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1_無効になるか" sheetId="1" state="visible" r:id="rId1"/>
    <sheet xmlns:r="http://schemas.openxmlformats.org/officeDocument/2006/relationships" name="2_いくら変わるか" sheetId="2" state="visible" r:id="rId2"/>
    <sheet xmlns:r="http://schemas.openxmlformats.org/officeDocument/2006/relationships" name="3_医療費の境目" sheetId="3" state="visible" r:id="rId3"/>
    <sheet xmlns:r="http://schemas.openxmlformats.org/officeDocument/2006/relationships" name="4_年収別" sheetId="4" state="visible" r:id="rId4"/>
    <sheet xmlns:r="http://schemas.openxmlformats.org/officeDocument/2006/relationships" name="5_1万円刻み" sheetId="5" state="visible" r:id="rId5"/>
    <sheet xmlns:r="http://schemas.openxmlformats.org/officeDocument/2006/relationships" name="6_使い方" sheetId="6" state="visible" r:id="rId6"/>
    <sheet xmlns:r="http://schemas.openxmlformats.org/officeDocument/2006/relationships" name="計算" sheetId="7" state="visible" r:id="rId7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0.000%"/>
    <numFmt numFmtId="165" formatCode="+#,##0;-#,##0;0"/>
    <numFmt numFmtId="166" formatCode="#,##0;-#,##0;0"/>
  </numFmts>
  <fonts count="3">
    <font>
      <name val="Calibri"/>
      <family val="2"/>
      <color theme="1"/>
      <sz val="11"/>
      <scheme val="minor"/>
    </font>
    <font>
      <b val="1"/>
      <sz val="12"/>
    </font>
    <font>
      <b val="1"/>
    </font>
  </fonts>
  <fills count="5">
    <fill>
      <patternFill/>
    </fill>
    <fill>
      <patternFill patternType="gray125"/>
    </fill>
    <fill>
      <patternFill patternType="solid">
        <fgColor rgb="00E8EDF2"/>
      </patternFill>
    </fill>
    <fill>
      <patternFill patternType="solid">
        <fgColor rgb="00FFF7CC"/>
      </patternFill>
    </fill>
    <fill>
      <patternFill patternType="solid">
        <fgColor rgb="00F2F2F2"/>
      </patternFill>
    </fill>
  </fills>
  <borders count="6">
    <border>
      <left/>
      <right/>
      <top/>
      <bottom/>
      <diagonal/>
    </border>
    <border>
      <left style="thin">
        <color rgb="00BBBBBB"/>
      </left>
      <right style="thin">
        <color rgb="00BBBBBB"/>
      </right>
      <top style="thin">
        <color rgb="00BBBBBB"/>
      </top>
      <bottom style="thin">
        <color rgb="00BBBBBB"/>
      </bottom>
    </border>
    <border>
      <left/>
      <right/>
      <top style="thin">
        <color rgb="00BBBBBB"/>
      </top>
      <bottom/>
      <diagonal/>
    </border>
    <border>
      <left/>
      <right style="thin">
        <color rgb="00BBBBBB"/>
      </right>
      <top style="thin">
        <color rgb="00BBBBBB"/>
      </top>
      <bottom/>
      <diagonal/>
    </border>
    <border>
      <left/>
      <right style="thin">
        <color rgb="00BBBBBB"/>
      </right>
      <top style="thin">
        <color rgb="00BBBBBB"/>
      </top>
      <bottom style="thin">
        <color rgb="00BBBBBB"/>
      </bottom>
      <diagonal/>
    </border>
    <border>
      <left/>
      <right/>
      <top style="thin">
        <color rgb="00BBBBBB"/>
      </top>
      <bottom style="thin">
        <color rgb="00BBBBBB"/>
      </bottom>
      <diagonal/>
    </border>
  </borders>
  <cellStyleXfs count="1">
    <xf numFmtId="0" fontId="0" fillId="0" borderId="0"/>
  </cellStyleXfs>
  <cellXfs count="23">
    <xf numFmtId="0" fontId="0" fillId="0" borderId="0" pivotButton="0" quotePrefix="0" xfId="0"/>
    <xf numFmtId="0" fontId="1" fillId="0" borderId="0" pivotButton="0" quotePrefix="0" xfId="0"/>
    <xf numFmtId="0" fontId="2" fillId="2" borderId="1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3" borderId="1" pivotButton="0" quotePrefix="0" xfId="0"/>
    <xf numFmtId="0" fontId="0" fillId="3" borderId="1" pivotButton="0" quotePrefix="0" xfId="0"/>
    <xf numFmtId="0" fontId="2" fillId="4" borderId="1" pivotButton="0" quotePrefix="0" xfId="0"/>
    <xf numFmtId="0" fontId="2" fillId="0" borderId="1" pivotButton="0" quotePrefix="0" xfId="0"/>
    <xf numFmtId="0" fontId="0" fillId="0" borderId="4" pivotButton="0" quotePrefix="0" xfId="0"/>
    <xf numFmtId="3" fontId="0" fillId="4" borderId="1" pivotButton="0" quotePrefix="0" xfId="0"/>
    <xf numFmtId="3" fontId="2" fillId="4" borderId="1" pivotButton="0" quotePrefix="0" xfId="0"/>
    <xf numFmtId="165" fontId="0" fillId="4" borderId="1" pivotButton="0" quotePrefix="0" xfId="0"/>
    <xf numFmtId="0" fontId="0" fillId="4" borderId="1" pivotButton="0" quotePrefix="0" xfId="0"/>
    <xf numFmtId="165" fontId="2" fillId="4" borderId="1" pivotButton="0" quotePrefix="0" xfId="0"/>
    <xf numFmtId="164" fontId="0" fillId="4" borderId="1" pivotButton="0" quotePrefix="0" xfId="0"/>
    <xf numFmtId="0" fontId="0" fillId="0" borderId="5" pivotButton="0" quotePrefix="0" xfId="0"/>
    <xf numFmtId="3" fontId="0" fillId="0" borderId="1" pivotButton="0" quotePrefix="0" xfId="0"/>
    <xf numFmtId="165" fontId="0" fillId="0" borderId="1" pivotButton="0" quotePrefix="0" xfId="0"/>
    <xf numFmtId="166" fontId="0" fillId="4" borderId="1" pivotButton="0" quotePrefix="0" xfId="0"/>
    <xf numFmtId="166" fontId="2" fillId="4" borderId="1" pivotButton="0" quotePrefix="0" xfId="0"/>
    <xf numFmtId="0" fontId="2" fillId="0" borderId="0" pivotButton="0" quotePrefix="0" xfId="0"/>
    <xf numFmtId="3" fontId="0" fillId="0" borderId="0" pivotButton="0" quotePrefix="0" xfId="0"/>
    <xf numFmtId="164" fontId="0" fillId="0" borderId="0" pivotButton="0" quotePrefix="0" xfId="0"/>
  </cellXfs>
  <cellStyles count="1">
    <cellStyle name="Normal" xfId="0" builtinId="0" hidden="0"/>
  </cellStyles>
  <dxfs count="2">
    <dxf>
      <fill>
        <patternFill patternType="solid">
          <fgColor rgb="00FDE8E8"/>
          <bgColor rgb="00FDE8E8"/>
        </patternFill>
      </fill>
    </dxf>
    <dxf>
      <fill>
        <patternFill patternType="solid">
          <fgColor rgb="00E6F4EA"/>
          <bgColor rgb="00E6F4E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worksheet" Target="/xl/worksheets/sheet5.xml" Id="rId5"/><Relationship Type="http://schemas.openxmlformats.org/officeDocument/2006/relationships/worksheet" Target="/xl/worksheets/sheet6.xml" Id="rId6"/><Relationship Type="http://schemas.openxmlformats.org/officeDocument/2006/relationships/worksheet" Target="/xl/worksheets/sheet7.xml" Id="rId7"/><Relationship Type="http://schemas.openxmlformats.org/officeDocument/2006/relationships/styles" Target="styles.xml" Id="rId8"/><Relationship Type="http://schemas.openxmlformats.org/officeDocument/2006/relationships/theme" Target="theme/theme1.xml" Id="rId9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21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52" customWidth="1" min="1" max="1"/>
    <col width="12" customWidth="1" min="2" max="2"/>
    <col width="60" customWidth="1" min="3" max="3"/>
  </cols>
  <sheetData>
    <row r="1">
      <c r="A1" s="1" t="inlineStr">
        <is>
          <t>ワンストップ特例が使えるか。黄色を埋める（地方税法附則第7条第2項・第6項）</t>
        </is>
      </c>
    </row>
    <row r="2">
      <c r="A2" s="2" t="inlineStr">
        <is>
          <t>入れるもの</t>
        </is>
      </c>
      <c r="B2" s="2" t="inlineStr">
        <is>
          <t>値</t>
        </is>
      </c>
      <c r="C2" s="2" t="inlineStr">
        <is>
          <t>メモ</t>
        </is>
      </c>
    </row>
    <row r="3">
      <c r="A3" s="3" t="inlineStr">
        <is>
          <t>ふるさと納税をした自治体の数（同じ自治体に何回寄附しても1と数える）</t>
        </is>
      </c>
      <c r="B3" s="4" t="n">
        <v>4</v>
      </c>
      <c r="C3" t="inlineStr">
        <is>
          <t>総務省の取扱い通知(4)。回数ではなく自治体の数</t>
        </is>
      </c>
    </row>
    <row r="4">
      <c r="A4" s="3" t="inlineStr">
        <is>
          <t>そのうち特例の申請書を出した自治体の数</t>
        </is>
      </c>
      <c r="B4" s="4" t="n">
        <v>4</v>
      </c>
      <c r="C4" t="inlineStr">
        <is>
          <t>申請していない自治体の分は、特例では控除されない</t>
        </is>
      </c>
    </row>
    <row r="5">
      <c r="A5" s="3" t="inlineStr">
        <is>
          <t>所得税の確定申告をするか（医療費控除、住宅ローン控除の1年目、副業の所得20万円超など）</t>
        </is>
      </c>
      <c r="B5" s="5" t="inlineStr">
        <is>
          <t>はい</t>
        </is>
      </c>
      <c r="C5" t="inlineStr">
        <is>
          <t>還付を受けるための申告も含む</t>
        </is>
      </c>
    </row>
    <row r="6">
      <c r="A6" s="3" t="inlineStr">
        <is>
          <t>市区町村に住民税の申告をするか（20万円以下の副業、住民税だけの医療費控除など）</t>
        </is>
      </c>
      <c r="B6" s="5" t="inlineStr">
        <is>
          <t>いいえ</t>
        </is>
      </c>
      <c r="C6" t="inlineStr">
        <is>
          <t>確定申告をしない人が出す申告</t>
        </is>
      </c>
    </row>
    <row r="7">
      <c r="A7" s="3" t="inlineStr">
        <is>
          <t>寄附した翌年の1月1日の住所は、申請書に書いた市区町村と同じか</t>
        </is>
      </c>
      <c r="B7" s="5" t="inlineStr">
        <is>
          <t>はい</t>
        </is>
      </c>
      <c r="C7" t="inlineStr">
        <is>
          <t>引っ越したなら下の欄も埋める</t>
        </is>
      </c>
    </row>
    <row r="8">
      <c r="A8" s="3" t="inlineStr">
        <is>
          <t>（同じでないとき）変更届出書を翌年1月10日までに寄附先に出したか</t>
        </is>
      </c>
      <c r="B8" s="5" t="inlineStr">
        <is>
          <t>いいえ</t>
        </is>
      </c>
      <c r="C8" t="inlineStr">
        <is>
          <t>全部の寄附先に出す</t>
        </is>
      </c>
    </row>
    <row r="10">
      <c r="A10" s="2" t="inlineStr">
        <is>
          <t>当てはめ</t>
        </is>
      </c>
      <c r="B10" s="2" t="inlineStr">
        <is>
          <t>結果</t>
        </is>
      </c>
      <c r="C10" s="2" t="inlineStr">
        <is>
          <t>根拠</t>
        </is>
      </c>
    </row>
    <row r="11">
      <c r="A11" s="3" t="inlineStr">
        <is>
          <t>確定申告をする</t>
        </is>
      </c>
      <c r="B11" s="6">
        <f>IF(B5="はい","無効","−")</f>
        <v/>
      </c>
      <c r="C11" s="3" t="inlineStr">
        <is>
          <t>附則第7条第6項第1号。申告書の中身や出した時期にかかわらず、全部の寄附で無効</t>
        </is>
      </c>
    </row>
    <row r="12">
      <c r="A12" s="3" t="inlineStr">
        <is>
          <t>住民税の申告をする</t>
        </is>
      </c>
      <c r="B12" s="6">
        <f>IF(B6="はい","無効","−")</f>
        <v/>
      </c>
      <c r="C12" s="3" t="inlineStr">
        <is>
          <t>同第2号。確定申告を出すと住民税の申告も出したことになる</t>
        </is>
      </c>
    </row>
    <row r="13">
      <c r="A13" s="3" t="inlineStr">
        <is>
          <t>申請した自治体が6以上</t>
        </is>
      </c>
      <c r="B13" s="6">
        <f>IF(B4&gt;5,"無効","−")</f>
        <v/>
      </c>
      <c r="C13" s="3" t="inlineStr">
        <is>
          <t>同第3号。6つ目だけでなく全部が無効（総務省の取扱い通知(9)）</t>
        </is>
      </c>
    </row>
    <row r="14">
      <c r="A14" s="3" t="inlineStr">
        <is>
          <t>住所が変わり、変更届を出していない</t>
        </is>
      </c>
      <c r="B14" s="6">
        <f>IF(AND(B7="いいえ",B8="いいえ"),"無効","−")</f>
        <v/>
      </c>
      <c r="C14" s="3" t="inlineStr">
        <is>
          <t>同第4号。通知が今の住所の市区町村に届かない</t>
        </is>
      </c>
    </row>
    <row r="15">
      <c r="A15" s="3" t="inlineStr">
        <is>
          <t>申請していない自治体がある</t>
        </is>
      </c>
      <c r="B15" s="6">
        <f>IF(B3&gt;B4,"その分は控除なし","−")</f>
        <v/>
      </c>
      <c r="C15" s="3" t="inlineStr">
        <is>
          <t>特例は申請書を出した寄附だけ。残りは確定申告が要る</t>
        </is>
      </c>
    </row>
    <row r="17">
      <c r="A17" s="7" t="inlineStr">
        <is>
          <t>判定</t>
        </is>
      </c>
      <c r="B17" s="6">
        <f>IF(COUNTIF(B11:B14,"無効")&gt;0,"無効",IF(B15&lt;&gt;"−","一部だけ有効","有効"))</f>
        <v/>
      </c>
    </row>
    <row r="18">
      <c r="A18" s="3" t="inlineStr">
        <is>
          <t>することは</t>
        </is>
      </c>
      <c r="B18" s="3">
        <f>IF(B17="有効","何もしなくてよい。翌年6月からの住民税の通知書で控除額を確かめる",IF(B17="無効","確定申告に全部の寄附を書く。第二表の住民税の欄（特例控除対象）にも金額を書く","申請していない寄附の分は、確定申告をしないと控除されない。確定申告をするなら全部の寄附を書く"))</f>
        <v/>
      </c>
      <c r="C18" s="8" t="n"/>
    </row>
    <row r="20">
      <c r="A20" t="inlineStr">
        <is>
          <t>確定申告を出すなら住民税の申告は要らない。確定申告書の第二表が住民税の申告を兼ねる（国税庁 No.1155）</t>
        </is>
      </c>
    </row>
    <row r="21">
      <c r="A21" t="inlineStr">
        <is>
          <t>書き忘れた確定申告は、法定申告期限から5年以内なら更正の請求で直せる（国税通則法第23条）</t>
        </is>
      </c>
    </row>
  </sheetData>
  <mergeCells count="1">
    <mergeCell ref="B18:C18"/>
  </mergeCells>
  <conditionalFormatting sqref="B11">
    <cfRule type="expression" priority="1" dxfId="0">
      <formula>B11&lt;&gt;"−"</formula>
    </cfRule>
  </conditionalFormatting>
  <conditionalFormatting sqref="B12">
    <cfRule type="expression" priority="2" dxfId="0">
      <formula>B12&lt;&gt;"−"</formula>
    </cfRule>
  </conditionalFormatting>
  <conditionalFormatting sqref="B13">
    <cfRule type="expression" priority="3" dxfId="0">
      <formula>B13&lt;&gt;"−"</formula>
    </cfRule>
  </conditionalFormatting>
  <conditionalFormatting sqref="B14">
    <cfRule type="expression" priority="4" dxfId="0">
      <formula>B14&lt;&gt;"−"</formula>
    </cfRule>
  </conditionalFormatting>
  <conditionalFormatting sqref="B15">
    <cfRule type="expression" priority="5" dxfId="0">
      <formula>B15&lt;&gt;"−"</formula>
    </cfRule>
  </conditionalFormatting>
  <conditionalFormatting sqref="B17">
    <cfRule type="expression" priority="6" dxfId="0">
      <formula>B17&lt;&gt;"有効"</formula>
    </cfRule>
    <cfRule type="expression" priority="7" dxfId="1">
      <formula>B17="有効"</formula>
    </cfRule>
  </conditionalFormatting>
  <dataValidations count="1">
    <dataValidation sqref="B5 B6 B7 B8" showDropDown="0" showInputMessage="0" showErrorMessage="0" allowBlank="0" type="list">
      <formula1>"はい,いいえ"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K45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4" customWidth="1" min="1" max="1"/>
    <col width="13" customWidth="1" min="2" max="2"/>
    <col width="13" customWidth="1" min="3" max="3"/>
    <col width="13" customWidth="1" min="4" max="4"/>
    <col width="13" customWidth="1" min="5" max="5"/>
    <col width="13" customWidth="1" min="6" max="6"/>
    <col width="40" customWidth="1" min="7" max="7"/>
    <col width="40" customWidth="1" min="9" max="9"/>
    <col width="13" customWidth="1" min="10" max="10"/>
    <col width="44" customWidth="1" min="11" max="11"/>
  </cols>
  <sheetData>
    <row r="1">
      <c r="A1" s="1" t="inlineStr">
        <is>
          <t>医療費控除で確定申告をするとき、ふるさと納税を書くか書き忘れるかで税はいくら変わるか。黄色を埋める（給与1か所の独身）</t>
        </is>
      </c>
    </row>
    <row r="2">
      <c r="A2" s="2" t="inlineStr">
        <is>
          <t>入れるもの</t>
        </is>
      </c>
      <c r="B2" s="2" t="inlineStr">
        <is>
          <t>値</t>
        </is>
      </c>
      <c r="C2" s="2" t="inlineStr">
        <is>
          <t>メモ</t>
        </is>
      </c>
      <c r="I2" s="2" t="inlineStr">
        <is>
          <t>途中の計算</t>
        </is>
      </c>
      <c r="J2" s="2" t="inlineStr">
        <is>
          <t>金額</t>
        </is>
      </c>
      <c r="K2" s="2" t="inlineStr">
        <is>
          <t>メモ</t>
        </is>
      </c>
    </row>
    <row r="3">
      <c r="A3" s="3" t="inlineStr">
        <is>
          <t>給与の年収（税引き前）</t>
        </is>
      </c>
      <c r="B3" s="4" t="n">
        <v>5000000</v>
      </c>
      <c r="C3" t="inlineStr">
        <is>
          <t>源泉徴収票の支払金額</t>
        </is>
      </c>
      <c r="I3" s="3" t="inlineStr">
        <is>
          <t>給与所得</t>
        </is>
      </c>
      <c r="J3" s="9">
        <f>IF($B$3&lt;741000,0,IF($B$3&lt;2191000,$B$3-740000,IF($B$3&lt;2193000,1451000,IF($B$3&lt;2196000,1453000,IF($B$3&lt;2200000,1456000,IF($B$3&lt;3600000,ROUND(ROUNDDOWN($B$3/4,-3)*2.8,0)-80000,IF($B$3&lt;6600000,ROUND(ROUNDDOWN($B$3/4,-3)*3.2,0)-440000,IF($B$3&lt;8500000,ROUNDDOWN($B$3*0.9,0)-1100000,$B$3-1950000))))))))</f>
        <v/>
      </c>
      <c r="K3" s="3" t="inlineStr">
        <is>
          <t>2026年分は給与所得控除の最低が74万円</t>
        </is>
      </c>
    </row>
    <row r="4">
      <c r="A4" s="3" t="inlineStr">
        <is>
          <t>2026年中のふるさと納税の合計（空欄なら上限）</t>
        </is>
      </c>
      <c r="B4" s="4" t="n"/>
      <c r="C4" t="inlineStr">
        <is>
          <t>空欄にすると下の上限で計算する</t>
        </is>
      </c>
      <c r="I4" s="3" t="inlineStr">
        <is>
          <t>基礎控除（所得税）</t>
        </is>
      </c>
      <c r="J4" s="9">
        <f>IF(J3&gt;23500000,NA(),IF(J3&lt;=4890000,1040000,IF(J3&lt;=6550000,670000,620000)))</f>
        <v/>
      </c>
      <c r="K4" s="3" t="inlineStr">
        <is>
          <t>合計所得489万円以下104万円</t>
        </is>
      </c>
    </row>
    <row r="5">
      <c r="A5" s="3" t="inlineStr">
        <is>
          <t>医療費（保険金などで補填された分を引く）</t>
        </is>
      </c>
      <c r="B5" s="4" t="n">
        <v>150000</v>
      </c>
      <c r="C5" t="inlineStr">
        <is>
          <t>1年間に払った額</t>
        </is>
      </c>
      <c r="I5" s="3" t="inlineStr">
        <is>
          <t>医療費控除の額</t>
        </is>
      </c>
      <c r="J5" s="9">
        <f>IF($B$5&lt;=0,0,MAX(0,MIN(2000000,$B$5-MIN(100000,ROUNDDOWN(J3*0.05,0)))))</f>
        <v/>
      </c>
      <c r="K5" s="3" t="inlineStr">
        <is>
          <t>医療費−10万円（総所得の5%が小さければそちら）</t>
        </is>
      </c>
    </row>
    <row r="6">
      <c r="A6" s="3" t="inlineStr">
        <is>
          <t>社会保険料（空欄なら見積もり）</t>
        </is>
      </c>
      <c r="B6" s="4" t="n"/>
      <c r="C6" t="inlineStr">
        <is>
          <t>源泉徴収票の社会保険料等の金額</t>
        </is>
      </c>
      <c r="I6" s="3" t="inlineStr">
        <is>
          <t>寄附金控除（所得税）</t>
        </is>
      </c>
      <c r="J6" s="9">
        <f>IF($B$10&lt;=2000,0,MIN($B$10,ROUNDDOWN(J3*0.4,0))-2000)</f>
        <v/>
      </c>
      <c r="K6" s="3" t="inlineStr">
        <is>
          <t>寄附−2,000円。総所得の40%まで</t>
        </is>
      </c>
    </row>
    <row r="7">
      <c r="A7" s="3" t="inlineStr">
        <is>
          <t>40歳から64歳か</t>
        </is>
      </c>
      <c r="B7" s="5" t="inlineStr">
        <is>
          <t>いいえ</t>
        </is>
      </c>
      <c r="C7" t="inlineStr">
        <is>
          <t>見積もりのときだけ使う。はいなら介護保険料を足す</t>
        </is>
      </c>
      <c r="I7" s="3" t="inlineStr">
        <is>
          <t>所得税の課税所得（申告しない）</t>
        </is>
      </c>
      <c r="J7" s="9">
        <f>MAX(0,ROUNDDOWN(J3-$B$9-J4,-3))</f>
        <v/>
      </c>
      <c r="K7" s="3" t="inlineStr"/>
    </row>
    <row r="8">
      <c r="I8" s="3" t="inlineStr">
        <is>
          <t>所得税の課税所得（医療費と寄附を書く）</t>
        </is>
      </c>
      <c r="J8" s="9">
        <f>MAX(0,ROUNDDOWN(J3-$B$9-J4-J5-J6,-3))</f>
        <v/>
      </c>
      <c r="K8" s="3" t="inlineStr"/>
    </row>
    <row r="9">
      <c r="A9" s="3" t="inlineStr">
        <is>
          <t>社会保険料（計算に使う額）</t>
        </is>
      </c>
      <c r="B9" s="9">
        <f>IF(B6="",ROUND(MIN(B3/12,650000)*12*0.0915+MIN(B3/12,1390000)*12*(0.0504+IF(B7="はい",0.0081,0))+B3*0.005,0),B6)</f>
        <v/>
      </c>
      <c r="I9" s="3" t="inlineStr">
        <is>
          <t>所得税の課税所得（医療費だけ書く）</t>
        </is>
      </c>
      <c r="J9" s="9">
        <f>MAX(0,ROUNDDOWN(J3-$B$9-J4-J5,-3))</f>
        <v/>
      </c>
      <c r="K9" s="3" t="inlineStr"/>
    </row>
    <row r="10">
      <c r="A10" s="3" t="inlineStr">
        <is>
          <t>寄附額（計算に使う額）</t>
        </is>
      </c>
      <c r="B10" s="10">
        <f>IF(B4="",J38,B4)</f>
        <v/>
      </c>
      <c r="I10" s="3" t="inlineStr">
        <is>
          <t>所得税（申告しない）</t>
        </is>
      </c>
      <c r="J10" s="9">
        <f>IF(J7&lt;=0,0,ROUNDDOWN((J7*LOOKUP(J7,{0,1950001,3300001,6950001,9000001,18000001,40000001},{0.05,0.1,0.2,0.23,0.33,0.4,0.45})-LOOKUP(J7,{0,1950001,3300001,6950001,9000001,18000001,40000001},{0,97500,427500,636000,1536000,2796000,4796000}))*1.021,-2))</f>
        <v/>
      </c>
      <c r="K10" s="3" t="inlineStr"/>
    </row>
    <row r="11">
      <c r="A11" s="3" t="inlineStr">
        <is>
          <t>上限（医療費控除なしで2,000円の負担で済む額）</t>
        </is>
      </c>
      <c r="B11" s="9">
        <f>J38</f>
        <v/>
      </c>
      <c r="I11" s="3" t="inlineStr">
        <is>
          <t>所得税（医療費と寄附）</t>
        </is>
      </c>
      <c r="J11" s="9">
        <f>IF(J8&lt;=0,0,ROUNDDOWN((J8*LOOKUP(J8,{0,1950001,3300001,6950001,9000001,18000001,40000001},{0.05,0.1,0.2,0.23,0.33,0.4,0.45})-LOOKUP(J8,{0,1950001,3300001,6950001,9000001,18000001,40000001},{0,97500,427500,636000,1536000,2796000,4796000}))*1.021,-2))</f>
        <v/>
      </c>
      <c r="K11" s="3" t="inlineStr"/>
    </row>
    <row r="12">
      <c r="A12" s="3" t="inlineStr">
        <is>
          <t>上限（医療費控除を受けたとき）</t>
        </is>
      </c>
      <c r="B12" s="9">
        <f>J39</f>
        <v/>
      </c>
      <c r="C12" t="inlineStr">
        <is>
          <t>医療費控除で住民税が下がる分、上限も下がる</t>
        </is>
      </c>
      <c r="I12" s="3" t="inlineStr">
        <is>
          <t>所得税（医療費だけ）</t>
        </is>
      </c>
      <c r="J12" s="9">
        <f>IF(J9&lt;=0,0,ROUNDDOWN((J9*LOOKUP(J9,{0,1950001,3300001,6950001,9000001,18000001,40000001},{0.05,0.1,0.2,0.23,0.33,0.4,0.45})-LOOKUP(J9,{0,1950001,3300001,6950001,9000001,18000001,40000001},{0,97500,427500,636000,1536000,2796000,4796000}))*1.021,-2))</f>
        <v/>
      </c>
      <c r="K12" s="3" t="inlineStr"/>
    </row>
    <row r="13">
      <c r="I13" s="3" t="inlineStr">
        <is>
          <t>住民税の課税所得（医療費控除なし）</t>
        </is>
      </c>
      <c r="J13" s="9">
        <f>MAX(0,ROUNDDOWN(J3-$B$9-430000,-3))</f>
        <v/>
      </c>
      <c r="K13" s="3" t="inlineStr"/>
    </row>
    <row r="14">
      <c r="A14" s="2" t="inlineStr">
        <is>
          <t>出し方</t>
        </is>
      </c>
      <c r="B14" s="2" t="inlineStr">
        <is>
          <t>所得税</t>
        </is>
      </c>
      <c r="C14" s="2" t="inlineStr">
        <is>
          <t>住民税所得割</t>
        </is>
      </c>
      <c r="D14" s="2" t="inlineStr">
        <is>
          <t>合計</t>
        </is>
      </c>
      <c r="E14" s="2" t="inlineStr">
        <is>
          <t>Aとの差</t>
        </is>
      </c>
      <c r="F14" s="2" t="inlineStr">
        <is>
          <t>ふるさと納税の実質負担</t>
        </is>
      </c>
      <c r="G14" s="2" t="inlineStr">
        <is>
          <t>することとメモ</t>
        </is>
      </c>
      <c r="I14" s="3" t="inlineStr">
        <is>
          <t>住民税の課税所得（医療費控除あり）</t>
        </is>
      </c>
      <c r="J14" s="9">
        <f>MAX(0,ROUNDDOWN(J3-$B$9-430000-J5,-3))</f>
        <v/>
      </c>
      <c r="K14" s="3" t="inlineStr"/>
    </row>
    <row r="15">
      <c r="A15" s="3" t="inlineStr">
        <is>
          <t>N 寄附も申告もしない（比べる元）</t>
        </is>
      </c>
      <c r="B15" s="9">
        <f>J10</f>
        <v/>
      </c>
      <c r="C15" s="9">
        <f>J29</f>
        <v/>
      </c>
      <c r="D15" s="10">
        <f>B15+C15</f>
        <v/>
      </c>
      <c r="E15" s="11">
        <f>D15-$D$16</f>
        <v/>
      </c>
      <c r="F15" s="12" t="inlineStr">
        <is>
          <t>−</t>
        </is>
      </c>
      <c r="G15" s="3" t="inlineStr">
        <is>
          <t>寄附をしなかった場合</t>
        </is>
      </c>
      <c r="I15" s="3" t="inlineStr">
        <is>
          <t>市民税の所得割（医療費控除なし）</t>
        </is>
      </c>
      <c r="J15" s="9">
        <f>IF(J3&lt;=450000,0,MAX(0,J13*0.06-MIN(50000,J13)*0.03))</f>
        <v/>
      </c>
      <c r="K15" s="3" t="inlineStr"/>
    </row>
    <row r="16">
      <c r="A16" s="3" t="inlineStr">
        <is>
          <t>A ワンストップ特例（確定申告しない）</t>
        </is>
      </c>
      <c r="B16" s="9">
        <f>J10</f>
        <v/>
      </c>
      <c r="C16" s="9">
        <f>J30</f>
        <v/>
      </c>
      <c r="D16" s="10">
        <f>B16+C16</f>
        <v/>
      </c>
      <c r="E16" s="11">
        <f>D16-$D$16</f>
        <v/>
      </c>
      <c r="F16" s="9">
        <f>J43</f>
        <v/>
      </c>
      <c r="G16" s="3" t="inlineStr">
        <is>
          <t>医療費控除は受けない</t>
        </is>
      </c>
      <c r="I16" s="3" t="inlineStr">
        <is>
          <t>県民税の所得割（医療費控除なし）</t>
        </is>
      </c>
      <c r="J16" s="9">
        <f>IF(J3&lt;=450000,0,MAX(0,J13*0.04-MIN(50000,J13)*0.02))</f>
        <v/>
      </c>
      <c r="K16" s="3" t="inlineStr"/>
    </row>
    <row r="17">
      <c r="A17" s="3" t="inlineStr">
        <is>
          <t>B 確定申告に医療費と寄附を書く</t>
        </is>
      </c>
      <c r="B17" s="9">
        <f>J11</f>
        <v/>
      </c>
      <c r="C17" s="9">
        <f>J31</f>
        <v/>
      </c>
      <c r="D17" s="10">
        <f>B17+C17</f>
        <v/>
      </c>
      <c r="E17" s="11">
        <f>D17-$D$16</f>
        <v/>
      </c>
      <c r="F17" s="9">
        <f>J44</f>
        <v/>
      </c>
      <c r="G17" s="3" t="inlineStr">
        <is>
          <t>第二表の住民税の欄にも寄附を書く</t>
        </is>
      </c>
      <c r="I17" s="3" t="inlineStr">
        <is>
          <t>市民税の所得割（医療費控除あり）</t>
        </is>
      </c>
      <c r="J17" s="9">
        <f>IF(J3&lt;=450000,0,MAX(0,J14*0.06-MIN(50000,J14)*0.03))</f>
        <v/>
      </c>
      <c r="K17" s="3" t="inlineStr"/>
    </row>
    <row r="18">
      <c r="A18" s="3" t="inlineStr">
        <is>
          <t>C 確定申告に医療費だけ（寄附を書き忘れ）</t>
        </is>
      </c>
      <c r="B18" s="9">
        <f>J12</f>
        <v/>
      </c>
      <c r="C18" s="9">
        <f>J32</f>
        <v/>
      </c>
      <c r="D18" s="10">
        <f>B18+C18</f>
        <v/>
      </c>
      <c r="E18" s="11">
        <f>D18-$D$16</f>
        <v/>
      </c>
      <c r="F18" s="9">
        <f>$B$10</f>
        <v/>
      </c>
      <c r="G18" s="3" t="inlineStr">
        <is>
          <t>特例は無効。寄附の控除はなくなる</t>
        </is>
      </c>
      <c r="I18" s="3" t="inlineStr">
        <is>
          <t>県民税の所得割（医療費控除あり）</t>
        </is>
      </c>
      <c r="J18" s="9">
        <f>IF(J3&lt;=450000,0,MAX(0,J14*0.04-MIN(50000,J14)*0.02))</f>
        <v/>
      </c>
      <c r="K18" s="3" t="inlineStr"/>
    </row>
    <row r="19">
      <c r="A19" s="3" t="inlineStr">
        <is>
          <t>D 寄附金控除は書いたが住民税の欄が空</t>
        </is>
      </c>
      <c r="B19" s="9">
        <f>J11</f>
        <v/>
      </c>
      <c r="C19" s="9">
        <f>J32</f>
        <v/>
      </c>
      <c r="D19" s="10">
        <f>B19+C19</f>
        <v/>
      </c>
      <c r="E19" s="11">
        <f>D19-$D$16</f>
        <v/>
      </c>
      <c r="F19" s="9">
        <f>J45</f>
        <v/>
      </c>
      <c r="G19" s="3" t="inlineStr">
        <is>
          <t>住民税で控除されなかった場合</t>
        </is>
      </c>
      <c r="I19" s="3" t="inlineStr">
        <is>
          <t>人的控除差調整額</t>
        </is>
      </c>
      <c r="J19" s="9">
        <f>50000+MAX(0,J4-480000)</f>
        <v/>
      </c>
      <c r="K19" s="3" t="inlineStr">
        <is>
          <t>5万円＋（所得税の基礎控除−48万円）</t>
        </is>
      </c>
    </row>
    <row r="20">
      <c r="I20" s="3" t="inlineStr">
        <is>
          <t>特例分の税率を決める額（医療費控除なし）</t>
        </is>
      </c>
      <c r="J20" s="9">
        <f>J13-J19</f>
        <v/>
      </c>
      <c r="K20" s="3" t="inlineStr"/>
    </row>
    <row r="21">
      <c r="A21" s="3" t="inlineStr">
        <is>
          <t>書き忘れで消えた額（C−B）</t>
        </is>
      </c>
      <c r="B21" s="10">
        <f>D18-D17</f>
        <v/>
      </c>
      <c r="I21" s="3" t="inlineStr">
        <is>
          <t>同（医療費控除あり）</t>
        </is>
      </c>
      <c r="J21" s="9">
        <f>J14-J19</f>
        <v/>
      </c>
      <c r="K21" s="3" t="inlineStr"/>
    </row>
    <row r="22">
      <c r="A22" s="3" t="inlineStr">
        <is>
          <t>書き忘れて申告しないより増えた税（C−A）</t>
        </is>
      </c>
      <c r="B22" s="13">
        <f>D18-D16</f>
        <v/>
      </c>
      <c r="I22" s="3" t="inlineStr">
        <is>
          <t>特例分の割合（医療費控除なし）</t>
        </is>
      </c>
      <c r="J22" s="14">
        <f>IF(J20&lt;0,0.9,LOOKUP(J20,{0,1950001,3300001,6950001,9000001,18000001,40000001},{0.84895,0.7979,0.6958,0.66517,0.56307,0.4916,0.44055}))</f>
        <v/>
      </c>
      <c r="K22" s="3" t="inlineStr">
        <is>
          <t>90%−所得税率×1.021</t>
        </is>
      </c>
    </row>
    <row r="23">
      <c r="A23" s="3" t="inlineStr">
        <is>
          <t>書き忘れても申告しないより増えない医療費</t>
        </is>
      </c>
      <c r="B23" s="3" t="inlineStr">
        <is>
          <t>3_医療費の境目 に年収を入れると出る</t>
        </is>
      </c>
      <c r="C23" s="15" t="n"/>
      <c r="D23" s="15" t="n"/>
      <c r="E23" s="8" t="n"/>
      <c r="I23" s="3" t="inlineStr">
        <is>
          <t>特例分の割合（医療費控除あり）</t>
        </is>
      </c>
      <c r="J23" s="14">
        <f>IF(J21&lt;0,0.9,LOOKUP(J21,{0,1950001,3300001,6950001,9000001,18000001,40000001},{0.84895,0.7979,0.6958,0.66517,0.56307,0.4916,0.44055}))</f>
        <v/>
      </c>
      <c r="K23" s="3" t="inlineStr"/>
    </row>
    <row r="24">
      <c r="I24" s="3" t="inlineStr">
        <is>
          <t>申告特例控除の割合</t>
        </is>
      </c>
      <c r="J24" s="14">
        <f>IF(J20&lt;0,0,CHOOSE(MATCH(J20,{0,1950001,3300001,6950001,9000001},1),5.105/84.895,10.21/79.79,20.42/69.58,23.483/66.517,33.693/56.307))</f>
        <v/>
      </c>
      <c r="K24" s="3" t="inlineStr">
        <is>
          <t>附則第7条の2・第7条の3の割合</t>
        </is>
      </c>
    </row>
    <row r="25">
      <c r="I25" s="3" t="inlineStr">
        <is>
          <t>基本分</t>
        </is>
      </c>
      <c r="J25" s="9">
        <f>IF($B$10&lt;=2000,0,(MIN($B$10,ROUNDDOWN(J3*0.3,0))-2000)*0.1)</f>
        <v/>
      </c>
      <c r="K25" s="3" t="inlineStr"/>
    </row>
    <row r="26">
      <c r="I26" s="3" t="inlineStr">
        <is>
          <t>特例分（ワンストップ）</t>
        </is>
      </c>
      <c r="J26" s="9">
        <f>IF($B$10&lt;=2000,0,MIN(($B$10-2000)*J22,(J15+J16)*0.2))</f>
        <v/>
      </c>
      <c r="K26" s="3" t="inlineStr"/>
    </row>
    <row r="27">
      <c r="I27" s="3" t="inlineStr">
        <is>
          <t>特例分（確定申告）</t>
        </is>
      </c>
      <c r="J27" s="9">
        <f>IF($B$10&lt;=2000,0,MIN(($B$10-2000)*J23,(J17+J18)*0.2))</f>
        <v/>
      </c>
      <c r="K27" s="3" t="inlineStr"/>
    </row>
    <row r="28">
      <c r="I28" s="3" t="inlineStr">
        <is>
          <t>申告特例控除額</t>
        </is>
      </c>
      <c r="J28" s="9">
        <f>J26*J24</f>
        <v/>
      </c>
      <c r="K28" s="3" t="inlineStr">
        <is>
          <t>特例分×申告特例控除の割合</t>
        </is>
      </c>
    </row>
    <row r="29">
      <c r="I29" s="3" t="inlineStr">
        <is>
          <t>住民税所得割（寄附なし）</t>
        </is>
      </c>
      <c r="J29" s="9">
        <f>ROUNDDOWN(J15,-2)+ROUNDDOWN(J16,-2)</f>
        <v/>
      </c>
      <c r="K29" s="3" t="inlineStr"/>
    </row>
    <row r="30">
      <c r="I30" s="3" t="inlineStr">
        <is>
          <t>住民税所得割（ワンストップ）</t>
        </is>
      </c>
      <c r="J30" s="9">
        <f>ROUNDDOWN(MAX(0,J15-(J25+J26+J28)*0.6),-2)+ROUNDDOWN(MAX(0,J16-(J25+J26+J28)*0.4),-2)</f>
        <v/>
      </c>
      <c r="K30" s="3" t="inlineStr">
        <is>
          <t>市6%と県4%を別々に100円未満切り捨て</t>
        </is>
      </c>
    </row>
    <row r="31">
      <c r="I31" s="3" t="inlineStr">
        <is>
          <t>住民税所得割（確定申告に寄附を書く）</t>
        </is>
      </c>
      <c r="J31" s="9">
        <f>ROUNDDOWN(MAX(0,J17-(J25+J27)*0.6),-2)+ROUNDDOWN(MAX(0,J18-(J25+J27)*0.4),-2)</f>
        <v/>
      </c>
      <c r="K31" s="3" t="inlineStr"/>
    </row>
    <row r="32">
      <c r="I32" s="3" t="inlineStr">
        <is>
          <t>住民税所得割（医療費控除だけ）</t>
        </is>
      </c>
      <c r="J32" s="9">
        <f>ROUNDDOWN(J17,-2)+ROUNDDOWN(J18,-2)</f>
        <v/>
      </c>
      <c r="K32" s="3" t="inlineStr"/>
    </row>
    <row r="33">
      <c r="I33" s="3" t="inlineStr">
        <is>
          <t>N 寄附も申告もしない</t>
        </is>
      </c>
      <c r="J33" s="9">
        <f>J10+J29</f>
        <v/>
      </c>
      <c r="K33" s="3" t="inlineStr"/>
    </row>
    <row r="34">
      <c r="I34" s="3" t="inlineStr">
        <is>
          <t>A ワンストップ特例</t>
        </is>
      </c>
      <c r="J34" s="9">
        <f>J10+J30</f>
        <v/>
      </c>
      <c r="K34" s="3" t="inlineStr"/>
    </row>
    <row r="35">
      <c r="I35" s="3" t="inlineStr">
        <is>
          <t>B 確定申告に医療費と寄附</t>
        </is>
      </c>
      <c r="J35" s="9">
        <f>J11+J31</f>
        <v/>
      </c>
      <c r="K35" s="3" t="inlineStr"/>
    </row>
    <row r="36">
      <c r="I36" s="3" t="inlineStr">
        <is>
          <t>C 確定申告に医療費だけ（書き忘れ）</t>
        </is>
      </c>
      <c r="J36" s="9">
        <f>J12+J32</f>
        <v/>
      </c>
      <c r="K36" s="3" t="inlineStr"/>
    </row>
    <row r="37">
      <c r="I37" s="3" t="inlineStr">
        <is>
          <t>D 住民税の欄が空</t>
        </is>
      </c>
      <c r="J37" s="9">
        <f>J11+J32</f>
        <v/>
      </c>
      <c r="K37" s="3" t="inlineStr"/>
    </row>
    <row r="38">
      <c r="I38" s="3" t="inlineStr">
        <is>
          <t>上限（医療費控除なしで2,000円の負担）</t>
        </is>
      </c>
      <c r="J38" s="9">
        <f>ROUNDDOWN((J15+J16)*0.2/J22+2000,0)</f>
        <v/>
      </c>
      <c r="K38" s="3" t="inlineStr">
        <is>
          <t>所得割×20%÷特例分の割合＋2,000円</t>
        </is>
      </c>
    </row>
    <row r="39">
      <c r="I39" s="3" t="inlineStr">
        <is>
          <t>上限（医療費控除を受けたとき）</t>
        </is>
      </c>
      <c r="J39" s="9">
        <f>ROUNDDOWN((J17+J18)*0.2/J23+2000,0)</f>
        <v/>
      </c>
      <c r="K39" s="3" t="inlineStr"/>
    </row>
    <row r="40">
      <c r="I40" s="3" t="inlineStr">
        <is>
          <t>B−A</t>
        </is>
      </c>
      <c r="J40" s="11">
        <f>J35-J34</f>
        <v/>
      </c>
      <c r="K40" s="3" t="inlineStr"/>
    </row>
    <row r="41">
      <c r="I41" s="3" t="inlineStr">
        <is>
          <t>C−A 書き忘れと特例の差</t>
        </is>
      </c>
      <c r="J41" s="11">
        <f>J36-J34</f>
        <v/>
      </c>
      <c r="K41" s="3" t="inlineStr"/>
    </row>
    <row r="42">
      <c r="I42" s="3" t="inlineStr">
        <is>
          <t>C−B 書き忘れで消えた額</t>
        </is>
      </c>
      <c r="J42" s="11">
        <f>J36-J35</f>
        <v/>
      </c>
      <c r="K42" s="3" t="inlineStr"/>
    </row>
    <row r="43">
      <c r="I43" s="3" t="inlineStr">
        <is>
          <t>Aの実質負担</t>
        </is>
      </c>
      <c r="J43" s="9">
        <f>J34+$B$10-J33</f>
        <v/>
      </c>
      <c r="K43" s="3" t="inlineStr"/>
    </row>
    <row r="44">
      <c r="I44" s="3" t="inlineStr">
        <is>
          <t>Bの実質負担</t>
        </is>
      </c>
      <c r="J44" s="9">
        <f>J35+$B$10-J36</f>
        <v/>
      </c>
      <c r="K44" s="3" t="inlineStr"/>
    </row>
    <row r="45">
      <c r="I45" s="3" t="inlineStr">
        <is>
          <t>Dの実質負担</t>
        </is>
      </c>
      <c r="J45" s="9">
        <f>J37+$B$10-J36</f>
        <v/>
      </c>
      <c r="K45" s="3" t="inlineStr"/>
    </row>
  </sheetData>
  <mergeCells count="1">
    <mergeCell ref="B23:E23"/>
  </mergeCells>
  <conditionalFormatting sqref="A18:G19">
    <cfRule type="expression" priority="1" dxfId="0">
      <formula>$E18&gt;0</formula>
    </cfRule>
  </conditionalFormatting>
  <conditionalFormatting sqref="A17:G17">
    <cfRule type="expression" priority="2" dxfId="1">
      <formula>$E17&lt;0</formula>
    </cfRule>
  </conditionalFormatting>
  <dataValidations count="1">
    <dataValidation sqref="B7" showDropDown="0" showInputMessage="0" showErrorMessage="0" allowBlank="0" type="list">
      <formula1>"はい,いいえ"</formula1>
    </dataValidation>
  </dataValidation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H1403"/>
  <sheetViews>
    <sheetView workbookViewId="0">
      <pane ySplit="2" topLeftCell="A3" activePane="bottomLeft" state="frozen"/>
      <selection pane="bottomLeft" activeCell="A1" sqref="A1"/>
    </sheetView>
  </sheetViews>
  <sheetFormatPr baseColWidth="8" defaultRowHeight="15"/>
  <cols>
    <col width="40" customWidth="1" min="1" max="1"/>
    <col width="14" customWidth="1" min="2" max="2"/>
    <col width="12" customWidth="1" min="4" max="4"/>
    <col width="12" customWidth="1" min="5" max="5"/>
    <col width="14" customWidth="1" min="6" max="6"/>
    <col width="14" customWidth="1" min="7" max="7"/>
    <col width="14" customWidth="1" min="8" max="8"/>
  </cols>
  <sheetData>
    <row r="1">
      <c r="A1" s="1" t="inlineStr">
        <is>
          <t>医療費控除の確定申告でふるさと納税を書き忘れたとき、医療費がいくらなら申告しないより税が増えないか。黄色を埋める</t>
        </is>
      </c>
    </row>
    <row r="2">
      <c r="A2" s="2" t="inlineStr">
        <is>
          <t>入れるもの</t>
        </is>
      </c>
      <c r="B2" s="2" t="inlineStr">
        <is>
          <t>値</t>
        </is>
      </c>
      <c r="D2" s="2" t="inlineStr">
        <is>
          <t>医療費</t>
        </is>
      </c>
      <c r="E2" s="2" t="inlineStr">
        <is>
          <t>医療費控除</t>
        </is>
      </c>
      <c r="F2" s="2" t="inlineStr">
        <is>
          <t>C−A 書き忘れ</t>
        </is>
      </c>
      <c r="G2" s="2" t="inlineStr">
        <is>
          <t>B−A 正しく書く</t>
        </is>
      </c>
      <c r="H2" s="2" t="inlineStr">
        <is>
          <t>C−B 消えた額</t>
        </is>
      </c>
    </row>
    <row r="3">
      <c r="A3" s="3" t="inlineStr">
        <is>
          <t>給与の年収</t>
        </is>
      </c>
      <c r="B3" s="4" t="n">
        <v>5000000</v>
      </c>
      <c r="D3" s="16" t="n">
        <v>100000</v>
      </c>
      <c r="E3" s="16">
        <f>計算!H3</f>
        <v/>
      </c>
      <c r="F3" s="17">
        <f>計算!AR3</f>
        <v/>
      </c>
      <c r="G3" s="17">
        <f>計算!AQ3</f>
        <v/>
      </c>
      <c r="H3" s="16">
        <f>計算!AS3</f>
        <v/>
      </c>
    </row>
    <row r="4">
      <c r="A4" s="3" t="inlineStr">
        <is>
          <t>ふるさと納税の合計（空欄なら上限）</t>
        </is>
      </c>
      <c r="B4" s="4" t="n"/>
      <c r="D4" s="16" t="n">
        <v>101000</v>
      </c>
      <c r="E4" s="16">
        <f>計算!H4</f>
        <v/>
      </c>
      <c r="F4" s="17">
        <f>計算!AR4</f>
        <v/>
      </c>
      <c r="G4" s="17">
        <f>計算!AQ4</f>
        <v/>
      </c>
      <c r="H4" s="16">
        <f>計算!AS4</f>
        <v/>
      </c>
    </row>
    <row r="5">
      <c r="D5" s="16" t="n">
        <v>102000</v>
      </c>
      <c r="E5" s="16">
        <f>計算!H5</f>
        <v/>
      </c>
      <c r="F5" s="17">
        <f>計算!AR5</f>
        <v/>
      </c>
      <c r="G5" s="17">
        <f>計算!AQ5</f>
        <v/>
      </c>
      <c r="H5" s="16">
        <f>計算!AS5</f>
        <v/>
      </c>
    </row>
    <row r="6">
      <c r="A6" s="2" t="inlineStr">
        <is>
          <t>集計</t>
        </is>
      </c>
      <c r="B6" s="2" t="inlineStr">
        <is>
          <t>値</t>
        </is>
      </c>
      <c r="D6" s="16" t="n">
        <v>103000</v>
      </c>
      <c r="E6" s="16">
        <f>計算!H6</f>
        <v/>
      </c>
      <c r="F6" s="17">
        <f>計算!AR6</f>
        <v/>
      </c>
      <c r="G6" s="17">
        <f>計算!AQ6</f>
        <v/>
      </c>
      <c r="H6" s="16">
        <f>計算!AS6</f>
        <v/>
      </c>
    </row>
    <row r="7">
      <c r="A7" s="3" t="inlineStr">
        <is>
          <t>計算に使った寄附額</t>
        </is>
      </c>
      <c r="B7" s="18">
        <f>計算!C3</f>
        <v/>
      </c>
      <c r="D7" s="16" t="n">
        <v>104000</v>
      </c>
      <c r="E7" s="16">
        <f>計算!H7</f>
        <v/>
      </c>
      <c r="F7" s="17">
        <f>計算!AR7</f>
        <v/>
      </c>
      <c r="G7" s="17">
        <f>計算!AQ7</f>
        <v/>
      </c>
      <c r="H7" s="16">
        <f>計算!AS7</f>
        <v/>
      </c>
    </row>
    <row r="8">
      <c r="A8" s="3" t="inlineStr">
        <is>
          <t>書き忘れても申告しないより税が増えない医療費</t>
        </is>
      </c>
      <c r="B8" s="19">
        <f>IF(COUNTIF(F3:F1403,"&lt;=0")=0,"150万円でも増える",_xlfn.MINIFS(D3:D1403,F3:F1403,"&lt;=0"))</f>
        <v/>
      </c>
      <c r="D8" s="16" t="n">
        <v>105000</v>
      </c>
      <c r="E8" s="16">
        <f>計算!H8</f>
        <v/>
      </c>
      <c r="F8" s="17">
        <f>計算!AR8</f>
        <v/>
      </c>
      <c r="G8" s="17">
        <f>計算!AQ8</f>
        <v/>
      </c>
      <c r="H8" s="16">
        <f>計算!AS8</f>
        <v/>
      </c>
    </row>
    <row r="9">
      <c r="A9" s="3" t="inlineStr">
        <is>
          <t>医療費10万円のときのC−A</t>
        </is>
      </c>
      <c r="B9" s="18">
        <f>INDEX(F3:F1403,1)</f>
        <v/>
      </c>
      <c r="D9" s="16" t="n">
        <v>106000</v>
      </c>
      <c r="E9" s="16">
        <f>計算!H9</f>
        <v/>
      </c>
      <c r="F9" s="17">
        <f>計算!AR9</f>
        <v/>
      </c>
      <c r="G9" s="17">
        <f>計算!AQ9</f>
        <v/>
      </c>
      <c r="H9" s="16">
        <f>計算!AS9</f>
        <v/>
      </c>
    </row>
    <row r="10">
      <c r="A10" s="3" t="inlineStr">
        <is>
          <t>医療費15万円のときのC−A</t>
        </is>
      </c>
      <c r="B10" s="18">
        <f>INDEX(F3:F1403,51)</f>
        <v/>
      </c>
      <c r="D10" s="16" t="n">
        <v>107000</v>
      </c>
      <c r="E10" s="16">
        <f>計算!H10</f>
        <v/>
      </c>
      <c r="F10" s="17">
        <f>計算!AR10</f>
        <v/>
      </c>
      <c r="G10" s="17">
        <f>計算!AQ10</f>
        <v/>
      </c>
      <c r="H10" s="16">
        <f>計算!AS10</f>
        <v/>
      </c>
    </row>
    <row r="11">
      <c r="A11" s="3" t="inlineStr">
        <is>
          <t>医療費20万円のときのC−A</t>
        </is>
      </c>
      <c r="B11" s="18">
        <f>INDEX(F3:F1403,101)</f>
        <v/>
      </c>
      <c r="D11" s="16" t="n">
        <v>108000</v>
      </c>
      <c r="E11" s="16">
        <f>計算!H11</f>
        <v/>
      </c>
      <c r="F11" s="17">
        <f>計算!AR11</f>
        <v/>
      </c>
      <c r="G11" s="17">
        <f>計算!AQ11</f>
        <v/>
      </c>
      <c r="H11" s="16">
        <f>計算!AS11</f>
        <v/>
      </c>
    </row>
    <row r="12">
      <c r="A12" s="3" t="inlineStr">
        <is>
          <t>医療費15万円のときのC−B（消えた額）</t>
        </is>
      </c>
      <c r="B12" s="18">
        <f>INDEX(H3:H1403,51)</f>
        <v/>
      </c>
      <c r="D12" s="16" t="n">
        <v>109000</v>
      </c>
      <c r="E12" s="16">
        <f>計算!H12</f>
        <v/>
      </c>
      <c r="F12" s="17">
        <f>計算!AR12</f>
        <v/>
      </c>
      <c r="G12" s="17">
        <f>計算!AQ12</f>
        <v/>
      </c>
      <c r="H12" s="16">
        <f>計算!AS12</f>
        <v/>
      </c>
    </row>
    <row r="13">
      <c r="D13" s="16" t="n">
        <v>110000</v>
      </c>
      <c r="E13" s="16">
        <f>計算!H13</f>
        <v/>
      </c>
      <c r="F13" s="17">
        <f>計算!AR13</f>
        <v/>
      </c>
      <c r="G13" s="17">
        <f>計算!AQ13</f>
        <v/>
      </c>
      <c r="H13" s="16">
        <f>計算!AS13</f>
        <v/>
      </c>
    </row>
    <row r="14">
      <c r="A14" t="inlineStr">
        <is>
          <t>医療費は1,000円刻み。C−Aが0以下の行が緑。境目はその最初の医療費</t>
        </is>
      </c>
      <c r="D14" s="16" t="n">
        <v>111000</v>
      </c>
      <c r="E14" s="16">
        <f>計算!H14</f>
        <v/>
      </c>
      <c r="F14" s="17">
        <f>計算!AR14</f>
        <v/>
      </c>
      <c r="G14" s="17">
        <f>計算!AQ14</f>
        <v/>
      </c>
      <c r="H14" s="16">
        <f>計算!AS14</f>
        <v/>
      </c>
    </row>
    <row r="15">
      <c r="A15" t="inlineStr">
        <is>
          <t>A: ワンストップ特例。B: 確定申告に医療費と寄附。C: 確定申告に医療費だけ</t>
        </is>
      </c>
      <c r="D15" s="16" t="n">
        <v>112000</v>
      </c>
      <c r="E15" s="16">
        <f>計算!H15</f>
        <v/>
      </c>
      <c r="F15" s="17">
        <f>計算!AR15</f>
        <v/>
      </c>
      <c r="G15" s="17">
        <f>計算!AQ15</f>
        <v/>
      </c>
      <c r="H15" s="16">
        <f>計算!AS15</f>
        <v/>
      </c>
    </row>
    <row r="16">
      <c r="D16" s="16" t="n">
        <v>113000</v>
      </c>
      <c r="E16" s="16">
        <f>計算!H16</f>
        <v/>
      </c>
      <c r="F16" s="17">
        <f>計算!AR16</f>
        <v/>
      </c>
      <c r="G16" s="17">
        <f>計算!AQ16</f>
        <v/>
      </c>
      <c r="H16" s="16">
        <f>計算!AS16</f>
        <v/>
      </c>
    </row>
    <row r="17">
      <c r="D17" s="16" t="n">
        <v>114000</v>
      </c>
      <c r="E17" s="16">
        <f>計算!H17</f>
        <v/>
      </c>
      <c r="F17" s="17">
        <f>計算!AR17</f>
        <v/>
      </c>
      <c r="G17" s="17">
        <f>計算!AQ17</f>
        <v/>
      </c>
      <c r="H17" s="16">
        <f>計算!AS17</f>
        <v/>
      </c>
    </row>
    <row r="18">
      <c r="D18" s="16" t="n">
        <v>115000</v>
      </c>
      <c r="E18" s="16">
        <f>計算!H18</f>
        <v/>
      </c>
      <c r="F18" s="17">
        <f>計算!AR18</f>
        <v/>
      </c>
      <c r="G18" s="17">
        <f>計算!AQ18</f>
        <v/>
      </c>
      <c r="H18" s="16">
        <f>計算!AS18</f>
        <v/>
      </c>
    </row>
    <row r="19">
      <c r="D19" s="16" t="n">
        <v>116000</v>
      </c>
      <c r="E19" s="16">
        <f>計算!H19</f>
        <v/>
      </c>
      <c r="F19" s="17">
        <f>計算!AR19</f>
        <v/>
      </c>
      <c r="G19" s="17">
        <f>計算!AQ19</f>
        <v/>
      </c>
      <c r="H19" s="16">
        <f>計算!AS19</f>
        <v/>
      </c>
    </row>
    <row r="20">
      <c r="D20" s="16" t="n">
        <v>117000</v>
      </c>
      <c r="E20" s="16">
        <f>計算!H20</f>
        <v/>
      </c>
      <c r="F20" s="17">
        <f>計算!AR20</f>
        <v/>
      </c>
      <c r="G20" s="17">
        <f>計算!AQ20</f>
        <v/>
      </c>
      <c r="H20" s="16">
        <f>計算!AS20</f>
        <v/>
      </c>
    </row>
    <row r="21">
      <c r="D21" s="16" t="n">
        <v>118000</v>
      </c>
      <c r="E21" s="16">
        <f>計算!H21</f>
        <v/>
      </c>
      <c r="F21" s="17">
        <f>計算!AR21</f>
        <v/>
      </c>
      <c r="G21" s="17">
        <f>計算!AQ21</f>
        <v/>
      </c>
      <c r="H21" s="16">
        <f>計算!AS21</f>
        <v/>
      </c>
    </row>
    <row r="22">
      <c r="D22" s="16" t="n">
        <v>119000</v>
      </c>
      <c r="E22" s="16">
        <f>計算!H22</f>
        <v/>
      </c>
      <c r="F22" s="17">
        <f>計算!AR22</f>
        <v/>
      </c>
      <c r="G22" s="17">
        <f>計算!AQ22</f>
        <v/>
      </c>
      <c r="H22" s="16">
        <f>計算!AS22</f>
        <v/>
      </c>
    </row>
    <row r="23">
      <c r="D23" s="16" t="n">
        <v>120000</v>
      </c>
      <c r="E23" s="16">
        <f>計算!H23</f>
        <v/>
      </c>
      <c r="F23" s="17">
        <f>計算!AR23</f>
        <v/>
      </c>
      <c r="G23" s="17">
        <f>計算!AQ23</f>
        <v/>
      </c>
      <c r="H23" s="16">
        <f>計算!AS23</f>
        <v/>
      </c>
    </row>
    <row r="24">
      <c r="D24" s="16" t="n">
        <v>121000</v>
      </c>
      <c r="E24" s="16">
        <f>計算!H24</f>
        <v/>
      </c>
      <c r="F24" s="17">
        <f>計算!AR24</f>
        <v/>
      </c>
      <c r="G24" s="17">
        <f>計算!AQ24</f>
        <v/>
      </c>
      <c r="H24" s="16">
        <f>計算!AS24</f>
        <v/>
      </c>
    </row>
    <row r="25">
      <c r="D25" s="16" t="n">
        <v>122000</v>
      </c>
      <c r="E25" s="16">
        <f>計算!H25</f>
        <v/>
      </c>
      <c r="F25" s="17">
        <f>計算!AR25</f>
        <v/>
      </c>
      <c r="G25" s="17">
        <f>計算!AQ25</f>
        <v/>
      </c>
      <c r="H25" s="16">
        <f>計算!AS25</f>
        <v/>
      </c>
    </row>
    <row r="26">
      <c r="D26" s="16" t="n">
        <v>123000</v>
      </c>
      <c r="E26" s="16">
        <f>計算!H26</f>
        <v/>
      </c>
      <c r="F26" s="17">
        <f>計算!AR26</f>
        <v/>
      </c>
      <c r="G26" s="17">
        <f>計算!AQ26</f>
        <v/>
      </c>
      <c r="H26" s="16">
        <f>計算!AS26</f>
        <v/>
      </c>
    </row>
    <row r="27">
      <c r="D27" s="16" t="n">
        <v>124000</v>
      </c>
      <c r="E27" s="16">
        <f>計算!H27</f>
        <v/>
      </c>
      <c r="F27" s="17">
        <f>計算!AR27</f>
        <v/>
      </c>
      <c r="G27" s="17">
        <f>計算!AQ27</f>
        <v/>
      </c>
      <c r="H27" s="16">
        <f>計算!AS27</f>
        <v/>
      </c>
    </row>
    <row r="28">
      <c r="D28" s="16" t="n">
        <v>125000</v>
      </c>
      <c r="E28" s="16">
        <f>計算!H28</f>
        <v/>
      </c>
      <c r="F28" s="17">
        <f>計算!AR28</f>
        <v/>
      </c>
      <c r="G28" s="17">
        <f>計算!AQ28</f>
        <v/>
      </c>
      <c r="H28" s="16">
        <f>計算!AS28</f>
        <v/>
      </c>
    </row>
    <row r="29">
      <c r="D29" s="16" t="n">
        <v>126000</v>
      </c>
      <c r="E29" s="16">
        <f>計算!H29</f>
        <v/>
      </c>
      <c r="F29" s="17">
        <f>計算!AR29</f>
        <v/>
      </c>
      <c r="G29" s="17">
        <f>計算!AQ29</f>
        <v/>
      </c>
      <c r="H29" s="16">
        <f>計算!AS29</f>
        <v/>
      </c>
    </row>
    <row r="30">
      <c r="D30" s="16" t="n">
        <v>127000</v>
      </c>
      <c r="E30" s="16">
        <f>計算!H30</f>
        <v/>
      </c>
      <c r="F30" s="17">
        <f>計算!AR30</f>
        <v/>
      </c>
      <c r="G30" s="17">
        <f>計算!AQ30</f>
        <v/>
      </c>
      <c r="H30" s="16">
        <f>計算!AS30</f>
        <v/>
      </c>
    </row>
    <row r="31">
      <c r="D31" s="16" t="n">
        <v>128000</v>
      </c>
      <c r="E31" s="16">
        <f>計算!H31</f>
        <v/>
      </c>
      <c r="F31" s="17">
        <f>計算!AR31</f>
        <v/>
      </c>
      <c r="G31" s="17">
        <f>計算!AQ31</f>
        <v/>
      </c>
      <c r="H31" s="16">
        <f>計算!AS31</f>
        <v/>
      </c>
    </row>
    <row r="32">
      <c r="D32" s="16" t="n">
        <v>129000</v>
      </c>
      <c r="E32" s="16">
        <f>計算!H32</f>
        <v/>
      </c>
      <c r="F32" s="17">
        <f>計算!AR32</f>
        <v/>
      </c>
      <c r="G32" s="17">
        <f>計算!AQ32</f>
        <v/>
      </c>
      <c r="H32" s="16">
        <f>計算!AS32</f>
        <v/>
      </c>
    </row>
    <row r="33">
      <c r="D33" s="16" t="n">
        <v>130000</v>
      </c>
      <c r="E33" s="16">
        <f>計算!H33</f>
        <v/>
      </c>
      <c r="F33" s="17">
        <f>計算!AR33</f>
        <v/>
      </c>
      <c r="G33" s="17">
        <f>計算!AQ33</f>
        <v/>
      </c>
      <c r="H33" s="16">
        <f>計算!AS33</f>
        <v/>
      </c>
    </row>
    <row r="34">
      <c r="D34" s="16" t="n">
        <v>131000</v>
      </c>
      <c r="E34" s="16">
        <f>計算!H34</f>
        <v/>
      </c>
      <c r="F34" s="17">
        <f>計算!AR34</f>
        <v/>
      </c>
      <c r="G34" s="17">
        <f>計算!AQ34</f>
        <v/>
      </c>
      <c r="H34" s="16">
        <f>計算!AS34</f>
        <v/>
      </c>
    </row>
    <row r="35">
      <c r="D35" s="16" t="n">
        <v>132000</v>
      </c>
      <c r="E35" s="16">
        <f>計算!H35</f>
        <v/>
      </c>
      <c r="F35" s="17">
        <f>計算!AR35</f>
        <v/>
      </c>
      <c r="G35" s="17">
        <f>計算!AQ35</f>
        <v/>
      </c>
      <c r="H35" s="16">
        <f>計算!AS35</f>
        <v/>
      </c>
    </row>
    <row r="36">
      <c r="D36" s="16" t="n">
        <v>133000</v>
      </c>
      <c r="E36" s="16">
        <f>計算!H36</f>
        <v/>
      </c>
      <c r="F36" s="17">
        <f>計算!AR36</f>
        <v/>
      </c>
      <c r="G36" s="17">
        <f>計算!AQ36</f>
        <v/>
      </c>
      <c r="H36" s="16">
        <f>計算!AS36</f>
        <v/>
      </c>
    </row>
    <row r="37">
      <c r="D37" s="16" t="n">
        <v>134000</v>
      </c>
      <c r="E37" s="16">
        <f>計算!H37</f>
        <v/>
      </c>
      <c r="F37" s="17">
        <f>計算!AR37</f>
        <v/>
      </c>
      <c r="G37" s="17">
        <f>計算!AQ37</f>
        <v/>
      </c>
      <c r="H37" s="16">
        <f>計算!AS37</f>
        <v/>
      </c>
    </row>
    <row r="38">
      <c r="D38" s="16" t="n">
        <v>135000</v>
      </c>
      <c r="E38" s="16">
        <f>計算!H38</f>
        <v/>
      </c>
      <c r="F38" s="17">
        <f>計算!AR38</f>
        <v/>
      </c>
      <c r="G38" s="17">
        <f>計算!AQ38</f>
        <v/>
      </c>
      <c r="H38" s="16">
        <f>計算!AS38</f>
        <v/>
      </c>
    </row>
    <row r="39">
      <c r="D39" s="16" t="n">
        <v>136000</v>
      </c>
      <c r="E39" s="16">
        <f>計算!H39</f>
        <v/>
      </c>
      <c r="F39" s="17">
        <f>計算!AR39</f>
        <v/>
      </c>
      <c r="G39" s="17">
        <f>計算!AQ39</f>
        <v/>
      </c>
      <c r="H39" s="16">
        <f>計算!AS39</f>
        <v/>
      </c>
    </row>
    <row r="40">
      <c r="D40" s="16" t="n">
        <v>137000</v>
      </c>
      <c r="E40" s="16">
        <f>計算!H40</f>
        <v/>
      </c>
      <c r="F40" s="17">
        <f>計算!AR40</f>
        <v/>
      </c>
      <c r="G40" s="17">
        <f>計算!AQ40</f>
        <v/>
      </c>
      <c r="H40" s="16">
        <f>計算!AS40</f>
        <v/>
      </c>
    </row>
    <row r="41">
      <c r="D41" s="16" t="n">
        <v>138000</v>
      </c>
      <c r="E41" s="16">
        <f>計算!H41</f>
        <v/>
      </c>
      <c r="F41" s="17">
        <f>計算!AR41</f>
        <v/>
      </c>
      <c r="G41" s="17">
        <f>計算!AQ41</f>
        <v/>
      </c>
      <c r="H41" s="16">
        <f>計算!AS41</f>
        <v/>
      </c>
    </row>
    <row r="42">
      <c r="D42" s="16" t="n">
        <v>139000</v>
      </c>
      <c r="E42" s="16">
        <f>計算!H42</f>
        <v/>
      </c>
      <c r="F42" s="17">
        <f>計算!AR42</f>
        <v/>
      </c>
      <c r="G42" s="17">
        <f>計算!AQ42</f>
        <v/>
      </c>
      <c r="H42" s="16">
        <f>計算!AS42</f>
        <v/>
      </c>
    </row>
    <row r="43">
      <c r="D43" s="16" t="n">
        <v>140000</v>
      </c>
      <c r="E43" s="16">
        <f>計算!H43</f>
        <v/>
      </c>
      <c r="F43" s="17">
        <f>計算!AR43</f>
        <v/>
      </c>
      <c r="G43" s="17">
        <f>計算!AQ43</f>
        <v/>
      </c>
      <c r="H43" s="16">
        <f>計算!AS43</f>
        <v/>
      </c>
    </row>
    <row r="44">
      <c r="D44" s="16" t="n">
        <v>141000</v>
      </c>
      <c r="E44" s="16">
        <f>計算!H44</f>
        <v/>
      </c>
      <c r="F44" s="17">
        <f>計算!AR44</f>
        <v/>
      </c>
      <c r="G44" s="17">
        <f>計算!AQ44</f>
        <v/>
      </c>
      <c r="H44" s="16">
        <f>計算!AS44</f>
        <v/>
      </c>
    </row>
    <row r="45">
      <c r="D45" s="16" t="n">
        <v>142000</v>
      </c>
      <c r="E45" s="16">
        <f>計算!H45</f>
        <v/>
      </c>
      <c r="F45" s="17">
        <f>計算!AR45</f>
        <v/>
      </c>
      <c r="G45" s="17">
        <f>計算!AQ45</f>
        <v/>
      </c>
      <c r="H45" s="16">
        <f>計算!AS45</f>
        <v/>
      </c>
    </row>
    <row r="46">
      <c r="D46" s="16" t="n">
        <v>143000</v>
      </c>
      <c r="E46" s="16">
        <f>計算!H46</f>
        <v/>
      </c>
      <c r="F46" s="17">
        <f>計算!AR46</f>
        <v/>
      </c>
      <c r="G46" s="17">
        <f>計算!AQ46</f>
        <v/>
      </c>
      <c r="H46" s="16">
        <f>計算!AS46</f>
        <v/>
      </c>
    </row>
    <row r="47">
      <c r="D47" s="16" t="n">
        <v>144000</v>
      </c>
      <c r="E47" s="16">
        <f>計算!H47</f>
        <v/>
      </c>
      <c r="F47" s="17">
        <f>計算!AR47</f>
        <v/>
      </c>
      <c r="G47" s="17">
        <f>計算!AQ47</f>
        <v/>
      </c>
      <c r="H47" s="16">
        <f>計算!AS47</f>
        <v/>
      </c>
    </row>
    <row r="48">
      <c r="D48" s="16" t="n">
        <v>145000</v>
      </c>
      <c r="E48" s="16">
        <f>計算!H48</f>
        <v/>
      </c>
      <c r="F48" s="17">
        <f>計算!AR48</f>
        <v/>
      </c>
      <c r="G48" s="17">
        <f>計算!AQ48</f>
        <v/>
      </c>
      <c r="H48" s="16">
        <f>計算!AS48</f>
        <v/>
      </c>
    </row>
    <row r="49">
      <c r="D49" s="16" t="n">
        <v>146000</v>
      </c>
      <c r="E49" s="16">
        <f>計算!H49</f>
        <v/>
      </c>
      <c r="F49" s="17">
        <f>計算!AR49</f>
        <v/>
      </c>
      <c r="G49" s="17">
        <f>計算!AQ49</f>
        <v/>
      </c>
      <c r="H49" s="16">
        <f>計算!AS49</f>
        <v/>
      </c>
    </row>
    <row r="50">
      <c r="D50" s="16" t="n">
        <v>147000</v>
      </c>
      <c r="E50" s="16">
        <f>計算!H50</f>
        <v/>
      </c>
      <c r="F50" s="17">
        <f>計算!AR50</f>
        <v/>
      </c>
      <c r="G50" s="17">
        <f>計算!AQ50</f>
        <v/>
      </c>
      <c r="H50" s="16">
        <f>計算!AS50</f>
        <v/>
      </c>
    </row>
    <row r="51">
      <c r="D51" s="16" t="n">
        <v>148000</v>
      </c>
      <c r="E51" s="16">
        <f>計算!H51</f>
        <v/>
      </c>
      <c r="F51" s="17">
        <f>計算!AR51</f>
        <v/>
      </c>
      <c r="G51" s="17">
        <f>計算!AQ51</f>
        <v/>
      </c>
      <c r="H51" s="16">
        <f>計算!AS51</f>
        <v/>
      </c>
    </row>
    <row r="52">
      <c r="D52" s="16" t="n">
        <v>149000</v>
      </c>
      <c r="E52" s="16">
        <f>計算!H52</f>
        <v/>
      </c>
      <c r="F52" s="17">
        <f>計算!AR52</f>
        <v/>
      </c>
      <c r="G52" s="17">
        <f>計算!AQ52</f>
        <v/>
      </c>
      <c r="H52" s="16">
        <f>計算!AS52</f>
        <v/>
      </c>
    </row>
    <row r="53">
      <c r="D53" s="16" t="n">
        <v>150000</v>
      </c>
      <c r="E53" s="16">
        <f>計算!H53</f>
        <v/>
      </c>
      <c r="F53" s="17">
        <f>計算!AR53</f>
        <v/>
      </c>
      <c r="G53" s="17">
        <f>計算!AQ53</f>
        <v/>
      </c>
      <c r="H53" s="16">
        <f>計算!AS53</f>
        <v/>
      </c>
    </row>
    <row r="54">
      <c r="D54" s="16" t="n">
        <v>151000</v>
      </c>
      <c r="E54" s="16">
        <f>計算!H54</f>
        <v/>
      </c>
      <c r="F54" s="17">
        <f>計算!AR54</f>
        <v/>
      </c>
      <c r="G54" s="17">
        <f>計算!AQ54</f>
        <v/>
      </c>
      <c r="H54" s="16">
        <f>計算!AS54</f>
        <v/>
      </c>
    </row>
    <row r="55">
      <c r="D55" s="16" t="n">
        <v>152000</v>
      </c>
      <c r="E55" s="16">
        <f>計算!H55</f>
        <v/>
      </c>
      <c r="F55" s="17">
        <f>計算!AR55</f>
        <v/>
      </c>
      <c r="G55" s="17">
        <f>計算!AQ55</f>
        <v/>
      </c>
      <c r="H55" s="16">
        <f>計算!AS55</f>
        <v/>
      </c>
    </row>
    <row r="56">
      <c r="D56" s="16" t="n">
        <v>153000</v>
      </c>
      <c r="E56" s="16">
        <f>計算!H56</f>
        <v/>
      </c>
      <c r="F56" s="17">
        <f>計算!AR56</f>
        <v/>
      </c>
      <c r="G56" s="17">
        <f>計算!AQ56</f>
        <v/>
      </c>
      <c r="H56" s="16">
        <f>計算!AS56</f>
        <v/>
      </c>
    </row>
    <row r="57">
      <c r="D57" s="16" t="n">
        <v>154000</v>
      </c>
      <c r="E57" s="16">
        <f>計算!H57</f>
        <v/>
      </c>
      <c r="F57" s="17">
        <f>計算!AR57</f>
        <v/>
      </c>
      <c r="G57" s="17">
        <f>計算!AQ57</f>
        <v/>
      </c>
      <c r="H57" s="16">
        <f>計算!AS57</f>
        <v/>
      </c>
    </row>
    <row r="58">
      <c r="D58" s="16" t="n">
        <v>155000</v>
      </c>
      <c r="E58" s="16">
        <f>計算!H58</f>
        <v/>
      </c>
      <c r="F58" s="17">
        <f>計算!AR58</f>
        <v/>
      </c>
      <c r="G58" s="17">
        <f>計算!AQ58</f>
        <v/>
      </c>
      <c r="H58" s="16">
        <f>計算!AS58</f>
        <v/>
      </c>
    </row>
    <row r="59">
      <c r="D59" s="16" t="n">
        <v>156000</v>
      </c>
      <c r="E59" s="16">
        <f>計算!H59</f>
        <v/>
      </c>
      <c r="F59" s="17">
        <f>計算!AR59</f>
        <v/>
      </c>
      <c r="G59" s="17">
        <f>計算!AQ59</f>
        <v/>
      </c>
      <c r="H59" s="16">
        <f>計算!AS59</f>
        <v/>
      </c>
    </row>
    <row r="60">
      <c r="D60" s="16" t="n">
        <v>157000</v>
      </c>
      <c r="E60" s="16">
        <f>計算!H60</f>
        <v/>
      </c>
      <c r="F60" s="17">
        <f>計算!AR60</f>
        <v/>
      </c>
      <c r="G60" s="17">
        <f>計算!AQ60</f>
        <v/>
      </c>
      <c r="H60" s="16">
        <f>計算!AS60</f>
        <v/>
      </c>
    </row>
    <row r="61">
      <c r="D61" s="16" t="n">
        <v>158000</v>
      </c>
      <c r="E61" s="16">
        <f>計算!H61</f>
        <v/>
      </c>
      <c r="F61" s="17">
        <f>計算!AR61</f>
        <v/>
      </c>
      <c r="G61" s="17">
        <f>計算!AQ61</f>
        <v/>
      </c>
      <c r="H61" s="16">
        <f>計算!AS61</f>
        <v/>
      </c>
    </row>
    <row r="62">
      <c r="D62" s="16" t="n">
        <v>159000</v>
      </c>
      <c r="E62" s="16">
        <f>計算!H62</f>
        <v/>
      </c>
      <c r="F62" s="17">
        <f>計算!AR62</f>
        <v/>
      </c>
      <c r="G62" s="17">
        <f>計算!AQ62</f>
        <v/>
      </c>
      <c r="H62" s="16">
        <f>計算!AS62</f>
        <v/>
      </c>
    </row>
    <row r="63">
      <c r="D63" s="16" t="n">
        <v>160000</v>
      </c>
      <c r="E63" s="16">
        <f>計算!H63</f>
        <v/>
      </c>
      <c r="F63" s="17">
        <f>計算!AR63</f>
        <v/>
      </c>
      <c r="G63" s="17">
        <f>計算!AQ63</f>
        <v/>
      </c>
      <c r="H63" s="16">
        <f>計算!AS63</f>
        <v/>
      </c>
    </row>
    <row r="64">
      <c r="D64" s="16" t="n">
        <v>161000</v>
      </c>
      <c r="E64" s="16">
        <f>計算!H64</f>
        <v/>
      </c>
      <c r="F64" s="17">
        <f>計算!AR64</f>
        <v/>
      </c>
      <c r="G64" s="17">
        <f>計算!AQ64</f>
        <v/>
      </c>
      <c r="H64" s="16">
        <f>計算!AS64</f>
        <v/>
      </c>
    </row>
    <row r="65">
      <c r="D65" s="16" t="n">
        <v>162000</v>
      </c>
      <c r="E65" s="16">
        <f>計算!H65</f>
        <v/>
      </c>
      <c r="F65" s="17">
        <f>計算!AR65</f>
        <v/>
      </c>
      <c r="G65" s="17">
        <f>計算!AQ65</f>
        <v/>
      </c>
      <c r="H65" s="16">
        <f>計算!AS65</f>
        <v/>
      </c>
    </row>
    <row r="66">
      <c r="D66" s="16" t="n">
        <v>163000</v>
      </c>
      <c r="E66" s="16">
        <f>計算!H66</f>
        <v/>
      </c>
      <c r="F66" s="17">
        <f>計算!AR66</f>
        <v/>
      </c>
      <c r="G66" s="17">
        <f>計算!AQ66</f>
        <v/>
      </c>
      <c r="H66" s="16">
        <f>計算!AS66</f>
        <v/>
      </c>
    </row>
    <row r="67">
      <c r="D67" s="16" t="n">
        <v>164000</v>
      </c>
      <c r="E67" s="16">
        <f>計算!H67</f>
        <v/>
      </c>
      <c r="F67" s="17">
        <f>計算!AR67</f>
        <v/>
      </c>
      <c r="G67" s="17">
        <f>計算!AQ67</f>
        <v/>
      </c>
      <c r="H67" s="16">
        <f>計算!AS67</f>
        <v/>
      </c>
    </row>
    <row r="68">
      <c r="D68" s="16" t="n">
        <v>165000</v>
      </c>
      <c r="E68" s="16">
        <f>計算!H68</f>
        <v/>
      </c>
      <c r="F68" s="17">
        <f>計算!AR68</f>
        <v/>
      </c>
      <c r="G68" s="17">
        <f>計算!AQ68</f>
        <v/>
      </c>
      <c r="H68" s="16">
        <f>計算!AS68</f>
        <v/>
      </c>
    </row>
    <row r="69">
      <c r="D69" s="16" t="n">
        <v>166000</v>
      </c>
      <c r="E69" s="16">
        <f>計算!H69</f>
        <v/>
      </c>
      <c r="F69" s="17">
        <f>計算!AR69</f>
        <v/>
      </c>
      <c r="G69" s="17">
        <f>計算!AQ69</f>
        <v/>
      </c>
      <c r="H69" s="16">
        <f>計算!AS69</f>
        <v/>
      </c>
    </row>
    <row r="70">
      <c r="D70" s="16" t="n">
        <v>167000</v>
      </c>
      <c r="E70" s="16">
        <f>計算!H70</f>
        <v/>
      </c>
      <c r="F70" s="17">
        <f>計算!AR70</f>
        <v/>
      </c>
      <c r="G70" s="17">
        <f>計算!AQ70</f>
        <v/>
      </c>
      <c r="H70" s="16">
        <f>計算!AS70</f>
        <v/>
      </c>
    </row>
    <row r="71">
      <c r="D71" s="16" t="n">
        <v>168000</v>
      </c>
      <c r="E71" s="16">
        <f>計算!H71</f>
        <v/>
      </c>
      <c r="F71" s="17">
        <f>計算!AR71</f>
        <v/>
      </c>
      <c r="G71" s="17">
        <f>計算!AQ71</f>
        <v/>
      </c>
      <c r="H71" s="16">
        <f>計算!AS71</f>
        <v/>
      </c>
    </row>
    <row r="72">
      <c r="D72" s="16" t="n">
        <v>169000</v>
      </c>
      <c r="E72" s="16">
        <f>計算!H72</f>
        <v/>
      </c>
      <c r="F72" s="17">
        <f>計算!AR72</f>
        <v/>
      </c>
      <c r="G72" s="17">
        <f>計算!AQ72</f>
        <v/>
      </c>
      <c r="H72" s="16">
        <f>計算!AS72</f>
        <v/>
      </c>
    </row>
    <row r="73">
      <c r="D73" s="16" t="n">
        <v>170000</v>
      </c>
      <c r="E73" s="16">
        <f>計算!H73</f>
        <v/>
      </c>
      <c r="F73" s="17">
        <f>計算!AR73</f>
        <v/>
      </c>
      <c r="G73" s="17">
        <f>計算!AQ73</f>
        <v/>
      </c>
      <c r="H73" s="16">
        <f>計算!AS73</f>
        <v/>
      </c>
    </row>
    <row r="74">
      <c r="D74" s="16" t="n">
        <v>171000</v>
      </c>
      <c r="E74" s="16">
        <f>計算!H74</f>
        <v/>
      </c>
      <c r="F74" s="17">
        <f>計算!AR74</f>
        <v/>
      </c>
      <c r="G74" s="17">
        <f>計算!AQ74</f>
        <v/>
      </c>
      <c r="H74" s="16">
        <f>計算!AS74</f>
        <v/>
      </c>
    </row>
    <row r="75">
      <c r="D75" s="16" t="n">
        <v>172000</v>
      </c>
      <c r="E75" s="16">
        <f>計算!H75</f>
        <v/>
      </c>
      <c r="F75" s="17">
        <f>計算!AR75</f>
        <v/>
      </c>
      <c r="G75" s="17">
        <f>計算!AQ75</f>
        <v/>
      </c>
      <c r="H75" s="16">
        <f>計算!AS75</f>
        <v/>
      </c>
    </row>
    <row r="76">
      <c r="D76" s="16" t="n">
        <v>173000</v>
      </c>
      <c r="E76" s="16">
        <f>計算!H76</f>
        <v/>
      </c>
      <c r="F76" s="17">
        <f>計算!AR76</f>
        <v/>
      </c>
      <c r="G76" s="17">
        <f>計算!AQ76</f>
        <v/>
      </c>
      <c r="H76" s="16">
        <f>計算!AS76</f>
        <v/>
      </c>
    </row>
    <row r="77">
      <c r="D77" s="16" t="n">
        <v>174000</v>
      </c>
      <c r="E77" s="16">
        <f>計算!H77</f>
        <v/>
      </c>
      <c r="F77" s="17">
        <f>計算!AR77</f>
        <v/>
      </c>
      <c r="G77" s="17">
        <f>計算!AQ77</f>
        <v/>
      </c>
      <c r="H77" s="16">
        <f>計算!AS77</f>
        <v/>
      </c>
    </row>
    <row r="78">
      <c r="D78" s="16" t="n">
        <v>175000</v>
      </c>
      <c r="E78" s="16">
        <f>計算!H78</f>
        <v/>
      </c>
      <c r="F78" s="17">
        <f>計算!AR78</f>
        <v/>
      </c>
      <c r="G78" s="17">
        <f>計算!AQ78</f>
        <v/>
      </c>
      <c r="H78" s="16">
        <f>計算!AS78</f>
        <v/>
      </c>
    </row>
    <row r="79">
      <c r="D79" s="16" t="n">
        <v>176000</v>
      </c>
      <c r="E79" s="16">
        <f>計算!H79</f>
        <v/>
      </c>
      <c r="F79" s="17">
        <f>計算!AR79</f>
        <v/>
      </c>
      <c r="G79" s="17">
        <f>計算!AQ79</f>
        <v/>
      </c>
      <c r="H79" s="16">
        <f>計算!AS79</f>
        <v/>
      </c>
    </row>
    <row r="80">
      <c r="D80" s="16" t="n">
        <v>177000</v>
      </c>
      <c r="E80" s="16">
        <f>計算!H80</f>
        <v/>
      </c>
      <c r="F80" s="17">
        <f>計算!AR80</f>
        <v/>
      </c>
      <c r="G80" s="17">
        <f>計算!AQ80</f>
        <v/>
      </c>
      <c r="H80" s="16">
        <f>計算!AS80</f>
        <v/>
      </c>
    </row>
    <row r="81">
      <c r="D81" s="16" t="n">
        <v>178000</v>
      </c>
      <c r="E81" s="16">
        <f>計算!H81</f>
        <v/>
      </c>
      <c r="F81" s="17">
        <f>計算!AR81</f>
        <v/>
      </c>
      <c r="G81" s="17">
        <f>計算!AQ81</f>
        <v/>
      </c>
      <c r="H81" s="16">
        <f>計算!AS81</f>
        <v/>
      </c>
    </row>
    <row r="82">
      <c r="D82" s="16" t="n">
        <v>179000</v>
      </c>
      <c r="E82" s="16">
        <f>計算!H82</f>
        <v/>
      </c>
      <c r="F82" s="17">
        <f>計算!AR82</f>
        <v/>
      </c>
      <c r="G82" s="17">
        <f>計算!AQ82</f>
        <v/>
      </c>
      <c r="H82" s="16">
        <f>計算!AS82</f>
        <v/>
      </c>
    </row>
    <row r="83">
      <c r="D83" s="16" t="n">
        <v>180000</v>
      </c>
      <c r="E83" s="16">
        <f>計算!H83</f>
        <v/>
      </c>
      <c r="F83" s="17">
        <f>計算!AR83</f>
        <v/>
      </c>
      <c r="G83" s="17">
        <f>計算!AQ83</f>
        <v/>
      </c>
      <c r="H83" s="16">
        <f>計算!AS83</f>
        <v/>
      </c>
    </row>
    <row r="84">
      <c r="D84" s="16" t="n">
        <v>181000</v>
      </c>
      <c r="E84" s="16">
        <f>計算!H84</f>
        <v/>
      </c>
      <c r="F84" s="17">
        <f>計算!AR84</f>
        <v/>
      </c>
      <c r="G84" s="17">
        <f>計算!AQ84</f>
        <v/>
      </c>
      <c r="H84" s="16">
        <f>計算!AS84</f>
        <v/>
      </c>
    </row>
    <row r="85">
      <c r="D85" s="16" t="n">
        <v>182000</v>
      </c>
      <c r="E85" s="16">
        <f>計算!H85</f>
        <v/>
      </c>
      <c r="F85" s="17">
        <f>計算!AR85</f>
        <v/>
      </c>
      <c r="G85" s="17">
        <f>計算!AQ85</f>
        <v/>
      </c>
      <c r="H85" s="16">
        <f>計算!AS85</f>
        <v/>
      </c>
    </row>
    <row r="86">
      <c r="D86" s="16" t="n">
        <v>183000</v>
      </c>
      <c r="E86" s="16">
        <f>計算!H86</f>
        <v/>
      </c>
      <c r="F86" s="17">
        <f>計算!AR86</f>
        <v/>
      </c>
      <c r="G86" s="17">
        <f>計算!AQ86</f>
        <v/>
      </c>
      <c r="H86" s="16">
        <f>計算!AS86</f>
        <v/>
      </c>
    </row>
    <row r="87">
      <c r="D87" s="16" t="n">
        <v>184000</v>
      </c>
      <c r="E87" s="16">
        <f>計算!H87</f>
        <v/>
      </c>
      <c r="F87" s="17">
        <f>計算!AR87</f>
        <v/>
      </c>
      <c r="G87" s="17">
        <f>計算!AQ87</f>
        <v/>
      </c>
      <c r="H87" s="16">
        <f>計算!AS87</f>
        <v/>
      </c>
    </row>
    <row r="88">
      <c r="D88" s="16" t="n">
        <v>185000</v>
      </c>
      <c r="E88" s="16">
        <f>計算!H88</f>
        <v/>
      </c>
      <c r="F88" s="17">
        <f>計算!AR88</f>
        <v/>
      </c>
      <c r="G88" s="17">
        <f>計算!AQ88</f>
        <v/>
      </c>
      <c r="H88" s="16">
        <f>計算!AS88</f>
        <v/>
      </c>
    </row>
    <row r="89">
      <c r="D89" s="16" t="n">
        <v>186000</v>
      </c>
      <c r="E89" s="16">
        <f>計算!H89</f>
        <v/>
      </c>
      <c r="F89" s="17">
        <f>計算!AR89</f>
        <v/>
      </c>
      <c r="G89" s="17">
        <f>計算!AQ89</f>
        <v/>
      </c>
      <c r="H89" s="16">
        <f>計算!AS89</f>
        <v/>
      </c>
    </row>
    <row r="90">
      <c r="D90" s="16" t="n">
        <v>187000</v>
      </c>
      <c r="E90" s="16">
        <f>計算!H90</f>
        <v/>
      </c>
      <c r="F90" s="17">
        <f>計算!AR90</f>
        <v/>
      </c>
      <c r="G90" s="17">
        <f>計算!AQ90</f>
        <v/>
      </c>
      <c r="H90" s="16">
        <f>計算!AS90</f>
        <v/>
      </c>
    </row>
    <row r="91">
      <c r="D91" s="16" t="n">
        <v>188000</v>
      </c>
      <c r="E91" s="16">
        <f>計算!H91</f>
        <v/>
      </c>
      <c r="F91" s="17">
        <f>計算!AR91</f>
        <v/>
      </c>
      <c r="G91" s="17">
        <f>計算!AQ91</f>
        <v/>
      </c>
      <c r="H91" s="16">
        <f>計算!AS91</f>
        <v/>
      </c>
    </row>
    <row r="92">
      <c r="D92" s="16" t="n">
        <v>189000</v>
      </c>
      <c r="E92" s="16">
        <f>計算!H92</f>
        <v/>
      </c>
      <c r="F92" s="17">
        <f>計算!AR92</f>
        <v/>
      </c>
      <c r="G92" s="17">
        <f>計算!AQ92</f>
        <v/>
      </c>
      <c r="H92" s="16">
        <f>計算!AS92</f>
        <v/>
      </c>
    </row>
    <row r="93">
      <c r="D93" s="16" t="n">
        <v>190000</v>
      </c>
      <c r="E93" s="16">
        <f>計算!H93</f>
        <v/>
      </c>
      <c r="F93" s="17">
        <f>計算!AR93</f>
        <v/>
      </c>
      <c r="G93" s="17">
        <f>計算!AQ93</f>
        <v/>
      </c>
      <c r="H93" s="16">
        <f>計算!AS93</f>
        <v/>
      </c>
    </row>
    <row r="94">
      <c r="D94" s="16" t="n">
        <v>191000</v>
      </c>
      <c r="E94" s="16">
        <f>計算!H94</f>
        <v/>
      </c>
      <c r="F94" s="17">
        <f>計算!AR94</f>
        <v/>
      </c>
      <c r="G94" s="17">
        <f>計算!AQ94</f>
        <v/>
      </c>
      <c r="H94" s="16">
        <f>計算!AS94</f>
        <v/>
      </c>
    </row>
    <row r="95">
      <c r="D95" s="16" t="n">
        <v>192000</v>
      </c>
      <c r="E95" s="16">
        <f>計算!H95</f>
        <v/>
      </c>
      <c r="F95" s="17">
        <f>計算!AR95</f>
        <v/>
      </c>
      <c r="G95" s="17">
        <f>計算!AQ95</f>
        <v/>
      </c>
      <c r="H95" s="16">
        <f>計算!AS95</f>
        <v/>
      </c>
    </row>
    <row r="96">
      <c r="D96" s="16" t="n">
        <v>193000</v>
      </c>
      <c r="E96" s="16">
        <f>計算!H96</f>
        <v/>
      </c>
      <c r="F96" s="17">
        <f>計算!AR96</f>
        <v/>
      </c>
      <c r="G96" s="17">
        <f>計算!AQ96</f>
        <v/>
      </c>
      <c r="H96" s="16">
        <f>計算!AS96</f>
        <v/>
      </c>
    </row>
    <row r="97">
      <c r="D97" s="16" t="n">
        <v>194000</v>
      </c>
      <c r="E97" s="16">
        <f>計算!H97</f>
        <v/>
      </c>
      <c r="F97" s="17">
        <f>計算!AR97</f>
        <v/>
      </c>
      <c r="G97" s="17">
        <f>計算!AQ97</f>
        <v/>
      </c>
      <c r="H97" s="16">
        <f>計算!AS97</f>
        <v/>
      </c>
    </row>
    <row r="98">
      <c r="D98" s="16" t="n">
        <v>195000</v>
      </c>
      <c r="E98" s="16">
        <f>計算!H98</f>
        <v/>
      </c>
      <c r="F98" s="17">
        <f>計算!AR98</f>
        <v/>
      </c>
      <c r="G98" s="17">
        <f>計算!AQ98</f>
        <v/>
      </c>
      <c r="H98" s="16">
        <f>計算!AS98</f>
        <v/>
      </c>
    </row>
    <row r="99">
      <c r="D99" s="16" t="n">
        <v>196000</v>
      </c>
      <c r="E99" s="16">
        <f>計算!H99</f>
        <v/>
      </c>
      <c r="F99" s="17">
        <f>計算!AR99</f>
        <v/>
      </c>
      <c r="G99" s="17">
        <f>計算!AQ99</f>
        <v/>
      </c>
      <c r="H99" s="16">
        <f>計算!AS99</f>
        <v/>
      </c>
    </row>
    <row r="100">
      <c r="D100" s="16" t="n">
        <v>197000</v>
      </c>
      <c r="E100" s="16">
        <f>計算!H100</f>
        <v/>
      </c>
      <c r="F100" s="17">
        <f>計算!AR100</f>
        <v/>
      </c>
      <c r="G100" s="17">
        <f>計算!AQ100</f>
        <v/>
      </c>
      <c r="H100" s="16">
        <f>計算!AS100</f>
        <v/>
      </c>
    </row>
    <row r="101">
      <c r="D101" s="16" t="n">
        <v>198000</v>
      </c>
      <c r="E101" s="16">
        <f>計算!H101</f>
        <v/>
      </c>
      <c r="F101" s="17">
        <f>計算!AR101</f>
        <v/>
      </c>
      <c r="G101" s="17">
        <f>計算!AQ101</f>
        <v/>
      </c>
      <c r="H101" s="16">
        <f>計算!AS101</f>
        <v/>
      </c>
    </row>
    <row r="102">
      <c r="D102" s="16" t="n">
        <v>199000</v>
      </c>
      <c r="E102" s="16">
        <f>計算!H102</f>
        <v/>
      </c>
      <c r="F102" s="17">
        <f>計算!AR102</f>
        <v/>
      </c>
      <c r="G102" s="17">
        <f>計算!AQ102</f>
        <v/>
      </c>
      <c r="H102" s="16">
        <f>計算!AS102</f>
        <v/>
      </c>
    </row>
    <row r="103">
      <c r="D103" s="16" t="n">
        <v>200000</v>
      </c>
      <c r="E103" s="16">
        <f>計算!H103</f>
        <v/>
      </c>
      <c r="F103" s="17">
        <f>計算!AR103</f>
        <v/>
      </c>
      <c r="G103" s="17">
        <f>計算!AQ103</f>
        <v/>
      </c>
      <c r="H103" s="16">
        <f>計算!AS103</f>
        <v/>
      </c>
    </row>
    <row r="104">
      <c r="D104" s="16" t="n">
        <v>201000</v>
      </c>
      <c r="E104" s="16">
        <f>計算!H104</f>
        <v/>
      </c>
      <c r="F104" s="17">
        <f>計算!AR104</f>
        <v/>
      </c>
      <c r="G104" s="17">
        <f>計算!AQ104</f>
        <v/>
      </c>
      <c r="H104" s="16">
        <f>計算!AS104</f>
        <v/>
      </c>
    </row>
    <row r="105">
      <c r="D105" s="16" t="n">
        <v>202000</v>
      </c>
      <c r="E105" s="16">
        <f>計算!H105</f>
        <v/>
      </c>
      <c r="F105" s="17">
        <f>計算!AR105</f>
        <v/>
      </c>
      <c r="G105" s="17">
        <f>計算!AQ105</f>
        <v/>
      </c>
      <c r="H105" s="16">
        <f>計算!AS105</f>
        <v/>
      </c>
    </row>
    <row r="106">
      <c r="D106" s="16" t="n">
        <v>203000</v>
      </c>
      <c r="E106" s="16">
        <f>計算!H106</f>
        <v/>
      </c>
      <c r="F106" s="17">
        <f>計算!AR106</f>
        <v/>
      </c>
      <c r="G106" s="17">
        <f>計算!AQ106</f>
        <v/>
      </c>
      <c r="H106" s="16">
        <f>計算!AS106</f>
        <v/>
      </c>
    </row>
    <row r="107">
      <c r="D107" s="16" t="n">
        <v>204000</v>
      </c>
      <c r="E107" s="16">
        <f>計算!H107</f>
        <v/>
      </c>
      <c r="F107" s="17">
        <f>計算!AR107</f>
        <v/>
      </c>
      <c r="G107" s="17">
        <f>計算!AQ107</f>
        <v/>
      </c>
      <c r="H107" s="16">
        <f>計算!AS107</f>
        <v/>
      </c>
    </row>
    <row r="108">
      <c r="D108" s="16" t="n">
        <v>205000</v>
      </c>
      <c r="E108" s="16">
        <f>計算!H108</f>
        <v/>
      </c>
      <c r="F108" s="17">
        <f>計算!AR108</f>
        <v/>
      </c>
      <c r="G108" s="17">
        <f>計算!AQ108</f>
        <v/>
      </c>
      <c r="H108" s="16">
        <f>計算!AS108</f>
        <v/>
      </c>
    </row>
    <row r="109">
      <c r="D109" s="16" t="n">
        <v>206000</v>
      </c>
      <c r="E109" s="16">
        <f>計算!H109</f>
        <v/>
      </c>
      <c r="F109" s="17">
        <f>計算!AR109</f>
        <v/>
      </c>
      <c r="G109" s="17">
        <f>計算!AQ109</f>
        <v/>
      </c>
      <c r="H109" s="16">
        <f>計算!AS109</f>
        <v/>
      </c>
    </row>
    <row r="110">
      <c r="D110" s="16" t="n">
        <v>207000</v>
      </c>
      <c r="E110" s="16">
        <f>計算!H110</f>
        <v/>
      </c>
      <c r="F110" s="17">
        <f>計算!AR110</f>
        <v/>
      </c>
      <c r="G110" s="17">
        <f>計算!AQ110</f>
        <v/>
      </c>
      <c r="H110" s="16">
        <f>計算!AS110</f>
        <v/>
      </c>
    </row>
    <row r="111">
      <c r="D111" s="16" t="n">
        <v>208000</v>
      </c>
      <c r="E111" s="16">
        <f>計算!H111</f>
        <v/>
      </c>
      <c r="F111" s="17">
        <f>計算!AR111</f>
        <v/>
      </c>
      <c r="G111" s="17">
        <f>計算!AQ111</f>
        <v/>
      </c>
      <c r="H111" s="16">
        <f>計算!AS111</f>
        <v/>
      </c>
    </row>
    <row r="112">
      <c r="D112" s="16" t="n">
        <v>209000</v>
      </c>
      <c r="E112" s="16">
        <f>計算!H112</f>
        <v/>
      </c>
      <c r="F112" s="17">
        <f>計算!AR112</f>
        <v/>
      </c>
      <c r="G112" s="17">
        <f>計算!AQ112</f>
        <v/>
      </c>
      <c r="H112" s="16">
        <f>計算!AS112</f>
        <v/>
      </c>
    </row>
    <row r="113">
      <c r="D113" s="16" t="n">
        <v>210000</v>
      </c>
      <c r="E113" s="16">
        <f>計算!H113</f>
        <v/>
      </c>
      <c r="F113" s="17">
        <f>計算!AR113</f>
        <v/>
      </c>
      <c r="G113" s="17">
        <f>計算!AQ113</f>
        <v/>
      </c>
      <c r="H113" s="16">
        <f>計算!AS113</f>
        <v/>
      </c>
    </row>
    <row r="114">
      <c r="D114" s="16" t="n">
        <v>211000</v>
      </c>
      <c r="E114" s="16">
        <f>計算!H114</f>
        <v/>
      </c>
      <c r="F114" s="17">
        <f>計算!AR114</f>
        <v/>
      </c>
      <c r="G114" s="17">
        <f>計算!AQ114</f>
        <v/>
      </c>
      <c r="H114" s="16">
        <f>計算!AS114</f>
        <v/>
      </c>
    </row>
    <row r="115">
      <c r="D115" s="16" t="n">
        <v>212000</v>
      </c>
      <c r="E115" s="16">
        <f>計算!H115</f>
        <v/>
      </c>
      <c r="F115" s="17">
        <f>計算!AR115</f>
        <v/>
      </c>
      <c r="G115" s="17">
        <f>計算!AQ115</f>
        <v/>
      </c>
      <c r="H115" s="16">
        <f>計算!AS115</f>
        <v/>
      </c>
    </row>
    <row r="116">
      <c r="D116" s="16" t="n">
        <v>213000</v>
      </c>
      <c r="E116" s="16">
        <f>計算!H116</f>
        <v/>
      </c>
      <c r="F116" s="17">
        <f>計算!AR116</f>
        <v/>
      </c>
      <c r="G116" s="17">
        <f>計算!AQ116</f>
        <v/>
      </c>
      <c r="H116" s="16">
        <f>計算!AS116</f>
        <v/>
      </c>
    </row>
    <row r="117">
      <c r="D117" s="16" t="n">
        <v>214000</v>
      </c>
      <c r="E117" s="16">
        <f>計算!H117</f>
        <v/>
      </c>
      <c r="F117" s="17">
        <f>計算!AR117</f>
        <v/>
      </c>
      <c r="G117" s="17">
        <f>計算!AQ117</f>
        <v/>
      </c>
      <c r="H117" s="16">
        <f>計算!AS117</f>
        <v/>
      </c>
    </row>
    <row r="118">
      <c r="D118" s="16" t="n">
        <v>215000</v>
      </c>
      <c r="E118" s="16">
        <f>計算!H118</f>
        <v/>
      </c>
      <c r="F118" s="17">
        <f>計算!AR118</f>
        <v/>
      </c>
      <c r="G118" s="17">
        <f>計算!AQ118</f>
        <v/>
      </c>
      <c r="H118" s="16">
        <f>計算!AS118</f>
        <v/>
      </c>
    </row>
    <row r="119">
      <c r="D119" s="16" t="n">
        <v>216000</v>
      </c>
      <c r="E119" s="16">
        <f>計算!H119</f>
        <v/>
      </c>
      <c r="F119" s="17">
        <f>計算!AR119</f>
        <v/>
      </c>
      <c r="G119" s="17">
        <f>計算!AQ119</f>
        <v/>
      </c>
      <c r="H119" s="16">
        <f>計算!AS119</f>
        <v/>
      </c>
    </row>
    <row r="120">
      <c r="D120" s="16" t="n">
        <v>217000</v>
      </c>
      <c r="E120" s="16">
        <f>計算!H120</f>
        <v/>
      </c>
      <c r="F120" s="17">
        <f>計算!AR120</f>
        <v/>
      </c>
      <c r="G120" s="17">
        <f>計算!AQ120</f>
        <v/>
      </c>
      <c r="H120" s="16">
        <f>計算!AS120</f>
        <v/>
      </c>
    </row>
    <row r="121">
      <c r="D121" s="16" t="n">
        <v>218000</v>
      </c>
      <c r="E121" s="16">
        <f>計算!H121</f>
        <v/>
      </c>
      <c r="F121" s="17">
        <f>計算!AR121</f>
        <v/>
      </c>
      <c r="G121" s="17">
        <f>計算!AQ121</f>
        <v/>
      </c>
      <c r="H121" s="16">
        <f>計算!AS121</f>
        <v/>
      </c>
    </row>
    <row r="122">
      <c r="D122" s="16" t="n">
        <v>219000</v>
      </c>
      <c r="E122" s="16">
        <f>計算!H122</f>
        <v/>
      </c>
      <c r="F122" s="17">
        <f>計算!AR122</f>
        <v/>
      </c>
      <c r="G122" s="17">
        <f>計算!AQ122</f>
        <v/>
      </c>
      <c r="H122" s="16">
        <f>計算!AS122</f>
        <v/>
      </c>
    </row>
    <row r="123">
      <c r="D123" s="16" t="n">
        <v>220000</v>
      </c>
      <c r="E123" s="16">
        <f>計算!H123</f>
        <v/>
      </c>
      <c r="F123" s="17">
        <f>計算!AR123</f>
        <v/>
      </c>
      <c r="G123" s="17">
        <f>計算!AQ123</f>
        <v/>
      </c>
      <c r="H123" s="16">
        <f>計算!AS123</f>
        <v/>
      </c>
    </row>
    <row r="124">
      <c r="D124" s="16" t="n">
        <v>221000</v>
      </c>
      <c r="E124" s="16">
        <f>計算!H124</f>
        <v/>
      </c>
      <c r="F124" s="17">
        <f>計算!AR124</f>
        <v/>
      </c>
      <c r="G124" s="17">
        <f>計算!AQ124</f>
        <v/>
      </c>
      <c r="H124" s="16">
        <f>計算!AS124</f>
        <v/>
      </c>
    </row>
    <row r="125">
      <c r="D125" s="16" t="n">
        <v>222000</v>
      </c>
      <c r="E125" s="16">
        <f>計算!H125</f>
        <v/>
      </c>
      <c r="F125" s="17">
        <f>計算!AR125</f>
        <v/>
      </c>
      <c r="G125" s="17">
        <f>計算!AQ125</f>
        <v/>
      </c>
      <c r="H125" s="16">
        <f>計算!AS125</f>
        <v/>
      </c>
    </row>
    <row r="126">
      <c r="D126" s="16" t="n">
        <v>223000</v>
      </c>
      <c r="E126" s="16">
        <f>計算!H126</f>
        <v/>
      </c>
      <c r="F126" s="17">
        <f>計算!AR126</f>
        <v/>
      </c>
      <c r="G126" s="17">
        <f>計算!AQ126</f>
        <v/>
      </c>
      <c r="H126" s="16">
        <f>計算!AS126</f>
        <v/>
      </c>
    </row>
    <row r="127">
      <c r="D127" s="16" t="n">
        <v>224000</v>
      </c>
      <c r="E127" s="16">
        <f>計算!H127</f>
        <v/>
      </c>
      <c r="F127" s="17">
        <f>計算!AR127</f>
        <v/>
      </c>
      <c r="G127" s="17">
        <f>計算!AQ127</f>
        <v/>
      </c>
      <c r="H127" s="16">
        <f>計算!AS127</f>
        <v/>
      </c>
    </row>
    <row r="128">
      <c r="D128" s="16" t="n">
        <v>225000</v>
      </c>
      <c r="E128" s="16">
        <f>計算!H128</f>
        <v/>
      </c>
      <c r="F128" s="17">
        <f>計算!AR128</f>
        <v/>
      </c>
      <c r="G128" s="17">
        <f>計算!AQ128</f>
        <v/>
      </c>
      <c r="H128" s="16">
        <f>計算!AS128</f>
        <v/>
      </c>
    </row>
    <row r="129">
      <c r="D129" s="16" t="n">
        <v>226000</v>
      </c>
      <c r="E129" s="16">
        <f>計算!H129</f>
        <v/>
      </c>
      <c r="F129" s="17">
        <f>計算!AR129</f>
        <v/>
      </c>
      <c r="G129" s="17">
        <f>計算!AQ129</f>
        <v/>
      </c>
      <c r="H129" s="16">
        <f>計算!AS129</f>
        <v/>
      </c>
    </row>
    <row r="130">
      <c r="D130" s="16" t="n">
        <v>227000</v>
      </c>
      <c r="E130" s="16">
        <f>計算!H130</f>
        <v/>
      </c>
      <c r="F130" s="17">
        <f>計算!AR130</f>
        <v/>
      </c>
      <c r="G130" s="17">
        <f>計算!AQ130</f>
        <v/>
      </c>
      <c r="H130" s="16">
        <f>計算!AS130</f>
        <v/>
      </c>
    </row>
    <row r="131">
      <c r="D131" s="16" t="n">
        <v>228000</v>
      </c>
      <c r="E131" s="16">
        <f>計算!H131</f>
        <v/>
      </c>
      <c r="F131" s="17">
        <f>計算!AR131</f>
        <v/>
      </c>
      <c r="G131" s="17">
        <f>計算!AQ131</f>
        <v/>
      </c>
      <c r="H131" s="16">
        <f>計算!AS131</f>
        <v/>
      </c>
    </row>
    <row r="132">
      <c r="D132" s="16" t="n">
        <v>229000</v>
      </c>
      <c r="E132" s="16">
        <f>計算!H132</f>
        <v/>
      </c>
      <c r="F132" s="17">
        <f>計算!AR132</f>
        <v/>
      </c>
      <c r="G132" s="17">
        <f>計算!AQ132</f>
        <v/>
      </c>
      <c r="H132" s="16">
        <f>計算!AS132</f>
        <v/>
      </c>
    </row>
    <row r="133">
      <c r="D133" s="16" t="n">
        <v>230000</v>
      </c>
      <c r="E133" s="16">
        <f>計算!H133</f>
        <v/>
      </c>
      <c r="F133" s="17">
        <f>計算!AR133</f>
        <v/>
      </c>
      <c r="G133" s="17">
        <f>計算!AQ133</f>
        <v/>
      </c>
      <c r="H133" s="16">
        <f>計算!AS133</f>
        <v/>
      </c>
    </row>
    <row r="134">
      <c r="D134" s="16" t="n">
        <v>231000</v>
      </c>
      <c r="E134" s="16">
        <f>計算!H134</f>
        <v/>
      </c>
      <c r="F134" s="17">
        <f>計算!AR134</f>
        <v/>
      </c>
      <c r="G134" s="17">
        <f>計算!AQ134</f>
        <v/>
      </c>
      <c r="H134" s="16">
        <f>計算!AS134</f>
        <v/>
      </c>
    </row>
    <row r="135">
      <c r="D135" s="16" t="n">
        <v>232000</v>
      </c>
      <c r="E135" s="16">
        <f>計算!H135</f>
        <v/>
      </c>
      <c r="F135" s="17">
        <f>計算!AR135</f>
        <v/>
      </c>
      <c r="G135" s="17">
        <f>計算!AQ135</f>
        <v/>
      </c>
      <c r="H135" s="16">
        <f>計算!AS135</f>
        <v/>
      </c>
    </row>
    <row r="136">
      <c r="D136" s="16" t="n">
        <v>233000</v>
      </c>
      <c r="E136" s="16">
        <f>計算!H136</f>
        <v/>
      </c>
      <c r="F136" s="17">
        <f>計算!AR136</f>
        <v/>
      </c>
      <c r="G136" s="17">
        <f>計算!AQ136</f>
        <v/>
      </c>
      <c r="H136" s="16">
        <f>計算!AS136</f>
        <v/>
      </c>
    </row>
    <row r="137">
      <c r="D137" s="16" t="n">
        <v>234000</v>
      </c>
      <c r="E137" s="16">
        <f>計算!H137</f>
        <v/>
      </c>
      <c r="F137" s="17">
        <f>計算!AR137</f>
        <v/>
      </c>
      <c r="G137" s="17">
        <f>計算!AQ137</f>
        <v/>
      </c>
      <c r="H137" s="16">
        <f>計算!AS137</f>
        <v/>
      </c>
    </row>
    <row r="138">
      <c r="D138" s="16" t="n">
        <v>235000</v>
      </c>
      <c r="E138" s="16">
        <f>計算!H138</f>
        <v/>
      </c>
      <c r="F138" s="17">
        <f>計算!AR138</f>
        <v/>
      </c>
      <c r="G138" s="17">
        <f>計算!AQ138</f>
        <v/>
      </c>
      <c r="H138" s="16">
        <f>計算!AS138</f>
        <v/>
      </c>
    </row>
    <row r="139">
      <c r="D139" s="16" t="n">
        <v>236000</v>
      </c>
      <c r="E139" s="16">
        <f>計算!H139</f>
        <v/>
      </c>
      <c r="F139" s="17">
        <f>計算!AR139</f>
        <v/>
      </c>
      <c r="G139" s="17">
        <f>計算!AQ139</f>
        <v/>
      </c>
      <c r="H139" s="16">
        <f>計算!AS139</f>
        <v/>
      </c>
    </row>
    <row r="140">
      <c r="D140" s="16" t="n">
        <v>237000</v>
      </c>
      <c r="E140" s="16">
        <f>計算!H140</f>
        <v/>
      </c>
      <c r="F140" s="17">
        <f>計算!AR140</f>
        <v/>
      </c>
      <c r="G140" s="17">
        <f>計算!AQ140</f>
        <v/>
      </c>
      <c r="H140" s="16">
        <f>計算!AS140</f>
        <v/>
      </c>
    </row>
    <row r="141">
      <c r="D141" s="16" t="n">
        <v>238000</v>
      </c>
      <c r="E141" s="16">
        <f>計算!H141</f>
        <v/>
      </c>
      <c r="F141" s="17">
        <f>計算!AR141</f>
        <v/>
      </c>
      <c r="G141" s="17">
        <f>計算!AQ141</f>
        <v/>
      </c>
      <c r="H141" s="16">
        <f>計算!AS141</f>
        <v/>
      </c>
    </row>
    <row r="142">
      <c r="D142" s="16" t="n">
        <v>239000</v>
      </c>
      <c r="E142" s="16">
        <f>計算!H142</f>
        <v/>
      </c>
      <c r="F142" s="17">
        <f>計算!AR142</f>
        <v/>
      </c>
      <c r="G142" s="17">
        <f>計算!AQ142</f>
        <v/>
      </c>
      <c r="H142" s="16">
        <f>計算!AS142</f>
        <v/>
      </c>
    </row>
    <row r="143">
      <c r="D143" s="16" t="n">
        <v>240000</v>
      </c>
      <c r="E143" s="16">
        <f>計算!H143</f>
        <v/>
      </c>
      <c r="F143" s="17">
        <f>計算!AR143</f>
        <v/>
      </c>
      <c r="G143" s="17">
        <f>計算!AQ143</f>
        <v/>
      </c>
      <c r="H143" s="16">
        <f>計算!AS143</f>
        <v/>
      </c>
    </row>
    <row r="144">
      <c r="D144" s="16" t="n">
        <v>241000</v>
      </c>
      <c r="E144" s="16">
        <f>計算!H144</f>
        <v/>
      </c>
      <c r="F144" s="17">
        <f>計算!AR144</f>
        <v/>
      </c>
      <c r="G144" s="17">
        <f>計算!AQ144</f>
        <v/>
      </c>
      <c r="H144" s="16">
        <f>計算!AS144</f>
        <v/>
      </c>
    </row>
    <row r="145">
      <c r="D145" s="16" t="n">
        <v>242000</v>
      </c>
      <c r="E145" s="16">
        <f>計算!H145</f>
        <v/>
      </c>
      <c r="F145" s="17">
        <f>計算!AR145</f>
        <v/>
      </c>
      <c r="G145" s="17">
        <f>計算!AQ145</f>
        <v/>
      </c>
      <c r="H145" s="16">
        <f>計算!AS145</f>
        <v/>
      </c>
    </row>
    <row r="146">
      <c r="D146" s="16" t="n">
        <v>243000</v>
      </c>
      <c r="E146" s="16">
        <f>計算!H146</f>
        <v/>
      </c>
      <c r="F146" s="17">
        <f>計算!AR146</f>
        <v/>
      </c>
      <c r="G146" s="17">
        <f>計算!AQ146</f>
        <v/>
      </c>
      <c r="H146" s="16">
        <f>計算!AS146</f>
        <v/>
      </c>
    </row>
    <row r="147">
      <c r="D147" s="16" t="n">
        <v>244000</v>
      </c>
      <c r="E147" s="16">
        <f>計算!H147</f>
        <v/>
      </c>
      <c r="F147" s="17">
        <f>計算!AR147</f>
        <v/>
      </c>
      <c r="G147" s="17">
        <f>計算!AQ147</f>
        <v/>
      </c>
      <c r="H147" s="16">
        <f>計算!AS147</f>
        <v/>
      </c>
    </row>
    <row r="148">
      <c r="D148" s="16" t="n">
        <v>245000</v>
      </c>
      <c r="E148" s="16">
        <f>計算!H148</f>
        <v/>
      </c>
      <c r="F148" s="17">
        <f>計算!AR148</f>
        <v/>
      </c>
      <c r="G148" s="17">
        <f>計算!AQ148</f>
        <v/>
      </c>
      <c r="H148" s="16">
        <f>計算!AS148</f>
        <v/>
      </c>
    </row>
    <row r="149">
      <c r="D149" s="16" t="n">
        <v>246000</v>
      </c>
      <c r="E149" s="16">
        <f>計算!H149</f>
        <v/>
      </c>
      <c r="F149" s="17">
        <f>計算!AR149</f>
        <v/>
      </c>
      <c r="G149" s="17">
        <f>計算!AQ149</f>
        <v/>
      </c>
      <c r="H149" s="16">
        <f>計算!AS149</f>
        <v/>
      </c>
    </row>
    <row r="150">
      <c r="D150" s="16" t="n">
        <v>247000</v>
      </c>
      <c r="E150" s="16">
        <f>計算!H150</f>
        <v/>
      </c>
      <c r="F150" s="17">
        <f>計算!AR150</f>
        <v/>
      </c>
      <c r="G150" s="17">
        <f>計算!AQ150</f>
        <v/>
      </c>
      <c r="H150" s="16">
        <f>計算!AS150</f>
        <v/>
      </c>
    </row>
    <row r="151">
      <c r="D151" s="16" t="n">
        <v>248000</v>
      </c>
      <c r="E151" s="16">
        <f>計算!H151</f>
        <v/>
      </c>
      <c r="F151" s="17">
        <f>計算!AR151</f>
        <v/>
      </c>
      <c r="G151" s="17">
        <f>計算!AQ151</f>
        <v/>
      </c>
      <c r="H151" s="16">
        <f>計算!AS151</f>
        <v/>
      </c>
    </row>
    <row r="152">
      <c r="D152" s="16" t="n">
        <v>249000</v>
      </c>
      <c r="E152" s="16">
        <f>計算!H152</f>
        <v/>
      </c>
      <c r="F152" s="17">
        <f>計算!AR152</f>
        <v/>
      </c>
      <c r="G152" s="17">
        <f>計算!AQ152</f>
        <v/>
      </c>
      <c r="H152" s="16">
        <f>計算!AS152</f>
        <v/>
      </c>
    </row>
    <row r="153">
      <c r="D153" s="16" t="n">
        <v>250000</v>
      </c>
      <c r="E153" s="16">
        <f>計算!H153</f>
        <v/>
      </c>
      <c r="F153" s="17">
        <f>計算!AR153</f>
        <v/>
      </c>
      <c r="G153" s="17">
        <f>計算!AQ153</f>
        <v/>
      </c>
      <c r="H153" s="16">
        <f>計算!AS153</f>
        <v/>
      </c>
    </row>
    <row r="154">
      <c r="D154" s="16" t="n">
        <v>251000</v>
      </c>
      <c r="E154" s="16">
        <f>計算!H154</f>
        <v/>
      </c>
      <c r="F154" s="17">
        <f>計算!AR154</f>
        <v/>
      </c>
      <c r="G154" s="17">
        <f>計算!AQ154</f>
        <v/>
      </c>
      <c r="H154" s="16">
        <f>計算!AS154</f>
        <v/>
      </c>
    </row>
    <row r="155">
      <c r="D155" s="16" t="n">
        <v>252000</v>
      </c>
      <c r="E155" s="16">
        <f>計算!H155</f>
        <v/>
      </c>
      <c r="F155" s="17">
        <f>計算!AR155</f>
        <v/>
      </c>
      <c r="G155" s="17">
        <f>計算!AQ155</f>
        <v/>
      </c>
      <c r="H155" s="16">
        <f>計算!AS155</f>
        <v/>
      </c>
    </row>
    <row r="156">
      <c r="D156" s="16" t="n">
        <v>253000</v>
      </c>
      <c r="E156" s="16">
        <f>計算!H156</f>
        <v/>
      </c>
      <c r="F156" s="17">
        <f>計算!AR156</f>
        <v/>
      </c>
      <c r="G156" s="17">
        <f>計算!AQ156</f>
        <v/>
      </c>
      <c r="H156" s="16">
        <f>計算!AS156</f>
        <v/>
      </c>
    </row>
    <row r="157">
      <c r="D157" s="16" t="n">
        <v>254000</v>
      </c>
      <c r="E157" s="16">
        <f>計算!H157</f>
        <v/>
      </c>
      <c r="F157" s="17">
        <f>計算!AR157</f>
        <v/>
      </c>
      <c r="G157" s="17">
        <f>計算!AQ157</f>
        <v/>
      </c>
      <c r="H157" s="16">
        <f>計算!AS157</f>
        <v/>
      </c>
    </row>
    <row r="158">
      <c r="D158" s="16" t="n">
        <v>255000</v>
      </c>
      <c r="E158" s="16">
        <f>計算!H158</f>
        <v/>
      </c>
      <c r="F158" s="17">
        <f>計算!AR158</f>
        <v/>
      </c>
      <c r="G158" s="17">
        <f>計算!AQ158</f>
        <v/>
      </c>
      <c r="H158" s="16">
        <f>計算!AS158</f>
        <v/>
      </c>
    </row>
    <row r="159">
      <c r="D159" s="16" t="n">
        <v>256000</v>
      </c>
      <c r="E159" s="16">
        <f>計算!H159</f>
        <v/>
      </c>
      <c r="F159" s="17">
        <f>計算!AR159</f>
        <v/>
      </c>
      <c r="G159" s="17">
        <f>計算!AQ159</f>
        <v/>
      </c>
      <c r="H159" s="16">
        <f>計算!AS159</f>
        <v/>
      </c>
    </row>
    <row r="160">
      <c r="D160" s="16" t="n">
        <v>257000</v>
      </c>
      <c r="E160" s="16">
        <f>計算!H160</f>
        <v/>
      </c>
      <c r="F160" s="17">
        <f>計算!AR160</f>
        <v/>
      </c>
      <c r="G160" s="17">
        <f>計算!AQ160</f>
        <v/>
      </c>
      <c r="H160" s="16">
        <f>計算!AS160</f>
        <v/>
      </c>
    </row>
    <row r="161">
      <c r="D161" s="16" t="n">
        <v>258000</v>
      </c>
      <c r="E161" s="16">
        <f>計算!H161</f>
        <v/>
      </c>
      <c r="F161" s="17">
        <f>計算!AR161</f>
        <v/>
      </c>
      <c r="G161" s="17">
        <f>計算!AQ161</f>
        <v/>
      </c>
      <c r="H161" s="16">
        <f>計算!AS161</f>
        <v/>
      </c>
    </row>
    <row r="162">
      <c r="D162" s="16" t="n">
        <v>259000</v>
      </c>
      <c r="E162" s="16">
        <f>計算!H162</f>
        <v/>
      </c>
      <c r="F162" s="17">
        <f>計算!AR162</f>
        <v/>
      </c>
      <c r="G162" s="17">
        <f>計算!AQ162</f>
        <v/>
      </c>
      <c r="H162" s="16">
        <f>計算!AS162</f>
        <v/>
      </c>
    </row>
    <row r="163">
      <c r="D163" s="16" t="n">
        <v>260000</v>
      </c>
      <c r="E163" s="16">
        <f>計算!H163</f>
        <v/>
      </c>
      <c r="F163" s="17">
        <f>計算!AR163</f>
        <v/>
      </c>
      <c r="G163" s="17">
        <f>計算!AQ163</f>
        <v/>
      </c>
      <c r="H163" s="16">
        <f>計算!AS163</f>
        <v/>
      </c>
    </row>
    <row r="164">
      <c r="D164" s="16" t="n">
        <v>261000</v>
      </c>
      <c r="E164" s="16">
        <f>計算!H164</f>
        <v/>
      </c>
      <c r="F164" s="17">
        <f>計算!AR164</f>
        <v/>
      </c>
      <c r="G164" s="17">
        <f>計算!AQ164</f>
        <v/>
      </c>
      <c r="H164" s="16">
        <f>計算!AS164</f>
        <v/>
      </c>
    </row>
    <row r="165">
      <c r="D165" s="16" t="n">
        <v>262000</v>
      </c>
      <c r="E165" s="16">
        <f>計算!H165</f>
        <v/>
      </c>
      <c r="F165" s="17">
        <f>計算!AR165</f>
        <v/>
      </c>
      <c r="G165" s="17">
        <f>計算!AQ165</f>
        <v/>
      </c>
      <c r="H165" s="16">
        <f>計算!AS165</f>
        <v/>
      </c>
    </row>
    <row r="166">
      <c r="D166" s="16" t="n">
        <v>263000</v>
      </c>
      <c r="E166" s="16">
        <f>計算!H166</f>
        <v/>
      </c>
      <c r="F166" s="17">
        <f>計算!AR166</f>
        <v/>
      </c>
      <c r="G166" s="17">
        <f>計算!AQ166</f>
        <v/>
      </c>
      <c r="H166" s="16">
        <f>計算!AS166</f>
        <v/>
      </c>
    </row>
    <row r="167">
      <c r="D167" s="16" t="n">
        <v>264000</v>
      </c>
      <c r="E167" s="16">
        <f>計算!H167</f>
        <v/>
      </c>
      <c r="F167" s="17">
        <f>計算!AR167</f>
        <v/>
      </c>
      <c r="G167" s="17">
        <f>計算!AQ167</f>
        <v/>
      </c>
      <c r="H167" s="16">
        <f>計算!AS167</f>
        <v/>
      </c>
    </row>
    <row r="168">
      <c r="D168" s="16" t="n">
        <v>265000</v>
      </c>
      <c r="E168" s="16">
        <f>計算!H168</f>
        <v/>
      </c>
      <c r="F168" s="17">
        <f>計算!AR168</f>
        <v/>
      </c>
      <c r="G168" s="17">
        <f>計算!AQ168</f>
        <v/>
      </c>
      <c r="H168" s="16">
        <f>計算!AS168</f>
        <v/>
      </c>
    </row>
    <row r="169">
      <c r="D169" s="16" t="n">
        <v>266000</v>
      </c>
      <c r="E169" s="16">
        <f>計算!H169</f>
        <v/>
      </c>
      <c r="F169" s="17">
        <f>計算!AR169</f>
        <v/>
      </c>
      <c r="G169" s="17">
        <f>計算!AQ169</f>
        <v/>
      </c>
      <c r="H169" s="16">
        <f>計算!AS169</f>
        <v/>
      </c>
    </row>
    <row r="170">
      <c r="D170" s="16" t="n">
        <v>267000</v>
      </c>
      <c r="E170" s="16">
        <f>計算!H170</f>
        <v/>
      </c>
      <c r="F170" s="17">
        <f>計算!AR170</f>
        <v/>
      </c>
      <c r="G170" s="17">
        <f>計算!AQ170</f>
        <v/>
      </c>
      <c r="H170" s="16">
        <f>計算!AS170</f>
        <v/>
      </c>
    </row>
    <row r="171">
      <c r="D171" s="16" t="n">
        <v>268000</v>
      </c>
      <c r="E171" s="16">
        <f>計算!H171</f>
        <v/>
      </c>
      <c r="F171" s="17">
        <f>計算!AR171</f>
        <v/>
      </c>
      <c r="G171" s="17">
        <f>計算!AQ171</f>
        <v/>
      </c>
      <c r="H171" s="16">
        <f>計算!AS171</f>
        <v/>
      </c>
    </row>
    <row r="172">
      <c r="D172" s="16" t="n">
        <v>269000</v>
      </c>
      <c r="E172" s="16">
        <f>計算!H172</f>
        <v/>
      </c>
      <c r="F172" s="17">
        <f>計算!AR172</f>
        <v/>
      </c>
      <c r="G172" s="17">
        <f>計算!AQ172</f>
        <v/>
      </c>
      <c r="H172" s="16">
        <f>計算!AS172</f>
        <v/>
      </c>
    </row>
    <row r="173">
      <c r="D173" s="16" t="n">
        <v>270000</v>
      </c>
      <c r="E173" s="16">
        <f>計算!H173</f>
        <v/>
      </c>
      <c r="F173" s="17">
        <f>計算!AR173</f>
        <v/>
      </c>
      <c r="G173" s="17">
        <f>計算!AQ173</f>
        <v/>
      </c>
      <c r="H173" s="16">
        <f>計算!AS173</f>
        <v/>
      </c>
    </row>
    <row r="174">
      <c r="D174" s="16" t="n">
        <v>271000</v>
      </c>
      <c r="E174" s="16">
        <f>計算!H174</f>
        <v/>
      </c>
      <c r="F174" s="17">
        <f>計算!AR174</f>
        <v/>
      </c>
      <c r="G174" s="17">
        <f>計算!AQ174</f>
        <v/>
      </c>
      <c r="H174" s="16">
        <f>計算!AS174</f>
        <v/>
      </c>
    </row>
    <row r="175">
      <c r="D175" s="16" t="n">
        <v>272000</v>
      </c>
      <c r="E175" s="16">
        <f>計算!H175</f>
        <v/>
      </c>
      <c r="F175" s="17">
        <f>計算!AR175</f>
        <v/>
      </c>
      <c r="G175" s="17">
        <f>計算!AQ175</f>
        <v/>
      </c>
      <c r="H175" s="16">
        <f>計算!AS175</f>
        <v/>
      </c>
    </row>
    <row r="176">
      <c r="D176" s="16" t="n">
        <v>273000</v>
      </c>
      <c r="E176" s="16">
        <f>計算!H176</f>
        <v/>
      </c>
      <c r="F176" s="17">
        <f>計算!AR176</f>
        <v/>
      </c>
      <c r="G176" s="17">
        <f>計算!AQ176</f>
        <v/>
      </c>
      <c r="H176" s="16">
        <f>計算!AS176</f>
        <v/>
      </c>
    </row>
    <row r="177">
      <c r="D177" s="16" t="n">
        <v>274000</v>
      </c>
      <c r="E177" s="16">
        <f>計算!H177</f>
        <v/>
      </c>
      <c r="F177" s="17">
        <f>計算!AR177</f>
        <v/>
      </c>
      <c r="G177" s="17">
        <f>計算!AQ177</f>
        <v/>
      </c>
      <c r="H177" s="16">
        <f>計算!AS177</f>
        <v/>
      </c>
    </row>
    <row r="178">
      <c r="D178" s="16" t="n">
        <v>275000</v>
      </c>
      <c r="E178" s="16">
        <f>計算!H178</f>
        <v/>
      </c>
      <c r="F178" s="17">
        <f>計算!AR178</f>
        <v/>
      </c>
      <c r="G178" s="17">
        <f>計算!AQ178</f>
        <v/>
      </c>
      <c r="H178" s="16">
        <f>計算!AS178</f>
        <v/>
      </c>
    </row>
    <row r="179">
      <c r="D179" s="16" t="n">
        <v>276000</v>
      </c>
      <c r="E179" s="16">
        <f>計算!H179</f>
        <v/>
      </c>
      <c r="F179" s="17">
        <f>計算!AR179</f>
        <v/>
      </c>
      <c r="G179" s="17">
        <f>計算!AQ179</f>
        <v/>
      </c>
      <c r="H179" s="16">
        <f>計算!AS179</f>
        <v/>
      </c>
    </row>
    <row r="180">
      <c r="D180" s="16" t="n">
        <v>277000</v>
      </c>
      <c r="E180" s="16">
        <f>計算!H180</f>
        <v/>
      </c>
      <c r="F180" s="17">
        <f>計算!AR180</f>
        <v/>
      </c>
      <c r="G180" s="17">
        <f>計算!AQ180</f>
        <v/>
      </c>
      <c r="H180" s="16">
        <f>計算!AS180</f>
        <v/>
      </c>
    </row>
    <row r="181">
      <c r="D181" s="16" t="n">
        <v>278000</v>
      </c>
      <c r="E181" s="16">
        <f>計算!H181</f>
        <v/>
      </c>
      <c r="F181" s="17">
        <f>計算!AR181</f>
        <v/>
      </c>
      <c r="G181" s="17">
        <f>計算!AQ181</f>
        <v/>
      </c>
      <c r="H181" s="16">
        <f>計算!AS181</f>
        <v/>
      </c>
    </row>
    <row r="182">
      <c r="D182" s="16" t="n">
        <v>279000</v>
      </c>
      <c r="E182" s="16">
        <f>計算!H182</f>
        <v/>
      </c>
      <c r="F182" s="17">
        <f>計算!AR182</f>
        <v/>
      </c>
      <c r="G182" s="17">
        <f>計算!AQ182</f>
        <v/>
      </c>
      <c r="H182" s="16">
        <f>計算!AS182</f>
        <v/>
      </c>
    </row>
    <row r="183">
      <c r="D183" s="16" t="n">
        <v>280000</v>
      </c>
      <c r="E183" s="16">
        <f>計算!H183</f>
        <v/>
      </c>
      <c r="F183" s="17">
        <f>計算!AR183</f>
        <v/>
      </c>
      <c r="G183" s="17">
        <f>計算!AQ183</f>
        <v/>
      </c>
      <c r="H183" s="16">
        <f>計算!AS183</f>
        <v/>
      </c>
    </row>
    <row r="184">
      <c r="D184" s="16" t="n">
        <v>281000</v>
      </c>
      <c r="E184" s="16">
        <f>計算!H184</f>
        <v/>
      </c>
      <c r="F184" s="17">
        <f>計算!AR184</f>
        <v/>
      </c>
      <c r="G184" s="17">
        <f>計算!AQ184</f>
        <v/>
      </c>
      <c r="H184" s="16">
        <f>計算!AS184</f>
        <v/>
      </c>
    </row>
    <row r="185">
      <c r="D185" s="16" t="n">
        <v>282000</v>
      </c>
      <c r="E185" s="16">
        <f>計算!H185</f>
        <v/>
      </c>
      <c r="F185" s="17">
        <f>計算!AR185</f>
        <v/>
      </c>
      <c r="G185" s="17">
        <f>計算!AQ185</f>
        <v/>
      </c>
      <c r="H185" s="16">
        <f>計算!AS185</f>
        <v/>
      </c>
    </row>
    <row r="186">
      <c r="D186" s="16" t="n">
        <v>283000</v>
      </c>
      <c r="E186" s="16">
        <f>計算!H186</f>
        <v/>
      </c>
      <c r="F186" s="17">
        <f>計算!AR186</f>
        <v/>
      </c>
      <c r="G186" s="17">
        <f>計算!AQ186</f>
        <v/>
      </c>
      <c r="H186" s="16">
        <f>計算!AS186</f>
        <v/>
      </c>
    </row>
    <row r="187">
      <c r="D187" s="16" t="n">
        <v>284000</v>
      </c>
      <c r="E187" s="16">
        <f>計算!H187</f>
        <v/>
      </c>
      <c r="F187" s="17">
        <f>計算!AR187</f>
        <v/>
      </c>
      <c r="G187" s="17">
        <f>計算!AQ187</f>
        <v/>
      </c>
      <c r="H187" s="16">
        <f>計算!AS187</f>
        <v/>
      </c>
    </row>
    <row r="188">
      <c r="D188" s="16" t="n">
        <v>285000</v>
      </c>
      <c r="E188" s="16">
        <f>計算!H188</f>
        <v/>
      </c>
      <c r="F188" s="17">
        <f>計算!AR188</f>
        <v/>
      </c>
      <c r="G188" s="17">
        <f>計算!AQ188</f>
        <v/>
      </c>
      <c r="H188" s="16">
        <f>計算!AS188</f>
        <v/>
      </c>
    </row>
    <row r="189">
      <c r="D189" s="16" t="n">
        <v>286000</v>
      </c>
      <c r="E189" s="16">
        <f>計算!H189</f>
        <v/>
      </c>
      <c r="F189" s="17">
        <f>計算!AR189</f>
        <v/>
      </c>
      <c r="G189" s="17">
        <f>計算!AQ189</f>
        <v/>
      </c>
      <c r="H189" s="16">
        <f>計算!AS189</f>
        <v/>
      </c>
    </row>
    <row r="190">
      <c r="D190" s="16" t="n">
        <v>287000</v>
      </c>
      <c r="E190" s="16">
        <f>計算!H190</f>
        <v/>
      </c>
      <c r="F190" s="17">
        <f>計算!AR190</f>
        <v/>
      </c>
      <c r="G190" s="17">
        <f>計算!AQ190</f>
        <v/>
      </c>
      <c r="H190" s="16">
        <f>計算!AS190</f>
        <v/>
      </c>
    </row>
    <row r="191">
      <c r="D191" s="16" t="n">
        <v>288000</v>
      </c>
      <c r="E191" s="16">
        <f>計算!H191</f>
        <v/>
      </c>
      <c r="F191" s="17">
        <f>計算!AR191</f>
        <v/>
      </c>
      <c r="G191" s="17">
        <f>計算!AQ191</f>
        <v/>
      </c>
      <c r="H191" s="16">
        <f>計算!AS191</f>
        <v/>
      </c>
    </row>
    <row r="192">
      <c r="D192" s="16" t="n">
        <v>289000</v>
      </c>
      <c r="E192" s="16">
        <f>計算!H192</f>
        <v/>
      </c>
      <c r="F192" s="17">
        <f>計算!AR192</f>
        <v/>
      </c>
      <c r="G192" s="17">
        <f>計算!AQ192</f>
        <v/>
      </c>
      <c r="H192" s="16">
        <f>計算!AS192</f>
        <v/>
      </c>
    </row>
    <row r="193">
      <c r="D193" s="16" t="n">
        <v>290000</v>
      </c>
      <c r="E193" s="16">
        <f>計算!H193</f>
        <v/>
      </c>
      <c r="F193" s="17">
        <f>計算!AR193</f>
        <v/>
      </c>
      <c r="G193" s="17">
        <f>計算!AQ193</f>
        <v/>
      </c>
      <c r="H193" s="16">
        <f>計算!AS193</f>
        <v/>
      </c>
    </row>
    <row r="194">
      <c r="D194" s="16" t="n">
        <v>291000</v>
      </c>
      <c r="E194" s="16">
        <f>計算!H194</f>
        <v/>
      </c>
      <c r="F194" s="17">
        <f>計算!AR194</f>
        <v/>
      </c>
      <c r="G194" s="17">
        <f>計算!AQ194</f>
        <v/>
      </c>
      <c r="H194" s="16">
        <f>計算!AS194</f>
        <v/>
      </c>
    </row>
    <row r="195">
      <c r="D195" s="16" t="n">
        <v>292000</v>
      </c>
      <c r="E195" s="16">
        <f>計算!H195</f>
        <v/>
      </c>
      <c r="F195" s="17">
        <f>計算!AR195</f>
        <v/>
      </c>
      <c r="G195" s="17">
        <f>計算!AQ195</f>
        <v/>
      </c>
      <c r="H195" s="16">
        <f>計算!AS195</f>
        <v/>
      </c>
    </row>
    <row r="196">
      <c r="D196" s="16" t="n">
        <v>293000</v>
      </c>
      <c r="E196" s="16">
        <f>計算!H196</f>
        <v/>
      </c>
      <c r="F196" s="17">
        <f>計算!AR196</f>
        <v/>
      </c>
      <c r="G196" s="17">
        <f>計算!AQ196</f>
        <v/>
      </c>
      <c r="H196" s="16">
        <f>計算!AS196</f>
        <v/>
      </c>
    </row>
    <row r="197">
      <c r="D197" s="16" t="n">
        <v>294000</v>
      </c>
      <c r="E197" s="16">
        <f>計算!H197</f>
        <v/>
      </c>
      <c r="F197" s="17">
        <f>計算!AR197</f>
        <v/>
      </c>
      <c r="G197" s="17">
        <f>計算!AQ197</f>
        <v/>
      </c>
      <c r="H197" s="16">
        <f>計算!AS197</f>
        <v/>
      </c>
    </row>
    <row r="198">
      <c r="D198" s="16" t="n">
        <v>295000</v>
      </c>
      <c r="E198" s="16">
        <f>計算!H198</f>
        <v/>
      </c>
      <c r="F198" s="17">
        <f>計算!AR198</f>
        <v/>
      </c>
      <c r="G198" s="17">
        <f>計算!AQ198</f>
        <v/>
      </c>
      <c r="H198" s="16">
        <f>計算!AS198</f>
        <v/>
      </c>
    </row>
    <row r="199">
      <c r="D199" s="16" t="n">
        <v>296000</v>
      </c>
      <c r="E199" s="16">
        <f>計算!H199</f>
        <v/>
      </c>
      <c r="F199" s="17">
        <f>計算!AR199</f>
        <v/>
      </c>
      <c r="G199" s="17">
        <f>計算!AQ199</f>
        <v/>
      </c>
      <c r="H199" s="16">
        <f>計算!AS199</f>
        <v/>
      </c>
    </row>
    <row r="200">
      <c r="D200" s="16" t="n">
        <v>297000</v>
      </c>
      <c r="E200" s="16">
        <f>計算!H200</f>
        <v/>
      </c>
      <c r="F200" s="17">
        <f>計算!AR200</f>
        <v/>
      </c>
      <c r="G200" s="17">
        <f>計算!AQ200</f>
        <v/>
      </c>
      <c r="H200" s="16">
        <f>計算!AS200</f>
        <v/>
      </c>
    </row>
    <row r="201">
      <c r="D201" s="16" t="n">
        <v>298000</v>
      </c>
      <c r="E201" s="16">
        <f>計算!H201</f>
        <v/>
      </c>
      <c r="F201" s="17">
        <f>計算!AR201</f>
        <v/>
      </c>
      <c r="G201" s="17">
        <f>計算!AQ201</f>
        <v/>
      </c>
      <c r="H201" s="16">
        <f>計算!AS201</f>
        <v/>
      </c>
    </row>
    <row r="202">
      <c r="D202" s="16" t="n">
        <v>299000</v>
      </c>
      <c r="E202" s="16">
        <f>計算!H202</f>
        <v/>
      </c>
      <c r="F202" s="17">
        <f>計算!AR202</f>
        <v/>
      </c>
      <c r="G202" s="17">
        <f>計算!AQ202</f>
        <v/>
      </c>
      <c r="H202" s="16">
        <f>計算!AS202</f>
        <v/>
      </c>
    </row>
    <row r="203">
      <c r="D203" s="16" t="n">
        <v>300000</v>
      </c>
      <c r="E203" s="16">
        <f>計算!H203</f>
        <v/>
      </c>
      <c r="F203" s="17">
        <f>計算!AR203</f>
        <v/>
      </c>
      <c r="G203" s="17">
        <f>計算!AQ203</f>
        <v/>
      </c>
      <c r="H203" s="16">
        <f>計算!AS203</f>
        <v/>
      </c>
    </row>
    <row r="204">
      <c r="D204" s="16" t="n">
        <v>301000</v>
      </c>
      <c r="E204" s="16">
        <f>計算!H204</f>
        <v/>
      </c>
      <c r="F204" s="17">
        <f>計算!AR204</f>
        <v/>
      </c>
      <c r="G204" s="17">
        <f>計算!AQ204</f>
        <v/>
      </c>
      <c r="H204" s="16">
        <f>計算!AS204</f>
        <v/>
      </c>
    </row>
    <row r="205">
      <c r="D205" s="16" t="n">
        <v>302000</v>
      </c>
      <c r="E205" s="16">
        <f>計算!H205</f>
        <v/>
      </c>
      <c r="F205" s="17">
        <f>計算!AR205</f>
        <v/>
      </c>
      <c r="G205" s="17">
        <f>計算!AQ205</f>
        <v/>
      </c>
      <c r="H205" s="16">
        <f>計算!AS205</f>
        <v/>
      </c>
    </row>
    <row r="206">
      <c r="D206" s="16" t="n">
        <v>303000</v>
      </c>
      <c r="E206" s="16">
        <f>計算!H206</f>
        <v/>
      </c>
      <c r="F206" s="17">
        <f>計算!AR206</f>
        <v/>
      </c>
      <c r="G206" s="17">
        <f>計算!AQ206</f>
        <v/>
      </c>
      <c r="H206" s="16">
        <f>計算!AS206</f>
        <v/>
      </c>
    </row>
    <row r="207">
      <c r="D207" s="16" t="n">
        <v>304000</v>
      </c>
      <c r="E207" s="16">
        <f>計算!H207</f>
        <v/>
      </c>
      <c r="F207" s="17">
        <f>計算!AR207</f>
        <v/>
      </c>
      <c r="G207" s="17">
        <f>計算!AQ207</f>
        <v/>
      </c>
      <c r="H207" s="16">
        <f>計算!AS207</f>
        <v/>
      </c>
    </row>
    <row r="208">
      <c r="D208" s="16" t="n">
        <v>305000</v>
      </c>
      <c r="E208" s="16">
        <f>計算!H208</f>
        <v/>
      </c>
      <c r="F208" s="17">
        <f>計算!AR208</f>
        <v/>
      </c>
      <c r="G208" s="17">
        <f>計算!AQ208</f>
        <v/>
      </c>
      <c r="H208" s="16">
        <f>計算!AS208</f>
        <v/>
      </c>
    </row>
    <row r="209">
      <c r="D209" s="16" t="n">
        <v>306000</v>
      </c>
      <c r="E209" s="16">
        <f>計算!H209</f>
        <v/>
      </c>
      <c r="F209" s="17">
        <f>計算!AR209</f>
        <v/>
      </c>
      <c r="G209" s="17">
        <f>計算!AQ209</f>
        <v/>
      </c>
      <c r="H209" s="16">
        <f>計算!AS209</f>
        <v/>
      </c>
    </row>
    <row r="210">
      <c r="D210" s="16" t="n">
        <v>307000</v>
      </c>
      <c r="E210" s="16">
        <f>計算!H210</f>
        <v/>
      </c>
      <c r="F210" s="17">
        <f>計算!AR210</f>
        <v/>
      </c>
      <c r="G210" s="17">
        <f>計算!AQ210</f>
        <v/>
      </c>
      <c r="H210" s="16">
        <f>計算!AS210</f>
        <v/>
      </c>
    </row>
    <row r="211">
      <c r="D211" s="16" t="n">
        <v>308000</v>
      </c>
      <c r="E211" s="16">
        <f>計算!H211</f>
        <v/>
      </c>
      <c r="F211" s="17">
        <f>計算!AR211</f>
        <v/>
      </c>
      <c r="G211" s="17">
        <f>計算!AQ211</f>
        <v/>
      </c>
      <c r="H211" s="16">
        <f>計算!AS211</f>
        <v/>
      </c>
    </row>
    <row r="212">
      <c r="D212" s="16" t="n">
        <v>309000</v>
      </c>
      <c r="E212" s="16">
        <f>計算!H212</f>
        <v/>
      </c>
      <c r="F212" s="17">
        <f>計算!AR212</f>
        <v/>
      </c>
      <c r="G212" s="17">
        <f>計算!AQ212</f>
        <v/>
      </c>
      <c r="H212" s="16">
        <f>計算!AS212</f>
        <v/>
      </c>
    </row>
    <row r="213">
      <c r="D213" s="16" t="n">
        <v>310000</v>
      </c>
      <c r="E213" s="16">
        <f>計算!H213</f>
        <v/>
      </c>
      <c r="F213" s="17">
        <f>計算!AR213</f>
        <v/>
      </c>
      <c r="G213" s="17">
        <f>計算!AQ213</f>
        <v/>
      </c>
      <c r="H213" s="16">
        <f>計算!AS213</f>
        <v/>
      </c>
    </row>
    <row r="214">
      <c r="D214" s="16" t="n">
        <v>311000</v>
      </c>
      <c r="E214" s="16">
        <f>計算!H214</f>
        <v/>
      </c>
      <c r="F214" s="17">
        <f>計算!AR214</f>
        <v/>
      </c>
      <c r="G214" s="17">
        <f>計算!AQ214</f>
        <v/>
      </c>
      <c r="H214" s="16">
        <f>計算!AS214</f>
        <v/>
      </c>
    </row>
    <row r="215">
      <c r="D215" s="16" t="n">
        <v>312000</v>
      </c>
      <c r="E215" s="16">
        <f>計算!H215</f>
        <v/>
      </c>
      <c r="F215" s="17">
        <f>計算!AR215</f>
        <v/>
      </c>
      <c r="G215" s="17">
        <f>計算!AQ215</f>
        <v/>
      </c>
      <c r="H215" s="16">
        <f>計算!AS215</f>
        <v/>
      </c>
    </row>
    <row r="216">
      <c r="D216" s="16" t="n">
        <v>313000</v>
      </c>
      <c r="E216" s="16">
        <f>計算!H216</f>
        <v/>
      </c>
      <c r="F216" s="17">
        <f>計算!AR216</f>
        <v/>
      </c>
      <c r="G216" s="17">
        <f>計算!AQ216</f>
        <v/>
      </c>
      <c r="H216" s="16">
        <f>計算!AS216</f>
        <v/>
      </c>
    </row>
    <row r="217">
      <c r="D217" s="16" t="n">
        <v>314000</v>
      </c>
      <c r="E217" s="16">
        <f>計算!H217</f>
        <v/>
      </c>
      <c r="F217" s="17">
        <f>計算!AR217</f>
        <v/>
      </c>
      <c r="G217" s="17">
        <f>計算!AQ217</f>
        <v/>
      </c>
      <c r="H217" s="16">
        <f>計算!AS217</f>
        <v/>
      </c>
    </row>
    <row r="218">
      <c r="D218" s="16" t="n">
        <v>315000</v>
      </c>
      <c r="E218" s="16">
        <f>計算!H218</f>
        <v/>
      </c>
      <c r="F218" s="17">
        <f>計算!AR218</f>
        <v/>
      </c>
      <c r="G218" s="17">
        <f>計算!AQ218</f>
        <v/>
      </c>
      <c r="H218" s="16">
        <f>計算!AS218</f>
        <v/>
      </c>
    </row>
    <row r="219">
      <c r="D219" s="16" t="n">
        <v>316000</v>
      </c>
      <c r="E219" s="16">
        <f>計算!H219</f>
        <v/>
      </c>
      <c r="F219" s="17">
        <f>計算!AR219</f>
        <v/>
      </c>
      <c r="G219" s="17">
        <f>計算!AQ219</f>
        <v/>
      </c>
      <c r="H219" s="16">
        <f>計算!AS219</f>
        <v/>
      </c>
    </row>
    <row r="220">
      <c r="D220" s="16" t="n">
        <v>317000</v>
      </c>
      <c r="E220" s="16">
        <f>計算!H220</f>
        <v/>
      </c>
      <c r="F220" s="17">
        <f>計算!AR220</f>
        <v/>
      </c>
      <c r="G220" s="17">
        <f>計算!AQ220</f>
        <v/>
      </c>
      <c r="H220" s="16">
        <f>計算!AS220</f>
        <v/>
      </c>
    </row>
    <row r="221">
      <c r="D221" s="16" t="n">
        <v>318000</v>
      </c>
      <c r="E221" s="16">
        <f>計算!H221</f>
        <v/>
      </c>
      <c r="F221" s="17">
        <f>計算!AR221</f>
        <v/>
      </c>
      <c r="G221" s="17">
        <f>計算!AQ221</f>
        <v/>
      </c>
      <c r="H221" s="16">
        <f>計算!AS221</f>
        <v/>
      </c>
    </row>
    <row r="222">
      <c r="D222" s="16" t="n">
        <v>319000</v>
      </c>
      <c r="E222" s="16">
        <f>計算!H222</f>
        <v/>
      </c>
      <c r="F222" s="17">
        <f>計算!AR222</f>
        <v/>
      </c>
      <c r="G222" s="17">
        <f>計算!AQ222</f>
        <v/>
      </c>
      <c r="H222" s="16">
        <f>計算!AS222</f>
        <v/>
      </c>
    </row>
    <row r="223">
      <c r="D223" s="16" t="n">
        <v>320000</v>
      </c>
      <c r="E223" s="16">
        <f>計算!H223</f>
        <v/>
      </c>
      <c r="F223" s="17">
        <f>計算!AR223</f>
        <v/>
      </c>
      <c r="G223" s="17">
        <f>計算!AQ223</f>
        <v/>
      </c>
      <c r="H223" s="16">
        <f>計算!AS223</f>
        <v/>
      </c>
    </row>
    <row r="224">
      <c r="D224" s="16" t="n">
        <v>321000</v>
      </c>
      <c r="E224" s="16">
        <f>計算!H224</f>
        <v/>
      </c>
      <c r="F224" s="17">
        <f>計算!AR224</f>
        <v/>
      </c>
      <c r="G224" s="17">
        <f>計算!AQ224</f>
        <v/>
      </c>
      <c r="H224" s="16">
        <f>計算!AS224</f>
        <v/>
      </c>
    </row>
    <row r="225">
      <c r="D225" s="16" t="n">
        <v>322000</v>
      </c>
      <c r="E225" s="16">
        <f>計算!H225</f>
        <v/>
      </c>
      <c r="F225" s="17">
        <f>計算!AR225</f>
        <v/>
      </c>
      <c r="G225" s="17">
        <f>計算!AQ225</f>
        <v/>
      </c>
      <c r="H225" s="16">
        <f>計算!AS225</f>
        <v/>
      </c>
    </row>
    <row r="226">
      <c r="D226" s="16" t="n">
        <v>323000</v>
      </c>
      <c r="E226" s="16">
        <f>計算!H226</f>
        <v/>
      </c>
      <c r="F226" s="17">
        <f>計算!AR226</f>
        <v/>
      </c>
      <c r="G226" s="17">
        <f>計算!AQ226</f>
        <v/>
      </c>
      <c r="H226" s="16">
        <f>計算!AS226</f>
        <v/>
      </c>
    </row>
    <row r="227">
      <c r="D227" s="16" t="n">
        <v>324000</v>
      </c>
      <c r="E227" s="16">
        <f>計算!H227</f>
        <v/>
      </c>
      <c r="F227" s="17">
        <f>計算!AR227</f>
        <v/>
      </c>
      <c r="G227" s="17">
        <f>計算!AQ227</f>
        <v/>
      </c>
      <c r="H227" s="16">
        <f>計算!AS227</f>
        <v/>
      </c>
    </row>
    <row r="228">
      <c r="D228" s="16" t="n">
        <v>325000</v>
      </c>
      <c r="E228" s="16">
        <f>計算!H228</f>
        <v/>
      </c>
      <c r="F228" s="17">
        <f>計算!AR228</f>
        <v/>
      </c>
      <c r="G228" s="17">
        <f>計算!AQ228</f>
        <v/>
      </c>
      <c r="H228" s="16">
        <f>計算!AS228</f>
        <v/>
      </c>
    </row>
    <row r="229">
      <c r="D229" s="16" t="n">
        <v>326000</v>
      </c>
      <c r="E229" s="16">
        <f>計算!H229</f>
        <v/>
      </c>
      <c r="F229" s="17">
        <f>計算!AR229</f>
        <v/>
      </c>
      <c r="G229" s="17">
        <f>計算!AQ229</f>
        <v/>
      </c>
      <c r="H229" s="16">
        <f>計算!AS229</f>
        <v/>
      </c>
    </row>
    <row r="230">
      <c r="D230" s="16" t="n">
        <v>327000</v>
      </c>
      <c r="E230" s="16">
        <f>計算!H230</f>
        <v/>
      </c>
      <c r="F230" s="17">
        <f>計算!AR230</f>
        <v/>
      </c>
      <c r="G230" s="17">
        <f>計算!AQ230</f>
        <v/>
      </c>
      <c r="H230" s="16">
        <f>計算!AS230</f>
        <v/>
      </c>
    </row>
    <row r="231">
      <c r="D231" s="16" t="n">
        <v>328000</v>
      </c>
      <c r="E231" s="16">
        <f>計算!H231</f>
        <v/>
      </c>
      <c r="F231" s="17">
        <f>計算!AR231</f>
        <v/>
      </c>
      <c r="G231" s="17">
        <f>計算!AQ231</f>
        <v/>
      </c>
      <c r="H231" s="16">
        <f>計算!AS231</f>
        <v/>
      </c>
    </row>
    <row r="232">
      <c r="D232" s="16" t="n">
        <v>329000</v>
      </c>
      <c r="E232" s="16">
        <f>計算!H232</f>
        <v/>
      </c>
      <c r="F232" s="17">
        <f>計算!AR232</f>
        <v/>
      </c>
      <c r="G232" s="17">
        <f>計算!AQ232</f>
        <v/>
      </c>
      <c r="H232" s="16">
        <f>計算!AS232</f>
        <v/>
      </c>
    </row>
    <row r="233">
      <c r="D233" s="16" t="n">
        <v>330000</v>
      </c>
      <c r="E233" s="16">
        <f>計算!H233</f>
        <v/>
      </c>
      <c r="F233" s="17">
        <f>計算!AR233</f>
        <v/>
      </c>
      <c r="G233" s="17">
        <f>計算!AQ233</f>
        <v/>
      </c>
      <c r="H233" s="16">
        <f>計算!AS233</f>
        <v/>
      </c>
    </row>
    <row r="234">
      <c r="D234" s="16" t="n">
        <v>331000</v>
      </c>
      <c r="E234" s="16">
        <f>計算!H234</f>
        <v/>
      </c>
      <c r="F234" s="17">
        <f>計算!AR234</f>
        <v/>
      </c>
      <c r="G234" s="17">
        <f>計算!AQ234</f>
        <v/>
      </c>
      <c r="H234" s="16">
        <f>計算!AS234</f>
        <v/>
      </c>
    </row>
    <row r="235">
      <c r="D235" s="16" t="n">
        <v>332000</v>
      </c>
      <c r="E235" s="16">
        <f>計算!H235</f>
        <v/>
      </c>
      <c r="F235" s="17">
        <f>計算!AR235</f>
        <v/>
      </c>
      <c r="G235" s="17">
        <f>計算!AQ235</f>
        <v/>
      </c>
      <c r="H235" s="16">
        <f>計算!AS235</f>
        <v/>
      </c>
    </row>
    <row r="236">
      <c r="D236" s="16" t="n">
        <v>333000</v>
      </c>
      <c r="E236" s="16">
        <f>計算!H236</f>
        <v/>
      </c>
      <c r="F236" s="17">
        <f>計算!AR236</f>
        <v/>
      </c>
      <c r="G236" s="17">
        <f>計算!AQ236</f>
        <v/>
      </c>
      <c r="H236" s="16">
        <f>計算!AS236</f>
        <v/>
      </c>
    </row>
    <row r="237">
      <c r="D237" s="16" t="n">
        <v>334000</v>
      </c>
      <c r="E237" s="16">
        <f>計算!H237</f>
        <v/>
      </c>
      <c r="F237" s="17">
        <f>計算!AR237</f>
        <v/>
      </c>
      <c r="G237" s="17">
        <f>計算!AQ237</f>
        <v/>
      </c>
      <c r="H237" s="16">
        <f>計算!AS237</f>
        <v/>
      </c>
    </row>
    <row r="238">
      <c r="D238" s="16" t="n">
        <v>335000</v>
      </c>
      <c r="E238" s="16">
        <f>計算!H238</f>
        <v/>
      </c>
      <c r="F238" s="17">
        <f>計算!AR238</f>
        <v/>
      </c>
      <c r="G238" s="17">
        <f>計算!AQ238</f>
        <v/>
      </c>
      <c r="H238" s="16">
        <f>計算!AS238</f>
        <v/>
      </c>
    </row>
    <row r="239">
      <c r="D239" s="16" t="n">
        <v>336000</v>
      </c>
      <c r="E239" s="16">
        <f>計算!H239</f>
        <v/>
      </c>
      <c r="F239" s="17">
        <f>計算!AR239</f>
        <v/>
      </c>
      <c r="G239" s="17">
        <f>計算!AQ239</f>
        <v/>
      </c>
      <c r="H239" s="16">
        <f>計算!AS239</f>
        <v/>
      </c>
    </row>
    <row r="240">
      <c r="D240" s="16" t="n">
        <v>337000</v>
      </c>
      <c r="E240" s="16">
        <f>計算!H240</f>
        <v/>
      </c>
      <c r="F240" s="17">
        <f>計算!AR240</f>
        <v/>
      </c>
      <c r="G240" s="17">
        <f>計算!AQ240</f>
        <v/>
      </c>
      <c r="H240" s="16">
        <f>計算!AS240</f>
        <v/>
      </c>
    </row>
    <row r="241">
      <c r="D241" s="16" t="n">
        <v>338000</v>
      </c>
      <c r="E241" s="16">
        <f>計算!H241</f>
        <v/>
      </c>
      <c r="F241" s="17">
        <f>計算!AR241</f>
        <v/>
      </c>
      <c r="G241" s="17">
        <f>計算!AQ241</f>
        <v/>
      </c>
      <c r="H241" s="16">
        <f>計算!AS241</f>
        <v/>
      </c>
    </row>
    <row r="242">
      <c r="D242" s="16" t="n">
        <v>339000</v>
      </c>
      <c r="E242" s="16">
        <f>計算!H242</f>
        <v/>
      </c>
      <c r="F242" s="17">
        <f>計算!AR242</f>
        <v/>
      </c>
      <c r="G242" s="17">
        <f>計算!AQ242</f>
        <v/>
      </c>
      <c r="H242" s="16">
        <f>計算!AS242</f>
        <v/>
      </c>
    </row>
    <row r="243">
      <c r="D243" s="16" t="n">
        <v>340000</v>
      </c>
      <c r="E243" s="16">
        <f>計算!H243</f>
        <v/>
      </c>
      <c r="F243" s="17">
        <f>計算!AR243</f>
        <v/>
      </c>
      <c r="G243" s="17">
        <f>計算!AQ243</f>
        <v/>
      </c>
      <c r="H243" s="16">
        <f>計算!AS243</f>
        <v/>
      </c>
    </row>
    <row r="244">
      <c r="D244" s="16" t="n">
        <v>341000</v>
      </c>
      <c r="E244" s="16">
        <f>計算!H244</f>
        <v/>
      </c>
      <c r="F244" s="17">
        <f>計算!AR244</f>
        <v/>
      </c>
      <c r="G244" s="17">
        <f>計算!AQ244</f>
        <v/>
      </c>
      <c r="H244" s="16">
        <f>計算!AS244</f>
        <v/>
      </c>
    </row>
    <row r="245">
      <c r="D245" s="16" t="n">
        <v>342000</v>
      </c>
      <c r="E245" s="16">
        <f>計算!H245</f>
        <v/>
      </c>
      <c r="F245" s="17">
        <f>計算!AR245</f>
        <v/>
      </c>
      <c r="G245" s="17">
        <f>計算!AQ245</f>
        <v/>
      </c>
      <c r="H245" s="16">
        <f>計算!AS245</f>
        <v/>
      </c>
    </row>
    <row r="246">
      <c r="D246" s="16" t="n">
        <v>343000</v>
      </c>
      <c r="E246" s="16">
        <f>計算!H246</f>
        <v/>
      </c>
      <c r="F246" s="17">
        <f>計算!AR246</f>
        <v/>
      </c>
      <c r="G246" s="17">
        <f>計算!AQ246</f>
        <v/>
      </c>
      <c r="H246" s="16">
        <f>計算!AS246</f>
        <v/>
      </c>
    </row>
    <row r="247">
      <c r="D247" s="16" t="n">
        <v>344000</v>
      </c>
      <c r="E247" s="16">
        <f>計算!H247</f>
        <v/>
      </c>
      <c r="F247" s="17">
        <f>計算!AR247</f>
        <v/>
      </c>
      <c r="G247" s="17">
        <f>計算!AQ247</f>
        <v/>
      </c>
      <c r="H247" s="16">
        <f>計算!AS247</f>
        <v/>
      </c>
    </row>
    <row r="248">
      <c r="D248" s="16" t="n">
        <v>345000</v>
      </c>
      <c r="E248" s="16">
        <f>計算!H248</f>
        <v/>
      </c>
      <c r="F248" s="17">
        <f>計算!AR248</f>
        <v/>
      </c>
      <c r="G248" s="17">
        <f>計算!AQ248</f>
        <v/>
      </c>
      <c r="H248" s="16">
        <f>計算!AS248</f>
        <v/>
      </c>
    </row>
    <row r="249">
      <c r="D249" s="16" t="n">
        <v>346000</v>
      </c>
      <c r="E249" s="16">
        <f>計算!H249</f>
        <v/>
      </c>
      <c r="F249" s="17">
        <f>計算!AR249</f>
        <v/>
      </c>
      <c r="G249" s="17">
        <f>計算!AQ249</f>
        <v/>
      </c>
      <c r="H249" s="16">
        <f>計算!AS249</f>
        <v/>
      </c>
    </row>
    <row r="250">
      <c r="D250" s="16" t="n">
        <v>347000</v>
      </c>
      <c r="E250" s="16">
        <f>計算!H250</f>
        <v/>
      </c>
      <c r="F250" s="17">
        <f>計算!AR250</f>
        <v/>
      </c>
      <c r="G250" s="17">
        <f>計算!AQ250</f>
        <v/>
      </c>
      <c r="H250" s="16">
        <f>計算!AS250</f>
        <v/>
      </c>
    </row>
    <row r="251">
      <c r="D251" s="16" t="n">
        <v>348000</v>
      </c>
      <c r="E251" s="16">
        <f>計算!H251</f>
        <v/>
      </c>
      <c r="F251" s="17">
        <f>計算!AR251</f>
        <v/>
      </c>
      <c r="G251" s="17">
        <f>計算!AQ251</f>
        <v/>
      </c>
      <c r="H251" s="16">
        <f>計算!AS251</f>
        <v/>
      </c>
    </row>
    <row r="252">
      <c r="D252" s="16" t="n">
        <v>349000</v>
      </c>
      <c r="E252" s="16">
        <f>計算!H252</f>
        <v/>
      </c>
      <c r="F252" s="17">
        <f>計算!AR252</f>
        <v/>
      </c>
      <c r="G252" s="17">
        <f>計算!AQ252</f>
        <v/>
      </c>
      <c r="H252" s="16">
        <f>計算!AS252</f>
        <v/>
      </c>
    </row>
    <row r="253">
      <c r="D253" s="16" t="n">
        <v>350000</v>
      </c>
      <c r="E253" s="16">
        <f>計算!H253</f>
        <v/>
      </c>
      <c r="F253" s="17">
        <f>計算!AR253</f>
        <v/>
      </c>
      <c r="G253" s="17">
        <f>計算!AQ253</f>
        <v/>
      </c>
      <c r="H253" s="16">
        <f>計算!AS253</f>
        <v/>
      </c>
    </row>
    <row r="254">
      <c r="D254" s="16" t="n">
        <v>351000</v>
      </c>
      <c r="E254" s="16">
        <f>計算!H254</f>
        <v/>
      </c>
      <c r="F254" s="17">
        <f>計算!AR254</f>
        <v/>
      </c>
      <c r="G254" s="17">
        <f>計算!AQ254</f>
        <v/>
      </c>
      <c r="H254" s="16">
        <f>計算!AS254</f>
        <v/>
      </c>
    </row>
    <row r="255">
      <c r="D255" s="16" t="n">
        <v>352000</v>
      </c>
      <c r="E255" s="16">
        <f>計算!H255</f>
        <v/>
      </c>
      <c r="F255" s="17">
        <f>計算!AR255</f>
        <v/>
      </c>
      <c r="G255" s="17">
        <f>計算!AQ255</f>
        <v/>
      </c>
      <c r="H255" s="16">
        <f>計算!AS255</f>
        <v/>
      </c>
    </row>
    <row r="256">
      <c r="D256" s="16" t="n">
        <v>353000</v>
      </c>
      <c r="E256" s="16">
        <f>計算!H256</f>
        <v/>
      </c>
      <c r="F256" s="17">
        <f>計算!AR256</f>
        <v/>
      </c>
      <c r="G256" s="17">
        <f>計算!AQ256</f>
        <v/>
      </c>
      <c r="H256" s="16">
        <f>計算!AS256</f>
        <v/>
      </c>
    </row>
    <row r="257">
      <c r="D257" s="16" t="n">
        <v>354000</v>
      </c>
      <c r="E257" s="16">
        <f>計算!H257</f>
        <v/>
      </c>
      <c r="F257" s="17">
        <f>計算!AR257</f>
        <v/>
      </c>
      <c r="G257" s="17">
        <f>計算!AQ257</f>
        <v/>
      </c>
      <c r="H257" s="16">
        <f>計算!AS257</f>
        <v/>
      </c>
    </row>
    <row r="258">
      <c r="D258" s="16" t="n">
        <v>355000</v>
      </c>
      <c r="E258" s="16">
        <f>計算!H258</f>
        <v/>
      </c>
      <c r="F258" s="17">
        <f>計算!AR258</f>
        <v/>
      </c>
      <c r="G258" s="17">
        <f>計算!AQ258</f>
        <v/>
      </c>
      <c r="H258" s="16">
        <f>計算!AS258</f>
        <v/>
      </c>
    </row>
    <row r="259">
      <c r="D259" s="16" t="n">
        <v>356000</v>
      </c>
      <c r="E259" s="16">
        <f>計算!H259</f>
        <v/>
      </c>
      <c r="F259" s="17">
        <f>計算!AR259</f>
        <v/>
      </c>
      <c r="G259" s="17">
        <f>計算!AQ259</f>
        <v/>
      </c>
      <c r="H259" s="16">
        <f>計算!AS259</f>
        <v/>
      </c>
    </row>
    <row r="260">
      <c r="D260" s="16" t="n">
        <v>357000</v>
      </c>
      <c r="E260" s="16">
        <f>計算!H260</f>
        <v/>
      </c>
      <c r="F260" s="17">
        <f>計算!AR260</f>
        <v/>
      </c>
      <c r="G260" s="17">
        <f>計算!AQ260</f>
        <v/>
      </c>
      <c r="H260" s="16">
        <f>計算!AS260</f>
        <v/>
      </c>
    </row>
    <row r="261">
      <c r="D261" s="16" t="n">
        <v>358000</v>
      </c>
      <c r="E261" s="16">
        <f>計算!H261</f>
        <v/>
      </c>
      <c r="F261" s="17">
        <f>計算!AR261</f>
        <v/>
      </c>
      <c r="G261" s="17">
        <f>計算!AQ261</f>
        <v/>
      </c>
      <c r="H261" s="16">
        <f>計算!AS261</f>
        <v/>
      </c>
    </row>
    <row r="262">
      <c r="D262" s="16" t="n">
        <v>359000</v>
      </c>
      <c r="E262" s="16">
        <f>計算!H262</f>
        <v/>
      </c>
      <c r="F262" s="17">
        <f>計算!AR262</f>
        <v/>
      </c>
      <c r="G262" s="17">
        <f>計算!AQ262</f>
        <v/>
      </c>
      <c r="H262" s="16">
        <f>計算!AS262</f>
        <v/>
      </c>
    </row>
    <row r="263">
      <c r="D263" s="16" t="n">
        <v>360000</v>
      </c>
      <c r="E263" s="16">
        <f>計算!H263</f>
        <v/>
      </c>
      <c r="F263" s="17">
        <f>計算!AR263</f>
        <v/>
      </c>
      <c r="G263" s="17">
        <f>計算!AQ263</f>
        <v/>
      </c>
      <c r="H263" s="16">
        <f>計算!AS263</f>
        <v/>
      </c>
    </row>
    <row r="264">
      <c r="D264" s="16" t="n">
        <v>361000</v>
      </c>
      <c r="E264" s="16">
        <f>計算!H264</f>
        <v/>
      </c>
      <c r="F264" s="17">
        <f>計算!AR264</f>
        <v/>
      </c>
      <c r="G264" s="17">
        <f>計算!AQ264</f>
        <v/>
      </c>
      <c r="H264" s="16">
        <f>計算!AS264</f>
        <v/>
      </c>
    </row>
    <row r="265">
      <c r="D265" s="16" t="n">
        <v>362000</v>
      </c>
      <c r="E265" s="16">
        <f>計算!H265</f>
        <v/>
      </c>
      <c r="F265" s="17">
        <f>計算!AR265</f>
        <v/>
      </c>
      <c r="G265" s="17">
        <f>計算!AQ265</f>
        <v/>
      </c>
      <c r="H265" s="16">
        <f>計算!AS265</f>
        <v/>
      </c>
    </row>
    <row r="266">
      <c r="D266" s="16" t="n">
        <v>363000</v>
      </c>
      <c r="E266" s="16">
        <f>計算!H266</f>
        <v/>
      </c>
      <c r="F266" s="17">
        <f>計算!AR266</f>
        <v/>
      </c>
      <c r="G266" s="17">
        <f>計算!AQ266</f>
        <v/>
      </c>
      <c r="H266" s="16">
        <f>計算!AS266</f>
        <v/>
      </c>
    </row>
    <row r="267">
      <c r="D267" s="16" t="n">
        <v>364000</v>
      </c>
      <c r="E267" s="16">
        <f>計算!H267</f>
        <v/>
      </c>
      <c r="F267" s="17">
        <f>計算!AR267</f>
        <v/>
      </c>
      <c r="G267" s="17">
        <f>計算!AQ267</f>
        <v/>
      </c>
      <c r="H267" s="16">
        <f>計算!AS267</f>
        <v/>
      </c>
    </row>
    <row r="268">
      <c r="D268" s="16" t="n">
        <v>365000</v>
      </c>
      <c r="E268" s="16">
        <f>計算!H268</f>
        <v/>
      </c>
      <c r="F268" s="17">
        <f>計算!AR268</f>
        <v/>
      </c>
      <c r="G268" s="17">
        <f>計算!AQ268</f>
        <v/>
      </c>
      <c r="H268" s="16">
        <f>計算!AS268</f>
        <v/>
      </c>
    </row>
    <row r="269">
      <c r="D269" s="16" t="n">
        <v>366000</v>
      </c>
      <c r="E269" s="16">
        <f>計算!H269</f>
        <v/>
      </c>
      <c r="F269" s="17">
        <f>計算!AR269</f>
        <v/>
      </c>
      <c r="G269" s="17">
        <f>計算!AQ269</f>
        <v/>
      </c>
      <c r="H269" s="16">
        <f>計算!AS269</f>
        <v/>
      </c>
    </row>
    <row r="270">
      <c r="D270" s="16" t="n">
        <v>367000</v>
      </c>
      <c r="E270" s="16">
        <f>計算!H270</f>
        <v/>
      </c>
      <c r="F270" s="17">
        <f>計算!AR270</f>
        <v/>
      </c>
      <c r="G270" s="17">
        <f>計算!AQ270</f>
        <v/>
      </c>
      <c r="H270" s="16">
        <f>計算!AS270</f>
        <v/>
      </c>
    </row>
    <row r="271">
      <c r="D271" s="16" t="n">
        <v>368000</v>
      </c>
      <c r="E271" s="16">
        <f>計算!H271</f>
        <v/>
      </c>
      <c r="F271" s="17">
        <f>計算!AR271</f>
        <v/>
      </c>
      <c r="G271" s="17">
        <f>計算!AQ271</f>
        <v/>
      </c>
      <c r="H271" s="16">
        <f>計算!AS271</f>
        <v/>
      </c>
    </row>
    <row r="272">
      <c r="D272" s="16" t="n">
        <v>369000</v>
      </c>
      <c r="E272" s="16">
        <f>計算!H272</f>
        <v/>
      </c>
      <c r="F272" s="17">
        <f>計算!AR272</f>
        <v/>
      </c>
      <c r="G272" s="17">
        <f>計算!AQ272</f>
        <v/>
      </c>
      <c r="H272" s="16">
        <f>計算!AS272</f>
        <v/>
      </c>
    </row>
    <row r="273">
      <c r="D273" s="16" t="n">
        <v>370000</v>
      </c>
      <c r="E273" s="16">
        <f>計算!H273</f>
        <v/>
      </c>
      <c r="F273" s="17">
        <f>計算!AR273</f>
        <v/>
      </c>
      <c r="G273" s="17">
        <f>計算!AQ273</f>
        <v/>
      </c>
      <c r="H273" s="16">
        <f>計算!AS273</f>
        <v/>
      </c>
    </row>
    <row r="274">
      <c r="D274" s="16" t="n">
        <v>371000</v>
      </c>
      <c r="E274" s="16">
        <f>計算!H274</f>
        <v/>
      </c>
      <c r="F274" s="17">
        <f>計算!AR274</f>
        <v/>
      </c>
      <c r="G274" s="17">
        <f>計算!AQ274</f>
        <v/>
      </c>
      <c r="H274" s="16">
        <f>計算!AS274</f>
        <v/>
      </c>
    </row>
    <row r="275">
      <c r="D275" s="16" t="n">
        <v>372000</v>
      </c>
      <c r="E275" s="16">
        <f>計算!H275</f>
        <v/>
      </c>
      <c r="F275" s="17">
        <f>計算!AR275</f>
        <v/>
      </c>
      <c r="G275" s="17">
        <f>計算!AQ275</f>
        <v/>
      </c>
      <c r="H275" s="16">
        <f>計算!AS275</f>
        <v/>
      </c>
    </row>
    <row r="276">
      <c r="D276" s="16" t="n">
        <v>373000</v>
      </c>
      <c r="E276" s="16">
        <f>計算!H276</f>
        <v/>
      </c>
      <c r="F276" s="17">
        <f>計算!AR276</f>
        <v/>
      </c>
      <c r="G276" s="17">
        <f>計算!AQ276</f>
        <v/>
      </c>
      <c r="H276" s="16">
        <f>計算!AS276</f>
        <v/>
      </c>
    </row>
    <row r="277">
      <c r="D277" s="16" t="n">
        <v>374000</v>
      </c>
      <c r="E277" s="16">
        <f>計算!H277</f>
        <v/>
      </c>
      <c r="F277" s="17">
        <f>計算!AR277</f>
        <v/>
      </c>
      <c r="G277" s="17">
        <f>計算!AQ277</f>
        <v/>
      </c>
      <c r="H277" s="16">
        <f>計算!AS277</f>
        <v/>
      </c>
    </row>
    <row r="278">
      <c r="D278" s="16" t="n">
        <v>375000</v>
      </c>
      <c r="E278" s="16">
        <f>計算!H278</f>
        <v/>
      </c>
      <c r="F278" s="17">
        <f>計算!AR278</f>
        <v/>
      </c>
      <c r="G278" s="17">
        <f>計算!AQ278</f>
        <v/>
      </c>
      <c r="H278" s="16">
        <f>計算!AS278</f>
        <v/>
      </c>
    </row>
    <row r="279">
      <c r="D279" s="16" t="n">
        <v>376000</v>
      </c>
      <c r="E279" s="16">
        <f>計算!H279</f>
        <v/>
      </c>
      <c r="F279" s="17">
        <f>計算!AR279</f>
        <v/>
      </c>
      <c r="G279" s="17">
        <f>計算!AQ279</f>
        <v/>
      </c>
      <c r="H279" s="16">
        <f>計算!AS279</f>
        <v/>
      </c>
    </row>
    <row r="280">
      <c r="D280" s="16" t="n">
        <v>377000</v>
      </c>
      <c r="E280" s="16">
        <f>計算!H280</f>
        <v/>
      </c>
      <c r="F280" s="17">
        <f>計算!AR280</f>
        <v/>
      </c>
      <c r="G280" s="17">
        <f>計算!AQ280</f>
        <v/>
      </c>
      <c r="H280" s="16">
        <f>計算!AS280</f>
        <v/>
      </c>
    </row>
    <row r="281">
      <c r="D281" s="16" t="n">
        <v>378000</v>
      </c>
      <c r="E281" s="16">
        <f>計算!H281</f>
        <v/>
      </c>
      <c r="F281" s="17">
        <f>計算!AR281</f>
        <v/>
      </c>
      <c r="G281" s="17">
        <f>計算!AQ281</f>
        <v/>
      </c>
      <c r="H281" s="16">
        <f>計算!AS281</f>
        <v/>
      </c>
    </row>
    <row r="282">
      <c r="D282" s="16" t="n">
        <v>379000</v>
      </c>
      <c r="E282" s="16">
        <f>計算!H282</f>
        <v/>
      </c>
      <c r="F282" s="17">
        <f>計算!AR282</f>
        <v/>
      </c>
      <c r="G282" s="17">
        <f>計算!AQ282</f>
        <v/>
      </c>
      <c r="H282" s="16">
        <f>計算!AS282</f>
        <v/>
      </c>
    </row>
    <row r="283">
      <c r="D283" s="16" t="n">
        <v>380000</v>
      </c>
      <c r="E283" s="16">
        <f>計算!H283</f>
        <v/>
      </c>
      <c r="F283" s="17">
        <f>計算!AR283</f>
        <v/>
      </c>
      <c r="G283" s="17">
        <f>計算!AQ283</f>
        <v/>
      </c>
      <c r="H283" s="16">
        <f>計算!AS283</f>
        <v/>
      </c>
    </row>
    <row r="284">
      <c r="D284" s="16" t="n">
        <v>381000</v>
      </c>
      <c r="E284" s="16">
        <f>計算!H284</f>
        <v/>
      </c>
      <c r="F284" s="17">
        <f>計算!AR284</f>
        <v/>
      </c>
      <c r="G284" s="17">
        <f>計算!AQ284</f>
        <v/>
      </c>
      <c r="H284" s="16">
        <f>計算!AS284</f>
        <v/>
      </c>
    </row>
    <row r="285">
      <c r="D285" s="16" t="n">
        <v>382000</v>
      </c>
      <c r="E285" s="16">
        <f>計算!H285</f>
        <v/>
      </c>
      <c r="F285" s="17">
        <f>計算!AR285</f>
        <v/>
      </c>
      <c r="G285" s="17">
        <f>計算!AQ285</f>
        <v/>
      </c>
      <c r="H285" s="16">
        <f>計算!AS285</f>
        <v/>
      </c>
    </row>
    <row r="286">
      <c r="D286" s="16" t="n">
        <v>383000</v>
      </c>
      <c r="E286" s="16">
        <f>計算!H286</f>
        <v/>
      </c>
      <c r="F286" s="17">
        <f>計算!AR286</f>
        <v/>
      </c>
      <c r="G286" s="17">
        <f>計算!AQ286</f>
        <v/>
      </c>
      <c r="H286" s="16">
        <f>計算!AS286</f>
        <v/>
      </c>
    </row>
    <row r="287">
      <c r="D287" s="16" t="n">
        <v>384000</v>
      </c>
      <c r="E287" s="16">
        <f>計算!H287</f>
        <v/>
      </c>
      <c r="F287" s="17">
        <f>計算!AR287</f>
        <v/>
      </c>
      <c r="G287" s="17">
        <f>計算!AQ287</f>
        <v/>
      </c>
      <c r="H287" s="16">
        <f>計算!AS287</f>
        <v/>
      </c>
    </row>
    <row r="288">
      <c r="D288" s="16" t="n">
        <v>385000</v>
      </c>
      <c r="E288" s="16">
        <f>計算!H288</f>
        <v/>
      </c>
      <c r="F288" s="17">
        <f>計算!AR288</f>
        <v/>
      </c>
      <c r="G288" s="17">
        <f>計算!AQ288</f>
        <v/>
      </c>
      <c r="H288" s="16">
        <f>計算!AS288</f>
        <v/>
      </c>
    </row>
    <row r="289">
      <c r="D289" s="16" t="n">
        <v>386000</v>
      </c>
      <c r="E289" s="16">
        <f>計算!H289</f>
        <v/>
      </c>
      <c r="F289" s="17">
        <f>計算!AR289</f>
        <v/>
      </c>
      <c r="G289" s="17">
        <f>計算!AQ289</f>
        <v/>
      </c>
      <c r="H289" s="16">
        <f>計算!AS289</f>
        <v/>
      </c>
    </row>
    <row r="290">
      <c r="D290" s="16" t="n">
        <v>387000</v>
      </c>
      <c r="E290" s="16">
        <f>計算!H290</f>
        <v/>
      </c>
      <c r="F290" s="17">
        <f>計算!AR290</f>
        <v/>
      </c>
      <c r="G290" s="17">
        <f>計算!AQ290</f>
        <v/>
      </c>
      <c r="H290" s="16">
        <f>計算!AS290</f>
        <v/>
      </c>
    </row>
    <row r="291">
      <c r="D291" s="16" t="n">
        <v>388000</v>
      </c>
      <c r="E291" s="16">
        <f>計算!H291</f>
        <v/>
      </c>
      <c r="F291" s="17">
        <f>計算!AR291</f>
        <v/>
      </c>
      <c r="G291" s="17">
        <f>計算!AQ291</f>
        <v/>
      </c>
      <c r="H291" s="16">
        <f>計算!AS291</f>
        <v/>
      </c>
    </row>
    <row r="292">
      <c r="D292" s="16" t="n">
        <v>389000</v>
      </c>
      <c r="E292" s="16">
        <f>計算!H292</f>
        <v/>
      </c>
      <c r="F292" s="17">
        <f>計算!AR292</f>
        <v/>
      </c>
      <c r="G292" s="17">
        <f>計算!AQ292</f>
        <v/>
      </c>
      <c r="H292" s="16">
        <f>計算!AS292</f>
        <v/>
      </c>
    </row>
    <row r="293">
      <c r="D293" s="16" t="n">
        <v>390000</v>
      </c>
      <c r="E293" s="16">
        <f>計算!H293</f>
        <v/>
      </c>
      <c r="F293" s="17">
        <f>計算!AR293</f>
        <v/>
      </c>
      <c r="G293" s="17">
        <f>計算!AQ293</f>
        <v/>
      </c>
      <c r="H293" s="16">
        <f>計算!AS293</f>
        <v/>
      </c>
    </row>
    <row r="294">
      <c r="D294" s="16" t="n">
        <v>391000</v>
      </c>
      <c r="E294" s="16">
        <f>計算!H294</f>
        <v/>
      </c>
      <c r="F294" s="17">
        <f>計算!AR294</f>
        <v/>
      </c>
      <c r="G294" s="17">
        <f>計算!AQ294</f>
        <v/>
      </c>
      <c r="H294" s="16">
        <f>計算!AS294</f>
        <v/>
      </c>
    </row>
    <row r="295">
      <c r="D295" s="16" t="n">
        <v>392000</v>
      </c>
      <c r="E295" s="16">
        <f>計算!H295</f>
        <v/>
      </c>
      <c r="F295" s="17">
        <f>計算!AR295</f>
        <v/>
      </c>
      <c r="G295" s="17">
        <f>計算!AQ295</f>
        <v/>
      </c>
      <c r="H295" s="16">
        <f>計算!AS295</f>
        <v/>
      </c>
    </row>
    <row r="296">
      <c r="D296" s="16" t="n">
        <v>393000</v>
      </c>
      <c r="E296" s="16">
        <f>計算!H296</f>
        <v/>
      </c>
      <c r="F296" s="17">
        <f>計算!AR296</f>
        <v/>
      </c>
      <c r="G296" s="17">
        <f>計算!AQ296</f>
        <v/>
      </c>
      <c r="H296" s="16">
        <f>計算!AS296</f>
        <v/>
      </c>
    </row>
    <row r="297">
      <c r="D297" s="16" t="n">
        <v>394000</v>
      </c>
      <c r="E297" s="16">
        <f>計算!H297</f>
        <v/>
      </c>
      <c r="F297" s="17">
        <f>計算!AR297</f>
        <v/>
      </c>
      <c r="G297" s="17">
        <f>計算!AQ297</f>
        <v/>
      </c>
      <c r="H297" s="16">
        <f>計算!AS297</f>
        <v/>
      </c>
    </row>
    <row r="298">
      <c r="D298" s="16" t="n">
        <v>395000</v>
      </c>
      <c r="E298" s="16">
        <f>計算!H298</f>
        <v/>
      </c>
      <c r="F298" s="17">
        <f>計算!AR298</f>
        <v/>
      </c>
      <c r="G298" s="17">
        <f>計算!AQ298</f>
        <v/>
      </c>
      <c r="H298" s="16">
        <f>計算!AS298</f>
        <v/>
      </c>
    </row>
    <row r="299">
      <c r="D299" s="16" t="n">
        <v>396000</v>
      </c>
      <c r="E299" s="16">
        <f>計算!H299</f>
        <v/>
      </c>
      <c r="F299" s="17">
        <f>計算!AR299</f>
        <v/>
      </c>
      <c r="G299" s="17">
        <f>計算!AQ299</f>
        <v/>
      </c>
      <c r="H299" s="16">
        <f>計算!AS299</f>
        <v/>
      </c>
    </row>
    <row r="300">
      <c r="D300" s="16" t="n">
        <v>397000</v>
      </c>
      <c r="E300" s="16">
        <f>計算!H300</f>
        <v/>
      </c>
      <c r="F300" s="17">
        <f>計算!AR300</f>
        <v/>
      </c>
      <c r="G300" s="17">
        <f>計算!AQ300</f>
        <v/>
      </c>
      <c r="H300" s="16">
        <f>計算!AS300</f>
        <v/>
      </c>
    </row>
    <row r="301">
      <c r="D301" s="16" t="n">
        <v>398000</v>
      </c>
      <c r="E301" s="16">
        <f>計算!H301</f>
        <v/>
      </c>
      <c r="F301" s="17">
        <f>計算!AR301</f>
        <v/>
      </c>
      <c r="G301" s="17">
        <f>計算!AQ301</f>
        <v/>
      </c>
      <c r="H301" s="16">
        <f>計算!AS301</f>
        <v/>
      </c>
    </row>
    <row r="302">
      <c r="D302" s="16" t="n">
        <v>399000</v>
      </c>
      <c r="E302" s="16">
        <f>計算!H302</f>
        <v/>
      </c>
      <c r="F302" s="17">
        <f>計算!AR302</f>
        <v/>
      </c>
      <c r="G302" s="17">
        <f>計算!AQ302</f>
        <v/>
      </c>
      <c r="H302" s="16">
        <f>計算!AS302</f>
        <v/>
      </c>
    </row>
    <row r="303">
      <c r="D303" s="16" t="n">
        <v>400000</v>
      </c>
      <c r="E303" s="16">
        <f>計算!H303</f>
        <v/>
      </c>
      <c r="F303" s="17">
        <f>計算!AR303</f>
        <v/>
      </c>
      <c r="G303" s="17">
        <f>計算!AQ303</f>
        <v/>
      </c>
      <c r="H303" s="16">
        <f>計算!AS303</f>
        <v/>
      </c>
    </row>
    <row r="304">
      <c r="D304" s="16" t="n">
        <v>401000</v>
      </c>
      <c r="E304" s="16">
        <f>計算!H304</f>
        <v/>
      </c>
      <c r="F304" s="17">
        <f>計算!AR304</f>
        <v/>
      </c>
      <c r="G304" s="17">
        <f>計算!AQ304</f>
        <v/>
      </c>
      <c r="H304" s="16">
        <f>計算!AS304</f>
        <v/>
      </c>
    </row>
    <row r="305">
      <c r="D305" s="16" t="n">
        <v>402000</v>
      </c>
      <c r="E305" s="16">
        <f>計算!H305</f>
        <v/>
      </c>
      <c r="F305" s="17">
        <f>計算!AR305</f>
        <v/>
      </c>
      <c r="G305" s="17">
        <f>計算!AQ305</f>
        <v/>
      </c>
      <c r="H305" s="16">
        <f>計算!AS305</f>
        <v/>
      </c>
    </row>
    <row r="306">
      <c r="D306" s="16" t="n">
        <v>403000</v>
      </c>
      <c r="E306" s="16">
        <f>計算!H306</f>
        <v/>
      </c>
      <c r="F306" s="17">
        <f>計算!AR306</f>
        <v/>
      </c>
      <c r="G306" s="17">
        <f>計算!AQ306</f>
        <v/>
      </c>
      <c r="H306" s="16">
        <f>計算!AS306</f>
        <v/>
      </c>
    </row>
    <row r="307">
      <c r="D307" s="16" t="n">
        <v>404000</v>
      </c>
      <c r="E307" s="16">
        <f>計算!H307</f>
        <v/>
      </c>
      <c r="F307" s="17">
        <f>計算!AR307</f>
        <v/>
      </c>
      <c r="G307" s="17">
        <f>計算!AQ307</f>
        <v/>
      </c>
      <c r="H307" s="16">
        <f>計算!AS307</f>
        <v/>
      </c>
    </row>
    <row r="308">
      <c r="D308" s="16" t="n">
        <v>405000</v>
      </c>
      <c r="E308" s="16">
        <f>計算!H308</f>
        <v/>
      </c>
      <c r="F308" s="17">
        <f>計算!AR308</f>
        <v/>
      </c>
      <c r="G308" s="17">
        <f>計算!AQ308</f>
        <v/>
      </c>
      <c r="H308" s="16">
        <f>計算!AS308</f>
        <v/>
      </c>
    </row>
    <row r="309">
      <c r="D309" s="16" t="n">
        <v>406000</v>
      </c>
      <c r="E309" s="16">
        <f>計算!H309</f>
        <v/>
      </c>
      <c r="F309" s="17">
        <f>計算!AR309</f>
        <v/>
      </c>
      <c r="G309" s="17">
        <f>計算!AQ309</f>
        <v/>
      </c>
      <c r="H309" s="16">
        <f>計算!AS309</f>
        <v/>
      </c>
    </row>
    <row r="310">
      <c r="D310" s="16" t="n">
        <v>407000</v>
      </c>
      <c r="E310" s="16">
        <f>計算!H310</f>
        <v/>
      </c>
      <c r="F310" s="17">
        <f>計算!AR310</f>
        <v/>
      </c>
      <c r="G310" s="17">
        <f>計算!AQ310</f>
        <v/>
      </c>
      <c r="H310" s="16">
        <f>計算!AS310</f>
        <v/>
      </c>
    </row>
    <row r="311">
      <c r="D311" s="16" t="n">
        <v>408000</v>
      </c>
      <c r="E311" s="16">
        <f>計算!H311</f>
        <v/>
      </c>
      <c r="F311" s="17">
        <f>計算!AR311</f>
        <v/>
      </c>
      <c r="G311" s="17">
        <f>計算!AQ311</f>
        <v/>
      </c>
      <c r="H311" s="16">
        <f>計算!AS311</f>
        <v/>
      </c>
    </row>
    <row r="312">
      <c r="D312" s="16" t="n">
        <v>409000</v>
      </c>
      <c r="E312" s="16">
        <f>計算!H312</f>
        <v/>
      </c>
      <c r="F312" s="17">
        <f>計算!AR312</f>
        <v/>
      </c>
      <c r="G312" s="17">
        <f>計算!AQ312</f>
        <v/>
      </c>
      <c r="H312" s="16">
        <f>計算!AS312</f>
        <v/>
      </c>
    </row>
    <row r="313">
      <c r="D313" s="16" t="n">
        <v>410000</v>
      </c>
      <c r="E313" s="16">
        <f>計算!H313</f>
        <v/>
      </c>
      <c r="F313" s="17">
        <f>計算!AR313</f>
        <v/>
      </c>
      <c r="G313" s="17">
        <f>計算!AQ313</f>
        <v/>
      </c>
      <c r="H313" s="16">
        <f>計算!AS313</f>
        <v/>
      </c>
    </row>
    <row r="314">
      <c r="D314" s="16" t="n">
        <v>411000</v>
      </c>
      <c r="E314" s="16">
        <f>計算!H314</f>
        <v/>
      </c>
      <c r="F314" s="17">
        <f>計算!AR314</f>
        <v/>
      </c>
      <c r="G314" s="17">
        <f>計算!AQ314</f>
        <v/>
      </c>
      <c r="H314" s="16">
        <f>計算!AS314</f>
        <v/>
      </c>
    </row>
    <row r="315">
      <c r="D315" s="16" t="n">
        <v>412000</v>
      </c>
      <c r="E315" s="16">
        <f>計算!H315</f>
        <v/>
      </c>
      <c r="F315" s="17">
        <f>計算!AR315</f>
        <v/>
      </c>
      <c r="G315" s="17">
        <f>計算!AQ315</f>
        <v/>
      </c>
      <c r="H315" s="16">
        <f>計算!AS315</f>
        <v/>
      </c>
    </row>
    <row r="316">
      <c r="D316" s="16" t="n">
        <v>413000</v>
      </c>
      <c r="E316" s="16">
        <f>計算!H316</f>
        <v/>
      </c>
      <c r="F316" s="17">
        <f>計算!AR316</f>
        <v/>
      </c>
      <c r="G316" s="17">
        <f>計算!AQ316</f>
        <v/>
      </c>
      <c r="H316" s="16">
        <f>計算!AS316</f>
        <v/>
      </c>
    </row>
    <row r="317">
      <c r="D317" s="16" t="n">
        <v>414000</v>
      </c>
      <c r="E317" s="16">
        <f>計算!H317</f>
        <v/>
      </c>
      <c r="F317" s="17">
        <f>計算!AR317</f>
        <v/>
      </c>
      <c r="G317" s="17">
        <f>計算!AQ317</f>
        <v/>
      </c>
      <c r="H317" s="16">
        <f>計算!AS317</f>
        <v/>
      </c>
    </row>
    <row r="318">
      <c r="D318" s="16" t="n">
        <v>415000</v>
      </c>
      <c r="E318" s="16">
        <f>計算!H318</f>
        <v/>
      </c>
      <c r="F318" s="17">
        <f>計算!AR318</f>
        <v/>
      </c>
      <c r="G318" s="17">
        <f>計算!AQ318</f>
        <v/>
      </c>
      <c r="H318" s="16">
        <f>計算!AS318</f>
        <v/>
      </c>
    </row>
    <row r="319">
      <c r="D319" s="16" t="n">
        <v>416000</v>
      </c>
      <c r="E319" s="16">
        <f>計算!H319</f>
        <v/>
      </c>
      <c r="F319" s="17">
        <f>計算!AR319</f>
        <v/>
      </c>
      <c r="G319" s="17">
        <f>計算!AQ319</f>
        <v/>
      </c>
      <c r="H319" s="16">
        <f>計算!AS319</f>
        <v/>
      </c>
    </row>
    <row r="320">
      <c r="D320" s="16" t="n">
        <v>417000</v>
      </c>
      <c r="E320" s="16">
        <f>計算!H320</f>
        <v/>
      </c>
      <c r="F320" s="17">
        <f>計算!AR320</f>
        <v/>
      </c>
      <c r="G320" s="17">
        <f>計算!AQ320</f>
        <v/>
      </c>
      <c r="H320" s="16">
        <f>計算!AS320</f>
        <v/>
      </c>
    </row>
    <row r="321">
      <c r="D321" s="16" t="n">
        <v>418000</v>
      </c>
      <c r="E321" s="16">
        <f>計算!H321</f>
        <v/>
      </c>
      <c r="F321" s="17">
        <f>計算!AR321</f>
        <v/>
      </c>
      <c r="G321" s="17">
        <f>計算!AQ321</f>
        <v/>
      </c>
      <c r="H321" s="16">
        <f>計算!AS321</f>
        <v/>
      </c>
    </row>
    <row r="322">
      <c r="D322" s="16" t="n">
        <v>419000</v>
      </c>
      <c r="E322" s="16">
        <f>計算!H322</f>
        <v/>
      </c>
      <c r="F322" s="17">
        <f>計算!AR322</f>
        <v/>
      </c>
      <c r="G322" s="17">
        <f>計算!AQ322</f>
        <v/>
      </c>
      <c r="H322" s="16">
        <f>計算!AS322</f>
        <v/>
      </c>
    </row>
    <row r="323">
      <c r="D323" s="16" t="n">
        <v>420000</v>
      </c>
      <c r="E323" s="16">
        <f>計算!H323</f>
        <v/>
      </c>
      <c r="F323" s="17">
        <f>計算!AR323</f>
        <v/>
      </c>
      <c r="G323" s="17">
        <f>計算!AQ323</f>
        <v/>
      </c>
      <c r="H323" s="16">
        <f>計算!AS323</f>
        <v/>
      </c>
    </row>
    <row r="324">
      <c r="D324" s="16" t="n">
        <v>421000</v>
      </c>
      <c r="E324" s="16">
        <f>計算!H324</f>
        <v/>
      </c>
      <c r="F324" s="17">
        <f>計算!AR324</f>
        <v/>
      </c>
      <c r="G324" s="17">
        <f>計算!AQ324</f>
        <v/>
      </c>
      <c r="H324" s="16">
        <f>計算!AS324</f>
        <v/>
      </c>
    </row>
    <row r="325">
      <c r="D325" s="16" t="n">
        <v>422000</v>
      </c>
      <c r="E325" s="16">
        <f>計算!H325</f>
        <v/>
      </c>
      <c r="F325" s="17">
        <f>計算!AR325</f>
        <v/>
      </c>
      <c r="G325" s="17">
        <f>計算!AQ325</f>
        <v/>
      </c>
      <c r="H325" s="16">
        <f>計算!AS325</f>
        <v/>
      </c>
    </row>
    <row r="326">
      <c r="D326" s="16" t="n">
        <v>423000</v>
      </c>
      <c r="E326" s="16">
        <f>計算!H326</f>
        <v/>
      </c>
      <c r="F326" s="17">
        <f>計算!AR326</f>
        <v/>
      </c>
      <c r="G326" s="17">
        <f>計算!AQ326</f>
        <v/>
      </c>
      <c r="H326" s="16">
        <f>計算!AS326</f>
        <v/>
      </c>
    </row>
    <row r="327">
      <c r="D327" s="16" t="n">
        <v>424000</v>
      </c>
      <c r="E327" s="16">
        <f>計算!H327</f>
        <v/>
      </c>
      <c r="F327" s="17">
        <f>計算!AR327</f>
        <v/>
      </c>
      <c r="G327" s="17">
        <f>計算!AQ327</f>
        <v/>
      </c>
      <c r="H327" s="16">
        <f>計算!AS327</f>
        <v/>
      </c>
    </row>
    <row r="328">
      <c r="D328" s="16" t="n">
        <v>425000</v>
      </c>
      <c r="E328" s="16">
        <f>計算!H328</f>
        <v/>
      </c>
      <c r="F328" s="17">
        <f>計算!AR328</f>
        <v/>
      </c>
      <c r="G328" s="17">
        <f>計算!AQ328</f>
        <v/>
      </c>
      <c r="H328" s="16">
        <f>計算!AS328</f>
        <v/>
      </c>
    </row>
    <row r="329">
      <c r="D329" s="16" t="n">
        <v>426000</v>
      </c>
      <c r="E329" s="16">
        <f>計算!H329</f>
        <v/>
      </c>
      <c r="F329" s="17">
        <f>計算!AR329</f>
        <v/>
      </c>
      <c r="G329" s="17">
        <f>計算!AQ329</f>
        <v/>
      </c>
      <c r="H329" s="16">
        <f>計算!AS329</f>
        <v/>
      </c>
    </row>
    <row r="330">
      <c r="D330" s="16" t="n">
        <v>427000</v>
      </c>
      <c r="E330" s="16">
        <f>計算!H330</f>
        <v/>
      </c>
      <c r="F330" s="17">
        <f>計算!AR330</f>
        <v/>
      </c>
      <c r="G330" s="17">
        <f>計算!AQ330</f>
        <v/>
      </c>
      <c r="H330" s="16">
        <f>計算!AS330</f>
        <v/>
      </c>
    </row>
    <row r="331">
      <c r="D331" s="16" t="n">
        <v>428000</v>
      </c>
      <c r="E331" s="16">
        <f>計算!H331</f>
        <v/>
      </c>
      <c r="F331" s="17">
        <f>計算!AR331</f>
        <v/>
      </c>
      <c r="G331" s="17">
        <f>計算!AQ331</f>
        <v/>
      </c>
      <c r="H331" s="16">
        <f>計算!AS331</f>
        <v/>
      </c>
    </row>
    <row r="332">
      <c r="D332" s="16" t="n">
        <v>429000</v>
      </c>
      <c r="E332" s="16">
        <f>計算!H332</f>
        <v/>
      </c>
      <c r="F332" s="17">
        <f>計算!AR332</f>
        <v/>
      </c>
      <c r="G332" s="17">
        <f>計算!AQ332</f>
        <v/>
      </c>
      <c r="H332" s="16">
        <f>計算!AS332</f>
        <v/>
      </c>
    </row>
    <row r="333">
      <c r="D333" s="16" t="n">
        <v>430000</v>
      </c>
      <c r="E333" s="16">
        <f>計算!H333</f>
        <v/>
      </c>
      <c r="F333" s="17">
        <f>計算!AR333</f>
        <v/>
      </c>
      <c r="G333" s="17">
        <f>計算!AQ333</f>
        <v/>
      </c>
      <c r="H333" s="16">
        <f>計算!AS333</f>
        <v/>
      </c>
    </row>
    <row r="334">
      <c r="D334" s="16" t="n">
        <v>431000</v>
      </c>
      <c r="E334" s="16">
        <f>計算!H334</f>
        <v/>
      </c>
      <c r="F334" s="17">
        <f>計算!AR334</f>
        <v/>
      </c>
      <c r="G334" s="17">
        <f>計算!AQ334</f>
        <v/>
      </c>
      <c r="H334" s="16">
        <f>計算!AS334</f>
        <v/>
      </c>
    </row>
    <row r="335">
      <c r="D335" s="16" t="n">
        <v>432000</v>
      </c>
      <c r="E335" s="16">
        <f>計算!H335</f>
        <v/>
      </c>
      <c r="F335" s="17">
        <f>計算!AR335</f>
        <v/>
      </c>
      <c r="G335" s="17">
        <f>計算!AQ335</f>
        <v/>
      </c>
      <c r="H335" s="16">
        <f>計算!AS335</f>
        <v/>
      </c>
    </row>
    <row r="336">
      <c r="D336" s="16" t="n">
        <v>433000</v>
      </c>
      <c r="E336" s="16">
        <f>計算!H336</f>
        <v/>
      </c>
      <c r="F336" s="17">
        <f>計算!AR336</f>
        <v/>
      </c>
      <c r="G336" s="17">
        <f>計算!AQ336</f>
        <v/>
      </c>
      <c r="H336" s="16">
        <f>計算!AS336</f>
        <v/>
      </c>
    </row>
    <row r="337">
      <c r="D337" s="16" t="n">
        <v>434000</v>
      </c>
      <c r="E337" s="16">
        <f>計算!H337</f>
        <v/>
      </c>
      <c r="F337" s="17">
        <f>計算!AR337</f>
        <v/>
      </c>
      <c r="G337" s="17">
        <f>計算!AQ337</f>
        <v/>
      </c>
      <c r="H337" s="16">
        <f>計算!AS337</f>
        <v/>
      </c>
    </row>
    <row r="338">
      <c r="D338" s="16" t="n">
        <v>435000</v>
      </c>
      <c r="E338" s="16">
        <f>計算!H338</f>
        <v/>
      </c>
      <c r="F338" s="17">
        <f>計算!AR338</f>
        <v/>
      </c>
      <c r="G338" s="17">
        <f>計算!AQ338</f>
        <v/>
      </c>
      <c r="H338" s="16">
        <f>計算!AS338</f>
        <v/>
      </c>
    </row>
    <row r="339">
      <c r="D339" s="16" t="n">
        <v>436000</v>
      </c>
      <c r="E339" s="16">
        <f>計算!H339</f>
        <v/>
      </c>
      <c r="F339" s="17">
        <f>計算!AR339</f>
        <v/>
      </c>
      <c r="G339" s="17">
        <f>計算!AQ339</f>
        <v/>
      </c>
      <c r="H339" s="16">
        <f>計算!AS339</f>
        <v/>
      </c>
    </row>
    <row r="340">
      <c r="D340" s="16" t="n">
        <v>437000</v>
      </c>
      <c r="E340" s="16">
        <f>計算!H340</f>
        <v/>
      </c>
      <c r="F340" s="17">
        <f>計算!AR340</f>
        <v/>
      </c>
      <c r="G340" s="17">
        <f>計算!AQ340</f>
        <v/>
      </c>
      <c r="H340" s="16">
        <f>計算!AS340</f>
        <v/>
      </c>
    </row>
    <row r="341">
      <c r="D341" s="16" t="n">
        <v>438000</v>
      </c>
      <c r="E341" s="16">
        <f>計算!H341</f>
        <v/>
      </c>
      <c r="F341" s="17">
        <f>計算!AR341</f>
        <v/>
      </c>
      <c r="G341" s="17">
        <f>計算!AQ341</f>
        <v/>
      </c>
      <c r="H341" s="16">
        <f>計算!AS341</f>
        <v/>
      </c>
    </row>
    <row r="342">
      <c r="D342" s="16" t="n">
        <v>439000</v>
      </c>
      <c r="E342" s="16">
        <f>計算!H342</f>
        <v/>
      </c>
      <c r="F342" s="17">
        <f>計算!AR342</f>
        <v/>
      </c>
      <c r="G342" s="17">
        <f>計算!AQ342</f>
        <v/>
      </c>
      <c r="H342" s="16">
        <f>計算!AS342</f>
        <v/>
      </c>
    </row>
    <row r="343">
      <c r="D343" s="16" t="n">
        <v>440000</v>
      </c>
      <c r="E343" s="16">
        <f>計算!H343</f>
        <v/>
      </c>
      <c r="F343" s="17">
        <f>計算!AR343</f>
        <v/>
      </c>
      <c r="G343" s="17">
        <f>計算!AQ343</f>
        <v/>
      </c>
      <c r="H343" s="16">
        <f>計算!AS343</f>
        <v/>
      </c>
    </row>
    <row r="344">
      <c r="D344" s="16" t="n">
        <v>441000</v>
      </c>
      <c r="E344" s="16">
        <f>計算!H344</f>
        <v/>
      </c>
      <c r="F344" s="17">
        <f>計算!AR344</f>
        <v/>
      </c>
      <c r="G344" s="17">
        <f>計算!AQ344</f>
        <v/>
      </c>
      <c r="H344" s="16">
        <f>計算!AS344</f>
        <v/>
      </c>
    </row>
    <row r="345">
      <c r="D345" s="16" t="n">
        <v>442000</v>
      </c>
      <c r="E345" s="16">
        <f>計算!H345</f>
        <v/>
      </c>
      <c r="F345" s="17">
        <f>計算!AR345</f>
        <v/>
      </c>
      <c r="G345" s="17">
        <f>計算!AQ345</f>
        <v/>
      </c>
      <c r="H345" s="16">
        <f>計算!AS345</f>
        <v/>
      </c>
    </row>
    <row r="346">
      <c r="D346" s="16" t="n">
        <v>443000</v>
      </c>
      <c r="E346" s="16">
        <f>計算!H346</f>
        <v/>
      </c>
      <c r="F346" s="17">
        <f>計算!AR346</f>
        <v/>
      </c>
      <c r="G346" s="17">
        <f>計算!AQ346</f>
        <v/>
      </c>
      <c r="H346" s="16">
        <f>計算!AS346</f>
        <v/>
      </c>
    </row>
    <row r="347">
      <c r="D347" s="16" t="n">
        <v>444000</v>
      </c>
      <c r="E347" s="16">
        <f>計算!H347</f>
        <v/>
      </c>
      <c r="F347" s="17">
        <f>計算!AR347</f>
        <v/>
      </c>
      <c r="G347" s="17">
        <f>計算!AQ347</f>
        <v/>
      </c>
      <c r="H347" s="16">
        <f>計算!AS347</f>
        <v/>
      </c>
    </row>
    <row r="348">
      <c r="D348" s="16" t="n">
        <v>445000</v>
      </c>
      <c r="E348" s="16">
        <f>計算!H348</f>
        <v/>
      </c>
      <c r="F348" s="17">
        <f>計算!AR348</f>
        <v/>
      </c>
      <c r="G348" s="17">
        <f>計算!AQ348</f>
        <v/>
      </c>
      <c r="H348" s="16">
        <f>計算!AS348</f>
        <v/>
      </c>
    </row>
    <row r="349">
      <c r="D349" s="16" t="n">
        <v>446000</v>
      </c>
      <c r="E349" s="16">
        <f>計算!H349</f>
        <v/>
      </c>
      <c r="F349" s="17">
        <f>計算!AR349</f>
        <v/>
      </c>
      <c r="G349" s="17">
        <f>計算!AQ349</f>
        <v/>
      </c>
      <c r="H349" s="16">
        <f>計算!AS349</f>
        <v/>
      </c>
    </row>
    <row r="350">
      <c r="D350" s="16" t="n">
        <v>447000</v>
      </c>
      <c r="E350" s="16">
        <f>計算!H350</f>
        <v/>
      </c>
      <c r="F350" s="17">
        <f>計算!AR350</f>
        <v/>
      </c>
      <c r="G350" s="17">
        <f>計算!AQ350</f>
        <v/>
      </c>
      <c r="H350" s="16">
        <f>計算!AS350</f>
        <v/>
      </c>
    </row>
    <row r="351">
      <c r="D351" s="16" t="n">
        <v>448000</v>
      </c>
      <c r="E351" s="16">
        <f>計算!H351</f>
        <v/>
      </c>
      <c r="F351" s="17">
        <f>計算!AR351</f>
        <v/>
      </c>
      <c r="G351" s="17">
        <f>計算!AQ351</f>
        <v/>
      </c>
      <c r="H351" s="16">
        <f>計算!AS351</f>
        <v/>
      </c>
    </row>
    <row r="352">
      <c r="D352" s="16" t="n">
        <v>449000</v>
      </c>
      <c r="E352" s="16">
        <f>計算!H352</f>
        <v/>
      </c>
      <c r="F352" s="17">
        <f>計算!AR352</f>
        <v/>
      </c>
      <c r="G352" s="17">
        <f>計算!AQ352</f>
        <v/>
      </c>
      <c r="H352" s="16">
        <f>計算!AS352</f>
        <v/>
      </c>
    </row>
    <row r="353">
      <c r="D353" s="16" t="n">
        <v>450000</v>
      </c>
      <c r="E353" s="16">
        <f>計算!H353</f>
        <v/>
      </c>
      <c r="F353" s="17">
        <f>計算!AR353</f>
        <v/>
      </c>
      <c r="G353" s="17">
        <f>計算!AQ353</f>
        <v/>
      </c>
      <c r="H353" s="16">
        <f>計算!AS353</f>
        <v/>
      </c>
    </row>
    <row r="354">
      <c r="D354" s="16" t="n">
        <v>451000</v>
      </c>
      <c r="E354" s="16">
        <f>計算!H354</f>
        <v/>
      </c>
      <c r="F354" s="17">
        <f>計算!AR354</f>
        <v/>
      </c>
      <c r="G354" s="17">
        <f>計算!AQ354</f>
        <v/>
      </c>
      <c r="H354" s="16">
        <f>計算!AS354</f>
        <v/>
      </c>
    </row>
    <row r="355">
      <c r="D355" s="16" t="n">
        <v>452000</v>
      </c>
      <c r="E355" s="16">
        <f>計算!H355</f>
        <v/>
      </c>
      <c r="F355" s="17">
        <f>計算!AR355</f>
        <v/>
      </c>
      <c r="G355" s="17">
        <f>計算!AQ355</f>
        <v/>
      </c>
      <c r="H355" s="16">
        <f>計算!AS355</f>
        <v/>
      </c>
    </row>
    <row r="356">
      <c r="D356" s="16" t="n">
        <v>453000</v>
      </c>
      <c r="E356" s="16">
        <f>計算!H356</f>
        <v/>
      </c>
      <c r="F356" s="17">
        <f>計算!AR356</f>
        <v/>
      </c>
      <c r="G356" s="17">
        <f>計算!AQ356</f>
        <v/>
      </c>
      <c r="H356" s="16">
        <f>計算!AS356</f>
        <v/>
      </c>
    </row>
    <row r="357">
      <c r="D357" s="16" t="n">
        <v>454000</v>
      </c>
      <c r="E357" s="16">
        <f>計算!H357</f>
        <v/>
      </c>
      <c r="F357" s="17">
        <f>計算!AR357</f>
        <v/>
      </c>
      <c r="G357" s="17">
        <f>計算!AQ357</f>
        <v/>
      </c>
      <c r="H357" s="16">
        <f>計算!AS357</f>
        <v/>
      </c>
    </row>
    <row r="358">
      <c r="D358" s="16" t="n">
        <v>455000</v>
      </c>
      <c r="E358" s="16">
        <f>計算!H358</f>
        <v/>
      </c>
      <c r="F358" s="17">
        <f>計算!AR358</f>
        <v/>
      </c>
      <c r="G358" s="17">
        <f>計算!AQ358</f>
        <v/>
      </c>
      <c r="H358" s="16">
        <f>計算!AS358</f>
        <v/>
      </c>
    </row>
    <row r="359">
      <c r="D359" s="16" t="n">
        <v>456000</v>
      </c>
      <c r="E359" s="16">
        <f>計算!H359</f>
        <v/>
      </c>
      <c r="F359" s="17">
        <f>計算!AR359</f>
        <v/>
      </c>
      <c r="G359" s="17">
        <f>計算!AQ359</f>
        <v/>
      </c>
      <c r="H359" s="16">
        <f>計算!AS359</f>
        <v/>
      </c>
    </row>
    <row r="360">
      <c r="D360" s="16" t="n">
        <v>457000</v>
      </c>
      <c r="E360" s="16">
        <f>計算!H360</f>
        <v/>
      </c>
      <c r="F360" s="17">
        <f>計算!AR360</f>
        <v/>
      </c>
      <c r="G360" s="17">
        <f>計算!AQ360</f>
        <v/>
      </c>
      <c r="H360" s="16">
        <f>計算!AS360</f>
        <v/>
      </c>
    </row>
    <row r="361">
      <c r="D361" s="16" t="n">
        <v>458000</v>
      </c>
      <c r="E361" s="16">
        <f>計算!H361</f>
        <v/>
      </c>
      <c r="F361" s="17">
        <f>計算!AR361</f>
        <v/>
      </c>
      <c r="G361" s="17">
        <f>計算!AQ361</f>
        <v/>
      </c>
      <c r="H361" s="16">
        <f>計算!AS361</f>
        <v/>
      </c>
    </row>
    <row r="362">
      <c r="D362" s="16" t="n">
        <v>459000</v>
      </c>
      <c r="E362" s="16">
        <f>計算!H362</f>
        <v/>
      </c>
      <c r="F362" s="17">
        <f>計算!AR362</f>
        <v/>
      </c>
      <c r="G362" s="17">
        <f>計算!AQ362</f>
        <v/>
      </c>
      <c r="H362" s="16">
        <f>計算!AS362</f>
        <v/>
      </c>
    </row>
    <row r="363">
      <c r="D363" s="16" t="n">
        <v>460000</v>
      </c>
      <c r="E363" s="16">
        <f>計算!H363</f>
        <v/>
      </c>
      <c r="F363" s="17">
        <f>計算!AR363</f>
        <v/>
      </c>
      <c r="G363" s="17">
        <f>計算!AQ363</f>
        <v/>
      </c>
      <c r="H363" s="16">
        <f>計算!AS363</f>
        <v/>
      </c>
    </row>
    <row r="364">
      <c r="D364" s="16" t="n">
        <v>461000</v>
      </c>
      <c r="E364" s="16">
        <f>計算!H364</f>
        <v/>
      </c>
      <c r="F364" s="17">
        <f>計算!AR364</f>
        <v/>
      </c>
      <c r="G364" s="17">
        <f>計算!AQ364</f>
        <v/>
      </c>
      <c r="H364" s="16">
        <f>計算!AS364</f>
        <v/>
      </c>
    </row>
    <row r="365">
      <c r="D365" s="16" t="n">
        <v>462000</v>
      </c>
      <c r="E365" s="16">
        <f>計算!H365</f>
        <v/>
      </c>
      <c r="F365" s="17">
        <f>計算!AR365</f>
        <v/>
      </c>
      <c r="G365" s="17">
        <f>計算!AQ365</f>
        <v/>
      </c>
      <c r="H365" s="16">
        <f>計算!AS365</f>
        <v/>
      </c>
    </row>
    <row r="366">
      <c r="D366" s="16" t="n">
        <v>463000</v>
      </c>
      <c r="E366" s="16">
        <f>計算!H366</f>
        <v/>
      </c>
      <c r="F366" s="17">
        <f>計算!AR366</f>
        <v/>
      </c>
      <c r="G366" s="17">
        <f>計算!AQ366</f>
        <v/>
      </c>
      <c r="H366" s="16">
        <f>計算!AS366</f>
        <v/>
      </c>
    </row>
    <row r="367">
      <c r="D367" s="16" t="n">
        <v>464000</v>
      </c>
      <c r="E367" s="16">
        <f>計算!H367</f>
        <v/>
      </c>
      <c r="F367" s="17">
        <f>計算!AR367</f>
        <v/>
      </c>
      <c r="G367" s="17">
        <f>計算!AQ367</f>
        <v/>
      </c>
      <c r="H367" s="16">
        <f>計算!AS367</f>
        <v/>
      </c>
    </row>
    <row r="368">
      <c r="D368" s="16" t="n">
        <v>465000</v>
      </c>
      <c r="E368" s="16">
        <f>計算!H368</f>
        <v/>
      </c>
      <c r="F368" s="17">
        <f>計算!AR368</f>
        <v/>
      </c>
      <c r="G368" s="17">
        <f>計算!AQ368</f>
        <v/>
      </c>
      <c r="H368" s="16">
        <f>計算!AS368</f>
        <v/>
      </c>
    </row>
    <row r="369">
      <c r="D369" s="16" t="n">
        <v>466000</v>
      </c>
      <c r="E369" s="16">
        <f>計算!H369</f>
        <v/>
      </c>
      <c r="F369" s="17">
        <f>計算!AR369</f>
        <v/>
      </c>
      <c r="G369" s="17">
        <f>計算!AQ369</f>
        <v/>
      </c>
      <c r="H369" s="16">
        <f>計算!AS369</f>
        <v/>
      </c>
    </row>
    <row r="370">
      <c r="D370" s="16" t="n">
        <v>467000</v>
      </c>
      <c r="E370" s="16">
        <f>計算!H370</f>
        <v/>
      </c>
      <c r="F370" s="17">
        <f>計算!AR370</f>
        <v/>
      </c>
      <c r="G370" s="17">
        <f>計算!AQ370</f>
        <v/>
      </c>
      <c r="H370" s="16">
        <f>計算!AS370</f>
        <v/>
      </c>
    </row>
    <row r="371">
      <c r="D371" s="16" t="n">
        <v>468000</v>
      </c>
      <c r="E371" s="16">
        <f>計算!H371</f>
        <v/>
      </c>
      <c r="F371" s="17">
        <f>計算!AR371</f>
        <v/>
      </c>
      <c r="G371" s="17">
        <f>計算!AQ371</f>
        <v/>
      </c>
      <c r="H371" s="16">
        <f>計算!AS371</f>
        <v/>
      </c>
    </row>
    <row r="372">
      <c r="D372" s="16" t="n">
        <v>469000</v>
      </c>
      <c r="E372" s="16">
        <f>計算!H372</f>
        <v/>
      </c>
      <c r="F372" s="17">
        <f>計算!AR372</f>
        <v/>
      </c>
      <c r="G372" s="17">
        <f>計算!AQ372</f>
        <v/>
      </c>
      <c r="H372" s="16">
        <f>計算!AS372</f>
        <v/>
      </c>
    </row>
    <row r="373">
      <c r="D373" s="16" t="n">
        <v>470000</v>
      </c>
      <c r="E373" s="16">
        <f>計算!H373</f>
        <v/>
      </c>
      <c r="F373" s="17">
        <f>計算!AR373</f>
        <v/>
      </c>
      <c r="G373" s="17">
        <f>計算!AQ373</f>
        <v/>
      </c>
      <c r="H373" s="16">
        <f>計算!AS373</f>
        <v/>
      </c>
    </row>
    <row r="374">
      <c r="D374" s="16" t="n">
        <v>471000</v>
      </c>
      <c r="E374" s="16">
        <f>計算!H374</f>
        <v/>
      </c>
      <c r="F374" s="17">
        <f>計算!AR374</f>
        <v/>
      </c>
      <c r="G374" s="17">
        <f>計算!AQ374</f>
        <v/>
      </c>
      <c r="H374" s="16">
        <f>計算!AS374</f>
        <v/>
      </c>
    </row>
    <row r="375">
      <c r="D375" s="16" t="n">
        <v>472000</v>
      </c>
      <c r="E375" s="16">
        <f>計算!H375</f>
        <v/>
      </c>
      <c r="F375" s="17">
        <f>計算!AR375</f>
        <v/>
      </c>
      <c r="G375" s="17">
        <f>計算!AQ375</f>
        <v/>
      </c>
      <c r="H375" s="16">
        <f>計算!AS375</f>
        <v/>
      </c>
    </row>
    <row r="376">
      <c r="D376" s="16" t="n">
        <v>473000</v>
      </c>
      <c r="E376" s="16">
        <f>計算!H376</f>
        <v/>
      </c>
      <c r="F376" s="17">
        <f>計算!AR376</f>
        <v/>
      </c>
      <c r="G376" s="17">
        <f>計算!AQ376</f>
        <v/>
      </c>
      <c r="H376" s="16">
        <f>計算!AS376</f>
        <v/>
      </c>
    </row>
    <row r="377">
      <c r="D377" s="16" t="n">
        <v>474000</v>
      </c>
      <c r="E377" s="16">
        <f>計算!H377</f>
        <v/>
      </c>
      <c r="F377" s="17">
        <f>計算!AR377</f>
        <v/>
      </c>
      <c r="G377" s="17">
        <f>計算!AQ377</f>
        <v/>
      </c>
      <c r="H377" s="16">
        <f>計算!AS377</f>
        <v/>
      </c>
    </row>
    <row r="378">
      <c r="D378" s="16" t="n">
        <v>475000</v>
      </c>
      <c r="E378" s="16">
        <f>計算!H378</f>
        <v/>
      </c>
      <c r="F378" s="17">
        <f>計算!AR378</f>
        <v/>
      </c>
      <c r="G378" s="17">
        <f>計算!AQ378</f>
        <v/>
      </c>
      <c r="H378" s="16">
        <f>計算!AS378</f>
        <v/>
      </c>
    </row>
    <row r="379">
      <c r="D379" s="16" t="n">
        <v>476000</v>
      </c>
      <c r="E379" s="16">
        <f>計算!H379</f>
        <v/>
      </c>
      <c r="F379" s="17">
        <f>計算!AR379</f>
        <v/>
      </c>
      <c r="G379" s="17">
        <f>計算!AQ379</f>
        <v/>
      </c>
      <c r="H379" s="16">
        <f>計算!AS379</f>
        <v/>
      </c>
    </row>
    <row r="380">
      <c r="D380" s="16" t="n">
        <v>477000</v>
      </c>
      <c r="E380" s="16">
        <f>計算!H380</f>
        <v/>
      </c>
      <c r="F380" s="17">
        <f>計算!AR380</f>
        <v/>
      </c>
      <c r="G380" s="17">
        <f>計算!AQ380</f>
        <v/>
      </c>
      <c r="H380" s="16">
        <f>計算!AS380</f>
        <v/>
      </c>
    </row>
    <row r="381">
      <c r="D381" s="16" t="n">
        <v>478000</v>
      </c>
      <c r="E381" s="16">
        <f>計算!H381</f>
        <v/>
      </c>
      <c r="F381" s="17">
        <f>計算!AR381</f>
        <v/>
      </c>
      <c r="G381" s="17">
        <f>計算!AQ381</f>
        <v/>
      </c>
      <c r="H381" s="16">
        <f>計算!AS381</f>
        <v/>
      </c>
    </row>
    <row r="382">
      <c r="D382" s="16" t="n">
        <v>479000</v>
      </c>
      <c r="E382" s="16">
        <f>計算!H382</f>
        <v/>
      </c>
      <c r="F382" s="17">
        <f>計算!AR382</f>
        <v/>
      </c>
      <c r="G382" s="17">
        <f>計算!AQ382</f>
        <v/>
      </c>
      <c r="H382" s="16">
        <f>計算!AS382</f>
        <v/>
      </c>
    </row>
    <row r="383">
      <c r="D383" s="16" t="n">
        <v>480000</v>
      </c>
      <c r="E383" s="16">
        <f>計算!H383</f>
        <v/>
      </c>
      <c r="F383" s="17">
        <f>計算!AR383</f>
        <v/>
      </c>
      <c r="G383" s="17">
        <f>計算!AQ383</f>
        <v/>
      </c>
      <c r="H383" s="16">
        <f>計算!AS383</f>
        <v/>
      </c>
    </row>
    <row r="384">
      <c r="D384" s="16" t="n">
        <v>481000</v>
      </c>
      <c r="E384" s="16">
        <f>計算!H384</f>
        <v/>
      </c>
      <c r="F384" s="17">
        <f>計算!AR384</f>
        <v/>
      </c>
      <c r="G384" s="17">
        <f>計算!AQ384</f>
        <v/>
      </c>
      <c r="H384" s="16">
        <f>計算!AS384</f>
        <v/>
      </c>
    </row>
    <row r="385">
      <c r="D385" s="16" t="n">
        <v>482000</v>
      </c>
      <c r="E385" s="16">
        <f>計算!H385</f>
        <v/>
      </c>
      <c r="F385" s="17">
        <f>計算!AR385</f>
        <v/>
      </c>
      <c r="G385" s="17">
        <f>計算!AQ385</f>
        <v/>
      </c>
      <c r="H385" s="16">
        <f>計算!AS385</f>
        <v/>
      </c>
    </row>
    <row r="386">
      <c r="D386" s="16" t="n">
        <v>483000</v>
      </c>
      <c r="E386" s="16">
        <f>計算!H386</f>
        <v/>
      </c>
      <c r="F386" s="17">
        <f>計算!AR386</f>
        <v/>
      </c>
      <c r="G386" s="17">
        <f>計算!AQ386</f>
        <v/>
      </c>
      <c r="H386" s="16">
        <f>計算!AS386</f>
        <v/>
      </c>
    </row>
    <row r="387">
      <c r="D387" s="16" t="n">
        <v>484000</v>
      </c>
      <c r="E387" s="16">
        <f>計算!H387</f>
        <v/>
      </c>
      <c r="F387" s="17">
        <f>計算!AR387</f>
        <v/>
      </c>
      <c r="G387" s="17">
        <f>計算!AQ387</f>
        <v/>
      </c>
      <c r="H387" s="16">
        <f>計算!AS387</f>
        <v/>
      </c>
    </row>
    <row r="388">
      <c r="D388" s="16" t="n">
        <v>485000</v>
      </c>
      <c r="E388" s="16">
        <f>計算!H388</f>
        <v/>
      </c>
      <c r="F388" s="17">
        <f>計算!AR388</f>
        <v/>
      </c>
      <c r="G388" s="17">
        <f>計算!AQ388</f>
        <v/>
      </c>
      <c r="H388" s="16">
        <f>計算!AS388</f>
        <v/>
      </c>
    </row>
    <row r="389">
      <c r="D389" s="16" t="n">
        <v>486000</v>
      </c>
      <c r="E389" s="16">
        <f>計算!H389</f>
        <v/>
      </c>
      <c r="F389" s="17">
        <f>計算!AR389</f>
        <v/>
      </c>
      <c r="G389" s="17">
        <f>計算!AQ389</f>
        <v/>
      </c>
      <c r="H389" s="16">
        <f>計算!AS389</f>
        <v/>
      </c>
    </row>
    <row r="390">
      <c r="D390" s="16" t="n">
        <v>487000</v>
      </c>
      <c r="E390" s="16">
        <f>計算!H390</f>
        <v/>
      </c>
      <c r="F390" s="17">
        <f>計算!AR390</f>
        <v/>
      </c>
      <c r="G390" s="17">
        <f>計算!AQ390</f>
        <v/>
      </c>
      <c r="H390" s="16">
        <f>計算!AS390</f>
        <v/>
      </c>
    </row>
    <row r="391">
      <c r="D391" s="16" t="n">
        <v>488000</v>
      </c>
      <c r="E391" s="16">
        <f>計算!H391</f>
        <v/>
      </c>
      <c r="F391" s="17">
        <f>計算!AR391</f>
        <v/>
      </c>
      <c r="G391" s="17">
        <f>計算!AQ391</f>
        <v/>
      </c>
      <c r="H391" s="16">
        <f>計算!AS391</f>
        <v/>
      </c>
    </row>
    <row r="392">
      <c r="D392" s="16" t="n">
        <v>489000</v>
      </c>
      <c r="E392" s="16">
        <f>計算!H392</f>
        <v/>
      </c>
      <c r="F392" s="17">
        <f>計算!AR392</f>
        <v/>
      </c>
      <c r="G392" s="17">
        <f>計算!AQ392</f>
        <v/>
      </c>
      <c r="H392" s="16">
        <f>計算!AS392</f>
        <v/>
      </c>
    </row>
    <row r="393">
      <c r="D393" s="16" t="n">
        <v>490000</v>
      </c>
      <c r="E393" s="16">
        <f>計算!H393</f>
        <v/>
      </c>
      <c r="F393" s="17">
        <f>計算!AR393</f>
        <v/>
      </c>
      <c r="G393" s="17">
        <f>計算!AQ393</f>
        <v/>
      </c>
      <c r="H393" s="16">
        <f>計算!AS393</f>
        <v/>
      </c>
    </row>
    <row r="394">
      <c r="D394" s="16" t="n">
        <v>491000</v>
      </c>
      <c r="E394" s="16">
        <f>計算!H394</f>
        <v/>
      </c>
      <c r="F394" s="17">
        <f>計算!AR394</f>
        <v/>
      </c>
      <c r="G394" s="17">
        <f>計算!AQ394</f>
        <v/>
      </c>
      <c r="H394" s="16">
        <f>計算!AS394</f>
        <v/>
      </c>
    </row>
    <row r="395">
      <c r="D395" s="16" t="n">
        <v>492000</v>
      </c>
      <c r="E395" s="16">
        <f>計算!H395</f>
        <v/>
      </c>
      <c r="F395" s="17">
        <f>計算!AR395</f>
        <v/>
      </c>
      <c r="G395" s="17">
        <f>計算!AQ395</f>
        <v/>
      </c>
      <c r="H395" s="16">
        <f>計算!AS395</f>
        <v/>
      </c>
    </row>
    <row r="396">
      <c r="D396" s="16" t="n">
        <v>493000</v>
      </c>
      <c r="E396" s="16">
        <f>計算!H396</f>
        <v/>
      </c>
      <c r="F396" s="17">
        <f>計算!AR396</f>
        <v/>
      </c>
      <c r="G396" s="17">
        <f>計算!AQ396</f>
        <v/>
      </c>
      <c r="H396" s="16">
        <f>計算!AS396</f>
        <v/>
      </c>
    </row>
    <row r="397">
      <c r="D397" s="16" t="n">
        <v>494000</v>
      </c>
      <c r="E397" s="16">
        <f>計算!H397</f>
        <v/>
      </c>
      <c r="F397" s="17">
        <f>計算!AR397</f>
        <v/>
      </c>
      <c r="G397" s="17">
        <f>計算!AQ397</f>
        <v/>
      </c>
      <c r="H397" s="16">
        <f>計算!AS397</f>
        <v/>
      </c>
    </row>
    <row r="398">
      <c r="D398" s="16" t="n">
        <v>495000</v>
      </c>
      <c r="E398" s="16">
        <f>計算!H398</f>
        <v/>
      </c>
      <c r="F398" s="17">
        <f>計算!AR398</f>
        <v/>
      </c>
      <c r="G398" s="17">
        <f>計算!AQ398</f>
        <v/>
      </c>
      <c r="H398" s="16">
        <f>計算!AS398</f>
        <v/>
      </c>
    </row>
    <row r="399">
      <c r="D399" s="16" t="n">
        <v>496000</v>
      </c>
      <c r="E399" s="16">
        <f>計算!H399</f>
        <v/>
      </c>
      <c r="F399" s="17">
        <f>計算!AR399</f>
        <v/>
      </c>
      <c r="G399" s="17">
        <f>計算!AQ399</f>
        <v/>
      </c>
      <c r="H399" s="16">
        <f>計算!AS399</f>
        <v/>
      </c>
    </row>
    <row r="400">
      <c r="D400" s="16" t="n">
        <v>497000</v>
      </c>
      <c r="E400" s="16">
        <f>計算!H400</f>
        <v/>
      </c>
      <c r="F400" s="17">
        <f>計算!AR400</f>
        <v/>
      </c>
      <c r="G400" s="17">
        <f>計算!AQ400</f>
        <v/>
      </c>
      <c r="H400" s="16">
        <f>計算!AS400</f>
        <v/>
      </c>
    </row>
    <row r="401">
      <c r="D401" s="16" t="n">
        <v>498000</v>
      </c>
      <c r="E401" s="16">
        <f>計算!H401</f>
        <v/>
      </c>
      <c r="F401" s="17">
        <f>計算!AR401</f>
        <v/>
      </c>
      <c r="G401" s="17">
        <f>計算!AQ401</f>
        <v/>
      </c>
      <c r="H401" s="16">
        <f>計算!AS401</f>
        <v/>
      </c>
    </row>
    <row r="402">
      <c r="D402" s="16" t="n">
        <v>499000</v>
      </c>
      <c r="E402" s="16">
        <f>計算!H402</f>
        <v/>
      </c>
      <c r="F402" s="17">
        <f>計算!AR402</f>
        <v/>
      </c>
      <c r="G402" s="17">
        <f>計算!AQ402</f>
        <v/>
      </c>
      <c r="H402" s="16">
        <f>計算!AS402</f>
        <v/>
      </c>
    </row>
    <row r="403">
      <c r="D403" s="16" t="n">
        <v>500000</v>
      </c>
      <c r="E403" s="16">
        <f>計算!H403</f>
        <v/>
      </c>
      <c r="F403" s="17">
        <f>計算!AR403</f>
        <v/>
      </c>
      <c r="G403" s="17">
        <f>計算!AQ403</f>
        <v/>
      </c>
      <c r="H403" s="16">
        <f>計算!AS403</f>
        <v/>
      </c>
    </row>
    <row r="404">
      <c r="D404" s="16" t="n">
        <v>501000</v>
      </c>
      <c r="E404" s="16">
        <f>計算!H404</f>
        <v/>
      </c>
      <c r="F404" s="17">
        <f>計算!AR404</f>
        <v/>
      </c>
      <c r="G404" s="17">
        <f>計算!AQ404</f>
        <v/>
      </c>
      <c r="H404" s="16">
        <f>計算!AS404</f>
        <v/>
      </c>
    </row>
    <row r="405">
      <c r="D405" s="16" t="n">
        <v>502000</v>
      </c>
      <c r="E405" s="16">
        <f>計算!H405</f>
        <v/>
      </c>
      <c r="F405" s="17">
        <f>計算!AR405</f>
        <v/>
      </c>
      <c r="G405" s="17">
        <f>計算!AQ405</f>
        <v/>
      </c>
      <c r="H405" s="16">
        <f>計算!AS405</f>
        <v/>
      </c>
    </row>
    <row r="406">
      <c r="D406" s="16" t="n">
        <v>503000</v>
      </c>
      <c r="E406" s="16">
        <f>計算!H406</f>
        <v/>
      </c>
      <c r="F406" s="17">
        <f>計算!AR406</f>
        <v/>
      </c>
      <c r="G406" s="17">
        <f>計算!AQ406</f>
        <v/>
      </c>
      <c r="H406" s="16">
        <f>計算!AS406</f>
        <v/>
      </c>
    </row>
    <row r="407">
      <c r="D407" s="16" t="n">
        <v>504000</v>
      </c>
      <c r="E407" s="16">
        <f>計算!H407</f>
        <v/>
      </c>
      <c r="F407" s="17">
        <f>計算!AR407</f>
        <v/>
      </c>
      <c r="G407" s="17">
        <f>計算!AQ407</f>
        <v/>
      </c>
      <c r="H407" s="16">
        <f>計算!AS407</f>
        <v/>
      </c>
    </row>
    <row r="408">
      <c r="D408" s="16" t="n">
        <v>505000</v>
      </c>
      <c r="E408" s="16">
        <f>計算!H408</f>
        <v/>
      </c>
      <c r="F408" s="17">
        <f>計算!AR408</f>
        <v/>
      </c>
      <c r="G408" s="17">
        <f>計算!AQ408</f>
        <v/>
      </c>
      <c r="H408" s="16">
        <f>計算!AS408</f>
        <v/>
      </c>
    </row>
    <row r="409">
      <c r="D409" s="16" t="n">
        <v>506000</v>
      </c>
      <c r="E409" s="16">
        <f>計算!H409</f>
        <v/>
      </c>
      <c r="F409" s="17">
        <f>計算!AR409</f>
        <v/>
      </c>
      <c r="G409" s="17">
        <f>計算!AQ409</f>
        <v/>
      </c>
      <c r="H409" s="16">
        <f>計算!AS409</f>
        <v/>
      </c>
    </row>
    <row r="410">
      <c r="D410" s="16" t="n">
        <v>507000</v>
      </c>
      <c r="E410" s="16">
        <f>計算!H410</f>
        <v/>
      </c>
      <c r="F410" s="17">
        <f>計算!AR410</f>
        <v/>
      </c>
      <c r="G410" s="17">
        <f>計算!AQ410</f>
        <v/>
      </c>
      <c r="H410" s="16">
        <f>計算!AS410</f>
        <v/>
      </c>
    </row>
    <row r="411">
      <c r="D411" s="16" t="n">
        <v>508000</v>
      </c>
      <c r="E411" s="16">
        <f>計算!H411</f>
        <v/>
      </c>
      <c r="F411" s="17">
        <f>計算!AR411</f>
        <v/>
      </c>
      <c r="G411" s="17">
        <f>計算!AQ411</f>
        <v/>
      </c>
      <c r="H411" s="16">
        <f>計算!AS411</f>
        <v/>
      </c>
    </row>
    <row r="412">
      <c r="D412" s="16" t="n">
        <v>509000</v>
      </c>
      <c r="E412" s="16">
        <f>計算!H412</f>
        <v/>
      </c>
      <c r="F412" s="17">
        <f>計算!AR412</f>
        <v/>
      </c>
      <c r="G412" s="17">
        <f>計算!AQ412</f>
        <v/>
      </c>
      <c r="H412" s="16">
        <f>計算!AS412</f>
        <v/>
      </c>
    </row>
    <row r="413">
      <c r="D413" s="16" t="n">
        <v>510000</v>
      </c>
      <c r="E413" s="16">
        <f>計算!H413</f>
        <v/>
      </c>
      <c r="F413" s="17">
        <f>計算!AR413</f>
        <v/>
      </c>
      <c r="G413" s="17">
        <f>計算!AQ413</f>
        <v/>
      </c>
      <c r="H413" s="16">
        <f>計算!AS413</f>
        <v/>
      </c>
    </row>
    <row r="414">
      <c r="D414" s="16" t="n">
        <v>511000</v>
      </c>
      <c r="E414" s="16">
        <f>計算!H414</f>
        <v/>
      </c>
      <c r="F414" s="17">
        <f>計算!AR414</f>
        <v/>
      </c>
      <c r="G414" s="17">
        <f>計算!AQ414</f>
        <v/>
      </c>
      <c r="H414" s="16">
        <f>計算!AS414</f>
        <v/>
      </c>
    </row>
    <row r="415">
      <c r="D415" s="16" t="n">
        <v>512000</v>
      </c>
      <c r="E415" s="16">
        <f>計算!H415</f>
        <v/>
      </c>
      <c r="F415" s="17">
        <f>計算!AR415</f>
        <v/>
      </c>
      <c r="G415" s="17">
        <f>計算!AQ415</f>
        <v/>
      </c>
      <c r="H415" s="16">
        <f>計算!AS415</f>
        <v/>
      </c>
    </row>
    <row r="416">
      <c r="D416" s="16" t="n">
        <v>513000</v>
      </c>
      <c r="E416" s="16">
        <f>計算!H416</f>
        <v/>
      </c>
      <c r="F416" s="17">
        <f>計算!AR416</f>
        <v/>
      </c>
      <c r="G416" s="17">
        <f>計算!AQ416</f>
        <v/>
      </c>
      <c r="H416" s="16">
        <f>計算!AS416</f>
        <v/>
      </c>
    </row>
    <row r="417">
      <c r="D417" s="16" t="n">
        <v>514000</v>
      </c>
      <c r="E417" s="16">
        <f>計算!H417</f>
        <v/>
      </c>
      <c r="F417" s="17">
        <f>計算!AR417</f>
        <v/>
      </c>
      <c r="G417" s="17">
        <f>計算!AQ417</f>
        <v/>
      </c>
      <c r="H417" s="16">
        <f>計算!AS417</f>
        <v/>
      </c>
    </row>
    <row r="418">
      <c r="D418" s="16" t="n">
        <v>515000</v>
      </c>
      <c r="E418" s="16">
        <f>計算!H418</f>
        <v/>
      </c>
      <c r="F418" s="17">
        <f>計算!AR418</f>
        <v/>
      </c>
      <c r="G418" s="17">
        <f>計算!AQ418</f>
        <v/>
      </c>
      <c r="H418" s="16">
        <f>計算!AS418</f>
        <v/>
      </c>
    </row>
    <row r="419">
      <c r="D419" s="16" t="n">
        <v>516000</v>
      </c>
      <c r="E419" s="16">
        <f>計算!H419</f>
        <v/>
      </c>
      <c r="F419" s="17">
        <f>計算!AR419</f>
        <v/>
      </c>
      <c r="G419" s="17">
        <f>計算!AQ419</f>
        <v/>
      </c>
      <c r="H419" s="16">
        <f>計算!AS419</f>
        <v/>
      </c>
    </row>
    <row r="420">
      <c r="D420" s="16" t="n">
        <v>517000</v>
      </c>
      <c r="E420" s="16">
        <f>計算!H420</f>
        <v/>
      </c>
      <c r="F420" s="17">
        <f>計算!AR420</f>
        <v/>
      </c>
      <c r="G420" s="17">
        <f>計算!AQ420</f>
        <v/>
      </c>
      <c r="H420" s="16">
        <f>計算!AS420</f>
        <v/>
      </c>
    </row>
    <row r="421">
      <c r="D421" s="16" t="n">
        <v>518000</v>
      </c>
      <c r="E421" s="16">
        <f>計算!H421</f>
        <v/>
      </c>
      <c r="F421" s="17">
        <f>計算!AR421</f>
        <v/>
      </c>
      <c r="G421" s="17">
        <f>計算!AQ421</f>
        <v/>
      </c>
      <c r="H421" s="16">
        <f>計算!AS421</f>
        <v/>
      </c>
    </row>
    <row r="422">
      <c r="D422" s="16" t="n">
        <v>519000</v>
      </c>
      <c r="E422" s="16">
        <f>計算!H422</f>
        <v/>
      </c>
      <c r="F422" s="17">
        <f>計算!AR422</f>
        <v/>
      </c>
      <c r="G422" s="17">
        <f>計算!AQ422</f>
        <v/>
      </c>
      <c r="H422" s="16">
        <f>計算!AS422</f>
        <v/>
      </c>
    </row>
    <row r="423">
      <c r="D423" s="16" t="n">
        <v>520000</v>
      </c>
      <c r="E423" s="16">
        <f>計算!H423</f>
        <v/>
      </c>
      <c r="F423" s="17">
        <f>計算!AR423</f>
        <v/>
      </c>
      <c r="G423" s="17">
        <f>計算!AQ423</f>
        <v/>
      </c>
      <c r="H423" s="16">
        <f>計算!AS423</f>
        <v/>
      </c>
    </row>
    <row r="424">
      <c r="D424" s="16" t="n">
        <v>521000</v>
      </c>
      <c r="E424" s="16">
        <f>計算!H424</f>
        <v/>
      </c>
      <c r="F424" s="17">
        <f>計算!AR424</f>
        <v/>
      </c>
      <c r="G424" s="17">
        <f>計算!AQ424</f>
        <v/>
      </c>
      <c r="H424" s="16">
        <f>計算!AS424</f>
        <v/>
      </c>
    </row>
    <row r="425">
      <c r="D425" s="16" t="n">
        <v>522000</v>
      </c>
      <c r="E425" s="16">
        <f>計算!H425</f>
        <v/>
      </c>
      <c r="F425" s="17">
        <f>計算!AR425</f>
        <v/>
      </c>
      <c r="G425" s="17">
        <f>計算!AQ425</f>
        <v/>
      </c>
      <c r="H425" s="16">
        <f>計算!AS425</f>
        <v/>
      </c>
    </row>
    <row r="426">
      <c r="D426" s="16" t="n">
        <v>523000</v>
      </c>
      <c r="E426" s="16">
        <f>計算!H426</f>
        <v/>
      </c>
      <c r="F426" s="17">
        <f>計算!AR426</f>
        <v/>
      </c>
      <c r="G426" s="17">
        <f>計算!AQ426</f>
        <v/>
      </c>
      <c r="H426" s="16">
        <f>計算!AS426</f>
        <v/>
      </c>
    </row>
    <row r="427">
      <c r="D427" s="16" t="n">
        <v>524000</v>
      </c>
      <c r="E427" s="16">
        <f>計算!H427</f>
        <v/>
      </c>
      <c r="F427" s="17">
        <f>計算!AR427</f>
        <v/>
      </c>
      <c r="G427" s="17">
        <f>計算!AQ427</f>
        <v/>
      </c>
      <c r="H427" s="16">
        <f>計算!AS427</f>
        <v/>
      </c>
    </row>
    <row r="428">
      <c r="D428" s="16" t="n">
        <v>525000</v>
      </c>
      <c r="E428" s="16">
        <f>計算!H428</f>
        <v/>
      </c>
      <c r="F428" s="17">
        <f>計算!AR428</f>
        <v/>
      </c>
      <c r="G428" s="17">
        <f>計算!AQ428</f>
        <v/>
      </c>
      <c r="H428" s="16">
        <f>計算!AS428</f>
        <v/>
      </c>
    </row>
    <row r="429">
      <c r="D429" s="16" t="n">
        <v>526000</v>
      </c>
      <c r="E429" s="16">
        <f>計算!H429</f>
        <v/>
      </c>
      <c r="F429" s="17">
        <f>計算!AR429</f>
        <v/>
      </c>
      <c r="G429" s="17">
        <f>計算!AQ429</f>
        <v/>
      </c>
      <c r="H429" s="16">
        <f>計算!AS429</f>
        <v/>
      </c>
    </row>
    <row r="430">
      <c r="D430" s="16" t="n">
        <v>527000</v>
      </c>
      <c r="E430" s="16">
        <f>計算!H430</f>
        <v/>
      </c>
      <c r="F430" s="17">
        <f>計算!AR430</f>
        <v/>
      </c>
      <c r="G430" s="17">
        <f>計算!AQ430</f>
        <v/>
      </c>
      <c r="H430" s="16">
        <f>計算!AS430</f>
        <v/>
      </c>
    </row>
    <row r="431">
      <c r="D431" s="16" t="n">
        <v>528000</v>
      </c>
      <c r="E431" s="16">
        <f>計算!H431</f>
        <v/>
      </c>
      <c r="F431" s="17">
        <f>計算!AR431</f>
        <v/>
      </c>
      <c r="G431" s="17">
        <f>計算!AQ431</f>
        <v/>
      </c>
      <c r="H431" s="16">
        <f>計算!AS431</f>
        <v/>
      </c>
    </row>
    <row r="432">
      <c r="D432" s="16" t="n">
        <v>529000</v>
      </c>
      <c r="E432" s="16">
        <f>計算!H432</f>
        <v/>
      </c>
      <c r="F432" s="17">
        <f>計算!AR432</f>
        <v/>
      </c>
      <c r="G432" s="17">
        <f>計算!AQ432</f>
        <v/>
      </c>
      <c r="H432" s="16">
        <f>計算!AS432</f>
        <v/>
      </c>
    </row>
    <row r="433">
      <c r="D433" s="16" t="n">
        <v>530000</v>
      </c>
      <c r="E433" s="16">
        <f>計算!H433</f>
        <v/>
      </c>
      <c r="F433" s="17">
        <f>計算!AR433</f>
        <v/>
      </c>
      <c r="G433" s="17">
        <f>計算!AQ433</f>
        <v/>
      </c>
      <c r="H433" s="16">
        <f>計算!AS433</f>
        <v/>
      </c>
    </row>
    <row r="434">
      <c r="D434" s="16" t="n">
        <v>531000</v>
      </c>
      <c r="E434" s="16">
        <f>計算!H434</f>
        <v/>
      </c>
      <c r="F434" s="17">
        <f>計算!AR434</f>
        <v/>
      </c>
      <c r="G434" s="17">
        <f>計算!AQ434</f>
        <v/>
      </c>
      <c r="H434" s="16">
        <f>計算!AS434</f>
        <v/>
      </c>
    </row>
    <row r="435">
      <c r="D435" s="16" t="n">
        <v>532000</v>
      </c>
      <c r="E435" s="16">
        <f>計算!H435</f>
        <v/>
      </c>
      <c r="F435" s="17">
        <f>計算!AR435</f>
        <v/>
      </c>
      <c r="G435" s="17">
        <f>計算!AQ435</f>
        <v/>
      </c>
      <c r="H435" s="16">
        <f>計算!AS435</f>
        <v/>
      </c>
    </row>
    <row r="436">
      <c r="D436" s="16" t="n">
        <v>533000</v>
      </c>
      <c r="E436" s="16">
        <f>計算!H436</f>
        <v/>
      </c>
      <c r="F436" s="17">
        <f>計算!AR436</f>
        <v/>
      </c>
      <c r="G436" s="17">
        <f>計算!AQ436</f>
        <v/>
      </c>
      <c r="H436" s="16">
        <f>計算!AS436</f>
        <v/>
      </c>
    </row>
    <row r="437">
      <c r="D437" s="16" t="n">
        <v>534000</v>
      </c>
      <c r="E437" s="16">
        <f>計算!H437</f>
        <v/>
      </c>
      <c r="F437" s="17">
        <f>計算!AR437</f>
        <v/>
      </c>
      <c r="G437" s="17">
        <f>計算!AQ437</f>
        <v/>
      </c>
      <c r="H437" s="16">
        <f>計算!AS437</f>
        <v/>
      </c>
    </row>
    <row r="438">
      <c r="D438" s="16" t="n">
        <v>535000</v>
      </c>
      <c r="E438" s="16">
        <f>計算!H438</f>
        <v/>
      </c>
      <c r="F438" s="17">
        <f>計算!AR438</f>
        <v/>
      </c>
      <c r="G438" s="17">
        <f>計算!AQ438</f>
        <v/>
      </c>
      <c r="H438" s="16">
        <f>計算!AS438</f>
        <v/>
      </c>
    </row>
    <row r="439">
      <c r="D439" s="16" t="n">
        <v>536000</v>
      </c>
      <c r="E439" s="16">
        <f>計算!H439</f>
        <v/>
      </c>
      <c r="F439" s="17">
        <f>計算!AR439</f>
        <v/>
      </c>
      <c r="G439" s="17">
        <f>計算!AQ439</f>
        <v/>
      </c>
      <c r="H439" s="16">
        <f>計算!AS439</f>
        <v/>
      </c>
    </row>
    <row r="440">
      <c r="D440" s="16" t="n">
        <v>537000</v>
      </c>
      <c r="E440" s="16">
        <f>計算!H440</f>
        <v/>
      </c>
      <c r="F440" s="17">
        <f>計算!AR440</f>
        <v/>
      </c>
      <c r="G440" s="17">
        <f>計算!AQ440</f>
        <v/>
      </c>
      <c r="H440" s="16">
        <f>計算!AS440</f>
        <v/>
      </c>
    </row>
    <row r="441">
      <c r="D441" s="16" t="n">
        <v>538000</v>
      </c>
      <c r="E441" s="16">
        <f>計算!H441</f>
        <v/>
      </c>
      <c r="F441" s="17">
        <f>計算!AR441</f>
        <v/>
      </c>
      <c r="G441" s="17">
        <f>計算!AQ441</f>
        <v/>
      </c>
      <c r="H441" s="16">
        <f>計算!AS441</f>
        <v/>
      </c>
    </row>
    <row r="442">
      <c r="D442" s="16" t="n">
        <v>539000</v>
      </c>
      <c r="E442" s="16">
        <f>計算!H442</f>
        <v/>
      </c>
      <c r="F442" s="17">
        <f>計算!AR442</f>
        <v/>
      </c>
      <c r="G442" s="17">
        <f>計算!AQ442</f>
        <v/>
      </c>
      <c r="H442" s="16">
        <f>計算!AS442</f>
        <v/>
      </c>
    </row>
    <row r="443">
      <c r="D443" s="16" t="n">
        <v>540000</v>
      </c>
      <c r="E443" s="16">
        <f>計算!H443</f>
        <v/>
      </c>
      <c r="F443" s="17">
        <f>計算!AR443</f>
        <v/>
      </c>
      <c r="G443" s="17">
        <f>計算!AQ443</f>
        <v/>
      </c>
      <c r="H443" s="16">
        <f>計算!AS443</f>
        <v/>
      </c>
    </row>
    <row r="444">
      <c r="D444" s="16" t="n">
        <v>541000</v>
      </c>
      <c r="E444" s="16">
        <f>計算!H444</f>
        <v/>
      </c>
      <c r="F444" s="17">
        <f>計算!AR444</f>
        <v/>
      </c>
      <c r="G444" s="17">
        <f>計算!AQ444</f>
        <v/>
      </c>
      <c r="H444" s="16">
        <f>計算!AS444</f>
        <v/>
      </c>
    </row>
    <row r="445">
      <c r="D445" s="16" t="n">
        <v>542000</v>
      </c>
      <c r="E445" s="16">
        <f>計算!H445</f>
        <v/>
      </c>
      <c r="F445" s="17">
        <f>計算!AR445</f>
        <v/>
      </c>
      <c r="G445" s="17">
        <f>計算!AQ445</f>
        <v/>
      </c>
      <c r="H445" s="16">
        <f>計算!AS445</f>
        <v/>
      </c>
    </row>
    <row r="446">
      <c r="D446" s="16" t="n">
        <v>543000</v>
      </c>
      <c r="E446" s="16">
        <f>計算!H446</f>
        <v/>
      </c>
      <c r="F446" s="17">
        <f>計算!AR446</f>
        <v/>
      </c>
      <c r="G446" s="17">
        <f>計算!AQ446</f>
        <v/>
      </c>
      <c r="H446" s="16">
        <f>計算!AS446</f>
        <v/>
      </c>
    </row>
    <row r="447">
      <c r="D447" s="16" t="n">
        <v>544000</v>
      </c>
      <c r="E447" s="16">
        <f>計算!H447</f>
        <v/>
      </c>
      <c r="F447" s="17">
        <f>計算!AR447</f>
        <v/>
      </c>
      <c r="G447" s="17">
        <f>計算!AQ447</f>
        <v/>
      </c>
      <c r="H447" s="16">
        <f>計算!AS447</f>
        <v/>
      </c>
    </row>
    <row r="448">
      <c r="D448" s="16" t="n">
        <v>545000</v>
      </c>
      <c r="E448" s="16">
        <f>計算!H448</f>
        <v/>
      </c>
      <c r="F448" s="17">
        <f>計算!AR448</f>
        <v/>
      </c>
      <c r="G448" s="17">
        <f>計算!AQ448</f>
        <v/>
      </c>
      <c r="H448" s="16">
        <f>計算!AS448</f>
        <v/>
      </c>
    </row>
    <row r="449">
      <c r="D449" s="16" t="n">
        <v>546000</v>
      </c>
      <c r="E449" s="16">
        <f>計算!H449</f>
        <v/>
      </c>
      <c r="F449" s="17">
        <f>計算!AR449</f>
        <v/>
      </c>
      <c r="G449" s="17">
        <f>計算!AQ449</f>
        <v/>
      </c>
      <c r="H449" s="16">
        <f>計算!AS449</f>
        <v/>
      </c>
    </row>
    <row r="450">
      <c r="D450" s="16" t="n">
        <v>547000</v>
      </c>
      <c r="E450" s="16">
        <f>計算!H450</f>
        <v/>
      </c>
      <c r="F450" s="17">
        <f>計算!AR450</f>
        <v/>
      </c>
      <c r="G450" s="17">
        <f>計算!AQ450</f>
        <v/>
      </c>
      <c r="H450" s="16">
        <f>計算!AS450</f>
        <v/>
      </c>
    </row>
    <row r="451">
      <c r="D451" s="16" t="n">
        <v>548000</v>
      </c>
      <c r="E451" s="16">
        <f>計算!H451</f>
        <v/>
      </c>
      <c r="F451" s="17">
        <f>計算!AR451</f>
        <v/>
      </c>
      <c r="G451" s="17">
        <f>計算!AQ451</f>
        <v/>
      </c>
      <c r="H451" s="16">
        <f>計算!AS451</f>
        <v/>
      </c>
    </row>
    <row r="452">
      <c r="D452" s="16" t="n">
        <v>549000</v>
      </c>
      <c r="E452" s="16">
        <f>計算!H452</f>
        <v/>
      </c>
      <c r="F452" s="17">
        <f>計算!AR452</f>
        <v/>
      </c>
      <c r="G452" s="17">
        <f>計算!AQ452</f>
        <v/>
      </c>
      <c r="H452" s="16">
        <f>計算!AS452</f>
        <v/>
      </c>
    </row>
    <row r="453">
      <c r="D453" s="16" t="n">
        <v>550000</v>
      </c>
      <c r="E453" s="16">
        <f>計算!H453</f>
        <v/>
      </c>
      <c r="F453" s="17">
        <f>計算!AR453</f>
        <v/>
      </c>
      <c r="G453" s="17">
        <f>計算!AQ453</f>
        <v/>
      </c>
      <c r="H453" s="16">
        <f>計算!AS453</f>
        <v/>
      </c>
    </row>
    <row r="454">
      <c r="D454" s="16" t="n">
        <v>551000</v>
      </c>
      <c r="E454" s="16">
        <f>計算!H454</f>
        <v/>
      </c>
      <c r="F454" s="17">
        <f>計算!AR454</f>
        <v/>
      </c>
      <c r="G454" s="17">
        <f>計算!AQ454</f>
        <v/>
      </c>
      <c r="H454" s="16">
        <f>計算!AS454</f>
        <v/>
      </c>
    </row>
    <row r="455">
      <c r="D455" s="16" t="n">
        <v>552000</v>
      </c>
      <c r="E455" s="16">
        <f>計算!H455</f>
        <v/>
      </c>
      <c r="F455" s="17">
        <f>計算!AR455</f>
        <v/>
      </c>
      <c r="G455" s="17">
        <f>計算!AQ455</f>
        <v/>
      </c>
      <c r="H455" s="16">
        <f>計算!AS455</f>
        <v/>
      </c>
    </row>
    <row r="456">
      <c r="D456" s="16" t="n">
        <v>553000</v>
      </c>
      <c r="E456" s="16">
        <f>計算!H456</f>
        <v/>
      </c>
      <c r="F456" s="17">
        <f>計算!AR456</f>
        <v/>
      </c>
      <c r="G456" s="17">
        <f>計算!AQ456</f>
        <v/>
      </c>
      <c r="H456" s="16">
        <f>計算!AS456</f>
        <v/>
      </c>
    </row>
    <row r="457">
      <c r="D457" s="16" t="n">
        <v>554000</v>
      </c>
      <c r="E457" s="16">
        <f>計算!H457</f>
        <v/>
      </c>
      <c r="F457" s="17">
        <f>計算!AR457</f>
        <v/>
      </c>
      <c r="G457" s="17">
        <f>計算!AQ457</f>
        <v/>
      </c>
      <c r="H457" s="16">
        <f>計算!AS457</f>
        <v/>
      </c>
    </row>
    <row r="458">
      <c r="D458" s="16" t="n">
        <v>555000</v>
      </c>
      <c r="E458" s="16">
        <f>計算!H458</f>
        <v/>
      </c>
      <c r="F458" s="17">
        <f>計算!AR458</f>
        <v/>
      </c>
      <c r="G458" s="17">
        <f>計算!AQ458</f>
        <v/>
      </c>
      <c r="H458" s="16">
        <f>計算!AS458</f>
        <v/>
      </c>
    </row>
    <row r="459">
      <c r="D459" s="16" t="n">
        <v>556000</v>
      </c>
      <c r="E459" s="16">
        <f>計算!H459</f>
        <v/>
      </c>
      <c r="F459" s="17">
        <f>計算!AR459</f>
        <v/>
      </c>
      <c r="G459" s="17">
        <f>計算!AQ459</f>
        <v/>
      </c>
      <c r="H459" s="16">
        <f>計算!AS459</f>
        <v/>
      </c>
    </row>
    <row r="460">
      <c r="D460" s="16" t="n">
        <v>557000</v>
      </c>
      <c r="E460" s="16">
        <f>計算!H460</f>
        <v/>
      </c>
      <c r="F460" s="17">
        <f>計算!AR460</f>
        <v/>
      </c>
      <c r="G460" s="17">
        <f>計算!AQ460</f>
        <v/>
      </c>
      <c r="H460" s="16">
        <f>計算!AS460</f>
        <v/>
      </c>
    </row>
    <row r="461">
      <c r="D461" s="16" t="n">
        <v>558000</v>
      </c>
      <c r="E461" s="16">
        <f>計算!H461</f>
        <v/>
      </c>
      <c r="F461" s="17">
        <f>計算!AR461</f>
        <v/>
      </c>
      <c r="G461" s="17">
        <f>計算!AQ461</f>
        <v/>
      </c>
      <c r="H461" s="16">
        <f>計算!AS461</f>
        <v/>
      </c>
    </row>
    <row r="462">
      <c r="D462" s="16" t="n">
        <v>559000</v>
      </c>
      <c r="E462" s="16">
        <f>計算!H462</f>
        <v/>
      </c>
      <c r="F462" s="17">
        <f>計算!AR462</f>
        <v/>
      </c>
      <c r="G462" s="17">
        <f>計算!AQ462</f>
        <v/>
      </c>
      <c r="H462" s="16">
        <f>計算!AS462</f>
        <v/>
      </c>
    </row>
    <row r="463">
      <c r="D463" s="16" t="n">
        <v>560000</v>
      </c>
      <c r="E463" s="16">
        <f>計算!H463</f>
        <v/>
      </c>
      <c r="F463" s="17">
        <f>計算!AR463</f>
        <v/>
      </c>
      <c r="G463" s="17">
        <f>計算!AQ463</f>
        <v/>
      </c>
      <c r="H463" s="16">
        <f>計算!AS463</f>
        <v/>
      </c>
    </row>
    <row r="464">
      <c r="D464" s="16" t="n">
        <v>561000</v>
      </c>
      <c r="E464" s="16">
        <f>計算!H464</f>
        <v/>
      </c>
      <c r="F464" s="17">
        <f>計算!AR464</f>
        <v/>
      </c>
      <c r="G464" s="17">
        <f>計算!AQ464</f>
        <v/>
      </c>
      <c r="H464" s="16">
        <f>計算!AS464</f>
        <v/>
      </c>
    </row>
    <row r="465">
      <c r="D465" s="16" t="n">
        <v>562000</v>
      </c>
      <c r="E465" s="16">
        <f>計算!H465</f>
        <v/>
      </c>
      <c r="F465" s="17">
        <f>計算!AR465</f>
        <v/>
      </c>
      <c r="G465" s="17">
        <f>計算!AQ465</f>
        <v/>
      </c>
      <c r="H465" s="16">
        <f>計算!AS465</f>
        <v/>
      </c>
    </row>
    <row r="466">
      <c r="D466" s="16" t="n">
        <v>563000</v>
      </c>
      <c r="E466" s="16">
        <f>計算!H466</f>
        <v/>
      </c>
      <c r="F466" s="17">
        <f>計算!AR466</f>
        <v/>
      </c>
      <c r="G466" s="17">
        <f>計算!AQ466</f>
        <v/>
      </c>
      <c r="H466" s="16">
        <f>計算!AS466</f>
        <v/>
      </c>
    </row>
    <row r="467">
      <c r="D467" s="16" t="n">
        <v>564000</v>
      </c>
      <c r="E467" s="16">
        <f>計算!H467</f>
        <v/>
      </c>
      <c r="F467" s="17">
        <f>計算!AR467</f>
        <v/>
      </c>
      <c r="G467" s="17">
        <f>計算!AQ467</f>
        <v/>
      </c>
      <c r="H467" s="16">
        <f>計算!AS467</f>
        <v/>
      </c>
    </row>
    <row r="468">
      <c r="D468" s="16" t="n">
        <v>565000</v>
      </c>
      <c r="E468" s="16">
        <f>計算!H468</f>
        <v/>
      </c>
      <c r="F468" s="17">
        <f>計算!AR468</f>
        <v/>
      </c>
      <c r="G468" s="17">
        <f>計算!AQ468</f>
        <v/>
      </c>
      <c r="H468" s="16">
        <f>計算!AS468</f>
        <v/>
      </c>
    </row>
    <row r="469">
      <c r="D469" s="16" t="n">
        <v>566000</v>
      </c>
      <c r="E469" s="16">
        <f>計算!H469</f>
        <v/>
      </c>
      <c r="F469" s="17">
        <f>計算!AR469</f>
        <v/>
      </c>
      <c r="G469" s="17">
        <f>計算!AQ469</f>
        <v/>
      </c>
      <c r="H469" s="16">
        <f>計算!AS469</f>
        <v/>
      </c>
    </row>
    <row r="470">
      <c r="D470" s="16" t="n">
        <v>567000</v>
      </c>
      <c r="E470" s="16">
        <f>計算!H470</f>
        <v/>
      </c>
      <c r="F470" s="17">
        <f>計算!AR470</f>
        <v/>
      </c>
      <c r="G470" s="17">
        <f>計算!AQ470</f>
        <v/>
      </c>
      <c r="H470" s="16">
        <f>計算!AS470</f>
        <v/>
      </c>
    </row>
    <row r="471">
      <c r="D471" s="16" t="n">
        <v>568000</v>
      </c>
      <c r="E471" s="16">
        <f>計算!H471</f>
        <v/>
      </c>
      <c r="F471" s="17">
        <f>計算!AR471</f>
        <v/>
      </c>
      <c r="G471" s="17">
        <f>計算!AQ471</f>
        <v/>
      </c>
      <c r="H471" s="16">
        <f>計算!AS471</f>
        <v/>
      </c>
    </row>
    <row r="472">
      <c r="D472" s="16" t="n">
        <v>569000</v>
      </c>
      <c r="E472" s="16">
        <f>計算!H472</f>
        <v/>
      </c>
      <c r="F472" s="17">
        <f>計算!AR472</f>
        <v/>
      </c>
      <c r="G472" s="17">
        <f>計算!AQ472</f>
        <v/>
      </c>
      <c r="H472" s="16">
        <f>計算!AS472</f>
        <v/>
      </c>
    </row>
    <row r="473">
      <c r="D473" s="16" t="n">
        <v>570000</v>
      </c>
      <c r="E473" s="16">
        <f>計算!H473</f>
        <v/>
      </c>
      <c r="F473" s="17">
        <f>計算!AR473</f>
        <v/>
      </c>
      <c r="G473" s="17">
        <f>計算!AQ473</f>
        <v/>
      </c>
      <c r="H473" s="16">
        <f>計算!AS473</f>
        <v/>
      </c>
    </row>
    <row r="474">
      <c r="D474" s="16" t="n">
        <v>571000</v>
      </c>
      <c r="E474" s="16">
        <f>計算!H474</f>
        <v/>
      </c>
      <c r="F474" s="17">
        <f>計算!AR474</f>
        <v/>
      </c>
      <c r="G474" s="17">
        <f>計算!AQ474</f>
        <v/>
      </c>
      <c r="H474" s="16">
        <f>計算!AS474</f>
        <v/>
      </c>
    </row>
    <row r="475">
      <c r="D475" s="16" t="n">
        <v>572000</v>
      </c>
      <c r="E475" s="16">
        <f>計算!H475</f>
        <v/>
      </c>
      <c r="F475" s="17">
        <f>計算!AR475</f>
        <v/>
      </c>
      <c r="G475" s="17">
        <f>計算!AQ475</f>
        <v/>
      </c>
      <c r="H475" s="16">
        <f>計算!AS475</f>
        <v/>
      </c>
    </row>
    <row r="476">
      <c r="D476" s="16" t="n">
        <v>573000</v>
      </c>
      <c r="E476" s="16">
        <f>計算!H476</f>
        <v/>
      </c>
      <c r="F476" s="17">
        <f>計算!AR476</f>
        <v/>
      </c>
      <c r="G476" s="17">
        <f>計算!AQ476</f>
        <v/>
      </c>
      <c r="H476" s="16">
        <f>計算!AS476</f>
        <v/>
      </c>
    </row>
    <row r="477">
      <c r="D477" s="16" t="n">
        <v>574000</v>
      </c>
      <c r="E477" s="16">
        <f>計算!H477</f>
        <v/>
      </c>
      <c r="F477" s="17">
        <f>計算!AR477</f>
        <v/>
      </c>
      <c r="G477" s="17">
        <f>計算!AQ477</f>
        <v/>
      </c>
      <c r="H477" s="16">
        <f>計算!AS477</f>
        <v/>
      </c>
    </row>
    <row r="478">
      <c r="D478" s="16" t="n">
        <v>575000</v>
      </c>
      <c r="E478" s="16">
        <f>計算!H478</f>
        <v/>
      </c>
      <c r="F478" s="17">
        <f>計算!AR478</f>
        <v/>
      </c>
      <c r="G478" s="17">
        <f>計算!AQ478</f>
        <v/>
      </c>
      <c r="H478" s="16">
        <f>計算!AS478</f>
        <v/>
      </c>
    </row>
    <row r="479">
      <c r="D479" s="16" t="n">
        <v>576000</v>
      </c>
      <c r="E479" s="16">
        <f>計算!H479</f>
        <v/>
      </c>
      <c r="F479" s="17">
        <f>計算!AR479</f>
        <v/>
      </c>
      <c r="G479" s="17">
        <f>計算!AQ479</f>
        <v/>
      </c>
      <c r="H479" s="16">
        <f>計算!AS479</f>
        <v/>
      </c>
    </row>
    <row r="480">
      <c r="D480" s="16" t="n">
        <v>577000</v>
      </c>
      <c r="E480" s="16">
        <f>計算!H480</f>
        <v/>
      </c>
      <c r="F480" s="17">
        <f>計算!AR480</f>
        <v/>
      </c>
      <c r="G480" s="17">
        <f>計算!AQ480</f>
        <v/>
      </c>
      <c r="H480" s="16">
        <f>計算!AS480</f>
        <v/>
      </c>
    </row>
    <row r="481">
      <c r="D481" s="16" t="n">
        <v>578000</v>
      </c>
      <c r="E481" s="16">
        <f>計算!H481</f>
        <v/>
      </c>
      <c r="F481" s="17">
        <f>計算!AR481</f>
        <v/>
      </c>
      <c r="G481" s="17">
        <f>計算!AQ481</f>
        <v/>
      </c>
      <c r="H481" s="16">
        <f>計算!AS481</f>
        <v/>
      </c>
    </row>
    <row r="482">
      <c r="D482" s="16" t="n">
        <v>579000</v>
      </c>
      <c r="E482" s="16">
        <f>計算!H482</f>
        <v/>
      </c>
      <c r="F482" s="17">
        <f>計算!AR482</f>
        <v/>
      </c>
      <c r="G482" s="17">
        <f>計算!AQ482</f>
        <v/>
      </c>
      <c r="H482" s="16">
        <f>計算!AS482</f>
        <v/>
      </c>
    </row>
    <row r="483">
      <c r="D483" s="16" t="n">
        <v>580000</v>
      </c>
      <c r="E483" s="16">
        <f>計算!H483</f>
        <v/>
      </c>
      <c r="F483" s="17">
        <f>計算!AR483</f>
        <v/>
      </c>
      <c r="G483" s="17">
        <f>計算!AQ483</f>
        <v/>
      </c>
      <c r="H483" s="16">
        <f>計算!AS483</f>
        <v/>
      </c>
    </row>
    <row r="484">
      <c r="D484" s="16" t="n">
        <v>581000</v>
      </c>
      <c r="E484" s="16">
        <f>計算!H484</f>
        <v/>
      </c>
      <c r="F484" s="17">
        <f>計算!AR484</f>
        <v/>
      </c>
      <c r="G484" s="17">
        <f>計算!AQ484</f>
        <v/>
      </c>
      <c r="H484" s="16">
        <f>計算!AS484</f>
        <v/>
      </c>
    </row>
    <row r="485">
      <c r="D485" s="16" t="n">
        <v>582000</v>
      </c>
      <c r="E485" s="16">
        <f>計算!H485</f>
        <v/>
      </c>
      <c r="F485" s="17">
        <f>計算!AR485</f>
        <v/>
      </c>
      <c r="G485" s="17">
        <f>計算!AQ485</f>
        <v/>
      </c>
      <c r="H485" s="16">
        <f>計算!AS485</f>
        <v/>
      </c>
    </row>
    <row r="486">
      <c r="D486" s="16" t="n">
        <v>583000</v>
      </c>
      <c r="E486" s="16">
        <f>計算!H486</f>
        <v/>
      </c>
      <c r="F486" s="17">
        <f>計算!AR486</f>
        <v/>
      </c>
      <c r="G486" s="17">
        <f>計算!AQ486</f>
        <v/>
      </c>
      <c r="H486" s="16">
        <f>計算!AS486</f>
        <v/>
      </c>
    </row>
    <row r="487">
      <c r="D487" s="16" t="n">
        <v>584000</v>
      </c>
      <c r="E487" s="16">
        <f>計算!H487</f>
        <v/>
      </c>
      <c r="F487" s="17">
        <f>計算!AR487</f>
        <v/>
      </c>
      <c r="G487" s="17">
        <f>計算!AQ487</f>
        <v/>
      </c>
      <c r="H487" s="16">
        <f>計算!AS487</f>
        <v/>
      </c>
    </row>
    <row r="488">
      <c r="D488" s="16" t="n">
        <v>585000</v>
      </c>
      <c r="E488" s="16">
        <f>計算!H488</f>
        <v/>
      </c>
      <c r="F488" s="17">
        <f>計算!AR488</f>
        <v/>
      </c>
      <c r="G488" s="17">
        <f>計算!AQ488</f>
        <v/>
      </c>
      <c r="H488" s="16">
        <f>計算!AS488</f>
        <v/>
      </c>
    </row>
    <row r="489">
      <c r="D489" s="16" t="n">
        <v>586000</v>
      </c>
      <c r="E489" s="16">
        <f>計算!H489</f>
        <v/>
      </c>
      <c r="F489" s="17">
        <f>計算!AR489</f>
        <v/>
      </c>
      <c r="G489" s="17">
        <f>計算!AQ489</f>
        <v/>
      </c>
      <c r="H489" s="16">
        <f>計算!AS489</f>
        <v/>
      </c>
    </row>
    <row r="490">
      <c r="D490" s="16" t="n">
        <v>587000</v>
      </c>
      <c r="E490" s="16">
        <f>計算!H490</f>
        <v/>
      </c>
      <c r="F490" s="17">
        <f>計算!AR490</f>
        <v/>
      </c>
      <c r="G490" s="17">
        <f>計算!AQ490</f>
        <v/>
      </c>
      <c r="H490" s="16">
        <f>計算!AS490</f>
        <v/>
      </c>
    </row>
    <row r="491">
      <c r="D491" s="16" t="n">
        <v>588000</v>
      </c>
      <c r="E491" s="16">
        <f>計算!H491</f>
        <v/>
      </c>
      <c r="F491" s="17">
        <f>計算!AR491</f>
        <v/>
      </c>
      <c r="G491" s="17">
        <f>計算!AQ491</f>
        <v/>
      </c>
      <c r="H491" s="16">
        <f>計算!AS491</f>
        <v/>
      </c>
    </row>
    <row r="492">
      <c r="D492" s="16" t="n">
        <v>589000</v>
      </c>
      <c r="E492" s="16">
        <f>計算!H492</f>
        <v/>
      </c>
      <c r="F492" s="17">
        <f>計算!AR492</f>
        <v/>
      </c>
      <c r="G492" s="17">
        <f>計算!AQ492</f>
        <v/>
      </c>
      <c r="H492" s="16">
        <f>計算!AS492</f>
        <v/>
      </c>
    </row>
    <row r="493">
      <c r="D493" s="16" t="n">
        <v>590000</v>
      </c>
      <c r="E493" s="16">
        <f>計算!H493</f>
        <v/>
      </c>
      <c r="F493" s="17">
        <f>計算!AR493</f>
        <v/>
      </c>
      <c r="G493" s="17">
        <f>計算!AQ493</f>
        <v/>
      </c>
      <c r="H493" s="16">
        <f>計算!AS493</f>
        <v/>
      </c>
    </row>
    <row r="494">
      <c r="D494" s="16" t="n">
        <v>591000</v>
      </c>
      <c r="E494" s="16">
        <f>計算!H494</f>
        <v/>
      </c>
      <c r="F494" s="17">
        <f>計算!AR494</f>
        <v/>
      </c>
      <c r="G494" s="17">
        <f>計算!AQ494</f>
        <v/>
      </c>
      <c r="H494" s="16">
        <f>計算!AS494</f>
        <v/>
      </c>
    </row>
    <row r="495">
      <c r="D495" s="16" t="n">
        <v>592000</v>
      </c>
      <c r="E495" s="16">
        <f>計算!H495</f>
        <v/>
      </c>
      <c r="F495" s="17">
        <f>計算!AR495</f>
        <v/>
      </c>
      <c r="G495" s="17">
        <f>計算!AQ495</f>
        <v/>
      </c>
      <c r="H495" s="16">
        <f>計算!AS495</f>
        <v/>
      </c>
    </row>
    <row r="496">
      <c r="D496" s="16" t="n">
        <v>593000</v>
      </c>
      <c r="E496" s="16">
        <f>計算!H496</f>
        <v/>
      </c>
      <c r="F496" s="17">
        <f>計算!AR496</f>
        <v/>
      </c>
      <c r="G496" s="17">
        <f>計算!AQ496</f>
        <v/>
      </c>
      <c r="H496" s="16">
        <f>計算!AS496</f>
        <v/>
      </c>
    </row>
    <row r="497">
      <c r="D497" s="16" t="n">
        <v>594000</v>
      </c>
      <c r="E497" s="16">
        <f>計算!H497</f>
        <v/>
      </c>
      <c r="F497" s="17">
        <f>計算!AR497</f>
        <v/>
      </c>
      <c r="G497" s="17">
        <f>計算!AQ497</f>
        <v/>
      </c>
      <c r="H497" s="16">
        <f>計算!AS497</f>
        <v/>
      </c>
    </row>
    <row r="498">
      <c r="D498" s="16" t="n">
        <v>595000</v>
      </c>
      <c r="E498" s="16">
        <f>計算!H498</f>
        <v/>
      </c>
      <c r="F498" s="17">
        <f>計算!AR498</f>
        <v/>
      </c>
      <c r="G498" s="17">
        <f>計算!AQ498</f>
        <v/>
      </c>
      <c r="H498" s="16">
        <f>計算!AS498</f>
        <v/>
      </c>
    </row>
    <row r="499">
      <c r="D499" s="16" t="n">
        <v>596000</v>
      </c>
      <c r="E499" s="16">
        <f>計算!H499</f>
        <v/>
      </c>
      <c r="F499" s="17">
        <f>計算!AR499</f>
        <v/>
      </c>
      <c r="G499" s="17">
        <f>計算!AQ499</f>
        <v/>
      </c>
      <c r="H499" s="16">
        <f>計算!AS499</f>
        <v/>
      </c>
    </row>
    <row r="500">
      <c r="D500" s="16" t="n">
        <v>597000</v>
      </c>
      <c r="E500" s="16">
        <f>計算!H500</f>
        <v/>
      </c>
      <c r="F500" s="17">
        <f>計算!AR500</f>
        <v/>
      </c>
      <c r="G500" s="17">
        <f>計算!AQ500</f>
        <v/>
      </c>
      <c r="H500" s="16">
        <f>計算!AS500</f>
        <v/>
      </c>
    </row>
    <row r="501">
      <c r="D501" s="16" t="n">
        <v>598000</v>
      </c>
      <c r="E501" s="16">
        <f>計算!H501</f>
        <v/>
      </c>
      <c r="F501" s="17">
        <f>計算!AR501</f>
        <v/>
      </c>
      <c r="G501" s="17">
        <f>計算!AQ501</f>
        <v/>
      </c>
      <c r="H501" s="16">
        <f>計算!AS501</f>
        <v/>
      </c>
    </row>
    <row r="502">
      <c r="D502" s="16" t="n">
        <v>599000</v>
      </c>
      <c r="E502" s="16">
        <f>計算!H502</f>
        <v/>
      </c>
      <c r="F502" s="17">
        <f>計算!AR502</f>
        <v/>
      </c>
      <c r="G502" s="17">
        <f>計算!AQ502</f>
        <v/>
      </c>
      <c r="H502" s="16">
        <f>計算!AS502</f>
        <v/>
      </c>
    </row>
    <row r="503">
      <c r="D503" s="16" t="n">
        <v>600000</v>
      </c>
      <c r="E503" s="16">
        <f>計算!H503</f>
        <v/>
      </c>
      <c r="F503" s="17">
        <f>計算!AR503</f>
        <v/>
      </c>
      <c r="G503" s="17">
        <f>計算!AQ503</f>
        <v/>
      </c>
      <c r="H503" s="16">
        <f>計算!AS503</f>
        <v/>
      </c>
    </row>
    <row r="504">
      <c r="D504" s="16" t="n">
        <v>601000</v>
      </c>
      <c r="E504" s="16">
        <f>計算!H504</f>
        <v/>
      </c>
      <c r="F504" s="17">
        <f>計算!AR504</f>
        <v/>
      </c>
      <c r="G504" s="17">
        <f>計算!AQ504</f>
        <v/>
      </c>
      <c r="H504" s="16">
        <f>計算!AS504</f>
        <v/>
      </c>
    </row>
    <row r="505">
      <c r="D505" s="16" t="n">
        <v>602000</v>
      </c>
      <c r="E505" s="16">
        <f>計算!H505</f>
        <v/>
      </c>
      <c r="F505" s="17">
        <f>計算!AR505</f>
        <v/>
      </c>
      <c r="G505" s="17">
        <f>計算!AQ505</f>
        <v/>
      </c>
      <c r="H505" s="16">
        <f>計算!AS505</f>
        <v/>
      </c>
    </row>
    <row r="506">
      <c r="D506" s="16" t="n">
        <v>603000</v>
      </c>
      <c r="E506" s="16">
        <f>計算!H506</f>
        <v/>
      </c>
      <c r="F506" s="17">
        <f>計算!AR506</f>
        <v/>
      </c>
      <c r="G506" s="17">
        <f>計算!AQ506</f>
        <v/>
      </c>
      <c r="H506" s="16">
        <f>計算!AS506</f>
        <v/>
      </c>
    </row>
    <row r="507">
      <c r="D507" s="16" t="n">
        <v>604000</v>
      </c>
      <c r="E507" s="16">
        <f>計算!H507</f>
        <v/>
      </c>
      <c r="F507" s="17">
        <f>計算!AR507</f>
        <v/>
      </c>
      <c r="G507" s="17">
        <f>計算!AQ507</f>
        <v/>
      </c>
      <c r="H507" s="16">
        <f>計算!AS507</f>
        <v/>
      </c>
    </row>
    <row r="508">
      <c r="D508" s="16" t="n">
        <v>605000</v>
      </c>
      <c r="E508" s="16">
        <f>計算!H508</f>
        <v/>
      </c>
      <c r="F508" s="17">
        <f>計算!AR508</f>
        <v/>
      </c>
      <c r="G508" s="17">
        <f>計算!AQ508</f>
        <v/>
      </c>
      <c r="H508" s="16">
        <f>計算!AS508</f>
        <v/>
      </c>
    </row>
    <row r="509">
      <c r="D509" s="16" t="n">
        <v>606000</v>
      </c>
      <c r="E509" s="16">
        <f>計算!H509</f>
        <v/>
      </c>
      <c r="F509" s="17">
        <f>計算!AR509</f>
        <v/>
      </c>
      <c r="G509" s="17">
        <f>計算!AQ509</f>
        <v/>
      </c>
      <c r="H509" s="16">
        <f>計算!AS509</f>
        <v/>
      </c>
    </row>
    <row r="510">
      <c r="D510" s="16" t="n">
        <v>607000</v>
      </c>
      <c r="E510" s="16">
        <f>計算!H510</f>
        <v/>
      </c>
      <c r="F510" s="17">
        <f>計算!AR510</f>
        <v/>
      </c>
      <c r="G510" s="17">
        <f>計算!AQ510</f>
        <v/>
      </c>
      <c r="H510" s="16">
        <f>計算!AS510</f>
        <v/>
      </c>
    </row>
    <row r="511">
      <c r="D511" s="16" t="n">
        <v>608000</v>
      </c>
      <c r="E511" s="16">
        <f>計算!H511</f>
        <v/>
      </c>
      <c r="F511" s="17">
        <f>計算!AR511</f>
        <v/>
      </c>
      <c r="G511" s="17">
        <f>計算!AQ511</f>
        <v/>
      </c>
      <c r="H511" s="16">
        <f>計算!AS511</f>
        <v/>
      </c>
    </row>
    <row r="512">
      <c r="D512" s="16" t="n">
        <v>609000</v>
      </c>
      <c r="E512" s="16">
        <f>計算!H512</f>
        <v/>
      </c>
      <c r="F512" s="17">
        <f>計算!AR512</f>
        <v/>
      </c>
      <c r="G512" s="17">
        <f>計算!AQ512</f>
        <v/>
      </c>
      <c r="H512" s="16">
        <f>計算!AS512</f>
        <v/>
      </c>
    </row>
    <row r="513">
      <c r="D513" s="16" t="n">
        <v>610000</v>
      </c>
      <c r="E513" s="16">
        <f>計算!H513</f>
        <v/>
      </c>
      <c r="F513" s="17">
        <f>計算!AR513</f>
        <v/>
      </c>
      <c r="G513" s="17">
        <f>計算!AQ513</f>
        <v/>
      </c>
      <c r="H513" s="16">
        <f>計算!AS513</f>
        <v/>
      </c>
    </row>
    <row r="514">
      <c r="D514" s="16" t="n">
        <v>611000</v>
      </c>
      <c r="E514" s="16">
        <f>計算!H514</f>
        <v/>
      </c>
      <c r="F514" s="17">
        <f>計算!AR514</f>
        <v/>
      </c>
      <c r="G514" s="17">
        <f>計算!AQ514</f>
        <v/>
      </c>
      <c r="H514" s="16">
        <f>計算!AS514</f>
        <v/>
      </c>
    </row>
    <row r="515">
      <c r="D515" s="16" t="n">
        <v>612000</v>
      </c>
      <c r="E515" s="16">
        <f>計算!H515</f>
        <v/>
      </c>
      <c r="F515" s="17">
        <f>計算!AR515</f>
        <v/>
      </c>
      <c r="G515" s="17">
        <f>計算!AQ515</f>
        <v/>
      </c>
      <c r="H515" s="16">
        <f>計算!AS515</f>
        <v/>
      </c>
    </row>
    <row r="516">
      <c r="D516" s="16" t="n">
        <v>613000</v>
      </c>
      <c r="E516" s="16">
        <f>計算!H516</f>
        <v/>
      </c>
      <c r="F516" s="17">
        <f>計算!AR516</f>
        <v/>
      </c>
      <c r="G516" s="17">
        <f>計算!AQ516</f>
        <v/>
      </c>
      <c r="H516" s="16">
        <f>計算!AS516</f>
        <v/>
      </c>
    </row>
    <row r="517">
      <c r="D517" s="16" t="n">
        <v>614000</v>
      </c>
      <c r="E517" s="16">
        <f>計算!H517</f>
        <v/>
      </c>
      <c r="F517" s="17">
        <f>計算!AR517</f>
        <v/>
      </c>
      <c r="G517" s="17">
        <f>計算!AQ517</f>
        <v/>
      </c>
      <c r="H517" s="16">
        <f>計算!AS517</f>
        <v/>
      </c>
    </row>
    <row r="518">
      <c r="D518" s="16" t="n">
        <v>615000</v>
      </c>
      <c r="E518" s="16">
        <f>計算!H518</f>
        <v/>
      </c>
      <c r="F518" s="17">
        <f>計算!AR518</f>
        <v/>
      </c>
      <c r="G518" s="17">
        <f>計算!AQ518</f>
        <v/>
      </c>
      <c r="H518" s="16">
        <f>計算!AS518</f>
        <v/>
      </c>
    </row>
    <row r="519">
      <c r="D519" s="16" t="n">
        <v>616000</v>
      </c>
      <c r="E519" s="16">
        <f>計算!H519</f>
        <v/>
      </c>
      <c r="F519" s="17">
        <f>計算!AR519</f>
        <v/>
      </c>
      <c r="G519" s="17">
        <f>計算!AQ519</f>
        <v/>
      </c>
      <c r="H519" s="16">
        <f>計算!AS519</f>
        <v/>
      </c>
    </row>
    <row r="520">
      <c r="D520" s="16" t="n">
        <v>617000</v>
      </c>
      <c r="E520" s="16">
        <f>計算!H520</f>
        <v/>
      </c>
      <c r="F520" s="17">
        <f>計算!AR520</f>
        <v/>
      </c>
      <c r="G520" s="17">
        <f>計算!AQ520</f>
        <v/>
      </c>
      <c r="H520" s="16">
        <f>計算!AS520</f>
        <v/>
      </c>
    </row>
    <row r="521">
      <c r="D521" s="16" t="n">
        <v>618000</v>
      </c>
      <c r="E521" s="16">
        <f>計算!H521</f>
        <v/>
      </c>
      <c r="F521" s="17">
        <f>計算!AR521</f>
        <v/>
      </c>
      <c r="G521" s="17">
        <f>計算!AQ521</f>
        <v/>
      </c>
      <c r="H521" s="16">
        <f>計算!AS521</f>
        <v/>
      </c>
    </row>
    <row r="522">
      <c r="D522" s="16" t="n">
        <v>619000</v>
      </c>
      <c r="E522" s="16">
        <f>計算!H522</f>
        <v/>
      </c>
      <c r="F522" s="17">
        <f>計算!AR522</f>
        <v/>
      </c>
      <c r="G522" s="17">
        <f>計算!AQ522</f>
        <v/>
      </c>
      <c r="H522" s="16">
        <f>計算!AS522</f>
        <v/>
      </c>
    </row>
    <row r="523">
      <c r="D523" s="16" t="n">
        <v>620000</v>
      </c>
      <c r="E523" s="16">
        <f>計算!H523</f>
        <v/>
      </c>
      <c r="F523" s="17">
        <f>計算!AR523</f>
        <v/>
      </c>
      <c r="G523" s="17">
        <f>計算!AQ523</f>
        <v/>
      </c>
      <c r="H523" s="16">
        <f>計算!AS523</f>
        <v/>
      </c>
    </row>
    <row r="524">
      <c r="D524" s="16" t="n">
        <v>621000</v>
      </c>
      <c r="E524" s="16">
        <f>計算!H524</f>
        <v/>
      </c>
      <c r="F524" s="17">
        <f>計算!AR524</f>
        <v/>
      </c>
      <c r="G524" s="17">
        <f>計算!AQ524</f>
        <v/>
      </c>
      <c r="H524" s="16">
        <f>計算!AS524</f>
        <v/>
      </c>
    </row>
    <row r="525">
      <c r="D525" s="16" t="n">
        <v>622000</v>
      </c>
      <c r="E525" s="16">
        <f>計算!H525</f>
        <v/>
      </c>
      <c r="F525" s="17">
        <f>計算!AR525</f>
        <v/>
      </c>
      <c r="G525" s="17">
        <f>計算!AQ525</f>
        <v/>
      </c>
      <c r="H525" s="16">
        <f>計算!AS525</f>
        <v/>
      </c>
    </row>
    <row r="526">
      <c r="D526" s="16" t="n">
        <v>623000</v>
      </c>
      <c r="E526" s="16">
        <f>計算!H526</f>
        <v/>
      </c>
      <c r="F526" s="17">
        <f>計算!AR526</f>
        <v/>
      </c>
      <c r="G526" s="17">
        <f>計算!AQ526</f>
        <v/>
      </c>
      <c r="H526" s="16">
        <f>計算!AS526</f>
        <v/>
      </c>
    </row>
    <row r="527">
      <c r="D527" s="16" t="n">
        <v>624000</v>
      </c>
      <c r="E527" s="16">
        <f>計算!H527</f>
        <v/>
      </c>
      <c r="F527" s="17">
        <f>計算!AR527</f>
        <v/>
      </c>
      <c r="G527" s="17">
        <f>計算!AQ527</f>
        <v/>
      </c>
      <c r="H527" s="16">
        <f>計算!AS527</f>
        <v/>
      </c>
    </row>
    <row r="528">
      <c r="D528" s="16" t="n">
        <v>625000</v>
      </c>
      <c r="E528" s="16">
        <f>計算!H528</f>
        <v/>
      </c>
      <c r="F528" s="17">
        <f>計算!AR528</f>
        <v/>
      </c>
      <c r="G528" s="17">
        <f>計算!AQ528</f>
        <v/>
      </c>
      <c r="H528" s="16">
        <f>計算!AS528</f>
        <v/>
      </c>
    </row>
    <row r="529">
      <c r="D529" s="16" t="n">
        <v>626000</v>
      </c>
      <c r="E529" s="16">
        <f>計算!H529</f>
        <v/>
      </c>
      <c r="F529" s="17">
        <f>計算!AR529</f>
        <v/>
      </c>
      <c r="G529" s="17">
        <f>計算!AQ529</f>
        <v/>
      </c>
      <c r="H529" s="16">
        <f>計算!AS529</f>
        <v/>
      </c>
    </row>
    <row r="530">
      <c r="D530" s="16" t="n">
        <v>627000</v>
      </c>
      <c r="E530" s="16">
        <f>計算!H530</f>
        <v/>
      </c>
      <c r="F530" s="17">
        <f>計算!AR530</f>
        <v/>
      </c>
      <c r="G530" s="17">
        <f>計算!AQ530</f>
        <v/>
      </c>
      <c r="H530" s="16">
        <f>計算!AS530</f>
        <v/>
      </c>
    </row>
    <row r="531">
      <c r="D531" s="16" t="n">
        <v>628000</v>
      </c>
      <c r="E531" s="16">
        <f>計算!H531</f>
        <v/>
      </c>
      <c r="F531" s="17">
        <f>計算!AR531</f>
        <v/>
      </c>
      <c r="G531" s="17">
        <f>計算!AQ531</f>
        <v/>
      </c>
      <c r="H531" s="16">
        <f>計算!AS531</f>
        <v/>
      </c>
    </row>
    <row r="532">
      <c r="D532" s="16" t="n">
        <v>629000</v>
      </c>
      <c r="E532" s="16">
        <f>計算!H532</f>
        <v/>
      </c>
      <c r="F532" s="17">
        <f>計算!AR532</f>
        <v/>
      </c>
      <c r="G532" s="17">
        <f>計算!AQ532</f>
        <v/>
      </c>
      <c r="H532" s="16">
        <f>計算!AS532</f>
        <v/>
      </c>
    </row>
    <row r="533">
      <c r="D533" s="16" t="n">
        <v>630000</v>
      </c>
      <c r="E533" s="16">
        <f>計算!H533</f>
        <v/>
      </c>
      <c r="F533" s="17">
        <f>計算!AR533</f>
        <v/>
      </c>
      <c r="G533" s="17">
        <f>計算!AQ533</f>
        <v/>
      </c>
      <c r="H533" s="16">
        <f>計算!AS533</f>
        <v/>
      </c>
    </row>
    <row r="534">
      <c r="D534" s="16" t="n">
        <v>631000</v>
      </c>
      <c r="E534" s="16">
        <f>計算!H534</f>
        <v/>
      </c>
      <c r="F534" s="17">
        <f>計算!AR534</f>
        <v/>
      </c>
      <c r="G534" s="17">
        <f>計算!AQ534</f>
        <v/>
      </c>
      <c r="H534" s="16">
        <f>計算!AS534</f>
        <v/>
      </c>
    </row>
    <row r="535">
      <c r="D535" s="16" t="n">
        <v>632000</v>
      </c>
      <c r="E535" s="16">
        <f>計算!H535</f>
        <v/>
      </c>
      <c r="F535" s="17">
        <f>計算!AR535</f>
        <v/>
      </c>
      <c r="G535" s="17">
        <f>計算!AQ535</f>
        <v/>
      </c>
      <c r="H535" s="16">
        <f>計算!AS535</f>
        <v/>
      </c>
    </row>
    <row r="536">
      <c r="D536" s="16" t="n">
        <v>633000</v>
      </c>
      <c r="E536" s="16">
        <f>計算!H536</f>
        <v/>
      </c>
      <c r="F536" s="17">
        <f>計算!AR536</f>
        <v/>
      </c>
      <c r="G536" s="17">
        <f>計算!AQ536</f>
        <v/>
      </c>
      <c r="H536" s="16">
        <f>計算!AS536</f>
        <v/>
      </c>
    </row>
    <row r="537">
      <c r="D537" s="16" t="n">
        <v>634000</v>
      </c>
      <c r="E537" s="16">
        <f>計算!H537</f>
        <v/>
      </c>
      <c r="F537" s="17">
        <f>計算!AR537</f>
        <v/>
      </c>
      <c r="G537" s="17">
        <f>計算!AQ537</f>
        <v/>
      </c>
      <c r="H537" s="16">
        <f>計算!AS537</f>
        <v/>
      </c>
    </row>
    <row r="538">
      <c r="D538" s="16" t="n">
        <v>635000</v>
      </c>
      <c r="E538" s="16">
        <f>計算!H538</f>
        <v/>
      </c>
      <c r="F538" s="17">
        <f>計算!AR538</f>
        <v/>
      </c>
      <c r="G538" s="17">
        <f>計算!AQ538</f>
        <v/>
      </c>
      <c r="H538" s="16">
        <f>計算!AS538</f>
        <v/>
      </c>
    </row>
    <row r="539">
      <c r="D539" s="16" t="n">
        <v>636000</v>
      </c>
      <c r="E539" s="16">
        <f>計算!H539</f>
        <v/>
      </c>
      <c r="F539" s="17">
        <f>計算!AR539</f>
        <v/>
      </c>
      <c r="G539" s="17">
        <f>計算!AQ539</f>
        <v/>
      </c>
      <c r="H539" s="16">
        <f>計算!AS539</f>
        <v/>
      </c>
    </row>
    <row r="540">
      <c r="D540" s="16" t="n">
        <v>637000</v>
      </c>
      <c r="E540" s="16">
        <f>計算!H540</f>
        <v/>
      </c>
      <c r="F540" s="17">
        <f>計算!AR540</f>
        <v/>
      </c>
      <c r="G540" s="17">
        <f>計算!AQ540</f>
        <v/>
      </c>
      <c r="H540" s="16">
        <f>計算!AS540</f>
        <v/>
      </c>
    </row>
    <row r="541">
      <c r="D541" s="16" t="n">
        <v>638000</v>
      </c>
      <c r="E541" s="16">
        <f>計算!H541</f>
        <v/>
      </c>
      <c r="F541" s="17">
        <f>計算!AR541</f>
        <v/>
      </c>
      <c r="G541" s="17">
        <f>計算!AQ541</f>
        <v/>
      </c>
      <c r="H541" s="16">
        <f>計算!AS541</f>
        <v/>
      </c>
    </row>
    <row r="542">
      <c r="D542" s="16" t="n">
        <v>639000</v>
      </c>
      <c r="E542" s="16">
        <f>計算!H542</f>
        <v/>
      </c>
      <c r="F542" s="17">
        <f>計算!AR542</f>
        <v/>
      </c>
      <c r="G542" s="17">
        <f>計算!AQ542</f>
        <v/>
      </c>
      <c r="H542" s="16">
        <f>計算!AS542</f>
        <v/>
      </c>
    </row>
    <row r="543">
      <c r="D543" s="16" t="n">
        <v>640000</v>
      </c>
      <c r="E543" s="16">
        <f>計算!H543</f>
        <v/>
      </c>
      <c r="F543" s="17">
        <f>計算!AR543</f>
        <v/>
      </c>
      <c r="G543" s="17">
        <f>計算!AQ543</f>
        <v/>
      </c>
      <c r="H543" s="16">
        <f>計算!AS543</f>
        <v/>
      </c>
    </row>
    <row r="544">
      <c r="D544" s="16" t="n">
        <v>641000</v>
      </c>
      <c r="E544" s="16">
        <f>計算!H544</f>
        <v/>
      </c>
      <c r="F544" s="17">
        <f>計算!AR544</f>
        <v/>
      </c>
      <c r="G544" s="17">
        <f>計算!AQ544</f>
        <v/>
      </c>
      <c r="H544" s="16">
        <f>計算!AS544</f>
        <v/>
      </c>
    </row>
    <row r="545">
      <c r="D545" s="16" t="n">
        <v>642000</v>
      </c>
      <c r="E545" s="16">
        <f>計算!H545</f>
        <v/>
      </c>
      <c r="F545" s="17">
        <f>計算!AR545</f>
        <v/>
      </c>
      <c r="G545" s="17">
        <f>計算!AQ545</f>
        <v/>
      </c>
      <c r="H545" s="16">
        <f>計算!AS545</f>
        <v/>
      </c>
    </row>
    <row r="546">
      <c r="D546" s="16" t="n">
        <v>643000</v>
      </c>
      <c r="E546" s="16">
        <f>計算!H546</f>
        <v/>
      </c>
      <c r="F546" s="17">
        <f>計算!AR546</f>
        <v/>
      </c>
      <c r="G546" s="17">
        <f>計算!AQ546</f>
        <v/>
      </c>
      <c r="H546" s="16">
        <f>計算!AS546</f>
        <v/>
      </c>
    </row>
    <row r="547">
      <c r="D547" s="16" t="n">
        <v>644000</v>
      </c>
      <c r="E547" s="16">
        <f>計算!H547</f>
        <v/>
      </c>
      <c r="F547" s="17">
        <f>計算!AR547</f>
        <v/>
      </c>
      <c r="G547" s="17">
        <f>計算!AQ547</f>
        <v/>
      </c>
      <c r="H547" s="16">
        <f>計算!AS547</f>
        <v/>
      </c>
    </row>
    <row r="548">
      <c r="D548" s="16" t="n">
        <v>645000</v>
      </c>
      <c r="E548" s="16">
        <f>計算!H548</f>
        <v/>
      </c>
      <c r="F548" s="17">
        <f>計算!AR548</f>
        <v/>
      </c>
      <c r="G548" s="17">
        <f>計算!AQ548</f>
        <v/>
      </c>
      <c r="H548" s="16">
        <f>計算!AS548</f>
        <v/>
      </c>
    </row>
    <row r="549">
      <c r="D549" s="16" t="n">
        <v>646000</v>
      </c>
      <c r="E549" s="16">
        <f>計算!H549</f>
        <v/>
      </c>
      <c r="F549" s="17">
        <f>計算!AR549</f>
        <v/>
      </c>
      <c r="G549" s="17">
        <f>計算!AQ549</f>
        <v/>
      </c>
      <c r="H549" s="16">
        <f>計算!AS549</f>
        <v/>
      </c>
    </row>
    <row r="550">
      <c r="D550" s="16" t="n">
        <v>647000</v>
      </c>
      <c r="E550" s="16">
        <f>計算!H550</f>
        <v/>
      </c>
      <c r="F550" s="17">
        <f>計算!AR550</f>
        <v/>
      </c>
      <c r="G550" s="17">
        <f>計算!AQ550</f>
        <v/>
      </c>
      <c r="H550" s="16">
        <f>計算!AS550</f>
        <v/>
      </c>
    </row>
    <row r="551">
      <c r="D551" s="16" t="n">
        <v>648000</v>
      </c>
      <c r="E551" s="16">
        <f>計算!H551</f>
        <v/>
      </c>
      <c r="F551" s="17">
        <f>計算!AR551</f>
        <v/>
      </c>
      <c r="G551" s="17">
        <f>計算!AQ551</f>
        <v/>
      </c>
      <c r="H551" s="16">
        <f>計算!AS551</f>
        <v/>
      </c>
    </row>
    <row r="552">
      <c r="D552" s="16" t="n">
        <v>649000</v>
      </c>
      <c r="E552" s="16">
        <f>計算!H552</f>
        <v/>
      </c>
      <c r="F552" s="17">
        <f>計算!AR552</f>
        <v/>
      </c>
      <c r="G552" s="17">
        <f>計算!AQ552</f>
        <v/>
      </c>
      <c r="H552" s="16">
        <f>計算!AS552</f>
        <v/>
      </c>
    </row>
    <row r="553">
      <c r="D553" s="16" t="n">
        <v>650000</v>
      </c>
      <c r="E553" s="16">
        <f>計算!H553</f>
        <v/>
      </c>
      <c r="F553" s="17">
        <f>計算!AR553</f>
        <v/>
      </c>
      <c r="G553" s="17">
        <f>計算!AQ553</f>
        <v/>
      </c>
      <c r="H553" s="16">
        <f>計算!AS553</f>
        <v/>
      </c>
    </row>
    <row r="554">
      <c r="D554" s="16" t="n">
        <v>651000</v>
      </c>
      <c r="E554" s="16">
        <f>計算!H554</f>
        <v/>
      </c>
      <c r="F554" s="17">
        <f>計算!AR554</f>
        <v/>
      </c>
      <c r="G554" s="17">
        <f>計算!AQ554</f>
        <v/>
      </c>
      <c r="H554" s="16">
        <f>計算!AS554</f>
        <v/>
      </c>
    </row>
    <row r="555">
      <c r="D555" s="16" t="n">
        <v>652000</v>
      </c>
      <c r="E555" s="16">
        <f>計算!H555</f>
        <v/>
      </c>
      <c r="F555" s="17">
        <f>計算!AR555</f>
        <v/>
      </c>
      <c r="G555" s="17">
        <f>計算!AQ555</f>
        <v/>
      </c>
      <c r="H555" s="16">
        <f>計算!AS555</f>
        <v/>
      </c>
    </row>
    <row r="556">
      <c r="D556" s="16" t="n">
        <v>653000</v>
      </c>
      <c r="E556" s="16">
        <f>計算!H556</f>
        <v/>
      </c>
      <c r="F556" s="17">
        <f>計算!AR556</f>
        <v/>
      </c>
      <c r="G556" s="17">
        <f>計算!AQ556</f>
        <v/>
      </c>
      <c r="H556" s="16">
        <f>計算!AS556</f>
        <v/>
      </c>
    </row>
    <row r="557">
      <c r="D557" s="16" t="n">
        <v>654000</v>
      </c>
      <c r="E557" s="16">
        <f>計算!H557</f>
        <v/>
      </c>
      <c r="F557" s="17">
        <f>計算!AR557</f>
        <v/>
      </c>
      <c r="G557" s="17">
        <f>計算!AQ557</f>
        <v/>
      </c>
      <c r="H557" s="16">
        <f>計算!AS557</f>
        <v/>
      </c>
    </row>
    <row r="558">
      <c r="D558" s="16" t="n">
        <v>655000</v>
      </c>
      <c r="E558" s="16">
        <f>計算!H558</f>
        <v/>
      </c>
      <c r="F558" s="17">
        <f>計算!AR558</f>
        <v/>
      </c>
      <c r="G558" s="17">
        <f>計算!AQ558</f>
        <v/>
      </c>
      <c r="H558" s="16">
        <f>計算!AS558</f>
        <v/>
      </c>
    </row>
    <row r="559">
      <c r="D559" s="16" t="n">
        <v>656000</v>
      </c>
      <c r="E559" s="16">
        <f>計算!H559</f>
        <v/>
      </c>
      <c r="F559" s="17">
        <f>計算!AR559</f>
        <v/>
      </c>
      <c r="G559" s="17">
        <f>計算!AQ559</f>
        <v/>
      </c>
      <c r="H559" s="16">
        <f>計算!AS559</f>
        <v/>
      </c>
    </row>
    <row r="560">
      <c r="D560" s="16" t="n">
        <v>657000</v>
      </c>
      <c r="E560" s="16">
        <f>計算!H560</f>
        <v/>
      </c>
      <c r="F560" s="17">
        <f>計算!AR560</f>
        <v/>
      </c>
      <c r="G560" s="17">
        <f>計算!AQ560</f>
        <v/>
      </c>
      <c r="H560" s="16">
        <f>計算!AS560</f>
        <v/>
      </c>
    </row>
    <row r="561">
      <c r="D561" s="16" t="n">
        <v>658000</v>
      </c>
      <c r="E561" s="16">
        <f>計算!H561</f>
        <v/>
      </c>
      <c r="F561" s="17">
        <f>計算!AR561</f>
        <v/>
      </c>
      <c r="G561" s="17">
        <f>計算!AQ561</f>
        <v/>
      </c>
      <c r="H561" s="16">
        <f>計算!AS561</f>
        <v/>
      </c>
    </row>
    <row r="562">
      <c r="D562" s="16" t="n">
        <v>659000</v>
      </c>
      <c r="E562" s="16">
        <f>計算!H562</f>
        <v/>
      </c>
      <c r="F562" s="17">
        <f>計算!AR562</f>
        <v/>
      </c>
      <c r="G562" s="17">
        <f>計算!AQ562</f>
        <v/>
      </c>
      <c r="H562" s="16">
        <f>計算!AS562</f>
        <v/>
      </c>
    </row>
    <row r="563">
      <c r="D563" s="16" t="n">
        <v>660000</v>
      </c>
      <c r="E563" s="16">
        <f>計算!H563</f>
        <v/>
      </c>
      <c r="F563" s="17">
        <f>計算!AR563</f>
        <v/>
      </c>
      <c r="G563" s="17">
        <f>計算!AQ563</f>
        <v/>
      </c>
      <c r="H563" s="16">
        <f>計算!AS563</f>
        <v/>
      </c>
    </row>
    <row r="564">
      <c r="D564" s="16" t="n">
        <v>661000</v>
      </c>
      <c r="E564" s="16">
        <f>計算!H564</f>
        <v/>
      </c>
      <c r="F564" s="17">
        <f>計算!AR564</f>
        <v/>
      </c>
      <c r="G564" s="17">
        <f>計算!AQ564</f>
        <v/>
      </c>
      <c r="H564" s="16">
        <f>計算!AS564</f>
        <v/>
      </c>
    </row>
    <row r="565">
      <c r="D565" s="16" t="n">
        <v>662000</v>
      </c>
      <c r="E565" s="16">
        <f>計算!H565</f>
        <v/>
      </c>
      <c r="F565" s="17">
        <f>計算!AR565</f>
        <v/>
      </c>
      <c r="G565" s="17">
        <f>計算!AQ565</f>
        <v/>
      </c>
      <c r="H565" s="16">
        <f>計算!AS565</f>
        <v/>
      </c>
    </row>
    <row r="566">
      <c r="D566" s="16" t="n">
        <v>663000</v>
      </c>
      <c r="E566" s="16">
        <f>計算!H566</f>
        <v/>
      </c>
      <c r="F566" s="17">
        <f>計算!AR566</f>
        <v/>
      </c>
      <c r="G566" s="17">
        <f>計算!AQ566</f>
        <v/>
      </c>
      <c r="H566" s="16">
        <f>計算!AS566</f>
        <v/>
      </c>
    </row>
    <row r="567">
      <c r="D567" s="16" t="n">
        <v>664000</v>
      </c>
      <c r="E567" s="16">
        <f>計算!H567</f>
        <v/>
      </c>
      <c r="F567" s="17">
        <f>計算!AR567</f>
        <v/>
      </c>
      <c r="G567" s="17">
        <f>計算!AQ567</f>
        <v/>
      </c>
      <c r="H567" s="16">
        <f>計算!AS567</f>
        <v/>
      </c>
    </row>
    <row r="568">
      <c r="D568" s="16" t="n">
        <v>665000</v>
      </c>
      <c r="E568" s="16">
        <f>計算!H568</f>
        <v/>
      </c>
      <c r="F568" s="17">
        <f>計算!AR568</f>
        <v/>
      </c>
      <c r="G568" s="17">
        <f>計算!AQ568</f>
        <v/>
      </c>
      <c r="H568" s="16">
        <f>計算!AS568</f>
        <v/>
      </c>
    </row>
    <row r="569">
      <c r="D569" s="16" t="n">
        <v>666000</v>
      </c>
      <c r="E569" s="16">
        <f>計算!H569</f>
        <v/>
      </c>
      <c r="F569" s="17">
        <f>計算!AR569</f>
        <v/>
      </c>
      <c r="G569" s="17">
        <f>計算!AQ569</f>
        <v/>
      </c>
      <c r="H569" s="16">
        <f>計算!AS569</f>
        <v/>
      </c>
    </row>
    <row r="570">
      <c r="D570" s="16" t="n">
        <v>667000</v>
      </c>
      <c r="E570" s="16">
        <f>計算!H570</f>
        <v/>
      </c>
      <c r="F570" s="17">
        <f>計算!AR570</f>
        <v/>
      </c>
      <c r="G570" s="17">
        <f>計算!AQ570</f>
        <v/>
      </c>
      <c r="H570" s="16">
        <f>計算!AS570</f>
        <v/>
      </c>
    </row>
    <row r="571">
      <c r="D571" s="16" t="n">
        <v>668000</v>
      </c>
      <c r="E571" s="16">
        <f>計算!H571</f>
        <v/>
      </c>
      <c r="F571" s="17">
        <f>計算!AR571</f>
        <v/>
      </c>
      <c r="G571" s="17">
        <f>計算!AQ571</f>
        <v/>
      </c>
      <c r="H571" s="16">
        <f>計算!AS571</f>
        <v/>
      </c>
    </row>
    <row r="572">
      <c r="D572" s="16" t="n">
        <v>669000</v>
      </c>
      <c r="E572" s="16">
        <f>計算!H572</f>
        <v/>
      </c>
      <c r="F572" s="17">
        <f>計算!AR572</f>
        <v/>
      </c>
      <c r="G572" s="17">
        <f>計算!AQ572</f>
        <v/>
      </c>
      <c r="H572" s="16">
        <f>計算!AS572</f>
        <v/>
      </c>
    </row>
    <row r="573">
      <c r="D573" s="16" t="n">
        <v>670000</v>
      </c>
      <c r="E573" s="16">
        <f>計算!H573</f>
        <v/>
      </c>
      <c r="F573" s="17">
        <f>計算!AR573</f>
        <v/>
      </c>
      <c r="G573" s="17">
        <f>計算!AQ573</f>
        <v/>
      </c>
      <c r="H573" s="16">
        <f>計算!AS573</f>
        <v/>
      </c>
    </row>
    <row r="574">
      <c r="D574" s="16" t="n">
        <v>671000</v>
      </c>
      <c r="E574" s="16">
        <f>計算!H574</f>
        <v/>
      </c>
      <c r="F574" s="17">
        <f>計算!AR574</f>
        <v/>
      </c>
      <c r="G574" s="17">
        <f>計算!AQ574</f>
        <v/>
      </c>
      <c r="H574" s="16">
        <f>計算!AS574</f>
        <v/>
      </c>
    </row>
    <row r="575">
      <c r="D575" s="16" t="n">
        <v>672000</v>
      </c>
      <c r="E575" s="16">
        <f>計算!H575</f>
        <v/>
      </c>
      <c r="F575" s="17">
        <f>計算!AR575</f>
        <v/>
      </c>
      <c r="G575" s="17">
        <f>計算!AQ575</f>
        <v/>
      </c>
      <c r="H575" s="16">
        <f>計算!AS575</f>
        <v/>
      </c>
    </row>
    <row r="576">
      <c r="D576" s="16" t="n">
        <v>673000</v>
      </c>
      <c r="E576" s="16">
        <f>計算!H576</f>
        <v/>
      </c>
      <c r="F576" s="17">
        <f>計算!AR576</f>
        <v/>
      </c>
      <c r="G576" s="17">
        <f>計算!AQ576</f>
        <v/>
      </c>
      <c r="H576" s="16">
        <f>計算!AS576</f>
        <v/>
      </c>
    </row>
    <row r="577">
      <c r="D577" s="16" t="n">
        <v>674000</v>
      </c>
      <c r="E577" s="16">
        <f>計算!H577</f>
        <v/>
      </c>
      <c r="F577" s="17">
        <f>計算!AR577</f>
        <v/>
      </c>
      <c r="G577" s="17">
        <f>計算!AQ577</f>
        <v/>
      </c>
      <c r="H577" s="16">
        <f>計算!AS577</f>
        <v/>
      </c>
    </row>
    <row r="578">
      <c r="D578" s="16" t="n">
        <v>675000</v>
      </c>
      <c r="E578" s="16">
        <f>計算!H578</f>
        <v/>
      </c>
      <c r="F578" s="17">
        <f>計算!AR578</f>
        <v/>
      </c>
      <c r="G578" s="17">
        <f>計算!AQ578</f>
        <v/>
      </c>
      <c r="H578" s="16">
        <f>計算!AS578</f>
        <v/>
      </c>
    </row>
    <row r="579">
      <c r="D579" s="16" t="n">
        <v>676000</v>
      </c>
      <c r="E579" s="16">
        <f>計算!H579</f>
        <v/>
      </c>
      <c r="F579" s="17">
        <f>計算!AR579</f>
        <v/>
      </c>
      <c r="G579" s="17">
        <f>計算!AQ579</f>
        <v/>
      </c>
      <c r="H579" s="16">
        <f>計算!AS579</f>
        <v/>
      </c>
    </row>
    <row r="580">
      <c r="D580" s="16" t="n">
        <v>677000</v>
      </c>
      <c r="E580" s="16">
        <f>計算!H580</f>
        <v/>
      </c>
      <c r="F580" s="17">
        <f>計算!AR580</f>
        <v/>
      </c>
      <c r="G580" s="17">
        <f>計算!AQ580</f>
        <v/>
      </c>
      <c r="H580" s="16">
        <f>計算!AS580</f>
        <v/>
      </c>
    </row>
    <row r="581">
      <c r="D581" s="16" t="n">
        <v>678000</v>
      </c>
      <c r="E581" s="16">
        <f>計算!H581</f>
        <v/>
      </c>
      <c r="F581" s="17">
        <f>計算!AR581</f>
        <v/>
      </c>
      <c r="G581" s="17">
        <f>計算!AQ581</f>
        <v/>
      </c>
      <c r="H581" s="16">
        <f>計算!AS581</f>
        <v/>
      </c>
    </row>
    <row r="582">
      <c r="D582" s="16" t="n">
        <v>679000</v>
      </c>
      <c r="E582" s="16">
        <f>計算!H582</f>
        <v/>
      </c>
      <c r="F582" s="17">
        <f>計算!AR582</f>
        <v/>
      </c>
      <c r="G582" s="17">
        <f>計算!AQ582</f>
        <v/>
      </c>
      <c r="H582" s="16">
        <f>計算!AS582</f>
        <v/>
      </c>
    </row>
    <row r="583">
      <c r="D583" s="16" t="n">
        <v>680000</v>
      </c>
      <c r="E583" s="16">
        <f>計算!H583</f>
        <v/>
      </c>
      <c r="F583" s="17">
        <f>計算!AR583</f>
        <v/>
      </c>
      <c r="G583" s="17">
        <f>計算!AQ583</f>
        <v/>
      </c>
      <c r="H583" s="16">
        <f>計算!AS583</f>
        <v/>
      </c>
    </row>
    <row r="584">
      <c r="D584" s="16" t="n">
        <v>681000</v>
      </c>
      <c r="E584" s="16">
        <f>計算!H584</f>
        <v/>
      </c>
      <c r="F584" s="17">
        <f>計算!AR584</f>
        <v/>
      </c>
      <c r="G584" s="17">
        <f>計算!AQ584</f>
        <v/>
      </c>
      <c r="H584" s="16">
        <f>計算!AS584</f>
        <v/>
      </c>
    </row>
    <row r="585">
      <c r="D585" s="16" t="n">
        <v>682000</v>
      </c>
      <c r="E585" s="16">
        <f>計算!H585</f>
        <v/>
      </c>
      <c r="F585" s="17">
        <f>計算!AR585</f>
        <v/>
      </c>
      <c r="G585" s="17">
        <f>計算!AQ585</f>
        <v/>
      </c>
      <c r="H585" s="16">
        <f>計算!AS585</f>
        <v/>
      </c>
    </row>
    <row r="586">
      <c r="D586" s="16" t="n">
        <v>683000</v>
      </c>
      <c r="E586" s="16">
        <f>計算!H586</f>
        <v/>
      </c>
      <c r="F586" s="17">
        <f>計算!AR586</f>
        <v/>
      </c>
      <c r="G586" s="17">
        <f>計算!AQ586</f>
        <v/>
      </c>
      <c r="H586" s="16">
        <f>計算!AS586</f>
        <v/>
      </c>
    </row>
    <row r="587">
      <c r="D587" s="16" t="n">
        <v>684000</v>
      </c>
      <c r="E587" s="16">
        <f>計算!H587</f>
        <v/>
      </c>
      <c r="F587" s="17">
        <f>計算!AR587</f>
        <v/>
      </c>
      <c r="G587" s="17">
        <f>計算!AQ587</f>
        <v/>
      </c>
      <c r="H587" s="16">
        <f>計算!AS587</f>
        <v/>
      </c>
    </row>
    <row r="588">
      <c r="D588" s="16" t="n">
        <v>685000</v>
      </c>
      <c r="E588" s="16">
        <f>計算!H588</f>
        <v/>
      </c>
      <c r="F588" s="17">
        <f>計算!AR588</f>
        <v/>
      </c>
      <c r="G588" s="17">
        <f>計算!AQ588</f>
        <v/>
      </c>
      <c r="H588" s="16">
        <f>計算!AS588</f>
        <v/>
      </c>
    </row>
    <row r="589">
      <c r="D589" s="16" t="n">
        <v>686000</v>
      </c>
      <c r="E589" s="16">
        <f>計算!H589</f>
        <v/>
      </c>
      <c r="F589" s="17">
        <f>計算!AR589</f>
        <v/>
      </c>
      <c r="G589" s="17">
        <f>計算!AQ589</f>
        <v/>
      </c>
      <c r="H589" s="16">
        <f>計算!AS589</f>
        <v/>
      </c>
    </row>
    <row r="590">
      <c r="D590" s="16" t="n">
        <v>687000</v>
      </c>
      <c r="E590" s="16">
        <f>計算!H590</f>
        <v/>
      </c>
      <c r="F590" s="17">
        <f>計算!AR590</f>
        <v/>
      </c>
      <c r="G590" s="17">
        <f>計算!AQ590</f>
        <v/>
      </c>
      <c r="H590" s="16">
        <f>計算!AS590</f>
        <v/>
      </c>
    </row>
    <row r="591">
      <c r="D591" s="16" t="n">
        <v>688000</v>
      </c>
      <c r="E591" s="16">
        <f>計算!H591</f>
        <v/>
      </c>
      <c r="F591" s="17">
        <f>計算!AR591</f>
        <v/>
      </c>
      <c r="G591" s="17">
        <f>計算!AQ591</f>
        <v/>
      </c>
      <c r="H591" s="16">
        <f>計算!AS591</f>
        <v/>
      </c>
    </row>
    <row r="592">
      <c r="D592" s="16" t="n">
        <v>689000</v>
      </c>
      <c r="E592" s="16">
        <f>計算!H592</f>
        <v/>
      </c>
      <c r="F592" s="17">
        <f>計算!AR592</f>
        <v/>
      </c>
      <c r="G592" s="17">
        <f>計算!AQ592</f>
        <v/>
      </c>
      <c r="H592" s="16">
        <f>計算!AS592</f>
        <v/>
      </c>
    </row>
    <row r="593">
      <c r="D593" s="16" t="n">
        <v>690000</v>
      </c>
      <c r="E593" s="16">
        <f>計算!H593</f>
        <v/>
      </c>
      <c r="F593" s="17">
        <f>計算!AR593</f>
        <v/>
      </c>
      <c r="G593" s="17">
        <f>計算!AQ593</f>
        <v/>
      </c>
      <c r="H593" s="16">
        <f>計算!AS593</f>
        <v/>
      </c>
    </row>
    <row r="594">
      <c r="D594" s="16" t="n">
        <v>691000</v>
      </c>
      <c r="E594" s="16">
        <f>計算!H594</f>
        <v/>
      </c>
      <c r="F594" s="17">
        <f>計算!AR594</f>
        <v/>
      </c>
      <c r="G594" s="17">
        <f>計算!AQ594</f>
        <v/>
      </c>
      <c r="H594" s="16">
        <f>計算!AS594</f>
        <v/>
      </c>
    </row>
    <row r="595">
      <c r="D595" s="16" t="n">
        <v>692000</v>
      </c>
      <c r="E595" s="16">
        <f>計算!H595</f>
        <v/>
      </c>
      <c r="F595" s="17">
        <f>計算!AR595</f>
        <v/>
      </c>
      <c r="G595" s="17">
        <f>計算!AQ595</f>
        <v/>
      </c>
      <c r="H595" s="16">
        <f>計算!AS595</f>
        <v/>
      </c>
    </row>
    <row r="596">
      <c r="D596" s="16" t="n">
        <v>693000</v>
      </c>
      <c r="E596" s="16">
        <f>計算!H596</f>
        <v/>
      </c>
      <c r="F596" s="17">
        <f>計算!AR596</f>
        <v/>
      </c>
      <c r="G596" s="17">
        <f>計算!AQ596</f>
        <v/>
      </c>
      <c r="H596" s="16">
        <f>計算!AS596</f>
        <v/>
      </c>
    </row>
    <row r="597">
      <c r="D597" s="16" t="n">
        <v>694000</v>
      </c>
      <c r="E597" s="16">
        <f>計算!H597</f>
        <v/>
      </c>
      <c r="F597" s="17">
        <f>計算!AR597</f>
        <v/>
      </c>
      <c r="G597" s="17">
        <f>計算!AQ597</f>
        <v/>
      </c>
      <c r="H597" s="16">
        <f>計算!AS597</f>
        <v/>
      </c>
    </row>
    <row r="598">
      <c r="D598" s="16" t="n">
        <v>695000</v>
      </c>
      <c r="E598" s="16">
        <f>計算!H598</f>
        <v/>
      </c>
      <c r="F598" s="17">
        <f>計算!AR598</f>
        <v/>
      </c>
      <c r="G598" s="17">
        <f>計算!AQ598</f>
        <v/>
      </c>
      <c r="H598" s="16">
        <f>計算!AS598</f>
        <v/>
      </c>
    </row>
    <row r="599">
      <c r="D599" s="16" t="n">
        <v>696000</v>
      </c>
      <c r="E599" s="16">
        <f>計算!H599</f>
        <v/>
      </c>
      <c r="F599" s="17">
        <f>計算!AR599</f>
        <v/>
      </c>
      <c r="G599" s="17">
        <f>計算!AQ599</f>
        <v/>
      </c>
      <c r="H599" s="16">
        <f>計算!AS599</f>
        <v/>
      </c>
    </row>
    <row r="600">
      <c r="D600" s="16" t="n">
        <v>697000</v>
      </c>
      <c r="E600" s="16">
        <f>計算!H600</f>
        <v/>
      </c>
      <c r="F600" s="17">
        <f>計算!AR600</f>
        <v/>
      </c>
      <c r="G600" s="17">
        <f>計算!AQ600</f>
        <v/>
      </c>
      <c r="H600" s="16">
        <f>計算!AS600</f>
        <v/>
      </c>
    </row>
    <row r="601">
      <c r="D601" s="16" t="n">
        <v>698000</v>
      </c>
      <c r="E601" s="16">
        <f>計算!H601</f>
        <v/>
      </c>
      <c r="F601" s="17">
        <f>計算!AR601</f>
        <v/>
      </c>
      <c r="G601" s="17">
        <f>計算!AQ601</f>
        <v/>
      </c>
      <c r="H601" s="16">
        <f>計算!AS601</f>
        <v/>
      </c>
    </row>
    <row r="602">
      <c r="D602" s="16" t="n">
        <v>699000</v>
      </c>
      <c r="E602" s="16">
        <f>計算!H602</f>
        <v/>
      </c>
      <c r="F602" s="17">
        <f>計算!AR602</f>
        <v/>
      </c>
      <c r="G602" s="17">
        <f>計算!AQ602</f>
        <v/>
      </c>
      <c r="H602" s="16">
        <f>計算!AS602</f>
        <v/>
      </c>
    </row>
    <row r="603">
      <c r="D603" s="16" t="n">
        <v>700000</v>
      </c>
      <c r="E603" s="16">
        <f>計算!H603</f>
        <v/>
      </c>
      <c r="F603" s="17">
        <f>計算!AR603</f>
        <v/>
      </c>
      <c r="G603" s="17">
        <f>計算!AQ603</f>
        <v/>
      </c>
      <c r="H603" s="16">
        <f>計算!AS603</f>
        <v/>
      </c>
    </row>
    <row r="604">
      <c r="D604" s="16" t="n">
        <v>701000</v>
      </c>
      <c r="E604" s="16">
        <f>計算!H604</f>
        <v/>
      </c>
      <c r="F604" s="17">
        <f>計算!AR604</f>
        <v/>
      </c>
      <c r="G604" s="17">
        <f>計算!AQ604</f>
        <v/>
      </c>
      <c r="H604" s="16">
        <f>計算!AS604</f>
        <v/>
      </c>
    </row>
    <row r="605">
      <c r="D605" s="16" t="n">
        <v>702000</v>
      </c>
      <c r="E605" s="16">
        <f>計算!H605</f>
        <v/>
      </c>
      <c r="F605" s="17">
        <f>計算!AR605</f>
        <v/>
      </c>
      <c r="G605" s="17">
        <f>計算!AQ605</f>
        <v/>
      </c>
      <c r="H605" s="16">
        <f>計算!AS605</f>
        <v/>
      </c>
    </row>
    <row r="606">
      <c r="D606" s="16" t="n">
        <v>703000</v>
      </c>
      <c r="E606" s="16">
        <f>計算!H606</f>
        <v/>
      </c>
      <c r="F606" s="17">
        <f>計算!AR606</f>
        <v/>
      </c>
      <c r="G606" s="17">
        <f>計算!AQ606</f>
        <v/>
      </c>
      <c r="H606" s="16">
        <f>計算!AS606</f>
        <v/>
      </c>
    </row>
    <row r="607">
      <c r="D607" s="16" t="n">
        <v>704000</v>
      </c>
      <c r="E607" s="16">
        <f>計算!H607</f>
        <v/>
      </c>
      <c r="F607" s="17">
        <f>計算!AR607</f>
        <v/>
      </c>
      <c r="G607" s="17">
        <f>計算!AQ607</f>
        <v/>
      </c>
      <c r="H607" s="16">
        <f>計算!AS607</f>
        <v/>
      </c>
    </row>
    <row r="608">
      <c r="D608" s="16" t="n">
        <v>705000</v>
      </c>
      <c r="E608" s="16">
        <f>計算!H608</f>
        <v/>
      </c>
      <c r="F608" s="17">
        <f>計算!AR608</f>
        <v/>
      </c>
      <c r="G608" s="17">
        <f>計算!AQ608</f>
        <v/>
      </c>
      <c r="H608" s="16">
        <f>計算!AS608</f>
        <v/>
      </c>
    </row>
    <row r="609">
      <c r="D609" s="16" t="n">
        <v>706000</v>
      </c>
      <c r="E609" s="16">
        <f>計算!H609</f>
        <v/>
      </c>
      <c r="F609" s="17">
        <f>計算!AR609</f>
        <v/>
      </c>
      <c r="G609" s="17">
        <f>計算!AQ609</f>
        <v/>
      </c>
      <c r="H609" s="16">
        <f>計算!AS609</f>
        <v/>
      </c>
    </row>
    <row r="610">
      <c r="D610" s="16" t="n">
        <v>707000</v>
      </c>
      <c r="E610" s="16">
        <f>計算!H610</f>
        <v/>
      </c>
      <c r="F610" s="17">
        <f>計算!AR610</f>
        <v/>
      </c>
      <c r="G610" s="17">
        <f>計算!AQ610</f>
        <v/>
      </c>
      <c r="H610" s="16">
        <f>計算!AS610</f>
        <v/>
      </c>
    </row>
    <row r="611">
      <c r="D611" s="16" t="n">
        <v>708000</v>
      </c>
      <c r="E611" s="16">
        <f>計算!H611</f>
        <v/>
      </c>
      <c r="F611" s="17">
        <f>計算!AR611</f>
        <v/>
      </c>
      <c r="G611" s="17">
        <f>計算!AQ611</f>
        <v/>
      </c>
      <c r="H611" s="16">
        <f>計算!AS611</f>
        <v/>
      </c>
    </row>
    <row r="612">
      <c r="D612" s="16" t="n">
        <v>709000</v>
      </c>
      <c r="E612" s="16">
        <f>計算!H612</f>
        <v/>
      </c>
      <c r="F612" s="17">
        <f>計算!AR612</f>
        <v/>
      </c>
      <c r="G612" s="17">
        <f>計算!AQ612</f>
        <v/>
      </c>
      <c r="H612" s="16">
        <f>計算!AS612</f>
        <v/>
      </c>
    </row>
    <row r="613">
      <c r="D613" s="16" t="n">
        <v>710000</v>
      </c>
      <c r="E613" s="16">
        <f>計算!H613</f>
        <v/>
      </c>
      <c r="F613" s="17">
        <f>計算!AR613</f>
        <v/>
      </c>
      <c r="G613" s="17">
        <f>計算!AQ613</f>
        <v/>
      </c>
      <c r="H613" s="16">
        <f>計算!AS613</f>
        <v/>
      </c>
    </row>
    <row r="614">
      <c r="D614" s="16" t="n">
        <v>711000</v>
      </c>
      <c r="E614" s="16">
        <f>計算!H614</f>
        <v/>
      </c>
      <c r="F614" s="17">
        <f>計算!AR614</f>
        <v/>
      </c>
      <c r="G614" s="17">
        <f>計算!AQ614</f>
        <v/>
      </c>
      <c r="H614" s="16">
        <f>計算!AS614</f>
        <v/>
      </c>
    </row>
    <row r="615">
      <c r="D615" s="16" t="n">
        <v>712000</v>
      </c>
      <c r="E615" s="16">
        <f>計算!H615</f>
        <v/>
      </c>
      <c r="F615" s="17">
        <f>計算!AR615</f>
        <v/>
      </c>
      <c r="G615" s="17">
        <f>計算!AQ615</f>
        <v/>
      </c>
      <c r="H615" s="16">
        <f>計算!AS615</f>
        <v/>
      </c>
    </row>
    <row r="616">
      <c r="D616" s="16" t="n">
        <v>713000</v>
      </c>
      <c r="E616" s="16">
        <f>計算!H616</f>
        <v/>
      </c>
      <c r="F616" s="17">
        <f>計算!AR616</f>
        <v/>
      </c>
      <c r="G616" s="17">
        <f>計算!AQ616</f>
        <v/>
      </c>
      <c r="H616" s="16">
        <f>計算!AS616</f>
        <v/>
      </c>
    </row>
    <row r="617">
      <c r="D617" s="16" t="n">
        <v>714000</v>
      </c>
      <c r="E617" s="16">
        <f>計算!H617</f>
        <v/>
      </c>
      <c r="F617" s="17">
        <f>計算!AR617</f>
        <v/>
      </c>
      <c r="G617" s="17">
        <f>計算!AQ617</f>
        <v/>
      </c>
      <c r="H617" s="16">
        <f>計算!AS617</f>
        <v/>
      </c>
    </row>
    <row r="618">
      <c r="D618" s="16" t="n">
        <v>715000</v>
      </c>
      <c r="E618" s="16">
        <f>計算!H618</f>
        <v/>
      </c>
      <c r="F618" s="17">
        <f>計算!AR618</f>
        <v/>
      </c>
      <c r="G618" s="17">
        <f>計算!AQ618</f>
        <v/>
      </c>
      <c r="H618" s="16">
        <f>計算!AS618</f>
        <v/>
      </c>
    </row>
    <row r="619">
      <c r="D619" s="16" t="n">
        <v>716000</v>
      </c>
      <c r="E619" s="16">
        <f>計算!H619</f>
        <v/>
      </c>
      <c r="F619" s="17">
        <f>計算!AR619</f>
        <v/>
      </c>
      <c r="G619" s="17">
        <f>計算!AQ619</f>
        <v/>
      </c>
      <c r="H619" s="16">
        <f>計算!AS619</f>
        <v/>
      </c>
    </row>
    <row r="620">
      <c r="D620" s="16" t="n">
        <v>717000</v>
      </c>
      <c r="E620" s="16">
        <f>計算!H620</f>
        <v/>
      </c>
      <c r="F620" s="17">
        <f>計算!AR620</f>
        <v/>
      </c>
      <c r="G620" s="17">
        <f>計算!AQ620</f>
        <v/>
      </c>
      <c r="H620" s="16">
        <f>計算!AS620</f>
        <v/>
      </c>
    </row>
    <row r="621">
      <c r="D621" s="16" t="n">
        <v>718000</v>
      </c>
      <c r="E621" s="16">
        <f>計算!H621</f>
        <v/>
      </c>
      <c r="F621" s="17">
        <f>計算!AR621</f>
        <v/>
      </c>
      <c r="G621" s="17">
        <f>計算!AQ621</f>
        <v/>
      </c>
      <c r="H621" s="16">
        <f>計算!AS621</f>
        <v/>
      </c>
    </row>
    <row r="622">
      <c r="D622" s="16" t="n">
        <v>719000</v>
      </c>
      <c r="E622" s="16">
        <f>計算!H622</f>
        <v/>
      </c>
      <c r="F622" s="17">
        <f>計算!AR622</f>
        <v/>
      </c>
      <c r="G622" s="17">
        <f>計算!AQ622</f>
        <v/>
      </c>
      <c r="H622" s="16">
        <f>計算!AS622</f>
        <v/>
      </c>
    </row>
    <row r="623">
      <c r="D623" s="16" t="n">
        <v>720000</v>
      </c>
      <c r="E623" s="16">
        <f>計算!H623</f>
        <v/>
      </c>
      <c r="F623" s="17">
        <f>計算!AR623</f>
        <v/>
      </c>
      <c r="G623" s="17">
        <f>計算!AQ623</f>
        <v/>
      </c>
      <c r="H623" s="16">
        <f>計算!AS623</f>
        <v/>
      </c>
    </row>
    <row r="624">
      <c r="D624" s="16" t="n">
        <v>721000</v>
      </c>
      <c r="E624" s="16">
        <f>計算!H624</f>
        <v/>
      </c>
      <c r="F624" s="17">
        <f>計算!AR624</f>
        <v/>
      </c>
      <c r="G624" s="17">
        <f>計算!AQ624</f>
        <v/>
      </c>
      <c r="H624" s="16">
        <f>計算!AS624</f>
        <v/>
      </c>
    </row>
    <row r="625">
      <c r="D625" s="16" t="n">
        <v>722000</v>
      </c>
      <c r="E625" s="16">
        <f>計算!H625</f>
        <v/>
      </c>
      <c r="F625" s="17">
        <f>計算!AR625</f>
        <v/>
      </c>
      <c r="G625" s="17">
        <f>計算!AQ625</f>
        <v/>
      </c>
      <c r="H625" s="16">
        <f>計算!AS625</f>
        <v/>
      </c>
    </row>
    <row r="626">
      <c r="D626" s="16" t="n">
        <v>723000</v>
      </c>
      <c r="E626" s="16">
        <f>計算!H626</f>
        <v/>
      </c>
      <c r="F626" s="17">
        <f>計算!AR626</f>
        <v/>
      </c>
      <c r="G626" s="17">
        <f>計算!AQ626</f>
        <v/>
      </c>
      <c r="H626" s="16">
        <f>計算!AS626</f>
        <v/>
      </c>
    </row>
    <row r="627">
      <c r="D627" s="16" t="n">
        <v>724000</v>
      </c>
      <c r="E627" s="16">
        <f>計算!H627</f>
        <v/>
      </c>
      <c r="F627" s="17">
        <f>計算!AR627</f>
        <v/>
      </c>
      <c r="G627" s="17">
        <f>計算!AQ627</f>
        <v/>
      </c>
      <c r="H627" s="16">
        <f>計算!AS627</f>
        <v/>
      </c>
    </row>
    <row r="628">
      <c r="D628" s="16" t="n">
        <v>725000</v>
      </c>
      <c r="E628" s="16">
        <f>計算!H628</f>
        <v/>
      </c>
      <c r="F628" s="17">
        <f>計算!AR628</f>
        <v/>
      </c>
      <c r="G628" s="17">
        <f>計算!AQ628</f>
        <v/>
      </c>
      <c r="H628" s="16">
        <f>計算!AS628</f>
        <v/>
      </c>
    </row>
    <row r="629">
      <c r="D629" s="16" t="n">
        <v>726000</v>
      </c>
      <c r="E629" s="16">
        <f>計算!H629</f>
        <v/>
      </c>
      <c r="F629" s="17">
        <f>計算!AR629</f>
        <v/>
      </c>
      <c r="G629" s="17">
        <f>計算!AQ629</f>
        <v/>
      </c>
      <c r="H629" s="16">
        <f>計算!AS629</f>
        <v/>
      </c>
    </row>
    <row r="630">
      <c r="D630" s="16" t="n">
        <v>727000</v>
      </c>
      <c r="E630" s="16">
        <f>計算!H630</f>
        <v/>
      </c>
      <c r="F630" s="17">
        <f>計算!AR630</f>
        <v/>
      </c>
      <c r="G630" s="17">
        <f>計算!AQ630</f>
        <v/>
      </c>
      <c r="H630" s="16">
        <f>計算!AS630</f>
        <v/>
      </c>
    </row>
    <row r="631">
      <c r="D631" s="16" t="n">
        <v>728000</v>
      </c>
      <c r="E631" s="16">
        <f>計算!H631</f>
        <v/>
      </c>
      <c r="F631" s="17">
        <f>計算!AR631</f>
        <v/>
      </c>
      <c r="G631" s="17">
        <f>計算!AQ631</f>
        <v/>
      </c>
      <c r="H631" s="16">
        <f>計算!AS631</f>
        <v/>
      </c>
    </row>
    <row r="632">
      <c r="D632" s="16" t="n">
        <v>729000</v>
      </c>
      <c r="E632" s="16">
        <f>計算!H632</f>
        <v/>
      </c>
      <c r="F632" s="17">
        <f>計算!AR632</f>
        <v/>
      </c>
      <c r="G632" s="17">
        <f>計算!AQ632</f>
        <v/>
      </c>
      <c r="H632" s="16">
        <f>計算!AS632</f>
        <v/>
      </c>
    </row>
    <row r="633">
      <c r="D633" s="16" t="n">
        <v>730000</v>
      </c>
      <c r="E633" s="16">
        <f>計算!H633</f>
        <v/>
      </c>
      <c r="F633" s="17">
        <f>計算!AR633</f>
        <v/>
      </c>
      <c r="G633" s="17">
        <f>計算!AQ633</f>
        <v/>
      </c>
      <c r="H633" s="16">
        <f>計算!AS633</f>
        <v/>
      </c>
    </row>
    <row r="634">
      <c r="D634" s="16" t="n">
        <v>731000</v>
      </c>
      <c r="E634" s="16">
        <f>計算!H634</f>
        <v/>
      </c>
      <c r="F634" s="17">
        <f>計算!AR634</f>
        <v/>
      </c>
      <c r="G634" s="17">
        <f>計算!AQ634</f>
        <v/>
      </c>
      <c r="H634" s="16">
        <f>計算!AS634</f>
        <v/>
      </c>
    </row>
    <row r="635">
      <c r="D635" s="16" t="n">
        <v>732000</v>
      </c>
      <c r="E635" s="16">
        <f>計算!H635</f>
        <v/>
      </c>
      <c r="F635" s="17">
        <f>計算!AR635</f>
        <v/>
      </c>
      <c r="G635" s="17">
        <f>計算!AQ635</f>
        <v/>
      </c>
      <c r="H635" s="16">
        <f>計算!AS635</f>
        <v/>
      </c>
    </row>
    <row r="636">
      <c r="D636" s="16" t="n">
        <v>733000</v>
      </c>
      <c r="E636" s="16">
        <f>計算!H636</f>
        <v/>
      </c>
      <c r="F636" s="17">
        <f>計算!AR636</f>
        <v/>
      </c>
      <c r="G636" s="17">
        <f>計算!AQ636</f>
        <v/>
      </c>
      <c r="H636" s="16">
        <f>計算!AS636</f>
        <v/>
      </c>
    </row>
    <row r="637">
      <c r="D637" s="16" t="n">
        <v>734000</v>
      </c>
      <c r="E637" s="16">
        <f>計算!H637</f>
        <v/>
      </c>
      <c r="F637" s="17">
        <f>計算!AR637</f>
        <v/>
      </c>
      <c r="G637" s="17">
        <f>計算!AQ637</f>
        <v/>
      </c>
      <c r="H637" s="16">
        <f>計算!AS637</f>
        <v/>
      </c>
    </row>
    <row r="638">
      <c r="D638" s="16" t="n">
        <v>735000</v>
      </c>
      <c r="E638" s="16">
        <f>計算!H638</f>
        <v/>
      </c>
      <c r="F638" s="17">
        <f>計算!AR638</f>
        <v/>
      </c>
      <c r="G638" s="17">
        <f>計算!AQ638</f>
        <v/>
      </c>
      <c r="H638" s="16">
        <f>計算!AS638</f>
        <v/>
      </c>
    </row>
    <row r="639">
      <c r="D639" s="16" t="n">
        <v>736000</v>
      </c>
      <c r="E639" s="16">
        <f>計算!H639</f>
        <v/>
      </c>
      <c r="F639" s="17">
        <f>計算!AR639</f>
        <v/>
      </c>
      <c r="G639" s="17">
        <f>計算!AQ639</f>
        <v/>
      </c>
      <c r="H639" s="16">
        <f>計算!AS639</f>
        <v/>
      </c>
    </row>
    <row r="640">
      <c r="D640" s="16" t="n">
        <v>737000</v>
      </c>
      <c r="E640" s="16">
        <f>計算!H640</f>
        <v/>
      </c>
      <c r="F640" s="17">
        <f>計算!AR640</f>
        <v/>
      </c>
      <c r="G640" s="17">
        <f>計算!AQ640</f>
        <v/>
      </c>
      <c r="H640" s="16">
        <f>計算!AS640</f>
        <v/>
      </c>
    </row>
    <row r="641">
      <c r="D641" s="16" t="n">
        <v>738000</v>
      </c>
      <c r="E641" s="16">
        <f>計算!H641</f>
        <v/>
      </c>
      <c r="F641" s="17">
        <f>計算!AR641</f>
        <v/>
      </c>
      <c r="G641" s="17">
        <f>計算!AQ641</f>
        <v/>
      </c>
      <c r="H641" s="16">
        <f>計算!AS641</f>
        <v/>
      </c>
    </row>
    <row r="642">
      <c r="D642" s="16" t="n">
        <v>739000</v>
      </c>
      <c r="E642" s="16">
        <f>計算!H642</f>
        <v/>
      </c>
      <c r="F642" s="17">
        <f>計算!AR642</f>
        <v/>
      </c>
      <c r="G642" s="17">
        <f>計算!AQ642</f>
        <v/>
      </c>
      <c r="H642" s="16">
        <f>計算!AS642</f>
        <v/>
      </c>
    </row>
    <row r="643">
      <c r="D643" s="16" t="n">
        <v>740000</v>
      </c>
      <c r="E643" s="16">
        <f>計算!H643</f>
        <v/>
      </c>
      <c r="F643" s="17">
        <f>計算!AR643</f>
        <v/>
      </c>
      <c r="G643" s="17">
        <f>計算!AQ643</f>
        <v/>
      </c>
      <c r="H643" s="16">
        <f>計算!AS643</f>
        <v/>
      </c>
    </row>
    <row r="644">
      <c r="D644" s="16" t="n">
        <v>741000</v>
      </c>
      <c r="E644" s="16">
        <f>計算!H644</f>
        <v/>
      </c>
      <c r="F644" s="17">
        <f>計算!AR644</f>
        <v/>
      </c>
      <c r="G644" s="17">
        <f>計算!AQ644</f>
        <v/>
      </c>
      <c r="H644" s="16">
        <f>計算!AS644</f>
        <v/>
      </c>
    </row>
    <row r="645">
      <c r="D645" s="16" t="n">
        <v>742000</v>
      </c>
      <c r="E645" s="16">
        <f>計算!H645</f>
        <v/>
      </c>
      <c r="F645" s="17">
        <f>計算!AR645</f>
        <v/>
      </c>
      <c r="G645" s="17">
        <f>計算!AQ645</f>
        <v/>
      </c>
      <c r="H645" s="16">
        <f>計算!AS645</f>
        <v/>
      </c>
    </row>
    <row r="646">
      <c r="D646" s="16" t="n">
        <v>743000</v>
      </c>
      <c r="E646" s="16">
        <f>計算!H646</f>
        <v/>
      </c>
      <c r="F646" s="17">
        <f>計算!AR646</f>
        <v/>
      </c>
      <c r="G646" s="17">
        <f>計算!AQ646</f>
        <v/>
      </c>
      <c r="H646" s="16">
        <f>計算!AS646</f>
        <v/>
      </c>
    </row>
    <row r="647">
      <c r="D647" s="16" t="n">
        <v>744000</v>
      </c>
      <c r="E647" s="16">
        <f>計算!H647</f>
        <v/>
      </c>
      <c r="F647" s="17">
        <f>計算!AR647</f>
        <v/>
      </c>
      <c r="G647" s="17">
        <f>計算!AQ647</f>
        <v/>
      </c>
      <c r="H647" s="16">
        <f>計算!AS647</f>
        <v/>
      </c>
    </row>
    <row r="648">
      <c r="D648" s="16" t="n">
        <v>745000</v>
      </c>
      <c r="E648" s="16">
        <f>計算!H648</f>
        <v/>
      </c>
      <c r="F648" s="17">
        <f>計算!AR648</f>
        <v/>
      </c>
      <c r="G648" s="17">
        <f>計算!AQ648</f>
        <v/>
      </c>
      <c r="H648" s="16">
        <f>計算!AS648</f>
        <v/>
      </c>
    </row>
    <row r="649">
      <c r="D649" s="16" t="n">
        <v>746000</v>
      </c>
      <c r="E649" s="16">
        <f>計算!H649</f>
        <v/>
      </c>
      <c r="F649" s="17">
        <f>計算!AR649</f>
        <v/>
      </c>
      <c r="G649" s="17">
        <f>計算!AQ649</f>
        <v/>
      </c>
      <c r="H649" s="16">
        <f>計算!AS649</f>
        <v/>
      </c>
    </row>
    <row r="650">
      <c r="D650" s="16" t="n">
        <v>747000</v>
      </c>
      <c r="E650" s="16">
        <f>計算!H650</f>
        <v/>
      </c>
      <c r="F650" s="17">
        <f>計算!AR650</f>
        <v/>
      </c>
      <c r="G650" s="17">
        <f>計算!AQ650</f>
        <v/>
      </c>
      <c r="H650" s="16">
        <f>計算!AS650</f>
        <v/>
      </c>
    </row>
    <row r="651">
      <c r="D651" s="16" t="n">
        <v>748000</v>
      </c>
      <c r="E651" s="16">
        <f>計算!H651</f>
        <v/>
      </c>
      <c r="F651" s="17">
        <f>計算!AR651</f>
        <v/>
      </c>
      <c r="G651" s="17">
        <f>計算!AQ651</f>
        <v/>
      </c>
      <c r="H651" s="16">
        <f>計算!AS651</f>
        <v/>
      </c>
    </row>
    <row r="652">
      <c r="D652" s="16" t="n">
        <v>749000</v>
      </c>
      <c r="E652" s="16">
        <f>計算!H652</f>
        <v/>
      </c>
      <c r="F652" s="17">
        <f>計算!AR652</f>
        <v/>
      </c>
      <c r="G652" s="17">
        <f>計算!AQ652</f>
        <v/>
      </c>
      <c r="H652" s="16">
        <f>計算!AS652</f>
        <v/>
      </c>
    </row>
    <row r="653">
      <c r="D653" s="16" t="n">
        <v>750000</v>
      </c>
      <c r="E653" s="16">
        <f>計算!H653</f>
        <v/>
      </c>
      <c r="F653" s="17">
        <f>計算!AR653</f>
        <v/>
      </c>
      <c r="G653" s="17">
        <f>計算!AQ653</f>
        <v/>
      </c>
      <c r="H653" s="16">
        <f>計算!AS653</f>
        <v/>
      </c>
    </row>
    <row r="654">
      <c r="D654" s="16" t="n">
        <v>751000</v>
      </c>
      <c r="E654" s="16">
        <f>計算!H654</f>
        <v/>
      </c>
      <c r="F654" s="17">
        <f>計算!AR654</f>
        <v/>
      </c>
      <c r="G654" s="17">
        <f>計算!AQ654</f>
        <v/>
      </c>
      <c r="H654" s="16">
        <f>計算!AS654</f>
        <v/>
      </c>
    </row>
    <row r="655">
      <c r="D655" s="16" t="n">
        <v>752000</v>
      </c>
      <c r="E655" s="16">
        <f>計算!H655</f>
        <v/>
      </c>
      <c r="F655" s="17">
        <f>計算!AR655</f>
        <v/>
      </c>
      <c r="G655" s="17">
        <f>計算!AQ655</f>
        <v/>
      </c>
      <c r="H655" s="16">
        <f>計算!AS655</f>
        <v/>
      </c>
    </row>
    <row r="656">
      <c r="D656" s="16" t="n">
        <v>753000</v>
      </c>
      <c r="E656" s="16">
        <f>計算!H656</f>
        <v/>
      </c>
      <c r="F656" s="17">
        <f>計算!AR656</f>
        <v/>
      </c>
      <c r="G656" s="17">
        <f>計算!AQ656</f>
        <v/>
      </c>
      <c r="H656" s="16">
        <f>計算!AS656</f>
        <v/>
      </c>
    </row>
    <row r="657">
      <c r="D657" s="16" t="n">
        <v>754000</v>
      </c>
      <c r="E657" s="16">
        <f>計算!H657</f>
        <v/>
      </c>
      <c r="F657" s="17">
        <f>計算!AR657</f>
        <v/>
      </c>
      <c r="G657" s="17">
        <f>計算!AQ657</f>
        <v/>
      </c>
      <c r="H657" s="16">
        <f>計算!AS657</f>
        <v/>
      </c>
    </row>
    <row r="658">
      <c r="D658" s="16" t="n">
        <v>755000</v>
      </c>
      <c r="E658" s="16">
        <f>計算!H658</f>
        <v/>
      </c>
      <c r="F658" s="17">
        <f>計算!AR658</f>
        <v/>
      </c>
      <c r="G658" s="17">
        <f>計算!AQ658</f>
        <v/>
      </c>
      <c r="H658" s="16">
        <f>計算!AS658</f>
        <v/>
      </c>
    </row>
    <row r="659">
      <c r="D659" s="16" t="n">
        <v>756000</v>
      </c>
      <c r="E659" s="16">
        <f>計算!H659</f>
        <v/>
      </c>
      <c r="F659" s="17">
        <f>計算!AR659</f>
        <v/>
      </c>
      <c r="G659" s="17">
        <f>計算!AQ659</f>
        <v/>
      </c>
      <c r="H659" s="16">
        <f>計算!AS659</f>
        <v/>
      </c>
    </row>
    <row r="660">
      <c r="D660" s="16" t="n">
        <v>757000</v>
      </c>
      <c r="E660" s="16">
        <f>計算!H660</f>
        <v/>
      </c>
      <c r="F660" s="17">
        <f>計算!AR660</f>
        <v/>
      </c>
      <c r="G660" s="17">
        <f>計算!AQ660</f>
        <v/>
      </c>
      <c r="H660" s="16">
        <f>計算!AS660</f>
        <v/>
      </c>
    </row>
    <row r="661">
      <c r="D661" s="16" t="n">
        <v>758000</v>
      </c>
      <c r="E661" s="16">
        <f>計算!H661</f>
        <v/>
      </c>
      <c r="F661" s="17">
        <f>計算!AR661</f>
        <v/>
      </c>
      <c r="G661" s="17">
        <f>計算!AQ661</f>
        <v/>
      </c>
      <c r="H661" s="16">
        <f>計算!AS661</f>
        <v/>
      </c>
    </row>
    <row r="662">
      <c r="D662" s="16" t="n">
        <v>759000</v>
      </c>
      <c r="E662" s="16">
        <f>計算!H662</f>
        <v/>
      </c>
      <c r="F662" s="17">
        <f>計算!AR662</f>
        <v/>
      </c>
      <c r="G662" s="17">
        <f>計算!AQ662</f>
        <v/>
      </c>
      <c r="H662" s="16">
        <f>計算!AS662</f>
        <v/>
      </c>
    </row>
    <row r="663">
      <c r="D663" s="16" t="n">
        <v>760000</v>
      </c>
      <c r="E663" s="16">
        <f>計算!H663</f>
        <v/>
      </c>
      <c r="F663" s="17">
        <f>計算!AR663</f>
        <v/>
      </c>
      <c r="G663" s="17">
        <f>計算!AQ663</f>
        <v/>
      </c>
      <c r="H663" s="16">
        <f>計算!AS663</f>
        <v/>
      </c>
    </row>
    <row r="664">
      <c r="D664" s="16" t="n">
        <v>761000</v>
      </c>
      <c r="E664" s="16">
        <f>計算!H664</f>
        <v/>
      </c>
      <c r="F664" s="17">
        <f>計算!AR664</f>
        <v/>
      </c>
      <c r="G664" s="17">
        <f>計算!AQ664</f>
        <v/>
      </c>
      <c r="H664" s="16">
        <f>計算!AS664</f>
        <v/>
      </c>
    </row>
    <row r="665">
      <c r="D665" s="16" t="n">
        <v>762000</v>
      </c>
      <c r="E665" s="16">
        <f>計算!H665</f>
        <v/>
      </c>
      <c r="F665" s="17">
        <f>計算!AR665</f>
        <v/>
      </c>
      <c r="G665" s="17">
        <f>計算!AQ665</f>
        <v/>
      </c>
      <c r="H665" s="16">
        <f>計算!AS665</f>
        <v/>
      </c>
    </row>
    <row r="666">
      <c r="D666" s="16" t="n">
        <v>763000</v>
      </c>
      <c r="E666" s="16">
        <f>計算!H666</f>
        <v/>
      </c>
      <c r="F666" s="17">
        <f>計算!AR666</f>
        <v/>
      </c>
      <c r="G666" s="17">
        <f>計算!AQ666</f>
        <v/>
      </c>
      <c r="H666" s="16">
        <f>計算!AS666</f>
        <v/>
      </c>
    </row>
    <row r="667">
      <c r="D667" s="16" t="n">
        <v>764000</v>
      </c>
      <c r="E667" s="16">
        <f>計算!H667</f>
        <v/>
      </c>
      <c r="F667" s="17">
        <f>計算!AR667</f>
        <v/>
      </c>
      <c r="G667" s="17">
        <f>計算!AQ667</f>
        <v/>
      </c>
      <c r="H667" s="16">
        <f>計算!AS667</f>
        <v/>
      </c>
    </row>
    <row r="668">
      <c r="D668" s="16" t="n">
        <v>765000</v>
      </c>
      <c r="E668" s="16">
        <f>計算!H668</f>
        <v/>
      </c>
      <c r="F668" s="17">
        <f>計算!AR668</f>
        <v/>
      </c>
      <c r="G668" s="17">
        <f>計算!AQ668</f>
        <v/>
      </c>
      <c r="H668" s="16">
        <f>計算!AS668</f>
        <v/>
      </c>
    </row>
    <row r="669">
      <c r="D669" s="16" t="n">
        <v>766000</v>
      </c>
      <c r="E669" s="16">
        <f>計算!H669</f>
        <v/>
      </c>
      <c r="F669" s="17">
        <f>計算!AR669</f>
        <v/>
      </c>
      <c r="G669" s="17">
        <f>計算!AQ669</f>
        <v/>
      </c>
      <c r="H669" s="16">
        <f>計算!AS669</f>
        <v/>
      </c>
    </row>
    <row r="670">
      <c r="D670" s="16" t="n">
        <v>767000</v>
      </c>
      <c r="E670" s="16">
        <f>計算!H670</f>
        <v/>
      </c>
      <c r="F670" s="17">
        <f>計算!AR670</f>
        <v/>
      </c>
      <c r="G670" s="17">
        <f>計算!AQ670</f>
        <v/>
      </c>
      <c r="H670" s="16">
        <f>計算!AS670</f>
        <v/>
      </c>
    </row>
    <row r="671">
      <c r="D671" s="16" t="n">
        <v>768000</v>
      </c>
      <c r="E671" s="16">
        <f>計算!H671</f>
        <v/>
      </c>
      <c r="F671" s="17">
        <f>計算!AR671</f>
        <v/>
      </c>
      <c r="G671" s="17">
        <f>計算!AQ671</f>
        <v/>
      </c>
      <c r="H671" s="16">
        <f>計算!AS671</f>
        <v/>
      </c>
    </row>
    <row r="672">
      <c r="D672" s="16" t="n">
        <v>769000</v>
      </c>
      <c r="E672" s="16">
        <f>計算!H672</f>
        <v/>
      </c>
      <c r="F672" s="17">
        <f>計算!AR672</f>
        <v/>
      </c>
      <c r="G672" s="17">
        <f>計算!AQ672</f>
        <v/>
      </c>
      <c r="H672" s="16">
        <f>計算!AS672</f>
        <v/>
      </c>
    </row>
    <row r="673">
      <c r="D673" s="16" t="n">
        <v>770000</v>
      </c>
      <c r="E673" s="16">
        <f>計算!H673</f>
        <v/>
      </c>
      <c r="F673" s="17">
        <f>計算!AR673</f>
        <v/>
      </c>
      <c r="G673" s="17">
        <f>計算!AQ673</f>
        <v/>
      </c>
      <c r="H673" s="16">
        <f>計算!AS673</f>
        <v/>
      </c>
    </row>
    <row r="674">
      <c r="D674" s="16" t="n">
        <v>771000</v>
      </c>
      <c r="E674" s="16">
        <f>計算!H674</f>
        <v/>
      </c>
      <c r="F674" s="17">
        <f>計算!AR674</f>
        <v/>
      </c>
      <c r="G674" s="17">
        <f>計算!AQ674</f>
        <v/>
      </c>
      <c r="H674" s="16">
        <f>計算!AS674</f>
        <v/>
      </c>
    </row>
    <row r="675">
      <c r="D675" s="16" t="n">
        <v>772000</v>
      </c>
      <c r="E675" s="16">
        <f>計算!H675</f>
        <v/>
      </c>
      <c r="F675" s="17">
        <f>計算!AR675</f>
        <v/>
      </c>
      <c r="G675" s="17">
        <f>計算!AQ675</f>
        <v/>
      </c>
      <c r="H675" s="16">
        <f>計算!AS675</f>
        <v/>
      </c>
    </row>
    <row r="676">
      <c r="D676" s="16" t="n">
        <v>773000</v>
      </c>
      <c r="E676" s="16">
        <f>計算!H676</f>
        <v/>
      </c>
      <c r="F676" s="17">
        <f>計算!AR676</f>
        <v/>
      </c>
      <c r="G676" s="17">
        <f>計算!AQ676</f>
        <v/>
      </c>
      <c r="H676" s="16">
        <f>計算!AS676</f>
        <v/>
      </c>
    </row>
    <row r="677">
      <c r="D677" s="16" t="n">
        <v>774000</v>
      </c>
      <c r="E677" s="16">
        <f>計算!H677</f>
        <v/>
      </c>
      <c r="F677" s="17">
        <f>計算!AR677</f>
        <v/>
      </c>
      <c r="G677" s="17">
        <f>計算!AQ677</f>
        <v/>
      </c>
      <c r="H677" s="16">
        <f>計算!AS677</f>
        <v/>
      </c>
    </row>
    <row r="678">
      <c r="D678" s="16" t="n">
        <v>775000</v>
      </c>
      <c r="E678" s="16">
        <f>計算!H678</f>
        <v/>
      </c>
      <c r="F678" s="17">
        <f>計算!AR678</f>
        <v/>
      </c>
      <c r="G678" s="17">
        <f>計算!AQ678</f>
        <v/>
      </c>
      <c r="H678" s="16">
        <f>計算!AS678</f>
        <v/>
      </c>
    </row>
    <row r="679">
      <c r="D679" s="16" t="n">
        <v>776000</v>
      </c>
      <c r="E679" s="16">
        <f>計算!H679</f>
        <v/>
      </c>
      <c r="F679" s="17">
        <f>計算!AR679</f>
        <v/>
      </c>
      <c r="G679" s="17">
        <f>計算!AQ679</f>
        <v/>
      </c>
      <c r="H679" s="16">
        <f>計算!AS679</f>
        <v/>
      </c>
    </row>
    <row r="680">
      <c r="D680" s="16" t="n">
        <v>777000</v>
      </c>
      <c r="E680" s="16">
        <f>計算!H680</f>
        <v/>
      </c>
      <c r="F680" s="17">
        <f>計算!AR680</f>
        <v/>
      </c>
      <c r="G680" s="17">
        <f>計算!AQ680</f>
        <v/>
      </c>
      <c r="H680" s="16">
        <f>計算!AS680</f>
        <v/>
      </c>
    </row>
    <row r="681">
      <c r="D681" s="16" t="n">
        <v>778000</v>
      </c>
      <c r="E681" s="16">
        <f>計算!H681</f>
        <v/>
      </c>
      <c r="F681" s="17">
        <f>計算!AR681</f>
        <v/>
      </c>
      <c r="G681" s="17">
        <f>計算!AQ681</f>
        <v/>
      </c>
      <c r="H681" s="16">
        <f>計算!AS681</f>
        <v/>
      </c>
    </row>
    <row r="682">
      <c r="D682" s="16" t="n">
        <v>779000</v>
      </c>
      <c r="E682" s="16">
        <f>計算!H682</f>
        <v/>
      </c>
      <c r="F682" s="17">
        <f>計算!AR682</f>
        <v/>
      </c>
      <c r="G682" s="17">
        <f>計算!AQ682</f>
        <v/>
      </c>
      <c r="H682" s="16">
        <f>計算!AS682</f>
        <v/>
      </c>
    </row>
    <row r="683">
      <c r="D683" s="16" t="n">
        <v>780000</v>
      </c>
      <c r="E683" s="16">
        <f>計算!H683</f>
        <v/>
      </c>
      <c r="F683" s="17">
        <f>計算!AR683</f>
        <v/>
      </c>
      <c r="G683" s="17">
        <f>計算!AQ683</f>
        <v/>
      </c>
      <c r="H683" s="16">
        <f>計算!AS683</f>
        <v/>
      </c>
    </row>
    <row r="684">
      <c r="D684" s="16" t="n">
        <v>781000</v>
      </c>
      <c r="E684" s="16">
        <f>計算!H684</f>
        <v/>
      </c>
      <c r="F684" s="17">
        <f>計算!AR684</f>
        <v/>
      </c>
      <c r="G684" s="17">
        <f>計算!AQ684</f>
        <v/>
      </c>
      <c r="H684" s="16">
        <f>計算!AS684</f>
        <v/>
      </c>
    </row>
    <row r="685">
      <c r="D685" s="16" t="n">
        <v>782000</v>
      </c>
      <c r="E685" s="16">
        <f>計算!H685</f>
        <v/>
      </c>
      <c r="F685" s="17">
        <f>計算!AR685</f>
        <v/>
      </c>
      <c r="G685" s="17">
        <f>計算!AQ685</f>
        <v/>
      </c>
      <c r="H685" s="16">
        <f>計算!AS685</f>
        <v/>
      </c>
    </row>
    <row r="686">
      <c r="D686" s="16" t="n">
        <v>783000</v>
      </c>
      <c r="E686" s="16">
        <f>計算!H686</f>
        <v/>
      </c>
      <c r="F686" s="17">
        <f>計算!AR686</f>
        <v/>
      </c>
      <c r="G686" s="17">
        <f>計算!AQ686</f>
        <v/>
      </c>
      <c r="H686" s="16">
        <f>計算!AS686</f>
        <v/>
      </c>
    </row>
    <row r="687">
      <c r="D687" s="16" t="n">
        <v>784000</v>
      </c>
      <c r="E687" s="16">
        <f>計算!H687</f>
        <v/>
      </c>
      <c r="F687" s="17">
        <f>計算!AR687</f>
        <v/>
      </c>
      <c r="G687" s="17">
        <f>計算!AQ687</f>
        <v/>
      </c>
      <c r="H687" s="16">
        <f>計算!AS687</f>
        <v/>
      </c>
    </row>
    <row r="688">
      <c r="D688" s="16" t="n">
        <v>785000</v>
      </c>
      <c r="E688" s="16">
        <f>計算!H688</f>
        <v/>
      </c>
      <c r="F688" s="17">
        <f>計算!AR688</f>
        <v/>
      </c>
      <c r="G688" s="17">
        <f>計算!AQ688</f>
        <v/>
      </c>
      <c r="H688" s="16">
        <f>計算!AS688</f>
        <v/>
      </c>
    </row>
    <row r="689">
      <c r="D689" s="16" t="n">
        <v>786000</v>
      </c>
      <c r="E689" s="16">
        <f>計算!H689</f>
        <v/>
      </c>
      <c r="F689" s="17">
        <f>計算!AR689</f>
        <v/>
      </c>
      <c r="G689" s="17">
        <f>計算!AQ689</f>
        <v/>
      </c>
      <c r="H689" s="16">
        <f>計算!AS689</f>
        <v/>
      </c>
    </row>
    <row r="690">
      <c r="D690" s="16" t="n">
        <v>787000</v>
      </c>
      <c r="E690" s="16">
        <f>計算!H690</f>
        <v/>
      </c>
      <c r="F690" s="17">
        <f>計算!AR690</f>
        <v/>
      </c>
      <c r="G690" s="17">
        <f>計算!AQ690</f>
        <v/>
      </c>
      <c r="H690" s="16">
        <f>計算!AS690</f>
        <v/>
      </c>
    </row>
    <row r="691">
      <c r="D691" s="16" t="n">
        <v>788000</v>
      </c>
      <c r="E691" s="16">
        <f>計算!H691</f>
        <v/>
      </c>
      <c r="F691" s="17">
        <f>計算!AR691</f>
        <v/>
      </c>
      <c r="G691" s="17">
        <f>計算!AQ691</f>
        <v/>
      </c>
      <c r="H691" s="16">
        <f>計算!AS691</f>
        <v/>
      </c>
    </row>
    <row r="692">
      <c r="D692" s="16" t="n">
        <v>789000</v>
      </c>
      <c r="E692" s="16">
        <f>計算!H692</f>
        <v/>
      </c>
      <c r="F692" s="17">
        <f>計算!AR692</f>
        <v/>
      </c>
      <c r="G692" s="17">
        <f>計算!AQ692</f>
        <v/>
      </c>
      <c r="H692" s="16">
        <f>計算!AS692</f>
        <v/>
      </c>
    </row>
    <row r="693">
      <c r="D693" s="16" t="n">
        <v>790000</v>
      </c>
      <c r="E693" s="16">
        <f>計算!H693</f>
        <v/>
      </c>
      <c r="F693" s="17">
        <f>計算!AR693</f>
        <v/>
      </c>
      <c r="G693" s="17">
        <f>計算!AQ693</f>
        <v/>
      </c>
      <c r="H693" s="16">
        <f>計算!AS693</f>
        <v/>
      </c>
    </row>
    <row r="694">
      <c r="D694" s="16" t="n">
        <v>791000</v>
      </c>
      <c r="E694" s="16">
        <f>計算!H694</f>
        <v/>
      </c>
      <c r="F694" s="17">
        <f>計算!AR694</f>
        <v/>
      </c>
      <c r="G694" s="17">
        <f>計算!AQ694</f>
        <v/>
      </c>
      <c r="H694" s="16">
        <f>計算!AS694</f>
        <v/>
      </c>
    </row>
    <row r="695">
      <c r="D695" s="16" t="n">
        <v>792000</v>
      </c>
      <c r="E695" s="16">
        <f>計算!H695</f>
        <v/>
      </c>
      <c r="F695" s="17">
        <f>計算!AR695</f>
        <v/>
      </c>
      <c r="G695" s="17">
        <f>計算!AQ695</f>
        <v/>
      </c>
      <c r="H695" s="16">
        <f>計算!AS695</f>
        <v/>
      </c>
    </row>
    <row r="696">
      <c r="D696" s="16" t="n">
        <v>793000</v>
      </c>
      <c r="E696" s="16">
        <f>計算!H696</f>
        <v/>
      </c>
      <c r="F696" s="17">
        <f>計算!AR696</f>
        <v/>
      </c>
      <c r="G696" s="17">
        <f>計算!AQ696</f>
        <v/>
      </c>
      <c r="H696" s="16">
        <f>計算!AS696</f>
        <v/>
      </c>
    </row>
    <row r="697">
      <c r="D697" s="16" t="n">
        <v>794000</v>
      </c>
      <c r="E697" s="16">
        <f>計算!H697</f>
        <v/>
      </c>
      <c r="F697" s="17">
        <f>計算!AR697</f>
        <v/>
      </c>
      <c r="G697" s="17">
        <f>計算!AQ697</f>
        <v/>
      </c>
      <c r="H697" s="16">
        <f>計算!AS697</f>
        <v/>
      </c>
    </row>
    <row r="698">
      <c r="D698" s="16" t="n">
        <v>795000</v>
      </c>
      <c r="E698" s="16">
        <f>計算!H698</f>
        <v/>
      </c>
      <c r="F698" s="17">
        <f>計算!AR698</f>
        <v/>
      </c>
      <c r="G698" s="17">
        <f>計算!AQ698</f>
        <v/>
      </c>
      <c r="H698" s="16">
        <f>計算!AS698</f>
        <v/>
      </c>
    </row>
    <row r="699">
      <c r="D699" s="16" t="n">
        <v>796000</v>
      </c>
      <c r="E699" s="16">
        <f>計算!H699</f>
        <v/>
      </c>
      <c r="F699" s="17">
        <f>計算!AR699</f>
        <v/>
      </c>
      <c r="G699" s="17">
        <f>計算!AQ699</f>
        <v/>
      </c>
      <c r="H699" s="16">
        <f>計算!AS699</f>
        <v/>
      </c>
    </row>
    <row r="700">
      <c r="D700" s="16" t="n">
        <v>797000</v>
      </c>
      <c r="E700" s="16">
        <f>計算!H700</f>
        <v/>
      </c>
      <c r="F700" s="17">
        <f>計算!AR700</f>
        <v/>
      </c>
      <c r="G700" s="17">
        <f>計算!AQ700</f>
        <v/>
      </c>
      <c r="H700" s="16">
        <f>計算!AS700</f>
        <v/>
      </c>
    </row>
    <row r="701">
      <c r="D701" s="16" t="n">
        <v>798000</v>
      </c>
      <c r="E701" s="16">
        <f>計算!H701</f>
        <v/>
      </c>
      <c r="F701" s="17">
        <f>計算!AR701</f>
        <v/>
      </c>
      <c r="G701" s="17">
        <f>計算!AQ701</f>
        <v/>
      </c>
      <c r="H701" s="16">
        <f>計算!AS701</f>
        <v/>
      </c>
    </row>
    <row r="702">
      <c r="D702" s="16" t="n">
        <v>799000</v>
      </c>
      <c r="E702" s="16">
        <f>計算!H702</f>
        <v/>
      </c>
      <c r="F702" s="17">
        <f>計算!AR702</f>
        <v/>
      </c>
      <c r="G702" s="17">
        <f>計算!AQ702</f>
        <v/>
      </c>
      <c r="H702" s="16">
        <f>計算!AS702</f>
        <v/>
      </c>
    </row>
    <row r="703">
      <c r="D703" s="16" t="n">
        <v>800000</v>
      </c>
      <c r="E703" s="16">
        <f>計算!H703</f>
        <v/>
      </c>
      <c r="F703" s="17">
        <f>計算!AR703</f>
        <v/>
      </c>
      <c r="G703" s="17">
        <f>計算!AQ703</f>
        <v/>
      </c>
      <c r="H703" s="16">
        <f>計算!AS703</f>
        <v/>
      </c>
    </row>
    <row r="704">
      <c r="D704" s="16" t="n">
        <v>801000</v>
      </c>
      <c r="E704" s="16">
        <f>計算!H704</f>
        <v/>
      </c>
      <c r="F704" s="17">
        <f>計算!AR704</f>
        <v/>
      </c>
      <c r="G704" s="17">
        <f>計算!AQ704</f>
        <v/>
      </c>
      <c r="H704" s="16">
        <f>計算!AS704</f>
        <v/>
      </c>
    </row>
    <row r="705">
      <c r="D705" s="16" t="n">
        <v>802000</v>
      </c>
      <c r="E705" s="16">
        <f>計算!H705</f>
        <v/>
      </c>
      <c r="F705" s="17">
        <f>計算!AR705</f>
        <v/>
      </c>
      <c r="G705" s="17">
        <f>計算!AQ705</f>
        <v/>
      </c>
      <c r="H705" s="16">
        <f>計算!AS705</f>
        <v/>
      </c>
    </row>
    <row r="706">
      <c r="D706" s="16" t="n">
        <v>803000</v>
      </c>
      <c r="E706" s="16">
        <f>計算!H706</f>
        <v/>
      </c>
      <c r="F706" s="17">
        <f>計算!AR706</f>
        <v/>
      </c>
      <c r="G706" s="17">
        <f>計算!AQ706</f>
        <v/>
      </c>
      <c r="H706" s="16">
        <f>計算!AS706</f>
        <v/>
      </c>
    </row>
    <row r="707">
      <c r="D707" s="16" t="n">
        <v>804000</v>
      </c>
      <c r="E707" s="16">
        <f>計算!H707</f>
        <v/>
      </c>
      <c r="F707" s="17">
        <f>計算!AR707</f>
        <v/>
      </c>
      <c r="G707" s="17">
        <f>計算!AQ707</f>
        <v/>
      </c>
      <c r="H707" s="16">
        <f>計算!AS707</f>
        <v/>
      </c>
    </row>
    <row r="708">
      <c r="D708" s="16" t="n">
        <v>805000</v>
      </c>
      <c r="E708" s="16">
        <f>計算!H708</f>
        <v/>
      </c>
      <c r="F708" s="17">
        <f>計算!AR708</f>
        <v/>
      </c>
      <c r="G708" s="17">
        <f>計算!AQ708</f>
        <v/>
      </c>
      <c r="H708" s="16">
        <f>計算!AS708</f>
        <v/>
      </c>
    </row>
    <row r="709">
      <c r="D709" s="16" t="n">
        <v>806000</v>
      </c>
      <c r="E709" s="16">
        <f>計算!H709</f>
        <v/>
      </c>
      <c r="F709" s="17">
        <f>計算!AR709</f>
        <v/>
      </c>
      <c r="G709" s="17">
        <f>計算!AQ709</f>
        <v/>
      </c>
      <c r="H709" s="16">
        <f>計算!AS709</f>
        <v/>
      </c>
    </row>
    <row r="710">
      <c r="D710" s="16" t="n">
        <v>807000</v>
      </c>
      <c r="E710" s="16">
        <f>計算!H710</f>
        <v/>
      </c>
      <c r="F710" s="17">
        <f>計算!AR710</f>
        <v/>
      </c>
      <c r="G710" s="17">
        <f>計算!AQ710</f>
        <v/>
      </c>
      <c r="H710" s="16">
        <f>計算!AS710</f>
        <v/>
      </c>
    </row>
    <row r="711">
      <c r="D711" s="16" t="n">
        <v>808000</v>
      </c>
      <c r="E711" s="16">
        <f>計算!H711</f>
        <v/>
      </c>
      <c r="F711" s="17">
        <f>計算!AR711</f>
        <v/>
      </c>
      <c r="G711" s="17">
        <f>計算!AQ711</f>
        <v/>
      </c>
      <c r="H711" s="16">
        <f>計算!AS711</f>
        <v/>
      </c>
    </row>
    <row r="712">
      <c r="D712" s="16" t="n">
        <v>809000</v>
      </c>
      <c r="E712" s="16">
        <f>計算!H712</f>
        <v/>
      </c>
      <c r="F712" s="17">
        <f>計算!AR712</f>
        <v/>
      </c>
      <c r="G712" s="17">
        <f>計算!AQ712</f>
        <v/>
      </c>
      <c r="H712" s="16">
        <f>計算!AS712</f>
        <v/>
      </c>
    </row>
    <row r="713">
      <c r="D713" s="16" t="n">
        <v>810000</v>
      </c>
      <c r="E713" s="16">
        <f>計算!H713</f>
        <v/>
      </c>
      <c r="F713" s="17">
        <f>計算!AR713</f>
        <v/>
      </c>
      <c r="G713" s="17">
        <f>計算!AQ713</f>
        <v/>
      </c>
      <c r="H713" s="16">
        <f>計算!AS713</f>
        <v/>
      </c>
    </row>
    <row r="714">
      <c r="D714" s="16" t="n">
        <v>811000</v>
      </c>
      <c r="E714" s="16">
        <f>計算!H714</f>
        <v/>
      </c>
      <c r="F714" s="17">
        <f>計算!AR714</f>
        <v/>
      </c>
      <c r="G714" s="17">
        <f>計算!AQ714</f>
        <v/>
      </c>
      <c r="H714" s="16">
        <f>計算!AS714</f>
        <v/>
      </c>
    </row>
    <row r="715">
      <c r="D715" s="16" t="n">
        <v>812000</v>
      </c>
      <c r="E715" s="16">
        <f>計算!H715</f>
        <v/>
      </c>
      <c r="F715" s="17">
        <f>計算!AR715</f>
        <v/>
      </c>
      <c r="G715" s="17">
        <f>計算!AQ715</f>
        <v/>
      </c>
      <c r="H715" s="16">
        <f>計算!AS715</f>
        <v/>
      </c>
    </row>
    <row r="716">
      <c r="D716" s="16" t="n">
        <v>813000</v>
      </c>
      <c r="E716" s="16">
        <f>計算!H716</f>
        <v/>
      </c>
      <c r="F716" s="17">
        <f>計算!AR716</f>
        <v/>
      </c>
      <c r="G716" s="17">
        <f>計算!AQ716</f>
        <v/>
      </c>
      <c r="H716" s="16">
        <f>計算!AS716</f>
        <v/>
      </c>
    </row>
    <row r="717">
      <c r="D717" s="16" t="n">
        <v>814000</v>
      </c>
      <c r="E717" s="16">
        <f>計算!H717</f>
        <v/>
      </c>
      <c r="F717" s="17">
        <f>計算!AR717</f>
        <v/>
      </c>
      <c r="G717" s="17">
        <f>計算!AQ717</f>
        <v/>
      </c>
      <c r="H717" s="16">
        <f>計算!AS717</f>
        <v/>
      </c>
    </row>
    <row r="718">
      <c r="D718" s="16" t="n">
        <v>815000</v>
      </c>
      <c r="E718" s="16">
        <f>計算!H718</f>
        <v/>
      </c>
      <c r="F718" s="17">
        <f>計算!AR718</f>
        <v/>
      </c>
      <c r="G718" s="17">
        <f>計算!AQ718</f>
        <v/>
      </c>
      <c r="H718" s="16">
        <f>計算!AS718</f>
        <v/>
      </c>
    </row>
    <row r="719">
      <c r="D719" s="16" t="n">
        <v>816000</v>
      </c>
      <c r="E719" s="16">
        <f>計算!H719</f>
        <v/>
      </c>
      <c r="F719" s="17">
        <f>計算!AR719</f>
        <v/>
      </c>
      <c r="G719" s="17">
        <f>計算!AQ719</f>
        <v/>
      </c>
      <c r="H719" s="16">
        <f>計算!AS719</f>
        <v/>
      </c>
    </row>
    <row r="720">
      <c r="D720" s="16" t="n">
        <v>817000</v>
      </c>
      <c r="E720" s="16">
        <f>計算!H720</f>
        <v/>
      </c>
      <c r="F720" s="17">
        <f>計算!AR720</f>
        <v/>
      </c>
      <c r="G720" s="17">
        <f>計算!AQ720</f>
        <v/>
      </c>
      <c r="H720" s="16">
        <f>計算!AS720</f>
        <v/>
      </c>
    </row>
    <row r="721">
      <c r="D721" s="16" t="n">
        <v>818000</v>
      </c>
      <c r="E721" s="16">
        <f>計算!H721</f>
        <v/>
      </c>
      <c r="F721" s="17">
        <f>計算!AR721</f>
        <v/>
      </c>
      <c r="G721" s="17">
        <f>計算!AQ721</f>
        <v/>
      </c>
      <c r="H721" s="16">
        <f>計算!AS721</f>
        <v/>
      </c>
    </row>
    <row r="722">
      <c r="D722" s="16" t="n">
        <v>819000</v>
      </c>
      <c r="E722" s="16">
        <f>計算!H722</f>
        <v/>
      </c>
      <c r="F722" s="17">
        <f>計算!AR722</f>
        <v/>
      </c>
      <c r="G722" s="17">
        <f>計算!AQ722</f>
        <v/>
      </c>
      <c r="H722" s="16">
        <f>計算!AS722</f>
        <v/>
      </c>
    </row>
    <row r="723">
      <c r="D723" s="16" t="n">
        <v>820000</v>
      </c>
      <c r="E723" s="16">
        <f>計算!H723</f>
        <v/>
      </c>
      <c r="F723" s="17">
        <f>計算!AR723</f>
        <v/>
      </c>
      <c r="G723" s="17">
        <f>計算!AQ723</f>
        <v/>
      </c>
      <c r="H723" s="16">
        <f>計算!AS723</f>
        <v/>
      </c>
    </row>
    <row r="724">
      <c r="D724" s="16" t="n">
        <v>821000</v>
      </c>
      <c r="E724" s="16">
        <f>計算!H724</f>
        <v/>
      </c>
      <c r="F724" s="17">
        <f>計算!AR724</f>
        <v/>
      </c>
      <c r="G724" s="17">
        <f>計算!AQ724</f>
        <v/>
      </c>
      <c r="H724" s="16">
        <f>計算!AS724</f>
        <v/>
      </c>
    </row>
    <row r="725">
      <c r="D725" s="16" t="n">
        <v>822000</v>
      </c>
      <c r="E725" s="16">
        <f>計算!H725</f>
        <v/>
      </c>
      <c r="F725" s="17">
        <f>計算!AR725</f>
        <v/>
      </c>
      <c r="G725" s="17">
        <f>計算!AQ725</f>
        <v/>
      </c>
      <c r="H725" s="16">
        <f>計算!AS725</f>
        <v/>
      </c>
    </row>
    <row r="726">
      <c r="D726" s="16" t="n">
        <v>823000</v>
      </c>
      <c r="E726" s="16">
        <f>計算!H726</f>
        <v/>
      </c>
      <c r="F726" s="17">
        <f>計算!AR726</f>
        <v/>
      </c>
      <c r="G726" s="17">
        <f>計算!AQ726</f>
        <v/>
      </c>
      <c r="H726" s="16">
        <f>計算!AS726</f>
        <v/>
      </c>
    </row>
    <row r="727">
      <c r="D727" s="16" t="n">
        <v>824000</v>
      </c>
      <c r="E727" s="16">
        <f>計算!H727</f>
        <v/>
      </c>
      <c r="F727" s="17">
        <f>計算!AR727</f>
        <v/>
      </c>
      <c r="G727" s="17">
        <f>計算!AQ727</f>
        <v/>
      </c>
      <c r="H727" s="16">
        <f>計算!AS727</f>
        <v/>
      </c>
    </row>
    <row r="728">
      <c r="D728" s="16" t="n">
        <v>825000</v>
      </c>
      <c r="E728" s="16">
        <f>計算!H728</f>
        <v/>
      </c>
      <c r="F728" s="17">
        <f>計算!AR728</f>
        <v/>
      </c>
      <c r="G728" s="17">
        <f>計算!AQ728</f>
        <v/>
      </c>
      <c r="H728" s="16">
        <f>計算!AS728</f>
        <v/>
      </c>
    </row>
    <row r="729">
      <c r="D729" s="16" t="n">
        <v>826000</v>
      </c>
      <c r="E729" s="16">
        <f>計算!H729</f>
        <v/>
      </c>
      <c r="F729" s="17">
        <f>計算!AR729</f>
        <v/>
      </c>
      <c r="G729" s="17">
        <f>計算!AQ729</f>
        <v/>
      </c>
      <c r="H729" s="16">
        <f>計算!AS729</f>
        <v/>
      </c>
    </row>
    <row r="730">
      <c r="D730" s="16" t="n">
        <v>827000</v>
      </c>
      <c r="E730" s="16">
        <f>計算!H730</f>
        <v/>
      </c>
      <c r="F730" s="17">
        <f>計算!AR730</f>
        <v/>
      </c>
      <c r="G730" s="17">
        <f>計算!AQ730</f>
        <v/>
      </c>
      <c r="H730" s="16">
        <f>計算!AS730</f>
        <v/>
      </c>
    </row>
    <row r="731">
      <c r="D731" s="16" t="n">
        <v>828000</v>
      </c>
      <c r="E731" s="16">
        <f>計算!H731</f>
        <v/>
      </c>
      <c r="F731" s="17">
        <f>計算!AR731</f>
        <v/>
      </c>
      <c r="G731" s="17">
        <f>計算!AQ731</f>
        <v/>
      </c>
      <c r="H731" s="16">
        <f>計算!AS731</f>
        <v/>
      </c>
    </row>
    <row r="732">
      <c r="D732" s="16" t="n">
        <v>829000</v>
      </c>
      <c r="E732" s="16">
        <f>計算!H732</f>
        <v/>
      </c>
      <c r="F732" s="17">
        <f>計算!AR732</f>
        <v/>
      </c>
      <c r="G732" s="17">
        <f>計算!AQ732</f>
        <v/>
      </c>
      <c r="H732" s="16">
        <f>計算!AS732</f>
        <v/>
      </c>
    </row>
    <row r="733">
      <c r="D733" s="16" t="n">
        <v>830000</v>
      </c>
      <c r="E733" s="16">
        <f>計算!H733</f>
        <v/>
      </c>
      <c r="F733" s="17">
        <f>計算!AR733</f>
        <v/>
      </c>
      <c r="G733" s="17">
        <f>計算!AQ733</f>
        <v/>
      </c>
      <c r="H733" s="16">
        <f>計算!AS733</f>
        <v/>
      </c>
    </row>
    <row r="734">
      <c r="D734" s="16" t="n">
        <v>831000</v>
      </c>
      <c r="E734" s="16">
        <f>計算!H734</f>
        <v/>
      </c>
      <c r="F734" s="17">
        <f>計算!AR734</f>
        <v/>
      </c>
      <c r="G734" s="17">
        <f>計算!AQ734</f>
        <v/>
      </c>
      <c r="H734" s="16">
        <f>計算!AS734</f>
        <v/>
      </c>
    </row>
    <row r="735">
      <c r="D735" s="16" t="n">
        <v>832000</v>
      </c>
      <c r="E735" s="16">
        <f>計算!H735</f>
        <v/>
      </c>
      <c r="F735" s="17">
        <f>計算!AR735</f>
        <v/>
      </c>
      <c r="G735" s="17">
        <f>計算!AQ735</f>
        <v/>
      </c>
      <c r="H735" s="16">
        <f>計算!AS735</f>
        <v/>
      </c>
    </row>
    <row r="736">
      <c r="D736" s="16" t="n">
        <v>833000</v>
      </c>
      <c r="E736" s="16">
        <f>計算!H736</f>
        <v/>
      </c>
      <c r="F736" s="17">
        <f>計算!AR736</f>
        <v/>
      </c>
      <c r="G736" s="17">
        <f>計算!AQ736</f>
        <v/>
      </c>
      <c r="H736" s="16">
        <f>計算!AS736</f>
        <v/>
      </c>
    </row>
    <row r="737">
      <c r="D737" s="16" t="n">
        <v>834000</v>
      </c>
      <c r="E737" s="16">
        <f>計算!H737</f>
        <v/>
      </c>
      <c r="F737" s="17">
        <f>計算!AR737</f>
        <v/>
      </c>
      <c r="G737" s="17">
        <f>計算!AQ737</f>
        <v/>
      </c>
      <c r="H737" s="16">
        <f>計算!AS737</f>
        <v/>
      </c>
    </row>
    <row r="738">
      <c r="D738" s="16" t="n">
        <v>835000</v>
      </c>
      <c r="E738" s="16">
        <f>計算!H738</f>
        <v/>
      </c>
      <c r="F738" s="17">
        <f>計算!AR738</f>
        <v/>
      </c>
      <c r="G738" s="17">
        <f>計算!AQ738</f>
        <v/>
      </c>
      <c r="H738" s="16">
        <f>計算!AS738</f>
        <v/>
      </c>
    </row>
    <row r="739">
      <c r="D739" s="16" t="n">
        <v>836000</v>
      </c>
      <c r="E739" s="16">
        <f>計算!H739</f>
        <v/>
      </c>
      <c r="F739" s="17">
        <f>計算!AR739</f>
        <v/>
      </c>
      <c r="G739" s="17">
        <f>計算!AQ739</f>
        <v/>
      </c>
      <c r="H739" s="16">
        <f>計算!AS739</f>
        <v/>
      </c>
    </row>
    <row r="740">
      <c r="D740" s="16" t="n">
        <v>837000</v>
      </c>
      <c r="E740" s="16">
        <f>計算!H740</f>
        <v/>
      </c>
      <c r="F740" s="17">
        <f>計算!AR740</f>
        <v/>
      </c>
      <c r="G740" s="17">
        <f>計算!AQ740</f>
        <v/>
      </c>
      <c r="H740" s="16">
        <f>計算!AS740</f>
        <v/>
      </c>
    </row>
    <row r="741">
      <c r="D741" s="16" t="n">
        <v>838000</v>
      </c>
      <c r="E741" s="16">
        <f>計算!H741</f>
        <v/>
      </c>
      <c r="F741" s="17">
        <f>計算!AR741</f>
        <v/>
      </c>
      <c r="G741" s="17">
        <f>計算!AQ741</f>
        <v/>
      </c>
      <c r="H741" s="16">
        <f>計算!AS741</f>
        <v/>
      </c>
    </row>
    <row r="742">
      <c r="D742" s="16" t="n">
        <v>839000</v>
      </c>
      <c r="E742" s="16">
        <f>計算!H742</f>
        <v/>
      </c>
      <c r="F742" s="17">
        <f>計算!AR742</f>
        <v/>
      </c>
      <c r="G742" s="17">
        <f>計算!AQ742</f>
        <v/>
      </c>
      <c r="H742" s="16">
        <f>計算!AS742</f>
        <v/>
      </c>
    </row>
    <row r="743">
      <c r="D743" s="16" t="n">
        <v>840000</v>
      </c>
      <c r="E743" s="16">
        <f>計算!H743</f>
        <v/>
      </c>
      <c r="F743" s="17">
        <f>計算!AR743</f>
        <v/>
      </c>
      <c r="G743" s="17">
        <f>計算!AQ743</f>
        <v/>
      </c>
      <c r="H743" s="16">
        <f>計算!AS743</f>
        <v/>
      </c>
    </row>
    <row r="744">
      <c r="D744" s="16" t="n">
        <v>841000</v>
      </c>
      <c r="E744" s="16">
        <f>計算!H744</f>
        <v/>
      </c>
      <c r="F744" s="17">
        <f>計算!AR744</f>
        <v/>
      </c>
      <c r="G744" s="17">
        <f>計算!AQ744</f>
        <v/>
      </c>
      <c r="H744" s="16">
        <f>計算!AS744</f>
        <v/>
      </c>
    </row>
    <row r="745">
      <c r="D745" s="16" t="n">
        <v>842000</v>
      </c>
      <c r="E745" s="16">
        <f>計算!H745</f>
        <v/>
      </c>
      <c r="F745" s="17">
        <f>計算!AR745</f>
        <v/>
      </c>
      <c r="G745" s="17">
        <f>計算!AQ745</f>
        <v/>
      </c>
      <c r="H745" s="16">
        <f>計算!AS745</f>
        <v/>
      </c>
    </row>
    <row r="746">
      <c r="D746" s="16" t="n">
        <v>843000</v>
      </c>
      <c r="E746" s="16">
        <f>計算!H746</f>
        <v/>
      </c>
      <c r="F746" s="17">
        <f>計算!AR746</f>
        <v/>
      </c>
      <c r="G746" s="17">
        <f>計算!AQ746</f>
        <v/>
      </c>
      <c r="H746" s="16">
        <f>計算!AS746</f>
        <v/>
      </c>
    </row>
    <row r="747">
      <c r="D747" s="16" t="n">
        <v>844000</v>
      </c>
      <c r="E747" s="16">
        <f>計算!H747</f>
        <v/>
      </c>
      <c r="F747" s="17">
        <f>計算!AR747</f>
        <v/>
      </c>
      <c r="G747" s="17">
        <f>計算!AQ747</f>
        <v/>
      </c>
      <c r="H747" s="16">
        <f>計算!AS747</f>
        <v/>
      </c>
    </row>
    <row r="748">
      <c r="D748" s="16" t="n">
        <v>845000</v>
      </c>
      <c r="E748" s="16">
        <f>計算!H748</f>
        <v/>
      </c>
      <c r="F748" s="17">
        <f>計算!AR748</f>
        <v/>
      </c>
      <c r="G748" s="17">
        <f>計算!AQ748</f>
        <v/>
      </c>
      <c r="H748" s="16">
        <f>計算!AS748</f>
        <v/>
      </c>
    </row>
    <row r="749">
      <c r="D749" s="16" t="n">
        <v>846000</v>
      </c>
      <c r="E749" s="16">
        <f>計算!H749</f>
        <v/>
      </c>
      <c r="F749" s="17">
        <f>計算!AR749</f>
        <v/>
      </c>
      <c r="G749" s="17">
        <f>計算!AQ749</f>
        <v/>
      </c>
      <c r="H749" s="16">
        <f>計算!AS749</f>
        <v/>
      </c>
    </row>
    <row r="750">
      <c r="D750" s="16" t="n">
        <v>847000</v>
      </c>
      <c r="E750" s="16">
        <f>計算!H750</f>
        <v/>
      </c>
      <c r="F750" s="17">
        <f>計算!AR750</f>
        <v/>
      </c>
      <c r="G750" s="17">
        <f>計算!AQ750</f>
        <v/>
      </c>
      <c r="H750" s="16">
        <f>計算!AS750</f>
        <v/>
      </c>
    </row>
    <row r="751">
      <c r="D751" s="16" t="n">
        <v>848000</v>
      </c>
      <c r="E751" s="16">
        <f>計算!H751</f>
        <v/>
      </c>
      <c r="F751" s="17">
        <f>計算!AR751</f>
        <v/>
      </c>
      <c r="G751" s="17">
        <f>計算!AQ751</f>
        <v/>
      </c>
      <c r="H751" s="16">
        <f>計算!AS751</f>
        <v/>
      </c>
    </row>
    <row r="752">
      <c r="D752" s="16" t="n">
        <v>849000</v>
      </c>
      <c r="E752" s="16">
        <f>計算!H752</f>
        <v/>
      </c>
      <c r="F752" s="17">
        <f>計算!AR752</f>
        <v/>
      </c>
      <c r="G752" s="17">
        <f>計算!AQ752</f>
        <v/>
      </c>
      <c r="H752" s="16">
        <f>計算!AS752</f>
        <v/>
      </c>
    </row>
    <row r="753">
      <c r="D753" s="16" t="n">
        <v>850000</v>
      </c>
      <c r="E753" s="16">
        <f>計算!H753</f>
        <v/>
      </c>
      <c r="F753" s="17">
        <f>計算!AR753</f>
        <v/>
      </c>
      <c r="G753" s="17">
        <f>計算!AQ753</f>
        <v/>
      </c>
      <c r="H753" s="16">
        <f>計算!AS753</f>
        <v/>
      </c>
    </row>
    <row r="754">
      <c r="D754" s="16" t="n">
        <v>851000</v>
      </c>
      <c r="E754" s="16">
        <f>計算!H754</f>
        <v/>
      </c>
      <c r="F754" s="17">
        <f>計算!AR754</f>
        <v/>
      </c>
      <c r="G754" s="17">
        <f>計算!AQ754</f>
        <v/>
      </c>
      <c r="H754" s="16">
        <f>計算!AS754</f>
        <v/>
      </c>
    </row>
    <row r="755">
      <c r="D755" s="16" t="n">
        <v>852000</v>
      </c>
      <c r="E755" s="16">
        <f>計算!H755</f>
        <v/>
      </c>
      <c r="F755" s="17">
        <f>計算!AR755</f>
        <v/>
      </c>
      <c r="G755" s="17">
        <f>計算!AQ755</f>
        <v/>
      </c>
      <c r="H755" s="16">
        <f>計算!AS755</f>
        <v/>
      </c>
    </row>
    <row r="756">
      <c r="D756" s="16" t="n">
        <v>853000</v>
      </c>
      <c r="E756" s="16">
        <f>計算!H756</f>
        <v/>
      </c>
      <c r="F756" s="17">
        <f>計算!AR756</f>
        <v/>
      </c>
      <c r="G756" s="17">
        <f>計算!AQ756</f>
        <v/>
      </c>
      <c r="H756" s="16">
        <f>計算!AS756</f>
        <v/>
      </c>
    </row>
    <row r="757">
      <c r="D757" s="16" t="n">
        <v>854000</v>
      </c>
      <c r="E757" s="16">
        <f>計算!H757</f>
        <v/>
      </c>
      <c r="F757" s="17">
        <f>計算!AR757</f>
        <v/>
      </c>
      <c r="G757" s="17">
        <f>計算!AQ757</f>
        <v/>
      </c>
      <c r="H757" s="16">
        <f>計算!AS757</f>
        <v/>
      </c>
    </row>
    <row r="758">
      <c r="D758" s="16" t="n">
        <v>855000</v>
      </c>
      <c r="E758" s="16">
        <f>計算!H758</f>
        <v/>
      </c>
      <c r="F758" s="17">
        <f>計算!AR758</f>
        <v/>
      </c>
      <c r="G758" s="17">
        <f>計算!AQ758</f>
        <v/>
      </c>
      <c r="H758" s="16">
        <f>計算!AS758</f>
        <v/>
      </c>
    </row>
    <row r="759">
      <c r="D759" s="16" t="n">
        <v>856000</v>
      </c>
      <c r="E759" s="16">
        <f>計算!H759</f>
        <v/>
      </c>
      <c r="F759" s="17">
        <f>計算!AR759</f>
        <v/>
      </c>
      <c r="G759" s="17">
        <f>計算!AQ759</f>
        <v/>
      </c>
      <c r="H759" s="16">
        <f>計算!AS759</f>
        <v/>
      </c>
    </row>
    <row r="760">
      <c r="D760" s="16" t="n">
        <v>857000</v>
      </c>
      <c r="E760" s="16">
        <f>計算!H760</f>
        <v/>
      </c>
      <c r="F760" s="17">
        <f>計算!AR760</f>
        <v/>
      </c>
      <c r="G760" s="17">
        <f>計算!AQ760</f>
        <v/>
      </c>
      <c r="H760" s="16">
        <f>計算!AS760</f>
        <v/>
      </c>
    </row>
    <row r="761">
      <c r="D761" s="16" t="n">
        <v>858000</v>
      </c>
      <c r="E761" s="16">
        <f>計算!H761</f>
        <v/>
      </c>
      <c r="F761" s="17">
        <f>計算!AR761</f>
        <v/>
      </c>
      <c r="G761" s="17">
        <f>計算!AQ761</f>
        <v/>
      </c>
      <c r="H761" s="16">
        <f>計算!AS761</f>
        <v/>
      </c>
    </row>
    <row r="762">
      <c r="D762" s="16" t="n">
        <v>859000</v>
      </c>
      <c r="E762" s="16">
        <f>計算!H762</f>
        <v/>
      </c>
      <c r="F762" s="17">
        <f>計算!AR762</f>
        <v/>
      </c>
      <c r="G762" s="17">
        <f>計算!AQ762</f>
        <v/>
      </c>
      <c r="H762" s="16">
        <f>計算!AS762</f>
        <v/>
      </c>
    </row>
    <row r="763">
      <c r="D763" s="16" t="n">
        <v>860000</v>
      </c>
      <c r="E763" s="16">
        <f>計算!H763</f>
        <v/>
      </c>
      <c r="F763" s="17">
        <f>計算!AR763</f>
        <v/>
      </c>
      <c r="G763" s="17">
        <f>計算!AQ763</f>
        <v/>
      </c>
      <c r="H763" s="16">
        <f>計算!AS763</f>
        <v/>
      </c>
    </row>
    <row r="764">
      <c r="D764" s="16" t="n">
        <v>861000</v>
      </c>
      <c r="E764" s="16">
        <f>計算!H764</f>
        <v/>
      </c>
      <c r="F764" s="17">
        <f>計算!AR764</f>
        <v/>
      </c>
      <c r="G764" s="17">
        <f>計算!AQ764</f>
        <v/>
      </c>
      <c r="H764" s="16">
        <f>計算!AS764</f>
        <v/>
      </c>
    </row>
    <row r="765">
      <c r="D765" s="16" t="n">
        <v>862000</v>
      </c>
      <c r="E765" s="16">
        <f>計算!H765</f>
        <v/>
      </c>
      <c r="F765" s="17">
        <f>計算!AR765</f>
        <v/>
      </c>
      <c r="G765" s="17">
        <f>計算!AQ765</f>
        <v/>
      </c>
      <c r="H765" s="16">
        <f>計算!AS765</f>
        <v/>
      </c>
    </row>
    <row r="766">
      <c r="D766" s="16" t="n">
        <v>863000</v>
      </c>
      <c r="E766" s="16">
        <f>計算!H766</f>
        <v/>
      </c>
      <c r="F766" s="17">
        <f>計算!AR766</f>
        <v/>
      </c>
      <c r="G766" s="17">
        <f>計算!AQ766</f>
        <v/>
      </c>
      <c r="H766" s="16">
        <f>計算!AS766</f>
        <v/>
      </c>
    </row>
    <row r="767">
      <c r="D767" s="16" t="n">
        <v>864000</v>
      </c>
      <c r="E767" s="16">
        <f>計算!H767</f>
        <v/>
      </c>
      <c r="F767" s="17">
        <f>計算!AR767</f>
        <v/>
      </c>
      <c r="G767" s="17">
        <f>計算!AQ767</f>
        <v/>
      </c>
      <c r="H767" s="16">
        <f>計算!AS767</f>
        <v/>
      </c>
    </row>
    <row r="768">
      <c r="D768" s="16" t="n">
        <v>865000</v>
      </c>
      <c r="E768" s="16">
        <f>計算!H768</f>
        <v/>
      </c>
      <c r="F768" s="17">
        <f>計算!AR768</f>
        <v/>
      </c>
      <c r="G768" s="17">
        <f>計算!AQ768</f>
        <v/>
      </c>
      <c r="H768" s="16">
        <f>計算!AS768</f>
        <v/>
      </c>
    </row>
    <row r="769">
      <c r="D769" s="16" t="n">
        <v>866000</v>
      </c>
      <c r="E769" s="16">
        <f>計算!H769</f>
        <v/>
      </c>
      <c r="F769" s="17">
        <f>計算!AR769</f>
        <v/>
      </c>
      <c r="G769" s="17">
        <f>計算!AQ769</f>
        <v/>
      </c>
      <c r="H769" s="16">
        <f>計算!AS769</f>
        <v/>
      </c>
    </row>
    <row r="770">
      <c r="D770" s="16" t="n">
        <v>867000</v>
      </c>
      <c r="E770" s="16">
        <f>計算!H770</f>
        <v/>
      </c>
      <c r="F770" s="17">
        <f>計算!AR770</f>
        <v/>
      </c>
      <c r="G770" s="17">
        <f>計算!AQ770</f>
        <v/>
      </c>
      <c r="H770" s="16">
        <f>計算!AS770</f>
        <v/>
      </c>
    </row>
    <row r="771">
      <c r="D771" s="16" t="n">
        <v>868000</v>
      </c>
      <c r="E771" s="16">
        <f>計算!H771</f>
        <v/>
      </c>
      <c r="F771" s="17">
        <f>計算!AR771</f>
        <v/>
      </c>
      <c r="G771" s="17">
        <f>計算!AQ771</f>
        <v/>
      </c>
      <c r="H771" s="16">
        <f>計算!AS771</f>
        <v/>
      </c>
    </row>
    <row r="772">
      <c r="D772" s="16" t="n">
        <v>869000</v>
      </c>
      <c r="E772" s="16">
        <f>計算!H772</f>
        <v/>
      </c>
      <c r="F772" s="17">
        <f>計算!AR772</f>
        <v/>
      </c>
      <c r="G772" s="17">
        <f>計算!AQ772</f>
        <v/>
      </c>
      <c r="H772" s="16">
        <f>計算!AS772</f>
        <v/>
      </c>
    </row>
    <row r="773">
      <c r="D773" s="16" t="n">
        <v>870000</v>
      </c>
      <c r="E773" s="16">
        <f>計算!H773</f>
        <v/>
      </c>
      <c r="F773" s="17">
        <f>計算!AR773</f>
        <v/>
      </c>
      <c r="G773" s="17">
        <f>計算!AQ773</f>
        <v/>
      </c>
      <c r="H773" s="16">
        <f>計算!AS773</f>
        <v/>
      </c>
    </row>
    <row r="774">
      <c r="D774" s="16" t="n">
        <v>871000</v>
      </c>
      <c r="E774" s="16">
        <f>計算!H774</f>
        <v/>
      </c>
      <c r="F774" s="17">
        <f>計算!AR774</f>
        <v/>
      </c>
      <c r="G774" s="17">
        <f>計算!AQ774</f>
        <v/>
      </c>
      <c r="H774" s="16">
        <f>計算!AS774</f>
        <v/>
      </c>
    </row>
    <row r="775">
      <c r="D775" s="16" t="n">
        <v>872000</v>
      </c>
      <c r="E775" s="16">
        <f>計算!H775</f>
        <v/>
      </c>
      <c r="F775" s="17">
        <f>計算!AR775</f>
        <v/>
      </c>
      <c r="G775" s="17">
        <f>計算!AQ775</f>
        <v/>
      </c>
      <c r="H775" s="16">
        <f>計算!AS775</f>
        <v/>
      </c>
    </row>
    <row r="776">
      <c r="D776" s="16" t="n">
        <v>873000</v>
      </c>
      <c r="E776" s="16">
        <f>計算!H776</f>
        <v/>
      </c>
      <c r="F776" s="17">
        <f>計算!AR776</f>
        <v/>
      </c>
      <c r="G776" s="17">
        <f>計算!AQ776</f>
        <v/>
      </c>
      <c r="H776" s="16">
        <f>計算!AS776</f>
        <v/>
      </c>
    </row>
    <row r="777">
      <c r="D777" s="16" t="n">
        <v>874000</v>
      </c>
      <c r="E777" s="16">
        <f>計算!H777</f>
        <v/>
      </c>
      <c r="F777" s="17">
        <f>計算!AR777</f>
        <v/>
      </c>
      <c r="G777" s="17">
        <f>計算!AQ777</f>
        <v/>
      </c>
      <c r="H777" s="16">
        <f>計算!AS777</f>
        <v/>
      </c>
    </row>
    <row r="778">
      <c r="D778" s="16" t="n">
        <v>875000</v>
      </c>
      <c r="E778" s="16">
        <f>計算!H778</f>
        <v/>
      </c>
      <c r="F778" s="17">
        <f>計算!AR778</f>
        <v/>
      </c>
      <c r="G778" s="17">
        <f>計算!AQ778</f>
        <v/>
      </c>
      <c r="H778" s="16">
        <f>計算!AS778</f>
        <v/>
      </c>
    </row>
    <row r="779">
      <c r="D779" s="16" t="n">
        <v>876000</v>
      </c>
      <c r="E779" s="16">
        <f>計算!H779</f>
        <v/>
      </c>
      <c r="F779" s="17">
        <f>計算!AR779</f>
        <v/>
      </c>
      <c r="G779" s="17">
        <f>計算!AQ779</f>
        <v/>
      </c>
      <c r="H779" s="16">
        <f>計算!AS779</f>
        <v/>
      </c>
    </row>
    <row r="780">
      <c r="D780" s="16" t="n">
        <v>877000</v>
      </c>
      <c r="E780" s="16">
        <f>計算!H780</f>
        <v/>
      </c>
      <c r="F780" s="17">
        <f>計算!AR780</f>
        <v/>
      </c>
      <c r="G780" s="17">
        <f>計算!AQ780</f>
        <v/>
      </c>
      <c r="H780" s="16">
        <f>計算!AS780</f>
        <v/>
      </c>
    </row>
    <row r="781">
      <c r="D781" s="16" t="n">
        <v>878000</v>
      </c>
      <c r="E781" s="16">
        <f>計算!H781</f>
        <v/>
      </c>
      <c r="F781" s="17">
        <f>計算!AR781</f>
        <v/>
      </c>
      <c r="G781" s="17">
        <f>計算!AQ781</f>
        <v/>
      </c>
      <c r="H781" s="16">
        <f>計算!AS781</f>
        <v/>
      </c>
    </row>
    <row r="782">
      <c r="D782" s="16" t="n">
        <v>879000</v>
      </c>
      <c r="E782" s="16">
        <f>計算!H782</f>
        <v/>
      </c>
      <c r="F782" s="17">
        <f>計算!AR782</f>
        <v/>
      </c>
      <c r="G782" s="17">
        <f>計算!AQ782</f>
        <v/>
      </c>
      <c r="H782" s="16">
        <f>計算!AS782</f>
        <v/>
      </c>
    </row>
    <row r="783">
      <c r="D783" s="16" t="n">
        <v>880000</v>
      </c>
      <c r="E783" s="16">
        <f>計算!H783</f>
        <v/>
      </c>
      <c r="F783" s="17">
        <f>計算!AR783</f>
        <v/>
      </c>
      <c r="G783" s="17">
        <f>計算!AQ783</f>
        <v/>
      </c>
      <c r="H783" s="16">
        <f>計算!AS783</f>
        <v/>
      </c>
    </row>
    <row r="784">
      <c r="D784" s="16" t="n">
        <v>881000</v>
      </c>
      <c r="E784" s="16">
        <f>計算!H784</f>
        <v/>
      </c>
      <c r="F784" s="17">
        <f>計算!AR784</f>
        <v/>
      </c>
      <c r="G784" s="17">
        <f>計算!AQ784</f>
        <v/>
      </c>
      <c r="H784" s="16">
        <f>計算!AS784</f>
        <v/>
      </c>
    </row>
    <row r="785">
      <c r="D785" s="16" t="n">
        <v>882000</v>
      </c>
      <c r="E785" s="16">
        <f>計算!H785</f>
        <v/>
      </c>
      <c r="F785" s="17">
        <f>計算!AR785</f>
        <v/>
      </c>
      <c r="G785" s="17">
        <f>計算!AQ785</f>
        <v/>
      </c>
      <c r="H785" s="16">
        <f>計算!AS785</f>
        <v/>
      </c>
    </row>
    <row r="786">
      <c r="D786" s="16" t="n">
        <v>883000</v>
      </c>
      <c r="E786" s="16">
        <f>計算!H786</f>
        <v/>
      </c>
      <c r="F786" s="17">
        <f>計算!AR786</f>
        <v/>
      </c>
      <c r="G786" s="17">
        <f>計算!AQ786</f>
        <v/>
      </c>
      <c r="H786" s="16">
        <f>計算!AS786</f>
        <v/>
      </c>
    </row>
    <row r="787">
      <c r="D787" s="16" t="n">
        <v>884000</v>
      </c>
      <c r="E787" s="16">
        <f>計算!H787</f>
        <v/>
      </c>
      <c r="F787" s="17">
        <f>計算!AR787</f>
        <v/>
      </c>
      <c r="G787" s="17">
        <f>計算!AQ787</f>
        <v/>
      </c>
      <c r="H787" s="16">
        <f>計算!AS787</f>
        <v/>
      </c>
    </row>
    <row r="788">
      <c r="D788" s="16" t="n">
        <v>885000</v>
      </c>
      <c r="E788" s="16">
        <f>計算!H788</f>
        <v/>
      </c>
      <c r="F788" s="17">
        <f>計算!AR788</f>
        <v/>
      </c>
      <c r="G788" s="17">
        <f>計算!AQ788</f>
        <v/>
      </c>
      <c r="H788" s="16">
        <f>計算!AS788</f>
        <v/>
      </c>
    </row>
    <row r="789">
      <c r="D789" s="16" t="n">
        <v>886000</v>
      </c>
      <c r="E789" s="16">
        <f>計算!H789</f>
        <v/>
      </c>
      <c r="F789" s="17">
        <f>計算!AR789</f>
        <v/>
      </c>
      <c r="G789" s="17">
        <f>計算!AQ789</f>
        <v/>
      </c>
      <c r="H789" s="16">
        <f>計算!AS789</f>
        <v/>
      </c>
    </row>
    <row r="790">
      <c r="D790" s="16" t="n">
        <v>887000</v>
      </c>
      <c r="E790" s="16">
        <f>計算!H790</f>
        <v/>
      </c>
      <c r="F790" s="17">
        <f>計算!AR790</f>
        <v/>
      </c>
      <c r="G790" s="17">
        <f>計算!AQ790</f>
        <v/>
      </c>
      <c r="H790" s="16">
        <f>計算!AS790</f>
        <v/>
      </c>
    </row>
    <row r="791">
      <c r="D791" s="16" t="n">
        <v>888000</v>
      </c>
      <c r="E791" s="16">
        <f>計算!H791</f>
        <v/>
      </c>
      <c r="F791" s="17">
        <f>計算!AR791</f>
        <v/>
      </c>
      <c r="G791" s="17">
        <f>計算!AQ791</f>
        <v/>
      </c>
      <c r="H791" s="16">
        <f>計算!AS791</f>
        <v/>
      </c>
    </row>
    <row r="792">
      <c r="D792" s="16" t="n">
        <v>889000</v>
      </c>
      <c r="E792" s="16">
        <f>計算!H792</f>
        <v/>
      </c>
      <c r="F792" s="17">
        <f>計算!AR792</f>
        <v/>
      </c>
      <c r="G792" s="17">
        <f>計算!AQ792</f>
        <v/>
      </c>
      <c r="H792" s="16">
        <f>計算!AS792</f>
        <v/>
      </c>
    </row>
    <row r="793">
      <c r="D793" s="16" t="n">
        <v>890000</v>
      </c>
      <c r="E793" s="16">
        <f>計算!H793</f>
        <v/>
      </c>
      <c r="F793" s="17">
        <f>計算!AR793</f>
        <v/>
      </c>
      <c r="G793" s="17">
        <f>計算!AQ793</f>
        <v/>
      </c>
      <c r="H793" s="16">
        <f>計算!AS793</f>
        <v/>
      </c>
    </row>
    <row r="794">
      <c r="D794" s="16" t="n">
        <v>891000</v>
      </c>
      <c r="E794" s="16">
        <f>計算!H794</f>
        <v/>
      </c>
      <c r="F794" s="17">
        <f>計算!AR794</f>
        <v/>
      </c>
      <c r="G794" s="17">
        <f>計算!AQ794</f>
        <v/>
      </c>
      <c r="H794" s="16">
        <f>計算!AS794</f>
        <v/>
      </c>
    </row>
    <row r="795">
      <c r="D795" s="16" t="n">
        <v>892000</v>
      </c>
      <c r="E795" s="16">
        <f>計算!H795</f>
        <v/>
      </c>
      <c r="F795" s="17">
        <f>計算!AR795</f>
        <v/>
      </c>
      <c r="G795" s="17">
        <f>計算!AQ795</f>
        <v/>
      </c>
      <c r="H795" s="16">
        <f>計算!AS795</f>
        <v/>
      </c>
    </row>
    <row r="796">
      <c r="D796" s="16" t="n">
        <v>893000</v>
      </c>
      <c r="E796" s="16">
        <f>計算!H796</f>
        <v/>
      </c>
      <c r="F796" s="17">
        <f>計算!AR796</f>
        <v/>
      </c>
      <c r="G796" s="17">
        <f>計算!AQ796</f>
        <v/>
      </c>
      <c r="H796" s="16">
        <f>計算!AS796</f>
        <v/>
      </c>
    </row>
    <row r="797">
      <c r="D797" s="16" t="n">
        <v>894000</v>
      </c>
      <c r="E797" s="16">
        <f>計算!H797</f>
        <v/>
      </c>
      <c r="F797" s="17">
        <f>計算!AR797</f>
        <v/>
      </c>
      <c r="G797" s="17">
        <f>計算!AQ797</f>
        <v/>
      </c>
      <c r="H797" s="16">
        <f>計算!AS797</f>
        <v/>
      </c>
    </row>
    <row r="798">
      <c r="D798" s="16" t="n">
        <v>895000</v>
      </c>
      <c r="E798" s="16">
        <f>計算!H798</f>
        <v/>
      </c>
      <c r="F798" s="17">
        <f>計算!AR798</f>
        <v/>
      </c>
      <c r="G798" s="17">
        <f>計算!AQ798</f>
        <v/>
      </c>
      <c r="H798" s="16">
        <f>計算!AS798</f>
        <v/>
      </c>
    </row>
    <row r="799">
      <c r="D799" s="16" t="n">
        <v>896000</v>
      </c>
      <c r="E799" s="16">
        <f>計算!H799</f>
        <v/>
      </c>
      <c r="F799" s="17">
        <f>計算!AR799</f>
        <v/>
      </c>
      <c r="G799" s="17">
        <f>計算!AQ799</f>
        <v/>
      </c>
      <c r="H799" s="16">
        <f>計算!AS799</f>
        <v/>
      </c>
    </row>
    <row r="800">
      <c r="D800" s="16" t="n">
        <v>897000</v>
      </c>
      <c r="E800" s="16">
        <f>計算!H800</f>
        <v/>
      </c>
      <c r="F800" s="17">
        <f>計算!AR800</f>
        <v/>
      </c>
      <c r="G800" s="17">
        <f>計算!AQ800</f>
        <v/>
      </c>
      <c r="H800" s="16">
        <f>計算!AS800</f>
        <v/>
      </c>
    </row>
    <row r="801">
      <c r="D801" s="16" t="n">
        <v>898000</v>
      </c>
      <c r="E801" s="16">
        <f>計算!H801</f>
        <v/>
      </c>
      <c r="F801" s="17">
        <f>計算!AR801</f>
        <v/>
      </c>
      <c r="G801" s="17">
        <f>計算!AQ801</f>
        <v/>
      </c>
      <c r="H801" s="16">
        <f>計算!AS801</f>
        <v/>
      </c>
    </row>
    <row r="802">
      <c r="D802" s="16" t="n">
        <v>899000</v>
      </c>
      <c r="E802" s="16">
        <f>計算!H802</f>
        <v/>
      </c>
      <c r="F802" s="17">
        <f>計算!AR802</f>
        <v/>
      </c>
      <c r="G802" s="17">
        <f>計算!AQ802</f>
        <v/>
      </c>
      <c r="H802" s="16">
        <f>計算!AS802</f>
        <v/>
      </c>
    </row>
    <row r="803">
      <c r="D803" s="16" t="n">
        <v>900000</v>
      </c>
      <c r="E803" s="16">
        <f>計算!H803</f>
        <v/>
      </c>
      <c r="F803" s="17">
        <f>計算!AR803</f>
        <v/>
      </c>
      <c r="G803" s="17">
        <f>計算!AQ803</f>
        <v/>
      </c>
      <c r="H803" s="16">
        <f>計算!AS803</f>
        <v/>
      </c>
    </row>
    <row r="804">
      <c r="D804" s="16" t="n">
        <v>901000</v>
      </c>
      <c r="E804" s="16">
        <f>計算!H804</f>
        <v/>
      </c>
      <c r="F804" s="17">
        <f>計算!AR804</f>
        <v/>
      </c>
      <c r="G804" s="17">
        <f>計算!AQ804</f>
        <v/>
      </c>
      <c r="H804" s="16">
        <f>計算!AS804</f>
        <v/>
      </c>
    </row>
    <row r="805">
      <c r="D805" s="16" t="n">
        <v>902000</v>
      </c>
      <c r="E805" s="16">
        <f>計算!H805</f>
        <v/>
      </c>
      <c r="F805" s="17">
        <f>計算!AR805</f>
        <v/>
      </c>
      <c r="G805" s="17">
        <f>計算!AQ805</f>
        <v/>
      </c>
      <c r="H805" s="16">
        <f>計算!AS805</f>
        <v/>
      </c>
    </row>
    <row r="806">
      <c r="D806" s="16" t="n">
        <v>903000</v>
      </c>
      <c r="E806" s="16">
        <f>計算!H806</f>
        <v/>
      </c>
      <c r="F806" s="17">
        <f>計算!AR806</f>
        <v/>
      </c>
      <c r="G806" s="17">
        <f>計算!AQ806</f>
        <v/>
      </c>
      <c r="H806" s="16">
        <f>計算!AS806</f>
        <v/>
      </c>
    </row>
    <row r="807">
      <c r="D807" s="16" t="n">
        <v>904000</v>
      </c>
      <c r="E807" s="16">
        <f>計算!H807</f>
        <v/>
      </c>
      <c r="F807" s="17">
        <f>計算!AR807</f>
        <v/>
      </c>
      <c r="G807" s="17">
        <f>計算!AQ807</f>
        <v/>
      </c>
      <c r="H807" s="16">
        <f>計算!AS807</f>
        <v/>
      </c>
    </row>
    <row r="808">
      <c r="D808" s="16" t="n">
        <v>905000</v>
      </c>
      <c r="E808" s="16">
        <f>計算!H808</f>
        <v/>
      </c>
      <c r="F808" s="17">
        <f>計算!AR808</f>
        <v/>
      </c>
      <c r="G808" s="17">
        <f>計算!AQ808</f>
        <v/>
      </c>
      <c r="H808" s="16">
        <f>計算!AS808</f>
        <v/>
      </c>
    </row>
    <row r="809">
      <c r="D809" s="16" t="n">
        <v>906000</v>
      </c>
      <c r="E809" s="16">
        <f>計算!H809</f>
        <v/>
      </c>
      <c r="F809" s="17">
        <f>計算!AR809</f>
        <v/>
      </c>
      <c r="G809" s="17">
        <f>計算!AQ809</f>
        <v/>
      </c>
      <c r="H809" s="16">
        <f>計算!AS809</f>
        <v/>
      </c>
    </row>
    <row r="810">
      <c r="D810" s="16" t="n">
        <v>907000</v>
      </c>
      <c r="E810" s="16">
        <f>計算!H810</f>
        <v/>
      </c>
      <c r="F810" s="17">
        <f>計算!AR810</f>
        <v/>
      </c>
      <c r="G810" s="17">
        <f>計算!AQ810</f>
        <v/>
      </c>
      <c r="H810" s="16">
        <f>計算!AS810</f>
        <v/>
      </c>
    </row>
    <row r="811">
      <c r="D811" s="16" t="n">
        <v>908000</v>
      </c>
      <c r="E811" s="16">
        <f>計算!H811</f>
        <v/>
      </c>
      <c r="F811" s="17">
        <f>計算!AR811</f>
        <v/>
      </c>
      <c r="G811" s="17">
        <f>計算!AQ811</f>
        <v/>
      </c>
      <c r="H811" s="16">
        <f>計算!AS811</f>
        <v/>
      </c>
    </row>
    <row r="812">
      <c r="D812" s="16" t="n">
        <v>909000</v>
      </c>
      <c r="E812" s="16">
        <f>計算!H812</f>
        <v/>
      </c>
      <c r="F812" s="17">
        <f>計算!AR812</f>
        <v/>
      </c>
      <c r="G812" s="17">
        <f>計算!AQ812</f>
        <v/>
      </c>
      <c r="H812" s="16">
        <f>計算!AS812</f>
        <v/>
      </c>
    </row>
    <row r="813">
      <c r="D813" s="16" t="n">
        <v>910000</v>
      </c>
      <c r="E813" s="16">
        <f>計算!H813</f>
        <v/>
      </c>
      <c r="F813" s="17">
        <f>計算!AR813</f>
        <v/>
      </c>
      <c r="G813" s="17">
        <f>計算!AQ813</f>
        <v/>
      </c>
      <c r="H813" s="16">
        <f>計算!AS813</f>
        <v/>
      </c>
    </row>
    <row r="814">
      <c r="D814" s="16" t="n">
        <v>911000</v>
      </c>
      <c r="E814" s="16">
        <f>計算!H814</f>
        <v/>
      </c>
      <c r="F814" s="17">
        <f>計算!AR814</f>
        <v/>
      </c>
      <c r="G814" s="17">
        <f>計算!AQ814</f>
        <v/>
      </c>
      <c r="H814" s="16">
        <f>計算!AS814</f>
        <v/>
      </c>
    </row>
    <row r="815">
      <c r="D815" s="16" t="n">
        <v>912000</v>
      </c>
      <c r="E815" s="16">
        <f>計算!H815</f>
        <v/>
      </c>
      <c r="F815" s="17">
        <f>計算!AR815</f>
        <v/>
      </c>
      <c r="G815" s="17">
        <f>計算!AQ815</f>
        <v/>
      </c>
      <c r="H815" s="16">
        <f>計算!AS815</f>
        <v/>
      </c>
    </row>
    <row r="816">
      <c r="D816" s="16" t="n">
        <v>913000</v>
      </c>
      <c r="E816" s="16">
        <f>計算!H816</f>
        <v/>
      </c>
      <c r="F816" s="17">
        <f>計算!AR816</f>
        <v/>
      </c>
      <c r="G816" s="17">
        <f>計算!AQ816</f>
        <v/>
      </c>
      <c r="H816" s="16">
        <f>計算!AS816</f>
        <v/>
      </c>
    </row>
    <row r="817">
      <c r="D817" s="16" t="n">
        <v>914000</v>
      </c>
      <c r="E817" s="16">
        <f>計算!H817</f>
        <v/>
      </c>
      <c r="F817" s="17">
        <f>計算!AR817</f>
        <v/>
      </c>
      <c r="G817" s="17">
        <f>計算!AQ817</f>
        <v/>
      </c>
      <c r="H817" s="16">
        <f>計算!AS817</f>
        <v/>
      </c>
    </row>
    <row r="818">
      <c r="D818" s="16" t="n">
        <v>915000</v>
      </c>
      <c r="E818" s="16">
        <f>計算!H818</f>
        <v/>
      </c>
      <c r="F818" s="17">
        <f>計算!AR818</f>
        <v/>
      </c>
      <c r="G818" s="17">
        <f>計算!AQ818</f>
        <v/>
      </c>
      <c r="H818" s="16">
        <f>計算!AS818</f>
        <v/>
      </c>
    </row>
    <row r="819">
      <c r="D819" s="16" t="n">
        <v>916000</v>
      </c>
      <c r="E819" s="16">
        <f>計算!H819</f>
        <v/>
      </c>
      <c r="F819" s="17">
        <f>計算!AR819</f>
        <v/>
      </c>
      <c r="G819" s="17">
        <f>計算!AQ819</f>
        <v/>
      </c>
      <c r="H819" s="16">
        <f>計算!AS819</f>
        <v/>
      </c>
    </row>
    <row r="820">
      <c r="D820" s="16" t="n">
        <v>917000</v>
      </c>
      <c r="E820" s="16">
        <f>計算!H820</f>
        <v/>
      </c>
      <c r="F820" s="17">
        <f>計算!AR820</f>
        <v/>
      </c>
      <c r="G820" s="17">
        <f>計算!AQ820</f>
        <v/>
      </c>
      <c r="H820" s="16">
        <f>計算!AS820</f>
        <v/>
      </c>
    </row>
    <row r="821">
      <c r="D821" s="16" t="n">
        <v>918000</v>
      </c>
      <c r="E821" s="16">
        <f>計算!H821</f>
        <v/>
      </c>
      <c r="F821" s="17">
        <f>計算!AR821</f>
        <v/>
      </c>
      <c r="G821" s="17">
        <f>計算!AQ821</f>
        <v/>
      </c>
      <c r="H821" s="16">
        <f>計算!AS821</f>
        <v/>
      </c>
    </row>
    <row r="822">
      <c r="D822" s="16" t="n">
        <v>919000</v>
      </c>
      <c r="E822" s="16">
        <f>計算!H822</f>
        <v/>
      </c>
      <c r="F822" s="17">
        <f>計算!AR822</f>
        <v/>
      </c>
      <c r="G822" s="17">
        <f>計算!AQ822</f>
        <v/>
      </c>
      <c r="H822" s="16">
        <f>計算!AS822</f>
        <v/>
      </c>
    </row>
    <row r="823">
      <c r="D823" s="16" t="n">
        <v>920000</v>
      </c>
      <c r="E823" s="16">
        <f>計算!H823</f>
        <v/>
      </c>
      <c r="F823" s="17">
        <f>計算!AR823</f>
        <v/>
      </c>
      <c r="G823" s="17">
        <f>計算!AQ823</f>
        <v/>
      </c>
      <c r="H823" s="16">
        <f>計算!AS823</f>
        <v/>
      </c>
    </row>
    <row r="824">
      <c r="D824" s="16" t="n">
        <v>921000</v>
      </c>
      <c r="E824" s="16">
        <f>計算!H824</f>
        <v/>
      </c>
      <c r="F824" s="17">
        <f>計算!AR824</f>
        <v/>
      </c>
      <c r="G824" s="17">
        <f>計算!AQ824</f>
        <v/>
      </c>
      <c r="H824" s="16">
        <f>計算!AS824</f>
        <v/>
      </c>
    </row>
    <row r="825">
      <c r="D825" s="16" t="n">
        <v>922000</v>
      </c>
      <c r="E825" s="16">
        <f>計算!H825</f>
        <v/>
      </c>
      <c r="F825" s="17">
        <f>計算!AR825</f>
        <v/>
      </c>
      <c r="G825" s="17">
        <f>計算!AQ825</f>
        <v/>
      </c>
      <c r="H825" s="16">
        <f>計算!AS825</f>
        <v/>
      </c>
    </row>
    <row r="826">
      <c r="D826" s="16" t="n">
        <v>923000</v>
      </c>
      <c r="E826" s="16">
        <f>計算!H826</f>
        <v/>
      </c>
      <c r="F826" s="17">
        <f>計算!AR826</f>
        <v/>
      </c>
      <c r="G826" s="17">
        <f>計算!AQ826</f>
        <v/>
      </c>
      <c r="H826" s="16">
        <f>計算!AS826</f>
        <v/>
      </c>
    </row>
    <row r="827">
      <c r="D827" s="16" t="n">
        <v>924000</v>
      </c>
      <c r="E827" s="16">
        <f>計算!H827</f>
        <v/>
      </c>
      <c r="F827" s="17">
        <f>計算!AR827</f>
        <v/>
      </c>
      <c r="G827" s="17">
        <f>計算!AQ827</f>
        <v/>
      </c>
      <c r="H827" s="16">
        <f>計算!AS827</f>
        <v/>
      </c>
    </row>
    <row r="828">
      <c r="D828" s="16" t="n">
        <v>925000</v>
      </c>
      <c r="E828" s="16">
        <f>計算!H828</f>
        <v/>
      </c>
      <c r="F828" s="17">
        <f>計算!AR828</f>
        <v/>
      </c>
      <c r="G828" s="17">
        <f>計算!AQ828</f>
        <v/>
      </c>
      <c r="H828" s="16">
        <f>計算!AS828</f>
        <v/>
      </c>
    </row>
    <row r="829">
      <c r="D829" s="16" t="n">
        <v>926000</v>
      </c>
      <c r="E829" s="16">
        <f>計算!H829</f>
        <v/>
      </c>
      <c r="F829" s="17">
        <f>計算!AR829</f>
        <v/>
      </c>
      <c r="G829" s="17">
        <f>計算!AQ829</f>
        <v/>
      </c>
      <c r="H829" s="16">
        <f>計算!AS829</f>
        <v/>
      </c>
    </row>
    <row r="830">
      <c r="D830" s="16" t="n">
        <v>927000</v>
      </c>
      <c r="E830" s="16">
        <f>計算!H830</f>
        <v/>
      </c>
      <c r="F830" s="17">
        <f>計算!AR830</f>
        <v/>
      </c>
      <c r="G830" s="17">
        <f>計算!AQ830</f>
        <v/>
      </c>
      <c r="H830" s="16">
        <f>計算!AS830</f>
        <v/>
      </c>
    </row>
    <row r="831">
      <c r="D831" s="16" t="n">
        <v>928000</v>
      </c>
      <c r="E831" s="16">
        <f>計算!H831</f>
        <v/>
      </c>
      <c r="F831" s="17">
        <f>計算!AR831</f>
        <v/>
      </c>
      <c r="G831" s="17">
        <f>計算!AQ831</f>
        <v/>
      </c>
      <c r="H831" s="16">
        <f>計算!AS831</f>
        <v/>
      </c>
    </row>
    <row r="832">
      <c r="D832" s="16" t="n">
        <v>929000</v>
      </c>
      <c r="E832" s="16">
        <f>計算!H832</f>
        <v/>
      </c>
      <c r="F832" s="17">
        <f>計算!AR832</f>
        <v/>
      </c>
      <c r="G832" s="17">
        <f>計算!AQ832</f>
        <v/>
      </c>
      <c r="H832" s="16">
        <f>計算!AS832</f>
        <v/>
      </c>
    </row>
    <row r="833">
      <c r="D833" s="16" t="n">
        <v>930000</v>
      </c>
      <c r="E833" s="16">
        <f>計算!H833</f>
        <v/>
      </c>
      <c r="F833" s="17">
        <f>計算!AR833</f>
        <v/>
      </c>
      <c r="G833" s="17">
        <f>計算!AQ833</f>
        <v/>
      </c>
      <c r="H833" s="16">
        <f>計算!AS833</f>
        <v/>
      </c>
    </row>
    <row r="834">
      <c r="D834" s="16" t="n">
        <v>931000</v>
      </c>
      <c r="E834" s="16">
        <f>計算!H834</f>
        <v/>
      </c>
      <c r="F834" s="17">
        <f>計算!AR834</f>
        <v/>
      </c>
      <c r="G834" s="17">
        <f>計算!AQ834</f>
        <v/>
      </c>
      <c r="H834" s="16">
        <f>計算!AS834</f>
        <v/>
      </c>
    </row>
    <row r="835">
      <c r="D835" s="16" t="n">
        <v>932000</v>
      </c>
      <c r="E835" s="16">
        <f>計算!H835</f>
        <v/>
      </c>
      <c r="F835" s="17">
        <f>計算!AR835</f>
        <v/>
      </c>
      <c r="G835" s="17">
        <f>計算!AQ835</f>
        <v/>
      </c>
      <c r="H835" s="16">
        <f>計算!AS835</f>
        <v/>
      </c>
    </row>
    <row r="836">
      <c r="D836" s="16" t="n">
        <v>933000</v>
      </c>
      <c r="E836" s="16">
        <f>計算!H836</f>
        <v/>
      </c>
      <c r="F836" s="17">
        <f>計算!AR836</f>
        <v/>
      </c>
      <c r="G836" s="17">
        <f>計算!AQ836</f>
        <v/>
      </c>
      <c r="H836" s="16">
        <f>計算!AS836</f>
        <v/>
      </c>
    </row>
    <row r="837">
      <c r="D837" s="16" t="n">
        <v>934000</v>
      </c>
      <c r="E837" s="16">
        <f>計算!H837</f>
        <v/>
      </c>
      <c r="F837" s="17">
        <f>計算!AR837</f>
        <v/>
      </c>
      <c r="G837" s="17">
        <f>計算!AQ837</f>
        <v/>
      </c>
      <c r="H837" s="16">
        <f>計算!AS837</f>
        <v/>
      </c>
    </row>
    <row r="838">
      <c r="D838" s="16" t="n">
        <v>935000</v>
      </c>
      <c r="E838" s="16">
        <f>計算!H838</f>
        <v/>
      </c>
      <c r="F838" s="17">
        <f>計算!AR838</f>
        <v/>
      </c>
      <c r="G838" s="17">
        <f>計算!AQ838</f>
        <v/>
      </c>
      <c r="H838" s="16">
        <f>計算!AS838</f>
        <v/>
      </c>
    </row>
    <row r="839">
      <c r="D839" s="16" t="n">
        <v>936000</v>
      </c>
      <c r="E839" s="16">
        <f>計算!H839</f>
        <v/>
      </c>
      <c r="F839" s="17">
        <f>計算!AR839</f>
        <v/>
      </c>
      <c r="G839" s="17">
        <f>計算!AQ839</f>
        <v/>
      </c>
      <c r="H839" s="16">
        <f>計算!AS839</f>
        <v/>
      </c>
    </row>
    <row r="840">
      <c r="D840" s="16" t="n">
        <v>937000</v>
      </c>
      <c r="E840" s="16">
        <f>計算!H840</f>
        <v/>
      </c>
      <c r="F840" s="17">
        <f>計算!AR840</f>
        <v/>
      </c>
      <c r="G840" s="17">
        <f>計算!AQ840</f>
        <v/>
      </c>
      <c r="H840" s="16">
        <f>計算!AS840</f>
        <v/>
      </c>
    </row>
    <row r="841">
      <c r="D841" s="16" t="n">
        <v>938000</v>
      </c>
      <c r="E841" s="16">
        <f>計算!H841</f>
        <v/>
      </c>
      <c r="F841" s="17">
        <f>計算!AR841</f>
        <v/>
      </c>
      <c r="G841" s="17">
        <f>計算!AQ841</f>
        <v/>
      </c>
      <c r="H841" s="16">
        <f>計算!AS841</f>
        <v/>
      </c>
    </row>
    <row r="842">
      <c r="D842" s="16" t="n">
        <v>939000</v>
      </c>
      <c r="E842" s="16">
        <f>計算!H842</f>
        <v/>
      </c>
      <c r="F842" s="17">
        <f>計算!AR842</f>
        <v/>
      </c>
      <c r="G842" s="17">
        <f>計算!AQ842</f>
        <v/>
      </c>
      <c r="H842" s="16">
        <f>計算!AS842</f>
        <v/>
      </c>
    </row>
    <row r="843">
      <c r="D843" s="16" t="n">
        <v>940000</v>
      </c>
      <c r="E843" s="16">
        <f>計算!H843</f>
        <v/>
      </c>
      <c r="F843" s="17">
        <f>計算!AR843</f>
        <v/>
      </c>
      <c r="G843" s="17">
        <f>計算!AQ843</f>
        <v/>
      </c>
      <c r="H843" s="16">
        <f>計算!AS843</f>
        <v/>
      </c>
    </row>
    <row r="844">
      <c r="D844" s="16" t="n">
        <v>941000</v>
      </c>
      <c r="E844" s="16">
        <f>計算!H844</f>
        <v/>
      </c>
      <c r="F844" s="17">
        <f>計算!AR844</f>
        <v/>
      </c>
      <c r="G844" s="17">
        <f>計算!AQ844</f>
        <v/>
      </c>
      <c r="H844" s="16">
        <f>計算!AS844</f>
        <v/>
      </c>
    </row>
    <row r="845">
      <c r="D845" s="16" t="n">
        <v>942000</v>
      </c>
      <c r="E845" s="16">
        <f>計算!H845</f>
        <v/>
      </c>
      <c r="F845" s="17">
        <f>計算!AR845</f>
        <v/>
      </c>
      <c r="G845" s="17">
        <f>計算!AQ845</f>
        <v/>
      </c>
      <c r="H845" s="16">
        <f>計算!AS845</f>
        <v/>
      </c>
    </row>
    <row r="846">
      <c r="D846" s="16" t="n">
        <v>943000</v>
      </c>
      <c r="E846" s="16">
        <f>計算!H846</f>
        <v/>
      </c>
      <c r="F846" s="17">
        <f>計算!AR846</f>
        <v/>
      </c>
      <c r="G846" s="17">
        <f>計算!AQ846</f>
        <v/>
      </c>
      <c r="H846" s="16">
        <f>計算!AS846</f>
        <v/>
      </c>
    </row>
    <row r="847">
      <c r="D847" s="16" t="n">
        <v>944000</v>
      </c>
      <c r="E847" s="16">
        <f>計算!H847</f>
        <v/>
      </c>
      <c r="F847" s="17">
        <f>計算!AR847</f>
        <v/>
      </c>
      <c r="G847" s="17">
        <f>計算!AQ847</f>
        <v/>
      </c>
      <c r="H847" s="16">
        <f>計算!AS847</f>
        <v/>
      </c>
    </row>
    <row r="848">
      <c r="D848" s="16" t="n">
        <v>945000</v>
      </c>
      <c r="E848" s="16">
        <f>計算!H848</f>
        <v/>
      </c>
      <c r="F848" s="17">
        <f>計算!AR848</f>
        <v/>
      </c>
      <c r="G848" s="17">
        <f>計算!AQ848</f>
        <v/>
      </c>
      <c r="H848" s="16">
        <f>計算!AS848</f>
        <v/>
      </c>
    </row>
    <row r="849">
      <c r="D849" s="16" t="n">
        <v>946000</v>
      </c>
      <c r="E849" s="16">
        <f>計算!H849</f>
        <v/>
      </c>
      <c r="F849" s="17">
        <f>計算!AR849</f>
        <v/>
      </c>
      <c r="G849" s="17">
        <f>計算!AQ849</f>
        <v/>
      </c>
      <c r="H849" s="16">
        <f>計算!AS849</f>
        <v/>
      </c>
    </row>
    <row r="850">
      <c r="D850" s="16" t="n">
        <v>947000</v>
      </c>
      <c r="E850" s="16">
        <f>計算!H850</f>
        <v/>
      </c>
      <c r="F850" s="17">
        <f>計算!AR850</f>
        <v/>
      </c>
      <c r="G850" s="17">
        <f>計算!AQ850</f>
        <v/>
      </c>
      <c r="H850" s="16">
        <f>計算!AS850</f>
        <v/>
      </c>
    </row>
    <row r="851">
      <c r="D851" s="16" t="n">
        <v>948000</v>
      </c>
      <c r="E851" s="16">
        <f>計算!H851</f>
        <v/>
      </c>
      <c r="F851" s="17">
        <f>計算!AR851</f>
        <v/>
      </c>
      <c r="G851" s="17">
        <f>計算!AQ851</f>
        <v/>
      </c>
      <c r="H851" s="16">
        <f>計算!AS851</f>
        <v/>
      </c>
    </row>
    <row r="852">
      <c r="D852" s="16" t="n">
        <v>949000</v>
      </c>
      <c r="E852" s="16">
        <f>計算!H852</f>
        <v/>
      </c>
      <c r="F852" s="17">
        <f>計算!AR852</f>
        <v/>
      </c>
      <c r="G852" s="17">
        <f>計算!AQ852</f>
        <v/>
      </c>
      <c r="H852" s="16">
        <f>計算!AS852</f>
        <v/>
      </c>
    </row>
    <row r="853">
      <c r="D853" s="16" t="n">
        <v>950000</v>
      </c>
      <c r="E853" s="16">
        <f>計算!H853</f>
        <v/>
      </c>
      <c r="F853" s="17">
        <f>計算!AR853</f>
        <v/>
      </c>
      <c r="G853" s="17">
        <f>計算!AQ853</f>
        <v/>
      </c>
      <c r="H853" s="16">
        <f>計算!AS853</f>
        <v/>
      </c>
    </row>
    <row r="854">
      <c r="D854" s="16" t="n">
        <v>951000</v>
      </c>
      <c r="E854" s="16">
        <f>計算!H854</f>
        <v/>
      </c>
      <c r="F854" s="17">
        <f>計算!AR854</f>
        <v/>
      </c>
      <c r="G854" s="17">
        <f>計算!AQ854</f>
        <v/>
      </c>
      <c r="H854" s="16">
        <f>計算!AS854</f>
        <v/>
      </c>
    </row>
    <row r="855">
      <c r="D855" s="16" t="n">
        <v>952000</v>
      </c>
      <c r="E855" s="16">
        <f>計算!H855</f>
        <v/>
      </c>
      <c r="F855" s="17">
        <f>計算!AR855</f>
        <v/>
      </c>
      <c r="G855" s="17">
        <f>計算!AQ855</f>
        <v/>
      </c>
      <c r="H855" s="16">
        <f>計算!AS855</f>
        <v/>
      </c>
    </row>
    <row r="856">
      <c r="D856" s="16" t="n">
        <v>953000</v>
      </c>
      <c r="E856" s="16">
        <f>計算!H856</f>
        <v/>
      </c>
      <c r="F856" s="17">
        <f>計算!AR856</f>
        <v/>
      </c>
      <c r="G856" s="17">
        <f>計算!AQ856</f>
        <v/>
      </c>
      <c r="H856" s="16">
        <f>計算!AS856</f>
        <v/>
      </c>
    </row>
    <row r="857">
      <c r="D857" s="16" t="n">
        <v>954000</v>
      </c>
      <c r="E857" s="16">
        <f>計算!H857</f>
        <v/>
      </c>
      <c r="F857" s="17">
        <f>計算!AR857</f>
        <v/>
      </c>
      <c r="G857" s="17">
        <f>計算!AQ857</f>
        <v/>
      </c>
      <c r="H857" s="16">
        <f>計算!AS857</f>
        <v/>
      </c>
    </row>
    <row r="858">
      <c r="D858" s="16" t="n">
        <v>955000</v>
      </c>
      <c r="E858" s="16">
        <f>計算!H858</f>
        <v/>
      </c>
      <c r="F858" s="17">
        <f>計算!AR858</f>
        <v/>
      </c>
      <c r="G858" s="17">
        <f>計算!AQ858</f>
        <v/>
      </c>
      <c r="H858" s="16">
        <f>計算!AS858</f>
        <v/>
      </c>
    </row>
    <row r="859">
      <c r="D859" s="16" t="n">
        <v>956000</v>
      </c>
      <c r="E859" s="16">
        <f>計算!H859</f>
        <v/>
      </c>
      <c r="F859" s="17">
        <f>計算!AR859</f>
        <v/>
      </c>
      <c r="G859" s="17">
        <f>計算!AQ859</f>
        <v/>
      </c>
      <c r="H859" s="16">
        <f>計算!AS859</f>
        <v/>
      </c>
    </row>
    <row r="860">
      <c r="D860" s="16" t="n">
        <v>957000</v>
      </c>
      <c r="E860" s="16">
        <f>計算!H860</f>
        <v/>
      </c>
      <c r="F860" s="17">
        <f>計算!AR860</f>
        <v/>
      </c>
      <c r="G860" s="17">
        <f>計算!AQ860</f>
        <v/>
      </c>
      <c r="H860" s="16">
        <f>計算!AS860</f>
        <v/>
      </c>
    </row>
    <row r="861">
      <c r="D861" s="16" t="n">
        <v>958000</v>
      </c>
      <c r="E861" s="16">
        <f>計算!H861</f>
        <v/>
      </c>
      <c r="F861" s="17">
        <f>計算!AR861</f>
        <v/>
      </c>
      <c r="G861" s="17">
        <f>計算!AQ861</f>
        <v/>
      </c>
      <c r="H861" s="16">
        <f>計算!AS861</f>
        <v/>
      </c>
    </row>
    <row r="862">
      <c r="D862" s="16" t="n">
        <v>959000</v>
      </c>
      <c r="E862" s="16">
        <f>計算!H862</f>
        <v/>
      </c>
      <c r="F862" s="17">
        <f>計算!AR862</f>
        <v/>
      </c>
      <c r="G862" s="17">
        <f>計算!AQ862</f>
        <v/>
      </c>
      <c r="H862" s="16">
        <f>計算!AS862</f>
        <v/>
      </c>
    </row>
    <row r="863">
      <c r="D863" s="16" t="n">
        <v>960000</v>
      </c>
      <c r="E863" s="16">
        <f>計算!H863</f>
        <v/>
      </c>
      <c r="F863" s="17">
        <f>計算!AR863</f>
        <v/>
      </c>
      <c r="G863" s="17">
        <f>計算!AQ863</f>
        <v/>
      </c>
      <c r="H863" s="16">
        <f>計算!AS863</f>
        <v/>
      </c>
    </row>
    <row r="864">
      <c r="D864" s="16" t="n">
        <v>961000</v>
      </c>
      <c r="E864" s="16">
        <f>計算!H864</f>
        <v/>
      </c>
      <c r="F864" s="17">
        <f>計算!AR864</f>
        <v/>
      </c>
      <c r="G864" s="17">
        <f>計算!AQ864</f>
        <v/>
      </c>
      <c r="H864" s="16">
        <f>計算!AS864</f>
        <v/>
      </c>
    </row>
    <row r="865">
      <c r="D865" s="16" t="n">
        <v>962000</v>
      </c>
      <c r="E865" s="16">
        <f>計算!H865</f>
        <v/>
      </c>
      <c r="F865" s="17">
        <f>計算!AR865</f>
        <v/>
      </c>
      <c r="G865" s="17">
        <f>計算!AQ865</f>
        <v/>
      </c>
      <c r="H865" s="16">
        <f>計算!AS865</f>
        <v/>
      </c>
    </row>
    <row r="866">
      <c r="D866" s="16" t="n">
        <v>963000</v>
      </c>
      <c r="E866" s="16">
        <f>計算!H866</f>
        <v/>
      </c>
      <c r="F866" s="17">
        <f>計算!AR866</f>
        <v/>
      </c>
      <c r="G866" s="17">
        <f>計算!AQ866</f>
        <v/>
      </c>
      <c r="H866" s="16">
        <f>計算!AS866</f>
        <v/>
      </c>
    </row>
    <row r="867">
      <c r="D867" s="16" t="n">
        <v>964000</v>
      </c>
      <c r="E867" s="16">
        <f>計算!H867</f>
        <v/>
      </c>
      <c r="F867" s="17">
        <f>計算!AR867</f>
        <v/>
      </c>
      <c r="G867" s="17">
        <f>計算!AQ867</f>
        <v/>
      </c>
      <c r="H867" s="16">
        <f>計算!AS867</f>
        <v/>
      </c>
    </row>
    <row r="868">
      <c r="D868" s="16" t="n">
        <v>965000</v>
      </c>
      <c r="E868" s="16">
        <f>計算!H868</f>
        <v/>
      </c>
      <c r="F868" s="17">
        <f>計算!AR868</f>
        <v/>
      </c>
      <c r="G868" s="17">
        <f>計算!AQ868</f>
        <v/>
      </c>
      <c r="H868" s="16">
        <f>計算!AS868</f>
        <v/>
      </c>
    </row>
    <row r="869">
      <c r="D869" s="16" t="n">
        <v>966000</v>
      </c>
      <c r="E869" s="16">
        <f>計算!H869</f>
        <v/>
      </c>
      <c r="F869" s="17">
        <f>計算!AR869</f>
        <v/>
      </c>
      <c r="G869" s="17">
        <f>計算!AQ869</f>
        <v/>
      </c>
      <c r="H869" s="16">
        <f>計算!AS869</f>
        <v/>
      </c>
    </row>
    <row r="870">
      <c r="D870" s="16" t="n">
        <v>967000</v>
      </c>
      <c r="E870" s="16">
        <f>計算!H870</f>
        <v/>
      </c>
      <c r="F870" s="17">
        <f>計算!AR870</f>
        <v/>
      </c>
      <c r="G870" s="17">
        <f>計算!AQ870</f>
        <v/>
      </c>
      <c r="H870" s="16">
        <f>計算!AS870</f>
        <v/>
      </c>
    </row>
    <row r="871">
      <c r="D871" s="16" t="n">
        <v>968000</v>
      </c>
      <c r="E871" s="16">
        <f>計算!H871</f>
        <v/>
      </c>
      <c r="F871" s="17">
        <f>計算!AR871</f>
        <v/>
      </c>
      <c r="G871" s="17">
        <f>計算!AQ871</f>
        <v/>
      </c>
      <c r="H871" s="16">
        <f>計算!AS871</f>
        <v/>
      </c>
    </row>
    <row r="872">
      <c r="D872" s="16" t="n">
        <v>969000</v>
      </c>
      <c r="E872" s="16">
        <f>計算!H872</f>
        <v/>
      </c>
      <c r="F872" s="17">
        <f>計算!AR872</f>
        <v/>
      </c>
      <c r="G872" s="17">
        <f>計算!AQ872</f>
        <v/>
      </c>
      <c r="H872" s="16">
        <f>計算!AS872</f>
        <v/>
      </c>
    </row>
    <row r="873">
      <c r="D873" s="16" t="n">
        <v>970000</v>
      </c>
      <c r="E873" s="16">
        <f>計算!H873</f>
        <v/>
      </c>
      <c r="F873" s="17">
        <f>計算!AR873</f>
        <v/>
      </c>
      <c r="G873" s="17">
        <f>計算!AQ873</f>
        <v/>
      </c>
      <c r="H873" s="16">
        <f>計算!AS873</f>
        <v/>
      </c>
    </row>
    <row r="874">
      <c r="D874" s="16" t="n">
        <v>971000</v>
      </c>
      <c r="E874" s="16">
        <f>計算!H874</f>
        <v/>
      </c>
      <c r="F874" s="17">
        <f>計算!AR874</f>
        <v/>
      </c>
      <c r="G874" s="17">
        <f>計算!AQ874</f>
        <v/>
      </c>
      <c r="H874" s="16">
        <f>計算!AS874</f>
        <v/>
      </c>
    </row>
    <row r="875">
      <c r="D875" s="16" t="n">
        <v>972000</v>
      </c>
      <c r="E875" s="16">
        <f>計算!H875</f>
        <v/>
      </c>
      <c r="F875" s="17">
        <f>計算!AR875</f>
        <v/>
      </c>
      <c r="G875" s="17">
        <f>計算!AQ875</f>
        <v/>
      </c>
      <c r="H875" s="16">
        <f>計算!AS875</f>
        <v/>
      </c>
    </row>
    <row r="876">
      <c r="D876" s="16" t="n">
        <v>973000</v>
      </c>
      <c r="E876" s="16">
        <f>計算!H876</f>
        <v/>
      </c>
      <c r="F876" s="17">
        <f>計算!AR876</f>
        <v/>
      </c>
      <c r="G876" s="17">
        <f>計算!AQ876</f>
        <v/>
      </c>
      <c r="H876" s="16">
        <f>計算!AS876</f>
        <v/>
      </c>
    </row>
    <row r="877">
      <c r="D877" s="16" t="n">
        <v>974000</v>
      </c>
      <c r="E877" s="16">
        <f>計算!H877</f>
        <v/>
      </c>
      <c r="F877" s="17">
        <f>計算!AR877</f>
        <v/>
      </c>
      <c r="G877" s="17">
        <f>計算!AQ877</f>
        <v/>
      </c>
      <c r="H877" s="16">
        <f>計算!AS877</f>
        <v/>
      </c>
    </row>
    <row r="878">
      <c r="D878" s="16" t="n">
        <v>975000</v>
      </c>
      <c r="E878" s="16">
        <f>計算!H878</f>
        <v/>
      </c>
      <c r="F878" s="17">
        <f>計算!AR878</f>
        <v/>
      </c>
      <c r="G878" s="17">
        <f>計算!AQ878</f>
        <v/>
      </c>
      <c r="H878" s="16">
        <f>計算!AS878</f>
        <v/>
      </c>
    </row>
    <row r="879">
      <c r="D879" s="16" t="n">
        <v>976000</v>
      </c>
      <c r="E879" s="16">
        <f>計算!H879</f>
        <v/>
      </c>
      <c r="F879" s="17">
        <f>計算!AR879</f>
        <v/>
      </c>
      <c r="G879" s="17">
        <f>計算!AQ879</f>
        <v/>
      </c>
      <c r="H879" s="16">
        <f>計算!AS879</f>
        <v/>
      </c>
    </row>
    <row r="880">
      <c r="D880" s="16" t="n">
        <v>977000</v>
      </c>
      <c r="E880" s="16">
        <f>計算!H880</f>
        <v/>
      </c>
      <c r="F880" s="17">
        <f>計算!AR880</f>
        <v/>
      </c>
      <c r="G880" s="17">
        <f>計算!AQ880</f>
        <v/>
      </c>
      <c r="H880" s="16">
        <f>計算!AS880</f>
        <v/>
      </c>
    </row>
    <row r="881">
      <c r="D881" s="16" t="n">
        <v>978000</v>
      </c>
      <c r="E881" s="16">
        <f>計算!H881</f>
        <v/>
      </c>
      <c r="F881" s="17">
        <f>計算!AR881</f>
        <v/>
      </c>
      <c r="G881" s="17">
        <f>計算!AQ881</f>
        <v/>
      </c>
      <c r="H881" s="16">
        <f>計算!AS881</f>
        <v/>
      </c>
    </row>
    <row r="882">
      <c r="D882" s="16" t="n">
        <v>979000</v>
      </c>
      <c r="E882" s="16">
        <f>計算!H882</f>
        <v/>
      </c>
      <c r="F882" s="17">
        <f>計算!AR882</f>
        <v/>
      </c>
      <c r="G882" s="17">
        <f>計算!AQ882</f>
        <v/>
      </c>
      <c r="H882" s="16">
        <f>計算!AS882</f>
        <v/>
      </c>
    </row>
    <row r="883">
      <c r="D883" s="16" t="n">
        <v>980000</v>
      </c>
      <c r="E883" s="16">
        <f>計算!H883</f>
        <v/>
      </c>
      <c r="F883" s="17">
        <f>計算!AR883</f>
        <v/>
      </c>
      <c r="G883" s="17">
        <f>計算!AQ883</f>
        <v/>
      </c>
      <c r="H883" s="16">
        <f>計算!AS883</f>
        <v/>
      </c>
    </row>
    <row r="884">
      <c r="D884" s="16" t="n">
        <v>981000</v>
      </c>
      <c r="E884" s="16">
        <f>計算!H884</f>
        <v/>
      </c>
      <c r="F884" s="17">
        <f>計算!AR884</f>
        <v/>
      </c>
      <c r="G884" s="17">
        <f>計算!AQ884</f>
        <v/>
      </c>
      <c r="H884" s="16">
        <f>計算!AS884</f>
        <v/>
      </c>
    </row>
    <row r="885">
      <c r="D885" s="16" t="n">
        <v>982000</v>
      </c>
      <c r="E885" s="16">
        <f>計算!H885</f>
        <v/>
      </c>
      <c r="F885" s="17">
        <f>計算!AR885</f>
        <v/>
      </c>
      <c r="G885" s="17">
        <f>計算!AQ885</f>
        <v/>
      </c>
      <c r="H885" s="16">
        <f>計算!AS885</f>
        <v/>
      </c>
    </row>
    <row r="886">
      <c r="D886" s="16" t="n">
        <v>983000</v>
      </c>
      <c r="E886" s="16">
        <f>計算!H886</f>
        <v/>
      </c>
      <c r="F886" s="17">
        <f>計算!AR886</f>
        <v/>
      </c>
      <c r="G886" s="17">
        <f>計算!AQ886</f>
        <v/>
      </c>
      <c r="H886" s="16">
        <f>計算!AS886</f>
        <v/>
      </c>
    </row>
    <row r="887">
      <c r="D887" s="16" t="n">
        <v>984000</v>
      </c>
      <c r="E887" s="16">
        <f>計算!H887</f>
        <v/>
      </c>
      <c r="F887" s="17">
        <f>計算!AR887</f>
        <v/>
      </c>
      <c r="G887" s="17">
        <f>計算!AQ887</f>
        <v/>
      </c>
      <c r="H887" s="16">
        <f>計算!AS887</f>
        <v/>
      </c>
    </row>
    <row r="888">
      <c r="D888" s="16" t="n">
        <v>985000</v>
      </c>
      <c r="E888" s="16">
        <f>計算!H888</f>
        <v/>
      </c>
      <c r="F888" s="17">
        <f>計算!AR888</f>
        <v/>
      </c>
      <c r="G888" s="17">
        <f>計算!AQ888</f>
        <v/>
      </c>
      <c r="H888" s="16">
        <f>計算!AS888</f>
        <v/>
      </c>
    </row>
    <row r="889">
      <c r="D889" s="16" t="n">
        <v>986000</v>
      </c>
      <c r="E889" s="16">
        <f>計算!H889</f>
        <v/>
      </c>
      <c r="F889" s="17">
        <f>計算!AR889</f>
        <v/>
      </c>
      <c r="G889" s="17">
        <f>計算!AQ889</f>
        <v/>
      </c>
      <c r="H889" s="16">
        <f>計算!AS889</f>
        <v/>
      </c>
    </row>
    <row r="890">
      <c r="D890" s="16" t="n">
        <v>987000</v>
      </c>
      <c r="E890" s="16">
        <f>計算!H890</f>
        <v/>
      </c>
      <c r="F890" s="17">
        <f>計算!AR890</f>
        <v/>
      </c>
      <c r="G890" s="17">
        <f>計算!AQ890</f>
        <v/>
      </c>
      <c r="H890" s="16">
        <f>計算!AS890</f>
        <v/>
      </c>
    </row>
    <row r="891">
      <c r="D891" s="16" t="n">
        <v>988000</v>
      </c>
      <c r="E891" s="16">
        <f>計算!H891</f>
        <v/>
      </c>
      <c r="F891" s="17">
        <f>計算!AR891</f>
        <v/>
      </c>
      <c r="G891" s="17">
        <f>計算!AQ891</f>
        <v/>
      </c>
      <c r="H891" s="16">
        <f>計算!AS891</f>
        <v/>
      </c>
    </row>
    <row r="892">
      <c r="D892" s="16" t="n">
        <v>989000</v>
      </c>
      <c r="E892" s="16">
        <f>計算!H892</f>
        <v/>
      </c>
      <c r="F892" s="17">
        <f>計算!AR892</f>
        <v/>
      </c>
      <c r="G892" s="17">
        <f>計算!AQ892</f>
        <v/>
      </c>
      <c r="H892" s="16">
        <f>計算!AS892</f>
        <v/>
      </c>
    </row>
    <row r="893">
      <c r="D893" s="16" t="n">
        <v>990000</v>
      </c>
      <c r="E893" s="16">
        <f>計算!H893</f>
        <v/>
      </c>
      <c r="F893" s="17">
        <f>計算!AR893</f>
        <v/>
      </c>
      <c r="G893" s="17">
        <f>計算!AQ893</f>
        <v/>
      </c>
      <c r="H893" s="16">
        <f>計算!AS893</f>
        <v/>
      </c>
    </row>
    <row r="894">
      <c r="D894" s="16" t="n">
        <v>991000</v>
      </c>
      <c r="E894" s="16">
        <f>計算!H894</f>
        <v/>
      </c>
      <c r="F894" s="17">
        <f>計算!AR894</f>
        <v/>
      </c>
      <c r="G894" s="17">
        <f>計算!AQ894</f>
        <v/>
      </c>
      <c r="H894" s="16">
        <f>計算!AS894</f>
        <v/>
      </c>
    </row>
    <row r="895">
      <c r="D895" s="16" t="n">
        <v>992000</v>
      </c>
      <c r="E895" s="16">
        <f>計算!H895</f>
        <v/>
      </c>
      <c r="F895" s="17">
        <f>計算!AR895</f>
        <v/>
      </c>
      <c r="G895" s="17">
        <f>計算!AQ895</f>
        <v/>
      </c>
      <c r="H895" s="16">
        <f>計算!AS895</f>
        <v/>
      </c>
    </row>
    <row r="896">
      <c r="D896" s="16" t="n">
        <v>993000</v>
      </c>
      <c r="E896" s="16">
        <f>計算!H896</f>
        <v/>
      </c>
      <c r="F896" s="17">
        <f>計算!AR896</f>
        <v/>
      </c>
      <c r="G896" s="17">
        <f>計算!AQ896</f>
        <v/>
      </c>
      <c r="H896" s="16">
        <f>計算!AS896</f>
        <v/>
      </c>
    </row>
    <row r="897">
      <c r="D897" s="16" t="n">
        <v>994000</v>
      </c>
      <c r="E897" s="16">
        <f>計算!H897</f>
        <v/>
      </c>
      <c r="F897" s="17">
        <f>計算!AR897</f>
        <v/>
      </c>
      <c r="G897" s="17">
        <f>計算!AQ897</f>
        <v/>
      </c>
      <c r="H897" s="16">
        <f>計算!AS897</f>
        <v/>
      </c>
    </row>
    <row r="898">
      <c r="D898" s="16" t="n">
        <v>995000</v>
      </c>
      <c r="E898" s="16">
        <f>計算!H898</f>
        <v/>
      </c>
      <c r="F898" s="17">
        <f>計算!AR898</f>
        <v/>
      </c>
      <c r="G898" s="17">
        <f>計算!AQ898</f>
        <v/>
      </c>
      <c r="H898" s="16">
        <f>計算!AS898</f>
        <v/>
      </c>
    </row>
    <row r="899">
      <c r="D899" s="16" t="n">
        <v>996000</v>
      </c>
      <c r="E899" s="16">
        <f>計算!H899</f>
        <v/>
      </c>
      <c r="F899" s="17">
        <f>計算!AR899</f>
        <v/>
      </c>
      <c r="G899" s="17">
        <f>計算!AQ899</f>
        <v/>
      </c>
      <c r="H899" s="16">
        <f>計算!AS899</f>
        <v/>
      </c>
    </row>
    <row r="900">
      <c r="D900" s="16" t="n">
        <v>997000</v>
      </c>
      <c r="E900" s="16">
        <f>計算!H900</f>
        <v/>
      </c>
      <c r="F900" s="17">
        <f>計算!AR900</f>
        <v/>
      </c>
      <c r="G900" s="17">
        <f>計算!AQ900</f>
        <v/>
      </c>
      <c r="H900" s="16">
        <f>計算!AS900</f>
        <v/>
      </c>
    </row>
    <row r="901">
      <c r="D901" s="16" t="n">
        <v>998000</v>
      </c>
      <c r="E901" s="16">
        <f>計算!H901</f>
        <v/>
      </c>
      <c r="F901" s="17">
        <f>計算!AR901</f>
        <v/>
      </c>
      <c r="G901" s="17">
        <f>計算!AQ901</f>
        <v/>
      </c>
      <c r="H901" s="16">
        <f>計算!AS901</f>
        <v/>
      </c>
    </row>
    <row r="902">
      <c r="D902" s="16" t="n">
        <v>999000</v>
      </c>
      <c r="E902" s="16">
        <f>計算!H902</f>
        <v/>
      </c>
      <c r="F902" s="17">
        <f>計算!AR902</f>
        <v/>
      </c>
      <c r="G902" s="17">
        <f>計算!AQ902</f>
        <v/>
      </c>
      <c r="H902" s="16">
        <f>計算!AS902</f>
        <v/>
      </c>
    </row>
    <row r="903">
      <c r="D903" s="16" t="n">
        <v>1000000</v>
      </c>
      <c r="E903" s="16">
        <f>計算!H903</f>
        <v/>
      </c>
      <c r="F903" s="17">
        <f>計算!AR903</f>
        <v/>
      </c>
      <c r="G903" s="17">
        <f>計算!AQ903</f>
        <v/>
      </c>
      <c r="H903" s="16">
        <f>計算!AS903</f>
        <v/>
      </c>
    </row>
    <row r="904">
      <c r="D904" s="16" t="n">
        <v>1001000</v>
      </c>
      <c r="E904" s="16">
        <f>計算!H904</f>
        <v/>
      </c>
      <c r="F904" s="17">
        <f>計算!AR904</f>
        <v/>
      </c>
      <c r="G904" s="17">
        <f>計算!AQ904</f>
        <v/>
      </c>
      <c r="H904" s="16">
        <f>計算!AS904</f>
        <v/>
      </c>
    </row>
    <row r="905">
      <c r="D905" s="16" t="n">
        <v>1002000</v>
      </c>
      <c r="E905" s="16">
        <f>計算!H905</f>
        <v/>
      </c>
      <c r="F905" s="17">
        <f>計算!AR905</f>
        <v/>
      </c>
      <c r="G905" s="17">
        <f>計算!AQ905</f>
        <v/>
      </c>
      <c r="H905" s="16">
        <f>計算!AS905</f>
        <v/>
      </c>
    </row>
    <row r="906">
      <c r="D906" s="16" t="n">
        <v>1003000</v>
      </c>
      <c r="E906" s="16">
        <f>計算!H906</f>
        <v/>
      </c>
      <c r="F906" s="17">
        <f>計算!AR906</f>
        <v/>
      </c>
      <c r="G906" s="17">
        <f>計算!AQ906</f>
        <v/>
      </c>
      <c r="H906" s="16">
        <f>計算!AS906</f>
        <v/>
      </c>
    </row>
    <row r="907">
      <c r="D907" s="16" t="n">
        <v>1004000</v>
      </c>
      <c r="E907" s="16">
        <f>計算!H907</f>
        <v/>
      </c>
      <c r="F907" s="17">
        <f>計算!AR907</f>
        <v/>
      </c>
      <c r="G907" s="17">
        <f>計算!AQ907</f>
        <v/>
      </c>
      <c r="H907" s="16">
        <f>計算!AS907</f>
        <v/>
      </c>
    </row>
    <row r="908">
      <c r="D908" s="16" t="n">
        <v>1005000</v>
      </c>
      <c r="E908" s="16">
        <f>計算!H908</f>
        <v/>
      </c>
      <c r="F908" s="17">
        <f>計算!AR908</f>
        <v/>
      </c>
      <c r="G908" s="17">
        <f>計算!AQ908</f>
        <v/>
      </c>
      <c r="H908" s="16">
        <f>計算!AS908</f>
        <v/>
      </c>
    </row>
    <row r="909">
      <c r="D909" s="16" t="n">
        <v>1006000</v>
      </c>
      <c r="E909" s="16">
        <f>計算!H909</f>
        <v/>
      </c>
      <c r="F909" s="17">
        <f>計算!AR909</f>
        <v/>
      </c>
      <c r="G909" s="17">
        <f>計算!AQ909</f>
        <v/>
      </c>
      <c r="H909" s="16">
        <f>計算!AS909</f>
        <v/>
      </c>
    </row>
    <row r="910">
      <c r="D910" s="16" t="n">
        <v>1007000</v>
      </c>
      <c r="E910" s="16">
        <f>計算!H910</f>
        <v/>
      </c>
      <c r="F910" s="17">
        <f>計算!AR910</f>
        <v/>
      </c>
      <c r="G910" s="17">
        <f>計算!AQ910</f>
        <v/>
      </c>
      <c r="H910" s="16">
        <f>計算!AS910</f>
        <v/>
      </c>
    </row>
    <row r="911">
      <c r="D911" s="16" t="n">
        <v>1008000</v>
      </c>
      <c r="E911" s="16">
        <f>計算!H911</f>
        <v/>
      </c>
      <c r="F911" s="17">
        <f>計算!AR911</f>
        <v/>
      </c>
      <c r="G911" s="17">
        <f>計算!AQ911</f>
        <v/>
      </c>
      <c r="H911" s="16">
        <f>計算!AS911</f>
        <v/>
      </c>
    </row>
    <row r="912">
      <c r="D912" s="16" t="n">
        <v>1009000</v>
      </c>
      <c r="E912" s="16">
        <f>計算!H912</f>
        <v/>
      </c>
      <c r="F912" s="17">
        <f>計算!AR912</f>
        <v/>
      </c>
      <c r="G912" s="17">
        <f>計算!AQ912</f>
        <v/>
      </c>
      <c r="H912" s="16">
        <f>計算!AS912</f>
        <v/>
      </c>
    </row>
    <row r="913">
      <c r="D913" s="16" t="n">
        <v>1010000</v>
      </c>
      <c r="E913" s="16">
        <f>計算!H913</f>
        <v/>
      </c>
      <c r="F913" s="17">
        <f>計算!AR913</f>
        <v/>
      </c>
      <c r="G913" s="17">
        <f>計算!AQ913</f>
        <v/>
      </c>
      <c r="H913" s="16">
        <f>計算!AS913</f>
        <v/>
      </c>
    </row>
    <row r="914">
      <c r="D914" s="16" t="n">
        <v>1011000</v>
      </c>
      <c r="E914" s="16">
        <f>計算!H914</f>
        <v/>
      </c>
      <c r="F914" s="17">
        <f>計算!AR914</f>
        <v/>
      </c>
      <c r="G914" s="17">
        <f>計算!AQ914</f>
        <v/>
      </c>
      <c r="H914" s="16">
        <f>計算!AS914</f>
        <v/>
      </c>
    </row>
    <row r="915">
      <c r="D915" s="16" t="n">
        <v>1012000</v>
      </c>
      <c r="E915" s="16">
        <f>計算!H915</f>
        <v/>
      </c>
      <c r="F915" s="17">
        <f>計算!AR915</f>
        <v/>
      </c>
      <c r="G915" s="17">
        <f>計算!AQ915</f>
        <v/>
      </c>
      <c r="H915" s="16">
        <f>計算!AS915</f>
        <v/>
      </c>
    </row>
    <row r="916">
      <c r="D916" s="16" t="n">
        <v>1013000</v>
      </c>
      <c r="E916" s="16">
        <f>計算!H916</f>
        <v/>
      </c>
      <c r="F916" s="17">
        <f>計算!AR916</f>
        <v/>
      </c>
      <c r="G916" s="17">
        <f>計算!AQ916</f>
        <v/>
      </c>
      <c r="H916" s="16">
        <f>計算!AS916</f>
        <v/>
      </c>
    </row>
    <row r="917">
      <c r="D917" s="16" t="n">
        <v>1014000</v>
      </c>
      <c r="E917" s="16">
        <f>計算!H917</f>
        <v/>
      </c>
      <c r="F917" s="17">
        <f>計算!AR917</f>
        <v/>
      </c>
      <c r="G917" s="17">
        <f>計算!AQ917</f>
        <v/>
      </c>
      <c r="H917" s="16">
        <f>計算!AS917</f>
        <v/>
      </c>
    </row>
    <row r="918">
      <c r="D918" s="16" t="n">
        <v>1015000</v>
      </c>
      <c r="E918" s="16">
        <f>計算!H918</f>
        <v/>
      </c>
      <c r="F918" s="17">
        <f>計算!AR918</f>
        <v/>
      </c>
      <c r="G918" s="17">
        <f>計算!AQ918</f>
        <v/>
      </c>
      <c r="H918" s="16">
        <f>計算!AS918</f>
        <v/>
      </c>
    </row>
    <row r="919">
      <c r="D919" s="16" t="n">
        <v>1016000</v>
      </c>
      <c r="E919" s="16">
        <f>計算!H919</f>
        <v/>
      </c>
      <c r="F919" s="17">
        <f>計算!AR919</f>
        <v/>
      </c>
      <c r="G919" s="17">
        <f>計算!AQ919</f>
        <v/>
      </c>
      <c r="H919" s="16">
        <f>計算!AS919</f>
        <v/>
      </c>
    </row>
    <row r="920">
      <c r="D920" s="16" t="n">
        <v>1017000</v>
      </c>
      <c r="E920" s="16">
        <f>計算!H920</f>
        <v/>
      </c>
      <c r="F920" s="17">
        <f>計算!AR920</f>
        <v/>
      </c>
      <c r="G920" s="17">
        <f>計算!AQ920</f>
        <v/>
      </c>
      <c r="H920" s="16">
        <f>計算!AS920</f>
        <v/>
      </c>
    </row>
    <row r="921">
      <c r="D921" s="16" t="n">
        <v>1018000</v>
      </c>
      <c r="E921" s="16">
        <f>計算!H921</f>
        <v/>
      </c>
      <c r="F921" s="17">
        <f>計算!AR921</f>
        <v/>
      </c>
      <c r="G921" s="17">
        <f>計算!AQ921</f>
        <v/>
      </c>
      <c r="H921" s="16">
        <f>計算!AS921</f>
        <v/>
      </c>
    </row>
    <row r="922">
      <c r="D922" s="16" t="n">
        <v>1019000</v>
      </c>
      <c r="E922" s="16">
        <f>計算!H922</f>
        <v/>
      </c>
      <c r="F922" s="17">
        <f>計算!AR922</f>
        <v/>
      </c>
      <c r="G922" s="17">
        <f>計算!AQ922</f>
        <v/>
      </c>
      <c r="H922" s="16">
        <f>計算!AS922</f>
        <v/>
      </c>
    </row>
    <row r="923">
      <c r="D923" s="16" t="n">
        <v>1020000</v>
      </c>
      <c r="E923" s="16">
        <f>計算!H923</f>
        <v/>
      </c>
      <c r="F923" s="17">
        <f>計算!AR923</f>
        <v/>
      </c>
      <c r="G923" s="17">
        <f>計算!AQ923</f>
        <v/>
      </c>
      <c r="H923" s="16">
        <f>計算!AS923</f>
        <v/>
      </c>
    </row>
    <row r="924">
      <c r="D924" s="16" t="n">
        <v>1021000</v>
      </c>
      <c r="E924" s="16">
        <f>計算!H924</f>
        <v/>
      </c>
      <c r="F924" s="17">
        <f>計算!AR924</f>
        <v/>
      </c>
      <c r="G924" s="17">
        <f>計算!AQ924</f>
        <v/>
      </c>
      <c r="H924" s="16">
        <f>計算!AS924</f>
        <v/>
      </c>
    </row>
    <row r="925">
      <c r="D925" s="16" t="n">
        <v>1022000</v>
      </c>
      <c r="E925" s="16">
        <f>計算!H925</f>
        <v/>
      </c>
      <c r="F925" s="17">
        <f>計算!AR925</f>
        <v/>
      </c>
      <c r="G925" s="17">
        <f>計算!AQ925</f>
        <v/>
      </c>
      <c r="H925" s="16">
        <f>計算!AS925</f>
        <v/>
      </c>
    </row>
    <row r="926">
      <c r="D926" s="16" t="n">
        <v>1023000</v>
      </c>
      <c r="E926" s="16">
        <f>計算!H926</f>
        <v/>
      </c>
      <c r="F926" s="17">
        <f>計算!AR926</f>
        <v/>
      </c>
      <c r="G926" s="17">
        <f>計算!AQ926</f>
        <v/>
      </c>
      <c r="H926" s="16">
        <f>計算!AS926</f>
        <v/>
      </c>
    </row>
    <row r="927">
      <c r="D927" s="16" t="n">
        <v>1024000</v>
      </c>
      <c r="E927" s="16">
        <f>計算!H927</f>
        <v/>
      </c>
      <c r="F927" s="17">
        <f>計算!AR927</f>
        <v/>
      </c>
      <c r="G927" s="17">
        <f>計算!AQ927</f>
        <v/>
      </c>
      <c r="H927" s="16">
        <f>計算!AS927</f>
        <v/>
      </c>
    </row>
    <row r="928">
      <c r="D928" s="16" t="n">
        <v>1025000</v>
      </c>
      <c r="E928" s="16">
        <f>計算!H928</f>
        <v/>
      </c>
      <c r="F928" s="17">
        <f>計算!AR928</f>
        <v/>
      </c>
      <c r="G928" s="17">
        <f>計算!AQ928</f>
        <v/>
      </c>
      <c r="H928" s="16">
        <f>計算!AS928</f>
        <v/>
      </c>
    </row>
    <row r="929">
      <c r="D929" s="16" t="n">
        <v>1026000</v>
      </c>
      <c r="E929" s="16">
        <f>計算!H929</f>
        <v/>
      </c>
      <c r="F929" s="17">
        <f>計算!AR929</f>
        <v/>
      </c>
      <c r="G929" s="17">
        <f>計算!AQ929</f>
        <v/>
      </c>
      <c r="H929" s="16">
        <f>計算!AS929</f>
        <v/>
      </c>
    </row>
    <row r="930">
      <c r="D930" s="16" t="n">
        <v>1027000</v>
      </c>
      <c r="E930" s="16">
        <f>計算!H930</f>
        <v/>
      </c>
      <c r="F930" s="17">
        <f>計算!AR930</f>
        <v/>
      </c>
      <c r="G930" s="17">
        <f>計算!AQ930</f>
        <v/>
      </c>
      <c r="H930" s="16">
        <f>計算!AS930</f>
        <v/>
      </c>
    </row>
    <row r="931">
      <c r="D931" s="16" t="n">
        <v>1028000</v>
      </c>
      <c r="E931" s="16">
        <f>計算!H931</f>
        <v/>
      </c>
      <c r="F931" s="17">
        <f>計算!AR931</f>
        <v/>
      </c>
      <c r="G931" s="17">
        <f>計算!AQ931</f>
        <v/>
      </c>
      <c r="H931" s="16">
        <f>計算!AS931</f>
        <v/>
      </c>
    </row>
    <row r="932">
      <c r="D932" s="16" t="n">
        <v>1029000</v>
      </c>
      <c r="E932" s="16">
        <f>計算!H932</f>
        <v/>
      </c>
      <c r="F932" s="17">
        <f>計算!AR932</f>
        <v/>
      </c>
      <c r="G932" s="17">
        <f>計算!AQ932</f>
        <v/>
      </c>
      <c r="H932" s="16">
        <f>計算!AS932</f>
        <v/>
      </c>
    </row>
    <row r="933">
      <c r="D933" s="16" t="n">
        <v>1030000</v>
      </c>
      <c r="E933" s="16">
        <f>計算!H933</f>
        <v/>
      </c>
      <c r="F933" s="17">
        <f>計算!AR933</f>
        <v/>
      </c>
      <c r="G933" s="17">
        <f>計算!AQ933</f>
        <v/>
      </c>
      <c r="H933" s="16">
        <f>計算!AS933</f>
        <v/>
      </c>
    </row>
    <row r="934">
      <c r="D934" s="16" t="n">
        <v>1031000</v>
      </c>
      <c r="E934" s="16">
        <f>計算!H934</f>
        <v/>
      </c>
      <c r="F934" s="17">
        <f>計算!AR934</f>
        <v/>
      </c>
      <c r="G934" s="17">
        <f>計算!AQ934</f>
        <v/>
      </c>
      <c r="H934" s="16">
        <f>計算!AS934</f>
        <v/>
      </c>
    </row>
    <row r="935">
      <c r="D935" s="16" t="n">
        <v>1032000</v>
      </c>
      <c r="E935" s="16">
        <f>計算!H935</f>
        <v/>
      </c>
      <c r="F935" s="17">
        <f>計算!AR935</f>
        <v/>
      </c>
      <c r="G935" s="17">
        <f>計算!AQ935</f>
        <v/>
      </c>
      <c r="H935" s="16">
        <f>計算!AS935</f>
        <v/>
      </c>
    </row>
    <row r="936">
      <c r="D936" s="16" t="n">
        <v>1033000</v>
      </c>
      <c r="E936" s="16">
        <f>計算!H936</f>
        <v/>
      </c>
      <c r="F936" s="17">
        <f>計算!AR936</f>
        <v/>
      </c>
      <c r="G936" s="17">
        <f>計算!AQ936</f>
        <v/>
      </c>
      <c r="H936" s="16">
        <f>計算!AS936</f>
        <v/>
      </c>
    </row>
    <row r="937">
      <c r="D937" s="16" t="n">
        <v>1034000</v>
      </c>
      <c r="E937" s="16">
        <f>計算!H937</f>
        <v/>
      </c>
      <c r="F937" s="17">
        <f>計算!AR937</f>
        <v/>
      </c>
      <c r="G937" s="17">
        <f>計算!AQ937</f>
        <v/>
      </c>
      <c r="H937" s="16">
        <f>計算!AS937</f>
        <v/>
      </c>
    </row>
    <row r="938">
      <c r="D938" s="16" t="n">
        <v>1035000</v>
      </c>
      <c r="E938" s="16">
        <f>計算!H938</f>
        <v/>
      </c>
      <c r="F938" s="17">
        <f>計算!AR938</f>
        <v/>
      </c>
      <c r="G938" s="17">
        <f>計算!AQ938</f>
        <v/>
      </c>
      <c r="H938" s="16">
        <f>計算!AS938</f>
        <v/>
      </c>
    </row>
    <row r="939">
      <c r="D939" s="16" t="n">
        <v>1036000</v>
      </c>
      <c r="E939" s="16">
        <f>計算!H939</f>
        <v/>
      </c>
      <c r="F939" s="17">
        <f>計算!AR939</f>
        <v/>
      </c>
      <c r="G939" s="17">
        <f>計算!AQ939</f>
        <v/>
      </c>
      <c r="H939" s="16">
        <f>計算!AS939</f>
        <v/>
      </c>
    </row>
    <row r="940">
      <c r="D940" s="16" t="n">
        <v>1037000</v>
      </c>
      <c r="E940" s="16">
        <f>計算!H940</f>
        <v/>
      </c>
      <c r="F940" s="17">
        <f>計算!AR940</f>
        <v/>
      </c>
      <c r="G940" s="17">
        <f>計算!AQ940</f>
        <v/>
      </c>
      <c r="H940" s="16">
        <f>計算!AS940</f>
        <v/>
      </c>
    </row>
    <row r="941">
      <c r="D941" s="16" t="n">
        <v>1038000</v>
      </c>
      <c r="E941" s="16">
        <f>計算!H941</f>
        <v/>
      </c>
      <c r="F941" s="17">
        <f>計算!AR941</f>
        <v/>
      </c>
      <c r="G941" s="17">
        <f>計算!AQ941</f>
        <v/>
      </c>
      <c r="H941" s="16">
        <f>計算!AS941</f>
        <v/>
      </c>
    </row>
    <row r="942">
      <c r="D942" s="16" t="n">
        <v>1039000</v>
      </c>
      <c r="E942" s="16">
        <f>計算!H942</f>
        <v/>
      </c>
      <c r="F942" s="17">
        <f>計算!AR942</f>
        <v/>
      </c>
      <c r="G942" s="17">
        <f>計算!AQ942</f>
        <v/>
      </c>
      <c r="H942" s="16">
        <f>計算!AS942</f>
        <v/>
      </c>
    </row>
    <row r="943">
      <c r="D943" s="16" t="n">
        <v>1040000</v>
      </c>
      <c r="E943" s="16">
        <f>計算!H943</f>
        <v/>
      </c>
      <c r="F943" s="17">
        <f>計算!AR943</f>
        <v/>
      </c>
      <c r="G943" s="17">
        <f>計算!AQ943</f>
        <v/>
      </c>
      <c r="H943" s="16">
        <f>計算!AS943</f>
        <v/>
      </c>
    </row>
    <row r="944">
      <c r="D944" s="16" t="n">
        <v>1041000</v>
      </c>
      <c r="E944" s="16">
        <f>計算!H944</f>
        <v/>
      </c>
      <c r="F944" s="17">
        <f>計算!AR944</f>
        <v/>
      </c>
      <c r="G944" s="17">
        <f>計算!AQ944</f>
        <v/>
      </c>
      <c r="H944" s="16">
        <f>計算!AS944</f>
        <v/>
      </c>
    </row>
    <row r="945">
      <c r="D945" s="16" t="n">
        <v>1042000</v>
      </c>
      <c r="E945" s="16">
        <f>計算!H945</f>
        <v/>
      </c>
      <c r="F945" s="17">
        <f>計算!AR945</f>
        <v/>
      </c>
      <c r="G945" s="17">
        <f>計算!AQ945</f>
        <v/>
      </c>
      <c r="H945" s="16">
        <f>計算!AS945</f>
        <v/>
      </c>
    </row>
    <row r="946">
      <c r="D946" s="16" t="n">
        <v>1043000</v>
      </c>
      <c r="E946" s="16">
        <f>計算!H946</f>
        <v/>
      </c>
      <c r="F946" s="17">
        <f>計算!AR946</f>
        <v/>
      </c>
      <c r="G946" s="17">
        <f>計算!AQ946</f>
        <v/>
      </c>
      <c r="H946" s="16">
        <f>計算!AS946</f>
        <v/>
      </c>
    </row>
    <row r="947">
      <c r="D947" s="16" t="n">
        <v>1044000</v>
      </c>
      <c r="E947" s="16">
        <f>計算!H947</f>
        <v/>
      </c>
      <c r="F947" s="17">
        <f>計算!AR947</f>
        <v/>
      </c>
      <c r="G947" s="17">
        <f>計算!AQ947</f>
        <v/>
      </c>
      <c r="H947" s="16">
        <f>計算!AS947</f>
        <v/>
      </c>
    </row>
    <row r="948">
      <c r="D948" s="16" t="n">
        <v>1045000</v>
      </c>
      <c r="E948" s="16">
        <f>計算!H948</f>
        <v/>
      </c>
      <c r="F948" s="17">
        <f>計算!AR948</f>
        <v/>
      </c>
      <c r="G948" s="17">
        <f>計算!AQ948</f>
        <v/>
      </c>
      <c r="H948" s="16">
        <f>計算!AS948</f>
        <v/>
      </c>
    </row>
    <row r="949">
      <c r="D949" s="16" t="n">
        <v>1046000</v>
      </c>
      <c r="E949" s="16">
        <f>計算!H949</f>
        <v/>
      </c>
      <c r="F949" s="17">
        <f>計算!AR949</f>
        <v/>
      </c>
      <c r="G949" s="17">
        <f>計算!AQ949</f>
        <v/>
      </c>
      <c r="H949" s="16">
        <f>計算!AS949</f>
        <v/>
      </c>
    </row>
    <row r="950">
      <c r="D950" s="16" t="n">
        <v>1047000</v>
      </c>
      <c r="E950" s="16">
        <f>計算!H950</f>
        <v/>
      </c>
      <c r="F950" s="17">
        <f>計算!AR950</f>
        <v/>
      </c>
      <c r="G950" s="17">
        <f>計算!AQ950</f>
        <v/>
      </c>
      <c r="H950" s="16">
        <f>計算!AS950</f>
        <v/>
      </c>
    </row>
    <row r="951">
      <c r="D951" s="16" t="n">
        <v>1048000</v>
      </c>
      <c r="E951" s="16">
        <f>計算!H951</f>
        <v/>
      </c>
      <c r="F951" s="17">
        <f>計算!AR951</f>
        <v/>
      </c>
      <c r="G951" s="17">
        <f>計算!AQ951</f>
        <v/>
      </c>
      <c r="H951" s="16">
        <f>計算!AS951</f>
        <v/>
      </c>
    </row>
    <row r="952">
      <c r="D952" s="16" t="n">
        <v>1049000</v>
      </c>
      <c r="E952" s="16">
        <f>計算!H952</f>
        <v/>
      </c>
      <c r="F952" s="17">
        <f>計算!AR952</f>
        <v/>
      </c>
      <c r="G952" s="17">
        <f>計算!AQ952</f>
        <v/>
      </c>
      <c r="H952" s="16">
        <f>計算!AS952</f>
        <v/>
      </c>
    </row>
    <row r="953">
      <c r="D953" s="16" t="n">
        <v>1050000</v>
      </c>
      <c r="E953" s="16">
        <f>計算!H953</f>
        <v/>
      </c>
      <c r="F953" s="17">
        <f>計算!AR953</f>
        <v/>
      </c>
      <c r="G953" s="17">
        <f>計算!AQ953</f>
        <v/>
      </c>
      <c r="H953" s="16">
        <f>計算!AS953</f>
        <v/>
      </c>
    </row>
    <row r="954">
      <c r="D954" s="16" t="n">
        <v>1051000</v>
      </c>
      <c r="E954" s="16">
        <f>計算!H954</f>
        <v/>
      </c>
      <c r="F954" s="17">
        <f>計算!AR954</f>
        <v/>
      </c>
      <c r="G954" s="17">
        <f>計算!AQ954</f>
        <v/>
      </c>
      <c r="H954" s="16">
        <f>計算!AS954</f>
        <v/>
      </c>
    </row>
    <row r="955">
      <c r="D955" s="16" t="n">
        <v>1052000</v>
      </c>
      <c r="E955" s="16">
        <f>計算!H955</f>
        <v/>
      </c>
      <c r="F955" s="17">
        <f>計算!AR955</f>
        <v/>
      </c>
      <c r="G955" s="17">
        <f>計算!AQ955</f>
        <v/>
      </c>
      <c r="H955" s="16">
        <f>計算!AS955</f>
        <v/>
      </c>
    </row>
    <row r="956">
      <c r="D956" s="16" t="n">
        <v>1053000</v>
      </c>
      <c r="E956" s="16">
        <f>計算!H956</f>
        <v/>
      </c>
      <c r="F956" s="17">
        <f>計算!AR956</f>
        <v/>
      </c>
      <c r="G956" s="17">
        <f>計算!AQ956</f>
        <v/>
      </c>
      <c r="H956" s="16">
        <f>計算!AS956</f>
        <v/>
      </c>
    </row>
    <row r="957">
      <c r="D957" s="16" t="n">
        <v>1054000</v>
      </c>
      <c r="E957" s="16">
        <f>計算!H957</f>
        <v/>
      </c>
      <c r="F957" s="17">
        <f>計算!AR957</f>
        <v/>
      </c>
      <c r="G957" s="17">
        <f>計算!AQ957</f>
        <v/>
      </c>
      <c r="H957" s="16">
        <f>計算!AS957</f>
        <v/>
      </c>
    </row>
    <row r="958">
      <c r="D958" s="16" t="n">
        <v>1055000</v>
      </c>
      <c r="E958" s="16">
        <f>計算!H958</f>
        <v/>
      </c>
      <c r="F958" s="17">
        <f>計算!AR958</f>
        <v/>
      </c>
      <c r="G958" s="17">
        <f>計算!AQ958</f>
        <v/>
      </c>
      <c r="H958" s="16">
        <f>計算!AS958</f>
        <v/>
      </c>
    </row>
    <row r="959">
      <c r="D959" s="16" t="n">
        <v>1056000</v>
      </c>
      <c r="E959" s="16">
        <f>計算!H959</f>
        <v/>
      </c>
      <c r="F959" s="17">
        <f>計算!AR959</f>
        <v/>
      </c>
      <c r="G959" s="17">
        <f>計算!AQ959</f>
        <v/>
      </c>
      <c r="H959" s="16">
        <f>計算!AS959</f>
        <v/>
      </c>
    </row>
    <row r="960">
      <c r="D960" s="16" t="n">
        <v>1057000</v>
      </c>
      <c r="E960" s="16">
        <f>計算!H960</f>
        <v/>
      </c>
      <c r="F960" s="17">
        <f>計算!AR960</f>
        <v/>
      </c>
      <c r="G960" s="17">
        <f>計算!AQ960</f>
        <v/>
      </c>
      <c r="H960" s="16">
        <f>計算!AS960</f>
        <v/>
      </c>
    </row>
    <row r="961">
      <c r="D961" s="16" t="n">
        <v>1058000</v>
      </c>
      <c r="E961" s="16">
        <f>計算!H961</f>
        <v/>
      </c>
      <c r="F961" s="17">
        <f>計算!AR961</f>
        <v/>
      </c>
      <c r="G961" s="17">
        <f>計算!AQ961</f>
        <v/>
      </c>
      <c r="H961" s="16">
        <f>計算!AS961</f>
        <v/>
      </c>
    </row>
    <row r="962">
      <c r="D962" s="16" t="n">
        <v>1059000</v>
      </c>
      <c r="E962" s="16">
        <f>計算!H962</f>
        <v/>
      </c>
      <c r="F962" s="17">
        <f>計算!AR962</f>
        <v/>
      </c>
      <c r="G962" s="17">
        <f>計算!AQ962</f>
        <v/>
      </c>
      <c r="H962" s="16">
        <f>計算!AS962</f>
        <v/>
      </c>
    </row>
    <row r="963">
      <c r="D963" s="16" t="n">
        <v>1060000</v>
      </c>
      <c r="E963" s="16">
        <f>計算!H963</f>
        <v/>
      </c>
      <c r="F963" s="17">
        <f>計算!AR963</f>
        <v/>
      </c>
      <c r="G963" s="17">
        <f>計算!AQ963</f>
        <v/>
      </c>
      <c r="H963" s="16">
        <f>計算!AS963</f>
        <v/>
      </c>
    </row>
    <row r="964">
      <c r="D964" s="16" t="n">
        <v>1061000</v>
      </c>
      <c r="E964" s="16">
        <f>計算!H964</f>
        <v/>
      </c>
      <c r="F964" s="17">
        <f>計算!AR964</f>
        <v/>
      </c>
      <c r="G964" s="17">
        <f>計算!AQ964</f>
        <v/>
      </c>
      <c r="H964" s="16">
        <f>計算!AS964</f>
        <v/>
      </c>
    </row>
    <row r="965">
      <c r="D965" s="16" t="n">
        <v>1062000</v>
      </c>
      <c r="E965" s="16">
        <f>計算!H965</f>
        <v/>
      </c>
      <c r="F965" s="17">
        <f>計算!AR965</f>
        <v/>
      </c>
      <c r="G965" s="17">
        <f>計算!AQ965</f>
        <v/>
      </c>
      <c r="H965" s="16">
        <f>計算!AS965</f>
        <v/>
      </c>
    </row>
    <row r="966">
      <c r="D966" s="16" t="n">
        <v>1063000</v>
      </c>
      <c r="E966" s="16">
        <f>計算!H966</f>
        <v/>
      </c>
      <c r="F966" s="17">
        <f>計算!AR966</f>
        <v/>
      </c>
      <c r="G966" s="17">
        <f>計算!AQ966</f>
        <v/>
      </c>
      <c r="H966" s="16">
        <f>計算!AS966</f>
        <v/>
      </c>
    </row>
    <row r="967">
      <c r="D967" s="16" t="n">
        <v>1064000</v>
      </c>
      <c r="E967" s="16">
        <f>計算!H967</f>
        <v/>
      </c>
      <c r="F967" s="17">
        <f>計算!AR967</f>
        <v/>
      </c>
      <c r="G967" s="17">
        <f>計算!AQ967</f>
        <v/>
      </c>
      <c r="H967" s="16">
        <f>計算!AS967</f>
        <v/>
      </c>
    </row>
    <row r="968">
      <c r="D968" s="16" t="n">
        <v>1065000</v>
      </c>
      <c r="E968" s="16">
        <f>計算!H968</f>
        <v/>
      </c>
      <c r="F968" s="17">
        <f>計算!AR968</f>
        <v/>
      </c>
      <c r="G968" s="17">
        <f>計算!AQ968</f>
        <v/>
      </c>
      <c r="H968" s="16">
        <f>計算!AS968</f>
        <v/>
      </c>
    </row>
    <row r="969">
      <c r="D969" s="16" t="n">
        <v>1066000</v>
      </c>
      <c r="E969" s="16">
        <f>計算!H969</f>
        <v/>
      </c>
      <c r="F969" s="17">
        <f>計算!AR969</f>
        <v/>
      </c>
      <c r="G969" s="17">
        <f>計算!AQ969</f>
        <v/>
      </c>
      <c r="H969" s="16">
        <f>計算!AS969</f>
        <v/>
      </c>
    </row>
    <row r="970">
      <c r="D970" s="16" t="n">
        <v>1067000</v>
      </c>
      <c r="E970" s="16">
        <f>計算!H970</f>
        <v/>
      </c>
      <c r="F970" s="17">
        <f>計算!AR970</f>
        <v/>
      </c>
      <c r="G970" s="17">
        <f>計算!AQ970</f>
        <v/>
      </c>
      <c r="H970" s="16">
        <f>計算!AS970</f>
        <v/>
      </c>
    </row>
    <row r="971">
      <c r="D971" s="16" t="n">
        <v>1068000</v>
      </c>
      <c r="E971" s="16">
        <f>計算!H971</f>
        <v/>
      </c>
      <c r="F971" s="17">
        <f>計算!AR971</f>
        <v/>
      </c>
      <c r="G971" s="17">
        <f>計算!AQ971</f>
        <v/>
      </c>
      <c r="H971" s="16">
        <f>計算!AS971</f>
        <v/>
      </c>
    </row>
    <row r="972">
      <c r="D972" s="16" t="n">
        <v>1069000</v>
      </c>
      <c r="E972" s="16">
        <f>計算!H972</f>
        <v/>
      </c>
      <c r="F972" s="17">
        <f>計算!AR972</f>
        <v/>
      </c>
      <c r="G972" s="17">
        <f>計算!AQ972</f>
        <v/>
      </c>
      <c r="H972" s="16">
        <f>計算!AS972</f>
        <v/>
      </c>
    </row>
    <row r="973">
      <c r="D973" s="16" t="n">
        <v>1070000</v>
      </c>
      <c r="E973" s="16">
        <f>計算!H973</f>
        <v/>
      </c>
      <c r="F973" s="17">
        <f>計算!AR973</f>
        <v/>
      </c>
      <c r="G973" s="17">
        <f>計算!AQ973</f>
        <v/>
      </c>
      <c r="H973" s="16">
        <f>計算!AS973</f>
        <v/>
      </c>
    </row>
    <row r="974">
      <c r="D974" s="16" t="n">
        <v>1071000</v>
      </c>
      <c r="E974" s="16">
        <f>計算!H974</f>
        <v/>
      </c>
      <c r="F974" s="17">
        <f>計算!AR974</f>
        <v/>
      </c>
      <c r="G974" s="17">
        <f>計算!AQ974</f>
        <v/>
      </c>
      <c r="H974" s="16">
        <f>計算!AS974</f>
        <v/>
      </c>
    </row>
    <row r="975">
      <c r="D975" s="16" t="n">
        <v>1072000</v>
      </c>
      <c r="E975" s="16">
        <f>計算!H975</f>
        <v/>
      </c>
      <c r="F975" s="17">
        <f>計算!AR975</f>
        <v/>
      </c>
      <c r="G975" s="17">
        <f>計算!AQ975</f>
        <v/>
      </c>
      <c r="H975" s="16">
        <f>計算!AS975</f>
        <v/>
      </c>
    </row>
    <row r="976">
      <c r="D976" s="16" t="n">
        <v>1073000</v>
      </c>
      <c r="E976" s="16">
        <f>計算!H976</f>
        <v/>
      </c>
      <c r="F976" s="17">
        <f>計算!AR976</f>
        <v/>
      </c>
      <c r="G976" s="17">
        <f>計算!AQ976</f>
        <v/>
      </c>
      <c r="H976" s="16">
        <f>計算!AS976</f>
        <v/>
      </c>
    </row>
    <row r="977">
      <c r="D977" s="16" t="n">
        <v>1074000</v>
      </c>
      <c r="E977" s="16">
        <f>計算!H977</f>
        <v/>
      </c>
      <c r="F977" s="17">
        <f>計算!AR977</f>
        <v/>
      </c>
      <c r="G977" s="17">
        <f>計算!AQ977</f>
        <v/>
      </c>
      <c r="H977" s="16">
        <f>計算!AS977</f>
        <v/>
      </c>
    </row>
    <row r="978">
      <c r="D978" s="16" t="n">
        <v>1075000</v>
      </c>
      <c r="E978" s="16">
        <f>計算!H978</f>
        <v/>
      </c>
      <c r="F978" s="17">
        <f>計算!AR978</f>
        <v/>
      </c>
      <c r="G978" s="17">
        <f>計算!AQ978</f>
        <v/>
      </c>
      <c r="H978" s="16">
        <f>計算!AS978</f>
        <v/>
      </c>
    </row>
    <row r="979">
      <c r="D979" s="16" t="n">
        <v>1076000</v>
      </c>
      <c r="E979" s="16">
        <f>計算!H979</f>
        <v/>
      </c>
      <c r="F979" s="17">
        <f>計算!AR979</f>
        <v/>
      </c>
      <c r="G979" s="17">
        <f>計算!AQ979</f>
        <v/>
      </c>
      <c r="H979" s="16">
        <f>計算!AS979</f>
        <v/>
      </c>
    </row>
    <row r="980">
      <c r="D980" s="16" t="n">
        <v>1077000</v>
      </c>
      <c r="E980" s="16">
        <f>計算!H980</f>
        <v/>
      </c>
      <c r="F980" s="17">
        <f>計算!AR980</f>
        <v/>
      </c>
      <c r="G980" s="17">
        <f>計算!AQ980</f>
        <v/>
      </c>
      <c r="H980" s="16">
        <f>計算!AS980</f>
        <v/>
      </c>
    </row>
    <row r="981">
      <c r="D981" s="16" t="n">
        <v>1078000</v>
      </c>
      <c r="E981" s="16">
        <f>計算!H981</f>
        <v/>
      </c>
      <c r="F981" s="17">
        <f>計算!AR981</f>
        <v/>
      </c>
      <c r="G981" s="17">
        <f>計算!AQ981</f>
        <v/>
      </c>
      <c r="H981" s="16">
        <f>計算!AS981</f>
        <v/>
      </c>
    </row>
    <row r="982">
      <c r="D982" s="16" t="n">
        <v>1079000</v>
      </c>
      <c r="E982" s="16">
        <f>計算!H982</f>
        <v/>
      </c>
      <c r="F982" s="17">
        <f>計算!AR982</f>
        <v/>
      </c>
      <c r="G982" s="17">
        <f>計算!AQ982</f>
        <v/>
      </c>
      <c r="H982" s="16">
        <f>計算!AS982</f>
        <v/>
      </c>
    </row>
    <row r="983">
      <c r="D983" s="16" t="n">
        <v>1080000</v>
      </c>
      <c r="E983" s="16">
        <f>計算!H983</f>
        <v/>
      </c>
      <c r="F983" s="17">
        <f>計算!AR983</f>
        <v/>
      </c>
      <c r="G983" s="17">
        <f>計算!AQ983</f>
        <v/>
      </c>
      <c r="H983" s="16">
        <f>計算!AS983</f>
        <v/>
      </c>
    </row>
    <row r="984">
      <c r="D984" s="16" t="n">
        <v>1081000</v>
      </c>
      <c r="E984" s="16">
        <f>計算!H984</f>
        <v/>
      </c>
      <c r="F984" s="17">
        <f>計算!AR984</f>
        <v/>
      </c>
      <c r="G984" s="17">
        <f>計算!AQ984</f>
        <v/>
      </c>
      <c r="H984" s="16">
        <f>計算!AS984</f>
        <v/>
      </c>
    </row>
    <row r="985">
      <c r="D985" s="16" t="n">
        <v>1082000</v>
      </c>
      <c r="E985" s="16">
        <f>計算!H985</f>
        <v/>
      </c>
      <c r="F985" s="17">
        <f>計算!AR985</f>
        <v/>
      </c>
      <c r="G985" s="17">
        <f>計算!AQ985</f>
        <v/>
      </c>
      <c r="H985" s="16">
        <f>計算!AS985</f>
        <v/>
      </c>
    </row>
    <row r="986">
      <c r="D986" s="16" t="n">
        <v>1083000</v>
      </c>
      <c r="E986" s="16">
        <f>計算!H986</f>
        <v/>
      </c>
      <c r="F986" s="17">
        <f>計算!AR986</f>
        <v/>
      </c>
      <c r="G986" s="17">
        <f>計算!AQ986</f>
        <v/>
      </c>
      <c r="H986" s="16">
        <f>計算!AS986</f>
        <v/>
      </c>
    </row>
    <row r="987">
      <c r="D987" s="16" t="n">
        <v>1084000</v>
      </c>
      <c r="E987" s="16">
        <f>計算!H987</f>
        <v/>
      </c>
      <c r="F987" s="17">
        <f>計算!AR987</f>
        <v/>
      </c>
      <c r="G987" s="17">
        <f>計算!AQ987</f>
        <v/>
      </c>
      <c r="H987" s="16">
        <f>計算!AS987</f>
        <v/>
      </c>
    </row>
    <row r="988">
      <c r="D988" s="16" t="n">
        <v>1085000</v>
      </c>
      <c r="E988" s="16">
        <f>計算!H988</f>
        <v/>
      </c>
      <c r="F988" s="17">
        <f>計算!AR988</f>
        <v/>
      </c>
      <c r="G988" s="17">
        <f>計算!AQ988</f>
        <v/>
      </c>
      <c r="H988" s="16">
        <f>計算!AS988</f>
        <v/>
      </c>
    </row>
    <row r="989">
      <c r="D989" s="16" t="n">
        <v>1086000</v>
      </c>
      <c r="E989" s="16">
        <f>計算!H989</f>
        <v/>
      </c>
      <c r="F989" s="17">
        <f>計算!AR989</f>
        <v/>
      </c>
      <c r="G989" s="17">
        <f>計算!AQ989</f>
        <v/>
      </c>
      <c r="H989" s="16">
        <f>計算!AS989</f>
        <v/>
      </c>
    </row>
    <row r="990">
      <c r="D990" s="16" t="n">
        <v>1087000</v>
      </c>
      <c r="E990" s="16">
        <f>計算!H990</f>
        <v/>
      </c>
      <c r="F990" s="17">
        <f>計算!AR990</f>
        <v/>
      </c>
      <c r="G990" s="17">
        <f>計算!AQ990</f>
        <v/>
      </c>
      <c r="H990" s="16">
        <f>計算!AS990</f>
        <v/>
      </c>
    </row>
    <row r="991">
      <c r="D991" s="16" t="n">
        <v>1088000</v>
      </c>
      <c r="E991" s="16">
        <f>計算!H991</f>
        <v/>
      </c>
      <c r="F991" s="17">
        <f>計算!AR991</f>
        <v/>
      </c>
      <c r="G991" s="17">
        <f>計算!AQ991</f>
        <v/>
      </c>
      <c r="H991" s="16">
        <f>計算!AS991</f>
        <v/>
      </c>
    </row>
    <row r="992">
      <c r="D992" s="16" t="n">
        <v>1089000</v>
      </c>
      <c r="E992" s="16">
        <f>計算!H992</f>
        <v/>
      </c>
      <c r="F992" s="17">
        <f>計算!AR992</f>
        <v/>
      </c>
      <c r="G992" s="17">
        <f>計算!AQ992</f>
        <v/>
      </c>
      <c r="H992" s="16">
        <f>計算!AS992</f>
        <v/>
      </c>
    </row>
    <row r="993">
      <c r="D993" s="16" t="n">
        <v>1090000</v>
      </c>
      <c r="E993" s="16">
        <f>計算!H993</f>
        <v/>
      </c>
      <c r="F993" s="17">
        <f>計算!AR993</f>
        <v/>
      </c>
      <c r="G993" s="17">
        <f>計算!AQ993</f>
        <v/>
      </c>
      <c r="H993" s="16">
        <f>計算!AS993</f>
        <v/>
      </c>
    </row>
    <row r="994">
      <c r="D994" s="16" t="n">
        <v>1091000</v>
      </c>
      <c r="E994" s="16">
        <f>計算!H994</f>
        <v/>
      </c>
      <c r="F994" s="17">
        <f>計算!AR994</f>
        <v/>
      </c>
      <c r="G994" s="17">
        <f>計算!AQ994</f>
        <v/>
      </c>
      <c r="H994" s="16">
        <f>計算!AS994</f>
        <v/>
      </c>
    </row>
    <row r="995">
      <c r="D995" s="16" t="n">
        <v>1092000</v>
      </c>
      <c r="E995" s="16">
        <f>計算!H995</f>
        <v/>
      </c>
      <c r="F995" s="17">
        <f>計算!AR995</f>
        <v/>
      </c>
      <c r="G995" s="17">
        <f>計算!AQ995</f>
        <v/>
      </c>
      <c r="H995" s="16">
        <f>計算!AS995</f>
        <v/>
      </c>
    </row>
    <row r="996">
      <c r="D996" s="16" t="n">
        <v>1093000</v>
      </c>
      <c r="E996" s="16">
        <f>計算!H996</f>
        <v/>
      </c>
      <c r="F996" s="17">
        <f>計算!AR996</f>
        <v/>
      </c>
      <c r="G996" s="17">
        <f>計算!AQ996</f>
        <v/>
      </c>
      <c r="H996" s="16">
        <f>計算!AS996</f>
        <v/>
      </c>
    </row>
    <row r="997">
      <c r="D997" s="16" t="n">
        <v>1094000</v>
      </c>
      <c r="E997" s="16">
        <f>計算!H997</f>
        <v/>
      </c>
      <c r="F997" s="17">
        <f>計算!AR997</f>
        <v/>
      </c>
      <c r="G997" s="17">
        <f>計算!AQ997</f>
        <v/>
      </c>
      <c r="H997" s="16">
        <f>計算!AS997</f>
        <v/>
      </c>
    </row>
    <row r="998">
      <c r="D998" s="16" t="n">
        <v>1095000</v>
      </c>
      <c r="E998" s="16">
        <f>計算!H998</f>
        <v/>
      </c>
      <c r="F998" s="17">
        <f>計算!AR998</f>
        <v/>
      </c>
      <c r="G998" s="17">
        <f>計算!AQ998</f>
        <v/>
      </c>
      <c r="H998" s="16">
        <f>計算!AS998</f>
        <v/>
      </c>
    </row>
    <row r="999">
      <c r="D999" s="16" t="n">
        <v>1096000</v>
      </c>
      <c r="E999" s="16">
        <f>計算!H999</f>
        <v/>
      </c>
      <c r="F999" s="17">
        <f>計算!AR999</f>
        <v/>
      </c>
      <c r="G999" s="17">
        <f>計算!AQ999</f>
        <v/>
      </c>
      <c r="H999" s="16">
        <f>計算!AS999</f>
        <v/>
      </c>
    </row>
    <row r="1000">
      <c r="D1000" s="16" t="n">
        <v>1097000</v>
      </c>
      <c r="E1000" s="16">
        <f>計算!H1000</f>
        <v/>
      </c>
      <c r="F1000" s="17">
        <f>計算!AR1000</f>
        <v/>
      </c>
      <c r="G1000" s="17">
        <f>計算!AQ1000</f>
        <v/>
      </c>
      <c r="H1000" s="16">
        <f>計算!AS1000</f>
        <v/>
      </c>
    </row>
    <row r="1001">
      <c r="D1001" s="16" t="n">
        <v>1098000</v>
      </c>
      <c r="E1001" s="16">
        <f>計算!H1001</f>
        <v/>
      </c>
      <c r="F1001" s="17">
        <f>計算!AR1001</f>
        <v/>
      </c>
      <c r="G1001" s="17">
        <f>計算!AQ1001</f>
        <v/>
      </c>
      <c r="H1001" s="16">
        <f>計算!AS1001</f>
        <v/>
      </c>
    </row>
    <row r="1002">
      <c r="D1002" s="16" t="n">
        <v>1099000</v>
      </c>
      <c r="E1002" s="16">
        <f>計算!H1002</f>
        <v/>
      </c>
      <c r="F1002" s="17">
        <f>計算!AR1002</f>
        <v/>
      </c>
      <c r="G1002" s="17">
        <f>計算!AQ1002</f>
        <v/>
      </c>
      <c r="H1002" s="16">
        <f>計算!AS1002</f>
        <v/>
      </c>
    </row>
    <row r="1003">
      <c r="D1003" s="16" t="n">
        <v>1100000</v>
      </c>
      <c r="E1003" s="16">
        <f>計算!H1003</f>
        <v/>
      </c>
      <c r="F1003" s="17">
        <f>計算!AR1003</f>
        <v/>
      </c>
      <c r="G1003" s="17">
        <f>計算!AQ1003</f>
        <v/>
      </c>
      <c r="H1003" s="16">
        <f>計算!AS1003</f>
        <v/>
      </c>
    </row>
    <row r="1004">
      <c r="D1004" s="16" t="n">
        <v>1101000</v>
      </c>
      <c r="E1004" s="16">
        <f>計算!H1004</f>
        <v/>
      </c>
      <c r="F1004" s="17">
        <f>計算!AR1004</f>
        <v/>
      </c>
      <c r="G1004" s="17">
        <f>計算!AQ1004</f>
        <v/>
      </c>
      <c r="H1004" s="16">
        <f>計算!AS1004</f>
        <v/>
      </c>
    </row>
    <row r="1005">
      <c r="D1005" s="16" t="n">
        <v>1102000</v>
      </c>
      <c r="E1005" s="16">
        <f>計算!H1005</f>
        <v/>
      </c>
      <c r="F1005" s="17">
        <f>計算!AR1005</f>
        <v/>
      </c>
      <c r="G1005" s="17">
        <f>計算!AQ1005</f>
        <v/>
      </c>
      <c r="H1005" s="16">
        <f>計算!AS1005</f>
        <v/>
      </c>
    </row>
    <row r="1006">
      <c r="D1006" s="16" t="n">
        <v>1103000</v>
      </c>
      <c r="E1006" s="16">
        <f>計算!H1006</f>
        <v/>
      </c>
      <c r="F1006" s="17">
        <f>計算!AR1006</f>
        <v/>
      </c>
      <c r="G1006" s="17">
        <f>計算!AQ1006</f>
        <v/>
      </c>
      <c r="H1006" s="16">
        <f>計算!AS1006</f>
        <v/>
      </c>
    </row>
    <row r="1007">
      <c r="D1007" s="16" t="n">
        <v>1104000</v>
      </c>
      <c r="E1007" s="16">
        <f>計算!H1007</f>
        <v/>
      </c>
      <c r="F1007" s="17">
        <f>計算!AR1007</f>
        <v/>
      </c>
      <c r="G1007" s="17">
        <f>計算!AQ1007</f>
        <v/>
      </c>
      <c r="H1007" s="16">
        <f>計算!AS1007</f>
        <v/>
      </c>
    </row>
    <row r="1008">
      <c r="D1008" s="16" t="n">
        <v>1105000</v>
      </c>
      <c r="E1008" s="16">
        <f>計算!H1008</f>
        <v/>
      </c>
      <c r="F1008" s="17">
        <f>計算!AR1008</f>
        <v/>
      </c>
      <c r="G1008" s="17">
        <f>計算!AQ1008</f>
        <v/>
      </c>
      <c r="H1008" s="16">
        <f>計算!AS1008</f>
        <v/>
      </c>
    </row>
    <row r="1009">
      <c r="D1009" s="16" t="n">
        <v>1106000</v>
      </c>
      <c r="E1009" s="16">
        <f>計算!H1009</f>
        <v/>
      </c>
      <c r="F1009" s="17">
        <f>計算!AR1009</f>
        <v/>
      </c>
      <c r="G1009" s="17">
        <f>計算!AQ1009</f>
        <v/>
      </c>
      <c r="H1009" s="16">
        <f>計算!AS1009</f>
        <v/>
      </c>
    </row>
    <row r="1010">
      <c r="D1010" s="16" t="n">
        <v>1107000</v>
      </c>
      <c r="E1010" s="16">
        <f>計算!H1010</f>
        <v/>
      </c>
      <c r="F1010" s="17">
        <f>計算!AR1010</f>
        <v/>
      </c>
      <c r="G1010" s="17">
        <f>計算!AQ1010</f>
        <v/>
      </c>
      <c r="H1010" s="16">
        <f>計算!AS1010</f>
        <v/>
      </c>
    </row>
    <row r="1011">
      <c r="D1011" s="16" t="n">
        <v>1108000</v>
      </c>
      <c r="E1011" s="16">
        <f>計算!H1011</f>
        <v/>
      </c>
      <c r="F1011" s="17">
        <f>計算!AR1011</f>
        <v/>
      </c>
      <c r="G1011" s="17">
        <f>計算!AQ1011</f>
        <v/>
      </c>
      <c r="H1011" s="16">
        <f>計算!AS1011</f>
        <v/>
      </c>
    </row>
    <row r="1012">
      <c r="D1012" s="16" t="n">
        <v>1109000</v>
      </c>
      <c r="E1012" s="16">
        <f>計算!H1012</f>
        <v/>
      </c>
      <c r="F1012" s="17">
        <f>計算!AR1012</f>
        <v/>
      </c>
      <c r="G1012" s="17">
        <f>計算!AQ1012</f>
        <v/>
      </c>
      <c r="H1012" s="16">
        <f>計算!AS1012</f>
        <v/>
      </c>
    </row>
    <row r="1013">
      <c r="D1013" s="16" t="n">
        <v>1110000</v>
      </c>
      <c r="E1013" s="16">
        <f>計算!H1013</f>
        <v/>
      </c>
      <c r="F1013" s="17">
        <f>計算!AR1013</f>
        <v/>
      </c>
      <c r="G1013" s="17">
        <f>計算!AQ1013</f>
        <v/>
      </c>
      <c r="H1013" s="16">
        <f>計算!AS1013</f>
        <v/>
      </c>
    </row>
    <row r="1014">
      <c r="D1014" s="16" t="n">
        <v>1111000</v>
      </c>
      <c r="E1014" s="16">
        <f>計算!H1014</f>
        <v/>
      </c>
      <c r="F1014" s="17">
        <f>計算!AR1014</f>
        <v/>
      </c>
      <c r="G1014" s="17">
        <f>計算!AQ1014</f>
        <v/>
      </c>
      <c r="H1014" s="16">
        <f>計算!AS1014</f>
        <v/>
      </c>
    </row>
    <row r="1015">
      <c r="D1015" s="16" t="n">
        <v>1112000</v>
      </c>
      <c r="E1015" s="16">
        <f>計算!H1015</f>
        <v/>
      </c>
      <c r="F1015" s="17">
        <f>計算!AR1015</f>
        <v/>
      </c>
      <c r="G1015" s="17">
        <f>計算!AQ1015</f>
        <v/>
      </c>
      <c r="H1015" s="16">
        <f>計算!AS1015</f>
        <v/>
      </c>
    </row>
    <row r="1016">
      <c r="D1016" s="16" t="n">
        <v>1113000</v>
      </c>
      <c r="E1016" s="16">
        <f>計算!H1016</f>
        <v/>
      </c>
      <c r="F1016" s="17">
        <f>計算!AR1016</f>
        <v/>
      </c>
      <c r="G1016" s="17">
        <f>計算!AQ1016</f>
        <v/>
      </c>
      <c r="H1016" s="16">
        <f>計算!AS1016</f>
        <v/>
      </c>
    </row>
    <row r="1017">
      <c r="D1017" s="16" t="n">
        <v>1114000</v>
      </c>
      <c r="E1017" s="16">
        <f>計算!H1017</f>
        <v/>
      </c>
      <c r="F1017" s="17">
        <f>計算!AR1017</f>
        <v/>
      </c>
      <c r="G1017" s="17">
        <f>計算!AQ1017</f>
        <v/>
      </c>
      <c r="H1017" s="16">
        <f>計算!AS1017</f>
        <v/>
      </c>
    </row>
    <row r="1018">
      <c r="D1018" s="16" t="n">
        <v>1115000</v>
      </c>
      <c r="E1018" s="16">
        <f>計算!H1018</f>
        <v/>
      </c>
      <c r="F1018" s="17">
        <f>計算!AR1018</f>
        <v/>
      </c>
      <c r="G1018" s="17">
        <f>計算!AQ1018</f>
        <v/>
      </c>
      <c r="H1018" s="16">
        <f>計算!AS1018</f>
        <v/>
      </c>
    </row>
    <row r="1019">
      <c r="D1019" s="16" t="n">
        <v>1116000</v>
      </c>
      <c r="E1019" s="16">
        <f>計算!H1019</f>
        <v/>
      </c>
      <c r="F1019" s="17">
        <f>計算!AR1019</f>
        <v/>
      </c>
      <c r="G1019" s="17">
        <f>計算!AQ1019</f>
        <v/>
      </c>
      <c r="H1019" s="16">
        <f>計算!AS1019</f>
        <v/>
      </c>
    </row>
    <row r="1020">
      <c r="D1020" s="16" t="n">
        <v>1117000</v>
      </c>
      <c r="E1020" s="16">
        <f>計算!H1020</f>
        <v/>
      </c>
      <c r="F1020" s="17">
        <f>計算!AR1020</f>
        <v/>
      </c>
      <c r="G1020" s="17">
        <f>計算!AQ1020</f>
        <v/>
      </c>
      <c r="H1020" s="16">
        <f>計算!AS1020</f>
        <v/>
      </c>
    </row>
    <row r="1021">
      <c r="D1021" s="16" t="n">
        <v>1118000</v>
      </c>
      <c r="E1021" s="16">
        <f>計算!H1021</f>
        <v/>
      </c>
      <c r="F1021" s="17">
        <f>計算!AR1021</f>
        <v/>
      </c>
      <c r="G1021" s="17">
        <f>計算!AQ1021</f>
        <v/>
      </c>
      <c r="H1021" s="16">
        <f>計算!AS1021</f>
        <v/>
      </c>
    </row>
    <row r="1022">
      <c r="D1022" s="16" t="n">
        <v>1119000</v>
      </c>
      <c r="E1022" s="16">
        <f>計算!H1022</f>
        <v/>
      </c>
      <c r="F1022" s="17">
        <f>計算!AR1022</f>
        <v/>
      </c>
      <c r="G1022" s="17">
        <f>計算!AQ1022</f>
        <v/>
      </c>
      <c r="H1022" s="16">
        <f>計算!AS1022</f>
        <v/>
      </c>
    </row>
    <row r="1023">
      <c r="D1023" s="16" t="n">
        <v>1120000</v>
      </c>
      <c r="E1023" s="16">
        <f>計算!H1023</f>
        <v/>
      </c>
      <c r="F1023" s="17">
        <f>計算!AR1023</f>
        <v/>
      </c>
      <c r="G1023" s="17">
        <f>計算!AQ1023</f>
        <v/>
      </c>
      <c r="H1023" s="16">
        <f>計算!AS1023</f>
        <v/>
      </c>
    </row>
    <row r="1024">
      <c r="D1024" s="16" t="n">
        <v>1121000</v>
      </c>
      <c r="E1024" s="16">
        <f>計算!H1024</f>
        <v/>
      </c>
      <c r="F1024" s="17">
        <f>計算!AR1024</f>
        <v/>
      </c>
      <c r="G1024" s="17">
        <f>計算!AQ1024</f>
        <v/>
      </c>
      <c r="H1024" s="16">
        <f>計算!AS1024</f>
        <v/>
      </c>
    </row>
    <row r="1025">
      <c r="D1025" s="16" t="n">
        <v>1122000</v>
      </c>
      <c r="E1025" s="16">
        <f>計算!H1025</f>
        <v/>
      </c>
      <c r="F1025" s="17">
        <f>計算!AR1025</f>
        <v/>
      </c>
      <c r="G1025" s="17">
        <f>計算!AQ1025</f>
        <v/>
      </c>
      <c r="H1025" s="16">
        <f>計算!AS1025</f>
        <v/>
      </c>
    </row>
    <row r="1026">
      <c r="D1026" s="16" t="n">
        <v>1123000</v>
      </c>
      <c r="E1026" s="16">
        <f>計算!H1026</f>
        <v/>
      </c>
      <c r="F1026" s="17">
        <f>計算!AR1026</f>
        <v/>
      </c>
      <c r="G1026" s="17">
        <f>計算!AQ1026</f>
        <v/>
      </c>
      <c r="H1026" s="16">
        <f>計算!AS1026</f>
        <v/>
      </c>
    </row>
    <row r="1027">
      <c r="D1027" s="16" t="n">
        <v>1124000</v>
      </c>
      <c r="E1027" s="16">
        <f>計算!H1027</f>
        <v/>
      </c>
      <c r="F1027" s="17">
        <f>計算!AR1027</f>
        <v/>
      </c>
      <c r="G1027" s="17">
        <f>計算!AQ1027</f>
        <v/>
      </c>
      <c r="H1027" s="16">
        <f>計算!AS1027</f>
        <v/>
      </c>
    </row>
    <row r="1028">
      <c r="D1028" s="16" t="n">
        <v>1125000</v>
      </c>
      <c r="E1028" s="16">
        <f>計算!H1028</f>
        <v/>
      </c>
      <c r="F1028" s="17">
        <f>計算!AR1028</f>
        <v/>
      </c>
      <c r="G1028" s="17">
        <f>計算!AQ1028</f>
        <v/>
      </c>
      <c r="H1028" s="16">
        <f>計算!AS1028</f>
        <v/>
      </c>
    </row>
    <row r="1029">
      <c r="D1029" s="16" t="n">
        <v>1126000</v>
      </c>
      <c r="E1029" s="16">
        <f>計算!H1029</f>
        <v/>
      </c>
      <c r="F1029" s="17">
        <f>計算!AR1029</f>
        <v/>
      </c>
      <c r="G1029" s="17">
        <f>計算!AQ1029</f>
        <v/>
      </c>
      <c r="H1029" s="16">
        <f>計算!AS1029</f>
        <v/>
      </c>
    </row>
    <row r="1030">
      <c r="D1030" s="16" t="n">
        <v>1127000</v>
      </c>
      <c r="E1030" s="16">
        <f>計算!H1030</f>
        <v/>
      </c>
      <c r="F1030" s="17">
        <f>計算!AR1030</f>
        <v/>
      </c>
      <c r="G1030" s="17">
        <f>計算!AQ1030</f>
        <v/>
      </c>
      <c r="H1030" s="16">
        <f>計算!AS1030</f>
        <v/>
      </c>
    </row>
    <row r="1031">
      <c r="D1031" s="16" t="n">
        <v>1128000</v>
      </c>
      <c r="E1031" s="16">
        <f>計算!H1031</f>
        <v/>
      </c>
      <c r="F1031" s="17">
        <f>計算!AR1031</f>
        <v/>
      </c>
      <c r="G1031" s="17">
        <f>計算!AQ1031</f>
        <v/>
      </c>
      <c r="H1031" s="16">
        <f>計算!AS1031</f>
        <v/>
      </c>
    </row>
    <row r="1032">
      <c r="D1032" s="16" t="n">
        <v>1129000</v>
      </c>
      <c r="E1032" s="16">
        <f>計算!H1032</f>
        <v/>
      </c>
      <c r="F1032" s="17">
        <f>計算!AR1032</f>
        <v/>
      </c>
      <c r="G1032" s="17">
        <f>計算!AQ1032</f>
        <v/>
      </c>
      <c r="H1032" s="16">
        <f>計算!AS1032</f>
        <v/>
      </c>
    </row>
    <row r="1033">
      <c r="D1033" s="16" t="n">
        <v>1130000</v>
      </c>
      <c r="E1033" s="16">
        <f>計算!H1033</f>
        <v/>
      </c>
      <c r="F1033" s="17">
        <f>計算!AR1033</f>
        <v/>
      </c>
      <c r="G1033" s="17">
        <f>計算!AQ1033</f>
        <v/>
      </c>
      <c r="H1033" s="16">
        <f>計算!AS1033</f>
        <v/>
      </c>
    </row>
    <row r="1034">
      <c r="D1034" s="16" t="n">
        <v>1131000</v>
      </c>
      <c r="E1034" s="16">
        <f>計算!H1034</f>
        <v/>
      </c>
      <c r="F1034" s="17">
        <f>計算!AR1034</f>
        <v/>
      </c>
      <c r="G1034" s="17">
        <f>計算!AQ1034</f>
        <v/>
      </c>
      <c r="H1034" s="16">
        <f>計算!AS1034</f>
        <v/>
      </c>
    </row>
    <row r="1035">
      <c r="D1035" s="16" t="n">
        <v>1132000</v>
      </c>
      <c r="E1035" s="16">
        <f>計算!H1035</f>
        <v/>
      </c>
      <c r="F1035" s="17">
        <f>計算!AR1035</f>
        <v/>
      </c>
      <c r="G1035" s="17">
        <f>計算!AQ1035</f>
        <v/>
      </c>
      <c r="H1035" s="16">
        <f>計算!AS1035</f>
        <v/>
      </c>
    </row>
    <row r="1036">
      <c r="D1036" s="16" t="n">
        <v>1133000</v>
      </c>
      <c r="E1036" s="16">
        <f>計算!H1036</f>
        <v/>
      </c>
      <c r="F1036" s="17">
        <f>計算!AR1036</f>
        <v/>
      </c>
      <c r="G1036" s="17">
        <f>計算!AQ1036</f>
        <v/>
      </c>
      <c r="H1036" s="16">
        <f>計算!AS1036</f>
        <v/>
      </c>
    </row>
    <row r="1037">
      <c r="D1037" s="16" t="n">
        <v>1134000</v>
      </c>
      <c r="E1037" s="16">
        <f>計算!H1037</f>
        <v/>
      </c>
      <c r="F1037" s="17">
        <f>計算!AR1037</f>
        <v/>
      </c>
      <c r="G1037" s="17">
        <f>計算!AQ1037</f>
        <v/>
      </c>
      <c r="H1037" s="16">
        <f>計算!AS1037</f>
        <v/>
      </c>
    </row>
    <row r="1038">
      <c r="D1038" s="16" t="n">
        <v>1135000</v>
      </c>
      <c r="E1038" s="16">
        <f>計算!H1038</f>
        <v/>
      </c>
      <c r="F1038" s="17">
        <f>計算!AR1038</f>
        <v/>
      </c>
      <c r="G1038" s="17">
        <f>計算!AQ1038</f>
        <v/>
      </c>
      <c r="H1038" s="16">
        <f>計算!AS1038</f>
        <v/>
      </c>
    </row>
    <row r="1039">
      <c r="D1039" s="16" t="n">
        <v>1136000</v>
      </c>
      <c r="E1039" s="16">
        <f>計算!H1039</f>
        <v/>
      </c>
      <c r="F1039" s="17">
        <f>計算!AR1039</f>
        <v/>
      </c>
      <c r="G1039" s="17">
        <f>計算!AQ1039</f>
        <v/>
      </c>
      <c r="H1039" s="16">
        <f>計算!AS1039</f>
        <v/>
      </c>
    </row>
    <row r="1040">
      <c r="D1040" s="16" t="n">
        <v>1137000</v>
      </c>
      <c r="E1040" s="16">
        <f>計算!H1040</f>
        <v/>
      </c>
      <c r="F1040" s="17">
        <f>計算!AR1040</f>
        <v/>
      </c>
      <c r="G1040" s="17">
        <f>計算!AQ1040</f>
        <v/>
      </c>
      <c r="H1040" s="16">
        <f>計算!AS1040</f>
        <v/>
      </c>
    </row>
    <row r="1041">
      <c r="D1041" s="16" t="n">
        <v>1138000</v>
      </c>
      <c r="E1041" s="16">
        <f>計算!H1041</f>
        <v/>
      </c>
      <c r="F1041" s="17">
        <f>計算!AR1041</f>
        <v/>
      </c>
      <c r="G1041" s="17">
        <f>計算!AQ1041</f>
        <v/>
      </c>
      <c r="H1041" s="16">
        <f>計算!AS1041</f>
        <v/>
      </c>
    </row>
    <row r="1042">
      <c r="D1042" s="16" t="n">
        <v>1139000</v>
      </c>
      <c r="E1042" s="16">
        <f>計算!H1042</f>
        <v/>
      </c>
      <c r="F1042" s="17">
        <f>計算!AR1042</f>
        <v/>
      </c>
      <c r="G1042" s="17">
        <f>計算!AQ1042</f>
        <v/>
      </c>
      <c r="H1042" s="16">
        <f>計算!AS1042</f>
        <v/>
      </c>
    </row>
    <row r="1043">
      <c r="D1043" s="16" t="n">
        <v>1140000</v>
      </c>
      <c r="E1043" s="16">
        <f>計算!H1043</f>
        <v/>
      </c>
      <c r="F1043" s="17">
        <f>計算!AR1043</f>
        <v/>
      </c>
      <c r="G1043" s="17">
        <f>計算!AQ1043</f>
        <v/>
      </c>
      <c r="H1043" s="16">
        <f>計算!AS1043</f>
        <v/>
      </c>
    </row>
    <row r="1044">
      <c r="D1044" s="16" t="n">
        <v>1141000</v>
      </c>
      <c r="E1044" s="16">
        <f>計算!H1044</f>
        <v/>
      </c>
      <c r="F1044" s="17">
        <f>計算!AR1044</f>
        <v/>
      </c>
      <c r="G1044" s="17">
        <f>計算!AQ1044</f>
        <v/>
      </c>
      <c r="H1044" s="16">
        <f>計算!AS1044</f>
        <v/>
      </c>
    </row>
    <row r="1045">
      <c r="D1045" s="16" t="n">
        <v>1142000</v>
      </c>
      <c r="E1045" s="16">
        <f>計算!H1045</f>
        <v/>
      </c>
      <c r="F1045" s="17">
        <f>計算!AR1045</f>
        <v/>
      </c>
      <c r="G1045" s="17">
        <f>計算!AQ1045</f>
        <v/>
      </c>
      <c r="H1045" s="16">
        <f>計算!AS1045</f>
        <v/>
      </c>
    </row>
    <row r="1046">
      <c r="D1046" s="16" t="n">
        <v>1143000</v>
      </c>
      <c r="E1046" s="16">
        <f>計算!H1046</f>
        <v/>
      </c>
      <c r="F1046" s="17">
        <f>計算!AR1046</f>
        <v/>
      </c>
      <c r="G1046" s="17">
        <f>計算!AQ1046</f>
        <v/>
      </c>
      <c r="H1046" s="16">
        <f>計算!AS1046</f>
        <v/>
      </c>
    </row>
    <row r="1047">
      <c r="D1047" s="16" t="n">
        <v>1144000</v>
      </c>
      <c r="E1047" s="16">
        <f>計算!H1047</f>
        <v/>
      </c>
      <c r="F1047" s="17">
        <f>計算!AR1047</f>
        <v/>
      </c>
      <c r="G1047" s="17">
        <f>計算!AQ1047</f>
        <v/>
      </c>
      <c r="H1047" s="16">
        <f>計算!AS1047</f>
        <v/>
      </c>
    </row>
    <row r="1048">
      <c r="D1048" s="16" t="n">
        <v>1145000</v>
      </c>
      <c r="E1048" s="16">
        <f>計算!H1048</f>
        <v/>
      </c>
      <c r="F1048" s="17">
        <f>計算!AR1048</f>
        <v/>
      </c>
      <c r="G1048" s="17">
        <f>計算!AQ1048</f>
        <v/>
      </c>
      <c r="H1048" s="16">
        <f>計算!AS1048</f>
        <v/>
      </c>
    </row>
    <row r="1049">
      <c r="D1049" s="16" t="n">
        <v>1146000</v>
      </c>
      <c r="E1049" s="16">
        <f>計算!H1049</f>
        <v/>
      </c>
      <c r="F1049" s="17">
        <f>計算!AR1049</f>
        <v/>
      </c>
      <c r="G1049" s="17">
        <f>計算!AQ1049</f>
        <v/>
      </c>
      <c r="H1049" s="16">
        <f>計算!AS1049</f>
        <v/>
      </c>
    </row>
    <row r="1050">
      <c r="D1050" s="16" t="n">
        <v>1147000</v>
      </c>
      <c r="E1050" s="16">
        <f>計算!H1050</f>
        <v/>
      </c>
      <c r="F1050" s="17">
        <f>計算!AR1050</f>
        <v/>
      </c>
      <c r="G1050" s="17">
        <f>計算!AQ1050</f>
        <v/>
      </c>
      <c r="H1050" s="16">
        <f>計算!AS1050</f>
        <v/>
      </c>
    </row>
    <row r="1051">
      <c r="D1051" s="16" t="n">
        <v>1148000</v>
      </c>
      <c r="E1051" s="16">
        <f>計算!H1051</f>
        <v/>
      </c>
      <c r="F1051" s="17">
        <f>計算!AR1051</f>
        <v/>
      </c>
      <c r="G1051" s="17">
        <f>計算!AQ1051</f>
        <v/>
      </c>
      <c r="H1051" s="16">
        <f>計算!AS1051</f>
        <v/>
      </c>
    </row>
    <row r="1052">
      <c r="D1052" s="16" t="n">
        <v>1149000</v>
      </c>
      <c r="E1052" s="16">
        <f>計算!H1052</f>
        <v/>
      </c>
      <c r="F1052" s="17">
        <f>計算!AR1052</f>
        <v/>
      </c>
      <c r="G1052" s="17">
        <f>計算!AQ1052</f>
        <v/>
      </c>
      <c r="H1052" s="16">
        <f>計算!AS1052</f>
        <v/>
      </c>
    </row>
    <row r="1053">
      <c r="D1053" s="16" t="n">
        <v>1150000</v>
      </c>
      <c r="E1053" s="16">
        <f>計算!H1053</f>
        <v/>
      </c>
      <c r="F1053" s="17">
        <f>計算!AR1053</f>
        <v/>
      </c>
      <c r="G1053" s="17">
        <f>計算!AQ1053</f>
        <v/>
      </c>
      <c r="H1053" s="16">
        <f>計算!AS1053</f>
        <v/>
      </c>
    </row>
    <row r="1054">
      <c r="D1054" s="16" t="n">
        <v>1151000</v>
      </c>
      <c r="E1054" s="16">
        <f>計算!H1054</f>
        <v/>
      </c>
      <c r="F1054" s="17">
        <f>計算!AR1054</f>
        <v/>
      </c>
      <c r="G1054" s="17">
        <f>計算!AQ1054</f>
        <v/>
      </c>
      <c r="H1054" s="16">
        <f>計算!AS1054</f>
        <v/>
      </c>
    </row>
    <row r="1055">
      <c r="D1055" s="16" t="n">
        <v>1152000</v>
      </c>
      <c r="E1055" s="16">
        <f>計算!H1055</f>
        <v/>
      </c>
      <c r="F1055" s="17">
        <f>計算!AR1055</f>
        <v/>
      </c>
      <c r="G1055" s="17">
        <f>計算!AQ1055</f>
        <v/>
      </c>
      <c r="H1055" s="16">
        <f>計算!AS1055</f>
        <v/>
      </c>
    </row>
    <row r="1056">
      <c r="D1056" s="16" t="n">
        <v>1153000</v>
      </c>
      <c r="E1056" s="16">
        <f>計算!H1056</f>
        <v/>
      </c>
      <c r="F1056" s="17">
        <f>計算!AR1056</f>
        <v/>
      </c>
      <c r="G1056" s="17">
        <f>計算!AQ1056</f>
        <v/>
      </c>
      <c r="H1056" s="16">
        <f>計算!AS1056</f>
        <v/>
      </c>
    </row>
    <row r="1057">
      <c r="D1057" s="16" t="n">
        <v>1154000</v>
      </c>
      <c r="E1057" s="16">
        <f>計算!H1057</f>
        <v/>
      </c>
      <c r="F1057" s="17">
        <f>計算!AR1057</f>
        <v/>
      </c>
      <c r="G1057" s="17">
        <f>計算!AQ1057</f>
        <v/>
      </c>
      <c r="H1057" s="16">
        <f>計算!AS1057</f>
        <v/>
      </c>
    </row>
    <row r="1058">
      <c r="D1058" s="16" t="n">
        <v>1155000</v>
      </c>
      <c r="E1058" s="16">
        <f>計算!H1058</f>
        <v/>
      </c>
      <c r="F1058" s="17">
        <f>計算!AR1058</f>
        <v/>
      </c>
      <c r="G1058" s="17">
        <f>計算!AQ1058</f>
        <v/>
      </c>
      <c r="H1058" s="16">
        <f>計算!AS1058</f>
        <v/>
      </c>
    </row>
    <row r="1059">
      <c r="D1059" s="16" t="n">
        <v>1156000</v>
      </c>
      <c r="E1059" s="16">
        <f>計算!H1059</f>
        <v/>
      </c>
      <c r="F1059" s="17">
        <f>計算!AR1059</f>
        <v/>
      </c>
      <c r="G1059" s="17">
        <f>計算!AQ1059</f>
        <v/>
      </c>
      <c r="H1059" s="16">
        <f>計算!AS1059</f>
        <v/>
      </c>
    </row>
    <row r="1060">
      <c r="D1060" s="16" t="n">
        <v>1157000</v>
      </c>
      <c r="E1060" s="16">
        <f>計算!H1060</f>
        <v/>
      </c>
      <c r="F1060" s="17">
        <f>計算!AR1060</f>
        <v/>
      </c>
      <c r="G1060" s="17">
        <f>計算!AQ1060</f>
        <v/>
      </c>
      <c r="H1060" s="16">
        <f>計算!AS1060</f>
        <v/>
      </c>
    </row>
    <row r="1061">
      <c r="D1061" s="16" t="n">
        <v>1158000</v>
      </c>
      <c r="E1061" s="16">
        <f>計算!H1061</f>
        <v/>
      </c>
      <c r="F1061" s="17">
        <f>計算!AR1061</f>
        <v/>
      </c>
      <c r="G1061" s="17">
        <f>計算!AQ1061</f>
        <v/>
      </c>
      <c r="H1061" s="16">
        <f>計算!AS1061</f>
        <v/>
      </c>
    </row>
    <row r="1062">
      <c r="D1062" s="16" t="n">
        <v>1159000</v>
      </c>
      <c r="E1062" s="16">
        <f>計算!H1062</f>
        <v/>
      </c>
      <c r="F1062" s="17">
        <f>計算!AR1062</f>
        <v/>
      </c>
      <c r="G1062" s="17">
        <f>計算!AQ1062</f>
        <v/>
      </c>
      <c r="H1062" s="16">
        <f>計算!AS1062</f>
        <v/>
      </c>
    </row>
    <row r="1063">
      <c r="D1063" s="16" t="n">
        <v>1160000</v>
      </c>
      <c r="E1063" s="16">
        <f>計算!H1063</f>
        <v/>
      </c>
      <c r="F1063" s="17">
        <f>計算!AR1063</f>
        <v/>
      </c>
      <c r="G1063" s="17">
        <f>計算!AQ1063</f>
        <v/>
      </c>
      <c r="H1063" s="16">
        <f>計算!AS1063</f>
        <v/>
      </c>
    </row>
    <row r="1064">
      <c r="D1064" s="16" t="n">
        <v>1161000</v>
      </c>
      <c r="E1064" s="16">
        <f>計算!H1064</f>
        <v/>
      </c>
      <c r="F1064" s="17">
        <f>計算!AR1064</f>
        <v/>
      </c>
      <c r="G1064" s="17">
        <f>計算!AQ1064</f>
        <v/>
      </c>
      <c r="H1064" s="16">
        <f>計算!AS1064</f>
        <v/>
      </c>
    </row>
    <row r="1065">
      <c r="D1065" s="16" t="n">
        <v>1162000</v>
      </c>
      <c r="E1065" s="16">
        <f>計算!H1065</f>
        <v/>
      </c>
      <c r="F1065" s="17">
        <f>計算!AR1065</f>
        <v/>
      </c>
      <c r="G1065" s="17">
        <f>計算!AQ1065</f>
        <v/>
      </c>
      <c r="H1065" s="16">
        <f>計算!AS1065</f>
        <v/>
      </c>
    </row>
    <row r="1066">
      <c r="D1066" s="16" t="n">
        <v>1163000</v>
      </c>
      <c r="E1066" s="16">
        <f>計算!H1066</f>
        <v/>
      </c>
      <c r="F1066" s="17">
        <f>計算!AR1066</f>
        <v/>
      </c>
      <c r="G1066" s="17">
        <f>計算!AQ1066</f>
        <v/>
      </c>
      <c r="H1066" s="16">
        <f>計算!AS1066</f>
        <v/>
      </c>
    </row>
    <row r="1067">
      <c r="D1067" s="16" t="n">
        <v>1164000</v>
      </c>
      <c r="E1067" s="16">
        <f>計算!H1067</f>
        <v/>
      </c>
      <c r="F1067" s="17">
        <f>計算!AR1067</f>
        <v/>
      </c>
      <c r="G1067" s="17">
        <f>計算!AQ1067</f>
        <v/>
      </c>
      <c r="H1067" s="16">
        <f>計算!AS1067</f>
        <v/>
      </c>
    </row>
    <row r="1068">
      <c r="D1068" s="16" t="n">
        <v>1165000</v>
      </c>
      <c r="E1068" s="16">
        <f>計算!H1068</f>
        <v/>
      </c>
      <c r="F1068" s="17">
        <f>計算!AR1068</f>
        <v/>
      </c>
      <c r="G1068" s="17">
        <f>計算!AQ1068</f>
        <v/>
      </c>
      <c r="H1068" s="16">
        <f>計算!AS1068</f>
        <v/>
      </c>
    </row>
    <row r="1069">
      <c r="D1069" s="16" t="n">
        <v>1166000</v>
      </c>
      <c r="E1069" s="16">
        <f>計算!H1069</f>
        <v/>
      </c>
      <c r="F1069" s="17">
        <f>計算!AR1069</f>
        <v/>
      </c>
      <c r="G1069" s="17">
        <f>計算!AQ1069</f>
        <v/>
      </c>
      <c r="H1069" s="16">
        <f>計算!AS1069</f>
        <v/>
      </c>
    </row>
    <row r="1070">
      <c r="D1070" s="16" t="n">
        <v>1167000</v>
      </c>
      <c r="E1070" s="16">
        <f>計算!H1070</f>
        <v/>
      </c>
      <c r="F1070" s="17">
        <f>計算!AR1070</f>
        <v/>
      </c>
      <c r="G1070" s="17">
        <f>計算!AQ1070</f>
        <v/>
      </c>
      <c r="H1070" s="16">
        <f>計算!AS1070</f>
        <v/>
      </c>
    </row>
    <row r="1071">
      <c r="D1071" s="16" t="n">
        <v>1168000</v>
      </c>
      <c r="E1071" s="16">
        <f>計算!H1071</f>
        <v/>
      </c>
      <c r="F1071" s="17">
        <f>計算!AR1071</f>
        <v/>
      </c>
      <c r="G1071" s="17">
        <f>計算!AQ1071</f>
        <v/>
      </c>
      <c r="H1071" s="16">
        <f>計算!AS1071</f>
        <v/>
      </c>
    </row>
    <row r="1072">
      <c r="D1072" s="16" t="n">
        <v>1169000</v>
      </c>
      <c r="E1072" s="16">
        <f>計算!H1072</f>
        <v/>
      </c>
      <c r="F1072" s="17">
        <f>計算!AR1072</f>
        <v/>
      </c>
      <c r="G1072" s="17">
        <f>計算!AQ1072</f>
        <v/>
      </c>
      <c r="H1072" s="16">
        <f>計算!AS1072</f>
        <v/>
      </c>
    </row>
    <row r="1073">
      <c r="D1073" s="16" t="n">
        <v>1170000</v>
      </c>
      <c r="E1073" s="16">
        <f>計算!H1073</f>
        <v/>
      </c>
      <c r="F1073" s="17">
        <f>計算!AR1073</f>
        <v/>
      </c>
      <c r="G1073" s="17">
        <f>計算!AQ1073</f>
        <v/>
      </c>
      <c r="H1073" s="16">
        <f>計算!AS1073</f>
        <v/>
      </c>
    </row>
    <row r="1074">
      <c r="D1074" s="16" t="n">
        <v>1171000</v>
      </c>
      <c r="E1074" s="16">
        <f>計算!H1074</f>
        <v/>
      </c>
      <c r="F1074" s="17">
        <f>計算!AR1074</f>
        <v/>
      </c>
      <c r="G1074" s="17">
        <f>計算!AQ1074</f>
        <v/>
      </c>
      <c r="H1074" s="16">
        <f>計算!AS1074</f>
        <v/>
      </c>
    </row>
    <row r="1075">
      <c r="D1075" s="16" t="n">
        <v>1172000</v>
      </c>
      <c r="E1075" s="16">
        <f>計算!H1075</f>
        <v/>
      </c>
      <c r="F1075" s="17">
        <f>計算!AR1075</f>
        <v/>
      </c>
      <c r="G1075" s="17">
        <f>計算!AQ1075</f>
        <v/>
      </c>
      <c r="H1075" s="16">
        <f>計算!AS1075</f>
        <v/>
      </c>
    </row>
    <row r="1076">
      <c r="D1076" s="16" t="n">
        <v>1173000</v>
      </c>
      <c r="E1076" s="16">
        <f>計算!H1076</f>
        <v/>
      </c>
      <c r="F1076" s="17">
        <f>計算!AR1076</f>
        <v/>
      </c>
      <c r="G1076" s="17">
        <f>計算!AQ1076</f>
        <v/>
      </c>
      <c r="H1076" s="16">
        <f>計算!AS1076</f>
        <v/>
      </c>
    </row>
    <row r="1077">
      <c r="D1077" s="16" t="n">
        <v>1174000</v>
      </c>
      <c r="E1077" s="16">
        <f>計算!H1077</f>
        <v/>
      </c>
      <c r="F1077" s="17">
        <f>計算!AR1077</f>
        <v/>
      </c>
      <c r="G1077" s="17">
        <f>計算!AQ1077</f>
        <v/>
      </c>
      <c r="H1077" s="16">
        <f>計算!AS1077</f>
        <v/>
      </c>
    </row>
    <row r="1078">
      <c r="D1078" s="16" t="n">
        <v>1175000</v>
      </c>
      <c r="E1078" s="16">
        <f>計算!H1078</f>
        <v/>
      </c>
      <c r="F1078" s="17">
        <f>計算!AR1078</f>
        <v/>
      </c>
      <c r="G1078" s="17">
        <f>計算!AQ1078</f>
        <v/>
      </c>
      <c r="H1078" s="16">
        <f>計算!AS1078</f>
        <v/>
      </c>
    </row>
    <row r="1079">
      <c r="D1079" s="16" t="n">
        <v>1176000</v>
      </c>
      <c r="E1079" s="16">
        <f>計算!H1079</f>
        <v/>
      </c>
      <c r="F1079" s="17">
        <f>計算!AR1079</f>
        <v/>
      </c>
      <c r="G1079" s="17">
        <f>計算!AQ1079</f>
        <v/>
      </c>
      <c r="H1079" s="16">
        <f>計算!AS1079</f>
        <v/>
      </c>
    </row>
    <row r="1080">
      <c r="D1080" s="16" t="n">
        <v>1177000</v>
      </c>
      <c r="E1080" s="16">
        <f>計算!H1080</f>
        <v/>
      </c>
      <c r="F1080" s="17">
        <f>計算!AR1080</f>
        <v/>
      </c>
      <c r="G1080" s="17">
        <f>計算!AQ1080</f>
        <v/>
      </c>
      <c r="H1080" s="16">
        <f>計算!AS1080</f>
        <v/>
      </c>
    </row>
    <row r="1081">
      <c r="D1081" s="16" t="n">
        <v>1178000</v>
      </c>
      <c r="E1081" s="16">
        <f>計算!H1081</f>
        <v/>
      </c>
      <c r="F1081" s="17">
        <f>計算!AR1081</f>
        <v/>
      </c>
      <c r="G1081" s="17">
        <f>計算!AQ1081</f>
        <v/>
      </c>
      <c r="H1081" s="16">
        <f>計算!AS1081</f>
        <v/>
      </c>
    </row>
    <row r="1082">
      <c r="D1082" s="16" t="n">
        <v>1179000</v>
      </c>
      <c r="E1082" s="16">
        <f>計算!H1082</f>
        <v/>
      </c>
      <c r="F1082" s="17">
        <f>計算!AR1082</f>
        <v/>
      </c>
      <c r="G1082" s="17">
        <f>計算!AQ1082</f>
        <v/>
      </c>
      <c r="H1082" s="16">
        <f>計算!AS1082</f>
        <v/>
      </c>
    </row>
    <row r="1083">
      <c r="D1083" s="16" t="n">
        <v>1180000</v>
      </c>
      <c r="E1083" s="16">
        <f>計算!H1083</f>
        <v/>
      </c>
      <c r="F1083" s="17">
        <f>計算!AR1083</f>
        <v/>
      </c>
      <c r="G1083" s="17">
        <f>計算!AQ1083</f>
        <v/>
      </c>
      <c r="H1083" s="16">
        <f>計算!AS1083</f>
        <v/>
      </c>
    </row>
    <row r="1084">
      <c r="D1084" s="16" t="n">
        <v>1181000</v>
      </c>
      <c r="E1084" s="16">
        <f>計算!H1084</f>
        <v/>
      </c>
      <c r="F1084" s="17">
        <f>計算!AR1084</f>
        <v/>
      </c>
      <c r="G1084" s="17">
        <f>計算!AQ1084</f>
        <v/>
      </c>
      <c r="H1084" s="16">
        <f>計算!AS1084</f>
        <v/>
      </c>
    </row>
    <row r="1085">
      <c r="D1085" s="16" t="n">
        <v>1182000</v>
      </c>
      <c r="E1085" s="16">
        <f>計算!H1085</f>
        <v/>
      </c>
      <c r="F1085" s="17">
        <f>計算!AR1085</f>
        <v/>
      </c>
      <c r="G1085" s="17">
        <f>計算!AQ1085</f>
        <v/>
      </c>
      <c r="H1085" s="16">
        <f>計算!AS1085</f>
        <v/>
      </c>
    </row>
    <row r="1086">
      <c r="D1086" s="16" t="n">
        <v>1183000</v>
      </c>
      <c r="E1086" s="16">
        <f>計算!H1086</f>
        <v/>
      </c>
      <c r="F1086" s="17">
        <f>計算!AR1086</f>
        <v/>
      </c>
      <c r="G1086" s="17">
        <f>計算!AQ1086</f>
        <v/>
      </c>
      <c r="H1086" s="16">
        <f>計算!AS1086</f>
        <v/>
      </c>
    </row>
    <row r="1087">
      <c r="D1087" s="16" t="n">
        <v>1184000</v>
      </c>
      <c r="E1087" s="16">
        <f>計算!H1087</f>
        <v/>
      </c>
      <c r="F1087" s="17">
        <f>計算!AR1087</f>
        <v/>
      </c>
      <c r="G1087" s="17">
        <f>計算!AQ1087</f>
        <v/>
      </c>
      <c r="H1087" s="16">
        <f>計算!AS1087</f>
        <v/>
      </c>
    </row>
    <row r="1088">
      <c r="D1088" s="16" t="n">
        <v>1185000</v>
      </c>
      <c r="E1088" s="16">
        <f>計算!H1088</f>
        <v/>
      </c>
      <c r="F1088" s="17">
        <f>計算!AR1088</f>
        <v/>
      </c>
      <c r="G1088" s="17">
        <f>計算!AQ1088</f>
        <v/>
      </c>
      <c r="H1088" s="16">
        <f>計算!AS1088</f>
        <v/>
      </c>
    </row>
    <row r="1089">
      <c r="D1089" s="16" t="n">
        <v>1186000</v>
      </c>
      <c r="E1089" s="16">
        <f>計算!H1089</f>
        <v/>
      </c>
      <c r="F1089" s="17">
        <f>計算!AR1089</f>
        <v/>
      </c>
      <c r="G1089" s="17">
        <f>計算!AQ1089</f>
        <v/>
      </c>
      <c r="H1089" s="16">
        <f>計算!AS1089</f>
        <v/>
      </c>
    </row>
    <row r="1090">
      <c r="D1090" s="16" t="n">
        <v>1187000</v>
      </c>
      <c r="E1090" s="16">
        <f>計算!H1090</f>
        <v/>
      </c>
      <c r="F1090" s="17">
        <f>計算!AR1090</f>
        <v/>
      </c>
      <c r="G1090" s="17">
        <f>計算!AQ1090</f>
        <v/>
      </c>
      <c r="H1090" s="16">
        <f>計算!AS1090</f>
        <v/>
      </c>
    </row>
    <row r="1091">
      <c r="D1091" s="16" t="n">
        <v>1188000</v>
      </c>
      <c r="E1091" s="16">
        <f>計算!H1091</f>
        <v/>
      </c>
      <c r="F1091" s="17">
        <f>計算!AR1091</f>
        <v/>
      </c>
      <c r="G1091" s="17">
        <f>計算!AQ1091</f>
        <v/>
      </c>
      <c r="H1091" s="16">
        <f>計算!AS1091</f>
        <v/>
      </c>
    </row>
    <row r="1092">
      <c r="D1092" s="16" t="n">
        <v>1189000</v>
      </c>
      <c r="E1092" s="16">
        <f>計算!H1092</f>
        <v/>
      </c>
      <c r="F1092" s="17">
        <f>計算!AR1092</f>
        <v/>
      </c>
      <c r="G1092" s="17">
        <f>計算!AQ1092</f>
        <v/>
      </c>
      <c r="H1092" s="16">
        <f>計算!AS1092</f>
        <v/>
      </c>
    </row>
    <row r="1093">
      <c r="D1093" s="16" t="n">
        <v>1190000</v>
      </c>
      <c r="E1093" s="16">
        <f>計算!H1093</f>
        <v/>
      </c>
      <c r="F1093" s="17">
        <f>計算!AR1093</f>
        <v/>
      </c>
      <c r="G1093" s="17">
        <f>計算!AQ1093</f>
        <v/>
      </c>
      <c r="H1093" s="16">
        <f>計算!AS1093</f>
        <v/>
      </c>
    </row>
    <row r="1094">
      <c r="D1094" s="16" t="n">
        <v>1191000</v>
      </c>
      <c r="E1094" s="16">
        <f>計算!H1094</f>
        <v/>
      </c>
      <c r="F1094" s="17">
        <f>計算!AR1094</f>
        <v/>
      </c>
      <c r="G1094" s="17">
        <f>計算!AQ1094</f>
        <v/>
      </c>
      <c r="H1094" s="16">
        <f>計算!AS1094</f>
        <v/>
      </c>
    </row>
    <row r="1095">
      <c r="D1095" s="16" t="n">
        <v>1192000</v>
      </c>
      <c r="E1095" s="16">
        <f>計算!H1095</f>
        <v/>
      </c>
      <c r="F1095" s="17">
        <f>計算!AR1095</f>
        <v/>
      </c>
      <c r="G1095" s="17">
        <f>計算!AQ1095</f>
        <v/>
      </c>
      <c r="H1095" s="16">
        <f>計算!AS1095</f>
        <v/>
      </c>
    </row>
    <row r="1096">
      <c r="D1096" s="16" t="n">
        <v>1193000</v>
      </c>
      <c r="E1096" s="16">
        <f>計算!H1096</f>
        <v/>
      </c>
      <c r="F1096" s="17">
        <f>計算!AR1096</f>
        <v/>
      </c>
      <c r="G1096" s="17">
        <f>計算!AQ1096</f>
        <v/>
      </c>
      <c r="H1096" s="16">
        <f>計算!AS1096</f>
        <v/>
      </c>
    </row>
    <row r="1097">
      <c r="D1097" s="16" t="n">
        <v>1194000</v>
      </c>
      <c r="E1097" s="16">
        <f>計算!H1097</f>
        <v/>
      </c>
      <c r="F1097" s="17">
        <f>計算!AR1097</f>
        <v/>
      </c>
      <c r="G1097" s="17">
        <f>計算!AQ1097</f>
        <v/>
      </c>
      <c r="H1097" s="16">
        <f>計算!AS1097</f>
        <v/>
      </c>
    </row>
    <row r="1098">
      <c r="D1098" s="16" t="n">
        <v>1195000</v>
      </c>
      <c r="E1098" s="16">
        <f>計算!H1098</f>
        <v/>
      </c>
      <c r="F1098" s="17">
        <f>計算!AR1098</f>
        <v/>
      </c>
      <c r="G1098" s="17">
        <f>計算!AQ1098</f>
        <v/>
      </c>
      <c r="H1098" s="16">
        <f>計算!AS1098</f>
        <v/>
      </c>
    </row>
    <row r="1099">
      <c r="D1099" s="16" t="n">
        <v>1196000</v>
      </c>
      <c r="E1099" s="16">
        <f>計算!H1099</f>
        <v/>
      </c>
      <c r="F1099" s="17">
        <f>計算!AR1099</f>
        <v/>
      </c>
      <c r="G1099" s="17">
        <f>計算!AQ1099</f>
        <v/>
      </c>
      <c r="H1099" s="16">
        <f>計算!AS1099</f>
        <v/>
      </c>
    </row>
    <row r="1100">
      <c r="D1100" s="16" t="n">
        <v>1197000</v>
      </c>
      <c r="E1100" s="16">
        <f>計算!H1100</f>
        <v/>
      </c>
      <c r="F1100" s="17">
        <f>計算!AR1100</f>
        <v/>
      </c>
      <c r="G1100" s="17">
        <f>計算!AQ1100</f>
        <v/>
      </c>
      <c r="H1100" s="16">
        <f>計算!AS1100</f>
        <v/>
      </c>
    </row>
    <row r="1101">
      <c r="D1101" s="16" t="n">
        <v>1198000</v>
      </c>
      <c r="E1101" s="16">
        <f>計算!H1101</f>
        <v/>
      </c>
      <c r="F1101" s="17">
        <f>計算!AR1101</f>
        <v/>
      </c>
      <c r="G1101" s="17">
        <f>計算!AQ1101</f>
        <v/>
      </c>
      <c r="H1101" s="16">
        <f>計算!AS1101</f>
        <v/>
      </c>
    </row>
    <row r="1102">
      <c r="D1102" s="16" t="n">
        <v>1199000</v>
      </c>
      <c r="E1102" s="16">
        <f>計算!H1102</f>
        <v/>
      </c>
      <c r="F1102" s="17">
        <f>計算!AR1102</f>
        <v/>
      </c>
      <c r="G1102" s="17">
        <f>計算!AQ1102</f>
        <v/>
      </c>
      <c r="H1102" s="16">
        <f>計算!AS1102</f>
        <v/>
      </c>
    </row>
    <row r="1103">
      <c r="D1103" s="16" t="n">
        <v>1200000</v>
      </c>
      <c r="E1103" s="16">
        <f>計算!H1103</f>
        <v/>
      </c>
      <c r="F1103" s="17">
        <f>計算!AR1103</f>
        <v/>
      </c>
      <c r="G1103" s="17">
        <f>計算!AQ1103</f>
        <v/>
      </c>
      <c r="H1103" s="16">
        <f>計算!AS1103</f>
        <v/>
      </c>
    </row>
    <row r="1104">
      <c r="D1104" s="16" t="n">
        <v>1201000</v>
      </c>
      <c r="E1104" s="16">
        <f>計算!H1104</f>
        <v/>
      </c>
      <c r="F1104" s="17">
        <f>計算!AR1104</f>
        <v/>
      </c>
      <c r="G1104" s="17">
        <f>計算!AQ1104</f>
        <v/>
      </c>
      <c r="H1104" s="16">
        <f>計算!AS1104</f>
        <v/>
      </c>
    </row>
    <row r="1105">
      <c r="D1105" s="16" t="n">
        <v>1202000</v>
      </c>
      <c r="E1105" s="16">
        <f>計算!H1105</f>
        <v/>
      </c>
      <c r="F1105" s="17">
        <f>計算!AR1105</f>
        <v/>
      </c>
      <c r="G1105" s="17">
        <f>計算!AQ1105</f>
        <v/>
      </c>
      <c r="H1105" s="16">
        <f>計算!AS1105</f>
        <v/>
      </c>
    </row>
    <row r="1106">
      <c r="D1106" s="16" t="n">
        <v>1203000</v>
      </c>
      <c r="E1106" s="16">
        <f>計算!H1106</f>
        <v/>
      </c>
      <c r="F1106" s="17">
        <f>計算!AR1106</f>
        <v/>
      </c>
      <c r="G1106" s="17">
        <f>計算!AQ1106</f>
        <v/>
      </c>
      <c r="H1106" s="16">
        <f>計算!AS1106</f>
        <v/>
      </c>
    </row>
    <row r="1107">
      <c r="D1107" s="16" t="n">
        <v>1204000</v>
      </c>
      <c r="E1107" s="16">
        <f>計算!H1107</f>
        <v/>
      </c>
      <c r="F1107" s="17">
        <f>計算!AR1107</f>
        <v/>
      </c>
      <c r="G1107" s="17">
        <f>計算!AQ1107</f>
        <v/>
      </c>
      <c r="H1107" s="16">
        <f>計算!AS1107</f>
        <v/>
      </c>
    </row>
    <row r="1108">
      <c r="D1108" s="16" t="n">
        <v>1205000</v>
      </c>
      <c r="E1108" s="16">
        <f>計算!H1108</f>
        <v/>
      </c>
      <c r="F1108" s="17">
        <f>計算!AR1108</f>
        <v/>
      </c>
      <c r="G1108" s="17">
        <f>計算!AQ1108</f>
        <v/>
      </c>
      <c r="H1108" s="16">
        <f>計算!AS1108</f>
        <v/>
      </c>
    </row>
    <row r="1109">
      <c r="D1109" s="16" t="n">
        <v>1206000</v>
      </c>
      <c r="E1109" s="16">
        <f>計算!H1109</f>
        <v/>
      </c>
      <c r="F1109" s="17">
        <f>計算!AR1109</f>
        <v/>
      </c>
      <c r="G1109" s="17">
        <f>計算!AQ1109</f>
        <v/>
      </c>
      <c r="H1109" s="16">
        <f>計算!AS1109</f>
        <v/>
      </c>
    </row>
    <row r="1110">
      <c r="D1110" s="16" t="n">
        <v>1207000</v>
      </c>
      <c r="E1110" s="16">
        <f>計算!H1110</f>
        <v/>
      </c>
      <c r="F1110" s="17">
        <f>計算!AR1110</f>
        <v/>
      </c>
      <c r="G1110" s="17">
        <f>計算!AQ1110</f>
        <v/>
      </c>
      <c r="H1110" s="16">
        <f>計算!AS1110</f>
        <v/>
      </c>
    </row>
    <row r="1111">
      <c r="D1111" s="16" t="n">
        <v>1208000</v>
      </c>
      <c r="E1111" s="16">
        <f>計算!H1111</f>
        <v/>
      </c>
      <c r="F1111" s="17">
        <f>計算!AR1111</f>
        <v/>
      </c>
      <c r="G1111" s="17">
        <f>計算!AQ1111</f>
        <v/>
      </c>
      <c r="H1111" s="16">
        <f>計算!AS1111</f>
        <v/>
      </c>
    </row>
    <row r="1112">
      <c r="D1112" s="16" t="n">
        <v>1209000</v>
      </c>
      <c r="E1112" s="16">
        <f>計算!H1112</f>
        <v/>
      </c>
      <c r="F1112" s="17">
        <f>計算!AR1112</f>
        <v/>
      </c>
      <c r="G1112" s="17">
        <f>計算!AQ1112</f>
        <v/>
      </c>
      <c r="H1112" s="16">
        <f>計算!AS1112</f>
        <v/>
      </c>
    </row>
    <row r="1113">
      <c r="D1113" s="16" t="n">
        <v>1210000</v>
      </c>
      <c r="E1113" s="16">
        <f>計算!H1113</f>
        <v/>
      </c>
      <c r="F1113" s="17">
        <f>計算!AR1113</f>
        <v/>
      </c>
      <c r="G1113" s="17">
        <f>計算!AQ1113</f>
        <v/>
      </c>
      <c r="H1113" s="16">
        <f>計算!AS1113</f>
        <v/>
      </c>
    </row>
    <row r="1114">
      <c r="D1114" s="16" t="n">
        <v>1211000</v>
      </c>
      <c r="E1114" s="16">
        <f>計算!H1114</f>
        <v/>
      </c>
      <c r="F1114" s="17">
        <f>計算!AR1114</f>
        <v/>
      </c>
      <c r="G1114" s="17">
        <f>計算!AQ1114</f>
        <v/>
      </c>
      <c r="H1114" s="16">
        <f>計算!AS1114</f>
        <v/>
      </c>
    </row>
    <row r="1115">
      <c r="D1115" s="16" t="n">
        <v>1212000</v>
      </c>
      <c r="E1115" s="16">
        <f>計算!H1115</f>
        <v/>
      </c>
      <c r="F1115" s="17">
        <f>計算!AR1115</f>
        <v/>
      </c>
      <c r="G1115" s="17">
        <f>計算!AQ1115</f>
        <v/>
      </c>
      <c r="H1115" s="16">
        <f>計算!AS1115</f>
        <v/>
      </c>
    </row>
    <row r="1116">
      <c r="D1116" s="16" t="n">
        <v>1213000</v>
      </c>
      <c r="E1116" s="16">
        <f>計算!H1116</f>
        <v/>
      </c>
      <c r="F1116" s="17">
        <f>計算!AR1116</f>
        <v/>
      </c>
      <c r="G1116" s="17">
        <f>計算!AQ1116</f>
        <v/>
      </c>
      <c r="H1116" s="16">
        <f>計算!AS1116</f>
        <v/>
      </c>
    </row>
    <row r="1117">
      <c r="D1117" s="16" t="n">
        <v>1214000</v>
      </c>
      <c r="E1117" s="16">
        <f>計算!H1117</f>
        <v/>
      </c>
      <c r="F1117" s="17">
        <f>計算!AR1117</f>
        <v/>
      </c>
      <c r="G1117" s="17">
        <f>計算!AQ1117</f>
        <v/>
      </c>
      <c r="H1117" s="16">
        <f>計算!AS1117</f>
        <v/>
      </c>
    </row>
    <row r="1118">
      <c r="D1118" s="16" t="n">
        <v>1215000</v>
      </c>
      <c r="E1118" s="16">
        <f>計算!H1118</f>
        <v/>
      </c>
      <c r="F1118" s="17">
        <f>計算!AR1118</f>
        <v/>
      </c>
      <c r="G1118" s="17">
        <f>計算!AQ1118</f>
        <v/>
      </c>
      <c r="H1118" s="16">
        <f>計算!AS1118</f>
        <v/>
      </c>
    </row>
    <row r="1119">
      <c r="D1119" s="16" t="n">
        <v>1216000</v>
      </c>
      <c r="E1119" s="16">
        <f>計算!H1119</f>
        <v/>
      </c>
      <c r="F1119" s="17">
        <f>計算!AR1119</f>
        <v/>
      </c>
      <c r="G1119" s="17">
        <f>計算!AQ1119</f>
        <v/>
      </c>
      <c r="H1119" s="16">
        <f>計算!AS1119</f>
        <v/>
      </c>
    </row>
    <row r="1120">
      <c r="D1120" s="16" t="n">
        <v>1217000</v>
      </c>
      <c r="E1120" s="16">
        <f>計算!H1120</f>
        <v/>
      </c>
      <c r="F1120" s="17">
        <f>計算!AR1120</f>
        <v/>
      </c>
      <c r="G1120" s="17">
        <f>計算!AQ1120</f>
        <v/>
      </c>
      <c r="H1120" s="16">
        <f>計算!AS1120</f>
        <v/>
      </c>
    </row>
    <row r="1121">
      <c r="D1121" s="16" t="n">
        <v>1218000</v>
      </c>
      <c r="E1121" s="16">
        <f>計算!H1121</f>
        <v/>
      </c>
      <c r="F1121" s="17">
        <f>計算!AR1121</f>
        <v/>
      </c>
      <c r="G1121" s="17">
        <f>計算!AQ1121</f>
        <v/>
      </c>
      <c r="H1121" s="16">
        <f>計算!AS1121</f>
        <v/>
      </c>
    </row>
    <row r="1122">
      <c r="D1122" s="16" t="n">
        <v>1219000</v>
      </c>
      <c r="E1122" s="16">
        <f>計算!H1122</f>
        <v/>
      </c>
      <c r="F1122" s="17">
        <f>計算!AR1122</f>
        <v/>
      </c>
      <c r="G1122" s="17">
        <f>計算!AQ1122</f>
        <v/>
      </c>
      <c r="H1122" s="16">
        <f>計算!AS1122</f>
        <v/>
      </c>
    </row>
    <row r="1123">
      <c r="D1123" s="16" t="n">
        <v>1220000</v>
      </c>
      <c r="E1123" s="16">
        <f>計算!H1123</f>
        <v/>
      </c>
      <c r="F1123" s="17">
        <f>計算!AR1123</f>
        <v/>
      </c>
      <c r="G1123" s="17">
        <f>計算!AQ1123</f>
        <v/>
      </c>
      <c r="H1123" s="16">
        <f>計算!AS1123</f>
        <v/>
      </c>
    </row>
    <row r="1124">
      <c r="D1124" s="16" t="n">
        <v>1221000</v>
      </c>
      <c r="E1124" s="16">
        <f>計算!H1124</f>
        <v/>
      </c>
      <c r="F1124" s="17">
        <f>計算!AR1124</f>
        <v/>
      </c>
      <c r="G1124" s="17">
        <f>計算!AQ1124</f>
        <v/>
      </c>
      <c r="H1124" s="16">
        <f>計算!AS1124</f>
        <v/>
      </c>
    </row>
    <row r="1125">
      <c r="D1125" s="16" t="n">
        <v>1222000</v>
      </c>
      <c r="E1125" s="16">
        <f>計算!H1125</f>
        <v/>
      </c>
      <c r="F1125" s="17">
        <f>計算!AR1125</f>
        <v/>
      </c>
      <c r="G1125" s="17">
        <f>計算!AQ1125</f>
        <v/>
      </c>
      <c r="H1125" s="16">
        <f>計算!AS1125</f>
        <v/>
      </c>
    </row>
    <row r="1126">
      <c r="D1126" s="16" t="n">
        <v>1223000</v>
      </c>
      <c r="E1126" s="16">
        <f>計算!H1126</f>
        <v/>
      </c>
      <c r="F1126" s="17">
        <f>計算!AR1126</f>
        <v/>
      </c>
      <c r="G1126" s="17">
        <f>計算!AQ1126</f>
        <v/>
      </c>
      <c r="H1126" s="16">
        <f>計算!AS1126</f>
        <v/>
      </c>
    </row>
    <row r="1127">
      <c r="D1127" s="16" t="n">
        <v>1224000</v>
      </c>
      <c r="E1127" s="16">
        <f>計算!H1127</f>
        <v/>
      </c>
      <c r="F1127" s="17">
        <f>計算!AR1127</f>
        <v/>
      </c>
      <c r="G1127" s="17">
        <f>計算!AQ1127</f>
        <v/>
      </c>
      <c r="H1127" s="16">
        <f>計算!AS1127</f>
        <v/>
      </c>
    </row>
    <row r="1128">
      <c r="D1128" s="16" t="n">
        <v>1225000</v>
      </c>
      <c r="E1128" s="16">
        <f>計算!H1128</f>
        <v/>
      </c>
      <c r="F1128" s="17">
        <f>計算!AR1128</f>
        <v/>
      </c>
      <c r="G1128" s="17">
        <f>計算!AQ1128</f>
        <v/>
      </c>
      <c r="H1128" s="16">
        <f>計算!AS1128</f>
        <v/>
      </c>
    </row>
    <row r="1129">
      <c r="D1129" s="16" t="n">
        <v>1226000</v>
      </c>
      <c r="E1129" s="16">
        <f>計算!H1129</f>
        <v/>
      </c>
      <c r="F1129" s="17">
        <f>計算!AR1129</f>
        <v/>
      </c>
      <c r="G1129" s="17">
        <f>計算!AQ1129</f>
        <v/>
      </c>
      <c r="H1129" s="16">
        <f>計算!AS1129</f>
        <v/>
      </c>
    </row>
    <row r="1130">
      <c r="D1130" s="16" t="n">
        <v>1227000</v>
      </c>
      <c r="E1130" s="16">
        <f>計算!H1130</f>
        <v/>
      </c>
      <c r="F1130" s="17">
        <f>計算!AR1130</f>
        <v/>
      </c>
      <c r="G1130" s="17">
        <f>計算!AQ1130</f>
        <v/>
      </c>
      <c r="H1130" s="16">
        <f>計算!AS1130</f>
        <v/>
      </c>
    </row>
    <row r="1131">
      <c r="D1131" s="16" t="n">
        <v>1228000</v>
      </c>
      <c r="E1131" s="16">
        <f>計算!H1131</f>
        <v/>
      </c>
      <c r="F1131" s="17">
        <f>計算!AR1131</f>
        <v/>
      </c>
      <c r="G1131" s="17">
        <f>計算!AQ1131</f>
        <v/>
      </c>
      <c r="H1131" s="16">
        <f>計算!AS1131</f>
        <v/>
      </c>
    </row>
    <row r="1132">
      <c r="D1132" s="16" t="n">
        <v>1229000</v>
      </c>
      <c r="E1132" s="16">
        <f>計算!H1132</f>
        <v/>
      </c>
      <c r="F1132" s="17">
        <f>計算!AR1132</f>
        <v/>
      </c>
      <c r="G1132" s="17">
        <f>計算!AQ1132</f>
        <v/>
      </c>
      <c r="H1132" s="16">
        <f>計算!AS1132</f>
        <v/>
      </c>
    </row>
    <row r="1133">
      <c r="D1133" s="16" t="n">
        <v>1230000</v>
      </c>
      <c r="E1133" s="16">
        <f>計算!H1133</f>
        <v/>
      </c>
      <c r="F1133" s="17">
        <f>計算!AR1133</f>
        <v/>
      </c>
      <c r="G1133" s="17">
        <f>計算!AQ1133</f>
        <v/>
      </c>
      <c r="H1133" s="16">
        <f>計算!AS1133</f>
        <v/>
      </c>
    </row>
    <row r="1134">
      <c r="D1134" s="16" t="n">
        <v>1231000</v>
      </c>
      <c r="E1134" s="16">
        <f>計算!H1134</f>
        <v/>
      </c>
      <c r="F1134" s="17">
        <f>計算!AR1134</f>
        <v/>
      </c>
      <c r="G1134" s="17">
        <f>計算!AQ1134</f>
        <v/>
      </c>
      <c r="H1134" s="16">
        <f>計算!AS1134</f>
        <v/>
      </c>
    </row>
    <row r="1135">
      <c r="D1135" s="16" t="n">
        <v>1232000</v>
      </c>
      <c r="E1135" s="16">
        <f>計算!H1135</f>
        <v/>
      </c>
      <c r="F1135" s="17">
        <f>計算!AR1135</f>
        <v/>
      </c>
      <c r="G1135" s="17">
        <f>計算!AQ1135</f>
        <v/>
      </c>
      <c r="H1135" s="16">
        <f>計算!AS1135</f>
        <v/>
      </c>
    </row>
    <row r="1136">
      <c r="D1136" s="16" t="n">
        <v>1233000</v>
      </c>
      <c r="E1136" s="16">
        <f>計算!H1136</f>
        <v/>
      </c>
      <c r="F1136" s="17">
        <f>計算!AR1136</f>
        <v/>
      </c>
      <c r="G1136" s="17">
        <f>計算!AQ1136</f>
        <v/>
      </c>
      <c r="H1136" s="16">
        <f>計算!AS1136</f>
        <v/>
      </c>
    </row>
    <row r="1137">
      <c r="D1137" s="16" t="n">
        <v>1234000</v>
      </c>
      <c r="E1137" s="16">
        <f>計算!H1137</f>
        <v/>
      </c>
      <c r="F1137" s="17">
        <f>計算!AR1137</f>
        <v/>
      </c>
      <c r="G1137" s="17">
        <f>計算!AQ1137</f>
        <v/>
      </c>
      <c r="H1137" s="16">
        <f>計算!AS1137</f>
        <v/>
      </c>
    </row>
    <row r="1138">
      <c r="D1138" s="16" t="n">
        <v>1235000</v>
      </c>
      <c r="E1138" s="16">
        <f>計算!H1138</f>
        <v/>
      </c>
      <c r="F1138" s="17">
        <f>計算!AR1138</f>
        <v/>
      </c>
      <c r="G1138" s="17">
        <f>計算!AQ1138</f>
        <v/>
      </c>
      <c r="H1138" s="16">
        <f>計算!AS1138</f>
        <v/>
      </c>
    </row>
    <row r="1139">
      <c r="D1139" s="16" t="n">
        <v>1236000</v>
      </c>
      <c r="E1139" s="16">
        <f>計算!H1139</f>
        <v/>
      </c>
      <c r="F1139" s="17">
        <f>計算!AR1139</f>
        <v/>
      </c>
      <c r="G1139" s="17">
        <f>計算!AQ1139</f>
        <v/>
      </c>
      <c r="H1139" s="16">
        <f>計算!AS1139</f>
        <v/>
      </c>
    </row>
    <row r="1140">
      <c r="D1140" s="16" t="n">
        <v>1237000</v>
      </c>
      <c r="E1140" s="16">
        <f>計算!H1140</f>
        <v/>
      </c>
      <c r="F1140" s="17">
        <f>計算!AR1140</f>
        <v/>
      </c>
      <c r="G1140" s="17">
        <f>計算!AQ1140</f>
        <v/>
      </c>
      <c r="H1140" s="16">
        <f>計算!AS1140</f>
        <v/>
      </c>
    </row>
    <row r="1141">
      <c r="D1141" s="16" t="n">
        <v>1238000</v>
      </c>
      <c r="E1141" s="16">
        <f>計算!H1141</f>
        <v/>
      </c>
      <c r="F1141" s="17">
        <f>計算!AR1141</f>
        <v/>
      </c>
      <c r="G1141" s="17">
        <f>計算!AQ1141</f>
        <v/>
      </c>
      <c r="H1141" s="16">
        <f>計算!AS1141</f>
        <v/>
      </c>
    </row>
    <row r="1142">
      <c r="D1142" s="16" t="n">
        <v>1239000</v>
      </c>
      <c r="E1142" s="16">
        <f>計算!H1142</f>
        <v/>
      </c>
      <c r="F1142" s="17">
        <f>計算!AR1142</f>
        <v/>
      </c>
      <c r="G1142" s="17">
        <f>計算!AQ1142</f>
        <v/>
      </c>
      <c r="H1142" s="16">
        <f>計算!AS1142</f>
        <v/>
      </c>
    </row>
    <row r="1143">
      <c r="D1143" s="16" t="n">
        <v>1240000</v>
      </c>
      <c r="E1143" s="16">
        <f>計算!H1143</f>
        <v/>
      </c>
      <c r="F1143" s="17">
        <f>計算!AR1143</f>
        <v/>
      </c>
      <c r="G1143" s="17">
        <f>計算!AQ1143</f>
        <v/>
      </c>
      <c r="H1143" s="16">
        <f>計算!AS1143</f>
        <v/>
      </c>
    </row>
    <row r="1144">
      <c r="D1144" s="16" t="n">
        <v>1241000</v>
      </c>
      <c r="E1144" s="16">
        <f>計算!H1144</f>
        <v/>
      </c>
      <c r="F1144" s="17">
        <f>計算!AR1144</f>
        <v/>
      </c>
      <c r="G1144" s="17">
        <f>計算!AQ1144</f>
        <v/>
      </c>
      <c r="H1144" s="16">
        <f>計算!AS1144</f>
        <v/>
      </c>
    </row>
    <row r="1145">
      <c r="D1145" s="16" t="n">
        <v>1242000</v>
      </c>
      <c r="E1145" s="16">
        <f>計算!H1145</f>
        <v/>
      </c>
      <c r="F1145" s="17">
        <f>計算!AR1145</f>
        <v/>
      </c>
      <c r="G1145" s="17">
        <f>計算!AQ1145</f>
        <v/>
      </c>
      <c r="H1145" s="16">
        <f>計算!AS1145</f>
        <v/>
      </c>
    </row>
    <row r="1146">
      <c r="D1146" s="16" t="n">
        <v>1243000</v>
      </c>
      <c r="E1146" s="16">
        <f>計算!H1146</f>
        <v/>
      </c>
      <c r="F1146" s="17">
        <f>計算!AR1146</f>
        <v/>
      </c>
      <c r="G1146" s="17">
        <f>計算!AQ1146</f>
        <v/>
      </c>
      <c r="H1146" s="16">
        <f>計算!AS1146</f>
        <v/>
      </c>
    </row>
    <row r="1147">
      <c r="D1147" s="16" t="n">
        <v>1244000</v>
      </c>
      <c r="E1147" s="16">
        <f>計算!H1147</f>
        <v/>
      </c>
      <c r="F1147" s="17">
        <f>計算!AR1147</f>
        <v/>
      </c>
      <c r="G1147" s="17">
        <f>計算!AQ1147</f>
        <v/>
      </c>
      <c r="H1147" s="16">
        <f>計算!AS1147</f>
        <v/>
      </c>
    </row>
    <row r="1148">
      <c r="D1148" s="16" t="n">
        <v>1245000</v>
      </c>
      <c r="E1148" s="16">
        <f>計算!H1148</f>
        <v/>
      </c>
      <c r="F1148" s="17">
        <f>計算!AR1148</f>
        <v/>
      </c>
      <c r="G1148" s="17">
        <f>計算!AQ1148</f>
        <v/>
      </c>
      <c r="H1148" s="16">
        <f>計算!AS1148</f>
        <v/>
      </c>
    </row>
    <row r="1149">
      <c r="D1149" s="16" t="n">
        <v>1246000</v>
      </c>
      <c r="E1149" s="16">
        <f>計算!H1149</f>
        <v/>
      </c>
      <c r="F1149" s="17">
        <f>計算!AR1149</f>
        <v/>
      </c>
      <c r="G1149" s="17">
        <f>計算!AQ1149</f>
        <v/>
      </c>
      <c r="H1149" s="16">
        <f>計算!AS1149</f>
        <v/>
      </c>
    </row>
    <row r="1150">
      <c r="D1150" s="16" t="n">
        <v>1247000</v>
      </c>
      <c r="E1150" s="16">
        <f>計算!H1150</f>
        <v/>
      </c>
      <c r="F1150" s="17">
        <f>計算!AR1150</f>
        <v/>
      </c>
      <c r="G1150" s="17">
        <f>計算!AQ1150</f>
        <v/>
      </c>
      <c r="H1150" s="16">
        <f>計算!AS1150</f>
        <v/>
      </c>
    </row>
    <row r="1151">
      <c r="D1151" s="16" t="n">
        <v>1248000</v>
      </c>
      <c r="E1151" s="16">
        <f>計算!H1151</f>
        <v/>
      </c>
      <c r="F1151" s="17">
        <f>計算!AR1151</f>
        <v/>
      </c>
      <c r="G1151" s="17">
        <f>計算!AQ1151</f>
        <v/>
      </c>
      <c r="H1151" s="16">
        <f>計算!AS1151</f>
        <v/>
      </c>
    </row>
    <row r="1152">
      <c r="D1152" s="16" t="n">
        <v>1249000</v>
      </c>
      <c r="E1152" s="16">
        <f>計算!H1152</f>
        <v/>
      </c>
      <c r="F1152" s="17">
        <f>計算!AR1152</f>
        <v/>
      </c>
      <c r="G1152" s="17">
        <f>計算!AQ1152</f>
        <v/>
      </c>
      <c r="H1152" s="16">
        <f>計算!AS1152</f>
        <v/>
      </c>
    </row>
    <row r="1153">
      <c r="D1153" s="16" t="n">
        <v>1250000</v>
      </c>
      <c r="E1153" s="16">
        <f>計算!H1153</f>
        <v/>
      </c>
      <c r="F1153" s="17">
        <f>計算!AR1153</f>
        <v/>
      </c>
      <c r="G1153" s="17">
        <f>計算!AQ1153</f>
        <v/>
      </c>
      <c r="H1153" s="16">
        <f>計算!AS1153</f>
        <v/>
      </c>
    </row>
    <row r="1154">
      <c r="D1154" s="16" t="n">
        <v>1251000</v>
      </c>
      <c r="E1154" s="16">
        <f>計算!H1154</f>
        <v/>
      </c>
      <c r="F1154" s="17">
        <f>計算!AR1154</f>
        <v/>
      </c>
      <c r="G1154" s="17">
        <f>計算!AQ1154</f>
        <v/>
      </c>
      <c r="H1154" s="16">
        <f>計算!AS1154</f>
        <v/>
      </c>
    </row>
    <row r="1155">
      <c r="D1155" s="16" t="n">
        <v>1252000</v>
      </c>
      <c r="E1155" s="16">
        <f>計算!H1155</f>
        <v/>
      </c>
      <c r="F1155" s="17">
        <f>計算!AR1155</f>
        <v/>
      </c>
      <c r="G1155" s="17">
        <f>計算!AQ1155</f>
        <v/>
      </c>
      <c r="H1155" s="16">
        <f>計算!AS1155</f>
        <v/>
      </c>
    </row>
    <row r="1156">
      <c r="D1156" s="16" t="n">
        <v>1253000</v>
      </c>
      <c r="E1156" s="16">
        <f>計算!H1156</f>
        <v/>
      </c>
      <c r="F1156" s="17">
        <f>計算!AR1156</f>
        <v/>
      </c>
      <c r="G1156" s="17">
        <f>計算!AQ1156</f>
        <v/>
      </c>
      <c r="H1156" s="16">
        <f>計算!AS1156</f>
        <v/>
      </c>
    </row>
    <row r="1157">
      <c r="D1157" s="16" t="n">
        <v>1254000</v>
      </c>
      <c r="E1157" s="16">
        <f>計算!H1157</f>
        <v/>
      </c>
      <c r="F1157" s="17">
        <f>計算!AR1157</f>
        <v/>
      </c>
      <c r="G1157" s="17">
        <f>計算!AQ1157</f>
        <v/>
      </c>
      <c r="H1157" s="16">
        <f>計算!AS1157</f>
        <v/>
      </c>
    </row>
    <row r="1158">
      <c r="D1158" s="16" t="n">
        <v>1255000</v>
      </c>
      <c r="E1158" s="16">
        <f>計算!H1158</f>
        <v/>
      </c>
      <c r="F1158" s="17">
        <f>計算!AR1158</f>
        <v/>
      </c>
      <c r="G1158" s="17">
        <f>計算!AQ1158</f>
        <v/>
      </c>
      <c r="H1158" s="16">
        <f>計算!AS1158</f>
        <v/>
      </c>
    </row>
    <row r="1159">
      <c r="D1159" s="16" t="n">
        <v>1256000</v>
      </c>
      <c r="E1159" s="16">
        <f>計算!H1159</f>
        <v/>
      </c>
      <c r="F1159" s="17">
        <f>計算!AR1159</f>
        <v/>
      </c>
      <c r="G1159" s="17">
        <f>計算!AQ1159</f>
        <v/>
      </c>
      <c r="H1159" s="16">
        <f>計算!AS1159</f>
        <v/>
      </c>
    </row>
    <row r="1160">
      <c r="D1160" s="16" t="n">
        <v>1257000</v>
      </c>
      <c r="E1160" s="16">
        <f>計算!H1160</f>
        <v/>
      </c>
      <c r="F1160" s="17">
        <f>計算!AR1160</f>
        <v/>
      </c>
      <c r="G1160" s="17">
        <f>計算!AQ1160</f>
        <v/>
      </c>
      <c r="H1160" s="16">
        <f>計算!AS1160</f>
        <v/>
      </c>
    </row>
    <row r="1161">
      <c r="D1161" s="16" t="n">
        <v>1258000</v>
      </c>
      <c r="E1161" s="16">
        <f>計算!H1161</f>
        <v/>
      </c>
      <c r="F1161" s="17">
        <f>計算!AR1161</f>
        <v/>
      </c>
      <c r="G1161" s="17">
        <f>計算!AQ1161</f>
        <v/>
      </c>
      <c r="H1161" s="16">
        <f>計算!AS1161</f>
        <v/>
      </c>
    </row>
    <row r="1162">
      <c r="D1162" s="16" t="n">
        <v>1259000</v>
      </c>
      <c r="E1162" s="16">
        <f>計算!H1162</f>
        <v/>
      </c>
      <c r="F1162" s="17">
        <f>計算!AR1162</f>
        <v/>
      </c>
      <c r="G1162" s="17">
        <f>計算!AQ1162</f>
        <v/>
      </c>
      <c r="H1162" s="16">
        <f>計算!AS1162</f>
        <v/>
      </c>
    </row>
    <row r="1163">
      <c r="D1163" s="16" t="n">
        <v>1260000</v>
      </c>
      <c r="E1163" s="16">
        <f>計算!H1163</f>
        <v/>
      </c>
      <c r="F1163" s="17">
        <f>計算!AR1163</f>
        <v/>
      </c>
      <c r="G1163" s="17">
        <f>計算!AQ1163</f>
        <v/>
      </c>
      <c r="H1163" s="16">
        <f>計算!AS1163</f>
        <v/>
      </c>
    </row>
    <row r="1164">
      <c r="D1164" s="16" t="n">
        <v>1261000</v>
      </c>
      <c r="E1164" s="16">
        <f>計算!H1164</f>
        <v/>
      </c>
      <c r="F1164" s="17">
        <f>計算!AR1164</f>
        <v/>
      </c>
      <c r="G1164" s="17">
        <f>計算!AQ1164</f>
        <v/>
      </c>
      <c r="H1164" s="16">
        <f>計算!AS1164</f>
        <v/>
      </c>
    </row>
    <row r="1165">
      <c r="D1165" s="16" t="n">
        <v>1262000</v>
      </c>
      <c r="E1165" s="16">
        <f>計算!H1165</f>
        <v/>
      </c>
      <c r="F1165" s="17">
        <f>計算!AR1165</f>
        <v/>
      </c>
      <c r="G1165" s="17">
        <f>計算!AQ1165</f>
        <v/>
      </c>
      <c r="H1165" s="16">
        <f>計算!AS1165</f>
        <v/>
      </c>
    </row>
    <row r="1166">
      <c r="D1166" s="16" t="n">
        <v>1263000</v>
      </c>
      <c r="E1166" s="16">
        <f>計算!H1166</f>
        <v/>
      </c>
      <c r="F1166" s="17">
        <f>計算!AR1166</f>
        <v/>
      </c>
      <c r="G1166" s="17">
        <f>計算!AQ1166</f>
        <v/>
      </c>
      <c r="H1166" s="16">
        <f>計算!AS1166</f>
        <v/>
      </c>
    </row>
    <row r="1167">
      <c r="D1167" s="16" t="n">
        <v>1264000</v>
      </c>
      <c r="E1167" s="16">
        <f>計算!H1167</f>
        <v/>
      </c>
      <c r="F1167" s="17">
        <f>計算!AR1167</f>
        <v/>
      </c>
      <c r="G1167" s="17">
        <f>計算!AQ1167</f>
        <v/>
      </c>
      <c r="H1167" s="16">
        <f>計算!AS1167</f>
        <v/>
      </c>
    </row>
    <row r="1168">
      <c r="D1168" s="16" t="n">
        <v>1265000</v>
      </c>
      <c r="E1168" s="16">
        <f>計算!H1168</f>
        <v/>
      </c>
      <c r="F1168" s="17">
        <f>計算!AR1168</f>
        <v/>
      </c>
      <c r="G1168" s="17">
        <f>計算!AQ1168</f>
        <v/>
      </c>
      <c r="H1168" s="16">
        <f>計算!AS1168</f>
        <v/>
      </c>
    </row>
    <row r="1169">
      <c r="D1169" s="16" t="n">
        <v>1266000</v>
      </c>
      <c r="E1169" s="16">
        <f>計算!H1169</f>
        <v/>
      </c>
      <c r="F1169" s="17">
        <f>計算!AR1169</f>
        <v/>
      </c>
      <c r="G1169" s="17">
        <f>計算!AQ1169</f>
        <v/>
      </c>
      <c r="H1169" s="16">
        <f>計算!AS1169</f>
        <v/>
      </c>
    </row>
    <row r="1170">
      <c r="D1170" s="16" t="n">
        <v>1267000</v>
      </c>
      <c r="E1170" s="16">
        <f>計算!H1170</f>
        <v/>
      </c>
      <c r="F1170" s="17">
        <f>計算!AR1170</f>
        <v/>
      </c>
      <c r="G1170" s="17">
        <f>計算!AQ1170</f>
        <v/>
      </c>
      <c r="H1170" s="16">
        <f>計算!AS1170</f>
        <v/>
      </c>
    </row>
    <row r="1171">
      <c r="D1171" s="16" t="n">
        <v>1268000</v>
      </c>
      <c r="E1171" s="16">
        <f>計算!H1171</f>
        <v/>
      </c>
      <c r="F1171" s="17">
        <f>計算!AR1171</f>
        <v/>
      </c>
      <c r="G1171" s="17">
        <f>計算!AQ1171</f>
        <v/>
      </c>
      <c r="H1171" s="16">
        <f>計算!AS1171</f>
        <v/>
      </c>
    </row>
    <row r="1172">
      <c r="D1172" s="16" t="n">
        <v>1269000</v>
      </c>
      <c r="E1172" s="16">
        <f>計算!H1172</f>
        <v/>
      </c>
      <c r="F1172" s="17">
        <f>計算!AR1172</f>
        <v/>
      </c>
      <c r="G1172" s="17">
        <f>計算!AQ1172</f>
        <v/>
      </c>
      <c r="H1172" s="16">
        <f>計算!AS1172</f>
        <v/>
      </c>
    </row>
    <row r="1173">
      <c r="D1173" s="16" t="n">
        <v>1270000</v>
      </c>
      <c r="E1173" s="16">
        <f>計算!H1173</f>
        <v/>
      </c>
      <c r="F1173" s="17">
        <f>計算!AR1173</f>
        <v/>
      </c>
      <c r="G1173" s="17">
        <f>計算!AQ1173</f>
        <v/>
      </c>
      <c r="H1173" s="16">
        <f>計算!AS1173</f>
        <v/>
      </c>
    </row>
    <row r="1174">
      <c r="D1174" s="16" t="n">
        <v>1271000</v>
      </c>
      <c r="E1174" s="16">
        <f>計算!H1174</f>
        <v/>
      </c>
      <c r="F1174" s="17">
        <f>計算!AR1174</f>
        <v/>
      </c>
      <c r="G1174" s="17">
        <f>計算!AQ1174</f>
        <v/>
      </c>
      <c r="H1174" s="16">
        <f>計算!AS1174</f>
        <v/>
      </c>
    </row>
    <row r="1175">
      <c r="D1175" s="16" t="n">
        <v>1272000</v>
      </c>
      <c r="E1175" s="16">
        <f>計算!H1175</f>
        <v/>
      </c>
      <c r="F1175" s="17">
        <f>計算!AR1175</f>
        <v/>
      </c>
      <c r="G1175" s="17">
        <f>計算!AQ1175</f>
        <v/>
      </c>
      <c r="H1175" s="16">
        <f>計算!AS1175</f>
        <v/>
      </c>
    </row>
    <row r="1176">
      <c r="D1176" s="16" t="n">
        <v>1273000</v>
      </c>
      <c r="E1176" s="16">
        <f>計算!H1176</f>
        <v/>
      </c>
      <c r="F1176" s="17">
        <f>計算!AR1176</f>
        <v/>
      </c>
      <c r="G1176" s="17">
        <f>計算!AQ1176</f>
        <v/>
      </c>
      <c r="H1176" s="16">
        <f>計算!AS1176</f>
        <v/>
      </c>
    </row>
    <row r="1177">
      <c r="D1177" s="16" t="n">
        <v>1274000</v>
      </c>
      <c r="E1177" s="16">
        <f>計算!H1177</f>
        <v/>
      </c>
      <c r="F1177" s="17">
        <f>計算!AR1177</f>
        <v/>
      </c>
      <c r="G1177" s="17">
        <f>計算!AQ1177</f>
        <v/>
      </c>
      <c r="H1177" s="16">
        <f>計算!AS1177</f>
        <v/>
      </c>
    </row>
    <row r="1178">
      <c r="D1178" s="16" t="n">
        <v>1275000</v>
      </c>
      <c r="E1178" s="16">
        <f>計算!H1178</f>
        <v/>
      </c>
      <c r="F1178" s="17">
        <f>計算!AR1178</f>
        <v/>
      </c>
      <c r="G1178" s="17">
        <f>計算!AQ1178</f>
        <v/>
      </c>
      <c r="H1178" s="16">
        <f>計算!AS1178</f>
        <v/>
      </c>
    </row>
    <row r="1179">
      <c r="D1179" s="16" t="n">
        <v>1276000</v>
      </c>
      <c r="E1179" s="16">
        <f>計算!H1179</f>
        <v/>
      </c>
      <c r="F1179" s="17">
        <f>計算!AR1179</f>
        <v/>
      </c>
      <c r="G1179" s="17">
        <f>計算!AQ1179</f>
        <v/>
      </c>
      <c r="H1179" s="16">
        <f>計算!AS1179</f>
        <v/>
      </c>
    </row>
    <row r="1180">
      <c r="D1180" s="16" t="n">
        <v>1277000</v>
      </c>
      <c r="E1180" s="16">
        <f>計算!H1180</f>
        <v/>
      </c>
      <c r="F1180" s="17">
        <f>計算!AR1180</f>
        <v/>
      </c>
      <c r="G1180" s="17">
        <f>計算!AQ1180</f>
        <v/>
      </c>
      <c r="H1180" s="16">
        <f>計算!AS1180</f>
        <v/>
      </c>
    </row>
    <row r="1181">
      <c r="D1181" s="16" t="n">
        <v>1278000</v>
      </c>
      <c r="E1181" s="16">
        <f>計算!H1181</f>
        <v/>
      </c>
      <c r="F1181" s="17">
        <f>計算!AR1181</f>
        <v/>
      </c>
      <c r="G1181" s="17">
        <f>計算!AQ1181</f>
        <v/>
      </c>
      <c r="H1181" s="16">
        <f>計算!AS1181</f>
        <v/>
      </c>
    </row>
    <row r="1182">
      <c r="D1182" s="16" t="n">
        <v>1279000</v>
      </c>
      <c r="E1182" s="16">
        <f>計算!H1182</f>
        <v/>
      </c>
      <c r="F1182" s="17">
        <f>計算!AR1182</f>
        <v/>
      </c>
      <c r="G1182" s="17">
        <f>計算!AQ1182</f>
        <v/>
      </c>
      <c r="H1182" s="16">
        <f>計算!AS1182</f>
        <v/>
      </c>
    </row>
    <row r="1183">
      <c r="D1183" s="16" t="n">
        <v>1280000</v>
      </c>
      <c r="E1183" s="16">
        <f>計算!H1183</f>
        <v/>
      </c>
      <c r="F1183" s="17">
        <f>計算!AR1183</f>
        <v/>
      </c>
      <c r="G1183" s="17">
        <f>計算!AQ1183</f>
        <v/>
      </c>
      <c r="H1183" s="16">
        <f>計算!AS1183</f>
        <v/>
      </c>
    </row>
    <row r="1184">
      <c r="D1184" s="16" t="n">
        <v>1281000</v>
      </c>
      <c r="E1184" s="16">
        <f>計算!H1184</f>
        <v/>
      </c>
      <c r="F1184" s="17">
        <f>計算!AR1184</f>
        <v/>
      </c>
      <c r="G1184" s="17">
        <f>計算!AQ1184</f>
        <v/>
      </c>
      <c r="H1184" s="16">
        <f>計算!AS1184</f>
        <v/>
      </c>
    </row>
    <row r="1185">
      <c r="D1185" s="16" t="n">
        <v>1282000</v>
      </c>
      <c r="E1185" s="16">
        <f>計算!H1185</f>
        <v/>
      </c>
      <c r="F1185" s="17">
        <f>計算!AR1185</f>
        <v/>
      </c>
      <c r="G1185" s="17">
        <f>計算!AQ1185</f>
        <v/>
      </c>
      <c r="H1185" s="16">
        <f>計算!AS1185</f>
        <v/>
      </c>
    </row>
    <row r="1186">
      <c r="D1186" s="16" t="n">
        <v>1283000</v>
      </c>
      <c r="E1186" s="16">
        <f>計算!H1186</f>
        <v/>
      </c>
      <c r="F1186" s="17">
        <f>計算!AR1186</f>
        <v/>
      </c>
      <c r="G1186" s="17">
        <f>計算!AQ1186</f>
        <v/>
      </c>
      <c r="H1186" s="16">
        <f>計算!AS1186</f>
        <v/>
      </c>
    </row>
    <row r="1187">
      <c r="D1187" s="16" t="n">
        <v>1284000</v>
      </c>
      <c r="E1187" s="16">
        <f>計算!H1187</f>
        <v/>
      </c>
      <c r="F1187" s="17">
        <f>計算!AR1187</f>
        <v/>
      </c>
      <c r="G1187" s="17">
        <f>計算!AQ1187</f>
        <v/>
      </c>
      <c r="H1187" s="16">
        <f>計算!AS1187</f>
        <v/>
      </c>
    </row>
    <row r="1188">
      <c r="D1188" s="16" t="n">
        <v>1285000</v>
      </c>
      <c r="E1188" s="16">
        <f>計算!H1188</f>
        <v/>
      </c>
      <c r="F1188" s="17">
        <f>計算!AR1188</f>
        <v/>
      </c>
      <c r="G1188" s="17">
        <f>計算!AQ1188</f>
        <v/>
      </c>
      <c r="H1188" s="16">
        <f>計算!AS1188</f>
        <v/>
      </c>
    </row>
    <row r="1189">
      <c r="D1189" s="16" t="n">
        <v>1286000</v>
      </c>
      <c r="E1189" s="16">
        <f>計算!H1189</f>
        <v/>
      </c>
      <c r="F1189" s="17">
        <f>計算!AR1189</f>
        <v/>
      </c>
      <c r="G1189" s="17">
        <f>計算!AQ1189</f>
        <v/>
      </c>
      <c r="H1189" s="16">
        <f>計算!AS1189</f>
        <v/>
      </c>
    </row>
    <row r="1190">
      <c r="D1190" s="16" t="n">
        <v>1287000</v>
      </c>
      <c r="E1190" s="16">
        <f>計算!H1190</f>
        <v/>
      </c>
      <c r="F1190" s="17">
        <f>計算!AR1190</f>
        <v/>
      </c>
      <c r="G1190" s="17">
        <f>計算!AQ1190</f>
        <v/>
      </c>
      <c r="H1190" s="16">
        <f>計算!AS1190</f>
        <v/>
      </c>
    </row>
    <row r="1191">
      <c r="D1191" s="16" t="n">
        <v>1288000</v>
      </c>
      <c r="E1191" s="16">
        <f>計算!H1191</f>
        <v/>
      </c>
      <c r="F1191" s="17">
        <f>計算!AR1191</f>
        <v/>
      </c>
      <c r="G1191" s="17">
        <f>計算!AQ1191</f>
        <v/>
      </c>
      <c r="H1191" s="16">
        <f>計算!AS1191</f>
        <v/>
      </c>
    </row>
    <row r="1192">
      <c r="D1192" s="16" t="n">
        <v>1289000</v>
      </c>
      <c r="E1192" s="16">
        <f>計算!H1192</f>
        <v/>
      </c>
      <c r="F1192" s="17">
        <f>計算!AR1192</f>
        <v/>
      </c>
      <c r="G1192" s="17">
        <f>計算!AQ1192</f>
        <v/>
      </c>
      <c r="H1192" s="16">
        <f>計算!AS1192</f>
        <v/>
      </c>
    </row>
    <row r="1193">
      <c r="D1193" s="16" t="n">
        <v>1290000</v>
      </c>
      <c r="E1193" s="16">
        <f>計算!H1193</f>
        <v/>
      </c>
      <c r="F1193" s="17">
        <f>計算!AR1193</f>
        <v/>
      </c>
      <c r="G1193" s="17">
        <f>計算!AQ1193</f>
        <v/>
      </c>
      <c r="H1193" s="16">
        <f>計算!AS1193</f>
        <v/>
      </c>
    </row>
    <row r="1194">
      <c r="D1194" s="16" t="n">
        <v>1291000</v>
      </c>
      <c r="E1194" s="16">
        <f>計算!H1194</f>
        <v/>
      </c>
      <c r="F1194" s="17">
        <f>計算!AR1194</f>
        <v/>
      </c>
      <c r="G1194" s="17">
        <f>計算!AQ1194</f>
        <v/>
      </c>
      <c r="H1194" s="16">
        <f>計算!AS1194</f>
        <v/>
      </c>
    </row>
    <row r="1195">
      <c r="D1195" s="16" t="n">
        <v>1292000</v>
      </c>
      <c r="E1195" s="16">
        <f>計算!H1195</f>
        <v/>
      </c>
      <c r="F1195" s="17">
        <f>計算!AR1195</f>
        <v/>
      </c>
      <c r="G1195" s="17">
        <f>計算!AQ1195</f>
        <v/>
      </c>
      <c r="H1195" s="16">
        <f>計算!AS1195</f>
        <v/>
      </c>
    </row>
    <row r="1196">
      <c r="D1196" s="16" t="n">
        <v>1293000</v>
      </c>
      <c r="E1196" s="16">
        <f>計算!H1196</f>
        <v/>
      </c>
      <c r="F1196" s="17">
        <f>計算!AR1196</f>
        <v/>
      </c>
      <c r="G1196" s="17">
        <f>計算!AQ1196</f>
        <v/>
      </c>
      <c r="H1196" s="16">
        <f>計算!AS1196</f>
        <v/>
      </c>
    </row>
    <row r="1197">
      <c r="D1197" s="16" t="n">
        <v>1294000</v>
      </c>
      <c r="E1197" s="16">
        <f>計算!H1197</f>
        <v/>
      </c>
      <c r="F1197" s="17">
        <f>計算!AR1197</f>
        <v/>
      </c>
      <c r="G1197" s="17">
        <f>計算!AQ1197</f>
        <v/>
      </c>
      <c r="H1197" s="16">
        <f>計算!AS1197</f>
        <v/>
      </c>
    </row>
    <row r="1198">
      <c r="D1198" s="16" t="n">
        <v>1295000</v>
      </c>
      <c r="E1198" s="16">
        <f>計算!H1198</f>
        <v/>
      </c>
      <c r="F1198" s="17">
        <f>計算!AR1198</f>
        <v/>
      </c>
      <c r="G1198" s="17">
        <f>計算!AQ1198</f>
        <v/>
      </c>
      <c r="H1198" s="16">
        <f>計算!AS1198</f>
        <v/>
      </c>
    </row>
    <row r="1199">
      <c r="D1199" s="16" t="n">
        <v>1296000</v>
      </c>
      <c r="E1199" s="16">
        <f>計算!H1199</f>
        <v/>
      </c>
      <c r="F1199" s="17">
        <f>計算!AR1199</f>
        <v/>
      </c>
      <c r="G1199" s="17">
        <f>計算!AQ1199</f>
        <v/>
      </c>
      <c r="H1199" s="16">
        <f>計算!AS1199</f>
        <v/>
      </c>
    </row>
    <row r="1200">
      <c r="D1200" s="16" t="n">
        <v>1297000</v>
      </c>
      <c r="E1200" s="16">
        <f>計算!H1200</f>
        <v/>
      </c>
      <c r="F1200" s="17">
        <f>計算!AR1200</f>
        <v/>
      </c>
      <c r="G1200" s="17">
        <f>計算!AQ1200</f>
        <v/>
      </c>
      <c r="H1200" s="16">
        <f>計算!AS1200</f>
        <v/>
      </c>
    </row>
    <row r="1201">
      <c r="D1201" s="16" t="n">
        <v>1298000</v>
      </c>
      <c r="E1201" s="16">
        <f>計算!H1201</f>
        <v/>
      </c>
      <c r="F1201" s="17">
        <f>計算!AR1201</f>
        <v/>
      </c>
      <c r="G1201" s="17">
        <f>計算!AQ1201</f>
        <v/>
      </c>
      <c r="H1201" s="16">
        <f>計算!AS1201</f>
        <v/>
      </c>
    </row>
    <row r="1202">
      <c r="D1202" s="16" t="n">
        <v>1299000</v>
      </c>
      <c r="E1202" s="16">
        <f>計算!H1202</f>
        <v/>
      </c>
      <c r="F1202" s="17">
        <f>計算!AR1202</f>
        <v/>
      </c>
      <c r="G1202" s="17">
        <f>計算!AQ1202</f>
        <v/>
      </c>
      <c r="H1202" s="16">
        <f>計算!AS1202</f>
        <v/>
      </c>
    </row>
    <row r="1203">
      <c r="D1203" s="16" t="n">
        <v>1300000</v>
      </c>
      <c r="E1203" s="16">
        <f>計算!H1203</f>
        <v/>
      </c>
      <c r="F1203" s="17">
        <f>計算!AR1203</f>
        <v/>
      </c>
      <c r="G1203" s="17">
        <f>計算!AQ1203</f>
        <v/>
      </c>
      <c r="H1203" s="16">
        <f>計算!AS1203</f>
        <v/>
      </c>
    </row>
    <row r="1204">
      <c r="D1204" s="16" t="n">
        <v>1301000</v>
      </c>
      <c r="E1204" s="16">
        <f>計算!H1204</f>
        <v/>
      </c>
      <c r="F1204" s="17">
        <f>計算!AR1204</f>
        <v/>
      </c>
      <c r="G1204" s="17">
        <f>計算!AQ1204</f>
        <v/>
      </c>
      <c r="H1204" s="16">
        <f>計算!AS1204</f>
        <v/>
      </c>
    </row>
    <row r="1205">
      <c r="D1205" s="16" t="n">
        <v>1302000</v>
      </c>
      <c r="E1205" s="16">
        <f>計算!H1205</f>
        <v/>
      </c>
      <c r="F1205" s="17">
        <f>計算!AR1205</f>
        <v/>
      </c>
      <c r="G1205" s="17">
        <f>計算!AQ1205</f>
        <v/>
      </c>
      <c r="H1205" s="16">
        <f>計算!AS1205</f>
        <v/>
      </c>
    </row>
    <row r="1206">
      <c r="D1206" s="16" t="n">
        <v>1303000</v>
      </c>
      <c r="E1206" s="16">
        <f>計算!H1206</f>
        <v/>
      </c>
      <c r="F1206" s="17">
        <f>計算!AR1206</f>
        <v/>
      </c>
      <c r="G1206" s="17">
        <f>計算!AQ1206</f>
        <v/>
      </c>
      <c r="H1206" s="16">
        <f>計算!AS1206</f>
        <v/>
      </c>
    </row>
    <row r="1207">
      <c r="D1207" s="16" t="n">
        <v>1304000</v>
      </c>
      <c r="E1207" s="16">
        <f>計算!H1207</f>
        <v/>
      </c>
      <c r="F1207" s="17">
        <f>計算!AR1207</f>
        <v/>
      </c>
      <c r="G1207" s="17">
        <f>計算!AQ1207</f>
        <v/>
      </c>
      <c r="H1207" s="16">
        <f>計算!AS1207</f>
        <v/>
      </c>
    </row>
    <row r="1208">
      <c r="D1208" s="16" t="n">
        <v>1305000</v>
      </c>
      <c r="E1208" s="16">
        <f>計算!H1208</f>
        <v/>
      </c>
      <c r="F1208" s="17">
        <f>計算!AR1208</f>
        <v/>
      </c>
      <c r="G1208" s="17">
        <f>計算!AQ1208</f>
        <v/>
      </c>
      <c r="H1208" s="16">
        <f>計算!AS1208</f>
        <v/>
      </c>
    </row>
    <row r="1209">
      <c r="D1209" s="16" t="n">
        <v>1306000</v>
      </c>
      <c r="E1209" s="16">
        <f>計算!H1209</f>
        <v/>
      </c>
      <c r="F1209" s="17">
        <f>計算!AR1209</f>
        <v/>
      </c>
      <c r="G1209" s="17">
        <f>計算!AQ1209</f>
        <v/>
      </c>
      <c r="H1209" s="16">
        <f>計算!AS1209</f>
        <v/>
      </c>
    </row>
    <row r="1210">
      <c r="D1210" s="16" t="n">
        <v>1307000</v>
      </c>
      <c r="E1210" s="16">
        <f>計算!H1210</f>
        <v/>
      </c>
      <c r="F1210" s="17">
        <f>計算!AR1210</f>
        <v/>
      </c>
      <c r="G1210" s="17">
        <f>計算!AQ1210</f>
        <v/>
      </c>
      <c r="H1210" s="16">
        <f>計算!AS1210</f>
        <v/>
      </c>
    </row>
    <row r="1211">
      <c r="D1211" s="16" t="n">
        <v>1308000</v>
      </c>
      <c r="E1211" s="16">
        <f>計算!H1211</f>
        <v/>
      </c>
      <c r="F1211" s="17">
        <f>計算!AR1211</f>
        <v/>
      </c>
      <c r="G1211" s="17">
        <f>計算!AQ1211</f>
        <v/>
      </c>
      <c r="H1211" s="16">
        <f>計算!AS1211</f>
        <v/>
      </c>
    </row>
    <row r="1212">
      <c r="D1212" s="16" t="n">
        <v>1309000</v>
      </c>
      <c r="E1212" s="16">
        <f>計算!H1212</f>
        <v/>
      </c>
      <c r="F1212" s="17">
        <f>計算!AR1212</f>
        <v/>
      </c>
      <c r="G1212" s="17">
        <f>計算!AQ1212</f>
        <v/>
      </c>
      <c r="H1212" s="16">
        <f>計算!AS1212</f>
        <v/>
      </c>
    </row>
    <row r="1213">
      <c r="D1213" s="16" t="n">
        <v>1310000</v>
      </c>
      <c r="E1213" s="16">
        <f>計算!H1213</f>
        <v/>
      </c>
      <c r="F1213" s="17">
        <f>計算!AR1213</f>
        <v/>
      </c>
      <c r="G1213" s="17">
        <f>計算!AQ1213</f>
        <v/>
      </c>
      <c r="H1213" s="16">
        <f>計算!AS1213</f>
        <v/>
      </c>
    </row>
    <row r="1214">
      <c r="D1214" s="16" t="n">
        <v>1311000</v>
      </c>
      <c r="E1214" s="16">
        <f>計算!H1214</f>
        <v/>
      </c>
      <c r="F1214" s="17">
        <f>計算!AR1214</f>
        <v/>
      </c>
      <c r="G1214" s="17">
        <f>計算!AQ1214</f>
        <v/>
      </c>
      <c r="H1214" s="16">
        <f>計算!AS1214</f>
        <v/>
      </c>
    </row>
    <row r="1215">
      <c r="D1215" s="16" t="n">
        <v>1312000</v>
      </c>
      <c r="E1215" s="16">
        <f>計算!H1215</f>
        <v/>
      </c>
      <c r="F1215" s="17">
        <f>計算!AR1215</f>
        <v/>
      </c>
      <c r="G1215" s="17">
        <f>計算!AQ1215</f>
        <v/>
      </c>
      <c r="H1215" s="16">
        <f>計算!AS1215</f>
        <v/>
      </c>
    </row>
    <row r="1216">
      <c r="D1216" s="16" t="n">
        <v>1313000</v>
      </c>
      <c r="E1216" s="16">
        <f>計算!H1216</f>
        <v/>
      </c>
      <c r="F1216" s="17">
        <f>計算!AR1216</f>
        <v/>
      </c>
      <c r="G1216" s="17">
        <f>計算!AQ1216</f>
        <v/>
      </c>
      <c r="H1216" s="16">
        <f>計算!AS1216</f>
        <v/>
      </c>
    </row>
    <row r="1217">
      <c r="D1217" s="16" t="n">
        <v>1314000</v>
      </c>
      <c r="E1217" s="16">
        <f>計算!H1217</f>
        <v/>
      </c>
      <c r="F1217" s="17">
        <f>計算!AR1217</f>
        <v/>
      </c>
      <c r="G1217" s="17">
        <f>計算!AQ1217</f>
        <v/>
      </c>
      <c r="H1217" s="16">
        <f>計算!AS1217</f>
        <v/>
      </c>
    </row>
    <row r="1218">
      <c r="D1218" s="16" t="n">
        <v>1315000</v>
      </c>
      <c r="E1218" s="16">
        <f>計算!H1218</f>
        <v/>
      </c>
      <c r="F1218" s="17">
        <f>計算!AR1218</f>
        <v/>
      </c>
      <c r="G1218" s="17">
        <f>計算!AQ1218</f>
        <v/>
      </c>
      <c r="H1218" s="16">
        <f>計算!AS1218</f>
        <v/>
      </c>
    </row>
    <row r="1219">
      <c r="D1219" s="16" t="n">
        <v>1316000</v>
      </c>
      <c r="E1219" s="16">
        <f>計算!H1219</f>
        <v/>
      </c>
      <c r="F1219" s="17">
        <f>計算!AR1219</f>
        <v/>
      </c>
      <c r="G1219" s="17">
        <f>計算!AQ1219</f>
        <v/>
      </c>
      <c r="H1219" s="16">
        <f>計算!AS1219</f>
        <v/>
      </c>
    </row>
    <row r="1220">
      <c r="D1220" s="16" t="n">
        <v>1317000</v>
      </c>
      <c r="E1220" s="16">
        <f>計算!H1220</f>
        <v/>
      </c>
      <c r="F1220" s="17">
        <f>計算!AR1220</f>
        <v/>
      </c>
      <c r="G1220" s="17">
        <f>計算!AQ1220</f>
        <v/>
      </c>
      <c r="H1220" s="16">
        <f>計算!AS1220</f>
        <v/>
      </c>
    </row>
    <row r="1221">
      <c r="D1221" s="16" t="n">
        <v>1318000</v>
      </c>
      <c r="E1221" s="16">
        <f>計算!H1221</f>
        <v/>
      </c>
      <c r="F1221" s="17">
        <f>計算!AR1221</f>
        <v/>
      </c>
      <c r="G1221" s="17">
        <f>計算!AQ1221</f>
        <v/>
      </c>
      <c r="H1221" s="16">
        <f>計算!AS1221</f>
        <v/>
      </c>
    </row>
    <row r="1222">
      <c r="D1222" s="16" t="n">
        <v>1319000</v>
      </c>
      <c r="E1222" s="16">
        <f>計算!H1222</f>
        <v/>
      </c>
      <c r="F1222" s="17">
        <f>計算!AR1222</f>
        <v/>
      </c>
      <c r="G1222" s="17">
        <f>計算!AQ1222</f>
        <v/>
      </c>
      <c r="H1222" s="16">
        <f>計算!AS1222</f>
        <v/>
      </c>
    </row>
    <row r="1223">
      <c r="D1223" s="16" t="n">
        <v>1320000</v>
      </c>
      <c r="E1223" s="16">
        <f>計算!H1223</f>
        <v/>
      </c>
      <c r="F1223" s="17">
        <f>計算!AR1223</f>
        <v/>
      </c>
      <c r="G1223" s="17">
        <f>計算!AQ1223</f>
        <v/>
      </c>
      <c r="H1223" s="16">
        <f>計算!AS1223</f>
        <v/>
      </c>
    </row>
    <row r="1224">
      <c r="D1224" s="16" t="n">
        <v>1321000</v>
      </c>
      <c r="E1224" s="16">
        <f>計算!H1224</f>
        <v/>
      </c>
      <c r="F1224" s="17">
        <f>計算!AR1224</f>
        <v/>
      </c>
      <c r="G1224" s="17">
        <f>計算!AQ1224</f>
        <v/>
      </c>
      <c r="H1224" s="16">
        <f>計算!AS1224</f>
        <v/>
      </c>
    </row>
    <row r="1225">
      <c r="D1225" s="16" t="n">
        <v>1322000</v>
      </c>
      <c r="E1225" s="16">
        <f>計算!H1225</f>
        <v/>
      </c>
      <c r="F1225" s="17">
        <f>計算!AR1225</f>
        <v/>
      </c>
      <c r="G1225" s="17">
        <f>計算!AQ1225</f>
        <v/>
      </c>
      <c r="H1225" s="16">
        <f>計算!AS1225</f>
        <v/>
      </c>
    </row>
    <row r="1226">
      <c r="D1226" s="16" t="n">
        <v>1323000</v>
      </c>
      <c r="E1226" s="16">
        <f>計算!H1226</f>
        <v/>
      </c>
      <c r="F1226" s="17">
        <f>計算!AR1226</f>
        <v/>
      </c>
      <c r="G1226" s="17">
        <f>計算!AQ1226</f>
        <v/>
      </c>
      <c r="H1226" s="16">
        <f>計算!AS1226</f>
        <v/>
      </c>
    </row>
    <row r="1227">
      <c r="D1227" s="16" t="n">
        <v>1324000</v>
      </c>
      <c r="E1227" s="16">
        <f>計算!H1227</f>
        <v/>
      </c>
      <c r="F1227" s="17">
        <f>計算!AR1227</f>
        <v/>
      </c>
      <c r="G1227" s="17">
        <f>計算!AQ1227</f>
        <v/>
      </c>
      <c r="H1227" s="16">
        <f>計算!AS1227</f>
        <v/>
      </c>
    </row>
    <row r="1228">
      <c r="D1228" s="16" t="n">
        <v>1325000</v>
      </c>
      <c r="E1228" s="16">
        <f>計算!H1228</f>
        <v/>
      </c>
      <c r="F1228" s="17">
        <f>計算!AR1228</f>
        <v/>
      </c>
      <c r="G1228" s="17">
        <f>計算!AQ1228</f>
        <v/>
      </c>
      <c r="H1228" s="16">
        <f>計算!AS1228</f>
        <v/>
      </c>
    </row>
    <row r="1229">
      <c r="D1229" s="16" t="n">
        <v>1326000</v>
      </c>
      <c r="E1229" s="16">
        <f>計算!H1229</f>
        <v/>
      </c>
      <c r="F1229" s="17">
        <f>計算!AR1229</f>
        <v/>
      </c>
      <c r="G1229" s="17">
        <f>計算!AQ1229</f>
        <v/>
      </c>
      <c r="H1229" s="16">
        <f>計算!AS1229</f>
        <v/>
      </c>
    </row>
    <row r="1230">
      <c r="D1230" s="16" t="n">
        <v>1327000</v>
      </c>
      <c r="E1230" s="16">
        <f>計算!H1230</f>
        <v/>
      </c>
      <c r="F1230" s="17">
        <f>計算!AR1230</f>
        <v/>
      </c>
      <c r="G1230" s="17">
        <f>計算!AQ1230</f>
        <v/>
      </c>
      <c r="H1230" s="16">
        <f>計算!AS1230</f>
        <v/>
      </c>
    </row>
    <row r="1231">
      <c r="D1231" s="16" t="n">
        <v>1328000</v>
      </c>
      <c r="E1231" s="16">
        <f>計算!H1231</f>
        <v/>
      </c>
      <c r="F1231" s="17">
        <f>計算!AR1231</f>
        <v/>
      </c>
      <c r="G1231" s="17">
        <f>計算!AQ1231</f>
        <v/>
      </c>
      <c r="H1231" s="16">
        <f>計算!AS1231</f>
        <v/>
      </c>
    </row>
    <row r="1232">
      <c r="D1232" s="16" t="n">
        <v>1329000</v>
      </c>
      <c r="E1232" s="16">
        <f>計算!H1232</f>
        <v/>
      </c>
      <c r="F1232" s="17">
        <f>計算!AR1232</f>
        <v/>
      </c>
      <c r="G1232" s="17">
        <f>計算!AQ1232</f>
        <v/>
      </c>
      <c r="H1232" s="16">
        <f>計算!AS1232</f>
        <v/>
      </c>
    </row>
    <row r="1233">
      <c r="D1233" s="16" t="n">
        <v>1330000</v>
      </c>
      <c r="E1233" s="16">
        <f>計算!H1233</f>
        <v/>
      </c>
      <c r="F1233" s="17">
        <f>計算!AR1233</f>
        <v/>
      </c>
      <c r="G1233" s="17">
        <f>計算!AQ1233</f>
        <v/>
      </c>
      <c r="H1233" s="16">
        <f>計算!AS1233</f>
        <v/>
      </c>
    </row>
    <row r="1234">
      <c r="D1234" s="16" t="n">
        <v>1331000</v>
      </c>
      <c r="E1234" s="16">
        <f>計算!H1234</f>
        <v/>
      </c>
      <c r="F1234" s="17">
        <f>計算!AR1234</f>
        <v/>
      </c>
      <c r="G1234" s="17">
        <f>計算!AQ1234</f>
        <v/>
      </c>
      <c r="H1234" s="16">
        <f>計算!AS1234</f>
        <v/>
      </c>
    </row>
    <row r="1235">
      <c r="D1235" s="16" t="n">
        <v>1332000</v>
      </c>
      <c r="E1235" s="16">
        <f>計算!H1235</f>
        <v/>
      </c>
      <c r="F1235" s="17">
        <f>計算!AR1235</f>
        <v/>
      </c>
      <c r="G1235" s="17">
        <f>計算!AQ1235</f>
        <v/>
      </c>
      <c r="H1235" s="16">
        <f>計算!AS1235</f>
        <v/>
      </c>
    </row>
    <row r="1236">
      <c r="D1236" s="16" t="n">
        <v>1333000</v>
      </c>
      <c r="E1236" s="16">
        <f>計算!H1236</f>
        <v/>
      </c>
      <c r="F1236" s="17">
        <f>計算!AR1236</f>
        <v/>
      </c>
      <c r="G1236" s="17">
        <f>計算!AQ1236</f>
        <v/>
      </c>
      <c r="H1236" s="16">
        <f>計算!AS1236</f>
        <v/>
      </c>
    </row>
    <row r="1237">
      <c r="D1237" s="16" t="n">
        <v>1334000</v>
      </c>
      <c r="E1237" s="16">
        <f>計算!H1237</f>
        <v/>
      </c>
      <c r="F1237" s="17">
        <f>計算!AR1237</f>
        <v/>
      </c>
      <c r="G1237" s="17">
        <f>計算!AQ1237</f>
        <v/>
      </c>
      <c r="H1237" s="16">
        <f>計算!AS1237</f>
        <v/>
      </c>
    </row>
    <row r="1238">
      <c r="D1238" s="16" t="n">
        <v>1335000</v>
      </c>
      <c r="E1238" s="16">
        <f>計算!H1238</f>
        <v/>
      </c>
      <c r="F1238" s="17">
        <f>計算!AR1238</f>
        <v/>
      </c>
      <c r="G1238" s="17">
        <f>計算!AQ1238</f>
        <v/>
      </c>
      <c r="H1238" s="16">
        <f>計算!AS1238</f>
        <v/>
      </c>
    </row>
    <row r="1239">
      <c r="D1239" s="16" t="n">
        <v>1336000</v>
      </c>
      <c r="E1239" s="16">
        <f>計算!H1239</f>
        <v/>
      </c>
      <c r="F1239" s="17">
        <f>計算!AR1239</f>
        <v/>
      </c>
      <c r="G1239" s="17">
        <f>計算!AQ1239</f>
        <v/>
      </c>
      <c r="H1239" s="16">
        <f>計算!AS1239</f>
        <v/>
      </c>
    </row>
    <row r="1240">
      <c r="D1240" s="16" t="n">
        <v>1337000</v>
      </c>
      <c r="E1240" s="16">
        <f>計算!H1240</f>
        <v/>
      </c>
      <c r="F1240" s="17">
        <f>計算!AR1240</f>
        <v/>
      </c>
      <c r="G1240" s="17">
        <f>計算!AQ1240</f>
        <v/>
      </c>
      <c r="H1240" s="16">
        <f>計算!AS1240</f>
        <v/>
      </c>
    </row>
    <row r="1241">
      <c r="D1241" s="16" t="n">
        <v>1338000</v>
      </c>
      <c r="E1241" s="16">
        <f>計算!H1241</f>
        <v/>
      </c>
      <c r="F1241" s="17">
        <f>計算!AR1241</f>
        <v/>
      </c>
      <c r="G1241" s="17">
        <f>計算!AQ1241</f>
        <v/>
      </c>
      <c r="H1241" s="16">
        <f>計算!AS1241</f>
        <v/>
      </c>
    </row>
    <row r="1242">
      <c r="D1242" s="16" t="n">
        <v>1339000</v>
      </c>
      <c r="E1242" s="16">
        <f>計算!H1242</f>
        <v/>
      </c>
      <c r="F1242" s="17">
        <f>計算!AR1242</f>
        <v/>
      </c>
      <c r="G1242" s="17">
        <f>計算!AQ1242</f>
        <v/>
      </c>
      <c r="H1242" s="16">
        <f>計算!AS1242</f>
        <v/>
      </c>
    </row>
    <row r="1243">
      <c r="D1243" s="16" t="n">
        <v>1340000</v>
      </c>
      <c r="E1243" s="16">
        <f>計算!H1243</f>
        <v/>
      </c>
      <c r="F1243" s="17">
        <f>計算!AR1243</f>
        <v/>
      </c>
      <c r="G1243" s="17">
        <f>計算!AQ1243</f>
        <v/>
      </c>
      <c r="H1243" s="16">
        <f>計算!AS1243</f>
        <v/>
      </c>
    </row>
    <row r="1244">
      <c r="D1244" s="16" t="n">
        <v>1341000</v>
      </c>
      <c r="E1244" s="16">
        <f>計算!H1244</f>
        <v/>
      </c>
      <c r="F1244" s="17">
        <f>計算!AR1244</f>
        <v/>
      </c>
      <c r="G1244" s="17">
        <f>計算!AQ1244</f>
        <v/>
      </c>
      <c r="H1244" s="16">
        <f>計算!AS1244</f>
        <v/>
      </c>
    </row>
    <row r="1245">
      <c r="D1245" s="16" t="n">
        <v>1342000</v>
      </c>
      <c r="E1245" s="16">
        <f>計算!H1245</f>
        <v/>
      </c>
      <c r="F1245" s="17">
        <f>計算!AR1245</f>
        <v/>
      </c>
      <c r="G1245" s="17">
        <f>計算!AQ1245</f>
        <v/>
      </c>
      <c r="H1245" s="16">
        <f>計算!AS1245</f>
        <v/>
      </c>
    </row>
    <row r="1246">
      <c r="D1246" s="16" t="n">
        <v>1343000</v>
      </c>
      <c r="E1246" s="16">
        <f>計算!H1246</f>
        <v/>
      </c>
      <c r="F1246" s="17">
        <f>計算!AR1246</f>
        <v/>
      </c>
      <c r="G1246" s="17">
        <f>計算!AQ1246</f>
        <v/>
      </c>
      <c r="H1246" s="16">
        <f>計算!AS1246</f>
        <v/>
      </c>
    </row>
    <row r="1247">
      <c r="D1247" s="16" t="n">
        <v>1344000</v>
      </c>
      <c r="E1247" s="16">
        <f>計算!H1247</f>
        <v/>
      </c>
      <c r="F1247" s="17">
        <f>計算!AR1247</f>
        <v/>
      </c>
      <c r="G1247" s="17">
        <f>計算!AQ1247</f>
        <v/>
      </c>
      <c r="H1247" s="16">
        <f>計算!AS1247</f>
        <v/>
      </c>
    </row>
    <row r="1248">
      <c r="D1248" s="16" t="n">
        <v>1345000</v>
      </c>
      <c r="E1248" s="16">
        <f>計算!H1248</f>
        <v/>
      </c>
      <c r="F1248" s="17">
        <f>計算!AR1248</f>
        <v/>
      </c>
      <c r="G1248" s="17">
        <f>計算!AQ1248</f>
        <v/>
      </c>
      <c r="H1248" s="16">
        <f>計算!AS1248</f>
        <v/>
      </c>
    </row>
    <row r="1249">
      <c r="D1249" s="16" t="n">
        <v>1346000</v>
      </c>
      <c r="E1249" s="16">
        <f>計算!H1249</f>
        <v/>
      </c>
      <c r="F1249" s="17">
        <f>計算!AR1249</f>
        <v/>
      </c>
      <c r="G1249" s="17">
        <f>計算!AQ1249</f>
        <v/>
      </c>
      <c r="H1249" s="16">
        <f>計算!AS1249</f>
        <v/>
      </c>
    </row>
    <row r="1250">
      <c r="D1250" s="16" t="n">
        <v>1347000</v>
      </c>
      <c r="E1250" s="16">
        <f>計算!H1250</f>
        <v/>
      </c>
      <c r="F1250" s="17">
        <f>計算!AR1250</f>
        <v/>
      </c>
      <c r="G1250" s="17">
        <f>計算!AQ1250</f>
        <v/>
      </c>
      <c r="H1250" s="16">
        <f>計算!AS1250</f>
        <v/>
      </c>
    </row>
    <row r="1251">
      <c r="D1251" s="16" t="n">
        <v>1348000</v>
      </c>
      <c r="E1251" s="16">
        <f>計算!H1251</f>
        <v/>
      </c>
      <c r="F1251" s="17">
        <f>計算!AR1251</f>
        <v/>
      </c>
      <c r="G1251" s="17">
        <f>計算!AQ1251</f>
        <v/>
      </c>
      <c r="H1251" s="16">
        <f>計算!AS1251</f>
        <v/>
      </c>
    </row>
    <row r="1252">
      <c r="D1252" s="16" t="n">
        <v>1349000</v>
      </c>
      <c r="E1252" s="16">
        <f>計算!H1252</f>
        <v/>
      </c>
      <c r="F1252" s="17">
        <f>計算!AR1252</f>
        <v/>
      </c>
      <c r="G1252" s="17">
        <f>計算!AQ1252</f>
        <v/>
      </c>
      <c r="H1252" s="16">
        <f>計算!AS1252</f>
        <v/>
      </c>
    </row>
    <row r="1253">
      <c r="D1253" s="16" t="n">
        <v>1350000</v>
      </c>
      <c r="E1253" s="16">
        <f>計算!H1253</f>
        <v/>
      </c>
      <c r="F1253" s="17">
        <f>計算!AR1253</f>
        <v/>
      </c>
      <c r="G1253" s="17">
        <f>計算!AQ1253</f>
        <v/>
      </c>
      <c r="H1253" s="16">
        <f>計算!AS1253</f>
        <v/>
      </c>
    </row>
    <row r="1254">
      <c r="D1254" s="16" t="n">
        <v>1351000</v>
      </c>
      <c r="E1254" s="16">
        <f>計算!H1254</f>
        <v/>
      </c>
      <c r="F1254" s="17">
        <f>計算!AR1254</f>
        <v/>
      </c>
      <c r="G1254" s="17">
        <f>計算!AQ1254</f>
        <v/>
      </c>
      <c r="H1254" s="16">
        <f>計算!AS1254</f>
        <v/>
      </c>
    </row>
    <row r="1255">
      <c r="D1255" s="16" t="n">
        <v>1352000</v>
      </c>
      <c r="E1255" s="16">
        <f>計算!H1255</f>
        <v/>
      </c>
      <c r="F1255" s="17">
        <f>計算!AR1255</f>
        <v/>
      </c>
      <c r="G1255" s="17">
        <f>計算!AQ1255</f>
        <v/>
      </c>
      <c r="H1255" s="16">
        <f>計算!AS1255</f>
        <v/>
      </c>
    </row>
    <row r="1256">
      <c r="D1256" s="16" t="n">
        <v>1353000</v>
      </c>
      <c r="E1256" s="16">
        <f>計算!H1256</f>
        <v/>
      </c>
      <c r="F1256" s="17">
        <f>計算!AR1256</f>
        <v/>
      </c>
      <c r="G1256" s="17">
        <f>計算!AQ1256</f>
        <v/>
      </c>
      <c r="H1256" s="16">
        <f>計算!AS1256</f>
        <v/>
      </c>
    </row>
    <row r="1257">
      <c r="D1257" s="16" t="n">
        <v>1354000</v>
      </c>
      <c r="E1257" s="16">
        <f>計算!H1257</f>
        <v/>
      </c>
      <c r="F1257" s="17">
        <f>計算!AR1257</f>
        <v/>
      </c>
      <c r="G1257" s="17">
        <f>計算!AQ1257</f>
        <v/>
      </c>
      <c r="H1257" s="16">
        <f>計算!AS1257</f>
        <v/>
      </c>
    </row>
    <row r="1258">
      <c r="D1258" s="16" t="n">
        <v>1355000</v>
      </c>
      <c r="E1258" s="16">
        <f>計算!H1258</f>
        <v/>
      </c>
      <c r="F1258" s="17">
        <f>計算!AR1258</f>
        <v/>
      </c>
      <c r="G1258" s="17">
        <f>計算!AQ1258</f>
        <v/>
      </c>
      <c r="H1258" s="16">
        <f>計算!AS1258</f>
        <v/>
      </c>
    </row>
    <row r="1259">
      <c r="D1259" s="16" t="n">
        <v>1356000</v>
      </c>
      <c r="E1259" s="16">
        <f>計算!H1259</f>
        <v/>
      </c>
      <c r="F1259" s="17">
        <f>計算!AR1259</f>
        <v/>
      </c>
      <c r="G1259" s="17">
        <f>計算!AQ1259</f>
        <v/>
      </c>
      <c r="H1259" s="16">
        <f>計算!AS1259</f>
        <v/>
      </c>
    </row>
    <row r="1260">
      <c r="D1260" s="16" t="n">
        <v>1357000</v>
      </c>
      <c r="E1260" s="16">
        <f>計算!H1260</f>
        <v/>
      </c>
      <c r="F1260" s="17">
        <f>計算!AR1260</f>
        <v/>
      </c>
      <c r="G1260" s="17">
        <f>計算!AQ1260</f>
        <v/>
      </c>
      <c r="H1260" s="16">
        <f>計算!AS1260</f>
        <v/>
      </c>
    </row>
    <row r="1261">
      <c r="D1261" s="16" t="n">
        <v>1358000</v>
      </c>
      <c r="E1261" s="16">
        <f>計算!H1261</f>
        <v/>
      </c>
      <c r="F1261" s="17">
        <f>計算!AR1261</f>
        <v/>
      </c>
      <c r="G1261" s="17">
        <f>計算!AQ1261</f>
        <v/>
      </c>
      <c r="H1261" s="16">
        <f>計算!AS1261</f>
        <v/>
      </c>
    </row>
    <row r="1262">
      <c r="D1262" s="16" t="n">
        <v>1359000</v>
      </c>
      <c r="E1262" s="16">
        <f>計算!H1262</f>
        <v/>
      </c>
      <c r="F1262" s="17">
        <f>計算!AR1262</f>
        <v/>
      </c>
      <c r="G1262" s="17">
        <f>計算!AQ1262</f>
        <v/>
      </c>
      <c r="H1262" s="16">
        <f>計算!AS1262</f>
        <v/>
      </c>
    </row>
    <row r="1263">
      <c r="D1263" s="16" t="n">
        <v>1360000</v>
      </c>
      <c r="E1263" s="16">
        <f>計算!H1263</f>
        <v/>
      </c>
      <c r="F1263" s="17">
        <f>計算!AR1263</f>
        <v/>
      </c>
      <c r="G1263" s="17">
        <f>計算!AQ1263</f>
        <v/>
      </c>
      <c r="H1263" s="16">
        <f>計算!AS1263</f>
        <v/>
      </c>
    </row>
    <row r="1264">
      <c r="D1264" s="16" t="n">
        <v>1361000</v>
      </c>
      <c r="E1264" s="16">
        <f>計算!H1264</f>
        <v/>
      </c>
      <c r="F1264" s="17">
        <f>計算!AR1264</f>
        <v/>
      </c>
      <c r="G1264" s="17">
        <f>計算!AQ1264</f>
        <v/>
      </c>
      <c r="H1264" s="16">
        <f>計算!AS1264</f>
        <v/>
      </c>
    </row>
    <row r="1265">
      <c r="D1265" s="16" t="n">
        <v>1362000</v>
      </c>
      <c r="E1265" s="16">
        <f>計算!H1265</f>
        <v/>
      </c>
      <c r="F1265" s="17">
        <f>計算!AR1265</f>
        <v/>
      </c>
      <c r="G1265" s="17">
        <f>計算!AQ1265</f>
        <v/>
      </c>
      <c r="H1265" s="16">
        <f>計算!AS1265</f>
        <v/>
      </c>
    </row>
    <row r="1266">
      <c r="D1266" s="16" t="n">
        <v>1363000</v>
      </c>
      <c r="E1266" s="16">
        <f>計算!H1266</f>
        <v/>
      </c>
      <c r="F1266" s="17">
        <f>計算!AR1266</f>
        <v/>
      </c>
      <c r="G1266" s="17">
        <f>計算!AQ1266</f>
        <v/>
      </c>
      <c r="H1266" s="16">
        <f>計算!AS1266</f>
        <v/>
      </c>
    </row>
    <row r="1267">
      <c r="D1267" s="16" t="n">
        <v>1364000</v>
      </c>
      <c r="E1267" s="16">
        <f>計算!H1267</f>
        <v/>
      </c>
      <c r="F1267" s="17">
        <f>計算!AR1267</f>
        <v/>
      </c>
      <c r="G1267" s="17">
        <f>計算!AQ1267</f>
        <v/>
      </c>
      <c r="H1267" s="16">
        <f>計算!AS1267</f>
        <v/>
      </c>
    </row>
    <row r="1268">
      <c r="D1268" s="16" t="n">
        <v>1365000</v>
      </c>
      <c r="E1268" s="16">
        <f>計算!H1268</f>
        <v/>
      </c>
      <c r="F1268" s="17">
        <f>計算!AR1268</f>
        <v/>
      </c>
      <c r="G1268" s="17">
        <f>計算!AQ1268</f>
        <v/>
      </c>
      <c r="H1268" s="16">
        <f>計算!AS1268</f>
        <v/>
      </c>
    </row>
    <row r="1269">
      <c r="D1269" s="16" t="n">
        <v>1366000</v>
      </c>
      <c r="E1269" s="16">
        <f>計算!H1269</f>
        <v/>
      </c>
      <c r="F1269" s="17">
        <f>計算!AR1269</f>
        <v/>
      </c>
      <c r="G1269" s="17">
        <f>計算!AQ1269</f>
        <v/>
      </c>
      <c r="H1269" s="16">
        <f>計算!AS1269</f>
        <v/>
      </c>
    </row>
    <row r="1270">
      <c r="D1270" s="16" t="n">
        <v>1367000</v>
      </c>
      <c r="E1270" s="16">
        <f>計算!H1270</f>
        <v/>
      </c>
      <c r="F1270" s="17">
        <f>計算!AR1270</f>
        <v/>
      </c>
      <c r="G1270" s="17">
        <f>計算!AQ1270</f>
        <v/>
      </c>
      <c r="H1270" s="16">
        <f>計算!AS1270</f>
        <v/>
      </c>
    </row>
    <row r="1271">
      <c r="D1271" s="16" t="n">
        <v>1368000</v>
      </c>
      <c r="E1271" s="16">
        <f>計算!H1271</f>
        <v/>
      </c>
      <c r="F1271" s="17">
        <f>計算!AR1271</f>
        <v/>
      </c>
      <c r="G1271" s="17">
        <f>計算!AQ1271</f>
        <v/>
      </c>
      <c r="H1271" s="16">
        <f>計算!AS1271</f>
        <v/>
      </c>
    </row>
    <row r="1272">
      <c r="D1272" s="16" t="n">
        <v>1369000</v>
      </c>
      <c r="E1272" s="16">
        <f>計算!H1272</f>
        <v/>
      </c>
      <c r="F1272" s="17">
        <f>計算!AR1272</f>
        <v/>
      </c>
      <c r="G1272" s="17">
        <f>計算!AQ1272</f>
        <v/>
      </c>
      <c r="H1272" s="16">
        <f>計算!AS1272</f>
        <v/>
      </c>
    </row>
    <row r="1273">
      <c r="D1273" s="16" t="n">
        <v>1370000</v>
      </c>
      <c r="E1273" s="16">
        <f>計算!H1273</f>
        <v/>
      </c>
      <c r="F1273" s="17">
        <f>計算!AR1273</f>
        <v/>
      </c>
      <c r="G1273" s="17">
        <f>計算!AQ1273</f>
        <v/>
      </c>
      <c r="H1273" s="16">
        <f>計算!AS1273</f>
        <v/>
      </c>
    </row>
    <row r="1274">
      <c r="D1274" s="16" t="n">
        <v>1371000</v>
      </c>
      <c r="E1274" s="16">
        <f>計算!H1274</f>
        <v/>
      </c>
      <c r="F1274" s="17">
        <f>計算!AR1274</f>
        <v/>
      </c>
      <c r="G1274" s="17">
        <f>計算!AQ1274</f>
        <v/>
      </c>
      <c r="H1274" s="16">
        <f>計算!AS1274</f>
        <v/>
      </c>
    </row>
    <row r="1275">
      <c r="D1275" s="16" t="n">
        <v>1372000</v>
      </c>
      <c r="E1275" s="16">
        <f>計算!H1275</f>
        <v/>
      </c>
      <c r="F1275" s="17">
        <f>計算!AR1275</f>
        <v/>
      </c>
      <c r="G1275" s="17">
        <f>計算!AQ1275</f>
        <v/>
      </c>
      <c r="H1275" s="16">
        <f>計算!AS1275</f>
        <v/>
      </c>
    </row>
    <row r="1276">
      <c r="D1276" s="16" t="n">
        <v>1373000</v>
      </c>
      <c r="E1276" s="16">
        <f>計算!H1276</f>
        <v/>
      </c>
      <c r="F1276" s="17">
        <f>計算!AR1276</f>
        <v/>
      </c>
      <c r="G1276" s="17">
        <f>計算!AQ1276</f>
        <v/>
      </c>
      <c r="H1276" s="16">
        <f>計算!AS1276</f>
        <v/>
      </c>
    </row>
    <row r="1277">
      <c r="D1277" s="16" t="n">
        <v>1374000</v>
      </c>
      <c r="E1277" s="16">
        <f>計算!H1277</f>
        <v/>
      </c>
      <c r="F1277" s="17">
        <f>計算!AR1277</f>
        <v/>
      </c>
      <c r="G1277" s="17">
        <f>計算!AQ1277</f>
        <v/>
      </c>
      <c r="H1277" s="16">
        <f>計算!AS1277</f>
        <v/>
      </c>
    </row>
    <row r="1278">
      <c r="D1278" s="16" t="n">
        <v>1375000</v>
      </c>
      <c r="E1278" s="16">
        <f>計算!H1278</f>
        <v/>
      </c>
      <c r="F1278" s="17">
        <f>計算!AR1278</f>
        <v/>
      </c>
      <c r="G1278" s="17">
        <f>計算!AQ1278</f>
        <v/>
      </c>
      <c r="H1278" s="16">
        <f>計算!AS1278</f>
        <v/>
      </c>
    </row>
    <row r="1279">
      <c r="D1279" s="16" t="n">
        <v>1376000</v>
      </c>
      <c r="E1279" s="16">
        <f>計算!H1279</f>
        <v/>
      </c>
      <c r="F1279" s="17">
        <f>計算!AR1279</f>
        <v/>
      </c>
      <c r="G1279" s="17">
        <f>計算!AQ1279</f>
        <v/>
      </c>
      <c r="H1279" s="16">
        <f>計算!AS1279</f>
        <v/>
      </c>
    </row>
    <row r="1280">
      <c r="D1280" s="16" t="n">
        <v>1377000</v>
      </c>
      <c r="E1280" s="16">
        <f>計算!H1280</f>
        <v/>
      </c>
      <c r="F1280" s="17">
        <f>計算!AR1280</f>
        <v/>
      </c>
      <c r="G1280" s="17">
        <f>計算!AQ1280</f>
        <v/>
      </c>
      <c r="H1280" s="16">
        <f>計算!AS1280</f>
        <v/>
      </c>
    </row>
    <row r="1281">
      <c r="D1281" s="16" t="n">
        <v>1378000</v>
      </c>
      <c r="E1281" s="16">
        <f>計算!H1281</f>
        <v/>
      </c>
      <c r="F1281" s="17">
        <f>計算!AR1281</f>
        <v/>
      </c>
      <c r="G1281" s="17">
        <f>計算!AQ1281</f>
        <v/>
      </c>
      <c r="H1281" s="16">
        <f>計算!AS1281</f>
        <v/>
      </c>
    </row>
    <row r="1282">
      <c r="D1282" s="16" t="n">
        <v>1379000</v>
      </c>
      <c r="E1282" s="16">
        <f>計算!H1282</f>
        <v/>
      </c>
      <c r="F1282" s="17">
        <f>計算!AR1282</f>
        <v/>
      </c>
      <c r="G1282" s="17">
        <f>計算!AQ1282</f>
        <v/>
      </c>
      <c r="H1282" s="16">
        <f>計算!AS1282</f>
        <v/>
      </c>
    </row>
    <row r="1283">
      <c r="D1283" s="16" t="n">
        <v>1380000</v>
      </c>
      <c r="E1283" s="16">
        <f>計算!H1283</f>
        <v/>
      </c>
      <c r="F1283" s="17">
        <f>計算!AR1283</f>
        <v/>
      </c>
      <c r="G1283" s="17">
        <f>計算!AQ1283</f>
        <v/>
      </c>
      <c r="H1283" s="16">
        <f>計算!AS1283</f>
        <v/>
      </c>
    </row>
    <row r="1284">
      <c r="D1284" s="16" t="n">
        <v>1381000</v>
      </c>
      <c r="E1284" s="16">
        <f>計算!H1284</f>
        <v/>
      </c>
      <c r="F1284" s="17">
        <f>計算!AR1284</f>
        <v/>
      </c>
      <c r="G1284" s="17">
        <f>計算!AQ1284</f>
        <v/>
      </c>
      <c r="H1284" s="16">
        <f>計算!AS1284</f>
        <v/>
      </c>
    </row>
    <row r="1285">
      <c r="D1285" s="16" t="n">
        <v>1382000</v>
      </c>
      <c r="E1285" s="16">
        <f>計算!H1285</f>
        <v/>
      </c>
      <c r="F1285" s="17">
        <f>計算!AR1285</f>
        <v/>
      </c>
      <c r="G1285" s="17">
        <f>計算!AQ1285</f>
        <v/>
      </c>
      <c r="H1285" s="16">
        <f>計算!AS1285</f>
        <v/>
      </c>
    </row>
    <row r="1286">
      <c r="D1286" s="16" t="n">
        <v>1383000</v>
      </c>
      <c r="E1286" s="16">
        <f>計算!H1286</f>
        <v/>
      </c>
      <c r="F1286" s="17">
        <f>計算!AR1286</f>
        <v/>
      </c>
      <c r="G1286" s="17">
        <f>計算!AQ1286</f>
        <v/>
      </c>
      <c r="H1286" s="16">
        <f>計算!AS1286</f>
        <v/>
      </c>
    </row>
    <row r="1287">
      <c r="D1287" s="16" t="n">
        <v>1384000</v>
      </c>
      <c r="E1287" s="16">
        <f>計算!H1287</f>
        <v/>
      </c>
      <c r="F1287" s="17">
        <f>計算!AR1287</f>
        <v/>
      </c>
      <c r="G1287" s="17">
        <f>計算!AQ1287</f>
        <v/>
      </c>
      <c r="H1287" s="16">
        <f>計算!AS1287</f>
        <v/>
      </c>
    </row>
    <row r="1288">
      <c r="D1288" s="16" t="n">
        <v>1385000</v>
      </c>
      <c r="E1288" s="16">
        <f>計算!H1288</f>
        <v/>
      </c>
      <c r="F1288" s="17">
        <f>計算!AR1288</f>
        <v/>
      </c>
      <c r="G1288" s="17">
        <f>計算!AQ1288</f>
        <v/>
      </c>
      <c r="H1288" s="16">
        <f>計算!AS1288</f>
        <v/>
      </c>
    </row>
    <row r="1289">
      <c r="D1289" s="16" t="n">
        <v>1386000</v>
      </c>
      <c r="E1289" s="16">
        <f>計算!H1289</f>
        <v/>
      </c>
      <c r="F1289" s="17">
        <f>計算!AR1289</f>
        <v/>
      </c>
      <c r="G1289" s="17">
        <f>計算!AQ1289</f>
        <v/>
      </c>
      <c r="H1289" s="16">
        <f>計算!AS1289</f>
        <v/>
      </c>
    </row>
    <row r="1290">
      <c r="D1290" s="16" t="n">
        <v>1387000</v>
      </c>
      <c r="E1290" s="16">
        <f>計算!H1290</f>
        <v/>
      </c>
      <c r="F1290" s="17">
        <f>計算!AR1290</f>
        <v/>
      </c>
      <c r="G1290" s="17">
        <f>計算!AQ1290</f>
        <v/>
      </c>
      <c r="H1290" s="16">
        <f>計算!AS1290</f>
        <v/>
      </c>
    </row>
    <row r="1291">
      <c r="D1291" s="16" t="n">
        <v>1388000</v>
      </c>
      <c r="E1291" s="16">
        <f>計算!H1291</f>
        <v/>
      </c>
      <c r="F1291" s="17">
        <f>計算!AR1291</f>
        <v/>
      </c>
      <c r="G1291" s="17">
        <f>計算!AQ1291</f>
        <v/>
      </c>
      <c r="H1291" s="16">
        <f>計算!AS1291</f>
        <v/>
      </c>
    </row>
    <row r="1292">
      <c r="D1292" s="16" t="n">
        <v>1389000</v>
      </c>
      <c r="E1292" s="16">
        <f>計算!H1292</f>
        <v/>
      </c>
      <c r="F1292" s="17">
        <f>計算!AR1292</f>
        <v/>
      </c>
      <c r="G1292" s="17">
        <f>計算!AQ1292</f>
        <v/>
      </c>
      <c r="H1292" s="16">
        <f>計算!AS1292</f>
        <v/>
      </c>
    </row>
    <row r="1293">
      <c r="D1293" s="16" t="n">
        <v>1390000</v>
      </c>
      <c r="E1293" s="16">
        <f>計算!H1293</f>
        <v/>
      </c>
      <c r="F1293" s="17">
        <f>計算!AR1293</f>
        <v/>
      </c>
      <c r="G1293" s="17">
        <f>計算!AQ1293</f>
        <v/>
      </c>
      <c r="H1293" s="16">
        <f>計算!AS1293</f>
        <v/>
      </c>
    </row>
    <row r="1294">
      <c r="D1294" s="16" t="n">
        <v>1391000</v>
      </c>
      <c r="E1294" s="16">
        <f>計算!H1294</f>
        <v/>
      </c>
      <c r="F1294" s="17">
        <f>計算!AR1294</f>
        <v/>
      </c>
      <c r="G1294" s="17">
        <f>計算!AQ1294</f>
        <v/>
      </c>
      <c r="H1294" s="16">
        <f>計算!AS1294</f>
        <v/>
      </c>
    </row>
    <row r="1295">
      <c r="D1295" s="16" t="n">
        <v>1392000</v>
      </c>
      <c r="E1295" s="16">
        <f>計算!H1295</f>
        <v/>
      </c>
      <c r="F1295" s="17">
        <f>計算!AR1295</f>
        <v/>
      </c>
      <c r="G1295" s="17">
        <f>計算!AQ1295</f>
        <v/>
      </c>
      <c r="H1295" s="16">
        <f>計算!AS1295</f>
        <v/>
      </c>
    </row>
    <row r="1296">
      <c r="D1296" s="16" t="n">
        <v>1393000</v>
      </c>
      <c r="E1296" s="16">
        <f>計算!H1296</f>
        <v/>
      </c>
      <c r="F1296" s="17">
        <f>計算!AR1296</f>
        <v/>
      </c>
      <c r="G1296" s="17">
        <f>計算!AQ1296</f>
        <v/>
      </c>
      <c r="H1296" s="16">
        <f>計算!AS1296</f>
        <v/>
      </c>
    </row>
    <row r="1297">
      <c r="D1297" s="16" t="n">
        <v>1394000</v>
      </c>
      <c r="E1297" s="16">
        <f>計算!H1297</f>
        <v/>
      </c>
      <c r="F1297" s="17">
        <f>計算!AR1297</f>
        <v/>
      </c>
      <c r="G1297" s="17">
        <f>計算!AQ1297</f>
        <v/>
      </c>
      <c r="H1297" s="16">
        <f>計算!AS1297</f>
        <v/>
      </c>
    </row>
    <row r="1298">
      <c r="D1298" s="16" t="n">
        <v>1395000</v>
      </c>
      <c r="E1298" s="16">
        <f>計算!H1298</f>
        <v/>
      </c>
      <c r="F1298" s="17">
        <f>計算!AR1298</f>
        <v/>
      </c>
      <c r="G1298" s="17">
        <f>計算!AQ1298</f>
        <v/>
      </c>
      <c r="H1298" s="16">
        <f>計算!AS1298</f>
        <v/>
      </c>
    </row>
    <row r="1299">
      <c r="D1299" s="16" t="n">
        <v>1396000</v>
      </c>
      <c r="E1299" s="16">
        <f>計算!H1299</f>
        <v/>
      </c>
      <c r="F1299" s="17">
        <f>計算!AR1299</f>
        <v/>
      </c>
      <c r="G1299" s="17">
        <f>計算!AQ1299</f>
        <v/>
      </c>
      <c r="H1299" s="16">
        <f>計算!AS1299</f>
        <v/>
      </c>
    </row>
    <row r="1300">
      <c r="D1300" s="16" t="n">
        <v>1397000</v>
      </c>
      <c r="E1300" s="16">
        <f>計算!H1300</f>
        <v/>
      </c>
      <c r="F1300" s="17">
        <f>計算!AR1300</f>
        <v/>
      </c>
      <c r="G1300" s="17">
        <f>計算!AQ1300</f>
        <v/>
      </c>
      <c r="H1300" s="16">
        <f>計算!AS1300</f>
        <v/>
      </c>
    </row>
    <row r="1301">
      <c r="D1301" s="16" t="n">
        <v>1398000</v>
      </c>
      <c r="E1301" s="16">
        <f>計算!H1301</f>
        <v/>
      </c>
      <c r="F1301" s="17">
        <f>計算!AR1301</f>
        <v/>
      </c>
      <c r="G1301" s="17">
        <f>計算!AQ1301</f>
        <v/>
      </c>
      <c r="H1301" s="16">
        <f>計算!AS1301</f>
        <v/>
      </c>
    </row>
    <row r="1302">
      <c r="D1302" s="16" t="n">
        <v>1399000</v>
      </c>
      <c r="E1302" s="16">
        <f>計算!H1302</f>
        <v/>
      </c>
      <c r="F1302" s="17">
        <f>計算!AR1302</f>
        <v/>
      </c>
      <c r="G1302" s="17">
        <f>計算!AQ1302</f>
        <v/>
      </c>
      <c r="H1302" s="16">
        <f>計算!AS1302</f>
        <v/>
      </c>
    </row>
    <row r="1303">
      <c r="D1303" s="16" t="n">
        <v>1400000</v>
      </c>
      <c r="E1303" s="16">
        <f>計算!H1303</f>
        <v/>
      </c>
      <c r="F1303" s="17">
        <f>計算!AR1303</f>
        <v/>
      </c>
      <c r="G1303" s="17">
        <f>計算!AQ1303</f>
        <v/>
      </c>
      <c r="H1303" s="16">
        <f>計算!AS1303</f>
        <v/>
      </c>
    </row>
    <row r="1304">
      <c r="D1304" s="16" t="n">
        <v>1401000</v>
      </c>
      <c r="E1304" s="16">
        <f>計算!H1304</f>
        <v/>
      </c>
      <c r="F1304" s="17">
        <f>計算!AR1304</f>
        <v/>
      </c>
      <c r="G1304" s="17">
        <f>計算!AQ1304</f>
        <v/>
      </c>
      <c r="H1304" s="16">
        <f>計算!AS1304</f>
        <v/>
      </c>
    </row>
    <row r="1305">
      <c r="D1305" s="16" t="n">
        <v>1402000</v>
      </c>
      <c r="E1305" s="16">
        <f>計算!H1305</f>
        <v/>
      </c>
      <c r="F1305" s="17">
        <f>計算!AR1305</f>
        <v/>
      </c>
      <c r="G1305" s="17">
        <f>計算!AQ1305</f>
        <v/>
      </c>
      <c r="H1305" s="16">
        <f>計算!AS1305</f>
        <v/>
      </c>
    </row>
    <row r="1306">
      <c r="D1306" s="16" t="n">
        <v>1403000</v>
      </c>
      <c r="E1306" s="16">
        <f>計算!H1306</f>
        <v/>
      </c>
      <c r="F1306" s="17">
        <f>計算!AR1306</f>
        <v/>
      </c>
      <c r="G1306" s="17">
        <f>計算!AQ1306</f>
        <v/>
      </c>
      <c r="H1306" s="16">
        <f>計算!AS1306</f>
        <v/>
      </c>
    </row>
    <row r="1307">
      <c r="D1307" s="16" t="n">
        <v>1404000</v>
      </c>
      <c r="E1307" s="16">
        <f>計算!H1307</f>
        <v/>
      </c>
      <c r="F1307" s="17">
        <f>計算!AR1307</f>
        <v/>
      </c>
      <c r="G1307" s="17">
        <f>計算!AQ1307</f>
        <v/>
      </c>
      <c r="H1307" s="16">
        <f>計算!AS1307</f>
        <v/>
      </c>
    </row>
    <row r="1308">
      <c r="D1308" s="16" t="n">
        <v>1405000</v>
      </c>
      <c r="E1308" s="16">
        <f>計算!H1308</f>
        <v/>
      </c>
      <c r="F1308" s="17">
        <f>計算!AR1308</f>
        <v/>
      </c>
      <c r="G1308" s="17">
        <f>計算!AQ1308</f>
        <v/>
      </c>
      <c r="H1308" s="16">
        <f>計算!AS1308</f>
        <v/>
      </c>
    </row>
    <row r="1309">
      <c r="D1309" s="16" t="n">
        <v>1406000</v>
      </c>
      <c r="E1309" s="16">
        <f>計算!H1309</f>
        <v/>
      </c>
      <c r="F1309" s="17">
        <f>計算!AR1309</f>
        <v/>
      </c>
      <c r="G1309" s="17">
        <f>計算!AQ1309</f>
        <v/>
      </c>
      <c r="H1309" s="16">
        <f>計算!AS1309</f>
        <v/>
      </c>
    </row>
    <row r="1310">
      <c r="D1310" s="16" t="n">
        <v>1407000</v>
      </c>
      <c r="E1310" s="16">
        <f>計算!H1310</f>
        <v/>
      </c>
      <c r="F1310" s="17">
        <f>計算!AR1310</f>
        <v/>
      </c>
      <c r="G1310" s="17">
        <f>計算!AQ1310</f>
        <v/>
      </c>
      <c r="H1310" s="16">
        <f>計算!AS1310</f>
        <v/>
      </c>
    </row>
    <row r="1311">
      <c r="D1311" s="16" t="n">
        <v>1408000</v>
      </c>
      <c r="E1311" s="16">
        <f>計算!H1311</f>
        <v/>
      </c>
      <c r="F1311" s="17">
        <f>計算!AR1311</f>
        <v/>
      </c>
      <c r="G1311" s="17">
        <f>計算!AQ1311</f>
        <v/>
      </c>
      <c r="H1311" s="16">
        <f>計算!AS1311</f>
        <v/>
      </c>
    </row>
    <row r="1312">
      <c r="D1312" s="16" t="n">
        <v>1409000</v>
      </c>
      <c r="E1312" s="16">
        <f>計算!H1312</f>
        <v/>
      </c>
      <c r="F1312" s="17">
        <f>計算!AR1312</f>
        <v/>
      </c>
      <c r="G1312" s="17">
        <f>計算!AQ1312</f>
        <v/>
      </c>
      <c r="H1312" s="16">
        <f>計算!AS1312</f>
        <v/>
      </c>
    </row>
    <row r="1313">
      <c r="D1313" s="16" t="n">
        <v>1410000</v>
      </c>
      <c r="E1313" s="16">
        <f>計算!H1313</f>
        <v/>
      </c>
      <c r="F1313" s="17">
        <f>計算!AR1313</f>
        <v/>
      </c>
      <c r="G1313" s="17">
        <f>計算!AQ1313</f>
        <v/>
      </c>
      <c r="H1313" s="16">
        <f>計算!AS1313</f>
        <v/>
      </c>
    </row>
    <row r="1314">
      <c r="D1314" s="16" t="n">
        <v>1411000</v>
      </c>
      <c r="E1314" s="16">
        <f>計算!H1314</f>
        <v/>
      </c>
      <c r="F1314" s="17">
        <f>計算!AR1314</f>
        <v/>
      </c>
      <c r="G1314" s="17">
        <f>計算!AQ1314</f>
        <v/>
      </c>
      <c r="H1314" s="16">
        <f>計算!AS1314</f>
        <v/>
      </c>
    </row>
    <row r="1315">
      <c r="D1315" s="16" t="n">
        <v>1412000</v>
      </c>
      <c r="E1315" s="16">
        <f>計算!H1315</f>
        <v/>
      </c>
      <c r="F1315" s="17">
        <f>計算!AR1315</f>
        <v/>
      </c>
      <c r="G1315" s="17">
        <f>計算!AQ1315</f>
        <v/>
      </c>
      <c r="H1315" s="16">
        <f>計算!AS1315</f>
        <v/>
      </c>
    </row>
    <row r="1316">
      <c r="D1316" s="16" t="n">
        <v>1413000</v>
      </c>
      <c r="E1316" s="16">
        <f>計算!H1316</f>
        <v/>
      </c>
      <c r="F1316" s="17">
        <f>計算!AR1316</f>
        <v/>
      </c>
      <c r="G1316" s="17">
        <f>計算!AQ1316</f>
        <v/>
      </c>
      <c r="H1316" s="16">
        <f>計算!AS1316</f>
        <v/>
      </c>
    </row>
    <row r="1317">
      <c r="D1317" s="16" t="n">
        <v>1414000</v>
      </c>
      <c r="E1317" s="16">
        <f>計算!H1317</f>
        <v/>
      </c>
      <c r="F1317" s="17">
        <f>計算!AR1317</f>
        <v/>
      </c>
      <c r="G1317" s="17">
        <f>計算!AQ1317</f>
        <v/>
      </c>
      <c r="H1317" s="16">
        <f>計算!AS1317</f>
        <v/>
      </c>
    </row>
    <row r="1318">
      <c r="D1318" s="16" t="n">
        <v>1415000</v>
      </c>
      <c r="E1318" s="16">
        <f>計算!H1318</f>
        <v/>
      </c>
      <c r="F1318" s="17">
        <f>計算!AR1318</f>
        <v/>
      </c>
      <c r="G1318" s="17">
        <f>計算!AQ1318</f>
        <v/>
      </c>
      <c r="H1318" s="16">
        <f>計算!AS1318</f>
        <v/>
      </c>
    </row>
    <row r="1319">
      <c r="D1319" s="16" t="n">
        <v>1416000</v>
      </c>
      <c r="E1319" s="16">
        <f>計算!H1319</f>
        <v/>
      </c>
      <c r="F1319" s="17">
        <f>計算!AR1319</f>
        <v/>
      </c>
      <c r="G1319" s="17">
        <f>計算!AQ1319</f>
        <v/>
      </c>
      <c r="H1319" s="16">
        <f>計算!AS1319</f>
        <v/>
      </c>
    </row>
    <row r="1320">
      <c r="D1320" s="16" t="n">
        <v>1417000</v>
      </c>
      <c r="E1320" s="16">
        <f>計算!H1320</f>
        <v/>
      </c>
      <c r="F1320" s="17">
        <f>計算!AR1320</f>
        <v/>
      </c>
      <c r="G1320" s="17">
        <f>計算!AQ1320</f>
        <v/>
      </c>
      <c r="H1320" s="16">
        <f>計算!AS1320</f>
        <v/>
      </c>
    </row>
    <row r="1321">
      <c r="D1321" s="16" t="n">
        <v>1418000</v>
      </c>
      <c r="E1321" s="16">
        <f>計算!H1321</f>
        <v/>
      </c>
      <c r="F1321" s="17">
        <f>計算!AR1321</f>
        <v/>
      </c>
      <c r="G1321" s="17">
        <f>計算!AQ1321</f>
        <v/>
      </c>
      <c r="H1321" s="16">
        <f>計算!AS1321</f>
        <v/>
      </c>
    </row>
    <row r="1322">
      <c r="D1322" s="16" t="n">
        <v>1419000</v>
      </c>
      <c r="E1322" s="16">
        <f>計算!H1322</f>
        <v/>
      </c>
      <c r="F1322" s="17">
        <f>計算!AR1322</f>
        <v/>
      </c>
      <c r="G1322" s="17">
        <f>計算!AQ1322</f>
        <v/>
      </c>
      <c r="H1322" s="16">
        <f>計算!AS1322</f>
        <v/>
      </c>
    </row>
    <row r="1323">
      <c r="D1323" s="16" t="n">
        <v>1420000</v>
      </c>
      <c r="E1323" s="16">
        <f>計算!H1323</f>
        <v/>
      </c>
      <c r="F1323" s="17">
        <f>計算!AR1323</f>
        <v/>
      </c>
      <c r="G1323" s="17">
        <f>計算!AQ1323</f>
        <v/>
      </c>
      <c r="H1323" s="16">
        <f>計算!AS1323</f>
        <v/>
      </c>
    </row>
    <row r="1324">
      <c r="D1324" s="16" t="n">
        <v>1421000</v>
      </c>
      <c r="E1324" s="16">
        <f>計算!H1324</f>
        <v/>
      </c>
      <c r="F1324" s="17">
        <f>計算!AR1324</f>
        <v/>
      </c>
      <c r="G1324" s="17">
        <f>計算!AQ1324</f>
        <v/>
      </c>
      <c r="H1324" s="16">
        <f>計算!AS1324</f>
        <v/>
      </c>
    </row>
    <row r="1325">
      <c r="D1325" s="16" t="n">
        <v>1422000</v>
      </c>
      <c r="E1325" s="16">
        <f>計算!H1325</f>
        <v/>
      </c>
      <c r="F1325" s="17">
        <f>計算!AR1325</f>
        <v/>
      </c>
      <c r="G1325" s="17">
        <f>計算!AQ1325</f>
        <v/>
      </c>
      <c r="H1325" s="16">
        <f>計算!AS1325</f>
        <v/>
      </c>
    </row>
    <row r="1326">
      <c r="D1326" s="16" t="n">
        <v>1423000</v>
      </c>
      <c r="E1326" s="16">
        <f>計算!H1326</f>
        <v/>
      </c>
      <c r="F1326" s="17">
        <f>計算!AR1326</f>
        <v/>
      </c>
      <c r="G1326" s="17">
        <f>計算!AQ1326</f>
        <v/>
      </c>
      <c r="H1326" s="16">
        <f>計算!AS1326</f>
        <v/>
      </c>
    </row>
    <row r="1327">
      <c r="D1327" s="16" t="n">
        <v>1424000</v>
      </c>
      <c r="E1327" s="16">
        <f>計算!H1327</f>
        <v/>
      </c>
      <c r="F1327" s="17">
        <f>計算!AR1327</f>
        <v/>
      </c>
      <c r="G1327" s="17">
        <f>計算!AQ1327</f>
        <v/>
      </c>
      <c r="H1327" s="16">
        <f>計算!AS1327</f>
        <v/>
      </c>
    </row>
    <row r="1328">
      <c r="D1328" s="16" t="n">
        <v>1425000</v>
      </c>
      <c r="E1328" s="16">
        <f>計算!H1328</f>
        <v/>
      </c>
      <c r="F1328" s="17">
        <f>計算!AR1328</f>
        <v/>
      </c>
      <c r="G1328" s="17">
        <f>計算!AQ1328</f>
        <v/>
      </c>
      <c r="H1328" s="16">
        <f>計算!AS1328</f>
        <v/>
      </c>
    </row>
    <row r="1329">
      <c r="D1329" s="16" t="n">
        <v>1426000</v>
      </c>
      <c r="E1329" s="16">
        <f>計算!H1329</f>
        <v/>
      </c>
      <c r="F1329" s="17">
        <f>計算!AR1329</f>
        <v/>
      </c>
      <c r="G1329" s="17">
        <f>計算!AQ1329</f>
        <v/>
      </c>
      <c r="H1329" s="16">
        <f>計算!AS1329</f>
        <v/>
      </c>
    </row>
    <row r="1330">
      <c r="D1330" s="16" t="n">
        <v>1427000</v>
      </c>
      <c r="E1330" s="16">
        <f>計算!H1330</f>
        <v/>
      </c>
      <c r="F1330" s="17">
        <f>計算!AR1330</f>
        <v/>
      </c>
      <c r="G1330" s="17">
        <f>計算!AQ1330</f>
        <v/>
      </c>
      <c r="H1330" s="16">
        <f>計算!AS1330</f>
        <v/>
      </c>
    </row>
    <row r="1331">
      <c r="D1331" s="16" t="n">
        <v>1428000</v>
      </c>
      <c r="E1331" s="16">
        <f>計算!H1331</f>
        <v/>
      </c>
      <c r="F1331" s="17">
        <f>計算!AR1331</f>
        <v/>
      </c>
      <c r="G1331" s="17">
        <f>計算!AQ1331</f>
        <v/>
      </c>
      <c r="H1331" s="16">
        <f>計算!AS1331</f>
        <v/>
      </c>
    </row>
    <row r="1332">
      <c r="D1332" s="16" t="n">
        <v>1429000</v>
      </c>
      <c r="E1332" s="16">
        <f>計算!H1332</f>
        <v/>
      </c>
      <c r="F1332" s="17">
        <f>計算!AR1332</f>
        <v/>
      </c>
      <c r="G1332" s="17">
        <f>計算!AQ1332</f>
        <v/>
      </c>
      <c r="H1332" s="16">
        <f>計算!AS1332</f>
        <v/>
      </c>
    </row>
    <row r="1333">
      <c r="D1333" s="16" t="n">
        <v>1430000</v>
      </c>
      <c r="E1333" s="16">
        <f>計算!H1333</f>
        <v/>
      </c>
      <c r="F1333" s="17">
        <f>計算!AR1333</f>
        <v/>
      </c>
      <c r="G1333" s="17">
        <f>計算!AQ1333</f>
        <v/>
      </c>
      <c r="H1333" s="16">
        <f>計算!AS1333</f>
        <v/>
      </c>
    </row>
    <row r="1334">
      <c r="D1334" s="16" t="n">
        <v>1431000</v>
      </c>
      <c r="E1334" s="16">
        <f>計算!H1334</f>
        <v/>
      </c>
      <c r="F1334" s="17">
        <f>計算!AR1334</f>
        <v/>
      </c>
      <c r="G1334" s="17">
        <f>計算!AQ1334</f>
        <v/>
      </c>
      <c r="H1334" s="16">
        <f>計算!AS1334</f>
        <v/>
      </c>
    </row>
    <row r="1335">
      <c r="D1335" s="16" t="n">
        <v>1432000</v>
      </c>
      <c r="E1335" s="16">
        <f>計算!H1335</f>
        <v/>
      </c>
      <c r="F1335" s="17">
        <f>計算!AR1335</f>
        <v/>
      </c>
      <c r="G1335" s="17">
        <f>計算!AQ1335</f>
        <v/>
      </c>
      <c r="H1335" s="16">
        <f>計算!AS1335</f>
        <v/>
      </c>
    </row>
    <row r="1336">
      <c r="D1336" s="16" t="n">
        <v>1433000</v>
      </c>
      <c r="E1336" s="16">
        <f>計算!H1336</f>
        <v/>
      </c>
      <c r="F1336" s="17">
        <f>計算!AR1336</f>
        <v/>
      </c>
      <c r="G1336" s="17">
        <f>計算!AQ1336</f>
        <v/>
      </c>
      <c r="H1336" s="16">
        <f>計算!AS1336</f>
        <v/>
      </c>
    </row>
    <row r="1337">
      <c r="D1337" s="16" t="n">
        <v>1434000</v>
      </c>
      <c r="E1337" s="16">
        <f>計算!H1337</f>
        <v/>
      </c>
      <c r="F1337" s="17">
        <f>計算!AR1337</f>
        <v/>
      </c>
      <c r="G1337" s="17">
        <f>計算!AQ1337</f>
        <v/>
      </c>
      <c r="H1337" s="16">
        <f>計算!AS1337</f>
        <v/>
      </c>
    </row>
    <row r="1338">
      <c r="D1338" s="16" t="n">
        <v>1435000</v>
      </c>
      <c r="E1338" s="16">
        <f>計算!H1338</f>
        <v/>
      </c>
      <c r="F1338" s="17">
        <f>計算!AR1338</f>
        <v/>
      </c>
      <c r="G1338" s="17">
        <f>計算!AQ1338</f>
        <v/>
      </c>
      <c r="H1338" s="16">
        <f>計算!AS1338</f>
        <v/>
      </c>
    </row>
    <row r="1339">
      <c r="D1339" s="16" t="n">
        <v>1436000</v>
      </c>
      <c r="E1339" s="16">
        <f>計算!H1339</f>
        <v/>
      </c>
      <c r="F1339" s="17">
        <f>計算!AR1339</f>
        <v/>
      </c>
      <c r="G1339" s="17">
        <f>計算!AQ1339</f>
        <v/>
      </c>
      <c r="H1339" s="16">
        <f>計算!AS1339</f>
        <v/>
      </c>
    </row>
    <row r="1340">
      <c r="D1340" s="16" t="n">
        <v>1437000</v>
      </c>
      <c r="E1340" s="16">
        <f>計算!H1340</f>
        <v/>
      </c>
      <c r="F1340" s="17">
        <f>計算!AR1340</f>
        <v/>
      </c>
      <c r="G1340" s="17">
        <f>計算!AQ1340</f>
        <v/>
      </c>
      <c r="H1340" s="16">
        <f>計算!AS1340</f>
        <v/>
      </c>
    </row>
    <row r="1341">
      <c r="D1341" s="16" t="n">
        <v>1438000</v>
      </c>
      <c r="E1341" s="16">
        <f>計算!H1341</f>
        <v/>
      </c>
      <c r="F1341" s="17">
        <f>計算!AR1341</f>
        <v/>
      </c>
      <c r="G1341" s="17">
        <f>計算!AQ1341</f>
        <v/>
      </c>
      <c r="H1341" s="16">
        <f>計算!AS1341</f>
        <v/>
      </c>
    </row>
    <row r="1342">
      <c r="D1342" s="16" t="n">
        <v>1439000</v>
      </c>
      <c r="E1342" s="16">
        <f>計算!H1342</f>
        <v/>
      </c>
      <c r="F1342" s="17">
        <f>計算!AR1342</f>
        <v/>
      </c>
      <c r="G1342" s="17">
        <f>計算!AQ1342</f>
        <v/>
      </c>
      <c r="H1342" s="16">
        <f>計算!AS1342</f>
        <v/>
      </c>
    </row>
    <row r="1343">
      <c r="D1343" s="16" t="n">
        <v>1440000</v>
      </c>
      <c r="E1343" s="16">
        <f>計算!H1343</f>
        <v/>
      </c>
      <c r="F1343" s="17">
        <f>計算!AR1343</f>
        <v/>
      </c>
      <c r="G1343" s="17">
        <f>計算!AQ1343</f>
        <v/>
      </c>
      <c r="H1343" s="16">
        <f>計算!AS1343</f>
        <v/>
      </c>
    </row>
    <row r="1344">
      <c r="D1344" s="16" t="n">
        <v>1441000</v>
      </c>
      <c r="E1344" s="16">
        <f>計算!H1344</f>
        <v/>
      </c>
      <c r="F1344" s="17">
        <f>計算!AR1344</f>
        <v/>
      </c>
      <c r="G1344" s="17">
        <f>計算!AQ1344</f>
        <v/>
      </c>
      <c r="H1344" s="16">
        <f>計算!AS1344</f>
        <v/>
      </c>
    </row>
    <row r="1345">
      <c r="D1345" s="16" t="n">
        <v>1442000</v>
      </c>
      <c r="E1345" s="16">
        <f>計算!H1345</f>
        <v/>
      </c>
      <c r="F1345" s="17">
        <f>計算!AR1345</f>
        <v/>
      </c>
      <c r="G1345" s="17">
        <f>計算!AQ1345</f>
        <v/>
      </c>
      <c r="H1345" s="16">
        <f>計算!AS1345</f>
        <v/>
      </c>
    </row>
    <row r="1346">
      <c r="D1346" s="16" t="n">
        <v>1443000</v>
      </c>
      <c r="E1346" s="16">
        <f>計算!H1346</f>
        <v/>
      </c>
      <c r="F1346" s="17">
        <f>計算!AR1346</f>
        <v/>
      </c>
      <c r="G1346" s="17">
        <f>計算!AQ1346</f>
        <v/>
      </c>
      <c r="H1346" s="16">
        <f>計算!AS1346</f>
        <v/>
      </c>
    </row>
    <row r="1347">
      <c r="D1347" s="16" t="n">
        <v>1444000</v>
      </c>
      <c r="E1347" s="16">
        <f>計算!H1347</f>
        <v/>
      </c>
      <c r="F1347" s="17">
        <f>計算!AR1347</f>
        <v/>
      </c>
      <c r="G1347" s="17">
        <f>計算!AQ1347</f>
        <v/>
      </c>
      <c r="H1347" s="16">
        <f>計算!AS1347</f>
        <v/>
      </c>
    </row>
    <row r="1348">
      <c r="D1348" s="16" t="n">
        <v>1445000</v>
      </c>
      <c r="E1348" s="16">
        <f>計算!H1348</f>
        <v/>
      </c>
      <c r="F1348" s="17">
        <f>計算!AR1348</f>
        <v/>
      </c>
      <c r="G1348" s="17">
        <f>計算!AQ1348</f>
        <v/>
      </c>
      <c r="H1348" s="16">
        <f>計算!AS1348</f>
        <v/>
      </c>
    </row>
    <row r="1349">
      <c r="D1349" s="16" t="n">
        <v>1446000</v>
      </c>
      <c r="E1349" s="16">
        <f>計算!H1349</f>
        <v/>
      </c>
      <c r="F1349" s="17">
        <f>計算!AR1349</f>
        <v/>
      </c>
      <c r="G1349" s="17">
        <f>計算!AQ1349</f>
        <v/>
      </c>
      <c r="H1349" s="16">
        <f>計算!AS1349</f>
        <v/>
      </c>
    </row>
    <row r="1350">
      <c r="D1350" s="16" t="n">
        <v>1447000</v>
      </c>
      <c r="E1350" s="16">
        <f>計算!H1350</f>
        <v/>
      </c>
      <c r="F1350" s="17">
        <f>計算!AR1350</f>
        <v/>
      </c>
      <c r="G1350" s="17">
        <f>計算!AQ1350</f>
        <v/>
      </c>
      <c r="H1350" s="16">
        <f>計算!AS1350</f>
        <v/>
      </c>
    </row>
    <row r="1351">
      <c r="D1351" s="16" t="n">
        <v>1448000</v>
      </c>
      <c r="E1351" s="16">
        <f>計算!H1351</f>
        <v/>
      </c>
      <c r="F1351" s="17">
        <f>計算!AR1351</f>
        <v/>
      </c>
      <c r="G1351" s="17">
        <f>計算!AQ1351</f>
        <v/>
      </c>
      <c r="H1351" s="16">
        <f>計算!AS1351</f>
        <v/>
      </c>
    </row>
    <row r="1352">
      <c r="D1352" s="16" t="n">
        <v>1449000</v>
      </c>
      <c r="E1352" s="16">
        <f>計算!H1352</f>
        <v/>
      </c>
      <c r="F1352" s="17">
        <f>計算!AR1352</f>
        <v/>
      </c>
      <c r="G1352" s="17">
        <f>計算!AQ1352</f>
        <v/>
      </c>
      <c r="H1352" s="16">
        <f>計算!AS1352</f>
        <v/>
      </c>
    </row>
    <row r="1353">
      <c r="D1353" s="16" t="n">
        <v>1450000</v>
      </c>
      <c r="E1353" s="16">
        <f>計算!H1353</f>
        <v/>
      </c>
      <c r="F1353" s="17">
        <f>計算!AR1353</f>
        <v/>
      </c>
      <c r="G1353" s="17">
        <f>計算!AQ1353</f>
        <v/>
      </c>
      <c r="H1353" s="16">
        <f>計算!AS1353</f>
        <v/>
      </c>
    </row>
    <row r="1354">
      <c r="D1354" s="16" t="n">
        <v>1451000</v>
      </c>
      <c r="E1354" s="16">
        <f>計算!H1354</f>
        <v/>
      </c>
      <c r="F1354" s="17">
        <f>計算!AR1354</f>
        <v/>
      </c>
      <c r="G1354" s="17">
        <f>計算!AQ1354</f>
        <v/>
      </c>
      <c r="H1354" s="16">
        <f>計算!AS1354</f>
        <v/>
      </c>
    </row>
    <row r="1355">
      <c r="D1355" s="16" t="n">
        <v>1452000</v>
      </c>
      <c r="E1355" s="16">
        <f>計算!H1355</f>
        <v/>
      </c>
      <c r="F1355" s="17">
        <f>計算!AR1355</f>
        <v/>
      </c>
      <c r="G1355" s="17">
        <f>計算!AQ1355</f>
        <v/>
      </c>
      <c r="H1355" s="16">
        <f>計算!AS1355</f>
        <v/>
      </c>
    </row>
    <row r="1356">
      <c r="D1356" s="16" t="n">
        <v>1453000</v>
      </c>
      <c r="E1356" s="16">
        <f>計算!H1356</f>
        <v/>
      </c>
      <c r="F1356" s="17">
        <f>計算!AR1356</f>
        <v/>
      </c>
      <c r="G1356" s="17">
        <f>計算!AQ1356</f>
        <v/>
      </c>
      <c r="H1356" s="16">
        <f>計算!AS1356</f>
        <v/>
      </c>
    </row>
    <row r="1357">
      <c r="D1357" s="16" t="n">
        <v>1454000</v>
      </c>
      <c r="E1357" s="16">
        <f>計算!H1357</f>
        <v/>
      </c>
      <c r="F1357" s="17">
        <f>計算!AR1357</f>
        <v/>
      </c>
      <c r="G1357" s="17">
        <f>計算!AQ1357</f>
        <v/>
      </c>
      <c r="H1357" s="16">
        <f>計算!AS1357</f>
        <v/>
      </c>
    </row>
    <row r="1358">
      <c r="D1358" s="16" t="n">
        <v>1455000</v>
      </c>
      <c r="E1358" s="16">
        <f>計算!H1358</f>
        <v/>
      </c>
      <c r="F1358" s="17">
        <f>計算!AR1358</f>
        <v/>
      </c>
      <c r="G1358" s="17">
        <f>計算!AQ1358</f>
        <v/>
      </c>
      <c r="H1358" s="16">
        <f>計算!AS1358</f>
        <v/>
      </c>
    </row>
    <row r="1359">
      <c r="D1359" s="16" t="n">
        <v>1456000</v>
      </c>
      <c r="E1359" s="16">
        <f>計算!H1359</f>
        <v/>
      </c>
      <c r="F1359" s="17">
        <f>計算!AR1359</f>
        <v/>
      </c>
      <c r="G1359" s="17">
        <f>計算!AQ1359</f>
        <v/>
      </c>
      <c r="H1359" s="16">
        <f>計算!AS1359</f>
        <v/>
      </c>
    </row>
    <row r="1360">
      <c r="D1360" s="16" t="n">
        <v>1457000</v>
      </c>
      <c r="E1360" s="16">
        <f>計算!H1360</f>
        <v/>
      </c>
      <c r="F1360" s="17">
        <f>計算!AR1360</f>
        <v/>
      </c>
      <c r="G1360" s="17">
        <f>計算!AQ1360</f>
        <v/>
      </c>
      <c r="H1360" s="16">
        <f>計算!AS1360</f>
        <v/>
      </c>
    </row>
    <row r="1361">
      <c r="D1361" s="16" t="n">
        <v>1458000</v>
      </c>
      <c r="E1361" s="16">
        <f>計算!H1361</f>
        <v/>
      </c>
      <c r="F1361" s="17">
        <f>計算!AR1361</f>
        <v/>
      </c>
      <c r="G1361" s="17">
        <f>計算!AQ1361</f>
        <v/>
      </c>
      <c r="H1361" s="16">
        <f>計算!AS1361</f>
        <v/>
      </c>
    </row>
    <row r="1362">
      <c r="D1362" s="16" t="n">
        <v>1459000</v>
      </c>
      <c r="E1362" s="16">
        <f>計算!H1362</f>
        <v/>
      </c>
      <c r="F1362" s="17">
        <f>計算!AR1362</f>
        <v/>
      </c>
      <c r="G1362" s="17">
        <f>計算!AQ1362</f>
        <v/>
      </c>
      <c r="H1362" s="16">
        <f>計算!AS1362</f>
        <v/>
      </c>
    </row>
    <row r="1363">
      <c r="D1363" s="16" t="n">
        <v>1460000</v>
      </c>
      <c r="E1363" s="16">
        <f>計算!H1363</f>
        <v/>
      </c>
      <c r="F1363" s="17">
        <f>計算!AR1363</f>
        <v/>
      </c>
      <c r="G1363" s="17">
        <f>計算!AQ1363</f>
        <v/>
      </c>
      <c r="H1363" s="16">
        <f>計算!AS1363</f>
        <v/>
      </c>
    </row>
    <row r="1364">
      <c r="D1364" s="16" t="n">
        <v>1461000</v>
      </c>
      <c r="E1364" s="16">
        <f>計算!H1364</f>
        <v/>
      </c>
      <c r="F1364" s="17">
        <f>計算!AR1364</f>
        <v/>
      </c>
      <c r="G1364" s="17">
        <f>計算!AQ1364</f>
        <v/>
      </c>
      <c r="H1364" s="16">
        <f>計算!AS1364</f>
        <v/>
      </c>
    </row>
    <row r="1365">
      <c r="D1365" s="16" t="n">
        <v>1462000</v>
      </c>
      <c r="E1365" s="16">
        <f>計算!H1365</f>
        <v/>
      </c>
      <c r="F1365" s="17">
        <f>計算!AR1365</f>
        <v/>
      </c>
      <c r="G1365" s="17">
        <f>計算!AQ1365</f>
        <v/>
      </c>
      <c r="H1365" s="16">
        <f>計算!AS1365</f>
        <v/>
      </c>
    </row>
    <row r="1366">
      <c r="D1366" s="16" t="n">
        <v>1463000</v>
      </c>
      <c r="E1366" s="16">
        <f>計算!H1366</f>
        <v/>
      </c>
      <c r="F1366" s="17">
        <f>計算!AR1366</f>
        <v/>
      </c>
      <c r="G1366" s="17">
        <f>計算!AQ1366</f>
        <v/>
      </c>
      <c r="H1366" s="16">
        <f>計算!AS1366</f>
        <v/>
      </c>
    </row>
    <row r="1367">
      <c r="D1367" s="16" t="n">
        <v>1464000</v>
      </c>
      <c r="E1367" s="16">
        <f>計算!H1367</f>
        <v/>
      </c>
      <c r="F1367" s="17">
        <f>計算!AR1367</f>
        <v/>
      </c>
      <c r="G1367" s="17">
        <f>計算!AQ1367</f>
        <v/>
      </c>
      <c r="H1367" s="16">
        <f>計算!AS1367</f>
        <v/>
      </c>
    </row>
    <row r="1368">
      <c r="D1368" s="16" t="n">
        <v>1465000</v>
      </c>
      <c r="E1368" s="16">
        <f>計算!H1368</f>
        <v/>
      </c>
      <c r="F1368" s="17">
        <f>計算!AR1368</f>
        <v/>
      </c>
      <c r="G1368" s="17">
        <f>計算!AQ1368</f>
        <v/>
      </c>
      <c r="H1368" s="16">
        <f>計算!AS1368</f>
        <v/>
      </c>
    </row>
    <row r="1369">
      <c r="D1369" s="16" t="n">
        <v>1466000</v>
      </c>
      <c r="E1369" s="16">
        <f>計算!H1369</f>
        <v/>
      </c>
      <c r="F1369" s="17">
        <f>計算!AR1369</f>
        <v/>
      </c>
      <c r="G1369" s="17">
        <f>計算!AQ1369</f>
        <v/>
      </c>
      <c r="H1369" s="16">
        <f>計算!AS1369</f>
        <v/>
      </c>
    </row>
    <row r="1370">
      <c r="D1370" s="16" t="n">
        <v>1467000</v>
      </c>
      <c r="E1370" s="16">
        <f>計算!H1370</f>
        <v/>
      </c>
      <c r="F1370" s="17">
        <f>計算!AR1370</f>
        <v/>
      </c>
      <c r="G1370" s="17">
        <f>計算!AQ1370</f>
        <v/>
      </c>
      <c r="H1370" s="16">
        <f>計算!AS1370</f>
        <v/>
      </c>
    </row>
    <row r="1371">
      <c r="D1371" s="16" t="n">
        <v>1468000</v>
      </c>
      <c r="E1371" s="16">
        <f>計算!H1371</f>
        <v/>
      </c>
      <c r="F1371" s="17">
        <f>計算!AR1371</f>
        <v/>
      </c>
      <c r="G1371" s="17">
        <f>計算!AQ1371</f>
        <v/>
      </c>
      <c r="H1371" s="16">
        <f>計算!AS1371</f>
        <v/>
      </c>
    </row>
    <row r="1372">
      <c r="D1372" s="16" t="n">
        <v>1469000</v>
      </c>
      <c r="E1372" s="16">
        <f>計算!H1372</f>
        <v/>
      </c>
      <c r="F1372" s="17">
        <f>計算!AR1372</f>
        <v/>
      </c>
      <c r="G1372" s="17">
        <f>計算!AQ1372</f>
        <v/>
      </c>
      <c r="H1372" s="16">
        <f>計算!AS1372</f>
        <v/>
      </c>
    </row>
    <row r="1373">
      <c r="D1373" s="16" t="n">
        <v>1470000</v>
      </c>
      <c r="E1373" s="16">
        <f>計算!H1373</f>
        <v/>
      </c>
      <c r="F1373" s="17">
        <f>計算!AR1373</f>
        <v/>
      </c>
      <c r="G1373" s="17">
        <f>計算!AQ1373</f>
        <v/>
      </c>
      <c r="H1373" s="16">
        <f>計算!AS1373</f>
        <v/>
      </c>
    </row>
    <row r="1374">
      <c r="D1374" s="16" t="n">
        <v>1471000</v>
      </c>
      <c r="E1374" s="16">
        <f>計算!H1374</f>
        <v/>
      </c>
      <c r="F1374" s="17">
        <f>計算!AR1374</f>
        <v/>
      </c>
      <c r="G1374" s="17">
        <f>計算!AQ1374</f>
        <v/>
      </c>
      <c r="H1374" s="16">
        <f>計算!AS1374</f>
        <v/>
      </c>
    </row>
    <row r="1375">
      <c r="D1375" s="16" t="n">
        <v>1472000</v>
      </c>
      <c r="E1375" s="16">
        <f>計算!H1375</f>
        <v/>
      </c>
      <c r="F1375" s="17">
        <f>計算!AR1375</f>
        <v/>
      </c>
      <c r="G1375" s="17">
        <f>計算!AQ1375</f>
        <v/>
      </c>
      <c r="H1375" s="16">
        <f>計算!AS1375</f>
        <v/>
      </c>
    </row>
    <row r="1376">
      <c r="D1376" s="16" t="n">
        <v>1473000</v>
      </c>
      <c r="E1376" s="16">
        <f>計算!H1376</f>
        <v/>
      </c>
      <c r="F1376" s="17">
        <f>計算!AR1376</f>
        <v/>
      </c>
      <c r="G1376" s="17">
        <f>計算!AQ1376</f>
        <v/>
      </c>
      <c r="H1376" s="16">
        <f>計算!AS1376</f>
        <v/>
      </c>
    </row>
    <row r="1377">
      <c r="D1377" s="16" t="n">
        <v>1474000</v>
      </c>
      <c r="E1377" s="16">
        <f>計算!H1377</f>
        <v/>
      </c>
      <c r="F1377" s="17">
        <f>計算!AR1377</f>
        <v/>
      </c>
      <c r="G1377" s="17">
        <f>計算!AQ1377</f>
        <v/>
      </c>
      <c r="H1377" s="16">
        <f>計算!AS1377</f>
        <v/>
      </c>
    </row>
    <row r="1378">
      <c r="D1378" s="16" t="n">
        <v>1475000</v>
      </c>
      <c r="E1378" s="16">
        <f>計算!H1378</f>
        <v/>
      </c>
      <c r="F1378" s="17">
        <f>計算!AR1378</f>
        <v/>
      </c>
      <c r="G1378" s="17">
        <f>計算!AQ1378</f>
        <v/>
      </c>
      <c r="H1378" s="16">
        <f>計算!AS1378</f>
        <v/>
      </c>
    </row>
    <row r="1379">
      <c r="D1379" s="16" t="n">
        <v>1476000</v>
      </c>
      <c r="E1379" s="16">
        <f>計算!H1379</f>
        <v/>
      </c>
      <c r="F1379" s="17">
        <f>計算!AR1379</f>
        <v/>
      </c>
      <c r="G1379" s="17">
        <f>計算!AQ1379</f>
        <v/>
      </c>
      <c r="H1379" s="16">
        <f>計算!AS1379</f>
        <v/>
      </c>
    </row>
    <row r="1380">
      <c r="D1380" s="16" t="n">
        <v>1477000</v>
      </c>
      <c r="E1380" s="16">
        <f>計算!H1380</f>
        <v/>
      </c>
      <c r="F1380" s="17">
        <f>計算!AR1380</f>
        <v/>
      </c>
      <c r="G1380" s="17">
        <f>計算!AQ1380</f>
        <v/>
      </c>
      <c r="H1380" s="16">
        <f>計算!AS1380</f>
        <v/>
      </c>
    </row>
    <row r="1381">
      <c r="D1381" s="16" t="n">
        <v>1478000</v>
      </c>
      <c r="E1381" s="16">
        <f>計算!H1381</f>
        <v/>
      </c>
      <c r="F1381" s="17">
        <f>計算!AR1381</f>
        <v/>
      </c>
      <c r="G1381" s="17">
        <f>計算!AQ1381</f>
        <v/>
      </c>
      <c r="H1381" s="16">
        <f>計算!AS1381</f>
        <v/>
      </c>
    </row>
    <row r="1382">
      <c r="D1382" s="16" t="n">
        <v>1479000</v>
      </c>
      <c r="E1382" s="16">
        <f>計算!H1382</f>
        <v/>
      </c>
      <c r="F1382" s="17">
        <f>計算!AR1382</f>
        <v/>
      </c>
      <c r="G1382" s="17">
        <f>計算!AQ1382</f>
        <v/>
      </c>
      <c r="H1382" s="16">
        <f>計算!AS1382</f>
        <v/>
      </c>
    </row>
    <row r="1383">
      <c r="D1383" s="16" t="n">
        <v>1480000</v>
      </c>
      <c r="E1383" s="16">
        <f>計算!H1383</f>
        <v/>
      </c>
      <c r="F1383" s="17">
        <f>計算!AR1383</f>
        <v/>
      </c>
      <c r="G1383" s="17">
        <f>計算!AQ1383</f>
        <v/>
      </c>
      <c r="H1383" s="16">
        <f>計算!AS1383</f>
        <v/>
      </c>
    </row>
    <row r="1384">
      <c r="D1384" s="16" t="n">
        <v>1481000</v>
      </c>
      <c r="E1384" s="16">
        <f>計算!H1384</f>
        <v/>
      </c>
      <c r="F1384" s="17">
        <f>計算!AR1384</f>
        <v/>
      </c>
      <c r="G1384" s="17">
        <f>計算!AQ1384</f>
        <v/>
      </c>
      <c r="H1384" s="16">
        <f>計算!AS1384</f>
        <v/>
      </c>
    </row>
    <row r="1385">
      <c r="D1385" s="16" t="n">
        <v>1482000</v>
      </c>
      <c r="E1385" s="16">
        <f>計算!H1385</f>
        <v/>
      </c>
      <c r="F1385" s="17">
        <f>計算!AR1385</f>
        <v/>
      </c>
      <c r="G1385" s="17">
        <f>計算!AQ1385</f>
        <v/>
      </c>
      <c r="H1385" s="16">
        <f>計算!AS1385</f>
        <v/>
      </c>
    </row>
    <row r="1386">
      <c r="D1386" s="16" t="n">
        <v>1483000</v>
      </c>
      <c r="E1386" s="16">
        <f>計算!H1386</f>
        <v/>
      </c>
      <c r="F1386" s="17">
        <f>計算!AR1386</f>
        <v/>
      </c>
      <c r="G1386" s="17">
        <f>計算!AQ1386</f>
        <v/>
      </c>
      <c r="H1386" s="16">
        <f>計算!AS1386</f>
        <v/>
      </c>
    </row>
    <row r="1387">
      <c r="D1387" s="16" t="n">
        <v>1484000</v>
      </c>
      <c r="E1387" s="16">
        <f>計算!H1387</f>
        <v/>
      </c>
      <c r="F1387" s="17">
        <f>計算!AR1387</f>
        <v/>
      </c>
      <c r="G1387" s="17">
        <f>計算!AQ1387</f>
        <v/>
      </c>
      <c r="H1387" s="16">
        <f>計算!AS1387</f>
        <v/>
      </c>
    </row>
    <row r="1388">
      <c r="D1388" s="16" t="n">
        <v>1485000</v>
      </c>
      <c r="E1388" s="16">
        <f>計算!H1388</f>
        <v/>
      </c>
      <c r="F1388" s="17">
        <f>計算!AR1388</f>
        <v/>
      </c>
      <c r="G1388" s="17">
        <f>計算!AQ1388</f>
        <v/>
      </c>
      <c r="H1388" s="16">
        <f>計算!AS1388</f>
        <v/>
      </c>
    </row>
    <row r="1389">
      <c r="D1389" s="16" t="n">
        <v>1486000</v>
      </c>
      <c r="E1389" s="16">
        <f>計算!H1389</f>
        <v/>
      </c>
      <c r="F1389" s="17">
        <f>計算!AR1389</f>
        <v/>
      </c>
      <c r="G1389" s="17">
        <f>計算!AQ1389</f>
        <v/>
      </c>
      <c r="H1389" s="16">
        <f>計算!AS1389</f>
        <v/>
      </c>
    </row>
    <row r="1390">
      <c r="D1390" s="16" t="n">
        <v>1487000</v>
      </c>
      <c r="E1390" s="16">
        <f>計算!H1390</f>
        <v/>
      </c>
      <c r="F1390" s="17">
        <f>計算!AR1390</f>
        <v/>
      </c>
      <c r="G1390" s="17">
        <f>計算!AQ1390</f>
        <v/>
      </c>
      <c r="H1390" s="16">
        <f>計算!AS1390</f>
        <v/>
      </c>
    </row>
    <row r="1391">
      <c r="D1391" s="16" t="n">
        <v>1488000</v>
      </c>
      <c r="E1391" s="16">
        <f>計算!H1391</f>
        <v/>
      </c>
      <c r="F1391" s="17">
        <f>計算!AR1391</f>
        <v/>
      </c>
      <c r="G1391" s="17">
        <f>計算!AQ1391</f>
        <v/>
      </c>
      <c r="H1391" s="16">
        <f>計算!AS1391</f>
        <v/>
      </c>
    </row>
    <row r="1392">
      <c r="D1392" s="16" t="n">
        <v>1489000</v>
      </c>
      <c r="E1392" s="16">
        <f>計算!H1392</f>
        <v/>
      </c>
      <c r="F1392" s="17">
        <f>計算!AR1392</f>
        <v/>
      </c>
      <c r="G1392" s="17">
        <f>計算!AQ1392</f>
        <v/>
      </c>
      <c r="H1392" s="16">
        <f>計算!AS1392</f>
        <v/>
      </c>
    </row>
    <row r="1393">
      <c r="D1393" s="16" t="n">
        <v>1490000</v>
      </c>
      <c r="E1393" s="16">
        <f>計算!H1393</f>
        <v/>
      </c>
      <c r="F1393" s="17">
        <f>計算!AR1393</f>
        <v/>
      </c>
      <c r="G1393" s="17">
        <f>計算!AQ1393</f>
        <v/>
      </c>
      <c r="H1393" s="16">
        <f>計算!AS1393</f>
        <v/>
      </c>
    </row>
    <row r="1394">
      <c r="D1394" s="16" t="n">
        <v>1491000</v>
      </c>
      <c r="E1394" s="16">
        <f>計算!H1394</f>
        <v/>
      </c>
      <c r="F1394" s="17">
        <f>計算!AR1394</f>
        <v/>
      </c>
      <c r="G1394" s="17">
        <f>計算!AQ1394</f>
        <v/>
      </c>
      <c r="H1394" s="16">
        <f>計算!AS1394</f>
        <v/>
      </c>
    </row>
    <row r="1395">
      <c r="D1395" s="16" t="n">
        <v>1492000</v>
      </c>
      <c r="E1395" s="16">
        <f>計算!H1395</f>
        <v/>
      </c>
      <c r="F1395" s="17">
        <f>計算!AR1395</f>
        <v/>
      </c>
      <c r="G1395" s="17">
        <f>計算!AQ1395</f>
        <v/>
      </c>
      <c r="H1395" s="16">
        <f>計算!AS1395</f>
        <v/>
      </c>
    </row>
    <row r="1396">
      <c r="D1396" s="16" t="n">
        <v>1493000</v>
      </c>
      <c r="E1396" s="16">
        <f>計算!H1396</f>
        <v/>
      </c>
      <c r="F1396" s="17">
        <f>計算!AR1396</f>
        <v/>
      </c>
      <c r="G1396" s="17">
        <f>計算!AQ1396</f>
        <v/>
      </c>
      <c r="H1396" s="16">
        <f>計算!AS1396</f>
        <v/>
      </c>
    </row>
    <row r="1397">
      <c r="D1397" s="16" t="n">
        <v>1494000</v>
      </c>
      <c r="E1397" s="16">
        <f>計算!H1397</f>
        <v/>
      </c>
      <c r="F1397" s="17">
        <f>計算!AR1397</f>
        <v/>
      </c>
      <c r="G1397" s="17">
        <f>計算!AQ1397</f>
        <v/>
      </c>
      <c r="H1397" s="16">
        <f>計算!AS1397</f>
        <v/>
      </c>
    </row>
    <row r="1398">
      <c r="D1398" s="16" t="n">
        <v>1495000</v>
      </c>
      <c r="E1398" s="16">
        <f>計算!H1398</f>
        <v/>
      </c>
      <c r="F1398" s="17">
        <f>計算!AR1398</f>
        <v/>
      </c>
      <c r="G1398" s="17">
        <f>計算!AQ1398</f>
        <v/>
      </c>
      <c r="H1398" s="16">
        <f>計算!AS1398</f>
        <v/>
      </c>
    </row>
    <row r="1399">
      <c r="D1399" s="16" t="n">
        <v>1496000</v>
      </c>
      <c r="E1399" s="16">
        <f>計算!H1399</f>
        <v/>
      </c>
      <c r="F1399" s="17">
        <f>計算!AR1399</f>
        <v/>
      </c>
      <c r="G1399" s="17">
        <f>計算!AQ1399</f>
        <v/>
      </c>
      <c r="H1399" s="16">
        <f>計算!AS1399</f>
        <v/>
      </c>
    </row>
    <row r="1400">
      <c r="D1400" s="16" t="n">
        <v>1497000</v>
      </c>
      <c r="E1400" s="16">
        <f>計算!H1400</f>
        <v/>
      </c>
      <c r="F1400" s="17">
        <f>計算!AR1400</f>
        <v/>
      </c>
      <c r="G1400" s="17">
        <f>計算!AQ1400</f>
        <v/>
      </c>
      <c r="H1400" s="16">
        <f>計算!AS1400</f>
        <v/>
      </c>
    </row>
    <row r="1401">
      <c r="D1401" s="16" t="n">
        <v>1498000</v>
      </c>
      <c r="E1401" s="16">
        <f>計算!H1401</f>
        <v/>
      </c>
      <c r="F1401" s="17">
        <f>計算!AR1401</f>
        <v/>
      </c>
      <c r="G1401" s="17">
        <f>計算!AQ1401</f>
        <v/>
      </c>
      <c r="H1401" s="16">
        <f>計算!AS1401</f>
        <v/>
      </c>
    </row>
    <row r="1402">
      <c r="D1402" s="16" t="n">
        <v>1499000</v>
      </c>
      <c r="E1402" s="16">
        <f>計算!H1402</f>
        <v/>
      </c>
      <c r="F1402" s="17">
        <f>計算!AR1402</f>
        <v/>
      </c>
      <c r="G1402" s="17">
        <f>計算!AQ1402</f>
        <v/>
      </c>
      <c r="H1402" s="16">
        <f>計算!AS1402</f>
        <v/>
      </c>
    </row>
    <row r="1403">
      <c r="D1403" s="16" t="n">
        <v>1500000</v>
      </c>
      <c r="E1403" s="16">
        <f>計算!H1403</f>
        <v/>
      </c>
      <c r="F1403" s="17">
        <f>計算!AR1403</f>
        <v/>
      </c>
      <c r="G1403" s="17">
        <f>計算!AQ1403</f>
        <v/>
      </c>
      <c r="H1403" s="16">
        <f>計算!AS1403</f>
        <v/>
      </c>
    </row>
  </sheetData>
  <conditionalFormatting sqref="F3:F1403">
    <cfRule type="expression" priority="1" dxfId="0">
      <formula>F3&gt;0</formula>
    </cfRule>
    <cfRule type="expression" priority="2" dxfId="1">
      <formula>F3&lt;=0</formula>
    </cfRule>
  </conditionalFormatting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J183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1" customWidth="1" min="2" max="2"/>
    <col width="16" customWidth="1" min="3" max="3"/>
    <col width="16" customWidth="1" min="4" max="4"/>
    <col width="16" customWidth="1" min="5" max="5"/>
    <col width="16" customWidth="1" min="6" max="6"/>
    <col width="18" customWidth="1" min="7" max="7"/>
    <col width="40" customWidth="1" min="9" max="9"/>
    <col width="12" customWidth="1" min="10" max="10"/>
  </cols>
  <sheetData>
    <row r="1">
      <c r="A1" s="1" t="inlineStr">
        <is>
          <t>上限まで寄附した独身が、医療費15万円で確定申告をしたときの差（円）。年収10万円刻み</t>
        </is>
      </c>
    </row>
    <row r="2">
      <c r="A2" s="2" t="inlineStr">
        <is>
          <t>年収</t>
        </is>
      </c>
      <c r="B2" s="2" t="inlineStr">
        <is>
          <t>上限</t>
        </is>
      </c>
      <c r="C2" s="2" t="inlineStr">
        <is>
          <t>C−B 書き忘れで消えた額</t>
        </is>
      </c>
      <c r="D2" s="2" t="inlineStr">
        <is>
          <t>C−A 申告しないより増えた税</t>
        </is>
      </c>
      <c r="E2" s="2" t="inlineStr">
        <is>
          <t>Bの実質負担（正しく書く）</t>
        </is>
      </c>
      <c r="F2" s="2" t="inlineStr">
        <is>
          <t>Dの実質負担（住民税の欄が空）</t>
        </is>
      </c>
      <c r="G2" s="2" t="inlineStr">
        <is>
          <t>上限＋5万円の寄附のB−A（医療費0円）</t>
        </is>
      </c>
      <c r="I2" s="2" t="inlineStr">
        <is>
          <t>集計</t>
        </is>
      </c>
      <c r="J2" s="2" t="inlineStr">
        <is>
          <t>値</t>
        </is>
      </c>
    </row>
    <row r="3">
      <c r="A3" s="16" t="n">
        <v>2000000</v>
      </c>
      <c r="B3" s="16">
        <f>計算!AO1404</f>
        <v/>
      </c>
      <c r="C3" s="16">
        <f>計算!AS1404</f>
        <v/>
      </c>
      <c r="D3" s="17">
        <f>計算!AR1404</f>
        <v/>
      </c>
      <c r="E3" s="16">
        <f>計算!AU1404</f>
        <v/>
      </c>
      <c r="F3" s="16">
        <f>計算!AV1404</f>
        <v/>
      </c>
      <c r="G3" s="17">
        <f>計算!AQ1405</f>
        <v/>
      </c>
      <c r="I3" s="3" t="inlineStr">
        <is>
          <t>C−Aが0より大きい年収の数</t>
        </is>
      </c>
      <c r="J3" s="9">
        <f>COUNTIF(D3:D183,"&gt;0")</f>
        <v/>
      </c>
    </row>
    <row r="4">
      <c r="A4" s="16" t="n">
        <v>2100000</v>
      </c>
      <c r="B4" s="16">
        <f>計算!AO1406</f>
        <v/>
      </c>
      <c r="C4" s="16">
        <f>計算!AS1406</f>
        <v/>
      </c>
      <c r="D4" s="17">
        <f>計算!AR1406</f>
        <v/>
      </c>
      <c r="E4" s="16">
        <f>計算!AU1406</f>
        <v/>
      </c>
      <c r="F4" s="16">
        <f>計算!AV1406</f>
        <v/>
      </c>
      <c r="G4" s="17">
        <f>計算!AQ1407</f>
        <v/>
      </c>
      <c r="I4" s="3" t="inlineStr">
        <is>
          <t>年収の数</t>
        </is>
      </c>
      <c r="J4" s="9">
        <f>COUNT(A3:A183)</f>
        <v/>
      </c>
    </row>
    <row r="5">
      <c r="A5" s="16" t="n">
        <v>2200000</v>
      </c>
      <c r="B5" s="16">
        <f>計算!AO1408</f>
        <v/>
      </c>
      <c r="C5" s="16">
        <f>計算!AS1408</f>
        <v/>
      </c>
      <c r="D5" s="17">
        <f>計算!AR1408</f>
        <v/>
      </c>
      <c r="E5" s="16">
        <f>計算!AU1408</f>
        <v/>
      </c>
      <c r="F5" s="16">
        <f>計算!AV1408</f>
        <v/>
      </c>
      <c r="G5" s="17">
        <f>計算!AQ1409</f>
        <v/>
      </c>
      <c r="I5" s="3" t="inlineStr">
        <is>
          <t>C−Aの最小</t>
        </is>
      </c>
      <c r="J5" s="11">
        <f>MIN(D3:D183)</f>
        <v/>
      </c>
    </row>
    <row r="6">
      <c r="A6" s="16" t="n">
        <v>2300000</v>
      </c>
      <c r="B6" s="16">
        <f>計算!AO1410</f>
        <v/>
      </c>
      <c r="C6" s="16">
        <f>計算!AS1410</f>
        <v/>
      </c>
      <c r="D6" s="17">
        <f>計算!AR1410</f>
        <v/>
      </c>
      <c r="E6" s="16">
        <f>計算!AU1410</f>
        <v/>
      </c>
      <c r="F6" s="16">
        <f>計算!AV1410</f>
        <v/>
      </c>
      <c r="G6" s="17">
        <f>計算!AQ1411</f>
        <v/>
      </c>
      <c r="I6" s="3" t="inlineStr">
        <is>
          <t>C−Aの最大</t>
        </is>
      </c>
      <c r="J6" s="11">
        <f>MAX(D3:D183)</f>
        <v/>
      </c>
    </row>
    <row r="7">
      <c r="A7" s="16" t="n">
        <v>2400000</v>
      </c>
      <c r="B7" s="16">
        <f>計算!AO1412</f>
        <v/>
      </c>
      <c r="C7" s="16">
        <f>計算!AS1412</f>
        <v/>
      </c>
      <c r="D7" s="17">
        <f>計算!AR1412</f>
        <v/>
      </c>
      <c r="E7" s="16">
        <f>計算!AU1412</f>
        <v/>
      </c>
      <c r="F7" s="16">
        <f>計算!AV1412</f>
        <v/>
      </c>
      <c r="G7" s="17">
        <f>計算!AQ1413</f>
        <v/>
      </c>
      <c r="I7" s="3" t="inlineStr">
        <is>
          <t>Bの実質負担の最小</t>
        </is>
      </c>
      <c r="J7" s="11">
        <f>MIN(E3:E183)</f>
        <v/>
      </c>
    </row>
    <row r="8">
      <c r="A8" s="16" t="n">
        <v>2500000</v>
      </c>
      <c r="B8" s="16">
        <f>計算!AO1414</f>
        <v/>
      </c>
      <c r="C8" s="16">
        <f>計算!AS1414</f>
        <v/>
      </c>
      <c r="D8" s="17">
        <f>計算!AR1414</f>
        <v/>
      </c>
      <c r="E8" s="16">
        <f>計算!AU1414</f>
        <v/>
      </c>
      <c r="F8" s="16">
        <f>計算!AV1414</f>
        <v/>
      </c>
      <c r="G8" s="17">
        <f>計算!AQ1415</f>
        <v/>
      </c>
      <c r="I8" s="3" t="inlineStr">
        <is>
          <t>Bの実質負担の最大</t>
        </is>
      </c>
      <c r="J8" s="11">
        <f>MAX(E3:E183)</f>
        <v/>
      </c>
    </row>
    <row r="9">
      <c r="A9" s="16" t="n">
        <v>2600000</v>
      </c>
      <c r="B9" s="16">
        <f>計算!AO1416</f>
        <v/>
      </c>
      <c r="C9" s="16">
        <f>計算!AS1416</f>
        <v/>
      </c>
      <c r="D9" s="17">
        <f>計算!AR1416</f>
        <v/>
      </c>
      <c r="E9" s="16">
        <f>計算!AU1416</f>
        <v/>
      </c>
      <c r="F9" s="16">
        <f>計算!AV1416</f>
        <v/>
      </c>
      <c r="G9" s="17">
        <f>計算!AQ1417</f>
        <v/>
      </c>
      <c r="I9" s="3" t="inlineStr">
        <is>
          <t>上限＋5万円でB−Aが0より小さい年収の数</t>
        </is>
      </c>
      <c r="J9" s="9">
        <f>COUNTIF(G3:G183,"&lt;0")</f>
        <v/>
      </c>
    </row>
    <row r="10">
      <c r="A10" s="16" t="n">
        <v>2700000</v>
      </c>
      <c r="B10" s="16">
        <f>計算!AO1418</f>
        <v/>
      </c>
      <c r="C10" s="16">
        <f>計算!AS1418</f>
        <v/>
      </c>
      <c r="D10" s="17">
        <f>計算!AR1418</f>
        <v/>
      </c>
      <c r="E10" s="16">
        <f>計算!AU1418</f>
        <v/>
      </c>
      <c r="F10" s="16">
        <f>計算!AV1418</f>
        <v/>
      </c>
      <c r="G10" s="17">
        <f>計算!AQ1419</f>
        <v/>
      </c>
      <c r="I10" s="3" t="inlineStr">
        <is>
          <t>上限＋5万円のB−Aの最小</t>
        </is>
      </c>
      <c r="J10" s="11">
        <f>MIN(G3:G183)</f>
        <v/>
      </c>
    </row>
    <row r="11">
      <c r="A11" s="16" t="n">
        <v>2800000</v>
      </c>
      <c r="B11" s="16">
        <f>計算!AO1420</f>
        <v/>
      </c>
      <c r="C11" s="16">
        <f>計算!AS1420</f>
        <v/>
      </c>
      <c r="D11" s="17">
        <f>計算!AR1420</f>
        <v/>
      </c>
      <c r="E11" s="16">
        <f>計算!AU1420</f>
        <v/>
      </c>
      <c r="F11" s="16">
        <f>計算!AV1420</f>
        <v/>
      </c>
      <c r="G11" s="17">
        <f>計算!AQ1421</f>
        <v/>
      </c>
    </row>
    <row r="12">
      <c r="A12" s="16" t="n">
        <v>2900000</v>
      </c>
      <c r="B12" s="16">
        <f>計算!AO1422</f>
        <v/>
      </c>
      <c r="C12" s="16">
        <f>計算!AS1422</f>
        <v/>
      </c>
      <c r="D12" s="17">
        <f>計算!AR1422</f>
        <v/>
      </c>
      <c r="E12" s="16">
        <f>計算!AU1422</f>
        <v/>
      </c>
      <c r="F12" s="16">
        <f>計算!AV1422</f>
        <v/>
      </c>
      <c r="G12" s="17">
        <f>計算!AQ1423</f>
        <v/>
      </c>
    </row>
    <row r="13">
      <c r="A13" s="16" t="n">
        <v>3000000</v>
      </c>
      <c r="B13" s="16">
        <f>計算!AO1424</f>
        <v/>
      </c>
      <c r="C13" s="16">
        <f>計算!AS1424</f>
        <v/>
      </c>
      <c r="D13" s="17">
        <f>計算!AR1424</f>
        <v/>
      </c>
      <c r="E13" s="16">
        <f>計算!AU1424</f>
        <v/>
      </c>
      <c r="F13" s="16">
        <f>計算!AV1424</f>
        <v/>
      </c>
      <c r="G13" s="17">
        <f>計算!AQ1425</f>
        <v/>
      </c>
    </row>
    <row r="14">
      <c r="A14" s="16" t="n">
        <v>3100000</v>
      </c>
      <c r="B14" s="16">
        <f>計算!AO1426</f>
        <v/>
      </c>
      <c r="C14" s="16">
        <f>計算!AS1426</f>
        <v/>
      </c>
      <c r="D14" s="17">
        <f>計算!AR1426</f>
        <v/>
      </c>
      <c r="E14" s="16">
        <f>計算!AU1426</f>
        <v/>
      </c>
      <c r="F14" s="16">
        <f>計算!AV1426</f>
        <v/>
      </c>
      <c r="G14" s="17">
        <f>計算!AQ1427</f>
        <v/>
      </c>
    </row>
    <row r="15">
      <c r="A15" s="16" t="n">
        <v>3200000</v>
      </c>
      <c r="B15" s="16">
        <f>計算!AO1428</f>
        <v/>
      </c>
      <c r="C15" s="16">
        <f>計算!AS1428</f>
        <v/>
      </c>
      <c r="D15" s="17">
        <f>計算!AR1428</f>
        <v/>
      </c>
      <c r="E15" s="16">
        <f>計算!AU1428</f>
        <v/>
      </c>
      <c r="F15" s="16">
        <f>計算!AV1428</f>
        <v/>
      </c>
      <c r="G15" s="17">
        <f>計算!AQ1429</f>
        <v/>
      </c>
    </row>
    <row r="16">
      <c r="A16" s="16" t="n">
        <v>3300000</v>
      </c>
      <c r="B16" s="16">
        <f>計算!AO1430</f>
        <v/>
      </c>
      <c r="C16" s="16">
        <f>計算!AS1430</f>
        <v/>
      </c>
      <c r="D16" s="17">
        <f>計算!AR1430</f>
        <v/>
      </c>
      <c r="E16" s="16">
        <f>計算!AU1430</f>
        <v/>
      </c>
      <c r="F16" s="16">
        <f>計算!AV1430</f>
        <v/>
      </c>
      <c r="G16" s="17">
        <f>計算!AQ1431</f>
        <v/>
      </c>
    </row>
    <row r="17">
      <c r="A17" s="16" t="n">
        <v>3400000</v>
      </c>
      <c r="B17" s="16">
        <f>計算!AO1432</f>
        <v/>
      </c>
      <c r="C17" s="16">
        <f>計算!AS1432</f>
        <v/>
      </c>
      <c r="D17" s="17">
        <f>計算!AR1432</f>
        <v/>
      </c>
      <c r="E17" s="16">
        <f>計算!AU1432</f>
        <v/>
      </c>
      <c r="F17" s="16">
        <f>計算!AV1432</f>
        <v/>
      </c>
      <c r="G17" s="17">
        <f>計算!AQ1433</f>
        <v/>
      </c>
    </row>
    <row r="18">
      <c r="A18" s="16" t="n">
        <v>3500000</v>
      </c>
      <c r="B18" s="16">
        <f>計算!AO1434</f>
        <v/>
      </c>
      <c r="C18" s="16">
        <f>計算!AS1434</f>
        <v/>
      </c>
      <c r="D18" s="17">
        <f>計算!AR1434</f>
        <v/>
      </c>
      <c r="E18" s="16">
        <f>計算!AU1434</f>
        <v/>
      </c>
      <c r="F18" s="16">
        <f>計算!AV1434</f>
        <v/>
      </c>
      <c r="G18" s="17">
        <f>計算!AQ1435</f>
        <v/>
      </c>
    </row>
    <row r="19">
      <c r="A19" s="16" t="n">
        <v>3600000</v>
      </c>
      <c r="B19" s="16">
        <f>計算!AO1436</f>
        <v/>
      </c>
      <c r="C19" s="16">
        <f>計算!AS1436</f>
        <v/>
      </c>
      <c r="D19" s="17">
        <f>計算!AR1436</f>
        <v/>
      </c>
      <c r="E19" s="16">
        <f>計算!AU1436</f>
        <v/>
      </c>
      <c r="F19" s="16">
        <f>計算!AV1436</f>
        <v/>
      </c>
      <c r="G19" s="17">
        <f>計算!AQ1437</f>
        <v/>
      </c>
    </row>
    <row r="20">
      <c r="A20" s="16" t="n">
        <v>3700000</v>
      </c>
      <c r="B20" s="16">
        <f>計算!AO1438</f>
        <v/>
      </c>
      <c r="C20" s="16">
        <f>計算!AS1438</f>
        <v/>
      </c>
      <c r="D20" s="17">
        <f>計算!AR1438</f>
        <v/>
      </c>
      <c r="E20" s="16">
        <f>計算!AU1438</f>
        <v/>
      </c>
      <c r="F20" s="16">
        <f>計算!AV1438</f>
        <v/>
      </c>
      <c r="G20" s="17">
        <f>計算!AQ1439</f>
        <v/>
      </c>
    </row>
    <row r="21">
      <c r="A21" s="16" t="n">
        <v>3800000</v>
      </c>
      <c r="B21" s="16">
        <f>計算!AO1440</f>
        <v/>
      </c>
      <c r="C21" s="16">
        <f>計算!AS1440</f>
        <v/>
      </c>
      <c r="D21" s="17">
        <f>計算!AR1440</f>
        <v/>
      </c>
      <c r="E21" s="16">
        <f>計算!AU1440</f>
        <v/>
      </c>
      <c r="F21" s="16">
        <f>計算!AV1440</f>
        <v/>
      </c>
      <c r="G21" s="17">
        <f>計算!AQ1441</f>
        <v/>
      </c>
    </row>
    <row r="22">
      <c r="A22" s="16" t="n">
        <v>3900000</v>
      </c>
      <c r="B22" s="16">
        <f>計算!AO1442</f>
        <v/>
      </c>
      <c r="C22" s="16">
        <f>計算!AS1442</f>
        <v/>
      </c>
      <c r="D22" s="17">
        <f>計算!AR1442</f>
        <v/>
      </c>
      <c r="E22" s="16">
        <f>計算!AU1442</f>
        <v/>
      </c>
      <c r="F22" s="16">
        <f>計算!AV1442</f>
        <v/>
      </c>
      <c r="G22" s="17">
        <f>計算!AQ1443</f>
        <v/>
      </c>
    </row>
    <row r="23">
      <c r="A23" s="16" t="n">
        <v>4000000</v>
      </c>
      <c r="B23" s="16">
        <f>計算!AO1444</f>
        <v/>
      </c>
      <c r="C23" s="16">
        <f>計算!AS1444</f>
        <v/>
      </c>
      <c r="D23" s="17">
        <f>計算!AR1444</f>
        <v/>
      </c>
      <c r="E23" s="16">
        <f>計算!AU1444</f>
        <v/>
      </c>
      <c r="F23" s="16">
        <f>計算!AV1444</f>
        <v/>
      </c>
      <c r="G23" s="17">
        <f>計算!AQ1445</f>
        <v/>
      </c>
    </row>
    <row r="24">
      <c r="A24" s="16" t="n">
        <v>4100000</v>
      </c>
      <c r="B24" s="16">
        <f>計算!AO1446</f>
        <v/>
      </c>
      <c r="C24" s="16">
        <f>計算!AS1446</f>
        <v/>
      </c>
      <c r="D24" s="17">
        <f>計算!AR1446</f>
        <v/>
      </c>
      <c r="E24" s="16">
        <f>計算!AU1446</f>
        <v/>
      </c>
      <c r="F24" s="16">
        <f>計算!AV1446</f>
        <v/>
      </c>
      <c r="G24" s="17">
        <f>計算!AQ1447</f>
        <v/>
      </c>
    </row>
    <row r="25">
      <c r="A25" s="16" t="n">
        <v>4200000</v>
      </c>
      <c r="B25" s="16">
        <f>計算!AO1448</f>
        <v/>
      </c>
      <c r="C25" s="16">
        <f>計算!AS1448</f>
        <v/>
      </c>
      <c r="D25" s="17">
        <f>計算!AR1448</f>
        <v/>
      </c>
      <c r="E25" s="16">
        <f>計算!AU1448</f>
        <v/>
      </c>
      <c r="F25" s="16">
        <f>計算!AV1448</f>
        <v/>
      </c>
      <c r="G25" s="17">
        <f>計算!AQ1449</f>
        <v/>
      </c>
    </row>
    <row r="26">
      <c r="A26" s="16" t="n">
        <v>4300000</v>
      </c>
      <c r="B26" s="16">
        <f>計算!AO1450</f>
        <v/>
      </c>
      <c r="C26" s="16">
        <f>計算!AS1450</f>
        <v/>
      </c>
      <c r="D26" s="17">
        <f>計算!AR1450</f>
        <v/>
      </c>
      <c r="E26" s="16">
        <f>計算!AU1450</f>
        <v/>
      </c>
      <c r="F26" s="16">
        <f>計算!AV1450</f>
        <v/>
      </c>
      <c r="G26" s="17">
        <f>計算!AQ1451</f>
        <v/>
      </c>
    </row>
    <row r="27">
      <c r="A27" s="16" t="n">
        <v>4400000</v>
      </c>
      <c r="B27" s="16">
        <f>計算!AO1452</f>
        <v/>
      </c>
      <c r="C27" s="16">
        <f>計算!AS1452</f>
        <v/>
      </c>
      <c r="D27" s="17">
        <f>計算!AR1452</f>
        <v/>
      </c>
      <c r="E27" s="16">
        <f>計算!AU1452</f>
        <v/>
      </c>
      <c r="F27" s="16">
        <f>計算!AV1452</f>
        <v/>
      </c>
      <c r="G27" s="17">
        <f>計算!AQ1453</f>
        <v/>
      </c>
    </row>
    <row r="28">
      <c r="A28" s="16" t="n">
        <v>4500000</v>
      </c>
      <c r="B28" s="16">
        <f>計算!AO1454</f>
        <v/>
      </c>
      <c r="C28" s="16">
        <f>計算!AS1454</f>
        <v/>
      </c>
      <c r="D28" s="17">
        <f>計算!AR1454</f>
        <v/>
      </c>
      <c r="E28" s="16">
        <f>計算!AU1454</f>
        <v/>
      </c>
      <c r="F28" s="16">
        <f>計算!AV1454</f>
        <v/>
      </c>
      <c r="G28" s="17">
        <f>計算!AQ1455</f>
        <v/>
      </c>
    </row>
    <row r="29">
      <c r="A29" s="16" t="n">
        <v>4600000</v>
      </c>
      <c r="B29" s="16">
        <f>計算!AO1456</f>
        <v/>
      </c>
      <c r="C29" s="16">
        <f>計算!AS1456</f>
        <v/>
      </c>
      <c r="D29" s="17">
        <f>計算!AR1456</f>
        <v/>
      </c>
      <c r="E29" s="16">
        <f>計算!AU1456</f>
        <v/>
      </c>
      <c r="F29" s="16">
        <f>計算!AV1456</f>
        <v/>
      </c>
      <c r="G29" s="17">
        <f>計算!AQ1457</f>
        <v/>
      </c>
    </row>
    <row r="30">
      <c r="A30" s="16" t="n">
        <v>4700000</v>
      </c>
      <c r="B30" s="16">
        <f>計算!AO1458</f>
        <v/>
      </c>
      <c r="C30" s="16">
        <f>計算!AS1458</f>
        <v/>
      </c>
      <c r="D30" s="17">
        <f>計算!AR1458</f>
        <v/>
      </c>
      <c r="E30" s="16">
        <f>計算!AU1458</f>
        <v/>
      </c>
      <c r="F30" s="16">
        <f>計算!AV1458</f>
        <v/>
      </c>
      <c r="G30" s="17">
        <f>計算!AQ1459</f>
        <v/>
      </c>
    </row>
    <row r="31">
      <c r="A31" s="16" t="n">
        <v>4800000</v>
      </c>
      <c r="B31" s="16">
        <f>計算!AO1460</f>
        <v/>
      </c>
      <c r="C31" s="16">
        <f>計算!AS1460</f>
        <v/>
      </c>
      <c r="D31" s="17">
        <f>計算!AR1460</f>
        <v/>
      </c>
      <c r="E31" s="16">
        <f>計算!AU1460</f>
        <v/>
      </c>
      <c r="F31" s="16">
        <f>計算!AV1460</f>
        <v/>
      </c>
      <c r="G31" s="17">
        <f>計算!AQ1461</f>
        <v/>
      </c>
    </row>
    <row r="32">
      <c r="A32" s="16" t="n">
        <v>4900000</v>
      </c>
      <c r="B32" s="16">
        <f>計算!AO1462</f>
        <v/>
      </c>
      <c r="C32" s="16">
        <f>計算!AS1462</f>
        <v/>
      </c>
      <c r="D32" s="17">
        <f>計算!AR1462</f>
        <v/>
      </c>
      <c r="E32" s="16">
        <f>計算!AU1462</f>
        <v/>
      </c>
      <c r="F32" s="16">
        <f>計算!AV1462</f>
        <v/>
      </c>
      <c r="G32" s="17">
        <f>計算!AQ1463</f>
        <v/>
      </c>
    </row>
    <row r="33">
      <c r="A33" s="16" t="n">
        <v>5000000</v>
      </c>
      <c r="B33" s="16">
        <f>計算!AO1464</f>
        <v/>
      </c>
      <c r="C33" s="16">
        <f>計算!AS1464</f>
        <v/>
      </c>
      <c r="D33" s="17">
        <f>計算!AR1464</f>
        <v/>
      </c>
      <c r="E33" s="16">
        <f>計算!AU1464</f>
        <v/>
      </c>
      <c r="F33" s="16">
        <f>計算!AV1464</f>
        <v/>
      </c>
      <c r="G33" s="17">
        <f>計算!AQ1465</f>
        <v/>
      </c>
    </row>
    <row r="34">
      <c r="A34" s="16" t="n">
        <v>5100000</v>
      </c>
      <c r="B34" s="16">
        <f>計算!AO1466</f>
        <v/>
      </c>
      <c r="C34" s="16">
        <f>計算!AS1466</f>
        <v/>
      </c>
      <c r="D34" s="17">
        <f>計算!AR1466</f>
        <v/>
      </c>
      <c r="E34" s="16">
        <f>計算!AU1466</f>
        <v/>
      </c>
      <c r="F34" s="16">
        <f>計算!AV1466</f>
        <v/>
      </c>
      <c r="G34" s="17">
        <f>計算!AQ1467</f>
        <v/>
      </c>
    </row>
    <row r="35">
      <c r="A35" s="16" t="n">
        <v>5200000</v>
      </c>
      <c r="B35" s="16">
        <f>計算!AO1468</f>
        <v/>
      </c>
      <c r="C35" s="16">
        <f>計算!AS1468</f>
        <v/>
      </c>
      <c r="D35" s="17">
        <f>計算!AR1468</f>
        <v/>
      </c>
      <c r="E35" s="16">
        <f>計算!AU1468</f>
        <v/>
      </c>
      <c r="F35" s="16">
        <f>計算!AV1468</f>
        <v/>
      </c>
      <c r="G35" s="17">
        <f>計算!AQ1469</f>
        <v/>
      </c>
    </row>
    <row r="36">
      <c r="A36" s="16" t="n">
        <v>5300000</v>
      </c>
      <c r="B36" s="16">
        <f>計算!AO1470</f>
        <v/>
      </c>
      <c r="C36" s="16">
        <f>計算!AS1470</f>
        <v/>
      </c>
      <c r="D36" s="17">
        <f>計算!AR1470</f>
        <v/>
      </c>
      <c r="E36" s="16">
        <f>計算!AU1470</f>
        <v/>
      </c>
      <c r="F36" s="16">
        <f>計算!AV1470</f>
        <v/>
      </c>
      <c r="G36" s="17">
        <f>計算!AQ1471</f>
        <v/>
      </c>
    </row>
    <row r="37">
      <c r="A37" s="16" t="n">
        <v>5400000</v>
      </c>
      <c r="B37" s="16">
        <f>計算!AO1472</f>
        <v/>
      </c>
      <c r="C37" s="16">
        <f>計算!AS1472</f>
        <v/>
      </c>
      <c r="D37" s="17">
        <f>計算!AR1472</f>
        <v/>
      </c>
      <c r="E37" s="16">
        <f>計算!AU1472</f>
        <v/>
      </c>
      <c r="F37" s="16">
        <f>計算!AV1472</f>
        <v/>
      </c>
      <c r="G37" s="17">
        <f>計算!AQ1473</f>
        <v/>
      </c>
    </row>
    <row r="38">
      <c r="A38" s="16" t="n">
        <v>5500000</v>
      </c>
      <c r="B38" s="16">
        <f>計算!AO1474</f>
        <v/>
      </c>
      <c r="C38" s="16">
        <f>計算!AS1474</f>
        <v/>
      </c>
      <c r="D38" s="17">
        <f>計算!AR1474</f>
        <v/>
      </c>
      <c r="E38" s="16">
        <f>計算!AU1474</f>
        <v/>
      </c>
      <c r="F38" s="16">
        <f>計算!AV1474</f>
        <v/>
      </c>
      <c r="G38" s="17">
        <f>計算!AQ1475</f>
        <v/>
      </c>
    </row>
    <row r="39">
      <c r="A39" s="16" t="n">
        <v>5600000</v>
      </c>
      <c r="B39" s="16">
        <f>計算!AO1476</f>
        <v/>
      </c>
      <c r="C39" s="16">
        <f>計算!AS1476</f>
        <v/>
      </c>
      <c r="D39" s="17">
        <f>計算!AR1476</f>
        <v/>
      </c>
      <c r="E39" s="16">
        <f>計算!AU1476</f>
        <v/>
      </c>
      <c r="F39" s="16">
        <f>計算!AV1476</f>
        <v/>
      </c>
      <c r="G39" s="17">
        <f>計算!AQ1477</f>
        <v/>
      </c>
    </row>
    <row r="40">
      <c r="A40" s="16" t="n">
        <v>5700000</v>
      </c>
      <c r="B40" s="16">
        <f>計算!AO1478</f>
        <v/>
      </c>
      <c r="C40" s="16">
        <f>計算!AS1478</f>
        <v/>
      </c>
      <c r="D40" s="17">
        <f>計算!AR1478</f>
        <v/>
      </c>
      <c r="E40" s="16">
        <f>計算!AU1478</f>
        <v/>
      </c>
      <c r="F40" s="16">
        <f>計算!AV1478</f>
        <v/>
      </c>
      <c r="G40" s="17">
        <f>計算!AQ1479</f>
        <v/>
      </c>
    </row>
    <row r="41">
      <c r="A41" s="16" t="n">
        <v>5800000</v>
      </c>
      <c r="B41" s="16">
        <f>計算!AO1480</f>
        <v/>
      </c>
      <c r="C41" s="16">
        <f>計算!AS1480</f>
        <v/>
      </c>
      <c r="D41" s="17">
        <f>計算!AR1480</f>
        <v/>
      </c>
      <c r="E41" s="16">
        <f>計算!AU1480</f>
        <v/>
      </c>
      <c r="F41" s="16">
        <f>計算!AV1480</f>
        <v/>
      </c>
      <c r="G41" s="17">
        <f>計算!AQ1481</f>
        <v/>
      </c>
    </row>
    <row r="42">
      <c r="A42" s="16" t="n">
        <v>5900000</v>
      </c>
      <c r="B42" s="16">
        <f>計算!AO1482</f>
        <v/>
      </c>
      <c r="C42" s="16">
        <f>計算!AS1482</f>
        <v/>
      </c>
      <c r="D42" s="17">
        <f>計算!AR1482</f>
        <v/>
      </c>
      <c r="E42" s="16">
        <f>計算!AU1482</f>
        <v/>
      </c>
      <c r="F42" s="16">
        <f>計算!AV1482</f>
        <v/>
      </c>
      <c r="G42" s="17">
        <f>計算!AQ1483</f>
        <v/>
      </c>
    </row>
    <row r="43">
      <c r="A43" s="16" t="n">
        <v>6000000</v>
      </c>
      <c r="B43" s="16">
        <f>計算!AO1484</f>
        <v/>
      </c>
      <c r="C43" s="16">
        <f>計算!AS1484</f>
        <v/>
      </c>
      <c r="D43" s="17">
        <f>計算!AR1484</f>
        <v/>
      </c>
      <c r="E43" s="16">
        <f>計算!AU1484</f>
        <v/>
      </c>
      <c r="F43" s="16">
        <f>計算!AV1484</f>
        <v/>
      </c>
      <c r="G43" s="17">
        <f>計算!AQ1485</f>
        <v/>
      </c>
    </row>
    <row r="44">
      <c r="A44" s="16" t="n">
        <v>6100000</v>
      </c>
      <c r="B44" s="16">
        <f>計算!AO1486</f>
        <v/>
      </c>
      <c r="C44" s="16">
        <f>計算!AS1486</f>
        <v/>
      </c>
      <c r="D44" s="17">
        <f>計算!AR1486</f>
        <v/>
      </c>
      <c r="E44" s="16">
        <f>計算!AU1486</f>
        <v/>
      </c>
      <c r="F44" s="16">
        <f>計算!AV1486</f>
        <v/>
      </c>
      <c r="G44" s="17">
        <f>計算!AQ1487</f>
        <v/>
      </c>
    </row>
    <row r="45">
      <c r="A45" s="16" t="n">
        <v>6200000</v>
      </c>
      <c r="B45" s="16">
        <f>計算!AO1488</f>
        <v/>
      </c>
      <c r="C45" s="16">
        <f>計算!AS1488</f>
        <v/>
      </c>
      <c r="D45" s="17">
        <f>計算!AR1488</f>
        <v/>
      </c>
      <c r="E45" s="16">
        <f>計算!AU1488</f>
        <v/>
      </c>
      <c r="F45" s="16">
        <f>計算!AV1488</f>
        <v/>
      </c>
      <c r="G45" s="17">
        <f>計算!AQ1489</f>
        <v/>
      </c>
    </row>
    <row r="46">
      <c r="A46" s="16" t="n">
        <v>6300000</v>
      </c>
      <c r="B46" s="16">
        <f>計算!AO1490</f>
        <v/>
      </c>
      <c r="C46" s="16">
        <f>計算!AS1490</f>
        <v/>
      </c>
      <c r="D46" s="17">
        <f>計算!AR1490</f>
        <v/>
      </c>
      <c r="E46" s="16">
        <f>計算!AU1490</f>
        <v/>
      </c>
      <c r="F46" s="16">
        <f>計算!AV1490</f>
        <v/>
      </c>
      <c r="G46" s="17">
        <f>計算!AQ1491</f>
        <v/>
      </c>
    </row>
    <row r="47">
      <c r="A47" s="16" t="n">
        <v>6400000</v>
      </c>
      <c r="B47" s="16">
        <f>計算!AO1492</f>
        <v/>
      </c>
      <c r="C47" s="16">
        <f>計算!AS1492</f>
        <v/>
      </c>
      <c r="D47" s="17">
        <f>計算!AR1492</f>
        <v/>
      </c>
      <c r="E47" s="16">
        <f>計算!AU1492</f>
        <v/>
      </c>
      <c r="F47" s="16">
        <f>計算!AV1492</f>
        <v/>
      </c>
      <c r="G47" s="17">
        <f>計算!AQ1493</f>
        <v/>
      </c>
    </row>
    <row r="48">
      <c r="A48" s="16" t="n">
        <v>6500000</v>
      </c>
      <c r="B48" s="16">
        <f>計算!AO1494</f>
        <v/>
      </c>
      <c r="C48" s="16">
        <f>計算!AS1494</f>
        <v/>
      </c>
      <c r="D48" s="17">
        <f>計算!AR1494</f>
        <v/>
      </c>
      <c r="E48" s="16">
        <f>計算!AU1494</f>
        <v/>
      </c>
      <c r="F48" s="16">
        <f>計算!AV1494</f>
        <v/>
      </c>
      <c r="G48" s="17">
        <f>計算!AQ1495</f>
        <v/>
      </c>
    </row>
    <row r="49">
      <c r="A49" s="16" t="n">
        <v>6600000</v>
      </c>
      <c r="B49" s="16">
        <f>計算!AO1496</f>
        <v/>
      </c>
      <c r="C49" s="16">
        <f>計算!AS1496</f>
        <v/>
      </c>
      <c r="D49" s="17">
        <f>計算!AR1496</f>
        <v/>
      </c>
      <c r="E49" s="16">
        <f>計算!AU1496</f>
        <v/>
      </c>
      <c r="F49" s="16">
        <f>計算!AV1496</f>
        <v/>
      </c>
      <c r="G49" s="17">
        <f>計算!AQ1497</f>
        <v/>
      </c>
    </row>
    <row r="50">
      <c r="A50" s="16" t="n">
        <v>6700000</v>
      </c>
      <c r="B50" s="16">
        <f>計算!AO1498</f>
        <v/>
      </c>
      <c r="C50" s="16">
        <f>計算!AS1498</f>
        <v/>
      </c>
      <c r="D50" s="17">
        <f>計算!AR1498</f>
        <v/>
      </c>
      <c r="E50" s="16">
        <f>計算!AU1498</f>
        <v/>
      </c>
      <c r="F50" s="16">
        <f>計算!AV1498</f>
        <v/>
      </c>
      <c r="G50" s="17">
        <f>計算!AQ1499</f>
        <v/>
      </c>
    </row>
    <row r="51">
      <c r="A51" s="16" t="n">
        <v>6800000</v>
      </c>
      <c r="B51" s="16">
        <f>計算!AO1500</f>
        <v/>
      </c>
      <c r="C51" s="16">
        <f>計算!AS1500</f>
        <v/>
      </c>
      <c r="D51" s="17">
        <f>計算!AR1500</f>
        <v/>
      </c>
      <c r="E51" s="16">
        <f>計算!AU1500</f>
        <v/>
      </c>
      <c r="F51" s="16">
        <f>計算!AV1500</f>
        <v/>
      </c>
      <c r="G51" s="17">
        <f>計算!AQ1501</f>
        <v/>
      </c>
    </row>
    <row r="52">
      <c r="A52" s="16" t="n">
        <v>6900000</v>
      </c>
      <c r="B52" s="16">
        <f>計算!AO1502</f>
        <v/>
      </c>
      <c r="C52" s="16">
        <f>計算!AS1502</f>
        <v/>
      </c>
      <c r="D52" s="17">
        <f>計算!AR1502</f>
        <v/>
      </c>
      <c r="E52" s="16">
        <f>計算!AU1502</f>
        <v/>
      </c>
      <c r="F52" s="16">
        <f>計算!AV1502</f>
        <v/>
      </c>
      <c r="G52" s="17">
        <f>計算!AQ1503</f>
        <v/>
      </c>
    </row>
    <row r="53">
      <c r="A53" s="16" t="n">
        <v>7000000</v>
      </c>
      <c r="B53" s="16">
        <f>計算!AO1504</f>
        <v/>
      </c>
      <c r="C53" s="16">
        <f>計算!AS1504</f>
        <v/>
      </c>
      <c r="D53" s="17">
        <f>計算!AR1504</f>
        <v/>
      </c>
      <c r="E53" s="16">
        <f>計算!AU1504</f>
        <v/>
      </c>
      <c r="F53" s="16">
        <f>計算!AV1504</f>
        <v/>
      </c>
      <c r="G53" s="17">
        <f>計算!AQ1505</f>
        <v/>
      </c>
    </row>
    <row r="54">
      <c r="A54" s="16" t="n">
        <v>7100000</v>
      </c>
      <c r="B54" s="16">
        <f>計算!AO1506</f>
        <v/>
      </c>
      <c r="C54" s="16">
        <f>計算!AS1506</f>
        <v/>
      </c>
      <c r="D54" s="17">
        <f>計算!AR1506</f>
        <v/>
      </c>
      <c r="E54" s="16">
        <f>計算!AU1506</f>
        <v/>
      </c>
      <c r="F54" s="16">
        <f>計算!AV1506</f>
        <v/>
      </c>
      <c r="G54" s="17">
        <f>計算!AQ1507</f>
        <v/>
      </c>
    </row>
    <row r="55">
      <c r="A55" s="16" t="n">
        <v>7200000</v>
      </c>
      <c r="B55" s="16">
        <f>計算!AO1508</f>
        <v/>
      </c>
      <c r="C55" s="16">
        <f>計算!AS1508</f>
        <v/>
      </c>
      <c r="D55" s="17">
        <f>計算!AR1508</f>
        <v/>
      </c>
      <c r="E55" s="16">
        <f>計算!AU1508</f>
        <v/>
      </c>
      <c r="F55" s="16">
        <f>計算!AV1508</f>
        <v/>
      </c>
      <c r="G55" s="17">
        <f>計算!AQ1509</f>
        <v/>
      </c>
    </row>
    <row r="56">
      <c r="A56" s="16" t="n">
        <v>7300000</v>
      </c>
      <c r="B56" s="16">
        <f>計算!AO1510</f>
        <v/>
      </c>
      <c r="C56" s="16">
        <f>計算!AS1510</f>
        <v/>
      </c>
      <c r="D56" s="17">
        <f>計算!AR1510</f>
        <v/>
      </c>
      <c r="E56" s="16">
        <f>計算!AU1510</f>
        <v/>
      </c>
      <c r="F56" s="16">
        <f>計算!AV1510</f>
        <v/>
      </c>
      <c r="G56" s="17">
        <f>計算!AQ1511</f>
        <v/>
      </c>
    </row>
    <row r="57">
      <c r="A57" s="16" t="n">
        <v>7400000</v>
      </c>
      <c r="B57" s="16">
        <f>計算!AO1512</f>
        <v/>
      </c>
      <c r="C57" s="16">
        <f>計算!AS1512</f>
        <v/>
      </c>
      <c r="D57" s="17">
        <f>計算!AR1512</f>
        <v/>
      </c>
      <c r="E57" s="16">
        <f>計算!AU1512</f>
        <v/>
      </c>
      <c r="F57" s="16">
        <f>計算!AV1512</f>
        <v/>
      </c>
      <c r="G57" s="17">
        <f>計算!AQ1513</f>
        <v/>
      </c>
    </row>
    <row r="58">
      <c r="A58" s="16" t="n">
        <v>7500000</v>
      </c>
      <c r="B58" s="16">
        <f>計算!AO1514</f>
        <v/>
      </c>
      <c r="C58" s="16">
        <f>計算!AS1514</f>
        <v/>
      </c>
      <c r="D58" s="17">
        <f>計算!AR1514</f>
        <v/>
      </c>
      <c r="E58" s="16">
        <f>計算!AU1514</f>
        <v/>
      </c>
      <c r="F58" s="16">
        <f>計算!AV1514</f>
        <v/>
      </c>
      <c r="G58" s="17">
        <f>計算!AQ1515</f>
        <v/>
      </c>
    </row>
    <row r="59">
      <c r="A59" s="16" t="n">
        <v>7600000</v>
      </c>
      <c r="B59" s="16">
        <f>計算!AO1516</f>
        <v/>
      </c>
      <c r="C59" s="16">
        <f>計算!AS1516</f>
        <v/>
      </c>
      <c r="D59" s="17">
        <f>計算!AR1516</f>
        <v/>
      </c>
      <c r="E59" s="16">
        <f>計算!AU1516</f>
        <v/>
      </c>
      <c r="F59" s="16">
        <f>計算!AV1516</f>
        <v/>
      </c>
      <c r="G59" s="17">
        <f>計算!AQ1517</f>
        <v/>
      </c>
    </row>
    <row r="60">
      <c r="A60" s="16" t="n">
        <v>7700000</v>
      </c>
      <c r="B60" s="16">
        <f>計算!AO1518</f>
        <v/>
      </c>
      <c r="C60" s="16">
        <f>計算!AS1518</f>
        <v/>
      </c>
      <c r="D60" s="17">
        <f>計算!AR1518</f>
        <v/>
      </c>
      <c r="E60" s="16">
        <f>計算!AU1518</f>
        <v/>
      </c>
      <c r="F60" s="16">
        <f>計算!AV1518</f>
        <v/>
      </c>
      <c r="G60" s="17">
        <f>計算!AQ1519</f>
        <v/>
      </c>
    </row>
    <row r="61">
      <c r="A61" s="16" t="n">
        <v>7800000</v>
      </c>
      <c r="B61" s="16">
        <f>計算!AO1520</f>
        <v/>
      </c>
      <c r="C61" s="16">
        <f>計算!AS1520</f>
        <v/>
      </c>
      <c r="D61" s="17">
        <f>計算!AR1520</f>
        <v/>
      </c>
      <c r="E61" s="16">
        <f>計算!AU1520</f>
        <v/>
      </c>
      <c r="F61" s="16">
        <f>計算!AV1520</f>
        <v/>
      </c>
      <c r="G61" s="17">
        <f>計算!AQ1521</f>
        <v/>
      </c>
    </row>
    <row r="62">
      <c r="A62" s="16" t="n">
        <v>7900000</v>
      </c>
      <c r="B62" s="16">
        <f>計算!AO1522</f>
        <v/>
      </c>
      <c r="C62" s="16">
        <f>計算!AS1522</f>
        <v/>
      </c>
      <c r="D62" s="17">
        <f>計算!AR1522</f>
        <v/>
      </c>
      <c r="E62" s="16">
        <f>計算!AU1522</f>
        <v/>
      </c>
      <c r="F62" s="16">
        <f>計算!AV1522</f>
        <v/>
      </c>
      <c r="G62" s="17">
        <f>計算!AQ1523</f>
        <v/>
      </c>
    </row>
    <row r="63">
      <c r="A63" s="16" t="n">
        <v>8000000</v>
      </c>
      <c r="B63" s="16">
        <f>計算!AO1524</f>
        <v/>
      </c>
      <c r="C63" s="16">
        <f>計算!AS1524</f>
        <v/>
      </c>
      <c r="D63" s="17">
        <f>計算!AR1524</f>
        <v/>
      </c>
      <c r="E63" s="16">
        <f>計算!AU1524</f>
        <v/>
      </c>
      <c r="F63" s="16">
        <f>計算!AV1524</f>
        <v/>
      </c>
      <c r="G63" s="17">
        <f>計算!AQ1525</f>
        <v/>
      </c>
    </row>
    <row r="64">
      <c r="A64" s="16" t="n">
        <v>8100000</v>
      </c>
      <c r="B64" s="16">
        <f>計算!AO1526</f>
        <v/>
      </c>
      <c r="C64" s="16">
        <f>計算!AS1526</f>
        <v/>
      </c>
      <c r="D64" s="17">
        <f>計算!AR1526</f>
        <v/>
      </c>
      <c r="E64" s="16">
        <f>計算!AU1526</f>
        <v/>
      </c>
      <c r="F64" s="16">
        <f>計算!AV1526</f>
        <v/>
      </c>
      <c r="G64" s="17">
        <f>計算!AQ1527</f>
        <v/>
      </c>
    </row>
    <row r="65">
      <c r="A65" s="16" t="n">
        <v>8200000</v>
      </c>
      <c r="B65" s="16">
        <f>計算!AO1528</f>
        <v/>
      </c>
      <c r="C65" s="16">
        <f>計算!AS1528</f>
        <v/>
      </c>
      <c r="D65" s="17">
        <f>計算!AR1528</f>
        <v/>
      </c>
      <c r="E65" s="16">
        <f>計算!AU1528</f>
        <v/>
      </c>
      <c r="F65" s="16">
        <f>計算!AV1528</f>
        <v/>
      </c>
      <c r="G65" s="17">
        <f>計算!AQ1529</f>
        <v/>
      </c>
    </row>
    <row r="66">
      <c r="A66" s="16" t="n">
        <v>8300000</v>
      </c>
      <c r="B66" s="16">
        <f>計算!AO1530</f>
        <v/>
      </c>
      <c r="C66" s="16">
        <f>計算!AS1530</f>
        <v/>
      </c>
      <c r="D66" s="17">
        <f>計算!AR1530</f>
        <v/>
      </c>
      <c r="E66" s="16">
        <f>計算!AU1530</f>
        <v/>
      </c>
      <c r="F66" s="16">
        <f>計算!AV1530</f>
        <v/>
      </c>
      <c r="G66" s="17">
        <f>計算!AQ1531</f>
        <v/>
      </c>
    </row>
    <row r="67">
      <c r="A67" s="16" t="n">
        <v>8400000</v>
      </c>
      <c r="B67" s="16">
        <f>計算!AO1532</f>
        <v/>
      </c>
      <c r="C67" s="16">
        <f>計算!AS1532</f>
        <v/>
      </c>
      <c r="D67" s="17">
        <f>計算!AR1532</f>
        <v/>
      </c>
      <c r="E67" s="16">
        <f>計算!AU1532</f>
        <v/>
      </c>
      <c r="F67" s="16">
        <f>計算!AV1532</f>
        <v/>
      </c>
      <c r="G67" s="17">
        <f>計算!AQ1533</f>
        <v/>
      </c>
    </row>
    <row r="68">
      <c r="A68" s="16" t="n">
        <v>8500000</v>
      </c>
      <c r="B68" s="16">
        <f>計算!AO1534</f>
        <v/>
      </c>
      <c r="C68" s="16">
        <f>計算!AS1534</f>
        <v/>
      </c>
      <c r="D68" s="17">
        <f>計算!AR1534</f>
        <v/>
      </c>
      <c r="E68" s="16">
        <f>計算!AU1534</f>
        <v/>
      </c>
      <c r="F68" s="16">
        <f>計算!AV1534</f>
        <v/>
      </c>
      <c r="G68" s="17">
        <f>計算!AQ1535</f>
        <v/>
      </c>
    </row>
    <row r="69">
      <c r="A69" s="16" t="n">
        <v>8600000</v>
      </c>
      <c r="B69" s="16">
        <f>計算!AO1536</f>
        <v/>
      </c>
      <c r="C69" s="16">
        <f>計算!AS1536</f>
        <v/>
      </c>
      <c r="D69" s="17">
        <f>計算!AR1536</f>
        <v/>
      </c>
      <c r="E69" s="16">
        <f>計算!AU1536</f>
        <v/>
      </c>
      <c r="F69" s="16">
        <f>計算!AV1536</f>
        <v/>
      </c>
      <c r="G69" s="17">
        <f>計算!AQ1537</f>
        <v/>
      </c>
    </row>
    <row r="70">
      <c r="A70" s="16" t="n">
        <v>8700000</v>
      </c>
      <c r="B70" s="16">
        <f>計算!AO1538</f>
        <v/>
      </c>
      <c r="C70" s="16">
        <f>計算!AS1538</f>
        <v/>
      </c>
      <c r="D70" s="17">
        <f>計算!AR1538</f>
        <v/>
      </c>
      <c r="E70" s="16">
        <f>計算!AU1538</f>
        <v/>
      </c>
      <c r="F70" s="16">
        <f>計算!AV1538</f>
        <v/>
      </c>
      <c r="G70" s="17">
        <f>計算!AQ1539</f>
        <v/>
      </c>
    </row>
    <row r="71">
      <c r="A71" s="16" t="n">
        <v>8800000</v>
      </c>
      <c r="B71" s="16">
        <f>計算!AO1540</f>
        <v/>
      </c>
      <c r="C71" s="16">
        <f>計算!AS1540</f>
        <v/>
      </c>
      <c r="D71" s="17">
        <f>計算!AR1540</f>
        <v/>
      </c>
      <c r="E71" s="16">
        <f>計算!AU1540</f>
        <v/>
      </c>
      <c r="F71" s="16">
        <f>計算!AV1540</f>
        <v/>
      </c>
      <c r="G71" s="17">
        <f>計算!AQ1541</f>
        <v/>
      </c>
    </row>
    <row r="72">
      <c r="A72" s="16" t="n">
        <v>8900000</v>
      </c>
      <c r="B72" s="16">
        <f>計算!AO1542</f>
        <v/>
      </c>
      <c r="C72" s="16">
        <f>計算!AS1542</f>
        <v/>
      </c>
      <c r="D72" s="17">
        <f>計算!AR1542</f>
        <v/>
      </c>
      <c r="E72" s="16">
        <f>計算!AU1542</f>
        <v/>
      </c>
      <c r="F72" s="16">
        <f>計算!AV1542</f>
        <v/>
      </c>
      <c r="G72" s="17">
        <f>計算!AQ1543</f>
        <v/>
      </c>
    </row>
    <row r="73">
      <c r="A73" s="16" t="n">
        <v>9000000</v>
      </c>
      <c r="B73" s="16">
        <f>計算!AO1544</f>
        <v/>
      </c>
      <c r="C73" s="16">
        <f>計算!AS1544</f>
        <v/>
      </c>
      <c r="D73" s="17">
        <f>計算!AR1544</f>
        <v/>
      </c>
      <c r="E73" s="16">
        <f>計算!AU1544</f>
        <v/>
      </c>
      <c r="F73" s="16">
        <f>計算!AV1544</f>
        <v/>
      </c>
      <c r="G73" s="17">
        <f>計算!AQ1545</f>
        <v/>
      </c>
    </row>
    <row r="74">
      <c r="A74" s="16" t="n">
        <v>9100000</v>
      </c>
      <c r="B74" s="16">
        <f>計算!AO1546</f>
        <v/>
      </c>
      <c r="C74" s="16">
        <f>計算!AS1546</f>
        <v/>
      </c>
      <c r="D74" s="17">
        <f>計算!AR1546</f>
        <v/>
      </c>
      <c r="E74" s="16">
        <f>計算!AU1546</f>
        <v/>
      </c>
      <c r="F74" s="16">
        <f>計算!AV1546</f>
        <v/>
      </c>
      <c r="G74" s="17">
        <f>計算!AQ1547</f>
        <v/>
      </c>
    </row>
    <row r="75">
      <c r="A75" s="16" t="n">
        <v>9200000</v>
      </c>
      <c r="B75" s="16">
        <f>計算!AO1548</f>
        <v/>
      </c>
      <c r="C75" s="16">
        <f>計算!AS1548</f>
        <v/>
      </c>
      <c r="D75" s="17">
        <f>計算!AR1548</f>
        <v/>
      </c>
      <c r="E75" s="16">
        <f>計算!AU1548</f>
        <v/>
      </c>
      <c r="F75" s="16">
        <f>計算!AV1548</f>
        <v/>
      </c>
      <c r="G75" s="17">
        <f>計算!AQ1549</f>
        <v/>
      </c>
    </row>
    <row r="76">
      <c r="A76" s="16" t="n">
        <v>9300000</v>
      </c>
      <c r="B76" s="16">
        <f>計算!AO1550</f>
        <v/>
      </c>
      <c r="C76" s="16">
        <f>計算!AS1550</f>
        <v/>
      </c>
      <c r="D76" s="17">
        <f>計算!AR1550</f>
        <v/>
      </c>
      <c r="E76" s="16">
        <f>計算!AU1550</f>
        <v/>
      </c>
      <c r="F76" s="16">
        <f>計算!AV1550</f>
        <v/>
      </c>
      <c r="G76" s="17">
        <f>計算!AQ1551</f>
        <v/>
      </c>
    </row>
    <row r="77">
      <c r="A77" s="16" t="n">
        <v>9400000</v>
      </c>
      <c r="B77" s="16">
        <f>計算!AO1552</f>
        <v/>
      </c>
      <c r="C77" s="16">
        <f>計算!AS1552</f>
        <v/>
      </c>
      <c r="D77" s="17">
        <f>計算!AR1552</f>
        <v/>
      </c>
      <c r="E77" s="16">
        <f>計算!AU1552</f>
        <v/>
      </c>
      <c r="F77" s="16">
        <f>計算!AV1552</f>
        <v/>
      </c>
      <c r="G77" s="17">
        <f>計算!AQ1553</f>
        <v/>
      </c>
    </row>
    <row r="78">
      <c r="A78" s="16" t="n">
        <v>9500000</v>
      </c>
      <c r="B78" s="16">
        <f>計算!AO1554</f>
        <v/>
      </c>
      <c r="C78" s="16">
        <f>計算!AS1554</f>
        <v/>
      </c>
      <c r="D78" s="17">
        <f>計算!AR1554</f>
        <v/>
      </c>
      <c r="E78" s="16">
        <f>計算!AU1554</f>
        <v/>
      </c>
      <c r="F78" s="16">
        <f>計算!AV1554</f>
        <v/>
      </c>
      <c r="G78" s="17">
        <f>計算!AQ1555</f>
        <v/>
      </c>
    </row>
    <row r="79">
      <c r="A79" s="16" t="n">
        <v>9600000</v>
      </c>
      <c r="B79" s="16">
        <f>計算!AO1556</f>
        <v/>
      </c>
      <c r="C79" s="16">
        <f>計算!AS1556</f>
        <v/>
      </c>
      <c r="D79" s="17">
        <f>計算!AR1556</f>
        <v/>
      </c>
      <c r="E79" s="16">
        <f>計算!AU1556</f>
        <v/>
      </c>
      <c r="F79" s="16">
        <f>計算!AV1556</f>
        <v/>
      </c>
      <c r="G79" s="17">
        <f>計算!AQ1557</f>
        <v/>
      </c>
    </row>
    <row r="80">
      <c r="A80" s="16" t="n">
        <v>9700000</v>
      </c>
      <c r="B80" s="16">
        <f>計算!AO1558</f>
        <v/>
      </c>
      <c r="C80" s="16">
        <f>計算!AS1558</f>
        <v/>
      </c>
      <c r="D80" s="17">
        <f>計算!AR1558</f>
        <v/>
      </c>
      <c r="E80" s="16">
        <f>計算!AU1558</f>
        <v/>
      </c>
      <c r="F80" s="16">
        <f>計算!AV1558</f>
        <v/>
      </c>
      <c r="G80" s="17">
        <f>計算!AQ1559</f>
        <v/>
      </c>
    </row>
    <row r="81">
      <c r="A81" s="16" t="n">
        <v>9800000</v>
      </c>
      <c r="B81" s="16">
        <f>計算!AO1560</f>
        <v/>
      </c>
      <c r="C81" s="16">
        <f>計算!AS1560</f>
        <v/>
      </c>
      <c r="D81" s="17">
        <f>計算!AR1560</f>
        <v/>
      </c>
      <c r="E81" s="16">
        <f>計算!AU1560</f>
        <v/>
      </c>
      <c r="F81" s="16">
        <f>計算!AV1560</f>
        <v/>
      </c>
      <c r="G81" s="17">
        <f>計算!AQ1561</f>
        <v/>
      </c>
    </row>
    <row r="82">
      <c r="A82" s="16" t="n">
        <v>9900000</v>
      </c>
      <c r="B82" s="16">
        <f>計算!AO1562</f>
        <v/>
      </c>
      <c r="C82" s="16">
        <f>計算!AS1562</f>
        <v/>
      </c>
      <c r="D82" s="17">
        <f>計算!AR1562</f>
        <v/>
      </c>
      <c r="E82" s="16">
        <f>計算!AU1562</f>
        <v/>
      </c>
      <c r="F82" s="16">
        <f>計算!AV1562</f>
        <v/>
      </c>
      <c r="G82" s="17">
        <f>計算!AQ1563</f>
        <v/>
      </c>
    </row>
    <row r="83">
      <c r="A83" s="16" t="n">
        <v>10000000</v>
      </c>
      <c r="B83" s="16">
        <f>計算!AO1564</f>
        <v/>
      </c>
      <c r="C83" s="16">
        <f>計算!AS1564</f>
        <v/>
      </c>
      <c r="D83" s="17">
        <f>計算!AR1564</f>
        <v/>
      </c>
      <c r="E83" s="16">
        <f>計算!AU1564</f>
        <v/>
      </c>
      <c r="F83" s="16">
        <f>計算!AV1564</f>
        <v/>
      </c>
      <c r="G83" s="17">
        <f>計算!AQ1565</f>
        <v/>
      </c>
    </row>
    <row r="84">
      <c r="A84" s="16" t="n">
        <v>10100000</v>
      </c>
      <c r="B84" s="16">
        <f>計算!AO1566</f>
        <v/>
      </c>
      <c r="C84" s="16">
        <f>計算!AS1566</f>
        <v/>
      </c>
      <c r="D84" s="17">
        <f>計算!AR1566</f>
        <v/>
      </c>
      <c r="E84" s="16">
        <f>計算!AU1566</f>
        <v/>
      </c>
      <c r="F84" s="16">
        <f>計算!AV1566</f>
        <v/>
      </c>
      <c r="G84" s="17">
        <f>計算!AQ1567</f>
        <v/>
      </c>
    </row>
    <row r="85">
      <c r="A85" s="16" t="n">
        <v>10200000</v>
      </c>
      <c r="B85" s="16">
        <f>計算!AO1568</f>
        <v/>
      </c>
      <c r="C85" s="16">
        <f>計算!AS1568</f>
        <v/>
      </c>
      <c r="D85" s="17">
        <f>計算!AR1568</f>
        <v/>
      </c>
      <c r="E85" s="16">
        <f>計算!AU1568</f>
        <v/>
      </c>
      <c r="F85" s="16">
        <f>計算!AV1568</f>
        <v/>
      </c>
      <c r="G85" s="17">
        <f>計算!AQ1569</f>
        <v/>
      </c>
    </row>
    <row r="86">
      <c r="A86" s="16" t="n">
        <v>10300000</v>
      </c>
      <c r="B86" s="16">
        <f>計算!AO1570</f>
        <v/>
      </c>
      <c r="C86" s="16">
        <f>計算!AS1570</f>
        <v/>
      </c>
      <c r="D86" s="17">
        <f>計算!AR1570</f>
        <v/>
      </c>
      <c r="E86" s="16">
        <f>計算!AU1570</f>
        <v/>
      </c>
      <c r="F86" s="16">
        <f>計算!AV1570</f>
        <v/>
      </c>
      <c r="G86" s="17">
        <f>計算!AQ1571</f>
        <v/>
      </c>
    </row>
    <row r="87">
      <c r="A87" s="16" t="n">
        <v>10400000</v>
      </c>
      <c r="B87" s="16">
        <f>計算!AO1572</f>
        <v/>
      </c>
      <c r="C87" s="16">
        <f>計算!AS1572</f>
        <v/>
      </c>
      <c r="D87" s="17">
        <f>計算!AR1572</f>
        <v/>
      </c>
      <c r="E87" s="16">
        <f>計算!AU1572</f>
        <v/>
      </c>
      <c r="F87" s="16">
        <f>計算!AV1572</f>
        <v/>
      </c>
      <c r="G87" s="17">
        <f>計算!AQ1573</f>
        <v/>
      </c>
    </row>
    <row r="88">
      <c r="A88" s="16" t="n">
        <v>10500000</v>
      </c>
      <c r="B88" s="16">
        <f>計算!AO1574</f>
        <v/>
      </c>
      <c r="C88" s="16">
        <f>計算!AS1574</f>
        <v/>
      </c>
      <c r="D88" s="17">
        <f>計算!AR1574</f>
        <v/>
      </c>
      <c r="E88" s="16">
        <f>計算!AU1574</f>
        <v/>
      </c>
      <c r="F88" s="16">
        <f>計算!AV1574</f>
        <v/>
      </c>
      <c r="G88" s="17">
        <f>計算!AQ1575</f>
        <v/>
      </c>
    </row>
    <row r="89">
      <c r="A89" s="16" t="n">
        <v>10600000</v>
      </c>
      <c r="B89" s="16">
        <f>計算!AO1576</f>
        <v/>
      </c>
      <c r="C89" s="16">
        <f>計算!AS1576</f>
        <v/>
      </c>
      <c r="D89" s="17">
        <f>計算!AR1576</f>
        <v/>
      </c>
      <c r="E89" s="16">
        <f>計算!AU1576</f>
        <v/>
      </c>
      <c r="F89" s="16">
        <f>計算!AV1576</f>
        <v/>
      </c>
      <c r="G89" s="17">
        <f>計算!AQ1577</f>
        <v/>
      </c>
    </row>
    <row r="90">
      <c r="A90" s="16" t="n">
        <v>10700000</v>
      </c>
      <c r="B90" s="16">
        <f>計算!AO1578</f>
        <v/>
      </c>
      <c r="C90" s="16">
        <f>計算!AS1578</f>
        <v/>
      </c>
      <c r="D90" s="17">
        <f>計算!AR1578</f>
        <v/>
      </c>
      <c r="E90" s="16">
        <f>計算!AU1578</f>
        <v/>
      </c>
      <c r="F90" s="16">
        <f>計算!AV1578</f>
        <v/>
      </c>
      <c r="G90" s="17">
        <f>計算!AQ1579</f>
        <v/>
      </c>
    </row>
    <row r="91">
      <c r="A91" s="16" t="n">
        <v>10800000</v>
      </c>
      <c r="B91" s="16">
        <f>計算!AO1580</f>
        <v/>
      </c>
      <c r="C91" s="16">
        <f>計算!AS1580</f>
        <v/>
      </c>
      <c r="D91" s="17">
        <f>計算!AR1580</f>
        <v/>
      </c>
      <c r="E91" s="16">
        <f>計算!AU1580</f>
        <v/>
      </c>
      <c r="F91" s="16">
        <f>計算!AV1580</f>
        <v/>
      </c>
      <c r="G91" s="17">
        <f>計算!AQ1581</f>
        <v/>
      </c>
    </row>
    <row r="92">
      <c r="A92" s="16" t="n">
        <v>10900000</v>
      </c>
      <c r="B92" s="16">
        <f>計算!AO1582</f>
        <v/>
      </c>
      <c r="C92" s="16">
        <f>計算!AS1582</f>
        <v/>
      </c>
      <c r="D92" s="17">
        <f>計算!AR1582</f>
        <v/>
      </c>
      <c r="E92" s="16">
        <f>計算!AU1582</f>
        <v/>
      </c>
      <c r="F92" s="16">
        <f>計算!AV1582</f>
        <v/>
      </c>
      <c r="G92" s="17">
        <f>計算!AQ1583</f>
        <v/>
      </c>
    </row>
    <row r="93">
      <c r="A93" s="16" t="n">
        <v>11000000</v>
      </c>
      <c r="B93" s="16">
        <f>計算!AO1584</f>
        <v/>
      </c>
      <c r="C93" s="16">
        <f>計算!AS1584</f>
        <v/>
      </c>
      <c r="D93" s="17">
        <f>計算!AR1584</f>
        <v/>
      </c>
      <c r="E93" s="16">
        <f>計算!AU1584</f>
        <v/>
      </c>
      <c r="F93" s="16">
        <f>計算!AV1584</f>
        <v/>
      </c>
      <c r="G93" s="17">
        <f>計算!AQ1585</f>
        <v/>
      </c>
    </row>
    <row r="94">
      <c r="A94" s="16" t="n">
        <v>11100000</v>
      </c>
      <c r="B94" s="16">
        <f>計算!AO1586</f>
        <v/>
      </c>
      <c r="C94" s="16">
        <f>計算!AS1586</f>
        <v/>
      </c>
      <c r="D94" s="17">
        <f>計算!AR1586</f>
        <v/>
      </c>
      <c r="E94" s="16">
        <f>計算!AU1586</f>
        <v/>
      </c>
      <c r="F94" s="16">
        <f>計算!AV1586</f>
        <v/>
      </c>
      <c r="G94" s="17">
        <f>計算!AQ1587</f>
        <v/>
      </c>
    </row>
    <row r="95">
      <c r="A95" s="16" t="n">
        <v>11200000</v>
      </c>
      <c r="B95" s="16">
        <f>計算!AO1588</f>
        <v/>
      </c>
      <c r="C95" s="16">
        <f>計算!AS1588</f>
        <v/>
      </c>
      <c r="D95" s="17">
        <f>計算!AR1588</f>
        <v/>
      </c>
      <c r="E95" s="16">
        <f>計算!AU1588</f>
        <v/>
      </c>
      <c r="F95" s="16">
        <f>計算!AV1588</f>
        <v/>
      </c>
      <c r="G95" s="17">
        <f>計算!AQ1589</f>
        <v/>
      </c>
    </row>
    <row r="96">
      <c r="A96" s="16" t="n">
        <v>11300000</v>
      </c>
      <c r="B96" s="16">
        <f>計算!AO1590</f>
        <v/>
      </c>
      <c r="C96" s="16">
        <f>計算!AS1590</f>
        <v/>
      </c>
      <c r="D96" s="17">
        <f>計算!AR1590</f>
        <v/>
      </c>
      <c r="E96" s="16">
        <f>計算!AU1590</f>
        <v/>
      </c>
      <c r="F96" s="16">
        <f>計算!AV1590</f>
        <v/>
      </c>
      <c r="G96" s="17">
        <f>計算!AQ1591</f>
        <v/>
      </c>
    </row>
    <row r="97">
      <c r="A97" s="16" t="n">
        <v>11400000</v>
      </c>
      <c r="B97" s="16">
        <f>計算!AO1592</f>
        <v/>
      </c>
      <c r="C97" s="16">
        <f>計算!AS1592</f>
        <v/>
      </c>
      <c r="D97" s="17">
        <f>計算!AR1592</f>
        <v/>
      </c>
      <c r="E97" s="16">
        <f>計算!AU1592</f>
        <v/>
      </c>
      <c r="F97" s="16">
        <f>計算!AV1592</f>
        <v/>
      </c>
      <c r="G97" s="17">
        <f>計算!AQ1593</f>
        <v/>
      </c>
    </row>
    <row r="98">
      <c r="A98" s="16" t="n">
        <v>11500000</v>
      </c>
      <c r="B98" s="16">
        <f>計算!AO1594</f>
        <v/>
      </c>
      <c r="C98" s="16">
        <f>計算!AS1594</f>
        <v/>
      </c>
      <c r="D98" s="17">
        <f>計算!AR1594</f>
        <v/>
      </c>
      <c r="E98" s="16">
        <f>計算!AU1594</f>
        <v/>
      </c>
      <c r="F98" s="16">
        <f>計算!AV1594</f>
        <v/>
      </c>
      <c r="G98" s="17">
        <f>計算!AQ1595</f>
        <v/>
      </c>
    </row>
    <row r="99">
      <c r="A99" s="16" t="n">
        <v>11600000</v>
      </c>
      <c r="B99" s="16">
        <f>計算!AO1596</f>
        <v/>
      </c>
      <c r="C99" s="16">
        <f>計算!AS1596</f>
        <v/>
      </c>
      <c r="D99" s="17">
        <f>計算!AR1596</f>
        <v/>
      </c>
      <c r="E99" s="16">
        <f>計算!AU1596</f>
        <v/>
      </c>
      <c r="F99" s="16">
        <f>計算!AV1596</f>
        <v/>
      </c>
      <c r="G99" s="17">
        <f>計算!AQ1597</f>
        <v/>
      </c>
    </row>
    <row r="100">
      <c r="A100" s="16" t="n">
        <v>11700000</v>
      </c>
      <c r="B100" s="16">
        <f>計算!AO1598</f>
        <v/>
      </c>
      <c r="C100" s="16">
        <f>計算!AS1598</f>
        <v/>
      </c>
      <c r="D100" s="17">
        <f>計算!AR1598</f>
        <v/>
      </c>
      <c r="E100" s="16">
        <f>計算!AU1598</f>
        <v/>
      </c>
      <c r="F100" s="16">
        <f>計算!AV1598</f>
        <v/>
      </c>
      <c r="G100" s="17">
        <f>計算!AQ1599</f>
        <v/>
      </c>
    </row>
    <row r="101">
      <c r="A101" s="16" t="n">
        <v>11800000</v>
      </c>
      <c r="B101" s="16">
        <f>計算!AO1600</f>
        <v/>
      </c>
      <c r="C101" s="16">
        <f>計算!AS1600</f>
        <v/>
      </c>
      <c r="D101" s="17">
        <f>計算!AR1600</f>
        <v/>
      </c>
      <c r="E101" s="16">
        <f>計算!AU1600</f>
        <v/>
      </c>
      <c r="F101" s="16">
        <f>計算!AV1600</f>
        <v/>
      </c>
      <c r="G101" s="17">
        <f>計算!AQ1601</f>
        <v/>
      </c>
    </row>
    <row r="102">
      <c r="A102" s="16" t="n">
        <v>11900000</v>
      </c>
      <c r="B102" s="16">
        <f>計算!AO1602</f>
        <v/>
      </c>
      <c r="C102" s="16">
        <f>計算!AS1602</f>
        <v/>
      </c>
      <c r="D102" s="17">
        <f>計算!AR1602</f>
        <v/>
      </c>
      <c r="E102" s="16">
        <f>計算!AU1602</f>
        <v/>
      </c>
      <c r="F102" s="16">
        <f>計算!AV1602</f>
        <v/>
      </c>
      <c r="G102" s="17">
        <f>計算!AQ1603</f>
        <v/>
      </c>
    </row>
    <row r="103">
      <c r="A103" s="16" t="n">
        <v>12000000</v>
      </c>
      <c r="B103" s="16">
        <f>計算!AO1604</f>
        <v/>
      </c>
      <c r="C103" s="16">
        <f>計算!AS1604</f>
        <v/>
      </c>
      <c r="D103" s="17">
        <f>計算!AR1604</f>
        <v/>
      </c>
      <c r="E103" s="16">
        <f>計算!AU1604</f>
        <v/>
      </c>
      <c r="F103" s="16">
        <f>計算!AV1604</f>
        <v/>
      </c>
      <c r="G103" s="17">
        <f>計算!AQ1605</f>
        <v/>
      </c>
    </row>
    <row r="104">
      <c r="A104" s="16" t="n">
        <v>12100000</v>
      </c>
      <c r="B104" s="16">
        <f>計算!AO1606</f>
        <v/>
      </c>
      <c r="C104" s="16">
        <f>計算!AS1606</f>
        <v/>
      </c>
      <c r="D104" s="17">
        <f>計算!AR1606</f>
        <v/>
      </c>
      <c r="E104" s="16">
        <f>計算!AU1606</f>
        <v/>
      </c>
      <c r="F104" s="16">
        <f>計算!AV1606</f>
        <v/>
      </c>
      <c r="G104" s="17">
        <f>計算!AQ1607</f>
        <v/>
      </c>
    </row>
    <row r="105">
      <c r="A105" s="16" t="n">
        <v>12200000</v>
      </c>
      <c r="B105" s="16">
        <f>計算!AO1608</f>
        <v/>
      </c>
      <c r="C105" s="16">
        <f>計算!AS1608</f>
        <v/>
      </c>
      <c r="D105" s="17">
        <f>計算!AR1608</f>
        <v/>
      </c>
      <c r="E105" s="16">
        <f>計算!AU1608</f>
        <v/>
      </c>
      <c r="F105" s="16">
        <f>計算!AV1608</f>
        <v/>
      </c>
      <c r="G105" s="17">
        <f>計算!AQ1609</f>
        <v/>
      </c>
    </row>
    <row r="106">
      <c r="A106" s="16" t="n">
        <v>12300000</v>
      </c>
      <c r="B106" s="16">
        <f>計算!AO1610</f>
        <v/>
      </c>
      <c r="C106" s="16">
        <f>計算!AS1610</f>
        <v/>
      </c>
      <c r="D106" s="17">
        <f>計算!AR1610</f>
        <v/>
      </c>
      <c r="E106" s="16">
        <f>計算!AU1610</f>
        <v/>
      </c>
      <c r="F106" s="16">
        <f>計算!AV1610</f>
        <v/>
      </c>
      <c r="G106" s="17">
        <f>計算!AQ1611</f>
        <v/>
      </c>
    </row>
    <row r="107">
      <c r="A107" s="16" t="n">
        <v>12400000</v>
      </c>
      <c r="B107" s="16">
        <f>計算!AO1612</f>
        <v/>
      </c>
      <c r="C107" s="16">
        <f>計算!AS1612</f>
        <v/>
      </c>
      <c r="D107" s="17">
        <f>計算!AR1612</f>
        <v/>
      </c>
      <c r="E107" s="16">
        <f>計算!AU1612</f>
        <v/>
      </c>
      <c r="F107" s="16">
        <f>計算!AV1612</f>
        <v/>
      </c>
      <c r="G107" s="17">
        <f>計算!AQ1613</f>
        <v/>
      </c>
    </row>
    <row r="108">
      <c r="A108" s="16" t="n">
        <v>12500000</v>
      </c>
      <c r="B108" s="16">
        <f>計算!AO1614</f>
        <v/>
      </c>
      <c r="C108" s="16">
        <f>計算!AS1614</f>
        <v/>
      </c>
      <c r="D108" s="17">
        <f>計算!AR1614</f>
        <v/>
      </c>
      <c r="E108" s="16">
        <f>計算!AU1614</f>
        <v/>
      </c>
      <c r="F108" s="16">
        <f>計算!AV1614</f>
        <v/>
      </c>
      <c r="G108" s="17">
        <f>計算!AQ1615</f>
        <v/>
      </c>
    </row>
    <row r="109">
      <c r="A109" s="16" t="n">
        <v>12600000</v>
      </c>
      <c r="B109" s="16">
        <f>計算!AO1616</f>
        <v/>
      </c>
      <c r="C109" s="16">
        <f>計算!AS1616</f>
        <v/>
      </c>
      <c r="D109" s="17">
        <f>計算!AR1616</f>
        <v/>
      </c>
      <c r="E109" s="16">
        <f>計算!AU1616</f>
        <v/>
      </c>
      <c r="F109" s="16">
        <f>計算!AV1616</f>
        <v/>
      </c>
      <c r="G109" s="17">
        <f>計算!AQ1617</f>
        <v/>
      </c>
    </row>
    <row r="110">
      <c r="A110" s="16" t="n">
        <v>12700000</v>
      </c>
      <c r="B110" s="16">
        <f>計算!AO1618</f>
        <v/>
      </c>
      <c r="C110" s="16">
        <f>計算!AS1618</f>
        <v/>
      </c>
      <c r="D110" s="17">
        <f>計算!AR1618</f>
        <v/>
      </c>
      <c r="E110" s="16">
        <f>計算!AU1618</f>
        <v/>
      </c>
      <c r="F110" s="16">
        <f>計算!AV1618</f>
        <v/>
      </c>
      <c r="G110" s="17">
        <f>計算!AQ1619</f>
        <v/>
      </c>
    </row>
    <row r="111">
      <c r="A111" s="16" t="n">
        <v>12800000</v>
      </c>
      <c r="B111" s="16">
        <f>計算!AO1620</f>
        <v/>
      </c>
      <c r="C111" s="16">
        <f>計算!AS1620</f>
        <v/>
      </c>
      <c r="D111" s="17">
        <f>計算!AR1620</f>
        <v/>
      </c>
      <c r="E111" s="16">
        <f>計算!AU1620</f>
        <v/>
      </c>
      <c r="F111" s="16">
        <f>計算!AV1620</f>
        <v/>
      </c>
      <c r="G111" s="17">
        <f>計算!AQ1621</f>
        <v/>
      </c>
    </row>
    <row r="112">
      <c r="A112" s="16" t="n">
        <v>12900000</v>
      </c>
      <c r="B112" s="16">
        <f>計算!AO1622</f>
        <v/>
      </c>
      <c r="C112" s="16">
        <f>計算!AS1622</f>
        <v/>
      </c>
      <c r="D112" s="17">
        <f>計算!AR1622</f>
        <v/>
      </c>
      <c r="E112" s="16">
        <f>計算!AU1622</f>
        <v/>
      </c>
      <c r="F112" s="16">
        <f>計算!AV1622</f>
        <v/>
      </c>
      <c r="G112" s="17">
        <f>計算!AQ1623</f>
        <v/>
      </c>
    </row>
    <row r="113">
      <c r="A113" s="16" t="n">
        <v>13000000</v>
      </c>
      <c r="B113" s="16">
        <f>計算!AO1624</f>
        <v/>
      </c>
      <c r="C113" s="16">
        <f>計算!AS1624</f>
        <v/>
      </c>
      <c r="D113" s="17">
        <f>計算!AR1624</f>
        <v/>
      </c>
      <c r="E113" s="16">
        <f>計算!AU1624</f>
        <v/>
      </c>
      <c r="F113" s="16">
        <f>計算!AV1624</f>
        <v/>
      </c>
      <c r="G113" s="17">
        <f>計算!AQ1625</f>
        <v/>
      </c>
    </row>
    <row r="114">
      <c r="A114" s="16" t="n">
        <v>13100000</v>
      </c>
      <c r="B114" s="16">
        <f>計算!AO1626</f>
        <v/>
      </c>
      <c r="C114" s="16">
        <f>計算!AS1626</f>
        <v/>
      </c>
      <c r="D114" s="17">
        <f>計算!AR1626</f>
        <v/>
      </c>
      <c r="E114" s="16">
        <f>計算!AU1626</f>
        <v/>
      </c>
      <c r="F114" s="16">
        <f>計算!AV1626</f>
        <v/>
      </c>
      <c r="G114" s="17">
        <f>計算!AQ1627</f>
        <v/>
      </c>
    </row>
    <row r="115">
      <c r="A115" s="16" t="n">
        <v>13200000</v>
      </c>
      <c r="B115" s="16">
        <f>計算!AO1628</f>
        <v/>
      </c>
      <c r="C115" s="16">
        <f>計算!AS1628</f>
        <v/>
      </c>
      <c r="D115" s="17">
        <f>計算!AR1628</f>
        <v/>
      </c>
      <c r="E115" s="16">
        <f>計算!AU1628</f>
        <v/>
      </c>
      <c r="F115" s="16">
        <f>計算!AV1628</f>
        <v/>
      </c>
      <c r="G115" s="17">
        <f>計算!AQ1629</f>
        <v/>
      </c>
    </row>
    <row r="116">
      <c r="A116" s="16" t="n">
        <v>13300000</v>
      </c>
      <c r="B116" s="16">
        <f>計算!AO1630</f>
        <v/>
      </c>
      <c r="C116" s="16">
        <f>計算!AS1630</f>
        <v/>
      </c>
      <c r="D116" s="17">
        <f>計算!AR1630</f>
        <v/>
      </c>
      <c r="E116" s="16">
        <f>計算!AU1630</f>
        <v/>
      </c>
      <c r="F116" s="16">
        <f>計算!AV1630</f>
        <v/>
      </c>
      <c r="G116" s="17">
        <f>計算!AQ1631</f>
        <v/>
      </c>
    </row>
    <row r="117">
      <c r="A117" s="16" t="n">
        <v>13400000</v>
      </c>
      <c r="B117" s="16">
        <f>計算!AO1632</f>
        <v/>
      </c>
      <c r="C117" s="16">
        <f>計算!AS1632</f>
        <v/>
      </c>
      <c r="D117" s="17">
        <f>計算!AR1632</f>
        <v/>
      </c>
      <c r="E117" s="16">
        <f>計算!AU1632</f>
        <v/>
      </c>
      <c r="F117" s="16">
        <f>計算!AV1632</f>
        <v/>
      </c>
      <c r="G117" s="17">
        <f>計算!AQ1633</f>
        <v/>
      </c>
    </row>
    <row r="118">
      <c r="A118" s="16" t="n">
        <v>13500000</v>
      </c>
      <c r="B118" s="16">
        <f>計算!AO1634</f>
        <v/>
      </c>
      <c r="C118" s="16">
        <f>計算!AS1634</f>
        <v/>
      </c>
      <c r="D118" s="17">
        <f>計算!AR1634</f>
        <v/>
      </c>
      <c r="E118" s="16">
        <f>計算!AU1634</f>
        <v/>
      </c>
      <c r="F118" s="16">
        <f>計算!AV1634</f>
        <v/>
      </c>
      <c r="G118" s="17">
        <f>計算!AQ1635</f>
        <v/>
      </c>
    </row>
    <row r="119">
      <c r="A119" s="16" t="n">
        <v>13600000</v>
      </c>
      <c r="B119" s="16">
        <f>計算!AO1636</f>
        <v/>
      </c>
      <c r="C119" s="16">
        <f>計算!AS1636</f>
        <v/>
      </c>
      <c r="D119" s="17">
        <f>計算!AR1636</f>
        <v/>
      </c>
      <c r="E119" s="16">
        <f>計算!AU1636</f>
        <v/>
      </c>
      <c r="F119" s="16">
        <f>計算!AV1636</f>
        <v/>
      </c>
      <c r="G119" s="17">
        <f>計算!AQ1637</f>
        <v/>
      </c>
    </row>
    <row r="120">
      <c r="A120" s="16" t="n">
        <v>13700000</v>
      </c>
      <c r="B120" s="16">
        <f>計算!AO1638</f>
        <v/>
      </c>
      <c r="C120" s="16">
        <f>計算!AS1638</f>
        <v/>
      </c>
      <c r="D120" s="17">
        <f>計算!AR1638</f>
        <v/>
      </c>
      <c r="E120" s="16">
        <f>計算!AU1638</f>
        <v/>
      </c>
      <c r="F120" s="16">
        <f>計算!AV1638</f>
        <v/>
      </c>
      <c r="G120" s="17">
        <f>計算!AQ1639</f>
        <v/>
      </c>
    </row>
    <row r="121">
      <c r="A121" s="16" t="n">
        <v>13800000</v>
      </c>
      <c r="B121" s="16">
        <f>計算!AO1640</f>
        <v/>
      </c>
      <c r="C121" s="16">
        <f>計算!AS1640</f>
        <v/>
      </c>
      <c r="D121" s="17">
        <f>計算!AR1640</f>
        <v/>
      </c>
      <c r="E121" s="16">
        <f>計算!AU1640</f>
        <v/>
      </c>
      <c r="F121" s="16">
        <f>計算!AV1640</f>
        <v/>
      </c>
      <c r="G121" s="17">
        <f>計算!AQ1641</f>
        <v/>
      </c>
    </row>
    <row r="122">
      <c r="A122" s="16" t="n">
        <v>13900000</v>
      </c>
      <c r="B122" s="16">
        <f>計算!AO1642</f>
        <v/>
      </c>
      <c r="C122" s="16">
        <f>計算!AS1642</f>
        <v/>
      </c>
      <c r="D122" s="17">
        <f>計算!AR1642</f>
        <v/>
      </c>
      <c r="E122" s="16">
        <f>計算!AU1642</f>
        <v/>
      </c>
      <c r="F122" s="16">
        <f>計算!AV1642</f>
        <v/>
      </c>
      <c r="G122" s="17">
        <f>計算!AQ1643</f>
        <v/>
      </c>
    </row>
    <row r="123">
      <c r="A123" s="16" t="n">
        <v>14000000</v>
      </c>
      <c r="B123" s="16">
        <f>計算!AO1644</f>
        <v/>
      </c>
      <c r="C123" s="16">
        <f>計算!AS1644</f>
        <v/>
      </c>
      <c r="D123" s="17">
        <f>計算!AR1644</f>
        <v/>
      </c>
      <c r="E123" s="16">
        <f>計算!AU1644</f>
        <v/>
      </c>
      <c r="F123" s="16">
        <f>計算!AV1644</f>
        <v/>
      </c>
      <c r="G123" s="17">
        <f>計算!AQ1645</f>
        <v/>
      </c>
    </row>
    <row r="124">
      <c r="A124" s="16" t="n">
        <v>14100000</v>
      </c>
      <c r="B124" s="16">
        <f>計算!AO1646</f>
        <v/>
      </c>
      <c r="C124" s="16">
        <f>計算!AS1646</f>
        <v/>
      </c>
      <c r="D124" s="17">
        <f>計算!AR1646</f>
        <v/>
      </c>
      <c r="E124" s="16">
        <f>計算!AU1646</f>
        <v/>
      </c>
      <c r="F124" s="16">
        <f>計算!AV1646</f>
        <v/>
      </c>
      <c r="G124" s="17">
        <f>計算!AQ1647</f>
        <v/>
      </c>
    </row>
    <row r="125">
      <c r="A125" s="16" t="n">
        <v>14200000</v>
      </c>
      <c r="B125" s="16">
        <f>計算!AO1648</f>
        <v/>
      </c>
      <c r="C125" s="16">
        <f>計算!AS1648</f>
        <v/>
      </c>
      <c r="D125" s="17">
        <f>計算!AR1648</f>
        <v/>
      </c>
      <c r="E125" s="16">
        <f>計算!AU1648</f>
        <v/>
      </c>
      <c r="F125" s="16">
        <f>計算!AV1648</f>
        <v/>
      </c>
      <c r="G125" s="17">
        <f>計算!AQ1649</f>
        <v/>
      </c>
    </row>
    <row r="126">
      <c r="A126" s="16" t="n">
        <v>14300000</v>
      </c>
      <c r="B126" s="16">
        <f>計算!AO1650</f>
        <v/>
      </c>
      <c r="C126" s="16">
        <f>計算!AS1650</f>
        <v/>
      </c>
      <c r="D126" s="17">
        <f>計算!AR1650</f>
        <v/>
      </c>
      <c r="E126" s="16">
        <f>計算!AU1650</f>
        <v/>
      </c>
      <c r="F126" s="16">
        <f>計算!AV1650</f>
        <v/>
      </c>
      <c r="G126" s="17">
        <f>計算!AQ1651</f>
        <v/>
      </c>
    </row>
    <row r="127">
      <c r="A127" s="16" t="n">
        <v>14400000</v>
      </c>
      <c r="B127" s="16">
        <f>計算!AO1652</f>
        <v/>
      </c>
      <c r="C127" s="16">
        <f>計算!AS1652</f>
        <v/>
      </c>
      <c r="D127" s="17">
        <f>計算!AR1652</f>
        <v/>
      </c>
      <c r="E127" s="16">
        <f>計算!AU1652</f>
        <v/>
      </c>
      <c r="F127" s="16">
        <f>計算!AV1652</f>
        <v/>
      </c>
      <c r="G127" s="17">
        <f>計算!AQ1653</f>
        <v/>
      </c>
    </row>
    <row r="128">
      <c r="A128" s="16" t="n">
        <v>14500000</v>
      </c>
      <c r="B128" s="16">
        <f>計算!AO1654</f>
        <v/>
      </c>
      <c r="C128" s="16">
        <f>計算!AS1654</f>
        <v/>
      </c>
      <c r="D128" s="17">
        <f>計算!AR1654</f>
        <v/>
      </c>
      <c r="E128" s="16">
        <f>計算!AU1654</f>
        <v/>
      </c>
      <c r="F128" s="16">
        <f>計算!AV1654</f>
        <v/>
      </c>
      <c r="G128" s="17">
        <f>計算!AQ1655</f>
        <v/>
      </c>
    </row>
    <row r="129">
      <c r="A129" s="16" t="n">
        <v>14600000</v>
      </c>
      <c r="B129" s="16">
        <f>計算!AO1656</f>
        <v/>
      </c>
      <c r="C129" s="16">
        <f>計算!AS1656</f>
        <v/>
      </c>
      <c r="D129" s="17">
        <f>計算!AR1656</f>
        <v/>
      </c>
      <c r="E129" s="16">
        <f>計算!AU1656</f>
        <v/>
      </c>
      <c r="F129" s="16">
        <f>計算!AV1656</f>
        <v/>
      </c>
      <c r="G129" s="17">
        <f>計算!AQ1657</f>
        <v/>
      </c>
    </row>
    <row r="130">
      <c r="A130" s="16" t="n">
        <v>14700000</v>
      </c>
      <c r="B130" s="16">
        <f>計算!AO1658</f>
        <v/>
      </c>
      <c r="C130" s="16">
        <f>計算!AS1658</f>
        <v/>
      </c>
      <c r="D130" s="17">
        <f>計算!AR1658</f>
        <v/>
      </c>
      <c r="E130" s="16">
        <f>計算!AU1658</f>
        <v/>
      </c>
      <c r="F130" s="16">
        <f>計算!AV1658</f>
        <v/>
      </c>
      <c r="G130" s="17">
        <f>計算!AQ1659</f>
        <v/>
      </c>
    </row>
    <row r="131">
      <c r="A131" s="16" t="n">
        <v>14800000</v>
      </c>
      <c r="B131" s="16">
        <f>計算!AO1660</f>
        <v/>
      </c>
      <c r="C131" s="16">
        <f>計算!AS1660</f>
        <v/>
      </c>
      <c r="D131" s="17">
        <f>計算!AR1660</f>
        <v/>
      </c>
      <c r="E131" s="16">
        <f>計算!AU1660</f>
        <v/>
      </c>
      <c r="F131" s="16">
        <f>計算!AV1660</f>
        <v/>
      </c>
      <c r="G131" s="17">
        <f>計算!AQ1661</f>
        <v/>
      </c>
    </row>
    <row r="132">
      <c r="A132" s="16" t="n">
        <v>14900000</v>
      </c>
      <c r="B132" s="16">
        <f>計算!AO1662</f>
        <v/>
      </c>
      <c r="C132" s="16">
        <f>計算!AS1662</f>
        <v/>
      </c>
      <c r="D132" s="17">
        <f>計算!AR1662</f>
        <v/>
      </c>
      <c r="E132" s="16">
        <f>計算!AU1662</f>
        <v/>
      </c>
      <c r="F132" s="16">
        <f>計算!AV1662</f>
        <v/>
      </c>
      <c r="G132" s="17">
        <f>計算!AQ1663</f>
        <v/>
      </c>
    </row>
    <row r="133">
      <c r="A133" s="16" t="n">
        <v>15000000</v>
      </c>
      <c r="B133" s="16">
        <f>計算!AO1664</f>
        <v/>
      </c>
      <c r="C133" s="16">
        <f>計算!AS1664</f>
        <v/>
      </c>
      <c r="D133" s="17">
        <f>計算!AR1664</f>
        <v/>
      </c>
      <c r="E133" s="16">
        <f>計算!AU1664</f>
        <v/>
      </c>
      <c r="F133" s="16">
        <f>計算!AV1664</f>
        <v/>
      </c>
      <c r="G133" s="17">
        <f>計算!AQ1665</f>
        <v/>
      </c>
    </row>
    <row r="134">
      <c r="A134" s="16" t="n">
        <v>15100000</v>
      </c>
      <c r="B134" s="16">
        <f>計算!AO1666</f>
        <v/>
      </c>
      <c r="C134" s="16">
        <f>計算!AS1666</f>
        <v/>
      </c>
      <c r="D134" s="17">
        <f>計算!AR1666</f>
        <v/>
      </c>
      <c r="E134" s="16">
        <f>計算!AU1666</f>
        <v/>
      </c>
      <c r="F134" s="16">
        <f>計算!AV1666</f>
        <v/>
      </c>
      <c r="G134" s="17">
        <f>計算!AQ1667</f>
        <v/>
      </c>
    </row>
    <row r="135">
      <c r="A135" s="16" t="n">
        <v>15200000</v>
      </c>
      <c r="B135" s="16">
        <f>計算!AO1668</f>
        <v/>
      </c>
      <c r="C135" s="16">
        <f>計算!AS1668</f>
        <v/>
      </c>
      <c r="D135" s="17">
        <f>計算!AR1668</f>
        <v/>
      </c>
      <c r="E135" s="16">
        <f>計算!AU1668</f>
        <v/>
      </c>
      <c r="F135" s="16">
        <f>計算!AV1668</f>
        <v/>
      </c>
      <c r="G135" s="17">
        <f>計算!AQ1669</f>
        <v/>
      </c>
    </row>
    <row r="136">
      <c r="A136" s="16" t="n">
        <v>15300000</v>
      </c>
      <c r="B136" s="16">
        <f>計算!AO1670</f>
        <v/>
      </c>
      <c r="C136" s="16">
        <f>計算!AS1670</f>
        <v/>
      </c>
      <c r="D136" s="17">
        <f>計算!AR1670</f>
        <v/>
      </c>
      <c r="E136" s="16">
        <f>計算!AU1670</f>
        <v/>
      </c>
      <c r="F136" s="16">
        <f>計算!AV1670</f>
        <v/>
      </c>
      <c r="G136" s="17">
        <f>計算!AQ1671</f>
        <v/>
      </c>
    </row>
    <row r="137">
      <c r="A137" s="16" t="n">
        <v>15400000</v>
      </c>
      <c r="B137" s="16">
        <f>計算!AO1672</f>
        <v/>
      </c>
      <c r="C137" s="16">
        <f>計算!AS1672</f>
        <v/>
      </c>
      <c r="D137" s="17">
        <f>計算!AR1672</f>
        <v/>
      </c>
      <c r="E137" s="16">
        <f>計算!AU1672</f>
        <v/>
      </c>
      <c r="F137" s="16">
        <f>計算!AV1672</f>
        <v/>
      </c>
      <c r="G137" s="17">
        <f>計算!AQ1673</f>
        <v/>
      </c>
    </row>
    <row r="138">
      <c r="A138" s="16" t="n">
        <v>15500000</v>
      </c>
      <c r="B138" s="16">
        <f>計算!AO1674</f>
        <v/>
      </c>
      <c r="C138" s="16">
        <f>計算!AS1674</f>
        <v/>
      </c>
      <c r="D138" s="17">
        <f>計算!AR1674</f>
        <v/>
      </c>
      <c r="E138" s="16">
        <f>計算!AU1674</f>
        <v/>
      </c>
      <c r="F138" s="16">
        <f>計算!AV1674</f>
        <v/>
      </c>
      <c r="G138" s="17">
        <f>計算!AQ1675</f>
        <v/>
      </c>
    </row>
    <row r="139">
      <c r="A139" s="16" t="n">
        <v>15600000</v>
      </c>
      <c r="B139" s="16">
        <f>計算!AO1676</f>
        <v/>
      </c>
      <c r="C139" s="16">
        <f>計算!AS1676</f>
        <v/>
      </c>
      <c r="D139" s="17">
        <f>計算!AR1676</f>
        <v/>
      </c>
      <c r="E139" s="16">
        <f>計算!AU1676</f>
        <v/>
      </c>
      <c r="F139" s="16">
        <f>計算!AV1676</f>
        <v/>
      </c>
      <c r="G139" s="17">
        <f>計算!AQ1677</f>
        <v/>
      </c>
    </row>
    <row r="140">
      <c r="A140" s="16" t="n">
        <v>15700000</v>
      </c>
      <c r="B140" s="16">
        <f>計算!AO1678</f>
        <v/>
      </c>
      <c r="C140" s="16">
        <f>計算!AS1678</f>
        <v/>
      </c>
      <c r="D140" s="17">
        <f>計算!AR1678</f>
        <v/>
      </c>
      <c r="E140" s="16">
        <f>計算!AU1678</f>
        <v/>
      </c>
      <c r="F140" s="16">
        <f>計算!AV1678</f>
        <v/>
      </c>
      <c r="G140" s="17">
        <f>計算!AQ1679</f>
        <v/>
      </c>
    </row>
    <row r="141">
      <c r="A141" s="16" t="n">
        <v>15800000</v>
      </c>
      <c r="B141" s="16">
        <f>計算!AO1680</f>
        <v/>
      </c>
      <c r="C141" s="16">
        <f>計算!AS1680</f>
        <v/>
      </c>
      <c r="D141" s="17">
        <f>計算!AR1680</f>
        <v/>
      </c>
      <c r="E141" s="16">
        <f>計算!AU1680</f>
        <v/>
      </c>
      <c r="F141" s="16">
        <f>計算!AV1680</f>
        <v/>
      </c>
      <c r="G141" s="17">
        <f>計算!AQ1681</f>
        <v/>
      </c>
    </row>
    <row r="142">
      <c r="A142" s="16" t="n">
        <v>15900000</v>
      </c>
      <c r="B142" s="16">
        <f>計算!AO1682</f>
        <v/>
      </c>
      <c r="C142" s="16">
        <f>計算!AS1682</f>
        <v/>
      </c>
      <c r="D142" s="17">
        <f>計算!AR1682</f>
        <v/>
      </c>
      <c r="E142" s="16">
        <f>計算!AU1682</f>
        <v/>
      </c>
      <c r="F142" s="16">
        <f>計算!AV1682</f>
        <v/>
      </c>
      <c r="G142" s="17">
        <f>計算!AQ1683</f>
        <v/>
      </c>
    </row>
    <row r="143">
      <c r="A143" s="16" t="n">
        <v>16000000</v>
      </c>
      <c r="B143" s="16">
        <f>計算!AO1684</f>
        <v/>
      </c>
      <c r="C143" s="16">
        <f>計算!AS1684</f>
        <v/>
      </c>
      <c r="D143" s="17">
        <f>計算!AR1684</f>
        <v/>
      </c>
      <c r="E143" s="16">
        <f>計算!AU1684</f>
        <v/>
      </c>
      <c r="F143" s="16">
        <f>計算!AV1684</f>
        <v/>
      </c>
      <c r="G143" s="17">
        <f>計算!AQ1685</f>
        <v/>
      </c>
    </row>
    <row r="144">
      <c r="A144" s="16" t="n">
        <v>16100000</v>
      </c>
      <c r="B144" s="16">
        <f>計算!AO1686</f>
        <v/>
      </c>
      <c r="C144" s="16">
        <f>計算!AS1686</f>
        <v/>
      </c>
      <c r="D144" s="17">
        <f>計算!AR1686</f>
        <v/>
      </c>
      <c r="E144" s="16">
        <f>計算!AU1686</f>
        <v/>
      </c>
      <c r="F144" s="16">
        <f>計算!AV1686</f>
        <v/>
      </c>
      <c r="G144" s="17">
        <f>計算!AQ1687</f>
        <v/>
      </c>
    </row>
    <row r="145">
      <c r="A145" s="16" t="n">
        <v>16200000</v>
      </c>
      <c r="B145" s="16">
        <f>計算!AO1688</f>
        <v/>
      </c>
      <c r="C145" s="16">
        <f>計算!AS1688</f>
        <v/>
      </c>
      <c r="D145" s="17">
        <f>計算!AR1688</f>
        <v/>
      </c>
      <c r="E145" s="16">
        <f>計算!AU1688</f>
        <v/>
      </c>
      <c r="F145" s="16">
        <f>計算!AV1688</f>
        <v/>
      </c>
      <c r="G145" s="17">
        <f>計算!AQ1689</f>
        <v/>
      </c>
    </row>
    <row r="146">
      <c r="A146" s="16" t="n">
        <v>16300000</v>
      </c>
      <c r="B146" s="16">
        <f>計算!AO1690</f>
        <v/>
      </c>
      <c r="C146" s="16">
        <f>計算!AS1690</f>
        <v/>
      </c>
      <c r="D146" s="17">
        <f>計算!AR1690</f>
        <v/>
      </c>
      <c r="E146" s="16">
        <f>計算!AU1690</f>
        <v/>
      </c>
      <c r="F146" s="16">
        <f>計算!AV1690</f>
        <v/>
      </c>
      <c r="G146" s="17">
        <f>計算!AQ1691</f>
        <v/>
      </c>
    </row>
    <row r="147">
      <c r="A147" s="16" t="n">
        <v>16400000</v>
      </c>
      <c r="B147" s="16">
        <f>計算!AO1692</f>
        <v/>
      </c>
      <c r="C147" s="16">
        <f>計算!AS1692</f>
        <v/>
      </c>
      <c r="D147" s="17">
        <f>計算!AR1692</f>
        <v/>
      </c>
      <c r="E147" s="16">
        <f>計算!AU1692</f>
        <v/>
      </c>
      <c r="F147" s="16">
        <f>計算!AV1692</f>
        <v/>
      </c>
      <c r="G147" s="17">
        <f>計算!AQ1693</f>
        <v/>
      </c>
    </row>
    <row r="148">
      <c r="A148" s="16" t="n">
        <v>16500000</v>
      </c>
      <c r="B148" s="16">
        <f>計算!AO1694</f>
        <v/>
      </c>
      <c r="C148" s="16">
        <f>計算!AS1694</f>
        <v/>
      </c>
      <c r="D148" s="17">
        <f>計算!AR1694</f>
        <v/>
      </c>
      <c r="E148" s="16">
        <f>計算!AU1694</f>
        <v/>
      </c>
      <c r="F148" s="16">
        <f>計算!AV1694</f>
        <v/>
      </c>
      <c r="G148" s="17">
        <f>計算!AQ1695</f>
        <v/>
      </c>
    </row>
    <row r="149">
      <c r="A149" s="16" t="n">
        <v>16600000</v>
      </c>
      <c r="B149" s="16">
        <f>計算!AO1696</f>
        <v/>
      </c>
      <c r="C149" s="16">
        <f>計算!AS1696</f>
        <v/>
      </c>
      <c r="D149" s="17">
        <f>計算!AR1696</f>
        <v/>
      </c>
      <c r="E149" s="16">
        <f>計算!AU1696</f>
        <v/>
      </c>
      <c r="F149" s="16">
        <f>計算!AV1696</f>
        <v/>
      </c>
      <c r="G149" s="17">
        <f>計算!AQ1697</f>
        <v/>
      </c>
    </row>
    <row r="150">
      <c r="A150" s="16" t="n">
        <v>16700000</v>
      </c>
      <c r="B150" s="16">
        <f>計算!AO1698</f>
        <v/>
      </c>
      <c r="C150" s="16">
        <f>計算!AS1698</f>
        <v/>
      </c>
      <c r="D150" s="17">
        <f>計算!AR1698</f>
        <v/>
      </c>
      <c r="E150" s="16">
        <f>計算!AU1698</f>
        <v/>
      </c>
      <c r="F150" s="16">
        <f>計算!AV1698</f>
        <v/>
      </c>
      <c r="G150" s="17">
        <f>計算!AQ1699</f>
        <v/>
      </c>
    </row>
    <row r="151">
      <c r="A151" s="16" t="n">
        <v>16800000</v>
      </c>
      <c r="B151" s="16">
        <f>計算!AO1700</f>
        <v/>
      </c>
      <c r="C151" s="16">
        <f>計算!AS1700</f>
        <v/>
      </c>
      <c r="D151" s="17">
        <f>計算!AR1700</f>
        <v/>
      </c>
      <c r="E151" s="16">
        <f>計算!AU1700</f>
        <v/>
      </c>
      <c r="F151" s="16">
        <f>計算!AV1700</f>
        <v/>
      </c>
      <c r="G151" s="17">
        <f>計算!AQ1701</f>
        <v/>
      </c>
    </row>
    <row r="152">
      <c r="A152" s="16" t="n">
        <v>16900000</v>
      </c>
      <c r="B152" s="16">
        <f>計算!AO1702</f>
        <v/>
      </c>
      <c r="C152" s="16">
        <f>計算!AS1702</f>
        <v/>
      </c>
      <c r="D152" s="17">
        <f>計算!AR1702</f>
        <v/>
      </c>
      <c r="E152" s="16">
        <f>計算!AU1702</f>
        <v/>
      </c>
      <c r="F152" s="16">
        <f>計算!AV1702</f>
        <v/>
      </c>
      <c r="G152" s="17">
        <f>計算!AQ1703</f>
        <v/>
      </c>
    </row>
    <row r="153">
      <c r="A153" s="16" t="n">
        <v>17000000</v>
      </c>
      <c r="B153" s="16">
        <f>計算!AO1704</f>
        <v/>
      </c>
      <c r="C153" s="16">
        <f>計算!AS1704</f>
        <v/>
      </c>
      <c r="D153" s="17">
        <f>計算!AR1704</f>
        <v/>
      </c>
      <c r="E153" s="16">
        <f>計算!AU1704</f>
        <v/>
      </c>
      <c r="F153" s="16">
        <f>計算!AV1704</f>
        <v/>
      </c>
      <c r="G153" s="17">
        <f>計算!AQ1705</f>
        <v/>
      </c>
    </row>
    <row r="154">
      <c r="A154" s="16" t="n">
        <v>17100000</v>
      </c>
      <c r="B154" s="16">
        <f>計算!AO1706</f>
        <v/>
      </c>
      <c r="C154" s="16">
        <f>計算!AS1706</f>
        <v/>
      </c>
      <c r="D154" s="17">
        <f>計算!AR1706</f>
        <v/>
      </c>
      <c r="E154" s="16">
        <f>計算!AU1706</f>
        <v/>
      </c>
      <c r="F154" s="16">
        <f>計算!AV1706</f>
        <v/>
      </c>
      <c r="G154" s="17">
        <f>計算!AQ1707</f>
        <v/>
      </c>
    </row>
    <row r="155">
      <c r="A155" s="16" t="n">
        <v>17200000</v>
      </c>
      <c r="B155" s="16">
        <f>計算!AO1708</f>
        <v/>
      </c>
      <c r="C155" s="16">
        <f>計算!AS1708</f>
        <v/>
      </c>
      <c r="D155" s="17">
        <f>計算!AR1708</f>
        <v/>
      </c>
      <c r="E155" s="16">
        <f>計算!AU1708</f>
        <v/>
      </c>
      <c r="F155" s="16">
        <f>計算!AV1708</f>
        <v/>
      </c>
      <c r="G155" s="17">
        <f>計算!AQ1709</f>
        <v/>
      </c>
    </row>
    <row r="156">
      <c r="A156" s="16" t="n">
        <v>17300000</v>
      </c>
      <c r="B156" s="16">
        <f>計算!AO1710</f>
        <v/>
      </c>
      <c r="C156" s="16">
        <f>計算!AS1710</f>
        <v/>
      </c>
      <c r="D156" s="17">
        <f>計算!AR1710</f>
        <v/>
      </c>
      <c r="E156" s="16">
        <f>計算!AU1710</f>
        <v/>
      </c>
      <c r="F156" s="16">
        <f>計算!AV1710</f>
        <v/>
      </c>
      <c r="G156" s="17">
        <f>計算!AQ1711</f>
        <v/>
      </c>
    </row>
    <row r="157">
      <c r="A157" s="16" t="n">
        <v>17400000</v>
      </c>
      <c r="B157" s="16">
        <f>計算!AO1712</f>
        <v/>
      </c>
      <c r="C157" s="16">
        <f>計算!AS1712</f>
        <v/>
      </c>
      <c r="D157" s="17">
        <f>計算!AR1712</f>
        <v/>
      </c>
      <c r="E157" s="16">
        <f>計算!AU1712</f>
        <v/>
      </c>
      <c r="F157" s="16">
        <f>計算!AV1712</f>
        <v/>
      </c>
      <c r="G157" s="17">
        <f>計算!AQ1713</f>
        <v/>
      </c>
    </row>
    <row r="158">
      <c r="A158" s="16" t="n">
        <v>17500000</v>
      </c>
      <c r="B158" s="16">
        <f>計算!AO1714</f>
        <v/>
      </c>
      <c r="C158" s="16">
        <f>計算!AS1714</f>
        <v/>
      </c>
      <c r="D158" s="17">
        <f>計算!AR1714</f>
        <v/>
      </c>
      <c r="E158" s="16">
        <f>計算!AU1714</f>
        <v/>
      </c>
      <c r="F158" s="16">
        <f>計算!AV1714</f>
        <v/>
      </c>
      <c r="G158" s="17">
        <f>計算!AQ1715</f>
        <v/>
      </c>
    </row>
    <row r="159">
      <c r="A159" s="16" t="n">
        <v>17600000</v>
      </c>
      <c r="B159" s="16">
        <f>計算!AO1716</f>
        <v/>
      </c>
      <c r="C159" s="16">
        <f>計算!AS1716</f>
        <v/>
      </c>
      <c r="D159" s="17">
        <f>計算!AR1716</f>
        <v/>
      </c>
      <c r="E159" s="16">
        <f>計算!AU1716</f>
        <v/>
      </c>
      <c r="F159" s="16">
        <f>計算!AV1716</f>
        <v/>
      </c>
      <c r="G159" s="17">
        <f>計算!AQ1717</f>
        <v/>
      </c>
    </row>
    <row r="160">
      <c r="A160" s="16" t="n">
        <v>17700000</v>
      </c>
      <c r="B160" s="16">
        <f>計算!AO1718</f>
        <v/>
      </c>
      <c r="C160" s="16">
        <f>計算!AS1718</f>
        <v/>
      </c>
      <c r="D160" s="17">
        <f>計算!AR1718</f>
        <v/>
      </c>
      <c r="E160" s="16">
        <f>計算!AU1718</f>
        <v/>
      </c>
      <c r="F160" s="16">
        <f>計算!AV1718</f>
        <v/>
      </c>
      <c r="G160" s="17">
        <f>計算!AQ1719</f>
        <v/>
      </c>
    </row>
    <row r="161">
      <c r="A161" s="16" t="n">
        <v>17800000</v>
      </c>
      <c r="B161" s="16">
        <f>計算!AO1720</f>
        <v/>
      </c>
      <c r="C161" s="16">
        <f>計算!AS1720</f>
        <v/>
      </c>
      <c r="D161" s="17">
        <f>計算!AR1720</f>
        <v/>
      </c>
      <c r="E161" s="16">
        <f>計算!AU1720</f>
        <v/>
      </c>
      <c r="F161" s="16">
        <f>計算!AV1720</f>
        <v/>
      </c>
      <c r="G161" s="17">
        <f>計算!AQ1721</f>
        <v/>
      </c>
    </row>
    <row r="162">
      <c r="A162" s="16" t="n">
        <v>17900000</v>
      </c>
      <c r="B162" s="16">
        <f>計算!AO1722</f>
        <v/>
      </c>
      <c r="C162" s="16">
        <f>計算!AS1722</f>
        <v/>
      </c>
      <c r="D162" s="17">
        <f>計算!AR1722</f>
        <v/>
      </c>
      <c r="E162" s="16">
        <f>計算!AU1722</f>
        <v/>
      </c>
      <c r="F162" s="16">
        <f>計算!AV1722</f>
        <v/>
      </c>
      <c r="G162" s="17">
        <f>計算!AQ1723</f>
        <v/>
      </c>
    </row>
    <row r="163">
      <c r="A163" s="16" t="n">
        <v>18000000</v>
      </c>
      <c r="B163" s="16">
        <f>計算!AO1724</f>
        <v/>
      </c>
      <c r="C163" s="16">
        <f>計算!AS1724</f>
        <v/>
      </c>
      <c r="D163" s="17">
        <f>計算!AR1724</f>
        <v/>
      </c>
      <c r="E163" s="16">
        <f>計算!AU1724</f>
        <v/>
      </c>
      <c r="F163" s="16">
        <f>計算!AV1724</f>
        <v/>
      </c>
      <c r="G163" s="17">
        <f>計算!AQ1725</f>
        <v/>
      </c>
    </row>
    <row r="164">
      <c r="A164" s="16" t="n">
        <v>18100000</v>
      </c>
      <c r="B164" s="16">
        <f>計算!AO1726</f>
        <v/>
      </c>
      <c r="C164" s="16">
        <f>計算!AS1726</f>
        <v/>
      </c>
      <c r="D164" s="17">
        <f>計算!AR1726</f>
        <v/>
      </c>
      <c r="E164" s="16">
        <f>計算!AU1726</f>
        <v/>
      </c>
      <c r="F164" s="16">
        <f>計算!AV1726</f>
        <v/>
      </c>
      <c r="G164" s="17">
        <f>計算!AQ1727</f>
        <v/>
      </c>
    </row>
    <row r="165">
      <c r="A165" s="16" t="n">
        <v>18200000</v>
      </c>
      <c r="B165" s="16">
        <f>計算!AO1728</f>
        <v/>
      </c>
      <c r="C165" s="16">
        <f>計算!AS1728</f>
        <v/>
      </c>
      <c r="D165" s="17">
        <f>計算!AR1728</f>
        <v/>
      </c>
      <c r="E165" s="16">
        <f>計算!AU1728</f>
        <v/>
      </c>
      <c r="F165" s="16">
        <f>計算!AV1728</f>
        <v/>
      </c>
      <c r="G165" s="17">
        <f>計算!AQ1729</f>
        <v/>
      </c>
    </row>
    <row r="166">
      <c r="A166" s="16" t="n">
        <v>18300000</v>
      </c>
      <c r="B166" s="16">
        <f>計算!AO1730</f>
        <v/>
      </c>
      <c r="C166" s="16">
        <f>計算!AS1730</f>
        <v/>
      </c>
      <c r="D166" s="17">
        <f>計算!AR1730</f>
        <v/>
      </c>
      <c r="E166" s="16">
        <f>計算!AU1730</f>
        <v/>
      </c>
      <c r="F166" s="16">
        <f>計算!AV1730</f>
        <v/>
      </c>
      <c r="G166" s="17">
        <f>計算!AQ1731</f>
        <v/>
      </c>
    </row>
    <row r="167">
      <c r="A167" s="16" t="n">
        <v>18400000</v>
      </c>
      <c r="B167" s="16">
        <f>計算!AO1732</f>
        <v/>
      </c>
      <c r="C167" s="16">
        <f>計算!AS1732</f>
        <v/>
      </c>
      <c r="D167" s="17">
        <f>計算!AR1732</f>
        <v/>
      </c>
      <c r="E167" s="16">
        <f>計算!AU1732</f>
        <v/>
      </c>
      <c r="F167" s="16">
        <f>計算!AV1732</f>
        <v/>
      </c>
      <c r="G167" s="17">
        <f>計算!AQ1733</f>
        <v/>
      </c>
    </row>
    <row r="168">
      <c r="A168" s="16" t="n">
        <v>18500000</v>
      </c>
      <c r="B168" s="16">
        <f>計算!AO1734</f>
        <v/>
      </c>
      <c r="C168" s="16">
        <f>計算!AS1734</f>
        <v/>
      </c>
      <c r="D168" s="17">
        <f>計算!AR1734</f>
        <v/>
      </c>
      <c r="E168" s="16">
        <f>計算!AU1734</f>
        <v/>
      </c>
      <c r="F168" s="16">
        <f>計算!AV1734</f>
        <v/>
      </c>
      <c r="G168" s="17">
        <f>計算!AQ1735</f>
        <v/>
      </c>
    </row>
    <row r="169">
      <c r="A169" s="16" t="n">
        <v>18600000</v>
      </c>
      <c r="B169" s="16">
        <f>計算!AO1736</f>
        <v/>
      </c>
      <c r="C169" s="16">
        <f>計算!AS1736</f>
        <v/>
      </c>
      <c r="D169" s="17">
        <f>計算!AR1736</f>
        <v/>
      </c>
      <c r="E169" s="16">
        <f>計算!AU1736</f>
        <v/>
      </c>
      <c r="F169" s="16">
        <f>計算!AV1736</f>
        <v/>
      </c>
      <c r="G169" s="17">
        <f>計算!AQ1737</f>
        <v/>
      </c>
    </row>
    <row r="170">
      <c r="A170" s="16" t="n">
        <v>18700000</v>
      </c>
      <c r="B170" s="16">
        <f>計算!AO1738</f>
        <v/>
      </c>
      <c r="C170" s="16">
        <f>計算!AS1738</f>
        <v/>
      </c>
      <c r="D170" s="17">
        <f>計算!AR1738</f>
        <v/>
      </c>
      <c r="E170" s="16">
        <f>計算!AU1738</f>
        <v/>
      </c>
      <c r="F170" s="16">
        <f>計算!AV1738</f>
        <v/>
      </c>
      <c r="G170" s="17">
        <f>計算!AQ1739</f>
        <v/>
      </c>
    </row>
    <row r="171">
      <c r="A171" s="16" t="n">
        <v>18800000</v>
      </c>
      <c r="B171" s="16">
        <f>計算!AO1740</f>
        <v/>
      </c>
      <c r="C171" s="16">
        <f>計算!AS1740</f>
        <v/>
      </c>
      <c r="D171" s="17">
        <f>計算!AR1740</f>
        <v/>
      </c>
      <c r="E171" s="16">
        <f>計算!AU1740</f>
        <v/>
      </c>
      <c r="F171" s="16">
        <f>計算!AV1740</f>
        <v/>
      </c>
      <c r="G171" s="17">
        <f>計算!AQ1741</f>
        <v/>
      </c>
    </row>
    <row r="172">
      <c r="A172" s="16" t="n">
        <v>18900000</v>
      </c>
      <c r="B172" s="16">
        <f>計算!AO1742</f>
        <v/>
      </c>
      <c r="C172" s="16">
        <f>計算!AS1742</f>
        <v/>
      </c>
      <c r="D172" s="17">
        <f>計算!AR1742</f>
        <v/>
      </c>
      <c r="E172" s="16">
        <f>計算!AU1742</f>
        <v/>
      </c>
      <c r="F172" s="16">
        <f>計算!AV1742</f>
        <v/>
      </c>
      <c r="G172" s="17">
        <f>計算!AQ1743</f>
        <v/>
      </c>
    </row>
    <row r="173">
      <c r="A173" s="16" t="n">
        <v>19000000</v>
      </c>
      <c r="B173" s="16">
        <f>計算!AO1744</f>
        <v/>
      </c>
      <c r="C173" s="16">
        <f>計算!AS1744</f>
        <v/>
      </c>
      <c r="D173" s="17">
        <f>計算!AR1744</f>
        <v/>
      </c>
      <c r="E173" s="16">
        <f>計算!AU1744</f>
        <v/>
      </c>
      <c r="F173" s="16">
        <f>計算!AV1744</f>
        <v/>
      </c>
      <c r="G173" s="17">
        <f>計算!AQ1745</f>
        <v/>
      </c>
    </row>
    <row r="174">
      <c r="A174" s="16" t="n">
        <v>19100000</v>
      </c>
      <c r="B174" s="16">
        <f>計算!AO1746</f>
        <v/>
      </c>
      <c r="C174" s="16">
        <f>計算!AS1746</f>
        <v/>
      </c>
      <c r="D174" s="17">
        <f>計算!AR1746</f>
        <v/>
      </c>
      <c r="E174" s="16">
        <f>計算!AU1746</f>
        <v/>
      </c>
      <c r="F174" s="16">
        <f>計算!AV1746</f>
        <v/>
      </c>
      <c r="G174" s="17">
        <f>計算!AQ1747</f>
        <v/>
      </c>
    </row>
    <row r="175">
      <c r="A175" s="16" t="n">
        <v>19200000</v>
      </c>
      <c r="B175" s="16">
        <f>計算!AO1748</f>
        <v/>
      </c>
      <c r="C175" s="16">
        <f>計算!AS1748</f>
        <v/>
      </c>
      <c r="D175" s="17">
        <f>計算!AR1748</f>
        <v/>
      </c>
      <c r="E175" s="16">
        <f>計算!AU1748</f>
        <v/>
      </c>
      <c r="F175" s="16">
        <f>計算!AV1748</f>
        <v/>
      </c>
      <c r="G175" s="17">
        <f>計算!AQ1749</f>
        <v/>
      </c>
    </row>
    <row r="176">
      <c r="A176" s="16" t="n">
        <v>19300000</v>
      </c>
      <c r="B176" s="16">
        <f>計算!AO1750</f>
        <v/>
      </c>
      <c r="C176" s="16">
        <f>計算!AS1750</f>
        <v/>
      </c>
      <c r="D176" s="17">
        <f>計算!AR1750</f>
        <v/>
      </c>
      <c r="E176" s="16">
        <f>計算!AU1750</f>
        <v/>
      </c>
      <c r="F176" s="16">
        <f>計算!AV1750</f>
        <v/>
      </c>
      <c r="G176" s="17">
        <f>計算!AQ1751</f>
        <v/>
      </c>
    </row>
    <row r="177">
      <c r="A177" s="16" t="n">
        <v>19400000</v>
      </c>
      <c r="B177" s="16">
        <f>計算!AO1752</f>
        <v/>
      </c>
      <c r="C177" s="16">
        <f>計算!AS1752</f>
        <v/>
      </c>
      <c r="D177" s="17">
        <f>計算!AR1752</f>
        <v/>
      </c>
      <c r="E177" s="16">
        <f>計算!AU1752</f>
        <v/>
      </c>
      <c r="F177" s="16">
        <f>計算!AV1752</f>
        <v/>
      </c>
      <c r="G177" s="17">
        <f>計算!AQ1753</f>
        <v/>
      </c>
    </row>
    <row r="178">
      <c r="A178" s="16" t="n">
        <v>19500000</v>
      </c>
      <c r="B178" s="16">
        <f>計算!AO1754</f>
        <v/>
      </c>
      <c r="C178" s="16">
        <f>計算!AS1754</f>
        <v/>
      </c>
      <c r="D178" s="17">
        <f>計算!AR1754</f>
        <v/>
      </c>
      <c r="E178" s="16">
        <f>計算!AU1754</f>
        <v/>
      </c>
      <c r="F178" s="16">
        <f>計算!AV1754</f>
        <v/>
      </c>
      <c r="G178" s="17">
        <f>計算!AQ1755</f>
        <v/>
      </c>
    </row>
    <row r="179">
      <c r="A179" s="16" t="n">
        <v>19600000</v>
      </c>
      <c r="B179" s="16">
        <f>計算!AO1756</f>
        <v/>
      </c>
      <c r="C179" s="16">
        <f>計算!AS1756</f>
        <v/>
      </c>
      <c r="D179" s="17">
        <f>計算!AR1756</f>
        <v/>
      </c>
      <c r="E179" s="16">
        <f>計算!AU1756</f>
        <v/>
      </c>
      <c r="F179" s="16">
        <f>計算!AV1756</f>
        <v/>
      </c>
      <c r="G179" s="17">
        <f>計算!AQ1757</f>
        <v/>
      </c>
    </row>
    <row r="180">
      <c r="A180" s="16" t="n">
        <v>19700000</v>
      </c>
      <c r="B180" s="16">
        <f>計算!AO1758</f>
        <v/>
      </c>
      <c r="C180" s="16">
        <f>計算!AS1758</f>
        <v/>
      </c>
      <c r="D180" s="17">
        <f>計算!AR1758</f>
        <v/>
      </c>
      <c r="E180" s="16">
        <f>計算!AU1758</f>
        <v/>
      </c>
      <c r="F180" s="16">
        <f>計算!AV1758</f>
        <v/>
      </c>
      <c r="G180" s="17">
        <f>計算!AQ1759</f>
        <v/>
      </c>
    </row>
    <row r="181">
      <c r="A181" s="16" t="n">
        <v>19800000</v>
      </c>
      <c r="B181" s="16">
        <f>計算!AO1760</f>
        <v/>
      </c>
      <c r="C181" s="16">
        <f>計算!AS1760</f>
        <v/>
      </c>
      <c r="D181" s="17">
        <f>計算!AR1760</f>
        <v/>
      </c>
      <c r="E181" s="16">
        <f>計算!AU1760</f>
        <v/>
      </c>
      <c r="F181" s="16">
        <f>計算!AV1760</f>
        <v/>
      </c>
      <c r="G181" s="17">
        <f>計算!AQ1761</f>
        <v/>
      </c>
    </row>
    <row r="182">
      <c r="A182" s="16" t="n">
        <v>19900000</v>
      </c>
      <c r="B182" s="16">
        <f>計算!AO1762</f>
        <v/>
      </c>
      <c r="C182" s="16">
        <f>計算!AS1762</f>
        <v/>
      </c>
      <c r="D182" s="17">
        <f>計算!AR1762</f>
        <v/>
      </c>
      <c r="E182" s="16">
        <f>計算!AU1762</f>
        <v/>
      </c>
      <c r="F182" s="16">
        <f>計算!AV1762</f>
        <v/>
      </c>
      <c r="G182" s="17">
        <f>計算!AQ1763</f>
        <v/>
      </c>
    </row>
    <row r="183">
      <c r="A183" s="16" t="n">
        <v>20000000</v>
      </c>
      <c r="B183" s="16">
        <f>計算!AO1764</f>
        <v/>
      </c>
      <c r="C183" s="16">
        <f>計算!AS1764</f>
        <v/>
      </c>
      <c r="D183" s="17">
        <f>計算!AR1764</f>
        <v/>
      </c>
      <c r="E183" s="16">
        <f>計算!AU1764</f>
        <v/>
      </c>
      <c r="F183" s="16">
        <f>計算!AV1764</f>
        <v/>
      </c>
      <c r="G183" s="17">
        <f>計算!AQ1765</f>
        <v/>
      </c>
    </row>
  </sheetData>
  <conditionalFormatting sqref="D3:D183">
    <cfRule type="expression" priority="1" dxfId="0">
      <formula>D3&gt;0</formula>
    </cfRule>
  </conditionalFormatting>
  <conditionalFormatting sqref="G3:G183">
    <cfRule type="expression" priority="2" dxfId="1">
      <formula>G3&lt;0</formula>
    </cfRule>
  </conditionalFormatting>
  <pageMargins left="0.75" right="0.75" top="1" bottom="1" header="0.5" footer="0.5"/>
</worksheet>
</file>

<file path=xl/worksheets/sheet5.xml><?xml version="1.0" encoding="utf-8"?>
<worksheet xmlns="http://schemas.openxmlformats.org/spreadsheetml/2006/main">
  <sheetPr>
    <outlinePr summaryBelow="1" summaryRight="1"/>
    <pageSetUpPr/>
  </sheetPr>
  <dimension ref="A1:I1803"/>
  <sheetViews>
    <sheetView workbookViewId="0">
      <pane xSplit="1" ySplit="2" topLeftCell="B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1" customWidth="1" min="1" max="1"/>
    <col width="11" customWidth="1" min="2" max="2"/>
    <col width="11" customWidth="1" min="3" max="3"/>
    <col width="12" customWidth="1" min="4" max="4"/>
    <col width="12" customWidth="1" min="5" max="5"/>
    <col width="16" customWidth="1" min="6" max="6"/>
    <col width="44" customWidth="1" min="8" max="8"/>
    <col width="12" customWidth="1" min="9" max="9"/>
  </cols>
  <sheetData>
    <row r="1">
      <c r="A1" s="1" t="inlineStr">
        <is>
          <t>上限ちょうど寄附したとき、確定申告（医療費0円）とワンストップ特例で税はいくら違うか（円）。年収1万円刻み</t>
        </is>
      </c>
    </row>
    <row r="2">
      <c r="A2" s="2" t="inlineStr">
        <is>
          <t>年収</t>
        </is>
      </c>
      <c r="B2" s="2" t="inlineStr">
        <is>
          <t>上限</t>
        </is>
      </c>
      <c r="C2" s="2" t="inlineStr">
        <is>
          <t>B−A</t>
        </is>
      </c>
      <c r="D2" s="2" t="inlineStr">
        <is>
          <t>Aの実質負担</t>
        </is>
      </c>
      <c r="E2" s="2" t="inlineStr">
        <is>
          <t>Bの実質負担</t>
        </is>
      </c>
      <c r="F2" s="2" t="inlineStr">
        <is>
          <t>申告しない所得税の課税所得</t>
        </is>
      </c>
      <c r="H2" s="2" t="inlineStr">
        <is>
          <t>集計</t>
        </is>
      </c>
      <c r="I2" s="2" t="inlineStr">
        <is>
          <t>値</t>
        </is>
      </c>
    </row>
    <row r="3">
      <c r="A3" s="16" t="n">
        <v>2000000</v>
      </c>
      <c r="B3" s="16">
        <f>計算!AO1766</f>
        <v/>
      </c>
      <c r="C3" s="17">
        <f>計算!AQ1766</f>
        <v/>
      </c>
      <c r="D3" s="16">
        <f>計算!AT1766</f>
        <v/>
      </c>
      <c r="E3" s="16">
        <f>計算!AU1766</f>
        <v/>
      </c>
      <c r="F3" s="16">
        <f>計算!J1766</f>
        <v/>
      </c>
      <c r="H3" s="3" t="inlineStr">
        <is>
          <t>年収の数</t>
        </is>
      </c>
      <c r="I3" s="9">
        <f>COUNT(A3:A1803)</f>
        <v/>
      </c>
    </row>
    <row r="4">
      <c r="A4" s="16" t="n">
        <v>2010000</v>
      </c>
      <c r="B4" s="16">
        <f>計算!AO1767</f>
        <v/>
      </c>
      <c r="C4" s="17">
        <f>計算!AQ1767</f>
        <v/>
      </c>
      <c r="D4" s="16">
        <f>計算!AT1767</f>
        <v/>
      </c>
      <c r="E4" s="16">
        <f>計算!AU1767</f>
        <v/>
      </c>
      <c r="F4" s="16">
        <f>計算!J1767</f>
        <v/>
      </c>
      <c r="H4" s="3" t="inlineStr">
        <is>
          <t>B−Aが1,000円より大きい（確定申告が損）年収の数</t>
        </is>
      </c>
      <c r="I4" s="9">
        <f>COUNTIF(C3:C1803,"&gt;1000")</f>
        <v/>
      </c>
    </row>
    <row r="5">
      <c r="A5" s="16" t="n">
        <v>2020000</v>
      </c>
      <c r="B5" s="16">
        <f>計算!AO1768</f>
        <v/>
      </c>
      <c r="C5" s="17">
        <f>計算!AQ1768</f>
        <v/>
      </c>
      <c r="D5" s="16">
        <f>計算!AT1768</f>
        <v/>
      </c>
      <c r="E5" s="16">
        <f>計算!AU1768</f>
        <v/>
      </c>
      <c r="F5" s="16">
        <f>計算!J1768</f>
        <v/>
      </c>
      <c r="H5" s="3" t="inlineStr">
        <is>
          <t>B−Aが−1,000円より小さい（確定申告が得）年収の数</t>
        </is>
      </c>
      <c r="I5" s="9">
        <f>COUNTIF(C3:C1803,"&lt;-1000")</f>
        <v/>
      </c>
    </row>
    <row r="6">
      <c r="A6" s="16" t="n">
        <v>2030000</v>
      </c>
      <c r="B6" s="16">
        <f>計算!AO1769</f>
        <v/>
      </c>
      <c r="C6" s="17">
        <f>計算!AQ1769</f>
        <v/>
      </c>
      <c r="D6" s="16">
        <f>計算!AT1769</f>
        <v/>
      </c>
      <c r="E6" s="16">
        <f>計算!AU1769</f>
        <v/>
      </c>
      <c r="F6" s="16">
        <f>計算!J1769</f>
        <v/>
      </c>
      <c r="H6" s="3" t="inlineStr">
        <is>
          <t>B−Aの最大</t>
        </is>
      </c>
      <c r="I6" s="9">
        <f>MAX(C3:C1803)</f>
        <v/>
      </c>
    </row>
    <row r="7">
      <c r="A7" s="16" t="n">
        <v>2040000</v>
      </c>
      <c r="B7" s="16">
        <f>計算!AO1770</f>
        <v/>
      </c>
      <c r="C7" s="17">
        <f>計算!AQ1770</f>
        <v/>
      </c>
      <c r="D7" s="16">
        <f>計算!AT1770</f>
        <v/>
      </c>
      <c r="E7" s="16">
        <f>計算!AU1770</f>
        <v/>
      </c>
      <c r="F7" s="16">
        <f>計算!J1770</f>
        <v/>
      </c>
      <c r="H7" s="3" t="inlineStr">
        <is>
          <t>B−Aが最大の年収</t>
        </is>
      </c>
      <c r="I7" s="9">
        <f>INDEX(A3:A1803,MATCH(MAX(C3:C1803),C3:C1803,0))</f>
        <v/>
      </c>
    </row>
    <row r="8">
      <c r="A8" s="16" t="n">
        <v>2050000</v>
      </c>
      <c r="B8" s="16">
        <f>計算!AO1771</f>
        <v/>
      </c>
      <c r="C8" s="17">
        <f>計算!AQ1771</f>
        <v/>
      </c>
      <c r="D8" s="16">
        <f>計算!AT1771</f>
        <v/>
      </c>
      <c r="E8" s="16">
        <f>計算!AU1771</f>
        <v/>
      </c>
      <c r="F8" s="16">
        <f>計算!J1771</f>
        <v/>
      </c>
      <c r="H8" s="3" t="inlineStr">
        <is>
          <t>Bの実質負担の最大</t>
        </is>
      </c>
      <c r="I8" s="9">
        <f>MAX(E3:E1803)</f>
        <v/>
      </c>
    </row>
    <row r="9">
      <c r="A9" s="16" t="n">
        <v>2060000</v>
      </c>
      <c r="B9" s="16">
        <f>計算!AO1772</f>
        <v/>
      </c>
      <c r="C9" s="17">
        <f>計算!AQ1772</f>
        <v/>
      </c>
      <c r="D9" s="16">
        <f>計算!AT1772</f>
        <v/>
      </c>
      <c r="E9" s="16">
        <f>計算!AU1772</f>
        <v/>
      </c>
      <c r="F9" s="16">
        <f>計算!J1772</f>
        <v/>
      </c>
    </row>
    <row r="10">
      <c r="A10" s="16" t="n">
        <v>2070000</v>
      </c>
      <c r="B10" s="16">
        <f>計算!AO1773</f>
        <v/>
      </c>
      <c r="C10" s="17">
        <f>計算!AQ1773</f>
        <v/>
      </c>
      <c r="D10" s="16">
        <f>計算!AT1773</f>
        <v/>
      </c>
      <c r="E10" s="16">
        <f>計算!AU1773</f>
        <v/>
      </c>
      <c r="F10" s="16">
        <f>計算!J1773</f>
        <v/>
      </c>
      <c r="H10" t="inlineStr">
        <is>
          <t>B−Aが大きいのは、寄附金控除で所得税の課税所得が税率の境目をまたぐ年収</t>
        </is>
      </c>
    </row>
    <row r="11">
      <c r="A11" s="16" t="n">
        <v>2080000</v>
      </c>
      <c r="B11" s="16">
        <f>計算!AO1774</f>
        <v/>
      </c>
      <c r="C11" s="17">
        <f>計算!AQ1774</f>
        <v/>
      </c>
      <c r="D11" s="16">
        <f>計算!AT1774</f>
        <v/>
      </c>
      <c r="E11" s="16">
        <f>計算!AU1774</f>
        <v/>
      </c>
      <c r="F11" s="16">
        <f>計算!J1774</f>
        <v/>
      </c>
    </row>
    <row r="12">
      <c r="A12" s="16" t="n">
        <v>2090000</v>
      </c>
      <c r="B12" s="16">
        <f>計算!AO1775</f>
        <v/>
      </c>
      <c r="C12" s="17">
        <f>計算!AQ1775</f>
        <v/>
      </c>
      <c r="D12" s="16">
        <f>計算!AT1775</f>
        <v/>
      </c>
      <c r="E12" s="16">
        <f>計算!AU1775</f>
        <v/>
      </c>
      <c r="F12" s="16">
        <f>計算!J1775</f>
        <v/>
      </c>
    </row>
    <row r="13">
      <c r="A13" s="16" t="n">
        <v>2100000</v>
      </c>
      <c r="B13" s="16">
        <f>計算!AO1776</f>
        <v/>
      </c>
      <c r="C13" s="17">
        <f>計算!AQ1776</f>
        <v/>
      </c>
      <c r="D13" s="16">
        <f>計算!AT1776</f>
        <v/>
      </c>
      <c r="E13" s="16">
        <f>計算!AU1776</f>
        <v/>
      </c>
      <c r="F13" s="16">
        <f>計算!J1776</f>
        <v/>
      </c>
    </row>
    <row r="14">
      <c r="A14" s="16" t="n">
        <v>2110000</v>
      </c>
      <c r="B14" s="16">
        <f>計算!AO1777</f>
        <v/>
      </c>
      <c r="C14" s="17">
        <f>計算!AQ1777</f>
        <v/>
      </c>
      <c r="D14" s="16">
        <f>計算!AT1777</f>
        <v/>
      </c>
      <c r="E14" s="16">
        <f>計算!AU1777</f>
        <v/>
      </c>
      <c r="F14" s="16">
        <f>計算!J1777</f>
        <v/>
      </c>
    </row>
    <row r="15">
      <c r="A15" s="16" t="n">
        <v>2120000</v>
      </c>
      <c r="B15" s="16">
        <f>計算!AO1778</f>
        <v/>
      </c>
      <c r="C15" s="17">
        <f>計算!AQ1778</f>
        <v/>
      </c>
      <c r="D15" s="16">
        <f>計算!AT1778</f>
        <v/>
      </c>
      <c r="E15" s="16">
        <f>計算!AU1778</f>
        <v/>
      </c>
      <c r="F15" s="16">
        <f>計算!J1778</f>
        <v/>
      </c>
    </row>
    <row r="16">
      <c r="A16" s="16" t="n">
        <v>2130000</v>
      </c>
      <c r="B16" s="16">
        <f>計算!AO1779</f>
        <v/>
      </c>
      <c r="C16" s="17">
        <f>計算!AQ1779</f>
        <v/>
      </c>
      <c r="D16" s="16">
        <f>計算!AT1779</f>
        <v/>
      </c>
      <c r="E16" s="16">
        <f>計算!AU1779</f>
        <v/>
      </c>
      <c r="F16" s="16">
        <f>計算!J1779</f>
        <v/>
      </c>
    </row>
    <row r="17">
      <c r="A17" s="16" t="n">
        <v>2140000</v>
      </c>
      <c r="B17" s="16">
        <f>計算!AO1780</f>
        <v/>
      </c>
      <c r="C17" s="17">
        <f>計算!AQ1780</f>
        <v/>
      </c>
      <c r="D17" s="16">
        <f>計算!AT1780</f>
        <v/>
      </c>
      <c r="E17" s="16">
        <f>計算!AU1780</f>
        <v/>
      </c>
      <c r="F17" s="16">
        <f>計算!J1780</f>
        <v/>
      </c>
    </row>
    <row r="18">
      <c r="A18" s="16" t="n">
        <v>2150000</v>
      </c>
      <c r="B18" s="16">
        <f>計算!AO1781</f>
        <v/>
      </c>
      <c r="C18" s="17">
        <f>計算!AQ1781</f>
        <v/>
      </c>
      <c r="D18" s="16">
        <f>計算!AT1781</f>
        <v/>
      </c>
      <c r="E18" s="16">
        <f>計算!AU1781</f>
        <v/>
      </c>
      <c r="F18" s="16">
        <f>計算!J1781</f>
        <v/>
      </c>
    </row>
    <row r="19">
      <c r="A19" s="16" t="n">
        <v>2160000</v>
      </c>
      <c r="B19" s="16">
        <f>計算!AO1782</f>
        <v/>
      </c>
      <c r="C19" s="17">
        <f>計算!AQ1782</f>
        <v/>
      </c>
      <c r="D19" s="16">
        <f>計算!AT1782</f>
        <v/>
      </c>
      <c r="E19" s="16">
        <f>計算!AU1782</f>
        <v/>
      </c>
      <c r="F19" s="16">
        <f>計算!J1782</f>
        <v/>
      </c>
    </row>
    <row r="20">
      <c r="A20" s="16" t="n">
        <v>2170000</v>
      </c>
      <c r="B20" s="16">
        <f>計算!AO1783</f>
        <v/>
      </c>
      <c r="C20" s="17">
        <f>計算!AQ1783</f>
        <v/>
      </c>
      <c r="D20" s="16">
        <f>計算!AT1783</f>
        <v/>
      </c>
      <c r="E20" s="16">
        <f>計算!AU1783</f>
        <v/>
      </c>
      <c r="F20" s="16">
        <f>計算!J1783</f>
        <v/>
      </c>
    </row>
    <row r="21">
      <c r="A21" s="16" t="n">
        <v>2180000</v>
      </c>
      <c r="B21" s="16">
        <f>計算!AO1784</f>
        <v/>
      </c>
      <c r="C21" s="17">
        <f>計算!AQ1784</f>
        <v/>
      </c>
      <c r="D21" s="16">
        <f>計算!AT1784</f>
        <v/>
      </c>
      <c r="E21" s="16">
        <f>計算!AU1784</f>
        <v/>
      </c>
      <c r="F21" s="16">
        <f>計算!J1784</f>
        <v/>
      </c>
    </row>
    <row r="22">
      <c r="A22" s="16" t="n">
        <v>2190000</v>
      </c>
      <c r="B22" s="16">
        <f>計算!AO1785</f>
        <v/>
      </c>
      <c r="C22" s="17">
        <f>計算!AQ1785</f>
        <v/>
      </c>
      <c r="D22" s="16">
        <f>計算!AT1785</f>
        <v/>
      </c>
      <c r="E22" s="16">
        <f>計算!AU1785</f>
        <v/>
      </c>
      <c r="F22" s="16">
        <f>計算!J1785</f>
        <v/>
      </c>
    </row>
    <row r="23">
      <c r="A23" s="16" t="n">
        <v>2200000</v>
      </c>
      <c r="B23" s="16">
        <f>計算!AO1786</f>
        <v/>
      </c>
      <c r="C23" s="17">
        <f>計算!AQ1786</f>
        <v/>
      </c>
      <c r="D23" s="16">
        <f>計算!AT1786</f>
        <v/>
      </c>
      <c r="E23" s="16">
        <f>計算!AU1786</f>
        <v/>
      </c>
      <c r="F23" s="16">
        <f>計算!J1786</f>
        <v/>
      </c>
    </row>
    <row r="24">
      <c r="A24" s="16" t="n">
        <v>2210000</v>
      </c>
      <c r="B24" s="16">
        <f>計算!AO1787</f>
        <v/>
      </c>
      <c r="C24" s="17">
        <f>計算!AQ1787</f>
        <v/>
      </c>
      <c r="D24" s="16">
        <f>計算!AT1787</f>
        <v/>
      </c>
      <c r="E24" s="16">
        <f>計算!AU1787</f>
        <v/>
      </c>
      <c r="F24" s="16">
        <f>計算!J1787</f>
        <v/>
      </c>
    </row>
    <row r="25">
      <c r="A25" s="16" t="n">
        <v>2220000</v>
      </c>
      <c r="B25" s="16">
        <f>計算!AO1788</f>
        <v/>
      </c>
      <c r="C25" s="17">
        <f>計算!AQ1788</f>
        <v/>
      </c>
      <c r="D25" s="16">
        <f>計算!AT1788</f>
        <v/>
      </c>
      <c r="E25" s="16">
        <f>計算!AU1788</f>
        <v/>
      </c>
      <c r="F25" s="16">
        <f>計算!J1788</f>
        <v/>
      </c>
    </row>
    <row r="26">
      <c r="A26" s="16" t="n">
        <v>2230000</v>
      </c>
      <c r="B26" s="16">
        <f>計算!AO1789</f>
        <v/>
      </c>
      <c r="C26" s="17">
        <f>計算!AQ1789</f>
        <v/>
      </c>
      <c r="D26" s="16">
        <f>計算!AT1789</f>
        <v/>
      </c>
      <c r="E26" s="16">
        <f>計算!AU1789</f>
        <v/>
      </c>
      <c r="F26" s="16">
        <f>計算!J1789</f>
        <v/>
      </c>
    </row>
    <row r="27">
      <c r="A27" s="16" t="n">
        <v>2240000</v>
      </c>
      <c r="B27" s="16">
        <f>計算!AO1790</f>
        <v/>
      </c>
      <c r="C27" s="17">
        <f>計算!AQ1790</f>
        <v/>
      </c>
      <c r="D27" s="16">
        <f>計算!AT1790</f>
        <v/>
      </c>
      <c r="E27" s="16">
        <f>計算!AU1790</f>
        <v/>
      </c>
      <c r="F27" s="16">
        <f>計算!J1790</f>
        <v/>
      </c>
    </row>
    <row r="28">
      <c r="A28" s="16" t="n">
        <v>2250000</v>
      </c>
      <c r="B28" s="16">
        <f>計算!AO1791</f>
        <v/>
      </c>
      <c r="C28" s="17">
        <f>計算!AQ1791</f>
        <v/>
      </c>
      <c r="D28" s="16">
        <f>計算!AT1791</f>
        <v/>
      </c>
      <c r="E28" s="16">
        <f>計算!AU1791</f>
        <v/>
      </c>
      <c r="F28" s="16">
        <f>計算!J1791</f>
        <v/>
      </c>
    </row>
    <row r="29">
      <c r="A29" s="16" t="n">
        <v>2260000</v>
      </c>
      <c r="B29" s="16">
        <f>計算!AO1792</f>
        <v/>
      </c>
      <c r="C29" s="17">
        <f>計算!AQ1792</f>
        <v/>
      </c>
      <c r="D29" s="16">
        <f>計算!AT1792</f>
        <v/>
      </c>
      <c r="E29" s="16">
        <f>計算!AU1792</f>
        <v/>
      </c>
      <c r="F29" s="16">
        <f>計算!J1792</f>
        <v/>
      </c>
    </row>
    <row r="30">
      <c r="A30" s="16" t="n">
        <v>2270000</v>
      </c>
      <c r="B30" s="16">
        <f>計算!AO1793</f>
        <v/>
      </c>
      <c r="C30" s="17">
        <f>計算!AQ1793</f>
        <v/>
      </c>
      <c r="D30" s="16">
        <f>計算!AT1793</f>
        <v/>
      </c>
      <c r="E30" s="16">
        <f>計算!AU1793</f>
        <v/>
      </c>
      <c r="F30" s="16">
        <f>計算!J1793</f>
        <v/>
      </c>
    </row>
    <row r="31">
      <c r="A31" s="16" t="n">
        <v>2280000</v>
      </c>
      <c r="B31" s="16">
        <f>計算!AO1794</f>
        <v/>
      </c>
      <c r="C31" s="17">
        <f>計算!AQ1794</f>
        <v/>
      </c>
      <c r="D31" s="16">
        <f>計算!AT1794</f>
        <v/>
      </c>
      <c r="E31" s="16">
        <f>計算!AU1794</f>
        <v/>
      </c>
      <c r="F31" s="16">
        <f>計算!J1794</f>
        <v/>
      </c>
    </row>
    <row r="32">
      <c r="A32" s="16" t="n">
        <v>2290000</v>
      </c>
      <c r="B32" s="16">
        <f>計算!AO1795</f>
        <v/>
      </c>
      <c r="C32" s="17">
        <f>計算!AQ1795</f>
        <v/>
      </c>
      <c r="D32" s="16">
        <f>計算!AT1795</f>
        <v/>
      </c>
      <c r="E32" s="16">
        <f>計算!AU1795</f>
        <v/>
      </c>
      <c r="F32" s="16">
        <f>計算!J1795</f>
        <v/>
      </c>
    </row>
    <row r="33">
      <c r="A33" s="16" t="n">
        <v>2300000</v>
      </c>
      <c r="B33" s="16">
        <f>計算!AO1796</f>
        <v/>
      </c>
      <c r="C33" s="17">
        <f>計算!AQ1796</f>
        <v/>
      </c>
      <c r="D33" s="16">
        <f>計算!AT1796</f>
        <v/>
      </c>
      <c r="E33" s="16">
        <f>計算!AU1796</f>
        <v/>
      </c>
      <c r="F33" s="16">
        <f>計算!J1796</f>
        <v/>
      </c>
    </row>
    <row r="34">
      <c r="A34" s="16" t="n">
        <v>2310000</v>
      </c>
      <c r="B34" s="16">
        <f>計算!AO1797</f>
        <v/>
      </c>
      <c r="C34" s="17">
        <f>計算!AQ1797</f>
        <v/>
      </c>
      <c r="D34" s="16">
        <f>計算!AT1797</f>
        <v/>
      </c>
      <c r="E34" s="16">
        <f>計算!AU1797</f>
        <v/>
      </c>
      <c r="F34" s="16">
        <f>計算!J1797</f>
        <v/>
      </c>
    </row>
    <row r="35">
      <c r="A35" s="16" t="n">
        <v>2320000</v>
      </c>
      <c r="B35" s="16">
        <f>計算!AO1798</f>
        <v/>
      </c>
      <c r="C35" s="17">
        <f>計算!AQ1798</f>
        <v/>
      </c>
      <c r="D35" s="16">
        <f>計算!AT1798</f>
        <v/>
      </c>
      <c r="E35" s="16">
        <f>計算!AU1798</f>
        <v/>
      </c>
      <c r="F35" s="16">
        <f>計算!J1798</f>
        <v/>
      </c>
    </row>
    <row r="36">
      <c r="A36" s="16" t="n">
        <v>2330000</v>
      </c>
      <c r="B36" s="16">
        <f>計算!AO1799</f>
        <v/>
      </c>
      <c r="C36" s="17">
        <f>計算!AQ1799</f>
        <v/>
      </c>
      <c r="D36" s="16">
        <f>計算!AT1799</f>
        <v/>
      </c>
      <c r="E36" s="16">
        <f>計算!AU1799</f>
        <v/>
      </c>
      <c r="F36" s="16">
        <f>計算!J1799</f>
        <v/>
      </c>
    </row>
    <row r="37">
      <c r="A37" s="16" t="n">
        <v>2340000</v>
      </c>
      <c r="B37" s="16">
        <f>計算!AO1800</f>
        <v/>
      </c>
      <c r="C37" s="17">
        <f>計算!AQ1800</f>
        <v/>
      </c>
      <c r="D37" s="16">
        <f>計算!AT1800</f>
        <v/>
      </c>
      <c r="E37" s="16">
        <f>計算!AU1800</f>
        <v/>
      </c>
      <c r="F37" s="16">
        <f>計算!J1800</f>
        <v/>
      </c>
    </row>
    <row r="38">
      <c r="A38" s="16" t="n">
        <v>2350000</v>
      </c>
      <c r="B38" s="16">
        <f>計算!AO1801</f>
        <v/>
      </c>
      <c r="C38" s="17">
        <f>計算!AQ1801</f>
        <v/>
      </c>
      <c r="D38" s="16">
        <f>計算!AT1801</f>
        <v/>
      </c>
      <c r="E38" s="16">
        <f>計算!AU1801</f>
        <v/>
      </c>
      <c r="F38" s="16">
        <f>計算!J1801</f>
        <v/>
      </c>
    </row>
    <row r="39">
      <c r="A39" s="16" t="n">
        <v>2360000</v>
      </c>
      <c r="B39" s="16">
        <f>計算!AO1802</f>
        <v/>
      </c>
      <c r="C39" s="17">
        <f>計算!AQ1802</f>
        <v/>
      </c>
      <c r="D39" s="16">
        <f>計算!AT1802</f>
        <v/>
      </c>
      <c r="E39" s="16">
        <f>計算!AU1802</f>
        <v/>
      </c>
      <c r="F39" s="16">
        <f>計算!J1802</f>
        <v/>
      </c>
    </row>
    <row r="40">
      <c r="A40" s="16" t="n">
        <v>2370000</v>
      </c>
      <c r="B40" s="16">
        <f>計算!AO1803</f>
        <v/>
      </c>
      <c r="C40" s="17">
        <f>計算!AQ1803</f>
        <v/>
      </c>
      <c r="D40" s="16">
        <f>計算!AT1803</f>
        <v/>
      </c>
      <c r="E40" s="16">
        <f>計算!AU1803</f>
        <v/>
      </c>
      <c r="F40" s="16">
        <f>計算!J1803</f>
        <v/>
      </c>
    </row>
    <row r="41">
      <c r="A41" s="16" t="n">
        <v>2380000</v>
      </c>
      <c r="B41" s="16">
        <f>計算!AO1804</f>
        <v/>
      </c>
      <c r="C41" s="17">
        <f>計算!AQ1804</f>
        <v/>
      </c>
      <c r="D41" s="16">
        <f>計算!AT1804</f>
        <v/>
      </c>
      <c r="E41" s="16">
        <f>計算!AU1804</f>
        <v/>
      </c>
      <c r="F41" s="16">
        <f>計算!J1804</f>
        <v/>
      </c>
    </row>
    <row r="42">
      <c r="A42" s="16" t="n">
        <v>2390000</v>
      </c>
      <c r="B42" s="16">
        <f>計算!AO1805</f>
        <v/>
      </c>
      <c r="C42" s="17">
        <f>計算!AQ1805</f>
        <v/>
      </c>
      <c r="D42" s="16">
        <f>計算!AT1805</f>
        <v/>
      </c>
      <c r="E42" s="16">
        <f>計算!AU1805</f>
        <v/>
      </c>
      <c r="F42" s="16">
        <f>計算!J1805</f>
        <v/>
      </c>
    </row>
    <row r="43">
      <c r="A43" s="16" t="n">
        <v>2400000</v>
      </c>
      <c r="B43" s="16">
        <f>計算!AO1806</f>
        <v/>
      </c>
      <c r="C43" s="17">
        <f>計算!AQ1806</f>
        <v/>
      </c>
      <c r="D43" s="16">
        <f>計算!AT1806</f>
        <v/>
      </c>
      <c r="E43" s="16">
        <f>計算!AU1806</f>
        <v/>
      </c>
      <c r="F43" s="16">
        <f>計算!J1806</f>
        <v/>
      </c>
    </row>
    <row r="44">
      <c r="A44" s="16" t="n">
        <v>2410000</v>
      </c>
      <c r="B44" s="16">
        <f>計算!AO1807</f>
        <v/>
      </c>
      <c r="C44" s="17">
        <f>計算!AQ1807</f>
        <v/>
      </c>
      <c r="D44" s="16">
        <f>計算!AT1807</f>
        <v/>
      </c>
      <c r="E44" s="16">
        <f>計算!AU1807</f>
        <v/>
      </c>
      <c r="F44" s="16">
        <f>計算!J1807</f>
        <v/>
      </c>
    </row>
    <row r="45">
      <c r="A45" s="16" t="n">
        <v>2420000</v>
      </c>
      <c r="B45" s="16">
        <f>計算!AO1808</f>
        <v/>
      </c>
      <c r="C45" s="17">
        <f>計算!AQ1808</f>
        <v/>
      </c>
      <c r="D45" s="16">
        <f>計算!AT1808</f>
        <v/>
      </c>
      <c r="E45" s="16">
        <f>計算!AU1808</f>
        <v/>
      </c>
      <c r="F45" s="16">
        <f>計算!J1808</f>
        <v/>
      </c>
    </row>
    <row r="46">
      <c r="A46" s="16" t="n">
        <v>2430000</v>
      </c>
      <c r="B46" s="16">
        <f>計算!AO1809</f>
        <v/>
      </c>
      <c r="C46" s="17">
        <f>計算!AQ1809</f>
        <v/>
      </c>
      <c r="D46" s="16">
        <f>計算!AT1809</f>
        <v/>
      </c>
      <c r="E46" s="16">
        <f>計算!AU1809</f>
        <v/>
      </c>
      <c r="F46" s="16">
        <f>計算!J1809</f>
        <v/>
      </c>
    </row>
    <row r="47">
      <c r="A47" s="16" t="n">
        <v>2440000</v>
      </c>
      <c r="B47" s="16">
        <f>計算!AO1810</f>
        <v/>
      </c>
      <c r="C47" s="17">
        <f>計算!AQ1810</f>
        <v/>
      </c>
      <c r="D47" s="16">
        <f>計算!AT1810</f>
        <v/>
      </c>
      <c r="E47" s="16">
        <f>計算!AU1810</f>
        <v/>
      </c>
      <c r="F47" s="16">
        <f>計算!J1810</f>
        <v/>
      </c>
    </row>
    <row r="48">
      <c r="A48" s="16" t="n">
        <v>2450000</v>
      </c>
      <c r="B48" s="16">
        <f>計算!AO1811</f>
        <v/>
      </c>
      <c r="C48" s="17">
        <f>計算!AQ1811</f>
        <v/>
      </c>
      <c r="D48" s="16">
        <f>計算!AT1811</f>
        <v/>
      </c>
      <c r="E48" s="16">
        <f>計算!AU1811</f>
        <v/>
      </c>
      <c r="F48" s="16">
        <f>計算!J1811</f>
        <v/>
      </c>
    </row>
    <row r="49">
      <c r="A49" s="16" t="n">
        <v>2460000</v>
      </c>
      <c r="B49" s="16">
        <f>計算!AO1812</f>
        <v/>
      </c>
      <c r="C49" s="17">
        <f>計算!AQ1812</f>
        <v/>
      </c>
      <c r="D49" s="16">
        <f>計算!AT1812</f>
        <v/>
      </c>
      <c r="E49" s="16">
        <f>計算!AU1812</f>
        <v/>
      </c>
      <c r="F49" s="16">
        <f>計算!J1812</f>
        <v/>
      </c>
    </row>
    <row r="50">
      <c r="A50" s="16" t="n">
        <v>2470000</v>
      </c>
      <c r="B50" s="16">
        <f>計算!AO1813</f>
        <v/>
      </c>
      <c r="C50" s="17">
        <f>計算!AQ1813</f>
        <v/>
      </c>
      <c r="D50" s="16">
        <f>計算!AT1813</f>
        <v/>
      </c>
      <c r="E50" s="16">
        <f>計算!AU1813</f>
        <v/>
      </c>
      <c r="F50" s="16">
        <f>計算!J1813</f>
        <v/>
      </c>
    </row>
    <row r="51">
      <c r="A51" s="16" t="n">
        <v>2480000</v>
      </c>
      <c r="B51" s="16">
        <f>計算!AO1814</f>
        <v/>
      </c>
      <c r="C51" s="17">
        <f>計算!AQ1814</f>
        <v/>
      </c>
      <c r="D51" s="16">
        <f>計算!AT1814</f>
        <v/>
      </c>
      <c r="E51" s="16">
        <f>計算!AU1814</f>
        <v/>
      </c>
      <c r="F51" s="16">
        <f>計算!J1814</f>
        <v/>
      </c>
    </row>
    <row r="52">
      <c r="A52" s="16" t="n">
        <v>2490000</v>
      </c>
      <c r="B52" s="16">
        <f>計算!AO1815</f>
        <v/>
      </c>
      <c r="C52" s="17">
        <f>計算!AQ1815</f>
        <v/>
      </c>
      <c r="D52" s="16">
        <f>計算!AT1815</f>
        <v/>
      </c>
      <c r="E52" s="16">
        <f>計算!AU1815</f>
        <v/>
      </c>
      <c r="F52" s="16">
        <f>計算!J1815</f>
        <v/>
      </c>
    </row>
    <row r="53">
      <c r="A53" s="16" t="n">
        <v>2500000</v>
      </c>
      <c r="B53" s="16">
        <f>計算!AO1816</f>
        <v/>
      </c>
      <c r="C53" s="17">
        <f>計算!AQ1816</f>
        <v/>
      </c>
      <c r="D53" s="16">
        <f>計算!AT1816</f>
        <v/>
      </c>
      <c r="E53" s="16">
        <f>計算!AU1816</f>
        <v/>
      </c>
      <c r="F53" s="16">
        <f>計算!J1816</f>
        <v/>
      </c>
    </row>
    <row r="54">
      <c r="A54" s="16" t="n">
        <v>2510000</v>
      </c>
      <c r="B54" s="16">
        <f>計算!AO1817</f>
        <v/>
      </c>
      <c r="C54" s="17">
        <f>計算!AQ1817</f>
        <v/>
      </c>
      <c r="D54" s="16">
        <f>計算!AT1817</f>
        <v/>
      </c>
      <c r="E54" s="16">
        <f>計算!AU1817</f>
        <v/>
      </c>
      <c r="F54" s="16">
        <f>計算!J1817</f>
        <v/>
      </c>
    </row>
    <row r="55">
      <c r="A55" s="16" t="n">
        <v>2520000</v>
      </c>
      <c r="B55" s="16">
        <f>計算!AO1818</f>
        <v/>
      </c>
      <c r="C55" s="17">
        <f>計算!AQ1818</f>
        <v/>
      </c>
      <c r="D55" s="16">
        <f>計算!AT1818</f>
        <v/>
      </c>
      <c r="E55" s="16">
        <f>計算!AU1818</f>
        <v/>
      </c>
      <c r="F55" s="16">
        <f>計算!J1818</f>
        <v/>
      </c>
    </row>
    <row r="56">
      <c r="A56" s="16" t="n">
        <v>2530000</v>
      </c>
      <c r="B56" s="16">
        <f>計算!AO1819</f>
        <v/>
      </c>
      <c r="C56" s="17">
        <f>計算!AQ1819</f>
        <v/>
      </c>
      <c r="D56" s="16">
        <f>計算!AT1819</f>
        <v/>
      </c>
      <c r="E56" s="16">
        <f>計算!AU1819</f>
        <v/>
      </c>
      <c r="F56" s="16">
        <f>計算!J1819</f>
        <v/>
      </c>
    </row>
    <row r="57">
      <c r="A57" s="16" t="n">
        <v>2540000</v>
      </c>
      <c r="B57" s="16">
        <f>計算!AO1820</f>
        <v/>
      </c>
      <c r="C57" s="17">
        <f>計算!AQ1820</f>
        <v/>
      </c>
      <c r="D57" s="16">
        <f>計算!AT1820</f>
        <v/>
      </c>
      <c r="E57" s="16">
        <f>計算!AU1820</f>
        <v/>
      </c>
      <c r="F57" s="16">
        <f>計算!J1820</f>
        <v/>
      </c>
    </row>
    <row r="58">
      <c r="A58" s="16" t="n">
        <v>2550000</v>
      </c>
      <c r="B58" s="16">
        <f>計算!AO1821</f>
        <v/>
      </c>
      <c r="C58" s="17">
        <f>計算!AQ1821</f>
        <v/>
      </c>
      <c r="D58" s="16">
        <f>計算!AT1821</f>
        <v/>
      </c>
      <c r="E58" s="16">
        <f>計算!AU1821</f>
        <v/>
      </c>
      <c r="F58" s="16">
        <f>計算!J1821</f>
        <v/>
      </c>
    </row>
    <row r="59">
      <c r="A59" s="16" t="n">
        <v>2560000</v>
      </c>
      <c r="B59" s="16">
        <f>計算!AO1822</f>
        <v/>
      </c>
      <c r="C59" s="17">
        <f>計算!AQ1822</f>
        <v/>
      </c>
      <c r="D59" s="16">
        <f>計算!AT1822</f>
        <v/>
      </c>
      <c r="E59" s="16">
        <f>計算!AU1822</f>
        <v/>
      </c>
      <c r="F59" s="16">
        <f>計算!J1822</f>
        <v/>
      </c>
    </row>
    <row r="60">
      <c r="A60" s="16" t="n">
        <v>2570000</v>
      </c>
      <c r="B60" s="16">
        <f>計算!AO1823</f>
        <v/>
      </c>
      <c r="C60" s="17">
        <f>計算!AQ1823</f>
        <v/>
      </c>
      <c r="D60" s="16">
        <f>計算!AT1823</f>
        <v/>
      </c>
      <c r="E60" s="16">
        <f>計算!AU1823</f>
        <v/>
      </c>
      <c r="F60" s="16">
        <f>計算!J1823</f>
        <v/>
      </c>
    </row>
    <row r="61">
      <c r="A61" s="16" t="n">
        <v>2580000</v>
      </c>
      <c r="B61" s="16">
        <f>計算!AO1824</f>
        <v/>
      </c>
      <c r="C61" s="17">
        <f>計算!AQ1824</f>
        <v/>
      </c>
      <c r="D61" s="16">
        <f>計算!AT1824</f>
        <v/>
      </c>
      <c r="E61" s="16">
        <f>計算!AU1824</f>
        <v/>
      </c>
      <c r="F61" s="16">
        <f>計算!J1824</f>
        <v/>
      </c>
    </row>
    <row r="62">
      <c r="A62" s="16" t="n">
        <v>2590000</v>
      </c>
      <c r="B62" s="16">
        <f>計算!AO1825</f>
        <v/>
      </c>
      <c r="C62" s="17">
        <f>計算!AQ1825</f>
        <v/>
      </c>
      <c r="D62" s="16">
        <f>計算!AT1825</f>
        <v/>
      </c>
      <c r="E62" s="16">
        <f>計算!AU1825</f>
        <v/>
      </c>
      <c r="F62" s="16">
        <f>計算!J1825</f>
        <v/>
      </c>
    </row>
    <row r="63">
      <c r="A63" s="16" t="n">
        <v>2600000</v>
      </c>
      <c r="B63" s="16">
        <f>計算!AO1826</f>
        <v/>
      </c>
      <c r="C63" s="17">
        <f>計算!AQ1826</f>
        <v/>
      </c>
      <c r="D63" s="16">
        <f>計算!AT1826</f>
        <v/>
      </c>
      <c r="E63" s="16">
        <f>計算!AU1826</f>
        <v/>
      </c>
      <c r="F63" s="16">
        <f>計算!J1826</f>
        <v/>
      </c>
    </row>
    <row r="64">
      <c r="A64" s="16" t="n">
        <v>2610000</v>
      </c>
      <c r="B64" s="16">
        <f>計算!AO1827</f>
        <v/>
      </c>
      <c r="C64" s="17">
        <f>計算!AQ1827</f>
        <v/>
      </c>
      <c r="D64" s="16">
        <f>計算!AT1827</f>
        <v/>
      </c>
      <c r="E64" s="16">
        <f>計算!AU1827</f>
        <v/>
      </c>
      <c r="F64" s="16">
        <f>計算!J1827</f>
        <v/>
      </c>
    </row>
    <row r="65">
      <c r="A65" s="16" t="n">
        <v>2620000</v>
      </c>
      <c r="B65" s="16">
        <f>計算!AO1828</f>
        <v/>
      </c>
      <c r="C65" s="17">
        <f>計算!AQ1828</f>
        <v/>
      </c>
      <c r="D65" s="16">
        <f>計算!AT1828</f>
        <v/>
      </c>
      <c r="E65" s="16">
        <f>計算!AU1828</f>
        <v/>
      </c>
      <c r="F65" s="16">
        <f>計算!J1828</f>
        <v/>
      </c>
    </row>
    <row r="66">
      <c r="A66" s="16" t="n">
        <v>2630000</v>
      </c>
      <c r="B66" s="16">
        <f>計算!AO1829</f>
        <v/>
      </c>
      <c r="C66" s="17">
        <f>計算!AQ1829</f>
        <v/>
      </c>
      <c r="D66" s="16">
        <f>計算!AT1829</f>
        <v/>
      </c>
      <c r="E66" s="16">
        <f>計算!AU1829</f>
        <v/>
      </c>
      <c r="F66" s="16">
        <f>計算!J1829</f>
        <v/>
      </c>
    </row>
    <row r="67">
      <c r="A67" s="16" t="n">
        <v>2640000</v>
      </c>
      <c r="B67" s="16">
        <f>計算!AO1830</f>
        <v/>
      </c>
      <c r="C67" s="17">
        <f>計算!AQ1830</f>
        <v/>
      </c>
      <c r="D67" s="16">
        <f>計算!AT1830</f>
        <v/>
      </c>
      <c r="E67" s="16">
        <f>計算!AU1830</f>
        <v/>
      </c>
      <c r="F67" s="16">
        <f>計算!J1830</f>
        <v/>
      </c>
    </row>
    <row r="68">
      <c r="A68" s="16" t="n">
        <v>2650000</v>
      </c>
      <c r="B68" s="16">
        <f>計算!AO1831</f>
        <v/>
      </c>
      <c r="C68" s="17">
        <f>計算!AQ1831</f>
        <v/>
      </c>
      <c r="D68" s="16">
        <f>計算!AT1831</f>
        <v/>
      </c>
      <c r="E68" s="16">
        <f>計算!AU1831</f>
        <v/>
      </c>
      <c r="F68" s="16">
        <f>計算!J1831</f>
        <v/>
      </c>
    </row>
    <row r="69">
      <c r="A69" s="16" t="n">
        <v>2660000</v>
      </c>
      <c r="B69" s="16">
        <f>計算!AO1832</f>
        <v/>
      </c>
      <c r="C69" s="17">
        <f>計算!AQ1832</f>
        <v/>
      </c>
      <c r="D69" s="16">
        <f>計算!AT1832</f>
        <v/>
      </c>
      <c r="E69" s="16">
        <f>計算!AU1832</f>
        <v/>
      </c>
      <c r="F69" s="16">
        <f>計算!J1832</f>
        <v/>
      </c>
    </row>
    <row r="70">
      <c r="A70" s="16" t="n">
        <v>2670000</v>
      </c>
      <c r="B70" s="16">
        <f>計算!AO1833</f>
        <v/>
      </c>
      <c r="C70" s="17">
        <f>計算!AQ1833</f>
        <v/>
      </c>
      <c r="D70" s="16">
        <f>計算!AT1833</f>
        <v/>
      </c>
      <c r="E70" s="16">
        <f>計算!AU1833</f>
        <v/>
      </c>
      <c r="F70" s="16">
        <f>計算!J1833</f>
        <v/>
      </c>
    </row>
    <row r="71">
      <c r="A71" s="16" t="n">
        <v>2680000</v>
      </c>
      <c r="B71" s="16">
        <f>計算!AO1834</f>
        <v/>
      </c>
      <c r="C71" s="17">
        <f>計算!AQ1834</f>
        <v/>
      </c>
      <c r="D71" s="16">
        <f>計算!AT1834</f>
        <v/>
      </c>
      <c r="E71" s="16">
        <f>計算!AU1834</f>
        <v/>
      </c>
      <c r="F71" s="16">
        <f>計算!J1834</f>
        <v/>
      </c>
    </row>
    <row r="72">
      <c r="A72" s="16" t="n">
        <v>2690000</v>
      </c>
      <c r="B72" s="16">
        <f>計算!AO1835</f>
        <v/>
      </c>
      <c r="C72" s="17">
        <f>計算!AQ1835</f>
        <v/>
      </c>
      <c r="D72" s="16">
        <f>計算!AT1835</f>
        <v/>
      </c>
      <c r="E72" s="16">
        <f>計算!AU1835</f>
        <v/>
      </c>
      <c r="F72" s="16">
        <f>計算!J1835</f>
        <v/>
      </c>
    </row>
    <row r="73">
      <c r="A73" s="16" t="n">
        <v>2700000</v>
      </c>
      <c r="B73" s="16">
        <f>計算!AO1836</f>
        <v/>
      </c>
      <c r="C73" s="17">
        <f>計算!AQ1836</f>
        <v/>
      </c>
      <c r="D73" s="16">
        <f>計算!AT1836</f>
        <v/>
      </c>
      <c r="E73" s="16">
        <f>計算!AU1836</f>
        <v/>
      </c>
      <c r="F73" s="16">
        <f>計算!J1836</f>
        <v/>
      </c>
    </row>
    <row r="74">
      <c r="A74" s="16" t="n">
        <v>2710000</v>
      </c>
      <c r="B74" s="16">
        <f>計算!AO1837</f>
        <v/>
      </c>
      <c r="C74" s="17">
        <f>計算!AQ1837</f>
        <v/>
      </c>
      <c r="D74" s="16">
        <f>計算!AT1837</f>
        <v/>
      </c>
      <c r="E74" s="16">
        <f>計算!AU1837</f>
        <v/>
      </c>
      <c r="F74" s="16">
        <f>計算!J1837</f>
        <v/>
      </c>
    </row>
    <row r="75">
      <c r="A75" s="16" t="n">
        <v>2720000</v>
      </c>
      <c r="B75" s="16">
        <f>計算!AO1838</f>
        <v/>
      </c>
      <c r="C75" s="17">
        <f>計算!AQ1838</f>
        <v/>
      </c>
      <c r="D75" s="16">
        <f>計算!AT1838</f>
        <v/>
      </c>
      <c r="E75" s="16">
        <f>計算!AU1838</f>
        <v/>
      </c>
      <c r="F75" s="16">
        <f>計算!J1838</f>
        <v/>
      </c>
    </row>
    <row r="76">
      <c r="A76" s="16" t="n">
        <v>2730000</v>
      </c>
      <c r="B76" s="16">
        <f>計算!AO1839</f>
        <v/>
      </c>
      <c r="C76" s="17">
        <f>計算!AQ1839</f>
        <v/>
      </c>
      <c r="D76" s="16">
        <f>計算!AT1839</f>
        <v/>
      </c>
      <c r="E76" s="16">
        <f>計算!AU1839</f>
        <v/>
      </c>
      <c r="F76" s="16">
        <f>計算!J1839</f>
        <v/>
      </c>
    </row>
    <row r="77">
      <c r="A77" s="16" t="n">
        <v>2740000</v>
      </c>
      <c r="B77" s="16">
        <f>計算!AO1840</f>
        <v/>
      </c>
      <c r="C77" s="17">
        <f>計算!AQ1840</f>
        <v/>
      </c>
      <c r="D77" s="16">
        <f>計算!AT1840</f>
        <v/>
      </c>
      <c r="E77" s="16">
        <f>計算!AU1840</f>
        <v/>
      </c>
      <c r="F77" s="16">
        <f>計算!J1840</f>
        <v/>
      </c>
    </row>
    <row r="78">
      <c r="A78" s="16" t="n">
        <v>2750000</v>
      </c>
      <c r="B78" s="16">
        <f>計算!AO1841</f>
        <v/>
      </c>
      <c r="C78" s="17">
        <f>計算!AQ1841</f>
        <v/>
      </c>
      <c r="D78" s="16">
        <f>計算!AT1841</f>
        <v/>
      </c>
      <c r="E78" s="16">
        <f>計算!AU1841</f>
        <v/>
      </c>
      <c r="F78" s="16">
        <f>計算!J1841</f>
        <v/>
      </c>
    </row>
    <row r="79">
      <c r="A79" s="16" t="n">
        <v>2760000</v>
      </c>
      <c r="B79" s="16">
        <f>計算!AO1842</f>
        <v/>
      </c>
      <c r="C79" s="17">
        <f>計算!AQ1842</f>
        <v/>
      </c>
      <c r="D79" s="16">
        <f>計算!AT1842</f>
        <v/>
      </c>
      <c r="E79" s="16">
        <f>計算!AU1842</f>
        <v/>
      </c>
      <c r="F79" s="16">
        <f>計算!J1842</f>
        <v/>
      </c>
    </row>
    <row r="80">
      <c r="A80" s="16" t="n">
        <v>2770000</v>
      </c>
      <c r="B80" s="16">
        <f>計算!AO1843</f>
        <v/>
      </c>
      <c r="C80" s="17">
        <f>計算!AQ1843</f>
        <v/>
      </c>
      <c r="D80" s="16">
        <f>計算!AT1843</f>
        <v/>
      </c>
      <c r="E80" s="16">
        <f>計算!AU1843</f>
        <v/>
      </c>
      <c r="F80" s="16">
        <f>計算!J1843</f>
        <v/>
      </c>
    </row>
    <row r="81">
      <c r="A81" s="16" t="n">
        <v>2780000</v>
      </c>
      <c r="B81" s="16">
        <f>計算!AO1844</f>
        <v/>
      </c>
      <c r="C81" s="17">
        <f>計算!AQ1844</f>
        <v/>
      </c>
      <c r="D81" s="16">
        <f>計算!AT1844</f>
        <v/>
      </c>
      <c r="E81" s="16">
        <f>計算!AU1844</f>
        <v/>
      </c>
      <c r="F81" s="16">
        <f>計算!J1844</f>
        <v/>
      </c>
    </row>
    <row r="82">
      <c r="A82" s="16" t="n">
        <v>2790000</v>
      </c>
      <c r="B82" s="16">
        <f>計算!AO1845</f>
        <v/>
      </c>
      <c r="C82" s="17">
        <f>計算!AQ1845</f>
        <v/>
      </c>
      <c r="D82" s="16">
        <f>計算!AT1845</f>
        <v/>
      </c>
      <c r="E82" s="16">
        <f>計算!AU1845</f>
        <v/>
      </c>
      <c r="F82" s="16">
        <f>計算!J1845</f>
        <v/>
      </c>
    </row>
    <row r="83">
      <c r="A83" s="16" t="n">
        <v>2800000</v>
      </c>
      <c r="B83" s="16">
        <f>計算!AO1846</f>
        <v/>
      </c>
      <c r="C83" s="17">
        <f>計算!AQ1846</f>
        <v/>
      </c>
      <c r="D83" s="16">
        <f>計算!AT1846</f>
        <v/>
      </c>
      <c r="E83" s="16">
        <f>計算!AU1846</f>
        <v/>
      </c>
      <c r="F83" s="16">
        <f>計算!J1846</f>
        <v/>
      </c>
    </row>
    <row r="84">
      <c r="A84" s="16" t="n">
        <v>2810000</v>
      </c>
      <c r="B84" s="16">
        <f>計算!AO1847</f>
        <v/>
      </c>
      <c r="C84" s="17">
        <f>計算!AQ1847</f>
        <v/>
      </c>
      <c r="D84" s="16">
        <f>計算!AT1847</f>
        <v/>
      </c>
      <c r="E84" s="16">
        <f>計算!AU1847</f>
        <v/>
      </c>
      <c r="F84" s="16">
        <f>計算!J1847</f>
        <v/>
      </c>
    </row>
    <row r="85">
      <c r="A85" s="16" t="n">
        <v>2820000</v>
      </c>
      <c r="B85" s="16">
        <f>計算!AO1848</f>
        <v/>
      </c>
      <c r="C85" s="17">
        <f>計算!AQ1848</f>
        <v/>
      </c>
      <c r="D85" s="16">
        <f>計算!AT1848</f>
        <v/>
      </c>
      <c r="E85" s="16">
        <f>計算!AU1848</f>
        <v/>
      </c>
      <c r="F85" s="16">
        <f>計算!J1848</f>
        <v/>
      </c>
    </row>
    <row r="86">
      <c r="A86" s="16" t="n">
        <v>2830000</v>
      </c>
      <c r="B86" s="16">
        <f>計算!AO1849</f>
        <v/>
      </c>
      <c r="C86" s="17">
        <f>計算!AQ1849</f>
        <v/>
      </c>
      <c r="D86" s="16">
        <f>計算!AT1849</f>
        <v/>
      </c>
      <c r="E86" s="16">
        <f>計算!AU1849</f>
        <v/>
      </c>
      <c r="F86" s="16">
        <f>計算!J1849</f>
        <v/>
      </c>
    </row>
    <row r="87">
      <c r="A87" s="16" t="n">
        <v>2840000</v>
      </c>
      <c r="B87" s="16">
        <f>計算!AO1850</f>
        <v/>
      </c>
      <c r="C87" s="17">
        <f>計算!AQ1850</f>
        <v/>
      </c>
      <c r="D87" s="16">
        <f>計算!AT1850</f>
        <v/>
      </c>
      <c r="E87" s="16">
        <f>計算!AU1850</f>
        <v/>
      </c>
      <c r="F87" s="16">
        <f>計算!J1850</f>
        <v/>
      </c>
    </row>
    <row r="88">
      <c r="A88" s="16" t="n">
        <v>2850000</v>
      </c>
      <c r="B88" s="16">
        <f>計算!AO1851</f>
        <v/>
      </c>
      <c r="C88" s="17">
        <f>計算!AQ1851</f>
        <v/>
      </c>
      <c r="D88" s="16">
        <f>計算!AT1851</f>
        <v/>
      </c>
      <c r="E88" s="16">
        <f>計算!AU1851</f>
        <v/>
      </c>
      <c r="F88" s="16">
        <f>計算!J1851</f>
        <v/>
      </c>
    </row>
    <row r="89">
      <c r="A89" s="16" t="n">
        <v>2860000</v>
      </c>
      <c r="B89" s="16">
        <f>計算!AO1852</f>
        <v/>
      </c>
      <c r="C89" s="17">
        <f>計算!AQ1852</f>
        <v/>
      </c>
      <c r="D89" s="16">
        <f>計算!AT1852</f>
        <v/>
      </c>
      <c r="E89" s="16">
        <f>計算!AU1852</f>
        <v/>
      </c>
      <c r="F89" s="16">
        <f>計算!J1852</f>
        <v/>
      </c>
    </row>
    <row r="90">
      <c r="A90" s="16" t="n">
        <v>2870000</v>
      </c>
      <c r="B90" s="16">
        <f>計算!AO1853</f>
        <v/>
      </c>
      <c r="C90" s="17">
        <f>計算!AQ1853</f>
        <v/>
      </c>
      <c r="D90" s="16">
        <f>計算!AT1853</f>
        <v/>
      </c>
      <c r="E90" s="16">
        <f>計算!AU1853</f>
        <v/>
      </c>
      <c r="F90" s="16">
        <f>計算!J1853</f>
        <v/>
      </c>
    </row>
    <row r="91">
      <c r="A91" s="16" t="n">
        <v>2880000</v>
      </c>
      <c r="B91" s="16">
        <f>計算!AO1854</f>
        <v/>
      </c>
      <c r="C91" s="17">
        <f>計算!AQ1854</f>
        <v/>
      </c>
      <c r="D91" s="16">
        <f>計算!AT1854</f>
        <v/>
      </c>
      <c r="E91" s="16">
        <f>計算!AU1854</f>
        <v/>
      </c>
      <c r="F91" s="16">
        <f>計算!J1854</f>
        <v/>
      </c>
    </row>
    <row r="92">
      <c r="A92" s="16" t="n">
        <v>2890000</v>
      </c>
      <c r="B92" s="16">
        <f>計算!AO1855</f>
        <v/>
      </c>
      <c r="C92" s="17">
        <f>計算!AQ1855</f>
        <v/>
      </c>
      <c r="D92" s="16">
        <f>計算!AT1855</f>
        <v/>
      </c>
      <c r="E92" s="16">
        <f>計算!AU1855</f>
        <v/>
      </c>
      <c r="F92" s="16">
        <f>計算!J1855</f>
        <v/>
      </c>
    </row>
    <row r="93">
      <c r="A93" s="16" t="n">
        <v>2900000</v>
      </c>
      <c r="B93" s="16">
        <f>計算!AO1856</f>
        <v/>
      </c>
      <c r="C93" s="17">
        <f>計算!AQ1856</f>
        <v/>
      </c>
      <c r="D93" s="16">
        <f>計算!AT1856</f>
        <v/>
      </c>
      <c r="E93" s="16">
        <f>計算!AU1856</f>
        <v/>
      </c>
      <c r="F93" s="16">
        <f>計算!J1856</f>
        <v/>
      </c>
    </row>
    <row r="94">
      <c r="A94" s="16" t="n">
        <v>2910000</v>
      </c>
      <c r="B94" s="16">
        <f>計算!AO1857</f>
        <v/>
      </c>
      <c r="C94" s="17">
        <f>計算!AQ1857</f>
        <v/>
      </c>
      <c r="D94" s="16">
        <f>計算!AT1857</f>
        <v/>
      </c>
      <c r="E94" s="16">
        <f>計算!AU1857</f>
        <v/>
      </c>
      <c r="F94" s="16">
        <f>計算!J1857</f>
        <v/>
      </c>
    </row>
    <row r="95">
      <c r="A95" s="16" t="n">
        <v>2920000</v>
      </c>
      <c r="B95" s="16">
        <f>計算!AO1858</f>
        <v/>
      </c>
      <c r="C95" s="17">
        <f>計算!AQ1858</f>
        <v/>
      </c>
      <c r="D95" s="16">
        <f>計算!AT1858</f>
        <v/>
      </c>
      <c r="E95" s="16">
        <f>計算!AU1858</f>
        <v/>
      </c>
      <c r="F95" s="16">
        <f>計算!J1858</f>
        <v/>
      </c>
    </row>
    <row r="96">
      <c r="A96" s="16" t="n">
        <v>2930000</v>
      </c>
      <c r="B96" s="16">
        <f>計算!AO1859</f>
        <v/>
      </c>
      <c r="C96" s="17">
        <f>計算!AQ1859</f>
        <v/>
      </c>
      <c r="D96" s="16">
        <f>計算!AT1859</f>
        <v/>
      </c>
      <c r="E96" s="16">
        <f>計算!AU1859</f>
        <v/>
      </c>
      <c r="F96" s="16">
        <f>計算!J1859</f>
        <v/>
      </c>
    </row>
    <row r="97">
      <c r="A97" s="16" t="n">
        <v>2940000</v>
      </c>
      <c r="B97" s="16">
        <f>計算!AO1860</f>
        <v/>
      </c>
      <c r="C97" s="17">
        <f>計算!AQ1860</f>
        <v/>
      </c>
      <c r="D97" s="16">
        <f>計算!AT1860</f>
        <v/>
      </c>
      <c r="E97" s="16">
        <f>計算!AU1860</f>
        <v/>
      </c>
      <c r="F97" s="16">
        <f>計算!J1860</f>
        <v/>
      </c>
    </row>
    <row r="98">
      <c r="A98" s="16" t="n">
        <v>2950000</v>
      </c>
      <c r="B98" s="16">
        <f>計算!AO1861</f>
        <v/>
      </c>
      <c r="C98" s="17">
        <f>計算!AQ1861</f>
        <v/>
      </c>
      <c r="D98" s="16">
        <f>計算!AT1861</f>
        <v/>
      </c>
      <c r="E98" s="16">
        <f>計算!AU1861</f>
        <v/>
      </c>
      <c r="F98" s="16">
        <f>計算!J1861</f>
        <v/>
      </c>
    </row>
    <row r="99">
      <c r="A99" s="16" t="n">
        <v>2960000</v>
      </c>
      <c r="B99" s="16">
        <f>計算!AO1862</f>
        <v/>
      </c>
      <c r="C99" s="17">
        <f>計算!AQ1862</f>
        <v/>
      </c>
      <c r="D99" s="16">
        <f>計算!AT1862</f>
        <v/>
      </c>
      <c r="E99" s="16">
        <f>計算!AU1862</f>
        <v/>
      </c>
      <c r="F99" s="16">
        <f>計算!J1862</f>
        <v/>
      </c>
    </row>
    <row r="100">
      <c r="A100" s="16" t="n">
        <v>2970000</v>
      </c>
      <c r="B100" s="16">
        <f>計算!AO1863</f>
        <v/>
      </c>
      <c r="C100" s="17">
        <f>計算!AQ1863</f>
        <v/>
      </c>
      <c r="D100" s="16">
        <f>計算!AT1863</f>
        <v/>
      </c>
      <c r="E100" s="16">
        <f>計算!AU1863</f>
        <v/>
      </c>
      <c r="F100" s="16">
        <f>計算!J1863</f>
        <v/>
      </c>
    </row>
    <row r="101">
      <c r="A101" s="16" t="n">
        <v>2980000</v>
      </c>
      <c r="B101" s="16">
        <f>計算!AO1864</f>
        <v/>
      </c>
      <c r="C101" s="17">
        <f>計算!AQ1864</f>
        <v/>
      </c>
      <c r="D101" s="16">
        <f>計算!AT1864</f>
        <v/>
      </c>
      <c r="E101" s="16">
        <f>計算!AU1864</f>
        <v/>
      </c>
      <c r="F101" s="16">
        <f>計算!J1864</f>
        <v/>
      </c>
    </row>
    <row r="102">
      <c r="A102" s="16" t="n">
        <v>2990000</v>
      </c>
      <c r="B102" s="16">
        <f>計算!AO1865</f>
        <v/>
      </c>
      <c r="C102" s="17">
        <f>計算!AQ1865</f>
        <v/>
      </c>
      <c r="D102" s="16">
        <f>計算!AT1865</f>
        <v/>
      </c>
      <c r="E102" s="16">
        <f>計算!AU1865</f>
        <v/>
      </c>
      <c r="F102" s="16">
        <f>計算!J1865</f>
        <v/>
      </c>
    </row>
    <row r="103">
      <c r="A103" s="16" t="n">
        <v>3000000</v>
      </c>
      <c r="B103" s="16">
        <f>計算!AO1866</f>
        <v/>
      </c>
      <c r="C103" s="17">
        <f>計算!AQ1866</f>
        <v/>
      </c>
      <c r="D103" s="16">
        <f>計算!AT1866</f>
        <v/>
      </c>
      <c r="E103" s="16">
        <f>計算!AU1866</f>
        <v/>
      </c>
      <c r="F103" s="16">
        <f>計算!J1866</f>
        <v/>
      </c>
    </row>
    <row r="104">
      <c r="A104" s="16" t="n">
        <v>3010000</v>
      </c>
      <c r="B104" s="16">
        <f>計算!AO1867</f>
        <v/>
      </c>
      <c r="C104" s="17">
        <f>計算!AQ1867</f>
        <v/>
      </c>
      <c r="D104" s="16">
        <f>計算!AT1867</f>
        <v/>
      </c>
      <c r="E104" s="16">
        <f>計算!AU1867</f>
        <v/>
      </c>
      <c r="F104" s="16">
        <f>計算!J1867</f>
        <v/>
      </c>
    </row>
    <row r="105">
      <c r="A105" s="16" t="n">
        <v>3020000</v>
      </c>
      <c r="B105" s="16">
        <f>計算!AO1868</f>
        <v/>
      </c>
      <c r="C105" s="17">
        <f>計算!AQ1868</f>
        <v/>
      </c>
      <c r="D105" s="16">
        <f>計算!AT1868</f>
        <v/>
      </c>
      <c r="E105" s="16">
        <f>計算!AU1868</f>
        <v/>
      </c>
      <c r="F105" s="16">
        <f>計算!J1868</f>
        <v/>
      </c>
    </row>
    <row r="106">
      <c r="A106" s="16" t="n">
        <v>3030000</v>
      </c>
      <c r="B106" s="16">
        <f>計算!AO1869</f>
        <v/>
      </c>
      <c r="C106" s="17">
        <f>計算!AQ1869</f>
        <v/>
      </c>
      <c r="D106" s="16">
        <f>計算!AT1869</f>
        <v/>
      </c>
      <c r="E106" s="16">
        <f>計算!AU1869</f>
        <v/>
      </c>
      <c r="F106" s="16">
        <f>計算!J1869</f>
        <v/>
      </c>
    </row>
    <row r="107">
      <c r="A107" s="16" t="n">
        <v>3040000</v>
      </c>
      <c r="B107" s="16">
        <f>計算!AO1870</f>
        <v/>
      </c>
      <c r="C107" s="17">
        <f>計算!AQ1870</f>
        <v/>
      </c>
      <c r="D107" s="16">
        <f>計算!AT1870</f>
        <v/>
      </c>
      <c r="E107" s="16">
        <f>計算!AU1870</f>
        <v/>
      </c>
      <c r="F107" s="16">
        <f>計算!J1870</f>
        <v/>
      </c>
    </row>
    <row r="108">
      <c r="A108" s="16" t="n">
        <v>3050000</v>
      </c>
      <c r="B108" s="16">
        <f>計算!AO1871</f>
        <v/>
      </c>
      <c r="C108" s="17">
        <f>計算!AQ1871</f>
        <v/>
      </c>
      <c r="D108" s="16">
        <f>計算!AT1871</f>
        <v/>
      </c>
      <c r="E108" s="16">
        <f>計算!AU1871</f>
        <v/>
      </c>
      <c r="F108" s="16">
        <f>計算!J1871</f>
        <v/>
      </c>
    </row>
    <row r="109">
      <c r="A109" s="16" t="n">
        <v>3060000</v>
      </c>
      <c r="B109" s="16">
        <f>計算!AO1872</f>
        <v/>
      </c>
      <c r="C109" s="17">
        <f>計算!AQ1872</f>
        <v/>
      </c>
      <c r="D109" s="16">
        <f>計算!AT1872</f>
        <v/>
      </c>
      <c r="E109" s="16">
        <f>計算!AU1872</f>
        <v/>
      </c>
      <c r="F109" s="16">
        <f>計算!J1872</f>
        <v/>
      </c>
    </row>
    <row r="110">
      <c r="A110" s="16" t="n">
        <v>3070000</v>
      </c>
      <c r="B110" s="16">
        <f>計算!AO1873</f>
        <v/>
      </c>
      <c r="C110" s="17">
        <f>計算!AQ1873</f>
        <v/>
      </c>
      <c r="D110" s="16">
        <f>計算!AT1873</f>
        <v/>
      </c>
      <c r="E110" s="16">
        <f>計算!AU1873</f>
        <v/>
      </c>
      <c r="F110" s="16">
        <f>計算!J1873</f>
        <v/>
      </c>
    </row>
    <row r="111">
      <c r="A111" s="16" t="n">
        <v>3080000</v>
      </c>
      <c r="B111" s="16">
        <f>計算!AO1874</f>
        <v/>
      </c>
      <c r="C111" s="17">
        <f>計算!AQ1874</f>
        <v/>
      </c>
      <c r="D111" s="16">
        <f>計算!AT1874</f>
        <v/>
      </c>
      <c r="E111" s="16">
        <f>計算!AU1874</f>
        <v/>
      </c>
      <c r="F111" s="16">
        <f>計算!J1874</f>
        <v/>
      </c>
    </row>
    <row r="112">
      <c r="A112" s="16" t="n">
        <v>3090000</v>
      </c>
      <c r="B112" s="16">
        <f>計算!AO1875</f>
        <v/>
      </c>
      <c r="C112" s="17">
        <f>計算!AQ1875</f>
        <v/>
      </c>
      <c r="D112" s="16">
        <f>計算!AT1875</f>
        <v/>
      </c>
      <c r="E112" s="16">
        <f>計算!AU1875</f>
        <v/>
      </c>
      <c r="F112" s="16">
        <f>計算!J1875</f>
        <v/>
      </c>
    </row>
    <row r="113">
      <c r="A113" s="16" t="n">
        <v>3100000</v>
      </c>
      <c r="B113" s="16">
        <f>計算!AO1876</f>
        <v/>
      </c>
      <c r="C113" s="17">
        <f>計算!AQ1876</f>
        <v/>
      </c>
      <c r="D113" s="16">
        <f>計算!AT1876</f>
        <v/>
      </c>
      <c r="E113" s="16">
        <f>計算!AU1876</f>
        <v/>
      </c>
      <c r="F113" s="16">
        <f>計算!J1876</f>
        <v/>
      </c>
    </row>
    <row r="114">
      <c r="A114" s="16" t="n">
        <v>3110000</v>
      </c>
      <c r="B114" s="16">
        <f>計算!AO1877</f>
        <v/>
      </c>
      <c r="C114" s="17">
        <f>計算!AQ1877</f>
        <v/>
      </c>
      <c r="D114" s="16">
        <f>計算!AT1877</f>
        <v/>
      </c>
      <c r="E114" s="16">
        <f>計算!AU1877</f>
        <v/>
      </c>
      <c r="F114" s="16">
        <f>計算!J1877</f>
        <v/>
      </c>
    </row>
    <row r="115">
      <c r="A115" s="16" t="n">
        <v>3120000</v>
      </c>
      <c r="B115" s="16">
        <f>計算!AO1878</f>
        <v/>
      </c>
      <c r="C115" s="17">
        <f>計算!AQ1878</f>
        <v/>
      </c>
      <c r="D115" s="16">
        <f>計算!AT1878</f>
        <v/>
      </c>
      <c r="E115" s="16">
        <f>計算!AU1878</f>
        <v/>
      </c>
      <c r="F115" s="16">
        <f>計算!J1878</f>
        <v/>
      </c>
    </row>
    <row r="116">
      <c r="A116" s="16" t="n">
        <v>3130000</v>
      </c>
      <c r="B116" s="16">
        <f>計算!AO1879</f>
        <v/>
      </c>
      <c r="C116" s="17">
        <f>計算!AQ1879</f>
        <v/>
      </c>
      <c r="D116" s="16">
        <f>計算!AT1879</f>
        <v/>
      </c>
      <c r="E116" s="16">
        <f>計算!AU1879</f>
        <v/>
      </c>
      <c r="F116" s="16">
        <f>計算!J1879</f>
        <v/>
      </c>
    </row>
    <row r="117">
      <c r="A117" s="16" t="n">
        <v>3140000</v>
      </c>
      <c r="B117" s="16">
        <f>計算!AO1880</f>
        <v/>
      </c>
      <c r="C117" s="17">
        <f>計算!AQ1880</f>
        <v/>
      </c>
      <c r="D117" s="16">
        <f>計算!AT1880</f>
        <v/>
      </c>
      <c r="E117" s="16">
        <f>計算!AU1880</f>
        <v/>
      </c>
      <c r="F117" s="16">
        <f>計算!J1880</f>
        <v/>
      </c>
    </row>
    <row r="118">
      <c r="A118" s="16" t="n">
        <v>3150000</v>
      </c>
      <c r="B118" s="16">
        <f>計算!AO1881</f>
        <v/>
      </c>
      <c r="C118" s="17">
        <f>計算!AQ1881</f>
        <v/>
      </c>
      <c r="D118" s="16">
        <f>計算!AT1881</f>
        <v/>
      </c>
      <c r="E118" s="16">
        <f>計算!AU1881</f>
        <v/>
      </c>
      <c r="F118" s="16">
        <f>計算!J1881</f>
        <v/>
      </c>
    </row>
    <row r="119">
      <c r="A119" s="16" t="n">
        <v>3160000</v>
      </c>
      <c r="B119" s="16">
        <f>計算!AO1882</f>
        <v/>
      </c>
      <c r="C119" s="17">
        <f>計算!AQ1882</f>
        <v/>
      </c>
      <c r="D119" s="16">
        <f>計算!AT1882</f>
        <v/>
      </c>
      <c r="E119" s="16">
        <f>計算!AU1882</f>
        <v/>
      </c>
      <c r="F119" s="16">
        <f>計算!J1882</f>
        <v/>
      </c>
    </row>
    <row r="120">
      <c r="A120" s="16" t="n">
        <v>3170000</v>
      </c>
      <c r="B120" s="16">
        <f>計算!AO1883</f>
        <v/>
      </c>
      <c r="C120" s="17">
        <f>計算!AQ1883</f>
        <v/>
      </c>
      <c r="D120" s="16">
        <f>計算!AT1883</f>
        <v/>
      </c>
      <c r="E120" s="16">
        <f>計算!AU1883</f>
        <v/>
      </c>
      <c r="F120" s="16">
        <f>計算!J1883</f>
        <v/>
      </c>
    </row>
    <row r="121">
      <c r="A121" s="16" t="n">
        <v>3180000</v>
      </c>
      <c r="B121" s="16">
        <f>計算!AO1884</f>
        <v/>
      </c>
      <c r="C121" s="17">
        <f>計算!AQ1884</f>
        <v/>
      </c>
      <c r="D121" s="16">
        <f>計算!AT1884</f>
        <v/>
      </c>
      <c r="E121" s="16">
        <f>計算!AU1884</f>
        <v/>
      </c>
      <c r="F121" s="16">
        <f>計算!J1884</f>
        <v/>
      </c>
    </row>
    <row r="122">
      <c r="A122" s="16" t="n">
        <v>3190000</v>
      </c>
      <c r="B122" s="16">
        <f>計算!AO1885</f>
        <v/>
      </c>
      <c r="C122" s="17">
        <f>計算!AQ1885</f>
        <v/>
      </c>
      <c r="D122" s="16">
        <f>計算!AT1885</f>
        <v/>
      </c>
      <c r="E122" s="16">
        <f>計算!AU1885</f>
        <v/>
      </c>
      <c r="F122" s="16">
        <f>計算!J1885</f>
        <v/>
      </c>
    </row>
    <row r="123">
      <c r="A123" s="16" t="n">
        <v>3200000</v>
      </c>
      <c r="B123" s="16">
        <f>計算!AO1886</f>
        <v/>
      </c>
      <c r="C123" s="17">
        <f>計算!AQ1886</f>
        <v/>
      </c>
      <c r="D123" s="16">
        <f>計算!AT1886</f>
        <v/>
      </c>
      <c r="E123" s="16">
        <f>計算!AU1886</f>
        <v/>
      </c>
      <c r="F123" s="16">
        <f>計算!J1886</f>
        <v/>
      </c>
    </row>
    <row r="124">
      <c r="A124" s="16" t="n">
        <v>3210000</v>
      </c>
      <c r="B124" s="16">
        <f>計算!AO1887</f>
        <v/>
      </c>
      <c r="C124" s="17">
        <f>計算!AQ1887</f>
        <v/>
      </c>
      <c r="D124" s="16">
        <f>計算!AT1887</f>
        <v/>
      </c>
      <c r="E124" s="16">
        <f>計算!AU1887</f>
        <v/>
      </c>
      <c r="F124" s="16">
        <f>計算!J1887</f>
        <v/>
      </c>
    </row>
    <row r="125">
      <c r="A125" s="16" t="n">
        <v>3220000</v>
      </c>
      <c r="B125" s="16">
        <f>計算!AO1888</f>
        <v/>
      </c>
      <c r="C125" s="17">
        <f>計算!AQ1888</f>
        <v/>
      </c>
      <c r="D125" s="16">
        <f>計算!AT1888</f>
        <v/>
      </c>
      <c r="E125" s="16">
        <f>計算!AU1888</f>
        <v/>
      </c>
      <c r="F125" s="16">
        <f>計算!J1888</f>
        <v/>
      </c>
    </row>
    <row r="126">
      <c r="A126" s="16" t="n">
        <v>3230000</v>
      </c>
      <c r="B126" s="16">
        <f>計算!AO1889</f>
        <v/>
      </c>
      <c r="C126" s="17">
        <f>計算!AQ1889</f>
        <v/>
      </c>
      <c r="D126" s="16">
        <f>計算!AT1889</f>
        <v/>
      </c>
      <c r="E126" s="16">
        <f>計算!AU1889</f>
        <v/>
      </c>
      <c r="F126" s="16">
        <f>計算!J1889</f>
        <v/>
      </c>
    </row>
    <row r="127">
      <c r="A127" s="16" t="n">
        <v>3240000</v>
      </c>
      <c r="B127" s="16">
        <f>計算!AO1890</f>
        <v/>
      </c>
      <c r="C127" s="17">
        <f>計算!AQ1890</f>
        <v/>
      </c>
      <c r="D127" s="16">
        <f>計算!AT1890</f>
        <v/>
      </c>
      <c r="E127" s="16">
        <f>計算!AU1890</f>
        <v/>
      </c>
      <c r="F127" s="16">
        <f>計算!J1890</f>
        <v/>
      </c>
    </row>
    <row r="128">
      <c r="A128" s="16" t="n">
        <v>3250000</v>
      </c>
      <c r="B128" s="16">
        <f>計算!AO1891</f>
        <v/>
      </c>
      <c r="C128" s="17">
        <f>計算!AQ1891</f>
        <v/>
      </c>
      <c r="D128" s="16">
        <f>計算!AT1891</f>
        <v/>
      </c>
      <c r="E128" s="16">
        <f>計算!AU1891</f>
        <v/>
      </c>
      <c r="F128" s="16">
        <f>計算!J1891</f>
        <v/>
      </c>
    </row>
    <row r="129">
      <c r="A129" s="16" t="n">
        <v>3260000</v>
      </c>
      <c r="B129" s="16">
        <f>計算!AO1892</f>
        <v/>
      </c>
      <c r="C129" s="17">
        <f>計算!AQ1892</f>
        <v/>
      </c>
      <c r="D129" s="16">
        <f>計算!AT1892</f>
        <v/>
      </c>
      <c r="E129" s="16">
        <f>計算!AU1892</f>
        <v/>
      </c>
      <c r="F129" s="16">
        <f>計算!J1892</f>
        <v/>
      </c>
    </row>
    <row r="130">
      <c r="A130" s="16" t="n">
        <v>3270000</v>
      </c>
      <c r="B130" s="16">
        <f>計算!AO1893</f>
        <v/>
      </c>
      <c r="C130" s="17">
        <f>計算!AQ1893</f>
        <v/>
      </c>
      <c r="D130" s="16">
        <f>計算!AT1893</f>
        <v/>
      </c>
      <c r="E130" s="16">
        <f>計算!AU1893</f>
        <v/>
      </c>
      <c r="F130" s="16">
        <f>計算!J1893</f>
        <v/>
      </c>
    </row>
    <row r="131">
      <c r="A131" s="16" t="n">
        <v>3280000</v>
      </c>
      <c r="B131" s="16">
        <f>計算!AO1894</f>
        <v/>
      </c>
      <c r="C131" s="17">
        <f>計算!AQ1894</f>
        <v/>
      </c>
      <c r="D131" s="16">
        <f>計算!AT1894</f>
        <v/>
      </c>
      <c r="E131" s="16">
        <f>計算!AU1894</f>
        <v/>
      </c>
      <c r="F131" s="16">
        <f>計算!J1894</f>
        <v/>
      </c>
    </row>
    <row r="132">
      <c r="A132" s="16" t="n">
        <v>3290000</v>
      </c>
      <c r="B132" s="16">
        <f>計算!AO1895</f>
        <v/>
      </c>
      <c r="C132" s="17">
        <f>計算!AQ1895</f>
        <v/>
      </c>
      <c r="D132" s="16">
        <f>計算!AT1895</f>
        <v/>
      </c>
      <c r="E132" s="16">
        <f>計算!AU1895</f>
        <v/>
      </c>
      <c r="F132" s="16">
        <f>計算!J1895</f>
        <v/>
      </c>
    </row>
    <row r="133">
      <c r="A133" s="16" t="n">
        <v>3300000</v>
      </c>
      <c r="B133" s="16">
        <f>計算!AO1896</f>
        <v/>
      </c>
      <c r="C133" s="17">
        <f>計算!AQ1896</f>
        <v/>
      </c>
      <c r="D133" s="16">
        <f>計算!AT1896</f>
        <v/>
      </c>
      <c r="E133" s="16">
        <f>計算!AU1896</f>
        <v/>
      </c>
      <c r="F133" s="16">
        <f>計算!J1896</f>
        <v/>
      </c>
    </row>
    <row r="134">
      <c r="A134" s="16" t="n">
        <v>3310000</v>
      </c>
      <c r="B134" s="16">
        <f>計算!AO1897</f>
        <v/>
      </c>
      <c r="C134" s="17">
        <f>計算!AQ1897</f>
        <v/>
      </c>
      <c r="D134" s="16">
        <f>計算!AT1897</f>
        <v/>
      </c>
      <c r="E134" s="16">
        <f>計算!AU1897</f>
        <v/>
      </c>
      <c r="F134" s="16">
        <f>計算!J1897</f>
        <v/>
      </c>
    </row>
    <row r="135">
      <c r="A135" s="16" t="n">
        <v>3320000</v>
      </c>
      <c r="B135" s="16">
        <f>計算!AO1898</f>
        <v/>
      </c>
      <c r="C135" s="17">
        <f>計算!AQ1898</f>
        <v/>
      </c>
      <c r="D135" s="16">
        <f>計算!AT1898</f>
        <v/>
      </c>
      <c r="E135" s="16">
        <f>計算!AU1898</f>
        <v/>
      </c>
      <c r="F135" s="16">
        <f>計算!J1898</f>
        <v/>
      </c>
    </row>
    <row r="136">
      <c r="A136" s="16" t="n">
        <v>3330000</v>
      </c>
      <c r="B136" s="16">
        <f>計算!AO1899</f>
        <v/>
      </c>
      <c r="C136" s="17">
        <f>計算!AQ1899</f>
        <v/>
      </c>
      <c r="D136" s="16">
        <f>計算!AT1899</f>
        <v/>
      </c>
      <c r="E136" s="16">
        <f>計算!AU1899</f>
        <v/>
      </c>
      <c r="F136" s="16">
        <f>計算!J1899</f>
        <v/>
      </c>
    </row>
    <row r="137">
      <c r="A137" s="16" t="n">
        <v>3340000</v>
      </c>
      <c r="B137" s="16">
        <f>計算!AO1900</f>
        <v/>
      </c>
      <c r="C137" s="17">
        <f>計算!AQ1900</f>
        <v/>
      </c>
      <c r="D137" s="16">
        <f>計算!AT1900</f>
        <v/>
      </c>
      <c r="E137" s="16">
        <f>計算!AU1900</f>
        <v/>
      </c>
      <c r="F137" s="16">
        <f>計算!J1900</f>
        <v/>
      </c>
    </row>
    <row r="138">
      <c r="A138" s="16" t="n">
        <v>3350000</v>
      </c>
      <c r="B138" s="16">
        <f>計算!AO1901</f>
        <v/>
      </c>
      <c r="C138" s="17">
        <f>計算!AQ1901</f>
        <v/>
      </c>
      <c r="D138" s="16">
        <f>計算!AT1901</f>
        <v/>
      </c>
      <c r="E138" s="16">
        <f>計算!AU1901</f>
        <v/>
      </c>
      <c r="F138" s="16">
        <f>計算!J1901</f>
        <v/>
      </c>
    </row>
    <row r="139">
      <c r="A139" s="16" t="n">
        <v>3360000</v>
      </c>
      <c r="B139" s="16">
        <f>計算!AO1902</f>
        <v/>
      </c>
      <c r="C139" s="17">
        <f>計算!AQ1902</f>
        <v/>
      </c>
      <c r="D139" s="16">
        <f>計算!AT1902</f>
        <v/>
      </c>
      <c r="E139" s="16">
        <f>計算!AU1902</f>
        <v/>
      </c>
      <c r="F139" s="16">
        <f>計算!J1902</f>
        <v/>
      </c>
    </row>
    <row r="140">
      <c r="A140" s="16" t="n">
        <v>3370000</v>
      </c>
      <c r="B140" s="16">
        <f>計算!AO1903</f>
        <v/>
      </c>
      <c r="C140" s="17">
        <f>計算!AQ1903</f>
        <v/>
      </c>
      <c r="D140" s="16">
        <f>計算!AT1903</f>
        <v/>
      </c>
      <c r="E140" s="16">
        <f>計算!AU1903</f>
        <v/>
      </c>
      <c r="F140" s="16">
        <f>計算!J1903</f>
        <v/>
      </c>
    </row>
    <row r="141">
      <c r="A141" s="16" t="n">
        <v>3380000</v>
      </c>
      <c r="B141" s="16">
        <f>計算!AO1904</f>
        <v/>
      </c>
      <c r="C141" s="17">
        <f>計算!AQ1904</f>
        <v/>
      </c>
      <c r="D141" s="16">
        <f>計算!AT1904</f>
        <v/>
      </c>
      <c r="E141" s="16">
        <f>計算!AU1904</f>
        <v/>
      </c>
      <c r="F141" s="16">
        <f>計算!J1904</f>
        <v/>
      </c>
    </row>
    <row r="142">
      <c r="A142" s="16" t="n">
        <v>3390000</v>
      </c>
      <c r="B142" s="16">
        <f>計算!AO1905</f>
        <v/>
      </c>
      <c r="C142" s="17">
        <f>計算!AQ1905</f>
        <v/>
      </c>
      <c r="D142" s="16">
        <f>計算!AT1905</f>
        <v/>
      </c>
      <c r="E142" s="16">
        <f>計算!AU1905</f>
        <v/>
      </c>
      <c r="F142" s="16">
        <f>計算!J1905</f>
        <v/>
      </c>
    </row>
    <row r="143">
      <c r="A143" s="16" t="n">
        <v>3400000</v>
      </c>
      <c r="B143" s="16">
        <f>計算!AO1906</f>
        <v/>
      </c>
      <c r="C143" s="17">
        <f>計算!AQ1906</f>
        <v/>
      </c>
      <c r="D143" s="16">
        <f>計算!AT1906</f>
        <v/>
      </c>
      <c r="E143" s="16">
        <f>計算!AU1906</f>
        <v/>
      </c>
      <c r="F143" s="16">
        <f>計算!J1906</f>
        <v/>
      </c>
    </row>
    <row r="144">
      <c r="A144" s="16" t="n">
        <v>3410000</v>
      </c>
      <c r="B144" s="16">
        <f>計算!AO1907</f>
        <v/>
      </c>
      <c r="C144" s="17">
        <f>計算!AQ1907</f>
        <v/>
      </c>
      <c r="D144" s="16">
        <f>計算!AT1907</f>
        <v/>
      </c>
      <c r="E144" s="16">
        <f>計算!AU1907</f>
        <v/>
      </c>
      <c r="F144" s="16">
        <f>計算!J1907</f>
        <v/>
      </c>
    </row>
    <row r="145">
      <c r="A145" s="16" t="n">
        <v>3420000</v>
      </c>
      <c r="B145" s="16">
        <f>計算!AO1908</f>
        <v/>
      </c>
      <c r="C145" s="17">
        <f>計算!AQ1908</f>
        <v/>
      </c>
      <c r="D145" s="16">
        <f>計算!AT1908</f>
        <v/>
      </c>
      <c r="E145" s="16">
        <f>計算!AU1908</f>
        <v/>
      </c>
      <c r="F145" s="16">
        <f>計算!J1908</f>
        <v/>
      </c>
    </row>
    <row r="146">
      <c r="A146" s="16" t="n">
        <v>3430000</v>
      </c>
      <c r="B146" s="16">
        <f>計算!AO1909</f>
        <v/>
      </c>
      <c r="C146" s="17">
        <f>計算!AQ1909</f>
        <v/>
      </c>
      <c r="D146" s="16">
        <f>計算!AT1909</f>
        <v/>
      </c>
      <c r="E146" s="16">
        <f>計算!AU1909</f>
        <v/>
      </c>
      <c r="F146" s="16">
        <f>計算!J1909</f>
        <v/>
      </c>
    </row>
    <row r="147">
      <c r="A147" s="16" t="n">
        <v>3440000</v>
      </c>
      <c r="B147" s="16">
        <f>計算!AO1910</f>
        <v/>
      </c>
      <c r="C147" s="17">
        <f>計算!AQ1910</f>
        <v/>
      </c>
      <c r="D147" s="16">
        <f>計算!AT1910</f>
        <v/>
      </c>
      <c r="E147" s="16">
        <f>計算!AU1910</f>
        <v/>
      </c>
      <c r="F147" s="16">
        <f>計算!J1910</f>
        <v/>
      </c>
    </row>
    <row r="148">
      <c r="A148" s="16" t="n">
        <v>3450000</v>
      </c>
      <c r="B148" s="16">
        <f>計算!AO1911</f>
        <v/>
      </c>
      <c r="C148" s="17">
        <f>計算!AQ1911</f>
        <v/>
      </c>
      <c r="D148" s="16">
        <f>計算!AT1911</f>
        <v/>
      </c>
      <c r="E148" s="16">
        <f>計算!AU1911</f>
        <v/>
      </c>
      <c r="F148" s="16">
        <f>計算!J1911</f>
        <v/>
      </c>
    </row>
    <row r="149">
      <c r="A149" s="16" t="n">
        <v>3460000</v>
      </c>
      <c r="B149" s="16">
        <f>計算!AO1912</f>
        <v/>
      </c>
      <c r="C149" s="17">
        <f>計算!AQ1912</f>
        <v/>
      </c>
      <c r="D149" s="16">
        <f>計算!AT1912</f>
        <v/>
      </c>
      <c r="E149" s="16">
        <f>計算!AU1912</f>
        <v/>
      </c>
      <c r="F149" s="16">
        <f>計算!J1912</f>
        <v/>
      </c>
    </row>
    <row r="150">
      <c r="A150" s="16" t="n">
        <v>3470000</v>
      </c>
      <c r="B150" s="16">
        <f>計算!AO1913</f>
        <v/>
      </c>
      <c r="C150" s="17">
        <f>計算!AQ1913</f>
        <v/>
      </c>
      <c r="D150" s="16">
        <f>計算!AT1913</f>
        <v/>
      </c>
      <c r="E150" s="16">
        <f>計算!AU1913</f>
        <v/>
      </c>
      <c r="F150" s="16">
        <f>計算!J1913</f>
        <v/>
      </c>
    </row>
    <row r="151">
      <c r="A151" s="16" t="n">
        <v>3480000</v>
      </c>
      <c r="B151" s="16">
        <f>計算!AO1914</f>
        <v/>
      </c>
      <c r="C151" s="17">
        <f>計算!AQ1914</f>
        <v/>
      </c>
      <c r="D151" s="16">
        <f>計算!AT1914</f>
        <v/>
      </c>
      <c r="E151" s="16">
        <f>計算!AU1914</f>
        <v/>
      </c>
      <c r="F151" s="16">
        <f>計算!J1914</f>
        <v/>
      </c>
    </row>
    <row r="152">
      <c r="A152" s="16" t="n">
        <v>3490000</v>
      </c>
      <c r="B152" s="16">
        <f>計算!AO1915</f>
        <v/>
      </c>
      <c r="C152" s="17">
        <f>計算!AQ1915</f>
        <v/>
      </c>
      <c r="D152" s="16">
        <f>計算!AT1915</f>
        <v/>
      </c>
      <c r="E152" s="16">
        <f>計算!AU1915</f>
        <v/>
      </c>
      <c r="F152" s="16">
        <f>計算!J1915</f>
        <v/>
      </c>
    </row>
    <row r="153">
      <c r="A153" s="16" t="n">
        <v>3500000</v>
      </c>
      <c r="B153" s="16">
        <f>計算!AO1916</f>
        <v/>
      </c>
      <c r="C153" s="17">
        <f>計算!AQ1916</f>
        <v/>
      </c>
      <c r="D153" s="16">
        <f>計算!AT1916</f>
        <v/>
      </c>
      <c r="E153" s="16">
        <f>計算!AU1916</f>
        <v/>
      </c>
      <c r="F153" s="16">
        <f>計算!J1916</f>
        <v/>
      </c>
    </row>
    <row r="154">
      <c r="A154" s="16" t="n">
        <v>3510000</v>
      </c>
      <c r="B154" s="16">
        <f>計算!AO1917</f>
        <v/>
      </c>
      <c r="C154" s="17">
        <f>計算!AQ1917</f>
        <v/>
      </c>
      <c r="D154" s="16">
        <f>計算!AT1917</f>
        <v/>
      </c>
      <c r="E154" s="16">
        <f>計算!AU1917</f>
        <v/>
      </c>
      <c r="F154" s="16">
        <f>計算!J1917</f>
        <v/>
      </c>
    </row>
    <row r="155">
      <c r="A155" s="16" t="n">
        <v>3520000</v>
      </c>
      <c r="B155" s="16">
        <f>計算!AO1918</f>
        <v/>
      </c>
      <c r="C155" s="17">
        <f>計算!AQ1918</f>
        <v/>
      </c>
      <c r="D155" s="16">
        <f>計算!AT1918</f>
        <v/>
      </c>
      <c r="E155" s="16">
        <f>計算!AU1918</f>
        <v/>
      </c>
      <c r="F155" s="16">
        <f>計算!J1918</f>
        <v/>
      </c>
    </row>
    <row r="156">
      <c r="A156" s="16" t="n">
        <v>3530000</v>
      </c>
      <c r="B156" s="16">
        <f>計算!AO1919</f>
        <v/>
      </c>
      <c r="C156" s="17">
        <f>計算!AQ1919</f>
        <v/>
      </c>
      <c r="D156" s="16">
        <f>計算!AT1919</f>
        <v/>
      </c>
      <c r="E156" s="16">
        <f>計算!AU1919</f>
        <v/>
      </c>
      <c r="F156" s="16">
        <f>計算!J1919</f>
        <v/>
      </c>
    </row>
    <row r="157">
      <c r="A157" s="16" t="n">
        <v>3540000</v>
      </c>
      <c r="B157" s="16">
        <f>計算!AO1920</f>
        <v/>
      </c>
      <c r="C157" s="17">
        <f>計算!AQ1920</f>
        <v/>
      </c>
      <c r="D157" s="16">
        <f>計算!AT1920</f>
        <v/>
      </c>
      <c r="E157" s="16">
        <f>計算!AU1920</f>
        <v/>
      </c>
      <c r="F157" s="16">
        <f>計算!J1920</f>
        <v/>
      </c>
    </row>
    <row r="158">
      <c r="A158" s="16" t="n">
        <v>3550000</v>
      </c>
      <c r="B158" s="16">
        <f>計算!AO1921</f>
        <v/>
      </c>
      <c r="C158" s="17">
        <f>計算!AQ1921</f>
        <v/>
      </c>
      <c r="D158" s="16">
        <f>計算!AT1921</f>
        <v/>
      </c>
      <c r="E158" s="16">
        <f>計算!AU1921</f>
        <v/>
      </c>
      <c r="F158" s="16">
        <f>計算!J1921</f>
        <v/>
      </c>
    </row>
    <row r="159">
      <c r="A159" s="16" t="n">
        <v>3560000</v>
      </c>
      <c r="B159" s="16">
        <f>計算!AO1922</f>
        <v/>
      </c>
      <c r="C159" s="17">
        <f>計算!AQ1922</f>
        <v/>
      </c>
      <c r="D159" s="16">
        <f>計算!AT1922</f>
        <v/>
      </c>
      <c r="E159" s="16">
        <f>計算!AU1922</f>
        <v/>
      </c>
      <c r="F159" s="16">
        <f>計算!J1922</f>
        <v/>
      </c>
    </row>
    <row r="160">
      <c r="A160" s="16" t="n">
        <v>3570000</v>
      </c>
      <c r="B160" s="16">
        <f>計算!AO1923</f>
        <v/>
      </c>
      <c r="C160" s="17">
        <f>計算!AQ1923</f>
        <v/>
      </c>
      <c r="D160" s="16">
        <f>計算!AT1923</f>
        <v/>
      </c>
      <c r="E160" s="16">
        <f>計算!AU1923</f>
        <v/>
      </c>
      <c r="F160" s="16">
        <f>計算!J1923</f>
        <v/>
      </c>
    </row>
    <row r="161">
      <c r="A161" s="16" t="n">
        <v>3580000</v>
      </c>
      <c r="B161" s="16">
        <f>計算!AO1924</f>
        <v/>
      </c>
      <c r="C161" s="17">
        <f>計算!AQ1924</f>
        <v/>
      </c>
      <c r="D161" s="16">
        <f>計算!AT1924</f>
        <v/>
      </c>
      <c r="E161" s="16">
        <f>計算!AU1924</f>
        <v/>
      </c>
      <c r="F161" s="16">
        <f>計算!J1924</f>
        <v/>
      </c>
    </row>
    <row r="162">
      <c r="A162" s="16" t="n">
        <v>3590000</v>
      </c>
      <c r="B162" s="16">
        <f>計算!AO1925</f>
        <v/>
      </c>
      <c r="C162" s="17">
        <f>計算!AQ1925</f>
        <v/>
      </c>
      <c r="D162" s="16">
        <f>計算!AT1925</f>
        <v/>
      </c>
      <c r="E162" s="16">
        <f>計算!AU1925</f>
        <v/>
      </c>
      <c r="F162" s="16">
        <f>計算!J1925</f>
        <v/>
      </c>
    </row>
    <row r="163">
      <c r="A163" s="16" t="n">
        <v>3600000</v>
      </c>
      <c r="B163" s="16">
        <f>計算!AO1926</f>
        <v/>
      </c>
      <c r="C163" s="17">
        <f>計算!AQ1926</f>
        <v/>
      </c>
      <c r="D163" s="16">
        <f>計算!AT1926</f>
        <v/>
      </c>
      <c r="E163" s="16">
        <f>計算!AU1926</f>
        <v/>
      </c>
      <c r="F163" s="16">
        <f>計算!J1926</f>
        <v/>
      </c>
    </row>
    <row r="164">
      <c r="A164" s="16" t="n">
        <v>3610000</v>
      </c>
      <c r="B164" s="16">
        <f>計算!AO1927</f>
        <v/>
      </c>
      <c r="C164" s="17">
        <f>計算!AQ1927</f>
        <v/>
      </c>
      <c r="D164" s="16">
        <f>計算!AT1927</f>
        <v/>
      </c>
      <c r="E164" s="16">
        <f>計算!AU1927</f>
        <v/>
      </c>
      <c r="F164" s="16">
        <f>計算!J1927</f>
        <v/>
      </c>
    </row>
    <row r="165">
      <c r="A165" s="16" t="n">
        <v>3620000</v>
      </c>
      <c r="B165" s="16">
        <f>計算!AO1928</f>
        <v/>
      </c>
      <c r="C165" s="17">
        <f>計算!AQ1928</f>
        <v/>
      </c>
      <c r="D165" s="16">
        <f>計算!AT1928</f>
        <v/>
      </c>
      <c r="E165" s="16">
        <f>計算!AU1928</f>
        <v/>
      </c>
      <c r="F165" s="16">
        <f>計算!J1928</f>
        <v/>
      </c>
    </row>
    <row r="166">
      <c r="A166" s="16" t="n">
        <v>3630000</v>
      </c>
      <c r="B166" s="16">
        <f>計算!AO1929</f>
        <v/>
      </c>
      <c r="C166" s="17">
        <f>計算!AQ1929</f>
        <v/>
      </c>
      <c r="D166" s="16">
        <f>計算!AT1929</f>
        <v/>
      </c>
      <c r="E166" s="16">
        <f>計算!AU1929</f>
        <v/>
      </c>
      <c r="F166" s="16">
        <f>計算!J1929</f>
        <v/>
      </c>
    </row>
    <row r="167">
      <c r="A167" s="16" t="n">
        <v>3640000</v>
      </c>
      <c r="B167" s="16">
        <f>計算!AO1930</f>
        <v/>
      </c>
      <c r="C167" s="17">
        <f>計算!AQ1930</f>
        <v/>
      </c>
      <c r="D167" s="16">
        <f>計算!AT1930</f>
        <v/>
      </c>
      <c r="E167" s="16">
        <f>計算!AU1930</f>
        <v/>
      </c>
      <c r="F167" s="16">
        <f>計算!J1930</f>
        <v/>
      </c>
    </row>
    <row r="168">
      <c r="A168" s="16" t="n">
        <v>3650000</v>
      </c>
      <c r="B168" s="16">
        <f>計算!AO1931</f>
        <v/>
      </c>
      <c r="C168" s="17">
        <f>計算!AQ1931</f>
        <v/>
      </c>
      <c r="D168" s="16">
        <f>計算!AT1931</f>
        <v/>
      </c>
      <c r="E168" s="16">
        <f>計算!AU1931</f>
        <v/>
      </c>
      <c r="F168" s="16">
        <f>計算!J1931</f>
        <v/>
      </c>
    </row>
    <row r="169">
      <c r="A169" s="16" t="n">
        <v>3660000</v>
      </c>
      <c r="B169" s="16">
        <f>計算!AO1932</f>
        <v/>
      </c>
      <c r="C169" s="17">
        <f>計算!AQ1932</f>
        <v/>
      </c>
      <c r="D169" s="16">
        <f>計算!AT1932</f>
        <v/>
      </c>
      <c r="E169" s="16">
        <f>計算!AU1932</f>
        <v/>
      </c>
      <c r="F169" s="16">
        <f>計算!J1932</f>
        <v/>
      </c>
    </row>
    <row r="170">
      <c r="A170" s="16" t="n">
        <v>3670000</v>
      </c>
      <c r="B170" s="16">
        <f>計算!AO1933</f>
        <v/>
      </c>
      <c r="C170" s="17">
        <f>計算!AQ1933</f>
        <v/>
      </c>
      <c r="D170" s="16">
        <f>計算!AT1933</f>
        <v/>
      </c>
      <c r="E170" s="16">
        <f>計算!AU1933</f>
        <v/>
      </c>
      <c r="F170" s="16">
        <f>計算!J1933</f>
        <v/>
      </c>
    </row>
    <row r="171">
      <c r="A171" s="16" t="n">
        <v>3680000</v>
      </c>
      <c r="B171" s="16">
        <f>計算!AO1934</f>
        <v/>
      </c>
      <c r="C171" s="17">
        <f>計算!AQ1934</f>
        <v/>
      </c>
      <c r="D171" s="16">
        <f>計算!AT1934</f>
        <v/>
      </c>
      <c r="E171" s="16">
        <f>計算!AU1934</f>
        <v/>
      </c>
      <c r="F171" s="16">
        <f>計算!J1934</f>
        <v/>
      </c>
    </row>
    <row r="172">
      <c r="A172" s="16" t="n">
        <v>3690000</v>
      </c>
      <c r="B172" s="16">
        <f>計算!AO1935</f>
        <v/>
      </c>
      <c r="C172" s="17">
        <f>計算!AQ1935</f>
        <v/>
      </c>
      <c r="D172" s="16">
        <f>計算!AT1935</f>
        <v/>
      </c>
      <c r="E172" s="16">
        <f>計算!AU1935</f>
        <v/>
      </c>
      <c r="F172" s="16">
        <f>計算!J1935</f>
        <v/>
      </c>
    </row>
    <row r="173">
      <c r="A173" s="16" t="n">
        <v>3700000</v>
      </c>
      <c r="B173" s="16">
        <f>計算!AO1936</f>
        <v/>
      </c>
      <c r="C173" s="17">
        <f>計算!AQ1936</f>
        <v/>
      </c>
      <c r="D173" s="16">
        <f>計算!AT1936</f>
        <v/>
      </c>
      <c r="E173" s="16">
        <f>計算!AU1936</f>
        <v/>
      </c>
      <c r="F173" s="16">
        <f>計算!J1936</f>
        <v/>
      </c>
    </row>
    <row r="174">
      <c r="A174" s="16" t="n">
        <v>3710000</v>
      </c>
      <c r="B174" s="16">
        <f>計算!AO1937</f>
        <v/>
      </c>
      <c r="C174" s="17">
        <f>計算!AQ1937</f>
        <v/>
      </c>
      <c r="D174" s="16">
        <f>計算!AT1937</f>
        <v/>
      </c>
      <c r="E174" s="16">
        <f>計算!AU1937</f>
        <v/>
      </c>
      <c r="F174" s="16">
        <f>計算!J1937</f>
        <v/>
      </c>
    </row>
    <row r="175">
      <c r="A175" s="16" t="n">
        <v>3720000</v>
      </c>
      <c r="B175" s="16">
        <f>計算!AO1938</f>
        <v/>
      </c>
      <c r="C175" s="17">
        <f>計算!AQ1938</f>
        <v/>
      </c>
      <c r="D175" s="16">
        <f>計算!AT1938</f>
        <v/>
      </c>
      <c r="E175" s="16">
        <f>計算!AU1938</f>
        <v/>
      </c>
      <c r="F175" s="16">
        <f>計算!J1938</f>
        <v/>
      </c>
    </row>
    <row r="176">
      <c r="A176" s="16" t="n">
        <v>3730000</v>
      </c>
      <c r="B176" s="16">
        <f>計算!AO1939</f>
        <v/>
      </c>
      <c r="C176" s="17">
        <f>計算!AQ1939</f>
        <v/>
      </c>
      <c r="D176" s="16">
        <f>計算!AT1939</f>
        <v/>
      </c>
      <c r="E176" s="16">
        <f>計算!AU1939</f>
        <v/>
      </c>
      <c r="F176" s="16">
        <f>計算!J1939</f>
        <v/>
      </c>
    </row>
    <row r="177">
      <c r="A177" s="16" t="n">
        <v>3740000</v>
      </c>
      <c r="B177" s="16">
        <f>計算!AO1940</f>
        <v/>
      </c>
      <c r="C177" s="17">
        <f>計算!AQ1940</f>
        <v/>
      </c>
      <c r="D177" s="16">
        <f>計算!AT1940</f>
        <v/>
      </c>
      <c r="E177" s="16">
        <f>計算!AU1940</f>
        <v/>
      </c>
      <c r="F177" s="16">
        <f>計算!J1940</f>
        <v/>
      </c>
    </row>
    <row r="178">
      <c r="A178" s="16" t="n">
        <v>3750000</v>
      </c>
      <c r="B178" s="16">
        <f>計算!AO1941</f>
        <v/>
      </c>
      <c r="C178" s="17">
        <f>計算!AQ1941</f>
        <v/>
      </c>
      <c r="D178" s="16">
        <f>計算!AT1941</f>
        <v/>
      </c>
      <c r="E178" s="16">
        <f>計算!AU1941</f>
        <v/>
      </c>
      <c r="F178" s="16">
        <f>計算!J1941</f>
        <v/>
      </c>
    </row>
    <row r="179">
      <c r="A179" s="16" t="n">
        <v>3760000</v>
      </c>
      <c r="B179" s="16">
        <f>計算!AO1942</f>
        <v/>
      </c>
      <c r="C179" s="17">
        <f>計算!AQ1942</f>
        <v/>
      </c>
      <c r="D179" s="16">
        <f>計算!AT1942</f>
        <v/>
      </c>
      <c r="E179" s="16">
        <f>計算!AU1942</f>
        <v/>
      </c>
      <c r="F179" s="16">
        <f>計算!J1942</f>
        <v/>
      </c>
    </row>
    <row r="180">
      <c r="A180" s="16" t="n">
        <v>3770000</v>
      </c>
      <c r="B180" s="16">
        <f>計算!AO1943</f>
        <v/>
      </c>
      <c r="C180" s="17">
        <f>計算!AQ1943</f>
        <v/>
      </c>
      <c r="D180" s="16">
        <f>計算!AT1943</f>
        <v/>
      </c>
      <c r="E180" s="16">
        <f>計算!AU1943</f>
        <v/>
      </c>
      <c r="F180" s="16">
        <f>計算!J1943</f>
        <v/>
      </c>
    </row>
    <row r="181">
      <c r="A181" s="16" t="n">
        <v>3780000</v>
      </c>
      <c r="B181" s="16">
        <f>計算!AO1944</f>
        <v/>
      </c>
      <c r="C181" s="17">
        <f>計算!AQ1944</f>
        <v/>
      </c>
      <c r="D181" s="16">
        <f>計算!AT1944</f>
        <v/>
      </c>
      <c r="E181" s="16">
        <f>計算!AU1944</f>
        <v/>
      </c>
      <c r="F181" s="16">
        <f>計算!J1944</f>
        <v/>
      </c>
    </row>
    <row r="182">
      <c r="A182" s="16" t="n">
        <v>3790000</v>
      </c>
      <c r="B182" s="16">
        <f>計算!AO1945</f>
        <v/>
      </c>
      <c r="C182" s="17">
        <f>計算!AQ1945</f>
        <v/>
      </c>
      <c r="D182" s="16">
        <f>計算!AT1945</f>
        <v/>
      </c>
      <c r="E182" s="16">
        <f>計算!AU1945</f>
        <v/>
      </c>
      <c r="F182" s="16">
        <f>計算!J1945</f>
        <v/>
      </c>
    </row>
    <row r="183">
      <c r="A183" s="16" t="n">
        <v>3800000</v>
      </c>
      <c r="B183" s="16">
        <f>計算!AO1946</f>
        <v/>
      </c>
      <c r="C183" s="17">
        <f>計算!AQ1946</f>
        <v/>
      </c>
      <c r="D183" s="16">
        <f>計算!AT1946</f>
        <v/>
      </c>
      <c r="E183" s="16">
        <f>計算!AU1946</f>
        <v/>
      </c>
      <c r="F183" s="16">
        <f>計算!J1946</f>
        <v/>
      </c>
    </row>
    <row r="184">
      <c r="A184" s="16" t="n">
        <v>3810000</v>
      </c>
      <c r="B184" s="16">
        <f>計算!AO1947</f>
        <v/>
      </c>
      <c r="C184" s="17">
        <f>計算!AQ1947</f>
        <v/>
      </c>
      <c r="D184" s="16">
        <f>計算!AT1947</f>
        <v/>
      </c>
      <c r="E184" s="16">
        <f>計算!AU1947</f>
        <v/>
      </c>
      <c r="F184" s="16">
        <f>計算!J1947</f>
        <v/>
      </c>
    </row>
    <row r="185">
      <c r="A185" s="16" t="n">
        <v>3820000</v>
      </c>
      <c r="B185" s="16">
        <f>計算!AO1948</f>
        <v/>
      </c>
      <c r="C185" s="17">
        <f>計算!AQ1948</f>
        <v/>
      </c>
      <c r="D185" s="16">
        <f>計算!AT1948</f>
        <v/>
      </c>
      <c r="E185" s="16">
        <f>計算!AU1948</f>
        <v/>
      </c>
      <c r="F185" s="16">
        <f>計算!J1948</f>
        <v/>
      </c>
    </row>
    <row r="186">
      <c r="A186" s="16" t="n">
        <v>3830000</v>
      </c>
      <c r="B186" s="16">
        <f>計算!AO1949</f>
        <v/>
      </c>
      <c r="C186" s="17">
        <f>計算!AQ1949</f>
        <v/>
      </c>
      <c r="D186" s="16">
        <f>計算!AT1949</f>
        <v/>
      </c>
      <c r="E186" s="16">
        <f>計算!AU1949</f>
        <v/>
      </c>
      <c r="F186" s="16">
        <f>計算!J1949</f>
        <v/>
      </c>
    </row>
    <row r="187">
      <c r="A187" s="16" t="n">
        <v>3840000</v>
      </c>
      <c r="B187" s="16">
        <f>計算!AO1950</f>
        <v/>
      </c>
      <c r="C187" s="17">
        <f>計算!AQ1950</f>
        <v/>
      </c>
      <c r="D187" s="16">
        <f>計算!AT1950</f>
        <v/>
      </c>
      <c r="E187" s="16">
        <f>計算!AU1950</f>
        <v/>
      </c>
      <c r="F187" s="16">
        <f>計算!J1950</f>
        <v/>
      </c>
    </row>
    <row r="188">
      <c r="A188" s="16" t="n">
        <v>3850000</v>
      </c>
      <c r="B188" s="16">
        <f>計算!AO1951</f>
        <v/>
      </c>
      <c r="C188" s="17">
        <f>計算!AQ1951</f>
        <v/>
      </c>
      <c r="D188" s="16">
        <f>計算!AT1951</f>
        <v/>
      </c>
      <c r="E188" s="16">
        <f>計算!AU1951</f>
        <v/>
      </c>
      <c r="F188" s="16">
        <f>計算!J1951</f>
        <v/>
      </c>
    </row>
    <row r="189">
      <c r="A189" s="16" t="n">
        <v>3860000</v>
      </c>
      <c r="B189" s="16">
        <f>計算!AO1952</f>
        <v/>
      </c>
      <c r="C189" s="17">
        <f>計算!AQ1952</f>
        <v/>
      </c>
      <c r="D189" s="16">
        <f>計算!AT1952</f>
        <v/>
      </c>
      <c r="E189" s="16">
        <f>計算!AU1952</f>
        <v/>
      </c>
      <c r="F189" s="16">
        <f>計算!J1952</f>
        <v/>
      </c>
    </row>
    <row r="190">
      <c r="A190" s="16" t="n">
        <v>3870000</v>
      </c>
      <c r="B190" s="16">
        <f>計算!AO1953</f>
        <v/>
      </c>
      <c r="C190" s="17">
        <f>計算!AQ1953</f>
        <v/>
      </c>
      <c r="D190" s="16">
        <f>計算!AT1953</f>
        <v/>
      </c>
      <c r="E190" s="16">
        <f>計算!AU1953</f>
        <v/>
      </c>
      <c r="F190" s="16">
        <f>計算!J1953</f>
        <v/>
      </c>
    </row>
    <row r="191">
      <c r="A191" s="16" t="n">
        <v>3880000</v>
      </c>
      <c r="B191" s="16">
        <f>計算!AO1954</f>
        <v/>
      </c>
      <c r="C191" s="17">
        <f>計算!AQ1954</f>
        <v/>
      </c>
      <c r="D191" s="16">
        <f>計算!AT1954</f>
        <v/>
      </c>
      <c r="E191" s="16">
        <f>計算!AU1954</f>
        <v/>
      </c>
      <c r="F191" s="16">
        <f>計算!J1954</f>
        <v/>
      </c>
    </row>
    <row r="192">
      <c r="A192" s="16" t="n">
        <v>3890000</v>
      </c>
      <c r="B192" s="16">
        <f>計算!AO1955</f>
        <v/>
      </c>
      <c r="C192" s="17">
        <f>計算!AQ1955</f>
        <v/>
      </c>
      <c r="D192" s="16">
        <f>計算!AT1955</f>
        <v/>
      </c>
      <c r="E192" s="16">
        <f>計算!AU1955</f>
        <v/>
      </c>
      <c r="F192" s="16">
        <f>計算!J1955</f>
        <v/>
      </c>
    </row>
    <row r="193">
      <c r="A193" s="16" t="n">
        <v>3900000</v>
      </c>
      <c r="B193" s="16">
        <f>計算!AO1956</f>
        <v/>
      </c>
      <c r="C193" s="17">
        <f>計算!AQ1956</f>
        <v/>
      </c>
      <c r="D193" s="16">
        <f>計算!AT1956</f>
        <v/>
      </c>
      <c r="E193" s="16">
        <f>計算!AU1956</f>
        <v/>
      </c>
      <c r="F193" s="16">
        <f>計算!J1956</f>
        <v/>
      </c>
    </row>
    <row r="194">
      <c r="A194" s="16" t="n">
        <v>3910000</v>
      </c>
      <c r="B194" s="16">
        <f>計算!AO1957</f>
        <v/>
      </c>
      <c r="C194" s="17">
        <f>計算!AQ1957</f>
        <v/>
      </c>
      <c r="D194" s="16">
        <f>計算!AT1957</f>
        <v/>
      </c>
      <c r="E194" s="16">
        <f>計算!AU1957</f>
        <v/>
      </c>
      <c r="F194" s="16">
        <f>計算!J1957</f>
        <v/>
      </c>
    </row>
    <row r="195">
      <c r="A195" s="16" t="n">
        <v>3920000</v>
      </c>
      <c r="B195" s="16">
        <f>計算!AO1958</f>
        <v/>
      </c>
      <c r="C195" s="17">
        <f>計算!AQ1958</f>
        <v/>
      </c>
      <c r="D195" s="16">
        <f>計算!AT1958</f>
        <v/>
      </c>
      <c r="E195" s="16">
        <f>計算!AU1958</f>
        <v/>
      </c>
      <c r="F195" s="16">
        <f>計算!J1958</f>
        <v/>
      </c>
    </row>
    <row r="196">
      <c r="A196" s="16" t="n">
        <v>3930000</v>
      </c>
      <c r="B196" s="16">
        <f>計算!AO1959</f>
        <v/>
      </c>
      <c r="C196" s="17">
        <f>計算!AQ1959</f>
        <v/>
      </c>
      <c r="D196" s="16">
        <f>計算!AT1959</f>
        <v/>
      </c>
      <c r="E196" s="16">
        <f>計算!AU1959</f>
        <v/>
      </c>
      <c r="F196" s="16">
        <f>計算!J1959</f>
        <v/>
      </c>
    </row>
    <row r="197">
      <c r="A197" s="16" t="n">
        <v>3940000</v>
      </c>
      <c r="B197" s="16">
        <f>計算!AO1960</f>
        <v/>
      </c>
      <c r="C197" s="17">
        <f>計算!AQ1960</f>
        <v/>
      </c>
      <c r="D197" s="16">
        <f>計算!AT1960</f>
        <v/>
      </c>
      <c r="E197" s="16">
        <f>計算!AU1960</f>
        <v/>
      </c>
      <c r="F197" s="16">
        <f>計算!J1960</f>
        <v/>
      </c>
    </row>
    <row r="198">
      <c r="A198" s="16" t="n">
        <v>3950000</v>
      </c>
      <c r="B198" s="16">
        <f>計算!AO1961</f>
        <v/>
      </c>
      <c r="C198" s="17">
        <f>計算!AQ1961</f>
        <v/>
      </c>
      <c r="D198" s="16">
        <f>計算!AT1961</f>
        <v/>
      </c>
      <c r="E198" s="16">
        <f>計算!AU1961</f>
        <v/>
      </c>
      <c r="F198" s="16">
        <f>計算!J1961</f>
        <v/>
      </c>
    </row>
    <row r="199">
      <c r="A199" s="16" t="n">
        <v>3960000</v>
      </c>
      <c r="B199" s="16">
        <f>計算!AO1962</f>
        <v/>
      </c>
      <c r="C199" s="17">
        <f>計算!AQ1962</f>
        <v/>
      </c>
      <c r="D199" s="16">
        <f>計算!AT1962</f>
        <v/>
      </c>
      <c r="E199" s="16">
        <f>計算!AU1962</f>
        <v/>
      </c>
      <c r="F199" s="16">
        <f>計算!J1962</f>
        <v/>
      </c>
    </row>
    <row r="200">
      <c r="A200" s="16" t="n">
        <v>3970000</v>
      </c>
      <c r="B200" s="16">
        <f>計算!AO1963</f>
        <v/>
      </c>
      <c r="C200" s="17">
        <f>計算!AQ1963</f>
        <v/>
      </c>
      <c r="D200" s="16">
        <f>計算!AT1963</f>
        <v/>
      </c>
      <c r="E200" s="16">
        <f>計算!AU1963</f>
        <v/>
      </c>
      <c r="F200" s="16">
        <f>計算!J1963</f>
        <v/>
      </c>
    </row>
    <row r="201">
      <c r="A201" s="16" t="n">
        <v>3980000</v>
      </c>
      <c r="B201" s="16">
        <f>計算!AO1964</f>
        <v/>
      </c>
      <c r="C201" s="17">
        <f>計算!AQ1964</f>
        <v/>
      </c>
      <c r="D201" s="16">
        <f>計算!AT1964</f>
        <v/>
      </c>
      <c r="E201" s="16">
        <f>計算!AU1964</f>
        <v/>
      </c>
      <c r="F201" s="16">
        <f>計算!J1964</f>
        <v/>
      </c>
    </row>
    <row r="202">
      <c r="A202" s="16" t="n">
        <v>3990000</v>
      </c>
      <c r="B202" s="16">
        <f>計算!AO1965</f>
        <v/>
      </c>
      <c r="C202" s="17">
        <f>計算!AQ1965</f>
        <v/>
      </c>
      <c r="D202" s="16">
        <f>計算!AT1965</f>
        <v/>
      </c>
      <c r="E202" s="16">
        <f>計算!AU1965</f>
        <v/>
      </c>
      <c r="F202" s="16">
        <f>計算!J1965</f>
        <v/>
      </c>
    </row>
    <row r="203">
      <c r="A203" s="16" t="n">
        <v>4000000</v>
      </c>
      <c r="B203" s="16">
        <f>計算!AO1966</f>
        <v/>
      </c>
      <c r="C203" s="17">
        <f>計算!AQ1966</f>
        <v/>
      </c>
      <c r="D203" s="16">
        <f>計算!AT1966</f>
        <v/>
      </c>
      <c r="E203" s="16">
        <f>計算!AU1966</f>
        <v/>
      </c>
      <c r="F203" s="16">
        <f>計算!J1966</f>
        <v/>
      </c>
    </row>
    <row r="204">
      <c r="A204" s="16" t="n">
        <v>4010000</v>
      </c>
      <c r="B204" s="16">
        <f>計算!AO1967</f>
        <v/>
      </c>
      <c r="C204" s="17">
        <f>計算!AQ1967</f>
        <v/>
      </c>
      <c r="D204" s="16">
        <f>計算!AT1967</f>
        <v/>
      </c>
      <c r="E204" s="16">
        <f>計算!AU1967</f>
        <v/>
      </c>
      <c r="F204" s="16">
        <f>計算!J1967</f>
        <v/>
      </c>
    </row>
    <row r="205">
      <c r="A205" s="16" t="n">
        <v>4020000</v>
      </c>
      <c r="B205" s="16">
        <f>計算!AO1968</f>
        <v/>
      </c>
      <c r="C205" s="17">
        <f>計算!AQ1968</f>
        <v/>
      </c>
      <c r="D205" s="16">
        <f>計算!AT1968</f>
        <v/>
      </c>
      <c r="E205" s="16">
        <f>計算!AU1968</f>
        <v/>
      </c>
      <c r="F205" s="16">
        <f>計算!J1968</f>
        <v/>
      </c>
    </row>
    <row r="206">
      <c r="A206" s="16" t="n">
        <v>4030000</v>
      </c>
      <c r="B206" s="16">
        <f>計算!AO1969</f>
        <v/>
      </c>
      <c r="C206" s="17">
        <f>計算!AQ1969</f>
        <v/>
      </c>
      <c r="D206" s="16">
        <f>計算!AT1969</f>
        <v/>
      </c>
      <c r="E206" s="16">
        <f>計算!AU1969</f>
        <v/>
      </c>
      <c r="F206" s="16">
        <f>計算!J1969</f>
        <v/>
      </c>
    </row>
    <row r="207">
      <c r="A207" s="16" t="n">
        <v>4040000</v>
      </c>
      <c r="B207" s="16">
        <f>計算!AO1970</f>
        <v/>
      </c>
      <c r="C207" s="17">
        <f>計算!AQ1970</f>
        <v/>
      </c>
      <c r="D207" s="16">
        <f>計算!AT1970</f>
        <v/>
      </c>
      <c r="E207" s="16">
        <f>計算!AU1970</f>
        <v/>
      </c>
      <c r="F207" s="16">
        <f>計算!J1970</f>
        <v/>
      </c>
    </row>
    <row r="208">
      <c r="A208" s="16" t="n">
        <v>4050000</v>
      </c>
      <c r="B208" s="16">
        <f>計算!AO1971</f>
        <v/>
      </c>
      <c r="C208" s="17">
        <f>計算!AQ1971</f>
        <v/>
      </c>
      <c r="D208" s="16">
        <f>計算!AT1971</f>
        <v/>
      </c>
      <c r="E208" s="16">
        <f>計算!AU1971</f>
        <v/>
      </c>
      <c r="F208" s="16">
        <f>計算!J1971</f>
        <v/>
      </c>
    </row>
    <row r="209">
      <c r="A209" s="16" t="n">
        <v>4060000</v>
      </c>
      <c r="B209" s="16">
        <f>計算!AO1972</f>
        <v/>
      </c>
      <c r="C209" s="17">
        <f>計算!AQ1972</f>
        <v/>
      </c>
      <c r="D209" s="16">
        <f>計算!AT1972</f>
        <v/>
      </c>
      <c r="E209" s="16">
        <f>計算!AU1972</f>
        <v/>
      </c>
      <c r="F209" s="16">
        <f>計算!J1972</f>
        <v/>
      </c>
    </row>
    <row r="210">
      <c r="A210" s="16" t="n">
        <v>4070000</v>
      </c>
      <c r="B210" s="16">
        <f>計算!AO1973</f>
        <v/>
      </c>
      <c r="C210" s="17">
        <f>計算!AQ1973</f>
        <v/>
      </c>
      <c r="D210" s="16">
        <f>計算!AT1973</f>
        <v/>
      </c>
      <c r="E210" s="16">
        <f>計算!AU1973</f>
        <v/>
      </c>
      <c r="F210" s="16">
        <f>計算!J1973</f>
        <v/>
      </c>
    </row>
    <row r="211">
      <c r="A211" s="16" t="n">
        <v>4080000</v>
      </c>
      <c r="B211" s="16">
        <f>計算!AO1974</f>
        <v/>
      </c>
      <c r="C211" s="17">
        <f>計算!AQ1974</f>
        <v/>
      </c>
      <c r="D211" s="16">
        <f>計算!AT1974</f>
        <v/>
      </c>
      <c r="E211" s="16">
        <f>計算!AU1974</f>
        <v/>
      </c>
      <c r="F211" s="16">
        <f>計算!J1974</f>
        <v/>
      </c>
    </row>
    <row r="212">
      <c r="A212" s="16" t="n">
        <v>4090000</v>
      </c>
      <c r="B212" s="16">
        <f>計算!AO1975</f>
        <v/>
      </c>
      <c r="C212" s="17">
        <f>計算!AQ1975</f>
        <v/>
      </c>
      <c r="D212" s="16">
        <f>計算!AT1975</f>
        <v/>
      </c>
      <c r="E212" s="16">
        <f>計算!AU1975</f>
        <v/>
      </c>
      <c r="F212" s="16">
        <f>計算!J1975</f>
        <v/>
      </c>
    </row>
    <row r="213">
      <c r="A213" s="16" t="n">
        <v>4100000</v>
      </c>
      <c r="B213" s="16">
        <f>計算!AO1976</f>
        <v/>
      </c>
      <c r="C213" s="17">
        <f>計算!AQ1976</f>
        <v/>
      </c>
      <c r="D213" s="16">
        <f>計算!AT1976</f>
        <v/>
      </c>
      <c r="E213" s="16">
        <f>計算!AU1976</f>
        <v/>
      </c>
      <c r="F213" s="16">
        <f>計算!J1976</f>
        <v/>
      </c>
    </row>
    <row r="214">
      <c r="A214" s="16" t="n">
        <v>4110000</v>
      </c>
      <c r="B214" s="16">
        <f>計算!AO1977</f>
        <v/>
      </c>
      <c r="C214" s="17">
        <f>計算!AQ1977</f>
        <v/>
      </c>
      <c r="D214" s="16">
        <f>計算!AT1977</f>
        <v/>
      </c>
      <c r="E214" s="16">
        <f>計算!AU1977</f>
        <v/>
      </c>
      <c r="F214" s="16">
        <f>計算!J1977</f>
        <v/>
      </c>
    </row>
    <row r="215">
      <c r="A215" s="16" t="n">
        <v>4120000</v>
      </c>
      <c r="B215" s="16">
        <f>計算!AO1978</f>
        <v/>
      </c>
      <c r="C215" s="17">
        <f>計算!AQ1978</f>
        <v/>
      </c>
      <c r="D215" s="16">
        <f>計算!AT1978</f>
        <v/>
      </c>
      <c r="E215" s="16">
        <f>計算!AU1978</f>
        <v/>
      </c>
      <c r="F215" s="16">
        <f>計算!J1978</f>
        <v/>
      </c>
    </row>
    <row r="216">
      <c r="A216" s="16" t="n">
        <v>4130000</v>
      </c>
      <c r="B216" s="16">
        <f>計算!AO1979</f>
        <v/>
      </c>
      <c r="C216" s="17">
        <f>計算!AQ1979</f>
        <v/>
      </c>
      <c r="D216" s="16">
        <f>計算!AT1979</f>
        <v/>
      </c>
      <c r="E216" s="16">
        <f>計算!AU1979</f>
        <v/>
      </c>
      <c r="F216" s="16">
        <f>計算!J1979</f>
        <v/>
      </c>
    </row>
    <row r="217">
      <c r="A217" s="16" t="n">
        <v>4140000</v>
      </c>
      <c r="B217" s="16">
        <f>計算!AO1980</f>
        <v/>
      </c>
      <c r="C217" s="17">
        <f>計算!AQ1980</f>
        <v/>
      </c>
      <c r="D217" s="16">
        <f>計算!AT1980</f>
        <v/>
      </c>
      <c r="E217" s="16">
        <f>計算!AU1980</f>
        <v/>
      </c>
      <c r="F217" s="16">
        <f>計算!J1980</f>
        <v/>
      </c>
    </row>
    <row r="218">
      <c r="A218" s="16" t="n">
        <v>4150000</v>
      </c>
      <c r="B218" s="16">
        <f>計算!AO1981</f>
        <v/>
      </c>
      <c r="C218" s="17">
        <f>計算!AQ1981</f>
        <v/>
      </c>
      <c r="D218" s="16">
        <f>計算!AT1981</f>
        <v/>
      </c>
      <c r="E218" s="16">
        <f>計算!AU1981</f>
        <v/>
      </c>
      <c r="F218" s="16">
        <f>計算!J1981</f>
        <v/>
      </c>
    </row>
    <row r="219">
      <c r="A219" s="16" t="n">
        <v>4160000</v>
      </c>
      <c r="B219" s="16">
        <f>計算!AO1982</f>
        <v/>
      </c>
      <c r="C219" s="17">
        <f>計算!AQ1982</f>
        <v/>
      </c>
      <c r="D219" s="16">
        <f>計算!AT1982</f>
        <v/>
      </c>
      <c r="E219" s="16">
        <f>計算!AU1982</f>
        <v/>
      </c>
      <c r="F219" s="16">
        <f>計算!J1982</f>
        <v/>
      </c>
    </row>
    <row r="220">
      <c r="A220" s="16" t="n">
        <v>4170000</v>
      </c>
      <c r="B220" s="16">
        <f>計算!AO1983</f>
        <v/>
      </c>
      <c r="C220" s="17">
        <f>計算!AQ1983</f>
        <v/>
      </c>
      <c r="D220" s="16">
        <f>計算!AT1983</f>
        <v/>
      </c>
      <c r="E220" s="16">
        <f>計算!AU1983</f>
        <v/>
      </c>
      <c r="F220" s="16">
        <f>計算!J1983</f>
        <v/>
      </c>
    </row>
    <row r="221">
      <c r="A221" s="16" t="n">
        <v>4180000</v>
      </c>
      <c r="B221" s="16">
        <f>計算!AO1984</f>
        <v/>
      </c>
      <c r="C221" s="17">
        <f>計算!AQ1984</f>
        <v/>
      </c>
      <c r="D221" s="16">
        <f>計算!AT1984</f>
        <v/>
      </c>
      <c r="E221" s="16">
        <f>計算!AU1984</f>
        <v/>
      </c>
      <c r="F221" s="16">
        <f>計算!J1984</f>
        <v/>
      </c>
    </row>
    <row r="222">
      <c r="A222" s="16" t="n">
        <v>4190000</v>
      </c>
      <c r="B222" s="16">
        <f>計算!AO1985</f>
        <v/>
      </c>
      <c r="C222" s="17">
        <f>計算!AQ1985</f>
        <v/>
      </c>
      <c r="D222" s="16">
        <f>計算!AT1985</f>
        <v/>
      </c>
      <c r="E222" s="16">
        <f>計算!AU1985</f>
        <v/>
      </c>
      <c r="F222" s="16">
        <f>計算!J1985</f>
        <v/>
      </c>
    </row>
    <row r="223">
      <c r="A223" s="16" t="n">
        <v>4200000</v>
      </c>
      <c r="B223" s="16">
        <f>計算!AO1986</f>
        <v/>
      </c>
      <c r="C223" s="17">
        <f>計算!AQ1986</f>
        <v/>
      </c>
      <c r="D223" s="16">
        <f>計算!AT1986</f>
        <v/>
      </c>
      <c r="E223" s="16">
        <f>計算!AU1986</f>
        <v/>
      </c>
      <c r="F223" s="16">
        <f>計算!J1986</f>
        <v/>
      </c>
    </row>
    <row r="224">
      <c r="A224" s="16" t="n">
        <v>4210000</v>
      </c>
      <c r="B224" s="16">
        <f>計算!AO1987</f>
        <v/>
      </c>
      <c r="C224" s="17">
        <f>計算!AQ1987</f>
        <v/>
      </c>
      <c r="D224" s="16">
        <f>計算!AT1987</f>
        <v/>
      </c>
      <c r="E224" s="16">
        <f>計算!AU1987</f>
        <v/>
      </c>
      <c r="F224" s="16">
        <f>計算!J1987</f>
        <v/>
      </c>
    </row>
    <row r="225">
      <c r="A225" s="16" t="n">
        <v>4220000</v>
      </c>
      <c r="B225" s="16">
        <f>計算!AO1988</f>
        <v/>
      </c>
      <c r="C225" s="17">
        <f>計算!AQ1988</f>
        <v/>
      </c>
      <c r="D225" s="16">
        <f>計算!AT1988</f>
        <v/>
      </c>
      <c r="E225" s="16">
        <f>計算!AU1988</f>
        <v/>
      </c>
      <c r="F225" s="16">
        <f>計算!J1988</f>
        <v/>
      </c>
    </row>
    <row r="226">
      <c r="A226" s="16" t="n">
        <v>4230000</v>
      </c>
      <c r="B226" s="16">
        <f>計算!AO1989</f>
        <v/>
      </c>
      <c r="C226" s="17">
        <f>計算!AQ1989</f>
        <v/>
      </c>
      <c r="D226" s="16">
        <f>計算!AT1989</f>
        <v/>
      </c>
      <c r="E226" s="16">
        <f>計算!AU1989</f>
        <v/>
      </c>
      <c r="F226" s="16">
        <f>計算!J1989</f>
        <v/>
      </c>
    </row>
    <row r="227">
      <c r="A227" s="16" t="n">
        <v>4240000</v>
      </c>
      <c r="B227" s="16">
        <f>計算!AO1990</f>
        <v/>
      </c>
      <c r="C227" s="17">
        <f>計算!AQ1990</f>
        <v/>
      </c>
      <c r="D227" s="16">
        <f>計算!AT1990</f>
        <v/>
      </c>
      <c r="E227" s="16">
        <f>計算!AU1990</f>
        <v/>
      </c>
      <c r="F227" s="16">
        <f>計算!J1990</f>
        <v/>
      </c>
    </row>
    <row r="228">
      <c r="A228" s="16" t="n">
        <v>4250000</v>
      </c>
      <c r="B228" s="16">
        <f>計算!AO1991</f>
        <v/>
      </c>
      <c r="C228" s="17">
        <f>計算!AQ1991</f>
        <v/>
      </c>
      <c r="D228" s="16">
        <f>計算!AT1991</f>
        <v/>
      </c>
      <c r="E228" s="16">
        <f>計算!AU1991</f>
        <v/>
      </c>
      <c r="F228" s="16">
        <f>計算!J1991</f>
        <v/>
      </c>
    </row>
    <row r="229">
      <c r="A229" s="16" t="n">
        <v>4260000</v>
      </c>
      <c r="B229" s="16">
        <f>計算!AO1992</f>
        <v/>
      </c>
      <c r="C229" s="17">
        <f>計算!AQ1992</f>
        <v/>
      </c>
      <c r="D229" s="16">
        <f>計算!AT1992</f>
        <v/>
      </c>
      <c r="E229" s="16">
        <f>計算!AU1992</f>
        <v/>
      </c>
      <c r="F229" s="16">
        <f>計算!J1992</f>
        <v/>
      </c>
    </row>
    <row r="230">
      <c r="A230" s="16" t="n">
        <v>4270000</v>
      </c>
      <c r="B230" s="16">
        <f>計算!AO1993</f>
        <v/>
      </c>
      <c r="C230" s="17">
        <f>計算!AQ1993</f>
        <v/>
      </c>
      <c r="D230" s="16">
        <f>計算!AT1993</f>
        <v/>
      </c>
      <c r="E230" s="16">
        <f>計算!AU1993</f>
        <v/>
      </c>
      <c r="F230" s="16">
        <f>計算!J1993</f>
        <v/>
      </c>
    </row>
    <row r="231">
      <c r="A231" s="16" t="n">
        <v>4280000</v>
      </c>
      <c r="B231" s="16">
        <f>計算!AO1994</f>
        <v/>
      </c>
      <c r="C231" s="17">
        <f>計算!AQ1994</f>
        <v/>
      </c>
      <c r="D231" s="16">
        <f>計算!AT1994</f>
        <v/>
      </c>
      <c r="E231" s="16">
        <f>計算!AU1994</f>
        <v/>
      </c>
      <c r="F231" s="16">
        <f>計算!J1994</f>
        <v/>
      </c>
    </row>
    <row r="232">
      <c r="A232" s="16" t="n">
        <v>4290000</v>
      </c>
      <c r="B232" s="16">
        <f>計算!AO1995</f>
        <v/>
      </c>
      <c r="C232" s="17">
        <f>計算!AQ1995</f>
        <v/>
      </c>
      <c r="D232" s="16">
        <f>計算!AT1995</f>
        <v/>
      </c>
      <c r="E232" s="16">
        <f>計算!AU1995</f>
        <v/>
      </c>
      <c r="F232" s="16">
        <f>計算!J1995</f>
        <v/>
      </c>
    </row>
    <row r="233">
      <c r="A233" s="16" t="n">
        <v>4300000</v>
      </c>
      <c r="B233" s="16">
        <f>計算!AO1996</f>
        <v/>
      </c>
      <c r="C233" s="17">
        <f>計算!AQ1996</f>
        <v/>
      </c>
      <c r="D233" s="16">
        <f>計算!AT1996</f>
        <v/>
      </c>
      <c r="E233" s="16">
        <f>計算!AU1996</f>
        <v/>
      </c>
      <c r="F233" s="16">
        <f>計算!J1996</f>
        <v/>
      </c>
    </row>
    <row r="234">
      <c r="A234" s="16" t="n">
        <v>4310000</v>
      </c>
      <c r="B234" s="16">
        <f>計算!AO1997</f>
        <v/>
      </c>
      <c r="C234" s="17">
        <f>計算!AQ1997</f>
        <v/>
      </c>
      <c r="D234" s="16">
        <f>計算!AT1997</f>
        <v/>
      </c>
      <c r="E234" s="16">
        <f>計算!AU1997</f>
        <v/>
      </c>
      <c r="F234" s="16">
        <f>計算!J1997</f>
        <v/>
      </c>
    </row>
    <row r="235">
      <c r="A235" s="16" t="n">
        <v>4320000</v>
      </c>
      <c r="B235" s="16">
        <f>計算!AO1998</f>
        <v/>
      </c>
      <c r="C235" s="17">
        <f>計算!AQ1998</f>
        <v/>
      </c>
      <c r="D235" s="16">
        <f>計算!AT1998</f>
        <v/>
      </c>
      <c r="E235" s="16">
        <f>計算!AU1998</f>
        <v/>
      </c>
      <c r="F235" s="16">
        <f>計算!J1998</f>
        <v/>
      </c>
    </row>
    <row r="236">
      <c r="A236" s="16" t="n">
        <v>4330000</v>
      </c>
      <c r="B236" s="16">
        <f>計算!AO1999</f>
        <v/>
      </c>
      <c r="C236" s="17">
        <f>計算!AQ1999</f>
        <v/>
      </c>
      <c r="D236" s="16">
        <f>計算!AT1999</f>
        <v/>
      </c>
      <c r="E236" s="16">
        <f>計算!AU1999</f>
        <v/>
      </c>
      <c r="F236" s="16">
        <f>計算!J1999</f>
        <v/>
      </c>
    </row>
    <row r="237">
      <c r="A237" s="16" t="n">
        <v>4340000</v>
      </c>
      <c r="B237" s="16">
        <f>計算!AO2000</f>
        <v/>
      </c>
      <c r="C237" s="17">
        <f>計算!AQ2000</f>
        <v/>
      </c>
      <c r="D237" s="16">
        <f>計算!AT2000</f>
        <v/>
      </c>
      <c r="E237" s="16">
        <f>計算!AU2000</f>
        <v/>
      </c>
      <c r="F237" s="16">
        <f>計算!J2000</f>
        <v/>
      </c>
    </row>
    <row r="238">
      <c r="A238" s="16" t="n">
        <v>4350000</v>
      </c>
      <c r="B238" s="16">
        <f>計算!AO2001</f>
        <v/>
      </c>
      <c r="C238" s="17">
        <f>計算!AQ2001</f>
        <v/>
      </c>
      <c r="D238" s="16">
        <f>計算!AT2001</f>
        <v/>
      </c>
      <c r="E238" s="16">
        <f>計算!AU2001</f>
        <v/>
      </c>
      <c r="F238" s="16">
        <f>計算!J2001</f>
        <v/>
      </c>
    </row>
    <row r="239">
      <c r="A239" s="16" t="n">
        <v>4360000</v>
      </c>
      <c r="B239" s="16">
        <f>計算!AO2002</f>
        <v/>
      </c>
      <c r="C239" s="17">
        <f>計算!AQ2002</f>
        <v/>
      </c>
      <c r="D239" s="16">
        <f>計算!AT2002</f>
        <v/>
      </c>
      <c r="E239" s="16">
        <f>計算!AU2002</f>
        <v/>
      </c>
      <c r="F239" s="16">
        <f>計算!J2002</f>
        <v/>
      </c>
    </row>
    <row r="240">
      <c r="A240" s="16" t="n">
        <v>4370000</v>
      </c>
      <c r="B240" s="16">
        <f>計算!AO2003</f>
        <v/>
      </c>
      <c r="C240" s="17">
        <f>計算!AQ2003</f>
        <v/>
      </c>
      <c r="D240" s="16">
        <f>計算!AT2003</f>
        <v/>
      </c>
      <c r="E240" s="16">
        <f>計算!AU2003</f>
        <v/>
      </c>
      <c r="F240" s="16">
        <f>計算!J2003</f>
        <v/>
      </c>
    </row>
    <row r="241">
      <c r="A241" s="16" t="n">
        <v>4380000</v>
      </c>
      <c r="B241" s="16">
        <f>計算!AO2004</f>
        <v/>
      </c>
      <c r="C241" s="17">
        <f>計算!AQ2004</f>
        <v/>
      </c>
      <c r="D241" s="16">
        <f>計算!AT2004</f>
        <v/>
      </c>
      <c r="E241" s="16">
        <f>計算!AU2004</f>
        <v/>
      </c>
      <c r="F241" s="16">
        <f>計算!J2004</f>
        <v/>
      </c>
    </row>
    <row r="242">
      <c r="A242" s="16" t="n">
        <v>4390000</v>
      </c>
      <c r="B242" s="16">
        <f>計算!AO2005</f>
        <v/>
      </c>
      <c r="C242" s="17">
        <f>計算!AQ2005</f>
        <v/>
      </c>
      <c r="D242" s="16">
        <f>計算!AT2005</f>
        <v/>
      </c>
      <c r="E242" s="16">
        <f>計算!AU2005</f>
        <v/>
      </c>
      <c r="F242" s="16">
        <f>計算!J2005</f>
        <v/>
      </c>
    </row>
    <row r="243">
      <c r="A243" s="16" t="n">
        <v>4400000</v>
      </c>
      <c r="B243" s="16">
        <f>計算!AO2006</f>
        <v/>
      </c>
      <c r="C243" s="17">
        <f>計算!AQ2006</f>
        <v/>
      </c>
      <c r="D243" s="16">
        <f>計算!AT2006</f>
        <v/>
      </c>
      <c r="E243" s="16">
        <f>計算!AU2006</f>
        <v/>
      </c>
      <c r="F243" s="16">
        <f>計算!J2006</f>
        <v/>
      </c>
    </row>
    <row r="244">
      <c r="A244" s="16" t="n">
        <v>4410000</v>
      </c>
      <c r="B244" s="16">
        <f>計算!AO2007</f>
        <v/>
      </c>
      <c r="C244" s="17">
        <f>計算!AQ2007</f>
        <v/>
      </c>
      <c r="D244" s="16">
        <f>計算!AT2007</f>
        <v/>
      </c>
      <c r="E244" s="16">
        <f>計算!AU2007</f>
        <v/>
      </c>
      <c r="F244" s="16">
        <f>計算!J2007</f>
        <v/>
      </c>
    </row>
    <row r="245">
      <c r="A245" s="16" t="n">
        <v>4420000</v>
      </c>
      <c r="B245" s="16">
        <f>計算!AO2008</f>
        <v/>
      </c>
      <c r="C245" s="17">
        <f>計算!AQ2008</f>
        <v/>
      </c>
      <c r="D245" s="16">
        <f>計算!AT2008</f>
        <v/>
      </c>
      <c r="E245" s="16">
        <f>計算!AU2008</f>
        <v/>
      </c>
      <c r="F245" s="16">
        <f>計算!J2008</f>
        <v/>
      </c>
    </row>
    <row r="246">
      <c r="A246" s="16" t="n">
        <v>4430000</v>
      </c>
      <c r="B246" s="16">
        <f>計算!AO2009</f>
        <v/>
      </c>
      <c r="C246" s="17">
        <f>計算!AQ2009</f>
        <v/>
      </c>
      <c r="D246" s="16">
        <f>計算!AT2009</f>
        <v/>
      </c>
      <c r="E246" s="16">
        <f>計算!AU2009</f>
        <v/>
      </c>
      <c r="F246" s="16">
        <f>計算!J2009</f>
        <v/>
      </c>
    </row>
    <row r="247">
      <c r="A247" s="16" t="n">
        <v>4440000</v>
      </c>
      <c r="B247" s="16">
        <f>計算!AO2010</f>
        <v/>
      </c>
      <c r="C247" s="17">
        <f>計算!AQ2010</f>
        <v/>
      </c>
      <c r="D247" s="16">
        <f>計算!AT2010</f>
        <v/>
      </c>
      <c r="E247" s="16">
        <f>計算!AU2010</f>
        <v/>
      </c>
      <c r="F247" s="16">
        <f>計算!J2010</f>
        <v/>
      </c>
    </row>
    <row r="248">
      <c r="A248" s="16" t="n">
        <v>4450000</v>
      </c>
      <c r="B248" s="16">
        <f>計算!AO2011</f>
        <v/>
      </c>
      <c r="C248" s="17">
        <f>計算!AQ2011</f>
        <v/>
      </c>
      <c r="D248" s="16">
        <f>計算!AT2011</f>
        <v/>
      </c>
      <c r="E248" s="16">
        <f>計算!AU2011</f>
        <v/>
      </c>
      <c r="F248" s="16">
        <f>計算!J2011</f>
        <v/>
      </c>
    </row>
    <row r="249">
      <c r="A249" s="16" t="n">
        <v>4460000</v>
      </c>
      <c r="B249" s="16">
        <f>計算!AO2012</f>
        <v/>
      </c>
      <c r="C249" s="17">
        <f>計算!AQ2012</f>
        <v/>
      </c>
      <c r="D249" s="16">
        <f>計算!AT2012</f>
        <v/>
      </c>
      <c r="E249" s="16">
        <f>計算!AU2012</f>
        <v/>
      </c>
      <c r="F249" s="16">
        <f>計算!J2012</f>
        <v/>
      </c>
    </row>
    <row r="250">
      <c r="A250" s="16" t="n">
        <v>4470000</v>
      </c>
      <c r="B250" s="16">
        <f>計算!AO2013</f>
        <v/>
      </c>
      <c r="C250" s="17">
        <f>計算!AQ2013</f>
        <v/>
      </c>
      <c r="D250" s="16">
        <f>計算!AT2013</f>
        <v/>
      </c>
      <c r="E250" s="16">
        <f>計算!AU2013</f>
        <v/>
      </c>
      <c r="F250" s="16">
        <f>計算!J2013</f>
        <v/>
      </c>
    </row>
    <row r="251">
      <c r="A251" s="16" t="n">
        <v>4480000</v>
      </c>
      <c r="B251" s="16">
        <f>計算!AO2014</f>
        <v/>
      </c>
      <c r="C251" s="17">
        <f>計算!AQ2014</f>
        <v/>
      </c>
      <c r="D251" s="16">
        <f>計算!AT2014</f>
        <v/>
      </c>
      <c r="E251" s="16">
        <f>計算!AU2014</f>
        <v/>
      </c>
      <c r="F251" s="16">
        <f>計算!J2014</f>
        <v/>
      </c>
    </row>
    <row r="252">
      <c r="A252" s="16" t="n">
        <v>4490000</v>
      </c>
      <c r="B252" s="16">
        <f>計算!AO2015</f>
        <v/>
      </c>
      <c r="C252" s="17">
        <f>計算!AQ2015</f>
        <v/>
      </c>
      <c r="D252" s="16">
        <f>計算!AT2015</f>
        <v/>
      </c>
      <c r="E252" s="16">
        <f>計算!AU2015</f>
        <v/>
      </c>
      <c r="F252" s="16">
        <f>計算!J2015</f>
        <v/>
      </c>
    </row>
    <row r="253">
      <c r="A253" s="16" t="n">
        <v>4500000</v>
      </c>
      <c r="B253" s="16">
        <f>計算!AO2016</f>
        <v/>
      </c>
      <c r="C253" s="17">
        <f>計算!AQ2016</f>
        <v/>
      </c>
      <c r="D253" s="16">
        <f>計算!AT2016</f>
        <v/>
      </c>
      <c r="E253" s="16">
        <f>計算!AU2016</f>
        <v/>
      </c>
      <c r="F253" s="16">
        <f>計算!J2016</f>
        <v/>
      </c>
    </row>
    <row r="254">
      <c r="A254" s="16" t="n">
        <v>4510000</v>
      </c>
      <c r="B254" s="16">
        <f>計算!AO2017</f>
        <v/>
      </c>
      <c r="C254" s="17">
        <f>計算!AQ2017</f>
        <v/>
      </c>
      <c r="D254" s="16">
        <f>計算!AT2017</f>
        <v/>
      </c>
      <c r="E254" s="16">
        <f>計算!AU2017</f>
        <v/>
      </c>
      <c r="F254" s="16">
        <f>計算!J2017</f>
        <v/>
      </c>
    </row>
    <row r="255">
      <c r="A255" s="16" t="n">
        <v>4520000</v>
      </c>
      <c r="B255" s="16">
        <f>計算!AO2018</f>
        <v/>
      </c>
      <c r="C255" s="17">
        <f>計算!AQ2018</f>
        <v/>
      </c>
      <c r="D255" s="16">
        <f>計算!AT2018</f>
        <v/>
      </c>
      <c r="E255" s="16">
        <f>計算!AU2018</f>
        <v/>
      </c>
      <c r="F255" s="16">
        <f>計算!J2018</f>
        <v/>
      </c>
    </row>
    <row r="256">
      <c r="A256" s="16" t="n">
        <v>4530000</v>
      </c>
      <c r="B256" s="16">
        <f>計算!AO2019</f>
        <v/>
      </c>
      <c r="C256" s="17">
        <f>計算!AQ2019</f>
        <v/>
      </c>
      <c r="D256" s="16">
        <f>計算!AT2019</f>
        <v/>
      </c>
      <c r="E256" s="16">
        <f>計算!AU2019</f>
        <v/>
      </c>
      <c r="F256" s="16">
        <f>計算!J2019</f>
        <v/>
      </c>
    </row>
    <row r="257">
      <c r="A257" s="16" t="n">
        <v>4540000</v>
      </c>
      <c r="B257" s="16">
        <f>計算!AO2020</f>
        <v/>
      </c>
      <c r="C257" s="17">
        <f>計算!AQ2020</f>
        <v/>
      </c>
      <c r="D257" s="16">
        <f>計算!AT2020</f>
        <v/>
      </c>
      <c r="E257" s="16">
        <f>計算!AU2020</f>
        <v/>
      </c>
      <c r="F257" s="16">
        <f>計算!J2020</f>
        <v/>
      </c>
    </row>
    <row r="258">
      <c r="A258" s="16" t="n">
        <v>4550000</v>
      </c>
      <c r="B258" s="16">
        <f>計算!AO2021</f>
        <v/>
      </c>
      <c r="C258" s="17">
        <f>計算!AQ2021</f>
        <v/>
      </c>
      <c r="D258" s="16">
        <f>計算!AT2021</f>
        <v/>
      </c>
      <c r="E258" s="16">
        <f>計算!AU2021</f>
        <v/>
      </c>
      <c r="F258" s="16">
        <f>計算!J2021</f>
        <v/>
      </c>
    </row>
    <row r="259">
      <c r="A259" s="16" t="n">
        <v>4560000</v>
      </c>
      <c r="B259" s="16">
        <f>計算!AO2022</f>
        <v/>
      </c>
      <c r="C259" s="17">
        <f>計算!AQ2022</f>
        <v/>
      </c>
      <c r="D259" s="16">
        <f>計算!AT2022</f>
        <v/>
      </c>
      <c r="E259" s="16">
        <f>計算!AU2022</f>
        <v/>
      </c>
      <c r="F259" s="16">
        <f>計算!J2022</f>
        <v/>
      </c>
    </row>
    <row r="260">
      <c r="A260" s="16" t="n">
        <v>4570000</v>
      </c>
      <c r="B260" s="16">
        <f>計算!AO2023</f>
        <v/>
      </c>
      <c r="C260" s="17">
        <f>計算!AQ2023</f>
        <v/>
      </c>
      <c r="D260" s="16">
        <f>計算!AT2023</f>
        <v/>
      </c>
      <c r="E260" s="16">
        <f>計算!AU2023</f>
        <v/>
      </c>
      <c r="F260" s="16">
        <f>計算!J2023</f>
        <v/>
      </c>
    </row>
    <row r="261">
      <c r="A261" s="16" t="n">
        <v>4580000</v>
      </c>
      <c r="B261" s="16">
        <f>計算!AO2024</f>
        <v/>
      </c>
      <c r="C261" s="17">
        <f>計算!AQ2024</f>
        <v/>
      </c>
      <c r="D261" s="16">
        <f>計算!AT2024</f>
        <v/>
      </c>
      <c r="E261" s="16">
        <f>計算!AU2024</f>
        <v/>
      </c>
      <c r="F261" s="16">
        <f>計算!J2024</f>
        <v/>
      </c>
    </row>
    <row r="262">
      <c r="A262" s="16" t="n">
        <v>4590000</v>
      </c>
      <c r="B262" s="16">
        <f>計算!AO2025</f>
        <v/>
      </c>
      <c r="C262" s="17">
        <f>計算!AQ2025</f>
        <v/>
      </c>
      <c r="D262" s="16">
        <f>計算!AT2025</f>
        <v/>
      </c>
      <c r="E262" s="16">
        <f>計算!AU2025</f>
        <v/>
      </c>
      <c r="F262" s="16">
        <f>計算!J2025</f>
        <v/>
      </c>
    </row>
    <row r="263">
      <c r="A263" s="16" t="n">
        <v>4600000</v>
      </c>
      <c r="B263" s="16">
        <f>計算!AO2026</f>
        <v/>
      </c>
      <c r="C263" s="17">
        <f>計算!AQ2026</f>
        <v/>
      </c>
      <c r="D263" s="16">
        <f>計算!AT2026</f>
        <v/>
      </c>
      <c r="E263" s="16">
        <f>計算!AU2026</f>
        <v/>
      </c>
      <c r="F263" s="16">
        <f>計算!J2026</f>
        <v/>
      </c>
    </row>
    <row r="264">
      <c r="A264" s="16" t="n">
        <v>4610000</v>
      </c>
      <c r="B264" s="16">
        <f>計算!AO2027</f>
        <v/>
      </c>
      <c r="C264" s="17">
        <f>計算!AQ2027</f>
        <v/>
      </c>
      <c r="D264" s="16">
        <f>計算!AT2027</f>
        <v/>
      </c>
      <c r="E264" s="16">
        <f>計算!AU2027</f>
        <v/>
      </c>
      <c r="F264" s="16">
        <f>計算!J2027</f>
        <v/>
      </c>
    </row>
    <row r="265">
      <c r="A265" s="16" t="n">
        <v>4620000</v>
      </c>
      <c r="B265" s="16">
        <f>計算!AO2028</f>
        <v/>
      </c>
      <c r="C265" s="17">
        <f>計算!AQ2028</f>
        <v/>
      </c>
      <c r="D265" s="16">
        <f>計算!AT2028</f>
        <v/>
      </c>
      <c r="E265" s="16">
        <f>計算!AU2028</f>
        <v/>
      </c>
      <c r="F265" s="16">
        <f>計算!J2028</f>
        <v/>
      </c>
    </row>
    <row r="266">
      <c r="A266" s="16" t="n">
        <v>4630000</v>
      </c>
      <c r="B266" s="16">
        <f>計算!AO2029</f>
        <v/>
      </c>
      <c r="C266" s="17">
        <f>計算!AQ2029</f>
        <v/>
      </c>
      <c r="D266" s="16">
        <f>計算!AT2029</f>
        <v/>
      </c>
      <c r="E266" s="16">
        <f>計算!AU2029</f>
        <v/>
      </c>
      <c r="F266" s="16">
        <f>計算!J2029</f>
        <v/>
      </c>
    </row>
    <row r="267">
      <c r="A267" s="16" t="n">
        <v>4640000</v>
      </c>
      <c r="B267" s="16">
        <f>計算!AO2030</f>
        <v/>
      </c>
      <c r="C267" s="17">
        <f>計算!AQ2030</f>
        <v/>
      </c>
      <c r="D267" s="16">
        <f>計算!AT2030</f>
        <v/>
      </c>
      <c r="E267" s="16">
        <f>計算!AU2030</f>
        <v/>
      </c>
      <c r="F267" s="16">
        <f>計算!J2030</f>
        <v/>
      </c>
    </row>
    <row r="268">
      <c r="A268" s="16" t="n">
        <v>4650000</v>
      </c>
      <c r="B268" s="16">
        <f>計算!AO2031</f>
        <v/>
      </c>
      <c r="C268" s="17">
        <f>計算!AQ2031</f>
        <v/>
      </c>
      <c r="D268" s="16">
        <f>計算!AT2031</f>
        <v/>
      </c>
      <c r="E268" s="16">
        <f>計算!AU2031</f>
        <v/>
      </c>
      <c r="F268" s="16">
        <f>計算!J2031</f>
        <v/>
      </c>
    </row>
    <row r="269">
      <c r="A269" s="16" t="n">
        <v>4660000</v>
      </c>
      <c r="B269" s="16">
        <f>計算!AO2032</f>
        <v/>
      </c>
      <c r="C269" s="17">
        <f>計算!AQ2032</f>
        <v/>
      </c>
      <c r="D269" s="16">
        <f>計算!AT2032</f>
        <v/>
      </c>
      <c r="E269" s="16">
        <f>計算!AU2032</f>
        <v/>
      </c>
      <c r="F269" s="16">
        <f>計算!J2032</f>
        <v/>
      </c>
    </row>
    <row r="270">
      <c r="A270" s="16" t="n">
        <v>4670000</v>
      </c>
      <c r="B270" s="16">
        <f>計算!AO2033</f>
        <v/>
      </c>
      <c r="C270" s="17">
        <f>計算!AQ2033</f>
        <v/>
      </c>
      <c r="D270" s="16">
        <f>計算!AT2033</f>
        <v/>
      </c>
      <c r="E270" s="16">
        <f>計算!AU2033</f>
        <v/>
      </c>
      <c r="F270" s="16">
        <f>計算!J2033</f>
        <v/>
      </c>
    </row>
    <row r="271">
      <c r="A271" s="16" t="n">
        <v>4680000</v>
      </c>
      <c r="B271" s="16">
        <f>計算!AO2034</f>
        <v/>
      </c>
      <c r="C271" s="17">
        <f>計算!AQ2034</f>
        <v/>
      </c>
      <c r="D271" s="16">
        <f>計算!AT2034</f>
        <v/>
      </c>
      <c r="E271" s="16">
        <f>計算!AU2034</f>
        <v/>
      </c>
      <c r="F271" s="16">
        <f>計算!J2034</f>
        <v/>
      </c>
    </row>
    <row r="272">
      <c r="A272" s="16" t="n">
        <v>4690000</v>
      </c>
      <c r="B272" s="16">
        <f>計算!AO2035</f>
        <v/>
      </c>
      <c r="C272" s="17">
        <f>計算!AQ2035</f>
        <v/>
      </c>
      <c r="D272" s="16">
        <f>計算!AT2035</f>
        <v/>
      </c>
      <c r="E272" s="16">
        <f>計算!AU2035</f>
        <v/>
      </c>
      <c r="F272" s="16">
        <f>計算!J2035</f>
        <v/>
      </c>
    </row>
    <row r="273">
      <c r="A273" s="16" t="n">
        <v>4700000</v>
      </c>
      <c r="B273" s="16">
        <f>計算!AO2036</f>
        <v/>
      </c>
      <c r="C273" s="17">
        <f>計算!AQ2036</f>
        <v/>
      </c>
      <c r="D273" s="16">
        <f>計算!AT2036</f>
        <v/>
      </c>
      <c r="E273" s="16">
        <f>計算!AU2036</f>
        <v/>
      </c>
      <c r="F273" s="16">
        <f>計算!J2036</f>
        <v/>
      </c>
    </row>
    <row r="274">
      <c r="A274" s="16" t="n">
        <v>4710000</v>
      </c>
      <c r="B274" s="16">
        <f>計算!AO2037</f>
        <v/>
      </c>
      <c r="C274" s="17">
        <f>計算!AQ2037</f>
        <v/>
      </c>
      <c r="D274" s="16">
        <f>計算!AT2037</f>
        <v/>
      </c>
      <c r="E274" s="16">
        <f>計算!AU2037</f>
        <v/>
      </c>
      <c r="F274" s="16">
        <f>計算!J2037</f>
        <v/>
      </c>
    </row>
    <row r="275">
      <c r="A275" s="16" t="n">
        <v>4720000</v>
      </c>
      <c r="B275" s="16">
        <f>計算!AO2038</f>
        <v/>
      </c>
      <c r="C275" s="17">
        <f>計算!AQ2038</f>
        <v/>
      </c>
      <c r="D275" s="16">
        <f>計算!AT2038</f>
        <v/>
      </c>
      <c r="E275" s="16">
        <f>計算!AU2038</f>
        <v/>
      </c>
      <c r="F275" s="16">
        <f>計算!J2038</f>
        <v/>
      </c>
    </row>
    <row r="276">
      <c r="A276" s="16" t="n">
        <v>4730000</v>
      </c>
      <c r="B276" s="16">
        <f>計算!AO2039</f>
        <v/>
      </c>
      <c r="C276" s="17">
        <f>計算!AQ2039</f>
        <v/>
      </c>
      <c r="D276" s="16">
        <f>計算!AT2039</f>
        <v/>
      </c>
      <c r="E276" s="16">
        <f>計算!AU2039</f>
        <v/>
      </c>
      <c r="F276" s="16">
        <f>計算!J2039</f>
        <v/>
      </c>
    </row>
    <row r="277">
      <c r="A277" s="16" t="n">
        <v>4740000</v>
      </c>
      <c r="B277" s="16">
        <f>計算!AO2040</f>
        <v/>
      </c>
      <c r="C277" s="17">
        <f>計算!AQ2040</f>
        <v/>
      </c>
      <c r="D277" s="16">
        <f>計算!AT2040</f>
        <v/>
      </c>
      <c r="E277" s="16">
        <f>計算!AU2040</f>
        <v/>
      </c>
      <c r="F277" s="16">
        <f>計算!J2040</f>
        <v/>
      </c>
    </row>
    <row r="278">
      <c r="A278" s="16" t="n">
        <v>4750000</v>
      </c>
      <c r="B278" s="16">
        <f>計算!AO2041</f>
        <v/>
      </c>
      <c r="C278" s="17">
        <f>計算!AQ2041</f>
        <v/>
      </c>
      <c r="D278" s="16">
        <f>計算!AT2041</f>
        <v/>
      </c>
      <c r="E278" s="16">
        <f>計算!AU2041</f>
        <v/>
      </c>
      <c r="F278" s="16">
        <f>計算!J2041</f>
        <v/>
      </c>
    </row>
    <row r="279">
      <c r="A279" s="16" t="n">
        <v>4760000</v>
      </c>
      <c r="B279" s="16">
        <f>計算!AO2042</f>
        <v/>
      </c>
      <c r="C279" s="17">
        <f>計算!AQ2042</f>
        <v/>
      </c>
      <c r="D279" s="16">
        <f>計算!AT2042</f>
        <v/>
      </c>
      <c r="E279" s="16">
        <f>計算!AU2042</f>
        <v/>
      </c>
      <c r="F279" s="16">
        <f>計算!J2042</f>
        <v/>
      </c>
    </row>
    <row r="280">
      <c r="A280" s="16" t="n">
        <v>4770000</v>
      </c>
      <c r="B280" s="16">
        <f>計算!AO2043</f>
        <v/>
      </c>
      <c r="C280" s="17">
        <f>計算!AQ2043</f>
        <v/>
      </c>
      <c r="D280" s="16">
        <f>計算!AT2043</f>
        <v/>
      </c>
      <c r="E280" s="16">
        <f>計算!AU2043</f>
        <v/>
      </c>
      <c r="F280" s="16">
        <f>計算!J2043</f>
        <v/>
      </c>
    </row>
    <row r="281">
      <c r="A281" s="16" t="n">
        <v>4780000</v>
      </c>
      <c r="B281" s="16">
        <f>計算!AO2044</f>
        <v/>
      </c>
      <c r="C281" s="17">
        <f>計算!AQ2044</f>
        <v/>
      </c>
      <c r="D281" s="16">
        <f>計算!AT2044</f>
        <v/>
      </c>
      <c r="E281" s="16">
        <f>計算!AU2044</f>
        <v/>
      </c>
      <c r="F281" s="16">
        <f>計算!J2044</f>
        <v/>
      </c>
    </row>
    <row r="282">
      <c r="A282" s="16" t="n">
        <v>4790000</v>
      </c>
      <c r="B282" s="16">
        <f>計算!AO2045</f>
        <v/>
      </c>
      <c r="C282" s="17">
        <f>計算!AQ2045</f>
        <v/>
      </c>
      <c r="D282" s="16">
        <f>計算!AT2045</f>
        <v/>
      </c>
      <c r="E282" s="16">
        <f>計算!AU2045</f>
        <v/>
      </c>
      <c r="F282" s="16">
        <f>計算!J2045</f>
        <v/>
      </c>
    </row>
    <row r="283">
      <c r="A283" s="16" t="n">
        <v>4800000</v>
      </c>
      <c r="B283" s="16">
        <f>計算!AO2046</f>
        <v/>
      </c>
      <c r="C283" s="17">
        <f>計算!AQ2046</f>
        <v/>
      </c>
      <c r="D283" s="16">
        <f>計算!AT2046</f>
        <v/>
      </c>
      <c r="E283" s="16">
        <f>計算!AU2046</f>
        <v/>
      </c>
      <c r="F283" s="16">
        <f>計算!J2046</f>
        <v/>
      </c>
    </row>
    <row r="284">
      <c r="A284" s="16" t="n">
        <v>4810000</v>
      </c>
      <c r="B284" s="16">
        <f>計算!AO2047</f>
        <v/>
      </c>
      <c r="C284" s="17">
        <f>計算!AQ2047</f>
        <v/>
      </c>
      <c r="D284" s="16">
        <f>計算!AT2047</f>
        <v/>
      </c>
      <c r="E284" s="16">
        <f>計算!AU2047</f>
        <v/>
      </c>
      <c r="F284" s="16">
        <f>計算!J2047</f>
        <v/>
      </c>
    </row>
    <row r="285">
      <c r="A285" s="16" t="n">
        <v>4820000</v>
      </c>
      <c r="B285" s="16">
        <f>計算!AO2048</f>
        <v/>
      </c>
      <c r="C285" s="17">
        <f>計算!AQ2048</f>
        <v/>
      </c>
      <c r="D285" s="16">
        <f>計算!AT2048</f>
        <v/>
      </c>
      <c r="E285" s="16">
        <f>計算!AU2048</f>
        <v/>
      </c>
      <c r="F285" s="16">
        <f>計算!J2048</f>
        <v/>
      </c>
    </row>
    <row r="286">
      <c r="A286" s="16" t="n">
        <v>4830000</v>
      </c>
      <c r="B286" s="16">
        <f>計算!AO2049</f>
        <v/>
      </c>
      <c r="C286" s="17">
        <f>計算!AQ2049</f>
        <v/>
      </c>
      <c r="D286" s="16">
        <f>計算!AT2049</f>
        <v/>
      </c>
      <c r="E286" s="16">
        <f>計算!AU2049</f>
        <v/>
      </c>
      <c r="F286" s="16">
        <f>計算!J2049</f>
        <v/>
      </c>
    </row>
    <row r="287">
      <c r="A287" s="16" t="n">
        <v>4840000</v>
      </c>
      <c r="B287" s="16">
        <f>計算!AO2050</f>
        <v/>
      </c>
      <c r="C287" s="17">
        <f>計算!AQ2050</f>
        <v/>
      </c>
      <c r="D287" s="16">
        <f>計算!AT2050</f>
        <v/>
      </c>
      <c r="E287" s="16">
        <f>計算!AU2050</f>
        <v/>
      </c>
      <c r="F287" s="16">
        <f>計算!J2050</f>
        <v/>
      </c>
    </row>
    <row r="288">
      <c r="A288" s="16" t="n">
        <v>4850000</v>
      </c>
      <c r="B288" s="16">
        <f>計算!AO2051</f>
        <v/>
      </c>
      <c r="C288" s="17">
        <f>計算!AQ2051</f>
        <v/>
      </c>
      <c r="D288" s="16">
        <f>計算!AT2051</f>
        <v/>
      </c>
      <c r="E288" s="16">
        <f>計算!AU2051</f>
        <v/>
      </c>
      <c r="F288" s="16">
        <f>計算!J2051</f>
        <v/>
      </c>
    </row>
    <row r="289">
      <c r="A289" s="16" t="n">
        <v>4860000</v>
      </c>
      <c r="B289" s="16">
        <f>計算!AO2052</f>
        <v/>
      </c>
      <c r="C289" s="17">
        <f>計算!AQ2052</f>
        <v/>
      </c>
      <c r="D289" s="16">
        <f>計算!AT2052</f>
        <v/>
      </c>
      <c r="E289" s="16">
        <f>計算!AU2052</f>
        <v/>
      </c>
      <c r="F289" s="16">
        <f>計算!J2052</f>
        <v/>
      </c>
    </row>
    <row r="290">
      <c r="A290" s="16" t="n">
        <v>4870000</v>
      </c>
      <c r="B290" s="16">
        <f>計算!AO2053</f>
        <v/>
      </c>
      <c r="C290" s="17">
        <f>計算!AQ2053</f>
        <v/>
      </c>
      <c r="D290" s="16">
        <f>計算!AT2053</f>
        <v/>
      </c>
      <c r="E290" s="16">
        <f>計算!AU2053</f>
        <v/>
      </c>
      <c r="F290" s="16">
        <f>計算!J2053</f>
        <v/>
      </c>
    </row>
    <row r="291">
      <c r="A291" s="16" t="n">
        <v>4880000</v>
      </c>
      <c r="B291" s="16">
        <f>計算!AO2054</f>
        <v/>
      </c>
      <c r="C291" s="17">
        <f>計算!AQ2054</f>
        <v/>
      </c>
      <c r="D291" s="16">
        <f>計算!AT2054</f>
        <v/>
      </c>
      <c r="E291" s="16">
        <f>計算!AU2054</f>
        <v/>
      </c>
      <c r="F291" s="16">
        <f>計算!J2054</f>
        <v/>
      </c>
    </row>
    <row r="292">
      <c r="A292" s="16" t="n">
        <v>4890000</v>
      </c>
      <c r="B292" s="16">
        <f>計算!AO2055</f>
        <v/>
      </c>
      <c r="C292" s="17">
        <f>計算!AQ2055</f>
        <v/>
      </c>
      <c r="D292" s="16">
        <f>計算!AT2055</f>
        <v/>
      </c>
      <c r="E292" s="16">
        <f>計算!AU2055</f>
        <v/>
      </c>
      <c r="F292" s="16">
        <f>計算!J2055</f>
        <v/>
      </c>
    </row>
    <row r="293">
      <c r="A293" s="16" t="n">
        <v>4900000</v>
      </c>
      <c r="B293" s="16">
        <f>計算!AO2056</f>
        <v/>
      </c>
      <c r="C293" s="17">
        <f>計算!AQ2056</f>
        <v/>
      </c>
      <c r="D293" s="16">
        <f>計算!AT2056</f>
        <v/>
      </c>
      <c r="E293" s="16">
        <f>計算!AU2056</f>
        <v/>
      </c>
      <c r="F293" s="16">
        <f>計算!J2056</f>
        <v/>
      </c>
    </row>
    <row r="294">
      <c r="A294" s="16" t="n">
        <v>4910000</v>
      </c>
      <c r="B294" s="16">
        <f>計算!AO2057</f>
        <v/>
      </c>
      <c r="C294" s="17">
        <f>計算!AQ2057</f>
        <v/>
      </c>
      <c r="D294" s="16">
        <f>計算!AT2057</f>
        <v/>
      </c>
      <c r="E294" s="16">
        <f>計算!AU2057</f>
        <v/>
      </c>
      <c r="F294" s="16">
        <f>計算!J2057</f>
        <v/>
      </c>
    </row>
    <row r="295">
      <c r="A295" s="16" t="n">
        <v>4920000</v>
      </c>
      <c r="B295" s="16">
        <f>計算!AO2058</f>
        <v/>
      </c>
      <c r="C295" s="17">
        <f>計算!AQ2058</f>
        <v/>
      </c>
      <c r="D295" s="16">
        <f>計算!AT2058</f>
        <v/>
      </c>
      <c r="E295" s="16">
        <f>計算!AU2058</f>
        <v/>
      </c>
      <c r="F295" s="16">
        <f>計算!J2058</f>
        <v/>
      </c>
    </row>
    <row r="296">
      <c r="A296" s="16" t="n">
        <v>4930000</v>
      </c>
      <c r="B296" s="16">
        <f>計算!AO2059</f>
        <v/>
      </c>
      <c r="C296" s="17">
        <f>計算!AQ2059</f>
        <v/>
      </c>
      <c r="D296" s="16">
        <f>計算!AT2059</f>
        <v/>
      </c>
      <c r="E296" s="16">
        <f>計算!AU2059</f>
        <v/>
      </c>
      <c r="F296" s="16">
        <f>計算!J2059</f>
        <v/>
      </c>
    </row>
    <row r="297">
      <c r="A297" s="16" t="n">
        <v>4940000</v>
      </c>
      <c r="B297" s="16">
        <f>計算!AO2060</f>
        <v/>
      </c>
      <c r="C297" s="17">
        <f>計算!AQ2060</f>
        <v/>
      </c>
      <c r="D297" s="16">
        <f>計算!AT2060</f>
        <v/>
      </c>
      <c r="E297" s="16">
        <f>計算!AU2060</f>
        <v/>
      </c>
      <c r="F297" s="16">
        <f>計算!J2060</f>
        <v/>
      </c>
    </row>
    <row r="298">
      <c r="A298" s="16" t="n">
        <v>4950000</v>
      </c>
      <c r="B298" s="16">
        <f>計算!AO2061</f>
        <v/>
      </c>
      <c r="C298" s="17">
        <f>計算!AQ2061</f>
        <v/>
      </c>
      <c r="D298" s="16">
        <f>計算!AT2061</f>
        <v/>
      </c>
      <c r="E298" s="16">
        <f>計算!AU2061</f>
        <v/>
      </c>
      <c r="F298" s="16">
        <f>計算!J2061</f>
        <v/>
      </c>
    </row>
    <row r="299">
      <c r="A299" s="16" t="n">
        <v>4960000</v>
      </c>
      <c r="B299" s="16">
        <f>計算!AO2062</f>
        <v/>
      </c>
      <c r="C299" s="17">
        <f>計算!AQ2062</f>
        <v/>
      </c>
      <c r="D299" s="16">
        <f>計算!AT2062</f>
        <v/>
      </c>
      <c r="E299" s="16">
        <f>計算!AU2062</f>
        <v/>
      </c>
      <c r="F299" s="16">
        <f>計算!J2062</f>
        <v/>
      </c>
    </row>
    <row r="300">
      <c r="A300" s="16" t="n">
        <v>4970000</v>
      </c>
      <c r="B300" s="16">
        <f>計算!AO2063</f>
        <v/>
      </c>
      <c r="C300" s="17">
        <f>計算!AQ2063</f>
        <v/>
      </c>
      <c r="D300" s="16">
        <f>計算!AT2063</f>
        <v/>
      </c>
      <c r="E300" s="16">
        <f>計算!AU2063</f>
        <v/>
      </c>
      <c r="F300" s="16">
        <f>計算!J2063</f>
        <v/>
      </c>
    </row>
    <row r="301">
      <c r="A301" s="16" t="n">
        <v>4980000</v>
      </c>
      <c r="B301" s="16">
        <f>計算!AO2064</f>
        <v/>
      </c>
      <c r="C301" s="17">
        <f>計算!AQ2064</f>
        <v/>
      </c>
      <c r="D301" s="16">
        <f>計算!AT2064</f>
        <v/>
      </c>
      <c r="E301" s="16">
        <f>計算!AU2064</f>
        <v/>
      </c>
      <c r="F301" s="16">
        <f>計算!J2064</f>
        <v/>
      </c>
    </row>
    <row r="302">
      <c r="A302" s="16" t="n">
        <v>4990000</v>
      </c>
      <c r="B302" s="16">
        <f>計算!AO2065</f>
        <v/>
      </c>
      <c r="C302" s="17">
        <f>計算!AQ2065</f>
        <v/>
      </c>
      <c r="D302" s="16">
        <f>計算!AT2065</f>
        <v/>
      </c>
      <c r="E302" s="16">
        <f>計算!AU2065</f>
        <v/>
      </c>
      <c r="F302" s="16">
        <f>計算!J2065</f>
        <v/>
      </c>
    </row>
    <row r="303">
      <c r="A303" s="16" t="n">
        <v>5000000</v>
      </c>
      <c r="B303" s="16">
        <f>計算!AO2066</f>
        <v/>
      </c>
      <c r="C303" s="17">
        <f>計算!AQ2066</f>
        <v/>
      </c>
      <c r="D303" s="16">
        <f>計算!AT2066</f>
        <v/>
      </c>
      <c r="E303" s="16">
        <f>計算!AU2066</f>
        <v/>
      </c>
      <c r="F303" s="16">
        <f>計算!J2066</f>
        <v/>
      </c>
    </row>
    <row r="304">
      <c r="A304" s="16" t="n">
        <v>5010000</v>
      </c>
      <c r="B304" s="16">
        <f>計算!AO2067</f>
        <v/>
      </c>
      <c r="C304" s="17">
        <f>計算!AQ2067</f>
        <v/>
      </c>
      <c r="D304" s="16">
        <f>計算!AT2067</f>
        <v/>
      </c>
      <c r="E304" s="16">
        <f>計算!AU2067</f>
        <v/>
      </c>
      <c r="F304" s="16">
        <f>計算!J2067</f>
        <v/>
      </c>
    </row>
    <row r="305">
      <c r="A305" s="16" t="n">
        <v>5020000</v>
      </c>
      <c r="B305" s="16">
        <f>計算!AO2068</f>
        <v/>
      </c>
      <c r="C305" s="17">
        <f>計算!AQ2068</f>
        <v/>
      </c>
      <c r="D305" s="16">
        <f>計算!AT2068</f>
        <v/>
      </c>
      <c r="E305" s="16">
        <f>計算!AU2068</f>
        <v/>
      </c>
      <c r="F305" s="16">
        <f>計算!J2068</f>
        <v/>
      </c>
    </row>
    <row r="306">
      <c r="A306" s="16" t="n">
        <v>5030000</v>
      </c>
      <c r="B306" s="16">
        <f>計算!AO2069</f>
        <v/>
      </c>
      <c r="C306" s="17">
        <f>計算!AQ2069</f>
        <v/>
      </c>
      <c r="D306" s="16">
        <f>計算!AT2069</f>
        <v/>
      </c>
      <c r="E306" s="16">
        <f>計算!AU2069</f>
        <v/>
      </c>
      <c r="F306" s="16">
        <f>計算!J2069</f>
        <v/>
      </c>
    </row>
    <row r="307">
      <c r="A307" s="16" t="n">
        <v>5040000</v>
      </c>
      <c r="B307" s="16">
        <f>計算!AO2070</f>
        <v/>
      </c>
      <c r="C307" s="17">
        <f>計算!AQ2070</f>
        <v/>
      </c>
      <c r="D307" s="16">
        <f>計算!AT2070</f>
        <v/>
      </c>
      <c r="E307" s="16">
        <f>計算!AU2070</f>
        <v/>
      </c>
      <c r="F307" s="16">
        <f>計算!J2070</f>
        <v/>
      </c>
    </row>
    <row r="308">
      <c r="A308" s="16" t="n">
        <v>5050000</v>
      </c>
      <c r="B308" s="16">
        <f>計算!AO2071</f>
        <v/>
      </c>
      <c r="C308" s="17">
        <f>計算!AQ2071</f>
        <v/>
      </c>
      <c r="D308" s="16">
        <f>計算!AT2071</f>
        <v/>
      </c>
      <c r="E308" s="16">
        <f>計算!AU2071</f>
        <v/>
      </c>
      <c r="F308" s="16">
        <f>計算!J2071</f>
        <v/>
      </c>
    </row>
    <row r="309">
      <c r="A309" s="16" t="n">
        <v>5060000</v>
      </c>
      <c r="B309" s="16">
        <f>計算!AO2072</f>
        <v/>
      </c>
      <c r="C309" s="17">
        <f>計算!AQ2072</f>
        <v/>
      </c>
      <c r="D309" s="16">
        <f>計算!AT2072</f>
        <v/>
      </c>
      <c r="E309" s="16">
        <f>計算!AU2072</f>
        <v/>
      </c>
      <c r="F309" s="16">
        <f>計算!J2072</f>
        <v/>
      </c>
    </row>
    <row r="310">
      <c r="A310" s="16" t="n">
        <v>5070000</v>
      </c>
      <c r="B310" s="16">
        <f>計算!AO2073</f>
        <v/>
      </c>
      <c r="C310" s="17">
        <f>計算!AQ2073</f>
        <v/>
      </c>
      <c r="D310" s="16">
        <f>計算!AT2073</f>
        <v/>
      </c>
      <c r="E310" s="16">
        <f>計算!AU2073</f>
        <v/>
      </c>
      <c r="F310" s="16">
        <f>計算!J2073</f>
        <v/>
      </c>
    </row>
    <row r="311">
      <c r="A311" s="16" t="n">
        <v>5080000</v>
      </c>
      <c r="B311" s="16">
        <f>計算!AO2074</f>
        <v/>
      </c>
      <c r="C311" s="17">
        <f>計算!AQ2074</f>
        <v/>
      </c>
      <c r="D311" s="16">
        <f>計算!AT2074</f>
        <v/>
      </c>
      <c r="E311" s="16">
        <f>計算!AU2074</f>
        <v/>
      </c>
      <c r="F311" s="16">
        <f>計算!J2074</f>
        <v/>
      </c>
    </row>
    <row r="312">
      <c r="A312" s="16" t="n">
        <v>5090000</v>
      </c>
      <c r="B312" s="16">
        <f>計算!AO2075</f>
        <v/>
      </c>
      <c r="C312" s="17">
        <f>計算!AQ2075</f>
        <v/>
      </c>
      <c r="D312" s="16">
        <f>計算!AT2075</f>
        <v/>
      </c>
      <c r="E312" s="16">
        <f>計算!AU2075</f>
        <v/>
      </c>
      <c r="F312" s="16">
        <f>計算!J2075</f>
        <v/>
      </c>
    </row>
    <row r="313">
      <c r="A313" s="16" t="n">
        <v>5100000</v>
      </c>
      <c r="B313" s="16">
        <f>計算!AO2076</f>
        <v/>
      </c>
      <c r="C313" s="17">
        <f>計算!AQ2076</f>
        <v/>
      </c>
      <c r="D313" s="16">
        <f>計算!AT2076</f>
        <v/>
      </c>
      <c r="E313" s="16">
        <f>計算!AU2076</f>
        <v/>
      </c>
      <c r="F313" s="16">
        <f>計算!J2076</f>
        <v/>
      </c>
    </row>
    <row r="314">
      <c r="A314" s="16" t="n">
        <v>5110000</v>
      </c>
      <c r="B314" s="16">
        <f>計算!AO2077</f>
        <v/>
      </c>
      <c r="C314" s="17">
        <f>計算!AQ2077</f>
        <v/>
      </c>
      <c r="D314" s="16">
        <f>計算!AT2077</f>
        <v/>
      </c>
      <c r="E314" s="16">
        <f>計算!AU2077</f>
        <v/>
      </c>
      <c r="F314" s="16">
        <f>計算!J2077</f>
        <v/>
      </c>
    </row>
    <row r="315">
      <c r="A315" s="16" t="n">
        <v>5120000</v>
      </c>
      <c r="B315" s="16">
        <f>計算!AO2078</f>
        <v/>
      </c>
      <c r="C315" s="17">
        <f>計算!AQ2078</f>
        <v/>
      </c>
      <c r="D315" s="16">
        <f>計算!AT2078</f>
        <v/>
      </c>
      <c r="E315" s="16">
        <f>計算!AU2078</f>
        <v/>
      </c>
      <c r="F315" s="16">
        <f>計算!J2078</f>
        <v/>
      </c>
    </row>
    <row r="316">
      <c r="A316" s="16" t="n">
        <v>5130000</v>
      </c>
      <c r="B316" s="16">
        <f>計算!AO2079</f>
        <v/>
      </c>
      <c r="C316" s="17">
        <f>計算!AQ2079</f>
        <v/>
      </c>
      <c r="D316" s="16">
        <f>計算!AT2079</f>
        <v/>
      </c>
      <c r="E316" s="16">
        <f>計算!AU2079</f>
        <v/>
      </c>
      <c r="F316" s="16">
        <f>計算!J2079</f>
        <v/>
      </c>
    </row>
    <row r="317">
      <c r="A317" s="16" t="n">
        <v>5140000</v>
      </c>
      <c r="B317" s="16">
        <f>計算!AO2080</f>
        <v/>
      </c>
      <c r="C317" s="17">
        <f>計算!AQ2080</f>
        <v/>
      </c>
      <c r="D317" s="16">
        <f>計算!AT2080</f>
        <v/>
      </c>
      <c r="E317" s="16">
        <f>計算!AU2080</f>
        <v/>
      </c>
      <c r="F317" s="16">
        <f>計算!J2080</f>
        <v/>
      </c>
    </row>
    <row r="318">
      <c r="A318" s="16" t="n">
        <v>5150000</v>
      </c>
      <c r="B318" s="16">
        <f>計算!AO2081</f>
        <v/>
      </c>
      <c r="C318" s="17">
        <f>計算!AQ2081</f>
        <v/>
      </c>
      <c r="D318" s="16">
        <f>計算!AT2081</f>
        <v/>
      </c>
      <c r="E318" s="16">
        <f>計算!AU2081</f>
        <v/>
      </c>
      <c r="F318" s="16">
        <f>計算!J2081</f>
        <v/>
      </c>
    </row>
    <row r="319">
      <c r="A319" s="16" t="n">
        <v>5160000</v>
      </c>
      <c r="B319" s="16">
        <f>計算!AO2082</f>
        <v/>
      </c>
      <c r="C319" s="17">
        <f>計算!AQ2082</f>
        <v/>
      </c>
      <c r="D319" s="16">
        <f>計算!AT2082</f>
        <v/>
      </c>
      <c r="E319" s="16">
        <f>計算!AU2082</f>
        <v/>
      </c>
      <c r="F319" s="16">
        <f>計算!J2082</f>
        <v/>
      </c>
    </row>
    <row r="320">
      <c r="A320" s="16" t="n">
        <v>5170000</v>
      </c>
      <c r="B320" s="16">
        <f>計算!AO2083</f>
        <v/>
      </c>
      <c r="C320" s="17">
        <f>計算!AQ2083</f>
        <v/>
      </c>
      <c r="D320" s="16">
        <f>計算!AT2083</f>
        <v/>
      </c>
      <c r="E320" s="16">
        <f>計算!AU2083</f>
        <v/>
      </c>
      <c r="F320" s="16">
        <f>計算!J2083</f>
        <v/>
      </c>
    </row>
    <row r="321">
      <c r="A321" s="16" t="n">
        <v>5180000</v>
      </c>
      <c r="B321" s="16">
        <f>計算!AO2084</f>
        <v/>
      </c>
      <c r="C321" s="17">
        <f>計算!AQ2084</f>
        <v/>
      </c>
      <c r="D321" s="16">
        <f>計算!AT2084</f>
        <v/>
      </c>
      <c r="E321" s="16">
        <f>計算!AU2084</f>
        <v/>
      </c>
      <c r="F321" s="16">
        <f>計算!J2084</f>
        <v/>
      </c>
    </row>
    <row r="322">
      <c r="A322" s="16" t="n">
        <v>5190000</v>
      </c>
      <c r="B322" s="16">
        <f>計算!AO2085</f>
        <v/>
      </c>
      <c r="C322" s="17">
        <f>計算!AQ2085</f>
        <v/>
      </c>
      <c r="D322" s="16">
        <f>計算!AT2085</f>
        <v/>
      </c>
      <c r="E322" s="16">
        <f>計算!AU2085</f>
        <v/>
      </c>
      <c r="F322" s="16">
        <f>計算!J2085</f>
        <v/>
      </c>
    </row>
    <row r="323">
      <c r="A323" s="16" t="n">
        <v>5200000</v>
      </c>
      <c r="B323" s="16">
        <f>計算!AO2086</f>
        <v/>
      </c>
      <c r="C323" s="17">
        <f>計算!AQ2086</f>
        <v/>
      </c>
      <c r="D323" s="16">
        <f>計算!AT2086</f>
        <v/>
      </c>
      <c r="E323" s="16">
        <f>計算!AU2086</f>
        <v/>
      </c>
      <c r="F323" s="16">
        <f>計算!J2086</f>
        <v/>
      </c>
    </row>
    <row r="324">
      <c r="A324" s="16" t="n">
        <v>5210000</v>
      </c>
      <c r="B324" s="16">
        <f>計算!AO2087</f>
        <v/>
      </c>
      <c r="C324" s="17">
        <f>計算!AQ2087</f>
        <v/>
      </c>
      <c r="D324" s="16">
        <f>計算!AT2087</f>
        <v/>
      </c>
      <c r="E324" s="16">
        <f>計算!AU2087</f>
        <v/>
      </c>
      <c r="F324" s="16">
        <f>計算!J2087</f>
        <v/>
      </c>
    </row>
    <row r="325">
      <c r="A325" s="16" t="n">
        <v>5220000</v>
      </c>
      <c r="B325" s="16">
        <f>計算!AO2088</f>
        <v/>
      </c>
      <c r="C325" s="17">
        <f>計算!AQ2088</f>
        <v/>
      </c>
      <c r="D325" s="16">
        <f>計算!AT2088</f>
        <v/>
      </c>
      <c r="E325" s="16">
        <f>計算!AU2088</f>
        <v/>
      </c>
      <c r="F325" s="16">
        <f>計算!J2088</f>
        <v/>
      </c>
    </row>
    <row r="326">
      <c r="A326" s="16" t="n">
        <v>5230000</v>
      </c>
      <c r="B326" s="16">
        <f>計算!AO2089</f>
        <v/>
      </c>
      <c r="C326" s="17">
        <f>計算!AQ2089</f>
        <v/>
      </c>
      <c r="D326" s="16">
        <f>計算!AT2089</f>
        <v/>
      </c>
      <c r="E326" s="16">
        <f>計算!AU2089</f>
        <v/>
      </c>
      <c r="F326" s="16">
        <f>計算!J2089</f>
        <v/>
      </c>
    </row>
    <row r="327">
      <c r="A327" s="16" t="n">
        <v>5240000</v>
      </c>
      <c r="B327" s="16">
        <f>計算!AO2090</f>
        <v/>
      </c>
      <c r="C327" s="17">
        <f>計算!AQ2090</f>
        <v/>
      </c>
      <c r="D327" s="16">
        <f>計算!AT2090</f>
        <v/>
      </c>
      <c r="E327" s="16">
        <f>計算!AU2090</f>
        <v/>
      </c>
      <c r="F327" s="16">
        <f>計算!J2090</f>
        <v/>
      </c>
    </row>
    <row r="328">
      <c r="A328" s="16" t="n">
        <v>5250000</v>
      </c>
      <c r="B328" s="16">
        <f>計算!AO2091</f>
        <v/>
      </c>
      <c r="C328" s="17">
        <f>計算!AQ2091</f>
        <v/>
      </c>
      <c r="D328" s="16">
        <f>計算!AT2091</f>
        <v/>
      </c>
      <c r="E328" s="16">
        <f>計算!AU2091</f>
        <v/>
      </c>
      <c r="F328" s="16">
        <f>計算!J2091</f>
        <v/>
      </c>
    </row>
    <row r="329">
      <c r="A329" s="16" t="n">
        <v>5260000</v>
      </c>
      <c r="B329" s="16">
        <f>計算!AO2092</f>
        <v/>
      </c>
      <c r="C329" s="17">
        <f>計算!AQ2092</f>
        <v/>
      </c>
      <c r="D329" s="16">
        <f>計算!AT2092</f>
        <v/>
      </c>
      <c r="E329" s="16">
        <f>計算!AU2092</f>
        <v/>
      </c>
      <c r="F329" s="16">
        <f>計算!J2092</f>
        <v/>
      </c>
    </row>
    <row r="330">
      <c r="A330" s="16" t="n">
        <v>5270000</v>
      </c>
      <c r="B330" s="16">
        <f>計算!AO2093</f>
        <v/>
      </c>
      <c r="C330" s="17">
        <f>計算!AQ2093</f>
        <v/>
      </c>
      <c r="D330" s="16">
        <f>計算!AT2093</f>
        <v/>
      </c>
      <c r="E330" s="16">
        <f>計算!AU2093</f>
        <v/>
      </c>
      <c r="F330" s="16">
        <f>計算!J2093</f>
        <v/>
      </c>
    </row>
    <row r="331">
      <c r="A331" s="16" t="n">
        <v>5280000</v>
      </c>
      <c r="B331" s="16">
        <f>計算!AO2094</f>
        <v/>
      </c>
      <c r="C331" s="17">
        <f>計算!AQ2094</f>
        <v/>
      </c>
      <c r="D331" s="16">
        <f>計算!AT2094</f>
        <v/>
      </c>
      <c r="E331" s="16">
        <f>計算!AU2094</f>
        <v/>
      </c>
      <c r="F331" s="16">
        <f>計算!J2094</f>
        <v/>
      </c>
    </row>
    <row r="332">
      <c r="A332" s="16" t="n">
        <v>5290000</v>
      </c>
      <c r="B332" s="16">
        <f>計算!AO2095</f>
        <v/>
      </c>
      <c r="C332" s="17">
        <f>計算!AQ2095</f>
        <v/>
      </c>
      <c r="D332" s="16">
        <f>計算!AT2095</f>
        <v/>
      </c>
      <c r="E332" s="16">
        <f>計算!AU2095</f>
        <v/>
      </c>
      <c r="F332" s="16">
        <f>計算!J2095</f>
        <v/>
      </c>
    </row>
    <row r="333">
      <c r="A333" s="16" t="n">
        <v>5300000</v>
      </c>
      <c r="B333" s="16">
        <f>計算!AO2096</f>
        <v/>
      </c>
      <c r="C333" s="17">
        <f>計算!AQ2096</f>
        <v/>
      </c>
      <c r="D333" s="16">
        <f>計算!AT2096</f>
        <v/>
      </c>
      <c r="E333" s="16">
        <f>計算!AU2096</f>
        <v/>
      </c>
      <c r="F333" s="16">
        <f>計算!J2096</f>
        <v/>
      </c>
    </row>
    <row r="334">
      <c r="A334" s="16" t="n">
        <v>5310000</v>
      </c>
      <c r="B334" s="16">
        <f>計算!AO2097</f>
        <v/>
      </c>
      <c r="C334" s="17">
        <f>計算!AQ2097</f>
        <v/>
      </c>
      <c r="D334" s="16">
        <f>計算!AT2097</f>
        <v/>
      </c>
      <c r="E334" s="16">
        <f>計算!AU2097</f>
        <v/>
      </c>
      <c r="F334" s="16">
        <f>計算!J2097</f>
        <v/>
      </c>
    </row>
    <row r="335">
      <c r="A335" s="16" t="n">
        <v>5320000</v>
      </c>
      <c r="B335" s="16">
        <f>計算!AO2098</f>
        <v/>
      </c>
      <c r="C335" s="17">
        <f>計算!AQ2098</f>
        <v/>
      </c>
      <c r="D335" s="16">
        <f>計算!AT2098</f>
        <v/>
      </c>
      <c r="E335" s="16">
        <f>計算!AU2098</f>
        <v/>
      </c>
      <c r="F335" s="16">
        <f>計算!J2098</f>
        <v/>
      </c>
    </row>
    <row r="336">
      <c r="A336" s="16" t="n">
        <v>5330000</v>
      </c>
      <c r="B336" s="16">
        <f>計算!AO2099</f>
        <v/>
      </c>
      <c r="C336" s="17">
        <f>計算!AQ2099</f>
        <v/>
      </c>
      <c r="D336" s="16">
        <f>計算!AT2099</f>
        <v/>
      </c>
      <c r="E336" s="16">
        <f>計算!AU2099</f>
        <v/>
      </c>
      <c r="F336" s="16">
        <f>計算!J2099</f>
        <v/>
      </c>
    </row>
    <row r="337">
      <c r="A337" s="16" t="n">
        <v>5340000</v>
      </c>
      <c r="B337" s="16">
        <f>計算!AO2100</f>
        <v/>
      </c>
      <c r="C337" s="17">
        <f>計算!AQ2100</f>
        <v/>
      </c>
      <c r="D337" s="16">
        <f>計算!AT2100</f>
        <v/>
      </c>
      <c r="E337" s="16">
        <f>計算!AU2100</f>
        <v/>
      </c>
      <c r="F337" s="16">
        <f>計算!J2100</f>
        <v/>
      </c>
    </row>
    <row r="338">
      <c r="A338" s="16" t="n">
        <v>5350000</v>
      </c>
      <c r="B338" s="16">
        <f>計算!AO2101</f>
        <v/>
      </c>
      <c r="C338" s="17">
        <f>計算!AQ2101</f>
        <v/>
      </c>
      <c r="D338" s="16">
        <f>計算!AT2101</f>
        <v/>
      </c>
      <c r="E338" s="16">
        <f>計算!AU2101</f>
        <v/>
      </c>
      <c r="F338" s="16">
        <f>計算!J2101</f>
        <v/>
      </c>
    </row>
    <row r="339">
      <c r="A339" s="16" t="n">
        <v>5360000</v>
      </c>
      <c r="B339" s="16">
        <f>計算!AO2102</f>
        <v/>
      </c>
      <c r="C339" s="17">
        <f>計算!AQ2102</f>
        <v/>
      </c>
      <c r="D339" s="16">
        <f>計算!AT2102</f>
        <v/>
      </c>
      <c r="E339" s="16">
        <f>計算!AU2102</f>
        <v/>
      </c>
      <c r="F339" s="16">
        <f>計算!J2102</f>
        <v/>
      </c>
    </row>
    <row r="340">
      <c r="A340" s="16" t="n">
        <v>5370000</v>
      </c>
      <c r="B340" s="16">
        <f>計算!AO2103</f>
        <v/>
      </c>
      <c r="C340" s="17">
        <f>計算!AQ2103</f>
        <v/>
      </c>
      <c r="D340" s="16">
        <f>計算!AT2103</f>
        <v/>
      </c>
      <c r="E340" s="16">
        <f>計算!AU2103</f>
        <v/>
      </c>
      <c r="F340" s="16">
        <f>計算!J2103</f>
        <v/>
      </c>
    </row>
    <row r="341">
      <c r="A341" s="16" t="n">
        <v>5380000</v>
      </c>
      <c r="B341" s="16">
        <f>計算!AO2104</f>
        <v/>
      </c>
      <c r="C341" s="17">
        <f>計算!AQ2104</f>
        <v/>
      </c>
      <c r="D341" s="16">
        <f>計算!AT2104</f>
        <v/>
      </c>
      <c r="E341" s="16">
        <f>計算!AU2104</f>
        <v/>
      </c>
      <c r="F341" s="16">
        <f>計算!J2104</f>
        <v/>
      </c>
    </row>
    <row r="342">
      <c r="A342" s="16" t="n">
        <v>5390000</v>
      </c>
      <c r="B342" s="16">
        <f>計算!AO2105</f>
        <v/>
      </c>
      <c r="C342" s="17">
        <f>計算!AQ2105</f>
        <v/>
      </c>
      <c r="D342" s="16">
        <f>計算!AT2105</f>
        <v/>
      </c>
      <c r="E342" s="16">
        <f>計算!AU2105</f>
        <v/>
      </c>
      <c r="F342" s="16">
        <f>計算!J2105</f>
        <v/>
      </c>
    </row>
    <row r="343">
      <c r="A343" s="16" t="n">
        <v>5400000</v>
      </c>
      <c r="B343" s="16">
        <f>計算!AO2106</f>
        <v/>
      </c>
      <c r="C343" s="17">
        <f>計算!AQ2106</f>
        <v/>
      </c>
      <c r="D343" s="16">
        <f>計算!AT2106</f>
        <v/>
      </c>
      <c r="E343" s="16">
        <f>計算!AU2106</f>
        <v/>
      </c>
      <c r="F343" s="16">
        <f>計算!J2106</f>
        <v/>
      </c>
    </row>
    <row r="344">
      <c r="A344" s="16" t="n">
        <v>5410000</v>
      </c>
      <c r="B344" s="16">
        <f>計算!AO2107</f>
        <v/>
      </c>
      <c r="C344" s="17">
        <f>計算!AQ2107</f>
        <v/>
      </c>
      <c r="D344" s="16">
        <f>計算!AT2107</f>
        <v/>
      </c>
      <c r="E344" s="16">
        <f>計算!AU2107</f>
        <v/>
      </c>
      <c r="F344" s="16">
        <f>計算!J2107</f>
        <v/>
      </c>
    </row>
    <row r="345">
      <c r="A345" s="16" t="n">
        <v>5420000</v>
      </c>
      <c r="B345" s="16">
        <f>計算!AO2108</f>
        <v/>
      </c>
      <c r="C345" s="17">
        <f>計算!AQ2108</f>
        <v/>
      </c>
      <c r="D345" s="16">
        <f>計算!AT2108</f>
        <v/>
      </c>
      <c r="E345" s="16">
        <f>計算!AU2108</f>
        <v/>
      </c>
      <c r="F345" s="16">
        <f>計算!J2108</f>
        <v/>
      </c>
    </row>
    <row r="346">
      <c r="A346" s="16" t="n">
        <v>5430000</v>
      </c>
      <c r="B346" s="16">
        <f>計算!AO2109</f>
        <v/>
      </c>
      <c r="C346" s="17">
        <f>計算!AQ2109</f>
        <v/>
      </c>
      <c r="D346" s="16">
        <f>計算!AT2109</f>
        <v/>
      </c>
      <c r="E346" s="16">
        <f>計算!AU2109</f>
        <v/>
      </c>
      <c r="F346" s="16">
        <f>計算!J2109</f>
        <v/>
      </c>
    </row>
    <row r="347">
      <c r="A347" s="16" t="n">
        <v>5440000</v>
      </c>
      <c r="B347" s="16">
        <f>計算!AO2110</f>
        <v/>
      </c>
      <c r="C347" s="17">
        <f>計算!AQ2110</f>
        <v/>
      </c>
      <c r="D347" s="16">
        <f>計算!AT2110</f>
        <v/>
      </c>
      <c r="E347" s="16">
        <f>計算!AU2110</f>
        <v/>
      </c>
      <c r="F347" s="16">
        <f>計算!J2110</f>
        <v/>
      </c>
    </row>
    <row r="348">
      <c r="A348" s="16" t="n">
        <v>5450000</v>
      </c>
      <c r="B348" s="16">
        <f>計算!AO2111</f>
        <v/>
      </c>
      <c r="C348" s="17">
        <f>計算!AQ2111</f>
        <v/>
      </c>
      <c r="D348" s="16">
        <f>計算!AT2111</f>
        <v/>
      </c>
      <c r="E348" s="16">
        <f>計算!AU2111</f>
        <v/>
      </c>
      <c r="F348" s="16">
        <f>計算!J2111</f>
        <v/>
      </c>
    </row>
    <row r="349">
      <c r="A349" s="16" t="n">
        <v>5460000</v>
      </c>
      <c r="B349" s="16">
        <f>計算!AO2112</f>
        <v/>
      </c>
      <c r="C349" s="17">
        <f>計算!AQ2112</f>
        <v/>
      </c>
      <c r="D349" s="16">
        <f>計算!AT2112</f>
        <v/>
      </c>
      <c r="E349" s="16">
        <f>計算!AU2112</f>
        <v/>
      </c>
      <c r="F349" s="16">
        <f>計算!J2112</f>
        <v/>
      </c>
    </row>
    <row r="350">
      <c r="A350" s="16" t="n">
        <v>5470000</v>
      </c>
      <c r="B350" s="16">
        <f>計算!AO2113</f>
        <v/>
      </c>
      <c r="C350" s="17">
        <f>計算!AQ2113</f>
        <v/>
      </c>
      <c r="D350" s="16">
        <f>計算!AT2113</f>
        <v/>
      </c>
      <c r="E350" s="16">
        <f>計算!AU2113</f>
        <v/>
      </c>
      <c r="F350" s="16">
        <f>計算!J2113</f>
        <v/>
      </c>
    </row>
    <row r="351">
      <c r="A351" s="16" t="n">
        <v>5480000</v>
      </c>
      <c r="B351" s="16">
        <f>計算!AO2114</f>
        <v/>
      </c>
      <c r="C351" s="17">
        <f>計算!AQ2114</f>
        <v/>
      </c>
      <c r="D351" s="16">
        <f>計算!AT2114</f>
        <v/>
      </c>
      <c r="E351" s="16">
        <f>計算!AU2114</f>
        <v/>
      </c>
      <c r="F351" s="16">
        <f>計算!J2114</f>
        <v/>
      </c>
    </row>
    <row r="352">
      <c r="A352" s="16" t="n">
        <v>5490000</v>
      </c>
      <c r="B352" s="16">
        <f>計算!AO2115</f>
        <v/>
      </c>
      <c r="C352" s="17">
        <f>計算!AQ2115</f>
        <v/>
      </c>
      <c r="D352" s="16">
        <f>計算!AT2115</f>
        <v/>
      </c>
      <c r="E352" s="16">
        <f>計算!AU2115</f>
        <v/>
      </c>
      <c r="F352" s="16">
        <f>計算!J2115</f>
        <v/>
      </c>
    </row>
    <row r="353">
      <c r="A353" s="16" t="n">
        <v>5500000</v>
      </c>
      <c r="B353" s="16">
        <f>計算!AO2116</f>
        <v/>
      </c>
      <c r="C353" s="17">
        <f>計算!AQ2116</f>
        <v/>
      </c>
      <c r="D353" s="16">
        <f>計算!AT2116</f>
        <v/>
      </c>
      <c r="E353" s="16">
        <f>計算!AU2116</f>
        <v/>
      </c>
      <c r="F353" s="16">
        <f>計算!J2116</f>
        <v/>
      </c>
    </row>
    <row r="354">
      <c r="A354" s="16" t="n">
        <v>5510000</v>
      </c>
      <c r="B354" s="16">
        <f>計算!AO2117</f>
        <v/>
      </c>
      <c r="C354" s="17">
        <f>計算!AQ2117</f>
        <v/>
      </c>
      <c r="D354" s="16">
        <f>計算!AT2117</f>
        <v/>
      </c>
      <c r="E354" s="16">
        <f>計算!AU2117</f>
        <v/>
      </c>
      <c r="F354" s="16">
        <f>計算!J2117</f>
        <v/>
      </c>
    </row>
    <row r="355">
      <c r="A355" s="16" t="n">
        <v>5520000</v>
      </c>
      <c r="B355" s="16">
        <f>計算!AO2118</f>
        <v/>
      </c>
      <c r="C355" s="17">
        <f>計算!AQ2118</f>
        <v/>
      </c>
      <c r="D355" s="16">
        <f>計算!AT2118</f>
        <v/>
      </c>
      <c r="E355" s="16">
        <f>計算!AU2118</f>
        <v/>
      </c>
      <c r="F355" s="16">
        <f>計算!J2118</f>
        <v/>
      </c>
    </row>
    <row r="356">
      <c r="A356" s="16" t="n">
        <v>5530000</v>
      </c>
      <c r="B356" s="16">
        <f>計算!AO2119</f>
        <v/>
      </c>
      <c r="C356" s="17">
        <f>計算!AQ2119</f>
        <v/>
      </c>
      <c r="D356" s="16">
        <f>計算!AT2119</f>
        <v/>
      </c>
      <c r="E356" s="16">
        <f>計算!AU2119</f>
        <v/>
      </c>
      <c r="F356" s="16">
        <f>計算!J2119</f>
        <v/>
      </c>
    </row>
    <row r="357">
      <c r="A357" s="16" t="n">
        <v>5540000</v>
      </c>
      <c r="B357" s="16">
        <f>計算!AO2120</f>
        <v/>
      </c>
      <c r="C357" s="17">
        <f>計算!AQ2120</f>
        <v/>
      </c>
      <c r="D357" s="16">
        <f>計算!AT2120</f>
        <v/>
      </c>
      <c r="E357" s="16">
        <f>計算!AU2120</f>
        <v/>
      </c>
      <c r="F357" s="16">
        <f>計算!J2120</f>
        <v/>
      </c>
    </row>
    <row r="358">
      <c r="A358" s="16" t="n">
        <v>5550000</v>
      </c>
      <c r="B358" s="16">
        <f>計算!AO2121</f>
        <v/>
      </c>
      <c r="C358" s="17">
        <f>計算!AQ2121</f>
        <v/>
      </c>
      <c r="D358" s="16">
        <f>計算!AT2121</f>
        <v/>
      </c>
      <c r="E358" s="16">
        <f>計算!AU2121</f>
        <v/>
      </c>
      <c r="F358" s="16">
        <f>計算!J2121</f>
        <v/>
      </c>
    </row>
    <row r="359">
      <c r="A359" s="16" t="n">
        <v>5560000</v>
      </c>
      <c r="B359" s="16">
        <f>計算!AO2122</f>
        <v/>
      </c>
      <c r="C359" s="17">
        <f>計算!AQ2122</f>
        <v/>
      </c>
      <c r="D359" s="16">
        <f>計算!AT2122</f>
        <v/>
      </c>
      <c r="E359" s="16">
        <f>計算!AU2122</f>
        <v/>
      </c>
      <c r="F359" s="16">
        <f>計算!J2122</f>
        <v/>
      </c>
    </row>
    <row r="360">
      <c r="A360" s="16" t="n">
        <v>5570000</v>
      </c>
      <c r="B360" s="16">
        <f>計算!AO2123</f>
        <v/>
      </c>
      <c r="C360" s="17">
        <f>計算!AQ2123</f>
        <v/>
      </c>
      <c r="D360" s="16">
        <f>計算!AT2123</f>
        <v/>
      </c>
      <c r="E360" s="16">
        <f>計算!AU2123</f>
        <v/>
      </c>
      <c r="F360" s="16">
        <f>計算!J2123</f>
        <v/>
      </c>
    </row>
    <row r="361">
      <c r="A361" s="16" t="n">
        <v>5580000</v>
      </c>
      <c r="B361" s="16">
        <f>計算!AO2124</f>
        <v/>
      </c>
      <c r="C361" s="17">
        <f>計算!AQ2124</f>
        <v/>
      </c>
      <c r="D361" s="16">
        <f>計算!AT2124</f>
        <v/>
      </c>
      <c r="E361" s="16">
        <f>計算!AU2124</f>
        <v/>
      </c>
      <c r="F361" s="16">
        <f>計算!J2124</f>
        <v/>
      </c>
    </row>
    <row r="362">
      <c r="A362" s="16" t="n">
        <v>5590000</v>
      </c>
      <c r="B362" s="16">
        <f>計算!AO2125</f>
        <v/>
      </c>
      <c r="C362" s="17">
        <f>計算!AQ2125</f>
        <v/>
      </c>
      <c r="D362" s="16">
        <f>計算!AT2125</f>
        <v/>
      </c>
      <c r="E362" s="16">
        <f>計算!AU2125</f>
        <v/>
      </c>
      <c r="F362" s="16">
        <f>計算!J2125</f>
        <v/>
      </c>
    </row>
    <row r="363">
      <c r="A363" s="16" t="n">
        <v>5600000</v>
      </c>
      <c r="B363" s="16">
        <f>計算!AO2126</f>
        <v/>
      </c>
      <c r="C363" s="17">
        <f>計算!AQ2126</f>
        <v/>
      </c>
      <c r="D363" s="16">
        <f>計算!AT2126</f>
        <v/>
      </c>
      <c r="E363" s="16">
        <f>計算!AU2126</f>
        <v/>
      </c>
      <c r="F363" s="16">
        <f>計算!J2126</f>
        <v/>
      </c>
    </row>
    <row r="364">
      <c r="A364" s="16" t="n">
        <v>5610000</v>
      </c>
      <c r="B364" s="16">
        <f>計算!AO2127</f>
        <v/>
      </c>
      <c r="C364" s="17">
        <f>計算!AQ2127</f>
        <v/>
      </c>
      <c r="D364" s="16">
        <f>計算!AT2127</f>
        <v/>
      </c>
      <c r="E364" s="16">
        <f>計算!AU2127</f>
        <v/>
      </c>
      <c r="F364" s="16">
        <f>計算!J2127</f>
        <v/>
      </c>
    </row>
    <row r="365">
      <c r="A365" s="16" t="n">
        <v>5620000</v>
      </c>
      <c r="B365" s="16">
        <f>計算!AO2128</f>
        <v/>
      </c>
      <c r="C365" s="17">
        <f>計算!AQ2128</f>
        <v/>
      </c>
      <c r="D365" s="16">
        <f>計算!AT2128</f>
        <v/>
      </c>
      <c r="E365" s="16">
        <f>計算!AU2128</f>
        <v/>
      </c>
      <c r="F365" s="16">
        <f>計算!J2128</f>
        <v/>
      </c>
    </row>
    <row r="366">
      <c r="A366" s="16" t="n">
        <v>5630000</v>
      </c>
      <c r="B366" s="16">
        <f>計算!AO2129</f>
        <v/>
      </c>
      <c r="C366" s="17">
        <f>計算!AQ2129</f>
        <v/>
      </c>
      <c r="D366" s="16">
        <f>計算!AT2129</f>
        <v/>
      </c>
      <c r="E366" s="16">
        <f>計算!AU2129</f>
        <v/>
      </c>
      <c r="F366" s="16">
        <f>計算!J2129</f>
        <v/>
      </c>
    </row>
    <row r="367">
      <c r="A367" s="16" t="n">
        <v>5640000</v>
      </c>
      <c r="B367" s="16">
        <f>計算!AO2130</f>
        <v/>
      </c>
      <c r="C367" s="17">
        <f>計算!AQ2130</f>
        <v/>
      </c>
      <c r="D367" s="16">
        <f>計算!AT2130</f>
        <v/>
      </c>
      <c r="E367" s="16">
        <f>計算!AU2130</f>
        <v/>
      </c>
      <c r="F367" s="16">
        <f>計算!J2130</f>
        <v/>
      </c>
    </row>
    <row r="368">
      <c r="A368" s="16" t="n">
        <v>5650000</v>
      </c>
      <c r="B368" s="16">
        <f>計算!AO2131</f>
        <v/>
      </c>
      <c r="C368" s="17">
        <f>計算!AQ2131</f>
        <v/>
      </c>
      <c r="D368" s="16">
        <f>計算!AT2131</f>
        <v/>
      </c>
      <c r="E368" s="16">
        <f>計算!AU2131</f>
        <v/>
      </c>
      <c r="F368" s="16">
        <f>計算!J2131</f>
        <v/>
      </c>
    </row>
    <row r="369">
      <c r="A369" s="16" t="n">
        <v>5660000</v>
      </c>
      <c r="B369" s="16">
        <f>計算!AO2132</f>
        <v/>
      </c>
      <c r="C369" s="17">
        <f>計算!AQ2132</f>
        <v/>
      </c>
      <c r="D369" s="16">
        <f>計算!AT2132</f>
        <v/>
      </c>
      <c r="E369" s="16">
        <f>計算!AU2132</f>
        <v/>
      </c>
      <c r="F369" s="16">
        <f>計算!J2132</f>
        <v/>
      </c>
    </row>
    <row r="370">
      <c r="A370" s="16" t="n">
        <v>5670000</v>
      </c>
      <c r="B370" s="16">
        <f>計算!AO2133</f>
        <v/>
      </c>
      <c r="C370" s="17">
        <f>計算!AQ2133</f>
        <v/>
      </c>
      <c r="D370" s="16">
        <f>計算!AT2133</f>
        <v/>
      </c>
      <c r="E370" s="16">
        <f>計算!AU2133</f>
        <v/>
      </c>
      <c r="F370" s="16">
        <f>計算!J2133</f>
        <v/>
      </c>
    </row>
    <row r="371">
      <c r="A371" s="16" t="n">
        <v>5680000</v>
      </c>
      <c r="B371" s="16">
        <f>計算!AO2134</f>
        <v/>
      </c>
      <c r="C371" s="17">
        <f>計算!AQ2134</f>
        <v/>
      </c>
      <c r="D371" s="16">
        <f>計算!AT2134</f>
        <v/>
      </c>
      <c r="E371" s="16">
        <f>計算!AU2134</f>
        <v/>
      </c>
      <c r="F371" s="16">
        <f>計算!J2134</f>
        <v/>
      </c>
    </row>
    <row r="372">
      <c r="A372" s="16" t="n">
        <v>5690000</v>
      </c>
      <c r="B372" s="16">
        <f>計算!AO2135</f>
        <v/>
      </c>
      <c r="C372" s="17">
        <f>計算!AQ2135</f>
        <v/>
      </c>
      <c r="D372" s="16">
        <f>計算!AT2135</f>
        <v/>
      </c>
      <c r="E372" s="16">
        <f>計算!AU2135</f>
        <v/>
      </c>
      <c r="F372" s="16">
        <f>計算!J2135</f>
        <v/>
      </c>
    </row>
    <row r="373">
      <c r="A373" s="16" t="n">
        <v>5700000</v>
      </c>
      <c r="B373" s="16">
        <f>計算!AO2136</f>
        <v/>
      </c>
      <c r="C373" s="17">
        <f>計算!AQ2136</f>
        <v/>
      </c>
      <c r="D373" s="16">
        <f>計算!AT2136</f>
        <v/>
      </c>
      <c r="E373" s="16">
        <f>計算!AU2136</f>
        <v/>
      </c>
      <c r="F373" s="16">
        <f>計算!J2136</f>
        <v/>
      </c>
    </row>
    <row r="374">
      <c r="A374" s="16" t="n">
        <v>5710000</v>
      </c>
      <c r="B374" s="16">
        <f>計算!AO2137</f>
        <v/>
      </c>
      <c r="C374" s="17">
        <f>計算!AQ2137</f>
        <v/>
      </c>
      <c r="D374" s="16">
        <f>計算!AT2137</f>
        <v/>
      </c>
      <c r="E374" s="16">
        <f>計算!AU2137</f>
        <v/>
      </c>
      <c r="F374" s="16">
        <f>計算!J2137</f>
        <v/>
      </c>
    </row>
    <row r="375">
      <c r="A375" s="16" t="n">
        <v>5720000</v>
      </c>
      <c r="B375" s="16">
        <f>計算!AO2138</f>
        <v/>
      </c>
      <c r="C375" s="17">
        <f>計算!AQ2138</f>
        <v/>
      </c>
      <c r="D375" s="16">
        <f>計算!AT2138</f>
        <v/>
      </c>
      <c r="E375" s="16">
        <f>計算!AU2138</f>
        <v/>
      </c>
      <c r="F375" s="16">
        <f>計算!J2138</f>
        <v/>
      </c>
    </row>
    <row r="376">
      <c r="A376" s="16" t="n">
        <v>5730000</v>
      </c>
      <c r="B376" s="16">
        <f>計算!AO2139</f>
        <v/>
      </c>
      <c r="C376" s="17">
        <f>計算!AQ2139</f>
        <v/>
      </c>
      <c r="D376" s="16">
        <f>計算!AT2139</f>
        <v/>
      </c>
      <c r="E376" s="16">
        <f>計算!AU2139</f>
        <v/>
      </c>
      <c r="F376" s="16">
        <f>計算!J2139</f>
        <v/>
      </c>
    </row>
    <row r="377">
      <c r="A377" s="16" t="n">
        <v>5740000</v>
      </c>
      <c r="B377" s="16">
        <f>計算!AO2140</f>
        <v/>
      </c>
      <c r="C377" s="17">
        <f>計算!AQ2140</f>
        <v/>
      </c>
      <c r="D377" s="16">
        <f>計算!AT2140</f>
        <v/>
      </c>
      <c r="E377" s="16">
        <f>計算!AU2140</f>
        <v/>
      </c>
      <c r="F377" s="16">
        <f>計算!J2140</f>
        <v/>
      </c>
    </row>
    <row r="378">
      <c r="A378" s="16" t="n">
        <v>5750000</v>
      </c>
      <c r="B378" s="16">
        <f>計算!AO2141</f>
        <v/>
      </c>
      <c r="C378" s="17">
        <f>計算!AQ2141</f>
        <v/>
      </c>
      <c r="D378" s="16">
        <f>計算!AT2141</f>
        <v/>
      </c>
      <c r="E378" s="16">
        <f>計算!AU2141</f>
        <v/>
      </c>
      <c r="F378" s="16">
        <f>計算!J2141</f>
        <v/>
      </c>
    </row>
    <row r="379">
      <c r="A379" s="16" t="n">
        <v>5760000</v>
      </c>
      <c r="B379" s="16">
        <f>計算!AO2142</f>
        <v/>
      </c>
      <c r="C379" s="17">
        <f>計算!AQ2142</f>
        <v/>
      </c>
      <c r="D379" s="16">
        <f>計算!AT2142</f>
        <v/>
      </c>
      <c r="E379" s="16">
        <f>計算!AU2142</f>
        <v/>
      </c>
      <c r="F379" s="16">
        <f>計算!J2142</f>
        <v/>
      </c>
    </row>
    <row r="380">
      <c r="A380" s="16" t="n">
        <v>5770000</v>
      </c>
      <c r="B380" s="16">
        <f>計算!AO2143</f>
        <v/>
      </c>
      <c r="C380" s="17">
        <f>計算!AQ2143</f>
        <v/>
      </c>
      <c r="D380" s="16">
        <f>計算!AT2143</f>
        <v/>
      </c>
      <c r="E380" s="16">
        <f>計算!AU2143</f>
        <v/>
      </c>
      <c r="F380" s="16">
        <f>計算!J2143</f>
        <v/>
      </c>
    </row>
    <row r="381">
      <c r="A381" s="16" t="n">
        <v>5780000</v>
      </c>
      <c r="B381" s="16">
        <f>計算!AO2144</f>
        <v/>
      </c>
      <c r="C381" s="17">
        <f>計算!AQ2144</f>
        <v/>
      </c>
      <c r="D381" s="16">
        <f>計算!AT2144</f>
        <v/>
      </c>
      <c r="E381" s="16">
        <f>計算!AU2144</f>
        <v/>
      </c>
      <c r="F381" s="16">
        <f>計算!J2144</f>
        <v/>
      </c>
    </row>
    <row r="382">
      <c r="A382" s="16" t="n">
        <v>5790000</v>
      </c>
      <c r="B382" s="16">
        <f>計算!AO2145</f>
        <v/>
      </c>
      <c r="C382" s="17">
        <f>計算!AQ2145</f>
        <v/>
      </c>
      <c r="D382" s="16">
        <f>計算!AT2145</f>
        <v/>
      </c>
      <c r="E382" s="16">
        <f>計算!AU2145</f>
        <v/>
      </c>
      <c r="F382" s="16">
        <f>計算!J2145</f>
        <v/>
      </c>
    </row>
    <row r="383">
      <c r="A383" s="16" t="n">
        <v>5800000</v>
      </c>
      <c r="B383" s="16">
        <f>計算!AO2146</f>
        <v/>
      </c>
      <c r="C383" s="17">
        <f>計算!AQ2146</f>
        <v/>
      </c>
      <c r="D383" s="16">
        <f>計算!AT2146</f>
        <v/>
      </c>
      <c r="E383" s="16">
        <f>計算!AU2146</f>
        <v/>
      </c>
      <c r="F383" s="16">
        <f>計算!J2146</f>
        <v/>
      </c>
    </row>
    <row r="384">
      <c r="A384" s="16" t="n">
        <v>5810000</v>
      </c>
      <c r="B384" s="16">
        <f>計算!AO2147</f>
        <v/>
      </c>
      <c r="C384" s="17">
        <f>計算!AQ2147</f>
        <v/>
      </c>
      <c r="D384" s="16">
        <f>計算!AT2147</f>
        <v/>
      </c>
      <c r="E384" s="16">
        <f>計算!AU2147</f>
        <v/>
      </c>
      <c r="F384" s="16">
        <f>計算!J2147</f>
        <v/>
      </c>
    </row>
    <row r="385">
      <c r="A385" s="16" t="n">
        <v>5820000</v>
      </c>
      <c r="B385" s="16">
        <f>計算!AO2148</f>
        <v/>
      </c>
      <c r="C385" s="17">
        <f>計算!AQ2148</f>
        <v/>
      </c>
      <c r="D385" s="16">
        <f>計算!AT2148</f>
        <v/>
      </c>
      <c r="E385" s="16">
        <f>計算!AU2148</f>
        <v/>
      </c>
      <c r="F385" s="16">
        <f>計算!J2148</f>
        <v/>
      </c>
    </row>
    <row r="386">
      <c r="A386" s="16" t="n">
        <v>5830000</v>
      </c>
      <c r="B386" s="16">
        <f>計算!AO2149</f>
        <v/>
      </c>
      <c r="C386" s="17">
        <f>計算!AQ2149</f>
        <v/>
      </c>
      <c r="D386" s="16">
        <f>計算!AT2149</f>
        <v/>
      </c>
      <c r="E386" s="16">
        <f>計算!AU2149</f>
        <v/>
      </c>
      <c r="F386" s="16">
        <f>計算!J2149</f>
        <v/>
      </c>
    </row>
    <row r="387">
      <c r="A387" s="16" t="n">
        <v>5840000</v>
      </c>
      <c r="B387" s="16">
        <f>計算!AO2150</f>
        <v/>
      </c>
      <c r="C387" s="17">
        <f>計算!AQ2150</f>
        <v/>
      </c>
      <c r="D387" s="16">
        <f>計算!AT2150</f>
        <v/>
      </c>
      <c r="E387" s="16">
        <f>計算!AU2150</f>
        <v/>
      </c>
      <c r="F387" s="16">
        <f>計算!J2150</f>
        <v/>
      </c>
    </row>
    <row r="388">
      <c r="A388" s="16" t="n">
        <v>5850000</v>
      </c>
      <c r="B388" s="16">
        <f>計算!AO2151</f>
        <v/>
      </c>
      <c r="C388" s="17">
        <f>計算!AQ2151</f>
        <v/>
      </c>
      <c r="D388" s="16">
        <f>計算!AT2151</f>
        <v/>
      </c>
      <c r="E388" s="16">
        <f>計算!AU2151</f>
        <v/>
      </c>
      <c r="F388" s="16">
        <f>計算!J2151</f>
        <v/>
      </c>
    </row>
    <row r="389">
      <c r="A389" s="16" t="n">
        <v>5860000</v>
      </c>
      <c r="B389" s="16">
        <f>計算!AO2152</f>
        <v/>
      </c>
      <c r="C389" s="17">
        <f>計算!AQ2152</f>
        <v/>
      </c>
      <c r="D389" s="16">
        <f>計算!AT2152</f>
        <v/>
      </c>
      <c r="E389" s="16">
        <f>計算!AU2152</f>
        <v/>
      </c>
      <c r="F389" s="16">
        <f>計算!J2152</f>
        <v/>
      </c>
    </row>
    <row r="390">
      <c r="A390" s="16" t="n">
        <v>5870000</v>
      </c>
      <c r="B390" s="16">
        <f>計算!AO2153</f>
        <v/>
      </c>
      <c r="C390" s="17">
        <f>計算!AQ2153</f>
        <v/>
      </c>
      <c r="D390" s="16">
        <f>計算!AT2153</f>
        <v/>
      </c>
      <c r="E390" s="16">
        <f>計算!AU2153</f>
        <v/>
      </c>
      <c r="F390" s="16">
        <f>計算!J2153</f>
        <v/>
      </c>
    </row>
    <row r="391">
      <c r="A391" s="16" t="n">
        <v>5880000</v>
      </c>
      <c r="B391" s="16">
        <f>計算!AO2154</f>
        <v/>
      </c>
      <c r="C391" s="17">
        <f>計算!AQ2154</f>
        <v/>
      </c>
      <c r="D391" s="16">
        <f>計算!AT2154</f>
        <v/>
      </c>
      <c r="E391" s="16">
        <f>計算!AU2154</f>
        <v/>
      </c>
      <c r="F391" s="16">
        <f>計算!J2154</f>
        <v/>
      </c>
    </row>
    <row r="392">
      <c r="A392" s="16" t="n">
        <v>5890000</v>
      </c>
      <c r="B392" s="16">
        <f>計算!AO2155</f>
        <v/>
      </c>
      <c r="C392" s="17">
        <f>計算!AQ2155</f>
        <v/>
      </c>
      <c r="D392" s="16">
        <f>計算!AT2155</f>
        <v/>
      </c>
      <c r="E392" s="16">
        <f>計算!AU2155</f>
        <v/>
      </c>
      <c r="F392" s="16">
        <f>計算!J2155</f>
        <v/>
      </c>
    </row>
    <row r="393">
      <c r="A393" s="16" t="n">
        <v>5900000</v>
      </c>
      <c r="B393" s="16">
        <f>計算!AO2156</f>
        <v/>
      </c>
      <c r="C393" s="17">
        <f>計算!AQ2156</f>
        <v/>
      </c>
      <c r="D393" s="16">
        <f>計算!AT2156</f>
        <v/>
      </c>
      <c r="E393" s="16">
        <f>計算!AU2156</f>
        <v/>
      </c>
      <c r="F393" s="16">
        <f>計算!J2156</f>
        <v/>
      </c>
    </row>
    <row r="394">
      <c r="A394" s="16" t="n">
        <v>5910000</v>
      </c>
      <c r="B394" s="16">
        <f>計算!AO2157</f>
        <v/>
      </c>
      <c r="C394" s="17">
        <f>計算!AQ2157</f>
        <v/>
      </c>
      <c r="D394" s="16">
        <f>計算!AT2157</f>
        <v/>
      </c>
      <c r="E394" s="16">
        <f>計算!AU2157</f>
        <v/>
      </c>
      <c r="F394" s="16">
        <f>計算!J2157</f>
        <v/>
      </c>
    </row>
    <row r="395">
      <c r="A395" s="16" t="n">
        <v>5920000</v>
      </c>
      <c r="B395" s="16">
        <f>計算!AO2158</f>
        <v/>
      </c>
      <c r="C395" s="17">
        <f>計算!AQ2158</f>
        <v/>
      </c>
      <c r="D395" s="16">
        <f>計算!AT2158</f>
        <v/>
      </c>
      <c r="E395" s="16">
        <f>計算!AU2158</f>
        <v/>
      </c>
      <c r="F395" s="16">
        <f>計算!J2158</f>
        <v/>
      </c>
    </row>
    <row r="396">
      <c r="A396" s="16" t="n">
        <v>5930000</v>
      </c>
      <c r="B396" s="16">
        <f>計算!AO2159</f>
        <v/>
      </c>
      <c r="C396" s="17">
        <f>計算!AQ2159</f>
        <v/>
      </c>
      <c r="D396" s="16">
        <f>計算!AT2159</f>
        <v/>
      </c>
      <c r="E396" s="16">
        <f>計算!AU2159</f>
        <v/>
      </c>
      <c r="F396" s="16">
        <f>計算!J2159</f>
        <v/>
      </c>
    </row>
    <row r="397">
      <c r="A397" s="16" t="n">
        <v>5940000</v>
      </c>
      <c r="B397" s="16">
        <f>計算!AO2160</f>
        <v/>
      </c>
      <c r="C397" s="17">
        <f>計算!AQ2160</f>
        <v/>
      </c>
      <c r="D397" s="16">
        <f>計算!AT2160</f>
        <v/>
      </c>
      <c r="E397" s="16">
        <f>計算!AU2160</f>
        <v/>
      </c>
      <c r="F397" s="16">
        <f>計算!J2160</f>
        <v/>
      </c>
    </row>
    <row r="398">
      <c r="A398" s="16" t="n">
        <v>5950000</v>
      </c>
      <c r="B398" s="16">
        <f>計算!AO2161</f>
        <v/>
      </c>
      <c r="C398" s="17">
        <f>計算!AQ2161</f>
        <v/>
      </c>
      <c r="D398" s="16">
        <f>計算!AT2161</f>
        <v/>
      </c>
      <c r="E398" s="16">
        <f>計算!AU2161</f>
        <v/>
      </c>
      <c r="F398" s="16">
        <f>計算!J2161</f>
        <v/>
      </c>
    </row>
    <row r="399">
      <c r="A399" s="16" t="n">
        <v>5960000</v>
      </c>
      <c r="B399" s="16">
        <f>計算!AO2162</f>
        <v/>
      </c>
      <c r="C399" s="17">
        <f>計算!AQ2162</f>
        <v/>
      </c>
      <c r="D399" s="16">
        <f>計算!AT2162</f>
        <v/>
      </c>
      <c r="E399" s="16">
        <f>計算!AU2162</f>
        <v/>
      </c>
      <c r="F399" s="16">
        <f>計算!J2162</f>
        <v/>
      </c>
    </row>
    <row r="400">
      <c r="A400" s="16" t="n">
        <v>5970000</v>
      </c>
      <c r="B400" s="16">
        <f>計算!AO2163</f>
        <v/>
      </c>
      <c r="C400" s="17">
        <f>計算!AQ2163</f>
        <v/>
      </c>
      <c r="D400" s="16">
        <f>計算!AT2163</f>
        <v/>
      </c>
      <c r="E400" s="16">
        <f>計算!AU2163</f>
        <v/>
      </c>
      <c r="F400" s="16">
        <f>計算!J2163</f>
        <v/>
      </c>
    </row>
    <row r="401">
      <c r="A401" s="16" t="n">
        <v>5980000</v>
      </c>
      <c r="B401" s="16">
        <f>計算!AO2164</f>
        <v/>
      </c>
      <c r="C401" s="17">
        <f>計算!AQ2164</f>
        <v/>
      </c>
      <c r="D401" s="16">
        <f>計算!AT2164</f>
        <v/>
      </c>
      <c r="E401" s="16">
        <f>計算!AU2164</f>
        <v/>
      </c>
      <c r="F401" s="16">
        <f>計算!J2164</f>
        <v/>
      </c>
    </row>
    <row r="402">
      <c r="A402" s="16" t="n">
        <v>5990000</v>
      </c>
      <c r="B402" s="16">
        <f>計算!AO2165</f>
        <v/>
      </c>
      <c r="C402" s="17">
        <f>計算!AQ2165</f>
        <v/>
      </c>
      <c r="D402" s="16">
        <f>計算!AT2165</f>
        <v/>
      </c>
      <c r="E402" s="16">
        <f>計算!AU2165</f>
        <v/>
      </c>
      <c r="F402" s="16">
        <f>計算!J2165</f>
        <v/>
      </c>
    </row>
    <row r="403">
      <c r="A403" s="16" t="n">
        <v>6000000</v>
      </c>
      <c r="B403" s="16">
        <f>計算!AO2166</f>
        <v/>
      </c>
      <c r="C403" s="17">
        <f>計算!AQ2166</f>
        <v/>
      </c>
      <c r="D403" s="16">
        <f>計算!AT2166</f>
        <v/>
      </c>
      <c r="E403" s="16">
        <f>計算!AU2166</f>
        <v/>
      </c>
      <c r="F403" s="16">
        <f>計算!J2166</f>
        <v/>
      </c>
    </row>
    <row r="404">
      <c r="A404" s="16" t="n">
        <v>6010000</v>
      </c>
      <c r="B404" s="16">
        <f>計算!AO2167</f>
        <v/>
      </c>
      <c r="C404" s="17">
        <f>計算!AQ2167</f>
        <v/>
      </c>
      <c r="D404" s="16">
        <f>計算!AT2167</f>
        <v/>
      </c>
      <c r="E404" s="16">
        <f>計算!AU2167</f>
        <v/>
      </c>
      <c r="F404" s="16">
        <f>計算!J2167</f>
        <v/>
      </c>
    </row>
    <row r="405">
      <c r="A405" s="16" t="n">
        <v>6020000</v>
      </c>
      <c r="B405" s="16">
        <f>計算!AO2168</f>
        <v/>
      </c>
      <c r="C405" s="17">
        <f>計算!AQ2168</f>
        <v/>
      </c>
      <c r="D405" s="16">
        <f>計算!AT2168</f>
        <v/>
      </c>
      <c r="E405" s="16">
        <f>計算!AU2168</f>
        <v/>
      </c>
      <c r="F405" s="16">
        <f>計算!J2168</f>
        <v/>
      </c>
    </row>
    <row r="406">
      <c r="A406" s="16" t="n">
        <v>6030000</v>
      </c>
      <c r="B406" s="16">
        <f>計算!AO2169</f>
        <v/>
      </c>
      <c r="C406" s="17">
        <f>計算!AQ2169</f>
        <v/>
      </c>
      <c r="D406" s="16">
        <f>計算!AT2169</f>
        <v/>
      </c>
      <c r="E406" s="16">
        <f>計算!AU2169</f>
        <v/>
      </c>
      <c r="F406" s="16">
        <f>計算!J2169</f>
        <v/>
      </c>
    </row>
    <row r="407">
      <c r="A407" s="16" t="n">
        <v>6040000</v>
      </c>
      <c r="B407" s="16">
        <f>計算!AO2170</f>
        <v/>
      </c>
      <c r="C407" s="17">
        <f>計算!AQ2170</f>
        <v/>
      </c>
      <c r="D407" s="16">
        <f>計算!AT2170</f>
        <v/>
      </c>
      <c r="E407" s="16">
        <f>計算!AU2170</f>
        <v/>
      </c>
      <c r="F407" s="16">
        <f>計算!J2170</f>
        <v/>
      </c>
    </row>
    <row r="408">
      <c r="A408" s="16" t="n">
        <v>6050000</v>
      </c>
      <c r="B408" s="16">
        <f>計算!AO2171</f>
        <v/>
      </c>
      <c r="C408" s="17">
        <f>計算!AQ2171</f>
        <v/>
      </c>
      <c r="D408" s="16">
        <f>計算!AT2171</f>
        <v/>
      </c>
      <c r="E408" s="16">
        <f>計算!AU2171</f>
        <v/>
      </c>
      <c r="F408" s="16">
        <f>計算!J2171</f>
        <v/>
      </c>
    </row>
    <row r="409">
      <c r="A409" s="16" t="n">
        <v>6060000</v>
      </c>
      <c r="B409" s="16">
        <f>計算!AO2172</f>
        <v/>
      </c>
      <c r="C409" s="17">
        <f>計算!AQ2172</f>
        <v/>
      </c>
      <c r="D409" s="16">
        <f>計算!AT2172</f>
        <v/>
      </c>
      <c r="E409" s="16">
        <f>計算!AU2172</f>
        <v/>
      </c>
      <c r="F409" s="16">
        <f>計算!J2172</f>
        <v/>
      </c>
    </row>
    <row r="410">
      <c r="A410" s="16" t="n">
        <v>6070000</v>
      </c>
      <c r="B410" s="16">
        <f>計算!AO2173</f>
        <v/>
      </c>
      <c r="C410" s="17">
        <f>計算!AQ2173</f>
        <v/>
      </c>
      <c r="D410" s="16">
        <f>計算!AT2173</f>
        <v/>
      </c>
      <c r="E410" s="16">
        <f>計算!AU2173</f>
        <v/>
      </c>
      <c r="F410" s="16">
        <f>計算!J2173</f>
        <v/>
      </c>
    </row>
    <row r="411">
      <c r="A411" s="16" t="n">
        <v>6080000</v>
      </c>
      <c r="B411" s="16">
        <f>計算!AO2174</f>
        <v/>
      </c>
      <c r="C411" s="17">
        <f>計算!AQ2174</f>
        <v/>
      </c>
      <c r="D411" s="16">
        <f>計算!AT2174</f>
        <v/>
      </c>
      <c r="E411" s="16">
        <f>計算!AU2174</f>
        <v/>
      </c>
      <c r="F411" s="16">
        <f>計算!J2174</f>
        <v/>
      </c>
    </row>
    <row r="412">
      <c r="A412" s="16" t="n">
        <v>6090000</v>
      </c>
      <c r="B412" s="16">
        <f>計算!AO2175</f>
        <v/>
      </c>
      <c r="C412" s="17">
        <f>計算!AQ2175</f>
        <v/>
      </c>
      <c r="D412" s="16">
        <f>計算!AT2175</f>
        <v/>
      </c>
      <c r="E412" s="16">
        <f>計算!AU2175</f>
        <v/>
      </c>
      <c r="F412" s="16">
        <f>計算!J2175</f>
        <v/>
      </c>
    </row>
    <row r="413">
      <c r="A413" s="16" t="n">
        <v>6100000</v>
      </c>
      <c r="B413" s="16">
        <f>計算!AO2176</f>
        <v/>
      </c>
      <c r="C413" s="17">
        <f>計算!AQ2176</f>
        <v/>
      </c>
      <c r="D413" s="16">
        <f>計算!AT2176</f>
        <v/>
      </c>
      <c r="E413" s="16">
        <f>計算!AU2176</f>
        <v/>
      </c>
      <c r="F413" s="16">
        <f>計算!J2176</f>
        <v/>
      </c>
    </row>
    <row r="414">
      <c r="A414" s="16" t="n">
        <v>6110000</v>
      </c>
      <c r="B414" s="16">
        <f>計算!AO2177</f>
        <v/>
      </c>
      <c r="C414" s="17">
        <f>計算!AQ2177</f>
        <v/>
      </c>
      <c r="D414" s="16">
        <f>計算!AT2177</f>
        <v/>
      </c>
      <c r="E414" s="16">
        <f>計算!AU2177</f>
        <v/>
      </c>
      <c r="F414" s="16">
        <f>計算!J2177</f>
        <v/>
      </c>
    </row>
    <row r="415">
      <c r="A415" s="16" t="n">
        <v>6120000</v>
      </c>
      <c r="B415" s="16">
        <f>計算!AO2178</f>
        <v/>
      </c>
      <c r="C415" s="17">
        <f>計算!AQ2178</f>
        <v/>
      </c>
      <c r="D415" s="16">
        <f>計算!AT2178</f>
        <v/>
      </c>
      <c r="E415" s="16">
        <f>計算!AU2178</f>
        <v/>
      </c>
      <c r="F415" s="16">
        <f>計算!J2178</f>
        <v/>
      </c>
    </row>
    <row r="416">
      <c r="A416" s="16" t="n">
        <v>6130000</v>
      </c>
      <c r="B416" s="16">
        <f>計算!AO2179</f>
        <v/>
      </c>
      <c r="C416" s="17">
        <f>計算!AQ2179</f>
        <v/>
      </c>
      <c r="D416" s="16">
        <f>計算!AT2179</f>
        <v/>
      </c>
      <c r="E416" s="16">
        <f>計算!AU2179</f>
        <v/>
      </c>
      <c r="F416" s="16">
        <f>計算!J2179</f>
        <v/>
      </c>
    </row>
    <row r="417">
      <c r="A417" s="16" t="n">
        <v>6140000</v>
      </c>
      <c r="B417" s="16">
        <f>計算!AO2180</f>
        <v/>
      </c>
      <c r="C417" s="17">
        <f>計算!AQ2180</f>
        <v/>
      </c>
      <c r="D417" s="16">
        <f>計算!AT2180</f>
        <v/>
      </c>
      <c r="E417" s="16">
        <f>計算!AU2180</f>
        <v/>
      </c>
      <c r="F417" s="16">
        <f>計算!J2180</f>
        <v/>
      </c>
    </row>
    <row r="418">
      <c r="A418" s="16" t="n">
        <v>6150000</v>
      </c>
      <c r="B418" s="16">
        <f>計算!AO2181</f>
        <v/>
      </c>
      <c r="C418" s="17">
        <f>計算!AQ2181</f>
        <v/>
      </c>
      <c r="D418" s="16">
        <f>計算!AT2181</f>
        <v/>
      </c>
      <c r="E418" s="16">
        <f>計算!AU2181</f>
        <v/>
      </c>
      <c r="F418" s="16">
        <f>計算!J2181</f>
        <v/>
      </c>
    </row>
    <row r="419">
      <c r="A419" s="16" t="n">
        <v>6160000</v>
      </c>
      <c r="B419" s="16">
        <f>計算!AO2182</f>
        <v/>
      </c>
      <c r="C419" s="17">
        <f>計算!AQ2182</f>
        <v/>
      </c>
      <c r="D419" s="16">
        <f>計算!AT2182</f>
        <v/>
      </c>
      <c r="E419" s="16">
        <f>計算!AU2182</f>
        <v/>
      </c>
      <c r="F419" s="16">
        <f>計算!J2182</f>
        <v/>
      </c>
    </row>
    <row r="420">
      <c r="A420" s="16" t="n">
        <v>6170000</v>
      </c>
      <c r="B420" s="16">
        <f>計算!AO2183</f>
        <v/>
      </c>
      <c r="C420" s="17">
        <f>計算!AQ2183</f>
        <v/>
      </c>
      <c r="D420" s="16">
        <f>計算!AT2183</f>
        <v/>
      </c>
      <c r="E420" s="16">
        <f>計算!AU2183</f>
        <v/>
      </c>
      <c r="F420" s="16">
        <f>計算!J2183</f>
        <v/>
      </c>
    </row>
    <row r="421">
      <c r="A421" s="16" t="n">
        <v>6180000</v>
      </c>
      <c r="B421" s="16">
        <f>計算!AO2184</f>
        <v/>
      </c>
      <c r="C421" s="17">
        <f>計算!AQ2184</f>
        <v/>
      </c>
      <c r="D421" s="16">
        <f>計算!AT2184</f>
        <v/>
      </c>
      <c r="E421" s="16">
        <f>計算!AU2184</f>
        <v/>
      </c>
      <c r="F421" s="16">
        <f>計算!J2184</f>
        <v/>
      </c>
    </row>
    <row r="422">
      <c r="A422" s="16" t="n">
        <v>6190000</v>
      </c>
      <c r="B422" s="16">
        <f>計算!AO2185</f>
        <v/>
      </c>
      <c r="C422" s="17">
        <f>計算!AQ2185</f>
        <v/>
      </c>
      <c r="D422" s="16">
        <f>計算!AT2185</f>
        <v/>
      </c>
      <c r="E422" s="16">
        <f>計算!AU2185</f>
        <v/>
      </c>
      <c r="F422" s="16">
        <f>計算!J2185</f>
        <v/>
      </c>
    </row>
    <row r="423">
      <c r="A423" s="16" t="n">
        <v>6200000</v>
      </c>
      <c r="B423" s="16">
        <f>計算!AO2186</f>
        <v/>
      </c>
      <c r="C423" s="17">
        <f>計算!AQ2186</f>
        <v/>
      </c>
      <c r="D423" s="16">
        <f>計算!AT2186</f>
        <v/>
      </c>
      <c r="E423" s="16">
        <f>計算!AU2186</f>
        <v/>
      </c>
      <c r="F423" s="16">
        <f>計算!J2186</f>
        <v/>
      </c>
    </row>
    <row r="424">
      <c r="A424" s="16" t="n">
        <v>6210000</v>
      </c>
      <c r="B424" s="16">
        <f>計算!AO2187</f>
        <v/>
      </c>
      <c r="C424" s="17">
        <f>計算!AQ2187</f>
        <v/>
      </c>
      <c r="D424" s="16">
        <f>計算!AT2187</f>
        <v/>
      </c>
      <c r="E424" s="16">
        <f>計算!AU2187</f>
        <v/>
      </c>
      <c r="F424" s="16">
        <f>計算!J2187</f>
        <v/>
      </c>
    </row>
    <row r="425">
      <c r="A425" s="16" t="n">
        <v>6220000</v>
      </c>
      <c r="B425" s="16">
        <f>計算!AO2188</f>
        <v/>
      </c>
      <c r="C425" s="17">
        <f>計算!AQ2188</f>
        <v/>
      </c>
      <c r="D425" s="16">
        <f>計算!AT2188</f>
        <v/>
      </c>
      <c r="E425" s="16">
        <f>計算!AU2188</f>
        <v/>
      </c>
      <c r="F425" s="16">
        <f>計算!J2188</f>
        <v/>
      </c>
    </row>
    <row r="426">
      <c r="A426" s="16" t="n">
        <v>6230000</v>
      </c>
      <c r="B426" s="16">
        <f>計算!AO2189</f>
        <v/>
      </c>
      <c r="C426" s="17">
        <f>計算!AQ2189</f>
        <v/>
      </c>
      <c r="D426" s="16">
        <f>計算!AT2189</f>
        <v/>
      </c>
      <c r="E426" s="16">
        <f>計算!AU2189</f>
        <v/>
      </c>
      <c r="F426" s="16">
        <f>計算!J2189</f>
        <v/>
      </c>
    </row>
    <row r="427">
      <c r="A427" s="16" t="n">
        <v>6240000</v>
      </c>
      <c r="B427" s="16">
        <f>計算!AO2190</f>
        <v/>
      </c>
      <c r="C427" s="17">
        <f>計算!AQ2190</f>
        <v/>
      </c>
      <c r="D427" s="16">
        <f>計算!AT2190</f>
        <v/>
      </c>
      <c r="E427" s="16">
        <f>計算!AU2190</f>
        <v/>
      </c>
      <c r="F427" s="16">
        <f>計算!J2190</f>
        <v/>
      </c>
    </row>
    <row r="428">
      <c r="A428" s="16" t="n">
        <v>6250000</v>
      </c>
      <c r="B428" s="16">
        <f>計算!AO2191</f>
        <v/>
      </c>
      <c r="C428" s="17">
        <f>計算!AQ2191</f>
        <v/>
      </c>
      <c r="D428" s="16">
        <f>計算!AT2191</f>
        <v/>
      </c>
      <c r="E428" s="16">
        <f>計算!AU2191</f>
        <v/>
      </c>
      <c r="F428" s="16">
        <f>計算!J2191</f>
        <v/>
      </c>
    </row>
    <row r="429">
      <c r="A429" s="16" t="n">
        <v>6260000</v>
      </c>
      <c r="B429" s="16">
        <f>計算!AO2192</f>
        <v/>
      </c>
      <c r="C429" s="17">
        <f>計算!AQ2192</f>
        <v/>
      </c>
      <c r="D429" s="16">
        <f>計算!AT2192</f>
        <v/>
      </c>
      <c r="E429" s="16">
        <f>計算!AU2192</f>
        <v/>
      </c>
      <c r="F429" s="16">
        <f>計算!J2192</f>
        <v/>
      </c>
    </row>
    <row r="430">
      <c r="A430" s="16" t="n">
        <v>6270000</v>
      </c>
      <c r="B430" s="16">
        <f>計算!AO2193</f>
        <v/>
      </c>
      <c r="C430" s="17">
        <f>計算!AQ2193</f>
        <v/>
      </c>
      <c r="D430" s="16">
        <f>計算!AT2193</f>
        <v/>
      </c>
      <c r="E430" s="16">
        <f>計算!AU2193</f>
        <v/>
      </c>
      <c r="F430" s="16">
        <f>計算!J2193</f>
        <v/>
      </c>
    </row>
    <row r="431">
      <c r="A431" s="16" t="n">
        <v>6280000</v>
      </c>
      <c r="B431" s="16">
        <f>計算!AO2194</f>
        <v/>
      </c>
      <c r="C431" s="17">
        <f>計算!AQ2194</f>
        <v/>
      </c>
      <c r="D431" s="16">
        <f>計算!AT2194</f>
        <v/>
      </c>
      <c r="E431" s="16">
        <f>計算!AU2194</f>
        <v/>
      </c>
      <c r="F431" s="16">
        <f>計算!J2194</f>
        <v/>
      </c>
    </row>
    <row r="432">
      <c r="A432" s="16" t="n">
        <v>6290000</v>
      </c>
      <c r="B432" s="16">
        <f>計算!AO2195</f>
        <v/>
      </c>
      <c r="C432" s="17">
        <f>計算!AQ2195</f>
        <v/>
      </c>
      <c r="D432" s="16">
        <f>計算!AT2195</f>
        <v/>
      </c>
      <c r="E432" s="16">
        <f>計算!AU2195</f>
        <v/>
      </c>
      <c r="F432" s="16">
        <f>計算!J2195</f>
        <v/>
      </c>
    </row>
    <row r="433">
      <c r="A433" s="16" t="n">
        <v>6300000</v>
      </c>
      <c r="B433" s="16">
        <f>計算!AO2196</f>
        <v/>
      </c>
      <c r="C433" s="17">
        <f>計算!AQ2196</f>
        <v/>
      </c>
      <c r="D433" s="16">
        <f>計算!AT2196</f>
        <v/>
      </c>
      <c r="E433" s="16">
        <f>計算!AU2196</f>
        <v/>
      </c>
      <c r="F433" s="16">
        <f>計算!J2196</f>
        <v/>
      </c>
    </row>
    <row r="434">
      <c r="A434" s="16" t="n">
        <v>6310000</v>
      </c>
      <c r="B434" s="16">
        <f>計算!AO2197</f>
        <v/>
      </c>
      <c r="C434" s="17">
        <f>計算!AQ2197</f>
        <v/>
      </c>
      <c r="D434" s="16">
        <f>計算!AT2197</f>
        <v/>
      </c>
      <c r="E434" s="16">
        <f>計算!AU2197</f>
        <v/>
      </c>
      <c r="F434" s="16">
        <f>計算!J2197</f>
        <v/>
      </c>
    </row>
    <row r="435">
      <c r="A435" s="16" t="n">
        <v>6320000</v>
      </c>
      <c r="B435" s="16">
        <f>計算!AO2198</f>
        <v/>
      </c>
      <c r="C435" s="17">
        <f>計算!AQ2198</f>
        <v/>
      </c>
      <c r="D435" s="16">
        <f>計算!AT2198</f>
        <v/>
      </c>
      <c r="E435" s="16">
        <f>計算!AU2198</f>
        <v/>
      </c>
      <c r="F435" s="16">
        <f>計算!J2198</f>
        <v/>
      </c>
    </row>
    <row r="436">
      <c r="A436" s="16" t="n">
        <v>6330000</v>
      </c>
      <c r="B436" s="16">
        <f>計算!AO2199</f>
        <v/>
      </c>
      <c r="C436" s="17">
        <f>計算!AQ2199</f>
        <v/>
      </c>
      <c r="D436" s="16">
        <f>計算!AT2199</f>
        <v/>
      </c>
      <c r="E436" s="16">
        <f>計算!AU2199</f>
        <v/>
      </c>
      <c r="F436" s="16">
        <f>計算!J2199</f>
        <v/>
      </c>
    </row>
    <row r="437">
      <c r="A437" s="16" t="n">
        <v>6340000</v>
      </c>
      <c r="B437" s="16">
        <f>計算!AO2200</f>
        <v/>
      </c>
      <c r="C437" s="17">
        <f>計算!AQ2200</f>
        <v/>
      </c>
      <c r="D437" s="16">
        <f>計算!AT2200</f>
        <v/>
      </c>
      <c r="E437" s="16">
        <f>計算!AU2200</f>
        <v/>
      </c>
      <c r="F437" s="16">
        <f>計算!J2200</f>
        <v/>
      </c>
    </row>
    <row r="438">
      <c r="A438" s="16" t="n">
        <v>6350000</v>
      </c>
      <c r="B438" s="16">
        <f>計算!AO2201</f>
        <v/>
      </c>
      <c r="C438" s="17">
        <f>計算!AQ2201</f>
        <v/>
      </c>
      <c r="D438" s="16">
        <f>計算!AT2201</f>
        <v/>
      </c>
      <c r="E438" s="16">
        <f>計算!AU2201</f>
        <v/>
      </c>
      <c r="F438" s="16">
        <f>計算!J2201</f>
        <v/>
      </c>
    </row>
    <row r="439">
      <c r="A439" s="16" t="n">
        <v>6360000</v>
      </c>
      <c r="B439" s="16">
        <f>計算!AO2202</f>
        <v/>
      </c>
      <c r="C439" s="17">
        <f>計算!AQ2202</f>
        <v/>
      </c>
      <c r="D439" s="16">
        <f>計算!AT2202</f>
        <v/>
      </c>
      <c r="E439" s="16">
        <f>計算!AU2202</f>
        <v/>
      </c>
      <c r="F439" s="16">
        <f>計算!J2202</f>
        <v/>
      </c>
    </row>
    <row r="440">
      <c r="A440" s="16" t="n">
        <v>6370000</v>
      </c>
      <c r="B440" s="16">
        <f>計算!AO2203</f>
        <v/>
      </c>
      <c r="C440" s="17">
        <f>計算!AQ2203</f>
        <v/>
      </c>
      <c r="D440" s="16">
        <f>計算!AT2203</f>
        <v/>
      </c>
      <c r="E440" s="16">
        <f>計算!AU2203</f>
        <v/>
      </c>
      <c r="F440" s="16">
        <f>計算!J2203</f>
        <v/>
      </c>
    </row>
    <row r="441">
      <c r="A441" s="16" t="n">
        <v>6380000</v>
      </c>
      <c r="B441" s="16">
        <f>計算!AO2204</f>
        <v/>
      </c>
      <c r="C441" s="17">
        <f>計算!AQ2204</f>
        <v/>
      </c>
      <c r="D441" s="16">
        <f>計算!AT2204</f>
        <v/>
      </c>
      <c r="E441" s="16">
        <f>計算!AU2204</f>
        <v/>
      </c>
      <c r="F441" s="16">
        <f>計算!J2204</f>
        <v/>
      </c>
    </row>
    <row r="442">
      <c r="A442" s="16" t="n">
        <v>6390000</v>
      </c>
      <c r="B442" s="16">
        <f>計算!AO2205</f>
        <v/>
      </c>
      <c r="C442" s="17">
        <f>計算!AQ2205</f>
        <v/>
      </c>
      <c r="D442" s="16">
        <f>計算!AT2205</f>
        <v/>
      </c>
      <c r="E442" s="16">
        <f>計算!AU2205</f>
        <v/>
      </c>
      <c r="F442" s="16">
        <f>計算!J2205</f>
        <v/>
      </c>
    </row>
    <row r="443">
      <c r="A443" s="16" t="n">
        <v>6400000</v>
      </c>
      <c r="B443" s="16">
        <f>計算!AO2206</f>
        <v/>
      </c>
      <c r="C443" s="17">
        <f>計算!AQ2206</f>
        <v/>
      </c>
      <c r="D443" s="16">
        <f>計算!AT2206</f>
        <v/>
      </c>
      <c r="E443" s="16">
        <f>計算!AU2206</f>
        <v/>
      </c>
      <c r="F443" s="16">
        <f>計算!J2206</f>
        <v/>
      </c>
    </row>
    <row r="444">
      <c r="A444" s="16" t="n">
        <v>6410000</v>
      </c>
      <c r="B444" s="16">
        <f>計算!AO2207</f>
        <v/>
      </c>
      <c r="C444" s="17">
        <f>計算!AQ2207</f>
        <v/>
      </c>
      <c r="D444" s="16">
        <f>計算!AT2207</f>
        <v/>
      </c>
      <c r="E444" s="16">
        <f>計算!AU2207</f>
        <v/>
      </c>
      <c r="F444" s="16">
        <f>計算!J2207</f>
        <v/>
      </c>
    </row>
    <row r="445">
      <c r="A445" s="16" t="n">
        <v>6420000</v>
      </c>
      <c r="B445" s="16">
        <f>計算!AO2208</f>
        <v/>
      </c>
      <c r="C445" s="17">
        <f>計算!AQ2208</f>
        <v/>
      </c>
      <c r="D445" s="16">
        <f>計算!AT2208</f>
        <v/>
      </c>
      <c r="E445" s="16">
        <f>計算!AU2208</f>
        <v/>
      </c>
      <c r="F445" s="16">
        <f>計算!J2208</f>
        <v/>
      </c>
    </row>
    <row r="446">
      <c r="A446" s="16" t="n">
        <v>6430000</v>
      </c>
      <c r="B446" s="16">
        <f>計算!AO2209</f>
        <v/>
      </c>
      <c r="C446" s="17">
        <f>計算!AQ2209</f>
        <v/>
      </c>
      <c r="D446" s="16">
        <f>計算!AT2209</f>
        <v/>
      </c>
      <c r="E446" s="16">
        <f>計算!AU2209</f>
        <v/>
      </c>
      <c r="F446" s="16">
        <f>計算!J2209</f>
        <v/>
      </c>
    </row>
    <row r="447">
      <c r="A447" s="16" t="n">
        <v>6440000</v>
      </c>
      <c r="B447" s="16">
        <f>計算!AO2210</f>
        <v/>
      </c>
      <c r="C447" s="17">
        <f>計算!AQ2210</f>
        <v/>
      </c>
      <c r="D447" s="16">
        <f>計算!AT2210</f>
        <v/>
      </c>
      <c r="E447" s="16">
        <f>計算!AU2210</f>
        <v/>
      </c>
      <c r="F447" s="16">
        <f>計算!J2210</f>
        <v/>
      </c>
    </row>
    <row r="448">
      <c r="A448" s="16" t="n">
        <v>6450000</v>
      </c>
      <c r="B448" s="16">
        <f>計算!AO2211</f>
        <v/>
      </c>
      <c r="C448" s="17">
        <f>計算!AQ2211</f>
        <v/>
      </c>
      <c r="D448" s="16">
        <f>計算!AT2211</f>
        <v/>
      </c>
      <c r="E448" s="16">
        <f>計算!AU2211</f>
        <v/>
      </c>
      <c r="F448" s="16">
        <f>計算!J2211</f>
        <v/>
      </c>
    </row>
    <row r="449">
      <c r="A449" s="16" t="n">
        <v>6460000</v>
      </c>
      <c r="B449" s="16">
        <f>計算!AO2212</f>
        <v/>
      </c>
      <c r="C449" s="17">
        <f>計算!AQ2212</f>
        <v/>
      </c>
      <c r="D449" s="16">
        <f>計算!AT2212</f>
        <v/>
      </c>
      <c r="E449" s="16">
        <f>計算!AU2212</f>
        <v/>
      </c>
      <c r="F449" s="16">
        <f>計算!J2212</f>
        <v/>
      </c>
    </row>
    <row r="450">
      <c r="A450" s="16" t="n">
        <v>6470000</v>
      </c>
      <c r="B450" s="16">
        <f>計算!AO2213</f>
        <v/>
      </c>
      <c r="C450" s="17">
        <f>計算!AQ2213</f>
        <v/>
      </c>
      <c r="D450" s="16">
        <f>計算!AT2213</f>
        <v/>
      </c>
      <c r="E450" s="16">
        <f>計算!AU2213</f>
        <v/>
      </c>
      <c r="F450" s="16">
        <f>計算!J2213</f>
        <v/>
      </c>
    </row>
    <row r="451">
      <c r="A451" s="16" t="n">
        <v>6480000</v>
      </c>
      <c r="B451" s="16">
        <f>計算!AO2214</f>
        <v/>
      </c>
      <c r="C451" s="17">
        <f>計算!AQ2214</f>
        <v/>
      </c>
      <c r="D451" s="16">
        <f>計算!AT2214</f>
        <v/>
      </c>
      <c r="E451" s="16">
        <f>計算!AU2214</f>
        <v/>
      </c>
      <c r="F451" s="16">
        <f>計算!J2214</f>
        <v/>
      </c>
    </row>
    <row r="452">
      <c r="A452" s="16" t="n">
        <v>6490000</v>
      </c>
      <c r="B452" s="16">
        <f>計算!AO2215</f>
        <v/>
      </c>
      <c r="C452" s="17">
        <f>計算!AQ2215</f>
        <v/>
      </c>
      <c r="D452" s="16">
        <f>計算!AT2215</f>
        <v/>
      </c>
      <c r="E452" s="16">
        <f>計算!AU2215</f>
        <v/>
      </c>
      <c r="F452" s="16">
        <f>計算!J2215</f>
        <v/>
      </c>
    </row>
    <row r="453">
      <c r="A453" s="16" t="n">
        <v>6500000</v>
      </c>
      <c r="B453" s="16">
        <f>計算!AO2216</f>
        <v/>
      </c>
      <c r="C453" s="17">
        <f>計算!AQ2216</f>
        <v/>
      </c>
      <c r="D453" s="16">
        <f>計算!AT2216</f>
        <v/>
      </c>
      <c r="E453" s="16">
        <f>計算!AU2216</f>
        <v/>
      </c>
      <c r="F453" s="16">
        <f>計算!J2216</f>
        <v/>
      </c>
    </row>
    <row r="454">
      <c r="A454" s="16" t="n">
        <v>6510000</v>
      </c>
      <c r="B454" s="16">
        <f>計算!AO2217</f>
        <v/>
      </c>
      <c r="C454" s="17">
        <f>計算!AQ2217</f>
        <v/>
      </c>
      <c r="D454" s="16">
        <f>計算!AT2217</f>
        <v/>
      </c>
      <c r="E454" s="16">
        <f>計算!AU2217</f>
        <v/>
      </c>
      <c r="F454" s="16">
        <f>計算!J2217</f>
        <v/>
      </c>
    </row>
    <row r="455">
      <c r="A455" s="16" t="n">
        <v>6520000</v>
      </c>
      <c r="B455" s="16">
        <f>計算!AO2218</f>
        <v/>
      </c>
      <c r="C455" s="17">
        <f>計算!AQ2218</f>
        <v/>
      </c>
      <c r="D455" s="16">
        <f>計算!AT2218</f>
        <v/>
      </c>
      <c r="E455" s="16">
        <f>計算!AU2218</f>
        <v/>
      </c>
      <c r="F455" s="16">
        <f>計算!J2218</f>
        <v/>
      </c>
    </row>
    <row r="456">
      <c r="A456" s="16" t="n">
        <v>6530000</v>
      </c>
      <c r="B456" s="16">
        <f>計算!AO2219</f>
        <v/>
      </c>
      <c r="C456" s="17">
        <f>計算!AQ2219</f>
        <v/>
      </c>
      <c r="D456" s="16">
        <f>計算!AT2219</f>
        <v/>
      </c>
      <c r="E456" s="16">
        <f>計算!AU2219</f>
        <v/>
      </c>
      <c r="F456" s="16">
        <f>計算!J2219</f>
        <v/>
      </c>
    </row>
    <row r="457">
      <c r="A457" s="16" t="n">
        <v>6540000</v>
      </c>
      <c r="B457" s="16">
        <f>計算!AO2220</f>
        <v/>
      </c>
      <c r="C457" s="17">
        <f>計算!AQ2220</f>
        <v/>
      </c>
      <c r="D457" s="16">
        <f>計算!AT2220</f>
        <v/>
      </c>
      <c r="E457" s="16">
        <f>計算!AU2220</f>
        <v/>
      </c>
      <c r="F457" s="16">
        <f>計算!J2220</f>
        <v/>
      </c>
    </row>
    <row r="458">
      <c r="A458" s="16" t="n">
        <v>6550000</v>
      </c>
      <c r="B458" s="16">
        <f>計算!AO2221</f>
        <v/>
      </c>
      <c r="C458" s="17">
        <f>計算!AQ2221</f>
        <v/>
      </c>
      <c r="D458" s="16">
        <f>計算!AT2221</f>
        <v/>
      </c>
      <c r="E458" s="16">
        <f>計算!AU2221</f>
        <v/>
      </c>
      <c r="F458" s="16">
        <f>計算!J2221</f>
        <v/>
      </c>
    </row>
    <row r="459">
      <c r="A459" s="16" t="n">
        <v>6560000</v>
      </c>
      <c r="B459" s="16">
        <f>計算!AO2222</f>
        <v/>
      </c>
      <c r="C459" s="17">
        <f>計算!AQ2222</f>
        <v/>
      </c>
      <c r="D459" s="16">
        <f>計算!AT2222</f>
        <v/>
      </c>
      <c r="E459" s="16">
        <f>計算!AU2222</f>
        <v/>
      </c>
      <c r="F459" s="16">
        <f>計算!J2222</f>
        <v/>
      </c>
    </row>
    <row r="460">
      <c r="A460" s="16" t="n">
        <v>6570000</v>
      </c>
      <c r="B460" s="16">
        <f>計算!AO2223</f>
        <v/>
      </c>
      <c r="C460" s="17">
        <f>計算!AQ2223</f>
        <v/>
      </c>
      <c r="D460" s="16">
        <f>計算!AT2223</f>
        <v/>
      </c>
      <c r="E460" s="16">
        <f>計算!AU2223</f>
        <v/>
      </c>
      <c r="F460" s="16">
        <f>計算!J2223</f>
        <v/>
      </c>
    </row>
    <row r="461">
      <c r="A461" s="16" t="n">
        <v>6580000</v>
      </c>
      <c r="B461" s="16">
        <f>計算!AO2224</f>
        <v/>
      </c>
      <c r="C461" s="17">
        <f>計算!AQ2224</f>
        <v/>
      </c>
      <c r="D461" s="16">
        <f>計算!AT2224</f>
        <v/>
      </c>
      <c r="E461" s="16">
        <f>計算!AU2224</f>
        <v/>
      </c>
      <c r="F461" s="16">
        <f>計算!J2224</f>
        <v/>
      </c>
    </row>
    <row r="462">
      <c r="A462" s="16" t="n">
        <v>6590000</v>
      </c>
      <c r="B462" s="16">
        <f>計算!AO2225</f>
        <v/>
      </c>
      <c r="C462" s="17">
        <f>計算!AQ2225</f>
        <v/>
      </c>
      <c r="D462" s="16">
        <f>計算!AT2225</f>
        <v/>
      </c>
      <c r="E462" s="16">
        <f>計算!AU2225</f>
        <v/>
      </c>
      <c r="F462" s="16">
        <f>計算!J2225</f>
        <v/>
      </c>
    </row>
    <row r="463">
      <c r="A463" s="16" t="n">
        <v>6600000</v>
      </c>
      <c r="B463" s="16">
        <f>計算!AO2226</f>
        <v/>
      </c>
      <c r="C463" s="17">
        <f>計算!AQ2226</f>
        <v/>
      </c>
      <c r="D463" s="16">
        <f>計算!AT2226</f>
        <v/>
      </c>
      <c r="E463" s="16">
        <f>計算!AU2226</f>
        <v/>
      </c>
      <c r="F463" s="16">
        <f>計算!J2226</f>
        <v/>
      </c>
    </row>
    <row r="464">
      <c r="A464" s="16" t="n">
        <v>6610000</v>
      </c>
      <c r="B464" s="16">
        <f>計算!AO2227</f>
        <v/>
      </c>
      <c r="C464" s="17">
        <f>計算!AQ2227</f>
        <v/>
      </c>
      <c r="D464" s="16">
        <f>計算!AT2227</f>
        <v/>
      </c>
      <c r="E464" s="16">
        <f>計算!AU2227</f>
        <v/>
      </c>
      <c r="F464" s="16">
        <f>計算!J2227</f>
        <v/>
      </c>
    </row>
    <row r="465">
      <c r="A465" s="16" t="n">
        <v>6620000</v>
      </c>
      <c r="B465" s="16">
        <f>計算!AO2228</f>
        <v/>
      </c>
      <c r="C465" s="17">
        <f>計算!AQ2228</f>
        <v/>
      </c>
      <c r="D465" s="16">
        <f>計算!AT2228</f>
        <v/>
      </c>
      <c r="E465" s="16">
        <f>計算!AU2228</f>
        <v/>
      </c>
      <c r="F465" s="16">
        <f>計算!J2228</f>
        <v/>
      </c>
    </row>
    <row r="466">
      <c r="A466" s="16" t="n">
        <v>6630000</v>
      </c>
      <c r="B466" s="16">
        <f>計算!AO2229</f>
        <v/>
      </c>
      <c r="C466" s="17">
        <f>計算!AQ2229</f>
        <v/>
      </c>
      <c r="D466" s="16">
        <f>計算!AT2229</f>
        <v/>
      </c>
      <c r="E466" s="16">
        <f>計算!AU2229</f>
        <v/>
      </c>
      <c r="F466" s="16">
        <f>計算!J2229</f>
        <v/>
      </c>
    </row>
    <row r="467">
      <c r="A467" s="16" t="n">
        <v>6640000</v>
      </c>
      <c r="B467" s="16">
        <f>計算!AO2230</f>
        <v/>
      </c>
      <c r="C467" s="17">
        <f>計算!AQ2230</f>
        <v/>
      </c>
      <c r="D467" s="16">
        <f>計算!AT2230</f>
        <v/>
      </c>
      <c r="E467" s="16">
        <f>計算!AU2230</f>
        <v/>
      </c>
      <c r="F467" s="16">
        <f>計算!J2230</f>
        <v/>
      </c>
    </row>
    <row r="468">
      <c r="A468" s="16" t="n">
        <v>6650000</v>
      </c>
      <c r="B468" s="16">
        <f>計算!AO2231</f>
        <v/>
      </c>
      <c r="C468" s="17">
        <f>計算!AQ2231</f>
        <v/>
      </c>
      <c r="D468" s="16">
        <f>計算!AT2231</f>
        <v/>
      </c>
      <c r="E468" s="16">
        <f>計算!AU2231</f>
        <v/>
      </c>
      <c r="F468" s="16">
        <f>計算!J2231</f>
        <v/>
      </c>
    </row>
    <row r="469">
      <c r="A469" s="16" t="n">
        <v>6660000</v>
      </c>
      <c r="B469" s="16">
        <f>計算!AO2232</f>
        <v/>
      </c>
      <c r="C469" s="17">
        <f>計算!AQ2232</f>
        <v/>
      </c>
      <c r="D469" s="16">
        <f>計算!AT2232</f>
        <v/>
      </c>
      <c r="E469" s="16">
        <f>計算!AU2232</f>
        <v/>
      </c>
      <c r="F469" s="16">
        <f>計算!J2232</f>
        <v/>
      </c>
    </row>
    <row r="470">
      <c r="A470" s="16" t="n">
        <v>6670000</v>
      </c>
      <c r="B470" s="16">
        <f>計算!AO2233</f>
        <v/>
      </c>
      <c r="C470" s="17">
        <f>計算!AQ2233</f>
        <v/>
      </c>
      <c r="D470" s="16">
        <f>計算!AT2233</f>
        <v/>
      </c>
      <c r="E470" s="16">
        <f>計算!AU2233</f>
        <v/>
      </c>
      <c r="F470" s="16">
        <f>計算!J2233</f>
        <v/>
      </c>
    </row>
    <row r="471">
      <c r="A471" s="16" t="n">
        <v>6680000</v>
      </c>
      <c r="B471" s="16">
        <f>計算!AO2234</f>
        <v/>
      </c>
      <c r="C471" s="17">
        <f>計算!AQ2234</f>
        <v/>
      </c>
      <c r="D471" s="16">
        <f>計算!AT2234</f>
        <v/>
      </c>
      <c r="E471" s="16">
        <f>計算!AU2234</f>
        <v/>
      </c>
      <c r="F471" s="16">
        <f>計算!J2234</f>
        <v/>
      </c>
    </row>
    <row r="472">
      <c r="A472" s="16" t="n">
        <v>6690000</v>
      </c>
      <c r="B472" s="16">
        <f>計算!AO2235</f>
        <v/>
      </c>
      <c r="C472" s="17">
        <f>計算!AQ2235</f>
        <v/>
      </c>
      <c r="D472" s="16">
        <f>計算!AT2235</f>
        <v/>
      </c>
      <c r="E472" s="16">
        <f>計算!AU2235</f>
        <v/>
      </c>
      <c r="F472" s="16">
        <f>計算!J2235</f>
        <v/>
      </c>
    </row>
    <row r="473">
      <c r="A473" s="16" t="n">
        <v>6700000</v>
      </c>
      <c r="B473" s="16">
        <f>計算!AO2236</f>
        <v/>
      </c>
      <c r="C473" s="17">
        <f>計算!AQ2236</f>
        <v/>
      </c>
      <c r="D473" s="16">
        <f>計算!AT2236</f>
        <v/>
      </c>
      <c r="E473" s="16">
        <f>計算!AU2236</f>
        <v/>
      </c>
      <c r="F473" s="16">
        <f>計算!J2236</f>
        <v/>
      </c>
    </row>
    <row r="474">
      <c r="A474" s="16" t="n">
        <v>6710000</v>
      </c>
      <c r="B474" s="16">
        <f>計算!AO2237</f>
        <v/>
      </c>
      <c r="C474" s="17">
        <f>計算!AQ2237</f>
        <v/>
      </c>
      <c r="D474" s="16">
        <f>計算!AT2237</f>
        <v/>
      </c>
      <c r="E474" s="16">
        <f>計算!AU2237</f>
        <v/>
      </c>
      <c r="F474" s="16">
        <f>計算!J2237</f>
        <v/>
      </c>
    </row>
    <row r="475">
      <c r="A475" s="16" t="n">
        <v>6720000</v>
      </c>
      <c r="B475" s="16">
        <f>計算!AO2238</f>
        <v/>
      </c>
      <c r="C475" s="17">
        <f>計算!AQ2238</f>
        <v/>
      </c>
      <c r="D475" s="16">
        <f>計算!AT2238</f>
        <v/>
      </c>
      <c r="E475" s="16">
        <f>計算!AU2238</f>
        <v/>
      </c>
      <c r="F475" s="16">
        <f>計算!J2238</f>
        <v/>
      </c>
    </row>
    <row r="476">
      <c r="A476" s="16" t="n">
        <v>6730000</v>
      </c>
      <c r="B476" s="16">
        <f>計算!AO2239</f>
        <v/>
      </c>
      <c r="C476" s="17">
        <f>計算!AQ2239</f>
        <v/>
      </c>
      <c r="D476" s="16">
        <f>計算!AT2239</f>
        <v/>
      </c>
      <c r="E476" s="16">
        <f>計算!AU2239</f>
        <v/>
      </c>
      <c r="F476" s="16">
        <f>計算!J2239</f>
        <v/>
      </c>
    </row>
    <row r="477">
      <c r="A477" s="16" t="n">
        <v>6740000</v>
      </c>
      <c r="B477" s="16">
        <f>計算!AO2240</f>
        <v/>
      </c>
      <c r="C477" s="17">
        <f>計算!AQ2240</f>
        <v/>
      </c>
      <c r="D477" s="16">
        <f>計算!AT2240</f>
        <v/>
      </c>
      <c r="E477" s="16">
        <f>計算!AU2240</f>
        <v/>
      </c>
      <c r="F477" s="16">
        <f>計算!J2240</f>
        <v/>
      </c>
    </row>
    <row r="478">
      <c r="A478" s="16" t="n">
        <v>6750000</v>
      </c>
      <c r="B478" s="16">
        <f>計算!AO2241</f>
        <v/>
      </c>
      <c r="C478" s="17">
        <f>計算!AQ2241</f>
        <v/>
      </c>
      <c r="D478" s="16">
        <f>計算!AT2241</f>
        <v/>
      </c>
      <c r="E478" s="16">
        <f>計算!AU2241</f>
        <v/>
      </c>
      <c r="F478" s="16">
        <f>計算!J2241</f>
        <v/>
      </c>
    </row>
    <row r="479">
      <c r="A479" s="16" t="n">
        <v>6760000</v>
      </c>
      <c r="B479" s="16">
        <f>計算!AO2242</f>
        <v/>
      </c>
      <c r="C479" s="17">
        <f>計算!AQ2242</f>
        <v/>
      </c>
      <c r="D479" s="16">
        <f>計算!AT2242</f>
        <v/>
      </c>
      <c r="E479" s="16">
        <f>計算!AU2242</f>
        <v/>
      </c>
      <c r="F479" s="16">
        <f>計算!J2242</f>
        <v/>
      </c>
    </row>
    <row r="480">
      <c r="A480" s="16" t="n">
        <v>6770000</v>
      </c>
      <c r="B480" s="16">
        <f>計算!AO2243</f>
        <v/>
      </c>
      <c r="C480" s="17">
        <f>計算!AQ2243</f>
        <v/>
      </c>
      <c r="D480" s="16">
        <f>計算!AT2243</f>
        <v/>
      </c>
      <c r="E480" s="16">
        <f>計算!AU2243</f>
        <v/>
      </c>
      <c r="F480" s="16">
        <f>計算!J2243</f>
        <v/>
      </c>
    </row>
    <row r="481">
      <c r="A481" s="16" t="n">
        <v>6780000</v>
      </c>
      <c r="B481" s="16">
        <f>計算!AO2244</f>
        <v/>
      </c>
      <c r="C481" s="17">
        <f>計算!AQ2244</f>
        <v/>
      </c>
      <c r="D481" s="16">
        <f>計算!AT2244</f>
        <v/>
      </c>
      <c r="E481" s="16">
        <f>計算!AU2244</f>
        <v/>
      </c>
      <c r="F481" s="16">
        <f>計算!J2244</f>
        <v/>
      </c>
    </row>
    <row r="482">
      <c r="A482" s="16" t="n">
        <v>6790000</v>
      </c>
      <c r="B482" s="16">
        <f>計算!AO2245</f>
        <v/>
      </c>
      <c r="C482" s="17">
        <f>計算!AQ2245</f>
        <v/>
      </c>
      <c r="D482" s="16">
        <f>計算!AT2245</f>
        <v/>
      </c>
      <c r="E482" s="16">
        <f>計算!AU2245</f>
        <v/>
      </c>
      <c r="F482" s="16">
        <f>計算!J2245</f>
        <v/>
      </c>
    </row>
    <row r="483">
      <c r="A483" s="16" t="n">
        <v>6800000</v>
      </c>
      <c r="B483" s="16">
        <f>計算!AO2246</f>
        <v/>
      </c>
      <c r="C483" s="17">
        <f>計算!AQ2246</f>
        <v/>
      </c>
      <c r="D483" s="16">
        <f>計算!AT2246</f>
        <v/>
      </c>
      <c r="E483" s="16">
        <f>計算!AU2246</f>
        <v/>
      </c>
      <c r="F483" s="16">
        <f>計算!J2246</f>
        <v/>
      </c>
    </row>
    <row r="484">
      <c r="A484" s="16" t="n">
        <v>6810000</v>
      </c>
      <c r="B484" s="16">
        <f>計算!AO2247</f>
        <v/>
      </c>
      <c r="C484" s="17">
        <f>計算!AQ2247</f>
        <v/>
      </c>
      <c r="D484" s="16">
        <f>計算!AT2247</f>
        <v/>
      </c>
      <c r="E484" s="16">
        <f>計算!AU2247</f>
        <v/>
      </c>
      <c r="F484" s="16">
        <f>計算!J2247</f>
        <v/>
      </c>
    </row>
    <row r="485">
      <c r="A485" s="16" t="n">
        <v>6820000</v>
      </c>
      <c r="B485" s="16">
        <f>計算!AO2248</f>
        <v/>
      </c>
      <c r="C485" s="17">
        <f>計算!AQ2248</f>
        <v/>
      </c>
      <c r="D485" s="16">
        <f>計算!AT2248</f>
        <v/>
      </c>
      <c r="E485" s="16">
        <f>計算!AU2248</f>
        <v/>
      </c>
      <c r="F485" s="16">
        <f>計算!J2248</f>
        <v/>
      </c>
    </row>
    <row r="486">
      <c r="A486" s="16" t="n">
        <v>6830000</v>
      </c>
      <c r="B486" s="16">
        <f>計算!AO2249</f>
        <v/>
      </c>
      <c r="C486" s="17">
        <f>計算!AQ2249</f>
        <v/>
      </c>
      <c r="D486" s="16">
        <f>計算!AT2249</f>
        <v/>
      </c>
      <c r="E486" s="16">
        <f>計算!AU2249</f>
        <v/>
      </c>
      <c r="F486" s="16">
        <f>計算!J2249</f>
        <v/>
      </c>
    </row>
    <row r="487">
      <c r="A487" s="16" t="n">
        <v>6840000</v>
      </c>
      <c r="B487" s="16">
        <f>計算!AO2250</f>
        <v/>
      </c>
      <c r="C487" s="17">
        <f>計算!AQ2250</f>
        <v/>
      </c>
      <c r="D487" s="16">
        <f>計算!AT2250</f>
        <v/>
      </c>
      <c r="E487" s="16">
        <f>計算!AU2250</f>
        <v/>
      </c>
      <c r="F487" s="16">
        <f>計算!J2250</f>
        <v/>
      </c>
    </row>
    <row r="488">
      <c r="A488" s="16" t="n">
        <v>6850000</v>
      </c>
      <c r="B488" s="16">
        <f>計算!AO2251</f>
        <v/>
      </c>
      <c r="C488" s="17">
        <f>計算!AQ2251</f>
        <v/>
      </c>
      <c r="D488" s="16">
        <f>計算!AT2251</f>
        <v/>
      </c>
      <c r="E488" s="16">
        <f>計算!AU2251</f>
        <v/>
      </c>
      <c r="F488" s="16">
        <f>計算!J2251</f>
        <v/>
      </c>
    </row>
    <row r="489">
      <c r="A489" s="16" t="n">
        <v>6860000</v>
      </c>
      <c r="B489" s="16">
        <f>計算!AO2252</f>
        <v/>
      </c>
      <c r="C489" s="17">
        <f>計算!AQ2252</f>
        <v/>
      </c>
      <c r="D489" s="16">
        <f>計算!AT2252</f>
        <v/>
      </c>
      <c r="E489" s="16">
        <f>計算!AU2252</f>
        <v/>
      </c>
      <c r="F489" s="16">
        <f>計算!J2252</f>
        <v/>
      </c>
    </row>
    <row r="490">
      <c r="A490" s="16" t="n">
        <v>6870000</v>
      </c>
      <c r="B490" s="16">
        <f>計算!AO2253</f>
        <v/>
      </c>
      <c r="C490" s="17">
        <f>計算!AQ2253</f>
        <v/>
      </c>
      <c r="D490" s="16">
        <f>計算!AT2253</f>
        <v/>
      </c>
      <c r="E490" s="16">
        <f>計算!AU2253</f>
        <v/>
      </c>
      <c r="F490" s="16">
        <f>計算!J2253</f>
        <v/>
      </c>
    </row>
    <row r="491">
      <c r="A491" s="16" t="n">
        <v>6880000</v>
      </c>
      <c r="B491" s="16">
        <f>計算!AO2254</f>
        <v/>
      </c>
      <c r="C491" s="17">
        <f>計算!AQ2254</f>
        <v/>
      </c>
      <c r="D491" s="16">
        <f>計算!AT2254</f>
        <v/>
      </c>
      <c r="E491" s="16">
        <f>計算!AU2254</f>
        <v/>
      </c>
      <c r="F491" s="16">
        <f>計算!J2254</f>
        <v/>
      </c>
    </row>
    <row r="492">
      <c r="A492" s="16" t="n">
        <v>6890000</v>
      </c>
      <c r="B492" s="16">
        <f>計算!AO2255</f>
        <v/>
      </c>
      <c r="C492" s="17">
        <f>計算!AQ2255</f>
        <v/>
      </c>
      <c r="D492" s="16">
        <f>計算!AT2255</f>
        <v/>
      </c>
      <c r="E492" s="16">
        <f>計算!AU2255</f>
        <v/>
      </c>
      <c r="F492" s="16">
        <f>計算!J2255</f>
        <v/>
      </c>
    </row>
    <row r="493">
      <c r="A493" s="16" t="n">
        <v>6900000</v>
      </c>
      <c r="B493" s="16">
        <f>計算!AO2256</f>
        <v/>
      </c>
      <c r="C493" s="17">
        <f>計算!AQ2256</f>
        <v/>
      </c>
      <c r="D493" s="16">
        <f>計算!AT2256</f>
        <v/>
      </c>
      <c r="E493" s="16">
        <f>計算!AU2256</f>
        <v/>
      </c>
      <c r="F493" s="16">
        <f>計算!J2256</f>
        <v/>
      </c>
    </row>
    <row r="494">
      <c r="A494" s="16" t="n">
        <v>6910000</v>
      </c>
      <c r="B494" s="16">
        <f>計算!AO2257</f>
        <v/>
      </c>
      <c r="C494" s="17">
        <f>計算!AQ2257</f>
        <v/>
      </c>
      <c r="D494" s="16">
        <f>計算!AT2257</f>
        <v/>
      </c>
      <c r="E494" s="16">
        <f>計算!AU2257</f>
        <v/>
      </c>
      <c r="F494" s="16">
        <f>計算!J2257</f>
        <v/>
      </c>
    </row>
    <row r="495">
      <c r="A495" s="16" t="n">
        <v>6920000</v>
      </c>
      <c r="B495" s="16">
        <f>計算!AO2258</f>
        <v/>
      </c>
      <c r="C495" s="17">
        <f>計算!AQ2258</f>
        <v/>
      </c>
      <c r="D495" s="16">
        <f>計算!AT2258</f>
        <v/>
      </c>
      <c r="E495" s="16">
        <f>計算!AU2258</f>
        <v/>
      </c>
      <c r="F495" s="16">
        <f>計算!J2258</f>
        <v/>
      </c>
    </row>
    <row r="496">
      <c r="A496" s="16" t="n">
        <v>6930000</v>
      </c>
      <c r="B496" s="16">
        <f>計算!AO2259</f>
        <v/>
      </c>
      <c r="C496" s="17">
        <f>計算!AQ2259</f>
        <v/>
      </c>
      <c r="D496" s="16">
        <f>計算!AT2259</f>
        <v/>
      </c>
      <c r="E496" s="16">
        <f>計算!AU2259</f>
        <v/>
      </c>
      <c r="F496" s="16">
        <f>計算!J2259</f>
        <v/>
      </c>
    </row>
    <row r="497">
      <c r="A497" s="16" t="n">
        <v>6940000</v>
      </c>
      <c r="B497" s="16">
        <f>計算!AO2260</f>
        <v/>
      </c>
      <c r="C497" s="17">
        <f>計算!AQ2260</f>
        <v/>
      </c>
      <c r="D497" s="16">
        <f>計算!AT2260</f>
        <v/>
      </c>
      <c r="E497" s="16">
        <f>計算!AU2260</f>
        <v/>
      </c>
      <c r="F497" s="16">
        <f>計算!J2260</f>
        <v/>
      </c>
    </row>
    <row r="498">
      <c r="A498" s="16" t="n">
        <v>6950000</v>
      </c>
      <c r="B498" s="16">
        <f>計算!AO2261</f>
        <v/>
      </c>
      <c r="C498" s="17">
        <f>計算!AQ2261</f>
        <v/>
      </c>
      <c r="D498" s="16">
        <f>計算!AT2261</f>
        <v/>
      </c>
      <c r="E498" s="16">
        <f>計算!AU2261</f>
        <v/>
      </c>
      <c r="F498" s="16">
        <f>計算!J2261</f>
        <v/>
      </c>
    </row>
    <row r="499">
      <c r="A499" s="16" t="n">
        <v>6960000</v>
      </c>
      <c r="B499" s="16">
        <f>計算!AO2262</f>
        <v/>
      </c>
      <c r="C499" s="17">
        <f>計算!AQ2262</f>
        <v/>
      </c>
      <c r="D499" s="16">
        <f>計算!AT2262</f>
        <v/>
      </c>
      <c r="E499" s="16">
        <f>計算!AU2262</f>
        <v/>
      </c>
      <c r="F499" s="16">
        <f>計算!J2262</f>
        <v/>
      </c>
    </row>
    <row r="500">
      <c r="A500" s="16" t="n">
        <v>6970000</v>
      </c>
      <c r="B500" s="16">
        <f>計算!AO2263</f>
        <v/>
      </c>
      <c r="C500" s="17">
        <f>計算!AQ2263</f>
        <v/>
      </c>
      <c r="D500" s="16">
        <f>計算!AT2263</f>
        <v/>
      </c>
      <c r="E500" s="16">
        <f>計算!AU2263</f>
        <v/>
      </c>
      <c r="F500" s="16">
        <f>計算!J2263</f>
        <v/>
      </c>
    </row>
    <row r="501">
      <c r="A501" s="16" t="n">
        <v>6980000</v>
      </c>
      <c r="B501" s="16">
        <f>計算!AO2264</f>
        <v/>
      </c>
      <c r="C501" s="17">
        <f>計算!AQ2264</f>
        <v/>
      </c>
      <c r="D501" s="16">
        <f>計算!AT2264</f>
        <v/>
      </c>
      <c r="E501" s="16">
        <f>計算!AU2264</f>
        <v/>
      </c>
      <c r="F501" s="16">
        <f>計算!J2264</f>
        <v/>
      </c>
    </row>
    <row r="502">
      <c r="A502" s="16" t="n">
        <v>6990000</v>
      </c>
      <c r="B502" s="16">
        <f>計算!AO2265</f>
        <v/>
      </c>
      <c r="C502" s="17">
        <f>計算!AQ2265</f>
        <v/>
      </c>
      <c r="D502" s="16">
        <f>計算!AT2265</f>
        <v/>
      </c>
      <c r="E502" s="16">
        <f>計算!AU2265</f>
        <v/>
      </c>
      <c r="F502" s="16">
        <f>計算!J2265</f>
        <v/>
      </c>
    </row>
    <row r="503">
      <c r="A503" s="16" t="n">
        <v>7000000</v>
      </c>
      <c r="B503" s="16">
        <f>計算!AO2266</f>
        <v/>
      </c>
      <c r="C503" s="17">
        <f>計算!AQ2266</f>
        <v/>
      </c>
      <c r="D503" s="16">
        <f>計算!AT2266</f>
        <v/>
      </c>
      <c r="E503" s="16">
        <f>計算!AU2266</f>
        <v/>
      </c>
      <c r="F503" s="16">
        <f>計算!J2266</f>
        <v/>
      </c>
    </row>
    <row r="504">
      <c r="A504" s="16" t="n">
        <v>7010000</v>
      </c>
      <c r="B504" s="16">
        <f>計算!AO2267</f>
        <v/>
      </c>
      <c r="C504" s="17">
        <f>計算!AQ2267</f>
        <v/>
      </c>
      <c r="D504" s="16">
        <f>計算!AT2267</f>
        <v/>
      </c>
      <c r="E504" s="16">
        <f>計算!AU2267</f>
        <v/>
      </c>
      <c r="F504" s="16">
        <f>計算!J2267</f>
        <v/>
      </c>
    </row>
    <row r="505">
      <c r="A505" s="16" t="n">
        <v>7020000</v>
      </c>
      <c r="B505" s="16">
        <f>計算!AO2268</f>
        <v/>
      </c>
      <c r="C505" s="17">
        <f>計算!AQ2268</f>
        <v/>
      </c>
      <c r="D505" s="16">
        <f>計算!AT2268</f>
        <v/>
      </c>
      <c r="E505" s="16">
        <f>計算!AU2268</f>
        <v/>
      </c>
      <c r="F505" s="16">
        <f>計算!J2268</f>
        <v/>
      </c>
    </row>
    <row r="506">
      <c r="A506" s="16" t="n">
        <v>7030000</v>
      </c>
      <c r="B506" s="16">
        <f>計算!AO2269</f>
        <v/>
      </c>
      <c r="C506" s="17">
        <f>計算!AQ2269</f>
        <v/>
      </c>
      <c r="D506" s="16">
        <f>計算!AT2269</f>
        <v/>
      </c>
      <c r="E506" s="16">
        <f>計算!AU2269</f>
        <v/>
      </c>
      <c r="F506" s="16">
        <f>計算!J2269</f>
        <v/>
      </c>
    </row>
    <row r="507">
      <c r="A507" s="16" t="n">
        <v>7040000</v>
      </c>
      <c r="B507" s="16">
        <f>計算!AO2270</f>
        <v/>
      </c>
      <c r="C507" s="17">
        <f>計算!AQ2270</f>
        <v/>
      </c>
      <c r="D507" s="16">
        <f>計算!AT2270</f>
        <v/>
      </c>
      <c r="E507" s="16">
        <f>計算!AU2270</f>
        <v/>
      </c>
      <c r="F507" s="16">
        <f>計算!J2270</f>
        <v/>
      </c>
    </row>
    <row r="508">
      <c r="A508" s="16" t="n">
        <v>7050000</v>
      </c>
      <c r="B508" s="16">
        <f>計算!AO2271</f>
        <v/>
      </c>
      <c r="C508" s="17">
        <f>計算!AQ2271</f>
        <v/>
      </c>
      <c r="D508" s="16">
        <f>計算!AT2271</f>
        <v/>
      </c>
      <c r="E508" s="16">
        <f>計算!AU2271</f>
        <v/>
      </c>
      <c r="F508" s="16">
        <f>計算!J2271</f>
        <v/>
      </c>
    </row>
    <row r="509">
      <c r="A509" s="16" t="n">
        <v>7060000</v>
      </c>
      <c r="B509" s="16">
        <f>計算!AO2272</f>
        <v/>
      </c>
      <c r="C509" s="17">
        <f>計算!AQ2272</f>
        <v/>
      </c>
      <c r="D509" s="16">
        <f>計算!AT2272</f>
        <v/>
      </c>
      <c r="E509" s="16">
        <f>計算!AU2272</f>
        <v/>
      </c>
      <c r="F509" s="16">
        <f>計算!J2272</f>
        <v/>
      </c>
    </row>
    <row r="510">
      <c r="A510" s="16" t="n">
        <v>7070000</v>
      </c>
      <c r="B510" s="16">
        <f>計算!AO2273</f>
        <v/>
      </c>
      <c r="C510" s="17">
        <f>計算!AQ2273</f>
        <v/>
      </c>
      <c r="D510" s="16">
        <f>計算!AT2273</f>
        <v/>
      </c>
      <c r="E510" s="16">
        <f>計算!AU2273</f>
        <v/>
      </c>
      <c r="F510" s="16">
        <f>計算!J2273</f>
        <v/>
      </c>
    </row>
    <row r="511">
      <c r="A511" s="16" t="n">
        <v>7080000</v>
      </c>
      <c r="B511" s="16">
        <f>計算!AO2274</f>
        <v/>
      </c>
      <c r="C511" s="17">
        <f>計算!AQ2274</f>
        <v/>
      </c>
      <c r="D511" s="16">
        <f>計算!AT2274</f>
        <v/>
      </c>
      <c r="E511" s="16">
        <f>計算!AU2274</f>
        <v/>
      </c>
      <c r="F511" s="16">
        <f>計算!J2274</f>
        <v/>
      </c>
    </row>
    <row r="512">
      <c r="A512" s="16" t="n">
        <v>7090000</v>
      </c>
      <c r="B512" s="16">
        <f>計算!AO2275</f>
        <v/>
      </c>
      <c r="C512" s="17">
        <f>計算!AQ2275</f>
        <v/>
      </c>
      <c r="D512" s="16">
        <f>計算!AT2275</f>
        <v/>
      </c>
      <c r="E512" s="16">
        <f>計算!AU2275</f>
        <v/>
      </c>
      <c r="F512" s="16">
        <f>計算!J2275</f>
        <v/>
      </c>
    </row>
    <row r="513">
      <c r="A513" s="16" t="n">
        <v>7100000</v>
      </c>
      <c r="B513" s="16">
        <f>計算!AO2276</f>
        <v/>
      </c>
      <c r="C513" s="17">
        <f>計算!AQ2276</f>
        <v/>
      </c>
      <c r="D513" s="16">
        <f>計算!AT2276</f>
        <v/>
      </c>
      <c r="E513" s="16">
        <f>計算!AU2276</f>
        <v/>
      </c>
      <c r="F513" s="16">
        <f>計算!J2276</f>
        <v/>
      </c>
    </row>
    <row r="514">
      <c r="A514" s="16" t="n">
        <v>7110000</v>
      </c>
      <c r="B514" s="16">
        <f>計算!AO2277</f>
        <v/>
      </c>
      <c r="C514" s="17">
        <f>計算!AQ2277</f>
        <v/>
      </c>
      <c r="D514" s="16">
        <f>計算!AT2277</f>
        <v/>
      </c>
      <c r="E514" s="16">
        <f>計算!AU2277</f>
        <v/>
      </c>
      <c r="F514" s="16">
        <f>計算!J2277</f>
        <v/>
      </c>
    </row>
    <row r="515">
      <c r="A515" s="16" t="n">
        <v>7120000</v>
      </c>
      <c r="B515" s="16">
        <f>計算!AO2278</f>
        <v/>
      </c>
      <c r="C515" s="17">
        <f>計算!AQ2278</f>
        <v/>
      </c>
      <c r="D515" s="16">
        <f>計算!AT2278</f>
        <v/>
      </c>
      <c r="E515" s="16">
        <f>計算!AU2278</f>
        <v/>
      </c>
      <c r="F515" s="16">
        <f>計算!J2278</f>
        <v/>
      </c>
    </row>
    <row r="516">
      <c r="A516" s="16" t="n">
        <v>7130000</v>
      </c>
      <c r="B516" s="16">
        <f>計算!AO2279</f>
        <v/>
      </c>
      <c r="C516" s="17">
        <f>計算!AQ2279</f>
        <v/>
      </c>
      <c r="D516" s="16">
        <f>計算!AT2279</f>
        <v/>
      </c>
      <c r="E516" s="16">
        <f>計算!AU2279</f>
        <v/>
      </c>
      <c r="F516" s="16">
        <f>計算!J2279</f>
        <v/>
      </c>
    </row>
    <row r="517">
      <c r="A517" s="16" t="n">
        <v>7140000</v>
      </c>
      <c r="B517" s="16">
        <f>計算!AO2280</f>
        <v/>
      </c>
      <c r="C517" s="17">
        <f>計算!AQ2280</f>
        <v/>
      </c>
      <c r="D517" s="16">
        <f>計算!AT2280</f>
        <v/>
      </c>
      <c r="E517" s="16">
        <f>計算!AU2280</f>
        <v/>
      </c>
      <c r="F517" s="16">
        <f>計算!J2280</f>
        <v/>
      </c>
    </row>
    <row r="518">
      <c r="A518" s="16" t="n">
        <v>7150000</v>
      </c>
      <c r="B518" s="16">
        <f>計算!AO2281</f>
        <v/>
      </c>
      <c r="C518" s="17">
        <f>計算!AQ2281</f>
        <v/>
      </c>
      <c r="D518" s="16">
        <f>計算!AT2281</f>
        <v/>
      </c>
      <c r="E518" s="16">
        <f>計算!AU2281</f>
        <v/>
      </c>
      <c r="F518" s="16">
        <f>計算!J2281</f>
        <v/>
      </c>
    </row>
    <row r="519">
      <c r="A519" s="16" t="n">
        <v>7160000</v>
      </c>
      <c r="B519" s="16">
        <f>計算!AO2282</f>
        <v/>
      </c>
      <c r="C519" s="17">
        <f>計算!AQ2282</f>
        <v/>
      </c>
      <c r="D519" s="16">
        <f>計算!AT2282</f>
        <v/>
      </c>
      <c r="E519" s="16">
        <f>計算!AU2282</f>
        <v/>
      </c>
      <c r="F519" s="16">
        <f>計算!J2282</f>
        <v/>
      </c>
    </row>
    <row r="520">
      <c r="A520" s="16" t="n">
        <v>7170000</v>
      </c>
      <c r="B520" s="16">
        <f>計算!AO2283</f>
        <v/>
      </c>
      <c r="C520" s="17">
        <f>計算!AQ2283</f>
        <v/>
      </c>
      <c r="D520" s="16">
        <f>計算!AT2283</f>
        <v/>
      </c>
      <c r="E520" s="16">
        <f>計算!AU2283</f>
        <v/>
      </c>
      <c r="F520" s="16">
        <f>計算!J2283</f>
        <v/>
      </c>
    </row>
    <row r="521">
      <c r="A521" s="16" t="n">
        <v>7180000</v>
      </c>
      <c r="B521" s="16">
        <f>計算!AO2284</f>
        <v/>
      </c>
      <c r="C521" s="17">
        <f>計算!AQ2284</f>
        <v/>
      </c>
      <c r="D521" s="16">
        <f>計算!AT2284</f>
        <v/>
      </c>
      <c r="E521" s="16">
        <f>計算!AU2284</f>
        <v/>
      </c>
      <c r="F521" s="16">
        <f>計算!J2284</f>
        <v/>
      </c>
    </row>
    <row r="522">
      <c r="A522" s="16" t="n">
        <v>7190000</v>
      </c>
      <c r="B522" s="16">
        <f>計算!AO2285</f>
        <v/>
      </c>
      <c r="C522" s="17">
        <f>計算!AQ2285</f>
        <v/>
      </c>
      <c r="D522" s="16">
        <f>計算!AT2285</f>
        <v/>
      </c>
      <c r="E522" s="16">
        <f>計算!AU2285</f>
        <v/>
      </c>
      <c r="F522" s="16">
        <f>計算!J2285</f>
        <v/>
      </c>
    </row>
    <row r="523">
      <c r="A523" s="16" t="n">
        <v>7200000</v>
      </c>
      <c r="B523" s="16">
        <f>計算!AO2286</f>
        <v/>
      </c>
      <c r="C523" s="17">
        <f>計算!AQ2286</f>
        <v/>
      </c>
      <c r="D523" s="16">
        <f>計算!AT2286</f>
        <v/>
      </c>
      <c r="E523" s="16">
        <f>計算!AU2286</f>
        <v/>
      </c>
      <c r="F523" s="16">
        <f>計算!J2286</f>
        <v/>
      </c>
    </row>
    <row r="524">
      <c r="A524" s="16" t="n">
        <v>7210000</v>
      </c>
      <c r="B524" s="16">
        <f>計算!AO2287</f>
        <v/>
      </c>
      <c r="C524" s="17">
        <f>計算!AQ2287</f>
        <v/>
      </c>
      <c r="D524" s="16">
        <f>計算!AT2287</f>
        <v/>
      </c>
      <c r="E524" s="16">
        <f>計算!AU2287</f>
        <v/>
      </c>
      <c r="F524" s="16">
        <f>計算!J2287</f>
        <v/>
      </c>
    </row>
    <row r="525">
      <c r="A525" s="16" t="n">
        <v>7220000</v>
      </c>
      <c r="B525" s="16">
        <f>計算!AO2288</f>
        <v/>
      </c>
      <c r="C525" s="17">
        <f>計算!AQ2288</f>
        <v/>
      </c>
      <c r="D525" s="16">
        <f>計算!AT2288</f>
        <v/>
      </c>
      <c r="E525" s="16">
        <f>計算!AU2288</f>
        <v/>
      </c>
      <c r="F525" s="16">
        <f>計算!J2288</f>
        <v/>
      </c>
    </row>
    <row r="526">
      <c r="A526" s="16" t="n">
        <v>7230000</v>
      </c>
      <c r="B526" s="16">
        <f>計算!AO2289</f>
        <v/>
      </c>
      <c r="C526" s="17">
        <f>計算!AQ2289</f>
        <v/>
      </c>
      <c r="D526" s="16">
        <f>計算!AT2289</f>
        <v/>
      </c>
      <c r="E526" s="16">
        <f>計算!AU2289</f>
        <v/>
      </c>
      <c r="F526" s="16">
        <f>計算!J2289</f>
        <v/>
      </c>
    </row>
    <row r="527">
      <c r="A527" s="16" t="n">
        <v>7240000</v>
      </c>
      <c r="B527" s="16">
        <f>計算!AO2290</f>
        <v/>
      </c>
      <c r="C527" s="17">
        <f>計算!AQ2290</f>
        <v/>
      </c>
      <c r="D527" s="16">
        <f>計算!AT2290</f>
        <v/>
      </c>
      <c r="E527" s="16">
        <f>計算!AU2290</f>
        <v/>
      </c>
      <c r="F527" s="16">
        <f>計算!J2290</f>
        <v/>
      </c>
    </row>
    <row r="528">
      <c r="A528" s="16" t="n">
        <v>7250000</v>
      </c>
      <c r="B528" s="16">
        <f>計算!AO2291</f>
        <v/>
      </c>
      <c r="C528" s="17">
        <f>計算!AQ2291</f>
        <v/>
      </c>
      <c r="D528" s="16">
        <f>計算!AT2291</f>
        <v/>
      </c>
      <c r="E528" s="16">
        <f>計算!AU2291</f>
        <v/>
      </c>
      <c r="F528" s="16">
        <f>計算!J2291</f>
        <v/>
      </c>
    </row>
    <row r="529">
      <c r="A529" s="16" t="n">
        <v>7260000</v>
      </c>
      <c r="B529" s="16">
        <f>計算!AO2292</f>
        <v/>
      </c>
      <c r="C529" s="17">
        <f>計算!AQ2292</f>
        <v/>
      </c>
      <c r="D529" s="16">
        <f>計算!AT2292</f>
        <v/>
      </c>
      <c r="E529" s="16">
        <f>計算!AU2292</f>
        <v/>
      </c>
      <c r="F529" s="16">
        <f>計算!J2292</f>
        <v/>
      </c>
    </row>
    <row r="530">
      <c r="A530" s="16" t="n">
        <v>7270000</v>
      </c>
      <c r="B530" s="16">
        <f>計算!AO2293</f>
        <v/>
      </c>
      <c r="C530" s="17">
        <f>計算!AQ2293</f>
        <v/>
      </c>
      <c r="D530" s="16">
        <f>計算!AT2293</f>
        <v/>
      </c>
      <c r="E530" s="16">
        <f>計算!AU2293</f>
        <v/>
      </c>
      <c r="F530" s="16">
        <f>計算!J2293</f>
        <v/>
      </c>
    </row>
    <row r="531">
      <c r="A531" s="16" t="n">
        <v>7280000</v>
      </c>
      <c r="B531" s="16">
        <f>計算!AO2294</f>
        <v/>
      </c>
      <c r="C531" s="17">
        <f>計算!AQ2294</f>
        <v/>
      </c>
      <c r="D531" s="16">
        <f>計算!AT2294</f>
        <v/>
      </c>
      <c r="E531" s="16">
        <f>計算!AU2294</f>
        <v/>
      </c>
      <c r="F531" s="16">
        <f>計算!J2294</f>
        <v/>
      </c>
    </row>
    <row r="532">
      <c r="A532" s="16" t="n">
        <v>7290000</v>
      </c>
      <c r="B532" s="16">
        <f>計算!AO2295</f>
        <v/>
      </c>
      <c r="C532" s="17">
        <f>計算!AQ2295</f>
        <v/>
      </c>
      <c r="D532" s="16">
        <f>計算!AT2295</f>
        <v/>
      </c>
      <c r="E532" s="16">
        <f>計算!AU2295</f>
        <v/>
      </c>
      <c r="F532" s="16">
        <f>計算!J2295</f>
        <v/>
      </c>
    </row>
    <row r="533">
      <c r="A533" s="16" t="n">
        <v>7300000</v>
      </c>
      <c r="B533" s="16">
        <f>計算!AO2296</f>
        <v/>
      </c>
      <c r="C533" s="17">
        <f>計算!AQ2296</f>
        <v/>
      </c>
      <c r="D533" s="16">
        <f>計算!AT2296</f>
        <v/>
      </c>
      <c r="E533" s="16">
        <f>計算!AU2296</f>
        <v/>
      </c>
      <c r="F533" s="16">
        <f>計算!J2296</f>
        <v/>
      </c>
    </row>
    <row r="534">
      <c r="A534" s="16" t="n">
        <v>7310000</v>
      </c>
      <c r="B534" s="16">
        <f>計算!AO2297</f>
        <v/>
      </c>
      <c r="C534" s="17">
        <f>計算!AQ2297</f>
        <v/>
      </c>
      <c r="D534" s="16">
        <f>計算!AT2297</f>
        <v/>
      </c>
      <c r="E534" s="16">
        <f>計算!AU2297</f>
        <v/>
      </c>
      <c r="F534" s="16">
        <f>計算!J2297</f>
        <v/>
      </c>
    </row>
    <row r="535">
      <c r="A535" s="16" t="n">
        <v>7320000</v>
      </c>
      <c r="B535" s="16">
        <f>計算!AO2298</f>
        <v/>
      </c>
      <c r="C535" s="17">
        <f>計算!AQ2298</f>
        <v/>
      </c>
      <c r="D535" s="16">
        <f>計算!AT2298</f>
        <v/>
      </c>
      <c r="E535" s="16">
        <f>計算!AU2298</f>
        <v/>
      </c>
      <c r="F535" s="16">
        <f>計算!J2298</f>
        <v/>
      </c>
    </row>
    <row r="536">
      <c r="A536" s="16" t="n">
        <v>7330000</v>
      </c>
      <c r="B536" s="16">
        <f>計算!AO2299</f>
        <v/>
      </c>
      <c r="C536" s="17">
        <f>計算!AQ2299</f>
        <v/>
      </c>
      <c r="D536" s="16">
        <f>計算!AT2299</f>
        <v/>
      </c>
      <c r="E536" s="16">
        <f>計算!AU2299</f>
        <v/>
      </c>
      <c r="F536" s="16">
        <f>計算!J2299</f>
        <v/>
      </c>
    </row>
    <row r="537">
      <c r="A537" s="16" t="n">
        <v>7340000</v>
      </c>
      <c r="B537" s="16">
        <f>計算!AO2300</f>
        <v/>
      </c>
      <c r="C537" s="17">
        <f>計算!AQ2300</f>
        <v/>
      </c>
      <c r="D537" s="16">
        <f>計算!AT2300</f>
        <v/>
      </c>
      <c r="E537" s="16">
        <f>計算!AU2300</f>
        <v/>
      </c>
      <c r="F537" s="16">
        <f>計算!J2300</f>
        <v/>
      </c>
    </row>
    <row r="538">
      <c r="A538" s="16" t="n">
        <v>7350000</v>
      </c>
      <c r="B538" s="16">
        <f>計算!AO2301</f>
        <v/>
      </c>
      <c r="C538" s="17">
        <f>計算!AQ2301</f>
        <v/>
      </c>
      <c r="D538" s="16">
        <f>計算!AT2301</f>
        <v/>
      </c>
      <c r="E538" s="16">
        <f>計算!AU2301</f>
        <v/>
      </c>
      <c r="F538" s="16">
        <f>計算!J2301</f>
        <v/>
      </c>
    </row>
    <row r="539">
      <c r="A539" s="16" t="n">
        <v>7360000</v>
      </c>
      <c r="B539" s="16">
        <f>計算!AO2302</f>
        <v/>
      </c>
      <c r="C539" s="17">
        <f>計算!AQ2302</f>
        <v/>
      </c>
      <c r="D539" s="16">
        <f>計算!AT2302</f>
        <v/>
      </c>
      <c r="E539" s="16">
        <f>計算!AU2302</f>
        <v/>
      </c>
      <c r="F539" s="16">
        <f>計算!J2302</f>
        <v/>
      </c>
    </row>
    <row r="540">
      <c r="A540" s="16" t="n">
        <v>7370000</v>
      </c>
      <c r="B540" s="16">
        <f>計算!AO2303</f>
        <v/>
      </c>
      <c r="C540" s="17">
        <f>計算!AQ2303</f>
        <v/>
      </c>
      <c r="D540" s="16">
        <f>計算!AT2303</f>
        <v/>
      </c>
      <c r="E540" s="16">
        <f>計算!AU2303</f>
        <v/>
      </c>
      <c r="F540" s="16">
        <f>計算!J2303</f>
        <v/>
      </c>
    </row>
    <row r="541">
      <c r="A541" s="16" t="n">
        <v>7380000</v>
      </c>
      <c r="B541" s="16">
        <f>計算!AO2304</f>
        <v/>
      </c>
      <c r="C541" s="17">
        <f>計算!AQ2304</f>
        <v/>
      </c>
      <c r="D541" s="16">
        <f>計算!AT2304</f>
        <v/>
      </c>
      <c r="E541" s="16">
        <f>計算!AU2304</f>
        <v/>
      </c>
      <c r="F541" s="16">
        <f>計算!J2304</f>
        <v/>
      </c>
    </row>
    <row r="542">
      <c r="A542" s="16" t="n">
        <v>7390000</v>
      </c>
      <c r="B542" s="16">
        <f>計算!AO2305</f>
        <v/>
      </c>
      <c r="C542" s="17">
        <f>計算!AQ2305</f>
        <v/>
      </c>
      <c r="D542" s="16">
        <f>計算!AT2305</f>
        <v/>
      </c>
      <c r="E542" s="16">
        <f>計算!AU2305</f>
        <v/>
      </c>
      <c r="F542" s="16">
        <f>計算!J2305</f>
        <v/>
      </c>
    </row>
    <row r="543">
      <c r="A543" s="16" t="n">
        <v>7400000</v>
      </c>
      <c r="B543" s="16">
        <f>計算!AO2306</f>
        <v/>
      </c>
      <c r="C543" s="17">
        <f>計算!AQ2306</f>
        <v/>
      </c>
      <c r="D543" s="16">
        <f>計算!AT2306</f>
        <v/>
      </c>
      <c r="E543" s="16">
        <f>計算!AU2306</f>
        <v/>
      </c>
      <c r="F543" s="16">
        <f>計算!J2306</f>
        <v/>
      </c>
    </row>
    <row r="544">
      <c r="A544" s="16" t="n">
        <v>7410000</v>
      </c>
      <c r="B544" s="16">
        <f>計算!AO2307</f>
        <v/>
      </c>
      <c r="C544" s="17">
        <f>計算!AQ2307</f>
        <v/>
      </c>
      <c r="D544" s="16">
        <f>計算!AT2307</f>
        <v/>
      </c>
      <c r="E544" s="16">
        <f>計算!AU2307</f>
        <v/>
      </c>
      <c r="F544" s="16">
        <f>計算!J2307</f>
        <v/>
      </c>
    </row>
    <row r="545">
      <c r="A545" s="16" t="n">
        <v>7420000</v>
      </c>
      <c r="B545" s="16">
        <f>計算!AO2308</f>
        <v/>
      </c>
      <c r="C545" s="17">
        <f>計算!AQ2308</f>
        <v/>
      </c>
      <c r="D545" s="16">
        <f>計算!AT2308</f>
        <v/>
      </c>
      <c r="E545" s="16">
        <f>計算!AU2308</f>
        <v/>
      </c>
      <c r="F545" s="16">
        <f>計算!J2308</f>
        <v/>
      </c>
    </row>
    <row r="546">
      <c r="A546" s="16" t="n">
        <v>7430000</v>
      </c>
      <c r="B546" s="16">
        <f>計算!AO2309</f>
        <v/>
      </c>
      <c r="C546" s="17">
        <f>計算!AQ2309</f>
        <v/>
      </c>
      <c r="D546" s="16">
        <f>計算!AT2309</f>
        <v/>
      </c>
      <c r="E546" s="16">
        <f>計算!AU2309</f>
        <v/>
      </c>
      <c r="F546" s="16">
        <f>計算!J2309</f>
        <v/>
      </c>
    </row>
    <row r="547">
      <c r="A547" s="16" t="n">
        <v>7440000</v>
      </c>
      <c r="B547" s="16">
        <f>計算!AO2310</f>
        <v/>
      </c>
      <c r="C547" s="17">
        <f>計算!AQ2310</f>
        <v/>
      </c>
      <c r="D547" s="16">
        <f>計算!AT2310</f>
        <v/>
      </c>
      <c r="E547" s="16">
        <f>計算!AU2310</f>
        <v/>
      </c>
      <c r="F547" s="16">
        <f>計算!J2310</f>
        <v/>
      </c>
    </row>
    <row r="548">
      <c r="A548" s="16" t="n">
        <v>7450000</v>
      </c>
      <c r="B548" s="16">
        <f>計算!AO2311</f>
        <v/>
      </c>
      <c r="C548" s="17">
        <f>計算!AQ2311</f>
        <v/>
      </c>
      <c r="D548" s="16">
        <f>計算!AT2311</f>
        <v/>
      </c>
      <c r="E548" s="16">
        <f>計算!AU2311</f>
        <v/>
      </c>
      <c r="F548" s="16">
        <f>計算!J2311</f>
        <v/>
      </c>
    </row>
    <row r="549">
      <c r="A549" s="16" t="n">
        <v>7460000</v>
      </c>
      <c r="B549" s="16">
        <f>計算!AO2312</f>
        <v/>
      </c>
      <c r="C549" s="17">
        <f>計算!AQ2312</f>
        <v/>
      </c>
      <c r="D549" s="16">
        <f>計算!AT2312</f>
        <v/>
      </c>
      <c r="E549" s="16">
        <f>計算!AU2312</f>
        <v/>
      </c>
      <c r="F549" s="16">
        <f>計算!J2312</f>
        <v/>
      </c>
    </row>
    <row r="550">
      <c r="A550" s="16" t="n">
        <v>7470000</v>
      </c>
      <c r="B550" s="16">
        <f>計算!AO2313</f>
        <v/>
      </c>
      <c r="C550" s="17">
        <f>計算!AQ2313</f>
        <v/>
      </c>
      <c r="D550" s="16">
        <f>計算!AT2313</f>
        <v/>
      </c>
      <c r="E550" s="16">
        <f>計算!AU2313</f>
        <v/>
      </c>
      <c r="F550" s="16">
        <f>計算!J2313</f>
        <v/>
      </c>
    </row>
    <row r="551">
      <c r="A551" s="16" t="n">
        <v>7480000</v>
      </c>
      <c r="B551" s="16">
        <f>計算!AO2314</f>
        <v/>
      </c>
      <c r="C551" s="17">
        <f>計算!AQ2314</f>
        <v/>
      </c>
      <c r="D551" s="16">
        <f>計算!AT2314</f>
        <v/>
      </c>
      <c r="E551" s="16">
        <f>計算!AU2314</f>
        <v/>
      </c>
      <c r="F551" s="16">
        <f>計算!J2314</f>
        <v/>
      </c>
    </row>
    <row r="552">
      <c r="A552" s="16" t="n">
        <v>7490000</v>
      </c>
      <c r="B552" s="16">
        <f>計算!AO2315</f>
        <v/>
      </c>
      <c r="C552" s="17">
        <f>計算!AQ2315</f>
        <v/>
      </c>
      <c r="D552" s="16">
        <f>計算!AT2315</f>
        <v/>
      </c>
      <c r="E552" s="16">
        <f>計算!AU2315</f>
        <v/>
      </c>
      <c r="F552" s="16">
        <f>計算!J2315</f>
        <v/>
      </c>
    </row>
    <row r="553">
      <c r="A553" s="16" t="n">
        <v>7500000</v>
      </c>
      <c r="B553" s="16">
        <f>計算!AO2316</f>
        <v/>
      </c>
      <c r="C553" s="17">
        <f>計算!AQ2316</f>
        <v/>
      </c>
      <c r="D553" s="16">
        <f>計算!AT2316</f>
        <v/>
      </c>
      <c r="E553" s="16">
        <f>計算!AU2316</f>
        <v/>
      </c>
      <c r="F553" s="16">
        <f>計算!J2316</f>
        <v/>
      </c>
    </row>
    <row r="554">
      <c r="A554" s="16" t="n">
        <v>7510000</v>
      </c>
      <c r="B554" s="16">
        <f>計算!AO2317</f>
        <v/>
      </c>
      <c r="C554" s="17">
        <f>計算!AQ2317</f>
        <v/>
      </c>
      <c r="D554" s="16">
        <f>計算!AT2317</f>
        <v/>
      </c>
      <c r="E554" s="16">
        <f>計算!AU2317</f>
        <v/>
      </c>
      <c r="F554" s="16">
        <f>計算!J2317</f>
        <v/>
      </c>
    </row>
    <row r="555">
      <c r="A555" s="16" t="n">
        <v>7520000</v>
      </c>
      <c r="B555" s="16">
        <f>計算!AO2318</f>
        <v/>
      </c>
      <c r="C555" s="17">
        <f>計算!AQ2318</f>
        <v/>
      </c>
      <c r="D555" s="16">
        <f>計算!AT2318</f>
        <v/>
      </c>
      <c r="E555" s="16">
        <f>計算!AU2318</f>
        <v/>
      </c>
      <c r="F555" s="16">
        <f>計算!J2318</f>
        <v/>
      </c>
    </row>
    <row r="556">
      <c r="A556" s="16" t="n">
        <v>7530000</v>
      </c>
      <c r="B556" s="16">
        <f>計算!AO2319</f>
        <v/>
      </c>
      <c r="C556" s="17">
        <f>計算!AQ2319</f>
        <v/>
      </c>
      <c r="D556" s="16">
        <f>計算!AT2319</f>
        <v/>
      </c>
      <c r="E556" s="16">
        <f>計算!AU2319</f>
        <v/>
      </c>
      <c r="F556" s="16">
        <f>計算!J2319</f>
        <v/>
      </c>
    </row>
    <row r="557">
      <c r="A557" s="16" t="n">
        <v>7540000</v>
      </c>
      <c r="B557" s="16">
        <f>計算!AO2320</f>
        <v/>
      </c>
      <c r="C557" s="17">
        <f>計算!AQ2320</f>
        <v/>
      </c>
      <c r="D557" s="16">
        <f>計算!AT2320</f>
        <v/>
      </c>
      <c r="E557" s="16">
        <f>計算!AU2320</f>
        <v/>
      </c>
      <c r="F557" s="16">
        <f>計算!J2320</f>
        <v/>
      </c>
    </row>
    <row r="558">
      <c r="A558" s="16" t="n">
        <v>7550000</v>
      </c>
      <c r="B558" s="16">
        <f>計算!AO2321</f>
        <v/>
      </c>
      <c r="C558" s="17">
        <f>計算!AQ2321</f>
        <v/>
      </c>
      <c r="D558" s="16">
        <f>計算!AT2321</f>
        <v/>
      </c>
      <c r="E558" s="16">
        <f>計算!AU2321</f>
        <v/>
      </c>
      <c r="F558" s="16">
        <f>計算!J2321</f>
        <v/>
      </c>
    </row>
    <row r="559">
      <c r="A559" s="16" t="n">
        <v>7560000</v>
      </c>
      <c r="B559" s="16">
        <f>計算!AO2322</f>
        <v/>
      </c>
      <c r="C559" s="17">
        <f>計算!AQ2322</f>
        <v/>
      </c>
      <c r="D559" s="16">
        <f>計算!AT2322</f>
        <v/>
      </c>
      <c r="E559" s="16">
        <f>計算!AU2322</f>
        <v/>
      </c>
      <c r="F559" s="16">
        <f>計算!J2322</f>
        <v/>
      </c>
    </row>
    <row r="560">
      <c r="A560" s="16" t="n">
        <v>7570000</v>
      </c>
      <c r="B560" s="16">
        <f>計算!AO2323</f>
        <v/>
      </c>
      <c r="C560" s="17">
        <f>計算!AQ2323</f>
        <v/>
      </c>
      <c r="D560" s="16">
        <f>計算!AT2323</f>
        <v/>
      </c>
      <c r="E560" s="16">
        <f>計算!AU2323</f>
        <v/>
      </c>
      <c r="F560" s="16">
        <f>計算!J2323</f>
        <v/>
      </c>
    </row>
    <row r="561">
      <c r="A561" s="16" t="n">
        <v>7580000</v>
      </c>
      <c r="B561" s="16">
        <f>計算!AO2324</f>
        <v/>
      </c>
      <c r="C561" s="17">
        <f>計算!AQ2324</f>
        <v/>
      </c>
      <c r="D561" s="16">
        <f>計算!AT2324</f>
        <v/>
      </c>
      <c r="E561" s="16">
        <f>計算!AU2324</f>
        <v/>
      </c>
      <c r="F561" s="16">
        <f>計算!J2324</f>
        <v/>
      </c>
    </row>
    <row r="562">
      <c r="A562" s="16" t="n">
        <v>7590000</v>
      </c>
      <c r="B562" s="16">
        <f>計算!AO2325</f>
        <v/>
      </c>
      <c r="C562" s="17">
        <f>計算!AQ2325</f>
        <v/>
      </c>
      <c r="D562" s="16">
        <f>計算!AT2325</f>
        <v/>
      </c>
      <c r="E562" s="16">
        <f>計算!AU2325</f>
        <v/>
      </c>
      <c r="F562" s="16">
        <f>計算!J2325</f>
        <v/>
      </c>
    </row>
    <row r="563">
      <c r="A563" s="16" t="n">
        <v>7600000</v>
      </c>
      <c r="B563" s="16">
        <f>計算!AO2326</f>
        <v/>
      </c>
      <c r="C563" s="17">
        <f>計算!AQ2326</f>
        <v/>
      </c>
      <c r="D563" s="16">
        <f>計算!AT2326</f>
        <v/>
      </c>
      <c r="E563" s="16">
        <f>計算!AU2326</f>
        <v/>
      </c>
      <c r="F563" s="16">
        <f>計算!J2326</f>
        <v/>
      </c>
    </row>
    <row r="564">
      <c r="A564" s="16" t="n">
        <v>7610000</v>
      </c>
      <c r="B564" s="16">
        <f>計算!AO2327</f>
        <v/>
      </c>
      <c r="C564" s="17">
        <f>計算!AQ2327</f>
        <v/>
      </c>
      <c r="D564" s="16">
        <f>計算!AT2327</f>
        <v/>
      </c>
      <c r="E564" s="16">
        <f>計算!AU2327</f>
        <v/>
      </c>
      <c r="F564" s="16">
        <f>計算!J2327</f>
        <v/>
      </c>
    </row>
    <row r="565">
      <c r="A565" s="16" t="n">
        <v>7620000</v>
      </c>
      <c r="B565" s="16">
        <f>計算!AO2328</f>
        <v/>
      </c>
      <c r="C565" s="17">
        <f>計算!AQ2328</f>
        <v/>
      </c>
      <c r="D565" s="16">
        <f>計算!AT2328</f>
        <v/>
      </c>
      <c r="E565" s="16">
        <f>計算!AU2328</f>
        <v/>
      </c>
      <c r="F565" s="16">
        <f>計算!J2328</f>
        <v/>
      </c>
    </row>
    <row r="566">
      <c r="A566" s="16" t="n">
        <v>7630000</v>
      </c>
      <c r="B566" s="16">
        <f>計算!AO2329</f>
        <v/>
      </c>
      <c r="C566" s="17">
        <f>計算!AQ2329</f>
        <v/>
      </c>
      <c r="D566" s="16">
        <f>計算!AT2329</f>
        <v/>
      </c>
      <c r="E566" s="16">
        <f>計算!AU2329</f>
        <v/>
      </c>
      <c r="F566" s="16">
        <f>計算!J2329</f>
        <v/>
      </c>
    </row>
    <row r="567">
      <c r="A567" s="16" t="n">
        <v>7640000</v>
      </c>
      <c r="B567" s="16">
        <f>計算!AO2330</f>
        <v/>
      </c>
      <c r="C567" s="17">
        <f>計算!AQ2330</f>
        <v/>
      </c>
      <c r="D567" s="16">
        <f>計算!AT2330</f>
        <v/>
      </c>
      <c r="E567" s="16">
        <f>計算!AU2330</f>
        <v/>
      </c>
      <c r="F567" s="16">
        <f>計算!J2330</f>
        <v/>
      </c>
    </row>
    <row r="568">
      <c r="A568" s="16" t="n">
        <v>7650000</v>
      </c>
      <c r="B568" s="16">
        <f>計算!AO2331</f>
        <v/>
      </c>
      <c r="C568" s="17">
        <f>計算!AQ2331</f>
        <v/>
      </c>
      <c r="D568" s="16">
        <f>計算!AT2331</f>
        <v/>
      </c>
      <c r="E568" s="16">
        <f>計算!AU2331</f>
        <v/>
      </c>
      <c r="F568" s="16">
        <f>計算!J2331</f>
        <v/>
      </c>
    </row>
    <row r="569">
      <c r="A569" s="16" t="n">
        <v>7660000</v>
      </c>
      <c r="B569" s="16">
        <f>計算!AO2332</f>
        <v/>
      </c>
      <c r="C569" s="17">
        <f>計算!AQ2332</f>
        <v/>
      </c>
      <c r="D569" s="16">
        <f>計算!AT2332</f>
        <v/>
      </c>
      <c r="E569" s="16">
        <f>計算!AU2332</f>
        <v/>
      </c>
      <c r="F569" s="16">
        <f>計算!J2332</f>
        <v/>
      </c>
    </row>
    <row r="570">
      <c r="A570" s="16" t="n">
        <v>7670000</v>
      </c>
      <c r="B570" s="16">
        <f>計算!AO2333</f>
        <v/>
      </c>
      <c r="C570" s="17">
        <f>計算!AQ2333</f>
        <v/>
      </c>
      <c r="D570" s="16">
        <f>計算!AT2333</f>
        <v/>
      </c>
      <c r="E570" s="16">
        <f>計算!AU2333</f>
        <v/>
      </c>
      <c r="F570" s="16">
        <f>計算!J2333</f>
        <v/>
      </c>
    </row>
    <row r="571">
      <c r="A571" s="16" t="n">
        <v>7680000</v>
      </c>
      <c r="B571" s="16">
        <f>計算!AO2334</f>
        <v/>
      </c>
      <c r="C571" s="17">
        <f>計算!AQ2334</f>
        <v/>
      </c>
      <c r="D571" s="16">
        <f>計算!AT2334</f>
        <v/>
      </c>
      <c r="E571" s="16">
        <f>計算!AU2334</f>
        <v/>
      </c>
      <c r="F571" s="16">
        <f>計算!J2334</f>
        <v/>
      </c>
    </row>
    <row r="572">
      <c r="A572" s="16" t="n">
        <v>7690000</v>
      </c>
      <c r="B572" s="16">
        <f>計算!AO2335</f>
        <v/>
      </c>
      <c r="C572" s="17">
        <f>計算!AQ2335</f>
        <v/>
      </c>
      <c r="D572" s="16">
        <f>計算!AT2335</f>
        <v/>
      </c>
      <c r="E572" s="16">
        <f>計算!AU2335</f>
        <v/>
      </c>
      <c r="F572" s="16">
        <f>計算!J2335</f>
        <v/>
      </c>
    </row>
    <row r="573">
      <c r="A573" s="16" t="n">
        <v>7700000</v>
      </c>
      <c r="B573" s="16">
        <f>計算!AO2336</f>
        <v/>
      </c>
      <c r="C573" s="17">
        <f>計算!AQ2336</f>
        <v/>
      </c>
      <c r="D573" s="16">
        <f>計算!AT2336</f>
        <v/>
      </c>
      <c r="E573" s="16">
        <f>計算!AU2336</f>
        <v/>
      </c>
      <c r="F573" s="16">
        <f>計算!J2336</f>
        <v/>
      </c>
    </row>
    <row r="574">
      <c r="A574" s="16" t="n">
        <v>7710000</v>
      </c>
      <c r="B574" s="16">
        <f>計算!AO2337</f>
        <v/>
      </c>
      <c r="C574" s="17">
        <f>計算!AQ2337</f>
        <v/>
      </c>
      <c r="D574" s="16">
        <f>計算!AT2337</f>
        <v/>
      </c>
      <c r="E574" s="16">
        <f>計算!AU2337</f>
        <v/>
      </c>
      <c r="F574" s="16">
        <f>計算!J2337</f>
        <v/>
      </c>
    </row>
    <row r="575">
      <c r="A575" s="16" t="n">
        <v>7720000</v>
      </c>
      <c r="B575" s="16">
        <f>計算!AO2338</f>
        <v/>
      </c>
      <c r="C575" s="17">
        <f>計算!AQ2338</f>
        <v/>
      </c>
      <c r="D575" s="16">
        <f>計算!AT2338</f>
        <v/>
      </c>
      <c r="E575" s="16">
        <f>計算!AU2338</f>
        <v/>
      </c>
      <c r="F575" s="16">
        <f>計算!J2338</f>
        <v/>
      </c>
    </row>
    <row r="576">
      <c r="A576" s="16" t="n">
        <v>7730000</v>
      </c>
      <c r="B576" s="16">
        <f>計算!AO2339</f>
        <v/>
      </c>
      <c r="C576" s="17">
        <f>計算!AQ2339</f>
        <v/>
      </c>
      <c r="D576" s="16">
        <f>計算!AT2339</f>
        <v/>
      </c>
      <c r="E576" s="16">
        <f>計算!AU2339</f>
        <v/>
      </c>
      <c r="F576" s="16">
        <f>計算!J2339</f>
        <v/>
      </c>
    </row>
    <row r="577">
      <c r="A577" s="16" t="n">
        <v>7740000</v>
      </c>
      <c r="B577" s="16">
        <f>計算!AO2340</f>
        <v/>
      </c>
      <c r="C577" s="17">
        <f>計算!AQ2340</f>
        <v/>
      </c>
      <c r="D577" s="16">
        <f>計算!AT2340</f>
        <v/>
      </c>
      <c r="E577" s="16">
        <f>計算!AU2340</f>
        <v/>
      </c>
      <c r="F577" s="16">
        <f>計算!J2340</f>
        <v/>
      </c>
    </row>
    <row r="578">
      <c r="A578" s="16" t="n">
        <v>7750000</v>
      </c>
      <c r="B578" s="16">
        <f>計算!AO2341</f>
        <v/>
      </c>
      <c r="C578" s="17">
        <f>計算!AQ2341</f>
        <v/>
      </c>
      <c r="D578" s="16">
        <f>計算!AT2341</f>
        <v/>
      </c>
      <c r="E578" s="16">
        <f>計算!AU2341</f>
        <v/>
      </c>
      <c r="F578" s="16">
        <f>計算!J2341</f>
        <v/>
      </c>
    </row>
    <row r="579">
      <c r="A579" s="16" t="n">
        <v>7760000</v>
      </c>
      <c r="B579" s="16">
        <f>計算!AO2342</f>
        <v/>
      </c>
      <c r="C579" s="17">
        <f>計算!AQ2342</f>
        <v/>
      </c>
      <c r="D579" s="16">
        <f>計算!AT2342</f>
        <v/>
      </c>
      <c r="E579" s="16">
        <f>計算!AU2342</f>
        <v/>
      </c>
      <c r="F579" s="16">
        <f>計算!J2342</f>
        <v/>
      </c>
    </row>
    <row r="580">
      <c r="A580" s="16" t="n">
        <v>7770000</v>
      </c>
      <c r="B580" s="16">
        <f>計算!AO2343</f>
        <v/>
      </c>
      <c r="C580" s="17">
        <f>計算!AQ2343</f>
        <v/>
      </c>
      <c r="D580" s="16">
        <f>計算!AT2343</f>
        <v/>
      </c>
      <c r="E580" s="16">
        <f>計算!AU2343</f>
        <v/>
      </c>
      <c r="F580" s="16">
        <f>計算!J2343</f>
        <v/>
      </c>
    </row>
    <row r="581">
      <c r="A581" s="16" t="n">
        <v>7780000</v>
      </c>
      <c r="B581" s="16">
        <f>計算!AO2344</f>
        <v/>
      </c>
      <c r="C581" s="17">
        <f>計算!AQ2344</f>
        <v/>
      </c>
      <c r="D581" s="16">
        <f>計算!AT2344</f>
        <v/>
      </c>
      <c r="E581" s="16">
        <f>計算!AU2344</f>
        <v/>
      </c>
      <c r="F581" s="16">
        <f>計算!J2344</f>
        <v/>
      </c>
    </row>
    <row r="582">
      <c r="A582" s="16" t="n">
        <v>7790000</v>
      </c>
      <c r="B582" s="16">
        <f>計算!AO2345</f>
        <v/>
      </c>
      <c r="C582" s="17">
        <f>計算!AQ2345</f>
        <v/>
      </c>
      <c r="D582" s="16">
        <f>計算!AT2345</f>
        <v/>
      </c>
      <c r="E582" s="16">
        <f>計算!AU2345</f>
        <v/>
      </c>
      <c r="F582" s="16">
        <f>計算!J2345</f>
        <v/>
      </c>
    </row>
    <row r="583">
      <c r="A583" s="16" t="n">
        <v>7800000</v>
      </c>
      <c r="B583" s="16">
        <f>計算!AO2346</f>
        <v/>
      </c>
      <c r="C583" s="17">
        <f>計算!AQ2346</f>
        <v/>
      </c>
      <c r="D583" s="16">
        <f>計算!AT2346</f>
        <v/>
      </c>
      <c r="E583" s="16">
        <f>計算!AU2346</f>
        <v/>
      </c>
      <c r="F583" s="16">
        <f>計算!J2346</f>
        <v/>
      </c>
    </row>
    <row r="584">
      <c r="A584" s="16" t="n">
        <v>7810000</v>
      </c>
      <c r="B584" s="16">
        <f>計算!AO2347</f>
        <v/>
      </c>
      <c r="C584" s="17">
        <f>計算!AQ2347</f>
        <v/>
      </c>
      <c r="D584" s="16">
        <f>計算!AT2347</f>
        <v/>
      </c>
      <c r="E584" s="16">
        <f>計算!AU2347</f>
        <v/>
      </c>
      <c r="F584" s="16">
        <f>計算!J2347</f>
        <v/>
      </c>
    </row>
    <row r="585">
      <c r="A585" s="16" t="n">
        <v>7820000</v>
      </c>
      <c r="B585" s="16">
        <f>計算!AO2348</f>
        <v/>
      </c>
      <c r="C585" s="17">
        <f>計算!AQ2348</f>
        <v/>
      </c>
      <c r="D585" s="16">
        <f>計算!AT2348</f>
        <v/>
      </c>
      <c r="E585" s="16">
        <f>計算!AU2348</f>
        <v/>
      </c>
      <c r="F585" s="16">
        <f>計算!J2348</f>
        <v/>
      </c>
    </row>
    <row r="586">
      <c r="A586" s="16" t="n">
        <v>7830000</v>
      </c>
      <c r="B586" s="16">
        <f>計算!AO2349</f>
        <v/>
      </c>
      <c r="C586" s="17">
        <f>計算!AQ2349</f>
        <v/>
      </c>
      <c r="D586" s="16">
        <f>計算!AT2349</f>
        <v/>
      </c>
      <c r="E586" s="16">
        <f>計算!AU2349</f>
        <v/>
      </c>
      <c r="F586" s="16">
        <f>計算!J2349</f>
        <v/>
      </c>
    </row>
    <row r="587">
      <c r="A587" s="16" t="n">
        <v>7840000</v>
      </c>
      <c r="B587" s="16">
        <f>計算!AO2350</f>
        <v/>
      </c>
      <c r="C587" s="17">
        <f>計算!AQ2350</f>
        <v/>
      </c>
      <c r="D587" s="16">
        <f>計算!AT2350</f>
        <v/>
      </c>
      <c r="E587" s="16">
        <f>計算!AU2350</f>
        <v/>
      </c>
      <c r="F587" s="16">
        <f>計算!J2350</f>
        <v/>
      </c>
    </row>
    <row r="588">
      <c r="A588" s="16" t="n">
        <v>7850000</v>
      </c>
      <c r="B588" s="16">
        <f>計算!AO2351</f>
        <v/>
      </c>
      <c r="C588" s="17">
        <f>計算!AQ2351</f>
        <v/>
      </c>
      <c r="D588" s="16">
        <f>計算!AT2351</f>
        <v/>
      </c>
      <c r="E588" s="16">
        <f>計算!AU2351</f>
        <v/>
      </c>
      <c r="F588" s="16">
        <f>計算!J2351</f>
        <v/>
      </c>
    </row>
    <row r="589">
      <c r="A589" s="16" t="n">
        <v>7860000</v>
      </c>
      <c r="B589" s="16">
        <f>計算!AO2352</f>
        <v/>
      </c>
      <c r="C589" s="17">
        <f>計算!AQ2352</f>
        <v/>
      </c>
      <c r="D589" s="16">
        <f>計算!AT2352</f>
        <v/>
      </c>
      <c r="E589" s="16">
        <f>計算!AU2352</f>
        <v/>
      </c>
      <c r="F589" s="16">
        <f>計算!J2352</f>
        <v/>
      </c>
    </row>
    <row r="590">
      <c r="A590" s="16" t="n">
        <v>7870000</v>
      </c>
      <c r="B590" s="16">
        <f>計算!AO2353</f>
        <v/>
      </c>
      <c r="C590" s="17">
        <f>計算!AQ2353</f>
        <v/>
      </c>
      <c r="D590" s="16">
        <f>計算!AT2353</f>
        <v/>
      </c>
      <c r="E590" s="16">
        <f>計算!AU2353</f>
        <v/>
      </c>
      <c r="F590" s="16">
        <f>計算!J2353</f>
        <v/>
      </c>
    </row>
    <row r="591">
      <c r="A591" s="16" t="n">
        <v>7880000</v>
      </c>
      <c r="B591" s="16">
        <f>計算!AO2354</f>
        <v/>
      </c>
      <c r="C591" s="17">
        <f>計算!AQ2354</f>
        <v/>
      </c>
      <c r="D591" s="16">
        <f>計算!AT2354</f>
        <v/>
      </c>
      <c r="E591" s="16">
        <f>計算!AU2354</f>
        <v/>
      </c>
      <c r="F591" s="16">
        <f>計算!J2354</f>
        <v/>
      </c>
    </row>
    <row r="592">
      <c r="A592" s="16" t="n">
        <v>7890000</v>
      </c>
      <c r="B592" s="16">
        <f>計算!AO2355</f>
        <v/>
      </c>
      <c r="C592" s="17">
        <f>計算!AQ2355</f>
        <v/>
      </c>
      <c r="D592" s="16">
        <f>計算!AT2355</f>
        <v/>
      </c>
      <c r="E592" s="16">
        <f>計算!AU2355</f>
        <v/>
      </c>
      <c r="F592" s="16">
        <f>計算!J2355</f>
        <v/>
      </c>
    </row>
    <row r="593">
      <c r="A593" s="16" t="n">
        <v>7900000</v>
      </c>
      <c r="B593" s="16">
        <f>計算!AO2356</f>
        <v/>
      </c>
      <c r="C593" s="17">
        <f>計算!AQ2356</f>
        <v/>
      </c>
      <c r="D593" s="16">
        <f>計算!AT2356</f>
        <v/>
      </c>
      <c r="E593" s="16">
        <f>計算!AU2356</f>
        <v/>
      </c>
      <c r="F593" s="16">
        <f>計算!J2356</f>
        <v/>
      </c>
    </row>
    <row r="594">
      <c r="A594" s="16" t="n">
        <v>7910000</v>
      </c>
      <c r="B594" s="16">
        <f>計算!AO2357</f>
        <v/>
      </c>
      <c r="C594" s="17">
        <f>計算!AQ2357</f>
        <v/>
      </c>
      <c r="D594" s="16">
        <f>計算!AT2357</f>
        <v/>
      </c>
      <c r="E594" s="16">
        <f>計算!AU2357</f>
        <v/>
      </c>
      <c r="F594" s="16">
        <f>計算!J2357</f>
        <v/>
      </c>
    </row>
    <row r="595">
      <c r="A595" s="16" t="n">
        <v>7920000</v>
      </c>
      <c r="B595" s="16">
        <f>計算!AO2358</f>
        <v/>
      </c>
      <c r="C595" s="17">
        <f>計算!AQ2358</f>
        <v/>
      </c>
      <c r="D595" s="16">
        <f>計算!AT2358</f>
        <v/>
      </c>
      <c r="E595" s="16">
        <f>計算!AU2358</f>
        <v/>
      </c>
      <c r="F595" s="16">
        <f>計算!J2358</f>
        <v/>
      </c>
    </row>
    <row r="596">
      <c r="A596" s="16" t="n">
        <v>7930000</v>
      </c>
      <c r="B596" s="16">
        <f>計算!AO2359</f>
        <v/>
      </c>
      <c r="C596" s="17">
        <f>計算!AQ2359</f>
        <v/>
      </c>
      <c r="D596" s="16">
        <f>計算!AT2359</f>
        <v/>
      </c>
      <c r="E596" s="16">
        <f>計算!AU2359</f>
        <v/>
      </c>
      <c r="F596" s="16">
        <f>計算!J2359</f>
        <v/>
      </c>
    </row>
    <row r="597">
      <c r="A597" s="16" t="n">
        <v>7940000</v>
      </c>
      <c r="B597" s="16">
        <f>計算!AO2360</f>
        <v/>
      </c>
      <c r="C597" s="17">
        <f>計算!AQ2360</f>
        <v/>
      </c>
      <c r="D597" s="16">
        <f>計算!AT2360</f>
        <v/>
      </c>
      <c r="E597" s="16">
        <f>計算!AU2360</f>
        <v/>
      </c>
      <c r="F597" s="16">
        <f>計算!J2360</f>
        <v/>
      </c>
    </row>
    <row r="598">
      <c r="A598" s="16" t="n">
        <v>7950000</v>
      </c>
      <c r="B598" s="16">
        <f>計算!AO2361</f>
        <v/>
      </c>
      <c r="C598" s="17">
        <f>計算!AQ2361</f>
        <v/>
      </c>
      <c r="D598" s="16">
        <f>計算!AT2361</f>
        <v/>
      </c>
      <c r="E598" s="16">
        <f>計算!AU2361</f>
        <v/>
      </c>
      <c r="F598" s="16">
        <f>計算!J2361</f>
        <v/>
      </c>
    </row>
    <row r="599">
      <c r="A599" s="16" t="n">
        <v>7960000</v>
      </c>
      <c r="B599" s="16">
        <f>計算!AO2362</f>
        <v/>
      </c>
      <c r="C599" s="17">
        <f>計算!AQ2362</f>
        <v/>
      </c>
      <c r="D599" s="16">
        <f>計算!AT2362</f>
        <v/>
      </c>
      <c r="E599" s="16">
        <f>計算!AU2362</f>
        <v/>
      </c>
      <c r="F599" s="16">
        <f>計算!J2362</f>
        <v/>
      </c>
    </row>
    <row r="600">
      <c r="A600" s="16" t="n">
        <v>7970000</v>
      </c>
      <c r="B600" s="16">
        <f>計算!AO2363</f>
        <v/>
      </c>
      <c r="C600" s="17">
        <f>計算!AQ2363</f>
        <v/>
      </c>
      <c r="D600" s="16">
        <f>計算!AT2363</f>
        <v/>
      </c>
      <c r="E600" s="16">
        <f>計算!AU2363</f>
        <v/>
      </c>
      <c r="F600" s="16">
        <f>計算!J2363</f>
        <v/>
      </c>
    </row>
    <row r="601">
      <c r="A601" s="16" t="n">
        <v>7980000</v>
      </c>
      <c r="B601" s="16">
        <f>計算!AO2364</f>
        <v/>
      </c>
      <c r="C601" s="17">
        <f>計算!AQ2364</f>
        <v/>
      </c>
      <c r="D601" s="16">
        <f>計算!AT2364</f>
        <v/>
      </c>
      <c r="E601" s="16">
        <f>計算!AU2364</f>
        <v/>
      </c>
      <c r="F601" s="16">
        <f>計算!J2364</f>
        <v/>
      </c>
    </row>
    <row r="602">
      <c r="A602" s="16" t="n">
        <v>7990000</v>
      </c>
      <c r="B602" s="16">
        <f>計算!AO2365</f>
        <v/>
      </c>
      <c r="C602" s="17">
        <f>計算!AQ2365</f>
        <v/>
      </c>
      <c r="D602" s="16">
        <f>計算!AT2365</f>
        <v/>
      </c>
      <c r="E602" s="16">
        <f>計算!AU2365</f>
        <v/>
      </c>
      <c r="F602" s="16">
        <f>計算!J2365</f>
        <v/>
      </c>
    </row>
    <row r="603">
      <c r="A603" s="16" t="n">
        <v>8000000</v>
      </c>
      <c r="B603" s="16">
        <f>計算!AO2366</f>
        <v/>
      </c>
      <c r="C603" s="17">
        <f>計算!AQ2366</f>
        <v/>
      </c>
      <c r="D603" s="16">
        <f>計算!AT2366</f>
        <v/>
      </c>
      <c r="E603" s="16">
        <f>計算!AU2366</f>
        <v/>
      </c>
      <c r="F603" s="16">
        <f>計算!J2366</f>
        <v/>
      </c>
    </row>
    <row r="604">
      <c r="A604" s="16" t="n">
        <v>8010000</v>
      </c>
      <c r="B604" s="16">
        <f>計算!AO2367</f>
        <v/>
      </c>
      <c r="C604" s="17">
        <f>計算!AQ2367</f>
        <v/>
      </c>
      <c r="D604" s="16">
        <f>計算!AT2367</f>
        <v/>
      </c>
      <c r="E604" s="16">
        <f>計算!AU2367</f>
        <v/>
      </c>
      <c r="F604" s="16">
        <f>計算!J2367</f>
        <v/>
      </c>
    </row>
    <row r="605">
      <c r="A605" s="16" t="n">
        <v>8020000</v>
      </c>
      <c r="B605" s="16">
        <f>計算!AO2368</f>
        <v/>
      </c>
      <c r="C605" s="17">
        <f>計算!AQ2368</f>
        <v/>
      </c>
      <c r="D605" s="16">
        <f>計算!AT2368</f>
        <v/>
      </c>
      <c r="E605" s="16">
        <f>計算!AU2368</f>
        <v/>
      </c>
      <c r="F605" s="16">
        <f>計算!J2368</f>
        <v/>
      </c>
    </row>
    <row r="606">
      <c r="A606" s="16" t="n">
        <v>8030000</v>
      </c>
      <c r="B606" s="16">
        <f>計算!AO2369</f>
        <v/>
      </c>
      <c r="C606" s="17">
        <f>計算!AQ2369</f>
        <v/>
      </c>
      <c r="D606" s="16">
        <f>計算!AT2369</f>
        <v/>
      </c>
      <c r="E606" s="16">
        <f>計算!AU2369</f>
        <v/>
      </c>
      <c r="F606" s="16">
        <f>計算!J2369</f>
        <v/>
      </c>
    </row>
    <row r="607">
      <c r="A607" s="16" t="n">
        <v>8040000</v>
      </c>
      <c r="B607" s="16">
        <f>計算!AO2370</f>
        <v/>
      </c>
      <c r="C607" s="17">
        <f>計算!AQ2370</f>
        <v/>
      </c>
      <c r="D607" s="16">
        <f>計算!AT2370</f>
        <v/>
      </c>
      <c r="E607" s="16">
        <f>計算!AU2370</f>
        <v/>
      </c>
      <c r="F607" s="16">
        <f>計算!J2370</f>
        <v/>
      </c>
    </row>
    <row r="608">
      <c r="A608" s="16" t="n">
        <v>8050000</v>
      </c>
      <c r="B608" s="16">
        <f>計算!AO2371</f>
        <v/>
      </c>
      <c r="C608" s="17">
        <f>計算!AQ2371</f>
        <v/>
      </c>
      <c r="D608" s="16">
        <f>計算!AT2371</f>
        <v/>
      </c>
      <c r="E608" s="16">
        <f>計算!AU2371</f>
        <v/>
      </c>
      <c r="F608" s="16">
        <f>計算!J2371</f>
        <v/>
      </c>
    </row>
    <row r="609">
      <c r="A609" s="16" t="n">
        <v>8060000</v>
      </c>
      <c r="B609" s="16">
        <f>計算!AO2372</f>
        <v/>
      </c>
      <c r="C609" s="17">
        <f>計算!AQ2372</f>
        <v/>
      </c>
      <c r="D609" s="16">
        <f>計算!AT2372</f>
        <v/>
      </c>
      <c r="E609" s="16">
        <f>計算!AU2372</f>
        <v/>
      </c>
      <c r="F609" s="16">
        <f>計算!J2372</f>
        <v/>
      </c>
    </row>
    <row r="610">
      <c r="A610" s="16" t="n">
        <v>8070000</v>
      </c>
      <c r="B610" s="16">
        <f>計算!AO2373</f>
        <v/>
      </c>
      <c r="C610" s="17">
        <f>計算!AQ2373</f>
        <v/>
      </c>
      <c r="D610" s="16">
        <f>計算!AT2373</f>
        <v/>
      </c>
      <c r="E610" s="16">
        <f>計算!AU2373</f>
        <v/>
      </c>
      <c r="F610" s="16">
        <f>計算!J2373</f>
        <v/>
      </c>
    </row>
    <row r="611">
      <c r="A611" s="16" t="n">
        <v>8080000</v>
      </c>
      <c r="B611" s="16">
        <f>計算!AO2374</f>
        <v/>
      </c>
      <c r="C611" s="17">
        <f>計算!AQ2374</f>
        <v/>
      </c>
      <c r="D611" s="16">
        <f>計算!AT2374</f>
        <v/>
      </c>
      <c r="E611" s="16">
        <f>計算!AU2374</f>
        <v/>
      </c>
      <c r="F611" s="16">
        <f>計算!J2374</f>
        <v/>
      </c>
    </row>
    <row r="612">
      <c r="A612" s="16" t="n">
        <v>8090000</v>
      </c>
      <c r="B612" s="16">
        <f>計算!AO2375</f>
        <v/>
      </c>
      <c r="C612" s="17">
        <f>計算!AQ2375</f>
        <v/>
      </c>
      <c r="D612" s="16">
        <f>計算!AT2375</f>
        <v/>
      </c>
      <c r="E612" s="16">
        <f>計算!AU2375</f>
        <v/>
      </c>
      <c r="F612" s="16">
        <f>計算!J2375</f>
        <v/>
      </c>
    </row>
    <row r="613">
      <c r="A613" s="16" t="n">
        <v>8100000</v>
      </c>
      <c r="B613" s="16">
        <f>計算!AO2376</f>
        <v/>
      </c>
      <c r="C613" s="17">
        <f>計算!AQ2376</f>
        <v/>
      </c>
      <c r="D613" s="16">
        <f>計算!AT2376</f>
        <v/>
      </c>
      <c r="E613" s="16">
        <f>計算!AU2376</f>
        <v/>
      </c>
      <c r="F613" s="16">
        <f>計算!J2376</f>
        <v/>
      </c>
    </row>
    <row r="614">
      <c r="A614" s="16" t="n">
        <v>8110000</v>
      </c>
      <c r="B614" s="16">
        <f>計算!AO2377</f>
        <v/>
      </c>
      <c r="C614" s="17">
        <f>計算!AQ2377</f>
        <v/>
      </c>
      <c r="D614" s="16">
        <f>計算!AT2377</f>
        <v/>
      </c>
      <c r="E614" s="16">
        <f>計算!AU2377</f>
        <v/>
      </c>
      <c r="F614" s="16">
        <f>計算!J2377</f>
        <v/>
      </c>
    </row>
    <row r="615">
      <c r="A615" s="16" t="n">
        <v>8120000</v>
      </c>
      <c r="B615" s="16">
        <f>計算!AO2378</f>
        <v/>
      </c>
      <c r="C615" s="17">
        <f>計算!AQ2378</f>
        <v/>
      </c>
      <c r="D615" s="16">
        <f>計算!AT2378</f>
        <v/>
      </c>
      <c r="E615" s="16">
        <f>計算!AU2378</f>
        <v/>
      </c>
      <c r="F615" s="16">
        <f>計算!J2378</f>
        <v/>
      </c>
    </row>
    <row r="616">
      <c r="A616" s="16" t="n">
        <v>8130000</v>
      </c>
      <c r="B616" s="16">
        <f>計算!AO2379</f>
        <v/>
      </c>
      <c r="C616" s="17">
        <f>計算!AQ2379</f>
        <v/>
      </c>
      <c r="D616" s="16">
        <f>計算!AT2379</f>
        <v/>
      </c>
      <c r="E616" s="16">
        <f>計算!AU2379</f>
        <v/>
      </c>
      <c r="F616" s="16">
        <f>計算!J2379</f>
        <v/>
      </c>
    </row>
    <row r="617">
      <c r="A617" s="16" t="n">
        <v>8140000</v>
      </c>
      <c r="B617" s="16">
        <f>計算!AO2380</f>
        <v/>
      </c>
      <c r="C617" s="17">
        <f>計算!AQ2380</f>
        <v/>
      </c>
      <c r="D617" s="16">
        <f>計算!AT2380</f>
        <v/>
      </c>
      <c r="E617" s="16">
        <f>計算!AU2380</f>
        <v/>
      </c>
      <c r="F617" s="16">
        <f>計算!J2380</f>
        <v/>
      </c>
    </row>
    <row r="618">
      <c r="A618" s="16" t="n">
        <v>8150000</v>
      </c>
      <c r="B618" s="16">
        <f>計算!AO2381</f>
        <v/>
      </c>
      <c r="C618" s="17">
        <f>計算!AQ2381</f>
        <v/>
      </c>
      <c r="D618" s="16">
        <f>計算!AT2381</f>
        <v/>
      </c>
      <c r="E618" s="16">
        <f>計算!AU2381</f>
        <v/>
      </c>
      <c r="F618" s="16">
        <f>計算!J2381</f>
        <v/>
      </c>
    </row>
    <row r="619">
      <c r="A619" s="16" t="n">
        <v>8160000</v>
      </c>
      <c r="B619" s="16">
        <f>計算!AO2382</f>
        <v/>
      </c>
      <c r="C619" s="17">
        <f>計算!AQ2382</f>
        <v/>
      </c>
      <c r="D619" s="16">
        <f>計算!AT2382</f>
        <v/>
      </c>
      <c r="E619" s="16">
        <f>計算!AU2382</f>
        <v/>
      </c>
      <c r="F619" s="16">
        <f>計算!J2382</f>
        <v/>
      </c>
    </row>
    <row r="620">
      <c r="A620" s="16" t="n">
        <v>8170000</v>
      </c>
      <c r="B620" s="16">
        <f>計算!AO2383</f>
        <v/>
      </c>
      <c r="C620" s="17">
        <f>計算!AQ2383</f>
        <v/>
      </c>
      <c r="D620" s="16">
        <f>計算!AT2383</f>
        <v/>
      </c>
      <c r="E620" s="16">
        <f>計算!AU2383</f>
        <v/>
      </c>
      <c r="F620" s="16">
        <f>計算!J2383</f>
        <v/>
      </c>
    </row>
    <row r="621">
      <c r="A621" s="16" t="n">
        <v>8180000</v>
      </c>
      <c r="B621" s="16">
        <f>計算!AO2384</f>
        <v/>
      </c>
      <c r="C621" s="17">
        <f>計算!AQ2384</f>
        <v/>
      </c>
      <c r="D621" s="16">
        <f>計算!AT2384</f>
        <v/>
      </c>
      <c r="E621" s="16">
        <f>計算!AU2384</f>
        <v/>
      </c>
      <c r="F621" s="16">
        <f>計算!J2384</f>
        <v/>
      </c>
    </row>
    <row r="622">
      <c r="A622" s="16" t="n">
        <v>8190000</v>
      </c>
      <c r="B622" s="16">
        <f>計算!AO2385</f>
        <v/>
      </c>
      <c r="C622" s="17">
        <f>計算!AQ2385</f>
        <v/>
      </c>
      <c r="D622" s="16">
        <f>計算!AT2385</f>
        <v/>
      </c>
      <c r="E622" s="16">
        <f>計算!AU2385</f>
        <v/>
      </c>
      <c r="F622" s="16">
        <f>計算!J2385</f>
        <v/>
      </c>
    </row>
    <row r="623">
      <c r="A623" s="16" t="n">
        <v>8200000</v>
      </c>
      <c r="B623" s="16">
        <f>計算!AO2386</f>
        <v/>
      </c>
      <c r="C623" s="17">
        <f>計算!AQ2386</f>
        <v/>
      </c>
      <c r="D623" s="16">
        <f>計算!AT2386</f>
        <v/>
      </c>
      <c r="E623" s="16">
        <f>計算!AU2386</f>
        <v/>
      </c>
      <c r="F623" s="16">
        <f>計算!J2386</f>
        <v/>
      </c>
    </row>
    <row r="624">
      <c r="A624" s="16" t="n">
        <v>8210000</v>
      </c>
      <c r="B624" s="16">
        <f>計算!AO2387</f>
        <v/>
      </c>
      <c r="C624" s="17">
        <f>計算!AQ2387</f>
        <v/>
      </c>
      <c r="D624" s="16">
        <f>計算!AT2387</f>
        <v/>
      </c>
      <c r="E624" s="16">
        <f>計算!AU2387</f>
        <v/>
      </c>
      <c r="F624" s="16">
        <f>計算!J2387</f>
        <v/>
      </c>
    </row>
    <row r="625">
      <c r="A625" s="16" t="n">
        <v>8220000</v>
      </c>
      <c r="B625" s="16">
        <f>計算!AO2388</f>
        <v/>
      </c>
      <c r="C625" s="17">
        <f>計算!AQ2388</f>
        <v/>
      </c>
      <c r="D625" s="16">
        <f>計算!AT2388</f>
        <v/>
      </c>
      <c r="E625" s="16">
        <f>計算!AU2388</f>
        <v/>
      </c>
      <c r="F625" s="16">
        <f>計算!J2388</f>
        <v/>
      </c>
    </row>
    <row r="626">
      <c r="A626" s="16" t="n">
        <v>8230000</v>
      </c>
      <c r="B626" s="16">
        <f>計算!AO2389</f>
        <v/>
      </c>
      <c r="C626" s="17">
        <f>計算!AQ2389</f>
        <v/>
      </c>
      <c r="D626" s="16">
        <f>計算!AT2389</f>
        <v/>
      </c>
      <c r="E626" s="16">
        <f>計算!AU2389</f>
        <v/>
      </c>
      <c r="F626" s="16">
        <f>計算!J2389</f>
        <v/>
      </c>
    </row>
    <row r="627">
      <c r="A627" s="16" t="n">
        <v>8240000</v>
      </c>
      <c r="B627" s="16">
        <f>計算!AO2390</f>
        <v/>
      </c>
      <c r="C627" s="17">
        <f>計算!AQ2390</f>
        <v/>
      </c>
      <c r="D627" s="16">
        <f>計算!AT2390</f>
        <v/>
      </c>
      <c r="E627" s="16">
        <f>計算!AU2390</f>
        <v/>
      </c>
      <c r="F627" s="16">
        <f>計算!J2390</f>
        <v/>
      </c>
    </row>
    <row r="628">
      <c r="A628" s="16" t="n">
        <v>8250000</v>
      </c>
      <c r="B628" s="16">
        <f>計算!AO2391</f>
        <v/>
      </c>
      <c r="C628" s="17">
        <f>計算!AQ2391</f>
        <v/>
      </c>
      <c r="D628" s="16">
        <f>計算!AT2391</f>
        <v/>
      </c>
      <c r="E628" s="16">
        <f>計算!AU2391</f>
        <v/>
      </c>
      <c r="F628" s="16">
        <f>計算!J2391</f>
        <v/>
      </c>
    </row>
    <row r="629">
      <c r="A629" s="16" t="n">
        <v>8260000</v>
      </c>
      <c r="B629" s="16">
        <f>計算!AO2392</f>
        <v/>
      </c>
      <c r="C629" s="17">
        <f>計算!AQ2392</f>
        <v/>
      </c>
      <c r="D629" s="16">
        <f>計算!AT2392</f>
        <v/>
      </c>
      <c r="E629" s="16">
        <f>計算!AU2392</f>
        <v/>
      </c>
      <c r="F629" s="16">
        <f>計算!J2392</f>
        <v/>
      </c>
    </row>
    <row r="630">
      <c r="A630" s="16" t="n">
        <v>8270000</v>
      </c>
      <c r="B630" s="16">
        <f>計算!AO2393</f>
        <v/>
      </c>
      <c r="C630" s="17">
        <f>計算!AQ2393</f>
        <v/>
      </c>
      <c r="D630" s="16">
        <f>計算!AT2393</f>
        <v/>
      </c>
      <c r="E630" s="16">
        <f>計算!AU2393</f>
        <v/>
      </c>
      <c r="F630" s="16">
        <f>計算!J2393</f>
        <v/>
      </c>
    </row>
    <row r="631">
      <c r="A631" s="16" t="n">
        <v>8280000</v>
      </c>
      <c r="B631" s="16">
        <f>計算!AO2394</f>
        <v/>
      </c>
      <c r="C631" s="17">
        <f>計算!AQ2394</f>
        <v/>
      </c>
      <c r="D631" s="16">
        <f>計算!AT2394</f>
        <v/>
      </c>
      <c r="E631" s="16">
        <f>計算!AU2394</f>
        <v/>
      </c>
      <c r="F631" s="16">
        <f>計算!J2394</f>
        <v/>
      </c>
    </row>
    <row r="632">
      <c r="A632" s="16" t="n">
        <v>8290000</v>
      </c>
      <c r="B632" s="16">
        <f>計算!AO2395</f>
        <v/>
      </c>
      <c r="C632" s="17">
        <f>計算!AQ2395</f>
        <v/>
      </c>
      <c r="D632" s="16">
        <f>計算!AT2395</f>
        <v/>
      </c>
      <c r="E632" s="16">
        <f>計算!AU2395</f>
        <v/>
      </c>
      <c r="F632" s="16">
        <f>計算!J2395</f>
        <v/>
      </c>
    </row>
    <row r="633">
      <c r="A633" s="16" t="n">
        <v>8300000</v>
      </c>
      <c r="B633" s="16">
        <f>計算!AO2396</f>
        <v/>
      </c>
      <c r="C633" s="17">
        <f>計算!AQ2396</f>
        <v/>
      </c>
      <c r="D633" s="16">
        <f>計算!AT2396</f>
        <v/>
      </c>
      <c r="E633" s="16">
        <f>計算!AU2396</f>
        <v/>
      </c>
      <c r="F633" s="16">
        <f>計算!J2396</f>
        <v/>
      </c>
    </row>
    <row r="634">
      <c r="A634" s="16" t="n">
        <v>8310000</v>
      </c>
      <c r="B634" s="16">
        <f>計算!AO2397</f>
        <v/>
      </c>
      <c r="C634" s="17">
        <f>計算!AQ2397</f>
        <v/>
      </c>
      <c r="D634" s="16">
        <f>計算!AT2397</f>
        <v/>
      </c>
      <c r="E634" s="16">
        <f>計算!AU2397</f>
        <v/>
      </c>
      <c r="F634" s="16">
        <f>計算!J2397</f>
        <v/>
      </c>
    </row>
    <row r="635">
      <c r="A635" s="16" t="n">
        <v>8320000</v>
      </c>
      <c r="B635" s="16">
        <f>計算!AO2398</f>
        <v/>
      </c>
      <c r="C635" s="17">
        <f>計算!AQ2398</f>
        <v/>
      </c>
      <c r="D635" s="16">
        <f>計算!AT2398</f>
        <v/>
      </c>
      <c r="E635" s="16">
        <f>計算!AU2398</f>
        <v/>
      </c>
      <c r="F635" s="16">
        <f>計算!J2398</f>
        <v/>
      </c>
    </row>
    <row r="636">
      <c r="A636" s="16" t="n">
        <v>8330000</v>
      </c>
      <c r="B636" s="16">
        <f>計算!AO2399</f>
        <v/>
      </c>
      <c r="C636" s="17">
        <f>計算!AQ2399</f>
        <v/>
      </c>
      <c r="D636" s="16">
        <f>計算!AT2399</f>
        <v/>
      </c>
      <c r="E636" s="16">
        <f>計算!AU2399</f>
        <v/>
      </c>
      <c r="F636" s="16">
        <f>計算!J2399</f>
        <v/>
      </c>
    </row>
    <row r="637">
      <c r="A637" s="16" t="n">
        <v>8340000</v>
      </c>
      <c r="B637" s="16">
        <f>計算!AO2400</f>
        <v/>
      </c>
      <c r="C637" s="17">
        <f>計算!AQ2400</f>
        <v/>
      </c>
      <c r="D637" s="16">
        <f>計算!AT2400</f>
        <v/>
      </c>
      <c r="E637" s="16">
        <f>計算!AU2400</f>
        <v/>
      </c>
      <c r="F637" s="16">
        <f>計算!J2400</f>
        <v/>
      </c>
    </row>
    <row r="638">
      <c r="A638" s="16" t="n">
        <v>8350000</v>
      </c>
      <c r="B638" s="16">
        <f>計算!AO2401</f>
        <v/>
      </c>
      <c r="C638" s="17">
        <f>計算!AQ2401</f>
        <v/>
      </c>
      <c r="D638" s="16">
        <f>計算!AT2401</f>
        <v/>
      </c>
      <c r="E638" s="16">
        <f>計算!AU2401</f>
        <v/>
      </c>
      <c r="F638" s="16">
        <f>計算!J2401</f>
        <v/>
      </c>
    </row>
    <row r="639">
      <c r="A639" s="16" t="n">
        <v>8360000</v>
      </c>
      <c r="B639" s="16">
        <f>計算!AO2402</f>
        <v/>
      </c>
      <c r="C639" s="17">
        <f>計算!AQ2402</f>
        <v/>
      </c>
      <c r="D639" s="16">
        <f>計算!AT2402</f>
        <v/>
      </c>
      <c r="E639" s="16">
        <f>計算!AU2402</f>
        <v/>
      </c>
      <c r="F639" s="16">
        <f>計算!J2402</f>
        <v/>
      </c>
    </row>
    <row r="640">
      <c r="A640" s="16" t="n">
        <v>8370000</v>
      </c>
      <c r="B640" s="16">
        <f>計算!AO2403</f>
        <v/>
      </c>
      <c r="C640" s="17">
        <f>計算!AQ2403</f>
        <v/>
      </c>
      <c r="D640" s="16">
        <f>計算!AT2403</f>
        <v/>
      </c>
      <c r="E640" s="16">
        <f>計算!AU2403</f>
        <v/>
      </c>
      <c r="F640" s="16">
        <f>計算!J2403</f>
        <v/>
      </c>
    </row>
    <row r="641">
      <c r="A641" s="16" t="n">
        <v>8380000</v>
      </c>
      <c r="B641" s="16">
        <f>計算!AO2404</f>
        <v/>
      </c>
      <c r="C641" s="17">
        <f>計算!AQ2404</f>
        <v/>
      </c>
      <c r="D641" s="16">
        <f>計算!AT2404</f>
        <v/>
      </c>
      <c r="E641" s="16">
        <f>計算!AU2404</f>
        <v/>
      </c>
      <c r="F641" s="16">
        <f>計算!J2404</f>
        <v/>
      </c>
    </row>
    <row r="642">
      <c r="A642" s="16" t="n">
        <v>8390000</v>
      </c>
      <c r="B642" s="16">
        <f>計算!AO2405</f>
        <v/>
      </c>
      <c r="C642" s="17">
        <f>計算!AQ2405</f>
        <v/>
      </c>
      <c r="D642" s="16">
        <f>計算!AT2405</f>
        <v/>
      </c>
      <c r="E642" s="16">
        <f>計算!AU2405</f>
        <v/>
      </c>
      <c r="F642" s="16">
        <f>計算!J2405</f>
        <v/>
      </c>
    </row>
    <row r="643">
      <c r="A643" s="16" t="n">
        <v>8400000</v>
      </c>
      <c r="B643" s="16">
        <f>計算!AO2406</f>
        <v/>
      </c>
      <c r="C643" s="17">
        <f>計算!AQ2406</f>
        <v/>
      </c>
      <c r="D643" s="16">
        <f>計算!AT2406</f>
        <v/>
      </c>
      <c r="E643" s="16">
        <f>計算!AU2406</f>
        <v/>
      </c>
      <c r="F643" s="16">
        <f>計算!J2406</f>
        <v/>
      </c>
    </row>
    <row r="644">
      <c r="A644" s="16" t="n">
        <v>8410000</v>
      </c>
      <c r="B644" s="16">
        <f>計算!AO2407</f>
        <v/>
      </c>
      <c r="C644" s="17">
        <f>計算!AQ2407</f>
        <v/>
      </c>
      <c r="D644" s="16">
        <f>計算!AT2407</f>
        <v/>
      </c>
      <c r="E644" s="16">
        <f>計算!AU2407</f>
        <v/>
      </c>
      <c r="F644" s="16">
        <f>計算!J2407</f>
        <v/>
      </c>
    </row>
    <row r="645">
      <c r="A645" s="16" t="n">
        <v>8420000</v>
      </c>
      <c r="B645" s="16">
        <f>計算!AO2408</f>
        <v/>
      </c>
      <c r="C645" s="17">
        <f>計算!AQ2408</f>
        <v/>
      </c>
      <c r="D645" s="16">
        <f>計算!AT2408</f>
        <v/>
      </c>
      <c r="E645" s="16">
        <f>計算!AU2408</f>
        <v/>
      </c>
      <c r="F645" s="16">
        <f>計算!J2408</f>
        <v/>
      </c>
    </row>
    <row r="646">
      <c r="A646" s="16" t="n">
        <v>8430000</v>
      </c>
      <c r="B646" s="16">
        <f>計算!AO2409</f>
        <v/>
      </c>
      <c r="C646" s="17">
        <f>計算!AQ2409</f>
        <v/>
      </c>
      <c r="D646" s="16">
        <f>計算!AT2409</f>
        <v/>
      </c>
      <c r="E646" s="16">
        <f>計算!AU2409</f>
        <v/>
      </c>
      <c r="F646" s="16">
        <f>計算!J2409</f>
        <v/>
      </c>
    </row>
    <row r="647">
      <c r="A647" s="16" t="n">
        <v>8440000</v>
      </c>
      <c r="B647" s="16">
        <f>計算!AO2410</f>
        <v/>
      </c>
      <c r="C647" s="17">
        <f>計算!AQ2410</f>
        <v/>
      </c>
      <c r="D647" s="16">
        <f>計算!AT2410</f>
        <v/>
      </c>
      <c r="E647" s="16">
        <f>計算!AU2410</f>
        <v/>
      </c>
      <c r="F647" s="16">
        <f>計算!J2410</f>
        <v/>
      </c>
    </row>
    <row r="648">
      <c r="A648" s="16" t="n">
        <v>8450000</v>
      </c>
      <c r="B648" s="16">
        <f>計算!AO2411</f>
        <v/>
      </c>
      <c r="C648" s="17">
        <f>計算!AQ2411</f>
        <v/>
      </c>
      <c r="D648" s="16">
        <f>計算!AT2411</f>
        <v/>
      </c>
      <c r="E648" s="16">
        <f>計算!AU2411</f>
        <v/>
      </c>
      <c r="F648" s="16">
        <f>計算!J2411</f>
        <v/>
      </c>
    </row>
    <row r="649">
      <c r="A649" s="16" t="n">
        <v>8460000</v>
      </c>
      <c r="B649" s="16">
        <f>計算!AO2412</f>
        <v/>
      </c>
      <c r="C649" s="17">
        <f>計算!AQ2412</f>
        <v/>
      </c>
      <c r="D649" s="16">
        <f>計算!AT2412</f>
        <v/>
      </c>
      <c r="E649" s="16">
        <f>計算!AU2412</f>
        <v/>
      </c>
      <c r="F649" s="16">
        <f>計算!J2412</f>
        <v/>
      </c>
    </row>
    <row r="650">
      <c r="A650" s="16" t="n">
        <v>8470000</v>
      </c>
      <c r="B650" s="16">
        <f>計算!AO2413</f>
        <v/>
      </c>
      <c r="C650" s="17">
        <f>計算!AQ2413</f>
        <v/>
      </c>
      <c r="D650" s="16">
        <f>計算!AT2413</f>
        <v/>
      </c>
      <c r="E650" s="16">
        <f>計算!AU2413</f>
        <v/>
      </c>
      <c r="F650" s="16">
        <f>計算!J2413</f>
        <v/>
      </c>
    </row>
    <row r="651">
      <c r="A651" s="16" t="n">
        <v>8480000</v>
      </c>
      <c r="B651" s="16">
        <f>計算!AO2414</f>
        <v/>
      </c>
      <c r="C651" s="17">
        <f>計算!AQ2414</f>
        <v/>
      </c>
      <c r="D651" s="16">
        <f>計算!AT2414</f>
        <v/>
      </c>
      <c r="E651" s="16">
        <f>計算!AU2414</f>
        <v/>
      </c>
      <c r="F651" s="16">
        <f>計算!J2414</f>
        <v/>
      </c>
    </row>
    <row r="652">
      <c r="A652" s="16" t="n">
        <v>8490000</v>
      </c>
      <c r="B652" s="16">
        <f>計算!AO2415</f>
        <v/>
      </c>
      <c r="C652" s="17">
        <f>計算!AQ2415</f>
        <v/>
      </c>
      <c r="D652" s="16">
        <f>計算!AT2415</f>
        <v/>
      </c>
      <c r="E652" s="16">
        <f>計算!AU2415</f>
        <v/>
      </c>
      <c r="F652" s="16">
        <f>計算!J2415</f>
        <v/>
      </c>
    </row>
    <row r="653">
      <c r="A653" s="16" t="n">
        <v>8500000</v>
      </c>
      <c r="B653" s="16">
        <f>計算!AO2416</f>
        <v/>
      </c>
      <c r="C653" s="17">
        <f>計算!AQ2416</f>
        <v/>
      </c>
      <c r="D653" s="16">
        <f>計算!AT2416</f>
        <v/>
      </c>
      <c r="E653" s="16">
        <f>計算!AU2416</f>
        <v/>
      </c>
      <c r="F653" s="16">
        <f>計算!J2416</f>
        <v/>
      </c>
    </row>
    <row r="654">
      <c r="A654" s="16" t="n">
        <v>8510000</v>
      </c>
      <c r="B654" s="16">
        <f>計算!AO2417</f>
        <v/>
      </c>
      <c r="C654" s="17">
        <f>計算!AQ2417</f>
        <v/>
      </c>
      <c r="D654" s="16">
        <f>計算!AT2417</f>
        <v/>
      </c>
      <c r="E654" s="16">
        <f>計算!AU2417</f>
        <v/>
      </c>
      <c r="F654" s="16">
        <f>計算!J2417</f>
        <v/>
      </c>
    </row>
    <row r="655">
      <c r="A655" s="16" t="n">
        <v>8520000</v>
      </c>
      <c r="B655" s="16">
        <f>計算!AO2418</f>
        <v/>
      </c>
      <c r="C655" s="17">
        <f>計算!AQ2418</f>
        <v/>
      </c>
      <c r="D655" s="16">
        <f>計算!AT2418</f>
        <v/>
      </c>
      <c r="E655" s="16">
        <f>計算!AU2418</f>
        <v/>
      </c>
      <c r="F655" s="16">
        <f>計算!J2418</f>
        <v/>
      </c>
    </row>
    <row r="656">
      <c r="A656" s="16" t="n">
        <v>8530000</v>
      </c>
      <c r="B656" s="16">
        <f>計算!AO2419</f>
        <v/>
      </c>
      <c r="C656" s="17">
        <f>計算!AQ2419</f>
        <v/>
      </c>
      <c r="D656" s="16">
        <f>計算!AT2419</f>
        <v/>
      </c>
      <c r="E656" s="16">
        <f>計算!AU2419</f>
        <v/>
      </c>
      <c r="F656" s="16">
        <f>計算!J2419</f>
        <v/>
      </c>
    </row>
    <row r="657">
      <c r="A657" s="16" t="n">
        <v>8540000</v>
      </c>
      <c r="B657" s="16">
        <f>計算!AO2420</f>
        <v/>
      </c>
      <c r="C657" s="17">
        <f>計算!AQ2420</f>
        <v/>
      </c>
      <c r="D657" s="16">
        <f>計算!AT2420</f>
        <v/>
      </c>
      <c r="E657" s="16">
        <f>計算!AU2420</f>
        <v/>
      </c>
      <c r="F657" s="16">
        <f>計算!J2420</f>
        <v/>
      </c>
    </row>
    <row r="658">
      <c r="A658" s="16" t="n">
        <v>8550000</v>
      </c>
      <c r="B658" s="16">
        <f>計算!AO2421</f>
        <v/>
      </c>
      <c r="C658" s="17">
        <f>計算!AQ2421</f>
        <v/>
      </c>
      <c r="D658" s="16">
        <f>計算!AT2421</f>
        <v/>
      </c>
      <c r="E658" s="16">
        <f>計算!AU2421</f>
        <v/>
      </c>
      <c r="F658" s="16">
        <f>計算!J2421</f>
        <v/>
      </c>
    </row>
    <row r="659">
      <c r="A659" s="16" t="n">
        <v>8560000</v>
      </c>
      <c r="B659" s="16">
        <f>計算!AO2422</f>
        <v/>
      </c>
      <c r="C659" s="17">
        <f>計算!AQ2422</f>
        <v/>
      </c>
      <c r="D659" s="16">
        <f>計算!AT2422</f>
        <v/>
      </c>
      <c r="E659" s="16">
        <f>計算!AU2422</f>
        <v/>
      </c>
      <c r="F659" s="16">
        <f>計算!J2422</f>
        <v/>
      </c>
    </row>
    <row r="660">
      <c r="A660" s="16" t="n">
        <v>8570000</v>
      </c>
      <c r="B660" s="16">
        <f>計算!AO2423</f>
        <v/>
      </c>
      <c r="C660" s="17">
        <f>計算!AQ2423</f>
        <v/>
      </c>
      <c r="D660" s="16">
        <f>計算!AT2423</f>
        <v/>
      </c>
      <c r="E660" s="16">
        <f>計算!AU2423</f>
        <v/>
      </c>
      <c r="F660" s="16">
        <f>計算!J2423</f>
        <v/>
      </c>
    </row>
    <row r="661">
      <c r="A661" s="16" t="n">
        <v>8580000</v>
      </c>
      <c r="B661" s="16">
        <f>計算!AO2424</f>
        <v/>
      </c>
      <c r="C661" s="17">
        <f>計算!AQ2424</f>
        <v/>
      </c>
      <c r="D661" s="16">
        <f>計算!AT2424</f>
        <v/>
      </c>
      <c r="E661" s="16">
        <f>計算!AU2424</f>
        <v/>
      </c>
      <c r="F661" s="16">
        <f>計算!J2424</f>
        <v/>
      </c>
    </row>
    <row r="662">
      <c r="A662" s="16" t="n">
        <v>8590000</v>
      </c>
      <c r="B662" s="16">
        <f>計算!AO2425</f>
        <v/>
      </c>
      <c r="C662" s="17">
        <f>計算!AQ2425</f>
        <v/>
      </c>
      <c r="D662" s="16">
        <f>計算!AT2425</f>
        <v/>
      </c>
      <c r="E662" s="16">
        <f>計算!AU2425</f>
        <v/>
      </c>
      <c r="F662" s="16">
        <f>計算!J2425</f>
        <v/>
      </c>
    </row>
    <row r="663">
      <c r="A663" s="16" t="n">
        <v>8600000</v>
      </c>
      <c r="B663" s="16">
        <f>計算!AO2426</f>
        <v/>
      </c>
      <c r="C663" s="17">
        <f>計算!AQ2426</f>
        <v/>
      </c>
      <c r="D663" s="16">
        <f>計算!AT2426</f>
        <v/>
      </c>
      <c r="E663" s="16">
        <f>計算!AU2426</f>
        <v/>
      </c>
      <c r="F663" s="16">
        <f>計算!J2426</f>
        <v/>
      </c>
    </row>
    <row r="664">
      <c r="A664" s="16" t="n">
        <v>8610000</v>
      </c>
      <c r="B664" s="16">
        <f>計算!AO2427</f>
        <v/>
      </c>
      <c r="C664" s="17">
        <f>計算!AQ2427</f>
        <v/>
      </c>
      <c r="D664" s="16">
        <f>計算!AT2427</f>
        <v/>
      </c>
      <c r="E664" s="16">
        <f>計算!AU2427</f>
        <v/>
      </c>
      <c r="F664" s="16">
        <f>計算!J2427</f>
        <v/>
      </c>
    </row>
    <row r="665">
      <c r="A665" s="16" t="n">
        <v>8620000</v>
      </c>
      <c r="B665" s="16">
        <f>計算!AO2428</f>
        <v/>
      </c>
      <c r="C665" s="17">
        <f>計算!AQ2428</f>
        <v/>
      </c>
      <c r="D665" s="16">
        <f>計算!AT2428</f>
        <v/>
      </c>
      <c r="E665" s="16">
        <f>計算!AU2428</f>
        <v/>
      </c>
      <c r="F665" s="16">
        <f>計算!J2428</f>
        <v/>
      </c>
    </row>
    <row r="666">
      <c r="A666" s="16" t="n">
        <v>8630000</v>
      </c>
      <c r="B666" s="16">
        <f>計算!AO2429</f>
        <v/>
      </c>
      <c r="C666" s="17">
        <f>計算!AQ2429</f>
        <v/>
      </c>
      <c r="D666" s="16">
        <f>計算!AT2429</f>
        <v/>
      </c>
      <c r="E666" s="16">
        <f>計算!AU2429</f>
        <v/>
      </c>
      <c r="F666" s="16">
        <f>計算!J2429</f>
        <v/>
      </c>
    </row>
    <row r="667">
      <c r="A667" s="16" t="n">
        <v>8640000</v>
      </c>
      <c r="B667" s="16">
        <f>計算!AO2430</f>
        <v/>
      </c>
      <c r="C667" s="17">
        <f>計算!AQ2430</f>
        <v/>
      </c>
      <c r="D667" s="16">
        <f>計算!AT2430</f>
        <v/>
      </c>
      <c r="E667" s="16">
        <f>計算!AU2430</f>
        <v/>
      </c>
      <c r="F667" s="16">
        <f>計算!J2430</f>
        <v/>
      </c>
    </row>
    <row r="668">
      <c r="A668" s="16" t="n">
        <v>8650000</v>
      </c>
      <c r="B668" s="16">
        <f>計算!AO2431</f>
        <v/>
      </c>
      <c r="C668" s="17">
        <f>計算!AQ2431</f>
        <v/>
      </c>
      <c r="D668" s="16">
        <f>計算!AT2431</f>
        <v/>
      </c>
      <c r="E668" s="16">
        <f>計算!AU2431</f>
        <v/>
      </c>
      <c r="F668" s="16">
        <f>計算!J2431</f>
        <v/>
      </c>
    </row>
    <row r="669">
      <c r="A669" s="16" t="n">
        <v>8660000</v>
      </c>
      <c r="B669" s="16">
        <f>計算!AO2432</f>
        <v/>
      </c>
      <c r="C669" s="17">
        <f>計算!AQ2432</f>
        <v/>
      </c>
      <c r="D669" s="16">
        <f>計算!AT2432</f>
        <v/>
      </c>
      <c r="E669" s="16">
        <f>計算!AU2432</f>
        <v/>
      </c>
      <c r="F669" s="16">
        <f>計算!J2432</f>
        <v/>
      </c>
    </row>
    <row r="670">
      <c r="A670" s="16" t="n">
        <v>8670000</v>
      </c>
      <c r="B670" s="16">
        <f>計算!AO2433</f>
        <v/>
      </c>
      <c r="C670" s="17">
        <f>計算!AQ2433</f>
        <v/>
      </c>
      <c r="D670" s="16">
        <f>計算!AT2433</f>
        <v/>
      </c>
      <c r="E670" s="16">
        <f>計算!AU2433</f>
        <v/>
      </c>
      <c r="F670" s="16">
        <f>計算!J2433</f>
        <v/>
      </c>
    </row>
    <row r="671">
      <c r="A671" s="16" t="n">
        <v>8680000</v>
      </c>
      <c r="B671" s="16">
        <f>計算!AO2434</f>
        <v/>
      </c>
      <c r="C671" s="17">
        <f>計算!AQ2434</f>
        <v/>
      </c>
      <c r="D671" s="16">
        <f>計算!AT2434</f>
        <v/>
      </c>
      <c r="E671" s="16">
        <f>計算!AU2434</f>
        <v/>
      </c>
      <c r="F671" s="16">
        <f>計算!J2434</f>
        <v/>
      </c>
    </row>
    <row r="672">
      <c r="A672" s="16" t="n">
        <v>8690000</v>
      </c>
      <c r="B672" s="16">
        <f>計算!AO2435</f>
        <v/>
      </c>
      <c r="C672" s="17">
        <f>計算!AQ2435</f>
        <v/>
      </c>
      <c r="D672" s="16">
        <f>計算!AT2435</f>
        <v/>
      </c>
      <c r="E672" s="16">
        <f>計算!AU2435</f>
        <v/>
      </c>
      <c r="F672" s="16">
        <f>計算!J2435</f>
        <v/>
      </c>
    </row>
    <row r="673">
      <c r="A673" s="16" t="n">
        <v>8700000</v>
      </c>
      <c r="B673" s="16">
        <f>計算!AO2436</f>
        <v/>
      </c>
      <c r="C673" s="17">
        <f>計算!AQ2436</f>
        <v/>
      </c>
      <c r="D673" s="16">
        <f>計算!AT2436</f>
        <v/>
      </c>
      <c r="E673" s="16">
        <f>計算!AU2436</f>
        <v/>
      </c>
      <c r="F673" s="16">
        <f>計算!J2436</f>
        <v/>
      </c>
    </row>
    <row r="674">
      <c r="A674" s="16" t="n">
        <v>8710000</v>
      </c>
      <c r="B674" s="16">
        <f>計算!AO2437</f>
        <v/>
      </c>
      <c r="C674" s="17">
        <f>計算!AQ2437</f>
        <v/>
      </c>
      <c r="D674" s="16">
        <f>計算!AT2437</f>
        <v/>
      </c>
      <c r="E674" s="16">
        <f>計算!AU2437</f>
        <v/>
      </c>
      <c r="F674" s="16">
        <f>計算!J2437</f>
        <v/>
      </c>
    </row>
    <row r="675">
      <c r="A675" s="16" t="n">
        <v>8720000</v>
      </c>
      <c r="B675" s="16">
        <f>計算!AO2438</f>
        <v/>
      </c>
      <c r="C675" s="17">
        <f>計算!AQ2438</f>
        <v/>
      </c>
      <c r="D675" s="16">
        <f>計算!AT2438</f>
        <v/>
      </c>
      <c r="E675" s="16">
        <f>計算!AU2438</f>
        <v/>
      </c>
      <c r="F675" s="16">
        <f>計算!J2438</f>
        <v/>
      </c>
    </row>
    <row r="676">
      <c r="A676" s="16" t="n">
        <v>8730000</v>
      </c>
      <c r="B676" s="16">
        <f>計算!AO2439</f>
        <v/>
      </c>
      <c r="C676" s="17">
        <f>計算!AQ2439</f>
        <v/>
      </c>
      <c r="D676" s="16">
        <f>計算!AT2439</f>
        <v/>
      </c>
      <c r="E676" s="16">
        <f>計算!AU2439</f>
        <v/>
      </c>
      <c r="F676" s="16">
        <f>計算!J2439</f>
        <v/>
      </c>
    </row>
    <row r="677">
      <c r="A677" s="16" t="n">
        <v>8740000</v>
      </c>
      <c r="B677" s="16">
        <f>計算!AO2440</f>
        <v/>
      </c>
      <c r="C677" s="17">
        <f>計算!AQ2440</f>
        <v/>
      </c>
      <c r="D677" s="16">
        <f>計算!AT2440</f>
        <v/>
      </c>
      <c r="E677" s="16">
        <f>計算!AU2440</f>
        <v/>
      </c>
      <c r="F677" s="16">
        <f>計算!J2440</f>
        <v/>
      </c>
    </row>
    <row r="678">
      <c r="A678" s="16" t="n">
        <v>8750000</v>
      </c>
      <c r="B678" s="16">
        <f>計算!AO2441</f>
        <v/>
      </c>
      <c r="C678" s="17">
        <f>計算!AQ2441</f>
        <v/>
      </c>
      <c r="D678" s="16">
        <f>計算!AT2441</f>
        <v/>
      </c>
      <c r="E678" s="16">
        <f>計算!AU2441</f>
        <v/>
      </c>
      <c r="F678" s="16">
        <f>計算!J2441</f>
        <v/>
      </c>
    </row>
    <row r="679">
      <c r="A679" s="16" t="n">
        <v>8760000</v>
      </c>
      <c r="B679" s="16">
        <f>計算!AO2442</f>
        <v/>
      </c>
      <c r="C679" s="17">
        <f>計算!AQ2442</f>
        <v/>
      </c>
      <c r="D679" s="16">
        <f>計算!AT2442</f>
        <v/>
      </c>
      <c r="E679" s="16">
        <f>計算!AU2442</f>
        <v/>
      </c>
      <c r="F679" s="16">
        <f>計算!J2442</f>
        <v/>
      </c>
    </row>
    <row r="680">
      <c r="A680" s="16" t="n">
        <v>8770000</v>
      </c>
      <c r="B680" s="16">
        <f>計算!AO2443</f>
        <v/>
      </c>
      <c r="C680" s="17">
        <f>計算!AQ2443</f>
        <v/>
      </c>
      <c r="D680" s="16">
        <f>計算!AT2443</f>
        <v/>
      </c>
      <c r="E680" s="16">
        <f>計算!AU2443</f>
        <v/>
      </c>
      <c r="F680" s="16">
        <f>計算!J2443</f>
        <v/>
      </c>
    </row>
    <row r="681">
      <c r="A681" s="16" t="n">
        <v>8780000</v>
      </c>
      <c r="B681" s="16">
        <f>計算!AO2444</f>
        <v/>
      </c>
      <c r="C681" s="17">
        <f>計算!AQ2444</f>
        <v/>
      </c>
      <c r="D681" s="16">
        <f>計算!AT2444</f>
        <v/>
      </c>
      <c r="E681" s="16">
        <f>計算!AU2444</f>
        <v/>
      </c>
      <c r="F681" s="16">
        <f>計算!J2444</f>
        <v/>
      </c>
    </row>
    <row r="682">
      <c r="A682" s="16" t="n">
        <v>8790000</v>
      </c>
      <c r="B682" s="16">
        <f>計算!AO2445</f>
        <v/>
      </c>
      <c r="C682" s="17">
        <f>計算!AQ2445</f>
        <v/>
      </c>
      <c r="D682" s="16">
        <f>計算!AT2445</f>
        <v/>
      </c>
      <c r="E682" s="16">
        <f>計算!AU2445</f>
        <v/>
      </c>
      <c r="F682" s="16">
        <f>計算!J2445</f>
        <v/>
      </c>
    </row>
    <row r="683">
      <c r="A683" s="16" t="n">
        <v>8800000</v>
      </c>
      <c r="B683" s="16">
        <f>計算!AO2446</f>
        <v/>
      </c>
      <c r="C683" s="17">
        <f>計算!AQ2446</f>
        <v/>
      </c>
      <c r="D683" s="16">
        <f>計算!AT2446</f>
        <v/>
      </c>
      <c r="E683" s="16">
        <f>計算!AU2446</f>
        <v/>
      </c>
      <c r="F683" s="16">
        <f>計算!J2446</f>
        <v/>
      </c>
    </row>
    <row r="684">
      <c r="A684" s="16" t="n">
        <v>8810000</v>
      </c>
      <c r="B684" s="16">
        <f>計算!AO2447</f>
        <v/>
      </c>
      <c r="C684" s="17">
        <f>計算!AQ2447</f>
        <v/>
      </c>
      <c r="D684" s="16">
        <f>計算!AT2447</f>
        <v/>
      </c>
      <c r="E684" s="16">
        <f>計算!AU2447</f>
        <v/>
      </c>
      <c r="F684" s="16">
        <f>計算!J2447</f>
        <v/>
      </c>
    </row>
    <row r="685">
      <c r="A685" s="16" t="n">
        <v>8820000</v>
      </c>
      <c r="B685" s="16">
        <f>計算!AO2448</f>
        <v/>
      </c>
      <c r="C685" s="17">
        <f>計算!AQ2448</f>
        <v/>
      </c>
      <c r="D685" s="16">
        <f>計算!AT2448</f>
        <v/>
      </c>
      <c r="E685" s="16">
        <f>計算!AU2448</f>
        <v/>
      </c>
      <c r="F685" s="16">
        <f>計算!J2448</f>
        <v/>
      </c>
    </row>
    <row r="686">
      <c r="A686" s="16" t="n">
        <v>8830000</v>
      </c>
      <c r="B686" s="16">
        <f>計算!AO2449</f>
        <v/>
      </c>
      <c r="C686" s="17">
        <f>計算!AQ2449</f>
        <v/>
      </c>
      <c r="D686" s="16">
        <f>計算!AT2449</f>
        <v/>
      </c>
      <c r="E686" s="16">
        <f>計算!AU2449</f>
        <v/>
      </c>
      <c r="F686" s="16">
        <f>計算!J2449</f>
        <v/>
      </c>
    </row>
    <row r="687">
      <c r="A687" s="16" t="n">
        <v>8840000</v>
      </c>
      <c r="B687" s="16">
        <f>計算!AO2450</f>
        <v/>
      </c>
      <c r="C687" s="17">
        <f>計算!AQ2450</f>
        <v/>
      </c>
      <c r="D687" s="16">
        <f>計算!AT2450</f>
        <v/>
      </c>
      <c r="E687" s="16">
        <f>計算!AU2450</f>
        <v/>
      </c>
      <c r="F687" s="16">
        <f>計算!J2450</f>
        <v/>
      </c>
    </row>
    <row r="688">
      <c r="A688" s="16" t="n">
        <v>8850000</v>
      </c>
      <c r="B688" s="16">
        <f>計算!AO2451</f>
        <v/>
      </c>
      <c r="C688" s="17">
        <f>計算!AQ2451</f>
        <v/>
      </c>
      <c r="D688" s="16">
        <f>計算!AT2451</f>
        <v/>
      </c>
      <c r="E688" s="16">
        <f>計算!AU2451</f>
        <v/>
      </c>
      <c r="F688" s="16">
        <f>計算!J2451</f>
        <v/>
      </c>
    </row>
    <row r="689">
      <c r="A689" s="16" t="n">
        <v>8860000</v>
      </c>
      <c r="B689" s="16">
        <f>計算!AO2452</f>
        <v/>
      </c>
      <c r="C689" s="17">
        <f>計算!AQ2452</f>
        <v/>
      </c>
      <c r="D689" s="16">
        <f>計算!AT2452</f>
        <v/>
      </c>
      <c r="E689" s="16">
        <f>計算!AU2452</f>
        <v/>
      </c>
      <c r="F689" s="16">
        <f>計算!J2452</f>
        <v/>
      </c>
    </row>
    <row r="690">
      <c r="A690" s="16" t="n">
        <v>8870000</v>
      </c>
      <c r="B690" s="16">
        <f>計算!AO2453</f>
        <v/>
      </c>
      <c r="C690" s="17">
        <f>計算!AQ2453</f>
        <v/>
      </c>
      <c r="D690" s="16">
        <f>計算!AT2453</f>
        <v/>
      </c>
      <c r="E690" s="16">
        <f>計算!AU2453</f>
        <v/>
      </c>
      <c r="F690" s="16">
        <f>計算!J2453</f>
        <v/>
      </c>
    </row>
    <row r="691">
      <c r="A691" s="16" t="n">
        <v>8880000</v>
      </c>
      <c r="B691" s="16">
        <f>計算!AO2454</f>
        <v/>
      </c>
      <c r="C691" s="17">
        <f>計算!AQ2454</f>
        <v/>
      </c>
      <c r="D691" s="16">
        <f>計算!AT2454</f>
        <v/>
      </c>
      <c r="E691" s="16">
        <f>計算!AU2454</f>
        <v/>
      </c>
      <c r="F691" s="16">
        <f>計算!J2454</f>
        <v/>
      </c>
    </row>
    <row r="692">
      <c r="A692" s="16" t="n">
        <v>8890000</v>
      </c>
      <c r="B692" s="16">
        <f>計算!AO2455</f>
        <v/>
      </c>
      <c r="C692" s="17">
        <f>計算!AQ2455</f>
        <v/>
      </c>
      <c r="D692" s="16">
        <f>計算!AT2455</f>
        <v/>
      </c>
      <c r="E692" s="16">
        <f>計算!AU2455</f>
        <v/>
      </c>
      <c r="F692" s="16">
        <f>計算!J2455</f>
        <v/>
      </c>
    </row>
    <row r="693">
      <c r="A693" s="16" t="n">
        <v>8900000</v>
      </c>
      <c r="B693" s="16">
        <f>計算!AO2456</f>
        <v/>
      </c>
      <c r="C693" s="17">
        <f>計算!AQ2456</f>
        <v/>
      </c>
      <c r="D693" s="16">
        <f>計算!AT2456</f>
        <v/>
      </c>
      <c r="E693" s="16">
        <f>計算!AU2456</f>
        <v/>
      </c>
      <c r="F693" s="16">
        <f>計算!J2456</f>
        <v/>
      </c>
    </row>
    <row r="694">
      <c r="A694" s="16" t="n">
        <v>8910000</v>
      </c>
      <c r="B694" s="16">
        <f>計算!AO2457</f>
        <v/>
      </c>
      <c r="C694" s="17">
        <f>計算!AQ2457</f>
        <v/>
      </c>
      <c r="D694" s="16">
        <f>計算!AT2457</f>
        <v/>
      </c>
      <c r="E694" s="16">
        <f>計算!AU2457</f>
        <v/>
      </c>
      <c r="F694" s="16">
        <f>計算!J2457</f>
        <v/>
      </c>
    </row>
    <row r="695">
      <c r="A695" s="16" t="n">
        <v>8920000</v>
      </c>
      <c r="B695" s="16">
        <f>計算!AO2458</f>
        <v/>
      </c>
      <c r="C695" s="17">
        <f>計算!AQ2458</f>
        <v/>
      </c>
      <c r="D695" s="16">
        <f>計算!AT2458</f>
        <v/>
      </c>
      <c r="E695" s="16">
        <f>計算!AU2458</f>
        <v/>
      </c>
      <c r="F695" s="16">
        <f>計算!J2458</f>
        <v/>
      </c>
    </row>
    <row r="696">
      <c r="A696" s="16" t="n">
        <v>8930000</v>
      </c>
      <c r="B696" s="16">
        <f>計算!AO2459</f>
        <v/>
      </c>
      <c r="C696" s="17">
        <f>計算!AQ2459</f>
        <v/>
      </c>
      <c r="D696" s="16">
        <f>計算!AT2459</f>
        <v/>
      </c>
      <c r="E696" s="16">
        <f>計算!AU2459</f>
        <v/>
      </c>
      <c r="F696" s="16">
        <f>計算!J2459</f>
        <v/>
      </c>
    </row>
    <row r="697">
      <c r="A697" s="16" t="n">
        <v>8940000</v>
      </c>
      <c r="B697" s="16">
        <f>計算!AO2460</f>
        <v/>
      </c>
      <c r="C697" s="17">
        <f>計算!AQ2460</f>
        <v/>
      </c>
      <c r="D697" s="16">
        <f>計算!AT2460</f>
        <v/>
      </c>
      <c r="E697" s="16">
        <f>計算!AU2460</f>
        <v/>
      </c>
      <c r="F697" s="16">
        <f>計算!J2460</f>
        <v/>
      </c>
    </row>
    <row r="698">
      <c r="A698" s="16" t="n">
        <v>8950000</v>
      </c>
      <c r="B698" s="16">
        <f>計算!AO2461</f>
        <v/>
      </c>
      <c r="C698" s="17">
        <f>計算!AQ2461</f>
        <v/>
      </c>
      <c r="D698" s="16">
        <f>計算!AT2461</f>
        <v/>
      </c>
      <c r="E698" s="16">
        <f>計算!AU2461</f>
        <v/>
      </c>
      <c r="F698" s="16">
        <f>計算!J2461</f>
        <v/>
      </c>
    </row>
    <row r="699">
      <c r="A699" s="16" t="n">
        <v>8960000</v>
      </c>
      <c r="B699" s="16">
        <f>計算!AO2462</f>
        <v/>
      </c>
      <c r="C699" s="17">
        <f>計算!AQ2462</f>
        <v/>
      </c>
      <c r="D699" s="16">
        <f>計算!AT2462</f>
        <v/>
      </c>
      <c r="E699" s="16">
        <f>計算!AU2462</f>
        <v/>
      </c>
      <c r="F699" s="16">
        <f>計算!J2462</f>
        <v/>
      </c>
    </row>
    <row r="700">
      <c r="A700" s="16" t="n">
        <v>8970000</v>
      </c>
      <c r="B700" s="16">
        <f>計算!AO2463</f>
        <v/>
      </c>
      <c r="C700" s="17">
        <f>計算!AQ2463</f>
        <v/>
      </c>
      <c r="D700" s="16">
        <f>計算!AT2463</f>
        <v/>
      </c>
      <c r="E700" s="16">
        <f>計算!AU2463</f>
        <v/>
      </c>
      <c r="F700" s="16">
        <f>計算!J2463</f>
        <v/>
      </c>
    </row>
    <row r="701">
      <c r="A701" s="16" t="n">
        <v>8980000</v>
      </c>
      <c r="B701" s="16">
        <f>計算!AO2464</f>
        <v/>
      </c>
      <c r="C701" s="17">
        <f>計算!AQ2464</f>
        <v/>
      </c>
      <c r="D701" s="16">
        <f>計算!AT2464</f>
        <v/>
      </c>
      <c r="E701" s="16">
        <f>計算!AU2464</f>
        <v/>
      </c>
      <c r="F701" s="16">
        <f>計算!J2464</f>
        <v/>
      </c>
    </row>
    <row r="702">
      <c r="A702" s="16" t="n">
        <v>8990000</v>
      </c>
      <c r="B702" s="16">
        <f>計算!AO2465</f>
        <v/>
      </c>
      <c r="C702" s="17">
        <f>計算!AQ2465</f>
        <v/>
      </c>
      <c r="D702" s="16">
        <f>計算!AT2465</f>
        <v/>
      </c>
      <c r="E702" s="16">
        <f>計算!AU2465</f>
        <v/>
      </c>
      <c r="F702" s="16">
        <f>計算!J2465</f>
        <v/>
      </c>
    </row>
    <row r="703">
      <c r="A703" s="16" t="n">
        <v>9000000</v>
      </c>
      <c r="B703" s="16">
        <f>計算!AO2466</f>
        <v/>
      </c>
      <c r="C703" s="17">
        <f>計算!AQ2466</f>
        <v/>
      </c>
      <c r="D703" s="16">
        <f>計算!AT2466</f>
        <v/>
      </c>
      <c r="E703" s="16">
        <f>計算!AU2466</f>
        <v/>
      </c>
      <c r="F703" s="16">
        <f>計算!J2466</f>
        <v/>
      </c>
    </row>
    <row r="704">
      <c r="A704" s="16" t="n">
        <v>9010000</v>
      </c>
      <c r="B704" s="16">
        <f>計算!AO2467</f>
        <v/>
      </c>
      <c r="C704" s="17">
        <f>計算!AQ2467</f>
        <v/>
      </c>
      <c r="D704" s="16">
        <f>計算!AT2467</f>
        <v/>
      </c>
      <c r="E704" s="16">
        <f>計算!AU2467</f>
        <v/>
      </c>
      <c r="F704" s="16">
        <f>計算!J2467</f>
        <v/>
      </c>
    </row>
    <row r="705">
      <c r="A705" s="16" t="n">
        <v>9020000</v>
      </c>
      <c r="B705" s="16">
        <f>計算!AO2468</f>
        <v/>
      </c>
      <c r="C705" s="17">
        <f>計算!AQ2468</f>
        <v/>
      </c>
      <c r="D705" s="16">
        <f>計算!AT2468</f>
        <v/>
      </c>
      <c r="E705" s="16">
        <f>計算!AU2468</f>
        <v/>
      </c>
      <c r="F705" s="16">
        <f>計算!J2468</f>
        <v/>
      </c>
    </row>
    <row r="706">
      <c r="A706" s="16" t="n">
        <v>9030000</v>
      </c>
      <c r="B706" s="16">
        <f>計算!AO2469</f>
        <v/>
      </c>
      <c r="C706" s="17">
        <f>計算!AQ2469</f>
        <v/>
      </c>
      <c r="D706" s="16">
        <f>計算!AT2469</f>
        <v/>
      </c>
      <c r="E706" s="16">
        <f>計算!AU2469</f>
        <v/>
      </c>
      <c r="F706" s="16">
        <f>計算!J2469</f>
        <v/>
      </c>
    </row>
    <row r="707">
      <c r="A707" s="16" t="n">
        <v>9040000</v>
      </c>
      <c r="B707" s="16">
        <f>計算!AO2470</f>
        <v/>
      </c>
      <c r="C707" s="17">
        <f>計算!AQ2470</f>
        <v/>
      </c>
      <c r="D707" s="16">
        <f>計算!AT2470</f>
        <v/>
      </c>
      <c r="E707" s="16">
        <f>計算!AU2470</f>
        <v/>
      </c>
      <c r="F707" s="16">
        <f>計算!J2470</f>
        <v/>
      </c>
    </row>
    <row r="708">
      <c r="A708" s="16" t="n">
        <v>9050000</v>
      </c>
      <c r="B708" s="16">
        <f>計算!AO2471</f>
        <v/>
      </c>
      <c r="C708" s="17">
        <f>計算!AQ2471</f>
        <v/>
      </c>
      <c r="D708" s="16">
        <f>計算!AT2471</f>
        <v/>
      </c>
      <c r="E708" s="16">
        <f>計算!AU2471</f>
        <v/>
      </c>
      <c r="F708" s="16">
        <f>計算!J2471</f>
        <v/>
      </c>
    </row>
    <row r="709">
      <c r="A709" s="16" t="n">
        <v>9060000</v>
      </c>
      <c r="B709" s="16">
        <f>計算!AO2472</f>
        <v/>
      </c>
      <c r="C709" s="17">
        <f>計算!AQ2472</f>
        <v/>
      </c>
      <c r="D709" s="16">
        <f>計算!AT2472</f>
        <v/>
      </c>
      <c r="E709" s="16">
        <f>計算!AU2472</f>
        <v/>
      </c>
      <c r="F709" s="16">
        <f>計算!J2472</f>
        <v/>
      </c>
    </row>
    <row r="710">
      <c r="A710" s="16" t="n">
        <v>9070000</v>
      </c>
      <c r="B710" s="16">
        <f>計算!AO2473</f>
        <v/>
      </c>
      <c r="C710" s="17">
        <f>計算!AQ2473</f>
        <v/>
      </c>
      <c r="D710" s="16">
        <f>計算!AT2473</f>
        <v/>
      </c>
      <c r="E710" s="16">
        <f>計算!AU2473</f>
        <v/>
      </c>
      <c r="F710" s="16">
        <f>計算!J2473</f>
        <v/>
      </c>
    </row>
    <row r="711">
      <c r="A711" s="16" t="n">
        <v>9080000</v>
      </c>
      <c r="B711" s="16">
        <f>計算!AO2474</f>
        <v/>
      </c>
      <c r="C711" s="17">
        <f>計算!AQ2474</f>
        <v/>
      </c>
      <c r="D711" s="16">
        <f>計算!AT2474</f>
        <v/>
      </c>
      <c r="E711" s="16">
        <f>計算!AU2474</f>
        <v/>
      </c>
      <c r="F711" s="16">
        <f>計算!J2474</f>
        <v/>
      </c>
    </row>
    <row r="712">
      <c r="A712" s="16" t="n">
        <v>9090000</v>
      </c>
      <c r="B712" s="16">
        <f>計算!AO2475</f>
        <v/>
      </c>
      <c r="C712" s="17">
        <f>計算!AQ2475</f>
        <v/>
      </c>
      <c r="D712" s="16">
        <f>計算!AT2475</f>
        <v/>
      </c>
      <c r="E712" s="16">
        <f>計算!AU2475</f>
        <v/>
      </c>
      <c r="F712" s="16">
        <f>計算!J2475</f>
        <v/>
      </c>
    </row>
    <row r="713">
      <c r="A713" s="16" t="n">
        <v>9100000</v>
      </c>
      <c r="B713" s="16">
        <f>計算!AO2476</f>
        <v/>
      </c>
      <c r="C713" s="17">
        <f>計算!AQ2476</f>
        <v/>
      </c>
      <c r="D713" s="16">
        <f>計算!AT2476</f>
        <v/>
      </c>
      <c r="E713" s="16">
        <f>計算!AU2476</f>
        <v/>
      </c>
      <c r="F713" s="16">
        <f>計算!J2476</f>
        <v/>
      </c>
    </row>
    <row r="714">
      <c r="A714" s="16" t="n">
        <v>9110000</v>
      </c>
      <c r="B714" s="16">
        <f>計算!AO2477</f>
        <v/>
      </c>
      <c r="C714" s="17">
        <f>計算!AQ2477</f>
        <v/>
      </c>
      <c r="D714" s="16">
        <f>計算!AT2477</f>
        <v/>
      </c>
      <c r="E714" s="16">
        <f>計算!AU2477</f>
        <v/>
      </c>
      <c r="F714" s="16">
        <f>計算!J2477</f>
        <v/>
      </c>
    </row>
    <row r="715">
      <c r="A715" s="16" t="n">
        <v>9120000</v>
      </c>
      <c r="B715" s="16">
        <f>計算!AO2478</f>
        <v/>
      </c>
      <c r="C715" s="17">
        <f>計算!AQ2478</f>
        <v/>
      </c>
      <c r="D715" s="16">
        <f>計算!AT2478</f>
        <v/>
      </c>
      <c r="E715" s="16">
        <f>計算!AU2478</f>
        <v/>
      </c>
      <c r="F715" s="16">
        <f>計算!J2478</f>
        <v/>
      </c>
    </row>
    <row r="716">
      <c r="A716" s="16" t="n">
        <v>9130000</v>
      </c>
      <c r="B716" s="16">
        <f>計算!AO2479</f>
        <v/>
      </c>
      <c r="C716" s="17">
        <f>計算!AQ2479</f>
        <v/>
      </c>
      <c r="D716" s="16">
        <f>計算!AT2479</f>
        <v/>
      </c>
      <c r="E716" s="16">
        <f>計算!AU2479</f>
        <v/>
      </c>
      <c r="F716" s="16">
        <f>計算!J2479</f>
        <v/>
      </c>
    </row>
    <row r="717">
      <c r="A717" s="16" t="n">
        <v>9140000</v>
      </c>
      <c r="B717" s="16">
        <f>計算!AO2480</f>
        <v/>
      </c>
      <c r="C717" s="17">
        <f>計算!AQ2480</f>
        <v/>
      </c>
      <c r="D717" s="16">
        <f>計算!AT2480</f>
        <v/>
      </c>
      <c r="E717" s="16">
        <f>計算!AU2480</f>
        <v/>
      </c>
      <c r="F717" s="16">
        <f>計算!J2480</f>
        <v/>
      </c>
    </row>
    <row r="718">
      <c r="A718" s="16" t="n">
        <v>9150000</v>
      </c>
      <c r="B718" s="16">
        <f>計算!AO2481</f>
        <v/>
      </c>
      <c r="C718" s="17">
        <f>計算!AQ2481</f>
        <v/>
      </c>
      <c r="D718" s="16">
        <f>計算!AT2481</f>
        <v/>
      </c>
      <c r="E718" s="16">
        <f>計算!AU2481</f>
        <v/>
      </c>
      <c r="F718" s="16">
        <f>計算!J2481</f>
        <v/>
      </c>
    </row>
    <row r="719">
      <c r="A719" s="16" t="n">
        <v>9160000</v>
      </c>
      <c r="B719" s="16">
        <f>計算!AO2482</f>
        <v/>
      </c>
      <c r="C719" s="17">
        <f>計算!AQ2482</f>
        <v/>
      </c>
      <c r="D719" s="16">
        <f>計算!AT2482</f>
        <v/>
      </c>
      <c r="E719" s="16">
        <f>計算!AU2482</f>
        <v/>
      </c>
      <c r="F719" s="16">
        <f>計算!J2482</f>
        <v/>
      </c>
    </row>
    <row r="720">
      <c r="A720" s="16" t="n">
        <v>9170000</v>
      </c>
      <c r="B720" s="16">
        <f>計算!AO2483</f>
        <v/>
      </c>
      <c r="C720" s="17">
        <f>計算!AQ2483</f>
        <v/>
      </c>
      <c r="D720" s="16">
        <f>計算!AT2483</f>
        <v/>
      </c>
      <c r="E720" s="16">
        <f>計算!AU2483</f>
        <v/>
      </c>
      <c r="F720" s="16">
        <f>計算!J2483</f>
        <v/>
      </c>
    </row>
    <row r="721">
      <c r="A721" s="16" t="n">
        <v>9180000</v>
      </c>
      <c r="B721" s="16">
        <f>計算!AO2484</f>
        <v/>
      </c>
      <c r="C721" s="17">
        <f>計算!AQ2484</f>
        <v/>
      </c>
      <c r="D721" s="16">
        <f>計算!AT2484</f>
        <v/>
      </c>
      <c r="E721" s="16">
        <f>計算!AU2484</f>
        <v/>
      </c>
      <c r="F721" s="16">
        <f>計算!J2484</f>
        <v/>
      </c>
    </row>
    <row r="722">
      <c r="A722" s="16" t="n">
        <v>9190000</v>
      </c>
      <c r="B722" s="16">
        <f>計算!AO2485</f>
        <v/>
      </c>
      <c r="C722" s="17">
        <f>計算!AQ2485</f>
        <v/>
      </c>
      <c r="D722" s="16">
        <f>計算!AT2485</f>
        <v/>
      </c>
      <c r="E722" s="16">
        <f>計算!AU2485</f>
        <v/>
      </c>
      <c r="F722" s="16">
        <f>計算!J2485</f>
        <v/>
      </c>
    </row>
    <row r="723">
      <c r="A723" s="16" t="n">
        <v>9200000</v>
      </c>
      <c r="B723" s="16">
        <f>計算!AO2486</f>
        <v/>
      </c>
      <c r="C723" s="17">
        <f>計算!AQ2486</f>
        <v/>
      </c>
      <c r="D723" s="16">
        <f>計算!AT2486</f>
        <v/>
      </c>
      <c r="E723" s="16">
        <f>計算!AU2486</f>
        <v/>
      </c>
      <c r="F723" s="16">
        <f>計算!J2486</f>
        <v/>
      </c>
    </row>
    <row r="724">
      <c r="A724" s="16" t="n">
        <v>9210000</v>
      </c>
      <c r="B724" s="16">
        <f>計算!AO2487</f>
        <v/>
      </c>
      <c r="C724" s="17">
        <f>計算!AQ2487</f>
        <v/>
      </c>
      <c r="D724" s="16">
        <f>計算!AT2487</f>
        <v/>
      </c>
      <c r="E724" s="16">
        <f>計算!AU2487</f>
        <v/>
      </c>
      <c r="F724" s="16">
        <f>計算!J2487</f>
        <v/>
      </c>
    </row>
    <row r="725">
      <c r="A725" s="16" t="n">
        <v>9220000</v>
      </c>
      <c r="B725" s="16">
        <f>計算!AO2488</f>
        <v/>
      </c>
      <c r="C725" s="17">
        <f>計算!AQ2488</f>
        <v/>
      </c>
      <c r="D725" s="16">
        <f>計算!AT2488</f>
        <v/>
      </c>
      <c r="E725" s="16">
        <f>計算!AU2488</f>
        <v/>
      </c>
      <c r="F725" s="16">
        <f>計算!J2488</f>
        <v/>
      </c>
    </row>
    <row r="726">
      <c r="A726" s="16" t="n">
        <v>9230000</v>
      </c>
      <c r="B726" s="16">
        <f>計算!AO2489</f>
        <v/>
      </c>
      <c r="C726" s="17">
        <f>計算!AQ2489</f>
        <v/>
      </c>
      <c r="D726" s="16">
        <f>計算!AT2489</f>
        <v/>
      </c>
      <c r="E726" s="16">
        <f>計算!AU2489</f>
        <v/>
      </c>
      <c r="F726" s="16">
        <f>計算!J2489</f>
        <v/>
      </c>
    </row>
    <row r="727">
      <c r="A727" s="16" t="n">
        <v>9240000</v>
      </c>
      <c r="B727" s="16">
        <f>計算!AO2490</f>
        <v/>
      </c>
      <c r="C727" s="17">
        <f>計算!AQ2490</f>
        <v/>
      </c>
      <c r="D727" s="16">
        <f>計算!AT2490</f>
        <v/>
      </c>
      <c r="E727" s="16">
        <f>計算!AU2490</f>
        <v/>
      </c>
      <c r="F727" s="16">
        <f>計算!J2490</f>
        <v/>
      </c>
    </row>
    <row r="728">
      <c r="A728" s="16" t="n">
        <v>9250000</v>
      </c>
      <c r="B728" s="16">
        <f>計算!AO2491</f>
        <v/>
      </c>
      <c r="C728" s="17">
        <f>計算!AQ2491</f>
        <v/>
      </c>
      <c r="D728" s="16">
        <f>計算!AT2491</f>
        <v/>
      </c>
      <c r="E728" s="16">
        <f>計算!AU2491</f>
        <v/>
      </c>
      <c r="F728" s="16">
        <f>計算!J2491</f>
        <v/>
      </c>
    </row>
    <row r="729">
      <c r="A729" s="16" t="n">
        <v>9260000</v>
      </c>
      <c r="B729" s="16">
        <f>計算!AO2492</f>
        <v/>
      </c>
      <c r="C729" s="17">
        <f>計算!AQ2492</f>
        <v/>
      </c>
      <c r="D729" s="16">
        <f>計算!AT2492</f>
        <v/>
      </c>
      <c r="E729" s="16">
        <f>計算!AU2492</f>
        <v/>
      </c>
      <c r="F729" s="16">
        <f>計算!J2492</f>
        <v/>
      </c>
    </row>
    <row r="730">
      <c r="A730" s="16" t="n">
        <v>9270000</v>
      </c>
      <c r="B730" s="16">
        <f>計算!AO2493</f>
        <v/>
      </c>
      <c r="C730" s="17">
        <f>計算!AQ2493</f>
        <v/>
      </c>
      <c r="D730" s="16">
        <f>計算!AT2493</f>
        <v/>
      </c>
      <c r="E730" s="16">
        <f>計算!AU2493</f>
        <v/>
      </c>
      <c r="F730" s="16">
        <f>計算!J2493</f>
        <v/>
      </c>
    </row>
    <row r="731">
      <c r="A731" s="16" t="n">
        <v>9280000</v>
      </c>
      <c r="B731" s="16">
        <f>計算!AO2494</f>
        <v/>
      </c>
      <c r="C731" s="17">
        <f>計算!AQ2494</f>
        <v/>
      </c>
      <c r="D731" s="16">
        <f>計算!AT2494</f>
        <v/>
      </c>
      <c r="E731" s="16">
        <f>計算!AU2494</f>
        <v/>
      </c>
      <c r="F731" s="16">
        <f>計算!J2494</f>
        <v/>
      </c>
    </row>
    <row r="732">
      <c r="A732" s="16" t="n">
        <v>9290000</v>
      </c>
      <c r="B732" s="16">
        <f>計算!AO2495</f>
        <v/>
      </c>
      <c r="C732" s="17">
        <f>計算!AQ2495</f>
        <v/>
      </c>
      <c r="D732" s="16">
        <f>計算!AT2495</f>
        <v/>
      </c>
      <c r="E732" s="16">
        <f>計算!AU2495</f>
        <v/>
      </c>
      <c r="F732" s="16">
        <f>計算!J2495</f>
        <v/>
      </c>
    </row>
    <row r="733">
      <c r="A733" s="16" t="n">
        <v>9300000</v>
      </c>
      <c r="B733" s="16">
        <f>計算!AO2496</f>
        <v/>
      </c>
      <c r="C733" s="17">
        <f>計算!AQ2496</f>
        <v/>
      </c>
      <c r="D733" s="16">
        <f>計算!AT2496</f>
        <v/>
      </c>
      <c r="E733" s="16">
        <f>計算!AU2496</f>
        <v/>
      </c>
      <c r="F733" s="16">
        <f>計算!J2496</f>
        <v/>
      </c>
    </row>
    <row r="734">
      <c r="A734" s="16" t="n">
        <v>9310000</v>
      </c>
      <c r="B734" s="16">
        <f>計算!AO2497</f>
        <v/>
      </c>
      <c r="C734" s="17">
        <f>計算!AQ2497</f>
        <v/>
      </c>
      <c r="D734" s="16">
        <f>計算!AT2497</f>
        <v/>
      </c>
      <c r="E734" s="16">
        <f>計算!AU2497</f>
        <v/>
      </c>
      <c r="F734" s="16">
        <f>計算!J2497</f>
        <v/>
      </c>
    </row>
    <row r="735">
      <c r="A735" s="16" t="n">
        <v>9320000</v>
      </c>
      <c r="B735" s="16">
        <f>計算!AO2498</f>
        <v/>
      </c>
      <c r="C735" s="17">
        <f>計算!AQ2498</f>
        <v/>
      </c>
      <c r="D735" s="16">
        <f>計算!AT2498</f>
        <v/>
      </c>
      <c r="E735" s="16">
        <f>計算!AU2498</f>
        <v/>
      </c>
      <c r="F735" s="16">
        <f>計算!J2498</f>
        <v/>
      </c>
    </row>
    <row r="736">
      <c r="A736" s="16" t="n">
        <v>9330000</v>
      </c>
      <c r="B736" s="16">
        <f>計算!AO2499</f>
        <v/>
      </c>
      <c r="C736" s="17">
        <f>計算!AQ2499</f>
        <v/>
      </c>
      <c r="D736" s="16">
        <f>計算!AT2499</f>
        <v/>
      </c>
      <c r="E736" s="16">
        <f>計算!AU2499</f>
        <v/>
      </c>
      <c r="F736" s="16">
        <f>計算!J2499</f>
        <v/>
      </c>
    </row>
    <row r="737">
      <c r="A737" s="16" t="n">
        <v>9340000</v>
      </c>
      <c r="B737" s="16">
        <f>計算!AO2500</f>
        <v/>
      </c>
      <c r="C737" s="17">
        <f>計算!AQ2500</f>
        <v/>
      </c>
      <c r="D737" s="16">
        <f>計算!AT2500</f>
        <v/>
      </c>
      <c r="E737" s="16">
        <f>計算!AU2500</f>
        <v/>
      </c>
      <c r="F737" s="16">
        <f>計算!J2500</f>
        <v/>
      </c>
    </row>
    <row r="738">
      <c r="A738" s="16" t="n">
        <v>9350000</v>
      </c>
      <c r="B738" s="16">
        <f>計算!AO2501</f>
        <v/>
      </c>
      <c r="C738" s="17">
        <f>計算!AQ2501</f>
        <v/>
      </c>
      <c r="D738" s="16">
        <f>計算!AT2501</f>
        <v/>
      </c>
      <c r="E738" s="16">
        <f>計算!AU2501</f>
        <v/>
      </c>
      <c r="F738" s="16">
        <f>計算!J2501</f>
        <v/>
      </c>
    </row>
    <row r="739">
      <c r="A739" s="16" t="n">
        <v>9360000</v>
      </c>
      <c r="B739" s="16">
        <f>計算!AO2502</f>
        <v/>
      </c>
      <c r="C739" s="17">
        <f>計算!AQ2502</f>
        <v/>
      </c>
      <c r="D739" s="16">
        <f>計算!AT2502</f>
        <v/>
      </c>
      <c r="E739" s="16">
        <f>計算!AU2502</f>
        <v/>
      </c>
      <c r="F739" s="16">
        <f>計算!J2502</f>
        <v/>
      </c>
    </row>
    <row r="740">
      <c r="A740" s="16" t="n">
        <v>9370000</v>
      </c>
      <c r="B740" s="16">
        <f>計算!AO2503</f>
        <v/>
      </c>
      <c r="C740" s="17">
        <f>計算!AQ2503</f>
        <v/>
      </c>
      <c r="D740" s="16">
        <f>計算!AT2503</f>
        <v/>
      </c>
      <c r="E740" s="16">
        <f>計算!AU2503</f>
        <v/>
      </c>
      <c r="F740" s="16">
        <f>計算!J2503</f>
        <v/>
      </c>
    </row>
    <row r="741">
      <c r="A741" s="16" t="n">
        <v>9380000</v>
      </c>
      <c r="B741" s="16">
        <f>計算!AO2504</f>
        <v/>
      </c>
      <c r="C741" s="17">
        <f>計算!AQ2504</f>
        <v/>
      </c>
      <c r="D741" s="16">
        <f>計算!AT2504</f>
        <v/>
      </c>
      <c r="E741" s="16">
        <f>計算!AU2504</f>
        <v/>
      </c>
      <c r="F741" s="16">
        <f>計算!J2504</f>
        <v/>
      </c>
    </row>
    <row r="742">
      <c r="A742" s="16" t="n">
        <v>9390000</v>
      </c>
      <c r="B742" s="16">
        <f>計算!AO2505</f>
        <v/>
      </c>
      <c r="C742" s="17">
        <f>計算!AQ2505</f>
        <v/>
      </c>
      <c r="D742" s="16">
        <f>計算!AT2505</f>
        <v/>
      </c>
      <c r="E742" s="16">
        <f>計算!AU2505</f>
        <v/>
      </c>
      <c r="F742" s="16">
        <f>計算!J2505</f>
        <v/>
      </c>
    </row>
    <row r="743">
      <c r="A743" s="16" t="n">
        <v>9400000</v>
      </c>
      <c r="B743" s="16">
        <f>計算!AO2506</f>
        <v/>
      </c>
      <c r="C743" s="17">
        <f>計算!AQ2506</f>
        <v/>
      </c>
      <c r="D743" s="16">
        <f>計算!AT2506</f>
        <v/>
      </c>
      <c r="E743" s="16">
        <f>計算!AU2506</f>
        <v/>
      </c>
      <c r="F743" s="16">
        <f>計算!J2506</f>
        <v/>
      </c>
    </row>
    <row r="744">
      <c r="A744" s="16" t="n">
        <v>9410000</v>
      </c>
      <c r="B744" s="16">
        <f>計算!AO2507</f>
        <v/>
      </c>
      <c r="C744" s="17">
        <f>計算!AQ2507</f>
        <v/>
      </c>
      <c r="D744" s="16">
        <f>計算!AT2507</f>
        <v/>
      </c>
      <c r="E744" s="16">
        <f>計算!AU2507</f>
        <v/>
      </c>
      <c r="F744" s="16">
        <f>計算!J2507</f>
        <v/>
      </c>
    </row>
    <row r="745">
      <c r="A745" s="16" t="n">
        <v>9420000</v>
      </c>
      <c r="B745" s="16">
        <f>計算!AO2508</f>
        <v/>
      </c>
      <c r="C745" s="17">
        <f>計算!AQ2508</f>
        <v/>
      </c>
      <c r="D745" s="16">
        <f>計算!AT2508</f>
        <v/>
      </c>
      <c r="E745" s="16">
        <f>計算!AU2508</f>
        <v/>
      </c>
      <c r="F745" s="16">
        <f>計算!J2508</f>
        <v/>
      </c>
    </row>
    <row r="746">
      <c r="A746" s="16" t="n">
        <v>9430000</v>
      </c>
      <c r="B746" s="16">
        <f>計算!AO2509</f>
        <v/>
      </c>
      <c r="C746" s="17">
        <f>計算!AQ2509</f>
        <v/>
      </c>
      <c r="D746" s="16">
        <f>計算!AT2509</f>
        <v/>
      </c>
      <c r="E746" s="16">
        <f>計算!AU2509</f>
        <v/>
      </c>
      <c r="F746" s="16">
        <f>計算!J2509</f>
        <v/>
      </c>
    </row>
    <row r="747">
      <c r="A747" s="16" t="n">
        <v>9440000</v>
      </c>
      <c r="B747" s="16">
        <f>計算!AO2510</f>
        <v/>
      </c>
      <c r="C747" s="17">
        <f>計算!AQ2510</f>
        <v/>
      </c>
      <c r="D747" s="16">
        <f>計算!AT2510</f>
        <v/>
      </c>
      <c r="E747" s="16">
        <f>計算!AU2510</f>
        <v/>
      </c>
      <c r="F747" s="16">
        <f>計算!J2510</f>
        <v/>
      </c>
    </row>
    <row r="748">
      <c r="A748" s="16" t="n">
        <v>9450000</v>
      </c>
      <c r="B748" s="16">
        <f>計算!AO2511</f>
        <v/>
      </c>
      <c r="C748" s="17">
        <f>計算!AQ2511</f>
        <v/>
      </c>
      <c r="D748" s="16">
        <f>計算!AT2511</f>
        <v/>
      </c>
      <c r="E748" s="16">
        <f>計算!AU2511</f>
        <v/>
      </c>
      <c r="F748" s="16">
        <f>計算!J2511</f>
        <v/>
      </c>
    </row>
    <row r="749">
      <c r="A749" s="16" t="n">
        <v>9460000</v>
      </c>
      <c r="B749" s="16">
        <f>計算!AO2512</f>
        <v/>
      </c>
      <c r="C749" s="17">
        <f>計算!AQ2512</f>
        <v/>
      </c>
      <c r="D749" s="16">
        <f>計算!AT2512</f>
        <v/>
      </c>
      <c r="E749" s="16">
        <f>計算!AU2512</f>
        <v/>
      </c>
      <c r="F749" s="16">
        <f>計算!J2512</f>
        <v/>
      </c>
    </row>
    <row r="750">
      <c r="A750" s="16" t="n">
        <v>9470000</v>
      </c>
      <c r="B750" s="16">
        <f>計算!AO2513</f>
        <v/>
      </c>
      <c r="C750" s="17">
        <f>計算!AQ2513</f>
        <v/>
      </c>
      <c r="D750" s="16">
        <f>計算!AT2513</f>
        <v/>
      </c>
      <c r="E750" s="16">
        <f>計算!AU2513</f>
        <v/>
      </c>
      <c r="F750" s="16">
        <f>計算!J2513</f>
        <v/>
      </c>
    </row>
    <row r="751">
      <c r="A751" s="16" t="n">
        <v>9480000</v>
      </c>
      <c r="B751" s="16">
        <f>計算!AO2514</f>
        <v/>
      </c>
      <c r="C751" s="17">
        <f>計算!AQ2514</f>
        <v/>
      </c>
      <c r="D751" s="16">
        <f>計算!AT2514</f>
        <v/>
      </c>
      <c r="E751" s="16">
        <f>計算!AU2514</f>
        <v/>
      </c>
      <c r="F751" s="16">
        <f>計算!J2514</f>
        <v/>
      </c>
    </row>
    <row r="752">
      <c r="A752" s="16" t="n">
        <v>9490000</v>
      </c>
      <c r="B752" s="16">
        <f>計算!AO2515</f>
        <v/>
      </c>
      <c r="C752" s="17">
        <f>計算!AQ2515</f>
        <v/>
      </c>
      <c r="D752" s="16">
        <f>計算!AT2515</f>
        <v/>
      </c>
      <c r="E752" s="16">
        <f>計算!AU2515</f>
        <v/>
      </c>
      <c r="F752" s="16">
        <f>計算!J2515</f>
        <v/>
      </c>
    </row>
    <row r="753">
      <c r="A753" s="16" t="n">
        <v>9500000</v>
      </c>
      <c r="B753" s="16">
        <f>計算!AO2516</f>
        <v/>
      </c>
      <c r="C753" s="17">
        <f>計算!AQ2516</f>
        <v/>
      </c>
      <c r="D753" s="16">
        <f>計算!AT2516</f>
        <v/>
      </c>
      <c r="E753" s="16">
        <f>計算!AU2516</f>
        <v/>
      </c>
      <c r="F753" s="16">
        <f>計算!J2516</f>
        <v/>
      </c>
    </row>
    <row r="754">
      <c r="A754" s="16" t="n">
        <v>9510000</v>
      </c>
      <c r="B754" s="16">
        <f>計算!AO2517</f>
        <v/>
      </c>
      <c r="C754" s="17">
        <f>計算!AQ2517</f>
        <v/>
      </c>
      <c r="D754" s="16">
        <f>計算!AT2517</f>
        <v/>
      </c>
      <c r="E754" s="16">
        <f>計算!AU2517</f>
        <v/>
      </c>
      <c r="F754" s="16">
        <f>計算!J2517</f>
        <v/>
      </c>
    </row>
    <row r="755">
      <c r="A755" s="16" t="n">
        <v>9520000</v>
      </c>
      <c r="B755" s="16">
        <f>計算!AO2518</f>
        <v/>
      </c>
      <c r="C755" s="17">
        <f>計算!AQ2518</f>
        <v/>
      </c>
      <c r="D755" s="16">
        <f>計算!AT2518</f>
        <v/>
      </c>
      <c r="E755" s="16">
        <f>計算!AU2518</f>
        <v/>
      </c>
      <c r="F755" s="16">
        <f>計算!J2518</f>
        <v/>
      </c>
    </row>
    <row r="756">
      <c r="A756" s="16" t="n">
        <v>9530000</v>
      </c>
      <c r="B756" s="16">
        <f>計算!AO2519</f>
        <v/>
      </c>
      <c r="C756" s="17">
        <f>計算!AQ2519</f>
        <v/>
      </c>
      <c r="D756" s="16">
        <f>計算!AT2519</f>
        <v/>
      </c>
      <c r="E756" s="16">
        <f>計算!AU2519</f>
        <v/>
      </c>
      <c r="F756" s="16">
        <f>計算!J2519</f>
        <v/>
      </c>
    </row>
    <row r="757">
      <c r="A757" s="16" t="n">
        <v>9540000</v>
      </c>
      <c r="B757" s="16">
        <f>計算!AO2520</f>
        <v/>
      </c>
      <c r="C757" s="17">
        <f>計算!AQ2520</f>
        <v/>
      </c>
      <c r="D757" s="16">
        <f>計算!AT2520</f>
        <v/>
      </c>
      <c r="E757" s="16">
        <f>計算!AU2520</f>
        <v/>
      </c>
      <c r="F757" s="16">
        <f>計算!J2520</f>
        <v/>
      </c>
    </row>
    <row r="758">
      <c r="A758" s="16" t="n">
        <v>9550000</v>
      </c>
      <c r="B758" s="16">
        <f>計算!AO2521</f>
        <v/>
      </c>
      <c r="C758" s="17">
        <f>計算!AQ2521</f>
        <v/>
      </c>
      <c r="D758" s="16">
        <f>計算!AT2521</f>
        <v/>
      </c>
      <c r="E758" s="16">
        <f>計算!AU2521</f>
        <v/>
      </c>
      <c r="F758" s="16">
        <f>計算!J2521</f>
        <v/>
      </c>
    </row>
    <row r="759">
      <c r="A759" s="16" t="n">
        <v>9560000</v>
      </c>
      <c r="B759" s="16">
        <f>計算!AO2522</f>
        <v/>
      </c>
      <c r="C759" s="17">
        <f>計算!AQ2522</f>
        <v/>
      </c>
      <c r="D759" s="16">
        <f>計算!AT2522</f>
        <v/>
      </c>
      <c r="E759" s="16">
        <f>計算!AU2522</f>
        <v/>
      </c>
      <c r="F759" s="16">
        <f>計算!J2522</f>
        <v/>
      </c>
    </row>
    <row r="760">
      <c r="A760" s="16" t="n">
        <v>9570000</v>
      </c>
      <c r="B760" s="16">
        <f>計算!AO2523</f>
        <v/>
      </c>
      <c r="C760" s="17">
        <f>計算!AQ2523</f>
        <v/>
      </c>
      <c r="D760" s="16">
        <f>計算!AT2523</f>
        <v/>
      </c>
      <c r="E760" s="16">
        <f>計算!AU2523</f>
        <v/>
      </c>
      <c r="F760" s="16">
        <f>計算!J2523</f>
        <v/>
      </c>
    </row>
    <row r="761">
      <c r="A761" s="16" t="n">
        <v>9580000</v>
      </c>
      <c r="B761" s="16">
        <f>計算!AO2524</f>
        <v/>
      </c>
      <c r="C761" s="17">
        <f>計算!AQ2524</f>
        <v/>
      </c>
      <c r="D761" s="16">
        <f>計算!AT2524</f>
        <v/>
      </c>
      <c r="E761" s="16">
        <f>計算!AU2524</f>
        <v/>
      </c>
      <c r="F761" s="16">
        <f>計算!J2524</f>
        <v/>
      </c>
    </row>
    <row r="762">
      <c r="A762" s="16" t="n">
        <v>9590000</v>
      </c>
      <c r="B762" s="16">
        <f>計算!AO2525</f>
        <v/>
      </c>
      <c r="C762" s="17">
        <f>計算!AQ2525</f>
        <v/>
      </c>
      <c r="D762" s="16">
        <f>計算!AT2525</f>
        <v/>
      </c>
      <c r="E762" s="16">
        <f>計算!AU2525</f>
        <v/>
      </c>
      <c r="F762" s="16">
        <f>計算!J2525</f>
        <v/>
      </c>
    </row>
    <row r="763">
      <c r="A763" s="16" t="n">
        <v>9600000</v>
      </c>
      <c r="B763" s="16">
        <f>計算!AO2526</f>
        <v/>
      </c>
      <c r="C763" s="17">
        <f>計算!AQ2526</f>
        <v/>
      </c>
      <c r="D763" s="16">
        <f>計算!AT2526</f>
        <v/>
      </c>
      <c r="E763" s="16">
        <f>計算!AU2526</f>
        <v/>
      </c>
      <c r="F763" s="16">
        <f>計算!J2526</f>
        <v/>
      </c>
    </row>
    <row r="764">
      <c r="A764" s="16" t="n">
        <v>9610000</v>
      </c>
      <c r="B764" s="16">
        <f>計算!AO2527</f>
        <v/>
      </c>
      <c r="C764" s="17">
        <f>計算!AQ2527</f>
        <v/>
      </c>
      <c r="D764" s="16">
        <f>計算!AT2527</f>
        <v/>
      </c>
      <c r="E764" s="16">
        <f>計算!AU2527</f>
        <v/>
      </c>
      <c r="F764" s="16">
        <f>計算!J2527</f>
        <v/>
      </c>
    </row>
    <row r="765">
      <c r="A765" s="16" t="n">
        <v>9620000</v>
      </c>
      <c r="B765" s="16">
        <f>計算!AO2528</f>
        <v/>
      </c>
      <c r="C765" s="17">
        <f>計算!AQ2528</f>
        <v/>
      </c>
      <c r="D765" s="16">
        <f>計算!AT2528</f>
        <v/>
      </c>
      <c r="E765" s="16">
        <f>計算!AU2528</f>
        <v/>
      </c>
      <c r="F765" s="16">
        <f>計算!J2528</f>
        <v/>
      </c>
    </row>
    <row r="766">
      <c r="A766" s="16" t="n">
        <v>9630000</v>
      </c>
      <c r="B766" s="16">
        <f>計算!AO2529</f>
        <v/>
      </c>
      <c r="C766" s="17">
        <f>計算!AQ2529</f>
        <v/>
      </c>
      <c r="D766" s="16">
        <f>計算!AT2529</f>
        <v/>
      </c>
      <c r="E766" s="16">
        <f>計算!AU2529</f>
        <v/>
      </c>
      <c r="F766" s="16">
        <f>計算!J2529</f>
        <v/>
      </c>
    </row>
    <row r="767">
      <c r="A767" s="16" t="n">
        <v>9640000</v>
      </c>
      <c r="B767" s="16">
        <f>計算!AO2530</f>
        <v/>
      </c>
      <c r="C767" s="17">
        <f>計算!AQ2530</f>
        <v/>
      </c>
      <c r="D767" s="16">
        <f>計算!AT2530</f>
        <v/>
      </c>
      <c r="E767" s="16">
        <f>計算!AU2530</f>
        <v/>
      </c>
      <c r="F767" s="16">
        <f>計算!J2530</f>
        <v/>
      </c>
    </row>
    <row r="768">
      <c r="A768" s="16" t="n">
        <v>9650000</v>
      </c>
      <c r="B768" s="16">
        <f>計算!AO2531</f>
        <v/>
      </c>
      <c r="C768" s="17">
        <f>計算!AQ2531</f>
        <v/>
      </c>
      <c r="D768" s="16">
        <f>計算!AT2531</f>
        <v/>
      </c>
      <c r="E768" s="16">
        <f>計算!AU2531</f>
        <v/>
      </c>
      <c r="F768" s="16">
        <f>計算!J2531</f>
        <v/>
      </c>
    </row>
    <row r="769">
      <c r="A769" s="16" t="n">
        <v>9660000</v>
      </c>
      <c r="B769" s="16">
        <f>計算!AO2532</f>
        <v/>
      </c>
      <c r="C769" s="17">
        <f>計算!AQ2532</f>
        <v/>
      </c>
      <c r="D769" s="16">
        <f>計算!AT2532</f>
        <v/>
      </c>
      <c r="E769" s="16">
        <f>計算!AU2532</f>
        <v/>
      </c>
      <c r="F769" s="16">
        <f>計算!J2532</f>
        <v/>
      </c>
    </row>
    <row r="770">
      <c r="A770" s="16" t="n">
        <v>9670000</v>
      </c>
      <c r="B770" s="16">
        <f>計算!AO2533</f>
        <v/>
      </c>
      <c r="C770" s="17">
        <f>計算!AQ2533</f>
        <v/>
      </c>
      <c r="D770" s="16">
        <f>計算!AT2533</f>
        <v/>
      </c>
      <c r="E770" s="16">
        <f>計算!AU2533</f>
        <v/>
      </c>
      <c r="F770" s="16">
        <f>計算!J2533</f>
        <v/>
      </c>
    </row>
    <row r="771">
      <c r="A771" s="16" t="n">
        <v>9680000</v>
      </c>
      <c r="B771" s="16">
        <f>計算!AO2534</f>
        <v/>
      </c>
      <c r="C771" s="17">
        <f>計算!AQ2534</f>
        <v/>
      </c>
      <c r="D771" s="16">
        <f>計算!AT2534</f>
        <v/>
      </c>
      <c r="E771" s="16">
        <f>計算!AU2534</f>
        <v/>
      </c>
      <c r="F771" s="16">
        <f>計算!J2534</f>
        <v/>
      </c>
    </row>
    <row r="772">
      <c r="A772" s="16" t="n">
        <v>9690000</v>
      </c>
      <c r="B772" s="16">
        <f>計算!AO2535</f>
        <v/>
      </c>
      <c r="C772" s="17">
        <f>計算!AQ2535</f>
        <v/>
      </c>
      <c r="D772" s="16">
        <f>計算!AT2535</f>
        <v/>
      </c>
      <c r="E772" s="16">
        <f>計算!AU2535</f>
        <v/>
      </c>
      <c r="F772" s="16">
        <f>計算!J2535</f>
        <v/>
      </c>
    </row>
    <row r="773">
      <c r="A773" s="16" t="n">
        <v>9700000</v>
      </c>
      <c r="B773" s="16">
        <f>計算!AO2536</f>
        <v/>
      </c>
      <c r="C773" s="17">
        <f>計算!AQ2536</f>
        <v/>
      </c>
      <c r="D773" s="16">
        <f>計算!AT2536</f>
        <v/>
      </c>
      <c r="E773" s="16">
        <f>計算!AU2536</f>
        <v/>
      </c>
      <c r="F773" s="16">
        <f>計算!J2536</f>
        <v/>
      </c>
    </row>
    <row r="774">
      <c r="A774" s="16" t="n">
        <v>9710000</v>
      </c>
      <c r="B774" s="16">
        <f>計算!AO2537</f>
        <v/>
      </c>
      <c r="C774" s="17">
        <f>計算!AQ2537</f>
        <v/>
      </c>
      <c r="D774" s="16">
        <f>計算!AT2537</f>
        <v/>
      </c>
      <c r="E774" s="16">
        <f>計算!AU2537</f>
        <v/>
      </c>
      <c r="F774" s="16">
        <f>計算!J2537</f>
        <v/>
      </c>
    </row>
    <row r="775">
      <c r="A775" s="16" t="n">
        <v>9720000</v>
      </c>
      <c r="B775" s="16">
        <f>計算!AO2538</f>
        <v/>
      </c>
      <c r="C775" s="17">
        <f>計算!AQ2538</f>
        <v/>
      </c>
      <c r="D775" s="16">
        <f>計算!AT2538</f>
        <v/>
      </c>
      <c r="E775" s="16">
        <f>計算!AU2538</f>
        <v/>
      </c>
      <c r="F775" s="16">
        <f>計算!J2538</f>
        <v/>
      </c>
    </row>
    <row r="776">
      <c r="A776" s="16" t="n">
        <v>9730000</v>
      </c>
      <c r="B776" s="16">
        <f>計算!AO2539</f>
        <v/>
      </c>
      <c r="C776" s="17">
        <f>計算!AQ2539</f>
        <v/>
      </c>
      <c r="D776" s="16">
        <f>計算!AT2539</f>
        <v/>
      </c>
      <c r="E776" s="16">
        <f>計算!AU2539</f>
        <v/>
      </c>
      <c r="F776" s="16">
        <f>計算!J2539</f>
        <v/>
      </c>
    </row>
    <row r="777">
      <c r="A777" s="16" t="n">
        <v>9740000</v>
      </c>
      <c r="B777" s="16">
        <f>計算!AO2540</f>
        <v/>
      </c>
      <c r="C777" s="17">
        <f>計算!AQ2540</f>
        <v/>
      </c>
      <c r="D777" s="16">
        <f>計算!AT2540</f>
        <v/>
      </c>
      <c r="E777" s="16">
        <f>計算!AU2540</f>
        <v/>
      </c>
      <c r="F777" s="16">
        <f>計算!J2540</f>
        <v/>
      </c>
    </row>
    <row r="778">
      <c r="A778" s="16" t="n">
        <v>9750000</v>
      </c>
      <c r="B778" s="16">
        <f>計算!AO2541</f>
        <v/>
      </c>
      <c r="C778" s="17">
        <f>計算!AQ2541</f>
        <v/>
      </c>
      <c r="D778" s="16">
        <f>計算!AT2541</f>
        <v/>
      </c>
      <c r="E778" s="16">
        <f>計算!AU2541</f>
        <v/>
      </c>
      <c r="F778" s="16">
        <f>計算!J2541</f>
        <v/>
      </c>
    </row>
    <row r="779">
      <c r="A779" s="16" t="n">
        <v>9760000</v>
      </c>
      <c r="B779" s="16">
        <f>計算!AO2542</f>
        <v/>
      </c>
      <c r="C779" s="17">
        <f>計算!AQ2542</f>
        <v/>
      </c>
      <c r="D779" s="16">
        <f>計算!AT2542</f>
        <v/>
      </c>
      <c r="E779" s="16">
        <f>計算!AU2542</f>
        <v/>
      </c>
      <c r="F779" s="16">
        <f>計算!J2542</f>
        <v/>
      </c>
    </row>
    <row r="780">
      <c r="A780" s="16" t="n">
        <v>9770000</v>
      </c>
      <c r="B780" s="16">
        <f>計算!AO2543</f>
        <v/>
      </c>
      <c r="C780" s="17">
        <f>計算!AQ2543</f>
        <v/>
      </c>
      <c r="D780" s="16">
        <f>計算!AT2543</f>
        <v/>
      </c>
      <c r="E780" s="16">
        <f>計算!AU2543</f>
        <v/>
      </c>
      <c r="F780" s="16">
        <f>計算!J2543</f>
        <v/>
      </c>
    </row>
    <row r="781">
      <c r="A781" s="16" t="n">
        <v>9780000</v>
      </c>
      <c r="B781" s="16">
        <f>計算!AO2544</f>
        <v/>
      </c>
      <c r="C781" s="17">
        <f>計算!AQ2544</f>
        <v/>
      </c>
      <c r="D781" s="16">
        <f>計算!AT2544</f>
        <v/>
      </c>
      <c r="E781" s="16">
        <f>計算!AU2544</f>
        <v/>
      </c>
      <c r="F781" s="16">
        <f>計算!J2544</f>
        <v/>
      </c>
    </row>
    <row r="782">
      <c r="A782" s="16" t="n">
        <v>9790000</v>
      </c>
      <c r="B782" s="16">
        <f>計算!AO2545</f>
        <v/>
      </c>
      <c r="C782" s="17">
        <f>計算!AQ2545</f>
        <v/>
      </c>
      <c r="D782" s="16">
        <f>計算!AT2545</f>
        <v/>
      </c>
      <c r="E782" s="16">
        <f>計算!AU2545</f>
        <v/>
      </c>
      <c r="F782" s="16">
        <f>計算!J2545</f>
        <v/>
      </c>
    </row>
    <row r="783">
      <c r="A783" s="16" t="n">
        <v>9800000</v>
      </c>
      <c r="B783" s="16">
        <f>計算!AO2546</f>
        <v/>
      </c>
      <c r="C783" s="17">
        <f>計算!AQ2546</f>
        <v/>
      </c>
      <c r="D783" s="16">
        <f>計算!AT2546</f>
        <v/>
      </c>
      <c r="E783" s="16">
        <f>計算!AU2546</f>
        <v/>
      </c>
      <c r="F783" s="16">
        <f>計算!J2546</f>
        <v/>
      </c>
    </row>
    <row r="784">
      <c r="A784" s="16" t="n">
        <v>9810000</v>
      </c>
      <c r="B784" s="16">
        <f>計算!AO2547</f>
        <v/>
      </c>
      <c r="C784" s="17">
        <f>計算!AQ2547</f>
        <v/>
      </c>
      <c r="D784" s="16">
        <f>計算!AT2547</f>
        <v/>
      </c>
      <c r="E784" s="16">
        <f>計算!AU2547</f>
        <v/>
      </c>
      <c r="F784" s="16">
        <f>計算!J2547</f>
        <v/>
      </c>
    </row>
    <row r="785">
      <c r="A785" s="16" t="n">
        <v>9820000</v>
      </c>
      <c r="B785" s="16">
        <f>計算!AO2548</f>
        <v/>
      </c>
      <c r="C785" s="17">
        <f>計算!AQ2548</f>
        <v/>
      </c>
      <c r="D785" s="16">
        <f>計算!AT2548</f>
        <v/>
      </c>
      <c r="E785" s="16">
        <f>計算!AU2548</f>
        <v/>
      </c>
      <c r="F785" s="16">
        <f>計算!J2548</f>
        <v/>
      </c>
    </row>
    <row r="786">
      <c r="A786" s="16" t="n">
        <v>9830000</v>
      </c>
      <c r="B786" s="16">
        <f>計算!AO2549</f>
        <v/>
      </c>
      <c r="C786" s="17">
        <f>計算!AQ2549</f>
        <v/>
      </c>
      <c r="D786" s="16">
        <f>計算!AT2549</f>
        <v/>
      </c>
      <c r="E786" s="16">
        <f>計算!AU2549</f>
        <v/>
      </c>
      <c r="F786" s="16">
        <f>計算!J2549</f>
        <v/>
      </c>
    </row>
    <row r="787">
      <c r="A787" s="16" t="n">
        <v>9840000</v>
      </c>
      <c r="B787" s="16">
        <f>計算!AO2550</f>
        <v/>
      </c>
      <c r="C787" s="17">
        <f>計算!AQ2550</f>
        <v/>
      </c>
      <c r="D787" s="16">
        <f>計算!AT2550</f>
        <v/>
      </c>
      <c r="E787" s="16">
        <f>計算!AU2550</f>
        <v/>
      </c>
      <c r="F787" s="16">
        <f>計算!J2550</f>
        <v/>
      </c>
    </row>
    <row r="788">
      <c r="A788" s="16" t="n">
        <v>9850000</v>
      </c>
      <c r="B788" s="16">
        <f>計算!AO2551</f>
        <v/>
      </c>
      <c r="C788" s="17">
        <f>計算!AQ2551</f>
        <v/>
      </c>
      <c r="D788" s="16">
        <f>計算!AT2551</f>
        <v/>
      </c>
      <c r="E788" s="16">
        <f>計算!AU2551</f>
        <v/>
      </c>
      <c r="F788" s="16">
        <f>計算!J2551</f>
        <v/>
      </c>
    </row>
    <row r="789">
      <c r="A789" s="16" t="n">
        <v>9860000</v>
      </c>
      <c r="B789" s="16">
        <f>計算!AO2552</f>
        <v/>
      </c>
      <c r="C789" s="17">
        <f>計算!AQ2552</f>
        <v/>
      </c>
      <c r="D789" s="16">
        <f>計算!AT2552</f>
        <v/>
      </c>
      <c r="E789" s="16">
        <f>計算!AU2552</f>
        <v/>
      </c>
      <c r="F789" s="16">
        <f>計算!J2552</f>
        <v/>
      </c>
    </row>
    <row r="790">
      <c r="A790" s="16" t="n">
        <v>9870000</v>
      </c>
      <c r="B790" s="16">
        <f>計算!AO2553</f>
        <v/>
      </c>
      <c r="C790" s="17">
        <f>計算!AQ2553</f>
        <v/>
      </c>
      <c r="D790" s="16">
        <f>計算!AT2553</f>
        <v/>
      </c>
      <c r="E790" s="16">
        <f>計算!AU2553</f>
        <v/>
      </c>
      <c r="F790" s="16">
        <f>計算!J2553</f>
        <v/>
      </c>
    </row>
    <row r="791">
      <c r="A791" s="16" t="n">
        <v>9880000</v>
      </c>
      <c r="B791" s="16">
        <f>計算!AO2554</f>
        <v/>
      </c>
      <c r="C791" s="17">
        <f>計算!AQ2554</f>
        <v/>
      </c>
      <c r="D791" s="16">
        <f>計算!AT2554</f>
        <v/>
      </c>
      <c r="E791" s="16">
        <f>計算!AU2554</f>
        <v/>
      </c>
      <c r="F791" s="16">
        <f>計算!J2554</f>
        <v/>
      </c>
    </row>
    <row r="792">
      <c r="A792" s="16" t="n">
        <v>9890000</v>
      </c>
      <c r="B792" s="16">
        <f>計算!AO2555</f>
        <v/>
      </c>
      <c r="C792" s="17">
        <f>計算!AQ2555</f>
        <v/>
      </c>
      <c r="D792" s="16">
        <f>計算!AT2555</f>
        <v/>
      </c>
      <c r="E792" s="16">
        <f>計算!AU2555</f>
        <v/>
      </c>
      <c r="F792" s="16">
        <f>計算!J2555</f>
        <v/>
      </c>
    </row>
    <row r="793">
      <c r="A793" s="16" t="n">
        <v>9900000</v>
      </c>
      <c r="B793" s="16">
        <f>計算!AO2556</f>
        <v/>
      </c>
      <c r="C793" s="17">
        <f>計算!AQ2556</f>
        <v/>
      </c>
      <c r="D793" s="16">
        <f>計算!AT2556</f>
        <v/>
      </c>
      <c r="E793" s="16">
        <f>計算!AU2556</f>
        <v/>
      </c>
      <c r="F793" s="16">
        <f>計算!J2556</f>
        <v/>
      </c>
    </row>
    <row r="794">
      <c r="A794" s="16" t="n">
        <v>9910000</v>
      </c>
      <c r="B794" s="16">
        <f>計算!AO2557</f>
        <v/>
      </c>
      <c r="C794" s="17">
        <f>計算!AQ2557</f>
        <v/>
      </c>
      <c r="D794" s="16">
        <f>計算!AT2557</f>
        <v/>
      </c>
      <c r="E794" s="16">
        <f>計算!AU2557</f>
        <v/>
      </c>
      <c r="F794" s="16">
        <f>計算!J2557</f>
        <v/>
      </c>
    </row>
    <row r="795">
      <c r="A795" s="16" t="n">
        <v>9920000</v>
      </c>
      <c r="B795" s="16">
        <f>計算!AO2558</f>
        <v/>
      </c>
      <c r="C795" s="17">
        <f>計算!AQ2558</f>
        <v/>
      </c>
      <c r="D795" s="16">
        <f>計算!AT2558</f>
        <v/>
      </c>
      <c r="E795" s="16">
        <f>計算!AU2558</f>
        <v/>
      </c>
      <c r="F795" s="16">
        <f>計算!J2558</f>
        <v/>
      </c>
    </row>
    <row r="796">
      <c r="A796" s="16" t="n">
        <v>9930000</v>
      </c>
      <c r="B796" s="16">
        <f>計算!AO2559</f>
        <v/>
      </c>
      <c r="C796" s="17">
        <f>計算!AQ2559</f>
        <v/>
      </c>
      <c r="D796" s="16">
        <f>計算!AT2559</f>
        <v/>
      </c>
      <c r="E796" s="16">
        <f>計算!AU2559</f>
        <v/>
      </c>
      <c r="F796" s="16">
        <f>計算!J2559</f>
        <v/>
      </c>
    </row>
    <row r="797">
      <c r="A797" s="16" t="n">
        <v>9940000</v>
      </c>
      <c r="B797" s="16">
        <f>計算!AO2560</f>
        <v/>
      </c>
      <c r="C797" s="17">
        <f>計算!AQ2560</f>
        <v/>
      </c>
      <c r="D797" s="16">
        <f>計算!AT2560</f>
        <v/>
      </c>
      <c r="E797" s="16">
        <f>計算!AU2560</f>
        <v/>
      </c>
      <c r="F797" s="16">
        <f>計算!J2560</f>
        <v/>
      </c>
    </row>
    <row r="798">
      <c r="A798" s="16" t="n">
        <v>9950000</v>
      </c>
      <c r="B798" s="16">
        <f>計算!AO2561</f>
        <v/>
      </c>
      <c r="C798" s="17">
        <f>計算!AQ2561</f>
        <v/>
      </c>
      <c r="D798" s="16">
        <f>計算!AT2561</f>
        <v/>
      </c>
      <c r="E798" s="16">
        <f>計算!AU2561</f>
        <v/>
      </c>
      <c r="F798" s="16">
        <f>計算!J2561</f>
        <v/>
      </c>
    </row>
    <row r="799">
      <c r="A799" s="16" t="n">
        <v>9960000</v>
      </c>
      <c r="B799" s="16">
        <f>計算!AO2562</f>
        <v/>
      </c>
      <c r="C799" s="17">
        <f>計算!AQ2562</f>
        <v/>
      </c>
      <c r="D799" s="16">
        <f>計算!AT2562</f>
        <v/>
      </c>
      <c r="E799" s="16">
        <f>計算!AU2562</f>
        <v/>
      </c>
      <c r="F799" s="16">
        <f>計算!J2562</f>
        <v/>
      </c>
    </row>
    <row r="800">
      <c r="A800" s="16" t="n">
        <v>9970000</v>
      </c>
      <c r="B800" s="16">
        <f>計算!AO2563</f>
        <v/>
      </c>
      <c r="C800" s="17">
        <f>計算!AQ2563</f>
        <v/>
      </c>
      <c r="D800" s="16">
        <f>計算!AT2563</f>
        <v/>
      </c>
      <c r="E800" s="16">
        <f>計算!AU2563</f>
        <v/>
      </c>
      <c r="F800" s="16">
        <f>計算!J2563</f>
        <v/>
      </c>
    </row>
    <row r="801">
      <c r="A801" s="16" t="n">
        <v>9980000</v>
      </c>
      <c r="B801" s="16">
        <f>計算!AO2564</f>
        <v/>
      </c>
      <c r="C801" s="17">
        <f>計算!AQ2564</f>
        <v/>
      </c>
      <c r="D801" s="16">
        <f>計算!AT2564</f>
        <v/>
      </c>
      <c r="E801" s="16">
        <f>計算!AU2564</f>
        <v/>
      </c>
      <c r="F801" s="16">
        <f>計算!J2564</f>
        <v/>
      </c>
    </row>
    <row r="802">
      <c r="A802" s="16" t="n">
        <v>9990000</v>
      </c>
      <c r="B802" s="16">
        <f>計算!AO2565</f>
        <v/>
      </c>
      <c r="C802" s="17">
        <f>計算!AQ2565</f>
        <v/>
      </c>
      <c r="D802" s="16">
        <f>計算!AT2565</f>
        <v/>
      </c>
      <c r="E802" s="16">
        <f>計算!AU2565</f>
        <v/>
      </c>
      <c r="F802" s="16">
        <f>計算!J2565</f>
        <v/>
      </c>
    </row>
    <row r="803">
      <c r="A803" s="16" t="n">
        <v>10000000</v>
      </c>
      <c r="B803" s="16">
        <f>計算!AO2566</f>
        <v/>
      </c>
      <c r="C803" s="17">
        <f>計算!AQ2566</f>
        <v/>
      </c>
      <c r="D803" s="16">
        <f>計算!AT2566</f>
        <v/>
      </c>
      <c r="E803" s="16">
        <f>計算!AU2566</f>
        <v/>
      </c>
      <c r="F803" s="16">
        <f>計算!J2566</f>
        <v/>
      </c>
    </row>
    <row r="804">
      <c r="A804" s="16" t="n">
        <v>10010000</v>
      </c>
      <c r="B804" s="16">
        <f>計算!AO2567</f>
        <v/>
      </c>
      <c r="C804" s="17">
        <f>計算!AQ2567</f>
        <v/>
      </c>
      <c r="D804" s="16">
        <f>計算!AT2567</f>
        <v/>
      </c>
      <c r="E804" s="16">
        <f>計算!AU2567</f>
        <v/>
      </c>
      <c r="F804" s="16">
        <f>計算!J2567</f>
        <v/>
      </c>
    </row>
    <row r="805">
      <c r="A805" s="16" t="n">
        <v>10020000</v>
      </c>
      <c r="B805" s="16">
        <f>計算!AO2568</f>
        <v/>
      </c>
      <c r="C805" s="17">
        <f>計算!AQ2568</f>
        <v/>
      </c>
      <c r="D805" s="16">
        <f>計算!AT2568</f>
        <v/>
      </c>
      <c r="E805" s="16">
        <f>計算!AU2568</f>
        <v/>
      </c>
      <c r="F805" s="16">
        <f>計算!J2568</f>
        <v/>
      </c>
    </row>
    <row r="806">
      <c r="A806" s="16" t="n">
        <v>10030000</v>
      </c>
      <c r="B806" s="16">
        <f>計算!AO2569</f>
        <v/>
      </c>
      <c r="C806" s="17">
        <f>計算!AQ2569</f>
        <v/>
      </c>
      <c r="D806" s="16">
        <f>計算!AT2569</f>
        <v/>
      </c>
      <c r="E806" s="16">
        <f>計算!AU2569</f>
        <v/>
      </c>
      <c r="F806" s="16">
        <f>計算!J2569</f>
        <v/>
      </c>
    </row>
    <row r="807">
      <c r="A807" s="16" t="n">
        <v>10040000</v>
      </c>
      <c r="B807" s="16">
        <f>計算!AO2570</f>
        <v/>
      </c>
      <c r="C807" s="17">
        <f>計算!AQ2570</f>
        <v/>
      </c>
      <c r="D807" s="16">
        <f>計算!AT2570</f>
        <v/>
      </c>
      <c r="E807" s="16">
        <f>計算!AU2570</f>
        <v/>
      </c>
      <c r="F807" s="16">
        <f>計算!J2570</f>
        <v/>
      </c>
    </row>
    <row r="808">
      <c r="A808" s="16" t="n">
        <v>10050000</v>
      </c>
      <c r="B808" s="16">
        <f>計算!AO2571</f>
        <v/>
      </c>
      <c r="C808" s="17">
        <f>計算!AQ2571</f>
        <v/>
      </c>
      <c r="D808" s="16">
        <f>計算!AT2571</f>
        <v/>
      </c>
      <c r="E808" s="16">
        <f>計算!AU2571</f>
        <v/>
      </c>
      <c r="F808" s="16">
        <f>計算!J2571</f>
        <v/>
      </c>
    </row>
    <row r="809">
      <c r="A809" s="16" t="n">
        <v>10060000</v>
      </c>
      <c r="B809" s="16">
        <f>計算!AO2572</f>
        <v/>
      </c>
      <c r="C809" s="17">
        <f>計算!AQ2572</f>
        <v/>
      </c>
      <c r="D809" s="16">
        <f>計算!AT2572</f>
        <v/>
      </c>
      <c r="E809" s="16">
        <f>計算!AU2572</f>
        <v/>
      </c>
      <c r="F809" s="16">
        <f>計算!J2572</f>
        <v/>
      </c>
    </row>
    <row r="810">
      <c r="A810" s="16" t="n">
        <v>10070000</v>
      </c>
      <c r="B810" s="16">
        <f>計算!AO2573</f>
        <v/>
      </c>
      <c r="C810" s="17">
        <f>計算!AQ2573</f>
        <v/>
      </c>
      <c r="D810" s="16">
        <f>計算!AT2573</f>
        <v/>
      </c>
      <c r="E810" s="16">
        <f>計算!AU2573</f>
        <v/>
      </c>
      <c r="F810" s="16">
        <f>計算!J2573</f>
        <v/>
      </c>
    </row>
    <row r="811">
      <c r="A811" s="16" t="n">
        <v>10080000</v>
      </c>
      <c r="B811" s="16">
        <f>計算!AO2574</f>
        <v/>
      </c>
      <c r="C811" s="17">
        <f>計算!AQ2574</f>
        <v/>
      </c>
      <c r="D811" s="16">
        <f>計算!AT2574</f>
        <v/>
      </c>
      <c r="E811" s="16">
        <f>計算!AU2574</f>
        <v/>
      </c>
      <c r="F811" s="16">
        <f>計算!J2574</f>
        <v/>
      </c>
    </row>
    <row r="812">
      <c r="A812" s="16" t="n">
        <v>10090000</v>
      </c>
      <c r="B812" s="16">
        <f>計算!AO2575</f>
        <v/>
      </c>
      <c r="C812" s="17">
        <f>計算!AQ2575</f>
        <v/>
      </c>
      <c r="D812" s="16">
        <f>計算!AT2575</f>
        <v/>
      </c>
      <c r="E812" s="16">
        <f>計算!AU2575</f>
        <v/>
      </c>
      <c r="F812" s="16">
        <f>計算!J2575</f>
        <v/>
      </c>
    </row>
    <row r="813">
      <c r="A813" s="16" t="n">
        <v>10100000</v>
      </c>
      <c r="B813" s="16">
        <f>計算!AO2576</f>
        <v/>
      </c>
      <c r="C813" s="17">
        <f>計算!AQ2576</f>
        <v/>
      </c>
      <c r="D813" s="16">
        <f>計算!AT2576</f>
        <v/>
      </c>
      <c r="E813" s="16">
        <f>計算!AU2576</f>
        <v/>
      </c>
      <c r="F813" s="16">
        <f>計算!J2576</f>
        <v/>
      </c>
    </row>
    <row r="814">
      <c r="A814" s="16" t="n">
        <v>10110000</v>
      </c>
      <c r="B814" s="16">
        <f>計算!AO2577</f>
        <v/>
      </c>
      <c r="C814" s="17">
        <f>計算!AQ2577</f>
        <v/>
      </c>
      <c r="D814" s="16">
        <f>計算!AT2577</f>
        <v/>
      </c>
      <c r="E814" s="16">
        <f>計算!AU2577</f>
        <v/>
      </c>
      <c r="F814" s="16">
        <f>計算!J2577</f>
        <v/>
      </c>
    </row>
    <row r="815">
      <c r="A815" s="16" t="n">
        <v>10120000</v>
      </c>
      <c r="B815" s="16">
        <f>計算!AO2578</f>
        <v/>
      </c>
      <c r="C815" s="17">
        <f>計算!AQ2578</f>
        <v/>
      </c>
      <c r="D815" s="16">
        <f>計算!AT2578</f>
        <v/>
      </c>
      <c r="E815" s="16">
        <f>計算!AU2578</f>
        <v/>
      </c>
      <c r="F815" s="16">
        <f>計算!J2578</f>
        <v/>
      </c>
    </row>
    <row r="816">
      <c r="A816" s="16" t="n">
        <v>10130000</v>
      </c>
      <c r="B816" s="16">
        <f>計算!AO2579</f>
        <v/>
      </c>
      <c r="C816" s="17">
        <f>計算!AQ2579</f>
        <v/>
      </c>
      <c r="D816" s="16">
        <f>計算!AT2579</f>
        <v/>
      </c>
      <c r="E816" s="16">
        <f>計算!AU2579</f>
        <v/>
      </c>
      <c r="F816" s="16">
        <f>計算!J2579</f>
        <v/>
      </c>
    </row>
    <row r="817">
      <c r="A817" s="16" t="n">
        <v>10140000</v>
      </c>
      <c r="B817" s="16">
        <f>計算!AO2580</f>
        <v/>
      </c>
      <c r="C817" s="17">
        <f>計算!AQ2580</f>
        <v/>
      </c>
      <c r="D817" s="16">
        <f>計算!AT2580</f>
        <v/>
      </c>
      <c r="E817" s="16">
        <f>計算!AU2580</f>
        <v/>
      </c>
      <c r="F817" s="16">
        <f>計算!J2580</f>
        <v/>
      </c>
    </row>
    <row r="818">
      <c r="A818" s="16" t="n">
        <v>10150000</v>
      </c>
      <c r="B818" s="16">
        <f>計算!AO2581</f>
        <v/>
      </c>
      <c r="C818" s="17">
        <f>計算!AQ2581</f>
        <v/>
      </c>
      <c r="D818" s="16">
        <f>計算!AT2581</f>
        <v/>
      </c>
      <c r="E818" s="16">
        <f>計算!AU2581</f>
        <v/>
      </c>
      <c r="F818" s="16">
        <f>計算!J2581</f>
        <v/>
      </c>
    </row>
    <row r="819">
      <c r="A819" s="16" t="n">
        <v>10160000</v>
      </c>
      <c r="B819" s="16">
        <f>計算!AO2582</f>
        <v/>
      </c>
      <c r="C819" s="17">
        <f>計算!AQ2582</f>
        <v/>
      </c>
      <c r="D819" s="16">
        <f>計算!AT2582</f>
        <v/>
      </c>
      <c r="E819" s="16">
        <f>計算!AU2582</f>
        <v/>
      </c>
      <c r="F819" s="16">
        <f>計算!J2582</f>
        <v/>
      </c>
    </row>
    <row r="820">
      <c r="A820" s="16" t="n">
        <v>10170000</v>
      </c>
      <c r="B820" s="16">
        <f>計算!AO2583</f>
        <v/>
      </c>
      <c r="C820" s="17">
        <f>計算!AQ2583</f>
        <v/>
      </c>
      <c r="D820" s="16">
        <f>計算!AT2583</f>
        <v/>
      </c>
      <c r="E820" s="16">
        <f>計算!AU2583</f>
        <v/>
      </c>
      <c r="F820" s="16">
        <f>計算!J2583</f>
        <v/>
      </c>
    </row>
    <row r="821">
      <c r="A821" s="16" t="n">
        <v>10180000</v>
      </c>
      <c r="B821" s="16">
        <f>計算!AO2584</f>
        <v/>
      </c>
      <c r="C821" s="17">
        <f>計算!AQ2584</f>
        <v/>
      </c>
      <c r="D821" s="16">
        <f>計算!AT2584</f>
        <v/>
      </c>
      <c r="E821" s="16">
        <f>計算!AU2584</f>
        <v/>
      </c>
      <c r="F821" s="16">
        <f>計算!J2584</f>
        <v/>
      </c>
    </row>
    <row r="822">
      <c r="A822" s="16" t="n">
        <v>10190000</v>
      </c>
      <c r="B822" s="16">
        <f>計算!AO2585</f>
        <v/>
      </c>
      <c r="C822" s="17">
        <f>計算!AQ2585</f>
        <v/>
      </c>
      <c r="D822" s="16">
        <f>計算!AT2585</f>
        <v/>
      </c>
      <c r="E822" s="16">
        <f>計算!AU2585</f>
        <v/>
      </c>
      <c r="F822" s="16">
        <f>計算!J2585</f>
        <v/>
      </c>
    </row>
    <row r="823">
      <c r="A823" s="16" t="n">
        <v>10200000</v>
      </c>
      <c r="B823" s="16">
        <f>計算!AO2586</f>
        <v/>
      </c>
      <c r="C823" s="17">
        <f>計算!AQ2586</f>
        <v/>
      </c>
      <c r="D823" s="16">
        <f>計算!AT2586</f>
        <v/>
      </c>
      <c r="E823" s="16">
        <f>計算!AU2586</f>
        <v/>
      </c>
      <c r="F823" s="16">
        <f>計算!J2586</f>
        <v/>
      </c>
    </row>
    <row r="824">
      <c r="A824" s="16" t="n">
        <v>10210000</v>
      </c>
      <c r="B824" s="16">
        <f>計算!AO2587</f>
        <v/>
      </c>
      <c r="C824" s="17">
        <f>計算!AQ2587</f>
        <v/>
      </c>
      <c r="D824" s="16">
        <f>計算!AT2587</f>
        <v/>
      </c>
      <c r="E824" s="16">
        <f>計算!AU2587</f>
        <v/>
      </c>
      <c r="F824" s="16">
        <f>計算!J2587</f>
        <v/>
      </c>
    </row>
    <row r="825">
      <c r="A825" s="16" t="n">
        <v>10220000</v>
      </c>
      <c r="B825" s="16">
        <f>計算!AO2588</f>
        <v/>
      </c>
      <c r="C825" s="17">
        <f>計算!AQ2588</f>
        <v/>
      </c>
      <c r="D825" s="16">
        <f>計算!AT2588</f>
        <v/>
      </c>
      <c r="E825" s="16">
        <f>計算!AU2588</f>
        <v/>
      </c>
      <c r="F825" s="16">
        <f>計算!J2588</f>
        <v/>
      </c>
    </row>
    <row r="826">
      <c r="A826" s="16" t="n">
        <v>10230000</v>
      </c>
      <c r="B826" s="16">
        <f>計算!AO2589</f>
        <v/>
      </c>
      <c r="C826" s="17">
        <f>計算!AQ2589</f>
        <v/>
      </c>
      <c r="D826" s="16">
        <f>計算!AT2589</f>
        <v/>
      </c>
      <c r="E826" s="16">
        <f>計算!AU2589</f>
        <v/>
      </c>
      <c r="F826" s="16">
        <f>計算!J2589</f>
        <v/>
      </c>
    </row>
    <row r="827">
      <c r="A827" s="16" t="n">
        <v>10240000</v>
      </c>
      <c r="B827" s="16">
        <f>計算!AO2590</f>
        <v/>
      </c>
      <c r="C827" s="17">
        <f>計算!AQ2590</f>
        <v/>
      </c>
      <c r="D827" s="16">
        <f>計算!AT2590</f>
        <v/>
      </c>
      <c r="E827" s="16">
        <f>計算!AU2590</f>
        <v/>
      </c>
      <c r="F827" s="16">
        <f>計算!J2590</f>
        <v/>
      </c>
    </row>
    <row r="828">
      <c r="A828" s="16" t="n">
        <v>10250000</v>
      </c>
      <c r="B828" s="16">
        <f>計算!AO2591</f>
        <v/>
      </c>
      <c r="C828" s="17">
        <f>計算!AQ2591</f>
        <v/>
      </c>
      <c r="D828" s="16">
        <f>計算!AT2591</f>
        <v/>
      </c>
      <c r="E828" s="16">
        <f>計算!AU2591</f>
        <v/>
      </c>
      <c r="F828" s="16">
        <f>計算!J2591</f>
        <v/>
      </c>
    </row>
    <row r="829">
      <c r="A829" s="16" t="n">
        <v>10260000</v>
      </c>
      <c r="B829" s="16">
        <f>計算!AO2592</f>
        <v/>
      </c>
      <c r="C829" s="17">
        <f>計算!AQ2592</f>
        <v/>
      </c>
      <c r="D829" s="16">
        <f>計算!AT2592</f>
        <v/>
      </c>
      <c r="E829" s="16">
        <f>計算!AU2592</f>
        <v/>
      </c>
      <c r="F829" s="16">
        <f>計算!J2592</f>
        <v/>
      </c>
    </row>
    <row r="830">
      <c r="A830" s="16" t="n">
        <v>10270000</v>
      </c>
      <c r="B830" s="16">
        <f>計算!AO2593</f>
        <v/>
      </c>
      <c r="C830" s="17">
        <f>計算!AQ2593</f>
        <v/>
      </c>
      <c r="D830" s="16">
        <f>計算!AT2593</f>
        <v/>
      </c>
      <c r="E830" s="16">
        <f>計算!AU2593</f>
        <v/>
      </c>
      <c r="F830" s="16">
        <f>計算!J2593</f>
        <v/>
      </c>
    </row>
    <row r="831">
      <c r="A831" s="16" t="n">
        <v>10280000</v>
      </c>
      <c r="B831" s="16">
        <f>計算!AO2594</f>
        <v/>
      </c>
      <c r="C831" s="17">
        <f>計算!AQ2594</f>
        <v/>
      </c>
      <c r="D831" s="16">
        <f>計算!AT2594</f>
        <v/>
      </c>
      <c r="E831" s="16">
        <f>計算!AU2594</f>
        <v/>
      </c>
      <c r="F831" s="16">
        <f>計算!J2594</f>
        <v/>
      </c>
    </row>
    <row r="832">
      <c r="A832" s="16" t="n">
        <v>10290000</v>
      </c>
      <c r="B832" s="16">
        <f>計算!AO2595</f>
        <v/>
      </c>
      <c r="C832" s="17">
        <f>計算!AQ2595</f>
        <v/>
      </c>
      <c r="D832" s="16">
        <f>計算!AT2595</f>
        <v/>
      </c>
      <c r="E832" s="16">
        <f>計算!AU2595</f>
        <v/>
      </c>
      <c r="F832" s="16">
        <f>計算!J2595</f>
        <v/>
      </c>
    </row>
    <row r="833">
      <c r="A833" s="16" t="n">
        <v>10300000</v>
      </c>
      <c r="B833" s="16">
        <f>計算!AO2596</f>
        <v/>
      </c>
      <c r="C833" s="17">
        <f>計算!AQ2596</f>
        <v/>
      </c>
      <c r="D833" s="16">
        <f>計算!AT2596</f>
        <v/>
      </c>
      <c r="E833" s="16">
        <f>計算!AU2596</f>
        <v/>
      </c>
      <c r="F833" s="16">
        <f>計算!J2596</f>
        <v/>
      </c>
    </row>
    <row r="834">
      <c r="A834" s="16" t="n">
        <v>10310000</v>
      </c>
      <c r="B834" s="16">
        <f>計算!AO2597</f>
        <v/>
      </c>
      <c r="C834" s="17">
        <f>計算!AQ2597</f>
        <v/>
      </c>
      <c r="D834" s="16">
        <f>計算!AT2597</f>
        <v/>
      </c>
      <c r="E834" s="16">
        <f>計算!AU2597</f>
        <v/>
      </c>
      <c r="F834" s="16">
        <f>計算!J2597</f>
        <v/>
      </c>
    </row>
    <row r="835">
      <c r="A835" s="16" t="n">
        <v>10320000</v>
      </c>
      <c r="B835" s="16">
        <f>計算!AO2598</f>
        <v/>
      </c>
      <c r="C835" s="17">
        <f>計算!AQ2598</f>
        <v/>
      </c>
      <c r="D835" s="16">
        <f>計算!AT2598</f>
        <v/>
      </c>
      <c r="E835" s="16">
        <f>計算!AU2598</f>
        <v/>
      </c>
      <c r="F835" s="16">
        <f>計算!J2598</f>
        <v/>
      </c>
    </row>
    <row r="836">
      <c r="A836" s="16" t="n">
        <v>10330000</v>
      </c>
      <c r="B836" s="16">
        <f>計算!AO2599</f>
        <v/>
      </c>
      <c r="C836" s="17">
        <f>計算!AQ2599</f>
        <v/>
      </c>
      <c r="D836" s="16">
        <f>計算!AT2599</f>
        <v/>
      </c>
      <c r="E836" s="16">
        <f>計算!AU2599</f>
        <v/>
      </c>
      <c r="F836" s="16">
        <f>計算!J2599</f>
        <v/>
      </c>
    </row>
    <row r="837">
      <c r="A837" s="16" t="n">
        <v>10340000</v>
      </c>
      <c r="B837" s="16">
        <f>計算!AO2600</f>
        <v/>
      </c>
      <c r="C837" s="17">
        <f>計算!AQ2600</f>
        <v/>
      </c>
      <c r="D837" s="16">
        <f>計算!AT2600</f>
        <v/>
      </c>
      <c r="E837" s="16">
        <f>計算!AU2600</f>
        <v/>
      </c>
      <c r="F837" s="16">
        <f>計算!J2600</f>
        <v/>
      </c>
    </row>
    <row r="838">
      <c r="A838" s="16" t="n">
        <v>10350000</v>
      </c>
      <c r="B838" s="16">
        <f>計算!AO2601</f>
        <v/>
      </c>
      <c r="C838" s="17">
        <f>計算!AQ2601</f>
        <v/>
      </c>
      <c r="D838" s="16">
        <f>計算!AT2601</f>
        <v/>
      </c>
      <c r="E838" s="16">
        <f>計算!AU2601</f>
        <v/>
      </c>
      <c r="F838" s="16">
        <f>計算!J2601</f>
        <v/>
      </c>
    </row>
    <row r="839">
      <c r="A839" s="16" t="n">
        <v>10360000</v>
      </c>
      <c r="B839" s="16">
        <f>計算!AO2602</f>
        <v/>
      </c>
      <c r="C839" s="17">
        <f>計算!AQ2602</f>
        <v/>
      </c>
      <c r="D839" s="16">
        <f>計算!AT2602</f>
        <v/>
      </c>
      <c r="E839" s="16">
        <f>計算!AU2602</f>
        <v/>
      </c>
      <c r="F839" s="16">
        <f>計算!J2602</f>
        <v/>
      </c>
    </row>
    <row r="840">
      <c r="A840" s="16" t="n">
        <v>10370000</v>
      </c>
      <c r="B840" s="16">
        <f>計算!AO2603</f>
        <v/>
      </c>
      <c r="C840" s="17">
        <f>計算!AQ2603</f>
        <v/>
      </c>
      <c r="D840" s="16">
        <f>計算!AT2603</f>
        <v/>
      </c>
      <c r="E840" s="16">
        <f>計算!AU2603</f>
        <v/>
      </c>
      <c r="F840" s="16">
        <f>計算!J2603</f>
        <v/>
      </c>
    </row>
    <row r="841">
      <c r="A841" s="16" t="n">
        <v>10380000</v>
      </c>
      <c r="B841" s="16">
        <f>計算!AO2604</f>
        <v/>
      </c>
      <c r="C841" s="17">
        <f>計算!AQ2604</f>
        <v/>
      </c>
      <c r="D841" s="16">
        <f>計算!AT2604</f>
        <v/>
      </c>
      <c r="E841" s="16">
        <f>計算!AU2604</f>
        <v/>
      </c>
      <c r="F841" s="16">
        <f>計算!J2604</f>
        <v/>
      </c>
    </row>
    <row r="842">
      <c r="A842" s="16" t="n">
        <v>10390000</v>
      </c>
      <c r="B842" s="16">
        <f>計算!AO2605</f>
        <v/>
      </c>
      <c r="C842" s="17">
        <f>計算!AQ2605</f>
        <v/>
      </c>
      <c r="D842" s="16">
        <f>計算!AT2605</f>
        <v/>
      </c>
      <c r="E842" s="16">
        <f>計算!AU2605</f>
        <v/>
      </c>
      <c r="F842" s="16">
        <f>計算!J2605</f>
        <v/>
      </c>
    </row>
    <row r="843">
      <c r="A843" s="16" t="n">
        <v>10400000</v>
      </c>
      <c r="B843" s="16">
        <f>計算!AO2606</f>
        <v/>
      </c>
      <c r="C843" s="17">
        <f>計算!AQ2606</f>
        <v/>
      </c>
      <c r="D843" s="16">
        <f>計算!AT2606</f>
        <v/>
      </c>
      <c r="E843" s="16">
        <f>計算!AU2606</f>
        <v/>
      </c>
      <c r="F843" s="16">
        <f>計算!J2606</f>
        <v/>
      </c>
    </row>
    <row r="844">
      <c r="A844" s="16" t="n">
        <v>10410000</v>
      </c>
      <c r="B844" s="16">
        <f>計算!AO2607</f>
        <v/>
      </c>
      <c r="C844" s="17">
        <f>計算!AQ2607</f>
        <v/>
      </c>
      <c r="D844" s="16">
        <f>計算!AT2607</f>
        <v/>
      </c>
      <c r="E844" s="16">
        <f>計算!AU2607</f>
        <v/>
      </c>
      <c r="F844" s="16">
        <f>計算!J2607</f>
        <v/>
      </c>
    </row>
    <row r="845">
      <c r="A845" s="16" t="n">
        <v>10420000</v>
      </c>
      <c r="B845" s="16">
        <f>計算!AO2608</f>
        <v/>
      </c>
      <c r="C845" s="17">
        <f>計算!AQ2608</f>
        <v/>
      </c>
      <c r="D845" s="16">
        <f>計算!AT2608</f>
        <v/>
      </c>
      <c r="E845" s="16">
        <f>計算!AU2608</f>
        <v/>
      </c>
      <c r="F845" s="16">
        <f>計算!J2608</f>
        <v/>
      </c>
    </row>
    <row r="846">
      <c r="A846" s="16" t="n">
        <v>10430000</v>
      </c>
      <c r="B846" s="16">
        <f>計算!AO2609</f>
        <v/>
      </c>
      <c r="C846" s="17">
        <f>計算!AQ2609</f>
        <v/>
      </c>
      <c r="D846" s="16">
        <f>計算!AT2609</f>
        <v/>
      </c>
      <c r="E846" s="16">
        <f>計算!AU2609</f>
        <v/>
      </c>
      <c r="F846" s="16">
        <f>計算!J2609</f>
        <v/>
      </c>
    </row>
    <row r="847">
      <c r="A847" s="16" t="n">
        <v>10440000</v>
      </c>
      <c r="B847" s="16">
        <f>計算!AO2610</f>
        <v/>
      </c>
      <c r="C847" s="17">
        <f>計算!AQ2610</f>
        <v/>
      </c>
      <c r="D847" s="16">
        <f>計算!AT2610</f>
        <v/>
      </c>
      <c r="E847" s="16">
        <f>計算!AU2610</f>
        <v/>
      </c>
      <c r="F847" s="16">
        <f>計算!J2610</f>
        <v/>
      </c>
    </row>
    <row r="848">
      <c r="A848" s="16" t="n">
        <v>10450000</v>
      </c>
      <c r="B848" s="16">
        <f>計算!AO2611</f>
        <v/>
      </c>
      <c r="C848" s="17">
        <f>計算!AQ2611</f>
        <v/>
      </c>
      <c r="D848" s="16">
        <f>計算!AT2611</f>
        <v/>
      </c>
      <c r="E848" s="16">
        <f>計算!AU2611</f>
        <v/>
      </c>
      <c r="F848" s="16">
        <f>計算!J2611</f>
        <v/>
      </c>
    </row>
    <row r="849">
      <c r="A849" s="16" t="n">
        <v>10460000</v>
      </c>
      <c r="B849" s="16">
        <f>計算!AO2612</f>
        <v/>
      </c>
      <c r="C849" s="17">
        <f>計算!AQ2612</f>
        <v/>
      </c>
      <c r="D849" s="16">
        <f>計算!AT2612</f>
        <v/>
      </c>
      <c r="E849" s="16">
        <f>計算!AU2612</f>
        <v/>
      </c>
      <c r="F849" s="16">
        <f>計算!J2612</f>
        <v/>
      </c>
    </row>
    <row r="850">
      <c r="A850" s="16" t="n">
        <v>10470000</v>
      </c>
      <c r="B850" s="16">
        <f>計算!AO2613</f>
        <v/>
      </c>
      <c r="C850" s="17">
        <f>計算!AQ2613</f>
        <v/>
      </c>
      <c r="D850" s="16">
        <f>計算!AT2613</f>
        <v/>
      </c>
      <c r="E850" s="16">
        <f>計算!AU2613</f>
        <v/>
      </c>
      <c r="F850" s="16">
        <f>計算!J2613</f>
        <v/>
      </c>
    </row>
    <row r="851">
      <c r="A851" s="16" t="n">
        <v>10480000</v>
      </c>
      <c r="B851" s="16">
        <f>計算!AO2614</f>
        <v/>
      </c>
      <c r="C851" s="17">
        <f>計算!AQ2614</f>
        <v/>
      </c>
      <c r="D851" s="16">
        <f>計算!AT2614</f>
        <v/>
      </c>
      <c r="E851" s="16">
        <f>計算!AU2614</f>
        <v/>
      </c>
      <c r="F851" s="16">
        <f>計算!J2614</f>
        <v/>
      </c>
    </row>
    <row r="852">
      <c r="A852" s="16" t="n">
        <v>10490000</v>
      </c>
      <c r="B852" s="16">
        <f>計算!AO2615</f>
        <v/>
      </c>
      <c r="C852" s="17">
        <f>計算!AQ2615</f>
        <v/>
      </c>
      <c r="D852" s="16">
        <f>計算!AT2615</f>
        <v/>
      </c>
      <c r="E852" s="16">
        <f>計算!AU2615</f>
        <v/>
      </c>
      <c r="F852" s="16">
        <f>計算!J2615</f>
        <v/>
      </c>
    </row>
    <row r="853">
      <c r="A853" s="16" t="n">
        <v>10500000</v>
      </c>
      <c r="B853" s="16">
        <f>計算!AO2616</f>
        <v/>
      </c>
      <c r="C853" s="17">
        <f>計算!AQ2616</f>
        <v/>
      </c>
      <c r="D853" s="16">
        <f>計算!AT2616</f>
        <v/>
      </c>
      <c r="E853" s="16">
        <f>計算!AU2616</f>
        <v/>
      </c>
      <c r="F853" s="16">
        <f>計算!J2616</f>
        <v/>
      </c>
    </row>
    <row r="854">
      <c r="A854" s="16" t="n">
        <v>10510000</v>
      </c>
      <c r="B854" s="16">
        <f>計算!AO2617</f>
        <v/>
      </c>
      <c r="C854" s="17">
        <f>計算!AQ2617</f>
        <v/>
      </c>
      <c r="D854" s="16">
        <f>計算!AT2617</f>
        <v/>
      </c>
      <c r="E854" s="16">
        <f>計算!AU2617</f>
        <v/>
      </c>
      <c r="F854" s="16">
        <f>計算!J2617</f>
        <v/>
      </c>
    </row>
    <row r="855">
      <c r="A855" s="16" t="n">
        <v>10520000</v>
      </c>
      <c r="B855" s="16">
        <f>計算!AO2618</f>
        <v/>
      </c>
      <c r="C855" s="17">
        <f>計算!AQ2618</f>
        <v/>
      </c>
      <c r="D855" s="16">
        <f>計算!AT2618</f>
        <v/>
      </c>
      <c r="E855" s="16">
        <f>計算!AU2618</f>
        <v/>
      </c>
      <c r="F855" s="16">
        <f>計算!J2618</f>
        <v/>
      </c>
    </row>
    <row r="856">
      <c r="A856" s="16" t="n">
        <v>10530000</v>
      </c>
      <c r="B856" s="16">
        <f>計算!AO2619</f>
        <v/>
      </c>
      <c r="C856" s="17">
        <f>計算!AQ2619</f>
        <v/>
      </c>
      <c r="D856" s="16">
        <f>計算!AT2619</f>
        <v/>
      </c>
      <c r="E856" s="16">
        <f>計算!AU2619</f>
        <v/>
      </c>
      <c r="F856" s="16">
        <f>計算!J2619</f>
        <v/>
      </c>
    </row>
    <row r="857">
      <c r="A857" s="16" t="n">
        <v>10540000</v>
      </c>
      <c r="B857" s="16">
        <f>計算!AO2620</f>
        <v/>
      </c>
      <c r="C857" s="17">
        <f>計算!AQ2620</f>
        <v/>
      </c>
      <c r="D857" s="16">
        <f>計算!AT2620</f>
        <v/>
      </c>
      <c r="E857" s="16">
        <f>計算!AU2620</f>
        <v/>
      </c>
      <c r="F857" s="16">
        <f>計算!J2620</f>
        <v/>
      </c>
    </row>
    <row r="858">
      <c r="A858" s="16" t="n">
        <v>10550000</v>
      </c>
      <c r="B858" s="16">
        <f>計算!AO2621</f>
        <v/>
      </c>
      <c r="C858" s="17">
        <f>計算!AQ2621</f>
        <v/>
      </c>
      <c r="D858" s="16">
        <f>計算!AT2621</f>
        <v/>
      </c>
      <c r="E858" s="16">
        <f>計算!AU2621</f>
        <v/>
      </c>
      <c r="F858" s="16">
        <f>計算!J2621</f>
        <v/>
      </c>
    </row>
    <row r="859">
      <c r="A859" s="16" t="n">
        <v>10560000</v>
      </c>
      <c r="B859" s="16">
        <f>計算!AO2622</f>
        <v/>
      </c>
      <c r="C859" s="17">
        <f>計算!AQ2622</f>
        <v/>
      </c>
      <c r="D859" s="16">
        <f>計算!AT2622</f>
        <v/>
      </c>
      <c r="E859" s="16">
        <f>計算!AU2622</f>
        <v/>
      </c>
      <c r="F859" s="16">
        <f>計算!J2622</f>
        <v/>
      </c>
    </row>
    <row r="860">
      <c r="A860" s="16" t="n">
        <v>10570000</v>
      </c>
      <c r="B860" s="16">
        <f>計算!AO2623</f>
        <v/>
      </c>
      <c r="C860" s="17">
        <f>計算!AQ2623</f>
        <v/>
      </c>
      <c r="D860" s="16">
        <f>計算!AT2623</f>
        <v/>
      </c>
      <c r="E860" s="16">
        <f>計算!AU2623</f>
        <v/>
      </c>
      <c r="F860" s="16">
        <f>計算!J2623</f>
        <v/>
      </c>
    </row>
    <row r="861">
      <c r="A861" s="16" t="n">
        <v>10580000</v>
      </c>
      <c r="B861" s="16">
        <f>計算!AO2624</f>
        <v/>
      </c>
      <c r="C861" s="17">
        <f>計算!AQ2624</f>
        <v/>
      </c>
      <c r="D861" s="16">
        <f>計算!AT2624</f>
        <v/>
      </c>
      <c r="E861" s="16">
        <f>計算!AU2624</f>
        <v/>
      </c>
      <c r="F861" s="16">
        <f>計算!J2624</f>
        <v/>
      </c>
    </row>
    <row r="862">
      <c r="A862" s="16" t="n">
        <v>10590000</v>
      </c>
      <c r="B862" s="16">
        <f>計算!AO2625</f>
        <v/>
      </c>
      <c r="C862" s="17">
        <f>計算!AQ2625</f>
        <v/>
      </c>
      <c r="D862" s="16">
        <f>計算!AT2625</f>
        <v/>
      </c>
      <c r="E862" s="16">
        <f>計算!AU2625</f>
        <v/>
      </c>
      <c r="F862" s="16">
        <f>計算!J2625</f>
        <v/>
      </c>
    </row>
    <row r="863">
      <c r="A863" s="16" t="n">
        <v>10600000</v>
      </c>
      <c r="B863" s="16">
        <f>計算!AO2626</f>
        <v/>
      </c>
      <c r="C863" s="17">
        <f>計算!AQ2626</f>
        <v/>
      </c>
      <c r="D863" s="16">
        <f>計算!AT2626</f>
        <v/>
      </c>
      <c r="E863" s="16">
        <f>計算!AU2626</f>
        <v/>
      </c>
      <c r="F863" s="16">
        <f>計算!J2626</f>
        <v/>
      </c>
    </row>
    <row r="864">
      <c r="A864" s="16" t="n">
        <v>10610000</v>
      </c>
      <c r="B864" s="16">
        <f>計算!AO2627</f>
        <v/>
      </c>
      <c r="C864" s="17">
        <f>計算!AQ2627</f>
        <v/>
      </c>
      <c r="D864" s="16">
        <f>計算!AT2627</f>
        <v/>
      </c>
      <c r="E864" s="16">
        <f>計算!AU2627</f>
        <v/>
      </c>
      <c r="F864" s="16">
        <f>計算!J2627</f>
        <v/>
      </c>
    </row>
    <row r="865">
      <c r="A865" s="16" t="n">
        <v>10620000</v>
      </c>
      <c r="B865" s="16">
        <f>計算!AO2628</f>
        <v/>
      </c>
      <c r="C865" s="17">
        <f>計算!AQ2628</f>
        <v/>
      </c>
      <c r="D865" s="16">
        <f>計算!AT2628</f>
        <v/>
      </c>
      <c r="E865" s="16">
        <f>計算!AU2628</f>
        <v/>
      </c>
      <c r="F865" s="16">
        <f>計算!J2628</f>
        <v/>
      </c>
    </row>
    <row r="866">
      <c r="A866" s="16" t="n">
        <v>10630000</v>
      </c>
      <c r="B866" s="16">
        <f>計算!AO2629</f>
        <v/>
      </c>
      <c r="C866" s="17">
        <f>計算!AQ2629</f>
        <v/>
      </c>
      <c r="D866" s="16">
        <f>計算!AT2629</f>
        <v/>
      </c>
      <c r="E866" s="16">
        <f>計算!AU2629</f>
        <v/>
      </c>
      <c r="F866" s="16">
        <f>計算!J2629</f>
        <v/>
      </c>
    </row>
    <row r="867">
      <c r="A867" s="16" t="n">
        <v>10640000</v>
      </c>
      <c r="B867" s="16">
        <f>計算!AO2630</f>
        <v/>
      </c>
      <c r="C867" s="17">
        <f>計算!AQ2630</f>
        <v/>
      </c>
      <c r="D867" s="16">
        <f>計算!AT2630</f>
        <v/>
      </c>
      <c r="E867" s="16">
        <f>計算!AU2630</f>
        <v/>
      </c>
      <c r="F867" s="16">
        <f>計算!J2630</f>
        <v/>
      </c>
    </row>
    <row r="868">
      <c r="A868" s="16" t="n">
        <v>10650000</v>
      </c>
      <c r="B868" s="16">
        <f>計算!AO2631</f>
        <v/>
      </c>
      <c r="C868" s="17">
        <f>計算!AQ2631</f>
        <v/>
      </c>
      <c r="D868" s="16">
        <f>計算!AT2631</f>
        <v/>
      </c>
      <c r="E868" s="16">
        <f>計算!AU2631</f>
        <v/>
      </c>
      <c r="F868" s="16">
        <f>計算!J2631</f>
        <v/>
      </c>
    </row>
    <row r="869">
      <c r="A869" s="16" t="n">
        <v>10660000</v>
      </c>
      <c r="B869" s="16">
        <f>計算!AO2632</f>
        <v/>
      </c>
      <c r="C869" s="17">
        <f>計算!AQ2632</f>
        <v/>
      </c>
      <c r="D869" s="16">
        <f>計算!AT2632</f>
        <v/>
      </c>
      <c r="E869" s="16">
        <f>計算!AU2632</f>
        <v/>
      </c>
      <c r="F869" s="16">
        <f>計算!J2632</f>
        <v/>
      </c>
    </row>
    <row r="870">
      <c r="A870" s="16" t="n">
        <v>10670000</v>
      </c>
      <c r="B870" s="16">
        <f>計算!AO2633</f>
        <v/>
      </c>
      <c r="C870" s="17">
        <f>計算!AQ2633</f>
        <v/>
      </c>
      <c r="D870" s="16">
        <f>計算!AT2633</f>
        <v/>
      </c>
      <c r="E870" s="16">
        <f>計算!AU2633</f>
        <v/>
      </c>
      <c r="F870" s="16">
        <f>計算!J2633</f>
        <v/>
      </c>
    </row>
    <row r="871">
      <c r="A871" s="16" t="n">
        <v>10680000</v>
      </c>
      <c r="B871" s="16">
        <f>計算!AO2634</f>
        <v/>
      </c>
      <c r="C871" s="17">
        <f>計算!AQ2634</f>
        <v/>
      </c>
      <c r="D871" s="16">
        <f>計算!AT2634</f>
        <v/>
      </c>
      <c r="E871" s="16">
        <f>計算!AU2634</f>
        <v/>
      </c>
      <c r="F871" s="16">
        <f>計算!J2634</f>
        <v/>
      </c>
    </row>
    <row r="872">
      <c r="A872" s="16" t="n">
        <v>10690000</v>
      </c>
      <c r="B872" s="16">
        <f>計算!AO2635</f>
        <v/>
      </c>
      <c r="C872" s="17">
        <f>計算!AQ2635</f>
        <v/>
      </c>
      <c r="D872" s="16">
        <f>計算!AT2635</f>
        <v/>
      </c>
      <c r="E872" s="16">
        <f>計算!AU2635</f>
        <v/>
      </c>
      <c r="F872" s="16">
        <f>計算!J2635</f>
        <v/>
      </c>
    </row>
    <row r="873">
      <c r="A873" s="16" t="n">
        <v>10700000</v>
      </c>
      <c r="B873" s="16">
        <f>計算!AO2636</f>
        <v/>
      </c>
      <c r="C873" s="17">
        <f>計算!AQ2636</f>
        <v/>
      </c>
      <c r="D873" s="16">
        <f>計算!AT2636</f>
        <v/>
      </c>
      <c r="E873" s="16">
        <f>計算!AU2636</f>
        <v/>
      </c>
      <c r="F873" s="16">
        <f>計算!J2636</f>
        <v/>
      </c>
    </row>
    <row r="874">
      <c r="A874" s="16" t="n">
        <v>10710000</v>
      </c>
      <c r="B874" s="16">
        <f>計算!AO2637</f>
        <v/>
      </c>
      <c r="C874" s="17">
        <f>計算!AQ2637</f>
        <v/>
      </c>
      <c r="D874" s="16">
        <f>計算!AT2637</f>
        <v/>
      </c>
      <c r="E874" s="16">
        <f>計算!AU2637</f>
        <v/>
      </c>
      <c r="F874" s="16">
        <f>計算!J2637</f>
        <v/>
      </c>
    </row>
    <row r="875">
      <c r="A875" s="16" t="n">
        <v>10720000</v>
      </c>
      <c r="B875" s="16">
        <f>計算!AO2638</f>
        <v/>
      </c>
      <c r="C875" s="17">
        <f>計算!AQ2638</f>
        <v/>
      </c>
      <c r="D875" s="16">
        <f>計算!AT2638</f>
        <v/>
      </c>
      <c r="E875" s="16">
        <f>計算!AU2638</f>
        <v/>
      </c>
      <c r="F875" s="16">
        <f>計算!J2638</f>
        <v/>
      </c>
    </row>
    <row r="876">
      <c r="A876" s="16" t="n">
        <v>10730000</v>
      </c>
      <c r="B876" s="16">
        <f>計算!AO2639</f>
        <v/>
      </c>
      <c r="C876" s="17">
        <f>計算!AQ2639</f>
        <v/>
      </c>
      <c r="D876" s="16">
        <f>計算!AT2639</f>
        <v/>
      </c>
      <c r="E876" s="16">
        <f>計算!AU2639</f>
        <v/>
      </c>
      <c r="F876" s="16">
        <f>計算!J2639</f>
        <v/>
      </c>
    </row>
    <row r="877">
      <c r="A877" s="16" t="n">
        <v>10740000</v>
      </c>
      <c r="B877" s="16">
        <f>計算!AO2640</f>
        <v/>
      </c>
      <c r="C877" s="17">
        <f>計算!AQ2640</f>
        <v/>
      </c>
      <c r="D877" s="16">
        <f>計算!AT2640</f>
        <v/>
      </c>
      <c r="E877" s="16">
        <f>計算!AU2640</f>
        <v/>
      </c>
      <c r="F877" s="16">
        <f>計算!J2640</f>
        <v/>
      </c>
    </row>
    <row r="878">
      <c r="A878" s="16" t="n">
        <v>10750000</v>
      </c>
      <c r="B878" s="16">
        <f>計算!AO2641</f>
        <v/>
      </c>
      <c r="C878" s="17">
        <f>計算!AQ2641</f>
        <v/>
      </c>
      <c r="D878" s="16">
        <f>計算!AT2641</f>
        <v/>
      </c>
      <c r="E878" s="16">
        <f>計算!AU2641</f>
        <v/>
      </c>
      <c r="F878" s="16">
        <f>計算!J2641</f>
        <v/>
      </c>
    </row>
    <row r="879">
      <c r="A879" s="16" t="n">
        <v>10760000</v>
      </c>
      <c r="B879" s="16">
        <f>計算!AO2642</f>
        <v/>
      </c>
      <c r="C879" s="17">
        <f>計算!AQ2642</f>
        <v/>
      </c>
      <c r="D879" s="16">
        <f>計算!AT2642</f>
        <v/>
      </c>
      <c r="E879" s="16">
        <f>計算!AU2642</f>
        <v/>
      </c>
      <c r="F879" s="16">
        <f>計算!J2642</f>
        <v/>
      </c>
    </row>
    <row r="880">
      <c r="A880" s="16" t="n">
        <v>10770000</v>
      </c>
      <c r="B880" s="16">
        <f>計算!AO2643</f>
        <v/>
      </c>
      <c r="C880" s="17">
        <f>計算!AQ2643</f>
        <v/>
      </c>
      <c r="D880" s="16">
        <f>計算!AT2643</f>
        <v/>
      </c>
      <c r="E880" s="16">
        <f>計算!AU2643</f>
        <v/>
      </c>
      <c r="F880" s="16">
        <f>計算!J2643</f>
        <v/>
      </c>
    </row>
    <row r="881">
      <c r="A881" s="16" t="n">
        <v>10780000</v>
      </c>
      <c r="B881" s="16">
        <f>計算!AO2644</f>
        <v/>
      </c>
      <c r="C881" s="17">
        <f>計算!AQ2644</f>
        <v/>
      </c>
      <c r="D881" s="16">
        <f>計算!AT2644</f>
        <v/>
      </c>
      <c r="E881" s="16">
        <f>計算!AU2644</f>
        <v/>
      </c>
      <c r="F881" s="16">
        <f>計算!J2644</f>
        <v/>
      </c>
    </row>
    <row r="882">
      <c r="A882" s="16" t="n">
        <v>10790000</v>
      </c>
      <c r="B882" s="16">
        <f>計算!AO2645</f>
        <v/>
      </c>
      <c r="C882" s="17">
        <f>計算!AQ2645</f>
        <v/>
      </c>
      <c r="D882" s="16">
        <f>計算!AT2645</f>
        <v/>
      </c>
      <c r="E882" s="16">
        <f>計算!AU2645</f>
        <v/>
      </c>
      <c r="F882" s="16">
        <f>計算!J2645</f>
        <v/>
      </c>
    </row>
    <row r="883">
      <c r="A883" s="16" t="n">
        <v>10800000</v>
      </c>
      <c r="B883" s="16">
        <f>計算!AO2646</f>
        <v/>
      </c>
      <c r="C883" s="17">
        <f>計算!AQ2646</f>
        <v/>
      </c>
      <c r="D883" s="16">
        <f>計算!AT2646</f>
        <v/>
      </c>
      <c r="E883" s="16">
        <f>計算!AU2646</f>
        <v/>
      </c>
      <c r="F883" s="16">
        <f>計算!J2646</f>
        <v/>
      </c>
    </row>
    <row r="884">
      <c r="A884" s="16" t="n">
        <v>10810000</v>
      </c>
      <c r="B884" s="16">
        <f>計算!AO2647</f>
        <v/>
      </c>
      <c r="C884" s="17">
        <f>計算!AQ2647</f>
        <v/>
      </c>
      <c r="D884" s="16">
        <f>計算!AT2647</f>
        <v/>
      </c>
      <c r="E884" s="16">
        <f>計算!AU2647</f>
        <v/>
      </c>
      <c r="F884" s="16">
        <f>計算!J2647</f>
        <v/>
      </c>
    </row>
    <row r="885">
      <c r="A885" s="16" t="n">
        <v>10820000</v>
      </c>
      <c r="B885" s="16">
        <f>計算!AO2648</f>
        <v/>
      </c>
      <c r="C885" s="17">
        <f>計算!AQ2648</f>
        <v/>
      </c>
      <c r="D885" s="16">
        <f>計算!AT2648</f>
        <v/>
      </c>
      <c r="E885" s="16">
        <f>計算!AU2648</f>
        <v/>
      </c>
      <c r="F885" s="16">
        <f>計算!J2648</f>
        <v/>
      </c>
    </row>
    <row r="886">
      <c r="A886" s="16" t="n">
        <v>10830000</v>
      </c>
      <c r="B886" s="16">
        <f>計算!AO2649</f>
        <v/>
      </c>
      <c r="C886" s="17">
        <f>計算!AQ2649</f>
        <v/>
      </c>
      <c r="D886" s="16">
        <f>計算!AT2649</f>
        <v/>
      </c>
      <c r="E886" s="16">
        <f>計算!AU2649</f>
        <v/>
      </c>
      <c r="F886" s="16">
        <f>計算!J2649</f>
        <v/>
      </c>
    </row>
    <row r="887">
      <c r="A887" s="16" t="n">
        <v>10840000</v>
      </c>
      <c r="B887" s="16">
        <f>計算!AO2650</f>
        <v/>
      </c>
      <c r="C887" s="17">
        <f>計算!AQ2650</f>
        <v/>
      </c>
      <c r="D887" s="16">
        <f>計算!AT2650</f>
        <v/>
      </c>
      <c r="E887" s="16">
        <f>計算!AU2650</f>
        <v/>
      </c>
      <c r="F887" s="16">
        <f>計算!J2650</f>
        <v/>
      </c>
    </row>
    <row r="888">
      <c r="A888" s="16" t="n">
        <v>10850000</v>
      </c>
      <c r="B888" s="16">
        <f>計算!AO2651</f>
        <v/>
      </c>
      <c r="C888" s="17">
        <f>計算!AQ2651</f>
        <v/>
      </c>
      <c r="D888" s="16">
        <f>計算!AT2651</f>
        <v/>
      </c>
      <c r="E888" s="16">
        <f>計算!AU2651</f>
        <v/>
      </c>
      <c r="F888" s="16">
        <f>計算!J2651</f>
        <v/>
      </c>
    </row>
    <row r="889">
      <c r="A889" s="16" t="n">
        <v>10860000</v>
      </c>
      <c r="B889" s="16">
        <f>計算!AO2652</f>
        <v/>
      </c>
      <c r="C889" s="17">
        <f>計算!AQ2652</f>
        <v/>
      </c>
      <c r="D889" s="16">
        <f>計算!AT2652</f>
        <v/>
      </c>
      <c r="E889" s="16">
        <f>計算!AU2652</f>
        <v/>
      </c>
      <c r="F889" s="16">
        <f>計算!J2652</f>
        <v/>
      </c>
    </row>
    <row r="890">
      <c r="A890" s="16" t="n">
        <v>10870000</v>
      </c>
      <c r="B890" s="16">
        <f>計算!AO2653</f>
        <v/>
      </c>
      <c r="C890" s="17">
        <f>計算!AQ2653</f>
        <v/>
      </c>
      <c r="D890" s="16">
        <f>計算!AT2653</f>
        <v/>
      </c>
      <c r="E890" s="16">
        <f>計算!AU2653</f>
        <v/>
      </c>
      <c r="F890" s="16">
        <f>計算!J2653</f>
        <v/>
      </c>
    </row>
    <row r="891">
      <c r="A891" s="16" t="n">
        <v>10880000</v>
      </c>
      <c r="B891" s="16">
        <f>計算!AO2654</f>
        <v/>
      </c>
      <c r="C891" s="17">
        <f>計算!AQ2654</f>
        <v/>
      </c>
      <c r="D891" s="16">
        <f>計算!AT2654</f>
        <v/>
      </c>
      <c r="E891" s="16">
        <f>計算!AU2654</f>
        <v/>
      </c>
      <c r="F891" s="16">
        <f>計算!J2654</f>
        <v/>
      </c>
    </row>
    <row r="892">
      <c r="A892" s="16" t="n">
        <v>10890000</v>
      </c>
      <c r="B892" s="16">
        <f>計算!AO2655</f>
        <v/>
      </c>
      <c r="C892" s="17">
        <f>計算!AQ2655</f>
        <v/>
      </c>
      <c r="D892" s="16">
        <f>計算!AT2655</f>
        <v/>
      </c>
      <c r="E892" s="16">
        <f>計算!AU2655</f>
        <v/>
      </c>
      <c r="F892" s="16">
        <f>計算!J2655</f>
        <v/>
      </c>
    </row>
    <row r="893">
      <c r="A893" s="16" t="n">
        <v>10900000</v>
      </c>
      <c r="B893" s="16">
        <f>計算!AO2656</f>
        <v/>
      </c>
      <c r="C893" s="17">
        <f>計算!AQ2656</f>
        <v/>
      </c>
      <c r="D893" s="16">
        <f>計算!AT2656</f>
        <v/>
      </c>
      <c r="E893" s="16">
        <f>計算!AU2656</f>
        <v/>
      </c>
      <c r="F893" s="16">
        <f>計算!J2656</f>
        <v/>
      </c>
    </row>
    <row r="894">
      <c r="A894" s="16" t="n">
        <v>10910000</v>
      </c>
      <c r="B894" s="16">
        <f>計算!AO2657</f>
        <v/>
      </c>
      <c r="C894" s="17">
        <f>計算!AQ2657</f>
        <v/>
      </c>
      <c r="D894" s="16">
        <f>計算!AT2657</f>
        <v/>
      </c>
      <c r="E894" s="16">
        <f>計算!AU2657</f>
        <v/>
      </c>
      <c r="F894" s="16">
        <f>計算!J2657</f>
        <v/>
      </c>
    </row>
    <row r="895">
      <c r="A895" s="16" t="n">
        <v>10920000</v>
      </c>
      <c r="B895" s="16">
        <f>計算!AO2658</f>
        <v/>
      </c>
      <c r="C895" s="17">
        <f>計算!AQ2658</f>
        <v/>
      </c>
      <c r="D895" s="16">
        <f>計算!AT2658</f>
        <v/>
      </c>
      <c r="E895" s="16">
        <f>計算!AU2658</f>
        <v/>
      </c>
      <c r="F895" s="16">
        <f>計算!J2658</f>
        <v/>
      </c>
    </row>
    <row r="896">
      <c r="A896" s="16" t="n">
        <v>10930000</v>
      </c>
      <c r="B896" s="16">
        <f>計算!AO2659</f>
        <v/>
      </c>
      <c r="C896" s="17">
        <f>計算!AQ2659</f>
        <v/>
      </c>
      <c r="D896" s="16">
        <f>計算!AT2659</f>
        <v/>
      </c>
      <c r="E896" s="16">
        <f>計算!AU2659</f>
        <v/>
      </c>
      <c r="F896" s="16">
        <f>計算!J2659</f>
        <v/>
      </c>
    </row>
    <row r="897">
      <c r="A897" s="16" t="n">
        <v>10940000</v>
      </c>
      <c r="B897" s="16">
        <f>計算!AO2660</f>
        <v/>
      </c>
      <c r="C897" s="17">
        <f>計算!AQ2660</f>
        <v/>
      </c>
      <c r="D897" s="16">
        <f>計算!AT2660</f>
        <v/>
      </c>
      <c r="E897" s="16">
        <f>計算!AU2660</f>
        <v/>
      </c>
      <c r="F897" s="16">
        <f>計算!J2660</f>
        <v/>
      </c>
    </row>
    <row r="898">
      <c r="A898" s="16" t="n">
        <v>10950000</v>
      </c>
      <c r="B898" s="16">
        <f>計算!AO2661</f>
        <v/>
      </c>
      <c r="C898" s="17">
        <f>計算!AQ2661</f>
        <v/>
      </c>
      <c r="D898" s="16">
        <f>計算!AT2661</f>
        <v/>
      </c>
      <c r="E898" s="16">
        <f>計算!AU2661</f>
        <v/>
      </c>
      <c r="F898" s="16">
        <f>計算!J2661</f>
        <v/>
      </c>
    </row>
    <row r="899">
      <c r="A899" s="16" t="n">
        <v>10960000</v>
      </c>
      <c r="B899" s="16">
        <f>計算!AO2662</f>
        <v/>
      </c>
      <c r="C899" s="17">
        <f>計算!AQ2662</f>
        <v/>
      </c>
      <c r="D899" s="16">
        <f>計算!AT2662</f>
        <v/>
      </c>
      <c r="E899" s="16">
        <f>計算!AU2662</f>
        <v/>
      </c>
      <c r="F899" s="16">
        <f>計算!J2662</f>
        <v/>
      </c>
    </row>
    <row r="900">
      <c r="A900" s="16" t="n">
        <v>10970000</v>
      </c>
      <c r="B900" s="16">
        <f>計算!AO2663</f>
        <v/>
      </c>
      <c r="C900" s="17">
        <f>計算!AQ2663</f>
        <v/>
      </c>
      <c r="D900" s="16">
        <f>計算!AT2663</f>
        <v/>
      </c>
      <c r="E900" s="16">
        <f>計算!AU2663</f>
        <v/>
      </c>
      <c r="F900" s="16">
        <f>計算!J2663</f>
        <v/>
      </c>
    </row>
    <row r="901">
      <c r="A901" s="16" t="n">
        <v>10980000</v>
      </c>
      <c r="B901" s="16">
        <f>計算!AO2664</f>
        <v/>
      </c>
      <c r="C901" s="17">
        <f>計算!AQ2664</f>
        <v/>
      </c>
      <c r="D901" s="16">
        <f>計算!AT2664</f>
        <v/>
      </c>
      <c r="E901" s="16">
        <f>計算!AU2664</f>
        <v/>
      </c>
      <c r="F901" s="16">
        <f>計算!J2664</f>
        <v/>
      </c>
    </row>
    <row r="902">
      <c r="A902" s="16" t="n">
        <v>10990000</v>
      </c>
      <c r="B902" s="16">
        <f>計算!AO2665</f>
        <v/>
      </c>
      <c r="C902" s="17">
        <f>計算!AQ2665</f>
        <v/>
      </c>
      <c r="D902" s="16">
        <f>計算!AT2665</f>
        <v/>
      </c>
      <c r="E902" s="16">
        <f>計算!AU2665</f>
        <v/>
      </c>
      <c r="F902" s="16">
        <f>計算!J2665</f>
        <v/>
      </c>
    </row>
    <row r="903">
      <c r="A903" s="16" t="n">
        <v>11000000</v>
      </c>
      <c r="B903" s="16">
        <f>計算!AO2666</f>
        <v/>
      </c>
      <c r="C903" s="17">
        <f>計算!AQ2666</f>
        <v/>
      </c>
      <c r="D903" s="16">
        <f>計算!AT2666</f>
        <v/>
      </c>
      <c r="E903" s="16">
        <f>計算!AU2666</f>
        <v/>
      </c>
      <c r="F903" s="16">
        <f>計算!J2666</f>
        <v/>
      </c>
    </row>
    <row r="904">
      <c r="A904" s="16" t="n">
        <v>11010000</v>
      </c>
      <c r="B904" s="16">
        <f>計算!AO2667</f>
        <v/>
      </c>
      <c r="C904" s="17">
        <f>計算!AQ2667</f>
        <v/>
      </c>
      <c r="D904" s="16">
        <f>計算!AT2667</f>
        <v/>
      </c>
      <c r="E904" s="16">
        <f>計算!AU2667</f>
        <v/>
      </c>
      <c r="F904" s="16">
        <f>計算!J2667</f>
        <v/>
      </c>
    </row>
    <row r="905">
      <c r="A905" s="16" t="n">
        <v>11020000</v>
      </c>
      <c r="B905" s="16">
        <f>計算!AO2668</f>
        <v/>
      </c>
      <c r="C905" s="17">
        <f>計算!AQ2668</f>
        <v/>
      </c>
      <c r="D905" s="16">
        <f>計算!AT2668</f>
        <v/>
      </c>
      <c r="E905" s="16">
        <f>計算!AU2668</f>
        <v/>
      </c>
      <c r="F905" s="16">
        <f>計算!J2668</f>
        <v/>
      </c>
    </row>
    <row r="906">
      <c r="A906" s="16" t="n">
        <v>11030000</v>
      </c>
      <c r="B906" s="16">
        <f>計算!AO2669</f>
        <v/>
      </c>
      <c r="C906" s="17">
        <f>計算!AQ2669</f>
        <v/>
      </c>
      <c r="D906" s="16">
        <f>計算!AT2669</f>
        <v/>
      </c>
      <c r="E906" s="16">
        <f>計算!AU2669</f>
        <v/>
      </c>
      <c r="F906" s="16">
        <f>計算!J2669</f>
        <v/>
      </c>
    </row>
    <row r="907">
      <c r="A907" s="16" t="n">
        <v>11040000</v>
      </c>
      <c r="B907" s="16">
        <f>計算!AO2670</f>
        <v/>
      </c>
      <c r="C907" s="17">
        <f>計算!AQ2670</f>
        <v/>
      </c>
      <c r="D907" s="16">
        <f>計算!AT2670</f>
        <v/>
      </c>
      <c r="E907" s="16">
        <f>計算!AU2670</f>
        <v/>
      </c>
      <c r="F907" s="16">
        <f>計算!J2670</f>
        <v/>
      </c>
    </row>
    <row r="908">
      <c r="A908" s="16" t="n">
        <v>11050000</v>
      </c>
      <c r="B908" s="16">
        <f>計算!AO2671</f>
        <v/>
      </c>
      <c r="C908" s="17">
        <f>計算!AQ2671</f>
        <v/>
      </c>
      <c r="D908" s="16">
        <f>計算!AT2671</f>
        <v/>
      </c>
      <c r="E908" s="16">
        <f>計算!AU2671</f>
        <v/>
      </c>
      <c r="F908" s="16">
        <f>計算!J2671</f>
        <v/>
      </c>
    </row>
    <row r="909">
      <c r="A909" s="16" t="n">
        <v>11060000</v>
      </c>
      <c r="B909" s="16">
        <f>計算!AO2672</f>
        <v/>
      </c>
      <c r="C909" s="17">
        <f>計算!AQ2672</f>
        <v/>
      </c>
      <c r="D909" s="16">
        <f>計算!AT2672</f>
        <v/>
      </c>
      <c r="E909" s="16">
        <f>計算!AU2672</f>
        <v/>
      </c>
      <c r="F909" s="16">
        <f>計算!J2672</f>
        <v/>
      </c>
    </row>
    <row r="910">
      <c r="A910" s="16" t="n">
        <v>11070000</v>
      </c>
      <c r="B910" s="16">
        <f>計算!AO2673</f>
        <v/>
      </c>
      <c r="C910" s="17">
        <f>計算!AQ2673</f>
        <v/>
      </c>
      <c r="D910" s="16">
        <f>計算!AT2673</f>
        <v/>
      </c>
      <c r="E910" s="16">
        <f>計算!AU2673</f>
        <v/>
      </c>
      <c r="F910" s="16">
        <f>計算!J2673</f>
        <v/>
      </c>
    </row>
    <row r="911">
      <c r="A911" s="16" t="n">
        <v>11080000</v>
      </c>
      <c r="B911" s="16">
        <f>計算!AO2674</f>
        <v/>
      </c>
      <c r="C911" s="17">
        <f>計算!AQ2674</f>
        <v/>
      </c>
      <c r="D911" s="16">
        <f>計算!AT2674</f>
        <v/>
      </c>
      <c r="E911" s="16">
        <f>計算!AU2674</f>
        <v/>
      </c>
      <c r="F911" s="16">
        <f>計算!J2674</f>
        <v/>
      </c>
    </row>
    <row r="912">
      <c r="A912" s="16" t="n">
        <v>11090000</v>
      </c>
      <c r="B912" s="16">
        <f>計算!AO2675</f>
        <v/>
      </c>
      <c r="C912" s="17">
        <f>計算!AQ2675</f>
        <v/>
      </c>
      <c r="D912" s="16">
        <f>計算!AT2675</f>
        <v/>
      </c>
      <c r="E912" s="16">
        <f>計算!AU2675</f>
        <v/>
      </c>
      <c r="F912" s="16">
        <f>計算!J2675</f>
        <v/>
      </c>
    </row>
    <row r="913">
      <c r="A913" s="16" t="n">
        <v>11100000</v>
      </c>
      <c r="B913" s="16">
        <f>計算!AO2676</f>
        <v/>
      </c>
      <c r="C913" s="17">
        <f>計算!AQ2676</f>
        <v/>
      </c>
      <c r="D913" s="16">
        <f>計算!AT2676</f>
        <v/>
      </c>
      <c r="E913" s="16">
        <f>計算!AU2676</f>
        <v/>
      </c>
      <c r="F913" s="16">
        <f>計算!J2676</f>
        <v/>
      </c>
    </row>
    <row r="914">
      <c r="A914" s="16" t="n">
        <v>11110000</v>
      </c>
      <c r="B914" s="16">
        <f>計算!AO2677</f>
        <v/>
      </c>
      <c r="C914" s="17">
        <f>計算!AQ2677</f>
        <v/>
      </c>
      <c r="D914" s="16">
        <f>計算!AT2677</f>
        <v/>
      </c>
      <c r="E914" s="16">
        <f>計算!AU2677</f>
        <v/>
      </c>
      <c r="F914" s="16">
        <f>計算!J2677</f>
        <v/>
      </c>
    </row>
    <row r="915">
      <c r="A915" s="16" t="n">
        <v>11120000</v>
      </c>
      <c r="B915" s="16">
        <f>計算!AO2678</f>
        <v/>
      </c>
      <c r="C915" s="17">
        <f>計算!AQ2678</f>
        <v/>
      </c>
      <c r="D915" s="16">
        <f>計算!AT2678</f>
        <v/>
      </c>
      <c r="E915" s="16">
        <f>計算!AU2678</f>
        <v/>
      </c>
      <c r="F915" s="16">
        <f>計算!J2678</f>
        <v/>
      </c>
    </row>
    <row r="916">
      <c r="A916" s="16" t="n">
        <v>11130000</v>
      </c>
      <c r="B916" s="16">
        <f>計算!AO2679</f>
        <v/>
      </c>
      <c r="C916" s="17">
        <f>計算!AQ2679</f>
        <v/>
      </c>
      <c r="D916" s="16">
        <f>計算!AT2679</f>
        <v/>
      </c>
      <c r="E916" s="16">
        <f>計算!AU2679</f>
        <v/>
      </c>
      <c r="F916" s="16">
        <f>計算!J2679</f>
        <v/>
      </c>
    </row>
    <row r="917">
      <c r="A917" s="16" t="n">
        <v>11140000</v>
      </c>
      <c r="B917" s="16">
        <f>計算!AO2680</f>
        <v/>
      </c>
      <c r="C917" s="17">
        <f>計算!AQ2680</f>
        <v/>
      </c>
      <c r="D917" s="16">
        <f>計算!AT2680</f>
        <v/>
      </c>
      <c r="E917" s="16">
        <f>計算!AU2680</f>
        <v/>
      </c>
      <c r="F917" s="16">
        <f>計算!J2680</f>
        <v/>
      </c>
    </row>
    <row r="918">
      <c r="A918" s="16" t="n">
        <v>11150000</v>
      </c>
      <c r="B918" s="16">
        <f>計算!AO2681</f>
        <v/>
      </c>
      <c r="C918" s="17">
        <f>計算!AQ2681</f>
        <v/>
      </c>
      <c r="D918" s="16">
        <f>計算!AT2681</f>
        <v/>
      </c>
      <c r="E918" s="16">
        <f>計算!AU2681</f>
        <v/>
      </c>
      <c r="F918" s="16">
        <f>計算!J2681</f>
        <v/>
      </c>
    </row>
    <row r="919">
      <c r="A919" s="16" t="n">
        <v>11160000</v>
      </c>
      <c r="B919" s="16">
        <f>計算!AO2682</f>
        <v/>
      </c>
      <c r="C919" s="17">
        <f>計算!AQ2682</f>
        <v/>
      </c>
      <c r="D919" s="16">
        <f>計算!AT2682</f>
        <v/>
      </c>
      <c r="E919" s="16">
        <f>計算!AU2682</f>
        <v/>
      </c>
      <c r="F919" s="16">
        <f>計算!J2682</f>
        <v/>
      </c>
    </row>
    <row r="920">
      <c r="A920" s="16" t="n">
        <v>11170000</v>
      </c>
      <c r="B920" s="16">
        <f>計算!AO2683</f>
        <v/>
      </c>
      <c r="C920" s="17">
        <f>計算!AQ2683</f>
        <v/>
      </c>
      <c r="D920" s="16">
        <f>計算!AT2683</f>
        <v/>
      </c>
      <c r="E920" s="16">
        <f>計算!AU2683</f>
        <v/>
      </c>
      <c r="F920" s="16">
        <f>計算!J2683</f>
        <v/>
      </c>
    </row>
    <row r="921">
      <c r="A921" s="16" t="n">
        <v>11180000</v>
      </c>
      <c r="B921" s="16">
        <f>計算!AO2684</f>
        <v/>
      </c>
      <c r="C921" s="17">
        <f>計算!AQ2684</f>
        <v/>
      </c>
      <c r="D921" s="16">
        <f>計算!AT2684</f>
        <v/>
      </c>
      <c r="E921" s="16">
        <f>計算!AU2684</f>
        <v/>
      </c>
      <c r="F921" s="16">
        <f>計算!J2684</f>
        <v/>
      </c>
    </row>
    <row r="922">
      <c r="A922" s="16" t="n">
        <v>11190000</v>
      </c>
      <c r="B922" s="16">
        <f>計算!AO2685</f>
        <v/>
      </c>
      <c r="C922" s="17">
        <f>計算!AQ2685</f>
        <v/>
      </c>
      <c r="D922" s="16">
        <f>計算!AT2685</f>
        <v/>
      </c>
      <c r="E922" s="16">
        <f>計算!AU2685</f>
        <v/>
      </c>
      <c r="F922" s="16">
        <f>計算!J2685</f>
        <v/>
      </c>
    </row>
    <row r="923">
      <c r="A923" s="16" t="n">
        <v>11200000</v>
      </c>
      <c r="B923" s="16">
        <f>計算!AO2686</f>
        <v/>
      </c>
      <c r="C923" s="17">
        <f>計算!AQ2686</f>
        <v/>
      </c>
      <c r="D923" s="16">
        <f>計算!AT2686</f>
        <v/>
      </c>
      <c r="E923" s="16">
        <f>計算!AU2686</f>
        <v/>
      </c>
      <c r="F923" s="16">
        <f>計算!J2686</f>
        <v/>
      </c>
    </row>
    <row r="924">
      <c r="A924" s="16" t="n">
        <v>11210000</v>
      </c>
      <c r="B924" s="16">
        <f>計算!AO2687</f>
        <v/>
      </c>
      <c r="C924" s="17">
        <f>計算!AQ2687</f>
        <v/>
      </c>
      <c r="D924" s="16">
        <f>計算!AT2687</f>
        <v/>
      </c>
      <c r="E924" s="16">
        <f>計算!AU2687</f>
        <v/>
      </c>
      <c r="F924" s="16">
        <f>計算!J2687</f>
        <v/>
      </c>
    </row>
    <row r="925">
      <c r="A925" s="16" t="n">
        <v>11220000</v>
      </c>
      <c r="B925" s="16">
        <f>計算!AO2688</f>
        <v/>
      </c>
      <c r="C925" s="17">
        <f>計算!AQ2688</f>
        <v/>
      </c>
      <c r="D925" s="16">
        <f>計算!AT2688</f>
        <v/>
      </c>
      <c r="E925" s="16">
        <f>計算!AU2688</f>
        <v/>
      </c>
      <c r="F925" s="16">
        <f>計算!J2688</f>
        <v/>
      </c>
    </row>
    <row r="926">
      <c r="A926" s="16" t="n">
        <v>11230000</v>
      </c>
      <c r="B926" s="16">
        <f>計算!AO2689</f>
        <v/>
      </c>
      <c r="C926" s="17">
        <f>計算!AQ2689</f>
        <v/>
      </c>
      <c r="D926" s="16">
        <f>計算!AT2689</f>
        <v/>
      </c>
      <c r="E926" s="16">
        <f>計算!AU2689</f>
        <v/>
      </c>
      <c r="F926" s="16">
        <f>計算!J2689</f>
        <v/>
      </c>
    </row>
    <row r="927">
      <c r="A927" s="16" t="n">
        <v>11240000</v>
      </c>
      <c r="B927" s="16">
        <f>計算!AO2690</f>
        <v/>
      </c>
      <c r="C927" s="17">
        <f>計算!AQ2690</f>
        <v/>
      </c>
      <c r="D927" s="16">
        <f>計算!AT2690</f>
        <v/>
      </c>
      <c r="E927" s="16">
        <f>計算!AU2690</f>
        <v/>
      </c>
      <c r="F927" s="16">
        <f>計算!J2690</f>
        <v/>
      </c>
    </row>
    <row r="928">
      <c r="A928" s="16" t="n">
        <v>11250000</v>
      </c>
      <c r="B928" s="16">
        <f>計算!AO2691</f>
        <v/>
      </c>
      <c r="C928" s="17">
        <f>計算!AQ2691</f>
        <v/>
      </c>
      <c r="D928" s="16">
        <f>計算!AT2691</f>
        <v/>
      </c>
      <c r="E928" s="16">
        <f>計算!AU2691</f>
        <v/>
      </c>
      <c r="F928" s="16">
        <f>計算!J2691</f>
        <v/>
      </c>
    </row>
    <row r="929">
      <c r="A929" s="16" t="n">
        <v>11260000</v>
      </c>
      <c r="B929" s="16">
        <f>計算!AO2692</f>
        <v/>
      </c>
      <c r="C929" s="17">
        <f>計算!AQ2692</f>
        <v/>
      </c>
      <c r="D929" s="16">
        <f>計算!AT2692</f>
        <v/>
      </c>
      <c r="E929" s="16">
        <f>計算!AU2692</f>
        <v/>
      </c>
      <c r="F929" s="16">
        <f>計算!J2692</f>
        <v/>
      </c>
    </row>
    <row r="930">
      <c r="A930" s="16" t="n">
        <v>11270000</v>
      </c>
      <c r="B930" s="16">
        <f>計算!AO2693</f>
        <v/>
      </c>
      <c r="C930" s="17">
        <f>計算!AQ2693</f>
        <v/>
      </c>
      <c r="D930" s="16">
        <f>計算!AT2693</f>
        <v/>
      </c>
      <c r="E930" s="16">
        <f>計算!AU2693</f>
        <v/>
      </c>
      <c r="F930" s="16">
        <f>計算!J2693</f>
        <v/>
      </c>
    </row>
    <row r="931">
      <c r="A931" s="16" t="n">
        <v>11280000</v>
      </c>
      <c r="B931" s="16">
        <f>計算!AO2694</f>
        <v/>
      </c>
      <c r="C931" s="17">
        <f>計算!AQ2694</f>
        <v/>
      </c>
      <c r="D931" s="16">
        <f>計算!AT2694</f>
        <v/>
      </c>
      <c r="E931" s="16">
        <f>計算!AU2694</f>
        <v/>
      </c>
      <c r="F931" s="16">
        <f>計算!J2694</f>
        <v/>
      </c>
    </row>
    <row r="932">
      <c r="A932" s="16" t="n">
        <v>11290000</v>
      </c>
      <c r="B932" s="16">
        <f>計算!AO2695</f>
        <v/>
      </c>
      <c r="C932" s="17">
        <f>計算!AQ2695</f>
        <v/>
      </c>
      <c r="D932" s="16">
        <f>計算!AT2695</f>
        <v/>
      </c>
      <c r="E932" s="16">
        <f>計算!AU2695</f>
        <v/>
      </c>
      <c r="F932" s="16">
        <f>計算!J2695</f>
        <v/>
      </c>
    </row>
    <row r="933">
      <c r="A933" s="16" t="n">
        <v>11300000</v>
      </c>
      <c r="B933" s="16">
        <f>計算!AO2696</f>
        <v/>
      </c>
      <c r="C933" s="17">
        <f>計算!AQ2696</f>
        <v/>
      </c>
      <c r="D933" s="16">
        <f>計算!AT2696</f>
        <v/>
      </c>
      <c r="E933" s="16">
        <f>計算!AU2696</f>
        <v/>
      </c>
      <c r="F933" s="16">
        <f>計算!J2696</f>
        <v/>
      </c>
    </row>
    <row r="934">
      <c r="A934" s="16" t="n">
        <v>11310000</v>
      </c>
      <c r="B934" s="16">
        <f>計算!AO2697</f>
        <v/>
      </c>
      <c r="C934" s="17">
        <f>計算!AQ2697</f>
        <v/>
      </c>
      <c r="D934" s="16">
        <f>計算!AT2697</f>
        <v/>
      </c>
      <c r="E934" s="16">
        <f>計算!AU2697</f>
        <v/>
      </c>
      <c r="F934" s="16">
        <f>計算!J2697</f>
        <v/>
      </c>
    </row>
    <row r="935">
      <c r="A935" s="16" t="n">
        <v>11320000</v>
      </c>
      <c r="B935" s="16">
        <f>計算!AO2698</f>
        <v/>
      </c>
      <c r="C935" s="17">
        <f>計算!AQ2698</f>
        <v/>
      </c>
      <c r="D935" s="16">
        <f>計算!AT2698</f>
        <v/>
      </c>
      <c r="E935" s="16">
        <f>計算!AU2698</f>
        <v/>
      </c>
      <c r="F935" s="16">
        <f>計算!J2698</f>
        <v/>
      </c>
    </row>
    <row r="936">
      <c r="A936" s="16" t="n">
        <v>11330000</v>
      </c>
      <c r="B936" s="16">
        <f>計算!AO2699</f>
        <v/>
      </c>
      <c r="C936" s="17">
        <f>計算!AQ2699</f>
        <v/>
      </c>
      <c r="D936" s="16">
        <f>計算!AT2699</f>
        <v/>
      </c>
      <c r="E936" s="16">
        <f>計算!AU2699</f>
        <v/>
      </c>
      <c r="F936" s="16">
        <f>計算!J2699</f>
        <v/>
      </c>
    </row>
    <row r="937">
      <c r="A937" s="16" t="n">
        <v>11340000</v>
      </c>
      <c r="B937" s="16">
        <f>計算!AO2700</f>
        <v/>
      </c>
      <c r="C937" s="17">
        <f>計算!AQ2700</f>
        <v/>
      </c>
      <c r="D937" s="16">
        <f>計算!AT2700</f>
        <v/>
      </c>
      <c r="E937" s="16">
        <f>計算!AU2700</f>
        <v/>
      </c>
      <c r="F937" s="16">
        <f>計算!J2700</f>
        <v/>
      </c>
    </row>
    <row r="938">
      <c r="A938" s="16" t="n">
        <v>11350000</v>
      </c>
      <c r="B938" s="16">
        <f>計算!AO2701</f>
        <v/>
      </c>
      <c r="C938" s="17">
        <f>計算!AQ2701</f>
        <v/>
      </c>
      <c r="D938" s="16">
        <f>計算!AT2701</f>
        <v/>
      </c>
      <c r="E938" s="16">
        <f>計算!AU2701</f>
        <v/>
      </c>
      <c r="F938" s="16">
        <f>計算!J2701</f>
        <v/>
      </c>
    </row>
    <row r="939">
      <c r="A939" s="16" t="n">
        <v>11360000</v>
      </c>
      <c r="B939" s="16">
        <f>計算!AO2702</f>
        <v/>
      </c>
      <c r="C939" s="17">
        <f>計算!AQ2702</f>
        <v/>
      </c>
      <c r="D939" s="16">
        <f>計算!AT2702</f>
        <v/>
      </c>
      <c r="E939" s="16">
        <f>計算!AU2702</f>
        <v/>
      </c>
      <c r="F939" s="16">
        <f>計算!J2702</f>
        <v/>
      </c>
    </row>
    <row r="940">
      <c r="A940" s="16" t="n">
        <v>11370000</v>
      </c>
      <c r="B940" s="16">
        <f>計算!AO2703</f>
        <v/>
      </c>
      <c r="C940" s="17">
        <f>計算!AQ2703</f>
        <v/>
      </c>
      <c r="D940" s="16">
        <f>計算!AT2703</f>
        <v/>
      </c>
      <c r="E940" s="16">
        <f>計算!AU2703</f>
        <v/>
      </c>
      <c r="F940" s="16">
        <f>計算!J2703</f>
        <v/>
      </c>
    </row>
    <row r="941">
      <c r="A941" s="16" t="n">
        <v>11380000</v>
      </c>
      <c r="B941" s="16">
        <f>計算!AO2704</f>
        <v/>
      </c>
      <c r="C941" s="17">
        <f>計算!AQ2704</f>
        <v/>
      </c>
      <c r="D941" s="16">
        <f>計算!AT2704</f>
        <v/>
      </c>
      <c r="E941" s="16">
        <f>計算!AU2704</f>
        <v/>
      </c>
      <c r="F941" s="16">
        <f>計算!J2704</f>
        <v/>
      </c>
    </row>
    <row r="942">
      <c r="A942" s="16" t="n">
        <v>11390000</v>
      </c>
      <c r="B942" s="16">
        <f>計算!AO2705</f>
        <v/>
      </c>
      <c r="C942" s="17">
        <f>計算!AQ2705</f>
        <v/>
      </c>
      <c r="D942" s="16">
        <f>計算!AT2705</f>
        <v/>
      </c>
      <c r="E942" s="16">
        <f>計算!AU2705</f>
        <v/>
      </c>
      <c r="F942" s="16">
        <f>計算!J2705</f>
        <v/>
      </c>
    </row>
    <row r="943">
      <c r="A943" s="16" t="n">
        <v>11400000</v>
      </c>
      <c r="B943" s="16">
        <f>計算!AO2706</f>
        <v/>
      </c>
      <c r="C943" s="17">
        <f>計算!AQ2706</f>
        <v/>
      </c>
      <c r="D943" s="16">
        <f>計算!AT2706</f>
        <v/>
      </c>
      <c r="E943" s="16">
        <f>計算!AU2706</f>
        <v/>
      </c>
      <c r="F943" s="16">
        <f>計算!J2706</f>
        <v/>
      </c>
    </row>
    <row r="944">
      <c r="A944" s="16" t="n">
        <v>11410000</v>
      </c>
      <c r="B944" s="16">
        <f>計算!AO2707</f>
        <v/>
      </c>
      <c r="C944" s="17">
        <f>計算!AQ2707</f>
        <v/>
      </c>
      <c r="D944" s="16">
        <f>計算!AT2707</f>
        <v/>
      </c>
      <c r="E944" s="16">
        <f>計算!AU2707</f>
        <v/>
      </c>
      <c r="F944" s="16">
        <f>計算!J2707</f>
        <v/>
      </c>
    </row>
    <row r="945">
      <c r="A945" s="16" t="n">
        <v>11420000</v>
      </c>
      <c r="B945" s="16">
        <f>計算!AO2708</f>
        <v/>
      </c>
      <c r="C945" s="17">
        <f>計算!AQ2708</f>
        <v/>
      </c>
      <c r="D945" s="16">
        <f>計算!AT2708</f>
        <v/>
      </c>
      <c r="E945" s="16">
        <f>計算!AU2708</f>
        <v/>
      </c>
      <c r="F945" s="16">
        <f>計算!J2708</f>
        <v/>
      </c>
    </row>
    <row r="946">
      <c r="A946" s="16" t="n">
        <v>11430000</v>
      </c>
      <c r="B946" s="16">
        <f>計算!AO2709</f>
        <v/>
      </c>
      <c r="C946" s="17">
        <f>計算!AQ2709</f>
        <v/>
      </c>
      <c r="D946" s="16">
        <f>計算!AT2709</f>
        <v/>
      </c>
      <c r="E946" s="16">
        <f>計算!AU2709</f>
        <v/>
      </c>
      <c r="F946" s="16">
        <f>計算!J2709</f>
        <v/>
      </c>
    </row>
    <row r="947">
      <c r="A947" s="16" t="n">
        <v>11440000</v>
      </c>
      <c r="B947" s="16">
        <f>計算!AO2710</f>
        <v/>
      </c>
      <c r="C947" s="17">
        <f>計算!AQ2710</f>
        <v/>
      </c>
      <c r="D947" s="16">
        <f>計算!AT2710</f>
        <v/>
      </c>
      <c r="E947" s="16">
        <f>計算!AU2710</f>
        <v/>
      </c>
      <c r="F947" s="16">
        <f>計算!J2710</f>
        <v/>
      </c>
    </row>
    <row r="948">
      <c r="A948" s="16" t="n">
        <v>11450000</v>
      </c>
      <c r="B948" s="16">
        <f>計算!AO2711</f>
        <v/>
      </c>
      <c r="C948" s="17">
        <f>計算!AQ2711</f>
        <v/>
      </c>
      <c r="D948" s="16">
        <f>計算!AT2711</f>
        <v/>
      </c>
      <c r="E948" s="16">
        <f>計算!AU2711</f>
        <v/>
      </c>
      <c r="F948" s="16">
        <f>計算!J2711</f>
        <v/>
      </c>
    </row>
    <row r="949">
      <c r="A949" s="16" t="n">
        <v>11460000</v>
      </c>
      <c r="B949" s="16">
        <f>計算!AO2712</f>
        <v/>
      </c>
      <c r="C949" s="17">
        <f>計算!AQ2712</f>
        <v/>
      </c>
      <c r="D949" s="16">
        <f>計算!AT2712</f>
        <v/>
      </c>
      <c r="E949" s="16">
        <f>計算!AU2712</f>
        <v/>
      </c>
      <c r="F949" s="16">
        <f>計算!J2712</f>
        <v/>
      </c>
    </row>
    <row r="950">
      <c r="A950" s="16" t="n">
        <v>11470000</v>
      </c>
      <c r="B950" s="16">
        <f>計算!AO2713</f>
        <v/>
      </c>
      <c r="C950" s="17">
        <f>計算!AQ2713</f>
        <v/>
      </c>
      <c r="D950" s="16">
        <f>計算!AT2713</f>
        <v/>
      </c>
      <c r="E950" s="16">
        <f>計算!AU2713</f>
        <v/>
      </c>
      <c r="F950" s="16">
        <f>計算!J2713</f>
        <v/>
      </c>
    </row>
    <row r="951">
      <c r="A951" s="16" t="n">
        <v>11480000</v>
      </c>
      <c r="B951" s="16">
        <f>計算!AO2714</f>
        <v/>
      </c>
      <c r="C951" s="17">
        <f>計算!AQ2714</f>
        <v/>
      </c>
      <c r="D951" s="16">
        <f>計算!AT2714</f>
        <v/>
      </c>
      <c r="E951" s="16">
        <f>計算!AU2714</f>
        <v/>
      </c>
      <c r="F951" s="16">
        <f>計算!J2714</f>
        <v/>
      </c>
    </row>
    <row r="952">
      <c r="A952" s="16" t="n">
        <v>11490000</v>
      </c>
      <c r="B952" s="16">
        <f>計算!AO2715</f>
        <v/>
      </c>
      <c r="C952" s="17">
        <f>計算!AQ2715</f>
        <v/>
      </c>
      <c r="D952" s="16">
        <f>計算!AT2715</f>
        <v/>
      </c>
      <c r="E952" s="16">
        <f>計算!AU2715</f>
        <v/>
      </c>
      <c r="F952" s="16">
        <f>計算!J2715</f>
        <v/>
      </c>
    </row>
    <row r="953">
      <c r="A953" s="16" t="n">
        <v>11500000</v>
      </c>
      <c r="B953" s="16">
        <f>計算!AO2716</f>
        <v/>
      </c>
      <c r="C953" s="17">
        <f>計算!AQ2716</f>
        <v/>
      </c>
      <c r="D953" s="16">
        <f>計算!AT2716</f>
        <v/>
      </c>
      <c r="E953" s="16">
        <f>計算!AU2716</f>
        <v/>
      </c>
      <c r="F953" s="16">
        <f>計算!J2716</f>
        <v/>
      </c>
    </row>
    <row r="954">
      <c r="A954" s="16" t="n">
        <v>11510000</v>
      </c>
      <c r="B954" s="16">
        <f>計算!AO2717</f>
        <v/>
      </c>
      <c r="C954" s="17">
        <f>計算!AQ2717</f>
        <v/>
      </c>
      <c r="D954" s="16">
        <f>計算!AT2717</f>
        <v/>
      </c>
      <c r="E954" s="16">
        <f>計算!AU2717</f>
        <v/>
      </c>
      <c r="F954" s="16">
        <f>計算!J2717</f>
        <v/>
      </c>
    </row>
    <row r="955">
      <c r="A955" s="16" t="n">
        <v>11520000</v>
      </c>
      <c r="B955" s="16">
        <f>計算!AO2718</f>
        <v/>
      </c>
      <c r="C955" s="17">
        <f>計算!AQ2718</f>
        <v/>
      </c>
      <c r="D955" s="16">
        <f>計算!AT2718</f>
        <v/>
      </c>
      <c r="E955" s="16">
        <f>計算!AU2718</f>
        <v/>
      </c>
      <c r="F955" s="16">
        <f>計算!J2718</f>
        <v/>
      </c>
    </row>
    <row r="956">
      <c r="A956" s="16" t="n">
        <v>11530000</v>
      </c>
      <c r="B956" s="16">
        <f>計算!AO2719</f>
        <v/>
      </c>
      <c r="C956" s="17">
        <f>計算!AQ2719</f>
        <v/>
      </c>
      <c r="D956" s="16">
        <f>計算!AT2719</f>
        <v/>
      </c>
      <c r="E956" s="16">
        <f>計算!AU2719</f>
        <v/>
      </c>
      <c r="F956" s="16">
        <f>計算!J2719</f>
        <v/>
      </c>
    </row>
    <row r="957">
      <c r="A957" s="16" t="n">
        <v>11540000</v>
      </c>
      <c r="B957" s="16">
        <f>計算!AO2720</f>
        <v/>
      </c>
      <c r="C957" s="17">
        <f>計算!AQ2720</f>
        <v/>
      </c>
      <c r="D957" s="16">
        <f>計算!AT2720</f>
        <v/>
      </c>
      <c r="E957" s="16">
        <f>計算!AU2720</f>
        <v/>
      </c>
      <c r="F957" s="16">
        <f>計算!J2720</f>
        <v/>
      </c>
    </row>
    <row r="958">
      <c r="A958" s="16" t="n">
        <v>11550000</v>
      </c>
      <c r="B958" s="16">
        <f>計算!AO2721</f>
        <v/>
      </c>
      <c r="C958" s="17">
        <f>計算!AQ2721</f>
        <v/>
      </c>
      <c r="D958" s="16">
        <f>計算!AT2721</f>
        <v/>
      </c>
      <c r="E958" s="16">
        <f>計算!AU2721</f>
        <v/>
      </c>
      <c r="F958" s="16">
        <f>計算!J2721</f>
        <v/>
      </c>
    </row>
    <row r="959">
      <c r="A959" s="16" t="n">
        <v>11560000</v>
      </c>
      <c r="B959" s="16">
        <f>計算!AO2722</f>
        <v/>
      </c>
      <c r="C959" s="17">
        <f>計算!AQ2722</f>
        <v/>
      </c>
      <c r="D959" s="16">
        <f>計算!AT2722</f>
        <v/>
      </c>
      <c r="E959" s="16">
        <f>計算!AU2722</f>
        <v/>
      </c>
      <c r="F959" s="16">
        <f>計算!J2722</f>
        <v/>
      </c>
    </row>
    <row r="960">
      <c r="A960" s="16" t="n">
        <v>11570000</v>
      </c>
      <c r="B960" s="16">
        <f>計算!AO2723</f>
        <v/>
      </c>
      <c r="C960" s="17">
        <f>計算!AQ2723</f>
        <v/>
      </c>
      <c r="D960" s="16">
        <f>計算!AT2723</f>
        <v/>
      </c>
      <c r="E960" s="16">
        <f>計算!AU2723</f>
        <v/>
      </c>
      <c r="F960" s="16">
        <f>計算!J2723</f>
        <v/>
      </c>
    </row>
    <row r="961">
      <c r="A961" s="16" t="n">
        <v>11580000</v>
      </c>
      <c r="B961" s="16">
        <f>計算!AO2724</f>
        <v/>
      </c>
      <c r="C961" s="17">
        <f>計算!AQ2724</f>
        <v/>
      </c>
      <c r="D961" s="16">
        <f>計算!AT2724</f>
        <v/>
      </c>
      <c r="E961" s="16">
        <f>計算!AU2724</f>
        <v/>
      </c>
      <c r="F961" s="16">
        <f>計算!J2724</f>
        <v/>
      </c>
    </row>
    <row r="962">
      <c r="A962" s="16" t="n">
        <v>11590000</v>
      </c>
      <c r="B962" s="16">
        <f>計算!AO2725</f>
        <v/>
      </c>
      <c r="C962" s="17">
        <f>計算!AQ2725</f>
        <v/>
      </c>
      <c r="D962" s="16">
        <f>計算!AT2725</f>
        <v/>
      </c>
      <c r="E962" s="16">
        <f>計算!AU2725</f>
        <v/>
      </c>
      <c r="F962" s="16">
        <f>計算!J2725</f>
        <v/>
      </c>
    </row>
    <row r="963">
      <c r="A963" s="16" t="n">
        <v>11600000</v>
      </c>
      <c r="B963" s="16">
        <f>計算!AO2726</f>
        <v/>
      </c>
      <c r="C963" s="17">
        <f>計算!AQ2726</f>
        <v/>
      </c>
      <c r="D963" s="16">
        <f>計算!AT2726</f>
        <v/>
      </c>
      <c r="E963" s="16">
        <f>計算!AU2726</f>
        <v/>
      </c>
      <c r="F963" s="16">
        <f>計算!J2726</f>
        <v/>
      </c>
    </row>
    <row r="964">
      <c r="A964" s="16" t="n">
        <v>11610000</v>
      </c>
      <c r="B964" s="16">
        <f>計算!AO2727</f>
        <v/>
      </c>
      <c r="C964" s="17">
        <f>計算!AQ2727</f>
        <v/>
      </c>
      <c r="D964" s="16">
        <f>計算!AT2727</f>
        <v/>
      </c>
      <c r="E964" s="16">
        <f>計算!AU2727</f>
        <v/>
      </c>
      <c r="F964" s="16">
        <f>計算!J2727</f>
        <v/>
      </c>
    </row>
    <row r="965">
      <c r="A965" s="16" t="n">
        <v>11620000</v>
      </c>
      <c r="B965" s="16">
        <f>計算!AO2728</f>
        <v/>
      </c>
      <c r="C965" s="17">
        <f>計算!AQ2728</f>
        <v/>
      </c>
      <c r="D965" s="16">
        <f>計算!AT2728</f>
        <v/>
      </c>
      <c r="E965" s="16">
        <f>計算!AU2728</f>
        <v/>
      </c>
      <c r="F965" s="16">
        <f>計算!J2728</f>
        <v/>
      </c>
    </row>
    <row r="966">
      <c r="A966" s="16" t="n">
        <v>11630000</v>
      </c>
      <c r="B966" s="16">
        <f>計算!AO2729</f>
        <v/>
      </c>
      <c r="C966" s="17">
        <f>計算!AQ2729</f>
        <v/>
      </c>
      <c r="D966" s="16">
        <f>計算!AT2729</f>
        <v/>
      </c>
      <c r="E966" s="16">
        <f>計算!AU2729</f>
        <v/>
      </c>
      <c r="F966" s="16">
        <f>計算!J2729</f>
        <v/>
      </c>
    </row>
    <row r="967">
      <c r="A967" s="16" t="n">
        <v>11640000</v>
      </c>
      <c r="B967" s="16">
        <f>計算!AO2730</f>
        <v/>
      </c>
      <c r="C967" s="17">
        <f>計算!AQ2730</f>
        <v/>
      </c>
      <c r="D967" s="16">
        <f>計算!AT2730</f>
        <v/>
      </c>
      <c r="E967" s="16">
        <f>計算!AU2730</f>
        <v/>
      </c>
      <c r="F967" s="16">
        <f>計算!J2730</f>
        <v/>
      </c>
    </row>
    <row r="968">
      <c r="A968" s="16" t="n">
        <v>11650000</v>
      </c>
      <c r="B968" s="16">
        <f>計算!AO2731</f>
        <v/>
      </c>
      <c r="C968" s="17">
        <f>計算!AQ2731</f>
        <v/>
      </c>
      <c r="D968" s="16">
        <f>計算!AT2731</f>
        <v/>
      </c>
      <c r="E968" s="16">
        <f>計算!AU2731</f>
        <v/>
      </c>
      <c r="F968" s="16">
        <f>計算!J2731</f>
        <v/>
      </c>
    </row>
    <row r="969">
      <c r="A969" s="16" t="n">
        <v>11660000</v>
      </c>
      <c r="B969" s="16">
        <f>計算!AO2732</f>
        <v/>
      </c>
      <c r="C969" s="17">
        <f>計算!AQ2732</f>
        <v/>
      </c>
      <c r="D969" s="16">
        <f>計算!AT2732</f>
        <v/>
      </c>
      <c r="E969" s="16">
        <f>計算!AU2732</f>
        <v/>
      </c>
      <c r="F969" s="16">
        <f>計算!J2732</f>
        <v/>
      </c>
    </row>
    <row r="970">
      <c r="A970" s="16" t="n">
        <v>11670000</v>
      </c>
      <c r="B970" s="16">
        <f>計算!AO2733</f>
        <v/>
      </c>
      <c r="C970" s="17">
        <f>計算!AQ2733</f>
        <v/>
      </c>
      <c r="D970" s="16">
        <f>計算!AT2733</f>
        <v/>
      </c>
      <c r="E970" s="16">
        <f>計算!AU2733</f>
        <v/>
      </c>
      <c r="F970" s="16">
        <f>計算!J2733</f>
        <v/>
      </c>
    </row>
    <row r="971">
      <c r="A971" s="16" t="n">
        <v>11680000</v>
      </c>
      <c r="B971" s="16">
        <f>計算!AO2734</f>
        <v/>
      </c>
      <c r="C971" s="17">
        <f>計算!AQ2734</f>
        <v/>
      </c>
      <c r="D971" s="16">
        <f>計算!AT2734</f>
        <v/>
      </c>
      <c r="E971" s="16">
        <f>計算!AU2734</f>
        <v/>
      </c>
      <c r="F971" s="16">
        <f>計算!J2734</f>
        <v/>
      </c>
    </row>
    <row r="972">
      <c r="A972" s="16" t="n">
        <v>11690000</v>
      </c>
      <c r="B972" s="16">
        <f>計算!AO2735</f>
        <v/>
      </c>
      <c r="C972" s="17">
        <f>計算!AQ2735</f>
        <v/>
      </c>
      <c r="D972" s="16">
        <f>計算!AT2735</f>
        <v/>
      </c>
      <c r="E972" s="16">
        <f>計算!AU2735</f>
        <v/>
      </c>
      <c r="F972" s="16">
        <f>計算!J2735</f>
        <v/>
      </c>
    </row>
    <row r="973">
      <c r="A973" s="16" t="n">
        <v>11700000</v>
      </c>
      <c r="B973" s="16">
        <f>計算!AO2736</f>
        <v/>
      </c>
      <c r="C973" s="17">
        <f>計算!AQ2736</f>
        <v/>
      </c>
      <c r="D973" s="16">
        <f>計算!AT2736</f>
        <v/>
      </c>
      <c r="E973" s="16">
        <f>計算!AU2736</f>
        <v/>
      </c>
      <c r="F973" s="16">
        <f>計算!J2736</f>
        <v/>
      </c>
    </row>
    <row r="974">
      <c r="A974" s="16" t="n">
        <v>11710000</v>
      </c>
      <c r="B974" s="16">
        <f>計算!AO2737</f>
        <v/>
      </c>
      <c r="C974" s="17">
        <f>計算!AQ2737</f>
        <v/>
      </c>
      <c r="D974" s="16">
        <f>計算!AT2737</f>
        <v/>
      </c>
      <c r="E974" s="16">
        <f>計算!AU2737</f>
        <v/>
      </c>
      <c r="F974" s="16">
        <f>計算!J2737</f>
        <v/>
      </c>
    </row>
    <row r="975">
      <c r="A975" s="16" t="n">
        <v>11720000</v>
      </c>
      <c r="B975" s="16">
        <f>計算!AO2738</f>
        <v/>
      </c>
      <c r="C975" s="17">
        <f>計算!AQ2738</f>
        <v/>
      </c>
      <c r="D975" s="16">
        <f>計算!AT2738</f>
        <v/>
      </c>
      <c r="E975" s="16">
        <f>計算!AU2738</f>
        <v/>
      </c>
      <c r="F975" s="16">
        <f>計算!J2738</f>
        <v/>
      </c>
    </row>
    <row r="976">
      <c r="A976" s="16" t="n">
        <v>11730000</v>
      </c>
      <c r="B976" s="16">
        <f>計算!AO2739</f>
        <v/>
      </c>
      <c r="C976" s="17">
        <f>計算!AQ2739</f>
        <v/>
      </c>
      <c r="D976" s="16">
        <f>計算!AT2739</f>
        <v/>
      </c>
      <c r="E976" s="16">
        <f>計算!AU2739</f>
        <v/>
      </c>
      <c r="F976" s="16">
        <f>計算!J2739</f>
        <v/>
      </c>
    </row>
    <row r="977">
      <c r="A977" s="16" t="n">
        <v>11740000</v>
      </c>
      <c r="B977" s="16">
        <f>計算!AO2740</f>
        <v/>
      </c>
      <c r="C977" s="17">
        <f>計算!AQ2740</f>
        <v/>
      </c>
      <c r="D977" s="16">
        <f>計算!AT2740</f>
        <v/>
      </c>
      <c r="E977" s="16">
        <f>計算!AU2740</f>
        <v/>
      </c>
      <c r="F977" s="16">
        <f>計算!J2740</f>
        <v/>
      </c>
    </row>
    <row r="978">
      <c r="A978" s="16" t="n">
        <v>11750000</v>
      </c>
      <c r="B978" s="16">
        <f>計算!AO2741</f>
        <v/>
      </c>
      <c r="C978" s="17">
        <f>計算!AQ2741</f>
        <v/>
      </c>
      <c r="D978" s="16">
        <f>計算!AT2741</f>
        <v/>
      </c>
      <c r="E978" s="16">
        <f>計算!AU2741</f>
        <v/>
      </c>
      <c r="F978" s="16">
        <f>計算!J2741</f>
        <v/>
      </c>
    </row>
    <row r="979">
      <c r="A979" s="16" t="n">
        <v>11760000</v>
      </c>
      <c r="B979" s="16">
        <f>計算!AO2742</f>
        <v/>
      </c>
      <c r="C979" s="17">
        <f>計算!AQ2742</f>
        <v/>
      </c>
      <c r="D979" s="16">
        <f>計算!AT2742</f>
        <v/>
      </c>
      <c r="E979" s="16">
        <f>計算!AU2742</f>
        <v/>
      </c>
      <c r="F979" s="16">
        <f>計算!J2742</f>
        <v/>
      </c>
    </row>
    <row r="980">
      <c r="A980" s="16" t="n">
        <v>11770000</v>
      </c>
      <c r="B980" s="16">
        <f>計算!AO2743</f>
        <v/>
      </c>
      <c r="C980" s="17">
        <f>計算!AQ2743</f>
        <v/>
      </c>
      <c r="D980" s="16">
        <f>計算!AT2743</f>
        <v/>
      </c>
      <c r="E980" s="16">
        <f>計算!AU2743</f>
        <v/>
      </c>
      <c r="F980" s="16">
        <f>計算!J2743</f>
        <v/>
      </c>
    </row>
    <row r="981">
      <c r="A981" s="16" t="n">
        <v>11780000</v>
      </c>
      <c r="B981" s="16">
        <f>計算!AO2744</f>
        <v/>
      </c>
      <c r="C981" s="17">
        <f>計算!AQ2744</f>
        <v/>
      </c>
      <c r="D981" s="16">
        <f>計算!AT2744</f>
        <v/>
      </c>
      <c r="E981" s="16">
        <f>計算!AU2744</f>
        <v/>
      </c>
      <c r="F981" s="16">
        <f>計算!J2744</f>
        <v/>
      </c>
    </row>
    <row r="982">
      <c r="A982" s="16" t="n">
        <v>11790000</v>
      </c>
      <c r="B982" s="16">
        <f>計算!AO2745</f>
        <v/>
      </c>
      <c r="C982" s="17">
        <f>計算!AQ2745</f>
        <v/>
      </c>
      <c r="D982" s="16">
        <f>計算!AT2745</f>
        <v/>
      </c>
      <c r="E982" s="16">
        <f>計算!AU2745</f>
        <v/>
      </c>
      <c r="F982" s="16">
        <f>計算!J2745</f>
        <v/>
      </c>
    </row>
    <row r="983">
      <c r="A983" s="16" t="n">
        <v>11800000</v>
      </c>
      <c r="B983" s="16">
        <f>計算!AO2746</f>
        <v/>
      </c>
      <c r="C983" s="17">
        <f>計算!AQ2746</f>
        <v/>
      </c>
      <c r="D983" s="16">
        <f>計算!AT2746</f>
        <v/>
      </c>
      <c r="E983" s="16">
        <f>計算!AU2746</f>
        <v/>
      </c>
      <c r="F983" s="16">
        <f>計算!J2746</f>
        <v/>
      </c>
    </row>
    <row r="984">
      <c r="A984" s="16" t="n">
        <v>11810000</v>
      </c>
      <c r="B984" s="16">
        <f>計算!AO2747</f>
        <v/>
      </c>
      <c r="C984" s="17">
        <f>計算!AQ2747</f>
        <v/>
      </c>
      <c r="D984" s="16">
        <f>計算!AT2747</f>
        <v/>
      </c>
      <c r="E984" s="16">
        <f>計算!AU2747</f>
        <v/>
      </c>
      <c r="F984" s="16">
        <f>計算!J2747</f>
        <v/>
      </c>
    </row>
    <row r="985">
      <c r="A985" s="16" t="n">
        <v>11820000</v>
      </c>
      <c r="B985" s="16">
        <f>計算!AO2748</f>
        <v/>
      </c>
      <c r="C985" s="17">
        <f>計算!AQ2748</f>
        <v/>
      </c>
      <c r="D985" s="16">
        <f>計算!AT2748</f>
        <v/>
      </c>
      <c r="E985" s="16">
        <f>計算!AU2748</f>
        <v/>
      </c>
      <c r="F985" s="16">
        <f>計算!J2748</f>
        <v/>
      </c>
    </row>
    <row r="986">
      <c r="A986" s="16" t="n">
        <v>11830000</v>
      </c>
      <c r="B986" s="16">
        <f>計算!AO2749</f>
        <v/>
      </c>
      <c r="C986" s="17">
        <f>計算!AQ2749</f>
        <v/>
      </c>
      <c r="D986" s="16">
        <f>計算!AT2749</f>
        <v/>
      </c>
      <c r="E986" s="16">
        <f>計算!AU2749</f>
        <v/>
      </c>
      <c r="F986" s="16">
        <f>計算!J2749</f>
        <v/>
      </c>
    </row>
    <row r="987">
      <c r="A987" s="16" t="n">
        <v>11840000</v>
      </c>
      <c r="B987" s="16">
        <f>計算!AO2750</f>
        <v/>
      </c>
      <c r="C987" s="17">
        <f>計算!AQ2750</f>
        <v/>
      </c>
      <c r="D987" s="16">
        <f>計算!AT2750</f>
        <v/>
      </c>
      <c r="E987" s="16">
        <f>計算!AU2750</f>
        <v/>
      </c>
      <c r="F987" s="16">
        <f>計算!J2750</f>
        <v/>
      </c>
    </row>
    <row r="988">
      <c r="A988" s="16" t="n">
        <v>11850000</v>
      </c>
      <c r="B988" s="16">
        <f>計算!AO2751</f>
        <v/>
      </c>
      <c r="C988" s="17">
        <f>計算!AQ2751</f>
        <v/>
      </c>
      <c r="D988" s="16">
        <f>計算!AT2751</f>
        <v/>
      </c>
      <c r="E988" s="16">
        <f>計算!AU2751</f>
        <v/>
      </c>
      <c r="F988" s="16">
        <f>計算!J2751</f>
        <v/>
      </c>
    </row>
    <row r="989">
      <c r="A989" s="16" t="n">
        <v>11860000</v>
      </c>
      <c r="B989" s="16">
        <f>計算!AO2752</f>
        <v/>
      </c>
      <c r="C989" s="17">
        <f>計算!AQ2752</f>
        <v/>
      </c>
      <c r="D989" s="16">
        <f>計算!AT2752</f>
        <v/>
      </c>
      <c r="E989" s="16">
        <f>計算!AU2752</f>
        <v/>
      </c>
      <c r="F989" s="16">
        <f>計算!J2752</f>
        <v/>
      </c>
    </row>
    <row r="990">
      <c r="A990" s="16" t="n">
        <v>11870000</v>
      </c>
      <c r="B990" s="16">
        <f>計算!AO2753</f>
        <v/>
      </c>
      <c r="C990" s="17">
        <f>計算!AQ2753</f>
        <v/>
      </c>
      <c r="D990" s="16">
        <f>計算!AT2753</f>
        <v/>
      </c>
      <c r="E990" s="16">
        <f>計算!AU2753</f>
        <v/>
      </c>
      <c r="F990" s="16">
        <f>計算!J2753</f>
        <v/>
      </c>
    </row>
    <row r="991">
      <c r="A991" s="16" t="n">
        <v>11880000</v>
      </c>
      <c r="B991" s="16">
        <f>計算!AO2754</f>
        <v/>
      </c>
      <c r="C991" s="17">
        <f>計算!AQ2754</f>
        <v/>
      </c>
      <c r="D991" s="16">
        <f>計算!AT2754</f>
        <v/>
      </c>
      <c r="E991" s="16">
        <f>計算!AU2754</f>
        <v/>
      </c>
      <c r="F991" s="16">
        <f>計算!J2754</f>
        <v/>
      </c>
    </row>
    <row r="992">
      <c r="A992" s="16" t="n">
        <v>11890000</v>
      </c>
      <c r="B992" s="16">
        <f>計算!AO2755</f>
        <v/>
      </c>
      <c r="C992" s="17">
        <f>計算!AQ2755</f>
        <v/>
      </c>
      <c r="D992" s="16">
        <f>計算!AT2755</f>
        <v/>
      </c>
      <c r="E992" s="16">
        <f>計算!AU2755</f>
        <v/>
      </c>
      <c r="F992" s="16">
        <f>計算!J2755</f>
        <v/>
      </c>
    </row>
    <row r="993">
      <c r="A993" s="16" t="n">
        <v>11900000</v>
      </c>
      <c r="B993" s="16">
        <f>計算!AO2756</f>
        <v/>
      </c>
      <c r="C993" s="17">
        <f>計算!AQ2756</f>
        <v/>
      </c>
      <c r="D993" s="16">
        <f>計算!AT2756</f>
        <v/>
      </c>
      <c r="E993" s="16">
        <f>計算!AU2756</f>
        <v/>
      </c>
      <c r="F993" s="16">
        <f>計算!J2756</f>
        <v/>
      </c>
    </row>
    <row r="994">
      <c r="A994" s="16" t="n">
        <v>11910000</v>
      </c>
      <c r="B994" s="16">
        <f>計算!AO2757</f>
        <v/>
      </c>
      <c r="C994" s="17">
        <f>計算!AQ2757</f>
        <v/>
      </c>
      <c r="D994" s="16">
        <f>計算!AT2757</f>
        <v/>
      </c>
      <c r="E994" s="16">
        <f>計算!AU2757</f>
        <v/>
      </c>
      <c r="F994" s="16">
        <f>計算!J2757</f>
        <v/>
      </c>
    </row>
    <row r="995">
      <c r="A995" s="16" t="n">
        <v>11920000</v>
      </c>
      <c r="B995" s="16">
        <f>計算!AO2758</f>
        <v/>
      </c>
      <c r="C995" s="17">
        <f>計算!AQ2758</f>
        <v/>
      </c>
      <c r="D995" s="16">
        <f>計算!AT2758</f>
        <v/>
      </c>
      <c r="E995" s="16">
        <f>計算!AU2758</f>
        <v/>
      </c>
      <c r="F995" s="16">
        <f>計算!J2758</f>
        <v/>
      </c>
    </row>
    <row r="996">
      <c r="A996" s="16" t="n">
        <v>11930000</v>
      </c>
      <c r="B996" s="16">
        <f>計算!AO2759</f>
        <v/>
      </c>
      <c r="C996" s="17">
        <f>計算!AQ2759</f>
        <v/>
      </c>
      <c r="D996" s="16">
        <f>計算!AT2759</f>
        <v/>
      </c>
      <c r="E996" s="16">
        <f>計算!AU2759</f>
        <v/>
      </c>
      <c r="F996" s="16">
        <f>計算!J2759</f>
        <v/>
      </c>
    </row>
    <row r="997">
      <c r="A997" s="16" t="n">
        <v>11940000</v>
      </c>
      <c r="B997" s="16">
        <f>計算!AO2760</f>
        <v/>
      </c>
      <c r="C997" s="17">
        <f>計算!AQ2760</f>
        <v/>
      </c>
      <c r="D997" s="16">
        <f>計算!AT2760</f>
        <v/>
      </c>
      <c r="E997" s="16">
        <f>計算!AU2760</f>
        <v/>
      </c>
      <c r="F997" s="16">
        <f>計算!J2760</f>
        <v/>
      </c>
    </row>
    <row r="998">
      <c r="A998" s="16" t="n">
        <v>11950000</v>
      </c>
      <c r="B998" s="16">
        <f>計算!AO2761</f>
        <v/>
      </c>
      <c r="C998" s="17">
        <f>計算!AQ2761</f>
        <v/>
      </c>
      <c r="D998" s="16">
        <f>計算!AT2761</f>
        <v/>
      </c>
      <c r="E998" s="16">
        <f>計算!AU2761</f>
        <v/>
      </c>
      <c r="F998" s="16">
        <f>計算!J2761</f>
        <v/>
      </c>
    </row>
    <row r="999">
      <c r="A999" s="16" t="n">
        <v>11960000</v>
      </c>
      <c r="B999" s="16">
        <f>計算!AO2762</f>
        <v/>
      </c>
      <c r="C999" s="17">
        <f>計算!AQ2762</f>
        <v/>
      </c>
      <c r="D999" s="16">
        <f>計算!AT2762</f>
        <v/>
      </c>
      <c r="E999" s="16">
        <f>計算!AU2762</f>
        <v/>
      </c>
      <c r="F999" s="16">
        <f>計算!J2762</f>
        <v/>
      </c>
    </row>
    <row r="1000">
      <c r="A1000" s="16" t="n">
        <v>11970000</v>
      </c>
      <c r="B1000" s="16">
        <f>計算!AO2763</f>
        <v/>
      </c>
      <c r="C1000" s="17">
        <f>計算!AQ2763</f>
        <v/>
      </c>
      <c r="D1000" s="16">
        <f>計算!AT2763</f>
        <v/>
      </c>
      <c r="E1000" s="16">
        <f>計算!AU2763</f>
        <v/>
      </c>
      <c r="F1000" s="16">
        <f>計算!J2763</f>
        <v/>
      </c>
    </row>
    <row r="1001">
      <c r="A1001" s="16" t="n">
        <v>11980000</v>
      </c>
      <c r="B1001" s="16">
        <f>計算!AO2764</f>
        <v/>
      </c>
      <c r="C1001" s="17">
        <f>計算!AQ2764</f>
        <v/>
      </c>
      <c r="D1001" s="16">
        <f>計算!AT2764</f>
        <v/>
      </c>
      <c r="E1001" s="16">
        <f>計算!AU2764</f>
        <v/>
      </c>
      <c r="F1001" s="16">
        <f>計算!J2764</f>
        <v/>
      </c>
    </row>
    <row r="1002">
      <c r="A1002" s="16" t="n">
        <v>11990000</v>
      </c>
      <c r="B1002" s="16">
        <f>計算!AO2765</f>
        <v/>
      </c>
      <c r="C1002" s="17">
        <f>計算!AQ2765</f>
        <v/>
      </c>
      <c r="D1002" s="16">
        <f>計算!AT2765</f>
        <v/>
      </c>
      <c r="E1002" s="16">
        <f>計算!AU2765</f>
        <v/>
      </c>
      <c r="F1002" s="16">
        <f>計算!J2765</f>
        <v/>
      </c>
    </row>
    <row r="1003">
      <c r="A1003" s="16" t="n">
        <v>12000000</v>
      </c>
      <c r="B1003" s="16">
        <f>計算!AO2766</f>
        <v/>
      </c>
      <c r="C1003" s="17">
        <f>計算!AQ2766</f>
        <v/>
      </c>
      <c r="D1003" s="16">
        <f>計算!AT2766</f>
        <v/>
      </c>
      <c r="E1003" s="16">
        <f>計算!AU2766</f>
        <v/>
      </c>
      <c r="F1003" s="16">
        <f>計算!J2766</f>
        <v/>
      </c>
    </row>
    <row r="1004">
      <c r="A1004" s="16" t="n">
        <v>12010000</v>
      </c>
      <c r="B1004" s="16">
        <f>計算!AO2767</f>
        <v/>
      </c>
      <c r="C1004" s="17">
        <f>計算!AQ2767</f>
        <v/>
      </c>
      <c r="D1004" s="16">
        <f>計算!AT2767</f>
        <v/>
      </c>
      <c r="E1004" s="16">
        <f>計算!AU2767</f>
        <v/>
      </c>
      <c r="F1004" s="16">
        <f>計算!J2767</f>
        <v/>
      </c>
    </row>
    <row r="1005">
      <c r="A1005" s="16" t="n">
        <v>12020000</v>
      </c>
      <c r="B1005" s="16">
        <f>計算!AO2768</f>
        <v/>
      </c>
      <c r="C1005" s="17">
        <f>計算!AQ2768</f>
        <v/>
      </c>
      <c r="D1005" s="16">
        <f>計算!AT2768</f>
        <v/>
      </c>
      <c r="E1005" s="16">
        <f>計算!AU2768</f>
        <v/>
      </c>
      <c r="F1005" s="16">
        <f>計算!J2768</f>
        <v/>
      </c>
    </row>
    <row r="1006">
      <c r="A1006" s="16" t="n">
        <v>12030000</v>
      </c>
      <c r="B1006" s="16">
        <f>計算!AO2769</f>
        <v/>
      </c>
      <c r="C1006" s="17">
        <f>計算!AQ2769</f>
        <v/>
      </c>
      <c r="D1006" s="16">
        <f>計算!AT2769</f>
        <v/>
      </c>
      <c r="E1006" s="16">
        <f>計算!AU2769</f>
        <v/>
      </c>
      <c r="F1006" s="16">
        <f>計算!J2769</f>
        <v/>
      </c>
    </row>
    <row r="1007">
      <c r="A1007" s="16" t="n">
        <v>12040000</v>
      </c>
      <c r="B1007" s="16">
        <f>計算!AO2770</f>
        <v/>
      </c>
      <c r="C1007" s="17">
        <f>計算!AQ2770</f>
        <v/>
      </c>
      <c r="D1007" s="16">
        <f>計算!AT2770</f>
        <v/>
      </c>
      <c r="E1007" s="16">
        <f>計算!AU2770</f>
        <v/>
      </c>
      <c r="F1007" s="16">
        <f>計算!J2770</f>
        <v/>
      </c>
    </row>
    <row r="1008">
      <c r="A1008" s="16" t="n">
        <v>12050000</v>
      </c>
      <c r="B1008" s="16">
        <f>計算!AO2771</f>
        <v/>
      </c>
      <c r="C1008" s="17">
        <f>計算!AQ2771</f>
        <v/>
      </c>
      <c r="D1008" s="16">
        <f>計算!AT2771</f>
        <v/>
      </c>
      <c r="E1008" s="16">
        <f>計算!AU2771</f>
        <v/>
      </c>
      <c r="F1008" s="16">
        <f>計算!J2771</f>
        <v/>
      </c>
    </row>
    <row r="1009">
      <c r="A1009" s="16" t="n">
        <v>12060000</v>
      </c>
      <c r="B1009" s="16">
        <f>計算!AO2772</f>
        <v/>
      </c>
      <c r="C1009" s="17">
        <f>計算!AQ2772</f>
        <v/>
      </c>
      <c r="D1009" s="16">
        <f>計算!AT2772</f>
        <v/>
      </c>
      <c r="E1009" s="16">
        <f>計算!AU2772</f>
        <v/>
      </c>
      <c r="F1009" s="16">
        <f>計算!J2772</f>
        <v/>
      </c>
    </row>
    <row r="1010">
      <c r="A1010" s="16" t="n">
        <v>12070000</v>
      </c>
      <c r="B1010" s="16">
        <f>計算!AO2773</f>
        <v/>
      </c>
      <c r="C1010" s="17">
        <f>計算!AQ2773</f>
        <v/>
      </c>
      <c r="D1010" s="16">
        <f>計算!AT2773</f>
        <v/>
      </c>
      <c r="E1010" s="16">
        <f>計算!AU2773</f>
        <v/>
      </c>
      <c r="F1010" s="16">
        <f>計算!J2773</f>
        <v/>
      </c>
    </row>
    <row r="1011">
      <c r="A1011" s="16" t="n">
        <v>12080000</v>
      </c>
      <c r="B1011" s="16">
        <f>計算!AO2774</f>
        <v/>
      </c>
      <c r="C1011" s="17">
        <f>計算!AQ2774</f>
        <v/>
      </c>
      <c r="D1011" s="16">
        <f>計算!AT2774</f>
        <v/>
      </c>
      <c r="E1011" s="16">
        <f>計算!AU2774</f>
        <v/>
      </c>
      <c r="F1011" s="16">
        <f>計算!J2774</f>
        <v/>
      </c>
    </row>
    <row r="1012">
      <c r="A1012" s="16" t="n">
        <v>12090000</v>
      </c>
      <c r="B1012" s="16">
        <f>計算!AO2775</f>
        <v/>
      </c>
      <c r="C1012" s="17">
        <f>計算!AQ2775</f>
        <v/>
      </c>
      <c r="D1012" s="16">
        <f>計算!AT2775</f>
        <v/>
      </c>
      <c r="E1012" s="16">
        <f>計算!AU2775</f>
        <v/>
      </c>
      <c r="F1012" s="16">
        <f>計算!J2775</f>
        <v/>
      </c>
    </row>
    <row r="1013">
      <c r="A1013" s="16" t="n">
        <v>12100000</v>
      </c>
      <c r="B1013" s="16">
        <f>計算!AO2776</f>
        <v/>
      </c>
      <c r="C1013" s="17">
        <f>計算!AQ2776</f>
        <v/>
      </c>
      <c r="D1013" s="16">
        <f>計算!AT2776</f>
        <v/>
      </c>
      <c r="E1013" s="16">
        <f>計算!AU2776</f>
        <v/>
      </c>
      <c r="F1013" s="16">
        <f>計算!J2776</f>
        <v/>
      </c>
    </row>
    <row r="1014">
      <c r="A1014" s="16" t="n">
        <v>12110000</v>
      </c>
      <c r="B1014" s="16">
        <f>計算!AO2777</f>
        <v/>
      </c>
      <c r="C1014" s="17">
        <f>計算!AQ2777</f>
        <v/>
      </c>
      <c r="D1014" s="16">
        <f>計算!AT2777</f>
        <v/>
      </c>
      <c r="E1014" s="16">
        <f>計算!AU2777</f>
        <v/>
      </c>
      <c r="F1014" s="16">
        <f>計算!J2777</f>
        <v/>
      </c>
    </row>
    <row r="1015">
      <c r="A1015" s="16" t="n">
        <v>12120000</v>
      </c>
      <c r="B1015" s="16">
        <f>計算!AO2778</f>
        <v/>
      </c>
      <c r="C1015" s="17">
        <f>計算!AQ2778</f>
        <v/>
      </c>
      <c r="D1015" s="16">
        <f>計算!AT2778</f>
        <v/>
      </c>
      <c r="E1015" s="16">
        <f>計算!AU2778</f>
        <v/>
      </c>
      <c r="F1015" s="16">
        <f>計算!J2778</f>
        <v/>
      </c>
    </row>
    <row r="1016">
      <c r="A1016" s="16" t="n">
        <v>12130000</v>
      </c>
      <c r="B1016" s="16">
        <f>計算!AO2779</f>
        <v/>
      </c>
      <c r="C1016" s="17">
        <f>計算!AQ2779</f>
        <v/>
      </c>
      <c r="D1016" s="16">
        <f>計算!AT2779</f>
        <v/>
      </c>
      <c r="E1016" s="16">
        <f>計算!AU2779</f>
        <v/>
      </c>
      <c r="F1016" s="16">
        <f>計算!J2779</f>
        <v/>
      </c>
    </row>
    <row r="1017">
      <c r="A1017" s="16" t="n">
        <v>12140000</v>
      </c>
      <c r="B1017" s="16">
        <f>計算!AO2780</f>
        <v/>
      </c>
      <c r="C1017" s="17">
        <f>計算!AQ2780</f>
        <v/>
      </c>
      <c r="D1017" s="16">
        <f>計算!AT2780</f>
        <v/>
      </c>
      <c r="E1017" s="16">
        <f>計算!AU2780</f>
        <v/>
      </c>
      <c r="F1017" s="16">
        <f>計算!J2780</f>
        <v/>
      </c>
    </row>
    <row r="1018">
      <c r="A1018" s="16" t="n">
        <v>12150000</v>
      </c>
      <c r="B1018" s="16">
        <f>計算!AO2781</f>
        <v/>
      </c>
      <c r="C1018" s="17">
        <f>計算!AQ2781</f>
        <v/>
      </c>
      <c r="D1018" s="16">
        <f>計算!AT2781</f>
        <v/>
      </c>
      <c r="E1018" s="16">
        <f>計算!AU2781</f>
        <v/>
      </c>
      <c r="F1018" s="16">
        <f>計算!J2781</f>
        <v/>
      </c>
    </row>
    <row r="1019">
      <c r="A1019" s="16" t="n">
        <v>12160000</v>
      </c>
      <c r="B1019" s="16">
        <f>計算!AO2782</f>
        <v/>
      </c>
      <c r="C1019" s="17">
        <f>計算!AQ2782</f>
        <v/>
      </c>
      <c r="D1019" s="16">
        <f>計算!AT2782</f>
        <v/>
      </c>
      <c r="E1019" s="16">
        <f>計算!AU2782</f>
        <v/>
      </c>
      <c r="F1019" s="16">
        <f>計算!J2782</f>
        <v/>
      </c>
    </row>
    <row r="1020">
      <c r="A1020" s="16" t="n">
        <v>12170000</v>
      </c>
      <c r="B1020" s="16">
        <f>計算!AO2783</f>
        <v/>
      </c>
      <c r="C1020" s="17">
        <f>計算!AQ2783</f>
        <v/>
      </c>
      <c r="D1020" s="16">
        <f>計算!AT2783</f>
        <v/>
      </c>
      <c r="E1020" s="16">
        <f>計算!AU2783</f>
        <v/>
      </c>
      <c r="F1020" s="16">
        <f>計算!J2783</f>
        <v/>
      </c>
    </row>
    <row r="1021">
      <c r="A1021" s="16" t="n">
        <v>12180000</v>
      </c>
      <c r="B1021" s="16">
        <f>計算!AO2784</f>
        <v/>
      </c>
      <c r="C1021" s="17">
        <f>計算!AQ2784</f>
        <v/>
      </c>
      <c r="D1021" s="16">
        <f>計算!AT2784</f>
        <v/>
      </c>
      <c r="E1021" s="16">
        <f>計算!AU2784</f>
        <v/>
      </c>
      <c r="F1021" s="16">
        <f>計算!J2784</f>
        <v/>
      </c>
    </row>
    <row r="1022">
      <c r="A1022" s="16" t="n">
        <v>12190000</v>
      </c>
      <c r="B1022" s="16">
        <f>計算!AO2785</f>
        <v/>
      </c>
      <c r="C1022" s="17">
        <f>計算!AQ2785</f>
        <v/>
      </c>
      <c r="D1022" s="16">
        <f>計算!AT2785</f>
        <v/>
      </c>
      <c r="E1022" s="16">
        <f>計算!AU2785</f>
        <v/>
      </c>
      <c r="F1022" s="16">
        <f>計算!J2785</f>
        <v/>
      </c>
    </row>
    <row r="1023">
      <c r="A1023" s="16" t="n">
        <v>12200000</v>
      </c>
      <c r="B1023" s="16">
        <f>計算!AO2786</f>
        <v/>
      </c>
      <c r="C1023" s="17">
        <f>計算!AQ2786</f>
        <v/>
      </c>
      <c r="D1023" s="16">
        <f>計算!AT2786</f>
        <v/>
      </c>
      <c r="E1023" s="16">
        <f>計算!AU2786</f>
        <v/>
      </c>
      <c r="F1023" s="16">
        <f>計算!J2786</f>
        <v/>
      </c>
    </row>
    <row r="1024">
      <c r="A1024" s="16" t="n">
        <v>12210000</v>
      </c>
      <c r="B1024" s="16">
        <f>計算!AO2787</f>
        <v/>
      </c>
      <c r="C1024" s="17">
        <f>計算!AQ2787</f>
        <v/>
      </c>
      <c r="D1024" s="16">
        <f>計算!AT2787</f>
        <v/>
      </c>
      <c r="E1024" s="16">
        <f>計算!AU2787</f>
        <v/>
      </c>
      <c r="F1024" s="16">
        <f>計算!J2787</f>
        <v/>
      </c>
    </row>
    <row r="1025">
      <c r="A1025" s="16" t="n">
        <v>12220000</v>
      </c>
      <c r="B1025" s="16">
        <f>計算!AO2788</f>
        <v/>
      </c>
      <c r="C1025" s="17">
        <f>計算!AQ2788</f>
        <v/>
      </c>
      <c r="D1025" s="16">
        <f>計算!AT2788</f>
        <v/>
      </c>
      <c r="E1025" s="16">
        <f>計算!AU2788</f>
        <v/>
      </c>
      <c r="F1025" s="16">
        <f>計算!J2788</f>
        <v/>
      </c>
    </row>
    <row r="1026">
      <c r="A1026" s="16" t="n">
        <v>12230000</v>
      </c>
      <c r="B1026" s="16">
        <f>計算!AO2789</f>
        <v/>
      </c>
      <c r="C1026" s="17">
        <f>計算!AQ2789</f>
        <v/>
      </c>
      <c r="D1026" s="16">
        <f>計算!AT2789</f>
        <v/>
      </c>
      <c r="E1026" s="16">
        <f>計算!AU2789</f>
        <v/>
      </c>
      <c r="F1026" s="16">
        <f>計算!J2789</f>
        <v/>
      </c>
    </row>
    <row r="1027">
      <c r="A1027" s="16" t="n">
        <v>12240000</v>
      </c>
      <c r="B1027" s="16">
        <f>計算!AO2790</f>
        <v/>
      </c>
      <c r="C1027" s="17">
        <f>計算!AQ2790</f>
        <v/>
      </c>
      <c r="D1027" s="16">
        <f>計算!AT2790</f>
        <v/>
      </c>
      <c r="E1027" s="16">
        <f>計算!AU2790</f>
        <v/>
      </c>
      <c r="F1027" s="16">
        <f>計算!J2790</f>
        <v/>
      </c>
    </row>
    <row r="1028">
      <c r="A1028" s="16" t="n">
        <v>12250000</v>
      </c>
      <c r="B1028" s="16">
        <f>計算!AO2791</f>
        <v/>
      </c>
      <c r="C1028" s="17">
        <f>計算!AQ2791</f>
        <v/>
      </c>
      <c r="D1028" s="16">
        <f>計算!AT2791</f>
        <v/>
      </c>
      <c r="E1028" s="16">
        <f>計算!AU2791</f>
        <v/>
      </c>
      <c r="F1028" s="16">
        <f>計算!J2791</f>
        <v/>
      </c>
    </row>
    <row r="1029">
      <c r="A1029" s="16" t="n">
        <v>12260000</v>
      </c>
      <c r="B1029" s="16">
        <f>計算!AO2792</f>
        <v/>
      </c>
      <c r="C1029" s="17">
        <f>計算!AQ2792</f>
        <v/>
      </c>
      <c r="D1029" s="16">
        <f>計算!AT2792</f>
        <v/>
      </c>
      <c r="E1029" s="16">
        <f>計算!AU2792</f>
        <v/>
      </c>
      <c r="F1029" s="16">
        <f>計算!J2792</f>
        <v/>
      </c>
    </row>
    <row r="1030">
      <c r="A1030" s="16" t="n">
        <v>12270000</v>
      </c>
      <c r="B1030" s="16">
        <f>計算!AO2793</f>
        <v/>
      </c>
      <c r="C1030" s="17">
        <f>計算!AQ2793</f>
        <v/>
      </c>
      <c r="D1030" s="16">
        <f>計算!AT2793</f>
        <v/>
      </c>
      <c r="E1030" s="16">
        <f>計算!AU2793</f>
        <v/>
      </c>
      <c r="F1030" s="16">
        <f>計算!J2793</f>
        <v/>
      </c>
    </row>
    <row r="1031">
      <c r="A1031" s="16" t="n">
        <v>12280000</v>
      </c>
      <c r="B1031" s="16">
        <f>計算!AO2794</f>
        <v/>
      </c>
      <c r="C1031" s="17">
        <f>計算!AQ2794</f>
        <v/>
      </c>
      <c r="D1031" s="16">
        <f>計算!AT2794</f>
        <v/>
      </c>
      <c r="E1031" s="16">
        <f>計算!AU2794</f>
        <v/>
      </c>
      <c r="F1031" s="16">
        <f>計算!J2794</f>
        <v/>
      </c>
    </row>
    <row r="1032">
      <c r="A1032" s="16" t="n">
        <v>12290000</v>
      </c>
      <c r="B1032" s="16">
        <f>計算!AO2795</f>
        <v/>
      </c>
      <c r="C1032" s="17">
        <f>計算!AQ2795</f>
        <v/>
      </c>
      <c r="D1032" s="16">
        <f>計算!AT2795</f>
        <v/>
      </c>
      <c r="E1032" s="16">
        <f>計算!AU2795</f>
        <v/>
      </c>
      <c r="F1032" s="16">
        <f>計算!J2795</f>
        <v/>
      </c>
    </row>
    <row r="1033">
      <c r="A1033" s="16" t="n">
        <v>12300000</v>
      </c>
      <c r="B1033" s="16">
        <f>計算!AO2796</f>
        <v/>
      </c>
      <c r="C1033" s="17">
        <f>計算!AQ2796</f>
        <v/>
      </c>
      <c r="D1033" s="16">
        <f>計算!AT2796</f>
        <v/>
      </c>
      <c r="E1033" s="16">
        <f>計算!AU2796</f>
        <v/>
      </c>
      <c r="F1033" s="16">
        <f>計算!J2796</f>
        <v/>
      </c>
    </row>
    <row r="1034">
      <c r="A1034" s="16" t="n">
        <v>12310000</v>
      </c>
      <c r="B1034" s="16">
        <f>計算!AO2797</f>
        <v/>
      </c>
      <c r="C1034" s="17">
        <f>計算!AQ2797</f>
        <v/>
      </c>
      <c r="D1034" s="16">
        <f>計算!AT2797</f>
        <v/>
      </c>
      <c r="E1034" s="16">
        <f>計算!AU2797</f>
        <v/>
      </c>
      <c r="F1034" s="16">
        <f>計算!J2797</f>
        <v/>
      </c>
    </row>
    <row r="1035">
      <c r="A1035" s="16" t="n">
        <v>12320000</v>
      </c>
      <c r="B1035" s="16">
        <f>計算!AO2798</f>
        <v/>
      </c>
      <c r="C1035" s="17">
        <f>計算!AQ2798</f>
        <v/>
      </c>
      <c r="D1035" s="16">
        <f>計算!AT2798</f>
        <v/>
      </c>
      <c r="E1035" s="16">
        <f>計算!AU2798</f>
        <v/>
      </c>
      <c r="F1035" s="16">
        <f>計算!J2798</f>
        <v/>
      </c>
    </row>
    <row r="1036">
      <c r="A1036" s="16" t="n">
        <v>12330000</v>
      </c>
      <c r="B1036" s="16">
        <f>計算!AO2799</f>
        <v/>
      </c>
      <c r="C1036" s="17">
        <f>計算!AQ2799</f>
        <v/>
      </c>
      <c r="D1036" s="16">
        <f>計算!AT2799</f>
        <v/>
      </c>
      <c r="E1036" s="16">
        <f>計算!AU2799</f>
        <v/>
      </c>
      <c r="F1036" s="16">
        <f>計算!J2799</f>
        <v/>
      </c>
    </row>
    <row r="1037">
      <c r="A1037" s="16" t="n">
        <v>12340000</v>
      </c>
      <c r="B1037" s="16">
        <f>計算!AO2800</f>
        <v/>
      </c>
      <c r="C1037" s="17">
        <f>計算!AQ2800</f>
        <v/>
      </c>
      <c r="D1037" s="16">
        <f>計算!AT2800</f>
        <v/>
      </c>
      <c r="E1037" s="16">
        <f>計算!AU2800</f>
        <v/>
      </c>
      <c r="F1037" s="16">
        <f>計算!J2800</f>
        <v/>
      </c>
    </row>
    <row r="1038">
      <c r="A1038" s="16" t="n">
        <v>12350000</v>
      </c>
      <c r="B1038" s="16">
        <f>計算!AO2801</f>
        <v/>
      </c>
      <c r="C1038" s="17">
        <f>計算!AQ2801</f>
        <v/>
      </c>
      <c r="D1038" s="16">
        <f>計算!AT2801</f>
        <v/>
      </c>
      <c r="E1038" s="16">
        <f>計算!AU2801</f>
        <v/>
      </c>
      <c r="F1038" s="16">
        <f>計算!J2801</f>
        <v/>
      </c>
    </row>
    <row r="1039">
      <c r="A1039" s="16" t="n">
        <v>12360000</v>
      </c>
      <c r="B1039" s="16">
        <f>計算!AO2802</f>
        <v/>
      </c>
      <c r="C1039" s="17">
        <f>計算!AQ2802</f>
        <v/>
      </c>
      <c r="D1039" s="16">
        <f>計算!AT2802</f>
        <v/>
      </c>
      <c r="E1039" s="16">
        <f>計算!AU2802</f>
        <v/>
      </c>
      <c r="F1039" s="16">
        <f>計算!J2802</f>
        <v/>
      </c>
    </row>
    <row r="1040">
      <c r="A1040" s="16" t="n">
        <v>12370000</v>
      </c>
      <c r="B1040" s="16">
        <f>計算!AO2803</f>
        <v/>
      </c>
      <c r="C1040" s="17">
        <f>計算!AQ2803</f>
        <v/>
      </c>
      <c r="D1040" s="16">
        <f>計算!AT2803</f>
        <v/>
      </c>
      <c r="E1040" s="16">
        <f>計算!AU2803</f>
        <v/>
      </c>
      <c r="F1040" s="16">
        <f>計算!J2803</f>
        <v/>
      </c>
    </row>
    <row r="1041">
      <c r="A1041" s="16" t="n">
        <v>12380000</v>
      </c>
      <c r="B1041" s="16">
        <f>計算!AO2804</f>
        <v/>
      </c>
      <c r="C1041" s="17">
        <f>計算!AQ2804</f>
        <v/>
      </c>
      <c r="D1041" s="16">
        <f>計算!AT2804</f>
        <v/>
      </c>
      <c r="E1041" s="16">
        <f>計算!AU2804</f>
        <v/>
      </c>
      <c r="F1041" s="16">
        <f>計算!J2804</f>
        <v/>
      </c>
    </row>
    <row r="1042">
      <c r="A1042" s="16" t="n">
        <v>12390000</v>
      </c>
      <c r="B1042" s="16">
        <f>計算!AO2805</f>
        <v/>
      </c>
      <c r="C1042" s="17">
        <f>計算!AQ2805</f>
        <v/>
      </c>
      <c r="D1042" s="16">
        <f>計算!AT2805</f>
        <v/>
      </c>
      <c r="E1042" s="16">
        <f>計算!AU2805</f>
        <v/>
      </c>
      <c r="F1042" s="16">
        <f>計算!J2805</f>
        <v/>
      </c>
    </row>
    <row r="1043">
      <c r="A1043" s="16" t="n">
        <v>12400000</v>
      </c>
      <c r="B1043" s="16">
        <f>計算!AO2806</f>
        <v/>
      </c>
      <c r="C1043" s="17">
        <f>計算!AQ2806</f>
        <v/>
      </c>
      <c r="D1043" s="16">
        <f>計算!AT2806</f>
        <v/>
      </c>
      <c r="E1043" s="16">
        <f>計算!AU2806</f>
        <v/>
      </c>
      <c r="F1043" s="16">
        <f>計算!J2806</f>
        <v/>
      </c>
    </row>
    <row r="1044">
      <c r="A1044" s="16" t="n">
        <v>12410000</v>
      </c>
      <c r="B1044" s="16">
        <f>計算!AO2807</f>
        <v/>
      </c>
      <c r="C1044" s="17">
        <f>計算!AQ2807</f>
        <v/>
      </c>
      <c r="D1044" s="16">
        <f>計算!AT2807</f>
        <v/>
      </c>
      <c r="E1044" s="16">
        <f>計算!AU2807</f>
        <v/>
      </c>
      <c r="F1044" s="16">
        <f>計算!J2807</f>
        <v/>
      </c>
    </row>
    <row r="1045">
      <c r="A1045" s="16" t="n">
        <v>12420000</v>
      </c>
      <c r="B1045" s="16">
        <f>計算!AO2808</f>
        <v/>
      </c>
      <c r="C1045" s="17">
        <f>計算!AQ2808</f>
        <v/>
      </c>
      <c r="D1045" s="16">
        <f>計算!AT2808</f>
        <v/>
      </c>
      <c r="E1045" s="16">
        <f>計算!AU2808</f>
        <v/>
      </c>
      <c r="F1045" s="16">
        <f>計算!J2808</f>
        <v/>
      </c>
    </row>
    <row r="1046">
      <c r="A1046" s="16" t="n">
        <v>12430000</v>
      </c>
      <c r="B1046" s="16">
        <f>計算!AO2809</f>
        <v/>
      </c>
      <c r="C1046" s="17">
        <f>計算!AQ2809</f>
        <v/>
      </c>
      <c r="D1046" s="16">
        <f>計算!AT2809</f>
        <v/>
      </c>
      <c r="E1046" s="16">
        <f>計算!AU2809</f>
        <v/>
      </c>
      <c r="F1046" s="16">
        <f>計算!J2809</f>
        <v/>
      </c>
    </row>
    <row r="1047">
      <c r="A1047" s="16" t="n">
        <v>12440000</v>
      </c>
      <c r="B1047" s="16">
        <f>計算!AO2810</f>
        <v/>
      </c>
      <c r="C1047" s="17">
        <f>計算!AQ2810</f>
        <v/>
      </c>
      <c r="D1047" s="16">
        <f>計算!AT2810</f>
        <v/>
      </c>
      <c r="E1047" s="16">
        <f>計算!AU2810</f>
        <v/>
      </c>
      <c r="F1047" s="16">
        <f>計算!J2810</f>
        <v/>
      </c>
    </row>
    <row r="1048">
      <c r="A1048" s="16" t="n">
        <v>12450000</v>
      </c>
      <c r="B1048" s="16">
        <f>計算!AO2811</f>
        <v/>
      </c>
      <c r="C1048" s="17">
        <f>計算!AQ2811</f>
        <v/>
      </c>
      <c r="D1048" s="16">
        <f>計算!AT2811</f>
        <v/>
      </c>
      <c r="E1048" s="16">
        <f>計算!AU2811</f>
        <v/>
      </c>
      <c r="F1048" s="16">
        <f>計算!J2811</f>
        <v/>
      </c>
    </row>
    <row r="1049">
      <c r="A1049" s="16" t="n">
        <v>12460000</v>
      </c>
      <c r="B1049" s="16">
        <f>計算!AO2812</f>
        <v/>
      </c>
      <c r="C1049" s="17">
        <f>計算!AQ2812</f>
        <v/>
      </c>
      <c r="D1049" s="16">
        <f>計算!AT2812</f>
        <v/>
      </c>
      <c r="E1049" s="16">
        <f>計算!AU2812</f>
        <v/>
      </c>
      <c r="F1049" s="16">
        <f>計算!J2812</f>
        <v/>
      </c>
    </row>
    <row r="1050">
      <c r="A1050" s="16" t="n">
        <v>12470000</v>
      </c>
      <c r="B1050" s="16">
        <f>計算!AO2813</f>
        <v/>
      </c>
      <c r="C1050" s="17">
        <f>計算!AQ2813</f>
        <v/>
      </c>
      <c r="D1050" s="16">
        <f>計算!AT2813</f>
        <v/>
      </c>
      <c r="E1050" s="16">
        <f>計算!AU2813</f>
        <v/>
      </c>
      <c r="F1050" s="16">
        <f>計算!J2813</f>
        <v/>
      </c>
    </row>
    <row r="1051">
      <c r="A1051" s="16" t="n">
        <v>12480000</v>
      </c>
      <c r="B1051" s="16">
        <f>計算!AO2814</f>
        <v/>
      </c>
      <c r="C1051" s="17">
        <f>計算!AQ2814</f>
        <v/>
      </c>
      <c r="D1051" s="16">
        <f>計算!AT2814</f>
        <v/>
      </c>
      <c r="E1051" s="16">
        <f>計算!AU2814</f>
        <v/>
      </c>
      <c r="F1051" s="16">
        <f>計算!J2814</f>
        <v/>
      </c>
    </row>
    <row r="1052">
      <c r="A1052" s="16" t="n">
        <v>12490000</v>
      </c>
      <c r="B1052" s="16">
        <f>計算!AO2815</f>
        <v/>
      </c>
      <c r="C1052" s="17">
        <f>計算!AQ2815</f>
        <v/>
      </c>
      <c r="D1052" s="16">
        <f>計算!AT2815</f>
        <v/>
      </c>
      <c r="E1052" s="16">
        <f>計算!AU2815</f>
        <v/>
      </c>
      <c r="F1052" s="16">
        <f>計算!J2815</f>
        <v/>
      </c>
    </row>
    <row r="1053">
      <c r="A1053" s="16" t="n">
        <v>12500000</v>
      </c>
      <c r="B1053" s="16">
        <f>計算!AO2816</f>
        <v/>
      </c>
      <c r="C1053" s="17">
        <f>計算!AQ2816</f>
        <v/>
      </c>
      <c r="D1053" s="16">
        <f>計算!AT2816</f>
        <v/>
      </c>
      <c r="E1053" s="16">
        <f>計算!AU2816</f>
        <v/>
      </c>
      <c r="F1053" s="16">
        <f>計算!J2816</f>
        <v/>
      </c>
    </row>
    <row r="1054">
      <c r="A1054" s="16" t="n">
        <v>12510000</v>
      </c>
      <c r="B1054" s="16">
        <f>計算!AO2817</f>
        <v/>
      </c>
      <c r="C1054" s="17">
        <f>計算!AQ2817</f>
        <v/>
      </c>
      <c r="D1054" s="16">
        <f>計算!AT2817</f>
        <v/>
      </c>
      <c r="E1054" s="16">
        <f>計算!AU2817</f>
        <v/>
      </c>
      <c r="F1054" s="16">
        <f>計算!J2817</f>
        <v/>
      </c>
    </row>
    <row r="1055">
      <c r="A1055" s="16" t="n">
        <v>12520000</v>
      </c>
      <c r="B1055" s="16">
        <f>計算!AO2818</f>
        <v/>
      </c>
      <c r="C1055" s="17">
        <f>計算!AQ2818</f>
        <v/>
      </c>
      <c r="D1055" s="16">
        <f>計算!AT2818</f>
        <v/>
      </c>
      <c r="E1055" s="16">
        <f>計算!AU2818</f>
        <v/>
      </c>
      <c r="F1055" s="16">
        <f>計算!J2818</f>
        <v/>
      </c>
    </row>
    <row r="1056">
      <c r="A1056" s="16" t="n">
        <v>12530000</v>
      </c>
      <c r="B1056" s="16">
        <f>計算!AO2819</f>
        <v/>
      </c>
      <c r="C1056" s="17">
        <f>計算!AQ2819</f>
        <v/>
      </c>
      <c r="D1056" s="16">
        <f>計算!AT2819</f>
        <v/>
      </c>
      <c r="E1056" s="16">
        <f>計算!AU2819</f>
        <v/>
      </c>
      <c r="F1056" s="16">
        <f>計算!J2819</f>
        <v/>
      </c>
    </row>
    <row r="1057">
      <c r="A1057" s="16" t="n">
        <v>12540000</v>
      </c>
      <c r="B1057" s="16">
        <f>計算!AO2820</f>
        <v/>
      </c>
      <c r="C1057" s="17">
        <f>計算!AQ2820</f>
        <v/>
      </c>
      <c r="D1057" s="16">
        <f>計算!AT2820</f>
        <v/>
      </c>
      <c r="E1057" s="16">
        <f>計算!AU2820</f>
        <v/>
      </c>
      <c r="F1057" s="16">
        <f>計算!J2820</f>
        <v/>
      </c>
    </row>
    <row r="1058">
      <c r="A1058" s="16" t="n">
        <v>12550000</v>
      </c>
      <c r="B1058" s="16">
        <f>計算!AO2821</f>
        <v/>
      </c>
      <c r="C1058" s="17">
        <f>計算!AQ2821</f>
        <v/>
      </c>
      <c r="D1058" s="16">
        <f>計算!AT2821</f>
        <v/>
      </c>
      <c r="E1058" s="16">
        <f>計算!AU2821</f>
        <v/>
      </c>
      <c r="F1058" s="16">
        <f>計算!J2821</f>
        <v/>
      </c>
    </row>
    <row r="1059">
      <c r="A1059" s="16" t="n">
        <v>12560000</v>
      </c>
      <c r="B1059" s="16">
        <f>計算!AO2822</f>
        <v/>
      </c>
      <c r="C1059" s="17">
        <f>計算!AQ2822</f>
        <v/>
      </c>
      <c r="D1059" s="16">
        <f>計算!AT2822</f>
        <v/>
      </c>
      <c r="E1059" s="16">
        <f>計算!AU2822</f>
        <v/>
      </c>
      <c r="F1059" s="16">
        <f>計算!J2822</f>
        <v/>
      </c>
    </row>
    <row r="1060">
      <c r="A1060" s="16" t="n">
        <v>12570000</v>
      </c>
      <c r="B1060" s="16">
        <f>計算!AO2823</f>
        <v/>
      </c>
      <c r="C1060" s="17">
        <f>計算!AQ2823</f>
        <v/>
      </c>
      <c r="D1060" s="16">
        <f>計算!AT2823</f>
        <v/>
      </c>
      <c r="E1060" s="16">
        <f>計算!AU2823</f>
        <v/>
      </c>
      <c r="F1060" s="16">
        <f>計算!J2823</f>
        <v/>
      </c>
    </row>
    <row r="1061">
      <c r="A1061" s="16" t="n">
        <v>12580000</v>
      </c>
      <c r="B1061" s="16">
        <f>計算!AO2824</f>
        <v/>
      </c>
      <c r="C1061" s="17">
        <f>計算!AQ2824</f>
        <v/>
      </c>
      <c r="D1061" s="16">
        <f>計算!AT2824</f>
        <v/>
      </c>
      <c r="E1061" s="16">
        <f>計算!AU2824</f>
        <v/>
      </c>
      <c r="F1061" s="16">
        <f>計算!J2824</f>
        <v/>
      </c>
    </row>
    <row r="1062">
      <c r="A1062" s="16" t="n">
        <v>12590000</v>
      </c>
      <c r="B1062" s="16">
        <f>計算!AO2825</f>
        <v/>
      </c>
      <c r="C1062" s="17">
        <f>計算!AQ2825</f>
        <v/>
      </c>
      <c r="D1062" s="16">
        <f>計算!AT2825</f>
        <v/>
      </c>
      <c r="E1062" s="16">
        <f>計算!AU2825</f>
        <v/>
      </c>
      <c r="F1062" s="16">
        <f>計算!J2825</f>
        <v/>
      </c>
    </row>
    <row r="1063">
      <c r="A1063" s="16" t="n">
        <v>12600000</v>
      </c>
      <c r="B1063" s="16">
        <f>計算!AO2826</f>
        <v/>
      </c>
      <c r="C1063" s="17">
        <f>計算!AQ2826</f>
        <v/>
      </c>
      <c r="D1063" s="16">
        <f>計算!AT2826</f>
        <v/>
      </c>
      <c r="E1063" s="16">
        <f>計算!AU2826</f>
        <v/>
      </c>
      <c r="F1063" s="16">
        <f>計算!J2826</f>
        <v/>
      </c>
    </row>
    <row r="1064">
      <c r="A1064" s="16" t="n">
        <v>12610000</v>
      </c>
      <c r="B1064" s="16">
        <f>計算!AO2827</f>
        <v/>
      </c>
      <c r="C1064" s="17">
        <f>計算!AQ2827</f>
        <v/>
      </c>
      <c r="D1064" s="16">
        <f>計算!AT2827</f>
        <v/>
      </c>
      <c r="E1064" s="16">
        <f>計算!AU2827</f>
        <v/>
      </c>
      <c r="F1064" s="16">
        <f>計算!J2827</f>
        <v/>
      </c>
    </row>
    <row r="1065">
      <c r="A1065" s="16" t="n">
        <v>12620000</v>
      </c>
      <c r="B1065" s="16">
        <f>計算!AO2828</f>
        <v/>
      </c>
      <c r="C1065" s="17">
        <f>計算!AQ2828</f>
        <v/>
      </c>
      <c r="D1065" s="16">
        <f>計算!AT2828</f>
        <v/>
      </c>
      <c r="E1065" s="16">
        <f>計算!AU2828</f>
        <v/>
      </c>
      <c r="F1065" s="16">
        <f>計算!J2828</f>
        <v/>
      </c>
    </row>
    <row r="1066">
      <c r="A1066" s="16" t="n">
        <v>12630000</v>
      </c>
      <c r="B1066" s="16">
        <f>計算!AO2829</f>
        <v/>
      </c>
      <c r="C1066" s="17">
        <f>計算!AQ2829</f>
        <v/>
      </c>
      <c r="D1066" s="16">
        <f>計算!AT2829</f>
        <v/>
      </c>
      <c r="E1066" s="16">
        <f>計算!AU2829</f>
        <v/>
      </c>
      <c r="F1066" s="16">
        <f>計算!J2829</f>
        <v/>
      </c>
    </row>
    <row r="1067">
      <c r="A1067" s="16" t="n">
        <v>12640000</v>
      </c>
      <c r="B1067" s="16">
        <f>計算!AO2830</f>
        <v/>
      </c>
      <c r="C1067" s="17">
        <f>計算!AQ2830</f>
        <v/>
      </c>
      <c r="D1067" s="16">
        <f>計算!AT2830</f>
        <v/>
      </c>
      <c r="E1067" s="16">
        <f>計算!AU2830</f>
        <v/>
      </c>
      <c r="F1067" s="16">
        <f>計算!J2830</f>
        <v/>
      </c>
    </row>
    <row r="1068">
      <c r="A1068" s="16" t="n">
        <v>12650000</v>
      </c>
      <c r="B1068" s="16">
        <f>計算!AO2831</f>
        <v/>
      </c>
      <c r="C1068" s="17">
        <f>計算!AQ2831</f>
        <v/>
      </c>
      <c r="D1068" s="16">
        <f>計算!AT2831</f>
        <v/>
      </c>
      <c r="E1068" s="16">
        <f>計算!AU2831</f>
        <v/>
      </c>
      <c r="F1068" s="16">
        <f>計算!J2831</f>
        <v/>
      </c>
    </row>
    <row r="1069">
      <c r="A1069" s="16" t="n">
        <v>12660000</v>
      </c>
      <c r="B1069" s="16">
        <f>計算!AO2832</f>
        <v/>
      </c>
      <c r="C1069" s="17">
        <f>計算!AQ2832</f>
        <v/>
      </c>
      <c r="D1069" s="16">
        <f>計算!AT2832</f>
        <v/>
      </c>
      <c r="E1069" s="16">
        <f>計算!AU2832</f>
        <v/>
      </c>
      <c r="F1069" s="16">
        <f>計算!J2832</f>
        <v/>
      </c>
    </row>
    <row r="1070">
      <c r="A1070" s="16" t="n">
        <v>12670000</v>
      </c>
      <c r="B1070" s="16">
        <f>計算!AO2833</f>
        <v/>
      </c>
      <c r="C1070" s="17">
        <f>計算!AQ2833</f>
        <v/>
      </c>
      <c r="D1070" s="16">
        <f>計算!AT2833</f>
        <v/>
      </c>
      <c r="E1070" s="16">
        <f>計算!AU2833</f>
        <v/>
      </c>
      <c r="F1070" s="16">
        <f>計算!J2833</f>
        <v/>
      </c>
    </row>
    <row r="1071">
      <c r="A1071" s="16" t="n">
        <v>12680000</v>
      </c>
      <c r="B1071" s="16">
        <f>計算!AO2834</f>
        <v/>
      </c>
      <c r="C1071" s="17">
        <f>計算!AQ2834</f>
        <v/>
      </c>
      <c r="D1071" s="16">
        <f>計算!AT2834</f>
        <v/>
      </c>
      <c r="E1071" s="16">
        <f>計算!AU2834</f>
        <v/>
      </c>
      <c r="F1071" s="16">
        <f>計算!J2834</f>
        <v/>
      </c>
    </row>
    <row r="1072">
      <c r="A1072" s="16" t="n">
        <v>12690000</v>
      </c>
      <c r="B1072" s="16">
        <f>計算!AO2835</f>
        <v/>
      </c>
      <c r="C1072" s="17">
        <f>計算!AQ2835</f>
        <v/>
      </c>
      <c r="D1072" s="16">
        <f>計算!AT2835</f>
        <v/>
      </c>
      <c r="E1072" s="16">
        <f>計算!AU2835</f>
        <v/>
      </c>
      <c r="F1072" s="16">
        <f>計算!J2835</f>
        <v/>
      </c>
    </row>
    <row r="1073">
      <c r="A1073" s="16" t="n">
        <v>12700000</v>
      </c>
      <c r="B1073" s="16">
        <f>計算!AO2836</f>
        <v/>
      </c>
      <c r="C1073" s="17">
        <f>計算!AQ2836</f>
        <v/>
      </c>
      <c r="D1073" s="16">
        <f>計算!AT2836</f>
        <v/>
      </c>
      <c r="E1073" s="16">
        <f>計算!AU2836</f>
        <v/>
      </c>
      <c r="F1073" s="16">
        <f>計算!J2836</f>
        <v/>
      </c>
    </row>
    <row r="1074">
      <c r="A1074" s="16" t="n">
        <v>12710000</v>
      </c>
      <c r="B1074" s="16">
        <f>計算!AO2837</f>
        <v/>
      </c>
      <c r="C1074" s="17">
        <f>計算!AQ2837</f>
        <v/>
      </c>
      <c r="D1074" s="16">
        <f>計算!AT2837</f>
        <v/>
      </c>
      <c r="E1074" s="16">
        <f>計算!AU2837</f>
        <v/>
      </c>
      <c r="F1074" s="16">
        <f>計算!J2837</f>
        <v/>
      </c>
    </row>
    <row r="1075">
      <c r="A1075" s="16" t="n">
        <v>12720000</v>
      </c>
      <c r="B1075" s="16">
        <f>計算!AO2838</f>
        <v/>
      </c>
      <c r="C1075" s="17">
        <f>計算!AQ2838</f>
        <v/>
      </c>
      <c r="D1075" s="16">
        <f>計算!AT2838</f>
        <v/>
      </c>
      <c r="E1075" s="16">
        <f>計算!AU2838</f>
        <v/>
      </c>
      <c r="F1075" s="16">
        <f>計算!J2838</f>
        <v/>
      </c>
    </row>
    <row r="1076">
      <c r="A1076" s="16" t="n">
        <v>12730000</v>
      </c>
      <c r="B1076" s="16">
        <f>計算!AO2839</f>
        <v/>
      </c>
      <c r="C1076" s="17">
        <f>計算!AQ2839</f>
        <v/>
      </c>
      <c r="D1076" s="16">
        <f>計算!AT2839</f>
        <v/>
      </c>
      <c r="E1076" s="16">
        <f>計算!AU2839</f>
        <v/>
      </c>
      <c r="F1076" s="16">
        <f>計算!J2839</f>
        <v/>
      </c>
    </row>
    <row r="1077">
      <c r="A1077" s="16" t="n">
        <v>12740000</v>
      </c>
      <c r="B1077" s="16">
        <f>計算!AO2840</f>
        <v/>
      </c>
      <c r="C1077" s="17">
        <f>計算!AQ2840</f>
        <v/>
      </c>
      <c r="D1077" s="16">
        <f>計算!AT2840</f>
        <v/>
      </c>
      <c r="E1077" s="16">
        <f>計算!AU2840</f>
        <v/>
      </c>
      <c r="F1077" s="16">
        <f>計算!J2840</f>
        <v/>
      </c>
    </row>
    <row r="1078">
      <c r="A1078" s="16" t="n">
        <v>12750000</v>
      </c>
      <c r="B1078" s="16">
        <f>計算!AO2841</f>
        <v/>
      </c>
      <c r="C1078" s="17">
        <f>計算!AQ2841</f>
        <v/>
      </c>
      <c r="D1078" s="16">
        <f>計算!AT2841</f>
        <v/>
      </c>
      <c r="E1078" s="16">
        <f>計算!AU2841</f>
        <v/>
      </c>
      <c r="F1078" s="16">
        <f>計算!J2841</f>
        <v/>
      </c>
    </row>
    <row r="1079">
      <c r="A1079" s="16" t="n">
        <v>12760000</v>
      </c>
      <c r="B1079" s="16">
        <f>計算!AO2842</f>
        <v/>
      </c>
      <c r="C1079" s="17">
        <f>計算!AQ2842</f>
        <v/>
      </c>
      <c r="D1079" s="16">
        <f>計算!AT2842</f>
        <v/>
      </c>
      <c r="E1079" s="16">
        <f>計算!AU2842</f>
        <v/>
      </c>
      <c r="F1079" s="16">
        <f>計算!J2842</f>
        <v/>
      </c>
    </row>
    <row r="1080">
      <c r="A1080" s="16" t="n">
        <v>12770000</v>
      </c>
      <c r="B1080" s="16">
        <f>計算!AO2843</f>
        <v/>
      </c>
      <c r="C1080" s="17">
        <f>計算!AQ2843</f>
        <v/>
      </c>
      <c r="D1080" s="16">
        <f>計算!AT2843</f>
        <v/>
      </c>
      <c r="E1080" s="16">
        <f>計算!AU2843</f>
        <v/>
      </c>
      <c r="F1080" s="16">
        <f>計算!J2843</f>
        <v/>
      </c>
    </row>
    <row r="1081">
      <c r="A1081" s="16" t="n">
        <v>12780000</v>
      </c>
      <c r="B1081" s="16">
        <f>計算!AO2844</f>
        <v/>
      </c>
      <c r="C1081" s="17">
        <f>計算!AQ2844</f>
        <v/>
      </c>
      <c r="D1081" s="16">
        <f>計算!AT2844</f>
        <v/>
      </c>
      <c r="E1081" s="16">
        <f>計算!AU2844</f>
        <v/>
      </c>
      <c r="F1081" s="16">
        <f>計算!J2844</f>
        <v/>
      </c>
    </row>
    <row r="1082">
      <c r="A1082" s="16" t="n">
        <v>12790000</v>
      </c>
      <c r="B1082" s="16">
        <f>計算!AO2845</f>
        <v/>
      </c>
      <c r="C1082" s="17">
        <f>計算!AQ2845</f>
        <v/>
      </c>
      <c r="D1082" s="16">
        <f>計算!AT2845</f>
        <v/>
      </c>
      <c r="E1082" s="16">
        <f>計算!AU2845</f>
        <v/>
      </c>
      <c r="F1082" s="16">
        <f>計算!J2845</f>
        <v/>
      </c>
    </row>
    <row r="1083">
      <c r="A1083" s="16" t="n">
        <v>12800000</v>
      </c>
      <c r="B1083" s="16">
        <f>計算!AO2846</f>
        <v/>
      </c>
      <c r="C1083" s="17">
        <f>計算!AQ2846</f>
        <v/>
      </c>
      <c r="D1083" s="16">
        <f>計算!AT2846</f>
        <v/>
      </c>
      <c r="E1083" s="16">
        <f>計算!AU2846</f>
        <v/>
      </c>
      <c r="F1083" s="16">
        <f>計算!J2846</f>
        <v/>
      </c>
    </row>
    <row r="1084">
      <c r="A1084" s="16" t="n">
        <v>12810000</v>
      </c>
      <c r="B1084" s="16">
        <f>計算!AO2847</f>
        <v/>
      </c>
      <c r="C1084" s="17">
        <f>計算!AQ2847</f>
        <v/>
      </c>
      <c r="D1084" s="16">
        <f>計算!AT2847</f>
        <v/>
      </c>
      <c r="E1084" s="16">
        <f>計算!AU2847</f>
        <v/>
      </c>
      <c r="F1084" s="16">
        <f>計算!J2847</f>
        <v/>
      </c>
    </row>
    <row r="1085">
      <c r="A1085" s="16" t="n">
        <v>12820000</v>
      </c>
      <c r="B1085" s="16">
        <f>計算!AO2848</f>
        <v/>
      </c>
      <c r="C1085" s="17">
        <f>計算!AQ2848</f>
        <v/>
      </c>
      <c r="D1085" s="16">
        <f>計算!AT2848</f>
        <v/>
      </c>
      <c r="E1085" s="16">
        <f>計算!AU2848</f>
        <v/>
      </c>
      <c r="F1085" s="16">
        <f>計算!J2848</f>
        <v/>
      </c>
    </row>
    <row r="1086">
      <c r="A1086" s="16" t="n">
        <v>12830000</v>
      </c>
      <c r="B1086" s="16">
        <f>計算!AO2849</f>
        <v/>
      </c>
      <c r="C1086" s="17">
        <f>計算!AQ2849</f>
        <v/>
      </c>
      <c r="D1086" s="16">
        <f>計算!AT2849</f>
        <v/>
      </c>
      <c r="E1086" s="16">
        <f>計算!AU2849</f>
        <v/>
      </c>
      <c r="F1086" s="16">
        <f>計算!J2849</f>
        <v/>
      </c>
    </row>
    <row r="1087">
      <c r="A1087" s="16" t="n">
        <v>12840000</v>
      </c>
      <c r="B1087" s="16">
        <f>計算!AO2850</f>
        <v/>
      </c>
      <c r="C1087" s="17">
        <f>計算!AQ2850</f>
        <v/>
      </c>
      <c r="D1087" s="16">
        <f>計算!AT2850</f>
        <v/>
      </c>
      <c r="E1087" s="16">
        <f>計算!AU2850</f>
        <v/>
      </c>
      <c r="F1087" s="16">
        <f>計算!J2850</f>
        <v/>
      </c>
    </row>
    <row r="1088">
      <c r="A1088" s="16" t="n">
        <v>12850000</v>
      </c>
      <c r="B1088" s="16">
        <f>計算!AO2851</f>
        <v/>
      </c>
      <c r="C1088" s="17">
        <f>計算!AQ2851</f>
        <v/>
      </c>
      <c r="D1088" s="16">
        <f>計算!AT2851</f>
        <v/>
      </c>
      <c r="E1088" s="16">
        <f>計算!AU2851</f>
        <v/>
      </c>
      <c r="F1088" s="16">
        <f>計算!J2851</f>
        <v/>
      </c>
    </row>
    <row r="1089">
      <c r="A1089" s="16" t="n">
        <v>12860000</v>
      </c>
      <c r="B1089" s="16">
        <f>計算!AO2852</f>
        <v/>
      </c>
      <c r="C1089" s="17">
        <f>計算!AQ2852</f>
        <v/>
      </c>
      <c r="D1089" s="16">
        <f>計算!AT2852</f>
        <v/>
      </c>
      <c r="E1089" s="16">
        <f>計算!AU2852</f>
        <v/>
      </c>
      <c r="F1089" s="16">
        <f>計算!J2852</f>
        <v/>
      </c>
    </row>
    <row r="1090">
      <c r="A1090" s="16" t="n">
        <v>12870000</v>
      </c>
      <c r="B1090" s="16">
        <f>計算!AO2853</f>
        <v/>
      </c>
      <c r="C1090" s="17">
        <f>計算!AQ2853</f>
        <v/>
      </c>
      <c r="D1090" s="16">
        <f>計算!AT2853</f>
        <v/>
      </c>
      <c r="E1090" s="16">
        <f>計算!AU2853</f>
        <v/>
      </c>
      <c r="F1090" s="16">
        <f>計算!J2853</f>
        <v/>
      </c>
    </row>
    <row r="1091">
      <c r="A1091" s="16" t="n">
        <v>12880000</v>
      </c>
      <c r="B1091" s="16">
        <f>計算!AO2854</f>
        <v/>
      </c>
      <c r="C1091" s="17">
        <f>計算!AQ2854</f>
        <v/>
      </c>
      <c r="D1091" s="16">
        <f>計算!AT2854</f>
        <v/>
      </c>
      <c r="E1091" s="16">
        <f>計算!AU2854</f>
        <v/>
      </c>
      <c r="F1091" s="16">
        <f>計算!J2854</f>
        <v/>
      </c>
    </row>
    <row r="1092">
      <c r="A1092" s="16" t="n">
        <v>12890000</v>
      </c>
      <c r="B1092" s="16">
        <f>計算!AO2855</f>
        <v/>
      </c>
      <c r="C1092" s="17">
        <f>計算!AQ2855</f>
        <v/>
      </c>
      <c r="D1092" s="16">
        <f>計算!AT2855</f>
        <v/>
      </c>
      <c r="E1092" s="16">
        <f>計算!AU2855</f>
        <v/>
      </c>
      <c r="F1092" s="16">
        <f>計算!J2855</f>
        <v/>
      </c>
    </row>
    <row r="1093">
      <c r="A1093" s="16" t="n">
        <v>12900000</v>
      </c>
      <c r="B1093" s="16">
        <f>計算!AO2856</f>
        <v/>
      </c>
      <c r="C1093" s="17">
        <f>計算!AQ2856</f>
        <v/>
      </c>
      <c r="D1093" s="16">
        <f>計算!AT2856</f>
        <v/>
      </c>
      <c r="E1093" s="16">
        <f>計算!AU2856</f>
        <v/>
      </c>
      <c r="F1093" s="16">
        <f>計算!J2856</f>
        <v/>
      </c>
    </row>
    <row r="1094">
      <c r="A1094" s="16" t="n">
        <v>12910000</v>
      </c>
      <c r="B1094" s="16">
        <f>計算!AO2857</f>
        <v/>
      </c>
      <c r="C1094" s="17">
        <f>計算!AQ2857</f>
        <v/>
      </c>
      <c r="D1094" s="16">
        <f>計算!AT2857</f>
        <v/>
      </c>
      <c r="E1094" s="16">
        <f>計算!AU2857</f>
        <v/>
      </c>
      <c r="F1094" s="16">
        <f>計算!J2857</f>
        <v/>
      </c>
    </row>
    <row r="1095">
      <c r="A1095" s="16" t="n">
        <v>12920000</v>
      </c>
      <c r="B1095" s="16">
        <f>計算!AO2858</f>
        <v/>
      </c>
      <c r="C1095" s="17">
        <f>計算!AQ2858</f>
        <v/>
      </c>
      <c r="D1095" s="16">
        <f>計算!AT2858</f>
        <v/>
      </c>
      <c r="E1095" s="16">
        <f>計算!AU2858</f>
        <v/>
      </c>
      <c r="F1095" s="16">
        <f>計算!J2858</f>
        <v/>
      </c>
    </row>
    <row r="1096">
      <c r="A1096" s="16" t="n">
        <v>12930000</v>
      </c>
      <c r="B1096" s="16">
        <f>計算!AO2859</f>
        <v/>
      </c>
      <c r="C1096" s="17">
        <f>計算!AQ2859</f>
        <v/>
      </c>
      <c r="D1096" s="16">
        <f>計算!AT2859</f>
        <v/>
      </c>
      <c r="E1096" s="16">
        <f>計算!AU2859</f>
        <v/>
      </c>
      <c r="F1096" s="16">
        <f>計算!J2859</f>
        <v/>
      </c>
    </row>
    <row r="1097">
      <c r="A1097" s="16" t="n">
        <v>12940000</v>
      </c>
      <c r="B1097" s="16">
        <f>計算!AO2860</f>
        <v/>
      </c>
      <c r="C1097" s="17">
        <f>計算!AQ2860</f>
        <v/>
      </c>
      <c r="D1097" s="16">
        <f>計算!AT2860</f>
        <v/>
      </c>
      <c r="E1097" s="16">
        <f>計算!AU2860</f>
        <v/>
      </c>
      <c r="F1097" s="16">
        <f>計算!J2860</f>
        <v/>
      </c>
    </row>
    <row r="1098">
      <c r="A1098" s="16" t="n">
        <v>12950000</v>
      </c>
      <c r="B1098" s="16">
        <f>計算!AO2861</f>
        <v/>
      </c>
      <c r="C1098" s="17">
        <f>計算!AQ2861</f>
        <v/>
      </c>
      <c r="D1098" s="16">
        <f>計算!AT2861</f>
        <v/>
      </c>
      <c r="E1098" s="16">
        <f>計算!AU2861</f>
        <v/>
      </c>
      <c r="F1098" s="16">
        <f>計算!J2861</f>
        <v/>
      </c>
    </row>
    <row r="1099">
      <c r="A1099" s="16" t="n">
        <v>12960000</v>
      </c>
      <c r="B1099" s="16">
        <f>計算!AO2862</f>
        <v/>
      </c>
      <c r="C1099" s="17">
        <f>計算!AQ2862</f>
        <v/>
      </c>
      <c r="D1099" s="16">
        <f>計算!AT2862</f>
        <v/>
      </c>
      <c r="E1099" s="16">
        <f>計算!AU2862</f>
        <v/>
      </c>
      <c r="F1099" s="16">
        <f>計算!J2862</f>
        <v/>
      </c>
    </row>
    <row r="1100">
      <c r="A1100" s="16" t="n">
        <v>12970000</v>
      </c>
      <c r="B1100" s="16">
        <f>計算!AO2863</f>
        <v/>
      </c>
      <c r="C1100" s="17">
        <f>計算!AQ2863</f>
        <v/>
      </c>
      <c r="D1100" s="16">
        <f>計算!AT2863</f>
        <v/>
      </c>
      <c r="E1100" s="16">
        <f>計算!AU2863</f>
        <v/>
      </c>
      <c r="F1100" s="16">
        <f>計算!J2863</f>
        <v/>
      </c>
    </row>
    <row r="1101">
      <c r="A1101" s="16" t="n">
        <v>12980000</v>
      </c>
      <c r="B1101" s="16">
        <f>計算!AO2864</f>
        <v/>
      </c>
      <c r="C1101" s="17">
        <f>計算!AQ2864</f>
        <v/>
      </c>
      <c r="D1101" s="16">
        <f>計算!AT2864</f>
        <v/>
      </c>
      <c r="E1101" s="16">
        <f>計算!AU2864</f>
        <v/>
      </c>
      <c r="F1101" s="16">
        <f>計算!J2864</f>
        <v/>
      </c>
    </row>
    <row r="1102">
      <c r="A1102" s="16" t="n">
        <v>12990000</v>
      </c>
      <c r="B1102" s="16">
        <f>計算!AO2865</f>
        <v/>
      </c>
      <c r="C1102" s="17">
        <f>計算!AQ2865</f>
        <v/>
      </c>
      <c r="D1102" s="16">
        <f>計算!AT2865</f>
        <v/>
      </c>
      <c r="E1102" s="16">
        <f>計算!AU2865</f>
        <v/>
      </c>
      <c r="F1102" s="16">
        <f>計算!J2865</f>
        <v/>
      </c>
    </row>
    <row r="1103">
      <c r="A1103" s="16" t="n">
        <v>13000000</v>
      </c>
      <c r="B1103" s="16">
        <f>計算!AO2866</f>
        <v/>
      </c>
      <c r="C1103" s="17">
        <f>計算!AQ2866</f>
        <v/>
      </c>
      <c r="D1103" s="16">
        <f>計算!AT2866</f>
        <v/>
      </c>
      <c r="E1103" s="16">
        <f>計算!AU2866</f>
        <v/>
      </c>
      <c r="F1103" s="16">
        <f>計算!J2866</f>
        <v/>
      </c>
    </row>
    <row r="1104">
      <c r="A1104" s="16" t="n">
        <v>13010000</v>
      </c>
      <c r="B1104" s="16">
        <f>計算!AO2867</f>
        <v/>
      </c>
      <c r="C1104" s="17">
        <f>計算!AQ2867</f>
        <v/>
      </c>
      <c r="D1104" s="16">
        <f>計算!AT2867</f>
        <v/>
      </c>
      <c r="E1104" s="16">
        <f>計算!AU2867</f>
        <v/>
      </c>
      <c r="F1104" s="16">
        <f>計算!J2867</f>
        <v/>
      </c>
    </row>
    <row r="1105">
      <c r="A1105" s="16" t="n">
        <v>13020000</v>
      </c>
      <c r="B1105" s="16">
        <f>計算!AO2868</f>
        <v/>
      </c>
      <c r="C1105" s="17">
        <f>計算!AQ2868</f>
        <v/>
      </c>
      <c r="D1105" s="16">
        <f>計算!AT2868</f>
        <v/>
      </c>
      <c r="E1105" s="16">
        <f>計算!AU2868</f>
        <v/>
      </c>
      <c r="F1105" s="16">
        <f>計算!J2868</f>
        <v/>
      </c>
    </row>
    <row r="1106">
      <c r="A1106" s="16" t="n">
        <v>13030000</v>
      </c>
      <c r="B1106" s="16">
        <f>計算!AO2869</f>
        <v/>
      </c>
      <c r="C1106" s="17">
        <f>計算!AQ2869</f>
        <v/>
      </c>
      <c r="D1106" s="16">
        <f>計算!AT2869</f>
        <v/>
      </c>
      <c r="E1106" s="16">
        <f>計算!AU2869</f>
        <v/>
      </c>
      <c r="F1106" s="16">
        <f>計算!J2869</f>
        <v/>
      </c>
    </row>
    <row r="1107">
      <c r="A1107" s="16" t="n">
        <v>13040000</v>
      </c>
      <c r="B1107" s="16">
        <f>計算!AO2870</f>
        <v/>
      </c>
      <c r="C1107" s="17">
        <f>計算!AQ2870</f>
        <v/>
      </c>
      <c r="D1107" s="16">
        <f>計算!AT2870</f>
        <v/>
      </c>
      <c r="E1107" s="16">
        <f>計算!AU2870</f>
        <v/>
      </c>
      <c r="F1107" s="16">
        <f>計算!J2870</f>
        <v/>
      </c>
    </row>
    <row r="1108">
      <c r="A1108" s="16" t="n">
        <v>13050000</v>
      </c>
      <c r="B1108" s="16">
        <f>計算!AO2871</f>
        <v/>
      </c>
      <c r="C1108" s="17">
        <f>計算!AQ2871</f>
        <v/>
      </c>
      <c r="D1108" s="16">
        <f>計算!AT2871</f>
        <v/>
      </c>
      <c r="E1108" s="16">
        <f>計算!AU2871</f>
        <v/>
      </c>
      <c r="F1108" s="16">
        <f>計算!J2871</f>
        <v/>
      </c>
    </row>
    <row r="1109">
      <c r="A1109" s="16" t="n">
        <v>13060000</v>
      </c>
      <c r="B1109" s="16">
        <f>計算!AO2872</f>
        <v/>
      </c>
      <c r="C1109" s="17">
        <f>計算!AQ2872</f>
        <v/>
      </c>
      <c r="D1109" s="16">
        <f>計算!AT2872</f>
        <v/>
      </c>
      <c r="E1109" s="16">
        <f>計算!AU2872</f>
        <v/>
      </c>
      <c r="F1109" s="16">
        <f>計算!J2872</f>
        <v/>
      </c>
    </row>
    <row r="1110">
      <c r="A1110" s="16" t="n">
        <v>13070000</v>
      </c>
      <c r="B1110" s="16">
        <f>計算!AO2873</f>
        <v/>
      </c>
      <c r="C1110" s="17">
        <f>計算!AQ2873</f>
        <v/>
      </c>
      <c r="D1110" s="16">
        <f>計算!AT2873</f>
        <v/>
      </c>
      <c r="E1110" s="16">
        <f>計算!AU2873</f>
        <v/>
      </c>
      <c r="F1110" s="16">
        <f>計算!J2873</f>
        <v/>
      </c>
    </row>
    <row r="1111">
      <c r="A1111" s="16" t="n">
        <v>13080000</v>
      </c>
      <c r="B1111" s="16">
        <f>計算!AO2874</f>
        <v/>
      </c>
      <c r="C1111" s="17">
        <f>計算!AQ2874</f>
        <v/>
      </c>
      <c r="D1111" s="16">
        <f>計算!AT2874</f>
        <v/>
      </c>
      <c r="E1111" s="16">
        <f>計算!AU2874</f>
        <v/>
      </c>
      <c r="F1111" s="16">
        <f>計算!J2874</f>
        <v/>
      </c>
    </row>
    <row r="1112">
      <c r="A1112" s="16" t="n">
        <v>13090000</v>
      </c>
      <c r="B1112" s="16">
        <f>計算!AO2875</f>
        <v/>
      </c>
      <c r="C1112" s="17">
        <f>計算!AQ2875</f>
        <v/>
      </c>
      <c r="D1112" s="16">
        <f>計算!AT2875</f>
        <v/>
      </c>
      <c r="E1112" s="16">
        <f>計算!AU2875</f>
        <v/>
      </c>
      <c r="F1112" s="16">
        <f>計算!J2875</f>
        <v/>
      </c>
    </row>
    <row r="1113">
      <c r="A1113" s="16" t="n">
        <v>13100000</v>
      </c>
      <c r="B1113" s="16">
        <f>計算!AO2876</f>
        <v/>
      </c>
      <c r="C1113" s="17">
        <f>計算!AQ2876</f>
        <v/>
      </c>
      <c r="D1113" s="16">
        <f>計算!AT2876</f>
        <v/>
      </c>
      <c r="E1113" s="16">
        <f>計算!AU2876</f>
        <v/>
      </c>
      <c r="F1113" s="16">
        <f>計算!J2876</f>
        <v/>
      </c>
    </row>
    <row r="1114">
      <c r="A1114" s="16" t="n">
        <v>13110000</v>
      </c>
      <c r="B1114" s="16">
        <f>計算!AO2877</f>
        <v/>
      </c>
      <c r="C1114" s="17">
        <f>計算!AQ2877</f>
        <v/>
      </c>
      <c r="D1114" s="16">
        <f>計算!AT2877</f>
        <v/>
      </c>
      <c r="E1114" s="16">
        <f>計算!AU2877</f>
        <v/>
      </c>
      <c r="F1114" s="16">
        <f>計算!J2877</f>
        <v/>
      </c>
    </row>
    <row r="1115">
      <c r="A1115" s="16" t="n">
        <v>13120000</v>
      </c>
      <c r="B1115" s="16">
        <f>計算!AO2878</f>
        <v/>
      </c>
      <c r="C1115" s="17">
        <f>計算!AQ2878</f>
        <v/>
      </c>
      <c r="D1115" s="16">
        <f>計算!AT2878</f>
        <v/>
      </c>
      <c r="E1115" s="16">
        <f>計算!AU2878</f>
        <v/>
      </c>
      <c r="F1115" s="16">
        <f>計算!J2878</f>
        <v/>
      </c>
    </row>
    <row r="1116">
      <c r="A1116" s="16" t="n">
        <v>13130000</v>
      </c>
      <c r="B1116" s="16">
        <f>計算!AO2879</f>
        <v/>
      </c>
      <c r="C1116" s="17">
        <f>計算!AQ2879</f>
        <v/>
      </c>
      <c r="D1116" s="16">
        <f>計算!AT2879</f>
        <v/>
      </c>
      <c r="E1116" s="16">
        <f>計算!AU2879</f>
        <v/>
      </c>
      <c r="F1116" s="16">
        <f>計算!J2879</f>
        <v/>
      </c>
    </row>
    <row r="1117">
      <c r="A1117" s="16" t="n">
        <v>13140000</v>
      </c>
      <c r="B1117" s="16">
        <f>計算!AO2880</f>
        <v/>
      </c>
      <c r="C1117" s="17">
        <f>計算!AQ2880</f>
        <v/>
      </c>
      <c r="D1117" s="16">
        <f>計算!AT2880</f>
        <v/>
      </c>
      <c r="E1117" s="16">
        <f>計算!AU2880</f>
        <v/>
      </c>
      <c r="F1117" s="16">
        <f>計算!J2880</f>
        <v/>
      </c>
    </row>
    <row r="1118">
      <c r="A1118" s="16" t="n">
        <v>13150000</v>
      </c>
      <c r="B1118" s="16">
        <f>計算!AO2881</f>
        <v/>
      </c>
      <c r="C1118" s="17">
        <f>計算!AQ2881</f>
        <v/>
      </c>
      <c r="D1118" s="16">
        <f>計算!AT2881</f>
        <v/>
      </c>
      <c r="E1118" s="16">
        <f>計算!AU2881</f>
        <v/>
      </c>
      <c r="F1118" s="16">
        <f>計算!J2881</f>
        <v/>
      </c>
    </row>
    <row r="1119">
      <c r="A1119" s="16" t="n">
        <v>13160000</v>
      </c>
      <c r="B1119" s="16">
        <f>計算!AO2882</f>
        <v/>
      </c>
      <c r="C1119" s="17">
        <f>計算!AQ2882</f>
        <v/>
      </c>
      <c r="D1119" s="16">
        <f>計算!AT2882</f>
        <v/>
      </c>
      <c r="E1119" s="16">
        <f>計算!AU2882</f>
        <v/>
      </c>
      <c r="F1119" s="16">
        <f>計算!J2882</f>
        <v/>
      </c>
    </row>
    <row r="1120">
      <c r="A1120" s="16" t="n">
        <v>13170000</v>
      </c>
      <c r="B1120" s="16">
        <f>計算!AO2883</f>
        <v/>
      </c>
      <c r="C1120" s="17">
        <f>計算!AQ2883</f>
        <v/>
      </c>
      <c r="D1120" s="16">
        <f>計算!AT2883</f>
        <v/>
      </c>
      <c r="E1120" s="16">
        <f>計算!AU2883</f>
        <v/>
      </c>
      <c r="F1120" s="16">
        <f>計算!J2883</f>
        <v/>
      </c>
    </row>
    <row r="1121">
      <c r="A1121" s="16" t="n">
        <v>13180000</v>
      </c>
      <c r="B1121" s="16">
        <f>計算!AO2884</f>
        <v/>
      </c>
      <c r="C1121" s="17">
        <f>計算!AQ2884</f>
        <v/>
      </c>
      <c r="D1121" s="16">
        <f>計算!AT2884</f>
        <v/>
      </c>
      <c r="E1121" s="16">
        <f>計算!AU2884</f>
        <v/>
      </c>
      <c r="F1121" s="16">
        <f>計算!J2884</f>
        <v/>
      </c>
    </row>
    <row r="1122">
      <c r="A1122" s="16" t="n">
        <v>13190000</v>
      </c>
      <c r="B1122" s="16">
        <f>計算!AO2885</f>
        <v/>
      </c>
      <c r="C1122" s="17">
        <f>計算!AQ2885</f>
        <v/>
      </c>
      <c r="D1122" s="16">
        <f>計算!AT2885</f>
        <v/>
      </c>
      <c r="E1122" s="16">
        <f>計算!AU2885</f>
        <v/>
      </c>
      <c r="F1122" s="16">
        <f>計算!J2885</f>
        <v/>
      </c>
    </row>
    <row r="1123">
      <c r="A1123" s="16" t="n">
        <v>13200000</v>
      </c>
      <c r="B1123" s="16">
        <f>計算!AO2886</f>
        <v/>
      </c>
      <c r="C1123" s="17">
        <f>計算!AQ2886</f>
        <v/>
      </c>
      <c r="D1123" s="16">
        <f>計算!AT2886</f>
        <v/>
      </c>
      <c r="E1123" s="16">
        <f>計算!AU2886</f>
        <v/>
      </c>
      <c r="F1123" s="16">
        <f>計算!J2886</f>
        <v/>
      </c>
    </row>
    <row r="1124">
      <c r="A1124" s="16" t="n">
        <v>13210000</v>
      </c>
      <c r="B1124" s="16">
        <f>計算!AO2887</f>
        <v/>
      </c>
      <c r="C1124" s="17">
        <f>計算!AQ2887</f>
        <v/>
      </c>
      <c r="D1124" s="16">
        <f>計算!AT2887</f>
        <v/>
      </c>
      <c r="E1124" s="16">
        <f>計算!AU2887</f>
        <v/>
      </c>
      <c r="F1124" s="16">
        <f>計算!J2887</f>
        <v/>
      </c>
    </row>
    <row r="1125">
      <c r="A1125" s="16" t="n">
        <v>13220000</v>
      </c>
      <c r="B1125" s="16">
        <f>計算!AO2888</f>
        <v/>
      </c>
      <c r="C1125" s="17">
        <f>計算!AQ2888</f>
        <v/>
      </c>
      <c r="D1125" s="16">
        <f>計算!AT2888</f>
        <v/>
      </c>
      <c r="E1125" s="16">
        <f>計算!AU2888</f>
        <v/>
      </c>
      <c r="F1125" s="16">
        <f>計算!J2888</f>
        <v/>
      </c>
    </row>
    <row r="1126">
      <c r="A1126" s="16" t="n">
        <v>13230000</v>
      </c>
      <c r="B1126" s="16">
        <f>計算!AO2889</f>
        <v/>
      </c>
      <c r="C1126" s="17">
        <f>計算!AQ2889</f>
        <v/>
      </c>
      <c r="D1126" s="16">
        <f>計算!AT2889</f>
        <v/>
      </c>
      <c r="E1126" s="16">
        <f>計算!AU2889</f>
        <v/>
      </c>
      <c r="F1126" s="16">
        <f>計算!J2889</f>
        <v/>
      </c>
    </row>
    <row r="1127">
      <c r="A1127" s="16" t="n">
        <v>13240000</v>
      </c>
      <c r="B1127" s="16">
        <f>計算!AO2890</f>
        <v/>
      </c>
      <c r="C1127" s="17">
        <f>計算!AQ2890</f>
        <v/>
      </c>
      <c r="D1127" s="16">
        <f>計算!AT2890</f>
        <v/>
      </c>
      <c r="E1127" s="16">
        <f>計算!AU2890</f>
        <v/>
      </c>
      <c r="F1127" s="16">
        <f>計算!J2890</f>
        <v/>
      </c>
    </row>
    <row r="1128">
      <c r="A1128" s="16" t="n">
        <v>13250000</v>
      </c>
      <c r="B1128" s="16">
        <f>計算!AO2891</f>
        <v/>
      </c>
      <c r="C1128" s="17">
        <f>計算!AQ2891</f>
        <v/>
      </c>
      <c r="D1128" s="16">
        <f>計算!AT2891</f>
        <v/>
      </c>
      <c r="E1128" s="16">
        <f>計算!AU2891</f>
        <v/>
      </c>
      <c r="F1128" s="16">
        <f>計算!J2891</f>
        <v/>
      </c>
    </row>
    <row r="1129">
      <c r="A1129" s="16" t="n">
        <v>13260000</v>
      </c>
      <c r="B1129" s="16">
        <f>計算!AO2892</f>
        <v/>
      </c>
      <c r="C1129" s="17">
        <f>計算!AQ2892</f>
        <v/>
      </c>
      <c r="D1129" s="16">
        <f>計算!AT2892</f>
        <v/>
      </c>
      <c r="E1129" s="16">
        <f>計算!AU2892</f>
        <v/>
      </c>
      <c r="F1129" s="16">
        <f>計算!J2892</f>
        <v/>
      </c>
    </row>
    <row r="1130">
      <c r="A1130" s="16" t="n">
        <v>13270000</v>
      </c>
      <c r="B1130" s="16">
        <f>計算!AO2893</f>
        <v/>
      </c>
      <c r="C1130" s="17">
        <f>計算!AQ2893</f>
        <v/>
      </c>
      <c r="D1130" s="16">
        <f>計算!AT2893</f>
        <v/>
      </c>
      <c r="E1130" s="16">
        <f>計算!AU2893</f>
        <v/>
      </c>
      <c r="F1130" s="16">
        <f>計算!J2893</f>
        <v/>
      </c>
    </row>
    <row r="1131">
      <c r="A1131" s="16" t="n">
        <v>13280000</v>
      </c>
      <c r="B1131" s="16">
        <f>計算!AO2894</f>
        <v/>
      </c>
      <c r="C1131" s="17">
        <f>計算!AQ2894</f>
        <v/>
      </c>
      <c r="D1131" s="16">
        <f>計算!AT2894</f>
        <v/>
      </c>
      <c r="E1131" s="16">
        <f>計算!AU2894</f>
        <v/>
      </c>
      <c r="F1131" s="16">
        <f>計算!J2894</f>
        <v/>
      </c>
    </row>
    <row r="1132">
      <c r="A1132" s="16" t="n">
        <v>13290000</v>
      </c>
      <c r="B1132" s="16">
        <f>計算!AO2895</f>
        <v/>
      </c>
      <c r="C1132" s="17">
        <f>計算!AQ2895</f>
        <v/>
      </c>
      <c r="D1132" s="16">
        <f>計算!AT2895</f>
        <v/>
      </c>
      <c r="E1132" s="16">
        <f>計算!AU2895</f>
        <v/>
      </c>
      <c r="F1132" s="16">
        <f>計算!J2895</f>
        <v/>
      </c>
    </row>
    <row r="1133">
      <c r="A1133" s="16" t="n">
        <v>13300000</v>
      </c>
      <c r="B1133" s="16">
        <f>計算!AO2896</f>
        <v/>
      </c>
      <c r="C1133" s="17">
        <f>計算!AQ2896</f>
        <v/>
      </c>
      <c r="D1133" s="16">
        <f>計算!AT2896</f>
        <v/>
      </c>
      <c r="E1133" s="16">
        <f>計算!AU2896</f>
        <v/>
      </c>
      <c r="F1133" s="16">
        <f>計算!J2896</f>
        <v/>
      </c>
    </row>
    <row r="1134">
      <c r="A1134" s="16" t="n">
        <v>13310000</v>
      </c>
      <c r="B1134" s="16">
        <f>計算!AO2897</f>
        <v/>
      </c>
      <c r="C1134" s="17">
        <f>計算!AQ2897</f>
        <v/>
      </c>
      <c r="D1134" s="16">
        <f>計算!AT2897</f>
        <v/>
      </c>
      <c r="E1134" s="16">
        <f>計算!AU2897</f>
        <v/>
      </c>
      <c r="F1134" s="16">
        <f>計算!J2897</f>
        <v/>
      </c>
    </row>
    <row r="1135">
      <c r="A1135" s="16" t="n">
        <v>13320000</v>
      </c>
      <c r="B1135" s="16">
        <f>計算!AO2898</f>
        <v/>
      </c>
      <c r="C1135" s="17">
        <f>計算!AQ2898</f>
        <v/>
      </c>
      <c r="D1135" s="16">
        <f>計算!AT2898</f>
        <v/>
      </c>
      <c r="E1135" s="16">
        <f>計算!AU2898</f>
        <v/>
      </c>
      <c r="F1135" s="16">
        <f>計算!J2898</f>
        <v/>
      </c>
    </row>
    <row r="1136">
      <c r="A1136" s="16" t="n">
        <v>13330000</v>
      </c>
      <c r="B1136" s="16">
        <f>計算!AO2899</f>
        <v/>
      </c>
      <c r="C1136" s="17">
        <f>計算!AQ2899</f>
        <v/>
      </c>
      <c r="D1136" s="16">
        <f>計算!AT2899</f>
        <v/>
      </c>
      <c r="E1136" s="16">
        <f>計算!AU2899</f>
        <v/>
      </c>
      <c r="F1136" s="16">
        <f>計算!J2899</f>
        <v/>
      </c>
    </row>
    <row r="1137">
      <c r="A1137" s="16" t="n">
        <v>13340000</v>
      </c>
      <c r="B1137" s="16">
        <f>計算!AO2900</f>
        <v/>
      </c>
      <c r="C1137" s="17">
        <f>計算!AQ2900</f>
        <v/>
      </c>
      <c r="D1137" s="16">
        <f>計算!AT2900</f>
        <v/>
      </c>
      <c r="E1137" s="16">
        <f>計算!AU2900</f>
        <v/>
      </c>
      <c r="F1137" s="16">
        <f>計算!J2900</f>
        <v/>
      </c>
    </row>
    <row r="1138">
      <c r="A1138" s="16" t="n">
        <v>13350000</v>
      </c>
      <c r="B1138" s="16">
        <f>計算!AO2901</f>
        <v/>
      </c>
      <c r="C1138" s="17">
        <f>計算!AQ2901</f>
        <v/>
      </c>
      <c r="D1138" s="16">
        <f>計算!AT2901</f>
        <v/>
      </c>
      <c r="E1138" s="16">
        <f>計算!AU2901</f>
        <v/>
      </c>
      <c r="F1138" s="16">
        <f>計算!J2901</f>
        <v/>
      </c>
    </row>
    <row r="1139">
      <c r="A1139" s="16" t="n">
        <v>13360000</v>
      </c>
      <c r="B1139" s="16">
        <f>計算!AO2902</f>
        <v/>
      </c>
      <c r="C1139" s="17">
        <f>計算!AQ2902</f>
        <v/>
      </c>
      <c r="D1139" s="16">
        <f>計算!AT2902</f>
        <v/>
      </c>
      <c r="E1139" s="16">
        <f>計算!AU2902</f>
        <v/>
      </c>
      <c r="F1139" s="16">
        <f>計算!J2902</f>
        <v/>
      </c>
    </row>
    <row r="1140">
      <c r="A1140" s="16" t="n">
        <v>13370000</v>
      </c>
      <c r="B1140" s="16">
        <f>計算!AO2903</f>
        <v/>
      </c>
      <c r="C1140" s="17">
        <f>計算!AQ2903</f>
        <v/>
      </c>
      <c r="D1140" s="16">
        <f>計算!AT2903</f>
        <v/>
      </c>
      <c r="E1140" s="16">
        <f>計算!AU2903</f>
        <v/>
      </c>
      <c r="F1140" s="16">
        <f>計算!J2903</f>
        <v/>
      </c>
    </row>
    <row r="1141">
      <c r="A1141" s="16" t="n">
        <v>13380000</v>
      </c>
      <c r="B1141" s="16">
        <f>計算!AO2904</f>
        <v/>
      </c>
      <c r="C1141" s="17">
        <f>計算!AQ2904</f>
        <v/>
      </c>
      <c r="D1141" s="16">
        <f>計算!AT2904</f>
        <v/>
      </c>
      <c r="E1141" s="16">
        <f>計算!AU2904</f>
        <v/>
      </c>
      <c r="F1141" s="16">
        <f>計算!J2904</f>
        <v/>
      </c>
    </row>
    <row r="1142">
      <c r="A1142" s="16" t="n">
        <v>13390000</v>
      </c>
      <c r="B1142" s="16">
        <f>計算!AO2905</f>
        <v/>
      </c>
      <c r="C1142" s="17">
        <f>計算!AQ2905</f>
        <v/>
      </c>
      <c r="D1142" s="16">
        <f>計算!AT2905</f>
        <v/>
      </c>
      <c r="E1142" s="16">
        <f>計算!AU2905</f>
        <v/>
      </c>
      <c r="F1142" s="16">
        <f>計算!J2905</f>
        <v/>
      </c>
    </row>
    <row r="1143">
      <c r="A1143" s="16" t="n">
        <v>13400000</v>
      </c>
      <c r="B1143" s="16">
        <f>計算!AO2906</f>
        <v/>
      </c>
      <c r="C1143" s="17">
        <f>計算!AQ2906</f>
        <v/>
      </c>
      <c r="D1143" s="16">
        <f>計算!AT2906</f>
        <v/>
      </c>
      <c r="E1143" s="16">
        <f>計算!AU2906</f>
        <v/>
      </c>
      <c r="F1143" s="16">
        <f>計算!J2906</f>
        <v/>
      </c>
    </row>
    <row r="1144">
      <c r="A1144" s="16" t="n">
        <v>13410000</v>
      </c>
      <c r="B1144" s="16">
        <f>計算!AO2907</f>
        <v/>
      </c>
      <c r="C1144" s="17">
        <f>計算!AQ2907</f>
        <v/>
      </c>
      <c r="D1144" s="16">
        <f>計算!AT2907</f>
        <v/>
      </c>
      <c r="E1144" s="16">
        <f>計算!AU2907</f>
        <v/>
      </c>
      <c r="F1144" s="16">
        <f>計算!J2907</f>
        <v/>
      </c>
    </row>
    <row r="1145">
      <c r="A1145" s="16" t="n">
        <v>13420000</v>
      </c>
      <c r="B1145" s="16">
        <f>計算!AO2908</f>
        <v/>
      </c>
      <c r="C1145" s="17">
        <f>計算!AQ2908</f>
        <v/>
      </c>
      <c r="D1145" s="16">
        <f>計算!AT2908</f>
        <v/>
      </c>
      <c r="E1145" s="16">
        <f>計算!AU2908</f>
        <v/>
      </c>
      <c r="F1145" s="16">
        <f>計算!J2908</f>
        <v/>
      </c>
    </row>
    <row r="1146">
      <c r="A1146" s="16" t="n">
        <v>13430000</v>
      </c>
      <c r="B1146" s="16">
        <f>計算!AO2909</f>
        <v/>
      </c>
      <c r="C1146" s="17">
        <f>計算!AQ2909</f>
        <v/>
      </c>
      <c r="D1146" s="16">
        <f>計算!AT2909</f>
        <v/>
      </c>
      <c r="E1146" s="16">
        <f>計算!AU2909</f>
        <v/>
      </c>
      <c r="F1146" s="16">
        <f>計算!J2909</f>
        <v/>
      </c>
    </row>
    <row r="1147">
      <c r="A1147" s="16" t="n">
        <v>13440000</v>
      </c>
      <c r="B1147" s="16">
        <f>計算!AO2910</f>
        <v/>
      </c>
      <c r="C1147" s="17">
        <f>計算!AQ2910</f>
        <v/>
      </c>
      <c r="D1147" s="16">
        <f>計算!AT2910</f>
        <v/>
      </c>
      <c r="E1147" s="16">
        <f>計算!AU2910</f>
        <v/>
      </c>
      <c r="F1147" s="16">
        <f>計算!J2910</f>
        <v/>
      </c>
    </row>
    <row r="1148">
      <c r="A1148" s="16" t="n">
        <v>13450000</v>
      </c>
      <c r="B1148" s="16">
        <f>計算!AO2911</f>
        <v/>
      </c>
      <c r="C1148" s="17">
        <f>計算!AQ2911</f>
        <v/>
      </c>
      <c r="D1148" s="16">
        <f>計算!AT2911</f>
        <v/>
      </c>
      <c r="E1148" s="16">
        <f>計算!AU2911</f>
        <v/>
      </c>
      <c r="F1148" s="16">
        <f>計算!J2911</f>
        <v/>
      </c>
    </row>
    <row r="1149">
      <c r="A1149" s="16" t="n">
        <v>13460000</v>
      </c>
      <c r="B1149" s="16">
        <f>計算!AO2912</f>
        <v/>
      </c>
      <c r="C1149" s="17">
        <f>計算!AQ2912</f>
        <v/>
      </c>
      <c r="D1149" s="16">
        <f>計算!AT2912</f>
        <v/>
      </c>
      <c r="E1149" s="16">
        <f>計算!AU2912</f>
        <v/>
      </c>
      <c r="F1149" s="16">
        <f>計算!J2912</f>
        <v/>
      </c>
    </row>
    <row r="1150">
      <c r="A1150" s="16" t="n">
        <v>13470000</v>
      </c>
      <c r="B1150" s="16">
        <f>計算!AO2913</f>
        <v/>
      </c>
      <c r="C1150" s="17">
        <f>計算!AQ2913</f>
        <v/>
      </c>
      <c r="D1150" s="16">
        <f>計算!AT2913</f>
        <v/>
      </c>
      <c r="E1150" s="16">
        <f>計算!AU2913</f>
        <v/>
      </c>
      <c r="F1150" s="16">
        <f>計算!J2913</f>
        <v/>
      </c>
    </row>
    <row r="1151">
      <c r="A1151" s="16" t="n">
        <v>13480000</v>
      </c>
      <c r="B1151" s="16">
        <f>計算!AO2914</f>
        <v/>
      </c>
      <c r="C1151" s="17">
        <f>計算!AQ2914</f>
        <v/>
      </c>
      <c r="D1151" s="16">
        <f>計算!AT2914</f>
        <v/>
      </c>
      <c r="E1151" s="16">
        <f>計算!AU2914</f>
        <v/>
      </c>
      <c r="F1151" s="16">
        <f>計算!J2914</f>
        <v/>
      </c>
    </row>
    <row r="1152">
      <c r="A1152" s="16" t="n">
        <v>13490000</v>
      </c>
      <c r="B1152" s="16">
        <f>計算!AO2915</f>
        <v/>
      </c>
      <c r="C1152" s="17">
        <f>計算!AQ2915</f>
        <v/>
      </c>
      <c r="D1152" s="16">
        <f>計算!AT2915</f>
        <v/>
      </c>
      <c r="E1152" s="16">
        <f>計算!AU2915</f>
        <v/>
      </c>
      <c r="F1152" s="16">
        <f>計算!J2915</f>
        <v/>
      </c>
    </row>
    <row r="1153">
      <c r="A1153" s="16" t="n">
        <v>13500000</v>
      </c>
      <c r="B1153" s="16">
        <f>計算!AO2916</f>
        <v/>
      </c>
      <c r="C1153" s="17">
        <f>計算!AQ2916</f>
        <v/>
      </c>
      <c r="D1153" s="16">
        <f>計算!AT2916</f>
        <v/>
      </c>
      <c r="E1153" s="16">
        <f>計算!AU2916</f>
        <v/>
      </c>
      <c r="F1153" s="16">
        <f>計算!J2916</f>
        <v/>
      </c>
    </row>
    <row r="1154">
      <c r="A1154" s="16" t="n">
        <v>13510000</v>
      </c>
      <c r="B1154" s="16">
        <f>計算!AO2917</f>
        <v/>
      </c>
      <c r="C1154" s="17">
        <f>計算!AQ2917</f>
        <v/>
      </c>
      <c r="D1154" s="16">
        <f>計算!AT2917</f>
        <v/>
      </c>
      <c r="E1154" s="16">
        <f>計算!AU2917</f>
        <v/>
      </c>
      <c r="F1154" s="16">
        <f>計算!J2917</f>
        <v/>
      </c>
    </row>
    <row r="1155">
      <c r="A1155" s="16" t="n">
        <v>13520000</v>
      </c>
      <c r="B1155" s="16">
        <f>計算!AO2918</f>
        <v/>
      </c>
      <c r="C1155" s="17">
        <f>計算!AQ2918</f>
        <v/>
      </c>
      <c r="D1155" s="16">
        <f>計算!AT2918</f>
        <v/>
      </c>
      <c r="E1155" s="16">
        <f>計算!AU2918</f>
        <v/>
      </c>
      <c r="F1155" s="16">
        <f>計算!J2918</f>
        <v/>
      </c>
    </row>
    <row r="1156">
      <c r="A1156" s="16" t="n">
        <v>13530000</v>
      </c>
      <c r="B1156" s="16">
        <f>計算!AO2919</f>
        <v/>
      </c>
      <c r="C1156" s="17">
        <f>計算!AQ2919</f>
        <v/>
      </c>
      <c r="D1156" s="16">
        <f>計算!AT2919</f>
        <v/>
      </c>
      <c r="E1156" s="16">
        <f>計算!AU2919</f>
        <v/>
      </c>
      <c r="F1156" s="16">
        <f>計算!J2919</f>
        <v/>
      </c>
    </row>
    <row r="1157">
      <c r="A1157" s="16" t="n">
        <v>13540000</v>
      </c>
      <c r="B1157" s="16">
        <f>計算!AO2920</f>
        <v/>
      </c>
      <c r="C1157" s="17">
        <f>計算!AQ2920</f>
        <v/>
      </c>
      <c r="D1157" s="16">
        <f>計算!AT2920</f>
        <v/>
      </c>
      <c r="E1157" s="16">
        <f>計算!AU2920</f>
        <v/>
      </c>
      <c r="F1157" s="16">
        <f>計算!J2920</f>
        <v/>
      </c>
    </row>
    <row r="1158">
      <c r="A1158" s="16" t="n">
        <v>13550000</v>
      </c>
      <c r="B1158" s="16">
        <f>計算!AO2921</f>
        <v/>
      </c>
      <c r="C1158" s="17">
        <f>計算!AQ2921</f>
        <v/>
      </c>
      <c r="D1158" s="16">
        <f>計算!AT2921</f>
        <v/>
      </c>
      <c r="E1158" s="16">
        <f>計算!AU2921</f>
        <v/>
      </c>
      <c r="F1158" s="16">
        <f>計算!J2921</f>
        <v/>
      </c>
    </row>
    <row r="1159">
      <c r="A1159" s="16" t="n">
        <v>13560000</v>
      </c>
      <c r="B1159" s="16">
        <f>計算!AO2922</f>
        <v/>
      </c>
      <c r="C1159" s="17">
        <f>計算!AQ2922</f>
        <v/>
      </c>
      <c r="D1159" s="16">
        <f>計算!AT2922</f>
        <v/>
      </c>
      <c r="E1159" s="16">
        <f>計算!AU2922</f>
        <v/>
      </c>
      <c r="F1159" s="16">
        <f>計算!J2922</f>
        <v/>
      </c>
    </row>
    <row r="1160">
      <c r="A1160" s="16" t="n">
        <v>13570000</v>
      </c>
      <c r="B1160" s="16">
        <f>計算!AO2923</f>
        <v/>
      </c>
      <c r="C1160" s="17">
        <f>計算!AQ2923</f>
        <v/>
      </c>
      <c r="D1160" s="16">
        <f>計算!AT2923</f>
        <v/>
      </c>
      <c r="E1160" s="16">
        <f>計算!AU2923</f>
        <v/>
      </c>
      <c r="F1160" s="16">
        <f>計算!J2923</f>
        <v/>
      </c>
    </row>
    <row r="1161">
      <c r="A1161" s="16" t="n">
        <v>13580000</v>
      </c>
      <c r="B1161" s="16">
        <f>計算!AO2924</f>
        <v/>
      </c>
      <c r="C1161" s="17">
        <f>計算!AQ2924</f>
        <v/>
      </c>
      <c r="D1161" s="16">
        <f>計算!AT2924</f>
        <v/>
      </c>
      <c r="E1161" s="16">
        <f>計算!AU2924</f>
        <v/>
      </c>
      <c r="F1161" s="16">
        <f>計算!J2924</f>
        <v/>
      </c>
    </row>
    <row r="1162">
      <c r="A1162" s="16" t="n">
        <v>13590000</v>
      </c>
      <c r="B1162" s="16">
        <f>計算!AO2925</f>
        <v/>
      </c>
      <c r="C1162" s="17">
        <f>計算!AQ2925</f>
        <v/>
      </c>
      <c r="D1162" s="16">
        <f>計算!AT2925</f>
        <v/>
      </c>
      <c r="E1162" s="16">
        <f>計算!AU2925</f>
        <v/>
      </c>
      <c r="F1162" s="16">
        <f>計算!J2925</f>
        <v/>
      </c>
    </row>
    <row r="1163">
      <c r="A1163" s="16" t="n">
        <v>13600000</v>
      </c>
      <c r="B1163" s="16">
        <f>計算!AO2926</f>
        <v/>
      </c>
      <c r="C1163" s="17">
        <f>計算!AQ2926</f>
        <v/>
      </c>
      <c r="D1163" s="16">
        <f>計算!AT2926</f>
        <v/>
      </c>
      <c r="E1163" s="16">
        <f>計算!AU2926</f>
        <v/>
      </c>
      <c r="F1163" s="16">
        <f>計算!J2926</f>
        <v/>
      </c>
    </row>
    <row r="1164">
      <c r="A1164" s="16" t="n">
        <v>13610000</v>
      </c>
      <c r="B1164" s="16">
        <f>計算!AO2927</f>
        <v/>
      </c>
      <c r="C1164" s="17">
        <f>計算!AQ2927</f>
        <v/>
      </c>
      <c r="D1164" s="16">
        <f>計算!AT2927</f>
        <v/>
      </c>
      <c r="E1164" s="16">
        <f>計算!AU2927</f>
        <v/>
      </c>
      <c r="F1164" s="16">
        <f>計算!J2927</f>
        <v/>
      </c>
    </row>
    <row r="1165">
      <c r="A1165" s="16" t="n">
        <v>13620000</v>
      </c>
      <c r="B1165" s="16">
        <f>計算!AO2928</f>
        <v/>
      </c>
      <c r="C1165" s="17">
        <f>計算!AQ2928</f>
        <v/>
      </c>
      <c r="D1165" s="16">
        <f>計算!AT2928</f>
        <v/>
      </c>
      <c r="E1165" s="16">
        <f>計算!AU2928</f>
        <v/>
      </c>
      <c r="F1165" s="16">
        <f>計算!J2928</f>
        <v/>
      </c>
    </row>
    <row r="1166">
      <c r="A1166" s="16" t="n">
        <v>13630000</v>
      </c>
      <c r="B1166" s="16">
        <f>計算!AO2929</f>
        <v/>
      </c>
      <c r="C1166" s="17">
        <f>計算!AQ2929</f>
        <v/>
      </c>
      <c r="D1166" s="16">
        <f>計算!AT2929</f>
        <v/>
      </c>
      <c r="E1166" s="16">
        <f>計算!AU2929</f>
        <v/>
      </c>
      <c r="F1166" s="16">
        <f>計算!J2929</f>
        <v/>
      </c>
    </row>
    <row r="1167">
      <c r="A1167" s="16" t="n">
        <v>13640000</v>
      </c>
      <c r="B1167" s="16">
        <f>計算!AO2930</f>
        <v/>
      </c>
      <c r="C1167" s="17">
        <f>計算!AQ2930</f>
        <v/>
      </c>
      <c r="D1167" s="16">
        <f>計算!AT2930</f>
        <v/>
      </c>
      <c r="E1167" s="16">
        <f>計算!AU2930</f>
        <v/>
      </c>
      <c r="F1167" s="16">
        <f>計算!J2930</f>
        <v/>
      </c>
    </row>
    <row r="1168">
      <c r="A1168" s="16" t="n">
        <v>13650000</v>
      </c>
      <c r="B1168" s="16">
        <f>計算!AO2931</f>
        <v/>
      </c>
      <c r="C1168" s="17">
        <f>計算!AQ2931</f>
        <v/>
      </c>
      <c r="D1168" s="16">
        <f>計算!AT2931</f>
        <v/>
      </c>
      <c r="E1168" s="16">
        <f>計算!AU2931</f>
        <v/>
      </c>
      <c r="F1168" s="16">
        <f>計算!J2931</f>
        <v/>
      </c>
    </row>
    <row r="1169">
      <c r="A1169" s="16" t="n">
        <v>13660000</v>
      </c>
      <c r="B1169" s="16">
        <f>計算!AO2932</f>
        <v/>
      </c>
      <c r="C1169" s="17">
        <f>計算!AQ2932</f>
        <v/>
      </c>
      <c r="D1169" s="16">
        <f>計算!AT2932</f>
        <v/>
      </c>
      <c r="E1169" s="16">
        <f>計算!AU2932</f>
        <v/>
      </c>
      <c r="F1169" s="16">
        <f>計算!J2932</f>
        <v/>
      </c>
    </row>
    <row r="1170">
      <c r="A1170" s="16" t="n">
        <v>13670000</v>
      </c>
      <c r="B1170" s="16">
        <f>計算!AO2933</f>
        <v/>
      </c>
      <c r="C1170" s="17">
        <f>計算!AQ2933</f>
        <v/>
      </c>
      <c r="D1170" s="16">
        <f>計算!AT2933</f>
        <v/>
      </c>
      <c r="E1170" s="16">
        <f>計算!AU2933</f>
        <v/>
      </c>
      <c r="F1170" s="16">
        <f>計算!J2933</f>
        <v/>
      </c>
    </row>
    <row r="1171">
      <c r="A1171" s="16" t="n">
        <v>13680000</v>
      </c>
      <c r="B1171" s="16">
        <f>計算!AO2934</f>
        <v/>
      </c>
      <c r="C1171" s="17">
        <f>計算!AQ2934</f>
        <v/>
      </c>
      <c r="D1171" s="16">
        <f>計算!AT2934</f>
        <v/>
      </c>
      <c r="E1171" s="16">
        <f>計算!AU2934</f>
        <v/>
      </c>
      <c r="F1171" s="16">
        <f>計算!J2934</f>
        <v/>
      </c>
    </row>
    <row r="1172">
      <c r="A1172" s="16" t="n">
        <v>13690000</v>
      </c>
      <c r="B1172" s="16">
        <f>計算!AO2935</f>
        <v/>
      </c>
      <c r="C1172" s="17">
        <f>計算!AQ2935</f>
        <v/>
      </c>
      <c r="D1172" s="16">
        <f>計算!AT2935</f>
        <v/>
      </c>
      <c r="E1172" s="16">
        <f>計算!AU2935</f>
        <v/>
      </c>
      <c r="F1172" s="16">
        <f>計算!J2935</f>
        <v/>
      </c>
    </row>
    <row r="1173">
      <c r="A1173" s="16" t="n">
        <v>13700000</v>
      </c>
      <c r="B1173" s="16">
        <f>計算!AO2936</f>
        <v/>
      </c>
      <c r="C1173" s="17">
        <f>計算!AQ2936</f>
        <v/>
      </c>
      <c r="D1173" s="16">
        <f>計算!AT2936</f>
        <v/>
      </c>
      <c r="E1173" s="16">
        <f>計算!AU2936</f>
        <v/>
      </c>
      <c r="F1173" s="16">
        <f>計算!J2936</f>
        <v/>
      </c>
    </row>
    <row r="1174">
      <c r="A1174" s="16" t="n">
        <v>13710000</v>
      </c>
      <c r="B1174" s="16">
        <f>計算!AO2937</f>
        <v/>
      </c>
      <c r="C1174" s="17">
        <f>計算!AQ2937</f>
        <v/>
      </c>
      <c r="D1174" s="16">
        <f>計算!AT2937</f>
        <v/>
      </c>
      <c r="E1174" s="16">
        <f>計算!AU2937</f>
        <v/>
      </c>
      <c r="F1174" s="16">
        <f>計算!J2937</f>
        <v/>
      </c>
    </row>
    <row r="1175">
      <c r="A1175" s="16" t="n">
        <v>13720000</v>
      </c>
      <c r="B1175" s="16">
        <f>計算!AO2938</f>
        <v/>
      </c>
      <c r="C1175" s="17">
        <f>計算!AQ2938</f>
        <v/>
      </c>
      <c r="D1175" s="16">
        <f>計算!AT2938</f>
        <v/>
      </c>
      <c r="E1175" s="16">
        <f>計算!AU2938</f>
        <v/>
      </c>
      <c r="F1175" s="16">
        <f>計算!J2938</f>
        <v/>
      </c>
    </row>
    <row r="1176">
      <c r="A1176" s="16" t="n">
        <v>13730000</v>
      </c>
      <c r="B1176" s="16">
        <f>計算!AO2939</f>
        <v/>
      </c>
      <c r="C1176" s="17">
        <f>計算!AQ2939</f>
        <v/>
      </c>
      <c r="D1176" s="16">
        <f>計算!AT2939</f>
        <v/>
      </c>
      <c r="E1176" s="16">
        <f>計算!AU2939</f>
        <v/>
      </c>
      <c r="F1176" s="16">
        <f>計算!J2939</f>
        <v/>
      </c>
    </row>
    <row r="1177">
      <c r="A1177" s="16" t="n">
        <v>13740000</v>
      </c>
      <c r="B1177" s="16">
        <f>計算!AO2940</f>
        <v/>
      </c>
      <c r="C1177" s="17">
        <f>計算!AQ2940</f>
        <v/>
      </c>
      <c r="D1177" s="16">
        <f>計算!AT2940</f>
        <v/>
      </c>
      <c r="E1177" s="16">
        <f>計算!AU2940</f>
        <v/>
      </c>
      <c r="F1177" s="16">
        <f>計算!J2940</f>
        <v/>
      </c>
    </row>
    <row r="1178">
      <c r="A1178" s="16" t="n">
        <v>13750000</v>
      </c>
      <c r="B1178" s="16">
        <f>計算!AO2941</f>
        <v/>
      </c>
      <c r="C1178" s="17">
        <f>計算!AQ2941</f>
        <v/>
      </c>
      <c r="D1178" s="16">
        <f>計算!AT2941</f>
        <v/>
      </c>
      <c r="E1178" s="16">
        <f>計算!AU2941</f>
        <v/>
      </c>
      <c r="F1178" s="16">
        <f>計算!J2941</f>
        <v/>
      </c>
    </row>
    <row r="1179">
      <c r="A1179" s="16" t="n">
        <v>13760000</v>
      </c>
      <c r="B1179" s="16">
        <f>計算!AO2942</f>
        <v/>
      </c>
      <c r="C1179" s="17">
        <f>計算!AQ2942</f>
        <v/>
      </c>
      <c r="D1179" s="16">
        <f>計算!AT2942</f>
        <v/>
      </c>
      <c r="E1179" s="16">
        <f>計算!AU2942</f>
        <v/>
      </c>
      <c r="F1179" s="16">
        <f>計算!J2942</f>
        <v/>
      </c>
    </row>
    <row r="1180">
      <c r="A1180" s="16" t="n">
        <v>13770000</v>
      </c>
      <c r="B1180" s="16">
        <f>計算!AO2943</f>
        <v/>
      </c>
      <c r="C1180" s="17">
        <f>計算!AQ2943</f>
        <v/>
      </c>
      <c r="D1180" s="16">
        <f>計算!AT2943</f>
        <v/>
      </c>
      <c r="E1180" s="16">
        <f>計算!AU2943</f>
        <v/>
      </c>
      <c r="F1180" s="16">
        <f>計算!J2943</f>
        <v/>
      </c>
    </row>
    <row r="1181">
      <c r="A1181" s="16" t="n">
        <v>13780000</v>
      </c>
      <c r="B1181" s="16">
        <f>計算!AO2944</f>
        <v/>
      </c>
      <c r="C1181" s="17">
        <f>計算!AQ2944</f>
        <v/>
      </c>
      <c r="D1181" s="16">
        <f>計算!AT2944</f>
        <v/>
      </c>
      <c r="E1181" s="16">
        <f>計算!AU2944</f>
        <v/>
      </c>
      <c r="F1181" s="16">
        <f>計算!J2944</f>
        <v/>
      </c>
    </row>
    <row r="1182">
      <c r="A1182" s="16" t="n">
        <v>13790000</v>
      </c>
      <c r="B1182" s="16">
        <f>計算!AO2945</f>
        <v/>
      </c>
      <c r="C1182" s="17">
        <f>計算!AQ2945</f>
        <v/>
      </c>
      <c r="D1182" s="16">
        <f>計算!AT2945</f>
        <v/>
      </c>
      <c r="E1182" s="16">
        <f>計算!AU2945</f>
        <v/>
      </c>
      <c r="F1182" s="16">
        <f>計算!J2945</f>
        <v/>
      </c>
    </row>
    <row r="1183">
      <c r="A1183" s="16" t="n">
        <v>13800000</v>
      </c>
      <c r="B1183" s="16">
        <f>計算!AO2946</f>
        <v/>
      </c>
      <c r="C1183" s="17">
        <f>計算!AQ2946</f>
        <v/>
      </c>
      <c r="D1183" s="16">
        <f>計算!AT2946</f>
        <v/>
      </c>
      <c r="E1183" s="16">
        <f>計算!AU2946</f>
        <v/>
      </c>
      <c r="F1183" s="16">
        <f>計算!J2946</f>
        <v/>
      </c>
    </row>
    <row r="1184">
      <c r="A1184" s="16" t="n">
        <v>13810000</v>
      </c>
      <c r="B1184" s="16">
        <f>計算!AO2947</f>
        <v/>
      </c>
      <c r="C1184" s="17">
        <f>計算!AQ2947</f>
        <v/>
      </c>
      <c r="D1184" s="16">
        <f>計算!AT2947</f>
        <v/>
      </c>
      <c r="E1184" s="16">
        <f>計算!AU2947</f>
        <v/>
      </c>
      <c r="F1184" s="16">
        <f>計算!J2947</f>
        <v/>
      </c>
    </row>
    <row r="1185">
      <c r="A1185" s="16" t="n">
        <v>13820000</v>
      </c>
      <c r="B1185" s="16">
        <f>計算!AO2948</f>
        <v/>
      </c>
      <c r="C1185" s="17">
        <f>計算!AQ2948</f>
        <v/>
      </c>
      <c r="D1185" s="16">
        <f>計算!AT2948</f>
        <v/>
      </c>
      <c r="E1185" s="16">
        <f>計算!AU2948</f>
        <v/>
      </c>
      <c r="F1185" s="16">
        <f>計算!J2948</f>
        <v/>
      </c>
    </row>
    <row r="1186">
      <c r="A1186" s="16" t="n">
        <v>13830000</v>
      </c>
      <c r="B1186" s="16">
        <f>計算!AO2949</f>
        <v/>
      </c>
      <c r="C1186" s="17">
        <f>計算!AQ2949</f>
        <v/>
      </c>
      <c r="D1186" s="16">
        <f>計算!AT2949</f>
        <v/>
      </c>
      <c r="E1186" s="16">
        <f>計算!AU2949</f>
        <v/>
      </c>
      <c r="F1186" s="16">
        <f>計算!J2949</f>
        <v/>
      </c>
    </row>
    <row r="1187">
      <c r="A1187" s="16" t="n">
        <v>13840000</v>
      </c>
      <c r="B1187" s="16">
        <f>計算!AO2950</f>
        <v/>
      </c>
      <c r="C1187" s="17">
        <f>計算!AQ2950</f>
        <v/>
      </c>
      <c r="D1187" s="16">
        <f>計算!AT2950</f>
        <v/>
      </c>
      <c r="E1187" s="16">
        <f>計算!AU2950</f>
        <v/>
      </c>
      <c r="F1187" s="16">
        <f>計算!J2950</f>
        <v/>
      </c>
    </row>
    <row r="1188">
      <c r="A1188" s="16" t="n">
        <v>13850000</v>
      </c>
      <c r="B1188" s="16">
        <f>計算!AO2951</f>
        <v/>
      </c>
      <c r="C1188" s="17">
        <f>計算!AQ2951</f>
        <v/>
      </c>
      <c r="D1188" s="16">
        <f>計算!AT2951</f>
        <v/>
      </c>
      <c r="E1188" s="16">
        <f>計算!AU2951</f>
        <v/>
      </c>
      <c r="F1188" s="16">
        <f>計算!J2951</f>
        <v/>
      </c>
    </row>
    <row r="1189">
      <c r="A1189" s="16" t="n">
        <v>13860000</v>
      </c>
      <c r="B1189" s="16">
        <f>計算!AO2952</f>
        <v/>
      </c>
      <c r="C1189" s="17">
        <f>計算!AQ2952</f>
        <v/>
      </c>
      <c r="D1189" s="16">
        <f>計算!AT2952</f>
        <v/>
      </c>
      <c r="E1189" s="16">
        <f>計算!AU2952</f>
        <v/>
      </c>
      <c r="F1189" s="16">
        <f>計算!J2952</f>
        <v/>
      </c>
    </row>
    <row r="1190">
      <c r="A1190" s="16" t="n">
        <v>13870000</v>
      </c>
      <c r="B1190" s="16">
        <f>計算!AO2953</f>
        <v/>
      </c>
      <c r="C1190" s="17">
        <f>計算!AQ2953</f>
        <v/>
      </c>
      <c r="D1190" s="16">
        <f>計算!AT2953</f>
        <v/>
      </c>
      <c r="E1190" s="16">
        <f>計算!AU2953</f>
        <v/>
      </c>
      <c r="F1190" s="16">
        <f>計算!J2953</f>
        <v/>
      </c>
    </row>
    <row r="1191">
      <c r="A1191" s="16" t="n">
        <v>13880000</v>
      </c>
      <c r="B1191" s="16">
        <f>計算!AO2954</f>
        <v/>
      </c>
      <c r="C1191" s="17">
        <f>計算!AQ2954</f>
        <v/>
      </c>
      <c r="D1191" s="16">
        <f>計算!AT2954</f>
        <v/>
      </c>
      <c r="E1191" s="16">
        <f>計算!AU2954</f>
        <v/>
      </c>
      <c r="F1191" s="16">
        <f>計算!J2954</f>
        <v/>
      </c>
    </row>
    <row r="1192">
      <c r="A1192" s="16" t="n">
        <v>13890000</v>
      </c>
      <c r="B1192" s="16">
        <f>計算!AO2955</f>
        <v/>
      </c>
      <c r="C1192" s="17">
        <f>計算!AQ2955</f>
        <v/>
      </c>
      <c r="D1192" s="16">
        <f>計算!AT2955</f>
        <v/>
      </c>
      <c r="E1192" s="16">
        <f>計算!AU2955</f>
        <v/>
      </c>
      <c r="F1192" s="16">
        <f>計算!J2955</f>
        <v/>
      </c>
    </row>
    <row r="1193">
      <c r="A1193" s="16" t="n">
        <v>13900000</v>
      </c>
      <c r="B1193" s="16">
        <f>計算!AO2956</f>
        <v/>
      </c>
      <c r="C1193" s="17">
        <f>計算!AQ2956</f>
        <v/>
      </c>
      <c r="D1193" s="16">
        <f>計算!AT2956</f>
        <v/>
      </c>
      <c r="E1193" s="16">
        <f>計算!AU2956</f>
        <v/>
      </c>
      <c r="F1193" s="16">
        <f>計算!J2956</f>
        <v/>
      </c>
    </row>
    <row r="1194">
      <c r="A1194" s="16" t="n">
        <v>13910000</v>
      </c>
      <c r="B1194" s="16">
        <f>計算!AO2957</f>
        <v/>
      </c>
      <c r="C1194" s="17">
        <f>計算!AQ2957</f>
        <v/>
      </c>
      <c r="D1194" s="16">
        <f>計算!AT2957</f>
        <v/>
      </c>
      <c r="E1194" s="16">
        <f>計算!AU2957</f>
        <v/>
      </c>
      <c r="F1194" s="16">
        <f>計算!J2957</f>
        <v/>
      </c>
    </row>
    <row r="1195">
      <c r="A1195" s="16" t="n">
        <v>13920000</v>
      </c>
      <c r="B1195" s="16">
        <f>計算!AO2958</f>
        <v/>
      </c>
      <c r="C1195" s="17">
        <f>計算!AQ2958</f>
        <v/>
      </c>
      <c r="D1195" s="16">
        <f>計算!AT2958</f>
        <v/>
      </c>
      <c r="E1195" s="16">
        <f>計算!AU2958</f>
        <v/>
      </c>
      <c r="F1195" s="16">
        <f>計算!J2958</f>
        <v/>
      </c>
    </row>
    <row r="1196">
      <c r="A1196" s="16" t="n">
        <v>13930000</v>
      </c>
      <c r="B1196" s="16">
        <f>計算!AO2959</f>
        <v/>
      </c>
      <c r="C1196" s="17">
        <f>計算!AQ2959</f>
        <v/>
      </c>
      <c r="D1196" s="16">
        <f>計算!AT2959</f>
        <v/>
      </c>
      <c r="E1196" s="16">
        <f>計算!AU2959</f>
        <v/>
      </c>
      <c r="F1196" s="16">
        <f>計算!J2959</f>
        <v/>
      </c>
    </row>
    <row r="1197">
      <c r="A1197" s="16" t="n">
        <v>13940000</v>
      </c>
      <c r="B1197" s="16">
        <f>計算!AO2960</f>
        <v/>
      </c>
      <c r="C1197" s="17">
        <f>計算!AQ2960</f>
        <v/>
      </c>
      <c r="D1197" s="16">
        <f>計算!AT2960</f>
        <v/>
      </c>
      <c r="E1197" s="16">
        <f>計算!AU2960</f>
        <v/>
      </c>
      <c r="F1197" s="16">
        <f>計算!J2960</f>
        <v/>
      </c>
    </row>
    <row r="1198">
      <c r="A1198" s="16" t="n">
        <v>13950000</v>
      </c>
      <c r="B1198" s="16">
        <f>計算!AO2961</f>
        <v/>
      </c>
      <c r="C1198" s="17">
        <f>計算!AQ2961</f>
        <v/>
      </c>
      <c r="D1198" s="16">
        <f>計算!AT2961</f>
        <v/>
      </c>
      <c r="E1198" s="16">
        <f>計算!AU2961</f>
        <v/>
      </c>
      <c r="F1198" s="16">
        <f>計算!J2961</f>
        <v/>
      </c>
    </row>
    <row r="1199">
      <c r="A1199" s="16" t="n">
        <v>13960000</v>
      </c>
      <c r="B1199" s="16">
        <f>計算!AO2962</f>
        <v/>
      </c>
      <c r="C1199" s="17">
        <f>計算!AQ2962</f>
        <v/>
      </c>
      <c r="D1199" s="16">
        <f>計算!AT2962</f>
        <v/>
      </c>
      <c r="E1199" s="16">
        <f>計算!AU2962</f>
        <v/>
      </c>
      <c r="F1199" s="16">
        <f>計算!J2962</f>
        <v/>
      </c>
    </row>
    <row r="1200">
      <c r="A1200" s="16" t="n">
        <v>13970000</v>
      </c>
      <c r="B1200" s="16">
        <f>計算!AO2963</f>
        <v/>
      </c>
      <c r="C1200" s="17">
        <f>計算!AQ2963</f>
        <v/>
      </c>
      <c r="D1200" s="16">
        <f>計算!AT2963</f>
        <v/>
      </c>
      <c r="E1200" s="16">
        <f>計算!AU2963</f>
        <v/>
      </c>
      <c r="F1200" s="16">
        <f>計算!J2963</f>
        <v/>
      </c>
    </row>
    <row r="1201">
      <c r="A1201" s="16" t="n">
        <v>13980000</v>
      </c>
      <c r="B1201" s="16">
        <f>計算!AO2964</f>
        <v/>
      </c>
      <c r="C1201" s="17">
        <f>計算!AQ2964</f>
        <v/>
      </c>
      <c r="D1201" s="16">
        <f>計算!AT2964</f>
        <v/>
      </c>
      <c r="E1201" s="16">
        <f>計算!AU2964</f>
        <v/>
      </c>
      <c r="F1201" s="16">
        <f>計算!J2964</f>
        <v/>
      </c>
    </row>
    <row r="1202">
      <c r="A1202" s="16" t="n">
        <v>13990000</v>
      </c>
      <c r="B1202" s="16">
        <f>計算!AO2965</f>
        <v/>
      </c>
      <c r="C1202" s="17">
        <f>計算!AQ2965</f>
        <v/>
      </c>
      <c r="D1202" s="16">
        <f>計算!AT2965</f>
        <v/>
      </c>
      <c r="E1202" s="16">
        <f>計算!AU2965</f>
        <v/>
      </c>
      <c r="F1202" s="16">
        <f>計算!J2965</f>
        <v/>
      </c>
    </row>
    <row r="1203">
      <c r="A1203" s="16" t="n">
        <v>14000000</v>
      </c>
      <c r="B1203" s="16">
        <f>計算!AO2966</f>
        <v/>
      </c>
      <c r="C1203" s="17">
        <f>計算!AQ2966</f>
        <v/>
      </c>
      <c r="D1203" s="16">
        <f>計算!AT2966</f>
        <v/>
      </c>
      <c r="E1203" s="16">
        <f>計算!AU2966</f>
        <v/>
      </c>
      <c r="F1203" s="16">
        <f>計算!J2966</f>
        <v/>
      </c>
    </row>
    <row r="1204">
      <c r="A1204" s="16" t="n">
        <v>14010000</v>
      </c>
      <c r="B1204" s="16">
        <f>計算!AO2967</f>
        <v/>
      </c>
      <c r="C1204" s="17">
        <f>計算!AQ2967</f>
        <v/>
      </c>
      <c r="D1204" s="16">
        <f>計算!AT2967</f>
        <v/>
      </c>
      <c r="E1204" s="16">
        <f>計算!AU2967</f>
        <v/>
      </c>
      <c r="F1204" s="16">
        <f>計算!J2967</f>
        <v/>
      </c>
    </row>
    <row r="1205">
      <c r="A1205" s="16" t="n">
        <v>14020000</v>
      </c>
      <c r="B1205" s="16">
        <f>計算!AO2968</f>
        <v/>
      </c>
      <c r="C1205" s="17">
        <f>計算!AQ2968</f>
        <v/>
      </c>
      <c r="D1205" s="16">
        <f>計算!AT2968</f>
        <v/>
      </c>
      <c r="E1205" s="16">
        <f>計算!AU2968</f>
        <v/>
      </c>
      <c r="F1205" s="16">
        <f>計算!J2968</f>
        <v/>
      </c>
    </row>
    <row r="1206">
      <c r="A1206" s="16" t="n">
        <v>14030000</v>
      </c>
      <c r="B1206" s="16">
        <f>計算!AO2969</f>
        <v/>
      </c>
      <c r="C1206" s="17">
        <f>計算!AQ2969</f>
        <v/>
      </c>
      <c r="D1206" s="16">
        <f>計算!AT2969</f>
        <v/>
      </c>
      <c r="E1206" s="16">
        <f>計算!AU2969</f>
        <v/>
      </c>
      <c r="F1206" s="16">
        <f>計算!J2969</f>
        <v/>
      </c>
    </row>
    <row r="1207">
      <c r="A1207" s="16" t="n">
        <v>14040000</v>
      </c>
      <c r="B1207" s="16">
        <f>計算!AO2970</f>
        <v/>
      </c>
      <c r="C1207" s="17">
        <f>計算!AQ2970</f>
        <v/>
      </c>
      <c r="D1207" s="16">
        <f>計算!AT2970</f>
        <v/>
      </c>
      <c r="E1207" s="16">
        <f>計算!AU2970</f>
        <v/>
      </c>
      <c r="F1207" s="16">
        <f>計算!J2970</f>
        <v/>
      </c>
    </row>
    <row r="1208">
      <c r="A1208" s="16" t="n">
        <v>14050000</v>
      </c>
      <c r="B1208" s="16">
        <f>計算!AO2971</f>
        <v/>
      </c>
      <c r="C1208" s="17">
        <f>計算!AQ2971</f>
        <v/>
      </c>
      <c r="D1208" s="16">
        <f>計算!AT2971</f>
        <v/>
      </c>
      <c r="E1208" s="16">
        <f>計算!AU2971</f>
        <v/>
      </c>
      <c r="F1208" s="16">
        <f>計算!J2971</f>
        <v/>
      </c>
    </row>
    <row r="1209">
      <c r="A1209" s="16" t="n">
        <v>14060000</v>
      </c>
      <c r="B1209" s="16">
        <f>計算!AO2972</f>
        <v/>
      </c>
      <c r="C1209" s="17">
        <f>計算!AQ2972</f>
        <v/>
      </c>
      <c r="D1209" s="16">
        <f>計算!AT2972</f>
        <v/>
      </c>
      <c r="E1209" s="16">
        <f>計算!AU2972</f>
        <v/>
      </c>
      <c r="F1209" s="16">
        <f>計算!J2972</f>
        <v/>
      </c>
    </row>
    <row r="1210">
      <c r="A1210" s="16" t="n">
        <v>14070000</v>
      </c>
      <c r="B1210" s="16">
        <f>計算!AO2973</f>
        <v/>
      </c>
      <c r="C1210" s="17">
        <f>計算!AQ2973</f>
        <v/>
      </c>
      <c r="D1210" s="16">
        <f>計算!AT2973</f>
        <v/>
      </c>
      <c r="E1210" s="16">
        <f>計算!AU2973</f>
        <v/>
      </c>
      <c r="F1210" s="16">
        <f>計算!J2973</f>
        <v/>
      </c>
    </row>
    <row r="1211">
      <c r="A1211" s="16" t="n">
        <v>14080000</v>
      </c>
      <c r="B1211" s="16">
        <f>計算!AO2974</f>
        <v/>
      </c>
      <c r="C1211" s="17">
        <f>計算!AQ2974</f>
        <v/>
      </c>
      <c r="D1211" s="16">
        <f>計算!AT2974</f>
        <v/>
      </c>
      <c r="E1211" s="16">
        <f>計算!AU2974</f>
        <v/>
      </c>
      <c r="F1211" s="16">
        <f>計算!J2974</f>
        <v/>
      </c>
    </row>
    <row r="1212">
      <c r="A1212" s="16" t="n">
        <v>14090000</v>
      </c>
      <c r="B1212" s="16">
        <f>計算!AO2975</f>
        <v/>
      </c>
      <c r="C1212" s="17">
        <f>計算!AQ2975</f>
        <v/>
      </c>
      <c r="D1212" s="16">
        <f>計算!AT2975</f>
        <v/>
      </c>
      <c r="E1212" s="16">
        <f>計算!AU2975</f>
        <v/>
      </c>
      <c r="F1212" s="16">
        <f>計算!J2975</f>
        <v/>
      </c>
    </row>
    <row r="1213">
      <c r="A1213" s="16" t="n">
        <v>14100000</v>
      </c>
      <c r="B1213" s="16">
        <f>計算!AO2976</f>
        <v/>
      </c>
      <c r="C1213" s="17">
        <f>計算!AQ2976</f>
        <v/>
      </c>
      <c r="D1213" s="16">
        <f>計算!AT2976</f>
        <v/>
      </c>
      <c r="E1213" s="16">
        <f>計算!AU2976</f>
        <v/>
      </c>
      <c r="F1213" s="16">
        <f>計算!J2976</f>
        <v/>
      </c>
    </row>
    <row r="1214">
      <c r="A1214" s="16" t="n">
        <v>14110000</v>
      </c>
      <c r="B1214" s="16">
        <f>計算!AO2977</f>
        <v/>
      </c>
      <c r="C1214" s="17">
        <f>計算!AQ2977</f>
        <v/>
      </c>
      <c r="D1214" s="16">
        <f>計算!AT2977</f>
        <v/>
      </c>
      <c r="E1214" s="16">
        <f>計算!AU2977</f>
        <v/>
      </c>
      <c r="F1214" s="16">
        <f>計算!J2977</f>
        <v/>
      </c>
    </row>
    <row r="1215">
      <c r="A1215" s="16" t="n">
        <v>14120000</v>
      </c>
      <c r="B1215" s="16">
        <f>計算!AO2978</f>
        <v/>
      </c>
      <c r="C1215" s="17">
        <f>計算!AQ2978</f>
        <v/>
      </c>
      <c r="D1215" s="16">
        <f>計算!AT2978</f>
        <v/>
      </c>
      <c r="E1215" s="16">
        <f>計算!AU2978</f>
        <v/>
      </c>
      <c r="F1215" s="16">
        <f>計算!J2978</f>
        <v/>
      </c>
    </row>
    <row r="1216">
      <c r="A1216" s="16" t="n">
        <v>14130000</v>
      </c>
      <c r="B1216" s="16">
        <f>計算!AO2979</f>
        <v/>
      </c>
      <c r="C1216" s="17">
        <f>計算!AQ2979</f>
        <v/>
      </c>
      <c r="D1216" s="16">
        <f>計算!AT2979</f>
        <v/>
      </c>
      <c r="E1216" s="16">
        <f>計算!AU2979</f>
        <v/>
      </c>
      <c r="F1216" s="16">
        <f>計算!J2979</f>
        <v/>
      </c>
    </row>
    <row r="1217">
      <c r="A1217" s="16" t="n">
        <v>14140000</v>
      </c>
      <c r="B1217" s="16">
        <f>計算!AO2980</f>
        <v/>
      </c>
      <c r="C1217" s="17">
        <f>計算!AQ2980</f>
        <v/>
      </c>
      <c r="D1217" s="16">
        <f>計算!AT2980</f>
        <v/>
      </c>
      <c r="E1217" s="16">
        <f>計算!AU2980</f>
        <v/>
      </c>
      <c r="F1217" s="16">
        <f>計算!J2980</f>
        <v/>
      </c>
    </row>
    <row r="1218">
      <c r="A1218" s="16" t="n">
        <v>14150000</v>
      </c>
      <c r="B1218" s="16">
        <f>計算!AO2981</f>
        <v/>
      </c>
      <c r="C1218" s="17">
        <f>計算!AQ2981</f>
        <v/>
      </c>
      <c r="D1218" s="16">
        <f>計算!AT2981</f>
        <v/>
      </c>
      <c r="E1218" s="16">
        <f>計算!AU2981</f>
        <v/>
      </c>
      <c r="F1218" s="16">
        <f>計算!J2981</f>
        <v/>
      </c>
    </row>
    <row r="1219">
      <c r="A1219" s="16" t="n">
        <v>14160000</v>
      </c>
      <c r="B1219" s="16">
        <f>計算!AO2982</f>
        <v/>
      </c>
      <c r="C1219" s="17">
        <f>計算!AQ2982</f>
        <v/>
      </c>
      <c r="D1219" s="16">
        <f>計算!AT2982</f>
        <v/>
      </c>
      <c r="E1219" s="16">
        <f>計算!AU2982</f>
        <v/>
      </c>
      <c r="F1219" s="16">
        <f>計算!J2982</f>
        <v/>
      </c>
    </row>
    <row r="1220">
      <c r="A1220" s="16" t="n">
        <v>14170000</v>
      </c>
      <c r="B1220" s="16">
        <f>計算!AO2983</f>
        <v/>
      </c>
      <c r="C1220" s="17">
        <f>計算!AQ2983</f>
        <v/>
      </c>
      <c r="D1220" s="16">
        <f>計算!AT2983</f>
        <v/>
      </c>
      <c r="E1220" s="16">
        <f>計算!AU2983</f>
        <v/>
      </c>
      <c r="F1220" s="16">
        <f>計算!J2983</f>
        <v/>
      </c>
    </row>
    <row r="1221">
      <c r="A1221" s="16" t="n">
        <v>14180000</v>
      </c>
      <c r="B1221" s="16">
        <f>計算!AO2984</f>
        <v/>
      </c>
      <c r="C1221" s="17">
        <f>計算!AQ2984</f>
        <v/>
      </c>
      <c r="D1221" s="16">
        <f>計算!AT2984</f>
        <v/>
      </c>
      <c r="E1221" s="16">
        <f>計算!AU2984</f>
        <v/>
      </c>
      <c r="F1221" s="16">
        <f>計算!J2984</f>
        <v/>
      </c>
    </row>
    <row r="1222">
      <c r="A1222" s="16" t="n">
        <v>14190000</v>
      </c>
      <c r="B1222" s="16">
        <f>計算!AO2985</f>
        <v/>
      </c>
      <c r="C1222" s="17">
        <f>計算!AQ2985</f>
        <v/>
      </c>
      <c r="D1222" s="16">
        <f>計算!AT2985</f>
        <v/>
      </c>
      <c r="E1222" s="16">
        <f>計算!AU2985</f>
        <v/>
      </c>
      <c r="F1222" s="16">
        <f>計算!J2985</f>
        <v/>
      </c>
    </row>
    <row r="1223">
      <c r="A1223" s="16" t="n">
        <v>14200000</v>
      </c>
      <c r="B1223" s="16">
        <f>計算!AO2986</f>
        <v/>
      </c>
      <c r="C1223" s="17">
        <f>計算!AQ2986</f>
        <v/>
      </c>
      <c r="D1223" s="16">
        <f>計算!AT2986</f>
        <v/>
      </c>
      <c r="E1223" s="16">
        <f>計算!AU2986</f>
        <v/>
      </c>
      <c r="F1223" s="16">
        <f>計算!J2986</f>
        <v/>
      </c>
    </row>
    <row r="1224">
      <c r="A1224" s="16" t="n">
        <v>14210000</v>
      </c>
      <c r="B1224" s="16">
        <f>計算!AO2987</f>
        <v/>
      </c>
      <c r="C1224" s="17">
        <f>計算!AQ2987</f>
        <v/>
      </c>
      <c r="D1224" s="16">
        <f>計算!AT2987</f>
        <v/>
      </c>
      <c r="E1224" s="16">
        <f>計算!AU2987</f>
        <v/>
      </c>
      <c r="F1224" s="16">
        <f>計算!J2987</f>
        <v/>
      </c>
    </row>
    <row r="1225">
      <c r="A1225" s="16" t="n">
        <v>14220000</v>
      </c>
      <c r="B1225" s="16">
        <f>計算!AO2988</f>
        <v/>
      </c>
      <c r="C1225" s="17">
        <f>計算!AQ2988</f>
        <v/>
      </c>
      <c r="D1225" s="16">
        <f>計算!AT2988</f>
        <v/>
      </c>
      <c r="E1225" s="16">
        <f>計算!AU2988</f>
        <v/>
      </c>
      <c r="F1225" s="16">
        <f>計算!J2988</f>
        <v/>
      </c>
    </row>
    <row r="1226">
      <c r="A1226" s="16" t="n">
        <v>14230000</v>
      </c>
      <c r="B1226" s="16">
        <f>計算!AO2989</f>
        <v/>
      </c>
      <c r="C1226" s="17">
        <f>計算!AQ2989</f>
        <v/>
      </c>
      <c r="D1226" s="16">
        <f>計算!AT2989</f>
        <v/>
      </c>
      <c r="E1226" s="16">
        <f>計算!AU2989</f>
        <v/>
      </c>
      <c r="F1226" s="16">
        <f>計算!J2989</f>
        <v/>
      </c>
    </row>
    <row r="1227">
      <c r="A1227" s="16" t="n">
        <v>14240000</v>
      </c>
      <c r="B1227" s="16">
        <f>計算!AO2990</f>
        <v/>
      </c>
      <c r="C1227" s="17">
        <f>計算!AQ2990</f>
        <v/>
      </c>
      <c r="D1227" s="16">
        <f>計算!AT2990</f>
        <v/>
      </c>
      <c r="E1227" s="16">
        <f>計算!AU2990</f>
        <v/>
      </c>
      <c r="F1227" s="16">
        <f>計算!J2990</f>
        <v/>
      </c>
    </row>
    <row r="1228">
      <c r="A1228" s="16" t="n">
        <v>14250000</v>
      </c>
      <c r="B1228" s="16">
        <f>計算!AO2991</f>
        <v/>
      </c>
      <c r="C1228" s="17">
        <f>計算!AQ2991</f>
        <v/>
      </c>
      <c r="D1228" s="16">
        <f>計算!AT2991</f>
        <v/>
      </c>
      <c r="E1228" s="16">
        <f>計算!AU2991</f>
        <v/>
      </c>
      <c r="F1228" s="16">
        <f>計算!J2991</f>
        <v/>
      </c>
    </row>
    <row r="1229">
      <c r="A1229" s="16" t="n">
        <v>14260000</v>
      </c>
      <c r="B1229" s="16">
        <f>計算!AO2992</f>
        <v/>
      </c>
      <c r="C1229" s="17">
        <f>計算!AQ2992</f>
        <v/>
      </c>
      <c r="D1229" s="16">
        <f>計算!AT2992</f>
        <v/>
      </c>
      <c r="E1229" s="16">
        <f>計算!AU2992</f>
        <v/>
      </c>
      <c r="F1229" s="16">
        <f>計算!J2992</f>
        <v/>
      </c>
    </row>
    <row r="1230">
      <c r="A1230" s="16" t="n">
        <v>14270000</v>
      </c>
      <c r="B1230" s="16">
        <f>計算!AO2993</f>
        <v/>
      </c>
      <c r="C1230" s="17">
        <f>計算!AQ2993</f>
        <v/>
      </c>
      <c r="D1230" s="16">
        <f>計算!AT2993</f>
        <v/>
      </c>
      <c r="E1230" s="16">
        <f>計算!AU2993</f>
        <v/>
      </c>
      <c r="F1230" s="16">
        <f>計算!J2993</f>
        <v/>
      </c>
    </row>
    <row r="1231">
      <c r="A1231" s="16" t="n">
        <v>14280000</v>
      </c>
      <c r="B1231" s="16">
        <f>計算!AO2994</f>
        <v/>
      </c>
      <c r="C1231" s="17">
        <f>計算!AQ2994</f>
        <v/>
      </c>
      <c r="D1231" s="16">
        <f>計算!AT2994</f>
        <v/>
      </c>
      <c r="E1231" s="16">
        <f>計算!AU2994</f>
        <v/>
      </c>
      <c r="F1231" s="16">
        <f>計算!J2994</f>
        <v/>
      </c>
    </row>
    <row r="1232">
      <c r="A1232" s="16" t="n">
        <v>14290000</v>
      </c>
      <c r="B1232" s="16">
        <f>計算!AO2995</f>
        <v/>
      </c>
      <c r="C1232" s="17">
        <f>計算!AQ2995</f>
        <v/>
      </c>
      <c r="D1232" s="16">
        <f>計算!AT2995</f>
        <v/>
      </c>
      <c r="E1232" s="16">
        <f>計算!AU2995</f>
        <v/>
      </c>
      <c r="F1232" s="16">
        <f>計算!J2995</f>
        <v/>
      </c>
    </row>
    <row r="1233">
      <c r="A1233" s="16" t="n">
        <v>14300000</v>
      </c>
      <c r="B1233" s="16">
        <f>計算!AO2996</f>
        <v/>
      </c>
      <c r="C1233" s="17">
        <f>計算!AQ2996</f>
        <v/>
      </c>
      <c r="D1233" s="16">
        <f>計算!AT2996</f>
        <v/>
      </c>
      <c r="E1233" s="16">
        <f>計算!AU2996</f>
        <v/>
      </c>
      <c r="F1233" s="16">
        <f>計算!J2996</f>
        <v/>
      </c>
    </row>
    <row r="1234">
      <c r="A1234" s="16" t="n">
        <v>14310000</v>
      </c>
      <c r="B1234" s="16">
        <f>計算!AO2997</f>
        <v/>
      </c>
      <c r="C1234" s="17">
        <f>計算!AQ2997</f>
        <v/>
      </c>
      <c r="D1234" s="16">
        <f>計算!AT2997</f>
        <v/>
      </c>
      <c r="E1234" s="16">
        <f>計算!AU2997</f>
        <v/>
      </c>
      <c r="F1234" s="16">
        <f>計算!J2997</f>
        <v/>
      </c>
    </row>
    <row r="1235">
      <c r="A1235" s="16" t="n">
        <v>14320000</v>
      </c>
      <c r="B1235" s="16">
        <f>計算!AO2998</f>
        <v/>
      </c>
      <c r="C1235" s="17">
        <f>計算!AQ2998</f>
        <v/>
      </c>
      <c r="D1235" s="16">
        <f>計算!AT2998</f>
        <v/>
      </c>
      <c r="E1235" s="16">
        <f>計算!AU2998</f>
        <v/>
      </c>
      <c r="F1235" s="16">
        <f>計算!J2998</f>
        <v/>
      </c>
    </row>
    <row r="1236">
      <c r="A1236" s="16" t="n">
        <v>14330000</v>
      </c>
      <c r="B1236" s="16">
        <f>計算!AO2999</f>
        <v/>
      </c>
      <c r="C1236" s="17">
        <f>計算!AQ2999</f>
        <v/>
      </c>
      <c r="D1236" s="16">
        <f>計算!AT2999</f>
        <v/>
      </c>
      <c r="E1236" s="16">
        <f>計算!AU2999</f>
        <v/>
      </c>
      <c r="F1236" s="16">
        <f>計算!J2999</f>
        <v/>
      </c>
    </row>
    <row r="1237">
      <c r="A1237" s="16" t="n">
        <v>14340000</v>
      </c>
      <c r="B1237" s="16">
        <f>計算!AO3000</f>
        <v/>
      </c>
      <c r="C1237" s="17">
        <f>計算!AQ3000</f>
        <v/>
      </c>
      <c r="D1237" s="16">
        <f>計算!AT3000</f>
        <v/>
      </c>
      <c r="E1237" s="16">
        <f>計算!AU3000</f>
        <v/>
      </c>
      <c r="F1237" s="16">
        <f>計算!J3000</f>
        <v/>
      </c>
    </row>
    <row r="1238">
      <c r="A1238" s="16" t="n">
        <v>14350000</v>
      </c>
      <c r="B1238" s="16">
        <f>計算!AO3001</f>
        <v/>
      </c>
      <c r="C1238" s="17">
        <f>計算!AQ3001</f>
        <v/>
      </c>
      <c r="D1238" s="16">
        <f>計算!AT3001</f>
        <v/>
      </c>
      <c r="E1238" s="16">
        <f>計算!AU3001</f>
        <v/>
      </c>
      <c r="F1238" s="16">
        <f>計算!J3001</f>
        <v/>
      </c>
    </row>
    <row r="1239">
      <c r="A1239" s="16" t="n">
        <v>14360000</v>
      </c>
      <c r="B1239" s="16">
        <f>計算!AO3002</f>
        <v/>
      </c>
      <c r="C1239" s="17">
        <f>計算!AQ3002</f>
        <v/>
      </c>
      <c r="D1239" s="16">
        <f>計算!AT3002</f>
        <v/>
      </c>
      <c r="E1239" s="16">
        <f>計算!AU3002</f>
        <v/>
      </c>
      <c r="F1239" s="16">
        <f>計算!J3002</f>
        <v/>
      </c>
    </row>
    <row r="1240">
      <c r="A1240" s="16" t="n">
        <v>14370000</v>
      </c>
      <c r="B1240" s="16">
        <f>計算!AO3003</f>
        <v/>
      </c>
      <c r="C1240" s="17">
        <f>計算!AQ3003</f>
        <v/>
      </c>
      <c r="D1240" s="16">
        <f>計算!AT3003</f>
        <v/>
      </c>
      <c r="E1240" s="16">
        <f>計算!AU3003</f>
        <v/>
      </c>
      <c r="F1240" s="16">
        <f>計算!J3003</f>
        <v/>
      </c>
    </row>
    <row r="1241">
      <c r="A1241" s="16" t="n">
        <v>14380000</v>
      </c>
      <c r="B1241" s="16">
        <f>計算!AO3004</f>
        <v/>
      </c>
      <c r="C1241" s="17">
        <f>計算!AQ3004</f>
        <v/>
      </c>
      <c r="D1241" s="16">
        <f>計算!AT3004</f>
        <v/>
      </c>
      <c r="E1241" s="16">
        <f>計算!AU3004</f>
        <v/>
      </c>
      <c r="F1241" s="16">
        <f>計算!J3004</f>
        <v/>
      </c>
    </row>
    <row r="1242">
      <c r="A1242" s="16" t="n">
        <v>14390000</v>
      </c>
      <c r="B1242" s="16">
        <f>計算!AO3005</f>
        <v/>
      </c>
      <c r="C1242" s="17">
        <f>計算!AQ3005</f>
        <v/>
      </c>
      <c r="D1242" s="16">
        <f>計算!AT3005</f>
        <v/>
      </c>
      <c r="E1242" s="16">
        <f>計算!AU3005</f>
        <v/>
      </c>
      <c r="F1242" s="16">
        <f>計算!J3005</f>
        <v/>
      </c>
    </row>
    <row r="1243">
      <c r="A1243" s="16" t="n">
        <v>14400000</v>
      </c>
      <c r="B1243" s="16">
        <f>計算!AO3006</f>
        <v/>
      </c>
      <c r="C1243" s="17">
        <f>計算!AQ3006</f>
        <v/>
      </c>
      <c r="D1243" s="16">
        <f>計算!AT3006</f>
        <v/>
      </c>
      <c r="E1243" s="16">
        <f>計算!AU3006</f>
        <v/>
      </c>
      <c r="F1243" s="16">
        <f>計算!J3006</f>
        <v/>
      </c>
    </row>
    <row r="1244">
      <c r="A1244" s="16" t="n">
        <v>14410000</v>
      </c>
      <c r="B1244" s="16">
        <f>計算!AO3007</f>
        <v/>
      </c>
      <c r="C1244" s="17">
        <f>計算!AQ3007</f>
        <v/>
      </c>
      <c r="D1244" s="16">
        <f>計算!AT3007</f>
        <v/>
      </c>
      <c r="E1244" s="16">
        <f>計算!AU3007</f>
        <v/>
      </c>
      <c r="F1244" s="16">
        <f>計算!J3007</f>
        <v/>
      </c>
    </row>
    <row r="1245">
      <c r="A1245" s="16" t="n">
        <v>14420000</v>
      </c>
      <c r="B1245" s="16">
        <f>計算!AO3008</f>
        <v/>
      </c>
      <c r="C1245" s="17">
        <f>計算!AQ3008</f>
        <v/>
      </c>
      <c r="D1245" s="16">
        <f>計算!AT3008</f>
        <v/>
      </c>
      <c r="E1245" s="16">
        <f>計算!AU3008</f>
        <v/>
      </c>
      <c r="F1245" s="16">
        <f>計算!J3008</f>
        <v/>
      </c>
    </row>
    <row r="1246">
      <c r="A1246" s="16" t="n">
        <v>14430000</v>
      </c>
      <c r="B1246" s="16">
        <f>計算!AO3009</f>
        <v/>
      </c>
      <c r="C1246" s="17">
        <f>計算!AQ3009</f>
        <v/>
      </c>
      <c r="D1246" s="16">
        <f>計算!AT3009</f>
        <v/>
      </c>
      <c r="E1246" s="16">
        <f>計算!AU3009</f>
        <v/>
      </c>
      <c r="F1246" s="16">
        <f>計算!J3009</f>
        <v/>
      </c>
    </row>
    <row r="1247">
      <c r="A1247" s="16" t="n">
        <v>14440000</v>
      </c>
      <c r="B1247" s="16">
        <f>計算!AO3010</f>
        <v/>
      </c>
      <c r="C1247" s="17">
        <f>計算!AQ3010</f>
        <v/>
      </c>
      <c r="D1247" s="16">
        <f>計算!AT3010</f>
        <v/>
      </c>
      <c r="E1247" s="16">
        <f>計算!AU3010</f>
        <v/>
      </c>
      <c r="F1247" s="16">
        <f>計算!J3010</f>
        <v/>
      </c>
    </row>
    <row r="1248">
      <c r="A1248" s="16" t="n">
        <v>14450000</v>
      </c>
      <c r="B1248" s="16">
        <f>計算!AO3011</f>
        <v/>
      </c>
      <c r="C1248" s="17">
        <f>計算!AQ3011</f>
        <v/>
      </c>
      <c r="D1248" s="16">
        <f>計算!AT3011</f>
        <v/>
      </c>
      <c r="E1248" s="16">
        <f>計算!AU3011</f>
        <v/>
      </c>
      <c r="F1248" s="16">
        <f>計算!J3011</f>
        <v/>
      </c>
    </row>
    <row r="1249">
      <c r="A1249" s="16" t="n">
        <v>14460000</v>
      </c>
      <c r="B1249" s="16">
        <f>計算!AO3012</f>
        <v/>
      </c>
      <c r="C1249" s="17">
        <f>計算!AQ3012</f>
        <v/>
      </c>
      <c r="D1249" s="16">
        <f>計算!AT3012</f>
        <v/>
      </c>
      <c r="E1249" s="16">
        <f>計算!AU3012</f>
        <v/>
      </c>
      <c r="F1249" s="16">
        <f>計算!J3012</f>
        <v/>
      </c>
    </row>
    <row r="1250">
      <c r="A1250" s="16" t="n">
        <v>14470000</v>
      </c>
      <c r="B1250" s="16">
        <f>計算!AO3013</f>
        <v/>
      </c>
      <c r="C1250" s="17">
        <f>計算!AQ3013</f>
        <v/>
      </c>
      <c r="D1250" s="16">
        <f>計算!AT3013</f>
        <v/>
      </c>
      <c r="E1250" s="16">
        <f>計算!AU3013</f>
        <v/>
      </c>
      <c r="F1250" s="16">
        <f>計算!J3013</f>
        <v/>
      </c>
    </row>
    <row r="1251">
      <c r="A1251" s="16" t="n">
        <v>14480000</v>
      </c>
      <c r="B1251" s="16">
        <f>計算!AO3014</f>
        <v/>
      </c>
      <c r="C1251" s="17">
        <f>計算!AQ3014</f>
        <v/>
      </c>
      <c r="D1251" s="16">
        <f>計算!AT3014</f>
        <v/>
      </c>
      <c r="E1251" s="16">
        <f>計算!AU3014</f>
        <v/>
      </c>
      <c r="F1251" s="16">
        <f>計算!J3014</f>
        <v/>
      </c>
    </row>
    <row r="1252">
      <c r="A1252" s="16" t="n">
        <v>14490000</v>
      </c>
      <c r="B1252" s="16">
        <f>計算!AO3015</f>
        <v/>
      </c>
      <c r="C1252" s="17">
        <f>計算!AQ3015</f>
        <v/>
      </c>
      <c r="D1252" s="16">
        <f>計算!AT3015</f>
        <v/>
      </c>
      <c r="E1252" s="16">
        <f>計算!AU3015</f>
        <v/>
      </c>
      <c r="F1252" s="16">
        <f>計算!J3015</f>
        <v/>
      </c>
    </row>
    <row r="1253">
      <c r="A1253" s="16" t="n">
        <v>14500000</v>
      </c>
      <c r="B1253" s="16">
        <f>計算!AO3016</f>
        <v/>
      </c>
      <c r="C1253" s="17">
        <f>計算!AQ3016</f>
        <v/>
      </c>
      <c r="D1253" s="16">
        <f>計算!AT3016</f>
        <v/>
      </c>
      <c r="E1253" s="16">
        <f>計算!AU3016</f>
        <v/>
      </c>
      <c r="F1253" s="16">
        <f>計算!J3016</f>
        <v/>
      </c>
    </row>
    <row r="1254">
      <c r="A1254" s="16" t="n">
        <v>14510000</v>
      </c>
      <c r="B1254" s="16">
        <f>計算!AO3017</f>
        <v/>
      </c>
      <c r="C1254" s="17">
        <f>計算!AQ3017</f>
        <v/>
      </c>
      <c r="D1254" s="16">
        <f>計算!AT3017</f>
        <v/>
      </c>
      <c r="E1254" s="16">
        <f>計算!AU3017</f>
        <v/>
      </c>
      <c r="F1254" s="16">
        <f>計算!J3017</f>
        <v/>
      </c>
    </row>
    <row r="1255">
      <c r="A1255" s="16" t="n">
        <v>14520000</v>
      </c>
      <c r="B1255" s="16">
        <f>計算!AO3018</f>
        <v/>
      </c>
      <c r="C1255" s="17">
        <f>計算!AQ3018</f>
        <v/>
      </c>
      <c r="D1255" s="16">
        <f>計算!AT3018</f>
        <v/>
      </c>
      <c r="E1255" s="16">
        <f>計算!AU3018</f>
        <v/>
      </c>
      <c r="F1255" s="16">
        <f>計算!J3018</f>
        <v/>
      </c>
    </row>
    <row r="1256">
      <c r="A1256" s="16" t="n">
        <v>14530000</v>
      </c>
      <c r="B1256" s="16">
        <f>計算!AO3019</f>
        <v/>
      </c>
      <c r="C1256" s="17">
        <f>計算!AQ3019</f>
        <v/>
      </c>
      <c r="D1256" s="16">
        <f>計算!AT3019</f>
        <v/>
      </c>
      <c r="E1256" s="16">
        <f>計算!AU3019</f>
        <v/>
      </c>
      <c r="F1256" s="16">
        <f>計算!J3019</f>
        <v/>
      </c>
    </row>
    <row r="1257">
      <c r="A1257" s="16" t="n">
        <v>14540000</v>
      </c>
      <c r="B1257" s="16">
        <f>計算!AO3020</f>
        <v/>
      </c>
      <c r="C1257" s="17">
        <f>計算!AQ3020</f>
        <v/>
      </c>
      <c r="D1257" s="16">
        <f>計算!AT3020</f>
        <v/>
      </c>
      <c r="E1257" s="16">
        <f>計算!AU3020</f>
        <v/>
      </c>
      <c r="F1257" s="16">
        <f>計算!J3020</f>
        <v/>
      </c>
    </row>
    <row r="1258">
      <c r="A1258" s="16" t="n">
        <v>14550000</v>
      </c>
      <c r="B1258" s="16">
        <f>計算!AO3021</f>
        <v/>
      </c>
      <c r="C1258" s="17">
        <f>計算!AQ3021</f>
        <v/>
      </c>
      <c r="D1258" s="16">
        <f>計算!AT3021</f>
        <v/>
      </c>
      <c r="E1258" s="16">
        <f>計算!AU3021</f>
        <v/>
      </c>
      <c r="F1258" s="16">
        <f>計算!J3021</f>
        <v/>
      </c>
    </row>
    <row r="1259">
      <c r="A1259" s="16" t="n">
        <v>14560000</v>
      </c>
      <c r="B1259" s="16">
        <f>計算!AO3022</f>
        <v/>
      </c>
      <c r="C1259" s="17">
        <f>計算!AQ3022</f>
        <v/>
      </c>
      <c r="D1259" s="16">
        <f>計算!AT3022</f>
        <v/>
      </c>
      <c r="E1259" s="16">
        <f>計算!AU3022</f>
        <v/>
      </c>
      <c r="F1259" s="16">
        <f>計算!J3022</f>
        <v/>
      </c>
    </row>
    <row r="1260">
      <c r="A1260" s="16" t="n">
        <v>14570000</v>
      </c>
      <c r="B1260" s="16">
        <f>計算!AO3023</f>
        <v/>
      </c>
      <c r="C1260" s="17">
        <f>計算!AQ3023</f>
        <v/>
      </c>
      <c r="D1260" s="16">
        <f>計算!AT3023</f>
        <v/>
      </c>
      <c r="E1260" s="16">
        <f>計算!AU3023</f>
        <v/>
      </c>
      <c r="F1260" s="16">
        <f>計算!J3023</f>
        <v/>
      </c>
    </row>
    <row r="1261">
      <c r="A1261" s="16" t="n">
        <v>14580000</v>
      </c>
      <c r="B1261" s="16">
        <f>計算!AO3024</f>
        <v/>
      </c>
      <c r="C1261" s="17">
        <f>計算!AQ3024</f>
        <v/>
      </c>
      <c r="D1261" s="16">
        <f>計算!AT3024</f>
        <v/>
      </c>
      <c r="E1261" s="16">
        <f>計算!AU3024</f>
        <v/>
      </c>
      <c r="F1261" s="16">
        <f>計算!J3024</f>
        <v/>
      </c>
    </row>
    <row r="1262">
      <c r="A1262" s="16" t="n">
        <v>14590000</v>
      </c>
      <c r="B1262" s="16">
        <f>計算!AO3025</f>
        <v/>
      </c>
      <c r="C1262" s="17">
        <f>計算!AQ3025</f>
        <v/>
      </c>
      <c r="D1262" s="16">
        <f>計算!AT3025</f>
        <v/>
      </c>
      <c r="E1262" s="16">
        <f>計算!AU3025</f>
        <v/>
      </c>
      <c r="F1262" s="16">
        <f>計算!J3025</f>
        <v/>
      </c>
    </row>
    <row r="1263">
      <c r="A1263" s="16" t="n">
        <v>14600000</v>
      </c>
      <c r="B1263" s="16">
        <f>計算!AO3026</f>
        <v/>
      </c>
      <c r="C1263" s="17">
        <f>計算!AQ3026</f>
        <v/>
      </c>
      <c r="D1263" s="16">
        <f>計算!AT3026</f>
        <v/>
      </c>
      <c r="E1263" s="16">
        <f>計算!AU3026</f>
        <v/>
      </c>
      <c r="F1263" s="16">
        <f>計算!J3026</f>
        <v/>
      </c>
    </row>
    <row r="1264">
      <c r="A1264" s="16" t="n">
        <v>14610000</v>
      </c>
      <c r="B1264" s="16">
        <f>計算!AO3027</f>
        <v/>
      </c>
      <c r="C1264" s="17">
        <f>計算!AQ3027</f>
        <v/>
      </c>
      <c r="D1264" s="16">
        <f>計算!AT3027</f>
        <v/>
      </c>
      <c r="E1264" s="16">
        <f>計算!AU3027</f>
        <v/>
      </c>
      <c r="F1264" s="16">
        <f>計算!J3027</f>
        <v/>
      </c>
    </row>
    <row r="1265">
      <c r="A1265" s="16" t="n">
        <v>14620000</v>
      </c>
      <c r="B1265" s="16">
        <f>計算!AO3028</f>
        <v/>
      </c>
      <c r="C1265" s="17">
        <f>計算!AQ3028</f>
        <v/>
      </c>
      <c r="D1265" s="16">
        <f>計算!AT3028</f>
        <v/>
      </c>
      <c r="E1265" s="16">
        <f>計算!AU3028</f>
        <v/>
      </c>
      <c r="F1265" s="16">
        <f>計算!J3028</f>
        <v/>
      </c>
    </row>
    <row r="1266">
      <c r="A1266" s="16" t="n">
        <v>14630000</v>
      </c>
      <c r="B1266" s="16">
        <f>計算!AO3029</f>
        <v/>
      </c>
      <c r="C1266" s="17">
        <f>計算!AQ3029</f>
        <v/>
      </c>
      <c r="D1266" s="16">
        <f>計算!AT3029</f>
        <v/>
      </c>
      <c r="E1266" s="16">
        <f>計算!AU3029</f>
        <v/>
      </c>
      <c r="F1266" s="16">
        <f>計算!J3029</f>
        <v/>
      </c>
    </row>
    <row r="1267">
      <c r="A1267" s="16" t="n">
        <v>14640000</v>
      </c>
      <c r="B1267" s="16">
        <f>計算!AO3030</f>
        <v/>
      </c>
      <c r="C1267" s="17">
        <f>計算!AQ3030</f>
        <v/>
      </c>
      <c r="D1267" s="16">
        <f>計算!AT3030</f>
        <v/>
      </c>
      <c r="E1267" s="16">
        <f>計算!AU3030</f>
        <v/>
      </c>
      <c r="F1267" s="16">
        <f>計算!J3030</f>
        <v/>
      </c>
    </row>
    <row r="1268">
      <c r="A1268" s="16" t="n">
        <v>14650000</v>
      </c>
      <c r="B1268" s="16">
        <f>計算!AO3031</f>
        <v/>
      </c>
      <c r="C1268" s="17">
        <f>計算!AQ3031</f>
        <v/>
      </c>
      <c r="D1268" s="16">
        <f>計算!AT3031</f>
        <v/>
      </c>
      <c r="E1268" s="16">
        <f>計算!AU3031</f>
        <v/>
      </c>
      <c r="F1268" s="16">
        <f>計算!J3031</f>
        <v/>
      </c>
    </row>
    <row r="1269">
      <c r="A1269" s="16" t="n">
        <v>14660000</v>
      </c>
      <c r="B1269" s="16">
        <f>計算!AO3032</f>
        <v/>
      </c>
      <c r="C1269" s="17">
        <f>計算!AQ3032</f>
        <v/>
      </c>
      <c r="D1269" s="16">
        <f>計算!AT3032</f>
        <v/>
      </c>
      <c r="E1269" s="16">
        <f>計算!AU3032</f>
        <v/>
      </c>
      <c r="F1269" s="16">
        <f>計算!J3032</f>
        <v/>
      </c>
    </row>
    <row r="1270">
      <c r="A1270" s="16" t="n">
        <v>14670000</v>
      </c>
      <c r="B1270" s="16">
        <f>計算!AO3033</f>
        <v/>
      </c>
      <c r="C1270" s="17">
        <f>計算!AQ3033</f>
        <v/>
      </c>
      <c r="D1270" s="16">
        <f>計算!AT3033</f>
        <v/>
      </c>
      <c r="E1270" s="16">
        <f>計算!AU3033</f>
        <v/>
      </c>
      <c r="F1270" s="16">
        <f>計算!J3033</f>
        <v/>
      </c>
    </row>
    <row r="1271">
      <c r="A1271" s="16" t="n">
        <v>14680000</v>
      </c>
      <c r="B1271" s="16">
        <f>計算!AO3034</f>
        <v/>
      </c>
      <c r="C1271" s="17">
        <f>計算!AQ3034</f>
        <v/>
      </c>
      <c r="D1271" s="16">
        <f>計算!AT3034</f>
        <v/>
      </c>
      <c r="E1271" s="16">
        <f>計算!AU3034</f>
        <v/>
      </c>
      <c r="F1271" s="16">
        <f>計算!J3034</f>
        <v/>
      </c>
    </row>
    <row r="1272">
      <c r="A1272" s="16" t="n">
        <v>14690000</v>
      </c>
      <c r="B1272" s="16">
        <f>計算!AO3035</f>
        <v/>
      </c>
      <c r="C1272" s="17">
        <f>計算!AQ3035</f>
        <v/>
      </c>
      <c r="D1272" s="16">
        <f>計算!AT3035</f>
        <v/>
      </c>
      <c r="E1272" s="16">
        <f>計算!AU3035</f>
        <v/>
      </c>
      <c r="F1272" s="16">
        <f>計算!J3035</f>
        <v/>
      </c>
    </row>
    <row r="1273">
      <c r="A1273" s="16" t="n">
        <v>14700000</v>
      </c>
      <c r="B1273" s="16">
        <f>計算!AO3036</f>
        <v/>
      </c>
      <c r="C1273" s="17">
        <f>計算!AQ3036</f>
        <v/>
      </c>
      <c r="D1273" s="16">
        <f>計算!AT3036</f>
        <v/>
      </c>
      <c r="E1273" s="16">
        <f>計算!AU3036</f>
        <v/>
      </c>
      <c r="F1273" s="16">
        <f>計算!J3036</f>
        <v/>
      </c>
    </row>
    <row r="1274">
      <c r="A1274" s="16" t="n">
        <v>14710000</v>
      </c>
      <c r="B1274" s="16">
        <f>計算!AO3037</f>
        <v/>
      </c>
      <c r="C1274" s="17">
        <f>計算!AQ3037</f>
        <v/>
      </c>
      <c r="D1274" s="16">
        <f>計算!AT3037</f>
        <v/>
      </c>
      <c r="E1274" s="16">
        <f>計算!AU3037</f>
        <v/>
      </c>
      <c r="F1274" s="16">
        <f>計算!J3037</f>
        <v/>
      </c>
    </row>
    <row r="1275">
      <c r="A1275" s="16" t="n">
        <v>14720000</v>
      </c>
      <c r="B1275" s="16">
        <f>計算!AO3038</f>
        <v/>
      </c>
      <c r="C1275" s="17">
        <f>計算!AQ3038</f>
        <v/>
      </c>
      <c r="D1275" s="16">
        <f>計算!AT3038</f>
        <v/>
      </c>
      <c r="E1275" s="16">
        <f>計算!AU3038</f>
        <v/>
      </c>
      <c r="F1275" s="16">
        <f>計算!J3038</f>
        <v/>
      </c>
    </row>
    <row r="1276">
      <c r="A1276" s="16" t="n">
        <v>14730000</v>
      </c>
      <c r="B1276" s="16">
        <f>計算!AO3039</f>
        <v/>
      </c>
      <c r="C1276" s="17">
        <f>計算!AQ3039</f>
        <v/>
      </c>
      <c r="D1276" s="16">
        <f>計算!AT3039</f>
        <v/>
      </c>
      <c r="E1276" s="16">
        <f>計算!AU3039</f>
        <v/>
      </c>
      <c r="F1276" s="16">
        <f>計算!J3039</f>
        <v/>
      </c>
    </row>
    <row r="1277">
      <c r="A1277" s="16" t="n">
        <v>14740000</v>
      </c>
      <c r="B1277" s="16">
        <f>計算!AO3040</f>
        <v/>
      </c>
      <c r="C1277" s="17">
        <f>計算!AQ3040</f>
        <v/>
      </c>
      <c r="D1277" s="16">
        <f>計算!AT3040</f>
        <v/>
      </c>
      <c r="E1277" s="16">
        <f>計算!AU3040</f>
        <v/>
      </c>
      <c r="F1277" s="16">
        <f>計算!J3040</f>
        <v/>
      </c>
    </row>
    <row r="1278">
      <c r="A1278" s="16" t="n">
        <v>14750000</v>
      </c>
      <c r="B1278" s="16">
        <f>計算!AO3041</f>
        <v/>
      </c>
      <c r="C1278" s="17">
        <f>計算!AQ3041</f>
        <v/>
      </c>
      <c r="D1278" s="16">
        <f>計算!AT3041</f>
        <v/>
      </c>
      <c r="E1278" s="16">
        <f>計算!AU3041</f>
        <v/>
      </c>
      <c r="F1278" s="16">
        <f>計算!J3041</f>
        <v/>
      </c>
    </row>
    <row r="1279">
      <c r="A1279" s="16" t="n">
        <v>14760000</v>
      </c>
      <c r="B1279" s="16">
        <f>計算!AO3042</f>
        <v/>
      </c>
      <c r="C1279" s="17">
        <f>計算!AQ3042</f>
        <v/>
      </c>
      <c r="D1279" s="16">
        <f>計算!AT3042</f>
        <v/>
      </c>
      <c r="E1279" s="16">
        <f>計算!AU3042</f>
        <v/>
      </c>
      <c r="F1279" s="16">
        <f>計算!J3042</f>
        <v/>
      </c>
    </row>
    <row r="1280">
      <c r="A1280" s="16" t="n">
        <v>14770000</v>
      </c>
      <c r="B1280" s="16">
        <f>計算!AO3043</f>
        <v/>
      </c>
      <c r="C1280" s="17">
        <f>計算!AQ3043</f>
        <v/>
      </c>
      <c r="D1280" s="16">
        <f>計算!AT3043</f>
        <v/>
      </c>
      <c r="E1280" s="16">
        <f>計算!AU3043</f>
        <v/>
      </c>
      <c r="F1280" s="16">
        <f>計算!J3043</f>
        <v/>
      </c>
    </row>
    <row r="1281">
      <c r="A1281" s="16" t="n">
        <v>14780000</v>
      </c>
      <c r="B1281" s="16">
        <f>計算!AO3044</f>
        <v/>
      </c>
      <c r="C1281" s="17">
        <f>計算!AQ3044</f>
        <v/>
      </c>
      <c r="D1281" s="16">
        <f>計算!AT3044</f>
        <v/>
      </c>
      <c r="E1281" s="16">
        <f>計算!AU3044</f>
        <v/>
      </c>
      <c r="F1281" s="16">
        <f>計算!J3044</f>
        <v/>
      </c>
    </row>
    <row r="1282">
      <c r="A1282" s="16" t="n">
        <v>14790000</v>
      </c>
      <c r="B1282" s="16">
        <f>計算!AO3045</f>
        <v/>
      </c>
      <c r="C1282" s="17">
        <f>計算!AQ3045</f>
        <v/>
      </c>
      <c r="D1282" s="16">
        <f>計算!AT3045</f>
        <v/>
      </c>
      <c r="E1282" s="16">
        <f>計算!AU3045</f>
        <v/>
      </c>
      <c r="F1282" s="16">
        <f>計算!J3045</f>
        <v/>
      </c>
    </row>
    <row r="1283">
      <c r="A1283" s="16" t="n">
        <v>14800000</v>
      </c>
      <c r="B1283" s="16">
        <f>計算!AO3046</f>
        <v/>
      </c>
      <c r="C1283" s="17">
        <f>計算!AQ3046</f>
        <v/>
      </c>
      <c r="D1283" s="16">
        <f>計算!AT3046</f>
        <v/>
      </c>
      <c r="E1283" s="16">
        <f>計算!AU3046</f>
        <v/>
      </c>
      <c r="F1283" s="16">
        <f>計算!J3046</f>
        <v/>
      </c>
    </row>
    <row r="1284">
      <c r="A1284" s="16" t="n">
        <v>14810000</v>
      </c>
      <c r="B1284" s="16">
        <f>計算!AO3047</f>
        <v/>
      </c>
      <c r="C1284" s="17">
        <f>計算!AQ3047</f>
        <v/>
      </c>
      <c r="D1284" s="16">
        <f>計算!AT3047</f>
        <v/>
      </c>
      <c r="E1284" s="16">
        <f>計算!AU3047</f>
        <v/>
      </c>
      <c r="F1284" s="16">
        <f>計算!J3047</f>
        <v/>
      </c>
    </row>
    <row r="1285">
      <c r="A1285" s="16" t="n">
        <v>14820000</v>
      </c>
      <c r="B1285" s="16">
        <f>計算!AO3048</f>
        <v/>
      </c>
      <c r="C1285" s="17">
        <f>計算!AQ3048</f>
        <v/>
      </c>
      <c r="D1285" s="16">
        <f>計算!AT3048</f>
        <v/>
      </c>
      <c r="E1285" s="16">
        <f>計算!AU3048</f>
        <v/>
      </c>
      <c r="F1285" s="16">
        <f>計算!J3048</f>
        <v/>
      </c>
    </row>
    <row r="1286">
      <c r="A1286" s="16" t="n">
        <v>14830000</v>
      </c>
      <c r="B1286" s="16">
        <f>計算!AO3049</f>
        <v/>
      </c>
      <c r="C1286" s="17">
        <f>計算!AQ3049</f>
        <v/>
      </c>
      <c r="D1286" s="16">
        <f>計算!AT3049</f>
        <v/>
      </c>
      <c r="E1286" s="16">
        <f>計算!AU3049</f>
        <v/>
      </c>
      <c r="F1286" s="16">
        <f>計算!J3049</f>
        <v/>
      </c>
    </row>
    <row r="1287">
      <c r="A1287" s="16" t="n">
        <v>14840000</v>
      </c>
      <c r="B1287" s="16">
        <f>計算!AO3050</f>
        <v/>
      </c>
      <c r="C1287" s="17">
        <f>計算!AQ3050</f>
        <v/>
      </c>
      <c r="D1287" s="16">
        <f>計算!AT3050</f>
        <v/>
      </c>
      <c r="E1287" s="16">
        <f>計算!AU3050</f>
        <v/>
      </c>
      <c r="F1287" s="16">
        <f>計算!J3050</f>
        <v/>
      </c>
    </row>
    <row r="1288">
      <c r="A1288" s="16" t="n">
        <v>14850000</v>
      </c>
      <c r="B1288" s="16">
        <f>計算!AO3051</f>
        <v/>
      </c>
      <c r="C1288" s="17">
        <f>計算!AQ3051</f>
        <v/>
      </c>
      <c r="D1288" s="16">
        <f>計算!AT3051</f>
        <v/>
      </c>
      <c r="E1288" s="16">
        <f>計算!AU3051</f>
        <v/>
      </c>
      <c r="F1288" s="16">
        <f>計算!J3051</f>
        <v/>
      </c>
    </row>
    <row r="1289">
      <c r="A1289" s="16" t="n">
        <v>14860000</v>
      </c>
      <c r="B1289" s="16">
        <f>計算!AO3052</f>
        <v/>
      </c>
      <c r="C1289" s="17">
        <f>計算!AQ3052</f>
        <v/>
      </c>
      <c r="D1289" s="16">
        <f>計算!AT3052</f>
        <v/>
      </c>
      <c r="E1289" s="16">
        <f>計算!AU3052</f>
        <v/>
      </c>
      <c r="F1289" s="16">
        <f>計算!J3052</f>
        <v/>
      </c>
    </row>
    <row r="1290">
      <c r="A1290" s="16" t="n">
        <v>14870000</v>
      </c>
      <c r="B1290" s="16">
        <f>計算!AO3053</f>
        <v/>
      </c>
      <c r="C1290" s="17">
        <f>計算!AQ3053</f>
        <v/>
      </c>
      <c r="D1290" s="16">
        <f>計算!AT3053</f>
        <v/>
      </c>
      <c r="E1290" s="16">
        <f>計算!AU3053</f>
        <v/>
      </c>
      <c r="F1290" s="16">
        <f>計算!J3053</f>
        <v/>
      </c>
    </row>
    <row r="1291">
      <c r="A1291" s="16" t="n">
        <v>14880000</v>
      </c>
      <c r="B1291" s="16">
        <f>計算!AO3054</f>
        <v/>
      </c>
      <c r="C1291" s="17">
        <f>計算!AQ3054</f>
        <v/>
      </c>
      <c r="D1291" s="16">
        <f>計算!AT3054</f>
        <v/>
      </c>
      <c r="E1291" s="16">
        <f>計算!AU3054</f>
        <v/>
      </c>
      <c r="F1291" s="16">
        <f>計算!J3054</f>
        <v/>
      </c>
    </row>
    <row r="1292">
      <c r="A1292" s="16" t="n">
        <v>14890000</v>
      </c>
      <c r="B1292" s="16">
        <f>計算!AO3055</f>
        <v/>
      </c>
      <c r="C1292" s="17">
        <f>計算!AQ3055</f>
        <v/>
      </c>
      <c r="D1292" s="16">
        <f>計算!AT3055</f>
        <v/>
      </c>
      <c r="E1292" s="16">
        <f>計算!AU3055</f>
        <v/>
      </c>
      <c r="F1292" s="16">
        <f>計算!J3055</f>
        <v/>
      </c>
    </row>
    <row r="1293">
      <c r="A1293" s="16" t="n">
        <v>14900000</v>
      </c>
      <c r="B1293" s="16">
        <f>計算!AO3056</f>
        <v/>
      </c>
      <c r="C1293" s="17">
        <f>計算!AQ3056</f>
        <v/>
      </c>
      <c r="D1293" s="16">
        <f>計算!AT3056</f>
        <v/>
      </c>
      <c r="E1293" s="16">
        <f>計算!AU3056</f>
        <v/>
      </c>
      <c r="F1293" s="16">
        <f>計算!J3056</f>
        <v/>
      </c>
    </row>
    <row r="1294">
      <c r="A1294" s="16" t="n">
        <v>14910000</v>
      </c>
      <c r="B1294" s="16">
        <f>計算!AO3057</f>
        <v/>
      </c>
      <c r="C1294" s="17">
        <f>計算!AQ3057</f>
        <v/>
      </c>
      <c r="D1294" s="16">
        <f>計算!AT3057</f>
        <v/>
      </c>
      <c r="E1294" s="16">
        <f>計算!AU3057</f>
        <v/>
      </c>
      <c r="F1294" s="16">
        <f>計算!J3057</f>
        <v/>
      </c>
    </row>
    <row r="1295">
      <c r="A1295" s="16" t="n">
        <v>14920000</v>
      </c>
      <c r="B1295" s="16">
        <f>計算!AO3058</f>
        <v/>
      </c>
      <c r="C1295" s="17">
        <f>計算!AQ3058</f>
        <v/>
      </c>
      <c r="D1295" s="16">
        <f>計算!AT3058</f>
        <v/>
      </c>
      <c r="E1295" s="16">
        <f>計算!AU3058</f>
        <v/>
      </c>
      <c r="F1295" s="16">
        <f>計算!J3058</f>
        <v/>
      </c>
    </row>
    <row r="1296">
      <c r="A1296" s="16" t="n">
        <v>14930000</v>
      </c>
      <c r="B1296" s="16">
        <f>計算!AO3059</f>
        <v/>
      </c>
      <c r="C1296" s="17">
        <f>計算!AQ3059</f>
        <v/>
      </c>
      <c r="D1296" s="16">
        <f>計算!AT3059</f>
        <v/>
      </c>
      <c r="E1296" s="16">
        <f>計算!AU3059</f>
        <v/>
      </c>
      <c r="F1296" s="16">
        <f>計算!J3059</f>
        <v/>
      </c>
    </row>
    <row r="1297">
      <c r="A1297" s="16" t="n">
        <v>14940000</v>
      </c>
      <c r="B1297" s="16">
        <f>計算!AO3060</f>
        <v/>
      </c>
      <c r="C1297" s="17">
        <f>計算!AQ3060</f>
        <v/>
      </c>
      <c r="D1297" s="16">
        <f>計算!AT3060</f>
        <v/>
      </c>
      <c r="E1297" s="16">
        <f>計算!AU3060</f>
        <v/>
      </c>
      <c r="F1297" s="16">
        <f>計算!J3060</f>
        <v/>
      </c>
    </row>
    <row r="1298">
      <c r="A1298" s="16" t="n">
        <v>14950000</v>
      </c>
      <c r="B1298" s="16">
        <f>計算!AO3061</f>
        <v/>
      </c>
      <c r="C1298" s="17">
        <f>計算!AQ3061</f>
        <v/>
      </c>
      <c r="D1298" s="16">
        <f>計算!AT3061</f>
        <v/>
      </c>
      <c r="E1298" s="16">
        <f>計算!AU3061</f>
        <v/>
      </c>
      <c r="F1298" s="16">
        <f>計算!J3061</f>
        <v/>
      </c>
    </row>
    <row r="1299">
      <c r="A1299" s="16" t="n">
        <v>14960000</v>
      </c>
      <c r="B1299" s="16">
        <f>計算!AO3062</f>
        <v/>
      </c>
      <c r="C1299" s="17">
        <f>計算!AQ3062</f>
        <v/>
      </c>
      <c r="D1299" s="16">
        <f>計算!AT3062</f>
        <v/>
      </c>
      <c r="E1299" s="16">
        <f>計算!AU3062</f>
        <v/>
      </c>
      <c r="F1299" s="16">
        <f>計算!J3062</f>
        <v/>
      </c>
    </row>
    <row r="1300">
      <c r="A1300" s="16" t="n">
        <v>14970000</v>
      </c>
      <c r="B1300" s="16">
        <f>計算!AO3063</f>
        <v/>
      </c>
      <c r="C1300" s="17">
        <f>計算!AQ3063</f>
        <v/>
      </c>
      <c r="D1300" s="16">
        <f>計算!AT3063</f>
        <v/>
      </c>
      <c r="E1300" s="16">
        <f>計算!AU3063</f>
        <v/>
      </c>
      <c r="F1300" s="16">
        <f>計算!J3063</f>
        <v/>
      </c>
    </row>
    <row r="1301">
      <c r="A1301" s="16" t="n">
        <v>14980000</v>
      </c>
      <c r="B1301" s="16">
        <f>計算!AO3064</f>
        <v/>
      </c>
      <c r="C1301" s="17">
        <f>計算!AQ3064</f>
        <v/>
      </c>
      <c r="D1301" s="16">
        <f>計算!AT3064</f>
        <v/>
      </c>
      <c r="E1301" s="16">
        <f>計算!AU3064</f>
        <v/>
      </c>
      <c r="F1301" s="16">
        <f>計算!J3064</f>
        <v/>
      </c>
    </row>
    <row r="1302">
      <c r="A1302" s="16" t="n">
        <v>14990000</v>
      </c>
      <c r="B1302" s="16">
        <f>計算!AO3065</f>
        <v/>
      </c>
      <c r="C1302" s="17">
        <f>計算!AQ3065</f>
        <v/>
      </c>
      <c r="D1302" s="16">
        <f>計算!AT3065</f>
        <v/>
      </c>
      <c r="E1302" s="16">
        <f>計算!AU3065</f>
        <v/>
      </c>
      <c r="F1302" s="16">
        <f>計算!J3065</f>
        <v/>
      </c>
    </row>
    <row r="1303">
      <c r="A1303" s="16" t="n">
        <v>15000000</v>
      </c>
      <c r="B1303" s="16">
        <f>計算!AO3066</f>
        <v/>
      </c>
      <c r="C1303" s="17">
        <f>計算!AQ3066</f>
        <v/>
      </c>
      <c r="D1303" s="16">
        <f>計算!AT3066</f>
        <v/>
      </c>
      <c r="E1303" s="16">
        <f>計算!AU3066</f>
        <v/>
      </c>
      <c r="F1303" s="16">
        <f>計算!J3066</f>
        <v/>
      </c>
    </row>
    <row r="1304">
      <c r="A1304" s="16" t="n">
        <v>15010000</v>
      </c>
      <c r="B1304" s="16">
        <f>計算!AO3067</f>
        <v/>
      </c>
      <c r="C1304" s="17">
        <f>計算!AQ3067</f>
        <v/>
      </c>
      <c r="D1304" s="16">
        <f>計算!AT3067</f>
        <v/>
      </c>
      <c r="E1304" s="16">
        <f>計算!AU3067</f>
        <v/>
      </c>
      <c r="F1304" s="16">
        <f>計算!J3067</f>
        <v/>
      </c>
    </row>
    <row r="1305">
      <c r="A1305" s="16" t="n">
        <v>15020000</v>
      </c>
      <c r="B1305" s="16">
        <f>計算!AO3068</f>
        <v/>
      </c>
      <c r="C1305" s="17">
        <f>計算!AQ3068</f>
        <v/>
      </c>
      <c r="D1305" s="16">
        <f>計算!AT3068</f>
        <v/>
      </c>
      <c r="E1305" s="16">
        <f>計算!AU3068</f>
        <v/>
      </c>
      <c r="F1305" s="16">
        <f>計算!J3068</f>
        <v/>
      </c>
    </row>
    <row r="1306">
      <c r="A1306" s="16" t="n">
        <v>15030000</v>
      </c>
      <c r="B1306" s="16">
        <f>計算!AO3069</f>
        <v/>
      </c>
      <c r="C1306" s="17">
        <f>計算!AQ3069</f>
        <v/>
      </c>
      <c r="D1306" s="16">
        <f>計算!AT3069</f>
        <v/>
      </c>
      <c r="E1306" s="16">
        <f>計算!AU3069</f>
        <v/>
      </c>
      <c r="F1306" s="16">
        <f>計算!J3069</f>
        <v/>
      </c>
    </row>
    <row r="1307">
      <c r="A1307" s="16" t="n">
        <v>15040000</v>
      </c>
      <c r="B1307" s="16">
        <f>計算!AO3070</f>
        <v/>
      </c>
      <c r="C1307" s="17">
        <f>計算!AQ3070</f>
        <v/>
      </c>
      <c r="D1307" s="16">
        <f>計算!AT3070</f>
        <v/>
      </c>
      <c r="E1307" s="16">
        <f>計算!AU3070</f>
        <v/>
      </c>
      <c r="F1307" s="16">
        <f>計算!J3070</f>
        <v/>
      </c>
    </row>
    <row r="1308">
      <c r="A1308" s="16" t="n">
        <v>15050000</v>
      </c>
      <c r="B1308" s="16">
        <f>計算!AO3071</f>
        <v/>
      </c>
      <c r="C1308" s="17">
        <f>計算!AQ3071</f>
        <v/>
      </c>
      <c r="D1308" s="16">
        <f>計算!AT3071</f>
        <v/>
      </c>
      <c r="E1308" s="16">
        <f>計算!AU3071</f>
        <v/>
      </c>
      <c r="F1308" s="16">
        <f>計算!J3071</f>
        <v/>
      </c>
    </row>
    <row r="1309">
      <c r="A1309" s="16" t="n">
        <v>15060000</v>
      </c>
      <c r="B1309" s="16">
        <f>計算!AO3072</f>
        <v/>
      </c>
      <c r="C1309" s="17">
        <f>計算!AQ3072</f>
        <v/>
      </c>
      <c r="D1309" s="16">
        <f>計算!AT3072</f>
        <v/>
      </c>
      <c r="E1309" s="16">
        <f>計算!AU3072</f>
        <v/>
      </c>
      <c r="F1309" s="16">
        <f>計算!J3072</f>
        <v/>
      </c>
    </row>
    <row r="1310">
      <c r="A1310" s="16" t="n">
        <v>15070000</v>
      </c>
      <c r="B1310" s="16">
        <f>計算!AO3073</f>
        <v/>
      </c>
      <c r="C1310" s="17">
        <f>計算!AQ3073</f>
        <v/>
      </c>
      <c r="D1310" s="16">
        <f>計算!AT3073</f>
        <v/>
      </c>
      <c r="E1310" s="16">
        <f>計算!AU3073</f>
        <v/>
      </c>
      <c r="F1310" s="16">
        <f>計算!J3073</f>
        <v/>
      </c>
    </row>
    <row r="1311">
      <c r="A1311" s="16" t="n">
        <v>15080000</v>
      </c>
      <c r="B1311" s="16">
        <f>計算!AO3074</f>
        <v/>
      </c>
      <c r="C1311" s="17">
        <f>計算!AQ3074</f>
        <v/>
      </c>
      <c r="D1311" s="16">
        <f>計算!AT3074</f>
        <v/>
      </c>
      <c r="E1311" s="16">
        <f>計算!AU3074</f>
        <v/>
      </c>
      <c r="F1311" s="16">
        <f>計算!J3074</f>
        <v/>
      </c>
    </row>
    <row r="1312">
      <c r="A1312" s="16" t="n">
        <v>15090000</v>
      </c>
      <c r="B1312" s="16">
        <f>計算!AO3075</f>
        <v/>
      </c>
      <c r="C1312" s="17">
        <f>計算!AQ3075</f>
        <v/>
      </c>
      <c r="D1312" s="16">
        <f>計算!AT3075</f>
        <v/>
      </c>
      <c r="E1312" s="16">
        <f>計算!AU3075</f>
        <v/>
      </c>
      <c r="F1312" s="16">
        <f>計算!J3075</f>
        <v/>
      </c>
    </row>
    <row r="1313">
      <c r="A1313" s="16" t="n">
        <v>15100000</v>
      </c>
      <c r="B1313" s="16">
        <f>計算!AO3076</f>
        <v/>
      </c>
      <c r="C1313" s="17">
        <f>計算!AQ3076</f>
        <v/>
      </c>
      <c r="D1313" s="16">
        <f>計算!AT3076</f>
        <v/>
      </c>
      <c r="E1313" s="16">
        <f>計算!AU3076</f>
        <v/>
      </c>
      <c r="F1313" s="16">
        <f>計算!J3076</f>
        <v/>
      </c>
    </row>
    <row r="1314">
      <c r="A1314" s="16" t="n">
        <v>15110000</v>
      </c>
      <c r="B1314" s="16">
        <f>計算!AO3077</f>
        <v/>
      </c>
      <c r="C1314" s="17">
        <f>計算!AQ3077</f>
        <v/>
      </c>
      <c r="D1314" s="16">
        <f>計算!AT3077</f>
        <v/>
      </c>
      <c r="E1314" s="16">
        <f>計算!AU3077</f>
        <v/>
      </c>
      <c r="F1314" s="16">
        <f>計算!J3077</f>
        <v/>
      </c>
    </row>
    <row r="1315">
      <c r="A1315" s="16" t="n">
        <v>15120000</v>
      </c>
      <c r="B1315" s="16">
        <f>計算!AO3078</f>
        <v/>
      </c>
      <c r="C1315" s="17">
        <f>計算!AQ3078</f>
        <v/>
      </c>
      <c r="D1315" s="16">
        <f>計算!AT3078</f>
        <v/>
      </c>
      <c r="E1315" s="16">
        <f>計算!AU3078</f>
        <v/>
      </c>
      <c r="F1315" s="16">
        <f>計算!J3078</f>
        <v/>
      </c>
    </row>
    <row r="1316">
      <c r="A1316" s="16" t="n">
        <v>15130000</v>
      </c>
      <c r="B1316" s="16">
        <f>計算!AO3079</f>
        <v/>
      </c>
      <c r="C1316" s="17">
        <f>計算!AQ3079</f>
        <v/>
      </c>
      <c r="D1316" s="16">
        <f>計算!AT3079</f>
        <v/>
      </c>
      <c r="E1316" s="16">
        <f>計算!AU3079</f>
        <v/>
      </c>
      <c r="F1316" s="16">
        <f>計算!J3079</f>
        <v/>
      </c>
    </row>
    <row r="1317">
      <c r="A1317" s="16" t="n">
        <v>15140000</v>
      </c>
      <c r="B1317" s="16">
        <f>計算!AO3080</f>
        <v/>
      </c>
      <c r="C1317" s="17">
        <f>計算!AQ3080</f>
        <v/>
      </c>
      <c r="D1317" s="16">
        <f>計算!AT3080</f>
        <v/>
      </c>
      <c r="E1317" s="16">
        <f>計算!AU3080</f>
        <v/>
      </c>
      <c r="F1317" s="16">
        <f>計算!J3080</f>
        <v/>
      </c>
    </row>
    <row r="1318">
      <c r="A1318" s="16" t="n">
        <v>15150000</v>
      </c>
      <c r="B1318" s="16">
        <f>計算!AO3081</f>
        <v/>
      </c>
      <c r="C1318" s="17">
        <f>計算!AQ3081</f>
        <v/>
      </c>
      <c r="D1318" s="16">
        <f>計算!AT3081</f>
        <v/>
      </c>
      <c r="E1318" s="16">
        <f>計算!AU3081</f>
        <v/>
      </c>
      <c r="F1318" s="16">
        <f>計算!J3081</f>
        <v/>
      </c>
    </row>
    <row r="1319">
      <c r="A1319" s="16" t="n">
        <v>15160000</v>
      </c>
      <c r="B1319" s="16">
        <f>計算!AO3082</f>
        <v/>
      </c>
      <c r="C1319" s="17">
        <f>計算!AQ3082</f>
        <v/>
      </c>
      <c r="D1319" s="16">
        <f>計算!AT3082</f>
        <v/>
      </c>
      <c r="E1319" s="16">
        <f>計算!AU3082</f>
        <v/>
      </c>
      <c r="F1319" s="16">
        <f>計算!J3082</f>
        <v/>
      </c>
    </row>
    <row r="1320">
      <c r="A1320" s="16" t="n">
        <v>15170000</v>
      </c>
      <c r="B1320" s="16">
        <f>計算!AO3083</f>
        <v/>
      </c>
      <c r="C1320" s="17">
        <f>計算!AQ3083</f>
        <v/>
      </c>
      <c r="D1320" s="16">
        <f>計算!AT3083</f>
        <v/>
      </c>
      <c r="E1320" s="16">
        <f>計算!AU3083</f>
        <v/>
      </c>
      <c r="F1320" s="16">
        <f>計算!J3083</f>
        <v/>
      </c>
    </row>
    <row r="1321">
      <c r="A1321" s="16" t="n">
        <v>15180000</v>
      </c>
      <c r="B1321" s="16">
        <f>計算!AO3084</f>
        <v/>
      </c>
      <c r="C1321" s="17">
        <f>計算!AQ3084</f>
        <v/>
      </c>
      <c r="D1321" s="16">
        <f>計算!AT3084</f>
        <v/>
      </c>
      <c r="E1321" s="16">
        <f>計算!AU3084</f>
        <v/>
      </c>
      <c r="F1321" s="16">
        <f>計算!J3084</f>
        <v/>
      </c>
    </row>
    <row r="1322">
      <c r="A1322" s="16" t="n">
        <v>15190000</v>
      </c>
      <c r="B1322" s="16">
        <f>計算!AO3085</f>
        <v/>
      </c>
      <c r="C1322" s="17">
        <f>計算!AQ3085</f>
        <v/>
      </c>
      <c r="D1322" s="16">
        <f>計算!AT3085</f>
        <v/>
      </c>
      <c r="E1322" s="16">
        <f>計算!AU3085</f>
        <v/>
      </c>
      <c r="F1322" s="16">
        <f>計算!J3085</f>
        <v/>
      </c>
    </row>
    <row r="1323">
      <c r="A1323" s="16" t="n">
        <v>15200000</v>
      </c>
      <c r="B1323" s="16">
        <f>計算!AO3086</f>
        <v/>
      </c>
      <c r="C1323" s="17">
        <f>計算!AQ3086</f>
        <v/>
      </c>
      <c r="D1323" s="16">
        <f>計算!AT3086</f>
        <v/>
      </c>
      <c r="E1323" s="16">
        <f>計算!AU3086</f>
        <v/>
      </c>
      <c r="F1323" s="16">
        <f>計算!J3086</f>
        <v/>
      </c>
    </row>
    <row r="1324">
      <c r="A1324" s="16" t="n">
        <v>15210000</v>
      </c>
      <c r="B1324" s="16">
        <f>計算!AO3087</f>
        <v/>
      </c>
      <c r="C1324" s="17">
        <f>計算!AQ3087</f>
        <v/>
      </c>
      <c r="D1324" s="16">
        <f>計算!AT3087</f>
        <v/>
      </c>
      <c r="E1324" s="16">
        <f>計算!AU3087</f>
        <v/>
      </c>
      <c r="F1324" s="16">
        <f>計算!J3087</f>
        <v/>
      </c>
    </row>
    <row r="1325">
      <c r="A1325" s="16" t="n">
        <v>15220000</v>
      </c>
      <c r="B1325" s="16">
        <f>計算!AO3088</f>
        <v/>
      </c>
      <c r="C1325" s="17">
        <f>計算!AQ3088</f>
        <v/>
      </c>
      <c r="D1325" s="16">
        <f>計算!AT3088</f>
        <v/>
      </c>
      <c r="E1325" s="16">
        <f>計算!AU3088</f>
        <v/>
      </c>
      <c r="F1325" s="16">
        <f>計算!J3088</f>
        <v/>
      </c>
    </row>
    <row r="1326">
      <c r="A1326" s="16" t="n">
        <v>15230000</v>
      </c>
      <c r="B1326" s="16">
        <f>計算!AO3089</f>
        <v/>
      </c>
      <c r="C1326" s="17">
        <f>計算!AQ3089</f>
        <v/>
      </c>
      <c r="D1326" s="16">
        <f>計算!AT3089</f>
        <v/>
      </c>
      <c r="E1326" s="16">
        <f>計算!AU3089</f>
        <v/>
      </c>
      <c r="F1326" s="16">
        <f>計算!J3089</f>
        <v/>
      </c>
    </row>
    <row r="1327">
      <c r="A1327" s="16" t="n">
        <v>15240000</v>
      </c>
      <c r="B1327" s="16">
        <f>計算!AO3090</f>
        <v/>
      </c>
      <c r="C1327" s="17">
        <f>計算!AQ3090</f>
        <v/>
      </c>
      <c r="D1327" s="16">
        <f>計算!AT3090</f>
        <v/>
      </c>
      <c r="E1327" s="16">
        <f>計算!AU3090</f>
        <v/>
      </c>
      <c r="F1327" s="16">
        <f>計算!J3090</f>
        <v/>
      </c>
    </row>
    <row r="1328">
      <c r="A1328" s="16" t="n">
        <v>15250000</v>
      </c>
      <c r="B1328" s="16">
        <f>計算!AO3091</f>
        <v/>
      </c>
      <c r="C1328" s="17">
        <f>計算!AQ3091</f>
        <v/>
      </c>
      <c r="D1328" s="16">
        <f>計算!AT3091</f>
        <v/>
      </c>
      <c r="E1328" s="16">
        <f>計算!AU3091</f>
        <v/>
      </c>
      <c r="F1328" s="16">
        <f>計算!J3091</f>
        <v/>
      </c>
    </row>
    <row r="1329">
      <c r="A1329" s="16" t="n">
        <v>15260000</v>
      </c>
      <c r="B1329" s="16">
        <f>計算!AO3092</f>
        <v/>
      </c>
      <c r="C1329" s="17">
        <f>計算!AQ3092</f>
        <v/>
      </c>
      <c r="D1329" s="16">
        <f>計算!AT3092</f>
        <v/>
      </c>
      <c r="E1329" s="16">
        <f>計算!AU3092</f>
        <v/>
      </c>
      <c r="F1329" s="16">
        <f>計算!J3092</f>
        <v/>
      </c>
    </row>
    <row r="1330">
      <c r="A1330" s="16" t="n">
        <v>15270000</v>
      </c>
      <c r="B1330" s="16">
        <f>計算!AO3093</f>
        <v/>
      </c>
      <c r="C1330" s="17">
        <f>計算!AQ3093</f>
        <v/>
      </c>
      <c r="D1330" s="16">
        <f>計算!AT3093</f>
        <v/>
      </c>
      <c r="E1330" s="16">
        <f>計算!AU3093</f>
        <v/>
      </c>
      <c r="F1330" s="16">
        <f>計算!J3093</f>
        <v/>
      </c>
    </row>
    <row r="1331">
      <c r="A1331" s="16" t="n">
        <v>15280000</v>
      </c>
      <c r="B1331" s="16">
        <f>計算!AO3094</f>
        <v/>
      </c>
      <c r="C1331" s="17">
        <f>計算!AQ3094</f>
        <v/>
      </c>
      <c r="D1331" s="16">
        <f>計算!AT3094</f>
        <v/>
      </c>
      <c r="E1331" s="16">
        <f>計算!AU3094</f>
        <v/>
      </c>
      <c r="F1331" s="16">
        <f>計算!J3094</f>
        <v/>
      </c>
    </row>
    <row r="1332">
      <c r="A1332" s="16" t="n">
        <v>15290000</v>
      </c>
      <c r="B1332" s="16">
        <f>計算!AO3095</f>
        <v/>
      </c>
      <c r="C1332" s="17">
        <f>計算!AQ3095</f>
        <v/>
      </c>
      <c r="D1332" s="16">
        <f>計算!AT3095</f>
        <v/>
      </c>
      <c r="E1332" s="16">
        <f>計算!AU3095</f>
        <v/>
      </c>
      <c r="F1332" s="16">
        <f>計算!J3095</f>
        <v/>
      </c>
    </row>
    <row r="1333">
      <c r="A1333" s="16" t="n">
        <v>15300000</v>
      </c>
      <c r="B1333" s="16">
        <f>計算!AO3096</f>
        <v/>
      </c>
      <c r="C1333" s="17">
        <f>計算!AQ3096</f>
        <v/>
      </c>
      <c r="D1333" s="16">
        <f>計算!AT3096</f>
        <v/>
      </c>
      <c r="E1333" s="16">
        <f>計算!AU3096</f>
        <v/>
      </c>
      <c r="F1333" s="16">
        <f>計算!J3096</f>
        <v/>
      </c>
    </row>
    <row r="1334">
      <c r="A1334" s="16" t="n">
        <v>15310000</v>
      </c>
      <c r="B1334" s="16">
        <f>計算!AO3097</f>
        <v/>
      </c>
      <c r="C1334" s="17">
        <f>計算!AQ3097</f>
        <v/>
      </c>
      <c r="D1334" s="16">
        <f>計算!AT3097</f>
        <v/>
      </c>
      <c r="E1334" s="16">
        <f>計算!AU3097</f>
        <v/>
      </c>
      <c r="F1334" s="16">
        <f>計算!J3097</f>
        <v/>
      </c>
    </row>
    <row r="1335">
      <c r="A1335" s="16" t="n">
        <v>15320000</v>
      </c>
      <c r="B1335" s="16">
        <f>計算!AO3098</f>
        <v/>
      </c>
      <c r="C1335" s="17">
        <f>計算!AQ3098</f>
        <v/>
      </c>
      <c r="D1335" s="16">
        <f>計算!AT3098</f>
        <v/>
      </c>
      <c r="E1335" s="16">
        <f>計算!AU3098</f>
        <v/>
      </c>
      <c r="F1335" s="16">
        <f>計算!J3098</f>
        <v/>
      </c>
    </row>
    <row r="1336">
      <c r="A1336" s="16" t="n">
        <v>15330000</v>
      </c>
      <c r="B1336" s="16">
        <f>計算!AO3099</f>
        <v/>
      </c>
      <c r="C1336" s="17">
        <f>計算!AQ3099</f>
        <v/>
      </c>
      <c r="D1336" s="16">
        <f>計算!AT3099</f>
        <v/>
      </c>
      <c r="E1336" s="16">
        <f>計算!AU3099</f>
        <v/>
      </c>
      <c r="F1336" s="16">
        <f>計算!J3099</f>
        <v/>
      </c>
    </row>
    <row r="1337">
      <c r="A1337" s="16" t="n">
        <v>15340000</v>
      </c>
      <c r="B1337" s="16">
        <f>計算!AO3100</f>
        <v/>
      </c>
      <c r="C1337" s="17">
        <f>計算!AQ3100</f>
        <v/>
      </c>
      <c r="D1337" s="16">
        <f>計算!AT3100</f>
        <v/>
      </c>
      <c r="E1337" s="16">
        <f>計算!AU3100</f>
        <v/>
      </c>
      <c r="F1337" s="16">
        <f>計算!J3100</f>
        <v/>
      </c>
    </row>
    <row r="1338">
      <c r="A1338" s="16" t="n">
        <v>15350000</v>
      </c>
      <c r="B1338" s="16">
        <f>計算!AO3101</f>
        <v/>
      </c>
      <c r="C1338" s="17">
        <f>計算!AQ3101</f>
        <v/>
      </c>
      <c r="D1338" s="16">
        <f>計算!AT3101</f>
        <v/>
      </c>
      <c r="E1338" s="16">
        <f>計算!AU3101</f>
        <v/>
      </c>
      <c r="F1338" s="16">
        <f>計算!J3101</f>
        <v/>
      </c>
    </row>
    <row r="1339">
      <c r="A1339" s="16" t="n">
        <v>15360000</v>
      </c>
      <c r="B1339" s="16">
        <f>計算!AO3102</f>
        <v/>
      </c>
      <c r="C1339" s="17">
        <f>計算!AQ3102</f>
        <v/>
      </c>
      <c r="D1339" s="16">
        <f>計算!AT3102</f>
        <v/>
      </c>
      <c r="E1339" s="16">
        <f>計算!AU3102</f>
        <v/>
      </c>
      <c r="F1339" s="16">
        <f>計算!J3102</f>
        <v/>
      </c>
    </row>
    <row r="1340">
      <c r="A1340" s="16" t="n">
        <v>15370000</v>
      </c>
      <c r="B1340" s="16">
        <f>計算!AO3103</f>
        <v/>
      </c>
      <c r="C1340" s="17">
        <f>計算!AQ3103</f>
        <v/>
      </c>
      <c r="D1340" s="16">
        <f>計算!AT3103</f>
        <v/>
      </c>
      <c r="E1340" s="16">
        <f>計算!AU3103</f>
        <v/>
      </c>
      <c r="F1340" s="16">
        <f>計算!J3103</f>
        <v/>
      </c>
    </row>
    <row r="1341">
      <c r="A1341" s="16" t="n">
        <v>15380000</v>
      </c>
      <c r="B1341" s="16">
        <f>計算!AO3104</f>
        <v/>
      </c>
      <c r="C1341" s="17">
        <f>計算!AQ3104</f>
        <v/>
      </c>
      <c r="D1341" s="16">
        <f>計算!AT3104</f>
        <v/>
      </c>
      <c r="E1341" s="16">
        <f>計算!AU3104</f>
        <v/>
      </c>
      <c r="F1341" s="16">
        <f>計算!J3104</f>
        <v/>
      </c>
    </row>
    <row r="1342">
      <c r="A1342" s="16" t="n">
        <v>15390000</v>
      </c>
      <c r="B1342" s="16">
        <f>計算!AO3105</f>
        <v/>
      </c>
      <c r="C1342" s="17">
        <f>計算!AQ3105</f>
        <v/>
      </c>
      <c r="D1342" s="16">
        <f>計算!AT3105</f>
        <v/>
      </c>
      <c r="E1342" s="16">
        <f>計算!AU3105</f>
        <v/>
      </c>
      <c r="F1342" s="16">
        <f>計算!J3105</f>
        <v/>
      </c>
    </row>
    <row r="1343">
      <c r="A1343" s="16" t="n">
        <v>15400000</v>
      </c>
      <c r="B1343" s="16">
        <f>計算!AO3106</f>
        <v/>
      </c>
      <c r="C1343" s="17">
        <f>計算!AQ3106</f>
        <v/>
      </c>
      <c r="D1343" s="16">
        <f>計算!AT3106</f>
        <v/>
      </c>
      <c r="E1343" s="16">
        <f>計算!AU3106</f>
        <v/>
      </c>
      <c r="F1343" s="16">
        <f>計算!J3106</f>
        <v/>
      </c>
    </row>
    <row r="1344">
      <c r="A1344" s="16" t="n">
        <v>15410000</v>
      </c>
      <c r="B1344" s="16">
        <f>計算!AO3107</f>
        <v/>
      </c>
      <c r="C1344" s="17">
        <f>計算!AQ3107</f>
        <v/>
      </c>
      <c r="D1344" s="16">
        <f>計算!AT3107</f>
        <v/>
      </c>
      <c r="E1344" s="16">
        <f>計算!AU3107</f>
        <v/>
      </c>
      <c r="F1344" s="16">
        <f>計算!J3107</f>
        <v/>
      </c>
    </row>
    <row r="1345">
      <c r="A1345" s="16" t="n">
        <v>15420000</v>
      </c>
      <c r="B1345" s="16">
        <f>計算!AO3108</f>
        <v/>
      </c>
      <c r="C1345" s="17">
        <f>計算!AQ3108</f>
        <v/>
      </c>
      <c r="D1345" s="16">
        <f>計算!AT3108</f>
        <v/>
      </c>
      <c r="E1345" s="16">
        <f>計算!AU3108</f>
        <v/>
      </c>
      <c r="F1345" s="16">
        <f>計算!J3108</f>
        <v/>
      </c>
    </row>
    <row r="1346">
      <c r="A1346" s="16" t="n">
        <v>15430000</v>
      </c>
      <c r="B1346" s="16">
        <f>計算!AO3109</f>
        <v/>
      </c>
      <c r="C1346" s="17">
        <f>計算!AQ3109</f>
        <v/>
      </c>
      <c r="D1346" s="16">
        <f>計算!AT3109</f>
        <v/>
      </c>
      <c r="E1346" s="16">
        <f>計算!AU3109</f>
        <v/>
      </c>
      <c r="F1346" s="16">
        <f>計算!J3109</f>
        <v/>
      </c>
    </row>
    <row r="1347">
      <c r="A1347" s="16" t="n">
        <v>15440000</v>
      </c>
      <c r="B1347" s="16">
        <f>計算!AO3110</f>
        <v/>
      </c>
      <c r="C1347" s="17">
        <f>計算!AQ3110</f>
        <v/>
      </c>
      <c r="D1347" s="16">
        <f>計算!AT3110</f>
        <v/>
      </c>
      <c r="E1347" s="16">
        <f>計算!AU3110</f>
        <v/>
      </c>
      <c r="F1347" s="16">
        <f>計算!J3110</f>
        <v/>
      </c>
    </row>
    <row r="1348">
      <c r="A1348" s="16" t="n">
        <v>15450000</v>
      </c>
      <c r="B1348" s="16">
        <f>計算!AO3111</f>
        <v/>
      </c>
      <c r="C1348" s="17">
        <f>計算!AQ3111</f>
        <v/>
      </c>
      <c r="D1348" s="16">
        <f>計算!AT3111</f>
        <v/>
      </c>
      <c r="E1348" s="16">
        <f>計算!AU3111</f>
        <v/>
      </c>
      <c r="F1348" s="16">
        <f>計算!J3111</f>
        <v/>
      </c>
    </row>
    <row r="1349">
      <c r="A1349" s="16" t="n">
        <v>15460000</v>
      </c>
      <c r="B1349" s="16">
        <f>計算!AO3112</f>
        <v/>
      </c>
      <c r="C1349" s="17">
        <f>計算!AQ3112</f>
        <v/>
      </c>
      <c r="D1349" s="16">
        <f>計算!AT3112</f>
        <v/>
      </c>
      <c r="E1349" s="16">
        <f>計算!AU3112</f>
        <v/>
      </c>
      <c r="F1349" s="16">
        <f>計算!J3112</f>
        <v/>
      </c>
    </row>
    <row r="1350">
      <c r="A1350" s="16" t="n">
        <v>15470000</v>
      </c>
      <c r="B1350" s="16">
        <f>計算!AO3113</f>
        <v/>
      </c>
      <c r="C1350" s="17">
        <f>計算!AQ3113</f>
        <v/>
      </c>
      <c r="D1350" s="16">
        <f>計算!AT3113</f>
        <v/>
      </c>
      <c r="E1350" s="16">
        <f>計算!AU3113</f>
        <v/>
      </c>
      <c r="F1350" s="16">
        <f>計算!J3113</f>
        <v/>
      </c>
    </row>
    <row r="1351">
      <c r="A1351" s="16" t="n">
        <v>15480000</v>
      </c>
      <c r="B1351" s="16">
        <f>計算!AO3114</f>
        <v/>
      </c>
      <c r="C1351" s="17">
        <f>計算!AQ3114</f>
        <v/>
      </c>
      <c r="D1351" s="16">
        <f>計算!AT3114</f>
        <v/>
      </c>
      <c r="E1351" s="16">
        <f>計算!AU3114</f>
        <v/>
      </c>
      <c r="F1351" s="16">
        <f>計算!J3114</f>
        <v/>
      </c>
    </row>
    <row r="1352">
      <c r="A1352" s="16" t="n">
        <v>15490000</v>
      </c>
      <c r="B1352" s="16">
        <f>計算!AO3115</f>
        <v/>
      </c>
      <c r="C1352" s="17">
        <f>計算!AQ3115</f>
        <v/>
      </c>
      <c r="D1352" s="16">
        <f>計算!AT3115</f>
        <v/>
      </c>
      <c r="E1352" s="16">
        <f>計算!AU3115</f>
        <v/>
      </c>
      <c r="F1352" s="16">
        <f>計算!J3115</f>
        <v/>
      </c>
    </row>
    <row r="1353">
      <c r="A1353" s="16" t="n">
        <v>15500000</v>
      </c>
      <c r="B1353" s="16">
        <f>計算!AO3116</f>
        <v/>
      </c>
      <c r="C1353" s="17">
        <f>計算!AQ3116</f>
        <v/>
      </c>
      <c r="D1353" s="16">
        <f>計算!AT3116</f>
        <v/>
      </c>
      <c r="E1353" s="16">
        <f>計算!AU3116</f>
        <v/>
      </c>
      <c r="F1353" s="16">
        <f>計算!J3116</f>
        <v/>
      </c>
    </row>
    <row r="1354">
      <c r="A1354" s="16" t="n">
        <v>15510000</v>
      </c>
      <c r="B1354" s="16">
        <f>計算!AO3117</f>
        <v/>
      </c>
      <c r="C1354" s="17">
        <f>計算!AQ3117</f>
        <v/>
      </c>
      <c r="D1354" s="16">
        <f>計算!AT3117</f>
        <v/>
      </c>
      <c r="E1354" s="16">
        <f>計算!AU3117</f>
        <v/>
      </c>
      <c r="F1354" s="16">
        <f>計算!J3117</f>
        <v/>
      </c>
    </row>
    <row r="1355">
      <c r="A1355" s="16" t="n">
        <v>15520000</v>
      </c>
      <c r="B1355" s="16">
        <f>計算!AO3118</f>
        <v/>
      </c>
      <c r="C1355" s="17">
        <f>計算!AQ3118</f>
        <v/>
      </c>
      <c r="D1355" s="16">
        <f>計算!AT3118</f>
        <v/>
      </c>
      <c r="E1355" s="16">
        <f>計算!AU3118</f>
        <v/>
      </c>
      <c r="F1355" s="16">
        <f>計算!J3118</f>
        <v/>
      </c>
    </row>
    <row r="1356">
      <c r="A1356" s="16" t="n">
        <v>15530000</v>
      </c>
      <c r="B1356" s="16">
        <f>計算!AO3119</f>
        <v/>
      </c>
      <c r="C1356" s="17">
        <f>計算!AQ3119</f>
        <v/>
      </c>
      <c r="D1356" s="16">
        <f>計算!AT3119</f>
        <v/>
      </c>
      <c r="E1356" s="16">
        <f>計算!AU3119</f>
        <v/>
      </c>
      <c r="F1356" s="16">
        <f>計算!J3119</f>
        <v/>
      </c>
    </row>
    <row r="1357">
      <c r="A1357" s="16" t="n">
        <v>15540000</v>
      </c>
      <c r="B1357" s="16">
        <f>計算!AO3120</f>
        <v/>
      </c>
      <c r="C1357" s="17">
        <f>計算!AQ3120</f>
        <v/>
      </c>
      <c r="D1357" s="16">
        <f>計算!AT3120</f>
        <v/>
      </c>
      <c r="E1357" s="16">
        <f>計算!AU3120</f>
        <v/>
      </c>
      <c r="F1357" s="16">
        <f>計算!J3120</f>
        <v/>
      </c>
    </row>
    <row r="1358">
      <c r="A1358" s="16" t="n">
        <v>15550000</v>
      </c>
      <c r="B1358" s="16">
        <f>計算!AO3121</f>
        <v/>
      </c>
      <c r="C1358" s="17">
        <f>計算!AQ3121</f>
        <v/>
      </c>
      <c r="D1358" s="16">
        <f>計算!AT3121</f>
        <v/>
      </c>
      <c r="E1358" s="16">
        <f>計算!AU3121</f>
        <v/>
      </c>
      <c r="F1358" s="16">
        <f>計算!J3121</f>
        <v/>
      </c>
    </row>
    <row r="1359">
      <c r="A1359" s="16" t="n">
        <v>15560000</v>
      </c>
      <c r="B1359" s="16">
        <f>計算!AO3122</f>
        <v/>
      </c>
      <c r="C1359" s="17">
        <f>計算!AQ3122</f>
        <v/>
      </c>
      <c r="D1359" s="16">
        <f>計算!AT3122</f>
        <v/>
      </c>
      <c r="E1359" s="16">
        <f>計算!AU3122</f>
        <v/>
      </c>
      <c r="F1359" s="16">
        <f>計算!J3122</f>
        <v/>
      </c>
    </row>
    <row r="1360">
      <c r="A1360" s="16" t="n">
        <v>15570000</v>
      </c>
      <c r="B1360" s="16">
        <f>計算!AO3123</f>
        <v/>
      </c>
      <c r="C1360" s="17">
        <f>計算!AQ3123</f>
        <v/>
      </c>
      <c r="D1360" s="16">
        <f>計算!AT3123</f>
        <v/>
      </c>
      <c r="E1360" s="16">
        <f>計算!AU3123</f>
        <v/>
      </c>
      <c r="F1360" s="16">
        <f>計算!J3123</f>
        <v/>
      </c>
    </row>
    <row r="1361">
      <c r="A1361" s="16" t="n">
        <v>15580000</v>
      </c>
      <c r="B1361" s="16">
        <f>計算!AO3124</f>
        <v/>
      </c>
      <c r="C1361" s="17">
        <f>計算!AQ3124</f>
        <v/>
      </c>
      <c r="D1361" s="16">
        <f>計算!AT3124</f>
        <v/>
      </c>
      <c r="E1361" s="16">
        <f>計算!AU3124</f>
        <v/>
      </c>
      <c r="F1361" s="16">
        <f>計算!J3124</f>
        <v/>
      </c>
    </row>
    <row r="1362">
      <c r="A1362" s="16" t="n">
        <v>15590000</v>
      </c>
      <c r="B1362" s="16">
        <f>計算!AO3125</f>
        <v/>
      </c>
      <c r="C1362" s="17">
        <f>計算!AQ3125</f>
        <v/>
      </c>
      <c r="D1362" s="16">
        <f>計算!AT3125</f>
        <v/>
      </c>
      <c r="E1362" s="16">
        <f>計算!AU3125</f>
        <v/>
      </c>
      <c r="F1362" s="16">
        <f>計算!J3125</f>
        <v/>
      </c>
    </row>
    <row r="1363">
      <c r="A1363" s="16" t="n">
        <v>15600000</v>
      </c>
      <c r="B1363" s="16">
        <f>計算!AO3126</f>
        <v/>
      </c>
      <c r="C1363" s="17">
        <f>計算!AQ3126</f>
        <v/>
      </c>
      <c r="D1363" s="16">
        <f>計算!AT3126</f>
        <v/>
      </c>
      <c r="E1363" s="16">
        <f>計算!AU3126</f>
        <v/>
      </c>
      <c r="F1363" s="16">
        <f>計算!J3126</f>
        <v/>
      </c>
    </row>
    <row r="1364">
      <c r="A1364" s="16" t="n">
        <v>15610000</v>
      </c>
      <c r="B1364" s="16">
        <f>計算!AO3127</f>
        <v/>
      </c>
      <c r="C1364" s="17">
        <f>計算!AQ3127</f>
        <v/>
      </c>
      <c r="D1364" s="16">
        <f>計算!AT3127</f>
        <v/>
      </c>
      <c r="E1364" s="16">
        <f>計算!AU3127</f>
        <v/>
      </c>
      <c r="F1364" s="16">
        <f>計算!J3127</f>
        <v/>
      </c>
    </row>
    <row r="1365">
      <c r="A1365" s="16" t="n">
        <v>15620000</v>
      </c>
      <c r="B1365" s="16">
        <f>計算!AO3128</f>
        <v/>
      </c>
      <c r="C1365" s="17">
        <f>計算!AQ3128</f>
        <v/>
      </c>
      <c r="D1365" s="16">
        <f>計算!AT3128</f>
        <v/>
      </c>
      <c r="E1365" s="16">
        <f>計算!AU3128</f>
        <v/>
      </c>
      <c r="F1365" s="16">
        <f>計算!J3128</f>
        <v/>
      </c>
    </row>
    <row r="1366">
      <c r="A1366" s="16" t="n">
        <v>15630000</v>
      </c>
      <c r="B1366" s="16">
        <f>計算!AO3129</f>
        <v/>
      </c>
      <c r="C1366" s="17">
        <f>計算!AQ3129</f>
        <v/>
      </c>
      <c r="D1366" s="16">
        <f>計算!AT3129</f>
        <v/>
      </c>
      <c r="E1366" s="16">
        <f>計算!AU3129</f>
        <v/>
      </c>
      <c r="F1366" s="16">
        <f>計算!J3129</f>
        <v/>
      </c>
    </row>
    <row r="1367">
      <c r="A1367" s="16" t="n">
        <v>15640000</v>
      </c>
      <c r="B1367" s="16">
        <f>計算!AO3130</f>
        <v/>
      </c>
      <c r="C1367" s="17">
        <f>計算!AQ3130</f>
        <v/>
      </c>
      <c r="D1367" s="16">
        <f>計算!AT3130</f>
        <v/>
      </c>
      <c r="E1367" s="16">
        <f>計算!AU3130</f>
        <v/>
      </c>
      <c r="F1367" s="16">
        <f>計算!J3130</f>
        <v/>
      </c>
    </row>
    <row r="1368">
      <c r="A1368" s="16" t="n">
        <v>15650000</v>
      </c>
      <c r="B1368" s="16">
        <f>計算!AO3131</f>
        <v/>
      </c>
      <c r="C1368" s="17">
        <f>計算!AQ3131</f>
        <v/>
      </c>
      <c r="D1368" s="16">
        <f>計算!AT3131</f>
        <v/>
      </c>
      <c r="E1368" s="16">
        <f>計算!AU3131</f>
        <v/>
      </c>
      <c r="F1368" s="16">
        <f>計算!J3131</f>
        <v/>
      </c>
    </row>
    <row r="1369">
      <c r="A1369" s="16" t="n">
        <v>15660000</v>
      </c>
      <c r="B1369" s="16">
        <f>計算!AO3132</f>
        <v/>
      </c>
      <c r="C1369" s="17">
        <f>計算!AQ3132</f>
        <v/>
      </c>
      <c r="D1369" s="16">
        <f>計算!AT3132</f>
        <v/>
      </c>
      <c r="E1369" s="16">
        <f>計算!AU3132</f>
        <v/>
      </c>
      <c r="F1369" s="16">
        <f>計算!J3132</f>
        <v/>
      </c>
    </row>
    <row r="1370">
      <c r="A1370" s="16" t="n">
        <v>15670000</v>
      </c>
      <c r="B1370" s="16">
        <f>計算!AO3133</f>
        <v/>
      </c>
      <c r="C1370" s="17">
        <f>計算!AQ3133</f>
        <v/>
      </c>
      <c r="D1370" s="16">
        <f>計算!AT3133</f>
        <v/>
      </c>
      <c r="E1370" s="16">
        <f>計算!AU3133</f>
        <v/>
      </c>
      <c r="F1370" s="16">
        <f>計算!J3133</f>
        <v/>
      </c>
    </row>
    <row r="1371">
      <c r="A1371" s="16" t="n">
        <v>15680000</v>
      </c>
      <c r="B1371" s="16">
        <f>計算!AO3134</f>
        <v/>
      </c>
      <c r="C1371" s="17">
        <f>計算!AQ3134</f>
        <v/>
      </c>
      <c r="D1371" s="16">
        <f>計算!AT3134</f>
        <v/>
      </c>
      <c r="E1371" s="16">
        <f>計算!AU3134</f>
        <v/>
      </c>
      <c r="F1371" s="16">
        <f>計算!J3134</f>
        <v/>
      </c>
    </row>
    <row r="1372">
      <c r="A1372" s="16" t="n">
        <v>15690000</v>
      </c>
      <c r="B1372" s="16">
        <f>計算!AO3135</f>
        <v/>
      </c>
      <c r="C1372" s="17">
        <f>計算!AQ3135</f>
        <v/>
      </c>
      <c r="D1372" s="16">
        <f>計算!AT3135</f>
        <v/>
      </c>
      <c r="E1372" s="16">
        <f>計算!AU3135</f>
        <v/>
      </c>
      <c r="F1372" s="16">
        <f>計算!J3135</f>
        <v/>
      </c>
    </row>
    <row r="1373">
      <c r="A1373" s="16" t="n">
        <v>15700000</v>
      </c>
      <c r="B1373" s="16">
        <f>計算!AO3136</f>
        <v/>
      </c>
      <c r="C1373" s="17">
        <f>計算!AQ3136</f>
        <v/>
      </c>
      <c r="D1373" s="16">
        <f>計算!AT3136</f>
        <v/>
      </c>
      <c r="E1373" s="16">
        <f>計算!AU3136</f>
        <v/>
      </c>
      <c r="F1373" s="16">
        <f>計算!J3136</f>
        <v/>
      </c>
    </row>
    <row r="1374">
      <c r="A1374" s="16" t="n">
        <v>15710000</v>
      </c>
      <c r="B1374" s="16">
        <f>計算!AO3137</f>
        <v/>
      </c>
      <c r="C1374" s="17">
        <f>計算!AQ3137</f>
        <v/>
      </c>
      <c r="D1374" s="16">
        <f>計算!AT3137</f>
        <v/>
      </c>
      <c r="E1374" s="16">
        <f>計算!AU3137</f>
        <v/>
      </c>
      <c r="F1374" s="16">
        <f>計算!J3137</f>
        <v/>
      </c>
    </row>
    <row r="1375">
      <c r="A1375" s="16" t="n">
        <v>15720000</v>
      </c>
      <c r="B1375" s="16">
        <f>計算!AO3138</f>
        <v/>
      </c>
      <c r="C1375" s="17">
        <f>計算!AQ3138</f>
        <v/>
      </c>
      <c r="D1375" s="16">
        <f>計算!AT3138</f>
        <v/>
      </c>
      <c r="E1375" s="16">
        <f>計算!AU3138</f>
        <v/>
      </c>
      <c r="F1375" s="16">
        <f>計算!J3138</f>
        <v/>
      </c>
    </row>
    <row r="1376">
      <c r="A1376" s="16" t="n">
        <v>15730000</v>
      </c>
      <c r="B1376" s="16">
        <f>計算!AO3139</f>
        <v/>
      </c>
      <c r="C1376" s="17">
        <f>計算!AQ3139</f>
        <v/>
      </c>
      <c r="D1376" s="16">
        <f>計算!AT3139</f>
        <v/>
      </c>
      <c r="E1376" s="16">
        <f>計算!AU3139</f>
        <v/>
      </c>
      <c r="F1376" s="16">
        <f>計算!J3139</f>
        <v/>
      </c>
    </row>
    <row r="1377">
      <c r="A1377" s="16" t="n">
        <v>15740000</v>
      </c>
      <c r="B1377" s="16">
        <f>計算!AO3140</f>
        <v/>
      </c>
      <c r="C1377" s="17">
        <f>計算!AQ3140</f>
        <v/>
      </c>
      <c r="D1377" s="16">
        <f>計算!AT3140</f>
        <v/>
      </c>
      <c r="E1377" s="16">
        <f>計算!AU3140</f>
        <v/>
      </c>
      <c r="F1377" s="16">
        <f>計算!J3140</f>
        <v/>
      </c>
    </row>
    <row r="1378">
      <c r="A1378" s="16" t="n">
        <v>15750000</v>
      </c>
      <c r="B1378" s="16">
        <f>計算!AO3141</f>
        <v/>
      </c>
      <c r="C1378" s="17">
        <f>計算!AQ3141</f>
        <v/>
      </c>
      <c r="D1378" s="16">
        <f>計算!AT3141</f>
        <v/>
      </c>
      <c r="E1378" s="16">
        <f>計算!AU3141</f>
        <v/>
      </c>
      <c r="F1378" s="16">
        <f>計算!J3141</f>
        <v/>
      </c>
    </row>
    <row r="1379">
      <c r="A1379" s="16" t="n">
        <v>15760000</v>
      </c>
      <c r="B1379" s="16">
        <f>計算!AO3142</f>
        <v/>
      </c>
      <c r="C1379" s="17">
        <f>計算!AQ3142</f>
        <v/>
      </c>
      <c r="D1379" s="16">
        <f>計算!AT3142</f>
        <v/>
      </c>
      <c r="E1379" s="16">
        <f>計算!AU3142</f>
        <v/>
      </c>
      <c r="F1379" s="16">
        <f>計算!J3142</f>
        <v/>
      </c>
    </row>
    <row r="1380">
      <c r="A1380" s="16" t="n">
        <v>15770000</v>
      </c>
      <c r="B1380" s="16">
        <f>計算!AO3143</f>
        <v/>
      </c>
      <c r="C1380" s="17">
        <f>計算!AQ3143</f>
        <v/>
      </c>
      <c r="D1380" s="16">
        <f>計算!AT3143</f>
        <v/>
      </c>
      <c r="E1380" s="16">
        <f>計算!AU3143</f>
        <v/>
      </c>
      <c r="F1380" s="16">
        <f>計算!J3143</f>
        <v/>
      </c>
    </row>
    <row r="1381">
      <c r="A1381" s="16" t="n">
        <v>15780000</v>
      </c>
      <c r="B1381" s="16">
        <f>計算!AO3144</f>
        <v/>
      </c>
      <c r="C1381" s="17">
        <f>計算!AQ3144</f>
        <v/>
      </c>
      <c r="D1381" s="16">
        <f>計算!AT3144</f>
        <v/>
      </c>
      <c r="E1381" s="16">
        <f>計算!AU3144</f>
        <v/>
      </c>
      <c r="F1381" s="16">
        <f>計算!J3144</f>
        <v/>
      </c>
    </row>
    <row r="1382">
      <c r="A1382" s="16" t="n">
        <v>15790000</v>
      </c>
      <c r="B1382" s="16">
        <f>計算!AO3145</f>
        <v/>
      </c>
      <c r="C1382" s="17">
        <f>計算!AQ3145</f>
        <v/>
      </c>
      <c r="D1382" s="16">
        <f>計算!AT3145</f>
        <v/>
      </c>
      <c r="E1382" s="16">
        <f>計算!AU3145</f>
        <v/>
      </c>
      <c r="F1382" s="16">
        <f>計算!J3145</f>
        <v/>
      </c>
    </row>
    <row r="1383">
      <c r="A1383" s="16" t="n">
        <v>15800000</v>
      </c>
      <c r="B1383" s="16">
        <f>計算!AO3146</f>
        <v/>
      </c>
      <c r="C1383" s="17">
        <f>計算!AQ3146</f>
        <v/>
      </c>
      <c r="D1383" s="16">
        <f>計算!AT3146</f>
        <v/>
      </c>
      <c r="E1383" s="16">
        <f>計算!AU3146</f>
        <v/>
      </c>
      <c r="F1383" s="16">
        <f>計算!J3146</f>
        <v/>
      </c>
    </row>
    <row r="1384">
      <c r="A1384" s="16" t="n">
        <v>15810000</v>
      </c>
      <c r="B1384" s="16">
        <f>計算!AO3147</f>
        <v/>
      </c>
      <c r="C1384" s="17">
        <f>計算!AQ3147</f>
        <v/>
      </c>
      <c r="D1384" s="16">
        <f>計算!AT3147</f>
        <v/>
      </c>
      <c r="E1384" s="16">
        <f>計算!AU3147</f>
        <v/>
      </c>
      <c r="F1384" s="16">
        <f>計算!J3147</f>
        <v/>
      </c>
    </row>
    <row r="1385">
      <c r="A1385" s="16" t="n">
        <v>15820000</v>
      </c>
      <c r="B1385" s="16">
        <f>計算!AO3148</f>
        <v/>
      </c>
      <c r="C1385" s="17">
        <f>計算!AQ3148</f>
        <v/>
      </c>
      <c r="D1385" s="16">
        <f>計算!AT3148</f>
        <v/>
      </c>
      <c r="E1385" s="16">
        <f>計算!AU3148</f>
        <v/>
      </c>
      <c r="F1385" s="16">
        <f>計算!J3148</f>
        <v/>
      </c>
    </row>
    <row r="1386">
      <c r="A1386" s="16" t="n">
        <v>15830000</v>
      </c>
      <c r="B1386" s="16">
        <f>計算!AO3149</f>
        <v/>
      </c>
      <c r="C1386" s="17">
        <f>計算!AQ3149</f>
        <v/>
      </c>
      <c r="D1386" s="16">
        <f>計算!AT3149</f>
        <v/>
      </c>
      <c r="E1386" s="16">
        <f>計算!AU3149</f>
        <v/>
      </c>
      <c r="F1386" s="16">
        <f>計算!J3149</f>
        <v/>
      </c>
    </row>
    <row r="1387">
      <c r="A1387" s="16" t="n">
        <v>15840000</v>
      </c>
      <c r="B1387" s="16">
        <f>計算!AO3150</f>
        <v/>
      </c>
      <c r="C1387" s="17">
        <f>計算!AQ3150</f>
        <v/>
      </c>
      <c r="D1387" s="16">
        <f>計算!AT3150</f>
        <v/>
      </c>
      <c r="E1387" s="16">
        <f>計算!AU3150</f>
        <v/>
      </c>
      <c r="F1387" s="16">
        <f>計算!J3150</f>
        <v/>
      </c>
    </row>
    <row r="1388">
      <c r="A1388" s="16" t="n">
        <v>15850000</v>
      </c>
      <c r="B1388" s="16">
        <f>計算!AO3151</f>
        <v/>
      </c>
      <c r="C1388" s="17">
        <f>計算!AQ3151</f>
        <v/>
      </c>
      <c r="D1388" s="16">
        <f>計算!AT3151</f>
        <v/>
      </c>
      <c r="E1388" s="16">
        <f>計算!AU3151</f>
        <v/>
      </c>
      <c r="F1388" s="16">
        <f>計算!J3151</f>
        <v/>
      </c>
    </row>
    <row r="1389">
      <c r="A1389" s="16" t="n">
        <v>15860000</v>
      </c>
      <c r="B1389" s="16">
        <f>計算!AO3152</f>
        <v/>
      </c>
      <c r="C1389" s="17">
        <f>計算!AQ3152</f>
        <v/>
      </c>
      <c r="D1389" s="16">
        <f>計算!AT3152</f>
        <v/>
      </c>
      <c r="E1389" s="16">
        <f>計算!AU3152</f>
        <v/>
      </c>
      <c r="F1389" s="16">
        <f>計算!J3152</f>
        <v/>
      </c>
    </row>
    <row r="1390">
      <c r="A1390" s="16" t="n">
        <v>15870000</v>
      </c>
      <c r="B1390" s="16">
        <f>計算!AO3153</f>
        <v/>
      </c>
      <c r="C1390" s="17">
        <f>計算!AQ3153</f>
        <v/>
      </c>
      <c r="D1390" s="16">
        <f>計算!AT3153</f>
        <v/>
      </c>
      <c r="E1390" s="16">
        <f>計算!AU3153</f>
        <v/>
      </c>
      <c r="F1390" s="16">
        <f>計算!J3153</f>
        <v/>
      </c>
    </row>
    <row r="1391">
      <c r="A1391" s="16" t="n">
        <v>15880000</v>
      </c>
      <c r="B1391" s="16">
        <f>計算!AO3154</f>
        <v/>
      </c>
      <c r="C1391" s="17">
        <f>計算!AQ3154</f>
        <v/>
      </c>
      <c r="D1391" s="16">
        <f>計算!AT3154</f>
        <v/>
      </c>
      <c r="E1391" s="16">
        <f>計算!AU3154</f>
        <v/>
      </c>
      <c r="F1391" s="16">
        <f>計算!J3154</f>
        <v/>
      </c>
    </row>
    <row r="1392">
      <c r="A1392" s="16" t="n">
        <v>15890000</v>
      </c>
      <c r="B1392" s="16">
        <f>計算!AO3155</f>
        <v/>
      </c>
      <c r="C1392" s="17">
        <f>計算!AQ3155</f>
        <v/>
      </c>
      <c r="D1392" s="16">
        <f>計算!AT3155</f>
        <v/>
      </c>
      <c r="E1392" s="16">
        <f>計算!AU3155</f>
        <v/>
      </c>
      <c r="F1392" s="16">
        <f>計算!J3155</f>
        <v/>
      </c>
    </row>
    <row r="1393">
      <c r="A1393" s="16" t="n">
        <v>15900000</v>
      </c>
      <c r="B1393" s="16">
        <f>計算!AO3156</f>
        <v/>
      </c>
      <c r="C1393" s="17">
        <f>計算!AQ3156</f>
        <v/>
      </c>
      <c r="D1393" s="16">
        <f>計算!AT3156</f>
        <v/>
      </c>
      <c r="E1393" s="16">
        <f>計算!AU3156</f>
        <v/>
      </c>
      <c r="F1393" s="16">
        <f>計算!J3156</f>
        <v/>
      </c>
    </row>
    <row r="1394">
      <c r="A1394" s="16" t="n">
        <v>15910000</v>
      </c>
      <c r="B1394" s="16">
        <f>計算!AO3157</f>
        <v/>
      </c>
      <c r="C1394" s="17">
        <f>計算!AQ3157</f>
        <v/>
      </c>
      <c r="D1394" s="16">
        <f>計算!AT3157</f>
        <v/>
      </c>
      <c r="E1394" s="16">
        <f>計算!AU3157</f>
        <v/>
      </c>
      <c r="F1394" s="16">
        <f>計算!J3157</f>
        <v/>
      </c>
    </row>
    <row r="1395">
      <c r="A1395" s="16" t="n">
        <v>15920000</v>
      </c>
      <c r="B1395" s="16">
        <f>計算!AO3158</f>
        <v/>
      </c>
      <c r="C1395" s="17">
        <f>計算!AQ3158</f>
        <v/>
      </c>
      <c r="D1395" s="16">
        <f>計算!AT3158</f>
        <v/>
      </c>
      <c r="E1395" s="16">
        <f>計算!AU3158</f>
        <v/>
      </c>
      <c r="F1395" s="16">
        <f>計算!J3158</f>
        <v/>
      </c>
    </row>
    <row r="1396">
      <c r="A1396" s="16" t="n">
        <v>15930000</v>
      </c>
      <c r="B1396" s="16">
        <f>計算!AO3159</f>
        <v/>
      </c>
      <c r="C1396" s="17">
        <f>計算!AQ3159</f>
        <v/>
      </c>
      <c r="D1396" s="16">
        <f>計算!AT3159</f>
        <v/>
      </c>
      <c r="E1396" s="16">
        <f>計算!AU3159</f>
        <v/>
      </c>
      <c r="F1396" s="16">
        <f>計算!J3159</f>
        <v/>
      </c>
    </row>
    <row r="1397">
      <c r="A1397" s="16" t="n">
        <v>15940000</v>
      </c>
      <c r="B1397" s="16">
        <f>計算!AO3160</f>
        <v/>
      </c>
      <c r="C1397" s="17">
        <f>計算!AQ3160</f>
        <v/>
      </c>
      <c r="D1397" s="16">
        <f>計算!AT3160</f>
        <v/>
      </c>
      <c r="E1397" s="16">
        <f>計算!AU3160</f>
        <v/>
      </c>
      <c r="F1397" s="16">
        <f>計算!J3160</f>
        <v/>
      </c>
    </row>
    <row r="1398">
      <c r="A1398" s="16" t="n">
        <v>15950000</v>
      </c>
      <c r="B1398" s="16">
        <f>計算!AO3161</f>
        <v/>
      </c>
      <c r="C1398" s="17">
        <f>計算!AQ3161</f>
        <v/>
      </c>
      <c r="D1398" s="16">
        <f>計算!AT3161</f>
        <v/>
      </c>
      <c r="E1398" s="16">
        <f>計算!AU3161</f>
        <v/>
      </c>
      <c r="F1398" s="16">
        <f>計算!J3161</f>
        <v/>
      </c>
    </row>
    <row r="1399">
      <c r="A1399" s="16" t="n">
        <v>15960000</v>
      </c>
      <c r="B1399" s="16">
        <f>計算!AO3162</f>
        <v/>
      </c>
      <c r="C1399" s="17">
        <f>計算!AQ3162</f>
        <v/>
      </c>
      <c r="D1399" s="16">
        <f>計算!AT3162</f>
        <v/>
      </c>
      <c r="E1399" s="16">
        <f>計算!AU3162</f>
        <v/>
      </c>
      <c r="F1399" s="16">
        <f>計算!J3162</f>
        <v/>
      </c>
    </row>
    <row r="1400">
      <c r="A1400" s="16" t="n">
        <v>15970000</v>
      </c>
      <c r="B1400" s="16">
        <f>計算!AO3163</f>
        <v/>
      </c>
      <c r="C1400" s="17">
        <f>計算!AQ3163</f>
        <v/>
      </c>
      <c r="D1400" s="16">
        <f>計算!AT3163</f>
        <v/>
      </c>
      <c r="E1400" s="16">
        <f>計算!AU3163</f>
        <v/>
      </c>
      <c r="F1400" s="16">
        <f>計算!J3163</f>
        <v/>
      </c>
    </row>
    <row r="1401">
      <c r="A1401" s="16" t="n">
        <v>15980000</v>
      </c>
      <c r="B1401" s="16">
        <f>計算!AO3164</f>
        <v/>
      </c>
      <c r="C1401" s="17">
        <f>計算!AQ3164</f>
        <v/>
      </c>
      <c r="D1401" s="16">
        <f>計算!AT3164</f>
        <v/>
      </c>
      <c r="E1401" s="16">
        <f>計算!AU3164</f>
        <v/>
      </c>
      <c r="F1401" s="16">
        <f>計算!J3164</f>
        <v/>
      </c>
    </row>
    <row r="1402">
      <c r="A1402" s="16" t="n">
        <v>15990000</v>
      </c>
      <c r="B1402" s="16">
        <f>計算!AO3165</f>
        <v/>
      </c>
      <c r="C1402" s="17">
        <f>計算!AQ3165</f>
        <v/>
      </c>
      <c r="D1402" s="16">
        <f>計算!AT3165</f>
        <v/>
      </c>
      <c r="E1402" s="16">
        <f>計算!AU3165</f>
        <v/>
      </c>
      <c r="F1402" s="16">
        <f>計算!J3165</f>
        <v/>
      </c>
    </row>
    <row r="1403">
      <c r="A1403" s="16" t="n">
        <v>16000000</v>
      </c>
      <c r="B1403" s="16">
        <f>計算!AO3166</f>
        <v/>
      </c>
      <c r="C1403" s="17">
        <f>計算!AQ3166</f>
        <v/>
      </c>
      <c r="D1403" s="16">
        <f>計算!AT3166</f>
        <v/>
      </c>
      <c r="E1403" s="16">
        <f>計算!AU3166</f>
        <v/>
      </c>
      <c r="F1403" s="16">
        <f>計算!J3166</f>
        <v/>
      </c>
    </row>
    <row r="1404">
      <c r="A1404" s="16" t="n">
        <v>16010000</v>
      </c>
      <c r="B1404" s="16">
        <f>計算!AO3167</f>
        <v/>
      </c>
      <c r="C1404" s="17">
        <f>計算!AQ3167</f>
        <v/>
      </c>
      <c r="D1404" s="16">
        <f>計算!AT3167</f>
        <v/>
      </c>
      <c r="E1404" s="16">
        <f>計算!AU3167</f>
        <v/>
      </c>
      <c r="F1404" s="16">
        <f>計算!J3167</f>
        <v/>
      </c>
    </row>
    <row r="1405">
      <c r="A1405" s="16" t="n">
        <v>16020000</v>
      </c>
      <c r="B1405" s="16">
        <f>計算!AO3168</f>
        <v/>
      </c>
      <c r="C1405" s="17">
        <f>計算!AQ3168</f>
        <v/>
      </c>
      <c r="D1405" s="16">
        <f>計算!AT3168</f>
        <v/>
      </c>
      <c r="E1405" s="16">
        <f>計算!AU3168</f>
        <v/>
      </c>
      <c r="F1405" s="16">
        <f>計算!J3168</f>
        <v/>
      </c>
    </row>
    <row r="1406">
      <c r="A1406" s="16" t="n">
        <v>16030000</v>
      </c>
      <c r="B1406" s="16">
        <f>計算!AO3169</f>
        <v/>
      </c>
      <c r="C1406" s="17">
        <f>計算!AQ3169</f>
        <v/>
      </c>
      <c r="D1406" s="16">
        <f>計算!AT3169</f>
        <v/>
      </c>
      <c r="E1406" s="16">
        <f>計算!AU3169</f>
        <v/>
      </c>
      <c r="F1406" s="16">
        <f>計算!J3169</f>
        <v/>
      </c>
    </row>
    <row r="1407">
      <c r="A1407" s="16" t="n">
        <v>16040000</v>
      </c>
      <c r="B1407" s="16">
        <f>計算!AO3170</f>
        <v/>
      </c>
      <c r="C1407" s="17">
        <f>計算!AQ3170</f>
        <v/>
      </c>
      <c r="D1407" s="16">
        <f>計算!AT3170</f>
        <v/>
      </c>
      <c r="E1407" s="16">
        <f>計算!AU3170</f>
        <v/>
      </c>
      <c r="F1407" s="16">
        <f>計算!J3170</f>
        <v/>
      </c>
    </row>
    <row r="1408">
      <c r="A1408" s="16" t="n">
        <v>16050000</v>
      </c>
      <c r="B1408" s="16">
        <f>計算!AO3171</f>
        <v/>
      </c>
      <c r="C1408" s="17">
        <f>計算!AQ3171</f>
        <v/>
      </c>
      <c r="D1408" s="16">
        <f>計算!AT3171</f>
        <v/>
      </c>
      <c r="E1408" s="16">
        <f>計算!AU3171</f>
        <v/>
      </c>
      <c r="F1408" s="16">
        <f>計算!J3171</f>
        <v/>
      </c>
    </row>
    <row r="1409">
      <c r="A1409" s="16" t="n">
        <v>16060000</v>
      </c>
      <c r="B1409" s="16">
        <f>計算!AO3172</f>
        <v/>
      </c>
      <c r="C1409" s="17">
        <f>計算!AQ3172</f>
        <v/>
      </c>
      <c r="D1409" s="16">
        <f>計算!AT3172</f>
        <v/>
      </c>
      <c r="E1409" s="16">
        <f>計算!AU3172</f>
        <v/>
      </c>
      <c r="F1409" s="16">
        <f>計算!J3172</f>
        <v/>
      </c>
    </row>
    <row r="1410">
      <c r="A1410" s="16" t="n">
        <v>16070000</v>
      </c>
      <c r="B1410" s="16">
        <f>計算!AO3173</f>
        <v/>
      </c>
      <c r="C1410" s="17">
        <f>計算!AQ3173</f>
        <v/>
      </c>
      <c r="D1410" s="16">
        <f>計算!AT3173</f>
        <v/>
      </c>
      <c r="E1410" s="16">
        <f>計算!AU3173</f>
        <v/>
      </c>
      <c r="F1410" s="16">
        <f>計算!J3173</f>
        <v/>
      </c>
    </row>
    <row r="1411">
      <c r="A1411" s="16" t="n">
        <v>16080000</v>
      </c>
      <c r="B1411" s="16">
        <f>計算!AO3174</f>
        <v/>
      </c>
      <c r="C1411" s="17">
        <f>計算!AQ3174</f>
        <v/>
      </c>
      <c r="D1411" s="16">
        <f>計算!AT3174</f>
        <v/>
      </c>
      <c r="E1411" s="16">
        <f>計算!AU3174</f>
        <v/>
      </c>
      <c r="F1411" s="16">
        <f>計算!J3174</f>
        <v/>
      </c>
    </row>
    <row r="1412">
      <c r="A1412" s="16" t="n">
        <v>16090000</v>
      </c>
      <c r="B1412" s="16">
        <f>計算!AO3175</f>
        <v/>
      </c>
      <c r="C1412" s="17">
        <f>計算!AQ3175</f>
        <v/>
      </c>
      <c r="D1412" s="16">
        <f>計算!AT3175</f>
        <v/>
      </c>
      <c r="E1412" s="16">
        <f>計算!AU3175</f>
        <v/>
      </c>
      <c r="F1412" s="16">
        <f>計算!J3175</f>
        <v/>
      </c>
    </row>
    <row r="1413">
      <c r="A1413" s="16" t="n">
        <v>16100000</v>
      </c>
      <c r="B1413" s="16">
        <f>計算!AO3176</f>
        <v/>
      </c>
      <c r="C1413" s="17">
        <f>計算!AQ3176</f>
        <v/>
      </c>
      <c r="D1413" s="16">
        <f>計算!AT3176</f>
        <v/>
      </c>
      <c r="E1413" s="16">
        <f>計算!AU3176</f>
        <v/>
      </c>
      <c r="F1413" s="16">
        <f>計算!J3176</f>
        <v/>
      </c>
    </row>
    <row r="1414">
      <c r="A1414" s="16" t="n">
        <v>16110000</v>
      </c>
      <c r="B1414" s="16">
        <f>計算!AO3177</f>
        <v/>
      </c>
      <c r="C1414" s="17">
        <f>計算!AQ3177</f>
        <v/>
      </c>
      <c r="D1414" s="16">
        <f>計算!AT3177</f>
        <v/>
      </c>
      <c r="E1414" s="16">
        <f>計算!AU3177</f>
        <v/>
      </c>
      <c r="F1414" s="16">
        <f>計算!J3177</f>
        <v/>
      </c>
    </row>
    <row r="1415">
      <c r="A1415" s="16" t="n">
        <v>16120000</v>
      </c>
      <c r="B1415" s="16">
        <f>計算!AO3178</f>
        <v/>
      </c>
      <c r="C1415" s="17">
        <f>計算!AQ3178</f>
        <v/>
      </c>
      <c r="D1415" s="16">
        <f>計算!AT3178</f>
        <v/>
      </c>
      <c r="E1415" s="16">
        <f>計算!AU3178</f>
        <v/>
      </c>
      <c r="F1415" s="16">
        <f>計算!J3178</f>
        <v/>
      </c>
    </row>
    <row r="1416">
      <c r="A1416" s="16" t="n">
        <v>16130000</v>
      </c>
      <c r="B1416" s="16">
        <f>計算!AO3179</f>
        <v/>
      </c>
      <c r="C1416" s="17">
        <f>計算!AQ3179</f>
        <v/>
      </c>
      <c r="D1416" s="16">
        <f>計算!AT3179</f>
        <v/>
      </c>
      <c r="E1416" s="16">
        <f>計算!AU3179</f>
        <v/>
      </c>
      <c r="F1416" s="16">
        <f>計算!J3179</f>
        <v/>
      </c>
    </row>
    <row r="1417">
      <c r="A1417" s="16" t="n">
        <v>16140000</v>
      </c>
      <c r="B1417" s="16">
        <f>計算!AO3180</f>
        <v/>
      </c>
      <c r="C1417" s="17">
        <f>計算!AQ3180</f>
        <v/>
      </c>
      <c r="D1417" s="16">
        <f>計算!AT3180</f>
        <v/>
      </c>
      <c r="E1417" s="16">
        <f>計算!AU3180</f>
        <v/>
      </c>
      <c r="F1417" s="16">
        <f>計算!J3180</f>
        <v/>
      </c>
    </row>
    <row r="1418">
      <c r="A1418" s="16" t="n">
        <v>16150000</v>
      </c>
      <c r="B1418" s="16">
        <f>計算!AO3181</f>
        <v/>
      </c>
      <c r="C1418" s="17">
        <f>計算!AQ3181</f>
        <v/>
      </c>
      <c r="D1418" s="16">
        <f>計算!AT3181</f>
        <v/>
      </c>
      <c r="E1418" s="16">
        <f>計算!AU3181</f>
        <v/>
      </c>
      <c r="F1418" s="16">
        <f>計算!J3181</f>
        <v/>
      </c>
    </row>
    <row r="1419">
      <c r="A1419" s="16" t="n">
        <v>16160000</v>
      </c>
      <c r="B1419" s="16">
        <f>計算!AO3182</f>
        <v/>
      </c>
      <c r="C1419" s="17">
        <f>計算!AQ3182</f>
        <v/>
      </c>
      <c r="D1419" s="16">
        <f>計算!AT3182</f>
        <v/>
      </c>
      <c r="E1419" s="16">
        <f>計算!AU3182</f>
        <v/>
      </c>
      <c r="F1419" s="16">
        <f>計算!J3182</f>
        <v/>
      </c>
    </row>
    <row r="1420">
      <c r="A1420" s="16" t="n">
        <v>16170000</v>
      </c>
      <c r="B1420" s="16">
        <f>計算!AO3183</f>
        <v/>
      </c>
      <c r="C1420" s="17">
        <f>計算!AQ3183</f>
        <v/>
      </c>
      <c r="D1420" s="16">
        <f>計算!AT3183</f>
        <v/>
      </c>
      <c r="E1420" s="16">
        <f>計算!AU3183</f>
        <v/>
      </c>
      <c r="F1420" s="16">
        <f>計算!J3183</f>
        <v/>
      </c>
    </row>
    <row r="1421">
      <c r="A1421" s="16" t="n">
        <v>16180000</v>
      </c>
      <c r="B1421" s="16">
        <f>計算!AO3184</f>
        <v/>
      </c>
      <c r="C1421" s="17">
        <f>計算!AQ3184</f>
        <v/>
      </c>
      <c r="D1421" s="16">
        <f>計算!AT3184</f>
        <v/>
      </c>
      <c r="E1421" s="16">
        <f>計算!AU3184</f>
        <v/>
      </c>
      <c r="F1421" s="16">
        <f>計算!J3184</f>
        <v/>
      </c>
    </row>
    <row r="1422">
      <c r="A1422" s="16" t="n">
        <v>16190000</v>
      </c>
      <c r="B1422" s="16">
        <f>計算!AO3185</f>
        <v/>
      </c>
      <c r="C1422" s="17">
        <f>計算!AQ3185</f>
        <v/>
      </c>
      <c r="D1422" s="16">
        <f>計算!AT3185</f>
        <v/>
      </c>
      <c r="E1422" s="16">
        <f>計算!AU3185</f>
        <v/>
      </c>
      <c r="F1422" s="16">
        <f>計算!J3185</f>
        <v/>
      </c>
    </row>
    <row r="1423">
      <c r="A1423" s="16" t="n">
        <v>16200000</v>
      </c>
      <c r="B1423" s="16">
        <f>計算!AO3186</f>
        <v/>
      </c>
      <c r="C1423" s="17">
        <f>計算!AQ3186</f>
        <v/>
      </c>
      <c r="D1423" s="16">
        <f>計算!AT3186</f>
        <v/>
      </c>
      <c r="E1423" s="16">
        <f>計算!AU3186</f>
        <v/>
      </c>
      <c r="F1423" s="16">
        <f>計算!J3186</f>
        <v/>
      </c>
    </row>
    <row r="1424">
      <c r="A1424" s="16" t="n">
        <v>16210000</v>
      </c>
      <c r="B1424" s="16">
        <f>計算!AO3187</f>
        <v/>
      </c>
      <c r="C1424" s="17">
        <f>計算!AQ3187</f>
        <v/>
      </c>
      <c r="D1424" s="16">
        <f>計算!AT3187</f>
        <v/>
      </c>
      <c r="E1424" s="16">
        <f>計算!AU3187</f>
        <v/>
      </c>
      <c r="F1424" s="16">
        <f>計算!J3187</f>
        <v/>
      </c>
    </row>
    <row r="1425">
      <c r="A1425" s="16" t="n">
        <v>16220000</v>
      </c>
      <c r="B1425" s="16">
        <f>計算!AO3188</f>
        <v/>
      </c>
      <c r="C1425" s="17">
        <f>計算!AQ3188</f>
        <v/>
      </c>
      <c r="D1425" s="16">
        <f>計算!AT3188</f>
        <v/>
      </c>
      <c r="E1425" s="16">
        <f>計算!AU3188</f>
        <v/>
      </c>
      <c r="F1425" s="16">
        <f>計算!J3188</f>
        <v/>
      </c>
    </row>
    <row r="1426">
      <c r="A1426" s="16" t="n">
        <v>16230000</v>
      </c>
      <c r="B1426" s="16">
        <f>計算!AO3189</f>
        <v/>
      </c>
      <c r="C1426" s="17">
        <f>計算!AQ3189</f>
        <v/>
      </c>
      <c r="D1426" s="16">
        <f>計算!AT3189</f>
        <v/>
      </c>
      <c r="E1426" s="16">
        <f>計算!AU3189</f>
        <v/>
      </c>
      <c r="F1426" s="16">
        <f>計算!J3189</f>
        <v/>
      </c>
    </row>
    <row r="1427">
      <c r="A1427" s="16" t="n">
        <v>16240000</v>
      </c>
      <c r="B1427" s="16">
        <f>計算!AO3190</f>
        <v/>
      </c>
      <c r="C1427" s="17">
        <f>計算!AQ3190</f>
        <v/>
      </c>
      <c r="D1427" s="16">
        <f>計算!AT3190</f>
        <v/>
      </c>
      <c r="E1427" s="16">
        <f>計算!AU3190</f>
        <v/>
      </c>
      <c r="F1427" s="16">
        <f>計算!J3190</f>
        <v/>
      </c>
    </row>
    <row r="1428">
      <c r="A1428" s="16" t="n">
        <v>16250000</v>
      </c>
      <c r="B1428" s="16">
        <f>計算!AO3191</f>
        <v/>
      </c>
      <c r="C1428" s="17">
        <f>計算!AQ3191</f>
        <v/>
      </c>
      <c r="D1428" s="16">
        <f>計算!AT3191</f>
        <v/>
      </c>
      <c r="E1428" s="16">
        <f>計算!AU3191</f>
        <v/>
      </c>
      <c r="F1428" s="16">
        <f>計算!J3191</f>
        <v/>
      </c>
    </row>
    <row r="1429">
      <c r="A1429" s="16" t="n">
        <v>16260000</v>
      </c>
      <c r="B1429" s="16">
        <f>計算!AO3192</f>
        <v/>
      </c>
      <c r="C1429" s="17">
        <f>計算!AQ3192</f>
        <v/>
      </c>
      <c r="D1429" s="16">
        <f>計算!AT3192</f>
        <v/>
      </c>
      <c r="E1429" s="16">
        <f>計算!AU3192</f>
        <v/>
      </c>
      <c r="F1429" s="16">
        <f>計算!J3192</f>
        <v/>
      </c>
    </row>
    <row r="1430">
      <c r="A1430" s="16" t="n">
        <v>16270000</v>
      </c>
      <c r="B1430" s="16">
        <f>計算!AO3193</f>
        <v/>
      </c>
      <c r="C1430" s="17">
        <f>計算!AQ3193</f>
        <v/>
      </c>
      <c r="D1430" s="16">
        <f>計算!AT3193</f>
        <v/>
      </c>
      <c r="E1430" s="16">
        <f>計算!AU3193</f>
        <v/>
      </c>
      <c r="F1430" s="16">
        <f>計算!J3193</f>
        <v/>
      </c>
    </row>
    <row r="1431">
      <c r="A1431" s="16" t="n">
        <v>16280000</v>
      </c>
      <c r="B1431" s="16">
        <f>計算!AO3194</f>
        <v/>
      </c>
      <c r="C1431" s="17">
        <f>計算!AQ3194</f>
        <v/>
      </c>
      <c r="D1431" s="16">
        <f>計算!AT3194</f>
        <v/>
      </c>
      <c r="E1431" s="16">
        <f>計算!AU3194</f>
        <v/>
      </c>
      <c r="F1431" s="16">
        <f>計算!J3194</f>
        <v/>
      </c>
    </row>
    <row r="1432">
      <c r="A1432" s="16" t="n">
        <v>16290000</v>
      </c>
      <c r="B1432" s="16">
        <f>計算!AO3195</f>
        <v/>
      </c>
      <c r="C1432" s="17">
        <f>計算!AQ3195</f>
        <v/>
      </c>
      <c r="D1432" s="16">
        <f>計算!AT3195</f>
        <v/>
      </c>
      <c r="E1432" s="16">
        <f>計算!AU3195</f>
        <v/>
      </c>
      <c r="F1432" s="16">
        <f>計算!J3195</f>
        <v/>
      </c>
    </row>
    <row r="1433">
      <c r="A1433" s="16" t="n">
        <v>16300000</v>
      </c>
      <c r="B1433" s="16">
        <f>計算!AO3196</f>
        <v/>
      </c>
      <c r="C1433" s="17">
        <f>計算!AQ3196</f>
        <v/>
      </c>
      <c r="D1433" s="16">
        <f>計算!AT3196</f>
        <v/>
      </c>
      <c r="E1433" s="16">
        <f>計算!AU3196</f>
        <v/>
      </c>
      <c r="F1433" s="16">
        <f>計算!J3196</f>
        <v/>
      </c>
    </row>
    <row r="1434">
      <c r="A1434" s="16" t="n">
        <v>16310000</v>
      </c>
      <c r="B1434" s="16">
        <f>計算!AO3197</f>
        <v/>
      </c>
      <c r="C1434" s="17">
        <f>計算!AQ3197</f>
        <v/>
      </c>
      <c r="D1434" s="16">
        <f>計算!AT3197</f>
        <v/>
      </c>
      <c r="E1434" s="16">
        <f>計算!AU3197</f>
        <v/>
      </c>
      <c r="F1434" s="16">
        <f>計算!J3197</f>
        <v/>
      </c>
    </row>
    <row r="1435">
      <c r="A1435" s="16" t="n">
        <v>16320000</v>
      </c>
      <c r="B1435" s="16">
        <f>計算!AO3198</f>
        <v/>
      </c>
      <c r="C1435" s="17">
        <f>計算!AQ3198</f>
        <v/>
      </c>
      <c r="D1435" s="16">
        <f>計算!AT3198</f>
        <v/>
      </c>
      <c r="E1435" s="16">
        <f>計算!AU3198</f>
        <v/>
      </c>
      <c r="F1435" s="16">
        <f>計算!J3198</f>
        <v/>
      </c>
    </row>
    <row r="1436">
      <c r="A1436" s="16" t="n">
        <v>16330000</v>
      </c>
      <c r="B1436" s="16">
        <f>計算!AO3199</f>
        <v/>
      </c>
      <c r="C1436" s="17">
        <f>計算!AQ3199</f>
        <v/>
      </c>
      <c r="D1436" s="16">
        <f>計算!AT3199</f>
        <v/>
      </c>
      <c r="E1436" s="16">
        <f>計算!AU3199</f>
        <v/>
      </c>
      <c r="F1436" s="16">
        <f>計算!J3199</f>
        <v/>
      </c>
    </row>
    <row r="1437">
      <c r="A1437" s="16" t="n">
        <v>16340000</v>
      </c>
      <c r="B1437" s="16">
        <f>計算!AO3200</f>
        <v/>
      </c>
      <c r="C1437" s="17">
        <f>計算!AQ3200</f>
        <v/>
      </c>
      <c r="D1437" s="16">
        <f>計算!AT3200</f>
        <v/>
      </c>
      <c r="E1437" s="16">
        <f>計算!AU3200</f>
        <v/>
      </c>
      <c r="F1437" s="16">
        <f>計算!J3200</f>
        <v/>
      </c>
    </row>
    <row r="1438">
      <c r="A1438" s="16" t="n">
        <v>16350000</v>
      </c>
      <c r="B1438" s="16">
        <f>計算!AO3201</f>
        <v/>
      </c>
      <c r="C1438" s="17">
        <f>計算!AQ3201</f>
        <v/>
      </c>
      <c r="D1438" s="16">
        <f>計算!AT3201</f>
        <v/>
      </c>
      <c r="E1438" s="16">
        <f>計算!AU3201</f>
        <v/>
      </c>
      <c r="F1438" s="16">
        <f>計算!J3201</f>
        <v/>
      </c>
    </row>
    <row r="1439">
      <c r="A1439" s="16" t="n">
        <v>16360000</v>
      </c>
      <c r="B1439" s="16">
        <f>計算!AO3202</f>
        <v/>
      </c>
      <c r="C1439" s="17">
        <f>計算!AQ3202</f>
        <v/>
      </c>
      <c r="D1439" s="16">
        <f>計算!AT3202</f>
        <v/>
      </c>
      <c r="E1439" s="16">
        <f>計算!AU3202</f>
        <v/>
      </c>
      <c r="F1439" s="16">
        <f>計算!J3202</f>
        <v/>
      </c>
    </row>
    <row r="1440">
      <c r="A1440" s="16" t="n">
        <v>16370000</v>
      </c>
      <c r="B1440" s="16">
        <f>計算!AO3203</f>
        <v/>
      </c>
      <c r="C1440" s="17">
        <f>計算!AQ3203</f>
        <v/>
      </c>
      <c r="D1440" s="16">
        <f>計算!AT3203</f>
        <v/>
      </c>
      <c r="E1440" s="16">
        <f>計算!AU3203</f>
        <v/>
      </c>
      <c r="F1440" s="16">
        <f>計算!J3203</f>
        <v/>
      </c>
    </row>
    <row r="1441">
      <c r="A1441" s="16" t="n">
        <v>16380000</v>
      </c>
      <c r="B1441" s="16">
        <f>計算!AO3204</f>
        <v/>
      </c>
      <c r="C1441" s="17">
        <f>計算!AQ3204</f>
        <v/>
      </c>
      <c r="D1441" s="16">
        <f>計算!AT3204</f>
        <v/>
      </c>
      <c r="E1441" s="16">
        <f>計算!AU3204</f>
        <v/>
      </c>
      <c r="F1441" s="16">
        <f>計算!J3204</f>
        <v/>
      </c>
    </row>
    <row r="1442">
      <c r="A1442" s="16" t="n">
        <v>16390000</v>
      </c>
      <c r="B1442" s="16">
        <f>計算!AO3205</f>
        <v/>
      </c>
      <c r="C1442" s="17">
        <f>計算!AQ3205</f>
        <v/>
      </c>
      <c r="D1442" s="16">
        <f>計算!AT3205</f>
        <v/>
      </c>
      <c r="E1442" s="16">
        <f>計算!AU3205</f>
        <v/>
      </c>
      <c r="F1442" s="16">
        <f>計算!J3205</f>
        <v/>
      </c>
    </row>
    <row r="1443">
      <c r="A1443" s="16" t="n">
        <v>16400000</v>
      </c>
      <c r="B1443" s="16">
        <f>計算!AO3206</f>
        <v/>
      </c>
      <c r="C1443" s="17">
        <f>計算!AQ3206</f>
        <v/>
      </c>
      <c r="D1443" s="16">
        <f>計算!AT3206</f>
        <v/>
      </c>
      <c r="E1443" s="16">
        <f>計算!AU3206</f>
        <v/>
      </c>
      <c r="F1443" s="16">
        <f>計算!J3206</f>
        <v/>
      </c>
    </row>
    <row r="1444">
      <c r="A1444" s="16" t="n">
        <v>16410000</v>
      </c>
      <c r="B1444" s="16">
        <f>計算!AO3207</f>
        <v/>
      </c>
      <c r="C1444" s="17">
        <f>計算!AQ3207</f>
        <v/>
      </c>
      <c r="D1444" s="16">
        <f>計算!AT3207</f>
        <v/>
      </c>
      <c r="E1444" s="16">
        <f>計算!AU3207</f>
        <v/>
      </c>
      <c r="F1444" s="16">
        <f>計算!J3207</f>
        <v/>
      </c>
    </row>
    <row r="1445">
      <c r="A1445" s="16" t="n">
        <v>16420000</v>
      </c>
      <c r="B1445" s="16">
        <f>計算!AO3208</f>
        <v/>
      </c>
      <c r="C1445" s="17">
        <f>計算!AQ3208</f>
        <v/>
      </c>
      <c r="D1445" s="16">
        <f>計算!AT3208</f>
        <v/>
      </c>
      <c r="E1445" s="16">
        <f>計算!AU3208</f>
        <v/>
      </c>
      <c r="F1445" s="16">
        <f>計算!J3208</f>
        <v/>
      </c>
    </row>
    <row r="1446">
      <c r="A1446" s="16" t="n">
        <v>16430000</v>
      </c>
      <c r="B1446" s="16">
        <f>計算!AO3209</f>
        <v/>
      </c>
      <c r="C1446" s="17">
        <f>計算!AQ3209</f>
        <v/>
      </c>
      <c r="D1446" s="16">
        <f>計算!AT3209</f>
        <v/>
      </c>
      <c r="E1446" s="16">
        <f>計算!AU3209</f>
        <v/>
      </c>
      <c r="F1446" s="16">
        <f>計算!J3209</f>
        <v/>
      </c>
    </row>
    <row r="1447">
      <c r="A1447" s="16" t="n">
        <v>16440000</v>
      </c>
      <c r="B1447" s="16">
        <f>計算!AO3210</f>
        <v/>
      </c>
      <c r="C1447" s="17">
        <f>計算!AQ3210</f>
        <v/>
      </c>
      <c r="D1447" s="16">
        <f>計算!AT3210</f>
        <v/>
      </c>
      <c r="E1447" s="16">
        <f>計算!AU3210</f>
        <v/>
      </c>
      <c r="F1447" s="16">
        <f>計算!J3210</f>
        <v/>
      </c>
    </row>
    <row r="1448">
      <c r="A1448" s="16" t="n">
        <v>16450000</v>
      </c>
      <c r="B1448" s="16">
        <f>計算!AO3211</f>
        <v/>
      </c>
      <c r="C1448" s="17">
        <f>計算!AQ3211</f>
        <v/>
      </c>
      <c r="D1448" s="16">
        <f>計算!AT3211</f>
        <v/>
      </c>
      <c r="E1448" s="16">
        <f>計算!AU3211</f>
        <v/>
      </c>
      <c r="F1448" s="16">
        <f>計算!J3211</f>
        <v/>
      </c>
    </row>
    <row r="1449">
      <c r="A1449" s="16" t="n">
        <v>16460000</v>
      </c>
      <c r="B1449" s="16">
        <f>計算!AO3212</f>
        <v/>
      </c>
      <c r="C1449" s="17">
        <f>計算!AQ3212</f>
        <v/>
      </c>
      <c r="D1449" s="16">
        <f>計算!AT3212</f>
        <v/>
      </c>
      <c r="E1449" s="16">
        <f>計算!AU3212</f>
        <v/>
      </c>
      <c r="F1449" s="16">
        <f>計算!J3212</f>
        <v/>
      </c>
    </row>
    <row r="1450">
      <c r="A1450" s="16" t="n">
        <v>16470000</v>
      </c>
      <c r="B1450" s="16">
        <f>計算!AO3213</f>
        <v/>
      </c>
      <c r="C1450" s="17">
        <f>計算!AQ3213</f>
        <v/>
      </c>
      <c r="D1450" s="16">
        <f>計算!AT3213</f>
        <v/>
      </c>
      <c r="E1450" s="16">
        <f>計算!AU3213</f>
        <v/>
      </c>
      <c r="F1450" s="16">
        <f>計算!J3213</f>
        <v/>
      </c>
    </row>
    <row r="1451">
      <c r="A1451" s="16" t="n">
        <v>16480000</v>
      </c>
      <c r="B1451" s="16">
        <f>計算!AO3214</f>
        <v/>
      </c>
      <c r="C1451" s="17">
        <f>計算!AQ3214</f>
        <v/>
      </c>
      <c r="D1451" s="16">
        <f>計算!AT3214</f>
        <v/>
      </c>
      <c r="E1451" s="16">
        <f>計算!AU3214</f>
        <v/>
      </c>
      <c r="F1451" s="16">
        <f>計算!J3214</f>
        <v/>
      </c>
    </row>
    <row r="1452">
      <c r="A1452" s="16" t="n">
        <v>16490000</v>
      </c>
      <c r="B1452" s="16">
        <f>計算!AO3215</f>
        <v/>
      </c>
      <c r="C1452" s="17">
        <f>計算!AQ3215</f>
        <v/>
      </c>
      <c r="D1452" s="16">
        <f>計算!AT3215</f>
        <v/>
      </c>
      <c r="E1452" s="16">
        <f>計算!AU3215</f>
        <v/>
      </c>
      <c r="F1452" s="16">
        <f>計算!J3215</f>
        <v/>
      </c>
    </row>
    <row r="1453">
      <c r="A1453" s="16" t="n">
        <v>16500000</v>
      </c>
      <c r="B1453" s="16">
        <f>計算!AO3216</f>
        <v/>
      </c>
      <c r="C1453" s="17">
        <f>計算!AQ3216</f>
        <v/>
      </c>
      <c r="D1453" s="16">
        <f>計算!AT3216</f>
        <v/>
      </c>
      <c r="E1453" s="16">
        <f>計算!AU3216</f>
        <v/>
      </c>
      <c r="F1453" s="16">
        <f>計算!J3216</f>
        <v/>
      </c>
    </row>
    <row r="1454">
      <c r="A1454" s="16" t="n">
        <v>16510000</v>
      </c>
      <c r="B1454" s="16">
        <f>計算!AO3217</f>
        <v/>
      </c>
      <c r="C1454" s="17">
        <f>計算!AQ3217</f>
        <v/>
      </c>
      <c r="D1454" s="16">
        <f>計算!AT3217</f>
        <v/>
      </c>
      <c r="E1454" s="16">
        <f>計算!AU3217</f>
        <v/>
      </c>
      <c r="F1454" s="16">
        <f>計算!J3217</f>
        <v/>
      </c>
    </row>
    <row r="1455">
      <c r="A1455" s="16" t="n">
        <v>16520000</v>
      </c>
      <c r="B1455" s="16">
        <f>計算!AO3218</f>
        <v/>
      </c>
      <c r="C1455" s="17">
        <f>計算!AQ3218</f>
        <v/>
      </c>
      <c r="D1455" s="16">
        <f>計算!AT3218</f>
        <v/>
      </c>
      <c r="E1455" s="16">
        <f>計算!AU3218</f>
        <v/>
      </c>
      <c r="F1455" s="16">
        <f>計算!J3218</f>
        <v/>
      </c>
    </row>
    <row r="1456">
      <c r="A1456" s="16" t="n">
        <v>16530000</v>
      </c>
      <c r="B1456" s="16">
        <f>計算!AO3219</f>
        <v/>
      </c>
      <c r="C1456" s="17">
        <f>計算!AQ3219</f>
        <v/>
      </c>
      <c r="D1456" s="16">
        <f>計算!AT3219</f>
        <v/>
      </c>
      <c r="E1456" s="16">
        <f>計算!AU3219</f>
        <v/>
      </c>
      <c r="F1456" s="16">
        <f>計算!J3219</f>
        <v/>
      </c>
    </row>
    <row r="1457">
      <c r="A1457" s="16" t="n">
        <v>16540000</v>
      </c>
      <c r="B1457" s="16">
        <f>計算!AO3220</f>
        <v/>
      </c>
      <c r="C1457" s="17">
        <f>計算!AQ3220</f>
        <v/>
      </c>
      <c r="D1457" s="16">
        <f>計算!AT3220</f>
        <v/>
      </c>
      <c r="E1457" s="16">
        <f>計算!AU3220</f>
        <v/>
      </c>
      <c r="F1457" s="16">
        <f>計算!J3220</f>
        <v/>
      </c>
    </row>
    <row r="1458">
      <c r="A1458" s="16" t="n">
        <v>16550000</v>
      </c>
      <c r="B1458" s="16">
        <f>計算!AO3221</f>
        <v/>
      </c>
      <c r="C1458" s="17">
        <f>計算!AQ3221</f>
        <v/>
      </c>
      <c r="D1458" s="16">
        <f>計算!AT3221</f>
        <v/>
      </c>
      <c r="E1458" s="16">
        <f>計算!AU3221</f>
        <v/>
      </c>
      <c r="F1458" s="16">
        <f>計算!J3221</f>
        <v/>
      </c>
    </row>
    <row r="1459">
      <c r="A1459" s="16" t="n">
        <v>16560000</v>
      </c>
      <c r="B1459" s="16">
        <f>計算!AO3222</f>
        <v/>
      </c>
      <c r="C1459" s="17">
        <f>計算!AQ3222</f>
        <v/>
      </c>
      <c r="D1459" s="16">
        <f>計算!AT3222</f>
        <v/>
      </c>
      <c r="E1459" s="16">
        <f>計算!AU3222</f>
        <v/>
      </c>
      <c r="F1459" s="16">
        <f>計算!J3222</f>
        <v/>
      </c>
    </row>
    <row r="1460">
      <c r="A1460" s="16" t="n">
        <v>16570000</v>
      </c>
      <c r="B1460" s="16">
        <f>計算!AO3223</f>
        <v/>
      </c>
      <c r="C1460" s="17">
        <f>計算!AQ3223</f>
        <v/>
      </c>
      <c r="D1460" s="16">
        <f>計算!AT3223</f>
        <v/>
      </c>
      <c r="E1460" s="16">
        <f>計算!AU3223</f>
        <v/>
      </c>
      <c r="F1460" s="16">
        <f>計算!J3223</f>
        <v/>
      </c>
    </row>
    <row r="1461">
      <c r="A1461" s="16" t="n">
        <v>16580000</v>
      </c>
      <c r="B1461" s="16">
        <f>計算!AO3224</f>
        <v/>
      </c>
      <c r="C1461" s="17">
        <f>計算!AQ3224</f>
        <v/>
      </c>
      <c r="D1461" s="16">
        <f>計算!AT3224</f>
        <v/>
      </c>
      <c r="E1461" s="16">
        <f>計算!AU3224</f>
        <v/>
      </c>
      <c r="F1461" s="16">
        <f>計算!J3224</f>
        <v/>
      </c>
    </row>
    <row r="1462">
      <c r="A1462" s="16" t="n">
        <v>16590000</v>
      </c>
      <c r="B1462" s="16">
        <f>計算!AO3225</f>
        <v/>
      </c>
      <c r="C1462" s="17">
        <f>計算!AQ3225</f>
        <v/>
      </c>
      <c r="D1462" s="16">
        <f>計算!AT3225</f>
        <v/>
      </c>
      <c r="E1462" s="16">
        <f>計算!AU3225</f>
        <v/>
      </c>
      <c r="F1462" s="16">
        <f>計算!J3225</f>
        <v/>
      </c>
    </row>
    <row r="1463">
      <c r="A1463" s="16" t="n">
        <v>16600000</v>
      </c>
      <c r="B1463" s="16">
        <f>計算!AO3226</f>
        <v/>
      </c>
      <c r="C1463" s="17">
        <f>計算!AQ3226</f>
        <v/>
      </c>
      <c r="D1463" s="16">
        <f>計算!AT3226</f>
        <v/>
      </c>
      <c r="E1463" s="16">
        <f>計算!AU3226</f>
        <v/>
      </c>
      <c r="F1463" s="16">
        <f>計算!J3226</f>
        <v/>
      </c>
    </row>
    <row r="1464">
      <c r="A1464" s="16" t="n">
        <v>16610000</v>
      </c>
      <c r="B1464" s="16">
        <f>計算!AO3227</f>
        <v/>
      </c>
      <c r="C1464" s="17">
        <f>計算!AQ3227</f>
        <v/>
      </c>
      <c r="D1464" s="16">
        <f>計算!AT3227</f>
        <v/>
      </c>
      <c r="E1464" s="16">
        <f>計算!AU3227</f>
        <v/>
      </c>
      <c r="F1464" s="16">
        <f>計算!J3227</f>
        <v/>
      </c>
    </row>
    <row r="1465">
      <c r="A1465" s="16" t="n">
        <v>16620000</v>
      </c>
      <c r="B1465" s="16">
        <f>計算!AO3228</f>
        <v/>
      </c>
      <c r="C1465" s="17">
        <f>計算!AQ3228</f>
        <v/>
      </c>
      <c r="D1465" s="16">
        <f>計算!AT3228</f>
        <v/>
      </c>
      <c r="E1465" s="16">
        <f>計算!AU3228</f>
        <v/>
      </c>
      <c r="F1465" s="16">
        <f>計算!J3228</f>
        <v/>
      </c>
    </row>
    <row r="1466">
      <c r="A1466" s="16" t="n">
        <v>16630000</v>
      </c>
      <c r="B1466" s="16">
        <f>計算!AO3229</f>
        <v/>
      </c>
      <c r="C1466" s="17">
        <f>計算!AQ3229</f>
        <v/>
      </c>
      <c r="D1466" s="16">
        <f>計算!AT3229</f>
        <v/>
      </c>
      <c r="E1466" s="16">
        <f>計算!AU3229</f>
        <v/>
      </c>
      <c r="F1466" s="16">
        <f>計算!J3229</f>
        <v/>
      </c>
    </row>
    <row r="1467">
      <c r="A1467" s="16" t="n">
        <v>16640000</v>
      </c>
      <c r="B1467" s="16">
        <f>計算!AO3230</f>
        <v/>
      </c>
      <c r="C1467" s="17">
        <f>計算!AQ3230</f>
        <v/>
      </c>
      <c r="D1467" s="16">
        <f>計算!AT3230</f>
        <v/>
      </c>
      <c r="E1467" s="16">
        <f>計算!AU3230</f>
        <v/>
      </c>
      <c r="F1467" s="16">
        <f>計算!J3230</f>
        <v/>
      </c>
    </row>
    <row r="1468">
      <c r="A1468" s="16" t="n">
        <v>16650000</v>
      </c>
      <c r="B1468" s="16">
        <f>計算!AO3231</f>
        <v/>
      </c>
      <c r="C1468" s="17">
        <f>計算!AQ3231</f>
        <v/>
      </c>
      <c r="D1468" s="16">
        <f>計算!AT3231</f>
        <v/>
      </c>
      <c r="E1468" s="16">
        <f>計算!AU3231</f>
        <v/>
      </c>
      <c r="F1468" s="16">
        <f>計算!J3231</f>
        <v/>
      </c>
    </row>
    <row r="1469">
      <c r="A1469" s="16" t="n">
        <v>16660000</v>
      </c>
      <c r="B1469" s="16">
        <f>計算!AO3232</f>
        <v/>
      </c>
      <c r="C1469" s="17">
        <f>計算!AQ3232</f>
        <v/>
      </c>
      <c r="D1469" s="16">
        <f>計算!AT3232</f>
        <v/>
      </c>
      <c r="E1469" s="16">
        <f>計算!AU3232</f>
        <v/>
      </c>
      <c r="F1469" s="16">
        <f>計算!J3232</f>
        <v/>
      </c>
    </row>
    <row r="1470">
      <c r="A1470" s="16" t="n">
        <v>16670000</v>
      </c>
      <c r="B1470" s="16">
        <f>計算!AO3233</f>
        <v/>
      </c>
      <c r="C1470" s="17">
        <f>計算!AQ3233</f>
        <v/>
      </c>
      <c r="D1470" s="16">
        <f>計算!AT3233</f>
        <v/>
      </c>
      <c r="E1470" s="16">
        <f>計算!AU3233</f>
        <v/>
      </c>
      <c r="F1470" s="16">
        <f>計算!J3233</f>
        <v/>
      </c>
    </row>
    <row r="1471">
      <c r="A1471" s="16" t="n">
        <v>16680000</v>
      </c>
      <c r="B1471" s="16">
        <f>計算!AO3234</f>
        <v/>
      </c>
      <c r="C1471" s="17">
        <f>計算!AQ3234</f>
        <v/>
      </c>
      <c r="D1471" s="16">
        <f>計算!AT3234</f>
        <v/>
      </c>
      <c r="E1471" s="16">
        <f>計算!AU3234</f>
        <v/>
      </c>
      <c r="F1471" s="16">
        <f>計算!J3234</f>
        <v/>
      </c>
    </row>
    <row r="1472">
      <c r="A1472" s="16" t="n">
        <v>16690000</v>
      </c>
      <c r="B1472" s="16">
        <f>計算!AO3235</f>
        <v/>
      </c>
      <c r="C1472" s="17">
        <f>計算!AQ3235</f>
        <v/>
      </c>
      <c r="D1472" s="16">
        <f>計算!AT3235</f>
        <v/>
      </c>
      <c r="E1472" s="16">
        <f>計算!AU3235</f>
        <v/>
      </c>
      <c r="F1472" s="16">
        <f>計算!J3235</f>
        <v/>
      </c>
    </row>
    <row r="1473">
      <c r="A1473" s="16" t="n">
        <v>16700000</v>
      </c>
      <c r="B1473" s="16">
        <f>計算!AO3236</f>
        <v/>
      </c>
      <c r="C1473" s="17">
        <f>計算!AQ3236</f>
        <v/>
      </c>
      <c r="D1473" s="16">
        <f>計算!AT3236</f>
        <v/>
      </c>
      <c r="E1473" s="16">
        <f>計算!AU3236</f>
        <v/>
      </c>
      <c r="F1473" s="16">
        <f>計算!J3236</f>
        <v/>
      </c>
    </row>
    <row r="1474">
      <c r="A1474" s="16" t="n">
        <v>16710000</v>
      </c>
      <c r="B1474" s="16">
        <f>計算!AO3237</f>
        <v/>
      </c>
      <c r="C1474" s="17">
        <f>計算!AQ3237</f>
        <v/>
      </c>
      <c r="D1474" s="16">
        <f>計算!AT3237</f>
        <v/>
      </c>
      <c r="E1474" s="16">
        <f>計算!AU3237</f>
        <v/>
      </c>
      <c r="F1474" s="16">
        <f>計算!J3237</f>
        <v/>
      </c>
    </row>
    <row r="1475">
      <c r="A1475" s="16" t="n">
        <v>16720000</v>
      </c>
      <c r="B1475" s="16">
        <f>計算!AO3238</f>
        <v/>
      </c>
      <c r="C1475" s="17">
        <f>計算!AQ3238</f>
        <v/>
      </c>
      <c r="D1475" s="16">
        <f>計算!AT3238</f>
        <v/>
      </c>
      <c r="E1475" s="16">
        <f>計算!AU3238</f>
        <v/>
      </c>
      <c r="F1475" s="16">
        <f>計算!J3238</f>
        <v/>
      </c>
    </row>
    <row r="1476">
      <c r="A1476" s="16" t="n">
        <v>16730000</v>
      </c>
      <c r="B1476" s="16">
        <f>計算!AO3239</f>
        <v/>
      </c>
      <c r="C1476" s="17">
        <f>計算!AQ3239</f>
        <v/>
      </c>
      <c r="D1476" s="16">
        <f>計算!AT3239</f>
        <v/>
      </c>
      <c r="E1476" s="16">
        <f>計算!AU3239</f>
        <v/>
      </c>
      <c r="F1476" s="16">
        <f>計算!J3239</f>
        <v/>
      </c>
    </row>
    <row r="1477">
      <c r="A1477" s="16" t="n">
        <v>16740000</v>
      </c>
      <c r="B1477" s="16">
        <f>計算!AO3240</f>
        <v/>
      </c>
      <c r="C1477" s="17">
        <f>計算!AQ3240</f>
        <v/>
      </c>
      <c r="D1477" s="16">
        <f>計算!AT3240</f>
        <v/>
      </c>
      <c r="E1477" s="16">
        <f>計算!AU3240</f>
        <v/>
      </c>
      <c r="F1477" s="16">
        <f>計算!J3240</f>
        <v/>
      </c>
    </row>
    <row r="1478">
      <c r="A1478" s="16" t="n">
        <v>16750000</v>
      </c>
      <c r="B1478" s="16">
        <f>計算!AO3241</f>
        <v/>
      </c>
      <c r="C1478" s="17">
        <f>計算!AQ3241</f>
        <v/>
      </c>
      <c r="D1478" s="16">
        <f>計算!AT3241</f>
        <v/>
      </c>
      <c r="E1478" s="16">
        <f>計算!AU3241</f>
        <v/>
      </c>
      <c r="F1478" s="16">
        <f>計算!J3241</f>
        <v/>
      </c>
    </row>
    <row r="1479">
      <c r="A1479" s="16" t="n">
        <v>16760000</v>
      </c>
      <c r="B1479" s="16">
        <f>計算!AO3242</f>
        <v/>
      </c>
      <c r="C1479" s="17">
        <f>計算!AQ3242</f>
        <v/>
      </c>
      <c r="D1479" s="16">
        <f>計算!AT3242</f>
        <v/>
      </c>
      <c r="E1479" s="16">
        <f>計算!AU3242</f>
        <v/>
      </c>
      <c r="F1479" s="16">
        <f>計算!J3242</f>
        <v/>
      </c>
    </row>
    <row r="1480">
      <c r="A1480" s="16" t="n">
        <v>16770000</v>
      </c>
      <c r="B1480" s="16">
        <f>計算!AO3243</f>
        <v/>
      </c>
      <c r="C1480" s="17">
        <f>計算!AQ3243</f>
        <v/>
      </c>
      <c r="D1480" s="16">
        <f>計算!AT3243</f>
        <v/>
      </c>
      <c r="E1480" s="16">
        <f>計算!AU3243</f>
        <v/>
      </c>
      <c r="F1480" s="16">
        <f>計算!J3243</f>
        <v/>
      </c>
    </row>
    <row r="1481">
      <c r="A1481" s="16" t="n">
        <v>16780000</v>
      </c>
      <c r="B1481" s="16">
        <f>計算!AO3244</f>
        <v/>
      </c>
      <c r="C1481" s="17">
        <f>計算!AQ3244</f>
        <v/>
      </c>
      <c r="D1481" s="16">
        <f>計算!AT3244</f>
        <v/>
      </c>
      <c r="E1481" s="16">
        <f>計算!AU3244</f>
        <v/>
      </c>
      <c r="F1481" s="16">
        <f>計算!J3244</f>
        <v/>
      </c>
    </row>
    <row r="1482">
      <c r="A1482" s="16" t="n">
        <v>16790000</v>
      </c>
      <c r="B1482" s="16">
        <f>計算!AO3245</f>
        <v/>
      </c>
      <c r="C1482" s="17">
        <f>計算!AQ3245</f>
        <v/>
      </c>
      <c r="D1482" s="16">
        <f>計算!AT3245</f>
        <v/>
      </c>
      <c r="E1482" s="16">
        <f>計算!AU3245</f>
        <v/>
      </c>
      <c r="F1482" s="16">
        <f>計算!J3245</f>
        <v/>
      </c>
    </row>
    <row r="1483">
      <c r="A1483" s="16" t="n">
        <v>16800000</v>
      </c>
      <c r="B1483" s="16">
        <f>計算!AO3246</f>
        <v/>
      </c>
      <c r="C1483" s="17">
        <f>計算!AQ3246</f>
        <v/>
      </c>
      <c r="D1483" s="16">
        <f>計算!AT3246</f>
        <v/>
      </c>
      <c r="E1483" s="16">
        <f>計算!AU3246</f>
        <v/>
      </c>
      <c r="F1483" s="16">
        <f>計算!J3246</f>
        <v/>
      </c>
    </row>
    <row r="1484">
      <c r="A1484" s="16" t="n">
        <v>16810000</v>
      </c>
      <c r="B1484" s="16">
        <f>計算!AO3247</f>
        <v/>
      </c>
      <c r="C1484" s="17">
        <f>計算!AQ3247</f>
        <v/>
      </c>
      <c r="D1484" s="16">
        <f>計算!AT3247</f>
        <v/>
      </c>
      <c r="E1484" s="16">
        <f>計算!AU3247</f>
        <v/>
      </c>
      <c r="F1484" s="16">
        <f>計算!J3247</f>
        <v/>
      </c>
    </row>
    <row r="1485">
      <c r="A1485" s="16" t="n">
        <v>16820000</v>
      </c>
      <c r="B1485" s="16">
        <f>計算!AO3248</f>
        <v/>
      </c>
      <c r="C1485" s="17">
        <f>計算!AQ3248</f>
        <v/>
      </c>
      <c r="D1485" s="16">
        <f>計算!AT3248</f>
        <v/>
      </c>
      <c r="E1485" s="16">
        <f>計算!AU3248</f>
        <v/>
      </c>
      <c r="F1485" s="16">
        <f>計算!J3248</f>
        <v/>
      </c>
    </row>
    <row r="1486">
      <c r="A1486" s="16" t="n">
        <v>16830000</v>
      </c>
      <c r="B1486" s="16">
        <f>計算!AO3249</f>
        <v/>
      </c>
      <c r="C1486" s="17">
        <f>計算!AQ3249</f>
        <v/>
      </c>
      <c r="D1486" s="16">
        <f>計算!AT3249</f>
        <v/>
      </c>
      <c r="E1486" s="16">
        <f>計算!AU3249</f>
        <v/>
      </c>
      <c r="F1486" s="16">
        <f>計算!J3249</f>
        <v/>
      </c>
    </row>
    <row r="1487">
      <c r="A1487" s="16" t="n">
        <v>16840000</v>
      </c>
      <c r="B1487" s="16">
        <f>計算!AO3250</f>
        <v/>
      </c>
      <c r="C1487" s="17">
        <f>計算!AQ3250</f>
        <v/>
      </c>
      <c r="D1487" s="16">
        <f>計算!AT3250</f>
        <v/>
      </c>
      <c r="E1487" s="16">
        <f>計算!AU3250</f>
        <v/>
      </c>
      <c r="F1487" s="16">
        <f>計算!J3250</f>
        <v/>
      </c>
    </row>
    <row r="1488">
      <c r="A1488" s="16" t="n">
        <v>16850000</v>
      </c>
      <c r="B1488" s="16">
        <f>計算!AO3251</f>
        <v/>
      </c>
      <c r="C1488" s="17">
        <f>計算!AQ3251</f>
        <v/>
      </c>
      <c r="D1488" s="16">
        <f>計算!AT3251</f>
        <v/>
      </c>
      <c r="E1488" s="16">
        <f>計算!AU3251</f>
        <v/>
      </c>
      <c r="F1488" s="16">
        <f>計算!J3251</f>
        <v/>
      </c>
    </row>
    <row r="1489">
      <c r="A1489" s="16" t="n">
        <v>16860000</v>
      </c>
      <c r="B1489" s="16">
        <f>計算!AO3252</f>
        <v/>
      </c>
      <c r="C1489" s="17">
        <f>計算!AQ3252</f>
        <v/>
      </c>
      <c r="D1489" s="16">
        <f>計算!AT3252</f>
        <v/>
      </c>
      <c r="E1489" s="16">
        <f>計算!AU3252</f>
        <v/>
      </c>
      <c r="F1489" s="16">
        <f>計算!J3252</f>
        <v/>
      </c>
    </row>
    <row r="1490">
      <c r="A1490" s="16" t="n">
        <v>16870000</v>
      </c>
      <c r="B1490" s="16">
        <f>計算!AO3253</f>
        <v/>
      </c>
      <c r="C1490" s="17">
        <f>計算!AQ3253</f>
        <v/>
      </c>
      <c r="D1490" s="16">
        <f>計算!AT3253</f>
        <v/>
      </c>
      <c r="E1490" s="16">
        <f>計算!AU3253</f>
        <v/>
      </c>
      <c r="F1490" s="16">
        <f>計算!J3253</f>
        <v/>
      </c>
    </row>
    <row r="1491">
      <c r="A1491" s="16" t="n">
        <v>16880000</v>
      </c>
      <c r="B1491" s="16">
        <f>計算!AO3254</f>
        <v/>
      </c>
      <c r="C1491" s="17">
        <f>計算!AQ3254</f>
        <v/>
      </c>
      <c r="D1491" s="16">
        <f>計算!AT3254</f>
        <v/>
      </c>
      <c r="E1491" s="16">
        <f>計算!AU3254</f>
        <v/>
      </c>
      <c r="F1491" s="16">
        <f>計算!J3254</f>
        <v/>
      </c>
    </row>
    <row r="1492">
      <c r="A1492" s="16" t="n">
        <v>16890000</v>
      </c>
      <c r="B1492" s="16">
        <f>計算!AO3255</f>
        <v/>
      </c>
      <c r="C1492" s="17">
        <f>計算!AQ3255</f>
        <v/>
      </c>
      <c r="D1492" s="16">
        <f>計算!AT3255</f>
        <v/>
      </c>
      <c r="E1492" s="16">
        <f>計算!AU3255</f>
        <v/>
      </c>
      <c r="F1492" s="16">
        <f>計算!J3255</f>
        <v/>
      </c>
    </row>
    <row r="1493">
      <c r="A1493" s="16" t="n">
        <v>16900000</v>
      </c>
      <c r="B1493" s="16">
        <f>計算!AO3256</f>
        <v/>
      </c>
      <c r="C1493" s="17">
        <f>計算!AQ3256</f>
        <v/>
      </c>
      <c r="D1493" s="16">
        <f>計算!AT3256</f>
        <v/>
      </c>
      <c r="E1493" s="16">
        <f>計算!AU3256</f>
        <v/>
      </c>
      <c r="F1493" s="16">
        <f>計算!J3256</f>
        <v/>
      </c>
    </row>
    <row r="1494">
      <c r="A1494" s="16" t="n">
        <v>16910000</v>
      </c>
      <c r="B1494" s="16">
        <f>計算!AO3257</f>
        <v/>
      </c>
      <c r="C1494" s="17">
        <f>計算!AQ3257</f>
        <v/>
      </c>
      <c r="D1494" s="16">
        <f>計算!AT3257</f>
        <v/>
      </c>
      <c r="E1494" s="16">
        <f>計算!AU3257</f>
        <v/>
      </c>
      <c r="F1494" s="16">
        <f>計算!J3257</f>
        <v/>
      </c>
    </row>
    <row r="1495">
      <c r="A1495" s="16" t="n">
        <v>16920000</v>
      </c>
      <c r="B1495" s="16">
        <f>計算!AO3258</f>
        <v/>
      </c>
      <c r="C1495" s="17">
        <f>計算!AQ3258</f>
        <v/>
      </c>
      <c r="D1495" s="16">
        <f>計算!AT3258</f>
        <v/>
      </c>
      <c r="E1495" s="16">
        <f>計算!AU3258</f>
        <v/>
      </c>
      <c r="F1495" s="16">
        <f>計算!J3258</f>
        <v/>
      </c>
    </row>
    <row r="1496">
      <c r="A1496" s="16" t="n">
        <v>16930000</v>
      </c>
      <c r="B1496" s="16">
        <f>計算!AO3259</f>
        <v/>
      </c>
      <c r="C1496" s="17">
        <f>計算!AQ3259</f>
        <v/>
      </c>
      <c r="D1496" s="16">
        <f>計算!AT3259</f>
        <v/>
      </c>
      <c r="E1496" s="16">
        <f>計算!AU3259</f>
        <v/>
      </c>
      <c r="F1496" s="16">
        <f>計算!J3259</f>
        <v/>
      </c>
    </row>
    <row r="1497">
      <c r="A1497" s="16" t="n">
        <v>16940000</v>
      </c>
      <c r="B1497" s="16">
        <f>計算!AO3260</f>
        <v/>
      </c>
      <c r="C1497" s="17">
        <f>計算!AQ3260</f>
        <v/>
      </c>
      <c r="D1497" s="16">
        <f>計算!AT3260</f>
        <v/>
      </c>
      <c r="E1497" s="16">
        <f>計算!AU3260</f>
        <v/>
      </c>
      <c r="F1497" s="16">
        <f>計算!J3260</f>
        <v/>
      </c>
    </row>
    <row r="1498">
      <c r="A1498" s="16" t="n">
        <v>16950000</v>
      </c>
      <c r="B1498" s="16">
        <f>計算!AO3261</f>
        <v/>
      </c>
      <c r="C1498" s="17">
        <f>計算!AQ3261</f>
        <v/>
      </c>
      <c r="D1498" s="16">
        <f>計算!AT3261</f>
        <v/>
      </c>
      <c r="E1498" s="16">
        <f>計算!AU3261</f>
        <v/>
      </c>
      <c r="F1498" s="16">
        <f>計算!J3261</f>
        <v/>
      </c>
    </row>
    <row r="1499">
      <c r="A1499" s="16" t="n">
        <v>16960000</v>
      </c>
      <c r="B1499" s="16">
        <f>計算!AO3262</f>
        <v/>
      </c>
      <c r="C1499" s="17">
        <f>計算!AQ3262</f>
        <v/>
      </c>
      <c r="D1499" s="16">
        <f>計算!AT3262</f>
        <v/>
      </c>
      <c r="E1499" s="16">
        <f>計算!AU3262</f>
        <v/>
      </c>
      <c r="F1499" s="16">
        <f>計算!J3262</f>
        <v/>
      </c>
    </row>
    <row r="1500">
      <c r="A1500" s="16" t="n">
        <v>16970000</v>
      </c>
      <c r="B1500" s="16">
        <f>計算!AO3263</f>
        <v/>
      </c>
      <c r="C1500" s="17">
        <f>計算!AQ3263</f>
        <v/>
      </c>
      <c r="D1500" s="16">
        <f>計算!AT3263</f>
        <v/>
      </c>
      <c r="E1500" s="16">
        <f>計算!AU3263</f>
        <v/>
      </c>
      <c r="F1500" s="16">
        <f>計算!J3263</f>
        <v/>
      </c>
    </row>
    <row r="1501">
      <c r="A1501" s="16" t="n">
        <v>16980000</v>
      </c>
      <c r="B1501" s="16">
        <f>計算!AO3264</f>
        <v/>
      </c>
      <c r="C1501" s="17">
        <f>計算!AQ3264</f>
        <v/>
      </c>
      <c r="D1501" s="16">
        <f>計算!AT3264</f>
        <v/>
      </c>
      <c r="E1501" s="16">
        <f>計算!AU3264</f>
        <v/>
      </c>
      <c r="F1501" s="16">
        <f>計算!J3264</f>
        <v/>
      </c>
    </row>
    <row r="1502">
      <c r="A1502" s="16" t="n">
        <v>16990000</v>
      </c>
      <c r="B1502" s="16">
        <f>計算!AO3265</f>
        <v/>
      </c>
      <c r="C1502" s="17">
        <f>計算!AQ3265</f>
        <v/>
      </c>
      <c r="D1502" s="16">
        <f>計算!AT3265</f>
        <v/>
      </c>
      <c r="E1502" s="16">
        <f>計算!AU3265</f>
        <v/>
      </c>
      <c r="F1502" s="16">
        <f>計算!J3265</f>
        <v/>
      </c>
    </row>
    <row r="1503">
      <c r="A1503" s="16" t="n">
        <v>17000000</v>
      </c>
      <c r="B1503" s="16">
        <f>計算!AO3266</f>
        <v/>
      </c>
      <c r="C1503" s="17">
        <f>計算!AQ3266</f>
        <v/>
      </c>
      <c r="D1503" s="16">
        <f>計算!AT3266</f>
        <v/>
      </c>
      <c r="E1503" s="16">
        <f>計算!AU3266</f>
        <v/>
      </c>
      <c r="F1503" s="16">
        <f>計算!J3266</f>
        <v/>
      </c>
    </row>
    <row r="1504">
      <c r="A1504" s="16" t="n">
        <v>17010000</v>
      </c>
      <c r="B1504" s="16">
        <f>計算!AO3267</f>
        <v/>
      </c>
      <c r="C1504" s="17">
        <f>計算!AQ3267</f>
        <v/>
      </c>
      <c r="D1504" s="16">
        <f>計算!AT3267</f>
        <v/>
      </c>
      <c r="E1504" s="16">
        <f>計算!AU3267</f>
        <v/>
      </c>
      <c r="F1504" s="16">
        <f>計算!J3267</f>
        <v/>
      </c>
    </row>
    <row r="1505">
      <c r="A1505" s="16" t="n">
        <v>17020000</v>
      </c>
      <c r="B1505" s="16">
        <f>計算!AO3268</f>
        <v/>
      </c>
      <c r="C1505" s="17">
        <f>計算!AQ3268</f>
        <v/>
      </c>
      <c r="D1505" s="16">
        <f>計算!AT3268</f>
        <v/>
      </c>
      <c r="E1505" s="16">
        <f>計算!AU3268</f>
        <v/>
      </c>
      <c r="F1505" s="16">
        <f>計算!J3268</f>
        <v/>
      </c>
    </row>
    <row r="1506">
      <c r="A1506" s="16" t="n">
        <v>17030000</v>
      </c>
      <c r="B1506" s="16">
        <f>計算!AO3269</f>
        <v/>
      </c>
      <c r="C1506" s="17">
        <f>計算!AQ3269</f>
        <v/>
      </c>
      <c r="D1506" s="16">
        <f>計算!AT3269</f>
        <v/>
      </c>
      <c r="E1506" s="16">
        <f>計算!AU3269</f>
        <v/>
      </c>
      <c r="F1506" s="16">
        <f>計算!J3269</f>
        <v/>
      </c>
    </row>
    <row r="1507">
      <c r="A1507" s="16" t="n">
        <v>17040000</v>
      </c>
      <c r="B1507" s="16">
        <f>計算!AO3270</f>
        <v/>
      </c>
      <c r="C1507" s="17">
        <f>計算!AQ3270</f>
        <v/>
      </c>
      <c r="D1507" s="16">
        <f>計算!AT3270</f>
        <v/>
      </c>
      <c r="E1507" s="16">
        <f>計算!AU3270</f>
        <v/>
      </c>
      <c r="F1507" s="16">
        <f>計算!J3270</f>
        <v/>
      </c>
    </row>
    <row r="1508">
      <c r="A1508" s="16" t="n">
        <v>17050000</v>
      </c>
      <c r="B1508" s="16">
        <f>計算!AO3271</f>
        <v/>
      </c>
      <c r="C1508" s="17">
        <f>計算!AQ3271</f>
        <v/>
      </c>
      <c r="D1508" s="16">
        <f>計算!AT3271</f>
        <v/>
      </c>
      <c r="E1508" s="16">
        <f>計算!AU3271</f>
        <v/>
      </c>
      <c r="F1508" s="16">
        <f>計算!J3271</f>
        <v/>
      </c>
    </row>
    <row r="1509">
      <c r="A1509" s="16" t="n">
        <v>17060000</v>
      </c>
      <c r="B1509" s="16">
        <f>計算!AO3272</f>
        <v/>
      </c>
      <c r="C1509" s="17">
        <f>計算!AQ3272</f>
        <v/>
      </c>
      <c r="D1509" s="16">
        <f>計算!AT3272</f>
        <v/>
      </c>
      <c r="E1509" s="16">
        <f>計算!AU3272</f>
        <v/>
      </c>
      <c r="F1509" s="16">
        <f>計算!J3272</f>
        <v/>
      </c>
    </row>
    <row r="1510">
      <c r="A1510" s="16" t="n">
        <v>17070000</v>
      </c>
      <c r="B1510" s="16">
        <f>計算!AO3273</f>
        <v/>
      </c>
      <c r="C1510" s="17">
        <f>計算!AQ3273</f>
        <v/>
      </c>
      <c r="D1510" s="16">
        <f>計算!AT3273</f>
        <v/>
      </c>
      <c r="E1510" s="16">
        <f>計算!AU3273</f>
        <v/>
      </c>
      <c r="F1510" s="16">
        <f>計算!J3273</f>
        <v/>
      </c>
    </row>
    <row r="1511">
      <c r="A1511" s="16" t="n">
        <v>17080000</v>
      </c>
      <c r="B1511" s="16">
        <f>計算!AO3274</f>
        <v/>
      </c>
      <c r="C1511" s="17">
        <f>計算!AQ3274</f>
        <v/>
      </c>
      <c r="D1511" s="16">
        <f>計算!AT3274</f>
        <v/>
      </c>
      <c r="E1511" s="16">
        <f>計算!AU3274</f>
        <v/>
      </c>
      <c r="F1511" s="16">
        <f>計算!J3274</f>
        <v/>
      </c>
    </row>
    <row r="1512">
      <c r="A1512" s="16" t="n">
        <v>17090000</v>
      </c>
      <c r="B1512" s="16">
        <f>計算!AO3275</f>
        <v/>
      </c>
      <c r="C1512" s="17">
        <f>計算!AQ3275</f>
        <v/>
      </c>
      <c r="D1512" s="16">
        <f>計算!AT3275</f>
        <v/>
      </c>
      <c r="E1512" s="16">
        <f>計算!AU3275</f>
        <v/>
      </c>
      <c r="F1512" s="16">
        <f>計算!J3275</f>
        <v/>
      </c>
    </row>
    <row r="1513">
      <c r="A1513" s="16" t="n">
        <v>17100000</v>
      </c>
      <c r="B1513" s="16">
        <f>計算!AO3276</f>
        <v/>
      </c>
      <c r="C1513" s="17">
        <f>計算!AQ3276</f>
        <v/>
      </c>
      <c r="D1513" s="16">
        <f>計算!AT3276</f>
        <v/>
      </c>
      <c r="E1513" s="16">
        <f>計算!AU3276</f>
        <v/>
      </c>
      <c r="F1513" s="16">
        <f>計算!J3276</f>
        <v/>
      </c>
    </row>
    <row r="1514">
      <c r="A1514" s="16" t="n">
        <v>17110000</v>
      </c>
      <c r="B1514" s="16">
        <f>計算!AO3277</f>
        <v/>
      </c>
      <c r="C1514" s="17">
        <f>計算!AQ3277</f>
        <v/>
      </c>
      <c r="D1514" s="16">
        <f>計算!AT3277</f>
        <v/>
      </c>
      <c r="E1514" s="16">
        <f>計算!AU3277</f>
        <v/>
      </c>
      <c r="F1514" s="16">
        <f>計算!J3277</f>
        <v/>
      </c>
    </row>
    <row r="1515">
      <c r="A1515" s="16" t="n">
        <v>17120000</v>
      </c>
      <c r="B1515" s="16">
        <f>計算!AO3278</f>
        <v/>
      </c>
      <c r="C1515" s="17">
        <f>計算!AQ3278</f>
        <v/>
      </c>
      <c r="D1515" s="16">
        <f>計算!AT3278</f>
        <v/>
      </c>
      <c r="E1515" s="16">
        <f>計算!AU3278</f>
        <v/>
      </c>
      <c r="F1515" s="16">
        <f>計算!J3278</f>
        <v/>
      </c>
    </row>
    <row r="1516">
      <c r="A1516" s="16" t="n">
        <v>17130000</v>
      </c>
      <c r="B1516" s="16">
        <f>計算!AO3279</f>
        <v/>
      </c>
      <c r="C1516" s="17">
        <f>計算!AQ3279</f>
        <v/>
      </c>
      <c r="D1516" s="16">
        <f>計算!AT3279</f>
        <v/>
      </c>
      <c r="E1516" s="16">
        <f>計算!AU3279</f>
        <v/>
      </c>
      <c r="F1516" s="16">
        <f>計算!J3279</f>
        <v/>
      </c>
    </row>
    <row r="1517">
      <c r="A1517" s="16" t="n">
        <v>17140000</v>
      </c>
      <c r="B1517" s="16">
        <f>計算!AO3280</f>
        <v/>
      </c>
      <c r="C1517" s="17">
        <f>計算!AQ3280</f>
        <v/>
      </c>
      <c r="D1517" s="16">
        <f>計算!AT3280</f>
        <v/>
      </c>
      <c r="E1517" s="16">
        <f>計算!AU3280</f>
        <v/>
      </c>
      <c r="F1517" s="16">
        <f>計算!J3280</f>
        <v/>
      </c>
    </row>
    <row r="1518">
      <c r="A1518" s="16" t="n">
        <v>17150000</v>
      </c>
      <c r="B1518" s="16">
        <f>計算!AO3281</f>
        <v/>
      </c>
      <c r="C1518" s="17">
        <f>計算!AQ3281</f>
        <v/>
      </c>
      <c r="D1518" s="16">
        <f>計算!AT3281</f>
        <v/>
      </c>
      <c r="E1518" s="16">
        <f>計算!AU3281</f>
        <v/>
      </c>
      <c r="F1518" s="16">
        <f>計算!J3281</f>
        <v/>
      </c>
    </row>
    <row r="1519">
      <c r="A1519" s="16" t="n">
        <v>17160000</v>
      </c>
      <c r="B1519" s="16">
        <f>計算!AO3282</f>
        <v/>
      </c>
      <c r="C1519" s="17">
        <f>計算!AQ3282</f>
        <v/>
      </c>
      <c r="D1519" s="16">
        <f>計算!AT3282</f>
        <v/>
      </c>
      <c r="E1519" s="16">
        <f>計算!AU3282</f>
        <v/>
      </c>
      <c r="F1519" s="16">
        <f>計算!J3282</f>
        <v/>
      </c>
    </row>
    <row r="1520">
      <c r="A1520" s="16" t="n">
        <v>17170000</v>
      </c>
      <c r="B1520" s="16">
        <f>計算!AO3283</f>
        <v/>
      </c>
      <c r="C1520" s="17">
        <f>計算!AQ3283</f>
        <v/>
      </c>
      <c r="D1520" s="16">
        <f>計算!AT3283</f>
        <v/>
      </c>
      <c r="E1520" s="16">
        <f>計算!AU3283</f>
        <v/>
      </c>
      <c r="F1520" s="16">
        <f>計算!J3283</f>
        <v/>
      </c>
    </row>
    <row r="1521">
      <c r="A1521" s="16" t="n">
        <v>17180000</v>
      </c>
      <c r="B1521" s="16">
        <f>計算!AO3284</f>
        <v/>
      </c>
      <c r="C1521" s="17">
        <f>計算!AQ3284</f>
        <v/>
      </c>
      <c r="D1521" s="16">
        <f>計算!AT3284</f>
        <v/>
      </c>
      <c r="E1521" s="16">
        <f>計算!AU3284</f>
        <v/>
      </c>
      <c r="F1521" s="16">
        <f>計算!J3284</f>
        <v/>
      </c>
    </row>
    <row r="1522">
      <c r="A1522" s="16" t="n">
        <v>17190000</v>
      </c>
      <c r="B1522" s="16">
        <f>計算!AO3285</f>
        <v/>
      </c>
      <c r="C1522" s="17">
        <f>計算!AQ3285</f>
        <v/>
      </c>
      <c r="D1522" s="16">
        <f>計算!AT3285</f>
        <v/>
      </c>
      <c r="E1522" s="16">
        <f>計算!AU3285</f>
        <v/>
      </c>
      <c r="F1522" s="16">
        <f>計算!J3285</f>
        <v/>
      </c>
    </row>
    <row r="1523">
      <c r="A1523" s="16" t="n">
        <v>17200000</v>
      </c>
      <c r="B1523" s="16">
        <f>計算!AO3286</f>
        <v/>
      </c>
      <c r="C1523" s="17">
        <f>計算!AQ3286</f>
        <v/>
      </c>
      <c r="D1523" s="16">
        <f>計算!AT3286</f>
        <v/>
      </c>
      <c r="E1523" s="16">
        <f>計算!AU3286</f>
        <v/>
      </c>
      <c r="F1523" s="16">
        <f>計算!J3286</f>
        <v/>
      </c>
    </row>
    <row r="1524">
      <c r="A1524" s="16" t="n">
        <v>17210000</v>
      </c>
      <c r="B1524" s="16">
        <f>計算!AO3287</f>
        <v/>
      </c>
      <c r="C1524" s="17">
        <f>計算!AQ3287</f>
        <v/>
      </c>
      <c r="D1524" s="16">
        <f>計算!AT3287</f>
        <v/>
      </c>
      <c r="E1524" s="16">
        <f>計算!AU3287</f>
        <v/>
      </c>
      <c r="F1524" s="16">
        <f>計算!J3287</f>
        <v/>
      </c>
    </row>
    <row r="1525">
      <c r="A1525" s="16" t="n">
        <v>17220000</v>
      </c>
      <c r="B1525" s="16">
        <f>計算!AO3288</f>
        <v/>
      </c>
      <c r="C1525" s="17">
        <f>計算!AQ3288</f>
        <v/>
      </c>
      <c r="D1525" s="16">
        <f>計算!AT3288</f>
        <v/>
      </c>
      <c r="E1525" s="16">
        <f>計算!AU3288</f>
        <v/>
      </c>
      <c r="F1525" s="16">
        <f>計算!J3288</f>
        <v/>
      </c>
    </row>
    <row r="1526">
      <c r="A1526" s="16" t="n">
        <v>17230000</v>
      </c>
      <c r="B1526" s="16">
        <f>計算!AO3289</f>
        <v/>
      </c>
      <c r="C1526" s="17">
        <f>計算!AQ3289</f>
        <v/>
      </c>
      <c r="D1526" s="16">
        <f>計算!AT3289</f>
        <v/>
      </c>
      <c r="E1526" s="16">
        <f>計算!AU3289</f>
        <v/>
      </c>
      <c r="F1526" s="16">
        <f>計算!J3289</f>
        <v/>
      </c>
    </row>
    <row r="1527">
      <c r="A1527" s="16" t="n">
        <v>17240000</v>
      </c>
      <c r="B1527" s="16">
        <f>計算!AO3290</f>
        <v/>
      </c>
      <c r="C1527" s="17">
        <f>計算!AQ3290</f>
        <v/>
      </c>
      <c r="D1527" s="16">
        <f>計算!AT3290</f>
        <v/>
      </c>
      <c r="E1527" s="16">
        <f>計算!AU3290</f>
        <v/>
      </c>
      <c r="F1527" s="16">
        <f>計算!J3290</f>
        <v/>
      </c>
    </row>
    <row r="1528">
      <c r="A1528" s="16" t="n">
        <v>17250000</v>
      </c>
      <c r="B1528" s="16">
        <f>計算!AO3291</f>
        <v/>
      </c>
      <c r="C1528" s="17">
        <f>計算!AQ3291</f>
        <v/>
      </c>
      <c r="D1528" s="16">
        <f>計算!AT3291</f>
        <v/>
      </c>
      <c r="E1528" s="16">
        <f>計算!AU3291</f>
        <v/>
      </c>
      <c r="F1528" s="16">
        <f>計算!J3291</f>
        <v/>
      </c>
    </row>
    <row r="1529">
      <c r="A1529" s="16" t="n">
        <v>17260000</v>
      </c>
      <c r="B1529" s="16">
        <f>計算!AO3292</f>
        <v/>
      </c>
      <c r="C1529" s="17">
        <f>計算!AQ3292</f>
        <v/>
      </c>
      <c r="D1529" s="16">
        <f>計算!AT3292</f>
        <v/>
      </c>
      <c r="E1529" s="16">
        <f>計算!AU3292</f>
        <v/>
      </c>
      <c r="F1529" s="16">
        <f>計算!J3292</f>
        <v/>
      </c>
    </row>
    <row r="1530">
      <c r="A1530" s="16" t="n">
        <v>17270000</v>
      </c>
      <c r="B1530" s="16">
        <f>計算!AO3293</f>
        <v/>
      </c>
      <c r="C1530" s="17">
        <f>計算!AQ3293</f>
        <v/>
      </c>
      <c r="D1530" s="16">
        <f>計算!AT3293</f>
        <v/>
      </c>
      <c r="E1530" s="16">
        <f>計算!AU3293</f>
        <v/>
      </c>
      <c r="F1530" s="16">
        <f>計算!J3293</f>
        <v/>
      </c>
    </row>
    <row r="1531">
      <c r="A1531" s="16" t="n">
        <v>17280000</v>
      </c>
      <c r="B1531" s="16">
        <f>計算!AO3294</f>
        <v/>
      </c>
      <c r="C1531" s="17">
        <f>計算!AQ3294</f>
        <v/>
      </c>
      <c r="D1531" s="16">
        <f>計算!AT3294</f>
        <v/>
      </c>
      <c r="E1531" s="16">
        <f>計算!AU3294</f>
        <v/>
      </c>
      <c r="F1531" s="16">
        <f>計算!J3294</f>
        <v/>
      </c>
    </row>
    <row r="1532">
      <c r="A1532" s="16" t="n">
        <v>17290000</v>
      </c>
      <c r="B1532" s="16">
        <f>計算!AO3295</f>
        <v/>
      </c>
      <c r="C1532" s="17">
        <f>計算!AQ3295</f>
        <v/>
      </c>
      <c r="D1532" s="16">
        <f>計算!AT3295</f>
        <v/>
      </c>
      <c r="E1532" s="16">
        <f>計算!AU3295</f>
        <v/>
      </c>
      <c r="F1532" s="16">
        <f>計算!J3295</f>
        <v/>
      </c>
    </row>
    <row r="1533">
      <c r="A1533" s="16" t="n">
        <v>17300000</v>
      </c>
      <c r="B1533" s="16">
        <f>計算!AO3296</f>
        <v/>
      </c>
      <c r="C1533" s="17">
        <f>計算!AQ3296</f>
        <v/>
      </c>
      <c r="D1533" s="16">
        <f>計算!AT3296</f>
        <v/>
      </c>
      <c r="E1533" s="16">
        <f>計算!AU3296</f>
        <v/>
      </c>
      <c r="F1533" s="16">
        <f>計算!J3296</f>
        <v/>
      </c>
    </row>
    <row r="1534">
      <c r="A1534" s="16" t="n">
        <v>17310000</v>
      </c>
      <c r="B1534" s="16">
        <f>計算!AO3297</f>
        <v/>
      </c>
      <c r="C1534" s="17">
        <f>計算!AQ3297</f>
        <v/>
      </c>
      <c r="D1534" s="16">
        <f>計算!AT3297</f>
        <v/>
      </c>
      <c r="E1534" s="16">
        <f>計算!AU3297</f>
        <v/>
      </c>
      <c r="F1534" s="16">
        <f>計算!J3297</f>
        <v/>
      </c>
    </row>
    <row r="1535">
      <c r="A1535" s="16" t="n">
        <v>17320000</v>
      </c>
      <c r="B1535" s="16">
        <f>計算!AO3298</f>
        <v/>
      </c>
      <c r="C1535" s="17">
        <f>計算!AQ3298</f>
        <v/>
      </c>
      <c r="D1535" s="16">
        <f>計算!AT3298</f>
        <v/>
      </c>
      <c r="E1535" s="16">
        <f>計算!AU3298</f>
        <v/>
      </c>
      <c r="F1535" s="16">
        <f>計算!J3298</f>
        <v/>
      </c>
    </row>
    <row r="1536">
      <c r="A1536" s="16" t="n">
        <v>17330000</v>
      </c>
      <c r="B1536" s="16">
        <f>計算!AO3299</f>
        <v/>
      </c>
      <c r="C1536" s="17">
        <f>計算!AQ3299</f>
        <v/>
      </c>
      <c r="D1536" s="16">
        <f>計算!AT3299</f>
        <v/>
      </c>
      <c r="E1536" s="16">
        <f>計算!AU3299</f>
        <v/>
      </c>
      <c r="F1536" s="16">
        <f>計算!J3299</f>
        <v/>
      </c>
    </row>
    <row r="1537">
      <c r="A1537" s="16" t="n">
        <v>17340000</v>
      </c>
      <c r="B1537" s="16">
        <f>計算!AO3300</f>
        <v/>
      </c>
      <c r="C1537" s="17">
        <f>計算!AQ3300</f>
        <v/>
      </c>
      <c r="D1537" s="16">
        <f>計算!AT3300</f>
        <v/>
      </c>
      <c r="E1537" s="16">
        <f>計算!AU3300</f>
        <v/>
      </c>
      <c r="F1537" s="16">
        <f>計算!J3300</f>
        <v/>
      </c>
    </row>
    <row r="1538">
      <c r="A1538" s="16" t="n">
        <v>17350000</v>
      </c>
      <c r="B1538" s="16">
        <f>計算!AO3301</f>
        <v/>
      </c>
      <c r="C1538" s="17">
        <f>計算!AQ3301</f>
        <v/>
      </c>
      <c r="D1538" s="16">
        <f>計算!AT3301</f>
        <v/>
      </c>
      <c r="E1538" s="16">
        <f>計算!AU3301</f>
        <v/>
      </c>
      <c r="F1538" s="16">
        <f>計算!J3301</f>
        <v/>
      </c>
    </row>
    <row r="1539">
      <c r="A1539" s="16" t="n">
        <v>17360000</v>
      </c>
      <c r="B1539" s="16">
        <f>計算!AO3302</f>
        <v/>
      </c>
      <c r="C1539" s="17">
        <f>計算!AQ3302</f>
        <v/>
      </c>
      <c r="D1539" s="16">
        <f>計算!AT3302</f>
        <v/>
      </c>
      <c r="E1539" s="16">
        <f>計算!AU3302</f>
        <v/>
      </c>
      <c r="F1539" s="16">
        <f>計算!J3302</f>
        <v/>
      </c>
    </row>
    <row r="1540">
      <c r="A1540" s="16" t="n">
        <v>17370000</v>
      </c>
      <c r="B1540" s="16">
        <f>計算!AO3303</f>
        <v/>
      </c>
      <c r="C1540" s="17">
        <f>計算!AQ3303</f>
        <v/>
      </c>
      <c r="D1540" s="16">
        <f>計算!AT3303</f>
        <v/>
      </c>
      <c r="E1540" s="16">
        <f>計算!AU3303</f>
        <v/>
      </c>
      <c r="F1540" s="16">
        <f>計算!J3303</f>
        <v/>
      </c>
    </row>
    <row r="1541">
      <c r="A1541" s="16" t="n">
        <v>17380000</v>
      </c>
      <c r="B1541" s="16">
        <f>計算!AO3304</f>
        <v/>
      </c>
      <c r="C1541" s="17">
        <f>計算!AQ3304</f>
        <v/>
      </c>
      <c r="D1541" s="16">
        <f>計算!AT3304</f>
        <v/>
      </c>
      <c r="E1541" s="16">
        <f>計算!AU3304</f>
        <v/>
      </c>
      <c r="F1541" s="16">
        <f>計算!J3304</f>
        <v/>
      </c>
    </row>
    <row r="1542">
      <c r="A1542" s="16" t="n">
        <v>17390000</v>
      </c>
      <c r="B1542" s="16">
        <f>計算!AO3305</f>
        <v/>
      </c>
      <c r="C1542" s="17">
        <f>計算!AQ3305</f>
        <v/>
      </c>
      <c r="D1542" s="16">
        <f>計算!AT3305</f>
        <v/>
      </c>
      <c r="E1542" s="16">
        <f>計算!AU3305</f>
        <v/>
      </c>
      <c r="F1542" s="16">
        <f>計算!J3305</f>
        <v/>
      </c>
    </row>
    <row r="1543">
      <c r="A1543" s="16" t="n">
        <v>17400000</v>
      </c>
      <c r="B1543" s="16">
        <f>計算!AO3306</f>
        <v/>
      </c>
      <c r="C1543" s="17">
        <f>計算!AQ3306</f>
        <v/>
      </c>
      <c r="D1543" s="16">
        <f>計算!AT3306</f>
        <v/>
      </c>
      <c r="E1543" s="16">
        <f>計算!AU3306</f>
        <v/>
      </c>
      <c r="F1543" s="16">
        <f>計算!J3306</f>
        <v/>
      </c>
    </row>
    <row r="1544">
      <c r="A1544" s="16" t="n">
        <v>17410000</v>
      </c>
      <c r="B1544" s="16">
        <f>計算!AO3307</f>
        <v/>
      </c>
      <c r="C1544" s="17">
        <f>計算!AQ3307</f>
        <v/>
      </c>
      <c r="D1544" s="16">
        <f>計算!AT3307</f>
        <v/>
      </c>
      <c r="E1544" s="16">
        <f>計算!AU3307</f>
        <v/>
      </c>
      <c r="F1544" s="16">
        <f>計算!J3307</f>
        <v/>
      </c>
    </row>
    <row r="1545">
      <c r="A1545" s="16" t="n">
        <v>17420000</v>
      </c>
      <c r="B1545" s="16">
        <f>計算!AO3308</f>
        <v/>
      </c>
      <c r="C1545" s="17">
        <f>計算!AQ3308</f>
        <v/>
      </c>
      <c r="D1545" s="16">
        <f>計算!AT3308</f>
        <v/>
      </c>
      <c r="E1545" s="16">
        <f>計算!AU3308</f>
        <v/>
      </c>
      <c r="F1545" s="16">
        <f>計算!J3308</f>
        <v/>
      </c>
    </row>
    <row r="1546">
      <c r="A1546" s="16" t="n">
        <v>17430000</v>
      </c>
      <c r="B1546" s="16">
        <f>計算!AO3309</f>
        <v/>
      </c>
      <c r="C1546" s="17">
        <f>計算!AQ3309</f>
        <v/>
      </c>
      <c r="D1546" s="16">
        <f>計算!AT3309</f>
        <v/>
      </c>
      <c r="E1546" s="16">
        <f>計算!AU3309</f>
        <v/>
      </c>
      <c r="F1546" s="16">
        <f>計算!J3309</f>
        <v/>
      </c>
    </row>
    <row r="1547">
      <c r="A1547" s="16" t="n">
        <v>17440000</v>
      </c>
      <c r="B1547" s="16">
        <f>計算!AO3310</f>
        <v/>
      </c>
      <c r="C1547" s="17">
        <f>計算!AQ3310</f>
        <v/>
      </c>
      <c r="D1547" s="16">
        <f>計算!AT3310</f>
        <v/>
      </c>
      <c r="E1547" s="16">
        <f>計算!AU3310</f>
        <v/>
      </c>
      <c r="F1547" s="16">
        <f>計算!J3310</f>
        <v/>
      </c>
    </row>
    <row r="1548">
      <c r="A1548" s="16" t="n">
        <v>17450000</v>
      </c>
      <c r="B1548" s="16">
        <f>計算!AO3311</f>
        <v/>
      </c>
      <c r="C1548" s="17">
        <f>計算!AQ3311</f>
        <v/>
      </c>
      <c r="D1548" s="16">
        <f>計算!AT3311</f>
        <v/>
      </c>
      <c r="E1548" s="16">
        <f>計算!AU3311</f>
        <v/>
      </c>
      <c r="F1548" s="16">
        <f>計算!J3311</f>
        <v/>
      </c>
    </row>
    <row r="1549">
      <c r="A1549" s="16" t="n">
        <v>17460000</v>
      </c>
      <c r="B1549" s="16">
        <f>計算!AO3312</f>
        <v/>
      </c>
      <c r="C1549" s="17">
        <f>計算!AQ3312</f>
        <v/>
      </c>
      <c r="D1549" s="16">
        <f>計算!AT3312</f>
        <v/>
      </c>
      <c r="E1549" s="16">
        <f>計算!AU3312</f>
        <v/>
      </c>
      <c r="F1549" s="16">
        <f>計算!J3312</f>
        <v/>
      </c>
    </row>
    <row r="1550">
      <c r="A1550" s="16" t="n">
        <v>17470000</v>
      </c>
      <c r="B1550" s="16">
        <f>計算!AO3313</f>
        <v/>
      </c>
      <c r="C1550" s="17">
        <f>計算!AQ3313</f>
        <v/>
      </c>
      <c r="D1550" s="16">
        <f>計算!AT3313</f>
        <v/>
      </c>
      <c r="E1550" s="16">
        <f>計算!AU3313</f>
        <v/>
      </c>
      <c r="F1550" s="16">
        <f>計算!J3313</f>
        <v/>
      </c>
    </row>
    <row r="1551">
      <c r="A1551" s="16" t="n">
        <v>17480000</v>
      </c>
      <c r="B1551" s="16">
        <f>計算!AO3314</f>
        <v/>
      </c>
      <c r="C1551" s="17">
        <f>計算!AQ3314</f>
        <v/>
      </c>
      <c r="D1551" s="16">
        <f>計算!AT3314</f>
        <v/>
      </c>
      <c r="E1551" s="16">
        <f>計算!AU3314</f>
        <v/>
      </c>
      <c r="F1551" s="16">
        <f>計算!J3314</f>
        <v/>
      </c>
    </row>
    <row r="1552">
      <c r="A1552" s="16" t="n">
        <v>17490000</v>
      </c>
      <c r="B1552" s="16">
        <f>計算!AO3315</f>
        <v/>
      </c>
      <c r="C1552" s="17">
        <f>計算!AQ3315</f>
        <v/>
      </c>
      <c r="D1552" s="16">
        <f>計算!AT3315</f>
        <v/>
      </c>
      <c r="E1552" s="16">
        <f>計算!AU3315</f>
        <v/>
      </c>
      <c r="F1552" s="16">
        <f>計算!J3315</f>
        <v/>
      </c>
    </row>
    <row r="1553">
      <c r="A1553" s="16" t="n">
        <v>17500000</v>
      </c>
      <c r="B1553" s="16">
        <f>計算!AO3316</f>
        <v/>
      </c>
      <c r="C1553" s="17">
        <f>計算!AQ3316</f>
        <v/>
      </c>
      <c r="D1553" s="16">
        <f>計算!AT3316</f>
        <v/>
      </c>
      <c r="E1553" s="16">
        <f>計算!AU3316</f>
        <v/>
      </c>
      <c r="F1553" s="16">
        <f>計算!J3316</f>
        <v/>
      </c>
    </row>
    <row r="1554">
      <c r="A1554" s="16" t="n">
        <v>17510000</v>
      </c>
      <c r="B1554" s="16">
        <f>計算!AO3317</f>
        <v/>
      </c>
      <c r="C1554" s="17">
        <f>計算!AQ3317</f>
        <v/>
      </c>
      <c r="D1554" s="16">
        <f>計算!AT3317</f>
        <v/>
      </c>
      <c r="E1554" s="16">
        <f>計算!AU3317</f>
        <v/>
      </c>
      <c r="F1554" s="16">
        <f>計算!J3317</f>
        <v/>
      </c>
    </row>
    <row r="1555">
      <c r="A1555" s="16" t="n">
        <v>17520000</v>
      </c>
      <c r="B1555" s="16">
        <f>計算!AO3318</f>
        <v/>
      </c>
      <c r="C1555" s="17">
        <f>計算!AQ3318</f>
        <v/>
      </c>
      <c r="D1555" s="16">
        <f>計算!AT3318</f>
        <v/>
      </c>
      <c r="E1555" s="16">
        <f>計算!AU3318</f>
        <v/>
      </c>
      <c r="F1555" s="16">
        <f>計算!J3318</f>
        <v/>
      </c>
    </row>
    <row r="1556">
      <c r="A1556" s="16" t="n">
        <v>17530000</v>
      </c>
      <c r="B1556" s="16">
        <f>計算!AO3319</f>
        <v/>
      </c>
      <c r="C1556" s="17">
        <f>計算!AQ3319</f>
        <v/>
      </c>
      <c r="D1556" s="16">
        <f>計算!AT3319</f>
        <v/>
      </c>
      <c r="E1556" s="16">
        <f>計算!AU3319</f>
        <v/>
      </c>
      <c r="F1556" s="16">
        <f>計算!J3319</f>
        <v/>
      </c>
    </row>
    <row r="1557">
      <c r="A1557" s="16" t="n">
        <v>17540000</v>
      </c>
      <c r="B1557" s="16">
        <f>計算!AO3320</f>
        <v/>
      </c>
      <c r="C1557" s="17">
        <f>計算!AQ3320</f>
        <v/>
      </c>
      <c r="D1557" s="16">
        <f>計算!AT3320</f>
        <v/>
      </c>
      <c r="E1557" s="16">
        <f>計算!AU3320</f>
        <v/>
      </c>
      <c r="F1557" s="16">
        <f>計算!J3320</f>
        <v/>
      </c>
    </row>
    <row r="1558">
      <c r="A1558" s="16" t="n">
        <v>17550000</v>
      </c>
      <c r="B1558" s="16">
        <f>計算!AO3321</f>
        <v/>
      </c>
      <c r="C1558" s="17">
        <f>計算!AQ3321</f>
        <v/>
      </c>
      <c r="D1558" s="16">
        <f>計算!AT3321</f>
        <v/>
      </c>
      <c r="E1558" s="16">
        <f>計算!AU3321</f>
        <v/>
      </c>
      <c r="F1558" s="16">
        <f>計算!J3321</f>
        <v/>
      </c>
    </row>
    <row r="1559">
      <c r="A1559" s="16" t="n">
        <v>17560000</v>
      </c>
      <c r="B1559" s="16">
        <f>計算!AO3322</f>
        <v/>
      </c>
      <c r="C1559" s="17">
        <f>計算!AQ3322</f>
        <v/>
      </c>
      <c r="D1559" s="16">
        <f>計算!AT3322</f>
        <v/>
      </c>
      <c r="E1559" s="16">
        <f>計算!AU3322</f>
        <v/>
      </c>
      <c r="F1559" s="16">
        <f>計算!J3322</f>
        <v/>
      </c>
    </row>
    <row r="1560">
      <c r="A1560" s="16" t="n">
        <v>17570000</v>
      </c>
      <c r="B1560" s="16">
        <f>計算!AO3323</f>
        <v/>
      </c>
      <c r="C1560" s="17">
        <f>計算!AQ3323</f>
        <v/>
      </c>
      <c r="D1560" s="16">
        <f>計算!AT3323</f>
        <v/>
      </c>
      <c r="E1560" s="16">
        <f>計算!AU3323</f>
        <v/>
      </c>
      <c r="F1560" s="16">
        <f>計算!J3323</f>
        <v/>
      </c>
    </row>
    <row r="1561">
      <c r="A1561" s="16" t="n">
        <v>17580000</v>
      </c>
      <c r="B1561" s="16">
        <f>計算!AO3324</f>
        <v/>
      </c>
      <c r="C1561" s="17">
        <f>計算!AQ3324</f>
        <v/>
      </c>
      <c r="D1561" s="16">
        <f>計算!AT3324</f>
        <v/>
      </c>
      <c r="E1561" s="16">
        <f>計算!AU3324</f>
        <v/>
      </c>
      <c r="F1561" s="16">
        <f>計算!J3324</f>
        <v/>
      </c>
    </row>
    <row r="1562">
      <c r="A1562" s="16" t="n">
        <v>17590000</v>
      </c>
      <c r="B1562" s="16">
        <f>計算!AO3325</f>
        <v/>
      </c>
      <c r="C1562" s="17">
        <f>計算!AQ3325</f>
        <v/>
      </c>
      <c r="D1562" s="16">
        <f>計算!AT3325</f>
        <v/>
      </c>
      <c r="E1562" s="16">
        <f>計算!AU3325</f>
        <v/>
      </c>
      <c r="F1562" s="16">
        <f>計算!J3325</f>
        <v/>
      </c>
    </row>
    <row r="1563">
      <c r="A1563" s="16" t="n">
        <v>17600000</v>
      </c>
      <c r="B1563" s="16">
        <f>計算!AO3326</f>
        <v/>
      </c>
      <c r="C1563" s="17">
        <f>計算!AQ3326</f>
        <v/>
      </c>
      <c r="D1563" s="16">
        <f>計算!AT3326</f>
        <v/>
      </c>
      <c r="E1563" s="16">
        <f>計算!AU3326</f>
        <v/>
      </c>
      <c r="F1563" s="16">
        <f>計算!J3326</f>
        <v/>
      </c>
    </row>
    <row r="1564">
      <c r="A1564" s="16" t="n">
        <v>17610000</v>
      </c>
      <c r="B1564" s="16">
        <f>計算!AO3327</f>
        <v/>
      </c>
      <c r="C1564" s="17">
        <f>計算!AQ3327</f>
        <v/>
      </c>
      <c r="D1564" s="16">
        <f>計算!AT3327</f>
        <v/>
      </c>
      <c r="E1564" s="16">
        <f>計算!AU3327</f>
        <v/>
      </c>
      <c r="F1564" s="16">
        <f>計算!J3327</f>
        <v/>
      </c>
    </row>
    <row r="1565">
      <c r="A1565" s="16" t="n">
        <v>17620000</v>
      </c>
      <c r="B1565" s="16">
        <f>計算!AO3328</f>
        <v/>
      </c>
      <c r="C1565" s="17">
        <f>計算!AQ3328</f>
        <v/>
      </c>
      <c r="D1565" s="16">
        <f>計算!AT3328</f>
        <v/>
      </c>
      <c r="E1565" s="16">
        <f>計算!AU3328</f>
        <v/>
      </c>
      <c r="F1565" s="16">
        <f>計算!J3328</f>
        <v/>
      </c>
    </row>
    <row r="1566">
      <c r="A1566" s="16" t="n">
        <v>17630000</v>
      </c>
      <c r="B1566" s="16">
        <f>計算!AO3329</f>
        <v/>
      </c>
      <c r="C1566" s="17">
        <f>計算!AQ3329</f>
        <v/>
      </c>
      <c r="D1566" s="16">
        <f>計算!AT3329</f>
        <v/>
      </c>
      <c r="E1566" s="16">
        <f>計算!AU3329</f>
        <v/>
      </c>
      <c r="F1566" s="16">
        <f>計算!J3329</f>
        <v/>
      </c>
    </row>
    <row r="1567">
      <c r="A1567" s="16" t="n">
        <v>17640000</v>
      </c>
      <c r="B1567" s="16">
        <f>計算!AO3330</f>
        <v/>
      </c>
      <c r="C1567" s="17">
        <f>計算!AQ3330</f>
        <v/>
      </c>
      <c r="D1567" s="16">
        <f>計算!AT3330</f>
        <v/>
      </c>
      <c r="E1567" s="16">
        <f>計算!AU3330</f>
        <v/>
      </c>
      <c r="F1567" s="16">
        <f>計算!J3330</f>
        <v/>
      </c>
    </row>
    <row r="1568">
      <c r="A1568" s="16" t="n">
        <v>17650000</v>
      </c>
      <c r="B1568" s="16">
        <f>計算!AO3331</f>
        <v/>
      </c>
      <c r="C1568" s="17">
        <f>計算!AQ3331</f>
        <v/>
      </c>
      <c r="D1568" s="16">
        <f>計算!AT3331</f>
        <v/>
      </c>
      <c r="E1568" s="16">
        <f>計算!AU3331</f>
        <v/>
      </c>
      <c r="F1568" s="16">
        <f>計算!J3331</f>
        <v/>
      </c>
    </row>
    <row r="1569">
      <c r="A1569" s="16" t="n">
        <v>17660000</v>
      </c>
      <c r="B1569" s="16">
        <f>計算!AO3332</f>
        <v/>
      </c>
      <c r="C1569" s="17">
        <f>計算!AQ3332</f>
        <v/>
      </c>
      <c r="D1569" s="16">
        <f>計算!AT3332</f>
        <v/>
      </c>
      <c r="E1569" s="16">
        <f>計算!AU3332</f>
        <v/>
      </c>
      <c r="F1569" s="16">
        <f>計算!J3332</f>
        <v/>
      </c>
    </row>
    <row r="1570">
      <c r="A1570" s="16" t="n">
        <v>17670000</v>
      </c>
      <c r="B1570" s="16">
        <f>計算!AO3333</f>
        <v/>
      </c>
      <c r="C1570" s="17">
        <f>計算!AQ3333</f>
        <v/>
      </c>
      <c r="D1570" s="16">
        <f>計算!AT3333</f>
        <v/>
      </c>
      <c r="E1570" s="16">
        <f>計算!AU3333</f>
        <v/>
      </c>
      <c r="F1570" s="16">
        <f>計算!J3333</f>
        <v/>
      </c>
    </row>
    <row r="1571">
      <c r="A1571" s="16" t="n">
        <v>17680000</v>
      </c>
      <c r="B1571" s="16">
        <f>計算!AO3334</f>
        <v/>
      </c>
      <c r="C1571" s="17">
        <f>計算!AQ3334</f>
        <v/>
      </c>
      <c r="D1571" s="16">
        <f>計算!AT3334</f>
        <v/>
      </c>
      <c r="E1571" s="16">
        <f>計算!AU3334</f>
        <v/>
      </c>
      <c r="F1571" s="16">
        <f>計算!J3334</f>
        <v/>
      </c>
    </row>
    <row r="1572">
      <c r="A1572" s="16" t="n">
        <v>17690000</v>
      </c>
      <c r="B1572" s="16">
        <f>計算!AO3335</f>
        <v/>
      </c>
      <c r="C1572" s="17">
        <f>計算!AQ3335</f>
        <v/>
      </c>
      <c r="D1572" s="16">
        <f>計算!AT3335</f>
        <v/>
      </c>
      <c r="E1572" s="16">
        <f>計算!AU3335</f>
        <v/>
      </c>
      <c r="F1572" s="16">
        <f>計算!J3335</f>
        <v/>
      </c>
    </row>
    <row r="1573">
      <c r="A1573" s="16" t="n">
        <v>17700000</v>
      </c>
      <c r="B1573" s="16">
        <f>計算!AO3336</f>
        <v/>
      </c>
      <c r="C1573" s="17">
        <f>計算!AQ3336</f>
        <v/>
      </c>
      <c r="D1573" s="16">
        <f>計算!AT3336</f>
        <v/>
      </c>
      <c r="E1573" s="16">
        <f>計算!AU3336</f>
        <v/>
      </c>
      <c r="F1573" s="16">
        <f>計算!J3336</f>
        <v/>
      </c>
    </row>
    <row r="1574">
      <c r="A1574" s="16" t="n">
        <v>17710000</v>
      </c>
      <c r="B1574" s="16">
        <f>計算!AO3337</f>
        <v/>
      </c>
      <c r="C1574" s="17">
        <f>計算!AQ3337</f>
        <v/>
      </c>
      <c r="D1574" s="16">
        <f>計算!AT3337</f>
        <v/>
      </c>
      <c r="E1574" s="16">
        <f>計算!AU3337</f>
        <v/>
      </c>
      <c r="F1574" s="16">
        <f>計算!J3337</f>
        <v/>
      </c>
    </row>
    <row r="1575">
      <c r="A1575" s="16" t="n">
        <v>17720000</v>
      </c>
      <c r="B1575" s="16">
        <f>計算!AO3338</f>
        <v/>
      </c>
      <c r="C1575" s="17">
        <f>計算!AQ3338</f>
        <v/>
      </c>
      <c r="D1575" s="16">
        <f>計算!AT3338</f>
        <v/>
      </c>
      <c r="E1575" s="16">
        <f>計算!AU3338</f>
        <v/>
      </c>
      <c r="F1575" s="16">
        <f>計算!J3338</f>
        <v/>
      </c>
    </row>
    <row r="1576">
      <c r="A1576" s="16" t="n">
        <v>17730000</v>
      </c>
      <c r="B1576" s="16">
        <f>計算!AO3339</f>
        <v/>
      </c>
      <c r="C1576" s="17">
        <f>計算!AQ3339</f>
        <v/>
      </c>
      <c r="D1576" s="16">
        <f>計算!AT3339</f>
        <v/>
      </c>
      <c r="E1576" s="16">
        <f>計算!AU3339</f>
        <v/>
      </c>
      <c r="F1576" s="16">
        <f>計算!J3339</f>
        <v/>
      </c>
    </row>
    <row r="1577">
      <c r="A1577" s="16" t="n">
        <v>17740000</v>
      </c>
      <c r="B1577" s="16">
        <f>計算!AO3340</f>
        <v/>
      </c>
      <c r="C1577" s="17">
        <f>計算!AQ3340</f>
        <v/>
      </c>
      <c r="D1577" s="16">
        <f>計算!AT3340</f>
        <v/>
      </c>
      <c r="E1577" s="16">
        <f>計算!AU3340</f>
        <v/>
      </c>
      <c r="F1577" s="16">
        <f>計算!J3340</f>
        <v/>
      </c>
    </row>
    <row r="1578">
      <c r="A1578" s="16" t="n">
        <v>17750000</v>
      </c>
      <c r="B1578" s="16">
        <f>計算!AO3341</f>
        <v/>
      </c>
      <c r="C1578" s="17">
        <f>計算!AQ3341</f>
        <v/>
      </c>
      <c r="D1578" s="16">
        <f>計算!AT3341</f>
        <v/>
      </c>
      <c r="E1578" s="16">
        <f>計算!AU3341</f>
        <v/>
      </c>
      <c r="F1578" s="16">
        <f>計算!J3341</f>
        <v/>
      </c>
    </row>
    <row r="1579">
      <c r="A1579" s="16" t="n">
        <v>17760000</v>
      </c>
      <c r="B1579" s="16">
        <f>計算!AO3342</f>
        <v/>
      </c>
      <c r="C1579" s="17">
        <f>計算!AQ3342</f>
        <v/>
      </c>
      <c r="D1579" s="16">
        <f>計算!AT3342</f>
        <v/>
      </c>
      <c r="E1579" s="16">
        <f>計算!AU3342</f>
        <v/>
      </c>
      <c r="F1579" s="16">
        <f>計算!J3342</f>
        <v/>
      </c>
    </row>
    <row r="1580">
      <c r="A1580" s="16" t="n">
        <v>17770000</v>
      </c>
      <c r="B1580" s="16">
        <f>計算!AO3343</f>
        <v/>
      </c>
      <c r="C1580" s="17">
        <f>計算!AQ3343</f>
        <v/>
      </c>
      <c r="D1580" s="16">
        <f>計算!AT3343</f>
        <v/>
      </c>
      <c r="E1580" s="16">
        <f>計算!AU3343</f>
        <v/>
      </c>
      <c r="F1580" s="16">
        <f>計算!J3343</f>
        <v/>
      </c>
    </row>
    <row r="1581">
      <c r="A1581" s="16" t="n">
        <v>17780000</v>
      </c>
      <c r="B1581" s="16">
        <f>計算!AO3344</f>
        <v/>
      </c>
      <c r="C1581" s="17">
        <f>計算!AQ3344</f>
        <v/>
      </c>
      <c r="D1581" s="16">
        <f>計算!AT3344</f>
        <v/>
      </c>
      <c r="E1581" s="16">
        <f>計算!AU3344</f>
        <v/>
      </c>
      <c r="F1581" s="16">
        <f>計算!J3344</f>
        <v/>
      </c>
    </row>
    <row r="1582">
      <c r="A1582" s="16" t="n">
        <v>17790000</v>
      </c>
      <c r="B1582" s="16">
        <f>計算!AO3345</f>
        <v/>
      </c>
      <c r="C1582" s="17">
        <f>計算!AQ3345</f>
        <v/>
      </c>
      <c r="D1582" s="16">
        <f>計算!AT3345</f>
        <v/>
      </c>
      <c r="E1582" s="16">
        <f>計算!AU3345</f>
        <v/>
      </c>
      <c r="F1582" s="16">
        <f>計算!J3345</f>
        <v/>
      </c>
    </row>
    <row r="1583">
      <c r="A1583" s="16" t="n">
        <v>17800000</v>
      </c>
      <c r="B1583" s="16">
        <f>計算!AO3346</f>
        <v/>
      </c>
      <c r="C1583" s="17">
        <f>計算!AQ3346</f>
        <v/>
      </c>
      <c r="D1583" s="16">
        <f>計算!AT3346</f>
        <v/>
      </c>
      <c r="E1583" s="16">
        <f>計算!AU3346</f>
        <v/>
      </c>
      <c r="F1583" s="16">
        <f>計算!J3346</f>
        <v/>
      </c>
    </row>
    <row r="1584">
      <c r="A1584" s="16" t="n">
        <v>17810000</v>
      </c>
      <c r="B1584" s="16">
        <f>計算!AO3347</f>
        <v/>
      </c>
      <c r="C1584" s="17">
        <f>計算!AQ3347</f>
        <v/>
      </c>
      <c r="D1584" s="16">
        <f>計算!AT3347</f>
        <v/>
      </c>
      <c r="E1584" s="16">
        <f>計算!AU3347</f>
        <v/>
      </c>
      <c r="F1584" s="16">
        <f>計算!J3347</f>
        <v/>
      </c>
    </row>
    <row r="1585">
      <c r="A1585" s="16" t="n">
        <v>17820000</v>
      </c>
      <c r="B1585" s="16">
        <f>計算!AO3348</f>
        <v/>
      </c>
      <c r="C1585" s="17">
        <f>計算!AQ3348</f>
        <v/>
      </c>
      <c r="D1585" s="16">
        <f>計算!AT3348</f>
        <v/>
      </c>
      <c r="E1585" s="16">
        <f>計算!AU3348</f>
        <v/>
      </c>
      <c r="F1585" s="16">
        <f>計算!J3348</f>
        <v/>
      </c>
    </row>
    <row r="1586">
      <c r="A1586" s="16" t="n">
        <v>17830000</v>
      </c>
      <c r="B1586" s="16">
        <f>計算!AO3349</f>
        <v/>
      </c>
      <c r="C1586" s="17">
        <f>計算!AQ3349</f>
        <v/>
      </c>
      <c r="D1586" s="16">
        <f>計算!AT3349</f>
        <v/>
      </c>
      <c r="E1586" s="16">
        <f>計算!AU3349</f>
        <v/>
      </c>
      <c r="F1586" s="16">
        <f>計算!J3349</f>
        <v/>
      </c>
    </row>
    <row r="1587">
      <c r="A1587" s="16" t="n">
        <v>17840000</v>
      </c>
      <c r="B1587" s="16">
        <f>計算!AO3350</f>
        <v/>
      </c>
      <c r="C1587" s="17">
        <f>計算!AQ3350</f>
        <v/>
      </c>
      <c r="D1587" s="16">
        <f>計算!AT3350</f>
        <v/>
      </c>
      <c r="E1587" s="16">
        <f>計算!AU3350</f>
        <v/>
      </c>
      <c r="F1587" s="16">
        <f>計算!J3350</f>
        <v/>
      </c>
    </row>
    <row r="1588">
      <c r="A1588" s="16" t="n">
        <v>17850000</v>
      </c>
      <c r="B1588" s="16">
        <f>計算!AO3351</f>
        <v/>
      </c>
      <c r="C1588" s="17">
        <f>計算!AQ3351</f>
        <v/>
      </c>
      <c r="D1588" s="16">
        <f>計算!AT3351</f>
        <v/>
      </c>
      <c r="E1588" s="16">
        <f>計算!AU3351</f>
        <v/>
      </c>
      <c r="F1588" s="16">
        <f>計算!J3351</f>
        <v/>
      </c>
    </row>
    <row r="1589">
      <c r="A1589" s="16" t="n">
        <v>17860000</v>
      </c>
      <c r="B1589" s="16">
        <f>計算!AO3352</f>
        <v/>
      </c>
      <c r="C1589" s="17">
        <f>計算!AQ3352</f>
        <v/>
      </c>
      <c r="D1589" s="16">
        <f>計算!AT3352</f>
        <v/>
      </c>
      <c r="E1589" s="16">
        <f>計算!AU3352</f>
        <v/>
      </c>
      <c r="F1589" s="16">
        <f>計算!J3352</f>
        <v/>
      </c>
    </row>
    <row r="1590">
      <c r="A1590" s="16" t="n">
        <v>17870000</v>
      </c>
      <c r="B1590" s="16">
        <f>計算!AO3353</f>
        <v/>
      </c>
      <c r="C1590" s="17">
        <f>計算!AQ3353</f>
        <v/>
      </c>
      <c r="D1590" s="16">
        <f>計算!AT3353</f>
        <v/>
      </c>
      <c r="E1590" s="16">
        <f>計算!AU3353</f>
        <v/>
      </c>
      <c r="F1590" s="16">
        <f>計算!J3353</f>
        <v/>
      </c>
    </row>
    <row r="1591">
      <c r="A1591" s="16" t="n">
        <v>17880000</v>
      </c>
      <c r="B1591" s="16">
        <f>計算!AO3354</f>
        <v/>
      </c>
      <c r="C1591" s="17">
        <f>計算!AQ3354</f>
        <v/>
      </c>
      <c r="D1591" s="16">
        <f>計算!AT3354</f>
        <v/>
      </c>
      <c r="E1591" s="16">
        <f>計算!AU3354</f>
        <v/>
      </c>
      <c r="F1591" s="16">
        <f>計算!J3354</f>
        <v/>
      </c>
    </row>
    <row r="1592">
      <c r="A1592" s="16" t="n">
        <v>17890000</v>
      </c>
      <c r="B1592" s="16">
        <f>計算!AO3355</f>
        <v/>
      </c>
      <c r="C1592" s="17">
        <f>計算!AQ3355</f>
        <v/>
      </c>
      <c r="D1592" s="16">
        <f>計算!AT3355</f>
        <v/>
      </c>
      <c r="E1592" s="16">
        <f>計算!AU3355</f>
        <v/>
      </c>
      <c r="F1592" s="16">
        <f>計算!J3355</f>
        <v/>
      </c>
    </row>
    <row r="1593">
      <c r="A1593" s="16" t="n">
        <v>17900000</v>
      </c>
      <c r="B1593" s="16">
        <f>計算!AO3356</f>
        <v/>
      </c>
      <c r="C1593" s="17">
        <f>計算!AQ3356</f>
        <v/>
      </c>
      <c r="D1593" s="16">
        <f>計算!AT3356</f>
        <v/>
      </c>
      <c r="E1593" s="16">
        <f>計算!AU3356</f>
        <v/>
      </c>
      <c r="F1593" s="16">
        <f>計算!J3356</f>
        <v/>
      </c>
    </row>
    <row r="1594">
      <c r="A1594" s="16" t="n">
        <v>17910000</v>
      </c>
      <c r="B1594" s="16">
        <f>計算!AO3357</f>
        <v/>
      </c>
      <c r="C1594" s="17">
        <f>計算!AQ3357</f>
        <v/>
      </c>
      <c r="D1594" s="16">
        <f>計算!AT3357</f>
        <v/>
      </c>
      <c r="E1594" s="16">
        <f>計算!AU3357</f>
        <v/>
      </c>
      <c r="F1594" s="16">
        <f>計算!J3357</f>
        <v/>
      </c>
    </row>
    <row r="1595">
      <c r="A1595" s="16" t="n">
        <v>17920000</v>
      </c>
      <c r="B1595" s="16">
        <f>計算!AO3358</f>
        <v/>
      </c>
      <c r="C1595" s="17">
        <f>計算!AQ3358</f>
        <v/>
      </c>
      <c r="D1595" s="16">
        <f>計算!AT3358</f>
        <v/>
      </c>
      <c r="E1595" s="16">
        <f>計算!AU3358</f>
        <v/>
      </c>
      <c r="F1595" s="16">
        <f>計算!J3358</f>
        <v/>
      </c>
    </row>
    <row r="1596">
      <c r="A1596" s="16" t="n">
        <v>17930000</v>
      </c>
      <c r="B1596" s="16">
        <f>計算!AO3359</f>
        <v/>
      </c>
      <c r="C1596" s="17">
        <f>計算!AQ3359</f>
        <v/>
      </c>
      <c r="D1596" s="16">
        <f>計算!AT3359</f>
        <v/>
      </c>
      <c r="E1596" s="16">
        <f>計算!AU3359</f>
        <v/>
      </c>
      <c r="F1596" s="16">
        <f>計算!J3359</f>
        <v/>
      </c>
    </row>
    <row r="1597">
      <c r="A1597" s="16" t="n">
        <v>17940000</v>
      </c>
      <c r="B1597" s="16">
        <f>計算!AO3360</f>
        <v/>
      </c>
      <c r="C1597" s="17">
        <f>計算!AQ3360</f>
        <v/>
      </c>
      <c r="D1597" s="16">
        <f>計算!AT3360</f>
        <v/>
      </c>
      <c r="E1597" s="16">
        <f>計算!AU3360</f>
        <v/>
      </c>
      <c r="F1597" s="16">
        <f>計算!J3360</f>
        <v/>
      </c>
    </row>
    <row r="1598">
      <c r="A1598" s="16" t="n">
        <v>17950000</v>
      </c>
      <c r="B1598" s="16">
        <f>計算!AO3361</f>
        <v/>
      </c>
      <c r="C1598" s="17">
        <f>計算!AQ3361</f>
        <v/>
      </c>
      <c r="D1598" s="16">
        <f>計算!AT3361</f>
        <v/>
      </c>
      <c r="E1598" s="16">
        <f>計算!AU3361</f>
        <v/>
      </c>
      <c r="F1598" s="16">
        <f>計算!J3361</f>
        <v/>
      </c>
    </row>
    <row r="1599">
      <c r="A1599" s="16" t="n">
        <v>17960000</v>
      </c>
      <c r="B1599" s="16">
        <f>計算!AO3362</f>
        <v/>
      </c>
      <c r="C1599" s="17">
        <f>計算!AQ3362</f>
        <v/>
      </c>
      <c r="D1599" s="16">
        <f>計算!AT3362</f>
        <v/>
      </c>
      <c r="E1599" s="16">
        <f>計算!AU3362</f>
        <v/>
      </c>
      <c r="F1599" s="16">
        <f>計算!J3362</f>
        <v/>
      </c>
    </row>
    <row r="1600">
      <c r="A1600" s="16" t="n">
        <v>17970000</v>
      </c>
      <c r="B1600" s="16">
        <f>計算!AO3363</f>
        <v/>
      </c>
      <c r="C1600" s="17">
        <f>計算!AQ3363</f>
        <v/>
      </c>
      <c r="D1600" s="16">
        <f>計算!AT3363</f>
        <v/>
      </c>
      <c r="E1600" s="16">
        <f>計算!AU3363</f>
        <v/>
      </c>
      <c r="F1600" s="16">
        <f>計算!J3363</f>
        <v/>
      </c>
    </row>
    <row r="1601">
      <c r="A1601" s="16" t="n">
        <v>17980000</v>
      </c>
      <c r="B1601" s="16">
        <f>計算!AO3364</f>
        <v/>
      </c>
      <c r="C1601" s="17">
        <f>計算!AQ3364</f>
        <v/>
      </c>
      <c r="D1601" s="16">
        <f>計算!AT3364</f>
        <v/>
      </c>
      <c r="E1601" s="16">
        <f>計算!AU3364</f>
        <v/>
      </c>
      <c r="F1601" s="16">
        <f>計算!J3364</f>
        <v/>
      </c>
    </row>
    <row r="1602">
      <c r="A1602" s="16" t="n">
        <v>17990000</v>
      </c>
      <c r="B1602" s="16">
        <f>計算!AO3365</f>
        <v/>
      </c>
      <c r="C1602" s="17">
        <f>計算!AQ3365</f>
        <v/>
      </c>
      <c r="D1602" s="16">
        <f>計算!AT3365</f>
        <v/>
      </c>
      <c r="E1602" s="16">
        <f>計算!AU3365</f>
        <v/>
      </c>
      <c r="F1602" s="16">
        <f>計算!J3365</f>
        <v/>
      </c>
    </row>
    <row r="1603">
      <c r="A1603" s="16" t="n">
        <v>18000000</v>
      </c>
      <c r="B1603" s="16">
        <f>計算!AO3366</f>
        <v/>
      </c>
      <c r="C1603" s="17">
        <f>計算!AQ3366</f>
        <v/>
      </c>
      <c r="D1603" s="16">
        <f>計算!AT3366</f>
        <v/>
      </c>
      <c r="E1603" s="16">
        <f>計算!AU3366</f>
        <v/>
      </c>
      <c r="F1603" s="16">
        <f>計算!J3366</f>
        <v/>
      </c>
    </row>
    <row r="1604">
      <c r="A1604" s="16" t="n">
        <v>18010000</v>
      </c>
      <c r="B1604" s="16">
        <f>計算!AO3367</f>
        <v/>
      </c>
      <c r="C1604" s="17">
        <f>計算!AQ3367</f>
        <v/>
      </c>
      <c r="D1604" s="16">
        <f>計算!AT3367</f>
        <v/>
      </c>
      <c r="E1604" s="16">
        <f>計算!AU3367</f>
        <v/>
      </c>
      <c r="F1604" s="16">
        <f>計算!J3367</f>
        <v/>
      </c>
    </row>
    <row r="1605">
      <c r="A1605" s="16" t="n">
        <v>18020000</v>
      </c>
      <c r="B1605" s="16">
        <f>計算!AO3368</f>
        <v/>
      </c>
      <c r="C1605" s="17">
        <f>計算!AQ3368</f>
        <v/>
      </c>
      <c r="D1605" s="16">
        <f>計算!AT3368</f>
        <v/>
      </c>
      <c r="E1605" s="16">
        <f>計算!AU3368</f>
        <v/>
      </c>
      <c r="F1605" s="16">
        <f>計算!J3368</f>
        <v/>
      </c>
    </row>
    <row r="1606">
      <c r="A1606" s="16" t="n">
        <v>18030000</v>
      </c>
      <c r="B1606" s="16">
        <f>計算!AO3369</f>
        <v/>
      </c>
      <c r="C1606" s="17">
        <f>計算!AQ3369</f>
        <v/>
      </c>
      <c r="D1606" s="16">
        <f>計算!AT3369</f>
        <v/>
      </c>
      <c r="E1606" s="16">
        <f>計算!AU3369</f>
        <v/>
      </c>
      <c r="F1606" s="16">
        <f>計算!J3369</f>
        <v/>
      </c>
    </row>
    <row r="1607">
      <c r="A1607" s="16" t="n">
        <v>18040000</v>
      </c>
      <c r="B1607" s="16">
        <f>計算!AO3370</f>
        <v/>
      </c>
      <c r="C1607" s="17">
        <f>計算!AQ3370</f>
        <v/>
      </c>
      <c r="D1607" s="16">
        <f>計算!AT3370</f>
        <v/>
      </c>
      <c r="E1607" s="16">
        <f>計算!AU3370</f>
        <v/>
      </c>
      <c r="F1607" s="16">
        <f>計算!J3370</f>
        <v/>
      </c>
    </row>
    <row r="1608">
      <c r="A1608" s="16" t="n">
        <v>18050000</v>
      </c>
      <c r="B1608" s="16">
        <f>計算!AO3371</f>
        <v/>
      </c>
      <c r="C1608" s="17">
        <f>計算!AQ3371</f>
        <v/>
      </c>
      <c r="D1608" s="16">
        <f>計算!AT3371</f>
        <v/>
      </c>
      <c r="E1608" s="16">
        <f>計算!AU3371</f>
        <v/>
      </c>
      <c r="F1608" s="16">
        <f>計算!J3371</f>
        <v/>
      </c>
    </row>
    <row r="1609">
      <c r="A1609" s="16" t="n">
        <v>18060000</v>
      </c>
      <c r="B1609" s="16">
        <f>計算!AO3372</f>
        <v/>
      </c>
      <c r="C1609" s="17">
        <f>計算!AQ3372</f>
        <v/>
      </c>
      <c r="D1609" s="16">
        <f>計算!AT3372</f>
        <v/>
      </c>
      <c r="E1609" s="16">
        <f>計算!AU3372</f>
        <v/>
      </c>
      <c r="F1609" s="16">
        <f>計算!J3372</f>
        <v/>
      </c>
    </row>
    <row r="1610">
      <c r="A1610" s="16" t="n">
        <v>18070000</v>
      </c>
      <c r="B1610" s="16">
        <f>計算!AO3373</f>
        <v/>
      </c>
      <c r="C1610" s="17">
        <f>計算!AQ3373</f>
        <v/>
      </c>
      <c r="D1610" s="16">
        <f>計算!AT3373</f>
        <v/>
      </c>
      <c r="E1610" s="16">
        <f>計算!AU3373</f>
        <v/>
      </c>
      <c r="F1610" s="16">
        <f>計算!J3373</f>
        <v/>
      </c>
    </row>
    <row r="1611">
      <c r="A1611" s="16" t="n">
        <v>18080000</v>
      </c>
      <c r="B1611" s="16">
        <f>計算!AO3374</f>
        <v/>
      </c>
      <c r="C1611" s="17">
        <f>計算!AQ3374</f>
        <v/>
      </c>
      <c r="D1611" s="16">
        <f>計算!AT3374</f>
        <v/>
      </c>
      <c r="E1611" s="16">
        <f>計算!AU3374</f>
        <v/>
      </c>
      <c r="F1611" s="16">
        <f>計算!J3374</f>
        <v/>
      </c>
    </row>
    <row r="1612">
      <c r="A1612" s="16" t="n">
        <v>18090000</v>
      </c>
      <c r="B1612" s="16">
        <f>計算!AO3375</f>
        <v/>
      </c>
      <c r="C1612" s="17">
        <f>計算!AQ3375</f>
        <v/>
      </c>
      <c r="D1612" s="16">
        <f>計算!AT3375</f>
        <v/>
      </c>
      <c r="E1612" s="16">
        <f>計算!AU3375</f>
        <v/>
      </c>
      <c r="F1612" s="16">
        <f>計算!J3375</f>
        <v/>
      </c>
    </row>
    <row r="1613">
      <c r="A1613" s="16" t="n">
        <v>18100000</v>
      </c>
      <c r="B1613" s="16">
        <f>計算!AO3376</f>
        <v/>
      </c>
      <c r="C1613" s="17">
        <f>計算!AQ3376</f>
        <v/>
      </c>
      <c r="D1613" s="16">
        <f>計算!AT3376</f>
        <v/>
      </c>
      <c r="E1613" s="16">
        <f>計算!AU3376</f>
        <v/>
      </c>
      <c r="F1613" s="16">
        <f>計算!J3376</f>
        <v/>
      </c>
    </row>
    <row r="1614">
      <c r="A1614" s="16" t="n">
        <v>18110000</v>
      </c>
      <c r="B1614" s="16">
        <f>計算!AO3377</f>
        <v/>
      </c>
      <c r="C1614" s="17">
        <f>計算!AQ3377</f>
        <v/>
      </c>
      <c r="D1614" s="16">
        <f>計算!AT3377</f>
        <v/>
      </c>
      <c r="E1614" s="16">
        <f>計算!AU3377</f>
        <v/>
      </c>
      <c r="F1614" s="16">
        <f>計算!J3377</f>
        <v/>
      </c>
    </row>
    <row r="1615">
      <c r="A1615" s="16" t="n">
        <v>18120000</v>
      </c>
      <c r="B1615" s="16">
        <f>計算!AO3378</f>
        <v/>
      </c>
      <c r="C1615" s="17">
        <f>計算!AQ3378</f>
        <v/>
      </c>
      <c r="D1615" s="16">
        <f>計算!AT3378</f>
        <v/>
      </c>
      <c r="E1615" s="16">
        <f>計算!AU3378</f>
        <v/>
      </c>
      <c r="F1615" s="16">
        <f>計算!J3378</f>
        <v/>
      </c>
    </row>
    <row r="1616">
      <c r="A1616" s="16" t="n">
        <v>18130000</v>
      </c>
      <c r="B1616" s="16">
        <f>計算!AO3379</f>
        <v/>
      </c>
      <c r="C1616" s="17">
        <f>計算!AQ3379</f>
        <v/>
      </c>
      <c r="D1616" s="16">
        <f>計算!AT3379</f>
        <v/>
      </c>
      <c r="E1616" s="16">
        <f>計算!AU3379</f>
        <v/>
      </c>
      <c r="F1616" s="16">
        <f>計算!J3379</f>
        <v/>
      </c>
    </row>
    <row r="1617">
      <c r="A1617" s="16" t="n">
        <v>18140000</v>
      </c>
      <c r="B1617" s="16">
        <f>計算!AO3380</f>
        <v/>
      </c>
      <c r="C1617" s="17">
        <f>計算!AQ3380</f>
        <v/>
      </c>
      <c r="D1617" s="16">
        <f>計算!AT3380</f>
        <v/>
      </c>
      <c r="E1617" s="16">
        <f>計算!AU3380</f>
        <v/>
      </c>
      <c r="F1617" s="16">
        <f>計算!J3380</f>
        <v/>
      </c>
    </row>
    <row r="1618">
      <c r="A1618" s="16" t="n">
        <v>18150000</v>
      </c>
      <c r="B1618" s="16">
        <f>計算!AO3381</f>
        <v/>
      </c>
      <c r="C1618" s="17">
        <f>計算!AQ3381</f>
        <v/>
      </c>
      <c r="D1618" s="16">
        <f>計算!AT3381</f>
        <v/>
      </c>
      <c r="E1618" s="16">
        <f>計算!AU3381</f>
        <v/>
      </c>
      <c r="F1618" s="16">
        <f>計算!J3381</f>
        <v/>
      </c>
    </row>
    <row r="1619">
      <c r="A1619" s="16" t="n">
        <v>18160000</v>
      </c>
      <c r="B1619" s="16">
        <f>計算!AO3382</f>
        <v/>
      </c>
      <c r="C1619" s="17">
        <f>計算!AQ3382</f>
        <v/>
      </c>
      <c r="D1619" s="16">
        <f>計算!AT3382</f>
        <v/>
      </c>
      <c r="E1619" s="16">
        <f>計算!AU3382</f>
        <v/>
      </c>
      <c r="F1619" s="16">
        <f>計算!J3382</f>
        <v/>
      </c>
    </row>
    <row r="1620">
      <c r="A1620" s="16" t="n">
        <v>18170000</v>
      </c>
      <c r="B1620" s="16">
        <f>計算!AO3383</f>
        <v/>
      </c>
      <c r="C1620" s="17">
        <f>計算!AQ3383</f>
        <v/>
      </c>
      <c r="D1620" s="16">
        <f>計算!AT3383</f>
        <v/>
      </c>
      <c r="E1620" s="16">
        <f>計算!AU3383</f>
        <v/>
      </c>
      <c r="F1620" s="16">
        <f>計算!J3383</f>
        <v/>
      </c>
    </row>
    <row r="1621">
      <c r="A1621" s="16" t="n">
        <v>18180000</v>
      </c>
      <c r="B1621" s="16">
        <f>計算!AO3384</f>
        <v/>
      </c>
      <c r="C1621" s="17">
        <f>計算!AQ3384</f>
        <v/>
      </c>
      <c r="D1621" s="16">
        <f>計算!AT3384</f>
        <v/>
      </c>
      <c r="E1621" s="16">
        <f>計算!AU3384</f>
        <v/>
      </c>
      <c r="F1621" s="16">
        <f>計算!J3384</f>
        <v/>
      </c>
    </row>
    <row r="1622">
      <c r="A1622" s="16" t="n">
        <v>18190000</v>
      </c>
      <c r="B1622" s="16">
        <f>計算!AO3385</f>
        <v/>
      </c>
      <c r="C1622" s="17">
        <f>計算!AQ3385</f>
        <v/>
      </c>
      <c r="D1622" s="16">
        <f>計算!AT3385</f>
        <v/>
      </c>
      <c r="E1622" s="16">
        <f>計算!AU3385</f>
        <v/>
      </c>
      <c r="F1622" s="16">
        <f>計算!J3385</f>
        <v/>
      </c>
    </row>
    <row r="1623">
      <c r="A1623" s="16" t="n">
        <v>18200000</v>
      </c>
      <c r="B1623" s="16">
        <f>計算!AO3386</f>
        <v/>
      </c>
      <c r="C1623" s="17">
        <f>計算!AQ3386</f>
        <v/>
      </c>
      <c r="D1623" s="16">
        <f>計算!AT3386</f>
        <v/>
      </c>
      <c r="E1623" s="16">
        <f>計算!AU3386</f>
        <v/>
      </c>
      <c r="F1623" s="16">
        <f>計算!J3386</f>
        <v/>
      </c>
    </row>
    <row r="1624">
      <c r="A1624" s="16" t="n">
        <v>18210000</v>
      </c>
      <c r="B1624" s="16">
        <f>計算!AO3387</f>
        <v/>
      </c>
      <c r="C1624" s="17">
        <f>計算!AQ3387</f>
        <v/>
      </c>
      <c r="D1624" s="16">
        <f>計算!AT3387</f>
        <v/>
      </c>
      <c r="E1624" s="16">
        <f>計算!AU3387</f>
        <v/>
      </c>
      <c r="F1624" s="16">
        <f>計算!J3387</f>
        <v/>
      </c>
    </row>
    <row r="1625">
      <c r="A1625" s="16" t="n">
        <v>18220000</v>
      </c>
      <c r="B1625" s="16">
        <f>計算!AO3388</f>
        <v/>
      </c>
      <c r="C1625" s="17">
        <f>計算!AQ3388</f>
        <v/>
      </c>
      <c r="D1625" s="16">
        <f>計算!AT3388</f>
        <v/>
      </c>
      <c r="E1625" s="16">
        <f>計算!AU3388</f>
        <v/>
      </c>
      <c r="F1625" s="16">
        <f>計算!J3388</f>
        <v/>
      </c>
    </row>
    <row r="1626">
      <c r="A1626" s="16" t="n">
        <v>18230000</v>
      </c>
      <c r="B1626" s="16">
        <f>計算!AO3389</f>
        <v/>
      </c>
      <c r="C1626" s="17">
        <f>計算!AQ3389</f>
        <v/>
      </c>
      <c r="D1626" s="16">
        <f>計算!AT3389</f>
        <v/>
      </c>
      <c r="E1626" s="16">
        <f>計算!AU3389</f>
        <v/>
      </c>
      <c r="F1626" s="16">
        <f>計算!J3389</f>
        <v/>
      </c>
    </row>
    <row r="1627">
      <c r="A1627" s="16" t="n">
        <v>18240000</v>
      </c>
      <c r="B1627" s="16">
        <f>計算!AO3390</f>
        <v/>
      </c>
      <c r="C1627" s="17">
        <f>計算!AQ3390</f>
        <v/>
      </c>
      <c r="D1627" s="16">
        <f>計算!AT3390</f>
        <v/>
      </c>
      <c r="E1627" s="16">
        <f>計算!AU3390</f>
        <v/>
      </c>
      <c r="F1627" s="16">
        <f>計算!J3390</f>
        <v/>
      </c>
    </row>
    <row r="1628">
      <c r="A1628" s="16" t="n">
        <v>18250000</v>
      </c>
      <c r="B1628" s="16">
        <f>計算!AO3391</f>
        <v/>
      </c>
      <c r="C1628" s="17">
        <f>計算!AQ3391</f>
        <v/>
      </c>
      <c r="D1628" s="16">
        <f>計算!AT3391</f>
        <v/>
      </c>
      <c r="E1628" s="16">
        <f>計算!AU3391</f>
        <v/>
      </c>
      <c r="F1628" s="16">
        <f>計算!J3391</f>
        <v/>
      </c>
    </row>
    <row r="1629">
      <c r="A1629" s="16" t="n">
        <v>18260000</v>
      </c>
      <c r="B1629" s="16">
        <f>計算!AO3392</f>
        <v/>
      </c>
      <c r="C1629" s="17">
        <f>計算!AQ3392</f>
        <v/>
      </c>
      <c r="D1629" s="16">
        <f>計算!AT3392</f>
        <v/>
      </c>
      <c r="E1629" s="16">
        <f>計算!AU3392</f>
        <v/>
      </c>
      <c r="F1629" s="16">
        <f>計算!J3392</f>
        <v/>
      </c>
    </row>
    <row r="1630">
      <c r="A1630" s="16" t="n">
        <v>18270000</v>
      </c>
      <c r="B1630" s="16">
        <f>計算!AO3393</f>
        <v/>
      </c>
      <c r="C1630" s="17">
        <f>計算!AQ3393</f>
        <v/>
      </c>
      <c r="D1630" s="16">
        <f>計算!AT3393</f>
        <v/>
      </c>
      <c r="E1630" s="16">
        <f>計算!AU3393</f>
        <v/>
      </c>
      <c r="F1630" s="16">
        <f>計算!J3393</f>
        <v/>
      </c>
    </row>
    <row r="1631">
      <c r="A1631" s="16" t="n">
        <v>18280000</v>
      </c>
      <c r="B1631" s="16">
        <f>計算!AO3394</f>
        <v/>
      </c>
      <c r="C1631" s="17">
        <f>計算!AQ3394</f>
        <v/>
      </c>
      <c r="D1631" s="16">
        <f>計算!AT3394</f>
        <v/>
      </c>
      <c r="E1631" s="16">
        <f>計算!AU3394</f>
        <v/>
      </c>
      <c r="F1631" s="16">
        <f>計算!J3394</f>
        <v/>
      </c>
    </row>
    <row r="1632">
      <c r="A1632" s="16" t="n">
        <v>18290000</v>
      </c>
      <c r="B1632" s="16">
        <f>計算!AO3395</f>
        <v/>
      </c>
      <c r="C1632" s="17">
        <f>計算!AQ3395</f>
        <v/>
      </c>
      <c r="D1632" s="16">
        <f>計算!AT3395</f>
        <v/>
      </c>
      <c r="E1632" s="16">
        <f>計算!AU3395</f>
        <v/>
      </c>
      <c r="F1632" s="16">
        <f>計算!J3395</f>
        <v/>
      </c>
    </row>
    <row r="1633">
      <c r="A1633" s="16" t="n">
        <v>18300000</v>
      </c>
      <c r="B1633" s="16">
        <f>計算!AO3396</f>
        <v/>
      </c>
      <c r="C1633" s="17">
        <f>計算!AQ3396</f>
        <v/>
      </c>
      <c r="D1633" s="16">
        <f>計算!AT3396</f>
        <v/>
      </c>
      <c r="E1633" s="16">
        <f>計算!AU3396</f>
        <v/>
      </c>
      <c r="F1633" s="16">
        <f>計算!J3396</f>
        <v/>
      </c>
    </row>
    <row r="1634">
      <c r="A1634" s="16" t="n">
        <v>18310000</v>
      </c>
      <c r="B1634" s="16">
        <f>計算!AO3397</f>
        <v/>
      </c>
      <c r="C1634" s="17">
        <f>計算!AQ3397</f>
        <v/>
      </c>
      <c r="D1634" s="16">
        <f>計算!AT3397</f>
        <v/>
      </c>
      <c r="E1634" s="16">
        <f>計算!AU3397</f>
        <v/>
      </c>
      <c r="F1634" s="16">
        <f>計算!J3397</f>
        <v/>
      </c>
    </row>
    <row r="1635">
      <c r="A1635" s="16" t="n">
        <v>18320000</v>
      </c>
      <c r="B1635" s="16">
        <f>計算!AO3398</f>
        <v/>
      </c>
      <c r="C1635" s="17">
        <f>計算!AQ3398</f>
        <v/>
      </c>
      <c r="D1635" s="16">
        <f>計算!AT3398</f>
        <v/>
      </c>
      <c r="E1635" s="16">
        <f>計算!AU3398</f>
        <v/>
      </c>
      <c r="F1635" s="16">
        <f>計算!J3398</f>
        <v/>
      </c>
    </row>
    <row r="1636">
      <c r="A1636" s="16" t="n">
        <v>18330000</v>
      </c>
      <c r="B1636" s="16">
        <f>計算!AO3399</f>
        <v/>
      </c>
      <c r="C1636" s="17">
        <f>計算!AQ3399</f>
        <v/>
      </c>
      <c r="D1636" s="16">
        <f>計算!AT3399</f>
        <v/>
      </c>
      <c r="E1636" s="16">
        <f>計算!AU3399</f>
        <v/>
      </c>
      <c r="F1636" s="16">
        <f>計算!J3399</f>
        <v/>
      </c>
    </row>
    <row r="1637">
      <c r="A1637" s="16" t="n">
        <v>18340000</v>
      </c>
      <c r="B1637" s="16">
        <f>計算!AO3400</f>
        <v/>
      </c>
      <c r="C1637" s="17">
        <f>計算!AQ3400</f>
        <v/>
      </c>
      <c r="D1637" s="16">
        <f>計算!AT3400</f>
        <v/>
      </c>
      <c r="E1637" s="16">
        <f>計算!AU3400</f>
        <v/>
      </c>
      <c r="F1637" s="16">
        <f>計算!J3400</f>
        <v/>
      </c>
    </row>
    <row r="1638">
      <c r="A1638" s="16" t="n">
        <v>18350000</v>
      </c>
      <c r="B1638" s="16">
        <f>計算!AO3401</f>
        <v/>
      </c>
      <c r="C1638" s="17">
        <f>計算!AQ3401</f>
        <v/>
      </c>
      <c r="D1638" s="16">
        <f>計算!AT3401</f>
        <v/>
      </c>
      <c r="E1638" s="16">
        <f>計算!AU3401</f>
        <v/>
      </c>
      <c r="F1638" s="16">
        <f>計算!J3401</f>
        <v/>
      </c>
    </row>
    <row r="1639">
      <c r="A1639" s="16" t="n">
        <v>18360000</v>
      </c>
      <c r="B1639" s="16">
        <f>計算!AO3402</f>
        <v/>
      </c>
      <c r="C1639" s="17">
        <f>計算!AQ3402</f>
        <v/>
      </c>
      <c r="D1639" s="16">
        <f>計算!AT3402</f>
        <v/>
      </c>
      <c r="E1639" s="16">
        <f>計算!AU3402</f>
        <v/>
      </c>
      <c r="F1639" s="16">
        <f>計算!J3402</f>
        <v/>
      </c>
    </row>
    <row r="1640">
      <c r="A1640" s="16" t="n">
        <v>18370000</v>
      </c>
      <c r="B1640" s="16">
        <f>計算!AO3403</f>
        <v/>
      </c>
      <c r="C1640" s="17">
        <f>計算!AQ3403</f>
        <v/>
      </c>
      <c r="D1640" s="16">
        <f>計算!AT3403</f>
        <v/>
      </c>
      <c r="E1640" s="16">
        <f>計算!AU3403</f>
        <v/>
      </c>
      <c r="F1640" s="16">
        <f>計算!J3403</f>
        <v/>
      </c>
    </row>
    <row r="1641">
      <c r="A1641" s="16" t="n">
        <v>18380000</v>
      </c>
      <c r="B1641" s="16">
        <f>計算!AO3404</f>
        <v/>
      </c>
      <c r="C1641" s="17">
        <f>計算!AQ3404</f>
        <v/>
      </c>
      <c r="D1641" s="16">
        <f>計算!AT3404</f>
        <v/>
      </c>
      <c r="E1641" s="16">
        <f>計算!AU3404</f>
        <v/>
      </c>
      <c r="F1641" s="16">
        <f>計算!J3404</f>
        <v/>
      </c>
    </row>
    <row r="1642">
      <c r="A1642" s="16" t="n">
        <v>18390000</v>
      </c>
      <c r="B1642" s="16">
        <f>計算!AO3405</f>
        <v/>
      </c>
      <c r="C1642" s="17">
        <f>計算!AQ3405</f>
        <v/>
      </c>
      <c r="D1642" s="16">
        <f>計算!AT3405</f>
        <v/>
      </c>
      <c r="E1642" s="16">
        <f>計算!AU3405</f>
        <v/>
      </c>
      <c r="F1642" s="16">
        <f>計算!J3405</f>
        <v/>
      </c>
    </row>
    <row r="1643">
      <c r="A1643" s="16" t="n">
        <v>18400000</v>
      </c>
      <c r="B1643" s="16">
        <f>計算!AO3406</f>
        <v/>
      </c>
      <c r="C1643" s="17">
        <f>計算!AQ3406</f>
        <v/>
      </c>
      <c r="D1643" s="16">
        <f>計算!AT3406</f>
        <v/>
      </c>
      <c r="E1643" s="16">
        <f>計算!AU3406</f>
        <v/>
      </c>
      <c r="F1643" s="16">
        <f>計算!J3406</f>
        <v/>
      </c>
    </row>
    <row r="1644">
      <c r="A1644" s="16" t="n">
        <v>18410000</v>
      </c>
      <c r="B1644" s="16">
        <f>計算!AO3407</f>
        <v/>
      </c>
      <c r="C1644" s="17">
        <f>計算!AQ3407</f>
        <v/>
      </c>
      <c r="D1644" s="16">
        <f>計算!AT3407</f>
        <v/>
      </c>
      <c r="E1644" s="16">
        <f>計算!AU3407</f>
        <v/>
      </c>
      <c r="F1644" s="16">
        <f>計算!J3407</f>
        <v/>
      </c>
    </row>
    <row r="1645">
      <c r="A1645" s="16" t="n">
        <v>18420000</v>
      </c>
      <c r="B1645" s="16">
        <f>計算!AO3408</f>
        <v/>
      </c>
      <c r="C1645" s="17">
        <f>計算!AQ3408</f>
        <v/>
      </c>
      <c r="D1645" s="16">
        <f>計算!AT3408</f>
        <v/>
      </c>
      <c r="E1645" s="16">
        <f>計算!AU3408</f>
        <v/>
      </c>
      <c r="F1645" s="16">
        <f>計算!J3408</f>
        <v/>
      </c>
    </row>
    <row r="1646">
      <c r="A1646" s="16" t="n">
        <v>18430000</v>
      </c>
      <c r="B1646" s="16">
        <f>計算!AO3409</f>
        <v/>
      </c>
      <c r="C1646" s="17">
        <f>計算!AQ3409</f>
        <v/>
      </c>
      <c r="D1646" s="16">
        <f>計算!AT3409</f>
        <v/>
      </c>
      <c r="E1646" s="16">
        <f>計算!AU3409</f>
        <v/>
      </c>
      <c r="F1646" s="16">
        <f>計算!J3409</f>
        <v/>
      </c>
    </row>
    <row r="1647">
      <c r="A1647" s="16" t="n">
        <v>18440000</v>
      </c>
      <c r="B1647" s="16">
        <f>計算!AO3410</f>
        <v/>
      </c>
      <c r="C1647" s="17">
        <f>計算!AQ3410</f>
        <v/>
      </c>
      <c r="D1647" s="16">
        <f>計算!AT3410</f>
        <v/>
      </c>
      <c r="E1647" s="16">
        <f>計算!AU3410</f>
        <v/>
      </c>
      <c r="F1647" s="16">
        <f>計算!J3410</f>
        <v/>
      </c>
    </row>
    <row r="1648">
      <c r="A1648" s="16" t="n">
        <v>18450000</v>
      </c>
      <c r="B1648" s="16">
        <f>計算!AO3411</f>
        <v/>
      </c>
      <c r="C1648" s="17">
        <f>計算!AQ3411</f>
        <v/>
      </c>
      <c r="D1648" s="16">
        <f>計算!AT3411</f>
        <v/>
      </c>
      <c r="E1648" s="16">
        <f>計算!AU3411</f>
        <v/>
      </c>
      <c r="F1648" s="16">
        <f>計算!J3411</f>
        <v/>
      </c>
    </row>
    <row r="1649">
      <c r="A1649" s="16" t="n">
        <v>18460000</v>
      </c>
      <c r="B1649" s="16">
        <f>計算!AO3412</f>
        <v/>
      </c>
      <c r="C1649" s="17">
        <f>計算!AQ3412</f>
        <v/>
      </c>
      <c r="D1649" s="16">
        <f>計算!AT3412</f>
        <v/>
      </c>
      <c r="E1649" s="16">
        <f>計算!AU3412</f>
        <v/>
      </c>
      <c r="F1649" s="16">
        <f>計算!J3412</f>
        <v/>
      </c>
    </row>
    <row r="1650">
      <c r="A1650" s="16" t="n">
        <v>18470000</v>
      </c>
      <c r="B1650" s="16">
        <f>計算!AO3413</f>
        <v/>
      </c>
      <c r="C1650" s="17">
        <f>計算!AQ3413</f>
        <v/>
      </c>
      <c r="D1650" s="16">
        <f>計算!AT3413</f>
        <v/>
      </c>
      <c r="E1650" s="16">
        <f>計算!AU3413</f>
        <v/>
      </c>
      <c r="F1650" s="16">
        <f>計算!J3413</f>
        <v/>
      </c>
    </row>
    <row r="1651">
      <c r="A1651" s="16" t="n">
        <v>18480000</v>
      </c>
      <c r="B1651" s="16">
        <f>計算!AO3414</f>
        <v/>
      </c>
      <c r="C1651" s="17">
        <f>計算!AQ3414</f>
        <v/>
      </c>
      <c r="D1651" s="16">
        <f>計算!AT3414</f>
        <v/>
      </c>
      <c r="E1651" s="16">
        <f>計算!AU3414</f>
        <v/>
      </c>
      <c r="F1651" s="16">
        <f>計算!J3414</f>
        <v/>
      </c>
    </row>
    <row r="1652">
      <c r="A1652" s="16" t="n">
        <v>18490000</v>
      </c>
      <c r="B1652" s="16">
        <f>計算!AO3415</f>
        <v/>
      </c>
      <c r="C1652" s="17">
        <f>計算!AQ3415</f>
        <v/>
      </c>
      <c r="D1652" s="16">
        <f>計算!AT3415</f>
        <v/>
      </c>
      <c r="E1652" s="16">
        <f>計算!AU3415</f>
        <v/>
      </c>
      <c r="F1652" s="16">
        <f>計算!J3415</f>
        <v/>
      </c>
    </row>
    <row r="1653">
      <c r="A1653" s="16" t="n">
        <v>18500000</v>
      </c>
      <c r="B1653" s="16">
        <f>計算!AO3416</f>
        <v/>
      </c>
      <c r="C1653" s="17">
        <f>計算!AQ3416</f>
        <v/>
      </c>
      <c r="D1653" s="16">
        <f>計算!AT3416</f>
        <v/>
      </c>
      <c r="E1653" s="16">
        <f>計算!AU3416</f>
        <v/>
      </c>
      <c r="F1653" s="16">
        <f>計算!J3416</f>
        <v/>
      </c>
    </row>
    <row r="1654">
      <c r="A1654" s="16" t="n">
        <v>18510000</v>
      </c>
      <c r="B1654" s="16">
        <f>計算!AO3417</f>
        <v/>
      </c>
      <c r="C1654" s="17">
        <f>計算!AQ3417</f>
        <v/>
      </c>
      <c r="D1654" s="16">
        <f>計算!AT3417</f>
        <v/>
      </c>
      <c r="E1654" s="16">
        <f>計算!AU3417</f>
        <v/>
      </c>
      <c r="F1654" s="16">
        <f>計算!J3417</f>
        <v/>
      </c>
    </row>
    <row r="1655">
      <c r="A1655" s="16" t="n">
        <v>18520000</v>
      </c>
      <c r="B1655" s="16">
        <f>計算!AO3418</f>
        <v/>
      </c>
      <c r="C1655" s="17">
        <f>計算!AQ3418</f>
        <v/>
      </c>
      <c r="D1655" s="16">
        <f>計算!AT3418</f>
        <v/>
      </c>
      <c r="E1655" s="16">
        <f>計算!AU3418</f>
        <v/>
      </c>
      <c r="F1655" s="16">
        <f>計算!J3418</f>
        <v/>
      </c>
    </row>
    <row r="1656">
      <c r="A1656" s="16" t="n">
        <v>18530000</v>
      </c>
      <c r="B1656" s="16">
        <f>計算!AO3419</f>
        <v/>
      </c>
      <c r="C1656" s="17">
        <f>計算!AQ3419</f>
        <v/>
      </c>
      <c r="D1656" s="16">
        <f>計算!AT3419</f>
        <v/>
      </c>
      <c r="E1656" s="16">
        <f>計算!AU3419</f>
        <v/>
      </c>
      <c r="F1656" s="16">
        <f>計算!J3419</f>
        <v/>
      </c>
    </row>
    <row r="1657">
      <c r="A1657" s="16" t="n">
        <v>18540000</v>
      </c>
      <c r="B1657" s="16">
        <f>計算!AO3420</f>
        <v/>
      </c>
      <c r="C1657" s="17">
        <f>計算!AQ3420</f>
        <v/>
      </c>
      <c r="D1657" s="16">
        <f>計算!AT3420</f>
        <v/>
      </c>
      <c r="E1657" s="16">
        <f>計算!AU3420</f>
        <v/>
      </c>
      <c r="F1657" s="16">
        <f>計算!J3420</f>
        <v/>
      </c>
    </row>
    <row r="1658">
      <c r="A1658" s="16" t="n">
        <v>18550000</v>
      </c>
      <c r="B1658" s="16">
        <f>計算!AO3421</f>
        <v/>
      </c>
      <c r="C1658" s="17">
        <f>計算!AQ3421</f>
        <v/>
      </c>
      <c r="D1658" s="16">
        <f>計算!AT3421</f>
        <v/>
      </c>
      <c r="E1658" s="16">
        <f>計算!AU3421</f>
        <v/>
      </c>
      <c r="F1658" s="16">
        <f>計算!J3421</f>
        <v/>
      </c>
    </row>
    <row r="1659">
      <c r="A1659" s="16" t="n">
        <v>18560000</v>
      </c>
      <c r="B1659" s="16">
        <f>計算!AO3422</f>
        <v/>
      </c>
      <c r="C1659" s="17">
        <f>計算!AQ3422</f>
        <v/>
      </c>
      <c r="D1659" s="16">
        <f>計算!AT3422</f>
        <v/>
      </c>
      <c r="E1659" s="16">
        <f>計算!AU3422</f>
        <v/>
      </c>
      <c r="F1659" s="16">
        <f>計算!J3422</f>
        <v/>
      </c>
    </row>
    <row r="1660">
      <c r="A1660" s="16" t="n">
        <v>18570000</v>
      </c>
      <c r="B1660" s="16">
        <f>計算!AO3423</f>
        <v/>
      </c>
      <c r="C1660" s="17">
        <f>計算!AQ3423</f>
        <v/>
      </c>
      <c r="D1660" s="16">
        <f>計算!AT3423</f>
        <v/>
      </c>
      <c r="E1660" s="16">
        <f>計算!AU3423</f>
        <v/>
      </c>
      <c r="F1660" s="16">
        <f>計算!J3423</f>
        <v/>
      </c>
    </row>
    <row r="1661">
      <c r="A1661" s="16" t="n">
        <v>18580000</v>
      </c>
      <c r="B1661" s="16">
        <f>計算!AO3424</f>
        <v/>
      </c>
      <c r="C1661" s="17">
        <f>計算!AQ3424</f>
        <v/>
      </c>
      <c r="D1661" s="16">
        <f>計算!AT3424</f>
        <v/>
      </c>
      <c r="E1661" s="16">
        <f>計算!AU3424</f>
        <v/>
      </c>
      <c r="F1661" s="16">
        <f>計算!J3424</f>
        <v/>
      </c>
    </row>
    <row r="1662">
      <c r="A1662" s="16" t="n">
        <v>18590000</v>
      </c>
      <c r="B1662" s="16">
        <f>計算!AO3425</f>
        <v/>
      </c>
      <c r="C1662" s="17">
        <f>計算!AQ3425</f>
        <v/>
      </c>
      <c r="D1662" s="16">
        <f>計算!AT3425</f>
        <v/>
      </c>
      <c r="E1662" s="16">
        <f>計算!AU3425</f>
        <v/>
      </c>
      <c r="F1662" s="16">
        <f>計算!J3425</f>
        <v/>
      </c>
    </row>
    <row r="1663">
      <c r="A1663" s="16" t="n">
        <v>18600000</v>
      </c>
      <c r="B1663" s="16">
        <f>計算!AO3426</f>
        <v/>
      </c>
      <c r="C1663" s="17">
        <f>計算!AQ3426</f>
        <v/>
      </c>
      <c r="D1663" s="16">
        <f>計算!AT3426</f>
        <v/>
      </c>
      <c r="E1663" s="16">
        <f>計算!AU3426</f>
        <v/>
      </c>
      <c r="F1663" s="16">
        <f>計算!J3426</f>
        <v/>
      </c>
    </row>
    <row r="1664">
      <c r="A1664" s="16" t="n">
        <v>18610000</v>
      </c>
      <c r="B1664" s="16">
        <f>計算!AO3427</f>
        <v/>
      </c>
      <c r="C1664" s="17">
        <f>計算!AQ3427</f>
        <v/>
      </c>
      <c r="D1664" s="16">
        <f>計算!AT3427</f>
        <v/>
      </c>
      <c r="E1664" s="16">
        <f>計算!AU3427</f>
        <v/>
      </c>
      <c r="F1664" s="16">
        <f>計算!J3427</f>
        <v/>
      </c>
    </row>
    <row r="1665">
      <c r="A1665" s="16" t="n">
        <v>18620000</v>
      </c>
      <c r="B1665" s="16">
        <f>計算!AO3428</f>
        <v/>
      </c>
      <c r="C1665" s="17">
        <f>計算!AQ3428</f>
        <v/>
      </c>
      <c r="D1665" s="16">
        <f>計算!AT3428</f>
        <v/>
      </c>
      <c r="E1665" s="16">
        <f>計算!AU3428</f>
        <v/>
      </c>
      <c r="F1665" s="16">
        <f>計算!J3428</f>
        <v/>
      </c>
    </row>
    <row r="1666">
      <c r="A1666" s="16" t="n">
        <v>18630000</v>
      </c>
      <c r="B1666" s="16">
        <f>計算!AO3429</f>
        <v/>
      </c>
      <c r="C1666" s="17">
        <f>計算!AQ3429</f>
        <v/>
      </c>
      <c r="D1666" s="16">
        <f>計算!AT3429</f>
        <v/>
      </c>
      <c r="E1666" s="16">
        <f>計算!AU3429</f>
        <v/>
      </c>
      <c r="F1666" s="16">
        <f>計算!J3429</f>
        <v/>
      </c>
    </row>
    <row r="1667">
      <c r="A1667" s="16" t="n">
        <v>18640000</v>
      </c>
      <c r="B1667" s="16">
        <f>計算!AO3430</f>
        <v/>
      </c>
      <c r="C1667" s="17">
        <f>計算!AQ3430</f>
        <v/>
      </c>
      <c r="D1667" s="16">
        <f>計算!AT3430</f>
        <v/>
      </c>
      <c r="E1667" s="16">
        <f>計算!AU3430</f>
        <v/>
      </c>
      <c r="F1667" s="16">
        <f>計算!J3430</f>
        <v/>
      </c>
    </row>
    <row r="1668">
      <c r="A1668" s="16" t="n">
        <v>18650000</v>
      </c>
      <c r="B1668" s="16">
        <f>計算!AO3431</f>
        <v/>
      </c>
      <c r="C1668" s="17">
        <f>計算!AQ3431</f>
        <v/>
      </c>
      <c r="D1668" s="16">
        <f>計算!AT3431</f>
        <v/>
      </c>
      <c r="E1668" s="16">
        <f>計算!AU3431</f>
        <v/>
      </c>
      <c r="F1668" s="16">
        <f>計算!J3431</f>
        <v/>
      </c>
    </row>
    <row r="1669">
      <c r="A1669" s="16" t="n">
        <v>18660000</v>
      </c>
      <c r="B1669" s="16">
        <f>計算!AO3432</f>
        <v/>
      </c>
      <c r="C1669" s="17">
        <f>計算!AQ3432</f>
        <v/>
      </c>
      <c r="D1669" s="16">
        <f>計算!AT3432</f>
        <v/>
      </c>
      <c r="E1669" s="16">
        <f>計算!AU3432</f>
        <v/>
      </c>
      <c r="F1669" s="16">
        <f>計算!J3432</f>
        <v/>
      </c>
    </row>
    <row r="1670">
      <c r="A1670" s="16" t="n">
        <v>18670000</v>
      </c>
      <c r="B1670" s="16">
        <f>計算!AO3433</f>
        <v/>
      </c>
      <c r="C1670" s="17">
        <f>計算!AQ3433</f>
        <v/>
      </c>
      <c r="D1670" s="16">
        <f>計算!AT3433</f>
        <v/>
      </c>
      <c r="E1670" s="16">
        <f>計算!AU3433</f>
        <v/>
      </c>
      <c r="F1670" s="16">
        <f>計算!J3433</f>
        <v/>
      </c>
    </row>
    <row r="1671">
      <c r="A1671" s="16" t="n">
        <v>18680000</v>
      </c>
      <c r="B1671" s="16">
        <f>計算!AO3434</f>
        <v/>
      </c>
      <c r="C1671" s="17">
        <f>計算!AQ3434</f>
        <v/>
      </c>
      <c r="D1671" s="16">
        <f>計算!AT3434</f>
        <v/>
      </c>
      <c r="E1671" s="16">
        <f>計算!AU3434</f>
        <v/>
      </c>
      <c r="F1671" s="16">
        <f>計算!J3434</f>
        <v/>
      </c>
    </row>
    <row r="1672">
      <c r="A1672" s="16" t="n">
        <v>18690000</v>
      </c>
      <c r="B1672" s="16">
        <f>計算!AO3435</f>
        <v/>
      </c>
      <c r="C1672" s="17">
        <f>計算!AQ3435</f>
        <v/>
      </c>
      <c r="D1672" s="16">
        <f>計算!AT3435</f>
        <v/>
      </c>
      <c r="E1672" s="16">
        <f>計算!AU3435</f>
        <v/>
      </c>
      <c r="F1672" s="16">
        <f>計算!J3435</f>
        <v/>
      </c>
    </row>
    <row r="1673">
      <c r="A1673" s="16" t="n">
        <v>18700000</v>
      </c>
      <c r="B1673" s="16">
        <f>計算!AO3436</f>
        <v/>
      </c>
      <c r="C1673" s="17">
        <f>計算!AQ3436</f>
        <v/>
      </c>
      <c r="D1673" s="16">
        <f>計算!AT3436</f>
        <v/>
      </c>
      <c r="E1673" s="16">
        <f>計算!AU3436</f>
        <v/>
      </c>
      <c r="F1673" s="16">
        <f>計算!J3436</f>
        <v/>
      </c>
    </row>
    <row r="1674">
      <c r="A1674" s="16" t="n">
        <v>18710000</v>
      </c>
      <c r="B1674" s="16">
        <f>計算!AO3437</f>
        <v/>
      </c>
      <c r="C1674" s="17">
        <f>計算!AQ3437</f>
        <v/>
      </c>
      <c r="D1674" s="16">
        <f>計算!AT3437</f>
        <v/>
      </c>
      <c r="E1674" s="16">
        <f>計算!AU3437</f>
        <v/>
      </c>
      <c r="F1674" s="16">
        <f>計算!J3437</f>
        <v/>
      </c>
    </row>
    <row r="1675">
      <c r="A1675" s="16" t="n">
        <v>18720000</v>
      </c>
      <c r="B1675" s="16">
        <f>計算!AO3438</f>
        <v/>
      </c>
      <c r="C1675" s="17">
        <f>計算!AQ3438</f>
        <v/>
      </c>
      <c r="D1675" s="16">
        <f>計算!AT3438</f>
        <v/>
      </c>
      <c r="E1675" s="16">
        <f>計算!AU3438</f>
        <v/>
      </c>
      <c r="F1675" s="16">
        <f>計算!J3438</f>
        <v/>
      </c>
    </row>
    <row r="1676">
      <c r="A1676" s="16" t="n">
        <v>18730000</v>
      </c>
      <c r="B1676" s="16">
        <f>計算!AO3439</f>
        <v/>
      </c>
      <c r="C1676" s="17">
        <f>計算!AQ3439</f>
        <v/>
      </c>
      <c r="D1676" s="16">
        <f>計算!AT3439</f>
        <v/>
      </c>
      <c r="E1676" s="16">
        <f>計算!AU3439</f>
        <v/>
      </c>
      <c r="F1676" s="16">
        <f>計算!J3439</f>
        <v/>
      </c>
    </row>
    <row r="1677">
      <c r="A1677" s="16" t="n">
        <v>18740000</v>
      </c>
      <c r="B1677" s="16">
        <f>計算!AO3440</f>
        <v/>
      </c>
      <c r="C1677" s="17">
        <f>計算!AQ3440</f>
        <v/>
      </c>
      <c r="D1677" s="16">
        <f>計算!AT3440</f>
        <v/>
      </c>
      <c r="E1677" s="16">
        <f>計算!AU3440</f>
        <v/>
      </c>
      <c r="F1677" s="16">
        <f>計算!J3440</f>
        <v/>
      </c>
    </row>
    <row r="1678">
      <c r="A1678" s="16" t="n">
        <v>18750000</v>
      </c>
      <c r="B1678" s="16">
        <f>計算!AO3441</f>
        <v/>
      </c>
      <c r="C1678" s="17">
        <f>計算!AQ3441</f>
        <v/>
      </c>
      <c r="D1678" s="16">
        <f>計算!AT3441</f>
        <v/>
      </c>
      <c r="E1678" s="16">
        <f>計算!AU3441</f>
        <v/>
      </c>
      <c r="F1678" s="16">
        <f>計算!J3441</f>
        <v/>
      </c>
    </row>
    <row r="1679">
      <c r="A1679" s="16" t="n">
        <v>18760000</v>
      </c>
      <c r="B1679" s="16">
        <f>計算!AO3442</f>
        <v/>
      </c>
      <c r="C1679" s="17">
        <f>計算!AQ3442</f>
        <v/>
      </c>
      <c r="D1679" s="16">
        <f>計算!AT3442</f>
        <v/>
      </c>
      <c r="E1679" s="16">
        <f>計算!AU3442</f>
        <v/>
      </c>
      <c r="F1679" s="16">
        <f>計算!J3442</f>
        <v/>
      </c>
    </row>
    <row r="1680">
      <c r="A1680" s="16" t="n">
        <v>18770000</v>
      </c>
      <c r="B1680" s="16">
        <f>計算!AO3443</f>
        <v/>
      </c>
      <c r="C1680" s="17">
        <f>計算!AQ3443</f>
        <v/>
      </c>
      <c r="D1680" s="16">
        <f>計算!AT3443</f>
        <v/>
      </c>
      <c r="E1680" s="16">
        <f>計算!AU3443</f>
        <v/>
      </c>
      <c r="F1680" s="16">
        <f>計算!J3443</f>
        <v/>
      </c>
    </row>
    <row r="1681">
      <c r="A1681" s="16" t="n">
        <v>18780000</v>
      </c>
      <c r="B1681" s="16">
        <f>計算!AO3444</f>
        <v/>
      </c>
      <c r="C1681" s="17">
        <f>計算!AQ3444</f>
        <v/>
      </c>
      <c r="D1681" s="16">
        <f>計算!AT3444</f>
        <v/>
      </c>
      <c r="E1681" s="16">
        <f>計算!AU3444</f>
        <v/>
      </c>
      <c r="F1681" s="16">
        <f>計算!J3444</f>
        <v/>
      </c>
    </row>
    <row r="1682">
      <c r="A1682" s="16" t="n">
        <v>18790000</v>
      </c>
      <c r="B1682" s="16">
        <f>計算!AO3445</f>
        <v/>
      </c>
      <c r="C1682" s="17">
        <f>計算!AQ3445</f>
        <v/>
      </c>
      <c r="D1682" s="16">
        <f>計算!AT3445</f>
        <v/>
      </c>
      <c r="E1682" s="16">
        <f>計算!AU3445</f>
        <v/>
      </c>
      <c r="F1682" s="16">
        <f>計算!J3445</f>
        <v/>
      </c>
    </row>
    <row r="1683">
      <c r="A1683" s="16" t="n">
        <v>18800000</v>
      </c>
      <c r="B1683" s="16">
        <f>計算!AO3446</f>
        <v/>
      </c>
      <c r="C1683" s="17">
        <f>計算!AQ3446</f>
        <v/>
      </c>
      <c r="D1683" s="16">
        <f>計算!AT3446</f>
        <v/>
      </c>
      <c r="E1683" s="16">
        <f>計算!AU3446</f>
        <v/>
      </c>
      <c r="F1683" s="16">
        <f>計算!J3446</f>
        <v/>
      </c>
    </row>
    <row r="1684">
      <c r="A1684" s="16" t="n">
        <v>18810000</v>
      </c>
      <c r="B1684" s="16">
        <f>計算!AO3447</f>
        <v/>
      </c>
      <c r="C1684" s="17">
        <f>計算!AQ3447</f>
        <v/>
      </c>
      <c r="D1684" s="16">
        <f>計算!AT3447</f>
        <v/>
      </c>
      <c r="E1684" s="16">
        <f>計算!AU3447</f>
        <v/>
      </c>
      <c r="F1684" s="16">
        <f>計算!J3447</f>
        <v/>
      </c>
    </row>
    <row r="1685">
      <c r="A1685" s="16" t="n">
        <v>18820000</v>
      </c>
      <c r="B1685" s="16">
        <f>計算!AO3448</f>
        <v/>
      </c>
      <c r="C1685" s="17">
        <f>計算!AQ3448</f>
        <v/>
      </c>
      <c r="D1685" s="16">
        <f>計算!AT3448</f>
        <v/>
      </c>
      <c r="E1685" s="16">
        <f>計算!AU3448</f>
        <v/>
      </c>
      <c r="F1685" s="16">
        <f>計算!J3448</f>
        <v/>
      </c>
    </row>
    <row r="1686">
      <c r="A1686" s="16" t="n">
        <v>18830000</v>
      </c>
      <c r="B1686" s="16">
        <f>計算!AO3449</f>
        <v/>
      </c>
      <c r="C1686" s="17">
        <f>計算!AQ3449</f>
        <v/>
      </c>
      <c r="D1686" s="16">
        <f>計算!AT3449</f>
        <v/>
      </c>
      <c r="E1686" s="16">
        <f>計算!AU3449</f>
        <v/>
      </c>
      <c r="F1686" s="16">
        <f>計算!J3449</f>
        <v/>
      </c>
    </row>
    <row r="1687">
      <c r="A1687" s="16" t="n">
        <v>18840000</v>
      </c>
      <c r="B1687" s="16">
        <f>計算!AO3450</f>
        <v/>
      </c>
      <c r="C1687" s="17">
        <f>計算!AQ3450</f>
        <v/>
      </c>
      <c r="D1687" s="16">
        <f>計算!AT3450</f>
        <v/>
      </c>
      <c r="E1687" s="16">
        <f>計算!AU3450</f>
        <v/>
      </c>
      <c r="F1687" s="16">
        <f>計算!J3450</f>
        <v/>
      </c>
    </row>
    <row r="1688">
      <c r="A1688" s="16" t="n">
        <v>18850000</v>
      </c>
      <c r="B1688" s="16">
        <f>計算!AO3451</f>
        <v/>
      </c>
      <c r="C1688" s="17">
        <f>計算!AQ3451</f>
        <v/>
      </c>
      <c r="D1688" s="16">
        <f>計算!AT3451</f>
        <v/>
      </c>
      <c r="E1688" s="16">
        <f>計算!AU3451</f>
        <v/>
      </c>
      <c r="F1688" s="16">
        <f>計算!J3451</f>
        <v/>
      </c>
    </row>
    <row r="1689">
      <c r="A1689" s="16" t="n">
        <v>18860000</v>
      </c>
      <c r="B1689" s="16">
        <f>計算!AO3452</f>
        <v/>
      </c>
      <c r="C1689" s="17">
        <f>計算!AQ3452</f>
        <v/>
      </c>
      <c r="D1689" s="16">
        <f>計算!AT3452</f>
        <v/>
      </c>
      <c r="E1689" s="16">
        <f>計算!AU3452</f>
        <v/>
      </c>
      <c r="F1689" s="16">
        <f>計算!J3452</f>
        <v/>
      </c>
    </row>
    <row r="1690">
      <c r="A1690" s="16" t="n">
        <v>18870000</v>
      </c>
      <c r="B1690" s="16">
        <f>計算!AO3453</f>
        <v/>
      </c>
      <c r="C1690" s="17">
        <f>計算!AQ3453</f>
        <v/>
      </c>
      <c r="D1690" s="16">
        <f>計算!AT3453</f>
        <v/>
      </c>
      <c r="E1690" s="16">
        <f>計算!AU3453</f>
        <v/>
      </c>
      <c r="F1690" s="16">
        <f>計算!J3453</f>
        <v/>
      </c>
    </row>
    <row r="1691">
      <c r="A1691" s="16" t="n">
        <v>18880000</v>
      </c>
      <c r="B1691" s="16">
        <f>計算!AO3454</f>
        <v/>
      </c>
      <c r="C1691" s="17">
        <f>計算!AQ3454</f>
        <v/>
      </c>
      <c r="D1691" s="16">
        <f>計算!AT3454</f>
        <v/>
      </c>
      <c r="E1691" s="16">
        <f>計算!AU3454</f>
        <v/>
      </c>
      <c r="F1691" s="16">
        <f>計算!J3454</f>
        <v/>
      </c>
    </row>
    <row r="1692">
      <c r="A1692" s="16" t="n">
        <v>18890000</v>
      </c>
      <c r="B1692" s="16">
        <f>計算!AO3455</f>
        <v/>
      </c>
      <c r="C1692" s="17">
        <f>計算!AQ3455</f>
        <v/>
      </c>
      <c r="D1692" s="16">
        <f>計算!AT3455</f>
        <v/>
      </c>
      <c r="E1692" s="16">
        <f>計算!AU3455</f>
        <v/>
      </c>
      <c r="F1692" s="16">
        <f>計算!J3455</f>
        <v/>
      </c>
    </row>
    <row r="1693">
      <c r="A1693" s="16" t="n">
        <v>18900000</v>
      </c>
      <c r="B1693" s="16">
        <f>計算!AO3456</f>
        <v/>
      </c>
      <c r="C1693" s="17">
        <f>計算!AQ3456</f>
        <v/>
      </c>
      <c r="D1693" s="16">
        <f>計算!AT3456</f>
        <v/>
      </c>
      <c r="E1693" s="16">
        <f>計算!AU3456</f>
        <v/>
      </c>
      <c r="F1693" s="16">
        <f>計算!J3456</f>
        <v/>
      </c>
    </row>
    <row r="1694">
      <c r="A1694" s="16" t="n">
        <v>18910000</v>
      </c>
      <c r="B1694" s="16">
        <f>計算!AO3457</f>
        <v/>
      </c>
      <c r="C1694" s="17">
        <f>計算!AQ3457</f>
        <v/>
      </c>
      <c r="D1694" s="16">
        <f>計算!AT3457</f>
        <v/>
      </c>
      <c r="E1694" s="16">
        <f>計算!AU3457</f>
        <v/>
      </c>
      <c r="F1694" s="16">
        <f>計算!J3457</f>
        <v/>
      </c>
    </row>
    <row r="1695">
      <c r="A1695" s="16" t="n">
        <v>18920000</v>
      </c>
      <c r="B1695" s="16">
        <f>計算!AO3458</f>
        <v/>
      </c>
      <c r="C1695" s="17">
        <f>計算!AQ3458</f>
        <v/>
      </c>
      <c r="D1695" s="16">
        <f>計算!AT3458</f>
        <v/>
      </c>
      <c r="E1695" s="16">
        <f>計算!AU3458</f>
        <v/>
      </c>
      <c r="F1695" s="16">
        <f>計算!J3458</f>
        <v/>
      </c>
    </row>
    <row r="1696">
      <c r="A1696" s="16" t="n">
        <v>18930000</v>
      </c>
      <c r="B1696" s="16">
        <f>計算!AO3459</f>
        <v/>
      </c>
      <c r="C1696" s="17">
        <f>計算!AQ3459</f>
        <v/>
      </c>
      <c r="D1696" s="16">
        <f>計算!AT3459</f>
        <v/>
      </c>
      <c r="E1696" s="16">
        <f>計算!AU3459</f>
        <v/>
      </c>
      <c r="F1696" s="16">
        <f>計算!J3459</f>
        <v/>
      </c>
    </row>
    <row r="1697">
      <c r="A1697" s="16" t="n">
        <v>18940000</v>
      </c>
      <c r="B1697" s="16">
        <f>計算!AO3460</f>
        <v/>
      </c>
      <c r="C1697" s="17">
        <f>計算!AQ3460</f>
        <v/>
      </c>
      <c r="D1697" s="16">
        <f>計算!AT3460</f>
        <v/>
      </c>
      <c r="E1697" s="16">
        <f>計算!AU3460</f>
        <v/>
      </c>
      <c r="F1697" s="16">
        <f>計算!J3460</f>
        <v/>
      </c>
    </row>
    <row r="1698">
      <c r="A1698" s="16" t="n">
        <v>18950000</v>
      </c>
      <c r="B1698" s="16">
        <f>計算!AO3461</f>
        <v/>
      </c>
      <c r="C1698" s="17">
        <f>計算!AQ3461</f>
        <v/>
      </c>
      <c r="D1698" s="16">
        <f>計算!AT3461</f>
        <v/>
      </c>
      <c r="E1698" s="16">
        <f>計算!AU3461</f>
        <v/>
      </c>
      <c r="F1698" s="16">
        <f>計算!J3461</f>
        <v/>
      </c>
    </row>
    <row r="1699">
      <c r="A1699" s="16" t="n">
        <v>18960000</v>
      </c>
      <c r="B1699" s="16">
        <f>計算!AO3462</f>
        <v/>
      </c>
      <c r="C1699" s="17">
        <f>計算!AQ3462</f>
        <v/>
      </c>
      <c r="D1699" s="16">
        <f>計算!AT3462</f>
        <v/>
      </c>
      <c r="E1699" s="16">
        <f>計算!AU3462</f>
        <v/>
      </c>
      <c r="F1699" s="16">
        <f>計算!J3462</f>
        <v/>
      </c>
    </row>
    <row r="1700">
      <c r="A1700" s="16" t="n">
        <v>18970000</v>
      </c>
      <c r="B1700" s="16">
        <f>計算!AO3463</f>
        <v/>
      </c>
      <c r="C1700" s="17">
        <f>計算!AQ3463</f>
        <v/>
      </c>
      <c r="D1700" s="16">
        <f>計算!AT3463</f>
        <v/>
      </c>
      <c r="E1700" s="16">
        <f>計算!AU3463</f>
        <v/>
      </c>
      <c r="F1700" s="16">
        <f>計算!J3463</f>
        <v/>
      </c>
    </row>
    <row r="1701">
      <c r="A1701" s="16" t="n">
        <v>18980000</v>
      </c>
      <c r="B1701" s="16">
        <f>計算!AO3464</f>
        <v/>
      </c>
      <c r="C1701" s="17">
        <f>計算!AQ3464</f>
        <v/>
      </c>
      <c r="D1701" s="16">
        <f>計算!AT3464</f>
        <v/>
      </c>
      <c r="E1701" s="16">
        <f>計算!AU3464</f>
        <v/>
      </c>
      <c r="F1701" s="16">
        <f>計算!J3464</f>
        <v/>
      </c>
    </row>
    <row r="1702">
      <c r="A1702" s="16" t="n">
        <v>18990000</v>
      </c>
      <c r="B1702" s="16">
        <f>計算!AO3465</f>
        <v/>
      </c>
      <c r="C1702" s="17">
        <f>計算!AQ3465</f>
        <v/>
      </c>
      <c r="D1702" s="16">
        <f>計算!AT3465</f>
        <v/>
      </c>
      <c r="E1702" s="16">
        <f>計算!AU3465</f>
        <v/>
      </c>
      <c r="F1702" s="16">
        <f>計算!J3465</f>
        <v/>
      </c>
    </row>
    <row r="1703">
      <c r="A1703" s="16" t="n">
        <v>19000000</v>
      </c>
      <c r="B1703" s="16">
        <f>計算!AO3466</f>
        <v/>
      </c>
      <c r="C1703" s="17">
        <f>計算!AQ3466</f>
        <v/>
      </c>
      <c r="D1703" s="16">
        <f>計算!AT3466</f>
        <v/>
      </c>
      <c r="E1703" s="16">
        <f>計算!AU3466</f>
        <v/>
      </c>
      <c r="F1703" s="16">
        <f>計算!J3466</f>
        <v/>
      </c>
    </row>
    <row r="1704">
      <c r="A1704" s="16" t="n">
        <v>19010000</v>
      </c>
      <c r="B1704" s="16">
        <f>計算!AO3467</f>
        <v/>
      </c>
      <c r="C1704" s="17">
        <f>計算!AQ3467</f>
        <v/>
      </c>
      <c r="D1704" s="16">
        <f>計算!AT3467</f>
        <v/>
      </c>
      <c r="E1704" s="16">
        <f>計算!AU3467</f>
        <v/>
      </c>
      <c r="F1704" s="16">
        <f>計算!J3467</f>
        <v/>
      </c>
    </row>
    <row r="1705">
      <c r="A1705" s="16" t="n">
        <v>19020000</v>
      </c>
      <c r="B1705" s="16">
        <f>計算!AO3468</f>
        <v/>
      </c>
      <c r="C1705" s="17">
        <f>計算!AQ3468</f>
        <v/>
      </c>
      <c r="D1705" s="16">
        <f>計算!AT3468</f>
        <v/>
      </c>
      <c r="E1705" s="16">
        <f>計算!AU3468</f>
        <v/>
      </c>
      <c r="F1705" s="16">
        <f>計算!J3468</f>
        <v/>
      </c>
    </row>
    <row r="1706">
      <c r="A1706" s="16" t="n">
        <v>19030000</v>
      </c>
      <c r="B1706" s="16">
        <f>計算!AO3469</f>
        <v/>
      </c>
      <c r="C1706" s="17">
        <f>計算!AQ3469</f>
        <v/>
      </c>
      <c r="D1706" s="16">
        <f>計算!AT3469</f>
        <v/>
      </c>
      <c r="E1706" s="16">
        <f>計算!AU3469</f>
        <v/>
      </c>
      <c r="F1706" s="16">
        <f>計算!J3469</f>
        <v/>
      </c>
    </row>
    <row r="1707">
      <c r="A1707" s="16" t="n">
        <v>19040000</v>
      </c>
      <c r="B1707" s="16">
        <f>計算!AO3470</f>
        <v/>
      </c>
      <c r="C1707" s="17">
        <f>計算!AQ3470</f>
        <v/>
      </c>
      <c r="D1707" s="16">
        <f>計算!AT3470</f>
        <v/>
      </c>
      <c r="E1707" s="16">
        <f>計算!AU3470</f>
        <v/>
      </c>
      <c r="F1707" s="16">
        <f>計算!J3470</f>
        <v/>
      </c>
    </row>
    <row r="1708">
      <c r="A1708" s="16" t="n">
        <v>19050000</v>
      </c>
      <c r="B1708" s="16">
        <f>計算!AO3471</f>
        <v/>
      </c>
      <c r="C1708" s="17">
        <f>計算!AQ3471</f>
        <v/>
      </c>
      <c r="D1708" s="16">
        <f>計算!AT3471</f>
        <v/>
      </c>
      <c r="E1708" s="16">
        <f>計算!AU3471</f>
        <v/>
      </c>
      <c r="F1708" s="16">
        <f>計算!J3471</f>
        <v/>
      </c>
    </row>
    <row r="1709">
      <c r="A1709" s="16" t="n">
        <v>19060000</v>
      </c>
      <c r="B1709" s="16">
        <f>計算!AO3472</f>
        <v/>
      </c>
      <c r="C1709" s="17">
        <f>計算!AQ3472</f>
        <v/>
      </c>
      <c r="D1709" s="16">
        <f>計算!AT3472</f>
        <v/>
      </c>
      <c r="E1709" s="16">
        <f>計算!AU3472</f>
        <v/>
      </c>
      <c r="F1709" s="16">
        <f>計算!J3472</f>
        <v/>
      </c>
    </row>
    <row r="1710">
      <c r="A1710" s="16" t="n">
        <v>19070000</v>
      </c>
      <c r="B1710" s="16">
        <f>計算!AO3473</f>
        <v/>
      </c>
      <c r="C1710" s="17">
        <f>計算!AQ3473</f>
        <v/>
      </c>
      <c r="D1710" s="16">
        <f>計算!AT3473</f>
        <v/>
      </c>
      <c r="E1710" s="16">
        <f>計算!AU3473</f>
        <v/>
      </c>
      <c r="F1710" s="16">
        <f>計算!J3473</f>
        <v/>
      </c>
    </row>
    <row r="1711">
      <c r="A1711" s="16" t="n">
        <v>19080000</v>
      </c>
      <c r="B1711" s="16">
        <f>計算!AO3474</f>
        <v/>
      </c>
      <c r="C1711" s="17">
        <f>計算!AQ3474</f>
        <v/>
      </c>
      <c r="D1711" s="16">
        <f>計算!AT3474</f>
        <v/>
      </c>
      <c r="E1711" s="16">
        <f>計算!AU3474</f>
        <v/>
      </c>
      <c r="F1711" s="16">
        <f>計算!J3474</f>
        <v/>
      </c>
    </row>
    <row r="1712">
      <c r="A1712" s="16" t="n">
        <v>19090000</v>
      </c>
      <c r="B1712" s="16">
        <f>計算!AO3475</f>
        <v/>
      </c>
      <c r="C1712" s="17">
        <f>計算!AQ3475</f>
        <v/>
      </c>
      <c r="D1712" s="16">
        <f>計算!AT3475</f>
        <v/>
      </c>
      <c r="E1712" s="16">
        <f>計算!AU3475</f>
        <v/>
      </c>
      <c r="F1712" s="16">
        <f>計算!J3475</f>
        <v/>
      </c>
    </row>
    <row r="1713">
      <c r="A1713" s="16" t="n">
        <v>19100000</v>
      </c>
      <c r="B1713" s="16">
        <f>計算!AO3476</f>
        <v/>
      </c>
      <c r="C1713" s="17">
        <f>計算!AQ3476</f>
        <v/>
      </c>
      <c r="D1713" s="16">
        <f>計算!AT3476</f>
        <v/>
      </c>
      <c r="E1713" s="16">
        <f>計算!AU3476</f>
        <v/>
      </c>
      <c r="F1713" s="16">
        <f>計算!J3476</f>
        <v/>
      </c>
    </row>
    <row r="1714">
      <c r="A1714" s="16" t="n">
        <v>19110000</v>
      </c>
      <c r="B1714" s="16">
        <f>計算!AO3477</f>
        <v/>
      </c>
      <c r="C1714" s="17">
        <f>計算!AQ3477</f>
        <v/>
      </c>
      <c r="D1714" s="16">
        <f>計算!AT3477</f>
        <v/>
      </c>
      <c r="E1714" s="16">
        <f>計算!AU3477</f>
        <v/>
      </c>
      <c r="F1714" s="16">
        <f>計算!J3477</f>
        <v/>
      </c>
    </row>
    <row r="1715">
      <c r="A1715" s="16" t="n">
        <v>19120000</v>
      </c>
      <c r="B1715" s="16">
        <f>計算!AO3478</f>
        <v/>
      </c>
      <c r="C1715" s="17">
        <f>計算!AQ3478</f>
        <v/>
      </c>
      <c r="D1715" s="16">
        <f>計算!AT3478</f>
        <v/>
      </c>
      <c r="E1715" s="16">
        <f>計算!AU3478</f>
        <v/>
      </c>
      <c r="F1715" s="16">
        <f>計算!J3478</f>
        <v/>
      </c>
    </row>
    <row r="1716">
      <c r="A1716" s="16" t="n">
        <v>19130000</v>
      </c>
      <c r="B1716" s="16">
        <f>計算!AO3479</f>
        <v/>
      </c>
      <c r="C1716" s="17">
        <f>計算!AQ3479</f>
        <v/>
      </c>
      <c r="D1716" s="16">
        <f>計算!AT3479</f>
        <v/>
      </c>
      <c r="E1716" s="16">
        <f>計算!AU3479</f>
        <v/>
      </c>
      <c r="F1716" s="16">
        <f>計算!J3479</f>
        <v/>
      </c>
    </row>
    <row r="1717">
      <c r="A1717" s="16" t="n">
        <v>19140000</v>
      </c>
      <c r="B1717" s="16">
        <f>計算!AO3480</f>
        <v/>
      </c>
      <c r="C1717" s="17">
        <f>計算!AQ3480</f>
        <v/>
      </c>
      <c r="D1717" s="16">
        <f>計算!AT3480</f>
        <v/>
      </c>
      <c r="E1717" s="16">
        <f>計算!AU3480</f>
        <v/>
      </c>
      <c r="F1717" s="16">
        <f>計算!J3480</f>
        <v/>
      </c>
    </row>
    <row r="1718">
      <c r="A1718" s="16" t="n">
        <v>19150000</v>
      </c>
      <c r="B1718" s="16">
        <f>計算!AO3481</f>
        <v/>
      </c>
      <c r="C1718" s="17">
        <f>計算!AQ3481</f>
        <v/>
      </c>
      <c r="D1718" s="16">
        <f>計算!AT3481</f>
        <v/>
      </c>
      <c r="E1718" s="16">
        <f>計算!AU3481</f>
        <v/>
      </c>
      <c r="F1718" s="16">
        <f>計算!J3481</f>
        <v/>
      </c>
    </row>
    <row r="1719">
      <c r="A1719" s="16" t="n">
        <v>19160000</v>
      </c>
      <c r="B1719" s="16">
        <f>計算!AO3482</f>
        <v/>
      </c>
      <c r="C1719" s="17">
        <f>計算!AQ3482</f>
        <v/>
      </c>
      <c r="D1719" s="16">
        <f>計算!AT3482</f>
        <v/>
      </c>
      <c r="E1719" s="16">
        <f>計算!AU3482</f>
        <v/>
      </c>
      <c r="F1719" s="16">
        <f>計算!J3482</f>
        <v/>
      </c>
    </row>
    <row r="1720">
      <c r="A1720" s="16" t="n">
        <v>19170000</v>
      </c>
      <c r="B1720" s="16">
        <f>計算!AO3483</f>
        <v/>
      </c>
      <c r="C1720" s="17">
        <f>計算!AQ3483</f>
        <v/>
      </c>
      <c r="D1720" s="16">
        <f>計算!AT3483</f>
        <v/>
      </c>
      <c r="E1720" s="16">
        <f>計算!AU3483</f>
        <v/>
      </c>
      <c r="F1720" s="16">
        <f>計算!J3483</f>
        <v/>
      </c>
    </row>
    <row r="1721">
      <c r="A1721" s="16" t="n">
        <v>19180000</v>
      </c>
      <c r="B1721" s="16">
        <f>計算!AO3484</f>
        <v/>
      </c>
      <c r="C1721" s="17">
        <f>計算!AQ3484</f>
        <v/>
      </c>
      <c r="D1721" s="16">
        <f>計算!AT3484</f>
        <v/>
      </c>
      <c r="E1721" s="16">
        <f>計算!AU3484</f>
        <v/>
      </c>
      <c r="F1721" s="16">
        <f>計算!J3484</f>
        <v/>
      </c>
    </row>
    <row r="1722">
      <c r="A1722" s="16" t="n">
        <v>19190000</v>
      </c>
      <c r="B1722" s="16">
        <f>計算!AO3485</f>
        <v/>
      </c>
      <c r="C1722" s="17">
        <f>計算!AQ3485</f>
        <v/>
      </c>
      <c r="D1722" s="16">
        <f>計算!AT3485</f>
        <v/>
      </c>
      <c r="E1722" s="16">
        <f>計算!AU3485</f>
        <v/>
      </c>
      <c r="F1722" s="16">
        <f>計算!J3485</f>
        <v/>
      </c>
    </row>
    <row r="1723">
      <c r="A1723" s="16" t="n">
        <v>19200000</v>
      </c>
      <c r="B1723" s="16">
        <f>計算!AO3486</f>
        <v/>
      </c>
      <c r="C1723" s="17">
        <f>計算!AQ3486</f>
        <v/>
      </c>
      <c r="D1723" s="16">
        <f>計算!AT3486</f>
        <v/>
      </c>
      <c r="E1723" s="16">
        <f>計算!AU3486</f>
        <v/>
      </c>
      <c r="F1723" s="16">
        <f>計算!J3486</f>
        <v/>
      </c>
    </row>
    <row r="1724">
      <c r="A1724" s="16" t="n">
        <v>19210000</v>
      </c>
      <c r="B1724" s="16">
        <f>計算!AO3487</f>
        <v/>
      </c>
      <c r="C1724" s="17">
        <f>計算!AQ3487</f>
        <v/>
      </c>
      <c r="D1724" s="16">
        <f>計算!AT3487</f>
        <v/>
      </c>
      <c r="E1724" s="16">
        <f>計算!AU3487</f>
        <v/>
      </c>
      <c r="F1724" s="16">
        <f>計算!J3487</f>
        <v/>
      </c>
    </row>
    <row r="1725">
      <c r="A1725" s="16" t="n">
        <v>19220000</v>
      </c>
      <c r="B1725" s="16">
        <f>計算!AO3488</f>
        <v/>
      </c>
      <c r="C1725" s="17">
        <f>計算!AQ3488</f>
        <v/>
      </c>
      <c r="D1725" s="16">
        <f>計算!AT3488</f>
        <v/>
      </c>
      <c r="E1725" s="16">
        <f>計算!AU3488</f>
        <v/>
      </c>
      <c r="F1725" s="16">
        <f>計算!J3488</f>
        <v/>
      </c>
    </row>
    <row r="1726">
      <c r="A1726" s="16" t="n">
        <v>19230000</v>
      </c>
      <c r="B1726" s="16">
        <f>計算!AO3489</f>
        <v/>
      </c>
      <c r="C1726" s="17">
        <f>計算!AQ3489</f>
        <v/>
      </c>
      <c r="D1726" s="16">
        <f>計算!AT3489</f>
        <v/>
      </c>
      <c r="E1726" s="16">
        <f>計算!AU3489</f>
        <v/>
      </c>
      <c r="F1726" s="16">
        <f>計算!J3489</f>
        <v/>
      </c>
    </row>
    <row r="1727">
      <c r="A1727" s="16" t="n">
        <v>19240000</v>
      </c>
      <c r="B1727" s="16">
        <f>計算!AO3490</f>
        <v/>
      </c>
      <c r="C1727" s="17">
        <f>計算!AQ3490</f>
        <v/>
      </c>
      <c r="D1727" s="16">
        <f>計算!AT3490</f>
        <v/>
      </c>
      <c r="E1727" s="16">
        <f>計算!AU3490</f>
        <v/>
      </c>
      <c r="F1727" s="16">
        <f>計算!J3490</f>
        <v/>
      </c>
    </row>
    <row r="1728">
      <c r="A1728" s="16" t="n">
        <v>19250000</v>
      </c>
      <c r="B1728" s="16">
        <f>計算!AO3491</f>
        <v/>
      </c>
      <c r="C1728" s="17">
        <f>計算!AQ3491</f>
        <v/>
      </c>
      <c r="D1728" s="16">
        <f>計算!AT3491</f>
        <v/>
      </c>
      <c r="E1728" s="16">
        <f>計算!AU3491</f>
        <v/>
      </c>
      <c r="F1728" s="16">
        <f>計算!J3491</f>
        <v/>
      </c>
    </row>
    <row r="1729">
      <c r="A1729" s="16" t="n">
        <v>19260000</v>
      </c>
      <c r="B1729" s="16">
        <f>計算!AO3492</f>
        <v/>
      </c>
      <c r="C1729" s="17">
        <f>計算!AQ3492</f>
        <v/>
      </c>
      <c r="D1729" s="16">
        <f>計算!AT3492</f>
        <v/>
      </c>
      <c r="E1729" s="16">
        <f>計算!AU3492</f>
        <v/>
      </c>
      <c r="F1729" s="16">
        <f>計算!J3492</f>
        <v/>
      </c>
    </row>
    <row r="1730">
      <c r="A1730" s="16" t="n">
        <v>19270000</v>
      </c>
      <c r="B1730" s="16">
        <f>計算!AO3493</f>
        <v/>
      </c>
      <c r="C1730" s="17">
        <f>計算!AQ3493</f>
        <v/>
      </c>
      <c r="D1730" s="16">
        <f>計算!AT3493</f>
        <v/>
      </c>
      <c r="E1730" s="16">
        <f>計算!AU3493</f>
        <v/>
      </c>
      <c r="F1730" s="16">
        <f>計算!J3493</f>
        <v/>
      </c>
    </row>
    <row r="1731">
      <c r="A1731" s="16" t="n">
        <v>19280000</v>
      </c>
      <c r="B1731" s="16">
        <f>計算!AO3494</f>
        <v/>
      </c>
      <c r="C1731" s="17">
        <f>計算!AQ3494</f>
        <v/>
      </c>
      <c r="D1731" s="16">
        <f>計算!AT3494</f>
        <v/>
      </c>
      <c r="E1731" s="16">
        <f>計算!AU3494</f>
        <v/>
      </c>
      <c r="F1731" s="16">
        <f>計算!J3494</f>
        <v/>
      </c>
    </row>
    <row r="1732">
      <c r="A1732" s="16" t="n">
        <v>19290000</v>
      </c>
      <c r="B1732" s="16">
        <f>計算!AO3495</f>
        <v/>
      </c>
      <c r="C1732" s="17">
        <f>計算!AQ3495</f>
        <v/>
      </c>
      <c r="D1732" s="16">
        <f>計算!AT3495</f>
        <v/>
      </c>
      <c r="E1732" s="16">
        <f>計算!AU3495</f>
        <v/>
      </c>
      <c r="F1732" s="16">
        <f>計算!J3495</f>
        <v/>
      </c>
    </row>
    <row r="1733">
      <c r="A1733" s="16" t="n">
        <v>19300000</v>
      </c>
      <c r="B1733" s="16">
        <f>計算!AO3496</f>
        <v/>
      </c>
      <c r="C1733" s="17">
        <f>計算!AQ3496</f>
        <v/>
      </c>
      <c r="D1733" s="16">
        <f>計算!AT3496</f>
        <v/>
      </c>
      <c r="E1733" s="16">
        <f>計算!AU3496</f>
        <v/>
      </c>
      <c r="F1733" s="16">
        <f>計算!J3496</f>
        <v/>
      </c>
    </row>
    <row r="1734">
      <c r="A1734" s="16" t="n">
        <v>19310000</v>
      </c>
      <c r="B1734" s="16">
        <f>計算!AO3497</f>
        <v/>
      </c>
      <c r="C1734" s="17">
        <f>計算!AQ3497</f>
        <v/>
      </c>
      <c r="D1734" s="16">
        <f>計算!AT3497</f>
        <v/>
      </c>
      <c r="E1734" s="16">
        <f>計算!AU3497</f>
        <v/>
      </c>
      <c r="F1734" s="16">
        <f>計算!J3497</f>
        <v/>
      </c>
    </row>
    <row r="1735">
      <c r="A1735" s="16" t="n">
        <v>19320000</v>
      </c>
      <c r="B1735" s="16">
        <f>計算!AO3498</f>
        <v/>
      </c>
      <c r="C1735" s="17">
        <f>計算!AQ3498</f>
        <v/>
      </c>
      <c r="D1735" s="16">
        <f>計算!AT3498</f>
        <v/>
      </c>
      <c r="E1735" s="16">
        <f>計算!AU3498</f>
        <v/>
      </c>
      <c r="F1735" s="16">
        <f>計算!J3498</f>
        <v/>
      </c>
    </row>
    <row r="1736">
      <c r="A1736" s="16" t="n">
        <v>19330000</v>
      </c>
      <c r="B1736" s="16">
        <f>計算!AO3499</f>
        <v/>
      </c>
      <c r="C1736" s="17">
        <f>計算!AQ3499</f>
        <v/>
      </c>
      <c r="D1736" s="16">
        <f>計算!AT3499</f>
        <v/>
      </c>
      <c r="E1736" s="16">
        <f>計算!AU3499</f>
        <v/>
      </c>
      <c r="F1736" s="16">
        <f>計算!J3499</f>
        <v/>
      </c>
    </row>
    <row r="1737">
      <c r="A1737" s="16" t="n">
        <v>19340000</v>
      </c>
      <c r="B1737" s="16">
        <f>計算!AO3500</f>
        <v/>
      </c>
      <c r="C1737" s="17">
        <f>計算!AQ3500</f>
        <v/>
      </c>
      <c r="D1737" s="16">
        <f>計算!AT3500</f>
        <v/>
      </c>
      <c r="E1737" s="16">
        <f>計算!AU3500</f>
        <v/>
      </c>
      <c r="F1737" s="16">
        <f>計算!J3500</f>
        <v/>
      </c>
    </row>
    <row r="1738">
      <c r="A1738" s="16" t="n">
        <v>19350000</v>
      </c>
      <c r="B1738" s="16">
        <f>計算!AO3501</f>
        <v/>
      </c>
      <c r="C1738" s="17">
        <f>計算!AQ3501</f>
        <v/>
      </c>
      <c r="D1738" s="16">
        <f>計算!AT3501</f>
        <v/>
      </c>
      <c r="E1738" s="16">
        <f>計算!AU3501</f>
        <v/>
      </c>
      <c r="F1738" s="16">
        <f>計算!J3501</f>
        <v/>
      </c>
    </row>
    <row r="1739">
      <c r="A1739" s="16" t="n">
        <v>19360000</v>
      </c>
      <c r="B1739" s="16">
        <f>計算!AO3502</f>
        <v/>
      </c>
      <c r="C1739" s="17">
        <f>計算!AQ3502</f>
        <v/>
      </c>
      <c r="D1739" s="16">
        <f>計算!AT3502</f>
        <v/>
      </c>
      <c r="E1739" s="16">
        <f>計算!AU3502</f>
        <v/>
      </c>
      <c r="F1739" s="16">
        <f>計算!J3502</f>
        <v/>
      </c>
    </row>
    <row r="1740">
      <c r="A1740" s="16" t="n">
        <v>19370000</v>
      </c>
      <c r="B1740" s="16">
        <f>計算!AO3503</f>
        <v/>
      </c>
      <c r="C1740" s="17">
        <f>計算!AQ3503</f>
        <v/>
      </c>
      <c r="D1740" s="16">
        <f>計算!AT3503</f>
        <v/>
      </c>
      <c r="E1740" s="16">
        <f>計算!AU3503</f>
        <v/>
      </c>
      <c r="F1740" s="16">
        <f>計算!J3503</f>
        <v/>
      </c>
    </row>
    <row r="1741">
      <c r="A1741" s="16" t="n">
        <v>19380000</v>
      </c>
      <c r="B1741" s="16">
        <f>計算!AO3504</f>
        <v/>
      </c>
      <c r="C1741" s="17">
        <f>計算!AQ3504</f>
        <v/>
      </c>
      <c r="D1741" s="16">
        <f>計算!AT3504</f>
        <v/>
      </c>
      <c r="E1741" s="16">
        <f>計算!AU3504</f>
        <v/>
      </c>
      <c r="F1741" s="16">
        <f>計算!J3504</f>
        <v/>
      </c>
    </row>
    <row r="1742">
      <c r="A1742" s="16" t="n">
        <v>19390000</v>
      </c>
      <c r="B1742" s="16">
        <f>計算!AO3505</f>
        <v/>
      </c>
      <c r="C1742" s="17">
        <f>計算!AQ3505</f>
        <v/>
      </c>
      <c r="D1742" s="16">
        <f>計算!AT3505</f>
        <v/>
      </c>
      <c r="E1742" s="16">
        <f>計算!AU3505</f>
        <v/>
      </c>
      <c r="F1742" s="16">
        <f>計算!J3505</f>
        <v/>
      </c>
    </row>
    <row r="1743">
      <c r="A1743" s="16" t="n">
        <v>19400000</v>
      </c>
      <c r="B1743" s="16">
        <f>計算!AO3506</f>
        <v/>
      </c>
      <c r="C1743" s="17">
        <f>計算!AQ3506</f>
        <v/>
      </c>
      <c r="D1743" s="16">
        <f>計算!AT3506</f>
        <v/>
      </c>
      <c r="E1743" s="16">
        <f>計算!AU3506</f>
        <v/>
      </c>
      <c r="F1743" s="16">
        <f>計算!J3506</f>
        <v/>
      </c>
    </row>
    <row r="1744">
      <c r="A1744" s="16" t="n">
        <v>19410000</v>
      </c>
      <c r="B1744" s="16">
        <f>計算!AO3507</f>
        <v/>
      </c>
      <c r="C1744" s="17">
        <f>計算!AQ3507</f>
        <v/>
      </c>
      <c r="D1744" s="16">
        <f>計算!AT3507</f>
        <v/>
      </c>
      <c r="E1744" s="16">
        <f>計算!AU3507</f>
        <v/>
      </c>
      <c r="F1744" s="16">
        <f>計算!J3507</f>
        <v/>
      </c>
    </row>
    <row r="1745">
      <c r="A1745" s="16" t="n">
        <v>19420000</v>
      </c>
      <c r="B1745" s="16">
        <f>計算!AO3508</f>
        <v/>
      </c>
      <c r="C1745" s="17">
        <f>計算!AQ3508</f>
        <v/>
      </c>
      <c r="D1745" s="16">
        <f>計算!AT3508</f>
        <v/>
      </c>
      <c r="E1745" s="16">
        <f>計算!AU3508</f>
        <v/>
      </c>
      <c r="F1745" s="16">
        <f>計算!J3508</f>
        <v/>
      </c>
    </row>
    <row r="1746">
      <c r="A1746" s="16" t="n">
        <v>19430000</v>
      </c>
      <c r="B1746" s="16">
        <f>計算!AO3509</f>
        <v/>
      </c>
      <c r="C1746" s="17">
        <f>計算!AQ3509</f>
        <v/>
      </c>
      <c r="D1746" s="16">
        <f>計算!AT3509</f>
        <v/>
      </c>
      <c r="E1746" s="16">
        <f>計算!AU3509</f>
        <v/>
      </c>
      <c r="F1746" s="16">
        <f>計算!J3509</f>
        <v/>
      </c>
    </row>
    <row r="1747">
      <c r="A1747" s="16" t="n">
        <v>19440000</v>
      </c>
      <c r="B1747" s="16">
        <f>計算!AO3510</f>
        <v/>
      </c>
      <c r="C1747" s="17">
        <f>計算!AQ3510</f>
        <v/>
      </c>
      <c r="D1747" s="16">
        <f>計算!AT3510</f>
        <v/>
      </c>
      <c r="E1747" s="16">
        <f>計算!AU3510</f>
        <v/>
      </c>
      <c r="F1747" s="16">
        <f>計算!J3510</f>
        <v/>
      </c>
    </row>
    <row r="1748">
      <c r="A1748" s="16" t="n">
        <v>19450000</v>
      </c>
      <c r="B1748" s="16">
        <f>計算!AO3511</f>
        <v/>
      </c>
      <c r="C1748" s="17">
        <f>計算!AQ3511</f>
        <v/>
      </c>
      <c r="D1748" s="16">
        <f>計算!AT3511</f>
        <v/>
      </c>
      <c r="E1748" s="16">
        <f>計算!AU3511</f>
        <v/>
      </c>
      <c r="F1748" s="16">
        <f>計算!J3511</f>
        <v/>
      </c>
    </row>
    <row r="1749">
      <c r="A1749" s="16" t="n">
        <v>19460000</v>
      </c>
      <c r="B1749" s="16">
        <f>計算!AO3512</f>
        <v/>
      </c>
      <c r="C1749" s="17">
        <f>計算!AQ3512</f>
        <v/>
      </c>
      <c r="D1749" s="16">
        <f>計算!AT3512</f>
        <v/>
      </c>
      <c r="E1749" s="16">
        <f>計算!AU3512</f>
        <v/>
      </c>
      <c r="F1749" s="16">
        <f>計算!J3512</f>
        <v/>
      </c>
    </row>
    <row r="1750">
      <c r="A1750" s="16" t="n">
        <v>19470000</v>
      </c>
      <c r="B1750" s="16">
        <f>計算!AO3513</f>
        <v/>
      </c>
      <c r="C1750" s="17">
        <f>計算!AQ3513</f>
        <v/>
      </c>
      <c r="D1750" s="16">
        <f>計算!AT3513</f>
        <v/>
      </c>
      <c r="E1750" s="16">
        <f>計算!AU3513</f>
        <v/>
      </c>
      <c r="F1750" s="16">
        <f>計算!J3513</f>
        <v/>
      </c>
    </row>
    <row r="1751">
      <c r="A1751" s="16" t="n">
        <v>19480000</v>
      </c>
      <c r="B1751" s="16">
        <f>計算!AO3514</f>
        <v/>
      </c>
      <c r="C1751" s="17">
        <f>計算!AQ3514</f>
        <v/>
      </c>
      <c r="D1751" s="16">
        <f>計算!AT3514</f>
        <v/>
      </c>
      <c r="E1751" s="16">
        <f>計算!AU3514</f>
        <v/>
      </c>
      <c r="F1751" s="16">
        <f>計算!J3514</f>
        <v/>
      </c>
    </row>
    <row r="1752">
      <c r="A1752" s="16" t="n">
        <v>19490000</v>
      </c>
      <c r="B1752" s="16">
        <f>計算!AO3515</f>
        <v/>
      </c>
      <c r="C1752" s="17">
        <f>計算!AQ3515</f>
        <v/>
      </c>
      <c r="D1752" s="16">
        <f>計算!AT3515</f>
        <v/>
      </c>
      <c r="E1752" s="16">
        <f>計算!AU3515</f>
        <v/>
      </c>
      <c r="F1752" s="16">
        <f>計算!J3515</f>
        <v/>
      </c>
    </row>
    <row r="1753">
      <c r="A1753" s="16" t="n">
        <v>19500000</v>
      </c>
      <c r="B1753" s="16">
        <f>計算!AO3516</f>
        <v/>
      </c>
      <c r="C1753" s="17">
        <f>計算!AQ3516</f>
        <v/>
      </c>
      <c r="D1753" s="16">
        <f>計算!AT3516</f>
        <v/>
      </c>
      <c r="E1753" s="16">
        <f>計算!AU3516</f>
        <v/>
      </c>
      <c r="F1753" s="16">
        <f>計算!J3516</f>
        <v/>
      </c>
    </row>
    <row r="1754">
      <c r="A1754" s="16" t="n">
        <v>19510000</v>
      </c>
      <c r="B1754" s="16">
        <f>計算!AO3517</f>
        <v/>
      </c>
      <c r="C1754" s="17">
        <f>計算!AQ3517</f>
        <v/>
      </c>
      <c r="D1754" s="16">
        <f>計算!AT3517</f>
        <v/>
      </c>
      <c r="E1754" s="16">
        <f>計算!AU3517</f>
        <v/>
      </c>
      <c r="F1754" s="16">
        <f>計算!J3517</f>
        <v/>
      </c>
    </row>
    <row r="1755">
      <c r="A1755" s="16" t="n">
        <v>19520000</v>
      </c>
      <c r="B1755" s="16">
        <f>計算!AO3518</f>
        <v/>
      </c>
      <c r="C1755" s="17">
        <f>計算!AQ3518</f>
        <v/>
      </c>
      <c r="D1755" s="16">
        <f>計算!AT3518</f>
        <v/>
      </c>
      <c r="E1755" s="16">
        <f>計算!AU3518</f>
        <v/>
      </c>
      <c r="F1755" s="16">
        <f>計算!J3518</f>
        <v/>
      </c>
    </row>
    <row r="1756">
      <c r="A1756" s="16" t="n">
        <v>19530000</v>
      </c>
      <c r="B1756" s="16">
        <f>計算!AO3519</f>
        <v/>
      </c>
      <c r="C1756" s="17">
        <f>計算!AQ3519</f>
        <v/>
      </c>
      <c r="D1756" s="16">
        <f>計算!AT3519</f>
        <v/>
      </c>
      <c r="E1756" s="16">
        <f>計算!AU3519</f>
        <v/>
      </c>
      <c r="F1756" s="16">
        <f>計算!J3519</f>
        <v/>
      </c>
    </row>
    <row r="1757">
      <c r="A1757" s="16" t="n">
        <v>19540000</v>
      </c>
      <c r="B1757" s="16">
        <f>計算!AO3520</f>
        <v/>
      </c>
      <c r="C1757" s="17">
        <f>計算!AQ3520</f>
        <v/>
      </c>
      <c r="D1757" s="16">
        <f>計算!AT3520</f>
        <v/>
      </c>
      <c r="E1757" s="16">
        <f>計算!AU3520</f>
        <v/>
      </c>
      <c r="F1757" s="16">
        <f>計算!J3520</f>
        <v/>
      </c>
    </row>
    <row r="1758">
      <c r="A1758" s="16" t="n">
        <v>19550000</v>
      </c>
      <c r="B1758" s="16">
        <f>計算!AO3521</f>
        <v/>
      </c>
      <c r="C1758" s="17">
        <f>計算!AQ3521</f>
        <v/>
      </c>
      <c r="D1758" s="16">
        <f>計算!AT3521</f>
        <v/>
      </c>
      <c r="E1758" s="16">
        <f>計算!AU3521</f>
        <v/>
      </c>
      <c r="F1758" s="16">
        <f>計算!J3521</f>
        <v/>
      </c>
    </row>
    <row r="1759">
      <c r="A1759" s="16" t="n">
        <v>19560000</v>
      </c>
      <c r="B1759" s="16">
        <f>計算!AO3522</f>
        <v/>
      </c>
      <c r="C1759" s="17">
        <f>計算!AQ3522</f>
        <v/>
      </c>
      <c r="D1759" s="16">
        <f>計算!AT3522</f>
        <v/>
      </c>
      <c r="E1759" s="16">
        <f>計算!AU3522</f>
        <v/>
      </c>
      <c r="F1759" s="16">
        <f>計算!J3522</f>
        <v/>
      </c>
    </row>
    <row r="1760">
      <c r="A1760" s="16" t="n">
        <v>19570000</v>
      </c>
      <c r="B1760" s="16">
        <f>計算!AO3523</f>
        <v/>
      </c>
      <c r="C1760" s="17">
        <f>計算!AQ3523</f>
        <v/>
      </c>
      <c r="D1760" s="16">
        <f>計算!AT3523</f>
        <v/>
      </c>
      <c r="E1760" s="16">
        <f>計算!AU3523</f>
        <v/>
      </c>
      <c r="F1760" s="16">
        <f>計算!J3523</f>
        <v/>
      </c>
    </row>
    <row r="1761">
      <c r="A1761" s="16" t="n">
        <v>19580000</v>
      </c>
      <c r="B1761" s="16">
        <f>計算!AO3524</f>
        <v/>
      </c>
      <c r="C1761" s="17">
        <f>計算!AQ3524</f>
        <v/>
      </c>
      <c r="D1761" s="16">
        <f>計算!AT3524</f>
        <v/>
      </c>
      <c r="E1761" s="16">
        <f>計算!AU3524</f>
        <v/>
      </c>
      <c r="F1761" s="16">
        <f>計算!J3524</f>
        <v/>
      </c>
    </row>
    <row r="1762">
      <c r="A1762" s="16" t="n">
        <v>19590000</v>
      </c>
      <c r="B1762" s="16">
        <f>計算!AO3525</f>
        <v/>
      </c>
      <c r="C1762" s="17">
        <f>計算!AQ3525</f>
        <v/>
      </c>
      <c r="D1762" s="16">
        <f>計算!AT3525</f>
        <v/>
      </c>
      <c r="E1762" s="16">
        <f>計算!AU3525</f>
        <v/>
      </c>
      <c r="F1762" s="16">
        <f>計算!J3525</f>
        <v/>
      </c>
    </row>
    <row r="1763">
      <c r="A1763" s="16" t="n">
        <v>19600000</v>
      </c>
      <c r="B1763" s="16">
        <f>計算!AO3526</f>
        <v/>
      </c>
      <c r="C1763" s="17">
        <f>計算!AQ3526</f>
        <v/>
      </c>
      <c r="D1763" s="16">
        <f>計算!AT3526</f>
        <v/>
      </c>
      <c r="E1763" s="16">
        <f>計算!AU3526</f>
        <v/>
      </c>
      <c r="F1763" s="16">
        <f>計算!J3526</f>
        <v/>
      </c>
    </row>
    <row r="1764">
      <c r="A1764" s="16" t="n">
        <v>19610000</v>
      </c>
      <c r="B1764" s="16">
        <f>計算!AO3527</f>
        <v/>
      </c>
      <c r="C1764" s="17">
        <f>計算!AQ3527</f>
        <v/>
      </c>
      <c r="D1764" s="16">
        <f>計算!AT3527</f>
        <v/>
      </c>
      <c r="E1764" s="16">
        <f>計算!AU3527</f>
        <v/>
      </c>
      <c r="F1764" s="16">
        <f>計算!J3527</f>
        <v/>
      </c>
    </row>
    <row r="1765">
      <c r="A1765" s="16" t="n">
        <v>19620000</v>
      </c>
      <c r="B1765" s="16">
        <f>計算!AO3528</f>
        <v/>
      </c>
      <c r="C1765" s="17">
        <f>計算!AQ3528</f>
        <v/>
      </c>
      <c r="D1765" s="16">
        <f>計算!AT3528</f>
        <v/>
      </c>
      <c r="E1765" s="16">
        <f>計算!AU3528</f>
        <v/>
      </c>
      <c r="F1765" s="16">
        <f>計算!J3528</f>
        <v/>
      </c>
    </row>
    <row r="1766">
      <c r="A1766" s="16" t="n">
        <v>19630000</v>
      </c>
      <c r="B1766" s="16">
        <f>計算!AO3529</f>
        <v/>
      </c>
      <c r="C1766" s="17">
        <f>計算!AQ3529</f>
        <v/>
      </c>
      <c r="D1766" s="16">
        <f>計算!AT3529</f>
        <v/>
      </c>
      <c r="E1766" s="16">
        <f>計算!AU3529</f>
        <v/>
      </c>
      <c r="F1766" s="16">
        <f>計算!J3529</f>
        <v/>
      </c>
    </row>
    <row r="1767">
      <c r="A1767" s="16" t="n">
        <v>19640000</v>
      </c>
      <c r="B1767" s="16">
        <f>計算!AO3530</f>
        <v/>
      </c>
      <c r="C1767" s="17">
        <f>計算!AQ3530</f>
        <v/>
      </c>
      <c r="D1767" s="16">
        <f>計算!AT3530</f>
        <v/>
      </c>
      <c r="E1767" s="16">
        <f>計算!AU3530</f>
        <v/>
      </c>
      <c r="F1767" s="16">
        <f>計算!J3530</f>
        <v/>
      </c>
    </row>
    <row r="1768">
      <c r="A1768" s="16" t="n">
        <v>19650000</v>
      </c>
      <c r="B1768" s="16">
        <f>計算!AO3531</f>
        <v/>
      </c>
      <c r="C1768" s="17">
        <f>計算!AQ3531</f>
        <v/>
      </c>
      <c r="D1768" s="16">
        <f>計算!AT3531</f>
        <v/>
      </c>
      <c r="E1768" s="16">
        <f>計算!AU3531</f>
        <v/>
      </c>
      <c r="F1768" s="16">
        <f>計算!J3531</f>
        <v/>
      </c>
    </row>
    <row r="1769">
      <c r="A1769" s="16" t="n">
        <v>19660000</v>
      </c>
      <c r="B1769" s="16">
        <f>計算!AO3532</f>
        <v/>
      </c>
      <c r="C1769" s="17">
        <f>計算!AQ3532</f>
        <v/>
      </c>
      <c r="D1769" s="16">
        <f>計算!AT3532</f>
        <v/>
      </c>
      <c r="E1769" s="16">
        <f>計算!AU3532</f>
        <v/>
      </c>
      <c r="F1769" s="16">
        <f>計算!J3532</f>
        <v/>
      </c>
    </row>
    <row r="1770">
      <c r="A1770" s="16" t="n">
        <v>19670000</v>
      </c>
      <c r="B1770" s="16">
        <f>計算!AO3533</f>
        <v/>
      </c>
      <c r="C1770" s="17">
        <f>計算!AQ3533</f>
        <v/>
      </c>
      <c r="D1770" s="16">
        <f>計算!AT3533</f>
        <v/>
      </c>
      <c r="E1770" s="16">
        <f>計算!AU3533</f>
        <v/>
      </c>
      <c r="F1770" s="16">
        <f>計算!J3533</f>
        <v/>
      </c>
    </row>
    <row r="1771">
      <c r="A1771" s="16" t="n">
        <v>19680000</v>
      </c>
      <c r="B1771" s="16">
        <f>計算!AO3534</f>
        <v/>
      </c>
      <c r="C1771" s="17">
        <f>計算!AQ3534</f>
        <v/>
      </c>
      <c r="D1771" s="16">
        <f>計算!AT3534</f>
        <v/>
      </c>
      <c r="E1771" s="16">
        <f>計算!AU3534</f>
        <v/>
      </c>
      <c r="F1771" s="16">
        <f>計算!J3534</f>
        <v/>
      </c>
    </row>
    <row r="1772">
      <c r="A1772" s="16" t="n">
        <v>19690000</v>
      </c>
      <c r="B1772" s="16">
        <f>計算!AO3535</f>
        <v/>
      </c>
      <c r="C1772" s="17">
        <f>計算!AQ3535</f>
        <v/>
      </c>
      <c r="D1772" s="16">
        <f>計算!AT3535</f>
        <v/>
      </c>
      <c r="E1772" s="16">
        <f>計算!AU3535</f>
        <v/>
      </c>
      <c r="F1772" s="16">
        <f>計算!J3535</f>
        <v/>
      </c>
    </row>
    <row r="1773">
      <c r="A1773" s="16" t="n">
        <v>19700000</v>
      </c>
      <c r="B1773" s="16">
        <f>計算!AO3536</f>
        <v/>
      </c>
      <c r="C1773" s="17">
        <f>計算!AQ3536</f>
        <v/>
      </c>
      <c r="D1773" s="16">
        <f>計算!AT3536</f>
        <v/>
      </c>
      <c r="E1773" s="16">
        <f>計算!AU3536</f>
        <v/>
      </c>
      <c r="F1773" s="16">
        <f>計算!J3536</f>
        <v/>
      </c>
    </row>
    <row r="1774">
      <c r="A1774" s="16" t="n">
        <v>19710000</v>
      </c>
      <c r="B1774" s="16">
        <f>計算!AO3537</f>
        <v/>
      </c>
      <c r="C1774" s="17">
        <f>計算!AQ3537</f>
        <v/>
      </c>
      <c r="D1774" s="16">
        <f>計算!AT3537</f>
        <v/>
      </c>
      <c r="E1774" s="16">
        <f>計算!AU3537</f>
        <v/>
      </c>
      <c r="F1774" s="16">
        <f>計算!J3537</f>
        <v/>
      </c>
    </row>
    <row r="1775">
      <c r="A1775" s="16" t="n">
        <v>19720000</v>
      </c>
      <c r="B1775" s="16">
        <f>計算!AO3538</f>
        <v/>
      </c>
      <c r="C1775" s="17">
        <f>計算!AQ3538</f>
        <v/>
      </c>
      <c r="D1775" s="16">
        <f>計算!AT3538</f>
        <v/>
      </c>
      <c r="E1775" s="16">
        <f>計算!AU3538</f>
        <v/>
      </c>
      <c r="F1775" s="16">
        <f>計算!J3538</f>
        <v/>
      </c>
    </row>
    <row r="1776">
      <c r="A1776" s="16" t="n">
        <v>19730000</v>
      </c>
      <c r="B1776" s="16">
        <f>計算!AO3539</f>
        <v/>
      </c>
      <c r="C1776" s="17">
        <f>計算!AQ3539</f>
        <v/>
      </c>
      <c r="D1776" s="16">
        <f>計算!AT3539</f>
        <v/>
      </c>
      <c r="E1776" s="16">
        <f>計算!AU3539</f>
        <v/>
      </c>
      <c r="F1776" s="16">
        <f>計算!J3539</f>
        <v/>
      </c>
    </row>
    <row r="1777">
      <c r="A1777" s="16" t="n">
        <v>19740000</v>
      </c>
      <c r="B1777" s="16">
        <f>計算!AO3540</f>
        <v/>
      </c>
      <c r="C1777" s="17">
        <f>計算!AQ3540</f>
        <v/>
      </c>
      <c r="D1777" s="16">
        <f>計算!AT3540</f>
        <v/>
      </c>
      <c r="E1777" s="16">
        <f>計算!AU3540</f>
        <v/>
      </c>
      <c r="F1777" s="16">
        <f>計算!J3540</f>
        <v/>
      </c>
    </row>
    <row r="1778">
      <c r="A1778" s="16" t="n">
        <v>19750000</v>
      </c>
      <c r="B1778" s="16">
        <f>計算!AO3541</f>
        <v/>
      </c>
      <c r="C1778" s="17">
        <f>計算!AQ3541</f>
        <v/>
      </c>
      <c r="D1778" s="16">
        <f>計算!AT3541</f>
        <v/>
      </c>
      <c r="E1778" s="16">
        <f>計算!AU3541</f>
        <v/>
      </c>
      <c r="F1778" s="16">
        <f>計算!J3541</f>
        <v/>
      </c>
    </row>
    <row r="1779">
      <c r="A1779" s="16" t="n">
        <v>19760000</v>
      </c>
      <c r="B1779" s="16">
        <f>計算!AO3542</f>
        <v/>
      </c>
      <c r="C1779" s="17">
        <f>計算!AQ3542</f>
        <v/>
      </c>
      <c r="D1779" s="16">
        <f>計算!AT3542</f>
        <v/>
      </c>
      <c r="E1779" s="16">
        <f>計算!AU3542</f>
        <v/>
      </c>
      <c r="F1779" s="16">
        <f>計算!J3542</f>
        <v/>
      </c>
    </row>
    <row r="1780">
      <c r="A1780" s="16" t="n">
        <v>19770000</v>
      </c>
      <c r="B1780" s="16">
        <f>計算!AO3543</f>
        <v/>
      </c>
      <c r="C1780" s="17">
        <f>計算!AQ3543</f>
        <v/>
      </c>
      <c r="D1780" s="16">
        <f>計算!AT3543</f>
        <v/>
      </c>
      <c r="E1780" s="16">
        <f>計算!AU3543</f>
        <v/>
      </c>
      <c r="F1780" s="16">
        <f>計算!J3543</f>
        <v/>
      </c>
    </row>
    <row r="1781">
      <c r="A1781" s="16" t="n">
        <v>19780000</v>
      </c>
      <c r="B1781" s="16">
        <f>計算!AO3544</f>
        <v/>
      </c>
      <c r="C1781" s="17">
        <f>計算!AQ3544</f>
        <v/>
      </c>
      <c r="D1781" s="16">
        <f>計算!AT3544</f>
        <v/>
      </c>
      <c r="E1781" s="16">
        <f>計算!AU3544</f>
        <v/>
      </c>
      <c r="F1781" s="16">
        <f>計算!J3544</f>
        <v/>
      </c>
    </row>
    <row r="1782">
      <c r="A1782" s="16" t="n">
        <v>19790000</v>
      </c>
      <c r="B1782" s="16">
        <f>計算!AO3545</f>
        <v/>
      </c>
      <c r="C1782" s="17">
        <f>計算!AQ3545</f>
        <v/>
      </c>
      <c r="D1782" s="16">
        <f>計算!AT3545</f>
        <v/>
      </c>
      <c r="E1782" s="16">
        <f>計算!AU3545</f>
        <v/>
      </c>
      <c r="F1782" s="16">
        <f>計算!J3545</f>
        <v/>
      </c>
    </row>
    <row r="1783">
      <c r="A1783" s="16" t="n">
        <v>19800000</v>
      </c>
      <c r="B1783" s="16">
        <f>計算!AO3546</f>
        <v/>
      </c>
      <c r="C1783" s="17">
        <f>計算!AQ3546</f>
        <v/>
      </c>
      <c r="D1783" s="16">
        <f>計算!AT3546</f>
        <v/>
      </c>
      <c r="E1783" s="16">
        <f>計算!AU3546</f>
        <v/>
      </c>
      <c r="F1783" s="16">
        <f>計算!J3546</f>
        <v/>
      </c>
    </row>
    <row r="1784">
      <c r="A1784" s="16" t="n">
        <v>19810000</v>
      </c>
      <c r="B1784" s="16">
        <f>計算!AO3547</f>
        <v/>
      </c>
      <c r="C1784" s="17">
        <f>計算!AQ3547</f>
        <v/>
      </c>
      <c r="D1784" s="16">
        <f>計算!AT3547</f>
        <v/>
      </c>
      <c r="E1784" s="16">
        <f>計算!AU3547</f>
        <v/>
      </c>
      <c r="F1784" s="16">
        <f>計算!J3547</f>
        <v/>
      </c>
    </row>
    <row r="1785">
      <c r="A1785" s="16" t="n">
        <v>19820000</v>
      </c>
      <c r="B1785" s="16">
        <f>計算!AO3548</f>
        <v/>
      </c>
      <c r="C1785" s="17">
        <f>計算!AQ3548</f>
        <v/>
      </c>
      <c r="D1785" s="16">
        <f>計算!AT3548</f>
        <v/>
      </c>
      <c r="E1785" s="16">
        <f>計算!AU3548</f>
        <v/>
      </c>
      <c r="F1785" s="16">
        <f>計算!J3548</f>
        <v/>
      </c>
    </row>
    <row r="1786">
      <c r="A1786" s="16" t="n">
        <v>19830000</v>
      </c>
      <c r="B1786" s="16">
        <f>計算!AO3549</f>
        <v/>
      </c>
      <c r="C1786" s="17">
        <f>計算!AQ3549</f>
        <v/>
      </c>
      <c r="D1786" s="16">
        <f>計算!AT3549</f>
        <v/>
      </c>
      <c r="E1786" s="16">
        <f>計算!AU3549</f>
        <v/>
      </c>
      <c r="F1786" s="16">
        <f>計算!J3549</f>
        <v/>
      </c>
    </row>
    <row r="1787">
      <c r="A1787" s="16" t="n">
        <v>19840000</v>
      </c>
      <c r="B1787" s="16">
        <f>計算!AO3550</f>
        <v/>
      </c>
      <c r="C1787" s="17">
        <f>計算!AQ3550</f>
        <v/>
      </c>
      <c r="D1787" s="16">
        <f>計算!AT3550</f>
        <v/>
      </c>
      <c r="E1787" s="16">
        <f>計算!AU3550</f>
        <v/>
      </c>
      <c r="F1787" s="16">
        <f>計算!J3550</f>
        <v/>
      </c>
    </row>
    <row r="1788">
      <c r="A1788" s="16" t="n">
        <v>19850000</v>
      </c>
      <c r="B1788" s="16">
        <f>計算!AO3551</f>
        <v/>
      </c>
      <c r="C1788" s="17">
        <f>計算!AQ3551</f>
        <v/>
      </c>
      <c r="D1788" s="16">
        <f>計算!AT3551</f>
        <v/>
      </c>
      <c r="E1788" s="16">
        <f>計算!AU3551</f>
        <v/>
      </c>
      <c r="F1788" s="16">
        <f>計算!J3551</f>
        <v/>
      </c>
    </row>
    <row r="1789">
      <c r="A1789" s="16" t="n">
        <v>19860000</v>
      </c>
      <c r="B1789" s="16">
        <f>計算!AO3552</f>
        <v/>
      </c>
      <c r="C1789" s="17">
        <f>計算!AQ3552</f>
        <v/>
      </c>
      <c r="D1789" s="16">
        <f>計算!AT3552</f>
        <v/>
      </c>
      <c r="E1789" s="16">
        <f>計算!AU3552</f>
        <v/>
      </c>
      <c r="F1789" s="16">
        <f>計算!J3552</f>
        <v/>
      </c>
    </row>
    <row r="1790">
      <c r="A1790" s="16" t="n">
        <v>19870000</v>
      </c>
      <c r="B1790" s="16">
        <f>計算!AO3553</f>
        <v/>
      </c>
      <c r="C1790" s="17">
        <f>計算!AQ3553</f>
        <v/>
      </c>
      <c r="D1790" s="16">
        <f>計算!AT3553</f>
        <v/>
      </c>
      <c r="E1790" s="16">
        <f>計算!AU3553</f>
        <v/>
      </c>
      <c r="F1790" s="16">
        <f>計算!J3553</f>
        <v/>
      </c>
    </row>
    <row r="1791">
      <c r="A1791" s="16" t="n">
        <v>19880000</v>
      </c>
      <c r="B1791" s="16">
        <f>計算!AO3554</f>
        <v/>
      </c>
      <c r="C1791" s="17">
        <f>計算!AQ3554</f>
        <v/>
      </c>
      <c r="D1791" s="16">
        <f>計算!AT3554</f>
        <v/>
      </c>
      <c r="E1791" s="16">
        <f>計算!AU3554</f>
        <v/>
      </c>
      <c r="F1791" s="16">
        <f>計算!J3554</f>
        <v/>
      </c>
    </row>
    <row r="1792">
      <c r="A1792" s="16" t="n">
        <v>19890000</v>
      </c>
      <c r="B1792" s="16">
        <f>計算!AO3555</f>
        <v/>
      </c>
      <c r="C1792" s="17">
        <f>計算!AQ3555</f>
        <v/>
      </c>
      <c r="D1792" s="16">
        <f>計算!AT3555</f>
        <v/>
      </c>
      <c r="E1792" s="16">
        <f>計算!AU3555</f>
        <v/>
      </c>
      <c r="F1792" s="16">
        <f>計算!J3555</f>
        <v/>
      </c>
    </row>
    <row r="1793">
      <c r="A1793" s="16" t="n">
        <v>19900000</v>
      </c>
      <c r="B1793" s="16">
        <f>計算!AO3556</f>
        <v/>
      </c>
      <c r="C1793" s="17">
        <f>計算!AQ3556</f>
        <v/>
      </c>
      <c r="D1793" s="16">
        <f>計算!AT3556</f>
        <v/>
      </c>
      <c r="E1793" s="16">
        <f>計算!AU3556</f>
        <v/>
      </c>
      <c r="F1793" s="16">
        <f>計算!J3556</f>
        <v/>
      </c>
    </row>
    <row r="1794">
      <c r="A1794" s="16" t="n">
        <v>19910000</v>
      </c>
      <c r="B1794" s="16">
        <f>計算!AO3557</f>
        <v/>
      </c>
      <c r="C1794" s="17">
        <f>計算!AQ3557</f>
        <v/>
      </c>
      <c r="D1794" s="16">
        <f>計算!AT3557</f>
        <v/>
      </c>
      <c r="E1794" s="16">
        <f>計算!AU3557</f>
        <v/>
      </c>
      <c r="F1794" s="16">
        <f>計算!J3557</f>
        <v/>
      </c>
    </row>
    <row r="1795">
      <c r="A1795" s="16" t="n">
        <v>19920000</v>
      </c>
      <c r="B1795" s="16">
        <f>計算!AO3558</f>
        <v/>
      </c>
      <c r="C1795" s="17">
        <f>計算!AQ3558</f>
        <v/>
      </c>
      <c r="D1795" s="16">
        <f>計算!AT3558</f>
        <v/>
      </c>
      <c r="E1795" s="16">
        <f>計算!AU3558</f>
        <v/>
      </c>
      <c r="F1795" s="16">
        <f>計算!J3558</f>
        <v/>
      </c>
    </row>
    <row r="1796">
      <c r="A1796" s="16" t="n">
        <v>19930000</v>
      </c>
      <c r="B1796" s="16">
        <f>計算!AO3559</f>
        <v/>
      </c>
      <c r="C1796" s="17">
        <f>計算!AQ3559</f>
        <v/>
      </c>
      <c r="D1796" s="16">
        <f>計算!AT3559</f>
        <v/>
      </c>
      <c r="E1796" s="16">
        <f>計算!AU3559</f>
        <v/>
      </c>
      <c r="F1796" s="16">
        <f>計算!J3559</f>
        <v/>
      </c>
    </row>
    <row r="1797">
      <c r="A1797" s="16" t="n">
        <v>19940000</v>
      </c>
      <c r="B1797" s="16">
        <f>計算!AO3560</f>
        <v/>
      </c>
      <c r="C1797" s="17">
        <f>計算!AQ3560</f>
        <v/>
      </c>
      <c r="D1797" s="16">
        <f>計算!AT3560</f>
        <v/>
      </c>
      <c r="E1797" s="16">
        <f>計算!AU3560</f>
        <v/>
      </c>
      <c r="F1797" s="16">
        <f>計算!J3560</f>
        <v/>
      </c>
    </row>
    <row r="1798">
      <c r="A1798" s="16" t="n">
        <v>19950000</v>
      </c>
      <c r="B1798" s="16">
        <f>計算!AO3561</f>
        <v/>
      </c>
      <c r="C1798" s="17">
        <f>計算!AQ3561</f>
        <v/>
      </c>
      <c r="D1798" s="16">
        <f>計算!AT3561</f>
        <v/>
      </c>
      <c r="E1798" s="16">
        <f>計算!AU3561</f>
        <v/>
      </c>
      <c r="F1798" s="16">
        <f>計算!J3561</f>
        <v/>
      </c>
    </row>
    <row r="1799">
      <c r="A1799" s="16" t="n">
        <v>19960000</v>
      </c>
      <c r="B1799" s="16">
        <f>計算!AO3562</f>
        <v/>
      </c>
      <c r="C1799" s="17">
        <f>計算!AQ3562</f>
        <v/>
      </c>
      <c r="D1799" s="16">
        <f>計算!AT3562</f>
        <v/>
      </c>
      <c r="E1799" s="16">
        <f>計算!AU3562</f>
        <v/>
      </c>
      <c r="F1799" s="16">
        <f>計算!J3562</f>
        <v/>
      </c>
    </row>
    <row r="1800">
      <c r="A1800" s="16" t="n">
        <v>19970000</v>
      </c>
      <c r="B1800" s="16">
        <f>計算!AO3563</f>
        <v/>
      </c>
      <c r="C1800" s="17">
        <f>計算!AQ3563</f>
        <v/>
      </c>
      <c r="D1800" s="16">
        <f>計算!AT3563</f>
        <v/>
      </c>
      <c r="E1800" s="16">
        <f>計算!AU3563</f>
        <v/>
      </c>
      <c r="F1800" s="16">
        <f>計算!J3563</f>
        <v/>
      </c>
    </row>
    <row r="1801">
      <c r="A1801" s="16" t="n">
        <v>19980000</v>
      </c>
      <c r="B1801" s="16">
        <f>計算!AO3564</f>
        <v/>
      </c>
      <c r="C1801" s="17">
        <f>計算!AQ3564</f>
        <v/>
      </c>
      <c r="D1801" s="16">
        <f>計算!AT3564</f>
        <v/>
      </c>
      <c r="E1801" s="16">
        <f>計算!AU3564</f>
        <v/>
      </c>
      <c r="F1801" s="16">
        <f>計算!J3564</f>
        <v/>
      </c>
    </row>
    <row r="1802">
      <c r="A1802" s="16" t="n">
        <v>19990000</v>
      </c>
      <c r="B1802" s="16">
        <f>計算!AO3565</f>
        <v/>
      </c>
      <c r="C1802" s="17">
        <f>計算!AQ3565</f>
        <v/>
      </c>
      <c r="D1802" s="16">
        <f>計算!AT3565</f>
        <v/>
      </c>
      <c r="E1802" s="16">
        <f>計算!AU3565</f>
        <v/>
      </c>
      <c r="F1802" s="16">
        <f>計算!J3565</f>
        <v/>
      </c>
    </row>
    <row r="1803">
      <c r="A1803" s="16" t="n">
        <v>20000000</v>
      </c>
      <c r="B1803" s="16">
        <f>計算!AO3566</f>
        <v/>
      </c>
      <c r="C1803" s="17">
        <f>計算!AQ3566</f>
        <v/>
      </c>
      <c r="D1803" s="16">
        <f>計算!AT3566</f>
        <v/>
      </c>
      <c r="E1803" s="16">
        <f>計算!AU3566</f>
        <v/>
      </c>
      <c r="F1803" s="16">
        <f>計算!J3566</f>
        <v/>
      </c>
    </row>
  </sheetData>
  <conditionalFormatting sqref="C3:C1803">
    <cfRule type="expression" priority="1" dxfId="0">
      <formula>C3&gt;1000</formula>
    </cfRule>
  </conditionalFormatting>
  <pageMargins left="0.75" right="0.75" top="1" bottom="1" header="0.5" footer="0.5"/>
</worksheet>
</file>

<file path=xl/worksheets/sheet6.xml><?xml version="1.0" encoding="utf-8"?>
<worksheet xmlns="http://schemas.openxmlformats.org/spreadsheetml/2006/main">
  <sheetPr>
    <outlinePr summaryBelow="1" summaryRight="1"/>
    <pageSetUpPr/>
  </sheetPr>
  <dimension ref="A1:A34"/>
  <sheetViews>
    <sheetView workbookViewId="0">
      <selection activeCell="A1" sqref="A1"/>
    </sheetView>
  </sheetViews>
  <sheetFormatPr baseColWidth="8" defaultRowHeight="15"/>
  <cols>
    <col width="140" customWidth="1" min="1" max="1"/>
  </cols>
  <sheetData>
    <row r="1">
      <c r="A1" s="1" t="inlineStr">
        <is>
          <t>使い方</t>
        </is>
      </c>
    </row>
    <row r="3">
      <c r="A3" t="inlineStr">
        <is>
          <t>1_無効になるか に寄附した自治体の数と、確定申告・住民税の申告をするかを入れると、ワンストップ特例が使えるかが出る。</t>
        </is>
      </c>
    </row>
    <row r="4">
      <c r="A4" t="inlineStr">
        <is>
          <t>2_いくら変わるか に年収と医療費を入れると、ワンストップ特例（A）、確定申告に全部書く（B）、寄附を書き忘れる（C）、</t>
        </is>
      </c>
    </row>
    <row r="5">
      <c r="A5" t="inlineStr">
        <is>
          <t>住民税の欄が空（D）の税が並ぶ。寄附額を空欄にすると、医療費控除なしで2,000円の負担で済む上限を寄附した計算になる。</t>
        </is>
      </c>
    </row>
    <row r="6">
      <c r="A6" t="inlineStr">
        <is>
          <t>3_医療費の境目 は、書き忘れても申告しないより税が増えない医療費を1,000円刻みで探す。</t>
        </is>
      </c>
    </row>
    <row r="7">
      <c r="A7" t="inlineStr">
        <is>
          <t>4_年収別 と 5_1万円刻み は、年収を動かしたときの差。</t>
        </is>
      </c>
    </row>
    <row r="8">
      <c r="A8" t="inlineStr"/>
    </row>
    <row r="9">
      <c r="A9" t="inlineStr">
        <is>
          <t>計算のしかた: 2026年分の所得税と令和9年度の住民税。給与所得控除の最低は74万円、所得税の基礎控除は合計所得489万円以下</t>
        </is>
      </c>
    </row>
    <row r="10">
      <c r="A10" t="inlineStr">
        <is>
          <t>104万円、655万円以下67万円、2,350万円以下62万円。住民税の基礎控除は43万円。</t>
        </is>
      </c>
    </row>
    <row r="11">
      <c r="A11" t="inlineStr">
        <is>
          <t>所得税は（課税所得×税率−控除額）×1.021を100円未満切り捨て。寄附金控除は（寄附−2,000円）で総所得の40%まで。</t>
        </is>
      </c>
    </row>
    <row r="12">
      <c r="A12" t="inlineStr">
        <is>
          <t>住民税の所得割は市6%と県4%から調整控除（独身は5万円の5%）を引く。寄附金税額控除は基本分（寄附−2,000円）×10%と、</t>
        </is>
      </c>
    </row>
    <row r="13">
      <c r="A13" t="inlineStr">
        <is>
          <t>特例分（寄附−2,000円）×（90%−所得税率×1.021）。特例分は所得割の20%まで。特例分の税率は、住民税の課税所得から</t>
        </is>
      </c>
    </row>
    <row r="14">
      <c r="A14" t="inlineStr">
        <is>
          <t>人的控除差調整額（5万円＋所得税の基礎控除−48万円）を引いた額で決める（地方税法第314条の7第11項）。</t>
        </is>
      </c>
    </row>
    <row r="15">
      <c r="A15" t="inlineStr">
        <is>
          <t>ワンストップ特例ではさらに申告特例控除額＝特例分×割合を引く（附則第7条の2・第7条の3。195万円以下は5.105/84.895、</t>
        </is>
      </c>
    </row>
    <row r="16">
      <c r="A16" t="inlineStr">
        <is>
          <t>330万円以下は10.21/79.79、695万円以下は20.42/69.58、900万円以下は23.483/66.517、900万円超は33.693/56.307）。</t>
        </is>
      </c>
    </row>
    <row r="17">
      <c r="A17" t="inlineStr">
        <is>
          <t>控除は市3:県2に分け、それぞれの所得割から引いてから100円未満を切り捨てた。控除額の1円未満の扱いは市区町村で確かめていない。</t>
        </is>
      </c>
    </row>
    <row r="18">
      <c r="A18" t="inlineStr">
        <is>
          <t>医療費控除は（医療費−10万円と総所得の5%の小さいほう）、上限200万円。</t>
        </is>
      </c>
    </row>
    <row r="19">
      <c r="A19" t="inlineStr">
        <is>
          <t>社会保険料は協会けんぽ東京支部の令和8年度の料率（健康保険9.85%、子ども・子育て支援金0.23%、介護1.62%）、</t>
        </is>
      </c>
    </row>
    <row r="20">
      <c r="A20" t="inlineStr">
        <is>
          <t>厚生年金18.3%、雇用保険0.5%の本人負担で、賞与なしの12か月として見積もった。</t>
        </is>
      </c>
    </row>
    <row r="21">
      <c r="A21" t="inlineStr"/>
    </row>
    <row r="22">
      <c r="A22" t="inlineStr">
        <is>
          <t>前提: 給与を1か所から受けて年末調整を受けた独身（扶養なし）。寄附はすべて特例控除対象のふるさと納税。</t>
        </is>
      </c>
    </row>
    <row r="23">
      <c r="A23" t="inlineStr">
        <is>
          <t>対象外: 配偶者控除・扶養控除、住宅ローン控除、副業の所得、指定都市（市8%・県2%）、給与収入2,000万円超。</t>
        </is>
      </c>
    </row>
    <row r="24">
      <c r="A24" t="inlineStr"/>
    </row>
    <row r="25">
      <c r="A25" t="inlineStr">
        <is>
          <t>出典（どれも2026年10月7日に確認）</t>
        </is>
      </c>
    </row>
    <row r="26">
      <c r="A26" t="inlineStr">
        <is>
          <t>地方税法 第37条の2、第314条の7、附則第5条の6、第7条、第7条の2、第7条の3（e-Gov） https://laws.e-gov.go.jp/law/325AC0000000226</t>
        </is>
      </c>
    </row>
    <row r="27">
      <c r="A27" t="inlineStr">
        <is>
          <t>国税通則法 第23条（e-Gov） https://laws.e-gov.go.jp/law/337AC0000000066</t>
        </is>
      </c>
    </row>
    <row r="28">
      <c r="A28" t="inlineStr">
        <is>
          <t>国税庁 No.1155 ふるさと納税（寄附金控除） https://www.nta.go.jp/taxes/shiraberu/taxanswer/shotoku/1155.htm</t>
        </is>
      </c>
    </row>
    <row r="29">
      <c r="A29" t="inlineStr">
        <is>
          <t>国税庁 No.1120 医療費を支払ったとき（医療費控除） https://www.nta.go.jp/taxes/shiraberu/taxanswer/shotoku/1120.htm</t>
        </is>
      </c>
    </row>
    <row r="30">
      <c r="A30" t="inlineStr">
        <is>
          <t>総務省 ふるさと納税のしくみ 税金の控除について https://www.soumu.go.jp/main_sosiki/jichi_zeisei/czaisei/czaisei_seido/furusato/mechanism/deduction.html</t>
        </is>
      </c>
    </row>
    <row r="31">
      <c r="A31" t="inlineStr">
        <is>
          <t>総務省 ワンストップ特例を申請する皆様へ https://www.soumu.go.jp/main_sosiki/jichi_zeisei/czaisei/czaisei_seido/furusato/file/20160818.pdf</t>
        </is>
      </c>
    </row>
    <row r="32">
      <c r="A32" t="inlineStr">
        <is>
          <t>総務省 ふるさと納税ワンストップ特例の取扱いについて https://www.soumu.go.jp/main_content/000362730.pdf</t>
        </is>
      </c>
    </row>
    <row r="33">
      <c r="A33" t="inlineStr"/>
    </row>
    <row r="34">
      <c r="A34" t="inlineStr">
        <is>
          <t>この表は目安を出すもの。所得税は確定申告の結果で、住民税は翌年度の通知書で確かめる。</t>
        </is>
      </c>
    </row>
  </sheetData>
  <pageMargins left="0.75" right="0.75" top="1" bottom="1" header="0.5" footer="0.5"/>
</worksheet>
</file>

<file path=xl/worksheets/sheet7.xml><?xml version="1.0" encoding="utf-8"?>
<worksheet xmlns="http://schemas.openxmlformats.org/spreadsheetml/2006/main">
  <sheetPr>
    <outlinePr summaryBelow="1" summaryRight="1"/>
    <pageSetUpPr/>
  </sheetPr>
  <dimension ref="A1:AV3566"/>
  <sheetViews>
    <sheetView workbookViewId="0">
      <pane xSplit="5" ySplit="2" topLeftCell="F3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12" customWidth="1" min="1" max="1"/>
    <col width="11" customWidth="1" min="2" max="2"/>
    <col width="11" customWidth="1" min="3" max="3"/>
    <col width="10" customWidth="1" min="4" max="4"/>
    <col width="11" customWidth="1" min="5" max="5"/>
    <col width="12" customWidth="1" min="6" max="6"/>
    <col width="12" customWidth="1" min="7" max="7"/>
    <col width="12" customWidth="1" min="8" max="8"/>
    <col width="12" customWidth="1" min="9" max="9"/>
    <col width="12" customWidth="1" min="10" max="10"/>
    <col width="12" customWidth="1" min="11" max="11"/>
    <col width="12" customWidth="1" min="12" max="12"/>
    <col width="12" customWidth="1" min="13" max="13"/>
    <col width="12" customWidth="1" min="14" max="14"/>
    <col width="12" customWidth="1" min="15" max="15"/>
    <col width="12" customWidth="1" min="16" max="16"/>
    <col width="12" customWidth="1" min="17" max="17"/>
    <col width="12" customWidth="1" min="18" max="18"/>
    <col width="12" customWidth="1" min="19" max="19"/>
    <col width="12" customWidth="1" min="20" max="20"/>
    <col width="12" customWidth="1" min="21" max="21"/>
    <col width="12" customWidth="1" min="22" max="22"/>
    <col width="12" customWidth="1" min="23" max="23"/>
    <col width="12" customWidth="1" min="24" max="24"/>
    <col width="12" customWidth="1" min="25" max="25"/>
    <col width="12" customWidth="1" min="26" max="26"/>
    <col width="12" customWidth="1" min="27" max="27"/>
    <col width="12" customWidth="1" min="28" max="28"/>
    <col width="12" customWidth="1" min="29" max="29"/>
    <col width="12" customWidth="1" min="30" max="30"/>
    <col width="12" customWidth="1" min="31" max="31"/>
    <col width="12" customWidth="1" min="32" max="32"/>
    <col width="12" customWidth="1" min="33" max="33"/>
    <col width="12" customWidth="1" min="34" max="34"/>
    <col width="12" customWidth="1" min="35" max="35"/>
    <col width="12" customWidth="1" min="36" max="36"/>
    <col width="12" customWidth="1" min="37" max="37"/>
    <col width="12" customWidth="1" min="38" max="38"/>
    <col width="12" customWidth="1" min="39" max="39"/>
    <col width="12" customWidth="1" min="40" max="40"/>
    <col width="12" customWidth="1" min="41" max="41"/>
    <col width="12" customWidth="1" min="42" max="42"/>
    <col width="12" customWidth="1" min="43" max="43"/>
    <col width="12" customWidth="1" min="44" max="44"/>
    <col width="12" customWidth="1" min="45" max="45"/>
    <col width="12" customWidth="1" min="46" max="46"/>
    <col width="12" customWidth="1" min="47" max="47"/>
    <col width="12" customWidth="1" min="48" max="48"/>
  </cols>
  <sheetData>
    <row r="1">
      <c r="A1" s="20" t="inlineStr">
        <is>
          <t>1行で1人分を計算する。給与1か所で年末調整を受けた独身、40歳未満、社会保険料は協会けんぽ東京支部の料率で年収から見積もり。寄附額が式のときは同じ行の上限を使っている。3_〜5_はここを参照している</t>
        </is>
      </c>
    </row>
    <row r="2">
      <c r="A2" s="2" t="inlineStr">
        <is>
          <t>用途</t>
        </is>
      </c>
      <c r="B2" s="2" t="inlineStr">
        <is>
          <t>給与収入</t>
        </is>
      </c>
      <c r="C2" s="2" t="inlineStr">
        <is>
          <t>寄附額</t>
        </is>
      </c>
      <c r="D2" s="2" t="inlineStr">
        <is>
          <t>医療費</t>
        </is>
      </c>
      <c r="E2" s="2" t="inlineStr">
        <is>
          <t>社会保険料</t>
        </is>
      </c>
      <c r="F2" s="2" t="inlineStr">
        <is>
          <t>給与所得</t>
        </is>
      </c>
      <c r="G2" s="2" t="inlineStr">
        <is>
          <t>基礎控除（所得税）</t>
        </is>
      </c>
      <c r="H2" s="2" t="inlineStr">
        <is>
          <t>医療費控除の額</t>
        </is>
      </c>
      <c r="I2" s="2" t="inlineStr">
        <is>
          <t>寄附金控除（所得税）</t>
        </is>
      </c>
      <c r="J2" s="2" t="inlineStr">
        <is>
          <t>所得税の課税所得（申告しない）</t>
        </is>
      </c>
      <c r="K2" s="2" t="inlineStr">
        <is>
          <t>所得税の課税所得（医療費と寄附を書く）</t>
        </is>
      </c>
      <c r="L2" s="2" t="inlineStr">
        <is>
          <t>所得税の課税所得（医療費だけ書く）</t>
        </is>
      </c>
      <c r="M2" s="2" t="inlineStr">
        <is>
          <t>所得税（申告しない）</t>
        </is>
      </c>
      <c r="N2" s="2" t="inlineStr">
        <is>
          <t>所得税（医療費と寄附）</t>
        </is>
      </c>
      <c r="O2" s="2" t="inlineStr">
        <is>
          <t>所得税（医療費だけ）</t>
        </is>
      </c>
      <c r="P2" s="2" t="inlineStr">
        <is>
          <t>住民税の課税所得（医療費控除なし）</t>
        </is>
      </c>
      <c r="Q2" s="2" t="inlineStr">
        <is>
          <t>住民税の課税所得（医療費控除あり）</t>
        </is>
      </c>
      <c r="R2" s="2" t="inlineStr">
        <is>
          <t>市民税の所得割（医療費控除なし）</t>
        </is>
      </c>
      <c r="S2" s="2" t="inlineStr">
        <is>
          <t>県民税の所得割（医療費控除なし）</t>
        </is>
      </c>
      <c r="T2" s="2" t="inlineStr">
        <is>
          <t>市民税の所得割（医療費控除あり）</t>
        </is>
      </c>
      <c r="U2" s="2" t="inlineStr">
        <is>
          <t>県民税の所得割（医療費控除あり）</t>
        </is>
      </c>
      <c r="V2" s="2" t="inlineStr">
        <is>
          <t>人的控除差調整額</t>
        </is>
      </c>
      <c r="W2" s="2" t="inlineStr">
        <is>
          <t>特例分の税率を決める額（医療費控除なし）</t>
        </is>
      </c>
      <c r="X2" s="2" t="inlineStr">
        <is>
          <t>同（医療費控除あり）</t>
        </is>
      </c>
      <c r="Y2" s="2" t="inlineStr">
        <is>
          <t>特例分の割合（医療費控除なし）</t>
        </is>
      </c>
      <c r="Z2" s="2" t="inlineStr">
        <is>
          <t>特例分の割合（医療費控除あり）</t>
        </is>
      </c>
      <c r="AA2" s="2" t="inlineStr">
        <is>
          <t>申告特例控除の割合</t>
        </is>
      </c>
      <c r="AB2" s="2" t="inlineStr">
        <is>
          <t>基本分</t>
        </is>
      </c>
      <c r="AC2" s="2" t="inlineStr">
        <is>
          <t>特例分（ワンストップ）</t>
        </is>
      </c>
      <c r="AD2" s="2" t="inlineStr">
        <is>
          <t>特例分（確定申告）</t>
        </is>
      </c>
      <c r="AE2" s="2" t="inlineStr">
        <is>
          <t>申告特例控除額</t>
        </is>
      </c>
      <c r="AF2" s="2" t="inlineStr">
        <is>
          <t>住民税所得割（寄附なし）</t>
        </is>
      </c>
      <c r="AG2" s="2" t="inlineStr">
        <is>
          <t>住民税所得割（ワンストップ）</t>
        </is>
      </c>
      <c r="AH2" s="2" t="inlineStr">
        <is>
          <t>住民税所得割（確定申告に寄附を書く）</t>
        </is>
      </c>
      <c r="AI2" s="2" t="inlineStr">
        <is>
          <t>住民税所得割（医療費控除だけ）</t>
        </is>
      </c>
      <c r="AJ2" s="2" t="inlineStr">
        <is>
          <t>N 寄附も申告もしない</t>
        </is>
      </c>
      <c r="AK2" s="2" t="inlineStr">
        <is>
          <t>A ワンストップ特例</t>
        </is>
      </c>
      <c r="AL2" s="2" t="inlineStr">
        <is>
          <t>B 確定申告に医療費と寄附</t>
        </is>
      </c>
      <c r="AM2" s="2" t="inlineStr">
        <is>
          <t>C 確定申告に医療費だけ（書き忘れ）</t>
        </is>
      </c>
      <c r="AN2" s="2" t="inlineStr">
        <is>
          <t>D 住民税の欄が空</t>
        </is>
      </c>
      <c r="AO2" s="2" t="inlineStr">
        <is>
          <t>上限（医療費控除なしで2,000円の負担）</t>
        </is>
      </c>
      <c r="AP2" s="2" t="inlineStr">
        <is>
          <t>上限（医療費控除を受けたとき）</t>
        </is>
      </c>
      <c r="AQ2" s="2" t="inlineStr">
        <is>
          <t>B−A</t>
        </is>
      </c>
      <c r="AR2" s="2" t="inlineStr">
        <is>
          <t>C−A 書き忘れと特例の差</t>
        </is>
      </c>
      <c r="AS2" s="2" t="inlineStr">
        <is>
          <t>C−B 書き忘れで消えた額</t>
        </is>
      </c>
      <c r="AT2" s="2" t="inlineStr">
        <is>
          <t>Aの実質負担</t>
        </is>
      </c>
      <c r="AU2" s="2" t="inlineStr">
        <is>
          <t>Bの実質負担</t>
        </is>
      </c>
      <c r="AV2" s="2" t="inlineStr">
        <is>
          <t>Dの実質負担</t>
        </is>
      </c>
    </row>
    <row r="3">
      <c r="A3" t="inlineStr">
        <is>
          <t>医療費の境目</t>
        </is>
      </c>
      <c r="B3" s="21">
        <f>'3_医療費の境目'!$B$3</f>
        <v/>
      </c>
      <c r="C3" s="21">
        <f>IF('3_医療費の境目'!$B$4="",AO3,'3_医療費の境目'!$B$4)</f>
        <v/>
      </c>
      <c r="D3" s="21">
        <f>'3_医療費の境目'!D3</f>
        <v/>
      </c>
      <c r="E3" s="21">
        <f>ROUND(MIN(B3/12,650000)*12*0.0915+MIN(B3/12,1390000)*12*(0.0504+0)+B3*0.005,0)</f>
        <v/>
      </c>
      <c r="F3" s="21">
        <f>IF(B3&lt;741000,0,IF(B3&lt;2191000,B3-740000,IF(B3&lt;2193000,1451000,IF(B3&lt;2196000,1453000,IF(B3&lt;2200000,1456000,IF(B3&lt;3600000,ROUND(ROUNDDOWN(B3/4,-3)*2.8,0)-80000,IF(B3&lt;6600000,ROUND(ROUNDDOWN(B3/4,-3)*3.2,0)-440000,IF(B3&lt;8500000,ROUNDDOWN(B3*0.9,0)-1100000,B3-1950000))))))))</f>
        <v/>
      </c>
      <c r="G3" s="21">
        <f>IF(F3&gt;23500000,NA(),IF(F3&lt;=4890000,1040000,IF(F3&lt;=6550000,670000,620000)))</f>
        <v/>
      </c>
      <c r="H3" s="21">
        <f>IF(D3&lt;=0,0,MAX(0,MIN(2000000,D3-MIN(100000,ROUNDDOWN(F3*0.05,0)))))</f>
        <v/>
      </c>
      <c r="I3" s="21">
        <f>IF(C3&lt;=2000,0,MIN(C3,ROUNDDOWN(F3*0.4,0))-2000)</f>
        <v/>
      </c>
      <c r="J3" s="21">
        <f>MAX(0,ROUNDDOWN(F3-E3-G3,-3))</f>
        <v/>
      </c>
      <c r="K3" s="21">
        <f>MAX(0,ROUNDDOWN(F3-E3-G3-H3-I3,-3))</f>
        <v/>
      </c>
      <c r="L3" s="21">
        <f>MAX(0,ROUNDDOWN(F3-E3-G3-H3,-3))</f>
        <v/>
      </c>
      <c r="M3" s="21">
        <f>IF(J3&lt;=0,0,ROUNDDOWN((J3*LOOKUP(J3,{0,1950001,3300001,6950001,9000001,18000001,40000001},{0.05,0.1,0.2,0.23,0.33,0.4,0.45})-LOOKUP(J3,{0,1950001,3300001,6950001,9000001,18000001,40000001},{0,97500,427500,636000,1536000,2796000,4796000}))*1.021,-2))</f>
        <v/>
      </c>
      <c r="N3" s="21">
        <f>IF(K3&lt;=0,0,ROUNDDOWN((K3*LOOKUP(K3,{0,1950001,3300001,6950001,9000001,18000001,40000001},{0.05,0.1,0.2,0.23,0.33,0.4,0.45})-LOOKUP(K3,{0,1950001,3300001,6950001,9000001,18000001,40000001},{0,97500,427500,636000,1536000,2796000,4796000}))*1.021,-2))</f>
        <v/>
      </c>
      <c r="O3" s="21">
        <f>IF(L3&lt;=0,0,ROUNDDOWN((L3*LOOKUP(L3,{0,1950001,3300001,6950001,9000001,18000001,40000001},{0.05,0.1,0.2,0.23,0.33,0.4,0.45})-LOOKUP(L3,{0,1950001,3300001,6950001,9000001,18000001,40000001},{0,97500,427500,636000,1536000,2796000,4796000}))*1.021,-2))</f>
        <v/>
      </c>
      <c r="P3" s="21">
        <f>MAX(0,ROUNDDOWN(F3-E3-430000,-3))</f>
        <v/>
      </c>
      <c r="Q3" s="21">
        <f>MAX(0,ROUNDDOWN(F3-E3-430000-H3,-3))</f>
        <v/>
      </c>
      <c r="R3" s="21">
        <f>IF(F3&lt;=450000,0,MAX(0,P3*0.06-MIN(50000,P3)*0.03))</f>
        <v/>
      </c>
      <c r="S3" s="21">
        <f>IF(F3&lt;=450000,0,MAX(0,P3*0.04-MIN(50000,P3)*0.02))</f>
        <v/>
      </c>
      <c r="T3" s="21">
        <f>IF(F3&lt;=450000,0,MAX(0,Q3*0.06-MIN(50000,Q3)*0.03))</f>
        <v/>
      </c>
      <c r="U3" s="21">
        <f>IF(F3&lt;=450000,0,MAX(0,Q3*0.04-MIN(50000,Q3)*0.02))</f>
        <v/>
      </c>
      <c r="V3" s="21">
        <f>50000+MAX(0,G3-480000)</f>
        <v/>
      </c>
      <c r="W3" s="21">
        <f>P3-V3</f>
        <v/>
      </c>
      <c r="X3" s="21">
        <f>Q3-V3</f>
        <v/>
      </c>
      <c r="Y3" s="22">
        <f>IF(W3&lt;0,0.9,LOOKUP(W3,{0,1950001,3300001,6950001,9000001,18000001,40000001},{0.84895,0.7979,0.6958,0.66517,0.56307,0.4916,0.44055}))</f>
        <v/>
      </c>
      <c r="Z3" s="22">
        <f>IF(X3&lt;0,0.9,LOOKUP(X3,{0,1950001,3300001,6950001,9000001,18000001,40000001},{0.84895,0.7979,0.6958,0.66517,0.56307,0.4916,0.44055}))</f>
        <v/>
      </c>
      <c r="AA3" s="22">
        <f>IF(W3&lt;0,0,CHOOSE(MATCH(W3,{0,1950001,3300001,6950001,9000001},1),5.105/84.895,10.21/79.79,20.42/69.58,23.483/66.517,33.693/56.307))</f>
        <v/>
      </c>
      <c r="AB3" s="21">
        <f>IF(C3&lt;=2000,0,(MIN(C3,ROUNDDOWN(F3*0.3,0))-2000)*0.1)</f>
        <v/>
      </c>
      <c r="AC3" s="21">
        <f>IF(C3&lt;=2000,0,MIN((C3-2000)*Y3,(R3+S3)*0.2))</f>
        <v/>
      </c>
      <c r="AD3" s="21">
        <f>IF(C3&lt;=2000,0,MIN((C3-2000)*Z3,(T3+U3)*0.2))</f>
        <v/>
      </c>
      <c r="AE3" s="21">
        <f>AC3*AA3</f>
        <v/>
      </c>
      <c r="AF3" s="21">
        <f>ROUNDDOWN(R3,-2)+ROUNDDOWN(S3,-2)</f>
        <v/>
      </c>
      <c r="AG3" s="21">
        <f>ROUNDDOWN(MAX(0,R3-(AB3+AC3+AE3)*0.6),-2)+ROUNDDOWN(MAX(0,S3-(AB3+AC3+AE3)*0.4),-2)</f>
        <v/>
      </c>
      <c r="AH3" s="21">
        <f>ROUNDDOWN(MAX(0,T3-(AB3+AD3)*0.6),-2)+ROUNDDOWN(MAX(0,U3-(AB3+AD3)*0.4),-2)</f>
        <v/>
      </c>
      <c r="AI3" s="21">
        <f>ROUNDDOWN(T3,-2)+ROUNDDOWN(U3,-2)</f>
        <v/>
      </c>
      <c r="AJ3" s="21">
        <f>M3+AF3</f>
        <v/>
      </c>
      <c r="AK3" s="21">
        <f>M3+AG3</f>
        <v/>
      </c>
      <c r="AL3" s="21">
        <f>N3+AH3</f>
        <v/>
      </c>
      <c r="AM3" s="21">
        <f>O3+AI3</f>
        <v/>
      </c>
      <c r="AN3" s="21">
        <f>N3+AI3</f>
        <v/>
      </c>
      <c r="AO3" s="21">
        <f>ROUNDDOWN((R3+S3)*0.2/Y3+2000,0)</f>
        <v/>
      </c>
      <c r="AP3" s="21">
        <f>ROUNDDOWN((T3+U3)*0.2/Z3+2000,0)</f>
        <v/>
      </c>
      <c r="AQ3" s="21">
        <f>AL3-AK3</f>
        <v/>
      </c>
      <c r="AR3" s="21">
        <f>AM3-AK3</f>
        <v/>
      </c>
      <c r="AS3" s="21">
        <f>AM3-AL3</f>
        <v/>
      </c>
      <c r="AT3" s="21">
        <f>AK3+C3-AJ3</f>
        <v/>
      </c>
      <c r="AU3" s="21">
        <f>AL3+C3-AM3</f>
        <v/>
      </c>
      <c r="AV3" s="21">
        <f>AN3+C3-AM3</f>
        <v/>
      </c>
    </row>
    <row r="4">
      <c r="A4" t="inlineStr">
        <is>
          <t>医療費の境目</t>
        </is>
      </c>
      <c r="B4" s="21">
        <f>'3_医療費の境目'!$B$3</f>
        <v/>
      </c>
      <c r="C4" s="21">
        <f>IF('3_医療費の境目'!$B$4="",AO4,'3_医療費の境目'!$B$4)</f>
        <v/>
      </c>
      <c r="D4" s="21">
        <f>'3_医療費の境目'!D4</f>
        <v/>
      </c>
      <c r="E4" s="21">
        <f>ROUND(MIN(B4/12,650000)*12*0.0915+MIN(B4/12,1390000)*12*(0.0504+0)+B4*0.005,0)</f>
        <v/>
      </c>
      <c r="F4" s="21">
        <f>IF(B4&lt;741000,0,IF(B4&lt;2191000,B4-740000,IF(B4&lt;2193000,1451000,IF(B4&lt;2196000,1453000,IF(B4&lt;2200000,1456000,IF(B4&lt;3600000,ROUND(ROUNDDOWN(B4/4,-3)*2.8,0)-80000,IF(B4&lt;6600000,ROUND(ROUNDDOWN(B4/4,-3)*3.2,0)-440000,IF(B4&lt;8500000,ROUNDDOWN(B4*0.9,0)-1100000,B4-1950000))))))))</f>
        <v/>
      </c>
      <c r="G4" s="21">
        <f>IF(F4&gt;23500000,NA(),IF(F4&lt;=4890000,1040000,IF(F4&lt;=6550000,670000,620000)))</f>
        <v/>
      </c>
      <c r="H4" s="21">
        <f>IF(D4&lt;=0,0,MAX(0,MIN(2000000,D4-MIN(100000,ROUNDDOWN(F4*0.05,0)))))</f>
        <v/>
      </c>
      <c r="I4" s="21">
        <f>IF(C4&lt;=2000,0,MIN(C4,ROUNDDOWN(F4*0.4,0))-2000)</f>
        <v/>
      </c>
      <c r="J4" s="21">
        <f>MAX(0,ROUNDDOWN(F4-E4-G4,-3))</f>
        <v/>
      </c>
      <c r="K4" s="21">
        <f>MAX(0,ROUNDDOWN(F4-E4-G4-H4-I4,-3))</f>
        <v/>
      </c>
      <c r="L4" s="21">
        <f>MAX(0,ROUNDDOWN(F4-E4-G4-H4,-3))</f>
        <v/>
      </c>
      <c r="M4" s="21">
        <f>IF(J4&lt;=0,0,ROUNDDOWN((J4*LOOKUP(J4,{0,1950001,3300001,6950001,9000001,18000001,40000001},{0.05,0.1,0.2,0.23,0.33,0.4,0.45})-LOOKUP(J4,{0,1950001,3300001,6950001,9000001,18000001,40000001},{0,97500,427500,636000,1536000,2796000,4796000}))*1.021,-2))</f>
        <v/>
      </c>
      <c r="N4" s="21">
        <f>IF(K4&lt;=0,0,ROUNDDOWN((K4*LOOKUP(K4,{0,1950001,3300001,6950001,9000001,18000001,40000001},{0.05,0.1,0.2,0.23,0.33,0.4,0.45})-LOOKUP(K4,{0,1950001,3300001,6950001,9000001,18000001,40000001},{0,97500,427500,636000,1536000,2796000,4796000}))*1.021,-2))</f>
        <v/>
      </c>
      <c r="O4" s="21">
        <f>IF(L4&lt;=0,0,ROUNDDOWN((L4*LOOKUP(L4,{0,1950001,3300001,6950001,9000001,18000001,40000001},{0.05,0.1,0.2,0.23,0.33,0.4,0.45})-LOOKUP(L4,{0,1950001,3300001,6950001,9000001,18000001,40000001},{0,97500,427500,636000,1536000,2796000,4796000}))*1.021,-2))</f>
        <v/>
      </c>
      <c r="P4" s="21">
        <f>MAX(0,ROUNDDOWN(F4-E4-430000,-3))</f>
        <v/>
      </c>
      <c r="Q4" s="21">
        <f>MAX(0,ROUNDDOWN(F4-E4-430000-H4,-3))</f>
        <v/>
      </c>
      <c r="R4" s="21">
        <f>IF(F4&lt;=450000,0,MAX(0,P4*0.06-MIN(50000,P4)*0.03))</f>
        <v/>
      </c>
      <c r="S4" s="21">
        <f>IF(F4&lt;=450000,0,MAX(0,P4*0.04-MIN(50000,P4)*0.02))</f>
        <v/>
      </c>
      <c r="T4" s="21">
        <f>IF(F4&lt;=450000,0,MAX(0,Q4*0.06-MIN(50000,Q4)*0.03))</f>
        <v/>
      </c>
      <c r="U4" s="21">
        <f>IF(F4&lt;=450000,0,MAX(0,Q4*0.04-MIN(50000,Q4)*0.02))</f>
        <v/>
      </c>
      <c r="V4" s="21">
        <f>50000+MAX(0,G4-480000)</f>
        <v/>
      </c>
      <c r="W4" s="21">
        <f>P4-V4</f>
        <v/>
      </c>
      <c r="X4" s="21">
        <f>Q4-V4</f>
        <v/>
      </c>
      <c r="Y4" s="22">
        <f>IF(W4&lt;0,0.9,LOOKUP(W4,{0,1950001,3300001,6950001,9000001,18000001,40000001},{0.84895,0.7979,0.6958,0.66517,0.56307,0.4916,0.44055}))</f>
        <v/>
      </c>
      <c r="Z4" s="22">
        <f>IF(X4&lt;0,0.9,LOOKUP(X4,{0,1950001,3300001,6950001,9000001,18000001,40000001},{0.84895,0.7979,0.6958,0.66517,0.56307,0.4916,0.44055}))</f>
        <v/>
      </c>
      <c r="AA4" s="22">
        <f>IF(W4&lt;0,0,CHOOSE(MATCH(W4,{0,1950001,3300001,6950001,9000001},1),5.105/84.895,10.21/79.79,20.42/69.58,23.483/66.517,33.693/56.307))</f>
        <v/>
      </c>
      <c r="AB4" s="21">
        <f>IF(C4&lt;=2000,0,(MIN(C4,ROUNDDOWN(F4*0.3,0))-2000)*0.1)</f>
        <v/>
      </c>
      <c r="AC4" s="21">
        <f>IF(C4&lt;=2000,0,MIN((C4-2000)*Y4,(R4+S4)*0.2))</f>
        <v/>
      </c>
      <c r="AD4" s="21">
        <f>IF(C4&lt;=2000,0,MIN((C4-2000)*Z4,(T4+U4)*0.2))</f>
        <v/>
      </c>
      <c r="AE4" s="21">
        <f>AC4*AA4</f>
        <v/>
      </c>
      <c r="AF4" s="21">
        <f>ROUNDDOWN(R4,-2)+ROUNDDOWN(S4,-2)</f>
        <v/>
      </c>
      <c r="AG4" s="21">
        <f>ROUNDDOWN(MAX(0,R4-(AB4+AC4+AE4)*0.6),-2)+ROUNDDOWN(MAX(0,S4-(AB4+AC4+AE4)*0.4),-2)</f>
        <v/>
      </c>
      <c r="AH4" s="21">
        <f>ROUNDDOWN(MAX(0,T4-(AB4+AD4)*0.6),-2)+ROUNDDOWN(MAX(0,U4-(AB4+AD4)*0.4),-2)</f>
        <v/>
      </c>
      <c r="AI4" s="21">
        <f>ROUNDDOWN(T4,-2)+ROUNDDOWN(U4,-2)</f>
        <v/>
      </c>
      <c r="AJ4" s="21">
        <f>M4+AF4</f>
        <v/>
      </c>
      <c r="AK4" s="21">
        <f>M4+AG4</f>
        <v/>
      </c>
      <c r="AL4" s="21">
        <f>N4+AH4</f>
        <v/>
      </c>
      <c r="AM4" s="21">
        <f>O4+AI4</f>
        <v/>
      </c>
      <c r="AN4" s="21">
        <f>N4+AI4</f>
        <v/>
      </c>
      <c r="AO4" s="21">
        <f>ROUNDDOWN((R4+S4)*0.2/Y4+2000,0)</f>
        <v/>
      </c>
      <c r="AP4" s="21">
        <f>ROUNDDOWN((T4+U4)*0.2/Z4+2000,0)</f>
        <v/>
      </c>
      <c r="AQ4" s="21">
        <f>AL4-AK4</f>
        <v/>
      </c>
      <c r="AR4" s="21">
        <f>AM4-AK4</f>
        <v/>
      </c>
      <c r="AS4" s="21">
        <f>AM4-AL4</f>
        <v/>
      </c>
      <c r="AT4" s="21">
        <f>AK4+C4-AJ4</f>
        <v/>
      </c>
      <c r="AU4" s="21">
        <f>AL4+C4-AM4</f>
        <v/>
      </c>
      <c r="AV4" s="21">
        <f>AN4+C4-AM4</f>
        <v/>
      </c>
    </row>
    <row r="5">
      <c r="A5" t="inlineStr">
        <is>
          <t>医療費の境目</t>
        </is>
      </c>
      <c r="B5" s="21">
        <f>'3_医療費の境目'!$B$3</f>
        <v/>
      </c>
      <c r="C5" s="21">
        <f>IF('3_医療費の境目'!$B$4="",AO5,'3_医療費の境目'!$B$4)</f>
        <v/>
      </c>
      <c r="D5" s="21">
        <f>'3_医療費の境目'!D5</f>
        <v/>
      </c>
      <c r="E5" s="21">
        <f>ROUND(MIN(B5/12,650000)*12*0.0915+MIN(B5/12,1390000)*12*(0.0504+0)+B5*0.005,0)</f>
        <v/>
      </c>
      <c r="F5" s="21">
        <f>IF(B5&lt;741000,0,IF(B5&lt;2191000,B5-740000,IF(B5&lt;2193000,1451000,IF(B5&lt;2196000,1453000,IF(B5&lt;2200000,1456000,IF(B5&lt;3600000,ROUND(ROUNDDOWN(B5/4,-3)*2.8,0)-80000,IF(B5&lt;6600000,ROUND(ROUNDDOWN(B5/4,-3)*3.2,0)-440000,IF(B5&lt;8500000,ROUNDDOWN(B5*0.9,0)-1100000,B5-1950000))))))))</f>
        <v/>
      </c>
      <c r="G5" s="21">
        <f>IF(F5&gt;23500000,NA(),IF(F5&lt;=4890000,1040000,IF(F5&lt;=6550000,670000,620000)))</f>
        <v/>
      </c>
      <c r="H5" s="21">
        <f>IF(D5&lt;=0,0,MAX(0,MIN(2000000,D5-MIN(100000,ROUNDDOWN(F5*0.05,0)))))</f>
        <v/>
      </c>
      <c r="I5" s="21">
        <f>IF(C5&lt;=2000,0,MIN(C5,ROUNDDOWN(F5*0.4,0))-2000)</f>
        <v/>
      </c>
      <c r="J5" s="21">
        <f>MAX(0,ROUNDDOWN(F5-E5-G5,-3))</f>
        <v/>
      </c>
      <c r="K5" s="21">
        <f>MAX(0,ROUNDDOWN(F5-E5-G5-H5-I5,-3))</f>
        <v/>
      </c>
      <c r="L5" s="21">
        <f>MAX(0,ROUNDDOWN(F5-E5-G5-H5,-3))</f>
        <v/>
      </c>
      <c r="M5" s="21">
        <f>IF(J5&lt;=0,0,ROUNDDOWN((J5*LOOKUP(J5,{0,1950001,3300001,6950001,9000001,18000001,40000001},{0.05,0.1,0.2,0.23,0.33,0.4,0.45})-LOOKUP(J5,{0,1950001,3300001,6950001,9000001,18000001,40000001},{0,97500,427500,636000,1536000,2796000,4796000}))*1.021,-2))</f>
        <v/>
      </c>
      <c r="N5" s="21">
        <f>IF(K5&lt;=0,0,ROUNDDOWN((K5*LOOKUP(K5,{0,1950001,3300001,6950001,9000001,18000001,40000001},{0.05,0.1,0.2,0.23,0.33,0.4,0.45})-LOOKUP(K5,{0,1950001,3300001,6950001,9000001,18000001,40000001},{0,97500,427500,636000,1536000,2796000,4796000}))*1.021,-2))</f>
        <v/>
      </c>
      <c r="O5" s="21">
        <f>IF(L5&lt;=0,0,ROUNDDOWN((L5*LOOKUP(L5,{0,1950001,3300001,6950001,9000001,18000001,40000001},{0.05,0.1,0.2,0.23,0.33,0.4,0.45})-LOOKUP(L5,{0,1950001,3300001,6950001,9000001,18000001,40000001},{0,97500,427500,636000,1536000,2796000,4796000}))*1.021,-2))</f>
        <v/>
      </c>
      <c r="P5" s="21">
        <f>MAX(0,ROUNDDOWN(F5-E5-430000,-3))</f>
        <v/>
      </c>
      <c r="Q5" s="21">
        <f>MAX(0,ROUNDDOWN(F5-E5-430000-H5,-3))</f>
        <v/>
      </c>
      <c r="R5" s="21">
        <f>IF(F5&lt;=450000,0,MAX(0,P5*0.06-MIN(50000,P5)*0.03))</f>
        <v/>
      </c>
      <c r="S5" s="21">
        <f>IF(F5&lt;=450000,0,MAX(0,P5*0.04-MIN(50000,P5)*0.02))</f>
        <v/>
      </c>
      <c r="T5" s="21">
        <f>IF(F5&lt;=450000,0,MAX(0,Q5*0.06-MIN(50000,Q5)*0.03))</f>
        <v/>
      </c>
      <c r="U5" s="21">
        <f>IF(F5&lt;=450000,0,MAX(0,Q5*0.04-MIN(50000,Q5)*0.02))</f>
        <v/>
      </c>
      <c r="V5" s="21">
        <f>50000+MAX(0,G5-480000)</f>
        <v/>
      </c>
      <c r="W5" s="21">
        <f>P5-V5</f>
        <v/>
      </c>
      <c r="X5" s="21">
        <f>Q5-V5</f>
        <v/>
      </c>
      <c r="Y5" s="22">
        <f>IF(W5&lt;0,0.9,LOOKUP(W5,{0,1950001,3300001,6950001,9000001,18000001,40000001},{0.84895,0.7979,0.6958,0.66517,0.56307,0.4916,0.44055}))</f>
        <v/>
      </c>
      <c r="Z5" s="22">
        <f>IF(X5&lt;0,0.9,LOOKUP(X5,{0,1950001,3300001,6950001,9000001,18000001,40000001},{0.84895,0.7979,0.6958,0.66517,0.56307,0.4916,0.44055}))</f>
        <v/>
      </c>
      <c r="AA5" s="22">
        <f>IF(W5&lt;0,0,CHOOSE(MATCH(W5,{0,1950001,3300001,6950001,9000001},1),5.105/84.895,10.21/79.79,20.42/69.58,23.483/66.517,33.693/56.307))</f>
        <v/>
      </c>
      <c r="AB5" s="21">
        <f>IF(C5&lt;=2000,0,(MIN(C5,ROUNDDOWN(F5*0.3,0))-2000)*0.1)</f>
        <v/>
      </c>
      <c r="AC5" s="21">
        <f>IF(C5&lt;=2000,0,MIN((C5-2000)*Y5,(R5+S5)*0.2))</f>
        <v/>
      </c>
      <c r="AD5" s="21">
        <f>IF(C5&lt;=2000,0,MIN((C5-2000)*Z5,(T5+U5)*0.2))</f>
        <v/>
      </c>
      <c r="AE5" s="21">
        <f>AC5*AA5</f>
        <v/>
      </c>
      <c r="AF5" s="21">
        <f>ROUNDDOWN(R5,-2)+ROUNDDOWN(S5,-2)</f>
        <v/>
      </c>
      <c r="AG5" s="21">
        <f>ROUNDDOWN(MAX(0,R5-(AB5+AC5+AE5)*0.6),-2)+ROUNDDOWN(MAX(0,S5-(AB5+AC5+AE5)*0.4),-2)</f>
        <v/>
      </c>
      <c r="AH5" s="21">
        <f>ROUNDDOWN(MAX(0,T5-(AB5+AD5)*0.6),-2)+ROUNDDOWN(MAX(0,U5-(AB5+AD5)*0.4),-2)</f>
        <v/>
      </c>
      <c r="AI5" s="21">
        <f>ROUNDDOWN(T5,-2)+ROUNDDOWN(U5,-2)</f>
        <v/>
      </c>
      <c r="AJ5" s="21">
        <f>M5+AF5</f>
        <v/>
      </c>
      <c r="AK5" s="21">
        <f>M5+AG5</f>
        <v/>
      </c>
      <c r="AL5" s="21">
        <f>N5+AH5</f>
        <v/>
      </c>
      <c r="AM5" s="21">
        <f>O5+AI5</f>
        <v/>
      </c>
      <c r="AN5" s="21">
        <f>N5+AI5</f>
        <v/>
      </c>
      <c r="AO5" s="21">
        <f>ROUNDDOWN((R5+S5)*0.2/Y5+2000,0)</f>
        <v/>
      </c>
      <c r="AP5" s="21">
        <f>ROUNDDOWN((T5+U5)*0.2/Z5+2000,0)</f>
        <v/>
      </c>
      <c r="AQ5" s="21">
        <f>AL5-AK5</f>
        <v/>
      </c>
      <c r="AR5" s="21">
        <f>AM5-AK5</f>
        <v/>
      </c>
      <c r="AS5" s="21">
        <f>AM5-AL5</f>
        <v/>
      </c>
      <c r="AT5" s="21">
        <f>AK5+C5-AJ5</f>
        <v/>
      </c>
      <c r="AU5" s="21">
        <f>AL5+C5-AM5</f>
        <v/>
      </c>
      <c r="AV5" s="21">
        <f>AN5+C5-AM5</f>
        <v/>
      </c>
    </row>
    <row r="6">
      <c r="A6" t="inlineStr">
        <is>
          <t>医療費の境目</t>
        </is>
      </c>
      <c r="B6" s="21">
        <f>'3_医療費の境目'!$B$3</f>
        <v/>
      </c>
      <c r="C6" s="21">
        <f>IF('3_医療費の境目'!$B$4="",AO6,'3_医療費の境目'!$B$4)</f>
        <v/>
      </c>
      <c r="D6" s="21">
        <f>'3_医療費の境目'!D6</f>
        <v/>
      </c>
      <c r="E6" s="21">
        <f>ROUND(MIN(B6/12,650000)*12*0.0915+MIN(B6/12,1390000)*12*(0.0504+0)+B6*0.005,0)</f>
        <v/>
      </c>
      <c r="F6" s="21">
        <f>IF(B6&lt;741000,0,IF(B6&lt;2191000,B6-740000,IF(B6&lt;2193000,1451000,IF(B6&lt;2196000,1453000,IF(B6&lt;2200000,1456000,IF(B6&lt;3600000,ROUND(ROUNDDOWN(B6/4,-3)*2.8,0)-80000,IF(B6&lt;6600000,ROUND(ROUNDDOWN(B6/4,-3)*3.2,0)-440000,IF(B6&lt;8500000,ROUNDDOWN(B6*0.9,0)-1100000,B6-1950000))))))))</f>
        <v/>
      </c>
      <c r="G6" s="21">
        <f>IF(F6&gt;23500000,NA(),IF(F6&lt;=4890000,1040000,IF(F6&lt;=6550000,670000,620000)))</f>
        <v/>
      </c>
      <c r="H6" s="21">
        <f>IF(D6&lt;=0,0,MAX(0,MIN(2000000,D6-MIN(100000,ROUNDDOWN(F6*0.05,0)))))</f>
        <v/>
      </c>
      <c r="I6" s="21">
        <f>IF(C6&lt;=2000,0,MIN(C6,ROUNDDOWN(F6*0.4,0))-2000)</f>
        <v/>
      </c>
      <c r="J6" s="21">
        <f>MAX(0,ROUNDDOWN(F6-E6-G6,-3))</f>
        <v/>
      </c>
      <c r="K6" s="21">
        <f>MAX(0,ROUNDDOWN(F6-E6-G6-H6-I6,-3))</f>
        <v/>
      </c>
      <c r="L6" s="21">
        <f>MAX(0,ROUNDDOWN(F6-E6-G6-H6,-3))</f>
        <v/>
      </c>
      <c r="M6" s="21">
        <f>IF(J6&lt;=0,0,ROUNDDOWN((J6*LOOKUP(J6,{0,1950001,3300001,6950001,9000001,18000001,40000001},{0.05,0.1,0.2,0.23,0.33,0.4,0.45})-LOOKUP(J6,{0,1950001,3300001,6950001,9000001,18000001,40000001},{0,97500,427500,636000,1536000,2796000,4796000}))*1.021,-2))</f>
        <v/>
      </c>
      <c r="N6" s="21">
        <f>IF(K6&lt;=0,0,ROUNDDOWN((K6*LOOKUP(K6,{0,1950001,3300001,6950001,9000001,18000001,40000001},{0.05,0.1,0.2,0.23,0.33,0.4,0.45})-LOOKUP(K6,{0,1950001,3300001,6950001,9000001,18000001,40000001},{0,97500,427500,636000,1536000,2796000,4796000}))*1.021,-2))</f>
        <v/>
      </c>
      <c r="O6" s="21">
        <f>IF(L6&lt;=0,0,ROUNDDOWN((L6*LOOKUP(L6,{0,1950001,3300001,6950001,9000001,18000001,40000001},{0.05,0.1,0.2,0.23,0.33,0.4,0.45})-LOOKUP(L6,{0,1950001,3300001,6950001,9000001,18000001,40000001},{0,97500,427500,636000,1536000,2796000,4796000}))*1.021,-2))</f>
        <v/>
      </c>
      <c r="P6" s="21">
        <f>MAX(0,ROUNDDOWN(F6-E6-430000,-3))</f>
        <v/>
      </c>
      <c r="Q6" s="21">
        <f>MAX(0,ROUNDDOWN(F6-E6-430000-H6,-3))</f>
        <v/>
      </c>
      <c r="R6" s="21">
        <f>IF(F6&lt;=450000,0,MAX(0,P6*0.06-MIN(50000,P6)*0.03))</f>
        <v/>
      </c>
      <c r="S6" s="21">
        <f>IF(F6&lt;=450000,0,MAX(0,P6*0.04-MIN(50000,P6)*0.02))</f>
        <v/>
      </c>
      <c r="T6" s="21">
        <f>IF(F6&lt;=450000,0,MAX(0,Q6*0.06-MIN(50000,Q6)*0.03))</f>
        <v/>
      </c>
      <c r="U6" s="21">
        <f>IF(F6&lt;=450000,0,MAX(0,Q6*0.04-MIN(50000,Q6)*0.02))</f>
        <v/>
      </c>
      <c r="V6" s="21">
        <f>50000+MAX(0,G6-480000)</f>
        <v/>
      </c>
      <c r="W6" s="21">
        <f>P6-V6</f>
        <v/>
      </c>
      <c r="X6" s="21">
        <f>Q6-V6</f>
        <v/>
      </c>
      <c r="Y6" s="22">
        <f>IF(W6&lt;0,0.9,LOOKUP(W6,{0,1950001,3300001,6950001,9000001,18000001,40000001},{0.84895,0.7979,0.6958,0.66517,0.56307,0.4916,0.44055}))</f>
        <v/>
      </c>
      <c r="Z6" s="22">
        <f>IF(X6&lt;0,0.9,LOOKUP(X6,{0,1950001,3300001,6950001,9000001,18000001,40000001},{0.84895,0.7979,0.6958,0.66517,0.56307,0.4916,0.44055}))</f>
        <v/>
      </c>
      <c r="AA6" s="22">
        <f>IF(W6&lt;0,0,CHOOSE(MATCH(W6,{0,1950001,3300001,6950001,9000001},1),5.105/84.895,10.21/79.79,20.42/69.58,23.483/66.517,33.693/56.307))</f>
        <v/>
      </c>
      <c r="AB6" s="21">
        <f>IF(C6&lt;=2000,0,(MIN(C6,ROUNDDOWN(F6*0.3,0))-2000)*0.1)</f>
        <v/>
      </c>
      <c r="AC6" s="21">
        <f>IF(C6&lt;=2000,0,MIN((C6-2000)*Y6,(R6+S6)*0.2))</f>
        <v/>
      </c>
      <c r="AD6" s="21">
        <f>IF(C6&lt;=2000,0,MIN((C6-2000)*Z6,(T6+U6)*0.2))</f>
        <v/>
      </c>
      <c r="AE6" s="21">
        <f>AC6*AA6</f>
        <v/>
      </c>
      <c r="AF6" s="21">
        <f>ROUNDDOWN(R6,-2)+ROUNDDOWN(S6,-2)</f>
        <v/>
      </c>
      <c r="AG6" s="21">
        <f>ROUNDDOWN(MAX(0,R6-(AB6+AC6+AE6)*0.6),-2)+ROUNDDOWN(MAX(0,S6-(AB6+AC6+AE6)*0.4),-2)</f>
        <v/>
      </c>
      <c r="AH6" s="21">
        <f>ROUNDDOWN(MAX(0,T6-(AB6+AD6)*0.6),-2)+ROUNDDOWN(MAX(0,U6-(AB6+AD6)*0.4),-2)</f>
        <v/>
      </c>
      <c r="AI6" s="21">
        <f>ROUNDDOWN(T6,-2)+ROUNDDOWN(U6,-2)</f>
        <v/>
      </c>
      <c r="AJ6" s="21">
        <f>M6+AF6</f>
        <v/>
      </c>
      <c r="AK6" s="21">
        <f>M6+AG6</f>
        <v/>
      </c>
      <c r="AL6" s="21">
        <f>N6+AH6</f>
        <v/>
      </c>
      <c r="AM6" s="21">
        <f>O6+AI6</f>
        <v/>
      </c>
      <c r="AN6" s="21">
        <f>N6+AI6</f>
        <v/>
      </c>
      <c r="AO6" s="21">
        <f>ROUNDDOWN((R6+S6)*0.2/Y6+2000,0)</f>
        <v/>
      </c>
      <c r="AP6" s="21">
        <f>ROUNDDOWN((T6+U6)*0.2/Z6+2000,0)</f>
        <v/>
      </c>
      <c r="AQ6" s="21">
        <f>AL6-AK6</f>
        <v/>
      </c>
      <c r="AR6" s="21">
        <f>AM6-AK6</f>
        <v/>
      </c>
      <c r="AS6" s="21">
        <f>AM6-AL6</f>
        <v/>
      </c>
      <c r="AT6" s="21">
        <f>AK6+C6-AJ6</f>
        <v/>
      </c>
      <c r="AU6" s="21">
        <f>AL6+C6-AM6</f>
        <v/>
      </c>
      <c r="AV6" s="21">
        <f>AN6+C6-AM6</f>
        <v/>
      </c>
    </row>
    <row r="7">
      <c r="A7" t="inlineStr">
        <is>
          <t>医療費の境目</t>
        </is>
      </c>
      <c r="B7" s="21">
        <f>'3_医療費の境目'!$B$3</f>
        <v/>
      </c>
      <c r="C7" s="21">
        <f>IF('3_医療費の境目'!$B$4="",AO7,'3_医療費の境目'!$B$4)</f>
        <v/>
      </c>
      <c r="D7" s="21">
        <f>'3_医療費の境目'!D7</f>
        <v/>
      </c>
      <c r="E7" s="21">
        <f>ROUND(MIN(B7/12,650000)*12*0.0915+MIN(B7/12,1390000)*12*(0.0504+0)+B7*0.005,0)</f>
        <v/>
      </c>
      <c r="F7" s="21">
        <f>IF(B7&lt;741000,0,IF(B7&lt;2191000,B7-740000,IF(B7&lt;2193000,1451000,IF(B7&lt;2196000,1453000,IF(B7&lt;2200000,1456000,IF(B7&lt;3600000,ROUND(ROUNDDOWN(B7/4,-3)*2.8,0)-80000,IF(B7&lt;6600000,ROUND(ROUNDDOWN(B7/4,-3)*3.2,0)-440000,IF(B7&lt;8500000,ROUNDDOWN(B7*0.9,0)-1100000,B7-1950000))))))))</f>
        <v/>
      </c>
      <c r="G7" s="21">
        <f>IF(F7&gt;23500000,NA(),IF(F7&lt;=4890000,1040000,IF(F7&lt;=6550000,670000,620000)))</f>
        <v/>
      </c>
      <c r="H7" s="21">
        <f>IF(D7&lt;=0,0,MAX(0,MIN(2000000,D7-MIN(100000,ROUNDDOWN(F7*0.05,0)))))</f>
        <v/>
      </c>
      <c r="I7" s="21">
        <f>IF(C7&lt;=2000,0,MIN(C7,ROUNDDOWN(F7*0.4,0))-2000)</f>
        <v/>
      </c>
      <c r="J7" s="21">
        <f>MAX(0,ROUNDDOWN(F7-E7-G7,-3))</f>
        <v/>
      </c>
      <c r="K7" s="21">
        <f>MAX(0,ROUNDDOWN(F7-E7-G7-H7-I7,-3))</f>
        <v/>
      </c>
      <c r="L7" s="21">
        <f>MAX(0,ROUNDDOWN(F7-E7-G7-H7,-3))</f>
        <v/>
      </c>
      <c r="M7" s="21">
        <f>IF(J7&lt;=0,0,ROUNDDOWN((J7*LOOKUP(J7,{0,1950001,3300001,6950001,9000001,18000001,40000001},{0.05,0.1,0.2,0.23,0.33,0.4,0.45})-LOOKUP(J7,{0,1950001,3300001,6950001,9000001,18000001,40000001},{0,97500,427500,636000,1536000,2796000,4796000}))*1.021,-2))</f>
        <v/>
      </c>
      <c r="N7" s="21">
        <f>IF(K7&lt;=0,0,ROUNDDOWN((K7*LOOKUP(K7,{0,1950001,3300001,6950001,9000001,18000001,40000001},{0.05,0.1,0.2,0.23,0.33,0.4,0.45})-LOOKUP(K7,{0,1950001,3300001,6950001,9000001,18000001,40000001},{0,97500,427500,636000,1536000,2796000,4796000}))*1.021,-2))</f>
        <v/>
      </c>
      <c r="O7" s="21">
        <f>IF(L7&lt;=0,0,ROUNDDOWN((L7*LOOKUP(L7,{0,1950001,3300001,6950001,9000001,18000001,40000001},{0.05,0.1,0.2,0.23,0.33,0.4,0.45})-LOOKUP(L7,{0,1950001,3300001,6950001,9000001,18000001,40000001},{0,97500,427500,636000,1536000,2796000,4796000}))*1.021,-2))</f>
        <v/>
      </c>
      <c r="P7" s="21">
        <f>MAX(0,ROUNDDOWN(F7-E7-430000,-3))</f>
        <v/>
      </c>
      <c r="Q7" s="21">
        <f>MAX(0,ROUNDDOWN(F7-E7-430000-H7,-3))</f>
        <v/>
      </c>
      <c r="R7" s="21">
        <f>IF(F7&lt;=450000,0,MAX(0,P7*0.06-MIN(50000,P7)*0.03))</f>
        <v/>
      </c>
      <c r="S7" s="21">
        <f>IF(F7&lt;=450000,0,MAX(0,P7*0.04-MIN(50000,P7)*0.02))</f>
        <v/>
      </c>
      <c r="T7" s="21">
        <f>IF(F7&lt;=450000,0,MAX(0,Q7*0.06-MIN(50000,Q7)*0.03))</f>
        <v/>
      </c>
      <c r="U7" s="21">
        <f>IF(F7&lt;=450000,0,MAX(0,Q7*0.04-MIN(50000,Q7)*0.02))</f>
        <v/>
      </c>
      <c r="V7" s="21">
        <f>50000+MAX(0,G7-480000)</f>
        <v/>
      </c>
      <c r="W7" s="21">
        <f>P7-V7</f>
        <v/>
      </c>
      <c r="X7" s="21">
        <f>Q7-V7</f>
        <v/>
      </c>
      <c r="Y7" s="22">
        <f>IF(W7&lt;0,0.9,LOOKUP(W7,{0,1950001,3300001,6950001,9000001,18000001,40000001},{0.84895,0.7979,0.6958,0.66517,0.56307,0.4916,0.44055}))</f>
        <v/>
      </c>
      <c r="Z7" s="22">
        <f>IF(X7&lt;0,0.9,LOOKUP(X7,{0,1950001,3300001,6950001,9000001,18000001,40000001},{0.84895,0.7979,0.6958,0.66517,0.56307,0.4916,0.44055}))</f>
        <v/>
      </c>
      <c r="AA7" s="22">
        <f>IF(W7&lt;0,0,CHOOSE(MATCH(W7,{0,1950001,3300001,6950001,9000001},1),5.105/84.895,10.21/79.79,20.42/69.58,23.483/66.517,33.693/56.307))</f>
        <v/>
      </c>
      <c r="AB7" s="21">
        <f>IF(C7&lt;=2000,0,(MIN(C7,ROUNDDOWN(F7*0.3,0))-2000)*0.1)</f>
        <v/>
      </c>
      <c r="AC7" s="21">
        <f>IF(C7&lt;=2000,0,MIN((C7-2000)*Y7,(R7+S7)*0.2))</f>
        <v/>
      </c>
      <c r="AD7" s="21">
        <f>IF(C7&lt;=2000,0,MIN((C7-2000)*Z7,(T7+U7)*0.2))</f>
        <v/>
      </c>
      <c r="AE7" s="21">
        <f>AC7*AA7</f>
        <v/>
      </c>
      <c r="AF7" s="21">
        <f>ROUNDDOWN(R7,-2)+ROUNDDOWN(S7,-2)</f>
        <v/>
      </c>
      <c r="AG7" s="21">
        <f>ROUNDDOWN(MAX(0,R7-(AB7+AC7+AE7)*0.6),-2)+ROUNDDOWN(MAX(0,S7-(AB7+AC7+AE7)*0.4),-2)</f>
        <v/>
      </c>
      <c r="AH7" s="21">
        <f>ROUNDDOWN(MAX(0,T7-(AB7+AD7)*0.6),-2)+ROUNDDOWN(MAX(0,U7-(AB7+AD7)*0.4),-2)</f>
        <v/>
      </c>
      <c r="AI7" s="21">
        <f>ROUNDDOWN(T7,-2)+ROUNDDOWN(U7,-2)</f>
        <v/>
      </c>
      <c r="AJ7" s="21">
        <f>M7+AF7</f>
        <v/>
      </c>
      <c r="AK7" s="21">
        <f>M7+AG7</f>
        <v/>
      </c>
      <c r="AL7" s="21">
        <f>N7+AH7</f>
        <v/>
      </c>
      <c r="AM7" s="21">
        <f>O7+AI7</f>
        <v/>
      </c>
      <c r="AN7" s="21">
        <f>N7+AI7</f>
        <v/>
      </c>
      <c r="AO7" s="21">
        <f>ROUNDDOWN((R7+S7)*0.2/Y7+2000,0)</f>
        <v/>
      </c>
      <c r="AP7" s="21">
        <f>ROUNDDOWN((T7+U7)*0.2/Z7+2000,0)</f>
        <v/>
      </c>
      <c r="AQ7" s="21">
        <f>AL7-AK7</f>
        <v/>
      </c>
      <c r="AR7" s="21">
        <f>AM7-AK7</f>
        <v/>
      </c>
      <c r="AS7" s="21">
        <f>AM7-AL7</f>
        <v/>
      </c>
      <c r="AT7" s="21">
        <f>AK7+C7-AJ7</f>
        <v/>
      </c>
      <c r="AU7" s="21">
        <f>AL7+C7-AM7</f>
        <v/>
      </c>
      <c r="AV7" s="21">
        <f>AN7+C7-AM7</f>
        <v/>
      </c>
    </row>
    <row r="8">
      <c r="A8" t="inlineStr">
        <is>
          <t>医療費の境目</t>
        </is>
      </c>
      <c r="B8" s="21">
        <f>'3_医療費の境目'!$B$3</f>
        <v/>
      </c>
      <c r="C8" s="21">
        <f>IF('3_医療費の境目'!$B$4="",AO8,'3_医療費の境目'!$B$4)</f>
        <v/>
      </c>
      <c r="D8" s="21">
        <f>'3_医療費の境目'!D8</f>
        <v/>
      </c>
      <c r="E8" s="21">
        <f>ROUND(MIN(B8/12,650000)*12*0.0915+MIN(B8/12,1390000)*12*(0.0504+0)+B8*0.005,0)</f>
        <v/>
      </c>
      <c r="F8" s="21">
        <f>IF(B8&lt;741000,0,IF(B8&lt;2191000,B8-740000,IF(B8&lt;2193000,1451000,IF(B8&lt;2196000,1453000,IF(B8&lt;2200000,1456000,IF(B8&lt;3600000,ROUND(ROUNDDOWN(B8/4,-3)*2.8,0)-80000,IF(B8&lt;6600000,ROUND(ROUNDDOWN(B8/4,-3)*3.2,0)-440000,IF(B8&lt;8500000,ROUNDDOWN(B8*0.9,0)-1100000,B8-1950000))))))))</f>
        <v/>
      </c>
      <c r="G8" s="21">
        <f>IF(F8&gt;23500000,NA(),IF(F8&lt;=4890000,1040000,IF(F8&lt;=6550000,670000,620000)))</f>
        <v/>
      </c>
      <c r="H8" s="21">
        <f>IF(D8&lt;=0,0,MAX(0,MIN(2000000,D8-MIN(100000,ROUNDDOWN(F8*0.05,0)))))</f>
        <v/>
      </c>
      <c r="I8" s="21">
        <f>IF(C8&lt;=2000,0,MIN(C8,ROUNDDOWN(F8*0.4,0))-2000)</f>
        <v/>
      </c>
      <c r="J8" s="21">
        <f>MAX(0,ROUNDDOWN(F8-E8-G8,-3))</f>
        <v/>
      </c>
      <c r="K8" s="21">
        <f>MAX(0,ROUNDDOWN(F8-E8-G8-H8-I8,-3))</f>
        <v/>
      </c>
      <c r="L8" s="21">
        <f>MAX(0,ROUNDDOWN(F8-E8-G8-H8,-3))</f>
        <v/>
      </c>
      <c r="M8" s="21">
        <f>IF(J8&lt;=0,0,ROUNDDOWN((J8*LOOKUP(J8,{0,1950001,3300001,6950001,9000001,18000001,40000001},{0.05,0.1,0.2,0.23,0.33,0.4,0.45})-LOOKUP(J8,{0,1950001,3300001,6950001,9000001,18000001,40000001},{0,97500,427500,636000,1536000,2796000,4796000}))*1.021,-2))</f>
        <v/>
      </c>
      <c r="N8" s="21">
        <f>IF(K8&lt;=0,0,ROUNDDOWN((K8*LOOKUP(K8,{0,1950001,3300001,6950001,9000001,18000001,40000001},{0.05,0.1,0.2,0.23,0.33,0.4,0.45})-LOOKUP(K8,{0,1950001,3300001,6950001,9000001,18000001,40000001},{0,97500,427500,636000,1536000,2796000,4796000}))*1.021,-2))</f>
        <v/>
      </c>
      <c r="O8" s="21">
        <f>IF(L8&lt;=0,0,ROUNDDOWN((L8*LOOKUP(L8,{0,1950001,3300001,6950001,9000001,18000001,40000001},{0.05,0.1,0.2,0.23,0.33,0.4,0.45})-LOOKUP(L8,{0,1950001,3300001,6950001,9000001,18000001,40000001},{0,97500,427500,636000,1536000,2796000,4796000}))*1.021,-2))</f>
        <v/>
      </c>
      <c r="P8" s="21">
        <f>MAX(0,ROUNDDOWN(F8-E8-430000,-3))</f>
        <v/>
      </c>
      <c r="Q8" s="21">
        <f>MAX(0,ROUNDDOWN(F8-E8-430000-H8,-3))</f>
        <v/>
      </c>
      <c r="R8" s="21">
        <f>IF(F8&lt;=450000,0,MAX(0,P8*0.06-MIN(50000,P8)*0.03))</f>
        <v/>
      </c>
      <c r="S8" s="21">
        <f>IF(F8&lt;=450000,0,MAX(0,P8*0.04-MIN(50000,P8)*0.02))</f>
        <v/>
      </c>
      <c r="T8" s="21">
        <f>IF(F8&lt;=450000,0,MAX(0,Q8*0.06-MIN(50000,Q8)*0.03))</f>
        <v/>
      </c>
      <c r="U8" s="21">
        <f>IF(F8&lt;=450000,0,MAX(0,Q8*0.04-MIN(50000,Q8)*0.02))</f>
        <v/>
      </c>
      <c r="V8" s="21">
        <f>50000+MAX(0,G8-480000)</f>
        <v/>
      </c>
      <c r="W8" s="21">
        <f>P8-V8</f>
        <v/>
      </c>
      <c r="X8" s="21">
        <f>Q8-V8</f>
        <v/>
      </c>
      <c r="Y8" s="22">
        <f>IF(W8&lt;0,0.9,LOOKUP(W8,{0,1950001,3300001,6950001,9000001,18000001,40000001},{0.84895,0.7979,0.6958,0.66517,0.56307,0.4916,0.44055}))</f>
        <v/>
      </c>
      <c r="Z8" s="22">
        <f>IF(X8&lt;0,0.9,LOOKUP(X8,{0,1950001,3300001,6950001,9000001,18000001,40000001},{0.84895,0.7979,0.6958,0.66517,0.56307,0.4916,0.44055}))</f>
        <v/>
      </c>
      <c r="AA8" s="22">
        <f>IF(W8&lt;0,0,CHOOSE(MATCH(W8,{0,1950001,3300001,6950001,9000001},1),5.105/84.895,10.21/79.79,20.42/69.58,23.483/66.517,33.693/56.307))</f>
        <v/>
      </c>
      <c r="AB8" s="21">
        <f>IF(C8&lt;=2000,0,(MIN(C8,ROUNDDOWN(F8*0.3,0))-2000)*0.1)</f>
        <v/>
      </c>
      <c r="AC8" s="21">
        <f>IF(C8&lt;=2000,0,MIN((C8-2000)*Y8,(R8+S8)*0.2))</f>
        <v/>
      </c>
      <c r="AD8" s="21">
        <f>IF(C8&lt;=2000,0,MIN((C8-2000)*Z8,(T8+U8)*0.2))</f>
        <v/>
      </c>
      <c r="AE8" s="21">
        <f>AC8*AA8</f>
        <v/>
      </c>
      <c r="AF8" s="21">
        <f>ROUNDDOWN(R8,-2)+ROUNDDOWN(S8,-2)</f>
        <v/>
      </c>
      <c r="AG8" s="21">
        <f>ROUNDDOWN(MAX(0,R8-(AB8+AC8+AE8)*0.6),-2)+ROUNDDOWN(MAX(0,S8-(AB8+AC8+AE8)*0.4),-2)</f>
        <v/>
      </c>
      <c r="AH8" s="21">
        <f>ROUNDDOWN(MAX(0,T8-(AB8+AD8)*0.6),-2)+ROUNDDOWN(MAX(0,U8-(AB8+AD8)*0.4),-2)</f>
        <v/>
      </c>
      <c r="AI8" s="21">
        <f>ROUNDDOWN(T8,-2)+ROUNDDOWN(U8,-2)</f>
        <v/>
      </c>
      <c r="AJ8" s="21">
        <f>M8+AF8</f>
        <v/>
      </c>
      <c r="AK8" s="21">
        <f>M8+AG8</f>
        <v/>
      </c>
      <c r="AL8" s="21">
        <f>N8+AH8</f>
        <v/>
      </c>
      <c r="AM8" s="21">
        <f>O8+AI8</f>
        <v/>
      </c>
      <c r="AN8" s="21">
        <f>N8+AI8</f>
        <v/>
      </c>
      <c r="AO8" s="21">
        <f>ROUNDDOWN((R8+S8)*0.2/Y8+2000,0)</f>
        <v/>
      </c>
      <c r="AP8" s="21">
        <f>ROUNDDOWN((T8+U8)*0.2/Z8+2000,0)</f>
        <v/>
      </c>
      <c r="AQ8" s="21">
        <f>AL8-AK8</f>
        <v/>
      </c>
      <c r="AR8" s="21">
        <f>AM8-AK8</f>
        <v/>
      </c>
      <c r="AS8" s="21">
        <f>AM8-AL8</f>
        <v/>
      </c>
      <c r="AT8" s="21">
        <f>AK8+C8-AJ8</f>
        <v/>
      </c>
      <c r="AU8" s="21">
        <f>AL8+C8-AM8</f>
        <v/>
      </c>
      <c r="AV8" s="21">
        <f>AN8+C8-AM8</f>
        <v/>
      </c>
    </row>
    <row r="9">
      <c r="A9" t="inlineStr">
        <is>
          <t>医療費の境目</t>
        </is>
      </c>
      <c r="B9" s="21">
        <f>'3_医療費の境目'!$B$3</f>
        <v/>
      </c>
      <c r="C9" s="21">
        <f>IF('3_医療費の境目'!$B$4="",AO9,'3_医療費の境目'!$B$4)</f>
        <v/>
      </c>
      <c r="D9" s="21">
        <f>'3_医療費の境目'!D9</f>
        <v/>
      </c>
      <c r="E9" s="21">
        <f>ROUND(MIN(B9/12,650000)*12*0.0915+MIN(B9/12,1390000)*12*(0.0504+0)+B9*0.005,0)</f>
        <v/>
      </c>
      <c r="F9" s="21">
        <f>IF(B9&lt;741000,0,IF(B9&lt;2191000,B9-740000,IF(B9&lt;2193000,1451000,IF(B9&lt;2196000,1453000,IF(B9&lt;2200000,1456000,IF(B9&lt;3600000,ROUND(ROUNDDOWN(B9/4,-3)*2.8,0)-80000,IF(B9&lt;6600000,ROUND(ROUNDDOWN(B9/4,-3)*3.2,0)-440000,IF(B9&lt;8500000,ROUNDDOWN(B9*0.9,0)-1100000,B9-1950000))))))))</f>
        <v/>
      </c>
      <c r="G9" s="21">
        <f>IF(F9&gt;23500000,NA(),IF(F9&lt;=4890000,1040000,IF(F9&lt;=6550000,670000,620000)))</f>
        <v/>
      </c>
      <c r="H9" s="21">
        <f>IF(D9&lt;=0,0,MAX(0,MIN(2000000,D9-MIN(100000,ROUNDDOWN(F9*0.05,0)))))</f>
        <v/>
      </c>
      <c r="I9" s="21">
        <f>IF(C9&lt;=2000,0,MIN(C9,ROUNDDOWN(F9*0.4,0))-2000)</f>
        <v/>
      </c>
      <c r="J9" s="21">
        <f>MAX(0,ROUNDDOWN(F9-E9-G9,-3))</f>
        <v/>
      </c>
      <c r="K9" s="21">
        <f>MAX(0,ROUNDDOWN(F9-E9-G9-H9-I9,-3))</f>
        <v/>
      </c>
      <c r="L9" s="21">
        <f>MAX(0,ROUNDDOWN(F9-E9-G9-H9,-3))</f>
        <v/>
      </c>
      <c r="M9" s="21">
        <f>IF(J9&lt;=0,0,ROUNDDOWN((J9*LOOKUP(J9,{0,1950001,3300001,6950001,9000001,18000001,40000001},{0.05,0.1,0.2,0.23,0.33,0.4,0.45})-LOOKUP(J9,{0,1950001,3300001,6950001,9000001,18000001,40000001},{0,97500,427500,636000,1536000,2796000,4796000}))*1.021,-2))</f>
        <v/>
      </c>
      <c r="N9" s="21">
        <f>IF(K9&lt;=0,0,ROUNDDOWN((K9*LOOKUP(K9,{0,1950001,3300001,6950001,9000001,18000001,40000001},{0.05,0.1,0.2,0.23,0.33,0.4,0.45})-LOOKUP(K9,{0,1950001,3300001,6950001,9000001,18000001,40000001},{0,97500,427500,636000,1536000,2796000,4796000}))*1.021,-2))</f>
        <v/>
      </c>
      <c r="O9" s="21">
        <f>IF(L9&lt;=0,0,ROUNDDOWN((L9*LOOKUP(L9,{0,1950001,3300001,6950001,9000001,18000001,40000001},{0.05,0.1,0.2,0.23,0.33,0.4,0.45})-LOOKUP(L9,{0,1950001,3300001,6950001,9000001,18000001,40000001},{0,97500,427500,636000,1536000,2796000,4796000}))*1.021,-2))</f>
        <v/>
      </c>
      <c r="P9" s="21">
        <f>MAX(0,ROUNDDOWN(F9-E9-430000,-3))</f>
        <v/>
      </c>
      <c r="Q9" s="21">
        <f>MAX(0,ROUNDDOWN(F9-E9-430000-H9,-3))</f>
        <v/>
      </c>
      <c r="R9" s="21">
        <f>IF(F9&lt;=450000,0,MAX(0,P9*0.06-MIN(50000,P9)*0.03))</f>
        <v/>
      </c>
      <c r="S9" s="21">
        <f>IF(F9&lt;=450000,0,MAX(0,P9*0.04-MIN(50000,P9)*0.02))</f>
        <v/>
      </c>
      <c r="T9" s="21">
        <f>IF(F9&lt;=450000,0,MAX(0,Q9*0.06-MIN(50000,Q9)*0.03))</f>
        <v/>
      </c>
      <c r="U9" s="21">
        <f>IF(F9&lt;=450000,0,MAX(0,Q9*0.04-MIN(50000,Q9)*0.02))</f>
        <v/>
      </c>
      <c r="V9" s="21">
        <f>50000+MAX(0,G9-480000)</f>
        <v/>
      </c>
      <c r="W9" s="21">
        <f>P9-V9</f>
        <v/>
      </c>
      <c r="X9" s="21">
        <f>Q9-V9</f>
        <v/>
      </c>
      <c r="Y9" s="22">
        <f>IF(W9&lt;0,0.9,LOOKUP(W9,{0,1950001,3300001,6950001,9000001,18000001,40000001},{0.84895,0.7979,0.6958,0.66517,0.56307,0.4916,0.44055}))</f>
        <v/>
      </c>
      <c r="Z9" s="22">
        <f>IF(X9&lt;0,0.9,LOOKUP(X9,{0,1950001,3300001,6950001,9000001,18000001,40000001},{0.84895,0.7979,0.6958,0.66517,0.56307,0.4916,0.44055}))</f>
        <v/>
      </c>
      <c r="AA9" s="22">
        <f>IF(W9&lt;0,0,CHOOSE(MATCH(W9,{0,1950001,3300001,6950001,9000001},1),5.105/84.895,10.21/79.79,20.42/69.58,23.483/66.517,33.693/56.307))</f>
        <v/>
      </c>
      <c r="AB9" s="21">
        <f>IF(C9&lt;=2000,0,(MIN(C9,ROUNDDOWN(F9*0.3,0))-2000)*0.1)</f>
        <v/>
      </c>
      <c r="AC9" s="21">
        <f>IF(C9&lt;=2000,0,MIN((C9-2000)*Y9,(R9+S9)*0.2))</f>
        <v/>
      </c>
      <c r="AD9" s="21">
        <f>IF(C9&lt;=2000,0,MIN((C9-2000)*Z9,(T9+U9)*0.2))</f>
        <v/>
      </c>
      <c r="AE9" s="21">
        <f>AC9*AA9</f>
        <v/>
      </c>
      <c r="AF9" s="21">
        <f>ROUNDDOWN(R9,-2)+ROUNDDOWN(S9,-2)</f>
        <v/>
      </c>
      <c r="AG9" s="21">
        <f>ROUNDDOWN(MAX(0,R9-(AB9+AC9+AE9)*0.6),-2)+ROUNDDOWN(MAX(0,S9-(AB9+AC9+AE9)*0.4),-2)</f>
        <v/>
      </c>
      <c r="AH9" s="21">
        <f>ROUNDDOWN(MAX(0,T9-(AB9+AD9)*0.6),-2)+ROUNDDOWN(MAX(0,U9-(AB9+AD9)*0.4),-2)</f>
        <v/>
      </c>
      <c r="AI9" s="21">
        <f>ROUNDDOWN(T9,-2)+ROUNDDOWN(U9,-2)</f>
        <v/>
      </c>
      <c r="AJ9" s="21">
        <f>M9+AF9</f>
        <v/>
      </c>
      <c r="AK9" s="21">
        <f>M9+AG9</f>
        <v/>
      </c>
      <c r="AL9" s="21">
        <f>N9+AH9</f>
        <v/>
      </c>
      <c r="AM9" s="21">
        <f>O9+AI9</f>
        <v/>
      </c>
      <c r="AN9" s="21">
        <f>N9+AI9</f>
        <v/>
      </c>
      <c r="AO9" s="21">
        <f>ROUNDDOWN((R9+S9)*0.2/Y9+2000,0)</f>
        <v/>
      </c>
      <c r="AP9" s="21">
        <f>ROUNDDOWN((T9+U9)*0.2/Z9+2000,0)</f>
        <v/>
      </c>
      <c r="AQ9" s="21">
        <f>AL9-AK9</f>
        <v/>
      </c>
      <c r="AR9" s="21">
        <f>AM9-AK9</f>
        <v/>
      </c>
      <c r="AS9" s="21">
        <f>AM9-AL9</f>
        <v/>
      </c>
      <c r="AT9" s="21">
        <f>AK9+C9-AJ9</f>
        <v/>
      </c>
      <c r="AU9" s="21">
        <f>AL9+C9-AM9</f>
        <v/>
      </c>
      <c r="AV9" s="21">
        <f>AN9+C9-AM9</f>
        <v/>
      </c>
    </row>
    <row r="10">
      <c r="A10" t="inlineStr">
        <is>
          <t>医療費の境目</t>
        </is>
      </c>
      <c r="B10" s="21">
        <f>'3_医療費の境目'!$B$3</f>
        <v/>
      </c>
      <c r="C10" s="21">
        <f>IF('3_医療費の境目'!$B$4="",AO10,'3_医療費の境目'!$B$4)</f>
        <v/>
      </c>
      <c r="D10" s="21">
        <f>'3_医療費の境目'!D10</f>
        <v/>
      </c>
      <c r="E10" s="21">
        <f>ROUND(MIN(B10/12,650000)*12*0.0915+MIN(B10/12,1390000)*12*(0.0504+0)+B10*0.005,0)</f>
        <v/>
      </c>
      <c r="F10" s="21">
        <f>IF(B10&lt;741000,0,IF(B10&lt;2191000,B10-740000,IF(B10&lt;2193000,1451000,IF(B10&lt;2196000,1453000,IF(B10&lt;2200000,1456000,IF(B10&lt;3600000,ROUND(ROUNDDOWN(B10/4,-3)*2.8,0)-80000,IF(B10&lt;6600000,ROUND(ROUNDDOWN(B10/4,-3)*3.2,0)-440000,IF(B10&lt;8500000,ROUNDDOWN(B10*0.9,0)-1100000,B10-1950000))))))))</f>
        <v/>
      </c>
      <c r="G10" s="21">
        <f>IF(F10&gt;23500000,NA(),IF(F10&lt;=4890000,1040000,IF(F10&lt;=6550000,670000,620000)))</f>
        <v/>
      </c>
      <c r="H10" s="21">
        <f>IF(D10&lt;=0,0,MAX(0,MIN(2000000,D10-MIN(100000,ROUNDDOWN(F10*0.05,0)))))</f>
        <v/>
      </c>
      <c r="I10" s="21">
        <f>IF(C10&lt;=2000,0,MIN(C10,ROUNDDOWN(F10*0.4,0))-2000)</f>
        <v/>
      </c>
      <c r="J10" s="21">
        <f>MAX(0,ROUNDDOWN(F10-E10-G10,-3))</f>
        <v/>
      </c>
      <c r="K10" s="21">
        <f>MAX(0,ROUNDDOWN(F10-E10-G10-H10-I10,-3))</f>
        <v/>
      </c>
      <c r="L10" s="21">
        <f>MAX(0,ROUNDDOWN(F10-E10-G10-H10,-3))</f>
        <v/>
      </c>
      <c r="M10" s="21">
        <f>IF(J10&lt;=0,0,ROUNDDOWN((J10*LOOKUP(J10,{0,1950001,3300001,6950001,9000001,18000001,40000001},{0.05,0.1,0.2,0.23,0.33,0.4,0.45})-LOOKUP(J10,{0,1950001,3300001,6950001,9000001,18000001,40000001},{0,97500,427500,636000,1536000,2796000,4796000}))*1.021,-2))</f>
        <v/>
      </c>
      <c r="N10" s="21">
        <f>IF(K10&lt;=0,0,ROUNDDOWN((K10*LOOKUP(K10,{0,1950001,3300001,6950001,9000001,18000001,40000001},{0.05,0.1,0.2,0.23,0.33,0.4,0.45})-LOOKUP(K10,{0,1950001,3300001,6950001,9000001,18000001,40000001},{0,97500,427500,636000,1536000,2796000,4796000}))*1.021,-2))</f>
        <v/>
      </c>
      <c r="O10" s="21">
        <f>IF(L10&lt;=0,0,ROUNDDOWN((L10*LOOKUP(L10,{0,1950001,3300001,6950001,9000001,18000001,40000001},{0.05,0.1,0.2,0.23,0.33,0.4,0.45})-LOOKUP(L10,{0,1950001,3300001,6950001,9000001,18000001,40000001},{0,97500,427500,636000,1536000,2796000,4796000}))*1.021,-2))</f>
        <v/>
      </c>
      <c r="P10" s="21">
        <f>MAX(0,ROUNDDOWN(F10-E10-430000,-3))</f>
        <v/>
      </c>
      <c r="Q10" s="21">
        <f>MAX(0,ROUNDDOWN(F10-E10-430000-H10,-3))</f>
        <v/>
      </c>
      <c r="R10" s="21">
        <f>IF(F10&lt;=450000,0,MAX(0,P10*0.06-MIN(50000,P10)*0.03))</f>
        <v/>
      </c>
      <c r="S10" s="21">
        <f>IF(F10&lt;=450000,0,MAX(0,P10*0.04-MIN(50000,P10)*0.02))</f>
        <v/>
      </c>
      <c r="T10" s="21">
        <f>IF(F10&lt;=450000,0,MAX(0,Q10*0.06-MIN(50000,Q10)*0.03))</f>
        <v/>
      </c>
      <c r="U10" s="21">
        <f>IF(F10&lt;=450000,0,MAX(0,Q10*0.04-MIN(50000,Q10)*0.02))</f>
        <v/>
      </c>
      <c r="V10" s="21">
        <f>50000+MAX(0,G10-480000)</f>
        <v/>
      </c>
      <c r="W10" s="21">
        <f>P10-V10</f>
        <v/>
      </c>
      <c r="X10" s="21">
        <f>Q10-V10</f>
        <v/>
      </c>
      <c r="Y10" s="22">
        <f>IF(W10&lt;0,0.9,LOOKUP(W10,{0,1950001,3300001,6950001,9000001,18000001,40000001},{0.84895,0.7979,0.6958,0.66517,0.56307,0.4916,0.44055}))</f>
        <v/>
      </c>
      <c r="Z10" s="22">
        <f>IF(X10&lt;0,0.9,LOOKUP(X10,{0,1950001,3300001,6950001,9000001,18000001,40000001},{0.84895,0.7979,0.6958,0.66517,0.56307,0.4916,0.44055}))</f>
        <v/>
      </c>
      <c r="AA10" s="22">
        <f>IF(W10&lt;0,0,CHOOSE(MATCH(W10,{0,1950001,3300001,6950001,9000001},1),5.105/84.895,10.21/79.79,20.42/69.58,23.483/66.517,33.693/56.307))</f>
        <v/>
      </c>
      <c r="AB10" s="21">
        <f>IF(C10&lt;=2000,0,(MIN(C10,ROUNDDOWN(F10*0.3,0))-2000)*0.1)</f>
        <v/>
      </c>
      <c r="AC10" s="21">
        <f>IF(C10&lt;=2000,0,MIN((C10-2000)*Y10,(R10+S10)*0.2))</f>
        <v/>
      </c>
      <c r="AD10" s="21">
        <f>IF(C10&lt;=2000,0,MIN((C10-2000)*Z10,(T10+U10)*0.2))</f>
        <v/>
      </c>
      <c r="AE10" s="21">
        <f>AC10*AA10</f>
        <v/>
      </c>
      <c r="AF10" s="21">
        <f>ROUNDDOWN(R10,-2)+ROUNDDOWN(S10,-2)</f>
        <v/>
      </c>
      <c r="AG10" s="21">
        <f>ROUNDDOWN(MAX(0,R10-(AB10+AC10+AE10)*0.6),-2)+ROUNDDOWN(MAX(0,S10-(AB10+AC10+AE10)*0.4),-2)</f>
        <v/>
      </c>
      <c r="AH10" s="21">
        <f>ROUNDDOWN(MAX(0,T10-(AB10+AD10)*0.6),-2)+ROUNDDOWN(MAX(0,U10-(AB10+AD10)*0.4),-2)</f>
        <v/>
      </c>
      <c r="AI10" s="21">
        <f>ROUNDDOWN(T10,-2)+ROUNDDOWN(U10,-2)</f>
        <v/>
      </c>
      <c r="AJ10" s="21">
        <f>M10+AF10</f>
        <v/>
      </c>
      <c r="AK10" s="21">
        <f>M10+AG10</f>
        <v/>
      </c>
      <c r="AL10" s="21">
        <f>N10+AH10</f>
        <v/>
      </c>
      <c r="AM10" s="21">
        <f>O10+AI10</f>
        <v/>
      </c>
      <c r="AN10" s="21">
        <f>N10+AI10</f>
        <v/>
      </c>
      <c r="AO10" s="21">
        <f>ROUNDDOWN((R10+S10)*0.2/Y10+2000,0)</f>
        <v/>
      </c>
      <c r="AP10" s="21">
        <f>ROUNDDOWN((T10+U10)*0.2/Z10+2000,0)</f>
        <v/>
      </c>
      <c r="AQ10" s="21">
        <f>AL10-AK10</f>
        <v/>
      </c>
      <c r="AR10" s="21">
        <f>AM10-AK10</f>
        <v/>
      </c>
      <c r="AS10" s="21">
        <f>AM10-AL10</f>
        <v/>
      </c>
      <c r="AT10" s="21">
        <f>AK10+C10-AJ10</f>
        <v/>
      </c>
      <c r="AU10" s="21">
        <f>AL10+C10-AM10</f>
        <v/>
      </c>
      <c r="AV10" s="21">
        <f>AN10+C10-AM10</f>
        <v/>
      </c>
    </row>
    <row r="11">
      <c r="A11" t="inlineStr">
        <is>
          <t>医療費の境目</t>
        </is>
      </c>
      <c r="B11" s="21">
        <f>'3_医療費の境目'!$B$3</f>
        <v/>
      </c>
      <c r="C11" s="21">
        <f>IF('3_医療費の境目'!$B$4="",AO11,'3_医療費の境目'!$B$4)</f>
        <v/>
      </c>
      <c r="D11" s="21">
        <f>'3_医療費の境目'!D11</f>
        <v/>
      </c>
      <c r="E11" s="21">
        <f>ROUND(MIN(B11/12,650000)*12*0.0915+MIN(B11/12,1390000)*12*(0.0504+0)+B11*0.005,0)</f>
        <v/>
      </c>
      <c r="F11" s="21">
        <f>IF(B11&lt;741000,0,IF(B11&lt;2191000,B11-740000,IF(B11&lt;2193000,1451000,IF(B11&lt;2196000,1453000,IF(B11&lt;2200000,1456000,IF(B11&lt;3600000,ROUND(ROUNDDOWN(B11/4,-3)*2.8,0)-80000,IF(B11&lt;6600000,ROUND(ROUNDDOWN(B11/4,-3)*3.2,0)-440000,IF(B11&lt;8500000,ROUNDDOWN(B11*0.9,0)-1100000,B11-1950000))))))))</f>
        <v/>
      </c>
      <c r="G11" s="21">
        <f>IF(F11&gt;23500000,NA(),IF(F11&lt;=4890000,1040000,IF(F11&lt;=6550000,670000,620000)))</f>
        <v/>
      </c>
      <c r="H11" s="21">
        <f>IF(D11&lt;=0,0,MAX(0,MIN(2000000,D11-MIN(100000,ROUNDDOWN(F11*0.05,0)))))</f>
        <v/>
      </c>
      <c r="I11" s="21">
        <f>IF(C11&lt;=2000,0,MIN(C11,ROUNDDOWN(F11*0.4,0))-2000)</f>
        <v/>
      </c>
      <c r="J11" s="21">
        <f>MAX(0,ROUNDDOWN(F11-E11-G11,-3))</f>
        <v/>
      </c>
      <c r="K11" s="21">
        <f>MAX(0,ROUNDDOWN(F11-E11-G11-H11-I11,-3))</f>
        <v/>
      </c>
      <c r="L11" s="21">
        <f>MAX(0,ROUNDDOWN(F11-E11-G11-H11,-3))</f>
        <v/>
      </c>
      <c r="M11" s="21">
        <f>IF(J11&lt;=0,0,ROUNDDOWN((J11*LOOKUP(J11,{0,1950001,3300001,6950001,9000001,18000001,40000001},{0.05,0.1,0.2,0.23,0.33,0.4,0.45})-LOOKUP(J11,{0,1950001,3300001,6950001,9000001,18000001,40000001},{0,97500,427500,636000,1536000,2796000,4796000}))*1.021,-2))</f>
        <v/>
      </c>
      <c r="N11" s="21">
        <f>IF(K11&lt;=0,0,ROUNDDOWN((K11*LOOKUP(K11,{0,1950001,3300001,6950001,9000001,18000001,40000001},{0.05,0.1,0.2,0.23,0.33,0.4,0.45})-LOOKUP(K11,{0,1950001,3300001,6950001,9000001,18000001,40000001},{0,97500,427500,636000,1536000,2796000,4796000}))*1.021,-2))</f>
        <v/>
      </c>
      <c r="O11" s="21">
        <f>IF(L11&lt;=0,0,ROUNDDOWN((L11*LOOKUP(L11,{0,1950001,3300001,6950001,9000001,18000001,40000001},{0.05,0.1,0.2,0.23,0.33,0.4,0.45})-LOOKUP(L11,{0,1950001,3300001,6950001,9000001,18000001,40000001},{0,97500,427500,636000,1536000,2796000,4796000}))*1.021,-2))</f>
        <v/>
      </c>
      <c r="P11" s="21">
        <f>MAX(0,ROUNDDOWN(F11-E11-430000,-3))</f>
        <v/>
      </c>
      <c r="Q11" s="21">
        <f>MAX(0,ROUNDDOWN(F11-E11-430000-H11,-3))</f>
        <v/>
      </c>
      <c r="R11" s="21">
        <f>IF(F11&lt;=450000,0,MAX(0,P11*0.06-MIN(50000,P11)*0.03))</f>
        <v/>
      </c>
      <c r="S11" s="21">
        <f>IF(F11&lt;=450000,0,MAX(0,P11*0.04-MIN(50000,P11)*0.02))</f>
        <v/>
      </c>
      <c r="T11" s="21">
        <f>IF(F11&lt;=450000,0,MAX(0,Q11*0.06-MIN(50000,Q11)*0.03))</f>
        <v/>
      </c>
      <c r="U11" s="21">
        <f>IF(F11&lt;=450000,0,MAX(0,Q11*0.04-MIN(50000,Q11)*0.02))</f>
        <v/>
      </c>
      <c r="V11" s="21">
        <f>50000+MAX(0,G11-480000)</f>
        <v/>
      </c>
      <c r="W11" s="21">
        <f>P11-V11</f>
        <v/>
      </c>
      <c r="X11" s="21">
        <f>Q11-V11</f>
        <v/>
      </c>
      <c r="Y11" s="22">
        <f>IF(W11&lt;0,0.9,LOOKUP(W11,{0,1950001,3300001,6950001,9000001,18000001,40000001},{0.84895,0.7979,0.6958,0.66517,0.56307,0.4916,0.44055}))</f>
        <v/>
      </c>
      <c r="Z11" s="22">
        <f>IF(X11&lt;0,0.9,LOOKUP(X11,{0,1950001,3300001,6950001,9000001,18000001,40000001},{0.84895,0.7979,0.6958,0.66517,0.56307,0.4916,0.44055}))</f>
        <v/>
      </c>
      <c r="AA11" s="22">
        <f>IF(W11&lt;0,0,CHOOSE(MATCH(W11,{0,1950001,3300001,6950001,9000001},1),5.105/84.895,10.21/79.79,20.42/69.58,23.483/66.517,33.693/56.307))</f>
        <v/>
      </c>
      <c r="AB11" s="21">
        <f>IF(C11&lt;=2000,0,(MIN(C11,ROUNDDOWN(F11*0.3,0))-2000)*0.1)</f>
        <v/>
      </c>
      <c r="AC11" s="21">
        <f>IF(C11&lt;=2000,0,MIN((C11-2000)*Y11,(R11+S11)*0.2))</f>
        <v/>
      </c>
      <c r="AD11" s="21">
        <f>IF(C11&lt;=2000,0,MIN((C11-2000)*Z11,(T11+U11)*0.2))</f>
        <v/>
      </c>
      <c r="AE11" s="21">
        <f>AC11*AA11</f>
        <v/>
      </c>
      <c r="AF11" s="21">
        <f>ROUNDDOWN(R11,-2)+ROUNDDOWN(S11,-2)</f>
        <v/>
      </c>
      <c r="AG11" s="21">
        <f>ROUNDDOWN(MAX(0,R11-(AB11+AC11+AE11)*0.6),-2)+ROUNDDOWN(MAX(0,S11-(AB11+AC11+AE11)*0.4),-2)</f>
        <v/>
      </c>
      <c r="AH11" s="21">
        <f>ROUNDDOWN(MAX(0,T11-(AB11+AD11)*0.6),-2)+ROUNDDOWN(MAX(0,U11-(AB11+AD11)*0.4),-2)</f>
        <v/>
      </c>
      <c r="AI11" s="21">
        <f>ROUNDDOWN(T11,-2)+ROUNDDOWN(U11,-2)</f>
        <v/>
      </c>
      <c r="AJ11" s="21">
        <f>M11+AF11</f>
        <v/>
      </c>
      <c r="AK11" s="21">
        <f>M11+AG11</f>
        <v/>
      </c>
      <c r="AL11" s="21">
        <f>N11+AH11</f>
        <v/>
      </c>
      <c r="AM11" s="21">
        <f>O11+AI11</f>
        <v/>
      </c>
      <c r="AN11" s="21">
        <f>N11+AI11</f>
        <v/>
      </c>
      <c r="AO11" s="21">
        <f>ROUNDDOWN((R11+S11)*0.2/Y11+2000,0)</f>
        <v/>
      </c>
      <c r="AP11" s="21">
        <f>ROUNDDOWN((T11+U11)*0.2/Z11+2000,0)</f>
        <v/>
      </c>
      <c r="AQ11" s="21">
        <f>AL11-AK11</f>
        <v/>
      </c>
      <c r="AR11" s="21">
        <f>AM11-AK11</f>
        <v/>
      </c>
      <c r="AS11" s="21">
        <f>AM11-AL11</f>
        <v/>
      </c>
      <c r="AT11" s="21">
        <f>AK11+C11-AJ11</f>
        <v/>
      </c>
      <c r="AU11" s="21">
        <f>AL11+C11-AM11</f>
        <v/>
      </c>
      <c r="AV11" s="21">
        <f>AN11+C11-AM11</f>
        <v/>
      </c>
    </row>
    <row r="12">
      <c r="A12" t="inlineStr">
        <is>
          <t>医療費の境目</t>
        </is>
      </c>
      <c r="B12" s="21">
        <f>'3_医療費の境目'!$B$3</f>
        <v/>
      </c>
      <c r="C12" s="21">
        <f>IF('3_医療費の境目'!$B$4="",AO12,'3_医療費の境目'!$B$4)</f>
        <v/>
      </c>
      <c r="D12" s="21">
        <f>'3_医療費の境目'!D12</f>
        <v/>
      </c>
      <c r="E12" s="21">
        <f>ROUND(MIN(B12/12,650000)*12*0.0915+MIN(B12/12,1390000)*12*(0.0504+0)+B12*0.005,0)</f>
        <v/>
      </c>
      <c r="F12" s="21">
        <f>IF(B12&lt;741000,0,IF(B12&lt;2191000,B12-740000,IF(B12&lt;2193000,1451000,IF(B12&lt;2196000,1453000,IF(B12&lt;2200000,1456000,IF(B12&lt;3600000,ROUND(ROUNDDOWN(B12/4,-3)*2.8,0)-80000,IF(B12&lt;6600000,ROUND(ROUNDDOWN(B12/4,-3)*3.2,0)-440000,IF(B12&lt;8500000,ROUNDDOWN(B12*0.9,0)-1100000,B12-1950000))))))))</f>
        <v/>
      </c>
      <c r="G12" s="21">
        <f>IF(F12&gt;23500000,NA(),IF(F12&lt;=4890000,1040000,IF(F12&lt;=6550000,670000,620000)))</f>
        <v/>
      </c>
      <c r="H12" s="21">
        <f>IF(D12&lt;=0,0,MAX(0,MIN(2000000,D12-MIN(100000,ROUNDDOWN(F12*0.05,0)))))</f>
        <v/>
      </c>
      <c r="I12" s="21">
        <f>IF(C12&lt;=2000,0,MIN(C12,ROUNDDOWN(F12*0.4,0))-2000)</f>
        <v/>
      </c>
      <c r="J12" s="21">
        <f>MAX(0,ROUNDDOWN(F12-E12-G12,-3))</f>
        <v/>
      </c>
      <c r="K12" s="21">
        <f>MAX(0,ROUNDDOWN(F12-E12-G12-H12-I12,-3))</f>
        <v/>
      </c>
      <c r="L12" s="21">
        <f>MAX(0,ROUNDDOWN(F12-E12-G12-H12,-3))</f>
        <v/>
      </c>
      <c r="M12" s="21">
        <f>IF(J12&lt;=0,0,ROUNDDOWN((J12*LOOKUP(J12,{0,1950001,3300001,6950001,9000001,18000001,40000001},{0.05,0.1,0.2,0.23,0.33,0.4,0.45})-LOOKUP(J12,{0,1950001,3300001,6950001,9000001,18000001,40000001},{0,97500,427500,636000,1536000,2796000,4796000}))*1.021,-2))</f>
        <v/>
      </c>
      <c r="N12" s="21">
        <f>IF(K12&lt;=0,0,ROUNDDOWN((K12*LOOKUP(K12,{0,1950001,3300001,6950001,9000001,18000001,40000001},{0.05,0.1,0.2,0.23,0.33,0.4,0.45})-LOOKUP(K12,{0,1950001,3300001,6950001,9000001,18000001,40000001},{0,97500,427500,636000,1536000,2796000,4796000}))*1.021,-2))</f>
        <v/>
      </c>
      <c r="O12" s="21">
        <f>IF(L12&lt;=0,0,ROUNDDOWN((L12*LOOKUP(L12,{0,1950001,3300001,6950001,9000001,18000001,40000001},{0.05,0.1,0.2,0.23,0.33,0.4,0.45})-LOOKUP(L12,{0,1950001,3300001,6950001,9000001,18000001,40000001},{0,97500,427500,636000,1536000,2796000,4796000}))*1.021,-2))</f>
        <v/>
      </c>
      <c r="P12" s="21">
        <f>MAX(0,ROUNDDOWN(F12-E12-430000,-3))</f>
        <v/>
      </c>
      <c r="Q12" s="21">
        <f>MAX(0,ROUNDDOWN(F12-E12-430000-H12,-3))</f>
        <v/>
      </c>
      <c r="R12" s="21">
        <f>IF(F12&lt;=450000,0,MAX(0,P12*0.06-MIN(50000,P12)*0.03))</f>
        <v/>
      </c>
      <c r="S12" s="21">
        <f>IF(F12&lt;=450000,0,MAX(0,P12*0.04-MIN(50000,P12)*0.02))</f>
        <v/>
      </c>
      <c r="T12" s="21">
        <f>IF(F12&lt;=450000,0,MAX(0,Q12*0.06-MIN(50000,Q12)*0.03))</f>
        <v/>
      </c>
      <c r="U12" s="21">
        <f>IF(F12&lt;=450000,0,MAX(0,Q12*0.04-MIN(50000,Q12)*0.02))</f>
        <v/>
      </c>
      <c r="V12" s="21">
        <f>50000+MAX(0,G12-480000)</f>
        <v/>
      </c>
      <c r="W12" s="21">
        <f>P12-V12</f>
        <v/>
      </c>
      <c r="X12" s="21">
        <f>Q12-V12</f>
        <v/>
      </c>
      <c r="Y12" s="22">
        <f>IF(W12&lt;0,0.9,LOOKUP(W12,{0,1950001,3300001,6950001,9000001,18000001,40000001},{0.84895,0.7979,0.6958,0.66517,0.56307,0.4916,0.44055}))</f>
        <v/>
      </c>
      <c r="Z12" s="22">
        <f>IF(X12&lt;0,0.9,LOOKUP(X12,{0,1950001,3300001,6950001,9000001,18000001,40000001},{0.84895,0.7979,0.6958,0.66517,0.56307,0.4916,0.44055}))</f>
        <v/>
      </c>
      <c r="AA12" s="22">
        <f>IF(W12&lt;0,0,CHOOSE(MATCH(W12,{0,1950001,3300001,6950001,9000001},1),5.105/84.895,10.21/79.79,20.42/69.58,23.483/66.517,33.693/56.307))</f>
        <v/>
      </c>
      <c r="AB12" s="21">
        <f>IF(C12&lt;=2000,0,(MIN(C12,ROUNDDOWN(F12*0.3,0))-2000)*0.1)</f>
        <v/>
      </c>
      <c r="AC12" s="21">
        <f>IF(C12&lt;=2000,0,MIN((C12-2000)*Y12,(R12+S12)*0.2))</f>
        <v/>
      </c>
      <c r="AD12" s="21">
        <f>IF(C12&lt;=2000,0,MIN((C12-2000)*Z12,(T12+U12)*0.2))</f>
        <v/>
      </c>
      <c r="AE12" s="21">
        <f>AC12*AA12</f>
        <v/>
      </c>
      <c r="AF12" s="21">
        <f>ROUNDDOWN(R12,-2)+ROUNDDOWN(S12,-2)</f>
        <v/>
      </c>
      <c r="AG12" s="21">
        <f>ROUNDDOWN(MAX(0,R12-(AB12+AC12+AE12)*0.6),-2)+ROUNDDOWN(MAX(0,S12-(AB12+AC12+AE12)*0.4),-2)</f>
        <v/>
      </c>
      <c r="AH12" s="21">
        <f>ROUNDDOWN(MAX(0,T12-(AB12+AD12)*0.6),-2)+ROUNDDOWN(MAX(0,U12-(AB12+AD12)*0.4),-2)</f>
        <v/>
      </c>
      <c r="AI12" s="21">
        <f>ROUNDDOWN(T12,-2)+ROUNDDOWN(U12,-2)</f>
        <v/>
      </c>
      <c r="AJ12" s="21">
        <f>M12+AF12</f>
        <v/>
      </c>
      <c r="AK12" s="21">
        <f>M12+AG12</f>
        <v/>
      </c>
      <c r="AL12" s="21">
        <f>N12+AH12</f>
        <v/>
      </c>
      <c r="AM12" s="21">
        <f>O12+AI12</f>
        <v/>
      </c>
      <c r="AN12" s="21">
        <f>N12+AI12</f>
        <v/>
      </c>
      <c r="AO12" s="21">
        <f>ROUNDDOWN((R12+S12)*0.2/Y12+2000,0)</f>
        <v/>
      </c>
      <c r="AP12" s="21">
        <f>ROUNDDOWN((T12+U12)*0.2/Z12+2000,0)</f>
        <v/>
      </c>
      <c r="AQ12" s="21">
        <f>AL12-AK12</f>
        <v/>
      </c>
      <c r="AR12" s="21">
        <f>AM12-AK12</f>
        <v/>
      </c>
      <c r="AS12" s="21">
        <f>AM12-AL12</f>
        <v/>
      </c>
      <c r="AT12" s="21">
        <f>AK12+C12-AJ12</f>
        <v/>
      </c>
      <c r="AU12" s="21">
        <f>AL12+C12-AM12</f>
        <v/>
      </c>
      <c r="AV12" s="21">
        <f>AN12+C12-AM12</f>
        <v/>
      </c>
    </row>
    <row r="13">
      <c r="A13" t="inlineStr">
        <is>
          <t>医療費の境目</t>
        </is>
      </c>
      <c r="B13" s="21">
        <f>'3_医療費の境目'!$B$3</f>
        <v/>
      </c>
      <c r="C13" s="21">
        <f>IF('3_医療費の境目'!$B$4="",AO13,'3_医療費の境目'!$B$4)</f>
        <v/>
      </c>
      <c r="D13" s="21">
        <f>'3_医療費の境目'!D13</f>
        <v/>
      </c>
      <c r="E13" s="21">
        <f>ROUND(MIN(B13/12,650000)*12*0.0915+MIN(B13/12,1390000)*12*(0.0504+0)+B13*0.005,0)</f>
        <v/>
      </c>
      <c r="F13" s="21">
        <f>IF(B13&lt;741000,0,IF(B13&lt;2191000,B13-740000,IF(B13&lt;2193000,1451000,IF(B13&lt;2196000,1453000,IF(B13&lt;2200000,1456000,IF(B13&lt;3600000,ROUND(ROUNDDOWN(B13/4,-3)*2.8,0)-80000,IF(B13&lt;6600000,ROUND(ROUNDDOWN(B13/4,-3)*3.2,0)-440000,IF(B13&lt;8500000,ROUNDDOWN(B13*0.9,0)-1100000,B13-1950000))))))))</f>
        <v/>
      </c>
      <c r="G13" s="21">
        <f>IF(F13&gt;23500000,NA(),IF(F13&lt;=4890000,1040000,IF(F13&lt;=6550000,670000,620000)))</f>
        <v/>
      </c>
      <c r="H13" s="21">
        <f>IF(D13&lt;=0,0,MAX(0,MIN(2000000,D13-MIN(100000,ROUNDDOWN(F13*0.05,0)))))</f>
        <v/>
      </c>
      <c r="I13" s="21">
        <f>IF(C13&lt;=2000,0,MIN(C13,ROUNDDOWN(F13*0.4,0))-2000)</f>
        <v/>
      </c>
      <c r="J13" s="21">
        <f>MAX(0,ROUNDDOWN(F13-E13-G13,-3))</f>
        <v/>
      </c>
      <c r="K13" s="21">
        <f>MAX(0,ROUNDDOWN(F13-E13-G13-H13-I13,-3))</f>
        <v/>
      </c>
      <c r="L13" s="21">
        <f>MAX(0,ROUNDDOWN(F13-E13-G13-H13,-3))</f>
        <v/>
      </c>
      <c r="M13" s="21">
        <f>IF(J13&lt;=0,0,ROUNDDOWN((J13*LOOKUP(J13,{0,1950001,3300001,6950001,9000001,18000001,40000001},{0.05,0.1,0.2,0.23,0.33,0.4,0.45})-LOOKUP(J13,{0,1950001,3300001,6950001,9000001,18000001,40000001},{0,97500,427500,636000,1536000,2796000,4796000}))*1.021,-2))</f>
        <v/>
      </c>
      <c r="N13" s="21">
        <f>IF(K13&lt;=0,0,ROUNDDOWN((K13*LOOKUP(K13,{0,1950001,3300001,6950001,9000001,18000001,40000001},{0.05,0.1,0.2,0.23,0.33,0.4,0.45})-LOOKUP(K13,{0,1950001,3300001,6950001,9000001,18000001,40000001},{0,97500,427500,636000,1536000,2796000,4796000}))*1.021,-2))</f>
        <v/>
      </c>
      <c r="O13" s="21">
        <f>IF(L13&lt;=0,0,ROUNDDOWN((L13*LOOKUP(L13,{0,1950001,3300001,6950001,9000001,18000001,40000001},{0.05,0.1,0.2,0.23,0.33,0.4,0.45})-LOOKUP(L13,{0,1950001,3300001,6950001,9000001,18000001,40000001},{0,97500,427500,636000,1536000,2796000,4796000}))*1.021,-2))</f>
        <v/>
      </c>
      <c r="P13" s="21">
        <f>MAX(0,ROUNDDOWN(F13-E13-430000,-3))</f>
        <v/>
      </c>
      <c r="Q13" s="21">
        <f>MAX(0,ROUNDDOWN(F13-E13-430000-H13,-3))</f>
        <v/>
      </c>
      <c r="R13" s="21">
        <f>IF(F13&lt;=450000,0,MAX(0,P13*0.06-MIN(50000,P13)*0.03))</f>
        <v/>
      </c>
      <c r="S13" s="21">
        <f>IF(F13&lt;=450000,0,MAX(0,P13*0.04-MIN(50000,P13)*0.02))</f>
        <v/>
      </c>
      <c r="T13" s="21">
        <f>IF(F13&lt;=450000,0,MAX(0,Q13*0.06-MIN(50000,Q13)*0.03))</f>
        <v/>
      </c>
      <c r="U13" s="21">
        <f>IF(F13&lt;=450000,0,MAX(0,Q13*0.04-MIN(50000,Q13)*0.02))</f>
        <v/>
      </c>
      <c r="V13" s="21">
        <f>50000+MAX(0,G13-480000)</f>
        <v/>
      </c>
      <c r="W13" s="21">
        <f>P13-V13</f>
        <v/>
      </c>
      <c r="X13" s="21">
        <f>Q13-V13</f>
        <v/>
      </c>
      <c r="Y13" s="22">
        <f>IF(W13&lt;0,0.9,LOOKUP(W13,{0,1950001,3300001,6950001,9000001,18000001,40000001},{0.84895,0.7979,0.6958,0.66517,0.56307,0.4916,0.44055}))</f>
        <v/>
      </c>
      <c r="Z13" s="22">
        <f>IF(X13&lt;0,0.9,LOOKUP(X13,{0,1950001,3300001,6950001,9000001,18000001,40000001},{0.84895,0.7979,0.6958,0.66517,0.56307,0.4916,0.44055}))</f>
        <v/>
      </c>
      <c r="AA13" s="22">
        <f>IF(W13&lt;0,0,CHOOSE(MATCH(W13,{0,1950001,3300001,6950001,9000001},1),5.105/84.895,10.21/79.79,20.42/69.58,23.483/66.517,33.693/56.307))</f>
        <v/>
      </c>
      <c r="AB13" s="21">
        <f>IF(C13&lt;=2000,0,(MIN(C13,ROUNDDOWN(F13*0.3,0))-2000)*0.1)</f>
        <v/>
      </c>
      <c r="AC13" s="21">
        <f>IF(C13&lt;=2000,0,MIN((C13-2000)*Y13,(R13+S13)*0.2))</f>
        <v/>
      </c>
      <c r="AD13" s="21">
        <f>IF(C13&lt;=2000,0,MIN((C13-2000)*Z13,(T13+U13)*0.2))</f>
        <v/>
      </c>
      <c r="AE13" s="21">
        <f>AC13*AA13</f>
        <v/>
      </c>
      <c r="AF13" s="21">
        <f>ROUNDDOWN(R13,-2)+ROUNDDOWN(S13,-2)</f>
        <v/>
      </c>
      <c r="AG13" s="21">
        <f>ROUNDDOWN(MAX(0,R13-(AB13+AC13+AE13)*0.6),-2)+ROUNDDOWN(MAX(0,S13-(AB13+AC13+AE13)*0.4),-2)</f>
        <v/>
      </c>
      <c r="AH13" s="21">
        <f>ROUNDDOWN(MAX(0,T13-(AB13+AD13)*0.6),-2)+ROUNDDOWN(MAX(0,U13-(AB13+AD13)*0.4),-2)</f>
        <v/>
      </c>
      <c r="AI13" s="21">
        <f>ROUNDDOWN(T13,-2)+ROUNDDOWN(U13,-2)</f>
        <v/>
      </c>
      <c r="AJ13" s="21">
        <f>M13+AF13</f>
        <v/>
      </c>
      <c r="AK13" s="21">
        <f>M13+AG13</f>
        <v/>
      </c>
      <c r="AL13" s="21">
        <f>N13+AH13</f>
        <v/>
      </c>
      <c r="AM13" s="21">
        <f>O13+AI13</f>
        <v/>
      </c>
      <c r="AN13" s="21">
        <f>N13+AI13</f>
        <v/>
      </c>
      <c r="AO13" s="21">
        <f>ROUNDDOWN((R13+S13)*0.2/Y13+2000,0)</f>
        <v/>
      </c>
      <c r="AP13" s="21">
        <f>ROUNDDOWN((T13+U13)*0.2/Z13+2000,0)</f>
        <v/>
      </c>
      <c r="AQ13" s="21">
        <f>AL13-AK13</f>
        <v/>
      </c>
      <c r="AR13" s="21">
        <f>AM13-AK13</f>
        <v/>
      </c>
      <c r="AS13" s="21">
        <f>AM13-AL13</f>
        <v/>
      </c>
      <c r="AT13" s="21">
        <f>AK13+C13-AJ13</f>
        <v/>
      </c>
      <c r="AU13" s="21">
        <f>AL13+C13-AM13</f>
        <v/>
      </c>
      <c r="AV13" s="21">
        <f>AN13+C13-AM13</f>
        <v/>
      </c>
    </row>
    <row r="14">
      <c r="A14" t="inlineStr">
        <is>
          <t>医療費の境目</t>
        </is>
      </c>
      <c r="B14" s="21">
        <f>'3_医療費の境目'!$B$3</f>
        <v/>
      </c>
      <c r="C14" s="21">
        <f>IF('3_医療費の境目'!$B$4="",AO14,'3_医療費の境目'!$B$4)</f>
        <v/>
      </c>
      <c r="D14" s="21">
        <f>'3_医療費の境目'!D14</f>
        <v/>
      </c>
      <c r="E14" s="21">
        <f>ROUND(MIN(B14/12,650000)*12*0.0915+MIN(B14/12,1390000)*12*(0.0504+0)+B14*0.005,0)</f>
        <v/>
      </c>
      <c r="F14" s="21">
        <f>IF(B14&lt;741000,0,IF(B14&lt;2191000,B14-740000,IF(B14&lt;2193000,1451000,IF(B14&lt;2196000,1453000,IF(B14&lt;2200000,1456000,IF(B14&lt;3600000,ROUND(ROUNDDOWN(B14/4,-3)*2.8,0)-80000,IF(B14&lt;6600000,ROUND(ROUNDDOWN(B14/4,-3)*3.2,0)-440000,IF(B14&lt;8500000,ROUNDDOWN(B14*0.9,0)-1100000,B14-1950000))))))))</f>
        <v/>
      </c>
      <c r="G14" s="21">
        <f>IF(F14&gt;23500000,NA(),IF(F14&lt;=4890000,1040000,IF(F14&lt;=6550000,670000,620000)))</f>
        <v/>
      </c>
      <c r="H14" s="21">
        <f>IF(D14&lt;=0,0,MAX(0,MIN(2000000,D14-MIN(100000,ROUNDDOWN(F14*0.05,0)))))</f>
        <v/>
      </c>
      <c r="I14" s="21">
        <f>IF(C14&lt;=2000,0,MIN(C14,ROUNDDOWN(F14*0.4,0))-2000)</f>
        <v/>
      </c>
      <c r="J14" s="21">
        <f>MAX(0,ROUNDDOWN(F14-E14-G14,-3))</f>
        <v/>
      </c>
      <c r="K14" s="21">
        <f>MAX(0,ROUNDDOWN(F14-E14-G14-H14-I14,-3))</f>
        <v/>
      </c>
      <c r="L14" s="21">
        <f>MAX(0,ROUNDDOWN(F14-E14-G14-H14,-3))</f>
        <v/>
      </c>
      <c r="M14" s="21">
        <f>IF(J14&lt;=0,0,ROUNDDOWN((J14*LOOKUP(J14,{0,1950001,3300001,6950001,9000001,18000001,40000001},{0.05,0.1,0.2,0.23,0.33,0.4,0.45})-LOOKUP(J14,{0,1950001,3300001,6950001,9000001,18000001,40000001},{0,97500,427500,636000,1536000,2796000,4796000}))*1.021,-2))</f>
        <v/>
      </c>
      <c r="N14" s="21">
        <f>IF(K14&lt;=0,0,ROUNDDOWN((K14*LOOKUP(K14,{0,1950001,3300001,6950001,9000001,18000001,40000001},{0.05,0.1,0.2,0.23,0.33,0.4,0.45})-LOOKUP(K14,{0,1950001,3300001,6950001,9000001,18000001,40000001},{0,97500,427500,636000,1536000,2796000,4796000}))*1.021,-2))</f>
        <v/>
      </c>
      <c r="O14" s="21">
        <f>IF(L14&lt;=0,0,ROUNDDOWN((L14*LOOKUP(L14,{0,1950001,3300001,6950001,9000001,18000001,40000001},{0.05,0.1,0.2,0.23,0.33,0.4,0.45})-LOOKUP(L14,{0,1950001,3300001,6950001,9000001,18000001,40000001},{0,97500,427500,636000,1536000,2796000,4796000}))*1.021,-2))</f>
        <v/>
      </c>
      <c r="P14" s="21">
        <f>MAX(0,ROUNDDOWN(F14-E14-430000,-3))</f>
        <v/>
      </c>
      <c r="Q14" s="21">
        <f>MAX(0,ROUNDDOWN(F14-E14-430000-H14,-3))</f>
        <v/>
      </c>
      <c r="R14" s="21">
        <f>IF(F14&lt;=450000,0,MAX(0,P14*0.06-MIN(50000,P14)*0.03))</f>
        <v/>
      </c>
      <c r="S14" s="21">
        <f>IF(F14&lt;=450000,0,MAX(0,P14*0.04-MIN(50000,P14)*0.02))</f>
        <v/>
      </c>
      <c r="T14" s="21">
        <f>IF(F14&lt;=450000,0,MAX(0,Q14*0.06-MIN(50000,Q14)*0.03))</f>
        <v/>
      </c>
      <c r="U14" s="21">
        <f>IF(F14&lt;=450000,0,MAX(0,Q14*0.04-MIN(50000,Q14)*0.02))</f>
        <v/>
      </c>
      <c r="V14" s="21">
        <f>50000+MAX(0,G14-480000)</f>
        <v/>
      </c>
      <c r="W14" s="21">
        <f>P14-V14</f>
        <v/>
      </c>
      <c r="X14" s="21">
        <f>Q14-V14</f>
        <v/>
      </c>
      <c r="Y14" s="22">
        <f>IF(W14&lt;0,0.9,LOOKUP(W14,{0,1950001,3300001,6950001,9000001,18000001,40000001},{0.84895,0.7979,0.6958,0.66517,0.56307,0.4916,0.44055}))</f>
        <v/>
      </c>
      <c r="Z14" s="22">
        <f>IF(X14&lt;0,0.9,LOOKUP(X14,{0,1950001,3300001,6950001,9000001,18000001,40000001},{0.84895,0.7979,0.6958,0.66517,0.56307,0.4916,0.44055}))</f>
        <v/>
      </c>
      <c r="AA14" s="22">
        <f>IF(W14&lt;0,0,CHOOSE(MATCH(W14,{0,1950001,3300001,6950001,9000001},1),5.105/84.895,10.21/79.79,20.42/69.58,23.483/66.517,33.693/56.307))</f>
        <v/>
      </c>
      <c r="AB14" s="21">
        <f>IF(C14&lt;=2000,0,(MIN(C14,ROUNDDOWN(F14*0.3,0))-2000)*0.1)</f>
        <v/>
      </c>
      <c r="AC14" s="21">
        <f>IF(C14&lt;=2000,0,MIN((C14-2000)*Y14,(R14+S14)*0.2))</f>
        <v/>
      </c>
      <c r="AD14" s="21">
        <f>IF(C14&lt;=2000,0,MIN((C14-2000)*Z14,(T14+U14)*0.2))</f>
        <v/>
      </c>
      <c r="AE14" s="21">
        <f>AC14*AA14</f>
        <v/>
      </c>
      <c r="AF14" s="21">
        <f>ROUNDDOWN(R14,-2)+ROUNDDOWN(S14,-2)</f>
        <v/>
      </c>
      <c r="AG14" s="21">
        <f>ROUNDDOWN(MAX(0,R14-(AB14+AC14+AE14)*0.6),-2)+ROUNDDOWN(MAX(0,S14-(AB14+AC14+AE14)*0.4),-2)</f>
        <v/>
      </c>
      <c r="AH14" s="21">
        <f>ROUNDDOWN(MAX(0,T14-(AB14+AD14)*0.6),-2)+ROUNDDOWN(MAX(0,U14-(AB14+AD14)*0.4),-2)</f>
        <v/>
      </c>
      <c r="AI14" s="21">
        <f>ROUNDDOWN(T14,-2)+ROUNDDOWN(U14,-2)</f>
        <v/>
      </c>
      <c r="AJ14" s="21">
        <f>M14+AF14</f>
        <v/>
      </c>
      <c r="AK14" s="21">
        <f>M14+AG14</f>
        <v/>
      </c>
      <c r="AL14" s="21">
        <f>N14+AH14</f>
        <v/>
      </c>
      <c r="AM14" s="21">
        <f>O14+AI14</f>
        <v/>
      </c>
      <c r="AN14" s="21">
        <f>N14+AI14</f>
        <v/>
      </c>
      <c r="AO14" s="21">
        <f>ROUNDDOWN((R14+S14)*0.2/Y14+2000,0)</f>
        <v/>
      </c>
      <c r="AP14" s="21">
        <f>ROUNDDOWN((T14+U14)*0.2/Z14+2000,0)</f>
        <v/>
      </c>
      <c r="AQ14" s="21">
        <f>AL14-AK14</f>
        <v/>
      </c>
      <c r="AR14" s="21">
        <f>AM14-AK14</f>
        <v/>
      </c>
      <c r="AS14" s="21">
        <f>AM14-AL14</f>
        <v/>
      </c>
      <c r="AT14" s="21">
        <f>AK14+C14-AJ14</f>
        <v/>
      </c>
      <c r="AU14" s="21">
        <f>AL14+C14-AM14</f>
        <v/>
      </c>
      <c r="AV14" s="21">
        <f>AN14+C14-AM14</f>
        <v/>
      </c>
    </row>
    <row r="15">
      <c r="A15" t="inlineStr">
        <is>
          <t>医療費の境目</t>
        </is>
      </c>
      <c r="B15" s="21">
        <f>'3_医療費の境目'!$B$3</f>
        <v/>
      </c>
      <c r="C15" s="21">
        <f>IF('3_医療費の境目'!$B$4="",AO15,'3_医療費の境目'!$B$4)</f>
        <v/>
      </c>
      <c r="D15" s="21">
        <f>'3_医療費の境目'!D15</f>
        <v/>
      </c>
      <c r="E15" s="21">
        <f>ROUND(MIN(B15/12,650000)*12*0.0915+MIN(B15/12,1390000)*12*(0.0504+0)+B15*0.005,0)</f>
        <v/>
      </c>
      <c r="F15" s="21">
        <f>IF(B15&lt;741000,0,IF(B15&lt;2191000,B15-740000,IF(B15&lt;2193000,1451000,IF(B15&lt;2196000,1453000,IF(B15&lt;2200000,1456000,IF(B15&lt;3600000,ROUND(ROUNDDOWN(B15/4,-3)*2.8,0)-80000,IF(B15&lt;6600000,ROUND(ROUNDDOWN(B15/4,-3)*3.2,0)-440000,IF(B15&lt;8500000,ROUNDDOWN(B15*0.9,0)-1100000,B15-1950000))))))))</f>
        <v/>
      </c>
      <c r="G15" s="21">
        <f>IF(F15&gt;23500000,NA(),IF(F15&lt;=4890000,1040000,IF(F15&lt;=6550000,670000,620000)))</f>
        <v/>
      </c>
      <c r="H15" s="21">
        <f>IF(D15&lt;=0,0,MAX(0,MIN(2000000,D15-MIN(100000,ROUNDDOWN(F15*0.05,0)))))</f>
        <v/>
      </c>
      <c r="I15" s="21">
        <f>IF(C15&lt;=2000,0,MIN(C15,ROUNDDOWN(F15*0.4,0))-2000)</f>
        <v/>
      </c>
      <c r="J15" s="21">
        <f>MAX(0,ROUNDDOWN(F15-E15-G15,-3))</f>
        <v/>
      </c>
      <c r="K15" s="21">
        <f>MAX(0,ROUNDDOWN(F15-E15-G15-H15-I15,-3))</f>
        <v/>
      </c>
      <c r="L15" s="21">
        <f>MAX(0,ROUNDDOWN(F15-E15-G15-H15,-3))</f>
        <v/>
      </c>
      <c r="M15" s="21">
        <f>IF(J15&lt;=0,0,ROUNDDOWN((J15*LOOKUP(J15,{0,1950001,3300001,6950001,9000001,18000001,40000001},{0.05,0.1,0.2,0.23,0.33,0.4,0.45})-LOOKUP(J15,{0,1950001,3300001,6950001,9000001,18000001,40000001},{0,97500,427500,636000,1536000,2796000,4796000}))*1.021,-2))</f>
        <v/>
      </c>
      <c r="N15" s="21">
        <f>IF(K15&lt;=0,0,ROUNDDOWN((K15*LOOKUP(K15,{0,1950001,3300001,6950001,9000001,18000001,40000001},{0.05,0.1,0.2,0.23,0.33,0.4,0.45})-LOOKUP(K15,{0,1950001,3300001,6950001,9000001,18000001,40000001},{0,97500,427500,636000,1536000,2796000,4796000}))*1.021,-2))</f>
        <v/>
      </c>
      <c r="O15" s="21">
        <f>IF(L15&lt;=0,0,ROUNDDOWN((L15*LOOKUP(L15,{0,1950001,3300001,6950001,9000001,18000001,40000001},{0.05,0.1,0.2,0.23,0.33,0.4,0.45})-LOOKUP(L15,{0,1950001,3300001,6950001,9000001,18000001,40000001},{0,97500,427500,636000,1536000,2796000,4796000}))*1.021,-2))</f>
        <v/>
      </c>
      <c r="P15" s="21">
        <f>MAX(0,ROUNDDOWN(F15-E15-430000,-3))</f>
        <v/>
      </c>
      <c r="Q15" s="21">
        <f>MAX(0,ROUNDDOWN(F15-E15-430000-H15,-3))</f>
        <v/>
      </c>
      <c r="R15" s="21">
        <f>IF(F15&lt;=450000,0,MAX(0,P15*0.06-MIN(50000,P15)*0.03))</f>
        <v/>
      </c>
      <c r="S15" s="21">
        <f>IF(F15&lt;=450000,0,MAX(0,P15*0.04-MIN(50000,P15)*0.02))</f>
        <v/>
      </c>
      <c r="T15" s="21">
        <f>IF(F15&lt;=450000,0,MAX(0,Q15*0.06-MIN(50000,Q15)*0.03))</f>
        <v/>
      </c>
      <c r="U15" s="21">
        <f>IF(F15&lt;=450000,0,MAX(0,Q15*0.04-MIN(50000,Q15)*0.02))</f>
        <v/>
      </c>
      <c r="V15" s="21">
        <f>50000+MAX(0,G15-480000)</f>
        <v/>
      </c>
      <c r="W15" s="21">
        <f>P15-V15</f>
        <v/>
      </c>
      <c r="X15" s="21">
        <f>Q15-V15</f>
        <v/>
      </c>
      <c r="Y15" s="22">
        <f>IF(W15&lt;0,0.9,LOOKUP(W15,{0,1950001,3300001,6950001,9000001,18000001,40000001},{0.84895,0.7979,0.6958,0.66517,0.56307,0.4916,0.44055}))</f>
        <v/>
      </c>
      <c r="Z15" s="22">
        <f>IF(X15&lt;0,0.9,LOOKUP(X15,{0,1950001,3300001,6950001,9000001,18000001,40000001},{0.84895,0.7979,0.6958,0.66517,0.56307,0.4916,0.44055}))</f>
        <v/>
      </c>
      <c r="AA15" s="22">
        <f>IF(W15&lt;0,0,CHOOSE(MATCH(W15,{0,1950001,3300001,6950001,9000001},1),5.105/84.895,10.21/79.79,20.42/69.58,23.483/66.517,33.693/56.307))</f>
        <v/>
      </c>
      <c r="AB15" s="21">
        <f>IF(C15&lt;=2000,0,(MIN(C15,ROUNDDOWN(F15*0.3,0))-2000)*0.1)</f>
        <v/>
      </c>
      <c r="AC15" s="21">
        <f>IF(C15&lt;=2000,0,MIN((C15-2000)*Y15,(R15+S15)*0.2))</f>
        <v/>
      </c>
      <c r="AD15" s="21">
        <f>IF(C15&lt;=2000,0,MIN((C15-2000)*Z15,(T15+U15)*0.2))</f>
        <v/>
      </c>
      <c r="AE15" s="21">
        <f>AC15*AA15</f>
        <v/>
      </c>
      <c r="AF15" s="21">
        <f>ROUNDDOWN(R15,-2)+ROUNDDOWN(S15,-2)</f>
        <v/>
      </c>
      <c r="AG15" s="21">
        <f>ROUNDDOWN(MAX(0,R15-(AB15+AC15+AE15)*0.6),-2)+ROUNDDOWN(MAX(0,S15-(AB15+AC15+AE15)*0.4),-2)</f>
        <v/>
      </c>
      <c r="AH15" s="21">
        <f>ROUNDDOWN(MAX(0,T15-(AB15+AD15)*0.6),-2)+ROUNDDOWN(MAX(0,U15-(AB15+AD15)*0.4),-2)</f>
        <v/>
      </c>
      <c r="AI15" s="21">
        <f>ROUNDDOWN(T15,-2)+ROUNDDOWN(U15,-2)</f>
        <v/>
      </c>
      <c r="AJ15" s="21">
        <f>M15+AF15</f>
        <v/>
      </c>
      <c r="AK15" s="21">
        <f>M15+AG15</f>
        <v/>
      </c>
      <c r="AL15" s="21">
        <f>N15+AH15</f>
        <v/>
      </c>
      <c r="AM15" s="21">
        <f>O15+AI15</f>
        <v/>
      </c>
      <c r="AN15" s="21">
        <f>N15+AI15</f>
        <v/>
      </c>
      <c r="AO15" s="21">
        <f>ROUNDDOWN((R15+S15)*0.2/Y15+2000,0)</f>
        <v/>
      </c>
      <c r="AP15" s="21">
        <f>ROUNDDOWN((T15+U15)*0.2/Z15+2000,0)</f>
        <v/>
      </c>
      <c r="AQ15" s="21">
        <f>AL15-AK15</f>
        <v/>
      </c>
      <c r="AR15" s="21">
        <f>AM15-AK15</f>
        <v/>
      </c>
      <c r="AS15" s="21">
        <f>AM15-AL15</f>
        <v/>
      </c>
      <c r="AT15" s="21">
        <f>AK15+C15-AJ15</f>
        <v/>
      </c>
      <c r="AU15" s="21">
        <f>AL15+C15-AM15</f>
        <v/>
      </c>
      <c r="AV15" s="21">
        <f>AN15+C15-AM15</f>
        <v/>
      </c>
    </row>
    <row r="16">
      <c r="A16" t="inlineStr">
        <is>
          <t>医療費の境目</t>
        </is>
      </c>
      <c r="B16" s="21">
        <f>'3_医療費の境目'!$B$3</f>
        <v/>
      </c>
      <c r="C16" s="21">
        <f>IF('3_医療費の境目'!$B$4="",AO16,'3_医療費の境目'!$B$4)</f>
        <v/>
      </c>
      <c r="D16" s="21">
        <f>'3_医療費の境目'!D16</f>
        <v/>
      </c>
      <c r="E16" s="21">
        <f>ROUND(MIN(B16/12,650000)*12*0.0915+MIN(B16/12,1390000)*12*(0.0504+0)+B16*0.005,0)</f>
        <v/>
      </c>
      <c r="F16" s="21">
        <f>IF(B16&lt;741000,0,IF(B16&lt;2191000,B16-740000,IF(B16&lt;2193000,1451000,IF(B16&lt;2196000,1453000,IF(B16&lt;2200000,1456000,IF(B16&lt;3600000,ROUND(ROUNDDOWN(B16/4,-3)*2.8,0)-80000,IF(B16&lt;6600000,ROUND(ROUNDDOWN(B16/4,-3)*3.2,0)-440000,IF(B16&lt;8500000,ROUNDDOWN(B16*0.9,0)-1100000,B16-1950000))))))))</f>
        <v/>
      </c>
      <c r="G16" s="21">
        <f>IF(F16&gt;23500000,NA(),IF(F16&lt;=4890000,1040000,IF(F16&lt;=6550000,670000,620000)))</f>
        <v/>
      </c>
      <c r="H16" s="21">
        <f>IF(D16&lt;=0,0,MAX(0,MIN(2000000,D16-MIN(100000,ROUNDDOWN(F16*0.05,0)))))</f>
        <v/>
      </c>
      <c r="I16" s="21">
        <f>IF(C16&lt;=2000,0,MIN(C16,ROUNDDOWN(F16*0.4,0))-2000)</f>
        <v/>
      </c>
      <c r="J16" s="21">
        <f>MAX(0,ROUNDDOWN(F16-E16-G16,-3))</f>
        <v/>
      </c>
      <c r="K16" s="21">
        <f>MAX(0,ROUNDDOWN(F16-E16-G16-H16-I16,-3))</f>
        <v/>
      </c>
      <c r="L16" s="21">
        <f>MAX(0,ROUNDDOWN(F16-E16-G16-H16,-3))</f>
        <v/>
      </c>
      <c r="M16" s="21">
        <f>IF(J16&lt;=0,0,ROUNDDOWN((J16*LOOKUP(J16,{0,1950001,3300001,6950001,9000001,18000001,40000001},{0.05,0.1,0.2,0.23,0.33,0.4,0.45})-LOOKUP(J16,{0,1950001,3300001,6950001,9000001,18000001,40000001},{0,97500,427500,636000,1536000,2796000,4796000}))*1.021,-2))</f>
        <v/>
      </c>
      <c r="N16" s="21">
        <f>IF(K16&lt;=0,0,ROUNDDOWN((K16*LOOKUP(K16,{0,1950001,3300001,6950001,9000001,18000001,40000001},{0.05,0.1,0.2,0.23,0.33,0.4,0.45})-LOOKUP(K16,{0,1950001,3300001,6950001,9000001,18000001,40000001},{0,97500,427500,636000,1536000,2796000,4796000}))*1.021,-2))</f>
        <v/>
      </c>
      <c r="O16" s="21">
        <f>IF(L16&lt;=0,0,ROUNDDOWN((L16*LOOKUP(L16,{0,1950001,3300001,6950001,9000001,18000001,40000001},{0.05,0.1,0.2,0.23,0.33,0.4,0.45})-LOOKUP(L16,{0,1950001,3300001,6950001,9000001,18000001,40000001},{0,97500,427500,636000,1536000,2796000,4796000}))*1.021,-2))</f>
        <v/>
      </c>
      <c r="P16" s="21">
        <f>MAX(0,ROUNDDOWN(F16-E16-430000,-3))</f>
        <v/>
      </c>
      <c r="Q16" s="21">
        <f>MAX(0,ROUNDDOWN(F16-E16-430000-H16,-3))</f>
        <v/>
      </c>
      <c r="R16" s="21">
        <f>IF(F16&lt;=450000,0,MAX(0,P16*0.06-MIN(50000,P16)*0.03))</f>
        <v/>
      </c>
      <c r="S16" s="21">
        <f>IF(F16&lt;=450000,0,MAX(0,P16*0.04-MIN(50000,P16)*0.02))</f>
        <v/>
      </c>
      <c r="T16" s="21">
        <f>IF(F16&lt;=450000,0,MAX(0,Q16*0.06-MIN(50000,Q16)*0.03))</f>
        <v/>
      </c>
      <c r="U16" s="21">
        <f>IF(F16&lt;=450000,0,MAX(0,Q16*0.04-MIN(50000,Q16)*0.02))</f>
        <v/>
      </c>
      <c r="V16" s="21">
        <f>50000+MAX(0,G16-480000)</f>
        <v/>
      </c>
      <c r="W16" s="21">
        <f>P16-V16</f>
        <v/>
      </c>
      <c r="X16" s="21">
        <f>Q16-V16</f>
        <v/>
      </c>
      <c r="Y16" s="22">
        <f>IF(W16&lt;0,0.9,LOOKUP(W16,{0,1950001,3300001,6950001,9000001,18000001,40000001},{0.84895,0.7979,0.6958,0.66517,0.56307,0.4916,0.44055}))</f>
        <v/>
      </c>
      <c r="Z16" s="22">
        <f>IF(X16&lt;0,0.9,LOOKUP(X16,{0,1950001,3300001,6950001,9000001,18000001,40000001},{0.84895,0.7979,0.6958,0.66517,0.56307,0.4916,0.44055}))</f>
        <v/>
      </c>
      <c r="AA16" s="22">
        <f>IF(W16&lt;0,0,CHOOSE(MATCH(W16,{0,1950001,3300001,6950001,9000001},1),5.105/84.895,10.21/79.79,20.42/69.58,23.483/66.517,33.693/56.307))</f>
        <v/>
      </c>
      <c r="AB16" s="21">
        <f>IF(C16&lt;=2000,0,(MIN(C16,ROUNDDOWN(F16*0.3,0))-2000)*0.1)</f>
        <v/>
      </c>
      <c r="AC16" s="21">
        <f>IF(C16&lt;=2000,0,MIN((C16-2000)*Y16,(R16+S16)*0.2))</f>
        <v/>
      </c>
      <c r="AD16" s="21">
        <f>IF(C16&lt;=2000,0,MIN((C16-2000)*Z16,(T16+U16)*0.2))</f>
        <v/>
      </c>
      <c r="AE16" s="21">
        <f>AC16*AA16</f>
        <v/>
      </c>
      <c r="AF16" s="21">
        <f>ROUNDDOWN(R16,-2)+ROUNDDOWN(S16,-2)</f>
        <v/>
      </c>
      <c r="AG16" s="21">
        <f>ROUNDDOWN(MAX(0,R16-(AB16+AC16+AE16)*0.6),-2)+ROUNDDOWN(MAX(0,S16-(AB16+AC16+AE16)*0.4),-2)</f>
        <v/>
      </c>
      <c r="AH16" s="21">
        <f>ROUNDDOWN(MAX(0,T16-(AB16+AD16)*0.6),-2)+ROUNDDOWN(MAX(0,U16-(AB16+AD16)*0.4),-2)</f>
        <v/>
      </c>
      <c r="AI16" s="21">
        <f>ROUNDDOWN(T16,-2)+ROUNDDOWN(U16,-2)</f>
        <v/>
      </c>
      <c r="AJ16" s="21">
        <f>M16+AF16</f>
        <v/>
      </c>
      <c r="AK16" s="21">
        <f>M16+AG16</f>
        <v/>
      </c>
      <c r="AL16" s="21">
        <f>N16+AH16</f>
        <v/>
      </c>
      <c r="AM16" s="21">
        <f>O16+AI16</f>
        <v/>
      </c>
      <c r="AN16" s="21">
        <f>N16+AI16</f>
        <v/>
      </c>
      <c r="AO16" s="21">
        <f>ROUNDDOWN((R16+S16)*0.2/Y16+2000,0)</f>
        <v/>
      </c>
      <c r="AP16" s="21">
        <f>ROUNDDOWN((T16+U16)*0.2/Z16+2000,0)</f>
        <v/>
      </c>
      <c r="AQ16" s="21">
        <f>AL16-AK16</f>
        <v/>
      </c>
      <c r="AR16" s="21">
        <f>AM16-AK16</f>
        <v/>
      </c>
      <c r="AS16" s="21">
        <f>AM16-AL16</f>
        <v/>
      </c>
      <c r="AT16" s="21">
        <f>AK16+C16-AJ16</f>
        <v/>
      </c>
      <c r="AU16" s="21">
        <f>AL16+C16-AM16</f>
        <v/>
      </c>
      <c r="AV16" s="21">
        <f>AN16+C16-AM16</f>
        <v/>
      </c>
    </row>
    <row r="17">
      <c r="A17" t="inlineStr">
        <is>
          <t>医療費の境目</t>
        </is>
      </c>
      <c r="B17" s="21">
        <f>'3_医療費の境目'!$B$3</f>
        <v/>
      </c>
      <c r="C17" s="21">
        <f>IF('3_医療費の境目'!$B$4="",AO17,'3_医療費の境目'!$B$4)</f>
        <v/>
      </c>
      <c r="D17" s="21">
        <f>'3_医療費の境目'!D17</f>
        <v/>
      </c>
      <c r="E17" s="21">
        <f>ROUND(MIN(B17/12,650000)*12*0.0915+MIN(B17/12,1390000)*12*(0.0504+0)+B17*0.005,0)</f>
        <v/>
      </c>
      <c r="F17" s="21">
        <f>IF(B17&lt;741000,0,IF(B17&lt;2191000,B17-740000,IF(B17&lt;2193000,1451000,IF(B17&lt;2196000,1453000,IF(B17&lt;2200000,1456000,IF(B17&lt;3600000,ROUND(ROUNDDOWN(B17/4,-3)*2.8,0)-80000,IF(B17&lt;6600000,ROUND(ROUNDDOWN(B17/4,-3)*3.2,0)-440000,IF(B17&lt;8500000,ROUNDDOWN(B17*0.9,0)-1100000,B17-1950000))))))))</f>
        <v/>
      </c>
      <c r="G17" s="21">
        <f>IF(F17&gt;23500000,NA(),IF(F17&lt;=4890000,1040000,IF(F17&lt;=6550000,670000,620000)))</f>
        <v/>
      </c>
      <c r="H17" s="21">
        <f>IF(D17&lt;=0,0,MAX(0,MIN(2000000,D17-MIN(100000,ROUNDDOWN(F17*0.05,0)))))</f>
        <v/>
      </c>
      <c r="I17" s="21">
        <f>IF(C17&lt;=2000,0,MIN(C17,ROUNDDOWN(F17*0.4,0))-2000)</f>
        <v/>
      </c>
      <c r="J17" s="21">
        <f>MAX(0,ROUNDDOWN(F17-E17-G17,-3))</f>
        <v/>
      </c>
      <c r="K17" s="21">
        <f>MAX(0,ROUNDDOWN(F17-E17-G17-H17-I17,-3))</f>
        <v/>
      </c>
      <c r="L17" s="21">
        <f>MAX(0,ROUNDDOWN(F17-E17-G17-H17,-3))</f>
        <v/>
      </c>
      <c r="M17" s="21">
        <f>IF(J17&lt;=0,0,ROUNDDOWN((J17*LOOKUP(J17,{0,1950001,3300001,6950001,9000001,18000001,40000001},{0.05,0.1,0.2,0.23,0.33,0.4,0.45})-LOOKUP(J17,{0,1950001,3300001,6950001,9000001,18000001,40000001},{0,97500,427500,636000,1536000,2796000,4796000}))*1.021,-2))</f>
        <v/>
      </c>
      <c r="N17" s="21">
        <f>IF(K17&lt;=0,0,ROUNDDOWN((K17*LOOKUP(K17,{0,1950001,3300001,6950001,9000001,18000001,40000001},{0.05,0.1,0.2,0.23,0.33,0.4,0.45})-LOOKUP(K17,{0,1950001,3300001,6950001,9000001,18000001,40000001},{0,97500,427500,636000,1536000,2796000,4796000}))*1.021,-2))</f>
        <v/>
      </c>
      <c r="O17" s="21">
        <f>IF(L17&lt;=0,0,ROUNDDOWN((L17*LOOKUP(L17,{0,1950001,3300001,6950001,9000001,18000001,40000001},{0.05,0.1,0.2,0.23,0.33,0.4,0.45})-LOOKUP(L17,{0,1950001,3300001,6950001,9000001,18000001,40000001},{0,97500,427500,636000,1536000,2796000,4796000}))*1.021,-2))</f>
        <v/>
      </c>
      <c r="P17" s="21">
        <f>MAX(0,ROUNDDOWN(F17-E17-430000,-3))</f>
        <v/>
      </c>
      <c r="Q17" s="21">
        <f>MAX(0,ROUNDDOWN(F17-E17-430000-H17,-3))</f>
        <v/>
      </c>
      <c r="R17" s="21">
        <f>IF(F17&lt;=450000,0,MAX(0,P17*0.06-MIN(50000,P17)*0.03))</f>
        <v/>
      </c>
      <c r="S17" s="21">
        <f>IF(F17&lt;=450000,0,MAX(0,P17*0.04-MIN(50000,P17)*0.02))</f>
        <v/>
      </c>
      <c r="T17" s="21">
        <f>IF(F17&lt;=450000,0,MAX(0,Q17*0.06-MIN(50000,Q17)*0.03))</f>
        <v/>
      </c>
      <c r="U17" s="21">
        <f>IF(F17&lt;=450000,0,MAX(0,Q17*0.04-MIN(50000,Q17)*0.02))</f>
        <v/>
      </c>
      <c r="V17" s="21">
        <f>50000+MAX(0,G17-480000)</f>
        <v/>
      </c>
      <c r="W17" s="21">
        <f>P17-V17</f>
        <v/>
      </c>
      <c r="X17" s="21">
        <f>Q17-V17</f>
        <v/>
      </c>
      <c r="Y17" s="22">
        <f>IF(W17&lt;0,0.9,LOOKUP(W17,{0,1950001,3300001,6950001,9000001,18000001,40000001},{0.84895,0.7979,0.6958,0.66517,0.56307,0.4916,0.44055}))</f>
        <v/>
      </c>
      <c r="Z17" s="22">
        <f>IF(X17&lt;0,0.9,LOOKUP(X17,{0,1950001,3300001,6950001,9000001,18000001,40000001},{0.84895,0.7979,0.6958,0.66517,0.56307,0.4916,0.44055}))</f>
        <v/>
      </c>
      <c r="AA17" s="22">
        <f>IF(W17&lt;0,0,CHOOSE(MATCH(W17,{0,1950001,3300001,6950001,9000001},1),5.105/84.895,10.21/79.79,20.42/69.58,23.483/66.517,33.693/56.307))</f>
        <v/>
      </c>
      <c r="AB17" s="21">
        <f>IF(C17&lt;=2000,0,(MIN(C17,ROUNDDOWN(F17*0.3,0))-2000)*0.1)</f>
        <v/>
      </c>
      <c r="AC17" s="21">
        <f>IF(C17&lt;=2000,0,MIN((C17-2000)*Y17,(R17+S17)*0.2))</f>
        <v/>
      </c>
      <c r="AD17" s="21">
        <f>IF(C17&lt;=2000,0,MIN((C17-2000)*Z17,(T17+U17)*0.2))</f>
        <v/>
      </c>
      <c r="AE17" s="21">
        <f>AC17*AA17</f>
        <v/>
      </c>
      <c r="AF17" s="21">
        <f>ROUNDDOWN(R17,-2)+ROUNDDOWN(S17,-2)</f>
        <v/>
      </c>
      <c r="AG17" s="21">
        <f>ROUNDDOWN(MAX(0,R17-(AB17+AC17+AE17)*0.6),-2)+ROUNDDOWN(MAX(0,S17-(AB17+AC17+AE17)*0.4),-2)</f>
        <v/>
      </c>
      <c r="AH17" s="21">
        <f>ROUNDDOWN(MAX(0,T17-(AB17+AD17)*0.6),-2)+ROUNDDOWN(MAX(0,U17-(AB17+AD17)*0.4),-2)</f>
        <v/>
      </c>
      <c r="AI17" s="21">
        <f>ROUNDDOWN(T17,-2)+ROUNDDOWN(U17,-2)</f>
        <v/>
      </c>
      <c r="AJ17" s="21">
        <f>M17+AF17</f>
        <v/>
      </c>
      <c r="AK17" s="21">
        <f>M17+AG17</f>
        <v/>
      </c>
      <c r="AL17" s="21">
        <f>N17+AH17</f>
        <v/>
      </c>
      <c r="AM17" s="21">
        <f>O17+AI17</f>
        <v/>
      </c>
      <c r="AN17" s="21">
        <f>N17+AI17</f>
        <v/>
      </c>
      <c r="AO17" s="21">
        <f>ROUNDDOWN((R17+S17)*0.2/Y17+2000,0)</f>
        <v/>
      </c>
      <c r="AP17" s="21">
        <f>ROUNDDOWN((T17+U17)*0.2/Z17+2000,0)</f>
        <v/>
      </c>
      <c r="AQ17" s="21">
        <f>AL17-AK17</f>
        <v/>
      </c>
      <c r="AR17" s="21">
        <f>AM17-AK17</f>
        <v/>
      </c>
      <c r="AS17" s="21">
        <f>AM17-AL17</f>
        <v/>
      </c>
      <c r="AT17" s="21">
        <f>AK17+C17-AJ17</f>
        <v/>
      </c>
      <c r="AU17" s="21">
        <f>AL17+C17-AM17</f>
        <v/>
      </c>
      <c r="AV17" s="21">
        <f>AN17+C17-AM17</f>
        <v/>
      </c>
    </row>
    <row r="18">
      <c r="A18" t="inlineStr">
        <is>
          <t>医療費の境目</t>
        </is>
      </c>
      <c r="B18" s="21">
        <f>'3_医療費の境目'!$B$3</f>
        <v/>
      </c>
      <c r="C18" s="21">
        <f>IF('3_医療費の境目'!$B$4="",AO18,'3_医療費の境目'!$B$4)</f>
        <v/>
      </c>
      <c r="D18" s="21">
        <f>'3_医療費の境目'!D18</f>
        <v/>
      </c>
      <c r="E18" s="21">
        <f>ROUND(MIN(B18/12,650000)*12*0.0915+MIN(B18/12,1390000)*12*(0.0504+0)+B18*0.005,0)</f>
        <v/>
      </c>
      <c r="F18" s="21">
        <f>IF(B18&lt;741000,0,IF(B18&lt;2191000,B18-740000,IF(B18&lt;2193000,1451000,IF(B18&lt;2196000,1453000,IF(B18&lt;2200000,1456000,IF(B18&lt;3600000,ROUND(ROUNDDOWN(B18/4,-3)*2.8,0)-80000,IF(B18&lt;6600000,ROUND(ROUNDDOWN(B18/4,-3)*3.2,0)-440000,IF(B18&lt;8500000,ROUNDDOWN(B18*0.9,0)-1100000,B18-1950000))))))))</f>
        <v/>
      </c>
      <c r="G18" s="21">
        <f>IF(F18&gt;23500000,NA(),IF(F18&lt;=4890000,1040000,IF(F18&lt;=6550000,670000,620000)))</f>
        <v/>
      </c>
      <c r="H18" s="21">
        <f>IF(D18&lt;=0,0,MAX(0,MIN(2000000,D18-MIN(100000,ROUNDDOWN(F18*0.05,0)))))</f>
        <v/>
      </c>
      <c r="I18" s="21">
        <f>IF(C18&lt;=2000,0,MIN(C18,ROUNDDOWN(F18*0.4,0))-2000)</f>
        <v/>
      </c>
      <c r="J18" s="21">
        <f>MAX(0,ROUNDDOWN(F18-E18-G18,-3))</f>
        <v/>
      </c>
      <c r="K18" s="21">
        <f>MAX(0,ROUNDDOWN(F18-E18-G18-H18-I18,-3))</f>
        <v/>
      </c>
      <c r="L18" s="21">
        <f>MAX(0,ROUNDDOWN(F18-E18-G18-H18,-3))</f>
        <v/>
      </c>
      <c r="M18" s="21">
        <f>IF(J18&lt;=0,0,ROUNDDOWN((J18*LOOKUP(J18,{0,1950001,3300001,6950001,9000001,18000001,40000001},{0.05,0.1,0.2,0.23,0.33,0.4,0.45})-LOOKUP(J18,{0,1950001,3300001,6950001,9000001,18000001,40000001},{0,97500,427500,636000,1536000,2796000,4796000}))*1.021,-2))</f>
        <v/>
      </c>
      <c r="N18" s="21">
        <f>IF(K18&lt;=0,0,ROUNDDOWN((K18*LOOKUP(K18,{0,1950001,3300001,6950001,9000001,18000001,40000001},{0.05,0.1,0.2,0.23,0.33,0.4,0.45})-LOOKUP(K18,{0,1950001,3300001,6950001,9000001,18000001,40000001},{0,97500,427500,636000,1536000,2796000,4796000}))*1.021,-2))</f>
        <v/>
      </c>
      <c r="O18" s="21">
        <f>IF(L18&lt;=0,0,ROUNDDOWN((L18*LOOKUP(L18,{0,1950001,3300001,6950001,9000001,18000001,40000001},{0.05,0.1,0.2,0.23,0.33,0.4,0.45})-LOOKUP(L18,{0,1950001,3300001,6950001,9000001,18000001,40000001},{0,97500,427500,636000,1536000,2796000,4796000}))*1.021,-2))</f>
        <v/>
      </c>
      <c r="P18" s="21">
        <f>MAX(0,ROUNDDOWN(F18-E18-430000,-3))</f>
        <v/>
      </c>
      <c r="Q18" s="21">
        <f>MAX(0,ROUNDDOWN(F18-E18-430000-H18,-3))</f>
        <v/>
      </c>
      <c r="R18" s="21">
        <f>IF(F18&lt;=450000,0,MAX(0,P18*0.06-MIN(50000,P18)*0.03))</f>
        <v/>
      </c>
      <c r="S18" s="21">
        <f>IF(F18&lt;=450000,0,MAX(0,P18*0.04-MIN(50000,P18)*0.02))</f>
        <v/>
      </c>
      <c r="T18" s="21">
        <f>IF(F18&lt;=450000,0,MAX(0,Q18*0.06-MIN(50000,Q18)*0.03))</f>
        <v/>
      </c>
      <c r="U18" s="21">
        <f>IF(F18&lt;=450000,0,MAX(0,Q18*0.04-MIN(50000,Q18)*0.02))</f>
        <v/>
      </c>
      <c r="V18" s="21">
        <f>50000+MAX(0,G18-480000)</f>
        <v/>
      </c>
      <c r="W18" s="21">
        <f>P18-V18</f>
        <v/>
      </c>
      <c r="X18" s="21">
        <f>Q18-V18</f>
        <v/>
      </c>
      <c r="Y18" s="22">
        <f>IF(W18&lt;0,0.9,LOOKUP(W18,{0,1950001,3300001,6950001,9000001,18000001,40000001},{0.84895,0.7979,0.6958,0.66517,0.56307,0.4916,0.44055}))</f>
        <v/>
      </c>
      <c r="Z18" s="22">
        <f>IF(X18&lt;0,0.9,LOOKUP(X18,{0,1950001,3300001,6950001,9000001,18000001,40000001},{0.84895,0.7979,0.6958,0.66517,0.56307,0.4916,0.44055}))</f>
        <v/>
      </c>
      <c r="AA18" s="22">
        <f>IF(W18&lt;0,0,CHOOSE(MATCH(W18,{0,1950001,3300001,6950001,9000001},1),5.105/84.895,10.21/79.79,20.42/69.58,23.483/66.517,33.693/56.307))</f>
        <v/>
      </c>
      <c r="AB18" s="21">
        <f>IF(C18&lt;=2000,0,(MIN(C18,ROUNDDOWN(F18*0.3,0))-2000)*0.1)</f>
        <v/>
      </c>
      <c r="AC18" s="21">
        <f>IF(C18&lt;=2000,0,MIN((C18-2000)*Y18,(R18+S18)*0.2))</f>
        <v/>
      </c>
      <c r="AD18" s="21">
        <f>IF(C18&lt;=2000,0,MIN((C18-2000)*Z18,(T18+U18)*0.2))</f>
        <v/>
      </c>
      <c r="AE18" s="21">
        <f>AC18*AA18</f>
        <v/>
      </c>
      <c r="AF18" s="21">
        <f>ROUNDDOWN(R18,-2)+ROUNDDOWN(S18,-2)</f>
        <v/>
      </c>
      <c r="AG18" s="21">
        <f>ROUNDDOWN(MAX(0,R18-(AB18+AC18+AE18)*0.6),-2)+ROUNDDOWN(MAX(0,S18-(AB18+AC18+AE18)*0.4),-2)</f>
        <v/>
      </c>
      <c r="AH18" s="21">
        <f>ROUNDDOWN(MAX(0,T18-(AB18+AD18)*0.6),-2)+ROUNDDOWN(MAX(0,U18-(AB18+AD18)*0.4),-2)</f>
        <v/>
      </c>
      <c r="AI18" s="21">
        <f>ROUNDDOWN(T18,-2)+ROUNDDOWN(U18,-2)</f>
        <v/>
      </c>
      <c r="AJ18" s="21">
        <f>M18+AF18</f>
        <v/>
      </c>
      <c r="AK18" s="21">
        <f>M18+AG18</f>
        <v/>
      </c>
      <c r="AL18" s="21">
        <f>N18+AH18</f>
        <v/>
      </c>
      <c r="AM18" s="21">
        <f>O18+AI18</f>
        <v/>
      </c>
      <c r="AN18" s="21">
        <f>N18+AI18</f>
        <v/>
      </c>
      <c r="AO18" s="21">
        <f>ROUNDDOWN((R18+S18)*0.2/Y18+2000,0)</f>
        <v/>
      </c>
      <c r="AP18" s="21">
        <f>ROUNDDOWN((T18+U18)*0.2/Z18+2000,0)</f>
        <v/>
      </c>
      <c r="AQ18" s="21">
        <f>AL18-AK18</f>
        <v/>
      </c>
      <c r="AR18" s="21">
        <f>AM18-AK18</f>
        <v/>
      </c>
      <c r="AS18" s="21">
        <f>AM18-AL18</f>
        <v/>
      </c>
      <c r="AT18" s="21">
        <f>AK18+C18-AJ18</f>
        <v/>
      </c>
      <c r="AU18" s="21">
        <f>AL18+C18-AM18</f>
        <v/>
      </c>
      <c r="AV18" s="21">
        <f>AN18+C18-AM18</f>
        <v/>
      </c>
    </row>
    <row r="19">
      <c r="A19" t="inlineStr">
        <is>
          <t>医療費の境目</t>
        </is>
      </c>
      <c r="B19" s="21">
        <f>'3_医療費の境目'!$B$3</f>
        <v/>
      </c>
      <c r="C19" s="21">
        <f>IF('3_医療費の境目'!$B$4="",AO19,'3_医療費の境目'!$B$4)</f>
        <v/>
      </c>
      <c r="D19" s="21">
        <f>'3_医療費の境目'!D19</f>
        <v/>
      </c>
      <c r="E19" s="21">
        <f>ROUND(MIN(B19/12,650000)*12*0.0915+MIN(B19/12,1390000)*12*(0.0504+0)+B19*0.005,0)</f>
        <v/>
      </c>
      <c r="F19" s="21">
        <f>IF(B19&lt;741000,0,IF(B19&lt;2191000,B19-740000,IF(B19&lt;2193000,1451000,IF(B19&lt;2196000,1453000,IF(B19&lt;2200000,1456000,IF(B19&lt;3600000,ROUND(ROUNDDOWN(B19/4,-3)*2.8,0)-80000,IF(B19&lt;6600000,ROUND(ROUNDDOWN(B19/4,-3)*3.2,0)-440000,IF(B19&lt;8500000,ROUNDDOWN(B19*0.9,0)-1100000,B19-1950000))))))))</f>
        <v/>
      </c>
      <c r="G19" s="21">
        <f>IF(F19&gt;23500000,NA(),IF(F19&lt;=4890000,1040000,IF(F19&lt;=6550000,670000,620000)))</f>
        <v/>
      </c>
      <c r="H19" s="21">
        <f>IF(D19&lt;=0,0,MAX(0,MIN(2000000,D19-MIN(100000,ROUNDDOWN(F19*0.05,0)))))</f>
        <v/>
      </c>
      <c r="I19" s="21">
        <f>IF(C19&lt;=2000,0,MIN(C19,ROUNDDOWN(F19*0.4,0))-2000)</f>
        <v/>
      </c>
      <c r="J19" s="21">
        <f>MAX(0,ROUNDDOWN(F19-E19-G19,-3))</f>
        <v/>
      </c>
      <c r="K19" s="21">
        <f>MAX(0,ROUNDDOWN(F19-E19-G19-H19-I19,-3))</f>
        <v/>
      </c>
      <c r="L19" s="21">
        <f>MAX(0,ROUNDDOWN(F19-E19-G19-H19,-3))</f>
        <v/>
      </c>
      <c r="M19" s="21">
        <f>IF(J19&lt;=0,0,ROUNDDOWN((J19*LOOKUP(J19,{0,1950001,3300001,6950001,9000001,18000001,40000001},{0.05,0.1,0.2,0.23,0.33,0.4,0.45})-LOOKUP(J19,{0,1950001,3300001,6950001,9000001,18000001,40000001},{0,97500,427500,636000,1536000,2796000,4796000}))*1.021,-2))</f>
        <v/>
      </c>
      <c r="N19" s="21">
        <f>IF(K19&lt;=0,0,ROUNDDOWN((K19*LOOKUP(K19,{0,1950001,3300001,6950001,9000001,18000001,40000001},{0.05,0.1,0.2,0.23,0.33,0.4,0.45})-LOOKUP(K19,{0,1950001,3300001,6950001,9000001,18000001,40000001},{0,97500,427500,636000,1536000,2796000,4796000}))*1.021,-2))</f>
        <v/>
      </c>
      <c r="O19" s="21">
        <f>IF(L19&lt;=0,0,ROUNDDOWN((L19*LOOKUP(L19,{0,1950001,3300001,6950001,9000001,18000001,40000001},{0.05,0.1,0.2,0.23,0.33,0.4,0.45})-LOOKUP(L19,{0,1950001,3300001,6950001,9000001,18000001,40000001},{0,97500,427500,636000,1536000,2796000,4796000}))*1.021,-2))</f>
        <v/>
      </c>
      <c r="P19" s="21">
        <f>MAX(0,ROUNDDOWN(F19-E19-430000,-3))</f>
        <v/>
      </c>
      <c r="Q19" s="21">
        <f>MAX(0,ROUNDDOWN(F19-E19-430000-H19,-3))</f>
        <v/>
      </c>
      <c r="R19" s="21">
        <f>IF(F19&lt;=450000,0,MAX(0,P19*0.06-MIN(50000,P19)*0.03))</f>
        <v/>
      </c>
      <c r="S19" s="21">
        <f>IF(F19&lt;=450000,0,MAX(0,P19*0.04-MIN(50000,P19)*0.02))</f>
        <v/>
      </c>
      <c r="T19" s="21">
        <f>IF(F19&lt;=450000,0,MAX(0,Q19*0.06-MIN(50000,Q19)*0.03))</f>
        <v/>
      </c>
      <c r="U19" s="21">
        <f>IF(F19&lt;=450000,0,MAX(0,Q19*0.04-MIN(50000,Q19)*0.02))</f>
        <v/>
      </c>
      <c r="V19" s="21">
        <f>50000+MAX(0,G19-480000)</f>
        <v/>
      </c>
      <c r="W19" s="21">
        <f>P19-V19</f>
        <v/>
      </c>
      <c r="X19" s="21">
        <f>Q19-V19</f>
        <v/>
      </c>
      <c r="Y19" s="22">
        <f>IF(W19&lt;0,0.9,LOOKUP(W19,{0,1950001,3300001,6950001,9000001,18000001,40000001},{0.84895,0.7979,0.6958,0.66517,0.56307,0.4916,0.44055}))</f>
        <v/>
      </c>
      <c r="Z19" s="22">
        <f>IF(X19&lt;0,0.9,LOOKUP(X19,{0,1950001,3300001,6950001,9000001,18000001,40000001},{0.84895,0.7979,0.6958,0.66517,0.56307,0.4916,0.44055}))</f>
        <v/>
      </c>
      <c r="AA19" s="22">
        <f>IF(W19&lt;0,0,CHOOSE(MATCH(W19,{0,1950001,3300001,6950001,9000001},1),5.105/84.895,10.21/79.79,20.42/69.58,23.483/66.517,33.693/56.307))</f>
        <v/>
      </c>
      <c r="AB19" s="21">
        <f>IF(C19&lt;=2000,0,(MIN(C19,ROUNDDOWN(F19*0.3,0))-2000)*0.1)</f>
        <v/>
      </c>
      <c r="AC19" s="21">
        <f>IF(C19&lt;=2000,0,MIN((C19-2000)*Y19,(R19+S19)*0.2))</f>
        <v/>
      </c>
      <c r="AD19" s="21">
        <f>IF(C19&lt;=2000,0,MIN((C19-2000)*Z19,(T19+U19)*0.2))</f>
        <v/>
      </c>
      <c r="AE19" s="21">
        <f>AC19*AA19</f>
        <v/>
      </c>
      <c r="AF19" s="21">
        <f>ROUNDDOWN(R19,-2)+ROUNDDOWN(S19,-2)</f>
        <v/>
      </c>
      <c r="AG19" s="21">
        <f>ROUNDDOWN(MAX(0,R19-(AB19+AC19+AE19)*0.6),-2)+ROUNDDOWN(MAX(0,S19-(AB19+AC19+AE19)*0.4),-2)</f>
        <v/>
      </c>
      <c r="AH19" s="21">
        <f>ROUNDDOWN(MAX(0,T19-(AB19+AD19)*0.6),-2)+ROUNDDOWN(MAX(0,U19-(AB19+AD19)*0.4),-2)</f>
        <v/>
      </c>
      <c r="AI19" s="21">
        <f>ROUNDDOWN(T19,-2)+ROUNDDOWN(U19,-2)</f>
        <v/>
      </c>
      <c r="AJ19" s="21">
        <f>M19+AF19</f>
        <v/>
      </c>
      <c r="AK19" s="21">
        <f>M19+AG19</f>
        <v/>
      </c>
      <c r="AL19" s="21">
        <f>N19+AH19</f>
        <v/>
      </c>
      <c r="AM19" s="21">
        <f>O19+AI19</f>
        <v/>
      </c>
      <c r="AN19" s="21">
        <f>N19+AI19</f>
        <v/>
      </c>
      <c r="AO19" s="21">
        <f>ROUNDDOWN((R19+S19)*0.2/Y19+2000,0)</f>
        <v/>
      </c>
      <c r="AP19" s="21">
        <f>ROUNDDOWN((T19+U19)*0.2/Z19+2000,0)</f>
        <v/>
      </c>
      <c r="AQ19" s="21">
        <f>AL19-AK19</f>
        <v/>
      </c>
      <c r="AR19" s="21">
        <f>AM19-AK19</f>
        <v/>
      </c>
      <c r="AS19" s="21">
        <f>AM19-AL19</f>
        <v/>
      </c>
      <c r="AT19" s="21">
        <f>AK19+C19-AJ19</f>
        <v/>
      </c>
      <c r="AU19" s="21">
        <f>AL19+C19-AM19</f>
        <v/>
      </c>
      <c r="AV19" s="21">
        <f>AN19+C19-AM19</f>
        <v/>
      </c>
    </row>
    <row r="20">
      <c r="A20" t="inlineStr">
        <is>
          <t>医療費の境目</t>
        </is>
      </c>
      <c r="B20" s="21">
        <f>'3_医療費の境目'!$B$3</f>
        <v/>
      </c>
      <c r="C20" s="21">
        <f>IF('3_医療費の境目'!$B$4="",AO20,'3_医療費の境目'!$B$4)</f>
        <v/>
      </c>
      <c r="D20" s="21">
        <f>'3_医療費の境目'!D20</f>
        <v/>
      </c>
      <c r="E20" s="21">
        <f>ROUND(MIN(B20/12,650000)*12*0.0915+MIN(B20/12,1390000)*12*(0.0504+0)+B20*0.005,0)</f>
        <v/>
      </c>
      <c r="F20" s="21">
        <f>IF(B20&lt;741000,0,IF(B20&lt;2191000,B20-740000,IF(B20&lt;2193000,1451000,IF(B20&lt;2196000,1453000,IF(B20&lt;2200000,1456000,IF(B20&lt;3600000,ROUND(ROUNDDOWN(B20/4,-3)*2.8,0)-80000,IF(B20&lt;6600000,ROUND(ROUNDDOWN(B20/4,-3)*3.2,0)-440000,IF(B20&lt;8500000,ROUNDDOWN(B20*0.9,0)-1100000,B20-1950000))))))))</f>
        <v/>
      </c>
      <c r="G20" s="21">
        <f>IF(F20&gt;23500000,NA(),IF(F20&lt;=4890000,1040000,IF(F20&lt;=6550000,670000,620000)))</f>
        <v/>
      </c>
      <c r="H20" s="21">
        <f>IF(D20&lt;=0,0,MAX(0,MIN(2000000,D20-MIN(100000,ROUNDDOWN(F20*0.05,0)))))</f>
        <v/>
      </c>
      <c r="I20" s="21">
        <f>IF(C20&lt;=2000,0,MIN(C20,ROUNDDOWN(F20*0.4,0))-2000)</f>
        <v/>
      </c>
      <c r="J20" s="21">
        <f>MAX(0,ROUNDDOWN(F20-E20-G20,-3))</f>
        <v/>
      </c>
      <c r="K20" s="21">
        <f>MAX(0,ROUNDDOWN(F20-E20-G20-H20-I20,-3))</f>
        <v/>
      </c>
      <c r="L20" s="21">
        <f>MAX(0,ROUNDDOWN(F20-E20-G20-H20,-3))</f>
        <v/>
      </c>
      <c r="M20" s="21">
        <f>IF(J20&lt;=0,0,ROUNDDOWN((J20*LOOKUP(J20,{0,1950001,3300001,6950001,9000001,18000001,40000001},{0.05,0.1,0.2,0.23,0.33,0.4,0.45})-LOOKUP(J20,{0,1950001,3300001,6950001,9000001,18000001,40000001},{0,97500,427500,636000,1536000,2796000,4796000}))*1.021,-2))</f>
        <v/>
      </c>
      <c r="N20" s="21">
        <f>IF(K20&lt;=0,0,ROUNDDOWN((K20*LOOKUP(K20,{0,1950001,3300001,6950001,9000001,18000001,40000001},{0.05,0.1,0.2,0.23,0.33,0.4,0.45})-LOOKUP(K20,{0,1950001,3300001,6950001,9000001,18000001,40000001},{0,97500,427500,636000,1536000,2796000,4796000}))*1.021,-2))</f>
        <v/>
      </c>
      <c r="O20" s="21">
        <f>IF(L20&lt;=0,0,ROUNDDOWN((L20*LOOKUP(L20,{0,1950001,3300001,6950001,9000001,18000001,40000001},{0.05,0.1,0.2,0.23,0.33,0.4,0.45})-LOOKUP(L20,{0,1950001,3300001,6950001,9000001,18000001,40000001},{0,97500,427500,636000,1536000,2796000,4796000}))*1.021,-2))</f>
        <v/>
      </c>
      <c r="P20" s="21">
        <f>MAX(0,ROUNDDOWN(F20-E20-430000,-3))</f>
        <v/>
      </c>
      <c r="Q20" s="21">
        <f>MAX(0,ROUNDDOWN(F20-E20-430000-H20,-3))</f>
        <v/>
      </c>
      <c r="R20" s="21">
        <f>IF(F20&lt;=450000,0,MAX(0,P20*0.06-MIN(50000,P20)*0.03))</f>
        <v/>
      </c>
      <c r="S20" s="21">
        <f>IF(F20&lt;=450000,0,MAX(0,P20*0.04-MIN(50000,P20)*0.02))</f>
        <v/>
      </c>
      <c r="T20" s="21">
        <f>IF(F20&lt;=450000,0,MAX(0,Q20*0.06-MIN(50000,Q20)*0.03))</f>
        <v/>
      </c>
      <c r="U20" s="21">
        <f>IF(F20&lt;=450000,0,MAX(0,Q20*0.04-MIN(50000,Q20)*0.02))</f>
        <v/>
      </c>
      <c r="V20" s="21">
        <f>50000+MAX(0,G20-480000)</f>
        <v/>
      </c>
      <c r="W20" s="21">
        <f>P20-V20</f>
        <v/>
      </c>
      <c r="X20" s="21">
        <f>Q20-V20</f>
        <v/>
      </c>
      <c r="Y20" s="22">
        <f>IF(W20&lt;0,0.9,LOOKUP(W20,{0,1950001,3300001,6950001,9000001,18000001,40000001},{0.84895,0.7979,0.6958,0.66517,0.56307,0.4916,0.44055}))</f>
        <v/>
      </c>
      <c r="Z20" s="22">
        <f>IF(X20&lt;0,0.9,LOOKUP(X20,{0,1950001,3300001,6950001,9000001,18000001,40000001},{0.84895,0.7979,0.6958,0.66517,0.56307,0.4916,0.44055}))</f>
        <v/>
      </c>
      <c r="AA20" s="22">
        <f>IF(W20&lt;0,0,CHOOSE(MATCH(W20,{0,1950001,3300001,6950001,9000001},1),5.105/84.895,10.21/79.79,20.42/69.58,23.483/66.517,33.693/56.307))</f>
        <v/>
      </c>
      <c r="AB20" s="21">
        <f>IF(C20&lt;=2000,0,(MIN(C20,ROUNDDOWN(F20*0.3,0))-2000)*0.1)</f>
        <v/>
      </c>
      <c r="AC20" s="21">
        <f>IF(C20&lt;=2000,0,MIN((C20-2000)*Y20,(R20+S20)*0.2))</f>
        <v/>
      </c>
      <c r="AD20" s="21">
        <f>IF(C20&lt;=2000,0,MIN((C20-2000)*Z20,(T20+U20)*0.2))</f>
        <v/>
      </c>
      <c r="AE20" s="21">
        <f>AC20*AA20</f>
        <v/>
      </c>
      <c r="AF20" s="21">
        <f>ROUNDDOWN(R20,-2)+ROUNDDOWN(S20,-2)</f>
        <v/>
      </c>
      <c r="AG20" s="21">
        <f>ROUNDDOWN(MAX(0,R20-(AB20+AC20+AE20)*0.6),-2)+ROUNDDOWN(MAX(0,S20-(AB20+AC20+AE20)*0.4),-2)</f>
        <v/>
      </c>
      <c r="AH20" s="21">
        <f>ROUNDDOWN(MAX(0,T20-(AB20+AD20)*0.6),-2)+ROUNDDOWN(MAX(0,U20-(AB20+AD20)*0.4),-2)</f>
        <v/>
      </c>
      <c r="AI20" s="21">
        <f>ROUNDDOWN(T20,-2)+ROUNDDOWN(U20,-2)</f>
        <v/>
      </c>
      <c r="AJ20" s="21">
        <f>M20+AF20</f>
        <v/>
      </c>
      <c r="AK20" s="21">
        <f>M20+AG20</f>
        <v/>
      </c>
      <c r="AL20" s="21">
        <f>N20+AH20</f>
        <v/>
      </c>
      <c r="AM20" s="21">
        <f>O20+AI20</f>
        <v/>
      </c>
      <c r="AN20" s="21">
        <f>N20+AI20</f>
        <v/>
      </c>
      <c r="AO20" s="21">
        <f>ROUNDDOWN((R20+S20)*0.2/Y20+2000,0)</f>
        <v/>
      </c>
      <c r="AP20" s="21">
        <f>ROUNDDOWN((T20+U20)*0.2/Z20+2000,0)</f>
        <v/>
      </c>
      <c r="AQ20" s="21">
        <f>AL20-AK20</f>
        <v/>
      </c>
      <c r="AR20" s="21">
        <f>AM20-AK20</f>
        <v/>
      </c>
      <c r="AS20" s="21">
        <f>AM20-AL20</f>
        <v/>
      </c>
      <c r="AT20" s="21">
        <f>AK20+C20-AJ20</f>
        <v/>
      </c>
      <c r="AU20" s="21">
        <f>AL20+C20-AM20</f>
        <v/>
      </c>
      <c r="AV20" s="21">
        <f>AN20+C20-AM20</f>
        <v/>
      </c>
    </row>
    <row r="21">
      <c r="A21" t="inlineStr">
        <is>
          <t>医療費の境目</t>
        </is>
      </c>
      <c r="B21" s="21">
        <f>'3_医療費の境目'!$B$3</f>
        <v/>
      </c>
      <c r="C21" s="21">
        <f>IF('3_医療費の境目'!$B$4="",AO21,'3_医療費の境目'!$B$4)</f>
        <v/>
      </c>
      <c r="D21" s="21">
        <f>'3_医療費の境目'!D21</f>
        <v/>
      </c>
      <c r="E21" s="21">
        <f>ROUND(MIN(B21/12,650000)*12*0.0915+MIN(B21/12,1390000)*12*(0.0504+0)+B21*0.005,0)</f>
        <v/>
      </c>
      <c r="F21" s="21">
        <f>IF(B21&lt;741000,0,IF(B21&lt;2191000,B21-740000,IF(B21&lt;2193000,1451000,IF(B21&lt;2196000,1453000,IF(B21&lt;2200000,1456000,IF(B21&lt;3600000,ROUND(ROUNDDOWN(B21/4,-3)*2.8,0)-80000,IF(B21&lt;6600000,ROUND(ROUNDDOWN(B21/4,-3)*3.2,0)-440000,IF(B21&lt;8500000,ROUNDDOWN(B21*0.9,0)-1100000,B21-1950000))))))))</f>
        <v/>
      </c>
      <c r="G21" s="21">
        <f>IF(F21&gt;23500000,NA(),IF(F21&lt;=4890000,1040000,IF(F21&lt;=6550000,670000,620000)))</f>
        <v/>
      </c>
      <c r="H21" s="21">
        <f>IF(D21&lt;=0,0,MAX(0,MIN(2000000,D21-MIN(100000,ROUNDDOWN(F21*0.05,0)))))</f>
        <v/>
      </c>
      <c r="I21" s="21">
        <f>IF(C21&lt;=2000,0,MIN(C21,ROUNDDOWN(F21*0.4,0))-2000)</f>
        <v/>
      </c>
      <c r="J21" s="21">
        <f>MAX(0,ROUNDDOWN(F21-E21-G21,-3))</f>
        <v/>
      </c>
      <c r="K21" s="21">
        <f>MAX(0,ROUNDDOWN(F21-E21-G21-H21-I21,-3))</f>
        <v/>
      </c>
      <c r="L21" s="21">
        <f>MAX(0,ROUNDDOWN(F21-E21-G21-H21,-3))</f>
        <v/>
      </c>
      <c r="M21" s="21">
        <f>IF(J21&lt;=0,0,ROUNDDOWN((J21*LOOKUP(J21,{0,1950001,3300001,6950001,9000001,18000001,40000001},{0.05,0.1,0.2,0.23,0.33,0.4,0.45})-LOOKUP(J21,{0,1950001,3300001,6950001,9000001,18000001,40000001},{0,97500,427500,636000,1536000,2796000,4796000}))*1.021,-2))</f>
        <v/>
      </c>
      <c r="N21" s="21">
        <f>IF(K21&lt;=0,0,ROUNDDOWN((K21*LOOKUP(K21,{0,1950001,3300001,6950001,9000001,18000001,40000001},{0.05,0.1,0.2,0.23,0.33,0.4,0.45})-LOOKUP(K21,{0,1950001,3300001,6950001,9000001,18000001,40000001},{0,97500,427500,636000,1536000,2796000,4796000}))*1.021,-2))</f>
        <v/>
      </c>
      <c r="O21" s="21">
        <f>IF(L21&lt;=0,0,ROUNDDOWN((L21*LOOKUP(L21,{0,1950001,3300001,6950001,9000001,18000001,40000001},{0.05,0.1,0.2,0.23,0.33,0.4,0.45})-LOOKUP(L21,{0,1950001,3300001,6950001,9000001,18000001,40000001},{0,97500,427500,636000,1536000,2796000,4796000}))*1.021,-2))</f>
        <v/>
      </c>
      <c r="P21" s="21">
        <f>MAX(0,ROUNDDOWN(F21-E21-430000,-3))</f>
        <v/>
      </c>
      <c r="Q21" s="21">
        <f>MAX(0,ROUNDDOWN(F21-E21-430000-H21,-3))</f>
        <v/>
      </c>
      <c r="R21" s="21">
        <f>IF(F21&lt;=450000,0,MAX(0,P21*0.06-MIN(50000,P21)*0.03))</f>
        <v/>
      </c>
      <c r="S21" s="21">
        <f>IF(F21&lt;=450000,0,MAX(0,P21*0.04-MIN(50000,P21)*0.02))</f>
        <v/>
      </c>
      <c r="T21" s="21">
        <f>IF(F21&lt;=450000,0,MAX(0,Q21*0.06-MIN(50000,Q21)*0.03))</f>
        <v/>
      </c>
      <c r="U21" s="21">
        <f>IF(F21&lt;=450000,0,MAX(0,Q21*0.04-MIN(50000,Q21)*0.02))</f>
        <v/>
      </c>
      <c r="V21" s="21">
        <f>50000+MAX(0,G21-480000)</f>
        <v/>
      </c>
      <c r="W21" s="21">
        <f>P21-V21</f>
        <v/>
      </c>
      <c r="X21" s="21">
        <f>Q21-V21</f>
        <v/>
      </c>
      <c r="Y21" s="22">
        <f>IF(W21&lt;0,0.9,LOOKUP(W21,{0,1950001,3300001,6950001,9000001,18000001,40000001},{0.84895,0.7979,0.6958,0.66517,0.56307,0.4916,0.44055}))</f>
        <v/>
      </c>
      <c r="Z21" s="22">
        <f>IF(X21&lt;0,0.9,LOOKUP(X21,{0,1950001,3300001,6950001,9000001,18000001,40000001},{0.84895,0.7979,0.6958,0.66517,0.56307,0.4916,0.44055}))</f>
        <v/>
      </c>
      <c r="AA21" s="22">
        <f>IF(W21&lt;0,0,CHOOSE(MATCH(W21,{0,1950001,3300001,6950001,9000001},1),5.105/84.895,10.21/79.79,20.42/69.58,23.483/66.517,33.693/56.307))</f>
        <v/>
      </c>
      <c r="AB21" s="21">
        <f>IF(C21&lt;=2000,0,(MIN(C21,ROUNDDOWN(F21*0.3,0))-2000)*0.1)</f>
        <v/>
      </c>
      <c r="AC21" s="21">
        <f>IF(C21&lt;=2000,0,MIN((C21-2000)*Y21,(R21+S21)*0.2))</f>
        <v/>
      </c>
      <c r="AD21" s="21">
        <f>IF(C21&lt;=2000,0,MIN((C21-2000)*Z21,(T21+U21)*0.2))</f>
        <v/>
      </c>
      <c r="AE21" s="21">
        <f>AC21*AA21</f>
        <v/>
      </c>
      <c r="AF21" s="21">
        <f>ROUNDDOWN(R21,-2)+ROUNDDOWN(S21,-2)</f>
        <v/>
      </c>
      <c r="AG21" s="21">
        <f>ROUNDDOWN(MAX(0,R21-(AB21+AC21+AE21)*0.6),-2)+ROUNDDOWN(MAX(0,S21-(AB21+AC21+AE21)*0.4),-2)</f>
        <v/>
      </c>
      <c r="AH21" s="21">
        <f>ROUNDDOWN(MAX(0,T21-(AB21+AD21)*0.6),-2)+ROUNDDOWN(MAX(0,U21-(AB21+AD21)*0.4),-2)</f>
        <v/>
      </c>
      <c r="AI21" s="21">
        <f>ROUNDDOWN(T21,-2)+ROUNDDOWN(U21,-2)</f>
        <v/>
      </c>
      <c r="AJ21" s="21">
        <f>M21+AF21</f>
        <v/>
      </c>
      <c r="AK21" s="21">
        <f>M21+AG21</f>
        <v/>
      </c>
      <c r="AL21" s="21">
        <f>N21+AH21</f>
        <v/>
      </c>
      <c r="AM21" s="21">
        <f>O21+AI21</f>
        <v/>
      </c>
      <c r="AN21" s="21">
        <f>N21+AI21</f>
        <v/>
      </c>
      <c r="AO21" s="21">
        <f>ROUNDDOWN((R21+S21)*0.2/Y21+2000,0)</f>
        <v/>
      </c>
      <c r="AP21" s="21">
        <f>ROUNDDOWN((T21+U21)*0.2/Z21+2000,0)</f>
        <v/>
      </c>
      <c r="AQ21" s="21">
        <f>AL21-AK21</f>
        <v/>
      </c>
      <c r="AR21" s="21">
        <f>AM21-AK21</f>
        <v/>
      </c>
      <c r="AS21" s="21">
        <f>AM21-AL21</f>
        <v/>
      </c>
      <c r="AT21" s="21">
        <f>AK21+C21-AJ21</f>
        <v/>
      </c>
      <c r="AU21" s="21">
        <f>AL21+C21-AM21</f>
        <v/>
      </c>
      <c r="AV21" s="21">
        <f>AN21+C21-AM21</f>
        <v/>
      </c>
    </row>
    <row r="22">
      <c r="A22" t="inlineStr">
        <is>
          <t>医療費の境目</t>
        </is>
      </c>
      <c r="B22" s="21">
        <f>'3_医療費の境目'!$B$3</f>
        <v/>
      </c>
      <c r="C22" s="21">
        <f>IF('3_医療費の境目'!$B$4="",AO22,'3_医療費の境目'!$B$4)</f>
        <v/>
      </c>
      <c r="D22" s="21">
        <f>'3_医療費の境目'!D22</f>
        <v/>
      </c>
      <c r="E22" s="21">
        <f>ROUND(MIN(B22/12,650000)*12*0.0915+MIN(B22/12,1390000)*12*(0.0504+0)+B22*0.005,0)</f>
        <v/>
      </c>
      <c r="F22" s="21">
        <f>IF(B22&lt;741000,0,IF(B22&lt;2191000,B22-740000,IF(B22&lt;2193000,1451000,IF(B22&lt;2196000,1453000,IF(B22&lt;2200000,1456000,IF(B22&lt;3600000,ROUND(ROUNDDOWN(B22/4,-3)*2.8,0)-80000,IF(B22&lt;6600000,ROUND(ROUNDDOWN(B22/4,-3)*3.2,0)-440000,IF(B22&lt;8500000,ROUNDDOWN(B22*0.9,0)-1100000,B22-1950000))))))))</f>
        <v/>
      </c>
      <c r="G22" s="21">
        <f>IF(F22&gt;23500000,NA(),IF(F22&lt;=4890000,1040000,IF(F22&lt;=6550000,670000,620000)))</f>
        <v/>
      </c>
      <c r="H22" s="21">
        <f>IF(D22&lt;=0,0,MAX(0,MIN(2000000,D22-MIN(100000,ROUNDDOWN(F22*0.05,0)))))</f>
        <v/>
      </c>
      <c r="I22" s="21">
        <f>IF(C22&lt;=2000,0,MIN(C22,ROUNDDOWN(F22*0.4,0))-2000)</f>
        <v/>
      </c>
      <c r="J22" s="21">
        <f>MAX(0,ROUNDDOWN(F22-E22-G22,-3))</f>
        <v/>
      </c>
      <c r="K22" s="21">
        <f>MAX(0,ROUNDDOWN(F22-E22-G22-H22-I22,-3))</f>
        <v/>
      </c>
      <c r="L22" s="21">
        <f>MAX(0,ROUNDDOWN(F22-E22-G22-H22,-3))</f>
        <v/>
      </c>
      <c r="M22" s="21">
        <f>IF(J22&lt;=0,0,ROUNDDOWN((J22*LOOKUP(J22,{0,1950001,3300001,6950001,9000001,18000001,40000001},{0.05,0.1,0.2,0.23,0.33,0.4,0.45})-LOOKUP(J22,{0,1950001,3300001,6950001,9000001,18000001,40000001},{0,97500,427500,636000,1536000,2796000,4796000}))*1.021,-2))</f>
        <v/>
      </c>
      <c r="N22" s="21">
        <f>IF(K22&lt;=0,0,ROUNDDOWN((K22*LOOKUP(K22,{0,1950001,3300001,6950001,9000001,18000001,40000001},{0.05,0.1,0.2,0.23,0.33,0.4,0.45})-LOOKUP(K22,{0,1950001,3300001,6950001,9000001,18000001,40000001},{0,97500,427500,636000,1536000,2796000,4796000}))*1.021,-2))</f>
        <v/>
      </c>
      <c r="O22" s="21">
        <f>IF(L22&lt;=0,0,ROUNDDOWN((L22*LOOKUP(L22,{0,1950001,3300001,6950001,9000001,18000001,40000001},{0.05,0.1,0.2,0.23,0.33,0.4,0.45})-LOOKUP(L22,{0,1950001,3300001,6950001,9000001,18000001,40000001},{0,97500,427500,636000,1536000,2796000,4796000}))*1.021,-2))</f>
        <v/>
      </c>
      <c r="P22" s="21">
        <f>MAX(0,ROUNDDOWN(F22-E22-430000,-3))</f>
        <v/>
      </c>
      <c r="Q22" s="21">
        <f>MAX(0,ROUNDDOWN(F22-E22-430000-H22,-3))</f>
        <v/>
      </c>
      <c r="R22" s="21">
        <f>IF(F22&lt;=450000,0,MAX(0,P22*0.06-MIN(50000,P22)*0.03))</f>
        <v/>
      </c>
      <c r="S22" s="21">
        <f>IF(F22&lt;=450000,0,MAX(0,P22*0.04-MIN(50000,P22)*0.02))</f>
        <v/>
      </c>
      <c r="T22" s="21">
        <f>IF(F22&lt;=450000,0,MAX(0,Q22*0.06-MIN(50000,Q22)*0.03))</f>
        <v/>
      </c>
      <c r="U22" s="21">
        <f>IF(F22&lt;=450000,0,MAX(0,Q22*0.04-MIN(50000,Q22)*0.02))</f>
        <v/>
      </c>
      <c r="V22" s="21">
        <f>50000+MAX(0,G22-480000)</f>
        <v/>
      </c>
      <c r="W22" s="21">
        <f>P22-V22</f>
        <v/>
      </c>
      <c r="X22" s="21">
        <f>Q22-V22</f>
        <v/>
      </c>
      <c r="Y22" s="22">
        <f>IF(W22&lt;0,0.9,LOOKUP(W22,{0,1950001,3300001,6950001,9000001,18000001,40000001},{0.84895,0.7979,0.6958,0.66517,0.56307,0.4916,0.44055}))</f>
        <v/>
      </c>
      <c r="Z22" s="22">
        <f>IF(X22&lt;0,0.9,LOOKUP(X22,{0,1950001,3300001,6950001,9000001,18000001,40000001},{0.84895,0.7979,0.6958,0.66517,0.56307,0.4916,0.44055}))</f>
        <v/>
      </c>
      <c r="AA22" s="22">
        <f>IF(W22&lt;0,0,CHOOSE(MATCH(W22,{0,1950001,3300001,6950001,9000001},1),5.105/84.895,10.21/79.79,20.42/69.58,23.483/66.517,33.693/56.307))</f>
        <v/>
      </c>
      <c r="AB22" s="21">
        <f>IF(C22&lt;=2000,0,(MIN(C22,ROUNDDOWN(F22*0.3,0))-2000)*0.1)</f>
        <v/>
      </c>
      <c r="AC22" s="21">
        <f>IF(C22&lt;=2000,0,MIN((C22-2000)*Y22,(R22+S22)*0.2))</f>
        <v/>
      </c>
      <c r="AD22" s="21">
        <f>IF(C22&lt;=2000,0,MIN((C22-2000)*Z22,(T22+U22)*0.2))</f>
        <v/>
      </c>
      <c r="AE22" s="21">
        <f>AC22*AA22</f>
        <v/>
      </c>
      <c r="AF22" s="21">
        <f>ROUNDDOWN(R22,-2)+ROUNDDOWN(S22,-2)</f>
        <v/>
      </c>
      <c r="AG22" s="21">
        <f>ROUNDDOWN(MAX(0,R22-(AB22+AC22+AE22)*0.6),-2)+ROUNDDOWN(MAX(0,S22-(AB22+AC22+AE22)*0.4),-2)</f>
        <v/>
      </c>
      <c r="AH22" s="21">
        <f>ROUNDDOWN(MAX(0,T22-(AB22+AD22)*0.6),-2)+ROUNDDOWN(MAX(0,U22-(AB22+AD22)*0.4),-2)</f>
        <v/>
      </c>
      <c r="AI22" s="21">
        <f>ROUNDDOWN(T22,-2)+ROUNDDOWN(U22,-2)</f>
        <v/>
      </c>
      <c r="AJ22" s="21">
        <f>M22+AF22</f>
        <v/>
      </c>
      <c r="AK22" s="21">
        <f>M22+AG22</f>
        <v/>
      </c>
      <c r="AL22" s="21">
        <f>N22+AH22</f>
        <v/>
      </c>
      <c r="AM22" s="21">
        <f>O22+AI22</f>
        <v/>
      </c>
      <c r="AN22" s="21">
        <f>N22+AI22</f>
        <v/>
      </c>
      <c r="AO22" s="21">
        <f>ROUNDDOWN((R22+S22)*0.2/Y22+2000,0)</f>
        <v/>
      </c>
      <c r="AP22" s="21">
        <f>ROUNDDOWN((T22+U22)*0.2/Z22+2000,0)</f>
        <v/>
      </c>
      <c r="AQ22" s="21">
        <f>AL22-AK22</f>
        <v/>
      </c>
      <c r="AR22" s="21">
        <f>AM22-AK22</f>
        <v/>
      </c>
      <c r="AS22" s="21">
        <f>AM22-AL22</f>
        <v/>
      </c>
      <c r="AT22" s="21">
        <f>AK22+C22-AJ22</f>
        <v/>
      </c>
      <c r="AU22" s="21">
        <f>AL22+C22-AM22</f>
        <v/>
      </c>
      <c r="AV22" s="21">
        <f>AN22+C22-AM22</f>
        <v/>
      </c>
    </row>
    <row r="23">
      <c r="A23" t="inlineStr">
        <is>
          <t>医療費の境目</t>
        </is>
      </c>
      <c r="B23" s="21">
        <f>'3_医療費の境目'!$B$3</f>
        <v/>
      </c>
      <c r="C23" s="21">
        <f>IF('3_医療費の境目'!$B$4="",AO23,'3_医療費の境目'!$B$4)</f>
        <v/>
      </c>
      <c r="D23" s="21">
        <f>'3_医療費の境目'!D23</f>
        <v/>
      </c>
      <c r="E23" s="21">
        <f>ROUND(MIN(B23/12,650000)*12*0.0915+MIN(B23/12,1390000)*12*(0.0504+0)+B23*0.005,0)</f>
        <v/>
      </c>
      <c r="F23" s="21">
        <f>IF(B23&lt;741000,0,IF(B23&lt;2191000,B23-740000,IF(B23&lt;2193000,1451000,IF(B23&lt;2196000,1453000,IF(B23&lt;2200000,1456000,IF(B23&lt;3600000,ROUND(ROUNDDOWN(B23/4,-3)*2.8,0)-80000,IF(B23&lt;6600000,ROUND(ROUNDDOWN(B23/4,-3)*3.2,0)-440000,IF(B23&lt;8500000,ROUNDDOWN(B23*0.9,0)-1100000,B23-1950000))))))))</f>
        <v/>
      </c>
      <c r="G23" s="21">
        <f>IF(F23&gt;23500000,NA(),IF(F23&lt;=4890000,1040000,IF(F23&lt;=6550000,670000,620000)))</f>
        <v/>
      </c>
      <c r="H23" s="21">
        <f>IF(D23&lt;=0,0,MAX(0,MIN(2000000,D23-MIN(100000,ROUNDDOWN(F23*0.05,0)))))</f>
        <v/>
      </c>
      <c r="I23" s="21">
        <f>IF(C23&lt;=2000,0,MIN(C23,ROUNDDOWN(F23*0.4,0))-2000)</f>
        <v/>
      </c>
      <c r="J23" s="21">
        <f>MAX(0,ROUNDDOWN(F23-E23-G23,-3))</f>
        <v/>
      </c>
      <c r="K23" s="21">
        <f>MAX(0,ROUNDDOWN(F23-E23-G23-H23-I23,-3))</f>
        <v/>
      </c>
      <c r="L23" s="21">
        <f>MAX(0,ROUNDDOWN(F23-E23-G23-H23,-3))</f>
        <v/>
      </c>
      <c r="M23" s="21">
        <f>IF(J23&lt;=0,0,ROUNDDOWN((J23*LOOKUP(J23,{0,1950001,3300001,6950001,9000001,18000001,40000001},{0.05,0.1,0.2,0.23,0.33,0.4,0.45})-LOOKUP(J23,{0,1950001,3300001,6950001,9000001,18000001,40000001},{0,97500,427500,636000,1536000,2796000,4796000}))*1.021,-2))</f>
        <v/>
      </c>
      <c r="N23" s="21">
        <f>IF(K23&lt;=0,0,ROUNDDOWN((K23*LOOKUP(K23,{0,1950001,3300001,6950001,9000001,18000001,40000001},{0.05,0.1,0.2,0.23,0.33,0.4,0.45})-LOOKUP(K23,{0,1950001,3300001,6950001,9000001,18000001,40000001},{0,97500,427500,636000,1536000,2796000,4796000}))*1.021,-2))</f>
        <v/>
      </c>
      <c r="O23" s="21">
        <f>IF(L23&lt;=0,0,ROUNDDOWN((L23*LOOKUP(L23,{0,1950001,3300001,6950001,9000001,18000001,40000001},{0.05,0.1,0.2,0.23,0.33,0.4,0.45})-LOOKUP(L23,{0,1950001,3300001,6950001,9000001,18000001,40000001},{0,97500,427500,636000,1536000,2796000,4796000}))*1.021,-2))</f>
        <v/>
      </c>
      <c r="P23" s="21">
        <f>MAX(0,ROUNDDOWN(F23-E23-430000,-3))</f>
        <v/>
      </c>
      <c r="Q23" s="21">
        <f>MAX(0,ROUNDDOWN(F23-E23-430000-H23,-3))</f>
        <v/>
      </c>
      <c r="R23" s="21">
        <f>IF(F23&lt;=450000,0,MAX(0,P23*0.06-MIN(50000,P23)*0.03))</f>
        <v/>
      </c>
      <c r="S23" s="21">
        <f>IF(F23&lt;=450000,0,MAX(0,P23*0.04-MIN(50000,P23)*0.02))</f>
        <v/>
      </c>
      <c r="T23" s="21">
        <f>IF(F23&lt;=450000,0,MAX(0,Q23*0.06-MIN(50000,Q23)*0.03))</f>
        <v/>
      </c>
      <c r="U23" s="21">
        <f>IF(F23&lt;=450000,0,MAX(0,Q23*0.04-MIN(50000,Q23)*0.02))</f>
        <v/>
      </c>
      <c r="V23" s="21">
        <f>50000+MAX(0,G23-480000)</f>
        <v/>
      </c>
      <c r="W23" s="21">
        <f>P23-V23</f>
        <v/>
      </c>
      <c r="X23" s="21">
        <f>Q23-V23</f>
        <v/>
      </c>
      <c r="Y23" s="22">
        <f>IF(W23&lt;0,0.9,LOOKUP(W23,{0,1950001,3300001,6950001,9000001,18000001,40000001},{0.84895,0.7979,0.6958,0.66517,0.56307,0.4916,0.44055}))</f>
        <v/>
      </c>
      <c r="Z23" s="22">
        <f>IF(X23&lt;0,0.9,LOOKUP(X23,{0,1950001,3300001,6950001,9000001,18000001,40000001},{0.84895,0.7979,0.6958,0.66517,0.56307,0.4916,0.44055}))</f>
        <v/>
      </c>
      <c r="AA23" s="22">
        <f>IF(W23&lt;0,0,CHOOSE(MATCH(W23,{0,1950001,3300001,6950001,9000001},1),5.105/84.895,10.21/79.79,20.42/69.58,23.483/66.517,33.693/56.307))</f>
        <v/>
      </c>
      <c r="AB23" s="21">
        <f>IF(C23&lt;=2000,0,(MIN(C23,ROUNDDOWN(F23*0.3,0))-2000)*0.1)</f>
        <v/>
      </c>
      <c r="AC23" s="21">
        <f>IF(C23&lt;=2000,0,MIN((C23-2000)*Y23,(R23+S23)*0.2))</f>
        <v/>
      </c>
      <c r="AD23" s="21">
        <f>IF(C23&lt;=2000,0,MIN((C23-2000)*Z23,(T23+U23)*0.2))</f>
        <v/>
      </c>
      <c r="AE23" s="21">
        <f>AC23*AA23</f>
        <v/>
      </c>
      <c r="AF23" s="21">
        <f>ROUNDDOWN(R23,-2)+ROUNDDOWN(S23,-2)</f>
        <v/>
      </c>
      <c r="AG23" s="21">
        <f>ROUNDDOWN(MAX(0,R23-(AB23+AC23+AE23)*0.6),-2)+ROUNDDOWN(MAX(0,S23-(AB23+AC23+AE23)*0.4),-2)</f>
        <v/>
      </c>
      <c r="AH23" s="21">
        <f>ROUNDDOWN(MAX(0,T23-(AB23+AD23)*0.6),-2)+ROUNDDOWN(MAX(0,U23-(AB23+AD23)*0.4),-2)</f>
        <v/>
      </c>
      <c r="AI23" s="21">
        <f>ROUNDDOWN(T23,-2)+ROUNDDOWN(U23,-2)</f>
        <v/>
      </c>
      <c r="AJ23" s="21">
        <f>M23+AF23</f>
        <v/>
      </c>
      <c r="AK23" s="21">
        <f>M23+AG23</f>
        <v/>
      </c>
      <c r="AL23" s="21">
        <f>N23+AH23</f>
        <v/>
      </c>
      <c r="AM23" s="21">
        <f>O23+AI23</f>
        <v/>
      </c>
      <c r="AN23" s="21">
        <f>N23+AI23</f>
        <v/>
      </c>
      <c r="AO23" s="21">
        <f>ROUNDDOWN((R23+S23)*0.2/Y23+2000,0)</f>
        <v/>
      </c>
      <c r="AP23" s="21">
        <f>ROUNDDOWN((T23+U23)*0.2/Z23+2000,0)</f>
        <v/>
      </c>
      <c r="AQ23" s="21">
        <f>AL23-AK23</f>
        <v/>
      </c>
      <c r="AR23" s="21">
        <f>AM23-AK23</f>
        <v/>
      </c>
      <c r="AS23" s="21">
        <f>AM23-AL23</f>
        <v/>
      </c>
      <c r="AT23" s="21">
        <f>AK23+C23-AJ23</f>
        <v/>
      </c>
      <c r="AU23" s="21">
        <f>AL23+C23-AM23</f>
        <v/>
      </c>
      <c r="AV23" s="21">
        <f>AN23+C23-AM23</f>
        <v/>
      </c>
    </row>
    <row r="24">
      <c r="A24" t="inlineStr">
        <is>
          <t>医療費の境目</t>
        </is>
      </c>
      <c r="B24" s="21">
        <f>'3_医療費の境目'!$B$3</f>
        <v/>
      </c>
      <c r="C24" s="21">
        <f>IF('3_医療費の境目'!$B$4="",AO24,'3_医療費の境目'!$B$4)</f>
        <v/>
      </c>
      <c r="D24" s="21">
        <f>'3_医療費の境目'!D24</f>
        <v/>
      </c>
      <c r="E24" s="21">
        <f>ROUND(MIN(B24/12,650000)*12*0.0915+MIN(B24/12,1390000)*12*(0.0504+0)+B24*0.005,0)</f>
        <v/>
      </c>
      <c r="F24" s="21">
        <f>IF(B24&lt;741000,0,IF(B24&lt;2191000,B24-740000,IF(B24&lt;2193000,1451000,IF(B24&lt;2196000,1453000,IF(B24&lt;2200000,1456000,IF(B24&lt;3600000,ROUND(ROUNDDOWN(B24/4,-3)*2.8,0)-80000,IF(B24&lt;6600000,ROUND(ROUNDDOWN(B24/4,-3)*3.2,0)-440000,IF(B24&lt;8500000,ROUNDDOWN(B24*0.9,0)-1100000,B24-1950000))))))))</f>
        <v/>
      </c>
      <c r="G24" s="21">
        <f>IF(F24&gt;23500000,NA(),IF(F24&lt;=4890000,1040000,IF(F24&lt;=6550000,670000,620000)))</f>
        <v/>
      </c>
      <c r="H24" s="21">
        <f>IF(D24&lt;=0,0,MAX(0,MIN(2000000,D24-MIN(100000,ROUNDDOWN(F24*0.05,0)))))</f>
        <v/>
      </c>
      <c r="I24" s="21">
        <f>IF(C24&lt;=2000,0,MIN(C24,ROUNDDOWN(F24*0.4,0))-2000)</f>
        <v/>
      </c>
      <c r="J24" s="21">
        <f>MAX(0,ROUNDDOWN(F24-E24-G24,-3))</f>
        <v/>
      </c>
      <c r="K24" s="21">
        <f>MAX(0,ROUNDDOWN(F24-E24-G24-H24-I24,-3))</f>
        <v/>
      </c>
      <c r="L24" s="21">
        <f>MAX(0,ROUNDDOWN(F24-E24-G24-H24,-3))</f>
        <v/>
      </c>
      <c r="M24" s="21">
        <f>IF(J24&lt;=0,0,ROUNDDOWN((J24*LOOKUP(J24,{0,1950001,3300001,6950001,9000001,18000001,40000001},{0.05,0.1,0.2,0.23,0.33,0.4,0.45})-LOOKUP(J24,{0,1950001,3300001,6950001,9000001,18000001,40000001},{0,97500,427500,636000,1536000,2796000,4796000}))*1.021,-2))</f>
        <v/>
      </c>
      <c r="N24" s="21">
        <f>IF(K24&lt;=0,0,ROUNDDOWN((K24*LOOKUP(K24,{0,1950001,3300001,6950001,9000001,18000001,40000001},{0.05,0.1,0.2,0.23,0.33,0.4,0.45})-LOOKUP(K24,{0,1950001,3300001,6950001,9000001,18000001,40000001},{0,97500,427500,636000,1536000,2796000,4796000}))*1.021,-2))</f>
        <v/>
      </c>
      <c r="O24" s="21">
        <f>IF(L24&lt;=0,0,ROUNDDOWN((L24*LOOKUP(L24,{0,1950001,3300001,6950001,9000001,18000001,40000001},{0.05,0.1,0.2,0.23,0.33,0.4,0.45})-LOOKUP(L24,{0,1950001,3300001,6950001,9000001,18000001,40000001},{0,97500,427500,636000,1536000,2796000,4796000}))*1.021,-2))</f>
        <v/>
      </c>
      <c r="P24" s="21">
        <f>MAX(0,ROUNDDOWN(F24-E24-430000,-3))</f>
        <v/>
      </c>
      <c r="Q24" s="21">
        <f>MAX(0,ROUNDDOWN(F24-E24-430000-H24,-3))</f>
        <v/>
      </c>
      <c r="R24" s="21">
        <f>IF(F24&lt;=450000,0,MAX(0,P24*0.06-MIN(50000,P24)*0.03))</f>
        <v/>
      </c>
      <c r="S24" s="21">
        <f>IF(F24&lt;=450000,0,MAX(0,P24*0.04-MIN(50000,P24)*0.02))</f>
        <v/>
      </c>
      <c r="T24" s="21">
        <f>IF(F24&lt;=450000,0,MAX(0,Q24*0.06-MIN(50000,Q24)*0.03))</f>
        <v/>
      </c>
      <c r="U24" s="21">
        <f>IF(F24&lt;=450000,0,MAX(0,Q24*0.04-MIN(50000,Q24)*0.02))</f>
        <v/>
      </c>
      <c r="V24" s="21">
        <f>50000+MAX(0,G24-480000)</f>
        <v/>
      </c>
      <c r="W24" s="21">
        <f>P24-V24</f>
        <v/>
      </c>
      <c r="X24" s="21">
        <f>Q24-V24</f>
        <v/>
      </c>
      <c r="Y24" s="22">
        <f>IF(W24&lt;0,0.9,LOOKUP(W24,{0,1950001,3300001,6950001,9000001,18000001,40000001},{0.84895,0.7979,0.6958,0.66517,0.56307,0.4916,0.44055}))</f>
        <v/>
      </c>
      <c r="Z24" s="22">
        <f>IF(X24&lt;0,0.9,LOOKUP(X24,{0,1950001,3300001,6950001,9000001,18000001,40000001},{0.84895,0.7979,0.6958,0.66517,0.56307,0.4916,0.44055}))</f>
        <v/>
      </c>
      <c r="AA24" s="22">
        <f>IF(W24&lt;0,0,CHOOSE(MATCH(W24,{0,1950001,3300001,6950001,9000001},1),5.105/84.895,10.21/79.79,20.42/69.58,23.483/66.517,33.693/56.307))</f>
        <v/>
      </c>
      <c r="AB24" s="21">
        <f>IF(C24&lt;=2000,0,(MIN(C24,ROUNDDOWN(F24*0.3,0))-2000)*0.1)</f>
        <v/>
      </c>
      <c r="AC24" s="21">
        <f>IF(C24&lt;=2000,0,MIN((C24-2000)*Y24,(R24+S24)*0.2))</f>
        <v/>
      </c>
      <c r="AD24" s="21">
        <f>IF(C24&lt;=2000,0,MIN((C24-2000)*Z24,(T24+U24)*0.2))</f>
        <v/>
      </c>
      <c r="AE24" s="21">
        <f>AC24*AA24</f>
        <v/>
      </c>
      <c r="AF24" s="21">
        <f>ROUNDDOWN(R24,-2)+ROUNDDOWN(S24,-2)</f>
        <v/>
      </c>
      <c r="AG24" s="21">
        <f>ROUNDDOWN(MAX(0,R24-(AB24+AC24+AE24)*0.6),-2)+ROUNDDOWN(MAX(0,S24-(AB24+AC24+AE24)*0.4),-2)</f>
        <v/>
      </c>
      <c r="AH24" s="21">
        <f>ROUNDDOWN(MAX(0,T24-(AB24+AD24)*0.6),-2)+ROUNDDOWN(MAX(0,U24-(AB24+AD24)*0.4),-2)</f>
        <v/>
      </c>
      <c r="AI24" s="21">
        <f>ROUNDDOWN(T24,-2)+ROUNDDOWN(U24,-2)</f>
        <v/>
      </c>
      <c r="AJ24" s="21">
        <f>M24+AF24</f>
        <v/>
      </c>
      <c r="AK24" s="21">
        <f>M24+AG24</f>
        <v/>
      </c>
      <c r="AL24" s="21">
        <f>N24+AH24</f>
        <v/>
      </c>
      <c r="AM24" s="21">
        <f>O24+AI24</f>
        <v/>
      </c>
      <c r="AN24" s="21">
        <f>N24+AI24</f>
        <v/>
      </c>
      <c r="AO24" s="21">
        <f>ROUNDDOWN((R24+S24)*0.2/Y24+2000,0)</f>
        <v/>
      </c>
      <c r="AP24" s="21">
        <f>ROUNDDOWN((T24+U24)*0.2/Z24+2000,0)</f>
        <v/>
      </c>
      <c r="AQ24" s="21">
        <f>AL24-AK24</f>
        <v/>
      </c>
      <c r="AR24" s="21">
        <f>AM24-AK24</f>
        <v/>
      </c>
      <c r="AS24" s="21">
        <f>AM24-AL24</f>
        <v/>
      </c>
      <c r="AT24" s="21">
        <f>AK24+C24-AJ24</f>
        <v/>
      </c>
      <c r="AU24" s="21">
        <f>AL24+C24-AM24</f>
        <v/>
      </c>
      <c r="AV24" s="21">
        <f>AN24+C24-AM24</f>
        <v/>
      </c>
    </row>
    <row r="25">
      <c r="A25" t="inlineStr">
        <is>
          <t>医療費の境目</t>
        </is>
      </c>
      <c r="B25" s="21">
        <f>'3_医療費の境目'!$B$3</f>
        <v/>
      </c>
      <c r="C25" s="21">
        <f>IF('3_医療費の境目'!$B$4="",AO25,'3_医療費の境目'!$B$4)</f>
        <v/>
      </c>
      <c r="D25" s="21">
        <f>'3_医療費の境目'!D25</f>
        <v/>
      </c>
      <c r="E25" s="21">
        <f>ROUND(MIN(B25/12,650000)*12*0.0915+MIN(B25/12,1390000)*12*(0.0504+0)+B25*0.005,0)</f>
        <v/>
      </c>
      <c r="F25" s="21">
        <f>IF(B25&lt;741000,0,IF(B25&lt;2191000,B25-740000,IF(B25&lt;2193000,1451000,IF(B25&lt;2196000,1453000,IF(B25&lt;2200000,1456000,IF(B25&lt;3600000,ROUND(ROUNDDOWN(B25/4,-3)*2.8,0)-80000,IF(B25&lt;6600000,ROUND(ROUNDDOWN(B25/4,-3)*3.2,0)-440000,IF(B25&lt;8500000,ROUNDDOWN(B25*0.9,0)-1100000,B25-1950000))))))))</f>
        <v/>
      </c>
      <c r="G25" s="21">
        <f>IF(F25&gt;23500000,NA(),IF(F25&lt;=4890000,1040000,IF(F25&lt;=6550000,670000,620000)))</f>
        <v/>
      </c>
      <c r="H25" s="21">
        <f>IF(D25&lt;=0,0,MAX(0,MIN(2000000,D25-MIN(100000,ROUNDDOWN(F25*0.05,0)))))</f>
        <v/>
      </c>
      <c r="I25" s="21">
        <f>IF(C25&lt;=2000,0,MIN(C25,ROUNDDOWN(F25*0.4,0))-2000)</f>
        <v/>
      </c>
      <c r="J25" s="21">
        <f>MAX(0,ROUNDDOWN(F25-E25-G25,-3))</f>
        <v/>
      </c>
      <c r="K25" s="21">
        <f>MAX(0,ROUNDDOWN(F25-E25-G25-H25-I25,-3))</f>
        <v/>
      </c>
      <c r="L25" s="21">
        <f>MAX(0,ROUNDDOWN(F25-E25-G25-H25,-3))</f>
        <v/>
      </c>
      <c r="M25" s="21">
        <f>IF(J25&lt;=0,0,ROUNDDOWN((J25*LOOKUP(J25,{0,1950001,3300001,6950001,9000001,18000001,40000001},{0.05,0.1,0.2,0.23,0.33,0.4,0.45})-LOOKUP(J25,{0,1950001,3300001,6950001,9000001,18000001,40000001},{0,97500,427500,636000,1536000,2796000,4796000}))*1.021,-2))</f>
        <v/>
      </c>
      <c r="N25" s="21">
        <f>IF(K25&lt;=0,0,ROUNDDOWN((K25*LOOKUP(K25,{0,1950001,3300001,6950001,9000001,18000001,40000001},{0.05,0.1,0.2,0.23,0.33,0.4,0.45})-LOOKUP(K25,{0,1950001,3300001,6950001,9000001,18000001,40000001},{0,97500,427500,636000,1536000,2796000,4796000}))*1.021,-2))</f>
        <v/>
      </c>
      <c r="O25" s="21">
        <f>IF(L25&lt;=0,0,ROUNDDOWN((L25*LOOKUP(L25,{0,1950001,3300001,6950001,9000001,18000001,40000001},{0.05,0.1,0.2,0.23,0.33,0.4,0.45})-LOOKUP(L25,{0,1950001,3300001,6950001,9000001,18000001,40000001},{0,97500,427500,636000,1536000,2796000,4796000}))*1.021,-2))</f>
        <v/>
      </c>
      <c r="P25" s="21">
        <f>MAX(0,ROUNDDOWN(F25-E25-430000,-3))</f>
        <v/>
      </c>
      <c r="Q25" s="21">
        <f>MAX(0,ROUNDDOWN(F25-E25-430000-H25,-3))</f>
        <v/>
      </c>
      <c r="R25" s="21">
        <f>IF(F25&lt;=450000,0,MAX(0,P25*0.06-MIN(50000,P25)*0.03))</f>
        <v/>
      </c>
      <c r="S25" s="21">
        <f>IF(F25&lt;=450000,0,MAX(0,P25*0.04-MIN(50000,P25)*0.02))</f>
        <v/>
      </c>
      <c r="T25" s="21">
        <f>IF(F25&lt;=450000,0,MAX(0,Q25*0.06-MIN(50000,Q25)*0.03))</f>
        <v/>
      </c>
      <c r="U25" s="21">
        <f>IF(F25&lt;=450000,0,MAX(0,Q25*0.04-MIN(50000,Q25)*0.02))</f>
        <v/>
      </c>
      <c r="V25" s="21">
        <f>50000+MAX(0,G25-480000)</f>
        <v/>
      </c>
      <c r="W25" s="21">
        <f>P25-V25</f>
        <v/>
      </c>
      <c r="X25" s="21">
        <f>Q25-V25</f>
        <v/>
      </c>
      <c r="Y25" s="22">
        <f>IF(W25&lt;0,0.9,LOOKUP(W25,{0,1950001,3300001,6950001,9000001,18000001,40000001},{0.84895,0.7979,0.6958,0.66517,0.56307,0.4916,0.44055}))</f>
        <v/>
      </c>
      <c r="Z25" s="22">
        <f>IF(X25&lt;0,0.9,LOOKUP(X25,{0,1950001,3300001,6950001,9000001,18000001,40000001},{0.84895,0.7979,0.6958,0.66517,0.56307,0.4916,0.44055}))</f>
        <v/>
      </c>
      <c r="AA25" s="22">
        <f>IF(W25&lt;0,0,CHOOSE(MATCH(W25,{0,1950001,3300001,6950001,9000001},1),5.105/84.895,10.21/79.79,20.42/69.58,23.483/66.517,33.693/56.307))</f>
        <v/>
      </c>
      <c r="AB25" s="21">
        <f>IF(C25&lt;=2000,0,(MIN(C25,ROUNDDOWN(F25*0.3,0))-2000)*0.1)</f>
        <v/>
      </c>
      <c r="AC25" s="21">
        <f>IF(C25&lt;=2000,0,MIN((C25-2000)*Y25,(R25+S25)*0.2))</f>
        <v/>
      </c>
      <c r="AD25" s="21">
        <f>IF(C25&lt;=2000,0,MIN((C25-2000)*Z25,(T25+U25)*0.2))</f>
        <v/>
      </c>
      <c r="AE25" s="21">
        <f>AC25*AA25</f>
        <v/>
      </c>
      <c r="AF25" s="21">
        <f>ROUNDDOWN(R25,-2)+ROUNDDOWN(S25,-2)</f>
        <v/>
      </c>
      <c r="AG25" s="21">
        <f>ROUNDDOWN(MAX(0,R25-(AB25+AC25+AE25)*0.6),-2)+ROUNDDOWN(MAX(0,S25-(AB25+AC25+AE25)*0.4),-2)</f>
        <v/>
      </c>
      <c r="AH25" s="21">
        <f>ROUNDDOWN(MAX(0,T25-(AB25+AD25)*0.6),-2)+ROUNDDOWN(MAX(0,U25-(AB25+AD25)*0.4),-2)</f>
        <v/>
      </c>
      <c r="AI25" s="21">
        <f>ROUNDDOWN(T25,-2)+ROUNDDOWN(U25,-2)</f>
        <v/>
      </c>
      <c r="AJ25" s="21">
        <f>M25+AF25</f>
        <v/>
      </c>
      <c r="AK25" s="21">
        <f>M25+AG25</f>
        <v/>
      </c>
      <c r="AL25" s="21">
        <f>N25+AH25</f>
        <v/>
      </c>
      <c r="AM25" s="21">
        <f>O25+AI25</f>
        <v/>
      </c>
      <c r="AN25" s="21">
        <f>N25+AI25</f>
        <v/>
      </c>
      <c r="AO25" s="21">
        <f>ROUNDDOWN((R25+S25)*0.2/Y25+2000,0)</f>
        <v/>
      </c>
      <c r="AP25" s="21">
        <f>ROUNDDOWN((T25+U25)*0.2/Z25+2000,0)</f>
        <v/>
      </c>
      <c r="AQ25" s="21">
        <f>AL25-AK25</f>
        <v/>
      </c>
      <c r="AR25" s="21">
        <f>AM25-AK25</f>
        <v/>
      </c>
      <c r="AS25" s="21">
        <f>AM25-AL25</f>
        <v/>
      </c>
      <c r="AT25" s="21">
        <f>AK25+C25-AJ25</f>
        <v/>
      </c>
      <c r="AU25" s="21">
        <f>AL25+C25-AM25</f>
        <v/>
      </c>
      <c r="AV25" s="21">
        <f>AN25+C25-AM25</f>
        <v/>
      </c>
    </row>
    <row r="26">
      <c r="A26" t="inlineStr">
        <is>
          <t>医療費の境目</t>
        </is>
      </c>
      <c r="B26" s="21">
        <f>'3_医療費の境目'!$B$3</f>
        <v/>
      </c>
      <c r="C26" s="21">
        <f>IF('3_医療費の境目'!$B$4="",AO26,'3_医療費の境目'!$B$4)</f>
        <v/>
      </c>
      <c r="D26" s="21">
        <f>'3_医療費の境目'!D26</f>
        <v/>
      </c>
      <c r="E26" s="21">
        <f>ROUND(MIN(B26/12,650000)*12*0.0915+MIN(B26/12,1390000)*12*(0.0504+0)+B26*0.005,0)</f>
        <v/>
      </c>
      <c r="F26" s="21">
        <f>IF(B26&lt;741000,0,IF(B26&lt;2191000,B26-740000,IF(B26&lt;2193000,1451000,IF(B26&lt;2196000,1453000,IF(B26&lt;2200000,1456000,IF(B26&lt;3600000,ROUND(ROUNDDOWN(B26/4,-3)*2.8,0)-80000,IF(B26&lt;6600000,ROUND(ROUNDDOWN(B26/4,-3)*3.2,0)-440000,IF(B26&lt;8500000,ROUNDDOWN(B26*0.9,0)-1100000,B26-1950000))))))))</f>
        <v/>
      </c>
      <c r="G26" s="21">
        <f>IF(F26&gt;23500000,NA(),IF(F26&lt;=4890000,1040000,IF(F26&lt;=6550000,670000,620000)))</f>
        <v/>
      </c>
      <c r="H26" s="21">
        <f>IF(D26&lt;=0,0,MAX(0,MIN(2000000,D26-MIN(100000,ROUNDDOWN(F26*0.05,0)))))</f>
        <v/>
      </c>
      <c r="I26" s="21">
        <f>IF(C26&lt;=2000,0,MIN(C26,ROUNDDOWN(F26*0.4,0))-2000)</f>
        <v/>
      </c>
      <c r="J26" s="21">
        <f>MAX(0,ROUNDDOWN(F26-E26-G26,-3))</f>
        <v/>
      </c>
      <c r="K26" s="21">
        <f>MAX(0,ROUNDDOWN(F26-E26-G26-H26-I26,-3))</f>
        <v/>
      </c>
      <c r="L26" s="21">
        <f>MAX(0,ROUNDDOWN(F26-E26-G26-H26,-3))</f>
        <v/>
      </c>
      <c r="M26" s="21">
        <f>IF(J26&lt;=0,0,ROUNDDOWN((J26*LOOKUP(J26,{0,1950001,3300001,6950001,9000001,18000001,40000001},{0.05,0.1,0.2,0.23,0.33,0.4,0.45})-LOOKUP(J26,{0,1950001,3300001,6950001,9000001,18000001,40000001},{0,97500,427500,636000,1536000,2796000,4796000}))*1.021,-2))</f>
        <v/>
      </c>
      <c r="N26" s="21">
        <f>IF(K26&lt;=0,0,ROUNDDOWN((K26*LOOKUP(K26,{0,1950001,3300001,6950001,9000001,18000001,40000001},{0.05,0.1,0.2,0.23,0.33,0.4,0.45})-LOOKUP(K26,{0,1950001,3300001,6950001,9000001,18000001,40000001},{0,97500,427500,636000,1536000,2796000,4796000}))*1.021,-2))</f>
        <v/>
      </c>
      <c r="O26" s="21">
        <f>IF(L26&lt;=0,0,ROUNDDOWN((L26*LOOKUP(L26,{0,1950001,3300001,6950001,9000001,18000001,40000001},{0.05,0.1,0.2,0.23,0.33,0.4,0.45})-LOOKUP(L26,{0,1950001,3300001,6950001,9000001,18000001,40000001},{0,97500,427500,636000,1536000,2796000,4796000}))*1.021,-2))</f>
        <v/>
      </c>
      <c r="P26" s="21">
        <f>MAX(0,ROUNDDOWN(F26-E26-430000,-3))</f>
        <v/>
      </c>
      <c r="Q26" s="21">
        <f>MAX(0,ROUNDDOWN(F26-E26-430000-H26,-3))</f>
        <v/>
      </c>
      <c r="R26" s="21">
        <f>IF(F26&lt;=450000,0,MAX(0,P26*0.06-MIN(50000,P26)*0.03))</f>
        <v/>
      </c>
      <c r="S26" s="21">
        <f>IF(F26&lt;=450000,0,MAX(0,P26*0.04-MIN(50000,P26)*0.02))</f>
        <v/>
      </c>
      <c r="T26" s="21">
        <f>IF(F26&lt;=450000,0,MAX(0,Q26*0.06-MIN(50000,Q26)*0.03))</f>
        <v/>
      </c>
      <c r="U26" s="21">
        <f>IF(F26&lt;=450000,0,MAX(0,Q26*0.04-MIN(50000,Q26)*0.02))</f>
        <v/>
      </c>
      <c r="V26" s="21">
        <f>50000+MAX(0,G26-480000)</f>
        <v/>
      </c>
      <c r="W26" s="21">
        <f>P26-V26</f>
        <v/>
      </c>
      <c r="X26" s="21">
        <f>Q26-V26</f>
        <v/>
      </c>
      <c r="Y26" s="22">
        <f>IF(W26&lt;0,0.9,LOOKUP(W26,{0,1950001,3300001,6950001,9000001,18000001,40000001},{0.84895,0.7979,0.6958,0.66517,0.56307,0.4916,0.44055}))</f>
        <v/>
      </c>
      <c r="Z26" s="22">
        <f>IF(X26&lt;0,0.9,LOOKUP(X26,{0,1950001,3300001,6950001,9000001,18000001,40000001},{0.84895,0.7979,0.6958,0.66517,0.56307,0.4916,0.44055}))</f>
        <v/>
      </c>
      <c r="AA26" s="22">
        <f>IF(W26&lt;0,0,CHOOSE(MATCH(W26,{0,1950001,3300001,6950001,9000001},1),5.105/84.895,10.21/79.79,20.42/69.58,23.483/66.517,33.693/56.307))</f>
        <v/>
      </c>
      <c r="AB26" s="21">
        <f>IF(C26&lt;=2000,0,(MIN(C26,ROUNDDOWN(F26*0.3,0))-2000)*0.1)</f>
        <v/>
      </c>
      <c r="AC26" s="21">
        <f>IF(C26&lt;=2000,0,MIN((C26-2000)*Y26,(R26+S26)*0.2))</f>
        <v/>
      </c>
      <c r="AD26" s="21">
        <f>IF(C26&lt;=2000,0,MIN((C26-2000)*Z26,(T26+U26)*0.2))</f>
        <v/>
      </c>
      <c r="AE26" s="21">
        <f>AC26*AA26</f>
        <v/>
      </c>
      <c r="AF26" s="21">
        <f>ROUNDDOWN(R26,-2)+ROUNDDOWN(S26,-2)</f>
        <v/>
      </c>
      <c r="AG26" s="21">
        <f>ROUNDDOWN(MAX(0,R26-(AB26+AC26+AE26)*0.6),-2)+ROUNDDOWN(MAX(0,S26-(AB26+AC26+AE26)*0.4),-2)</f>
        <v/>
      </c>
      <c r="AH26" s="21">
        <f>ROUNDDOWN(MAX(0,T26-(AB26+AD26)*0.6),-2)+ROUNDDOWN(MAX(0,U26-(AB26+AD26)*0.4),-2)</f>
        <v/>
      </c>
      <c r="AI26" s="21">
        <f>ROUNDDOWN(T26,-2)+ROUNDDOWN(U26,-2)</f>
        <v/>
      </c>
      <c r="AJ26" s="21">
        <f>M26+AF26</f>
        <v/>
      </c>
      <c r="AK26" s="21">
        <f>M26+AG26</f>
        <v/>
      </c>
      <c r="AL26" s="21">
        <f>N26+AH26</f>
        <v/>
      </c>
      <c r="AM26" s="21">
        <f>O26+AI26</f>
        <v/>
      </c>
      <c r="AN26" s="21">
        <f>N26+AI26</f>
        <v/>
      </c>
      <c r="AO26" s="21">
        <f>ROUNDDOWN((R26+S26)*0.2/Y26+2000,0)</f>
        <v/>
      </c>
      <c r="AP26" s="21">
        <f>ROUNDDOWN((T26+U26)*0.2/Z26+2000,0)</f>
        <v/>
      </c>
      <c r="AQ26" s="21">
        <f>AL26-AK26</f>
        <v/>
      </c>
      <c r="AR26" s="21">
        <f>AM26-AK26</f>
        <v/>
      </c>
      <c r="AS26" s="21">
        <f>AM26-AL26</f>
        <v/>
      </c>
      <c r="AT26" s="21">
        <f>AK26+C26-AJ26</f>
        <v/>
      </c>
      <c r="AU26" s="21">
        <f>AL26+C26-AM26</f>
        <v/>
      </c>
      <c r="AV26" s="21">
        <f>AN26+C26-AM26</f>
        <v/>
      </c>
    </row>
    <row r="27">
      <c r="A27" t="inlineStr">
        <is>
          <t>医療費の境目</t>
        </is>
      </c>
      <c r="B27" s="21">
        <f>'3_医療費の境目'!$B$3</f>
        <v/>
      </c>
      <c r="C27" s="21">
        <f>IF('3_医療費の境目'!$B$4="",AO27,'3_医療費の境目'!$B$4)</f>
        <v/>
      </c>
      <c r="D27" s="21">
        <f>'3_医療費の境目'!D27</f>
        <v/>
      </c>
      <c r="E27" s="21">
        <f>ROUND(MIN(B27/12,650000)*12*0.0915+MIN(B27/12,1390000)*12*(0.0504+0)+B27*0.005,0)</f>
        <v/>
      </c>
      <c r="F27" s="21">
        <f>IF(B27&lt;741000,0,IF(B27&lt;2191000,B27-740000,IF(B27&lt;2193000,1451000,IF(B27&lt;2196000,1453000,IF(B27&lt;2200000,1456000,IF(B27&lt;3600000,ROUND(ROUNDDOWN(B27/4,-3)*2.8,0)-80000,IF(B27&lt;6600000,ROUND(ROUNDDOWN(B27/4,-3)*3.2,0)-440000,IF(B27&lt;8500000,ROUNDDOWN(B27*0.9,0)-1100000,B27-1950000))))))))</f>
        <v/>
      </c>
      <c r="G27" s="21">
        <f>IF(F27&gt;23500000,NA(),IF(F27&lt;=4890000,1040000,IF(F27&lt;=6550000,670000,620000)))</f>
        <v/>
      </c>
      <c r="H27" s="21">
        <f>IF(D27&lt;=0,0,MAX(0,MIN(2000000,D27-MIN(100000,ROUNDDOWN(F27*0.05,0)))))</f>
        <v/>
      </c>
      <c r="I27" s="21">
        <f>IF(C27&lt;=2000,0,MIN(C27,ROUNDDOWN(F27*0.4,0))-2000)</f>
        <v/>
      </c>
      <c r="J27" s="21">
        <f>MAX(0,ROUNDDOWN(F27-E27-G27,-3))</f>
        <v/>
      </c>
      <c r="K27" s="21">
        <f>MAX(0,ROUNDDOWN(F27-E27-G27-H27-I27,-3))</f>
        <v/>
      </c>
      <c r="L27" s="21">
        <f>MAX(0,ROUNDDOWN(F27-E27-G27-H27,-3))</f>
        <v/>
      </c>
      <c r="M27" s="21">
        <f>IF(J27&lt;=0,0,ROUNDDOWN((J27*LOOKUP(J27,{0,1950001,3300001,6950001,9000001,18000001,40000001},{0.05,0.1,0.2,0.23,0.33,0.4,0.45})-LOOKUP(J27,{0,1950001,3300001,6950001,9000001,18000001,40000001},{0,97500,427500,636000,1536000,2796000,4796000}))*1.021,-2))</f>
        <v/>
      </c>
      <c r="N27" s="21">
        <f>IF(K27&lt;=0,0,ROUNDDOWN((K27*LOOKUP(K27,{0,1950001,3300001,6950001,9000001,18000001,40000001},{0.05,0.1,0.2,0.23,0.33,0.4,0.45})-LOOKUP(K27,{0,1950001,3300001,6950001,9000001,18000001,40000001},{0,97500,427500,636000,1536000,2796000,4796000}))*1.021,-2))</f>
        <v/>
      </c>
      <c r="O27" s="21">
        <f>IF(L27&lt;=0,0,ROUNDDOWN((L27*LOOKUP(L27,{0,1950001,3300001,6950001,9000001,18000001,40000001},{0.05,0.1,0.2,0.23,0.33,0.4,0.45})-LOOKUP(L27,{0,1950001,3300001,6950001,9000001,18000001,40000001},{0,97500,427500,636000,1536000,2796000,4796000}))*1.021,-2))</f>
        <v/>
      </c>
      <c r="P27" s="21">
        <f>MAX(0,ROUNDDOWN(F27-E27-430000,-3))</f>
        <v/>
      </c>
      <c r="Q27" s="21">
        <f>MAX(0,ROUNDDOWN(F27-E27-430000-H27,-3))</f>
        <v/>
      </c>
      <c r="R27" s="21">
        <f>IF(F27&lt;=450000,0,MAX(0,P27*0.06-MIN(50000,P27)*0.03))</f>
        <v/>
      </c>
      <c r="S27" s="21">
        <f>IF(F27&lt;=450000,0,MAX(0,P27*0.04-MIN(50000,P27)*0.02))</f>
        <v/>
      </c>
      <c r="T27" s="21">
        <f>IF(F27&lt;=450000,0,MAX(0,Q27*0.06-MIN(50000,Q27)*0.03))</f>
        <v/>
      </c>
      <c r="U27" s="21">
        <f>IF(F27&lt;=450000,0,MAX(0,Q27*0.04-MIN(50000,Q27)*0.02))</f>
        <v/>
      </c>
      <c r="V27" s="21">
        <f>50000+MAX(0,G27-480000)</f>
        <v/>
      </c>
      <c r="W27" s="21">
        <f>P27-V27</f>
        <v/>
      </c>
      <c r="X27" s="21">
        <f>Q27-V27</f>
        <v/>
      </c>
      <c r="Y27" s="22">
        <f>IF(W27&lt;0,0.9,LOOKUP(W27,{0,1950001,3300001,6950001,9000001,18000001,40000001},{0.84895,0.7979,0.6958,0.66517,0.56307,0.4916,0.44055}))</f>
        <v/>
      </c>
      <c r="Z27" s="22">
        <f>IF(X27&lt;0,0.9,LOOKUP(X27,{0,1950001,3300001,6950001,9000001,18000001,40000001},{0.84895,0.7979,0.6958,0.66517,0.56307,0.4916,0.44055}))</f>
        <v/>
      </c>
      <c r="AA27" s="22">
        <f>IF(W27&lt;0,0,CHOOSE(MATCH(W27,{0,1950001,3300001,6950001,9000001},1),5.105/84.895,10.21/79.79,20.42/69.58,23.483/66.517,33.693/56.307))</f>
        <v/>
      </c>
      <c r="AB27" s="21">
        <f>IF(C27&lt;=2000,0,(MIN(C27,ROUNDDOWN(F27*0.3,0))-2000)*0.1)</f>
        <v/>
      </c>
      <c r="AC27" s="21">
        <f>IF(C27&lt;=2000,0,MIN((C27-2000)*Y27,(R27+S27)*0.2))</f>
        <v/>
      </c>
      <c r="AD27" s="21">
        <f>IF(C27&lt;=2000,0,MIN((C27-2000)*Z27,(T27+U27)*0.2))</f>
        <v/>
      </c>
      <c r="AE27" s="21">
        <f>AC27*AA27</f>
        <v/>
      </c>
      <c r="AF27" s="21">
        <f>ROUNDDOWN(R27,-2)+ROUNDDOWN(S27,-2)</f>
        <v/>
      </c>
      <c r="AG27" s="21">
        <f>ROUNDDOWN(MAX(0,R27-(AB27+AC27+AE27)*0.6),-2)+ROUNDDOWN(MAX(0,S27-(AB27+AC27+AE27)*0.4),-2)</f>
        <v/>
      </c>
      <c r="AH27" s="21">
        <f>ROUNDDOWN(MAX(0,T27-(AB27+AD27)*0.6),-2)+ROUNDDOWN(MAX(0,U27-(AB27+AD27)*0.4),-2)</f>
        <v/>
      </c>
      <c r="AI27" s="21">
        <f>ROUNDDOWN(T27,-2)+ROUNDDOWN(U27,-2)</f>
        <v/>
      </c>
      <c r="AJ27" s="21">
        <f>M27+AF27</f>
        <v/>
      </c>
      <c r="AK27" s="21">
        <f>M27+AG27</f>
        <v/>
      </c>
      <c r="AL27" s="21">
        <f>N27+AH27</f>
        <v/>
      </c>
      <c r="AM27" s="21">
        <f>O27+AI27</f>
        <v/>
      </c>
      <c r="AN27" s="21">
        <f>N27+AI27</f>
        <v/>
      </c>
      <c r="AO27" s="21">
        <f>ROUNDDOWN((R27+S27)*0.2/Y27+2000,0)</f>
        <v/>
      </c>
      <c r="AP27" s="21">
        <f>ROUNDDOWN((T27+U27)*0.2/Z27+2000,0)</f>
        <v/>
      </c>
      <c r="AQ27" s="21">
        <f>AL27-AK27</f>
        <v/>
      </c>
      <c r="AR27" s="21">
        <f>AM27-AK27</f>
        <v/>
      </c>
      <c r="AS27" s="21">
        <f>AM27-AL27</f>
        <v/>
      </c>
      <c r="AT27" s="21">
        <f>AK27+C27-AJ27</f>
        <v/>
      </c>
      <c r="AU27" s="21">
        <f>AL27+C27-AM27</f>
        <v/>
      </c>
      <c r="AV27" s="21">
        <f>AN27+C27-AM27</f>
        <v/>
      </c>
    </row>
    <row r="28">
      <c r="A28" t="inlineStr">
        <is>
          <t>医療費の境目</t>
        </is>
      </c>
      <c r="B28" s="21">
        <f>'3_医療費の境目'!$B$3</f>
        <v/>
      </c>
      <c r="C28" s="21">
        <f>IF('3_医療費の境目'!$B$4="",AO28,'3_医療費の境目'!$B$4)</f>
        <v/>
      </c>
      <c r="D28" s="21">
        <f>'3_医療費の境目'!D28</f>
        <v/>
      </c>
      <c r="E28" s="21">
        <f>ROUND(MIN(B28/12,650000)*12*0.0915+MIN(B28/12,1390000)*12*(0.0504+0)+B28*0.005,0)</f>
        <v/>
      </c>
      <c r="F28" s="21">
        <f>IF(B28&lt;741000,0,IF(B28&lt;2191000,B28-740000,IF(B28&lt;2193000,1451000,IF(B28&lt;2196000,1453000,IF(B28&lt;2200000,1456000,IF(B28&lt;3600000,ROUND(ROUNDDOWN(B28/4,-3)*2.8,0)-80000,IF(B28&lt;6600000,ROUND(ROUNDDOWN(B28/4,-3)*3.2,0)-440000,IF(B28&lt;8500000,ROUNDDOWN(B28*0.9,0)-1100000,B28-1950000))))))))</f>
        <v/>
      </c>
      <c r="G28" s="21">
        <f>IF(F28&gt;23500000,NA(),IF(F28&lt;=4890000,1040000,IF(F28&lt;=6550000,670000,620000)))</f>
        <v/>
      </c>
      <c r="H28" s="21">
        <f>IF(D28&lt;=0,0,MAX(0,MIN(2000000,D28-MIN(100000,ROUNDDOWN(F28*0.05,0)))))</f>
        <v/>
      </c>
      <c r="I28" s="21">
        <f>IF(C28&lt;=2000,0,MIN(C28,ROUNDDOWN(F28*0.4,0))-2000)</f>
        <v/>
      </c>
      <c r="J28" s="21">
        <f>MAX(0,ROUNDDOWN(F28-E28-G28,-3))</f>
        <v/>
      </c>
      <c r="K28" s="21">
        <f>MAX(0,ROUNDDOWN(F28-E28-G28-H28-I28,-3))</f>
        <v/>
      </c>
      <c r="L28" s="21">
        <f>MAX(0,ROUNDDOWN(F28-E28-G28-H28,-3))</f>
        <v/>
      </c>
      <c r="M28" s="21">
        <f>IF(J28&lt;=0,0,ROUNDDOWN((J28*LOOKUP(J28,{0,1950001,3300001,6950001,9000001,18000001,40000001},{0.05,0.1,0.2,0.23,0.33,0.4,0.45})-LOOKUP(J28,{0,1950001,3300001,6950001,9000001,18000001,40000001},{0,97500,427500,636000,1536000,2796000,4796000}))*1.021,-2))</f>
        <v/>
      </c>
      <c r="N28" s="21">
        <f>IF(K28&lt;=0,0,ROUNDDOWN((K28*LOOKUP(K28,{0,1950001,3300001,6950001,9000001,18000001,40000001},{0.05,0.1,0.2,0.23,0.33,0.4,0.45})-LOOKUP(K28,{0,1950001,3300001,6950001,9000001,18000001,40000001},{0,97500,427500,636000,1536000,2796000,4796000}))*1.021,-2))</f>
        <v/>
      </c>
      <c r="O28" s="21">
        <f>IF(L28&lt;=0,0,ROUNDDOWN((L28*LOOKUP(L28,{0,1950001,3300001,6950001,9000001,18000001,40000001},{0.05,0.1,0.2,0.23,0.33,0.4,0.45})-LOOKUP(L28,{0,1950001,3300001,6950001,9000001,18000001,40000001},{0,97500,427500,636000,1536000,2796000,4796000}))*1.021,-2))</f>
        <v/>
      </c>
      <c r="P28" s="21">
        <f>MAX(0,ROUNDDOWN(F28-E28-430000,-3))</f>
        <v/>
      </c>
      <c r="Q28" s="21">
        <f>MAX(0,ROUNDDOWN(F28-E28-430000-H28,-3))</f>
        <v/>
      </c>
      <c r="R28" s="21">
        <f>IF(F28&lt;=450000,0,MAX(0,P28*0.06-MIN(50000,P28)*0.03))</f>
        <v/>
      </c>
      <c r="S28" s="21">
        <f>IF(F28&lt;=450000,0,MAX(0,P28*0.04-MIN(50000,P28)*0.02))</f>
        <v/>
      </c>
      <c r="T28" s="21">
        <f>IF(F28&lt;=450000,0,MAX(0,Q28*0.06-MIN(50000,Q28)*0.03))</f>
        <v/>
      </c>
      <c r="U28" s="21">
        <f>IF(F28&lt;=450000,0,MAX(0,Q28*0.04-MIN(50000,Q28)*0.02))</f>
        <v/>
      </c>
      <c r="V28" s="21">
        <f>50000+MAX(0,G28-480000)</f>
        <v/>
      </c>
      <c r="W28" s="21">
        <f>P28-V28</f>
        <v/>
      </c>
      <c r="X28" s="21">
        <f>Q28-V28</f>
        <v/>
      </c>
      <c r="Y28" s="22">
        <f>IF(W28&lt;0,0.9,LOOKUP(W28,{0,1950001,3300001,6950001,9000001,18000001,40000001},{0.84895,0.7979,0.6958,0.66517,0.56307,0.4916,0.44055}))</f>
        <v/>
      </c>
      <c r="Z28" s="22">
        <f>IF(X28&lt;0,0.9,LOOKUP(X28,{0,1950001,3300001,6950001,9000001,18000001,40000001},{0.84895,0.7979,0.6958,0.66517,0.56307,0.4916,0.44055}))</f>
        <v/>
      </c>
      <c r="AA28" s="22">
        <f>IF(W28&lt;0,0,CHOOSE(MATCH(W28,{0,1950001,3300001,6950001,9000001},1),5.105/84.895,10.21/79.79,20.42/69.58,23.483/66.517,33.693/56.307))</f>
        <v/>
      </c>
      <c r="AB28" s="21">
        <f>IF(C28&lt;=2000,0,(MIN(C28,ROUNDDOWN(F28*0.3,0))-2000)*0.1)</f>
        <v/>
      </c>
      <c r="AC28" s="21">
        <f>IF(C28&lt;=2000,0,MIN((C28-2000)*Y28,(R28+S28)*0.2))</f>
        <v/>
      </c>
      <c r="AD28" s="21">
        <f>IF(C28&lt;=2000,0,MIN((C28-2000)*Z28,(T28+U28)*0.2))</f>
        <v/>
      </c>
      <c r="AE28" s="21">
        <f>AC28*AA28</f>
        <v/>
      </c>
      <c r="AF28" s="21">
        <f>ROUNDDOWN(R28,-2)+ROUNDDOWN(S28,-2)</f>
        <v/>
      </c>
      <c r="AG28" s="21">
        <f>ROUNDDOWN(MAX(0,R28-(AB28+AC28+AE28)*0.6),-2)+ROUNDDOWN(MAX(0,S28-(AB28+AC28+AE28)*0.4),-2)</f>
        <v/>
      </c>
      <c r="AH28" s="21">
        <f>ROUNDDOWN(MAX(0,T28-(AB28+AD28)*0.6),-2)+ROUNDDOWN(MAX(0,U28-(AB28+AD28)*0.4),-2)</f>
        <v/>
      </c>
      <c r="AI28" s="21">
        <f>ROUNDDOWN(T28,-2)+ROUNDDOWN(U28,-2)</f>
        <v/>
      </c>
      <c r="AJ28" s="21">
        <f>M28+AF28</f>
        <v/>
      </c>
      <c r="AK28" s="21">
        <f>M28+AG28</f>
        <v/>
      </c>
      <c r="AL28" s="21">
        <f>N28+AH28</f>
        <v/>
      </c>
      <c r="AM28" s="21">
        <f>O28+AI28</f>
        <v/>
      </c>
      <c r="AN28" s="21">
        <f>N28+AI28</f>
        <v/>
      </c>
      <c r="AO28" s="21">
        <f>ROUNDDOWN((R28+S28)*0.2/Y28+2000,0)</f>
        <v/>
      </c>
      <c r="AP28" s="21">
        <f>ROUNDDOWN((T28+U28)*0.2/Z28+2000,0)</f>
        <v/>
      </c>
      <c r="AQ28" s="21">
        <f>AL28-AK28</f>
        <v/>
      </c>
      <c r="AR28" s="21">
        <f>AM28-AK28</f>
        <v/>
      </c>
      <c r="AS28" s="21">
        <f>AM28-AL28</f>
        <v/>
      </c>
      <c r="AT28" s="21">
        <f>AK28+C28-AJ28</f>
        <v/>
      </c>
      <c r="AU28" s="21">
        <f>AL28+C28-AM28</f>
        <v/>
      </c>
      <c r="AV28" s="21">
        <f>AN28+C28-AM28</f>
        <v/>
      </c>
    </row>
    <row r="29">
      <c r="A29" t="inlineStr">
        <is>
          <t>医療費の境目</t>
        </is>
      </c>
      <c r="B29" s="21">
        <f>'3_医療費の境目'!$B$3</f>
        <v/>
      </c>
      <c r="C29" s="21">
        <f>IF('3_医療費の境目'!$B$4="",AO29,'3_医療費の境目'!$B$4)</f>
        <v/>
      </c>
      <c r="D29" s="21">
        <f>'3_医療費の境目'!D29</f>
        <v/>
      </c>
      <c r="E29" s="21">
        <f>ROUND(MIN(B29/12,650000)*12*0.0915+MIN(B29/12,1390000)*12*(0.0504+0)+B29*0.005,0)</f>
        <v/>
      </c>
      <c r="F29" s="21">
        <f>IF(B29&lt;741000,0,IF(B29&lt;2191000,B29-740000,IF(B29&lt;2193000,1451000,IF(B29&lt;2196000,1453000,IF(B29&lt;2200000,1456000,IF(B29&lt;3600000,ROUND(ROUNDDOWN(B29/4,-3)*2.8,0)-80000,IF(B29&lt;6600000,ROUND(ROUNDDOWN(B29/4,-3)*3.2,0)-440000,IF(B29&lt;8500000,ROUNDDOWN(B29*0.9,0)-1100000,B29-1950000))))))))</f>
        <v/>
      </c>
      <c r="G29" s="21">
        <f>IF(F29&gt;23500000,NA(),IF(F29&lt;=4890000,1040000,IF(F29&lt;=6550000,670000,620000)))</f>
        <v/>
      </c>
      <c r="H29" s="21">
        <f>IF(D29&lt;=0,0,MAX(0,MIN(2000000,D29-MIN(100000,ROUNDDOWN(F29*0.05,0)))))</f>
        <v/>
      </c>
      <c r="I29" s="21">
        <f>IF(C29&lt;=2000,0,MIN(C29,ROUNDDOWN(F29*0.4,0))-2000)</f>
        <v/>
      </c>
      <c r="J29" s="21">
        <f>MAX(0,ROUNDDOWN(F29-E29-G29,-3))</f>
        <v/>
      </c>
      <c r="K29" s="21">
        <f>MAX(0,ROUNDDOWN(F29-E29-G29-H29-I29,-3))</f>
        <v/>
      </c>
      <c r="L29" s="21">
        <f>MAX(0,ROUNDDOWN(F29-E29-G29-H29,-3))</f>
        <v/>
      </c>
      <c r="M29" s="21">
        <f>IF(J29&lt;=0,0,ROUNDDOWN((J29*LOOKUP(J29,{0,1950001,3300001,6950001,9000001,18000001,40000001},{0.05,0.1,0.2,0.23,0.33,0.4,0.45})-LOOKUP(J29,{0,1950001,3300001,6950001,9000001,18000001,40000001},{0,97500,427500,636000,1536000,2796000,4796000}))*1.021,-2))</f>
        <v/>
      </c>
      <c r="N29" s="21">
        <f>IF(K29&lt;=0,0,ROUNDDOWN((K29*LOOKUP(K29,{0,1950001,3300001,6950001,9000001,18000001,40000001},{0.05,0.1,0.2,0.23,0.33,0.4,0.45})-LOOKUP(K29,{0,1950001,3300001,6950001,9000001,18000001,40000001},{0,97500,427500,636000,1536000,2796000,4796000}))*1.021,-2))</f>
        <v/>
      </c>
      <c r="O29" s="21">
        <f>IF(L29&lt;=0,0,ROUNDDOWN((L29*LOOKUP(L29,{0,1950001,3300001,6950001,9000001,18000001,40000001},{0.05,0.1,0.2,0.23,0.33,0.4,0.45})-LOOKUP(L29,{0,1950001,3300001,6950001,9000001,18000001,40000001},{0,97500,427500,636000,1536000,2796000,4796000}))*1.021,-2))</f>
        <v/>
      </c>
      <c r="P29" s="21">
        <f>MAX(0,ROUNDDOWN(F29-E29-430000,-3))</f>
        <v/>
      </c>
      <c r="Q29" s="21">
        <f>MAX(0,ROUNDDOWN(F29-E29-430000-H29,-3))</f>
        <v/>
      </c>
      <c r="R29" s="21">
        <f>IF(F29&lt;=450000,0,MAX(0,P29*0.06-MIN(50000,P29)*0.03))</f>
        <v/>
      </c>
      <c r="S29" s="21">
        <f>IF(F29&lt;=450000,0,MAX(0,P29*0.04-MIN(50000,P29)*0.02))</f>
        <v/>
      </c>
      <c r="T29" s="21">
        <f>IF(F29&lt;=450000,0,MAX(0,Q29*0.06-MIN(50000,Q29)*0.03))</f>
        <v/>
      </c>
      <c r="U29" s="21">
        <f>IF(F29&lt;=450000,0,MAX(0,Q29*0.04-MIN(50000,Q29)*0.02))</f>
        <v/>
      </c>
      <c r="V29" s="21">
        <f>50000+MAX(0,G29-480000)</f>
        <v/>
      </c>
      <c r="W29" s="21">
        <f>P29-V29</f>
        <v/>
      </c>
      <c r="X29" s="21">
        <f>Q29-V29</f>
        <v/>
      </c>
      <c r="Y29" s="22">
        <f>IF(W29&lt;0,0.9,LOOKUP(W29,{0,1950001,3300001,6950001,9000001,18000001,40000001},{0.84895,0.7979,0.6958,0.66517,0.56307,0.4916,0.44055}))</f>
        <v/>
      </c>
      <c r="Z29" s="22">
        <f>IF(X29&lt;0,0.9,LOOKUP(X29,{0,1950001,3300001,6950001,9000001,18000001,40000001},{0.84895,0.7979,0.6958,0.66517,0.56307,0.4916,0.44055}))</f>
        <v/>
      </c>
      <c r="AA29" s="22">
        <f>IF(W29&lt;0,0,CHOOSE(MATCH(W29,{0,1950001,3300001,6950001,9000001},1),5.105/84.895,10.21/79.79,20.42/69.58,23.483/66.517,33.693/56.307))</f>
        <v/>
      </c>
      <c r="AB29" s="21">
        <f>IF(C29&lt;=2000,0,(MIN(C29,ROUNDDOWN(F29*0.3,0))-2000)*0.1)</f>
        <v/>
      </c>
      <c r="AC29" s="21">
        <f>IF(C29&lt;=2000,0,MIN((C29-2000)*Y29,(R29+S29)*0.2))</f>
        <v/>
      </c>
      <c r="AD29" s="21">
        <f>IF(C29&lt;=2000,0,MIN((C29-2000)*Z29,(T29+U29)*0.2))</f>
        <v/>
      </c>
      <c r="AE29" s="21">
        <f>AC29*AA29</f>
        <v/>
      </c>
      <c r="AF29" s="21">
        <f>ROUNDDOWN(R29,-2)+ROUNDDOWN(S29,-2)</f>
        <v/>
      </c>
      <c r="AG29" s="21">
        <f>ROUNDDOWN(MAX(0,R29-(AB29+AC29+AE29)*0.6),-2)+ROUNDDOWN(MAX(0,S29-(AB29+AC29+AE29)*0.4),-2)</f>
        <v/>
      </c>
      <c r="AH29" s="21">
        <f>ROUNDDOWN(MAX(0,T29-(AB29+AD29)*0.6),-2)+ROUNDDOWN(MAX(0,U29-(AB29+AD29)*0.4),-2)</f>
        <v/>
      </c>
      <c r="AI29" s="21">
        <f>ROUNDDOWN(T29,-2)+ROUNDDOWN(U29,-2)</f>
        <v/>
      </c>
      <c r="AJ29" s="21">
        <f>M29+AF29</f>
        <v/>
      </c>
      <c r="AK29" s="21">
        <f>M29+AG29</f>
        <v/>
      </c>
      <c r="AL29" s="21">
        <f>N29+AH29</f>
        <v/>
      </c>
      <c r="AM29" s="21">
        <f>O29+AI29</f>
        <v/>
      </c>
      <c r="AN29" s="21">
        <f>N29+AI29</f>
        <v/>
      </c>
      <c r="AO29" s="21">
        <f>ROUNDDOWN((R29+S29)*0.2/Y29+2000,0)</f>
        <v/>
      </c>
      <c r="AP29" s="21">
        <f>ROUNDDOWN((T29+U29)*0.2/Z29+2000,0)</f>
        <v/>
      </c>
      <c r="AQ29" s="21">
        <f>AL29-AK29</f>
        <v/>
      </c>
      <c r="AR29" s="21">
        <f>AM29-AK29</f>
        <v/>
      </c>
      <c r="AS29" s="21">
        <f>AM29-AL29</f>
        <v/>
      </c>
      <c r="AT29" s="21">
        <f>AK29+C29-AJ29</f>
        <v/>
      </c>
      <c r="AU29" s="21">
        <f>AL29+C29-AM29</f>
        <v/>
      </c>
      <c r="AV29" s="21">
        <f>AN29+C29-AM29</f>
        <v/>
      </c>
    </row>
    <row r="30">
      <c r="A30" t="inlineStr">
        <is>
          <t>医療費の境目</t>
        </is>
      </c>
      <c r="B30" s="21">
        <f>'3_医療費の境目'!$B$3</f>
        <v/>
      </c>
      <c r="C30" s="21">
        <f>IF('3_医療費の境目'!$B$4="",AO30,'3_医療費の境目'!$B$4)</f>
        <v/>
      </c>
      <c r="D30" s="21">
        <f>'3_医療費の境目'!D30</f>
        <v/>
      </c>
      <c r="E30" s="21">
        <f>ROUND(MIN(B30/12,650000)*12*0.0915+MIN(B30/12,1390000)*12*(0.0504+0)+B30*0.005,0)</f>
        <v/>
      </c>
      <c r="F30" s="21">
        <f>IF(B30&lt;741000,0,IF(B30&lt;2191000,B30-740000,IF(B30&lt;2193000,1451000,IF(B30&lt;2196000,1453000,IF(B30&lt;2200000,1456000,IF(B30&lt;3600000,ROUND(ROUNDDOWN(B30/4,-3)*2.8,0)-80000,IF(B30&lt;6600000,ROUND(ROUNDDOWN(B30/4,-3)*3.2,0)-440000,IF(B30&lt;8500000,ROUNDDOWN(B30*0.9,0)-1100000,B30-1950000))))))))</f>
        <v/>
      </c>
      <c r="G30" s="21">
        <f>IF(F30&gt;23500000,NA(),IF(F30&lt;=4890000,1040000,IF(F30&lt;=6550000,670000,620000)))</f>
        <v/>
      </c>
      <c r="H30" s="21">
        <f>IF(D30&lt;=0,0,MAX(0,MIN(2000000,D30-MIN(100000,ROUNDDOWN(F30*0.05,0)))))</f>
        <v/>
      </c>
      <c r="I30" s="21">
        <f>IF(C30&lt;=2000,0,MIN(C30,ROUNDDOWN(F30*0.4,0))-2000)</f>
        <v/>
      </c>
      <c r="J30" s="21">
        <f>MAX(0,ROUNDDOWN(F30-E30-G30,-3))</f>
        <v/>
      </c>
      <c r="K30" s="21">
        <f>MAX(0,ROUNDDOWN(F30-E30-G30-H30-I30,-3))</f>
        <v/>
      </c>
      <c r="L30" s="21">
        <f>MAX(0,ROUNDDOWN(F30-E30-G30-H30,-3))</f>
        <v/>
      </c>
      <c r="M30" s="21">
        <f>IF(J30&lt;=0,0,ROUNDDOWN((J30*LOOKUP(J30,{0,1950001,3300001,6950001,9000001,18000001,40000001},{0.05,0.1,0.2,0.23,0.33,0.4,0.45})-LOOKUP(J30,{0,1950001,3300001,6950001,9000001,18000001,40000001},{0,97500,427500,636000,1536000,2796000,4796000}))*1.021,-2))</f>
        <v/>
      </c>
      <c r="N30" s="21">
        <f>IF(K30&lt;=0,0,ROUNDDOWN((K30*LOOKUP(K30,{0,1950001,3300001,6950001,9000001,18000001,40000001},{0.05,0.1,0.2,0.23,0.33,0.4,0.45})-LOOKUP(K30,{0,1950001,3300001,6950001,9000001,18000001,40000001},{0,97500,427500,636000,1536000,2796000,4796000}))*1.021,-2))</f>
        <v/>
      </c>
      <c r="O30" s="21">
        <f>IF(L30&lt;=0,0,ROUNDDOWN((L30*LOOKUP(L30,{0,1950001,3300001,6950001,9000001,18000001,40000001},{0.05,0.1,0.2,0.23,0.33,0.4,0.45})-LOOKUP(L30,{0,1950001,3300001,6950001,9000001,18000001,40000001},{0,97500,427500,636000,1536000,2796000,4796000}))*1.021,-2))</f>
        <v/>
      </c>
      <c r="P30" s="21">
        <f>MAX(0,ROUNDDOWN(F30-E30-430000,-3))</f>
        <v/>
      </c>
      <c r="Q30" s="21">
        <f>MAX(0,ROUNDDOWN(F30-E30-430000-H30,-3))</f>
        <v/>
      </c>
      <c r="R30" s="21">
        <f>IF(F30&lt;=450000,0,MAX(0,P30*0.06-MIN(50000,P30)*0.03))</f>
        <v/>
      </c>
      <c r="S30" s="21">
        <f>IF(F30&lt;=450000,0,MAX(0,P30*0.04-MIN(50000,P30)*0.02))</f>
        <v/>
      </c>
      <c r="T30" s="21">
        <f>IF(F30&lt;=450000,0,MAX(0,Q30*0.06-MIN(50000,Q30)*0.03))</f>
        <v/>
      </c>
      <c r="U30" s="21">
        <f>IF(F30&lt;=450000,0,MAX(0,Q30*0.04-MIN(50000,Q30)*0.02))</f>
        <v/>
      </c>
      <c r="V30" s="21">
        <f>50000+MAX(0,G30-480000)</f>
        <v/>
      </c>
      <c r="W30" s="21">
        <f>P30-V30</f>
        <v/>
      </c>
      <c r="X30" s="21">
        <f>Q30-V30</f>
        <v/>
      </c>
      <c r="Y30" s="22">
        <f>IF(W30&lt;0,0.9,LOOKUP(W30,{0,1950001,3300001,6950001,9000001,18000001,40000001},{0.84895,0.7979,0.6958,0.66517,0.56307,0.4916,0.44055}))</f>
        <v/>
      </c>
      <c r="Z30" s="22">
        <f>IF(X30&lt;0,0.9,LOOKUP(X30,{0,1950001,3300001,6950001,9000001,18000001,40000001},{0.84895,0.7979,0.6958,0.66517,0.56307,0.4916,0.44055}))</f>
        <v/>
      </c>
      <c r="AA30" s="22">
        <f>IF(W30&lt;0,0,CHOOSE(MATCH(W30,{0,1950001,3300001,6950001,9000001},1),5.105/84.895,10.21/79.79,20.42/69.58,23.483/66.517,33.693/56.307))</f>
        <v/>
      </c>
      <c r="AB30" s="21">
        <f>IF(C30&lt;=2000,0,(MIN(C30,ROUNDDOWN(F30*0.3,0))-2000)*0.1)</f>
        <v/>
      </c>
      <c r="AC30" s="21">
        <f>IF(C30&lt;=2000,0,MIN((C30-2000)*Y30,(R30+S30)*0.2))</f>
        <v/>
      </c>
      <c r="AD30" s="21">
        <f>IF(C30&lt;=2000,0,MIN((C30-2000)*Z30,(T30+U30)*0.2))</f>
        <v/>
      </c>
      <c r="AE30" s="21">
        <f>AC30*AA30</f>
        <v/>
      </c>
      <c r="AF30" s="21">
        <f>ROUNDDOWN(R30,-2)+ROUNDDOWN(S30,-2)</f>
        <v/>
      </c>
      <c r="AG30" s="21">
        <f>ROUNDDOWN(MAX(0,R30-(AB30+AC30+AE30)*0.6),-2)+ROUNDDOWN(MAX(0,S30-(AB30+AC30+AE30)*0.4),-2)</f>
        <v/>
      </c>
      <c r="AH30" s="21">
        <f>ROUNDDOWN(MAX(0,T30-(AB30+AD30)*0.6),-2)+ROUNDDOWN(MAX(0,U30-(AB30+AD30)*0.4),-2)</f>
        <v/>
      </c>
      <c r="AI30" s="21">
        <f>ROUNDDOWN(T30,-2)+ROUNDDOWN(U30,-2)</f>
        <v/>
      </c>
      <c r="AJ30" s="21">
        <f>M30+AF30</f>
        <v/>
      </c>
      <c r="AK30" s="21">
        <f>M30+AG30</f>
        <v/>
      </c>
      <c r="AL30" s="21">
        <f>N30+AH30</f>
        <v/>
      </c>
      <c r="AM30" s="21">
        <f>O30+AI30</f>
        <v/>
      </c>
      <c r="AN30" s="21">
        <f>N30+AI30</f>
        <v/>
      </c>
      <c r="AO30" s="21">
        <f>ROUNDDOWN((R30+S30)*0.2/Y30+2000,0)</f>
        <v/>
      </c>
      <c r="AP30" s="21">
        <f>ROUNDDOWN((T30+U30)*0.2/Z30+2000,0)</f>
        <v/>
      </c>
      <c r="AQ30" s="21">
        <f>AL30-AK30</f>
        <v/>
      </c>
      <c r="AR30" s="21">
        <f>AM30-AK30</f>
        <v/>
      </c>
      <c r="AS30" s="21">
        <f>AM30-AL30</f>
        <v/>
      </c>
      <c r="AT30" s="21">
        <f>AK30+C30-AJ30</f>
        <v/>
      </c>
      <c r="AU30" s="21">
        <f>AL30+C30-AM30</f>
        <v/>
      </c>
      <c r="AV30" s="21">
        <f>AN30+C30-AM30</f>
        <v/>
      </c>
    </row>
    <row r="31">
      <c r="A31" t="inlineStr">
        <is>
          <t>医療費の境目</t>
        </is>
      </c>
      <c r="B31" s="21">
        <f>'3_医療費の境目'!$B$3</f>
        <v/>
      </c>
      <c r="C31" s="21">
        <f>IF('3_医療費の境目'!$B$4="",AO31,'3_医療費の境目'!$B$4)</f>
        <v/>
      </c>
      <c r="D31" s="21">
        <f>'3_医療費の境目'!D31</f>
        <v/>
      </c>
      <c r="E31" s="21">
        <f>ROUND(MIN(B31/12,650000)*12*0.0915+MIN(B31/12,1390000)*12*(0.0504+0)+B31*0.005,0)</f>
        <v/>
      </c>
      <c r="F31" s="21">
        <f>IF(B31&lt;741000,0,IF(B31&lt;2191000,B31-740000,IF(B31&lt;2193000,1451000,IF(B31&lt;2196000,1453000,IF(B31&lt;2200000,1456000,IF(B31&lt;3600000,ROUND(ROUNDDOWN(B31/4,-3)*2.8,0)-80000,IF(B31&lt;6600000,ROUND(ROUNDDOWN(B31/4,-3)*3.2,0)-440000,IF(B31&lt;8500000,ROUNDDOWN(B31*0.9,0)-1100000,B31-1950000))))))))</f>
        <v/>
      </c>
      <c r="G31" s="21">
        <f>IF(F31&gt;23500000,NA(),IF(F31&lt;=4890000,1040000,IF(F31&lt;=6550000,670000,620000)))</f>
        <v/>
      </c>
      <c r="H31" s="21">
        <f>IF(D31&lt;=0,0,MAX(0,MIN(2000000,D31-MIN(100000,ROUNDDOWN(F31*0.05,0)))))</f>
        <v/>
      </c>
      <c r="I31" s="21">
        <f>IF(C31&lt;=2000,0,MIN(C31,ROUNDDOWN(F31*0.4,0))-2000)</f>
        <v/>
      </c>
      <c r="J31" s="21">
        <f>MAX(0,ROUNDDOWN(F31-E31-G31,-3))</f>
        <v/>
      </c>
      <c r="K31" s="21">
        <f>MAX(0,ROUNDDOWN(F31-E31-G31-H31-I31,-3))</f>
        <v/>
      </c>
      <c r="L31" s="21">
        <f>MAX(0,ROUNDDOWN(F31-E31-G31-H31,-3))</f>
        <v/>
      </c>
      <c r="M31" s="21">
        <f>IF(J31&lt;=0,0,ROUNDDOWN((J31*LOOKUP(J31,{0,1950001,3300001,6950001,9000001,18000001,40000001},{0.05,0.1,0.2,0.23,0.33,0.4,0.45})-LOOKUP(J31,{0,1950001,3300001,6950001,9000001,18000001,40000001},{0,97500,427500,636000,1536000,2796000,4796000}))*1.021,-2))</f>
        <v/>
      </c>
      <c r="N31" s="21">
        <f>IF(K31&lt;=0,0,ROUNDDOWN((K31*LOOKUP(K31,{0,1950001,3300001,6950001,9000001,18000001,40000001},{0.05,0.1,0.2,0.23,0.33,0.4,0.45})-LOOKUP(K31,{0,1950001,3300001,6950001,9000001,18000001,40000001},{0,97500,427500,636000,1536000,2796000,4796000}))*1.021,-2))</f>
        <v/>
      </c>
      <c r="O31" s="21">
        <f>IF(L31&lt;=0,0,ROUNDDOWN((L31*LOOKUP(L31,{0,1950001,3300001,6950001,9000001,18000001,40000001},{0.05,0.1,0.2,0.23,0.33,0.4,0.45})-LOOKUP(L31,{0,1950001,3300001,6950001,9000001,18000001,40000001},{0,97500,427500,636000,1536000,2796000,4796000}))*1.021,-2))</f>
        <v/>
      </c>
      <c r="P31" s="21">
        <f>MAX(0,ROUNDDOWN(F31-E31-430000,-3))</f>
        <v/>
      </c>
      <c r="Q31" s="21">
        <f>MAX(0,ROUNDDOWN(F31-E31-430000-H31,-3))</f>
        <v/>
      </c>
      <c r="R31" s="21">
        <f>IF(F31&lt;=450000,0,MAX(0,P31*0.06-MIN(50000,P31)*0.03))</f>
        <v/>
      </c>
      <c r="S31" s="21">
        <f>IF(F31&lt;=450000,0,MAX(0,P31*0.04-MIN(50000,P31)*0.02))</f>
        <v/>
      </c>
      <c r="T31" s="21">
        <f>IF(F31&lt;=450000,0,MAX(0,Q31*0.06-MIN(50000,Q31)*0.03))</f>
        <v/>
      </c>
      <c r="U31" s="21">
        <f>IF(F31&lt;=450000,0,MAX(0,Q31*0.04-MIN(50000,Q31)*0.02))</f>
        <v/>
      </c>
      <c r="V31" s="21">
        <f>50000+MAX(0,G31-480000)</f>
        <v/>
      </c>
      <c r="W31" s="21">
        <f>P31-V31</f>
        <v/>
      </c>
      <c r="X31" s="21">
        <f>Q31-V31</f>
        <v/>
      </c>
      <c r="Y31" s="22">
        <f>IF(W31&lt;0,0.9,LOOKUP(W31,{0,1950001,3300001,6950001,9000001,18000001,40000001},{0.84895,0.7979,0.6958,0.66517,0.56307,0.4916,0.44055}))</f>
        <v/>
      </c>
      <c r="Z31" s="22">
        <f>IF(X31&lt;0,0.9,LOOKUP(X31,{0,1950001,3300001,6950001,9000001,18000001,40000001},{0.84895,0.7979,0.6958,0.66517,0.56307,0.4916,0.44055}))</f>
        <v/>
      </c>
      <c r="AA31" s="22">
        <f>IF(W31&lt;0,0,CHOOSE(MATCH(W31,{0,1950001,3300001,6950001,9000001},1),5.105/84.895,10.21/79.79,20.42/69.58,23.483/66.517,33.693/56.307))</f>
        <v/>
      </c>
      <c r="AB31" s="21">
        <f>IF(C31&lt;=2000,0,(MIN(C31,ROUNDDOWN(F31*0.3,0))-2000)*0.1)</f>
        <v/>
      </c>
      <c r="AC31" s="21">
        <f>IF(C31&lt;=2000,0,MIN((C31-2000)*Y31,(R31+S31)*0.2))</f>
        <v/>
      </c>
      <c r="AD31" s="21">
        <f>IF(C31&lt;=2000,0,MIN((C31-2000)*Z31,(T31+U31)*0.2))</f>
        <v/>
      </c>
      <c r="AE31" s="21">
        <f>AC31*AA31</f>
        <v/>
      </c>
      <c r="AF31" s="21">
        <f>ROUNDDOWN(R31,-2)+ROUNDDOWN(S31,-2)</f>
        <v/>
      </c>
      <c r="AG31" s="21">
        <f>ROUNDDOWN(MAX(0,R31-(AB31+AC31+AE31)*0.6),-2)+ROUNDDOWN(MAX(0,S31-(AB31+AC31+AE31)*0.4),-2)</f>
        <v/>
      </c>
      <c r="AH31" s="21">
        <f>ROUNDDOWN(MAX(0,T31-(AB31+AD31)*0.6),-2)+ROUNDDOWN(MAX(0,U31-(AB31+AD31)*0.4),-2)</f>
        <v/>
      </c>
      <c r="AI31" s="21">
        <f>ROUNDDOWN(T31,-2)+ROUNDDOWN(U31,-2)</f>
        <v/>
      </c>
      <c r="AJ31" s="21">
        <f>M31+AF31</f>
        <v/>
      </c>
      <c r="AK31" s="21">
        <f>M31+AG31</f>
        <v/>
      </c>
      <c r="AL31" s="21">
        <f>N31+AH31</f>
        <v/>
      </c>
      <c r="AM31" s="21">
        <f>O31+AI31</f>
        <v/>
      </c>
      <c r="AN31" s="21">
        <f>N31+AI31</f>
        <v/>
      </c>
      <c r="AO31" s="21">
        <f>ROUNDDOWN((R31+S31)*0.2/Y31+2000,0)</f>
        <v/>
      </c>
      <c r="AP31" s="21">
        <f>ROUNDDOWN((T31+U31)*0.2/Z31+2000,0)</f>
        <v/>
      </c>
      <c r="AQ31" s="21">
        <f>AL31-AK31</f>
        <v/>
      </c>
      <c r="AR31" s="21">
        <f>AM31-AK31</f>
        <v/>
      </c>
      <c r="AS31" s="21">
        <f>AM31-AL31</f>
        <v/>
      </c>
      <c r="AT31" s="21">
        <f>AK31+C31-AJ31</f>
        <v/>
      </c>
      <c r="AU31" s="21">
        <f>AL31+C31-AM31</f>
        <v/>
      </c>
      <c r="AV31" s="21">
        <f>AN31+C31-AM31</f>
        <v/>
      </c>
    </row>
    <row r="32">
      <c r="A32" t="inlineStr">
        <is>
          <t>医療費の境目</t>
        </is>
      </c>
      <c r="B32" s="21">
        <f>'3_医療費の境目'!$B$3</f>
        <v/>
      </c>
      <c r="C32" s="21">
        <f>IF('3_医療費の境目'!$B$4="",AO32,'3_医療費の境目'!$B$4)</f>
        <v/>
      </c>
      <c r="D32" s="21">
        <f>'3_医療費の境目'!D32</f>
        <v/>
      </c>
      <c r="E32" s="21">
        <f>ROUND(MIN(B32/12,650000)*12*0.0915+MIN(B32/12,1390000)*12*(0.0504+0)+B32*0.005,0)</f>
        <v/>
      </c>
      <c r="F32" s="21">
        <f>IF(B32&lt;741000,0,IF(B32&lt;2191000,B32-740000,IF(B32&lt;2193000,1451000,IF(B32&lt;2196000,1453000,IF(B32&lt;2200000,1456000,IF(B32&lt;3600000,ROUND(ROUNDDOWN(B32/4,-3)*2.8,0)-80000,IF(B32&lt;6600000,ROUND(ROUNDDOWN(B32/4,-3)*3.2,0)-440000,IF(B32&lt;8500000,ROUNDDOWN(B32*0.9,0)-1100000,B32-1950000))))))))</f>
        <v/>
      </c>
      <c r="G32" s="21">
        <f>IF(F32&gt;23500000,NA(),IF(F32&lt;=4890000,1040000,IF(F32&lt;=6550000,670000,620000)))</f>
        <v/>
      </c>
      <c r="H32" s="21">
        <f>IF(D32&lt;=0,0,MAX(0,MIN(2000000,D32-MIN(100000,ROUNDDOWN(F32*0.05,0)))))</f>
        <v/>
      </c>
      <c r="I32" s="21">
        <f>IF(C32&lt;=2000,0,MIN(C32,ROUNDDOWN(F32*0.4,0))-2000)</f>
        <v/>
      </c>
      <c r="J32" s="21">
        <f>MAX(0,ROUNDDOWN(F32-E32-G32,-3))</f>
        <v/>
      </c>
      <c r="K32" s="21">
        <f>MAX(0,ROUNDDOWN(F32-E32-G32-H32-I32,-3))</f>
        <v/>
      </c>
      <c r="L32" s="21">
        <f>MAX(0,ROUNDDOWN(F32-E32-G32-H32,-3))</f>
        <v/>
      </c>
      <c r="M32" s="21">
        <f>IF(J32&lt;=0,0,ROUNDDOWN((J32*LOOKUP(J32,{0,1950001,3300001,6950001,9000001,18000001,40000001},{0.05,0.1,0.2,0.23,0.33,0.4,0.45})-LOOKUP(J32,{0,1950001,3300001,6950001,9000001,18000001,40000001},{0,97500,427500,636000,1536000,2796000,4796000}))*1.021,-2))</f>
        <v/>
      </c>
      <c r="N32" s="21">
        <f>IF(K32&lt;=0,0,ROUNDDOWN((K32*LOOKUP(K32,{0,1950001,3300001,6950001,9000001,18000001,40000001},{0.05,0.1,0.2,0.23,0.33,0.4,0.45})-LOOKUP(K32,{0,1950001,3300001,6950001,9000001,18000001,40000001},{0,97500,427500,636000,1536000,2796000,4796000}))*1.021,-2))</f>
        <v/>
      </c>
      <c r="O32" s="21">
        <f>IF(L32&lt;=0,0,ROUNDDOWN((L32*LOOKUP(L32,{0,1950001,3300001,6950001,9000001,18000001,40000001},{0.05,0.1,0.2,0.23,0.33,0.4,0.45})-LOOKUP(L32,{0,1950001,3300001,6950001,9000001,18000001,40000001},{0,97500,427500,636000,1536000,2796000,4796000}))*1.021,-2))</f>
        <v/>
      </c>
      <c r="P32" s="21">
        <f>MAX(0,ROUNDDOWN(F32-E32-430000,-3))</f>
        <v/>
      </c>
      <c r="Q32" s="21">
        <f>MAX(0,ROUNDDOWN(F32-E32-430000-H32,-3))</f>
        <v/>
      </c>
      <c r="R32" s="21">
        <f>IF(F32&lt;=450000,0,MAX(0,P32*0.06-MIN(50000,P32)*0.03))</f>
        <v/>
      </c>
      <c r="S32" s="21">
        <f>IF(F32&lt;=450000,0,MAX(0,P32*0.04-MIN(50000,P32)*0.02))</f>
        <v/>
      </c>
      <c r="T32" s="21">
        <f>IF(F32&lt;=450000,0,MAX(0,Q32*0.06-MIN(50000,Q32)*0.03))</f>
        <v/>
      </c>
      <c r="U32" s="21">
        <f>IF(F32&lt;=450000,0,MAX(0,Q32*0.04-MIN(50000,Q32)*0.02))</f>
        <v/>
      </c>
      <c r="V32" s="21">
        <f>50000+MAX(0,G32-480000)</f>
        <v/>
      </c>
      <c r="W32" s="21">
        <f>P32-V32</f>
        <v/>
      </c>
      <c r="X32" s="21">
        <f>Q32-V32</f>
        <v/>
      </c>
      <c r="Y32" s="22">
        <f>IF(W32&lt;0,0.9,LOOKUP(W32,{0,1950001,3300001,6950001,9000001,18000001,40000001},{0.84895,0.7979,0.6958,0.66517,0.56307,0.4916,0.44055}))</f>
        <v/>
      </c>
      <c r="Z32" s="22">
        <f>IF(X32&lt;0,0.9,LOOKUP(X32,{0,1950001,3300001,6950001,9000001,18000001,40000001},{0.84895,0.7979,0.6958,0.66517,0.56307,0.4916,0.44055}))</f>
        <v/>
      </c>
      <c r="AA32" s="22">
        <f>IF(W32&lt;0,0,CHOOSE(MATCH(W32,{0,1950001,3300001,6950001,9000001},1),5.105/84.895,10.21/79.79,20.42/69.58,23.483/66.517,33.693/56.307))</f>
        <v/>
      </c>
      <c r="AB32" s="21">
        <f>IF(C32&lt;=2000,0,(MIN(C32,ROUNDDOWN(F32*0.3,0))-2000)*0.1)</f>
        <v/>
      </c>
      <c r="AC32" s="21">
        <f>IF(C32&lt;=2000,0,MIN((C32-2000)*Y32,(R32+S32)*0.2))</f>
        <v/>
      </c>
      <c r="AD32" s="21">
        <f>IF(C32&lt;=2000,0,MIN((C32-2000)*Z32,(T32+U32)*0.2))</f>
        <v/>
      </c>
      <c r="AE32" s="21">
        <f>AC32*AA32</f>
        <v/>
      </c>
      <c r="AF32" s="21">
        <f>ROUNDDOWN(R32,-2)+ROUNDDOWN(S32,-2)</f>
        <v/>
      </c>
      <c r="AG32" s="21">
        <f>ROUNDDOWN(MAX(0,R32-(AB32+AC32+AE32)*0.6),-2)+ROUNDDOWN(MAX(0,S32-(AB32+AC32+AE32)*0.4),-2)</f>
        <v/>
      </c>
      <c r="AH32" s="21">
        <f>ROUNDDOWN(MAX(0,T32-(AB32+AD32)*0.6),-2)+ROUNDDOWN(MAX(0,U32-(AB32+AD32)*0.4),-2)</f>
        <v/>
      </c>
      <c r="AI32" s="21">
        <f>ROUNDDOWN(T32,-2)+ROUNDDOWN(U32,-2)</f>
        <v/>
      </c>
      <c r="AJ32" s="21">
        <f>M32+AF32</f>
        <v/>
      </c>
      <c r="AK32" s="21">
        <f>M32+AG32</f>
        <v/>
      </c>
      <c r="AL32" s="21">
        <f>N32+AH32</f>
        <v/>
      </c>
      <c r="AM32" s="21">
        <f>O32+AI32</f>
        <v/>
      </c>
      <c r="AN32" s="21">
        <f>N32+AI32</f>
        <v/>
      </c>
      <c r="AO32" s="21">
        <f>ROUNDDOWN((R32+S32)*0.2/Y32+2000,0)</f>
        <v/>
      </c>
      <c r="AP32" s="21">
        <f>ROUNDDOWN((T32+U32)*0.2/Z32+2000,0)</f>
        <v/>
      </c>
      <c r="AQ32" s="21">
        <f>AL32-AK32</f>
        <v/>
      </c>
      <c r="AR32" s="21">
        <f>AM32-AK32</f>
        <v/>
      </c>
      <c r="AS32" s="21">
        <f>AM32-AL32</f>
        <v/>
      </c>
      <c r="AT32" s="21">
        <f>AK32+C32-AJ32</f>
        <v/>
      </c>
      <c r="AU32" s="21">
        <f>AL32+C32-AM32</f>
        <v/>
      </c>
      <c r="AV32" s="21">
        <f>AN32+C32-AM32</f>
        <v/>
      </c>
    </row>
    <row r="33">
      <c r="A33" t="inlineStr">
        <is>
          <t>医療費の境目</t>
        </is>
      </c>
      <c r="B33" s="21">
        <f>'3_医療費の境目'!$B$3</f>
        <v/>
      </c>
      <c r="C33" s="21">
        <f>IF('3_医療費の境目'!$B$4="",AO33,'3_医療費の境目'!$B$4)</f>
        <v/>
      </c>
      <c r="D33" s="21">
        <f>'3_医療費の境目'!D33</f>
        <v/>
      </c>
      <c r="E33" s="21">
        <f>ROUND(MIN(B33/12,650000)*12*0.0915+MIN(B33/12,1390000)*12*(0.0504+0)+B33*0.005,0)</f>
        <v/>
      </c>
      <c r="F33" s="21">
        <f>IF(B33&lt;741000,0,IF(B33&lt;2191000,B33-740000,IF(B33&lt;2193000,1451000,IF(B33&lt;2196000,1453000,IF(B33&lt;2200000,1456000,IF(B33&lt;3600000,ROUND(ROUNDDOWN(B33/4,-3)*2.8,0)-80000,IF(B33&lt;6600000,ROUND(ROUNDDOWN(B33/4,-3)*3.2,0)-440000,IF(B33&lt;8500000,ROUNDDOWN(B33*0.9,0)-1100000,B33-1950000))))))))</f>
        <v/>
      </c>
      <c r="G33" s="21">
        <f>IF(F33&gt;23500000,NA(),IF(F33&lt;=4890000,1040000,IF(F33&lt;=6550000,670000,620000)))</f>
        <v/>
      </c>
      <c r="H33" s="21">
        <f>IF(D33&lt;=0,0,MAX(0,MIN(2000000,D33-MIN(100000,ROUNDDOWN(F33*0.05,0)))))</f>
        <v/>
      </c>
      <c r="I33" s="21">
        <f>IF(C33&lt;=2000,0,MIN(C33,ROUNDDOWN(F33*0.4,0))-2000)</f>
        <v/>
      </c>
      <c r="J33" s="21">
        <f>MAX(0,ROUNDDOWN(F33-E33-G33,-3))</f>
        <v/>
      </c>
      <c r="K33" s="21">
        <f>MAX(0,ROUNDDOWN(F33-E33-G33-H33-I33,-3))</f>
        <v/>
      </c>
      <c r="L33" s="21">
        <f>MAX(0,ROUNDDOWN(F33-E33-G33-H33,-3))</f>
        <v/>
      </c>
      <c r="M33" s="21">
        <f>IF(J33&lt;=0,0,ROUNDDOWN((J33*LOOKUP(J33,{0,1950001,3300001,6950001,9000001,18000001,40000001},{0.05,0.1,0.2,0.23,0.33,0.4,0.45})-LOOKUP(J33,{0,1950001,3300001,6950001,9000001,18000001,40000001},{0,97500,427500,636000,1536000,2796000,4796000}))*1.021,-2))</f>
        <v/>
      </c>
      <c r="N33" s="21">
        <f>IF(K33&lt;=0,0,ROUNDDOWN((K33*LOOKUP(K33,{0,1950001,3300001,6950001,9000001,18000001,40000001},{0.05,0.1,0.2,0.23,0.33,0.4,0.45})-LOOKUP(K33,{0,1950001,3300001,6950001,9000001,18000001,40000001},{0,97500,427500,636000,1536000,2796000,4796000}))*1.021,-2))</f>
        <v/>
      </c>
      <c r="O33" s="21">
        <f>IF(L33&lt;=0,0,ROUNDDOWN((L33*LOOKUP(L33,{0,1950001,3300001,6950001,9000001,18000001,40000001},{0.05,0.1,0.2,0.23,0.33,0.4,0.45})-LOOKUP(L33,{0,1950001,3300001,6950001,9000001,18000001,40000001},{0,97500,427500,636000,1536000,2796000,4796000}))*1.021,-2))</f>
        <v/>
      </c>
      <c r="P33" s="21">
        <f>MAX(0,ROUNDDOWN(F33-E33-430000,-3))</f>
        <v/>
      </c>
      <c r="Q33" s="21">
        <f>MAX(0,ROUNDDOWN(F33-E33-430000-H33,-3))</f>
        <v/>
      </c>
      <c r="R33" s="21">
        <f>IF(F33&lt;=450000,0,MAX(0,P33*0.06-MIN(50000,P33)*0.03))</f>
        <v/>
      </c>
      <c r="S33" s="21">
        <f>IF(F33&lt;=450000,0,MAX(0,P33*0.04-MIN(50000,P33)*0.02))</f>
        <v/>
      </c>
      <c r="T33" s="21">
        <f>IF(F33&lt;=450000,0,MAX(0,Q33*0.06-MIN(50000,Q33)*0.03))</f>
        <v/>
      </c>
      <c r="U33" s="21">
        <f>IF(F33&lt;=450000,0,MAX(0,Q33*0.04-MIN(50000,Q33)*0.02))</f>
        <v/>
      </c>
      <c r="V33" s="21">
        <f>50000+MAX(0,G33-480000)</f>
        <v/>
      </c>
      <c r="W33" s="21">
        <f>P33-V33</f>
        <v/>
      </c>
      <c r="X33" s="21">
        <f>Q33-V33</f>
        <v/>
      </c>
      <c r="Y33" s="22">
        <f>IF(W33&lt;0,0.9,LOOKUP(W33,{0,1950001,3300001,6950001,9000001,18000001,40000001},{0.84895,0.7979,0.6958,0.66517,0.56307,0.4916,0.44055}))</f>
        <v/>
      </c>
      <c r="Z33" s="22">
        <f>IF(X33&lt;0,0.9,LOOKUP(X33,{0,1950001,3300001,6950001,9000001,18000001,40000001},{0.84895,0.7979,0.6958,0.66517,0.56307,0.4916,0.44055}))</f>
        <v/>
      </c>
      <c r="AA33" s="22">
        <f>IF(W33&lt;0,0,CHOOSE(MATCH(W33,{0,1950001,3300001,6950001,9000001},1),5.105/84.895,10.21/79.79,20.42/69.58,23.483/66.517,33.693/56.307))</f>
        <v/>
      </c>
      <c r="AB33" s="21">
        <f>IF(C33&lt;=2000,0,(MIN(C33,ROUNDDOWN(F33*0.3,0))-2000)*0.1)</f>
        <v/>
      </c>
      <c r="AC33" s="21">
        <f>IF(C33&lt;=2000,0,MIN((C33-2000)*Y33,(R33+S33)*0.2))</f>
        <v/>
      </c>
      <c r="AD33" s="21">
        <f>IF(C33&lt;=2000,0,MIN((C33-2000)*Z33,(T33+U33)*0.2))</f>
        <v/>
      </c>
      <c r="AE33" s="21">
        <f>AC33*AA33</f>
        <v/>
      </c>
      <c r="AF33" s="21">
        <f>ROUNDDOWN(R33,-2)+ROUNDDOWN(S33,-2)</f>
        <v/>
      </c>
      <c r="AG33" s="21">
        <f>ROUNDDOWN(MAX(0,R33-(AB33+AC33+AE33)*0.6),-2)+ROUNDDOWN(MAX(0,S33-(AB33+AC33+AE33)*0.4),-2)</f>
        <v/>
      </c>
      <c r="AH33" s="21">
        <f>ROUNDDOWN(MAX(0,T33-(AB33+AD33)*0.6),-2)+ROUNDDOWN(MAX(0,U33-(AB33+AD33)*0.4),-2)</f>
        <v/>
      </c>
      <c r="AI33" s="21">
        <f>ROUNDDOWN(T33,-2)+ROUNDDOWN(U33,-2)</f>
        <v/>
      </c>
      <c r="AJ33" s="21">
        <f>M33+AF33</f>
        <v/>
      </c>
      <c r="AK33" s="21">
        <f>M33+AG33</f>
        <v/>
      </c>
      <c r="AL33" s="21">
        <f>N33+AH33</f>
        <v/>
      </c>
      <c r="AM33" s="21">
        <f>O33+AI33</f>
        <v/>
      </c>
      <c r="AN33" s="21">
        <f>N33+AI33</f>
        <v/>
      </c>
      <c r="AO33" s="21">
        <f>ROUNDDOWN((R33+S33)*0.2/Y33+2000,0)</f>
        <v/>
      </c>
      <c r="AP33" s="21">
        <f>ROUNDDOWN((T33+U33)*0.2/Z33+2000,0)</f>
        <v/>
      </c>
      <c r="AQ33" s="21">
        <f>AL33-AK33</f>
        <v/>
      </c>
      <c r="AR33" s="21">
        <f>AM33-AK33</f>
        <v/>
      </c>
      <c r="AS33" s="21">
        <f>AM33-AL33</f>
        <v/>
      </c>
      <c r="AT33" s="21">
        <f>AK33+C33-AJ33</f>
        <v/>
      </c>
      <c r="AU33" s="21">
        <f>AL33+C33-AM33</f>
        <v/>
      </c>
      <c r="AV33" s="21">
        <f>AN33+C33-AM33</f>
        <v/>
      </c>
    </row>
    <row r="34">
      <c r="A34" t="inlineStr">
        <is>
          <t>医療費の境目</t>
        </is>
      </c>
      <c r="B34" s="21">
        <f>'3_医療費の境目'!$B$3</f>
        <v/>
      </c>
      <c r="C34" s="21">
        <f>IF('3_医療費の境目'!$B$4="",AO34,'3_医療費の境目'!$B$4)</f>
        <v/>
      </c>
      <c r="D34" s="21">
        <f>'3_医療費の境目'!D34</f>
        <v/>
      </c>
      <c r="E34" s="21">
        <f>ROUND(MIN(B34/12,650000)*12*0.0915+MIN(B34/12,1390000)*12*(0.0504+0)+B34*0.005,0)</f>
        <v/>
      </c>
      <c r="F34" s="21">
        <f>IF(B34&lt;741000,0,IF(B34&lt;2191000,B34-740000,IF(B34&lt;2193000,1451000,IF(B34&lt;2196000,1453000,IF(B34&lt;2200000,1456000,IF(B34&lt;3600000,ROUND(ROUNDDOWN(B34/4,-3)*2.8,0)-80000,IF(B34&lt;6600000,ROUND(ROUNDDOWN(B34/4,-3)*3.2,0)-440000,IF(B34&lt;8500000,ROUNDDOWN(B34*0.9,0)-1100000,B34-1950000))))))))</f>
        <v/>
      </c>
      <c r="G34" s="21">
        <f>IF(F34&gt;23500000,NA(),IF(F34&lt;=4890000,1040000,IF(F34&lt;=6550000,670000,620000)))</f>
        <v/>
      </c>
      <c r="H34" s="21">
        <f>IF(D34&lt;=0,0,MAX(0,MIN(2000000,D34-MIN(100000,ROUNDDOWN(F34*0.05,0)))))</f>
        <v/>
      </c>
      <c r="I34" s="21">
        <f>IF(C34&lt;=2000,0,MIN(C34,ROUNDDOWN(F34*0.4,0))-2000)</f>
        <v/>
      </c>
      <c r="J34" s="21">
        <f>MAX(0,ROUNDDOWN(F34-E34-G34,-3))</f>
        <v/>
      </c>
      <c r="K34" s="21">
        <f>MAX(0,ROUNDDOWN(F34-E34-G34-H34-I34,-3))</f>
        <v/>
      </c>
      <c r="L34" s="21">
        <f>MAX(0,ROUNDDOWN(F34-E34-G34-H34,-3))</f>
        <v/>
      </c>
      <c r="M34" s="21">
        <f>IF(J34&lt;=0,0,ROUNDDOWN((J34*LOOKUP(J34,{0,1950001,3300001,6950001,9000001,18000001,40000001},{0.05,0.1,0.2,0.23,0.33,0.4,0.45})-LOOKUP(J34,{0,1950001,3300001,6950001,9000001,18000001,40000001},{0,97500,427500,636000,1536000,2796000,4796000}))*1.021,-2))</f>
        <v/>
      </c>
      <c r="N34" s="21">
        <f>IF(K34&lt;=0,0,ROUNDDOWN((K34*LOOKUP(K34,{0,1950001,3300001,6950001,9000001,18000001,40000001},{0.05,0.1,0.2,0.23,0.33,0.4,0.45})-LOOKUP(K34,{0,1950001,3300001,6950001,9000001,18000001,40000001},{0,97500,427500,636000,1536000,2796000,4796000}))*1.021,-2))</f>
        <v/>
      </c>
      <c r="O34" s="21">
        <f>IF(L34&lt;=0,0,ROUNDDOWN((L34*LOOKUP(L34,{0,1950001,3300001,6950001,9000001,18000001,40000001},{0.05,0.1,0.2,0.23,0.33,0.4,0.45})-LOOKUP(L34,{0,1950001,3300001,6950001,9000001,18000001,40000001},{0,97500,427500,636000,1536000,2796000,4796000}))*1.021,-2))</f>
        <v/>
      </c>
      <c r="P34" s="21">
        <f>MAX(0,ROUNDDOWN(F34-E34-430000,-3))</f>
        <v/>
      </c>
      <c r="Q34" s="21">
        <f>MAX(0,ROUNDDOWN(F34-E34-430000-H34,-3))</f>
        <v/>
      </c>
      <c r="R34" s="21">
        <f>IF(F34&lt;=450000,0,MAX(0,P34*0.06-MIN(50000,P34)*0.03))</f>
        <v/>
      </c>
      <c r="S34" s="21">
        <f>IF(F34&lt;=450000,0,MAX(0,P34*0.04-MIN(50000,P34)*0.02))</f>
        <v/>
      </c>
      <c r="T34" s="21">
        <f>IF(F34&lt;=450000,0,MAX(0,Q34*0.06-MIN(50000,Q34)*0.03))</f>
        <v/>
      </c>
      <c r="U34" s="21">
        <f>IF(F34&lt;=450000,0,MAX(0,Q34*0.04-MIN(50000,Q34)*0.02))</f>
        <v/>
      </c>
      <c r="V34" s="21">
        <f>50000+MAX(0,G34-480000)</f>
        <v/>
      </c>
      <c r="W34" s="21">
        <f>P34-V34</f>
        <v/>
      </c>
      <c r="X34" s="21">
        <f>Q34-V34</f>
        <v/>
      </c>
      <c r="Y34" s="22">
        <f>IF(W34&lt;0,0.9,LOOKUP(W34,{0,1950001,3300001,6950001,9000001,18000001,40000001},{0.84895,0.7979,0.6958,0.66517,0.56307,0.4916,0.44055}))</f>
        <v/>
      </c>
      <c r="Z34" s="22">
        <f>IF(X34&lt;0,0.9,LOOKUP(X34,{0,1950001,3300001,6950001,9000001,18000001,40000001},{0.84895,0.7979,0.6958,0.66517,0.56307,0.4916,0.44055}))</f>
        <v/>
      </c>
      <c r="AA34" s="22">
        <f>IF(W34&lt;0,0,CHOOSE(MATCH(W34,{0,1950001,3300001,6950001,9000001},1),5.105/84.895,10.21/79.79,20.42/69.58,23.483/66.517,33.693/56.307))</f>
        <v/>
      </c>
      <c r="AB34" s="21">
        <f>IF(C34&lt;=2000,0,(MIN(C34,ROUNDDOWN(F34*0.3,0))-2000)*0.1)</f>
        <v/>
      </c>
      <c r="AC34" s="21">
        <f>IF(C34&lt;=2000,0,MIN((C34-2000)*Y34,(R34+S34)*0.2))</f>
        <v/>
      </c>
      <c r="AD34" s="21">
        <f>IF(C34&lt;=2000,0,MIN((C34-2000)*Z34,(T34+U34)*0.2))</f>
        <v/>
      </c>
      <c r="AE34" s="21">
        <f>AC34*AA34</f>
        <v/>
      </c>
      <c r="AF34" s="21">
        <f>ROUNDDOWN(R34,-2)+ROUNDDOWN(S34,-2)</f>
        <v/>
      </c>
      <c r="AG34" s="21">
        <f>ROUNDDOWN(MAX(0,R34-(AB34+AC34+AE34)*0.6),-2)+ROUNDDOWN(MAX(0,S34-(AB34+AC34+AE34)*0.4),-2)</f>
        <v/>
      </c>
      <c r="AH34" s="21">
        <f>ROUNDDOWN(MAX(0,T34-(AB34+AD34)*0.6),-2)+ROUNDDOWN(MAX(0,U34-(AB34+AD34)*0.4),-2)</f>
        <v/>
      </c>
      <c r="AI34" s="21">
        <f>ROUNDDOWN(T34,-2)+ROUNDDOWN(U34,-2)</f>
        <v/>
      </c>
      <c r="AJ34" s="21">
        <f>M34+AF34</f>
        <v/>
      </c>
      <c r="AK34" s="21">
        <f>M34+AG34</f>
        <v/>
      </c>
      <c r="AL34" s="21">
        <f>N34+AH34</f>
        <v/>
      </c>
      <c r="AM34" s="21">
        <f>O34+AI34</f>
        <v/>
      </c>
      <c r="AN34" s="21">
        <f>N34+AI34</f>
        <v/>
      </c>
      <c r="AO34" s="21">
        <f>ROUNDDOWN((R34+S34)*0.2/Y34+2000,0)</f>
        <v/>
      </c>
      <c r="AP34" s="21">
        <f>ROUNDDOWN((T34+U34)*0.2/Z34+2000,0)</f>
        <v/>
      </c>
      <c r="AQ34" s="21">
        <f>AL34-AK34</f>
        <v/>
      </c>
      <c r="AR34" s="21">
        <f>AM34-AK34</f>
        <v/>
      </c>
      <c r="AS34" s="21">
        <f>AM34-AL34</f>
        <v/>
      </c>
      <c r="AT34" s="21">
        <f>AK34+C34-AJ34</f>
        <v/>
      </c>
      <c r="AU34" s="21">
        <f>AL34+C34-AM34</f>
        <v/>
      </c>
      <c r="AV34" s="21">
        <f>AN34+C34-AM34</f>
        <v/>
      </c>
    </row>
    <row r="35">
      <c r="A35" t="inlineStr">
        <is>
          <t>医療費の境目</t>
        </is>
      </c>
      <c r="B35" s="21">
        <f>'3_医療費の境目'!$B$3</f>
        <v/>
      </c>
      <c r="C35" s="21">
        <f>IF('3_医療費の境目'!$B$4="",AO35,'3_医療費の境目'!$B$4)</f>
        <v/>
      </c>
      <c r="D35" s="21">
        <f>'3_医療費の境目'!D35</f>
        <v/>
      </c>
      <c r="E35" s="21">
        <f>ROUND(MIN(B35/12,650000)*12*0.0915+MIN(B35/12,1390000)*12*(0.0504+0)+B35*0.005,0)</f>
        <v/>
      </c>
      <c r="F35" s="21">
        <f>IF(B35&lt;741000,0,IF(B35&lt;2191000,B35-740000,IF(B35&lt;2193000,1451000,IF(B35&lt;2196000,1453000,IF(B35&lt;2200000,1456000,IF(B35&lt;3600000,ROUND(ROUNDDOWN(B35/4,-3)*2.8,0)-80000,IF(B35&lt;6600000,ROUND(ROUNDDOWN(B35/4,-3)*3.2,0)-440000,IF(B35&lt;8500000,ROUNDDOWN(B35*0.9,0)-1100000,B35-1950000))))))))</f>
        <v/>
      </c>
      <c r="G35" s="21">
        <f>IF(F35&gt;23500000,NA(),IF(F35&lt;=4890000,1040000,IF(F35&lt;=6550000,670000,620000)))</f>
        <v/>
      </c>
      <c r="H35" s="21">
        <f>IF(D35&lt;=0,0,MAX(0,MIN(2000000,D35-MIN(100000,ROUNDDOWN(F35*0.05,0)))))</f>
        <v/>
      </c>
      <c r="I35" s="21">
        <f>IF(C35&lt;=2000,0,MIN(C35,ROUNDDOWN(F35*0.4,0))-2000)</f>
        <v/>
      </c>
      <c r="J35" s="21">
        <f>MAX(0,ROUNDDOWN(F35-E35-G35,-3))</f>
        <v/>
      </c>
      <c r="K35" s="21">
        <f>MAX(0,ROUNDDOWN(F35-E35-G35-H35-I35,-3))</f>
        <v/>
      </c>
      <c r="L35" s="21">
        <f>MAX(0,ROUNDDOWN(F35-E35-G35-H35,-3))</f>
        <v/>
      </c>
      <c r="M35" s="21">
        <f>IF(J35&lt;=0,0,ROUNDDOWN((J35*LOOKUP(J35,{0,1950001,3300001,6950001,9000001,18000001,40000001},{0.05,0.1,0.2,0.23,0.33,0.4,0.45})-LOOKUP(J35,{0,1950001,3300001,6950001,9000001,18000001,40000001},{0,97500,427500,636000,1536000,2796000,4796000}))*1.021,-2))</f>
        <v/>
      </c>
      <c r="N35" s="21">
        <f>IF(K35&lt;=0,0,ROUNDDOWN((K35*LOOKUP(K35,{0,1950001,3300001,6950001,9000001,18000001,40000001},{0.05,0.1,0.2,0.23,0.33,0.4,0.45})-LOOKUP(K35,{0,1950001,3300001,6950001,9000001,18000001,40000001},{0,97500,427500,636000,1536000,2796000,4796000}))*1.021,-2))</f>
        <v/>
      </c>
      <c r="O35" s="21">
        <f>IF(L35&lt;=0,0,ROUNDDOWN((L35*LOOKUP(L35,{0,1950001,3300001,6950001,9000001,18000001,40000001},{0.05,0.1,0.2,0.23,0.33,0.4,0.45})-LOOKUP(L35,{0,1950001,3300001,6950001,9000001,18000001,40000001},{0,97500,427500,636000,1536000,2796000,4796000}))*1.021,-2))</f>
        <v/>
      </c>
      <c r="P35" s="21">
        <f>MAX(0,ROUNDDOWN(F35-E35-430000,-3))</f>
        <v/>
      </c>
      <c r="Q35" s="21">
        <f>MAX(0,ROUNDDOWN(F35-E35-430000-H35,-3))</f>
        <v/>
      </c>
      <c r="R35" s="21">
        <f>IF(F35&lt;=450000,0,MAX(0,P35*0.06-MIN(50000,P35)*0.03))</f>
        <v/>
      </c>
      <c r="S35" s="21">
        <f>IF(F35&lt;=450000,0,MAX(0,P35*0.04-MIN(50000,P35)*0.02))</f>
        <v/>
      </c>
      <c r="T35" s="21">
        <f>IF(F35&lt;=450000,0,MAX(0,Q35*0.06-MIN(50000,Q35)*0.03))</f>
        <v/>
      </c>
      <c r="U35" s="21">
        <f>IF(F35&lt;=450000,0,MAX(0,Q35*0.04-MIN(50000,Q35)*0.02))</f>
        <v/>
      </c>
      <c r="V35" s="21">
        <f>50000+MAX(0,G35-480000)</f>
        <v/>
      </c>
      <c r="W35" s="21">
        <f>P35-V35</f>
        <v/>
      </c>
      <c r="X35" s="21">
        <f>Q35-V35</f>
        <v/>
      </c>
      <c r="Y35" s="22">
        <f>IF(W35&lt;0,0.9,LOOKUP(W35,{0,1950001,3300001,6950001,9000001,18000001,40000001},{0.84895,0.7979,0.6958,0.66517,0.56307,0.4916,0.44055}))</f>
        <v/>
      </c>
      <c r="Z35" s="22">
        <f>IF(X35&lt;0,0.9,LOOKUP(X35,{0,1950001,3300001,6950001,9000001,18000001,40000001},{0.84895,0.7979,0.6958,0.66517,0.56307,0.4916,0.44055}))</f>
        <v/>
      </c>
      <c r="AA35" s="22">
        <f>IF(W35&lt;0,0,CHOOSE(MATCH(W35,{0,1950001,3300001,6950001,9000001},1),5.105/84.895,10.21/79.79,20.42/69.58,23.483/66.517,33.693/56.307))</f>
        <v/>
      </c>
      <c r="AB35" s="21">
        <f>IF(C35&lt;=2000,0,(MIN(C35,ROUNDDOWN(F35*0.3,0))-2000)*0.1)</f>
        <v/>
      </c>
      <c r="AC35" s="21">
        <f>IF(C35&lt;=2000,0,MIN((C35-2000)*Y35,(R35+S35)*0.2))</f>
        <v/>
      </c>
      <c r="AD35" s="21">
        <f>IF(C35&lt;=2000,0,MIN((C35-2000)*Z35,(T35+U35)*0.2))</f>
        <v/>
      </c>
      <c r="AE35" s="21">
        <f>AC35*AA35</f>
        <v/>
      </c>
      <c r="AF35" s="21">
        <f>ROUNDDOWN(R35,-2)+ROUNDDOWN(S35,-2)</f>
        <v/>
      </c>
      <c r="AG35" s="21">
        <f>ROUNDDOWN(MAX(0,R35-(AB35+AC35+AE35)*0.6),-2)+ROUNDDOWN(MAX(0,S35-(AB35+AC35+AE35)*0.4),-2)</f>
        <v/>
      </c>
      <c r="AH35" s="21">
        <f>ROUNDDOWN(MAX(0,T35-(AB35+AD35)*0.6),-2)+ROUNDDOWN(MAX(0,U35-(AB35+AD35)*0.4),-2)</f>
        <v/>
      </c>
      <c r="AI35" s="21">
        <f>ROUNDDOWN(T35,-2)+ROUNDDOWN(U35,-2)</f>
        <v/>
      </c>
      <c r="AJ35" s="21">
        <f>M35+AF35</f>
        <v/>
      </c>
      <c r="AK35" s="21">
        <f>M35+AG35</f>
        <v/>
      </c>
      <c r="AL35" s="21">
        <f>N35+AH35</f>
        <v/>
      </c>
      <c r="AM35" s="21">
        <f>O35+AI35</f>
        <v/>
      </c>
      <c r="AN35" s="21">
        <f>N35+AI35</f>
        <v/>
      </c>
      <c r="AO35" s="21">
        <f>ROUNDDOWN((R35+S35)*0.2/Y35+2000,0)</f>
        <v/>
      </c>
      <c r="AP35" s="21">
        <f>ROUNDDOWN((T35+U35)*0.2/Z35+2000,0)</f>
        <v/>
      </c>
      <c r="AQ35" s="21">
        <f>AL35-AK35</f>
        <v/>
      </c>
      <c r="AR35" s="21">
        <f>AM35-AK35</f>
        <v/>
      </c>
      <c r="AS35" s="21">
        <f>AM35-AL35</f>
        <v/>
      </c>
      <c r="AT35" s="21">
        <f>AK35+C35-AJ35</f>
        <v/>
      </c>
      <c r="AU35" s="21">
        <f>AL35+C35-AM35</f>
        <v/>
      </c>
      <c r="AV35" s="21">
        <f>AN35+C35-AM35</f>
        <v/>
      </c>
    </row>
    <row r="36">
      <c r="A36" t="inlineStr">
        <is>
          <t>医療費の境目</t>
        </is>
      </c>
      <c r="B36" s="21">
        <f>'3_医療費の境目'!$B$3</f>
        <v/>
      </c>
      <c r="C36" s="21">
        <f>IF('3_医療費の境目'!$B$4="",AO36,'3_医療費の境目'!$B$4)</f>
        <v/>
      </c>
      <c r="D36" s="21">
        <f>'3_医療費の境目'!D36</f>
        <v/>
      </c>
      <c r="E36" s="21">
        <f>ROUND(MIN(B36/12,650000)*12*0.0915+MIN(B36/12,1390000)*12*(0.0504+0)+B36*0.005,0)</f>
        <v/>
      </c>
      <c r="F36" s="21">
        <f>IF(B36&lt;741000,0,IF(B36&lt;2191000,B36-740000,IF(B36&lt;2193000,1451000,IF(B36&lt;2196000,1453000,IF(B36&lt;2200000,1456000,IF(B36&lt;3600000,ROUND(ROUNDDOWN(B36/4,-3)*2.8,0)-80000,IF(B36&lt;6600000,ROUND(ROUNDDOWN(B36/4,-3)*3.2,0)-440000,IF(B36&lt;8500000,ROUNDDOWN(B36*0.9,0)-1100000,B36-1950000))))))))</f>
        <v/>
      </c>
      <c r="G36" s="21">
        <f>IF(F36&gt;23500000,NA(),IF(F36&lt;=4890000,1040000,IF(F36&lt;=6550000,670000,620000)))</f>
        <v/>
      </c>
      <c r="H36" s="21">
        <f>IF(D36&lt;=0,0,MAX(0,MIN(2000000,D36-MIN(100000,ROUNDDOWN(F36*0.05,0)))))</f>
        <v/>
      </c>
      <c r="I36" s="21">
        <f>IF(C36&lt;=2000,0,MIN(C36,ROUNDDOWN(F36*0.4,0))-2000)</f>
        <v/>
      </c>
      <c r="J36" s="21">
        <f>MAX(0,ROUNDDOWN(F36-E36-G36,-3))</f>
        <v/>
      </c>
      <c r="K36" s="21">
        <f>MAX(0,ROUNDDOWN(F36-E36-G36-H36-I36,-3))</f>
        <v/>
      </c>
      <c r="L36" s="21">
        <f>MAX(0,ROUNDDOWN(F36-E36-G36-H36,-3))</f>
        <v/>
      </c>
      <c r="M36" s="21">
        <f>IF(J36&lt;=0,0,ROUNDDOWN((J36*LOOKUP(J36,{0,1950001,3300001,6950001,9000001,18000001,40000001},{0.05,0.1,0.2,0.23,0.33,0.4,0.45})-LOOKUP(J36,{0,1950001,3300001,6950001,9000001,18000001,40000001},{0,97500,427500,636000,1536000,2796000,4796000}))*1.021,-2))</f>
        <v/>
      </c>
      <c r="N36" s="21">
        <f>IF(K36&lt;=0,0,ROUNDDOWN((K36*LOOKUP(K36,{0,1950001,3300001,6950001,9000001,18000001,40000001},{0.05,0.1,0.2,0.23,0.33,0.4,0.45})-LOOKUP(K36,{0,1950001,3300001,6950001,9000001,18000001,40000001},{0,97500,427500,636000,1536000,2796000,4796000}))*1.021,-2))</f>
        <v/>
      </c>
      <c r="O36" s="21">
        <f>IF(L36&lt;=0,0,ROUNDDOWN((L36*LOOKUP(L36,{0,1950001,3300001,6950001,9000001,18000001,40000001},{0.05,0.1,0.2,0.23,0.33,0.4,0.45})-LOOKUP(L36,{0,1950001,3300001,6950001,9000001,18000001,40000001},{0,97500,427500,636000,1536000,2796000,4796000}))*1.021,-2))</f>
        <v/>
      </c>
      <c r="P36" s="21">
        <f>MAX(0,ROUNDDOWN(F36-E36-430000,-3))</f>
        <v/>
      </c>
      <c r="Q36" s="21">
        <f>MAX(0,ROUNDDOWN(F36-E36-430000-H36,-3))</f>
        <v/>
      </c>
      <c r="R36" s="21">
        <f>IF(F36&lt;=450000,0,MAX(0,P36*0.06-MIN(50000,P36)*0.03))</f>
        <v/>
      </c>
      <c r="S36" s="21">
        <f>IF(F36&lt;=450000,0,MAX(0,P36*0.04-MIN(50000,P36)*0.02))</f>
        <v/>
      </c>
      <c r="T36" s="21">
        <f>IF(F36&lt;=450000,0,MAX(0,Q36*0.06-MIN(50000,Q36)*0.03))</f>
        <v/>
      </c>
      <c r="U36" s="21">
        <f>IF(F36&lt;=450000,0,MAX(0,Q36*0.04-MIN(50000,Q36)*0.02))</f>
        <v/>
      </c>
      <c r="V36" s="21">
        <f>50000+MAX(0,G36-480000)</f>
        <v/>
      </c>
      <c r="W36" s="21">
        <f>P36-V36</f>
        <v/>
      </c>
      <c r="X36" s="21">
        <f>Q36-V36</f>
        <v/>
      </c>
      <c r="Y36" s="22">
        <f>IF(W36&lt;0,0.9,LOOKUP(W36,{0,1950001,3300001,6950001,9000001,18000001,40000001},{0.84895,0.7979,0.6958,0.66517,0.56307,0.4916,0.44055}))</f>
        <v/>
      </c>
      <c r="Z36" s="22">
        <f>IF(X36&lt;0,0.9,LOOKUP(X36,{0,1950001,3300001,6950001,9000001,18000001,40000001},{0.84895,0.7979,0.6958,0.66517,0.56307,0.4916,0.44055}))</f>
        <v/>
      </c>
      <c r="AA36" s="22">
        <f>IF(W36&lt;0,0,CHOOSE(MATCH(W36,{0,1950001,3300001,6950001,9000001},1),5.105/84.895,10.21/79.79,20.42/69.58,23.483/66.517,33.693/56.307))</f>
        <v/>
      </c>
      <c r="AB36" s="21">
        <f>IF(C36&lt;=2000,0,(MIN(C36,ROUNDDOWN(F36*0.3,0))-2000)*0.1)</f>
        <v/>
      </c>
      <c r="AC36" s="21">
        <f>IF(C36&lt;=2000,0,MIN((C36-2000)*Y36,(R36+S36)*0.2))</f>
        <v/>
      </c>
      <c r="AD36" s="21">
        <f>IF(C36&lt;=2000,0,MIN((C36-2000)*Z36,(T36+U36)*0.2))</f>
        <v/>
      </c>
      <c r="AE36" s="21">
        <f>AC36*AA36</f>
        <v/>
      </c>
      <c r="AF36" s="21">
        <f>ROUNDDOWN(R36,-2)+ROUNDDOWN(S36,-2)</f>
        <v/>
      </c>
      <c r="AG36" s="21">
        <f>ROUNDDOWN(MAX(0,R36-(AB36+AC36+AE36)*0.6),-2)+ROUNDDOWN(MAX(0,S36-(AB36+AC36+AE36)*0.4),-2)</f>
        <v/>
      </c>
      <c r="AH36" s="21">
        <f>ROUNDDOWN(MAX(0,T36-(AB36+AD36)*0.6),-2)+ROUNDDOWN(MAX(0,U36-(AB36+AD36)*0.4),-2)</f>
        <v/>
      </c>
      <c r="AI36" s="21">
        <f>ROUNDDOWN(T36,-2)+ROUNDDOWN(U36,-2)</f>
        <v/>
      </c>
      <c r="AJ36" s="21">
        <f>M36+AF36</f>
        <v/>
      </c>
      <c r="AK36" s="21">
        <f>M36+AG36</f>
        <v/>
      </c>
      <c r="AL36" s="21">
        <f>N36+AH36</f>
        <v/>
      </c>
      <c r="AM36" s="21">
        <f>O36+AI36</f>
        <v/>
      </c>
      <c r="AN36" s="21">
        <f>N36+AI36</f>
        <v/>
      </c>
      <c r="AO36" s="21">
        <f>ROUNDDOWN((R36+S36)*0.2/Y36+2000,0)</f>
        <v/>
      </c>
      <c r="AP36" s="21">
        <f>ROUNDDOWN((T36+U36)*0.2/Z36+2000,0)</f>
        <v/>
      </c>
      <c r="AQ36" s="21">
        <f>AL36-AK36</f>
        <v/>
      </c>
      <c r="AR36" s="21">
        <f>AM36-AK36</f>
        <v/>
      </c>
      <c r="AS36" s="21">
        <f>AM36-AL36</f>
        <v/>
      </c>
      <c r="AT36" s="21">
        <f>AK36+C36-AJ36</f>
        <v/>
      </c>
      <c r="AU36" s="21">
        <f>AL36+C36-AM36</f>
        <v/>
      </c>
      <c r="AV36" s="21">
        <f>AN36+C36-AM36</f>
        <v/>
      </c>
    </row>
    <row r="37">
      <c r="A37" t="inlineStr">
        <is>
          <t>医療費の境目</t>
        </is>
      </c>
      <c r="B37" s="21">
        <f>'3_医療費の境目'!$B$3</f>
        <v/>
      </c>
      <c r="C37" s="21">
        <f>IF('3_医療費の境目'!$B$4="",AO37,'3_医療費の境目'!$B$4)</f>
        <v/>
      </c>
      <c r="D37" s="21">
        <f>'3_医療費の境目'!D37</f>
        <v/>
      </c>
      <c r="E37" s="21">
        <f>ROUND(MIN(B37/12,650000)*12*0.0915+MIN(B37/12,1390000)*12*(0.0504+0)+B37*0.005,0)</f>
        <v/>
      </c>
      <c r="F37" s="21">
        <f>IF(B37&lt;741000,0,IF(B37&lt;2191000,B37-740000,IF(B37&lt;2193000,1451000,IF(B37&lt;2196000,1453000,IF(B37&lt;2200000,1456000,IF(B37&lt;3600000,ROUND(ROUNDDOWN(B37/4,-3)*2.8,0)-80000,IF(B37&lt;6600000,ROUND(ROUNDDOWN(B37/4,-3)*3.2,0)-440000,IF(B37&lt;8500000,ROUNDDOWN(B37*0.9,0)-1100000,B37-1950000))))))))</f>
        <v/>
      </c>
      <c r="G37" s="21">
        <f>IF(F37&gt;23500000,NA(),IF(F37&lt;=4890000,1040000,IF(F37&lt;=6550000,670000,620000)))</f>
        <v/>
      </c>
      <c r="H37" s="21">
        <f>IF(D37&lt;=0,0,MAX(0,MIN(2000000,D37-MIN(100000,ROUNDDOWN(F37*0.05,0)))))</f>
        <v/>
      </c>
      <c r="I37" s="21">
        <f>IF(C37&lt;=2000,0,MIN(C37,ROUNDDOWN(F37*0.4,0))-2000)</f>
        <v/>
      </c>
      <c r="J37" s="21">
        <f>MAX(0,ROUNDDOWN(F37-E37-G37,-3))</f>
        <v/>
      </c>
      <c r="K37" s="21">
        <f>MAX(0,ROUNDDOWN(F37-E37-G37-H37-I37,-3))</f>
        <v/>
      </c>
      <c r="L37" s="21">
        <f>MAX(0,ROUNDDOWN(F37-E37-G37-H37,-3))</f>
        <v/>
      </c>
      <c r="M37" s="21">
        <f>IF(J37&lt;=0,0,ROUNDDOWN((J37*LOOKUP(J37,{0,1950001,3300001,6950001,9000001,18000001,40000001},{0.05,0.1,0.2,0.23,0.33,0.4,0.45})-LOOKUP(J37,{0,1950001,3300001,6950001,9000001,18000001,40000001},{0,97500,427500,636000,1536000,2796000,4796000}))*1.021,-2))</f>
        <v/>
      </c>
      <c r="N37" s="21">
        <f>IF(K37&lt;=0,0,ROUNDDOWN((K37*LOOKUP(K37,{0,1950001,3300001,6950001,9000001,18000001,40000001},{0.05,0.1,0.2,0.23,0.33,0.4,0.45})-LOOKUP(K37,{0,1950001,3300001,6950001,9000001,18000001,40000001},{0,97500,427500,636000,1536000,2796000,4796000}))*1.021,-2))</f>
        <v/>
      </c>
      <c r="O37" s="21">
        <f>IF(L37&lt;=0,0,ROUNDDOWN((L37*LOOKUP(L37,{0,1950001,3300001,6950001,9000001,18000001,40000001},{0.05,0.1,0.2,0.23,0.33,0.4,0.45})-LOOKUP(L37,{0,1950001,3300001,6950001,9000001,18000001,40000001},{0,97500,427500,636000,1536000,2796000,4796000}))*1.021,-2))</f>
        <v/>
      </c>
      <c r="P37" s="21">
        <f>MAX(0,ROUNDDOWN(F37-E37-430000,-3))</f>
        <v/>
      </c>
      <c r="Q37" s="21">
        <f>MAX(0,ROUNDDOWN(F37-E37-430000-H37,-3))</f>
        <v/>
      </c>
      <c r="R37" s="21">
        <f>IF(F37&lt;=450000,0,MAX(0,P37*0.06-MIN(50000,P37)*0.03))</f>
        <v/>
      </c>
      <c r="S37" s="21">
        <f>IF(F37&lt;=450000,0,MAX(0,P37*0.04-MIN(50000,P37)*0.02))</f>
        <v/>
      </c>
      <c r="T37" s="21">
        <f>IF(F37&lt;=450000,0,MAX(0,Q37*0.06-MIN(50000,Q37)*0.03))</f>
        <v/>
      </c>
      <c r="U37" s="21">
        <f>IF(F37&lt;=450000,0,MAX(0,Q37*0.04-MIN(50000,Q37)*0.02))</f>
        <v/>
      </c>
      <c r="V37" s="21">
        <f>50000+MAX(0,G37-480000)</f>
        <v/>
      </c>
      <c r="W37" s="21">
        <f>P37-V37</f>
        <v/>
      </c>
      <c r="X37" s="21">
        <f>Q37-V37</f>
        <v/>
      </c>
      <c r="Y37" s="22">
        <f>IF(W37&lt;0,0.9,LOOKUP(W37,{0,1950001,3300001,6950001,9000001,18000001,40000001},{0.84895,0.7979,0.6958,0.66517,0.56307,0.4916,0.44055}))</f>
        <v/>
      </c>
      <c r="Z37" s="22">
        <f>IF(X37&lt;0,0.9,LOOKUP(X37,{0,1950001,3300001,6950001,9000001,18000001,40000001},{0.84895,0.7979,0.6958,0.66517,0.56307,0.4916,0.44055}))</f>
        <v/>
      </c>
      <c r="AA37" s="22">
        <f>IF(W37&lt;0,0,CHOOSE(MATCH(W37,{0,1950001,3300001,6950001,9000001},1),5.105/84.895,10.21/79.79,20.42/69.58,23.483/66.517,33.693/56.307))</f>
        <v/>
      </c>
      <c r="AB37" s="21">
        <f>IF(C37&lt;=2000,0,(MIN(C37,ROUNDDOWN(F37*0.3,0))-2000)*0.1)</f>
        <v/>
      </c>
      <c r="AC37" s="21">
        <f>IF(C37&lt;=2000,0,MIN((C37-2000)*Y37,(R37+S37)*0.2))</f>
        <v/>
      </c>
      <c r="AD37" s="21">
        <f>IF(C37&lt;=2000,0,MIN((C37-2000)*Z37,(T37+U37)*0.2))</f>
        <v/>
      </c>
      <c r="AE37" s="21">
        <f>AC37*AA37</f>
        <v/>
      </c>
      <c r="AF37" s="21">
        <f>ROUNDDOWN(R37,-2)+ROUNDDOWN(S37,-2)</f>
        <v/>
      </c>
      <c r="AG37" s="21">
        <f>ROUNDDOWN(MAX(0,R37-(AB37+AC37+AE37)*0.6),-2)+ROUNDDOWN(MAX(0,S37-(AB37+AC37+AE37)*0.4),-2)</f>
        <v/>
      </c>
      <c r="AH37" s="21">
        <f>ROUNDDOWN(MAX(0,T37-(AB37+AD37)*0.6),-2)+ROUNDDOWN(MAX(0,U37-(AB37+AD37)*0.4),-2)</f>
        <v/>
      </c>
      <c r="AI37" s="21">
        <f>ROUNDDOWN(T37,-2)+ROUNDDOWN(U37,-2)</f>
        <v/>
      </c>
      <c r="AJ37" s="21">
        <f>M37+AF37</f>
        <v/>
      </c>
      <c r="AK37" s="21">
        <f>M37+AG37</f>
        <v/>
      </c>
      <c r="AL37" s="21">
        <f>N37+AH37</f>
        <v/>
      </c>
      <c r="AM37" s="21">
        <f>O37+AI37</f>
        <v/>
      </c>
      <c r="AN37" s="21">
        <f>N37+AI37</f>
        <v/>
      </c>
      <c r="AO37" s="21">
        <f>ROUNDDOWN((R37+S37)*0.2/Y37+2000,0)</f>
        <v/>
      </c>
      <c r="AP37" s="21">
        <f>ROUNDDOWN((T37+U37)*0.2/Z37+2000,0)</f>
        <v/>
      </c>
      <c r="AQ37" s="21">
        <f>AL37-AK37</f>
        <v/>
      </c>
      <c r="AR37" s="21">
        <f>AM37-AK37</f>
        <v/>
      </c>
      <c r="AS37" s="21">
        <f>AM37-AL37</f>
        <v/>
      </c>
      <c r="AT37" s="21">
        <f>AK37+C37-AJ37</f>
        <v/>
      </c>
      <c r="AU37" s="21">
        <f>AL37+C37-AM37</f>
        <v/>
      </c>
      <c r="AV37" s="21">
        <f>AN37+C37-AM37</f>
        <v/>
      </c>
    </row>
    <row r="38">
      <c r="A38" t="inlineStr">
        <is>
          <t>医療費の境目</t>
        </is>
      </c>
      <c r="B38" s="21">
        <f>'3_医療費の境目'!$B$3</f>
        <v/>
      </c>
      <c r="C38" s="21">
        <f>IF('3_医療費の境目'!$B$4="",AO38,'3_医療費の境目'!$B$4)</f>
        <v/>
      </c>
      <c r="D38" s="21">
        <f>'3_医療費の境目'!D38</f>
        <v/>
      </c>
      <c r="E38" s="21">
        <f>ROUND(MIN(B38/12,650000)*12*0.0915+MIN(B38/12,1390000)*12*(0.0504+0)+B38*0.005,0)</f>
        <v/>
      </c>
      <c r="F38" s="21">
        <f>IF(B38&lt;741000,0,IF(B38&lt;2191000,B38-740000,IF(B38&lt;2193000,1451000,IF(B38&lt;2196000,1453000,IF(B38&lt;2200000,1456000,IF(B38&lt;3600000,ROUND(ROUNDDOWN(B38/4,-3)*2.8,0)-80000,IF(B38&lt;6600000,ROUND(ROUNDDOWN(B38/4,-3)*3.2,0)-440000,IF(B38&lt;8500000,ROUNDDOWN(B38*0.9,0)-1100000,B38-1950000))))))))</f>
        <v/>
      </c>
      <c r="G38" s="21">
        <f>IF(F38&gt;23500000,NA(),IF(F38&lt;=4890000,1040000,IF(F38&lt;=6550000,670000,620000)))</f>
        <v/>
      </c>
      <c r="H38" s="21">
        <f>IF(D38&lt;=0,0,MAX(0,MIN(2000000,D38-MIN(100000,ROUNDDOWN(F38*0.05,0)))))</f>
        <v/>
      </c>
      <c r="I38" s="21">
        <f>IF(C38&lt;=2000,0,MIN(C38,ROUNDDOWN(F38*0.4,0))-2000)</f>
        <v/>
      </c>
      <c r="J38" s="21">
        <f>MAX(0,ROUNDDOWN(F38-E38-G38,-3))</f>
        <v/>
      </c>
      <c r="K38" s="21">
        <f>MAX(0,ROUNDDOWN(F38-E38-G38-H38-I38,-3))</f>
        <v/>
      </c>
      <c r="L38" s="21">
        <f>MAX(0,ROUNDDOWN(F38-E38-G38-H38,-3))</f>
        <v/>
      </c>
      <c r="M38" s="21">
        <f>IF(J38&lt;=0,0,ROUNDDOWN((J38*LOOKUP(J38,{0,1950001,3300001,6950001,9000001,18000001,40000001},{0.05,0.1,0.2,0.23,0.33,0.4,0.45})-LOOKUP(J38,{0,1950001,3300001,6950001,9000001,18000001,40000001},{0,97500,427500,636000,1536000,2796000,4796000}))*1.021,-2))</f>
        <v/>
      </c>
      <c r="N38" s="21">
        <f>IF(K38&lt;=0,0,ROUNDDOWN((K38*LOOKUP(K38,{0,1950001,3300001,6950001,9000001,18000001,40000001},{0.05,0.1,0.2,0.23,0.33,0.4,0.45})-LOOKUP(K38,{0,1950001,3300001,6950001,9000001,18000001,40000001},{0,97500,427500,636000,1536000,2796000,4796000}))*1.021,-2))</f>
        <v/>
      </c>
      <c r="O38" s="21">
        <f>IF(L38&lt;=0,0,ROUNDDOWN((L38*LOOKUP(L38,{0,1950001,3300001,6950001,9000001,18000001,40000001},{0.05,0.1,0.2,0.23,0.33,0.4,0.45})-LOOKUP(L38,{0,1950001,3300001,6950001,9000001,18000001,40000001},{0,97500,427500,636000,1536000,2796000,4796000}))*1.021,-2))</f>
        <v/>
      </c>
      <c r="P38" s="21">
        <f>MAX(0,ROUNDDOWN(F38-E38-430000,-3))</f>
        <v/>
      </c>
      <c r="Q38" s="21">
        <f>MAX(0,ROUNDDOWN(F38-E38-430000-H38,-3))</f>
        <v/>
      </c>
      <c r="R38" s="21">
        <f>IF(F38&lt;=450000,0,MAX(0,P38*0.06-MIN(50000,P38)*0.03))</f>
        <v/>
      </c>
      <c r="S38" s="21">
        <f>IF(F38&lt;=450000,0,MAX(0,P38*0.04-MIN(50000,P38)*0.02))</f>
        <v/>
      </c>
      <c r="T38" s="21">
        <f>IF(F38&lt;=450000,0,MAX(0,Q38*0.06-MIN(50000,Q38)*0.03))</f>
        <v/>
      </c>
      <c r="U38" s="21">
        <f>IF(F38&lt;=450000,0,MAX(0,Q38*0.04-MIN(50000,Q38)*0.02))</f>
        <v/>
      </c>
      <c r="V38" s="21">
        <f>50000+MAX(0,G38-480000)</f>
        <v/>
      </c>
      <c r="W38" s="21">
        <f>P38-V38</f>
        <v/>
      </c>
      <c r="X38" s="21">
        <f>Q38-V38</f>
        <v/>
      </c>
      <c r="Y38" s="22">
        <f>IF(W38&lt;0,0.9,LOOKUP(W38,{0,1950001,3300001,6950001,9000001,18000001,40000001},{0.84895,0.7979,0.6958,0.66517,0.56307,0.4916,0.44055}))</f>
        <v/>
      </c>
      <c r="Z38" s="22">
        <f>IF(X38&lt;0,0.9,LOOKUP(X38,{0,1950001,3300001,6950001,9000001,18000001,40000001},{0.84895,0.7979,0.6958,0.66517,0.56307,0.4916,0.44055}))</f>
        <v/>
      </c>
      <c r="AA38" s="22">
        <f>IF(W38&lt;0,0,CHOOSE(MATCH(W38,{0,1950001,3300001,6950001,9000001},1),5.105/84.895,10.21/79.79,20.42/69.58,23.483/66.517,33.693/56.307))</f>
        <v/>
      </c>
      <c r="AB38" s="21">
        <f>IF(C38&lt;=2000,0,(MIN(C38,ROUNDDOWN(F38*0.3,0))-2000)*0.1)</f>
        <v/>
      </c>
      <c r="AC38" s="21">
        <f>IF(C38&lt;=2000,0,MIN((C38-2000)*Y38,(R38+S38)*0.2))</f>
        <v/>
      </c>
      <c r="AD38" s="21">
        <f>IF(C38&lt;=2000,0,MIN((C38-2000)*Z38,(T38+U38)*0.2))</f>
        <v/>
      </c>
      <c r="AE38" s="21">
        <f>AC38*AA38</f>
        <v/>
      </c>
      <c r="AF38" s="21">
        <f>ROUNDDOWN(R38,-2)+ROUNDDOWN(S38,-2)</f>
        <v/>
      </c>
      <c r="AG38" s="21">
        <f>ROUNDDOWN(MAX(0,R38-(AB38+AC38+AE38)*0.6),-2)+ROUNDDOWN(MAX(0,S38-(AB38+AC38+AE38)*0.4),-2)</f>
        <v/>
      </c>
      <c r="AH38" s="21">
        <f>ROUNDDOWN(MAX(0,T38-(AB38+AD38)*0.6),-2)+ROUNDDOWN(MAX(0,U38-(AB38+AD38)*0.4),-2)</f>
        <v/>
      </c>
      <c r="AI38" s="21">
        <f>ROUNDDOWN(T38,-2)+ROUNDDOWN(U38,-2)</f>
        <v/>
      </c>
      <c r="AJ38" s="21">
        <f>M38+AF38</f>
        <v/>
      </c>
      <c r="AK38" s="21">
        <f>M38+AG38</f>
        <v/>
      </c>
      <c r="AL38" s="21">
        <f>N38+AH38</f>
        <v/>
      </c>
      <c r="AM38" s="21">
        <f>O38+AI38</f>
        <v/>
      </c>
      <c r="AN38" s="21">
        <f>N38+AI38</f>
        <v/>
      </c>
      <c r="AO38" s="21">
        <f>ROUNDDOWN((R38+S38)*0.2/Y38+2000,0)</f>
        <v/>
      </c>
      <c r="AP38" s="21">
        <f>ROUNDDOWN((T38+U38)*0.2/Z38+2000,0)</f>
        <v/>
      </c>
      <c r="AQ38" s="21">
        <f>AL38-AK38</f>
        <v/>
      </c>
      <c r="AR38" s="21">
        <f>AM38-AK38</f>
        <v/>
      </c>
      <c r="AS38" s="21">
        <f>AM38-AL38</f>
        <v/>
      </c>
      <c r="AT38" s="21">
        <f>AK38+C38-AJ38</f>
        <v/>
      </c>
      <c r="AU38" s="21">
        <f>AL38+C38-AM38</f>
        <v/>
      </c>
      <c r="AV38" s="21">
        <f>AN38+C38-AM38</f>
        <v/>
      </c>
    </row>
    <row r="39">
      <c r="A39" t="inlineStr">
        <is>
          <t>医療費の境目</t>
        </is>
      </c>
      <c r="B39" s="21">
        <f>'3_医療費の境目'!$B$3</f>
        <v/>
      </c>
      <c r="C39" s="21">
        <f>IF('3_医療費の境目'!$B$4="",AO39,'3_医療費の境目'!$B$4)</f>
        <v/>
      </c>
      <c r="D39" s="21">
        <f>'3_医療費の境目'!D39</f>
        <v/>
      </c>
      <c r="E39" s="21">
        <f>ROUND(MIN(B39/12,650000)*12*0.0915+MIN(B39/12,1390000)*12*(0.0504+0)+B39*0.005,0)</f>
        <v/>
      </c>
      <c r="F39" s="21">
        <f>IF(B39&lt;741000,0,IF(B39&lt;2191000,B39-740000,IF(B39&lt;2193000,1451000,IF(B39&lt;2196000,1453000,IF(B39&lt;2200000,1456000,IF(B39&lt;3600000,ROUND(ROUNDDOWN(B39/4,-3)*2.8,0)-80000,IF(B39&lt;6600000,ROUND(ROUNDDOWN(B39/4,-3)*3.2,0)-440000,IF(B39&lt;8500000,ROUNDDOWN(B39*0.9,0)-1100000,B39-1950000))))))))</f>
        <v/>
      </c>
      <c r="G39" s="21">
        <f>IF(F39&gt;23500000,NA(),IF(F39&lt;=4890000,1040000,IF(F39&lt;=6550000,670000,620000)))</f>
        <v/>
      </c>
      <c r="H39" s="21">
        <f>IF(D39&lt;=0,0,MAX(0,MIN(2000000,D39-MIN(100000,ROUNDDOWN(F39*0.05,0)))))</f>
        <v/>
      </c>
      <c r="I39" s="21">
        <f>IF(C39&lt;=2000,0,MIN(C39,ROUNDDOWN(F39*0.4,0))-2000)</f>
        <v/>
      </c>
      <c r="J39" s="21">
        <f>MAX(0,ROUNDDOWN(F39-E39-G39,-3))</f>
        <v/>
      </c>
      <c r="K39" s="21">
        <f>MAX(0,ROUNDDOWN(F39-E39-G39-H39-I39,-3))</f>
        <v/>
      </c>
      <c r="L39" s="21">
        <f>MAX(0,ROUNDDOWN(F39-E39-G39-H39,-3))</f>
        <v/>
      </c>
      <c r="M39" s="21">
        <f>IF(J39&lt;=0,0,ROUNDDOWN((J39*LOOKUP(J39,{0,1950001,3300001,6950001,9000001,18000001,40000001},{0.05,0.1,0.2,0.23,0.33,0.4,0.45})-LOOKUP(J39,{0,1950001,3300001,6950001,9000001,18000001,40000001},{0,97500,427500,636000,1536000,2796000,4796000}))*1.021,-2))</f>
        <v/>
      </c>
      <c r="N39" s="21">
        <f>IF(K39&lt;=0,0,ROUNDDOWN((K39*LOOKUP(K39,{0,1950001,3300001,6950001,9000001,18000001,40000001},{0.05,0.1,0.2,0.23,0.33,0.4,0.45})-LOOKUP(K39,{0,1950001,3300001,6950001,9000001,18000001,40000001},{0,97500,427500,636000,1536000,2796000,4796000}))*1.021,-2))</f>
        <v/>
      </c>
      <c r="O39" s="21">
        <f>IF(L39&lt;=0,0,ROUNDDOWN((L39*LOOKUP(L39,{0,1950001,3300001,6950001,9000001,18000001,40000001},{0.05,0.1,0.2,0.23,0.33,0.4,0.45})-LOOKUP(L39,{0,1950001,3300001,6950001,9000001,18000001,40000001},{0,97500,427500,636000,1536000,2796000,4796000}))*1.021,-2))</f>
        <v/>
      </c>
      <c r="P39" s="21">
        <f>MAX(0,ROUNDDOWN(F39-E39-430000,-3))</f>
        <v/>
      </c>
      <c r="Q39" s="21">
        <f>MAX(0,ROUNDDOWN(F39-E39-430000-H39,-3))</f>
        <v/>
      </c>
      <c r="R39" s="21">
        <f>IF(F39&lt;=450000,0,MAX(0,P39*0.06-MIN(50000,P39)*0.03))</f>
        <v/>
      </c>
      <c r="S39" s="21">
        <f>IF(F39&lt;=450000,0,MAX(0,P39*0.04-MIN(50000,P39)*0.02))</f>
        <v/>
      </c>
      <c r="T39" s="21">
        <f>IF(F39&lt;=450000,0,MAX(0,Q39*0.06-MIN(50000,Q39)*0.03))</f>
        <v/>
      </c>
      <c r="U39" s="21">
        <f>IF(F39&lt;=450000,0,MAX(0,Q39*0.04-MIN(50000,Q39)*0.02))</f>
        <v/>
      </c>
      <c r="V39" s="21">
        <f>50000+MAX(0,G39-480000)</f>
        <v/>
      </c>
      <c r="W39" s="21">
        <f>P39-V39</f>
        <v/>
      </c>
      <c r="X39" s="21">
        <f>Q39-V39</f>
        <v/>
      </c>
      <c r="Y39" s="22">
        <f>IF(W39&lt;0,0.9,LOOKUP(W39,{0,1950001,3300001,6950001,9000001,18000001,40000001},{0.84895,0.7979,0.6958,0.66517,0.56307,0.4916,0.44055}))</f>
        <v/>
      </c>
      <c r="Z39" s="22">
        <f>IF(X39&lt;0,0.9,LOOKUP(X39,{0,1950001,3300001,6950001,9000001,18000001,40000001},{0.84895,0.7979,0.6958,0.66517,0.56307,0.4916,0.44055}))</f>
        <v/>
      </c>
      <c r="AA39" s="22">
        <f>IF(W39&lt;0,0,CHOOSE(MATCH(W39,{0,1950001,3300001,6950001,9000001},1),5.105/84.895,10.21/79.79,20.42/69.58,23.483/66.517,33.693/56.307))</f>
        <v/>
      </c>
      <c r="AB39" s="21">
        <f>IF(C39&lt;=2000,0,(MIN(C39,ROUNDDOWN(F39*0.3,0))-2000)*0.1)</f>
        <v/>
      </c>
      <c r="AC39" s="21">
        <f>IF(C39&lt;=2000,0,MIN((C39-2000)*Y39,(R39+S39)*0.2))</f>
        <v/>
      </c>
      <c r="AD39" s="21">
        <f>IF(C39&lt;=2000,0,MIN((C39-2000)*Z39,(T39+U39)*0.2))</f>
        <v/>
      </c>
      <c r="AE39" s="21">
        <f>AC39*AA39</f>
        <v/>
      </c>
      <c r="AF39" s="21">
        <f>ROUNDDOWN(R39,-2)+ROUNDDOWN(S39,-2)</f>
        <v/>
      </c>
      <c r="AG39" s="21">
        <f>ROUNDDOWN(MAX(0,R39-(AB39+AC39+AE39)*0.6),-2)+ROUNDDOWN(MAX(0,S39-(AB39+AC39+AE39)*0.4),-2)</f>
        <v/>
      </c>
      <c r="AH39" s="21">
        <f>ROUNDDOWN(MAX(0,T39-(AB39+AD39)*0.6),-2)+ROUNDDOWN(MAX(0,U39-(AB39+AD39)*0.4),-2)</f>
        <v/>
      </c>
      <c r="AI39" s="21">
        <f>ROUNDDOWN(T39,-2)+ROUNDDOWN(U39,-2)</f>
        <v/>
      </c>
      <c r="AJ39" s="21">
        <f>M39+AF39</f>
        <v/>
      </c>
      <c r="AK39" s="21">
        <f>M39+AG39</f>
        <v/>
      </c>
      <c r="AL39" s="21">
        <f>N39+AH39</f>
        <v/>
      </c>
      <c r="AM39" s="21">
        <f>O39+AI39</f>
        <v/>
      </c>
      <c r="AN39" s="21">
        <f>N39+AI39</f>
        <v/>
      </c>
      <c r="AO39" s="21">
        <f>ROUNDDOWN((R39+S39)*0.2/Y39+2000,0)</f>
        <v/>
      </c>
      <c r="AP39" s="21">
        <f>ROUNDDOWN((T39+U39)*0.2/Z39+2000,0)</f>
        <v/>
      </c>
      <c r="AQ39" s="21">
        <f>AL39-AK39</f>
        <v/>
      </c>
      <c r="AR39" s="21">
        <f>AM39-AK39</f>
        <v/>
      </c>
      <c r="AS39" s="21">
        <f>AM39-AL39</f>
        <v/>
      </c>
      <c r="AT39" s="21">
        <f>AK39+C39-AJ39</f>
        <v/>
      </c>
      <c r="AU39" s="21">
        <f>AL39+C39-AM39</f>
        <v/>
      </c>
      <c r="AV39" s="21">
        <f>AN39+C39-AM39</f>
        <v/>
      </c>
    </row>
    <row r="40">
      <c r="A40" t="inlineStr">
        <is>
          <t>医療費の境目</t>
        </is>
      </c>
      <c r="B40" s="21">
        <f>'3_医療費の境目'!$B$3</f>
        <v/>
      </c>
      <c r="C40" s="21">
        <f>IF('3_医療費の境目'!$B$4="",AO40,'3_医療費の境目'!$B$4)</f>
        <v/>
      </c>
      <c r="D40" s="21">
        <f>'3_医療費の境目'!D40</f>
        <v/>
      </c>
      <c r="E40" s="21">
        <f>ROUND(MIN(B40/12,650000)*12*0.0915+MIN(B40/12,1390000)*12*(0.0504+0)+B40*0.005,0)</f>
        <v/>
      </c>
      <c r="F40" s="21">
        <f>IF(B40&lt;741000,0,IF(B40&lt;2191000,B40-740000,IF(B40&lt;2193000,1451000,IF(B40&lt;2196000,1453000,IF(B40&lt;2200000,1456000,IF(B40&lt;3600000,ROUND(ROUNDDOWN(B40/4,-3)*2.8,0)-80000,IF(B40&lt;6600000,ROUND(ROUNDDOWN(B40/4,-3)*3.2,0)-440000,IF(B40&lt;8500000,ROUNDDOWN(B40*0.9,0)-1100000,B40-1950000))))))))</f>
        <v/>
      </c>
      <c r="G40" s="21">
        <f>IF(F40&gt;23500000,NA(),IF(F40&lt;=4890000,1040000,IF(F40&lt;=6550000,670000,620000)))</f>
        <v/>
      </c>
      <c r="H40" s="21">
        <f>IF(D40&lt;=0,0,MAX(0,MIN(2000000,D40-MIN(100000,ROUNDDOWN(F40*0.05,0)))))</f>
        <v/>
      </c>
      <c r="I40" s="21">
        <f>IF(C40&lt;=2000,0,MIN(C40,ROUNDDOWN(F40*0.4,0))-2000)</f>
        <v/>
      </c>
      <c r="J40" s="21">
        <f>MAX(0,ROUNDDOWN(F40-E40-G40,-3))</f>
        <v/>
      </c>
      <c r="K40" s="21">
        <f>MAX(0,ROUNDDOWN(F40-E40-G40-H40-I40,-3))</f>
        <v/>
      </c>
      <c r="L40" s="21">
        <f>MAX(0,ROUNDDOWN(F40-E40-G40-H40,-3))</f>
        <v/>
      </c>
      <c r="M40" s="21">
        <f>IF(J40&lt;=0,0,ROUNDDOWN((J40*LOOKUP(J40,{0,1950001,3300001,6950001,9000001,18000001,40000001},{0.05,0.1,0.2,0.23,0.33,0.4,0.45})-LOOKUP(J40,{0,1950001,3300001,6950001,9000001,18000001,40000001},{0,97500,427500,636000,1536000,2796000,4796000}))*1.021,-2))</f>
        <v/>
      </c>
      <c r="N40" s="21">
        <f>IF(K40&lt;=0,0,ROUNDDOWN((K40*LOOKUP(K40,{0,1950001,3300001,6950001,9000001,18000001,40000001},{0.05,0.1,0.2,0.23,0.33,0.4,0.45})-LOOKUP(K40,{0,1950001,3300001,6950001,9000001,18000001,40000001},{0,97500,427500,636000,1536000,2796000,4796000}))*1.021,-2))</f>
        <v/>
      </c>
      <c r="O40" s="21">
        <f>IF(L40&lt;=0,0,ROUNDDOWN((L40*LOOKUP(L40,{0,1950001,3300001,6950001,9000001,18000001,40000001},{0.05,0.1,0.2,0.23,0.33,0.4,0.45})-LOOKUP(L40,{0,1950001,3300001,6950001,9000001,18000001,40000001},{0,97500,427500,636000,1536000,2796000,4796000}))*1.021,-2))</f>
        <v/>
      </c>
      <c r="P40" s="21">
        <f>MAX(0,ROUNDDOWN(F40-E40-430000,-3))</f>
        <v/>
      </c>
      <c r="Q40" s="21">
        <f>MAX(0,ROUNDDOWN(F40-E40-430000-H40,-3))</f>
        <v/>
      </c>
      <c r="R40" s="21">
        <f>IF(F40&lt;=450000,0,MAX(0,P40*0.06-MIN(50000,P40)*0.03))</f>
        <v/>
      </c>
      <c r="S40" s="21">
        <f>IF(F40&lt;=450000,0,MAX(0,P40*0.04-MIN(50000,P40)*0.02))</f>
        <v/>
      </c>
      <c r="T40" s="21">
        <f>IF(F40&lt;=450000,0,MAX(0,Q40*0.06-MIN(50000,Q40)*0.03))</f>
        <v/>
      </c>
      <c r="U40" s="21">
        <f>IF(F40&lt;=450000,0,MAX(0,Q40*0.04-MIN(50000,Q40)*0.02))</f>
        <v/>
      </c>
      <c r="V40" s="21">
        <f>50000+MAX(0,G40-480000)</f>
        <v/>
      </c>
      <c r="W40" s="21">
        <f>P40-V40</f>
        <v/>
      </c>
      <c r="X40" s="21">
        <f>Q40-V40</f>
        <v/>
      </c>
      <c r="Y40" s="22">
        <f>IF(W40&lt;0,0.9,LOOKUP(W40,{0,1950001,3300001,6950001,9000001,18000001,40000001},{0.84895,0.7979,0.6958,0.66517,0.56307,0.4916,0.44055}))</f>
        <v/>
      </c>
      <c r="Z40" s="22">
        <f>IF(X40&lt;0,0.9,LOOKUP(X40,{0,1950001,3300001,6950001,9000001,18000001,40000001},{0.84895,0.7979,0.6958,0.66517,0.56307,0.4916,0.44055}))</f>
        <v/>
      </c>
      <c r="AA40" s="22">
        <f>IF(W40&lt;0,0,CHOOSE(MATCH(W40,{0,1950001,3300001,6950001,9000001},1),5.105/84.895,10.21/79.79,20.42/69.58,23.483/66.517,33.693/56.307))</f>
        <v/>
      </c>
      <c r="AB40" s="21">
        <f>IF(C40&lt;=2000,0,(MIN(C40,ROUNDDOWN(F40*0.3,0))-2000)*0.1)</f>
        <v/>
      </c>
      <c r="AC40" s="21">
        <f>IF(C40&lt;=2000,0,MIN((C40-2000)*Y40,(R40+S40)*0.2))</f>
        <v/>
      </c>
      <c r="AD40" s="21">
        <f>IF(C40&lt;=2000,0,MIN((C40-2000)*Z40,(T40+U40)*0.2))</f>
        <v/>
      </c>
      <c r="AE40" s="21">
        <f>AC40*AA40</f>
        <v/>
      </c>
      <c r="AF40" s="21">
        <f>ROUNDDOWN(R40,-2)+ROUNDDOWN(S40,-2)</f>
        <v/>
      </c>
      <c r="AG40" s="21">
        <f>ROUNDDOWN(MAX(0,R40-(AB40+AC40+AE40)*0.6),-2)+ROUNDDOWN(MAX(0,S40-(AB40+AC40+AE40)*0.4),-2)</f>
        <v/>
      </c>
      <c r="AH40" s="21">
        <f>ROUNDDOWN(MAX(0,T40-(AB40+AD40)*0.6),-2)+ROUNDDOWN(MAX(0,U40-(AB40+AD40)*0.4),-2)</f>
        <v/>
      </c>
      <c r="AI40" s="21">
        <f>ROUNDDOWN(T40,-2)+ROUNDDOWN(U40,-2)</f>
        <v/>
      </c>
      <c r="AJ40" s="21">
        <f>M40+AF40</f>
        <v/>
      </c>
      <c r="AK40" s="21">
        <f>M40+AG40</f>
        <v/>
      </c>
      <c r="AL40" s="21">
        <f>N40+AH40</f>
        <v/>
      </c>
      <c r="AM40" s="21">
        <f>O40+AI40</f>
        <v/>
      </c>
      <c r="AN40" s="21">
        <f>N40+AI40</f>
        <v/>
      </c>
      <c r="AO40" s="21">
        <f>ROUNDDOWN((R40+S40)*0.2/Y40+2000,0)</f>
        <v/>
      </c>
      <c r="AP40" s="21">
        <f>ROUNDDOWN((T40+U40)*0.2/Z40+2000,0)</f>
        <v/>
      </c>
      <c r="AQ40" s="21">
        <f>AL40-AK40</f>
        <v/>
      </c>
      <c r="AR40" s="21">
        <f>AM40-AK40</f>
        <v/>
      </c>
      <c r="AS40" s="21">
        <f>AM40-AL40</f>
        <v/>
      </c>
      <c r="AT40" s="21">
        <f>AK40+C40-AJ40</f>
        <v/>
      </c>
      <c r="AU40" s="21">
        <f>AL40+C40-AM40</f>
        <v/>
      </c>
      <c r="AV40" s="21">
        <f>AN40+C40-AM40</f>
        <v/>
      </c>
    </row>
    <row r="41">
      <c r="A41" t="inlineStr">
        <is>
          <t>医療費の境目</t>
        </is>
      </c>
      <c r="B41" s="21">
        <f>'3_医療費の境目'!$B$3</f>
        <v/>
      </c>
      <c r="C41" s="21">
        <f>IF('3_医療費の境目'!$B$4="",AO41,'3_医療費の境目'!$B$4)</f>
        <v/>
      </c>
      <c r="D41" s="21">
        <f>'3_医療費の境目'!D41</f>
        <v/>
      </c>
      <c r="E41" s="21">
        <f>ROUND(MIN(B41/12,650000)*12*0.0915+MIN(B41/12,1390000)*12*(0.0504+0)+B41*0.005,0)</f>
        <v/>
      </c>
      <c r="F41" s="21">
        <f>IF(B41&lt;741000,0,IF(B41&lt;2191000,B41-740000,IF(B41&lt;2193000,1451000,IF(B41&lt;2196000,1453000,IF(B41&lt;2200000,1456000,IF(B41&lt;3600000,ROUND(ROUNDDOWN(B41/4,-3)*2.8,0)-80000,IF(B41&lt;6600000,ROUND(ROUNDDOWN(B41/4,-3)*3.2,0)-440000,IF(B41&lt;8500000,ROUNDDOWN(B41*0.9,0)-1100000,B41-1950000))))))))</f>
        <v/>
      </c>
      <c r="G41" s="21">
        <f>IF(F41&gt;23500000,NA(),IF(F41&lt;=4890000,1040000,IF(F41&lt;=6550000,670000,620000)))</f>
        <v/>
      </c>
      <c r="H41" s="21">
        <f>IF(D41&lt;=0,0,MAX(0,MIN(2000000,D41-MIN(100000,ROUNDDOWN(F41*0.05,0)))))</f>
        <v/>
      </c>
      <c r="I41" s="21">
        <f>IF(C41&lt;=2000,0,MIN(C41,ROUNDDOWN(F41*0.4,0))-2000)</f>
        <v/>
      </c>
      <c r="J41" s="21">
        <f>MAX(0,ROUNDDOWN(F41-E41-G41,-3))</f>
        <v/>
      </c>
      <c r="K41" s="21">
        <f>MAX(0,ROUNDDOWN(F41-E41-G41-H41-I41,-3))</f>
        <v/>
      </c>
      <c r="L41" s="21">
        <f>MAX(0,ROUNDDOWN(F41-E41-G41-H41,-3))</f>
        <v/>
      </c>
      <c r="M41" s="21">
        <f>IF(J41&lt;=0,0,ROUNDDOWN((J41*LOOKUP(J41,{0,1950001,3300001,6950001,9000001,18000001,40000001},{0.05,0.1,0.2,0.23,0.33,0.4,0.45})-LOOKUP(J41,{0,1950001,3300001,6950001,9000001,18000001,40000001},{0,97500,427500,636000,1536000,2796000,4796000}))*1.021,-2))</f>
        <v/>
      </c>
      <c r="N41" s="21">
        <f>IF(K41&lt;=0,0,ROUNDDOWN((K41*LOOKUP(K41,{0,1950001,3300001,6950001,9000001,18000001,40000001},{0.05,0.1,0.2,0.23,0.33,0.4,0.45})-LOOKUP(K41,{0,1950001,3300001,6950001,9000001,18000001,40000001},{0,97500,427500,636000,1536000,2796000,4796000}))*1.021,-2))</f>
        <v/>
      </c>
      <c r="O41" s="21">
        <f>IF(L41&lt;=0,0,ROUNDDOWN((L41*LOOKUP(L41,{0,1950001,3300001,6950001,9000001,18000001,40000001},{0.05,0.1,0.2,0.23,0.33,0.4,0.45})-LOOKUP(L41,{0,1950001,3300001,6950001,9000001,18000001,40000001},{0,97500,427500,636000,1536000,2796000,4796000}))*1.021,-2))</f>
        <v/>
      </c>
      <c r="P41" s="21">
        <f>MAX(0,ROUNDDOWN(F41-E41-430000,-3))</f>
        <v/>
      </c>
      <c r="Q41" s="21">
        <f>MAX(0,ROUNDDOWN(F41-E41-430000-H41,-3))</f>
        <v/>
      </c>
      <c r="R41" s="21">
        <f>IF(F41&lt;=450000,0,MAX(0,P41*0.06-MIN(50000,P41)*0.03))</f>
        <v/>
      </c>
      <c r="S41" s="21">
        <f>IF(F41&lt;=450000,0,MAX(0,P41*0.04-MIN(50000,P41)*0.02))</f>
        <v/>
      </c>
      <c r="T41" s="21">
        <f>IF(F41&lt;=450000,0,MAX(0,Q41*0.06-MIN(50000,Q41)*0.03))</f>
        <v/>
      </c>
      <c r="U41" s="21">
        <f>IF(F41&lt;=450000,0,MAX(0,Q41*0.04-MIN(50000,Q41)*0.02))</f>
        <v/>
      </c>
      <c r="V41" s="21">
        <f>50000+MAX(0,G41-480000)</f>
        <v/>
      </c>
      <c r="W41" s="21">
        <f>P41-V41</f>
        <v/>
      </c>
      <c r="X41" s="21">
        <f>Q41-V41</f>
        <v/>
      </c>
      <c r="Y41" s="22">
        <f>IF(W41&lt;0,0.9,LOOKUP(W41,{0,1950001,3300001,6950001,9000001,18000001,40000001},{0.84895,0.7979,0.6958,0.66517,0.56307,0.4916,0.44055}))</f>
        <v/>
      </c>
      <c r="Z41" s="22">
        <f>IF(X41&lt;0,0.9,LOOKUP(X41,{0,1950001,3300001,6950001,9000001,18000001,40000001},{0.84895,0.7979,0.6958,0.66517,0.56307,0.4916,0.44055}))</f>
        <v/>
      </c>
      <c r="AA41" s="22">
        <f>IF(W41&lt;0,0,CHOOSE(MATCH(W41,{0,1950001,3300001,6950001,9000001},1),5.105/84.895,10.21/79.79,20.42/69.58,23.483/66.517,33.693/56.307))</f>
        <v/>
      </c>
      <c r="AB41" s="21">
        <f>IF(C41&lt;=2000,0,(MIN(C41,ROUNDDOWN(F41*0.3,0))-2000)*0.1)</f>
        <v/>
      </c>
      <c r="AC41" s="21">
        <f>IF(C41&lt;=2000,0,MIN((C41-2000)*Y41,(R41+S41)*0.2))</f>
        <v/>
      </c>
      <c r="AD41" s="21">
        <f>IF(C41&lt;=2000,0,MIN((C41-2000)*Z41,(T41+U41)*0.2))</f>
        <v/>
      </c>
      <c r="AE41" s="21">
        <f>AC41*AA41</f>
        <v/>
      </c>
      <c r="AF41" s="21">
        <f>ROUNDDOWN(R41,-2)+ROUNDDOWN(S41,-2)</f>
        <v/>
      </c>
      <c r="AG41" s="21">
        <f>ROUNDDOWN(MAX(0,R41-(AB41+AC41+AE41)*0.6),-2)+ROUNDDOWN(MAX(0,S41-(AB41+AC41+AE41)*0.4),-2)</f>
        <v/>
      </c>
      <c r="AH41" s="21">
        <f>ROUNDDOWN(MAX(0,T41-(AB41+AD41)*0.6),-2)+ROUNDDOWN(MAX(0,U41-(AB41+AD41)*0.4),-2)</f>
        <v/>
      </c>
      <c r="AI41" s="21">
        <f>ROUNDDOWN(T41,-2)+ROUNDDOWN(U41,-2)</f>
        <v/>
      </c>
      <c r="AJ41" s="21">
        <f>M41+AF41</f>
        <v/>
      </c>
      <c r="AK41" s="21">
        <f>M41+AG41</f>
        <v/>
      </c>
      <c r="AL41" s="21">
        <f>N41+AH41</f>
        <v/>
      </c>
      <c r="AM41" s="21">
        <f>O41+AI41</f>
        <v/>
      </c>
      <c r="AN41" s="21">
        <f>N41+AI41</f>
        <v/>
      </c>
      <c r="AO41" s="21">
        <f>ROUNDDOWN((R41+S41)*0.2/Y41+2000,0)</f>
        <v/>
      </c>
      <c r="AP41" s="21">
        <f>ROUNDDOWN((T41+U41)*0.2/Z41+2000,0)</f>
        <v/>
      </c>
      <c r="AQ41" s="21">
        <f>AL41-AK41</f>
        <v/>
      </c>
      <c r="AR41" s="21">
        <f>AM41-AK41</f>
        <v/>
      </c>
      <c r="AS41" s="21">
        <f>AM41-AL41</f>
        <v/>
      </c>
      <c r="AT41" s="21">
        <f>AK41+C41-AJ41</f>
        <v/>
      </c>
      <c r="AU41" s="21">
        <f>AL41+C41-AM41</f>
        <v/>
      </c>
      <c r="AV41" s="21">
        <f>AN41+C41-AM41</f>
        <v/>
      </c>
    </row>
    <row r="42">
      <c r="A42" t="inlineStr">
        <is>
          <t>医療費の境目</t>
        </is>
      </c>
      <c r="B42" s="21">
        <f>'3_医療費の境目'!$B$3</f>
        <v/>
      </c>
      <c r="C42" s="21">
        <f>IF('3_医療費の境目'!$B$4="",AO42,'3_医療費の境目'!$B$4)</f>
        <v/>
      </c>
      <c r="D42" s="21">
        <f>'3_医療費の境目'!D42</f>
        <v/>
      </c>
      <c r="E42" s="21">
        <f>ROUND(MIN(B42/12,650000)*12*0.0915+MIN(B42/12,1390000)*12*(0.0504+0)+B42*0.005,0)</f>
        <v/>
      </c>
      <c r="F42" s="21">
        <f>IF(B42&lt;741000,0,IF(B42&lt;2191000,B42-740000,IF(B42&lt;2193000,1451000,IF(B42&lt;2196000,1453000,IF(B42&lt;2200000,1456000,IF(B42&lt;3600000,ROUND(ROUNDDOWN(B42/4,-3)*2.8,0)-80000,IF(B42&lt;6600000,ROUND(ROUNDDOWN(B42/4,-3)*3.2,0)-440000,IF(B42&lt;8500000,ROUNDDOWN(B42*0.9,0)-1100000,B42-1950000))))))))</f>
        <v/>
      </c>
      <c r="G42" s="21">
        <f>IF(F42&gt;23500000,NA(),IF(F42&lt;=4890000,1040000,IF(F42&lt;=6550000,670000,620000)))</f>
        <v/>
      </c>
      <c r="H42" s="21">
        <f>IF(D42&lt;=0,0,MAX(0,MIN(2000000,D42-MIN(100000,ROUNDDOWN(F42*0.05,0)))))</f>
        <v/>
      </c>
      <c r="I42" s="21">
        <f>IF(C42&lt;=2000,0,MIN(C42,ROUNDDOWN(F42*0.4,0))-2000)</f>
        <v/>
      </c>
      <c r="J42" s="21">
        <f>MAX(0,ROUNDDOWN(F42-E42-G42,-3))</f>
        <v/>
      </c>
      <c r="K42" s="21">
        <f>MAX(0,ROUNDDOWN(F42-E42-G42-H42-I42,-3))</f>
        <v/>
      </c>
      <c r="L42" s="21">
        <f>MAX(0,ROUNDDOWN(F42-E42-G42-H42,-3))</f>
        <v/>
      </c>
      <c r="M42" s="21">
        <f>IF(J42&lt;=0,0,ROUNDDOWN((J42*LOOKUP(J42,{0,1950001,3300001,6950001,9000001,18000001,40000001},{0.05,0.1,0.2,0.23,0.33,0.4,0.45})-LOOKUP(J42,{0,1950001,3300001,6950001,9000001,18000001,40000001},{0,97500,427500,636000,1536000,2796000,4796000}))*1.021,-2))</f>
        <v/>
      </c>
      <c r="N42" s="21">
        <f>IF(K42&lt;=0,0,ROUNDDOWN((K42*LOOKUP(K42,{0,1950001,3300001,6950001,9000001,18000001,40000001},{0.05,0.1,0.2,0.23,0.33,0.4,0.45})-LOOKUP(K42,{0,1950001,3300001,6950001,9000001,18000001,40000001},{0,97500,427500,636000,1536000,2796000,4796000}))*1.021,-2))</f>
        <v/>
      </c>
      <c r="O42" s="21">
        <f>IF(L42&lt;=0,0,ROUNDDOWN((L42*LOOKUP(L42,{0,1950001,3300001,6950001,9000001,18000001,40000001},{0.05,0.1,0.2,0.23,0.33,0.4,0.45})-LOOKUP(L42,{0,1950001,3300001,6950001,9000001,18000001,40000001},{0,97500,427500,636000,1536000,2796000,4796000}))*1.021,-2))</f>
        <v/>
      </c>
      <c r="P42" s="21">
        <f>MAX(0,ROUNDDOWN(F42-E42-430000,-3))</f>
        <v/>
      </c>
      <c r="Q42" s="21">
        <f>MAX(0,ROUNDDOWN(F42-E42-430000-H42,-3))</f>
        <v/>
      </c>
      <c r="R42" s="21">
        <f>IF(F42&lt;=450000,0,MAX(0,P42*0.06-MIN(50000,P42)*0.03))</f>
        <v/>
      </c>
      <c r="S42" s="21">
        <f>IF(F42&lt;=450000,0,MAX(0,P42*0.04-MIN(50000,P42)*0.02))</f>
        <v/>
      </c>
      <c r="T42" s="21">
        <f>IF(F42&lt;=450000,0,MAX(0,Q42*0.06-MIN(50000,Q42)*0.03))</f>
        <v/>
      </c>
      <c r="U42" s="21">
        <f>IF(F42&lt;=450000,0,MAX(0,Q42*0.04-MIN(50000,Q42)*0.02))</f>
        <v/>
      </c>
      <c r="V42" s="21">
        <f>50000+MAX(0,G42-480000)</f>
        <v/>
      </c>
      <c r="W42" s="21">
        <f>P42-V42</f>
        <v/>
      </c>
      <c r="X42" s="21">
        <f>Q42-V42</f>
        <v/>
      </c>
      <c r="Y42" s="22">
        <f>IF(W42&lt;0,0.9,LOOKUP(W42,{0,1950001,3300001,6950001,9000001,18000001,40000001},{0.84895,0.7979,0.6958,0.66517,0.56307,0.4916,0.44055}))</f>
        <v/>
      </c>
      <c r="Z42" s="22">
        <f>IF(X42&lt;0,0.9,LOOKUP(X42,{0,1950001,3300001,6950001,9000001,18000001,40000001},{0.84895,0.7979,0.6958,0.66517,0.56307,0.4916,0.44055}))</f>
        <v/>
      </c>
      <c r="AA42" s="22">
        <f>IF(W42&lt;0,0,CHOOSE(MATCH(W42,{0,1950001,3300001,6950001,9000001},1),5.105/84.895,10.21/79.79,20.42/69.58,23.483/66.517,33.693/56.307))</f>
        <v/>
      </c>
      <c r="AB42" s="21">
        <f>IF(C42&lt;=2000,0,(MIN(C42,ROUNDDOWN(F42*0.3,0))-2000)*0.1)</f>
        <v/>
      </c>
      <c r="AC42" s="21">
        <f>IF(C42&lt;=2000,0,MIN((C42-2000)*Y42,(R42+S42)*0.2))</f>
        <v/>
      </c>
      <c r="AD42" s="21">
        <f>IF(C42&lt;=2000,0,MIN((C42-2000)*Z42,(T42+U42)*0.2))</f>
        <v/>
      </c>
      <c r="AE42" s="21">
        <f>AC42*AA42</f>
        <v/>
      </c>
      <c r="AF42" s="21">
        <f>ROUNDDOWN(R42,-2)+ROUNDDOWN(S42,-2)</f>
        <v/>
      </c>
      <c r="AG42" s="21">
        <f>ROUNDDOWN(MAX(0,R42-(AB42+AC42+AE42)*0.6),-2)+ROUNDDOWN(MAX(0,S42-(AB42+AC42+AE42)*0.4),-2)</f>
        <v/>
      </c>
      <c r="AH42" s="21">
        <f>ROUNDDOWN(MAX(0,T42-(AB42+AD42)*0.6),-2)+ROUNDDOWN(MAX(0,U42-(AB42+AD42)*0.4),-2)</f>
        <v/>
      </c>
      <c r="AI42" s="21">
        <f>ROUNDDOWN(T42,-2)+ROUNDDOWN(U42,-2)</f>
        <v/>
      </c>
      <c r="AJ42" s="21">
        <f>M42+AF42</f>
        <v/>
      </c>
      <c r="AK42" s="21">
        <f>M42+AG42</f>
        <v/>
      </c>
      <c r="AL42" s="21">
        <f>N42+AH42</f>
        <v/>
      </c>
      <c r="AM42" s="21">
        <f>O42+AI42</f>
        <v/>
      </c>
      <c r="AN42" s="21">
        <f>N42+AI42</f>
        <v/>
      </c>
      <c r="AO42" s="21">
        <f>ROUNDDOWN((R42+S42)*0.2/Y42+2000,0)</f>
        <v/>
      </c>
      <c r="AP42" s="21">
        <f>ROUNDDOWN((T42+U42)*0.2/Z42+2000,0)</f>
        <v/>
      </c>
      <c r="AQ42" s="21">
        <f>AL42-AK42</f>
        <v/>
      </c>
      <c r="AR42" s="21">
        <f>AM42-AK42</f>
        <v/>
      </c>
      <c r="AS42" s="21">
        <f>AM42-AL42</f>
        <v/>
      </c>
      <c r="AT42" s="21">
        <f>AK42+C42-AJ42</f>
        <v/>
      </c>
      <c r="AU42" s="21">
        <f>AL42+C42-AM42</f>
        <v/>
      </c>
      <c r="AV42" s="21">
        <f>AN42+C42-AM42</f>
        <v/>
      </c>
    </row>
    <row r="43">
      <c r="A43" t="inlineStr">
        <is>
          <t>医療費の境目</t>
        </is>
      </c>
      <c r="B43" s="21">
        <f>'3_医療費の境目'!$B$3</f>
        <v/>
      </c>
      <c r="C43" s="21">
        <f>IF('3_医療費の境目'!$B$4="",AO43,'3_医療費の境目'!$B$4)</f>
        <v/>
      </c>
      <c r="D43" s="21">
        <f>'3_医療費の境目'!D43</f>
        <v/>
      </c>
      <c r="E43" s="21">
        <f>ROUND(MIN(B43/12,650000)*12*0.0915+MIN(B43/12,1390000)*12*(0.0504+0)+B43*0.005,0)</f>
        <v/>
      </c>
      <c r="F43" s="21">
        <f>IF(B43&lt;741000,0,IF(B43&lt;2191000,B43-740000,IF(B43&lt;2193000,1451000,IF(B43&lt;2196000,1453000,IF(B43&lt;2200000,1456000,IF(B43&lt;3600000,ROUND(ROUNDDOWN(B43/4,-3)*2.8,0)-80000,IF(B43&lt;6600000,ROUND(ROUNDDOWN(B43/4,-3)*3.2,0)-440000,IF(B43&lt;8500000,ROUNDDOWN(B43*0.9,0)-1100000,B43-1950000))))))))</f>
        <v/>
      </c>
      <c r="G43" s="21">
        <f>IF(F43&gt;23500000,NA(),IF(F43&lt;=4890000,1040000,IF(F43&lt;=6550000,670000,620000)))</f>
        <v/>
      </c>
      <c r="H43" s="21">
        <f>IF(D43&lt;=0,0,MAX(0,MIN(2000000,D43-MIN(100000,ROUNDDOWN(F43*0.05,0)))))</f>
        <v/>
      </c>
      <c r="I43" s="21">
        <f>IF(C43&lt;=2000,0,MIN(C43,ROUNDDOWN(F43*0.4,0))-2000)</f>
        <v/>
      </c>
      <c r="J43" s="21">
        <f>MAX(0,ROUNDDOWN(F43-E43-G43,-3))</f>
        <v/>
      </c>
      <c r="K43" s="21">
        <f>MAX(0,ROUNDDOWN(F43-E43-G43-H43-I43,-3))</f>
        <v/>
      </c>
      <c r="L43" s="21">
        <f>MAX(0,ROUNDDOWN(F43-E43-G43-H43,-3))</f>
        <v/>
      </c>
      <c r="M43" s="21">
        <f>IF(J43&lt;=0,0,ROUNDDOWN((J43*LOOKUP(J43,{0,1950001,3300001,6950001,9000001,18000001,40000001},{0.05,0.1,0.2,0.23,0.33,0.4,0.45})-LOOKUP(J43,{0,1950001,3300001,6950001,9000001,18000001,40000001},{0,97500,427500,636000,1536000,2796000,4796000}))*1.021,-2))</f>
        <v/>
      </c>
      <c r="N43" s="21">
        <f>IF(K43&lt;=0,0,ROUNDDOWN((K43*LOOKUP(K43,{0,1950001,3300001,6950001,9000001,18000001,40000001},{0.05,0.1,0.2,0.23,0.33,0.4,0.45})-LOOKUP(K43,{0,1950001,3300001,6950001,9000001,18000001,40000001},{0,97500,427500,636000,1536000,2796000,4796000}))*1.021,-2))</f>
        <v/>
      </c>
      <c r="O43" s="21">
        <f>IF(L43&lt;=0,0,ROUNDDOWN((L43*LOOKUP(L43,{0,1950001,3300001,6950001,9000001,18000001,40000001},{0.05,0.1,0.2,0.23,0.33,0.4,0.45})-LOOKUP(L43,{0,1950001,3300001,6950001,9000001,18000001,40000001},{0,97500,427500,636000,1536000,2796000,4796000}))*1.021,-2))</f>
        <v/>
      </c>
      <c r="P43" s="21">
        <f>MAX(0,ROUNDDOWN(F43-E43-430000,-3))</f>
        <v/>
      </c>
      <c r="Q43" s="21">
        <f>MAX(0,ROUNDDOWN(F43-E43-430000-H43,-3))</f>
        <v/>
      </c>
      <c r="R43" s="21">
        <f>IF(F43&lt;=450000,0,MAX(0,P43*0.06-MIN(50000,P43)*0.03))</f>
        <v/>
      </c>
      <c r="S43" s="21">
        <f>IF(F43&lt;=450000,0,MAX(0,P43*0.04-MIN(50000,P43)*0.02))</f>
        <v/>
      </c>
      <c r="T43" s="21">
        <f>IF(F43&lt;=450000,0,MAX(0,Q43*0.06-MIN(50000,Q43)*0.03))</f>
        <v/>
      </c>
      <c r="U43" s="21">
        <f>IF(F43&lt;=450000,0,MAX(0,Q43*0.04-MIN(50000,Q43)*0.02))</f>
        <v/>
      </c>
      <c r="V43" s="21">
        <f>50000+MAX(0,G43-480000)</f>
        <v/>
      </c>
      <c r="W43" s="21">
        <f>P43-V43</f>
        <v/>
      </c>
      <c r="X43" s="21">
        <f>Q43-V43</f>
        <v/>
      </c>
      <c r="Y43" s="22">
        <f>IF(W43&lt;0,0.9,LOOKUP(W43,{0,1950001,3300001,6950001,9000001,18000001,40000001},{0.84895,0.7979,0.6958,0.66517,0.56307,0.4916,0.44055}))</f>
        <v/>
      </c>
      <c r="Z43" s="22">
        <f>IF(X43&lt;0,0.9,LOOKUP(X43,{0,1950001,3300001,6950001,9000001,18000001,40000001},{0.84895,0.7979,0.6958,0.66517,0.56307,0.4916,0.44055}))</f>
        <v/>
      </c>
      <c r="AA43" s="22">
        <f>IF(W43&lt;0,0,CHOOSE(MATCH(W43,{0,1950001,3300001,6950001,9000001},1),5.105/84.895,10.21/79.79,20.42/69.58,23.483/66.517,33.693/56.307))</f>
        <v/>
      </c>
      <c r="AB43" s="21">
        <f>IF(C43&lt;=2000,0,(MIN(C43,ROUNDDOWN(F43*0.3,0))-2000)*0.1)</f>
        <v/>
      </c>
      <c r="AC43" s="21">
        <f>IF(C43&lt;=2000,0,MIN((C43-2000)*Y43,(R43+S43)*0.2))</f>
        <v/>
      </c>
      <c r="AD43" s="21">
        <f>IF(C43&lt;=2000,0,MIN((C43-2000)*Z43,(T43+U43)*0.2))</f>
        <v/>
      </c>
      <c r="AE43" s="21">
        <f>AC43*AA43</f>
        <v/>
      </c>
      <c r="AF43" s="21">
        <f>ROUNDDOWN(R43,-2)+ROUNDDOWN(S43,-2)</f>
        <v/>
      </c>
      <c r="AG43" s="21">
        <f>ROUNDDOWN(MAX(0,R43-(AB43+AC43+AE43)*0.6),-2)+ROUNDDOWN(MAX(0,S43-(AB43+AC43+AE43)*0.4),-2)</f>
        <v/>
      </c>
      <c r="AH43" s="21">
        <f>ROUNDDOWN(MAX(0,T43-(AB43+AD43)*0.6),-2)+ROUNDDOWN(MAX(0,U43-(AB43+AD43)*0.4),-2)</f>
        <v/>
      </c>
      <c r="AI43" s="21">
        <f>ROUNDDOWN(T43,-2)+ROUNDDOWN(U43,-2)</f>
        <v/>
      </c>
      <c r="AJ43" s="21">
        <f>M43+AF43</f>
        <v/>
      </c>
      <c r="AK43" s="21">
        <f>M43+AG43</f>
        <v/>
      </c>
      <c r="AL43" s="21">
        <f>N43+AH43</f>
        <v/>
      </c>
      <c r="AM43" s="21">
        <f>O43+AI43</f>
        <v/>
      </c>
      <c r="AN43" s="21">
        <f>N43+AI43</f>
        <v/>
      </c>
      <c r="AO43" s="21">
        <f>ROUNDDOWN((R43+S43)*0.2/Y43+2000,0)</f>
        <v/>
      </c>
      <c r="AP43" s="21">
        <f>ROUNDDOWN((T43+U43)*0.2/Z43+2000,0)</f>
        <v/>
      </c>
      <c r="AQ43" s="21">
        <f>AL43-AK43</f>
        <v/>
      </c>
      <c r="AR43" s="21">
        <f>AM43-AK43</f>
        <v/>
      </c>
      <c r="AS43" s="21">
        <f>AM43-AL43</f>
        <v/>
      </c>
      <c r="AT43" s="21">
        <f>AK43+C43-AJ43</f>
        <v/>
      </c>
      <c r="AU43" s="21">
        <f>AL43+C43-AM43</f>
        <v/>
      </c>
      <c r="AV43" s="21">
        <f>AN43+C43-AM43</f>
        <v/>
      </c>
    </row>
    <row r="44">
      <c r="A44" t="inlineStr">
        <is>
          <t>医療費の境目</t>
        </is>
      </c>
      <c r="B44" s="21">
        <f>'3_医療費の境目'!$B$3</f>
        <v/>
      </c>
      <c r="C44" s="21">
        <f>IF('3_医療費の境目'!$B$4="",AO44,'3_医療費の境目'!$B$4)</f>
        <v/>
      </c>
      <c r="D44" s="21">
        <f>'3_医療費の境目'!D44</f>
        <v/>
      </c>
      <c r="E44" s="21">
        <f>ROUND(MIN(B44/12,650000)*12*0.0915+MIN(B44/12,1390000)*12*(0.0504+0)+B44*0.005,0)</f>
        <v/>
      </c>
      <c r="F44" s="21">
        <f>IF(B44&lt;741000,0,IF(B44&lt;2191000,B44-740000,IF(B44&lt;2193000,1451000,IF(B44&lt;2196000,1453000,IF(B44&lt;2200000,1456000,IF(B44&lt;3600000,ROUND(ROUNDDOWN(B44/4,-3)*2.8,0)-80000,IF(B44&lt;6600000,ROUND(ROUNDDOWN(B44/4,-3)*3.2,0)-440000,IF(B44&lt;8500000,ROUNDDOWN(B44*0.9,0)-1100000,B44-1950000))))))))</f>
        <v/>
      </c>
      <c r="G44" s="21">
        <f>IF(F44&gt;23500000,NA(),IF(F44&lt;=4890000,1040000,IF(F44&lt;=6550000,670000,620000)))</f>
        <v/>
      </c>
      <c r="H44" s="21">
        <f>IF(D44&lt;=0,0,MAX(0,MIN(2000000,D44-MIN(100000,ROUNDDOWN(F44*0.05,0)))))</f>
        <v/>
      </c>
      <c r="I44" s="21">
        <f>IF(C44&lt;=2000,0,MIN(C44,ROUNDDOWN(F44*0.4,0))-2000)</f>
        <v/>
      </c>
      <c r="J44" s="21">
        <f>MAX(0,ROUNDDOWN(F44-E44-G44,-3))</f>
        <v/>
      </c>
      <c r="K44" s="21">
        <f>MAX(0,ROUNDDOWN(F44-E44-G44-H44-I44,-3))</f>
        <v/>
      </c>
      <c r="L44" s="21">
        <f>MAX(0,ROUNDDOWN(F44-E44-G44-H44,-3))</f>
        <v/>
      </c>
      <c r="M44" s="21">
        <f>IF(J44&lt;=0,0,ROUNDDOWN((J44*LOOKUP(J44,{0,1950001,3300001,6950001,9000001,18000001,40000001},{0.05,0.1,0.2,0.23,0.33,0.4,0.45})-LOOKUP(J44,{0,1950001,3300001,6950001,9000001,18000001,40000001},{0,97500,427500,636000,1536000,2796000,4796000}))*1.021,-2))</f>
        <v/>
      </c>
      <c r="N44" s="21">
        <f>IF(K44&lt;=0,0,ROUNDDOWN((K44*LOOKUP(K44,{0,1950001,3300001,6950001,9000001,18000001,40000001},{0.05,0.1,0.2,0.23,0.33,0.4,0.45})-LOOKUP(K44,{0,1950001,3300001,6950001,9000001,18000001,40000001},{0,97500,427500,636000,1536000,2796000,4796000}))*1.021,-2))</f>
        <v/>
      </c>
      <c r="O44" s="21">
        <f>IF(L44&lt;=0,0,ROUNDDOWN((L44*LOOKUP(L44,{0,1950001,3300001,6950001,9000001,18000001,40000001},{0.05,0.1,0.2,0.23,0.33,0.4,0.45})-LOOKUP(L44,{0,1950001,3300001,6950001,9000001,18000001,40000001},{0,97500,427500,636000,1536000,2796000,4796000}))*1.021,-2))</f>
        <v/>
      </c>
      <c r="P44" s="21">
        <f>MAX(0,ROUNDDOWN(F44-E44-430000,-3))</f>
        <v/>
      </c>
      <c r="Q44" s="21">
        <f>MAX(0,ROUNDDOWN(F44-E44-430000-H44,-3))</f>
        <v/>
      </c>
      <c r="R44" s="21">
        <f>IF(F44&lt;=450000,0,MAX(0,P44*0.06-MIN(50000,P44)*0.03))</f>
        <v/>
      </c>
      <c r="S44" s="21">
        <f>IF(F44&lt;=450000,0,MAX(0,P44*0.04-MIN(50000,P44)*0.02))</f>
        <v/>
      </c>
      <c r="T44" s="21">
        <f>IF(F44&lt;=450000,0,MAX(0,Q44*0.06-MIN(50000,Q44)*0.03))</f>
        <v/>
      </c>
      <c r="U44" s="21">
        <f>IF(F44&lt;=450000,0,MAX(0,Q44*0.04-MIN(50000,Q44)*0.02))</f>
        <v/>
      </c>
      <c r="V44" s="21">
        <f>50000+MAX(0,G44-480000)</f>
        <v/>
      </c>
      <c r="W44" s="21">
        <f>P44-V44</f>
        <v/>
      </c>
      <c r="X44" s="21">
        <f>Q44-V44</f>
        <v/>
      </c>
      <c r="Y44" s="22">
        <f>IF(W44&lt;0,0.9,LOOKUP(W44,{0,1950001,3300001,6950001,9000001,18000001,40000001},{0.84895,0.7979,0.6958,0.66517,0.56307,0.4916,0.44055}))</f>
        <v/>
      </c>
      <c r="Z44" s="22">
        <f>IF(X44&lt;0,0.9,LOOKUP(X44,{0,1950001,3300001,6950001,9000001,18000001,40000001},{0.84895,0.7979,0.6958,0.66517,0.56307,0.4916,0.44055}))</f>
        <v/>
      </c>
      <c r="AA44" s="22">
        <f>IF(W44&lt;0,0,CHOOSE(MATCH(W44,{0,1950001,3300001,6950001,9000001},1),5.105/84.895,10.21/79.79,20.42/69.58,23.483/66.517,33.693/56.307))</f>
        <v/>
      </c>
      <c r="AB44" s="21">
        <f>IF(C44&lt;=2000,0,(MIN(C44,ROUNDDOWN(F44*0.3,0))-2000)*0.1)</f>
        <v/>
      </c>
      <c r="AC44" s="21">
        <f>IF(C44&lt;=2000,0,MIN((C44-2000)*Y44,(R44+S44)*0.2))</f>
        <v/>
      </c>
      <c r="AD44" s="21">
        <f>IF(C44&lt;=2000,0,MIN((C44-2000)*Z44,(T44+U44)*0.2))</f>
        <v/>
      </c>
      <c r="AE44" s="21">
        <f>AC44*AA44</f>
        <v/>
      </c>
      <c r="AF44" s="21">
        <f>ROUNDDOWN(R44,-2)+ROUNDDOWN(S44,-2)</f>
        <v/>
      </c>
      <c r="AG44" s="21">
        <f>ROUNDDOWN(MAX(0,R44-(AB44+AC44+AE44)*0.6),-2)+ROUNDDOWN(MAX(0,S44-(AB44+AC44+AE44)*0.4),-2)</f>
        <v/>
      </c>
      <c r="AH44" s="21">
        <f>ROUNDDOWN(MAX(0,T44-(AB44+AD44)*0.6),-2)+ROUNDDOWN(MAX(0,U44-(AB44+AD44)*0.4),-2)</f>
        <v/>
      </c>
      <c r="AI44" s="21">
        <f>ROUNDDOWN(T44,-2)+ROUNDDOWN(U44,-2)</f>
        <v/>
      </c>
      <c r="AJ44" s="21">
        <f>M44+AF44</f>
        <v/>
      </c>
      <c r="AK44" s="21">
        <f>M44+AG44</f>
        <v/>
      </c>
      <c r="AL44" s="21">
        <f>N44+AH44</f>
        <v/>
      </c>
      <c r="AM44" s="21">
        <f>O44+AI44</f>
        <v/>
      </c>
      <c r="AN44" s="21">
        <f>N44+AI44</f>
        <v/>
      </c>
      <c r="AO44" s="21">
        <f>ROUNDDOWN((R44+S44)*0.2/Y44+2000,0)</f>
        <v/>
      </c>
      <c r="AP44" s="21">
        <f>ROUNDDOWN((T44+U44)*0.2/Z44+2000,0)</f>
        <v/>
      </c>
      <c r="AQ44" s="21">
        <f>AL44-AK44</f>
        <v/>
      </c>
      <c r="AR44" s="21">
        <f>AM44-AK44</f>
        <v/>
      </c>
      <c r="AS44" s="21">
        <f>AM44-AL44</f>
        <v/>
      </c>
      <c r="AT44" s="21">
        <f>AK44+C44-AJ44</f>
        <v/>
      </c>
      <c r="AU44" s="21">
        <f>AL44+C44-AM44</f>
        <v/>
      </c>
      <c r="AV44" s="21">
        <f>AN44+C44-AM44</f>
        <v/>
      </c>
    </row>
    <row r="45">
      <c r="A45" t="inlineStr">
        <is>
          <t>医療費の境目</t>
        </is>
      </c>
      <c r="B45" s="21">
        <f>'3_医療費の境目'!$B$3</f>
        <v/>
      </c>
      <c r="C45" s="21">
        <f>IF('3_医療費の境目'!$B$4="",AO45,'3_医療費の境目'!$B$4)</f>
        <v/>
      </c>
      <c r="D45" s="21">
        <f>'3_医療費の境目'!D45</f>
        <v/>
      </c>
      <c r="E45" s="21">
        <f>ROUND(MIN(B45/12,650000)*12*0.0915+MIN(B45/12,1390000)*12*(0.0504+0)+B45*0.005,0)</f>
        <v/>
      </c>
      <c r="F45" s="21">
        <f>IF(B45&lt;741000,0,IF(B45&lt;2191000,B45-740000,IF(B45&lt;2193000,1451000,IF(B45&lt;2196000,1453000,IF(B45&lt;2200000,1456000,IF(B45&lt;3600000,ROUND(ROUNDDOWN(B45/4,-3)*2.8,0)-80000,IF(B45&lt;6600000,ROUND(ROUNDDOWN(B45/4,-3)*3.2,0)-440000,IF(B45&lt;8500000,ROUNDDOWN(B45*0.9,0)-1100000,B45-1950000))))))))</f>
        <v/>
      </c>
      <c r="G45" s="21">
        <f>IF(F45&gt;23500000,NA(),IF(F45&lt;=4890000,1040000,IF(F45&lt;=6550000,670000,620000)))</f>
        <v/>
      </c>
      <c r="H45" s="21">
        <f>IF(D45&lt;=0,0,MAX(0,MIN(2000000,D45-MIN(100000,ROUNDDOWN(F45*0.05,0)))))</f>
        <v/>
      </c>
      <c r="I45" s="21">
        <f>IF(C45&lt;=2000,0,MIN(C45,ROUNDDOWN(F45*0.4,0))-2000)</f>
        <v/>
      </c>
      <c r="J45" s="21">
        <f>MAX(0,ROUNDDOWN(F45-E45-G45,-3))</f>
        <v/>
      </c>
      <c r="K45" s="21">
        <f>MAX(0,ROUNDDOWN(F45-E45-G45-H45-I45,-3))</f>
        <v/>
      </c>
      <c r="L45" s="21">
        <f>MAX(0,ROUNDDOWN(F45-E45-G45-H45,-3))</f>
        <v/>
      </c>
      <c r="M45" s="21">
        <f>IF(J45&lt;=0,0,ROUNDDOWN((J45*LOOKUP(J45,{0,1950001,3300001,6950001,9000001,18000001,40000001},{0.05,0.1,0.2,0.23,0.33,0.4,0.45})-LOOKUP(J45,{0,1950001,3300001,6950001,9000001,18000001,40000001},{0,97500,427500,636000,1536000,2796000,4796000}))*1.021,-2))</f>
        <v/>
      </c>
      <c r="N45" s="21">
        <f>IF(K45&lt;=0,0,ROUNDDOWN((K45*LOOKUP(K45,{0,1950001,3300001,6950001,9000001,18000001,40000001},{0.05,0.1,0.2,0.23,0.33,0.4,0.45})-LOOKUP(K45,{0,1950001,3300001,6950001,9000001,18000001,40000001},{0,97500,427500,636000,1536000,2796000,4796000}))*1.021,-2))</f>
        <v/>
      </c>
      <c r="O45" s="21">
        <f>IF(L45&lt;=0,0,ROUNDDOWN((L45*LOOKUP(L45,{0,1950001,3300001,6950001,9000001,18000001,40000001},{0.05,0.1,0.2,0.23,0.33,0.4,0.45})-LOOKUP(L45,{0,1950001,3300001,6950001,9000001,18000001,40000001},{0,97500,427500,636000,1536000,2796000,4796000}))*1.021,-2))</f>
        <v/>
      </c>
      <c r="P45" s="21">
        <f>MAX(0,ROUNDDOWN(F45-E45-430000,-3))</f>
        <v/>
      </c>
      <c r="Q45" s="21">
        <f>MAX(0,ROUNDDOWN(F45-E45-430000-H45,-3))</f>
        <v/>
      </c>
      <c r="R45" s="21">
        <f>IF(F45&lt;=450000,0,MAX(0,P45*0.06-MIN(50000,P45)*0.03))</f>
        <v/>
      </c>
      <c r="S45" s="21">
        <f>IF(F45&lt;=450000,0,MAX(0,P45*0.04-MIN(50000,P45)*0.02))</f>
        <v/>
      </c>
      <c r="T45" s="21">
        <f>IF(F45&lt;=450000,0,MAX(0,Q45*0.06-MIN(50000,Q45)*0.03))</f>
        <v/>
      </c>
      <c r="U45" s="21">
        <f>IF(F45&lt;=450000,0,MAX(0,Q45*0.04-MIN(50000,Q45)*0.02))</f>
        <v/>
      </c>
      <c r="V45" s="21">
        <f>50000+MAX(0,G45-480000)</f>
        <v/>
      </c>
      <c r="W45" s="21">
        <f>P45-V45</f>
        <v/>
      </c>
      <c r="X45" s="21">
        <f>Q45-V45</f>
        <v/>
      </c>
      <c r="Y45" s="22">
        <f>IF(W45&lt;0,0.9,LOOKUP(W45,{0,1950001,3300001,6950001,9000001,18000001,40000001},{0.84895,0.7979,0.6958,0.66517,0.56307,0.4916,0.44055}))</f>
        <v/>
      </c>
      <c r="Z45" s="22">
        <f>IF(X45&lt;0,0.9,LOOKUP(X45,{0,1950001,3300001,6950001,9000001,18000001,40000001},{0.84895,0.7979,0.6958,0.66517,0.56307,0.4916,0.44055}))</f>
        <v/>
      </c>
      <c r="AA45" s="22">
        <f>IF(W45&lt;0,0,CHOOSE(MATCH(W45,{0,1950001,3300001,6950001,9000001},1),5.105/84.895,10.21/79.79,20.42/69.58,23.483/66.517,33.693/56.307))</f>
        <v/>
      </c>
      <c r="AB45" s="21">
        <f>IF(C45&lt;=2000,0,(MIN(C45,ROUNDDOWN(F45*0.3,0))-2000)*0.1)</f>
        <v/>
      </c>
      <c r="AC45" s="21">
        <f>IF(C45&lt;=2000,0,MIN((C45-2000)*Y45,(R45+S45)*0.2))</f>
        <v/>
      </c>
      <c r="AD45" s="21">
        <f>IF(C45&lt;=2000,0,MIN((C45-2000)*Z45,(T45+U45)*0.2))</f>
        <v/>
      </c>
      <c r="AE45" s="21">
        <f>AC45*AA45</f>
        <v/>
      </c>
      <c r="AF45" s="21">
        <f>ROUNDDOWN(R45,-2)+ROUNDDOWN(S45,-2)</f>
        <v/>
      </c>
      <c r="AG45" s="21">
        <f>ROUNDDOWN(MAX(0,R45-(AB45+AC45+AE45)*0.6),-2)+ROUNDDOWN(MAX(0,S45-(AB45+AC45+AE45)*0.4),-2)</f>
        <v/>
      </c>
      <c r="AH45" s="21">
        <f>ROUNDDOWN(MAX(0,T45-(AB45+AD45)*0.6),-2)+ROUNDDOWN(MAX(0,U45-(AB45+AD45)*0.4),-2)</f>
        <v/>
      </c>
      <c r="AI45" s="21">
        <f>ROUNDDOWN(T45,-2)+ROUNDDOWN(U45,-2)</f>
        <v/>
      </c>
      <c r="AJ45" s="21">
        <f>M45+AF45</f>
        <v/>
      </c>
      <c r="AK45" s="21">
        <f>M45+AG45</f>
        <v/>
      </c>
      <c r="AL45" s="21">
        <f>N45+AH45</f>
        <v/>
      </c>
      <c r="AM45" s="21">
        <f>O45+AI45</f>
        <v/>
      </c>
      <c r="AN45" s="21">
        <f>N45+AI45</f>
        <v/>
      </c>
      <c r="AO45" s="21">
        <f>ROUNDDOWN((R45+S45)*0.2/Y45+2000,0)</f>
        <v/>
      </c>
      <c r="AP45" s="21">
        <f>ROUNDDOWN((T45+U45)*0.2/Z45+2000,0)</f>
        <v/>
      </c>
      <c r="AQ45" s="21">
        <f>AL45-AK45</f>
        <v/>
      </c>
      <c r="AR45" s="21">
        <f>AM45-AK45</f>
        <v/>
      </c>
      <c r="AS45" s="21">
        <f>AM45-AL45</f>
        <v/>
      </c>
      <c r="AT45" s="21">
        <f>AK45+C45-AJ45</f>
        <v/>
      </c>
      <c r="AU45" s="21">
        <f>AL45+C45-AM45</f>
        <v/>
      </c>
      <c r="AV45" s="21">
        <f>AN45+C45-AM45</f>
        <v/>
      </c>
    </row>
    <row r="46">
      <c r="A46" t="inlineStr">
        <is>
          <t>医療費の境目</t>
        </is>
      </c>
      <c r="B46" s="21">
        <f>'3_医療費の境目'!$B$3</f>
        <v/>
      </c>
      <c r="C46" s="21">
        <f>IF('3_医療費の境目'!$B$4="",AO46,'3_医療費の境目'!$B$4)</f>
        <v/>
      </c>
      <c r="D46" s="21">
        <f>'3_医療費の境目'!D46</f>
        <v/>
      </c>
      <c r="E46" s="21">
        <f>ROUND(MIN(B46/12,650000)*12*0.0915+MIN(B46/12,1390000)*12*(0.0504+0)+B46*0.005,0)</f>
        <v/>
      </c>
      <c r="F46" s="21">
        <f>IF(B46&lt;741000,0,IF(B46&lt;2191000,B46-740000,IF(B46&lt;2193000,1451000,IF(B46&lt;2196000,1453000,IF(B46&lt;2200000,1456000,IF(B46&lt;3600000,ROUND(ROUNDDOWN(B46/4,-3)*2.8,0)-80000,IF(B46&lt;6600000,ROUND(ROUNDDOWN(B46/4,-3)*3.2,0)-440000,IF(B46&lt;8500000,ROUNDDOWN(B46*0.9,0)-1100000,B46-1950000))))))))</f>
        <v/>
      </c>
      <c r="G46" s="21">
        <f>IF(F46&gt;23500000,NA(),IF(F46&lt;=4890000,1040000,IF(F46&lt;=6550000,670000,620000)))</f>
        <v/>
      </c>
      <c r="H46" s="21">
        <f>IF(D46&lt;=0,0,MAX(0,MIN(2000000,D46-MIN(100000,ROUNDDOWN(F46*0.05,0)))))</f>
        <v/>
      </c>
      <c r="I46" s="21">
        <f>IF(C46&lt;=2000,0,MIN(C46,ROUNDDOWN(F46*0.4,0))-2000)</f>
        <v/>
      </c>
      <c r="J46" s="21">
        <f>MAX(0,ROUNDDOWN(F46-E46-G46,-3))</f>
        <v/>
      </c>
      <c r="K46" s="21">
        <f>MAX(0,ROUNDDOWN(F46-E46-G46-H46-I46,-3))</f>
        <v/>
      </c>
      <c r="L46" s="21">
        <f>MAX(0,ROUNDDOWN(F46-E46-G46-H46,-3))</f>
        <v/>
      </c>
      <c r="M46" s="21">
        <f>IF(J46&lt;=0,0,ROUNDDOWN((J46*LOOKUP(J46,{0,1950001,3300001,6950001,9000001,18000001,40000001},{0.05,0.1,0.2,0.23,0.33,0.4,0.45})-LOOKUP(J46,{0,1950001,3300001,6950001,9000001,18000001,40000001},{0,97500,427500,636000,1536000,2796000,4796000}))*1.021,-2))</f>
        <v/>
      </c>
      <c r="N46" s="21">
        <f>IF(K46&lt;=0,0,ROUNDDOWN((K46*LOOKUP(K46,{0,1950001,3300001,6950001,9000001,18000001,40000001},{0.05,0.1,0.2,0.23,0.33,0.4,0.45})-LOOKUP(K46,{0,1950001,3300001,6950001,9000001,18000001,40000001},{0,97500,427500,636000,1536000,2796000,4796000}))*1.021,-2))</f>
        <v/>
      </c>
      <c r="O46" s="21">
        <f>IF(L46&lt;=0,0,ROUNDDOWN((L46*LOOKUP(L46,{0,1950001,3300001,6950001,9000001,18000001,40000001},{0.05,0.1,0.2,0.23,0.33,0.4,0.45})-LOOKUP(L46,{0,1950001,3300001,6950001,9000001,18000001,40000001},{0,97500,427500,636000,1536000,2796000,4796000}))*1.021,-2))</f>
        <v/>
      </c>
      <c r="P46" s="21">
        <f>MAX(0,ROUNDDOWN(F46-E46-430000,-3))</f>
        <v/>
      </c>
      <c r="Q46" s="21">
        <f>MAX(0,ROUNDDOWN(F46-E46-430000-H46,-3))</f>
        <v/>
      </c>
      <c r="R46" s="21">
        <f>IF(F46&lt;=450000,0,MAX(0,P46*0.06-MIN(50000,P46)*0.03))</f>
        <v/>
      </c>
      <c r="S46" s="21">
        <f>IF(F46&lt;=450000,0,MAX(0,P46*0.04-MIN(50000,P46)*0.02))</f>
        <v/>
      </c>
      <c r="T46" s="21">
        <f>IF(F46&lt;=450000,0,MAX(0,Q46*0.06-MIN(50000,Q46)*0.03))</f>
        <v/>
      </c>
      <c r="U46" s="21">
        <f>IF(F46&lt;=450000,0,MAX(0,Q46*0.04-MIN(50000,Q46)*0.02))</f>
        <v/>
      </c>
      <c r="V46" s="21">
        <f>50000+MAX(0,G46-480000)</f>
        <v/>
      </c>
      <c r="W46" s="21">
        <f>P46-V46</f>
        <v/>
      </c>
      <c r="X46" s="21">
        <f>Q46-V46</f>
        <v/>
      </c>
      <c r="Y46" s="22">
        <f>IF(W46&lt;0,0.9,LOOKUP(W46,{0,1950001,3300001,6950001,9000001,18000001,40000001},{0.84895,0.7979,0.6958,0.66517,0.56307,0.4916,0.44055}))</f>
        <v/>
      </c>
      <c r="Z46" s="22">
        <f>IF(X46&lt;0,0.9,LOOKUP(X46,{0,1950001,3300001,6950001,9000001,18000001,40000001},{0.84895,0.7979,0.6958,0.66517,0.56307,0.4916,0.44055}))</f>
        <v/>
      </c>
      <c r="AA46" s="22">
        <f>IF(W46&lt;0,0,CHOOSE(MATCH(W46,{0,1950001,3300001,6950001,9000001},1),5.105/84.895,10.21/79.79,20.42/69.58,23.483/66.517,33.693/56.307))</f>
        <v/>
      </c>
      <c r="AB46" s="21">
        <f>IF(C46&lt;=2000,0,(MIN(C46,ROUNDDOWN(F46*0.3,0))-2000)*0.1)</f>
        <v/>
      </c>
      <c r="AC46" s="21">
        <f>IF(C46&lt;=2000,0,MIN((C46-2000)*Y46,(R46+S46)*0.2))</f>
        <v/>
      </c>
      <c r="AD46" s="21">
        <f>IF(C46&lt;=2000,0,MIN((C46-2000)*Z46,(T46+U46)*0.2))</f>
        <v/>
      </c>
      <c r="AE46" s="21">
        <f>AC46*AA46</f>
        <v/>
      </c>
      <c r="AF46" s="21">
        <f>ROUNDDOWN(R46,-2)+ROUNDDOWN(S46,-2)</f>
        <v/>
      </c>
      <c r="AG46" s="21">
        <f>ROUNDDOWN(MAX(0,R46-(AB46+AC46+AE46)*0.6),-2)+ROUNDDOWN(MAX(0,S46-(AB46+AC46+AE46)*0.4),-2)</f>
        <v/>
      </c>
      <c r="AH46" s="21">
        <f>ROUNDDOWN(MAX(0,T46-(AB46+AD46)*0.6),-2)+ROUNDDOWN(MAX(0,U46-(AB46+AD46)*0.4),-2)</f>
        <v/>
      </c>
      <c r="AI46" s="21">
        <f>ROUNDDOWN(T46,-2)+ROUNDDOWN(U46,-2)</f>
        <v/>
      </c>
      <c r="AJ46" s="21">
        <f>M46+AF46</f>
        <v/>
      </c>
      <c r="AK46" s="21">
        <f>M46+AG46</f>
        <v/>
      </c>
      <c r="AL46" s="21">
        <f>N46+AH46</f>
        <v/>
      </c>
      <c r="AM46" s="21">
        <f>O46+AI46</f>
        <v/>
      </c>
      <c r="AN46" s="21">
        <f>N46+AI46</f>
        <v/>
      </c>
      <c r="AO46" s="21">
        <f>ROUNDDOWN((R46+S46)*0.2/Y46+2000,0)</f>
        <v/>
      </c>
      <c r="AP46" s="21">
        <f>ROUNDDOWN((T46+U46)*0.2/Z46+2000,0)</f>
        <v/>
      </c>
      <c r="AQ46" s="21">
        <f>AL46-AK46</f>
        <v/>
      </c>
      <c r="AR46" s="21">
        <f>AM46-AK46</f>
        <v/>
      </c>
      <c r="AS46" s="21">
        <f>AM46-AL46</f>
        <v/>
      </c>
      <c r="AT46" s="21">
        <f>AK46+C46-AJ46</f>
        <v/>
      </c>
      <c r="AU46" s="21">
        <f>AL46+C46-AM46</f>
        <v/>
      </c>
      <c r="AV46" s="21">
        <f>AN46+C46-AM46</f>
        <v/>
      </c>
    </row>
    <row r="47">
      <c r="A47" t="inlineStr">
        <is>
          <t>医療費の境目</t>
        </is>
      </c>
      <c r="B47" s="21">
        <f>'3_医療費の境目'!$B$3</f>
        <v/>
      </c>
      <c r="C47" s="21">
        <f>IF('3_医療費の境目'!$B$4="",AO47,'3_医療費の境目'!$B$4)</f>
        <v/>
      </c>
      <c r="D47" s="21">
        <f>'3_医療費の境目'!D47</f>
        <v/>
      </c>
      <c r="E47" s="21">
        <f>ROUND(MIN(B47/12,650000)*12*0.0915+MIN(B47/12,1390000)*12*(0.0504+0)+B47*0.005,0)</f>
        <v/>
      </c>
      <c r="F47" s="21">
        <f>IF(B47&lt;741000,0,IF(B47&lt;2191000,B47-740000,IF(B47&lt;2193000,1451000,IF(B47&lt;2196000,1453000,IF(B47&lt;2200000,1456000,IF(B47&lt;3600000,ROUND(ROUNDDOWN(B47/4,-3)*2.8,0)-80000,IF(B47&lt;6600000,ROUND(ROUNDDOWN(B47/4,-3)*3.2,0)-440000,IF(B47&lt;8500000,ROUNDDOWN(B47*0.9,0)-1100000,B47-1950000))))))))</f>
        <v/>
      </c>
      <c r="G47" s="21">
        <f>IF(F47&gt;23500000,NA(),IF(F47&lt;=4890000,1040000,IF(F47&lt;=6550000,670000,620000)))</f>
        <v/>
      </c>
      <c r="H47" s="21">
        <f>IF(D47&lt;=0,0,MAX(0,MIN(2000000,D47-MIN(100000,ROUNDDOWN(F47*0.05,0)))))</f>
        <v/>
      </c>
      <c r="I47" s="21">
        <f>IF(C47&lt;=2000,0,MIN(C47,ROUNDDOWN(F47*0.4,0))-2000)</f>
        <v/>
      </c>
      <c r="J47" s="21">
        <f>MAX(0,ROUNDDOWN(F47-E47-G47,-3))</f>
        <v/>
      </c>
      <c r="K47" s="21">
        <f>MAX(0,ROUNDDOWN(F47-E47-G47-H47-I47,-3))</f>
        <v/>
      </c>
      <c r="L47" s="21">
        <f>MAX(0,ROUNDDOWN(F47-E47-G47-H47,-3))</f>
        <v/>
      </c>
      <c r="M47" s="21">
        <f>IF(J47&lt;=0,0,ROUNDDOWN((J47*LOOKUP(J47,{0,1950001,3300001,6950001,9000001,18000001,40000001},{0.05,0.1,0.2,0.23,0.33,0.4,0.45})-LOOKUP(J47,{0,1950001,3300001,6950001,9000001,18000001,40000001},{0,97500,427500,636000,1536000,2796000,4796000}))*1.021,-2))</f>
        <v/>
      </c>
      <c r="N47" s="21">
        <f>IF(K47&lt;=0,0,ROUNDDOWN((K47*LOOKUP(K47,{0,1950001,3300001,6950001,9000001,18000001,40000001},{0.05,0.1,0.2,0.23,0.33,0.4,0.45})-LOOKUP(K47,{0,1950001,3300001,6950001,9000001,18000001,40000001},{0,97500,427500,636000,1536000,2796000,4796000}))*1.021,-2))</f>
        <v/>
      </c>
      <c r="O47" s="21">
        <f>IF(L47&lt;=0,0,ROUNDDOWN((L47*LOOKUP(L47,{0,1950001,3300001,6950001,9000001,18000001,40000001},{0.05,0.1,0.2,0.23,0.33,0.4,0.45})-LOOKUP(L47,{0,1950001,3300001,6950001,9000001,18000001,40000001},{0,97500,427500,636000,1536000,2796000,4796000}))*1.021,-2))</f>
        <v/>
      </c>
      <c r="P47" s="21">
        <f>MAX(0,ROUNDDOWN(F47-E47-430000,-3))</f>
        <v/>
      </c>
      <c r="Q47" s="21">
        <f>MAX(0,ROUNDDOWN(F47-E47-430000-H47,-3))</f>
        <v/>
      </c>
      <c r="R47" s="21">
        <f>IF(F47&lt;=450000,0,MAX(0,P47*0.06-MIN(50000,P47)*0.03))</f>
        <v/>
      </c>
      <c r="S47" s="21">
        <f>IF(F47&lt;=450000,0,MAX(0,P47*0.04-MIN(50000,P47)*0.02))</f>
        <v/>
      </c>
      <c r="T47" s="21">
        <f>IF(F47&lt;=450000,0,MAX(0,Q47*0.06-MIN(50000,Q47)*0.03))</f>
        <v/>
      </c>
      <c r="U47" s="21">
        <f>IF(F47&lt;=450000,0,MAX(0,Q47*0.04-MIN(50000,Q47)*0.02))</f>
        <v/>
      </c>
      <c r="V47" s="21">
        <f>50000+MAX(0,G47-480000)</f>
        <v/>
      </c>
      <c r="W47" s="21">
        <f>P47-V47</f>
        <v/>
      </c>
      <c r="X47" s="21">
        <f>Q47-V47</f>
        <v/>
      </c>
      <c r="Y47" s="22">
        <f>IF(W47&lt;0,0.9,LOOKUP(W47,{0,1950001,3300001,6950001,9000001,18000001,40000001},{0.84895,0.7979,0.6958,0.66517,0.56307,0.4916,0.44055}))</f>
        <v/>
      </c>
      <c r="Z47" s="22">
        <f>IF(X47&lt;0,0.9,LOOKUP(X47,{0,1950001,3300001,6950001,9000001,18000001,40000001},{0.84895,0.7979,0.6958,0.66517,0.56307,0.4916,0.44055}))</f>
        <v/>
      </c>
      <c r="AA47" s="22">
        <f>IF(W47&lt;0,0,CHOOSE(MATCH(W47,{0,1950001,3300001,6950001,9000001},1),5.105/84.895,10.21/79.79,20.42/69.58,23.483/66.517,33.693/56.307))</f>
        <v/>
      </c>
      <c r="AB47" s="21">
        <f>IF(C47&lt;=2000,0,(MIN(C47,ROUNDDOWN(F47*0.3,0))-2000)*0.1)</f>
        <v/>
      </c>
      <c r="AC47" s="21">
        <f>IF(C47&lt;=2000,0,MIN((C47-2000)*Y47,(R47+S47)*0.2))</f>
        <v/>
      </c>
      <c r="AD47" s="21">
        <f>IF(C47&lt;=2000,0,MIN((C47-2000)*Z47,(T47+U47)*0.2))</f>
        <v/>
      </c>
      <c r="AE47" s="21">
        <f>AC47*AA47</f>
        <v/>
      </c>
      <c r="AF47" s="21">
        <f>ROUNDDOWN(R47,-2)+ROUNDDOWN(S47,-2)</f>
        <v/>
      </c>
      <c r="AG47" s="21">
        <f>ROUNDDOWN(MAX(0,R47-(AB47+AC47+AE47)*0.6),-2)+ROUNDDOWN(MAX(0,S47-(AB47+AC47+AE47)*0.4),-2)</f>
        <v/>
      </c>
      <c r="AH47" s="21">
        <f>ROUNDDOWN(MAX(0,T47-(AB47+AD47)*0.6),-2)+ROUNDDOWN(MAX(0,U47-(AB47+AD47)*0.4),-2)</f>
        <v/>
      </c>
      <c r="AI47" s="21">
        <f>ROUNDDOWN(T47,-2)+ROUNDDOWN(U47,-2)</f>
        <v/>
      </c>
      <c r="AJ47" s="21">
        <f>M47+AF47</f>
        <v/>
      </c>
      <c r="AK47" s="21">
        <f>M47+AG47</f>
        <v/>
      </c>
      <c r="AL47" s="21">
        <f>N47+AH47</f>
        <v/>
      </c>
      <c r="AM47" s="21">
        <f>O47+AI47</f>
        <v/>
      </c>
      <c r="AN47" s="21">
        <f>N47+AI47</f>
        <v/>
      </c>
      <c r="AO47" s="21">
        <f>ROUNDDOWN((R47+S47)*0.2/Y47+2000,0)</f>
        <v/>
      </c>
      <c r="AP47" s="21">
        <f>ROUNDDOWN((T47+U47)*0.2/Z47+2000,0)</f>
        <v/>
      </c>
      <c r="AQ47" s="21">
        <f>AL47-AK47</f>
        <v/>
      </c>
      <c r="AR47" s="21">
        <f>AM47-AK47</f>
        <v/>
      </c>
      <c r="AS47" s="21">
        <f>AM47-AL47</f>
        <v/>
      </c>
      <c r="AT47" s="21">
        <f>AK47+C47-AJ47</f>
        <v/>
      </c>
      <c r="AU47" s="21">
        <f>AL47+C47-AM47</f>
        <v/>
      </c>
      <c r="AV47" s="21">
        <f>AN47+C47-AM47</f>
        <v/>
      </c>
    </row>
    <row r="48">
      <c r="A48" t="inlineStr">
        <is>
          <t>医療費の境目</t>
        </is>
      </c>
      <c r="B48" s="21">
        <f>'3_医療費の境目'!$B$3</f>
        <v/>
      </c>
      <c r="C48" s="21">
        <f>IF('3_医療費の境目'!$B$4="",AO48,'3_医療費の境目'!$B$4)</f>
        <v/>
      </c>
      <c r="D48" s="21">
        <f>'3_医療費の境目'!D48</f>
        <v/>
      </c>
      <c r="E48" s="21">
        <f>ROUND(MIN(B48/12,650000)*12*0.0915+MIN(B48/12,1390000)*12*(0.0504+0)+B48*0.005,0)</f>
        <v/>
      </c>
      <c r="F48" s="21">
        <f>IF(B48&lt;741000,0,IF(B48&lt;2191000,B48-740000,IF(B48&lt;2193000,1451000,IF(B48&lt;2196000,1453000,IF(B48&lt;2200000,1456000,IF(B48&lt;3600000,ROUND(ROUNDDOWN(B48/4,-3)*2.8,0)-80000,IF(B48&lt;6600000,ROUND(ROUNDDOWN(B48/4,-3)*3.2,0)-440000,IF(B48&lt;8500000,ROUNDDOWN(B48*0.9,0)-1100000,B48-1950000))))))))</f>
        <v/>
      </c>
      <c r="G48" s="21">
        <f>IF(F48&gt;23500000,NA(),IF(F48&lt;=4890000,1040000,IF(F48&lt;=6550000,670000,620000)))</f>
        <v/>
      </c>
      <c r="H48" s="21">
        <f>IF(D48&lt;=0,0,MAX(0,MIN(2000000,D48-MIN(100000,ROUNDDOWN(F48*0.05,0)))))</f>
        <v/>
      </c>
      <c r="I48" s="21">
        <f>IF(C48&lt;=2000,0,MIN(C48,ROUNDDOWN(F48*0.4,0))-2000)</f>
        <v/>
      </c>
      <c r="J48" s="21">
        <f>MAX(0,ROUNDDOWN(F48-E48-G48,-3))</f>
        <v/>
      </c>
      <c r="K48" s="21">
        <f>MAX(0,ROUNDDOWN(F48-E48-G48-H48-I48,-3))</f>
        <v/>
      </c>
      <c r="L48" s="21">
        <f>MAX(0,ROUNDDOWN(F48-E48-G48-H48,-3))</f>
        <v/>
      </c>
      <c r="M48" s="21">
        <f>IF(J48&lt;=0,0,ROUNDDOWN((J48*LOOKUP(J48,{0,1950001,3300001,6950001,9000001,18000001,40000001},{0.05,0.1,0.2,0.23,0.33,0.4,0.45})-LOOKUP(J48,{0,1950001,3300001,6950001,9000001,18000001,40000001},{0,97500,427500,636000,1536000,2796000,4796000}))*1.021,-2))</f>
        <v/>
      </c>
      <c r="N48" s="21">
        <f>IF(K48&lt;=0,0,ROUNDDOWN((K48*LOOKUP(K48,{0,1950001,3300001,6950001,9000001,18000001,40000001},{0.05,0.1,0.2,0.23,0.33,0.4,0.45})-LOOKUP(K48,{0,1950001,3300001,6950001,9000001,18000001,40000001},{0,97500,427500,636000,1536000,2796000,4796000}))*1.021,-2))</f>
        <v/>
      </c>
      <c r="O48" s="21">
        <f>IF(L48&lt;=0,0,ROUNDDOWN((L48*LOOKUP(L48,{0,1950001,3300001,6950001,9000001,18000001,40000001},{0.05,0.1,0.2,0.23,0.33,0.4,0.45})-LOOKUP(L48,{0,1950001,3300001,6950001,9000001,18000001,40000001},{0,97500,427500,636000,1536000,2796000,4796000}))*1.021,-2))</f>
        <v/>
      </c>
      <c r="P48" s="21">
        <f>MAX(0,ROUNDDOWN(F48-E48-430000,-3))</f>
        <v/>
      </c>
      <c r="Q48" s="21">
        <f>MAX(0,ROUNDDOWN(F48-E48-430000-H48,-3))</f>
        <v/>
      </c>
      <c r="R48" s="21">
        <f>IF(F48&lt;=450000,0,MAX(0,P48*0.06-MIN(50000,P48)*0.03))</f>
        <v/>
      </c>
      <c r="S48" s="21">
        <f>IF(F48&lt;=450000,0,MAX(0,P48*0.04-MIN(50000,P48)*0.02))</f>
        <v/>
      </c>
      <c r="T48" s="21">
        <f>IF(F48&lt;=450000,0,MAX(0,Q48*0.06-MIN(50000,Q48)*0.03))</f>
        <v/>
      </c>
      <c r="U48" s="21">
        <f>IF(F48&lt;=450000,0,MAX(0,Q48*0.04-MIN(50000,Q48)*0.02))</f>
        <v/>
      </c>
      <c r="V48" s="21">
        <f>50000+MAX(0,G48-480000)</f>
        <v/>
      </c>
      <c r="W48" s="21">
        <f>P48-V48</f>
        <v/>
      </c>
      <c r="X48" s="21">
        <f>Q48-V48</f>
        <v/>
      </c>
      <c r="Y48" s="22">
        <f>IF(W48&lt;0,0.9,LOOKUP(W48,{0,1950001,3300001,6950001,9000001,18000001,40000001},{0.84895,0.7979,0.6958,0.66517,0.56307,0.4916,0.44055}))</f>
        <v/>
      </c>
      <c r="Z48" s="22">
        <f>IF(X48&lt;0,0.9,LOOKUP(X48,{0,1950001,3300001,6950001,9000001,18000001,40000001},{0.84895,0.7979,0.6958,0.66517,0.56307,0.4916,0.44055}))</f>
        <v/>
      </c>
      <c r="AA48" s="22">
        <f>IF(W48&lt;0,0,CHOOSE(MATCH(W48,{0,1950001,3300001,6950001,9000001},1),5.105/84.895,10.21/79.79,20.42/69.58,23.483/66.517,33.693/56.307))</f>
        <v/>
      </c>
      <c r="AB48" s="21">
        <f>IF(C48&lt;=2000,0,(MIN(C48,ROUNDDOWN(F48*0.3,0))-2000)*0.1)</f>
        <v/>
      </c>
      <c r="AC48" s="21">
        <f>IF(C48&lt;=2000,0,MIN((C48-2000)*Y48,(R48+S48)*0.2))</f>
        <v/>
      </c>
      <c r="AD48" s="21">
        <f>IF(C48&lt;=2000,0,MIN((C48-2000)*Z48,(T48+U48)*0.2))</f>
        <v/>
      </c>
      <c r="AE48" s="21">
        <f>AC48*AA48</f>
        <v/>
      </c>
      <c r="AF48" s="21">
        <f>ROUNDDOWN(R48,-2)+ROUNDDOWN(S48,-2)</f>
        <v/>
      </c>
      <c r="AG48" s="21">
        <f>ROUNDDOWN(MAX(0,R48-(AB48+AC48+AE48)*0.6),-2)+ROUNDDOWN(MAX(0,S48-(AB48+AC48+AE48)*0.4),-2)</f>
        <v/>
      </c>
      <c r="AH48" s="21">
        <f>ROUNDDOWN(MAX(0,T48-(AB48+AD48)*0.6),-2)+ROUNDDOWN(MAX(0,U48-(AB48+AD48)*0.4),-2)</f>
        <v/>
      </c>
      <c r="AI48" s="21">
        <f>ROUNDDOWN(T48,-2)+ROUNDDOWN(U48,-2)</f>
        <v/>
      </c>
      <c r="AJ48" s="21">
        <f>M48+AF48</f>
        <v/>
      </c>
      <c r="AK48" s="21">
        <f>M48+AG48</f>
        <v/>
      </c>
      <c r="AL48" s="21">
        <f>N48+AH48</f>
        <v/>
      </c>
      <c r="AM48" s="21">
        <f>O48+AI48</f>
        <v/>
      </c>
      <c r="AN48" s="21">
        <f>N48+AI48</f>
        <v/>
      </c>
      <c r="AO48" s="21">
        <f>ROUNDDOWN((R48+S48)*0.2/Y48+2000,0)</f>
        <v/>
      </c>
      <c r="AP48" s="21">
        <f>ROUNDDOWN((T48+U48)*0.2/Z48+2000,0)</f>
        <v/>
      </c>
      <c r="AQ48" s="21">
        <f>AL48-AK48</f>
        <v/>
      </c>
      <c r="AR48" s="21">
        <f>AM48-AK48</f>
        <v/>
      </c>
      <c r="AS48" s="21">
        <f>AM48-AL48</f>
        <v/>
      </c>
      <c r="AT48" s="21">
        <f>AK48+C48-AJ48</f>
        <v/>
      </c>
      <c r="AU48" s="21">
        <f>AL48+C48-AM48</f>
        <v/>
      </c>
      <c r="AV48" s="21">
        <f>AN48+C48-AM48</f>
        <v/>
      </c>
    </row>
    <row r="49">
      <c r="A49" t="inlineStr">
        <is>
          <t>医療費の境目</t>
        </is>
      </c>
      <c r="B49" s="21">
        <f>'3_医療費の境目'!$B$3</f>
        <v/>
      </c>
      <c r="C49" s="21">
        <f>IF('3_医療費の境目'!$B$4="",AO49,'3_医療費の境目'!$B$4)</f>
        <v/>
      </c>
      <c r="D49" s="21">
        <f>'3_医療費の境目'!D49</f>
        <v/>
      </c>
      <c r="E49" s="21">
        <f>ROUND(MIN(B49/12,650000)*12*0.0915+MIN(B49/12,1390000)*12*(0.0504+0)+B49*0.005,0)</f>
        <v/>
      </c>
      <c r="F49" s="21">
        <f>IF(B49&lt;741000,0,IF(B49&lt;2191000,B49-740000,IF(B49&lt;2193000,1451000,IF(B49&lt;2196000,1453000,IF(B49&lt;2200000,1456000,IF(B49&lt;3600000,ROUND(ROUNDDOWN(B49/4,-3)*2.8,0)-80000,IF(B49&lt;6600000,ROUND(ROUNDDOWN(B49/4,-3)*3.2,0)-440000,IF(B49&lt;8500000,ROUNDDOWN(B49*0.9,0)-1100000,B49-1950000))))))))</f>
        <v/>
      </c>
      <c r="G49" s="21">
        <f>IF(F49&gt;23500000,NA(),IF(F49&lt;=4890000,1040000,IF(F49&lt;=6550000,670000,620000)))</f>
        <v/>
      </c>
      <c r="H49" s="21">
        <f>IF(D49&lt;=0,0,MAX(0,MIN(2000000,D49-MIN(100000,ROUNDDOWN(F49*0.05,0)))))</f>
        <v/>
      </c>
      <c r="I49" s="21">
        <f>IF(C49&lt;=2000,0,MIN(C49,ROUNDDOWN(F49*0.4,0))-2000)</f>
        <v/>
      </c>
      <c r="J49" s="21">
        <f>MAX(0,ROUNDDOWN(F49-E49-G49,-3))</f>
        <v/>
      </c>
      <c r="K49" s="21">
        <f>MAX(0,ROUNDDOWN(F49-E49-G49-H49-I49,-3))</f>
        <v/>
      </c>
      <c r="L49" s="21">
        <f>MAX(0,ROUNDDOWN(F49-E49-G49-H49,-3))</f>
        <v/>
      </c>
      <c r="M49" s="21">
        <f>IF(J49&lt;=0,0,ROUNDDOWN((J49*LOOKUP(J49,{0,1950001,3300001,6950001,9000001,18000001,40000001},{0.05,0.1,0.2,0.23,0.33,0.4,0.45})-LOOKUP(J49,{0,1950001,3300001,6950001,9000001,18000001,40000001},{0,97500,427500,636000,1536000,2796000,4796000}))*1.021,-2))</f>
        <v/>
      </c>
      <c r="N49" s="21">
        <f>IF(K49&lt;=0,0,ROUNDDOWN((K49*LOOKUP(K49,{0,1950001,3300001,6950001,9000001,18000001,40000001},{0.05,0.1,0.2,0.23,0.33,0.4,0.45})-LOOKUP(K49,{0,1950001,3300001,6950001,9000001,18000001,40000001},{0,97500,427500,636000,1536000,2796000,4796000}))*1.021,-2))</f>
        <v/>
      </c>
      <c r="O49" s="21">
        <f>IF(L49&lt;=0,0,ROUNDDOWN((L49*LOOKUP(L49,{0,1950001,3300001,6950001,9000001,18000001,40000001},{0.05,0.1,0.2,0.23,0.33,0.4,0.45})-LOOKUP(L49,{0,1950001,3300001,6950001,9000001,18000001,40000001},{0,97500,427500,636000,1536000,2796000,4796000}))*1.021,-2))</f>
        <v/>
      </c>
      <c r="P49" s="21">
        <f>MAX(0,ROUNDDOWN(F49-E49-430000,-3))</f>
        <v/>
      </c>
      <c r="Q49" s="21">
        <f>MAX(0,ROUNDDOWN(F49-E49-430000-H49,-3))</f>
        <v/>
      </c>
      <c r="R49" s="21">
        <f>IF(F49&lt;=450000,0,MAX(0,P49*0.06-MIN(50000,P49)*0.03))</f>
        <v/>
      </c>
      <c r="S49" s="21">
        <f>IF(F49&lt;=450000,0,MAX(0,P49*0.04-MIN(50000,P49)*0.02))</f>
        <v/>
      </c>
      <c r="T49" s="21">
        <f>IF(F49&lt;=450000,0,MAX(0,Q49*0.06-MIN(50000,Q49)*0.03))</f>
        <v/>
      </c>
      <c r="U49" s="21">
        <f>IF(F49&lt;=450000,0,MAX(0,Q49*0.04-MIN(50000,Q49)*0.02))</f>
        <v/>
      </c>
      <c r="V49" s="21">
        <f>50000+MAX(0,G49-480000)</f>
        <v/>
      </c>
      <c r="W49" s="21">
        <f>P49-V49</f>
        <v/>
      </c>
      <c r="X49" s="21">
        <f>Q49-V49</f>
        <v/>
      </c>
      <c r="Y49" s="22">
        <f>IF(W49&lt;0,0.9,LOOKUP(W49,{0,1950001,3300001,6950001,9000001,18000001,40000001},{0.84895,0.7979,0.6958,0.66517,0.56307,0.4916,0.44055}))</f>
        <v/>
      </c>
      <c r="Z49" s="22">
        <f>IF(X49&lt;0,0.9,LOOKUP(X49,{0,1950001,3300001,6950001,9000001,18000001,40000001},{0.84895,0.7979,0.6958,0.66517,0.56307,0.4916,0.44055}))</f>
        <v/>
      </c>
      <c r="AA49" s="22">
        <f>IF(W49&lt;0,0,CHOOSE(MATCH(W49,{0,1950001,3300001,6950001,9000001},1),5.105/84.895,10.21/79.79,20.42/69.58,23.483/66.517,33.693/56.307))</f>
        <v/>
      </c>
      <c r="AB49" s="21">
        <f>IF(C49&lt;=2000,0,(MIN(C49,ROUNDDOWN(F49*0.3,0))-2000)*0.1)</f>
        <v/>
      </c>
      <c r="AC49" s="21">
        <f>IF(C49&lt;=2000,0,MIN((C49-2000)*Y49,(R49+S49)*0.2))</f>
        <v/>
      </c>
      <c r="AD49" s="21">
        <f>IF(C49&lt;=2000,0,MIN((C49-2000)*Z49,(T49+U49)*0.2))</f>
        <v/>
      </c>
      <c r="AE49" s="21">
        <f>AC49*AA49</f>
        <v/>
      </c>
      <c r="AF49" s="21">
        <f>ROUNDDOWN(R49,-2)+ROUNDDOWN(S49,-2)</f>
        <v/>
      </c>
      <c r="AG49" s="21">
        <f>ROUNDDOWN(MAX(0,R49-(AB49+AC49+AE49)*0.6),-2)+ROUNDDOWN(MAX(0,S49-(AB49+AC49+AE49)*0.4),-2)</f>
        <v/>
      </c>
      <c r="AH49" s="21">
        <f>ROUNDDOWN(MAX(0,T49-(AB49+AD49)*0.6),-2)+ROUNDDOWN(MAX(0,U49-(AB49+AD49)*0.4),-2)</f>
        <v/>
      </c>
      <c r="AI49" s="21">
        <f>ROUNDDOWN(T49,-2)+ROUNDDOWN(U49,-2)</f>
        <v/>
      </c>
      <c r="AJ49" s="21">
        <f>M49+AF49</f>
        <v/>
      </c>
      <c r="AK49" s="21">
        <f>M49+AG49</f>
        <v/>
      </c>
      <c r="AL49" s="21">
        <f>N49+AH49</f>
        <v/>
      </c>
      <c r="AM49" s="21">
        <f>O49+AI49</f>
        <v/>
      </c>
      <c r="AN49" s="21">
        <f>N49+AI49</f>
        <v/>
      </c>
      <c r="AO49" s="21">
        <f>ROUNDDOWN((R49+S49)*0.2/Y49+2000,0)</f>
        <v/>
      </c>
      <c r="AP49" s="21">
        <f>ROUNDDOWN((T49+U49)*0.2/Z49+2000,0)</f>
        <v/>
      </c>
      <c r="AQ49" s="21">
        <f>AL49-AK49</f>
        <v/>
      </c>
      <c r="AR49" s="21">
        <f>AM49-AK49</f>
        <v/>
      </c>
      <c r="AS49" s="21">
        <f>AM49-AL49</f>
        <v/>
      </c>
      <c r="AT49" s="21">
        <f>AK49+C49-AJ49</f>
        <v/>
      </c>
      <c r="AU49" s="21">
        <f>AL49+C49-AM49</f>
        <v/>
      </c>
      <c r="AV49" s="21">
        <f>AN49+C49-AM49</f>
        <v/>
      </c>
    </row>
    <row r="50">
      <c r="A50" t="inlineStr">
        <is>
          <t>医療費の境目</t>
        </is>
      </c>
      <c r="B50" s="21">
        <f>'3_医療費の境目'!$B$3</f>
        <v/>
      </c>
      <c r="C50" s="21">
        <f>IF('3_医療費の境目'!$B$4="",AO50,'3_医療費の境目'!$B$4)</f>
        <v/>
      </c>
      <c r="D50" s="21">
        <f>'3_医療費の境目'!D50</f>
        <v/>
      </c>
      <c r="E50" s="21">
        <f>ROUND(MIN(B50/12,650000)*12*0.0915+MIN(B50/12,1390000)*12*(0.0504+0)+B50*0.005,0)</f>
        <v/>
      </c>
      <c r="F50" s="21">
        <f>IF(B50&lt;741000,0,IF(B50&lt;2191000,B50-740000,IF(B50&lt;2193000,1451000,IF(B50&lt;2196000,1453000,IF(B50&lt;2200000,1456000,IF(B50&lt;3600000,ROUND(ROUNDDOWN(B50/4,-3)*2.8,0)-80000,IF(B50&lt;6600000,ROUND(ROUNDDOWN(B50/4,-3)*3.2,0)-440000,IF(B50&lt;8500000,ROUNDDOWN(B50*0.9,0)-1100000,B50-1950000))))))))</f>
        <v/>
      </c>
      <c r="G50" s="21">
        <f>IF(F50&gt;23500000,NA(),IF(F50&lt;=4890000,1040000,IF(F50&lt;=6550000,670000,620000)))</f>
        <v/>
      </c>
      <c r="H50" s="21">
        <f>IF(D50&lt;=0,0,MAX(0,MIN(2000000,D50-MIN(100000,ROUNDDOWN(F50*0.05,0)))))</f>
        <v/>
      </c>
      <c r="I50" s="21">
        <f>IF(C50&lt;=2000,0,MIN(C50,ROUNDDOWN(F50*0.4,0))-2000)</f>
        <v/>
      </c>
      <c r="J50" s="21">
        <f>MAX(0,ROUNDDOWN(F50-E50-G50,-3))</f>
        <v/>
      </c>
      <c r="K50" s="21">
        <f>MAX(0,ROUNDDOWN(F50-E50-G50-H50-I50,-3))</f>
        <v/>
      </c>
      <c r="L50" s="21">
        <f>MAX(0,ROUNDDOWN(F50-E50-G50-H50,-3))</f>
        <v/>
      </c>
      <c r="M50" s="21">
        <f>IF(J50&lt;=0,0,ROUNDDOWN((J50*LOOKUP(J50,{0,1950001,3300001,6950001,9000001,18000001,40000001},{0.05,0.1,0.2,0.23,0.33,0.4,0.45})-LOOKUP(J50,{0,1950001,3300001,6950001,9000001,18000001,40000001},{0,97500,427500,636000,1536000,2796000,4796000}))*1.021,-2))</f>
        <v/>
      </c>
      <c r="N50" s="21">
        <f>IF(K50&lt;=0,0,ROUNDDOWN((K50*LOOKUP(K50,{0,1950001,3300001,6950001,9000001,18000001,40000001},{0.05,0.1,0.2,0.23,0.33,0.4,0.45})-LOOKUP(K50,{0,1950001,3300001,6950001,9000001,18000001,40000001},{0,97500,427500,636000,1536000,2796000,4796000}))*1.021,-2))</f>
        <v/>
      </c>
      <c r="O50" s="21">
        <f>IF(L50&lt;=0,0,ROUNDDOWN((L50*LOOKUP(L50,{0,1950001,3300001,6950001,9000001,18000001,40000001},{0.05,0.1,0.2,0.23,0.33,0.4,0.45})-LOOKUP(L50,{0,1950001,3300001,6950001,9000001,18000001,40000001},{0,97500,427500,636000,1536000,2796000,4796000}))*1.021,-2))</f>
        <v/>
      </c>
      <c r="P50" s="21">
        <f>MAX(0,ROUNDDOWN(F50-E50-430000,-3))</f>
        <v/>
      </c>
      <c r="Q50" s="21">
        <f>MAX(0,ROUNDDOWN(F50-E50-430000-H50,-3))</f>
        <v/>
      </c>
      <c r="R50" s="21">
        <f>IF(F50&lt;=450000,0,MAX(0,P50*0.06-MIN(50000,P50)*0.03))</f>
        <v/>
      </c>
      <c r="S50" s="21">
        <f>IF(F50&lt;=450000,0,MAX(0,P50*0.04-MIN(50000,P50)*0.02))</f>
        <v/>
      </c>
      <c r="T50" s="21">
        <f>IF(F50&lt;=450000,0,MAX(0,Q50*0.06-MIN(50000,Q50)*0.03))</f>
        <v/>
      </c>
      <c r="U50" s="21">
        <f>IF(F50&lt;=450000,0,MAX(0,Q50*0.04-MIN(50000,Q50)*0.02))</f>
        <v/>
      </c>
      <c r="V50" s="21">
        <f>50000+MAX(0,G50-480000)</f>
        <v/>
      </c>
      <c r="W50" s="21">
        <f>P50-V50</f>
        <v/>
      </c>
      <c r="X50" s="21">
        <f>Q50-V50</f>
        <v/>
      </c>
      <c r="Y50" s="22">
        <f>IF(W50&lt;0,0.9,LOOKUP(W50,{0,1950001,3300001,6950001,9000001,18000001,40000001},{0.84895,0.7979,0.6958,0.66517,0.56307,0.4916,0.44055}))</f>
        <v/>
      </c>
      <c r="Z50" s="22">
        <f>IF(X50&lt;0,0.9,LOOKUP(X50,{0,1950001,3300001,6950001,9000001,18000001,40000001},{0.84895,0.7979,0.6958,0.66517,0.56307,0.4916,0.44055}))</f>
        <v/>
      </c>
      <c r="AA50" s="22">
        <f>IF(W50&lt;0,0,CHOOSE(MATCH(W50,{0,1950001,3300001,6950001,9000001},1),5.105/84.895,10.21/79.79,20.42/69.58,23.483/66.517,33.693/56.307))</f>
        <v/>
      </c>
      <c r="AB50" s="21">
        <f>IF(C50&lt;=2000,0,(MIN(C50,ROUNDDOWN(F50*0.3,0))-2000)*0.1)</f>
        <v/>
      </c>
      <c r="AC50" s="21">
        <f>IF(C50&lt;=2000,0,MIN((C50-2000)*Y50,(R50+S50)*0.2))</f>
        <v/>
      </c>
      <c r="AD50" s="21">
        <f>IF(C50&lt;=2000,0,MIN((C50-2000)*Z50,(T50+U50)*0.2))</f>
        <v/>
      </c>
      <c r="AE50" s="21">
        <f>AC50*AA50</f>
        <v/>
      </c>
      <c r="AF50" s="21">
        <f>ROUNDDOWN(R50,-2)+ROUNDDOWN(S50,-2)</f>
        <v/>
      </c>
      <c r="AG50" s="21">
        <f>ROUNDDOWN(MAX(0,R50-(AB50+AC50+AE50)*0.6),-2)+ROUNDDOWN(MAX(0,S50-(AB50+AC50+AE50)*0.4),-2)</f>
        <v/>
      </c>
      <c r="AH50" s="21">
        <f>ROUNDDOWN(MAX(0,T50-(AB50+AD50)*0.6),-2)+ROUNDDOWN(MAX(0,U50-(AB50+AD50)*0.4),-2)</f>
        <v/>
      </c>
      <c r="AI50" s="21">
        <f>ROUNDDOWN(T50,-2)+ROUNDDOWN(U50,-2)</f>
        <v/>
      </c>
      <c r="AJ50" s="21">
        <f>M50+AF50</f>
        <v/>
      </c>
      <c r="AK50" s="21">
        <f>M50+AG50</f>
        <v/>
      </c>
      <c r="AL50" s="21">
        <f>N50+AH50</f>
        <v/>
      </c>
      <c r="AM50" s="21">
        <f>O50+AI50</f>
        <v/>
      </c>
      <c r="AN50" s="21">
        <f>N50+AI50</f>
        <v/>
      </c>
      <c r="AO50" s="21">
        <f>ROUNDDOWN((R50+S50)*0.2/Y50+2000,0)</f>
        <v/>
      </c>
      <c r="AP50" s="21">
        <f>ROUNDDOWN((T50+U50)*0.2/Z50+2000,0)</f>
        <v/>
      </c>
      <c r="AQ50" s="21">
        <f>AL50-AK50</f>
        <v/>
      </c>
      <c r="AR50" s="21">
        <f>AM50-AK50</f>
        <v/>
      </c>
      <c r="AS50" s="21">
        <f>AM50-AL50</f>
        <v/>
      </c>
      <c r="AT50" s="21">
        <f>AK50+C50-AJ50</f>
        <v/>
      </c>
      <c r="AU50" s="21">
        <f>AL50+C50-AM50</f>
        <v/>
      </c>
      <c r="AV50" s="21">
        <f>AN50+C50-AM50</f>
        <v/>
      </c>
    </row>
    <row r="51">
      <c r="A51" t="inlineStr">
        <is>
          <t>医療費の境目</t>
        </is>
      </c>
      <c r="B51" s="21">
        <f>'3_医療費の境目'!$B$3</f>
        <v/>
      </c>
      <c r="C51" s="21">
        <f>IF('3_医療費の境目'!$B$4="",AO51,'3_医療費の境目'!$B$4)</f>
        <v/>
      </c>
      <c r="D51" s="21">
        <f>'3_医療費の境目'!D51</f>
        <v/>
      </c>
      <c r="E51" s="21">
        <f>ROUND(MIN(B51/12,650000)*12*0.0915+MIN(B51/12,1390000)*12*(0.0504+0)+B51*0.005,0)</f>
        <v/>
      </c>
      <c r="F51" s="21">
        <f>IF(B51&lt;741000,0,IF(B51&lt;2191000,B51-740000,IF(B51&lt;2193000,1451000,IF(B51&lt;2196000,1453000,IF(B51&lt;2200000,1456000,IF(B51&lt;3600000,ROUND(ROUNDDOWN(B51/4,-3)*2.8,0)-80000,IF(B51&lt;6600000,ROUND(ROUNDDOWN(B51/4,-3)*3.2,0)-440000,IF(B51&lt;8500000,ROUNDDOWN(B51*0.9,0)-1100000,B51-1950000))))))))</f>
        <v/>
      </c>
      <c r="G51" s="21">
        <f>IF(F51&gt;23500000,NA(),IF(F51&lt;=4890000,1040000,IF(F51&lt;=6550000,670000,620000)))</f>
        <v/>
      </c>
      <c r="H51" s="21">
        <f>IF(D51&lt;=0,0,MAX(0,MIN(2000000,D51-MIN(100000,ROUNDDOWN(F51*0.05,0)))))</f>
        <v/>
      </c>
      <c r="I51" s="21">
        <f>IF(C51&lt;=2000,0,MIN(C51,ROUNDDOWN(F51*0.4,0))-2000)</f>
        <v/>
      </c>
      <c r="J51" s="21">
        <f>MAX(0,ROUNDDOWN(F51-E51-G51,-3))</f>
        <v/>
      </c>
      <c r="K51" s="21">
        <f>MAX(0,ROUNDDOWN(F51-E51-G51-H51-I51,-3))</f>
        <v/>
      </c>
      <c r="L51" s="21">
        <f>MAX(0,ROUNDDOWN(F51-E51-G51-H51,-3))</f>
        <v/>
      </c>
      <c r="M51" s="21">
        <f>IF(J51&lt;=0,0,ROUNDDOWN((J51*LOOKUP(J51,{0,1950001,3300001,6950001,9000001,18000001,40000001},{0.05,0.1,0.2,0.23,0.33,0.4,0.45})-LOOKUP(J51,{0,1950001,3300001,6950001,9000001,18000001,40000001},{0,97500,427500,636000,1536000,2796000,4796000}))*1.021,-2))</f>
        <v/>
      </c>
      <c r="N51" s="21">
        <f>IF(K51&lt;=0,0,ROUNDDOWN((K51*LOOKUP(K51,{0,1950001,3300001,6950001,9000001,18000001,40000001},{0.05,0.1,0.2,0.23,0.33,0.4,0.45})-LOOKUP(K51,{0,1950001,3300001,6950001,9000001,18000001,40000001},{0,97500,427500,636000,1536000,2796000,4796000}))*1.021,-2))</f>
        <v/>
      </c>
      <c r="O51" s="21">
        <f>IF(L51&lt;=0,0,ROUNDDOWN((L51*LOOKUP(L51,{0,1950001,3300001,6950001,9000001,18000001,40000001},{0.05,0.1,0.2,0.23,0.33,0.4,0.45})-LOOKUP(L51,{0,1950001,3300001,6950001,9000001,18000001,40000001},{0,97500,427500,636000,1536000,2796000,4796000}))*1.021,-2))</f>
        <v/>
      </c>
      <c r="P51" s="21">
        <f>MAX(0,ROUNDDOWN(F51-E51-430000,-3))</f>
        <v/>
      </c>
      <c r="Q51" s="21">
        <f>MAX(0,ROUNDDOWN(F51-E51-430000-H51,-3))</f>
        <v/>
      </c>
      <c r="R51" s="21">
        <f>IF(F51&lt;=450000,0,MAX(0,P51*0.06-MIN(50000,P51)*0.03))</f>
        <v/>
      </c>
      <c r="S51" s="21">
        <f>IF(F51&lt;=450000,0,MAX(0,P51*0.04-MIN(50000,P51)*0.02))</f>
        <v/>
      </c>
      <c r="T51" s="21">
        <f>IF(F51&lt;=450000,0,MAX(0,Q51*0.06-MIN(50000,Q51)*0.03))</f>
        <v/>
      </c>
      <c r="U51" s="21">
        <f>IF(F51&lt;=450000,0,MAX(0,Q51*0.04-MIN(50000,Q51)*0.02))</f>
        <v/>
      </c>
      <c r="V51" s="21">
        <f>50000+MAX(0,G51-480000)</f>
        <v/>
      </c>
      <c r="W51" s="21">
        <f>P51-V51</f>
        <v/>
      </c>
      <c r="X51" s="21">
        <f>Q51-V51</f>
        <v/>
      </c>
      <c r="Y51" s="22">
        <f>IF(W51&lt;0,0.9,LOOKUP(W51,{0,1950001,3300001,6950001,9000001,18000001,40000001},{0.84895,0.7979,0.6958,0.66517,0.56307,0.4916,0.44055}))</f>
        <v/>
      </c>
      <c r="Z51" s="22">
        <f>IF(X51&lt;0,0.9,LOOKUP(X51,{0,1950001,3300001,6950001,9000001,18000001,40000001},{0.84895,0.7979,0.6958,0.66517,0.56307,0.4916,0.44055}))</f>
        <v/>
      </c>
      <c r="AA51" s="22">
        <f>IF(W51&lt;0,0,CHOOSE(MATCH(W51,{0,1950001,3300001,6950001,9000001},1),5.105/84.895,10.21/79.79,20.42/69.58,23.483/66.517,33.693/56.307))</f>
        <v/>
      </c>
      <c r="AB51" s="21">
        <f>IF(C51&lt;=2000,0,(MIN(C51,ROUNDDOWN(F51*0.3,0))-2000)*0.1)</f>
        <v/>
      </c>
      <c r="AC51" s="21">
        <f>IF(C51&lt;=2000,0,MIN((C51-2000)*Y51,(R51+S51)*0.2))</f>
        <v/>
      </c>
      <c r="AD51" s="21">
        <f>IF(C51&lt;=2000,0,MIN((C51-2000)*Z51,(T51+U51)*0.2))</f>
        <v/>
      </c>
      <c r="AE51" s="21">
        <f>AC51*AA51</f>
        <v/>
      </c>
      <c r="AF51" s="21">
        <f>ROUNDDOWN(R51,-2)+ROUNDDOWN(S51,-2)</f>
        <v/>
      </c>
      <c r="AG51" s="21">
        <f>ROUNDDOWN(MAX(0,R51-(AB51+AC51+AE51)*0.6),-2)+ROUNDDOWN(MAX(0,S51-(AB51+AC51+AE51)*0.4),-2)</f>
        <v/>
      </c>
      <c r="AH51" s="21">
        <f>ROUNDDOWN(MAX(0,T51-(AB51+AD51)*0.6),-2)+ROUNDDOWN(MAX(0,U51-(AB51+AD51)*0.4),-2)</f>
        <v/>
      </c>
      <c r="AI51" s="21">
        <f>ROUNDDOWN(T51,-2)+ROUNDDOWN(U51,-2)</f>
        <v/>
      </c>
      <c r="AJ51" s="21">
        <f>M51+AF51</f>
        <v/>
      </c>
      <c r="AK51" s="21">
        <f>M51+AG51</f>
        <v/>
      </c>
      <c r="AL51" s="21">
        <f>N51+AH51</f>
        <v/>
      </c>
      <c r="AM51" s="21">
        <f>O51+AI51</f>
        <v/>
      </c>
      <c r="AN51" s="21">
        <f>N51+AI51</f>
        <v/>
      </c>
      <c r="AO51" s="21">
        <f>ROUNDDOWN((R51+S51)*0.2/Y51+2000,0)</f>
        <v/>
      </c>
      <c r="AP51" s="21">
        <f>ROUNDDOWN((T51+U51)*0.2/Z51+2000,0)</f>
        <v/>
      </c>
      <c r="AQ51" s="21">
        <f>AL51-AK51</f>
        <v/>
      </c>
      <c r="AR51" s="21">
        <f>AM51-AK51</f>
        <v/>
      </c>
      <c r="AS51" s="21">
        <f>AM51-AL51</f>
        <v/>
      </c>
      <c r="AT51" s="21">
        <f>AK51+C51-AJ51</f>
        <v/>
      </c>
      <c r="AU51" s="21">
        <f>AL51+C51-AM51</f>
        <v/>
      </c>
      <c r="AV51" s="21">
        <f>AN51+C51-AM51</f>
        <v/>
      </c>
    </row>
    <row r="52">
      <c r="A52" t="inlineStr">
        <is>
          <t>医療費の境目</t>
        </is>
      </c>
      <c r="B52" s="21">
        <f>'3_医療費の境目'!$B$3</f>
        <v/>
      </c>
      <c r="C52" s="21">
        <f>IF('3_医療費の境目'!$B$4="",AO52,'3_医療費の境目'!$B$4)</f>
        <v/>
      </c>
      <c r="D52" s="21">
        <f>'3_医療費の境目'!D52</f>
        <v/>
      </c>
      <c r="E52" s="21">
        <f>ROUND(MIN(B52/12,650000)*12*0.0915+MIN(B52/12,1390000)*12*(0.0504+0)+B52*0.005,0)</f>
        <v/>
      </c>
      <c r="F52" s="21">
        <f>IF(B52&lt;741000,0,IF(B52&lt;2191000,B52-740000,IF(B52&lt;2193000,1451000,IF(B52&lt;2196000,1453000,IF(B52&lt;2200000,1456000,IF(B52&lt;3600000,ROUND(ROUNDDOWN(B52/4,-3)*2.8,0)-80000,IF(B52&lt;6600000,ROUND(ROUNDDOWN(B52/4,-3)*3.2,0)-440000,IF(B52&lt;8500000,ROUNDDOWN(B52*0.9,0)-1100000,B52-1950000))))))))</f>
        <v/>
      </c>
      <c r="G52" s="21">
        <f>IF(F52&gt;23500000,NA(),IF(F52&lt;=4890000,1040000,IF(F52&lt;=6550000,670000,620000)))</f>
        <v/>
      </c>
      <c r="H52" s="21">
        <f>IF(D52&lt;=0,0,MAX(0,MIN(2000000,D52-MIN(100000,ROUNDDOWN(F52*0.05,0)))))</f>
        <v/>
      </c>
      <c r="I52" s="21">
        <f>IF(C52&lt;=2000,0,MIN(C52,ROUNDDOWN(F52*0.4,0))-2000)</f>
        <v/>
      </c>
      <c r="J52" s="21">
        <f>MAX(0,ROUNDDOWN(F52-E52-G52,-3))</f>
        <v/>
      </c>
      <c r="K52" s="21">
        <f>MAX(0,ROUNDDOWN(F52-E52-G52-H52-I52,-3))</f>
        <v/>
      </c>
      <c r="L52" s="21">
        <f>MAX(0,ROUNDDOWN(F52-E52-G52-H52,-3))</f>
        <v/>
      </c>
      <c r="M52" s="21">
        <f>IF(J52&lt;=0,0,ROUNDDOWN((J52*LOOKUP(J52,{0,1950001,3300001,6950001,9000001,18000001,40000001},{0.05,0.1,0.2,0.23,0.33,0.4,0.45})-LOOKUP(J52,{0,1950001,3300001,6950001,9000001,18000001,40000001},{0,97500,427500,636000,1536000,2796000,4796000}))*1.021,-2))</f>
        <v/>
      </c>
      <c r="N52" s="21">
        <f>IF(K52&lt;=0,0,ROUNDDOWN((K52*LOOKUP(K52,{0,1950001,3300001,6950001,9000001,18000001,40000001},{0.05,0.1,0.2,0.23,0.33,0.4,0.45})-LOOKUP(K52,{0,1950001,3300001,6950001,9000001,18000001,40000001},{0,97500,427500,636000,1536000,2796000,4796000}))*1.021,-2))</f>
        <v/>
      </c>
      <c r="O52" s="21">
        <f>IF(L52&lt;=0,0,ROUNDDOWN((L52*LOOKUP(L52,{0,1950001,3300001,6950001,9000001,18000001,40000001},{0.05,0.1,0.2,0.23,0.33,0.4,0.45})-LOOKUP(L52,{0,1950001,3300001,6950001,9000001,18000001,40000001},{0,97500,427500,636000,1536000,2796000,4796000}))*1.021,-2))</f>
        <v/>
      </c>
      <c r="P52" s="21">
        <f>MAX(0,ROUNDDOWN(F52-E52-430000,-3))</f>
        <v/>
      </c>
      <c r="Q52" s="21">
        <f>MAX(0,ROUNDDOWN(F52-E52-430000-H52,-3))</f>
        <v/>
      </c>
      <c r="R52" s="21">
        <f>IF(F52&lt;=450000,0,MAX(0,P52*0.06-MIN(50000,P52)*0.03))</f>
        <v/>
      </c>
      <c r="S52" s="21">
        <f>IF(F52&lt;=450000,0,MAX(0,P52*0.04-MIN(50000,P52)*0.02))</f>
        <v/>
      </c>
      <c r="T52" s="21">
        <f>IF(F52&lt;=450000,0,MAX(0,Q52*0.06-MIN(50000,Q52)*0.03))</f>
        <v/>
      </c>
      <c r="U52" s="21">
        <f>IF(F52&lt;=450000,0,MAX(0,Q52*0.04-MIN(50000,Q52)*0.02))</f>
        <v/>
      </c>
      <c r="V52" s="21">
        <f>50000+MAX(0,G52-480000)</f>
        <v/>
      </c>
      <c r="W52" s="21">
        <f>P52-V52</f>
        <v/>
      </c>
      <c r="X52" s="21">
        <f>Q52-V52</f>
        <v/>
      </c>
      <c r="Y52" s="22">
        <f>IF(W52&lt;0,0.9,LOOKUP(W52,{0,1950001,3300001,6950001,9000001,18000001,40000001},{0.84895,0.7979,0.6958,0.66517,0.56307,0.4916,0.44055}))</f>
        <v/>
      </c>
      <c r="Z52" s="22">
        <f>IF(X52&lt;0,0.9,LOOKUP(X52,{0,1950001,3300001,6950001,9000001,18000001,40000001},{0.84895,0.7979,0.6958,0.66517,0.56307,0.4916,0.44055}))</f>
        <v/>
      </c>
      <c r="AA52" s="22">
        <f>IF(W52&lt;0,0,CHOOSE(MATCH(W52,{0,1950001,3300001,6950001,9000001},1),5.105/84.895,10.21/79.79,20.42/69.58,23.483/66.517,33.693/56.307))</f>
        <v/>
      </c>
      <c r="AB52" s="21">
        <f>IF(C52&lt;=2000,0,(MIN(C52,ROUNDDOWN(F52*0.3,0))-2000)*0.1)</f>
        <v/>
      </c>
      <c r="AC52" s="21">
        <f>IF(C52&lt;=2000,0,MIN((C52-2000)*Y52,(R52+S52)*0.2))</f>
        <v/>
      </c>
      <c r="AD52" s="21">
        <f>IF(C52&lt;=2000,0,MIN((C52-2000)*Z52,(T52+U52)*0.2))</f>
        <v/>
      </c>
      <c r="AE52" s="21">
        <f>AC52*AA52</f>
        <v/>
      </c>
      <c r="AF52" s="21">
        <f>ROUNDDOWN(R52,-2)+ROUNDDOWN(S52,-2)</f>
        <v/>
      </c>
      <c r="AG52" s="21">
        <f>ROUNDDOWN(MAX(0,R52-(AB52+AC52+AE52)*0.6),-2)+ROUNDDOWN(MAX(0,S52-(AB52+AC52+AE52)*0.4),-2)</f>
        <v/>
      </c>
      <c r="AH52" s="21">
        <f>ROUNDDOWN(MAX(0,T52-(AB52+AD52)*0.6),-2)+ROUNDDOWN(MAX(0,U52-(AB52+AD52)*0.4),-2)</f>
        <v/>
      </c>
      <c r="AI52" s="21">
        <f>ROUNDDOWN(T52,-2)+ROUNDDOWN(U52,-2)</f>
        <v/>
      </c>
      <c r="AJ52" s="21">
        <f>M52+AF52</f>
        <v/>
      </c>
      <c r="AK52" s="21">
        <f>M52+AG52</f>
        <v/>
      </c>
      <c r="AL52" s="21">
        <f>N52+AH52</f>
        <v/>
      </c>
      <c r="AM52" s="21">
        <f>O52+AI52</f>
        <v/>
      </c>
      <c r="AN52" s="21">
        <f>N52+AI52</f>
        <v/>
      </c>
      <c r="AO52" s="21">
        <f>ROUNDDOWN((R52+S52)*0.2/Y52+2000,0)</f>
        <v/>
      </c>
      <c r="AP52" s="21">
        <f>ROUNDDOWN((T52+U52)*0.2/Z52+2000,0)</f>
        <v/>
      </c>
      <c r="AQ52" s="21">
        <f>AL52-AK52</f>
        <v/>
      </c>
      <c r="AR52" s="21">
        <f>AM52-AK52</f>
        <v/>
      </c>
      <c r="AS52" s="21">
        <f>AM52-AL52</f>
        <v/>
      </c>
      <c r="AT52" s="21">
        <f>AK52+C52-AJ52</f>
        <v/>
      </c>
      <c r="AU52" s="21">
        <f>AL52+C52-AM52</f>
        <v/>
      </c>
      <c r="AV52" s="21">
        <f>AN52+C52-AM52</f>
        <v/>
      </c>
    </row>
    <row r="53">
      <c r="A53" t="inlineStr">
        <is>
          <t>医療費の境目</t>
        </is>
      </c>
      <c r="B53" s="21">
        <f>'3_医療費の境目'!$B$3</f>
        <v/>
      </c>
      <c r="C53" s="21">
        <f>IF('3_医療費の境目'!$B$4="",AO53,'3_医療費の境目'!$B$4)</f>
        <v/>
      </c>
      <c r="D53" s="21">
        <f>'3_医療費の境目'!D53</f>
        <v/>
      </c>
      <c r="E53" s="21">
        <f>ROUND(MIN(B53/12,650000)*12*0.0915+MIN(B53/12,1390000)*12*(0.0504+0)+B53*0.005,0)</f>
        <v/>
      </c>
      <c r="F53" s="21">
        <f>IF(B53&lt;741000,0,IF(B53&lt;2191000,B53-740000,IF(B53&lt;2193000,1451000,IF(B53&lt;2196000,1453000,IF(B53&lt;2200000,1456000,IF(B53&lt;3600000,ROUND(ROUNDDOWN(B53/4,-3)*2.8,0)-80000,IF(B53&lt;6600000,ROUND(ROUNDDOWN(B53/4,-3)*3.2,0)-440000,IF(B53&lt;8500000,ROUNDDOWN(B53*0.9,0)-1100000,B53-1950000))))))))</f>
        <v/>
      </c>
      <c r="G53" s="21">
        <f>IF(F53&gt;23500000,NA(),IF(F53&lt;=4890000,1040000,IF(F53&lt;=6550000,670000,620000)))</f>
        <v/>
      </c>
      <c r="H53" s="21">
        <f>IF(D53&lt;=0,0,MAX(0,MIN(2000000,D53-MIN(100000,ROUNDDOWN(F53*0.05,0)))))</f>
        <v/>
      </c>
      <c r="I53" s="21">
        <f>IF(C53&lt;=2000,0,MIN(C53,ROUNDDOWN(F53*0.4,0))-2000)</f>
        <v/>
      </c>
      <c r="J53" s="21">
        <f>MAX(0,ROUNDDOWN(F53-E53-G53,-3))</f>
        <v/>
      </c>
      <c r="K53" s="21">
        <f>MAX(0,ROUNDDOWN(F53-E53-G53-H53-I53,-3))</f>
        <v/>
      </c>
      <c r="L53" s="21">
        <f>MAX(0,ROUNDDOWN(F53-E53-G53-H53,-3))</f>
        <v/>
      </c>
      <c r="M53" s="21">
        <f>IF(J53&lt;=0,0,ROUNDDOWN((J53*LOOKUP(J53,{0,1950001,3300001,6950001,9000001,18000001,40000001},{0.05,0.1,0.2,0.23,0.33,0.4,0.45})-LOOKUP(J53,{0,1950001,3300001,6950001,9000001,18000001,40000001},{0,97500,427500,636000,1536000,2796000,4796000}))*1.021,-2))</f>
        <v/>
      </c>
      <c r="N53" s="21">
        <f>IF(K53&lt;=0,0,ROUNDDOWN((K53*LOOKUP(K53,{0,1950001,3300001,6950001,9000001,18000001,40000001},{0.05,0.1,0.2,0.23,0.33,0.4,0.45})-LOOKUP(K53,{0,1950001,3300001,6950001,9000001,18000001,40000001},{0,97500,427500,636000,1536000,2796000,4796000}))*1.021,-2))</f>
        <v/>
      </c>
      <c r="O53" s="21">
        <f>IF(L53&lt;=0,0,ROUNDDOWN((L53*LOOKUP(L53,{0,1950001,3300001,6950001,9000001,18000001,40000001},{0.05,0.1,0.2,0.23,0.33,0.4,0.45})-LOOKUP(L53,{0,1950001,3300001,6950001,9000001,18000001,40000001},{0,97500,427500,636000,1536000,2796000,4796000}))*1.021,-2))</f>
        <v/>
      </c>
      <c r="P53" s="21">
        <f>MAX(0,ROUNDDOWN(F53-E53-430000,-3))</f>
        <v/>
      </c>
      <c r="Q53" s="21">
        <f>MAX(0,ROUNDDOWN(F53-E53-430000-H53,-3))</f>
        <v/>
      </c>
      <c r="R53" s="21">
        <f>IF(F53&lt;=450000,0,MAX(0,P53*0.06-MIN(50000,P53)*0.03))</f>
        <v/>
      </c>
      <c r="S53" s="21">
        <f>IF(F53&lt;=450000,0,MAX(0,P53*0.04-MIN(50000,P53)*0.02))</f>
        <v/>
      </c>
      <c r="T53" s="21">
        <f>IF(F53&lt;=450000,0,MAX(0,Q53*0.06-MIN(50000,Q53)*0.03))</f>
        <v/>
      </c>
      <c r="U53" s="21">
        <f>IF(F53&lt;=450000,0,MAX(0,Q53*0.04-MIN(50000,Q53)*0.02))</f>
        <v/>
      </c>
      <c r="V53" s="21">
        <f>50000+MAX(0,G53-480000)</f>
        <v/>
      </c>
      <c r="W53" s="21">
        <f>P53-V53</f>
        <v/>
      </c>
      <c r="X53" s="21">
        <f>Q53-V53</f>
        <v/>
      </c>
      <c r="Y53" s="22">
        <f>IF(W53&lt;0,0.9,LOOKUP(W53,{0,1950001,3300001,6950001,9000001,18000001,40000001},{0.84895,0.7979,0.6958,0.66517,0.56307,0.4916,0.44055}))</f>
        <v/>
      </c>
      <c r="Z53" s="22">
        <f>IF(X53&lt;0,0.9,LOOKUP(X53,{0,1950001,3300001,6950001,9000001,18000001,40000001},{0.84895,0.7979,0.6958,0.66517,0.56307,0.4916,0.44055}))</f>
        <v/>
      </c>
      <c r="AA53" s="22">
        <f>IF(W53&lt;0,0,CHOOSE(MATCH(W53,{0,1950001,3300001,6950001,9000001},1),5.105/84.895,10.21/79.79,20.42/69.58,23.483/66.517,33.693/56.307))</f>
        <v/>
      </c>
      <c r="AB53" s="21">
        <f>IF(C53&lt;=2000,0,(MIN(C53,ROUNDDOWN(F53*0.3,0))-2000)*0.1)</f>
        <v/>
      </c>
      <c r="AC53" s="21">
        <f>IF(C53&lt;=2000,0,MIN((C53-2000)*Y53,(R53+S53)*0.2))</f>
        <v/>
      </c>
      <c r="AD53" s="21">
        <f>IF(C53&lt;=2000,0,MIN((C53-2000)*Z53,(T53+U53)*0.2))</f>
        <v/>
      </c>
      <c r="AE53" s="21">
        <f>AC53*AA53</f>
        <v/>
      </c>
      <c r="AF53" s="21">
        <f>ROUNDDOWN(R53,-2)+ROUNDDOWN(S53,-2)</f>
        <v/>
      </c>
      <c r="AG53" s="21">
        <f>ROUNDDOWN(MAX(0,R53-(AB53+AC53+AE53)*0.6),-2)+ROUNDDOWN(MAX(0,S53-(AB53+AC53+AE53)*0.4),-2)</f>
        <v/>
      </c>
      <c r="AH53" s="21">
        <f>ROUNDDOWN(MAX(0,T53-(AB53+AD53)*0.6),-2)+ROUNDDOWN(MAX(0,U53-(AB53+AD53)*0.4),-2)</f>
        <v/>
      </c>
      <c r="AI53" s="21">
        <f>ROUNDDOWN(T53,-2)+ROUNDDOWN(U53,-2)</f>
        <v/>
      </c>
      <c r="AJ53" s="21">
        <f>M53+AF53</f>
        <v/>
      </c>
      <c r="AK53" s="21">
        <f>M53+AG53</f>
        <v/>
      </c>
      <c r="AL53" s="21">
        <f>N53+AH53</f>
        <v/>
      </c>
      <c r="AM53" s="21">
        <f>O53+AI53</f>
        <v/>
      </c>
      <c r="AN53" s="21">
        <f>N53+AI53</f>
        <v/>
      </c>
      <c r="AO53" s="21">
        <f>ROUNDDOWN((R53+S53)*0.2/Y53+2000,0)</f>
        <v/>
      </c>
      <c r="AP53" s="21">
        <f>ROUNDDOWN((T53+U53)*0.2/Z53+2000,0)</f>
        <v/>
      </c>
      <c r="AQ53" s="21">
        <f>AL53-AK53</f>
        <v/>
      </c>
      <c r="AR53" s="21">
        <f>AM53-AK53</f>
        <v/>
      </c>
      <c r="AS53" s="21">
        <f>AM53-AL53</f>
        <v/>
      </c>
      <c r="AT53" s="21">
        <f>AK53+C53-AJ53</f>
        <v/>
      </c>
      <c r="AU53" s="21">
        <f>AL53+C53-AM53</f>
        <v/>
      </c>
      <c r="AV53" s="21">
        <f>AN53+C53-AM53</f>
        <v/>
      </c>
    </row>
    <row r="54">
      <c r="A54" t="inlineStr">
        <is>
          <t>医療費の境目</t>
        </is>
      </c>
      <c r="B54" s="21">
        <f>'3_医療費の境目'!$B$3</f>
        <v/>
      </c>
      <c r="C54" s="21">
        <f>IF('3_医療費の境目'!$B$4="",AO54,'3_医療費の境目'!$B$4)</f>
        <v/>
      </c>
      <c r="D54" s="21">
        <f>'3_医療費の境目'!D54</f>
        <v/>
      </c>
      <c r="E54" s="21">
        <f>ROUND(MIN(B54/12,650000)*12*0.0915+MIN(B54/12,1390000)*12*(0.0504+0)+B54*0.005,0)</f>
        <v/>
      </c>
      <c r="F54" s="21">
        <f>IF(B54&lt;741000,0,IF(B54&lt;2191000,B54-740000,IF(B54&lt;2193000,1451000,IF(B54&lt;2196000,1453000,IF(B54&lt;2200000,1456000,IF(B54&lt;3600000,ROUND(ROUNDDOWN(B54/4,-3)*2.8,0)-80000,IF(B54&lt;6600000,ROUND(ROUNDDOWN(B54/4,-3)*3.2,0)-440000,IF(B54&lt;8500000,ROUNDDOWN(B54*0.9,0)-1100000,B54-1950000))))))))</f>
        <v/>
      </c>
      <c r="G54" s="21">
        <f>IF(F54&gt;23500000,NA(),IF(F54&lt;=4890000,1040000,IF(F54&lt;=6550000,670000,620000)))</f>
        <v/>
      </c>
      <c r="H54" s="21">
        <f>IF(D54&lt;=0,0,MAX(0,MIN(2000000,D54-MIN(100000,ROUNDDOWN(F54*0.05,0)))))</f>
        <v/>
      </c>
      <c r="I54" s="21">
        <f>IF(C54&lt;=2000,0,MIN(C54,ROUNDDOWN(F54*0.4,0))-2000)</f>
        <v/>
      </c>
      <c r="J54" s="21">
        <f>MAX(0,ROUNDDOWN(F54-E54-G54,-3))</f>
        <v/>
      </c>
      <c r="K54" s="21">
        <f>MAX(0,ROUNDDOWN(F54-E54-G54-H54-I54,-3))</f>
        <v/>
      </c>
      <c r="L54" s="21">
        <f>MAX(0,ROUNDDOWN(F54-E54-G54-H54,-3))</f>
        <v/>
      </c>
      <c r="M54" s="21">
        <f>IF(J54&lt;=0,0,ROUNDDOWN((J54*LOOKUP(J54,{0,1950001,3300001,6950001,9000001,18000001,40000001},{0.05,0.1,0.2,0.23,0.33,0.4,0.45})-LOOKUP(J54,{0,1950001,3300001,6950001,9000001,18000001,40000001},{0,97500,427500,636000,1536000,2796000,4796000}))*1.021,-2))</f>
        <v/>
      </c>
      <c r="N54" s="21">
        <f>IF(K54&lt;=0,0,ROUNDDOWN((K54*LOOKUP(K54,{0,1950001,3300001,6950001,9000001,18000001,40000001},{0.05,0.1,0.2,0.23,0.33,0.4,0.45})-LOOKUP(K54,{0,1950001,3300001,6950001,9000001,18000001,40000001},{0,97500,427500,636000,1536000,2796000,4796000}))*1.021,-2))</f>
        <v/>
      </c>
      <c r="O54" s="21">
        <f>IF(L54&lt;=0,0,ROUNDDOWN((L54*LOOKUP(L54,{0,1950001,3300001,6950001,9000001,18000001,40000001},{0.05,0.1,0.2,0.23,0.33,0.4,0.45})-LOOKUP(L54,{0,1950001,3300001,6950001,9000001,18000001,40000001},{0,97500,427500,636000,1536000,2796000,4796000}))*1.021,-2))</f>
        <v/>
      </c>
      <c r="P54" s="21">
        <f>MAX(0,ROUNDDOWN(F54-E54-430000,-3))</f>
        <v/>
      </c>
      <c r="Q54" s="21">
        <f>MAX(0,ROUNDDOWN(F54-E54-430000-H54,-3))</f>
        <v/>
      </c>
      <c r="R54" s="21">
        <f>IF(F54&lt;=450000,0,MAX(0,P54*0.06-MIN(50000,P54)*0.03))</f>
        <v/>
      </c>
      <c r="S54" s="21">
        <f>IF(F54&lt;=450000,0,MAX(0,P54*0.04-MIN(50000,P54)*0.02))</f>
        <v/>
      </c>
      <c r="T54" s="21">
        <f>IF(F54&lt;=450000,0,MAX(0,Q54*0.06-MIN(50000,Q54)*0.03))</f>
        <v/>
      </c>
      <c r="U54" s="21">
        <f>IF(F54&lt;=450000,0,MAX(0,Q54*0.04-MIN(50000,Q54)*0.02))</f>
        <v/>
      </c>
      <c r="V54" s="21">
        <f>50000+MAX(0,G54-480000)</f>
        <v/>
      </c>
      <c r="W54" s="21">
        <f>P54-V54</f>
        <v/>
      </c>
      <c r="X54" s="21">
        <f>Q54-V54</f>
        <v/>
      </c>
      <c r="Y54" s="22">
        <f>IF(W54&lt;0,0.9,LOOKUP(W54,{0,1950001,3300001,6950001,9000001,18000001,40000001},{0.84895,0.7979,0.6958,0.66517,0.56307,0.4916,0.44055}))</f>
        <v/>
      </c>
      <c r="Z54" s="22">
        <f>IF(X54&lt;0,0.9,LOOKUP(X54,{0,1950001,3300001,6950001,9000001,18000001,40000001},{0.84895,0.7979,0.6958,0.66517,0.56307,0.4916,0.44055}))</f>
        <v/>
      </c>
      <c r="AA54" s="22">
        <f>IF(W54&lt;0,0,CHOOSE(MATCH(W54,{0,1950001,3300001,6950001,9000001},1),5.105/84.895,10.21/79.79,20.42/69.58,23.483/66.517,33.693/56.307))</f>
        <v/>
      </c>
      <c r="AB54" s="21">
        <f>IF(C54&lt;=2000,0,(MIN(C54,ROUNDDOWN(F54*0.3,0))-2000)*0.1)</f>
        <v/>
      </c>
      <c r="AC54" s="21">
        <f>IF(C54&lt;=2000,0,MIN((C54-2000)*Y54,(R54+S54)*0.2))</f>
        <v/>
      </c>
      <c r="AD54" s="21">
        <f>IF(C54&lt;=2000,0,MIN((C54-2000)*Z54,(T54+U54)*0.2))</f>
        <v/>
      </c>
      <c r="AE54" s="21">
        <f>AC54*AA54</f>
        <v/>
      </c>
      <c r="AF54" s="21">
        <f>ROUNDDOWN(R54,-2)+ROUNDDOWN(S54,-2)</f>
        <v/>
      </c>
      <c r="AG54" s="21">
        <f>ROUNDDOWN(MAX(0,R54-(AB54+AC54+AE54)*0.6),-2)+ROUNDDOWN(MAX(0,S54-(AB54+AC54+AE54)*0.4),-2)</f>
        <v/>
      </c>
      <c r="AH54" s="21">
        <f>ROUNDDOWN(MAX(0,T54-(AB54+AD54)*0.6),-2)+ROUNDDOWN(MAX(0,U54-(AB54+AD54)*0.4),-2)</f>
        <v/>
      </c>
      <c r="AI54" s="21">
        <f>ROUNDDOWN(T54,-2)+ROUNDDOWN(U54,-2)</f>
        <v/>
      </c>
      <c r="AJ54" s="21">
        <f>M54+AF54</f>
        <v/>
      </c>
      <c r="AK54" s="21">
        <f>M54+AG54</f>
        <v/>
      </c>
      <c r="AL54" s="21">
        <f>N54+AH54</f>
        <v/>
      </c>
      <c r="AM54" s="21">
        <f>O54+AI54</f>
        <v/>
      </c>
      <c r="AN54" s="21">
        <f>N54+AI54</f>
        <v/>
      </c>
      <c r="AO54" s="21">
        <f>ROUNDDOWN((R54+S54)*0.2/Y54+2000,0)</f>
        <v/>
      </c>
      <c r="AP54" s="21">
        <f>ROUNDDOWN((T54+U54)*0.2/Z54+2000,0)</f>
        <v/>
      </c>
      <c r="AQ54" s="21">
        <f>AL54-AK54</f>
        <v/>
      </c>
      <c r="AR54" s="21">
        <f>AM54-AK54</f>
        <v/>
      </c>
      <c r="AS54" s="21">
        <f>AM54-AL54</f>
        <v/>
      </c>
      <c r="AT54" s="21">
        <f>AK54+C54-AJ54</f>
        <v/>
      </c>
      <c r="AU54" s="21">
        <f>AL54+C54-AM54</f>
        <v/>
      </c>
      <c r="AV54" s="21">
        <f>AN54+C54-AM54</f>
        <v/>
      </c>
    </row>
    <row r="55">
      <c r="A55" t="inlineStr">
        <is>
          <t>医療費の境目</t>
        </is>
      </c>
      <c r="B55" s="21">
        <f>'3_医療費の境目'!$B$3</f>
        <v/>
      </c>
      <c r="C55" s="21">
        <f>IF('3_医療費の境目'!$B$4="",AO55,'3_医療費の境目'!$B$4)</f>
        <v/>
      </c>
      <c r="D55" s="21">
        <f>'3_医療費の境目'!D55</f>
        <v/>
      </c>
      <c r="E55" s="21">
        <f>ROUND(MIN(B55/12,650000)*12*0.0915+MIN(B55/12,1390000)*12*(0.0504+0)+B55*0.005,0)</f>
        <v/>
      </c>
      <c r="F55" s="21">
        <f>IF(B55&lt;741000,0,IF(B55&lt;2191000,B55-740000,IF(B55&lt;2193000,1451000,IF(B55&lt;2196000,1453000,IF(B55&lt;2200000,1456000,IF(B55&lt;3600000,ROUND(ROUNDDOWN(B55/4,-3)*2.8,0)-80000,IF(B55&lt;6600000,ROUND(ROUNDDOWN(B55/4,-3)*3.2,0)-440000,IF(B55&lt;8500000,ROUNDDOWN(B55*0.9,0)-1100000,B55-1950000))))))))</f>
        <v/>
      </c>
      <c r="G55" s="21">
        <f>IF(F55&gt;23500000,NA(),IF(F55&lt;=4890000,1040000,IF(F55&lt;=6550000,670000,620000)))</f>
        <v/>
      </c>
      <c r="H55" s="21">
        <f>IF(D55&lt;=0,0,MAX(0,MIN(2000000,D55-MIN(100000,ROUNDDOWN(F55*0.05,0)))))</f>
        <v/>
      </c>
      <c r="I55" s="21">
        <f>IF(C55&lt;=2000,0,MIN(C55,ROUNDDOWN(F55*0.4,0))-2000)</f>
        <v/>
      </c>
      <c r="J55" s="21">
        <f>MAX(0,ROUNDDOWN(F55-E55-G55,-3))</f>
        <v/>
      </c>
      <c r="K55" s="21">
        <f>MAX(0,ROUNDDOWN(F55-E55-G55-H55-I55,-3))</f>
        <v/>
      </c>
      <c r="L55" s="21">
        <f>MAX(0,ROUNDDOWN(F55-E55-G55-H55,-3))</f>
        <v/>
      </c>
      <c r="M55" s="21">
        <f>IF(J55&lt;=0,0,ROUNDDOWN((J55*LOOKUP(J55,{0,1950001,3300001,6950001,9000001,18000001,40000001},{0.05,0.1,0.2,0.23,0.33,0.4,0.45})-LOOKUP(J55,{0,1950001,3300001,6950001,9000001,18000001,40000001},{0,97500,427500,636000,1536000,2796000,4796000}))*1.021,-2))</f>
        <v/>
      </c>
      <c r="N55" s="21">
        <f>IF(K55&lt;=0,0,ROUNDDOWN((K55*LOOKUP(K55,{0,1950001,3300001,6950001,9000001,18000001,40000001},{0.05,0.1,0.2,0.23,0.33,0.4,0.45})-LOOKUP(K55,{0,1950001,3300001,6950001,9000001,18000001,40000001},{0,97500,427500,636000,1536000,2796000,4796000}))*1.021,-2))</f>
        <v/>
      </c>
      <c r="O55" s="21">
        <f>IF(L55&lt;=0,0,ROUNDDOWN((L55*LOOKUP(L55,{0,1950001,3300001,6950001,9000001,18000001,40000001},{0.05,0.1,0.2,0.23,0.33,0.4,0.45})-LOOKUP(L55,{0,1950001,3300001,6950001,9000001,18000001,40000001},{0,97500,427500,636000,1536000,2796000,4796000}))*1.021,-2))</f>
        <v/>
      </c>
      <c r="P55" s="21">
        <f>MAX(0,ROUNDDOWN(F55-E55-430000,-3))</f>
        <v/>
      </c>
      <c r="Q55" s="21">
        <f>MAX(0,ROUNDDOWN(F55-E55-430000-H55,-3))</f>
        <v/>
      </c>
      <c r="R55" s="21">
        <f>IF(F55&lt;=450000,0,MAX(0,P55*0.06-MIN(50000,P55)*0.03))</f>
        <v/>
      </c>
      <c r="S55" s="21">
        <f>IF(F55&lt;=450000,0,MAX(0,P55*0.04-MIN(50000,P55)*0.02))</f>
        <v/>
      </c>
      <c r="T55" s="21">
        <f>IF(F55&lt;=450000,0,MAX(0,Q55*0.06-MIN(50000,Q55)*0.03))</f>
        <v/>
      </c>
      <c r="U55" s="21">
        <f>IF(F55&lt;=450000,0,MAX(0,Q55*0.04-MIN(50000,Q55)*0.02))</f>
        <v/>
      </c>
      <c r="V55" s="21">
        <f>50000+MAX(0,G55-480000)</f>
        <v/>
      </c>
      <c r="W55" s="21">
        <f>P55-V55</f>
        <v/>
      </c>
      <c r="X55" s="21">
        <f>Q55-V55</f>
        <v/>
      </c>
      <c r="Y55" s="22">
        <f>IF(W55&lt;0,0.9,LOOKUP(W55,{0,1950001,3300001,6950001,9000001,18000001,40000001},{0.84895,0.7979,0.6958,0.66517,0.56307,0.4916,0.44055}))</f>
        <v/>
      </c>
      <c r="Z55" s="22">
        <f>IF(X55&lt;0,0.9,LOOKUP(X55,{0,1950001,3300001,6950001,9000001,18000001,40000001},{0.84895,0.7979,0.6958,0.66517,0.56307,0.4916,0.44055}))</f>
        <v/>
      </c>
      <c r="AA55" s="22">
        <f>IF(W55&lt;0,0,CHOOSE(MATCH(W55,{0,1950001,3300001,6950001,9000001},1),5.105/84.895,10.21/79.79,20.42/69.58,23.483/66.517,33.693/56.307))</f>
        <v/>
      </c>
      <c r="AB55" s="21">
        <f>IF(C55&lt;=2000,0,(MIN(C55,ROUNDDOWN(F55*0.3,0))-2000)*0.1)</f>
        <v/>
      </c>
      <c r="AC55" s="21">
        <f>IF(C55&lt;=2000,0,MIN((C55-2000)*Y55,(R55+S55)*0.2))</f>
        <v/>
      </c>
      <c r="AD55" s="21">
        <f>IF(C55&lt;=2000,0,MIN((C55-2000)*Z55,(T55+U55)*0.2))</f>
        <v/>
      </c>
      <c r="AE55" s="21">
        <f>AC55*AA55</f>
        <v/>
      </c>
      <c r="AF55" s="21">
        <f>ROUNDDOWN(R55,-2)+ROUNDDOWN(S55,-2)</f>
        <v/>
      </c>
      <c r="AG55" s="21">
        <f>ROUNDDOWN(MAX(0,R55-(AB55+AC55+AE55)*0.6),-2)+ROUNDDOWN(MAX(0,S55-(AB55+AC55+AE55)*0.4),-2)</f>
        <v/>
      </c>
      <c r="AH55" s="21">
        <f>ROUNDDOWN(MAX(0,T55-(AB55+AD55)*0.6),-2)+ROUNDDOWN(MAX(0,U55-(AB55+AD55)*0.4),-2)</f>
        <v/>
      </c>
      <c r="AI55" s="21">
        <f>ROUNDDOWN(T55,-2)+ROUNDDOWN(U55,-2)</f>
        <v/>
      </c>
      <c r="AJ55" s="21">
        <f>M55+AF55</f>
        <v/>
      </c>
      <c r="AK55" s="21">
        <f>M55+AG55</f>
        <v/>
      </c>
      <c r="AL55" s="21">
        <f>N55+AH55</f>
        <v/>
      </c>
      <c r="AM55" s="21">
        <f>O55+AI55</f>
        <v/>
      </c>
      <c r="AN55" s="21">
        <f>N55+AI55</f>
        <v/>
      </c>
      <c r="AO55" s="21">
        <f>ROUNDDOWN((R55+S55)*0.2/Y55+2000,0)</f>
        <v/>
      </c>
      <c r="AP55" s="21">
        <f>ROUNDDOWN((T55+U55)*0.2/Z55+2000,0)</f>
        <v/>
      </c>
      <c r="AQ55" s="21">
        <f>AL55-AK55</f>
        <v/>
      </c>
      <c r="AR55" s="21">
        <f>AM55-AK55</f>
        <v/>
      </c>
      <c r="AS55" s="21">
        <f>AM55-AL55</f>
        <v/>
      </c>
      <c r="AT55" s="21">
        <f>AK55+C55-AJ55</f>
        <v/>
      </c>
      <c r="AU55" s="21">
        <f>AL55+C55-AM55</f>
        <v/>
      </c>
      <c r="AV55" s="21">
        <f>AN55+C55-AM55</f>
        <v/>
      </c>
    </row>
    <row r="56">
      <c r="A56" t="inlineStr">
        <is>
          <t>医療費の境目</t>
        </is>
      </c>
      <c r="B56" s="21">
        <f>'3_医療費の境目'!$B$3</f>
        <v/>
      </c>
      <c r="C56" s="21">
        <f>IF('3_医療費の境目'!$B$4="",AO56,'3_医療費の境目'!$B$4)</f>
        <v/>
      </c>
      <c r="D56" s="21">
        <f>'3_医療費の境目'!D56</f>
        <v/>
      </c>
      <c r="E56" s="21">
        <f>ROUND(MIN(B56/12,650000)*12*0.0915+MIN(B56/12,1390000)*12*(0.0504+0)+B56*0.005,0)</f>
        <v/>
      </c>
      <c r="F56" s="21">
        <f>IF(B56&lt;741000,0,IF(B56&lt;2191000,B56-740000,IF(B56&lt;2193000,1451000,IF(B56&lt;2196000,1453000,IF(B56&lt;2200000,1456000,IF(B56&lt;3600000,ROUND(ROUNDDOWN(B56/4,-3)*2.8,0)-80000,IF(B56&lt;6600000,ROUND(ROUNDDOWN(B56/4,-3)*3.2,0)-440000,IF(B56&lt;8500000,ROUNDDOWN(B56*0.9,0)-1100000,B56-1950000))))))))</f>
        <v/>
      </c>
      <c r="G56" s="21">
        <f>IF(F56&gt;23500000,NA(),IF(F56&lt;=4890000,1040000,IF(F56&lt;=6550000,670000,620000)))</f>
        <v/>
      </c>
      <c r="H56" s="21">
        <f>IF(D56&lt;=0,0,MAX(0,MIN(2000000,D56-MIN(100000,ROUNDDOWN(F56*0.05,0)))))</f>
        <v/>
      </c>
      <c r="I56" s="21">
        <f>IF(C56&lt;=2000,0,MIN(C56,ROUNDDOWN(F56*0.4,0))-2000)</f>
        <v/>
      </c>
      <c r="J56" s="21">
        <f>MAX(0,ROUNDDOWN(F56-E56-G56,-3))</f>
        <v/>
      </c>
      <c r="K56" s="21">
        <f>MAX(0,ROUNDDOWN(F56-E56-G56-H56-I56,-3))</f>
        <v/>
      </c>
      <c r="L56" s="21">
        <f>MAX(0,ROUNDDOWN(F56-E56-G56-H56,-3))</f>
        <v/>
      </c>
      <c r="M56" s="21">
        <f>IF(J56&lt;=0,0,ROUNDDOWN((J56*LOOKUP(J56,{0,1950001,3300001,6950001,9000001,18000001,40000001},{0.05,0.1,0.2,0.23,0.33,0.4,0.45})-LOOKUP(J56,{0,1950001,3300001,6950001,9000001,18000001,40000001},{0,97500,427500,636000,1536000,2796000,4796000}))*1.021,-2))</f>
        <v/>
      </c>
      <c r="N56" s="21">
        <f>IF(K56&lt;=0,0,ROUNDDOWN((K56*LOOKUP(K56,{0,1950001,3300001,6950001,9000001,18000001,40000001},{0.05,0.1,0.2,0.23,0.33,0.4,0.45})-LOOKUP(K56,{0,1950001,3300001,6950001,9000001,18000001,40000001},{0,97500,427500,636000,1536000,2796000,4796000}))*1.021,-2))</f>
        <v/>
      </c>
      <c r="O56" s="21">
        <f>IF(L56&lt;=0,0,ROUNDDOWN((L56*LOOKUP(L56,{0,1950001,3300001,6950001,9000001,18000001,40000001},{0.05,0.1,0.2,0.23,0.33,0.4,0.45})-LOOKUP(L56,{0,1950001,3300001,6950001,9000001,18000001,40000001},{0,97500,427500,636000,1536000,2796000,4796000}))*1.021,-2))</f>
        <v/>
      </c>
      <c r="P56" s="21">
        <f>MAX(0,ROUNDDOWN(F56-E56-430000,-3))</f>
        <v/>
      </c>
      <c r="Q56" s="21">
        <f>MAX(0,ROUNDDOWN(F56-E56-430000-H56,-3))</f>
        <v/>
      </c>
      <c r="R56" s="21">
        <f>IF(F56&lt;=450000,0,MAX(0,P56*0.06-MIN(50000,P56)*0.03))</f>
        <v/>
      </c>
      <c r="S56" s="21">
        <f>IF(F56&lt;=450000,0,MAX(0,P56*0.04-MIN(50000,P56)*0.02))</f>
        <v/>
      </c>
      <c r="T56" s="21">
        <f>IF(F56&lt;=450000,0,MAX(0,Q56*0.06-MIN(50000,Q56)*0.03))</f>
        <v/>
      </c>
      <c r="U56" s="21">
        <f>IF(F56&lt;=450000,0,MAX(0,Q56*0.04-MIN(50000,Q56)*0.02))</f>
        <v/>
      </c>
      <c r="V56" s="21">
        <f>50000+MAX(0,G56-480000)</f>
        <v/>
      </c>
      <c r="W56" s="21">
        <f>P56-V56</f>
        <v/>
      </c>
      <c r="X56" s="21">
        <f>Q56-V56</f>
        <v/>
      </c>
      <c r="Y56" s="22">
        <f>IF(W56&lt;0,0.9,LOOKUP(W56,{0,1950001,3300001,6950001,9000001,18000001,40000001},{0.84895,0.7979,0.6958,0.66517,0.56307,0.4916,0.44055}))</f>
        <v/>
      </c>
      <c r="Z56" s="22">
        <f>IF(X56&lt;0,0.9,LOOKUP(X56,{0,1950001,3300001,6950001,9000001,18000001,40000001},{0.84895,0.7979,0.6958,0.66517,0.56307,0.4916,0.44055}))</f>
        <v/>
      </c>
      <c r="AA56" s="22">
        <f>IF(W56&lt;0,0,CHOOSE(MATCH(W56,{0,1950001,3300001,6950001,9000001},1),5.105/84.895,10.21/79.79,20.42/69.58,23.483/66.517,33.693/56.307))</f>
        <v/>
      </c>
      <c r="AB56" s="21">
        <f>IF(C56&lt;=2000,0,(MIN(C56,ROUNDDOWN(F56*0.3,0))-2000)*0.1)</f>
        <v/>
      </c>
      <c r="AC56" s="21">
        <f>IF(C56&lt;=2000,0,MIN((C56-2000)*Y56,(R56+S56)*0.2))</f>
        <v/>
      </c>
      <c r="AD56" s="21">
        <f>IF(C56&lt;=2000,0,MIN((C56-2000)*Z56,(T56+U56)*0.2))</f>
        <v/>
      </c>
      <c r="AE56" s="21">
        <f>AC56*AA56</f>
        <v/>
      </c>
      <c r="AF56" s="21">
        <f>ROUNDDOWN(R56,-2)+ROUNDDOWN(S56,-2)</f>
        <v/>
      </c>
      <c r="AG56" s="21">
        <f>ROUNDDOWN(MAX(0,R56-(AB56+AC56+AE56)*0.6),-2)+ROUNDDOWN(MAX(0,S56-(AB56+AC56+AE56)*0.4),-2)</f>
        <v/>
      </c>
      <c r="AH56" s="21">
        <f>ROUNDDOWN(MAX(0,T56-(AB56+AD56)*0.6),-2)+ROUNDDOWN(MAX(0,U56-(AB56+AD56)*0.4),-2)</f>
        <v/>
      </c>
      <c r="AI56" s="21">
        <f>ROUNDDOWN(T56,-2)+ROUNDDOWN(U56,-2)</f>
        <v/>
      </c>
      <c r="AJ56" s="21">
        <f>M56+AF56</f>
        <v/>
      </c>
      <c r="AK56" s="21">
        <f>M56+AG56</f>
        <v/>
      </c>
      <c r="AL56" s="21">
        <f>N56+AH56</f>
        <v/>
      </c>
      <c r="AM56" s="21">
        <f>O56+AI56</f>
        <v/>
      </c>
      <c r="AN56" s="21">
        <f>N56+AI56</f>
        <v/>
      </c>
      <c r="AO56" s="21">
        <f>ROUNDDOWN((R56+S56)*0.2/Y56+2000,0)</f>
        <v/>
      </c>
      <c r="AP56" s="21">
        <f>ROUNDDOWN((T56+U56)*0.2/Z56+2000,0)</f>
        <v/>
      </c>
      <c r="AQ56" s="21">
        <f>AL56-AK56</f>
        <v/>
      </c>
      <c r="AR56" s="21">
        <f>AM56-AK56</f>
        <v/>
      </c>
      <c r="AS56" s="21">
        <f>AM56-AL56</f>
        <v/>
      </c>
      <c r="AT56" s="21">
        <f>AK56+C56-AJ56</f>
        <v/>
      </c>
      <c r="AU56" s="21">
        <f>AL56+C56-AM56</f>
        <v/>
      </c>
      <c r="AV56" s="21">
        <f>AN56+C56-AM56</f>
        <v/>
      </c>
    </row>
    <row r="57">
      <c r="A57" t="inlineStr">
        <is>
          <t>医療費の境目</t>
        </is>
      </c>
      <c r="B57" s="21">
        <f>'3_医療費の境目'!$B$3</f>
        <v/>
      </c>
      <c r="C57" s="21">
        <f>IF('3_医療費の境目'!$B$4="",AO57,'3_医療費の境目'!$B$4)</f>
        <v/>
      </c>
      <c r="D57" s="21">
        <f>'3_医療費の境目'!D57</f>
        <v/>
      </c>
      <c r="E57" s="21">
        <f>ROUND(MIN(B57/12,650000)*12*0.0915+MIN(B57/12,1390000)*12*(0.0504+0)+B57*0.005,0)</f>
        <v/>
      </c>
      <c r="F57" s="21">
        <f>IF(B57&lt;741000,0,IF(B57&lt;2191000,B57-740000,IF(B57&lt;2193000,1451000,IF(B57&lt;2196000,1453000,IF(B57&lt;2200000,1456000,IF(B57&lt;3600000,ROUND(ROUNDDOWN(B57/4,-3)*2.8,0)-80000,IF(B57&lt;6600000,ROUND(ROUNDDOWN(B57/4,-3)*3.2,0)-440000,IF(B57&lt;8500000,ROUNDDOWN(B57*0.9,0)-1100000,B57-1950000))))))))</f>
        <v/>
      </c>
      <c r="G57" s="21">
        <f>IF(F57&gt;23500000,NA(),IF(F57&lt;=4890000,1040000,IF(F57&lt;=6550000,670000,620000)))</f>
        <v/>
      </c>
      <c r="H57" s="21">
        <f>IF(D57&lt;=0,0,MAX(0,MIN(2000000,D57-MIN(100000,ROUNDDOWN(F57*0.05,0)))))</f>
        <v/>
      </c>
      <c r="I57" s="21">
        <f>IF(C57&lt;=2000,0,MIN(C57,ROUNDDOWN(F57*0.4,0))-2000)</f>
        <v/>
      </c>
      <c r="J57" s="21">
        <f>MAX(0,ROUNDDOWN(F57-E57-G57,-3))</f>
        <v/>
      </c>
      <c r="K57" s="21">
        <f>MAX(0,ROUNDDOWN(F57-E57-G57-H57-I57,-3))</f>
        <v/>
      </c>
      <c r="L57" s="21">
        <f>MAX(0,ROUNDDOWN(F57-E57-G57-H57,-3))</f>
        <v/>
      </c>
      <c r="M57" s="21">
        <f>IF(J57&lt;=0,0,ROUNDDOWN((J57*LOOKUP(J57,{0,1950001,3300001,6950001,9000001,18000001,40000001},{0.05,0.1,0.2,0.23,0.33,0.4,0.45})-LOOKUP(J57,{0,1950001,3300001,6950001,9000001,18000001,40000001},{0,97500,427500,636000,1536000,2796000,4796000}))*1.021,-2))</f>
        <v/>
      </c>
      <c r="N57" s="21">
        <f>IF(K57&lt;=0,0,ROUNDDOWN((K57*LOOKUP(K57,{0,1950001,3300001,6950001,9000001,18000001,40000001},{0.05,0.1,0.2,0.23,0.33,0.4,0.45})-LOOKUP(K57,{0,1950001,3300001,6950001,9000001,18000001,40000001},{0,97500,427500,636000,1536000,2796000,4796000}))*1.021,-2))</f>
        <v/>
      </c>
      <c r="O57" s="21">
        <f>IF(L57&lt;=0,0,ROUNDDOWN((L57*LOOKUP(L57,{0,1950001,3300001,6950001,9000001,18000001,40000001},{0.05,0.1,0.2,0.23,0.33,0.4,0.45})-LOOKUP(L57,{0,1950001,3300001,6950001,9000001,18000001,40000001},{0,97500,427500,636000,1536000,2796000,4796000}))*1.021,-2))</f>
        <v/>
      </c>
      <c r="P57" s="21">
        <f>MAX(0,ROUNDDOWN(F57-E57-430000,-3))</f>
        <v/>
      </c>
      <c r="Q57" s="21">
        <f>MAX(0,ROUNDDOWN(F57-E57-430000-H57,-3))</f>
        <v/>
      </c>
      <c r="R57" s="21">
        <f>IF(F57&lt;=450000,0,MAX(0,P57*0.06-MIN(50000,P57)*0.03))</f>
        <v/>
      </c>
      <c r="S57" s="21">
        <f>IF(F57&lt;=450000,0,MAX(0,P57*0.04-MIN(50000,P57)*0.02))</f>
        <v/>
      </c>
      <c r="T57" s="21">
        <f>IF(F57&lt;=450000,0,MAX(0,Q57*0.06-MIN(50000,Q57)*0.03))</f>
        <v/>
      </c>
      <c r="U57" s="21">
        <f>IF(F57&lt;=450000,0,MAX(0,Q57*0.04-MIN(50000,Q57)*0.02))</f>
        <v/>
      </c>
      <c r="V57" s="21">
        <f>50000+MAX(0,G57-480000)</f>
        <v/>
      </c>
      <c r="W57" s="21">
        <f>P57-V57</f>
        <v/>
      </c>
      <c r="X57" s="21">
        <f>Q57-V57</f>
        <v/>
      </c>
      <c r="Y57" s="22">
        <f>IF(W57&lt;0,0.9,LOOKUP(W57,{0,1950001,3300001,6950001,9000001,18000001,40000001},{0.84895,0.7979,0.6958,0.66517,0.56307,0.4916,0.44055}))</f>
        <v/>
      </c>
      <c r="Z57" s="22">
        <f>IF(X57&lt;0,0.9,LOOKUP(X57,{0,1950001,3300001,6950001,9000001,18000001,40000001},{0.84895,0.7979,0.6958,0.66517,0.56307,0.4916,0.44055}))</f>
        <v/>
      </c>
      <c r="AA57" s="22">
        <f>IF(W57&lt;0,0,CHOOSE(MATCH(W57,{0,1950001,3300001,6950001,9000001},1),5.105/84.895,10.21/79.79,20.42/69.58,23.483/66.517,33.693/56.307))</f>
        <v/>
      </c>
      <c r="AB57" s="21">
        <f>IF(C57&lt;=2000,0,(MIN(C57,ROUNDDOWN(F57*0.3,0))-2000)*0.1)</f>
        <v/>
      </c>
      <c r="AC57" s="21">
        <f>IF(C57&lt;=2000,0,MIN((C57-2000)*Y57,(R57+S57)*0.2))</f>
        <v/>
      </c>
      <c r="AD57" s="21">
        <f>IF(C57&lt;=2000,0,MIN((C57-2000)*Z57,(T57+U57)*0.2))</f>
        <v/>
      </c>
      <c r="AE57" s="21">
        <f>AC57*AA57</f>
        <v/>
      </c>
      <c r="AF57" s="21">
        <f>ROUNDDOWN(R57,-2)+ROUNDDOWN(S57,-2)</f>
        <v/>
      </c>
      <c r="AG57" s="21">
        <f>ROUNDDOWN(MAX(0,R57-(AB57+AC57+AE57)*0.6),-2)+ROUNDDOWN(MAX(0,S57-(AB57+AC57+AE57)*0.4),-2)</f>
        <v/>
      </c>
      <c r="AH57" s="21">
        <f>ROUNDDOWN(MAX(0,T57-(AB57+AD57)*0.6),-2)+ROUNDDOWN(MAX(0,U57-(AB57+AD57)*0.4),-2)</f>
        <v/>
      </c>
      <c r="AI57" s="21">
        <f>ROUNDDOWN(T57,-2)+ROUNDDOWN(U57,-2)</f>
        <v/>
      </c>
      <c r="AJ57" s="21">
        <f>M57+AF57</f>
        <v/>
      </c>
      <c r="AK57" s="21">
        <f>M57+AG57</f>
        <v/>
      </c>
      <c r="AL57" s="21">
        <f>N57+AH57</f>
        <v/>
      </c>
      <c r="AM57" s="21">
        <f>O57+AI57</f>
        <v/>
      </c>
      <c r="AN57" s="21">
        <f>N57+AI57</f>
        <v/>
      </c>
      <c r="AO57" s="21">
        <f>ROUNDDOWN((R57+S57)*0.2/Y57+2000,0)</f>
        <v/>
      </c>
      <c r="AP57" s="21">
        <f>ROUNDDOWN((T57+U57)*0.2/Z57+2000,0)</f>
        <v/>
      </c>
      <c r="AQ57" s="21">
        <f>AL57-AK57</f>
        <v/>
      </c>
      <c r="AR57" s="21">
        <f>AM57-AK57</f>
        <v/>
      </c>
      <c r="AS57" s="21">
        <f>AM57-AL57</f>
        <v/>
      </c>
      <c r="AT57" s="21">
        <f>AK57+C57-AJ57</f>
        <v/>
      </c>
      <c r="AU57" s="21">
        <f>AL57+C57-AM57</f>
        <v/>
      </c>
      <c r="AV57" s="21">
        <f>AN57+C57-AM57</f>
        <v/>
      </c>
    </row>
    <row r="58">
      <c r="A58" t="inlineStr">
        <is>
          <t>医療費の境目</t>
        </is>
      </c>
      <c r="B58" s="21">
        <f>'3_医療費の境目'!$B$3</f>
        <v/>
      </c>
      <c r="C58" s="21">
        <f>IF('3_医療費の境目'!$B$4="",AO58,'3_医療費の境目'!$B$4)</f>
        <v/>
      </c>
      <c r="D58" s="21">
        <f>'3_医療費の境目'!D58</f>
        <v/>
      </c>
      <c r="E58" s="21">
        <f>ROUND(MIN(B58/12,650000)*12*0.0915+MIN(B58/12,1390000)*12*(0.0504+0)+B58*0.005,0)</f>
        <v/>
      </c>
      <c r="F58" s="21">
        <f>IF(B58&lt;741000,0,IF(B58&lt;2191000,B58-740000,IF(B58&lt;2193000,1451000,IF(B58&lt;2196000,1453000,IF(B58&lt;2200000,1456000,IF(B58&lt;3600000,ROUND(ROUNDDOWN(B58/4,-3)*2.8,0)-80000,IF(B58&lt;6600000,ROUND(ROUNDDOWN(B58/4,-3)*3.2,0)-440000,IF(B58&lt;8500000,ROUNDDOWN(B58*0.9,0)-1100000,B58-1950000))))))))</f>
        <v/>
      </c>
      <c r="G58" s="21">
        <f>IF(F58&gt;23500000,NA(),IF(F58&lt;=4890000,1040000,IF(F58&lt;=6550000,670000,620000)))</f>
        <v/>
      </c>
      <c r="H58" s="21">
        <f>IF(D58&lt;=0,0,MAX(0,MIN(2000000,D58-MIN(100000,ROUNDDOWN(F58*0.05,0)))))</f>
        <v/>
      </c>
      <c r="I58" s="21">
        <f>IF(C58&lt;=2000,0,MIN(C58,ROUNDDOWN(F58*0.4,0))-2000)</f>
        <v/>
      </c>
      <c r="J58" s="21">
        <f>MAX(0,ROUNDDOWN(F58-E58-G58,-3))</f>
        <v/>
      </c>
      <c r="K58" s="21">
        <f>MAX(0,ROUNDDOWN(F58-E58-G58-H58-I58,-3))</f>
        <v/>
      </c>
      <c r="L58" s="21">
        <f>MAX(0,ROUNDDOWN(F58-E58-G58-H58,-3))</f>
        <v/>
      </c>
      <c r="M58" s="21">
        <f>IF(J58&lt;=0,0,ROUNDDOWN((J58*LOOKUP(J58,{0,1950001,3300001,6950001,9000001,18000001,40000001},{0.05,0.1,0.2,0.23,0.33,0.4,0.45})-LOOKUP(J58,{0,1950001,3300001,6950001,9000001,18000001,40000001},{0,97500,427500,636000,1536000,2796000,4796000}))*1.021,-2))</f>
        <v/>
      </c>
      <c r="N58" s="21">
        <f>IF(K58&lt;=0,0,ROUNDDOWN((K58*LOOKUP(K58,{0,1950001,3300001,6950001,9000001,18000001,40000001},{0.05,0.1,0.2,0.23,0.33,0.4,0.45})-LOOKUP(K58,{0,1950001,3300001,6950001,9000001,18000001,40000001},{0,97500,427500,636000,1536000,2796000,4796000}))*1.021,-2))</f>
        <v/>
      </c>
      <c r="O58" s="21">
        <f>IF(L58&lt;=0,0,ROUNDDOWN((L58*LOOKUP(L58,{0,1950001,3300001,6950001,9000001,18000001,40000001},{0.05,0.1,0.2,0.23,0.33,0.4,0.45})-LOOKUP(L58,{0,1950001,3300001,6950001,9000001,18000001,40000001},{0,97500,427500,636000,1536000,2796000,4796000}))*1.021,-2))</f>
        <v/>
      </c>
      <c r="P58" s="21">
        <f>MAX(0,ROUNDDOWN(F58-E58-430000,-3))</f>
        <v/>
      </c>
      <c r="Q58" s="21">
        <f>MAX(0,ROUNDDOWN(F58-E58-430000-H58,-3))</f>
        <v/>
      </c>
      <c r="R58" s="21">
        <f>IF(F58&lt;=450000,0,MAX(0,P58*0.06-MIN(50000,P58)*0.03))</f>
        <v/>
      </c>
      <c r="S58" s="21">
        <f>IF(F58&lt;=450000,0,MAX(0,P58*0.04-MIN(50000,P58)*0.02))</f>
        <v/>
      </c>
      <c r="T58" s="21">
        <f>IF(F58&lt;=450000,0,MAX(0,Q58*0.06-MIN(50000,Q58)*0.03))</f>
        <v/>
      </c>
      <c r="U58" s="21">
        <f>IF(F58&lt;=450000,0,MAX(0,Q58*0.04-MIN(50000,Q58)*0.02))</f>
        <v/>
      </c>
      <c r="V58" s="21">
        <f>50000+MAX(0,G58-480000)</f>
        <v/>
      </c>
      <c r="W58" s="21">
        <f>P58-V58</f>
        <v/>
      </c>
      <c r="X58" s="21">
        <f>Q58-V58</f>
        <v/>
      </c>
      <c r="Y58" s="22">
        <f>IF(W58&lt;0,0.9,LOOKUP(W58,{0,1950001,3300001,6950001,9000001,18000001,40000001},{0.84895,0.7979,0.6958,0.66517,0.56307,0.4916,0.44055}))</f>
        <v/>
      </c>
      <c r="Z58" s="22">
        <f>IF(X58&lt;0,0.9,LOOKUP(X58,{0,1950001,3300001,6950001,9000001,18000001,40000001},{0.84895,0.7979,0.6958,0.66517,0.56307,0.4916,0.44055}))</f>
        <v/>
      </c>
      <c r="AA58" s="22">
        <f>IF(W58&lt;0,0,CHOOSE(MATCH(W58,{0,1950001,3300001,6950001,9000001},1),5.105/84.895,10.21/79.79,20.42/69.58,23.483/66.517,33.693/56.307))</f>
        <v/>
      </c>
      <c r="AB58" s="21">
        <f>IF(C58&lt;=2000,0,(MIN(C58,ROUNDDOWN(F58*0.3,0))-2000)*0.1)</f>
        <v/>
      </c>
      <c r="AC58" s="21">
        <f>IF(C58&lt;=2000,0,MIN((C58-2000)*Y58,(R58+S58)*0.2))</f>
        <v/>
      </c>
      <c r="AD58" s="21">
        <f>IF(C58&lt;=2000,0,MIN((C58-2000)*Z58,(T58+U58)*0.2))</f>
        <v/>
      </c>
      <c r="AE58" s="21">
        <f>AC58*AA58</f>
        <v/>
      </c>
      <c r="AF58" s="21">
        <f>ROUNDDOWN(R58,-2)+ROUNDDOWN(S58,-2)</f>
        <v/>
      </c>
      <c r="AG58" s="21">
        <f>ROUNDDOWN(MAX(0,R58-(AB58+AC58+AE58)*0.6),-2)+ROUNDDOWN(MAX(0,S58-(AB58+AC58+AE58)*0.4),-2)</f>
        <v/>
      </c>
      <c r="AH58" s="21">
        <f>ROUNDDOWN(MAX(0,T58-(AB58+AD58)*0.6),-2)+ROUNDDOWN(MAX(0,U58-(AB58+AD58)*0.4),-2)</f>
        <v/>
      </c>
      <c r="AI58" s="21">
        <f>ROUNDDOWN(T58,-2)+ROUNDDOWN(U58,-2)</f>
        <v/>
      </c>
      <c r="AJ58" s="21">
        <f>M58+AF58</f>
        <v/>
      </c>
      <c r="AK58" s="21">
        <f>M58+AG58</f>
        <v/>
      </c>
      <c r="AL58" s="21">
        <f>N58+AH58</f>
        <v/>
      </c>
      <c r="AM58" s="21">
        <f>O58+AI58</f>
        <v/>
      </c>
      <c r="AN58" s="21">
        <f>N58+AI58</f>
        <v/>
      </c>
      <c r="AO58" s="21">
        <f>ROUNDDOWN((R58+S58)*0.2/Y58+2000,0)</f>
        <v/>
      </c>
      <c r="AP58" s="21">
        <f>ROUNDDOWN((T58+U58)*0.2/Z58+2000,0)</f>
        <v/>
      </c>
      <c r="AQ58" s="21">
        <f>AL58-AK58</f>
        <v/>
      </c>
      <c r="AR58" s="21">
        <f>AM58-AK58</f>
        <v/>
      </c>
      <c r="AS58" s="21">
        <f>AM58-AL58</f>
        <v/>
      </c>
      <c r="AT58" s="21">
        <f>AK58+C58-AJ58</f>
        <v/>
      </c>
      <c r="AU58" s="21">
        <f>AL58+C58-AM58</f>
        <v/>
      </c>
      <c r="AV58" s="21">
        <f>AN58+C58-AM58</f>
        <v/>
      </c>
    </row>
    <row r="59">
      <c r="A59" t="inlineStr">
        <is>
          <t>医療費の境目</t>
        </is>
      </c>
      <c r="B59" s="21">
        <f>'3_医療費の境目'!$B$3</f>
        <v/>
      </c>
      <c r="C59" s="21">
        <f>IF('3_医療費の境目'!$B$4="",AO59,'3_医療費の境目'!$B$4)</f>
        <v/>
      </c>
      <c r="D59" s="21">
        <f>'3_医療費の境目'!D59</f>
        <v/>
      </c>
      <c r="E59" s="21">
        <f>ROUND(MIN(B59/12,650000)*12*0.0915+MIN(B59/12,1390000)*12*(0.0504+0)+B59*0.005,0)</f>
        <v/>
      </c>
      <c r="F59" s="21">
        <f>IF(B59&lt;741000,0,IF(B59&lt;2191000,B59-740000,IF(B59&lt;2193000,1451000,IF(B59&lt;2196000,1453000,IF(B59&lt;2200000,1456000,IF(B59&lt;3600000,ROUND(ROUNDDOWN(B59/4,-3)*2.8,0)-80000,IF(B59&lt;6600000,ROUND(ROUNDDOWN(B59/4,-3)*3.2,0)-440000,IF(B59&lt;8500000,ROUNDDOWN(B59*0.9,0)-1100000,B59-1950000))))))))</f>
        <v/>
      </c>
      <c r="G59" s="21">
        <f>IF(F59&gt;23500000,NA(),IF(F59&lt;=4890000,1040000,IF(F59&lt;=6550000,670000,620000)))</f>
        <v/>
      </c>
      <c r="H59" s="21">
        <f>IF(D59&lt;=0,0,MAX(0,MIN(2000000,D59-MIN(100000,ROUNDDOWN(F59*0.05,0)))))</f>
        <v/>
      </c>
      <c r="I59" s="21">
        <f>IF(C59&lt;=2000,0,MIN(C59,ROUNDDOWN(F59*0.4,0))-2000)</f>
        <v/>
      </c>
      <c r="J59" s="21">
        <f>MAX(0,ROUNDDOWN(F59-E59-G59,-3))</f>
        <v/>
      </c>
      <c r="K59" s="21">
        <f>MAX(0,ROUNDDOWN(F59-E59-G59-H59-I59,-3))</f>
        <v/>
      </c>
      <c r="L59" s="21">
        <f>MAX(0,ROUNDDOWN(F59-E59-G59-H59,-3))</f>
        <v/>
      </c>
      <c r="M59" s="21">
        <f>IF(J59&lt;=0,0,ROUNDDOWN((J59*LOOKUP(J59,{0,1950001,3300001,6950001,9000001,18000001,40000001},{0.05,0.1,0.2,0.23,0.33,0.4,0.45})-LOOKUP(J59,{0,1950001,3300001,6950001,9000001,18000001,40000001},{0,97500,427500,636000,1536000,2796000,4796000}))*1.021,-2))</f>
        <v/>
      </c>
      <c r="N59" s="21">
        <f>IF(K59&lt;=0,0,ROUNDDOWN((K59*LOOKUP(K59,{0,1950001,3300001,6950001,9000001,18000001,40000001},{0.05,0.1,0.2,0.23,0.33,0.4,0.45})-LOOKUP(K59,{0,1950001,3300001,6950001,9000001,18000001,40000001},{0,97500,427500,636000,1536000,2796000,4796000}))*1.021,-2))</f>
        <v/>
      </c>
      <c r="O59" s="21">
        <f>IF(L59&lt;=0,0,ROUNDDOWN((L59*LOOKUP(L59,{0,1950001,3300001,6950001,9000001,18000001,40000001},{0.05,0.1,0.2,0.23,0.33,0.4,0.45})-LOOKUP(L59,{0,1950001,3300001,6950001,9000001,18000001,40000001},{0,97500,427500,636000,1536000,2796000,4796000}))*1.021,-2))</f>
        <v/>
      </c>
      <c r="P59" s="21">
        <f>MAX(0,ROUNDDOWN(F59-E59-430000,-3))</f>
        <v/>
      </c>
      <c r="Q59" s="21">
        <f>MAX(0,ROUNDDOWN(F59-E59-430000-H59,-3))</f>
        <v/>
      </c>
      <c r="R59" s="21">
        <f>IF(F59&lt;=450000,0,MAX(0,P59*0.06-MIN(50000,P59)*0.03))</f>
        <v/>
      </c>
      <c r="S59" s="21">
        <f>IF(F59&lt;=450000,0,MAX(0,P59*0.04-MIN(50000,P59)*0.02))</f>
        <v/>
      </c>
      <c r="T59" s="21">
        <f>IF(F59&lt;=450000,0,MAX(0,Q59*0.06-MIN(50000,Q59)*0.03))</f>
        <v/>
      </c>
      <c r="U59" s="21">
        <f>IF(F59&lt;=450000,0,MAX(0,Q59*0.04-MIN(50000,Q59)*0.02))</f>
        <v/>
      </c>
      <c r="V59" s="21">
        <f>50000+MAX(0,G59-480000)</f>
        <v/>
      </c>
      <c r="W59" s="21">
        <f>P59-V59</f>
        <v/>
      </c>
      <c r="X59" s="21">
        <f>Q59-V59</f>
        <v/>
      </c>
      <c r="Y59" s="22">
        <f>IF(W59&lt;0,0.9,LOOKUP(W59,{0,1950001,3300001,6950001,9000001,18000001,40000001},{0.84895,0.7979,0.6958,0.66517,0.56307,0.4916,0.44055}))</f>
        <v/>
      </c>
      <c r="Z59" s="22">
        <f>IF(X59&lt;0,0.9,LOOKUP(X59,{0,1950001,3300001,6950001,9000001,18000001,40000001},{0.84895,0.7979,0.6958,0.66517,0.56307,0.4916,0.44055}))</f>
        <v/>
      </c>
      <c r="AA59" s="22">
        <f>IF(W59&lt;0,0,CHOOSE(MATCH(W59,{0,1950001,3300001,6950001,9000001},1),5.105/84.895,10.21/79.79,20.42/69.58,23.483/66.517,33.693/56.307))</f>
        <v/>
      </c>
      <c r="AB59" s="21">
        <f>IF(C59&lt;=2000,0,(MIN(C59,ROUNDDOWN(F59*0.3,0))-2000)*0.1)</f>
        <v/>
      </c>
      <c r="AC59" s="21">
        <f>IF(C59&lt;=2000,0,MIN((C59-2000)*Y59,(R59+S59)*0.2))</f>
        <v/>
      </c>
      <c r="AD59" s="21">
        <f>IF(C59&lt;=2000,0,MIN((C59-2000)*Z59,(T59+U59)*0.2))</f>
        <v/>
      </c>
      <c r="AE59" s="21">
        <f>AC59*AA59</f>
        <v/>
      </c>
      <c r="AF59" s="21">
        <f>ROUNDDOWN(R59,-2)+ROUNDDOWN(S59,-2)</f>
        <v/>
      </c>
      <c r="AG59" s="21">
        <f>ROUNDDOWN(MAX(0,R59-(AB59+AC59+AE59)*0.6),-2)+ROUNDDOWN(MAX(0,S59-(AB59+AC59+AE59)*0.4),-2)</f>
        <v/>
      </c>
      <c r="AH59" s="21">
        <f>ROUNDDOWN(MAX(0,T59-(AB59+AD59)*0.6),-2)+ROUNDDOWN(MAX(0,U59-(AB59+AD59)*0.4),-2)</f>
        <v/>
      </c>
      <c r="AI59" s="21">
        <f>ROUNDDOWN(T59,-2)+ROUNDDOWN(U59,-2)</f>
        <v/>
      </c>
      <c r="AJ59" s="21">
        <f>M59+AF59</f>
        <v/>
      </c>
      <c r="AK59" s="21">
        <f>M59+AG59</f>
        <v/>
      </c>
      <c r="AL59" s="21">
        <f>N59+AH59</f>
        <v/>
      </c>
      <c r="AM59" s="21">
        <f>O59+AI59</f>
        <v/>
      </c>
      <c r="AN59" s="21">
        <f>N59+AI59</f>
        <v/>
      </c>
      <c r="AO59" s="21">
        <f>ROUNDDOWN((R59+S59)*0.2/Y59+2000,0)</f>
        <v/>
      </c>
      <c r="AP59" s="21">
        <f>ROUNDDOWN((T59+U59)*0.2/Z59+2000,0)</f>
        <v/>
      </c>
      <c r="AQ59" s="21">
        <f>AL59-AK59</f>
        <v/>
      </c>
      <c r="AR59" s="21">
        <f>AM59-AK59</f>
        <v/>
      </c>
      <c r="AS59" s="21">
        <f>AM59-AL59</f>
        <v/>
      </c>
      <c r="AT59" s="21">
        <f>AK59+C59-AJ59</f>
        <v/>
      </c>
      <c r="AU59" s="21">
        <f>AL59+C59-AM59</f>
        <v/>
      </c>
      <c r="AV59" s="21">
        <f>AN59+C59-AM59</f>
        <v/>
      </c>
    </row>
    <row r="60">
      <c r="A60" t="inlineStr">
        <is>
          <t>医療費の境目</t>
        </is>
      </c>
      <c r="B60" s="21">
        <f>'3_医療費の境目'!$B$3</f>
        <v/>
      </c>
      <c r="C60" s="21">
        <f>IF('3_医療費の境目'!$B$4="",AO60,'3_医療費の境目'!$B$4)</f>
        <v/>
      </c>
      <c r="D60" s="21">
        <f>'3_医療費の境目'!D60</f>
        <v/>
      </c>
      <c r="E60" s="21">
        <f>ROUND(MIN(B60/12,650000)*12*0.0915+MIN(B60/12,1390000)*12*(0.0504+0)+B60*0.005,0)</f>
        <v/>
      </c>
      <c r="F60" s="21">
        <f>IF(B60&lt;741000,0,IF(B60&lt;2191000,B60-740000,IF(B60&lt;2193000,1451000,IF(B60&lt;2196000,1453000,IF(B60&lt;2200000,1456000,IF(B60&lt;3600000,ROUND(ROUNDDOWN(B60/4,-3)*2.8,0)-80000,IF(B60&lt;6600000,ROUND(ROUNDDOWN(B60/4,-3)*3.2,0)-440000,IF(B60&lt;8500000,ROUNDDOWN(B60*0.9,0)-1100000,B60-1950000))))))))</f>
        <v/>
      </c>
      <c r="G60" s="21">
        <f>IF(F60&gt;23500000,NA(),IF(F60&lt;=4890000,1040000,IF(F60&lt;=6550000,670000,620000)))</f>
        <v/>
      </c>
      <c r="H60" s="21">
        <f>IF(D60&lt;=0,0,MAX(0,MIN(2000000,D60-MIN(100000,ROUNDDOWN(F60*0.05,0)))))</f>
        <v/>
      </c>
      <c r="I60" s="21">
        <f>IF(C60&lt;=2000,0,MIN(C60,ROUNDDOWN(F60*0.4,0))-2000)</f>
        <v/>
      </c>
      <c r="J60" s="21">
        <f>MAX(0,ROUNDDOWN(F60-E60-G60,-3))</f>
        <v/>
      </c>
      <c r="K60" s="21">
        <f>MAX(0,ROUNDDOWN(F60-E60-G60-H60-I60,-3))</f>
        <v/>
      </c>
      <c r="L60" s="21">
        <f>MAX(0,ROUNDDOWN(F60-E60-G60-H60,-3))</f>
        <v/>
      </c>
      <c r="M60" s="21">
        <f>IF(J60&lt;=0,0,ROUNDDOWN((J60*LOOKUP(J60,{0,1950001,3300001,6950001,9000001,18000001,40000001},{0.05,0.1,0.2,0.23,0.33,0.4,0.45})-LOOKUP(J60,{0,1950001,3300001,6950001,9000001,18000001,40000001},{0,97500,427500,636000,1536000,2796000,4796000}))*1.021,-2))</f>
        <v/>
      </c>
      <c r="N60" s="21">
        <f>IF(K60&lt;=0,0,ROUNDDOWN((K60*LOOKUP(K60,{0,1950001,3300001,6950001,9000001,18000001,40000001},{0.05,0.1,0.2,0.23,0.33,0.4,0.45})-LOOKUP(K60,{0,1950001,3300001,6950001,9000001,18000001,40000001},{0,97500,427500,636000,1536000,2796000,4796000}))*1.021,-2))</f>
        <v/>
      </c>
      <c r="O60" s="21">
        <f>IF(L60&lt;=0,0,ROUNDDOWN((L60*LOOKUP(L60,{0,1950001,3300001,6950001,9000001,18000001,40000001},{0.05,0.1,0.2,0.23,0.33,0.4,0.45})-LOOKUP(L60,{0,1950001,3300001,6950001,9000001,18000001,40000001},{0,97500,427500,636000,1536000,2796000,4796000}))*1.021,-2))</f>
        <v/>
      </c>
      <c r="P60" s="21">
        <f>MAX(0,ROUNDDOWN(F60-E60-430000,-3))</f>
        <v/>
      </c>
      <c r="Q60" s="21">
        <f>MAX(0,ROUNDDOWN(F60-E60-430000-H60,-3))</f>
        <v/>
      </c>
      <c r="R60" s="21">
        <f>IF(F60&lt;=450000,0,MAX(0,P60*0.06-MIN(50000,P60)*0.03))</f>
        <v/>
      </c>
      <c r="S60" s="21">
        <f>IF(F60&lt;=450000,0,MAX(0,P60*0.04-MIN(50000,P60)*0.02))</f>
        <v/>
      </c>
      <c r="T60" s="21">
        <f>IF(F60&lt;=450000,0,MAX(0,Q60*0.06-MIN(50000,Q60)*0.03))</f>
        <v/>
      </c>
      <c r="U60" s="21">
        <f>IF(F60&lt;=450000,0,MAX(0,Q60*0.04-MIN(50000,Q60)*0.02))</f>
        <v/>
      </c>
      <c r="V60" s="21">
        <f>50000+MAX(0,G60-480000)</f>
        <v/>
      </c>
      <c r="W60" s="21">
        <f>P60-V60</f>
        <v/>
      </c>
      <c r="X60" s="21">
        <f>Q60-V60</f>
        <v/>
      </c>
      <c r="Y60" s="22">
        <f>IF(W60&lt;0,0.9,LOOKUP(W60,{0,1950001,3300001,6950001,9000001,18000001,40000001},{0.84895,0.7979,0.6958,0.66517,0.56307,0.4916,0.44055}))</f>
        <v/>
      </c>
      <c r="Z60" s="22">
        <f>IF(X60&lt;0,0.9,LOOKUP(X60,{0,1950001,3300001,6950001,9000001,18000001,40000001},{0.84895,0.7979,0.6958,0.66517,0.56307,0.4916,0.44055}))</f>
        <v/>
      </c>
      <c r="AA60" s="22">
        <f>IF(W60&lt;0,0,CHOOSE(MATCH(W60,{0,1950001,3300001,6950001,9000001},1),5.105/84.895,10.21/79.79,20.42/69.58,23.483/66.517,33.693/56.307))</f>
        <v/>
      </c>
      <c r="AB60" s="21">
        <f>IF(C60&lt;=2000,0,(MIN(C60,ROUNDDOWN(F60*0.3,0))-2000)*0.1)</f>
        <v/>
      </c>
      <c r="AC60" s="21">
        <f>IF(C60&lt;=2000,0,MIN((C60-2000)*Y60,(R60+S60)*0.2))</f>
        <v/>
      </c>
      <c r="AD60" s="21">
        <f>IF(C60&lt;=2000,0,MIN((C60-2000)*Z60,(T60+U60)*0.2))</f>
        <v/>
      </c>
      <c r="AE60" s="21">
        <f>AC60*AA60</f>
        <v/>
      </c>
      <c r="AF60" s="21">
        <f>ROUNDDOWN(R60,-2)+ROUNDDOWN(S60,-2)</f>
        <v/>
      </c>
      <c r="AG60" s="21">
        <f>ROUNDDOWN(MAX(0,R60-(AB60+AC60+AE60)*0.6),-2)+ROUNDDOWN(MAX(0,S60-(AB60+AC60+AE60)*0.4),-2)</f>
        <v/>
      </c>
      <c r="AH60" s="21">
        <f>ROUNDDOWN(MAX(0,T60-(AB60+AD60)*0.6),-2)+ROUNDDOWN(MAX(0,U60-(AB60+AD60)*0.4),-2)</f>
        <v/>
      </c>
      <c r="AI60" s="21">
        <f>ROUNDDOWN(T60,-2)+ROUNDDOWN(U60,-2)</f>
        <v/>
      </c>
      <c r="AJ60" s="21">
        <f>M60+AF60</f>
        <v/>
      </c>
      <c r="AK60" s="21">
        <f>M60+AG60</f>
        <v/>
      </c>
      <c r="AL60" s="21">
        <f>N60+AH60</f>
        <v/>
      </c>
      <c r="AM60" s="21">
        <f>O60+AI60</f>
        <v/>
      </c>
      <c r="AN60" s="21">
        <f>N60+AI60</f>
        <v/>
      </c>
      <c r="AO60" s="21">
        <f>ROUNDDOWN((R60+S60)*0.2/Y60+2000,0)</f>
        <v/>
      </c>
      <c r="AP60" s="21">
        <f>ROUNDDOWN((T60+U60)*0.2/Z60+2000,0)</f>
        <v/>
      </c>
      <c r="AQ60" s="21">
        <f>AL60-AK60</f>
        <v/>
      </c>
      <c r="AR60" s="21">
        <f>AM60-AK60</f>
        <v/>
      </c>
      <c r="AS60" s="21">
        <f>AM60-AL60</f>
        <v/>
      </c>
      <c r="AT60" s="21">
        <f>AK60+C60-AJ60</f>
        <v/>
      </c>
      <c r="AU60" s="21">
        <f>AL60+C60-AM60</f>
        <v/>
      </c>
      <c r="AV60" s="21">
        <f>AN60+C60-AM60</f>
        <v/>
      </c>
    </row>
    <row r="61">
      <c r="A61" t="inlineStr">
        <is>
          <t>医療費の境目</t>
        </is>
      </c>
      <c r="B61" s="21">
        <f>'3_医療費の境目'!$B$3</f>
        <v/>
      </c>
      <c r="C61" s="21">
        <f>IF('3_医療費の境目'!$B$4="",AO61,'3_医療費の境目'!$B$4)</f>
        <v/>
      </c>
      <c r="D61" s="21">
        <f>'3_医療費の境目'!D61</f>
        <v/>
      </c>
      <c r="E61" s="21">
        <f>ROUND(MIN(B61/12,650000)*12*0.0915+MIN(B61/12,1390000)*12*(0.0504+0)+B61*0.005,0)</f>
        <v/>
      </c>
      <c r="F61" s="21">
        <f>IF(B61&lt;741000,0,IF(B61&lt;2191000,B61-740000,IF(B61&lt;2193000,1451000,IF(B61&lt;2196000,1453000,IF(B61&lt;2200000,1456000,IF(B61&lt;3600000,ROUND(ROUNDDOWN(B61/4,-3)*2.8,0)-80000,IF(B61&lt;6600000,ROUND(ROUNDDOWN(B61/4,-3)*3.2,0)-440000,IF(B61&lt;8500000,ROUNDDOWN(B61*0.9,0)-1100000,B61-1950000))))))))</f>
        <v/>
      </c>
      <c r="G61" s="21">
        <f>IF(F61&gt;23500000,NA(),IF(F61&lt;=4890000,1040000,IF(F61&lt;=6550000,670000,620000)))</f>
        <v/>
      </c>
      <c r="H61" s="21">
        <f>IF(D61&lt;=0,0,MAX(0,MIN(2000000,D61-MIN(100000,ROUNDDOWN(F61*0.05,0)))))</f>
        <v/>
      </c>
      <c r="I61" s="21">
        <f>IF(C61&lt;=2000,0,MIN(C61,ROUNDDOWN(F61*0.4,0))-2000)</f>
        <v/>
      </c>
      <c r="J61" s="21">
        <f>MAX(0,ROUNDDOWN(F61-E61-G61,-3))</f>
        <v/>
      </c>
      <c r="K61" s="21">
        <f>MAX(0,ROUNDDOWN(F61-E61-G61-H61-I61,-3))</f>
        <v/>
      </c>
      <c r="L61" s="21">
        <f>MAX(0,ROUNDDOWN(F61-E61-G61-H61,-3))</f>
        <v/>
      </c>
      <c r="M61" s="21">
        <f>IF(J61&lt;=0,0,ROUNDDOWN((J61*LOOKUP(J61,{0,1950001,3300001,6950001,9000001,18000001,40000001},{0.05,0.1,0.2,0.23,0.33,0.4,0.45})-LOOKUP(J61,{0,1950001,3300001,6950001,9000001,18000001,40000001},{0,97500,427500,636000,1536000,2796000,4796000}))*1.021,-2))</f>
        <v/>
      </c>
      <c r="N61" s="21">
        <f>IF(K61&lt;=0,0,ROUNDDOWN((K61*LOOKUP(K61,{0,1950001,3300001,6950001,9000001,18000001,40000001},{0.05,0.1,0.2,0.23,0.33,0.4,0.45})-LOOKUP(K61,{0,1950001,3300001,6950001,9000001,18000001,40000001},{0,97500,427500,636000,1536000,2796000,4796000}))*1.021,-2))</f>
        <v/>
      </c>
      <c r="O61" s="21">
        <f>IF(L61&lt;=0,0,ROUNDDOWN((L61*LOOKUP(L61,{0,1950001,3300001,6950001,9000001,18000001,40000001},{0.05,0.1,0.2,0.23,0.33,0.4,0.45})-LOOKUP(L61,{0,1950001,3300001,6950001,9000001,18000001,40000001},{0,97500,427500,636000,1536000,2796000,4796000}))*1.021,-2))</f>
        <v/>
      </c>
      <c r="P61" s="21">
        <f>MAX(0,ROUNDDOWN(F61-E61-430000,-3))</f>
        <v/>
      </c>
      <c r="Q61" s="21">
        <f>MAX(0,ROUNDDOWN(F61-E61-430000-H61,-3))</f>
        <v/>
      </c>
      <c r="R61" s="21">
        <f>IF(F61&lt;=450000,0,MAX(0,P61*0.06-MIN(50000,P61)*0.03))</f>
        <v/>
      </c>
      <c r="S61" s="21">
        <f>IF(F61&lt;=450000,0,MAX(0,P61*0.04-MIN(50000,P61)*0.02))</f>
        <v/>
      </c>
      <c r="T61" s="21">
        <f>IF(F61&lt;=450000,0,MAX(0,Q61*0.06-MIN(50000,Q61)*0.03))</f>
        <v/>
      </c>
      <c r="U61" s="21">
        <f>IF(F61&lt;=450000,0,MAX(0,Q61*0.04-MIN(50000,Q61)*0.02))</f>
        <v/>
      </c>
      <c r="V61" s="21">
        <f>50000+MAX(0,G61-480000)</f>
        <v/>
      </c>
      <c r="W61" s="21">
        <f>P61-V61</f>
        <v/>
      </c>
      <c r="X61" s="21">
        <f>Q61-V61</f>
        <v/>
      </c>
      <c r="Y61" s="22">
        <f>IF(W61&lt;0,0.9,LOOKUP(W61,{0,1950001,3300001,6950001,9000001,18000001,40000001},{0.84895,0.7979,0.6958,0.66517,0.56307,0.4916,0.44055}))</f>
        <v/>
      </c>
      <c r="Z61" s="22">
        <f>IF(X61&lt;0,0.9,LOOKUP(X61,{0,1950001,3300001,6950001,9000001,18000001,40000001},{0.84895,0.7979,0.6958,0.66517,0.56307,0.4916,0.44055}))</f>
        <v/>
      </c>
      <c r="AA61" s="22">
        <f>IF(W61&lt;0,0,CHOOSE(MATCH(W61,{0,1950001,3300001,6950001,9000001},1),5.105/84.895,10.21/79.79,20.42/69.58,23.483/66.517,33.693/56.307))</f>
        <v/>
      </c>
      <c r="AB61" s="21">
        <f>IF(C61&lt;=2000,0,(MIN(C61,ROUNDDOWN(F61*0.3,0))-2000)*0.1)</f>
        <v/>
      </c>
      <c r="AC61" s="21">
        <f>IF(C61&lt;=2000,0,MIN((C61-2000)*Y61,(R61+S61)*0.2))</f>
        <v/>
      </c>
      <c r="AD61" s="21">
        <f>IF(C61&lt;=2000,0,MIN((C61-2000)*Z61,(T61+U61)*0.2))</f>
        <v/>
      </c>
      <c r="AE61" s="21">
        <f>AC61*AA61</f>
        <v/>
      </c>
      <c r="AF61" s="21">
        <f>ROUNDDOWN(R61,-2)+ROUNDDOWN(S61,-2)</f>
        <v/>
      </c>
      <c r="AG61" s="21">
        <f>ROUNDDOWN(MAX(0,R61-(AB61+AC61+AE61)*0.6),-2)+ROUNDDOWN(MAX(0,S61-(AB61+AC61+AE61)*0.4),-2)</f>
        <v/>
      </c>
      <c r="AH61" s="21">
        <f>ROUNDDOWN(MAX(0,T61-(AB61+AD61)*0.6),-2)+ROUNDDOWN(MAX(0,U61-(AB61+AD61)*0.4),-2)</f>
        <v/>
      </c>
      <c r="AI61" s="21">
        <f>ROUNDDOWN(T61,-2)+ROUNDDOWN(U61,-2)</f>
        <v/>
      </c>
      <c r="AJ61" s="21">
        <f>M61+AF61</f>
        <v/>
      </c>
      <c r="AK61" s="21">
        <f>M61+AG61</f>
        <v/>
      </c>
      <c r="AL61" s="21">
        <f>N61+AH61</f>
        <v/>
      </c>
      <c r="AM61" s="21">
        <f>O61+AI61</f>
        <v/>
      </c>
      <c r="AN61" s="21">
        <f>N61+AI61</f>
        <v/>
      </c>
      <c r="AO61" s="21">
        <f>ROUNDDOWN((R61+S61)*0.2/Y61+2000,0)</f>
        <v/>
      </c>
      <c r="AP61" s="21">
        <f>ROUNDDOWN((T61+U61)*0.2/Z61+2000,0)</f>
        <v/>
      </c>
      <c r="AQ61" s="21">
        <f>AL61-AK61</f>
        <v/>
      </c>
      <c r="AR61" s="21">
        <f>AM61-AK61</f>
        <v/>
      </c>
      <c r="AS61" s="21">
        <f>AM61-AL61</f>
        <v/>
      </c>
      <c r="AT61" s="21">
        <f>AK61+C61-AJ61</f>
        <v/>
      </c>
      <c r="AU61" s="21">
        <f>AL61+C61-AM61</f>
        <v/>
      </c>
      <c r="AV61" s="21">
        <f>AN61+C61-AM61</f>
        <v/>
      </c>
    </row>
    <row r="62">
      <c r="A62" t="inlineStr">
        <is>
          <t>医療費の境目</t>
        </is>
      </c>
      <c r="B62" s="21">
        <f>'3_医療費の境目'!$B$3</f>
        <v/>
      </c>
      <c r="C62" s="21">
        <f>IF('3_医療費の境目'!$B$4="",AO62,'3_医療費の境目'!$B$4)</f>
        <v/>
      </c>
      <c r="D62" s="21">
        <f>'3_医療費の境目'!D62</f>
        <v/>
      </c>
      <c r="E62" s="21">
        <f>ROUND(MIN(B62/12,650000)*12*0.0915+MIN(B62/12,1390000)*12*(0.0504+0)+B62*0.005,0)</f>
        <v/>
      </c>
      <c r="F62" s="21">
        <f>IF(B62&lt;741000,0,IF(B62&lt;2191000,B62-740000,IF(B62&lt;2193000,1451000,IF(B62&lt;2196000,1453000,IF(B62&lt;2200000,1456000,IF(B62&lt;3600000,ROUND(ROUNDDOWN(B62/4,-3)*2.8,0)-80000,IF(B62&lt;6600000,ROUND(ROUNDDOWN(B62/4,-3)*3.2,0)-440000,IF(B62&lt;8500000,ROUNDDOWN(B62*0.9,0)-1100000,B62-1950000))))))))</f>
        <v/>
      </c>
      <c r="G62" s="21">
        <f>IF(F62&gt;23500000,NA(),IF(F62&lt;=4890000,1040000,IF(F62&lt;=6550000,670000,620000)))</f>
        <v/>
      </c>
      <c r="H62" s="21">
        <f>IF(D62&lt;=0,0,MAX(0,MIN(2000000,D62-MIN(100000,ROUNDDOWN(F62*0.05,0)))))</f>
        <v/>
      </c>
      <c r="I62" s="21">
        <f>IF(C62&lt;=2000,0,MIN(C62,ROUNDDOWN(F62*0.4,0))-2000)</f>
        <v/>
      </c>
      <c r="J62" s="21">
        <f>MAX(0,ROUNDDOWN(F62-E62-G62,-3))</f>
        <v/>
      </c>
      <c r="K62" s="21">
        <f>MAX(0,ROUNDDOWN(F62-E62-G62-H62-I62,-3))</f>
        <v/>
      </c>
      <c r="L62" s="21">
        <f>MAX(0,ROUNDDOWN(F62-E62-G62-H62,-3))</f>
        <v/>
      </c>
      <c r="M62" s="21">
        <f>IF(J62&lt;=0,0,ROUNDDOWN((J62*LOOKUP(J62,{0,1950001,3300001,6950001,9000001,18000001,40000001},{0.05,0.1,0.2,0.23,0.33,0.4,0.45})-LOOKUP(J62,{0,1950001,3300001,6950001,9000001,18000001,40000001},{0,97500,427500,636000,1536000,2796000,4796000}))*1.021,-2))</f>
        <v/>
      </c>
      <c r="N62" s="21">
        <f>IF(K62&lt;=0,0,ROUNDDOWN((K62*LOOKUP(K62,{0,1950001,3300001,6950001,9000001,18000001,40000001},{0.05,0.1,0.2,0.23,0.33,0.4,0.45})-LOOKUP(K62,{0,1950001,3300001,6950001,9000001,18000001,40000001},{0,97500,427500,636000,1536000,2796000,4796000}))*1.021,-2))</f>
        <v/>
      </c>
      <c r="O62" s="21">
        <f>IF(L62&lt;=0,0,ROUNDDOWN((L62*LOOKUP(L62,{0,1950001,3300001,6950001,9000001,18000001,40000001},{0.05,0.1,0.2,0.23,0.33,0.4,0.45})-LOOKUP(L62,{0,1950001,3300001,6950001,9000001,18000001,40000001},{0,97500,427500,636000,1536000,2796000,4796000}))*1.021,-2))</f>
        <v/>
      </c>
      <c r="P62" s="21">
        <f>MAX(0,ROUNDDOWN(F62-E62-430000,-3))</f>
        <v/>
      </c>
      <c r="Q62" s="21">
        <f>MAX(0,ROUNDDOWN(F62-E62-430000-H62,-3))</f>
        <v/>
      </c>
      <c r="R62" s="21">
        <f>IF(F62&lt;=450000,0,MAX(0,P62*0.06-MIN(50000,P62)*0.03))</f>
        <v/>
      </c>
      <c r="S62" s="21">
        <f>IF(F62&lt;=450000,0,MAX(0,P62*0.04-MIN(50000,P62)*0.02))</f>
        <v/>
      </c>
      <c r="T62" s="21">
        <f>IF(F62&lt;=450000,0,MAX(0,Q62*0.06-MIN(50000,Q62)*0.03))</f>
        <v/>
      </c>
      <c r="U62" s="21">
        <f>IF(F62&lt;=450000,0,MAX(0,Q62*0.04-MIN(50000,Q62)*0.02))</f>
        <v/>
      </c>
      <c r="V62" s="21">
        <f>50000+MAX(0,G62-480000)</f>
        <v/>
      </c>
      <c r="W62" s="21">
        <f>P62-V62</f>
        <v/>
      </c>
      <c r="X62" s="21">
        <f>Q62-V62</f>
        <v/>
      </c>
      <c r="Y62" s="22">
        <f>IF(W62&lt;0,0.9,LOOKUP(W62,{0,1950001,3300001,6950001,9000001,18000001,40000001},{0.84895,0.7979,0.6958,0.66517,0.56307,0.4916,0.44055}))</f>
        <v/>
      </c>
      <c r="Z62" s="22">
        <f>IF(X62&lt;0,0.9,LOOKUP(X62,{0,1950001,3300001,6950001,9000001,18000001,40000001},{0.84895,0.7979,0.6958,0.66517,0.56307,0.4916,0.44055}))</f>
        <v/>
      </c>
      <c r="AA62" s="22">
        <f>IF(W62&lt;0,0,CHOOSE(MATCH(W62,{0,1950001,3300001,6950001,9000001},1),5.105/84.895,10.21/79.79,20.42/69.58,23.483/66.517,33.693/56.307))</f>
        <v/>
      </c>
      <c r="AB62" s="21">
        <f>IF(C62&lt;=2000,0,(MIN(C62,ROUNDDOWN(F62*0.3,0))-2000)*0.1)</f>
        <v/>
      </c>
      <c r="AC62" s="21">
        <f>IF(C62&lt;=2000,0,MIN((C62-2000)*Y62,(R62+S62)*0.2))</f>
        <v/>
      </c>
      <c r="AD62" s="21">
        <f>IF(C62&lt;=2000,0,MIN((C62-2000)*Z62,(T62+U62)*0.2))</f>
        <v/>
      </c>
      <c r="AE62" s="21">
        <f>AC62*AA62</f>
        <v/>
      </c>
      <c r="AF62" s="21">
        <f>ROUNDDOWN(R62,-2)+ROUNDDOWN(S62,-2)</f>
        <v/>
      </c>
      <c r="AG62" s="21">
        <f>ROUNDDOWN(MAX(0,R62-(AB62+AC62+AE62)*0.6),-2)+ROUNDDOWN(MAX(0,S62-(AB62+AC62+AE62)*0.4),-2)</f>
        <v/>
      </c>
      <c r="AH62" s="21">
        <f>ROUNDDOWN(MAX(0,T62-(AB62+AD62)*0.6),-2)+ROUNDDOWN(MAX(0,U62-(AB62+AD62)*0.4),-2)</f>
        <v/>
      </c>
      <c r="AI62" s="21">
        <f>ROUNDDOWN(T62,-2)+ROUNDDOWN(U62,-2)</f>
        <v/>
      </c>
      <c r="AJ62" s="21">
        <f>M62+AF62</f>
        <v/>
      </c>
      <c r="AK62" s="21">
        <f>M62+AG62</f>
        <v/>
      </c>
      <c r="AL62" s="21">
        <f>N62+AH62</f>
        <v/>
      </c>
      <c r="AM62" s="21">
        <f>O62+AI62</f>
        <v/>
      </c>
      <c r="AN62" s="21">
        <f>N62+AI62</f>
        <v/>
      </c>
      <c r="AO62" s="21">
        <f>ROUNDDOWN((R62+S62)*0.2/Y62+2000,0)</f>
        <v/>
      </c>
      <c r="AP62" s="21">
        <f>ROUNDDOWN((T62+U62)*0.2/Z62+2000,0)</f>
        <v/>
      </c>
      <c r="AQ62" s="21">
        <f>AL62-AK62</f>
        <v/>
      </c>
      <c r="AR62" s="21">
        <f>AM62-AK62</f>
        <v/>
      </c>
      <c r="AS62" s="21">
        <f>AM62-AL62</f>
        <v/>
      </c>
      <c r="AT62" s="21">
        <f>AK62+C62-AJ62</f>
        <v/>
      </c>
      <c r="AU62" s="21">
        <f>AL62+C62-AM62</f>
        <v/>
      </c>
      <c r="AV62" s="21">
        <f>AN62+C62-AM62</f>
        <v/>
      </c>
    </row>
    <row r="63">
      <c r="A63" t="inlineStr">
        <is>
          <t>医療費の境目</t>
        </is>
      </c>
      <c r="B63" s="21">
        <f>'3_医療費の境目'!$B$3</f>
        <v/>
      </c>
      <c r="C63" s="21">
        <f>IF('3_医療費の境目'!$B$4="",AO63,'3_医療費の境目'!$B$4)</f>
        <v/>
      </c>
      <c r="D63" s="21">
        <f>'3_医療費の境目'!D63</f>
        <v/>
      </c>
      <c r="E63" s="21">
        <f>ROUND(MIN(B63/12,650000)*12*0.0915+MIN(B63/12,1390000)*12*(0.0504+0)+B63*0.005,0)</f>
        <v/>
      </c>
      <c r="F63" s="21">
        <f>IF(B63&lt;741000,0,IF(B63&lt;2191000,B63-740000,IF(B63&lt;2193000,1451000,IF(B63&lt;2196000,1453000,IF(B63&lt;2200000,1456000,IF(B63&lt;3600000,ROUND(ROUNDDOWN(B63/4,-3)*2.8,0)-80000,IF(B63&lt;6600000,ROUND(ROUNDDOWN(B63/4,-3)*3.2,0)-440000,IF(B63&lt;8500000,ROUNDDOWN(B63*0.9,0)-1100000,B63-1950000))))))))</f>
        <v/>
      </c>
      <c r="G63" s="21">
        <f>IF(F63&gt;23500000,NA(),IF(F63&lt;=4890000,1040000,IF(F63&lt;=6550000,670000,620000)))</f>
        <v/>
      </c>
      <c r="H63" s="21">
        <f>IF(D63&lt;=0,0,MAX(0,MIN(2000000,D63-MIN(100000,ROUNDDOWN(F63*0.05,0)))))</f>
        <v/>
      </c>
      <c r="I63" s="21">
        <f>IF(C63&lt;=2000,0,MIN(C63,ROUNDDOWN(F63*0.4,0))-2000)</f>
        <v/>
      </c>
      <c r="J63" s="21">
        <f>MAX(0,ROUNDDOWN(F63-E63-G63,-3))</f>
        <v/>
      </c>
      <c r="K63" s="21">
        <f>MAX(0,ROUNDDOWN(F63-E63-G63-H63-I63,-3))</f>
        <v/>
      </c>
      <c r="L63" s="21">
        <f>MAX(0,ROUNDDOWN(F63-E63-G63-H63,-3))</f>
        <v/>
      </c>
      <c r="M63" s="21">
        <f>IF(J63&lt;=0,0,ROUNDDOWN((J63*LOOKUP(J63,{0,1950001,3300001,6950001,9000001,18000001,40000001},{0.05,0.1,0.2,0.23,0.33,0.4,0.45})-LOOKUP(J63,{0,1950001,3300001,6950001,9000001,18000001,40000001},{0,97500,427500,636000,1536000,2796000,4796000}))*1.021,-2))</f>
        <v/>
      </c>
      <c r="N63" s="21">
        <f>IF(K63&lt;=0,0,ROUNDDOWN((K63*LOOKUP(K63,{0,1950001,3300001,6950001,9000001,18000001,40000001},{0.05,0.1,0.2,0.23,0.33,0.4,0.45})-LOOKUP(K63,{0,1950001,3300001,6950001,9000001,18000001,40000001},{0,97500,427500,636000,1536000,2796000,4796000}))*1.021,-2))</f>
        <v/>
      </c>
      <c r="O63" s="21">
        <f>IF(L63&lt;=0,0,ROUNDDOWN((L63*LOOKUP(L63,{0,1950001,3300001,6950001,9000001,18000001,40000001},{0.05,0.1,0.2,0.23,0.33,0.4,0.45})-LOOKUP(L63,{0,1950001,3300001,6950001,9000001,18000001,40000001},{0,97500,427500,636000,1536000,2796000,4796000}))*1.021,-2))</f>
        <v/>
      </c>
      <c r="P63" s="21">
        <f>MAX(0,ROUNDDOWN(F63-E63-430000,-3))</f>
        <v/>
      </c>
      <c r="Q63" s="21">
        <f>MAX(0,ROUNDDOWN(F63-E63-430000-H63,-3))</f>
        <v/>
      </c>
      <c r="R63" s="21">
        <f>IF(F63&lt;=450000,0,MAX(0,P63*0.06-MIN(50000,P63)*0.03))</f>
        <v/>
      </c>
      <c r="S63" s="21">
        <f>IF(F63&lt;=450000,0,MAX(0,P63*0.04-MIN(50000,P63)*0.02))</f>
        <v/>
      </c>
      <c r="T63" s="21">
        <f>IF(F63&lt;=450000,0,MAX(0,Q63*0.06-MIN(50000,Q63)*0.03))</f>
        <v/>
      </c>
      <c r="U63" s="21">
        <f>IF(F63&lt;=450000,0,MAX(0,Q63*0.04-MIN(50000,Q63)*0.02))</f>
        <v/>
      </c>
      <c r="V63" s="21">
        <f>50000+MAX(0,G63-480000)</f>
        <v/>
      </c>
      <c r="W63" s="21">
        <f>P63-V63</f>
        <v/>
      </c>
      <c r="X63" s="21">
        <f>Q63-V63</f>
        <v/>
      </c>
      <c r="Y63" s="22">
        <f>IF(W63&lt;0,0.9,LOOKUP(W63,{0,1950001,3300001,6950001,9000001,18000001,40000001},{0.84895,0.7979,0.6958,0.66517,0.56307,0.4916,0.44055}))</f>
        <v/>
      </c>
      <c r="Z63" s="22">
        <f>IF(X63&lt;0,0.9,LOOKUP(X63,{0,1950001,3300001,6950001,9000001,18000001,40000001},{0.84895,0.7979,0.6958,0.66517,0.56307,0.4916,0.44055}))</f>
        <v/>
      </c>
      <c r="AA63" s="22">
        <f>IF(W63&lt;0,0,CHOOSE(MATCH(W63,{0,1950001,3300001,6950001,9000001},1),5.105/84.895,10.21/79.79,20.42/69.58,23.483/66.517,33.693/56.307))</f>
        <v/>
      </c>
      <c r="AB63" s="21">
        <f>IF(C63&lt;=2000,0,(MIN(C63,ROUNDDOWN(F63*0.3,0))-2000)*0.1)</f>
        <v/>
      </c>
      <c r="AC63" s="21">
        <f>IF(C63&lt;=2000,0,MIN((C63-2000)*Y63,(R63+S63)*0.2))</f>
        <v/>
      </c>
      <c r="AD63" s="21">
        <f>IF(C63&lt;=2000,0,MIN((C63-2000)*Z63,(T63+U63)*0.2))</f>
        <v/>
      </c>
      <c r="AE63" s="21">
        <f>AC63*AA63</f>
        <v/>
      </c>
      <c r="AF63" s="21">
        <f>ROUNDDOWN(R63,-2)+ROUNDDOWN(S63,-2)</f>
        <v/>
      </c>
      <c r="AG63" s="21">
        <f>ROUNDDOWN(MAX(0,R63-(AB63+AC63+AE63)*0.6),-2)+ROUNDDOWN(MAX(0,S63-(AB63+AC63+AE63)*0.4),-2)</f>
        <v/>
      </c>
      <c r="AH63" s="21">
        <f>ROUNDDOWN(MAX(0,T63-(AB63+AD63)*0.6),-2)+ROUNDDOWN(MAX(0,U63-(AB63+AD63)*0.4),-2)</f>
        <v/>
      </c>
      <c r="AI63" s="21">
        <f>ROUNDDOWN(T63,-2)+ROUNDDOWN(U63,-2)</f>
        <v/>
      </c>
      <c r="AJ63" s="21">
        <f>M63+AF63</f>
        <v/>
      </c>
      <c r="AK63" s="21">
        <f>M63+AG63</f>
        <v/>
      </c>
      <c r="AL63" s="21">
        <f>N63+AH63</f>
        <v/>
      </c>
      <c r="AM63" s="21">
        <f>O63+AI63</f>
        <v/>
      </c>
      <c r="AN63" s="21">
        <f>N63+AI63</f>
        <v/>
      </c>
      <c r="AO63" s="21">
        <f>ROUNDDOWN((R63+S63)*0.2/Y63+2000,0)</f>
        <v/>
      </c>
      <c r="AP63" s="21">
        <f>ROUNDDOWN((T63+U63)*0.2/Z63+2000,0)</f>
        <v/>
      </c>
      <c r="AQ63" s="21">
        <f>AL63-AK63</f>
        <v/>
      </c>
      <c r="AR63" s="21">
        <f>AM63-AK63</f>
        <v/>
      </c>
      <c r="AS63" s="21">
        <f>AM63-AL63</f>
        <v/>
      </c>
      <c r="AT63" s="21">
        <f>AK63+C63-AJ63</f>
        <v/>
      </c>
      <c r="AU63" s="21">
        <f>AL63+C63-AM63</f>
        <v/>
      </c>
      <c r="AV63" s="21">
        <f>AN63+C63-AM63</f>
        <v/>
      </c>
    </row>
    <row r="64">
      <c r="A64" t="inlineStr">
        <is>
          <t>医療費の境目</t>
        </is>
      </c>
      <c r="B64" s="21">
        <f>'3_医療費の境目'!$B$3</f>
        <v/>
      </c>
      <c r="C64" s="21">
        <f>IF('3_医療費の境目'!$B$4="",AO64,'3_医療費の境目'!$B$4)</f>
        <v/>
      </c>
      <c r="D64" s="21">
        <f>'3_医療費の境目'!D64</f>
        <v/>
      </c>
      <c r="E64" s="21">
        <f>ROUND(MIN(B64/12,650000)*12*0.0915+MIN(B64/12,1390000)*12*(0.0504+0)+B64*0.005,0)</f>
        <v/>
      </c>
      <c r="F64" s="21">
        <f>IF(B64&lt;741000,0,IF(B64&lt;2191000,B64-740000,IF(B64&lt;2193000,1451000,IF(B64&lt;2196000,1453000,IF(B64&lt;2200000,1456000,IF(B64&lt;3600000,ROUND(ROUNDDOWN(B64/4,-3)*2.8,0)-80000,IF(B64&lt;6600000,ROUND(ROUNDDOWN(B64/4,-3)*3.2,0)-440000,IF(B64&lt;8500000,ROUNDDOWN(B64*0.9,0)-1100000,B64-1950000))))))))</f>
        <v/>
      </c>
      <c r="G64" s="21">
        <f>IF(F64&gt;23500000,NA(),IF(F64&lt;=4890000,1040000,IF(F64&lt;=6550000,670000,620000)))</f>
        <v/>
      </c>
      <c r="H64" s="21">
        <f>IF(D64&lt;=0,0,MAX(0,MIN(2000000,D64-MIN(100000,ROUNDDOWN(F64*0.05,0)))))</f>
        <v/>
      </c>
      <c r="I64" s="21">
        <f>IF(C64&lt;=2000,0,MIN(C64,ROUNDDOWN(F64*0.4,0))-2000)</f>
        <v/>
      </c>
      <c r="J64" s="21">
        <f>MAX(0,ROUNDDOWN(F64-E64-G64,-3))</f>
        <v/>
      </c>
      <c r="K64" s="21">
        <f>MAX(0,ROUNDDOWN(F64-E64-G64-H64-I64,-3))</f>
        <v/>
      </c>
      <c r="L64" s="21">
        <f>MAX(0,ROUNDDOWN(F64-E64-G64-H64,-3))</f>
        <v/>
      </c>
      <c r="M64" s="21">
        <f>IF(J64&lt;=0,0,ROUNDDOWN((J64*LOOKUP(J64,{0,1950001,3300001,6950001,9000001,18000001,40000001},{0.05,0.1,0.2,0.23,0.33,0.4,0.45})-LOOKUP(J64,{0,1950001,3300001,6950001,9000001,18000001,40000001},{0,97500,427500,636000,1536000,2796000,4796000}))*1.021,-2))</f>
        <v/>
      </c>
      <c r="N64" s="21">
        <f>IF(K64&lt;=0,0,ROUNDDOWN((K64*LOOKUP(K64,{0,1950001,3300001,6950001,9000001,18000001,40000001},{0.05,0.1,0.2,0.23,0.33,0.4,0.45})-LOOKUP(K64,{0,1950001,3300001,6950001,9000001,18000001,40000001},{0,97500,427500,636000,1536000,2796000,4796000}))*1.021,-2))</f>
        <v/>
      </c>
      <c r="O64" s="21">
        <f>IF(L64&lt;=0,0,ROUNDDOWN((L64*LOOKUP(L64,{0,1950001,3300001,6950001,9000001,18000001,40000001},{0.05,0.1,0.2,0.23,0.33,0.4,0.45})-LOOKUP(L64,{0,1950001,3300001,6950001,9000001,18000001,40000001},{0,97500,427500,636000,1536000,2796000,4796000}))*1.021,-2))</f>
        <v/>
      </c>
      <c r="P64" s="21">
        <f>MAX(0,ROUNDDOWN(F64-E64-430000,-3))</f>
        <v/>
      </c>
      <c r="Q64" s="21">
        <f>MAX(0,ROUNDDOWN(F64-E64-430000-H64,-3))</f>
        <v/>
      </c>
      <c r="R64" s="21">
        <f>IF(F64&lt;=450000,0,MAX(0,P64*0.06-MIN(50000,P64)*0.03))</f>
        <v/>
      </c>
      <c r="S64" s="21">
        <f>IF(F64&lt;=450000,0,MAX(0,P64*0.04-MIN(50000,P64)*0.02))</f>
        <v/>
      </c>
      <c r="T64" s="21">
        <f>IF(F64&lt;=450000,0,MAX(0,Q64*0.06-MIN(50000,Q64)*0.03))</f>
        <v/>
      </c>
      <c r="U64" s="21">
        <f>IF(F64&lt;=450000,0,MAX(0,Q64*0.04-MIN(50000,Q64)*0.02))</f>
        <v/>
      </c>
      <c r="V64" s="21">
        <f>50000+MAX(0,G64-480000)</f>
        <v/>
      </c>
      <c r="W64" s="21">
        <f>P64-V64</f>
        <v/>
      </c>
      <c r="X64" s="21">
        <f>Q64-V64</f>
        <v/>
      </c>
      <c r="Y64" s="22">
        <f>IF(W64&lt;0,0.9,LOOKUP(W64,{0,1950001,3300001,6950001,9000001,18000001,40000001},{0.84895,0.7979,0.6958,0.66517,0.56307,0.4916,0.44055}))</f>
        <v/>
      </c>
      <c r="Z64" s="22">
        <f>IF(X64&lt;0,0.9,LOOKUP(X64,{0,1950001,3300001,6950001,9000001,18000001,40000001},{0.84895,0.7979,0.6958,0.66517,0.56307,0.4916,0.44055}))</f>
        <v/>
      </c>
      <c r="AA64" s="22">
        <f>IF(W64&lt;0,0,CHOOSE(MATCH(W64,{0,1950001,3300001,6950001,9000001},1),5.105/84.895,10.21/79.79,20.42/69.58,23.483/66.517,33.693/56.307))</f>
        <v/>
      </c>
      <c r="AB64" s="21">
        <f>IF(C64&lt;=2000,0,(MIN(C64,ROUNDDOWN(F64*0.3,0))-2000)*0.1)</f>
        <v/>
      </c>
      <c r="AC64" s="21">
        <f>IF(C64&lt;=2000,0,MIN((C64-2000)*Y64,(R64+S64)*0.2))</f>
        <v/>
      </c>
      <c r="AD64" s="21">
        <f>IF(C64&lt;=2000,0,MIN((C64-2000)*Z64,(T64+U64)*0.2))</f>
        <v/>
      </c>
      <c r="AE64" s="21">
        <f>AC64*AA64</f>
        <v/>
      </c>
      <c r="AF64" s="21">
        <f>ROUNDDOWN(R64,-2)+ROUNDDOWN(S64,-2)</f>
        <v/>
      </c>
      <c r="AG64" s="21">
        <f>ROUNDDOWN(MAX(0,R64-(AB64+AC64+AE64)*0.6),-2)+ROUNDDOWN(MAX(0,S64-(AB64+AC64+AE64)*0.4),-2)</f>
        <v/>
      </c>
      <c r="AH64" s="21">
        <f>ROUNDDOWN(MAX(0,T64-(AB64+AD64)*0.6),-2)+ROUNDDOWN(MAX(0,U64-(AB64+AD64)*0.4),-2)</f>
        <v/>
      </c>
      <c r="AI64" s="21">
        <f>ROUNDDOWN(T64,-2)+ROUNDDOWN(U64,-2)</f>
        <v/>
      </c>
      <c r="AJ64" s="21">
        <f>M64+AF64</f>
        <v/>
      </c>
      <c r="AK64" s="21">
        <f>M64+AG64</f>
        <v/>
      </c>
      <c r="AL64" s="21">
        <f>N64+AH64</f>
        <v/>
      </c>
      <c r="AM64" s="21">
        <f>O64+AI64</f>
        <v/>
      </c>
      <c r="AN64" s="21">
        <f>N64+AI64</f>
        <v/>
      </c>
      <c r="AO64" s="21">
        <f>ROUNDDOWN((R64+S64)*0.2/Y64+2000,0)</f>
        <v/>
      </c>
      <c r="AP64" s="21">
        <f>ROUNDDOWN((T64+U64)*0.2/Z64+2000,0)</f>
        <v/>
      </c>
      <c r="AQ64" s="21">
        <f>AL64-AK64</f>
        <v/>
      </c>
      <c r="AR64" s="21">
        <f>AM64-AK64</f>
        <v/>
      </c>
      <c r="AS64" s="21">
        <f>AM64-AL64</f>
        <v/>
      </c>
      <c r="AT64" s="21">
        <f>AK64+C64-AJ64</f>
        <v/>
      </c>
      <c r="AU64" s="21">
        <f>AL64+C64-AM64</f>
        <v/>
      </c>
      <c r="AV64" s="21">
        <f>AN64+C64-AM64</f>
        <v/>
      </c>
    </row>
    <row r="65">
      <c r="A65" t="inlineStr">
        <is>
          <t>医療費の境目</t>
        </is>
      </c>
      <c r="B65" s="21">
        <f>'3_医療費の境目'!$B$3</f>
        <v/>
      </c>
      <c r="C65" s="21">
        <f>IF('3_医療費の境目'!$B$4="",AO65,'3_医療費の境目'!$B$4)</f>
        <v/>
      </c>
      <c r="D65" s="21">
        <f>'3_医療費の境目'!D65</f>
        <v/>
      </c>
      <c r="E65" s="21">
        <f>ROUND(MIN(B65/12,650000)*12*0.0915+MIN(B65/12,1390000)*12*(0.0504+0)+B65*0.005,0)</f>
        <v/>
      </c>
      <c r="F65" s="21">
        <f>IF(B65&lt;741000,0,IF(B65&lt;2191000,B65-740000,IF(B65&lt;2193000,1451000,IF(B65&lt;2196000,1453000,IF(B65&lt;2200000,1456000,IF(B65&lt;3600000,ROUND(ROUNDDOWN(B65/4,-3)*2.8,0)-80000,IF(B65&lt;6600000,ROUND(ROUNDDOWN(B65/4,-3)*3.2,0)-440000,IF(B65&lt;8500000,ROUNDDOWN(B65*0.9,0)-1100000,B65-1950000))))))))</f>
        <v/>
      </c>
      <c r="G65" s="21">
        <f>IF(F65&gt;23500000,NA(),IF(F65&lt;=4890000,1040000,IF(F65&lt;=6550000,670000,620000)))</f>
        <v/>
      </c>
      <c r="H65" s="21">
        <f>IF(D65&lt;=0,0,MAX(0,MIN(2000000,D65-MIN(100000,ROUNDDOWN(F65*0.05,0)))))</f>
        <v/>
      </c>
      <c r="I65" s="21">
        <f>IF(C65&lt;=2000,0,MIN(C65,ROUNDDOWN(F65*0.4,0))-2000)</f>
        <v/>
      </c>
      <c r="J65" s="21">
        <f>MAX(0,ROUNDDOWN(F65-E65-G65,-3))</f>
        <v/>
      </c>
      <c r="K65" s="21">
        <f>MAX(0,ROUNDDOWN(F65-E65-G65-H65-I65,-3))</f>
        <v/>
      </c>
      <c r="L65" s="21">
        <f>MAX(0,ROUNDDOWN(F65-E65-G65-H65,-3))</f>
        <v/>
      </c>
      <c r="M65" s="21">
        <f>IF(J65&lt;=0,0,ROUNDDOWN((J65*LOOKUP(J65,{0,1950001,3300001,6950001,9000001,18000001,40000001},{0.05,0.1,0.2,0.23,0.33,0.4,0.45})-LOOKUP(J65,{0,1950001,3300001,6950001,9000001,18000001,40000001},{0,97500,427500,636000,1536000,2796000,4796000}))*1.021,-2))</f>
        <v/>
      </c>
      <c r="N65" s="21">
        <f>IF(K65&lt;=0,0,ROUNDDOWN((K65*LOOKUP(K65,{0,1950001,3300001,6950001,9000001,18000001,40000001},{0.05,0.1,0.2,0.23,0.33,0.4,0.45})-LOOKUP(K65,{0,1950001,3300001,6950001,9000001,18000001,40000001},{0,97500,427500,636000,1536000,2796000,4796000}))*1.021,-2))</f>
        <v/>
      </c>
      <c r="O65" s="21">
        <f>IF(L65&lt;=0,0,ROUNDDOWN((L65*LOOKUP(L65,{0,1950001,3300001,6950001,9000001,18000001,40000001},{0.05,0.1,0.2,0.23,0.33,0.4,0.45})-LOOKUP(L65,{0,1950001,3300001,6950001,9000001,18000001,40000001},{0,97500,427500,636000,1536000,2796000,4796000}))*1.021,-2))</f>
        <v/>
      </c>
      <c r="P65" s="21">
        <f>MAX(0,ROUNDDOWN(F65-E65-430000,-3))</f>
        <v/>
      </c>
      <c r="Q65" s="21">
        <f>MAX(0,ROUNDDOWN(F65-E65-430000-H65,-3))</f>
        <v/>
      </c>
      <c r="R65" s="21">
        <f>IF(F65&lt;=450000,0,MAX(0,P65*0.06-MIN(50000,P65)*0.03))</f>
        <v/>
      </c>
      <c r="S65" s="21">
        <f>IF(F65&lt;=450000,0,MAX(0,P65*0.04-MIN(50000,P65)*0.02))</f>
        <v/>
      </c>
      <c r="T65" s="21">
        <f>IF(F65&lt;=450000,0,MAX(0,Q65*0.06-MIN(50000,Q65)*0.03))</f>
        <v/>
      </c>
      <c r="U65" s="21">
        <f>IF(F65&lt;=450000,0,MAX(0,Q65*0.04-MIN(50000,Q65)*0.02))</f>
        <v/>
      </c>
      <c r="V65" s="21">
        <f>50000+MAX(0,G65-480000)</f>
        <v/>
      </c>
      <c r="W65" s="21">
        <f>P65-V65</f>
        <v/>
      </c>
      <c r="X65" s="21">
        <f>Q65-V65</f>
        <v/>
      </c>
      <c r="Y65" s="22">
        <f>IF(W65&lt;0,0.9,LOOKUP(W65,{0,1950001,3300001,6950001,9000001,18000001,40000001},{0.84895,0.7979,0.6958,0.66517,0.56307,0.4916,0.44055}))</f>
        <v/>
      </c>
      <c r="Z65" s="22">
        <f>IF(X65&lt;0,0.9,LOOKUP(X65,{0,1950001,3300001,6950001,9000001,18000001,40000001},{0.84895,0.7979,0.6958,0.66517,0.56307,0.4916,0.44055}))</f>
        <v/>
      </c>
      <c r="AA65" s="22">
        <f>IF(W65&lt;0,0,CHOOSE(MATCH(W65,{0,1950001,3300001,6950001,9000001},1),5.105/84.895,10.21/79.79,20.42/69.58,23.483/66.517,33.693/56.307))</f>
        <v/>
      </c>
      <c r="AB65" s="21">
        <f>IF(C65&lt;=2000,0,(MIN(C65,ROUNDDOWN(F65*0.3,0))-2000)*0.1)</f>
        <v/>
      </c>
      <c r="AC65" s="21">
        <f>IF(C65&lt;=2000,0,MIN((C65-2000)*Y65,(R65+S65)*0.2))</f>
        <v/>
      </c>
      <c r="AD65" s="21">
        <f>IF(C65&lt;=2000,0,MIN((C65-2000)*Z65,(T65+U65)*0.2))</f>
        <v/>
      </c>
      <c r="AE65" s="21">
        <f>AC65*AA65</f>
        <v/>
      </c>
      <c r="AF65" s="21">
        <f>ROUNDDOWN(R65,-2)+ROUNDDOWN(S65,-2)</f>
        <v/>
      </c>
      <c r="AG65" s="21">
        <f>ROUNDDOWN(MAX(0,R65-(AB65+AC65+AE65)*0.6),-2)+ROUNDDOWN(MAX(0,S65-(AB65+AC65+AE65)*0.4),-2)</f>
        <v/>
      </c>
      <c r="AH65" s="21">
        <f>ROUNDDOWN(MAX(0,T65-(AB65+AD65)*0.6),-2)+ROUNDDOWN(MAX(0,U65-(AB65+AD65)*0.4),-2)</f>
        <v/>
      </c>
      <c r="AI65" s="21">
        <f>ROUNDDOWN(T65,-2)+ROUNDDOWN(U65,-2)</f>
        <v/>
      </c>
      <c r="AJ65" s="21">
        <f>M65+AF65</f>
        <v/>
      </c>
      <c r="AK65" s="21">
        <f>M65+AG65</f>
        <v/>
      </c>
      <c r="AL65" s="21">
        <f>N65+AH65</f>
        <v/>
      </c>
      <c r="AM65" s="21">
        <f>O65+AI65</f>
        <v/>
      </c>
      <c r="AN65" s="21">
        <f>N65+AI65</f>
        <v/>
      </c>
      <c r="AO65" s="21">
        <f>ROUNDDOWN((R65+S65)*0.2/Y65+2000,0)</f>
        <v/>
      </c>
      <c r="AP65" s="21">
        <f>ROUNDDOWN((T65+U65)*0.2/Z65+2000,0)</f>
        <v/>
      </c>
      <c r="AQ65" s="21">
        <f>AL65-AK65</f>
        <v/>
      </c>
      <c r="AR65" s="21">
        <f>AM65-AK65</f>
        <v/>
      </c>
      <c r="AS65" s="21">
        <f>AM65-AL65</f>
        <v/>
      </c>
      <c r="AT65" s="21">
        <f>AK65+C65-AJ65</f>
        <v/>
      </c>
      <c r="AU65" s="21">
        <f>AL65+C65-AM65</f>
        <v/>
      </c>
      <c r="AV65" s="21">
        <f>AN65+C65-AM65</f>
        <v/>
      </c>
    </row>
    <row r="66">
      <c r="A66" t="inlineStr">
        <is>
          <t>医療費の境目</t>
        </is>
      </c>
      <c r="B66" s="21">
        <f>'3_医療費の境目'!$B$3</f>
        <v/>
      </c>
      <c r="C66" s="21">
        <f>IF('3_医療費の境目'!$B$4="",AO66,'3_医療費の境目'!$B$4)</f>
        <v/>
      </c>
      <c r="D66" s="21">
        <f>'3_医療費の境目'!D66</f>
        <v/>
      </c>
      <c r="E66" s="21">
        <f>ROUND(MIN(B66/12,650000)*12*0.0915+MIN(B66/12,1390000)*12*(0.0504+0)+B66*0.005,0)</f>
        <v/>
      </c>
      <c r="F66" s="21">
        <f>IF(B66&lt;741000,0,IF(B66&lt;2191000,B66-740000,IF(B66&lt;2193000,1451000,IF(B66&lt;2196000,1453000,IF(B66&lt;2200000,1456000,IF(B66&lt;3600000,ROUND(ROUNDDOWN(B66/4,-3)*2.8,0)-80000,IF(B66&lt;6600000,ROUND(ROUNDDOWN(B66/4,-3)*3.2,0)-440000,IF(B66&lt;8500000,ROUNDDOWN(B66*0.9,0)-1100000,B66-1950000))))))))</f>
        <v/>
      </c>
      <c r="G66" s="21">
        <f>IF(F66&gt;23500000,NA(),IF(F66&lt;=4890000,1040000,IF(F66&lt;=6550000,670000,620000)))</f>
        <v/>
      </c>
      <c r="H66" s="21">
        <f>IF(D66&lt;=0,0,MAX(0,MIN(2000000,D66-MIN(100000,ROUNDDOWN(F66*0.05,0)))))</f>
        <v/>
      </c>
      <c r="I66" s="21">
        <f>IF(C66&lt;=2000,0,MIN(C66,ROUNDDOWN(F66*0.4,0))-2000)</f>
        <v/>
      </c>
      <c r="J66" s="21">
        <f>MAX(0,ROUNDDOWN(F66-E66-G66,-3))</f>
        <v/>
      </c>
      <c r="K66" s="21">
        <f>MAX(0,ROUNDDOWN(F66-E66-G66-H66-I66,-3))</f>
        <v/>
      </c>
      <c r="L66" s="21">
        <f>MAX(0,ROUNDDOWN(F66-E66-G66-H66,-3))</f>
        <v/>
      </c>
      <c r="M66" s="21">
        <f>IF(J66&lt;=0,0,ROUNDDOWN((J66*LOOKUP(J66,{0,1950001,3300001,6950001,9000001,18000001,40000001},{0.05,0.1,0.2,0.23,0.33,0.4,0.45})-LOOKUP(J66,{0,1950001,3300001,6950001,9000001,18000001,40000001},{0,97500,427500,636000,1536000,2796000,4796000}))*1.021,-2))</f>
        <v/>
      </c>
      <c r="N66" s="21">
        <f>IF(K66&lt;=0,0,ROUNDDOWN((K66*LOOKUP(K66,{0,1950001,3300001,6950001,9000001,18000001,40000001},{0.05,0.1,0.2,0.23,0.33,0.4,0.45})-LOOKUP(K66,{0,1950001,3300001,6950001,9000001,18000001,40000001},{0,97500,427500,636000,1536000,2796000,4796000}))*1.021,-2))</f>
        <v/>
      </c>
      <c r="O66" s="21">
        <f>IF(L66&lt;=0,0,ROUNDDOWN((L66*LOOKUP(L66,{0,1950001,3300001,6950001,9000001,18000001,40000001},{0.05,0.1,0.2,0.23,0.33,0.4,0.45})-LOOKUP(L66,{0,1950001,3300001,6950001,9000001,18000001,40000001},{0,97500,427500,636000,1536000,2796000,4796000}))*1.021,-2))</f>
        <v/>
      </c>
      <c r="P66" s="21">
        <f>MAX(0,ROUNDDOWN(F66-E66-430000,-3))</f>
        <v/>
      </c>
      <c r="Q66" s="21">
        <f>MAX(0,ROUNDDOWN(F66-E66-430000-H66,-3))</f>
        <v/>
      </c>
      <c r="R66" s="21">
        <f>IF(F66&lt;=450000,0,MAX(0,P66*0.06-MIN(50000,P66)*0.03))</f>
        <v/>
      </c>
      <c r="S66" s="21">
        <f>IF(F66&lt;=450000,0,MAX(0,P66*0.04-MIN(50000,P66)*0.02))</f>
        <v/>
      </c>
      <c r="T66" s="21">
        <f>IF(F66&lt;=450000,0,MAX(0,Q66*0.06-MIN(50000,Q66)*0.03))</f>
        <v/>
      </c>
      <c r="U66" s="21">
        <f>IF(F66&lt;=450000,0,MAX(0,Q66*0.04-MIN(50000,Q66)*0.02))</f>
        <v/>
      </c>
      <c r="V66" s="21">
        <f>50000+MAX(0,G66-480000)</f>
        <v/>
      </c>
      <c r="W66" s="21">
        <f>P66-V66</f>
        <v/>
      </c>
      <c r="X66" s="21">
        <f>Q66-V66</f>
        <v/>
      </c>
      <c r="Y66" s="22">
        <f>IF(W66&lt;0,0.9,LOOKUP(W66,{0,1950001,3300001,6950001,9000001,18000001,40000001},{0.84895,0.7979,0.6958,0.66517,0.56307,0.4916,0.44055}))</f>
        <v/>
      </c>
      <c r="Z66" s="22">
        <f>IF(X66&lt;0,0.9,LOOKUP(X66,{0,1950001,3300001,6950001,9000001,18000001,40000001},{0.84895,0.7979,0.6958,0.66517,0.56307,0.4916,0.44055}))</f>
        <v/>
      </c>
      <c r="AA66" s="22">
        <f>IF(W66&lt;0,0,CHOOSE(MATCH(W66,{0,1950001,3300001,6950001,9000001},1),5.105/84.895,10.21/79.79,20.42/69.58,23.483/66.517,33.693/56.307))</f>
        <v/>
      </c>
      <c r="AB66" s="21">
        <f>IF(C66&lt;=2000,0,(MIN(C66,ROUNDDOWN(F66*0.3,0))-2000)*0.1)</f>
        <v/>
      </c>
      <c r="AC66" s="21">
        <f>IF(C66&lt;=2000,0,MIN((C66-2000)*Y66,(R66+S66)*0.2))</f>
        <v/>
      </c>
      <c r="AD66" s="21">
        <f>IF(C66&lt;=2000,0,MIN((C66-2000)*Z66,(T66+U66)*0.2))</f>
        <v/>
      </c>
      <c r="AE66" s="21">
        <f>AC66*AA66</f>
        <v/>
      </c>
      <c r="AF66" s="21">
        <f>ROUNDDOWN(R66,-2)+ROUNDDOWN(S66,-2)</f>
        <v/>
      </c>
      <c r="AG66" s="21">
        <f>ROUNDDOWN(MAX(0,R66-(AB66+AC66+AE66)*0.6),-2)+ROUNDDOWN(MAX(0,S66-(AB66+AC66+AE66)*0.4),-2)</f>
        <v/>
      </c>
      <c r="AH66" s="21">
        <f>ROUNDDOWN(MAX(0,T66-(AB66+AD66)*0.6),-2)+ROUNDDOWN(MAX(0,U66-(AB66+AD66)*0.4),-2)</f>
        <v/>
      </c>
      <c r="AI66" s="21">
        <f>ROUNDDOWN(T66,-2)+ROUNDDOWN(U66,-2)</f>
        <v/>
      </c>
      <c r="AJ66" s="21">
        <f>M66+AF66</f>
        <v/>
      </c>
      <c r="AK66" s="21">
        <f>M66+AG66</f>
        <v/>
      </c>
      <c r="AL66" s="21">
        <f>N66+AH66</f>
        <v/>
      </c>
      <c r="AM66" s="21">
        <f>O66+AI66</f>
        <v/>
      </c>
      <c r="AN66" s="21">
        <f>N66+AI66</f>
        <v/>
      </c>
      <c r="AO66" s="21">
        <f>ROUNDDOWN((R66+S66)*0.2/Y66+2000,0)</f>
        <v/>
      </c>
      <c r="AP66" s="21">
        <f>ROUNDDOWN((T66+U66)*0.2/Z66+2000,0)</f>
        <v/>
      </c>
      <c r="AQ66" s="21">
        <f>AL66-AK66</f>
        <v/>
      </c>
      <c r="AR66" s="21">
        <f>AM66-AK66</f>
        <v/>
      </c>
      <c r="AS66" s="21">
        <f>AM66-AL66</f>
        <v/>
      </c>
      <c r="AT66" s="21">
        <f>AK66+C66-AJ66</f>
        <v/>
      </c>
      <c r="AU66" s="21">
        <f>AL66+C66-AM66</f>
        <v/>
      </c>
      <c r="AV66" s="21">
        <f>AN66+C66-AM66</f>
        <v/>
      </c>
    </row>
    <row r="67">
      <c r="A67" t="inlineStr">
        <is>
          <t>医療費の境目</t>
        </is>
      </c>
      <c r="B67" s="21">
        <f>'3_医療費の境目'!$B$3</f>
        <v/>
      </c>
      <c r="C67" s="21">
        <f>IF('3_医療費の境目'!$B$4="",AO67,'3_医療費の境目'!$B$4)</f>
        <v/>
      </c>
      <c r="D67" s="21">
        <f>'3_医療費の境目'!D67</f>
        <v/>
      </c>
      <c r="E67" s="21">
        <f>ROUND(MIN(B67/12,650000)*12*0.0915+MIN(B67/12,1390000)*12*(0.0504+0)+B67*0.005,0)</f>
        <v/>
      </c>
      <c r="F67" s="21">
        <f>IF(B67&lt;741000,0,IF(B67&lt;2191000,B67-740000,IF(B67&lt;2193000,1451000,IF(B67&lt;2196000,1453000,IF(B67&lt;2200000,1456000,IF(B67&lt;3600000,ROUND(ROUNDDOWN(B67/4,-3)*2.8,0)-80000,IF(B67&lt;6600000,ROUND(ROUNDDOWN(B67/4,-3)*3.2,0)-440000,IF(B67&lt;8500000,ROUNDDOWN(B67*0.9,0)-1100000,B67-1950000))))))))</f>
        <v/>
      </c>
      <c r="G67" s="21">
        <f>IF(F67&gt;23500000,NA(),IF(F67&lt;=4890000,1040000,IF(F67&lt;=6550000,670000,620000)))</f>
        <v/>
      </c>
      <c r="H67" s="21">
        <f>IF(D67&lt;=0,0,MAX(0,MIN(2000000,D67-MIN(100000,ROUNDDOWN(F67*0.05,0)))))</f>
        <v/>
      </c>
      <c r="I67" s="21">
        <f>IF(C67&lt;=2000,0,MIN(C67,ROUNDDOWN(F67*0.4,0))-2000)</f>
        <v/>
      </c>
      <c r="J67" s="21">
        <f>MAX(0,ROUNDDOWN(F67-E67-G67,-3))</f>
        <v/>
      </c>
      <c r="K67" s="21">
        <f>MAX(0,ROUNDDOWN(F67-E67-G67-H67-I67,-3))</f>
        <v/>
      </c>
      <c r="L67" s="21">
        <f>MAX(0,ROUNDDOWN(F67-E67-G67-H67,-3))</f>
        <v/>
      </c>
      <c r="M67" s="21">
        <f>IF(J67&lt;=0,0,ROUNDDOWN((J67*LOOKUP(J67,{0,1950001,3300001,6950001,9000001,18000001,40000001},{0.05,0.1,0.2,0.23,0.33,0.4,0.45})-LOOKUP(J67,{0,1950001,3300001,6950001,9000001,18000001,40000001},{0,97500,427500,636000,1536000,2796000,4796000}))*1.021,-2))</f>
        <v/>
      </c>
      <c r="N67" s="21">
        <f>IF(K67&lt;=0,0,ROUNDDOWN((K67*LOOKUP(K67,{0,1950001,3300001,6950001,9000001,18000001,40000001},{0.05,0.1,0.2,0.23,0.33,0.4,0.45})-LOOKUP(K67,{0,1950001,3300001,6950001,9000001,18000001,40000001},{0,97500,427500,636000,1536000,2796000,4796000}))*1.021,-2))</f>
        <v/>
      </c>
      <c r="O67" s="21">
        <f>IF(L67&lt;=0,0,ROUNDDOWN((L67*LOOKUP(L67,{0,1950001,3300001,6950001,9000001,18000001,40000001},{0.05,0.1,0.2,0.23,0.33,0.4,0.45})-LOOKUP(L67,{0,1950001,3300001,6950001,9000001,18000001,40000001},{0,97500,427500,636000,1536000,2796000,4796000}))*1.021,-2))</f>
        <v/>
      </c>
      <c r="P67" s="21">
        <f>MAX(0,ROUNDDOWN(F67-E67-430000,-3))</f>
        <v/>
      </c>
      <c r="Q67" s="21">
        <f>MAX(0,ROUNDDOWN(F67-E67-430000-H67,-3))</f>
        <v/>
      </c>
      <c r="R67" s="21">
        <f>IF(F67&lt;=450000,0,MAX(0,P67*0.06-MIN(50000,P67)*0.03))</f>
        <v/>
      </c>
      <c r="S67" s="21">
        <f>IF(F67&lt;=450000,0,MAX(0,P67*0.04-MIN(50000,P67)*0.02))</f>
        <v/>
      </c>
      <c r="T67" s="21">
        <f>IF(F67&lt;=450000,0,MAX(0,Q67*0.06-MIN(50000,Q67)*0.03))</f>
        <v/>
      </c>
      <c r="U67" s="21">
        <f>IF(F67&lt;=450000,0,MAX(0,Q67*0.04-MIN(50000,Q67)*0.02))</f>
        <v/>
      </c>
      <c r="V67" s="21">
        <f>50000+MAX(0,G67-480000)</f>
        <v/>
      </c>
      <c r="W67" s="21">
        <f>P67-V67</f>
        <v/>
      </c>
      <c r="X67" s="21">
        <f>Q67-V67</f>
        <v/>
      </c>
      <c r="Y67" s="22">
        <f>IF(W67&lt;0,0.9,LOOKUP(W67,{0,1950001,3300001,6950001,9000001,18000001,40000001},{0.84895,0.7979,0.6958,0.66517,0.56307,0.4916,0.44055}))</f>
        <v/>
      </c>
      <c r="Z67" s="22">
        <f>IF(X67&lt;0,0.9,LOOKUP(X67,{0,1950001,3300001,6950001,9000001,18000001,40000001},{0.84895,0.7979,0.6958,0.66517,0.56307,0.4916,0.44055}))</f>
        <v/>
      </c>
      <c r="AA67" s="22">
        <f>IF(W67&lt;0,0,CHOOSE(MATCH(W67,{0,1950001,3300001,6950001,9000001},1),5.105/84.895,10.21/79.79,20.42/69.58,23.483/66.517,33.693/56.307))</f>
        <v/>
      </c>
      <c r="AB67" s="21">
        <f>IF(C67&lt;=2000,0,(MIN(C67,ROUNDDOWN(F67*0.3,0))-2000)*0.1)</f>
        <v/>
      </c>
      <c r="AC67" s="21">
        <f>IF(C67&lt;=2000,0,MIN((C67-2000)*Y67,(R67+S67)*0.2))</f>
        <v/>
      </c>
      <c r="AD67" s="21">
        <f>IF(C67&lt;=2000,0,MIN((C67-2000)*Z67,(T67+U67)*0.2))</f>
        <v/>
      </c>
      <c r="AE67" s="21">
        <f>AC67*AA67</f>
        <v/>
      </c>
      <c r="AF67" s="21">
        <f>ROUNDDOWN(R67,-2)+ROUNDDOWN(S67,-2)</f>
        <v/>
      </c>
      <c r="AG67" s="21">
        <f>ROUNDDOWN(MAX(0,R67-(AB67+AC67+AE67)*0.6),-2)+ROUNDDOWN(MAX(0,S67-(AB67+AC67+AE67)*0.4),-2)</f>
        <v/>
      </c>
      <c r="AH67" s="21">
        <f>ROUNDDOWN(MAX(0,T67-(AB67+AD67)*0.6),-2)+ROUNDDOWN(MAX(0,U67-(AB67+AD67)*0.4),-2)</f>
        <v/>
      </c>
      <c r="AI67" s="21">
        <f>ROUNDDOWN(T67,-2)+ROUNDDOWN(U67,-2)</f>
        <v/>
      </c>
      <c r="AJ67" s="21">
        <f>M67+AF67</f>
        <v/>
      </c>
      <c r="AK67" s="21">
        <f>M67+AG67</f>
        <v/>
      </c>
      <c r="AL67" s="21">
        <f>N67+AH67</f>
        <v/>
      </c>
      <c r="AM67" s="21">
        <f>O67+AI67</f>
        <v/>
      </c>
      <c r="AN67" s="21">
        <f>N67+AI67</f>
        <v/>
      </c>
      <c r="AO67" s="21">
        <f>ROUNDDOWN((R67+S67)*0.2/Y67+2000,0)</f>
        <v/>
      </c>
      <c r="AP67" s="21">
        <f>ROUNDDOWN((T67+U67)*0.2/Z67+2000,0)</f>
        <v/>
      </c>
      <c r="AQ67" s="21">
        <f>AL67-AK67</f>
        <v/>
      </c>
      <c r="AR67" s="21">
        <f>AM67-AK67</f>
        <v/>
      </c>
      <c r="AS67" s="21">
        <f>AM67-AL67</f>
        <v/>
      </c>
      <c r="AT67" s="21">
        <f>AK67+C67-AJ67</f>
        <v/>
      </c>
      <c r="AU67" s="21">
        <f>AL67+C67-AM67</f>
        <v/>
      </c>
      <c r="AV67" s="21">
        <f>AN67+C67-AM67</f>
        <v/>
      </c>
    </row>
    <row r="68">
      <c r="A68" t="inlineStr">
        <is>
          <t>医療費の境目</t>
        </is>
      </c>
      <c r="B68" s="21">
        <f>'3_医療費の境目'!$B$3</f>
        <v/>
      </c>
      <c r="C68" s="21">
        <f>IF('3_医療費の境目'!$B$4="",AO68,'3_医療費の境目'!$B$4)</f>
        <v/>
      </c>
      <c r="D68" s="21">
        <f>'3_医療費の境目'!D68</f>
        <v/>
      </c>
      <c r="E68" s="21">
        <f>ROUND(MIN(B68/12,650000)*12*0.0915+MIN(B68/12,1390000)*12*(0.0504+0)+B68*0.005,0)</f>
        <v/>
      </c>
      <c r="F68" s="21">
        <f>IF(B68&lt;741000,0,IF(B68&lt;2191000,B68-740000,IF(B68&lt;2193000,1451000,IF(B68&lt;2196000,1453000,IF(B68&lt;2200000,1456000,IF(B68&lt;3600000,ROUND(ROUNDDOWN(B68/4,-3)*2.8,0)-80000,IF(B68&lt;6600000,ROUND(ROUNDDOWN(B68/4,-3)*3.2,0)-440000,IF(B68&lt;8500000,ROUNDDOWN(B68*0.9,0)-1100000,B68-1950000))))))))</f>
        <v/>
      </c>
      <c r="G68" s="21">
        <f>IF(F68&gt;23500000,NA(),IF(F68&lt;=4890000,1040000,IF(F68&lt;=6550000,670000,620000)))</f>
        <v/>
      </c>
      <c r="H68" s="21">
        <f>IF(D68&lt;=0,0,MAX(0,MIN(2000000,D68-MIN(100000,ROUNDDOWN(F68*0.05,0)))))</f>
        <v/>
      </c>
      <c r="I68" s="21">
        <f>IF(C68&lt;=2000,0,MIN(C68,ROUNDDOWN(F68*0.4,0))-2000)</f>
        <v/>
      </c>
      <c r="J68" s="21">
        <f>MAX(0,ROUNDDOWN(F68-E68-G68,-3))</f>
        <v/>
      </c>
      <c r="K68" s="21">
        <f>MAX(0,ROUNDDOWN(F68-E68-G68-H68-I68,-3))</f>
        <v/>
      </c>
      <c r="L68" s="21">
        <f>MAX(0,ROUNDDOWN(F68-E68-G68-H68,-3))</f>
        <v/>
      </c>
      <c r="M68" s="21">
        <f>IF(J68&lt;=0,0,ROUNDDOWN((J68*LOOKUP(J68,{0,1950001,3300001,6950001,9000001,18000001,40000001},{0.05,0.1,0.2,0.23,0.33,0.4,0.45})-LOOKUP(J68,{0,1950001,3300001,6950001,9000001,18000001,40000001},{0,97500,427500,636000,1536000,2796000,4796000}))*1.021,-2))</f>
        <v/>
      </c>
      <c r="N68" s="21">
        <f>IF(K68&lt;=0,0,ROUNDDOWN((K68*LOOKUP(K68,{0,1950001,3300001,6950001,9000001,18000001,40000001},{0.05,0.1,0.2,0.23,0.33,0.4,0.45})-LOOKUP(K68,{0,1950001,3300001,6950001,9000001,18000001,40000001},{0,97500,427500,636000,1536000,2796000,4796000}))*1.021,-2))</f>
        <v/>
      </c>
      <c r="O68" s="21">
        <f>IF(L68&lt;=0,0,ROUNDDOWN((L68*LOOKUP(L68,{0,1950001,3300001,6950001,9000001,18000001,40000001},{0.05,0.1,0.2,0.23,0.33,0.4,0.45})-LOOKUP(L68,{0,1950001,3300001,6950001,9000001,18000001,40000001},{0,97500,427500,636000,1536000,2796000,4796000}))*1.021,-2))</f>
        <v/>
      </c>
      <c r="P68" s="21">
        <f>MAX(0,ROUNDDOWN(F68-E68-430000,-3))</f>
        <v/>
      </c>
      <c r="Q68" s="21">
        <f>MAX(0,ROUNDDOWN(F68-E68-430000-H68,-3))</f>
        <v/>
      </c>
      <c r="R68" s="21">
        <f>IF(F68&lt;=450000,0,MAX(0,P68*0.06-MIN(50000,P68)*0.03))</f>
        <v/>
      </c>
      <c r="S68" s="21">
        <f>IF(F68&lt;=450000,0,MAX(0,P68*0.04-MIN(50000,P68)*0.02))</f>
        <v/>
      </c>
      <c r="T68" s="21">
        <f>IF(F68&lt;=450000,0,MAX(0,Q68*0.06-MIN(50000,Q68)*0.03))</f>
        <v/>
      </c>
      <c r="U68" s="21">
        <f>IF(F68&lt;=450000,0,MAX(0,Q68*0.04-MIN(50000,Q68)*0.02))</f>
        <v/>
      </c>
      <c r="V68" s="21">
        <f>50000+MAX(0,G68-480000)</f>
        <v/>
      </c>
      <c r="W68" s="21">
        <f>P68-V68</f>
        <v/>
      </c>
      <c r="X68" s="21">
        <f>Q68-V68</f>
        <v/>
      </c>
      <c r="Y68" s="22">
        <f>IF(W68&lt;0,0.9,LOOKUP(W68,{0,1950001,3300001,6950001,9000001,18000001,40000001},{0.84895,0.7979,0.6958,0.66517,0.56307,0.4916,0.44055}))</f>
        <v/>
      </c>
      <c r="Z68" s="22">
        <f>IF(X68&lt;0,0.9,LOOKUP(X68,{0,1950001,3300001,6950001,9000001,18000001,40000001},{0.84895,0.7979,0.6958,0.66517,0.56307,0.4916,0.44055}))</f>
        <v/>
      </c>
      <c r="AA68" s="22">
        <f>IF(W68&lt;0,0,CHOOSE(MATCH(W68,{0,1950001,3300001,6950001,9000001},1),5.105/84.895,10.21/79.79,20.42/69.58,23.483/66.517,33.693/56.307))</f>
        <v/>
      </c>
      <c r="AB68" s="21">
        <f>IF(C68&lt;=2000,0,(MIN(C68,ROUNDDOWN(F68*0.3,0))-2000)*0.1)</f>
        <v/>
      </c>
      <c r="AC68" s="21">
        <f>IF(C68&lt;=2000,0,MIN((C68-2000)*Y68,(R68+S68)*0.2))</f>
        <v/>
      </c>
      <c r="AD68" s="21">
        <f>IF(C68&lt;=2000,0,MIN((C68-2000)*Z68,(T68+U68)*0.2))</f>
        <v/>
      </c>
      <c r="AE68" s="21">
        <f>AC68*AA68</f>
        <v/>
      </c>
      <c r="AF68" s="21">
        <f>ROUNDDOWN(R68,-2)+ROUNDDOWN(S68,-2)</f>
        <v/>
      </c>
      <c r="AG68" s="21">
        <f>ROUNDDOWN(MAX(0,R68-(AB68+AC68+AE68)*0.6),-2)+ROUNDDOWN(MAX(0,S68-(AB68+AC68+AE68)*0.4),-2)</f>
        <v/>
      </c>
      <c r="AH68" s="21">
        <f>ROUNDDOWN(MAX(0,T68-(AB68+AD68)*0.6),-2)+ROUNDDOWN(MAX(0,U68-(AB68+AD68)*0.4),-2)</f>
        <v/>
      </c>
      <c r="AI68" s="21">
        <f>ROUNDDOWN(T68,-2)+ROUNDDOWN(U68,-2)</f>
        <v/>
      </c>
      <c r="AJ68" s="21">
        <f>M68+AF68</f>
        <v/>
      </c>
      <c r="AK68" s="21">
        <f>M68+AG68</f>
        <v/>
      </c>
      <c r="AL68" s="21">
        <f>N68+AH68</f>
        <v/>
      </c>
      <c r="AM68" s="21">
        <f>O68+AI68</f>
        <v/>
      </c>
      <c r="AN68" s="21">
        <f>N68+AI68</f>
        <v/>
      </c>
      <c r="AO68" s="21">
        <f>ROUNDDOWN((R68+S68)*0.2/Y68+2000,0)</f>
        <v/>
      </c>
      <c r="AP68" s="21">
        <f>ROUNDDOWN((T68+U68)*0.2/Z68+2000,0)</f>
        <v/>
      </c>
      <c r="AQ68" s="21">
        <f>AL68-AK68</f>
        <v/>
      </c>
      <c r="AR68" s="21">
        <f>AM68-AK68</f>
        <v/>
      </c>
      <c r="AS68" s="21">
        <f>AM68-AL68</f>
        <v/>
      </c>
      <c r="AT68" s="21">
        <f>AK68+C68-AJ68</f>
        <v/>
      </c>
      <c r="AU68" s="21">
        <f>AL68+C68-AM68</f>
        <v/>
      </c>
      <c r="AV68" s="21">
        <f>AN68+C68-AM68</f>
        <v/>
      </c>
    </row>
    <row r="69">
      <c r="A69" t="inlineStr">
        <is>
          <t>医療費の境目</t>
        </is>
      </c>
      <c r="B69" s="21">
        <f>'3_医療費の境目'!$B$3</f>
        <v/>
      </c>
      <c r="C69" s="21">
        <f>IF('3_医療費の境目'!$B$4="",AO69,'3_医療費の境目'!$B$4)</f>
        <v/>
      </c>
      <c r="D69" s="21">
        <f>'3_医療費の境目'!D69</f>
        <v/>
      </c>
      <c r="E69" s="21">
        <f>ROUND(MIN(B69/12,650000)*12*0.0915+MIN(B69/12,1390000)*12*(0.0504+0)+B69*0.005,0)</f>
        <v/>
      </c>
      <c r="F69" s="21">
        <f>IF(B69&lt;741000,0,IF(B69&lt;2191000,B69-740000,IF(B69&lt;2193000,1451000,IF(B69&lt;2196000,1453000,IF(B69&lt;2200000,1456000,IF(B69&lt;3600000,ROUND(ROUNDDOWN(B69/4,-3)*2.8,0)-80000,IF(B69&lt;6600000,ROUND(ROUNDDOWN(B69/4,-3)*3.2,0)-440000,IF(B69&lt;8500000,ROUNDDOWN(B69*0.9,0)-1100000,B69-1950000))))))))</f>
        <v/>
      </c>
      <c r="G69" s="21">
        <f>IF(F69&gt;23500000,NA(),IF(F69&lt;=4890000,1040000,IF(F69&lt;=6550000,670000,620000)))</f>
        <v/>
      </c>
      <c r="H69" s="21">
        <f>IF(D69&lt;=0,0,MAX(0,MIN(2000000,D69-MIN(100000,ROUNDDOWN(F69*0.05,0)))))</f>
        <v/>
      </c>
      <c r="I69" s="21">
        <f>IF(C69&lt;=2000,0,MIN(C69,ROUNDDOWN(F69*0.4,0))-2000)</f>
        <v/>
      </c>
      <c r="J69" s="21">
        <f>MAX(0,ROUNDDOWN(F69-E69-G69,-3))</f>
        <v/>
      </c>
      <c r="K69" s="21">
        <f>MAX(0,ROUNDDOWN(F69-E69-G69-H69-I69,-3))</f>
        <v/>
      </c>
      <c r="L69" s="21">
        <f>MAX(0,ROUNDDOWN(F69-E69-G69-H69,-3))</f>
        <v/>
      </c>
      <c r="M69" s="21">
        <f>IF(J69&lt;=0,0,ROUNDDOWN((J69*LOOKUP(J69,{0,1950001,3300001,6950001,9000001,18000001,40000001},{0.05,0.1,0.2,0.23,0.33,0.4,0.45})-LOOKUP(J69,{0,1950001,3300001,6950001,9000001,18000001,40000001},{0,97500,427500,636000,1536000,2796000,4796000}))*1.021,-2))</f>
        <v/>
      </c>
      <c r="N69" s="21">
        <f>IF(K69&lt;=0,0,ROUNDDOWN((K69*LOOKUP(K69,{0,1950001,3300001,6950001,9000001,18000001,40000001},{0.05,0.1,0.2,0.23,0.33,0.4,0.45})-LOOKUP(K69,{0,1950001,3300001,6950001,9000001,18000001,40000001},{0,97500,427500,636000,1536000,2796000,4796000}))*1.021,-2))</f>
        <v/>
      </c>
      <c r="O69" s="21">
        <f>IF(L69&lt;=0,0,ROUNDDOWN((L69*LOOKUP(L69,{0,1950001,3300001,6950001,9000001,18000001,40000001},{0.05,0.1,0.2,0.23,0.33,0.4,0.45})-LOOKUP(L69,{0,1950001,3300001,6950001,9000001,18000001,40000001},{0,97500,427500,636000,1536000,2796000,4796000}))*1.021,-2))</f>
        <v/>
      </c>
      <c r="P69" s="21">
        <f>MAX(0,ROUNDDOWN(F69-E69-430000,-3))</f>
        <v/>
      </c>
      <c r="Q69" s="21">
        <f>MAX(0,ROUNDDOWN(F69-E69-430000-H69,-3))</f>
        <v/>
      </c>
      <c r="R69" s="21">
        <f>IF(F69&lt;=450000,0,MAX(0,P69*0.06-MIN(50000,P69)*0.03))</f>
        <v/>
      </c>
      <c r="S69" s="21">
        <f>IF(F69&lt;=450000,0,MAX(0,P69*0.04-MIN(50000,P69)*0.02))</f>
        <v/>
      </c>
      <c r="T69" s="21">
        <f>IF(F69&lt;=450000,0,MAX(0,Q69*0.06-MIN(50000,Q69)*0.03))</f>
        <v/>
      </c>
      <c r="U69" s="21">
        <f>IF(F69&lt;=450000,0,MAX(0,Q69*0.04-MIN(50000,Q69)*0.02))</f>
        <v/>
      </c>
      <c r="V69" s="21">
        <f>50000+MAX(0,G69-480000)</f>
        <v/>
      </c>
      <c r="W69" s="21">
        <f>P69-V69</f>
        <v/>
      </c>
      <c r="X69" s="21">
        <f>Q69-V69</f>
        <v/>
      </c>
      <c r="Y69" s="22">
        <f>IF(W69&lt;0,0.9,LOOKUP(W69,{0,1950001,3300001,6950001,9000001,18000001,40000001},{0.84895,0.7979,0.6958,0.66517,0.56307,0.4916,0.44055}))</f>
        <v/>
      </c>
      <c r="Z69" s="22">
        <f>IF(X69&lt;0,0.9,LOOKUP(X69,{0,1950001,3300001,6950001,9000001,18000001,40000001},{0.84895,0.7979,0.6958,0.66517,0.56307,0.4916,0.44055}))</f>
        <v/>
      </c>
      <c r="AA69" s="22">
        <f>IF(W69&lt;0,0,CHOOSE(MATCH(W69,{0,1950001,3300001,6950001,9000001},1),5.105/84.895,10.21/79.79,20.42/69.58,23.483/66.517,33.693/56.307))</f>
        <v/>
      </c>
      <c r="AB69" s="21">
        <f>IF(C69&lt;=2000,0,(MIN(C69,ROUNDDOWN(F69*0.3,0))-2000)*0.1)</f>
        <v/>
      </c>
      <c r="AC69" s="21">
        <f>IF(C69&lt;=2000,0,MIN((C69-2000)*Y69,(R69+S69)*0.2))</f>
        <v/>
      </c>
      <c r="AD69" s="21">
        <f>IF(C69&lt;=2000,0,MIN((C69-2000)*Z69,(T69+U69)*0.2))</f>
        <v/>
      </c>
      <c r="AE69" s="21">
        <f>AC69*AA69</f>
        <v/>
      </c>
      <c r="AF69" s="21">
        <f>ROUNDDOWN(R69,-2)+ROUNDDOWN(S69,-2)</f>
        <v/>
      </c>
      <c r="AG69" s="21">
        <f>ROUNDDOWN(MAX(0,R69-(AB69+AC69+AE69)*0.6),-2)+ROUNDDOWN(MAX(0,S69-(AB69+AC69+AE69)*0.4),-2)</f>
        <v/>
      </c>
      <c r="AH69" s="21">
        <f>ROUNDDOWN(MAX(0,T69-(AB69+AD69)*0.6),-2)+ROUNDDOWN(MAX(0,U69-(AB69+AD69)*0.4),-2)</f>
        <v/>
      </c>
      <c r="AI69" s="21">
        <f>ROUNDDOWN(T69,-2)+ROUNDDOWN(U69,-2)</f>
        <v/>
      </c>
      <c r="AJ69" s="21">
        <f>M69+AF69</f>
        <v/>
      </c>
      <c r="AK69" s="21">
        <f>M69+AG69</f>
        <v/>
      </c>
      <c r="AL69" s="21">
        <f>N69+AH69</f>
        <v/>
      </c>
      <c r="AM69" s="21">
        <f>O69+AI69</f>
        <v/>
      </c>
      <c r="AN69" s="21">
        <f>N69+AI69</f>
        <v/>
      </c>
      <c r="AO69" s="21">
        <f>ROUNDDOWN((R69+S69)*0.2/Y69+2000,0)</f>
        <v/>
      </c>
      <c r="AP69" s="21">
        <f>ROUNDDOWN((T69+U69)*0.2/Z69+2000,0)</f>
        <v/>
      </c>
      <c r="AQ69" s="21">
        <f>AL69-AK69</f>
        <v/>
      </c>
      <c r="AR69" s="21">
        <f>AM69-AK69</f>
        <v/>
      </c>
      <c r="AS69" s="21">
        <f>AM69-AL69</f>
        <v/>
      </c>
      <c r="AT69" s="21">
        <f>AK69+C69-AJ69</f>
        <v/>
      </c>
      <c r="AU69" s="21">
        <f>AL69+C69-AM69</f>
        <v/>
      </c>
      <c r="AV69" s="21">
        <f>AN69+C69-AM69</f>
        <v/>
      </c>
    </row>
    <row r="70">
      <c r="A70" t="inlineStr">
        <is>
          <t>医療費の境目</t>
        </is>
      </c>
      <c r="B70" s="21">
        <f>'3_医療費の境目'!$B$3</f>
        <v/>
      </c>
      <c r="C70" s="21">
        <f>IF('3_医療費の境目'!$B$4="",AO70,'3_医療費の境目'!$B$4)</f>
        <v/>
      </c>
      <c r="D70" s="21">
        <f>'3_医療費の境目'!D70</f>
        <v/>
      </c>
      <c r="E70" s="21">
        <f>ROUND(MIN(B70/12,650000)*12*0.0915+MIN(B70/12,1390000)*12*(0.0504+0)+B70*0.005,0)</f>
        <v/>
      </c>
      <c r="F70" s="21">
        <f>IF(B70&lt;741000,0,IF(B70&lt;2191000,B70-740000,IF(B70&lt;2193000,1451000,IF(B70&lt;2196000,1453000,IF(B70&lt;2200000,1456000,IF(B70&lt;3600000,ROUND(ROUNDDOWN(B70/4,-3)*2.8,0)-80000,IF(B70&lt;6600000,ROUND(ROUNDDOWN(B70/4,-3)*3.2,0)-440000,IF(B70&lt;8500000,ROUNDDOWN(B70*0.9,0)-1100000,B70-1950000))))))))</f>
        <v/>
      </c>
      <c r="G70" s="21">
        <f>IF(F70&gt;23500000,NA(),IF(F70&lt;=4890000,1040000,IF(F70&lt;=6550000,670000,620000)))</f>
        <v/>
      </c>
      <c r="H70" s="21">
        <f>IF(D70&lt;=0,0,MAX(0,MIN(2000000,D70-MIN(100000,ROUNDDOWN(F70*0.05,0)))))</f>
        <v/>
      </c>
      <c r="I70" s="21">
        <f>IF(C70&lt;=2000,0,MIN(C70,ROUNDDOWN(F70*0.4,0))-2000)</f>
        <v/>
      </c>
      <c r="J70" s="21">
        <f>MAX(0,ROUNDDOWN(F70-E70-G70,-3))</f>
        <v/>
      </c>
      <c r="K70" s="21">
        <f>MAX(0,ROUNDDOWN(F70-E70-G70-H70-I70,-3))</f>
        <v/>
      </c>
      <c r="L70" s="21">
        <f>MAX(0,ROUNDDOWN(F70-E70-G70-H70,-3))</f>
        <v/>
      </c>
      <c r="M70" s="21">
        <f>IF(J70&lt;=0,0,ROUNDDOWN((J70*LOOKUP(J70,{0,1950001,3300001,6950001,9000001,18000001,40000001},{0.05,0.1,0.2,0.23,0.33,0.4,0.45})-LOOKUP(J70,{0,1950001,3300001,6950001,9000001,18000001,40000001},{0,97500,427500,636000,1536000,2796000,4796000}))*1.021,-2))</f>
        <v/>
      </c>
      <c r="N70" s="21">
        <f>IF(K70&lt;=0,0,ROUNDDOWN((K70*LOOKUP(K70,{0,1950001,3300001,6950001,9000001,18000001,40000001},{0.05,0.1,0.2,0.23,0.33,0.4,0.45})-LOOKUP(K70,{0,1950001,3300001,6950001,9000001,18000001,40000001},{0,97500,427500,636000,1536000,2796000,4796000}))*1.021,-2))</f>
        <v/>
      </c>
      <c r="O70" s="21">
        <f>IF(L70&lt;=0,0,ROUNDDOWN((L70*LOOKUP(L70,{0,1950001,3300001,6950001,9000001,18000001,40000001},{0.05,0.1,0.2,0.23,0.33,0.4,0.45})-LOOKUP(L70,{0,1950001,3300001,6950001,9000001,18000001,40000001},{0,97500,427500,636000,1536000,2796000,4796000}))*1.021,-2))</f>
        <v/>
      </c>
      <c r="P70" s="21">
        <f>MAX(0,ROUNDDOWN(F70-E70-430000,-3))</f>
        <v/>
      </c>
      <c r="Q70" s="21">
        <f>MAX(0,ROUNDDOWN(F70-E70-430000-H70,-3))</f>
        <v/>
      </c>
      <c r="R70" s="21">
        <f>IF(F70&lt;=450000,0,MAX(0,P70*0.06-MIN(50000,P70)*0.03))</f>
        <v/>
      </c>
      <c r="S70" s="21">
        <f>IF(F70&lt;=450000,0,MAX(0,P70*0.04-MIN(50000,P70)*0.02))</f>
        <v/>
      </c>
      <c r="T70" s="21">
        <f>IF(F70&lt;=450000,0,MAX(0,Q70*0.06-MIN(50000,Q70)*0.03))</f>
        <v/>
      </c>
      <c r="U70" s="21">
        <f>IF(F70&lt;=450000,0,MAX(0,Q70*0.04-MIN(50000,Q70)*0.02))</f>
        <v/>
      </c>
      <c r="V70" s="21">
        <f>50000+MAX(0,G70-480000)</f>
        <v/>
      </c>
      <c r="W70" s="21">
        <f>P70-V70</f>
        <v/>
      </c>
      <c r="X70" s="21">
        <f>Q70-V70</f>
        <v/>
      </c>
      <c r="Y70" s="22">
        <f>IF(W70&lt;0,0.9,LOOKUP(W70,{0,1950001,3300001,6950001,9000001,18000001,40000001},{0.84895,0.7979,0.6958,0.66517,0.56307,0.4916,0.44055}))</f>
        <v/>
      </c>
      <c r="Z70" s="22">
        <f>IF(X70&lt;0,0.9,LOOKUP(X70,{0,1950001,3300001,6950001,9000001,18000001,40000001},{0.84895,0.7979,0.6958,0.66517,0.56307,0.4916,0.44055}))</f>
        <v/>
      </c>
      <c r="AA70" s="22">
        <f>IF(W70&lt;0,0,CHOOSE(MATCH(W70,{0,1950001,3300001,6950001,9000001},1),5.105/84.895,10.21/79.79,20.42/69.58,23.483/66.517,33.693/56.307))</f>
        <v/>
      </c>
      <c r="AB70" s="21">
        <f>IF(C70&lt;=2000,0,(MIN(C70,ROUNDDOWN(F70*0.3,0))-2000)*0.1)</f>
        <v/>
      </c>
      <c r="AC70" s="21">
        <f>IF(C70&lt;=2000,0,MIN((C70-2000)*Y70,(R70+S70)*0.2))</f>
        <v/>
      </c>
      <c r="AD70" s="21">
        <f>IF(C70&lt;=2000,0,MIN((C70-2000)*Z70,(T70+U70)*0.2))</f>
        <v/>
      </c>
      <c r="AE70" s="21">
        <f>AC70*AA70</f>
        <v/>
      </c>
      <c r="AF70" s="21">
        <f>ROUNDDOWN(R70,-2)+ROUNDDOWN(S70,-2)</f>
        <v/>
      </c>
      <c r="AG70" s="21">
        <f>ROUNDDOWN(MAX(0,R70-(AB70+AC70+AE70)*0.6),-2)+ROUNDDOWN(MAX(0,S70-(AB70+AC70+AE70)*0.4),-2)</f>
        <v/>
      </c>
      <c r="AH70" s="21">
        <f>ROUNDDOWN(MAX(0,T70-(AB70+AD70)*0.6),-2)+ROUNDDOWN(MAX(0,U70-(AB70+AD70)*0.4),-2)</f>
        <v/>
      </c>
      <c r="AI70" s="21">
        <f>ROUNDDOWN(T70,-2)+ROUNDDOWN(U70,-2)</f>
        <v/>
      </c>
      <c r="AJ70" s="21">
        <f>M70+AF70</f>
        <v/>
      </c>
      <c r="AK70" s="21">
        <f>M70+AG70</f>
        <v/>
      </c>
      <c r="AL70" s="21">
        <f>N70+AH70</f>
        <v/>
      </c>
      <c r="AM70" s="21">
        <f>O70+AI70</f>
        <v/>
      </c>
      <c r="AN70" s="21">
        <f>N70+AI70</f>
        <v/>
      </c>
      <c r="AO70" s="21">
        <f>ROUNDDOWN((R70+S70)*0.2/Y70+2000,0)</f>
        <v/>
      </c>
      <c r="AP70" s="21">
        <f>ROUNDDOWN((T70+U70)*0.2/Z70+2000,0)</f>
        <v/>
      </c>
      <c r="AQ70" s="21">
        <f>AL70-AK70</f>
        <v/>
      </c>
      <c r="AR70" s="21">
        <f>AM70-AK70</f>
        <v/>
      </c>
      <c r="AS70" s="21">
        <f>AM70-AL70</f>
        <v/>
      </c>
      <c r="AT70" s="21">
        <f>AK70+C70-AJ70</f>
        <v/>
      </c>
      <c r="AU70" s="21">
        <f>AL70+C70-AM70</f>
        <v/>
      </c>
      <c r="AV70" s="21">
        <f>AN70+C70-AM70</f>
        <v/>
      </c>
    </row>
    <row r="71">
      <c r="A71" t="inlineStr">
        <is>
          <t>医療費の境目</t>
        </is>
      </c>
      <c r="B71" s="21">
        <f>'3_医療費の境目'!$B$3</f>
        <v/>
      </c>
      <c r="C71" s="21">
        <f>IF('3_医療費の境目'!$B$4="",AO71,'3_医療費の境目'!$B$4)</f>
        <v/>
      </c>
      <c r="D71" s="21">
        <f>'3_医療費の境目'!D71</f>
        <v/>
      </c>
      <c r="E71" s="21">
        <f>ROUND(MIN(B71/12,650000)*12*0.0915+MIN(B71/12,1390000)*12*(0.0504+0)+B71*0.005,0)</f>
        <v/>
      </c>
      <c r="F71" s="21">
        <f>IF(B71&lt;741000,0,IF(B71&lt;2191000,B71-740000,IF(B71&lt;2193000,1451000,IF(B71&lt;2196000,1453000,IF(B71&lt;2200000,1456000,IF(B71&lt;3600000,ROUND(ROUNDDOWN(B71/4,-3)*2.8,0)-80000,IF(B71&lt;6600000,ROUND(ROUNDDOWN(B71/4,-3)*3.2,0)-440000,IF(B71&lt;8500000,ROUNDDOWN(B71*0.9,0)-1100000,B71-1950000))))))))</f>
        <v/>
      </c>
      <c r="G71" s="21">
        <f>IF(F71&gt;23500000,NA(),IF(F71&lt;=4890000,1040000,IF(F71&lt;=6550000,670000,620000)))</f>
        <v/>
      </c>
      <c r="H71" s="21">
        <f>IF(D71&lt;=0,0,MAX(0,MIN(2000000,D71-MIN(100000,ROUNDDOWN(F71*0.05,0)))))</f>
        <v/>
      </c>
      <c r="I71" s="21">
        <f>IF(C71&lt;=2000,0,MIN(C71,ROUNDDOWN(F71*0.4,0))-2000)</f>
        <v/>
      </c>
      <c r="J71" s="21">
        <f>MAX(0,ROUNDDOWN(F71-E71-G71,-3))</f>
        <v/>
      </c>
      <c r="K71" s="21">
        <f>MAX(0,ROUNDDOWN(F71-E71-G71-H71-I71,-3))</f>
        <v/>
      </c>
      <c r="L71" s="21">
        <f>MAX(0,ROUNDDOWN(F71-E71-G71-H71,-3))</f>
        <v/>
      </c>
      <c r="M71" s="21">
        <f>IF(J71&lt;=0,0,ROUNDDOWN((J71*LOOKUP(J71,{0,1950001,3300001,6950001,9000001,18000001,40000001},{0.05,0.1,0.2,0.23,0.33,0.4,0.45})-LOOKUP(J71,{0,1950001,3300001,6950001,9000001,18000001,40000001},{0,97500,427500,636000,1536000,2796000,4796000}))*1.021,-2))</f>
        <v/>
      </c>
      <c r="N71" s="21">
        <f>IF(K71&lt;=0,0,ROUNDDOWN((K71*LOOKUP(K71,{0,1950001,3300001,6950001,9000001,18000001,40000001},{0.05,0.1,0.2,0.23,0.33,0.4,0.45})-LOOKUP(K71,{0,1950001,3300001,6950001,9000001,18000001,40000001},{0,97500,427500,636000,1536000,2796000,4796000}))*1.021,-2))</f>
        <v/>
      </c>
      <c r="O71" s="21">
        <f>IF(L71&lt;=0,0,ROUNDDOWN((L71*LOOKUP(L71,{0,1950001,3300001,6950001,9000001,18000001,40000001},{0.05,0.1,0.2,0.23,0.33,0.4,0.45})-LOOKUP(L71,{0,1950001,3300001,6950001,9000001,18000001,40000001},{0,97500,427500,636000,1536000,2796000,4796000}))*1.021,-2))</f>
        <v/>
      </c>
      <c r="P71" s="21">
        <f>MAX(0,ROUNDDOWN(F71-E71-430000,-3))</f>
        <v/>
      </c>
      <c r="Q71" s="21">
        <f>MAX(0,ROUNDDOWN(F71-E71-430000-H71,-3))</f>
        <v/>
      </c>
      <c r="R71" s="21">
        <f>IF(F71&lt;=450000,0,MAX(0,P71*0.06-MIN(50000,P71)*0.03))</f>
        <v/>
      </c>
      <c r="S71" s="21">
        <f>IF(F71&lt;=450000,0,MAX(0,P71*0.04-MIN(50000,P71)*0.02))</f>
        <v/>
      </c>
      <c r="T71" s="21">
        <f>IF(F71&lt;=450000,0,MAX(0,Q71*0.06-MIN(50000,Q71)*0.03))</f>
        <v/>
      </c>
      <c r="U71" s="21">
        <f>IF(F71&lt;=450000,0,MAX(0,Q71*0.04-MIN(50000,Q71)*0.02))</f>
        <v/>
      </c>
      <c r="V71" s="21">
        <f>50000+MAX(0,G71-480000)</f>
        <v/>
      </c>
      <c r="W71" s="21">
        <f>P71-V71</f>
        <v/>
      </c>
      <c r="X71" s="21">
        <f>Q71-V71</f>
        <v/>
      </c>
      <c r="Y71" s="22">
        <f>IF(W71&lt;0,0.9,LOOKUP(W71,{0,1950001,3300001,6950001,9000001,18000001,40000001},{0.84895,0.7979,0.6958,0.66517,0.56307,0.4916,0.44055}))</f>
        <v/>
      </c>
      <c r="Z71" s="22">
        <f>IF(X71&lt;0,0.9,LOOKUP(X71,{0,1950001,3300001,6950001,9000001,18000001,40000001},{0.84895,0.7979,0.6958,0.66517,0.56307,0.4916,0.44055}))</f>
        <v/>
      </c>
      <c r="AA71" s="22">
        <f>IF(W71&lt;0,0,CHOOSE(MATCH(W71,{0,1950001,3300001,6950001,9000001},1),5.105/84.895,10.21/79.79,20.42/69.58,23.483/66.517,33.693/56.307))</f>
        <v/>
      </c>
      <c r="AB71" s="21">
        <f>IF(C71&lt;=2000,0,(MIN(C71,ROUNDDOWN(F71*0.3,0))-2000)*0.1)</f>
        <v/>
      </c>
      <c r="AC71" s="21">
        <f>IF(C71&lt;=2000,0,MIN((C71-2000)*Y71,(R71+S71)*0.2))</f>
        <v/>
      </c>
      <c r="AD71" s="21">
        <f>IF(C71&lt;=2000,0,MIN((C71-2000)*Z71,(T71+U71)*0.2))</f>
        <v/>
      </c>
      <c r="AE71" s="21">
        <f>AC71*AA71</f>
        <v/>
      </c>
      <c r="AF71" s="21">
        <f>ROUNDDOWN(R71,-2)+ROUNDDOWN(S71,-2)</f>
        <v/>
      </c>
      <c r="AG71" s="21">
        <f>ROUNDDOWN(MAX(0,R71-(AB71+AC71+AE71)*0.6),-2)+ROUNDDOWN(MAX(0,S71-(AB71+AC71+AE71)*0.4),-2)</f>
        <v/>
      </c>
      <c r="AH71" s="21">
        <f>ROUNDDOWN(MAX(0,T71-(AB71+AD71)*0.6),-2)+ROUNDDOWN(MAX(0,U71-(AB71+AD71)*0.4),-2)</f>
        <v/>
      </c>
      <c r="AI71" s="21">
        <f>ROUNDDOWN(T71,-2)+ROUNDDOWN(U71,-2)</f>
        <v/>
      </c>
      <c r="AJ71" s="21">
        <f>M71+AF71</f>
        <v/>
      </c>
      <c r="AK71" s="21">
        <f>M71+AG71</f>
        <v/>
      </c>
      <c r="AL71" s="21">
        <f>N71+AH71</f>
        <v/>
      </c>
      <c r="AM71" s="21">
        <f>O71+AI71</f>
        <v/>
      </c>
      <c r="AN71" s="21">
        <f>N71+AI71</f>
        <v/>
      </c>
      <c r="AO71" s="21">
        <f>ROUNDDOWN((R71+S71)*0.2/Y71+2000,0)</f>
        <v/>
      </c>
      <c r="AP71" s="21">
        <f>ROUNDDOWN((T71+U71)*0.2/Z71+2000,0)</f>
        <v/>
      </c>
      <c r="AQ71" s="21">
        <f>AL71-AK71</f>
        <v/>
      </c>
      <c r="AR71" s="21">
        <f>AM71-AK71</f>
        <v/>
      </c>
      <c r="AS71" s="21">
        <f>AM71-AL71</f>
        <v/>
      </c>
      <c r="AT71" s="21">
        <f>AK71+C71-AJ71</f>
        <v/>
      </c>
      <c r="AU71" s="21">
        <f>AL71+C71-AM71</f>
        <v/>
      </c>
      <c r="AV71" s="21">
        <f>AN71+C71-AM71</f>
        <v/>
      </c>
    </row>
    <row r="72">
      <c r="A72" t="inlineStr">
        <is>
          <t>医療費の境目</t>
        </is>
      </c>
      <c r="B72" s="21">
        <f>'3_医療費の境目'!$B$3</f>
        <v/>
      </c>
      <c r="C72" s="21">
        <f>IF('3_医療費の境目'!$B$4="",AO72,'3_医療費の境目'!$B$4)</f>
        <v/>
      </c>
      <c r="D72" s="21">
        <f>'3_医療費の境目'!D72</f>
        <v/>
      </c>
      <c r="E72" s="21">
        <f>ROUND(MIN(B72/12,650000)*12*0.0915+MIN(B72/12,1390000)*12*(0.0504+0)+B72*0.005,0)</f>
        <v/>
      </c>
      <c r="F72" s="21">
        <f>IF(B72&lt;741000,0,IF(B72&lt;2191000,B72-740000,IF(B72&lt;2193000,1451000,IF(B72&lt;2196000,1453000,IF(B72&lt;2200000,1456000,IF(B72&lt;3600000,ROUND(ROUNDDOWN(B72/4,-3)*2.8,0)-80000,IF(B72&lt;6600000,ROUND(ROUNDDOWN(B72/4,-3)*3.2,0)-440000,IF(B72&lt;8500000,ROUNDDOWN(B72*0.9,0)-1100000,B72-1950000))))))))</f>
        <v/>
      </c>
      <c r="G72" s="21">
        <f>IF(F72&gt;23500000,NA(),IF(F72&lt;=4890000,1040000,IF(F72&lt;=6550000,670000,620000)))</f>
        <v/>
      </c>
      <c r="H72" s="21">
        <f>IF(D72&lt;=0,0,MAX(0,MIN(2000000,D72-MIN(100000,ROUNDDOWN(F72*0.05,0)))))</f>
        <v/>
      </c>
      <c r="I72" s="21">
        <f>IF(C72&lt;=2000,0,MIN(C72,ROUNDDOWN(F72*0.4,0))-2000)</f>
        <v/>
      </c>
      <c r="J72" s="21">
        <f>MAX(0,ROUNDDOWN(F72-E72-G72,-3))</f>
        <v/>
      </c>
      <c r="K72" s="21">
        <f>MAX(0,ROUNDDOWN(F72-E72-G72-H72-I72,-3))</f>
        <v/>
      </c>
      <c r="L72" s="21">
        <f>MAX(0,ROUNDDOWN(F72-E72-G72-H72,-3))</f>
        <v/>
      </c>
      <c r="M72" s="21">
        <f>IF(J72&lt;=0,0,ROUNDDOWN((J72*LOOKUP(J72,{0,1950001,3300001,6950001,9000001,18000001,40000001},{0.05,0.1,0.2,0.23,0.33,0.4,0.45})-LOOKUP(J72,{0,1950001,3300001,6950001,9000001,18000001,40000001},{0,97500,427500,636000,1536000,2796000,4796000}))*1.021,-2))</f>
        <v/>
      </c>
      <c r="N72" s="21">
        <f>IF(K72&lt;=0,0,ROUNDDOWN((K72*LOOKUP(K72,{0,1950001,3300001,6950001,9000001,18000001,40000001},{0.05,0.1,0.2,0.23,0.33,0.4,0.45})-LOOKUP(K72,{0,1950001,3300001,6950001,9000001,18000001,40000001},{0,97500,427500,636000,1536000,2796000,4796000}))*1.021,-2))</f>
        <v/>
      </c>
      <c r="O72" s="21">
        <f>IF(L72&lt;=0,0,ROUNDDOWN((L72*LOOKUP(L72,{0,1950001,3300001,6950001,9000001,18000001,40000001},{0.05,0.1,0.2,0.23,0.33,0.4,0.45})-LOOKUP(L72,{0,1950001,3300001,6950001,9000001,18000001,40000001},{0,97500,427500,636000,1536000,2796000,4796000}))*1.021,-2))</f>
        <v/>
      </c>
      <c r="P72" s="21">
        <f>MAX(0,ROUNDDOWN(F72-E72-430000,-3))</f>
        <v/>
      </c>
      <c r="Q72" s="21">
        <f>MAX(0,ROUNDDOWN(F72-E72-430000-H72,-3))</f>
        <v/>
      </c>
      <c r="R72" s="21">
        <f>IF(F72&lt;=450000,0,MAX(0,P72*0.06-MIN(50000,P72)*0.03))</f>
        <v/>
      </c>
      <c r="S72" s="21">
        <f>IF(F72&lt;=450000,0,MAX(0,P72*0.04-MIN(50000,P72)*0.02))</f>
        <v/>
      </c>
      <c r="T72" s="21">
        <f>IF(F72&lt;=450000,0,MAX(0,Q72*0.06-MIN(50000,Q72)*0.03))</f>
        <v/>
      </c>
      <c r="U72" s="21">
        <f>IF(F72&lt;=450000,0,MAX(0,Q72*0.04-MIN(50000,Q72)*0.02))</f>
        <v/>
      </c>
      <c r="V72" s="21">
        <f>50000+MAX(0,G72-480000)</f>
        <v/>
      </c>
      <c r="W72" s="21">
        <f>P72-V72</f>
        <v/>
      </c>
      <c r="X72" s="21">
        <f>Q72-V72</f>
        <v/>
      </c>
      <c r="Y72" s="22">
        <f>IF(W72&lt;0,0.9,LOOKUP(W72,{0,1950001,3300001,6950001,9000001,18000001,40000001},{0.84895,0.7979,0.6958,0.66517,0.56307,0.4916,0.44055}))</f>
        <v/>
      </c>
      <c r="Z72" s="22">
        <f>IF(X72&lt;0,0.9,LOOKUP(X72,{0,1950001,3300001,6950001,9000001,18000001,40000001},{0.84895,0.7979,0.6958,0.66517,0.56307,0.4916,0.44055}))</f>
        <v/>
      </c>
      <c r="AA72" s="22">
        <f>IF(W72&lt;0,0,CHOOSE(MATCH(W72,{0,1950001,3300001,6950001,9000001},1),5.105/84.895,10.21/79.79,20.42/69.58,23.483/66.517,33.693/56.307))</f>
        <v/>
      </c>
      <c r="AB72" s="21">
        <f>IF(C72&lt;=2000,0,(MIN(C72,ROUNDDOWN(F72*0.3,0))-2000)*0.1)</f>
        <v/>
      </c>
      <c r="AC72" s="21">
        <f>IF(C72&lt;=2000,0,MIN((C72-2000)*Y72,(R72+S72)*0.2))</f>
        <v/>
      </c>
      <c r="AD72" s="21">
        <f>IF(C72&lt;=2000,0,MIN((C72-2000)*Z72,(T72+U72)*0.2))</f>
        <v/>
      </c>
      <c r="AE72" s="21">
        <f>AC72*AA72</f>
        <v/>
      </c>
      <c r="AF72" s="21">
        <f>ROUNDDOWN(R72,-2)+ROUNDDOWN(S72,-2)</f>
        <v/>
      </c>
      <c r="AG72" s="21">
        <f>ROUNDDOWN(MAX(0,R72-(AB72+AC72+AE72)*0.6),-2)+ROUNDDOWN(MAX(0,S72-(AB72+AC72+AE72)*0.4),-2)</f>
        <v/>
      </c>
      <c r="AH72" s="21">
        <f>ROUNDDOWN(MAX(0,T72-(AB72+AD72)*0.6),-2)+ROUNDDOWN(MAX(0,U72-(AB72+AD72)*0.4),-2)</f>
        <v/>
      </c>
      <c r="AI72" s="21">
        <f>ROUNDDOWN(T72,-2)+ROUNDDOWN(U72,-2)</f>
        <v/>
      </c>
      <c r="AJ72" s="21">
        <f>M72+AF72</f>
        <v/>
      </c>
      <c r="AK72" s="21">
        <f>M72+AG72</f>
        <v/>
      </c>
      <c r="AL72" s="21">
        <f>N72+AH72</f>
        <v/>
      </c>
      <c r="AM72" s="21">
        <f>O72+AI72</f>
        <v/>
      </c>
      <c r="AN72" s="21">
        <f>N72+AI72</f>
        <v/>
      </c>
      <c r="AO72" s="21">
        <f>ROUNDDOWN((R72+S72)*0.2/Y72+2000,0)</f>
        <v/>
      </c>
      <c r="AP72" s="21">
        <f>ROUNDDOWN((T72+U72)*0.2/Z72+2000,0)</f>
        <v/>
      </c>
      <c r="AQ72" s="21">
        <f>AL72-AK72</f>
        <v/>
      </c>
      <c r="AR72" s="21">
        <f>AM72-AK72</f>
        <v/>
      </c>
      <c r="AS72" s="21">
        <f>AM72-AL72</f>
        <v/>
      </c>
      <c r="AT72" s="21">
        <f>AK72+C72-AJ72</f>
        <v/>
      </c>
      <c r="AU72" s="21">
        <f>AL72+C72-AM72</f>
        <v/>
      </c>
      <c r="AV72" s="21">
        <f>AN72+C72-AM72</f>
        <v/>
      </c>
    </row>
    <row r="73">
      <c r="A73" t="inlineStr">
        <is>
          <t>医療費の境目</t>
        </is>
      </c>
      <c r="B73" s="21">
        <f>'3_医療費の境目'!$B$3</f>
        <v/>
      </c>
      <c r="C73" s="21">
        <f>IF('3_医療費の境目'!$B$4="",AO73,'3_医療費の境目'!$B$4)</f>
        <v/>
      </c>
      <c r="D73" s="21">
        <f>'3_医療費の境目'!D73</f>
        <v/>
      </c>
      <c r="E73" s="21">
        <f>ROUND(MIN(B73/12,650000)*12*0.0915+MIN(B73/12,1390000)*12*(0.0504+0)+B73*0.005,0)</f>
        <v/>
      </c>
      <c r="F73" s="21">
        <f>IF(B73&lt;741000,0,IF(B73&lt;2191000,B73-740000,IF(B73&lt;2193000,1451000,IF(B73&lt;2196000,1453000,IF(B73&lt;2200000,1456000,IF(B73&lt;3600000,ROUND(ROUNDDOWN(B73/4,-3)*2.8,0)-80000,IF(B73&lt;6600000,ROUND(ROUNDDOWN(B73/4,-3)*3.2,0)-440000,IF(B73&lt;8500000,ROUNDDOWN(B73*0.9,0)-1100000,B73-1950000))))))))</f>
        <v/>
      </c>
      <c r="G73" s="21">
        <f>IF(F73&gt;23500000,NA(),IF(F73&lt;=4890000,1040000,IF(F73&lt;=6550000,670000,620000)))</f>
        <v/>
      </c>
      <c r="H73" s="21">
        <f>IF(D73&lt;=0,0,MAX(0,MIN(2000000,D73-MIN(100000,ROUNDDOWN(F73*0.05,0)))))</f>
        <v/>
      </c>
      <c r="I73" s="21">
        <f>IF(C73&lt;=2000,0,MIN(C73,ROUNDDOWN(F73*0.4,0))-2000)</f>
        <v/>
      </c>
      <c r="J73" s="21">
        <f>MAX(0,ROUNDDOWN(F73-E73-G73,-3))</f>
        <v/>
      </c>
      <c r="K73" s="21">
        <f>MAX(0,ROUNDDOWN(F73-E73-G73-H73-I73,-3))</f>
        <v/>
      </c>
      <c r="L73" s="21">
        <f>MAX(0,ROUNDDOWN(F73-E73-G73-H73,-3))</f>
        <v/>
      </c>
      <c r="M73" s="21">
        <f>IF(J73&lt;=0,0,ROUNDDOWN((J73*LOOKUP(J73,{0,1950001,3300001,6950001,9000001,18000001,40000001},{0.05,0.1,0.2,0.23,0.33,0.4,0.45})-LOOKUP(J73,{0,1950001,3300001,6950001,9000001,18000001,40000001},{0,97500,427500,636000,1536000,2796000,4796000}))*1.021,-2))</f>
        <v/>
      </c>
      <c r="N73" s="21">
        <f>IF(K73&lt;=0,0,ROUNDDOWN((K73*LOOKUP(K73,{0,1950001,3300001,6950001,9000001,18000001,40000001},{0.05,0.1,0.2,0.23,0.33,0.4,0.45})-LOOKUP(K73,{0,1950001,3300001,6950001,9000001,18000001,40000001},{0,97500,427500,636000,1536000,2796000,4796000}))*1.021,-2))</f>
        <v/>
      </c>
      <c r="O73" s="21">
        <f>IF(L73&lt;=0,0,ROUNDDOWN((L73*LOOKUP(L73,{0,1950001,3300001,6950001,9000001,18000001,40000001},{0.05,0.1,0.2,0.23,0.33,0.4,0.45})-LOOKUP(L73,{0,1950001,3300001,6950001,9000001,18000001,40000001},{0,97500,427500,636000,1536000,2796000,4796000}))*1.021,-2))</f>
        <v/>
      </c>
      <c r="P73" s="21">
        <f>MAX(0,ROUNDDOWN(F73-E73-430000,-3))</f>
        <v/>
      </c>
      <c r="Q73" s="21">
        <f>MAX(0,ROUNDDOWN(F73-E73-430000-H73,-3))</f>
        <v/>
      </c>
      <c r="R73" s="21">
        <f>IF(F73&lt;=450000,0,MAX(0,P73*0.06-MIN(50000,P73)*0.03))</f>
        <v/>
      </c>
      <c r="S73" s="21">
        <f>IF(F73&lt;=450000,0,MAX(0,P73*0.04-MIN(50000,P73)*0.02))</f>
        <v/>
      </c>
      <c r="T73" s="21">
        <f>IF(F73&lt;=450000,0,MAX(0,Q73*0.06-MIN(50000,Q73)*0.03))</f>
        <v/>
      </c>
      <c r="U73" s="21">
        <f>IF(F73&lt;=450000,0,MAX(0,Q73*0.04-MIN(50000,Q73)*0.02))</f>
        <v/>
      </c>
      <c r="V73" s="21">
        <f>50000+MAX(0,G73-480000)</f>
        <v/>
      </c>
      <c r="W73" s="21">
        <f>P73-V73</f>
        <v/>
      </c>
      <c r="X73" s="21">
        <f>Q73-V73</f>
        <v/>
      </c>
      <c r="Y73" s="22">
        <f>IF(W73&lt;0,0.9,LOOKUP(W73,{0,1950001,3300001,6950001,9000001,18000001,40000001},{0.84895,0.7979,0.6958,0.66517,0.56307,0.4916,0.44055}))</f>
        <v/>
      </c>
      <c r="Z73" s="22">
        <f>IF(X73&lt;0,0.9,LOOKUP(X73,{0,1950001,3300001,6950001,9000001,18000001,40000001},{0.84895,0.7979,0.6958,0.66517,0.56307,0.4916,0.44055}))</f>
        <v/>
      </c>
      <c r="AA73" s="22">
        <f>IF(W73&lt;0,0,CHOOSE(MATCH(W73,{0,1950001,3300001,6950001,9000001},1),5.105/84.895,10.21/79.79,20.42/69.58,23.483/66.517,33.693/56.307))</f>
        <v/>
      </c>
      <c r="AB73" s="21">
        <f>IF(C73&lt;=2000,0,(MIN(C73,ROUNDDOWN(F73*0.3,0))-2000)*0.1)</f>
        <v/>
      </c>
      <c r="AC73" s="21">
        <f>IF(C73&lt;=2000,0,MIN((C73-2000)*Y73,(R73+S73)*0.2))</f>
        <v/>
      </c>
      <c r="AD73" s="21">
        <f>IF(C73&lt;=2000,0,MIN((C73-2000)*Z73,(T73+U73)*0.2))</f>
        <v/>
      </c>
      <c r="AE73" s="21">
        <f>AC73*AA73</f>
        <v/>
      </c>
      <c r="AF73" s="21">
        <f>ROUNDDOWN(R73,-2)+ROUNDDOWN(S73,-2)</f>
        <v/>
      </c>
      <c r="AG73" s="21">
        <f>ROUNDDOWN(MAX(0,R73-(AB73+AC73+AE73)*0.6),-2)+ROUNDDOWN(MAX(0,S73-(AB73+AC73+AE73)*0.4),-2)</f>
        <v/>
      </c>
      <c r="AH73" s="21">
        <f>ROUNDDOWN(MAX(0,T73-(AB73+AD73)*0.6),-2)+ROUNDDOWN(MAX(0,U73-(AB73+AD73)*0.4),-2)</f>
        <v/>
      </c>
      <c r="AI73" s="21">
        <f>ROUNDDOWN(T73,-2)+ROUNDDOWN(U73,-2)</f>
        <v/>
      </c>
      <c r="AJ73" s="21">
        <f>M73+AF73</f>
        <v/>
      </c>
      <c r="AK73" s="21">
        <f>M73+AG73</f>
        <v/>
      </c>
      <c r="AL73" s="21">
        <f>N73+AH73</f>
        <v/>
      </c>
      <c r="AM73" s="21">
        <f>O73+AI73</f>
        <v/>
      </c>
      <c r="AN73" s="21">
        <f>N73+AI73</f>
        <v/>
      </c>
      <c r="AO73" s="21">
        <f>ROUNDDOWN((R73+S73)*0.2/Y73+2000,0)</f>
        <v/>
      </c>
      <c r="AP73" s="21">
        <f>ROUNDDOWN((T73+U73)*0.2/Z73+2000,0)</f>
        <v/>
      </c>
      <c r="AQ73" s="21">
        <f>AL73-AK73</f>
        <v/>
      </c>
      <c r="AR73" s="21">
        <f>AM73-AK73</f>
        <v/>
      </c>
      <c r="AS73" s="21">
        <f>AM73-AL73</f>
        <v/>
      </c>
      <c r="AT73" s="21">
        <f>AK73+C73-AJ73</f>
        <v/>
      </c>
      <c r="AU73" s="21">
        <f>AL73+C73-AM73</f>
        <v/>
      </c>
      <c r="AV73" s="21">
        <f>AN73+C73-AM73</f>
        <v/>
      </c>
    </row>
    <row r="74">
      <c r="A74" t="inlineStr">
        <is>
          <t>医療費の境目</t>
        </is>
      </c>
      <c r="B74" s="21">
        <f>'3_医療費の境目'!$B$3</f>
        <v/>
      </c>
      <c r="C74" s="21">
        <f>IF('3_医療費の境目'!$B$4="",AO74,'3_医療費の境目'!$B$4)</f>
        <v/>
      </c>
      <c r="D74" s="21">
        <f>'3_医療費の境目'!D74</f>
        <v/>
      </c>
      <c r="E74" s="21">
        <f>ROUND(MIN(B74/12,650000)*12*0.0915+MIN(B74/12,1390000)*12*(0.0504+0)+B74*0.005,0)</f>
        <v/>
      </c>
      <c r="F74" s="21">
        <f>IF(B74&lt;741000,0,IF(B74&lt;2191000,B74-740000,IF(B74&lt;2193000,1451000,IF(B74&lt;2196000,1453000,IF(B74&lt;2200000,1456000,IF(B74&lt;3600000,ROUND(ROUNDDOWN(B74/4,-3)*2.8,0)-80000,IF(B74&lt;6600000,ROUND(ROUNDDOWN(B74/4,-3)*3.2,0)-440000,IF(B74&lt;8500000,ROUNDDOWN(B74*0.9,0)-1100000,B74-1950000))))))))</f>
        <v/>
      </c>
      <c r="G74" s="21">
        <f>IF(F74&gt;23500000,NA(),IF(F74&lt;=4890000,1040000,IF(F74&lt;=6550000,670000,620000)))</f>
        <v/>
      </c>
      <c r="H74" s="21">
        <f>IF(D74&lt;=0,0,MAX(0,MIN(2000000,D74-MIN(100000,ROUNDDOWN(F74*0.05,0)))))</f>
        <v/>
      </c>
      <c r="I74" s="21">
        <f>IF(C74&lt;=2000,0,MIN(C74,ROUNDDOWN(F74*0.4,0))-2000)</f>
        <v/>
      </c>
      <c r="J74" s="21">
        <f>MAX(0,ROUNDDOWN(F74-E74-G74,-3))</f>
        <v/>
      </c>
      <c r="K74" s="21">
        <f>MAX(0,ROUNDDOWN(F74-E74-G74-H74-I74,-3))</f>
        <v/>
      </c>
      <c r="L74" s="21">
        <f>MAX(0,ROUNDDOWN(F74-E74-G74-H74,-3))</f>
        <v/>
      </c>
      <c r="M74" s="21">
        <f>IF(J74&lt;=0,0,ROUNDDOWN((J74*LOOKUP(J74,{0,1950001,3300001,6950001,9000001,18000001,40000001},{0.05,0.1,0.2,0.23,0.33,0.4,0.45})-LOOKUP(J74,{0,1950001,3300001,6950001,9000001,18000001,40000001},{0,97500,427500,636000,1536000,2796000,4796000}))*1.021,-2))</f>
        <v/>
      </c>
      <c r="N74" s="21">
        <f>IF(K74&lt;=0,0,ROUNDDOWN((K74*LOOKUP(K74,{0,1950001,3300001,6950001,9000001,18000001,40000001},{0.05,0.1,0.2,0.23,0.33,0.4,0.45})-LOOKUP(K74,{0,1950001,3300001,6950001,9000001,18000001,40000001},{0,97500,427500,636000,1536000,2796000,4796000}))*1.021,-2))</f>
        <v/>
      </c>
      <c r="O74" s="21">
        <f>IF(L74&lt;=0,0,ROUNDDOWN((L74*LOOKUP(L74,{0,1950001,3300001,6950001,9000001,18000001,40000001},{0.05,0.1,0.2,0.23,0.33,0.4,0.45})-LOOKUP(L74,{0,1950001,3300001,6950001,9000001,18000001,40000001},{0,97500,427500,636000,1536000,2796000,4796000}))*1.021,-2))</f>
        <v/>
      </c>
      <c r="P74" s="21">
        <f>MAX(0,ROUNDDOWN(F74-E74-430000,-3))</f>
        <v/>
      </c>
      <c r="Q74" s="21">
        <f>MAX(0,ROUNDDOWN(F74-E74-430000-H74,-3))</f>
        <v/>
      </c>
      <c r="R74" s="21">
        <f>IF(F74&lt;=450000,0,MAX(0,P74*0.06-MIN(50000,P74)*0.03))</f>
        <v/>
      </c>
      <c r="S74" s="21">
        <f>IF(F74&lt;=450000,0,MAX(0,P74*0.04-MIN(50000,P74)*0.02))</f>
        <v/>
      </c>
      <c r="T74" s="21">
        <f>IF(F74&lt;=450000,0,MAX(0,Q74*0.06-MIN(50000,Q74)*0.03))</f>
        <v/>
      </c>
      <c r="U74" s="21">
        <f>IF(F74&lt;=450000,0,MAX(0,Q74*0.04-MIN(50000,Q74)*0.02))</f>
        <v/>
      </c>
      <c r="V74" s="21">
        <f>50000+MAX(0,G74-480000)</f>
        <v/>
      </c>
      <c r="W74" s="21">
        <f>P74-V74</f>
        <v/>
      </c>
      <c r="X74" s="21">
        <f>Q74-V74</f>
        <v/>
      </c>
      <c r="Y74" s="22">
        <f>IF(W74&lt;0,0.9,LOOKUP(W74,{0,1950001,3300001,6950001,9000001,18000001,40000001},{0.84895,0.7979,0.6958,0.66517,0.56307,0.4916,0.44055}))</f>
        <v/>
      </c>
      <c r="Z74" s="22">
        <f>IF(X74&lt;0,0.9,LOOKUP(X74,{0,1950001,3300001,6950001,9000001,18000001,40000001},{0.84895,0.7979,0.6958,0.66517,0.56307,0.4916,0.44055}))</f>
        <v/>
      </c>
      <c r="AA74" s="22">
        <f>IF(W74&lt;0,0,CHOOSE(MATCH(W74,{0,1950001,3300001,6950001,9000001},1),5.105/84.895,10.21/79.79,20.42/69.58,23.483/66.517,33.693/56.307))</f>
        <v/>
      </c>
      <c r="AB74" s="21">
        <f>IF(C74&lt;=2000,0,(MIN(C74,ROUNDDOWN(F74*0.3,0))-2000)*0.1)</f>
        <v/>
      </c>
      <c r="AC74" s="21">
        <f>IF(C74&lt;=2000,0,MIN((C74-2000)*Y74,(R74+S74)*0.2))</f>
        <v/>
      </c>
      <c r="AD74" s="21">
        <f>IF(C74&lt;=2000,0,MIN((C74-2000)*Z74,(T74+U74)*0.2))</f>
        <v/>
      </c>
      <c r="AE74" s="21">
        <f>AC74*AA74</f>
        <v/>
      </c>
      <c r="AF74" s="21">
        <f>ROUNDDOWN(R74,-2)+ROUNDDOWN(S74,-2)</f>
        <v/>
      </c>
      <c r="AG74" s="21">
        <f>ROUNDDOWN(MAX(0,R74-(AB74+AC74+AE74)*0.6),-2)+ROUNDDOWN(MAX(0,S74-(AB74+AC74+AE74)*0.4),-2)</f>
        <v/>
      </c>
      <c r="AH74" s="21">
        <f>ROUNDDOWN(MAX(0,T74-(AB74+AD74)*0.6),-2)+ROUNDDOWN(MAX(0,U74-(AB74+AD74)*0.4),-2)</f>
        <v/>
      </c>
      <c r="AI74" s="21">
        <f>ROUNDDOWN(T74,-2)+ROUNDDOWN(U74,-2)</f>
        <v/>
      </c>
      <c r="AJ74" s="21">
        <f>M74+AF74</f>
        <v/>
      </c>
      <c r="AK74" s="21">
        <f>M74+AG74</f>
        <v/>
      </c>
      <c r="AL74" s="21">
        <f>N74+AH74</f>
        <v/>
      </c>
      <c r="AM74" s="21">
        <f>O74+AI74</f>
        <v/>
      </c>
      <c r="AN74" s="21">
        <f>N74+AI74</f>
        <v/>
      </c>
      <c r="AO74" s="21">
        <f>ROUNDDOWN((R74+S74)*0.2/Y74+2000,0)</f>
        <v/>
      </c>
      <c r="AP74" s="21">
        <f>ROUNDDOWN((T74+U74)*0.2/Z74+2000,0)</f>
        <v/>
      </c>
      <c r="AQ74" s="21">
        <f>AL74-AK74</f>
        <v/>
      </c>
      <c r="AR74" s="21">
        <f>AM74-AK74</f>
        <v/>
      </c>
      <c r="AS74" s="21">
        <f>AM74-AL74</f>
        <v/>
      </c>
      <c r="AT74" s="21">
        <f>AK74+C74-AJ74</f>
        <v/>
      </c>
      <c r="AU74" s="21">
        <f>AL74+C74-AM74</f>
        <v/>
      </c>
      <c r="AV74" s="21">
        <f>AN74+C74-AM74</f>
        <v/>
      </c>
    </row>
    <row r="75">
      <c r="A75" t="inlineStr">
        <is>
          <t>医療費の境目</t>
        </is>
      </c>
      <c r="B75" s="21">
        <f>'3_医療費の境目'!$B$3</f>
        <v/>
      </c>
      <c r="C75" s="21">
        <f>IF('3_医療費の境目'!$B$4="",AO75,'3_医療費の境目'!$B$4)</f>
        <v/>
      </c>
      <c r="D75" s="21">
        <f>'3_医療費の境目'!D75</f>
        <v/>
      </c>
      <c r="E75" s="21">
        <f>ROUND(MIN(B75/12,650000)*12*0.0915+MIN(B75/12,1390000)*12*(0.0504+0)+B75*0.005,0)</f>
        <v/>
      </c>
      <c r="F75" s="21">
        <f>IF(B75&lt;741000,0,IF(B75&lt;2191000,B75-740000,IF(B75&lt;2193000,1451000,IF(B75&lt;2196000,1453000,IF(B75&lt;2200000,1456000,IF(B75&lt;3600000,ROUND(ROUNDDOWN(B75/4,-3)*2.8,0)-80000,IF(B75&lt;6600000,ROUND(ROUNDDOWN(B75/4,-3)*3.2,0)-440000,IF(B75&lt;8500000,ROUNDDOWN(B75*0.9,0)-1100000,B75-1950000))))))))</f>
        <v/>
      </c>
      <c r="G75" s="21">
        <f>IF(F75&gt;23500000,NA(),IF(F75&lt;=4890000,1040000,IF(F75&lt;=6550000,670000,620000)))</f>
        <v/>
      </c>
      <c r="H75" s="21">
        <f>IF(D75&lt;=0,0,MAX(0,MIN(2000000,D75-MIN(100000,ROUNDDOWN(F75*0.05,0)))))</f>
        <v/>
      </c>
      <c r="I75" s="21">
        <f>IF(C75&lt;=2000,0,MIN(C75,ROUNDDOWN(F75*0.4,0))-2000)</f>
        <v/>
      </c>
      <c r="J75" s="21">
        <f>MAX(0,ROUNDDOWN(F75-E75-G75,-3))</f>
        <v/>
      </c>
      <c r="K75" s="21">
        <f>MAX(0,ROUNDDOWN(F75-E75-G75-H75-I75,-3))</f>
        <v/>
      </c>
      <c r="L75" s="21">
        <f>MAX(0,ROUNDDOWN(F75-E75-G75-H75,-3))</f>
        <v/>
      </c>
      <c r="M75" s="21">
        <f>IF(J75&lt;=0,0,ROUNDDOWN((J75*LOOKUP(J75,{0,1950001,3300001,6950001,9000001,18000001,40000001},{0.05,0.1,0.2,0.23,0.33,0.4,0.45})-LOOKUP(J75,{0,1950001,3300001,6950001,9000001,18000001,40000001},{0,97500,427500,636000,1536000,2796000,4796000}))*1.021,-2))</f>
        <v/>
      </c>
      <c r="N75" s="21">
        <f>IF(K75&lt;=0,0,ROUNDDOWN((K75*LOOKUP(K75,{0,1950001,3300001,6950001,9000001,18000001,40000001},{0.05,0.1,0.2,0.23,0.33,0.4,0.45})-LOOKUP(K75,{0,1950001,3300001,6950001,9000001,18000001,40000001},{0,97500,427500,636000,1536000,2796000,4796000}))*1.021,-2))</f>
        <v/>
      </c>
      <c r="O75" s="21">
        <f>IF(L75&lt;=0,0,ROUNDDOWN((L75*LOOKUP(L75,{0,1950001,3300001,6950001,9000001,18000001,40000001},{0.05,0.1,0.2,0.23,0.33,0.4,0.45})-LOOKUP(L75,{0,1950001,3300001,6950001,9000001,18000001,40000001},{0,97500,427500,636000,1536000,2796000,4796000}))*1.021,-2))</f>
        <v/>
      </c>
      <c r="P75" s="21">
        <f>MAX(0,ROUNDDOWN(F75-E75-430000,-3))</f>
        <v/>
      </c>
      <c r="Q75" s="21">
        <f>MAX(0,ROUNDDOWN(F75-E75-430000-H75,-3))</f>
        <v/>
      </c>
      <c r="R75" s="21">
        <f>IF(F75&lt;=450000,0,MAX(0,P75*0.06-MIN(50000,P75)*0.03))</f>
        <v/>
      </c>
      <c r="S75" s="21">
        <f>IF(F75&lt;=450000,0,MAX(0,P75*0.04-MIN(50000,P75)*0.02))</f>
        <v/>
      </c>
      <c r="T75" s="21">
        <f>IF(F75&lt;=450000,0,MAX(0,Q75*0.06-MIN(50000,Q75)*0.03))</f>
        <v/>
      </c>
      <c r="U75" s="21">
        <f>IF(F75&lt;=450000,0,MAX(0,Q75*0.04-MIN(50000,Q75)*0.02))</f>
        <v/>
      </c>
      <c r="V75" s="21">
        <f>50000+MAX(0,G75-480000)</f>
        <v/>
      </c>
      <c r="W75" s="21">
        <f>P75-V75</f>
        <v/>
      </c>
      <c r="X75" s="21">
        <f>Q75-V75</f>
        <v/>
      </c>
      <c r="Y75" s="22">
        <f>IF(W75&lt;0,0.9,LOOKUP(W75,{0,1950001,3300001,6950001,9000001,18000001,40000001},{0.84895,0.7979,0.6958,0.66517,0.56307,0.4916,0.44055}))</f>
        <v/>
      </c>
      <c r="Z75" s="22">
        <f>IF(X75&lt;0,0.9,LOOKUP(X75,{0,1950001,3300001,6950001,9000001,18000001,40000001},{0.84895,0.7979,0.6958,0.66517,0.56307,0.4916,0.44055}))</f>
        <v/>
      </c>
      <c r="AA75" s="22">
        <f>IF(W75&lt;0,0,CHOOSE(MATCH(W75,{0,1950001,3300001,6950001,9000001},1),5.105/84.895,10.21/79.79,20.42/69.58,23.483/66.517,33.693/56.307))</f>
        <v/>
      </c>
      <c r="AB75" s="21">
        <f>IF(C75&lt;=2000,0,(MIN(C75,ROUNDDOWN(F75*0.3,0))-2000)*0.1)</f>
        <v/>
      </c>
      <c r="AC75" s="21">
        <f>IF(C75&lt;=2000,0,MIN((C75-2000)*Y75,(R75+S75)*0.2))</f>
        <v/>
      </c>
      <c r="AD75" s="21">
        <f>IF(C75&lt;=2000,0,MIN((C75-2000)*Z75,(T75+U75)*0.2))</f>
        <v/>
      </c>
      <c r="AE75" s="21">
        <f>AC75*AA75</f>
        <v/>
      </c>
      <c r="AF75" s="21">
        <f>ROUNDDOWN(R75,-2)+ROUNDDOWN(S75,-2)</f>
        <v/>
      </c>
      <c r="AG75" s="21">
        <f>ROUNDDOWN(MAX(0,R75-(AB75+AC75+AE75)*0.6),-2)+ROUNDDOWN(MAX(0,S75-(AB75+AC75+AE75)*0.4),-2)</f>
        <v/>
      </c>
      <c r="AH75" s="21">
        <f>ROUNDDOWN(MAX(0,T75-(AB75+AD75)*0.6),-2)+ROUNDDOWN(MAX(0,U75-(AB75+AD75)*0.4),-2)</f>
        <v/>
      </c>
      <c r="AI75" s="21">
        <f>ROUNDDOWN(T75,-2)+ROUNDDOWN(U75,-2)</f>
        <v/>
      </c>
      <c r="AJ75" s="21">
        <f>M75+AF75</f>
        <v/>
      </c>
      <c r="AK75" s="21">
        <f>M75+AG75</f>
        <v/>
      </c>
      <c r="AL75" s="21">
        <f>N75+AH75</f>
        <v/>
      </c>
      <c r="AM75" s="21">
        <f>O75+AI75</f>
        <v/>
      </c>
      <c r="AN75" s="21">
        <f>N75+AI75</f>
        <v/>
      </c>
      <c r="AO75" s="21">
        <f>ROUNDDOWN((R75+S75)*0.2/Y75+2000,0)</f>
        <v/>
      </c>
      <c r="AP75" s="21">
        <f>ROUNDDOWN((T75+U75)*0.2/Z75+2000,0)</f>
        <v/>
      </c>
      <c r="AQ75" s="21">
        <f>AL75-AK75</f>
        <v/>
      </c>
      <c r="AR75" s="21">
        <f>AM75-AK75</f>
        <v/>
      </c>
      <c r="AS75" s="21">
        <f>AM75-AL75</f>
        <v/>
      </c>
      <c r="AT75" s="21">
        <f>AK75+C75-AJ75</f>
        <v/>
      </c>
      <c r="AU75" s="21">
        <f>AL75+C75-AM75</f>
        <v/>
      </c>
      <c r="AV75" s="21">
        <f>AN75+C75-AM75</f>
        <v/>
      </c>
    </row>
    <row r="76">
      <c r="A76" t="inlineStr">
        <is>
          <t>医療費の境目</t>
        </is>
      </c>
      <c r="B76" s="21">
        <f>'3_医療費の境目'!$B$3</f>
        <v/>
      </c>
      <c r="C76" s="21">
        <f>IF('3_医療費の境目'!$B$4="",AO76,'3_医療費の境目'!$B$4)</f>
        <v/>
      </c>
      <c r="D76" s="21">
        <f>'3_医療費の境目'!D76</f>
        <v/>
      </c>
      <c r="E76" s="21">
        <f>ROUND(MIN(B76/12,650000)*12*0.0915+MIN(B76/12,1390000)*12*(0.0504+0)+B76*0.005,0)</f>
        <v/>
      </c>
      <c r="F76" s="21">
        <f>IF(B76&lt;741000,0,IF(B76&lt;2191000,B76-740000,IF(B76&lt;2193000,1451000,IF(B76&lt;2196000,1453000,IF(B76&lt;2200000,1456000,IF(B76&lt;3600000,ROUND(ROUNDDOWN(B76/4,-3)*2.8,0)-80000,IF(B76&lt;6600000,ROUND(ROUNDDOWN(B76/4,-3)*3.2,0)-440000,IF(B76&lt;8500000,ROUNDDOWN(B76*0.9,0)-1100000,B76-1950000))))))))</f>
        <v/>
      </c>
      <c r="G76" s="21">
        <f>IF(F76&gt;23500000,NA(),IF(F76&lt;=4890000,1040000,IF(F76&lt;=6550000,670000,620000)))</f>
        <v/>
      </c>
      <c r="H76" s="21">
        <f>IF(D76&lt;=0,0,MAX(0,MIN(2000000,D76-MIN(100000,ROUNDDOWN(F76*0.05,0)))))</f>
        <v/>
      </c>
      <c r="I76" s="21">
        <f>IF(C76&lt;=2000,0,MIN(C76,ROUNDDOWN(F76*0.4,0))-2000)</f>
        <v/>
      </c>
      <c r="J76" s="21">
        <f>MAX(0,ROUNDDOWN(F76-E76-G76,-3))</f>
        <v/>
      </c>
      <c r="K76" s="21">
        <f>MAX(0,ROUNDDOWN(F76-E76-G76-H76-I76,-3))</f>
        <v/>
      </c>
      <c r="L76" s="21">
        <f>MAX(0,ROUNDDOWN(F76-E76-G76-H76,-3))</f>
        <v/>
      </c>
      <c r="M76" s="21">
        <f>IF(J76&lt;=0,0,ROUNDDOWN((J76*LOOKUP(J76,{0,1950001,3300001,6950001,9000001,18000001,40000001},{0.05,0.1,0.2,0.23,0.33,0.4,0.45})-LOOKUP(J76,{0,1950001,3300001,6950001,9000001,18000001,40000001},{0,97500,427500,636000,1536000,2796000,4796000}))*1.021,-2))</f>
        <v/>
      </c>
      <c r="N76" s="21">
        <f>IF(K76&lt;=0,0,ROUNDDOWN((K76*LOOKUP(K76,{0,1950001,3300001,6950001,9000001,18000001,40000001},{0.05,0.1,0.2,0.23,0.33,0.4,0.45})-LOOKUP(K76,{0,1950001,3300001,6950001,9000001,18000001,40000001},{0,97500,427500,636000,1536000,2796000,4796000}))*1.021,-2))</f>
        <v/>
      </c>
      <c r="O76" s="21">
        <f>IF(L76&lt;=0,0,ROUNDDOWN((L76*LOOKUP(L76,{0,1950001,3300001,6950001,9000001,18000001,40000001},{0.05,0.1,0.2,0.23,0.33,0.4,0.45})-LOOKUP(L76,{0,1950001,3300001,6950001,9000001,18000001,40000001},{0,97500,427500,636000,1536000,2796000,4796000}))*1.021,-2))</f>
        <v/>
      </c>
      <c r="P76" s="21">
        <f>MAX(0,ROUNDDOWN(F76-E76-430000,-3))</f>
        <v/>
      </c>
      <c r="Q76" s="21">
        <f>MAX(0,ROUNDDOWN(F76-E76-430000-H76,-3))</f>
        <v/>
      </c>
      <c r="R76" s="21">
        <f>IF(F76&lt;=450000,0,MAX(0,P76*0.06-MIN(50000,P76)*0.03))</f>
        <v/>
      </c>
      <c r="S76" s="21">
        <f>IF(F76&lt;=450000,0,MAX(0,P76*0.04-MIN(50000,P76)*0.02))</f>
        <v/>
      </c>
      <c r="T76" s="21">
        <f>IF(F76&lt;=450000,0,MAX(0,Q76*0.06-MIN(50000,Q76)*0.03))</f>
        <v/>
      </c>
      <c r="U76" s="21">
        <f>IF(F76&lt;=450000,0,MAX(0,Q76*0.04-MIN(50000,Q76)*0.02))</f>
        <v/>
      </c>
      <c r="V76" s="21">
        <f>50000+MAX(0,G76-480000)</f>
        <v/>
      </c>
      <c r="W76" s="21">
        <f>P76-V76</f>
        <v/>
      </c>
      <c r="X76" s="21">
        <f>Q76-V76</f>
        <v/>
      </c>
      <c r="Y76" s="22">
        <f>IF(W76&lt;0,0.9,LOOKUP(W76,{0,1950001,3300001,6950001,9000001,18000001,40000001},{0.84895,0.7979,0.6958,0.66517,0.56307,0.4916,0.44055}))</f>
        <v/>
      </c>
      <c r="Z76" s="22">
        <f>IF(X76&lt;0,0.9,LOOKUP(X76,{0,1950001,3300001,6950001,9000001,18000001,40000001},{0.84895,0.7979,0.6958,0.66517,0.56307,0.4916,0.44055}))</f>
        <v/>
      </c>
      <c r="AA76" s="22">
        <f>IF(W76&lt;0,0,CHOOSE(MATCH(W76,{0,1950001,3300001,6950001,9000001},1),5.105/84.895,10.21/79.79,20.42/69.58,23.483/66.517,33.693/56.307))</f>
        <v/>
      </c>
      <c r="AB76" s="21">
        <f>IF(C76&lt;=2000,0,(MIN(C76,ROUNDDOWN(F76*0.3,0))-2000)*0.1)</f>
        <v/>
      </c>
      <c r="AC76" s="21">
        <f>IF(C76&lt;=2000,0,MIN((C76-2000)*Y76,(R76+S76)*0.2))</f>
        <v/>
      </c>
      <c r="AD76" s="21">
        <f>IF(C76&lt;=2000,0,MIN((C76-2000)*Z76,(T76+U76)*0.2))</f>
        <v/>
      </c>
      <c r="AE76" s="21">
        <f>AC76*AA76</f>
        <v/>
      </c>
      <c r="AF76" s="21">
        <f>ROUNDDOWN(R76,-2)+ROUNDDOWN(S76,-2)</f>
        <v/>
      </c>
      <c r="AG76" s="21">
        <f>ROUNDDOWN(MAX(0,R76-(AB76+AC76+AE76)*0.6),-2)+ROUNDDOWN(MAX(0,S76-(AB76+AC76+AE76)*0.4),-2)</f>
        <v/>
      </c>
      <c r="AH76" s="21">
        <f>ROUNDDOWN(MAX(0,T76-(AB76+AD76)*0.6),-2)+ROUNDDOWN(MAX(0,U76-(AB76+AD76)*0.4),-2)</f>
        <v/>
      </c>
      <c r="AI76" s="21">
        <f>ROUNDDOWN(T76,-2)+ROUNDDOWN(U76,-2)</f>
        <v/>
      </c>
      <c r="AJ76" s="21">
        <f>M76+AF76</f>
        <v/>
      </c>
      <c r="AK76" s="21">
        <f>M76+AG76</f>
        <v/>
      </c>
      <c r="AL76" s="21">
        <f>N76+AH76</f>
        <v/>
      </c>
      <c r="AM76" s="21">
        <f>O76+AI76</f>
        <v/>
      </c>
      <c r="AN76" s="21">
        <f>N76+AI76</f>
        <v/>
      </c>
      <c r="AO76" s="21">
        <f>ROUNDDOWN((R76+S76)*0.2/Y76+2000,0)</f>
        <v/>
      </c>
      <c r="AP76" s="21">
        <f>ROUNDDOWN((T76+U76)*0.2/Z76+2000,0)</f>
        <v/>
      </c>
      <c r="AQ76" s="21">
        <f>AL76-AK76</f>
        <v/>
      </c>
      <c r="AR76" s="21">
        <f>AM76-AK76</f>
        <v/>
      </c>
      <c r="AS76" s="21">
        <f>AM76-AL76</f>
        <v/>
      </c>
      <c r="AT76" s="21">
        <f>AK76+C76-AJ76</f>
        <v/>
      </c>
      <c r="AU76" s="21">
        <f>AL76+C76-AM76</f>
        <v/>
      </c>
      <c r="AV76" s="21">
        <f>AN76+C76-AM76</f>
        <v/>
      </c>
    </row>
    <row r="77">
      <c r="A77" t="inlineStr">
        <is>
          <t>医療費の境目</t>
        </is>
      </c>
      <c r="B77" s="21">
        <f>'3_医療費の境目'!$B$3</f>
        <v/>
      </c>
      <c r="C77" s="21">
        <f>IF('3_医療費の境目'!$B$4="",AO77,'3_医療費の境目'!$B$4)</f>
        <v/>
      </c>
      <c r="D77" s="21">
        <f>'3_医療費の境目'!D77</f>
        <v/>
      </c>
      <c r="E77" s="21">
        <f>ROUND(MIN(B77/12,650000)*12*0.0915+MIN(B77/12,1390000)*12*(0.0504+0)+B77*0.005,0)</f>
        <v/>
      </c>
      <c r="F77" s="21">
        <f>IF(B77&lt;741000,0,IF(B77&lt;2191000,B77-740000,IF(B77&lt;2193000,1451000,IF(B77&lt;2196000,1453000,IF(B77&lt;2200000,1456000,IF(B77&lt;3600000,ROUND(ROUNDDOWN(B77/4,-3)*2.8,0)-80000,IF(B77&lt;6600000,ROUND(ROUNDDOWN(B77/4,-3)*3.2,0)-440000,IF(B77&lt;8500000,ROUNDDOWN(B77*0.9,0)-1100000,B77-1950000))))))))</f>
        <v/>
      </c>
      <c r="G77" s="21">
        <f>IF(F77&gt;23500000,NA(),IF(F77&lt;=4890000,1040000,IF(F77&lt;=6550000,670000,620000)))</f>
        <v/>
      </c>
      <c r="H77" s="21">
        <f>IF(D77&lt;=0,0,MAX(0,MIN(2000000,D77-MIN(100000,ROUNDDOWN(F77*0.05,0)))))</f>
        <v/>
      </c>
      <c r="I77" s="21">
        <f>IF(C77&lt;=2000,0,MIN(C77,ROUNDDOWN(F77*0.4,0))-2000)</f>
        <v/>
      </c>
      <c r="J77" s="21">
        <f>MAX(0,ROUNDDOWN(F77-E77-G77,-3))</f>
        <v/>
      </c>
      <c r="K77" s="21">
        <f>MAX(0,ROUNDDOWN(F77-E77-G77-H77-I77,-3))</f>
        <v/>
      </c>
      <c r="L77" s="21">
        <f>MAX(0,ROUNDDOWN(F77-E77-G77-H77,-3))</f>
        <v/>
      </c>
      <c r="M77" s="21">
        <f>IF(J77&lt;=0,0,ROUNDDOWN((J77*LOOKUP(J77,{0,1950001,3300001,6950001,9000001,18000001,40000001},{0.05,0.1,0.2,0.23,0.33,0.4,0.45})-LOOKUP(J77,{0,1950001,3300001,6950001,9000001,18000001,40000001},{0,97500,427500,636000,1536000,2796000,4796000}))*1.021,-2))</f>
        <v/>
      </c>
      <c r="N77" s="21">
        <f>IF(K77&lt;=0,0,ROUNDDOWN((K77*LOOKUP(K77,{0,1950001,3300001,6950001,9000001,18000001,40000001},{0.05,0.1,0.2,0.23,0.33,0.4,0.45})-LOOKUP(K77,{0,1950001,3300001,6950001,9000001,18000001,40000001},{0,97500,427500,636000,1536000,2796000,4796000}))*1.021,-2))</f>
        <v/>
      </c>
      <c r="O77" s="21">
        <f>IF(L77&lt;=0,0,ROUNDDOWN((L77*LOOKUP(L77,{0,1950001,3300001,6950001,9000001,18000001,40000001},{0.05,0.1,0.2,0.23,0.33,0.4,0.45})-LOOKUP(L77,{0,1950001,3300001,6950001,9000001,18000001,40000001},{0,97500,427500,636000,1536000,2796000,4796000}))*1.021,-2))</f>
        <v/>
      </c>
      <c r="P77" s="21">
        <f>MAX(0,ROUNDDOWN(F77-E77-430000,-3))</f>
        <v/>
      </c>
      <c r="Q77" s="21">
        <f>MAX(0,ROUNDDOWN(F77-E77-430000-H77,-3))</f>
        <v/>
      </c>
      <c r="R77" s="21">
        <f>IF(F77&lt;=450000,0,MAX(0,P77*0.06-MIN(50000,P77)*0.03))</f>
        <v/>
      </c>
      <c r="S77" s="21">
        <f>IF(F77&lt;=450000,0,MAX(0,P77*0.04-MIN(50000,P77)*0.02))</f>
        <v/>
      </c>
      <c r="T77" s="21">
        <f>IF(F77&lt;=450000,0,MAX(0,Q77*0.06-MIN(50000,Q77)*0.03))</f>
        <v/>
      </c>
      <c r="U77" s="21">
        <f>IF(F77&lt;=450000,0,MAX(0,Q77*0.04-MIN(50000,Q77)*0.02))</f>
        <v/>
      </c>
      <c r="V77" s="21">
        <f>50000+MAX(0,G77-480000)</f>
        <v/>
      </c>
      <c r="W77" s="21">
        <f>P77-V77</f>
        <v/>
      </c>
      <c r="X77" s="21">
        <f>Q77-V77</f>
        <v/>
      </c>
      <c r="Y77" s="22">
        <f>IF(W77&lt;0,0.9,LOOKUP(W77,{0,1950001,3300001,6950001,9000001,18000001,40000001},{0.84895,0.7979,0.6958,0.66517,0.56307,0.4916,0.44055}))</f>
        <v/>
      </c>
      <c r="Z77" s="22">
        <f>IF(X77&lt;0,0.9,LOOKUP(X77,{0,1950001,3300001,6950001,9000001,18000001,40000001},{0.84895,0.7979,0.6958,0.66517,0.56307,0.4916,0.44055}))</f>
        <v/>
      </c>
      <c r="AA77" s="22">
        <f>IF(W77&lt;0,0,CHOOSE(MATCH(W77,{0,1950001,3300001,6950001,9000001},1),5.105/84.895,10.21/79.79,20.42/69.58,23.483/66.517,33.693/56.307))</f>
        <v/>
      </c>
      <c r="AB77" s="21">
        <f>IF(C77&lt;=2000,0,(MIN(C77,ROUNDDOWN(F77*0.3,0))-2000)*0.1)</f>
        <v/>
      </c>
      <c r="AC77" s="21">
        <f>IF(C77&lt;=2000,0,MIN((C77-2000)*Y77,(R77+S77)*0.2))</f>
        <v/>
      </c>
      <c r="AD77" s="21">
        <f>IF(C77&lt;=2000,0,MIN((C77-2000)*Z77,(T77+U77)*0.2))</f>
        <v/>
      </c>
      <c r="AE77" s="21">
        <f>AC77*AA77</f>
        <v/>
      </c>
      <c r="AF77" s="21">
        <f>ROUNDDOWN(R77,-2)+ROUNDDOWN(S77,-2)</f>
        <v/>
      </c>
      <c r="AG77" s="21">
        <f>ROUNDDOWN(MAX(0,R77-(AB77+AC77+AE77)*0.6),-2)+ROUNDDOWN(MAX(0,S77-(AB77+AC77+AE77)*0.4),-2)</f>
        <v/>
      </c>
      <c r="AH77" s="21">
        <f>ROUNDDOWN(MAX(0,T77-(AB77+AD77)*0.6),-2)+ROUNDDOWN(MAX(0,U77-(AB77+AD77)*0.4),-2)</f>
        <v/>
      </c>
      <c r="AI77" s="21">
        <f>ROUNDDOWN(T77,-2)+ROUNDDOWN(U77,-2)</f>
        <v/>
      </c>
      <c r="AJ77" s="21">
        <f>M77+AF77</f>
        <v/>
      </c>
      <c r="AK77" s="21">
        <f>M77+AG77</f>
        <v/>
      </c>
      <c r="AL77" s="21">
        <f>N77+AH77</f>
        <v/>
      </c>
      <c r="AM77" s="21">
        <f>O77+AI77</f>
        <v/>
      </c>
      <c r="AN77" s="21">
        <f>N77+AI77</f>
        <v/>
      </c>
      <c r="AO77" s="21">
        <f>ROUNDDOWN((R77+S77)*0.2/Y77+2000,0)</f>
        <v/>
      </c>
      <c r="AP77" s="21">
        <f>ROUNDDOWN((T77+U77)*0.2/Z77+2000,0)</f>
        <v/>
      </c>
      <c r="AQ77" s="21">
        <f>AL77-AK77</f>
        <v/>
      </c>
      <c r="AR77" s="21">
        <f>AM77-AK77</f>
        <v/>
      </c>
      <c r="AS77" s="21">
        <f>AM77-AL77</f>
        <v/>
      </c>
      <c r="AT77" s="21">
        <f>AK77+C77-AJ77</f>
        <v/>
      </c>
      <c r="AU77" s="21">
        <f>AL77+C77-AM77</f>
        <v/>
      </c>
      <c r="AV77" s="21">
        <f>AN77+C77-AM77</f>
        <v/>
      </c>
    </row>
    <row r="78">
      <c r="A78" t="inlineStr">
        <is>
          <t>医療費の境目</t>
        </is>
      </c>
      <c r="B78" s="21">
        <f>'3_医療費の境目'!$B$3</f>
        <v/>
      </c>
      <c r="C78" s="21">
        <f>IF('3_医療費の境目'!$B$4="",AO78,'3_医療費の境目'!$B$4)</f>
        <v/>
      </c>
      <c r="D78" s="21">
        <f>'3_医療費の境目'!D78</f>
        <v/>
      </c>
      <c r="E78" s="21">
        <f>ROUND(MIN(B78/12,650000)*12*0.0915+MIN(B78/12,1390000)*12*(0.0504+0)+B78*0.005,0)</f>
        <v/>
      </c>
      <c r="F78" s="21">
        <f>IF(B78&lt;741000,0,IF(B78&lt;2191000,B78-740000,IF(B78&lt;2193000,1451000,IF(B78&lt;2196000,1453000,IF(B78&lt;2200000,1456000,IF(B78&lt;3600000,ROUND(ROUNDDOWN(B78/4,-3)*2.8,0)-80000,IF(B78&lt;6600000,ROUND(ROUNDDOWN(B78/4,-3)*3.2,0)-440000,IF(B78&lt;8500000,ROUNDDOWN(B78*0.9,0)-1100000,B78-1950000))))))))</f>
        <v/>
      </c>
      <c r="G78" s="21">
        <f>IF(F78&gt;23500000,NA(),IF(F78&lt;=4890000,1040000,IF(F78&lt;=6550000,670000,620000)))</f>
        <v/>
      </c>
      <c r="H78" s="21">
        <f>IF(D78&lt;=0,0,MAX(0,MIN(2000000,D78-MIN(100000,ROUNDDOWN(F78*0.05,0)))))</f>
        <v/>
      </c>
      <c r="I78" s="21">
        <f>IF(C78&lt;=2000,0,MIN(C78,ROUNDDOWN(F78*0.4,0))-2000)</f>
        <v/>
      </c>
      <c r="J78" s="21">
        <f>MAX(0,ROUNDDOWN(F78-E78-G78,-3))</f>
        <v/>
      </c>
      <c r="K78" s="21">
        <f>MAX(0,ROUNDDOWN(F78-E78-G78-H78-I78,-3))</f>
        <v/>
      </c>
      <c r="L78" s="21">
        <f>MAX(0,ROUNDDOWN(F78-E78-G78-H78,-3))</f>
        <v/>
      </c>
      <c r="M78" s="21">
        <f>IF(J78&lt;=0,0,ROUNDDOWN((J78*LOOKUP(J78,{0,1950001,3300001,6950001,9000001,18000001,40000001},{0.05,0.1,0.2,0.23,0.33,0.4,0.45})-LOOKUP(J78,{0,1950001,3300001,6950001,9000001,18000001,40000001},{0,97500,427500,636000,1536000,2796000,4796000}))*1.021,-2))</f>
        <v/>
      </c>
      <c r="N78" s="21">
        <f>IF(K78&lt;=0,0,ROUNDDOWN((K78*LOOKUP(K78,{0,1950001,3300001,6950001,9000001,18000001,40000001},{0.05,0.1,0.2,0.23,0.33,0.4,0.45})-LOOKUP(K78,{0,1950001,3300001,6950001,9000001,18000001,40000001},{0,97500,427500,636000,1536000,2796000,4796000}))*1.021,-2))</f>
        <v/>
      </c>
      <c r="O78" s="21">
        <f>IF(L78&lt;=0,0,ROUNDDOWN((L78*LOOKUP(L78,{0,1950001,3300001,6950001,9000001,18000001,40000001},{0.05,0.1,0.2,0.23,0.33,0.4,0.45})-LOOKUP(L78,{0,1950001,3300001,6950001,9000001,18000001,40000001},{0,97500,427500,636000,1536000,2796000,4796000}))*1.021,-2))</f>
        <v/>
      </c>
      <c r="P78" s="21">
        <f>MAX(0,ROUNDDOWN(F78-E78-430000,-3))</f>
        <v/>
      </c>
      <c r="Q78" s="21">
        <f>MAX(0,ROUNDDOWN(F78-E78-430000-H78,-3))</f>
        <v/>
      </c>
      <c r="R78" s="21">
        <f>IF(F78&lt;=450000,0,MAX(0,P78*0.06-MIN(50000,P78)*0.03))</f>
        <v/>
      </c>
      <c r="S78" s="21">
        <f>IF(F78&lt;=450000,0,MAX(0,P78*0.04-MIN(50000,P78)*0.02))</f>
        <v/>
      </c>
      <c r="T78" s="21">
        <f>IF(F78&lt;=450000,0,MAX(0,Q78*0.06-MIN(50000,Q78)*0.03))</f>
        <v/>
      </c>
      <c r="U78" s="21">
        <f>IF(F78&lt;=450000,0,MAX(0,Q78*0.04-MIN(50000,Q78)*0.02))</f>
        <v/>
      </c>
      <c r="V78" s="21">
        <f>50000+MAX(0,G78-480000)</f>
        <v/>
      </c>
      <c r="W78" s="21">
        <f>P78-V78</f>
        <v/>
      </c>
      <c r="X78" s="21">
        <f>Q78-V78</f>
        <v/>
      </c>
      <c r="Y78" s="22">
        <f>IF(W78&lt;0,0.9,LOOKUP(W78,{0,1950001,3300001,6950001,9000001,18000001,40000001},{0.84895,0.7979,0.6958,0.66517,0.56307,0.4916,0.44055}))</f>
        <v/>
      </c>
      <c r="Z78" s="22">
        <f>IF(X78&lt;0,0.9,LOOKUP(X78,{0,1950001,3300001,6950001,9000001,18000001,40000001},{0.84895,0.7979,0.6958,0.66517,0.56307,0.4916,0.44055}))</f>
        <v/>
      </c>
      <c r="AA78" s="22">
        <f>IF(W78&lt;0,0,CHOOSE(MATCH(W78,{0,1950001,3300001,6950001,9000001},1),5.105/84.895,10.21/79.79,20.42/69.58,23.483/66.517,33.693/56.307))</f>
        <v/>
      </c>
      <c r="AB78" s="21">
        <f>IF(C78&lt;=2000,0,(MIN(C78,ROUNDDOWN(F78*0.3,0))-2000)*0.1)</f>
        <v/>
      </c>
      <c r="AC78" s="21">
        <f>IF(C78&lt;=2000,0,MIN((C78-2000)*Y78,(R78+S78)*0.2))</f>
        <v/>
      </c>
      <c r="AD78" s="21">
        <f>IF(C78&lt;=2000,0,MIN((C78-2000)*Z78,(T78+U78)*0.2))</f>
        <v/>
      </c>
      <c r="AE78" s="21">
        <f>AC78*AA78</f>
        <v/>
      </c>
      <c r="AF78" s="21">
        <f>ROUNDDOWN(R78,-2)+ROUNDDOWN(S78,-2)</f>
        <v/>
      </c>
      <c r="AG78" s="21">
        <f>ROUNDDOWN(MAX(0,R78-(AB78+AC78+AE78)*0.6),-2)+ROUNDDOWN(MAX(0,S78-(AB78+AC78+AE78)*0.4),-2)</f>
        <v/>
      </c>
      <c r="AH78" s="21">
        <f>ROUNDDOWN(MAX(0,T78-(AB78+AD78)*0.6),-2)+ROUNDDOWN(MAX(0,U78-(AB78+AD78)*0.4),-2)</f>
        <v/>
      </c>
      <c r="AI78" s="21">
        <f>ROUNDDOWN(T78,-2)+ROUNDDOWN(U78,-2)</f>
        <v/>
      </c>
      <c r="AJ78" s="21">
        <f>M78+AF78</f>
        <v/>
      </c>
      <c r="AK78" s="21">
        <f>M78+AG78</f>
        <v/>
      </c>
      <c r="AL78" s="21">
        <f>N78+AH78</f>
        <v/>
      </c>
      <c r="AM78" s="21">
        <f>O78+AI78</f>
        <v/>
      </c>
      <c r="AN78" s="21">
        <f>N78+AI78</f>
        <v/>
      </c>
      <c r="AO78" s="21">
        <f>ROUNDDOWN((R78+S78)*0.2/Y78+2000,0)</f>
        <v/>
      </c>
      <c r="AP78" s="21">
        <f>ROUNDDOWN((T78+U78)*0.2/Z78+2000,0)</f>
        <v/>
      </c>
      <c r="AQ78" s="21">
        <f>AL78-AK78</f>
        <v/>
      </c>
      <c r="AR78" s="21">
        <f>AM78-AK78</f>
        <v/>
      </c>
      <c r="AS78" s="21">
        <f>AM78-AL78</f>
        <v/>
      </c>
      <c r="AT78" s="21">
        <f>AK78+C78-AJ78</f>
        <v/>
      </c>
      <c r="AU78" s="21">
        <f>AL78+C78-AM78</f>
        <v/>
      </c>
      <c r="AV78" s="21">
        <f>AN78+C78-AM78</f>
        <v/>
      </c>
    </row>
    <row r="79">
      <c r="A79" t="inlineStr">
        <is>
          <t>医療費の境目</t>
        </is>
      </c>
      <c r="B79" s="21">
        <f>'3_医療費の境目'!$B$3</f>
        <v/>
      </c>
      <c r="C79" s="21">
        <f>IF('3_医療費の境目'!$B$4="",AO79,'3_医療費の境目'!$B$4)</f>
        <v/>
      </c>
      <c r="D79" s="21">
        <f>'3_医療費の境目'!D79</f>
        <v/>
      </c>
      <c r="E79" s="21">
        <f>ROUND(MIN(B79/12,650000)*12*0.0915+MIN(B79/12,1390000)*12*(0.0504+0)+B79*0.005,0)</f>
        <v/>
      </c>
      <c r="F79" s="21">
        <f>IF(B79&lt;741000,0,IF(B79&lt;2191000,B79-740000,IF(B79&lt;2193000,1451000,IF(B79&lt;2196000,1453000,IF(B79&lt;2200000,1456000,IF(B79&lt;3600000,ROUND(ROUNDDOWN(B79/4,-3)*2.8,0)-80000,IF(B79&lt;6600000,ROUND(ROUNDDOWN(B79/4,-3)*3.2,0)-440000,IF(B79&lt;8500000,ROUNDDOWN(B79*0.9,0)-1100000,B79-1950000))))))))</f>
        <v/>
      </c>
      <c r="G79" s="21">
        <f>IF(F79&gt;23500000,NA(),IF(F79&lt;=4890000,1040000,IF(F79&lt;=6550000,670000,620000)))</f>
        <v/>
      </c>
      <c r="H79" s="21">
        <f>IF(D79&lt;=0,0,MAX(0,MIN(2000000,D79-MIN(100000,ROUNDDOWN(F79*0.05,0)))))</f>
        <v/>
      </c>
      <c r="I79" s="21">
        <f>IF(C79&lt;=2000,0,MIN(C79,ROUNDDOWN(F79*0.4,0))-2000)</f>
        <v/>
      </c>
      <c r="J79" s="21">
        <f>MAX(0,ROUNDDOWN(F79-E79-G79,-3))</f>
        <v/>
      </c>
      <c r="K79" s="21">
        <f>MAX(0,ROUNDDOWN(F79-E79-G79-H79-I79,-3))</f>
        <v/>
      </c>
      <c r="L79" s="21">
        <f>MAX(0,ROUNDDOWN(F79-E79-G79-H79,-3))</f>
        <v/>
      </c>
      <c r="M79" s="21">
        <f>IF(J79&lt;=0,0,ROUNDDOWN((J79*LOOKUP(J79,{0,1950001,3300001,6950001,9000001,18000001,40000001},{0.05,0.1,0.2,0.23,0.33,0.4,0.45})-LOOKUP(J79,{0,1950001,3300001,6950001,9000001,18000001,40000001},{0,97500,427500,636000,1536000,2796000,4796000}))*1.021,-2))</f>
        <v/>
      </c>
      <c r="N79" s="21">
        <f>IF(K79&lt;=0,0,ROUNDDOWN((K79*LOOKUP(K79,{0,1950001,3300001,6950001,9000001,18000001,40000001},{0.05,0.1,0.2,0.23,0.33,0.4,0.45})-LOOKUP(K79,{0,1950001,3300001,6950001,9000001,18000001,40000001},{0,97500,427500,636000,1536000,2796000,4796000}))*1.021,-2))</f>
        <v/>
      </c>
      <c r="O79" s="21">
        <f>IF(L79&lt;=0,0,ROUNDDOWN((L79*LOOKUP(L79,{0,1950001,3300001,6950001,9000001,18000001,40000001},{0.05,0.1,0.2,0.23,0.33,0.4,0.45})-LOOKUP(L79,{0,1950001,3300001,6950001,9000001,18000001,40000001},{0,97500,427500,636000,1536000,2796000,4796000}))*1.021,-2))</f>
        <v/>
      </c>
      <c r="P79" s="21">
        <f>MAX(0,ROUNDDOWN(F79-E79-430000,-3))</f>
        <v/>
      </c>
      <c r="Q79" s="21">
        <f>MAX(0,ROUNDDOWN(F79-E79-430000-H79,-3))</f>
        <v/>
      </c>
      <c r="R79" s="21">
        <f>IF(F79&lt;=450000,0,MAX(0,P79*0.06-MIN(50000,P79)*0.03))</f>
        <v/>
      </c>
      <c r="S79" s="21">
        <f>IF(F79&lt;=450000,0,MAX(0,P79*0.04-MIN(50000,P79)*0.02))</f>
        <v/>
      </c>
      <c r="T79" s="21">
        <f>IF(F79&lt;=450000,0,MAX(0,Q79*0.06-MIN(50000,Q79)*0.03))</f>
        <v/>
      </c>
      <c r="U79" s="21">
        <f>IF(F79&lt;=450000,0,MAX(0,Q79*0.04-MIN(50000,Q79)*0.02))</f>
        <v/>
      </c>
      <c r="V79" s="21">
        <f>50000+MAX(0,G79-480000)</f>
        <v/>
      </c>
      <c r="W79" s="21">
        <f>P79-V79</f>
        <v/>
      </c>
      <c r="X79" s="21">
        <f>Q79-V79</f>
        <v/>
      </c>
      <c r="Y79" s="22">
        <f>IF(W79&lt;0,0.9,LOOKUP(W79,{0,1950001,3300001,6950001,9000001,18000001,40000001},{0.84895,0.7979,0.6958,0.66517,0.56307,0.4916,0.44055}))</f>
        <v/>
      </c>
      <c r="Z79" s="22">
        <f>IF(X79&lt;0,0.9,LOOKUP(X79,{0,1950001,3300001,6950001,9000001,18000001,40000001},{0.84895,0.7979,0.6958,0.66517,0.56307,0.4916,0.44055}))</f>
        <v/>
      </c>
      <c r="AA79" s="22">
        <f>IF(W79&lt;0,0,CHOOSE(MATCH(W79,{0,1950001,3300001,6950001,9000001},1),5.105/84.895,10.21/79.79,20.42/69.58,23.483/66.517,33.693/56.307))</f>
        <v/>
      </c>
      <c r="AB79" s="21">
        <f>IF(C79&lt;=2000,0,(MIN(C79,ROUNDDOWN(F79*0.3,0))-2000)*0.1)</f>
        <v/>
      </c>
      <c r="AC79" s="21">
        <f>IF(C79&lt;=2000,0,MIN((C79-2000)*Y79,(R79+S79)*0.2))</f>
        <v/>
      </c>
      <c r="AD79" s="21">
        <f>IF(C79&lt;=2000,0,MIN((C79-2000)*Z79,(T79+U79)*0.2))</f>
        <v/>
      </c>
      <c r="AE79" s="21">
        <f>AC79*AA79</f>
        <v/>
      </c>
      <c r="AF79" s="21">
        <f>ROUNDDOWN(R79,-2)+ROUNDDOWN(S79,-2)</f>
        <v/>
      </c>
      <c r="AG79" s="21">
        <f>ROUNDDOWN(MAX(0,R79-(AB79+AC79+AE79)*0.6),-2)+ROUNDDOWN(MAX(0,S79-(AB79+AC79+AE79)*0.4),-2)</f>
        <v/>
      </c>
      <c r="AH79" s="21">
        <f>ROUNDDOWN(MAX(0,T79-(AB79+AD79)*0.6),-2)+ROUNDDOWN(MAX(0,U79-(AB79+AD79)*0.4),-2)</f>
        <v/>
      </c>
      <c r="AI79" s="21">
        <f>ROUNDDOWN(T79,-2)+ROUNDDOWN(U79,-2)</f>
        <v/>
      </c>
      <c r="AJ79" s="21">
        <f>M79+AF79</f>
        <v/>
      </c>
      <c r="AK79" s="21">
        <f>M79+AG79</f>
        <v/>
      </c>
      <c r="AL79" s="21">
        <f>N79+AH79</f>
        <v/>
      </c>
      <c r="AM79" s="21">
        <f>O79+AI79</f>
        <v/>
      </c>
      <c r="AN79" s="21">
        <f>N79+AI79</f>
        <v/>
      </c>
      <c r="AO79" s="21">
        <f>ROUNDDOWN((R79+S79)*0.2/Y79+2000,0)</f>
        <v/>
      </c>
      <c r="AP79" s="21">
        <f>ROUNDDOWN((T79+U79)*0.2/Z79+2000,0)</f>
        <v/>
      </c>
      <c r="AQ79" s="21">
        <f>AL79-AK79</f>
        <v/>
      </c>
      <c r="AR79" s="21">
        <f>AM79-AK79</f>
        <v/>
      </c>
      <c r="AS79" s="21">
        <f>AM79-AL79</f>
        <v/>
      </c>
      <c r="AT79" s="21">
        <f>AK79+C79-AJ79</f>
        <v/>
      </c>
      <c r="AU79" s="21">
        <f>AL79+C79-AM79</f>
        <v/>
      </c>
      <c r="AV79" s="21">
        <f>AN79+C79-AM79</f>
        <v/>
      </c>
    </row>
    <row r="80">
      <c r="A80" t="inlineStr">
        <is>
          <t>医療費の境目</t>
        </is>
      </c>
      <c r="B80" s="21">
        <f>'3_医療費の境目'!$B$3</f>
        <v/>
      </c>
      <c r="C80" s="21">
        <f>IF('3_医療費の境目'!$B$4="",AO80,'3_医療費の境目'!$B$4)</f>
        <v/>
      </c>
      <c r="D80" s="21">
        <f>'3_医療費の境目'!D80</f>
        <v/>
      </c>
      <c r="E80" s="21">
        <f>ROUND(MIN(B80/12,650000)*12*0.0915+MIN(B80/12,1390000)*12*(0.0504+0)+B80*0.005,0)</f>
        <v/>
      </c>
      <c r="F80" s="21">
        <f>IF(B80&lt;741000,0,IF(B80&lt;2191000,B80-740000,IF(B80&lt;2193000,1451000,IF(B80&lt;2196000,1453000,IF(B80&lt;2200000,1456000,IF(B80&lt;3600000,ROUND(ROUNDDOWN(B80/4,-3)*2.8,0)-80000,IF(B80&lt;6600000,ROUND(ROUNDDOWN(B80/4,-3)*3.2,0)-440000,IF(B80&lt;8500000,ROUNDDOWN(B80*0.9,0)-1100000,B80-1950000))))))))</f>
        <v/>
      </c>
      <c r="G80" s="21">
        <f>IF(F80&gt;23500000,NA(),IF(F80&lt;=4890000,1040000,IF(F80&lt;=6550000,670000,620000)))</f>
        <v/>
      </c>
      <c r="H80" s="21">
        <f>IF(D80&lt;=0,0,MAX(0,MIN(2000000,D80-MIN(100000,ROUNDDOWN(F80*0.05,0)))))</f>
        <v/>
      </c>
      <c r="I80" s="21">
        <f>IF(C80&lt;=2000,0,MIN(C80,ROUNDDOWN(F80*0.4,0))-2000)</f>
        <v/>
      </c>
      <c r="J80" s="21">
        <f>MAX(0,ROUNDDOWN(F80-E80-G80,-3))</f>
        <v/>
      </c>
      <c r="K80" s="21">
        <f>MAX(0,ROUNDDOWN(F80-E80-G80-H80-I80,-3))</f>
        <v/>
      </c>
      <c r="L80" s="21">
        <f>MAX(0,ROUNDDOWN(F80-E80-G80-H80,-3))</f>
        <v/>
      </c>
      <c r="M80" s="21">
        <f>IF(J80&lt;=0,0,ROUNDDOWN((J80*LOOKUP(J80,{0,1950001,3300001,6950001,9000001,18000001,40000001},{0.05,0.1,0.2,0.23,0.33,0.4,0.45})-LOOKUP(J80,{0,1950001,3300001,6950001,9000001,18000001,40000001},{0,97500,427500,636000,1536000,2796000,4796000}))*1.021,-2))</f>
        <v/>
      </c>
      <c r="N80" s="21">
        <f>IF(K80&lt;=0,0,ROUNDDOWN((K80*LOOKUP(K80,{0,1950001,3300001,6950001,9000001,18000001,40000001},{0.05,0.1,0.2,0.23,0.33,0.4,0.45})-LOOKUP(K80,{0,1950001,3300001,6950001,9000001,18000001,40000001},{0,97500,427500,636000,1536000,2796000,4796000}))*1.021,-2))</f>
        <v/>
      </c>
      <c r="O80" s="21">
        <f>IF(L80&lt;=0,0,ROUNDDOWN((L80*LOOKUP(L80,{0,1950001,3300001,6950001,9000001,18000001,40000001},{0.05,0.1,0.2,0.23,0.33,0.4,0.45})-LOOKUP(L80,{0,1950001,3300001,6950001,9000001,18000001,40000001},{0,97500,427500,636000,1536000,2796000,4796000}))*1.021,-2))</f>
        <v/>
      </c>
      <c r="P80" s="21">
        <f>MAX(0,ROUNDDOWN(F80-E80-430000,-3))</f>
        <v/>
      </c>
      <c r="Q80" s="21">
        <f>MAX(0,ROUNDDOWN(F80-E80-430000-H80,-3))</f>
        <v/>
      </c>
      <c r="R80" s="21">
        <f>IF(F80&lt;=450000,0,MAX(0,P80*0.06-MIN(50000,P80)*0.03))</f>
        <v/>
      </c>
      <c r="S80" s="21">
        <f>IF(F80&lt;=450000,0,MAX(0,P80*0.04-MIN(50000,P80)*0.02))</f>
        <v/>
      </c>
      <c r="T80" s="21">
        <f>IF(F80&lt;=450000,0,MAX(0,Q80*0.06-MIN(50000,Q80)*0.03))</f>
        <v/>
      </c>
      <c r="U80" s="21">
        <f>IF(F80&lt;=450000,0,MAX(0,Q80*0.04-MIN(50000,Q80)*0.02))</f>
        <v/>
      </c>
      <c r="V80" s="21">
        <f>50000+MAX(0,G80-480000)</f>
        <v/>
      </c>
      <c r="W80" s="21">
        <f>P80-V80</f>
        <v/>
      </c>
      <c r="X80" s="21">
        <f>Q80-V80</f>
        <v/>
      </c>
      <c r="Y80" s="22">
        <f>IF(W80&lt;0,0.9,LOOKUP(W80,{0,1950001,3300001,6950001,9000001,18000001,40000001},{0.84895,0.7979,0.6958,0.66517,0.56307,0.4916,0.44055}))</f>
        <v/>
      </c>
      <c r="Z80" s="22">
        <f>IF(X80&lt;0,0.9,LOOKUP(X80,{0,1950001,3300001,6950001,9000001,18000001,40000001},{0.84895,0.7979,0.6958,0.66517,0.56307,0.4916,0.44055}))</f>
        <v/>
      </c>
      <c r="AA80" s="22">
        <f>IF(W80&lt;0,0,CHOOSE(MATCH(W80,{0,1950001,3300001,6950001,9000001},1),5.105/84.895,10.21/79.79,20.42/69.58,23.483/66.517,33.693/56.307))</f>
        <v/>
      </c>
      <c r="AB80" s="21">
        <f>IF(C80&lt;=2000,0,(MIN(C80,ROUNDDOWN(F80*0.3,0))-2000)*0.1)</f>
        <v/>
      </c>
      <c r="AC80" s="21">
        <f>IF(C80&lt;=2000,0,MIN((C80-2000)*Y80,(R80+S80)*0.2))</f>
        <v/>
      </c>
      <c r="AD80" s="21">
        <f>IF(C80&lt;=2000,0,MIN((C80-2000)*Z80,(T80+U80)*0.2))</f>
        <v/>
      </c>
      <c r="AE80" s="21">
        <f>AC80*AA80</f>
        <v/>
      </c>
      <c r="AF80" s="21">
        <f>ROUNDDOWN(R80,-2)+ROUNDDOWN(S80,-2)</f>
        <v/>
      </c>
      <c r="AG80" s="21">
        <f>ROUNDDOWN(MAX(0,R80-(AB80+AC80+AE80)*0.6),-2)+ROUNDDOWN(MAX(0,S80-(AB80+AC80+AE80)*0.4),-2)</f>
        <v/>
      </c>
      <c r="AH80" s="21">
        <f>ROUNDDOWN(MAX(0,T80-(AB80+AD80)*0.6),-2)+ROUNDDOWN(MAX(0,U80-(AB80+AD80)*0.4),-2)</f>
        <v/>
      </c>
      <c r="AI80" s="21">
        <f>ROUNDDOWN(T80,-2)+ROUNDDOWN(U80,-2)</f>
        <v/>
      </c>
      <c r="AJ80" s="21">
        <f>M80+AF80</f>
        <v/>
      </c>
      <c r="AK80" s="21">
        <f>M80+AG80</f>
        <v/>
      </c>
      <c r="AL80" s="21">
        <f>N80+AH80</f>
        <v/>
      </c>
      <c r="AM80" s="21">
        <f>O80+AI80</f>
        <v/>
      </c>
      <c r="AN80" s="21">
        <f>N80+AI80</f>
        <v/>
      </c>
      <c r="AO80" s="21">
        <f>ROUNDDOWN((R80+S80)*0.2/Y80+2000,0)</f>
        <v/>
      </c>
      <c r="AP80" s="21">
        <f>ROUNDDOWN((T80+U80)*0.2/Z80+2000,0)</f>
        <v/>
      </c>
      <c r="AQ80" s="21">
        <f>AL80-AK80</f>
        <v/>
      </c>
      <c r="AR80" s="21">
        <f>AM80-AK80</f>
        <v/>
      </c>
      <c r="AS80" s="21">
        <f>AM80-AL80</f>
        <v/>
      </c>
      <c r="AT80" s="21">
        <f>AK80+C80-AJ80</f>
        <v/>
      </c>
      <c r="AU80" s="21">
        <f>AL80+C80-AM80</f>
        <v/>
      </c>
      <c r="AV80" s="21">
        <f>AN80+C80-AM80</f>
        <v/>
      </c>
    </row>
    <row r="81">
      <c r="A81" t="inlineStr">
        <is>
          <t>医療費の境目</t>
        </is>
      </c>
      <c r="B81" s="21">
        <f>'3_医療費の境目'!$B$3</f>
        <v/>
      </c>
      <c r="C81" s="21">
        <f>IF('3_医療費の境目'!$B$4="",AO81,'3_医療費の境目'!$B$4)</f>
        <v/>
      </c>
      <c r="D81" s="21">
        <f>'3_医療費の境目'!D81</f>
        <v/>
      </c>
      <c r="E81" s="21">
        <f>ROUND(MIN(B81/12,650000)*12*0.0915+MIN(B81/12,1390000)*12*(0.0504+0)+B81*0.005,0)</f>
        <v/>
      </c>
      <c r="F81" s="21">
        <f>IF(B81&lt;741000,0,IF(B81&lt;2191000,B81-740000,IF(B81&lt;2193000,1451000,IF(B81&lt;2196000,1453000,IF(B81&lt;2200000,1456000,IF(B81&lt;3600000,ROUND(ROUNDDOWN(B81/4,-3)*2.8,0)-80000,IF(B81&lt;6600000,ROUND(ROUNDDOWN(B81/4,-3)*3.2,0)-440000,IF(B81&lt;8500000,ROUNDDOWN(B81*0.9,0)-1100000,B81-1950000))))))))</f>
        <v/>
      </c>
      <c r="G81" s="21">
        <f>IF(F81&gt;23500000,NA(),IF(F81&lt;=4890000,1040000,IF(F81&lt;=6550000,670000,620000)))</f>
        <v/>
      </c>
      <c r="H81" s="21">
        <f>IF(D81&lt;=0,0,MAX(0,MIN(2000000,D81-MIN(100000,ROUNDDOWN(F81*0.05,0)))))</f>
        <v/>
      </c>
      <c r="I81" s="21">
        <f>IF(C81&lt;=2000,0,MIN(C81,ROUNDDOWN(F81*0.4,0))-2000)</f>
        <v/>
      </c>
      <c r="J81" s="21">
        <f>MAX(0,ROUNDDOWN(F81-E81-G81,-3))</f>
        <v/>
      </c>
      <c r="K81" s="21">
        <f>MAX(0,ROUNDDOWN(F81-E81-G81-H81-I81,-3))</f>
        <v/>
      </c>
      <c r="L81" s="21">
        <f>MAX(0,ROUNDDOWN(F81-E81-G81-H81,-3))</f>
        <v/>
      </c>
      <c r="M81" s="21">
        <f>IF(J81&lt;=0,0,ROUNDDOWN((J81*LOOKUP(J81,{0,1950001,3300001,6950001,9000001,18000001,40000001},{0.05,0.1,0.2,0.23,0.33,0.4,0.45})-LOOKUP(J81,{0,1950001,3300001,6950001,9000001,18000001,40000001},{0,97500,427500,636000,1536000,2796000,4796000}))*1.021,-2))</f>
        <v/>
      </c>
      <c r="N81" s="21">
        <f>IF(K81&lt;=0,0,ROUNDDOWN((K81*LOOKUP(K81,{0,1950001,3300001,6950001,9000001,18000001,40000001},{0.05,0.1,0.2,0.23,0.33,0.4,0.45})-LOOKUP(K81,{0,1950001,3300001,6950001,9000001,18000001,40000001},{0,97500,427500,636000,1536000,2796000,4796000}))*1.021,-2))</f>
        <v/>
      </c>
      <c r="O81" s="21">
        <f>IF(L81&lt;=0,0,ROUNDDOWN((L81*LOOKUP(L81,{0,1950001,3300001,6950001,9000001,18000001,40000001},{0.05,0.1,0.2,0.23,0.33,0.4,0.45})-LOOKUP(L81,{0,1950001,3300001,6950001,9000001,18000001,40000001},{0,97500,427500,636000,1536000,2796000,4796000}))*1.021,-2))</f>
        <v/>
      </c>
      <c r="P81" s="21">
        <f>MAX(0,ROUNDDOWN(F81-E81-430000,-3))</f>
        <v/>
      </c>
      <c r="Q81" s="21">
        <f>MAX(0,ROUNDDOWN(F81-E81-430000-H81,-3))</f>
        <v/>
      </c>
      <c r="R81" s="21">
        <f>IF(F81&lt;=450000,0,MAX(0,P81*0.06-MIN(50000,P81)*0.03))</f>
        <v/>
      </c>
      <c r="S81" s="21">
        <f>IF(F81&lt;=450000,0,MAX(0,P81*0.04-MIN(50000,P81)*0.02))</f>
        <v/>
      </c>
      <c r="T81" s="21">
        <f>IF(F81&lt;=450000,0,MAX(0,Q81*0.06-MIN(50000,Q81)*0.03))</f>
        <v/>
      </c>
      <c r="U81" s="21">
        <f>IF(F81&lt;=450000,0,MAX(0,Q81*0.04-MIN(50000,Q81)*0.02))</f>
        <v/>
      </c>
      <c r="V81" s="21">
        <f>50000+MAX(0,G81-480000)</f>
        <v/>
      </c>
      <c r="W81" s="21">
        <f>P81-V81</f>
        <v/>
      </c>
      <c r="X81" s="21">
        <f>Q81-V81</f>
        <v/>
      </c>
      <c r="Y81" s="22">
        <f>IF(W81&lt;0,0.9,LOOKUP(W81,{0,1950001,3300001,6950001,9000001,18000001,40000001},{0.84895,0.7979,0.6958,0.66517,0.56307,0.4916,0.44055}))</f>
        <v/>
      </c>
      <c r="Z81" s="22">
        <f>IF(X81&lt;0,0.9,LOOKUP(X81,{0,1950001,3300001,6950001,9000001,18000001,40000001},{0.84895,0.7979,0.6958,0.66517,0.56307,0.4916,0.44055}))</f>
        <v/>
      </c>
      <c r="AA81" s="22">
        <f>IF(W81&lt;0,0,CHOOSE(MATCH(W81,{0,1950001,3300001,6950001,9000001},1),5.105/84.895,10.21/79.79,20.42/69.58,23.483/66.517,33.693/56.307))</f>
        <v/>
      </c>
      <c r="AB81" s="21">
        <f>IF(C81&lt;=2000,0,(MIN(C81,ROUNDDOWN(F81*0.3,0))-2000)*0.1)</f>
        <v/>
      </c>
      <c r="AC81" s="21">
        <f>IF(C81&lt;=2000,0,MIN((C81-2000)*Y81,(R81+S81)*0.2))</f>
        <v/>
      </c>
      <c r="AD81" s="21">
        <f>IF(C81&lt;=2000,0,MIN((C81-2000)*Z81,(T81+U81)*0.2))</f>
        <v/>
      </c>
      <c r="AE81" s="21">
        <f>AC81*AA81</f>
        <v/>
      </c>
      <c r="AF81" s="21">
        <f>ROUNDDOWN(R81,-2)+ROUNDDOWN(S81,-2)</f>
        <v/>
      </c>
      <c r="AG81" s="21">
        <f>ROUNDDOWN(MAX(0,R81-(AB81+AC81+AE81)*0.6),-2)+ROUNDDOWN(MAX(0,S81-(AB81+AC81+AE81)*0.4),-2)</f>
        <v/>
      </c>
      <c r="AH81" s="21">
        <f>ROUNDDOWN(MAX(0,T81-(AB81+AD81)*0.6),-2)+ROUNDDOWN(MAX(0,U81-(AB81+AD81)*0.4),-2)</f>
        <v/>
      </c>
      <c r="AI81" s="21">
        <f>ROUNDDOWN(T81,-2)+ROUNDDOWN(U81,-2)</f>
        <v/>
      </c>
      <c r="AJ81" s="21">
        <f>M81+AF81</f>
        <v/>
      </c>
      <c r="AK81" s="21">
        <f>M81+AG81</f>
        <v/>
      </c>
      <c r="AL81" s="21">
        <f>N81+AH81</f>
        <v/>
      </c>
      <c r="AM81" s="21">
        <f>O81+AI81</f>
        <v/>
      </c>
      <c r="AN81" s="21">
        <f>N81+AI81</f>
        <v/>
      </c>
      <c r="AO81" s="21">
        <f>ROUNDDOWN((R81+S81)*0.2/Y81+2000,0)</f>
        <v/>
      </c>
      <c r="AP81" s="21">
        <f>ROUNDDOWN((T81+U81)*0.2/Z81+2000,0)</f>
        <v/>
      </c>
      <c r="AQ81" s="21">
        <f>AL81-AK81</f>
        <v/>
      </c>
      <c r="AR81" s="21">
        <f>AM81-AK81</f>
        <v/>
      </c>
      <c r="AS81" s="21">
        <f>AM81-AL81</f>
        <v/>
      </c>
      <c r="AT81" s="21">
        <f>AK81+C81-AJ81</f>
        <v/>
      </c>
      <c r="AU81" s="21">
        <f>AL81+C81-AM81</f>
        <v/>
      </c>
      <c r="AV81" s="21">
        <f>AN81+C81-AM81</f>
        <v/>
      </c>
    </row>
    <row r="82">
      <c r="A82" t="inlineStr">
        <is>
          <t>医療費の境目</t>
        </is>
      </c>
      <c r="B82" s="21">
        <f>'3_医療費の境目'!$B$3</f>
        <v/>
      </c>
      <c r="C82" s="21">
        <f>IF('3_医療費の境目'!$B$4="",AO82,'3_医療費の境目'!$B$4)</f>
        <v/>
      </c>
      <c r="D82" s="21">
        <f>'3_医療費の境目'!D82</f>
        <v/>
      </c>
      <c r="E82" s="21">
        <f>ROUND(MIN(B82/12,650000)*12*0.0915+MIN(B82/12,1390000)*12*(0.0504+0)+B82*0.005,0)</f>
        <v/>
      </c>
      <c r="F82" s="21">
        <f>IF(B82&lt;741000,0,IF(B82&lt;2191000,B82-740000,IF(B82&lt;2193000,1451000,IF(B82&lt;2196000,1453000,IF(B82&lt;2200000,1456000,IF(B82&lt;3600000,ROUND(ROUNDDOWN(B82/4,-3)*2.8,0)-80000,IF(B82&lt;6600000,ROUND(ROUNDDOWN(B82/4,-3)*3.2,0)-440000,IF(B82&lt;8500000,ROUNDDOWN(B82*0.9,0)-1100000,B82-1950000))))))))</f>
        <v/>
      </c>
      <c r="G82" s="21">
        <f>IF(F82&gt;23500000,NA(),IF(F82&lt;=4890000,1040000,IF(F82&lt;=6550000,670000,620000)))</f>
        <v/>
      </c>
      <c r="H82" s="21">
        <f>IF(D82&lt;=0,0,MAX(0,MIN(2000000,D82-MIN(100000,ROUNDDOWN(F82*0.05,0)))))</f>
        <v/>
      </c>
      <c r="I82" s="21">
        <f>IF(C82&lt;=2000,0,MIN(C82,ROUNDDOWN(F82*0.4,0))-2000)</f>
        <v/>
      </c>
      <c r="J82" s="21">
        <f>MAX(0,ROUNDDOWN(F82-E82-G82,-3))</f>
        <v/>
      </c>
      <c r="K82" s="21">
        <f>MAX(0,ROUNDDOWN(F82-E82-G82-H82-I82,-3))</f>
        <v/>
      </c>
      <c r="L82" s="21">
        <f>MAX(0,ROUNDDOWN(F82-E82-G82-H82,-3))</f>
        <v/>
      </c>
      <c r="M82" s="21">
        <f>IF(J82&lt;=0,0,ROUNDDOWN((J82*LOOKUP(J82,{0,1950001,3300001,6950001,9000001,18000001,40000001},{0.05,0.1,0.2,0.23,0.33,0.4,0.45})-LOOKUP(J82,{0,1950001,3300001,6950001,9000001,18000001,40000001},{0,97500,427500,636000,1536000,2796000,4796000}))*1.021,-2))</f>
        <v/>
      </c>
      <c r="N82" s="21">
        <f>IF(K82&lt;=0,0,ROUNDDOWN((K82*LOOKUP(K82,{0,1950001,3300001,6950001,9000001,18000001,40000001},{0.05,0.1,0.2,0.23,0.33,0.4,0.45})-LOOKUP(K82,{0,1950001,3300001,6950001,9000001,18000001,40000001},{0,97500,427500,636000,1536000,2796000,4796000}))*1.021,-2))</f>
        <v/>
      </c>
      <c r="O82" s="21">
        <f>IF(L82&lt;=0,0,ROUNDDOWN((L82*LOOKUP(L82,{0,1950001,3300001,6950001,9000001,18000001,40000001},{0.05,0.1,0.2,0.23,0.33,0.4,0.45})-LOOKUP(L82,{0,1950001,3300001,6950001,9000001,18000001,40000001},{0,97500,427500,636000,1536000,2796000,4796000}))*1.021,-2))</f>
        <v/>
      </c>
      <c r="P82" s="21">
        <f>MAX(0,ROUNDDOWN(F82-E82-430000,-3))</f>
        <v/>
      </c>
      <c r="Q82" s="21">
        <f>MAX(0,ROUNDDOWN(F82-E82-430000-H82,-3))</f>
        <v/>
      </c>
      <c r="R82" s="21">
        <f>IF(F82&lt;=450000,0,MAX(0,P82*0.06-MIN(50000,P82)*0.03))</f>
        <v/>
      </c>
      <c r="S82" s="21">
        <f>IF(F82&lt;=450000,0,MAX(0,P82*0.04-MIN(50000,P82)*0.02))</f>
        <v/>
      </c>
      <c r="T82" s="21">
        <f>IF(F82&lt;=450000,0,MAX(0,Q82*0.06-MIN(50000,Q82)*0.03))</f>
        <v/>
      </c>
      <c r="U82" s="21">
        <f>IF(F82&lt;=450000,0,MAX(0,Q82*0.04-MIN(50000,Q82)*0.02))</f>
        <v/>
      </c>
      <c r="V82" s="21">
        <f>50000+MAX(0,G82-480000)</f>
        <v/>
      </c>
      <c r="W82" s="21">
        <f>P82-V82</f>
        <v/>
      </c>
      <c r="X82" s="21">
        <f>Q82-V82</f>
        <v/>
      </c>
      <c r="Y82" s="22">
        <f>IF(W82&lt;0,0.9,LOOKUP(W82,{0,1950001,3300001,6950001,9000001,18000001,40000001},{0.84895,0.7979,0.6958,0.66517,0.56307,0.4916,0.44055}))</f>
        <v/>
      </c>
      <c r="Z82" s="22">
        <f>IF(X82&lt;0,0.9,LOOKUP(X82,{0,1950001,3300001,6950001,9000001,18000001,40000001},{0.84895,0.7979,0.6958,0.66517,0.56307,0.4916,0.44055}))</f>
        <v/>
      </c>
      <c r="AA82" s="22">
        <f>IF(W82&lt;0,0,CHOOSE(MATCH(W82,{0,1950001,3300001,6950001,9000001},1),5.105/84.895,10.21/79.79,20.42/69.58,23.483/66.517,33.693/56.307))</f>
        <v/>
      </c>
      <c r="AB82" s="21">
        <f>IF(C82&lt;=2000,0,(MIN(C82,ROUNDDOWN(F82*0.3,0))-2000)*0.1)</f>
        <v/>
      </c>
      <c r="AC82" s="21">
        <f>IF(C82&lt;=2000,0,MIN((C82-2000)*Y82,(R82+S82)*0.2))</f>
        <v/>
      </c>
      <c r="AD82" s="21">
        <f>IF(C82&lt;=2000,0,MIN((C82-2000)*Z82,(T82+U82)*0.2))</f>
        <v/>
      </c>
      <c r="AE82" s="21">
        <f>AC82*AA82</f>
        <v/>
      </c>
      <c r="AF82" s="21">
        <f>ROUNDDOWN(R82,-2)+ROUNDDOWN(S82,-2)</f>
        <v/>
      </c>
      <c r="AG82" s="21">
        <f>ROUNDDOWN(MAX(0,R82-(AB82+AC82+AE82)*0.6),-2)+ROUNDDOWN(MAX(0,S82-(AB82+AC82+AE82)*0.4),-2)</f>
        <v/>
      </c>
      <c r="AH82" s="21">
        <f>ROUNDDOWN(MAX(0,T82-(AB82+AD82)*0.6),-2)+ROUNDDOWN(MAX(0,U82-(AB82+AD82)*0.4),-2)</f>
        <v/>
      </c>
      <c r="AI82" s="21">
        <f>ROUNDDOWN(T82,-2)+ROUNDDOWN(U82,-2)</f>
        <v/>
      </c>
      <c r="AJ82" s="21">
        <f>M82+AF82</f>
        <v/>
      </c>
      <c r="AK82" s="21">
        <f>M82+AG82</f>
        <v/>
      </c>
      <c r="AL82" s="21">
        <f>N82+AH82</f>
        <v/>
      </c>
      <c r="AM82" s="21">
        <f>O82+AI82</f>
        <v/>
      </c>
      <c r="AN82" s="21">
        <f>N82+AI82</f>
        <v/>
      </c>
      <c r="AO82" s="21">
        <f>ROUNDDOWN((R82+S82)*0.2/Y82+2000,0)</f>
        <v/>
      </c>
      <c r="AP82" s="21">
        <f>ROUNDDOWN((T82+U82)*0.2/Z82+2000,0)</f>
        <v/>
      </c>
      <c r="AQ82" s="21">
        <f>AL82-AK82</f>
        <v/>
      </c>
      <c r="AR82" s="21">
        <f>AM82-AK82</f>
        <v/>
      </c>
      <c r="AS82" s="21">
        <f>AM82-AL82</f>
        <v/>
      </c>
      <c r="AT82" s="21">
        <f>AK82+C82-AJ82</f>
        <v/>
      </c>
      <c r="AU82" s="21">
        <f>AL82+C82-AM82</f>
        <v/>
      </c>
      <c r="AV82" s="21">
        <f>AN82+C82-AM82</f>
        <v/>
      </c>
    </row>
    <row r="83">
      <c r="A83" t="inlineStr">
        <is>
          <t>医療費の境目</t>
        </is>
      </c>
      <c r="B83" s="21">
        <f>'3_医療費の境目'!$B$3</f>
        <v/>
      </c>
      <c r="C83" s="21">
        <f>IF('3_医療費の境目'!$B$4="",AO83,'3_医療費の境目'!$B$4)</f>
        <v/>
      </c>
      <c r="D83" s="21">
        <f>'3_医療費の境目'!D83</f>
        <v/>
      </c>
      <c r="E83" s="21">
        <f>ROUND(MIN(B83/12,650000)*12*0.0915+MIN(B83/12,1390000)*12*(0.0504+0)+B83*0.005,0)</f>
        <v/>
      </c>
      <c r="F83" s="21">
        <f>IF(B83&lt;741000,0,IF(B83&lt;2191000,B83-740000,IF(B83&lt;2193000,1451000,IF(B83&lt;2196000,1453000,IF(B83&lt;2200000,1456000,IF(B83&lt;3600000,ROUND(ROUNDDOWN(B83/4,-3)*2.8,0)-80000,IF(B83&lt;6600000,ROUND(ROUNDDOWN(B83/4,-3)*3.2,0)-440000,IF(B83&lt;8500000,ROUNDDOWN(B83*0.9,0)-1100000,B83-1950000))))))))</f>
        <v/>
      </c>
      <c r="G83" s="21">
        <f>IF(F83&gt;23500000,NA(),IF(F83&lt;=4890000,1040000,IF(F83&lt;=6550000,670000,620000)))</f>
        <v/>
      </c>
      <c r="H83" s="21">
        <f>IF(D83&lt;=0,0,MAX(0,MIN(2000000,D83-MIN(100000,ROUNDDOWN(F83*0.05,0)))))</f>
        <v/>
      </c>
      <c r="I83" s="21">
        <f>IF(C83&lt;=2000,0,MIN(C83,ROUNDDOWN(F83*0.4,0))-2000)</f>
        <v/>
      </c>
      <c r="J83" s="21">
        <f>MAX(0,ROUNDDOWN(F83-E83-G83,-3))</f>
        <v/>
      </c>
      <c r="K83" s="21">
        <f>MAX(0,ROUNDDOWN(F83-E83-G83-H83-I83,-3))</f>
        <v/>
      </c>
      <c r="L83" s="21">
        <f>MAX(0,ROUNDDOWN(F83-E83-G83-H83,-3))</f>
        <v/>
      </c>
      <c r="M83" s="21">
        <f>IF(J83&lt;=0,0,ROUNDDOWN((J83*LOOKUP(J83,{0,1950001,3300001,6950001,9000001,18000001,40000001},{0.05,0.1,0.2,0.23,0.33,0.4,0.45})-LOOKUP(J83,{0,1950001,3300001,6950001,9000001,18000001,40000001},{0,97500,427500,636000,1536000,2796000,4796000}))*1.021,-2))</f>
        <v/>
      </c>
      <c r="N83" s="21">
        <f>IF(K83&lt;=0,0,ROUNDDOWN((K83*LOOKUP(K83,{0,1950001,3300001,6950001,9000001,18000001,40000001},{0.05,0.1,0.2,0.23,0.33,0.4,0.45})-LOOKUP(K83,{0,1950001,3300001,6950001,9000001,18000001,40000001},{0,97500,427500,636000,1536000,2796000,4796000}))*1.021,-2))</f>
        <v/>
      </c>
      <c r="O83" s="21">
        <f>IF(L83&lt;=0,0,ROUNDDOWN((L83*LOOKUP(L83,{0,1950001,3300001,6950001,9000001,18000001,40000001},{0.05,0.1,0.2,0.23,0.33,0.4,0.45})-LOOKUP(L83,{0,1950001,3300001,6950001,9000001,18000001,40000001},{0,97500,427500,636000,1536000,2796000,4796000}))*1.021,-2))</f>
        <v/>
      </c>
      <c r="P83" s="21">
        <f>MAX(0,ROUNDDOWN(F83-E83-430000,-3))</f>
        <v/>
      </c>
      <c r="Q83" s="21">
        <f>MAX(0,ROUNDDOWN(F83-E83-430000-H83,-3))</f>
        <v/>
      </c>
      <c r="R83" s="21">
        <f>IF(F83&lt;=450000,0,MAX(0,P83*0.06-MIN(50000,P83)*0.03))</f>
        <v/>
      </c>
      <c r="S83" s="21">
        <f>IF(F83&lt;=450000,0,MAX(0,P83*0.04-MIN(50000,P83)*0.02))</f>
        <v/>
      </c>
      <c r="T83" s="21">
        <f>IF(F83&lt;=450000,0,MAX(0,Q83*0.06-MIN(50000,Q83)*0.03))</f>
        <v/>
      </c>
      <c r="U83" s="21">
        <f>IF(F83&lt;=450000,0,MAX(0,Q83*0.04-MIN(50000,Q83)*0.02))</f>
        <v/>
      </c>
      <c r="V83" s="21">
        <f>50000+MAX(0,G83-480000)</f>
        <v/>
      </c>
      <c r="W83" s="21">
        <f>P83-V83</f>
        <v/>
      </c>
      <c r="X83" s="21">
        <f>Q83-V83</f>
        <v/>
      </c>
      <c r="Y83" s="22">
        <f>IF(W83&lt;0,0.9,LOOKUP(W83,{0,1950001,3300001,6950001,9000001,18000001,40000001},{0.84895,0.7979,0.6958,0.66517,0.56307,0.4916,0.44055}))</f>
        <v/>
      </c>
      <c r="Z83" s="22">
        <f>IF(X83&lt;0,0.9,LOOKUP(X83,{0,1950001,3300001,6950001,9000001,18000001,40000001},{0.84895,0.7979,0.6958,0.66517,0.56307,0.4916,0.44055}))</f>
        <v/>
      </c>
      <c r="AA83" s="22">
        <f>IF(W83&lt;0,0,CHOOSE(MATCH(W83,{0,1950001,3300001,6950001,9000001},1),5.105/84.895,10.21/79.79,20.42/69.58,23.483/66.517,33.693/56.307))</f>
        <v/>
      </c>
      <c r="AB83" s="21">
        <f>IF(C83&lt;=2000,0,(MIN(C83,ROUNDDOWN(F83*0.3,0))-2000)*0.1)</f>
        <v/>
      </c>
      <c r="AC83" s="21">
        <f>IF(C83&lt;=2000,0,MIN((C83-2000)*Y83,(R83+S83)*0.2))</f>
        <v/>
      </c>
      <c r="AD83" s="21">
        <f>IF(C83&lt;=2000,0,MIN((C83-2000)*Z83,(T83+U83)*0.2))</f>
        <v/>
      </c>
      <c r="AE83" s="21">
        <f>AC83*AA83</f>
        <v/>
      </c>
      <c r="AF83" s="21">
        <f>ROUNDDOWN(R83,-2)+ROUNDDOWN(S83,-2)</f>
        <v/>
      </c>
      <c r="AG83" s="21">
        <f>ROUNDDOWN(MAX(0,R83-(AB83+AC83+AE83)*0.6),-2)+ROUNDDOWN(MAX(0,S83-(AB83+AC83+AE83)*0.4),-2)</f>
        <v/>
      </c>
      <c r="AH83" s="21">
        <f>ROUNDDOWN(MAX(0,T83-(AB83+AD83)*0.6),-2)+ROUNDDOWN(MAX(0,U83-(AB83+AD83)*0.4),-2)</f>
        <v/>
      </c>
      <c r="AI83" s="21">
        <f>ROUNDDOWN(T83,-2)+ROUNDDOWN(U83,-2)</f>
        <v/>
      </c>
      <c r="AJ83" s="21">
        <f>M83+AF83</f>
        <v/>
      </c>
      <c r="AK83" s="21">
        <f>M83+AG83</f>
        <v/>
      </c>
      <c r="AL83" s="21">
        <f>N83+AH83</f>
        <v/>
      </c>
      <c r="AM83" s="21">
        <f>O83+AI83</f>
        <v/>
      </c>
      <c r="AN83" s="21">
        <f>N83+AI83</f>
        <v/>
      </c>
      <c r="AO83" s="21">
        <f>ROUNDDOWN((R83+S83)*0.2/Y83+2000,0)</f>
        <v/>
      </c>
      <c r="AP83" s="21">
        <f>ROUNDDOWN((T83+U83)*0.2/Z83+2000,0)</f>
        <v/>
      </c>
      <c r="AQ83" s="21">
        <f>AL83-AK83</f>
        <v/>
      </c>
      <c r="AR83" s="21">
        <f>AM83-AK83</f>
        <v/>
      </c>
      <c r="AS83" s="21">
        <f>AM83-AL83</f>
        <v/>
      </c>
      <c r="AT83" s="21">
        <f>AK83+C83-AJ83</f>
        <v/>
      </c>
      <c r="AU83" s="21">
        <f>AL83+C83-AM83</f>
        <v/>
      </c>
      <c r="AV83" s="21">
        <f>AN83+C83-AM83</f>
        <v/>
      </c>
    </row>
    <row r="84">
      <c r="A84" t="inlineStr">
        <is>
          <t>医療費の境目</t>
        </is>
      </c>
      <c r="B84" s="21">
        <f>'3_医療費の境目'!$B$3</f>
        <v/>
      </c>
      <c r="C84" s="21">
        <f>IF('3_医療費の境目'!$B$4="",AO84,'3_医療費の境目'!$B$4)</f>
        <v/>
      </c>
      <c r="D84" s="21">
        <f>'3_医療費の境目'!D84</f>
        <v/>
      </c>
      <c r="E84" s="21">
        <f>ROUND(MIN(B84/12,650000)*12*0.0915+MIN(B84/12,1390000)*12*(0.0504+0)+B84*0.005,0)</f>
        <v/>
      </c>
      <c r="F84" s="21">
        <f>IF(B84&lt;741000,0,IF(B84&lt;2191000,B84-740000,IF(B84&lt;2193000,1451000,IF(B84&lt;2196000,1453000,IF(B84&lt;2200000,1456000,IF(B84&lt;3600000,ROUND(ROUNDDOWN(B84/4,-3)*2.8,0)-80000,IF(B84&lt;6600000,ROUND(ROUNDDOWN(B84/4,-3)*3.2,0)-440000,IF(B84&lt;8500000,ROUNDDOWN(B84*0.9,0)-1100000,B84-1950000))))))))</f>
        <v/>
      </c>
      <c r="G84" s="21">
        <f>IF(F84&gt;23500000,NA(),IF(F84&lt;=4890000,1040000,IF(F84&lt;=6550000,670000,620000)))</f>
        <v/>
      </c>
      <c r="H84" s="21">
        <f>IF(D84&lt;=0,0,MAX(0,MIN(2000000,D84-MIN(100000,ROUNDDOWN(F84*0.05,0)))))</f>
        <v/>
      </c>
      <c r="I84" s="21">
        <f>IF(C84&lt;=2000,0,MIN(C84,ROUNDDOWN(F84*0.4,0))-2000)</f>
        <v/>
      </c>
      <c r="J84" s="21">
        <f>MAX(0,ROUNDDOWN(F84-E84-G84,-3))</f>
        <v/>
      </c>
      <c r="K84" s="21">
        <f>MAX(0,ROUNDDOWN(F84-E84-G84-H84-I84,-3))</f>
        <v/>
      </c>
      <c r="L84" s="21">
        <f>MAX(0,ROUNDDOWN(F84-E84-G84-H84,-3))</f>
        <v/>
      </c>
      <c r="M84" s="21">
        <f>IF(J84&lt;=0,0,ROUNDDOWN((J84*LOOKUP(J84,{0,1950001,3300001,6950001,9000001,18000001,40000001},{0.05,0.1,0.2,0.23,0.33,0.4,0.45})-LOOKUP(J84,{0,1950001,3300001,6950001,9000001,18000001,40000001},{0,97500,427500,636000,1536000,2796000,4796000}))*1.021,-2))</f>
        <v/>
      </c>
      <c r="N84" s="21">
        <f>IF(K84&lt;=0,0,ROUNDDOWN((K84*LOOKUP(K84,{0,1950001,3300001,6950001,9000001,18000001,40000001},{0.05,0.1,0.2,0.23,0.33,0.4,0.45})-LOOKUP(K84,{0,1950001,3300001,6950001,9000001,18000001,40000001},{0,97500,427500,636000,1536000,2796000,4796000}))*1.021,-2))</f>
        <v/>
      </c>
      <c r="O84" s="21">
        <f>IF(L84&lt;=0,0,ROUNDDOWN((L84*LOOKUP(L84,{0,1950001,3300001,6950001,9000001,18000001,40000001},{0.05,0.1,0.2,0.23,0.33,0.4,0.45})-LOOKUP(L84,{0,1950001,3300001,6950001,9000001,18000001,40000001},{0,97500,427500,636000,1536000,2796000,4796000}))*1.021,-2))</f>
        <v/>
      </c>
      <c r="P84" s="21">
        <f>MAX(0,ROUNDDOWN(F84-E84-430000,-3))</f>
        <v/>
      </c>
      <c r="Q84" s="21">
        <f>MAX(0,ROUNDDOWN(F84-E84-430000-H84,-3))</f>
        <v/>
      </c>
      <c r="R84" s="21">
        <f>IF(F84&lt;=450000,0,MAX(0,P84*0.06-MIN(50000,P84)*0.03))</f>
        <v/>
      </c>
      <c r="S84" s="21">
        <f>IF(F84&lt;=450000,0,MAX(0,P84*0.04-MIN(50000,P84)*0.02))</f>
        <v/>
      </c>
      <c r="T84" s="21">
        <f>IF(F84&lt;=450000,0,MAX(0,Q84*0.06-MIN(50000,Q84)*0.03))</f>
        <v/>
      </c>
      <c r="U84" s="21">
        <f>IF(F84&lt;=450000,0,MAX(0,Q84*0.04-MIN(50000,Q84)*0.02))</f>
        <v/>
      </c>
      <c r="V84" s="21">
        <f>50000+MAX(0,G84-480000)</f>
        <v/>
      </c>
      <c r="W84" s="21">
        <f>P84-V84</f>
        <v/>
      </c>
      <c r="X84" s="21">
        <f>Q84-V84</f>
        <v/>
      </c>
      <c r="Y84" s="22">
        <f>IF(W84&lt;0,0.9,LOOKUP(W84,{0,1950001,3300001,6950001,9000001,18000001,40000001},{0.84895,0.7979,0.6958,0.66517,0.56307,0.4916,0.44055}))</f>
        <v/>
      </c>
      <c r="Z84" s="22">
        <f>IF(X84&lt;0,0.9,LOOKUP(X84,{0,1950001,3300001,6950001,9000001,18000001,40000001},{0.84895,0.7979,0.6958,0.66517,0.56307,0.4916,0.44055}))</f>
        <v/>
      </c>
      <c r="AA84" s="22">
        <f>IF(W84&lt;0,0,CHOOSE(MATCH(W84,{0,1950001,3300001,6950001,9000001},1),5.105/84.895,10.21/79.79,20.42/69.58,23.483/66.517,33.693/56.307))</f>
        <v/>
      </c>
      <c r="AB84" s="21">
        <f>IF(C84&lt;=2000,0,(MIN(C84,ROUNDDOWN(F84*0.3,0))-2000)*0.1)</f>
        <v/>
      </c>
      <c r="AC84" s="21">
        <f>IF(C84&lt;=2000,0,MIN((C84-2000)*Y84,(R84+S84)*0.2))</f>
        <v/>
      </c>
      <c r="AD84" s="21">
        <f>IF(C84&lt;=2000,0,MIN((C84-2000)*Z84,(T84+U84)*0.2))</f>
        <v/>
      </c>
      <c r="AE84" s="21">
        <f>AC84*AA84</f>
        <v/>
      </c>
      <c r="AF84" s="21">
        <f>ROUNDDOWN(R84,-2)+ROUNDDOWN(S84,-2)</f>
        <v/>
      </c>
      <c r="AG84" s="21">
        <f>ROUNDDOWN(MAX(0,R84-(AB84+AC84+AE84)*0.6),-2)+ROUNDDOWN(MAX(0,S84-(AB84+AC84+AE84)*0.4),-2)</f>
        <v/>
      </c>
      <c r="AH84" s="21">
        <f>ROUNDDOWN(MAX(0,T84-(AB84+AD84)*0.6),-2)+ROUNDDOWN(MAX(0,U84-(AB84+AD84)*0.4),-2)</f>
        <v/>
      </c>
      <c r="AI84" s="21">
        <f>ROUNDDOWN(T84,-2)+ROUNDDOWN(U84,-2)</f>
        <v/>
      </c>
      <c r="AJ84" s="21">
        <f>M84+AF84</f>
        <v/>
      </c>
      <c r="AK84" s="21">
        <f>M84+AG84</f>
        <v/>
      </c>
      <c r="AL84" s="21">
        <f>N84+AH84</f>
        <v/>
      </c>
      <c r="AM84" s="21">
        <f>O84+AI84</f>
        <v/>
      </c>
      <c r="AN84" s="21">
        <f>N84+AI84</f>
        <v/>
      </c>
      <c r="AO84" s="21">
        <f>ROUNDDOWN((R84+S84)*0.2/Y84+2000,0)</f>
        <v/>
      </c>
      <c r="AP84" s="21">
        <f>ROUNDDOWN((T84+U84)*0.2/Z84+2000,0)</f>
        <v/>
      </c>
      <c r="AQ84" s="21">
        <f>AL84-AK84</f>
        <v/>
      </c>
      <c r="AR84" s="21">
        <f>AM84-AK84</f>
        <v/>
      </c>
      <c r="AS84" s="21">
        <f>AM84-AL84</f>
        <v/>
      </c>
      <c r="AT84" s="21">
        <f>AK84+C84-AJ84</f>
        <v/>
      </c>
      <c r="AU84" s="21">
        <f>AL84+C84-AM84</f>
        <v/>
      </c>
      <c r="AV84" s="21">
        <f>AN84+C84-AM84</f>
        <v/>
      </c>
    </row>
    <row r="85">
      <c r="A85" t="inlineStr">
        <is>
          <t>医療費の境目</t>
        </is>
      </c>
      <c r="B85" s="21">
        <f>'3_医療費の境目'!$B$3</f>
        <v/>
      </c>
      <c r="C85" s="21">
        <f>IF('3_医療費の境目'!$B$4="",AO85,'3_医療費の境目'!$B$4)</f>
        <v/>
      </c>
      <c r="D85" s="21">
        <f>'3_医療費の境目'!D85</f>
        <v/>
      </c>
      <c r="E85" s="21">
        <f>ROUND(MIN(B85/12,650000)*12*0.0915+MIN(B85/12,1390000)*12*(0.0504+0)+B85*0.005,0)</f>
        <v/>
      </c>
      <c r="F85" s="21">
        <f>IF(B85&lt;741000,0,IF(B85&lt;2191000,B85-740000,IF(B85&lt;2193000,1451000,IF(B85&lt;2196000,1453000,IF(B85&lt;2200000,1456000,IF(B85&lt;3600000,ROUND(ROUNDDOWN(B85/4,-3)*2.8,0)-80000,IF(B85&lt;6600000,ROUND(ROUNDDOWN(B85/4,-3)*3.2,0)-440000,IF(B85&lt;8500000,ROUNDDOWN(B85*0.9,0)-1100000,B85-1950000))))))))</f>
        <v/>
      </c>
      <c r="G85" s="21">
        <f>IF(F85&gt;23500000,NA(),IF(F85&lt;=4890000,1040000,IF(F85&lt;=6550000,670000,620000)))</f>
        <v/>
      </c>
      <c r="H85" s="21">
        <f>IF(D85&lt;=0,0,MAX(0,MIN(2000000,D85-MIN(100000,ROUNDDOWN(F85*0.05,0)))))</f>
        <v/>
      </c>
      <c r="I85" s="21">
        <f>IF(C85&lt;=2000,0,MIN(C85,ROUNDDOWN(F85*0.4,0))-2000)</f>
        <v/>
      </c>
      <c r="J85" s="21">
        <f>MAX(0,ROUNDDOWN(F85-E85-G85,-3))</f>
        <v/>
      </c>
      <c r="K85" s="21">
        <f>MAX(0,ROUNDDOWN(F85-E85-G85-H85-I85,-3))</f>
        <v/>
      </c>
      <c r="L85" s="21">
        <f>MAX(0,ROUNDDOWN(F85-E85-G85-H85,-3))</f>
        <v/>
      </c>
      <c r="M85" s="21">
        <f>IF(J85&lt;=0,0,ROUNDDOWN((J85*LOOKUP(J85,{0,1950001,3300001,6950001,9000001,18000001,40000001},{0.05,0.1,0.2,0.23,0.33,0.4,0.45})-LOOKUP(J85,{0,1950001,3300001,6950001,9000001,18000001,40000001},{0,97500,427500,636000,1536000,2796000,4796000}))*1.021,-2))</f>
        <v/>
      </c>
      <c r="N85" s="21">
        <f>IF(K85&lt;=0,0,ROUNDDOWN((K85*LOOKUP(K85,{0,1950001,3300001,6950001,9000001,18000001,40000001},{0.05,0.1,0.2,0.23,0.33,0.4,0.45})-LOOKUP(K85,{0,1950001,3300001,6950001,9000001,18000001,40000001},{0,97500,427500,636000,1536000,2796000,4796000}))*1.021,-2))</f>
        <v/>
      </c>
      <c r="O85" s="21">
        <f>IF(L85&lt;=0,0,ROUNDDOWN((L85*LOOKUP(L85,{0,1950001,3300001,6950001,9000001,18000001,40000001},{0.05,0.1,0.2,0.23,0.33,0.4,0.45})-LOOKUP(L85,{0,1950001,3300001,6950001,9000001,18000001,40000001},{0,97500,427500,636000,1536000,2796000,4796000}))*1.021,-2))</f>
        <v/>
      </c>
      <c r="P85" s="21">
        <f>MAX(0,ROUNDDOWN(F85-E85-430000,-3))</f>
        <v/>
      </c>
      <c r="Q85" s="21">
        <f>MAX(0,ROUNDDOWN(F85-E85-430000-H85,-3))</f>
        <v/>
      </c>
      <c r="R85" s="21">
        <f>IF(F85&lt;=450000,0,MAX(0,P85*0.06-MIN(50000,P85)*0.03))</f>
        <v/>
      </c>
      <c r="S85" s="21">
        <f>IF(F85&lt;=450000,0,MAX(0,P85*0.04-MIN(50000,P85)*0.02))</f>
        <v/>
      </c>
      <c r="T85" s="21">
        <f>IF(F85&lt;=450000,0,MAX(0,Q85*0.06-MIN(50000,Q85)*0.03))</f>
        <v/>
      </c>
      <c r="U85" s="21">
        <f>IF(F85&lt;=450000,0,MAX(0,Q85*0.04-MIN(50000,Q85)*0.02))</f>
        <v/>
      </c>
      <c r="V85" s="21">
        <f>50000+MAX(0,G85-480000)</f>
        <v/>
      </c>
      <c r="W85" s="21">
        <f>P85-V85</f>
        <v/>
      </c>
      <c r="X85" s="21">
        <f>Q85-V85</f>
        <v/>
      </c>
      <c r="Y85" s="22">
        <f>IF(W85&lt;0,0.9,LOOKUP(W85,{0,1950001,3300001,6950001,9000001,18000001,40000001},{0.84895,0.7979,0.6958,0.66517,0.56307,0.4916,0.44055}))</f>
        <v/>
      </c>
      <c r="Z85" s="22">
        <f>IF(X85&lt;0,0.9,LOOKUP(X85,{0,1950001,3300001,6950001,9000001,18000001,40000001},{0.84895,0.7979,0.6958,0.66517,0.56307,0.4916,0.44055}))</f>
        <v/>
      </c>
      <c r="AA85" s="22">
        <f>IF(W85&lt;0,0,CHOOSE(MATCH(W85,{0,1950001,3300001,6950001,9000001},1),5.105/84.895,10.21/79.79,20.42/69.58,23.483/66.517,33.693/56.307))</f>
        <v/>
      </c>
      <c r="AB85" s="21">
        <f>IF(C85&lt;=2000,0,(MIN(C85,ROUNDDOWN(F85*0.3,0))-2000)*0.1)</f>
        <v/>
      </c>
      <c r="AC85" s="21">
        <f>IF(C85&lt;=2000,0,MIN((C85-2000)*Y85,(R85+S85)*0.2))</f>
        <v/>
      </c>
      <c r="AD85" s="21">
        <f>IF(C85&lt;=2000,0,MIN((C85-2000)*Z85,(T85+U85)*0.2))</f>
        <v/>
      </c>
      <c r="AE85" s="21">
        <f>AC85*AA85</f>
        <v/>
      </c>
      <c r="AF85" s="21">
        <f>ROUNDDOWN(R85,-2)+ROUNDDOWN(S85,-2)</f>
        <v/>
      </c>
      <c r="AG85" s="21">
        <f>ROUNDDOWN(MAX(0,R85-(AB85+AC85+AE85)*0.6),-2)+ROUNDDOWN(MAX(0,S85-(AB85+AC85+AE85)*0.4),-2)</f>
        <v/>
      </c>
      <c r="AH85" s="21">
        <f>ROUNDDOWN(MAX(0,T85-(AB85+AD85)*0.6),-2)+ROUNDDOWN(MAX(0,U85-(AB85+AD85)*0.4),-2)</f>
        <v/>
      </c>
      <c r="AI85" s="21">
        <f>ROUNDDOWN(T85,-2)+ROUNDDOWN(U85,-2)</f>
        <v/>
      </c>
      <c r="AJ85" s="21">
        <f>M85+AF85</f>
        <v/>
      </c>
      <c r="AK85" s="21">
        <f>M85+AG85</f>
        <v/>
      </c>
      <c r="AL85" s="21">
        <f>N85+AH85</f>
        <v/>
      </c>
      <c r="AM85" s="21">
        <f>O85+AI85</f>
        <v/>
      </c>
      <c r="AN85" s="21">
        <f>N85+AI85</f>
        <v/>
      </c>
      <c r="AO85" s="21">
        <f>ROUNDDOWN((R85+S85)*0.2/Y85+2000,0)</f>
        <v/>
      </c>
      <c r="AP85" s="21">
        <f>ROUNDDOWN((T85+U85)*0.2/Z85+2000,0)</f>
        <v/>
      </c>
      <c r="AQ85" s="21">
        <f>AL85-AK85</f>
        <v/>
      </c>
      <c r="AR85" s="21">
        <f>AM85-AK85</f>
        <v/>
      </c>
      <c r="AS85" s="21">
        <f>AM85-AL85</f>
        <v/>
      </c>
      <c r="AT85" s="21">
        <f>AK85+C85-AJ85</f>
        <v/>
      </c>
      <c r="AU85" s="21">
        <f>AL85+C85-AM85</f>
        <v/>
      </c>
      <c r="AV85" s="21">
        <f>AN85+C85-AM85</f>
        <v/>
      </c>
    </row>
    <row r="86">
      <c r="A86" t="inlineStr">
        <is>
          <t>医療費の境目</t>
        </is>
      </c>
      <c r="B86" s="21">
        <f>'3_医療費の境目'!$B$3</f>
        <v/>
      </c>
      <c r="C86" s="21">
        <f>IF('3_医療費の境目'!$B$4="",AO86,'3_医療費の境目'!$B$4)</f>
        <v/>
      </c>
      <c r="D86" s="21">
        <f>'3_医療費の境目'!D86</f>
        <v/>
      </c>
      <c r="E86" s="21">
        <f>ROUND(MIN(B86/12,650000)*12*0.0915+MIN(B86/12,1390000)*12*(0.0504+0)+B86*0.005,0)</f>
        <v/>
      </c>
      <c r="F86" s="21">
        <f>IF(B86&lt;741000,0,IF(B86&lt;2191000,B86-740000,IF(B86&lt;2193000,1451000,IF(B86&lt;2196000,1453000,IF(B86&lt;2200000,1456000,IF(B86&lt;3600000,ROUND(ROUNDDOWN(B86/4,-3)*2.8,0)-80000,IF(B86&lt;6600000,ROUND(ROUNDDOWN(B86/4,-3)*3.2,0)-440000,IF(B86&lt;8500000,ROUNDDOWN(B86*0.9,0)-1100000,B86-1950000))))))))</f>
        <v/>
      </c>
      <c r="G86" s="21">
        <f>IF(F86&gt;23500000,NA(),IF(F86&lt;=4890000,1040000,IF(F86&lt;=6550000,670000,620000)))</f>
        <v/>
      </c>
      <c r="H86" s="21">
        <f>IF(D86&lt;=0,0,MAX(0,MIN(2000000,D86-MIN(100000,ROUNDDOWN(F86*0.05,0)))))</f>
        <v/>
      </c>
      <c r="I86" s="21">
        <f>IF(C86&lt;=2000,0,MIN(C86,ROUNDDOWN(F86*0.4,0))-2000)</f>
        <v/>
      </c>
      <c r="J86" s="21">
        <f>MAX(0,ROUNDDOWN(F86-E86-G86,-3))</f>
        <v/>
      </c>
      <c r="K86" s="21">
        <f>MAX(0,ROUNDDOWN(F86-E86-G86-H86-I86,-3))</f>
        <v/>
      </c>
      <c r="L86" s="21">
        <f>MAX(0,ROUNDDOWN(F86-E86-G86-H86,-3))</f>
        <v/>
      </c>
      <c r="M86" s="21">
        <f>IF(J86&lt;=0,0,ROUNDDOWN((J86*LOOKUP(J86,{0,1950001,3300001,6950001,9000001,18000001,40000001},{0.05,0.1,0.2,0.23,0.33,0.4,0.45})-LOOKUP(J86,{0,1950001,3300001,6950001,9000001,18000001,40000001},{0,97500,427500,636000,1536000,2796000,4796000}))*1.021,-2))</f>
        <v/>
      </c>
      <c r="N86" s="21">
        <f>IF(K86&lt;=0,0,ROUNDDOWN((K86*LOOKUP(K86,{0,1950001,3300001,6950001,9000001,18000001,40000001},{0.05,0.1,0.2,0.23,0.33,0.4,0.45})-LOOKUP(K86,{0,1950001,3300001,6950001,9000001,18000001,40000001},{0,97500,427500,636000,1536000,2796000,4796000}))*1.021,-2))</f>
        <v/>
      </c>
      <c r="O86" s="21">
        <f>IF(L86&lt;=0,0,ROUNDDOWN((L86*LOOKUP(L86,{0,1950001,3300001,6950001,9000001,18000001,40000001},{0.05,0.1,0.2,0.23,0.33,0.4,0.45})-LOOKUP(L86,{0,1950001,3300001,6950001,9000001,18000001,40000001},{0,97500,427500,636000,1536000,2796000,4796000}))*1.021,-2))</f>
        <v/>
      </c>
      <c r="P86" s="21">
        <f>MAX(0,ROUNDDOWN(F86-E86-430000,-3))</f>
        <v/>
      </c>
      <c r="Q86" s="21">
        <f>MAX(0,ROUNDDOWN(F86-E86-430000-H86,-3))</f>
        <v/>
      </c>
      <c r="R86" s="21">
        <f>IF(F86&lt;=450000,0,MAX(0,P86*0.06-MIN(50000,P86)*0.03))</f>
        <v/>
      </c>
      <c r="S86" s="21">
        <f>IF(F86&lt;=450000,0,MAX(0,P86*0.04-MIN(50000,P86)*0.02))</f>
        <v/>
      </c>
      <c r="T86" s="21">
        <f>IF(F86&lt;=450000,0,MAX(0,Q86*0.06-MIN(50000,Q86)*0.03))</f>
        <v/>
      </c>
      <c r="U86" s="21">
        <f>IF(F86&lt;=450000,0,MAX(0,Q86*0.04-MIN(50000,Q86)*0.02))</f>
        <v/>
      </c>
      <c r="V86" s="21">
        <f>50000+MAX(0,G86-480000)</f>
        <v/>
      </c>
      <c r="W86" s="21">
        <f>P86-V86</f>
        <v/>
      </c>
      <c r="X86" s="21">
        <f>Q86-V86</f>
        <v/>
      </c>
      <c r="Y86" s="22">
        <f>IF(W86&lt;0,0.9,LOOKUP(W86,{0,1950001,3300001,6950001,9000001,18000001,40000001},{0.84895,0.7979,0.6958,0.66517,0.56307,0.4916,0.44055}))</f>
        <v/>
      </c>
      <c r="Z86" s="22">
        <f>IF(X86&lt;0,0.9,LOOKUP(X86,{0,1950001,3300001,6950001,9000001,18000001,40000001},{0.84895,0.7979,0.6958,0.66517,0.56307,0.4916,0.44055}))</f>
        <v/>
      </c>
      <c r="AA86" s="22">
        <f>IF(W86&lt;0,0,CHOOSE(MATCH(W86,{0,1950001,3300001,6950001,9000001},1),5.105/84.895,10.21/79.79,20.42/69.58,23.483/66.517,33.693/56.307))</f>
        <v/>
      </c>
      <c r="AB86" s="21">
        <f>IF(C86&lt;=2000,0,(MIN(C86,ROUNDDOWN(F86*0.3,0))-2000)*0.1)</f>
        <v/>
      </c>
      <c r="AC86" s="21">
        <f>IF(C86&lt;=2000,0,MIN((C86-2000)*Y86,(R86+S86)*0.2))</f>
        <v/>
      </c>
      <c r="AD86" s="21">
        <f>IF(C86&lt;=2000,0,MIN((C86-2000)*Z86,(T86+U86)*0.2))</f>
        <v/>
      </c>
      <c r="AE86" s="21">
        <f>AC86*AA86</f>
        <v/>
      </c>
      <c r="AF86" s="21">
        <f>ROUNDDOWN(R86,-2)+ROUNDDOWN(S86,-2)</f>
        <v/>
      </c>
      <c r="AG86" s="21">
        <f>ROUNDDOWN(MAX(0,R86-(AB86+AC86+AE86)*0.6),-2)+ROUNDDOWN(MAX(0,S86-(AB86+AC86+AE86)*0.4),-2)</f>
        <v/>
      </c>
      <c r="AH86" s="21">
        <f>ROUNDDOWN(MAX(0,T86-(AB86+AD86)*0.6),-2)+ROUNDDOWN(MAX(0,U86-(AB86+AD86)*0.4),-2)</f>
        <v/>
      </c>
      <c r="AI86" s="21">
        <f>ROUNDDOWN(T86,-2)+ROUNDDOWN(U86,-2)</f>
        <v/>
      </c>
      <c r="AJ86" s="21">
        <f>M86+AF86</f>
        <v/>
      </c>
      <c r="AK86" s="21">
        <f>M86+AG86</f>
        <v/>
      </c>
      <c r="AL86" s="21">
        <f>N86+AH86</f>
        <v/>
      </c>
      <c r="AM86" s="21">
        <f>O86+AI86</f>
        <v/>
      </c>
      <c r="AN86" s="21">
        <f>N86+AI86</f>
        <v/>
      </c>
      <c r="AO86" s="21">
        <f>ROUNDDOWN((R86+S86)*0.2/Y86+2000,0)</f>
        <v/>
      </c>
      <c r="AP86" s="21">
        <f>ROUNDDOWN((T86+U86)*0.2/Z86+2000,0)</f>
        <v/>
      </c>
      <c r="AQ86" s="21">
        <f>AL86-AK86</f>
        <v/>
      </c>
      <c r="AR86" s="21">
        <f>AM86-AK86</f>
        <v/>
      </c>
      <c r="AS86" s="21">
        <f>AM86-AL86</f>
        <v/>
      </c>
      <c r="AT86" s="21">
        <f>AK86+C86-AJ86</f>
        <v/>
      </c>
      <c r="AU86" s="21">
        <f>AL86+C86-AM86</f>
        <v/>
      </c>
      <c r="AV86" s="21">
        <f>AN86+C86-AM86</f>
        <v/>
      </c>
    </row>
    <row r="87">
      <c r="A87" t="inlineStr">
        <is>
          <t>医療費の境目</t>
        </is>
      </c>
      <c r="B87" s="21">
        <f>'3_医療費の境目'!$B$3</f>
        <v/>
      </c>
      <c r="C87" s="21">
        <f>IF('3_医療費の境目'!$B$4="",AO87,'3_医療費の境目'!$B$4)</f>
        <v/>
      </c>
      <c r="D87" s="21">
        <f>'3_医療費の境目'!D87</f>
        <v/>
      </c>
      <c r="E87" s="21">
        <f>ROUND(MIN(B87/12,650000)*12*0.0915+MIN(B87/12,1390000)*12*(0.0504+0)+B87*0.005,0)</f>
        <v/>
      </c>
      <c r="F87" s="21">
        <f>IF(B87&lt;741000,0,IF(B87&lt;2191000,B87-740000,IF(B87&lt;2193000,1451000,IF(B87&lt;2196000,1453000,IF(B87&lt;2200000,1456000,IF(B87&lt;3600000,ROUND(ROUNDDOWN(B87/4,-3)*2.8,0)-80000,IF(B87&lt;6600000,ROUND(ROUNDDOWN(B87/4,-3)*3.2,0)-440000,IF(B87&lt;8500000,ROUNDDOWN(B87*0.9,0)-1100000,B87-1950000))))))))</f>
        <v/>
      </c>
      <c r="G87" s="21">
        <f>IF(F87&gt;23500000,NA(),IF(F87&lt;=4890000,1040000,IF(F87&lt;=6550000,670000,620000)))</f>
        <v/>
      </c>
      <c r="H87" s="21">
        <f>IF(D87&lt;=0,0,MAX(0,MIN(2000000,D87-MIN(100000,ROUNDDOWN(F87*0.05,0)))))</f>
        <v/>
      </c>
      <c r="I87" s="21">
        <f>IF(C87&lt;=2000,0,MIN(C87,ROUNDDOWN(F87*0.4,0))-2000)</f>
        <v/>
      </c>
      <c r="J87" s="21">
        <f>MAX(0,ROUNDDOWN(F87-E87-G87,-3))</f>
        <v/>
      </c>
      <c r="K87" s="21">
        <f>MAX(0,ROUNDDOWN(F87-E87-G87-H87-I87,-3))</f>
        <v/>
      </c>
      <c r="L87" s="21">
        <f>MAX(0,ROUNDDOWN(F87-E87-G87-H87,-3))</f>
        <v/>
      </c>
      <c r="M87" s="21">
        <f>IF(J87&lt;=0,0,ROUNDDOWN((J87*LOOKUP(J87,{0,1950001,3300001,6950001,9000001,18000001,40000001},{0.05,0.1,0.2,0.23,0.33,0.4,0.45})-LOOKUP(J87,{0,1950001,3300001,6950001,9000001,18000001,40000001},{0,97500,427500,636000,1536000,2796000,4796000}))*1.021,-2))</f>
        <v/>
      </c>
      <c r="N87" s="21">
        <f>IF(K87&lt;=0,0,ROUNDDOWN((K87*LOOKUP(K87,{0,1950001,3300001,6950001,9000001,18000001,40000001},{0.05,0.1,0.2,0.23,0.33,0.4,0.45})-LOOKUP(K87,{0,1950001,3300001,6950001,9000001,18000001,40000001},{0,97500,427500,636000,1536000,2796000,4796000}))*1.021,-2))</f>
        <v/>
      </c>
      <c r="O87" s="21">
        <f>IF(L87&lt;=0,0,ROUNDDOWN((L87*LOOKUP(L87,{0,1950001,3300001,6950001,9000001,18000001,40000001},{0.05,0.1,0.2,0.23,0.33,0.4,0.45})-LOOKUP(L87,{0,1950001,3300001,6950001,9000001,18000001,40000001},{0,97500,427500,636000,1536000,2796000,4796000}))*1.021,-2))</f>
        <v/>
      </c>
      <c r="P87" s="21">
        <f>MAX(0,ROUNDDOWN(F87-E87-430000,-3))</f>
        <v/>
      </c>
      <c r="Q87" s="21">
        <f>MAX(0,ROUNDDOWN(F87-E87-430000-H87,-3))</f>
        <v/>
      </c>
      <c r="R87" s="21">
        <f>IF(F87&lt;=450000,0,MAX(0,P87*0.06-MIN(50000,P87)*0.03))</f>
        <v/>
      </c>
      <c r="S87" s="21">
        <f>IF(F87&lt;=450000,0,MAX(0,P87*0.04-MIN(50000,P87)*0.02))</f>
        <v/>
      </c>
      <c r="T87" s="21">
        <f>IF(F87&lt;=450000,0,MAX(0,Q87*0.06-MIN(50000,Q87)*0.03))</f>
        <v/>
      </c>
      <c r="U87" s="21">
        <f>IF(F87&lt;=450000,0,MAX(0,Q87*0.04-MIN(50000,Q87)*0.02))</f>
        <v/>
      </c>
      <c r="V87" s="21">
        <f>50000+MAX(0,G87-480000)</f>
        <v/>
      </c>
      <c r="W87" s="21">
        <f>P87-V87</f>
        <v/>
      </c>
      <c r="X87" s="21">
        <f>Q87-V87</f>
        <v/>
      </c>
      <c r="Y87" s="22">
        <f>IF(W87&lt;0,0.9,LOOKUP(W87,{0,1950001,3300001,6950001,9000001,18000001,40000001},{0.84895,0.7979,0.6958,0.66517,0.56307,0.4916,0.44055}))</f>
        <v/>
      </c>
      <c r="Z87" s="22">
        <f>IF(X87&lt;0,0.9,LOOKUP(X87,{0,1950001,3300001,6950001,9000001,18000001,40000001},{0.84895,0.7979,0.6958,0.66517,0.56307,0.4916,0.44055}))</f>
        <v/>
      </c>
      <c r="AA87" s="22">
        <f>IF(W87&lt;0,0,CHOOSE(MATCH(W87,{0,1950001,3300001,6950001,9000001},1),5.105/84.895,10.21/79.79,20.42/69.58,23.483/66.517,33.693/56.307))</f>
        <v/>
      </c>
      <c r="AB87" s="21">
        <f>IF(C87&lt;=2000,0,(MIN(C87,ROUNDDOWN(F87*0.3,0))-2000)*0.1)</f>
        <v/>
      </c>
      <c r="AC87" s="21">
        <f>IF(C87&lt;=2000,0,MIN((C87-2000)*Y87,(R87+S87)*0.2))</f>
        <v/>
      </c>
      <c r="AD87" s="21">
        <f>IF(C87&lt;=2000,0,MIN((C87-2000)*Z87,(T87+U87)*0.2))</f>
        <v/>
      </c>
      <c r="AE87" s="21">
        <f>AC87*AA87</f>
        <v/>
      </c>
      <c r="AF87" s="21">
        <f>ROUNDDOWN(R87,-2)+ROUNDDOWN(S87,-2)</f>
        <v/>
      </c>
      <c r="AG87" s="21">
        <f>ROUNDDOWN(MAX(0,R87-(AB87+AC87+AE87)*0.6),-2)+ROUNDDOWN(MAX(0,S87-(AB87+AC87+AE87)*0.4),-2)</f>
        <v/>
      </c>
      <c r="AH87" s="21">
        <f>ROUNDDOWN(MAX(0,T87-(AB87+AD87)*0.6),-2)+ROUNDDOWN(MAX(0,U87-(AB87+AD87)*0.4),-2)</f>
        <v/>
      </c>
      <c r="AI87" s="21">
        <f>ROUNDDOWN(T87,-2)+ROUNDDOWN(U87,-2)</f>
        <v/>
      </c>
      <c r="AJ87" s="21">
        <f>M87+AF87</f>
        <v/>
      </c>
      <c r="AK87" s="21">
        <f>M87+AG87</f>
        <v/>
      </c>
      <c r="AL87" s="21">
        <f>N87+AH87</f>
        <v/>
      </c>
      <c r="AM87" s="21">
        <f>O87+AI87</f>
        <v/>
      </c>
      <c r="AN87" s="21">
        <f>N87+AI87</f>
        <v/>
      </c>
      <c r="AO87" s="21">
        <f>ROUNDDOWN((R87+S87)*0.2/Y87+2000,0)</f>
        <v/>
      </c>
      <c r="AP87" s="21">
        <f>ROUNDDOWN((T87+U87)*0.2/Z87+2000,0)</f>
        <v/>
      </c>
      <c r="AQ87" s="21">
        <f>AL87-AK87</f>
        <v/>
      </c>
      <c r="AR87" s="21">
        <f>AM87-AK87</f>
        <v/>
      </c>
      <c r="AS87" s="21">
        <f>AM87-AL87</f>
        <v/>
      </c>
      <c r="AT87" s="21">
        <f>AK87+C87-AJ87</f>
        <v/>
      </c>
      <c r="AU87" s="21">
        <f>AL87+C87-AM87</f>
        <v/>
      </c>
      <c r="AV87" s="21">
        <f>AN87+C87-AM87</f>
        <v/>
      </c>
    </row>
    <row r="88">
      <c r="A88" t="inlineStr">
        <is>
          <t>医療費の境目</t>
        </is>
      </c>
      <c r="B88" s="21">
        <f>'3_医療費の境目'!$B$3</f>
        <v/>
      </c>
      <c r="C88" s="21">
        <f>IF('3_医療費の境目'!$B$4="",AO88,'3_医療費の境目'!$B$4)</f>
        <v/>
      </c>
      <c r="D88" s="21">
        <f>'3_医療費の境目'!D88</f>
        <v/>
      </c>
      <c r="E88" s="21">
        <f>ROUND(MIN(B88/12,650000)*12*0.0915+MIN(B88/12,1390000)*12*(0.0504+0)+B88*0.005,0)</f>
        <v/>
      </c>
      <c r="F88" s="21">
        <f>IF(B88&lt;741000,0,IF(B88&lt;2191000,B88-740000,IF(B88&lt;2193000,1451000,IF(B88&lt;2196000,1453000,IF(B88&lt;2200000,1456000,IF(B88&lt;3600000,ROUND(ROUNDDOWN(B88/4,-3)*2.8,0)-80000,IF(B88&lt;6600000,ROUND(ROUNDDOWN(B88/4,-3)*3.2,0)-440000,IF(B88&lt;8500000,ROUNDDOWN(B88*0.9,0)-1100000,B88-1950000))))))))</f>
        <v/>
      </c>
      <c r="G88" s="21">
        <f>IF(F88&gt;23500000,NA(),IF(F88&lt;=4890000,1040000,IF(F88&lt;=6550000,670000,620000)))</f>
        <v/>
      </c>
      <c r="H88" s="21">
        <f>IF(D88&lt;=0,0,MAX(0,MIN(2000000,D88-MIN(100000,ROUNDDOWN(F88*0.05,0)))))</f>
        <v/>
      </c>
      <c r="I88" s="21">
        <f>IF(C88&lt;=2000,0,MIN(C88,ROUNDDOWN(F88*0.4,0))-2000)</f>
        <v/>
      </c>
      <c r="J88" s="21">
        <f>MAX(0,ROUNDDOWN(F88-E88-G88,-3))</f>
        <v/>
      </c>
      <c r="K88" s="21">
        <f>MAX(0,ROUNDDOWN(F88-E88-G88-H88-I88,-3))</f>
        <v/>
      </c>
      <c r="L88" s="21">
        <f>MAX(0,ROUNDDOWN(F88-E88-G88-H88,-3))</f>
        <v/>
      </c>
      <c r="M88" s="21">
        <f>IF(J88&lt;=0,0,ROUNDDOWN((J88*LOOKUP(J88,{0,1950001,3300001,6950001,9000001,18000001,40000001},{0.05,0.1,0.2,0.23,0.33,0.4,0.45})-LOOKUP(J88,{0,1950001,3300001,6950001,9000001,18000001,40000001},{0,97500,427500,636000,1536000,2796000,4796000}))*1.021,-2))</f>
        <v/>
      </c>
      <c r="N88" s="21">
        <f>IF(K88&lt;=0,0,ROUNDDOWN((K88*LOOKUP(K88,{0,1950001,3300001,6950001,9000001,18000001,40000001},{0.05,0.1,0.2,0.23,0.33,0.4,0.45})-LOOKUP(K88,{0,1950001,3300001,6950001,9000001,18000001,40000001},{0,97500,427500,636000,1536000,2796000,4796000}))*1.021,-2))</f>
        <v/>
      </c>
      <c r="O88" s="21">
        <f>IF(L88&lt;=0,0,ROUNDDOWN((L88*LOOKUP(L88,{0,1950001,3300001,6950001,9000001,18000001,40000001},{0.05,0.1,0.2,0.23,0.33,0.4,0.45})-LOOKUP(L88,{0,1950001,3300001,6950001,9000001,18000001,40000001},{0,97500,427500,636000,1536000,2796000,4796000}))*1.021,-2))</f>
        <v/>
      </c>
      <c r="P88" s="21">
        <f>MAX(0,ROUNDDOWN(F88-E88-430000,-3))</f>
        <v/>
      </c>
      <c r="Q88" s="21">
        <f>MAX(0,ROUNDDOWN(F88-E88-430000-H88,-3))</f>
        <v/>
      </c>
      <c r="R88" s="21">
        <f>IF(F88&lt;=450000,0,MAX(0,P88*0.06-MIN(50000,P88)*0.03))</f>
        <v/>
      </c>
      <c r="S88" s="21">
        <f>IF(F88&lt;=450000,0,MAX(0,P88*0.04-MIN(50000,P88)*0.02))</f>
        <v/>
      </c>
      <c r="T88" s="21">
        <f>IF(F88&lt;=450000,0,MAX(0,Q88*0.06-MIN(50000,Q88)*0.03))</f>
        <v/>
      </c>
      <c r="U88" s="21">
        <f>IF(F88&lt;=450000,0,MAX(0,Q88*0.04-MIN(50000,Q88)*0.02))</f>
        <v/>
      </c>
      <c r="V88" s="21">
        <f>50000+MAX(0,G88-480000)</f>
        <v/>
      </c>
      <c r="W88" s="21">
        <f>P88-V88</f>
        <v/>
      </c>
      <c r="X88" s="21">
        <f>Q88-V88</f>
        <v/>
      </c>
      <c r="Y88" s="22">
        <f>IF(W88&lt;0,0.9,LOOKUP(W88,{0,1950001,3300001,6950001,9000001,18000001,40000001},{0.84895,0.7979,0.6958,0.66517,0.56307,0.4916,0.44055}))</f>
        <v/>
      </c>
      <c r="Z88" s="22">
        <f>IF(X88&lt;0,0.9,LOOKUP(X88,{0,1950001,3300001,6950001,9000001,18000001,40000001},{0.84895,0.7979,0.6958,0.66517,0.56307,0.4916,0.44055}))</f>
        <v/>
      </c>
      <c r="AA88" s="22">
        <f>IF(W88&lt;0,0,CHOOSE(MATCH(W88,{0,1950001,3300001,6950001,9000001},1),5.105/84.895,10.21/79.79,20.42/69.58,23.483/66.517,33.693/56.307))</f>
        <v/>
      </c>
      <c r="AB88" s="21">
        <f>IF(C88&lt;=2000,0,(MIN(C88,ROUNDDOWN(F88*0.3,0))-2000)*0.1)</f>
        <v/>
      </c>
      <c r="AC88" s="21">
        <f>IF(C88&lt;=2000,0,MIN((C88-2000)*Y88,(R88+S88)*0.2))</f>
        <v/>
      </c>
      <c r="AD88" s="21">
        <f>IF(C88&lt;=2000,0,MIN((C88-2000)*Z88,(T88+U88)*0.2))</f>
        <v/>
      </c>
      <c r="AE88" s="21">
        <f>AC88*AA88</f>
        <v/>
      </c>
      <c r="AF88" s="21">
        <f>ROUNDDOWN(R88,-2)+ROUNDDOWN(S88,-2)</f>
        <v/>
      </c>
      <c r="AG88" s="21">
        <f>ROUNDDOWN(MAX(0,R88-(AB88+AC88+AE88)*0.6),-2)+ROUNDDOWN(MAX(0,S88-(AB88+AC88+AE88)*0.4),-2)</f>
        <v/>
      </c>
      <c r="AH88" s="21">
        <f>ROUNDDOWN(MAX(0,T88-(AB88+AD88)*0.6),-2)+ROUNDDOWN(MAX(0,U88-(AB88+AD88)*0.4),-2)</f>
        <v/>
      </c>
      <c r="AI88" s="21">
        <f>ROUNDDOWN(T88,-2)+ROUNDDOWN(U88,-2)</f>
        <v/>
      </c>
      <c r="AJ88" s="21">
        <f>M88+AF88</f>
        <v/>
      </c>
      <c r="AK88" s="21">
        <f>M88+AG88</f>
        <v/>
      </c>
      <c r="AL88" s="21">
        <f>N88+AH88</f>
        <v/>
      </c>
      <c r="AM88" s="21">
        <f>O88+AI88</f>
        <v/>
      </c>
      <c r="AN88" s="21">
        <f>N88+AI88</f>
        <v/>
      </c>
      <c r="AO88" s="21">
        <f>ROUNDDOWN((R88+S88)*0.2/Y88+2000,0)</f>
        <v/>
      </c>
      <c r="AP88" s="21">
        <f>ROUNDDOWN((T88+U88)*0.2/Z88+2000,0)</f>
        <v/>
      </c>
      <c r="AQ88" s="21">
        <f>AL88-AK88</f>
        <v/>
      </c>
      <c r="AR88" s="21">
        <f>AM88-AK88</f>
        <v/>
      </c>
      <c r="AS88" s="21">
        <f>AM88-AL88</f>
        <v/>
      </c>
      <c r="AT88" s="21">
        <f>AK88+C88-AJ88</f>
        <v/>
      </c>
      <c r="AU88" s="21">
        <f>AL88+C88-AM88</f>
        <v/>
      </c>
      <c r="AV88" s="21">
        <f>AN88+C88-AM88</f>
        <v/>
      </c>
    </row>
    <row r="89">
      <c r="A89" t="inlineStr">
        <is>
          <t>医療費の境目</t>
        </is>
      </c>
      <c r="B89" s="21">
        <f>'3_医療費の境目'!$B$3</f>
        <v/>
      </c>
      <c r="C89" s="21">
        <f>IF('3_医療費の境目'!$B$4="",AO89,'3_医療費の境目'!$B$4)</f>
        <v/>
      </c>
      <c r="D89" s="21">
        <f>'3_医療費の境目'!D89</f>
        <v/>
      </c>
      <c r="E89" s="21">
        <f>ROUND(MIN(B89/12,650000)*12*0.0915+MIN(B89/12,1390000)*12*(0.0504+0)+B89*0.005,0)</f>
        <v/>
      </c>
      <c r="F89" s="21">
        <f>IF(B89&lt;741000,0,IF(B89&lt;2191000,B89-740000,IF(B89&lt;2193000,1451000,IF(B89&lt;2196000,1453000,IF(B89&lt;2200000,1456000,IF(B89&lt;3600000,ROUND(ROUNDDOWN(B89/4,-3)*2.8,0)-80000,IF(B89&lt;6600000,ROUND(ROUNDDOWN(B89/4,-3)*3.2,0)-440000,IF(B89&lt;8500000,ROUNDDOWN(B89*0.9,0)-1100000,B89-1950000))))))))</f>
        <v/>
      </c>
      <c r="G89" s="21">
        <f>IF(F89&gt;23500000,NA(),IF(F89&lt;=4890000,1040000,IF(F89&lt;=6550000,670000,620000)))</f>
        <v/>
      </c>
      <c r="H89" s="21">
        <f>IF(D89&lt;=0,0,MAX(0,MIN(2000000,D89-MIN(100000,ROUNDDOWN(F89*0.05,0)))))</f>
        <v/>
      </c>
      <c r="I89" s="21">
        <f>IF(C89&lt;=2000,0,MIN(C89,ROUNDDOWN(F89*0.4,0))-2000)</f>
        <v/>
      </c>
      <c r="J89" s="21">
        <f>MAX(0,ROUNDDOWN(F89-E89-G89,-3))</f>
        <v/>
      </c>
      <c r="K89" s="21">
        <f>MAX(0,ROUNDDOWN(F89-E89-G89-H89-I89,-3))</f>
        <v/>
      </c>
      <c r="L89" s="21">
        <f>MAX(0,ROUNDDOWN(F89-E89-G89-H89,-3))</f>
        <v/>
      </c>
      <c r="M89" s="21">
        <f>IF(J89&lt;=0,0,ROUNDDOWN((J89*LOOKUP(J89,{0,1950001,3300001,6950001,9000001,18000001,40000001},{0.05,0.1,0.2,0.23,0.33,0.4,0.45})-LOOKUP(J89,{0,1950001,3300001,6950001,9000001,18000001,40000001},{0,97500,427500,636000,1536000,2796000,4796000}))*1.021,-2))</f>
        <v/>
      </c>
      <c r="N89" s="21">
        <f>IF(K89&lt;=0,0,ROUNDDOWN((K89*LOOKUP(K89,{0,1950001,3300001,6950001,9000001,18000001,40000001},{0.05,0.1,0.2,0.23,0.33,0.4,0.45})-LOOKUP(K89,{0,1950001,3300001,6950001,9000001,18000001,40000001},{0,97500,427500,636000,1536000,2796000,4796000}))*1.021,-2))</f>
        <v/>
      </c>
      <c r="O89" s="21">
        <f>IF(L89&lt;=0,0,ROUNDDOWN((L89*LOOKUP(L89,{0,1950001,3300001,6950001,9000001,18000001,40000001},{0.05,0.1,0.2,0.23,0.33,0.4,0.45})-LOOKUP(L89,{0,1950001,3300001,6950001,9000001,18000001,40000001},{0,97500,427500,636000,1536000,2796000,4796000}))*1.021,-2))</f>
        <v/>
      </c>
      <c r="P89" s="21">
        <f>MAX(0,ROUNDDOWN(F89-E89-430000,-3))</f>
        <v/>
      </c>
      <c r="Q89" s="21">
        <f>MAX(0,ROUNDDOWN(F89-E89-430000-H89,-3))</f>
        <v/>
      </c>
      <c r="R89" s="21">
        <f>IF(F89&lt;=450000,0,MAX(0,P89*0.06-MIN(50000,P89)*0.03))</f>
        <v/>
      </c>
      <c r="S89" s="21">
        <f>IF(F89&lt;=450000,0,MAX(0,P89*0.04-MIN(50000,P89)*0.02))</f>
        <v/>
      </c>
      <c r="T89" s="21">
        <f>IF(F89&lt;=450000,0,MAX(0,Q89*0.06-MIN(50000,Q89)*0.03))</f>
        <v/>
      </c>
      <c r="U89" s="21">
        <f>IF(F89&lt;=450000,0,MAX(0,Q89*0.04-MIN(50000,Q89)*0.02))</f>
        <v/>
      </c>
      <c r="V89" s="21">
        <f>50000+MAX(0,G89-480000)</f>
        <v/>
      </c>
      <c r="W89" s="21">
        <f>P89-V89</f>
        <v/>
      </c>
      <c r="X89" s="21">
        <f>Q89-V89</f>
        <v/>
      </c>
      <c r="Y89" s="22">
        <f>IF(W89&lt;0,0.9,LOOKUP(W89,{0,1950001,3300001,6950001,9000001,18000001,40000001},{0.84895,0.7979,0.6958,0.66517,0.56307,0.4916,0.44055}))</f>
        <v/>
      </c>
      <c r="Z89" s="22">
        <f>IF(X89&lt;0,0.9,LOOKUP(X89,{0,1950001,3300001,6950001,9000001,18000001,40000001},{0.84895,0.7979,0.6958,0.66517,0.56307,0.4916,0.44055}))</f>
        <v/>
      </c>
      <c r="AA89" s="22">
        <f>IF(W89&lt;0,0,CHOOSE(MATCH(W89,{0,1950001,3300001,6950001,9000001},1),5.105/84.895,10.21/79.79,20.42/69.58,23.483/66.517,33.693/56.307))</f>
        <v/>
      </c>
      <c r="AB89" s="21">
        <f>IF(C89&lt;=2000,0,(MIN(C89,ROUNDDOWN(F89*0.3,0))-2000)*0.1)</f>
        <v/>
      </c>
      <c r="AC89" s="21">
        <f>IF(C89&lt;=2000,0,MIN((C89-2000)*Y89,(R89+S89)*0.2))</f>
        <v/>
      </c>
      <c r="AD89" s="21">
        <f>IF(C89&lt;=2000,0,MIN((C89-2000)*Z89,(T89+U89)*0.2))</f>
        <v/>
      </c>
      <c r="AE89" s="21">
        <f>AC89*AA89</f>
        <v/>
      </c>
      <c r="AF89" s="21">
        <f>ROUNDDOWN(R89,-2)+ROUNDDOWN(S89,-2)</f>
        <v/>
      </c>
      <c r="AG89" s="21">
        <f>ROUNDDOWN(MAX(0,R89-(AB89+AC89+AE89)*0.6),-2)+ROUNDDOWN(MAX(0,S89-(AB89+AC89+AE89)*0.4),-2)</f>
        <v/>
      </c>
      <c r="AH89" s="21">
        <f>ROUNDDOWN(MAX(0,T89-(AB89+AD89)*0.6),-2)+ROUNDDOWN(MAX(0,U89-(AB89+AD89)*0.4),-2)</f>
        <v/>
      </c>
      <c r="AI89" s="21">
        <f>ROUNDDOWN(T89,-2)+ROUNDDOWN(U89,-2)</f>
        <v/>
      </c>
      <c r="AJ89" s="21">
        <f>M89+AF89</f>
        <v/>
      </c>
      <c r="AK89" s="21">
        <f>M89+AG89</f>
        <v/>
      </c>
      <c r="AL89" s="21">
        <f>N89+AH89</f>
        <v/>
      </c>
      <c r="AM89" s="21">
        <f>O89+AI89</f>
        <v/>
      </c>
      <c r="AN89" s="21">
        <f>N89+AI89</f>
        <v/>
      </c>
      <c r="AO89" s="21">
        <f>ROUNDDOWN((R89+S89)*0.2/Y89+2000,0)</f>
        <v/>
      </c>
      <c r="AP89" s="21">
        <f>ROUNDDOWN((T89+U89)*0.2/Z89+2000,0)</f>
        <v/>
      </c>
      <c r="AQ89" s="21">
        <f>AL89-AK89</f>
        <v/>
      </c>
      <c r="AR89" s="21">
        <f>AM89-AK89</f>
        <v/>
      </c>
      <c r="AS89" s="21">
        <f>AM89-AL89</f>
        <v/>
      </c>
      <c r="AT89" s="21">
        <f>AK89+C89-AJ89</f>
        <v/>
      </c>
      <c r="AU89" s="21">
        <f>AL89+C89-AM89</f>
        <v/>
      </c>
      <c r="AV89" s="21">
        <f>AN89+C89-AM89</f>
        <v/>
      </c>
    </row>
    <row r="90">
      <c r="A90" t="inlineStr">
        <is>
          <t>医療費の境目</t>
        </is>
      </c>
      <c r="B90" s="21">
        <f>'3_医療費の境目'!$B$3</f>
        <v/>
      </c>
      <c r="C90" s="21">
        <f>IF('3_医療費の境目'!$B$4="",AO90,'3_医療費の境目'!$B$4)</f>
        <v/>
      </c>
      <c r="D90" s="21">
        <f>'3_医療費の境目'!D90</f>
        <v/>
      </c>
      <c r="E90" s="21">
        <f>ROUND(MIN(B90/12,650000)*12*0.0915+MIN(B90/12,1390000)*12*(0.0504+0)+B90*0.005,0)</f>
        <v/>
      </c>
      <c r="F90" s="21">
        <f>IF(B90&lt;741000,0,IF(B90&lt;2191000,B90-740000,IF(B90&lt;2193000,1451000,IF(B90&lt;2196000,1453000,IF(B90&lt;2200000,1456000,IF(B90&lt;3600000,ROUND(ROUNDDOWN(B90/4,-3)*2.8,0)-80000,IF(B90&lt;6600000,ROUND(ROUNDDOWN(B90/4,-3)*3.2,0)-440000,IF(B90&lt;8500000,ROUNDDOWN(B90*0.9,0)-1100000,B90-1950000))))))))</f>
        <v/>
      </c>
      <c r="G90" s="21">
        <f>IF(F90&gt;23500000,NA(),IF(F90&lt;=4890000,1040000,IF(F90&lt;=6550000,670000,620000)))</f>
        <v/>
      </c>
      <c r="H90" s="21">
        <f>IF(D90&lt;=0,0,MAX(0,MIN(2000000,D90-MIN(100000,ROUNDDOWN(F90*0.05,0)))))</f>
        <v/>
      </c>
      <c r="I90" s="21">
        <f>IF(C90&lt;=2000,0,MIN(C90,ROUNDDOWN(F90*0.4,0))-2000)</f>
        <v/>
      </c>
      <c r="J90" s="21">
        <f>MAX(0,ROUNDDOWN(F90-E90-G90,-3))</f>
        <v/>
      </c>
      <c r="K90" s="21">
        <f>MAX(0,ROUNDDOWN(F90-E90-G90-H90-I90,-3))</f>
        <v/>
      </c>
      <c r="L90" s="21">
        <f>MAX(0,ROUNDDOWN(F90-E90-G90-H90,-3))</f>
        <v/>
      </c>
      <c r="M90" s="21">
        <f>IF(J90&lt;=0,0,ROUNDDOWN((J90*LOOKUP(J90,{0,1950001,3300001,6950001,9000001,18000001,40000001},{0.05,0.1,0.2,0.23,0.33,0.4,0.45})-LOOKUP(J90,{0,1950001,3300001,6950001,9000001,18000001,40000001},{0,97500,427500,636000,1536000,2796000,4796000}))*1.021,-2))</f>
        <v/>
      </c>
      <c r="N90" s="21">
        <f>IF(K90&lt;=0,0,ROUNDDOWN((K90*LOOKUP(K90,{0,1950001,3300001,6950001,9000001,18000001,40000001},{0.05,0.1,0.2,0.23,0.33,0.4,0.45})-LOOKUP(K90,{0,1950001,3300001,6950001,9000001,18000001,40000001},{0,97500,427500,636000,1536000,2796000,4796000}))*1.021,-2))</f>
        <v/>
      </c>
      <c r="O90" s="21">
        <f>IF(L90&lt;=0,0,ROUNDDOWN((L90*LOOKUP(L90,{0,1950001,3300001,6950001,9000001,18000001,40000001},{0.05,0.1,0.2,0.23,0.33,0.4,0.45})-LOOKUP(L90,{0,1950001,3300001,6950001,9000001,18000001,40000001},{0,97500,427500,636000,1536000,2796000,4796000}))*1.021,-2))</f>
        <v/>
      </c>
      <c r="P90" s="21">
        <f>MAX(0,ROUNDDOWN(F90-E90-430000,-3))</f>
        <v/>
      </c>
      <c r="Q90" s="21">
        <f>MAX(0,ROUNDDOWN(F90-E90-430000-H90,-3))</f>
        <v/>
      </c>
      <c r="R90" s="21">
        <f>IF(F90&lt;=450000,0,MAX(0,P90*0.06-MIN(50000,P90)*0.03))</f>
        <v/>
      </c>
      <c r="S90" s="21">
        <f>IF(F90&lt;=450000,0,MAX(0,P90*0.04-MIN(50000,P90)*0.02))</f>
        <v/>
      </c>
      <c r="T90" s="21">
        <f>IF(F90&lt;=450000,0,MAX(0,Q90*0.06-MIN(50000,Q90)*0.03))</f>
        <v/>
      </c>
      <c r="U90" s="21">
        <f>IF(F90&lt;=450000,0,MAX(0,Q90*0.04-MIN(50000,Q90)*0.02))</f>
        <v/>
      </c>
      <c r="V90" s="21">
        <f>50000+MAX(0,G90-480000)</f>
        <v/>
      </c>
      <c r="W90" s="21">
        <f>P90-V90</f>
        <v/>
      </c>
      <c r="X90" s="21">
        <f>Q90-V90</f>
        <v/>
      </c>
      <c r="Y90" s="22">
        <f>IF(W90&lt;0,0.9,LOOKUP(W90,{0,1950001,3300001,6950001,9000001,18000001,40000001},{0.84895,0.7979,0.6958,0.66517,0.56307,0.4916,0.44055}))</f>
        <v/>
      </c>
      <c r="Z90" s="22">
        <f>IF(X90&lt;0,0.9,LOOKUP(X90,{0,1950001,3300001,6950001,9000001,18000001,40000001},{0.84895,0.7979,0.6958,0.66517,0.56307,0.4916,0.44055}))</f>
        <v/>
      </c>
      <c r="AA90" s="22">
        <f>IF(W90&lt;0,0,CHOOSE(MATCH(W90,{0,1950001,3300001,6950001,9000001},1),5.105/84.895,10.21/79.79,20.42/69.58,23.483/66.517,33.693/56.307))</f>
        <v/>
      </c>
      <c r="AB90" s="21">
        <f>IF(C90&lt;=2000,0,(MIN(C90,ROUNDDOWN(F90*0.3,0))-2000)*0.1)</f>
        <v/>
      </c>
      <c r="AC90" s="21">
        <f>IF(C90&lt;=2000,0,MIN((C90-2000)*Y90,(R90+S90)*0.2))</f>
        <v/>
      </c>
      <c r="AD90" s="21">
        <f>IF(C90&lt;=2000,0,MIN((C90-2000)*Z90,(T90+U90)*0.2))</f>
        <v/>
      </c>
      <c r="AE90" s="21">
        <f>AC90*AA90</f>
        <v/>
      </c>
      <c r="AF90" s="21">
        <f>ROUNDDOWN(R90,-2)+ROUNDDOWN(S90,-2)</f>
        <v/>
      </c>
      <c r="AG90" s="21">
        <f>ROUNDDOWN(MAX(0,R90-(AB90+AC90+AE90)*0.6),-2)+ROUNDDOWN(MAX(0,S90-(AB90+AC90+AE90)*0.4),-2)</f>
        <v/>
      </c>
      <c r="AH90" s="21">
        <f>ROUNDDOWN(MAX(0,T90-(AB90+AD90)*0.6),-2)+ROUNDDOWN(MAX(0,U90-(AB90+AD90)*0.4),-2)</f>
        <v/>
      </c>
      <c r="AI90" s="21">
        <f>ROUNDDOWN(T90,-2)+ROUNDDOWN(U90,-2)</f>
        <v/>
      </c>
      <c r="AJ90" s="21">
        <f>M90+AF90</f>
        <v/>
      </c>
      <c r="AK90" s="21">
        <f>M90+AG90</f>
        <v/>
      </c>
      <c r="AL90" s="21">
        <f>N90+AH90</f>
        <v/>
      </c>
      <c r="AM90" s="21">
        <f>O90+AI90</f>
        <v/>
      </c>
      <c r="AN90" s="21">
        <f>N90+AI90</f>
        <v/>
      </c>
      <c r="AO90" s="21">
        <f>ROUNDDOWN((R90+S90)*0.2/Y90+2000,0)</f>
        <v/>
      </c>
      <c r="AP90" s="21">
        <f>ROUNDDOWN((T90+U90)*0.2/Z90+2000,0)</f>
        <v/>
      </c>
      <c r="AQ90" s="21">
        <f>AL90-AK90</f>
        <v/>
      </c>
      <c r="AR90" s="21">
        <f>AM90-AK90</f>
        <v/>
      </c>
      <c r="AS90" s="21">
        <f>AM90-AL90</f>
        <v/>
      </c>
      <c r="AT90" s="21">
        <f>AK90+C90-AJ90</f>
        <v/>
      </c>
      <c r="AU90" s="21">
        <f>AL90+C90-AM90</f>
        <v/>
      </c>
      <c r="AV90" s="21">
        <f>AN90+C90-AM90</f>
        <v/>
      </c>
    </row>
    <row r="91">
      <c r="A91" t="inlineStr">
        <is>
          <t>医療費の境目</t>
        </is>
      </c>
      <c r="B91" s="21">
        <f>'3_医療費の境目'!$B$3</f>
        <v/>
      </c>
      <c r="C91" s="21">
        <f>IF('3_医療費の境目'!$B$4="",AO91,'3_医療費の境目'!$B$4)</f>
        <v/>
      </c>
      <c r="D91" s="21">
        <f>'3_医療費の境目'!D91</f>
        <v/>
      </c>
      <c r="E91" s="21">
        <f>ROUND(MIN(B91/12,650000)*12*0.0915+MIN(B91/12,1390000)*12*(0.0504+0)+B91*0.005,0)</f>
        <v/>
      </c>
      <c r="F91" s="21">
        <f>IF(B91&lt;741000,0,IF(B91&lt;2191000,B91-740000,IF(B91&lt;2193000,1451000,IF(B91&lt;2196000,1453000,IF(B91&lt;2200000,1456000,IF(B91&lt;3600000,ROUND(ROUNDDOWN(B91/4,-3)*2.8,0)-80000,IF(B91&lt;6600000,ROUND(ROUNDDOWN(B91/4,-3)*3.2,0)-440000,IF(B91&lt;8500000,ROUNDDOWN(B91*0.9,0)-1100000,B91-1950000))))))))</f>
        <v/>
      </c>
      <c r="G91" s="21">
        <f>IF(F91&gt;23500000,NA(),IF(F91&lt;=4890000,1040000,IF(F91&lt;=6550000,670000,620000)))</f>
        <v/>
      </c>
      <c r="H91" s="21">
        <f>IF(D91&lt;=0,0,MAX(0,MIN(2000000,D91-MIN(100000,ROUNDDOWN(F91*0.05,0)))))</f>
        <v/>
      </c>
      <c r="I91" s="21">
        <f>IF(C91&lt;=2000,0,MIN(C91,ROUNDDOWN(F91*0.4,0))-2000)</f>
        <v/>
      </c>
      <c r="J91" s="21">
        <f>MAX(0,ROUNDDOWN(F91-E91-G91,-3))</f>
        <v/>
      </c>
      <c r="K91" s="21">
        <f>MAX(0,ROUNDDOWN(F91-E91-G91-H91-I91,-3))</f>
        <v/>
      </c>
      <c r="L91" s="21">
        <f>MAX(0,ROUNDDOWN(F91-E91-G91-H91,-3))</f>
        <v/>
      </c>
      <c r="M91" s="21">
        <f>IF(J91&lt;=0,0,ROUNDDOWN((J91*LOOKUP(J91,{0,1950001,3300001,6950001,9000001,18000001,40000001},{0.05,0.1,0.2,0.23,0.33,0.4,0.45})-LOOKUP(J91,{0,1950001,3300001,6950001,9000001,18000001,40000001},{0,97500,427500,636000,1536000,2796000,4796000}))*1.021,-2))</f>
        <v/>
      </c>
      <c r="N91" s="21">
        <f>IF(K91&lt;=0,0,ROUNDDOWN((K91*LOOKUP(K91,{0,1950001,3300001,6950001,9000001,18000001,40000001},{0.05,0.1,0.2,0.23,0.33,0.4,0.45})-LOOKUP(K91,{0,1950001,3300001,6950001,9000001,18000001,40000001},{0,97500,427500,636000,1536000,2796000,4796000}))*1.021,-2))</f>
        <v/>
      </c>
      <c r="O91" s="21">
        <f>IF(L91&lt;=0,0,ROUNDDOWN((L91*LOOKUP(L91,{0,1950001,3300001,6950001,9000001,18000001,40000001},{0.05,0.1,0.2,0.23,0.33,0.4,0.45})-LOOKUP(L91,{0,1950001,3300001,6950001,9000001,18000001,40000001},{0,97500,427500,636000,1536000,2796000,4796000}))*1.021,-2))</f>
        <v/>
      </c>
      <c r="P91" s="21">
        <f>MAX(0,ROUNDDOWN(F91-E91-430000,-3))</f>
        <v/>
      </c>
      <c r="Q91" s="21">
        <f>MAX(0,ROUNDDOWN(F91-E91-430000-H91,-3))</f>
        <v/>
      </c>
      <c r="R91" s="21">
        <f>IF(F91&lt;=450000,0,MAX(0,P91*0.06-MIN(50000,P91)*0.03))</f>
        <v/>
      </c>
      <c r="S91" s="21">
        <f>IF(F91&lt;=450000,0,MAX(0,P91*0.04-MIN(50000,P91)*0.02))</f>
        <v/>
      </c>
      <c r="T91" s="21">
        <f>IF(F91&lt;=450000,0,MAX(0,Q91*0.06-MIN(50000,Q91)*0.03))</f>
        <v/>
      </c>
      <c r="U91" s="21">
        <f>IF(F91&lt;=450000,0,MAX(0,Q91*0.04-MIN(50000,Q91)*0.02))</f>
        <v/>
      </c>
      <c r="V91" s="21">
        <f>50000+MAX(0,G91-480000)</f>
        <v/>
      </c>
      <c r="W91" s="21">
        <f>P91-V91</f>
        <v/>
      </c>
      <c r="X91" s="21">
        <f>Q91-V91</f>
        <v/>
      </c>
      <c r="Y91" s="22">
        <f>IF(W91&lt;0,0.9,LOOKUP(W91,{0,1950001,3300001,6950001,9000001,18000001,40000001},{0.84895,0.7979,0.6958,0.66517,0.56307,0.4916,0.44055}))</f>
        <v/>
      </c>
      <c r="Z91" s="22">
        <f>IF(X91&lt;0,0.9,LOOKUP(X91,{0,1950001,3300001,6950001,9000001,18000001,40000001},{0.84895,0.7979,0.6958,0.66517,0.56307,0.4916,0.44055}))</f>
        <v/>
      </c>
      <c r="AA91" s="22">
        <f>IF(W91&lt;0,0,CHOOSE(MATCH(W91,{0,1950001,3300001,6950001,9000001},1),5.105/84.895,10.21/79.79,20.42/69.58,23.483/66.517,33.693/56.307))</f>
        <v/>
      </c>
      <c r="AB91" s="21">
        <f>IF(C91&lt;=2000,0,(MIN(C91,ROUNDDOWN(F91*0.3,0))-2000)*0.1)</f>
        <v/>
      </c>
      <c r="AC91" s="21">
        <f>IF(C91&lt;=2000,0,MIN((C91-2000)*Y91,(R91+S91)*0.2))</f>
        <v/>
      </c>
      <c r="AD91" s="21">
        <f>IF(C91&lt;=2000,0,MIN((C91-2000)*Z91,(T91+U91)*0.2))</f>
        <v/>
      </c>
      <c r="AE91" s="21">
        <f>AC91*AA91</f>
        <v/>
      </c>
      <c r="AF91" s="21">
        <f>ROUNDDOWN(R91,-2)+ROUNDDOWN(S91,-2)</f>
        <v/>
      </c>
      <c r="AG91" s="21">
        <f>ROUNDDOWN(MAX(0,R91-(AB91+AC91+AE91)*0.6),-2)+ROUNDDOWN(MAX(0,S91-(AB91+AC91+AE91)*0.4),-2)</f>
        <v/>
      </c>
      <c r="AH91" s="21">
        <f>ROUNDDOWN(MAX(0,T91-(AB91+AD91)*0.6),-2)+ROUNDDOWN(MAX(0,U91-(AB91+AD91)*0.4),-2)</f>
        <v/>
      </c>
      <c r="AI91" s="21">
        <f>ROUNDDOWN(T91,-2)+ROUNDDOWN(U91,-2)</f>
        <v/>
      </c>
      <c r="AJ91" s="21">
        <f>M91+AF91</f>
        <v/>
      </c>
      <c r="AK91" s="21">
        <f>M91+AG91</f>
        <v/>
      </c>
      <c r="AL91" s="21">
        <f>N91+AH91</f>
        <v/>
      </c>
      <c r="AM91" s="21">
        <f>O91+AI91</f>
        <v/>
      </c>
      <c r="AN91" s="21">
        <f>N91+AI91</f>
        <v/>
      </c>
      <c r="AO91" s="21">
        <f>ROUNDDOWN((R91+S91)*0.2/Y91+2000,0)</f>
        <v/>
      </c>
      <c r="AP91" s="21">
        <f>ROUNDDOWN((T91+U91)*0.2/Z91+2000,0)</f>
        <v/>
      </c>
      <c r="AQ91" s="21">
        <f>AL91-AK91</f>
        <v/>
      </c>
      <c r="AR91" s="21">
        <f>AM91-AK91</f>
        <v/>
      </c>
      <c r="AS91" s="21">
        <f>AM91-AL91</f>
        <v/>
      </c>
      <c r="AT91" s="21">
        <f>AK91+C91-AJ91</f>
        <v/>
      </c>
      <c r="AU91" s="21">
        <f>AL91+C91-AM91</f>
        <v/>
      </c>
      <c r="AV91" s="21">
        <f>AN91+C91-AM91</f>
        <v/>
      </c>
    </row>
    <row r="92">
      <c r="A92" t="inlineStr">
        <is>
          <t>医療費の境目</t>
        </is>
      </c>
      <c r="B92" s="21">
        <f>'3_医療費の境目'!$B$3</f>
        <v/>
      </c>
      <c r="C92" s="21">
        <f>IF('3_医療費の境目'!$B$4="",AO92,'3_医療費の境目'!$B$4)</f>
        <v/>
      </c>
      <c r="D92" s="21">
        <f>'3_医療費の境目'!D92</f>
        <v/>
      </c>
      <c r="E92" s="21">
        <f>ROUND(MIN(B92/12,650000)*12*0.0915+MIN(B92/12,1390000)*12*(0.0504+0)+B92*0.005,0)</f>
        <v/>
      </c>
      <c r="F92" s="21">
        <f>IF(B92&lt;741000,0,IF(B92&lt;2191000,B92-740000,IF(B92&lt;2193000,1451000,IF(B92&lt;2196000,1453000,IF(B92&lt;2200000,1456000,IF(B92&lt;3600000,ROUND(ROUNDDOWN(B92/4,-3)*2.8,0)-80000,IF(B92&lt;6600000,ROUND(ROUNDDOWN(B92/4,-3)*3.2,0)-440000,IF(B92&lt;8500000,ROUNDDOWN(B92*0.9,0)-1100000,B92-1950000))))))))</f>
        <v/>
      </c>
      <c r="G92" s="21">
        <f>IF(F92&gt;23500000,NA(),IF(F92&lt;=4890000,1040000,IF(F92&lt;=6550000,670000,620000)))</f>
        <v/>
      </c>
      <c r="H92" s="21">
        <f>IF(D92&lt;=0,0,MAX(0,MIN(2000000,D92-MIN(100000,ROUNDDOWN(F92*0.05,0)))))</f>
        <v/>
      </c>
      <c r="I92" s="21">
        <f>IF(C92&lt;=2000,0,MIN(C92,ROUNDDOWN(F92*0.4,0))-2000)</f>
        <v/>
      </c>
      <c r="J92" s="21">
        <f>MAX(0,ROUNDDOWN(F92-E92-G92,-3))</f>
        <v/>
      </c>
      <c r="K92" s="21">
        <f>MAX(0,ROUNDDOWN(F92-E92-G92-H92-I92,-3))</f>
        <v/>
      </c>
      <c r="L92" s="21">
        <f>MAX(0,ROUNDDOWN(F92-E92-G92-H92,-3))</f>
        <v/>
      </c>
      <c r="M92" s="21">
        <f>IF(J92&lt;=0,0,ROUNDDOWN((J92*LOOKUP(J92,{0,1950001,3300001,6950001,9000001,18000001,40000001},{0.05,0.1,0.2,0.23,0.33,0.4,0.45})-LOOKUP(J92,{0,1950001,3300001,6950001,9000001,18000001,40000001},{0,97500,427500,636000,1536000,2796000,4796000}))*1.021,-2))</f>
        <v/>
      </c>
      <c r="N92" s="21">
        <f>IF(K92&lt;=0,0,ROUNDDOWN((K92*LOOKUP(K92,{0,1950001,3300001,6950001,9000001,18000001,40000001},{0.05,0.1,0.2,0.23,0.33,0.4,0.45})-LOOKUP(K92,{0,1950001,3300001,6950001,9000001,18000001,40000001},{0,97500,427500,636000,1536000,2796000,4796000}))*1.021,-2))</f>
        <v/>
      </c>
      <c r="O92" s="21">
        <f>IF(L92&lt;=0,0,ROUNDDOWN((L92*LOOKUP(L92,{0,1950001,3300001,6950001,9000001,18000001,40000001},{0.05,0.1,0.2,0.23,0.33,0.4,0.45})-LOOKUP(L92,{0,1950001,3300001,6950001,9000001,18000001,40000001},{0,97500,427500,636000,1536000,2796000,4796000}))*1.021,-2))</f>
        <v/>
      </c>
      <c r="P92" s="21">
        <f>MAX(0,ROUNDDOWN(F92-E92-430000,-3))</f>
        <v/>
      </c>
      <c r="Q92" s="21">
        <f>MAX(0,ROUNDDOWN(F92-E92-430000-H92,-3))</f>
        <v/>
      </c>
      <c r="R92" s="21">
        <f>IF(F92&lt;=450000,0,MAX(0,P92*0.06-MIN(50000,P92)*0.03))</f>
        <v/>
      </c>
      <c r="S92" s="21">
        <f>IF(F92&lt;=450000,0,MAX(0,P92*0.04-MIN(50000,P92)*0.02))</f>
        <v/>
      </c>
      <c r="T92" s="21">
        <f>IF(F92&lt;=450000,0,MAX(0,Q92*0.06-MIN(50000,Q92)*0.03))</f>
        <v/>
      </c>
      <c r="U92" s="21">
        <f>IF(F92&lt;=450000,0,MAX(0,Q92*0.04-MIN(50000,Q92)*0.02))</f>
        <v/>
      </c>
      <c r="V92" s="21">
        <f>50000+MAX(0,G92-480000)</f>
        <v/>
      </c>
      <c r="W92" s="21">
        <f>P92-V92</f>
        <v/>
      </c>
      <c r="X92" s="21">
        <f>Q92-V92</f>
        <v/>
      </c>
      <c r="Y92" s="22">
        <f>IF(W92&lt;0,0.9,LOOKUP(W92,{0,1950001,3300001,6950001,9000001,18000001,40000001},{0.84895,0.7979,0.6958,0.66517,0.56307,0.4916,0.44055}))</f>
        <v/>
      </c>
      <c r="Z92" s="22">
        <f>IF(X92&lt;0,0.9,LOOKUP(X92,{0,1950001,3300001,6950001,9000001,18000001,40000001},{0.84895,0.7979,0.6958,0.66517,0.56307,0.4916,0.44055}))</f>
        <v/>
      </c>
      <c r="AA92" s="22">
        <f>IF(W92&lt;0,0,CHOOSE(MATCH(W92,{0,1950001,3300001,6950001,9000001},1),5.105/84.895,10.21/79.79,20.42/69.58,23.483/66.517,33.693/56.307))</f>
        <v/>
      </c>
      <c r="AB92" s="21">
        <f>IF(C92&lt;=2000,0,(MIN(C92,ROUNDDOWN(F92*0.3,0))-2000)*0.1)</f>
        <v/>
      </c>
      <c r="AC92" s="21">
        <f>IF(C92&lt;=2000,0,MIN((C92-2000)*Y92,(R92+S92)*0.2))</f>
        <v/>
      </c>
      <c r="AD92" s="21">
        <f>IF(C92&lt;=2000,0,MIN((C92-2000)*Z92,(T92+U92)*0.2))</f>
        <v/>
      </c>
      <c r="AE92" s="21">
        <f>AC92*AA92</f>
        <v/>
      </c>
      <c r="AF92" s="21">
        <f>ROUNDDOWN(R92,-2)+ROUNDDOWN(S92,-2)</f>
        <v/>
      </c>
      <c r="AG92" s="21">
        <f>ROUNDDOWN(MAX(0,R92-(AB92+AC92+AE92)*0.6),-2)+ROUNDDOWN(MAX(0,S92-(AB92+AC92+AE92)*0.4),-2)</f>
        <v/>
      </c>
      <c r="AH92" s="21">
        <f>ROUNDDOWN(MAX(0,T92-(AB92+AD92)*0.6),-2)+ROUNDDOWN(MAX(0,U92-(AB92+AD92)*0.4),-2)</f>
        <v/>
      </c>
      <c r="AI92" s="21">
        <f>ROUNDDOWN(T92,-2)+ROUNDDOWN(U92,-2)</f>
        <v/>
      </c>
      <c r="AJ92" s="21">
        <f>M92+AF92</f>
        <v/>
      </c>
      <c r="AK92" s="21">
        <f>M92+AG92</f>
        <v/>
      </c>
      <c r="AL92" s="21">
        <f>N92+AH92</f>
        <v/>
      </c>
      <c r="AM92" s="21">
        <f>O92+AI92</f>
        <v/>
      </c>
      <c r="AN92" s="21">
        <f>N92+AI92</f>
        <v/>
      </c>
      <c r="AO92" s="21">
        <f>ROUNDDOWN((R92+S92)*0.2/Y92+2000,0)</f>
        <v/>
      </c>
      <c r="AP92" s="21">
        <f>ROUNDDOWN((T92+U92)*0.2/Z92+2000,0)</f>
        <v/>
      </c>
      <c r="AQ92" s="21">
        <f>AL92-AK92</f>
        <v/>
      </c>
      <c r="AR92" s="21">
        <f>AM92-AK92</f>
        <v/>
      </c>
      <c r="AS92" s="21">
        <f>AM92-AL92</f>
        <v/>
      </c>
      <c r="AT92" s="21">
        <f>AK92+C92-AJ92</f>
        <v/>
      </c>
      <c r="AU92" s="21">
        <f>AL92+C92-AM92</f>
        <v/>
      </c>
      <c r="AV92" s="21">
        <f>AN92+C92-AM92</f>
        <v/>
      </c>
    </row>
    <row r="93">
      <c r="A93" t="inlineStr">
        <is>
          <t>医療費の境目</t>
        </is>
      </c>
      <c r="B93" s="21">
        <f>'3_医療費の境目'!$B$3</f>
        <v/>
      </c>
      <c r="C93" s="21">
        <f>IF('3_医療費の境目'!$B$4="",AO93,'3_医療費の境目'!$B$4)</f>
        <v/>
      </c>
      <c r="D93" s="21">
        <f>'3_医療費の境目'!D93</f>
        <v/>
      </c>
      <c r="E93" s="21">
        <f>ROUND(MIN(B93/12,650000)*12*0.0915+MIN(B93/12,1390000)*12*(0.0504+0)+B93*0.005,0)</f>
        <v/>
      </c>
      <c r="F93" s="21">
        <f>IF(B93&lt;741000,0,IF(B93&lt;2191000,B93-740000,IF(B93&lt;2193000,1451000,IF(B93&lt;2196000,1453000,IF(B93&lt;2200000,1456000,IF(B93&lt;3600000,ROUND(ROUNDDOWN(B93/4,-3)*2.8,0)-80000,IF(B93&lt;6600000,ROUND(ROUNDDOWN(B93/4,-3)*3.2,0)-440000,IF(B93&lt;8500000,ROUNDDOWN(B93*0.9,0)-1100000,B93-1950000))))))))</f>
        <v/>
      </c>
      <c r="G93" s="21">
        <f>IF(F93&gt;23500000,NA(),IF(F93&lt;=4890000,1040000,IF(F93&lt;=6550000,670000,620000)))</f>
        <v/>
      </c>
      <c r="H93" s="21">
        <f>IF(D93&lt;=0,0,MAX(0,MIN(2000000,D93-MIN(100000,ROUNDDOWN(F93*0.05,0)))))</f>
        <v/>
      </c>
      <c r="I93" s="21">
        <f>IF(C93&lt;=2000,0,MIN(C93,ROUNDDOWN(F93*0.4,0))-2000)</f>
        <v/>
      </c>
      <c r="J93" s="21">
        <f>MAX(0,ROUNDDOWN(F93-E93-G93,-3))</f>
        <v/>
      </c>
      <c r="K93" s="21">
        <f>MAX(0,ROUNDDOWN(F93-E93-G93-H93-I93,-3))</f>
        <v/>
      </c>
      <c r="L93" s="21">
        <f>MAX(0,ROUNDDOWN(F93-E93-G93-H93,-3))</f>
        <v/>
      </c>
      <c r="M93" s="21">
        <f>IF(J93&lt;=0,0,ROUNDDOWN((J93*LOOKUP(J93,{0,1950001,3300001,6950001,9000001,18000001,40000001},{0.05,0.1,0.2,0.23,0.33,0.4,0.45})-LOOKUP(J93,{0,1950001,3300001,6950001,9000001,18000001,40000001},{0,97500,427500,636000,1536000,2796000,4796000}))*1.021,-2))</f>
        <v/>
      </c>
      <c r="N93" s="21">
        <f>IF(K93&lt;=0,0,ROUNDDOWN((K93*LOOKUP(K93,{0,1950001,3300001,6950001,9000001,18000001,40000001},{0.05,0.1,0.2,0.23,0.33,0.4,0.45})-LOOKUP(K93,{0,1950001,3300001,6950001,9000001,18000001,40000001},{0,97500,427500,636000,1536000,2796000,4796000}))*1.021,-2))</f>
        <v/>
      </c>
      <c r="O93" s="21">
        <f>IF(L93&lt;=0,0,ROUNDDOWN((L93*LOOKUP(L93,{0,1950001,3300001,6950001,9000001,18000001,40000001},{0.05,0.1,0.2,0.23,0.33,0.4,0.45})-LOOKUP(L93,{0,1950001,3300001,6950001,9000001,18000001,40000001},{0,97500,427500,636000,1536000,2796000,4796000}))*1.021,-2))</f>
        <v/>
      </c>
      <c r="P93" s="21">
        <f>MAX(0,ROUNDDOWN(F93-E93-430000,-3))</f>
        <v/>
      </c>
      <c r="Q93" s="21">
        <f>MAX(0,ROUNDDOWN(F93-E93-430000-H93,-3))</f>
        <v/>
      </c>
      <c r="R93" s="21">
        <f>IF(F93&lt;=450000,0,MAX(0,P93*0.06-MIN(50000,P93)*0.03))</f>
        <v/>
      </c>
      <c r="S93" s="21">
        <f>IF(F93&lt;=450000,0,MAX(0,P93*0.04-MIN(50000,P93)*0.02))</f>
        <v/>
      </c>
      <c r="T93" s="21">
        <f>IF(F93&lt;=450000,0,MAX(0,Q93*0.06-MIN(50000,Q93)*0.03))</f>
        <v/>
      </c>
      <c r="U93" s="21">
        <f>IF(F93&lt;=450000,0,MAX(0,Q93*0.04-MIN(50000,Q93)*0.02))</f>
        <v/>
      </c>
      <c r="V93" s="21">
        <f>50000+MAX(0,G93-480000)</f>
        <v/>
      </c>
      <c r="W93" s="21">
        <f>P93-V93</f>
        <v/>
      </c>
      <c r="X93" s="21">
        <f>Q93-V93</f>
        <v/>
      </c>
      <c r="Y93" s="22">
        <f>IF(W93&lt;0,0.9,LOOKUP(W93,{0,1950001,3300001,6950001,9000001,18000001,40000001},{0.84895,0.7979,0.6958,0.66517,0.56307,0.4916,0.44055}))</f>
        <v/>
      </c>
      <c r="Z93" s="22">
        <f>IF(X93&lt;0,0.9,LOOKUP(X93,{0,1950001,3300001,6950001,9000001,18000001,40000001},{0.84895,0.7979,0.6958,0.66517,0.56307,0.4916,0.44055}))</f>
        <v/>
      </c>
      <c r="AA93" s="22">
        <f>IF(W93&lt;0,0,CHOOSE(MATCH(W93,{0,1950001,3300001,6950001,9000001},1),5.105/84.895,10.21/79.79,20.42/69.58,23.483/66.517,33.693/56.307))</f>
        <v/>
      </c>
      <c r="AB93" s="21">
        <f>IF(C93&lt;=2000,0,(MIN(C93,ROUNDDOWN(F93*0.3,0))-2000)*0.1)</f>
        <v/>
      </c>
      <c r="AC93" s="21">
        <f>IF(C93&lt;=2000,0,MIN((C93-2000)*Y93,(R93+S93)*0.2))</f>
        <v/>
      </c>
      <c r="AD93" s="21">
        <f>IF(C93&lt;=2000,0,MIN((C93-2000)*Z93,(T93+U93)*0.2))</f>
        <v/>
      </c>
      <c r="AE93" s="21">
        <f>AC93*AA93</f>
        <v/>
      </c>
      <c r="AF93" s="21">
        <f>ROUNDDOWN(R93,-2)+ROUNDDOWN(S93,-2)</f>
        <v/>
      </c>
      <c r="AG93" s="21">
        <f>ROUNDDOWN(MAX(0,R93-(AB93+AC93+AE93)*0.6),-2)+ROUNDDOWN(MAX(0,S93-(AB93+AC93+AE93)*0.4),-2)</f>
        <v/>
      </c>
      <c r="AH93" s="21">
        <f>ROUNDDOWN(MAX(0,T93-(AB93+AD93)*0.6),-2)+ROUNDDOWN(MAX(0,U93-(AB93+AD93)*0.4),-2)</f>
        <v/>
      </c>
      <c r="AI93" s="21">
        <f>ROUNDDOWN(T93,-2)+ROUNDDOWN(U93,-2)</f>
        <v/>
      </c>
      <c r="AJ93" s="21">
        <f>M93+AF93</f>
        <v/>
      </c>
      <c r="AK93" s="21">
        <f>M93+AG93</f>
        <v/>
      </c>
      <c r="AL93" s="21">
        <f>N93+AH93</f>
        <v/>
      </c>
      <c r="AM93" s="21">
        <f>O93+AI93</f>
        <v/>
      </c>
      <c r="AN93" s="21">
        <f>N93+AI93</f>
        <v/>
      </c>
      <c r="AO93" s="21">
        <f>ROUNDDOWN((R93+S93)*0.2/Y93+2000,0)</f>
        <v/>
      </c>
      <c r="AP93" s="21">
        <f>ROUNDDOWN((T93+U93)*0.2/Z93+2000,0)</f>
        <v/>
      </c>
      <c r="AQ93" s="21">
        <f>AL93-AK93</f>
        <v/>
      </c>
      <c r="AR93" s="21">
        <f>AM93-AK93</f>
        <v/>
      </c>
      <c r="AS93" s="21">
        <f>AM93-AL93</f>
        <v/>
      </c>
      <c r="AT93" s="21">
        <f>AK93+C93-AJ93</f>
        <v/>
      </c>
      <c r="AU93" s="21">
        <f>AL93+C93-AM93</f>
        <v/>
      </c>
      <c r="AV93" s="21">
        <f>AN93+C93-AM93</f>
        <v/>
      </c>
    </row>
    <row r="94">
      <c r="A94" t="inlineStr">
        <is>
          <t>医療費の境目</t>
        </is>
      </c>
      <c r="B94" s="21">
        <f>'3_医療費の境目'!$B$3</f>
        <v/>
      </c>
      <c r="C94" s="21">
        <f>IF('3_医療費の境目'!$B$4="",AO94,'3_医療費の境目'!$B$4)</f>
        <v/>
      </c>
      <c r="D94" s="21">
        <f>'3_医療費の境目'!D94</f>
        <v/>
      </c>
      <c r="E94" s="21">
        <f>ROUND(MIN(B94/12,650000)*12*0.0915+MIN(B94/12,1390000)*12*(0.0504+0)+B94*0.005,0)</f>
        <v/>
      </c>
      <c r="F94" s="21">
        <f>IF(B94&lt;741000,0,IF(B94&lt;2191000,B94-740000,IF(B94&lt;2193000,1451000,IF(B94&lt;2196000,1453000,IF(B94&lt;2200000,1456000,IF(B94&lt;3600000,ROUND(ROUNDDOWN(B94/4,-3)*2.8,0)-80000,IF(B94&lt;6600000,ROUND(ROUNDDOWN(B94/4,-3)*3.2,0)-440000,IF(B94&lt;8500000,ROUNDDOWN(B94*0.9,0)-1100000,B94-1950000))))))))</f>
        <v/>
      </c>
      <c r="G94" s="21">
        <f>IF(F94&gt;23500000,NA(),IF(F94&lt;=4890000,1040000,IF(F94&lt;=6550000,670000,620000)))</f>
        <v/>
      </c>
      <c r="H94" s="21">
        <f>IF(D94&lt;=0,0,MAX(0,MIN(2000000,D94-MIN(100000,ROUNDDOWN(F94*0.05,0)))))</f>
        <v/>
      </c>
      <c r="I94" s="21">
        <f>IF(C94&lt;=2000,0,MIN(C94,ROUNDDOWN(F94*0.4,0))-2000)</f>
        <v/>
      </c>
      <c r="J94" s="21">
        <f>MAX(0,ROUNDDOWN(F94-E94-G94,-3))</f>
        <v/>
      </c>
      <c r="K94" s="21">
        <f>MAX(0,ROUNDDOWN(F94-E94-G94-H94-I94,-3))</f>
        <v/>
      </c>
      <c r="L94" s="21">
        <f>MAX(0,ROUNDDOWN(F94-E94-G94-H94,-3))</f>
        <v/>
      </c>
      <c r="M94" s="21">
        <f>IF(J94&lt;=0,0,ROUNDDOWN((J94*LOOKUP(J94,{0,1950001,3300001,6950001,9000001,18000001,40000001},{0.05,0.1,0.2,0.23,0.33,0.4,0.45})-LOOKUP(J94,{0,1950001,3300001,6950001,9000001,18000001,40000001},{0,97500,427500,636000,1536000,2796000,4796000}))*1.021,-2))</f>
        <v/>
      </c>
      <c r="N94" s="21">
        <f>IF(K94&lt;=0,0,ROUNDDOWN((K94*LOOKUP(K94,{0,1950001,3300001,6950001,9000001,18000001,40000001},{0.05,0.1,0.2,0.23,0.33,0.4,0.45})-LOOKUP(K94,{0,1950001,3300001,6950001,9000001,18000001,40000001},{0,97500,427500,636000,1536000,2796000,4796000}))*1.021,-2))</f>
        <v/>
      </c>
      <c r="O94" s="21">
        <f>IF(L94&lt;=0,0,ROUNDDOWN((L94*LOOKUP(L94,{0,1950001,3300001,6950001,9000001,18000001,40000001},{0.05,0.1,0.2,0.23,0.33,0.4,0.45})-LOOKUP(L94,{0,1950001,3300001,6950001,9000001,18000001,40000001},{0,97500,427500,636000,1536000,2796000,4796000}))*1.021,-2))</f>
        <v/>
      </c>
      <c r="P94" s="21">
        <f>MAX(0,ROUNDDOWN(F94-E94-430000,-3))</f>
        <v/>
      </c>
      <c r="Q94" s="21">
        <f>MAX(0,ROUNDDOWN(F94-E94-430000-H94,-3))</f>
        <v/>
      </c>
      <c r="R94" s="21">
        <f>IF(F94&lt;=450000,0,MAX(0,P94*0.06-MIN(50000,P94)*0.03))</f>
        <v/>
      </c>
      <c r="S94" s="21">
        <f>IF(F94&lt;=450000,0,MAX(0,P94*0.04-MIN(50000,P94)*0.02))</f>
        <v/>
      </c>
      <c r="T94" s="21">
        <f>IF(F94&lt;=450000,0,MAX(0,Q94*0.06-MIN(50000,Q94)*0.03))</f>
        <v/>
      </c>
      <c r="U94" s="21">
        <f>IF(F94&lt;=450000,0,MAX(0,Q94*0.04-MIN(50000,Q94)*0.02))</f>
        <v/>
      </c>
      <c r="V94" s="21">
        <f>50000+MAX(0,G94-480000)</f>
        <v/>
      </c>
      <c r="W94" s="21">
        <f>P94-V94</f>
        <v/>
      </c>
      <c r="X94" s="21">
        <f>Q94-V94</f>
        <v/>
      </c>
      <c r="Y94" s="22">
        <f>IF(W94&lt;0,0.9,LOOKUP(W94,{0,1950001,3300001,6950001,9000001,18000001,40000001},{0.84895,0.7979,0.6958,0.66517,0.56307,0.4916,0.44055}))</f>
        <v/>
      </c>
      <c r="Z94" s="22">
        <f>IF(X94&lt;0,0.9,LOOKUP(X94,{0,1950001,3300001,6950001,9000001,18000001,40000001},{0.84895,0.7979,0.6958,0.66517,0.56307,0.4916,0.44055}))</f>
        <v/>
      </c>
      <c r="AA94" s="22">
        <f>IF(W94&lt;0,0,CHOOSE(MATCH(W94,{0,1950001,3300001,6950001,9000001},1),5.105/84.895,10.21/79.79,20.42/69.58,23.483/66.517,33.693/56.307))</f>
        <v/>
      </c>
      <c r="AB94" s="21">
        <f>IF(C94&lt;=2000,0,(MIN(C94,ROUNDDOWN(F94*0.3,0))-2000)*0.1)</f>
        <v/>
      </c>
      <c r="AC94" s="21">
        <f>IF(C94&lt;=2000,0,MIN((C94-2000)*Y94,(R94+S94)*0.2))</f>
        <v/>
      </c>
      <c r="AD94" s="21">
        <f>IF(C94&lt;=2000,0,MIN((C94-2000)*Z94,(T94+U94)*0.2))</f>
        <v/>
      </c>
      <c r="AE94" s="21">
        <f>AC94*AA94</f>
        <v/>
      </c>
      <c r="AF94" s="21">
        <f>ROUNDDOWN(R94,-2)+ROUNDDOWN(S94,-2)</f>
        <v/>
      </c>
      <c r="AG94" s="21">
        <f>ROUNDDOWN(MAX(0,R94-(AB94+AC94+AE94)*0.6),-2)+ROUNDDOWN(MAX(0,S94-(AB94+AC94+AE94)*0.4),-2)</f>
        <v/>
      </c>
      <c r="AH94" s="21">
        <f>ROUNDDOWN(MAX(0,T94-(AB94+AD94)*0.6),-2)+ROUNDDOWN(MAX(0,U94-(AB94+AD94)*0.4),-2)</f>
        <v/>
      </c>
      <c r="AI94" s="21">
        <f>ROUNDDOWN(T94,-2)+ROUNDDOWN(U94,-2)</f>
        <v/>
      </c>
      <c r="AJ94" s="21">
        <f>M94+AF94</f>
        <v/>
      </c>
      <c r="AK94" s="21">
        <f>M94+AG94</f>
        <v/>
      </c>
      <c r="AL94" s="21">
        <f>N94+AH94</f>
        <v/>
      </c>
      <c r="AM94" s="21">
        <f>O94+AI94</f>
        <v/>
      </c>
      <c r="AN94" s="21">
        <f>N94+AI94</f>
        <v/>
      </c>
      <c r="AO94" s="21">
        <f>ROUNDDOWN((R94+S94)*0.2/Y94+2000,0)</f>
        <v/>
      </c>
      <c r="AP94" s="21">
        <f>ROUNDDOWN((T94+U94)*0.2/Z94+2000,0)</f>
        <v/>
      </c>
      <c r="AQ94" s="21">
        <f>AL94-AK94</f>
        <v/>
      </c>
      <c r="AR94" s="21">
        <f>AM94-AK94</f>
        <v/>
      </c>
      <c r="AS94" s="21">
        <f>AM94-AL94</f>
        <v/>
      </c>
      <c r="AT94" s="21">
        <f>AK94+C94-AJ94</f>
        <v/>
      </c>
      <c r="AU94" s="21">
        <f>AL94+C94-AM94</f>
        <v/>
      </c>
      <c r="AV94" s="21">
        <f>AN94+C94-AM94</f>
        <v/>
      </c>
    </row>
    <row r="95">
      <c r="A95" t="inlineStr">
        <is>
          <t>医療費の境目</t>
        </is>
      </c>
      <c r="B95" s="21">
        <f>'3_医療費の境目'!$B$3</f>
        <v/>
      </c>
      <c r="C95" s="21">
        <f>IF('3_医療費の境目'!$B$4="",AO95,'3_医療費の境目'!$B$4)</f>
        <v/>
      </c>
      <c r="D95" s="21">
        <f>'3_医療費の境目'!D95</f>
        <v/>
      </c>
      <c r="E95" s="21">
        <f>ROUND(MIN(B95/12,650000)*12*0.0915+MIN(B95/12,1390000)*12*(0.0504+0)+B95*0.005,0)</f>
        <v/>
      </c>
      <c r="F95" s="21">
        <f>IF(B95&lt;741000,0,IF(B95&lt;2191000,B95-740000,IF(B95&lt;2193000,1451000,IF(B95&lt;2196000,1453000,IF(B95&lt;2200000,1456000,IF(B95&lt;3600000,ROUND(ROUNDDOWN(B95/4,-3)*2.8,0)-80000,IF(B95&lt;6600000,ROUND(ROUNDDOWN(B95/4,-3)*3.2,0)-440000,IF(B95&lt;8500000,ROUNDDOWN(B95*0.9,0)-1100000,B95-1950000))))))))</f>
        <v/>
      </c>
      <c r="G95" s="21">
        <f>IF(F95&gt;23500000,NA(),IF(F95&lt;=4890000,1040000,IF(F95&lt;=6550000,670000,620000)))</f>
        <v/>
      </c>
      <c r="H95" s="21">
        <f>IF(D95&lt;=0,0,MAX(0,MIN(2000000,D95-MIN(100000,ROUNDDOWN(F95*0.05,0)))))</f>
        <v/>
      </c>
      <c r="I95" s="21">
        <f>IF(C95&lt;=2000,0,MIN(C95,ROUNDDOWN(F95*0.4,0))-2000)</f>
        <v/>
      </c>
      <c r="J95" s="21">
        <f>MAX(0,ROUNDDOWN(F95-E95-G95,-3))</f>
        <v/>
      </c>
      <c r="K95" s="21">
        <f>MAX(0,ROUNDDOWN(F95-E95-G95-H95-I95,-3))</f>
        <v/>
      </c>
      <c r="L95" s="21">
        <f>MAX(0,ROUNDDOWN(F95-E95-G95-H95,-3))</f>
        <v/>
      </c>
      <c r="M95" s="21">
        <f>IF(J95&lt;=0,0,ROUNDDOWN((J95*LOOKUP(J95,{0,1950001,3300001,6950001,9000001,18000001,40000001},{0.05,0.1,0.2,0.23,0.33,0.4,0.45})-LOOKUP(J95,{0,1950001,3300001,6950001,9000001,18000001,40000001},{0,97500,427500,636000,1536000,2796000,4796000}))*1.021,-2))</f>
        <v/>
      </c>
      <c r="N95" s="21">
        <f>IF(K95&lt;=0,0,ROUNDDOWN((K95*LOOKUP(K95,{0,1950001,3300001,6950001,9000001,18000001,40000001},{0.05,0.1,0.2,0.23,0.33,0.4,0.45})-LOOKUP(K95,{0,1950001,3300001,6950001,9000001,18000001,40000001},{0,97500,427500,636000,1536000,2796000,4796000}))*1.021,-2))</f>
        <v/>
      </c>
      <c r="O95" s="21">
        <f>IF(L95&lt;=0,0,ROUNDDOWN((L95*LOOKUP(L95,{0,1950001,3300001,6950001,9000001,18000001,40000001},{0.05,0.1,0.2,0.23,0.33,0.4,0.45})-LOOKUP(L95,{0,1950001,3300001,6950001,9000001,18000001,40000001},{0,97500,427500,636000,1536000,2796000,4796000}))*1.021,-2))</f>
        <v/>
      </c>
      <c r="P95" s="21">
        <f>MAX(0,ROUNDDOWN(F95-E95-430000,-3))</f>
        <v/>
      </c>
      <c r="Q95" s="21">
        <f>MAX(0,ROUNDDOWN(F95-E95-430000-H95,-3))</f>
        <v/>
      </c>
      <c r="R95" s="21">
        <f>IF(F95&lt;=450000,0,MAX(0,P95*0.06-MIN(50000,P95)*0.03))</f>
        <v/>
      </c>
      <c r="S95" s="21">
        <f>IF(F95&lt;=450000,0,MAX(0,P95*0.04-MIN(50000,P95)*0.02))</f>
        <v/>
      </c>
      <c r="T95" s="21">
        <f>IF(F95&lt;=450000,0,MAX(0,Q95*0.06-MIN(50000,Q95)*0.03))</f>
        <v/>
      </c>
      <c r="U95" s="21">
        <f>IF(F95&lt;=450000,0,MAX(0,Q95*0.04-MIN(50000,Q95)*0.02))</f>
        <v/>
      </c>
      <c r="V95" s="21">
        <f>50000+MAX(0,G95-480000)</f>
        <v/>
      </c>
      <c r="W95" s="21">
        <f>P95-V95</f>
        <v/>
      </c>
      <c r="X95" s="21">
        <f>Q95-V95</f>
        <v/>
      </c>
      <c r="Y95" s="22">
        <f>IF(W95&lt;0,0.9,LOOKUP(W95,{0,1950001,3300001,6950001,9000001,18000001,40000001},{0.84895,0.7979,0.6958,0.66517,0.56307,0.4916,0.44055}))</f>
        <v/>
      </c>
      <c r="Z95" s="22">
        <f>IF(X95&lt;0,0.9,LOOKUP(X95,{0,1950001,3300001,6950001,9000001,18000001,40000001},{0.84895,0.7979,0.6958,0.66517,0.56307,0.4916,0.44055}))</f>
        <v/>
      </c>
      <c r="AA95" s="22">
        <f>IF(W95&lt;0,0,CHOOSE(MATCH(W95,{0,1950001,3300001,6950001,9000001},1),5.105/84.895,10.21/79.79,20.42/69.58,23.483/66.517,33.693/56.307))</f>
        <v/>
      </c>
      <c r="AB95" s="21">
        <f>IF(C95&lt;=2000,0,(MIN(C95,ROUNDDOWN(F95*0.3,0))-2000)*0.1)</f>
        <v/>
      </c>
      <c r="AC95" s="21">
        <f>IF(C95&lt;=2000,0,MIN((C95-2000)*Y95,(R95+S95)*0.2))</f>
        <v/>
      </c>
      <c r="AD95" s="21">
        <f>IF(C95&lt;=2000,0,MIN((C95-2000)*Z95,(T95+U95)*0.2))</f>
        <v/>
      </c>
      <c r="AE95" s="21">
        <f>AC95*AA95</f>
        <v/>
      </c>
      <c r="AF95" s="21">
        <f>ROUNDDOWN(R95,-2)+ROUNDDOWN(S95,-2)</f>
        <v/>
      </c>
      <c r="AG95" s="21">
        <f>ROUNDDOWN(MAX(0,R95-(AB95+AC95+AE95)*0.6),-2)+ROUNDDOWN(MAX(0,S95-(AB95+AC95+AE95)*0.4),-2)</f>
        <v/>
      </c>
      <c r="AH95" s="21">
        <f>ROUNDDOWN(MAX(0,T95-(AB95+AD95)*0.6),-2)+ROUNDDOWN(MAX(0,U95-(AB95+AD95)*0.4),-2)</f>
        <v/>
      </c>
      <c r="AI95" s="21">
        <f>ROUNDDOWN(T95,-2)+ROUNDDOWN(U95,-2)</f>
        <v/>
      </c>
      <c r="AJ95" s="21">
        <f>M95+AF95</f>
        <v/>
      </c>
      <c r="AK95" s="21">
        <f>M95+AG95</f>
        <v/>
      </c>
      <c r="AL95" s="21">
        <f>N95+AH95</f>
        <v/>
      </c>
      <c r="AM95" s="21">
        <f>O95+AI95</f>
        <v/>
      </c>
      <c r="AN95" s="21">
        <f>N95+AI95</f>
        <v/>
      </c>
      <c r="AO95" s="21">
        <f>ROUNDDOWN((R95+S95)*0.2/Y95+2000,0)</f>
        <v/>
      </c>
      <c r="AP95" s="21">
        <f>ROUNDDOWN((T95+U95)*0.2/Z95+2000,0)</f>
        <v/>
      </c>
      <c r="AQ95" s="21">
        <f>AL95-AK95</f>
        <v/>
      </c>
      <c r="AR95" s="21">
        <f>AM95-AK95</f>
        <v/>
      </c>
      <c r="AS95" s="21">
        <f>AM95-AL95</f>
        <v/>
      </c>
      <c r="AT95" s="21">
        <f>AK95+C95-AJ95</f>
        <v/>
      </c>
      <c r="AU95" s="21">
        <f>AL95+C95-AM95</f>
        <v/>
      </c>
      <c r="AV95" s="21">
        <f>AN95+C95-AM95</f>
        <v/>
      </c>
    </row>
    <row r="96">
      <c r="A96" t="inlineStr">
        <is>
          <t>医療費の境目</t>
        </is>
      </c>
      <c r="B96" s="21">
        <f>'3_医療費の境目'!$B$3</f>
        <v/>
      </c>
      <c r="C96" s="21">
        <f>IF('3_医療費の境目'!$B$4="",AO96,'3_医療費の境目'!$B$4)</f>
        <v/>
      </c>
      <c r="D96" s="21">
        <f>'3_医療費の境目'!D96</f>
        <v/>
      </c>
      <c r="E96" s="21">
        <f>ROUND(MIN(B96/12,650000)*12*0.0915+MIN(B96/12,1390000)*12*(0.0504+0)+B96*0.005,0)</f>
        <v/>
      </c>
      <c r="F96" s="21">
        <f>IF(B96&lt;741000,0,IF(B96&lt;2191000,B96-740000,IF(B96&lt;2193000,1451000,IF(B96&lt;2196000,1453000,IF(B96&lt;2200000,1456000,IF(B96&lt;3600000,ROUND(ROUNDDOWN(B96/4,-3)*2.8,0)-80000,IF(B96&lt;6600000,ROUND(ROUNDDOWN(B96/4,-3)*3.2,0)-440000,IF(B96&lt;8500000,ROUNDDOWN(B96*0.9,0)-1100000,B96-1950000))))))))</f>
        <v/>
      </c>
      <c r="G96" s="21">
        <f>IF(F96&gt;23500000,NA(),IF(F96&lt;=4890000,1040000,IF(F96&lt;=6550000,670000,620000)))</f>
        <v/>
      </c>
      <c r="H96" s="21">
        <f>IF(D96&lt;=0,0,MAX(0,MIN(2000000,D96-MIN(100000,ROUNDDOWN(F96*0.05,0)))))</f>
        <v/>
      </c>
      <c r="I96" s="21">
        <f>IF(C96&lt;=2000,0,MIN(C96,ROUNDDOWN(F96*0.4,0))-2000)</f>
        <v/>
      </c>
      <c r="J96" s="21">
        <f>MAX(0,ROUNDDOWN(F96-E96-G96,-3))</f>
        <v/>
      </c>
      <c r="K96" s="21">
        <f>MAX(0,ROUNDDOWN(F96-E96-G96-H96-I96,-3))</f>
        <v/>
      </c>
      <c r="L96" s="21">
        <f>MAX(0,ROUNDDOWN(F96-E96-G96-H96,-3))</f>
        <v/>
      </c>
      <c r="M96" s="21">
        <f>IF(J96&lt;=0,0,ROUNDDOWN((J96*LOOKUP(J96,{0,1950001,3300001,6950001,9000001,18000001,40000001},{0.05,0.1,0.2,0.23,0.33,0.4,0.45})-LOOKUP(J96,{0,1950001,3300001,6950001,9000001,18000001,40000001},{0,97500,427500,636000,1536000,2796000,4796000}))*1.021,-2))</f>
        <v/>
      </c>
      <c r="N96" s="21">
        <f>IF(K96&lt;=0,0,ROUNDDOWN((K96*LOOKUP(K96,{0,1950001,3300001,6950001,9000001,18000001,40000001},{0.05,0.1,0.2,0.23,0.33,0.4,0.45})-LOOKUP(K96,{0,1950001,3300001,6950001,9000001,18000001,40000001},{0,97500,427500,636000,1536000,2796000,4796000}))*1.021,-2))</f>
        <v/>
      </c>
      <c r="O96" s="21">
        <f>IF(L96&lt;=0,0,ROUNDDOWN((L96*LOOKUP(L96,{0,1950001,3300001,6950001,9000001,18000001,40000001},{0.05,0.1,0.2,0.23,0.33,0.4,0.45})-LOOKUP(L96,{0,1950001,3300001,6950001,9000001,18000001,40000001},{0,97500,427500,636000,1536000,2796000,4796000}))*1.021,-2))</f>
        <v/>
      </c>
      <c r="P96" s="21">
        <f>MAX(0,ROUNDDOWN(F96-E96-430000,-3))</f>
        <v/>
      </c>
      <c r="Q96" s="21">
        <f>MAX(0,ROUNDDOWN(F96-E96-430000-H96,-3))</f>
        <v/>
      </c>
      <c r="R96" s="21">
        <f>IF(F96&lt;=450000,0,MAX(0,P96*0.06-MIN(50000,P96)*0.03))</f>
        <v/>
      </c>
      <c r="S96" s="21">
        <f>IF(F96&lt;=450000,0,MAX(0,P96*0.04-MIN(50000,P96)*0.02))</f>
        <v/>
      </c>
      <c r="T96" s="21">
        <f>IF(F96&lt;=450000,0,MAX(0,Q96*0.06-MIN(50000,Q96)*0.03))</f>
        <v/>
      </c>
      <c r="U96" s="21">
        <f>IF(F96&lt;=450000,0,MAX(0,Q96*0.04-MIN(50000,Q96)*0.02))</f>
        <v/>
      </c>
      <c r="V96" s="21">
        <f>50000+MAX(0,G96-480000)</f>
        <v/>
      </c>
      <c r="W96" s="21">
        <f>P96-V96</f>
        <v/>
      </c>
      <c r="X96" s="21">
        <f>Q96-V96</f>
        <v/>
      </c>
      <c r="Y96" s="22">
        <f>IF(W96&lt;0,0.9,LOOKUP(W96,{0,1950001,3300001,6950001,9000001,18000001,40000001},{0.84895,0.7979,0.6958,0.66517,0.56307,0.4916,0.44055}))</f>
        <v/>
      </c>
      <c r="Z96" s="22">
        <f>IF(X96&lt;0,0.9,LOOKUP(X96,{0,1950001,3300001,6950001,9000001,18000001,40000001},{0.84895,0.7979,0.6958,0.66517,0.56307,0.4916,0.44055}))</f>
        <v/>
      </c>
      <c r="AA96" s="22">
        <f>IF(W96&lt;0,0,CHOOSE(MATCH(W96,{0,1950001,3300001,6950001,9000001},1),5.105/84.895,10.21/79.79,20.42/69.58,23.483/66.517,33.693/56.307))</f>
        <v/>
      </c>
      <c r="AB96" s="21">
        <f>IF(C96&lt;=2000,0,(MIN(C96,ROUNDDOWN(F96*0.3,0))-2000)*0.1)</f>
        <v/>
      </c>
      <c r="AC96" s="21">
        <f>IF(C96&lt;=2000,0,MIN((C96-2000)*Y96,(R96+S96)*0.2))</f>
        <v/>
      </c>
      <c r="AD96" s="21">
        <f>IF(C96&lt;=2000,0,MIN((C96-2000)*Z96,(T96+U96)*0.2))</f>
        <v/>
      </c>
      <c r="AE96" s="21">
        <f>AC96*AA96</f>
        <v/>
      </c>
      <c r="AF96" s="21">
        <f>ROUNDDOWN(R96,-2)+ROUNDDOWN(S96,-2)</f>
        <v/>
      </c>
      <c r="AG96" s="21">
        <f>ROUNDDOWN(MAX(0,R96-(AB96+AC96+AE96)*0.6),-2)+ROUNDDOWN(MAX(0,S96-(AB96+AC96+AE96)*0.4),-2)</f>
        <v/>
      </c>
      <c r="AH96" s="21">
        <f>ROUNDDOWN(MAX(0,T96-(AB96+AD96)*0.6),-2)+ROUNDDOWN(MAX(0,U96-(AB96+AD96)*0.4),-2)</f>
        <v/>
      </c>
      <c r="AI96" s="21">
        <f>ROUNDDOWN(T96,-2)+ROUNDDOWN(U96,-2)</f>
        <v/>
      </c>
      <c r="AJ96" s="21">
        <f>M96+AF96</f>
        <v/>
      </c>
      <c r="AK96" s="21">
        <f>M96+AG96</f>
        <v/>
      </c>
      <c r="AL96" s="21">
        <f>N96+AH96</f>
        <v/>
      </c>
      <c r="AM96" s="21">
        <f>O96+AI96</f>
        <v/>
      </c>
      <c r="AN96" s="21">
        <f>N96+AI96</f>
        <v/>
      </c>
      <c r="AO96" s="21">
        <f>ROUNDDOWN((R96+S96)*0.2/Y96+2000,0)</f>
        <v/>
      </c>
      <c r="AP96" s="21">
        <f>ROUNDDOWN((T96+U96)*0.2/Z96+2000,0)</f>
        <v/>
      </c>
      <c r="AQ96" s="21">
        <f>AL96-AK96</f>
        <v/>
      </c>
      <c r="AR96" s="21">
        <f>AM96-AK96</f>
        <v/>
      </c>
      <c r="AS96" s="21">
        <f>AM96-AL96</f>
        <v/>
      </c>
      <c r="AT96" s="21">
        <f>AK96+C96-AJ96</f>
        <v/>
      </c>
      <c r="AU96" s="21">
        <f>AL96+C96-AM96</f>
        <v/>
      </c>
      <c r="AV96" s="21">
        <f>AN96+C96-AM96</f>
        <v/>
      </c>
    </row>
    <row r="97">
      <c r="A97" t="inlineStr">
        <is>
          <t>医療費の境目</t>
        </is>
      </c>
      <c r="B97" s="21">
        <f>'3_医療費の境目'!$B$3</f>
        <v/>
      </c>
      <c r="C97" s="21">
        <f>IF('3_医療費の境目'!$B$4="",AO97,'3_医療費の境目'!$B$4)</f>
        <v/>
      </c>
      <c r="D97" s="21">
        <f>'3_医療費の境目'!D97</f>
        <v/>
      </c>
      <c r="E97" s="21">
        <f>ROUND(MIN(B97/12,650000)*12*0.0915+MIN(B97/12,1390000)*12*(0.0504+0)+B97*0.005,0)</f>
        <v/>
      </c>
      <c r="F97" s="21">
        <f>IF(B97&lt;741000,0,IF(B97&lt;2191000,B97-740000,IF(B97&lt;2193000,1451000,IF(B97&lt;2196000,1453000,IF(B97&lt;2200000,1456000,IF(B97&lt;3600000,ROUND(ROUNDDOWN(B97/4,-3)*2.8,0)-80000,IF(B97&lt;6600000,ROUND(ROUNDDOWN(B97/4,-3)*3.2,0)-440000,IF(B97&lt;8500000,ROUNDDOWN(B97*0.9,0)-1100000,B97-1950000))))))))</f>
        <v/>
      </c>
      <c r="G97" s="21">
        <f>IF(F97&gt;23500000,NA(),IF(F97&lt;=4890000,1040000,IF(F97&lt;=6550000,670000,620000)))</f>
        <v/>
      </c>
      <c r="H97" s="21">
        <f>IF(D97&lt;=0,0,MAX(0,MIN(2000000,D97-MIN(100000,ROUNDDOWN(F97*0.05,0)))))</f>
        <v/>
      </c>
      <c r="I97" s="21">
        <f>IF(C97&lt;=2000,0,MIN(C97,ROUNDDOWN(F97*0.4,0))-2000)</f>
        <v/>
      </c>
      <c r="J97" s="21">
        <f>MAX(0,ROUNDDOWN(F97-E97-G97,-3))</f>
        <v/>
      </c>
      <c r="K97" s="21">
        <f>MAX(0,ROUNDDOWN(F97-E97-G97-H97-I97,-3))</f>
        <v/>
      </c>
      <c r="L97" s="21">
        <f>MAX(0,ROUNDDOWN(F97-E97-G97-H97,-3))</f>
        <v/>
      </c>
      <c r="M97" s="21">
        <f>IF(J97&lt;=0,0,ROUNDDOWN((J97*LOOKUP(J97,{0,1950001,3300001,6950001,9000001,18000001,40000001},{0.05,0.1,0.2,0.23,0.33,0.4,0.45})-LOOKUP(J97,{0,1950001,3300001,6950001,9000001,18000001,40000001},{0,97500,427500,636000,1536000,2796000,4796000}))*1.021,-2))</f>
        <v/>
      </c>
      <c r="N97" s="21">
        <f>IF(K97&lt;=0,0,ROUNDDOWN((K97*LOOKUP(K97,{0,1950001,3300001,6950001,9000001,18000001,40000001},{0.05,0.1,0.2,0.23,0.33,0.4,0.45})-LOOKUP(K97,{0,1950001,3300001,6950001,9000001,18000001,40000001},{0,97500,427500,636000,1536000,2796000,4796000}))*1.021,-2))</f>
        <v/>
      </c>
      <c r="O97" s="21">
        <f>IF(L97&lt;=0,0,ROUNDDOWN((L97*LOOKUP(L97,{0,1950001,3300001,6950001,9000001,18000001,40000001},{0.05,0.1,0.2,0.23,0.33,0.4,0.45})-LOOKUP(L97,{0,1950001,3300001,6950001,9000001,18000001,40000001},{0,97500,427500,636000,1536000,2796000,4796000}))*1.021,-2))</f>
        <v/>
      </c>
      <c r="P97" s="21">
        <f>MAX(0,ROUNDDOWN(F97-E97-430000,-3))</f>
        <v/>
      </c>
      <c r="Q97" s="21">
        <f>MAX(0,ROUNDDOWN(F97-E97-430000-H97,-3))</f>
        <v/>
      </c>
      <c r="R97" s="21">
        <f>IF(F97&lt;=450000,0,MAX(0,P97*0.06-MIN(50000,P97)*0.03))</f>
        <v/>
      </c>
      <c r="S97" s="21">
        <f>IF(F97&lt;=450000,0,MAX(0,P97*0.04-MIN(50000,P97)*0.02))</f>
        <v/>
      </c>
      <c r="T97" s="21">
        <f>IF(F97&lt;=450000,0,MAX(0,Q97*0.06-MIN(50000,Q97)*0.03))</f>
        <v/>
      </c>
      <c r="U97" s="21">
        <f>IF(F97&lt;=450000,0,MAX(0,Q97*0.04-MIN(50000,Q97)*0.02))</f>
        <v/>
      </c>
      <c r="V97" s="21">
        <f>50000+MAX(0,G97-480000)</f>
        <v/>
      </c>
      <c r="W97" s="21">
        <f>P97-V97</f>
        <v/>
      </c>
      <c r="X97" s="21">
        <f>Q97-V97</f>
        <v/>
      </c>
      <c r="Y97" s="22">
        <f>IF(W97&lt;0,0.9,LOOKUP(W97,{0,1950001,3300001,6950001,9000001,18000001,40000001},{0.84895,0.7979,0.6958,0.66517,0.56307,0.4916,0.44055}))</f>
        <v/>
      </c>
      <c r="Z97" s="22">
        <f>IF(X97&lt;0,0.9,LOOKUP(X97,{0,1950001,3300001,6950001,9000001,18000001,40000001},{0.84895,0.7979,0.6958,0.66517,0.56307,0.4916,0.44055}))</f>
        <v/>
      </c>
      <c r="AA97" s="22">
        <f>IF(W97&lt;0,0,CHOOSE(MATCH(W97,{0,1950001,3300001,6950001,9000001},1),5.105/84.895,10.21/79.79,20.42/69.58,23.483/66.517,33.693/56.307))</f>
        <v/>
      </c>
      <c r="AB97" s="21">
        <f>IF(C97&lt;=2000,0,(MIN(C97,ROUNDDOWN(F97*0.3,0))-2000)*0.1)</f>
        <v/>
      </c>
      <c r="AC97" s="21">
        <f>IF(C97&lt;=2000,0,MIN((C97-2000)*Y97,(R97+S97)*0.2))</f>
        <v/>
      </c>
      <c r="AD97" s="21">
        <f>IF(C97&lt;=2000,0,MIN((C97-2000)*Z97,(T97+U97)*0.2))</f>
        <v/>
      </c>
      <c r="AE97" s="21">
        <f>AC97*AA97</f>
        <v/>
      </c>
      <c r="AF97" s="21">
        <f>ROUNDDOWN(R97,-2)+ROUNDDOWN(S97,-2)</f>
        <v/>
      </c>
      <c r="AG97" s="21">
        <f>ROUNDDOWN(MAX(0,R97-(AB97+AC97+AE97)*0.6),-2)+ROUNDDOWN(MAX(0,S97-(AB97+AC97+AE97)*0.4),-2)</f>
        <v/>
      </c>
      <c r="AH97" s="21">
        <f>ROUNDDOWN(MAX(0,T97-(AB97+AD97)*0.6),-2)+ROUNDDOWN(MAX(0,U97-(AB97+AD97)*0.4),-2)</f>
        <v/>
      </c>
      <c r="AI97" s="21">
        <f>ROUNDDOWN(T97,-2)+ROUNDDOWN(U97,-2)</f>
        <v/>
      </c>
      <c r="AJ97" s="21">
        <f>M97+AF97</f>
        <v/>
      </c>
      <c r="AK97" s="21">
        <f>M97+AG97</f>
        <v/>
      </c>
      <c r="AL97" s="21">
        <f>N97+AH97</f>
        <v/>
      </c>
      <c r="AM97" s="21">
        <f>O97+AI97</f>
        <v/>
      </c>
      <c r="AN97" s="21">
        <f>N97+AI97</f>
        <v/>
      </c>
      <c r="AO97" s="21">
        <f>ROUNDDOWN((R97+S97)*0.2/Y97+2000,0)</f>
        <v/>
      </c>
      <c r="AP97" s="21">
        <f>ROUNDDOWN((T97+U97)*0.2/Z97+2000,0)</f>
        <v/>
      </c>
      <c r="AQ97" s="21">
        <f>AL97-AK97</f>
        <v/>
      </c>
      <c r="AR97" s="21">
        <f>AM97-AK97</f>
        <v/>
      </c>
      <c r="AS97" s="21">
        <f>AM97-AL97</f>
        <v/>
      </c>
      <c r="AT97" s="21">
        <f>AK97+C97-AJ97</f>
        <v/>
      </c>
      <c r="AU97" s="21">
        <f>AL97+C97-AM97</f>
        <v/>
      </c>
      <c r="AV97" s="21">
        <f>AN97+C97-AM97</f>
        <v/>
      </c>
    </row>
    <row r="98">
      <c r="A98" t="inlineStr">
        <is>
          <t>医療費の境目</t>
        </is>
      </c>
      <c r="B98" s="21">
        <f>'3_医療費の境目'!$B$3</f>
        <v/>
      </c>
      <c r="C98" s="21">
        <f>IF('3_医療費の境目'!$B$4="",AO98,'3_医療費の境目'!$B$4)</f>
        <v/>
      </c>
      <c r="D98" s="21">
        <f>'3_医療費の境目'!D98</f>
        <v/>
      </c>
      <c r="E98" s="21">
        <f>ROUND(MIN(B98/12,650000)*12*0.0915+MIN(B98/12,1390000)*12*(0.0504+0)+B98*0.005,0)</f>
        <v/>
      </c>
      <c r="F98" s="21">
        <f>IF(B98&lt;741000,0,IF(B98&lt;2191000,B98-740000,IF(B98&lt;2193000,1451000,IF(B98&lt;2196000,1453000,IF(B98&lt;2200000,1456000,IF(B98&lt;3600000,ROUND(ROUNDDOWN(B98/4,-3)*2.8,0)-80000,IF(B98&lt;6600000,ROUND(ROUNDDOWN(B98/4,-3)*3.2,0)-440000,IF(B98&lt;8500000,ROUNDDOWN(B98*0.9,0)-1100000,B98-1950000))))))))</f>
        <v/>
      </c>
      <c r="G98" s="21">
        <f>IF(F98&gt;23500000,NA(),IF(F98&lt;=4890000,1040000,IF(F98&lt;=6550000,670000,620000)))</f>
        <v/>
      </c>
      <c r="H98" s="21">
        <f>IF(D98&lt;=0,0,MAX(0,MIN(2000000,D98-MIN(100000,ROUNDDOWN(F98*0.05,0)))))</f>
        <v/>
      </c>
      <c r="I98" s="21">
        <f>IF(C98&lt;=2000,0,MIN(C98,ROUNDDOWN(F98*0.4,0))-2000)</f>
        <v/>
      </c>
      <c r="J98" s="21">
        <f>MAX(0,ROUNDDOWN(F98-E98-G98,-3))</f>
        <v/>
      </c>
      <c r="K98" s="21">
        <f>MAX(0,ROUNDDOWN(F98-E98-G98-H98-I98,-3))</f>
        <v/>
      </c>
      <c r="L98" s="21">
        <f>MAX(0,ROUNDDOWN(F98-E98-G98-H98,-3))</f>
        <v/>
      </c>
      <c r="M98" s="21">
        <f>IF(J98&lt;=0,0,ROUNDDOWN((J98*LOOKUP(J98,{0,1950001,3300001,6950001,9000001,18000001,40000001},{0.05,0.1,0.2,0.23,0.33,0.4,0.45})-LOOKUP(J98,{0,1950001,3300001,6950001,9000001,18000001,40000001},{0,97500,427500,636000,1536000,2796000,4796000}))*1.021,-2))</f>
        <v/>
      </c>
      <c r="N98" s="21">
        <f>IF(K98&lt;=0,0,ROUNDDOWN((K98*LOOKUP(K98,{0,1950001,3300001,6950001,9000001,18000001,40000001},{0.05,0.1,0.2,0.23,0.33,0.4,0.45})-LOOKUP(K98,{0,1950001,3300001,6950001,9000001,18000001,40000001},{0,97500,427500,636000,1536000,2796000,4796000}))*1.021,-2))</f>
        <v/>
      </c>
      <c r="O98" s="21">
        <f>IF(L98&lt;=0,0,ROUNDDOWN((L98*LOOKUP(L98,{0,1950001,3300001,6950001,9000001,18000001,40000001},{0.05,0.1,0.2,0.23,0.33,0.4,0.45})-LOOKUP(L98,{0,1950001,3300001,6950001,9000001,18000001,40000001},{0,97500,427500,636000,1536000,2796000,4796000}))*1.021,-2))</f>
        <v/>
      </c>
      <c r="P98" s="21">
        <f>MAX(0,ROUNDDOWN(F98-E98-430000,-3))</f>
        <v/>
      </c>
      <c r="Q98" s="21">
        <f>MAX(0,ROUNDDOWN(F98-E98-430000-H98,-3))</f>
        <v/>
      </c>
      <c r="R98" s="21">
        <f>IF(F98&lt;=450000,0,MAX(0,P98*0.06-MIN(50000,P98)*0.03))</f>
        <v/>
      </c>
      <c r="S98" s="21">
        <f>IF(F98&lt;=450000,0,MAX(0,P98*0.04-MIN(50000,P98)*0.02))</f>
        <v/>
      </c>
      <c r="T98" s="21">
        <f>IF(F98&lt;=450000,0,MAX(0,Q98*0.06-MIN(50000,Q98)*0.03))</f>
        <v/>
      </c>
      <c r="U98" s="21">
        <f>IF(F98&lt;=450000,0,MAX(0,Q98*0.04-MIN(50000,Q98)*0.02))</f>
        <v/>
      </c>
      <c r="V98" s="21">
        <f>50000+MAX(0,G98-480000)</f>
        <v/>
      </c>
      <c r="W98" s="21">
        <f>P98-V98</f>
        <v/>
      </c>
      <c r="X98" s="21">
        <f>Q98-V98</f>
        <v/>
      </c>
      <c r="Y98" s="22">
        <f>IF(W98&lt;0,0.9,LOOKUP(W98,{0,1950001,3300001,6950001,9000001,18000001,40000001},{0.84895,0.7979,0.6958,0.66517,0.56307,0.4916,0.44055}))</f>
        <v/>
      </c>
      <c r="Z98" s="22">
        <f>IF(X98&lt;0,0.9,LOOKUP(X98,{0,1950001,3300001,6950001,9000001,18000001,40000001},{0.84895,0.7979,0.6958,0.66517,0.56307,0.4916,0.44055}))</f>
        <v/>
      </c>
      <c r="AA98" s="22">
        <f>IF(W98&lt;0,0,CHOOSE(MATCH(W98,{0,1950001,3300001,6950001,9000001},1),5.105/84.895,10.21/79.79,20.42/69.58,23.483/66.517,33.693/56.307))</f>
        <v/>
      </c>
      <c r="AB98" s="21">
        <f>IF(C98&lt;=2000,0,(MIN(C98,ROUNDDOWN(F98*0.3,0))-2000)*0.1)</f>
        <v/>
      </c>
      <c r="AC98" s="21">
        <f>IF(C98&lt;=2000,0,MIN((C98-2000)*Y98,(R98+S98)*0.2))</f>
        <v/>
      </c>
      <c r="AD98" s="21">
        <f>IF(C98&lt;=2000,0,MIN((C98-2000)*Z98,(T98+U98)*0.2))</f>
        <v/>
      </c>
      <c r="AE98" s="21">
        <f>AC98*AA98</f>
        <v/>
      </c>
      <c r="AF98" s="21">
        <f>ROUNDDOWN(R98,-2)+ROUNDDOWN(S98,-2)</f>
        <v/>
      </c>
      <c r="AG98" s="21">
        <f>ROUNDDOWN(MAX(0,R98-(AB98+AC98+AE98)*0.6),-2)+ROUNDDOWN(MAX(0,S98-(AB98+AC98+AE98)*0.4),-2)</f>
        <v/>
      </c>
      <c r="AH98" s="21">
        <f>ROUNDDOWN(MAX(0,T98-(AB98+AD98)*0.6),-2)+ROUNDDOWN(MAX(0,U98-(AB98+AD98)*0.4),-2)</f>
        <v/>
      </c>
      <c r="AI98" s="21">
        <f>ROUNDDOWN(T98,-2)+ROUNDDOWN(U98,-2)</f>
        <v/>
      </c>
      <c r="AJ98" s="21">
        <f>M98+AF98</f>
        <v/>
      </c>
      <c r="AK98" s="21">
        <f>M98+AG98</f>
        <v/>
      </c>
      <c r="AL98" s="21">
        <f>N98+AH98</f>
        <v/>
      </c>
      <c r="AM98" s="21">
        <f>O98+AI98</f>
        <v/>
      </c>
      <c r="AN98" s="21">
        <f>N98+AI98</f>
        <v/>
      </c>
      <c r="AO98" s="21">
        <f>ROUNDDOWN((R98+S98)*0.2/Y98+2000,0)</f>
        <v/>
      </c>
      <c r="AP98" s="21">
        <f>ROUNDDOWN((T98+U98)*0.2/Z98+2000,0)</f>
        <v/>
      </c>
      <c r="AQ98" s="21">
        <f>AL98-AK98</f>
        <v/>
      </c>
      <c r="AR98" s="21">
        <f>AM98-AK98</f>
        <v/>
      </c>
      <c r="AS98" s="21">
        <f>AM98-AL98</f>
        <v/>
      </c>
      <c r="AT98" s="21">
        <f>AK98+C98-AJ98</f>
        <v/>
      </c>
      <c r="AU98" s="21">
        <f>AL98+C98-AM98</f>
        <v/>
      </c>
      <c r="AV98" s="21">
        <f>AN98+C98-AM98</f>
        <v/>
      </c>
    </row>
    <row r="99">
      <c r="A99" t="inlineStr">
        <is>
          <t>医療費の境目</t>
        </is>
      </c>
      <c r="B99" s="21">
        <f>'3_医療費の境目'!$B$3</f>
        <v/>
      </c>
      <c r="C99" s="21">
        <f>IF('3_医療費の境目'!$B$4="",AO99,'3_医療費の境目'!$B$4)</f>
        <v/>
      </c>
      <c r="D99" s="21">
        <f>'3_医療費の境目'!D99</f>
        <v/>
      </c>
      <c r="E99" s="21">
        <f>ROUND(MIN(B99/12,650000)*12*0.0915+MIN(B99/12,1390000)*12*(0.0504+0)+B99*0.005,0)</f>
        <v/>
      </c>
      <c r="F99" s="21">
        <f>IF(B99&lt;741000,0,IF(B99&lt;2191000,B99-740000,IF(B99&lt;2193000,1451000,IF(B99&lt;2196000,1453000,IF(B99&lt;2200000,1456000,IF(B99&lt;3600000,ROUND(ROUNDDOWN(B99/4,-3)*2.8,0)-80000,IF(B99&lt;6600000,ROUND(ROUNDDOWN(B99/4,-3)*3.2,0)-440000,IF(B99&lt;8500000,ROUNDDOWN(B99*0.9,0)-1100000,B99-1950000))))))))</f>
        <v/>
      </c>
      <c r="G99" s="21">
        <f>IF(F99&gt;23500000,NA(),IF(F99&lt;=4890000,1040000,IF(F99&lt;=6550000,670000,620000)))</f>
        <v/>
      </c>
      <c r="H99" s="21">
        <f>IF(D99&lt;=0,0,MAX(0,MIN(2000000,D99-MIN(100000,ROUNDDOWN(F99*0.05,0)))))</f>
        <v/>
      </c>
      <c r="I99" s="21">
        <f>IF(C99&lt;=2000,0,MIN(C99,ROUNDDOWN(F99*0.4,0))-2000)</f>
        <v/>
      </c>
      <c r="J99" s="21">
        <f>MAX(0,ROUNDDOWN(F99-E99-G99,-3))</f>
        <v/>
      </c>
      <c r="K99" s="21">
        <f>MAX(0,ROUNDDOWN(F99-E99-G99-H99-I99,-3))</f>
        <v/>
      </c>
      <c r="L99" s="21">
        <f>MAX(0,ROUNDDOWN(F99-E99-G99-H99,-3))</f>
        <v/>
      </c>
      <c r="M99" s="21">
        <f>IF(J99&lt;=0,0,ROUNDDOWN((J99*LOOKUP(J99,{0,1950001,3300001,6950001,9000001,18000001,40000001},{0.05,0.1,0.2,0.23,0.33,0.4,0.45})-LOOKUP(J99,{0,1950001,3300001,6950001,9000001,18000001,40000001},{0,97500,427500,636000,1536000,2796000,4796000}))*1.021,-2))</f>
        <v/>
      </c>
      <c r="N99" s="21">
        <f>IF(K99&lt;=0,0,ROUNDDOWN((K99*LOOKUP(K99,{0,1950001,3300001,6950001,9000001,18000001,40000001},{0.05,0.1,0.2,0.23,0.33,0.4,0.45})-LOOKUP(K99,{0,1950001,3300001,6950001,9000001,18000001,40000001},{0,97500,427500,636000,1536000,2796000,4796000}))*1.021,-2))</f>
        <v/>
      </c>
      <c r="O99" s="21">
        <f>IF(L99&lt;=0,0,ROUNDDOWN((L99*LOOKUP(L99,{0,1950001,3300001,6950001,9000001,18000001,40000001},{0.05,0.1,0.2,0.23,0.33,0.4,0.45})-LOOKUP(L99,{0,1950001,3300001,6950001,9000001,18000001,40000001},{0,97500,427500,636000,1536000,2796000,4796000}))*1.021,-2))</f>
        <v/>
      </c>
      <c r="P99" s="21">
        <f>MAX(0,ROUNDDOWN(F99-E99-430000,-3))</f>
        <v/>
      </c>
      <c r="Q99" s="21">
        <f>MAX(0,ROUNDDOWN(F99-E99-430000-H99,-3))</f>
        <v/>
      </c>
      <c r="R99" s="21">
        <f>IF(F99&lt;=450000,0,MAX(0,P99*0.06-MIN(50000,P99)*0.03))</f>
        <v/>
      </c>
      <c r="S99" s="21">
        <f>IF(F99&lt;=450000,0,MAX(0,P99*0.04-MIN(50000,P99)*0.02))</f>
        <v/>
      </c>
      <c r="T99" s="21">
        <f>IF(F99&lt;=450000,0,MAX(0,Q99*0.06-MIN(50000,Q99)*0.03))</f>
        <v/>
      </c>
      <c r="U99" s="21">
        <f>IF(F99&lt;=450000,0,MAX(0,Q99*0.04-MIN(50000,Q99)*0.02))</f>
        <v/>
      </c>
      <c r="V99" s="21">
        <f>50000+MAX(0,G99-480000)</f>
        <v/>
      </c>
      <c r="W99" s="21">
        <f>P99-V99</f>
        <v/>
      </c>
      <c r="X99" s="21">
        <f>Q99-V99</f>
        <v/>
      </c>
      <c r="Y99" s="22">
        <f>IF(W99&lt;0,0.9,LOOKUP(W99,{0,1950001,3300001,6950001,9000001,18000001,40000001},{0.84895,0.7979,0.6958,0.66517,0.56307,0.4916,0.44055}))</f>
        <v/>
      </c>
      <c r="Z99" s="22">
        <f>IF(X99&lt;0,0.9,LOOKUP(X99,{0,1950001,3300001,6950001,9000001,18000001,40000001},{0.84895,0.7979,0.6958,0.66517,0.56307,0.4916,0.44055}))</f>
        <v/>
      </c>
      <c r="AA99" s="22">
        <f>IF(W99&lt;0,0,CHOOSE(MATCH(W99,{0,1950001,3300001,6950001,9000001},1),5.105/84.895,10.21/79.79,20.42/69.58,23.483/66.517,33.693/56.307))</f>
        <v/>
      </c>
      <c r="AB99" s="21">
        <f>IF(C99&lt;=2000,0,(MIN(C99,ROUNDDOWN(F99*0.3,0))-2000)*0.1)</f>
        <v/>
      </c>
      <c r="AC99" s="21">
        <f>IF(C99&lt;=2000,0,MIN((C99-2000)*Y99,(R99+S99)*0.2))</f>
        <v/>
      </c>
      <c r="AD99" s="21">
        <f>IF(C99&lt;=2000,0,MIN((C99-2000)*Z99,(T99+U99)*0.2))</f>
        <v/>
      </c>
      <c r="AE99" s="21">
        <f>AC99*AA99</f>
        <v/>
      </c>
      <c r="AF99" s="21">
        <f>ROUNDDOWN(R99,-2)+ROUNDDOWN(S99,-2)</f>
        <v/>
      </c>
      <c r="AG99" s="21">
        <f>ROUNDDOWN(MAX(0,R99-(AB99+AC99+AE99)*0.6),-2)+ROUNDDOWN(MAX(0,S99-(AB99+AC99+AE99)*0.4),-2)</f>
        <v/>
      </c>
      <c r="AH99" s="21">
        <f>ROUNDDOWN(MAX(0,T99-(AB99+AD99)*0.6),-2)+ROUNDDOWN(MAX(0,U99-(AB99+AD99)*0.4),-2)</f>
        <v/>
      </c>
      <c r="AI99" s="21">
        <f>ROUNDDOWN(T99,-2)+ROUNDDOWN(U99,-2)</f>
        <v/>
      </c>
      <c r="AJ99" s="21">
        <f>M99+AF99</f>
        <v/>
      </c>
      <c r="AK99" s="21">
        <f>M99+AG99</f>
        <v/>
      </c>
      <c r="AL99" s="21">
        <f>N99+AH99</f>
        <v/>
      </c>
      <c r="AM99" s="21">
        <f>O99+AI99</f>
        <v/>
      </c>
      <c r="AN99" s="21">
        <f>N99+AI99</f>
        <v/>
      </c>
      <c r="AO99" s="21">
        <f>ROUNDDOWN((R99+S99)*0.2/Y99+2000,0)</f>
        <v/>
      </c>
      <c r="AP99" s="21">
        <f>ROUNDDOWN((T99+U99)*0.2/Z99+2000,0)</f>
        <v/>
      </c>
      <c r="AQ99" s="21">
        <f>AL99-AK99</f>
        <v/>
      </c>
      <c r="AR99" s="21">
        <f>AM99-AK99</f>
        <v/>
      </c>
      <c r="AS99" s="21">
        <f>AM99-AL99</f>
        <v/>
      </c>
      <c r="AT99" s="21">
        <f>AK99+C99-AJ99</f>
        <v/>
      </c>
      <c r="AU99" s="21">
        <f>AL99+C99-AM99</f>
        <v/>
      </c>
      <c r="AV99" s="21">
        <f>AN99+C99-AM99</f>
        <v/>
      </c>
    </row>
    <row r="100">
      <c r="A100" t="inlineStr">
        <is>
          <t>医療費の境目</t>
        </is>
      </c>
      <c r="B100" s="21">
        <f>'3_医療費の境目'!$B$3</f>
        <v/>
      </c>
      <c r="C100" s="21">
        <f>IF('3_医療費の境目'!$B$4="",AO100,'3_医療費の境目'!$B$4)</f>
        <v/>
      </c>
      <c r="D100" s="21">
        <f>'3_医療費の境目'!D100</f>
        <v/>
      </c>
      <c r="E100" s="21">
        <f>ROUND(MIN(B100/12,650000)*12*0.0915+MIN(B100/12,1390000)*12*(0.0504+0)+B100*0.005,0)</f>
        <v/>
      </c>
      <c r="F100" s="21">
        <f>IF(B100&lt;741000,0,IF(B100&lt;2191000,B100-740000,IF(B100&lt;2193000,1451000,IF(B100&lt;2196000,1453000,IF(B100&lt;2200000,1456000,IF(B100&lt;3600000,ROUND(ROUNDDOWN(B100/4,-3)*2.8,0)-80000,IF(B100&lt;6600000,ROUND(ROUNDDOWN(B100/4,-3)*3.2,0)-440000,IF(B100&lt;8500000,ROUNDDOWN(B100*0.9,0)-1100000,B100-1950000))))))))</f>
        <v/>
      </c>
      <c r="G100" s="21">
        <f>IF(F100&gt;23500000,NA(),IF(F100&lt;=4890000,1040000,IF(F100&lt;=6550000,670000,620000)))</f>
        <v/>
      </c>
      <c r="H100" s="21">
        <f>IF(D100&lt;=0,0,MAX(0,MIN(2000000,D100-MIN(100000,ROUNDDOWN(F100*0.05,0)))))</f>
        <v/>
      </c>
      <c r="I100" s="21">
        <f>IF(C100&lt;=2000,0,MIN(C100,ROUNDDOWN(F100*0.4,0))-2000)</f>
        <v/>
      </c>
      <c r="J100" s="21">
        <f>MAX(0,ROUNDDOWN(F100-E100-G100,-3))</f>
        <v/>
      </c>
      <c r="K100" s="21">
        <f>MAX(0,ROUNDDOWN(F100-E100-G100-H100-I100,-3))</f>
        <v/>
      </c>
      <c r="L100" s="21">
        <f>MAX(0,ROUNDDOWN(F100-E100-G100-H100,-3))</f>
        <v/>
      </c>
      <c r="M100" s="21">
        <f>IF(J100&lt;=0,0,ROUNDDOWN((J100*LOOKUP(J100,{0,1950001,3300001,6950001,9000001,18000001,40000001},{0.05,0.1,0.2,0.23,0.33,0.4,0.45})-LOOKUP(J100,{0,1950001,3300001,6950001,9000001,18000001,40000001},{0,97500,427500,636000,1536000,2796000,4796000}))*1.021,-2))</f>
        <v/>
      </c>
      <c r="N100" s="21">
        <f>IF(K100&lt;=0,0,ROUNDDOWN((K100*LOOKUP(K100,{0,1950001,3300001,6950001,9000001,18000001,40000001},{0.05,0.1,0.2,0.23,0.33,0.4,0.45})-LOOKUP(K100,{0,1950001,3300001,6950001,9000001,18000001,40000001},{0,97500,427500,636000,1536000,2796000,4796000}))*1.021,-2))</f>
        <v/>
      </c>
      <c r="O100" s="21">
        <f>IF(L100&lt;=0,0,ROUNDDOWN((L100*LOOKUP(L100,{0,1950001,3300001,6950001,9000001,18000001,40000001},{0.05,0.1,0.2,0.23,0.33,0.4,0.45})-LOOKUP(L100,{0,1950001,3300001,6950001,9000001,18000001,40000001},{0,97500,427500,636000,1536000,2796000,4796000}))*1.021,-2))</f>
        <v/>
      </c>
      <c r="P100" s="21">
        <f>MAX(0,ROUNDDOWN(F100-E100-430000,-3))</f>
        <v/>
      </c>
      <c r="Q100" s="21">
        <f>MAX(0,ROUNDDOWN(F100-E100-430000-H100,-3))</f>
        <v/>
      </c>
      <c r="R100" s="21">
        <f>IF(F100&lt;=450000,0,MAX(0,P100*0.06-MIN(50000,P100)*0.03))</f>
        <v/>
      </c>
      <c r="S100" s="21">
        <f>IF(F100&lt;=450000,0,MAX(0,P100*0.04-MIN(50000,P100)*0.02))</f>
        <v/>
      </c>
      <c r="T100" s="21">
        <f>IF(F100&lt;=450000,0,MAX(0,Q100*0.06-MIN(50000,Q100)*0.03))</f>
        <v/>
      </c>
      <c r="U100" s="21">
        <f>IF(F100&lt;=450000,0,MAX(0,Q100*0.04-MIN(50000,Q100)*0.02))</f>
        <v/>
      </c>
      <c r="V100" s="21">
        <f>50000+MAX(0,G100-480000)</f>
        <v/>
      </c>
      <c r="W100" s="21">
        <f>P100-V100</f>
        <v/>
      </c>
      <c r="X100" s="21">
        <f>Q100-V100</f>
        <v/>
      </c>
      <c r="Y100" s="22">
        <f>IF(W100&lt;0,0.9,LOOKUP(W100,{0,1950001,3300001,6950001,9000001,18000001,40000001},{0.84895,0.7979,0.6958,0.66517,0.56307,0.4916,0.44055}))</f>
        <v/>
      </c>
      <c r="Z100" s="22">
        <f>IF(X100&lt;0,0.9,LOOKUP(X100,{0,1950001,3300001,6950001,9000001,18000001,40000001},{0.84895,0.7979,0.6958,0.66517,0.56307,0.4916,0.44055}))</f>
        <v/>
      </c>
      <c r="AA100" s="22">
        <f>IF(W100&lt;0,0,CHOOSE(MATCH(W100,{0,1950001,3300001,6950001,9000001},1),5.105/84.895,10.21/79.79,20.42/69.58,23.483/66.517,33.693/56.307))</f>
        <v/>
      </c>
      <c r="AB100" s="21">
        <f>IF(C100&lt;=2000,0,(MIN(C100,ROUNDDOWN(F100*0.3,0))-2000)*0.1)</f>
        <v/>
      </c>
      <c r="AC100" s="21">
        <f>IF(C100&lt;=2000,0,MIN((C100-2000)*Y100,(R100+S100)*0.2))</f>
        <v/>
      </c>
      <c r="AD100" s="21">
        <f>IF(C100&lt;=2000,0,MIN((C100-2000)*Z100,(T100+U100)*0.2))</f>
        <v/>
      </c>
      <c r="AE100" s="21">
        <f>AC100*AA100</f>
        <v/>
      </c>
      <c r="AF100" s="21">
        <f>ROUNDDOWN(R100,-2)+ROUNDDOWN(S100,-2)</f>
        <v/>
      </c>
      <c r="AG100" s="21">
        <f>ROUNDDOWN(MAX(0,R100-(AB100+AC100+AE100)*0.6),-2)+ROUNDDOWN(MAX(0,S100-(AB100+AC100+AE100)*0.4),-2)</f>
        <v/>
      </c>
      <c r="AH100" s="21">
        <f>ROUNDDOWN(MAX(0,T100-(AB100+AD100)*0.6),-2)+ROUNDDOWN(MAX(0,U100-(AB100+AD100)*0.4),-2)</f>
        <v/>
      </c>
      <c r="AI100" s="21">
        <f>ROUNDDOWN(T100,-2)+ROUNDDOWN(U100,-2)</f>
        <v/>
      </c>
      <c r="AJ100" s="21">
        <f>M100+AF100</f>
        <v/>
      </c>
      <c r="AK100" s="21">
        <f>M100+AG100</f>
        <v/>
      </c>
      <c r="AL100" s="21">
        <f>N100+AH100</f>
        <v/>
      </c>
      <c r="AM100" s="21">
        <f>O100+AI100</f>
        <v/>
      </c>
      <c r="AN100" s="21">
        <f>N100+AI100</f>
        <v/>
      </c>
      <c r="AO100" s="21">
        <f>ROUNDDOWN((R100+S100)*0.2/Y100+2000,0)</f>
        <v/>
      </c>
      <c r="AP100" s="21">
        <f>ROUNDDOWN((T100+U100)*0.2/Z100+2000,0)</f>
        <v/>
      </c>
      <c r="AQ100" s="21">
        <f>AL100-AK100</f>
        <v/>
      </c>
      <c r="AR100" s="21">
        <f>AM100-AK100</f>
        <v/>
      </c>
      <c r="AS100" s="21">
        <f>AM100-AL100</f>
        <v/>
      </c>
      <c r="AT100" s="21">
        <f>AK100+C100-AJ100</f>
        <v/>
      </c>
      <c r="AU100" s="21">
        <f>AL100+C100-AM100</f>
        <v/>
      </c>
      <c r="AV100" s="21">
        <f>AN100+C100-AM100</f>
        <v/>
      </c>
    </row>
    <row r="101">
      <c r="A101" t="inlineStr">
        <is>
          <t>医療費の境目</t>
        </is>
      </c>
      <c r="B101" s="21">
        <f>'3_医療費の境目'!$B$3</f>
        <v/>
      </c>
      <c r="C101" s="21">
        <f>IF('3_医療費の境目'!$B$4="",AO101,'3_医療費の境目'!$B$4)</f>
        <v/>
      </c>
      <c r="D101" s="21">
        <f>'3_医療費の境目'!D101</f>
        <v/>
      </c>
      <c r="E101" s="21">
        <f>ROUND(MIN(B101/12,650000)*12*0.0915+MIN(B101/12,1390000)*12*(0.0504+0)+B101*0.005,0)</f>
        <v/>
      </c>
      <c r="F101" s="21">
        <f>IF(B101&lt;741000,0,IF(B101&lt;2191000,B101-740000,IF(B101&lt;2193000,1451000,IF(B101&lt;2196000,1453000,IF(B101&lt;2200000,1456000,IF(B101&lt;3600000,ROUND(ROUNDDOWN(B101/4,-3)*2.8,0)-80000,IF(B101&lt;6600000,ROUND(ROUNDDOWN(B101/4,-3)*3.2,0)-440000,IF(B101&lt;8500000,ROUNDDOWN(B101*0.9,0)-1100000,B101-1950000))))))))</f>
        <v/>
      </c>
      <c r="G101" s="21">
        <f>IF(F101&gt;23500000,NA(),IF(F101&lt;=4890000,1040000,IF(F101&lt;=6550000,670000,620000)))</f>
        <v/>
      </c>
      <c r="H101" s="21">
        <f>IF(D101&lt;=0,0,MAX(0,MIN(2000000,D101-MIN(100000,ROUNDDOWN(F101*0.05,0)))))</f>
        <v/>
      </c>
      <c r="I101" s="21">
        <f>IF(C101&lt;=2000,0,MIN(C101,ROUNDDOWN(F101*0.4,0))-2000)</f>
        <v/>
      </c>
      <c r="J101" s="21">
        <f>MAX(0,ROUNDDOWN(F101-E101-G101,-3))</f>
        <v/>
      </c>
      <c r="K101" s="21">
        <f>MAX(0,ROUNDDOWN(F101-E101-G101-H101-I101,-3))</f>
        <v/>
      </c>
      <c r="L101" s="21">
        <f>MAX(0,ROUNDDOWN(F101-E101-G101-H101,-3))</f>
        <v/>
      </c>
      <c r="M101" s="21">
        <f>IF(J101&lt;=0,0,ROUNDDOWN((J101*LOOKUP(J101,{0,1950001,3300001,6950001,9000001,18000001,40000001},{0.05,0.1,0.2,0.23,0.33,0.4,0.45})-LOOKUP(J101,{0,1950001,3300001,6950001,9000001,18000001,40000001},{0,97500,427500,636000,1536000,2796000,4796000}))*1.021,-2))</f>
        <v/>
      </c>
      <c r="N101" s="21">
        <f>IF(K101&lt;=0,0,ROUNDDOWN((K101*LOOKUP(K101,{0,1950001,3300001,6950001,9000001,18000001,40000001},{0.05,0.1,0.2,0.23,0.33,0.4,0.45})-LOOKUP(K101,{0,1950001,3300001,6950001,9000001,18000001,40000001},{0,97500,427500,636000,1536000,2796000,4796000}))*1.021,-2))</f>
        <v/>
      </c>
      <c r="O101" s="21">
        <f>IF(L101&lt;=0,0,ROUNDDOWN((L101*LOOKUP(L101,{0,1950001,3300001,6950001,9000001,18000001,40000001},{0.05,0.1,0.2,0.23,0.33,0.4,0.45})-LOOKUP(L101,{0,1950001,3300001,6950001,9000001,18000001,40000001},{0,97500,427500,636000,1536000,2796000,4796000}))*1.021,-2))</f>
        <v/>
      </c>
      <c r="P101" s="21">
        <f>MAX(0,ROUNDDOWN(F101-E101-430000,-3))</f>
        <v/>
      </c>
      <c r="Q101" s="21">
        <f>MAX(0,ROUNDDOWN(F101-E101-430000-H101,-3))</f>
        <v/>
      </c>
      <c r="R101" s="21">
        <f>IF(F101&lt;=450000,0,MAX(0,P101*0.06-MIN(50000,P101)*0.03))</f>
        <v/>
      </c>
      <c r="S101" s="21">
        <f>IF(F101&lt;=450000,0,MAX(0,P101*0.04-MIN(50000,P101)*0.02))</f>
        <v/>
      </c>
      <c r="T101" s="21">
        <f>IF(F101&lt;=450000,0,MAX(0,Q101*0.06-MIN(50000,Q101)*0.03))</f>
        <v/>
      </c>
      <c r="U101" s="21">
        <f>IF(F101&lt;=450000,0,MAX(0,Q101*0.04-MIN(50000,Q101)*0.02))</f>
        <v/>
      </c>
      <c r="V101" s="21">
        <f>50000+MAX(0,G101-480000)</f>
        <v/>
      </c>
      <c r="W101" s="21">
        <f>P101-V101</f>
        <v/>
      </c>
      <c r="X101" s="21">
        <f>Q101-V101</f>
        <v/>
      </c>
      <c r="Y101" s="22">
        <f>IF(W101&lt;0,0.9,LOOKUP(W101,{0,1950001,3300001,6950001,9000001,18000001,40000001},{0.84895,0.7979,0.6958,0.66517,0.56307,0.4916,0.44055}))</f>
        <v/>
      </c>
      <c r="Z101" s="22">
        <f>IF(X101&lt;0,0.9,LOOKUP(X101,{0,1950001,3300001,6950001,9000001,18000001,40000001},{0.84895,0.7979,0.6958,0.66517,0.56307,0.4916,0.44055}))</f>
        <v/>
      </c>
      <c r="AA101" s="22">
        <f>IF(W101&lt;0,0,CHOOSE(MATCH(W101,{0,1950001,3300001,6950001,9000001},1),5.105/84.895,10.21/79.79,20.42/69.58,23.483/66.517,33.693/56.307))</f>
        <v/>
      </c>
      <c r="AB101" s="21">
        <f>IF(C101&lt;=2000,0,(MIN(C101,ROUNDDOWN(F101*0.3,0))-2000)*0.1)</f>
        <v/>
      </c>
      <c r="AC101" s="21">
        <f>IF(C101&lt;=2000,0,MIN((C101-2000)*Y101,(R101+S101)*0.2))</f>
        <v/>
      </c>
      <c r="AD101" s="21">
        <f>IF(C101&lt;=2000,0,MIN((C101-2000)*Z101,(T101+U101)*0.2))</f>
        <v/>
      </c>
      <c r="AE101" s="21">
        <f>AC101*AA101</f>
        <v/>
      </c>
      <c r="AF101" s="21">
        <f>ROUNDDOWN(R101,-2)+ROUNDDOWN(S101,-2)</f>
        <v/>
      </c>
      <c r="AG101" s="21">
        <f>ROUNDDOWN(MAX(0,R101-(AB101+AC101+AE101)*0.6),-2)+ROUNDDOWN(MAX(0,S101-(AB101+AC101+AE101)*0.4),-2)</f>
        <v/>
      </c>
      <c r="AH101" s="21">
        <f>ROUNDDOWN(MAX(0,T101-(AB101+AD101)*0.6),-2)+ROUNDDOWN(MAX(0,U101-(AB101+AD101)*0.4),-2)</f>
        <v/>
      </c>
      <c r="AI101" s="21">
        <f>ROUNDDOWN(T101,-2)+ROUNDDOWN(U101,-2)</f>
        <v/>
      </c>
      <c r="AJ101" s="21">
        <f>M101+AF101</f>
        <v/>
      </c>
      <c r="AK101" s="21">
        <f>M101+AG101</f>
        <v/>
      </c>
      <c r="AL101" s="21">
        <f>N101+AH101</f>
        <v/>
      </c>
      <c r="AM101" s="21">
        <f>O101+AI101</f>
        <v/>
      </c>
      <c r="AN101" s="21">
        <f>N101+AI101</f>
        <v/>
      </c>
      <c r="AO101" s="21">
        <f>ROUNDDOWN((R101+S101)*0.2/Y101+2000,0)</f>
        <v/>
      </c>
      <c r="AP101" s="21">
        <f>ROUNDDOWN((T101+U101)*0.2/Z101+2000,0)</f>
        <v/>
      </c>
      <c r="AQ101" s="21">
        <f>AL101-AK101</f>
        <v/>
      </c>
      <c r="AR101" s="21">
        <f>AM101-AK101</f>
        <v/>
      </c>
      <c r="AS101" s="21">
        <f>AM101-AL101</f>
        <v/>
      </c>
      <c r="AT101" s="21">
        <f>AK101+C101-AJ101</f>
        <v/>
      </c>
      <c r="AU101" s="21">
        <f>AL101+C101-AM101</f>
        <v/>
      </c>
      <c r="AV101" s="21">
        <f>AN101+C101-AM101</f>
        <v/>
      </c>
    </row>
    <row r="102">
      <c r="A102" t="inlineStr">
        <is>
          <t>医療費の境目</t>
        </is>
      </c>
      <c r="B102" s="21">
        <f>'3_医療費の境目'!$B$3</f>
        <v/>
      </c>
      <c r="C102" s="21">
        <f>IF('3_医療費の境目'!$B$4="",AO102,'3_医療費の境目'!$B$4)</f>
        <v/>
      </c>
      <c r="D102" s="21">
        <f>'3_医療費の境目'!D102</f>
        <v/>
      </c>
      <c r="E102" s="21">
        <f>ROUND(MIN(B102/12,650000)*12*0.0915+MIN(B102/12,1390000)*12*(0.0504+0)+B102*0.005,0)</f>
        <v/>
      </c>
      <c r="F102" s="21">
        <f>IF(B102&lt;741000,0,IF(B102&lt;2191000,B102-740000,IF(B102&lt;2193000,1451000,IF(B102&lt;2196000,1453000,IF(B102&lt;2200000,1456000,IF(B102&lt;3600000,ROUND(ROUNDDOWN(B102/4,-3)*2.8,0)-80000,IF(B102&lt;6600000,ROUND(ROUNDDOWN(B102/4,-3)*3.2,0)-440000,IF(B102&lt;8500000,ROUNDDOWN(B102*0.9,0)-1100000,B102-1950000))))))))</f>
        <v/>
      </c>
      <c r="G102" s="21">
        <f>IF(F102&gt;23500000,NA(),IF(F102&lt;=4890000,1040000,IF(F102&lt;=6550000,670000,620000)))</f>
        <v/>
      </c>
      <c r="H102" s="21">
        <f>IF(D102&lt;=0,0,MAX(0,MIN(2000000,D102-MIN(100000,ROUNDDOWN(F102*0.05,0)))))</f>
        <v/>
      </c>
      <c r="I102" s="21">
        <f>IF(C102&lt;=2000,0,MIN(C102,ROUNDDOWN(F102*0.4,0))-2000)</f>
        <v/>
      </c>
      <c r="J102" s="21">
        <f>MAX(0,ROUNDDOWN(F102-E102-G102,-3))</f>
        <v/>
      </c>
      <c r="K102" s="21">
        <f>MAX(0,ROUNDDOWN(F102-E102-G102-H102-I102,-3))</f>
        <v/>
      </c>
      <c r="L102" s="21">
        <f>MAX(0,ROUNDDOWN(F102-E102-G102-H102,-3))</f>
        <v/>
      </c>
      <c r="M102" s="21">
        <f>IF(J102&lt;=0,0,ROUNDDOWN((J102*LOOKUP(J102,{0,1950001,3300001,6950001,9000001,18000001,40000001},{0.05,0.1,0.2,0.23,0.33,0.4,0.45})-LOOKUP(J102,{0,1950001,3300001,6950001,9000001,18000001,40000001},{0,97500,427500,636000,1536000,2796000,4796000}))*1.021,-2))</f>
        <v/>
      </c>
      <c r="N102" s="21">
        <f>IF(K102&lt;=0,0,ROUNDDOWN((K102*LOOKUP(K102,{0,1950001,3300001,6950001,9000001,18000001,40000001},{0.05,0.1,0.2,0.23,0.33,0.4,0.45})-LOOKUP(K102,{0,1950001,3300001,6950001,9000001,18000001,40000001},{0,97500,427500,636000,1536000,2796000,4796000}))*1.021,-2))</f>
        <v/>
      </c>
      <c r="O102" s="21">
        <f>IF(L102&lt;=0,0,ROUNDDOWN((L102*LOOKUP(L102,{0,1950001,3300001,6950001,9000001,18000001,40000001},{0.05,0.1,0.2,0.23,0.33,0.4,0.45})-LOOKUP(L102,{0,1950001,3300001,6950001,9000001,18000001,40000001},{0,97500,427500,636000,1536000,2796000,4796000}))*1.021,-2))</f>
        <v/>
      </c>
      <c r="P102" s="21">
        <f>MAX(0,ROUNDDOWN(F102-E102-430000,-3))</f>
        <v/>
      </c>
      <c r="Q102" s="21">
        <f>MAX(0,ROUNDDOWN(F102-E102-430000-H102,-3))</f>
        <v/>
      </c>
      <c r="R102" s="21">
        <f>IF(F102&lt;=450000,0,MAX(0,P102*0.06-MIN(50000,P102)*0.03))</f>
        <v/>
      </c>
      <c r="S102" s="21">
        <f>IF(F102&lt;=450000,0,MAX(0,P102*0.04-MIN(50000,P102)*0.02))</f>
        <v/>
      </c>
      <c r="T102" s="21">
        <f>IF(F102&lt;=450000,0,MAX(0,Q102*0.06-MIN(50000,Q102)*0.03))</f>
        <v/>
      </c>
      <c r="U102" s="21">
        <f>IF(F102&lt;=450000,0,MAX(0,Q102*0.04-MIN(50000,Q102)*0.02))</f>
        <v/>
      </c>
      <c r="V102" s="21">
        <f>50000+MAX(0,G102-480000)</f>
        <v/>
      </c>
      <c r="W102" s="21">
        <f>P102-V102</f>
        <v/>
      </c>
      <c r="X102" s="21">
        <f>Q102-V102</f>
        <v/>
      </c>
      <c r="Y102" s="22">
        <f>IF(W102&lt;0,0.9,LOOKUP(W102,{0,1950001,3300001,6950001,9000001,18000001,40000001},{0.84895,0.7979,0.6958,0.66517,0.56307,0.4916,0.44055}))</f>
        <v/>
      </c>
      <c r="Z102" s="22">
        <f>IF(X102&lt;0,0.9,LOOKUP(X102,{0,1950001,3300001,6950001,9000001,18000001,40000001},{0.84895,0.7979,0.6958,0.66517,0.56307,0.4916,0.44055}))</f>
        <v/>
      </c>
      <c r="AA102" s="22">
        <f>IF(W102&lt;0,0,CHOOSE(MATCH(W102,{0,1950001,3300001,6950001,9000001},1),5.105/84.895,10.21/79.79,20.42/69.58,23.483/66.517,33.693/56.307))</f>
        <v/>
      </c>
      <c r="AB102" s="21">
        <f>IF(C102&lt;=2000,0,(MIN(C102,ROUNDDOWN(F102*0.3,0))-2000)*0.1)</f>
        <v/>
      </c>
      <c r="AC102" s="21">
        <f>IF(C102&lt;=2000,0,MIN((C102-2000)*Y102,(R102+S102)*0.2))</f>
        <v/>
      </c>
      <c r="AD102" s="21">
        <f>IF(C102&lt;=2000,0,MIN((C102-2000)*Z102,(T102+U102)*0.2))</f>
        <v/>
      </c>
      <c r="AE102" s="21">
        <f>AC102*AA102</f>
        <v/>
      </c>
      <c r="AF102" s="21">
        <f>ROUNDDOWN(R102,-2)+ROUNDDOWN(S102,-2)</f>
        <v/>
      </c>
      <c r="AG102" s="21">
        <f>ROUNDDOWN(MAX(0,R102-(AB102+AC102+AE102)*0.6),-2)+ROUNDDOWN(MAX(0,S102-(AB102+AC102+AE102)*0.4),-2)</f>
        <v/>
      </c>
      <c r="AH102" s="21">
        <f>ROUNDDOWN(MAX(0,T102-(AB102+AD102)*0.6),-2)+ROUNDDOWN(MAX(0,U102-(AB102+AD102)*0.4),-2)</f>
        <v/>
      </c>
      <c r="AI102" s="21">
        <f>ROUNDDOWN(T102,-2)+ROUNDDOWN(U102,-2)</f>
        <v/>
      </c>
      <c r="AJ102" s="21">
        <f>M102+AF102</f>
        <v/>
      </c>
      <c r="AK102" s="21">
        <f>M102+AG102</f>
        <v/>
      </c>
      <c r="AL102" s="21">
        <f>N102+AH102</f>
        <v/>
      </c>
      <c r="AM102" s="21">
        <f>O102+AI102</f>
        <v/>
      </c>
      <c r="AN102" s="21">
        <f>N102+AI102</f>
        <v/>
      </c>
      <c r="AO102" s="21">
        <f>ROUNDDOWN((R102+S102)*0.2/Y102+2000,0)</f>
        <v/>
      </c>
      <c r="AP102" s="21">
        <f>ROUNDDOWN((T102+U102)*0.2/Z102+2000,0)</f>
        <v/>
      </c>
      <c r="AQ102" s="21">
        <f>AL102-AK102</f>
        <v/>
      </c>
      <c r="AR102" s="21">
        <f>AM102-AK102</f>
        <v/>
      </c>
      <c r="AS102" s="21">
        <f>AM102-AL102</f>
        <v/>
      </c>
      <c r="AT102" s="21">
        <f>AK102+C102-AJ102</f>
        <v/>
      </c>
      <c r="AU102" s="21">
        <f>AL102+C102-AM102</f>
        <v/>
      </c>
      <c r="AV102" s="21">
        <f>AN102+C102-AM102</f>
        <v/>
      </c>
    </row>
    <row r="103">
      <c r="A103" t="inlineStr">
        <is>
          <t>医療費の境目</t>
        </is>
      </c>
      <c r="B103" s="21">
        <f>'3_医療費の境目'!$B$3</f>
        <v/>
      </c>
      <c r="C103" s="21">
        <f>IF('3_医療費の境目'!$B$4="",AO103,'3_医療費の境目'!$B$4)</f>
        <v/>
      </c>
      <c r="D103" s="21">
        <f>'3_医療費の境目'!D103</f>
        <v/>
      </c>
      <c r="E103" s="21">
        <f>ROUND(MIN(B103/12,650000)*12*0.0915+MIN(B103/12,1390000)*12*(0.0504+0)+B103*0.005,0)</f>
        <v/>
      </c>
      <c r="F103" s="21">
        <f>IF(B103&lt;741000,0,IF(B103&lt;2191000,B103-740000,IF(B103&lt;2193000,1451000,IF(B103&lt;2196000,1453000,IF(B103&lt;2200000,1456000,IF(B103&lt;3600000,ROUND(ROUNDDOWN(B103/4,-3)*2.8,0)-80000,IF(B103&lt;6600000,ROUND(ROUNDDOWN(B103/4,-3)*3.2,0)-440000,IF(B103&lt;8500000,ROUNDDOWN(B103*0.9,0)-1100000,B103-1950000))))))))</f>
        <v/>
      </c>
      <c r="G103" s="21">
        <f>IF(F103&gt;23500000,NA(),IF(F103&lt;=4890000,1040000,IF(F103&lt;=6550000,670000,620000)))</f>
        <v/>
      </c>
      <c r="H103" s="21">
        <f>IF(D103&lt;=0,0,MAX(0,MIN(2000000,D103-MIN(100000,ROUNDDOWN(F103*0.05,0)))))</f>
        <v/>
      </c>
      <c r="I103" s="21">
        <f>IF(C103&lt;=2000,0,MIN(C103,ROUNDDOWN(F103*0.4,0))-2000)</f>
        <v/>
      </c>
      <c r="J103" s="21">
        <f>MAX(0,ROUNDDOWN(F103-E103-G103,-3))</f>
        <v/>
      </c>
      <c r="K103" s="21">
        <f>MAX(0,ROUNDDOWN(F103-E103-G103-H103-I103,-3))</f>
        <v/>
      </c>
      <c r="L103" s="21">
        <f>MAX(0,ROUNDDOWN(F103-E103-G103-H103,-3))</f>
        <v/>
      </c>
      <c r="M103" s="21">
        <f>IF(J103&lt;=0,0,ROUNDDOWN((J103*LOOKUP(J103,{0,1950001,3300001,6950001,9000001,18000001,40000001},{0.05,0.1,0.2,0.23,0.33,0.4,0.45})-LOOKUP(J103,{0,1950001,3300001,6950001,9000001,18000001,40000001},{0,97500,427500,636000,1536000,2796000,4796000}))*1.021,-2))</f>
        <v/>
      </c>
      <c r="N103" s="21">
        <f>IF(K103&lt;=0,0,ROUNDDOWN((K103*LOOKUP(K103,{0,1950001,3300001,6950001,9000001,18000001,40000001},{0.05,0.1,0.2,0.23,0.33,0.4,0.45})-LOOKUP(K103,{0,1950001,3300001,6950001,9000001,18000001,40000001},{0,97500,427500,636000,1536000,2796000,4796000}))*1.021,-2))</f>
        <v/>
      </c>
      <c r="O103" s="21">
        <f>IF(L103&lt;=0,0,ROUNDDOWN((L103*LOOKUP(L103,{0,1950001,3300001,6950001,9000001,18000001,40000001},{0.05,0.1,0.2,0.23,0.33,0.4,0.45})-LOOKUP(L103,{0,1950001,3300001,6950001,9000001,18000001,40000001},{0,97500,427500,636000,1536000,2796000,4796000}))*1.021,-2))</f>
        <v/>
      </c>
      <c r="P103" s="21">
        <f>MAX(0,ROUNDDOWN(F103-E103-430000,-3))</f>
        <v/>
      </c>
      <c r="Q103" s="21">
        <f>MAX(0,ROUNDDOWN(F103-E103-430000-H103,-3))</f>
        <v/>
      </c>
      <c r="R103" s="21">
        <f>IF(F103&lt;=450000,0,MAX(0,P103*0.06-MIN(50000,P103)*0.03))</f>
        <v/>
      </c>
      <c r="S103" s="21">
        <f>IF(F103&lt;=450000,0,MAX(0,P103*0.04-MIN(50000,P103)*0.02))</f>
        <v/>
      </c>
      <c r="T103" s="21">
        <f>IF(F103&lt;=450000,0,MAX(0,Q103*0.06-MIN(50000,Q103)*0.03))</f>
        <v/>
      </c>
      <c r="U103" s="21">
        <f>IF(F103&lt;=450000,0,MAX(0,Q103*0.04-MIN(50000,Q103)*0.02))</f>
        <v/>
      </c>
      <c r="V103" s="21">
        <f>50000+MAX(0,G103-480000)</f>
        <v/>
      </c>
      <c r="W103" s="21">
        <f>P103-V103</f>
        <v/>
      </c>
      <c r="X103" s="21">
        <f>Q103-V103</f>
        <v/>
      </c>
      <c r="Y103" s="22">
        <f>IF(W103&lt;0,0.9,LOOKUP(W103,{0,1950001,3300001,6950001,9000001,18000001,40000001},{0.84895,0.7979,0.6958,0.66517,0.56307,0.4916,0.44055}))</f>
        <v/>
      </c>
      <c r="Z103" s="22">
        <f>IF(X103&lt;0,0.9,LOOKUP(X103,{0,1950001,3300001,6950001,9000001,18000001,40000001},{0.84895,0.7979,0.6958,0.66517,0.56307,0.4916,0.44055}))</f>
        <v/>
      </c>
      <c r="AA103" s="22">
        <f>IF(W103&lt;0,0,CHOOSE(MATCH(W103,{0,1950001,3300001,6950001,9000001},1),5.105/84.895,10.21/79.79,20.42/69.58,23.483/66.517,33.693/56.307))</f>
        <v/>
      </c>
      <c r="AB103" s="21">
        <f>IF(C103&lt;=2000,0,(MIN(C103,ROUNDDOWN(F103*0.3,0))-2000)*0.1)</f>
        <v/>
      </c>
      <c r="AC103" s="21">
        <f>IF(C103&lt;=2000,0,MIN((C103-2000)*Y103,(R103+S103)*0.2))</f>
        <v/>
      </c>
      <c r="AD103" s="21">
        <f>IF(C103&lt;=2000,0,MIN((C103-2000)*Z103,(T103+U103)*0.2))</f>
        <v/>
      </c>
      <c r="AE103" s="21">
        <f>AC103*AA103</f>
        <v/>
      </c>
      <c r="AF103" s="21">
        <f>ROUNDDOWN(R103,-2)+ROUNDDOWN(S103,-2)</f>
        <v/>
      </c>
      <c r="AG103" s="21">
        <f>ROUNDDOWN(MAX(0,R103-(AB103+AC103+AE103)*0.6),-2)+ROUNDDOWN(MAX(0,S103-(AB103+AC103+AE103)*0.4),-2)</f>
        <v/>
      </c>
      <c r="AH103" s="21">
        <f>ROUNDDOWN(MAX(0,T103-(AB103+AD103)*0.6),-2)+ROUNDDOWN(MAX(0,U103-(AB103+AD103)*0.4),-2)</f>
        <v/>
      </c>
      <c r="AI103" s="21">
        <f>ROUNDDOWN(T103,-2)+ROUNDDOWN(U103,-2)</f>
        <v/>
      </c>
      <c r="AJ103" s="21">
        <f>M103+AF103</f>
        <v/>
      </c>
      <c r="AK103" s="21">
        <f>M103+AG103</f>
        <v/>
      </c>
      <c r="AL103" s="21">
        <f>N103+AH103</f>
        <v/>
      </c>
      <c r="AM103" s="21">
        <f>O103+AI103</f>
        <v/>
      </c>
      <c r="AN103" s="21">
        <f>N103+AI103</f>
        <v/>
      </c>
      <c r="AO103" s="21">
        <f>ROUNDDOWN((R103+S103)*0.2/Y103+2000,0)</f>
        <v/>
      </c>
      <c r="AP103" s="21">
        <f>ROUNDDOWN((T103+U103)*0.2/Z103+2000,0)</f>
        <v/>
      </c>
      <c r="AQ103" s="21">
        <f>AL103-AK103</f>
        <v/>
      </c>
      <c r="AR103" s="21">
        <f>AM103-AK103</f>
        <v/>
      </c>
      <c r="AS103" s="21">
        <f>AM103-AL103</f>
        <v/>
      </c>
      <c r="AT103" s="21">
        <f>AK103+C103-AJ103</f>
        <v/>
      </c>
      <c r="AU103" s="21">
        <f>AL103+C103-AM103</f>
        <v/>
      </c>
      <c r="AV103" s="21">
        <f>AN103+C103-AM103</f>
        <v/>
      </c>
    </row>
    <row r="104">
      <c r="A104" t="inlineStr">
        <is>
          <t>医療費の境目</t>
        </is>
      </c>
      <c r="B104" s="21">
        <f>'3_医療費の境目'!$B$3</f>
        <v/>
      </c>
      <c r="C104" s="21">
        <f>IF('3_医療費の境目'!$B$4="",AO104,'3_医療費の境目'!$B$4)</f>
        <v/>
      </c>
      <c r="D104" s="21">
        <f>'3_医療費の境目'!D104</f>
        <v/>
      </c>
      <c r="E104" s="21">
        <f>ROUND(MIN(B104/12,650000)*12*0.0915+MIN(B104/12,1390000)*12*(0.0504+0)+B104*0.005,0)</f>
        <v/>
      </c>
      <c r="F104" s="21">
        <f>IF(B104&lt;741000,0,IF(B104&lt;2191000,B104-740000,IF(B104&lt;2193000,1451000,IF(B104&lt;2196000,1453000,IF(B104&lt;2200000,1456000,IF(B104&lt;3600000,ROUND(ROUNDDOWN(B104/4,-3)*2.8,0)-80000,IF(B104&lt;6600000,ROUND(ROUNDDOWN(B104/4,-3)*3.2,0)-440000,IF(B104&lt;8500000,ROUNDDOWN(B104*0.9,0)-1100000,B104-1950000))))))))</f>
        <v/>
      </c>
      <c r="G104" s="21">
        <f>IF(F104&gt;23500000,NA(),IF(F104&lt;=4890000,1040000,IF(F104&lt;=6550000,670000,620000)))</f>
        <v/>
      </c>
      <c r="H104" s="21">
        <f>IF(D104&lt;=0,0,MAX(0,MIN(2000000,D104-MIN(100000,ROUNDDOWN(F104*0.05,0)))))</f>
        <v/>
      </c>
      <c r="I104" s="21">
        <f>IF(C104&lt;=2000,0,MIN(C104,ROUNDDOWN(F104*0.4,0))-2000)</f>
        <v/>
      </c>
      <c r="J104" s="21">
        <f>MAX(0,ROUNDDOWN(F104-E104-G104,-3))</f>
        <v/>
      </c>
      <c r="K104" s="21">
        <f>MAX(0,ROUNDDOWN(F104-E104-G104-H104-I104,-3))</f>
        <v/>
      </c>
      <c r="L104" s="21">
        <f>MAX(0,ROUNDDOWN(F104-E104-G104-H104,-3))</f>
        <v/>
      </c>
      <c r="M104" s="21">
        <f>IF(J104&lt;=0,0,ROUNDDOWN((J104*LOOKUP(J104,{0,1950001,3300001,6950001,9000001,18000001,40000001},{0.05,0.1,0.2,0.23,0.33,0.4,0.45})-LOOKUP(J104,{0,1950001,3300001,6950001,9000001,18000001,40000001},{0,97500,427500,636000,1536000,2796000,4796000}))*1.021,-2))</f>
        <v/>
      </c>
      <c r="N104" s="21">
        <f>IF(K104&lt;=0,0,ROUNDDOWN((K104*LOOKUP(K104,{0,1950001,3300001,6950001,9000001,18000001,40000001},{0.05,0.1,0.2,0.23,0.33,0.4,0.45})-LOOKUP(K104,{0,1950001,3300001,6950001,9000001,18000001,40000001},{0,97500,427500,636000,1536000,2796000,4796000}))*1.021,-2))</f>
        <v/>
      </c>
      <c r="O104" s="21">
        <f>IF(L104&lt;=0,0,ROUNDDOWN((L104*LOOKUP(L104,{0,1950001,3300001,6950001,9000001,18000001,40000001},{0.05,0.1,0.2,0.23,0.33,0.4,0.45})-LOOKUP(L104,{0,1950001,3300001,6950001,9000001,18000001,40000001},{0,97500,427500,636000,1536000,2796000,4796000}))*1.021,-2))</f>
        <v/>
      </c>
      <c r="P104" s="21">
        <f>MAX(0,ROUNDDOWN(F104-E104-430000,-3))</f>
        <v/>
      </c>
      <c r="Q104" s="21">
        <f>MAX(0,ROUNDDOWN(F104-E104-430000-H104,-3))</f>
        <v/>
      </c>
      <c r="R104" s="21">
        <f>IF(F104&lt;=450000,0,MAX(0,P104*0.06-MIN(50000,P104)*0.03))</f>
        <v/>
      </c>
      <c r="S104" s="21">
        <f>IF(F104&lt;=450000,0,MAX(0,P104*0.04-MIN(50000,P104)*0.02))</f>
        <v/>
      </c>
      <c r="T104" s="21">
        <f>IF(F104&lt;=450000,0,MAX(0,Q104*0.06-MIN(50000,Q104)*0.03))</f>
        <v/>
      </c>
      <c r="U104" s="21">
        <f>IF(F104&lt;=450000,0,MAX(0,Q104*0.04-MIN(50000,Q104)*0.02))</f>
        <v/>
      </c>
      <c r="V104" s="21">
        <f>50000+MAX(0,G104-480000)</f>
        <v/>
      </c>
      <c r="W104" s="21">
        <f>P104-V104</f>
        <v/>
      </c>
      <c r="X104" s="21">
        <f>Q104-V104</f>
        <v/>
      </c>
      <c r="Y104" s="22">
        <f>IF(W104&lt;0,0.9,LOOKUP(W104,{0,1950001,3300001,6950001,9000001,18000001,40000001},{0.84895,0.7979,0.6958,0.66517,0.56307,0.4916,0.44055}))</f>
        <v/>
      </c>
      <c r="Z104" s="22">
        <f>IF(X104&lt;0,0.9,LOOKUP(X104,{0,1950001,3300001,6950001,9000001,18000001,40000001},{0.84895,0.7979,0.6958,0.66517,0.56307,0.4916,0.44055}))</f>
        <v/>
      </c>
      <c r="AA104" s="22">
        <f>IF(W104&lt;0,0,CHOOSE(MATCH(W104,{0,1950001,3300001,6950001,9000001},1),5.105/84.895,10.21/79.79,20.42/69.58,23.483/66.517,33.693/56.307))</f>
        <v/>
      </c>
      <c r="AB104" s="21">
        <f>IF(C104&lt;=2000,0,(MIN(C104,ROUNDDOWN(F104*0.3,0))-2000)*0.1)</f>
        <v/>
      </c>
      <c r="AC104" s="21">
        <f>IF(C104&lt;=2000,0,MIN((C104-2000)*Y104,(R104+S104)*0.2))</f>
        <v/>
      </c>
      <c r="AD104" s="21">
        <f>IF(C104&lt;=2000,0,MIN((C104-2000)*Z104,(T104+U104)*0.2))</f>
        <v/>
      </c>
      <c r="AE104" s="21">
        <f>AC104*AA104</f>
        <v/>
      </c>
      <c r="AF104" s="21">
        <f>ROUNDDOWN(R104,-2)+ROUNDDOWN(S104,-2)</f>
        <v/>
      </c>
      <c r="AG104" s="21">
        <f>ROUNDDOWN(MAX(0,R104-(AB104+AC104+AE104)*0.6),-2)+ROUNDDOWN(MAX(0,S104-(AB104+AC104+AE104)*0.4),-2)</f>
        <v/>
      </c>
      <c r="AH104" s="21">
        <f>ROUNDDOWN(MAX(0,T104-(AB104+AD104)*0.6),-2)+ROUNDDOWN(MAX(0,U104-(AB104+AD104)*0.4),-2)</f>
        <v/>
      </c>
      <c r="AI104" s="21">
        <f>ROUNDDOWN(T104,-2)+ROUNDDOWN(U104,-2)</f>
        <v/>
      </c>
      <c r="AJ104" s="21">
        <f>M104+AF104</f>
        <v/>
      </c>
      <c r="AK104" s="21">
        <f>M104+AG104</f>
        <v/>
      </c>
      <c r="AL104" s="21">
        <f>N104+AH104</f>
        <v/>
      </c>
      <c r="AM104" s="21">
        <f>O104+AI104</f>
        <v/>
      </c>
      <c r="AN104" s="21">
        <f>N104+AI104</f>
        <v/>
      </c>
      <c r="AO104" s="21">
        <f>ROUNDDOWN((R104+S104)*0.2/Y104+2000,0)</f>
        <v/>
      </c>
      <c r="AP104" s="21">
        <f>ROUNDDOWN((T104+U104)*0.2/Z104+2000,0)</f>
        <v/>
      </c>
      <c r="AQ104" s="21">
        <f>AL104-AK104</f>
        <v/>
      </c>
      <c r="AR104" s="21">
        <f>AM104-AK104</f>
        <v/>
      </c>
      <c r="AS104" s="21">
        <f>AM104-AL104</f>
        <v/>
      </c>
      <c r="AT104" s="21">
        <f>AK104+C104-AJ104</f>
        <v/>
      </c>
      <c r="AU104" s="21">
        <f>AL104+C104-AM104</f>
        <v/>
      </c>
      <c r="AV104" s="21">
        <f>AN104+C104-AM104</f>
        <v/>
      </c>
    </row>
    <row r="105">
      <c r="A105" t="inlineStr">
        <is>
          <t>医療費の境目</t>
        </is>
      </c>
      <c r="B105" s="21">
        <f>'3_医療費の境目'!$B$3</f>
        <v/>
      </c>
      <c r="C105" s="21">
        <f>IF('3_医療費の境目'!$B$4="",AO105,'3_医療費の境目'!$B$4)</f>
        <v/>
      </c>
      <c r="D105" s="21">
        <f>'3_医療費の境目'!D105</f>
        <v/>
      </c>
      <c r="E105" s="21">
        <f>ROUND(MIN(B105/12,650000)*12*0.0915+MIN(B105/12,1390000)*12*(0.0504+0)+B105*0.005,0)</f>
        <v/>
      </c>
      <c r="F105" s="21">
        <f>IF(B105&lt;741000,0,IF(B105&lt;2191000,B105-740000,IF(B105&lt;2193000,1451000,IF(B105&lt;2196000,1453000,IF(B105&lt;2200000,1456000,IF(B105&lt;3600000,ROUND(ROUNDDOWN(B105/4,-3)*2.8,0)-80000,IF(B105&lt;6600000,ROUND(ROUNDDOWN(B105/4,-3)*3.2,0)-440000,IF(B105&lt;8500000,ROUNDDOWN(B105*0.9,0)-1100000,B105-1950000))))))))</f>
        <v/>
      </c>
      <c r="G105" s="21">
        <f>IF(F105&gt;23500000,NA(),IF(F105&lt;=4890000,1040000,IF(F105&lt;=6550000,670000,620000)))</f>
        <v/>
      </c>
      <c r="H105" s="21">
        <f>IF(D105&lt;=0,0,MAX(0,MIN(2000000,D105-MIN(100000,ROUNDDOWN(F105*0.05,0)))))</f>
        <v/>
      </c>
      <c r="I105" s="21">
        <f>IF(C105&lt;=2000,0,MIN(C105,ROUNDDOWN(F105*0.4,0))-2000)</f>
        <v/>
      </c>
      <c r="J105" s="21">
        <f>MAX(0,ROUNDDOWN(F105-E105-G105,-3))</f>
        <v/>
      </c>
      <c r="K105" s="21">
        <f>MAX(0,ROUNDDOWN(F105-E105-G105-H105-I105,-3))</f>
        <v/>
      </c>
      <c r="L105" s="21">
        <f>MAX(0,ROUNDDOWN(F105-E105-G105-H105,-3))</f>
        <v/>
      </c>
      <c r="M105" s="21">
        <f>IF(J105&lt;=0,0,ROUNDDOWN((J105*LOOKUP(J105,{0,1950001,3300001,6950001,9000001,18000001,40000001},{0.05,0.1,0.2,0.23,0.33,0.4,0.45})-LOOKUP(J105,{0,1950001,3300001,6950001,9000001,18000001,40000001},{0,97500,427500,636000,1536000,2796000,4796000}))*1.021,-2))</f>
        <v/>
      </c>
      <c r="N105" s="21">
        <f>IF(K105&lt;=0,0,ROUNDDOWN((K105*LOOKUP(K105,{0,1950001,3300001,6950001,9000001,18000001,40000001},{0.05,0.1,0.2,0.23,0.33,0.4,0.45})-LOOKUP(K105,{0,1950001,3300001,6950001,9000001,18000001,40000001},{0,97500,427500,636000,1536000,2796000,4796000}))*1.021,-2))</f>
        <v/>
      </c>
      <c r="O105" s="21">
        <f>IF(L105&lt;=0,0,ROUNDDOWN((L105*LOOKUP(L105,{0,1950001,3300001,6950001,9000001,18000001,40000001},{0.05,0.1,0.2,0.23,0.33,0.4,0.45})-LOOKUP(L105,{0,1950001,3300001,6950001,9000001,18000001,40000001},{0,97500,427500,636000,1536000,2796000,4796000}))*1.021,-2))</f>
        <v/>
      </c>
      <c r="P105" s="21">
        <f>MAX(0,ROUNDDOWN(F105-E105-430000,-3))</f>
        <v/>
      </c>
      <c r="Q105" s="21">
        <f>MAX(0,ROUNDDOWN(F105-E105-430000-H105,-3))</f>
        <v/>
      </c>
      <c r="R105" s="21">
        <f>IF(F105&lt;=450000,0,MAX(0,P105*0.06-MIN(50000,P105)*0.03))</f>
        <v/>
      </c>
      <c r="S105" s="21">
        <f>IF(F105&lt;=450000,0,MAX(0,P105*0.04-MIN(50000,P105)*0.02))</f>
        <v/>
      </c>
      <c r="T105" s="21">
        <f>IF(F105&lt;=450000,0,MAX(0,Q105*0.06-MIN(50000,Q105)*0.03))</f>
        <v/>
      </c>
      <c r="U105" s="21">
        <f>IF(F105&lt;=450000,0,MAX(0,Q105*0.04-MIN(50000,Q105)*0.02))</f>
        <v/>
      </c>
      <c r="V105" s="21">
        <f>50000+MAX(0,G105-480000)</f>
        <v/>
      </c>
      <c r="W105" s="21">
        <f>P105-V105</f>
        <v/>
      </c>
      <c r="X105" s="21">
        <f>Q105-V105</f>
        <v/>
      </c>
      <c r="Y105" s="22">
        <f>IF(W105&lt;0,0.9,LOOKUP(W105,{0,1950001,3300001,6950001,9000001,18000001,40000001},{0.84895,0.7979,0.6958,0.66517,0.56307,0.4916,0.44055}))</f>
        <v/>
      </c>
      <c r="Z105" s="22">
        <f>IF(X105&lt;0,0.9,LOOKUP(X105,{0,1950001,3300001,6950001,9000001,18000001,40000001},{0.84895,0.7979,0.6958,0.66517,0.56307,0.4916,0.44055}))</f>
        <v/>
      </c>
      <c r="AA105" s="22">
        <f>IF(W105&lt;0,0,CHOOSE(MATCH(W105,{0,1950001,3300001,6950001,9000001},1),5.105/84.895,10.21/79.79,20.42/69.58,23.483/66.517,33.693/56.307))</f>
        <v/>
      </c>
      <c r="AB105" s="21">
        <f>IF(C105&lt;=2000,0,(MIN(C105,ROUNDDOWN(F105*0.3,0))-2000)*0.1)</f>
        <v/>
      </c>
      <c r="AC105" s="21">
        <f>IF(C105&lt;=2000,0,MIN((C105-2000)*Y105,(R105+S105)*0.2))</f>
        <v/>
      </c>
      <c r="AD105" s="21">
        <f>IF(C105&lt;=2000,0,MIN((C105-2000)*Z105,(T105+U105)*0.2))</f>
        <v/>
      </c>
      <c r="AE105" s="21">
        <f>AC105*AA105</f>
        <v/>
      </c>
      <c r="AF105" s="21">
        <f>ROUNDDOWN(R105,-2)+ROUNDDOWN(S105,-2)</f>
        <v/>
      </c>
      <c r="AG105" s="21">
        <f>ROUNDDOWN(MAX(0,R105-(AB105+AC105+AE105)*0.6),-2)+ROUNDDOWN(MAX(0,S105-(AB105+AC105+AE105)*0.4),-2)</f>
        <v/>
      </c>
      <c r="AH105" s="21">
        <f>ROUNDDOWN(MAX(0,T105-(AB105+AD105)*0.6),-2)+ROUNDDOWN(MAX(0,U105-(AB105+AD105)*0.4),-2)</f>
        <v/>
      </c>
      <c r="AI105" s="21">
        <f>ROUNDDOWN(T105,-2)+ROUNDDOWN(U105,-2)</f>
        <v/>
      </c>
      <c r="AJ105" s="21">
        <f>M105+AF105</f>
        <v/>
      </c>
      <c r="AK105" s="21">
        <f>M105+AG105</f>
        <v/>
      </c>
      <c r="AL105" s="21">
        <f>N105+AH105</f>
        <v/>
      </c>
      <c r="AM105" s="21">
        <f>O105+AI105</f>
        <v/>
      </c>
      <c r="AN105" s="21">
        <f>N105+AI105</f>
        <v/>
      </c>
      <c r="AO105" s="21">
        <f>ROUNDDOWN((R105+S105)*0.2/Y105+2000,0)</f>
        <v/>
      </c>
      <c r="AP105" s="21">
        <f>ROUNDDOWN((T105+U105)*0.2/Z105+2000,0)</f>
        <v/>
      </c>
      <c r="AQ105" s="21">
        <f>AL105-AK105</f>
        <v/>
      </c>
      <c r="AR105" s="21">
        <f>AM105-AK105</f>
        <v/>
      </c>
      <c r="AS105" s="21">
        <f>AM105-AL105</f>
        <v/>
      </c>
      <c r="AT105" s="21">
        <f>AK105+C105-AJ105</f>
        <v/>
      </c>
      <c r="AU105" s="21">
        <f>AL105+C105-AM105</f>
        <v/>
      </c>
      <c r="AV105" s="21">
        <f>AN105+C105-AM105</f>
        <v/>
      </c>
    </row>
    <row r="106">
      <c r="A106" t="inlineStr">
        <is>
          <t>医療費の境目</t>
        </is>
      </c>
      <c r="B106" s="21">
        <f>'3_医療費の境目'!$B$3</f>
        <v/>
      </c>
      <c r="C106" s="21">
        <f>IF('3_医療費の境目'!$B$4="",AO106,'3_医療費の境目'!$B$4)</f>
        <v/>
      </c>
      <c r="D106" s="21">
        <f>'3_医療費の境目'!D106</f>
        <v/>
      </c>
      <c r="E106" s="21">
        <f>ROUND(MIN(B106/12,650000)*12*0.0915+MIN(B106/12,1390000)*12*(0.0504+0)+B106*0.005,0)</f>
        <v/>
      </c>
      <c r="F106" s="21">
        <f>IF(B106&lt;741000,0,IF(B106&lt;2191000,B106-740000,IF(B106&lt;2193000,1451000,IF(B106&lt;2196000,1453000,IF(B106&lt;2200000,1456000,IF(B106&lt;3600000,ROUND(ROUNDDOWN(B106/4,-3)*2.8,0)-80000,IF(B106&lt;6600000,ROUND(ROUNDDOWN(B106/4,-3)*3.2,0)-440000,IF(B106&lt;8500000,ROUNDDOWN(B106*0.9,0)-1100000,B106-1950000))))))))</f>
        <v/>
      </c>
      <c r="G106" s="21">
        <f>IF(F106&gt;23500000,NA(),IF(F106&lt;=4890000,1040000,IF(F106&lt;=6550000,670000,620000)))</f>
        <v/>
      </c>
      <c r="H106" s="21">
        <f>IF(D106&lt;=0,0,MAX(0,MIN(2000000,D106-MIN(100000,ROUNDDOWN(F106*0.05,0)))))</f>
        <v/>
      </c>
      <c r="I106" s="21">
        <f>IF(C106&lt;=2000,0,MIN(C106,ROUNDDOWN(F106*0.4,0))-2000)</f>
        <v/>
      </c>
      <c r="J106" s="21">
        <f>MAX(0,ROUNDDOWN(F106-E106-G106,-3))</f>
        <v/>
      </c>
      <c r="K106" s="21">
        <f>MAX(0,ROUNDDOWN(F106-E106-G106-H106-I106,-3))</f>
        <v/>
      </c>
      <c r="L106" s="21">
        <f>MAX(0,ROUNDDOWN(F106-E106-G106-H106,-3))</f>
        <v/>
      </c>
      <c r="M106" s="21">
        <f>IF(J106&lt;=0,0,ROUNDDOWN((J106*LOOKUP(J106,{0,1950001,3300001,6950001,9000001,18000001,40000001},{0.05,0.1,0.2,0.23,0.33,0.4,0.45})-LOOKUP(J106,{0,1950001,3300001,6950001,9000001,18000001,40000001},{0,97500,427500,636000,1536000,2796000,4796000}))*1.021,-2))</f>
        <v/>
      </c>
      <c r="N106" s="21">
        <f>IF(K106&lt;=0,0,ROUNDDOWN((K106*LOOKUP(K106,{0,1950001,3300001,6950001,9000001,18000001,40000001},{0.05,0.1,0.2,0.23,0.33,0.4,0.45})-LOOKUP(K106,{0,1950001,3300001,6950001,9000001,18000001,40000001},{0,97500,427500,636000,1536000,2796000,4796000}))*1.021,-2))</f>
        <v/>
      </c>
      <c r="O106" s="21">
        <f>IF(L106&lt;=0,0,ROUNDDOWN((L106*LOOKUP(L106,{0,1950001,3300001,6950001,9000001,18000001,40000001},{0.05,0.1,0.2,0.23,0.33,0.4,0.45})-LOOKUP(L106,{0,1950001,3300001,6950001,9000001,18000001,40000001},{0,97500,427500,636000,1536000,2796000,4796000}))*1.021,-2))</f>
        <v/>
      </c>
      <c r="P106" s="21">
        <f>MAX(0,ROUNDDOWN(F106-E106-430000,-3))</f>
        <v/>
      </c>
      <c r="Q106" s="21">
        <f>MAX(0,ROUNDDOWN(F106-E106-430000-H106,-3))</f>
        <v/>
      </c>
      <c r="R106" s="21">
        <f>IF(F106&lt;=450000,0,MAX(0,P106*0.06-MIN(50000,P106)*0.03))</f>
        <v/>
      </c>
      <c r="S106" s="21">
        <f>IF(F106&lt;=450000,0,MAX(0,P106*0.04-MIN(50000,P106)*0.02))</f>
        <v/>
      </c>
      <c r="T106" s="21">
        <f>IF(F106&lt;=450000,0,MAX(0,Q106*0.06-MIN(50000,Q106)*0.03))</f>
        <v/>
      </c>
      <c r="U106" s="21">
        <f>IF(F106&lt;=450000,0,MAX(0,Q106*0.04-MIN(50000,Q106)*0.02))</f>
        <v/>
      </c>
      <c r="V106" s="21">
        <f>50000+MAX(0,G106-480000)</f>
        <v/>
      </c>
      <c r="W106" s="21">
        <f>P106-V106</f>
        <v/>
      </c>
      <c r="X106" s="21">
        <f>Q106-V106</f>
        <v/>
      </c>
      <c r="Y106" s="22">
        <f>IF(W106&lt;0,0.9,LOOKUP(W106,{0,1950001,3300001,6950001,9000001,18000001,40000001},{0.84895,0.7979,0.6958,0.66517,0.56307,0.4916,0.44055}))</f>
        <v/>
      </c>
      <c r="Z106" s="22">
        <f>IF(X106&lt;0,0.9,LOOKUP(X106,{0,1950001,3300001,6950001,9000001,18000001,40000001},{0.84895,0.7979,0.6958,0.66517,0.56307,0.4916,0.44055}))</f>
        <v/>
      </c>
      <c r="AA106" s="22">
        <f>IF(W106&lt;0,0,CHOOSE(MATCH(W106,{0,1950001,3300001,6950001,9000001},1),5.105/84.895,10.21/79.79,20.42/69.58,23.483/66.517,33.693/56.307))</f>
        <v/>
      </c>
      <c r="AB106" s="21">
        <f>IF(C106&lt;=2000,0,(MIN(C106,ROUNDDOWN(F106*0.3,0))-2000)*0.1)</f>
        <v/>
      </c>
      <c r="AC106" s="21">
        <f>IF(C106&lt;=2000,0,MIN((C106-2000)*Y106,(R106+S106)*0.2))</f>
        <v/>
      </c>
      <c r="AD106" s="21">
        <f>IF(C106&lt;=2000,0,MIN((C106-2000)*Z106,(T106+U106)*0.2))</f>
        <v/>
      </c>
      <c r="AE106" s="21">
        <f>AC106*AA106</f>
        <v/>
      </c>
      <c r="AF106" s="21">
        <f>ROUNDDOWN(R106,-2)+ROUNDDOWN(S106,-2)</f>
        <v/>
      </c>
      <c r="AG106" s="21">
        <f>ROUNDDOWN(MAX(0,R106-(AB106+AC106+AE106)*0.6),-2)+ROUNDDOWN(MAX(0,S106-(AB106+AC106+AE106)*0.4),-2)</f>
        <v/>
      </c>
      <c r="AH106" s="21">
        <f>ROUNDDOWN(MAX(0,T106-(AB106+AD106)*0.6),-2)+ROUNDDOWN(MAX(0,U106-(AB106+AD106)*0.4),-2)</f>
        <v/>
      </c>
      <c r="AI106" s="21">
        <f>ROUNDDOWN(T106,-2)+ROUNDDOWN(U106,-2)</f>
        <v/>
      </c>
      <c r="AJ106" s="21">
        <f>M106+AF106</f>
        <v/>
      </c>
      <c r="AK106" s="21">
        <f>M106+AG106</f>
        <v/>
      </c>
      <c r="AL106" s="21">
        <f>N106+AH106</f>
        <v/>
      </c>
      <c r="AM106" s="21">
        <f>O106+AI106</f>
        <v/>
      </c>
      <c r="AN106" s="21">
        <f>N106+AI106</f>
        <v/>
      </c>
      <c r="AO106" s="21">
        <f>ROUNDDOWN((R106+S106)*0.2/Y106+2000,0)</f>
        <v/>
      </c>
      <c r="AP106" s="21">
        <f>ROUNDDOWN((T106+U106)*0.2/Z106+2000,0)</f>
        <v/>
      </c>
      <c r="AQ106" s="21">
        <f>AL106-AK106</f>
        <v/>
      </c>
      <c r="AR106" s="21">
        <f>AM106-AK106</f>
        <v/>
      </c>
      <c r="AS106" s="21">
        <f>AM106-AL106</f>
        <v/>
      </c>
      <c r="AT106" s="21">
        <f>AK106+C106-AJ106</f>
        <v/>
      </c>
      <c r="AU106" s="21">
        <f>AL106+C106-AM106</f>
        <v/>
      </c>
      <c r="AV106" s="21">
        <f>AN106+C106-AM106</f>
        <v/>
      </c>
    </row>
    <row r="107">
      <c r="A107" t="inlineStr">
        <is>
          <t>医療費の境目</t>
        </is>
      </c>
      <c r="B107" s="21">
        <f>'3_医療費の境目'!$B$3</f>
        <v/>
      </c>
      <c r="C107" s="21">
        <f>IF('3_医療費の境目'!$B$4="",AO107,'3_医療費の境目'!$B$4)</f>
        <v/>
      </c>
      <c r="D107" s="21">
        <f>'3_医療費の境目'!D107</f>
        <v/>
      </c>
      <c r="E107" s="21">
        <f>ROUND(MIN(B107/12,650000)*12*0.0915+MIN(B107/12,1390000)*12*(0.0504+0)+B107*0.005,0)</f>
        <v/>
      </c>
      <c r="F107" s="21">
        <f>IF(B107&lt;741000,0,IF(B107&lt;2191000,B107-740000,IF(B107&lt;2193000,1451000,IF(B107&lt;2196000,1453000,IF(B107&lt;2200000,1456000,IF(B107&lt;3600000,ROUND(ROUNDDOWN(B107/4,-3)*2.8,0)-80000,IF(B107&lt;6600000,ROUND(ROUNDDOWN(B107/4,-3)*3.2,0)-440000,IF(B107&lt;8500000,ROUNDDOWN(B107*0.9,0)-1100000,B107-1950000))))))))</f>
        <v/>
      </c>
      <c r="G107" s="21">
        <f>IF(F107&gt;23500000,NA(),IF(F107&lt;=4890000,1040000,IF(F107&lt;=6550000,670000,620000)))</f>
        <v/>
      </c>
      <c r="H107" s="21">
        <f>IF(D107&lt;=0,0,MAX(0,MIN(2000000,D107-MIN(100000,ROUNDDOWN(F107*0.05,0)))))</f>
        <v/>
      </c>
      <c r="I107" s="21">
        <f>IF(C107&lt;=2000,0,MIN(C107,ROUNDDOWN(F107*0.4,0))-2000)</f>
        <v/>
      </c>
      <c r="J107" s="21">
        <f>MAX(0,ROUNDDOWN(F107-E107-G107,-3))</f>
        <v/>
      </c>
      <c r="K107" s="21">
        <f>MAX(0,ROUNDDOWN(F107-E107-G107-H107-I107,-3))</f>
        <v/>
      </c>
      <c r="L107" s="21">
        <f>MAX(0,ROUNDDOWN(F107-E107-G107-H107,-3))</f>
        <v/>
      </c>
      <c r="M107" s="21">
        <f>IF(J107&lt;=0,0,ROUNDDOWN((J107*LOOKUP(J107,{0,1950001,3300001,6950001,9000001,18000001,40000001},{0.05,0.1,0.2,0.23,0.33,0.4,0.45})-LOOKUP(J107,{0,1950001,3300001,6950001,9000001,18000001,40000001},{0,97500,427500,636000,1536000,2796000,4796000}))*1.021,-2))</f>
        <v/>
      </c>
      <c r="N107" s="21">
        <f>IF(K107&lt;=0,0,ROUNDDOWN((K107*LOOKUP(K107,{0,1950001,3300001,6950001,9000001,18000001,40000001},{0.05,0.1,0.2,0.23,0.33,0.4,0.45})-LOOKUP(K107,{0,1950001,3300001,6950001,9000001,18000001,40000001},{0,97500,427500,636000,1536000,2796000,4796000}))*1.021,-2))</f>
        <v/>
      </c>
      <c r="O107" s="21">
        <f>IF(L107&lt;=0,0,ROUNDDOWN((L107*LOOKUP(L107,{0,1950001,3300001,6950001,9000001,18000001,40000001},{0.05,0.1,0.2,0.23,0.33,0.4,0.45})-LOOKUP(L107,{0,1950001,3300001,6950001,9000001,18000001,40000001},{0,97500,427500,636000,1536000,2796000,4796000}))*1.021,-2))</f>
        <v/>
      </c>
      <c r="P107" s="21">
        <f>MAX(0,ROUNDDOWN(F107-E107-430000,-3))</f>
        <v/>
      </c>
      <c r="Q107" s="21">
        <f>MAX(0,ROUNDDOWN(F107-E107-430000-H107,-3))</f>
        <v/>
      </c>
      <c r="R107" s="21">
        <f>IF(F107&lt;=450000,0,MAX(0,P107*0.06-MIN(50000,P107)*0.03))</f>
        <v/>
      </c>
      <c r="S107" s="21">
        <f>IF(F107&lt;=450000,0,MAX(0,P107*0.04-MIN(50000,P107)*0.02))</f>
        <v/>
      </c>
      <c r="T107" s="21">
        <f>IF(F107&lt;=450000,0,MAX(0,Q107*0.06-MIN(50000,Q107)*0.03))</f>
        <v/>
      </c>
      <c r="U107" s="21">
        <f>IF(F107&lt;=450000,0,MAX(0,Q107*0.04-MIN(50000,Q107)*0.02))</f>
        <v/>
      </c>
      <c r="V107" s="21">
        <f>50000+MAX(0,G107-480000)</f>
        <v/>
      </c>
      <c r="W107" s="21">
        <f>P107-V107</f>
        <v/>
      </c>
      <c r="X107" s="21">
        <f>Q107-V107</f>
        <v/>
      </c>
      <c r="Y107" s="22">
        <f>IF(W107&lt;0,0.9,LOOKUP(W107,{0,1950001,3300001,6950001,9000001,18000001,40000001},{0.84895,0.7979,0.6958,0.66517,0.56307,0.4916,0.44055}))</f>
        <v/>
      </c>
      <c r="Z107" s="22">
        <f>IF(X107&lt;0,0.9,LOOKUP(X107,{0,1950001,3300001,6950001,9000001,18000001,40000001},{0.84895,0.7979,0.6958,0.66517,0.56307,0.4916,0.44055}))</f>
        <v/>
      </c>
      <c r="AA107" s="22">
        <f>IF(W107&lt;0,0,CHOOSE(MATCH(W107,{0,1950001,3300001,6950001,9000001},1),5.105/84.895,10.21/79.79,20.42/69.58,23.483/66.517,33.693/56.307))</f>
        <v/>
      </c>
      <c r="AB107" s="21">
        <f>IF(C107&lt;=2000,0,(MIN(C107,ROUNDDOWN(F107*0.3,0))-2000)*0.1)</f>
        <v/>
      </c>
      <c r="AC107" s="21">
        <f>IF(C107&lt;=2000,0,MIN((C107-2000)*Y107,(R107+S107)*0.2))</f>
        <v/>
      </c>
      <c r="AD107" s="21">
        <f>IF(C107&lt;=2000,0,MIN((C107-2000)*Z107,(T107+U107)*0.2))</f>
        <v/>
      </c>
      <c r="AE107" s="21">
        <f>AC107*AA107</f>
        <v/>
      </c>
      <c r="AF107" s="21">
        <f>ROUNDDOWN(R107,-2)+ROUNDDOWN(S107,-2)</f>
        <v/>
      </c>
      <c r="AG107" s="21">
        <f>ROUNDDOWN(MAX(0,R107-(AB107+AC107+AE107)*0.6),-2)+ROUNDDOWN(MAX(0,S107-(AB107+AC107+AE107)*0.4),-2)</f>
        <v/>
      </c>
      <c r="AH107" s="21">
        <f>ROUNDDOWN(MAX(0,T107-(AB107+AD107)*0.6),-2)+ROUNDDOWN(MAX(0,U107-(AB107+AD107)*0.4),-2)</f>
        <v/>
      </c>
      <c r="AI107" s="21">
        <f>ROUNDDOWN(T107,-2)+ROUNDDOWN(U107,-2)</f>
        <v/>
      </c>
      <c r="AJ107" s="21">
        <f>M107+AF107</f>
        <v/>
      </c>
      <c r="AK107" s="21">
        <f>M107+AG107</f>
        <v/>
      </c>
      <c r="AL107" s="21">
        <f>N107+AH107</f>
        <v/>
      </c>
      <c r="AM107" s="21">
        <f>O107+AI107</f>
        <v/>
      </c>
      <c r="AN107" s="21">
        <f>N107+AI107</f>
        <v/>
      </c>
      <c r="AO107" s="21">
        <f>ROUNDDOWN((R107+S107)*0.2/Y107+2000,0)</f>
        <v/>
      </c>
      <c r="AP107" s="21">
        <f>ROUNDDOWN((T107+U107)*0.2/Z107+2000,0)</f>
        <v/>
      </c>
      <c r="AQ107" s="21">
        <f>AL107-AK107</f>
        <v/>
      </c>
      <c r="AR107" s="21">
        <f>AM107-AK107</f>
        <v/>
      </c>
      <c r="AS107" s="21">
        <f>AM107-AL107</f>
        <v/>
      </c>
      <c r="AT107" s="21">
        <f>AK107+C107-AJ107</f>
        <v/>
      </c>
      <c r="AU107" s="21">
        <f>AL107+C107-AM107</f>
        <v/>
      </c>
      <c r="AV107" s="21">
        <f>AN107+C107-AM107</f>
        <v/>
      </c>
    </row>
    <row r="108">
      <c r="A108" t="inlineStr">
        <is>
          <t>医療費の境目</t>
        </is>
      </c>
      <c r="B108" s="21">
        <f>'3_医療費の境目'!$B$3</f>
        <v/>
      </c>
      <c r="C108" s="21">
        <f>IF('3_医療費の境目'!$B$4="",AO108,'3_医療費の境目'!$B$4)</f>
        <v/>
      </c>
      <c r="D108" s="21">
        <f>'3_医療費の境目'!D108</f>
        <v/>
      </c>
      <c r="E108" s="21">
        <f>ROUND(MIN(B108/12,650000)*12*0.0915+MIN(B108/12,1390000)*12*(0.0504+0)+B108*0.005,0)</f>
        <v/>
      </c>
      <c r="F108" s="21">
        <f>IF(B108&lt;741000,0,IF(B108&lt;2191000,B108-740000,IF(B108&lt;2193000,1451000,IF(B108&lt;2196000,1453000,IF(B108&lt;2200000,1456000,IF(B108&lt;3600000,ROUND(ROUNDDOWN(B108/4,-3)*2.8,0)-80000,IF(B108&lt;6600000,ROUND(ROUNDDOWN(B108/4,-3)*3.2,0)-440000,IF(B108&lt;8500000,ROUNDDOWN(B108*0.9,0)-1100000,B108-1950000))))))))</f>
        <v/>
      </c>
      <c r="G108" s="21">
        <f>IF(F108&gt;23500000,NA(),IF(F108&lt;=4890000,1040000,IF(F108&lt;=6550000,670000,620000)))</f>
        <v/>
      </c>
      <c r="H108" s="21">
        <f>IF(D108&lt;=0,0,MAX(0,MIN(2000000,D108-MIN(100000,ROUNDDOWN(F108*0.05,0)))))</f>
        <v/>
      </c>
      <c r="I108" s="21">
        <f>IF(C108&lt;=2000,0,MIN(C108,ROUNDDOWN(F108*0.4,0))-2000)</f>
        <v/>
      </c>
      <c r="J108" s="21">
        <f>MAX(0,ROUNDDOWN(F108-E108-G108,-3))</f>
        <v/>
      </c>
      <c r="K108" s="21">
        <f>MAX(0,ROUNDDOWN(F108-E108-G108-H108-I108,-3))</f>
        <v/>
      </c>
      <c r="L108" s="21">
        <f>MAX(0,ROUNDDOWN(F108-E108-G108-H108,-3))</f>
        <v/>
      </c>
      <c r="M108" s="21">
        <f>IF(J108&lt;=0,0,ROUNDDOWN((J108*LOOKUP(J108,{0,1950001,3300001,6950001,9000001,18000001,40000001},{0.05,0.1,0.2,0.23,0.33,0.4,0.45})-LOOKUP(J108,{0,1950001,3300001,6950001,9000001,18000001,40000001},{0,97500,427500,636000,1536000,2796000,4796000}))*1.021,-2))</f>
        <v/>
      </c>
      <c r="N108" s="21">
        <f>IF(K108&lt;=0,0,ROUNDDOWN((K108*LOOKUP(K108,{0,1950001,3300001,6950001,9000001,18000001,40000001},{0.05,0.1,0.2,0.23,0.33,0.4,0.45})-LOOKUP(K108,{0,1950001,3300001,6950001,9000001,18000001,40000001},{0,97500,427500,636000,1536000,2796000,4796000}))*1.021,-2))</f>
        <v/>
      </c>
      <c r="O108" s="21">
        <f>IF(L108&lt;=0,0,ROUNDDOWN((L108*LOOKUP(L108,{0,1950001,3300001,6950001,9000001,18000001,40000001},{0.05,0.1,0.2,0.23,0.33,0.4,0.45})-LOOKUP(L108,{0,1950001,3300001,6950001,9000001,18000001,40000001},{0,97500,427500,636000,1536000,2796000,4796000}))*1.021,-2))</f>
        <v/>
      </c>
      <c r="P108" s="21">
        <f>MAX(0,ROUNDDOWN(F108-E108-430000,-3))</f>
        <v/>
      </c>
      <c r="Q108" s="21">
        <f>MAX(0,ROUNDDOWN(F108-E108-430000-H108,-3))</f>
        <v/>
      </c>
      <c r="R108" s="21">
        <f>IF(F108&lt;=450000,0,MAX(0,P108*0.06-MIN(50000,P108)*0.03))</f>
        <v/>
      </c>
      <c r="S108" s="21">
        <f>IF(F108&lt;=450000,0,MAX(0,P108*0.04-MIN(50000,P108)*0.02))</f>
        <v/>
      </c>
      <c r="T108" s="21">
        <f>IF(F108&lt;=450000,0,MAX(0,Q108*0.06-MIN(50000,Q108)*0.03))</f>
        <v/>
      </c>
      <c r="U108" s="21">
        <f>IF(F108&lt;=450000,0,MAX(0,Q108*0.04-MIN(50000,Q108)*0.02))</f>
        <v/>
      </c>
      <c r="V108" s="21">
        <f>50000+MAX(0,G108-480000)</f>
        <v/>
      </c>
      <c r="W108" s="21">
        <f>P108-V108</f>
        <v/>
      </c>
      <c r="X108" s="21">
        <f>Q108-V108</f>
        <v/>
      </c>
      <c r="Y108" s="22">
        <f>IF(W108&lt;0,0.9,LOOKUP(W108,{0,1950001,3300001,6950001,9000001,18000001,40000001},{0.84895,0.7979,0.6958,0.66517,0.56307,0.4916,0.44055}))</f>
        <v/>
      </c>
      <c r="Z108" s="22">
        <f>IF(X108&lt;0,0.9,LOOKUP(X108,{0,1950001,3300001,6950001,9000001,18000001,40000001},{0.84895,0.7979,0.6958,0.66517,0.56307,0.4916,0.44055}))</f>
        <v/>
      </c>
      <c r="AA108" s="22">
        <f>IF(W108&lt;0,0,CHOOSE(MATCH(W108,{0,1950001,3300001,6950001,9000001},1),5.105/84.895,10.21/79.79,20.42/69.58,23.483/66.517,33.693/56.307))</f>
        <v/>
      </c>
      <c r="AB108" s="21">
        <f>IF(C108&lt;=2000,0,(MIN(C108,ROUNDDOWN(F108*0.3,0))-2000)*0.1)</f>
        <v/>
      </c>
      <c r="AC108" s="21">
        <f>IF(C108&lt;=2000,0,MIN((C108-2000)*Y108,(R108+S108)*0.2))</f>
        <v/>
      </c>
      <c r="AD108" s="21">
        <f>IF(C108&lt;=2000,0,MIN((C108-2000)*Z108,(T108+U108)*0.2))</f>
        <v/>
      </c>
      <c r="AE108" s="21">
        <f>AC108*AA108</f>
        <v/>
      </c>
      <c r="AF108" s="21">
        <f>ROUNDDOWN(R108,-2)+ROUNDDOWN(S108,-2)</f>
        <v/>
      </c>
      <c r="AG108" s="21">
        <f>ROUNDDOWN(MAX(0,R108-(AB108+AC108+AE108)*0.6),-2)+ROUNDDOWN(MAX(0,S108-(AB108+AC108+AE108)*0.4),-2)</f>
        <v/>
      </c>
      <c r="AH108" s="21">
        <f>ROUNDDOWN(MAX(0,T108-(AB108+AD108)*0.6),-2)+ROUNDDOWN(MAX(0,U108-(AB108+AD108)*0.4),-2)</f>
        <v/>
      </c>
      <c r="AI108" s="21">
        <f>ROUNDDOWN(T108,-2)+ROUNDDOWN(U108,-2)</f>
        <v/>
      </c>
      <c r="AJ108" s="21">
        <f>M108+AF108</f>
        <v/>
      </c>
      <c r="AK108" s="21">
        <f>M108+AG108</f>
        <v/>
      </c>
      <c r="AL108" s="21">
        <f>N108+AH108</f>
        <v/>
      </c>
      <c r="AM108" s="21">
        <f>O108+AI108</f>
        <v/>
      </c>
      <c r="AN108" s="21">
        <f>N108+AI108</f>
        <v/>
      </c>
      <c r="AO108" s="21">
        <f>ROUNDDOWN((R108+S108)*0.2/Y108+2000,0)</f>
        <v/>
      </c>
      <c r="AP108" s="21">
        <f>ROUNDDOWN((T108+U108)*0.2/Z108+2000,0)</f>
        <v/>
      </c>
      <c r="AQ108" s="21">
        <f>AL108-AK108</f>
        <v/>
      </c>
      <c r="AR108" s="21">
        <f>AM108-AK108</f>
        <v/>
      </c>
      <c r="AS108" s="21">
        <f>AM108-AL108</f>
        <v/>
      </c>
      <c r="AT108" s="21">
        <f>AK108+C108-AJ108</f>
        <v/>
      </c>
      <c r="AU108" s="21">
        <f>AL108+C108-AM108</f>
        <v/>
      </c>
      <c r="AV108" s="21">
        <f>AN108+C108-AM108</f>
        <v/>
      </c>
    </row>
    <row r="109">
      <c r="A109" t="inlineStr">
        <is>
          <t>医療費の境目</t>
        </is>
      </c>
      <c r="B109" s="21">
        <f>'3_医療費の境目'!$B$3</f>
        <v/>
      </c>
      <c r="C109" s="21">
        <f>IF('3_医療費の境目'!$B$4="",AO109,'3_医療費の境目'!$B$4)</f>
        <v/>
      </c>
      <c r="D109" s="21">
        <f>'3_医療費の境目'!D109</f>
        <v/>
      </c>
      <c r="E109" s="21">
        <f>ROUND(MIN(B109/12,650000)*12*0.0915+MIN(B109/12,1390000)*12*(0.0504+0)+B109*0.005,0)</f>
        <v/>
      </c>
      <c r="F109" s="21">
        <f>IF(B109&lt;741000,0,IF(B109&lt;2191000,B109-740000,IF(B109&lt;2193000,1451000,IF(B109&lt;2196000,1453000,IF(B109&lt;2200000,1456000,IF(B109&lt;3600000,ROUND(ROUNDDOWN(B109/4,-3)*2.8,0)-80000,IF(B109&lt;6600000,ROUND(ROUNDDOWN(B109/4,-3)*3.2,0)-440000,IF(B109&lt;8500000,ROUNDDOWN(B109*0.9,0)-1100000,B109-1950000))))))))</f>
        <v/>
      </c>
      <c r="G109" s="21">
        <f>IF(F109&gt;23500000,NA(),IF(F109&lt;=4890000,1040000,IF(F109&lt;=6550000,670000,620000)))</f>
        <v/>
      </c>
      <c r="H109" s="21">
        <f>IF(D109&lt;=0,0,MAX(0,MIN(2000000,D109-MIN(100000,ROUNDDOWN(F109*0.05,0)))))</f>
        <v/>
      </c>
      <c r="I109" s="21">
        <f>IF(C109&lt;=2000,0,MIN(C109,ROUNDDOWN(F109*0.4,0))-2000)</f>
        <v/>
      </c>
      <c r="J109" s="21">
        <f>MAX(0,ROUNDDOWN(F109-E109-G109,-3))</f>
        <v/>
      </c>
      <c r="K109" s="21">
        <f>MAX(0,ROUNDDOWN(F109-E109-G109-H109-I109,-3))</f>
        <v/>
      </c>
      <c r="L109" s="21">
        <f>MAX(0,ROUNDDOWN(F109-E109-G109-H109,-3))</f>
        <v/>
      </c>
      <c r="M109" s="21">
        <f>IF(J109&lt;=0,0,ROUNDDOWN((J109*LOOKUP(J109,{0,1950001,3300001,6950001,9000001,18000001,40000001},{0.05,0.1,0.2,0.23,0.33,0.4,0.45})-LOOKUP(J109,{0,1950001,3300001,6950001,9000001,18000001,40000001},{0,97500,427500,636000,1536000,2796000,4796000}))*1.021,-2))</f>
        <v/>
      </c>
      <c r="N109" s="21">
        <f>IF(K109&lt;=0,0,ROUNDDOWN((K109*LOOKUP(K109,{0,1950001,3300001,6950001,9000001,18000001,40000001},{0.05,0.1,0.2,0.23,0.33,0.4,0.45})-LOOKUP(K109,{0,1950001,3300001,6950001,9000001,18000001,40000001},{0,97500,427500,636000,1536000,2796000,4796000}))*1.021,-2))</f>
        <v/>
      </c>
      <c r="O109" s="21">
        <f>IF(L109&lt;=0,0,ROUNDDOWN((L109*LOOKUP(L109,{0,1950001,3300001,6950001,9000001,18000001,40000001},{0.05,0.1,0.2,0.23,0.33,0.4,0.45})-LOOKUP(L109,{0,1950001,3300001,6950001,9000001,18000001,40000001},{0,97500,427500,636000,1536000,2796000,4796000}))*1.021,-2))</f>
        <v/>
      </c>
      <c r="P109" s="21">
        <f>MAX(0,ROUNDDOWN(F109-E109-430000,-3))</f>
        <v/>
      </c>
      <c r="Q109" s="21">
        <f>MAX(0,ROUNDDOWN(F109-E109-430000-H109,-3))</f>
        <v/>
      </c>
      <c r="R109" s="21">
        <f>IF(F109&lt;=450000,0,MAX(0,P109*0.06-MIN(50000,P109)*0.03))</f>
        <v/>
      </c>
      <c r="S109" s="21">
        <f>IF(F109&lt;=450000,0,MAX(0,P109*0.04-MIN(50000,P109)*0.02))</f>
        <v/>
      </c>
      <c r="T109" s="21">
        <f>IF(F109&lt;=450000,0,MAX(0,Q109*0.06-MIN(50000,Q109)*0.03))</f>
        <v/>
      </c>
      <c r="U109" s="21">
        <f>IF(F109&lt;=450000,0,MAX(0,Q109*0.04-MIN(50000,Q109)*0.02))</f>
        <v/>
      </c>
      <c r="V109" s="21">
        <f>50000+MAX(0,G109-480000)</f>
        <v/>
      </c>
      <c r="W109" s="21">
        <f>P109-V109</f>
        <v/>
      </c>
      <c r="X109" s="21">
        <f>Q109-V109</f>
        <v/>
      </c>
      <c r="Y109" s="22">
        <f>IF(W109&lt;0,0.9,LOOKUP(W109,{0,1950001,3300001,6950001,9000001,18000001,40000001},{0.84895,0.7979,0.6958,0.66517,0.56307,0.4916,0.44055}))</f>
        <v/>
      </c>
      <c r="Z109" s="22">
        <f>IF(X109&lt;0,0.9,LOOKUP(X109,{0,1950001,3300001,6950001,9000001,18000001,40000001},{0.84895,0.7979,0.6958,0.66517,0.56307,0.4916,0.44055}))</f>
        <v/>
      </c>
      <c r="AA109" s="22">
        <f>IF(W109&lt;0,0,CHOOSE(MATCH(W109,{0,1950001,3300001,6950001,9000001},1),5.105/84.895,10.21/79.79,20.42/69.58,23.483/66.517,33.693/56.307))</f>
        <v/>
      </c>
      <c r="AB109" s="21">
        <f>IF(C109&lt;=2000,0,(MIN(C109,ROUNDDOWN(F109*0.3,0))-2000)*0.1)</f>
        <v/>
      </c>
      <c r="AC109" s="21">
        <f>IF(C109&lt;=2000,0,MIN((C109-2000)*Y109,(R109+S109)*0.2))</f>
        <v/>
      </c>
      <c r="AD109" s="21">
        <f>IF(C109&lt;=2000,0,MIN((C109-2000)*Z109,(T109+U109)*0.2))</f>
        <v/>
      </c>
      <c r="AE109" s="21">
        <f>AC109*AA109</f>
        <v/>
      </c>
      <c r="AF109" s="21">
        <f>ROUNDDOWN(R109,-2)+ROUNDDOWN(S109,-2)</f>
        <v/>
      </c>
      <c r="AG109" s="21">
        <f>ROUNDDOWN(MAX(0,R109-(AB109+AC109+AE109)*0.6),-2)+ROUNDDOWN(MAX(0,S109-(AB109+AC109+AE109)*0.4),-2)</f>
        <v/>
      </c>
      <c r="AH109" s="21">
        <f>ROUNDDOWN(MAX(0,T109-(AB109+AD109)*0.6),-2)+ROUNDDOWN(MAX(0,U109-(AB109+AD109)*0.4),-2)</f>
        <v/>
      </c>
      <c r="AI109" s="21">
        <f>ROUNDDOWN(T109,-2)+ROUNDDOWN(U109,-2)</f>
        <v/>
      </c>
      <c r="AJ109" s="21">
        <f>M109+AF109</f>
        <v/>
      </c>
      <c r="AK109" s="21">
        <f>M109+AG109</f>
        <v/>
      </c>
      <c r="AL109" s="21">
        <f>N109+AH109</f>
        <v/>
      </c>
      <c r="AM109" s="21">
        <f>O109+AI109</f>
        <v/>
      </c>
      <c r="AN109" s="21">
        <f>N109+AI109</f>
        <v/>
      </c>
      <c r="AO109" s="21">
        <f>ROUNDDOWN((R109+S109)*0.2/Y109+2000,0)</f>
        <v/>
      </c>
      <c r="AP109" s="21">
        <f>ROUNDDOWN((T109+U109)*0.2/Z109+2000,0)</f>
        <v/>
      </c>
      <c r="AQ109" s="21">
        <f>AL109-AK109</f>
        <v/>
      </c>
      <c r="AR109" s="21">
        <f>AM109-AK109</f>
        <v/>
      </c>
      <c r="AS109" s="21">
        <f>AM109-AL109</f>
        <v/>
      </c>
      <c r="AT109" s="21">
        <f>AK109+C109-AJ109</f>
        <v/>
      </c>
      <c r="AU109" s="21">
        <f>AL109+C109-AM109</f>
        <v/>
      </c>
      <c r="AV109" s="21">
        <f>AN109+C109-AM109</f>
        <v/>
      </c>
    </row>
    <row r="110">
      <c r="A110" t="inlineStr">
        <is>
          <t>医療費の境目</t>
        </is>
      </c>
      <c r="B110" s="21">
        <f>'3_医療費の境目'!$B$3</f>
        <v/>
      </c>
      <c r="C110" s="21">
        <f>IF('3_医療費の境目'!$B$4="",AO110,'3_医療費の境目'!$B$4)</f>
        <v/>
      </c>
      <c r="D110" s="21">
        <f>'3_医療費の境目'!D110</f>
        <v/>
      </c>
      <c r="E110" s="21">
        <f>ROUND(MIN(B110/12,650000)*12*0.0915+MIN(B110/12,1390000)*12*(0.0504+0)+B110*0.005,0)</f>
        <v/>
      </c>
      <c r="F110" s="21">
        <f>IF(B110&lt;741000,0,IF(B110&lt;2191000,B110-740000,IF(B110&lt;2193000,1451000,IF(B110&lt;2196000,1453000,IF(B110&lt;2200000,1456000,IF(B110&lt;3600000,ROUND(ROUNDDOWN(B110/4,-3)*2.8,0)-80000,IF(B110&lt;6600000,ROUND(ROUNDDOWN(B110/4,-3)*3.2,0)-440000,IF(B110&lt;8500000,ROUNDDOWN(B110*0.9,0)-1100000,B110-1950000))))))))</f>
        <v/>
      </c>
      <c r="G110" s="21">
        <f>IF(F110&gt;23500000,NA(),IF(F110&lt;=4890000,1040000,IF(F110&lt;=6550000,670000,620000)))</f>
        <v/>
      </c>
      <c r="H110" s="21">
        <f>IF(D110&lt;=0,0,MAX(0,MIN(2000000,D110-MIN(100000,ROUNDDOWN(F110*0.05,0)))))</f>
        <v/>
      </c>
      <c r="I110" s="21">
        <f>IF(C110&lt;=2000,0,MIN(C110,ROUNDDOWN(F110*0.4,0))-2000)</f>
        <v/>
      </c>
      <c r="J110" s="21">
        <f>MAX(0,ROUNDDOWN(F110-E110-G110,-3))</f>
        <v/>
      </c>
      <c r="K110" s="21">
        <f>MAX(0,ROUNDDOWN(F110-E110-G110-H110-I110,-3))</f>
        <v/>
      </c>
      <c r="L110" s="21">
        <f>MAX(0,ROUNDDOWN(F110-E110-G110-H110,-3))</f>
        <v/>
      </c>
      <c r="M110" s="21">
        <f>IF(J110&lt;=0,0,ROUNDDOWN((J110*LOOKUP(J110,{0,1950001,3300001,6950001,9000001,18000001,40000001},{0.05,0.1,0.2,0.23,0.33,0.4,0.45})-LOOKUP(J110,{0,1950001,3300001,6950001,9000001,18000001,40000001},{0,97500,427500,636000,1536000,2796000,4796000}))*1.021,-2))</f>
        <v/>
      </c>
      <c r="N110" s="21">
        <f>IF(K110&lt;=0,0,ROUNDDOWN((K110*LOOKUP(K110,{0,1950001,3300001,6950001,9000001,18000001,40000001},{0.05,0.1,0.2,0.23,0.33,0.4,0.45})-LOOKUP(K110,{0,1950001,3300001,6950001,9000001,18000001,40000001},{0,97500,427500,636000,1536000,2796000,4796000}))*1.021,-2))</f>
        <v/>
      </c>
      <c r="O110" s="21">
        <f>IF(L110&lt;=0,0,ROUNDDOWN((L110*LOOKUP(L110,{0,1950001,3300001,6950001,9000001,18000001,40000001},{0.05,0.1,0.2,0.23,0.33,0.4,0.45})-LOOKUP(L110,{0,1950001,3300001,6950001,9000001,18000001,40000001},{0,97500,427500,636000,1536000,2796000,4796000}))*1.021,-2))</f>
        <v/>
      </c>
      <c r="P110" s="21">
        <f>MAX(0,ROUNDDOWN(F110-E110-430000,-3))</f>
        <v/>
      </c>
      <c r="Q110" s="21">
        <f>MAX(0,ROUNDDOWN(F110-E110-430000-H110,-3))</f>
        <v/>
      </c>
      <c r="R110" s="21">
        <f>IF(F110&lt;=450000,0,MAX(0,P110*0.06-MIN(50000,P110)*0.03))</f>
        <v/>
      </c>
      <c r="S110" s="21">
        <f>IF(F110&lt;=450000,0,MAX(0,P110*0.04-MIN(50000,P110)*0.02))</f>
        <v/>
      </c>
      <c r="T110" s="21">
        <f>IF(F110&lt;=450000,0,MAX(0,Q110*0.06-MIN(50000,Q110)*0.03))</f>
        <v/>
      </c>
      <c r="U110" s="21">
        <f>IF(F110&lt;=450000,0,MAX(0,Q110*0.04-MIN(50000,Q110)*0.02))</f>
        <v/>
      </c>
      <c r="V110" s="21">
        <f>50000+MAX(0,G110-480000)</f>
        <v/>
      </c>
      <c r="W110" s="21">
        <f>P110-V110</f>
        <v/>
      </c>
      <c r="X110" s="21">
        <f>Q110-V110</f>
        <v/>
      </c>
      <c r="Y110" s="22">
        <f>IF(W110&lt;0,0.9,LOOKUP(W110,{0,1950001,3300001,6950001,9000001,18000001,40000001},{0.84895,0.7979,0.6958,0.66517,0.56307,0.4916,0.44055}))</f>
        <v/>
      </c>
      <c r="Z110" s="22">
        <f>IF(X110&lt;0,0.9,LOOKUP(X110,{0,1950001,3300001,6950001,9000001,18000001,40000001},{0.84895,0.7979,0.6958,0.66517,0.56307,0.4916,0.44055}))</f>
        <v/>
      </c>
      <c r="AA110" s="22">
        <f>IF(W110&lt;0,0,CHOOSE(MATCH(W110,{0,1950001,3300001,6950001,9000001},1),5.105/84.895,10.21/79.79,20.42/69.58,23.483/66.517,33.693/56.307))</f>
        <v/>
      </c>
      <c r="AB110" s="21">
        <f>IF(C110&lt;=2000,0,(MIN(C110,ROUNDDOWN(F110*0.3,0))-2000)*0.1)</f>
        <v/>
      </c>
      <c r="AC110" s="21">
        <f>IF(C110&lt;=2000,0,MIN((C110-2000)*Y110,(R110+S110)*0.2))</f>
        <v/>
      </c>
      <c r="AD110" s="21">
        <f>IF(C110&lt;=2000,0,MIN((C110-2000)*Z110,(T110+U110)*0.2))</f>
        <v/>
      </c>
      <c r="AE110" s="21">
        <f>AC110*AA110</f>
        <v/>
      </c>
      <c r="AF110" s="21">
        <f>ROUNDDOWN(R110,-2)+ROUNDDOWN(S110,-2)</f>
        <v/>
      </c>
      <c r="AG110" s="21">
        <f>ROUNDDOWN(MAX(0,R110-(AB110+AC110+AE110)*0.6),-2)+ROUNDDOWN(MAX(0,S110-(AB110+AC110+AE110)*0.4),-2)</f>
        <v/>
      </c>
      <c r="AH110" s="21">
        <f>ROUNDDOWN(MAX(0,T110-(AB110+AD110)*0.6),-2)+ROUNDDOWN(MAX(0,U110-(AB110+AD110)*0.4),-2)</f>
        <v/>
      </c>
      <c r="AI110" s="21">
        <f>ROUNDDOWN(T110,-2)+ROUNDDOWN(U110,-2)</f>
        <v/>
      </c>
      <c r="AJ110" s="21">
        <f>M110+AF110</f>
        <v/>
      </c>
      <c r="AK110" s="21">
        <f>M110+AG110</f>
        <v/>
      </c>
      <c r="AL110" s="21">
        <f>N110+AH110</f>
        <v/>
      </c>
      <c r="AM110" s="21">
        <f>O110+AI110</f>
        <v/>
      </c>
      <c r="AN110" s="21">
        <f>N110+AI110</f>
        <v/>
      </c>
      <c r="AO110" s="21">
        <f>ROUNDDOWN((R110+S110)*0.2/Y110+2000,0)</f>
        <v/>
      </c>
      <c r="AP110" s="21">
        <f>ROUNDDOWN((T110+U110)*0.2/Z110+2000,0)</f>
        <v/>
      </c>
      <c r="AQ110" s="21">
        <f>AL110-AK110</f>
        <v/>
      </c>
      <c r="AR110" s="21">
        <f>AM110-AK110</f>
        <v/>
      </c>
      <c r="AS110" s="21">
        <f>AM110-AL110</f>
        <v/>
      </c>
      <c r="AT110" s="21">
        <f>AK110+C110-AJ110</f>
        <v/>
      </c>
      <c r="AU110" s="21">
        <f>AL110+C110-AM110</f>
        <v/>
      </c>
      <c r="AV110" s="21">
        <f>AN110+C110-AM110</f>
        <v/>
      </c>
    </row>
    <row r="111">
      <c r="A111" t="inlineStr">
        <is>
          <t>医療費の境目</t>
        </is>
      </c>
      <c r="B111" s="21">
        <f>'3_医療費の境目'!$B$3</f>
        <v/>
      </c>
      <c r="C111" s="21">
        <f>IF('3_医療費の境目'!$B$4="",AO111,'3_医療費の境目'!$B$4)</f>
        <v/>
      </c>
      <c r="D111" s="21">
        <f>'3_医療費の境目'!D111</f>
        <v/>
      </c>
      <c r="E111" s="21">
        <f>ROUND(MIN(B111/12,650000)*12*0.0915+MIN(B111/12,1390000)*12*(0.0504+0)+B111*0.005,0)</f>
        <v/>
      </c>
      <c r="F111" s="21">
        <f>IF(B111&lt;741000,0,IF(B111&lt;2191000,B111-740000,IF(B111&lt;2193000,1451000,IF(B111&lt;2196000,1453000,IF(B111&lt;2200000,1456000,IF(B111&lt;3600000,ROUND(ROUNDDOWN(B111/4,-3)*2.8,0)-80000,IF(B111&lt;6600000,ROUND(ROUNDDOWN(B111/4,-3)*3.2,0)-440000,IF(B111&lt;8500000,ROUNDDOWN(B111*0.9,0)-1100000,B111-1950000))))))))</f>
        <v/>
      </c>
      <c r="G111" s="21">
        <f>IF(F111&gt;23500000,NA(),IF(F111&lt;=4890000,1040000,IF(F111&lt;=6550000,670000,620000)))</f>
        <v/>
      </c>
      <c r="H111" s="21">
        <f>IF(D111&lt;=0,0,MAX(0,MIN(2000000,D111-MIN(100000,ROUNDDOWN(F111*0.05,0)))))</f>
        <v/>
      </c>
      <c r="I111" s="21">
        <f>IF(C111&lt;=2000,0,MIN(C111,ROUNDDOWN(F111*0.4,0))-2000)</f>
        <v/>
      </c>
      <c r="J111" s="21">
        <f>MAX(0,ROUNDDOWN(F111-E111-G111,-3))</f>
        <v/>
      </c>
      <c r="K111" s="21">
        <f>MAX(0,ROUNDDOWN(F111-E111-G111-H111-I111,-3))</f>
        <v/>
      </c>
      <c r="L111" s="21">
        <f>MAX(0,ROUNDDOWN(F111-E111-G111-H111,-3))</f>
        <v/>
      </c>
      <c r="M111" s="21">
        <f>IF(J111&lt;=0,0,ROUNDDOWN((J111*LOOKUP(J111,{0,1950001,3300001,6950001,9000001,18000001,40000001},{0.05,0.1,0.2,0.23,0.33,0.4,0.45})-LOOKUP(J111,{0,1950001,3300001,6950001,9000001,18000001,40000001},{0,97500,427500,636000,1536000,2796000,4796000}))*1.021,-2))</f>
        <v/>
      </c>
      <c r="N111" s="21">
        <f>IF(K111&lt;=0,0,ROUNDDOWN((K111*LOOKUP(K111,{0,1950001,3300001,6950001,9000001,18000001,40000001},{0.05,0.1,0.2,0.23,0.33,0.4,0.45})-LOOKUP(K111,{0,1950001,3300001,6950001,9000001,18000001,40000001},{0,97500,427500,636000,1536000,2796000,4796000}))*1.021,-2))</f>
        <v/>
      </c>
      <c r="O111" s="21">
        <f>IF(L111&lt;=0,0,ROUNDDOWN((L111*LOOKUP(L111,{0,1950001,3300001,6950001,9000001,18000001,40000001},{0.05,0.1,0.2,0.23,0.33,0.4,0.45})-LOOKUP(L111,{0,1950001,3300001,6950001,9000001,18000001,40000001},{0,97500,427500,636000,1536000,2796000,4796000}))*1.021,-2))</f>
        <v/>
      </c>
      <c r="P111" s="21">
        <f>MAX(0,ROUNDDOWN(F111-E111-430000,-3))</f>
        <v/>
      </c>
      <c r="Q111" s="21">
        <f>MAX(0,ROUNDDOWN(F111-E111-430000-H111,-3))</f>
        <v/>
      </c>
      <c r="R111" s="21">
        <f>IF(F111&lt;=450000,0,MAX(0,P111*0.06-MIN(50000,P111)*0.03))</f>
        <v/>
      </c>
      <c r="S111" s="21">
        <f>IF(F111&lt;=450000,0,MAX(0,P111*0.04-MIN(50000,P111)*0.02))</f>
        <v/>
      </c>
      <c r="T111" s="21">
        <f>IF(F111&lt;=450000,0,MAX(0,Q111*0.06-MIN(50000,Q111)*0.03))</f>
        <v/>
      </c>
      <c r="U111" s="21">
        <f>IF(F111&lt;=450000,0,MAX(0,Q111*0.04-MIN(50000,Q111)*0.02))</f>
        <v/>
      </c>
      <c r="V111" s="21">
        <f>50000+MAX(0,G111-480000)</f>
        <v/>
      </c>
      <c r="W111" s="21">
        <f>P111-V111</f>
        <v/>
      </c>
      <c r="X111" s="21">
        <f>Q111-V111</f>
        <v/>
      </c>
      <c r="Y111" s="22">
        <f>IF(W111&lt;0,0.9,LOOKUP(W111,{0,1950001,3300001,6950001,9000001,18000001,40000001},{0.84895,0.7979,0.6958,0.66517,0.56307,0.4916,0.44055}))</f>
        <v/>
      </c>
      <c r="Z111" s="22">
        <f>IF(X111&lt;0,0.9,LOOKUP(X111,{0,1950001,3300001,6950001,9000001,18000001,40000001},{0.84895,0.7979,0.6958,0.66517,0.56307,0.4916,0.44055}))</f>
        <v/>
      </c>
      <c r="AA111" s="22">
        <f>IF(W111&lt;0,0,CHOOSE(MATCH(W111,{0,1950001,3300001,6950001,9000001},1),5.105/84.895,10.21/79.79,20.42/69.58,23.483/66.517,33.693/56.307))</f>
        <v/>
      </c>
      <c r="AB111" s="21">
        <f>IF(C111&lt;=2000,0,(MIN(C111,ROUNDDOWN(F111*0.3,0))-2000)*0.1)</f>
        <v/>
      </c>
      <c r="AC111" s="21">
        <f>IF(C111&lt;=2000,0,MIN((C111-2000)*Y111,(R111+S111)*0.2))</f>
        <v/>
      </c>
      <c r="AD111" s="21">
        <f>IF(C111&lt;=2000,0,MIN((C111-2000)*Z111,(T111+U111)*0.2))</f>
        <v/>
      </c>
      <c r="AE111" s="21">
        <f>AC111*AA111</f>
        <v/>
      </c>
      <c r="AF111" s="21">
        <f>ROUNDDOWN(R111,-2)+ROUNDDOWN(S111,-2)</f>
        <v/>
      </c>
      <c r="AG111" s="21">
        <f>ROUNDDOWN(MAX(0,R111-(AB111+AC111+AE111)*0.6),-2)+ROUNDDOWN(MAX(0,S111-(AB111+AC111+AE111)*0.4),-2)</f>
        <v/>
      </c>
      <c r="AH111" s="21">
        <f>ROUNDDOWN(MAX(0,T111-(AB111+AD111)*0.6),-2)+ROUNDDOWN(MAX(0,U111-(AB111+AD111)*0.4),-2)</f>
        <v/>
      </c>
      <c r="AI111" s="21">
        <f>ROUNDDOWN(T111,-2)+ROUNDDOWN(U111,-2)</f>
        <v/>
      </c>
      <c r="AJ111" s="21">
        <f>M111+AF111</f>
        <v/>
      </c>
      <c r="AK111" s="21">
        <f>M111+AG111</f>
        <v/>
      </c>
      <c r="AL111" s="21">
        <f>N111+AH111</f>
        <v/>
      </c>
      <c r="AM111" s="21">
        <f>O111+AI111</f>
        <v/>
      </c>
      <c r="AN111" s="21">
        <f>N111+AI111</f>
        <v/>
      </c>
      <c r="AO111" s="21">
        <f>ROUNDDOWN((R111+S111)*0.2/Y111+2000,0)</f>
        <v/>
      </c>
      <c r="AP111" s="21">
        <f>ROUNDDOWN((T111+U111)*0.2/Z111+2000,0)</f>
        <v/>
      </c>
      <c r="AQ111" s="21">
        <f>AL111-AK111</f>
        <v/>
      </c>
      <c r="AR111" s="21">
        <f>AM111-AK111</f>
        <v/>
      </c>
      <c r="AS111" s="21">
        <f>AM111-AL111</f>
        <v/>
      </c>
      <c r="AT111" s="21">
        <f>AK111+C111-AJ111</f>
        <v/>
      </c>
      <c r="AU111" s="21">
        <f>AL111+C111-AM111</f>
        <v/>
      </c>
      <c r="AV111" s="21">
        <f>AN111+C111-AM111</f>
        <v/>
      </c>
    </row>
    <row r="112">
      <c r="A112" t="inlineStr">
        <is>
          <t>医療費の境目</t>
        </is>
      </c>
      <c r="B112" s="21">
        <f>'3_医療費の境目'!$B$3</f>
        <v/>
      </c>
      <c r="C112" s="21">
        <f>IF('3_医療費の境目'!$B$4="",AO112,'3_医療費の境目'!$B$4)</f>
        <v/>
      </c>
      <c r="D112" s="21">
        <f>'3_医療費の境目'!D112</f>
        <v/>
      </c>
      <c r="E112" s="21">
        <f>ROUND(MIN(B112/12,650000)*12*0.0915+MIN(B112/12,1390000)*12*(0.0504+0)+B112*0.005,0)</f>
        <v/>
      </c>
      <c r="F112" s="21">
        <f>IF(B112&lt;741000,0,IF(B112&lt;2191000,B112-740000,IF(B112&lt;2193000,1451000,IF(B112&lt;2196000,1453000,IF(B112&lt;2200000,1456000,IF(B112&lt;3600000,ROUND(ROUNDDOWN(B112/4,-3)*2.8,0)-80000,IF(B112&lt;6600000,ROUND(ROUNDDOWN(B112/4,-3)*3.2,0)-440000,IF(B112&lt;8500000,ROUNDDOWN(B112*0.9,0)-1100000,B112-1950000))))))))</f>
        <v/>
      </c>
      <c r="G112" s="21">
        <f>IF(F112&gt;23500000,NA(),IF(F112&lt;=4890000,1040000,IF(F112&lt;=6550000,670000,620000)))</f>
        <v/>
      </c>
      <c r="H112" s="21">
        <f>IF(D112&lt;=0,0,MAX(0,MIN(2000000,D112-MIN(100000,ROUNDDOWN(F112*0.05,0)))))</f>
        <v/>
      </c>
      <c r="I112" s="21">
        <f>IF(C112&lt;=2000,0,MIN(C112,ROUNDDOWN(F112*0.4,0))-2000)</f>
        <v/>
      </c>
      <c r="J112" s="21">
        <f>MAX(0,ROUNDDOWN(F112-E112-G112,-3))</f>
        <v/>
      </c>
      <c r="K112" s="21">
        <f>MAX(0,ROUNDDOWN(F112-E112-G112-H112-I112,-3))</f>
        <v/>
      </c>
      <c r="L112" s="21">
        <f>MAX(0,ROUNDDOWN(F112-E112-G112-H112,-3))</f>
        <v/>
      </c>
      <c r="M112" s="21">
        <f>IF(J112&lt;=0,0,ROUNDDOWN((J112*LOOKUP(J112,{0,1950001,3300001,6950001,9000001,18000001,40000001},{0.05,0.1,0.2,0.23,0.33,0.4,0.45})-LOOKUP(J112,{0,1950001,3300001,6950001,9000001,18000001,40000001},{0,97500,427500,636000,1536000,2796000,4796000}))*1.021,-2))</f>
        <v/>
      </c>
      <c r="N112" s="21">
        <f>IF(K112&lt;=0,0,ROUNDDOWN((K112*LOOKUP(K112,{0,1950001,3300001,6950001,9000001,18000001,40000001},{0.05,0.1,0.2,0.23,0.33,0.4,0.45})-LOOKUP(K112,{0,1950001,3300001,6950001,9000001,18000001,40000001},{0,97500,427500,636000,1536000,2796000,4796000}))*1.021,-2))</f>
        <v/>
      </c>
      <c r="O112" s="21">
        <f>IF(L112&lt;=0,0,ROUNDDOWN((L112*LOOKUP(L112,{0,1950001,3300001,6950001,9000001,18000001,40000001},{0.05,0.1,0.2,0.23,0.33,0.4,0.45})-LOOKUP(L112,{0,1950001,3300001,6950001,9000001,18000001,40000001},{0,97500,427500,636000,1536000,2796000,4796000}))*1.021,-2))</f>
        <v/>
      </c>
      <c r="P112" s="21">
        <f>MAX(0,ROUNDDOWN(F112-E112-430000,-3))</f>
        <v/>
      </c>
      <c r="Q112" s="21">
        <f>MAX(0,ROUNDDOWN(F112-E112-430000-H112,-3))</f>
        <v/>
      </c>
      <c r="R112" s="21">
        <f>IF(F112&lt;=450000,0,MAX(0,P112*0.06-MIN(50000,P112)*0.03))</f>
        <v/>
      </c>
      <c r="S112" s="21">
        <f>IF(F112&lt;=450000,0,MAX(0,P112*0.04-MIN(50000,P112)*0.02))</f>
        <v/>
      </c>
      <c r="T112" s="21">
        <f>IF(F112&lt;=450000,0,MAX(0,Q112*0.06-MIN(50000,Q112)*0.03))</f>
        <v/>
      </c>
      <c r="U112" s="21">
        <f>IF(F112&lt;=450000,0,MAX(0,Q112*0.04-MIN(50000,Q112)*0.02))</f>
        <v/>
      </c>
      <c r="V112" s="21">
        <f>50000+MAX(0,G112-480000)</f>
        <v/>
      </c>
      <c r="W112" s="21">
        <f>P112-V112</f>
        <v/>
      </c>
      <c r="X112" s="21">
        <f>Q112-V112</f>
        <v/>
      </c>
      <c r="Y112" s="22">
        <f>IF(W112&lt;0,0.9,LOOKUP(W112,{0,1950001,3300001,6950001,9000001,18000001,40000001},{0.84895,0.7979,0.6958,0.66517,0.56307,0.4916,0.44055}))</f>
        <v/>
      </c>
      <c r="Z112" s="22">
        <f>IF(X112&lt;0,0.9,LOOKUP(X112,{0,1950001,3300001,6950001,9000001,18000001,40000001},{0.84895,0.7979,0.6958,0.66517,0.56307,0.4916,0.44055}))</f>
        <v/>
      </c>
      <c r="AA112" s="22">
        <f>IF(W112&lt;0,0,CHOOSE(MATCH(W112,{0,1950001,3300001,6950001,9000001},1),5.105/84.895,10.21/79.79,20.42/69.58,23.483/66.517,33.693/56.307))</f>
        <v/>
      </c>
      <c r="AB112" s="21">
        <f>IF(C112&lt;=2000,0,(MIN(C112,ROUNDDOWN(F112*0.3,0))-2000)*0.1)</f>
        <v/>
      </c>
      <c r="AC112" s="21">
        <f>IF(C112&lt;=2000,0,MIN((C112-2000)*Y112,(R112+S112)*0.2))</f>
        <v/>
      </c>
      <c r="AD112" s="21">
        <f>IF(C112&lt;=2000,0,MIN((C112-2000)*Z112,(T112+U112)*0.2))</f>
        <v/>
      </c>
      <c r="AE112" s="21">
        <f>AC112*AA112</f>
        <v/>
      </c>
      <c r="AF112" s="21">
        <f>ROUNDDOWN(R112,-2)+ROUNDDOWN(S112,-2)</f>
        <v/>
      </c>
      <c r="AG112" s="21">
        <f>ROUNDDOWN(MAX(0,R112-(AB112+AC112+AE112)*0.6),-2)+ROUNDDOWN(MAX(0,S112-(AB112+AC112+AE112)*0.4),-2)</f>
        <v/>
      </c>
      <c r="AH112" s="21">
        <f>ROUNDDOWN(MAX(0,T112-(AB112+AD112)*0.6),-2)+ROUNDDOWN(MAX(0,U112-(AB112+AD112)*0.4),-2)</f>
        <v/>
      </c>
      <c r="AI112" s="21">
        <f>ROUNDDOWN(T112,-2)+ROUNDDOWN(U112,-2)</f>
        <v/>
      </c>
      <c r="AJ112" s="21">
        <f>M112+AF112</f>
        <v/>
      </c>
      <c r="AK112" s="21">
        <f>M112+AG112</f>
        <v/>
      </c>
      <c r="AL112" s="21">
        <f>N112+AH112</f>
        <v/>
      </c>
      <c r="AM112" s="21">
        <f>O112+AI112</f>
        <v/>
      </c>
      <c r="AN112" s="21">
        <f>N112+AI112</f>
        <v/>
      </c>
      <c r="AO112" s="21">
        <f>ROUNDDOWN((R112+S112)*0.2/Y112+2000,0)</f>
        <v/>
      </c>
      <c r="AP112" s="21">
        <f>ROUNDDOWN((T112+U112)*0.2/Z112+2000,0)</f>
        <v/>
      </c>
      <c r="AQ112" s="21">
        <f>AL112-AK112</f>
        <v/>
      </c>
      <c r="AR112" s="21">
        <f>AM112-AK112</f>
        <v/>
      </c>
      <c r="AS112" s="21">
        <f>AM112-AL112</f>
        <v/>
      </c>
      <c r="AT112" s="21">
        <f>AK112+C112-AJ112</f>
        <v/>
      </c>
      <c r="AU112" s="21">
        <f>AL112+C112-AM112</f>
        <v/>
      </c>
      <c r="AV112" s="21">
        <f>AN112+C112-AM112</f>
        <v/>
      </c>
    </row>
    <row r="113">
      <c r="A113" t="inlineStr">
        <is>
          <t>医療費の境目</t>
        </is>
      </c>
      <c r="B113" s="21">
        <f>'3_医療費の境目'!$B$3</f>
        <v/>
      </c>
      <c r="C113" s="21">
        <f>IF('3_医療費の境目'!$B$4="",AO113,'3_医療費の境目'!$B$4)</f>
        <v/>
      </c>
      <c r="D113" s="21">
        <f>'3_医療費の境目'!D113</f>
        <v/>
      </c>
      <c r="E113" s="21">
        <f>ROUND(MIN(B113/12,650000)*12*0.0915+MIN(B113/12,1390000)*12*(0.0504+0)+B113*0.005,0)</f>
        <v/>
      </c>
      <c r="F113" s="21">
        <f>IF(B113&lt;741000,0,IF(B113&lt;2191000,B113-740000,IF(B113&lt;2193000,1451000,IF(B113&lt;2196000,1453000,IF(B113&lt;2200000,1456000,IF(B113&lt;3600000,ROUND(ROUNDDOWN(B113/4,-3)*2.8,0)-80000,IF(B113&lt;6600000,ROUND(ROUNDDOWN(B113/4,-3)*3.2,0)-440000,IF(B113&lt;8500000,ROUNDDOWN(B113*0.9,0)-1100000,B113-1950000))))))))</f>
        <v/>
      </c>
      <c r="G113" s="21">
        <f>IF(F113&gt;23500000,NA(),IF(F113&lt;=4890000,1040000,IF(F113&lt;=6550000,670000,620000)))</f>
        <v/>
      </c>
      <c r="H113" s="21">
        <f>IF(D113&lt;=0,0,MAX(0,MIN(2000000,D113-MIN(100000,ROUNDDOWN(F113*0.05,0)))))</f>
        <v/>
      </c>
      <c r="I113" s="21">
        <f>IF(C113&lt;=2000,0,MIN(C113,ROUNDDOWN(F113*0.4,0))-2000)</f>
        <v/>
      </c>
      <c r="J113" s="21">
        <f>MAX(0,ROUNDDOWN(F113-E113-G113,-3))</f>
        <v/>
      </c>
      <c r="K113" s="21">
        <f>MAX(0,ROUNDDOWN(F113-E113-G113-H113-I113,-3))</f>
        <v/>
      </c>
      <c r="L113" s="21">
        <f>MAX(0,ROUNDDOWN(F113-E113-G113-H113,-3))</f>
        <v/>
      </c>
      <c r="M113" s="21">
        <f>IF(J113&lt;=0,0,ROUNDDOWN((J113*LOOKUP(J113,{0,1950001,3300001,6950001,9000001,18000001,40000001},{0.05,0.1,0.2,0.23,0.33,0.4,0.45})-LOOKUP(J113,{0,1950001,3300001,6950001,9000001,18000001,40000001},{0,97500,427500,636000,1536000,2796000,4796000}))*1.021,-2))</f>
        <v/>
      </c>
      <c r="N113" s="21">
        <f>IF(K113&lt;=0,0,ROUNDDOWN((K113*LOOKUP(K113,{0,1950001,3300001,6950001,9000001,18000001,40000001},{0.05,0.1,0.2,0.23,0.33,0.4,0.45})-LOOKUP(K113,{0,1950001,3300001,6950001,9000001,18000001,40000001},{0,97500,427500,636000,1536000,2796000,4796000}))*1.021,-2))</f>
        <v/>
      </c>
      <c r="O113" s="21">
        <f>IF(L113&lt;=0,0,ROUNDDOWN((L113*LOOKUP(L113,{0,1950001,3300001,6950001,9000001,18000001,40000001},{0.05,0.1,0.2,0.23,0.33,0.4,0.45})-LOOKUP(L113,{0,1950001,3300001,6950001,9000001,18000001,40000001},{0,97500,427500,636000,1536000,2796000,4796000}))*1.021,-2))</f>
        <v/>
      </c>
      <c r="P113" s="21">
        <f>MAX(0,ROUNDDOWN(F113-E113-430000,-3))</f>
        <v/>
      </c>
      <c r="Q113" s="21">
        <f>MAX(0,ROUNDDOWN(F113-E113-430000-H113,-3))</f>
        <v/>
      </c>
      <c r="R113" s="21">
        <f>IF(F113&lt;=450000,0,MAX(0,P113*0.06-MIN(50000,P113)*0.03))</f>
        <v/>
      </c>
      <c r="S113" s="21">
        <f>IF(F113&lt;=450000,0,MAX(0,P113*0.04-MIN(50000,P113)*0.02))</f>
        <v/>
      </c>
      <c r="T113" s="21">
        <f>IF(F113&lt;=450000,0,MAX(0,Q113*0.06-MIN(50000,Q113)*0.03))</f>
        <v/>
      </c>
      <c r="U113" s="21">
        <f>IF(F113&lt;=450000,0,MAX(0,Q113*0.04-MIN(50000,Q113)*0.02))</f>
        <v/>
      </c>
      <c r="V113" s="21">
        <f>50000+MAX(0,G113-480000)</f>
        <v/>
      </c>
      <c r="W113" s="21">
        <f>P113-V113</f>
        <v/>
      </c>
      <c r="X113" s="21">
        <f>Q113-V113</f>
        <v/>
      </c>
      <c r="Y113" s="22">
        <f>IF(W113&lt;0,0.9,LOOKUP(W113,{0,1950001,3300001,6950001,9000001,18000001,40000001},{0.84895,0.7979,0.6958,0.66517,0.56307,0.4916,0.44055}))</f>
        <v/>
      </c>
      <c r="Z113" s="22">
        <f>IF(X113&lt;0,0.9,LOOKUP(X113,{0,1950001,3300001,6950001,9000001,18000001,40000001},{0.84895,0.7979,0.6958,0.66517,0.56307,0.4916,0.44055}))</f>
        <v/>
      </c>
      <c r="AA113" s="22">
        <f>IF(W113&lt;0,0,CHOOSE(MATCH(W113,{0,1950001,3300001,6950001,9000001},1),5.105/84.895,10.21/79.79,20.42/69.58,23.483/66.517,33.693/56.307))</f>
        <v/>
      </c>
      <c r="AB113" s="21">
        <f>IF(C113&lt;=2000,0,(MIN(C113,ROUNDDOWN(F113*0.3,0))-2000)*0.1)</f>
        <v/>
      </c>
      <c r="AC113" s="21">
        <f>IF(C113&lt;=2000,0,MIN((C113-2000)*Y113,(R113+S113)*0.2))</f>
        <v/>
      </c>
      <c r="AD113" s="21">
        <f>IF(C113&lt;=2000,0,MIN((C113-2000)*Z113,(T113+U113)*0.2))</f>
        <v/>
      </c>
      <c r="AE113" s="21">
        <f>AC113*AA113</f>
        <v/>
      </c>
      <c r="AF113" s="21">
        <f>ROUNDDOWN(R113,-2)+ROUNDDOWN(S113,-2)</f>
        <v/>
      </c>
      <c r="AG113" s="21">
        <f>ROUNDDOWN(MAX(0,R113-(AB113+AC113+AE113)*0.6),-2)+ROUNDDOWN(MAX(0,S113-(AB113+AC113+AE113)*0.4),-2)</f>
        <v/>
      </c>
      <c r="AH113" s="21">
        <f>ROUNDDOWN(MAX(0,T113-(AB113+AD113)*0.6),-2)+ROUNDDOWN(MAX(0,U113-(AB113+AD113)*0.4),-2)</f>
        <v/>
      </c>
      <c r="AI113" s="21">
        <f>ROUNDDOWN(T113,-2)+ROUNDDOWN(U113,-2)</f>
        <v/>
      </c>
      <c r="AJ113" s="21">
        <f>M113+AF113</f>
        <v/>
      </c>
      <c r="AK113" s="21">
        <f>M113+AG113</f>
        <v/>
      </c>
      <c r="AL113" s="21">
        <f>N113+AH113</f>
        <v/>
      </c>
      <c r="AM113" s="21">
        <f>O113+AI113</f>
        <v/>
      </c>
      <c r="AN113" s="21">
        <f>N113+AI113</f>
        <v/>
      </c>
      <c r="AO113" s="21">
        <f>ROUNDDOWN((R113+S113)*0.2/Y113+2000,0)</f>
        <v/>
      </c>
      <c r="AP113" s="21">
        <f>ROUNDDOWN((T113+U113)*0.2/Z113+2000,0)</f>
        <v/>
      </c>
      <c r="AQ113" s="21">
        <f>AL113-AK113</f>
        <v/>
      </c>
      <c r="AR113" s="21">
        <f>AM113-AK113</f>
        <v/>
      </c>
      <c r="AS113" s="21">
        <f>AM113-AL113</f>
        <v/>
      </c>
      <c r="AT113" s="21">
        <f>AK113+C113-AJ113</f>
        <v/>
      </c>
      <c r="AU113" s="21">
        <f>AL113+C113-AM113</f>
        <v/>
      </c>
      <c r="AV113" s="21">
        <f>AN113+C113-AM113</f>
        <v/>
      </c>
    </row>
    <row r="114">
      <c r="A114" t="inlineStr">
        <is>
          <t>医療費の境目</t>
        </is>
      </c>
      <c r="B114" s="21">
        <f>'3_医療費の境目'!$B$3</f>
        <v/>
      </c>
      <c r="C114" s="21">
        <f>IF('3_医療費の境目'!$B$4="",AO114,'3_医療費の境目'!$B$4)</f>
        <v/>
      </c>
      <c r="D114" s="21">
        <f>'3_医療費の境目'!D114</f>
        <v/>
      </c>
      <c r="E114" s="21">
        <f>ROUND(MIN(B114/12,650000)*12*0.0915+MIN(B114/12,1390000)*12*(0.0504+0)+B114*0.005,0)</f>
        <v/>
      </c>
      <c r="F114" s="21">
        <f>IF(B114&lt;741000,0,IF(B114&lt;2191000,B114-740000,IF(B114&lt;2193000,1451000,IF(B114&lt;2196000,1453000,IF(B114&lt;2200000,1456000,IF(B114&lt;3600000,ROUND(ROUNDDOWN(B114/4,-3)*2.8,0)-80000,IF(B114&lt;6600000,ROUND(ROUNDDOWN(B114/4,-3)*3.2,0)-440000,IF(B114&lt;8500000,ROUNDDOWN(B114*0.9,0)-1100000,B114-1950000))))))))</f>
        <v/>
      </c>
      <c r="G114" s="21">
        <f>IF(F114&gt;23500000,NA(),IF(F114&lt;=4890000,1040000,IF(F114&lt;=6550000,670000,620000)))</f>
        <v/>
      </c>
      <c r="H114" s="21">
        <f>IF(D114&lt;=0,0,MAX(0,MIN(2000000,D114-MIN(100000,ROUNDDOWN(F114*0.05,0)))))</f>
        <v/>
      </c>
      <c r="I114" s="21">
        <f>IF(C114&lt;=2000,0,MIN(C114,ROUNDDOWN(F114*0.4,0))-2000)</f>
        <v/>
      </c>
      <c r="J114" s="21">
        <f>MAX(0,ROUNDDOWN(F114-E114-G114,-3))</f>
        <v/>
      </c>
      <c r="K114" s="21">
        <f>MAX(0,ROUNDDOWN(F114-E114-G114-H114-I114,-3))</f>
        <v/>
      </c>
      <c r="L114" s="21">
        <f>MAX(0,ROUNDDOWN(F114-E114-G114-H114,-3))</f>
        <v/>
      </c>
      <c r="M114" s="21">
        <f>IF(J114&lt;=0,0,ROUNDDOWN((J114*LOOKUP(J114,{0,1950001,3300001,6950001,9000001,18000001,40000001},{0.05,0.1,0.2,0.23,0.33,0.4,0.45})-LOOKUP(J114,{0,1950001,3300001,6950001,9000001,18000001,40000001},{0,97500,427500,636000,1536000,2796000,4796000}))*1.021,-2))</f>
        <v/>
      </c>
      <c r="N114" s="21">
        <f>IF(K114&lt;=0,0,ROUNDDOWN((K114*LOOKUP(K114,{0,1950001,3300001,6950001,9000001,18000001,40000001},{0.05,0.1,0.2,0.23,0.33,0.4,0.45})-LOOKUP(K114,{0,1950001,3300001,6950001,9000001,18000001,40000001},{0,97500,427500,636000,1536000,2796000,4796000}))*1.021,-2))</f>
        <v/>
      </c>
      <c r="O114" s="21">
        <f>IF(L114&lt;=0,0,ROUNDDOWN((L114*LOOKUP(L114,{0,1950001,3300001,6950001,9000001,18000001,40000001},{0.05,0.1,0.2,0.23,0.33,0.4,0.45})-LOOKUP(L114,{0,1950001,3300001,6950001,9000001,18000001,40000001},{0,97500,427500,636000,1536000,2796000,4796000}))*1.021,-2))</f>
        <v/>
      </c>
      <c r="P114" s="21">
        <f>MAX(0,ROUNDDOWN(F114-E114-430000,-3))</f>
        <v/>
      </c>
      <c r="Q114" s="21">
        <f>MAX(0,ROUNDDOWN(F114-E114-430000-H114,-3))</f>
        <v/>
      </c>
      <c r="R114" s="21">
        <f>IF(F114&lt;=450000,0,MAX(0,P114*0.06-MIN(50000,P114)*0.03))</f>
        <v/>
      </c>
      <c r="S114" s="21">
        <f>IF(F114&lt;=450000,0,MAX(0,P114*0.04-MIN(50000,P114)*0.02))</f>
        <v/>
      </c>
      <c r="T114" s="21">
        <f>IF(F114&lt;=450000,0,MAX(0,Q114*0.06-MIN(50000,Q114)*0.03))</f>
        <v/>
      </c>
      <c r="U114" s="21">
        <f>IF(F114&lt;=450000,0,MAX(0,Q114*0.04-MIN(50000,Q114)*0.02))</f>
        <v/>
      </c>
      <c r="V114" s="21">
        <f>50000+MAX(0,G114-480000)</f>
        <v/>
      </c>
      <c r="W114" s="21">
        <f>P114-V114</f>
        <v/>
      </c>
      <c r="X114" s="21">
        <f>Q114-V114</f>
        <v/>
      </c>
      <c r="Y114" s="22">
        <f>IF(W114&lt;0,0.9,LOOKUP(W114,{0,1950001,3300001,6950001,9000001,18000001,40000001},{0.84895,0.7979,0.6958,0.66517,0.56307,0.4916,0.44055}))</f>
        <v/>
      </c>
      <c r="Z114" s="22">
        <f>IF(X114&lt;0,0.9,LOOKUP(X114,{0,1950001,3300001,6950001,9000001,18000001,40000001},{0.84895,0.7979,0.6958,0.66517,0.56307,0.4916,0.44055}))</f>
        <v/>
      </c>
      <c r="AA114" s="22">
        <f>IF(W114&lt;0,0,CHOOSE(MATCH(W114,{0,1950001,3300001,6950001,9000001},1),5.105/84.895,10.21/79.79,20.42/69.58,23.483/66.517,33.693/56.307))</f>
        <v/>
      </c>
      <c r="AB114" s="21">
        <f>IF(C114&lt;=2000,0,(MIN(C114,ROUNDDOWN(F114*0.3,0))-2000)*0.1)</f>
        <v/>
      </c>
      <c r="AC114" s="21">
        <f>IF(C114&lt;=2000,0,MIN((C114-2000)*Y114,(R114+S114)*0.2))</f>
        <v/>
      </c>
      <c r="AD114" s="21">
        <f>IF(C114&lt;=2000,0,MIN((C114-2000)*Z114,(T114+U114)*0.2))</f>
        <v/>
      </c>
      <c r="AE114" s="21">
        <f>AC114*AA114</f>
        <v/>
      </c>
      <c r="AF114" s="21">
        <f>ROUNDDOWN(R114,-2)+ROUNDDOWN(S114,-2)</f>
        <v/>
      </c>
      <c r="AG114" s="21">
        <f>ROUNDDOWN(MAX(0,R114-(AB114+AC114+AE114)*0.6),-2)+ROUNDDOWN(MAX(0,S114-(AB114+AC114+AE114)*0.4),-2)</f>
        <v/>
      </c>
      <c r="AH114" s="21">
        <f>ROUNDDOWN(MAX(0,T114-(AB114+AD114)*0.6),-2)+ROUNDDOWN(MAX(0,U114-(AB114+AD114)*0.4),-2)</f>
        <v/>
      </c>
      <c r="AI114" s="21">
        <f>ROUNDDOWN(T114,-2)+ROUNDDOWN(U114,-2)</f>
        <v/>
      </c>
      <c r="AJ114" s="21">
        <f>M114+AF114</f>
        <v/>
      </c>
      <c r="AK114" s="21">
        <f>M114+AG114</f>
        <v/>
      </c>
      <c r="AL114" s="21">
        <f>N114+AH114</f>
        <v/>
      </c>
      <c r="AM114" s="21">
        <f>O114+AI114</f>
        <v/>
      </c>
      <c r="AN114" s="21">
        <f>N114+AI114</f>
        <v/>
      </c>
      <c r="AO114" s="21">
        <f>ROUNDDOWN((R114+S114)*0.2/Y114+2000,0)</f>
        <v/>
      </c>
      <c r="AP114" s="21">
        <f>ROUNDDOWN((T114+U114)*0.2/Z114+2000,0)</f>
        <v/>
      </c>
      <c r="AQ114" s="21">
        <f>AL114-AK114</f>
        <v/>
      </c>
      <c r="AR114" s="21">
        <f>AM114-AK114</f>
        <v/>
      </c>
      <c r="AS114" s="21">
        <f>AM114-AL114</f>
        <v/>
      </c>
      <c r="AT114" s="21">
        <f>AK114+C114-AJ114</f>
        <v/>
      </c>
      <c r="AU114" s="21">
        <f>AL114+C114-AM114</f>
        <v/>
      </c>
      <c r="AV114" s="21">
        <f>AN114+C114-AM114</f>
        <v/>
      </c>
    </row>
    <row r="115">
      <c r="A115" t="inlineStr">
        <is>
          <t>医療費の境目</t>
        </is>
      </c>
      <c r="B115" s="21">
        <f>'3_医療費の境目'!$B$3</f>
        <v/>
      </c>
      <c r="C115" s="21">
        <f>IF('3_医療費の境目'!$B$4="",AO115,'3_医療費の境目'!$B$4)</f>
        <v/>
      </c>
      <c r="D115" s="21">
        <f>'3_医療費の境目'!D115</f>
        <v/>
      </c>
      <c r="E115" s="21">
        <f>ROUND(MIN(B115/12,650000)*12*0.0915+MIN(B115/12,1390000)*12*(0.0504+0)+B115*0.005,0)</f>
        <v/>
      </c>
      <c r="F115" s="21">
        <f>IF(B115&lt;741000,0,IF(B115&lt;2191000,B115-740000,IF(B115&lt;2193000,1451000,IF(B115&lt;2196000,1453000,IF(B115&lt;2200000,1456000,IF(B115&lt;3600000,ROUND(ROUNDDOWN(B115/4,-3)*2.8,0)-80000,IF(B115&lt;6600000,ROUND(ROUNDDOWN(B115/4,-3)*3.2,0)-440000,IF(B115&lt;8500000,ROUNDDOWN(B115*0.9,0)-1100000,B115-1950000))))))))</f>
        <v/>
      </c>
      <c r="G115" s="21">
        <f>IF(F115&gt;23500000,NA(),IF(F115&lt;=4890000,1040000,IF(F115&lt;=6550000,670000,620000)))</f>
        <v/>
      </c>
      <c r="H115" s="21">
        <f>IF(D115&lt;=0,0,MAX(0,MIN(2000000,D115-MIN(100000,ROUNDDOWN(F115*0.05,0)))))</f>
        <v/>
      </c>
      <c r="I115" s="21">
        <f>IF(C115&lt;=2000,0,MIN(C115,ROUNDDOWN(F115*0.4,0))-2000)</f>
        <v/>
      </c>
      <c r="J115" s="21">
        <f>MAX(0,ROUNDDOWN(F115-E115-G115,-3))</f>
        <v/>
      </c>
      <c r="K115" s="21">
        <f>MAX(0,ROUNDDOWN(F115-E115-G115-H115-I115,-3))</f>
        <v/>
      </c>
      <c r="L115" s="21">
        <f>MAX(0,ROUNDDOWN(F115-E115-G115-H115,-3))</f>
        <v/>
      </c>
      <c r="M115" s="21">
        <f>IF(J115&lt;=0,0,ROUNDDOWN((J115*LOOKUP(J115,{0,1950001,3300001,6950001,9000001,18000001,40000001},{0.05,0.1,0.2,0.23,0.33,0.4,0.45})-LOOKUP(J115,{0,1950001,3300001,6950001,9000001,18000001,40000001},{0,97500,427500,636000,1536000,2796000,4796000}))*1.021,-2))</f>
        <v/>
      </c>
      <c r="N115" s="21">
        <f>IF(K115&lt;=0,0,ROUNDDOWN((K115*LOOKUP(K115,{0,1950001,3300001,6950001,9000001,18000001,40000001},{0.05,0.1,0.2,0.23,0.33,0.4,0.45})-LOOKUP(K115,{0,1950001,3300001,6950001,9000001,18000001,40000001},{0,97500,427500,636000,1536000,2796000,4796000}))*1.021,-2))</f>
        <v/>
      </c>
      <c r="O115" s="21">
        <f>IF(L115&lt;=0,0,ROUNDDOWN((L115*LOOKUP(L115,{0,1950001,3300001,6950001,9000001,18000001,40000001},{0.05,0.1,0.2,0.23,0.33,0.4,0.45})-LOOKUP(L115,{0,1950001,3300001,6950001,9000001,18000001,40000001},{0,97500,427500,636000,1536000,2796000,4796000}))*1.021,-2))</f>
        <v/>
      </c>
      <c r="P115" s="21">
        <f>MAX(0,ROUNDDOWN(F115-E115-430000,-3))</f>
        <v/>
      </c>
      <c r="Q115" s="21">
        <f>MAX(0,ROUNDDOWN(F115-E115-430000-H115,-3))</f>
        <v/>
      </c>
      <c r="R115" s="21">
        <f>IF(F115&lt;=450000,0,MAX(0,P115*0.06-MIN(50000,P115)*0.03))</f>
        <v/>
      </c>
      <c r="S115" s="21">
        <f>IF(F115&lt;=450000,0,MAX(0,P115*0.04-MIN(50000,P115)*0.02))</f>
        <v/>
      </c>
      <c r="T115" s="21">
        <f>IF(F115&lt;=450000,0,MAX(0,Q115*0.06-MIN(50000,Q115)*0.03))</f>
        <v/>
      </c>
      <c r="U115" s="21">
        <f>IF(F115&lt;=450000,0,MAX(0,Q115*0.04-MIN(50000,Q115)*0.02))</f>
        <v/>
      </c>
      <c r="V115" s="21">
        <f>50000+MAX(0,G115-480000)</f>
        <v/>
      </c>
      <c r="W115" s="21">
        <f>P115-V115</f>
        <v/>
      </c>
      <c r="X115" s="21">
        <f>Q115-V115</f>
        <v/>
      </c>
      <c r="Y115" s="22">
        <f>IF(W115&lt;0,0.9,LOOKUP(W115,{0,1950001,3300001,6950001,9000001,18000001,40000001},{0.84895,0.7979,0.6958,0.66517,0.56307,0.4916,0.44055}))</f>
        <v/>
      </c>
      <c r="Z115" s="22">
        <f>IF(X115&lt;0,0.9,LOOKUP(X115,{0,1950001,3300001,6950001,9000001,18000001,40000001},{0.84895,0.7979,0.6958,0.66517,0.56307,0.4916,0.44055}))</f>
        <v/>
      </c>
      <c r="AA115" s="22">
        <f>IF(W115&lt;0,0,CHOOSE(MATCH(W115,{0,1950001,3300001,6950001,9000001},1),5.105/84.895,10.21/79.79,20.42/69.58,23.483/66.517,33.693/56.307))</f>
        <v/>
      </c>
      <c r="AB115" s="21">
        <f>IF(C115&lt;=2000,0,(MIN(C115,ROUNDDOWN(F115*0.3,0))-2000)*0.1)</f>
        <v/>
      </c>
      <c r="AC115" s="21">
        <f>IF(C115&lt;=2000,0,MIN((C115-2000)*Y115,(R115+S115)*0.2))</f>
        <v/>
      </c>
      <c r="AD115" s="21">
        <f>IF(C115&lt;=2000,0,MIN((C115-2000)*Z115,(T115+U115)*0.2))</f>
        <v/>
      </c>
      <c r="AE115" s="21">
        <f>AC115*AA115</f>
        <v/>
      </c>
      <c r="AF115" s="21">
        <f>ROUNDDOWN(R115,-2)+ROUNDDOWN(S115,-2)</f>
        <v/>
      </c>
      <c r="AG115" s="21">
        <f>ROUNDDOWN(MAX(0,R115-(AB115+AC115+AE115)*0.6),-2)+ROUNDDOWN(MAX(0,S115-(AB115+AC115+AE115)*0.4),-2)</f>
        <v/>
      </c>
      <c r="AH115" s="21">
        <f>ROUNDDOWN(MAX(0,T115-(AB115+AD115)*0.6),-2)+ROUNDDOWN(MAX(0,U115-(AB115+AD115)*0.4),-2)</f>
        <v/>
      </c>
      <c r="AI115" s="21">
        <f>ROUNDDOWN(T115,-2)+ROUNDDOWN(U115,-2)</f>
        <v/>
      </c>
      <c r="AJ115" s="21">
        <f>M115+AF115</f>
        <v/>
      </c>
      <c r="AK115" s="21">
        <f>M115+AG115</f>
        <v/>
      </c>
      <c r="AL115" s="21">
        <f>N115+AH115</f>
        <v/>
      </c>
      <c r="AM115" s="21">
        <f>O115+AI115</f>
        <v/>
      </c>
      <c r="AN115" s="21">
        <f>N115+AI115</f>
        <v/>
      </c>
      <c r="AO115" s="21">
        <f>ROUNDDOWN((R115+S115)*0.2/Y115+2000,0)</f>
        <v/>
      </c>
      <c r="AP115" s="21">
        <f>ROUNDDOWN((T115+U115)*0.2/Z115+2000,0)</f>
        <v/>
      </c>
      <c r="AQ115" s="21">
        <f>AL115-AK115</f>
        <v/>
      </c>
      <c r="AR115" s="21">
        <f>AM115-AK115</f>
        <v/>
      </c>
      <c r="AS115" s="21">
        <f>AM115-AL115</f>
        <v/>
      </c>
      <c r="AT115" s="21">
        <f>AK115+C115-AJ115</f>
        <v/>
      </c>
      <c r="AU115" s="21">
        <f>AL115+C115-AM115</f>
        <v/>
      </c>
      <c r="AV115" s="21">
        <f>AN115+C115-AM115</f>
        <v/>
      </c>
    </row>
    <row r="116">
      <c r="A116" t="inlineStr">
        <is>
          <t>医療費の境目</t>
        </is>
      </c>
      <c r="B116" s="21">
        <f>'3_医療費の境目'!$B$3</f>
        <v/>
      </c>
      <c r="C116" s="21">
        <f>IF('3_医療費の境目'!$B$4="",AO116,'3_医療費の境目'!$B$4)</f>
        <v/>
      </c>
      <c r="D116" s="21">
        <f>'3_医療費の境目'!D116</f>
        <v/>
      </c>
      <c r="E116" s="21">
        <f>ROUND(MIN(B116/12,650000)*12*0.0915+MIN(B116/12,1390000)*12*(0.0504+0)+B116*0.005,0)</f>
        <v/>
      </c>
      <c r="F116" s="21">
        <f>IF(B116&lt;741000,0,IF(B116&lt;2191000,B116-740000,IF(B116&lt;2193000,1451000,IF(B116&lt;2196000,1453000,IF(B116&lt;2200000,1456000,IF(B116&lt;3600000,ROUND(ROUNDDOWN(B116/4,-3)*2.8,0)-80000,IF(B116&lt;6600000,ROUND(ROUNDDOWN(B116/4,-3)*3.2,0)-440000,IF(B116&lt;8500000,ROUNDDOWN(B116*0.9,0)-1100000,B116-1950000))))))))</f>
        <v/>
      </c>
      <c r="G116" s="21">
        <f>IF(F116&gt;23500000,NA(),IF(F116&lt;=4890000,1040000,IF(F116&lt;=6550000,670000,620000)))</f>
        <v/>
      </c>
      <c r="H116" s="21">
        <f>IF(D116&lt;=0,0,MAX(0,MIN(2000000,D116-MIN(100000,ROUNDDOWN(F116*0.05,0)))))</f>
        <v/>
      </c>
      <c r="I116" s="21">
        <f>IF(C116&lt;=2000,0,MIN(C116,ROUNDDOWN(F116*0.4,0))-2000)</f>
        <v/>
      </c>
      <c r="J116" s="21">
        <f>MAX(0,ROUNDDOWN(F116-E116-G116,-3))</f>
        <v/>
      </c>
      <c r="K116" s="21">
        <f>MAX(0,ROUNDDOWN(F116-E116-G116-H116-I116,-3))</f>
        <v/>
      </c>
      <c r="L116" s="21">
        <f>MAX(0,ROUNDDOWN(F116-E116-G116-H116,-3))</f>
        <v/>
      </c>
      <c r="M116" s="21">
        <f>IF(J116&lt;=0,0,ROUNDDOWN((J116*LOOKUP(J116,{0,1950001,3300001,6950001,9000001,18000001,40000001},{0.05,0.1,0.2,0.23,0.33,0.4,0.45})-LOOKUP(J116,{0,1950001,3300001,6950001,9000001,18000001,40000001},{0,97500,427500,636000,1536000,2796000,4796000}))*1.021,-2))</f>
        <v/>
      </c>
      <c r="N116" s="21">
        <f>IF(K116&lt;=0,0,ROUNDDOWN((K116*LOOKUP(K116,{0,1950001,3300001,6950001,9000001,18000001,40000001},{0.05,0.1,0.2,0.23,0.33,0.4,0.45})-LOOKUP(K116,{0,1950001,3300001,6950001,9000001,18000001,40000001},{0,97500,427500,636000,1536000,2796000,4796000}))*1.021,-2))</f>
        <v/>
      </c>
      <c r="O116" s="21">
        <f>IF(L116&lt;=0,0,ROUNDDOWN((L116*LOOKUP(L116,{0,1950001,3300001,6950001,9000001,18000001,40000001},{0.05,0.1,0.2,0.23,0.33,0.4,0.45})-LOOKUP(L116,{0,1950001,3300001,6950001,9000001,18000001,40000001},{0,97500,427500,636000,1536000,2796000,4796000}))*1.021,-2))</f>
        <v/>
      </c>
      <c r="P116" s="21">
        <f>MAX(0,ROUNDDOWN(F116-E116-430000,-3))</f>
        <v/>
      </c>
      <c r="Q116" s="21">
        <f>MAX(0,ROUNDDOWN(F116-E116-430000-H116,-3))</f>
        <v/>
      </c>
      <c r="R116" s="21">
        <f>IF(F116&lt;=450000,0,MAX(0,P116*0.06-MIN(50000,P116)*0.03))</f>
        <v/>
      </c>
      <c r="S116" s="21">
        <f>IF(F116&lt;=450000,0,MAX(0,P116*0.04-MIN(50000,P116)*0.02))</f>
        <v/>
      </c>
      <c r="T116" s="21">
        <f>IF(F116&lt;=450000,0,MAX(0,Q116*0.06-MIN(50000,Q116)*0.03))</f>
        <v/>
      </c>
      <c r="U116" s="21">
        <f>IF(F116&lt;=450000,0,MAX(0,Q116*0.04-MIN(50000,Q116)*0.02))</f>
        <v/>
      </c>
      <c r="V116" s="21">
        <f>50000+MAX(0,G116-480000)</f>
        <v/>
      </c>
      <c r="W116" s="21">
        <f>P116-V116</f>
        <v/>
      </c>
      <c r="X116" s="21">
        <f>Q116-V116</f>
        <v/>
      </c>
      <c r="Y116" s="22">
        <f>IF(W116&lt;0,0.9,LOOKUP(W116,{0,1950001,3300001,6950001,9000001,18000001,40000001},{0.84895,0.7979,0.6958,0.66517,0.56307,0.4916,0.44055}))</f>
        <v/>
      </c>
      <c r="Z116" s="22">
        <f>IF(X116&lt;0,0.9,LOOKUP(X116,{0,1950001,3300001,6950001,9000001,18000001,40000001},{0.84895,0.7979,0.6958,0.66517,0.56307,0.4916,0.44055}))</f>
        <v/>
      </c>
      <c r="AA116" s="22">
        <f>IF(W116&lt;0,0,CHOOSE(MATCH(W116,{0,1950001,3300001,6950001,9000001},1),5.105/84.895,10.21/79.79,20.42/69.58,23.483/66.517,33.693/56.307))</f>
        <v/>
      </c>
      <c r="AB116" s="21">
        <f>IF(C116&lt;=2000,0,(MIN(C116,ROUNDDOWN(F116*0.3,0))-2000)*0.1)</f>
        <v/>
      </c>
      <c r="AC116" s="21">
        <f>IF(C116&lt;=2000,0,MIN((C116-2000)*Y116,(R116+S116)*0.2))</f>
        <v/>
      </c>
      <c r="AD116" s="21">
        <f>IF(C116&lt;=2000,0,MIN((C116-2000)*Z116,(T116+U116)*0.2))</f>
        <v/>
      </c>
      <c r="AE116" s="21">
        <f>AC116*AA116</f>
        <v/>
      </c>
      <c r="AF116" s="21">
        <f>ROUNDDOWN(R116,-2)+ROUNDDOWN(S116,-2)</f>
        <v/>
      </c>
      <c r="AG116" s="21">
        <f>ROUNDDOWN(MAX(0,R116-(AB116+AC116+AE116)*0.6),-2)+ROUNDDOWN(MAX(0,S116-(AB116+AC116+AE116)*0.4),-2)</f>
        <v/>
      </c>
      <c r="AH116" s="21">
        <f>ROUNDDOWN(MAX(0,T116-(AB116+AD116)*0.6),-2)+ROUNDDOWN(MAX(0,U116-(AB116+AD116)*0.4),-2)</f>
        <v/>
      </c>
      <c r="AI116" s="21">
        <f>ROUNDDOWN(T116,-2)+ROUNDDOWN(U116,-2)</f>
        <v/>
      </c>
      <c r="AJ116" s="21">
        <f>M116+AF116</f>
        <v/>
      </c>
      <c r="AK116" s="21">
        <f>M116+AG116</f>
        <v/>
      </c>
      <c r="AL116" s="21">
        <f>N116+AH116</f>
        <v/>
      </c>
      <c r="AM116" s="21">
        <f>O116+AI116</f>
        <v/>
      </c>
      <c r="AN116" s="21">
        <f>N116+AI116</f>
        <v/>
      </c>
      <c r="AO116" s="21">
        <f>ROUNDDOWN((R116+S116)*0.2/Y116+2000,0)</f>
        <v/>
      </c>
      <c r="AP116" s="21">
        <f>ROUNDDOWN((T116+U116)*0.2/Z116+2000,0)</f>
        <v/>
      </c>
      <c r="AQ116" s="21">
        <f>AL116-AK116</f>
        <v/>
      </c>
      <c r="AR116" s="21">
        <f>AM116-AK116</f>
        <v/>
      </c>
      <c r="AS116" s="21">
        <f>AM116-AL116</f>
        <v/>
      </c>
      <c r="AT116" s="21">
        <f>AK116+C116-AJ116</f>
        <v/>
      </c>
      <c r="AU116" s="21">
        <f>AL116+C116-AM116</f>
        <v/>
      </c>
      <c r="AV116" s="21">
        <f>AN116+C116-AM116</f>
        <v/>
      </c>
    </row>
    <row r="117">
      <c r="A117" t="inlineStr">
        <is>
          <t>医療費の境目</t>
        </is>
      </c>
      <c r="B117" s="21">
        <f>'3_医療費の境目'!$B$3</f>
        <v/>
      </c>
      <c r="C117" s="21">
        <f>IF('3_医療費の境目'!$B$4="",AO117,'3_医療費の境目'!$B$4)</f>
        <v/>
      </c>
      <c r="D117" s="21">
        <f>'3_医療費の境目'!D117</f>
        <v/>
      </c>
      <c r="E117" s="21">
        <f>ROUND(MIN(B117/12,650000)*12*0.0915+MIN(B117/12,1390000)*12*(0.0504+0)+B117*0.005,0)</f>
        <v/>
      </c>
      <c r="F117" s="21">
        <f>IF(B117&lt;741000,0,IF(B117&lt;2191000,B117-740000,IF(B117&lt;2193000,1451000,IF(B117&lt;2196000,1453000,IF(B117&lt;2200000,1456000,IF(B117&lt;3600000,ROUND(ROUNDDOWN(B117/4,-3)*2.8,0)-80000,IF(B117&lt;6600000,ROUND(ROUNDDOWN(B117/4,-3)*3.2,0)-440000,IF(B117&lt;8500000,ROUNDDOWN(B117*0.9,0)-1100000,B117-1950000))))))))</f>
        <v/>
      </c>
      <c r="G117" s="21">
        <f>IF(F117&gt;23500000,NA(),IF(F117&lt;=4890000,1040000,IF(F117&lt;=6550000,670000,620000)))</f>
        <v/>
      </c>
      <c r="H117" s="21">
        <f>IF(D117&lt;=0,0,MAX(0,MIN(2000000,D117-MIN(100000,ROUNDDOWN(F117*0.05,0)))))</f>
        <v/>
      </c>
      <c r="I117" s="21">
        <f>IF(C117&lt;=2000,0,MIN(C117,ROUNDDOWN(F117*0.4,0))-2000)</f>
        <v/>
      </c>
      <c r="J117" s="21">
        <f>MAX(0,ROUNDDOWN(F117-E117-G117,-3))</f>
        <v/>
      </c>
      <c r="K117" s="21">
        <f>MAX(0,ROUNDDOWN(F117-E117-G117-H117-I117,-3))</f>
        <v/>
      </c>
      <c r="L117" s="21">
        <f>MAX(0,ROUNDDOWN(F117-E117-G117-H117,-3))</f>
        <v/>
      </c>
      <c r="M117" s="21">
        <f>IF(J117&lt;=0,0,ROUNDDOWN((J117*LOOKUP(J117,{0,1950001,3300001,6950001,9000001,18000001,40000001},{0.05,0.1,0.2,0.23,0.33,0.4,0.45})-LOOKUP(J117,{0,1950001,3300001,6950001,9000001,18000001,40000001},{0,97500,427500,636000,1536000,2796000,4796000}))*1.021,-2))</f>
        <v/>
      </c>
      <c r="N117" s="21">
        <f>IF(K117&lt;=0,0,ROUNDDOWN((K117*LOOKUP(K117,{0,1950001,3300001,6950001,9000001,18000001,40000001},{0.05,0.1,0.2,0.23,0.33,0.4,0.45})-LOOKUP(K117,{0,1950001,3300001,6950001,9000001,18000001,40000001},{0,97500,427500,636000,1536000,2796000,4796000}))*1.021,-2))</f>
        <v/>
      </c>
      <c r="O117" s="21">
        <f>IF(L117&lt;=0,0,ROUNDDOWN((L117*LOOKUP(L117,{0,1950001,3300001,6950001,9000001,18000001,40000001},{0.05,0.1,0.2,0.23,0.33,0.4,0.45})-LOOKUP(L117,{0,1950001,3300001,6950001,9000001,18000001,40000001},{0,97500,427500,636000,1536000,2796000,4796000}))*1.021,-2))</f>
        <v/>
      </c>
      <c r="P117" s="21">
        <f>MAX(0,ROUNDDOWN(F117-E117-430000,-3))</f>
        <v/>
      </c>
      <c r="Q117" s="21">
        <f>MAX(0,ROUNDDOWN(F117-E117-430000-H117,-3))</f>
        <v/>
      </c>
      <c r="R117" s="21">
        <f>IF(F117&lt;=450000,0,MAX(0,P117*0.06-MIN(50000,P117)*0.03))</f>
        <v/>
      </c>
      <c r="S117" s="21">
        <f>IF(F117&lt;=450000,0,MAX(0,P117*0.04-MIN(50000,P117)*0.02))</f>
        <v/>
      </c>
      <c r="T117" s="21">
        <f>IF(F117&lt;=450000,0,MAX(0,Q117*0.06-MIN(50000,Q117)*0.03))</f>
        <v/>
      </c>
      <c r="U117" s="21">
        <f>IF(F117&lt;=450000,0,MAX(0,Q117*0.04-MIN(50000,Q117)*0.02))</f>
        <v/>
      </c>
      <c r="V117" s="21">
        <f>50000+MAX(0,G117-480000)</f>
        <v/>
      </c>
      <c r="W117" s="21">
        <f>P117-V117</f>
        <v/>
      </c>
      <c r="X117" s="21">
        <f>Q117-V117</f>
        <v/>
      </c>
      <c r="Y117" s="22">
        <f>IF(W117&lt;0,0.9,LOOKUP(W117,{0,1950001,3300001,6950001,9000001,18000001,40000001},{0.84895,0.7979,0.6958,0.66517,0.56307,0.4916,0.44055}))</f>
        <v/>
      </c>
      <c r="Z117" s="22">
        <f>IF(X117&lt;0,0.9,LOOKUP(X117,{0,1950001,3300001,6950001,9000001,18000001,40000001},{0.84895,0.7979,0.6958,0.66517,0.56307,0.4916,0.44055}))</f>
        <v/>
      </c>
      <c r="AA117" s="22">
        <f>IF(W117&lt;0,0,CHOOSE(MATCH(W117,{0,1950001,3300001,6950001,9000001},1),5.105/84.895,10.21/79.79,20.42/69.58,23.483/66.517,33.693/56.307))</f>
        <v/>
      </c>
      <c r="AB117" s="21">
        <f>IF(C117&lt;=2000,0,(MIN(C117,ROUNDDOWN(F117*0.3,0))-2000)*0.1)</f>
        <v/>
      </c>
      <c r="AC117" s="21">
        <f>IF(C117&lt;=2000,0,MIN((C117-2000)*Y117,(R117+S117)*0.2))</f>
        <v/>
      </c>
      <c r="AD117" s="21">
        <f>IF(C117&lt;=2000,0,MIN((C117-2000)*Z117,(T117+U117)*0.2))</f>
        <v/>
      </c>
      <c r="AE117" s="21">
        <f>AC117*AA117</f>
        <v/>
      </c>
      <c r="AF117" s="21">
        <f>ROUNDDOWN(R117,-2)+ROUNDDOWN(S117,-2)</f>
        <v/>
      </c>
      <c r="AG117" s="21">
        <f>ROUNDDOWN(MAX(0,R117-(AB117+AC117+AE117)*0.6),-2)+ROUNDDOWN(MAX(0,S117-(AB117+AC117+AE117)*0.4),-2)</f>
        <v/>
      </c>
      <c r="AH117" s="21">
        <f>ROUNDDOWN(MAX(0,T117-(AB117+AD117)*0.6),-2)+ROUNDDOWN(MAX(0,U117-(AB117+AD117)*0.4),-2)</f>
        <v/>
      </c>
      <c r="AI117" s="21">
        <f>ROUNDDOWN(T117,-2)+ROUNDDOWN(U117,-2)</f>
        <v/>
      </c>
      <c r="AJ117" s="21">
        <f>M117+AF117</f>
        <v/>
      </c>
      <c r="AK117" s="21">
        <f>M117+AG117</f>
        <v/>
      </c>
      <c r="AL117" s="21">
        <f>N117+AH117</f>
        <v/>
      </c>
      <c r="AM117" s="21">
        <f>O117+AI117</f>
        <v/>
      </c>
      <c r="AN117" s="21">
        <f>N117+AI117</f>
        <v/>
      </c>
      <c r="AO117" s="21">
        <f>ROUNDDOWN((R117+S117)*0.2/Y117+2000,0)</f>
        <v/>
      </c>
      <c r="AP117" s="21">
        <f>ROUNDDOWN((T117+U117)*0.2/Z117+2000,0)</f>
        <v/>
      </c>
      <c r="AQ117" s="21">
        <f>AL117-AK117</f>
        <v/>
      </c>
      <c r="AR117" s="21">
        <f>AM117-AK117</f>
        <v/>
      </c>
      <c r="AS117" s="21">
        <f>AM117-AL117</f>
        <v/>
      </c>
      <c r="AT117" s="21">
        <f>AK117+C117-AJ117</f>
        <v/>
      </c>
      <c r="AU117" s="21">
        <f>AL117+C117-AM117</f>
        <v/>
      </c>
      <c r="AV117" s="21">
        <f>AN117+C117-AM117</f>
        <v/>
      </c>
    </row>
    <row r="118">
      <c r="A118" t="inlineStr">
        <is>
          <t>医療費の境目</t>
        </is>
      </c>
      <c r="B118" s="21">
        <f>'3_医療費の境目'!$B$3</f>
        <v/>
      </c>
      <c r="C118" s="21">
        <f>IF('3_医療費の境目'!$B$4="",AO118,'3_医療費の境目'!$B$4)</f>
        <v/>
      </c>
      <c r="D118" s="21">
        <f>'3_医療費の境目'!D118</f>
        <v/>
      </c>
      <c r="E118" s="21">
        <f>ROUND(MIN(B118/12,650000)*12*0.0915+MIN(B118/12,1390000)*12*(0.0504+0)+B118*0.005,0)</f>
        <v/>
      </c>
      <c r="F118" s="21">
        <f>IF(B118&lt;741000,0,IF(B118&lt;2191000,B118-740000,IF(B118&lt;2193000,1451000,IF(B118&lt;2196000,1453000,IF(B118&lt;2200000,1456000,IF(B118&lt;3600000,ROUND(ROUNDDOWN(B118/4,-3)*2.8,0)-80000,IF(B118&lt;6600000,ROUND(ROUNDDOWN(B118/4,-3)*3.2,0)-440000,IF(B118&lt;8500000,ROUNDDOWN(B118*0.9,0)-1100000,B118-1950000))))))))</f>
        <v/>
      </c>
      <c r="G118" s="21">
        <f>IF(F118&gt;23500000,NA(),IF(F118&lt;=4890000,1040000,IF(F118&lt;=6550000,670000,620000)))</f>
        <v/>
      </c>
      <c r="H118" s="21">
        <f>IF(D118&lt;=0,0,MAX(0,MIN(2000000,D118-MIN(100000,ROUNDDOWN(F118*0.05,0)))))</f>
        <v/>
      </c>
      <c r="I118" s="21">
        <f>IF(C118&lt;=2000,0,MIN(C118,ROUNDDOWN(F118*0.4,0))-2000)</f>
        <v/>
      </c>
      <c r="J118" s="21">
        <f>MAX(0,ROUNDDOWN(F118-E118-G118,-3))</f>
        <v/>
      </c>
      <c r="K118" s="21">
        <f>MAX(0,ROUNDDOWN(F118-E118-G118-H118-I118,-3))</f>
        <v/>
      </c>
      <c r="L118" s="21">
        <f>MAX(0,ROUNDDOWN(F118-E118-G118-H118,-3))</f>
        <v/>
      </c>
      <c r="M118" s="21">
        <f>IF(J118&lt;=0,0,ROUNDDOWN((J118*LOOKUP(J118,{0,1950001,3300001,6950001,9000001,18000001,40000001},{0.05,0.1,0.2,0.23,0.33,0.4,0.45})-LOOKUP(J118,{0,1950001,3300001,6950001,9000001,18000001,40000001},{0,97500,427500,636000,1536000,2796000,4796000}))*1.021,-2))</f>
        <v/>
      </c>
      <c r="N118" s="21">
        <f>IF(K118&lt;=0,0,ROUNDDOWN((K118*LOOKUP(K118,{0,1950001,3300001,6950001,9000001,18000001,40000001},{0.05,0.1,0.2,0.23,0.33,0.4,0.45})-LOOKUP(K118,{0,1950001,3300001,6950001,9000001,18000001,40000001},{0,97500,427500,636000,1536000,2796000,4796000}))*1.021,-2))</f>
        <v/>
      </c>
      <c r="O118" s="21">
        <f>IF(L118&lt;=0,0,ROUNDDOWN((L118*LOOKUP(L118,{0,1950001,3300001,6950001,9000001,18000001,40000001},{0.05,0.1,0.2,0.23,0.33,0.4,0.45})-LOOKUP(L118,{0,1950001,3300001,6950001,9000001,18000001,40000001},{0,97500,427500,636000,1536000,2796000,4796000}))*1.021,-2))</f>
        <v/>
      </c>
      <c r="P118" s="21">
        <f>MAX(0,ROUNDDOWN(F118-E118-430000,-3))</f>
        <v/>
      </c>
      <c r="Q118" s="21">
        <f>MAX(0,ROUNDDOWN(F118-E118-430000-H118,-3))</f>
        <v/>
      </c>
      <c r="R118" s="21">
        <f>IF(F118&lt;=450000,0,MAX(0,P118*0.06-MIN(50000,P118)*0.03))</f>
        <v/>
      </c>
      <c r="S118" s="21">
        <f>IF(F118&lt;=450000,0,MAX(0,P118*0.04-MIN(50000,P118)*0.02))</f>
        <v/>
      </c>
      <c r="T118" s="21">
        <f>IF(F118&lt;=450000,0,MAX(0,Q118*0.06-MIN(50000,Q118)*0.03))</f>
        <v/>
      </c>
      <c r="U118" s="21">
        <f>IF(F118&lt;=450000,0,MAX(0,Q118*0.04-MIN(50000,Q118)*0.02))</f>
        <v/>
      </c>
      <c r="V118" s="21">
        <f>50000+MAX(0,G118-480000)</f>
        <v/>
      </c>
      <c r="W118" s="21">
        <f>P118-V118</f>
        <v/>
      </c>
      <c r="X118" s="21">
        <f>Q118-V118</f>
        <v/>
      </c>
      <c r="Y118" s="22">
        <f>IF(W118&lt;0,0.9,LOOKUP(W118,{0,1950001,3300001,6950001,9000001,18000001,40000001},{0.84895,0.7979,0.6958,0.66517,0.56307,0.4916,0.44055}))</f>
        <v/>
      </c>
      <c r="Z118" s="22">
        <f>IF(X118&lt;0,0.9,LOOKUP(X118,{0,1950001,3300001,6950001,9000001,18000001,40000001},{0.84895,0.7979,0.6958,0.66517,0.56307,0.4916,0.44055}))</f>
        <v/>
      </c>
      <c r="AA118" s="22">
        <f>IF(W118&lt;0,0,CHOOSE(MATCH(W118,{0,1950001,3300001,6950001,9000001},1),5.105/84.895,10.21/79.79,20.42/69.58,23.483/66.517,33.693/56.307))</f>
        <v/>
      </c>
      <c r="AB118" s="21">
        <f>IF(C118&lt;=2000,0,(MIN(C118,ROUNDDOWN(F118*0.3,0))-2000)*0.1)</f>
        <v/>
      </c>
      <c r="AC118" s="21">
        <f>IF(C118&lt;=2000,0,MIN((C118-2000)*Y118,(R118+S118)*0.2))</f>
        <v/>
      </c>
      <c r="AD118" s="21">
        <f>IF(C118&lt;=2000,0,MIN((C118-2000)*Z118,(T118+U118)*0.2))</f>
        <v/>
      </c>
      <c r="AE118" s="21">
        <f>AC118*AA118</f>
        <v/>
      </c>
      <c r="AF118" s="21">
        <f>ROUNDDOWN(R118,-2)+ROUNDDOWN(S118,-2)</f>
        <v/>
      </c>
      <c r="AG118" s="21">
        <f>ROUNDDOWN(MAX(0,R118-(AB118+AC118+AE118)*0.6),-2)+ROUNDDOWN(MAX(0,S118-(AB118+AC118+AE118)*0.4),-2)</f>
        <v/>
      </c>
      <c r="AH118" s="21">
        <f>ROUNDDOWN(MAX(0,T118-(AB118+AD118)*0.6),-2)+ROUNDDOWN(MAX(0,U118-(AB118+AD118)*0.4),-2)</f>
        <v/>
      </c>
      <c r="AI118" s="21">
        <f>ROUNDDOWN(T118,-2)+ROUNDDOWN(U118,-2)</f>
        <v/>
      </c>
      <c r="AJ118" s="21">
        <f>M118+AF118</f>
        <v/>
      </c>
      <c r="AK118" s="21">
        <f>M118+AG118</f>
        <v/>
      </c>
      <c r="AL118" s="21">
        <f>N118+AH118</f>
        <v/>
      </c>
      <c r="AM118" s="21">
        <f>O118+AI118</f>
        <v/>
      </c>
      <c r="AN118" s="21">
        <f>N118+AI118</f>
        <v/>
      </c>
      <c r="AO118" s="21">
        <f>ROUNDDOWN((R118+S118)*0.2/Y118+2000,0)</f>
        <v/>
      </c>
      <c r="AP118" s="21">
        <f>ROUNDDOWN((T118+U118)*0.2/Z118+2000,0)</f>
        <v/>
      </c>
      <c r="AQ118" s="21">
        <f>AL118-AK118</f>
        <v/>
      </c>
      <c r="AR118" s="21">
        <f>AM118-AK118</f>
        <v/>
      </c>
      <c r="AS118" s="21">
        <f>AM118-AL118</f>
        <v/>
      </c>
      <c r="AT118" s="21">
        <f>AK118+C118-AJ118</f>
        <v/>
      </c>
      <c r="AU118" s="21">
        <f>AL118+C118-AM118</f>
        <v/>
      </c>
      <c r="AV118" s="21">
        <f>AN118+C118-AM118</f>
        <v/>
      </c>
    </row>
    <row r="119">
      <c r="A119" t="inlineStr">
        <is>
          <t>医療費の境目</t>
        </is>
      </c>
      <c r="B119" s="21">
        <f>'3_医療費の境目'!$B$3</f>
        <v/>
      </c>
      <c r="C119" s="21">
        <f>IF('3_医療費の境目'!$B$4="",AO119,'3_医療費の境目'!$B$4)</f>
        <v/>
      </c>
      <c r="D119" s="21">
        <f>'3_医療費の境目'!D119</f>
        <v/>
      </c>
      <c r="E119" s="21">
        <f>ROUND(MIN(B119/12,650000)*12*0.0915+MIN(B119/12,1390000)*12*(0.0504+0)+B119*0.005,0)</f>
        <v/>
      </c>
      <c r="F119" s="21">
        <f>IF(B119&lt;741000,0,IF(B119&lt;2191000,B119-740000,IF(B119&lt;2193000,1451000,IF(B119&lt;2196000,1453000,IF(B119&lt;2200000,1456000,IF(B119&lt;3600000,ROUND(ROUNDDOWN(B119/4,-3)*2.8,0)-80000,IF(B119&lt;6600000,ROUND(ROUNDDOWN(B119/4,-3)*3.2,0)-440000,IF(B119&lt;8500000,ROUNDDOWN(B119*0.9,0)-1100000,B119-1950000))))))))</f>
        <v/>
      </c>
      <c r="G119" s="21">
        <f>IF(F119&gt;23500000,NA(),IF(F119&lt;=4890000,1040000,IF(F119&lt;=6550000,670000,620000)))</f>
        <v/>
      </c>
      <c r="H119" s="21">
        <f>IF(D119&lt;=0,0,MAX(0,MIN(2000000,D119-MIN(100000,ROUNDDOWN(F119*0.05,0)))))</f>
        <v/>
      </c>
      <c r="I119" s="21">
        <f>IF(C119&lt;=2000,0,MIN(C119,ROUNDDOWN(F119*0.4,0))-2000)</f>
        <v/>
      </c>
      <c r="J119" s="21">
        <f>MAX(0,ROUNDDOWN(F119-E119-G119,-3))</f>
        <v/>
      </c>
      <c r="K119" s="21">
        <f>MAX(0,ROUNDDOWN(F119-E119-G119-H119-I119,-3))</f>
        <v/>
      </c>
      <c r="L119" s="21">
        <f>MAX(0,ROUNDDOWN(F119-E119-G119-H119,-3))</f>
        <v/>
      </c>
      <c r="M119" s="21">
        <f>IF(J119&lt;=0,0,ROUNDDOWN((J119*LOOKUP(J119,{0,1950001,3300001,6950001,9000001,18000001,40000001},{0.05,0.1,0.2,0.23,0.33,0.4,0.45})-LOOKUP(J119,{0,1950001,3300001,6950001,9000001,18000001,40000001},{0,97500,427500,636000,1536000,2796000,4796000}))*1.021,-2))</f>
        <v/>
      </c>
      <c r="N119" s="21">
        <f>IF(K119&lt;=0,0,ROUNDDOWN((K119*LOOKUP(K119,{0,1950001,3300001,6950001,9000001,18000001,40000001},{0.05,0.1,0.2,0.23,0.33,0.4,0.45})-LOOKUP(K119,{0,1950001,3300001,6950001,9000001,18000001,40000001},{0,97500,427500,636000,1536000,2796000,4796000}))*1.021,-2))</f>
        <v/>
      </c>
      <c r="O119" s="21">
        <f>IF(L119&lt;=0,0,ROUNDDOWN((L119*LOOKUP(L119,{0,1950001,3300001,6950001,9000001,18000001,40000001},{0.05,0.1,0.2,0.23,0.33,0.4,0.45})-LOOKUP(L119,{0,1950001,3300001,6950001,9000001,18000001,40000001},{0,97500,427500,636000,1536000,2796000,4796000}))*1.021,-2))</f>
        <v/>
      </c>
      <c r="P119" s="21">
        <f>MAX(0,ROUNDDOWN(F119-E119-430000,-3))</f>
        <v/>
      </c>
      <c r="Q119" s="21">
        <f>MAX(0,ROUNDDOWN(F119-E119-430000-H119,-3))</f>
        <v/>
      </c>
      <c r="R119" s="21">
        <f>IF(F119&lt;=450000,0,MAX(0,P119*0.06-MIN(50000,P119)*0.03))</f>
        <v/>
      </c>
      <c r="S119" s="21">
        <f>IF(F119&lt;=450000,0,MAX(0,P119*0.04-MIN(50000,P119)*0.02))</f>
        <v/>
      </c>
      <c r="T119" s="21">
        <f>IF(F119&lt;=450000,0,MAX(0,Q119*0.06-MIN(50000,Q119)*0.03))</f>
        <v/>
      </c>
      <c r="U119" s="21">
        <f>IF(F119&lt;=450000,0,MAX(0,Q119*0.04-MIN(50000,Q119)*0.02))</f>
        <v/>
      </c>
      <c r="V119" s="21">
        <f>50000+MAX(0,G119-480000)</f>
        <v/>
      </c>
      <c r="W119" s="21">
        <f>P119-V119</f>
        <v/>
      </c>
      <c r="X119" s="21">
        <f>Q119-V119</f>
        <v/>
      </c>
      <c r="Y119" s="22">
        <f>IF(W119&lt;0,0.9,LOOKUP(W119,{0,1950001,3300001,6950001,9000001,18000001,40000001},{0.84895,0.7979,0.6958,0.66517,0.56307,0.4916,0.44055}))</f>
        <v/>
      </c>
      <c r="Z119" s="22">
        <f>IF(X119&lt;0,0.9,LOOKUP(X119,{0,1950001,3300001,6950001,9000001,18000001,40000001},{0.84895,0.7979,0.6958,0.66517,0.56307,0.4916,0.44055}))</f>
        <v/>
      </c>
      <c r="AA119" s="22">
        <f>IF(W119&lt;0,0,CHOOSE(MATCH(W119,{0,1950001,3300001,6950001,9000001},1),5.105/84.895,10.21/79.79,20.42/69.58,23.483/66.517,33.693/56.307))</f>
        <v/>
      </c>
      <c r="AB119" s="21">
        <f>IF(C119&lt;=2000,0,(MIN(C119,ROUNDDOWN(F119*0.3,0))-2000)*0.1)</f>
        <v/>
      </c>
      <c r="AC119" s="21">
        <f>IF(C119&lt;=2000,0,MIN((C119-2000)*Y119,(R119+S119)*0.2))</f>
        <v/>
      </c>
      <c r="AD119" s="21">
        <f>IF(C119&lt;=2000,0,MIN((C119-2000)*Z119,(T119+U119)*0.2))</f>
        <v/>
      </c>
      <c r="AE119" s="21">
        <f>AC119*AA119</f>
        <v/>
      </c>
      <c r="AF119" s="21">
        <f>ROUNDDOWN(R119,-2)+ROUNDDOWN(S119,-2)</f>
        <v/>
      </c>
      <c r="AG119" s="21">
        <f>ROUNDDOWN(MAX(0,R119-(AB119+AC119+AE119)*0.6),-2)+ROUNDDOWN(MAX(0,S119-(AB119+AC119+AE119)*0.4),-2)</f>
        <v/>
      </c>
      <c r="AH119" s="21">
        <f>ROUNDDOWN(MAX(0,T119-(AB119+AD119)*0.6),-2)+ROUNDDOWN(MAX(0,U119-(AB119+AD119)*0.4),-2)</f>
        <v/>
      </c>
      <c r="AI119" s="21">
        <f>ROUNDDOWN(T119,-2)+ROUNDDOWN(U119,-2)</f>
        <v/>
      </c>
      <c r="AJ119" s="21">
        <f>M119+AF119</f>
        <v/>
      </c>
      <c r="AK119" s="21">
        <f>M119+AG119</f>
        <v/>
      </c>
      <c r="AL119" s="21">
        <f>N119+AH119</f>
        <v/>
      </c>
      <c r="AM119" s="21">
        <f>O119+AI119</f>
        <v/>
      </c>
      <c r="AN119" s="21">
        <f>N119+AI119</f>
        <v/>
      </c>
      <c r="AO119" s="21">
        <f>ROUNDDOWN((R119+S119)*0.2/Y119+2000,0)</f>
        <v/>
      </c>
      <c r="AP119" s="21">
        <f>ROUNDDOWN((T119+U119)*0.2/Z119+2000,0)</f>
        <v/>
      </c>
      <c r="AQ119" s="21">
        <f>AL119-AK119</f>
        <v/>
      </c>
      <c r="AR119" s="21">
        <f>AM119-AK119</f>
        <v/>
      </c>
      <c r="AS119" s="21">
        <f>AM119-AL119</f>
        <v/>
      </c>
      <c r="AT119" s="21">
        <f>AK119+C119-AJ119</f>
        <v/>
      </c>
      <c r="AU119" s="21">
        <f>AL119+C119-AM119</f>
        <v/>
      </c>
      <c r="AV119" s="21">
        <f>AN119+C119-AM119</f>
        <v/>
      </c>
    </row>
    <row r="120">
      <c r="A120" t="inlineStr">
        <is>
          <t>医療費の境目</t>
        </is>
      </c>
      <c r="B120" s="21">
        <f>'3_医療費の境目'!$B$3</f>
        <v/>
      </c>
      <c r="C120" s="21">
        <f>IF('3_医療費の境目'!$B$4="",AO120,'3_医療費の境目'!$B$4)</f>
        <v/>
      </c>
      <c r="D120" s="21">
        <f>'3_医療費の境目'!D120</f>
        <v/>
      </c>
      <c r="E120" s="21">
        <f>ROUND(MIN(B120/12,650000)*12*0.0915+MIN(B120/12,1390000)*12*(0.0504+0)+B120*0.005,0)</f>
        <v/>
      </c>
      <c r="F120" s="21">
        <f>IF(B120&lt;741000,0,IF(B120&lt;2191000,B120-740000,IF(B120&lt;2193000,1451000,IF(B120&lt;2196000,1453000,IF(B120&lt;2200000,1456000,IF(B120&lt;3600000,ROUND(ROUNDDOWN(B120/4,-3)*2.8,0)-80000,IF(B120&lt;6600000,ROUND(ROUNDDOWN(B120/4,-3)*3.2,0)-440000,IF(B120&lt;8500000,ROUNDDOWN(B120*0.9,0)-1100000,B120-1950000))))))))</f>
        <v/>
      </c>
      <c r="G120" s="21">
        <f>IF(F120&gt;23500000,NA(),IF(F120&lt;=4890000,1040000,IF(F120&lt;=6550000,670000,620000)))</f>
        <v/>
      </c>
      <c r="H120" s="21">
        <f>IF(D120&lt;=0,0,MAX(0,MIN(2000000,D120-MIN(100000,ROUNDDOWN(F120*0.05,0)))))</f>
        <v/>
      </c>
      <c r="I120" s="21">
        <f>IF(C120&lt;=2000,0,MIN(C120,ROUNDDOWN(F120*0.4,0))-2000)</f>
        <v/>
      </c>
      <c r="J120" s="21">
        <f>MAX(0,ROUNDDOWN(F120-E120-G120,-3))</f>
        <v/>
      </c>
      <c r="K120" s="21">
        <f>MAX(0,ROUNDDOWN(F120-E120-G120-H120-I120,-3))</f>
        <v/>
      </c>
      <c r="L120" s="21">
        <f>MAX(0,ROUNDDOWN(F120-E120-G120-H120,-3))</f>
        <v/>
      </c>
      <c r="M120" s="21">
        <f>IF(J120&lt;=0,0,ROUNDDOWN((J120*LOOKUP(J120,{0,1950001,3300001,6950001,9000001,18000001,40000001},{0.05,0.1,0.2,0.23,0.33,0.4,0.45})-LOOKUP(J120,{0,1950001,3300001,6950001,9000001,18000001,40000001},{0,97500,427500,636000,1536000,2796000,4796000}))*1.021,-2))</f>
        <v/>
      </c>
      <c r="N120" s="21">
        <f>IF(K120&lt;=0,0,ROUNDDOWN((K120*LOOKUP(K120,{0,1950001,3300001,6950001,9000001,18000001,40000001},{0.05,0.1,0.2,0.23,0.33,0.4,0.45})-LOOKUP(K120,{0,1950001,3300001,6950001,9000001,18000001,40000001},{0,97500,427500,636000,1536000,2796000,4796000}))*1.021,-2))</f>
        <v/>
      </c>
      <c r="O120" s="21">
        <f>IF(L120&lt;=0,0,ROUNDDOWN((L120*LOOKUP(L120,{0,1950001,3300001,6950001,9000001,18000001,40000001},{0.05,0.1,0.2,0.23,0.33,0.4,0.45})-LOOKUP(L120,{0,1950001,3300001,6950001,9000001,18000001,40000001},{0,97500,427500,636000,1536000,2796000,4796000}))*1.021,-2))</f>
        <v/>
      </c>
      <c r="P120" s="21">
        <f>MAX(0,ROUNDDOWN(F120-E120-430000,-3))</f>
        <v/>
      </c>
      <c r="Q120" s="21">
        <f>MAX(0,ROUNDDOWN(F120-E120-430000-H120,-3))</f>
        <v/>
      </c>
      <c r="R120" s="21">
        <f>IF(F120&lt;=450000,0,MAX(0,P120*0.06-MIN(50000,P120)*0.03))</f>
        <v/>
      </c>
      <c r="S120" s="21">
        <f>IF(F120&lt;=450000,0,MAX(0,P120*0.04-MIN(50000,P120)*0.02))</f>
        <v/>
      </c>
      <c r="T120" s="21">
        <f>IF(F120&lt;=450000,0,MAX(0,Q120*0.06-MIN(50000,Q120)*0.03))</f>
        <v/>
      </c>
      <c r="U120" s="21">
        <f>IF(F120&lt;=450000,0,MAX(0,Q120*0.04-MIN(50000,Q120)*0.02))</f>
        <v/>
      </c>
      <c r="V120" s="21">
        <f>50000+MAX(0,G120-480000)</f>
        <v/>
      </c>
      <c r="W120" s="21">
        <f>P120-V120</f>
        <v/>
      </c>
      <c r="X120" s="21">
        <f>Q120-V120</f>
        <v/>
      </c>
      <c r="Y120" s="22">
        <f>IF(W120&lt;0,0.9,LOOKUP(W120,{0,1950001,3300001,6950001,9000001,18000001,40000001},{0.84895,0.7979,0.6958,0.66517,0.56307,0.4916,0.44055}))</f>
        <v/>
      </c>
      <c r="Z120" s="22">
        <f>IF(X120&lt;0,0.9,LOOKUP(X120,{0,1950001,3300001,6950001,9000001,18000001,40000001},{0.84895,0.7979,0.6958,0.66517,0.56307,0.4916,0.44055}))</f>
        <v/>
      </c>
      <c r="AA120" s="22">
        <f>IF(W120&lt;0,0,CHOOSE(MATCH(W120,{0,1950001,3300001,6950001,9000001},1),5.105/84.895,10.21/79.79,20.42/69.58,23.483/66.517,33.693/56.307))</f>
        <v/>
      </c>
      <c r="AB120" s="21">
        <f>IF(C120&lt;=2000,0,(MIN(C120,ROUNDDOWN(F120*0.3,0))-2000)*0.1)</f>
        <v/>
      </c>
      <c r="AC120" s="21">
        <f>IF(C120&lt;=2000,0,MIN((C120-2000)*Y120,(R120+S120)*0.2))</f>
        <v/>
      </c>
      <c r="AD120" s="21">
        <f>IF(C120&lt;=2000,0,MIN((C120-2000)*Z120,(T120+U120)*0.2))</f>
        <v/>
      </c>
      <c r="AE120" s="21">
        <f>AC120*AA120</f>
        <v/>
      </c>
      <c r="AF120" s="21">
        <f>ROUNDDOWN(R120,-2)+ROUNDDOWN(S120,-2)</f>
        <v/>
      </c>
      <c r="AG120" s="21">
        <f>ROUNDDOWN(MAX(0,R120-(AB120+AC120+AE120)*0.6),-2)+ROUNDDOWN(MAX(0,S120-(AB120+AC120+AE120)*0.4),-2)</f>
        <v/>
      </c>
      <c r="AH120" s="21">
        <f>ROUNDDOWN(MAX(0,T120-(AB120+AD120)*0.6),-2)+ROUNDDOWN(MAX(0,U120-(AB120+AD120)*0.4),-2)</f>
        <v/>
      </c>
      <c r="AI120" s="21">
        <f>ROUNDDOWN(T120,-2)+ROUNDDOWN(U120,-2)</f>
        <v/>
      </c>
      <c r="AJ120" s="21">
        <f>M120+AF120</f>
        <v/>
      </c>
      <c r="AK120" s="21">
        <f>M120+AG120</f>
        <v/>
      </c>
      <c r="AL120" s="21">
        <f>N120+AH120</f>
        <v/>
      </c>
      <c r="AM120" s="21">
        <f>O120+AI120</f>
        <v/>
      </c>
      <c r="AN120" s="21">
        <f>N120+AI120</f>
        <v/>
      </c>
      <c r="AO120" s="21">
        <f>ROUNDDOWN((R120+S120)*0.2/Y120+2000,0)</f>
        <v/>
      </c>
      <c r="AP120" s="21">
        <f>ROUNDDOWN((T120+U120)*0.2/Z120+2000,0)</f>
        <v/>
      </c>
      <c r="AQ120" s="21">
        <f>AL120-AK120</f>
        <v/>
      </c>
      <c r="AR120" s="21">
        <f>AM120-AK120</f>
        <v/>
      </c>
      <c r="AS120" s="21">
        <f>AM120-AL120</f>
        <v/>
      </c>
      <c r="AT120" s="21">
        <f>AK120+C120-AJ120</f>
        <v/>
      </c>
      <c r="AU120" s="21">
        <f>AL120+C120-AM120</f>
        <v/>
      </c>
      <c r="AV120" s="21">
        <f>AN120+C120-AM120</f>
        <v/>
      </c>
    </row>
    <row r="121">
      <c r="A121" t="inlineStr">
        <is>
          <t>医療費の境目</t>
        </is>
      </c>
      <c r="B121" s="21">
        <f>'3_医療費の境目'!$B$3</f>
        <v/>
      </c>
      <c r="C121" s="21">
        <f>IF('3_医療費の境目'!$B$4="",AO121,'3_医療費の境目'!$B$4)</f>
        <v/>
      </c>
      <c r="D121" s="21">
        <f>'3_医療費の境目'!D121</f>
        <v/>
      </c>
      <c r="E121" s="21">
        <f>ROUND(MIN(B121/12,650000)*12*0.0915+MIN(B121/12,1390000)*12*(0.0504+0)+B121*0.005,0)</f>
        <v/>
      </c>
      <c r="F121" s="21">
        <f>IF(B121&lt;741000,0,IF(B121&lt;2191000,B121-740000,IF(B121&lt;2193000,1451000,IF(B121&lt;2196000,1453000,IF(B121&lt;2200000,1456000,IF(B121&lt;3600000,ROUND(ROUNDDOWN(B121/4,-3)*2.8,0)-80000,IF(B121&lt;6600000,ROUND(ROUNDDOWN(B121/4,-3)*3.2,0)-440000,IF(B121&lt;8500000,ROUNDDOWN(B121*0.9,0)-1100000,B121-1950000))))))))</f>
        <v/>
      </c>
      <c r="G121" s="21">
        <f>IF(F121&gt;23500000,NA(),IF(F121&lt;=4890000,1040000,IF(F121&lt;=6550000,670000,620000)))</f>
        <v/>
      </c>
      <c r="H121" s="21">
        <f>IF(D121&lt;=0,0,MAX(0,MIN(2000000,D121-MIN(100000,ROUNDDOWN(F121*0.05,0)))))</f>
        <v/>
      </c>
      <c r="I121" s="21">
        <f>IF(C121&lt;=2000,0,MIN(C121,ROUNDDOWN(F121*0.4,0))-2000)</f>
        <v/>
      </c>
      <c r="J121" s="21">
        <f>MAX(0,ROUNDDOWN(F121-E121-G121,-3))</f>
        <v/>
      </c>
      <c r="K121" s="21">
        <f>MAX(0,ROUNDDOWN(F121-E121-G121-H121-I121,-3))</f>
        <v/>
      </c>
      <c r="L121" s="21">
        <f>MAX(0,ROUNDDOWN(F121-E121-G121-H121,-3))</f>
        <v/>
      </c>
      <c r="M121" s="21">
        <f>IF(J121&lt;=0,0,ROUNDDOWN((J121*LOOKUP(J121,{0,1950001,3300001,6950001,9000001,18000001,40000001},{0.05,0.1,0.2,0.23,0.33,0.4,0.45})-LOOKUP(J121,{0,1950001,3300001,6950001,9000001,18000001,40000001},{0,97500,427500,636000,1536000,2796000,4796000}))*1.021,-2))</f>
        <v/>
      </c>
      <c r="N121" s="21">
        <f>IF(K121&lt;=0,0,ROUNDDOWN((K121*LOOKUP(K121,{0,1950001,3300001,6950001,9000001,18000001,40000001},{0.05,0.1,0.2,0.23,0.33,0.4,0.45})-LOOKUP(K121,{0,1950001,3300001,6950001,9000001,18000001,40000001},{0,97500,427500,636000,1536000,2796000,4796000}))*1.021,-2))</f>
        <v/>
      </c>
      <c r="O121" s="21">
        <f>IF(L121&lt;=0,0,ROUNDDOWN((L121*LOOKUP(L121,{0,1950001,3300001,6950001,9000001,18000001,40000001},{0.05,0.1,0.2,0.23,0.33,0.4,0.45})-LOOKUP(L121,{0,1950001,3300001,6950001,9000001,18000001,40000001},{0,97500,427500,636000,1536000,2796000,4796000}))*1.021,-2))</f>
        <v/>
      </c>
      <c r="P121" s="21">
        <f>MAX(0,ROUNDDOWN(F121-E121-430000,-3))</f>
        <v/>
      </c>
      <c r="Q121" s="21">
        <f>MAX(0,ROUNDDOWN(F121-E121-430000-H121,-3))</f>
        <v/>
      </c>
      <c r="R121" s="21">
        <f>IF(F121&lt;=450000,0,MAX(0,P121*0.06-MIN(50000,P121)*0.03))</f>
        <v/>
      </c>
      <c r="S121" s="21">
        <f>IF(F121&lt;=450000,0,MAX(0,P121*0.04-MIN(50000,P121)*0.02))</f>
        <v/>
      </c>
      <c r="T121" s="21">
        <f>IF(F121&lt;=450000,0,MAX(0,Q121*0.06-MIN(50000,Q121)*0.03))</f>
        <v/>
      </c>
      <c r="U121" s="21">
        <f>IF(F121&lt;=450000,0,MAX(0,Q121*0.04-MIN(50000,Q121)*0.02))</f>
        <v/>
      </c>
      <c r="V121" s="21">
        <f>50000+MAX(0,G121-480000)</f>
        <v/>
      </c>
      <c r="W121" s="21">
        <f>P121-V121</f>
        <v/>
      </c>
      <c r="X121" s="21">
        <f>Q121-V121</f>
        <v/>
      </c>
      <c r="Y121" s="22">
        <f>IF(W121&lt;0,0.9,LOOKUP(W121,{0,1950001,3300001,6950001,9000001,18000001,40000001},{0.84895,0.7979,0.6958,0.66517,0.56307,0.4916,0.44055}))</f>
        <v/>
      </c>
      <c r="Z121" s="22">
        <f>IF(X121&lt;0,0.9,LOOKUP(X121,{0,1950001,3300001,6950001,9000001,18000001,40000001},{0.84895,0.7979,0.6958,0.66517,0.56307,0.4916,0.44055}))</f>
        <v/>
      </c>
      <c r="AA121" s="22">
        <f>IF(W121&lt;0,0,CHOOSE(MATCH(W121,{0,1950001,3300001,6950001,9000001},1),5.105/84.895,10.21/79.79,20.42/69.58,23.483/66.517,33.693/56.307))</f>
        <v/>
      </c>
      <c r="AB121" s="21">
        <f>IF(C121&lt;=2000,0,(MIN(C121,ROUNDDOWN(F121*0.3,0))-2000)*0.1)</f>
        <v/>
      </c>
      <c r="AC121" s="21">
        <f>IF(C121&lt;=2000,0,MIN((C121-2000)*Y121,(R121+S121)*0.2))</f>
        <v/>
      </c>
      <c r="AD121" s="21">
        <f>IF(C121&lt;=2000,0,MIN((C121-2000)*Z121,(T121+U121)*0.2))</f>
        <v/>
      </c>
      <c r="AE121" s="21">
        <f>AC121*AA121</f>
        <v/>
      </c>
      <c r="AF121" s="21">
        <f>ROUNDDOWN(R121,-2)+ROUNDDOWN(S121,-2)</f>
        <v/>
      </c>
      <c r="AG121" s="21">
        <f>ROUNDDOWN(MAX(0,R121-(AB121+AC121+AE121)*0.6),-2)+ROUNDDOWN(MAX(0,S121-(AB121+AC121+AE121)*0.4),-2)</f>
        <v/>
      </c>
      <c r="AH121" s="21">
        <f>ROUNDDOWN(MAX(0,T121-(AB121+AD121)*0.6),-2)+ROUNDDOWN(MAX(0,U121-(AB121+AD121)*0.4),-2)</f>
        <v/>
      </c>
      <c r="AI121" s="21">
        <f>ROUNDDOWN(T121,-2)+ROUNDDOWN(U121,-2)</f>
        <v/>
      </c>
      <c r="AJ121" s="21">
        <f>M121+AF121</f>
        <v/>
      </c>
      <c r="AK121" s="21">
        <f>M121+AG121</f>
        <v/>
      </c>
      <c r="AL121" s="21">
        <f>N121+AH121</f>
        <v/>
      </c>
      <c r="AM121" s="21">
        <f>O121+AI121</f>
        <v/>
      </c>
      <c r="AN121" s="21">
        <f>N121+AI121</f>
        <v/>
      </c>
      <c r="AO121" s="21">
        <f>ROUNDDOWN((R121+S121)*0.2/Y121+2000,0)</f>
        <v/>
      </c>
      <c r="AP121" s="21">
        <f>ROUNDDOWN((T121+U121)*0.2/Z121+2000,0)</f>
        <v/>
      </c>
      <c r="AQ121" s="21">
        <f>AL121-AK121</f>
        <v/>
      </c>
      <c r="AR121" s="21">
        <f>AM121-AK121</f>
        <v/>
      </c>
      <c r="AS121" s="21">
        <f>AM121-AL121</f>
        <v/>
      </c>
      <c r="AT121" s="21">
        <f>AK121+C121-AJ121</f>
        <v/>
      </c>
      <c r="AU121" s="21">
        <f>AL121+C121-AM121</f>
        <v/>
      </c>
      <c r="AV121" s="21">
        <f>AN121+C121-AM121</f>
        <v/>
      </c>
    </row>
    <row r="122">
      <c r="A122" t="inlineStr">
        <is>
          <t>医療費の境目</t>
        </is>
      </c>
      <c r="B122" s="21">
        <f>'3_医療費の境目'!$B$3</f>
        <v/>
      </c>
      <c r="C122" s="21">
        <f>IF('3_医療費の境目'!$B$4="",AO122,'3_医療費の境目'!$B$4)</f>
        <v/>
      </c>
      <c r="D122" s="21">
        <f>'3_医療費の境目'!D122</f>
        <v/>
      </c>
      <c r="E122" s="21">
        <f>ROUND(MIN(B122/12,650000)*12*0.0915+MIN(B122/12,1390000)*12*(0.0504+0)+B122*0.005,0)</f>
        <v/>
      </c>
      <c r="F122" s="21">
        <f>IF(B122&lt;741000,0,IF(B122&lt;2191000,B122-740000,IF(B122&lt;2193000,1451000,IF(B122&lt;2196000,1453000,IF(B122&lt;2200000,1456000,IF(B122&lt;3600000,ROUND(ROUNDDOWN(B122/4,-3)*2.8,0)-80000,IF(B122&lt;6600000,ROUND(ROUNDDOWN(B122/4,-3)*3.2,0)-440000,IF(B122&lt;8500000,ROUNDDOWN(B122*0.9,0)-1100000,B122-1950000))))))))</f>
        <v/>
      </c>
      <c r="G122" s="21">
        <f>IF(F122&gt;23500000,NA(),IF(F122&lt;=4890000,1040000,IF(F122&lt;=6550000,670000,620000)))</f>
        <v/>
      </c>
      <c r="H122" s="21">
        <f>IF(D122&lt;=0,0,MAX(0,MIN(2000000,D122-MIN(100000,ROUNDDOWN(F122*0.05,0)))))</f>
        <v/>
      </c>
      <c r="I122" s="21">
        <f>IF(C122&lt;=2000,0,MIN(C122,ROUNDDOWN(F122*0.4,0))-2000)</f>
        <v/>
      </c>
      <c r="J122" s="21">
        <f>MAX(0,ROUNDDOWN(F122-E122-G122,-3))</f>
        <v/>
      </c>
      <c r="K122" s="21">
        <f>MAX(0,ROUNDDOWN(F122-E122-G122-H122-I122,-3))</f>
        <v/>
      </c>
      <c r="L122" s="21">
        <f>MAX(0,ROUNDDOWN(F122-E122-G122-H122,-3))</f>
        <v/>
      </c>
      <c r="M122" s="21">
        <f>IF(J122&lt;=0,0,ROUNDDOWN((J122*LOOKUP(J122,{0,1950001,3300001,6950001,9000001,18000001,40000001},{0.05,0.1,0.2,0.23,0.33,0.4,0.45})-LOOKUP(J122,{0,1950001,3300001,6950001,9000001,18000001,40000001},{0,97500,427500,636000,1536000,2796000,4796000}))*1.021,-2))</f>
        <v/>
      </c>
      <c r="N122" s="21">
        <f>IF(K122&lt;=0,0,ROUNDDOWN((K122*LOOKUP(K122,{0,1950001,3300001,6950001,9000001,18000001,40000001},{0.05,0.1,0.2,0.23,0.33,0.4,0.45})-LOOKUP(K122,{0,1950001,3300001,6950001,9000001,18000001,40000001},{0,97500,427500,636000,1536000,2796000,4796000}))*1.021,-2))</f>
        <v/>
      </c>
      <c r="O122" s="21">
        <f>IF(L122&lt;=0,0,ROUNDDOWN((L122*LOOKUP(L122,{0,1950001,3300001,6950001,9000001,18000001,40000001},{0.05,0.1,0.2,0.23,0.33,0.4,0.45})-LOOKUP(L122,{0,1950001,3300001,6950001,9000001,18000001,40000001},{0,97500,427500,636000,1536000,2796000,4796000}))*1.021,-2))</f>
        <v/>
      </c>
      <c r="P122" s="21">
        <f>MAX(0,ROUNDDOWN(F122-E122-430000,-3))</f>
        <v/>
      </c>
      <c r="Q122" s="21">
        <f>MAX(0,ROUNDDOWN(F122-E122-430000-H122,-3))</f>
        <v/>
      </c>
      <c r="R122" s="21">
        <f>IF(F122&lt;=450000,0,MAX(0,P122*0.06-MIN(50000,P122)*0.03))</f>
        <v/>
      </c>
      <c r="S122" s="21">
        <f>IF(F122&lt;=450000,0,MAX(0,P122*0.04-MIN(50000,P122)*0.02))</f>
        <v/>
      </c>
      <c r="T122" s="21">
        <f>IF(F122&lt;=450000,0,MAX(0,Q122*0.06-MIN(50000,Q122)*0.03))</f>
        <v/>
      </c>
      <c r="U122" s="21">
        <f>IF(F122&lt;=450000,0,MAX(0,Q122*0.04-MIN(50000,Q122)*0.02))</f>
        <v/>
      </c>
      <c r="V122" s="21">
        <f>50000+MAX(0,G122-480000)</f>
        <v/>
      </c>
      <c r="W122" s="21">
        <f>P122-V122</f>
        <v/>
      </c>
      <c r="X122" s="21">
        <f>Q122-V122</f>
        <v/>
      </c>
      <c r="Y122" s="22">
        <f>IF(W122&lt;0,0.9,LOOKUP(W122,{0,1950001,3300001,6950001,9000001,18000001,40000001},{0.84895,0.7979,0.6958,0.66517,0.56307,0.4916,0.44055}))</f>
        <v/>
      </c>
      <c r="Z122" s="22">
        <f>IF(X122&lt;0,0.9,LOOKUP(X122,{0,1950001,3300001,6950001,9000001,18000001,40000001},{0.84895,0.7979,0.6958,0.66517,0.56307,0.4916,0.44055}))</f>
        <v/>
      </c>
      <c r="AA122" s="22">
        <f>IF(W122&lt;0,0,CHOOSE(MATCH(W122,{0,1950001,3300001,6950001,9000001},1),5.105/84.895,10.21/79.79,20.42/69.58,23.483/66.517,33.693/56.307))</f>
        <v/>
      </c>
      <c r="AB122" s="21">
        <f>IF(C122&lt;=2000,0,(MIN(C122,ROUNDDOWN(F122*0.3,0))-2000)*0.1)</f>
        <v/>
      </c>
      <c r="AC122" s="21">
        <f>IF(C122&lt;=2000,0,MIN((C122-2000)*Y122,(R122+S122)*0.2))</f>
        <v/>
      </c>
      <c r="AD122" s="21">
        <f>IF(C122&lt;=2000,0,MIN((C122-2000)*Z122,(T122+U122)*0.2))</f>
        <v/>
      </c>
      <c r="AE122" s="21">
        <f>AC122*AA122</f>
        <v/>
      </c>
      <c r="AF122" s="21">
        <f>ROUNDDOWN(R122,-2)+ROUNDDOWN(S122,-2)</f>
        <v/>
      </c>
      <c r="AG122" s="21">
        <f>ROUNDDOWN(MAX(0,R122-(AB122+AC122+AE122)*0.6),-2)+ROUNDDOWN(MAX(0,S122-(AB122+AC122+AE122)*0.4),-2)</f>
        <v/>
      </c>
      <c r="AH122" s="21">
        <f>ROUNDDOWN(MAX(0,T122-(AB122+AD122)*0.6),-2)+ROUNDDOWN(MAX(0,U122-(AB122+AD122)*0.4),-2)</f>
        <v/>
      </c>
      <c r="AI122" s="21">
        <f>ROUNDDOWN(T122,-2)+ROUNDDOWN(U122,-2)</f>
        <v/>
      </c>
      <c r="AJ122" s="21">
        <f>M122+AF122</f>
        <v/>
      </c>
      <c r="AK122" s="21">
        <f>M122+AG122</f>
        <v/>
      </c>
      <c r="AL122" s="21">
        <f>N122+AH122</f>
        <v/>
      </c>
      <c r="AM122" s="21">
        <f>O122+AI122</f>
        <v/>
      </c>
      <c r="AN122" s="21">
        <f>N122+AI122</f>
        <v/>
      </c>
      <c r="AO122" s="21">
        <f>ROUNDDOWN((R122+S122)*0.2/Y122+2000,0)</f>
        <v/>
      </c>
      <c r="AP122" s="21">
        <f>ROUNDDOWN((T122+U122)*0.2/Z122+2000,0)</f>
        <v/>
      </c>
      <c r="AQ122" s="21">
        <f>AL122-AK122</f>
        <v/>
      </c>
      <c r="AR122" s="21">
        <f>AM122-AK122</f>
        <v/>
      </c>
      <c r="AS122" s="21">
        <f>AM122-AL122</f>
        <v/>
      </c>
      <c r="AT122" s="21">
        <f>AK122+C122-AJ122</f>
        <v/>
      </c>
      <c r="AU122" s="21">
        <f>AL122+C122-AM122</f>
        <v/>
      </c>
      <c r="AV122" s="21">
        <f>AN122+C122-AM122</f>
        <v/>
      </c>
    </row>
    <row r="123">
      <c r="A123" t="inlineStr">
        <is>
          <t>医療費の境目</t>
        </is>
      </c>
      <c r="B123" s="21">
        <f>'3_医療費の境目'!$B$3</f>
        <v/>
      </c>
      <c r="C123" s="21">
        <f>IF('3_医療費の境目'!$B$4="",AO123,'3_医療費の境目'!$B$4)</f>
        <v/>
      </c>
      <c r="D123" s="21">
        <f>'3_医療費の境目'!D123</f>
        <v/>
      </c>
      <c r="E123" s="21">
        <f>ROUND(MIN(B123/12,650000)*12*0.0915+MIN(B123/12,1390000)*12*(0.0504+0)+B123*0.005,0)</f>
        <v/>
      </c>
      <c r="F123" s="21">
        <f>IF(B123&lt;741000,0,IF(B123&lt;2191000,B123-740000,IF(B123&lt;2193000,1451000,IF(B123&lt;2196000,1453000,IF(B123&lt;2200000,1456000,IF(B123&lt;3600000,ROUND(ROUNDDOWN(B123/4,-3)*2.8,0)-80000,IF(B123&lt;6600000,ROUND(ROUNDDOWN(B123/4,-3)*3.2,0)-440000,IF(B123&lt;8500000,ROUNDDOWN(B123*0.9,0)-1100000,B123-1950000))))))))</f>
        <v/>
      </c>
      <c r="G123" s="21">
        <f>IF(F123&gt;23500000,NA(),IF(F123&lt;=4890000,1040000,IF(F123&lt;=6550000,670000,620000)))</f>
        <v/>
      </c>
      <c r="H123" s="21">
        <f>IF(D123&lt;=0,0,MAX(0,MIN(2000000,D123-MIN(100000,ROUNDDOWN(F123*0.05,0)))))</f>
        <v/>
      </c>
      <c r="I123" s="21">
        <f>IF(C123&lt;=2000,0,MIN(C123,ROUNDDOWN(F123*0.4,0))-2000)</f>
        <v/>
      </c>
      <c r="J123" s="21">
        <f>MAX(0,ROUNDDOWN(F123-E123-G123,-3))</f>
        <v/>
      </c>
      <c r="K123" s="21">
        <f>MAX(0,ROUNDDOWN(F123-E123-G123-H123-I123,-3))</f>
        <v/>
      </c>
      <c r="L123" s="21">
        <f>MAX(0,ROUNDDOWN(F123-E123-G123-H123,-3))</f>
        <v/>
      </c>
      <c r="M123" s="21">
        <f>IF(J123&lt;=0,0,ROUNDDOWN((J123*LOOKUP(J123,{0,1950001,3300001,6950001,9000001,18000001,40000001},{0.05,0.1,0.2,0.23,0.33,0.4,0.45})-LOOKUP(J123,{0,1950001,3300001,6950001,9000001,18000001,40000001},{0,97500,427500,636000,1536000,2796000,4796000}))*1.021,-2))</f>
        <v/>
      </c>
      <c r="N123" s="21">
        <f>IF(K123&lt;=0,0,ROUNDDOWN((K123*LOOKUP(K123,{0,1950001,3300001,6950001,9000001,18000001,40000001},{0.05,0.1,0.2,0.23,0.33,0.4,0.45})-LOOKUP(K123,{0,1950001,3300001,6950001,9000001,18000001,40000001},{0,97500,427500,636000,1536000,2796000,4796000}))*1.021,-2))</f>
        <v/>
      </c>
      <c r="O123" s="21">
        <f>IF(L123&lt;=0,0,ROUNDDOWN((L123*LOOKUP(L123,{0,1950001,3300001,6950001,9000001,18000001,40000001},{0.05,0.1,0.2,0.23,0.33,0.4,0.45})-LOOKUP(L123,{0,1950001,3300001,6950001,9000001,18000001,40000001},{0,97500,427500,636000,1536000,2796000,4796000}))*1.021,-2))</f>
        <v/>
      </c>
      <c r="P123" s="21">
        <f>MAX(0,ROUNDDOWN(F123-E123-430000,-3))</f>
        <v/>
      </c>
      <c r="Q123" s="21">
        <f>MAX(0,ROUNDDOWN(F123-E123-430000-H123,-3))</f>
        <v/>
      </c>
      <c r="R123" s="21">
        <f>IF(F123&lt;=450000,0,MAX(0,P123*0.06-MIN(50000,P123)*0.03))</f>
        <v/>
      </c>
      <c r="S123" s="21">
        <f>IF(F123&lt;=450000,0,MAX(0,P123*0.04-MIN(50000,P123)*0.02))</f>
        <v/>
      </c>
      <c r="T123" s="21">
        <f>IF(F123&lt;=450000,0,MAX(0,Q123*0.06-MIN(50000,Q123)*0.03))</f>
        <v/>
      </c>
      <c r="U123" s="21">
        <f>IF(F123&lt;=450000,0,MAX(0,Q123*0.04-MIN(50000,Q123)*0.02))</f>
        <v/>
      </c>
      <c r="V123" s="21">
        <f>50000+MAX(0,G123-480000)</f>
        <v/>
      </c>
      <c r="W123" s="21">
        <f>P123-V123</f>
        <v/>
      </c>
      <c r="X123" s="21">
        <f>Q123-V123</f>
        <v/>
      </c>
      <c r="Y123" s="22">
        <f>IF(W123&lt;0,0.9,LOOKUP(W123,{0,1950001,3300001,6950001,9000001,18000001,40000001},{0.84895,0.7979,0.6958,0.66517,0.56307,0.4916,0.44055}))</f>
        <v/>
      </c>
      <c r="Z123" s="22">
        <f>IF(X123&lt;0,0.9,LOOKUP(X123,{0,1950001,3300001,6950001,9000001,18000001,40000001},{0.84895,0.7979,0.6958,0.66517,0.56307,0.4916,0.44055}))</f>
        <v/>
      </c>
      <c r="AA123" s="22">
        <f>IF(W123&lt;0,0,CHOOSE(MATCH(W123,{0,1950001,3300001,6950001,9000001},1),5.105/84.895,10.21/79.79,20.42/69.58,23.483/66.517,33.693/56.307))</f>
        <v/>
      </c>
      <c r="AB123" s="21">
        <f>IF(C123&lt;=2000,0,(MIN(C123,ROUNDDOWN(F123*0.3,0))-2000)*0.1)</f>
        <v/>
      </c>
      <c r="AC123" s="21">
        <f>IF(C123&lt;=2000,0,MIN((C123-2000)*Y123,(R123+S123)*0.2))</f>
        <v/>
      </c>
      <c r="AD123" s="21">
        <f>IF(C123&lt;=2000,0,MIN((C123-2000)*Z123,(T123+U123)*0.2))</f>
        <v/>
      </c>
      <c r="AE123" s="21">
        <f>AC123*AA123</f>
        <v/>
      </c>
      <c r="AF123" s="21">
        <f>ROUNDDOWN(R123,-2)+ROUNDDOWN(S123,-2)</f>
        <v/>
      </c>
      <c r="AG123" s="21">
        <f>ROUNDDOWN(MAX(0,R123-(AB123+AC123+AE123)*0.6),-2)+ROUNDDOWN(MAX(0,S123-(AB123+AC123+AE123)*0.4),-2)</f>
        <v/>
      </c>
      <c r="AH123" s="21">
        <f>ROUNDDOWN(MAX(0,T123-(AB123+AD123)*0.6),-2)+ROUNDDOWN(MAX(0,U123-(AB123+AD123)*0.4),-2)</f>
        <v/>
      </c>
      <c r="AI123" s="21">
        <f>ROUNDDOWN(T123,-2)+ROUNDDOWN(U123,-2)</f>
        <v/>
      </c>
      <c r="AJ123" s="21">
        <f>M123+AF123</f>
        <v/>
      </c>
      <c r="AK123" s="21">
        <f>M123+AG123</f>
        <v/>
      </c>
      <c r="AL123" s="21">
        <f>N123+AH123</f>
        <v/>
      </c>
      <c r="AM123" s="21">
        <f>O123+AI123</f>
        <v/>
      </c>
      <c r="AN123" s="21">
        <f>N123+AI123</f>
        <v/>
      </c>
      <c r="AO123" s="21">
        <f>ROUNDDOWN((R123+S123)*0.2/Y123+2000,0)</f>
        <v/>
      </c>
      <c r="AP123" s="21">
        <f>ROUNDDOWN((T123+U123)*0.2/Z123+2000,0)</f>
        <v/>
      </c>
      <c r="AQ123" s="21">
        <f>AL123-AK123</f>
        <v/>
      </c>
      <c r="AR123" s="21">
        <f>AM123-AK123</f>
        <v/>
      </c>
      <c r="AS123" s="21">
        <f>AM123-AL123</f>
        <v/>
      </c>
      <c r="AT123" s="21">
        <f>AK123+C123-AJ123</f>
        <v/>
      </c>
      <c r="AU123" s="21">
        <f>AL123+C123-AM123</f>
        <v/>
      </c>
      <c r="AV123" s="21">
        <f>AN123+C123-AM123</f>
        <v/>
      </c>
    </row>
    <row r="124">
      <c r="A124" t="inlineStr">
        <is>
          <t>医療費の境目</t>
        </is>
      </c>
      <c r="B124" s="21">
        <f>'3_医療費の境目'!$B$3</f>
        <v/>
      </c>
      <c r="C124" s="21">
        <f>IF('3_医療費の境目'!$B$4="",AO124,'3_医療費の境目'!$B$4)</f>
        <v/>
      </c>
      <c r="D124" s="21">
        <f>'3_医療費の境目'!D124</f>
        <v/>
      </c>
      <c r="E124" s="21">
        <f>ROUND(MIN(B124/12,650000)*12*0.0915+MIN(B124/12,1390000)*12*(0.0504+0)+B124*0.005,0)</f>
        <v/>
      </c>
      <c r="F124" s="21">
        <f>IF(B124&lt;741000,0,IF(B124&lt;2191000,B124-740000,IF(B124&lt;2193000,1451000,IF(B124&lt;2196000,1453000,IF(B124&lt;2200000,1456000,IF(B124&lt;3600000,ROUND(ROUNDDOWN(B124/4,-3)*2.8,0)-80000,IF(B124&lt;6600000,ROUND(ROUNDDOWN(B124/4,-3)*3.2,0)-440000,IF(B124&lt;8500000,ROUNDDOWN(B124*0.9,0)-1100000,B124-1950000))))))))</f>
        <v/>
      </c>
      <c r="G124" s="21">
        <f>IF(F124&gt;23500000,NA(),IF(F124&lt;=4890000,1040000,IF(F124&lt;=6550000,670000,620000)))</f>
        <v/>
      </c>
      <c r="H124" s="21">
        <f>IF(D124&lt;=0,0,MAX(0,MIN(2000000,D124-MIN(100000,ROUNDDOWN(F124*0.05,0)))))</f>
        <v/>
      </c>
      <c r="I124" s="21">
        <f>IF(C124&lt;=2000,0,MIN(C124,ROUNDDOWN(F124*0.4,0))-2000)</f>
        <v/>
      </c>
      <c r="J124" s="21">
        <f>MAX(0,ROUNDDOWN(F124-E124-G124,-3))</f>
        <v/>
      </c>
      <c r="K124" s="21">
        <f>MAX(0,ROUNDDOWN(F124-E124-G124-H124-I124,-3))</f>
        <v/>
      </c>
      <c r="L124" s="21">
        <f>MAX(0,ROUNDDOWN(F124-E124-G124-H124,-3))</f>
        <v/>
      </c>
      <c r="M124" s="21">
        <f>IF(J124&lt;=0,0,ROUNDDOWN((J124*LOOKUP(J124,{0,1950001,3300001,6950001,9000001,18000001,40000001},{0.05,0.1,0.2,0.23,0.33,0.4,0.45})-LOOKUP(J124,{0,1950001,3300001,6950001,9000001,18000001,40000001},{0,97500,427500,636000,1536000,2796000,4796000}))*1.021,-2))</f>
        <v/>
      </c>
      <c r="N124" s="21">
        <f>IF(K124&lt;=0,0,ROUNDDOWN((K124*LOOKUP(K124,{0,1950001,3300001,6950001,9000001,18000001,40000001},{0.05,0.1,0.2,0.23,0.33,0.4,0.45})-LOOKUP(K124,{0,1950001,3300001,6950001,9000001,18000001,40000001},{0,97500,427500,636000,1536000,2796000,4796000}))*1.021,-2))</f>
        <v/>
      </c>
      <c r="O124" s="21">
        <f>IF(L124&lt;=0,0,ROUNDDOWN((L124*LOOKUP(L124,{0,1950001,3300001,6950001,9000001,18000001,40000001},{0.05,0.1,0.2,0.23,0.33,0.4,0.45})-LOOKUP(L124,{0,1950001,3300001,6950001,9000001,18000001,40000001},{0,97500,427500,636000,1536000,2796000,4796000}))*1.021,-2))</f>
        <v/>
      </c>
      <c r="P124" s="21">
        <f>MAX(0,ROUNDDOWN(F124-E124-430000,-3))</f>
        <v/>
      </c>
      <c r="Q124" s="21">
        <f>MAX(0,ROUNDDOWN(F124-E124-430000-H124,-3))</f>
        <v/>
      </c>
      <c r="R124" s="21">
        <f>IF(F124&lt;=450000,0,MAX(0,P124*0.06-MIN(50000,P124)*0.03))</f>
        <v/>
      </c>
      <c r="S124" s="21">
        <f>IF(F124&lt;=450000,0,MAX(0,P124*0.04-MIN(50000,P124)*0.02))</f>
        <v/>
      </c>
      <c r="T124" s="21">
        <f>IF(F124&lt;=450000,0,MAX(0,Q124*0.06-MIN(50000,Q124)*0.03))</f>
        <v/>
      </c>
      <c r="U124" s="21">
        <f>IF(F124&lt;=450000,0,MAX(0,Q124*0.04-MIN(50000,Q124)*0.02))</f>
        <v/>
      </c>
      <c r="V124" s="21">
        <f>50000+MAX(0,G124-480000)</f>
        <v/>
      </c>
      <c r="W124" s="21">
        <f>P124-V124</f>
        <v/>
      </c>
      <c r="X124" s="21">
        <f>Q124-V124</f>
        <v/>
      </c>
      <c r="Y124" s="22">
        <f>IF(W124&lt;0,0.9,LOOKUP(W124,{0,1950001,3300001,6950001,9000001,18000001,40000001},{0.84895,0.7979,0.6958,0.66517,0.56307,0.4916,0.44055}))</f>
        <v/>
      </c>
      <c r="Z124" s="22">
        <f>IF(X124&lt;0,0.9,LOOKUP(X124,{0,1950001,3300001,6950001,9000001,18000001,40000001},{0.84895,0.7979,0.6958,0.66517,0.56307,0.4916,0.44055}))</f>
        <v/>
      </c>
      <c r="AA124" s="22">
        <f>IF(W124&lt;0,0,CHOOSE(MATCH(W124,{0,1950001,3300001,6950001,9000001},1),5.105/84.895,10.21/79.79,20.42/69.58,23.483/66.517,33.693/56.307))</f>
        <v/>
      </c>
      <c r="AB124" s="21">
        <f>IF(C124&lt;=2000,0,(MIN(C124,ROUNDDOWN(F124*0.3,0))-2000)*0.1)</f>
        <v/>
      </c>
      <c r="AC124" s="21">
        <f>IF(C124&lt;=2000,0,MIN((C124-2000)*Y124,(R124+S124)*0.2))</f>
        <v/>
      </c>
      <c r="AD124" s="21">
        <f>IF(C124&lt;=2000,0,MIN((C124-2000)*Z124,(T124+U124)*0.2))</f>
        <v/>
      </c>
      <c r="AE124" s="21">
        <f>AC124*AA124</f>
        <v/>
      </c>
      <c r="AF124" s="21">
        <f>ROUNDDOWN(R124,-2)+ROUNDDOWN(S124,-2)</f>
        <v/>
      </c>
      <c r="AG124" s="21">
        <f>ROUNDDOWN(MAX(0,R124-(AB124+AC124+AE124)*0.6),-2)+ROUNDDOWN(MAX(0,S124-(AB124+AC124+AE124)*0.4),-2)</f>
        <v/>
      </c>
      <c r="AH124" s="21">
        <f>ROUNDDOWN(MAX(0,T124-(AB124+AD124)*0.6),-2)+ROUNDDOWN(MAX(0,U124-(AB124+AD124)*0.4),-2)</f>
        <v/>
      </c>
      <c r="AI124" s="21">
        <f>ROUNDDOWN(T124,-2)+ROUNDDOWN(U124,-2)</f>
        <v/>
      </c>
      <c r="AJ124" s="21">
        <f>M124+AF124</f>
        <v/>
      </c>
      <c r="AK124" s="21">
        <f>M124+AG124</f>
        <v/>
      </c>
      <c r="AL124" s="21">
        <f>N124+AH124</f>
        <v/>
      </c>
      <c r="AM124" s="21">
        <f>O124+AI124</f>
        <v/>
      </c>
      <c r="AN124" s="21">
        <f>N124+AI124</f>
        <v/>
      </c>
      <c r="AO124" s="21">
        <f>ROUNDDOWN((R124+S124)*0.2/Y124+2000,0)</f>
        <v/>
      </c>
      <c r="AP124" s="21">
        <f>ROUNDDOWN((T124+U124)*0.2/Z124+2000,0)</f>
        <v/>
      </c>
      <c r="AQ124" s="21">
        <f>AL124-AK124</f>
        <v/>
      </c>
      <c r="AR124" s="21">
        <f>AM124-AK124</f>
        <v/>
      </c>
      <c r="AS124" s="21">
        <f>AM124-AL124</f>
        <v/>
      </c>
      <c r="AT124" s="21">
        <f>AK124+C124-AJ124</f>
        <v/>
      </c>
      <c r="AU124" s="21">
        <f>AL124+C124-AM124</f>
        <v/>
      </c>
      <c r="AV124" s="21">
        <f>AN124+C124-AM124</f>
        <v/>
      </c>
    </row>
    <row r="125">
      <c r="A125" t="inlineStr">
        <is>
          <t>医療費の境目</t>
        </is>
      </c>
      <c r="B125" s="21">
        <f>'3_医療費の境目'!$B$3</f>
        <v/>
      </c>
      <c r="C125" s="21">
        <f>IF('3_医療費の境目'!$B$4="",AO125,'3_医療費の境目'!$B$4)</f>
        <v/>
      </c>
      <c r="D125" s="21">
        <f>'3_医療費の境目'!D125</f>
        <v/>
      </c>
      <c r="E125" s="21">
        <f>ROUND(MIN(B125/12,650000)*12*0.0915+MIN(B125/12,1390000)*12*(0.0504+0)+B125*0.005,0)</f>
        <v/>
      </c>
      <c r="F125" s="21">
        <f>IF(B125&lt;741000,0,IF(B125&lt;2191000,B125-740000,IF(B125&lt;2193000,1451000,IF(B125&lt;2196000,1453000,IF(B125&lt;2200000,1456000,IF(B125&lt;3600000,ROUND(ROUNDDOWN(B125/4,-3)*2.8,0)-80000,IF(B125&lt;6600000,ROUND(ROUNDDOWN(B125/4,-3)*3.2,0)-440000,IF(B125&lt;8500000,ROUNDDOWN(B125*0.9,0)-1100000,B125-1950000))))))))</f>
        <v/>
      </c>
      <c r="G125" s="21">
        <f>IF(F125&gt;23500000,NA(),IF(F125&lt;=4890000,1040000,IF(F125&lt;=6550000,670000,620000)))</f>
        <v/>
      </c>
      <c r="H125" s="21">
        <f>IF(D125&lt;=0,0,MAX(0,MIN(2000000,D125-MIN(100000,ROUNDDOWN(F125*0.05,0)))))</f>
        <v/>
      </c>
      <c r="I125" s="21">
        <f>IF(C125&lt;=2000,0,MIN(C125,ROUNDDOWN(F125*0.4,0))-2000)</f>
        <v/>
      </c>
      <c r="J125" s="21">
        <f>MAX(0,ROUNDDOWN(F125-E125-G125,-3))</f>
        <v/>
      </c>
      <c r="K125" s="21">
        <f>MAX(0,ROUNDDOWN(F125-E125-G125-H125-I125,-3))</f>
        <v/>
      </c>
      <c r="L125" s="21">
        <f>MAX(0,ROUNDDOWN(F125-E125-G125-H125,-3))</f>
        <v/>
      </c>
      <c r="M125" s="21">
        <f>IF(J125&lt;=0,0,ROUNDDOWN((J125*LOOKUP(J125,{0,1950001,3300001,6950001,9000001,18000001,40000001},{0.05,0.1,0.2,0.23,0.33,0.4,0.45})-LOOKUP(J125,{0,1950001,3300001,6950001,9000001,18000001,40000001},{0,97500,427500,636000,1536000,2796000,4796000}))*1.021,-2))</f>
        <v/>
      </c>
      <c r="N125" s="21">
        <f>IF(K125&lt;=0,0,ROUNDDOWN((K125*LOOKUP(K125,{0,1950001,3300001,6950001,9000001,18000001,40000001},{0.05,0.1,0.2,0.23,0.33,0.4,0.45})-LOOKUP(K125,{0,1950001,3300001,6950001,9000001,18000001,40000001},{0,97500,427500,636000,1536000,2796000,4796000}))*1.021,-2))</f>
        <v/>
      </c>
      <c r="O125" s="21">
        <f>IF(L125&lt;=0,0,ROUNDDOWN((L125*LOOKUP(L125,{0,1950001,3300001,6950001,9000001,18000001,40000001},{0.05,0.1,0.2,0.23,0.33,0.4,0.45})-LOOKUP(L125,{0,1950001,3300001,6950001,9000001,18000001,40000001},{0,97500,427500,636000,1536000,2796000,4796000}))*1.021,-2))</f>
        <v/>
      </c>
      <c r="P125" s="21">
        <f>MAX(0,ROUNDDOWN(F125-E125-430000,-3))</f>
        <v/>
      </c>
      <c r="Q125" s="21">
        <f>MAX(0,ROUNDDOWN(F125-E125-430000-H125,-3))</f>
        <v/>
      </c>
      <c r="R125" s="21">
        <f>IF(F125&lt;=450000,0,MAX(0,P125*0.06-MIN(50000,P125)*0.03))</f>
        <v/>
      </c>
      <c r="S125" s="21">
        <f>IF(F125&lt;=450000,0,MAX(0,P125*0.04-MIN(50000,P125)*0.02))</f>
        <v/>
      </c>
      <c r="T125" s="21">
        <f>IF(F125&lt;=450000,0,MAX(0,Q125*0.06-MIN(50000,Q125)*0.03))</f>
        <v/>
      </c>
      <c r="U125" s="21">
        <f>IF(F125&lt;=450000,0,MAX(0,Q125*0.04-MIN(50000,Q125)*0.02))</f>
        <v/>
      </c>
      <c r="V125" s="21">
        <f>50000+MAX(0,G125-480000)</f>
        <v/>
      </c>
      <c r="W125" s="21">
        <f>P125-V125</f>
        <v/>
      </c>
      <c r="X125" s="21">
        <f>Q125-V125</f>
        <v/>
      </c>
      <c r="Y125" s="22">
        <f>IF(W125&lt;0,0.9,LOOKUP(W125,{0,1950001,3300001,6950001,9000001,18000001,40000001},{0.84895,0.7979,0.6958,0.66517,0.56307,0.4916,0.44055}))</f>
        <v/>
      </c>
      <c r="Z125" s="22">
        <f>IF(X125&lt;0,0.9,LOOKUP(X125,{0,1950001,3300001,6950001,9000001,18000001,40000001},{0.84895,0.7979,0.6958,0.66517,0.56307,0.4916,0.44055}))</f>
        <v/>
      </c>
      <c r="AA125" s="22">
        <f>IF(W125&lt;0,0,CHOOSE(MATCH(W125,{0,1950001,3300001,6950001,9000001},1),5.105/84.895,10.21/79.79,20.42/69.58,23.483/66.517,33.693/56.307))</f>
        <v/>
      </c>
      <c r="AB125" s="21">
        <f>IF(C125&lt;=2000,0,(MIN(C125,ROUNDDOWN(F125*0.3,0))-2000)*0.1)</f>
        <v/>
      </c>
      <c r="AC125" s="21">
        <f>IF(C125&lt;=2000,0,MIN((C125-2000)*Y125,(R125+S125)*0.2))</f>
        <v/>
      </c>
      <c r="AD125" s="21">
        <f>IF(C125&lt;=2000,0,MIN((C125-2000)*Z125,(T125+U125)*0.2))</f>
        <v/>
      </c>
      <c r="AE125" s="21">
        <f>AC125*AA125</f>
        <v/>
      </c>
      <c r="AF125" s="21">
        <f>ROUNDDOWN(R125,-2)+ROUNDDOWN(S125,-2)</f>
        <v/>
      </c>
      <c r="AG125" s="21">
        <f>ROUNDDOWN(MAX(0,R125-(AB125+AC125+AE125)*0.6),-2)+ROUNDDOWN(MAX(0,S125-(AB125+AC125+AE125)*0.4),-2)</f>
        <v/>
      </c>
      <c r="AH125" s="21">
        <f>ROUNDDOWN(MAX(0,T125-(AB125+AD125)*0.6),-2)+ROUNDDOWN(MAX(0,U125-(AB125+AD125)*0.4),-2)</f>
        <v/>
      </c>
      <c r="AI125" s="21">
        <f>ROUNDDOWN(T125,-2)+ROUNDDOWN(U125,-2)</f>
        <v/>
      </c>
      <c r="AJ125" s="21">
        <f>M125+AF125</f>
        <v/>
      </c>
      <c r="AK125" s="21">
        <f>M125+AG125</f>
        <v/>
      </c>
      <c r="AL125" s="21">
        <f>N125+AH125</f>
        <v/>
      </c>
      <c r="AM125" s="21">
        <f>O125+AI125</f>
        <v/>
      </c>
      <c r="AN125" s="21">
        <f>N125+AI125</f>
        <v/>
      </c>
      <c r="AO125" s="21">
        <f>ROUNDDOWN((R125+S125)*0.2/Y125+2000,0)</f>
        <v/>
      </c>
      <c r="AP125" s="21">
        <f>ROUNDDOWN((T125+U125)*0.2/Z125+2000,0)</f>
        <v/>
      </c>
      <c r="AQ125" s="21">
        <f>AL125-AK125</f>
        <v/>
      </c>
      <c r="AR125" s="21">
        <f>AM125-AK125</f>
        <v/>
      </c>
      <c r="AS125" s="21">
        <f>AM125-AL125</f>
        <v/>
      </c>
      <c r="AT125" s="21">
        <f>AK125+C125-AJ125</f>
        <v/>
      </c>
      <c r="AU125" s="21">
        <f>AL125+C125-AM125</f>
        <v/>
      </c>
      <c r="AV125" s="21">
        <f>AN125+C125-AM125</f>
        <v/>
      </c>
    </row>
    <row r="126">
      <c r="A126" t="inlineStr">
        <is>
          <t>医療費の境目</t>
        </is>
      </c>
      <c r="B126" s="21">
        <f>'3_医療費の境目'!$B$3</f>
        <v/>
      </c>
      <c r="C126" s="21">
        <f>IF('3_医療費の境目'!$B$4="",AO126,'3_医療費の境目'!$B$4)</f>
        <v/>
      </c>
      <c r="D126" s="21">
        <f>'3_医療費の境目'!D126</f>
        <v/>
      </c>
      <c r="E126" s="21">
        <f>ROUND(MIN(B126/12,650000)*12*0.0915+MIN(B126/12,1390000)*12*(0.0504+0)+B126*0.005,0)</f>
        <v/>
      </c>
      <c r="F126" s="21">
        <f>IF(B126&lt;741000,0,IF(B126&lt;2191000,B126-740000,IF(B126&lt;2193000,1451000,IF(B126&lt;2196000,1453000,IF(B126&lt;2200000,1456000,IF(B126&lt;3600000,ROUND(ROUNDDOWN(B126/4,-3)*2.8,0)-80000,IF(B126&lt;6600000,ROUND(ROUNDDOWN(B126/4,-3)*3.2,0)-440000,IF(B126&lt;8500000,ROUNDDOWN(B126*0.9,0)-1100000,B126-1950000))))))))</f>
        <v/>
      </c>
      <c r="G126" s="21">
        <f>IF(F126&gt;23500000,NA(),IF(F126&lt;=4890000,1040000,IF(F126&lt;=6550000,670000,620000)))</f>
        <v/>
      </c>
      <c r="H126" s="21">
        <f>IF(D126&lt;=0,0,MAX(0,MIN(2000000,D126-MIN(100000,ROUNDDOWN(F126*0.05,0)))))</f>
        <v/>
      </c>
      <c r="I126" s="21">
        <f>IF(C126&lt;=2000,0,MIN(C126,ROUNDDOWN(F126*0.4,0))-2000)</f>
        <v/>
      </c>
      <c r="J126" s="21">
        <f>MAX(0,ROUNDDOWN(F126-E126-G126,-3))</f>
        <v/>
      </c>
      <c r="K126" s="21">
        <f>MAX(0,ROUNDDOWN(F126-E126-G126-H126-I126,-3))</f>
        <v/>
      </c>
      <c r="L126" s="21">
        <f>MAX(0,ROUNDDOWN(F126-E126-G126-H126,-3))</f>
        <v/>
      </c>
      <c r="M126" s="21">
        <f>IF(J126&lt;=0,0,ROUNDDOWN((J126*LOOKUP(J126,{0,1950001,3300001,6950001,9000001,18000001,40000001},{0.05,0.1,0.2,0.23,0.33,0.4,0.45})-LOOKUP(J126,{0,1950001,3300001,6950001,9000001,18000001,40000001},{0,97500,427500,636000,1536000,2796000,4796000}))*1.021,-2))</f>
        <v/>
      </c>
      <c r="N126" s="21">
        <f>IF(K126&lt;=0,0,ROUNDDOWN((K126*LOOKUP(K126,{0,1950001,3300001,6950001,9000001,18000001,40000001},{0.05,0.1,0.2,0.23,0.33,0.4,0.45})-LOOKUP(K126,{0,1950001,3300001,6950001,9000001,18000001,40000001},{0,97500,427500,636000,1536000,2796000,4796000}))*1.021,-2))</f>
        <v/>
      </c>
      <c r="O126" s="21">
        <f>IF(L126&lt;=0,0,ROUNDDOWN((L126*LOOKUP(L126,{0,1950001,3300001,6950001,9000001,18000001,40000001},{0.05,0.1,0.2,0.23,0.33,0.4,0.45})-LOOKUP(L126,{0,1950001,3300001,6950001,9000001,18000001,40000001},{0,97500,427500,636000,1536000,2796000,4796000}))*1.021,-2))</f>
        <v/>
      </c>
      <c r="P126" s="21">
        <f>MAX(0,ROUNDDOWN(F126-E126-430000,-3))</f>
        <v/>
      </c>
      <c r="Q126" s="21">
        <f>MAX(0,ROUNDDOWN(F126-E126-430000-H126,-3))</f>
        <v/>
      </c>
      <c r="R126" s="21">
        <f>IF(F126&lt;=450000,0,MAX(0,P126*0.06-MIN(50000,P126)*0.03))</f>
        <v/>
      </c>
      <c r="S126" s="21">
        <f>IF(F126&lt;=450000,0,MAX(0,P126*0.04-MIN(50000,P126)*0.02))</f>
        <v/>
      </c>
      <c r="T126" s="21">
        <f>IF(F126&lt;=450000,0,MAX(0,Q126*0.06-MIN(50000,Q126)*0.03))</f>
        <v/>
      </c>
      <c r="U126" s="21">
        <f>IF(F126&lt;=450000,0,MAX(0,Q126*0.04-MIN(50000,Q126)*0.02))</f>
        <v/>
      </c>
      <c r="V126" s="21">
        <f>50000+MAX(0,G126-480000)</f>
        <v/>
      </c>
      <c r="W126" s="21">
        <f>P126-V126</f>
        <v/>
      </c>
      <c r="X126" s="21">
        <f>Q126-V126</f>
        <v/>
      </c>
      <c r="Y126" s="22">
        <f>IF(W126&lt;0,0.9,LOOKUP(W126,{0,1950001,3300001,6950001,9000001,18000001,40000001},{0.84895,0.7979,0.6958,0.66517,0.56307,0.4916,0.44055}))</f>
        <v/>
      </c>
      <c r="Z126" s="22">
        <f>IF(X126&lt;0,0.9,LOOKUP(X126,{0,1950001,3300001,6950001,9000001,18000001,40000001},{0.84895,0.7979,0.6958,0.66517,0.56307,0.4916,0.44055}))</f>
        <v/>
      </c>
      <c r="AA126" s="22">
        <f>IF(W126&lt;0,0,CHOOSE(MATCH(W126,{0,1950001,3300001,6950001,9000001},1),5.105/84.895,10.21/79.79,20.42/69.58,23.483/66.517,33.693/56.307))</f>
        <v/>
      </c>
      <c r="AB126" s="21">
        <f>IF(C126&lt;=2000,0,(MIN(C126,ROUNDDOWN(F126*0.3,0))-2000)*0.1)</f>
        <v/>
      </c>
      <c r="AC126" s="21">
        <f>IF(C126&lt;=2000,0,MIN((C126-2000)*Y126,(R126+S126)*0.2))</f>
        <v/>
      </c>
      <c r="AD126" s="21">
        <f>IF(C126&lt;=2000,0,MIN((C126-2000)*Z126,(T126+U126)*0.2))</f>
        <v/>
      </c>
      <c r="AE126" s="21">
        <f>AC126*AA126</f>
        <v/>
      </c>
      <c r="AF126" s="21">
        <f>ROUNDDOWN(R126,-2)+ROUNDDOWN(S126,-2)</f>
        <v/>
      </c>
      <c r="AG126" s="21">
        <f>ROUNDDOWN(MAX(0,R126-(AB126+AC126+AE126)*0.6),-2)+ROUNDDOWN(MAX(0,S126-(AB126+AC126+AE126)*0.4),-2)</f>
        <v/>
      </c>
      <c r="AH126" s="21">
        <f>ROUNDDOWN(MAX(0,T126-(AB126+AD126)*0.6),-2)+ROUNDDOWN(MAX(0,U126-(AB126+AD126)*0.4),-2)</f>
        <v/>
      </c>
      <c r="AI126" s="21">
        <f>ROUNDDOWN(T126,-2)+ROUNDDOWN(U126,-2)</f>
        <v/>
      </c>
      <c r="AJ126" s="21">
        <f>M126+AF126</f>
        <v/>
      </c>
      <c r="AK126" s="21">
        <f>M126+AG126</f>
        <v/>
      </c>
      <c r="AL126" s="21">
        <f>N126+AH126</f>
        <v/>
      </c>
      <c r="AM126" s="21">
        <f>O126+AI126</f>
        <v/>
      </c>
      <c r="AN126" s="21">
        <f>N126+AI126</f>
        <v/>
      </c>
      <c r="AO126" s="21">
        <f>ROUNDDOWN((R126+S126)*0.2/Y126+2000,0)</f>
        <v/>
      </c>
      <c r="AP126" s="21">
        <f>ROUNDDOWN((T126+U126)*0.2/Z126+2000,0)</f>
        <v/>
      </c>
      <c r="AQ126" s="21">
        <f>AL126-AK126</f>
        <v/>
      </c>
      <c r="AR126" s="21">
        <f>AM126-AK126</f>
        <v/>
      </c>
      <c r="AS126" s="21">
        <f>AM126-AL126</f>
        <v/>
      </c>
      <c r="AT126" s="21">
        <f>AK126+C126-AJ126</f>
        <v/>
      </c>
      <c r="AU126" s="21">
        <f>AL126+C126-AM126</f>
        <v/>
      </c>
      <c r="AV126" s="21">
        <f>AN126+C126-AM126</f>
        <v/>
      </c>
    </row>
    <row r="127">
      <c r="A127" t="inlineStr">
        <is>
          <t>医療費の境目</t>
        </is>
      </c>
      <c r="B127" s="21">
        <f>'3_医療費の境目'!$B$3</f>
        <v/>
      </c>
      <c r="C127" s="21">
        <f>IF('3_医療費の境目'!$B$4="",AO127,'3_医療費の境目'!$B$4)</f>
        <v/>
      </c>
      <c r="D127" s="21">
        <f>'3_医療費の境目'!D127</f>
        <v/>
      </c>
      <c r="E127" s="21">
        <f>ROUND(MIN(B127/12,650000)*12*0.0915+MIN(B127/12,1390000)*12*(0.0504+0)+B127*0.005,0)</f>
        <v/>
      </c>
      <c r="F127" s="21">
        <f>IF(B127&lt;741000,0,IF(B127&lt;2191000,B127-740000,IF(B127&lt;2193000,1451000,IF(B127&lt;2196000,1453000,IF(B127&lt;2200000,1456000,IF(B127&lt;3600000,ROUND(ROUNDDOWN(B127/4,-3)*2.8,0)-80000,IF(B127&lt;6600000,ROUND(ROUNDDOWN(B127/4,-3)*3.2,0)-440000,IF(B127&lt;8500000,ROUNDDOWN(B127*0.9,0)-1100000,B127-1950000))))))))</f>
        <v/>
      </c>
      <c r="G127" s="21">
        <f>IF(F127&gt;23500000,NA(),IF(F127&lt;=4890000,1040000,IF(F127&lt;=6550000,670000,620000)))</f>
        <v/>
      </c>
      <c r="H127" s="21">
        <f>IF(D127&lt;=0,0,MAX(0,MIN(2000000,D127-MIN(100000,ROUNDDOWN(F127*0.05,0)))))</f>
        <v/>
      </c>
      <c r="I127" s="21">
        <f>IF(C127&lt;=2000,0,MIN(C127,ROUNDDOWN(F127*0.4,0))-2000)</f>
        <v/>
      </c>
      <c r="J127" s="21">
        <f>MAX(0,ROUNDDOWN(F127-E127-G127,-3))</f>
        <v/>
      </c>
      <c r="K127" s="21">
        <f>MAX(0,ROUNDDOWN(F127-E127-G127-H127-I127,-3))</f>
        <v/>
      </c>
      <c r="L127" s="21">
        <f>MAX(0,ROUNDDOWN(F127-E127-G127-H127,-3))</f>
        <v/>
      </c>
      <c r="M127" s="21">
        <f>IF(J127&lt;=0,0,ROUNDDOWN((J127*LOOKUP(J127,{0,1950001,3300001,6950001,9000001,18000001,40000001},{0.05,0.1,0.2,0.23,0.33,0.4,0.45})-LOOKUP(J127,{0,1950001,3300001,6950001,9000001,18000001,40000001},{0,97500,427500,636000,1536000,2796000,4796000}))*1.021,-2))</f>
        <v/>
      </c>
      <c r="N127" s="21">
        <f>IF(K127&lt;=0,0,ROUNDDOWN((K127*LOOKUP(K127,{0,1950001,3300001,6950001,9000001,18000001,40000001},{0.05,0.1,0.2,0.23,0.33,0.4,0.45})-LOOKUP(K127,{0,1950001,3300001,6950001,9000001,18000001,40000001},{0,97500,427500,636000,1536000,2796000,4796000}))*1.021,-2))</f>
        <v/>
      </c>
      <c r="O127" s="21">
        <f>IF(L127&lt;=0,0,ROUNDDOWN((L127*LOOKUP(L127,{0,1950001,3300001,6950001,9000001,18000001,40000001},{0.05,0.1,0.2,0.23,0.33,0.4,0.45})-LOOKUP(L127,{0,1950001,3300001,6950001,9000001,18000001,40000001},{0,97500,427500,636000,1536000,2796000,4796000}))*1.021,-2))</f>
        <v/>
      </c>
      <c r="P127" s="21">
        <f>MAX(0,ROUNDDOWN(F127-E127-430000,-3))</f>
        <v/>
      </c>
      <c r="Q127" s="21">
        <f>MAX(0,ROUNDDOWN(F127-E127-430000-H127,-3))</f>
        <v/>
      </c>
      <c r="R127" s="21">
        <f>IF(F127&lt;=450000,0,MAX(0,P127*0.06-MIN(50000,P127)*0.03))</f>
        <v/>
      </c>
      <c r="S127" s="21">
        <f>IF(F127&lt;=450000,0,MAX(0,P127*0.04-MIN(50000,P127)*0.02))</f>
        <v/>
      </c>
      <c r="T127" s="21">
        <f>IF(F127&lt;=450000,0,MAX(0,Q127*0.06-MIN(50000,Q127)*0.03))</f>
        <v/>
      </c>
      <c r="U127" s="21">
        <f>IF(F127&lt;=450000,0,MAX(0,Q127*0.04-MIN(50000,Q127)*0.02))</f>
        <v/>
      </c>
      <c r="V127" s="21">
        <f>50000+MAX(0,G127-480000)</f>
        <v/>
      </c>
      <c r="W127" s="21">
        <f>P127-V127</f>
        <v/>
      </c>
      <c r="X127" s="21">
        <f>Q127-V127</f>
        <v/>
      </c>
      <c r="Y127" s="22">
        <f>IF(W127&lt;0,0.9,LOOKUP(W127,{0,1950001,3300001,6950001,9000001,18000001,40000001},{0.84895,0.7979,0.6958,0.66517,0.56307,0.4916,0.44055}))</f>
        <v/>
      </c>
      <c r="Z127" s="22">
        <f>IF(X127&lt;0,0.9,LOOKUP(X127,{0,1950001,3300001,6950001,9000001,18000001,40000001},{0.84895,0.7979,0.6958,0.66517,0.56307,0.4916,0.44055}))</f>
        <v/>
      </c>
      <c r="AA127" s="22">
        <f>IF(W127&lt;0,0,CHOOSE(MATCH(W127,{0,1950001,3300001,6950001,9000001},1),5.105/84.895,10.21/79.79,20.42/69.58,23.483/66.517,33.693/56.307))</f>
        <v/>
      </c>
      <c r="AB127" s="21">
        <f>IF(C127&lt;=2000,0,(MIN(C127,ROUNDDOWN(F127*0.3,0))-2000)*0.1)</f>
        <v/>
      </c>
      <c r="AC127" s="21">
        <f>IF(C127&lt;=2000,0,MIN((C127-2000)*Y127,(R127+S127)*0.2))</f>
        <v/>
      </c>
      <c r="AD127" s="21">
        <f>IF(C127&lt;=2000,0,MIN((C127-2000)*Z127,(T127+U127)*0.2))</f>
        <v/>
      </c>
      <c r="AE127" s="21">
        <f>AC127*AA127</f>
        <v/>
      </c>
      <c r="AF127" s="21">
        <f>ROUNDDOWN(R127,-2)+ROUNDDOWN(S127,-2)</f>
        <v/>
      </c>
      <c r="AG127" s="21">
        <f>ROUNDDOWN(MAX(0,R127-(AB127+AC127+AE127)*0.6),-2)+ROUNDDOWN(MAX(0,S127-(AB127+AC127+AE127)*0.4),-2)</f>
        <v/>
      </c>
      <c r="AH127" s="21">
        <f>ROUNDDOWN(MAX(0,T127-(AB127+AD127)*0.6),-2)+ROUNDDOWN(MAX(0,U127-(AB127+AD127)*0.4),-2)</f>
        <v/>
      </c>
      <c r="AI127" s="21">
        <f>ROUNDDOWN(T127,-2)+ROUNDDOWN(U127,-2)</f>
        <v/>
      </c>
      <c r="AJ127" s="21">
        <f>M127+AF127</f>
        <v/>
      </c>
      <c r="AK127" s="21">
        <f>M127+AG127</f>
        <v/>
      </c>
      <c r="AL127" s="21">
        <f>N127+AH127</f>
        <v/>
      </c>
      <c r="AM127" s="21">
        <f>O127+AI127</f>
        <v/>
      </c>
      <c r="AN127" s="21">
        <f>N127+AI127</f>
        <v/>
      </c>
      <c r="AO127" s="21">
        <f>ROUNDDOWN((R127+S127)*0.2/Y127+2000,0)</f>
        <v/>
      </c>
      <c r="AP127" s="21">
        <f>ROUNDDOWN((T127+U127)*0.2/Z127+2000,0)</f>
        <v/>
      </c>
      <c r="AQ127" s="21">
        <f>AL127-AK127</f>
        <v/>
      </c>
      <c r="AR127" s="21">
        <f>AM127-AK127</f>
        <v/>
      </c>
      <c r="AS127" s="21">
        <f>AM127-AL127</f>
        <v/>
      </c>
      <c r="AT127" s="21">
        <f>AK127+C127-AJ127</f>
        <v/>
      </c>
      <c r="AU127" s="21">
        <f>AL127+C127-AM127</f>
        <v/>
      </c>
      <c r="AV127" s="21">
        <f>AN127+C127-AM127</f>
        <v/>
      </c>
    </row>
    <row r="128">
      <c r="A128" t="inlineStr">
        <is>
          <t>医療費の境目</t>
        </is>
      </c>
      <c r="B128" s="21">
        <f>'3_医療費の境目'!$B$3</f>
        <v/>
      </c>
      <c r="C128" s="21">
        <f>IF('3_医療費の境目'!$B$4="",AO128,'3_医療費の境目'!$B$4)</f>
        <v/>
      </c>
      <c r="D128" s="21">
        <f>'3_医療費の境目'!D128</f>
        <v/>
      </c>
      <c r="E128" s="21">
        <f>ROUND(MIN(B128/12,650000)*12*0.0915+MIN(B128/12,1390000)*12*(0.0504+0)+B128*0.005,0)</f>
        <v/>
      </c>
      <c r="F128" s="21">
        <f>IF(B128&lt;741000,0,IF(B128&lt;2191000,B128-740000,IF(B128&lt;2193000,1451000,IF(B128&lt;2196000,1453000,IF(B128&lt;2200000,1456000,IF(B128&lt;3600000,ROUND(ROUNDDOWN(B128/4,-3)*2.8,0)-80000,IF(B128&lt;6600000,ROUND(ROUNDDOWN(B128/4,-3)*3.2,0)-440000,IF(B128&lt;8500000,ROUNDDOWN(B128*0.9,0)-1100000,B128-1950000))))))))</f>
        <v/>
      </c>
      <c r="G128" s="21">
        <f>IF(F128&gt;23500000,NA(),IF(F128&lt;=4890000,1040000,IF(F128&lt;=6550000,670000,620000)))</f>
        <v/>
      </c>
      <c r="H128" s="21">
        <f>IF(D128&lt;=0,0,MAX(0,MIN(2000000,D128-MIN(100000,ROUNDDOWN(F128*0.05,0)))))</f>
        <v/>
      </c>
      <c r="I128" s="21">
        <f>IF(C128&lt;=2000,0,MIN(C128,ROUNDDOWN(F128*0.4,0))-2000)</f>
        <v/>
      </c>
      <c r="J128" s="21">
        <f>MAX(0,ROUNDDOWN(F128-E128-G128,-3))</f>
        <v/>
      </c>
      <c r="K128" s="21">
        <f>MAX(0,ROUNDDOWN(F128-E128-G128-H128-I128,-3))</f>
        <v/>
      </c>
      <c r="L128" s="21">
        <f>MAX(0,ROUNDDOWN(F128-E128-G128-H128,-3))</f>
        <v/>
      </c>
      <c r="M128" s="21">
        <f>IF(J128&lt;=0,0,ROUNDDOWN((J128*LOOKUP(J128,{0,1950001,3300001,6950001,9000001,18000001,40000001},{0.05,0.1,0.2,0.23,0.33,0.4,0.45})-LOOKUP(J128,{0,1950001,3300001,6950001,9000001,18000001,40000001},{0,97500,427500,636000,1536000,2796000,4796000}))*1.021,-2))</f>
        <v/>
      </c>
      <c r="N128" s="21">
        <f>IF(K128&lt;=0,0,ROUNDDOWN((K128*LOOKUP(K128,{0,1950001,3300001,6950001,9000001,18000001,40000001},{0.05,0.1,0.2,0.23,0.33,0.4,0.45})-LOOKUP(K128,{0,1950001,3300001,6950001,9000001,18000001,40000001},{0,97500,427500,636000,1536000,2796000,4796000}))*1.021,-2))</f>
        <v/>
      </c>
      <c r="O128" s="21">
        <f>IF(L128&lt;=0,0,ROUNDDOWN((L128*LOOKUP(L128,{0,1950001,3300001,6950001,9000001,18000001,40000001},{0.05,0.1,0.2,0.23,0.33,0.4,0.45})-LOOKUP(L128,{0,1950001,3300001,6950001,9000001,18000001,40000001},{0,97500,427500,636000,1536000,2796000,4796000}))*1.021,-2))</f>
        <v/>
      </c>
      <c r="P128" s="21">
        <f>MAX(0,ROUNDDOWN(F128-E128-430000,-3))</f>
        <v/>
      </c>
      <c r="Q128" s="21">
        <f>MAX(0,ROUNDDOWN(F128-E128-430000-H128,-3))</f>
        <v/>
      </c>
      <c r="R128" s="21">
        <f>IF(F128&lt;=450000,0,MAX(0,P128*0.06-MIN(50000,P128)*0.03))</f>
        <v/>
      </c>
      <c r="S128" s="21">
        <f>IF(F128&lt;=450000,0,MAX(0,P128*0.04-MIN(50000,P128)*0.02))</f>
        <v/>
      </c>
      <c r="T128" s="21">
        <f>IF(F128&lt;=450000,0,MAX(0,Q128*0.06-MIN(50000,Q128)*0.03))</f>
        <v/>
      </c>
      <c r="U128" s="21">
        <f>IF(F128&lt;=450000,0,MAX(0,Q128*0.04-MIN(50000,Q128)*0.02))</f>
        <v/>
      </c>
      <c r="V128" s="21">
        <f>50000+MAX(0,G128-480000)</f>
        <v/>
      </c>
      <c r="W128" s="21">
        <f>P128-V128</f>
        <v/>
      </c>
      <c r="X128" s="21">
        <f>Q128-V128</f>
        <v/>
      </c>
      <c r="Y128" s="22">
        <f>IF(W128&lt;0,0.9,LOOKUP(W128,{0,1950001,3300001,6950001,9000001,18000001,40000001},{0.84895,0.7979,0.6958,0.66517,0.56307,0.4916,0.44055}))</f>
        <v/>
      </c>
      <c r="Z128" s="22">
        <f>IF(X128&lt;0,0.9,LOOKUP(X128,{0,1950001,3300001,6950001,9000001,18000001,40000001},{0.84895,0.7979,0.6958,0.66517,0.56307,0.4916,0.44055}))</f>
        <v/>
      </c>
      <c r="AA128" s="22">
        <f>IF(W128&lt;0,0,CHOOSE(MATCH(W128,{0,1950001,3300001,6950001,9000001},1),5.105/84.895,10.21/79.79,20.42/69.58,23.483/66.517,33.693/56.307))</f>
        <v/>
      </c>
      <c r="AB128" s="21">
        <f>IF(C128&lt;=2000,0,(MIN(C128,ROUNDDOWN(F128*0.3,0))-2000)*0.1)</f>
        <v/>
      </c>
      <c r="AC128" s="21">
        <f>IF(C128&lt;=2000,0,MIN((C128-2000)*Y128,(R128+S128)*0.2))</f>
        <v/>
      </c>
      <c r="AD128" s="21">
        <f>IF(C128&lt;=2000,0,MIN((C128-2000)*Z128,(T128+U128)*0.2))</f>
        <v/>
      </c>
      <c r="AE128" s="21">
        <f>AC128*AA128</f>
        <v/>
      </c>
      <c r="AF128" s="21">
        <f>ROUNDDOWN(R128,-2)+ROUNDDOWN(S128,-2)</f>
        <v/>
      </c>
      <c r="AG128" s="21">
        <f>ROUNDDOWN(MAX(0,R128-(AB128+AC128+AE128)*0.6),-2)+ROUNDDOWN(MAX(0,S128-(AB128+AC128+AE128)*0.4),-2)</f>
        <v/>
      </c>
      <c r="AH128" s="21">
        <f>ROUNDDOWN(MAX(0,T128-(AB128+AD128)*0.6),-2)+ROUNDDOWN(MAX(0,U128-(AB128+AD128)*0.4),-2)</f>
        <v/>
      </c>
      <c r="AI128" s="21">
        <f>ROUNDDOWN(T128,-2)+ROUNDDOWN(U128,-2)</f>
        <v/>
      </c>
      <c r="AJ128" s="21">
        <f>M128+AF128</f>
        <v/>
      </c>
      <c r="AK128" s="21">
        <f>M128+AG128</f>
        <v/>
      </c>
      <c r="AL128" s="21">
        <f>N128+AH128</f>
        <v/>
      </c>
      <c r="AM128" s="21">
        <f>O128+AI128</f>
        <v/>
      </c>
      <c r="AN128" s="21">
        <f>N128+AI128</f>
        <v/>
      </c>
      <c r="AO128" s="21">
        <f>ROUNDDOWN((R128+S128)*0.2/Y128+2000,0)</f>
        <v/>
      </c>
      <c r="AP128" s="21">
        <f>ROUNDDOWN((T128+U128)*0.2/Z128+2000,0)</f>
        <v/>
      </c>
      <c r="AQ128" s="21">
        <f>AL128-AK128</f>
        <v/>
      </c>
      <c r="AR128" s="21">
        <f>AM128-AK128</f>
        <v/>
      </c>
      <c r="AS128" s="21">
        <f>AM128-AL128</f>
        <v/>
      </c>
      <c r="AT128" s="21">
        <f>AK128+C128-AJ128</f>
        <v/>
      </c>
      <c r="AU128" s="21">
        <f>AL128+C128-AM128</f>
        <v/>
      </c>
      <c r="AV128" s="21">
        <f>AN128+C128-AM128</f>
        <v/>
      </c>
    </row>
    <row r="129">
      <c r="A129" t="inlineStr">
        <is>
          <t>医療費の境目</t>
        </is>
      </c>
      <c r="B129" s="21">
        <f>'3_医療費の境目'!$B$3</f>
        <v/>
      </c>
      <c r="C129" s="21">
        <f>IF('3_医療費の境目'!$B$4="",AO129,'3_医療費の境目'!$B$4)</f>
        <v/>
      </c>
      <c r="D129" s="21">
        <f>'3_医療費の境目'!D129</f>
        <v/>
      </c>
      <c r="E129" s="21">
        <f>ROUND(MIN(B129/12,650000)*12*0.0915+MIN(B129/12,1390000)*12*(0.0504+0)+B129*0.005,0)</f>
        <v/>
      </c>
      <c r="F129" s="21">
        <f>IF(B129&lt;741000,0,IF(B129&lt;2191000,B129-740000,IF(B129&lt;2193000,1451000,IF(B129&lt;2196000,1453000,IF(B129&lt;2200000,1456000,IF(B129&lt;3600000,ROUND(ROUNDDOWN(B129/4,-3)*2.8,0)-80000,IF(B129&lt;6600000,ROUND(ROUNDDOWN(B129/4,-3)*3.2,0)-440000,IF(B129&lt;8500000,ROUNDDOWN(B129*0.9,0)-1100000,B129-1950000))))))))</f>
        <v/>
      </c>
      <c r="G129" s="21">
        <f>IF(F129&gt;23500000,NA(),IF(F129&lt;=4890000,1040000,IF(F129&lt;=6550000,670000,620000)))</f>
        <v/>
      </c>
      <c r="H129" s="21">
        <f>IF(D129&lt;=0,0,MAX(0,MIN(2000000,D129-MIN(100000,ROUNDDOWN(F129*0.05,0)))))</f>
        <v/>
      </c>
      <c r="I129" s="21">
        <f>IF(C129&lt;=2000,0,MIN(C129,ROUNDDOWN(F129*0.4,0))-2000)</f>
        <v/>
      </c>
      <c r="J129" s="21">
        <f>MAX(0,ROUNDDOWN(F129-E129-G129,-3))</f>
        <v/>
      </c>
      <c r="K129" s="21">
        <f>MAX(0,ROUNDDOWN(F129-E129-G129-H129-I129,-3))</f>
        <v/>
      </c>
      <c r="L129" s="21">
        <f>MAX(0,ROUNDDOWN(F129-E129-G129-H129,-3))</f>
        <v/>
      </c>
      <c r="M129" s="21">
        <f>IF(J129&lt;=0,0,ROUNDDOWN((J129*LOOKUP(J129,{0,1950001,3300001,6950001,9000001,18000001,40000001},{0.05,0.1,0.2,0.23,0.33,0.4,0.45})-LOOKUP(J129,{0,1950001,3300001,6950001,9000001,18000001,40000001},{0,97500,427500,636000,1536000,2796000,4796000}))*1.021,-2))</f>
        <v/>
      </c>
      <c r="N129" s="21">
        <f>IF(K129&lt;=0,0,ROUNDDOWN((K129*LOOKUP(K129,{0,1950001,3300001,6950001,9000001,18000001,40000001},{0.05,0.1,0.2,0.23,0.33,0.4,0.45})-LOOKUP(K129,{0,1950001,3300001,6950001,9000001,18000001,40000001},{0,97500,427500,636000,1536000,2796000,4796000}))*1.021,-2))</f>
        <v/>
      </c>
      <c r="O129" s="21">
        <f>IF(L129&lt;=0,0,ROUNDDOWN((L129*LOOKUP(L129,{0,1950001,3300001,6950001,9000001,18000001,40000001},{0.05,0.1,0.2,0.23,0.33,0.4,0.45})-LOOKUP(L129,{0,1950001,3300001,6950001,9000001,18000001,40000001},{0,97500,427500,636000,1536000,2796000,4796000}))*1.021,-2))</f>
        <v/>
      </c>
      <c r="P129" s="21">
        <f>MAX(0,ROUNDDOWN(F129-E129-430000,-3))</f>
        <v/>
      </c>
      <c r="Q129" s="21">
        <f>MAX(0,ROUNDDOWN(F129-E129-430000-H129,-3))</f>
        <v/>
      </c>
      <c r="R129" s="21">
        <f>IF(F129&lt;=450000,0,MAX(0,P129*0.06-MIN(50000,P129)*0.03))</f>
        <v/>
      </c>
      <c r="S129" s="21">
        <f>IF(F129&lt;=450000,0,MAX(0,P129*0.04-MIN(50000,P129)*0.02))</f>
        <v/>
      </c>
      <c r="T129" s="21">
        <f>IF(F129&lt;=450000,0,MAX(0,Q129*0.06-MIN(50000,Q129)*0.03))</f>
        <v/>
      </c>
      <c r="U129" s="21">
        <f>IF(F129&lt;=450000,0,MAX(0,Q129*0.04-MIN(50000,Q129)*0.02))</f>
        <v/>
      </c>
      <c r="V129" s="21">
        <f>50000+MAX(0,G129-480000)</f>
        <v/>
      </c>
      <c r="W129" s="21">
        <f>P129-V129</f>
        <v/>
      </c>
      <c r="X129" s="21">
        <f>Q129-V129</f>
        <v/>
      </c>
      <c r="Y129" s="22">
        <f>IF(W129&lt;0,0.9,LOOKUP(W129,{0,1950001,3300001,6950001,9000001,18000001,40000001},{0.84895,0.7979,0.6958,0.66517,0.56307,0.4916,0.44055}))</f>
        <v/>
      </c>
      <c r="Z129" s="22">
        <f>IF(X129&lt;0,0.9,LOOKUP(X129,{0,1950001,3300001,6950001,9000001,18000001,40000001},{0.84895,0.7979,0.6958,0.66517,0.56307,0.4916,0.44055}))</f>
        <v/>
      </c>
      <c r="AA129" s="22">
        <f>IF(W129&lt;0,0,CHOOSE(MATCH(W129,{0,1950001,3300001,6950001,9000001},1),5.105/84.895,10.21/79.79,20.42/69.58,23.483/66.517,33.693/56.307))</f>
        <v/>
      </c>
      <c r="AB129" s="21">
        <f>IF(C129&lt;=2000,0,(MIN(C129,ROUNDDOWN(F129*0.3,0))-2000)*0.1)</f>
        <v/>
      </c>
      <c r="AC129" s="21">
        <f>IF(C129&lt;=2000,0,MIN((C129-2000)*Y129,(R129+S129)*0.2))</f>
        <v/>
      </c>
      <c r="AD129" s="21">
        <f>IF(C129&lt;=2000,0,MIN((C129-2000)*Z129,(T129+U129)*0.2))</f>
        <v/>
      </c>
      <c r="AE129" s="21">
        <f>AC129*AA129</f>
        <v/>
      </c>
      <c r="AF129" s="21">
        <f>ROUNDDOWN(R129,-2)+ROUNDDOWN(S129,-2)</f>
        <v/>
      </c>
      <c r="AG129" s="21">
        <f>ROUNDDOWN(MAX(0,R129-(AB129+AC129+AE129)*0.6),-2)+ROUNDDOWN(MAX(0,S129-(AB129+AC129+AE129)*0.4),-2)</f>
        <v/>
      </c>
      <c r="AH129" s="21">
        <f>ROUNDDOWN(MAX(0,T129-(AB129+AD129)*0.6),-2)+ROUNDDOWN(MAX(0,U129-(AB129+AD129)*0.4),-2)</f>
        <v/>
      </c>
      <c r="AI129" s="21">
        <f>ROUNDDOWN(T129,-2)+ROUNDDOWN(U129,-2)</f>
        <v/>
      </c>
      <c r="AJ129" s="21">
        <f>M129+AF129</f>
        <v/>
      </c>
      <c r="AK129" s="21">
        <f>M129+AG129</f>
        <v/>
      </c>
      <c r="AL129" s="21">
        <f>N129+AH129</f>
        <v/>
      </c>
      <c r="AM129" s="21">
        <f>O129+AI129</f>
        <v/>
      </c>
      <c r="AN129" s="21">
        <f>N129+AI129</f>
        <v/>
      </c>
      <c r="AO129" s="21">
        <f>ROUNDDOWN((R129+S129)*0.2/Y129+2000,0)</f>
        <v/>
      </c>
      <c r="AP129" s="21">
        <f>ROUNDDOWN((T129+U129)*0.2/Z129+2000,0)</f>
        <v/>
      </c>
      <c r="AQ129" s="21">
        <f>AL129-AK129</f>
        <v/>
      </c>
      <c r="AR129" s="21">
        <f>AM129-AK129</f>
        <v/>
      </c>
      <c r="AS129" s="21">
        <f>AM129-AL129</f>
        <v/>
      </c>
      <c r="AT129" s="21">
        <f>AK129+C129-AJ129</f>
        <v/>
      </c>
      <c r="AU129" s="21">
        <f>AL129+C129-AM129</f>
        <v/>
      </c>
      <c r="AV129" s="21">
        <f>AN129+C129-AM129</f>
        <v/>
      </c>
    </row>
    <row r="130">
      <c r="A130" t="inlineStr">
        <is>
          <t>医療費の境目</t>
        </is>
      </c>
      <c r="B130" s="21">
        <f>'3_医療費の境目'!$B$3</f>
        <v/>
      </c>
      <c r="C130" s="21">
        <f>IF('3_医療費の境目'!$B$4="",AO130,'3_医療費の境目'!$B$4)</f>
        <v/>
      </c>
      <c r="D130" s="21">
        <f>'3_医療費の境目'!D130</f>
        <v/>
      </c>
      <c r="E130" s="21">
        <f>ROUND(MIN(B130/12,650000)*12*0.0915+MIN(B130/12,1390000)*12*(0.0504+0)+B130*0.005,0)</f>
        <v/>
      </c>
      <c r="F130" s="21">
        <f>IF(B130&lt;741000,0,IF(B130&lt;2191000,B130-740000,IF(B130&lt;2193000,1451000,IF(B130&lt;2196000,1453000,IF(B130&lt;2200000,1456000,IF(B130&lt;3600000,ROUND(ROUNDDOWN(B130/4,-3)*2.8,0)-80000,IF(B130&lt;6600000,ROUND(ROUNDDOWN(B130/4,-3)*3.2,0)-440000,IF(B130&lt;8500000,ROUNDDOWN(B130*0.9,0)-1100000,B130-1950000))))))))</f>
        <v/>
      </c>
      <c r="G130" s="21">
        <f>IF(F130&gt;23500000,NA(),IF(F130&lt;=4890000,1040000,IF(F130&lt;=6550000,670000,620000)))</f>
        <v/>
      </c>
      <c r="H130" s="21">
        <f>IF(D130&lt;=0,0,MAX(0,MIN(2000000,D130-MIN(100000,ROUNDDOWN(F130*0.05,0)))))</f>
        <v/>
      </c>
      <c r="I130" s="21">
        <f>IF(C130&lt;=2000,0,MIN(C130,ROUNDDOWN(F130*0.4,0))-2000)</f>
        <v/>
      </c>
      <c r="J130" s="21">
        <f>MAX(0,ROUNDDOWN(F130-E130-G130,-3))</f>
        <v/>
      </c>
      <c r="K130" s="21">
        <f>MAX(0,ROUNDDOWN(F130-E130-G130-H130-I130,-3))</f>
        <v/>
      </c>
      <c r="L130" s="21">
        <f>MAX(0,ROUNDDOWN(F130-E130-G130-H130,-3))</f>
        <v/>
      </c>
      <c r="M130" s="21">
        <f>IF(J130&lt;=0,0,ROUNDDOWN((J130*LOOKUP(J130,{0,1950001,3300001,6950001,9000001,18000001,40000001},{0.05,0.1,0.2,0.23,0.33,0.4,0.45})-LOOKUP(J130,{0,1950001,3300001,6950001,9000001,18000001,40000001},{0,97500,427500,636000,1536000,2796000,4796000}))*1.021,-2))</f>
        <v/>
      </c>
      <c r="N130" s="21">
        <f>IF(K130&lt;=0,0,ROUNDDOWN((K130*LOOKUP(K130,{0,1950001,3300001,6950001,9000001,18000001,40000001},{0.05,0.1,0.2,0.23,0.33,0.4,0.45})-LOOKUP(K130,{0,1950001,3300001,6950001,9000001,18000001,40000001},{0,97500,427500,636000,1536000,2796000,4796000}))*1.021,-2))</f>
        <v/>
      </c>
      <c r="O130" s="21">
        <f>IF(L130&lt;=0,0,ROUNDDOWN((L130*LOOKUP(L130,{0,1950001,3300001,6950001,9000001,18000001,40000001},{0.05,0.1,0.2,0.23,0.33,0.4,0.45})-LOOKUP(L130,{0,1950001,3300001,6950001,9000001,18000001,40000001},{0,97500,427500,636000,1536000,2796000,4796000}))*1.021,-2))</f>
        <v/>
      </c>
      <c r="P130" s="21">
        <f>MAX(0,ROUNDDOWN(F130-E130-430000,-3))</f>
        <v/>
      </c>
      <c r="Q130" s="21">
        <f>MAX(0,ROUNDDOWN(F130-E130-430000-H130,-3))</f>
        <v/>
      </c>
      <c r="R130" s="21">
        <f>IF(F130&lt;=450000,0,MAX(0,P130*0.06-MIN(50000,P130)*0.03))</f>
        <v/>
      </c>
      <c r="S130" s="21">
        <f>IF(F130&lt;=450000,0,MAX(0,P130*0.04-MIN(50000,P130)*0.02))</f>
        <v/>
      </c>
      <c r="T130" s="21">
        <f>IF(F130&lt;=450000,0,MAX(0,Q130*0.06-MIN(50000,Q130)*0.03))</f>
        <v/>
      </c>
      <c r="U130" s="21">
        <f>IF(F130&lt;=450000,0,MAX(0,Q130*0.04-MIN(50000,Q130)*0.02))</f>
        <v/>
      </c>
      <c r="V130" s="21">
        <f>50000+MAX(0,G130-480000)</f>
        <v/>
      </c>
      <c r="W130" s="21">
        <f>P130-V130</f>
        <v/>
      </c>
      <c r="X130" s="21">
        <f>Q130-V130</f>
        <v/>
      </c>
      <c r="Y130" s="22">
        <f>IF(W130&lt;0,0.9,LOOKUP(W130,{0,1950001,3300001,6950001,9000001,18000001,40000001},{0.84895,0.7979,0.6958,0.66517,0.56307,0.4916,0.44055}))</f>
        <v/>
      </c>
      <c r="Z130" s="22">
        <f>IF(X130&lt;0,0.9,LOOKUP(X130,{0,1950001,3300001,6950001,9000001,18000001,40000001},{0.84895,0.7979,0.6958,0.66517,0.56307,0.4916,0.44055}))</f>
        <v/>
      </c>
      <c r="AA130" s="22">
        <f>IF(W130&lt;0,0,CHOOSE(MATCH(W130,{0,1950001,3300001,6950001,9000001},1),5.105/84.895,10.21/79.79,20.42/69.58,23.483/66.517,33.693/56.307))</f>
        <v/>
      </c>
      <c r="AB130" s="21">
        <f>IF(C130&lt;=2000,0,(MIN(C130,ROUNDDOWN(F130*0.3,0))-2000)*0.1)</f>
        <v/>
      </c>
      <c r="AC130" s="21">
        <f>IF(C130&lt;=2000,0,MIN((C130-2000)*Y130,(R130+S130)*0.2))</f>
        <v/>
      </c>
      <c r="AD130" s="21">
        <f>IF(C130&lt;=2000,0,MIN((C130-2000)*Z130,(T130+U130)*0.2))</f>
        <v/>
      </c>
      <c r="AE130" s="21">
        <f>AC130*AA130</f>
        <v/>
      </c>
      <c r="AF130" s="21">
        <f>ROUNDDOWN(R130,-2)+ROUNDDOWN(S130,-2)</f>
        <v/>
      </c>
      <c r="AG130" s="21">
        <f>ROUNDDOWN(MAX(0,R130-(AB130+AC130+AE130)*0.6),-2)+ROUNDDOWN(MAX(0,S130-(AB130+AC130+AE130)*0.4),-2)</f>
        <v/>
      </c>
      <c r="AH130" s="21">
        <f>ROUNDDOWN(MAX(0,T130-(AB130+AD130)*0.6),-2)+ROUNDDOWN(MAX(0,U130-(AB130+AD130)*0.4),-2)</f>
        <v/>
      </c>
      <c r="AI130" s="21">
        <f>ROUNDDOWN(T130,-2)+ROUNDDOWN(U130,-2)</f>
        <v/>
      </c>
      <c r="AJ130" s="21">
        <f>M130+AF130</f>
        <v/>
      </c>
      <c r="AK130" s="21">
        <f>M130+AG130</f>
        <v/>
      </c>
      <c r="AL130" s="21">
        <f>N130+AH130</f>
        <v/>
      </c>
      <c r="AM130" s="21">
        <f>O130+AI130</f>
        <v/>
      </c>
      <c r="AN130" s="21">
        <f>N130+AI130</f>
        <v/>
      </c>
      <c r="AO130" s="21">
        <f>ROUNDDOWN((R130+S130)*0.2/Y130+2000,0)</f>
        <v/>
      </c>
      <c r="AP130" s="21">
        <f>ROUNDDOWN((T130+U130)*0.2/Z130+2000,0)</f>
        <v/>
      </c>
      <c r="AQ130" s="21">
        <f>AL130-AK130</f>
        <v/>
      </c>
      <c r="AR130" s="21">
        <f>AM130-AK130</f>
        <v/>
      </c>
      <c r="AS130" s="21">
        <f>AM130-AL130</f>
        <v/>
      </c>
      <c r="AT130" s="21">
        <f>AK130+C130-AJ130</f>
        <v/>
      </c>
      <c r="AU130" s="21">
        <f>AL130+C130-AM130</f>
        <v/>
      </c>
      <c r="AV130" s="21">
        <f>AN130+C130-AM130</f>
        <v/>
      </c>
    </row>
    <row r="131">
      <c r="A131" t="inlineStr">
        <is>
          <t>医療費の境目</t>
        </is>
      </c>
      <c r="B131" s="21">
        <f>'3_医療費の境目'!$B$3</f>
        <v/>
      </c>
      <c r="C131" s="21">
        <f>IF('3_医療費の境目'!$B$4="",AO131,'3_医療費の境目'!$B$4)</f>
        <v/>
      </c>
      <c r="D131" s="21">
        <f>'3_医療費の境目'!D131</f>
        <v/>
      </c>
      <c r="E131" s="21">
        <f>ROUND(MIN(B131/12,650000)*12*0.0915+MIN(B131/12,1390000)*12*(0.0504+0)+B131*0.005,0)</f>
        <v/>
      </c>
      <c r="F131" s="21">
        <f>IF(B131&lt;741000,0,IF(B131&lt;2191000,B131-740000,IF(B131&lt;2193000,1451000,IF(B131&lt;2196000,1453000,IF(B131&lt;2200000,1456000,IF(B131&lt;3600000,ROUND(ROUNDDOWN(B131/4,-3)*2.8,0)-80000,IF(B131&lt;6600000,ROUND(ROUNDDOWN(B131/4,-3)*3.2,0)-440000,IF(B131&lt;8500000,ROUNDDOWN(B131*0.9,0)-1100000,B131-1950000))))))))</f>
        <v/>
      </c>
      <c r="G131" s="21">
        <f>IF(F131&gt;23500000,NA(),IF(F131&lt;=4890000,1040000,IF(F131&lt;=6550000,670000,620000)))</f>
        <v/>
      </c>
      <c r="H131" s="21">
        <f>IF(D131&lt;=0,0,MAX(0,MIN(2000000,D131-MIN(100000,ROUNDDOWN(F131*0.05,0)))))</f>
        <v/>
      </c>
      <c r="I131" s="21">
        <f>IF(C131&lt;=2000,0,MIN(C131,ROUNDDOWN(F131*0.4,0))-2000)</f>
        <v/>
      </c>
      <c r="J131" s="21">
        <f>MAX(0,ROUNDDOWN(F131-E131-G131,-3))</f>
        <v/>
      </c>
      <c r="K131" s="21">
        <f>MAX(0,ROUNDDOWN(F131-E131-G131-H131-I131,-3))</f>
        <v/>
      </c>
      <c r="L131" s="21">
        <f>MAX(0,ROUNDDOWN(F131-E131-G131-H131,-3))</f>
        <v/>
      </c>
      <c r="M131" s="21">
        <f>IF(J131&lt;=0,0,ROUNDDOWN((J131*LOOKUP(J131,{0,1950001,3300001,6950001,9000001,18000001,40000001},{0.05,0.1,0.2,0.23,0.33,0.4,0.45})-LOOKUP(J131,{0,1950001,3300001,6950001,9000001,18000001,40000001},{0,97500,427500,636000,1536000,2796000,4796000}))*1.021,-2))</f>
        <v/>
      </c>
      <c r="N131" s="21">
        <f>IF(K131&lt;=0,0,ROUNDDOWN((K131*LOOKUP(K131,{0,1950001,3300001,6950001,9000001,18000001,40000001},{0.05,0.1,0.2,0.23,0.33,0.4,0.45})-LOOKUP(K131,{0,1950001,3300001,6950001,9000001,18000001,40000001},{0,97500,427500,636000,1536000,2796000,4796000}))*1.021,-2))</f>
        <v/>
      </c>
      <c r="O131" s="21">
        <f>IF(L131&lt;=0,0,ROUNDDOWN((L131*LOOKUP(L131,{0,1950001,3300001,6950001,9000001,18000001,40000001},{0.05,0.1,0.2,0.23,0.33,0.4,0.45})-LOOKUP(L131,{0,1950001,3300001,6950001,9000001,18000001,40000001},{0,97500,427500,636000,1536000,2796000,4796000}))*1.021,-2))</f>
        <v/>
      </c>
      <c r="P131" s="21">
        <f>MAX(0,ROUNDDOWN(F131-E131-430000,-3))</f>
        <v/>
      </c>
      <c r="Q131" s="21">
        <f>MAX(0,ROUNDDOWN(F131-E131-430000-H131,-3))</f>
        <v/>
      </c>
      <c r="R131" s="21">
        <f>IF(F131&lt;=450000,0,MAX(0,P131*0.06-MIN(50000,P131)*0.03))</f>
        <v/>
      </c>
      <c r="S131" s="21">
        <f>IF(F131&lt;=450000,0,MAX(0,P131*0.04-MIN(50000,P131)*0.02))</f>
        <v/>
      </c>
      <c r="T131" s="21">
        <f>IF(F131&lt;=450000,0,MAX(0,Q131*0.06-MIN(50000,Q131)*0.03))</f>
        <v/>
      </c>
      <c r="U131" s="21">
        <f>IF(F131&lt;=450000,0,MAX(0,Q131*0.04-MIN(50000,Q131)*0.02))</f>
        <v/>
      </c>
      <c r="V131" s="21">
        <f>50000+MAX(0,G131-480000)</f>
        <v/>
      </c>
      <c r="W131" s="21">
        <f>P131-V131</f>
        <v/>
      </c>
      <c r="X131" s="21">
        <f>Q131-V131</f>
        <v/>
      </c>
      <c r="Y131" s="22">
        <f>IF(W131&lt;0,0.9,LOOKUP(W131,{0,1950001,3300001,6950001,9000001,18000001,40000001},{0.84895,0.7979,0.6958,0.66517,0.56307,0.4916,0.44055}))</f>
        <v/>
      </c>
      <c r="Z131" s="22">
        <f>IF(X131&lt;0,0.9,LOOKUP(X131,{0,1950001,3300001,6950001,9000001,18000001,40000001},{0.84895,0.7979,0.6958,0.66517,0.56307,0.4916,0.44055}))</f>
        <v/>
      </c>
      <c r="AA131" s="22">
        <f>IF(W131&lt;0,0,CHOOSE(MATCH(W131,{0,1950001,3300001,6950001,9000001},1),5.105/84.895,10.21/79.79,20.42/69.58,23.483/66.517,33.693/56.307))</f>
        <v/>
      </c>
      <c r="AB131" s="21">
        <f>IF(C131&lt;=2000,0,(MIN(C131,ROUNDDOWN(F131*0.3,0))-2000)*0.1)</f>
        <v/>
      </c>
      <c r="AC131" s="21">
        <f>IF(C131&lt;=2000,0,MIN((C131-2000)*Y131,(R131+S131)*0.2))</f>
        <v/>
      </c>
      <c r="AD131" s="21">
        <f>IF(C131&lt;=2000,0,MIN((C131-2000)*Z131,(T131+U131)*0.2))</f>
        <v/>
      </c>
      <c r="AE131" s="21">
        <f>AC131*AA131</f>
        <v/>
      </c>
      <c r="AF131" s="21">
        <f>ROUNDDOWN(R131,-2)+ROUNDDOWN(S131,-2)</f>
        <v/>
      </c>
      <c r="AG131" s="21">
        <f>ROUNDDOWN(MAX(0,R131-(AB131+AC131+AE131)*0.6),-2)+ROUNDDOWN(MAX(0,S131-(AB131+AC131+AE131)*0.4),-2)</f>
        <v/>
      </c>
      <c r="AH131" s="21">
        <f>ROUNDDOWN(MAX(0,T131-(AB131+AD131)*0.6),-2)+ROUNDDOWN(MAX(0,U131-(AB131+AD131)*0.4),-2)</f>
        <v/>
      </c>
      <c r="AI131" s="21">
        <f>ROUNDDOWN(T131,-2)+ROUNDDOWN(U131,-2)</f>
        <v/>
      </c>
      <c r="AJ131" s="21">
        <f>M131+AF131</f>
        <v/>
      </c>
      <c r="AK131" s="21">
        <f>M131+AG131</f>
        <v/>
      </c>
      <c r="AL131" s="21">
        <f>N131+AH131</f>
        <v/>
      </c>
      <c r="AM131" s="21">
        <f>O131+AI131</f>
        <v/>
      </c>
      <c r="AN131" s="21">
        <f>N131+AI131</f>
        <v/>
      </c>
      <c r="AO131" s="21">
        <f>ROUNDDOWN((R131+S131)*0.2/Y131+2000,0)</f>
        <v/>
      </c>
      <c r="AP131" s="21">
        <f>ROUNDDOWN((T131+U131)*0.2/Z131+2000,0)</f>
        <v/>
      </c>
      <c r="AQ131" s="21">
        <f>AL131-AK131</f>
        <v/>
      </c>
      <c r="AR131" s="21">
        <f>AM131-AK131</f>
        <v/>
      </c>
      <c r="AS131" s="21">
        <f>AM131-AL131</f>
        <v/>
      </c>
      <c r="AT131" s="21">
        <f>AK131+C131-AJ131</f>
        <v/>
      </c>
      <c r="AU131" s="21">
        <f>AL131+C131-AM131</f>
        <v/>
      </c>
      <c r="AV131" s="21">
        <f>AN131+C131-AM131</f>
        <v/>
      </c>
    </row>
    <row r="132">
      <c r="A132" t="inlineStr">
        <is>
          <t>医療費の境目</t>
        </is>
      </c>
      <c r="B132" s="21">
        <f>'3_医療費の境目'!$B$3</f>
        <v/>
      </c>
      <c r="C132" s="21">
        <f>IF('3_医療費の境目'!$B$4="",AO132,'3_医療費の境目'!$B$4)</f>
        <v/>
      </c>
      <c r="D132" s="21">
        <f>'3_医療費の境目'!D132</f>
        <v/>
      </c>
      <c r="E132" s="21">
        <f>ROUND(MIN(B132/12,650000)*12*0.0915+MIN(B132/12,1390000)*12*(0.0504+0)+B132*0.005,0)</f>
        <v/>
      </c>
      <c r="F132" s="21">
        <f>IF(B132&lt;741000,0,IF(B132&lt;2191000,B132-740000,IF(B132&lt;2193000,1451000,IF(B132&lt;2196000,1453000,IF(B132&lt;2200000,1456000,IF(B132&lt;3600000,ROUND(ROUNDDOWN(B132/4,-3)*2.8,0)-80000,IF(B132&lt;6600000,ROUND(ROUNDDOWN(B132/4,-3)*3.2,0)-440000,IF(B132&lt;8500000,ROUNDDOWN(B132*0.9,0)-1100000,B132-1950000))))))))</f>
        <v/>
      </c>
      <c r="G132" s="21">
        <f>IF(F132&gt;23500000,NA(),IF(F132&lt;=4890000,1040000,IF(F132&lt;=6550000,670000,620000)))</f>
        <v/>
      </c>
      <c r="H132" s="21">
        <f>IF(D132&lt;=0,0,MAX(0,MIN(2000000,D132-MIN(100000,ROUNDDOWN(F132*0.05,0)))))</f>
        <v/>
      </c>
      <c r="I132" s="21">
        <f>IF(C132&lt;=2000,0,MIN(C132,ROUNDDOWN(F132*0.4,0))-2000)</f>
        <v/>
      </c>
      <c r="J132" s="21">
        <f>MAX(0,ROUNDDOWN(F132-E132-G132,-3))</f>
        <v/>
      </c>
      <c r="K132" s="21">
        <f>MAX(0,ROUNDDOWN(F132-E132-G132-H132-I132,-3))</f>
        <v/>
      </c>
      <c r="L132" s="21">
        <f>MAX(0,ROUNDDOWN(F132-E132-G132-H132,-3))</f>
        <v/>
      </c>
      <c r="M132" s="21">
        <f>IF(J132&lt;=0,0,ROUNDDOWN((J132*LOOKUP(J132,{0,1950001,3300001,6950001,9000001,18000001,40000001},{0.05,0.1,0.2,0.23,0.33,0.4,0.45})-LOOKUP(J132,{0,1950001,3300001,6950001,9000001,18000001,40000001},{0,97500,427500,636000,1536000,2796000,4796000}))*1.021,-2))</f>
        <v/>
      </c>
      <c r="N132" s="21">
        <f>IF(K132&lt;=0,0,ROUNDDOWN((K132*LOOKUP(K132,{0,1950001,3300001,6950001,9000001,18000001,40000001},{0.05,0.1,0.2,0.23,0.33,0.4,0.45})-LOOKUP(K132,{0,1950001,3300001,6950001,9000001,18000001,40000001},{0,97500,427500,636000,1536000,2796000,4796000}))*1.021,-2))</f>
        <v/>
      </c>
      <c r="O132" s="21">
        <f>IF(L132&lt;=0,0,ROUNDDOWN((L132*LOOKUP(L132,{0,1950001,3300001,6950001,9000001,18000001,40000001},{0.05,0.1,0.2,0.23,0.33,0.4,0.45})-LOOKUP(L132,{0,1950001,3300001,6950001,9000001,18000001,40000001},{0,97500,427500,636000,1536000,2796000,4796000}))*1.021,-2))</f>
        <v/>
      </c>
      <c r="P132" s="21">
        <f>MAX(0,ROUNDDOWN(F132-E132-430000,-3))</f>
        <v/>
      </c>
      <c r="Q132" s="21">
        <f>MAX(0,ROUNDDOWN(F132-E132-430000-H132,-3))</f>
        <v/>
      </c>
      <c r="R132" s="21">
        <f>IF(F132&lt;=450000,0,MAX(0,P132*0.06-MIN(50000,P132)*0.03))</f>
        <v/>
      </c>
      <c r="S132" s="21">
        <f>IF(F132&lt;=450000,0,MAX(0,P132*0.04-MIN(50000,P132)*0.02))</f>
        <v/>
      </c>
      <c r="T132" s="21">
        <f>IF(F132&lt;=450000,0,MAX(0,Q132*0.06-MIN(50000,Q132)*0.03))</f>
        <v/>
      </c>
      <c r="U132" s="21">
        <f>IF(F132&lt;=450000,0,MAX(0,Q132*0.04-MIN(50000,Q132)*0.02))</f>
        <v/>
      </c>
      <c r="V132" s="21">
        <f>50000+MAX(0,G132-480000)</f>
        <v/>
      </c>
      <c r="W132" s="21">
        <f>P132-V132</f>
        <v/>
      </c>
      <c r="X132" s="21">
        <f>Q132-V132</f>
        <v/>
      </c>
      <c r="Y132" s="22">
        <f>IF(W132&lt;0,0.9,LOOKUP(W132,{0,1950001,3300001,6950001,9000001,18000001,40000001},{0.84895,0.7979,0.6958,0.66517,0.56307,0.4916,0.44055}))</f>
        <v/>
      </c>
      <c r="Z132" s="22">
        <f>IF(X132&lt;0,0.9,LOOKUP(X132,{0,1950001,3300001,6950001,9000001,18000001,40000001},{0.84895,0.7979,0.6958,0.66517,0.56307,0.4916,0.44055}))</f>
        <v/>
      </c>
      <c r="AA132" s="22">
        <f>IF(W132&lt;0,0,CHOOSE(MATCH(W132,{0,1950001,3300001,6950001,9000001},1),5.105/84.895,10.21/79.79,20.42/69.58,23.483/66.517,33.693/56.307))</f>
        <v/>
      </c>
      <c r="AB132" s="21">
        <f>IF(C132&lt;=2000,0,(MIN(C132,ROUNDDOWN(F132*0.3,0))-2000)*0.1)</f>
        <v/>
      </c>
      <c r="AC132" s="21">
        <f>IF(C132&lt;=2000,0,MIN((C132-2000)*Y132,(R132+S132)*0.2))</f>
        <v/>
      </c>
      <c r="AD132" s="21">
        <f>IF(C132&lt;=2000,0,MIN((C132-2000)*Z132,(T132+U132)*0.2))</f>
        <v/>
      </c>
      <c r="AE132" s="21">
        <f>AC132*AA132</f>
        <v/>
      </c>
      <c r="AF132" s="21">
        <f>ROUNDDOWN(R132,-2)+ROUNDDOWN(S132,-2)</f>
        <v/>
      </c>
      <c r="AG132" s="21">
        <f>ROUNDDOWN(MAX(0,R132-(AB132+AC132+AE132)*0.6),-2)+ROUNDDOWN(MAX(0,S132-(AB132+AC132+AE132)*0.4),-2)</f>
        <v/>
      </c>
      <c r="AH132" s="21">
        <f>ROUNDDOWN(MAX(0,T132-(AB132+AD132)*0.6),-2)+ROUNDDOWN(MAX(0,U132-(AB132+AD132)*0.4),-2)</f>
        <v/>
      </c>
      <c r="AI132" s="21">
        <f>ROUNDDOWN(T132,-2)+ROUNDDOWN(U132,-2)</f>
        <v/>
      </c>
      <c r="AJ132" s="21">
        <f>M132+AF132</f>
        <v/>
      </c>
      <c r="AK132" s="21">
        <f>M132+AG132</f>
        <v/>
      </c>
      <c r="AL132" s="21">
        <f>N132+AH132</f>
        <v/>
      </c>
      <c r="AM132" s="21">
        <f>O132+AI132</f>
        <v/>
      </c>
      <c r="AN132" s="21">
        <f>N132+AI132</f>
        <v/>
      </c>
      <c r="AO132" s="21">
        <f>ROUNDDOWN((R132+S132)*0.2/Y132+2000,0)</f>
        <v/>
      </c>
      <c r="AP132" s="21">
        <f>ROUNDDOWN((T132+U132)*0.2/Z132+2000,0)</f>
        <v/>
      </c>
      <c r="AQ132" s="21">
        <f>AL132-AK132</f>
        <v/>
      </c>
      <c r="AR132" s="21">
        <f>AM132-AK132</f>
        <v/>
      </c>
      <c r="AS132" s="21">
        <f>AM132-AL132</f>
        <v/>
      </c>
      <c r="AT132" s="21">
        <f>AK132+C132-AJ132</f>
        <v/>
      </c>
      <c r="AU132" s="21">
        <f>AL132+C132-AM132</f>
        <v/>
      </c>
      <c r="AV132" s="21">
        <f>AN132+C132-AM132</f>
        <v/>
      </c>
    </row>
    <row r="133">
      <c r="A133" t="inlineStr">
        <is>
          <t>医療費の境目</t>
        </is>
      </c>
      <c r="B133" s="21">
        <f>'3_医療費の境目'!$B$3</f>
        <v/>
      </c>
      <c r="C133" s="21">
        <f>IF('3_医療費の境目'!$B$4="",AO133,'3_医療費の境目'!$B$4)</f>
        <v/>
      </c>
      <c r="D133" s="21">
        <f>'3_医療費の境目'!D133</f>
        <v/>
      </c>
      <c r="E133" s="21">
        <f>ROUND(MIN(B133/12,650000)*12*0.0915+MIN(B133/12,1390000)*12*(0.0504+0)+B133*0.005,0)</f>
        <v/>
      </c>
      <c r="F133" s="21">
        <f>IF(B133&lt;741000,0,IF(B133&lt;2191000,B133-740000,IF(B133&lt;2193000,1451000,IF(B133&lt;2196000,1453000,IF(B133&lt;2200000,1456000,IF(B133&lt;3600000,ROUND(ROUNDDOWN(B133/4,-3)*2.8,0)-80000,IF(B133&lt;6600000,ROUND(ROUNDDOWN(B133/4,-3)*3.2,0)-440000,IF(B133&lt;8500000,ROUNDDOWN(B133*0.9,0)-1100000,B133-1950000))))))))</f>
        <v/>
      </c>
      <c r="G133" s="21">
        <f>IF(F133&gt;23500000,NA(),IF(F133&lt;=4890000,1040000,IF(F133&lt;=6550000,670000,620000)))</f>
        <v/>
      </c>
      <c r="H133" s="21">
        <f>IF(D133&lt;=0,0,MAX(0,MIN(2000000,D133-MIN(100000,ROUNDDOWN(F133*0.05,0)))))</f>
        <v/>
      </c>
      <c r="I133" s="21">
        <f>IF(C133&lt;=2000,0,MIN(C133,ROUNDDOWN(F133*0.4,0))-2000)</f>
        <v/>
      </c>
      <c r="J133" s="21">
        <f>MAX(0,ROUNDDOWN(F133-E133-G133,-3))</f>
        <v/>
      </c>
      <c r="K133" s="21">
        <f>MAX(0,ROUNDDOWN(F133-E133-G133-H133-I133,-3))</f>
        <v/>
      </c>
      <c r="L133" s="21">
        <f>MAX(0,ROUNDDOWN(F133-E133-G133-H133,-3))</f>
        <v/>
      </c>
      <c r="M133" s="21">
        <f>IF(J133&lt;=0,0,ROUNDDOWN((J133*LOOKUP(J133,{0,1950001,3300001,6950001,9000001,18000001,40000001},{0.05,0.1,0.2,0.23,0.33,0.4,0.45})-LOOKUP(J133,{0,1950001,3300001,6950001,9000001,18000001,40000001},{0,97500,427500,636000,1536000,2796000,4796000}))*1.021,-2))</f>
        <v/>
      </c>
      <c r="N133" s="21">
        <f>IF(K133&lt;=0,0,ROUNDDOWN((K133*LOOKUP(K133,{0,1950001,3300001,6950001,9000001,18000001,40000001},{0.05,0.1,0.2,0.23,0.33,0.4,0.45})-LOOKUP(K133,{0,1950001,3300001,6950001,9000001,18000001,40000001},{0,97500,427500,636000,1536000,2796000,4796000}))*1.021,-2))</f>
        <v/>
      </c>
      <c r="O133" s="21">
        <f>IF(L133&lt;=0,0,ROUNDDOWN((L133*LOOKUP(L133,{0,1950001,3300001,6950001,9000001,18000001,40000001},{0.05,0.1,0.2,0.23,0.33,0.4,0.45})-LOOKUP(L133,{0,1950001,3300001,6950001,9000001,18000001,40000001},{0,97500,427500,636000,1536000,2796000,4796000}))*1.021,-2))</f>
        <v/>
      </c>
      <c r="P133" s="21">
        <f>MAX(0,ROUNDDOWN(F133-E133-430000,-3))</f>
        <v/>
      </c>
      <c r="Q133" s="21">
        <f>MAX(0,ROUNDDOWN(F133-E133-430000-H133,-3))</f>
        <v/>
      </c>
      <c r="R133" s="21">
        <f>IF(F133&lt;=450000,0,MAX(0,P133*0.06-MIN(50000,P133)*0.03))</f>
        <v/>
      </c>
      <c r="S133" s="21">
        <f>IF(F133&lt;=450000,0,MAX(0,P133*0.04-MIN(50000,P133)*0.02))</f>
        <v/>
      </c>
      <c r="T133" s="21">
        <f>IF(F133&lt;=450000,0,MAX(0,Q133*0.06-MIN(50000,Q133)*0.03))</f>
        <v/>
      </c>
      <c r="U133" s="21">
        <f>IF(F133&lt;=450000,0,MAX(0,Q133*0.04-MIN(50000,Q133)*0.02))</f>
        <v/>
      </c>
      <c r="V133" s="21">
        <f>50000+MAX(0,G133-480000)</f>
        <v/>
      </c>
      <c r="W133" s="21">
        <f>P133-V133</f>
        <v/>
      </c>
      <c r="X133" s="21">
        <f>Q133-V133</f>
        <v/>
      </c>
      <c r="Y133" s="22">
        <f>IF(W133&lt;0,0.9,LOOKUP(W133,{0,1950001,3300001,6950001,9000001,18000001,40000001},{0.84895,0.7979,0.6958,0.66517,0.56307,0.4916,0.44055}))</f>
        <v/>
      </c>
      <c r="Z133" s="22">
        <f>IF(X133&lt;0,0.9,LOOKUP(X133,{0,1950001,3300001,6950001,9000001,18000001,40000001},{0.84895,0.7979,0.6958,0.66517,0.56307,0.4916,0.44055}))</f>
        <v/>
      </c>
      <c r="AA133" s="22">
        <f>IF(W133&lt;0,0,CHOOSE(MATCH(W133,{0,1950001,3300001,6950001,9000001},1),5.105/84.895,10.21/79.79,20.42/69.58,23.483/66.517,33.693/56.307))</f>
        <v/>
      </c>
      <c r="AB133" s="21">
        <f>IF(C133&lt;=2000,0,(MIN(C133,ROUNDDOWN(F133*0.3,0))-2000)*0.1)</f>
        <v/>
      </c>
      <c r="AC133" s="21">
        <f>IF(C133&lt;=2000,0,MIN((C133-2000)*Y133,(R133+S133)*0.2))</f>
        <v/>
      </c>
      <c r="AD133" s="21">
        <f>IF(C133&lt;=2000,0,MIN((C133-2000)*Z133,(T133+U133)*0.2))</f>
        <v/>
      </c>
      <c r="AE133" s="21">
        <f>AC133*AA133</f>
        <v/>
      </c>
      <c r="AF133" s="21">
        <f>ROUNDDOWN(R133,-2)+ROUNDDOWN(S133,-2)</f>
        <v/>
      </c>
      <c r="AG133" s="21">
        <f>ROUNDDOWN(MAX(0,R133-(AB133+AC133+AE133)*0.6),-2)+ROUNDDOWN(MAX(0,S133-(AB133+AC133+AE133)*0.4),-2)</f>
        <v/>
      </c>
      <c r="AH133" s="21">
        <f>ROUNDDOWN(MAX(0,T133-(AB133+AD133)*0.6),-2)+ROUNDDOWN(MAX(0,U133-(AB133+AD133)*0.4),-2)</f>
        <v/>
      </c>
      <c r="AI133" s="21">
        <f>ROUNDDOWN(T133,-2)+ROUNDDOWN(U133,-2)</f>
        <v/>
      </c>
      <c r="AJ133" s="21">
        <f>M133+AF133</f>
        <v/>
      </c>
      <c r="AK133" s="21">
        <f>M133+AG133</f>
        <v/>
      </c>
      <c r="AL133" s="21">
        <f>N133+AH133</f>
        <v/>
      </c>
      <c r="AM133" s="21">
        <f>O133+AI133</f>
        <v/>
      </c>
      <c r="AN133" s="21">
        <f>N133+AI133</f>
        <v/>
      </c>
      <c r="AO133" s="21">
        <f>ROUNDDOWN((R133+S133)*0.2/Y133+2000,0)</f>
        <v/>
      </c>
      <c r="AP133" s="21">
        <f>ROUNDDOWN((T133+U133)*0.2/Z133+2000,0)</f>
        <v/>
      </c>
      <c r="AQ133" s="21">
        <f>AL133-AK133</f>
        <v/>
      </c>
      <c r="AR133" s="21">
        <f>AM133-AK133</f>
        <v/>
      </c>
      <c r="AS133" s="21">
        <f>AM133-AL133</f>
        <v/>
      </c>
      <c r="AT133" s="21">
        <f>AK133+C133-AJ133</f>
        <v/>
      </c>
      <c r="AU133" s="21">
        <f>AL133+C133-AM133</f>
        <v/>
      </c>
      <c r="AV133" s="21">
        <f>AN133+C133-AM133</f>
        <v/>
      </c>
    </row>
    <row r="134">
      <c r="A134" t="inlineStr">
        <is>
          <t>医療費の境目</t>
        </is>
      </c>
      <c r="B134" s="21">
        <f>'3_医療費の境目'!$B$3</f>
        <v/>
      </c>
      <c r="C134" s="21">
        <f>IF('3_医療費の境目'!$B$4="",AO134,'3_医療費の境目'!$B$4)</f>
        <v/>
      </c>
      <c r="D134" s="21">
        <f>'3_医療費の境目'!D134</f>
        <v/>
      </c>
      <c r="E134" s="21">
        <f>ROUND(MIN(B134/12,650000)*12*0.0915+MIN(B134/12,1390000)*12*(0.0504+0)+B134*0.005,0)</f>
        <v/>
      </c>
      <c r="F134" s="21">
        <f>IF(B134&lt;741000,0,IF(B134&lt;2191000,B134-740000,IF(B134&lt;2193000,1451000,IF(B134&lt;2196000,1453000,IF(B134&lt;2200000,1456000,IF(B134&lt;3600000,ROUND(ROUNDDOWN(B134/4,-3)*2.8,0)-80000,IF(B134&lt;6600000,ROUND(ROUNDDOWN(B134/4,-3)*3.2,0)-440000,IF(B134&lt;8500000,ROUNDDOWN(B134*0.9,0)-1100000,B134-1950000))))))))</f>
        <v/>
      </c>
      <c r="G134" s="21">
        <f>IF(F134&gt;23500000,NA(),IF(F134&lt;=4890000,1040000,IF(F134&lt;=6550000,670000,620000)))</f>
        <v/>
      </c>
      <c r="H134" s="21">
        <f>IF(D134&lt;=0,0,MAX(0,MIN(2000000,D134-MIN(100000,ROUNDDOWN(F134*0.05,0)))))</f>
        <v/>
      </c>
      <c r="I134" s="21">
        <f>IF(C134&lt;=2000,0,MIN(C134,ROUNDDOWN(F134*0.4,0))-2000)</f>
        <v/>
      </c>
      <c r="J134" s="21">
        <f>MAX(0,ROUNDDOWN(F134-E134-G134,-3))</f>
        <v/>
      </c>
      <c r="K134" s="21">
        <f>MAX(0,ROUNDDOWN(F134-E134-G134-H134-I134,-3))</f>
        <v/>
      </c>
      <c r="L134" s="21">
        <f>MAX(0,ROUNDDOWN(F134-E134-G134-H134,-3))</f>
        <v/>
      </c>
      <c r="M134" s="21">
        <f>IF(J134&lt;=0,0,ROUNDDOWN((J134*LOOKUP(J134,{0,1950001,3300001,6950001,9000001,18000001,40000001},{0.05,0.1,0.2,0.23,0.33,0.4,0.45})-LOOKUP(J134,{0,1950001,3300001,6950001,9000001,18000001,40000001},{0,97500,427500,636000,1536000,2796000,4796000}))*1.021,-2))</f>
        <v/>
      </c>
      <c r="N134" s="21">
        <f>IF(K134&lt;=0,0,ROUNDDOWN((K134*LOOKUP(K134,{0,1950001,3300001,6950001,9000001,18000001,40000001},{0.05,0.1,0.2,0.23,0.33,0.4,0.45})-LOOKUP(K134,{0,1950001,3300001,6950001,9000001,18000001,40000001},{0,97500,427500,636000,1536000,2796000,4796000}))*1.021,-2))</f>
        <v/>
      </c>
      <c r="O134" s="21">
        <f>IF(L134&lt;=0,0,ROUNDDOWN((L134*LOOKUP(L134,{0,1950001,3300001,6950001,9000001,18000001,40000001},{0.05,0.1,0.2,0.23,0.33,0.4,0.45})-LOOKUP(L134,{0,1950001,3300001,6950001,9000001,18000001,40000001},{0,97500,427500,636000,1536000,2796000,4796000}))*1.021,-2))</f>
        <v/>
      </c>
      <c r="P134" s="21">
        <f>MAX(0,ROUNDDOWN(F134-E134-430000,-3))</f>
        <v/>
      </c>
      <c r="Q134" s="21">
        <f>MAX(0,ROUNDDOWN(F134-E134-430000-H134,-3))</f>
        <v/>
      </c>
      <c r="R134" s="21">
        <f>IF(F134&lt;=450000,0,MAX(0,P134*0.06-MIN(50000,P134)*0.03))</f>
        <v/>
      </c>
      <c r="S134" s="21">
        <f>IF(F134&lt;=450000,0,MAX(0,P134*0.04-MIN(50000,P134)*0.02))</f>
        <v/>
      </c>
      <c r="T134" s="21">
        <f>IF(F134&lt;=450000,0,MAX(0,Q134*0.06-MIN(50000,Q134)*0.03))</f>
        <v/>
      </c>
      <c r="U134" s="21">
        <f>IF(F134&lt;=450000,0,MAX(0,Q134*0.04-MIN(50000,Q134)*0.02))</f>
        <v/>
      </c>
      <c r="V134" s="21">
        <f>50000+MAX(0,G134-480000)</f>
        <v/>
      </c>
      <c r="W134" s="21">
        <f>P134-V134</f>
        <v/>
      </c>
      <c r="X134" s="21">
        <f>Q134-V134</f>
        <v/>
      </c>
      <c r="Y134" s="22">
        <f>IF(W134&lt;0,0.9,LOOKUP(W134,{0,1950001,3300001,6950001,9000001,18000001,40000001},{0.84895,0.7979,0.6958,0.66517,0.56307,0.4916,0.44055}))</f>
        <v/>
      </c>
      <c r="Z134" s="22">
        <f>IF(X134&lt;0,0.9,LOOKUP(X134,{0,1950001,3300001,6950001,9000001,18000001,40000001},{0.84895,0.7979,0.6958,0.66517,0.56307,0.4916,0.44055}))</f>
        <v/>
      </c>
      <c r="AA134" s="22">
        <f>IF(W134&lt;0,0,CHOOSE(MATCH(W134,{0,1950001,3300001,6950001,9000001},1),5.105/84.895,10.21/79.79,20.42/69.58,23.483/66.517,33.693/56.307))</f>
        <v/>
      </c>
      <c r="AB134" s="21">
        <f>IF(C134&lt;=2000,0,(MIN(C134,ROUNDDOWN(F134*0.3,0))-2000)*0.1)</f>
        <v/>
      </c>
      <c r="AC134" s="21">
        <f>IF(C134&lt;=2000,0,MIN((C134-2000)*Y134,(R134+S134)*0.2))</f>
        <v/>
      </c>
      <c r="AD134" s="21">
        <f>IF(C134&lt;=2000,0,MIN((C134-2000)*Z134,(T134+U134)*0.2))</f>
        <v/>
      </c>
      <c r="AE134" s="21">
        <f>AC134*AA134</f>
        <v/>
      </c>
      <c r="AF134" s="21">
        <f>ROUNDDOWN(R134,-2)+ROUNDDOWN(S134,-2)</f>
        <v/>
      </c>
      <c r="AG134" s="21">
        <f>ROUNDDOWN(MAX(0,R134-(AB134+AC134+AE134)*0.6),-2)+ROUNDDOWN(MAX(0,S134-(AB134+AC134+AE134)*0.4),-2)</f>
        <v/>
      </c>
      <c r="AH134" s="21">
        <f>ROUNDDOWN(MAX(0,T134-(AB134+AD134)*0.6),-2)+ROUNDDOWN(MAX(0,U134-(AB134+AD134)*0.4),-2)</f>
        <v/>
      </c>
      <c r="AI134" s="21">
        <f>ROUNDDOWN(T134,-2)+ROUNDDOWN(U134,-2)</f>
        <v/>
      </c>
      <c r="AJ134" s="21">
        <f>M134+AF134</f>
        <v/>
      </c>
      <c r="AK134" s="21">
        <f>M134+AG134</f>
        <v/>
      </c>
      <c r="AL134" s="21">
        <f>N134+AH134</f>
        <v/>
      </c>
      <c r="AM134" s="21">
        <f>O134+AI134</f>
        <v/>
      </c>
      <c r="AN134" s="21">
        <f>N134+AI134</f>
        <v/>
      </c>
      <c r="AO134" s="21">
        <f>ROUNDDOWN((R134+S134)*0.2/Y134+2000,0)</f>
        <v/>
      </c>
      <c r="AP134" s="21">
        <f>ROUNDDOWN((T134+U134)*0.2/Z134+2000,0)</f>
        <v/>
      </c>
      <c r="AQ134" s="21">
        <f>AL134-AK134</f>
        <v/>
      </c>
      <c r="AR134" s="21">
        <f>AM134-AK134</f>
        <v/>
      </c>
      <c r="AS134" s="21">
        <f>AM134-AL134</f>
        <v/>
      </c>
      <c r="AT134" s="21">
        <f>AK134+C134-AJ134</f>
        <v/>
      </c>
      <c r="AU134" s="21">
        <f>AL134+C134-AM134</f>
        <v/>
      </c>
      <c r="AV134" s="21">
        <f>AN134+C134-AM134</f>
        <v/>
      </c>
    </row>
    <row r="135">
      <c r="A135" t="inlineStr">
        <is>
          <t>医療費の境目</t>
        </is>
      </c>
      <c r="B135" s="21">
        <f>'3_医療費の境目'!$B$3</f>
        <v/>
      </c>
      <c r="C135" s="21">
        <f>IF('3_医療費の境目'!$B$4="",AO135,'3_医療費の境目'!$B$4)</f>
        <v/>
      </c>
      <c r="D135" s="21">
        <f>'3_医療費の境目'!D135</f>
        <v/>
      </c>
      <c r="E135" s="21">
        <f>ROUND(MIN(B135/12,650000)*12*0.0915+MIN(B135/12,1390000)*12*(0.0504+0)+B135*0.005,0)</f>
        <v/>
      </c>
      <c r="F135" s="21">
        <f>IF(B135&lt;741000,0,IF(B135&lt;2191000,B135-740000,IF(B135&lt;2193000,1451000,IF(B135&lt;2196000,1453000,IF(B135&lt;2200000,1456000,IF(B135&lt;3600000,ROUND(ROUNDDOWN(B135/4,-3)*2.8,0)-80000,IF(B135&lt;6600000,ROUND(ROUNDDOWN(B135/4,-3)*3.2,0)-440000,IF(B135&lt;8500000,ROUNDDOWN(B135*0.9,0)-1100000,B135-1950000))))))))</f>
        <v/>
      </c>
      <c r="G135" s="21">
        <f>IF(F135&gt;23500000,NA(),IF(F135&lt;=4890000,1040000,IF(F135&lt;=6550000,670000,620000)))</f>
        <v/>
      </c>
      <c r="H135" s="21">
        <f>IF(D135&lt;=0,0,MAX(0,MIN(2000000,D135-MIN(100000,ROUNDDOWN(F135*0.05,0)))))</f>
        <v/>
      </c>
      <c r="I135" s="21">
        <f>IF(C135&lt;=2000,0,MIN(C135,ROUNDDOWN(F135*0.4,0))-2000)</f>
        <v/>
      </c>
      <c r="J135" s="21">
        <f>MAX(0,ROUNDDOWN(F135-E135-G135,-3))</f>
        <v/>
      </c>
      <c r="K135" s="21">
        <f>MAX(0,ROUNDDOWN(F135-E135-G135-H135-I135,-3))</f>
        <v/>
      </c>
      <c r="L135" s="21">
        <f>MAX(0,ROUNDDOWN(F135-E135-G135-H135,-3))</f>
        <v/>
      </c>
      <c r="M135" s="21">
        <f>IF(J135&lt;=0,0,ROUNDDOWN((J135*LOOKUP(J135,{0,1950001,3300001,6950001,9000001,18000001,40000001},{0.05,0.1,0.2,0.23,0.33,0.4,0.45})-LOOKUP(J135,{0,1950001,3300001,6950001,9000001,18000001,40000001},{0,97500,427500,636000,1536000,2796000,4796000}))*1.021,-2))</f>
        <v/>
      </c>
      <c r="N135" s="21">
        <f>IF(K135&lt;=0,0,ROUNDDOWN((K135*LOOKUP(K135,{0,1950001,3300001,6950001,9000001,18000001,40000001},{0.05,0.1,0.2,0.23,0.33,0.4,0.45})-LOOKUP(K135,{0,1950001,3300001,6950001,9000001,18000001,40000001},{0,97500,427500,636000,1536000,2796000,4796000}))*1.021,-2))</f>
        <v/>
      </c>
      <c r="O135" s="21">
        <f>IF(L135&lt;=0,0,ROUNDDOWN((L135*LOOKUP(L135,{0,1950001,3300001,6950001,9000001,18000001,40000001},{0.05,0.1,0.2,0.23,0.33,0.4,0.45})-LOOKUP(L135,{0,1950001,3300001,6950001,9000001,18000001,40000001},{0,97500,427500,636000,1536000,2796000,4796000}))*1.021,-2))</f>
        <v/>
      </c>
      <c r="P135" s="21">
        <f>MAX(0,ROUNDDOWN(F135-E135-430000,-3))</f>
        <v/>
      </c>
      <c r="Q135" s="21">
        <f>MAX(0,ROUNDDOWN(F135-E135-430000-H135,-3))</f>
        <v/>
      </c>
      <c r="R135" s="21">
        <f>IF(F135&lt;=450000,0,MAX(0,P135*0.06-MIN(50000,P135)*0.03))</f>
        <v/>
      </c>
      <c r="S135" s="21">
        <f>IF(F135&lt;=450000,0,MAX(0,P135*0.04-MIN(50000,P135)*0.02))</f>
        <v/>
      </c>
      <c r="T135" s="21">
        <f>IF(F135&lt;=450000,0,MAX(0,Q135*0.06-MIN(50000,Q135)*0.03))</f>
        <v/>
      </c>
      <c r="U135" s="21">
        <f>IF(F135&lt;=450000,0,MAX(0,Q135*0.04-MIN(50000,Q135)*0.02))</f>
        <v/>
      </c>
      <c r="V135" s="21">
        <f>50000+MAX(0,G135-480000)</f>
        <v/>
      </c>
      <c r="W135" s="21">
        <f>P135-V135</f>
        <v/>
      </c>
      <c r="X135" s="21">
        <f>Q135-V135</f>
        <v/>
      </c>
      <c r="Y135" s="22">
        <f>IF(W135&lt;0,0.9,LOOKUP(W135,{0,1950001,3300001,6950001,9000001,18000001,40000001},{0.84895,0.7979,0.6958,0.66517,0.56307,0.4916,0.44055}))</f>
        <v/>
      </c>
      <c r="Z135" s="22">
        <f>IF(X135&lt;0,0.9,LOOKUP(X135,{0,1950001,3300001,6950001,9000001,18000001,40000001},{0.84895,0.7979,0.6958,0.66517,0.56307,0.4916,0.44055}))</f>
        <v/>
      </c>
      <c r="AA135" s="22">
        <f>IF(W135&lt;0,0,CHOOSE(MATCH(W135,{0,1950001,3300001,6950001,9000001},1),5.105/84.895,10.21/79.79,20.42/69.58,23.483/66.517,33.693/56.307))</f>
        <v/>
      </c>
      <c r="AB135" s="21">
        <f>IF(C135&lt;=2000,0,(MIN(C135,ROUNDDOWN(F135*0.3,0))-2000)*0.1)</f>
        <v/>
      </c>
      <c r="AC135" s="21">
        <f>IF(C135&lt;=2000,0,MIN((C135-2000)*Y135,(R135+S135)*0.2))</f>
        <v/>
      </c>
      <c r="AD135" s="21">
        <f>IF(C135&lt;=2000,0,MIN((C135-2000)*Z135,(T135+U135)*0.2))</f>
        <v/>
      </c>
      <c r="AE135" s="21">
        <f>AC135*AA135</f>
        <v/>
      </c>
      <c r="AF135" s="21">
        <f>ROUNDDOWN(R135,-2)+ROUNDDOWN(S135,-2)</f>
        <v/>
      </c>
      <c r="AG135" s="21">
        <f>ROUNDDOWN(MAX(0,R135-(AB135+AC135+AE135)*0.6),-2)+ROUNDDOWN(MAX(0,S135-(AB135+AC135+AE135)*0.4),-2)</f>
        <v/>
      </c>
      <c r="AH135" s="21">
        <f>ROUNDDOWN(MAX(0,T135-(AB135+AD135)*0.6),-2)+ROUNDDOWN(MAX(0,U135-(AB135+AD135)*0.4),-2)</f>
        <v/>
      </c>
      <c r="AI135" s="21">
        <f>ROUNDDOWN(T135,-2)+ROUNDDOWN(U135,-2)</f>
        <v/>
      </c>
      <c r="AJ135" s="21">
        <f>M135+AF135</f>
        <v/>
      </c>
      <c r="AK135" s="21">
        <f>M135+AG135</f>
        <v/>
      </c>
      <c r="AL135" s="21">
        <f>N135+AH135</f>
        <v/>
      </c>
      <c r="AM135" s="21">
        <f>O135+AI135</f>
        <v/>
      </c>
      <c r="AN135" s="21">
        <f>N135+AI135</f>
        <v/>
      </c>
      <c r="AO135" s="21">
        <f>ROUNDDOWN((R135+S135)*0.2/Y135+2000,0)</f>
        <v/>
      </c>
      <c r="AP135" s="21">
        <f>ROUNDDOWN((T135+U135)*0.2/Z135+2000,0)</f>
        <v/>
      </c>
      <c r="AQ135" s="21">
        <f>AL135-AK135</f>
        <v/>
      </c>
      <c r="AR135" s="21">
        <f>AM135-AK135</f>
        <v/>
      </c>
      <c r="AS135" s="21">
        <f>AM135-AL135</f>
        <v/>
      </c>
      <c r="AT135" s="21">
        <f>AK135+C135-AJ135</f>
        <v/>
      </c>
      <c r="AU135" s="21">
        <f>AL135+C135-AM135</f>
        <v/>
      </c>
      <c r="AV135" s="21">
        <f>AN135+C135-AM135</f>
        <v/>
      </c>
    </row>
    <row r="136">
      <c r="A136" t="inlineStr">
        <is>
          <t>医療費の境目</t>
        </is>
      </c>
      <c r="B136" s="21">
        <f>'3_医療費の境目'!$B$3</f>
        <v/>
      </c>
      <c r="C136" s="21">
        <f>IF('3_医療費の境目'!$B$4="",AO136,'3_医療費の境目'!$B$4)</f>
        <v/>
      </c>
      <c r="D136" s="21">
        <f>'3_医療費の境目'!D136</f>
        <v/>
      </c>
      <c r="E136" s="21">
        <f>ROUND(MIN(B136/12,650000)*12*0.0915+MIN(B136/12,1390000)*12*(0.0504+0)+B136*0.005,0)</f>
        <v/>
      </c>
      <c r="F136" s="21">
        <f>IF(B136&lt;741000,0,IF(B136&lt;2191000,B136-740000,IF(B136&lt;2193000,1451000,IF(B136&lt;2196000,1453000,IF(B136&lt;2200000,1456000,IF(B136&lt;3600000,ROUND(ROUNDDOWN(B136/4,-3)*2.8,0)-80000,IF(B136&lt;6600000,ROUND(ROUNDDOWN(B136/4,-3)*3.2,0)-440000,IF(B136&lt;8500000,ROUNDDOWN(B136*0.9,0)-1100000,B136-1950000))))))))</f>
        <v/>
      </c>
      <c r="G136" s="21">
        <f>IF(F136&gt;23500000,NA(),IF(F136&lt;=4890000,1040000,IF(F136&lt;=6550000,670000,620000)))</f>
        <v/>
      </c>
      <c r="H136" s="21">
        <f>IF(D136&lt;=0,0,MAX(0,MIN(2000000,D136-MIN(100000,ROUNDDOWN(F136*0.05,0)))))</f>
        <v/>
      </c>
      <c r="I136" s="21">
        <f>IF(C136&lt;=2000,0,MIN(C136,ROUNDDOWN(F136*0.4,0))-2000)</f>
        <v/>
      </c>
      <c r="J136" s="21">
        <f>MAX(0,ROUNDDOWN(F136-E136-G136,-3))</f>
        <v/>
      </c>
      <c r="K136" s="21">
        <f>MAX(0,ROUNDDOWN(F136-E136-G136-H136-I136,-3))</f>
        <v/>
      </c>
      <c r="L136" s="21">
        <f>MAX(0,ROUNDDOWN(F136-E136-G136-H136,-3))</f>
        <v/>
      </c>
      <c r="M136" s="21">
        <f>IF(J136&lt;=0,0,ROUNDDOWN((J136*LOOKUP(J136,{0,1950001,3300001,6950001,9000001,18000001,40000001},{0.05,0.1,0.2,0.23,0.33,0.4,0.45})-LOOKUP(J136,{0,1950001,3300001,6950001,9000001,18000001,40000001},{0,97500,427500,636000,1536000,2796000,4796000}))*1.021,-2))</f>
        <v/>
      </c>
      <c r="N136" s="21">
        <f>IF(K136&lt;=0,0,ROUNDDOWN((K136*LOOKUP(K136,{0,1950001,3300001,6950001,9000001,18000001,40000001},{0.05,0.1,0.2,0.23,0.33,0.4,0.45})-LOOKUP(K136,{0,1950001,3300001,6950001,9000001,18000001,40000001},{0,97500,427500,636000,1536000,2796000,4796000}))*1.021,-2))</f>
        <v/>
      </c>
      <c r="O136" s="21">
        <f>IF(L136&lt;=0,0,ROUNDDOWN((L136*LOOKUP(L136,{0,1950001,3300001,6950001,9000001,18000001,40000001},{0.05,0.1,0.2,0.23,0.33,0.4,0.45})-LOOKUP(L136,{0,1950001,3300001,6950001,9000001,18000001,40000001},{0,97500,427500,636000,1536000,2796000,4796000}))*1.021,-2))</f>
        <v/>
      </c>
      <c r="P136" s="21">
        <f>MAX(0,ROUNDDOWN(F136-E136-430000,-3))</f>
        <v/>
      </c>
      <c r="Q136" s="21">
        <f>MAX(0,ROUNDDOWN(F136-E136-430000-H136,-3))</f>
        <v/>
      </c>
      <c r="R136" s="21">
        <f>IF(F136&lt;=450000,0,MAX(0,P136*0.06-MIN(50000,P136)*0.03))</f>
        <v/>
      </c>
      <c r="S136" s="21">
        <f>IF(F136&lt;=450000,0,MAX(0,P136*0.04-MIN(50000,P136)*0.02))</f>
        <v/>
      </c>
      <c r="T136" s="21">
        <f>IF(F136&lt;=450000,0,MAX(0,Q136*0.06-MIN(50000,Q136)*0.03))</f>
        <v/>
      </c>
      <c r="U136" s="21">
        <f>IF(F136&lt;=450000,0,MAX(0,Q136*0.04-MIN(50000,Q136)*0.02))</f>
        <v/>
      </c>
      <c r="V136" s="21">
        <f>50000+MAX(0,G136-480000)</f>
        <v/>
      </c>
      <c r="W136" s="21">
        <f>P136-V136</f>
        <v/>
      </c>
      <c r="X136" s="21">
        <f>Q136-V136</f>
        <v/>
      </c>
      <c r="Y136" s="22">
        <f>IF(W136&lt;0,0.9,LOOKUP(W136,{0,1950001,3300001,6950001,9000001,18000001,40000001},{0.84895,0.7979,0.6958,0.66517,0.56307,0.4916,0.44055}))</f>
        <v/>
      </c>
      <c r="Z136" s="22">
        <f>IF(X136&lt;0,0.9,LOOKUP(X136,{0,1950001,3300001,6950001,9000001,18000001,40000001},{0.84895,0.7979,0.6958,0.66517,0.56307,0.4916,0.44055}))</f>
        <v/>
      </c>
      <c r="AA136" s="22">
        <f>IF(W136&lt;0,0,CHOOSE(MATCH(W136,{0,1950001,3300001,6950001,9000001},1),5.105/84.895,10.21/79.79,20.42/69.58,23.483/66.517,33.693/56.307))</f>
        <v/>
      </c>
      <c r="AB136" s="21">
        <f>IF(C136&lt;=2000,0,(MIN(C136,ROUNDDOWN(F136*0.3,0))-2000)*0.1)</f>
        <v/>
      </c>
      <c r="AC136" s="21">
        <f>IF(C136&lt;=2000,0,MIN((C136-2000)*Y136,(R136+S136)*0.2))</f>
        <v/>
      </c>
      <c r="AD136" s="21">
        <f>IF(C136&lt;=2000,0,MIN((C136-2000)*Z136,(T136+U136)*0.2))</f>
        <v/>
      </c>
      <c r="AE136" s="21">
        <f>AC136*AA136</f>
        <v/>
      </c>
      <c r="AF136" s="21">
        <f>ROUNDDOWN(R136,-2)+ROUNDDOWN(S136,-2)</f>
        <v/>
      </c>
      <c r="AG136" s="21">
        <f>ROUNDDOWN(MAX(0,R136-(AB136+AC136+AE136)*0.6),-2)+ROUNDDOWN(MAX(0,S136-(AB136+AC136+AE136)*0.4),-2)</f>
        <v/>
      </c>
      <c r="AH136" s="21">
        <f>ROUNDDOWN(MAX(0,T136-(AB136+AD136)*0.6),-2)+ROUNDDOWN(MAX(0,U136-(AB136+AD136)*0.4),-2)</f>
        <v/>
      </c>
      <c r="AI136" s="21">
        <f>ROUNDDOWN(T136,-2)+ROUNDDOWN(U136,-2)</f>
        <v/>
      </c>
      <c r="AJ136" s="21">
        <f>M136+AF136</f>
        <v/>
      </c>
      <c r="AK136" s="21">
        <f>M136+AG136</f>
        <v/>
      </c>
      <c r="AL136" s="21">
        <f>N136+AH136</f>
        <v/>
      </c>
      <c r="AM136" s="21">
        <f>O136+AI136</f>
        <v/>
      </c>
      <c r="AN136" s="21">
        <f>N136+AI136</f>
        <v/>
      </c>
      <c r="AO136" s="21">
        <f>ROUNDDOWN((R136+S136)*0.2/Y136+2000,0)</f>
        <v/>
      </c>
      <c r="AP136" s="21">
        <f>ROUNDDOWN((T136+U136)*0.2/Z136+2000,0)</f>
        <v/>
      </c>
      <c r="AQ136" s="21">
        <f>AL136-AK136</f>
        <v/>
      </c>
      <c r="AR136" s="21">
        <f>AM136-AK136</f>
        <v/>
      </c>
      <c r="AS136" s="21">
        <f>AM136-AL136</f>
        <v/>
      </c>
      <c r="AT136" s="21">
        <f>AK136+C136-AJ136</f>
        <v/>
      </c>
      <c r="AU136" s="21">
        <f>AL136+C136-AM136</f>
        <v/>
      </c>
      <c r="AV136" s="21">
        <f>AN136+C136-AM136</f>
        <v/>
      </c>
    </row>
    <row r="137">
      <c r="A137" t="inlineStr">
        <is>
          <t>医療費の境目</t>
        </is>
      </c>
      <c r="B137" s="21">
        <f>'3_医療費の境目'!$B$3</f>
        <v/>
      </c>
      <c r="C137" s="21">
        <f>IF('3_医療費の境目'!$B$4="",AO137,'3_医療費の境目'!$B$4)</f>
        <v/>
      </c>
      <c r="D137" s="21">
        <f>'3_医療費の境目'!D137</f>
        <v/>
      </c>
      <c r="E137" s="21">
        <f>ROUND(MIN(B137/12,650000)*12*0.0915+MIN(B137/12,1390000)*12*(0.0504+0)+B137*0.005,0)</f>
        <v/>
      </c>
      <c r="F137" s="21">
        <f>IF(B137&lt;741000,0,IF(B137&lt;2191000,B137-740000,IF(B137&lt;2193000,1451000,IF(B137&lt;2196000,1453000,IF(B137&lt;2200000,1456000,IF(B137&lt;3600000,ROUND(ROUNDDOWN(B137/4,-3)*2.8,0)-80000,IF(B137&lt;6600000,ROUND(ROUNDDOWN(B137/4,-3)*3.2,0)-440000,IF(B137&lt;8500000,ROUNDDOWN(B137*0.9,0)-1100000,B137-1950000))))))))</f>
        <v/>
      </c>
      <c r="G137" s="21">
        <f>IF(F137&gt;23500000,NA(),IF(F137&lt;=4890000,1040000,IF(F137&lt;=6550000,670000,620000)))</f>
        <v/>
      </c>
      <c r="H137" s="21">
        <f>IF(D137&lt;=0,0,MAX(0,MIN(2000000,D137-MIN(100000,ROUNDDOWN(F137*0.05,0)))))</f>
        <v/>
      </c>
      <c r="I137" s="21">
        <f>IF(C137&lt;=2000,0,MIN(C137,ROUNDDOWN(F137*0.4,0))-2000)</f>
        <v/>
      </c>
      <c r="J137" s="21">
        <f>MAX(0,ROUNDDOWN(F137-E137-G137,-3))</f>
        <v/>
      </c>
      <c r="K137" s="21">
        <f>MAX(0,ROUNDDOWN(F137-E137-G137-H137-I137,-3))</f>
        <v/>
      </c>
      <c r="L137" s="21">
        <f>MAX(0,ROUNDDOWN(F137-E137-G137-H137,-3))</f>
        <v/>
      </c>
      <c r="M137" s="21">
        <f>IF(J137&lt;=0,0,ROUNDDOWN((J137*LOOKUP(J137,{0,1950001,3300001,6950001,9000001,18000001,40000001},{0.05,0.1,0.2,0.23,0.33,0.4,0.45})-LOOKUP(J137,{0,1950001,3300001,6950001,9000001,18000001,40000001},{0,97500,427500,636000,1536000,2796000,4796000}))*1.021,-2))</f>
        <v/>
      </c>
      <c r="N137" s="21">
        <f>IF(K137&lt;=0,0,ROUNDDOWN((K137*LOOKUP(K137,{0,1950001,3300001,6950001,9000001,18000001,40000001},{0.05,0.1,0.2,0.23,0.33,0.4,0.45})-LOOKUP(K137,{0,1950001,3300001,6950001,9000001,18000001,40000001},{0,97500,427500,636000,1536000,2796000,4796000}))*1.021,-2))</f>
        <v/>
      </c>
      <c r="O137" s="21">
        <f>IF(L137&lt;=0,0,ROUNDDOWN((L137*LOOKUP(L137,{0,1950001,3300001,6950001,9000001,18000001,40000001},{0.05,0.1,0.2,0.23,0.33,0.4,0.45})-LOOKUP(L137,{0,1950001,3300001,6950001,9000001,18000001,40000001},{0,97500,427500,636000,1536000,2796000,4796000}))*1.021,-2))</f>
        <v/>
      </c>
      <c r="P137" s="21">
        <f>MAX(0,ROUNDDOWN(F137-E137-430000,-3))</f>
        <v/>
      </c>
      <c r="Q137" s="21">
        <f>MAX(0,ROUNDDOWN(F137-E137-430000-H137,-3))</f>
        <v/>
      </c>
      <c r="R137" s="21">
        <f>IF(F137&lt;=450000,0,MAX(0,P137*0.06-MIN(50000,P137)*0.03))</f>
        <v/>
      </c>
      <c r="S137" s="21">
        <f>IF(F137&lt;=450000,0,MAX(0,P137*0.04-MIN(50000,P137)*0.02))</f>
        <v/>
      </c>
      <c r="T137" s="21">
        <f>IF(F137&lt;=450000,0,MAX(0,Q137*0.06-MIN(50000,Q137)*0.03))</f>
        <v/>
      </c>
      <c r="U137" s="21">
        <f>IF(F137&lt;=450000,0,MAX(0,Q137*0.04-MIN(50000,Q137)*0.02))</f>
        <v/>
      </c>
      <c r="V137" s="21">
        <f>50000+MAX(0,G137-480000)</f>
        <v/>
      </c>
      <c r="W137" s="21">
        <f>P137-V137</f>
        <v/>
      </c>
      <c r="X137" s="21">
        <f>Q137-V137</f>
        <v/>
      </c>
      <c r="Y137" s="22">
        <f>IF(W137&lt;0,0.9,LOOKUP(W137,{0,1950001,3300001,6950001,9000001,18000001,40000001},{0.84895,0.7979,0.6958,0.66517,0.56307,0.4916,0.44055}))</f>
        <v/>
      </c>
      <c r="Z137" s="22">
        <f>IF(X137&lt;0,0.9,LOOKUP(X137,{0,1950001,3300001,6950001,9000001,18000001,40000001},{0.84895,0.7979,0.6958,0.66517,0.56307,0.4916,0.44055}))</f>
        <v/>
      </c>
      <c r="AA137" s="22">
        <f>IF(W137&lt;0,0,CHOOSE(MATCH(W137,{0,1950001,3300001,6950001,9000001},1),5.105/84.895,10.21/79.79,20.42/69.58,23.483/66.517,33.693/56.307))</f>
        <v/>
      </c>
      <c r="AB137" s="21">
        <f>IF(C137&lt;=2000,0,(MIN(C137,ROUNDDOWN(F137*0.3,0))-2000)*0.1)</f>
        <v/>
      </c>
      <c r="AC137" s="21">
        <f>IF(C137&lt;=2000,0,MIN((C137-2000)*Y137,(R137+S137)*0.2))</f>
        <v/>
      </c>
      <c r="AD137" s="21">
        <f>IF(C137&lt;=2000,0,MIN((C137-2000)*Z137,(T137+U137)*0.2))</f>
        <v/>
      </c>
      <c r="AE137" s="21">
        <f>AC137*AA137</f>
        <v/>
      </c>
      <c r="AF137" s="21">
        <f>ROUNDDOWN(R137,-2)+ROUNDDOWN(S137,-2)</f>
        <v/>
      </c>
      <c r="AG137" s="21">
        <f>ROUNDDOWN(MAX(0,R137-(AB137+AC137+AE137)*0.6),-2)+ROUNDDOWN(MAX(0,S137-(AB137+AC137+AE137)*0.4),-2)</f>
        <v/>
      </c>
      <c r="AH137" s="21">
        <f>ROUNDDOWN(MAX(0,T137-(AB137+AD137)*0.6),-2)+ROUNDDOWN(MAX(0,U137-(AB137+AD137)*0.4),-2)</f>
        <v/>
      </c>
      <c r="AI137" s="21">
        <f>ROUNDDOWN(T137,-2)+ROUNDDOWN(U137,-2)</f>
        <v/>
      </c>
      <c r="AJ137" s="21">
        <f>M137+AF137</f>
        <v/>
      </c>
      <c r="AK137" s="21">
        <f>M137+AG137</f>
        <v/>
      </c>
      <c r="AL137" s="21">
        <f>N137+AH137</f>
        <v/>
      </c>
      <c r="AM137" s="21">
        <f>O137+AI137</f>
        <v/>
      </c>
      <c r="AN137" s="21">
        <f>N137+AI137</f>
        <v/>
      </c>
      <c r="AO137" s="21">
        <f>ROUNDDOWN((R137+S137)*0.2/Y137+2000,0)</f>
        <v/>
      </c>
      <c r="AP137" s="21">
        <f>ROUNDDOWN((T137+U137)*0.2/Z137+2000,0)</f>
        <v/>
      </c>
      <c r="AQ137" s="21">
        <f>AL137-AK137</f>
        <v/>
      </c>
      <c r="AR137" s="21">
        <f>AM137-AK137</f>
        <v/>
      </c>
      <c r="AS137" s="21">
        <f>AM137-AL137</f>
        <v/>
      </c>
      <c r="AT137" s="21">
        <f>AK137+C137-AJ137</f>
        <v/>
      </c>
      <c r="AU137" s="21">
        <f>AL137+C137-AM137</f>
        <v/>
      </c>
      <c r="AV137" s="21">
        <f>AN137+C137-AM137</f>
        <v/>
      </c>
    </row>
    <row r="138">
      <c r="A138" t="inlineStr">
        <is>
          <t>医療費の境目</t>
        </is>
      </c>
      <c r="B138" s="21">
        <f>'3_医療費の境目'!$B$3</f>
        <v/>
      </c>
      <c r="C138" s="21">
        <f>IF('3_医療費の境目'!$B$4="",AO138,'3_医療費の境目'!$B$4)</f>
        <v/>
      </c>
      <c r="D138" s="21">
        <f>'3_医療費の境目'!D138</f>
        <v/>
      </c>
      <c r="E138" s="21">
        <f>ROUND(MIN(B138/12,650000)*12*0.0915+MIN(B138/12,1390000)*12*(0.0504+0)+B138*0.005,0)</f>
        <v/>
      </c>
      <c r="F138" s="21">
        <f>IF(B138&lt;741000,0,IF(B138&lt;2191000,B138-740000,IF(B138&lt;2193000,1451000,IF(B138&lt;2196000,1453000,IF(B138&lt;2200000,1456000,IF(B138&lt;3600000,ROUND(ROUNDDOWN(B138/4,-3)*2.8,0)-80000,IF(B138&lt;6600000,ROUND(ROUNDDOWN(B138/4,-3)*3.2,0)-440000,IF(B138&lt;8500000,ROUNDDOWN(B138*0.9,0)-1100000,B138-1950000))))))))</f>
        <v/>
      </c>
      <c r="G138" s="21">
        <f>IF(F138&gt;23500000,NA(),IF(F138&lt;=4890000,1040000,IF(F138&lt;=6550000,670000,620000)))</f>
        <v/>
      </c>
      <c r="H138" s="21">
        <f>IF(D138&lt;=0,0,MAX(0,MIN(2000000,D138-MIN(100000,ROUNDDOWN(F138*0.05,0)))))</f>
        <v/>
      </c>
      <c r="I138" s="21">
        <f>IF(C138&lt;=2000,0,MIN(C138,ROUNDDOWN(F138*0.4,0))-2000)</f>
        <v/>
      </c>
      <c r="J138" s="21">
        <f>MAX(0,ROUNDDOWN(F138-E138-G138,-3))</f>
        <v/>
      </c>
      <c r="K138" s="21">
        <f>MAX(0,ROUNDDOWN(F138-E138-G138-H138-I138,-3))</f>
        <v/>
      </c>
      <c r="L138" s="21">
        <f>MAX(0,ROUNDDOWN(F138-E138-G138-H138,-3))</f>
        <v/>
      </c>
      <c r="M138" s="21">
        <f>IF(J138&lt;=0,0,ROUNDDOWN((J138*LOOKUP(J138,{0,1950001,3300001,6950001,9000001,18000001,40000001},{0.05,0.1,0.2,0.23,0.33,0.4,0.45})-LOOKUP(J138,{0,1950001,3300001,6950001,9000001,18000001,40000001},{0,97500,427500,636000,1536000,2796000,4796000}))*1.021,-2))</f>
        <v/>
      </c>
      <c r="N138" s="21">
        <f>IF(K138&lt;=0,0,ROUNDDOWN((K138*LOOKUP(K138,{0,1950001,3300001,6950001,9000001,18000001,40000001},{0.05,0.1,0.2,0.23,0.33,0.4,0.45})-LOOKUP(K138,{0,1950001,3300001,6950001,9000001,18000001,40000001},{0,97500,427500,636000,1536000,2796000,4796000}))*1.021,-2))</f>
        <v/>
      </c>
      <c r="O138" s="21">
        <f>IF(L138&lt;=0,0,ROUNDDOWN((L138*LOOKUP(L138,{0,1950001,3300001,6950001,9000001,18000001,40000001},{0.05,0.1,0.2,0.23,0.33,0.4,0.45})-LOOKUP(L138,{0,1950001,3300001,6950001,9000001,18000001,40000001},{0,97500,427500,636000,1536000,2796000,4796000}))*1.021,-2))</f>
        <v/>
      </c>
      <c r="P138" s="21">
        <f>MAX(0,ROUNDDOWN(F138-E138-430000,-3))</f>
        <v/>
      </c>
      <c r="Q138" s="21">
        <f>MAX(0,ROUNDDOWN(F138-E138-430000-H138,-3))</f>
        <v/>
      </c>
      <c r="R138" s="21">
        <f>IF(F138&lt;=450000,0,MAX(0,P138*0.06-MIN(50000,P138)*0.03))</f>
        <v/>
      </c>
      <c r="S138" s="21">
        <f>IF(F138&lt;=450000,0,MAX(0,P138*0.04-MIN(50000,P138)*0.02))</f>
        <v/>
      </c>
      <c r="T138" s="21">
        <f>IF(F138&lt;=450000,0,MAX(0,Q138*0.06-MIN(50000,Q138)*0.03))</f>
        <v/>
      </c>
      <c r="U138" s="21">
        <f>IF(F138&lt;=450000,0,MAX(0,Q138*0.04-MIN(50000,Q138)*0.02))</f>
        <v/>
      </c>
      <c r="V138" s="21">
        <f>50000+MAX(0,G138-480000)</f>
        <v/>
      </c>
      <c r="W138" s="21">
        <f>P138-V138</f>
        <v/>
      </c>
      <c r="X138" s="21">
        <f>Q138-V138</f>
        <v/>
      </c>
      <c r="Y138" s="22">
        <f>IF(W138&lt;0,0.9,LOOKUP(W138,{0,1950001,3300001,6950001,9000001,18000001,40000001},{0.84895,0.7979,0.6958,0.66517,0.56307,0.4916,0.44055}))</f>
        <v/>
      </c>
      <c r="Z138" s="22">
        <f>IF(X138&lt;0,0.9,LOOKUP(X138,{0,1950001,3300001,6950001,9000001,18000001,40000001},{0.84895,0.7979,0.6958,0.66517,0.56307,0.4916,0.44055}))</f>
        <v/>
      </c>
      <c r="AA138" s="22">
        <f>IF(W138&lt;0,0,CHOOSE(MATCH(W138,{0,1950001,3300001,6950001,9000001},1),5.105/84.895,10.21/79.79,20.42/69.58,23.483/66.517,33.693/56.307))</f>
        <v/>
      </c>
      <c r="AB138" s="21">
        <f>IF(C138&lt;=2000,0,(MIN(C138,ROUNDDOWN(F138*0.3,0))-2000)*0.1)</f>
        <v/>
      </c>
      <c r="AC138" s="21">
        <f>IF(C138&lt;=2000,0,MIN((C138-2000)*Y138,(R138+S138)*0.2))</f>
        <v/>
      </c>
      <c r="AD138" s="21">
        <f>IF(C138&lt;=2000,0,MIN((C138-2000)*Z138,(T138+U138)*0.2))</f>
        <v/>
      </c>
      <c r="AE138" s="21">
        <f>AC138*AA138</f>
        <v/>
      </c>
      <c r="AF138" s="21">
        <f>ROUNDDOWN(R138,-2)+ROUNDDOWN(S138,-2)</f>
        <v/>
      </c>
      <c r="AG138" s="21">
        <f>ROUNDDOWN(MAX(0,R138-(AB138+AC138+AE138)*0.6),-2)+ROUNDDOWN(MAX(0,S138-(AB138+AC138+AE138)*0.4),-2)</f>
        <v/>
      </c>
      <c r="AH138" s="21">
        <f>ROUNDDOWN(MAX(0,T138-(AB138+AD138)*0.6),-2)+ROUNDDOWN(MAX(0,U138-(AB138+AD138)*0.4),-2)</f>
        <v/>
      </c>
      <c r="AI138" s="21">
        <f>ROUNDDOWN(T138,-2)+ROUNDDOWN(U138,-2)</f>
        <v/>
      </c>
      <c r="AJ138" s="21">
        <f>M138+AF138</f>
        <v/>
      </c>
      <c r="AK138" s="21">
        <f>M138+AG138</f>
        <v/>
      </c>
      <c r="AL138" s="21">
        <f>N138+AH138</f>
        <v/>
      </c>
      <c r="AM138" s="21">
        <f>O138+AI138</f>
        <v/>
      </c>
      <c r="AN138" s="21">
        <f>N138+AI138</f>
        <v/>
      </c>
      <c r="AO138" s="21">
        <f>ROUNDDOWN((R138+S138)*0.2/Y138+2000,0)</f>
        <v/>
      </c>
      <c r="AP138" s="21">
        <f>ROUNDDOWN((T138+U138)*0.2/Z138+2000,0)</f>
        <v/>
      </c>
      <c r="AQ138" s="21">
        <f>AL138-AK138</f>
        <v/>
      </c>
      <c r="AR138" s="21">
        <f>AM138-AK138</f>
        <v/>
      </c>
      <c r="AS138" s="21">
        <f>AM138-AL138</f>
        <v/>
      </c>
      <c r="AT138" s="21">
        <f>AK138+C138-AJ138</f>
        <v/>
      </c>
      <c r="AU138" s="21">
        <f>AL138+C138-AM138</f>
        <v/>
      </c>
      <c r="AV138" s="21">
        <f>AN138+C138-AM138</f>
        <v/>
      </c>
    </row>
    <row r="139">
      <c r="A139" t="inlineStr">
        <is>
          <t>医療費の境目</t>
        </is>
      </c>
      <c r="B139" s="21">
        <f>'3_医療費の境目'!$B$3</f>
        <v/>
      </c>
      <c r="C139" s="21">
        <f>IF('3_医療費の境目'!$B$4="",AO139,'3_医療費の境目'!$B$4)</f>
        <v/>
      </c>
      <c r="D139" s="21">
        <f>'3_医療費の境目'!D139</f>
        <v/>
      </c>
      <c r="E139" s="21">
        <f>ROUND(MIN(B139/12,650000)*12*0.0915+MIN(B139/12,1390000)*12*(0.0504+0)+B139*0.005,0)</f>
        <v/>
      </c>
      <c r="F139" s="21">
        <f>IF(B139&lt;741000,0,IF(B139&lt;2191000,B139-740000,IF(B139&lt;2193000,1451000,IF(B139&lt;2196000,1453000,IF(B139&lt;2200000,1456000,IF(B139&lt;3600000,ROUND(ROUNDDOWN(B139/4,-3)*2.8,0)-80000,IF(B139&lt;6600000,ROUND(ROUNDDOWN(B139/4,-3)*3.2,0)-440000,IF(B139&lt;8500000,ROUNDDOWN(B139*0.9,0)-1100000,B139-1950000))))))))</f>
        <v/>
      </c>
      <c r="G139" s="21">
        <f>IF(F139&gt;23500000,NA(),IF(F139&lt;=4890000,1040000,IF(F139&lt;=6550000,670000,620000)))</f>
        <v/>
      </c>
      <c r="H139" s="21">
        <f>IF(D139&lt;=0,0,MAX(0,MIN(2000000,D139-MIN(100000,ROUNDDOWN(F139*0.05,0)))))</f>
        <v/>
      </c>
      <c r="I139" s="21">
        <f>IF(C139&lt;=2000,0,MIN(C139,ROUNDDOWN(F139*0.4,0))-2000)</f>
        <v/>
      </c>
      <c r="J139" s="21">
        <f>MAX(0,ROUNDDOWN(F139-E139-G139,-3))</f>
        <v/>
      </c>
      <c r="K139" s="21">
        <f>MAX(0,ROUNDDOWN(F139-E139-G139-H139-I139,-3))</f>
        <v/>
      </c>
      <c r="L139" s="21">
        <f>MAX(0,ROUNDDOWN(F139-E139-G139-H139,-3))</f>
        <v/>
      </c>
      <c r="M139" s="21">
        <f>IF(J139&lt;=0,0,ROUNDDOWN((J139*LOOKUP(J139,{0,1950001,3300001,6950001,9000001,18000001,40000001},{0.05,0.1,0.2,0.23,0.33,0.4,0.45})-LOOKUP(J139,{0,1950001,3300001,6950001,9000001,18000001,40000001},{0,97500,427500,636000,1536000,2796000,4796000}))*1.021,-2))</f>
        <v/>
      </c>
      <c r="N139" s="21">
        <f>IF(K139&lt;=0,0,ROUNDDOWN((K139*LOOKUP(K139,{0,1950001,3300001,6950001,9000001,18000001,40000001},{0.05,0.1,0.2,0.23,0.33,0.4,0.45})-LOOKUP(K139,{0,1950001,3300001,6950001,9000001,18000001,40000001},{0,97500,427500,636000,1536000,2796000,4796000}))*1.021,-2))</f>
        <v/>
      </c>
      <c r="O139" s="21">
        <f>IF(L139&lt;=0,0,ROUNDDOWN((L139*LOOKUP(L139,{0,1950001,3300001,6950001,9000001,18000001,40000001},{0.05,0.1,0.2,0.23,0.33,0.4,0.45})-LOOKUP(L139,{0,1950001,3300001,6950001,9000001,18000001,40000001},{0,97500,427500,636000,1536000,2796000,4796000}))*1.021,-2))</f>
        <v/>
      </c>
      <c r="P139" s="21">
        <f>MAX(0,ROUNDDOWN(F139-E139-430000,-3))</f>
        <v/>
      </c>
      <c r="Q139" s="21">
        <f>MAX(0,ROUNDDOWN(F139-E139-430000-H139,-3))</f>
        <v/>
      </c>
      <c r="R139" s="21">
        <f>IF(F139&lt;=450000,0,MAX(0,P139*0.06-MIN(50000,P139)*0.03))</f>
        <v/>
      </c>
      <c r="S139" s="21">
        <f>IF(F139&lt;=450000,0,MAX(0,P139*0.04-MIN(50000,P139)*0.02))</f>
        <v/>
      </c>
      <c r="T139" s="21">
        <f>IF(F139&lt;=450000,0,MAX(0,Q139*0.06-MIN(50000,Q139)*0.03))</f>
        <v/>
      </c>
      <c r="U139" s="21">
        <f>IF(F139&lt;=450000,0,MAX(0,Q139*0.04-MIN(50000,Q139)*0.02))</f>
        <v/>
      </c>
      <c r="V139" s="21">
        <f>50000+MAX(0,G139-480000)</f>
        <v/>
      </c>
      <c r="W139" s="21">
        <f>P139-V139</f>
        <v/>
      </c>
      <c r="X139" s="21">
        <f>Q139-V139</f>
        <v/>
      </c>
      <c r="Y139" s="22">
        <f>IF(W139&lt;0,0.9,LOOKUP(W139,{0,1950001,3300001,6950001,9000001,18000001,40000001},{0.84895,0.7979,0.6958,0.66517,0.56307,0.4916,0.44055}))</f>
        <v/>
      </c>
      <c r="Z139" s="22">
        <f>IF(X139&lt;0,0.9,LOOKUP(X139,{0,1950001,3300001,6950001,9000001,18000001,40000001},{0.84895,0.7979,0.6958,0.66517,0.56307,0.4916,0.44055}))</f>
        <v/>
      </c>
      <c r="AA139" s="22">
        <f>IF(W139&lt;0,0,CHOOSE(MATCH(W139,{0,1950001,3300001,6950001,9000001},1),5.105/84.895,10.21/79.79,20.42/69.58,23.483/66.517,33.693/56.307))</f>
        <v/>
      </c>
      <c r="AB139" s="21">
        <f>IF(C139&lt;=2000,0,(MIN(C139,ROUNDDOWN(F139*0.3,0))-2000)*0.1)</f>
        <v/>
      </c>
      <c r="AC139" s="21">
        <f>IF(C139&lt;=2000,0,MIN((C139-2000)*Y139,(R139+S139)*0.2))</f>
        <v/>
      </c>
      <c r="AD139" s="21">
        <f>IF(C139&lt;=2000,0,MIN((C139-2000)*Z139,(T139+U139)*0.2))</f>
        <v/>
      </c>
      <c r="AE139" s="21">
        <f>AC139*AA139</f>
        <v/>
      </c>
      <c r="AF139" s="21">
        <f>ROUNDDOWN(R139,-2)+ROUNDDOWN(S139,-2)</f>
        <v/>
      </c>
      <c r="AG139" s="21">
        <f>ROUNDDOWN(MAX(0,R139-(AB139+AC139+AE139)*0.6),-2)+ROUNDDOWN(MAX(0,S139-(AB139+AC139+AE139)*0.4),-2)</f>
        <v/>
      </c>
      <c r="AH139" s="21">
        <f>ROUNDDOWN(MAX(0,T139-(AB139+AD139)*0.6),-2)+ROUNDDOWN(MAX(0,U139-(AB139+AD139)*0.4),-2)</f>
        <v/>
      </c>
      <c r="AI139" s="21">
        <f>ROUNDDOWN(T139,-2)+ROUNDDOWN(U139,-2)</f>
        <v/>
      </c>
      <c r="AJ139" s="21">
        <f>M139+AF139</f>
        <v/>
      </c>
      <c r="AK139" s="21">
        <f>M139+AG139</f>
        <v/>
      </c>
      <c r="AL139" s="21">
        <f>N139+AH139</f>
        <v/>
      </c>
      <c r="AM139" s="21">
        <f>O139+AI139</f>
        <v/>
      </c>
      <c r="AN139" s="21">
        <f>N139+AI139</f>
        <v/>
      </c>
      <c r="AO139" s="21">
        <f>ROUNDDOWN((R139+S139)*0.2/Y139+2000,0)</f>
        <v/>
      </c>
      <c r="AP139" s="21">
        <f>ROUNDDOWN((T139+U139)*0.2/Z139+2000,0)</f>
        <v/>
      </c>
      <c r="AQ139" s="21">
        <f>AL139-AK139</f>
        <v/>
      </c>
      <c r="AR139" s="21">
        <f>AM139-AK139</f>
        <v/>
      </c>
      <c r="AS139" s="21">
        <f>AM139-AL139</f>
        <v/>
      </c>
      <c r="AT139" s="21">
        <f>AK139+C139-AJ139</f>
        <v/>
      </c>
      <c r="AU139" s="21">
        <f>AL139+C139-AM139</f>
        <v/>
      </c>
      <c r="AV139" s="21">
        <f>AN139+C139-AM139</f>
        <v/>
      </c>
    </row>
    <row r="140">
      <c r="A140" t="inlineStr">
        <is>
          <t>医療費の境目</t>
        </is>
      </c>
      <c r="B140" s="21">
        <f>'3_医療費の境目'!$B$3</f>
        <v/>
      </c>
      <c r="C140" s="21">
        <f>IF('3_医療費の境目'!$B$4="",AO140,'3_医療費の境目'!$B$4)</f>
        <v/>
      </c>
      <c r="D140" s="21">
        <f>'3_医療費の境目'!D140</f>
        <v/>
      </c>
      <c r="E140" s="21">
        <f>ROUND(MIN(B140/12,650000)*12*0.0915+MIN(B140/12,1390000)*12*(0.0504+0)+B140*0.005,0)</f>
        <v/>
      </c>
      <c r="F140" s="21">
        <f>IF(B140&lt;741000,0,IF(B140&lt;2191000,B140-740000,IF(B140&lt;2193000,1451000,IF(B140&lt;2196000,1453000,IF(B140&lt;2200000,1456000,IF(B140&lt;3600000,ROUND(ROUNDDOWN(B140/4,-3)*2.8,0)-80000,IF(B140&lt;6600000,ROUND(ROUNDDOWN(B140/4,-3)*3.2,0)-440000,IF(B140&lt;8500000,ROUNDDOWN(B140*0.9,0)-1100000,B140-1950000))))))))</f>
        <v/>
      </c>
      <c r="G140" s="21">
        <f>IF(F140&gt;23500000,NA(),IF(F140&lt;=4890000,1040000,IF(F140&lt;=6550000,670000,620000)))</f>
        <v/>
      </c>
      <c r="H140" s="21">
        <f>IF(D140&lt;=0,0,MAX(0,MIN(2000000,D140-MIN(100000,ROUNDDOWN(F140*0.05,0)))))</f>
        <v/>
      </c>
      <c r="I140" s="21">
        <f>IF(C140&lt;=2000,0,MIN(C140,ROUNDDOWN(F140*0.4,0))-2000)</f>
        <v/>
      </c>
      <c r="J140" s="21">
        <f>MAX(0,ROUNDDOWN(F140-E140-G140,-3))</f>
        <v/>
      </c>
      <c r="K140" s="21">
        <f>MAX(0,ROUNDDOWN(F140-E140-G140-H140-I140,-3))</f>
        <v/>
      </c>
      <c r="L140" s="21">
        <f>MAX(0,ROUNDDOWN(F140-E140-G140-H140,-3))</f>
        <v/>
      </c>
      <c r="M140" s="21">
        <f>IF(J140&lt;=0,0,ROUNDDOWN((J140*LOOKUP(J140,{0,1950001,3300001,6950001,9000001,18000001,40000001},{0.05,0.1,0.2,0.23,0.33,0.4,0.45})-LOOKUP(J140,{0,1950001,3300001,6950001,9000001,18000001,40000001},{0,97500,427500,636000,1536000,2796000,4796000}))*1.021,-2))</f>
        <v/>
      </c>
      <c r="N140" s="21">
        <f>IF(K140&lt;=0,0,ROUNDDOWN((K140*LOOKUP(K140,{0,1950001,3300001,6950001,9000001,18000001,40000001},{0.05,0.1,0.2,0.23,0.33,0.4,0.45})-LOOKUP(K140,{0,1950001,3300001,6950001,9000001,18000001,40000001},{0,97500,427500,636000,1536000,2796000,4796000}))*1.021,-2))</f>
        <v/>
      </c>
      <c r="O140" s="21">
        <f>IF(L140&lt;=0,0,ROUNDDOWN((L140*LOOKUP(L140,{0,1950001,3300001,6950001,9000001,18000001,40000001},{0.05,0.1,0.2,0.23,0.33,0.4,0.45})-LOOKUP(L140,{0,1950001,3300001,6950001,9000001,18000001,40000001},{0,97500,427500,636000,1536000,2796000,4796000}))*1.021,-2))</f>
        <v/>
      </c>
      <c r="P140" s="21">
        <f>MAX(0,ROUNDDOWN(F140-E140-430000,-3))</f>
        <v/>
      </c>
      <c r="Q140" s="21">
        <f>MAX(0,ROUNDDOWN(F140-E140-430000-H140,-3))</f>
        <v/>
      </c>
      <c r="R140" s="21">
        <f>IF(F140&lt;=450000,0,MAX(0,P140*0.06-MIN(50000,P140)*0.03))</f>
        <v/>
      </c>
      <c r="S140" s="21">
        <f>IF(F140&lt;=450000,0,MAX(0,P140*0.04-MIN(50000,P140)*0.02))</f>
        <v/>
      </c>
      <c r="T140" s="21">
        <f>IF(F140&lt;=450000,0,MAX(0,Q140*0.06-MIN(50000,Q140)*0.03))</f>
        <v/>
      </c>
      <c r="U140" s="21">
        <f>IF(F140&lt;=450000,0,MAX(0,Q140*0.04-MIN(50000,Q140)*0.02))</f>
        <v/>
      </c>
      <c r="V140" s="21">
        <f>50000+MAX(0,G140-480000)</f>
        <v/>
      </c>
      <c r="W140" s="21">
        <f>P140-V140</f>
        <v/>
      </c>
      <c r="X140" s="21">
        <f>Q140-V140</f>
        <v/>
      </c>
      <c r="Y140" s="22">
        <f>IF(W140&lt;0,0.9,LOOKUP(W140,{0,1950001,3300001,6950001,9000001,18000001,40000001},{0.84895,0.7979,0.6958,0.66517,0.56307,0.4916,0.44055}))</f>
        <v/>
      </c>
      <c r="Z140" s="22">
        <f>IF(X140&lt;0,0.9,LOOKUP(X140,{0,1950001,3300001,6950001,9000001,18000001,40000001},{0.84895,0.7979,0.6958,0.66517,0.56307,0.4916,0.44055}))</f>
        <v/>
      </c>
      <c r="AA140" s="22">
        <f>IF(W140&lt;0,0,CHOOSE(MATCH(W140,{0,1950001,3300001,6950001,9000001},1),5.105/84.895,10.21/79.79,20.42/69.58,23.483/66.517,33.693/56.307))</f>
        <v/>
      </c>
      <c r="AB140" s="21">
        <f>IF(C140&lt;=2000,0,(MIN(C140,ROUNDDOWN(F140*0.3,0))-2000)*0.1)</f>
        <v/>
      </c>
      <c r="AC140" s="21">
        <f>IF(C140&lt;=2000,0,MIN((C140-2000)*Y140,(R140+S140)*0.2))</f>
        <v/>
      </c>
      <c r="AD140" s="21">
        <f>IF(C140&lt;=2000,0,MIN((C140-2000)*Z140,(T140+U140)*0.2))</f>
        <v/>
      </c>
      <c r="AE140" s="21">
        <f>AC140*AA140</f>
        <v/>
      </c>
      <c r="AF140" s="21">
        <f>ROUNDDOWN(R140,-2)+ROUNDDOWN(S140,-2)</f>
        <v/>
      </c>
      <c r="AG140" s="21">
        <f>ROUNDDOWN(MAX(0,R140-(AB140+AC140+AE140)*0.6),-2)+ROUNDDOWN(MAX(0,S140-(AB140+AC140+AE140)*0.4),-2)</f>
        <v/>
      </c>
      <c r="AH140" s="21">
        <f>ROUNDDOWN(MAX(0,T140-(AB140+AD140)*0.6),-2)+ROUNDDOWN(MAX(0,U140-(AB140+AD140)*0.4),-2)</f>
        <v/>
      </c>
      <c r="AI140" s="21">
        <f>ROUNDDOWN(T140,-2)+ROUNDDOWN(U140,-2)</f>
        <v/>
      </c>
      <c r="AJ140" s="21">
        <f>M140+AF140</f>
        <v/>
      </c>
      <c r="AK140" s="21">
        <f>M140+AG140</f>
        <v/>
      </c>
      <c r="AL140" s="21">
        <f>N140+AH140</f>
        <v/>
      </c>
      <c r="AM140" s="21">
        <f>O140+AI140</f>
        <v/>
      </c>
      <c r="AN140" s="21">
        <f>N140+AI140</f>
        <v/>
      </c>
      <c r="AO140" s="21">
        <f>ROUNDDOWN((R140+S140)*0.2/Y140+2000,0)</f>
        <v/>
      </c>
      <c r="AP140" s="21">
        <f>ROUNDDOWN((T140+U140)*0.2/Z140+2000,0)</f>
        <v/>
      </c>
      <c r="AQ140" s="21">
        <f>AL140-AK140</f>
        <v/>
      </c>
      <c r="AR140" s="21">
        <f>AM140-AK140</f>
        <v/>
      </c>
      <c r="AS140" s="21">
        <f>AM140-AL140</f>
        <v/>
      </c>
      <c r="AT140" s="21">
        <f>AK140+C140-AJ140</f>
        <v/>
      </c>
      <c r="AU140" s="21">
        <f>AL140+C140-AM140</f>
        <v/>
      </c>
      <c r="AV140" s="21">
        <f>AN140+C140-AM140</f>
        <v/>
      </c>
    </row>
    <row r="141">
      <c r="A141" t="inlineStr">
        <is>
          <t>医療費の境目</t>
        </is>
      </c>
      <c r="B141" s="21">
        <f>'3_医療費の境目'!$B$3</f>
        <v/>
      </c>
      <c r="C141" s="21">
        <f>IF('3_医療費の境目'!$B$4="",AO141,'3_医療費の境目'!$B$4)</f>
        <v/>
      </c>
      <c r="D141" s="21">
        <f>'3_医療費の境目'!D141</f>
        <v/>
      </c>
      <c r="E141" s="21">
        <f>ROUND(MIN(B141/12,650000)*12*0.0915+MIN(B141/12,1390000)*12*(0.0504+0)+B141*0.005,0)</f>
        <v/>
      </c>
      <c r="F141" s="21">
        <f>IF(B141&lt;741000,0,IF(B141&lt;2191000,B141-740000,IF(B141&lt;2193000,1451000,IF(B141&lt;2196000,1453000,IF(B141&lt;2200000,1456000,IF(B141&lt;3600000,ROUND(ROUNDDOWN(B141/4,-3)*2.8,0)-80000,IF(B141&lt;6600000,ROUND(ROUNDDOWN(B141/4,-3)*3.2,0)-440000,IF(B141&lt;8500000,ROUNDDOWN(B141*0.9,0)-1100000,B141-1950000))))))))</f>
        <v/>
      </c>
      <c r="G141" s="21">
        <f>IF(F141&gt;23500000,NA(),IF(F141&lt;=4890000,1040000,IF(F141&lt;=6550000,670000,620000)))</f>
        <v/>
      </c>
      <c r="H141" s="21">
        <f>IF(D141&lt;=0,0,MAX(0,MIN(2000000,D141-MIN(100000,ROUNDDOWN(F141*0.05,0)))))</f>
        <v/>
      </c>
      <c r="I141" s="21">
        <f>IF(C141&lt;=2000,0,MIN(C141,ROUNDDOWN(F141*0.4,0))-2000)</f>
        <v/>
      </c>
      <c r="J141" s="21">
        <f>MAX(0,ROUNDDOWN(F141-E141-G141,-3))</f>
        <v/>
      </c>
      <c r="K141" s="21">
        <f>MAX(0,ROUNDDOWN(F141-E141-G141-H141-I141,-3))</f>
        <v/>
      </c>
      <c r="L141" s="21">
        <f>MAX(0,ROUNDDOWN(F141-E141-G141-H141,-3))</f>
        <v/>
      </c>
      <c r="M141" s="21">
        <f>IF(J141&lt;=0,0,ROUNDDOWN((J141*LOOKUP(J141,{0,1950001,3300001,6950001,9000001,18000001,40000001},{0.05,0.1,0.2,0.23,0.33,0.4,0.45})-LOOKUP(J141,{0,1950001,3300001,6950001,9000001,18000001,40000001},{0,97500,427500,636000,1536000,2796000,4796000}))*1.021,-2))</f>
        <v/>
      </c>
      <c r="N141" s="21">
        <f>IF(K141&lt;=0,0,ROUNDDOWN((K141*LOOKUP(K141,{0,1950001,3300001,6950001,9000001,18000001,40000001},{0.05,0.1,0.2,0.23,0.33,0.4,0.45})-LOOKUP(K141,{0,1950001,3300001,6950001,9000001,18000001,40000001},{0,97500,427500,636000,1536000,2796000,4796000}))*1.021,-2))</f>
        <v/>
      </c>
      <c r="O141" s="21">
        <f>IF(L141&lt;=0,0,ROUNDDOWN((L141*LOOKUP(L141,{0,1950001,3300001,6950001,9000001,18000001,40000001},{0.05,0.1,0.2,0.23,0.33,0.4,0.45})-LOOKUP(L141,{0,1950001,3300001,6950001,9000001,18000001,40000001},{0,97500,427500,636000,1536000,2796000,4796000}))*1.021,-2))</f>
        <v/>
      </c>
      <c r="P141" s="21">
        <f>MAX(0,ROUNDDOWN(F141-E141-430000,-3))</f>
        <v/>
      </c>
      <c r="Q141" s="21">
        <f>MAX(0,ROUNDDOWN(F141-E141-430000-H141,-3))</f>
        <v/>
      </c>
      <c r="R141" s="21">
        <f>IF(F141&lt;=450000,0,MAX(0,P141*0.06-MIN(50000,P141)*0.03))</f>
        <v/>
      </c>
      <c r="S141" s="21">
        <f>IF(F141&lt;=450000,0,MAX(0,P141*0.04-MIN(50000,P141)*0.02))</f>
        <v/>
      </c>
      <c r="T141" s="21">
        <f>IF(F141&lt;=450000,0,MAX(0,Q141*0.06-MIN(50000,Q141)*0.03))</f>
        <v/>
      </c>
      <c r="U141" s="21">
        <f>IF(F141&lt;=450000,0,MAX(0,Q141*0.04-MIN(50000,Q141)*0.02))</f>
        <v/>
      </c>
      <c r="V141" s="21">
        <f>50000+MAX(0,G141-480000)</f>
        <v/>
      </c>
      <c r="W141" s="21">
        <f>P141-V141</f>
        <v/>
      </c>
      <c r="X141" s="21">
        <f>Q141-V141</f>
        <v/>
      </c>
      <c r="Y141" s="22">
        <f>IF(W141&lt;0,0.9,LOOKUP(W141,{0,1950001,3300001,6950001,9000001,18000001,40000001},{0.84895,0.7979,0.6958,0.66517,0.56307,0.4916,0.44055}))</f>
        <v/>
      </c>
      <c r="Z141" s="22">
        <f>IF(X141&lt;0,0.9,LOOKUP(X141,{0,1950001,3300001,6950001,9000001,18000001,40000001},{0.84895,0.7979,0.6958,0.66517,0.56307,0.4916,0.44055}))</f>
        <v/>
      </c>
      <c r="AA141" s="22">
        <f>IF(W141&lt;0,0,CHOOSE(MATCH(W141,{0,1950001,3300001,6950001,9000001},1),5.105/84.895,10.21/79.79,20.42/69.58,23.483/66.517,33.693/56.307))</f>
        <v/>
      </c>
      <c r="AB141" s="21">
        <f>IF(C141&lt;=2000,0,(MIN(C141,ROUNDDOWN(F141*0.3,0))-2000)*0.1)</f>
        <v/>
      </c>
      <c r="AC141" s="21">
        <f>IF(C141&lt;=2000,0,MIN((C141-2000)*Y141,(R141+S141)*0.2))</f>
        <v/>
      </c>
      <c r="AD141" s="21">
        <f>IF(C141&lt;=2000,0,MIN((C141-2000)*Z141,(T141+U141)*0.2))</f>
        <v/>
      </c>
      <c r="AE141" s="21">
        <f>AC141*AA141</f>
        <v/>
      </c>
      <c r="AF141" s="21">
        <f>ROUNDDOWN(R141,-2)+ROUNDDOWN(S141,-2)</f>
        <v/>
      </c>
      <c r="AG141" s="21">
        <f>ROUNDDOWN(MAX(0,R141-(AB141+AC141+AE141)*0.6),-2)+ROUNDDOWN(MAX(0,S141-(AB141+AC141+AE141)*0.4),-2)</f>
        <v/>
      </c>
      <c r="AH141" s="21">
        <f>ROUNDDOWN(MAX(0,T141-(AB141+AD141)*0.6),-2)+ROUNDDOWN(MAX(0,U141-(AB141+AD141)*0.4),-2)</f>
        <v/>
      </c>
      <c r="AI141" s="21">
        <f>ROUNDDOWN(T141,-2)+ROUNDDOWN(U141,-2)</f>
        <v/>
      </c>
      <c r="AJ141" s="21">
        <f>M141+AF141</f>
        <v/>
      </c>
      <c r="AK141" s="21">
        <f>M141+AG141</f>
        <v/>
      </c>
      <c r="AL141" s="21">
        <f>N141+AH141</f>
        <v/>
      </c>
      <c r="AM141" s="21">
        <f>O141+AI141</f>
        <v/>
      </c>
      <c r="AN141" s="21">
        <f>N141+AI141</f>
        <v/>
      </c>
      <c r="AO141" s="21">
        <f>ROUNDDOWN((R141+S141)*0.2/Y141+2000,0)</f>
        <v/>
      </c>
      <c r="AP141" s="21">
        <f>ROUNDDOWN((T141+U141)*0.2/Z141+2000,0)</f>
        <v/>
      </c>
      <c r="AQ141" s="21">
        <f>AL141-AK141</f>
        <v/>
      </c>
      <c r="AR141" s="21">
        <f>AM141-AK141</f>
        <v/>
      </c>
      <c r="AS141" s="21">
        <f>AM141-AL141</f>
        <v/>
      </c>
      <c r="AT141" s="21">
        <f>AK141+C141-AJ141</f>
        <v/>
      </c>
      <c r="AU141" s="21">
        <f>AL141+C141-AM141</f>
        <v/>
      </c>
      <c r="AV141" s="21">
        <f>AN141+C141-AM141</f>
        <v/>
      </c>
    </row>
    <row r="142">
      <c r="A142" t="inlineStr">
        <is>
          <t>医療費の境目</t>
        </is>
      </c>
      <c r="B142" s="21">
        <f>'3_医療費の境目'!$B$3</f>
        <v/>
      </c>
      <c r="C142" s="21">
        <f>IF('3_医療費の境目'!$B$4="",AO142,'3_医療費の境目'!$B$4)</f>
        <v/>
      </c>
      <c r="D142" s="21">
        <f>'3_医療費の境目'!D142</f>
        <v/>
      </c>
      <c r="E142" s="21">
        <f>ROUND(MIN(B142/12,650000)*12*0.0915+MIN(B142/12,1390000)*12*(0.0504+0)+B142*0.005,0)</f>
        <v/>
      </c>
      <c r="F142" s="21">
        <f>IF(B142&lt;741000,0,IF(B142&lt;2191000,B142-740000,IF(B142&lt;2193000,1451000,IF(B142&lt;2196000,1453000,IF(B142&lt;2200000,1456000,IF(B142&lt;3600000,ROUND(ROUNDDOWN(B142/4,-3)*2.8,0)-80000,IF(B142&lt;6600000,ROUND(ROUNDDOWN(B142/4,-3)*3.2,0)-440000,IF(B142&lt;8500000,ROUNDDOWN(B142*0.9,0)-1100000,B142-1950000))))))))</f>
        <v/>
      </c>
      <c r="G142" s="21">
        <f>IF(F142&gt;23500000,NA(),IF(F142&lt;=4890000,1040000,IF(F142&lt;=6550000,670000,620000)))</f>
        <v/>
      </c>
      <c r="H142" s="21">
        <f>IF(D142&lt;=0,0,MAX(0,MIN(2000000,D142-MIN(100000,ROUNDDOWN(F142*0.05,0)))))</f>
        <v/>
      </c>
      <c r="I142" s="21">
        <f>IF(C142&lt;=2000,0,MIN(C142,ROUNDDOWN(F142*0.4,0))-2000)</f>
        <v/>
      </c>
      <c r="J142" s="21">
        <f>MAX(0,ROUNDDOWN(F142-E142-G142,-3))</f>
        <v/>
      </c>
      <c r="K142" s="21">
        <f>MAX(0,ROUNDDOWN(F142-E142-G142-H142-I142,-3))</f>
        <v/>
      </c>
      <c r="L142" s="21">
        <f>MAX(0,ROUNDDOWN(F142-E142-G142-H142,-3))</f>
        <v/>
      </c>
      <c r="M142" s="21">
        <f>IF(J142&lt;=0,0,ROUNDDOWN((J142*LOOKUP(J142,{0,1950001,3300001,6950001,9000001,18000001,40000001},{0.05,0.1,0.2,0.23,0.33,0.4,0.45})-LOOKUP(J142,{0,1950001,3300001,6950001,9000001,18000001,40000001},{0,97500,427500,636000,1536000,2796000,4796000}))*1.021,-2))</f>
        <v/>
      </c>
      <c r="N142" s="21">
        <f>IF(K142&lt;=0,0,ROUNDDOWN((K142*LOOKUP(K142,{0,1950001,3300001,6950001,9000001,18000001,40000001},{0.05,0.1,0.2,0.23,0.33,0.4,0.45})-LOOKUP(K142,{0,1950001,3300001,6950001,9000001,18000001,40000001},{0,97500,427500,636000,1536000,2796000,4796000}))*1.021,-2))</f>
        <v/>
      </c>
      <c r="O142" s="21">
        <f>IF(L142&lt;=0,0,ROUNDDOWN((L142*LOOKUP(L142,{0,1950001,3300001,6950001,9000001,18000001,40000001},{0.05,0.1,0.2,0.23,0.33,0.4,0.45})-LOOKUP(L142,{0,1950001,3300001,6950001,9000001,18000001,40000001},{0,97500,427500,636000,1536000,2796000,4796000}))*1.021,-2))</f>
        <v/>
      </c>
      <c r="P142" s="21">
        <f>MAX(0,ROUNDDOWN(F142-E142-430000,-3))</f>
        <v/>
      </c>
      <c r="Q142" s="21">
        <f>MAX(0,ROUNDDOWN(F142-E142-430000-H142,-3))</f>
        <v/>
      </c>
      <c r="R142" s="21">
        <f>IF(F142&lt;=450000,0,MAX(0,P142*0.06-MIN(50000,P142)*0.03))</f>
        <v/>
      </c>
      <c r="S142" s="21">
        <f>IF(F142&lt;=450000,0,MAX(0,P142*0.04-MIN(50000,P142)*0.02))</f>
        <v/>
      </c>
      <c r="T142" s="21">
        <f>IF(F142&lt;=450000,0,MAX(0,Q142*0.06-MIN(50000,Q142)*0.03))</f>
        <v/>
      </c>
      <c r="U142" s="21">
        <f>IF(F142&lt;=450000,0,MAX(0,Q142*0.04-MIN(50000,Q142)*0.02))</f>
        <v/>
      </c>
      <c r="V142" s="21">
        <f>50000+MAX(0,G142-480000)</f>
        <v/>
      </c>
      <c r="W142" s="21">
        <f>P142-V142</f>
        <v/>
      </c>
      <c r="X142" s="21">
        <f>Q142-V142</f>
        <v/>
      </c>
      <c r="Y142" s="22">
        <f>IF(W142&lt;0,0.9,LOOKUP(W142,{0,1950001,3300001,6950001,9000001,18000001,40000001},{0.84895,0.7979,0.6958,0.66517,0.56307,0.4916,0.44055}))</f>
        <v/>
      </c>
      <c r="Z142" s="22">
        <f>IF(X142&lt;0,0.9,LOOKUP(X142,{0,1950001,3300001,6950001,9000001,18000001,40000001},{0.84895,0.7979,0.6958,0.66517,0.56307,0.4916,0.44055}))</f>
        <v/>
      </c>
      <c r="AA142" s="22">
        <f>IF(W142&lt;0,0,CHOOSE(MATCH(W142,{0,1950001,3300001,6950001,9000001},1),5.105/84.895,10.21/79.79,20.42/69.58,23.483/66.517,33.693/56.307))</f>
        <v/>
      </c>
      <c r="AB142" s="21">
        <f>IF(C142&lt;=2000,0,(MIN(C142,ROUNDDOWN(F142*0.3,0))-2000)*0.1)</f>
        <v/>
      </c>
      <c r="AC142" s="21">
        <f>IF(C142&lt;=2000,0,MIN((C142-2000)*Y142,(R142+S142)*0.2))</f>
        <v/>
      </c>
      <c r="AD142" s="21">
        <f>IF(C142&lt;=2000,0,MIN((C142-2000)*Z142,(T142+U142)*0.2))</f>
        <v/>
      </c>
      <c r="AE142" s="21">
        <f>AC142*AA142</f>
        <v/>
      </c>
      <c r="AF142" s="21">
        <f>ROUNDDOWN(R142,-2)+ROUNDDOWN(S142,-2)</f>
        <v/>
      </c>
      <c r="AG142" s="21">
        <f>ROUNDDOWN(MAX(0,R142-(AB142+AC142+AE142)*0.6),-2)+ROUNDDOWN(MAX(0,S142-(AB142+AC142+AE142)*0.4),-2)</f>
        <v/>
      </c>
      <c r="AH142" s="21">
        <f>ROUNDDOWN(MAX(0,T142-(AB142+AD142)*0.6),-2)+ROUNDDOWN(MAX(0,U142-(AB142+AD142)*0.4),-2)</f>
        <v/>
      </c>
      <c r="AI142" s="21">
        <f>ROUNDDOWN(T142,-2)+ROUNDDOWN(U142,-2)</f>
        <v/>
      </c>
      <c r="AJ142" s="21">
        <f>M142+AF142</f>
        <v/>
      </c>
      <c r="AK142" s="21">
        <f>M142+AG142</f>
        <v/>
      </c>
      <c r="AL142" s="21">
        <f>N142+AH142</f>
        <v/>
      </c>
      <c r="AM142" s="21">
        <f>O142+AI142</f>
        <v/>
      </c>
      <c r="AN142" s="21">
        <f>N142+AI142</f>
        <v/>
      </c>
      <c r="AO142" s="21">
        <f>ROUNDDOWN((R142+S142)*0.2/Y142+2000,0)</f>
        <v/>
      </c>
      <c r="AP142" s="21">
        <f>ROUNDDOWN((T142+U142)*0.2/Z142+2000,0)</f>
        <v/>
      </c>
      <c r="AQ142" s="21">
        <f>AL142-AK142</f>
        <v/>
      </c>
      <c r="AR142" s="21">
        <f>AM142-AK142</f>
        <v/>
      </c>
      <c r="AS142" s="21">
        <f>AM142-AL142</f>
        <v/>
      </c>
      <c r="AT142" s="21">
        <f>AK142+C142-AJ142</f>
        <v/>
      </c>
      <c r="AU142" s="21">
        <f>AL142+C142-AM142</f>
        <v/>
      </c>
      <c r="AV142" s="21">
        <f>AN142+C142-AM142</f>
        <v/>
      </c>
    </row>
    <row r="143">
      <c r="A143" t="inlineStr">
        <is>
          <t>医療費の境目</t>
        </is>
      </c>
      <c r="B143" s="21">
        <f>'3_医療費の境目'!$B$3</f>
        <v/>
      </c>
      <c r="C143" s="21">
        <f>IF('3_医療費の境目'!$B$4="",AO143,'3_医療費の境目'!$B$4)</f>
        <v/>
      </c>
      <c r="D143" s="21">
        <f>'3_医療費の境目'!D143</f>
        <v/>
      </c>
      <c r="E143" s="21">
        <f>ROUND(MIN(B143/12,650000)*12*0.0915+MIN(B143/12,1390000)*12*(0.0504+0)+B143*0.005,0)</f>
        <v/>
      </c>
      <c r="F143" s="21">
        <f>IF(B143&lt;741000,0,IF(B143&lt;2191000,B143-740000,IF(B143&lt;2193000,1451000,IF(B143&lt;2196000,1453000,IF(B143&lt;2200000,1456000,IF(B143&lt;3600000,ROUND(ROUNDDOWN(B143/4,-3)*2.8,0)-80000,IF(B143&lt;6600000,ROUND(ROUNDDOWN(B143/4,-3)*3.2,0)-440000,IF(B143&lt;8500000,ROUNDDOWN(B143*0.9,0)-1100000,B143-1950000))))))))</f>
        <v/>
      </c>
      <c r="G143" s="21">
        <f>IF(F143&gt;23500000,NA(),IF(F143&lt;=4890000,1040000,IF(F143&lt;=6550000,670000,620000)))</f>
        <v/>
      </c>
      <c r="H143" s="21">
        <f>IF(D143&lt;=0,0,MAX(0,MIN(2000000,D143-MIN(100000,ROUNDDOWN(F143*0.05,0)))))</f>
        <v/>
      </c>
      <c r="I143" s="21">
        <f>IF(C143&lt;=2000,0,MIN(C143,ROUNDDOWN(F143*0.4,0))-2000)</f>
        <v/>
      </c>
      <c r="J143" s="21">
        <f>MAX(0,ROUNDDOWN(F143-E143-G143,-3))</f>
        <v/>
      </c>
      <c r="K143" s="21">
        <f>MAX(0,ROUNDDOWN(F143-E143-G143-H143-I143,-3))</f>
        <v/>
      </c>
      <c r="L143" s="21">
        <f>MAX(0,ROUNDDOWN(F143-E143-G143-H143,-3))</f>
        <v/>
      </c>
      <c r="M143" s="21">
        <f>IF(J143&lt;=0,0,ROUNDDOWN((J143*LOOKUP(J143,{0,1950001,3300001,6950001,9000001,18000001,40000001},{0.05,0.1,0.2,0.23,0.33,0.4,0.45})-LOOKUP(J143,{0,1950001,3300001,6950001,9000001,18000001,40000001},{0,97500,427500,636000,1536000,2796000,4796000}))*1.021,-2))</f>
        <v/>
      </c>
      <c r="N143" s="21">
        <f>IF(K143&lt;=0,0,ROUNDDOWN((K143*LOOKUP(K143,{0,1950001,3300001,6950001,9000001,18000001,40000001},{0.05,0.1,0.2,0.23,0.33,0.4,0.45})-LOOKUP(K143,{0,1950001,3300001,6950001,9000001,18000001,40000001},{0,97500,427500,636000,1536000,2796000,4796000}))*1.021,-2))</f>
        <v/>
      </c>
      <c r="O143" s="21">
        <f>IF(L143&lt;=0,0,ROUNDDOWN((L143*LOOKUP(L143,{0,1950001,3300001,6950001,9000001,18000001,40000001},{0.05,0.1,0.2,0.23,0.33,0.4,0.45})-LOOKUP(L143,{0,1950001,3300001,6950001,9000001,18000001,40000001},{0,97500,427500,636000,1536000,2796000,4796000}))*1.021,-2))</f>
        <v/>
      </c>
      <c r="P143" s="21">
        <f>MAX(0,ROUNDDOWN(F143-E143-430000,-3))</f>
        <v/>
      </c>
      <c r="Q143" s="21">
        <f>MAX(0,ROUNDDOWN(F143-E143-430000-H143,-3))</f>
        <v/>
      </c>
      <c r="R143" s="21">
        <f>IF(F143&lt;=450000,0,MAX(0,P143*0.06-MIN(50000,P143)*0.03))</f>
        <v/>
      </c>
      <c r="S143" s="21">
        <f>IF(F143&lt;=450000,0,MAX(0,P143*0.04-MIN(50000,P143)*0.02))</f>
        <v/>
      </c>
      <c r="T143" s="21">
        <f>IF(F143&lt;=450000,0,MAX(0,Q143*0.06-MIN(50000,Q143)*0.03))</f>
        <v/>
      </c>
      <c r="U143" s="21">
        <f>IF(F143&lt;=450000,0,MAX(0,Q143*0.04-MIN(50000,Q143)*0.02))</f>
        <v/>
      </c>
      <c r="V143" s="21">
        <f>50000+MAX(0,G143-480000)</f>
        <v/>
      </c>
      <c r="W143" s="21">
        <f>P143-V143</f>
        <v/>
      </c>
      <c r="X143" s="21">
        <f>Q143-V143</f>
        <v/>
      </c>
      <c r="Y143" s="22">
        <f>IF(W143&lt;0,0.9,LOOKUP(W143,{0,1950001,3300001,6950001,9000001,18000001,40000001},{0.84895,0.7979,0.6958,0.66517,0.56307,0.4916,0.44055}))</f>
        <v/>
      </c>
      <c r="Z143" s="22">
        <f>IF(X143&lt;0,0.9,LOOKUP(X143,{0,1950001,3300001,6950001,9000001,18000001,40000001},{0.84895,0.7979,0.6958,0.66517,0.56307,0.4916,0.44055}))</f>
        <v/>
      </c>
      <c r="AA143" s="22">
        <f>IF(W143&lt;0,0,CHOOSE(MATCH(W143,{0,1950001,3300001,6950001,9000001},1),5.105/84.895,10.21/79.79,20.42/69.58,23.483/66.517,33.693/56.307))</f>
        <v/>
      </c>
      <c r="AB143" s="21">
        <f>IF(C143&lt;=2000,0,(MIN(C143,ROUNDDOWN(F143*0.3,0))-2000)*0.1)</f>
        <v/>
      </c>
      <c r="AC143" s="21">
        <f>IF(C143&lt;=2000,0,MIN((C143-2000)*Y143,(R143+S143)*0.2))</f>
        <v/>
      </c>
      <c r="AD143" s="21">
        <f>IF(C143&lt;=2000,0,MIN((C143-2000)*Z143,(T143+U143)*0.2))</f>
        <v/>
      </c>
      <c r="AE143" s="21">
        <f>AC143*AA143</f>
        <v/>
      </c>
      <c r="AF143" s="21">
        <f>ROUNDDOWN(R143,-2)+ROUNDDOWN(S143,-2)</f>
        <v/>
      </c>
      <c r="AG143" s="21">
        <f>ROUNDDOWN(MAX(0,R143-(AB143+AC143+AE143)*0.6),-2)+ROUNDDOWN(MAX(0,S143-(AB143+AC143+AE143)*0.4),-2)</f>
        <v/>
      </c>
      <c r="AH143" s="21">
        <f>ROUNDDOWN(MAX(0,T143-(AB143+AD143)*0.6),-2)+ROUNDDOWN(MAX(0,U143-(AB143+AD143)*0.4),-2)</f>
        <v/>
      </c>
      <c r="AI143" s="21">
        <f>ROUNDDOWN(T143,-2)+ROUNDDOWN(U143,-2)</f>
        <v/>
      </c>
      <c r="AJ143" s="21">
        <f>M143+AF143</f>
        <v/>
      </c>
      <c r="AK143" s="21">
        <f>M143+AG143</f>
        <v/>
      </c>
      <c r="AL143" s="21">
        <f>N143+AH143</f>
        <v/>
      </c>
      <c r="AM143" s="21">
        <f>O143+AI143</f>
        <v/>
      </c>
      <c r="AN143" s="21">
        <f>N143+AI143</f>
        <v/>
      </c>
      <c r="AO143" s="21">
        <f>ROUNDDOWN((R143+S143)*0.2/Y143+2000,0)</f>
        <v/>
      </c>
      <c r="AP143" s="21">
        <f>ROUNDDOWN((T143+U143)*0.2/Z143+2000,0)</f>
        <v/>
      </c>
      <c r="AQ143" s="21">
        <f>AL143-AK143</f>
        <v/>
      </c>
      <c r="AR143" s="21">
        <f>AM143-AK143</f>
        <v/>
      </c>
      <c r="AS143" s="21">
        <f>AM143-AL143</f>
        <v/>
      </c>
      <c r="AT143" s="21">
        <f>AK143+C143-AJ143</f>
        <v/>
      </c>
      <c r="AU143" s="21">
        <f>AL143+C143-AM143</f>
        <v/>
      </c>
      <c r="AV143" s="21">
        <f>AN143+C143-AM143</f>
        <v/>
      </c>
    </row>
    <row r="144">
      <c r="A144" t="inlineStr">
        <is>
          <t>医療費の境目</t>
        </is>
      </c>
      <c r="B144" s="21">
        <f>'3_医療費の境目'!$B$3</f>
        <v/>
      </c>
      <c r="C144" s="21">
        <f>IF('3_医療費の境目'!$B$4="",AO144,'3_医療費の境目'!$B$4)</f>
        <v/>
      </c>
      <c r="D144" s="21">
        <f>'3_医療費の境目'!D144</f>
        <v/>
      </c>
      <c r="E144" s="21">
        <f>ROUND(MIN(B144/12,650000)*12*0.0915+MIN(B144/12,1390000)*12*(0.0504+0)+B144*0.005,0)</f>
        <v/>
      </c>
      <c r="F144" s="21">
        <f>IF(B144&lt;741000,0,IF(B144&lt;2191000,B144-740000,IF(B144&lt;2193000,1451000,IF(B144&lt;2196000,1453000,IF(B144&lt;2200000,1456000,IF(B144&lt;3600000,ROUND(ROUNDDOWN(B144/4,-3)*2.8,0)-80000,IF(B144&lt;6600000,ROUND(ROUNDDOWN(B144/4,-3)*3.2,0)-440000,IF(B144&lt;8500000,ROUNDDOWN(B144*0.9,0)-1100000,B144-1950000))))))))</f>
        <v/>
      </c>
      <c r="G144" s="21">
        <f>IF(F144&gt;23500000,NA(),IF(F144&lt;=4890000,1040000,IF(F144&lt;=6550000,670000,620000)))</f>
        <v/>
      </c>
      <c r="H144" s="21">
        <f>IF(D144&lt;=0,0,MAX(0,MIN(2000000,D144-MIN(100000,ROUNDDOWN(F144*0.05,0)))))</f>
        <v/>
      </c>
      <c r="I144" s="21">
        <f>IF(C144&lt;=2000,0,MIN(C144,ROUNDDOWN(F144*0.4,0))-2000)</f>
        <v/>
      </c>
      <c r="J144" s="21">
        <f>MAX(0,ROUNDDOWN(F144-E144-G144,-3))</f>
        <v/>
      </c>
      <c r="K144" s="21">
        <f>MAX(0,ROUNDDOWN(F144-E144-G144-H144-I144,-3))</f>
        <v/>
      </c>
      <c r="L144" s="21">
        <f>MAX(0,ROUNDDOWN(F144-E144-G144-H144,-3))</f>
        <v/>
      </c>
      <c r="M144" s="21">
        <f>IF(J144&lt;=0,0,ROUNDDOWN((J144*LOOKUP(J144,{0,1950001,3300001,6950001,9000001,18000001,40000001},{0.05,0.1,0.2,0.23,0.33,0.4,0.45})-LOOKUP(J144,{0,1950001,3300001,6950001,9000001,18000001,40000001},{0,97500,427500,636000,1536000,2796000,4796000}))*1.021,-2))</f>
        <v/>
      </c>
      <c r="N144" s="21">
        <f>IF(K144&lt;=0,0,ROUNDDOWN((K144*LOOKUP(K144,{0,1950001,3300001,6950001,9000001,18000001,40000001},{0.05,0.1,0.2,0.23,0.33,0.4,0.45})-LOOKUP(K144,{0,1950001,3300001,6950001,9000001,18000001,40000001},{0,97500,427500,636000,1536000,2796000,4796000}))*1.021,-2))</f>
        <v/>
      </c>
      <c r="O144" s="21">
        <f>IF(L144&lt;=0,0,ROUNDDOWN((L144*LOOKUP(L144,{0,1950001,3300001,6950001,9000001,18000001,40000001},{0.05,0.1,0.2,0.23,0.33,0.4,0.45})-LOOKUP(L144,{0,1950001,3300001,6950001,9000001,18000001,40000001},{0,97500,427500,636000,1536000,2796000,4796000}))*1.021,-2))</f>
        <v/>
      </c>
      <c r="P144" s="21">
        <f>MAX(0,ROUNDDOWN(F144-E144-430000,-3))</f>
        <v/>
      </c>
      <c r="Q144" s="21">
        <f>MAX(0,ROUNDDOWN(F144-E144-430000-H144,-3))</f>
        <v/>
      </c>
      <c r="R144" s="21">
        <f>IF(F144&lt;=450000,0,MAX(0,P144*0.06-MIN(50000,P144)*0.03))</f>
        <v/>
      </c>
      <c r="S144" s="21">
        <f>IF(F144&lt;=450000,0,MAX(0,P144*0.04-MIN(50000,P144)*0.02))</f>
        <v/>
      </c>
      <c r="T144" s="21">
        <f>IF(F144&lt;=450000,0,MAX(0,Q144*0.06-MIN(50000,Q144)*0.03))</f>
        <v/>
      </c>
      <c r="U144" s="21">
        <f>IF(F144&lt;=450000,0,MAX(0,Q144*0.04-MIN(50000,Q144)*0.02))</f>
        <v/>
      </c>
      <c r="V144" s="21">
        <f>50000+MAX(0,G144-480000)</f>
        <v/>
      </c>
      <c r="W144" s="21">
        <f>P144-V144</f>
        <v/>
      </c>
      <c r="X144" s="21">
        <f>Q144-V144</f>
        <v/>
      </c>
      <c r="Y144" s="22">
        <f>IF(W144&lt;0,0.9,LOOKUP(W144,{0,1950001,3300001,6950001,9000001,18000001,40000001},{0.84895,0.7979,0.6958,0.66517,0.56307,0.4916,0.44055}))</f>
        <v/>
      </c>
      <c r="Z144" s="22">
        <f>IF(X144&lt;0,0.9,LOOKUP(X144,{0,1950001,3300001,6950001,9000001,18000001,40000001},{0.84895,0.7979,0.6958,0.66517,0.56307,0.4916,0.44055}))</f>
        <v/>
      </c>
      <c r="AA144" s="22">
        <f>IF(W144&lt;0,0,CHOOSE(MATCH(W144,{0,1950001,3300001,6950001,9000001},1),5.105/84.895,10.21/79.79,20.42/69.58,23.483/66.517,33.693/56.307))</f>
        <v/>
      </c>
      <c r="AB144" s="21">
        <f>IF(C144&lt;=2000,0,(MIN(C144,ROUNDDOWN(F144*0.3,0))-2000)*0.1)</f>
        <v/>
      </c>
      <c r="AC144" s="21">
        <f>IF(C144&lt;=2000,0,MIN((C144-2000)*Y144,(R144+S144)*0.2))</f>
        <v/>
      </c>
      <c r="AD144" s="21">
        <f>IF(C144&lt;=2000,0,MIN((C144-2000)*Z144,(T144+U144)*0.2))</f>
        <v/>
      </c>
      <c r="AE144" s="21">
        <f>AC144*AA144</f>
        <v/>
      </c>
      <c r="AF144" s="21">
        <f>ROUNDDOWN(R144,-2)+ROUNDDOWN(S144,-2)</f>
        <v/>
      </c>
      <c r="AG144" s="21">
        <f>ROUNDDOWN(MAX(0,R144-(AB144+AC144+AE144)*0.6),-2)+ROUNDDOWN(MAX(0,S144-(AB144+AC144+AE144)*0.4),-2)</f>
        <v/>
      </c>
      <c r="AH144" s="21">
        <f>ROUNDDOWN(MAX(0,T144-(AB144+AD144)*0.6),-2)+ROUNDDOWN(MAX(0,U144-(AB144+AD144)*0.4),-2)</f>
        <v/>
      </c>
      <c r="AI144" s="21">
        <f>ROUNDDOWN(T144,-2)+ROUNDDOWN(U144,-2)</f>
        <v/>
      </c>
      <c r="AJ144" s="21">
        <f>M144+AF144</f>
        <v/>
      </c>
      <c r="AK144" s="21">
        <f>M144+AG144</f>
        <v/>
      </c>
      <c r="AL144" s="21">
        <f>N144+AH144</f>
        <v/>
      </c>
      <c r="AM144" s="21">
        <f>O144+AI144</f>
        <v/>
      </c>
      <c r="AN144" s="21">
        <f>N144+AI144</f>
        <v/>
      </c>
      <c r="AO144" s="21">
        <f>ROUNDDOWN((R144+S144)*0.2/Y144+2000,0)</f>
        <v/>
      </c>
      <c r="AP144" s="21">
        <f>ROUNDDOWN((T144+U144)*0.2/Z144+2000,0)</f>
        <v/>
      </c>
      <c r="AQ144" s="21">
        <f>AL144-AK144</f>
        <v/>
      </c>
      <c r="AR144" s="21">
        <f>AM144-AK144</f>
        <v/>
      </c>
      <c r="AS144" s="21">
        <f>AM144-AL144</f>
        <v/>
      </c>
      <c r="AT144" s="21">
        <f>AK144+C144-AJ144</f>
        <v/>
      </c>
      <c r="AU144" s="21">
        <f>AL144+C144-AM144</f>
        <v/>
      </c>
      <c r="AV144" s="21">
        <f>AN144+C144-AM144</f>
        <v/>
      </c>
    </row>
    <row r="145">
      <c r="A145" t="inlineStr">
        <is>
          <t>医療費の境目</t>
        </is>
      </c>
      <c r="B145" s="21">
        <f>'3_医療費の境目'!$B$3</f>
        <v/>
      </c>
      <c r="C145" s="21">
        <f>IF('3_医療費の境目'!$B$4="",AO145,'3_医療費の境目'!$B$4)</f>
        <v/>
      </c>
      <c r="D145" s="21">
        <f>'3_医療費の境目'!D145</f>
        <v/>
      </c>
      <c r="E145" s="21">
        <f>ROUND(MIN(B145/12,650000)*12*0.0915+MIN(B145/12,1390000)*12*(0.0504+0)+B145*0.005,0)</f>
        <v/>
      </c>
      <c r="F145" s="21">
        <f>IF(B145&lt;741000,0,IF(B145&lt;2191000,B145-740000,IF(B145&lt;2193000,1451000,IF(B145&lt;2196000,1453000,IF(B145&lt;2200000,1456000,IF(B145&lt;3600000,ROUND(ROUNDDOWN(B145/4,-3)*2.8,0)-80000,IF(B145&lt;6600000,ROUND(ROUNDDOWN(B145/4,-3)*3.2,0)-440000,IF(B145&lt;8500000,ROUNDDOWN(B145*0.9,0)-1100000,B145-1950000))))))))</f>
        <v/>
      </c>
      <c r="G145" s="21">
        <f>IF(F145&gt;23500000,NA(),IF(F145&lt;=4890000,1040000,IF(F145&lt;=6550000,670000,620000)))</f>
        <v/>
      </c>
      <c r="H145" s="21">
        <f>IF(D145&lt;=0,0,MAX(0,MIN(2000000,D145-MIN(100000,ROUNDDOWN(F145*0.05,0)))))</f>
        <v/>
      </c>
      <c r="I145" s="21">
        <f>IF(C145&lt;=2000,0,MIN(C145,ROUNDDOWN(F145*0.4,0))-2000)</f>
        <v/>
      </c>
      <c r="J145" s="21">
        <f>MAX(0,ROUNDDOWN(F145-E145-G145,-3))</f>
        <v/>
      </c>
      <c r="K145" s="21">
        <f>MAX(0,ROUNDDOWN(F145-E145-G145-H145-I145,-3))</f>
        <v/>
      </c>
      <c r="L145" s="21">
        <f>MAX(0,ROUNDDOWN(F145-E145-G145-H145,-3))</f>
        <v/>
      </c>
      <c r="M145" s="21">
        <f>IF(J145&lt;=0,0,ROUNDDOWN((J145*LOOKUP(J145,{0,1950001,3300001,6950001,9000001,18000001,40000001},{0.05,0.1,0.2,0.23,0.33,0.4,0.45})-LOOKUP(J145,{0,1950001,3300001,6950001,9000001,18000001,40000001},{0,97500,427500,636000,1536000,2796000,4796000}))*1.021,-2))</f>
        <v/>
      </c>
      <c r="N145" s="21">
        <f>IF(K145&lt;=0,0,ROUNDDOWN((K145*LOOKUP(K145,{0,1950001,3300001,6950001,9000001,18000001,40000001},{0.05,0.1,0.2,0.23,0.33,0.4,0.45})-LOOKUP(K145,{0,1950001,3300001,6950001,9000001,18000001,40000001},{0,97500,427500,636000,1536000,2796000,4796000}))*1.021,-2))</f>
        <v/>
      </c>
      <c r="O145" s="21">
        <f>IF(L145&lt;=0,0,ROUNDDOWN((L145*LOOKUP(L145,{0,1950001,3300001,6950001,9000001,18000001,40000001},{0.05,0.1,0.2,0.23,0.33,0.4,0.45})-LOOKUP(L145,{0,1950001,3300001,6950001,9000001,18000001,40000001},{0,97500,427500,636000,1536000,2796000,4796000}))*1.021,-2))</f>
        <v/>
      </c>
      <c r="P145" s="21">
        <f>MAX(0,ROUNDDOWN(F145-E145-430000,-3))</f>
        <v/>
      </c>
      <c r="Q145" s="21">
        <f>MAX(0,ROUNDDOWN(F145-E145-430000-H145,-3))</f>
        <v/>
      </c>
      <c r="R145" s="21">
        <f>IF(F145&lt;=450000,0,MAX(0,P145*0.06-MIN(50000,P145)*0.03))</f>
        <v/>
      </c>
      <c r="S145" s="21">
        <f>IF(F145&lt;=450000,0,MAX(0,P145*0.04-MIN(50000,P145)*0.02))</f>
        <v/>
      </c>
      <c r="T145" s="21">
        <f>IF(F145&lt;=450000,0,MAX(0,Q145*0.06-MIN(50000,Q145)*0.03))</f>
        <v/>
      </c>
      <c r="U145" s="21">
        <f>IF(F145&lt;=450000,0,MAX(0,Q145*0.04-MIN(50000,Q145)*0.02))</f>
        <v/>
      </c>
      <c r="V145" s="21">
        <f>50000+MAX(0,G145-480000)</f>
        <v/>
      </c>
      <c r="W145" s="21">
        <f>P145-V145</f>
        <v/>
      </c>
      <c r="X145" s="21">
        <f>Q145-V145</f>
        <v/>
      </c>
      <c r="Y145" s="22">
        <f>IF(W145&lt;0,0.9,LOOKUP(W145,{0,1950001,3300001,6950001,9000001,18000001,40000001},{0.84895,0.7979,0.6958,0.66517,0.56307,0.4916,0.44055}))</f>
        <v/>
      </c>
      <c r="Z145" s="22">
        <f>IF(X145&lt;0,0.9,LOOKUP(X145,{0,1950001,3300001,6950001,9000001,18000001,40000001},{0.84895,0.7979,0.6958,0.66517,0.56307,0.4916,0.44055}))</f>
        <v/>
      </c>
      <c r="AA145" s="22">
        <f>IF(W145&lt;0,0,CHOOSE(MATCH(W145,{0,1950001,3300001,6950001,9000001},1),5.105/84.895,10.21/79.79,20.42/69.58,23.483/66.517,33.693/56.307))</f>
        <v/>
      </c>
      <c r="AB145" s="21">
        <f>IF(C145&lt;=2000,0,(MIN(C145,ROUNDDOWN(F145*0.3,0))-2000)*0.1)</f>
        <v/>
      </c>
      <c r="AC145" s="21">
        <f>IF(C145&lt;=2000,0,MIN((C145-2000)*Y145,(R145+S145)*0.2))</f>
        <v/>
      </c>
      <c r="AD145" s="21">
        <f>IF(C145&lt;=2000,0,MIN((C145-2000)*Z145,(T145+U145)*0.2))</f>
        <v/>
      </c>
      <c r="AE145" s="21">
        <f>AC145*AA145</f>
        <v/>
      </c>
      <c r="AF145" s="21">
        <f>ROUNDDOWN(R145,-2)+ROUNDDOWN(S145,-2)</f>
        <v/>
      </c>
      <c r="AG145" s="21">
        <f>ROUNDDOWN(MAX(0,R145-(AB145+AC145+AE145)*0.6),-2)+ROUNDDOWN(MAX(0,S145-(AB145+AC145+AE145)*0.4),-2)</f>
        <v/>
      </c>
      <c r="AH145" s="21">
        <f>ROUNDDOWN(MAX(0,T145-(AB145+AD145)*0.6),-2)+ROUNDDOWN(MAX(0,U145-(AB145+AD145)*0.4),-2)</f>
        <v/>
      </c>
      <c r="AI145" s="21">
        <f>ROUNDDOWN(T145,-2)+ROUNDDOWN(U145,-2)</f>
        <v/>
      </c>
      <c r="AJ145" s="21">
        <f>M145+AF145</f>
        <v/>
      </c>
      <c r="AK145" s="21">
        <f>M145+AG145</f>
        <v/>
      </c>
      <c r="AL145" s="21">
        <f>N145+AH145</f>
        <v/>
      </c>
      <c r="AM145" s="21">
        <f>O145+AI145</f>
        <v/>
      </c>
      <c r="AN145" s="21">
        <f>N145+AI145</f>
        <v/>
      </c>
      <c r="AO145" s="21">
        <f>ROUNDDOWN((R145+S145)*0.2/Y145+2000,0)</f>
        <v/>
      </c>
      <c r="AP145" s="21">
        <f>ROUNDDOWN((T145+U145)*0.2/Z145+2000,0)</f>
        <v/>
      </c>
      <c r="AQ145" s="21">
        <f>AL145-AK145</f>
        <v/>
      </c>
      <c r="AR145" s="21">
        <f>AM145-AK145</f>
        <v/>
      </c>
      <c r="AS145" s="21">
        <f>AM145-AL145</f>
        <v/>
      </c>
      <c r="AT145" s="21">
        <f>AK145+C145-AJ145</f>
        <v/>
      </c>
      <c r="AU145" s="21">
        <f>AL145+C145-AM145</f>
        <v/>
      </c>
      <c r="AV145" s="21">
        <f>AN145+C145-AM145</f>
        <v/>
      </c>
    </row>
    <row r="146">
      <c r="A146" t="inlineStr">
        <is>
          <t>医療費の境目</t>
        </is>
      </c>
      <c r="B146" s="21">
        <f>'3_医療費の境目'!$B$3</f>
        <v/>
      </c>
      <c r="C146" s="21">
        <f>IF('3_医療費の境目'!$B$4="",AO146,'3_医療費の境目'!$B$4)</f>
        <v/>
      </c>
      <c r="D146" s="21">
        <f>'3_医療費の境目'!D146</f>
        <v/>
      </c>
      <c r="E146" s="21">
        <f>ROUND(MIN(B146/12,650000)*12*0.0915+MIN(B146/12,1390000)*12*(0.0504+0)+B146*0.005,0)</f>
        <v/>
      </c>
      <c r="F146" s="21">
        <f>IF(B146&lt;741000,0,IF(B146&lt;2191000,B146-740000,IF(B146&lt;2193000,1451000,IF(B146&lt;2196000,1453000,IF(B146&lt;2200000,1456000,IF(B146&lt;3600000,ROUND(ROUNDDOWN(B146/4,-3)*2.8,0)-80000,IF(B146&lt;6600000,ROUND(ROUNDDOWN(B146/4,-3)*3.2,0)-440000,IF(B146&lt;8500000,ROUNDDOWN(B146*0.9,0)-1100000,B146-1950000))))))))</f>
        <v/>
      </c>
      <c r="G146" s="21">
        <f>IF(F146&gt;23500000,NA(),IF(F146&lt;=4890000,1040000,IF(F146&lt;=6550000,670000,620000)))</f>
        <v/>
      </c>
      <c r="H146" s="21">
        <f>IF(D146&lt;=0,0,MAX(0,MIN(2000000,D146-MIN(100000,ROUNDDOWN(F146*0.05,0)))))</f>
        <v/>
      </c>
      <c r="I146" s="21">
        <f>IF(C146&lt;=2000,0,MIN(C146,ROUNDDOWN(F146*0.4,0))-2000)</f>
        <v/>
      </c>
      <c r="J146" s="21">
        <f>MAX(0,ROUNDDOWN(F146-E146-G146,-3))</f>
        <v/>
      </c>
      <c r="K146" s="21">
        <f>MAX(0,ROUNDDOWN(F146-E146-G146-H146-I146,-3))</f>
        <v/>
      </c>
      <c r="L146" s="21">
        <f>MAX(0,ROUNDDOWN(F146-E146-G146-H146,-3))</f>
        <v/>
      </c>
      <c r="M146" s="21">
        <f>IF(J146&lt;=0,0,ROUNDDOWN((J146*LOOKUP(J146,{0,1950001,3300001,6950001,9000001,18000001,40000001},{0.05,0.1,0.2,0.23,0.33,0.4,0.45})-LOOKUP(J146,{0,1950001,3300001,6950001,9000001,18000001,40000001},{0,97500,427500,636000,1536000,2796000,4796000}))*1.021,-2))</f>
        <v/>
      </c>
      <c r="N146" s="21">
        <f>IF(K146&lt;=0,0,ROUNDDOWN((K146*LOOKUP(K146,{0,1950001,3300001,6950001,9000001,18000001,40000001},{0.05,0.1,0.2,0.23,0.33,0.4,0.45})-LOOKUP(K146,{0,1950001,3300001,6950001,9000001,18000001,40000001},{0,97500,427500,636000,1536000,2796000,4796000}))*1.021,-2))</f>
        <v/>
      </c>
      <c r="O146" s="21">
        <f>IF(L146&lt;=0,0,ROUNDDOWN((L146*LOOKUP(L146,{0,1950001,3300001,6950001,9000001,18000001,40000001},{0.05,0.1,0.2,0.23,0.33,0.4,0.45})-LOOKUP(L146,{0,1950001,3300001,6950001,9000001,18000001,40000001},{0,97500,427500,636000,1536000,2796000,4796000}))*1.021,-2))</f>
        <v/>
      </c>
      <c r="P146" s="21">
        <f>MAX(0,ROUNDDOWN(F146-E146-430000,-3))</f>
        <v/>
      </c>
      <c r="Q146" s="21">
        <f>MAX(0,ROUNDDOWN(F146-E146-430000-H146,-3))</f>
        <v/>
      </c>
      <c r="R146" s="21">
        <f>IF(F146&lt;=450000,0,MAX(0,P146*0.06-MIN(50000,P146)*0.03))</f>
        <v/>
      </c>
      <c r="S146" s="21">
        <f>IF(F146&lt;=450000,0,MAX(0,P146*0.04-MIN(50000,P146)*0.02))</f>
        <v/>
      </c>
      <c r="T146" s="21">
        <f>IF(F146&lt;=450000,0,MAX(0,Q146*0.06-MIN(50000,Q146)*0.03))</f>
        <v/>
      </c>
      <c r="U146" s="21">
        <f>IF(F146&lt;=450000,0,MAX(0,Q146*0.04-MIN(50000,Q146)*0.02))</f>
        <v/>
      </c>
      <c r="V146" s="21">
        <f>50000+MAX(0,G146-480000)</f>
        <v/>
      </c>
      <c r="W146" s="21">
        <f>P146-V146</f>
        <v/>
      </c>
      <c r="X146" s="21">
        <f>Q146-V146</f>
        <v/>
      </c>
      <c r="Y146" s="22">
        <f>IF(W146&lt;0,0.9,LOOKUP(W146,{0,1950001,3300001,6950001,9000001,18000001,40000001},{0.84895,0.7979,0.6958,0.66517,0.56307,0.4916,0.44055}))</f>
        <v/>
      </c>
      <c r="Z146" s="22">
        <f>IF(X146&lt;0,0.9,LOOKUP(X146,{0,1950001,3300001,6950001,9000001,18000001,40000001},{0.84895,0.7979,0.6958,0.66517,0.56307,0.4916,0.44055}))</f>
        <v/>
      </c>
      <c r="AA146" s="22">
        <f>IF(W146&lt;0,0,CHOOSE(MATCH(W146,{0,1950001,3300001,6950001,9000001},1),5.105/84.895,10.21/79.79,20.42/69.58,23.483/66.517,33.693/56.307))</f>
        <v/>
      </c>
      <c r="AB146" s="21">
        <f>IF(C146&lt;=2000,0,(MIN(C146,ROUNDDOWN(F146*0.3,0))-2000)*0.1)</f>
        <v/>
      </c>
      <c r="AC146" s="21">
        <f>IF(C146&lt;=2000,0,MIN((C146-2000)*Y146,(R146+S146)*0.2))</f>
        <v/>
      </c>
      <c r="AD146" s="21">
        <f>IF(C146&lt;=2000,0,MIN((C146-2000)*Z146,(T146+U146)*0.2))</f>
        <v/>
      </c>
      <c r="AE146" s="21">
        <f>AC146*AA146</f>
        <v/>
      </c>
      <c r="AF146" s="21">
        <f>ROUNDDOWN(R146,-2)+ROUNDDOWN(S146,-2)</f>
        <v/>
      </c>
      <c r="AG146" s="21">
        <f>ROUNDDOWN(MAX(0,R146-(AB146+AC146+AE146)*0.6),-2)+ROUNDDOWN(MAX(0,S146-(AB146+AC146+AE146)*0.4),-2)</f>
        <v/>
      </c>
      <c r="AH146" s="21">
        <f>ROUNDDOWN(MAX(0,T146-(AB146+AD146)*0.6),-2)+ROUNDDOWN(MAX(0,U146-(AB146+AD146)*0.4),-2)</f>
        <v/>
      </c>
      <c r="AI146" s="21">
        <f>ROUNDDOWN(T146,-2)+ROUNDDOWN(U146,-2)</f>
        <v/>
      </c>
      <c r="AJ146" s="21">
        <f>M146+AF146</f>
        <v/>
      </c>
      <c r="AK146" s="21">
        <f>M146+AG146</f>
        <v/>
      </c>
      <c r="AL146" s="21">
        <f>N146+AH146</f>
        <v/>
      </c>
      <c r="AM146" s="21">
        <f>O146+AI146</f>
        <v/>
      </c>
      <c r="AN146" s="21">
        <f>N146+AI146</f>
        <v/>
      </c>
      <c r="AO146" s="21">
        <f>ROUNDDOWN((R146+S146)*0.2/Y146+2000,0)</f>
        <v/>
      </c>
      <c r="AP146" s="21">
        <f>ROUNDDOWN((T146+U146)*0.2/Z146+2000,0)</f>
        <v/>
      </c>
      <c r="AQ146" s="21">
        <f>AL146-AK146</f>
        <v/>
      </c>
      <c r="AR146" s="21">
        <f>AM146-AK146</f>
        <v/>
      </c>
      <c r="AS146" s="21">
        <f>AM146-AL146</f>
        <v/>
      </c>
      <c r="AT146" s="21">
        <f>AK146+C146-AJ146</f>
        <v/>
      </c>
      <c r="AU146" s="21">
        <f>AL146+C146-AM146</f>
        <v/>
      </c>
      <c r="AV146" s="21">
        <f>AN146+C146-AM146</f>
        <v/>
      </c>
    </row>
    <row r="147">
      <c r="A147" t="inlineStr">
        <is>
          <t>医療費の境目</t>
        </is>
      </c>
      <c r="B147" s="21">
        <f>'3_医療費の境目'!$B$3</f>
        <v/>
      </c>
      <c r="C147" s="21">
        <f>IF('3_医療費の境目'!$B$4="",AO147,'3_医療費の境目'!$B$4)</f>
        <v/>
      </c>
      <c r="D147" s="21">
        <f>'3_医療費の境目'!D147</f>
        <v/>
      </c>
      <c r="E147" s="21">
        <f>ROUND(MIN(B147/12,650000)*12*0.0915+MIN(B147/12,1390000)*12*(0.0504+0)+B147*0.005,0)</f>
        <v/>
      </c>
      <c r="F147" s="21">
        <f>IF(B147&lt;741000,0,IF(B147&lt;2191000,B147-740000,IF(B147&lt;2193000,1451000,IF(B147&lt;2196000,1453000,IF(B147&lt;2200000,1456000,IF(B147&lt;3600000,ROUND(ROUNDDOWN(B147/4,-3)*2.8,0)-80000,IF(B147&lt;6600000,ROUND(ROUNDDOWN(B147/4,-3)*3.2,0)-440000,IF(B147&lt;8500000,ROUNDDOWN(B147*0.9,0)-1100000,B147-1950000))))))))</f>
        <v/>
      </c>
      <c r="G147" s="21">
        <f>IF(F147&gt;23500000,NA(),IF(F147&lt;=4890000,1040000,IF(F147&lt;=6550000,670000,620000)))</f>
        <v/>
      </c>
      <c r="H147" s="21">
        <f>IF(D147&lt;=0,0,MAX(0,MIN(2000000,D147-MIN(100000,ROUNDDOWN(F147*0.05,0)))))</f>
        <v/>
      </c>
      <c r="I147" s="21">
        <f>IF(C147&lt;=2000,0,MIN(C147,ROUNDDOWN(F147*0.4,0))-2000)</f>
        <v/>
      </c>
      <c r="J147" s="21">
        <f>MAX(0,ROUNDDOWN(F147-E147-G147,-3))</f>
        <v/>
      </c>
      <c r="K147" s="21">
        <f>MAX(0,ROUNDDOWN(F147-E147-G147-H147-I147,-3))</f>
        <v/>
      </c>
      <c r="L147" s="21">
        <f>MAX(0,ROUNDDOWN(F147-E147-G147-H147,-3))</f>
        <v/>
      </c>
      <c r="M147" s="21">
        <f>IF(J147&lt;=0,0,ROUNDDOWN((J147*LOOKUP(J147,{0,1950001,3300001,6950001,9000001,18000001,40000001},{0.05,0.1,0.2,0.23,0.33,0.4,0.45})-LOOKUP(J147,{0,1950001,3300001,6950001,9000001,18000001,40000001},{0,97500,427500,636000,1536000,2796000,4796000}))*1.021,-2))</f>
        <v/>
      </c>
      <c r="N147" s="21">
        <f>IF(K147&lt;=0,0,ROUNDDOWN((K147*LOOKUP(K147,{0,1950001,3300001,6950001,9000001,18000001,40000001},{0.05,0.1,0.2,0.23,0.33,0.4,0.45})-LOOKUP(K147,{0,1950001,3300001,6950001,9000001,18000001,40000001},{0,97500,427500,636000,1536000,2796000,4796000}))*1.021,-2))</f>
        <v/>
      </c>
      <c r="O147" s="21">
        <f>IF(L147&lt;=0,0,ROUNDDOWN((L147*LOOKUP(L147,{0,1950001,3300001,6950001,9000001,18000001,40000001},{0.05,0.1,0.2,0.23,0.33,0.4,0.45})-LOOKUP(L147,{0,1950001,3300001,6950001,9000001,18000001,40000001},{0,97500,427500,636000,1536000,2796000,4796000}))*1.021,-2))</f>
        <v/>
      </c>
      <c r="P147" s="21">
        <f>MAX(0,ROUNDDOWN(F147-E147-430000,-3))</f>
        <v/>
      </c>
      <c r="Q147" s="21">
        <f>MAX(0,ROUNDDOWN(F147-E147-430000-H147,-3))</f>
        <v/>
      </c>
      <c r="R147" s="21">
        <f>IF(F147&lt;=450000,0,MAX(0,P147*0.06-MIN(50000,P147)*0.03))</f>
        <v/>
      </c>
      <c r="S147" s="21">
        <f>IF(F147&lt;=450000,0,MAX(0,P147*0.04-MIN(50000,P147)*0.02))</f>
        <v/>
      </c>
      <c r="T147" s="21">
        <f>IF(F147&lt;=450000,0,MAX(0,Q147*0.06-MIN(50000,Q147)*0.03))</f>
        <v/>
      </c>
      <c r="U147" s="21">
        <f>IF(F147&lt;=450000,0,MAX(0,Q147*0.04-MIN(50000,Q147)*0.02))</f>
        <v/>
      </c>
      <c r="V147" s="21">
        <f>50000+MAX(0,G147-480000)</f>
        <v/>
      </c>
      <c r="W147" s="21">
        <f>P147-V147</f>
        <v/>
      </c>
      <c r="X147" s="21">
        <f>Q147-V147</f>
        <v/>
      </c>
      <c r="Y147" s="22">
        <f>IF(W147&lt;0,0.9,LOOKUP(W147,{0,1950001,3300001,6950001,9000001,18000001,40000001},{0.84895,0.7979,0.6958,0.66517,0.56307,0.4916,0.44055}))</f>
        <v/>
      </c>
      <c r="Z147" s="22">
        <f>IF(X147&lt;0,0.9,LOOKUP(X147,{0,1950001,3300001,6950001,9000001,18000001,40000001},{0.84895,0.7979,0.6958,0.66517,0.56307,0.4916,0.44055}))</f>
        <v/>
      </c>
      <c r="AA147" s="22">
        <f>IF(W147&lt;0,0,CHOOSE(MATCH(W147,{0,1950001,3300001,6950001,9000001},1),5.105/84.895,10.21/79.79,20.42/69.58,23.483/66.517,33.693/56.307))</f>
        <v/>
      </c>
      <c r="AB147" s="21">
        <f>IF(C147&lt;=2000,0,(MIN(C147,ROUNDDOWN(F147*0.3,0))-2000)*0.1)</f>
        <v/>
      </c>
      <c r="AC147" s="21">
        <f>IF(C147&lt;=2000,0,MIN((C147-2000)*Y147,(R147+S147)*0.2))</f>
        <v/>
      </c>
      <c r="AD147" s="21">
        <f>IF(C147&lt;=2000,0,MIN((C147-2000)*Z147,(T147+U147)*0.2))</f>
        <v/>
      </c>
      <c r="AE147" s="21">
        <f>AC147*AA147</f>
        <v/>
      </c>
      <c r="AF147" s="21">
        <f>ROUNDDOWN(R147,-2)+ROUNDDOWN(S147,-2)</f>
        <v/>
      </c>
      <c r="AG147" s="21">
        <f>ROUNDDOWN(MAX(0,R147-(AB147+AC147+AE147)*0.6),-2)+ROUNDDOWN(MAX(0,S147-(AB147+AC147+AE147)*0.4),-2)</f>
        <v/>
      </c>
      <c r="AH147" s="21">
        <f>ROUNDDOWN(MAX(0,T147-(AB147+AD147)*0.6),-2)+ROUNDDOWN(MAX(0,U147-(AB147+AD147)*0.4),-2)</f>
        <v/>
      </c>
      <c r="AI147" s="21">
        <f>ROUNDDOWN(T147,-2)+ROUNDDOWN(U147,-2)</f>
        <v/>
      </c>
      <c r="AJ147" s="21">
        <f>M147+AF147</f>
        <v/>
      </c>
      <c r="AK147" s="21">
        <f>M147+AG147</f>
        <v/>
      </c>
      <c r="AL147" s="21">
        <f>N147+AH147</f>
        <v/>
      </c>
      <c r="AM147" s="21">
        <f>O147+AI147</f>
        <v/>
      </c>
      <c r="AN147" s="21">
        <f>N147+AI147</f>
        <v/>
      </c>
      <c r="AO147" s="21">
        <f>ROUNDDOWN((R147+S147)*0.2/Y147+2000,0)</f>
        <v/>
      </c>
      <c r="AP147" s="21">
        <f>ROUNDDOWN((T147+U147)*0.2/Z147+2000,0)</f>
        <v/>
      </c>
      <c r="AQ147" s="21">
        <f>AL147-AK147</f>
        <v/>
      </c>
      <c r="AR147" s="21">
        <f>AM147-AK147</f>
        <v/>
      </c>
      <c r="AS147" s="21">
        <f>AM147-AL147</f>
        <v/>
      </c>
      <c r="AT147" s="21">
        <f>AK147+C147-AJ147</f>
        <v/>
      </c>
      <c r="AU147" s="21">
        <f>AL147+C147-AM147</f>
        <v/>
      </c>
      <c r="AV147" s="21">
        <f>AN147+C147-AM147</f>
        <v/>
      </c>
    </row>
    <row r="148">
      <c r="A148" t="inlineStr">
        <is>
          <t>医療費の境目</t>
        </is>
      </c>
      <c r="B148" s="21">
        <f>'3_医療費の境目'!$B$3</f>
        <v/>
      </c>
      <c r="C148" s="21">
        <f>IF('3_医療費の境目'!$B$4="",AO148,'3_医療費の境目'!$B$4)</f>
        <v/>
      </c>
      <c r="D148" s="21">
        <f>'3_医療費の境目'!D148</f>
        <v/>
      </c>
      <c r="E148" s="21">
        <f>ROUND(MIN(B148/12,650000)*12*0.0915+MIN(B148/12,1390000)*12*(0.0504+0)+B148*0.005,0)</f>
        <v/>
      </c>
      <c r="F148" s="21">
        <f>IF(B148&lt;741000,0,IF(B148&lt;2191000,B148-740000,IF(B148&lt;2193000,1451000,IF(B148&lt;2196000,1453000,IF(B148&lt;2200000,1456000,IF(B148&lt;3600000,ROUND(ROUNDDOWN(B148/4,-3)*2.8,0)-80000,IF(B148&lt;6600000,ROUND(ROUNDDOWN(B148/4,-3)*3.2,0)-440000,IF(B148&lt;8500000,ROUNDDOWN(B148*0.9,0)-1100000,B148-1950000))))))))</f>
        <v/>
      </c>
      <c r="G148" s="21">
        <f>IF(F148&gt;23500000,NA(),IF(F148&lt;=4890000,1040000,IF(F148&lt;=6550000,670000,620000)))</f>
        <v/>
      </c>
      <c r="H148" s="21">
        <f>IF(D148&lt;=0,0,MAX(0,MIN(2000000,D148-MIN(100000,ROUNDDOWN(F148*0.05,0)))))</f>
        <v/>
      </c>
      <c r="I148" s="21">
        <f>IF(C148&lt;=2000,0,MIN(C148,ROUNDDOWN(F148*0.4,0))-2000)</f>
        <v/>
      </c>
      <c r="J148" s="21">
        <f>MAX(0,ROUNDDOWN(F148-E148-G148,-3))</f>
        <v/>
      </c>
      <c r="K148" s="21">
        <f>MAX(0,ROUNDDOWN(F148-E148-G148-H148-I148,-3))</f>
        <v/>
      </c>
      <c r="L148" s="21">
        <f>MAX(0,ROUNDDOWN(F148-E148-G148-H148,-3))</f>
        <v/>
      </c>
      <c r="M148" s="21">
        <f>IF(J148&lt;=0,0,ROUNDDOWN((J148*LOOKUP(J148,{0,1950001,3300001,6950001,9000001,18000001,40000001},{0.05,0.1,0.2,0.23,0.33,0.4,0.45})-LOOKUP(J148,{0,1950001,3300001,6950001,9000001,18000001,40000001},{0,97500,427500,636000,1536000,2796000,4796000}))*1.021,-2))</f>
        <v/>
      </c>
      <c r="N148" s="21">
        <f>IF(K148&lt;=0,0,ROUNDDOWN((K148*LOOKUP(K148,{0,1950001,3300001,6950001,9000001,18000001,40000001},{0.05,0.1,0.2,0.23,0.33,0.4,0.45})-LOOKUP(K148,{0,1950001,3300001,6950001,9000001,18000001,40000001},{0,97500,427500,636000,1536000,2796000,4796000}))*1.021,-2))</f>
        <v/>
      </c>
      <c r="O148" s="21">
        <f>IF(L148&lt;=0,0,ROUNDDOWN((L148*LOOKUP(L148,{0,1950001,3300001,6950001,9000001,18000001,40000001},{0.05,0.1,0.2,0.23,0.33,0.4,0.45})-LOOKUP(L148,{0,1950001,3300001,6950001,9000001,18000001,40000001},{0,97500,427500,636000,1536000,2796000,4796000}))*1.021,-2))</f>
        <v/>
      </c>
      <c r="P148" s="21">
        <f>MAX(0,ROUNDDOWN(F148-E148-430000,-3))</f>
        <v/>
      </c>
      <c r="Q148" s="21">
        <f>MAX(0,ROUNDDOWN(F148-E148-430000-H148,-3))</f>
        <v/>
      </c>
      <c r="R148" s="21">
        <f>IF(F148&lt;=450000,0,MAX(0,P148*0.06-MIN(50000,P148)*0.03))</f>
        <v/>
      </c>
      <c r="S148" s="21">
        <f>IF(F148&lt;=450000,0,MAX(0,P148*0.04-MIN(50000,P148)*0.02))</f>
        <v/>
      </c>
      <c r="T148" s="21">
        <f>IF(F148&lt;=450000,0,MAX(0,Q148*0.06-MIN(50000,Q148)*0.03))</f>
        <v/>
      </c>
      <c r="U148" s="21">
        <f>IF(F148&lt;=450000,0,MAX(0,Q148*0.04-MIN(50000,Q148)*0.02))</f>
        <v/>
      </c>
      <c r="V148" s="21">
        <f>50000+MAX(0,G148-480000)</f>
        <v/>
      </c>
      <c r="W148" s="21">
        <f>P148-V148</f>
        <v/>
      </c>
      <c r="X148" s="21">
        <f>Q148-V148</f>
        <v/>
      </c>
      <c r="Y148" s="22">
        <f>IF(W148&lt;0,0.9,LOOKUP(W148,{0,1950001,3300001,6950001,9000001,18000001,40000001},{0.84895,0.7979,0.6958,0.66517,0.56307,0.4916,0.44055}))</f>
        <v/>
      </c>
      <c r="Z148" s="22">
        <f>IF(X148&lt;0,0.9,LOOKUP(X148,{0,1950001,3300001,6950001,9000001,18000001,40000001},{0.84895,0.7979,0.6958,0.66517,0.56307,0.4916,0.44055}))</f>
        <v/>
      </c>
      <c r="AA148" s="22">
        <f>IF(W148&lt;0,0,CHOOSE(MATCH(W148,{0,1950001,3300001,6950001,9000001},1),5.105/84.895,10.21/79.79,20.42/69.58,23.483/66.517,33.693/56.307))</f>
        <v/>
      </c>
      <c r="AB148" s="21">
        <f>IF(C148&lt;=2000,0,(MIN(C148,ROUNDDOWN(F148*0.3,0))-2000)*0.1)</f>
        <v/>
      </c>
      <c r="AC148" s="21">
        <f>IF(C148&lt;=2000,0,MIN((C148-2000)*Y148,(R148+S148)*0.2))</f>
        <v/>
      </c>
      <c r="AD148" s="21">
        <f>IF(C148&lt;=2000,0,MIN((C148-2000)*Z148,(T148+U148)*0.2))</f>
        <v/>
      </c>
      <c r="AE148" s="21">
        <f>AC148*AA148</f>
        <v/>
      </c>
      <c r="AF148" s="21">
        <f>ROUNDDOWN(R148,-2)+ROUNDDOWN(S148,-2)</f>
        <v/>
      </c>
      <c r="AG148" s="21">
        <f>ROUNDDOWN(MAX(0,R148-(AB148+AC148+AE148)*0.6),-2)+ROUNDDOWN(MAX(0,S148-(AB148+AC148+AE148)*0.4),-2)</f>
        <v/>
      </c>
      <c r="AH148" s="21">
        <f>ROUNDDOWN(MAX(0,T148-(AB148+AD148)*0.6),-2)+ROUNDDOWN(MAX(0,U148-(AB148+AD148)*0.4),-2)</f>
        <v/>
      </c>
      <c r="AI148" s="21">
        <f>ROUNDDOWN(T148,-2)+ROUNDDOWN(U148,-2)</f>
        <v/>
      </c>
      <c r="AJ148" s="21">
        <f>M148+AF148</f>
        <v/>
      </c>
      <c r="AK148" s="21">
        <f>M148+AG148</f>
        <v/>
      </c>
      <c r="AL148" s="21">
        <f>N148+AH148</f>
        <v/>
      </c>
      <c r="AM148" s="21">
        <f>O148+AI148</f>
        <v/>
      </c>
      <c r="AN148" s="21">
        <f>N148+AI148</f>
        <v/>
      </c>
      <c r="AO148" s="21">
        <f>ROUNDDOWN((R148+S148)*0.2/Y148+2000,0)</f>
        <v/>
      </c>
      <c r="AP148" s="21">
        <f>ROUNDDOWN((T148+U148)*0.2/Z148+2000,0)</f>
        <v/>
      </c>
      <c r="AQ148" s="21">
        <f>AL148-AK148</f>
        <v/>
      </c>
      <c r="AR148" s="21">
        <f>AM148-AK148</f>
        <v/>
      </c>
      <c r="AS148" s="21">
        <f>AM148-AL148</f>
        <v/>
      </c>
      <c r="AT148" s="21">
        <f>AK148+C148-AJ148</f>
        <v/>
      </c>
      <c r="AU148" s="21">
        <f>AL148+C148-AM148</f>
        <v/>
      </c>
      <c r="AV148" s="21">
        <f>AN148+C148-AM148</f>
        <v/>
      </c>
    </row>
    <row r="149">
      <c r="A149" t="inlineStr">
        <is>
          <t>医療費の境目</t>
        </is>
      </c>
      <c r="B149" s="21">
        <f>'3_医療費の境目'!$B$3</f>
        <v/>
      </c>
      <c r="C149" s="21">
        <f>IF('3_医療費の境目'!$B$4="",AO149,'3_医療費の境目'!$B$4)</f>
        <v/>
      </c>
      <c r="D149" s="21">
        <f>'3_医療費の境目'!D149</f>
        <v/>
      </c>
      <c r="E149" s="21">
        <f>ROUND(MIN(B149/12,650000)*12*0.0915+MIN(B149/12,1390000)*12*(0.0504+0)+B149*0.005,0)</f>
        <v/>
      </c>
      <c r="F149" s="21">
        <f>IF(B149&lt;741000,0,IF(B149&lt;2191000,B149-740000,IF(B149&lt;2193000,1451000,IF(B149&lt;2196000,1453000,IF(B149&lt;2200000,1456000,IF(B149&lt;3600000,ROUND(ROUNDDOWN(B149/4,-3)*2.8,0)-80000,IF(B149&lt;6600000,ROUND(ROUNDDOWN(B149/4,-3)*3.2,0)-440000,IF(B149&lt;8500000,ROUNDDOWN(B149*0.9,0)-1100000,B149-1950000))))))))</f>
        <v/>
      </c>
      <c r="G149" s="21">
        <f>IF(F149&gt;23500000,NA(),IF(F149&lt;=4890000,1040000,IF(F149&lt;=6550000,670000,620000)))</f>
        <v/>
      </c>
      <c r="H149" s="21">
        <f>IF(D149&lt;=0,0,MAX(0,MIN(2000000,D149-MIN(100000,ROUNDDOWN(F149*0.05,0)))))</f>
        <v/>
      </c>
      <c r="I149" s="21">
        <f>IF(C149&lt;=2000,0,MIN(C149,ROUNDDOWN(F149*0.4,0))-2000)</f>
        <v/>
      </c>
      <c r="J149" s="21">
        <f>MAX(0,ROUNDDOWN(F149-E149-G149,-3))</f>
        <v/>
      </c>
      <c r="K149" s="21">
        <f>MAX(0,ROUNDDOWN(F149-E149-G149-H149-I149,-3))</f>
        <v/>
      </c>
      <c r="L149" s="21">
        <f>MAX(0,ROUNDDOWN(F149-E149-G149-H149,-3))</f>
        <v/>
      </c>
      <c r="M149" s="21">
        <f>IF(J149&lt;=0,0,ROUNDDOWN((J149*LOOKUP(J149,{0,1950001,3300001,6950001,9000001,18000001,40000001},{0.05,0.1,0.2,0.23,0.33,0.4,0.45})-LOOKUP(J149,{0,1950001,3300001,6950001,9000001,18000001,40000001},{0,97500,427500,636000,1536000,2796000,4796000}))*1.021,-2))</f>
        <v/>
      </c>
      <c r="N149" s="21">
        <f>IF(K149&lt;=0,0,ROUNDDOWN((K149*LOOKUP(K149,{0,1950001,3300001,6950001,9000001,18000001,40000001},{0.05,0.1,0.2,0.23,0.33,0.4,0.45})-LOOKUP(K149,{0,1950001,3300001,6950001,9000001,18000001,40000001},{0,97500,427500,636000,1536000,2796000,4796000}))*1.021,-2))</f>
        <v/>
      </c>
      <c r="O149" s="21">
        <f>IF(L149&lt;=0,0,ROUNDDOWN((L149*LOOKUP(L149,{0,1950001,3300001,6950001,9000001,18000001,40000001},{0.05,0.1,0.2,0.23,0.33,0.4,0.45})-LOOKUP(L149,{0,1950001,3300001,6950001,9000001,18000001,40000001},{0,97500,427500,636000,1536000,2796000,4796000}))*1.021,-2))</f>
        <v/>
      </c>
      <c r="P149" s="21">
        <f>MAX(0,ROUNDDOWN(F149-E149-430000,-3))</f>
        <v/>
      </c>
      <c r="Q149" s="21">
        <f>MAX(0,ROUNDDOWN(F149-E149-430000-H149,-3))</f>
        <v/>
      </c>
      <c r="R149" s="21">
        <f>IF(F149&lt;=450000,0,MAX(0,P149*0.06-MIN(50000,P149)*0.03))</f>
        <v/>
      </c>
      <c r="S149" s="21">
        <f>IF(F149&lt;=450000,0,MAX(0,P149*0.04-MIN(50000,P149)*0.02))</f>
        <v/>
      </c>
      <c r="T149" s="21">
        <f>IF(F149&lt;=450000,0,MAX(0,Q149*0.06-MIN(50000,Q149)*0.03))</f>
        <v/>
      </c>
      <c r="U149" s="21">
        <f>IF(F149&lt;=450000,0,MAX(0,Q149*0.04-MIN(50000,Q149)*0.02))</f>
        <v/>
      </c>
      <c r="V149" s="21">
        <f>50000+MAX(0,G149-480000)</f>
        <v/>
      </c>
      <c r="W149" s="21">
        <f>P149-V149</f>
        <v/>
      </c>
      <c r="X149" s="21">
        <f>Q149-V149</f>
        <v/>
      </c>
      <c r="Y149" s="22">
        <f>IF(W149&lt;0,0.9,LOOKUP(W149,{0,1950001,3300001,6950001,9000001,18000001,40000001},{0.84895,0.7979,0.6958,0.66517,0.56307,0.4916,0.44055}))</f>
        <v/>
      </c>
      <c r="Z149" s="22">
        <f>IF(X149&lt;0,0.9,LOOKUP(X149,{0,1950001,3300001,6950001,9000001,18000001,40000001},{0.84895,0.7979,0.6958,0.66517,0.56307,0.4916,0.44055}))</f>
        <v/>
      </c>
      <c r="AA149" s="22">
        <f>IF(W149&lt;0,0,CHOOSE(MATCH(W149,{0,1950001,3300001,6950001,9000001},1),5.105/84.895,10.21/79.79,20.42/69.58,23.483/66.517,33.693/56.307))</f>
        <v/>
      </c>
      <c r="AB149" s="21">
        <f>IF(C149&lt;=2000,0,(MIN(C149,ROUNDDOWN(F149*0.3,0))-2000)*0.1)</f>
        <v/>
      </c>
      <c r="AC149" s="21">
        <f>IF(C149&lt;=2000,0,MIN((C149-2000)*Y149,(R149+S149)*0.2))</f>
        <v/>
      </c>
      <c r="AD149" s="21">
        <f>IF(C149&lt;=2000,0,MIN((C149-2000)*Z149,(T149+U149)*0.2))</f>
        <v/>
      </c>
      <c r="AE149" s="21">
        <f>AC149*AA149</f>
        <v/>
      </c>
      <c r="AF149" s="21">
        <f>ROUNDDOWN(R149,-2)+ROUNDDOWN(S149,-2)</f>
        <v/>
      </c>
      <c r="AG149" s="21">
        <f>ROUNDDOWN(MAX(0,R149-(AB149+AC149+AE149)*0.6),-2)+ROUNDDOWN(MAX(0,S149-(AB149+AC149+AE149)*0.4),-2)</f>
        <v/>
      </c>
      <c r="AH149" s="21">
        <f>ROUNDDOWN(MAX(0,T149-(AB149+AD149)*0.6),-2)+ROUNDDOWN(MAX(0,U149-(AB149+AD149)*0.4),-2)</f>
        <v/>
      </c>
      <c r="AI149" s="21">
        <f>ROUNDDOWN(T149,-2)+ROUNDDOWN(U149,-2)</f>
        <v/>
      </c>
      <c r="AJ149" s="21">
        <f>M149+AF149</f>
        <v/>
      </c>
      <c r="AK149" s="21">
        <f>M149+AG149</f>
        <v/>
      </c>
      <c r="AL149" s="21">
        <f>N149+AH149</f>
        <v/>
      </c>
      <c r="AM149" s="21">
        <f>O149+AI149</f>
        <v/>
      </c>
      <c r="AN149" s="21">
        <f>N149+AI149</f>
        <v/>
      </c>
      <c r="AO149" s="21">
        <f>ROUNDDOWN((R149+S149)*0.2/Y149+2000,0)</f>
        <v/>
      </c>
      <c r="AP149" s="21">
        <f>ROUNDDOWN((T149+U149)*0.2/Z149+2000,0)</f>
        <v/>
      </c>
      <c r="AQ149" s="21">
        <f>AL149-AK149</f>
        <v/>
      </c>
      <c r="AR149" s="21">
        <f>AM149-AK149</f>
        <v/>
      </c>
      <c r="AS149" s="21">
        <f>AM149-AL149</f>
        <v/>
      </c>
      <c r="AT149" s="21">
        <f>AK149+C149-AJ149</f>
        <v/>
      </c>
      <c r="AU149" s="21">
        <f>AL149+C149-AM149</f>
        <v/>
      </c>
      <c r="AV149" s="21">
        <f>AN149+C149-AM149</f>
        <v/>
      </c>
    </row>
    <row r="150">
      <c r="A150" t="inlineStr">
        <is>
          <t>医療費の境目</t>
        </is>
      </c>
      <c r="B150" s="21">
        <f>'3_医療費の境目'!$B$3</f>
        <v/>
      </c>
      <c r="C150" s="21">
        <f>IF('3_医療費の境目'!$B$4="",AO150,'3_医療費の境目'!$B$4)</f>
        <v/>
      </c>
      <c r="D150" s="21">
        <f>'3_医療費の境目'!D150</f>
        <v/>
      </c>
      <c r="E150" s="21">
        <f>ROUND(MIN(B150/12,650000)*12*0.0915+MIN(B150/12,1390000)*12*(0.0504+0)+B150*0.005,0)</f>
        <v/>
      </c>
      <c r="F150" s="21">
        <f>IF(B150&lt;741000,0,IF(B150&lt;2191000,B150-740000,IF(B150&lt;2193000,1451000,IF(B150&lt;2196000,1453000,IF(B150&lt;2200000,1456000,IF(B150&lt;3600000,ROUND(ROUNDDOWN(B150/4,-3)*2.8,0)-80000,IF(B150&lt;6600000,ROUND(ROUNDDOWN(B150/4,-3)*3.2,0)-440000,IF(B150&lt;8500000,ROUNDDOWN(B150*0.9,0)-1100000,B150-1950000))))))))</f>
        <v/>
      </c>
      <c r="G150" s="21">
        <f>IF(F150&gt;23500000,NA(),IF(F150&lt;=4890000,1040000,IF(F150&lt;=6550000,670000,620000)))</f>
        <v/>
      </c>
      <c r="H150" s="21">
        <f>IF(D150&lt;=0,0,MAX(0,MIN(2000000,D150-MIN(100000,ROUNDDOWN(F150*0.05,0)))))</f>
        <v/>
      </c>
      <c r="I150" s="21">
        <f>IF(C150&lt;=2000,0,MIN(C150,ROUNDDOWN(F150*0.4,0))-2000)</f>
        <v/>
      </c>
      <c r="J150" s="21">
        <f>MAX(0,ROUNDDOWN(F150-E150-G150,-3))</f>
        <v/>
      </c>
      <c r="K150" s="21">
        <f>MAX(0,ROUNDDOWN(F150-E150-G150-H150-I150,-3))</f>
        <v/>
      </c>
      <c r="L150" s="21">
        <f>MAX(0,ROUNDDOWN(F150-E150-G150-H150,-3))</f>
        <v/>
      </c>
      <c r="M150" s="21">
        <f>IF(J150&lt;=0,0,ROUNDDOWN((J150*LOOKUP(J150,{0,1950001,3300001,6950001,9000001,18000001,40000001},{0.05,0.1,0.2,0.23,0.33,0.4,0.45})-LOOKUP(J150,{0,1950001,3300001,6950001,9000001,18000001,40000001},{0,97500,427500,636000,1536000,2796000,4796000}))*1.021,-2))</f>
        <v/>
      </c>
      <c r="N150" s="21">
        <f>IF(K150&lt;=0,0,ROUNDDOWN((K150*LOOKUP(K150,{0,1950001,3300001,6950001,9000001,18000001,40000001},{0.05,0.1,0.2,0.23,0.33,0.4,0.45})-LOOKUP(K150,{0,1950001,3300001,6950001,9000001,18000001,40000001},{0,97500,427500,636000,1536000,2796000,4796000}))*1.021,-2))</f>
        <v/>
      </c>
      <c r="O150" s="21">
        <f>IF(L150&lt;=0,0,ROUNDDOWN((L150*LOOKUP(L150,{0,1950001,3300001,6950001,9000001,18000001,40000001},{0.05,0.1,0.2,0.23,0.33,0.4,0.45})-LOOKUP(L150,{0,1950001,3300001,6950001,9000001,18000001,40000001},{0,97500,427500,636000,1536000,2796000,4796000}))*1.021,-2))</f>
        <v/>
      </c>
      <c r="P150" s="21">
        <f>MAX(0,ROUNDDOWN(F150-E150-430000,-3))</f>
        <v/>
      </c>
      <c r="Q150" s="21">
        <f>MAX(0,ROUNDDOWN(F150-E150-430000-H150,-3))</f>
        <v/>
      </c>
      <c r="R150" s="21">
        <f>IF(F150&lt;=450000,0,MAX(0,P150*0.06-MIN(50000,P150)*0.03))</f>
        <v/>
      </c>
      <c r="S150" s="21">
        <f>IF(F150&lt;=450000,0,MAX(0,P150*0.04-MIN(50000,P150)*0.02))</f>
        <v/>
      </c>
      <c r="T150" s="21">
        <f>IF(F150&lt;=450000,0,MAX(0,Q150*0.06-MIN(50000,Q150)*0.03))</f>
        <v/>
      </c>
      <c r="U150" s="21">
        <f>IF(F150&lt;=450000,0,MAX(0,Q150*0.04-MIN(50000,Q150)*0.02))</f>
        <v/>
      </c>
      <c r="V150" s="21">
        <f>50000+MAX(0,G150-480000)</f>
        <v/>
      </c>
      <c r="W150" s="21">
        <f>P150-V150</f>
        <v/>
      </c>
      <c r="X150" s="21">
        <f>Q150-V150</f>
        <v/>
      </c>
      <c r="Y150" s="22">
        <f>IF(W150&lt;0,0.9,LOOKUP(W150,{0,1950001,3300001,6950001,9000001,18000001,40000001},{0.84895,0.7979,0.6958,0.66517,0.56307,0.4916,0.44055}))</f>
        <v/>
      </c>
      <c r="Z150" s="22">
        <f>IF(X150&lt;0,0.9,LOOKUP(X150,{0,1950001,3300001,6950001,9000001,18000001,40000001},{0.84895,0.7979,0.6958,0.66517,0.56307,0.4916,0.44055}))</f>
        <v/>
      </c>
      <c r="AA150" s="22">
        <f>IF(W150&lt;0,0,CHOOSE(MATCH(W150,{0,1950001,3300001,6950001,9000001},1),5.105/84.895,10.21/79.79,20.42/69.58,23.483/66.517,33.693/56.307))</f>
        <v/>
      </c>
      <c r="AB150" s="21">
        <f>IF(C150&lt;=2000,0,(MIN(C150,ROUNDDOWN(F150*0.3,0))-2000)*0.1)</f>
        <v/>
      </c>
      <c r="AC150" s="21">
        <f>IF(C150&lt;=2000,0,MIN((C150-2000)*Y150,(R150+S150)*0.2))</f>
        <v/>
      </c>
      <c r="AD150" s="21">
        <f>IF(C150&lt;=2000,0,MIN((C150-2000)*Z150,(T150+U150)*0.2))</f>
        <v/>
      </c>
      <c r="AE150" s="21">
        <f>AC150*AA150</f>
        <v/>
      </c>
      <c r="AF150" s="21">
        <f>ROUNDDOWN(R150,-2)+ROUNDDOWN(S150,-2)</f>
        <v/>
      </c>
      <c r="AG150" s="21">
        <f>ROUNDDOWN(MAX(0,R150-(AB150+AC150+AE150)*0.6),-2)+ROUNDDOWN(MAX(0,S150-(AB150+AC150+AE150)*0.4),-2)</f>
        <v/>
      </c>
      <c r="AH150" s="21">
        <f>ROUNDDOWN(MAX(0,T150-(AB150+AD150)*0.6),-2)+ROUNDDOWN(MAX(0,U150-(AB150+AD150)*0.4),-2)</f>
        <v/>
      </c>
      <c r="AI150" s="21">
        <f>ROUNDDOWN(T150,-2)+ROUNDDOWN(U150,-2)</f>
        <v/>
      </c>
      <c r="AJ150" s="21">
        <f>M150+AF150</f>
        <v/>
      </c>
      <c r="AK150" s="21">
        <f>M150+AG150</f>
        <v/>
      </c>
      <c r="AL150" s="21">
        <f>N150+AH150</f>
        <v/>
      </c>
      <c r="AM150" s="21">
        <f>O150+AI150</f>
        <v/>
      </c>
      <c r="AN150" s="21">
        <f>N150+AI150</f>
        <v/>
      </c>
      <c r="AO150" s="21">
        <f>ROUNDDOWN((R150+S150)*0.2/Y150+2000,0)</f>
        <v/>
      </c>
      <c r="AP150" s="21">
        <f>ROUNDDOWN((T150+U150)*0.2/Z150+2000,0)</f>
        <v/>
      </c>
      <c r="AQ150" s="21">
        <f>AL150-AK150</f>
        <v/>
      </c>
      <c r="AR150" s="21">
        <f>AM150-AK150</f>
        <v/>
      </c>
      <c r="AS150" s="21">
        <f>AM150-AL150</f>
        <v/>
      </c>
      <c r="AT150" s="21">
        <f>AK150+C150-AJ150</f>
        <v/>
      </c>
      <c r="AU150" s="21">
        <f>AL150+C150-AM150</f>
        <v/>
      </c>
      <c r="AV150" s="21">
        <f>AN150+C150-AM150</f>
        <v/>
      </c>
    </row>
    <row r="151">
      <c r="A151" t="inlineStr">
        <is>
          <t>医療費の境目</t>
        </is>
      </c>
      <c r="B151" s="21">
        <f>'3_医療費の境目'!$B$3</f>
        <v/>
      </c>
      <c r="C151" s="21">
        <f>IF('3_医療費の境目'!$B$4="",AO151,'3_医療費の境目'!$B$4)</f>
        <v/>
      </c>
      <c r="D151" s="21">
        <f>'3_医療費の境目'!D151</f>
        <v/>
      </c>
      <c r="E151" s="21">
        <f>ROUND(MIN(B151/12,650000)*12*0.0915+MIN(B151/12,1390000)*12*(0.0504+0)+B151*0.005,0)</f>
        <v/>
      </c>
      <c r="F151" s="21">
        <f>IF(B151&lt;741000,0,IF(B151&lt;2191000,B151-740000,IF(B151&lt;2193000,1451000,IF(B151&lt;2196000,1453000,IF(B151&lt;2200000,1456000,IF(B151&lt;3600000,ROUND(ROUNDDOWN(B151/4,-3)*2.8,0)-80000,IF(B151&lt;6600000,ROUND(ROUNDDOWN(B151/4,-3)*3.2,0)-440000,IF(B151&lt;8500000,ROUNDDOWN(B151*0.9,0)-1100000,B151-1950000))))))))</f>
        <v/>
      </c>
      <c r="G151" s="21">
        <f>IF(F151&gt;23500000,NA(),IF(F151&lt;=4890000,1040000,IF(F151&lt;=6550000,670000,620000)))</f>
        <v/>
      </c>
      <c r="H151" s="21">
        <f>IF(D151&lt;=0,0,MAX(0,MIN(2000000,D151-MIN(100000,ROUNDDOWN(F151*0.05,0)))))</f>
        <v/>
      </c>
      <c r="I151" s="21">
        <f>IF(C151&lt;=2000,0,MIN(C151,ROUNDDOWN(F151*0.4,0))-2000)</f>
        <v/>
      </c>
      <c r="J151" s="21">
        <f>MAX(0,ROUNDDOWN(F151-E151-G151,-3))</f>
        <v/>
      </c>
      <c r="K151" s="21">
        <f>MAX(0,ROUNDDOWN(F151-E151-G151-H151-I151,-3))</f>
        <v/>
      </c>
      <c r="L151" s="21">
        <f>MAX(0,ROUNDDOWN(F151-E151-G151-H151,-3))</f>
        <v/>
      </c>
      <c r="M151" s="21">
        <f>IF(J151&lt;=0,0,ROUNDDOWN((J151*LOOKUP(J151,{0,1950001,3300001,6950001,9000001,18000001,40000001},{0.05,0.1,0.2,0.23,0.33,0.4,0.45})-LOOKUP(J151,{0,1950001,3300001,6950001,9000001,18000001,40000001},{0,97500,427500,636000,1536000,2796000,4796000}))*1.021,-2))</f>
        <v/>
      </c>
      <c r="N151" s="21">
        <f>IF(K151&lt;=0,0,ROUNDDOWN((K151*LOOKUP(K151,{0,1950001,3300001,6950001,9000001,18000001,40000001},{0.05,0.1,0.2,0.23,0.33,0.4,0.45})-LOOKUP(K151,{0,1950001,3300001,6950001,9000001,18000001,40000001},{0,97500,427500,636000,1536000,2796000,4796000}))*1.021,-2))</f>
        <v/>
      </c>
      <c r="O151" s="21">
        <f>IF(L151&lt;=0,0,ROUNDDOWN((L151*LOOKUP(L151,{0,1950001,3300001,6950001,9000001,18000001,40000001},{0.05,0.1,0.2,0.23,0.33,0.4,0.45})-LOOKUP(L151,{0,1950001,3300001,6950001,9000001,18000001,40000001},{0,97500,427500,636000,1536000,2796000,4796000}))*1.021,-2))</f>
        <v/>
      </c>
      <c r="P151" s="21">
        <f>MAX(0,ROUNDDOWN(F151-E151-430000,-3))</f>
        <v/>
      </c>
      <c r="Q151" s="21">
        <f>MAX(0,ROUNDDOWN(F151-E151-430000-H151,-3))</f>
        <v/>
      </c>
      <c r="R151" s="21">
        <f>IF(F151&lt;=450000,0,MAX(0,P151*0.06-MIN(50000,P151)*0.03))</f>
        <v/>
      </c>
      <c r="S151" s="21">
        <f>IF(F151&lt;=450000,0,MAX(0,P151*0.04-MIN(50000,P151)*0.02))</f>
        <v/>
      </c>
      <c r="T151" s="21">
        <f>IF(F151&lt;=450000,0,MAX(0,Q151*0.06-MIN(50000,Q151)*0.03))</f>
        <v/>
      </c>
      <c r="U151" s="21">
        <f>IF(F151&lt;=450000,0,MAX(0,Q151*0.04-MIN(50000,Q151)*0.02))</f>
        <v/>
      </c>
      <c r="V151" s="21">
        <f>50000+MAX(0,G151-480000)</f>
        <v/>
      </c>
      <c r="W151" s="21">
        <f>P151-V151</f>
        <v/>
      </c>
      <c r="X151" s="21">
        <f>Q151-V151</f>
        <v/>
      </c>
      <c r="Y151" s="22">
        <f>IF(W151&lt;0,0.9,LOOKUP(W151,{0,1950001,3300001,6950001,9000001,18000001,40000001},{0.84895,0.7979,0.6958,0.66517,0.56307,0.4916,0.44055}))</f>
        <v/>
      </c>
      <c r="Z151" s="22">
        <f>IF(X151&lt;0,0.9,LOOKUP(X151,{0,1950001,3300001,6950001,9000001,18000001,40000001},{0.84895,0.7979,0.6958,0.66517,0.56307,0.4916,0.44055}))</f>
        <v/>
      </c>
      <c r="AA151" s="22">
        <f>IF(W151&lt;0,0,CHOOSE(MATCH(W151,{0,1950001,3300001,6950001,9000001},1),5.105/84.895,10.21/79.79,20.42/69.58,23.483/66.517,33.693/56.307))</f>
        <v/>
      </c>
      <c r="AB151" s="21">
        <f>IF(C151&lt;=2000,0,(MIN(C151,ROUNDDOWN(F151*0.3,0))-2000)*0.1)</f>
        <v/>
      </c>
      <c r="AC151" s="21">
        <f>IF(C151&lt;=2000,0,MIN((C151-2000)*Y151,(R151+S151)*0.2))</f>
        <v/>
      </c>
      <c r="AD151" s="21">
        <f>IF(C151&lt;=2000,0,MIN((C151-2000)*Z151,(T151+U151)*0.2))</f>
        <v/>
      </c>
      <c r="AE151" s="21">
        <f>AC151*AA151</f>
        <v/>
      </c>
      <c r="AF151" s="21">
        <f>ROUNDDOWN(R151,-2)+ROUNDDOWN(S151,-2)</f>
        <v/>
      </c>
      <c r="AG151" s="21">
        <f>ROUNDDOWN(MAX(0,R151-(AB151+AC151+AE151)*0.6),-2)+ROUNDDOWN(MAX(0,S151-(AB151+AC151+AE151)*0.4),-2)</f>
        <v/>
      </c>
      <c r="AH151" s="21">
        <f>ROUNDDOWN(MAX(0,T151-(AB151+AD151)*0.6),-2)+ROUNDDOWN(MAX(0,U151-(AB151+AD151)*0.4),-2)</f>
        <v/>
      </c>
      <c r="AI151" s="21">
        <f>ROUNDDOWN(T151,-2)+ROUNDDOWN(U151,-2)</f>
        <v/>
      </c>
      <c r="AJ151" s="21">
        <f>M151+AF151</f>
        <v/>
      </c>
      <c r="AK151" s="21">
        <f>M151+AG151</f>
        <v/>
      </c>
      <c r="AL151" s="21">
        <f>N151+AH151</f>
        <v/>
      </c>
      <c r="AM151" s="21">
        <f>O151+AI151</f>
        <v/>
      </c>
      <c r="AN151" s="21">
        <f>N151+AI151</f>
        <v/>
      </c>
      <c r="AO151" s="21">
        <f>ROUNDDOWN((R151+S151)*0.2/Y151+2000,0)</f>
        <v/>
      </c>
      <c r="AP151" s="21">
        <f>ROUNDDOWN((T151+U151)*0.2/Z151+2000,0)</f>
        <v/>
      </c>
      <c r="AQ151" s="21">
        <f>AL151-AK151</f>
        <v/>
      </c>
      <c r="AR151" s="21">
        <f>AM151-AK151</f>
        <v/>
      </c>
      <c r="AS151" s="21">
        <f>AM151-AL151</f>
        <v/>
      </c>
      <c r="AT151" s="21">
        <f>AK151+C151-AJ151</f>
        <v/>
      </c>
      <c r="AU151" s="21">
        <f>AL151+C151-AM151</f>
        <v/>
      </c>
      <c r="AV151" s="21">
        <f>AN151+C151-AM151</f>
        <v/>
      </c>
    </row>
    <row r="152">
      <c r="A152" t="inlineStr">
        <is>
          <t>医療費の境目</t>
        </is>
      </c>
      <c r="B152" s="21">
        <f>'3_医療費の境目'!$B$3</f>
        <v/>
      </c>
      <c r="C152" s="21">
        <f>IF('3_医療費の境目'!$B$4="",AO152,'3_医療費の境目'!$B$4)</f>
        <v/>
      </c>
      <c r="D152" s="21">
        <f>'3_医療費の境目'!D152</f>
        <v/>
      </c>
      <c r="E152" s="21">
        <f>ROUND(MIN(B152/12,650000)*12*0.0915+MIN(B152/12,1390000)*12*(0.0504+0)+B152*0.005,0)</f>
        <v/>
      </c>
      <c r="F152" s="21">
        <f>IF(B152&lt;741000,0,IF(B152&lt;2191000,B152-740000,IF(B152&lt;2193000,1451000,IF(B152&lt;2196000,1453000,IF(B152&lt;2200000,1456000,IF(B152&lt;3600000,ROUND(ROUNDDOWN(B152/4,-3)*2.8,0)-80000,IF(B152&lt;6600000,ROUND(ROUNDDOWN(B152/4,-3)*3.2,0)-440000,IF(B152&lt;8500000,ROUNDDOWN(B152*0.9,0)-1100000,B152-1950000))))))))</f>
        <v/>
      </c>
      <c r="G152" s="21">
        <f>IF(F152&gt;23500000,NA(),IF(F152&lt;=4890000,1040000,IF(F152&lt;=6550000,670000,620000)))</f>
        <v/>
      </c>
      <c r="H152" s="21">
        <f>IF(D152&lt;=0,0,MAX(0,MIN(2000000,D152-MIN(100000,ROUNDDOWN(F152*0.05,0)))))</f>
        <v/>
      </c>
      <c r="I152" s="21">
        <f>IF(C152&lt;=2000,0,MIN(C152,ROUNDDOWN(F152*0.4,0))-2000)</f>
        <v/>
      </c>
      <c r="J152" s="21">
        <f>MAX(0,ROUNDDOWN(F152-E152-G152,-3))</f>
        <v/>
      </c>
      <c r="K152" s="21">
        <f>MAX(0,ROUNDDOWN(F152-E152-G152-H152-I152,-3))</f>
        <v/>
      </c>
      <c r="L152" s="21">
        <f>MAX(0,ROUNDDOWN(F152-E152-G152-H152,-3))</f>
        <v/>
      </c>
      <c r="M152" s="21">
        <f>IF(J152&lt;=0,0,ROUNDDOWN((J152*LOOKUP(J152,{0,1950001,3300001,6950001,9000001,18000001,40000001},{0.05,0.1,0.2,0.23,0.33,0.4,0.45})-LOOKUP(J152,{0,1950001,3300001,6950001,9000001,18000001,40000001},{0,97500,427500,636000,1536000,2796000,4796000}))*1.021,-2))</f>
        <v/>
      </c>
      <c r="N152" s="21">
        <f>IF(K152&lt;=0,0,ROUNDDOWN((K152*LOOKUP(K152,{0,1950001,3300001,6950001,9000001,18000001,40000001},{0.05,0.1,0.2,0.23,0.33,0.4,0.45})-LOOKUP(K152,{0,1950001,3300001,6950001,9000001,18000001,40000001},{0,97500,427500,636000,1536000,2796000,4796000}))*1.021,-2))</f>
        <v/>
      </c>
      <c r="O152" s="21">
        <f>IF(L152&lt;=0,0,ROUNDDOWN((L152*LOOKUP(L152,{0,1950001,3300001,6950001,9000001,18000001,40000001},{0.05,0.1,0.2,0.23,0.33,0.4,0.45})-LOOKUP(L152,{0,1950001,3300001,6950001,9000001,18000001,40000001},{0,97500,427500,636000,1536000,2796000,4796000}))*1.021,-2))</f>
        <v/>
      </c>
      <c r="P152" s="21">
        <f>MAX(0,ROUNDDOWN(F152-E152-430000,-3))</f>
        <v/>
      </c>
      <c r="Q152" s="21">
        <f>MAX(0,ROUNDDOWN(F152-E152-430000-H152,-3))</f>
        <v/>
      </c>
      <c r="R152" s="21">
        <f>IF(F152&lt;=450000,0,MAX(0,P152*0.06-MIN(50000,P152)*0.03))</f>
        <v/>
      </c>
      <c r="S152" s="21">
        <f>IF(F152&lt;=450000,0,MAX(0,P152*0.04-MIN(50000,P152)*0.02))</f>
        <v/>
      </c>
      <c r="T152" s="21">
        <f>IF(F152&lt;=450000,0,MAX(0,Q152*0.06-MIN(50000,Q152)*0.03))</f>
        <v/>
      </c>
      <c r="U152" s="21">
        <f>IF(F152&lt;=450000,0,MAX(0,Q152*0.04-MIN(50000,Q152)*0.02))</f>
        <v/>
      </c>
      <c r="V152" s="21">
        <f>50000+MAX(0,G152-480000)</f>
        <v/>
      </c>
      <c r="W152" s="21">
        <f>P152-V152</f>
        <v/>
      </c>
      <c r="X152" s="21">
        <f>Q152-V152</f>
        <v/>
      </c>
      <c r="Y152" s="22">
        <f>IF(W152&lt;0,0.9,LOOKUP(W152,{0,1950001,3300001,6950001,9000001,18000001,40000001},{0.84895,0.7979,0.6958,0.66517,0.56307,0.4916,0.44055}))</f>
        <v/>
      </c>
      <c r="Z152" s="22">
        <f>IF(X152&lt;0,0.9,LOOKUP(X152,{0,1950001,3300001,6950001,9000001,18000001,40000001},{0.84895,0.7979,0.6958,0.66517,0.56307,0.4916,0.44055}))</f>
        <v/>
      </c>
      <c r="AA152" s="22">
        <f>IF(W152&lt;0,0,CHOOSE(MATCH(W152,{0,1950001,3300001,6950001,9000001},1),5.105/84.895,10.21/79.79,20.42/69.58,23.483/66.517,33.693/56.307))</f>
        <v/>
      </c>
      <c r="AB152" s="21">
        <f>IF(C152&lt;=2000,0,(MIN(C152,ROUNDDOWN(F152*0.3,0))-2000)*0.1)</f>
        <v/>
      </c>
      <c r="AC152" s="21">
        <f>IF(C152&lt;=2000,0,MIN((C152-2000)*Y152,(R152+S152)*0.2))</f>
        <v/>
      </c>
      <c r="AD152" s="21">
        <f>IF(C152&lt;=2000,0,MIN((C152-2000)*Z152,(T152+U152)*0.2))</f>
        <v/>
      </c>
      <c r="AE152" s="21">
        <f>AC152*AA152</f>
        <v/>
      </c>
      <c r="AF152" s="21">
        <f>ROUNDDOWN(R152,-2)+ROUNDDOWN(S152,-2)</f>
        <v/>
      </c>
      <c r="AG152" s="21">
        <f>ROUNDDOWN(MAX(0,R152-(AB152+AC152+AE152)*0.6),-2)+ROUNDDOWN(MAX(0,S152-(AB152+AC152+AE152)*0.4),-2)</f>
        <v/>
      </c>
      <c r="AH152" s="21">
        <f>ROUNDDOWN(MAX(0,T152-(AB152+AD152)*0.6),-2)+ROUNDDOWN(MAX(0,U152-(AB152+AD152)*0.4),-2)</f>
        <v/>
      </c>
      <c r="AI152" s="21">
        <f>ROUNDDOWN(T152,-2)+ROUNDDOWN(U152,-2)</f>
        <v/>
      </c>
      <c r="AJ152" s="21">
        <f>M152+AF152</f>
        <v/>
      </c>
      <c r="AK152" s="21">
        <f>M152+AG152</f>
        <v/>
      </c>
      <c r="AL152" s="21">
        <f>N152+AH152</f>
        <v/>
      </c>
      <c r="AM152" s="21">
        <f>O152+AI152</f>
        <v/>
      </c>
      <c r="AN152" s="21">
        <f>N152+AI152</f>
        <v/>
      </c>
      <c r="AO152" s="21">
        <f>ROUNDDOWN((R152+S152)*0.2/Y152+2000,0)</f>
        <v/>
      </c>
      <c r="AP152" s="21">
        <f>ROUNDDOWN((T152+U152)*0.2/Z152+2000,0)</f>
        <v/>
      </c>
      <c r="AQ152" s="21">
        <f>AL152-AK152</f>
        <v/>
      </c>
      <c r="AR152" s="21">
        <f>AM152-AK152</f>
        <v/>
      </c>
      <c r="AS152" s="21">
        <f>AM152-AL152</f>
        <v/>
      </c>
      <c r="AT152" s="21">
        <f>AK152+C152-AJ152</f>
        <v/>
      </c>
      <c r="AU152" s="21">
        <f>AL152+C152-AM152</f>
        <v/>
      </c>
      <c r="AV152" s="21">
        <f>AN152+C152-AM152</f>
        <v/>
      </c>
    </row>
    <row r="153">
      <c r="A153" t="inlineStr">
        <is>
          <t>医療費の境目</t>
        </is>
      </c>
      <c r="B153" s="21">
        <f>'3_医療費の境目'!$B$3</f>
        <v/>
      </c>
      <c r="C153" s="21">
        <f>IF('3_医療費の境目'!$B$4="",AO153,'3_医療費の境目'!$B$4)</f>
        <v/>
      </c>
      <c r="D153" s="21">
        <f>'3_医療費の境目'!D153</f>
        <v/>
      </c>
      <c r="E153" s="21">
        <f>ROUND(MIN(B153/12,650000)*12*0.0915+MIN(B153/12,1390000)*12*(0.0504+0)+B153*0.005,0)</f>
        <v/>
      </c>
      <c r="F153" s="21">
        <f>IF(B153&lt;741000,0,IF(B153&lt;2191000,B153-740000,IF(B153&lt;2193000,1451000,IF(B153&lt;2196000,1453000,IF(B153&lt;2200000,1456000,IF(B153&lt;3600000,ROUND(ROUNDDOWN(B153/4,-3)*2.8,0)-80000,IF(B153&lt;6600000,ROUND(ROUNDDOWN(B153/4,-3)*3.2,0)-440000,IF(B153&lt;8500000,ROUNDDOWN(B153*0.9,0)-1100000,B153-1950000))))))))</f>
        <v/>
      </c>
      <c r="G153" s="21">
        <f>IF(F153&gt;23500000,NA(),IF(F153&lt;=4890000,1040000,IF(F153&lt;=6550000,670000,620000)))</f>
        <v/>
      </c>
      <c r="H153" s="21">
        <f>IF(D153&lt;=0,0,MAX(0,MIN(2000000,D153-MIN(100000,ROUNDDOWN(F153*0.05,0)))))</f>
        <v/>
      </c>
      <c r="I153" s="21">
        <f>IF(C153&lt;=2000,0,MIN(C153,ROUNDDOWN(F153*0.4,0))-2000)</f>
        <v/>
      </c>
      <c r="J153" s="21">
        <f>MAX(0,ROUNDDOWN(F153-E153-G153,-3))</f>
        <v/>
      </c>
      <c r="K153" s="21">
        <f>MAX(0,ROUNDDOWN(F153-E153-G153-H153-I153,-3))</f>
        <v/>
      </c>
      <c r="L153" s="21">
        <f>MAX(0,ROUNDDOWN(F153-E153-G153-H153,-3))</f>
        <v/>
      </c>
      <c r="M153" s="21">
        <f>IF(J153&lt;=0,0,ROUNDDOWN((J153*LOOKUP(J153,{0,1950001,3300001,6950001,9000001,18000001,40000001},{0.05,0.1,0.2,0.23,0.33,0.4,0.45})-LOOKUP(J153,{0,1950001,3300001,6950001,9000001,18000001,40000001},{0,97500,427500,636000,1536000,2796000,4796000}))*1.021,-2))</f>
        <v/>
      </c>
      <c r="N153" s="21">
        <f>IF(K153&lt;=0,0,ROUNDDOWN((K153*LOOKUP(K153,{0,1950001,3300001,6950001,9000001,18000001,40000001},{0.05,0.1,0.2,0.23,0.33,0.4,0.45})-LOOKUP(K153,{0,1950001,3300001,6950001,9000001,18000001,40000001},{0,97500,427500,636000,1536000,2796000,4796000}))*1.021,-2))</f>
        <v/>
      </c>
      <c r="O153" s="21">
        <f>IF(L153&lt;=0,0,ROUNDDOWN((L153*LOOKUP(L153,{0,1950001,3300001,6950001,9000001,18000001,40000001},{0.05,0.1,0.2,0.23,0.33,0.4,0.45})-LOOKUP(L153,{0,1950001,3300001,6950001,9000001,18000001,40000001},{0,97500,427500,636000,1536000,2796000,4796000}))*1.021,-2))</f>
        <v/>
      </c>
      <c r="P153" s="21">
        <f>MAX(0,ROUNDDOWN(F153-E153-430000,-3))</f>
        <v/>
      </c>
      <c r="Q153" s="21">
        <f>MAX(0,ROUNDDOWN(F153-E153-430000-H153,-3))</f>
        <v/>
      </c>
      <c r="R153" s="21">
        <f>IF(F153&lt;=450000,0,MAX(0,P153*0.06-MIN(50000,P153)*0.03))</f>
        <v/>
      </c>
      <c r="S153" s="21">
        <f>IF(F153&lt;=450000,0,MAX(0,P153*0.04-MIN(50000,P153)*0.02))</f>
        <v/>
      </c>
      <c r="T153" s="21">
        <f>IF(F153&lt;=450000,0,MAX(0,Q153*0.06-MIN(50000,Q153)*0.03))</f>
        <v/>
      </c>
      <c r="U153" s="21">
        <f>IF(F153&lt;=450000,0,MAX(0,Q153*0.04-MIN(50000,Q153)*0.02))</f>
        <v/>
      </c>
      <c r="V153" s="21">
        <f>50000+MAX(0,G153-480000)</f>
        <v/>
      </c>
      <c r="W153" s="21">
        <f>P153-V153</f>
        <v/>
      </c>
      <c r="X153" s="21">
        <f>Q153-V153</f>
        <v/>
      </c>
      <c r="Y153" s="22">
        <f>IF(W153&lt;0,0.9,LOOKUP(W153,{0,1950001,3300001,6950001,9000001,18000001,40000001},{0.84895,0.7979,0.6958,0.66517,0.56307,0.4916,0.44055}))</f>
        <v/>
      </c>
      <c r="Z153" s="22">
        <f>IF(X153&lt;0,0.9,LOOKUP(X153,{0,1950001,3300001,6950001,9000001,18000001,40000001},{0.84895,0.7979,0.6958,0.66517,0.56307,0.4916,0.44055}))</f>
        <v/>
      </c>
      <c r="AA153" s="22">
        <f>IF(W153&lt;0,0,CHOOSE(MATCH(W153,{0,1950001,3300001,6950001,9000001},1),5.105/84.895,10.21/79.79,20.42/69.58,23.483/66.517,33.693/56.307))</f>
        <v/>
      </c>
      <c r="AB153" s="21">
        <f>IF(C153&lt;=2000,0,(MIN(C153,ROUNDDOWN(F153*0.3,0))-2000)*0.1)</f>
        <v/>
      </c>
      <c r="AC153" s="21">
        <f>IF(C153&lt;=2000,0,MIN((C153-2000)*Y153,(R153+S153)*0.2))</f>
        <v/>
      </c>
      <c r="AD153" s="21">
        <f>IF(C153&lt;=2000,0,MIN((C153-2000)*Z153,(T153+U153)*0.2))</f>
        <v/>
      </c>
      <c r="AE153" s="21">
        <f>AC153*AA153</f>
        <v/>
      </c>
      <c r="AF153" s="21">
        <f>ROUNDDOWN(R153,-2)+ROUNDDOWN(S153,-2)</f>
        <v/>
      </c>
      <c r="AG153" s="21">
        <f>ROUNDDOWN(MAX(0,R153-(AB153+AC153+AE153)*0.6),-2)+ROUNDDOWN(MAX(0,S153-(AB153+AC153+AE153)*0.4),-2)</f>
        <v/>
      </c>
      <c r="AH153" s="21">
        <f>ROUNDDOWN(MAX(0,T153-(AB153+AD153)*0.6),-2)+ROUNDDOWN(MAX(0,U153-(AB153+AD153)*0.4),-2)</f>
        <v/>
      </c>
      <c r="AI153" s="21">
        <f>ROUNDDOWN(T153,-2)+ROUNDDOWN(U153,-2)</f>
        <v/>
      </c>
      <c r="AJ153" s="21">
        <f>M153+AF153</f>
        <v/>
      </c>
      <c r="AK153" s="21">
        <f>M153+AG153</f>
        <v/>
      </c>
      <c r="AL153" s="21">
        <f>N153+AH153</f>
        <v/>
      </c>
      <c r="AM153" s="21">
        <f>O153+AI153</f>
        <v/>
      </c>
      <c r="AN153" s="21">
        <f>N153+AI153</f>
        <v/>
      </c>
      <c r="AO153" s="21">
        <f>ROUNDDOWN((R153+S153)*0.2/Y153+2000,0)</f>
        <v/>
      </c>
      <c r="AP153" s="21">
        <f>ROUNDDOWN((T153+U153)*0.2/Z153+2000,0)</f>
        <v/>
      </c>
      <c r="AQ153" s="21">
        <f>AL153-AK153</f>
        <v/>
      </c>
      <c r="AR153" s="21">
        <f>AM153-AK153</f>
        <v/>
      </c>
      <c r="AS153" s="21">
        <f>AM153-AL153</f>
        <v/>
      </c>
      <c r="AT153" s="21">
        <f>AK153+C153-AJ153</f>
        <v/>
      </c>
      <c r="AU153" s="21">
        <f>AL153+C153-AM153</f>
        <v/>
      </c>
      <c r="AV153" s="21">
        <f>AN153+C153-AM153</f>
        <v/>
      </c>
    </row>
    <row r="154">
      <c r="A154" t="inlineStr">
        <is>
          <t>医療費の境目</t>
        </is>
      </c>
      <c r="B154" s="21">
        <f>'3_医療費の境目'!$B$3</f>
        <v/>
      </c>
      <c r="C154" s="21">
        <f>IF('3_医療費の境目'!$B$4="",AO154,'3_医療費の境目'!$B$4)</f>
        <v/>
      </c>
      <c r="D154" s="21">
        <f>'3_医療費の境目'!D154</f>
        <v/>
      </c>
      <c r="E154" s="21">
        <f>ROUND(MIN(B154/12,650000)*12*0.0915+MIN(B154/12,1390000)*12*(0.0504+0)+B154*0.005,0)</f>
        <v/>
      </c>
      <c r="F154" s="21">
        <f>IF(B154&lt;741000,0,IF(B154&lt;2191000,B154-740000,IF(B154&lt;2193000,1451000,IF(B154&lt;2196000,1453000,IF(B154&lt;2200000,1456000,IF(B154&lt;3600000,ROUND(ROUNDDOWN(B154/4,-3)*2.8,0)-80000,IF(B154&lt;6600000,ROUND(ROUNDDOWN(B154/4,-3)*3.2,0)-440000,IF(B154&lt;8500000,ROUNDDOWN(B154*0.9,0)-1100000,B154-1950000))))))))</f>
        <v/>
      </c>
      <c r="G154" s="21">
        <f>IF(F154&gt;23500000,NA(),IF(F154&lt;=4890000,1040000,IF(F154&lt;=6550000,670000,620000)))</f>
        <v/>
      </c>
      <c r="H154" s="21">
        <f>IF(D154&lt;=0,0,MAX(0,MIN(2000000,D154-MIN(100000,ROUNDDOWN(F154*0.05,0)))))</f>
        <v/>
      </c>
      <c r="I154" s="21">
        <f>IF(C154&lt;=2000,0,MIN(C154,ROUNDDOWN(F154*0.4,0))-2000)</f>
        <v/>
      </c>
      <c r="J154" s="21">
        <f>MAX(0,ROUNDDOWN(F154-E154-G154,-3))</f>
        <v/>
      </c>
      <c r="K154" s="21">
        <f>MAX(0,ROUNDDOWN(F154-E154-G154-H154-I154,-3))</f>
        <v/>
      </c>
      <c r="L154" s="21">
        <f>MAX(0,ROUNDDOWN(F154-E154-G154-H154,-3))</f>
        <v/>
      </c>
      <c r="M154" s="21">
        <f>IF(J154&lt;=0,0,ROUNDDOWN((J154*LOOKUP(J154,{0,1950001,3300001,6950001,9000001,18000001,40000001},{0.05,0.1,0.2,0.23,0.33,0.4,0.45})-LOOKUP(J154,{0,1950001,3300001,6950001,9000001,18000001,40000001},{0,97500,427500,636000,1536000,2796000,4796000}))*1.021,-2))</f>
        <v/>
      </c>
      <c r="N154" s="21">
        <f>IF(K154&lt;=0,0,ROUNDDOWN((K154*LOOKUP(K154,{0,1950001,3300001,6950001,9000001,18000001,40000001},{0.05,0.1,0.2,0.23,0.33,0.4,0.45})-LOOKUP(K154,{0,1950001,3300001,6950001,9000001,18000001,40000001},{0,97500,427500,636000,1536000,2796000,4796000}))*1.021,-2))</f>
        <v/>
      </c>
      <c r="O154" s="21">
        <f>IF(L154&lt;=0,0,ROUNDDOWN((L154*LOOKUP(L154,{0,1950001,3300001,6950001,9000001,18000001,40000001},{0.05,0.1,0.2,0.23,0.33,0.4,0.45})-LOOKUP(L154,{0,1950001,3300001,6950001,9000001,18000001,40000001},{0,97500,427500,636000,1536000,2796000,4796000}))*1.021,-2))</f>
        <v/>
      </c>
      <c r="P154" s="21">
        <f>MAX(0,ROUNDDOWN(F154-E154-430000,-3))</f>
        <v/>
      </c>
      <c r="Q154" s="21">
        <f>MAX(0,ROUNDDOWN(F154-E154-430000-H154,-3))</f>
        <v/>
      </c>
      <c r="R154" s="21">
        <f>IF(F154&lt;=450000,0,MAX(0,P154*0.06-MIN(50000,P154)*0.03))</f>
        <v/>
      </c>
      <c r="S154" s="21">
        <f>IF(F154&lt;=450000,0,MAX(0,P154*0.04-MIN(50000,P154)*0.02))</f>
        <v/>
      </c>
      <c r="T154" s="21">
        <f>IF(F154&lt;=450000,0,MAX(0,Q154*0.06-MIN(50000,Q154)*0.03))</f>
        <v/>
      </c>
      <c r="U154" s="21">
        <f>IF(F154&lt;=450000,0,MAX(0,Q154*0.04-MIN(50000,Q154)*0.02))</f>
        <v/>
      </c>
      <c r="V154" s="21">
        <f>50000+MAX(0,G154-480000)</f>
        <v/>
      </c>
      <c r="W154" s="21">
        <f>P154-V154</f>
        <v/>
      </c>
      <c r="X154" s="21">
        <f>Q154-V154</f>
        <v/>
      </c>
      <c r="Y154" s="22">
        <f>IF(W154&lt;0,0.9,LOOKUP(W154,{0,1950001,3300001,6950001,9000001,18000001,40000001},{0.84895,0.7979,0.6958,0.66517,0.56307,0.4916,0.44055}))</f>
        <v/>
      </c>
      <c r="Z154" s="22">
        <f>IF(X154&lt;0,0.9,LOOKUP(X154,{0,1950001,3300001,6950001,9000001,18000001,40000001},{0.84895,0.7979,0.6958,0.66517,0.56307,0.4916,0.44055}))</f>
        <v/>
      </c>
      <c r="AA154" s="22">
        <f>IF(W154&lt;0,0,CHOOSE(MATCH(W154,{0,1950001,3300001,6950001,9000001},1),5.105/84.895,10.21/79.79,20.42/69.58,23.483/66.517,33.693/56.307))</f>
        <v/>
      </c>
      <c r="AB154" s="21">
        <f>IF(C154&lt;=2000,0,(MIN(C154,ROUNDDOWN(F154*0.3,0))-2000)*0.1)</f>
        <v/>
      </c>
      <c r="AC154" s="21">
        <f>IF(C154&lt;=2000,0,MIN((C154-2000)*Y154,(R154+S154)*0.2))</f>
        <v/>
      </c>
      <c r="AD154" s="21">
        <f>IF(C154&lt;=2000,0,MIN((C154-2000)*Z154,(T154+U154)*0.2))</f>
        <v/>
      </c>
      <c r="AE154" s="21">
        <f>AC154*AA154</f>
        <v/>
      </c>
      <c r="AF154" s="21">
        <f>ROUNDDOWN(R154,-2)+ROUNDDOWN(S154,-2)</f>
        <v/>
      </c>
      <c r="AG154" s="21">
        <f>ROUNDDOWN(MAX(0,R154-(AB154+AC154+AE154)*0.6),-2)+ROUNDDOWN(MAX(0,S154-(AB154+AC154+AE154)*0.4),-2)</f>
        <v/>
      </c>
      <c r="AH154" s="21">
        <f>ROUNDDOWN(MAX(0,T154-(AB154+AD154)*0.6),-2)+ROUNDDOWN(MAX(0,U154-(AB154+AD154)*0.4),-2)</f>
        <v/>
      </c>
      <c r="AI154" s="21">
        <f>ROUNDDOWN(T154,-2)+ROUNDDOWN(U154,-2)</f>
        <v/>
      </c>
      <c r="AJ154" s="21">
        <f>M154+AF154</f>
        <v/>
      </c>
      <c r="AK154" s="21">
        <f>M154+AG154</f>
        <v/>
      </c>
      <c r="AL154" s="21">
        <f>N154+AH154</f>
        <v/>
      </c>
      <c r="AM154" s="21">
        <f>O154+AI154</f>
        <v/>
      </c>
      <c r="AN154" s="21">
        <f>N154+AI154</f>
        <v/>
      </c>
      <c r="AO154" s="21">
        <f>ROUNDDOWN((R154+S154)*0.2/Y154+2000,0)</f>
        <v/>
      </c>
      <c r="AP154" s="21">
        <f>ROUNDDOWN((T154+U154)*0.2/Z154+2000,0)</f>
        <v/>
      </c>
      <c r="AQ154" s="21">
        <f>AL154-AK154</f>
        <v/>
      </c>
      <c r="AR154" s="21">
        <f>AM154-AK154</f>
        <v/>
      </c>
      <c r="AS154" s="21">
        <f>AM154-AL154</f>
        <v/>
      </c>
      <c r="AT154" s="21">
        <f>AK154+C154-AJ154</f>
        <v/>
      </c>
      <c r="AU154" s="21">
        <f>AL154+C154-AM154</f>
        <v/>
      </c>
      <c r="AV154" s="21">
        <f>AN154+C154-AM154</f>
        <v/>
      </c>
    </row>
    <row r="155">
      <c r="A155" t="inlineStr">
        <is>
          <t>医療費の境目</t>
        </is>
      </c>
      <c r="B155" s="21">
        <f>'3_医療費の境目'!$B$3</f>
        <v/>
      </c>
      <c r="C155" s="21">
        <f>IF('3_医療費の境目'!$B$4="",AO155,'3_医療費の境目'!$B$4)</f>
        <v/>
      </c>
      <c r="D155" s="21">
        <f>'3_医療費の境目'!D155</f>
        <v/>
      </c>
      <c r="E155" s="21">
        <f>ROUND(MIN(B155/12,650000)*12*0.0915+MIN(B155/12,1390000)*12*(0.0504+0)+B155*0.005,0)</f>
        <v/>
      </c>
      <c r="F155" s="21">
        <f>IF(B155&lt;741000,0,IF(B155&lt;2191000,B155-740000,IF(B155&lt;2193000,1451000,IF(B155&lt;2196000,1453000,IF(B155&lt;2200000,1456000,IF(B155&lt;3600000,ROUND(ROUNDDOWN(B155/4,-3)*2.8,0)-80000,IF(B155&lt;6600000,ROUND(ROUNDDOWN(B155/4,-3)*3.2,0)-440000,IF(B155&lt;8500000,ROUNDDOWN(B155*0.9,0)-1100000,B155-1950000))))))))</f>
        <v/>
      </c>
      <c r="G155" s="21">
        <f>IF(F155&gt;23500000,NA(),IF(F155&lt;=4890000,1040000,IF(F155&lt;=6550000,670000,620000)))</f>
        <v/>
      </c>
      <c r="H155" s="21">
        <f>IF(D155&lt;=0,0,MAX(0,MIN(2000000,D155-MIN(100000,ROUNDDOWN(F155*0.05,0)))))</f>
        <v/>
      </c>
      <c r="I155" s="21">
        <f>IF(C155&lt;=2000,0,MIN(C155,ROUNDDOWN(F155*0.4,0))-2000)</f>
        <v/>
      </c>
      <c r="J155" s="21">
        <f>MAX(0,ROUNDDOWN(F155-E155-G155,-3))</f>
        <v/>
      </c>
      <c r="K155" s="21">
        <f>MAX(0,ROUNDDOWN(F155-E155-G155-H155-I155,-3))</f>
        <v/>
      </c>
      <c r="L155" s="21">
        <f>MAX(0,ROUNDDOWN(F155-E155-G155-H155,-3))</f>
        <v/>
      </c>
      <c r="M155" s="21">
        <f>IF(J155&lt;=0,0,ROUNDDOWN((J155*LOOKUP(J155,{0,1950001,3300001,6950001,9000001,18000001,40000001},{0.05,0.1,0.2,0.23,0.33,0.4,0.45})-LOOKUP(J155,{0,1950001,3300001,6950001,9000001,18000001,40000001},{0,97500,427500,636000,1536000,2796000,4796000}))*1.021,-2))</f>
        <v/>
      </c>
      <c r="N155" s="21">
        <f>IF(K155&lt;=0,0,ROUNDDOWN((K155*LOOKUP(K155,{0,1950001,3300001,6950001,9000001,18000001,40000001},{0.05,0.1,0.2,0.23,0.33,0.4,0.45})-LOOKUP(K155,{0,1950001,3300001,6950001,9000001,18000001,40000001},{0,97500,427500,636000,1536000,2796000,4796000}))*1.021,-2))</f>
        <v/>
      </c>
      <c r="O155" s="21">
        <f>IF(L155&lt;=0,0,ROUNDDOWN((L155*LOOKUP(L155,{0,1950001,3300001,6950001,9000001,18000001,40000001},{0.05,0.1,0.2,0.23,0.33,0.4,0.45})-LOOKUP(L155,{0,1950001,3300001,6950001,9000001,18000001,40000001},{0,97500,427500,636000,1536000,2796000,4796000}))*1.021,-2))</f>
        <v/>
      </c>
      <c r="P155" s="21">
        <f>MAX(0,ROUNDDOWN(F155-E155-430000,-3))</f>
        <v/>
      </c>
      <c r="Q155" s="21">
        <f>MAX(0,ROUNDDOWN(F155-E155-430000-H155,-3))</f>
        <v/>
      </c>
      <c r="R155" s="21">
        <f>IF(F155&lt;=450000,0,MAX(0,P155*0.06-MIN(50000,P155)*0.03))</f>
        <v/>
      </c>
      <c r="S155" s="21">
        <f>IF(F155&lt;=450000,0,MAX(0,P155*0.04-MIN(50000,P155)*0.02))</f>
        <v/>
      </c>
      <c r="T155" s="21">
        <f>IF(F155&lt;=450000,0,MAX(0,Q155*0.06-MIN(50000,Q155)*0.03))</f>
        <v/>
      </c>
      <c r="U155" s="21">
        <f>IF(F155&lt;=450000,0,MAX(0,Q155*0.04-MIN(50000,Q155)*0.02))</f>
        <v/>
      </c>
      <c r="V155" s="21">
        <f>50000+MAX(0,G155-480000)</f>
        <v/>
      </c>
      <c r="W155" s="21">
        <f>P155-V155</f>
        <v/>
      </c>
      <c r="X155" s="21">
        <f>Q155-V155</f>
        <v/>
      </c>
      <c r="Y155" s="22">
        <f>IF(W155&lt;0,0.9,LOOKUP(W155,{0,1950001,3300001,6950001,9000001,18000001,40000001},{0.84895,0.7979,0.6958,0.66517,0.56307,0.4916,0.44055}))</f>
        <v/>
      </c>
      <c r="Z155" s="22">
        <f>IF(X155&lt;0,0.9,LOOKUP(X155,{0,1950001,3300001,6950001,9000001,18000001,40000001},{0.84895,0.7979,0.6958,0.66517,0.56307,0.4916,0.44055}))</f>
        <v/>
      </c>
      <c r="AA155" s="22">
        <f>IF(W155&lt;0,0,CHOOSE(MATCH(W155,{0,1950001,3300001,6950001,9000001},1),5.105/84.895,10.21/79.79,20.42/69.58,23.483/66.517,33.693/56.307))</f>
        <v/>
      </c>
      <c r="AB155" s="21">
        <f>IF(C155&lt;=2000,0,(MIN(C155,ROUNDDOWN(F155*0.3,0))-2000)*0.1)</f>
        <v/>
      </c>
      <c r="AC155" s="21">
        <f>IF(C155&lt;=2000,0,MIN((C155-2000)*Y155,(R155+S155)*0.2))</f>
        <v/>
      </c>
      <c r="AD155" s="21">
        <f>IF(C155&lt;=2000,0,MIN((C155-2000)*Z155,(T155+U155)*0.2))</f>
        <v/>
      </c>
      <c r="AE155" s="21">
        <f>AC155*AA155</f>
        <v/>
      </c>
      <c r="AF155" s="21">
        <f>ROUNDDOWN(R155,-2)+ROUNDDOWN(S155,-2)</f>
        <v/>
      </c>
      <c r="AG155" s="21">
        <f>ROUNDDOWN(MAX(0,R155-(AB155+AC155+AE155)*0.6),-2)+ROUNDDOWN(MAX(0,S155-(AB155+AC155+AE155)*0.4),-2)</f>
        <v/>
      </c>
      <c r="AH155" s="21">
        <f>ROUNDDOWN(MAX(0,T155-(AB155+AD155)*0.6),-2)+ROUNDDOWN(MAX(0,U155-(AB155+AD155)*0.4),-2)</f>
        <v/>
      </c>
      <c r="AI155" s="21">
        <f>ROUNDDOWN(T155,-2)+ROUNDDOWN(U155,-2)</f>
        <v/>
      </c>
      <c r="AJ155" s="21">
        <f>M155+AF155</f>
        <v/>
      </c>
      <c r="AK155" s="21">
        <f>M155+AG155</f>
        <v/>
      </c>
      <c r="AL155" s="21">
        <f>N155+AH155</f>
        <v/>
      </c>
      <c r="AM155" s="21">
        <f>O155+AI155</f>
        <v/>
      </c>
      <c r="AN155" s="21">
        <f>N155+AI155</f>
        <v/>
      </c>
      <c r="AO155" s="21">
        <f>ROUNDDOWN((R155+S155)*0.2/Y155+2000,0)</f>
        <v/>
      </c>
      <c r="AP155" s="21">
        <f>ROUNDDOWN((T155+U155)*0.2/Z155+2000,0)</f>
        <v/>
      </c>
      <c r="AQ155" s="21">
        <f>AL155-AK155</f>
        <v/>
      </c>
      <c r="AR155" s="21">
        <f>AM155-AK155</f>
        <v/>
      </c>
      <c r="AS155" s="21">
        <f>AM155-AL155</f>
        <v/>
      </c>
      <c r="AT155" s="21">
        <f>AK155+C155-AJ155</f>
        <v/>
      </c>
      <c r="AU155" s="21">
        <f>AL155+C155-AM155</f>
        <v/>
      </c>
      <c r="AV155" s="21">
        <f>AN155+C155-AM155</f>
        <v/>
      </c>
    </row>
    <row r="156">
      <c r="A156" t="inlineStr">
        <is>
          <t>医療費の境目</t>
        </is>
      </c>
      <c r="B156" s="21">
        <f>'3_医療費の境目'!$B$3</f>
        <v/>
      </c>
      <c r="C156" s="21">
        <f>IF('3_医療費の境目'!$B$4="",AO156,'3_医療費の境目'!$B$4)</f>
        <v/>
      </c>
      <c r="D156" s="21">
        <f>'3_医療費の境目'!D156</f>
        <v/>
      </c>
      <c r="E156" s="21">
        <f>ROUND(MIN(B156/12,650000)*12*0.0915+MIN(B156/12,1390000)*12*(0.0504+0)+B156*0.005,0)</f>
        <v/>
      </c>
      <c r="F156" s="21">
        <f>IF(B156&lt;741000,0,IF(B156&lt;2191000,B156-740000,IF(B156&lt;2193000,1451000,IF(B156&lt;2196000,1453000,IF(B156&lt;2200000,1456000,IF(B156&lt;3600000,ROUND(ROUNDDOWN(B156/4,-3)*2.8,0)-80000,IF(B156&lt;6600000,ROUND(ROUNDDOWN(B156/4,-3)*3.2,0)-440000,IF(B156&lt;8500000,ROUNDDOWN(B156*0.9,0)-1100000,B156-1950000))))))))</f>
        <v/>
      </c>
      <c r="G156" s="21">
        <f>IF(F156&gt;23500000,NA(),IF(F156&lt;=4890000,1040000,IF(F156&lt;=6550000,670000,620000)))</f>
        <v/>
      </c>
      <c r="H156" s="21">
        <f>IF(D156&lt;=0,0,MAX(0,MIN(2000000,D156-MIN(100000,ROUNDDOWN(F156*0.05,0)))))</f>
        <v/>
      </c>
      <c r="I156" s="21">
        <f>IF(C156&lt;=2000,0,MIN(C156,ROUNDDOWN(F156*0.4,0))-2000)</f>
        <v/>
      </c>
      <c r="J156" s="21">
        <f>MAX(0,ROUNDDOWN(F156-E156-G156,-3))</f>
        <v/>
      </c>
      <c r="K156" s="21">
        <f>MAX(0,ROUNDDOWN(F156-E156-G156-H156-I156,-3))</f>
        <v/>
      </c>
      <c r="L156" s="21">
        <f>MAX(0,ROUNDDOWN(F156-E156-G156-H156,-3))</f>
        <v/>
      </c>
      <c r="M156" s="21">
        <f>IF(J156&lt;=0,0,ROUNDDOWN((J156*LOOKUP(J156,{0,1950001,3300001,6950001,9000001,18000001,40000001},{0.05,0.1,0.2,0.23,0.33,0.4,0.45})-LOOKUP(J156,{0,1950001,3300001,6950001,9000001,18000001,40000001},{0,97500,427500,636000,1536000,2796000,4796000}))*1.021,-2))</f>
        <v/>
      </c>
      <c r="N156" s="21">
        <f>IF(K156&lt;=0,0,ROUNDDOWN((K156*LOOKUP(K156,{0,1950001,3300001,6950001,9000001,18000001,40000001},{0.05,0.1,0.2,0.23,0.33,0.4,0.45})-LOOKUP(K156,{0,1950001,3300001,6950001,9000001,18000001,40000001},{0,97500,427500,636000,1536000,2796000,4796000}))*1.021,-2))</f>
        <v/>
      </c>
      <c r="O156" s="21">
        <f>IF(L156&lt;=0,0,ROUNDDOWN((L156*LOOKUP(L156,{0,1950001,3300001,6950001,9000001,18000001,40000001},{0.05,0.1,0.2,0.23,0.33,0.4,0.45})-LOOKUP(L156,{0,1950001,3300001,6950001,9000001,18000001,40000001},{0,97500,427500,636000,1536000,2796000,4796000}))*1.021,-2))</f>
        <v/>
      </c>
      <c r="P156" s="21">
        <f>MAX(0,ROUNDDOWN(F156-E156-430000,-3))</f>
        <v/>
      </c>
      <c r="Q156" s="21">
        <f>MAX(0,ROUNDDOWN(F156-E156-430000-H156,-3))</f>
        <v/>
      </c>
      <c r="R156" s="21">
        <f>IF(F156&lt;=450000,0,MAX(0,P156*0.06-MIN(50000,P156)*0.03))</f>
        <v/>
      </c>
      <c r="S156" s="21">
        <f>IF(F156&lt;=450000,0,MAX(0,P156*0.04-MIN(50000,P156)*0.02))</f>
        <v/>
      </c>
      <c r="T156" s="21">
        <f>IF(F156&lt;=450000,0,MAX(0,Q156*0.06-MIN(50000,Q156)*0.03))</f>
        <v/>
      </c>
      <c r="U156" s="21">
        <f>IF(F156&lt;=450000,0,MAX(0,Q156*0.04-MIN(50000,Q156)*0.02))</f>
        <v/>
      </c>
      <c r="V156" s="21">
        <f>50000+MAX(0,G156-480000)</f>
        <v/>
      </c>
      <c r="W156" s="21">
        <f>P156-V156</f>
        <v/>
      </c>
      <c r="X156" s="21">
        <f>Q156-V156</f>
        <v/>
      </c>
      <c r="Y156" s="22">
        <f>IF(W156&lt;0,0.9,LOOKUP(W156,{0,1950001,3300001,6950001,9000001,18000001,40000001},{0.84895,0.7979,0.6958,0.66517,0.56307,0.4916,0.44055}))</f>
        <v/>
      </c>
      <c r="Z156" s="22">
        <f>IF(X156&lt;0,0.9,LOOKUP(X156,{0,1950001,3300001,6950001,9000001,18000001,40000001},{0.84895,0.7979,0.6958,0.66517,0.56307,0.4916,0.44055}))</f>
        <v/>
      </c>
      <c r="AA156" s="22">
        <f>IF(W156&lt;0,0,CHOOSE(MATCH(W156,{0,1950001,3300001,6950001,9000001},1),5.105/84.895,10.21/79.79,20.42/69.58,23.483/66.517,33.693/56.307))</f>
        <v/>
      </c>
      <c r="AB156" s="21">
        <f>IF(C156&lt;=2000,0,(MIN(C156,ROUNDDOWN(F156*0.3,0))-2000)*0.1)</f>
        <v/>
      </c>
      <c r="AC156" s="21">
        <f>IF(C156&lt;=2000,0,MIN((C156-2000)*Y156,(R156+S156)*0.2))</f>
        <v/>
      </c>
      <c r="AD156" s="21">
        <f>IF(C156&lt;=2000,0,MIN((C156-2000)*Z156,(T156+U156)*0.2))</f>
        <v/>
      </c>
      <c r="AE156" s="21">
        <f>AC156*AA156</f>
        <v/>
      </c>
      <c r="AF156" s="21">
        <f>ROUNDDOWN(R156,-2)+ROUNDDOWN(S156,-2)</f>
        <v/>
      </c>
      <c r="AG156" s="21">
        <f>ROUNDDOWN(MAX(0,R156-(AB156+AC156+AE156)*0.6),-2)+ROUNDDOWN(MAX(0,S156-(AB156+AC156+AE156)*0.4),-2)</f>
        <v/>
      </c>
      <c r="AH156" s="21">
        <f>ROUNDDOWN(MAX(0,T156-(AB156+AD156)*0.6),-2)+ROUNDDOWN(MAX(0,U156-(AB156+AD156)*0.4),-2)</f>
        <v/>
      </c>
      <c r="AI156" s="21">
        <f>ROUNDDOWN(T156,-2)+ROUNDDOWN(U156,-2)</f>
        <v/>
      </c>
      <c r="AJ156" s="21">
        <f>M156+AF156</f>
        <v/>
      </c>
      <c r="AK156" s="21">
        <f>M156+AG156</f>
        <v/>
      </c>
      <c r="AL156" s="21">
        <f>N156+AH156</f>
        <v/>
      </c>
      <c r="AM156" s="21">
        <f>O156+AI156</f>
        <v/>
      </c>
      <c r="AN156" s="21">
        <f>N156+AI156</f>
        <v/>
      </c>
      <c r="AO156" s="21">
        <f>ROUNDDOWN((R156+S156)*0.2/Y156+2000,0)</f>
        <v/>
      </c>
      <c r="AP156" s="21">
        <f>ROUNDDOWN((T156+U156)*0.2/Z156+2000,0)</f>
        <v/>
      </c>
      <c r="AQ156" s="21">
        <f>AL156-AK156</f>
        <v/>
      </c>
      <c r="AR156" s="21">
        <f>AM156-AK156</f>
        <v/>
      </c>
      <c r="AS156" s="21">
        <f>AM156-AL156</f>
        <v/>
      </c>
      <c r="AT156" s="21">
        <f>AK156+C156-AJ156</f>
        <v/>
      </c>
      <c r="AU156" s="21">
        <f>AL156+C156-AM156</f>
        <v/>
      </c>
      <c r="AV156" s="21">
        <f>AN156+C156-AM156</f>
        <v/>
      </c>
    </row>
    <row r="157">
      <c r="A157" t="inlineStr">
        <is>
          <t>医療費の境目</t>
        </is>
      </c>
      <c r="B157" s="21">
        <f>'3_医療費の境目'!$B$3</f>
        <v/>
      </c>
      <c r="C157" s="21">
        <f>IF('3_医療費の境目'!$B$4="",AO157,'3_医療費の境目'!$B$4)</f>
        <v/>
      </c>
      <c r="D157" s="21">
        <f>'3_医療費の境目'!D157</f>
        <v/>
      </c>
      <c r="E157" s="21">
        <f>ROUND(MIN(B157/12,650000)*12*0.0915+MIN(B157/12,1390000)*12*(0.0504+0)+B157*0.005,0)</f>
        <v/>
      </c>
      <c r="F157" s="21">
        <f>IF(B157&lt;741000,0,IF(B157&lt;2191000,B157-740000,IF(B157&lt;2193000,1451000,IF(B157&lt;2196000,1453000,IF(B157&lt;2200000,1456000,IF(B157&lt;3600000,ROUND(ROUNDDOWN(B157/4,-3)*2.8,0)-80000,IF(B157&lt;6600000,ROUND(ROUNDDOWN(B157/4,-3)*3.2,0)-440000,IF(B157&lt;8500000,ROUNDDOWN(B157*0.9,0)-1100000,B157-1950000))))))))</f>
        <v/>
      </c>
      <c r="G157" s="21">
        <f>IF(F157&gt;23500000,NA(),IF(F157&lt;=4890000,1040000,IF(F157&lt;=6550000,670000,620000)))</f>
        <v/>
      </c>
      <c r="H157" s="21">
        <f>IF(D157&lt;=0,0,MAX(0,MIN(2000000,D157-MIN(100000,ROUNDDOWN(F157*0.05,0)))))</f>
        <v/>
      </c>
      <c r="I157" s="21">
        <f>IF(C157&lt;=2000,0,MIN(C157,ROUNDDOWN(F157*0.4,0))-2000)</f>
        <v/>
      </c>
      <c r="J157" s="21">
        <f>MAX(0,ROUNDDOWN(F157-E157-G157,-3))</f>
        <v/>
      </c>
      <c r="K157" s="21">
        <f>MAX(0,ROUNDDOWN(F157-E157-G157-H157-I157,-3))</f>
        <v/>
      </c>
      <c r="L157" s="21">
        <f>MAX(0,ROUNDDOWN(F157-E157-G157-H157,-3))</f>
        <v/>
      </c>
      <c r="M157" s="21">
        <f>IF(J157&lt;=0,0,ROUNDDOWN((J157*LOOKUP(J157,{0,1950001,3300001,6950001,9000001,18000001,40000001},{0.05,0.1,0.2,0.23,0.33,0.4,0.45})-LOOKUP(J157,{0,1950001,3300001,6950001,9000001,18000001,40000001},{0,97500,427500,636000,1536000,2796000,4796000}))*1.021,-2))</f>
        <v/>
      </c>
      <c r="N157" s="21">
        <f>IF(K157&lt;=0,0,ROUNDDOWN((K157*LOOKUP(K157,{0,1950001,3300001,6950001,9000001,18000001,40000001},{0.05,0.1,0.2,0.23,0.33,0.4,0.45})-LOOKUP(K157,{0,1950001,3300001,6950001,9000001,18000001,40000001},{0,97500,427500,636000,1536000,2796000,4796000}))*1.021,-2))</f>
        <v/>
      </c>
      <c r="O157" s="21">
        <f>IF(L157&lt;=0,0,ROUNDDOWN((L157*LOOKUP(L157,{0,1950001,3300001,6950001,9000001,18000001,40000001},{0.05,0.1,0.2,0.23,0.33,0.4,0.45})-LOOKUP(L157,{0,1950001,3300001,6950001,9000001,18000001,40000001},{0,97500,427500,636000,1536000,2796000,4796000}))*1.021,-2))</f>
        <v/>
      </c>
      <c r="P157" s="21">
        <f>MAX(0,ROUNDDOWN(F157-E157-430000,-3))</f>
        <v/>
      </c>
      <c r="Q157" s="21">
        <f>MAX(0,ROUNDDOWN(F157-E157-430000-H157,-3))</f>
        <v/>
      </c>
      <c r="R157" s="21">
        <f>IF(F157&lt;=450000,0,MAX(0,P157*0.06-MIN(50000,P157)*0.03))</f>
        <v/>
      </c>
      <c r="S157" s="21">
        <f>IF(F157&lt;=450000,0,MAX(0,P157*0.04-MIN(50000,P157)*0.02))</f>
        <v/>
      </c>
      <c r="T157" s="21">
        <f>IF(F157&lt;=450000,0,MAX(0,Q157*0.06-MIN(50000,Q157)*0.03))</f>
        <v/>
      </c>
      <c r="U157" s="21">
        <f>IF(F157&lt;=450000,0,MAX(0,Q157*0.04-MIN(50000,Q157)*0.02))</f>
        <v/>
      </c>
      <c r="V157" s="21">
        <f>50000+MAX(0,G157-480000)</f>
        <v/>
      </c>
      <c r="W157" s="21">
        <f>P157-V157</f>
        <v/>
      </c>
      <c r="X157" s="21">
        <f>Q157-V157</f>
        <v/>
      </c>
      <c r="Y157" s="22">
        <f>IF(W157&lt;0,0.9,LOOKUP(W157,{0,1950001,3300001,6950001,9000001,18000001,40000001},{0.84895,0.7979,0.6958,0.66517,0.56307,0.4916,0.44055}))</f>
        <v/>
      </c>
      <c r="Z157" s="22">
        <f>IF(X157&lt;0,0.9,LOOKUP(X157,{0,1950001,3300001,6950001,9000001,18000001,40000001},{0.84895,0.7979,0.6958,0.66517,0.56307,0.4916,0.44055}))</f>
        <v/>
      </c>
      <c r="AA157" s="22">
        <f>IF(W157&lt;0,0,CHOOSE(MATCH(W157,{0,1950001,3300001,6950001,9000001},1),5.105/84.895,10.21/79.79,20.42/69.58,23.483/66.517,33.693/56.307))</f>
        <v/>
      </c>
      <c r="AB157" s="21">
        <f>IF(C157&lt;=2000,0,(MIN(C157,ROUNDDOWN(F157*0.3,0))-2000)*0.1)</f>
        <v/>
      </c>
      <c r="AC157" s="21">
        <f>IF(C157&lt;=2000,0,MIN((C157-2000)*Y157,(R157+S157)*0.2))</f>
        <v/>
      </c>
      <c r="AD157" s="21">
        <f>IF(C157&lt;=2000,0,MIN((C157-2000)*Z157,(T157+U157)*0.2))</f>
        <v/>
      </c>
      <c r="AE157" s="21">
        <f>AC157*AA157</f>
        <v/>
      </c>
      <c r="AF157" s="21">
        <f>ROUNDDOWN(R157,-2)+ROUNDDOWN(S157,-2)</f>
        <v/>
      </c>
      <c r="AG157" s="21">
        <f>ROUNDDOWN(MAX(0,R157-(AB157+AC157+AE157)*0.6),-2)+ROUNDDOWN(MAX(0,S157-(AB157+AC157+AE157)*0.4),-2)</f>
        <v/>
      </c>
      <c r="AH157" s="21">
        <f>ROUNDDOWN(MAX(0,T157-(AB157+AD157)*0.6),-2)+ROUNDDOWN(MAX(0,U157-(AB157+AD157)*0.4),-2)</f>
        <v/>
      </c>
      <c r="AI157" s="21">
        <f>ROUNDDOWN(T157,-2)+ROUNDDOWN(U157,-2)</f>
        <v/>
      </c>
      <c r="AJ157" s="21">
        <f>M157+AF157</f>
        <v/>
      </c>
      <c r="AK157" s="21">
        <f>M157+AG157</f>
        <v/>
      </c>
      <c r="AL157" s="21">
        <f>N157+AH157</f>
        <v/>
      </c>
      <c r="AM157" s="21">
        <f>O157+AI157</f>
        <v/>
      </c>
      <c r="AN157" s="21">
        <f>N157+AI157</f>
        <v/>
      </c>
      <c r="AO157" s="21">
        <f>ROUNDDOWN((R157+S157)*0.2/Y157+2000,0)</f>
        <v/>
      </c>
      <c r="AP157" s="21">
        <f>ROUNDDOWN((T157+U157)*0.2/Z157+2000,0)</f>
        <v/>
      </c>
      <c r="AQ157" s="21">
        <f>AL157-AK157</f>
        <v/>
      </c>
      <c r="AR157" s="21">
        <f>AM157-AK157</f>
        <v/>
      </c>
      <c r="AS157" s="21">
        <f>AM157-AL157</f>
        <v/>
      </c>
      <c r="AT157" s="21">
        <f>AK157+C157-AJ157</f>
        <v/>
      </c>
      <c r="AU157" s="21">
        <f>AL157+C157-AM157</f>
        <v/>
      </c>
      <c r="AV157" s="21">
        <f>AN157+C157-AM157</f>
        <v/>
      </c>
    </row>
    <row r="158">
      <c r="A158" t="inlineStr">
        <is>
          <t>医療費の境目</t>
        </is>
      </c>
      <c r="B158" s="21">
        <f>'3_医療費の境目'!$B$3</f>
        <v/>
      </c>
      <c r="C158" s="21">
        <f>IF('3_医療費の境目'!$B$4="",AO158,'3_医療費の境目'!$B$4)</f>
        <v/>
      </c>
      <c r="D158" s="21">
        <f>'3_医療費の境目'!D158</f>
        <v/>
      </c>
      <c r="E158" s="21">
        <f>ROUND(MIN(B158/12,650000)*12*0.0915+MIN(B158/12,1390000)*12*(0.0504+0)+B158*0.005,0)</f>
        <v/>
      </c>
      <c r="F158" s="21">
        <f>IF(B158&lt;741000,0,IF(B158&lt;2191000,B158-740000,IF(B158&lt;2193000,1451000,IF(B158&lt;2196000,1453000,IF(B158&lt;2200000,1456000,IF(B158&lt;3600000,ROUND(ROUNDDOWN(B158/4,-3)*2.8,0)-80000,IF(B158&lt;6600000,ROUND(ROUNDDOWN(B158/4,-3)*3.2,0)-440000,IF(B158&lt;8500000,ROUNDDOWN(B158*0.9,0)-1100000,B158-1950000))))))))</f>
        <v/>
      </c>
      <c r="G158" s="21">
        <f>IF(F158&gt;23500000,NA(),IF(F158&lt;=4890000,1040000,IF(F158&lt;=6550000,670000,620000)))</f>
        <v/>
      </c>
      <c r="H158" s="21">
        <f>IF(D158&lt;=0,0,MAX(0,MIN(2000000,D158-MIN(100000,ROUNDDOWN(F158*0.05,0)))))</f>
        <v/>
      </c>
      <c r="I158" s="21">
        <f>IF(C158&lt;=2000,0,MIN(C158,ROUNDDOWN(F158*0.4,0))-2000)</f>
        <v/>
      </c>
      <c r="J158" s="21">
        <f>MAX(0,ROUNDDOWN(F158-E158-G158,-3))</f>
        <v/>
      </c>
      <c r="K158" s="21">
        <f>MAX(0,ROUNDDOWN(F158-E158-G158-H158-I158,-3))</f>
        <v/>
      </c>
      <c r="L158" s="21">
        <f>MAX(0,ROUNDDOWN(F158-E158-G158-H158,-3))</f>
        <v/>
      </c>
      <c r="M158" s="21">
        <f>IF(J158&lt;=0,0,ROUNDDOWN((J158*LOOKUP(J158,{0,1950001,3300001,6950001,9000001,18000001,40000001},{0.05,0.1,0.2,0.23,0.33,0.4,0.45})-LOOKUP(J158,{0,1950001,3300001,6950001,9000001,18000001,40000001},{0,97500,427500,636000,1536000,2796000,4796000}))*1.021,-2))</f>
        <v/>
      </c>
      <c r="N158" s="21">
        <f>IF(K158&lt;=0,0,ROUNDDOWN((K158*LOOKUP(K158,{0,1950001,3300001,6950001,9000001,18000001,40000001},{0.05,0.1,0.2,0.23,0.33,0.4,0.45})-LOOKUP(K158,{0,1950001,3300001,6950001,9000001,18000001,40000001},{0,97500,427500,636000,1536000,2796000,4796000}))*1.021,-2))</f>
        <v/>
      </c>
      <c r="O158" s="21">
        <f>IF(L158&lt;=0,0,ROUNDDOWN((L158*LOOKUP(L158,{0,1950001,3300001,6950001,9000001,18000001,40000001},{0.05,0.1,0.2,0.23,0.33,0.4,0.45})-LOOKUP(L158,{0,1950001,3300001,6950001,9000001,18000001,40000001},{0,97500,427500,636000,1536000,2796000,4796000}))*1.021,-2))</f>
        <v/>
      </c>
      <c r="P158" s="21">
        <f>MAX(0,ROUNDDOWN(F158-E158-430000,-3))</f>
        <v/>
      </c>
      <c r="Q158" s="21">
        <f>MAX(0,ROUNDDOWN(F158-E158-430000-H158,-3))</f>
        <v/>
      </c>
      <c r="R158" s="21">
        <f>IF(F158&lt;=450000,0,MAX(0,P158*0.06-MIN(50000,P158)*0.03))</f>
        <v/>
      </c>
      <c r="S158" s="21">
        <f>IF(F158&lt;=450000,0,MAX(0,P158*0.04-MIN(50000,P158)*0.02))</f>
        <v/>
      </c>
      <c r="T158" s="21">
        <f>IF(F158&lt;=450000,0,MAX(0,Q158*0.06-MIN(50000,Q158)*0.03))</f>
        <v/>
      </c>
      <c r="U158" s="21">
        <f>IF(F158&lt;=450000,0,MAX(0,Q158*0.04-MIN(50000,Q158)*0.02))</f>
        <v/>
      </c>
      <c r="V158" s="21">
        <f>50000+MAX(0,G158-480000)</f>
        <v/>
      </c>
      <c r="W158" s="21">
        <f>P158-V158</f>
        <v/>
      </c>
      <c r="X158" s="21">
        <f>Q158-V158</f>
        <v/>
      </c>
      <c r="Y158" s="22">
        <f>IF(W158&lt;0,0.9,LOOKUP(W158,{0,1950001,3300001,6950001,9000001,18000001,40000001},{0.84895,0.7979,0.6958,0.66517,0.56307,0.4916,0.44055}))</f>
        <v/>
      </c>
      <c r="Z158" s="22">
        <f>IF(X158&lt;0,0.9,LOOKUP(X158,{0,1950001,3300001,6950001,9000001,18000001,40000001},{0.84895,0.7979,0.6958,0.66517,0.56307,0.4916,0.44055}))</f>
        <v/>
      </c>
      <c r="AA158" s="22">
        <f>IF(W158&lt;0,0,CHOOSE(MATCH(W158,{0,1950001,3300001,6950001,9000001},1),5.105/84.895,10.21/79.79,20.42/69.58,23.483/66.517,33.693/56.307))</f>
        <v/>
      </c>
      <c r="AB158" s="21">
        <f>IF(C158&lt;=2000,0,(MIN(C158,ROUNDDOWN(F158*0.3,0))-2000)*0.1)</f>
        <v/>
      </c>
      <c r="AC158" s="21">
        <f>IF(C158&lt;=2000,0,MIN((C158-2000)*Y158,(R158+S158)*0.2))</f>
        <v/>
      </c>
      <c r="AD158" s="21">
        <f>IF(C158&lt;=2000,0,MIN((C158-2000)*Z158,(T158+U158)*0.2))</f>
        <v/>
      </c>
      <c r="AE158" s="21">
        <f>AC158*AA158</f>
        <v/>
      </c>
      <c r="AF158" s="21">
        <f>ROUNDDOWN(R158,-2)+ROUNDDOWN(S158,-2)</f>
        <v/>
      </c>
      <c r="AG158" s="21">
        <f>ROUNDDOWN(MAX(0,R158-(AB158+AC158+AE158)*0.6),-2)+ROUNDDOWN(MAX(0,S158-(AB158+AC158+AE158)*0.4),-2)</f>
        <v/>
      </c>
      <c r="AH158" s="21">
        <f>ROUNDDOWN(MAX(0,T158-(AB158+AD158)*0.6),-2)+ROUNDDOWN(MAX(0,U158-(AB158+AD158)*0.4),-2)</f>
        <v/>
      </c>
      <c r="AI158" s="21">
        <f>ROUNDDOWN(T158,-2)+ROUNDDOWN(U158,-2)</f>
        <v/>
      </c>
      <c r="AJ158" s="21">
        <f>M158+AF158</f>
        <v/>
      </c>
      <c r="AK158" s="21">
        <f>M158+AG158</f>
        <v/>
      </c>
      <c r="AL158" s="21">
        <f>N158+AH158</f>
        <v/>
      </c>
      <c r="AM158" s="21">
        <f>O158+AI158</f>
        <v/>
      </c>
      <c r="AN158" s="21">
        <f>N158+AI158</f>
        <v/>
      </c>
      <c r="AO158" s="21">
        <f>ROUNDDOWN((R158+S158)*0.2/Y158+2000,0)</f>
        <v/>
      </c>
      <c r="AP158" s="21">
        <f>ROUNDDOWN((T158+U158)*0.2/Z158+2000,0)</f>
        <v/>
      </c>
      <c r="AQ158" s="21">
        <f>AL158-AK158</f>
        <v/>
      </c>
      <c r="AR158" s="21">
        <f>AM158-AK158</f>
        <v/>
      </c>
      <c r="AS158" s="21">
        <f>AM158-AL158</f>
        <v/>
      </c>
      <c r="AT158" s="21">
        <f>AK158+C158-AJ158</f>
        <v/>
      </c>
      <c r="AU158" s="21">
        <f>AL158+C158-AM158</f>
        <v/>
      </c>
      <c r="AV158" s="21">
        <f>AN158+C158-AM158</f>
        <v/>
      </c>
    </row>
    <row r="159">
      <c r="A159" t="inlineStr">
        <is>
          <t>医療費の境目</t>
        </is>
      </c>
      <c r="B159" s="21">
        <f>'3_医療費の境目'!$B$3</f>
        <v/>
      </c>
      <c r="C159" s="21">
        <f>IF('3_医療費の境目'!$B$4="",AO159,'3_医療費の境目'!$B$4)</f>
        <v/>
      </c>
      <c r="D159" s="21">
        <f>'3_医療費の境目'!D159</f>
        <v/>
      </c>
      <c r="E159" s="21">
        <f>ROUND(MIN(B159/12,650000)*12*0.0915+MIN(B159/12,1390000)*12*(0.0504+0)+B159*0.005,0)</f>
        <v/>
      </c>
      <c r="F159" s="21">
        <f>IF(B159&lt;741000,0,IF(B159&lt;2191000,B159-740000,IF(B159&lt;2193000,1451000,IF(B159&lt;2196000,1453000,IF(B159&lt;2200000,1456000,IF(B159&lt;3600000,ROUND(ROUNDDOWN(B159/4,-3)*2.8,0)-80000,IF(B159&lt;6600000,ROUND(ROUNDDOWN(B159/4,-3)*3.2,0)-440000,IF(B159&lt;8500000,ROUNDDOWN(B159*0.9,0)-1100000,B159-1950000))))))))</f>
        <v/>
      </c>
      <c r="G159" s="21">
        <f>IF(F159&gt;23500000,NA(),IF(F159&lt;=4890000,1040000,IF(F159&lt;=6550000,670000,620000)))</f>
        <v/>
      </c>
      <c r="H159" s="21">
        <f>IF(D159&lt;=0,0,MAX(0,MIN(2000000,D159-MIN(100000,ROUNDDOWN(F159*0.05,0)))))</f>
        <v/>
      </c>
      <c r="I159" s="21">
        <f>IF(C159&lt;=2000,0,MIN(C159,ROUNDDOWN(F159*0.4,0))-2000)</f>
        <v/>
      </c>
      <c r="J159" s="21">
        <f>MAX(0,ROUNDDOWN(F159-E159-G159,-3))</f>
        <v/>
      </c>
      <c r="K159" s="21">
        <f>MAX(0,ROUNDDOWN(F159-E159-G159-H159-I159,-3))</f>
        <v/>
      </c>
      <c r="L159" s="21">
        <f>MAX(0,ROUNDDOWN(F159-E159-G159-H159,-3))</f>
        <v/>
      </c>
      <c r="M159" s="21">
        <f>IF(J159&lt;=0,0,ROUNDDOWN((J159*LOOKUP(J159,{0,1950001,3300001,6950001,9000001,18000001,40000001},{0.05,0.1,0.2,0.23,0.33,0.4,0.45})-LOOKUP(J159,{0,1950001,3300001,6950001,9000001,18000001,40000001},{0,97500,427500,636000,1536000,2796000,4796000}))*1.021,-2))</f>
        <v/>
      </c>
      <c r="N159" s="21">
        <f>IF(K159&lt;=0,0,ROUNDDOWN((K159*LOOKUP(K159,{0,1950001,3300001,6950001,9000001,18000001,40000001},{0.05,0.1,0.2,0.23,0.33,0.4,0.45})-LOOKUP(K159,{0,1950001,3300001,6950001,9000001,18000001,40000001},{0,97500,427500,636000,1536000,2796000,4796000}))*1.021,-2))</f>
        <v/>
      </c>
      <c r="O159" s="21">
        <f>IF(L159&lt;=0,0,ROUNDDOWN((L159*LOOKUP(L159,{0,1950001,3300001,6950001,9000001,18000001,40000001},{0.05,0.1,0.2,0.23,0.33,0.4,0.45})-LOOKUP(L159,{0,1950001,3300001,6950001,9000001,18000001,40000001},{0,97500,427500,636000,1536000,2796000,4796000}))*1.021,-2))</f>
        <v/>
      </c>
      <c r="P159" s="21">
        <f>MAX(0,ROUNDDOWN(F159-E159-430000,-3))</f>
        <v/>
      </c>
      <c r="Q159" s="21">
        <f>MAX(0,ROUNDDOWN(F159-E159-430000-H159,-3))</f>
        <v/>
      </c>
      <c r="R159" s="21">
        <f>IF(F159&lt;=450000,0,MAX(0,P159*0.06-MIN(50000,P159)*0.03))</f>
        <v/>
      </c>
      <c r="S159" s="21">
        <f>IF(F159&lt;=450000,0,MAX(0,P159*0.04-MIN(50000,P159)*0.02))</f>
        <v/>
      </c>
      <c r="T159" s="21">
        <f>IF(F159&lt;=450000,0,MAX(0,Q159*0.06-MIN(50000,Q159)*0.03))</f>
        <v/>
      </c>
      <c r="U159" s="21">
        <f>IF(F159&lt;=450000,0,MAX(0,Q159*0.04-MIN(50000,Q159)*0.02))</f>
        <v/>
      </c>
      <c r="V159" s="21">
        <f>50000+MAX(0,G159-480000)</f>
        <v/>
      </c>
      <c r="W159" s="21">
        <f>P159-V159</f>
        <v/>
      </c>
      <c r="X159" s="21">
        <f>Q159-V159</f>
        <v/>
      </c>
      <c r="Y159" s="22">
        <f>IF(W159&lt;0,0.9,LOOKUP(W159,{0,1950001,3300001,6950001,9000001,18000001,40000001},{0.84895,0.7979,0.6958,0.66517,0.56307,0.4916,0.44055}))</f>
        <v/>
      </c>
      <c r="Z159" s="22">
        <f>IF(X159&lt;0,0.9,LOOKUP(X159,{0,1950001,3300001,6950001,9000001,18000001,40000001},{0.84895,0.7979,0.6958,0.66517,0.56307,0.4916,0.44055}))</f>
        <v/>
      </c>
      <c r="AA159" s="22">
        <f>IF(W159&lt;0,0,CHOOSE(MATCH(W159,{0,1950001,3300001,6950001,9000001},1),5.105/84.895,10.21/79.79,20.42/69.58,23.483/66.517,33.693/56.307))</f>
        <v/>
      </c>
      <c r="AB159" s="21">
        <f>IF(C159&lt;=2000,0,(MIN(C159,ROUNDDOWN(F159*0.3,0))-2000)*0.1)</f>
        <v/>
      </c>
      <c r="AC159" s="21">
        <f>IF(C159&lt;=2000,0,MIN((C159-2000)*Y159,(R159+S159)*0.2))</f>
        <v/>
      </c>
      <c r="AD159" s="21">
        <f>IF(C159&lt;=2000,0,MIN((C159-2000)*Z159,(T159+U159)*0.2))</f>
        <v/>
      </c>
      <c r="AE159" s="21">
        <f>AC159*AA159</f>
        <v/>
      </c>
      <c r="AF159" s="21">
        <f>ROUNDDOWN(R159,-2)+ROUNDDOWN(S159,-2)</f>
        <v/>
      </c>
      <c r="AG159" s="21">
        <f>ROUNDDOWN(MAX(0,R159-(AB159+AC159+AE159)*0.6),-2)+ROUNDDOWN(MAX(0,S159-(AB159+AC159+AE159)*0.4),-2)</f>
        <v/>
      </c>
      <c r="AH159" s="21">
        <f>ROUNDDOWN(MAX(0,T159-(AB159+AD159)*0.6),-2)+ROUNDDOWN(MAX(0,U159-(AB159+AD159)*0.4),-2)</f>
        <v/>
      </c>
      <c r="AI159" s="21">
        <f>ROUNDDOWN(T159,-2)+ROUNDDOWN(U159,-2)</f>
        <v/>
      </c>
      <c r="AJ159" s="21">
        <f>M159+AF159</f>
        <v/>
      </c>
      <c r="AK159" s="21">
        <f>M159+AG159</f>
        <v/>
      </c>
      <c r="AL159" s="21">
        <f>N159+AH159</f>
        <v/>
      </c>
      <c r="AM159" s="21">
        <f>O159+AI159</f>
        <v/>
      </c>
      <c r="AN159" s="21">
        <f>N159+AI159</f>
        <v/>
      </c>
      <c r="AO159" s="21">
        <f>ROUNDDOWN((R159+S159)*0.2/Y159+2000,0)</f>
        <v/>
      </c>
      <c r="AP159" s="21">
        <f>ROUNDDOWN((T159+U159)*0.2/Z159+2000,0)</f>
        <v/>
      </c>
      <c r="AQ159" s="21">
        <f>AL159-AK159</f>
        <v/>
      </c>
      <c r="AR159" s="21">
        <f>AM159-AK159</f>
        <v/>
      </c>
      <c r="AS159" s="21">
        <f>AM159-AL159</f>
        <v/>
      </c>
      <c r="AT159" s="21">
        <f>AK159+C159-AJ159</f>
        <v/>
      </c>
      <c r="AU159" s="21">
        <f>AL159+C159-AM159</f>
        <v/>
      </c>
      <c r="AV159" s="21">
        <f>AN159+C159-AM159</f>
        <v/>
      </c>
    </row>
    <row r="160">
      <c r="A160" t="inlineStr">
        <is>
          <t>医療費の境目</t>
        </is>
      </c>
      <c r="B160" s="21">
        <f>'3_医療費の境目'!$B$3</f>
        <v/>
      </c>
      <c r="C160" s="21">
        <f>IF('3_医療費の境目'!$B$4="",AO160,'3_医療費の境目'!$B$4)</f>
        <v/>
      </c>
      <c r="D160" s="21">
        <f>'3_医療費の境目'!D160</f>
        <v/>
      </c>
      <c r="E160" s="21">
        <f>ROUND(MIN(B160/12,650000)*12*0.0915+MIN(B160/12,1390000)*12*(0.0504+0)+B160*0.005,0)</f>
        <v/>
      </c>
      <c r="F160" s="21">
        <f>IF(B160&lt;741000,0,IF(B160&lt;2191000,B160-740000,IF(B160&lt;2193000,1451000,IF(B160&lt;2196000,1453000,IF(B160&lt;2200000,1456000,IF(B160&lt;3600000,ROUND(ROUNDDOWN(B160/4,-3)*2.8,0)-80000,IF(B160&lt;6600000,ROUND(ROUNDDOWN(B160/4,-3)*3.2,0)-440000,IF(B160&lt;8500000,ROUNDDOWN(B160*0.9,0)-1100000,B160-1950000))))))))</f>
        <v/>
      </c>
      <c r="G160" s="21">
        <f>IF(F160&gt;23500000,NA(),IF(F160&lt;=4890000,1040000,IF(F160&lt;=6550000,670000,620000)))</f>
        <v/>
      </c>
      <c r="H160" s="21">
        <f>IF(D160&lt;=0,0,MAX(0,MIN(2000000,D160-MIN(100000,ROUNDDOWN(F160*0.05,0)))))</f>
        <v/>
      </c>
      <c r="I160" s="21">
        <f>IF(C160&lt;=2000,0,MIN(C160,ROUNDDOWN(F160*0.4,0))-2000)</f>
        <v/>
      </c>
      <c r="J160" s="21">
        <f>MAX(0,ROUNDDOWN(F160-E160-G160,-3))</f>
        <v/>
      </c>
      <c r="K160" s="21">
        <f>MAX(0,ROUNDDOWN(F160-E160-G160-H160-I160,-3))</f>
        <v/>
      </c>
      <c r="L160" s="21">
        <f>MAX(0,ROUNDDOWN(F160-E160-G160-H160,-3))</f>
        <v/>
      </c>
      <c r="M160" s="21">
        <f>IF(J160&lt;=0,0,ROUNDDOWN((J160*LOOKUP(J160,{0,1950001,3300001,6950001,9000001,18000001,40000001},{0.05,0.1,0.2,0.23,0.33,0.4,0.45})-LOOKUP(J160,{0,1950001,3300001,6950001,9000001,18000001,40000001},{0,97500,427500,636000,1536000,2796000,4796000}))*1.021,-2))</f>
        <v/>
      </c>
      <c r="N160" s="21">
        <f>IF(K160&lt;=0,0,ROUNDDOWN((K160*LOOKUP(K160,{0,1950001,3300001,6950001,9000001,18000001,40000001},{0.05,0.1,0.2,0.23,0.33,0.4,0.45})-LOOKUP(K160,{0,1950001,3300001,6950001,9000001,18000001,40000001},{0,97500,427500,636000,1536000,2796000,4796000}))*1.021,-2))</f>
        <v/>
      </c>
      <c r="O160" s="21">
        <f>IF(L160&lt;=0,0,ROUNDDOWN((L160*LOOKUP(L160,{0,1950001,3300001,6950001,9000001,18000001,40000001},{0.05,0.1,0.2,0.23,0.33,0.4,0.45})-LOOKUP(L160,{0,1950001,3300001,6950001,9000001,18000001,40000001},{0,97500,427500,636000,1536000,2796000,4796000}))*1.021,-2))</f>
        <v/>
      </c>
      <c r="P160" s="21">
        <f>MAX(0,ROUNDDOWN(F160-E160-430000,-3))</f>
        <v/>
      </c>
      <c r="Q160" s="21">
        <f>MAX(0,ROUNDDOWN(F160-E160-430000-H160,-3))</f>
        <v/>
      </c>
      <c r="R160" s="21">
        <f>IF(F160&lt;=450000,0,MAX(0,P160*0.06-MIN(50000,P160)*0.03))</f>
        <v/>
      </c>
      <c r="S160" s="21">
        <f>IF(F160&lt;=450000,0,MAX(0,P160*0.04-MIN(50000,P160)*0.02))</f>
        <v/>
      </c>
      <c r="T160" s="21">
        <f>IF(F160&lt;=450000,0,MAX(0,Q160*0.06-MIN(50000,Q160)*0.03))</f>
        <v/>
      </c>
      <c r="U160" s="21">
        <f>IF(F160&lt;=450000,0,MAX(0,Q160*0.04-MIN(50000,Q160)*0.02))</f>
        <v/>
      </c>
      <c r="V160" s="21">
        <f>50000+MAX(0,G160-480000)</f>
        <v/>
      </c>
      <c r="W160" s="21">
        <f>P160-V160</f>
        <v/>
      </c>
      <c r="X160" s="21">
        <f>Q160-V160</f>
        <v/>
      </c>
      <c r="Y160" s="22">
        <f>IF(W160&lt;0,0.9,LOOKUP(W160,{0,1950001,3300001,6950001,9000001,18000001,40000001},{0.84895,0.7979,0.6958,0.66517,0.56307,0.4916,0.44055}))</f>
        <v/>
      </c>
      <c r="Z160" s="22">
        <f>IF(X160&lt;0,0.9,LOOKUP(X160,{0,1950001,3300001,6950001,9000001,18000001,40000001},{0.84895,0.7979,0.6958,0.66517,0.56307,0.4916,0.44055}))</f>
        <v/>
      </c>
      <c r="AA160" s="22">
        <f>IF(W160&lt;0,0,CHOOSE(MATCH(W160,{0,1950001,3300001,6950001,9000001},1),5.105/84.895,10.21/79.79,20.42/69.58,23.483/66.517,33.693/56.307))</f>
        <v/>
      </c>
      <c r="AB160" s="21">
        <f>IF(C160&lt;=2000,0,(MIN(C160,ROUNDDOWN(F160*0.3,0))-2000)*0.1)</f>
        <v/>
      </c>
      <c r="AC160" s="21">
        <f>IF(C160&lt;=2000,0,MIN((C160-2000)*Y160,(R160+S160)*0.2))</f>
        <v/>
      </c>
      <c r="AD160" s="21">
        <f>IF(C160&lt;=2000,0,MIN((C160-2000)*Z160,(T160+U160)*0.2))</f>
        <v/>
      </c>
      <c r="AE160" s="21">
        <f>AC160*AA160</f>
        <v/>
      </c>
      <c r="AF160" s="21">
        <f>ROUNDDOWN(R160,-2)+ROUNDDOWN(S160,-2)</f>
        <v/>
      </c>
      <c r="AG160" s="21">
        <f>ROUNDDOWN(MAX(0,R160-(AB160+AC160+AE160)*0.6),-2)+ROUNDDOWN(MAX(0,S160-(AB160+AC160+AE160)*0.4),-2)</f>
        <v/>
      </c>
      <c r="AH160" s="21">
        <f>ROUNDDOWN(MAX(0,T160-(AB160+AD160)*0.6),-2)+ROUNDDOWN(MAX(0,U160-(AB160+AD160)*0.4),-2)</f>
        <v/>
      </c>
      <c r="AI160" s="21">
        <f>ROUNDDOWN(T160,-2)+ROUNDDOWN(U160,-2)</f>
        <v/>
      </c>
      <c r="AJ160" s="21">
        <f>M160+AF160</f>
        <v/>
      </c>
      <c r="AK160" s="21">
        <f>M160+AG160</f>
        <v/>
      </c>
      <c r="AL160" s="21">
        <f>N160+AH160</f>
        <v/>
      </c>
      <c r="AM160" s="21">
        <f>O160+AI160</f>
        <v/>
      </c>
      <c r="AN160" s="21">
        <f>N160+AI160</f>
        <v/>
      </c>
      <c r="AO160" s="21">
        <f>ROUNDDOWN((R160+S160)*0.2/Y160+2000,0)</f>
        <v/>
      </c>
      <c r="AP160" s="21">
        <f>ROUNDDOWN((T160+U160)*0.2/Z160+2000,0)</f>
        <v/>
      </c>
      <c r="AQ160" s="21">
        <f>AL160-AK160</f>
        <v/>
      </c>
      <c r="AR160" s="21">
        <f>AM160-AK160</f>
        <v/>
      </c>
      <c r="AS160" s="21">
        <f>AM160-AL160</f>
        <v/>
      </c>
      <c r="AT160" s="21">
        <f>AK160+C160-AJ160</f>
        <v/>
      </c>
      <c r="AU160" s="21">
        <f>AL160+C160-AM160</f>
        <v/>
      </c>
      <c r="AV160" s="21">
        <f>AN160+C160-AM160</f>
        <v/>
      </c>
    </row>
    <row r="161">
      <c r="A161" t="inlineStr">
        <is>
          <t>医療費の境目</t>
        </is>
      </c>
      <c r="B161" s="21">
        <f>'3_医療費の境目'!$B$3</f>
        <v/>
      </c>
      <c r="C161" s="21">
        <f>IF('3_医療費の境目'!$B$4="",AO161,'3_医療費の境目'!$B$4)</f>
        <v/>
      </c>
      <c r="D161" s="21">
        <f>'3_医療費の境目'!D161</f>
        <v/>
      </c>
      <c r="E161" s="21">
        <f>ROUND(MIN(B161/12,650000)*12*0.0915+MIN(B161/12,1390000)*12*(0.0504+0)+B161*0.005,0)</f>
        <v/>
      </c>
      <c r="F161" s="21">
        <f>IF(B161&lt;741000,0,IF(B161&lt;2191000,B161-740000,IF(B161&lt;2193000,1451000,IF(B161&lt;2196000,1453000,IF(B161&lt;2200000,1456000,IF(B161&lt;3600000,ROUND(ROUNDDOWN(B161/4,-3)*2.8,0)-80000,IF(B161&lt;6600000,ROUND(ROUNDDOWN(B161/4,-3)*3.2,0)-440000,IF(B161&lt;8500000,ROUNDDOWN(B161*0.9,0)-1100000,B161-1950000))))))))</f>
        <v/>
      </c>
      <c r="G161" s="21">
        <f>IF(F161&gt;23500000,NA(),IF(F161&lt;=4890000,1040000,IF(F161&lt;=6550000,670000,620000)))</f>
        <v/>
      </c>
      <c r="H161" s="21">
        <f>IF(D161&lt;=0,0,MAX(0,MIN(2000000,D161-MIN(100000,ROUNDDOWN(F161*0.05,0)))))</f>
        <v/>
      </c>
      <c r="I161" s="21">
        <f>IF(C161&lt;=2000,0,MIN(C161,ROUNDDOWN(F161*0.4,0))-2000)</f>
        <v/>
      </c>
      <c r="J161" s="21">
        <f>MAX(0,ROUNDDOWN(F161-E161-G161,-3))</f>
        <v/>
      </c>
      <c r="K161" s="21">
        <f>MAX(0,ROUNDDOWN(F161-E161-G161-H161-I161,-3))</f>
        <v/>
      </c>
      <c r="L161" s="21">
        <f>MAX(0,ROUNDDOWN(F161-E161-G161-H161,-3))</f>
        <v/>
      </c>
      <c r="M161" s="21">
        <f>IF(J161&lt;=0,0,ROUNDDOWN((J161*LOOKUP(J161,{0,1950001,3300001,6950001,9000001,18000001,40000001},{0.05,0.1,0.2,0.23,0.33,0.4,0.45})-LOOKUP(J161,{0,1950001,3300001,6950001,9000001,18000001,40000001},{0,97500,427500,636000,1536000,2796000,4796000}))*1.021,-2))</f>
        <v/>
      </c>
      <c r="N161" s="21">
        <f>IF(K161&lt;=0,0,ROUNDDOWN((K161*LOOKUP(K161,{0,1950001,3300001,6950001,9000001,18000001,40000001},{0.05,0.1,0.2,0.23,0.33,0.4,0.45})-LOOKUP(K161,{0,1950001,3300001,6950001,9000001,18000001,40000001},{0,97500,427500,636000,1536000,2796000,4796000}))*1.021,-2))</f>
        <v/>
      </c>
      <c r="O161" s="21">
        <f>IF(L161&lt;=0,0,ROUNDDOWN((L161*LOOKUP(L161,{0,1950001,3300001,6950001,9000001,18000001,40000001},{0.05,0.1,0.2,0.23,0.33,0.4,0.45})-LOOKUP(L161,{0,1950001,3300001,6950001,9000001,18000001,40000001},{0,97500,427500,636000,1536000,2796000,4796000}))*1.021,-2))</f>
        <v/>
      </c>
      <c r="P161" s="21">
        <f>MAX(0,ROUNDDOWN(F161-E161-430000,-3))</f>
        <v/>
      </c>
      <c r="Q161" s="21">
        <f>MAX(0,ROUNDDOWN(F161-E161-430000-H161,-3))</f>
        <v/>
      </c>
      <c r="R161" s="21">
        <f>IF(F161&lt;=450000,0,MAX(0,P161*0.06-MIN(50000,P161)*0.03))</f>
        <v/>
      </c>
      <c r="S161" s="21">
        <f>IF(F161&lt;=450000,0,MAX(0,P161*0.04-MIN(50000,P161)*0.02))</f>
        <v/>
      </c>
      <c r="T161" s="21">
        <f>IF(F161&lt;=450000,0,MAX(0,Q161*0.06-MIN(50000,Q161)*0.03))</f>
        <v/>
      </c>
      <c r="U161" s="21">
        <f>IF(F161&lt;=450000,0,MAX(0,Q161*0.04-MIN(50000,Q161)*0.02))</f>
        <v/>
      </c>
      <c r="V161" s="21">
        <f>50000+MAX(0,G161-480000)</f>
        <v/>
      </c>
      <c r="W161" s="21">
        <f>P161-V161</f>
        <v/>
      </c>
      <c r="X161" s="21">
        <f>Q161-V161</f>
        <v/>
      </c>
      <c r="Y161" s="22">
        <f>IF(W161&lt;0,0.9,LOOKUP(W161,{0,1950001,3300001,6950001,9000001,18000001,40000001},{0.84895,0.7979,0.6958,0.66517,0.56307,0.4916,0.44055}))</f>
        <v/>
      </c>
      <c r="Z161" s="22">
        <f>IF(X161&lt;0,0.9,LOOKUP(X161,{0,1950001,3300001,6950001,9000001,18000001,40000001},{0.84895,0.7979,0.6958,0.66517,0.56307,0.4916,0.44055}))</f>
        <v/>
      </c>
      <c r="AA161" s="22">
        <f>IF(W161&lt;0,0,CHOOSE(MATCH(W161,{0,1950001,3300001,6950001,9000001},1),5.105/84.895,10.21/79.79,20.42/69.58,23.483/66.517,33.693/56.307))</f>
        <v/>
      </c>
      <c r="AB161" s="21">
        <f>IF(C161&lt;=2000,0,(MIN(C161,ROUNDDOWN(F161*0.3,0))-2000)*0.1)</f>
        <v/>
      </c>
      <c r="AC161" s="21">
        <f>IF(C161&lt;=2000,0,MIN((C161-2000)*Y161,(R161+S161)*0.2))</f>
        <v/>
      </c>
      <c r="AD161" s="21">
        <f>IF(C161&lt;=2000,0,MIN((C161-2000)*Z161,(T161+U161)*0.2))</f>
        <v/>
      </c>
      <c r="AE161" s="21">
        <f>AC161*AA161</f>
        <v/>
      </c>
      <c r="AF161" s="21">
        <f>ROUNDDOWN(R161,-2)+ROUNDDOWN(S161,-2)</f>
        <v/>
      </c>
      <c r="AG161" s="21">
        <f>ROUNDDOWN(MAX(0,R161-(AB161+AC161+AE161)*0.6),-2)+ROUNDDOWN(MAX(0,S161-(AB161+AC161+AE161)*0.4),-2)</f>
        <v/>
      </c>
      <c r="AH161" s="21">
        <f>ROUNDDOWN(MAX(0,T161-(AB161+AD161)*0.6),-2)+ROUNDDOWN(MAX(0,U161-(AB161+AD161)*0.4),-2)</f>
        <v/>
      </c>
      <c r="AI161" s="21">
        <f>ROUNDDOWN(T161,-2)+ROUNDDOWN(U161,-2)</f>
        <v/>
      </c>
      <c r="AJ161" s="21">
        <f>M161+AF161</f>
        <v/>
      </c>
      <c r="AK161" s="21">
        <f>M161+AG161</f>
        <v/>
      </c>
      <c r="AL161" s="21">
        <f>N161+AH161</f>
        <v/>
      </c>
      <c r="AM161" s="21">
        <f>O161+AI161</f>
        <v/>
      </c>
      <c r="AN161" s="21">
        <f>N161+AI161</f>
        <v/>
      </c>
      <c r="AO161" s="21">
        <f>ROUNDDOWN((R161+S161)*0.2/Y161+2000,0)</f>
        <v/>
      </c>
      <c r="AP161" s="21">
        <f>ROUNDDOWN((T161+U161)*0.2/Z161+2000,0)</f>
        <v/>
      </c>
      <c r="AQ161" s="21">
        <f>AL161-AK161</f>
        <v/>
      </c>
      <c r="AR161" s="21">
        <f>AM161-AK161</f>
        <v/>
      </c>
      <c r="AS161" s="21">
        <f>AM161-AL161</f>
        <v/>
      </c>
      <c r="AT161" s="21">
        <f>AK161+C161-AJ161</f>
        <v/>
      </c>
      <c r="AU161" s="21">
        <f>AL161+C161-AM161</f>
        <v/>
      </c>
      <c r="AV161" s="21">
        <f>AN161+C161-AM161</f>
        <v/>
      </c>
    </row>
    <row r="162">
      <c r="A162" t="inlineStr">
        <is>
          <t>医療費の境目</t>
        </is>
      </c>
      <c r="B162" s="21">
        <f>'3_医療費の境目'!$B$3</f>
        <v/>
      </c>
      <c r="C162" s="21">
        <f>IF('3_医療費の境目'!$B$4="",AO162,'3_医療費の境目'!$B$4)</f>
        <v/>
      </c>
      <c r="D162" s="21">
        <f>'3_医療費の境目'!D162</f>
        <v/>
      </c>
      <c r="E162" s="21">
        <f>ROUND(MIN(B162/12,650000)*12*0.0915+MIN(B162/12,1390000)*12*(0.0504+0)+B162*0.005,0)</f>
        <v/>
      </c>
      <c r="F162" s="21">
        <f>IF(B162&lt;741000,0,IF(B162&lt;2191000,B162-740000,IF(B162&lt;2193000,1451000,IF(B162&lt;2196000,1453000,IF(B162&lt;2200000,1456000,IF(B162&lt;3600000,ROUND(ROUNDDOWN(B162/4,-3)*2.8,0)-80000,IF(B162&lt;6600000,ROUND(ROUNDDOWN(B162/4,-3)*3.2,0)-440000,IF(B162&lt;8500000,ROUNDDOWN(B162*0.9,0)-1100000,B162-1950000))))))))</f>
        <v/>
      </c>
      <c r="G162" s="21">
        <f>IF(F162&gt;23500000,NA(),IF(F162&lt;=4890000,1040000,IF(F162&lt;=6550000,670000,620000)))</f>
        <v/>
      </c>
      <c r="H162" s="21">
        <f>IF(D162&lt;=0,0,MAX(0,MIN(2000000,D162-MIN(100000,ROUNDDOWN(F162*0.05,0)))))</f>
        <v/>
      </c>
      <c r="I162" s="21">
        <f>IF(C162&lt;=2000,0,MIN(C162,ROUNDDOWN(F162*0.4,0))-2000)</f>
        <v/>
      </c>
      <c r="J162" s="21">
        <f>MAX(0,ROUNDDOWN(F162-E162-G162,-3))</f>
        <v/>
      </c>
      <c r="K162" s="21">
        <f>MAX(0,ROUNDDOWN(F162-E162-G162-H162-I162,-3))</f>
        <v/>
      </c>
      <c r="L162" s="21">
        <f>MAX(0,ROUNDDOWN(F162-E162-G162-H162,-3))</f>
        <v/>
      </c>
      <c r="M162" s="21">
        <f>IF(J162&lt;=0,0,ROUNDDOWN((J162*LOOKUP(J162,{0,1950001,3300001,6950001,9000001,18000001,40000001},{0.05,0.1,0.2,0.23,0.33,0.4,0.45})-LOOKUP(J162,{0,1950001,3300001,6950001,9000001,18000001,40000001},{0,97500,427500,636000,1536000,2796000,4796000}))*1.021,-2))</f>
        <v/>
      </c>
      <c r="N162" s="21">
        <f>IF(K162&lt;=0,0,ROUNDDOWN((K162*LOOKUP(K162,{0,1950001,3300001,6950001,9000001,18000001,40000001},{0.05,0.1,0.2,0.23,0.33,0.4,0.45})-LOOKUP(K162,{0,1950001,3300001,6950001,9000001,18000001,40000001},{0,97500,427500,636000,1536000,2796000,4796000}))*1.021,-2))</f>
        <v/>
      </c>
      <c r="O162" s="21">
        <f>IF(L162&lt;=0,0,ROUNDDOWN((L162*LOOKUP(L162,{0,1950001,3300001,6950001,9000001,18000001,40000001},{0.05,0.1,0.2,0.23,0.33,0.4,0.45})-LOOKUP(L162,{0,1950001,3300001,6950001,9000001,18000001,40000001},{0,97500,427500,636000,1536000,2796000,4796000}))*1.021,-2))</f>
        <v/>
      </c>
      <c r="P162" s="21">
        <f>MAX(0,ROUNDDOWN(F162-E162-430000,-3))</f>
        <v/>
      </c>
      <c r="Q162" s="21">
        <f>MAX(0,ROUNDDOWN(F162-E162-430000-H162,-3))</f>
        <v/>
      </c>
      <c r="R162" s="21">
        <f>IF(F162&lt;=450000,0,MAX(0,P162*0.06-MIN(50000,P162)*0.03))</f>
        <v/>
      </c>
      <c r="S162" s="21">
        <f>IF(F162&lt;=450000,0,MAX(0,P162*0.04-MIN(50000,P162)*0.02))</f>
        <v/>
      </c>
      <c r="T162" s="21">
        <f>IF(F162&lt;=450000,0,MAX(0,Q162*0.06-MIN(50000,Q162)*0.03))</f>
        <v/>
      </c>
      <c r="U162" s="21">
        <f>IF(F162&lt;=450000,0,MAX(0,Q162*0.04-MIN(50000,Q162)*0.02))</f>
        <v/>
      </c>
      <c r="V162" s="21">
        <f>50000+MAX(0,G162-480000)</f>
        <v/>
      </c>
      <c r="W162" s="21">
        <f>P162-V162</f>
        <v/>
      </c>
      <c r="X162" s="21">
        <f>Q162-V162</f>
        <v/>
      </c>
      <c r="Y162" s="22">
        <f>IF(W162&lt;0,0.9,LOOKUP(W162,{0,1950001,3300001,6950001,9000001,18000001,40000001},{0.84895,0.7979,0.6958,0.66517,0.56307,0.4916,0.44055}))</f>
        <v/>
      </c>
      <c r="Z162" s="22">
        <f>IF(X162&lt;0,0.9,LOOKUP(X162,{0,1950001,3300001,6950001,9000001,18000001,40000001},{0.84895,0.7979,0.6958,0.66517,0.56307,0.4916,0.44055}))</f>
        <v/>
      </c>
      <c r="AA162" s="22">
        <f>IF(W162&lt;0,0,CHOOSE(MATCH(W162,{0,1950001,3300001,6950001,9000001},1),5.105/84.895,10.21/79.79,20.42/69.58,23.483/66.517,33.693/56.307))</f>
        <v/>
      </c>
      <c r="AB162" s="21">
        <f>IF(C162&lt;=2000,0,(MIN(C162,ROUNDDOWN(F162*0.3,0))-2000)*0.1)</f>
        <v/>
      </c>
      <c r="AC162" s="21">
        <f>IF(C162&lt;=2000,0,MIN((C162-2000)*Y162,(R162+S162)*0.2))</f>
        <v/>
      </c>
      <c r="AD162" s="21">
        <f>IF(C162&lt;=2000,0,MIN((C162-2000)*Z162,(T162+U162)*0.2))</f>
        <v/>
      </c>
      <c r="AE162" s="21">
        <f>AC162*AA162</f>
        <v/>
      </c>
      <c r="AF162" s="21">
        <f>ROUNDDOWN(R162,-2)+ROUNDDOWN(S162,-2)</f>
        <v/>
      </c>
      <c r="AG162" s="21">
        <f>ROUNDDOWN(MAX(0,R162-(AB162+AC162+AE162)*0.6),-2)+ROUNDDOWN(MAX(0,S162-(AB162+AC162+AE162)*0.4),-2)</f>
        <v/>
      </c>
      <c r="AH162" s="21">
        <f>ROUNDDOWN(MAX(0,T162-(AB162+AD162)*0.6),-2)+ROUNDDOWN(MAX(0,U162-(AB162+AD162)*0.4),-2)</f>
        <v/>
      </c>
      <c r="AI162" s="21">
        <f>ROUNDDOWN(T162,-2)+ROUNDDOWN(U162,-2)</f>
        <v/>
      </c>
      <c r="AJ162" s="21">
        <f>M162+AF162</f>
        <v/>
      </c>
      <c r="AK162" s="21">
        <f>M162+AG162</f>
        <v/>
      </c>
      <c r="AL162" s="21">
        <f>N162+AH162</f>
        <v/>
      </c>
      <c r="AM162" s="21">
        <f>O162+AI162</f>
        <v/>
      </c>
      <c r="AN162" s="21">
        <f>N162+AI162</f>
        <v/>
      </c>
      <c r="AO162" s="21">
        <f>ROUNDDOWN((R162+S162)*0.2/Y162+2000,0)</f>
        <v/>
      </c>
      <c r="AP162" s="21">
        <f>ROUNDDOWN((T162+U162)*0.2/Z162+2000,0)</f>
        <v/>
      </c>
      <c r="AQ162" s="21">
        <f>AL162-AK162</f>
        <v/>
      </c>
      <c r="AR162" s="21">
        <f>AM162-AK162</f>
        <v/>
      </c>
      <c r="AS162" s="21">
        <f>AM162-AL162</f>
        <v/>
      </c>
      <c r="AT162" s="21">
        <f>AK162+C162-AJ162</f>
        <v/>
      </c>
      <c r="AU162" s="21">
        <f>AL162+C162-AM162</f>
        <v/>
      </c>
      <c r="AV162" s="21">
        <f>AN162+C162-AM162</f>
        <v/>
      </c>
    </row>
    <row r="163">
      <c r="A163" t="inlineStr">
        <is>
          <t>医療費の境目</t>
        </is>
      </c>
      <c r="B163" s="21">
        <f>'3_医療費の境目'!$B$3</f>
        <v/>
      </c>
      <c r="C163" s="21">
        <f>IF('3_医療費の境目'!$B$4="",AO163,'3_医療費の境目'!$B$4)</f>
        <v/>
      </c>
      <c r="D163" s="21">
        <f>'3_医療費の境目'!D163</f>
        <v/>
      </c>
      <c r="E163" s="21">
        <f>ROUND(MIN(B163/12,650000)*12*0.0915+MIN(B163/12,1390000)*12*(0.0504+0)+B163*0.005,0)</f>
        <v/>
      </c>
      <c r="F163" s="21">
        <f>IF(B163&lt;741000,0,IF(B163&lt;2191000,B163-740000,IF(B163&lt;2193000,1451000,IF(B163&lt;2196000,1453000,IF(B163&lt;2200000,1456000,IF(B163&lt;3600000,ROUND(ROUNDDOWN(B163/4,-3)*2.8,0)-80000,IF(B163&lt;6600000,ROUND(ROUNDDOWN(B163/4,-3)*3.2,0)-440000,IF(B163&lt;8500000,ROUNDDOWN(B163*0.9,0)-1100000,B163-1950000))))))))</f>
        <v/>
      </c>
      <c r="G163" s="21">
        <f>IF(F163&gt;23500000,NA(),IF(F163&lt;=4890000,1040000,IF(F163&lt;=6550000,670000,620000)))</f>
        <v/>
      </c>
      <c r="H163" s="21">
        <f>IF(D163&lt;=0,0,MAX(0,MIN(2000000,D163-MIN(100000,ROUNDDOWN(F163*0.05,0)))))</f>
        <v/>
      </c>
      <c r="I163" s="21">
        <f>IF(C163&lt;=2000,0,MIN(C163,ROUNDDOWN(F163*0.4,0))-2000)</f>
        <v/>
      </c>
      <c r="J163" s="21">
        <f>MAX(0,ROUNDDOWN(F163-E163-G163,-3))</f>
        <v/>
      </c>
      <c r="K163" s="21">
        <f>MAX(0,ROUNDDOWN(F163-E163-G163-H163-I163,-3))</f>
        <v/>
      </c>
      <c r="L163" s="21">
        <f>MAX(0,ROUNDDOWN(F163-E163-G163-H163,-3))</f>
        <v/>
      </c>
      <c r="M163" s="21">
        <f>IF(J163&lt;=0,0,ROUNDDOWN((J163*LOOKUP(J163,{0,1950001,3300001,6950001,9000001,18000001,40000001},{0.05,0.1,0.2,0.23,0.33,0.4,0.45})-LOOKUP(J163,{0,1950001,3300001,6950001,9000001,18000001,40000001},{0,97500,427500,636000,1536000,2796000,4796000}))*1.021,-2))</f>
        <v/>
      </c>
      <c r="N163" s="21">
        <f>IF(K163&lt;=0,0,ROUNDDOWN((K163*LOOKUP(K163,{0,1950001,3300001,6950001,9000001,18000001,40000001},{0.05,0.1,0.2,0.23,0.33,0.4,0.45})-LOOKUP(K163,{0,1950001,3300001,6950001,9000001,18000001,40000001},{0,97500,427500,636000,1536000,2796000,4796000}))*1.021,-2))</f>
        <v/>
      </c>
      <c r="O163" s="21">
        <f>IF(L163&lt;=0,0,ROUNDDOWN((L163*LOOKUP(L163,{0,1950001,3300001,6950001,9000001,18000001,40000001},{0.05,0.1,0.2,0.23,0.33,0.4,0.45})-LOOKUP(L163,{0,1950001,3300001,6950001,9000001,18000001,40000001},{0,97500,427500,636000,1536000,2796000,4796000}))*1.021,-2))</f>
        <v/>
      </c>
      <c r="P163" s="21">
        <f>MAX(0,ROUNDDOWN(F163-E163-430000,-3))</f>
        <v/>
      </c>
      <c r="Q163" s="21">
        <f>MAX(0,ROUNDDOWN(F163-E163-430000-H163,-3))</f>
        <v/>
      </c>
      <c r="R163" s="21">
        <f>IF(F163&lt;=450000,0,MAX(0,P163*0.06-MIN(50000,P163)*0.03))</f>
        <v/>
      </c>
      <c r="S163" s="21">
        <f>IF(F163&lt;=450000,0,MAX(0,P163*0.04-MIN(50000,P163)*0.02))</f>
        <v/>
      </c>
      <c r="T163" s="21">
        <f>IF(F163&lt;=450000,0,MAX(0,Q163*0.06-MIN(50000,Q163)*0.03))</f>
        <v/>
      </c>
      <c r="U163" s="21">
        <f>IF(F163&lt;=450000,0,MAX(0,Q163*0.04-MIN(50000,Q163)*0.02))</f>
        <v/>
      </c>
      <c r="V163" s="21">
        <f>50000+MAX(0,G163-480000)</f>
        <v/>
      </c>
      <c r="W163" s="21">
        <f>P163-V163</f>
        <v/>
      </c>
      <c r="X163" s="21">
        <f>Q163-V163</f>
        <v/>
      </c>
      <c r="Y163" s="22">
        <f>IF(W163&lt;0,0.9,LOOKUP(W163,{0,1950001,3300001,6950001,9000001,18000001,40000001},{0.84895,0.7979,0.6958,0.66517,0.56307,0.4916,0.44055}))</f>
        <v/>
      </c>
      <c r="Z163" s="22">
        <f>IF(X163&lt;0,0.9,LOOKUP(X163,{0,1950001,3300001,6950001,9000001,18000001,40000001},{0.84895,0.7979,0.6958,0.66517,0.56307,0.4916,0.44055}))</f>
        <v/>
      </c>
      <c r="AA163" s="22">
        <f>IF(W163&lt;0,0,CHOOSE(MATCH(W163,{0,1950001,3300001,6950001,9000001},1),5.105/84.895,10.21/79.79,20.42/69.58,23.483/66.517,33.693/56.307))</f>
        <v/>
      </c>
      <c r="AB163" s="21">
        <f>IF(C163&lt;=2000,0,(MIN(C163,ROUNDDOWN(F163*0.3,0))-2000)*0.1)</f>
        <v/>
      </c>
      <c r="AC163" s="21">
        <f>IF(C163&lt;=2000,0,MIN((C163-2000)*Y163,(R163+S163)*0.2))</f>
        <v/>
      </c>
      <c r="AD163" s="21">
        <f>IF(C163&lt;=2000,0,MIN((C163-2000)*Z163,(T163+U163)*0.2))</f>
        <v/>
      </c>
      <c r="AE163" s="21">
        <f>AC163*AA163</f>
        <v/>
      </c>
      <c r="AF163" s="21">
        <f>ROUNDDOWN(R163,-2)+ROUNDDOWN(S163,-2)</f>
        <v/>
      </c>
      <c r="AG163" s="21">
        <f>ROUNDDOWN(MAX(0,R163-(AB163+AC163+AE163)*0.6),-2)+ROUNDDOWN(MAX(0,S163-(AB163+AC163+AE163)*0.4),-2)</f>
        <v/>
      </c>
      <c r="AH163" s="21">
        <f>ROUNDDOWN(MAX(0,T163-(AB163+AD163)*0.6),-2)+ROUNDDOWN(MAX(0,U163-(AB163+AD163)*0.4),-2)</f>
        <v/>
      </c>
      <c r="AI163" s="21">
        <f>ROUNDDOWN(T163,-2)+ROUNDDOWN(U163,-2)</f>
        <v/>
      </c>
      <c r="AJ163" s="21">
        <f>M163+AF163</f>
        <v/>
      </c>
      <c r="AK163" s="21">
        <f>M163+AG163</f>
        <v/>
      </c>
      <c r="AL163" s="21">
        <f>N163+AH163</f>
        <v/>
      </c>
      <c r="AM163" s="21">
        <f>O163+AI163</f>
        <v/>
      </c>
      <c r="AN163" s="21">
        <f>N163+AI163</f>
        <v/>
      </c>
      <c r="AO163" s="21">
        <f>ROUNDDOWN((R163+S163)*0.2/Y163+2000,0)</f>
        <v/>
      </c>
      <c r="AP163" s="21">
        <f>ROUNDDOWN((T163+U163)*0.2/Z163+2000,0)</f>
        <v/>
      </c>
      <c r="AQ163" s="21">
        <f>AL163-AK163</f>
        <v/>
      </c>
      <c r="AR163" s="21">
        <f>AM163-AK163</f>
        <v/>
      </c>
      <c r="AS163" s="21">
        <f>AM163-AL163</f>
        <v/>
      </c>
      <c r="AT163" s="21">
        <f>AK163+C163-AJ163</f>
        <v/>
      </c>
      <c r="AU163" s="21">
        <f>AL163+C163-AM163</f>
        <v/>
      </c>
      <c r="AV163" s="21">
        <f>AN163+C163-AM163</f>
        <v/>
      </c>
    </row>
    <row r="164">
      <c r="A164" t="inlineStr">
        <is>
          <t>医療費の境目</t>
        </is>
      </c>
      <c r="B164" s="21">
        <f>'3_医療費の境目'!$B$3</f>
        <v/>
      </c>
      <c r="C164" s="21">
        <f>IF('3_医療費の境目'!$B$4="",AO164,'3_医療費の境目'!$B$4)</f>
        <v/>
      </c>
      <c r="D164" s="21">
        <f>'3_医療費の境目'!D164</f>
        <v/>
      </c>
      <c r="E164" s="21">
        <f>ROUND(MIN(B164/12,650000)*12*0.0915+MIN(B164/12,1390000)*12*(0.0504+0)+B164*0.005,0)</f>
        <v/>
      </c>
      <c r="F164" s="21">
        <f>IF(B164&lt;741000,0,IF(B164&lt;2191000,B164-740000,IF(B164&lt;2193000,1451000,IF(B164&lt;2196000,1453000,IF(B164&lt;2200000,1456000,IF(B164&lt;3600000,ROUND(ROUNDDOWN(B164/4,-3)*2.8,0)-80000,IF(B164&lt;6600000,ROUND(ROUNDDOWN(B164/4,-3)*3.2,0)-440000,IF(B164&lt;8500000,ROUNDDOWN(B164*0.9,0)-1100000,B164-1950000))))))))</f>
        <v/>
      </c>
      <c r="G164" s="21">
        <f>IF(F164&gt;23500000,NA(),IF(F164&lt;=4890000,1040000,IF(F164&lt;=6550000,670000,620000)))</f>
        <v/>
      </c>
      <c r="H164" s="21">
        <f>IF(D164&lt;=0,0,MAX(0,MIN(2000000,D164-MIN(100000,ROUNDDOWN(F164*0.05,0)))))</f>
        <v/>
      </c>
      <c r="I164" s="21">
        <f>IF(C164&lt;=2000,0,MIN(C164,ROUNDDOWN(F164*0.4,0))-2000)</f>
        <v/>
      </c>
      <c r="J164" s="21">
        <f>MAX(0,ROUNDDOWN(F164-E164-G164,-3))</f>
        <v/>
      </c>
      <c r="K164" s="21">
        <f>MAX(0,ROUNDDOWN(F164-E164-G164-H164-I164,-3))</f>
        <v/>
      </c>
      <c r="L164" s="21">
        <f>MAX(0,ROUNDDOWN(F164-E164-G164-H164,-3))</f>
        <v/>
      </c>
      <c r="M164" s="21">
        <f>IF(J164&lt;=0,0,ROUNDDOWN((J164*LOOKUP(J164,{0,1950001,3300001,6950001,9000001,18000001,40000001},{0.05,0.1,0.2,0.23,0.33,0.4,0.45})-LOOKUP(J164,{0,1950001,3300001,6950001,9000001,18000001,40000001},{0,97500,427500,636000,1536000,2796000,4796000}))*1.021,-2))</f>
        <v/>
      </c>
      <c r="N164" s="21">
        <f>IF(K164&lt;=0,0,ROUNDDOWN((K164*LOOKUP(K164,{0,1950001,3300001,6950001,9000001,18000001,40000001},{0.05,0.1,0.2,0.23,0.33,0.4,0.45})-LOOKUP(K164,{0,1950001,3300001,6950001,9000001,18000001,40000001},{0,97500,427500,636000,1536000,2796000,4796000}))*1.021,-2))</f>
        <v/>
      </c>
      <c r="O164" s="21">
        <f>IF(L164&lt;=0,0,ROUNDDOWN((L164*LOOKUP(L164,{0,1950001,3300001,6950001,9000001,18000001,40000001},{0.05,0.1,0.2,0.23,0.33,0.4,0.45})-LOOKUP(L164,{0,1950001,3300001,6950001,9000001,18000001,40000001},{0,97500,427500,636000,1536000,2796000,4796000}))*1.021,-2))</f>
        <v/>
      </c>
      <c r="P164" s="21">
        <f>MAX(0,ROUNDDOWN(F164-E164-430000,-3))</f>
        <v/>
      </c>
      <c r="Q164" s="21">
        <f>MAX(0,ROUNDDOWN(F164-E164-430000-H164,-3))</f>
        <v/>
      </c>
      <c r="R164" s="21">
        <f>IF(F164&lt;=450000,0,MAX(0,P164*0.06-MIN(50000,P164)*0.03))</f>
        <v/>
      </c>
      <c r="S164" s="21">
        <f>IF(F164&lt;=450000,0,MAX(0,P164*0.04-MIN(50000,P164)*0.02))</f>
        <v/>
      </c>
      <c r="T164" s="21">
        <f>IF(F164&lt;=450000,0,MAX(0,Q164*0.06-MIN(50000,Q164)*0.03))</f>
        <v/>
      </c>
      <c r="U164" s="21">
        <f>IF(F164&lt;=450000,0,MAX(0,Q164*0.04-MIN(50000,Q164)*0.02))</f>
        <v/>
      </c>
      <c r="V164" s="21">
        <f>50000+MAX(0,G164-480000)</f>
        <v/>
      </c>
      <c r="W164" s="21">
        <f>P164-V164</f>
        <v/>
      </c>
      <c r="X164" s="21">
        <f>Q164-V164</f>
        <v/>
      </c>
      <c r="Y164" s="22">
        <f>IF(W164&lt;0,0.9,LOOKUP(W164,{0,1950001,3300001,6950001,9000001,18000001,40000001},{0.84895,0.7979,0.6958,0.66517,0.56307,0.4916,0.44055}))</f>
        <v/>
      </c>
      <c r="Z164" s="22">
        <f>IF(X164&lt;0,0.9,LOOKUP(X164,{0,1950001,3300001,6950001,9000001,18000001,40000001},{0.84895,0.7979,0.6958,0.66517,0.56307,0.4916,0.44055}))</f>
        <v/>
      </c>
      <c r="AA164" s="22">
        <f>IF(W164&lt;0,0,CHOOSE(MATCH(W164,{0,1950001,3300001,6950001,9000001},1),5.105/84.895,10.21/79.79,20.42/69.58,23.483/66.517,33.693/56.307))</f>
        <v/>
      </c>
      <c r="AB164" s="21">
        <f>IF(C164&lt;=2000,0,(MIN(C164,ROUNDDOWN(F164*0.3,0))-2000)*0.1)</f>
        <v/>
      </c>
      <c r="AC164" s="21">
        <f>IF(C164&lt;=2000,0,MIN((C164-2000)*Y164,(R164+S164)*0.2))</f>
        <v/>
      </c>
      <c r="AD164" s="21">
        <f>IF(C164&lt;=2000,0,MIN((C164-2000)*Z164,(T164+U164)*0.2))</f>
        <v/>
      </c>
      <c r="AE164" s="21">
        <f>AC164*AA164</f>
        <v/>
      </c>
      <c r="AF164" s="21">
        <f>ROUNDDOWN(R164,-2)+ROUNDDOWN(S164,-2)</f>
        <v/>
      </c>
      <c r="AG164" s="21">
        <f>ROUNDDOWN(MAX(0,R164-(AB164+AC164+AE164)*0.6),-2)+ROUNDDOWN(MAX(0,S164-(AB164+AC164+AE164)*0.4),-2)</f>
        <v/>
      </c>
      <c r="AH164" s="21">
        <f>ROUNDDOWN(MAX(0,T164-(AB164+AD164)*0.6),-2)+ROUNDDOWN(MAX(0,U164-(AB164+AD164)*0.4),-2)</f>
        <v/>
      </c>
      <c r="AI164" s="21">
        <f>ROUNDDOWN(T164,-2)+ROUNDDOWN(U164,-2)</f>
        <v/>
      </c>
      <c r="AJ164" s="21">
        <f>M164+AF164</f>
        <v/>
      </c>
      <c r="AK164" s="21">
        <f>M164+AG164</f>
        <v/>
      </c>
      <c r="AL164" s="21">
        <f>N164+AH164</f>
        <v/>
      </c>
      <c r="AM164" s="21">
        <f>O164+AI164</f>
        <v/>
      </c>
      <c r="AN164" s="21">
        <f>N164+AI164</f>
        <v/>
      </c>
      <c r="AO164" s="21">
        <f>ROUNDDOWN((R164+S164)*0.2/Y164+2000,0)</f>
        <v/>
      </c>
      <c r="AP164" s="21">
        <f>ROUNDDOWN((T164+U164)*0.2/Z164+2000,0)</f>
        <v/>
      </c>
      <c r="AQ164" s="21">
        <f>AL164-AK164</f>
        <v/>
      </c>
      <c r="AR164" s="21">
        <f>AM164-AK164</f>
        <v/>
      </c>
      <c r="AS164" s="21">
        <f>AM164-AL164</f>
        <v/>
      </c>
      <c r="AT164" s="21">
        <f>AK164+C164-AJ164</f>
        <v/>
      </c>
      <c r="AU164" s="21">
        <f>AL164+C164-AM164</f>
        <v/>
      </c>
      <c r="AV164" s="21">
        <f>AN164+C164-AM164</f>
        <v/>
      </c>
    </row>
    <row r="165">
      <c r="A165" t="inlineStr">
        <is>
          <t>医療費の境目</t>
        </is>
      </c>
      <c r="B165" s="21">
        <f>'3_医療費の境目'!$B$3</f>
        <v/>
      </c>
      <c r="C165" s="21">
        <f>IF('3_医療費の境目'!$B$4="",AO165,'3_医療費の境目'!$B$4)</f>
        <v/>
      </c>
      <c r="D165" s="21">
        <f>'3_医療費の境目'!D165</f>
        <v/>
      </c>
      <c r="E165" s="21">
        <f>ROUND(MIN(B165/12,650000)*12*0.0915+MIN(B165/12,1390000)*12*(0.0504+0)+B165*0.005,0)</f>
        <v/>
      </c>
      <c r="F165" s="21">
        <f>IF(B165&lt;741000,0,IF(B165&lt;2191000,B165-740000,IF(B165&lt;2193000,1451000,IF(B165&lt;2196000,1453000,IF(B165&lt;2200000,1456000,IF(B165&lt;3600000,ROUND(ROUNDDOWN(B165/4,-3)*2.8,0)-80000,IF(B165&lt;6600000,ROUND(ROUNDDOWN(B165/4,-3)*3.2,0)-440000,IF(B165&lt;8500000,ROUNDDOWN(B165*0.9,0)-1100000,B165-1950000))))))))</f>
        <v/>
      </c>
      <c r="G165" s="21">
        <f>IF(F165&gt;23500000,NA(),IF(F165&lt;=4890000,1040000,IF(F165&lt;=6550000,670000,620000)))</f>
        <v/>
      </c>
      <c r="H165" s="21">
        <f>IF(D165&lt;=0,0,MAX(0,MIN(2000000,D165-MIN(100000,ROUNDDOWN(F165*0.05,0)))))</f>
        <v/>
      </c>
      <c r="I165" s="21">
        <f>IF(C165&lt;=2000,0,MIN(C165,ROUNDDOWN(F165*0.4,0))-2000)</f>
        <v/>
      </c>
      <c r="J165" s="21">
        <f>MAX(0,ROUNDDOWN(F165-E165-G165,-3))</f>
        <v/>
      </c>
      <c r="K165" s="21">
        <f>MAX(0,ROUNDDOWN(F165-E165-G165-H165-I165,-3))</f>
        <v/>
      </c>
      <c r="L165" s="21">
        <f>MAX(0,ROUNDDOWN(F165-E165-G165-H165,-3))</f>
        <v/>
      </c>
      <c r="M165" s="21">
        <f>IF(J165&lt;=0,0,ROUNDDOWN((J165*LOOKUP(J165,{0,1950001,3300001,6950001,9000001,18000001,40000001},{0.05,0.1,0.2,0.23,0.33,0.4,0.45})-LOOKUP(J165,{0,1950001,3300001,6950001,9000001,18000001,40000001},{0,97500,427500,636000,1536000,2796000,4796000}))*1.021,-2))</f>
        <v/>
      </c>
      <c r="N165" s="21">
        <f>IF(K165&lt;=0,0,ROUNDDOWN((K165*LOOKUP(K165,{0,1950001,3300001,6950001,9000001,18000001,40000001},{0.05,0.1,0.2,0.23,0.33,0.4,0.45})-LOOKUP(K165,{0,1950001,3300001,6950001,9000001,18000001,40000001},{0,97500,427500,636000,1536000,2796000,4796000}))*1.021,-2))</f>
        <v/>
      </c>
      <c r="O165" s="21">
        <f>IF(L165&lt;=0,0,ROUNDDOWN((L165*LOOKUP(L165,{0,1950001,3300001,6950001,9000001,18000001,40000001},{0.05,0.1,0.2,0.23,0.33,0.4,0.45})-LOOKUP(L165,{0,1950001,3300001,6950001,9000001,18000001,40000001},{0,97500,427500,636000,1536000,2796000,4796000}))*1.021,-2))</f>
        <v/>
      </c>
      <c r="P165" s="21">
        <f>MAX(0,ROUNDDOWN(F165-E165-430000,-3))</f>
        <v/>
      </c>
      <c r="Q165" s="21">
        <f>MAX(0,ROUNDDOWN(F165-E165-430000-H165,-3))</f>
        <v/>
      </c>
      <c r="R165" s="21">
        <f>IF(F165&lt;=450000,0,MAX(0,P165*0.06-MIN(50000,P165)*0.03))</f>
        <v/>
      </c>
      <c r="S165" s="21">
        <f>IF(F165&lt;=450000,0,MAX(0,P165*0.04-MIN(50000,P165)*0.02))</f>
        <v/>
      </c>
      <c r="T165" s="21">
        <f>IF(F165&lt;=450000,0,MAX(0,Q165*0.06-MIN(50000,Q165)*0.03))</f>
        <v/>
      </c>
      <c r="U165" s="21">
        <f>IF(F165&lt;=450000,0,MAX(0,Q165*0.04-MIN(50000,Q165)*0.02))</f>
        <v/>
      </c>
      <c r="V165" s="21">
        <f>50000+MAX(0,G165-480000)</f>
        <v/>
      </c>
      <c r="W165" s="21">
        <f>P165-V165</f>
        <v/>
      </c>
      <c r="X165" s="21">
        <f>Q165-V165</f>
        <v/>
      </c>
      <c r="Y165" s="22">
        <f>IF(W165&lt;0,0.9,LOOKUP(W165,{0,1950001,3300001,6950001,9000001,18000001,40000001},{0.84895,0.7979,0.6958,0.66517,0.56307,0.4916,0.44055}))</f>
        <v/>
      </c>
      <c r="Z165" s="22">
        <f>IF(X165&lt;0,0.9,LOOKUP(X165,{0,1950001,3300001,6950001,9000001,18000001,40000001},{0.84895,0.7979,0.6958,0.66517,0.56307,0.4916,0.44055}))</f>
        <v/>
      </c>
      <c r="AA165" s="22">
        <f>IF(W165&lt;0,0,CHOOSE(MATCH(W165,{0,1950001,3300001,6950001,9000001},1),5.105/84.895,10.21/79.79,20.42/69.58,23.483/66.517,33.693/56.307))</f>
        <v/>
      </c>
      <c r="AB165" s="21">
        <f>IF(C165&lt;=2000,0,(MIN(C165,ROUNDDOWN(F165*0.3,0))-2000)*0.1)</f>
        <v/>
      </c>
      <c r="AC165" s="21">
        <f>IF(C165&lt;=2000,0,MIN((C165-2000)*Y165,(R165+S165)*0.2))</f>
        <v/>
      </c>
      <c r="AD165" s="21">
        <f>IF(C165&lt;=2000,0,MIN((C165-2000)*Z165,(T165+U165)*0.2))</f>
        <v/>
      </c>
      <c r="AE165" s="21">
        <f>AC165*AA165</f>
        <v/>
      </c>
      <c r="AF165" s="21">
        <f>ROUNDDOWN(R165,-2)+ROUNDDOWN(S165,-2)</f>
        <v/>
      </c>
      <c r="AG165" s="21">
        <f>ROUNDDOWN(MAX(0,R165-(AB165+AC165+AE165)*0.6),-2)+ROUNDDOWN(MAX(0,S165-(AB165+AC165+AE165)*0.4),-2)</f>
        <v/>
      </c>
      <c r="AH165" s="21">
        <f>ROUNDDOWN(MAX(0,T165-(AB165+AD165)*0.6),-2)+ROUNDDOWN(MAX(0,U165-(AB165+AD165)*0.4),-2)</f>
        <v/>
      </c>
      <c r="AI165" s="21">
        <f>ROUNDDOWN(T165,-2)+ROUNDDOWN(U165,-2)</f>
        <v/>
      </c>
      <c r="AJ165" s="21">
        <f>M165+AF165</f>
        <v/>
      </c>
      <c r="AK165" s="21">
        <f>M165+AG165</f>
        <v/>
      </c>
      <c r="AL165" s="21">
        <f>N165+AH165</f>
        <v/>
      </c>
      <c r="AM165" s="21">
        <f>O165+AI165</f>
        <v/>
      </c>
      <c r="AN165" s="21">
        <f>N165+AI165</f>
        <v/>
      </c>
      <c r="AO165" s="21">
        <f>ROUNDDOWN((R165+S165)*0.2/Y165+2000,0)</f>
        <v/>
      </c>
      <c r="AP165" s="21">
        <f>ROUNDDOWN((T165+U165)*0.2/Z165+2000,0)</f>
        <v/>
      </c>
      <c r="AQ165" s="21">
        <f>AL165-AK165</f>
        <v/>
      </c>
      <c r="AR165" s="21">
        <f>AM165-AK165</f>
        <v/>
      </c>
      <c r="AS165" s="21">
        <f>AM165-AL165</f>
        <v/>
      </c>
      <c r="AT165" s="21">
        <f>AK165+C165-AJ165</f>
        <v/>
      </c>
      <c r="AU165" s="21">
        <f>AL165+C165-AM165</f>
        <v/>
      </c>
      <c r="AV165" s="21">
        <f>AN165+C165-AM165</f>
        <v/>
      </c>
    </row>
    <row r="166">
      <c r="A166" t="inlineStr">
        <is>
          <t>医療費の境目</t>
        </is>
      </c>
      <c r="B166" s="21">
        <f>'3_医療費の境目'!$B$3</f>
        <v/>
      </c>
      <c r="C166" s="21">
        <f>IF('3_医療費の境目'!$B$4="",AO166,'3_医療費の境目'!$B$4)</f>
        <v/>
      </c>
      <c r="D166" s="21">
        <f>'3_医療費の境目'!D166</f>
        <v/>
      </c>
      <c r="E166" s="21">
        <f>ROUND(MIN(B166/12,650000)*12*0.0915+MIN(B166/12,1390000)*12*(0.0504+0)+B166*0.005,0)</f>
        <v/>
      </c>
      <c r="F166" s="21">
        <f>IF(B166&lt;741000,0,IF(B166&lt;2191000,B166-740000,IF(B166&lt;2193000,1451000,IF(B166&lt;2196000,1453000,IF(B166&lt;2200000,1456000,IF(B166&lt;3600000,ROUND(ROUNDDOWN(B166/4,-3)*2.8,0)-80000,IF(B166&lt;6600000,ROUND(ROUNDDOWN(B166/4,-3)*3.2,0)-440000,IF(B166&lt;8500000,ROUNDDOWN(B166*0.9,0)-1100000,B166-1950000))))))))</f>
        <v/>
      </c>
      <c r="G166" s="21">
        <f>IF(F166&gt;23500000,NA(),IF(F166&lt;=4890000,1040000,IF(F166&lt;=6550000,670000,620000)))</f>
        <v/>
      </c>
      <c r="H166" s="21">
        <f>IF(D166&lt;=0,0,MAX(0,MIN(2000000,D166-MIN(100000,ROUNDDOWN(F166*0.05,0)))))</f>
        <v/>
      </c>
      <c r="I166" s="21">
        <f>IF(C166&lt;=2000,0,MIN(C166,ROUNDDOWN(F166*0.4,0))-2000)</f>
        <v/>
      </c>
      <c r="J166" s="21">
        <f>MAX(0,ROUNDDOWN(F166-E166-G166,-3))</f>
        <v/>
      </c>
      <c r="K166" s="21">
        <f>MAX(0,ROUNDDOWN(F166-E166-G166-H166-I166,-3))</f>
        <v/>
      </c>
      <c r="L166" s="21">
        <f>MAX(0,ROUNDDOWN(F166-E166-G166-H166,-3))</f>
        <v/>
      </c>
      <c r="M166" s="21">
        <f>IF(J166&lt;=0,0,ROUNDDOWN((J166*LOOKUP(J166,{0,1950001,3300001,6950001,9000001,18000001,40000001},{0.05,0.1,0.2,0.23,0.33,0.4,0.45})-LOOKUP(J166,{0,1950001,3300001,6950001,9000001,18000001,40000001},{0,97500,427500,636000,1536000,2796000,4796000}))*1.021,-2))</f>
        <v/>
      </c>
      <c r="N166" s="21">
        <f>IF(K166&lt;=0,0,ROUNDDOWN((K166*LOOKUP(K166,{0,1950001,3300001,6950001,9000001,18000001,40000001},{0.05,0.1,0.2,0.23,0.33,0.4,0.45})-LOOKUP(K166,{0,1950001,3300001,6950001,9000001,18000001,40000001},{0,97500,427500,636000,1536000,2796000,4796000}))*1.021,-2))</f>
        <v/>
      </c>
      <c r="O166" s="21">
        <f>IF(L166&lt;=0,0,ROUNDDOWN((L166*LOOKUP(L166,{0,1950001,3300001,6950001,9000001,18000001,40000001},{0.05,0.1,0.2,0.23,0.33,0.4,0.45})-LOOKUP(L166,{0,1950001,3300001,6950001,9000001,18000001,40000001},{0,97500,427500,636000,1536000,2796000,4796000}))*1.021,-2))</f>
        <v/>
      </c>
      <c r="P166" s="21">
        <f>MAX(0,ROUNDDOWN(F166-E166-430000,-3))</f>
        <v/>
      </c>
      <c r="Q166" s="21">
        <f>MAX(0,ROUNDDOWN(F166-E166-430000-H166,-3))</f>
        <v/>
      </c>
      <c r="R166" s="21">
        <f>IF(F166&lt;=450000,0,MAX(0,P166*0.06-MIN(50000,P166)*0.03))</f>
        <v/>
      </c>
      <c r="S166" s="21">
        <f>IF(F166&lt;=450000,0,MAX(0,P166*0.04-MIN(50000,P166)*0.02))</f>
        <v/>
      </c>
      <c r="T166" s="21">
        <f>IF(F166&lt;=450000,0,MAX(0,Q166*0.06-MIN(50000,Q166)*0.03))</f>
        <v/>
      </c>
      <c r="U166" s="21">
        <f>IF(F166&lt;=450000,0,MAX(0,Q166*0.04-MIN(50000,Q166)*0.02))</f>
        <v/>
      </c>
      <c r="V166" s="21">
        <f>50000+MAX(0,G166-480000)</f>
        <v/>
      </c>
      <c r="W166" s="21">
        <f>P166-V166</f>
        <v/>
      </c>
      <c r="X166" s="21">
        <f>Q166-V166</f>
        <v/>
      </c>
      <c r="Y166" s="22">
        <f>IF(W166&lt;0,0.9,LOOKUP(W166,{0,1950001,3300001,6950001,9000001,18000001,40000001},{0.84895,0.7979,0.6958,0.66517,0.56307,0.4916,0.44055}))</f>
        <v/>
      </c>
      <c r="Z166" s="22">
        <f>IF(X166&lt;0,0.9,LOOKUP(X166,{0,1950001,3300001,6950001,9000001,18000001,40000001},{0.84895,0.7979,0.6958,0.66517,0.56307,0.4916,0.44055}))</f>
        <v/>
      </c>
      <c r="AA166" s="22">
        <f>IF(W166&lt;0,0,CHOOSE(MATCH(W166,{0,1950001,3300001,6950001,9000001},1),5.105/84.895,10.21/79.79,20.42/69.58,23.483/66.517,33.693/56.307))</f>
        <v/>
      </c>
      <c r="AB166" s="21">
        <f>IF(C166&lt;=2000,0,(MIN(C166,ROUNDDOWN(F166*0.3,0))-2000)*0.1)</f>
        <v/>
      </c>
      <c r="AC166" s="21">
        <f>IF(C166&lt;=2000,0,MIN((C166-2000)*Y166,(R166+S166)*0.2))</f>
        <v/>
      </c>
      <c r="AD166" s="21">
        <f>IF(C166&lt;=2000,0,MIN((C166-2000)*Z166,(T166+U166)*0.2))</f>
        <v/>
      </c>
      <c r="AE166" s="21">
        <f>AC166*AA166</f>
        <v/>
      </c>
      <c r="AF166" s="21">
        <f>ROUNDDOWN(R166,-2)+ROUNDDOWN(S166,-2)</f>
        <v/>
      </c>
      <c r="AG166" s="21">
        <f>ROUNDDOWN(MAX(0,R166-(AB166+AC166+AE166)*0.6),-2)+ROUNDDOWN(MAX(0,S166-(AB166+AC166+AE166)*0.4),-2)</f>
        <v/>
      </c>
      <c r="AH166" s="21">
        <f>ROUNDDOWN(MAX(0,T166-(AB166+AD166)*0.6),-2)+ROUNDDOWN(MAX(0,U166-(AB166+AD166)*0.4),-2)</f>
        <v/>
      </c>
      <c r="AI166" s="21">
        <f>ROUNDDOWN(T166,-2)+ROUNDDOWN(U166,-2)</f>
        <v/>
      </c>
      <c r="AJ166" s="21">
        <f>M166+AF166</f>
        <v/>
      </c>
      <c r="AK166" s="21">
        <f>M166+AG166</f>
        <v/>
      </c>
      <c r="AL166" s="21">
        <f>N166+AH166</f>
        <v/>
      </c>
      <c r="AM166" s="21">
        <f>O166+AI166</f>
        <v/>
      </c>
      <c r="AN166" s="21">
        <f>N166+AI166</f>
        <v/>
      </c>
      <c r="AO166" s="21">
        <f>ROUNDDOWN((R166+S166)*0.2/Y166+2000,0)</f>
        <v/>
      </c>
      <c r="AP166" s="21">
        <f>ROUNDDOWN((T166+U166)*0.2/Z166+2000,0)</f>
        <v/>
      </c>
      <c r="AQ166" s="21">
        <f>AL166-AK166</f>
        <v/>
      </c>
      <c r="AR166" s="21">
        <f>AM166-AK166</f>
        <v/>
      </c>
      <c r="AS166" s="21">
        <f>AM166-AL166</f>
        <v/>
      </c>
      <c r="AT166" s="21">
        <f>AK166+C166-AJ166</f>
        <v/>
      </c>
      <c r="AU166" s="21">
        <f>AL166+C166-AM166</f>
        <v/>
      </c>
      <c r="AV166" s="21">
        <f>AN166+C166-AM166</f>
        <v/>
      </c>
    </row>
    <row r="167">
      <c r="A167" t="inlineStr">
        <is>
          <t>医療費の境目</t>
        </is>
      </c>
      <c r="B167" s="21">
        <f>'3_医療費の境目'!$B$3</f>
        <v/>
      </c>
      <c r="C167" s="21">
        <f>IF('3_医療費の境目'!$B$4="",AO167,'3_医療費の境目'!$B$4)</f>
        <v/>
      </c>
      <c r="D167" s="21">
        <f>'3_医療費の境目'!D167</f>
        <v/>
      </c>
      <c r="E167" s="21">
        <f>ROUND(MIN(B167/12,650000)*12*0.0915+MIN(B167/12,1390000)*12*(0.0504+0)+B167*0.005,0)</f>
        <v/>
      </c>
      <c r="F167" s="21">
        <f>IF(B167&lt;741000,0,IF(B167&lt;2191000,B167-740000,IF(B167&lt;2193000,1451000,IF(B167&lt;2196000,1453000,IF(B167&lt;2200000,1456000,IF(B167&lt;3600000,ROUND(ROUNDDOWN(B167/4,-3)*2.8,0)-80000,IF(B167&lt;6600000,ROUND(ROUNDDOWN(B167/4,-3)*3.2,0)-440000,IF(B167&lt;8500000,ROUNDDOWN(B167*0.9,0)-1100000,B167-1950000))))))))</f>
        <v/>
      </c>
      <c r="G167" s="21">
        <f>IF(F167&gt;23500000,NA(),IF(F167&lt;=4890000,1040000,IF(F167&lt;=6550000,670000,620000)))</f>
        <v/>
      </c>
      <c r="H167" s="21">
        <f>IF(D167&lt;=0,0,MAX(0,MIN(2000000,D167-MIN(100000,ROUNDDOWN(F167*0.05,0)))))</f>
        <v/>
      </c>
      <c r="I167" s="21">
        <f>IF(C167&lt;=2000,0,MIN(C167,ROUNDDOWN(F167*0.4,0))-2000)</f>
        <v/>
      </c>
      <c r="J167" s="21">
        <f>MAX(0,ROUNDDOWN(F167-E167-G167,-3))</f>
        <v/>
      </c>
      <c r="K167" s="21">
        <f>MAX(0,ROUNDDOWN(F167-E167-G167-H167-I167,-3))</f>
        <v/>
      </c>
      <c r="L167" s="21">
        <f>MAX(0,ROUNDDOWN(F167-E167-G167-H167,-3))</f>
        <v/>
      </c>
      <c r="M167" s="21">
        <f>IF(J167&lt;=0,0,ROUNDDOWN((J167*LOOKUP(J167,{0,1950001,3300001,6950001,9000001,18000001,40000001},{0.05,0.1,0.2,0.23,0.33,0.4,0.45})-LOOKUP(J167,{0,1950001,3300001,6950001,9000001,18000001,40000001},{0,97500,427500,636000,1536000,2796000,4796000}))*1.021,-2))</f>
        <v/>
      </c>
      <c r="N167" s="21">
        <f>IF(K167&lt;=0,0,ROUNDDOWN((K167*LOOKUP(K167,{0,1950001,3300001,6950001,9000001,18000001,40000001},{0.05,0.1,0.2,0.23,0.33,0.4,0.45})-LOOKUP(K167,{0,1950001,3300001,6950001,9000001,18000001,40000001},{0,97500,427500,636000,1536000,2796000,4796000}))*1.021,-2))</f>
        <v/>
      </c>
      <c r="O167" s="21">
        <f>IF(L167&lt;=0,0,ROUNDDOWN((L167*LOOKUP(L167,{0,1950001,3300001,6950001,9000001,18000001,40000001},{0.05,0.1,0.2,0.23,0.33,0.4,0.45})-LOOKUP(L167,{0,1950001,3300001,6950001,9000001,18000001,40000001},{0,97500,427500,636000,1536000,2796000,4796000}))*1.021,-2))</f>
        <v/>
      </c>
      <c r="P167" s="21">
        <f>MAX(0,ROUNDDOWN(F167-E167-430000,-3))</f>
        <v/>
      </c>
      <c r="Q167" s="21">
        <f>MAX(0,ROUNDDOWN(F167-E167-430000-H167,-3))</f>
        <v/>
      </c>
      <c r="R167" s="21">
        <f>IF(F167&lt;=450000,0,MAX(0,P167*0.06-MIN(50000,P167)*0.03))</f>
        <v/>
      </c>
      <c r="S167" s="21">
        <f>IF(F167&lt;=450000,0,MAX(0,P167*0.04-MIN(50000,P167)*0.02))</f>
        <v/>
      </c>
      <c r="T167" s="21">
        <f>IF(F167&lt;=450000,0,MAX(0,Q167*0.06-MIN(50000,Q167)*0.03))</f>
        <v/>
      </c>
      <c r="U167" s="21">
        <f>IF(F167&lt;=450000,0,MAX(0,Q167*0.04-MIN(50000,Q167)*0.02))</f>
        <v/>
      </c>
      <c r="V167" s="21">
        <f>50000+MAX(0,G167-480000)</f>
        <v/>
      </c>
      <c r="W167" s="21">
        <f>P167-V167</f>
        <v/>
      </c>
      <c r="X167" s="21">
        <f>Q167-V167</f>
        <v/>
      </c>
      <c r="Y167" s="22">
        <f>IF(W167&lt;0,0.9,LOOKUP(W167,{0,1950001,3300001,6950001,9000001,18000001,40000001},{0.84895,0.7979,0.6958,0.66517,0.56307,0.4916,0.44055}))</f>
        <v/>
      </c>
      <c r="Z167" s="22">
        <f>IF(X167&lt;0,0.9,LOOKUP(X167,{0,1950001,3300001,6950001,9000001,18000001,40000001},{0.84895,0.7979,0.6958,0.66517,0.56307,0.4916,0.44055}))</f>
        <v/>
      </c>
      <c r="AA167" s="22">
        <f>IF(W167&lt;0,0,CHOOSE(MATCH(W167,{0,1950001,3300001,6950001,9000001},1),5.105/84.895,10.21/79.79,20.42/69.58,23.483/66.517,33.693/56.307))</f>
        <v/>
      </c>
      <c r="AB167" s="21">
        <f>IF(C167&lt;=2000,0,(MIN(C167,ROUNDDOWN(F167*0.3,0))-2000)*0.1)</f>
        <v/>
      </c>
      <c r="AC167" s="21">
        <f>IF(C167&lt;=2000,0,MIN((C167-2000)*Y167,(R167+S167)*0.2))</f>
        <v/>
      </c>
      <c r="AD167" s="21">
        <f>IF(C167&lt;=2000,0,MIN((C167-2000)*Z167,(T167+U167)*0.2))</f>
        <v/>
      </c>
      <c r="AE167" s="21">
        <f>AC167*AA167</f>
        <v/>
      </c>
      <c r="AF167" s="21">
        <f>ROUNDDOWN(R167,-2)+ROUNDDOWN(S167,-2)</f>
        <v/>
      </c>
      <c r="AG167" s="21">
        <f>ROUNDDOWN(MAX(0,R167-(AB167+AC167+AE167)*0.6),-2)+ROUNDDOWN(MAX(0,S167-(AB167+AC167+AE167)*0.4),-2)</f>
        <v/>
      </c>
      <c r="AH167" s="21">
        <f>ROUNDDOWN(MAX(0,T167-(AB167+AD167)*0.6),-2)+ROUNDDOWN(MAX(0,U167-(AB167+AD167)*0.4),-2)</f>
        <v/>
      </c>
      <c r="AI167" s="21">
        <f>ROUNDDOWN(T167,-2)+ROUNDDOWN(U167,-2)</f>
        <v/>
      </c>
      <c r="AJ167" s="21">
        <f>M167+AF167</f>
        <v/>
      </c>
      <c r="AK167" s="21">
        <f>M167+AG167</f>
        <v/>
      </c>
      <c r="AL167" s="21">
        <f>N167+AH167</f>
        <v/>
      </c>
      <c r="AM167" s="21">
        <f>O167+AI167</f>
        <v/>
      </c>
      <c r="AN167" s="21">
        <f>N167+AI167</f>
        <v/>
      </c>
      <c r="AO167" s="21">
        <f>ROUNDDOWN((R167+S167)*0.2/Y167+2000,0)</f>
        <v/>
      </c>
      <c r="AP167" s="21">
        <f>ROUNDDOWN((T167+U167)*0.2/Z167+2000,0)</f>
        <v/>
      </c>
      <c r="AQ167" s="21">
        <f>AL167-AK167</f>
        <v/>
      </c>
      <c r="AR167" s="21">
        <f>AM167-AK167</f>
        <v/>
      </c>
      <c r="AS167" s="21">
        <f>AM167-AL167</f>
        <v/>
      </c>
      <c r="AT167" s="21">
        <f>AK167+C167-AJ167</f>
        <v/>
      </c>
      <c r="AU167" s="21">
        <f>AL167+C167-AM167</f>
        <v/>
      </c>
      <c r="AV167" s="21">
        <f>AN167+C167-AM167</f>
        <v/>
      </c>
    </row>
    <row r="168">
      <c r="A168" t="inlineStr">
        <is>
          <t>医療費の境目</t>
        </is>
      </c>
      <c r="B168" s="21">
        <f>'3_医療費の境目'!$B$3</f>
        <v/>
      </c>
      <c r="C168" s="21">
        <f>IF('3_医療費の境目'!$B$4="",AO168,'3_医療費の境目'!$B$4)</f>
        <v/>
      </c>
      <c r="D168" s="21">
        <f>'3_医療費の境目'!D168</f>
        <v/>
      </c>
      <c r="E168" s="21">
        <f>ROUND(MIN(B168/12,650000)*12*0.0915+MIN(B168/12,1390000)*12*(0.0504+0)+B168*0.005,0)</f>
        <v/>
      </c>
      <c r="F168" s="21">
        <f>IF(B168&lt;741000,0,IF(B168&lt;2191000,B168-740000,IF(B168&lt;2193000,1451000,IF(B168&lt;2196000,1453000,IF(B168&lt;2200000,1456000,IF(B168&lt;3600000,ROUND(ROUNDDOWN(B168/4,-3)*2.8,0)-80000,IF(B168&lt;6600000,ROUND(ROUNDDOWN(B168/4,-3)*3.2,0)-440000,IF(B168&lt;8500000,ROUNDDOWN(B168*0.9,0)-1100000,B168-1950000))))))))</f>
        <v/>
      </c>
      <c r="G168" s="21">
        <f>IF(F168&gt;23500000,NA(),IF(F168&lt;=4890000,1040000,IF(F168&lt;=6550000,670000,620000)))</f>
        <v/>
      </c>
      <c r="H168" s="21">
        <f>IF(D168&lt;=0,0,MAX(0,MIN(2000000,D168-MIN(100000,ROUNDDOWN(F168*0.05,0)))))</f>
        <v/>
      </c>
      <c r="I168" s="21">
        <f>IF(C168&lt;=2000,0,MIN(C168,ROUNDDOWN(F168*0.4,0))-2000)</f>
        <v/>
      </c>
      <c r="J168" s="21">
        <f>MAX(0,ROUNDDOWN(F168-E168-G168,-3))</f>
        <v/>
      </c>
      <c r="K168" s="21">
        <f>MAX(0,ROUNDDOWN(F168-E168-G168-H168-I168,-3))</f>
        <v/>
      </c>
      <c r="L168" s="21">
        <f>MAX(0,ROUNDDOWN(F168-E168-G168-H168,-3))</f>
        <v/>
      </c>
      <c r="M168" s="21">
        <f>IF(J168&lt;=0,0,ROUNDDOWN((J168*LOOKUP(J168,{0,1950001,3300001,6950001,9000001,18000001,40000001},{0.05,0.1,0.2,0.23,0.33,0.4,0.45})-LOOKUP(J168,{0,1950001,3300001,6950001,9000001,18000001,40000001},{0,97500,427500,636000,1536000,2796000,4796000}))*1.021,-2))</f>
        <v/>
      </c>
      <c r="N168" s="21">
        <f>IF(K168&lt;=0,0,ROUNDDOWN((K168*LOOKUP(K168,{0,1950001,3300001,6950001,9000001,18000001,40000001},{0.05,0.1,0.2,0.23,0.33,0.4,0.45})-LOOKUP(K168,{0,1950001,3300001,6950001,9000001,18000001,40000001},{0,97500,427500,636000,1536000,2796000,4796000}))*1.021,-2))</f>
        <v/>
      </c>
      <c r="O168" s="21">
        <f>IF(L168&lt;=0,0,ROUNDDOWN((L168*LOOKUP(L168,{0,1950001,3300001,6950001,9000001,18000001,40000001},{0.05,0.1,0.2,0.23,0.33,0.4,0.45})-LOOKUP(L168,{0,1950001,3300001,6950001,9000001,18000001,40000001},{0,97500,427500,636000,1536000,2796000,4796000}))*1.021,-2))</f>
        <v/>
      </c>
      <c r="P168" s="21">
        <f>MAX(0,ROUNDDOWN(F168-E168-430000,-3))</f>
        <v/>
      </c>
      <c r="Q168" s="21">
        <f>MAX(0,ROUNDDOWN(F168-E168-430000-H168,-3))</f>
        <v/>
      </c>
      <c r="R168" s="21">
        <f>IF(F168&lt;=450000,0,MAX(0,P168*0.06-MIN(50000,P168)*0.03))</f>
        <v/>
      </c>
      <c r="S168" s="21">
        <f>IF(F168&lt;=450000,0,MAX(0,P168*0.04-MIN(50000,P168)*0.02))</f>
        <v/>
      </c>
      <c r="T168" s="21">
        <f>IF(F168&lt;=450000,0,MAX(0,Q168*0.06-MIN(50000,Q168)*0.03))</f>
        <v/>
      </c>
      <c r="U168" s="21">
        <f>IF(F168&lt;=450000,0,MAX(0,Q168*0.04-MIN(50000,Q168)*0.02))</f>
        <v/>
      </c>
      <c r="V168" s="21">
        <f>50000+MAX(0,G168-480000)</f>
        <v/>
      </c>
      <c r="W168" s="21">
        <f>P168-V168</f>
        <v/>
      </c>
      <c r="X168" s="21">
        <f>Q168-V168</f>
        <v/>
      </c>
      <c r="Y168" s="22">
        <f>IF(W168&lt;0,0.9,LOOKUP(W168,{0,1950001,3300001,6950001,9000001,18000001,40000001},{0.84895,0.7979,0.6958,0.66517,0.56307,0.4916,0.44055}))</f>
        <v/>
      </c>
      <c r="Z168" s="22">
        <f>IF(X168&lt;0,0.9,LOOKUP(X168,{0,1950001,3300001,6950001,9000001,18000001,40000001},{0.84895,0.7979,0.6958,0.66517,0.56307,0.4916,0.44055}))</f>
        <v/>
      </c>
      <c r="AA168" s="22">
        <f>IF(W168&lt;0,0,CHOOSE(MATCH(W168,{0,1950001,3300001,6950001,9000001},1),5.105/84.895,10.21/79.79,20.42/69.58,23.483/66.517,33.693/56.307))</f>
        <v/>
      </c>
      <c r="AB168" s="21">
        <f>IF(C168&lt;=2000,0,(MIN(C168,ROUNDDOWN(F168*0.3,0))-2000)*0.1)</f>
        <v/>
      </c>
      <c r="AC168" s="21">
        <f>IF(C168&lt;=2000,0,MIN((C168-2000)*Y168,(R168+S168)*0.2))</f>
        <v/>
      </c>
      <c r="AD168" s="21">
        <f>IF(C168&lt;=2000,0,MIN((C168-2000)*Z168,(T168+U168)*0.2))</f>
        <v/>
      </c>
      <c r="AE168" s="21">
        <f>AC168*AA168</f>
        <v/>
      </c>
      <c r="AF168" s="21">
        <f>ROUNDDOWN(R168,-2)+ROUNDDOWN(S168,-2)</f>
        <v/>
      </c>
      <c r="AG168" s="21">
        <f>ROUNDDOWN(MAX(0,R168-(AB168+AC168+AE168)*0.6),-2)+ROUNDDOWN(MAX(0,S168-(AB168+AC168+AE168)*0.4),-2)</f>
        <v/>
      </c>
      <c r="AH168" s="21">
        <f>ROUNDDOWN(MAX(0,T168-(AB168+AD168)*0.6),-2)+ROUNDDOWN(MAX(0,U168-(AB168+AD168)*0.4),-2)</f>
        <v/>
      </c>
      <c r="AI168" s="21">
        <f>ROUNDDOWN(T168,-2)+ROUNDDOWN(U168,-2)</f>
        <v/>
      </c>
      <c r="AJ168" s="21">
        <f>M168+AF168</f>
        <v/>
      </c>
      <c r="AK168" s="21">
        <f>M168+AG168</f>
        <v/>
      </c>
      <c r="AL168" s="21">
        <f>N168+AH168</f>
        <v/>
      </c>
      <c r="AM168" s="21">
        <f>O168+AI168</f>
        <v/>
      </c>
      <c r="AN168" s="21">
        <f>N168+AI168</f>
        <v/>
      </c>
      <c r="AO168" s="21">
        <f>ROUNDDOWN((R168+S168)*0.2/Y168+2000,0)</f>
        <v/>
      </c>
      <c r="AP168" s="21">
        <f>ROUNDDOWN((T168+U168)*0.2/Z168+2000,0)</f>
        <v/>
      </c>
      <c r="AQ168" s="21">
        <f>AL168-AK168</f>
        <v/>
      </c>
      <c r="AR168" s="21">
        <f>AM168-AK168</f>
        <v/>
      </c>
      <c r="AS168" s="21">
        <f>AM168-AL168</f>
        <v/>
      </c>
      <c r="AT168" s="21">
        <f>AK168+C168-AJ168</f>
        <v/>
      </c>
      <c r="AU168" s="21">
        <f>AL168+C168-AM168</f>
        <v/>
      </c>
      <c r="AV168" s="21">
        <f>AN168+C168-AM168</f>
        <v/>
      </c>
    </row>
    <row r="169">
      <c r="A169" t="inlineStr">
        <is>
          <t>医療費の境目</t>
        </is>
      </c>
      <c r="B169" s="21">
        <f>'3_医療費の境目'!$B$3</f>
        <v/>
      </c>
      <c r="C169" s="21">
        <f>IF('3_医療費の境目'!$B$4="",AO169,'3_医療費の境目'!$B$4)</f>
        <v/>
      </c>
      <c r="D169" s="21">
        <f>'3_医療費の境目'!D169</f>
        <v/>
      </c>
      <c r="E169" s="21">
        <f>ROUND(MIN(B169/12,650000)*12*0.0915+MIN(B169/12,1390000)*12*(0.0504+0)+B169*0.005,0)</f>
        <v/>
      </c>
      <c r="F169" s="21">
        <f>IF(B169&lt;741000,0,IF(B169&lt;2191000,B169-740000,IF(B169&lt;2193000,1451000,IF(B169&lt;2196000,1453000,IF(B169&lt;2200000,1456000,IF(B169&lt;3600000,ROUND(ROUNDDOWN(B169/4,-3)*2.8,0)-80000,IF(B169&lt;6600000,ROUND(ROUNDDOWN(B169/4,-3)*3.2,0)-440000,IF(B169&lt;8500000,ROUNDDOWN(B169*0.9,0)-1100000,B169-1950000))))))))</f>
        <v/>
      </c>
      <c r="G169" s="21">
        <f>IF(F169&gt;23500000,NA(),IF(F169&lt;=4890000,1040000,IF(F169&lt;=6550000,670000,620000)))</f>
        <v/>
      </c>
      <c r="H169" s="21">
        <f>IF(D169&lt;=0,0,MAX(0,MIN(2000000,D169-MIN(100000,ROUNDDOWN(F169*0.05,0)))))</f>
        <v/>
      </c>
      <c r="I169" s="21">
        <f>IF(C169&lt;=2000,0,MIN(C169,ROUNDDOWN(F169*0.4,0))-2000)</f>
        <v/>
      </c>
      <c r="J169" s="21">
        <f>MAX(0,ROUNDDOWN(F169-E169-G169,-3))</f>
        <v/>
      </c>
      <c r="K169" s="21">
        <f>MAX(0,ROUNDDOWN(F169-E169-G169-H169-I169,-3))</f>
        <v/>
      </c>
      <c r="L169" s="21">
        <f>MAX(0,ROUNDDOWN(F169-E169-G169-H169,-3))</f>
        <v/>
      </c>
      <c r="M169" s="21">
        <f>IF(J169&lt;=0,0,ROUNDDOWN((J169*LOOKUP(J169,{0,1950001,3300001,6950001,9000001,18000001,40000001},{0.05,0.1,0.2,0.23,0.33,0.4,0.45})-LOOKUP(J169,{0,1950001,3300001,6950001,9000001,18000001,40000001},{0,97500,427500,636000,1536000,2796000,4796000}))*1.021,-2))</f>
        <v/>
      </c>
      <c r="N169" s="21">
        <f>IF(K169&lt;=0,0,ROUNDDOWN((K169*LOOKUP(K169,{0,1950001,3300001,6950001,9000001,18000001,40000001},{0.05,0.1,0.2,0.23,0.33,0.4,0.45})-LOOKUP(K169,{0,1950001,3300001,6950001,9000001,18000001,40000001},{0,97500,427500,636000,1536000,2796000,4796000}))*1.021,-2))</f>
        <v/>
      </c>
      <c r="O169" s="21">
        <f>IF(L169&lt;=0,0,ROUNDDOWN((L169*LOOKUP(L169,{0,1950001,3300001,6950001,9000001,18000001,40000001},{0.05,0.1,0.2,0.23,0.33,0.4,0.45})-LOOKUP(L169,{0,1950001,3300001,6950001,9000001,18000001,40000001},{0,97500,427500,636000,1536000,2796000,4796000}))*1.021,-2))</f>
        <v/>
      </c>
      <c r="P169" s="21">
        <f>MAX(0,ROUNDDOWN(F169-E169-430000,-3))</f>
        <v/>
      </c>
      <c r="Q169" s="21">
        <f>MAX(0,ROUNDDOWN(F169-E169-430000-H169,-3))</f>
        <v/>
      </c>
      <c r="R169" s="21">
        <f>IF(F169&lt;=450000,0,MAX(0,P169*0.06-MIN(50000,P169)*0.03))</f>
        <v/>
      </c>
      <c r="S169" s="21">
        <f>IF(F169&lt;=450000,0,MAX(0,P169*0.04-MIN(50000,P169)*0.02))</f>
        <v/>
      </c>
      <c r="T169" s="21">
        <f>IF(F169&lt;=450000,0,MAX(0,Q169*0.06-MIN(50000,Q169)*0.03))</f>
        <v/>
      </c>
      <c r="U169" s="21">
        <f>IF(F169&lt;=450000,0,MAX(0,Q169*0.04-MIN(50000,Q169)*0.02))</f>
        <v/>
      </c>
      <c r="V169" s="21">
        <f>50000+MAX(0,G169-480000)</f>
        <v/>
      </c>
      <c r="W169" s="21">
        <f>P169-V169</f>
        <v/>
      </c>
      <c r="X169" s="21">
        <f>Q169-V169</f>
        <v/>
      </c>
      <c r="Y169" s="22">
        <f>IF(W169&lt;0,0.9,LOOKUP(W169,{0,1950001,3300001,6950001,9000001,18000001,40000001},{0.84895,0.7979,0.6958,0.66517,0.56307,0.4916,0.44055}))</f>
        <v/>
      </c>
      <c r="Z169" s="22">
        <f>IF(X169&lt;0,0.9,LOOKUP(X169,{0,1950001,3300001,6950001,9000001,18000001,40000001},{0.84895,0.7979,0.6958,0.66517,0.56307,0.4916,0.44055}))</f>
        <v/>
      </c>
      <c r="AA169" s="22">
        <f>IF(W169&lt;0,0,CHOOSE(MATCH(W169,{0,1950001,3300001,6950001,9000001},1),5.105/84.895,10.21/79.79,20.42/69.58,23.483/66.517,33.693/56.307))</f>
        <v/>
      </c>
      <c r="AB169" s="21">
        <f>IF(C169&lt;=2000,0,(MIN(C169,ROUNDDOWN(F169*0.3,0))-2000)*0.1)</f>
        <v/>
      </c>
      <c r="AC169" s="21">
        <f>IF(C169&lt;=2000,0,MIN((C169-2000)*Y169,(R169+S169)*0.2))</f>
        <v/>
      </c>
      <c r="AD169" s="21">
        <f>IF(C169&lt;=2000,0,MIN((C169-2000)*Z169,(T169+U169)*0.2))</f>
        <v/>
      </c>
      <c r="AE169" s="21">
        <f>AC169*AA169</f>
        <v/>
      </c>
      <c r="AF169" s="21">
        <f>ROUNDDOWN(R169,-2)+ROUNDDOWN(S169,-2)</f>
        <v/>
      </c>
      <c r="AG169" s="21">
        <f>ROUNDDOWN(MAX(0,R169-(AB169+AC169+AE169)*0.6),-2)+ROUNDDOWN(MAX(0,S169-(AB169+AC169+AE169)*0.4),-2)</f>
        <v/>
      </c>
      <c r="AH169" s="21">
        <f>ROUNDDOWN(MAX(0,T169-(AB169+AD169)*0.6),-2)+ROUNDDOWN(MAX(0,U169-(AB169+AD169)*0.4),-2)</f>
        <v/>
      </c>
      <c r="AI169" s="21">
        <f>ROUNDDOWN(T169,-2)+ROUNDDOWN(U169,-2)</f>
        <v/>
      </c>
      <c r="AJ169" s="21">
        <f>M169+AF169</f>
        <v/>
      </c>
      <c r="AK169" s="21">
        <f>M169+AG169</f>
        <v/>
      </c>
      <c r="AL169" s="21">
        <f>N169+AH169</f>
        <v/>
      </c>
      <c r="AM169" s="21">
        <f>O169+AI169</f>
        <v/>
      </c>
      <c r="AN169" s="21">
        <f>N169+AI169</f>
        <v/>
      </c>
      <c r="AO169" s="21">
        <f>ROUNDDOWN((R169+S169)*0.2/Y169+2000,0)</f>
        <v/>
      </c>
      <c r="AP169" s="21">
        <f>ROUNDDOWN((T169+U169)*0.2/Z169+2000,0)</f>
        <v/>
      </c>
      <c r="AQ169" s="21">
        <f>AL169-AK169</f>
        <v/>
      </c>
      <c r="AR169" s="21">
        <f>AM169-AK169</f>
        <v/>
      </c>
      <c r="AS169" s="21">
        <f>AM169-AL169</f>
        <v/>
      </c>
      <c r="AT169" s="21">
        <f>AK169+C169-AJ169</f>
        <v/>
      </c>
      <c r="AU169" s="21">
        <f>AL169+C169-AM169</f>
        <v/>
      </c>
      <c r="AV169" s="21">
        <f>AN169+C169-AM169</f>
        <v/>
      </c>
    </row>
    <row r="170">
      <c r="A170" t="inlineStr">
        <is>
          <t>医療費の境目</t>
        </is>
      </c>
      <c r="B170" s="21">
        <f>'3_医療費の境目'!$B$3</f>
        <v/>
      </c>
      <c r="C170" s="21">
        <f>IF('3_医療費の境目'!$B$4="",AO170,'3_医療費の境目'!$B$4)</f>
        <v/>
      </c>
      <c r="D170" s="21">
        <f>'3_医療費の境目'!D170</f>
        <v/>
      </c>
      <c r="E170" s="21">
        <f>ROUND(MIN(B170/12,650000)*12*0.0915+MIN(B170/12,1390000)*12*(0.0504+0)+B170*0.005,0)</f>
        <v/>
      </c>
      <c r="F170" s="21">
        <f>IF(B170&lt;741000,0,IF(B170&lt;2191000,B170-740000,IF(B170&lt;2193000,1451000,IF(B170&lt;2196000,1453000,IF(B170&lt;2200000,1456000,IF(B170&lt;3600000,ROUND(ROUNDDOWN(B170/4,-3)*2.8,0)-80000,IF(B170&lt;6600000,ROUND(ROUNDDOWN(B170/4,-3)*3.2,0)-440000,IF(B170&lt;8500000,ROUNDDOWN(B170*0.9,0)-1100000,B170-1950000))))))))</f>
        <v/>
      </c>
      <c r="G170" s="21">
        <f>IF(F170&gt;23500000,NA(),IF(F170&lt;=4890000,1040000,IF(F170&lt;=6550000,670000,620000)))</f>
        <v/>
      </c>
      <c r="H170" s="21">
        <f>IF(D170&lt;=0,0,MAX(0,MIN(2000000,D170-MIN(100000,ROUNDDOWN(F170*0.05,0)))))</f>
        <v/>
      </c>
      <c r="I170" s="21">
        <f>IF(C170&lt;=2000,0,MIN(C170,ROUNDDOWN(F170*0.4,0))-2000)</f>
        <v/>
      </c>
      <c r="J170" s="21">
        <f>MAX(0,ROUNDDOWN(F170-E170-G170,-3))</f>
        <v/>
      </c>
      <c r="K170" s="21">
        <f>MAX(0,ROUNDDOWN(F170-E170-G170-H170-I170,-3))</f>
        <v/>
      </c>
      <c r="L170" s="21">
        <f>MAX(0,ROUNDDOWN(F170-E170-G170-H170,-3))</f>
        <v/>
      </c>
      <c r="M170" s="21">
        <f>IF(J170&lt;=0,0,ROUNDDOWN((J170*LOOKUP(J170,{0,1950001,3300001,6950001,9000001,18000001,40000001},{0.05,0.1,0.2,0.23,0.33,0.4,0.45})-LOOKUP(J170,{0,1950001,3300001,6950001,9000001,18000001,40000001},{0,97500,427500,636000,1536000,2796000,4796000}))*1.021,-2))</f>
        <v/>
      </c>
      <c r="N170" s="21">
        <f>IF(K170&lt;=0,0,ROUNDDOWN((K170*LOOKUP(K170,{0,1950001,3300001,6950001,9000001,18000001,40000001},{0.05,0.1,0.2,0.23,0.33,0.4,0.45})-LOOKUP(K170,{0,1950001,3300001,6950001,9000001,18000001,40000001},{0,97500,427500,636000,1536000,2796000,4796000}))*1.021,-2))</f>
        <v/>
      </c>
      <c r="O170" s="21">
        <f>IF(L170&lt;=0,0,ROUNDDOWN((L170*LOOKUP(L170,{0,1950001,3300001,6950001,9000001,18000001,40000001},{0.05,0.1,0.2,0.23,0.33,0.4,0.45})-LOOKUP(L170,{0,1950001,3300001,6950001,9000001,18000001,40000001},{0,97500,427500,636000,1536000,2796000,4796000}))*1.021,-2))</f>
        <v/>
      </c>
      <c r="P170" s="21">
        <f>MAX(0,ROUNDDOWN(F170-E170-430000,-3))</f>
        <v/>
      </c>
      <c r="Q170" s="21">
        <f>MAX(0,ROUNDDOWN(F170-E170-430000-H170,-3))</f>
        <v/>
      </c>
      <c r="R170" s="21">
        <f>IF(F170&lt;=450000,0,MAX(0,P170*0.06-MIN(50000,P170)*0.03))</f>
        <v/>
      </c>
      <c r="S170" s="21">
        <f>IF(F170&lt;=450000,0,MAX(0,P170*0.04-MIN(50000,P170)*0.02))</f>
        <v/>
      </c>
      <c r="T170" s="21">
        <f>IF(F170&lt;=450000,0,MAX(0,Q170*0.06-MIN(50000,Q170)*0.03))</f>
        <v/>
      </c>
      <c r="U170" s="21">
        <f>IF(F170&lt;=450000,0,MAX(0,Q170*0.04-MIN(50000,Q170)*0.02))</f>
        <v/>
      </c>
      <c r="V170" s="21">
        <f>50000+MAX(0,G170-480000)</f>
        <v/>
      </c>
      <c r="W170" s="21">
        <f>P170-V170</f>
        <v/>
      </c>
      <c r="X170" s="21">
        <f>Q170-V170</f>
        <v/>
      </c>
      <c r="Y170" s="22">
        <f>IF(W170&lt;0,0.9,LOOKUP(W170,{0,1950001,3300001,6950001,9000001,18000001,40000001},{0.84895,0.7979,0.6958,0.66517,0.56307,0.4916,0.44055}))</f>
        <v/>
      </c>
      <c r="Z170" s="22">
        <f>IF(X170&lt;0,0.9,LOOKUP(X170,{0,1950001,3300001,6950001,9000001,18000001,40000001},{0.84895,0.7979,0.6958,0.66517,0.56307,0.4916,0.44055}))</f>
        <v/>
      </c>
      <c r="AA170" s="22">
        <f>IF(W170&lt;0,0,CHOOSE(MATCH(W170,{0,1950001,3300001,6950001,9000001},1),5.105/84.895,10.21/79.79,20.42/69.58,23.483/66.517,33.693/56.307))</f>
        <v/>
      </c>
      <c r="AB170" s="21">
        <f>IF(C170&lt;=2000,0,(MIN(C170,ROUNDDOWN(F170*0.3,0))-2000)*0.1)</f>
        <v/>
      </c>
      <c r="AC170" s="21">
        <f>IF(C170&lt;=2000,0,MIN((C170-2000)*Y170,(R170+S170)*0.2))</f>
        <v/>
      </c>
      <c r="AD170" s="21">
        <f>IF(C170&lt;=2000,0,MIN((C170-2000)*Z170,(T170+U170)*0.2))</f>
        <v/>
      </c>
      <c r="AE170" s="21">
        <f>AC170*AA170</f>
        <v/>
      </c>
      <c r="AF170" s="21">
        <f>ROUNDDOWN(R170,-2)+ROUNDDOWN(S170,-2)</f>
        <v/>
      </c>
      <c r="AG170" s="21">
        <f>ROUNDDOWN(MAX(0,R170-(AB170+AC170+AE170)*0.6),-2)+ROUNDDOWN(MAX(0,S170-(AB170+AC170+AE170)*0.4),-2)</f>
        <v/>
      </c>
      <c r="AH170" s="21">
        <f>ROUNDDOWN(MAX(0,T170-(AB170+AD170)*0.6),-2)+ROUNDDOWN(MAX(0,U170-(AB170+AD170)*0.4),-2)</f>
        <v/>
      </c>
      <c r="AI170" s="21">
        <f>ROUNDDOWN(T170,-2)+ROUNDDOWN(U170,-2)</f>
        <v/>
      </c>
      <c r="AJ170" s="21">
        <f>M170+AF170</f>
        <v/>
      </c>
      <c r="AK170" s="21">
        <f>M170+AG170</f>
        <v/>
      </c>
      <c r="AL170" s="21">
        <f>N170+AH170</f>
        <v/>
      </c>
      <c r="AM170" s="21">
        <f>O170+AI170</f>
        <v/>
      </c>
      <c r="AN170" s="21">
        <f>N170+AI170</f>
        <v/>
      </c>
      <c r="AO170" s="21">
        <f>ROUNDDOWN((R170+S170)*0.2/Y170+2000,0)</f>
        <v/>
      </c>
      <c r="AP170" s="21">
        <f>ROUNDDOWN((T170+U170)*0.2/Z170+2000,0)</f>
        <v/>
      </c>
      <c r="AQ170" s="21">
        <f>AL170-AK170</f>
        <v/>
      </c>
      <c r="AR170" s="21">
        <f>AM170-AK170</f>
        <v/>
      </c>
      <c r="AS170" s="21">
        <f>AM170-AL170</f>
        <v/>
      </c>
      <c r="AT170" s="21">
        <f>AK170+C170-AJ170</f>
        <v/>
      </c>
      <c r="AU170" s="21">
        <f>AL170+C170-AM170</f>
        <v/>
      </c>
      <c r="AV170" s="21">
        <f>AN170+C170-AM170</f>
        <v/>
      </c>
    </row>
    <row r="171">
      <c r="A171" t="inlineStr">
        <is>
          <t>医療費の境目</t>
        </is>
      </c>
      <c r="B171" s="21">
        <f>'3_医療費の境目'!$B$3</f>
        <v/>
      </c>
      <c r="C171" s="21">
        <f>IF('3_医療費の境目'!$B$4="",AO171,'3_医療費の境目'!$B$4)</f>
        <v/>
      </c>
      <c r="D171" s="21">
        <f>'3_医療費の境目'!D171</f>
        <v/>
      </c>
      <c r="E171" s="21">
        <f>ROUND(MIN(B171/12,650000)*12*0.0915+MIN(B171/12,1390000)*12*(0.0504+0)+B171*0.005,0)</f>
        <v/>
      </c>
      <c r="F171" s="21">
        <f>IF(B171&lt;741000,0,IF(B171&lt;2191000,B171-740000,IF(B171&lt;2193000,1451000,IF(B171&lt;2196000,1453000,IF(B171&lt;2200000,1456000,IF(B171&lt;3600000,ROUND(ROUNDDOWN(B171/4,-3)*2.8,0)-80000,IF(B171&lt;6600000,ROUND(ROUNDDOWN(B171/4,-3)*3.2,0)-440000,IF(B171&lt;8500000,ROUNDDOWN(B171*0.9,0)-1100000,B171-1950000))))))))</f>
        <v/>
      </c>
      <c r="G171" s="21">
        <f>IF(F171&gt;23500000,NA(),IF(F171&lt;=4890000,1040000,IF(F171&lt;=6550000,670000,620000)))</f>
        <v/>
      </c>
      <c r="H171" s="21">
        <f>IF(D171&lt;=0,0,MAX(0,MIN(2000000,D171-MIN(100000,ROUNDDOWN(F171*0.05,0)))))</f>
        <v/>
      </c>
      <c r="I171" s="21">
        <f>IF(C171&lt;=2000,0,MIN(C171,ROUNDDOWN(F171*0.4,0))-2000)</f>
        <v/>
      </c>
      <c r="J171" s="21">
        <f>MAX(0,ROUNDDOWN(F171-E171-G171,-3))</f>
        <v/>
      </c>
      <c r="K171" s="21">
        <f>MAX(0,ROUNDDOWN(F171-E171-G171-H171-I171,-3))</f>
        <v/>
      </c>
      <c r="L171" s="21">
        <f>MAX(0,ROUNDDOWN(F171-E171-G171-H171,-3))</f>
        <v/>
      </c>
      <c r="M171" s="21">
        <f>IF(J171&lt;=0,0,ROUNDDOWN((J171*LOOKUP(J171,{0,1950001,3300001,6950001,9000001,18000001,40000001},{0.05,0.1,0.2,0.23,0.33,0.4,0.45})-LOOKUP(J171,{0,1950001,3300001,6950001,9000001,18000001,40000001},{0,97500,427500,636000,1536000,2796000,4796000}))*1.021,-2))</f>
        <v/>
      </c>
      <c r="N171" s="21">
        <f>IF(K171&lt;=0,0,ROUNDDOWN((K171*LOOKUP(K171,{0,1950001,3300001,6950001,9000001,18000001,40000001},{0.05,0.1,0.2,0.23,0.33,0.4,0.45})-LOOKUP(K171,{0,1950001,3300001,6950001,9000001,18000001,40000001},{0,97500,427500,636000,1536000,2796000,4796000}))*1.021,-2))</f>
        <v/>
      </c>
      <c r="O171" s="21">
        <f>IF(L171&lt;=0,0,ROUNDDOWN((L171*LOOKUP(L171,{0,1950001,3300001,6950001,9000001,18000001,40000001},{0.05,0.1,0.2,0.23,0.33,0.4,0.45})-LOOKUP(L171,{0,1950001,3300001,6950001,9000001,18000001,40000001},{0,97500,427500,636000,1536000,2796000,4796000}))*1.021,-2))</f>
        <v/>
      </c>
      <c r="P171" s="21">
        <f>MAX(0,ROUNDDOWN(F171-E171-430000,-3))</f>
        <v/>
      </c>
      <c r="Q171" s="21">
        <f>MAX(0,ROUNDDOWN(F171-E171-430000-H171,-3))</f>
        <v/>
      </c>
      <c r="R171" s="21">
        <f>IF(F171&lt;=450000,0,MAX(0,P171*0.06-MIN(50000,P171)*0.03))</f>
        <v/>
      </c>
      <c r="S171" s="21">
        <f>IF(F171&lt;=450000,0,MAX(0,P171*0.04-MIN(50000,P171)*0.02))</f>
        <v/>
      </c>
      <c r="T171" s="21">
        <f>IF(F171&lt;=450000,0,MAX(0,Q171*0.06-MIN(50000,Q171)*0.03))</f>
        <v/>
      </c>
      <c r="U171" s="21">
        <f>IF(F171&lt;=450000,0,MAX(0,Q171*0.04-MIN(50000,Q171)*0.02))</f>
        <v/>
      </c>
      <c r="V171" s="21">
        <f>50000+MAX(0,G171-480000)</f>
        <v/>
      </c>
      <c r="W171" s="21">
        <f>P171-V171</f>
        <v/>
      </c>
      <c r="X171" s="21">
        <f>Q171-V171</f>
        <v/>
      </c>
      <c r="Y171" s="22">
        <f>IF(W171&lt;0,0.9,LOOKUP(W171,{0,1950001,3300001,6950001,9000001,18000001,40000001},{0.84895,0.7979,0.6958,0.66517,0.56307,0.4916,0.44055}))</f>
        <v/>
      </c>
      <c r="Z171" s="22">
        <f>IF(X171&lt;0,0.9,LOOKUP(X171,{0,1950001,3300001,6950001,9000001,18000001,40000001},{0.84895,0.7979,0.6958,0.66517,0.56307,0.4916,0.44055}))</f>
        <v/>
      </c>
      <c r="AA171" s="22">
        <f>IF(W171&lt;0,0,CHOOSE(MATCH(W171,{0,1950001,3300001,6950001,9000001},1),5.105/84.895,10.21/79.79,20.42/69.58,23.483/66.517,33.693/56.307))</f>
        <v/>
      </c>
      <c r="AB171" s="21">
        <f>IF(C171&lt;=2000,0,(MIN(C171,ROUNDDOWN(F171*0.3,0))-2000)*0.1)</f>
        <v/>
      </c>
      <c r="AC171" s="21">
        <f>IF(C171&lt;=2000,0,MIN((C171-2000)*Y171,(R171+S171)*0.2))</f>
        <v/>
      </c>
      <c r="AD171" s="21">
        <f>IF(C171&lt;=2000,0,MIN((C171-2000)*Z171,(T171+U171)*0.2))</f>
        <v/>
      </c>
      <c r="AE171" s="21">
        <f>AC171*AA171</f>
        <v/>
      </c>
      <c r="AF171" s="21">
        <f>ROUNDDOWN(R171,-2)+ROUNDDOWN(S171,-2)</f>
        <v/>
      </c>
      <c r="AG171" s="21">
        <f>ROUNDDOWN(MAX(0,R171-(AB171+AC171+AE171)*0.6),-2)+ROUNDDOWN(MAX(0,S171-(AB171+AC171+AE171)*0.4),-2)</f>
        <v/>
      </c>
      <c r="AH171" s="21">
        <f>ROUNDDOWN(MAX(0,T171-(AB171+AD171)*0.6),-2)+ROUNDDOWN(MAX(0,U171-(AB171+AD171)*0.4),-2)</f>
        <v/>
      </c>
      <c r="AI171" s="21">
        <f>ROUNDDOWN(T171,-2)+ROUNDDOWN(U171,-2)</f>
        <v/>
      </c>
      <c r="AJ171" s="21">
        <f>M171+AF171</f>
        <v/>
      </c>
      <c r="AK171" s="21">
        <f>M171+AG171</f>
        <v/>
      </c>
      <c r="AL171" s="21">
        <f>N171+AH171</f>
        <v/>
      </c>
      <c r="AM171" s="21">
        <f>O171+AI171</f>
        <v/>
      </c>
      <c r="AN171" s="21">
        <f>N171+AI171</f>
        <v/>
      </c>
      <c r="AO171" s="21">
        <f>ROUNDDOWN((R171+S171)*0.2/Y171+2000,0)</f>
        <v/>
      </c>
      <c r="AP171" s="21">
        <f>ROUNDDOWN((T171+U171)*0.2/Z171+2000,0)</f>
        <v/>
      </c>
      <c r="AQ171" s="21">
        <f>AL171-AK171</f>
        <v/>
      </c>
      <c r="AR171" s="21">
        <f>AM171-AK171</f>
        <v/>
      </c>
      <c r="AS171" s="21">
        <f>AM171-AL171</f>
        <v/>
      </c>
      <c r="AT171" s="21">
        <f>AK171+C171-AJ171</f>
        <v/>
      </c>
      <c r="AU171" s="21">
        <f>AL171+C171-AM171</f>
        <v/>
      </c>
      <c r="AV171" s="21">
        <f>AN171+C171-AM171</f>
        <v/>
      </c>
    </row>
    <row r="172">
      <c r="A172" t="inlineStr">
        <is>
          <t>医療費の境目</t>
        </is>
      </c>
      <c r="B172" s="21">
        <f>'3_医療費の境目'!$B$3</f>
        <v/>
      </c>
      <c r="C172" s="21">
        <f>IF('3_医療費の境目'!$B$4="",AO172,'3_医療費の境目'!$B$4)</f>
        <v/>
      </c>
      <c r="D172" s="21">
        <f>'3_医療費の境目'!D172</f>
        <v/>
      </c>
      <c r="E172" s="21">
        <f>ROUND(MIN(B172/12,650000)*12*0.0915+MIN(B172/12,1390000)*12*(0.0504+0)+B172*0.005,0)</f>
        <v/>
      </c>
      <c r="F172" s="21">
        <f>IF(B172&lt;741000,0,IF(B172&lt;2191000,B172-740000,IF(B172&lt;2193000,1451000,IF(B172&lt;2196000,1453000,IF(B172&lt;2200000,1456000,IF(B172&lt;3600000,ROUND(ROUNDDOWN(B172/4,-3)*2.8,0)-80000,IF(B172&lt;6600000,ROUND(ROUNDDOWN(B172/4,-3)*3.2,0)-440000,IF(B172&lt;8500000,ROUNDDOWN(B172*0.9,0)-1100000,B172-1950000))))))))</f>
        <v/>
      </c>
      <c r="G172" s="21">
        <f>IF(F172&gt;23500000,NA(),IF(F172&lt;=4890000,1040000,IF(F172&lt;=6550000,670000,620000)))</f>
        <v/>
      </c>
      <c r="H172" s="21">
        <f>IF(D172&lt;=0,0,MAX(0,MIN(2000000,D172-MIN(100000,ROUNDDOWN(F172*0.05,0)))))</f>
        <v/>
      </c>
      <c r="I172" s="21">
        <f>IF(C172&lt;=2000,0,MIN(C172,ROUNDDOWN(F172*0.4,0))-2000)</f>
        <v/>
      </c>
      <c r="J172" s="21">
        <f>MAX(0,ROUNDDOWN(F172-E172-G172,-3))</f>
        <v/>
      </c>
      <c r="K172" s="21">
        <f>MAX(0,ROUNDDOWN(F172-E172-G172-H172-I172,-3))</f>
        <v/>
      </c>
      <c r="L172" s="21">
        <f>MAX(0,ROUNDDOWN(F172-E172-G172-H172,-3))</f>
        <v/>
      </c>
      <c r="M172" s="21">
        <f>IF(J172&lt;=0,0,ROUNDDOWN((J172*LOOKUP(J172,{0,1950001,3300001,6950001,9000001,18000001,40000001},{0.05,0.1,0.2,0.23,0.33,0.4,0.45})-LOOKUP(J172,{0,1950001,3300001,6950001,9000001,18000001,40000001},{0,97500,427500,636000,1536000,2796000,4796000}))*1.021,-2))</f>
        <v/>
      </c>
      <c r="N172" s="21">
        <f>IF(K172&lt;=0,0,ROUNDDOWN((K172*LOOKUP(K172,{0,1950001,3300001,6950001,9000001,18000001,40000001},{0.05,0.1,0.2,0.23,0.33,0.4,0.45})-LOOKUP(K172,{0,1950001,3300001,6950001,9000001,18000001,40000001},{0,97500,427500,636000,1536000,2796000,4796000}))*1.021,-2))</f>
        <v/>
      </c>
      <c r="O172" s="21">
        <f>IF(L172&lt;=0,0,ROUNDDOWN((L172*LOOKUP(L172,{0,1950001,3300001,6950001,9000001,18000001,40000001},{0.05,0.1,0.2,0.23,0.33,0.4,0.45})-LOOKUP(L172,{0,1950001,3300001,6950001,9000001,18000001,40000001},{0,97500,427500,636000,1536000,2796000,4796000}))*1.021,-2))</f>
        <v/>
      </c>
      <c r="P172" s="21">
        <f>MAX(0,ROUNDDOWN(F172-E172-430000,-3))</f>
        <v/>
      </c>
      <c r="Q172" s="21">
        <f>MAX(0,ROUNDDOWN(F172-E172-430000-H172,-3))</f>
        <v/>
      </c>
      <c r="R172" s="21">
        <f>IF(F172&lt;=450000,0,MAX(0,P172*0.06-MIN(50000,P172)*0.03))</f>
        <v/>
      </c>
      <c r="S172" s="21">
        <f>IF(F172&lt;=450000,0,MAX(0,P172*0.04-MIN(50000,P172)*0.02))</f>
        <v/>
      </c>
      <c r="T172" s="21">
        <f>IF(F172&lt;=450000,0,MAX(0,Q172*0.06-MIN(50000,Q172)*0.03))</f>
        <v/>
      </c>
      <c r="U172" s="21">
        <f>IF(F172&lt;=450000,0,MAX(0,Q172*0.04-MIN(50000,Q172)*0.02))</f>
        <v/>
      </c>
      <c r="V172" s="21">
        <f>50000+MAX(0,G172-480000)</f>
        <v/>
      </c>
      <c r="W172" s="21">
        <f>P172-V172</f>
        <v/>
      </c>
      <c r="X172" s="21">
        <f>Q172-V172</f>
        <v/>
      </c>
      <c r="Y172" s="22">
        <f>IF(W172&lt;0,0.9,LOOKUP(W172,{0,1950001,3300001,6950001,9000001,18000001,40000001},{0.84895,0.7979,0.6958,0.66517,0.56307,0.4916,0.44055}))</f>
        <v/>
      </c>
      <c r="Z172" s="22">
        <f>IF(X172&lt;0,0.9,LOOKUP(X172,{0,1950001,3300001,6950001,9000001,18000001,40000001},{0.84895,0.7979,0.6958,0.66517,0.56307,0.4916,0.44055}))</f>
        <v/>
      </c>
      <c r="AA172" s="22">
        <f>IF(W172&lt;0,0,CHOOSE(MATCH(W172,{0,1950001,3300001,6950001,9000001},1),5.105/84.895,10.21/79.79,20.42/69.58,23.483/66.517,33.693/56.307))</f>
        <v/>
      </c>
      <c r="AB172" s="21">
        <f>IF(C172&lt;=2000,0,(MIN(C172,ROUNDDOWN(F172*0.3,0))-2000)*0.1)</f>
        <v/>
      </c>
      <c r="AC172" s="21">
        <f>IF(C172&lt;=2000,0,MIN((C172-2000)*Y172,(R172+S172)*0.2))</f>
        <v/>
      </c>
      <c r="AD172" s="21">
        <f>IF(C172&lt;=2000,0,MIN((C172-2000)*Z172,(T172+U172)*0.2))</f>
        <v/>
      </c>
      <c r="AE172" s="21">
        <f>AC172*AA172</f>
        <v/>
      </c>
      <c r="AF172" s="21">
        <f>ROUNDDOWN(R172,-2)+ROUNDDOWN(S172,-2)</f>
        <v/>
      </c>
      <c r="AG172" s="21">
        <f>ROUNDDOWN(MAX(0,R172-(AB172+AC172+AE172)*0.6),-2)+ROUNDDOWN(MAX(0,S172-(AB172+AC172+AE172)*0.4),-2)</f>
        <v/>
      </c>
      <c r="AH172" s="21">
        <f>ROUNDDOWN(MAX(0,T172-(AB172+AD172)*0.6),-2)+ROUNDDOWN(MAX(0,U172-(AB172+AD172)*0.4),-2)</f>
        <v/>
      </c>
      <c r="AI172" s="21">
        <f>ROUNDDOWN(T172,-2)+ROUNDDOWN(U172,-2)</f>
        <v/>
      </c>
      <c r="AJ172" s="21">
        <f>M172+AF172</f>
        <v/>
      </c>
      <c r="AK172" s="21">
        <f>M172+AG172</f>
        <v/>
      </c>
      <c r="AL172" s="21">
        <f>N172+AH172</f>
        <v/>
      </c>
      <c r="AM172" s="21">
        <f>O172+AI172</f>
        <v/>
      </c>
      <c r="AN172" s="21">
        <f>N172+AI172</f>
        <v/>
      </c>
      <c r="AO172" s="21">
        <f>ROUNDDOWN((R172+S172)*0.2/Y172+2000,0)</f>
        <v/>
      </c>
      <c r="AP172" s="21">
        <f>ROUNDDOWN((T172+U172)*0.2/Z172+2000,0)</f>
        <v/>
      </c>
      <c r="AQ172" s="21">
        <f>AL172-AK172</f>
        <v/>
      </c>
      <c r="AR172" s="21">
        <f>AM172-AK172</f>
        <v/>
      </c>
      <c r="AS172" s="21">
        <f>AM172-AL172</f>
        <v/>
      </c>
      <c r="AT172" s="21">
        <f>AK172+C172-AJ172</f>
        <v/>
      </c>
      <c r="AU172" s="21">
        <f>AL172+C172-AM172</f>
        <v/>
      </c>
      <c r="AV172" s="21">
        <f>AN172+C172-AM172</f>
        <v/>
      </c>
    </row>
    <row r="173">
      <c r="A173" t="inlineStr">
        <is>
          <t>医療費の境目</t>
        </is>
      </c>
      <c r="B173" s="21">
        <f>'3_医療費の境目'!$B$3</f>
        <v/>
      </c>
      <c r="C173" s="21">
        <f>IF('3_医療費の境目'!$B$4="",AO173,'3_医療費の境目'!$B$4)</f>
        <v/>
      </c>
      <c r="D173" s="21">
        <f>'3_医療費の境目'!D173</f>
        <v/>
      </c>
      <c r="E173" s="21">
        <f>ROUND(MIN(B173/12,650000)*12*0.0915+MIN(B173/12,1390000)*12*(0.0504+0)+B173*0.005,0)</f>
        <v/>
      </c>
      <c r="F173" s="21">
        <f>IF(B173&lt;741000,0,IF(B173&lt;2191000,B173-740000,IF(B173&lt;2193000,1451000,IF(B173&lt;2196000,1453000,IF(B173&lt;2200000,1456000,IF(B173&lt;3600000,ROUND(ROUNDDOWN(B173/4,-3)*2.8,0)-80000,IF(B173&lt;6600000,ROUND(ROUNDDOWN(B173/4,-3)*3.2,0)-440000,IF(B173&lt;8500000,ROUNDDOWN(B173*0.9,0)-1100000,B173-1950000))))))))</f>
        <v/>
      </c>
      <c r="G173" s="21">
        <f>IF(F173&gt;23500000,NA(),IF(F173&lt;=4890000,1040000,IF(F173&lt;=6550000,670000,620000)))</f>
        <v/>
      </c>
      <c r="H173" s="21">
        <f>IF(D173&lt;=0,0,MAX(0,MIN(2000000,D173-MIN(100000,ROUNDDOWN(F173*0.05,0)))))</f>
        <v/>
      </c>
      <c r="I173" s="21">
        <f>IF(C173&lt;=2000,0,MIN(C173,ROUNDDOWN(F173*0.4,0))-2000)</f>
        <v/>
      </c>
      <c r="J173" s="21">
        <f>MAX(0,ROUNDDOWN(F173-E173-G173,-3))</f>
        <v/>
      </c>
      <c r="K173" s="21">
        <f>MAX(0,ROUNDDOWN(F173-E173-G173-H173-I173,-3))</f>
        <v/>
      </c>
      <c r="L173" s="21">
        <f>MAX(0,ROUNDDOWN(F173-E173-G173-H173,-3))</f>
        <v/>
      </c>
      <c r="M173" s="21">
        <f>IF(J173&lt;=0,0,ROUNDDOWN((J173*LOOKUP(J173,{0,1950001,3300001,6950001,9000001,18000001,40000001},{0.05,0.1,0.2,0.23,0.33,0.4,0.45})-LOOKUP(J173,{0,1950001,3300001,6950001,9000001,18000001,40000001},{0,97500,427500,636000,1536000,2796000,4796000}))*1.021,-2))</f>
        <v/>
      </c>
      <c r="N173" s="21">
        <f>IF(K173&lt;=0,0,ROUNDDOWN((K173*LOOKUP(K173,{0,1950001,3300001,6950001,9000001,18000001,40000001},{0.05,0.1,0.2,0.23,0.33,0.4,0.45})-LOOKUP(K173,{0,1950001,3300001,6950001,9000001,18000001,40000001},{0,97500,427500,636000,1536000,2796000,4796000}))*1.021,-2))</f>
        <v/>
      </c>
      <c r="O173" s="21">
        <f>IF(L173&lt;=0,0,ROUNDDOWN((L173*LOOKUP(L173,{0,1950001,3300001,6950001,9000001,18000001,40000001},{0.05,0.1,0.2,0.23,0.33,0.4,0.45})-LOOKUP(L173,{0,1950001,3300001,6950001,9000001,18000001,40000001},{0,97500,427500,636000,1536000,2796000,4796000}))*1.021,-2))</f>
        <v/>
      </c>
      <c r="P173" s="21">
        <f>MAX(0,ROUNDDOWN(F173-E173-430000,-3))</f>
        <v/>
      </c>
      <c r="Q173" s="21">
        <f>MAX(0,ROUNDDOWN(F173-E173-430000-H173,-3))</f>
        <v/>
      </c>
      <c r="R173" s="21">
        <f>IF(F173&lt;=450000,0,MAX(0,P173*0.06-MIN(50000,P173)*0.03))</f>
        <v/>
      </c>
      <c r="S173" s="21">
        <f>IF(F173&lt;=450000,0,MAX(0,P173*0.04-MIN(50000,P173)*0.02))</f>
        <v/>
      </c>
      <c r="T173" s="21">
        <f>IF(F173&lt;=450000,0,MAX(0,Q173*0.06-MIN(50000,Q173)*0.03))</f>
        <v/>
      </c>
      <c r="U173" s="21">
        <f>IF(F173&lt;=450000,0,MAX(0,Q173*0.04-MIN(50000,Q173)*0.02))</f>
        <v/>
      </c>
      <c r="V173" s="21">
        <f>50000+MAX(0,G173-480000)</f>
        <v/>
      </c>
      <c r="W173" s="21">
        <f>P173-V173</f>
        <v/>
      </c>
      <c r="X173" s="21">
        <f>Q173-V173</f>
        <v/>
      </c>
      <c r="Y173" s="22">
        <f>IF(W173&lt;0,0.9,LOOKUP(W173,{0,1950001,3300001,6950001,9000001,18000001,40000001},{0.84895,0.7979,0.6958,0.66517,0.56307,0.4916,0.44055}))</f>
        <v/>
      </c>
      <c r="Z173" s="22">
        <f>IF(X173&lt;0,0.9,LOOKUP(X173,{0,1950001,3300001,6950001,9000001,18000001,40000001},{0.84895,0.7979,0.6958,0.66517,0.56307,0.4916,0.44055}))</f>
        <v/>
      </c>
      <c r="AA173" s="22">
        <f>IF(W173&lt;0,0,CHOOSE(MATCH(W173,{0,1950001,3300001,6950001,9000001},1),5.105/84.895,10.21/79.79,20.42/69.58,23.483/66.517,33.693/56.307))</f>
        <v/>
      </c>
      <c r="AB173" s="21">
        <f>IF(C173&lt;=2000,0,(MIN(C173,ROUNDDOWN(F173*0.3,0))-2000)*0.1)</f>
        <v/>
      </c>
      <c r="AC173" s="21">
        <f>IF(C173&lt;=2000,0,MIN((C173-2000)*Y173,(R173+S173)*0.2))</f>
        <v/>
      </c>
      <c r="AD173" s="21">
        <f>IF(C173&lt;=2000,0,MIN((C173-2000)*Z173,(T173+U173)*0.2))</f>
        <v/>
      </c>
      <c r="AE173" s="21">
        <f>AC173*AA173</f>
        <v/>
      </c>
      <c r="AF173" s="21">
        <f>ROUNDDOWN(R173,-2)+ROUNDDOWN(S173,-2)</f>
        <v/>
      </c>
      <c r="AG173" s="21">
        <f>ROUNDDOWN(MAX(0,R173-(AB173+AC173+AE173)*0.6),-2)+ROUNDDOWN(MAX(0,S173-(AB173+AC173+AE173)*0.4),-2)</f>
        <v/>
      </c>
      <c r="AH173" s="21">
        <f>ROUNDDOWN(MAX(0,T173-(AB173+AD173)*0.6),-2)+ROUNDDOWN(MAX(0,U173-(AB173+AD173)*0.4),-2)</f>
        <v/>
      </c>
      <c r="AI173" s="21">
        <f>ROUNDDOWN(T173,-2)+ROUNDDOWN(U173,-2)</f>
        <v/>
      </c>
      <c r="AJ173" s="21">
        <f>M173+AF173</f>
        <v/>
      </c>
      <c r="AK173" s="21">
        <f>M173+AG173</f>
        <v/>
      </c>
      <c r="AL173" s="21">
        <f>N173+AH173</f>
        <v/>
      </c>
      <c r="AM173" s="21">
        <f>O173+AI173</f>
        <v/>
      </c>
      <c r="AN173" s="21">
        <f>N173+AI173</f>
        <v/>
      </c>
      <c r="AO173" s="21">
        <f>ROUNDDOWN((R173+S173)*0.2/Y173+2000,0)</f>
        <v/>
      </c>
      <c r="AP173" s="21">
        <f>ROUNDDOWN((T173+U173)*0.2/Z173+2000,0)</f>
        <v/>
      </c>
      <c r="AQ173" s="21">
        <f>AL173-AK173</f>
        <v/>
      </c>
      <c r="AR173" s="21">
        <f>AM173-AK173</f>
        <v/>
      </c>
      <c r="AS173" s="21">
        <f>AM173-AL173</f>
        <v/>
      </c>
      <c r="AT173" s="21">
        <f>AK173+C173-AJ173</f>
        <v/>
      </c>
      <c r="AU173" s="21">
        <f>AL173+C173-AM173</f>
        <v/>
      </c>
      <c r="AV173" s="21">
        <f>AN173+C173-AM173</f>
        <v/>
      </c>
    </row>
    <row r="174">
      <c r="A174" t="inlineStr">
        <is>
          <t>医療費の境目</t>
        </is>
      </c>
      <c r="B174" s="21">
        <f>'3_医療費の境目'!$B$3</f>
        <v/>
      </c>
      <c r="C174" s="21">
        <f>IF('3_医療費の境目'!$B$4="",AO174,'3_医療費の境目'!$B$4)</f>
        <v/>
      </c>
      <c r="D174" s="21">
        <f>'3_医療費の境目'!D174</f>
        <v/>
      </c>
      <c r="E174" s="21">
        <f>ROUND(MIN(B174/12,650000)*12*0.0915+MIN(B174/12,1390000)*12*(0.0504+0)+B174*0.005,0)</f>
        <v/>
      </c>
      <c r="F174" s="21">
        <f>IF(B174&lt;741000,0,IF(B174&lt;2191000,B174-740000,IF(B174&lt;2193000,1451000,IF(B174&lt;2196000,1453000,IF(B174&lt;2200000,1456000,IF(B174&lt;3600000,ROUND(ROUNDDOWN(B174/4,-3)*2.8,0)-80000,IF(B174&lt;6600000,ROUND(ROUNDDOWN(B174/4,-3)*3.2,0)-440000,IF(B174&lt;8500000,ROUNDDOWN(B174*0.9,0)-1100000,B174-1950000))))))))</f>
        <v/>
      </c>
      <c r="G174" s="21">
        <f>IF(F174&gt;23500000,NA(),IF(F174&lt;=4890000,1040000,IF(F174&lt;=6550000,670000,620000)))</f>
        <v/>
      </c>
      <c r="H174" s="21">
        <f>IF(D174&lt;=0,0,MAX(0,MIN(2000000,D174-MIN(100000,ROUNDDOWN(F174*0.05,0)))))</f>
        <v/>
      </c>
      <c r="I174" s="21">
        <f>IF(C174&lt;=2000,0,MIN(C174,ROUNDDOWN(F174*0.4,0))-2000)</f>
        <v/>
      </c>
      <c r="J174" s="21">
        <f>MAX(0,ROUNDDOWN(F174-E174-G174,-3))</f>
        <v/>
      </c>
      <c r="K174" s="21">
        <f>MAX(0,ROUNDDOWN(F174-E174-G174-H174-I174,-3))</f>
        <v/>
      </c>
      <c r="L174" s="21">
        <f>MAX(0,ROUNDDOWN(F174-E174-G174-H174,-3))</f>
        <v/>
      </c>
      <c r="M174" s="21">
        <f>IF(J174&lt;=0,0,ROUNDDOWN((J174*LOOKUP(J174,{0,1950001,3300001,6950001,9000001,18000001,40000001},{0.05,0.1,0.2,0.23,0.33,0.4,0.45})-LOOKUP(J174,{0,1950001,3300001,6950001,9000001,18000001,40000001},{0,97500,427500,636000,1536000,2796000,4796000}))*1.021,-2))</f>
        <v/>
      </c>
      <c r="N174" s="21">
        <f>IF(K174&lt;=0,0,ROUNDDOWN((K174*LOOKUP(K174,{0,1950001,3300001,6950001,9000001,18000001,40000001},{0.05,0.1,0.2,0.23,0.33,0.4,0.45})-LOOKUP(K174,{0,1950001,3300001,6950001,9000001,18000001,40000001},{0,97500,427500,636000,1536000,2796000,4796000}))*1.021,-2))</f>
        <v/>
      </c>
      <c r="O174" s="21">
        <f>IF(L174&lt;=0,0,ROUNDDOWN((L174*LOOKUP(L174,{0,1950001,3300001,6950001,9000001,18000001,40000001},{0.05,0.1,0.2,0.23,0.33,0.4,0.45})-LOOKUP(L174,{0,1950001,3300001,6950001,9000001,18000001,40000001},{0,97500,427500,636000,1536000,2796000,4796000}))*1.021,-2))</f>
        <v/>
      </c>
      <c r="P174" s="21">
        <f>MAX(0,ROUNDDOWN(F174-E174-430000,-3))</f>
        <v/>
      </c>
      <c r="Q174" s="21">
        <f>MAX(0,ROUNDDOWN(F174-E174-430000-H174,-3))</f>
        <v/>
      </c>
      <c r="R174" s="21">
        <f>IF(F174&lt;=450000,0,MAX(0,P174*0.06-MIN(50000,P174)*0.03))</f>
        <v/>
      </c>
      <c r="S174" s="21">
        <f>IF(F174&lt;=450000,0,MAX(0,P174*0.04-MIN(50000,P174)*0.02))</f>
        <v/>
      </c>
      <c r="T174" s="21">
        <f>IF(F174&lt;=450000,0,MAX(0,Q174*0.06-MIN(50000,Q174)*0.03))</f>
        <v/>
      </c>
      <c r="U174" s="21">
        <f>IF(F174&lt;=450000,0,MAX(0,Q174*0.04-MIN(50000,Q174)*0.02))</f>
        <v/>
      </c>
      <c r="V174" s="21">
        <f>50000+MAX(0,G174-480000)</f>
        <v/>
      </c>
      <c r="W174" s="21">
        <f>P174-V174</f>
        <v/>
      </c>
      <c r="X174" s="21">
        <f>Q174-V174</f>
        <v/>
      </c>
      <c r="Y174" s="22">
        <f>IF(W174&lt;0,0.9,LOOKUP(W174,{0,1950001,3300001,6950001,9000001,18000001,40000001},{0.84895,0.7979,0.6958,0.66517,0.56307,0.4916,0.44055}))</f>
        <v/>
      </c>
      <c r="Z174" s="22">
        <f>IF(X174&lt;0,0.9,LOOKUP(X174,{0,1950001,3300001,6950001,9000001,18000001,40000001},{0.84895,0.7979,0.6958,0.66517,0.56307,0.4916,0.44055}))</f>
        <v/>
      </c>
      <c r="AA174" s="22">
        <f>IF(W174&lt;0,0,CHOOSE(MATCH(W174,{0,1950001,3300001,6950001,9000001},1),5.105/84.895,10.21/79.79,20.42/69.58,23.483/66.517,33.693/56.307))</f>
        <v/>
      </c>
      <c r="AB174" s="21">
        <f>IF(C174&lt;=2000,0,(MIN(C174,ROUNDDOWN(F174*0.3,0))-2000)*0.1)</f>
        <v/>
      </c>
      <c r="AC174" s="21">
        <f>IF(C174&lt;=2000,0,MIN((C174-2000)*Y174,(R174+S174)*0.2))</f>
        <v/>
      </c>
      <c r="AD174" s="21">
        <f>IF(C174&lt;=2000,0,MIN((C174-2000)*Z174,(T174+U174)*0.2))</f>
        <v/>
      </c>
      <c r="AE174" s="21">
        <f>AC174*AA174</f>
        <v/>
      </c>
      <c r="AF174" s="21">
        <f>ROUNDDOWN(R174,-2)+ROUNDDOWN(S174,-2)</f>
        <v/>
      </c>
      <c r="AG174" s="21">
        <f>ROUNDDOWN(MAX(0,R174-(AB174+AC174+AE174)*0.6),-2)+ROUNDDOWN(MAX(0,S174-(AB174+AC174+AE174)*0.4),-2)</f>
        <v/>
      </c>
      <c r="AH174" s="21">
        <f>ROUNDDOWN(MAX(0,T174-(AB174+AD174)*0.6),-2)+ROUNDDOWN(MAX(0,U174-(AB174+AD174)*0.4),-2)</f>
        <v/>
      </c>
      <c r="AI174" s="21">
        <f>ROUNDDOWN(T174,-2)+ROUNDDOWN(U174,-2)</f>
        <v/>
      </c>
      <c r="AJ174" s="21">
        <f>M174+AF174</f>
        <v/>
      </c>
      <c r="AK174" s="21">
        <f>M174+AG174</f>
        <v/>
      </c>
      <c r="AL174" s="21">
        <f>N174+AH174</f>
        <v/>
      </c>
      <c r="AM174" s="21">
        <f>O174+AI174</f>
        <v/>
      </c>
      <c r="AN174" s="21">
        <f>N174+AI174</f>
        <v/>
      </c>
      <c r="AO174" s="21">
        <f>ROUNDDOWN((R174+S174)*0.2/Y174+2000,0)</f>
        <v/>
      </c>
      <c r="AP174" s="21">
        <f>ROUNDDOWN((T174+U174)*0.2/Z174+2000,0)</f>
        <v/>
      </c>
      <c r="AQ174" s="21">
        <f>AL174-AK174</f>
        <v/>
      </c>
      <c r="AR174" s="21">
        <f>AM174-AK174</f>
        <v/>
      </c>
      <c r="AS174" s="21">
        <f>AM174-AL174</f>
        <v/>
      </c>
      <c r="AT174" s="21">
        <f>AK174+C174-AJ174</f>
        <v/>
      </c>
      <c r="AU174" s="21">
        <f>AL174+C174-AM174</f>
        <v/>
      </c>
      <c r="AV174" s="21">
        <f>AN174+C174-AM174</f>
        <v/>
      </c>
    </row>
    <row r="175">
      <c r="A175" t="inlineStr">
        <is>
          <t>医療費の境目</t>
        </is>
      </c>
      <c r="B175" s="21">
        <f>'3_医療費の境目'!$B$3</f>
        <v/>
      </c>
      <c r="C175" s="21">
        <f>IF('3_医療費の境目'!$B$4="",AO175,'3_医療費の境目'!$B$4)</f>
        <v/>
      </c>
      <c r="D175" s="21">
        <f>'3_医療費の境目'!D175</f>
        <v/>
      </c>
      <c r="E175" s="21">
        <f>ROUND(MIN(B175/12,650000)*12*0.0915+MIN(B175/12,1390000)*12*(0.0504+0)+B175*0.005,0)</f>
        <v/>
      </c>
      <c r="F175" s="21">
        <f>IF(B175&lt;741000,0,IF(B175&lt;2191000,B175-740000,IF(B175&lt;2193000,1451000,IF(B175&lt;2196000,1453000,IF(B175&lt;2200000,1456000,IF(B175&lt;3600000,ROUND(ROUNDDOWN(B175/4,-3)*2.8,0)-80000,IF(B175&lt;6600000,ROUND(ROUNDDOWN(B175/4,-3)*3.2,0)-440000,IF(B175&lt;8500000,ROUNDDOWN(B175*0.9,0)-1100000,B175-1950000))))))))</f>
        <v/>
      </c>
      <c r="G175" s="21">
        <f>IF(F175&gt;23500000,NA(),IF(F175&lt;=4890000,1040000,IF(F175&lt;=6550000,670000,620000)))</f>
        <v/>
      </c>
      <c r="H175" s="21">
        <f>IF(D175&lt;=0,0,MAX(0,MIN(2000000,D175-MIN(100000,ROUNDDOWN(F175*0.05,0)))))</f>
        <v/>
      </c>
      <c r="I175" s="21">
        <f>IF(C175&lt;=2000,0,MIN(C175,ROUNDDOWN(F175*0.4,0))-2000)</f>
        <v/>
      </c>
      <c r="J175" s="21">
        <f>MAX(0,ROUNDDOWN(F175-E175-G175,-3))</f>
        <v/>
      </c>
      <c r="K175" s="21">
        <f>MAX(0,ROUNDDOWN(F175-E175-G175-H175-I175,-3))</f>
        <v/>
      </c>
      <c r="L175" s="21">
        <f>MAX(0,ROUNDDOWN(F175-E175-G175-H175,-3))</f>
        <v/>
      </c>
      <c r="M175" s="21">
        <f>IF(J175&lt;=0,0,ROUNDDOWN((J175*LOOKUP(J175,{0,1950001,3300001,6950001,9000001,18000001,40000001},{0.05,0.1,0.2,0.23,0.33,0.4,0.45})-LOOKUP(J175,{0,1950001,3300001,6950001,9000001,18000001,40000001},{0,97500,427500,636000,1536000,2796000,4796000}))*1.021,-2))</f>
        <v/>
      </c>
      <c r="N175" s="21">
        <f>IF(K175&lt;=0,0,ROUNDDOWN((K175*LOOKUP(K175,{0,1950001,3300001,6950001,9000001,18000001,40000001},{0.05,0.1,0.2,0.23,0.33,0.4,0.45})-LOOKUP(K175,{0,1950001,3300001,6950001,9000001,18000001,40000001},{0,97500,427500,636000,1536000,2796000,4796000}))*1.021,-2))</f>
        <v/>
      </c>
      <c r="O175" s="21">
        <f>IF(L175&lt;=0,0,ROUNDDOWN((L175*LOOKUP(L175,{0,1950001,3300001,6950001,9000001,18000001,40000001},{0.05,0.1,0.2,0.23,0.33,0.4,0.45})-LOOKUP(L175,{0,1950001,3300001,6950001,9000001,18000001,40000001},{0,97500,427500,636000,1536000,2796000,4796000}))*1.021,-2))</f>
        <v/>
      </c>
      <c r="P175" s="21">
        <f>MAX(0,ROUNDDOWN(F175-E175-430000,-3))</f>
        <v/>
      </c>
      <c r="Q175" s="21">
        <f>MAX(0,ROUNDDOWN(F175-E175-430000-H175,-3))</f>
        <v/>
      </c>
      <c r="R175" s="21">
        <f>IF(F175&lt;=450000,0,MAX(0,P175*0.06-MIN(50000,P175)*0.03))</f>
        <v/>
      </c>
      <c r="S175" s="21">
        <f>IF(F175&lt;=450000,0,MAX(0,P175*0.04-MIN(50000,P175)*0.02))</f>
        <v/>
      </c>
      <c r="T175" s="21">
        <f>IF(F175&lt;=450000,0,MAX(0,Q175*0.06-MIN(50000,Q175)*0.03))</f>
        <v/>
      </c>
      <c r="U175" s="21">
        <f>IF(F175&lt;=450000,0,MAX(0,Q175*0.04-MIN(50000,Q175)*0.02))</f>
        <v/>
      </c>
      <c r="V175" s="21">
        <f>50000+MAX(0,G175-480000)</f>
        <v/>
      </c>
      <c r="W175" s="21">
        <f>P175-V175</f>
        <v/>
      </c>
      <c r="X175" s="21">
        <f>Q175-V175</f>
        <v/>
      </c>
      <c r="Y175" s="22">
        <f>IF(W175&lt;0,0.9,LOOKUP(W175,{0,1950001,3300001,6950001,9000001,18000001,40000001},{0.84895,0.7979,0.6958,0.66517,0.56307,0.4916,0.44055}))</f>
        <v/>
      </c>
      <c r="Z175" s="22">
        <f>IF(X175&lt;0,0.9,LOOKUP(X175,{0,1950001,3300001,6950001,9000001,18000001,40000001},{0.84895,0.7979,0.6958,0.66517,0.56307,0.4916,0.44055}))</f>
        <v/>
      </c>
      <c r="AA175" s="22">
        <f>IF(W175&lt;0,0,CHOOSE(MATCH(W175,{0,1950001,3300001,6950001,9000001},1),5.105/84.895,10.21/79.79,20.42/69.58,23.483/66.517,33.693/56.307))</f>
        <v/>
      </c>
      <c r="AB175" s="21">
        <f>IF(C175&lt;=2000,0,(MIN(C175,ROUNDDOWN(F175*0.3,0))-2000)*0.1)</f>
        <v/>
      </c>
      <c r="AC175" s="21">
        <f>IF(C175&lt;=2000,0,MIN((C175-2000)*Y175,(R175+S175)*0.2))</f>
        <v/>
      </c>
      <c r="AD175" s="21">
        <f>IF(C175&lt;=2000,0,MIN((C175-2000)*Z175,(T175+U175)*0.2))</f>
        <v/>
      </c>
      <c r="AE175" s="21">
        <f>AC175*AA175</f>
        <v/>
      </c>
      <c r="AF175" s="21">
        <f>ROUNDDOWN(R175,-2)+ROUNDDOWN(S175,-2)</f>
        <v/>
      </c>
      <c r="AG175" s="21">
        <f>ROUNDDOWN(MAX(0,R175-(AB175+AC175+AE175)*0.6),-2)+ROUNDDOWN(MAX(0,S175-(AB175+AC175+AE175)*0.4),-2)</f>
        <v/>
      </c>
      <c r="AH175" s="21">
        <f>ROUNDDOWN(MAX(0,T175-(AB175+AD175)*0.6),-2)+ROUNDDOWN(MAX(0,U175-(AB175+AD175)*0.4),-2)</f>
        <v/>
      </c>
      <c r="AI175" s="21">
        <f>ROUNDDOWN(T175,-2)+ROUNDDOWN(U175,-2)</f>
        <v/>
      </c>
      <c r="AJ175" s="21">
        <f>M175+AF175</f>
        <v/>
      </c>
      <c r="AK175" s="21">
        <f>M175+AG175</f>
        <v/>
      </c>
      <c r="AL175" s="21">
        <f>N175+AH175</f>
        <v/>
      </c>
      <c r="AM175" s="21">
        <f>O175+AI175</f>
        <v/>
      </c>
      <c r="AN175" s="21">
        <f>N175+AI175</f>
        <v/>
      </c>
      <c r="AO175" s="21">
        <f>ROUNDDOWN((R175+S175)*0.2/Y175+2000,0)</f>
        <v/>
      </c>
      <c r="AP175" s="21">
        <f>ROUNDDOWN((T175+U175)*0.2/Z175+2000,0)</f>
        <v/>
      </c>
      <c r="AQ175" s="21">
        <f>AL175-AK175</f>
        <v/>
      </c>
      <c r="AR175" s="21">
        <f>AM175-AK175</f>
        <v/>
      </c>
      <c r="AS175" s="21">
        <f>AM175-AL175</f>
        <v/>
      </c>
      <c r="AT175" s="21">
        <f>AK175+C175-AJ175</f>
        <v/>
      </c>
      <c r="AU175" s="21">
        <f>AL175+C175-AM175</f>
        <v/>
      </c>
      <c r="AV175" s="21">
        <f>AN175+C175-AM175</f>
        <v/>
      </c>
    </row>
    <row r="176">
      <c r="A176" t="inlineStr">
        <is>
          <t>医療費の境目</t>
        </is>
      </c>
      <c r="B176" s="21">
        <f>'3_医療費の境目'!$B$3</f>
        <v/>
      </c>
      <c r="C176" s="21">
        <f>IF('3_医療費の境目'!$B$4="",AO176,'3_医療費の境目'!$B$4)</f>
        <v/>
      </c>
      <c r="D176" s="21">
        <f>'3_医療費の境目'!D176</f>
        <v/>
      </c>
      <c r="E176" s="21">
        <f>ROUND(MIN(B176/12,650000)*12*0.0915+MIN(B176/12,1390000)*12*(0.0504+0)+B176*0.005,0)</f>
        <v/>
      </c>
      <c r="F176" s="21">
        <f>IF(B176&lt;741000,0,IF(B176&lt;2191000,B176-740000,IF(B176&lt;2193000,1451000,IF(B176&lt;2196000,1453000,IF(B176&lt;2200000,1456000,IF(B176&lt;3600000,ROUND(ROUNDDOWN(B176/4,-3)*2.8,0)-80000,IF(B176&lt;6600000,ROUND(ROUNDDOWN(B176/4,-3)*3.2,0)-440000,IF(B176&lt;8500000,ROUNDDOWN(B176*0.9,0)-1100000,B176-1950000))))))))</f>
        <v/>
      </c>
      <c r="G176" s="21">
        <f>IF(F176&gt;23500000,NA(),IF(F176&lt;=4890000,1040000,IF(F176&lt;=6550000,670000,620000)))</f>
        <v/>
      </c>
      <c r="H176" s="21">
        <f>IF(D176&lt;=0,0,MAX(0,MIN(2000000,D176-MIN(100000,ROUNDDOWN(F176*0.05,0)))))</f>
        <v/>
      </c>
      <c r="I176" s="21">
        <f>IF(C176&lt;=2000,0,MIN(C176,ROUNDDOWN(F176*0.4,0))-2000)</f>
        <v/>
      </c>
      <c r="J176" s="21">
        <f>MAX(0,ROUNDDOWN(F176-E176-G176,-3))</f>
        <v/>
      </c>
      <c r="K176" s="21">
        <f>MAX(0,ROUNDDOWN(F176-E176-G176-H176-I176,-3))</f>
        <v/>
      </c>
      <c r="L176" s="21">
        <f>MAX(0,ROUNDDOWN(F176-E176-G176-H176,-3))</f>
        <v/>
      </c>
      <c r="M176" s="21">
        <f>IF(J176&lt;=0,0,ROUNDDOWN((J176*LOOKUP(J176,{0,1950001,3300001,6950001,9000001,18000001,40000001},{0.05,0.1,0.2,0.23,0.33,0.4,0.45})-LOOKUP(J176,{0,1950001,3300001,6950001,9000001,18000001,40000001},{0,97500,427500,636000,1536000,2796000,4796000}))*1.021,-2))</f>
        <v/>
      </c>
      <c r="N176" s="21">
        <f>IF(K176&lt;=0,0,ROUNDDOWN((K176*LOOKUP(K176,{0,1950001,3300001,6950001,9000001,18000001,40000001},{0.05,0.1,0.2,0.23,0.33,0.4,0.45})-LOOKUP(K176,{0,1950001,3300001,6950001,9000001,18000001,40000001},{0,97500,427500,636000,1536000,2796000,4796000}))*1.021,-2))</f>
        <v/>
      </c>
      <c r="O176" s="21">
        <f>IF(L176&lt;=0,0,ROUNDDOWN((L176*LOOKUP(L176,{0,1950001,3300001,6950001,9000001,18000001,40000001},{0.05,0.1,0.2,0.23,0.33,0.4,0.45})-LOOKUP(L176,{0,1950001,3300001,6950001,9000001,18000001,40000001},{0,97500,427500,636000,1536000,2796000,4796000}))*1.021,-2))</f>
        <v/>
      </c>
      <c r="P176" s="21">
        <f>MAX(0,ROUNDDOWN(F176-E176-430000,-3))</f>
        <v/>
      </c>
      <c r="Q176" s="21">
        <f>MAX(0,ROUNDDOWN(F176-E176-430000-H176,-3))</f>
        <v/>
      </c>
      <c r="R176" s="21">
        <f>IF(F176&lt;=450000,0,MAX(0,P176*0.06-MIN(50000,P176)*0.03))</f>
        <v/>
      </c>
      <c r="S176" s="21">
        <f>IF(F176&lt;=450000,0,MAX(0,P176*0.04-MIN(50000,P176)*0.02))</f>
        <v/>
      </c>
      <c r="T176" s="21">
        <f>IF(F176&lt;=450000,0,MAX(0,Q176*0.06-MIN(50000,Q176)*0.03))</f>
        <v/>
      </c>
      <c r="U176" s="21">
        <f>IF(F176&lt;=450000,0,MAX(0,Q176*0.04-MIN(50000,Q176)*0.02))</f>
        <v/>
      </c>
      <c r="V176" s="21">
        <f>50000+MAX(0,G176-480000)</f>
        <v/>
      </c>
      <c r="W176" s="21">
        <f>P176-V176</f>
        <v/>
      </c>
      <c r="X176" s="21">
        <f>Q176-V176</f>
        <v/>
      </c>
      <c r="Y176" s="22">
        <f>IF(W176&lt;0,0.9,LOOKUP(W176,{0,1950001,3300001,6950001,9000001,18000001,40000001},{0.84895,0.7979,0.6958,0.66517,0.56307,0.4916,0.44055}))</f>
        <v/>
      </c>
      <c r="Z176" s="22">
        <f>IF(X176&lt;0,0.9,LOOKUP(X176,{0,1950001,3300001,6950001,9000001,18000001,40000001},{0.84895,0.7979,0.6958,0.66517,0.56307,0.4916,0.44055}))</f>
        <v/>
      </c>
      <c r="AA176" s="22">
        <f>IF(W176&lt;0,0,CHOOSE(MATCH(W176,{0,1950001,3300001,6950001,9000001},1),5.105/84.895,10.21/79.79,20.42/69.58,23.483/66.517,33.693/56.307))</f>
        <v/>
      </c>
      <c r="AB176" s="21">
        <f>IF(C176&lt;=2000,0,(MIN(C176,ROUNDDOWN(F176*0.3,0))-2000)*0.1)</f>
        <v/>
      </c>
      <c r="AC176" s="21">
        <f>IF(C176&lt;=2000,0,MIN((C176-2000)*Y176,(R176+S176)*0.2))</f>
        <v/>
      </c>
      <c r="AD176" s="21">
        <f>IF(C176&lt;=2000,0,MIN((C176-2000)*Z176,(T176+U176)*0.2))</f>
        <v/>
      </c>
      <c r="AE176" s="21">
        <f>AC176*AA176</f>
        <v/>
      </c>
      <c r="AF176" s="21">
        <f>ROUNDDOWN(R176,-2)+ROUNDDOWN(S176,-2)</f>
        <v/>
      </c>
      <c r="AG176" s="21">
        <f>ROUNDDOWN(MAX(0,R176-(AB176+AC176+AE176)*0.6),-2)+ROUNDDOWN(MAX(0,S176-(AB176+AC176+AE176)*0.4),-2)</f>
        <v/>
      </c>
      <c r="AH176" s="21">
        <f>ROUNDDOWN(MAX(0,T176-(AB176+AD176)*0.6),-2)+ROUNDDOWN(MAX(0,U176-(AB176+AD176)*0.4),-2)</f>
        <v/>
      </c>
      <c r="AI176" s="21">
        <f>ROUNDDOWN(T176,-2)+ROUNDDOWN(U176,-2)</f>
        <v/>
      </c>
      <c r="AJ176" s="21">
        <f>M176+AF176</f>
        <v/>
      </c>
      <c r="AK176" s="21">
        <f>M176+AG176</f>
        <v/>
      </c>
      <c r="AL176" s="21">
        <f>N176+AH176</f>
        <v/>
      </c>
      <c r="AM176" s="21">
        <f>O176+AI176</f>
        <v/>
      </c>
      <c r="AN176" s="21">
        <f>N176+AI176</f>
        <v/>
      </c>
      <c r="AO176" s="21">
        <f>ROUNDDOWN((R176+S176)*0.2/Y176+2000,0)</f>
        <v/>
      </c>
      <c r="AP176" s="21">
        <f>ROUNDDOWN((T176+U176)*0.2/Z176+2000,0)</f>
        <v/>
      </c>
      <c r="AQ176" s="21">
        <f>AL176-AK176</f>
        <v/>
      </c>
      <c r="AR176" s="21">
        <f>AM176-AK176</f>
        <v/>
      </c>
      <c r="AS176" s="21">
        <f>AM176-AL176</f>
        <v/>
      </c>
      <c r="AT176" s="21">
        <f>AK176+C176-AJ176</f>
        <v/>
      </c>
      <c r="AU176" s="21">
        <f>AL176+C176-AM176</f>
        <v/>
      </c>
      <c r="AV176" s="21">
        <f>AN176+C176-AM176</f>
        <v/>
      </c>
    </row>
    <row r="177">
      <c r="A177" t="inlineStr">
        <is>
          <t>医療費の境目</t>
        </is>
      </c>
      <c r="B177" s="21">
        <f>'3_医療費の境目'!$B$3</f>
        <v/>
      </c>
      <c r="C177" s="21">
        <f>IF('3_医療費の境目'!$B$4="",AO177,'3_医療費の境目'!$B$4)</f>
        <v/>
      </c>
      <c r="D177" s="21">
        <f>'3_医療費の境目'!D177</f>
        <v/>
      </c>
      <c r="E177" s="21">
        <f>ROUND(MIN(B177/12,650000)*12*0.0915+MIN(B177/12,1390000)*12*(0.0504+0)+B177*0.005,0)</f>
        <v/>
      </c>
      <c r="F177" s="21">
        <f>IF(B177&lt;741000,0,IF(B177&lt;2191000,B177-740000,IF(B177&lt;2193000,1451000,IF(B177&lt;2196000,1453000,IF(B177&lt;2200000,1456000,IF(B177&lt;3600000,ROUND(ROUNDDOWN(B177/4,-3)*2.8,0)-80000,IF(B177&lt;6600000,ROUND(ROUNDDOWN(B177/4,-3)*3.2,0)-440000,IF(B177&lt;8500000,ROUNDDOWN(B177*0.9,0)-1100000,B177-1950000))))))))</f>
        <v/>
      </c>
      <c r="G177" s="21">
        <f>IF(F177&gt;23500000,NA(),IF(F177&lt;=4890000,1040000,IF(F177&lt;=6550000,670000,620000)))</f>
        <v/>
      </c>
      <c r="H177" s="21">
        <f>IF(D177&lt;=0,0,MAX(0,MIN(2000000,D177-MIN(100000,ROUNDDOWN(F177*0.05,0)))))</f>
        <v/>
      </c>
      <c r="I177" s="21">
        <f>IF(C177&lt;=2000,0,MIN(C177,ROUNDDOWN(F177*0.4,0))-2000)</f>
        <v/>
      </c>
      <c r="J177" s="21">
        <f>MAX(0,ROUNDDOWN(F177-E177-G177,-3))</f>
        <v/>
      </c>
      <c r="K177" s="21">
        <f>MAX(0,ROUNDDOWN(F177-E177-G177-H177-I177,-3))</f>
        <v/>
      </c>
      <c r="L177" s="21">
        <f>MAX(0,ROUNDDOWN(F177-E177-G177-H177,-3))</f>
        <v/>
      </c>
      <c r="M177" s="21">
        <f>IF(J177&lt;=0,0,ROUNDDOWN((J177*LOOKUP(J177,{0,1950001,3300001,6950001,9000001,18000001,40000001},{0.05,0.1,0.2,0.23,0.33,0.4,0.45})-LOOKUP(J177,{0,1950001,3300001,6950001,9000001,18000001,40000001},{0,97500,427500,636000,1536000,2796000,4796000}))*1.021,-2))</f>
        <v/>
      </c>
      <c r="N177" s="21">
        <f>IF(K177&lt;=0,0,ROUNDDOWN((K177*LOOKUP(K177,{0,1950001,3300001,6950001,9000001,18000001,40000001},{0.05,0.1,0.2,0.23,0.33,0.4,0.45})-LOOKUP(K177,{0,1950001,3300001,6950001,9000001,18000001,40000001},{0,97500,427500,636000,1536000,2796000,4796000}))*1.021,-2))</f>
        <v/>
      </c>
      <c r="O177" s="21">
        <f>IF(L177&lt;=0,0,ROUNDDOWN((L177*LOOKUP(L177,{0,1950001,3300001,6950001,9000001,18000001,40000001},{0.05,0.1,0.2,0.23,0.33,0.4,0.45})-LOOKUP(L177,{0,1950001,3300001,6950001,9000001,18000001,40000001},{0,97500,427500,636000,1536000,2796000,4796000}))*1.021,-2))</f>
        <v/>
      </c>
      <c r="P177" s="21">
        <f>MAX(0,ROUNDDOWN(F177-E177-430000,-3))</f>
        <v/>
      </c>
      <c r="Q177" s="21">
        <f>MAX(0,ROUNDDOWN(F177-E177-430000-H177,-3))</f>
        <v/>
      </c>
      <c r="R177" s="21">
        <f>IF(F177&lt;=450000,0,MAX(0,P177*0.06-MIN(50000,P177)*0.03))</f>
        <v/>
      </c>
      <c r="S177" s="21">
        <f>IF(F177&lt;=450000,0,MAX(0,P177*0.04-MIN(50000,P177)*0.02))</f>
        <v/>
      </c>
      <c r="T177" s="21">
        <f>IF(F177&lt;=450000,0,MAX(0,Q177*0.06-MIN(50000,Q177)*0.03))</f>
        <v/>
      </c>
      <c r="U177" s="21">
        <f>IF(F177&lt;=450000,0,MAX(0,Q177*0.04-MIN(50000,Q177)*0.02))</f>
        <v/>
      </c>
      <c r="V177" s="21">
        <f>50000+MAX(0,G177-480000)</f>
        <v/>
      </c>
      <c r="W177" s="21">
        <f>P177-V177</f>
        <v/>
      </c>
      <c r="X177" s="21">
        <f>Q177-V177</f>
        <v/>
      </c>
      <c r="Y177" s="22">
        <f>IF(W177&lt;0,0.9,LOOKUP(W177,{0,1950001,3300001,6950001,9000001,18000001,40000001},{0.84895,0.7979,0.6958,0.66517,0.56307,0.4916,0.44055}))</f>
        <v/>
      </c>
      <c r="Z177" s="22">
        <f>IF(X177&lt;0,0.9,LOOKUP(X177,{0,1950001,3300001,6950001,9000001,18000001,40000001},{0.84895,0.7979,0.6958,0.66517,0.56307,0.4916,0.44055}))</f>
        <v/>
      </c>
      <c r="AA177" s="22">
        <f>IF(W177&lt;0,0,CHOOSE(MATCH(W177,{0,1950001,3300001,6950001,9000001},1),5.105/84.895,10.21/79.79,20.42/69.58,23.483/66.517,33.693/56.307))</f>
        <v/>
      </c>
      <c r="AB177" s="21">
        <f>IF(C177&lt;=2000,0,(MIN(C177,ROUNDDOWN(F177*0.3,0))-2000)*0.1)</f>
        <v/>
      </c>
      <c r="AC177" s="21">
        <f>IF(C177&lt;=2000,0,MIN((C177-2000)*Y177,(R177+S177)*0.2))</f>
        <v/>
      </c>
      <c r="AD177" s="21">
        <f>IF(C177&lt;=2000,0,MIN((C177-2000)*Z177,(T177+U177)*0.2))</f>
        <v/>
      </c>
      <c r="AE177" s="21">
        <f>AC177*AA177</f>
        <v/>
      </c>
      <c r="AF177" s="21">
        <f>ROUNDDOWN(R177,-2)+ROUNDDOWN(S177,-2)</f>
        <v/>
      </c>
      <c r="AG177" s="21">
        <f>ROUNDDOWN(MAX(0,R177-(AB177+AC177+AE177)*0.6),-2)+ROUNDDOWN(MAX(0,S177-(AB177+AC177+AE177)*0.4),-2)</f>
        <v/>
      </c>
      <c r="AH177" s="21">
        <f>ROUNDDOWN(MAX(0,T177-(AB177+AD177)*0.6),-2)+ROUNDDOWN(MAX(0,U177-(AB177+AD177)*0.4),-2)</f>
        <v/>
      </c>
      <c r="AI177" s="21">
        <f>ROUNDDOWN(T177,-2)+ROUNDDOWN(U177,-2)</f>
        <v/>
      </c>
      <c r="AJ177" s="21">
        <f>M177+AF177</f>
        <v/>
      </c>
      <c r="AK177" s="21">
        <f>M177+AG177</f>
        <v/>
      </c>
      <c r="AL177" s="21">
        <f>N177+AH177</f>
        <v/>
      </c>
      <c r="AM177" s="21">
        <f>O177+AI177</f>
        <v/>
      </c>
      <c r="AN177" s="21">
        <f>N177+AI177</f>
        <v/>
      </c>
      <c r="AO177" s="21">
        <f>ROUNDDOWN((R177+S177)*0.2/Y177+2000,0)</f>
        <v/>
      </c>
      <c r="AP177" s="21">
        <f>ROUNDDOWN((T177+U177)*0.2/Z177+2000,0)</f>
        <v/>
      </c>
      <c r="AQ177" s="21">
        <f>AL177-AK177</f>
        <v/>
      </c>
      <c r="AR177" s="21">
        <f>AM177-AK177</f>
        <v/>
      </c>
      <c r="AS177" s="21">
        <f>AM177-AL177</f>
        <v/>
      </c>
      <c r="AT177" s="21">
        <f>AK177+C177-AJ177</f>
        <v/>
      </c>
      <c r="AU177" s="21">
        <f>AL177+C177-AM177</f>
        <v/>
      </c>
      <c r="AV177" s="21">
        <f>AN177+C177-AM177</f>
        <v/>
      </c>
    </row>
    <row r="178">
      <c r="A178" t="inlineStr">
        <is>
          <t>医療費の境目</t>
        </is>
      </c>
      <c r="B178" s="21">
        <f>'3_医療費の境目'!$B$3</f>
        <v/>
      </c>
      <c r="C178" s="21">
        <f>IF('3_医療費の境目'!$B$4="",AO178,'3_医療費の境目'!$B$4)</f>
        <v/>
      </c>
      <c r="D178" s="21">
        <f>'3_医療費の境目'!D178</f>
        <v/>
      </c>
      <c r="E178" s="21">
        <f>ROUND(MIN(B178/12,650000)*12*0.0915+MIN(B178/12,1390000)*12*(0.0504+0)+B178*0.005,0)</f>
        <v/>
      </c>
      <c r="F178" s="21">
        <f>IF(B178&lt;741000,0,IF(B178&lt;2191000,B178-740000,IF(B178&lt;2193000,1451000,IF(B178&lt;2196000,1453000,IF(B178&lt;2200000,1456000,IF(B178&lt;3600000,ROUND(ROUNDDOWN(B178/4,-3)*2.8,0)-80000,IF(B178&lt;6600000,ROUND(ROUNDDOWN(B178/4,-3)*3.2,0)-440000,IF(B178&lt;8500000,ROUNDDOWN(B178*0.9,0)-1100000,B178-1950000))))))))</f>
        <v/>
      </c>
      <c r="G178" s="21">
        <f>IF(F178&gt;23500000,NA(),IF(F178&lt;=4890000,1040000,IF(F178&lt;=6550000,670000,620000)))</f>
        <v/>
      </c>
      <c r="H178" s="21">
        <f>IF(D178&lt;=0,0,MAX(0,MIN(2000000,D178-MIN(100000,ROUNDDOWN(F178*0.05,0)))))</f>
        <v/>
      </c>
      <c r="I178" s="21">
        <f>IF(C178&lt;=2000,0,MIN(C178,ROUNDDOWN(F178*0.4,0))-2000)</f>
        <v/>
      </c>
      <c r="J178" s="21">
        <f>MAX(0,ROUNDDOWN(F178-E178-G178,-3))</f>
        <v/>
      </c>
      <c r="K178" s="21">
        <f>MAX(0,ROUNDDOWN(F178-E178-G178-H178-I178,-3))</f>
        <v/>
      </c>
      <c r="L178" s="21">
        <f>MAX(0,ROUNDDOWN(F178-E178-G178-H178,-3))</f>
        <v/>
      </c>
      <c r="M178" s="21">
        <f>IF(J178&lt;=0,0,ROUNDDOWN((J178*LOOKUP(J178,{0,1950001,3300001,6950001,9000001,18000001,40000001},{0.05,0.1,0.2,0.23,0.33,0.4,0.45})-LOOKUP(J178,{0,1950001,3300001,6950001,9000001,18000001,40000001},{0,97500,427500,636000,1536000,2796000,4796000}))*1.021,-2))</f>
        <v/>
      </c>
      <c r="N178" s="21">
        <f>IF(K178&lt;=0,0,ROUNDDOWN((K178*LOOKUP(K178,{0,1950001,3300001,6950001,9000001,18000001,40000001},{0.05,0.1,0.2,0.23,0.33,0.4,0.45})-LOOKUP(K178,{0,1950001,3300001,6950001,9000001,18000001,40000001},{0,97500,427500,636000,1536000,2796000,4796000}))*1.021,-2))</f>
        <v/>
      </c>
      <c r="O178" s="21">
        <f>IF(L178&lt;=0,0,ROUNDDOWN((L178*LOOKUP(L178,{0,1950001,3300001,6950001,9000001,18000001,40000001},{0.05,0.1,0.2,0.23,0.33,0.4,0.45})-LOOKUP(L178,{0,1950001,3300001,6950001,9000001,18000001,40000001},{0,97500,427500,636000,1536000,2796000,4796000}))*1.021,-2))</f>
        <v/>
      </c>
      <c r="P178" s="21">
        <f>MAX(0,ROUNDDOWN(F178-E178-430000,-3))</f>
        <v/>
      </c>
      <c r="Q178" s="21">
        <f>MAX(0,ROUNDDOWN(F178-E178-430000-H178,-3))</f>
        <v/>
      </c>
      <c r="R178" s="21">
        <f>IF(F178&lt;=450000,0,MAX(0,P178*0.06-MIN(50000,P178)*0.03))</f>
        <v/>
      </c>
      <c r="S178" s="21">
        <f>IF(F178&lt;=450000,0,MAX(0,P178*0.04-MIN(50000,P178)*0.02))</f>
        <v/>
      </c>
      <c r="T178" s="21">
        <f>IF(F178&lt;=450000,0,MAX(0,Q178*0.06-MIN(50000,Q178)*0.03))</f>
        <v/>
      </c>
      <c r="U178" s="21">
        <f>IF(F178&lt;=450000,0,MAX(0,Q178*0.04-MIN(50000,Q178)*0.02))</f>
        <v/>
      </c>
      <c r="V178" s="21">
        <f>50000+MAX(0,G178-480000)</f>
        <v/>
      </c>
      <c r="W178" s="21">
        <f>P178-V178</f>
        <v/>
      </c>
      <c r="X178" s="21">
        <f>Q178-V178</f>
        <v/>
      </c>
      <c r="Y178" s="22">
        <f>IF(W178&lt;0,0.9,LOOKUP(W178,{0,1950001,3300001,6950001,9000001,18000001,40000001},{0.84895,0.7979,0.6958,0.66517,0.56307,0.4916,0.44055}))</f>
        <v/>
      </c>
      <c r="Z178" s="22">
        <f>IF(X178&lt;0,0.9,LOOKUP(X178,{0,1950001,3300001,6950001,9000001,18000001,40000001},{0.84895,0.7979,0.6958,0.66517,0.56307,0.4916,0.44055}))</f>
        <v/>
      </c>
      <c r="AA178" s="22">
        <f>IF(W178&lt;0,0,CHOOSE(MATCH(W178,{0,1950001,3300001,6950001,9000001},1),5.105/84.895,10.21/79.79,20.42/69.58,23.483/66.517,33.693/56.307))</f>
        <v/>
      </c>
      <c r="AB178" s="21">
        <f>IF(C178&lt;=2000,0,(MIN(C178,ROUNDDOWN(F178*0.3,0))-2000)*0.1)</f>
        <v/>
      </c>
      <c r="AC178" s="21">
        <f>IF(C178&lt;=2000,0,MIN((C178-2000)*Y178,(R178+S178)*0.2))</f>
        <v/>
      </c>
      <c r="AD178" s="21">
        <f>IF(C178&lt;=2000,0,MIN((C178-2000)*Z178,(T178+U178)*0.2))</f>
        <v/>
      </c>
      <c r="AE178" s="21">
        <f>AC178*AA178</f>
        <v/>
      </c>
      <c r="AF178" s="21">
        <f>ROUNDDOWN(R178,-2)+ROUNDDOWN(S178,-2)</f>
        <v/>
      </c>
      <c r="AG178" s="21">
        <f>ROUNDDOWN(MAX(0,R178-(AB178+AC178+AE178)*0.6),-2)+ROUNDDOWN(MAX(0,S178-(AB178+AC178+AE178)*0.4),-2)</f>
        <v/>
      </c>
      <c r="AH178" s="21">
        <f>ROUNDDOWN(MAX(0,T178-(AB178+AD178)*0.6),-2)+ROUNDDOWN(MAX(0,U178-(AB178+AD178)*0.4),-2)</f>
        <v/>
      </c>
      <c r="AI178" s="21">
        <f>ROUNDDOWN(T178,-2)+ROUNDDOWN(U178,-2)</f>
        <v/>
      </c>
      <c r="AJ178" s="21">
        <f>M178+AF178</f>
        <v/>
      </c>
      <c r="AK178" s="21">
        <f>M178+AG178</f>
        <v/>
      </c>
      <c r="AL178" s="21">
        <f>N178+AH178</f>
        <v/>
      </c>
      <c r="AM178" s="21">
        <f>O178+AI178</f>
        <v/>
      </c>
      <c r="AN178" s="21">
        <f>N178+AI178</f>
        <v/>
      </c>
      <c r="AO178" s="21">
        <f>ROUNDDOWN((R178+S178)*0.2/Y178+2000,0)</f>
        <v/>
      </c>
      <c r="AP178" s="21">
        <f>ROUNDDOWN((T178+U178)*0.2/Z178+2000,0)</f>
        <v/>
      </c>
      <c r="AQ178" s="21">
        <f>AL178-AK178</f>
        <v/>
      </c>
      <c r="AR178" s="21">
        <f>AM178-AK178</f>
        <v/>
      </c>
      <c r="AS178" s="21">
        <f>AM178-AL178</f>
        <v/>
      </c>
      <c r="AT178" s="21">
        <f>AK178+C178-AJ178</f>
        <v/>
      </c>
      <c r="AU178" s="21">
        <f>AL178+C178-AM178</f>
        <v/>
      </c>
      <c r="AV178" s="21">
        <f>AN178+C178-AM178</f>
        <v/>
      </c>
    </row>
    <row r="179">
      <c r="A179" t="inlineStr">
        <is>
          <t>医療費の境目</t>
        </is>
      </c>
      <c r="B179" s="21">
        <f>'3_医療費の境目'!$B$3</f>
        <v/>
      </c>
      <c r="C179" s="21">
        <f>IF('3_医療費の境目'!$B$4="",AO179,'3_医療費の境目'!$B$4)</f>
        <v/>
      </c>
      <c r="D179" s="21">
        <f>'3_医療費の境目'!D179</f>
        <v/>
      </c>
      <c r="E179" s="21">
        <f>ROUND(MIN(B179/12,650000)*12*0.0915+MIN(B179/12,1390000)*12*(0.0504+0)+B179*0.005,0)</f>
        <v/>
      </c>
      <c r="F179" s="21">
        <f>IF(B179&lt;741000,0,IF(B179&lt;2191000,B179-740000,IF(B179&lt;2193000,1451000,IF(B179&lt;2196000,1453000,IF(B179&lt;2200000,1456000,IF(B179&lt;3600000,ROUND(ROUNDDOWN(B179/4,-3)*2.8,0)-80000,IF(B179&lt;6600000,ROUND(ROUNDDOWN(B179/4,-3)*3.2,0)-440000,IF(B179&lt;8500000,ROUNDDOWN(B179*0.9,0)-1100000,B179-1950000))))))))</f>
        <v/>
      </c>
      <c r="G179" s="21">
        <f>IF(F179&gt;23500000,NA(),IF(F179&lt;=4890000,1040000,IF(F179&lt;=6550000,670000,620000)))</f>
        <v/>
      </c>
      <c r="H179" s="21">
        <f>IF(D179&lt;=0,0,MAX(0,MIN(2000000,D179-MIN(100000,ROUNDDOWN(F179*0.05,0)))))</f>
        <v/>
      </c>
      <c r="I179" s="21">
        <f>IF(C179&lt;=2000,0,MIN(C179,ROUNDDOWN(F179*0.4,0))-2000)</f>
        <v/>
      </c>
      <c r="J179" s="21">
        <f>MAX(0,ROUNDDOWN(F179-E179-G179,-3))</f>
        <v/>
      </c>
      <c r="K179" s="21">
        <f>MAX(0,ROUNDDOWN(F179-E179-G179-H179-I179,-3))</f>
        <v/>
      </c>
      <c r="L179" s="21">
        <f>MAX(0,ROUNDDOWN(F179-E179-G179-H179,-3))</f>
        <v/>
      </c>
      <c r="M179" s="21">
        <f>IF(J179&lt;=0,0,ROUNDDOWN((J179*LOOKUP(J179,{0,1950001,3300001,6950001,9000001,18000001,40000001},{0.05,0.1,0.2,0.23,0.33,0.4,0.45})-LOOKUP(J179,{0,1950001,3300001,6950001,9000001,18000001,40000001},{0,97500,427500,636000,1536000,2796000,4796000}))*1.021,-2))</f>
        <v/>
      </c>
      <c r="N179" s="21">
        <f>IF(K179&lt;=0,0,ROUNDDOWN((K179*LOOKUP(K179,{0,1950001,3300001,6950001,9000001,18000001,40000001},{0.05,0.1,0.2,0.23,0.33,0.4,0.45})-LOOKUP(K179,{0,1950001,3300001,6950001,9000001,18000001,40000001},{0,97500,427500,636000,1536000,2796000,4796000}))*1.021,-2))</f>
        <v/>
      </c>
      <c r="O179" s="21">
        <f>IF(L179&lt;=0,0,ROUNDDOWN((L179*LOOKUP(L179,{0,1950001,3300001,6950001,9000001,18000001,40000001},{0.05,0.1,0.2,0.23,0.33,0.4,0.45})-LOOKUP(L179,{0,1950001,3300001,6950001,9000001,18000001,40000001},{0,97500,427500,636000,1536000,2796000,4796000}))*1.021,-2))</f>
        <v/>
      </c>
      <c r="P179" s="21">
        <f>MAX(0,ROUNDDOWN(F179-E179-430000,-3))</f>
        <v/>
      </c>
      <c r="Q179" s="21">
        <f>MAX(0,ROUNDDOWN(F179-E179-430000-H179,-3))</f>
        <v/>
      </c>
      <c r="R179" s="21">
        <f>IF(F179&lt;=450000,0,MAX(0,P179*0.06-MIN(50000,P179)*0.03))</f>
        <v/>
      </c>
      <c r="S179" s="21">
        <f>IF(F179&lt;=450000,0,MAX(0,P179*0.04-MIN(50000,P179)*0.02))</f>
        <v/>
      </c>
      <c r="T179" s="21">
        <f>IF(F179&lt;=450000,0,MAX(0,Q179*0.06-MIN(50000,Q179)*0.03))</f>
        <v/>
      </c>
      <c r="U179" s="21">
        <f>IF(F179&lt;=450000,0,MAX(0,Q179*0.04-MIN(50000,Q179)*0.02))</f>
        <v/>
      </c>
      <c r="V179" s="21">
        <f>50000+MAX(0,G179-480000)</f>
        <v/>
      </c>
      <c r="W179" s="21">
        <f>P179-V179</f>
        <v/>
      </c>
      <c r="X179" s="21">
        <f>Q179-V179</f>
        <v/>
      </c>
      <c r="Y179" s="22">
        <f>IF(W179&lt;0,0.9,LOOKUP(W179,{0,1950001,3300001,6950001,9000001,18000001,40000001},{0.84895,0.7979,0.6958,0.66517,0.56307,0.4916,0.44055}))</f>
        <v/>
      </c>
      <c r="Z179" s="22">
        <f>IF(X179&lt;0,0.9,LOOKUP(X179,{0,1950001,3300001,6950001,9000001,18000001,40000001},{0.84895,0.7979,0.6958,0.66517,0.56307,0.4916,0.44055}))</f>
        <v/>
      </c>
      <c r="AA179" s="22">
        <f>IF(W179&lt;0,0,CHOOSE(MATCH(W179,{0,1950001,3300001,6950001,9000001},1),5.105/84.895,10.21/79.79,20.42/69.58,23.483/66.517,33.693/56.307))</f>
        <v/>
      </c>
      <c r="AB179" s="21">
        <f>IF(C179&lt;=2000,0,(MIN(C179,ROUNDDOWN(F179*0.3,0))-2000)*0.1)</f>
        <v/>
      </c>
      <c r="AC179" s="21">
        <f>IF(C179&lt;=2000,0,MIN((C179-2000)*Y179,(R179+S179)*0.2))</f>
        <v/>
      </c>
      <c r="AD179" s="21">
        <f>IF(C179&lt;=2000,0,MIN((C179-2000)*Z179,(T179+U179)*0.2))</f>
        <v/>
      </c>
      <c r="AE179" s="21">
        <f>AC179*AA179</f>
        <v/>
      </c>
      <c r="AF179" s="21">
        <f>ROUNDDOWN(R179,-2)+ROUNDDOWN(S179,-2)</f>
        <v/>
      </c>
      <c r="AG179" s="21">
        <f>ROUNDDOWN(MAX(0,R179-(AB179+AC179+AE179)*0.6),-2)+ROUNDDOWN(MAX(0,S179-(AB179+AC179+AE179)*0.4),-2)</f>
        <v/>
      </c>
      <c r="AH179" s="21">
        <f>ROUNDDOWN(MAX(0,T179-(AB179+AD179)*0.6),-2)+ROUNDDOWN(MAX(0,U179-(AB179+AD179)*0.4),-2)</f>
        <v/>
      </c>
      <c r="AI179" s="21">
        <f>ROUNDDOWN(T179,-2)+ROUNDDOWN(U179,-2)</f>
        <v/>
      </c>
      <c r="AJ179" s="21">
        <f>M179+AF179</f>
        <v/>
      </c>
      <c r="AK179" s="21">
        <f>M179+AG179</f>
        <v/>
      </c>
      <c r="AL179" s="21">
        <f>N179+AH179</f>
        <v/>
      </c>
      <c r="AM179" s="21">
        <f>O179+AI179</f>
        <v/>
      </c>
      <c r="AN179" s="21">
        <f>N179+AI179</f>
        <v/>
      </c>
      <c r="AO179" s="21">
        <f>ROUNDDOWN((R179+S179)*0.2/Y179+2000,0)</f>
        <v/>
      </c>
      <c r="AP179" s="21">
        <f>ROUNDDOWN((T179+U179)*0.2/Z179+2000,0)</f>
        <v/>
      </c>
      <c r="AQ179" s="21">
        <f>AL179-AK179</f>
        <v/>
      </c>
      <c r="AR179" s="21">
        <f>AM179-AK179</f>
        <v/>
      </c>
      <c r="AS179" s="21">
        <f>AM179-AL179</f>
        <v/>
      </c>
      <c r="AT179" s="21">
        <f>AK179+C179-AJ179</f>
        <v/>
      </c>
      <c r="AU179" s="21">
        <f>AL179+C179-AM179</f>
        <v/>
      </c>
      <c r="AV179" s="21">
        <f>AN179+C179-AM179</f>
        <v/>
      </c>
    </row>
    <row r="180">
      <c r="A180" t="inlineStr">
        <is>
          <t>医療費の境目</t>
        </is>
      </c>
      <c r="B180" s="21">
        <f>'3_医療費の境目'!$B$3</f>
        <v/>
      </c>
      <c r="C180" s="21">
        <f>IF('3_医療費の境目'!$B$4="",AO180,'3_医療費の境目'!$B$4)</f>
        <v/>
      </c>
      <c r="D180" s="21">
        <f>'3_医療費の境目'!D180</f>
        <v/>
      </c>
      <c r="E180" s="21">
        <f>ROUND(MIN(B180/12,650000)*12*0.0915+MIN(B180/12,1390000)*12*(0.0504+0)+B180*0.005,0)</f>
        <v/>
      </c>
      <c r="F180" s="21">
        <f>IF(B180&lt;741000,0,IF(B180&lt;2191000,B180-740000,IF(B180&lt;2193000,1451000,IF(B180&lt;2196000,1453000,IF(B180&lt;2200000,1456000,IF(B180&lt;3600000,ROUND(ROUNDDOWN(B180/4,-3)*2.8,0)-80000,IF(B180&lt;6600000,ROUND(ROUNDDOWN(B180/4,-3)*3.2,0)-440000,IF(B180&lt;8500000,ROUNDDOWN(B180*0.9,0)-1100000,B180-1950000))))))))</f>
        <v/>
      </c>
      <c r="G180" s="21">
        <f>IF(F180&gt;23500000,NA(),IF(F180&lt;=4890000,1040000,IF(F180&lt;=6550000,670000,620000)))</f>
        <v/>
      </c>
      <c r="H180" s="21">
        <f>IF(D180&lt;=0,0,MAX(0,MIN(2000000,D180-MIN(100000,ROUNDDOWN(F180*0.05,0)))))</f>
        <v/>
      </c>
      <c r="I180" s="21">
        <f>IF(C180&lt;=2000,0,MIN(C180,ROUNDDOWN(F180*0.4,0))-2000)</f>
        <v/>
      </c>
      <c r="J180" s="21">
        <f>MAX(0,ROUNDDOWN(F180-E180-G180,-3))</f>
        <v/>
      </c>
      <c r="K180" s="21">
        <f>MAX(0,ROUNDDOWN(F180-E180-G180-H180-I180,-3))</f>
        <v/>
      </c>
      <c r="L180" s="21">
        <f>MAX(0,ROUNDDOWN(F180-E180-G180-H180,-3))</f>
        <v/>
      </c>
      <c r="M180" s="21">
        <f>IF(J180&lt;=0,0,ROUNDDOWN((J180*LOOKUP(J180,{0,1950001,3300001,6950001,9000001,18000001,40000001},{0.05,0.1,0.2,0.23,0.33,0.4,0.45})-LOOKUP(J180,{0,1950001,3300001,6950001,9000001,18000001,40000001},{0,97500,427500,636000,1536000,2796000,4796000}))*1.021,-2))</f>
        <v/>
      </c>
      <c r="N180" s="21">
        <f>IF(K180&lt;=0,0,ROUNDDOWN((K180*LOOKUP(K180,{0,1950001,3300001,6950001,9000001,18000001,40000001},{0.05,0.1,0.2,0.23,0.33,0.4,0.45})-LOOKUP(K180,{0,1950001,3300001,6950001,9000001,18000001,40000001},{0,97500,427500,636000,1536000,2796000,4796000}))*1.021,-2))</f>
        <v/>
      </c>
      <c r="O180" s="21">
        <f>IF(L180&lt;=0,0,ROUNDDOWN((L180*LOOKUP(L180,{0,1950001,3300001,6950001,9000001,18000001,40000001},{0.05,0.1,0.2,0.23,0.33,0.4,0.45})-LOOKUP(L180,{0,1950001,3300001,6950001,9000001,18000001,40000001},{0,97500,427500,636000,1536000,2796000,4796000}))*1.021,-2))</f>
        <v/>
      </c>
      <c r="P180" s="21">
        <f>MAX(0,ROUNDDOWN(F180-E180-430000,-3))</f>
        <v/>
      </c>
      <c r="Q180" s="21">
        <f>MAX(0,ROUNDDOWN(F180-E180-430000-H180,-3))</f>
        <v/>
      </c>
      <c r="R180" s="21">
        <f>IF(F180&lt;=450000,0,MAX(0,P180*0.06-MIN(50000,P180)*0.03))</f>
        <v/>
      </c>
      <c r="S180" s="21">
        <f>IF(F180&lt;=450000,0,MAX(0,P180*0.04-MIN(50000,P180)*0.02))</f>
        <v/>
      </c>
      <c r="T180" s="21">
        <f>IF(F180&lt;=450000,0,MAX(0,Q180*0.06-MIN(50000,Q180)*0.03))</f>
        <v/>
      </c>
      <c r="U180" s="21">
        <f>IF(F180&lt;=450000,0,MAX(0,Q180*0.04-MIN(50000,Q180)*0.02))</f>
        <v/>
      </c>
      <c r="V180" s="21">
        <f>50000+MAX(0,G180-480000)</f>
        <v/>
      </c>
      <c r="W180" s="21">
        <f>P180-V180</f>
        <v/>
      </c>
      <c r="X180" s="21">
        <f>Q180-V180</f>
        <v/>
      </c>
      <c r="Y180" s="22">
        <f>IF(W180&lt;0,0.9,LOOKUP(W180,{0,1950001,3300001,6950001,9000001,18000001,40000001},{0.84895,0.7979,0.6958,0.66517,0.56307,0.4916,0.44055}))</f>
        <v/>
      </c>
      <c r="Z180" s="22">
        <f>IF(X180&lt;0,0.9,LOOKUP(X180,{0,1950001,3300001,6950001,9000001,18000001,40000001},{0.84895,0.7979,0.6958,0.66517,0.56307,0.4916,0.44055}))</f>
        <v/>
      </c>
      <c r="AA180" s="22">
        <f>IF(W180&lt;0,0,CHOOSE(MATCH(W180,{0,1950001,3300001,6950001,9000001},1),5.105/84.895,10.21/79.79,20.42/69.58,23.483/66.517,33.693/56.307))</f>
        <v/>
      </c>
      <c r="AB180" s="21">
        <f>IF(C180&lt;=2000,0,(MIN(C180,ROUNDDOWN(F180*0.3,0))-2000)*0.1)</f>
        <v/>
      </c>
      <c r="AC180" s="21">
        <f>IF(C180&lt;=2000,0,MIN((C180-2000)*Y180,(R180+S180)*0.2))</f>
        <v/>
      </c>
      <c r="AD180" s="21">
        <f>IF(C180&lt;=2000,0,MIN((C180-2000)*Z180,(T180+U180)*0.2))</f>
        <v/>
      </c>
      <c r="AE180" s="21">
        <f>AC180*AA180</f>
        <v/>
      </c>
      <c r="AF180" s="21">
        <f>ROUNDDOWN(R180,-2)+ROUNDDOWN(S180,-2)</f>
        <v/>
      </c>
      <c r="AG180" s="21">
        <f>ROUNDDOWN(MAX(0,R180-(AB180+AC180+AE180)*0.6),-2)+ROUNDDOWN(MAX(0,S180-(AB180+AC180+AE180)*0.4),-2)</f>
        <v/>
      </c>
      <c r="AH180" s="21">
        <f>ROUNDDOWN(MAX(0,T180-(AB180+AD180)*0.6),-2)+ROUNDDOWN(MAX(0,U180-(AB180+AD180)*0.4),-2)</f>
        <v/>
      </c>
      <c r="AI180" s="21">
        <f>ROUNDDOWN(T180,-2)+ROUNDDOWN(U180,-2)</f>
        <v/>
      </c>
      <c r="AJ180" s="21">
        <f>M180+AF180</f>
        <v/>
      </c>
      <c r="AK180" s="21">
        <f>M180+AG180</f>
        <v/>
      </c>
      <c r="AL180" s="21">
        <f>N180+AH180</f>
        <v/>
      </c>
      <c r="AM180" s="21">
        <f>O180+AI180</f>
        <v/>
      </c>
      <c r="AN180" s="21">
        <f>N180+AI180</f>
        <v/>
      </c>
      <c r="AO180" s="21">
        <f>ROUNDDOWN((R180+S180)*0.2/Y180+2000,0)</f>
        <v/>
      </c>
      <c r="AP180" s="21">
        <f>ROUNDDOWN((T180+U180)*0.2/Z180+2000,0)</f>
        <v/>
      </c>
      <c r="AQ180" s="21">
        <f>AL180-AK180</f>
        <v/>
      </c>
      <c r="AR180" s="21">
        <f>AM180-AK180</f>
        <v/>
      </c>
      <c r="AS180" s="21">
        <f>AM180-AL180</f>
        <v/>
      </c>
      <c r="AT180" s="21">
        <f>AK180+C180-AJ180</f>
        <v/>
      </c>
      <c r="AU180" s="21">
        <f>AL180+C180-AM180</f>
        <v/>
      </c>
      <c r="AV180" s="21">
        <f>AN180+C180-AM180</f>
        <v/>
      </c>
    </row>
    <row r="181">
      <c r="A181" t="inlineStr">
        <is>
          <t>医療費の境目</t>
        </is>
      </c>
      <c r="B181" s="21">
        <f>'3_医療費の境目'!$B$3</f>
        <v/>
      </c>
      <c r="C181" s="21">
        <f>IF('3_医療費の境目'!$B$4="",AO181,'3_医療費の境目'!$B$4)</f>
        <v/>
      </c>
      <c r="D181" s="21">
        <f>'3_医療費の境目'!D181</f>
        <v/>
      </c>
      <c r="E181" s="21">
        <f>ROUND(MIN(B181/12,650000)*12*0.0915+MIN(B181/12,1390000)*12*(0.0504+0)+B181*0.005,0)</f>
        <v/>
      </c>
      <c r="F181" s="21">
        <f>IF(B181&lt;741000,0,IF(B181&lt;2191000,B181-740000,IF(B181&lt;2193000,1451000,IF(B181&lt;2196000,1453000,IF(B181&lt;2200000,1456000,IF(B181&lt;3600000,ROUND(ROUNDDOWN(B181/4,-3)*2.8,0)-80000,IF(B181&lt;6600000,ROUND(ROUNDDOWN(B181/4,-3)*3.2,0)-440000,IF(B181&lt;8500000,ROUNDDOWN(B181*0.9,0)-1100000,B181-1950000))))))))</f>
        <v/>
      </c>
      <c r="G181" s="21">
        <f>IF(F181&gt;23500000,NA(),IF(F181&lt;=4890000,1040000,IF(F181&lt;=6550000,670000,620000)))</f>
        <v/>
      </c>
      <c r="H181" s="21">
        <f>IF(D181&lt;=0,0,MAX(0,MIN(2000000,D181-MIN(100000,ROUNDDOWN(F181*0.05,0)))))</f>
        <v/>
      </c>
      <c r="I181" s="21">
        <f>IF(C181&lt;=2000,0,MIN(C181,ROUNDDOWN(F181*0.4,0))-2000)</f>
        <v/>
      </c>
      <c r="J181" s="21">
        <f>MAX(0,ROUNDDOWN(F181-E181-G181,-3))</f>
        <v/>
      </c>
      <c r="K181" s="21">
        <f>MAX(0,ROUNDDOWN(F181-E181-G181-H181-I181,-3))</f>
        <v/>
      </c>
      <c r="L181" s="21">
        <f>MAX(0,ROUNDDOWN(F181-E181-G181-H181,-3))</f>
        <v/>
      </c>
      <c r="M181" s="21">
        <f>IF(J181&lt;=0,0,ROUNDDOWN((J181*LOOKUP(J181,{0,1950001,3300001,6950001,9000001,18000001,40000001},{0.05,0.1,0.2,0.23,0.33,0.4,0.45})-LOOKUP(J181,{0,1950001,3300001,6950001,9000001,18000001,40000001},{0,97500,427500,636000,1536000,2796000,4796000}))*1.021,-2))</f>
        <v/>
      </c>
      <c r="N181" s="21">
        <f>IF(K181&lt;=0,0,ROUNDDOWN((K181*LOOKUP(K181,{0,1950001,3300001,6950001,9000001,18000001,40000001},{0.05,0.1,0.2,0.23,0.33,0.4,0.45})-LOOKUP(K181,{0,1950001,3300001,6950001,9000001,18000001,40000001},{0,97500,427500,636000,1536000,2796000,4796000}))*1.021,-2))</f>
        <v/>
      </c>
      <c r="O181" s="21">
        <f>IF(L181&lt;=0,0,ROUNDDOWN((L181*LOOKUP(L181,{0,1950001,3300001,6950001,9000001,18000001,40000001},{0.05,0.1,0.2,0.23,0.33,0.4,0.45})-LOOKUP(L181,{0,1950001,3300001,6950001,9000001,18000001,40000001},{0,97500,427500,636000,1536000,2796000,4796000}))*1.021,-2))</f>
        <v/>
      </c>
      <c r="P181" s="21">
        <f>MAX(0,ROUNDDOWN(F181-E181-430000,-3))</f>
        <v/>
      </c>
      <c r="Q181" s="21">
        <f>MAX(0,ROUNDDOWN(F181-E181-430000-H181,-3))</f>
        <v/>
      </c>
      <c r="R181" s="21">
        <f>IF(F181&lt;=450000,0,MAX(0,P181*0.06-MIN(50000,P181)*0.03))</f>
        <v/>
      </c>
      <c r="S181" s="21">
        <f>IF(F181&lt;=450000,0,MAX(0,P181*0.04-MIN(50000,P181)*0.02))</f>
        <v/>
      </c>
      <c r="T181" s="21">
        <f>IF(F181&lt;=450000,0,MAX(0,Q181*0.06-MIN(50000,Q181)*0.03))</f>
        <v/>
      </c>
      <c r="U181" s="21">
        <f>IF(F181&lt;=450000,0,MAX(0,Q181*0.04-MIN(50000,Q181)*0.02))</f>
        <v/>
      </c>
      <c r="V181" s="21">
        <f>50000+MAX(0,G181-480000)</f>
        <v/>
      </c>
      <c r="W181" s="21">
        <f>P181-V181</f>
        <v/>
      </c>
      <c r="X181" s="21">
        <f>Q181-V181</f>
        <v/>
      </c>
      <c r="Y181" s="22">
        <f>IF(W181&lt;0,0.9,LOOKUP(W181,{0,1950001,3300001,6950001,9000001,18000001,40000001},{0.84895,0.7979,0.6958,0.66517,0.56307,0.4916,0.44055}))</f>
        <v/>
      </c>
      <c r="Z181" s="22">
        <f>IF(X181&lt;0,0.9,LOOKUP(X181,{0,1950001,3300001,6950001,9000001,18000001,40000001},{0.84895,0.7979,0.6958,0.66517,0.56307,0.4916,0.44055}))</f>
        <v/>
      </c>
      <c r="AA181" s="22">
        <f>IF(W181&lt;0,0,CHOOSE(MATCH(W181,{0,1950001,3300001,6950001,9000001},1),5.105/84.895,10.21/79.79,20.42/69.58,23.483/66.517,33.693/56.307))</f>
        <v/>
      </c>
      <c r="AB181" s="21">
        <f>IF(C181&lt;=2000,0,(MIN(C181,ROUNDDOWN(F181*0.3,0))-2000)*0.1)</f>
        <v/>
      </c>
      <c r="AC181" s="21">
        <f>IF(C181&lt;=2000,0,MIN((C181-2000)*Y181,(R181+S181)*0.2))</f>
        <v/>
      </c>
      <c r="AD181" s="21">
        <f>IF(C181&lt;=2000,0,MIN((C181-2000)*Z181,(T181+U181)*0.2))</f>
        <v/>
      </c>
      <c r="AE181" s="21">
        <f>AC181*AA181</f>
        <v/>
      </c>
      <c r="AF181" s="21">
        <f>ROUNDDOWN(R181,-2)+ROUNDDOWN(S181,-2)</f>
        <v/>
      </c>
      <c r="AG181" s="21">
        <f>ROUNDDOWN(MAX(0,R181-(AB181+AC181+AE181)*0.6),-2)+ROUNDDOWN(MAX(0,S181-(AB181+AC181+AE181)*0.4),-2)</f>
        <v/>
      </c>
      <c r="AH181" s="21">
        <f>ROUNDDOWN(MAX(0,T181-(AB181+AD181)*0.6),-2)+ROUNDDOWN(MAX(0,U181-(AB181+AD181)*0.4),-2)</f>
        <v/>
      </c>
      <c r="AI181" s="21">
        <f>ROUNDDOWN(T181,-2)+ROUNDDOWN(U181,-2)</f>
        <v/>
      </c>
      <c r="AJ181" s="21">
        <f>M181+AF181</f>
        <v/>
      </c>
      <c r="AK181" s="21">
        <f>M181+AG181</f>
        <v/>
      </c>
      <c r="AL181" s="21">
        <f>N181+AH181</f>
        <v/>
      </c>
      <c r="AM181" s="21">
        <f>O181+AI181</f>
        <v/>
      </c>
      <c r="AN181" s="21">
        <f>N181+AI181</f>
        <v/>
      </c>
      <c r="AO181" s="21">
        <f>ROUNDDOWN((R181+S181)*0.2/Y181+2000,0)</f>
        <v/>
      </c>
      <c r="AP181" s="21">
        <f>ROUNDDOWN((T181+U181)*0.2/Z181+2000,0)</f>
        <v/>
      </c>
      <c r="AQ181" s="21">
        <f>AL181-AK181</f>
        <v/>
      </c>
      <c r="AR181" s="21">
        <f>AM181-AK181</f>
        <v/>
      </c>
      <c r="AS181" s="21">
        <f>AM181-AL181</f>
        <v/>
      </c>
      <c r="AT181" s="21">
        <f>AK181+C181-AJ181</f>
        <v/>
      </c>
      <c r="AU181" s="21">
        <f>AL181+C181-AM181</f>
        <v/>
      </c>
      <c r="AV181" s="21">
        <f>AN181+C181-AM181</f>
        <v/>
      </c>
    </row>
    <row r="182">
      <c r="A182" t="inlineStr">
        <is>
          <t>医療費の境目</t>
        </is>
      </c>
      <c r="B182" s="21">
        <f>'3_医療費の境目'!$B$3</f>
        <v/>
      </c>
      <c r="C182" s="21">
        <f>IF('3_医療費の境目'!$B$4="",AO182,'3_医療費の境目'!$B$4)</f>
        <v/>
      </c>
      <c r="D182" s="21">
        <f>'3_医療費の境目'!D182</f>
        <v/>
      </c>
      <c r="E182" s="21">
        <f>ROUND(MIN(B182/12,650000)*12*0.0915+MIN(B182/12,1390000)*12*(0.0504+0)+B182*0.005,0)</f>
        <v/>
      </c>
      <c r="F182" s="21">
        <f>IF(B182&lt;741000,0,IF(B182&lt;2191000,B182-740000,IF(B182&lt;2193000,1451000,IF(B182&lt;2196000,1453000,IF(B182&lt;2200000,1456000,IF(B182&lt;3600000,ROUND(ROUNDDOWN(B182/4,-3)*2.8,0)-80000,IF(B182&lt;6600000,ROUND(ROUNDDOWN(B182/4,-3)*3.2,0)-440000,IF(B182&lt;8500000,ROUNDDOWN(B182*0.9,0)-1100000,B182-1950000))))))))</f>
        <v/>
      </c>
      <c r="G182" s="21">
        <f>IF(F182&gt;23500000,NA(),IF(F182&lt;=4890000,1040000,IF(F182&lt;=6550000,670000,620000)))</f>
        <v/>
      </c>
      <c r="H182" s="21">
        <f>IF(D182&lt;=0,0,MAX(0,MIN(2000000,D182-MIN(100000,ROUNDDOWN(F182*0.05,0)))))</f>
        <v/>
      </c>
      <c r="I182" s="21">
        <f>IF(C182&lt;=2000,0,MIN(C182,ROUNDDOWN(F182*0.4,0))-2000)</f>
        <v/>
      </c>
      <c r="J182" s="21">
        <f>MAX(0,ROUNDDOWN(F182-E182-G182,-3))</f>
        <v/>
      </c>
      <c r="K182" s="21">
        <f>MAX(0,ROUNDDOWN(F182-E182-G182-H182-I182,-3))</f>
        <v/>
      </c>
      <c r="L182" s="21">
        <f>MAX(0,ROUNDDOWN(F182-E182-G182-H182,-3))</f>
        <v/>
      </c>
      <c r="M182" s="21">
        <f>IF(J182&lt;=0,0,ROUNDDOWN((J182*LOOKUP(J182,{0,1950001,3300001,6950001,9000001,18000001,40000001},{0.05,0.1,0.2,0.23,0.33,0.4,0.45})-LOOKUP(J182,{0,1950001,3300001,6950001,9000001,18000001,40000001},{0,97500,427500,636000,1536000,2796000,4796000}))*1.021,-2))</f>
        <v/>
      </c>
      <c r="N182" s="21">
        <f>IF(K182&lt;=0,0,ROUNDDOWN((K182*LOOKUP(K182,{0,1950001,3300001,6950001,9000001,18000001,40000001},{0.05,0.1,0.2,0.23,0.33,0.4,0.45})-LOOKUP(K182,{0,1950001,3300001,6950001,9000001,18000001,40000001},{0,97500,427500,636000,1536000,2796000,4796000}))*1.021,-2))</f>
        <v/>
      </c>
      <c r="O182" s="21">
        <f>IF(L182&lt;=0,0,ROUNDDOWN((L182*LOOKUP(L182,{0,1950001,3300001,6950001,9000001,18000001,40000001},{0.05,0.1,0.2,0.23,0.33,0.4,0.45})-LOOKUP(L182,{0,1950001,3300001,6950001,9000001,18000001,40000001},{0,97500,427500,636000,1536000,2796000,4796000}))*1.021,-2))</f>
        <v/>
      </c>
      <c r="P182" s="21">
        <f>MAX(0,ROUNDDOWN(F182-E182-430000,-3))</f>
        <v/>
      </c>
      <c r="Q182" s="21">
        <f>MAX(0,ROUNDDOWN(F182-E182-430000-H182,-3))</f>
        <v/>
      </c>
      <c r="R182" s="21">
        <f>IF(F182&lt;=450000,0,MAX(0,P182*0.06-MIN(50000,P182)*0.03))</f>
        <v/>
      </c>
      <c r="S182" s="21">
        <f>IF(F182&lt;=450000,0,MAX(0,P182*0.04-MIN(50000,P182)*0.02))</f>
        <v/>
      </c>
      <c r="T182" s="21">
        <f>IF(F182&lt;=450000,0,MAX(0,Q182*0.06-MIN(50000,Q182)*0.03))</f>
        <v/>
      </c>
      <c r="U182" s="21">
        <f>IF(F182&lt;=450000,0,MAX(0,Q182*0.04-MIN(50000,Q182)*0.02))</f>
        <v/>
      </c>
      <c r="V182" s="21">
        <f>50000+MAX(0,G182-480000)</f>
        <v/>
      </c>
      <c r="W182" s="21">
        <f>P182-V182</f>
        <v/>
      </c>
      <c r="X182" s="21">
        <f>Q182-V182</f>
        <v/>
      </c>
      <c r="Y182" s="22">
        <f>IF(W182&lt;0,0.9,LOOKUP(W182,{0,1950001,3300001,6950001,9000001,18000001,40000001},{0.84895,0.7979,0.6958,0.66517,0.56307,0.4916,0.44055}))</f>
        <v/>
      </c>
      <c r="Z182" s="22">
        <f>IF(X182&lt;0,0.9,LOOKUP(X182,{0,1950001,3300001,6950001,9000001,18000001,40000001},{0.84895,0.7979,0.6958,0.66517,0.56307,0.4916,0.44055}))</f>
        <v/>
      </c>
      <c r="AA182" s="22">
        <f>IF(W182&lt;0,0,CHOOSE(MATCH(W182,{0,1950001,3300001,6950001,9000001},1),5.105/84.895,10.21/79.79,20.42/69.58,23.483/66.517,33.693/56.307))</f>
        <v/>
      </c>
      <c r="AB182" s="21">
        <f>IF(C182&lt;=2000,0,(MIN(C182,ROUNDDOWN(F182*0.3,0))-2000)*0.1)</f>
        <v/>
      </c>
      <c r="AC182" s="21">
        <f>IF(C182&lt;=2000,0,MIN((C182-2000)*Y182,(R182+S182)*0.2))</f>
        <v/>
      </c>
      <c r="AD182" s="21">
        <f>IF(C182&lt;=2000,0,MIN((C182-2000)*Z182,(T182+U182)*0.2))</f>
        <v/>
      </c>
      <c r="AE182" s="21">
        <f>AC182*AA182</f>
        <v/>
      </c>
      <c r="AF182" s="21">
        <f>ROUNDDOWN(R182,-2)+ROUNDDOWN(S182,-2)</f>
        <v/>
      </c>
      <c r="AG182" s="21">
        <f>ROUNDDOWN(MAX(0,R182-(AB182+AC182+AE182)*0.6),-2)+ROUNDDOWN(MAX(0,S182-(AB182+AC182+AE182)*0.4),-2)</f>
        <v/>
      </c>
      <c r="AH182" s="21">
        <f>ROUNDDOWN(MAX(0,T182-(AB182+AD182)*0.6),-2)+ROUNDDOWN(MAX(0,U182-(AB182+AD182)*0.4),-2)</f>
        <v/>
      </c>
      <c r="AI182" s="21">
        <f>ROUNDDOWN(T182,-2)+ROUNDDOWN(U182,-2)</f>
        <v/>
      </c>
      <c r="AJ182" s="21">
        <f>M182+AF182</f>
        <v/>
      </c>
      <c r="AK182" s="21">
        <f>M182+AG182</f>
        <v/>
      </c>
      <c r="AL182" s="21">
        <f>N182+AH182</f>
        <v/>
      </c>
      <c r="AM182" s="21">
        <f>O182+AI182</f>
        <v/>
      </c>
      <c r="AN182" s="21">
        <f>N182+AI182</f>
        <v/>
      </c>
      <c r="AO182" s="21">
        <f>ROUNDDOWN((R182+S182)*0.2/Y182+2000,0)</f>
        <v/>
      </c>
      <c r="AP182" s="21">
        <f>ROUNDDOWN((T182+U182)*0.2/Z182+2000,0)</f>
        <v/>
      </c>
      <c r="AQ182" s="21">
        <f>AL182-AK182</f>
        <v/>
      </c>
      <c r="AR182" s="21">
        <f>AM182-AK182</f>
        <v/>
      </c>
      <c r="AS182" s="21">
        <f>AM182-AL182</f>
        <v/>
      </c>
      <c r="AT182" s="21">
        <f>AK182+C182-AJ182</f>
        <v/>
      </c>
      <c r="AU182" s="21">
        <f>AL182+C182-AM182</f>
        <v/>
      </c>
      <c r="AV182" s="21">
        <f>AN182+C182-AM182</f>
        <v/>
      </c>
    </row>
    <row r="183">
      <c r="A183" t="inlineStr">
        <is>
          <t>医療費の境目</t>
        </is>
      </c>
      <c r="B183" s="21">
        <f>'3_医療費の境目'!$B$3</f>
        <v/>
      </c>
      <c r="C183" s="21">
        <f>IF('3_医療費の境目'!$B$4="",AO183,'3_医療費の境目'!$B$4)</f>
        <v/>
      </c>
      <c r="D183" s="21">
        <f>'3_医療費の境目'!D183</f>
        <v/>
      </c>
      <c r="E183" s="21">
        <f>ROUND(MIN(B183/12,650000)*12*0.0915+MIN(B183/12,1390000)*12*(0.0504+0)+B183*0.005,0)</f>
        <v/>
      </c>
      <c r="F183" s="21">
        <f>IF(B183&lt;741000,0,IF(B183&lt;2191000,B183-740000,IF(B183&lt;2193000,1451000,IF(B183&lt;2196000,1453000,IF(B183&lt;2200000,1456000,IF(B183&lt;3600000,ROUND(ROUNDDOWN(B183/4,-3)*2.8,0)-80000,IF(B183&lt;6600000,ROUND(ROUNDDOWN(B183/4,-3)*3.2,0)-440000,IF(B183&lt;8500000,ROUNDDOWN(B183*0.9,0)-1100000,B183-1950000))))))))</f>
        <v/>
      </c>
      <c r="G183" s="21">
        <f>IF(F183&gt;23500000,NA(),IF(F183&lt;=4890000,1040000,IF(F183&lt;=6550000,670000,620000)))</f>
        <v/>
      </c>
      <c r="H183" s="21">
        <f>IF(D183&lt;=0,0,MAX(0,MIN(2000000,D183-MIN(100000,ROUNDDOWN(F183*0.05,0)))))</f>
        <v/>
      </c>
      <c r="I183" s="21">
        <f>IF(C183&lt;=2000,0,MIN(C183,ROUNDDOWN(F183*0.4,0))-2000)</f>
        <v/>
      </c>
      <c r="J183" s="21">
        <f>MAX(0,ROUNDDOWN(F183-E183-G183,-3))</f>
        <v/>
      </c>
      <c r="K183" s="21">
        <f>MAX(0,ROUNDDOWN(F183-E183-G183-H183-I183,-3))</f>
        <v/>
      </c>
      <c r="L183" s="21">
        <f>MAX(0,ROUNDDOWN(F183-E183-G183-H183,-3))</f>
        <v/>
      </c>
      <c r="M183" s="21">
        <f>IF(J183&lt;=0,0,ROUNDDOWN((J183*LOOKUP(J183,{0,1950001,3300001,6950001,9000001,18000001,40000001},{0.05,0.1,0.2,0.23,0.33,0.4,0.45})-LOOKUP(J183,{0,1950001,3300001,6950001,9000001,18000001,40000001},{0,97500,427500,636000,1536000,2796000,4796000}))*1.021,-2))</f>
        <v/>
      </c>
      <c r="N183" s="21">
        <f>IF(K183&lt;=0,0,ROUNDDOWN((K183*LOOKUP(K183,{0,1950001,3300001,6950001,9000001,18000001,40000001},{0.05,0.1,0.2,0.23,0.33,0.4,0.45})-LOOKUP(K183,{0,1950001,3300001,6950001,9000001,18000001,40000001},{0,97500,427500,636000,1536000,2796000,4796000}))*1.021,-2))</f>
        <v/>
      </c>
      <c r="O183" s="21">
        <f>IF(L183&lt;=0,0,ROUNDDOWN((L183*LOOKUP(L183,{0,1950001,3300001,6950001,9000001,18000001,40000001},{0.05,0.1,0.2,0.23,0.33,0.4,0.45})-LOOKUP(L183,{0,1950001,3300001,6950001,9000001,18000001,40000001},{0,97500,427500,636000,1536000,2796000,4796000}))*1.021,-2))</f>
        <v/>
      </c>
      <c r="P183" s="21">
        <f>MAX(0,ROUNDDOWN(F183-E183-430000,-3))</f>
        <v/>
      </c>
      <c r="Q183" s="21">
        <f>MAX(0,ROUNDDOWN(F183-E183-430000-H183,-3))</f>
        <v/>
      </c>
      <c r="R183" s="21">
        <f>IF(F183&lt;=450000,0,MAX(0,P183*0.06-MIN(50000,P183)*0.03))</f>
        <v/>
      </c>
      <c r="S183" s="21">
        <f>IF(F183&lt;=450000,0,MAX(0,P183*0.04-MIN(50000,P183)*0.02))</f>
        <v/>
      </c>
      <c r="T183" s="21">
        <f>IF(F183&lt;=450000,0,MAX(0,Q183*0.06-MIN(50000,Q183)*0.03))</f>
        <v/>
      </c>
      <c r="U183" s="21">
        <f>IF(F183&lt;=450000,0,MAX(0,Q183*0.04-MIN(50000,Q183)*0.02))</f>
        <v/>
      </c>
      <c r="V183" s="21">
        <f>50000+MAX(0,G183-480000)</f>
        <v/>
      </c>
      <c r="W183" s="21">
        <f>P183-V183</f>
        <v/>
      </c>
      <c r="X183" s="21">
        <f>Q183-V183</f>
        <v/>
      </c>
      <c r="Y183" s="22">
        <f>IF(W183&lt;0,0.9,LOOKUP(W183,{0,1950001,3300001,6950001,9000001,18000001,40000001},{0.84895,0.7979,0.6958,0.66517,0.56307,0.4916,0.44055}))</f>
        <v/>
      </c>
      <c r="Z183" s="22">
        <f>IF(X183&lt;0,0.9,LOOKUP(X183,{0,1950001,3300001,6950001,9000001,18000001,40000001},{0.84895,0.7979,0.6958,0.66517,0.56307,0.4916,0.44055}))</f>
        <v/>
      </c>
      <c r="AA183" s="22">
        <f>IF(W183&lt;0,0,CHOOSE(MATCH(W183,{0,1950001,3300001,6950001,9000001},1),5.105/84.895,10.21/79.79,20.42/69.58,23.483/66.517,33.693/56.307))</f>
        <v/>
      </c>
      <c r="AB183" s="21">
        <f>IF(C183&lt;=2000,0,(MIN(C183,ROUNDDOWN(F183*0.3,0))-2000)*0.1)</f>
        <v/>
      </c>
      <c r="AC183" s="21">
        <f>IF(C183&lt;=2000,0,MIN((C183-2000)*Y183,(R183+S183)*0.2))</f>
        <v/>
      </c>
      <c r="AD183" s="21">
        <f>IF(C183&lt;=2000,0,MIN((C183-2000)*Z183,(T183+U183)*0.2))</f>
        <v/>
      </c>
      <c r="AE183" s="21">
        <f>AC183*AA183</f>
        <v/>
      </c>
      <c r="AF183" s="21">
        <f>ROUNDDOWN(R183,-2)+ROUNDDOWN(S183,-2)</f>
        <v/>
      </c>
      <c r="AG183" s="21">
        <f>ROUNDDOWN(MAX(0,R183-(AB183+AC183+AE183)*0.6),-2)+ROUNDDOWN(MAX(0,S183-(AB183+AC183+AE183)*0.4),-2)</f>
        <v/>
      </c>
      <c r="AH183" s="21">
        <f>ROUNDDOWN(MAX(0,T183-(AB183+AD183)*0.6),-2)+ROUNDDOWN(MAX(0,U183-(AB183+AD183)*0.4),-2)</f>
        <v/>
      </c>
      <c r="AI183" s="21">
        <f>ROUNDDOWN(T183,-2)+ROUNDDOWN(U183,-2)</f>
        <v/>
      </c>
      <c r="AJ183" s="21">
        <f>M183+AF183</f>
        <v/>
      </c>
      <c r="AK183" s="21">
        <f>M183+AG183</f>
        <v/>
      </c>
      <c r="AL183" s="21">
        <f>N183+AH183</f>
        <v/>
      </c>
      <c r="AM183" s="21">
        <f>O183+AI183</f>
        <v/>
      </c>
      <c r="AN183" s="21">
        <f>N183+AI183</f>
        <v/>
      </c>
      <c r="AO183" s="21">
        <f>ROUNDDOWN((R183+S183)*0.2/Y183+2000,0)</f>
        <v/>
      </c>
      <c r="AP183" s="21">
        <f>ROUNDDOWN((T183+U183)*0.2/Z183+2000,0)</f>
        <v/>
      </c>
      <c r="AQ183" s="21">
        <f>AL183-AK183</f>
        <v/>
      </c>
      <c r="AR183" s="21">
        <f>AM183-AK183</f>
        <v/>
      </c>
      <c r="AS183" s="21">
        <f>AM183-AL183</f>
        <v/>
      </c>
      <c r="AT183" s="21">
        <f>AK183+C183-AJ183</f>
        <v/>
      </c>
      <c r="AU183" s="21">
        <f>AL183+C183-AM183</f>
        <v/>
      </c>
      <c r="AV183" s="21">
        <f>AN183+C183-AM183</f>
        <v/>
      </c>
    </row>
    <row r="184">
      <c r="A184" t="inlineStr">
        <is>
          <t>医療費の境目</t>
        </is>
      </c>
      <c r="B184" s="21">
        <f>'3_医療費の境目'!$B$3</f>
        <v/>
      </c>
      <c r="C184" s="21">
        <f>IF('3_医療費の境目'!$B$4="",AO184,'3_医療費の境目'!$B$4)</f>
        <v/>
      </c>
      <c r="D184" s="21">
        <f>'3_医療費の境目'!D184</f>
        <v/>
      </c>
      <c r="E184" s="21">
        <f>ROUND(MIN(B184/12,650000)*12*0.0915+MIN(B184/12,1390000)*12*(0.0504+0)+B184*0.005,0)</f>
        <v/>
      </c>
      <c r="F184" s="21">
        <f>IF(B184&lt;741000,0,IF(B184&lt;2191000,B184-740000,IF(B184&lt;2193000,1451000,IF(B184&lt;2196000,1453000,IF(B184&lt;2200000,1456000,IF(B184&lt;3600000,ROUND(ROUNDDOWN(B184/4,-3)*2.8,0)-80000,IF(B184&lt;6600000,ROUND(ROUNDDOWN(B184/4,-3)*3.2,0)-440000,IF(B184&lt;8500000,ROUNDDOWN(B184*0.9,0)-1100000,B184-1950000))))))))</f>
        <v/>
      </c>
      <c r="G184" s="21">
        <f>IF(F184&gt;23500000,NA(),IF(F184&lt;=4890000,1040000,IF(F184&lt;=6550000,670000,620000)))</f>
        <v/>
      </c>
      <c r="H184" s="21">
        <f>IF(D184&lt;=0,0,MAX(0,MIN(2000000,D184-MIN(100000,ROUNDDOWN(F184*0.05,0)))))</f>
        <v/>
      </c>
      <c r="I184" s="21">
        <f>IF(C184&lt;=2000,0,MIN(C184,ROUNDDOWN(F184*0.4,0))-2000)</f>
        <v/>
      </c>
      <c r="J184" s="21">
        <f>MAX(0,ROUNDDOWN(F184-E184-G184,-3))</f>
        <v/>
      </c>
      <c r="K184" s="21">
        <f>MAX(0,ROUNDDOWN(F184-E184-G184-H184-I184,-3))</f>
        <v/>
      </c>
      <c r="L184" s="21">
        <f>MAX(0,ROUNDDOWN(F184-E184-G184-H184,-3))</f>
        <v/>
      </c>
      <c r="M184" s="21">
        <f>IF(J184&lt;=0,0,ROUNDDOWN((J184*LOOKUP(J184,{0,1950001,3300001,6950001,9000001,18000001,40000001},{0.05,0.1,0.2,0.23,0.33,0.4,0.45})-LOOKUP(J184,{0,1950001,3300001,6950001,9000001,18000001,40000001},{0,97500,427500,636000,1536000,2796000,4796000}))*1.021,-2))</f>
        <v/>
      </c>
      <c r="N184" s="21">
        <f>IF(K184&lt;=0,0,ROUNDDOWN((K184*LOOKUP(K184,{0,1950001,3300001,6950001,9000001,18000001,40000001},{0.05,0.1,0.2,0.23,0.33,0.4,0.45})-LOOKUP(K184,{0,1950001,3300001,6950001,9000001,18000001,40000001},{0,97500,427500,636000,1536000,2796000,4796000}))*1.021,-2))</f>
        <v/>
      </c>
      <c r="O184" s="21">
        <f>IF(L184&lt;=0,0,ROUNDDOWN((L184*LOOKUP(L184,{0,1950001,3300001,6950001,9000001,18000001,40000001},{0.05,0.1,0.2,0.23,0.33,0.4,0.45})-LOOKUP(L184,{0,1950001,3300001,6950001,9000001,18000001,40000001},{0,97500,427500,636000,1536000,2796000,4796000}))*1.021,-2))</f>
        <v/>
      </c>
      <c r="P184" s="21">
        <f>MAX(0,ROUNDDOWN(F184-E184-430000,-3))</f>
        <v/>
      </c>
      <c r="Q184" s="21">
        <f>MAX(0,ROUNDDOWN(F184-E184-430000-H184,-3))</f>
        <v/>
      </c>
      <c r="R184" s="21">
        <f>IF(F184&lt;=450000,0,MAX(0,P184*0.06-MIN(50000,P184)*0.03))</f>
        <v/>
      </c>
      <c r="S184" s="21">
        <f>IF(F184&lt;=450000,0,MAX(0,P184*0.04-MIN(50000,P184)*0.02))</f>
        <v/>
      </c>
      <c r="T184" s="21">
        <f>IF(F184&lt;=450000,0,MAX(0,Q184*0.06-MIN(50000,Q184)*0.03))</f>
        <v/>
      </c>
      <c r="U184" s="21">
        <f>IF(F184&lt;=450000,0,MAX(0,Q184*0.04-MIN(50000,Q184)*0.02))</f>
        <v/>
      </c>
      <c r="V184" s="21">
        <f>50000+MAX(0,G184-480000)</f>
        <v/>
      </c>
      <c r="W184" s="21">
        <f>P184-V184</f>
        <v/>
      </c>
      <c r="X184" s="21">
        <f>Q184-V184</f>
        <v/>
      </c>
      <c r="Y184" s="22">
        <f>IF(W184&lt;0,0.9,LOOKUP(W184,{0,1950001,3300001,6950001,9000001,18000001,40000001},{0.84895,0.7979,0.6958,0.66517,0.56307,0.4916,0.44055}))</f>
        <v/>
      </c>
      <c r="Z184" s="22">
        <f>IF(X184&lt;0,0.9,LOOKUP(X184,{0,1950001,3300001,6950001,9000001,18000001,40000001},{0.84895,0.7979,0.6958,0.66517,0.56307,0.4916,0.44055}))</f>
        <v/>
      </c>
      <c r="AA184" s="22">
        <f>IF(W184&lt;0,0,CHOOSE(MATCH(W184,{0,1950001,3300001,6950001,9000001},1),5.105/84.895,10.21/79.79,20.42/69.58,23.483/66.517,33.693/56.307))</f>
        <v/>
      </c>
      <c r="AB184" s="21">
        <f>IF(C184&lt;=2000,0,(MIN(C184,ROUNDDOWN(F184*0.3,0))-2000)*0.1)</f>
        <v/>
      </c>
      <c r="AC184" s="21">
        <f>IF(C184&lt;=2000,0,MIN((C184-2000)*Y184,(R184+S184)*0.2))</f>
        <v/>
      </c>
      <c r="AD184" s="21">
        <f>IF(C184&lt;=2000,0,MIN((C184-2000)*Z184,(T184+U184)*0.2))</f>
        <v/>
      </c>
      <c r="AE184" s="21">
        <f>AC184*AA184</f>
        <v/>
      </c>
      <c r="AF184" s="21">
        <f>ROUNDDOWN(R184,-2)+ROUNDDOWN(S184,-2)</f>
        <v/>
      </c>
      <c r="AG184" s="21">
        <f>ROUNDDOWN(MAX(0,R184-(AB184+AC184+AE184)*0.6),-2)+ROUNDDOWN(MAX(0,S184-(AB184+AC184+AE184)*0.4),-2)</f>
        <v/>
      </c>
      <c r="AH184" s="21">
        <f>ROUNDDOWN(MAX(0,T184-(AB184+AD184)*0.6),-2)+ROUNDDOWN(MAX(0,U184-(AB184+AD184)*0.4),-2)</f>
        <v/>
      </c>
      <c r="AI184" s="21">
        <f>ROUNDDOWN(T184,-2)+ROUNDDOWN(U184,-2)</f>
        <v/>
      </c>
      <c r="AJ184" s="21">
        <f>M184+AF184</f>
        <v/>
      </c>
      <c r="AK184" s="21">
        <f>M184+AG184</f>
        <v/>
      </c>
      <c r="AL184" s="21">
        <f>N184+AH184</f>
        <v/>
      </c>
      <c r="AM184" s="21">
        <f>O184+AI184</f>
        <v/>
      </c>
      <c r="AN184" s="21">
        <f>N184+AI184</f>
        <v/>
      </c>
      <c r="AO184" s="21">
        <f>ROUNDDOWN((R184+S184)*0.2/Y184+2000,0)</f>
        <v/>
      </c>
      <c r="AP184" s="21">
        <f>ROUNDDOWN((T184+U184)*0.2/Z184+2000,0)</f>
        <v/>
      </c>
      <c r="AQ184" s="21">
        <f>AL184-AK184</f>
        <v/>
      </c>
      <c r="AR184" s="21">
        <f>AM184-AK184</f>
        <v/>
      </c>
      <c r="AS184" s="21">
        <f>AM184-AL184</f>
        <v/>
      </c>
      <c r="AT184" s="21">
        <f>AK184+C184-AJ184</f>
        <v/>
      </c>
      <c r="AU184" s="21">
        <f>AL184+C184-AM184</f>
        <v/>
      </c>
      <c r="AV184" s="21">
        <f>AN184+C184-AM184</f>
        <v/>
      </c>
    </row>
    <row r="185">
      <c r="A185" t="inlineStr">
        <is>
          <t>医療費の境目</t>
        </is>
      </c>
      <c r="B185" s="21">
        <f>'3_医療費の境目'!$B$3</f>
        <v/>
      </c>
      <c r="C185" s="21">
        <f>IF('3_医療費の境目'!$B$4="",AO185,'3_医療費の境目'!$B$4)</f>
        <v/>
      </c>
      <c r="D185" s="21">
        <f>'3_医療費の境目'!D185</f>
        <v/>
      </c>
      <c r="E185" s="21">
        <f>ROUND(MIN(B185/12,650000)*12*0.0915+MIN(B185/12,1390000)*12*(0.0504+0)+B185*0.005,0)</f>
        <v/>
      </c>
      <c r="F185" s="21">
        <f>IF(B185&lt;741000,0,IF(B185&lt;2191000,B185-740000,IF(B185&lt;2193000,1451000,IF(B185&lt;2196000,1453000,IF(B185&lt;2200000,1456000,IF(B185&lt;3600000,ROUND(ROUNDDOWN(B185/4,-3)*2.8,0)-80000,IF(B185&lt;6600000,ROUND(ROUNDDOWN(B185/4,-3)*3.2,0)-440000,IF(B185&lt;8500000,ROUNDDOWN(B185*0.9,0)-1100000,B185-1950000))))))))</f>
        <v/>
      </c>
      <c r="G185" s="21">
        <f>IF(F185&gt;23500000,NA(),IF(F185&lt;=4890000,1040000,IF(F185&lt;=6550000,670000,620000)))</f>
        <v/>
      </c>
      <c r="H185" s="21">
        <f>IF(D185&lt;=0,0,MAX(0,MIN(2000000,D185-MIN(100000,ROUNDDOWN(F185*0.05,0)))))</f>
        <v/>
      </c>
      <c r="I185" s="21">
        <f>IF(C185&lt;=2000,0,MIN(C185,ROUNDDOWN(F185*0.4,0))-2000)</f>
        <v/>
      </c>
      <c r="J185" s="21">
        <f>MAX(0,ROUNDDOWN(F185-E185-G185,-3))</f>
        <v/>
      </c>
      <c r="K185" s="21">
        <f>MAX(0,ROUNDDOWN(F185-E185-G185-H185-I185,-3))</f>
        <v/>
      </c>
      <c r="L185" s="21">
        <f>MAX(0,ROUNDDOWN(F185-E185-G185-H185,-3))</f>
        <v/>
      </c>
      <c r="M185" s="21">
        <f>IF(J185&lt;=0,0,ROUNDDOWN((J185*LOOKUP(J185,{0,1950001,3300001,6950001,9000001,18000001,40000001},{0.05,0.1,0.2,0.23,0.33,0.4,0.45})-LOOKUP(J185,{0,1950001,3300001,6950001,9000001,18000001,40000001},{0,97500,427500,636000,1536000,2796000,4796000}))*1.021,-2))</f>
        <v/>
      </c>
      <c r="N185" s="21">
        <f>IF(K185&lt;=0,0,ROUNDDOWN((K185*LOOKUP(K185,{0,1950001,3300001,6950001,9000001,18000001,40000001},{0.05,0.1,0.2,0.23,0.33,0.4,0.45})-LOOKUP(K185,{0,1950001,3300001,6950001,9000001,18000001,40000001},{0,97500,427500,636000,1536000,2796000,4796000}))*1.021,-2))</f>
        <v/>
      </c>
      <c r="O185" s="21">
        <f>IF(L185&lt;=0,0,ROUNDDOWN((L185*LOOKUP(L185,{0,1950001,3300001,6950001,9000001,18000001,40000001},{0.05,0.1,0.2,0.23,0.33,0.4,0.45})-LOOKUP(L185,{0,1950001,3300001,6950001,9000001,18000001,40000001},{0,97500,427500,636000,1536000,2796000,4796000}))*1.021,-2))</f>
        <v/>
      </c>
      <c r="P185" s="21">
        <f>MAX(0,ROUNDDOWN(F185-E185-430000,-3))</f>
        <v/>
      </c>
      <c r="Q185" s="21">
        <f>MAX(0,ROUNDDOWN(F185-E185-430000-H185,-3))</f>
        <v/>
      </c>
      <c r="R185" s="21">
        <f>IF(F185&lt;=450000,0,MAX(0,P185*0.06-MIN(50000,P185)*0.03))</f>
        <v/>
      </c>
      <c r="S185" s="21">
        <f>IF(F185&lt;=450000,0,MAX(0,P185*0.04-MIN(50000,P185)*0.02))</f>
        <v/>
      </c>
      <c r="T185" s="21">
        <f>IF(F185&lt;=450000,0,MAX(0,Q185*0.06-MIN(50000,Q185)*0.03))</f>
        <v/>
      </c>
      <c r="U185" s="21">
        <f>IF(F185&lt;=450000,0,MAX(0,Q185*0.04-MIN(50000,Q185)*0.02))</f>
        <v/>
      </c>
      <c r="V185" s="21">
        <f>50000+MAX(0,G185-480000)</f>
        <v/>
      </c>
      <c r="W185" s="21">
        <f>P185-V185</f>
        <v/>
      </c>
      <c r="X185" s="21">
        <f>Q185-V185</f>
        <v/>
      </c>
      <c r="Y185" s="22">
        <f>IF(W185&lt;0,0.9,LOOKUP(W185,{0,1950001,3300001,6950001,9000001,18000001,40000001},{0.84895,0.7979,0.6958,0.66517,0.56307,0.4916,0.44055}))</f>
        <v/>
      </c>
      <c r="Z185" s="22">
        <f>IF(X185&lt;0,0.9,LOOKUP(X185,{0,1950001,3300001,6950001,9000001,18000001,40000001},{0.84895,0.7979,0.6958,0.66517,0.56307,0.4916,0.44055}))</f>
        <v/>
      </c>
      <c r="AA185" s="22">
        <f>IF(W185&lt;0,0,CHOOSE(MATCH(W185,{0,1950001,3300001,6950001,9000001},1),5.105/84.895,10.21/79.79,20.42/69.58,23.483/66.517,33.693/56.307))</f>
        <v/>
      </c>
      <c r="AB185" s="21">
        <f>IF(C185&lt;=2000,0,(MIN(C185,ROUNDDOWN(F185*0.3,0))-2000)*0.1)</f>
        <v/>
      </c>
      <c r="AC185" s="21">
        <f>IF(C185&lt;=2000,0,MIN((C185-2000)*Y185,(R185+S185)*0.2))</f>
        <v/>
      </c>
      <c r="AD185" s="21">
        <f>IF(C185&lt;=2000,0,MIN((C185-2000)*Z185,(T185+U185)*0.2))</f>
        <v/>
      </c>
      <c r="AE185" s="21">
        <f>AC185*AA185</f>
        <v/>
      </c>
      <c r="AF185" s="21">
        <f>ROUNDDOWN(R185,-2)+ROUNDDOWN(S185,-2)</f>
        <v/>
      </c>
      <c r="AG185" s="21">
        <f>ROUNDDOWN(MAX(0,R185-(AB185+AC185+AE185)*0.6),-2)+ROUNDDOWN(MAX(0,S185-(AB185+AC185+AE185)*0.4),-2)</f>
        <v/>
      </c>
      <c r="AH185" s="21">
        <f>ROUNDDOWN(MAX(0,T185-(AB185+AD185)*0.6),-2)+ROUNDDOWN(MAX(0,U185-(AB185+AD185)*0.4),-2)</f>
        <v/>
      </c>
      <c r="AI185" s="21">
        <f>ROUNDDOWN(T185,-2)+ROUNDDOWN(U185,-2)</f>
        <v/>
      </c>
      <c r="AJ185" s="21">
        <f>M185+AF185</f>
        <v/>
      </c>
      <c r="AK185" s="21">
        <f>M185+AG185</f>
        <v/>
      </c>
      <c r="AL185" s="21">
        <f>N185+AH185</f>
        <v/>
      </c>
      <c r="AM185" s="21">
        <f>O185+AI185</f>
        <v/>
      </c>
      <c r="AN185" s="21">
        <f>N185+AI185</f>
        <v/>
      </c>
      <c r="AO185" s="21">
        <f>ROUNDDOWN((R185+S185)*0.2/Y185+2000,0)</f>
        <v/>
      </c>
      <c r="AP185" s="21">
        <f>ROUNDDOWN((T185+U185)*0.2/Z185+2000,0)</f>
        <v/>
      </c>
      <c r="AQ185" s="21">
        <f>AL185-AK185</f>
        <v/>
      </c>
      <c r="AR185" s="21">
        <f>AM185-AK185</f>
        <v/>
      </c>
      <c r="AS185" s="21">
        <f>AM185-AL185</f>
        <v/>
      </c>
      <c r="AT185" s="21">
        <f>AK185+C185-AJ185</f>
        <v/>
      </c>
      <c r="AU185" s="21">
        <f>AL185+C185-AM185</f>
        <v/>
      </c>
      <c r="AV185" s="21">
        <f>AN185+C185-AM185</f>
        <v/>
      </c>
    </row>
    <row r="186">
      <c r="A186" t="inlineStr">
        <is>
          <t>医療費の境目</t>
        </is>
      </c>
      <c r="B186" s="21">
        <f>'3_医療費の境目'!$B$3</f>
        <v/>
      </c>
      <c r="C186" s="21">
        <f>IF('3_医療費の境目'!$B$4="",AO186,'3_医療費の境目'!$B$4)</f>
        <v/>
      </c>
      <c r="D186" s="21">
        <f>'3_医療費の境目'!D186</f>
        <v/>
      </c>
      <c r="E186" s="21">
        <f>ROUND(MIN(B186/12,650000)*12*0.0915+MIN(B186/12,1390000)*12*(0.0504+0)+B186*0.005,0)</f>
        <v/>
      </c>
      <c r="F186" s="21">
        <f>IF(B186&lt;741000,0,IF(B186&lt;2191000,B186-740000,IF(B186&lt;2193000,1451000,IF(B186&lt;2196000,1453000,IF(B186&lt;2200000,1456000,IF(B186&lt;3600000,ROUND(ROUNDDOWN(B186/4,-3)*2.8,0)-80000,IF(B186&lt;6600000,ROUND(ROUNDDOWN(B186/4,-3)*3.2,0)-440000,IF(B186&lt;8500000,ROUNDDOWN(B186*0.9,0)-1100000,B186-1950000))))))))</f>
        <v/>
      </c>
      <c r="G186" s="21">
        <f>IF(F186&gt;23500000,NA(),IF(F186&lt;=4890000,1040000,IF(F186&lt;=6550000,670000,620000)))</f>
        <v/>
      </c>
      <c r="H186" s="21">
        <f>IF(D186&lt;=0,0,MAX(0,MIN(2000000,D186-MIN(100000,ROUNDDOWN(F186*0.05,0)))))</f>
        <v/>
      </c>
      <c r="I186" s="21">
        <f>IF(C186&lt;=2000,0,MIN(C186,ROUNDDOWN(F186*0.4,0))-2000)</f>
        <v/>
      </c>
      <c r="J186" s="21">
        <f>MAX(0,ROUNDDOWN(F186-E186-G186,-3))</f>
        <v/>
      </c>
      <c r="K186" s="21">
        <f>MAX(0,ROUNDDOWN(F186-E186-G186-H186-I186,-3))</f>
        <v/>
      </c>
      <c r="L186" s="21">
        <f>MAX(0,ROUNDDOWN(F186-E186-G186-H186,-3))</f>
        <v/>
      </c>
      <c r="M186" s="21">
        <f>IF(J186&lt;=0,0,ROUNDDOWN((J186*LOOKUP(J186,{0,1950001,3300001,6950001,9000001,18000001,40000001},{0.05,0.1,0.2,0.23,0.33,0.4,0.45})-LOOKUP(J186,{0,1950001,3300001,6950001,9000001,18000001,40000001},{0,97500,427500,636000,1536000,2796000,4796000}))*1.021,-2))</f>
        <v/>
      </c>
      <c r="N186" s="21">
        <f>IF(K186&lt;=0,0,ROUNDDOWN((K186*LOOKUP(K186,{0,1950001,3300001,6950001,9000001,18000001,40000001},{0.05,0.1,0.2,0.23,0.33,0.4,0.45})-LOOKUP(K186,{0,1950001,3300001,6950001,9000001,18000001,40000001},{0,97500,427500,636000,1536000,2796000,4796000}))*1.021,-2))</f>
        <v/>
      </c>
      <c r="O186" s="21">
        <f>IF(L186&lt;=0,0,ROUNDDOWN((L186*LOOKUP(L186,{0,1950001,3300001,6950001,9000001,18000001,40000001},{0.05,0.1,0.2,0.23,0.33,0.4,0.45})-LOOKUP(L186,{0,1950001,3300001,6950001,9000001,18000001,40000001},{0,97500,427500,636000,1536000,2796000,4796000}))*1.021,-2))</f>
        <v/>
      </c>
      <c r="P186" s="21">
        <f>MAX(0,ROUNDDOWN(F186-E186-430000,-3))</f>
        <v/>
      </c>
      <c r="Q186" s="21">
        <f>MAX(0,ROUNDDOWN(F186-E186-430000-H186,-3))</f>
        <v/>
      </c>
      <c r="R186" s="21">
        <f>IF(F186&lt;=450000,0,MAX(0,P186*0.06-MIN(50000,P186)*0.03))</f>
        <v/>
      </c>
      <c r="S186" s="21">
        <f>IF(F186&lt;=450000,0,MAX(0,P186*0.04-MIN(50000,P186)*0.02))</f>
        <v/>
      </c>
      <c r="T186" s="21">
        <f>IF(F186&lt;=450000,0,MAX(0,Q186*0.06-MIN(50000,Q186)*0.03))</f>
        <v/>
      </c>
      <c r="U186" s="21">
        <f>IF(F186&lt;=450000,0,MAX(0,Q186*0.04-MIN(50000,Q186)*0.02))</f>
        <v/>
      </c>
      <c r="V186" s="21">
        <f>50000+MAX(0,G186-480000)</f>
        <v/>
      </c>
      <c r="W186" s="21">
        <f>P186-V186</f>
        <v/>
      </c>
      <c r="X186" s="21">
        <f>Q186-V186</f>
        <v/>
      </c>
      <c r="Y186" s="22">
        <f>IF(W186&lt;0,0.9,LOOKUP(W186,{0,1950001,3300001,6950001,9000001,18000001,40000001},{0.84895,0.7979,0.6958,0.66517,0.56307,0.4916,0.44055}))</f>
        <v/>
      </c>
      <c r="Z186" s="22">
        <f>IF(X186&lt;0,0.9,LOOKUP(X186,{0,1950001,3300001,6950001,9000001,18000001,40000001},{0.84895,0.7979,0.6958,0.66517,0.56307,0.4916,0.44055}))</f>
        <v/>
      </c>
      <c r="AA186" s="22">
        <f>IF(W186&lt;0,0,CHOOSE(MATCH(W186,{0,1950001,3300001,6950001,9000001},1),5.105/84.895,10.21/79.79,20.42/69.58,23.483/66.517,33.693/56.307))</f>
        <v/>
      </c>
      <c r="AB186" s="21">
        <f>IF(C186&lt;=2000,0,(MIN(C186,ROUNDDOWN(F186*0.3,0))-2000)*0.1)</f>
        <v/>
      </c>
      <c r="AC186" s="21">
        <f>IF(C186&lt;=2000,0,MIN((C186-2000)*Y186,(R186+S186)*0.2))</f>
        <v/>
      </c>
      <c r="AD186" s="21">
        <f>IF(C186&lt;=2000,0,MIN((C186-2000)*Z186,(T186+U186)*0.2))</f>
        <v/>
      </c>
      <c r="AE186" s="21">
        <f>AC186*AA186</f>
        <v/>
      </c>
      <c r="AF186" s="21">
        <f>ROUNDDOWN(R186,-2)+ROUNDDOWN(S186,-2)</f>
        <v/>
      </c>
      <c r="AG186" s="21">
        <f>ROUNDDOWN(MAX(0,R186-(AB186+AC186+AE186)*0.6),-2)+ROUNDDOWN(MAX(0,S186-(AB186+AC186+AE186)*0.4),-2)</f>
        <v/>
      </c>
      <c r="AH186" s="21">
        <f>ROUNDDOWN(MAX(0,T186-(AB186+AD186)*0.6),-2)+ROUNDDOWN(MAX(0,U186-(AB186+AD186)*0.4),-2)</f>
        <v/>
      </c>
      <c r="AI186" s="21">
        <f>ROUNDDOWN(T186,-2)+ROUNDDOWN(U186,-2)</f>
        <v/>
      </c>
      <c r="AJ186" s="21">
        <f>M186+AF186</f>
        <v/>
      </c>
      <c r="AK186" s="21">
        <f>M186+AG186</f>
        <v/>
      </c>
      <c r="AL186" s="21">
        <f>N186+AH186</f>
        <v/>
      </c>
      <c r="AM186" s="21">
        <f>O186+AI186</f>
        <v/>
      </c>
      <c r="AN186" s="21">
        <f>N186+AI186</f>
        <v/>
      </c>
      <c r="AO186" s="21">
        <f>ROUNDDOWN((R186+S186)*0.2/Y186+2000,0)</f>
        <v/>
      </c>
      <c r="AP186" s="21">
        <f>ROUNDDOWN((T186+U186)*0.2/Z186+2000,0)</f>
        <v/>
      </c>
      <c r="AQ186" s="21">
        <f>AL186-AK186</f>
        <v/>
      </c>
      <c r="AR186" s="21">
        <f>AM186-AK186</f>
        <v/>
      </c>
      <c r="AS186" s="21">
        <f>AM186-AL186</f>
        <v/>
      </c>
      <c r="AT186" s="21">
        <f>AK186+C186-AJ186</f>
        <v/>
      </c>
      <c r="AU186" s="21">
        <f>AL186+C186-AM186</f>
        <v/>
      </c>
      <c r="AV186" s="21">
        <f>AN186+C186-AM186</f>
        <v/>
      </c>
    </row>
    <row r="187">
      <c r="A187" t="inlineStr">
        <is>
          <t>医療費の境目</t>
        </is>
      </c>
      <c r="B187" s="21">
        <f>'3_医療費の境目'!$B$3</f>
        <v/>
      </c>
      <c r="C187" s="21">
        <f>IF('3_医療費の境目'!$B$4="",AO187,'3_医療費の境目'!$B$4)</f>
        <v/>
      </c>
      <c r="D187" s="21">
        <f>'3_医療費の境目'!D187</f>
        <v/>
      </c>
      <c r="E187" s="21">
        <f>ROUND(MIN(B187/12,650000)*12*0.0915+MIN(B187/12,1390000)*12*(0.0504+0)+B187*0.005,0)</f>
        <v/>
      </c>
      <c r="F187" s="21">
        <f>IF(B187&lt;741000,0,IF(B187&lt;2191000,B187-740000,IF(B187&lt;2193000,1451000,IF(B187&lt;2196000,1453000,IF(B187&lt;2200000,1456000,IF(B187&lt;3600000,ROUND(ROUNDDOWN(B187/4,-3)*2.8,0)-80000,IF(B187&lt;6600000,ROUND(ROUNDDOWN(B187/4,-3)*3.2,0)-440000,IF(B187&lt;8500000,ROUNDDOWN(B187*0.9,0)-1100000,B187-1950000))))))))</f>
        <v/>
      </c>
      <c r="G187" s="21">
        <f>IF(F187&gt;23500000,NA(),IF(F187&lt;=4890000,1040000,IF(F187&lt;=6550000,670000,620000)))</f>
        <v/>
      </c>
      <c r="H187" s="21">
        <f>IF(D187&lt;=0,0,MAX(0,MIN(2000000,D187-MIN(100000,ROUNDDOWN(F187*0.05,0)))))</f>
        <v/>
      </c>
      <c r="I187" s="21">
        <f>IF(C187&lt;=2000,0,MIN(C187,ROUNDDOWN(F187*0.4,0))-2000)</f>
        <v/>
      </c>
      <c r="J187" s="21">
        <f>MAX(0,ROUNDDOWN(F187-E187-G187,-3))</f>
        <v/>
      </c>
      <c r="K187" s="21">
        <f>MAX(0,ROUNDDOWN(F187-E187-G187-H187-I187,-3))</f>
        <v/>
      </c>
      <c r="L187" s="21">
        <f>MAX(0,ROUNDDOWN(F187-E187-G187-H187,-3))</f>
        <v/>
      </c>
      <c r="M187" s="21">
        <f>IF(J187&lt;=0,0,ROUNDDOWN((J187*LOOKUP(J187,{0,1950001,3300001,6950001,9000001,18000001,40000001},{0.05,0.1,0.2,0.23,0.33,0.4,0.45})-LOOKUP(J187,{0,1950001,3300001,6950001,9000001,18000001,40000001},{0,97500,427500,636000,1536000,2796000,4796000}))*1.021,-2))</f>
        <v/>
      </c>
      <c r="N187" s="21">
        <f>IF(K187&lt;=0,0,ROUNDDOWN((K187*LOOKUP(K187,{0,1950001,3300001,6950001,9000001,18000001,40000001},{0.05,0.1,0.2,0.23,0.33,0.4,0.45})-LOOKUP(K187,{0,1950001,3300001,6950001,9000001,18000001,40000001},{0,97500,427500,636000,1536000,2796000,4796000}))*1.021,-2))</f>
        <v/>
      </c>
      <c r="O187" s="21">
        <f>IF(L187&lt;=0,0,ROUNDDOWN((L187*LOOKUP(L187,{0,1950001,3300001,6950001,9000001,18000001,40000001},{0.05,0.1,0.2,0.23,0.33,0.4,0.45})-LOOKUP(L187,{0,1950001,3300001,6950001,9000001,18000001,40000001},{0,97500,427500,636000,1536000,2796000,4796000}))*1.021,-2))</f>
        <v/>
      </c>
      <c r="P187" s="21">
        <f>MAX(0,ROUNDDOWN(F187-E187-430000,-3))</f>
        <v/>
      </c>
      <c r="Q187" s="21">
        <f>MAX(0,ROUNDDOWN(F187-E187-430000-H187,-3))</f>
        <v/>
      </c>
      <c r="R187" s="21">
        <f>IF(F187&lt;=450000,0,MAX(0,P187*0.06-MIN(50000,P187)*0.03))</f>
        <v/>
      </c>
      <c r="S187" s="21">
        <f>IF(F187&lt;=450000,0,MAX(0,P187*0.04-MIN(50000,P187)*0.02))</f>
        <v/>
      </c>
      <c r="T187" s="21">
        <f>IF(F187&lt;=450000,0,MAX(0,Q187*0.06-MIN(50000,Q187)*0.03))</f>
        <v/>
      </c>
      <c r="U187" s="21">
        <f>IF(F187&lt;=450000,0,MAX(0,Q187*0.04-MIN(50000,Q187)*0.02))</f>
        <v/>
      </c>
      <c r="V187" s="21">
        <f>50000+MAX(0,G187-480000)</f>
        <v/>
      </c>
      <c r="W187" s="21">
        <f>P187-V187</f>
        <v/>
      </c>
      <c r="X187" s="21">
        <f>Q187-V187</f>
        <v/>
      </c>
      <c r="Y187" s="22">
        <f>IF(W187&lt;0,0.9,LOOKUP(W187,{0,1950001,3300001,6950001,9000001,18000001,40000001},{0.84895,0.7979,0.6958,0.66517,0.56307,0.4916,0.44055}))</f>
        <v/>
      </c>
      <c r="Z187" s="22">
        <f>IF(X187&lt;0,0.9,LOOKUP(X187,{0,1950001,3300001,6950001,9000001,18000001,40000001},{0.84895,0.7979,0.6958,0.66517,0.56307,0.4916,0.44055}))</f>
        <v/>
      </c>
      <c r="AA187" s="22">
        <f>IF(W187&lt;0,0,CHOOSE(MATCH(W187,{0,1950001,3300001,6950001,9000001},1),5.105/84.895,10.21/79.79,20.42/69.58,23.483/66.517,33.693/56.307))</f>
        <v/>
      </c>
      <c r="AB187" s="21">
        <f>IF(C187&lt;=2000,0,(MIN(C187,ROUNDDOWN(F187*0.3,0))-2000)*0.1)</f>
        <v/>
      </c>
      <c r="AC187" s="21">
        <f>IF(C187&lt;=2000,0,MIN((C187-2000)*Y187,(R187+S187)*0.2))</f>
        <v/>
      </c>
      <c r="AD187" s="21">
        <f>IF(C187&lt;=2000,0,MIN((C187-2000)*Z187,(T187+U187)*0.2))</f>
        <v/>
      </c>
      <c r="AE187" s="21">
        <f>AC187*AA187</f>
        <v/>
      </c>
      <c r="AF187" s="21">
        <f>ROUNDDOWN(R187,-2)+ROUNDDOWN(S187,-2)</f>
        <v/>
      </c>
      <c r="AG187" s="21">
        <f>ROUNDDOWN(MAX(0,R187-(AB187+AC187+AE187)*0.6),-2)+ROUNDDOWN(MAX(0,S187-(AB187+AC187+AE187)*0.4),-2)</f>
        <v/>
      </c>
      <c r="AH187" s="21">
        <f>ROUNDDOWN(MAX(0,T187-(AB187+AD187)*0.6),-2)+ROUNDDOWN(MAX(0,U187-(AB187+AD187)*0.4),-2)</f>
        <v/>
      </c>
      <c r="AI187" s="21">
        <f>ROUNDDOWN(T187,-2)+ROUNDDOWN(U187,-2)</f>
        <v/>
      </c>
      <c r="AJ187" s="21">
        <f>M187+AF187</f>
        <v/>
      </c>
      <c r="AK187" s="21">
        <f>M187+AG187</f>
        <v/>
      </c>
      <c r="AL187" s="21">
        <f>N187+AH187</f>
        <v/>
      </c>
      <c r="AM187" s="21">
        <f>O187+AI187</f>
        <v/>
      </c>
      <c r="AN187" s="21">
        <f>N187+AI187</f>
        <v/>
      </c>
      <c r="AO187" s="21">
        <f>ROUNDDOWN((R187+S187)*0.2/Y187+2000,0)</f>
        <v/>
      </c>
      <c r="AP187" s="21">
        <f>ROUNDDOWN((T187+U187)*0.2/Z187+2000,0)</f>
        <v/>
      </c>
      <c r="AQ187" s="21">
        <f>AL187-AK187</f>
        <v/>
      </c>
      <c r="AR187" s="21">
        <f>AM187-AK187</f>
        <v/>
      </c>
      <c r="AS187" s="21">
        <f>AM187-AL187</f>
        <v/>
      </c>
      <c r="AT187" s="21">
        <f>AK187+C187-AJ187</f>
        <v/>
      </c>
      <c r="AU187" s="21">
        <f>AL187+C187-AM187</f>
        <v/>
      </c>
      <c r="AV187" s="21">
        <f>AN187+C187-AM187</f>
        <v/>
      </c>
    </row>
    <row r="188">
      <c r="A188" t="inlineStr">
        <is>
          <t>医療費の境目</t>
        </is>
      </c>
      <c r="B188" s="21">
        <f>'3_医療費の境目'!$B$3</f>
        <v/>
      </c>
      <c r="C188" s="21">
        <f>IF('3_医療費の境目'!$B$4="",AO188,'3_医療費の境目'!$B$4)</f>
        <v/>
      </c>
      <c r="D188" s="21">
        <f>'3_医療費の境目'!D188</f>
        <v/>
      </c>
      <c r="E188" s="21">
        <f>ROUND(MIN(B188/12,650000)*12*0.0915+MIN(B188/12,1390000)*12*(0.0504+0)+B188*0.005,0)</f>
        <v/>
      </c>
      <c r="F188" s="21">
        <f>IF(B188&lt;741000,0,IF(B188&lt;2191000,B188-740000,IF(B188&lt;2193000,1451000,IF(B188&lt;2196000,1453000,IF(B188&lt;2200000,1456000,IF(B188&lt;3600000,ROUND(ROUNDDOWN(B188/4,-3)*2.8,0)-80000,IF(B188&lt;6600000,ROUND(ROUNDDOWN(B188/4,-3)*3.2,0)-440000,IF(B188&lt;8500000,ROUNDDOWN(B188*0.9,0)-1100000,B188-1950000))))))))</f>
        <v/>
      </c>
      <c r="G188" s="21">
        <f>IF(F188&gt;23500000,NA(),IF(F188&lt;=4890000,1040000,IF(F188&lt;=6550000,670000,620000)))</f>
        <v/>
      </c>
      <c r="H188" s="21">
        <f>IF(D188&lt;=0,0,MAX(0,MIN(2000000,D188-MIN(100000,ROUNDDOWN(F188*0.05,0)))))</f>
        <v/>
      </c>
      <c r="I188" s="21">
        <f>IF(C188&lt;=2000,0,MIN(C188,ROUNDDOWN(F188*0.4,0))-2000)</f>
        <v/>
      </c>
      <c r="J188" s="21">
        <f>MAX(0,ROUNDDOWN(F188-E188-G188,-3))</f>
        <v/>
      </c>
      <c r="K188" s="21">
        <f>MAX(0,ROUNDDOWN(F188-E188-G188-H188-I188,-3))</f>
        <v/>
      </c>
      <c r="L188" s="21">
        <f>MAX(0,ROUNDDOWN(F188-E188-G188-H188,-3))</f>
        <v/>
      </c>
      <c r="M188" s="21">
        <f>IF(J188&lt;=0,0,ROUNDDOWN((J188*LOOKUP(J188,{0,1950001,3300001,6950001,9000001,18000001,40000001},{0.05,0.1,0.2,0.23,0.33,0.4,0.45})-LOOKUP(J188,{0,1950001,3300001,6950001,9000001,18000001,40000001},{0,97500,427500,636000,1536000,2796000,4796000}))*1.021,-2))</f>
        <v/>
      </c>
      <c r="N188" s="21">
        <f>IF(K188&lt;=0,0,ROUNDDOWN((K188*LOOKUP(K188,{0,1950001,3300001,6950001,9000001,18000001,40000001},{0.05,0.1,0.2,0.23,0.33,0.4,0.45})-LOOKUP(K188,{0,1950001,3300001,6950001,9000001,18000001,40000001},{0,97500,427500,636000,1536000,2796000,4796000}))*1.021,-2))</f>
        <v/>
      </c>
      <c r="O188" s="21">
        <f>IF(L188&lt;=0,0,ROUNDDOWN((L188*LOOKUP(L188,{0,1950001,3300001,6950001,9000001,18000001,40000001},{0.05,0.1,0.2,0.23,0.33,0.4,0.45})-LOOKUP(L188,{0,1950001,3300001,6950001,9000001,18000001,40000001},{0,97500,427500,636000,1536000,2796000,4796000}))*1.021,-2))</f>
        <v/>
      </c>
      <c r="P188" s="21">
        <f>MAX(0,ROUNDDOWN(F188-E188-430000,-3))</f>
        <v/>
      </c>
      <c r="Q188" s="21">
        <f>MAX(0,ROUNDDOWN(F188-E188-430000-H188,-3))</f>
        <v/>
      </c>
      <c r="R188" s="21">
        <f>IF(F188&lt;=450000,0,MAX(0,P188*0.06-MIN(50000,P188)*0.03))</f>
        <v/>
      </c>
      <c r="S188" s="21">
        <f>IF(F188&lt;=450000,0,MAX(0,P188*0.04-MIN(50000,P188)*0.02))</f>
        <v/>
      </c>
      <c r="T188" s="21">
        <f>IF(F188&lt;=450000,0,MAX(0,Q188*0.06-MIN(50000,Q188)*0.03))</f>
        <v/>
      </c>
      <c r="U188" s="21">
        <f>IF(F188&lt;=450000,0,MAX(0,Q188*0.04-MIN(50000,Q188)*0.02))</f>
        <v/>
      </c>
      <c r="V188" s="21">
        <f>50000+MAX(0,G188-480000)</f>
        <v/>
      </c>
      <c r="W188" s="21">
        <f>P188-V188</f>
        <v/>
      </c>
      <c r="X188" s="21">
        <f>Q188-V188</f>
        <v/>
      </c>
      <c r="Y188" s="22">
        <f>IF(W188&lt;0,0.9,LOOKUP(W188,{0,1950001,3300001,6950001,9000001,18000001,40000001},{0.84895,0.7979,0.6958,0.66517,0.56307,0.4916,0.44055}))</f>
        <v/>
      </c>
      <c r="Z188" s="22">
        <f>IF(X188&lt;0,0.9,LOOKUP(X188,{0,1950001,3300001,6950001,9000001,18000001,40000001},{0.84895,0.7979,0.6958,0.66517,0.56307,0.4916,0.44055}))</f>
        <v/>
      </c>
      <c r="AA188" s="22">
        <f>IF(W188&lt;0,0,CHOOSE(MATCH(W188,{0,1950001,3300001,6950001,9000001},1),5.105/84.895,10.21/79.79,20.42/69.58,23.483/66.517,33.693/56.307))</f>
        <v/>
      </c>
      <c r="AB188" s="21">
        <f>IF(C188&lt;=2000,0,(MIN(C188,ROUNDDOWN(F188*0.3,0))-2000)*0.1)</f>
        <v/>
      </c>
      <c r="AC188" s="21">
        <f>IF(C188&lt;=2000,0,MIN((C188-2000)*Y188,(R188+S188)*0.2))</f>
        <v/>
      </c>
      <c r="AD188" s="21">
        <f>IF(C188&lt;=2000,0,MIN((C188-2000)*Z188,(T188+U188)*0.2))</f>
        <v/>
      </c>
      <c r="AE188" s="21">
        <f>AC188*AA188</f>
        <v/>
      </c>
      <c r="AF188" s="21">
        <f>ROUNDDOWN(R188,-2)+ROUNDDOWN(S188,-2)</f>
        <v/>
      </c>
      <c r="AG188" s="21">
        <f>ROUNDDOWN(MAX(0,R188-(AB188+AC188+AE188)*0.6),-2)+ROUNDDOWN(MAX(0,S188-(AB188+AC188+AE188)*0.4),-2)</f>
        <v/>
      </c>
      <c r="AH188" s="21">
        <f>ROUNDDOWN(MAX(0,T188-(AB188+AD188)*0.6),-2)+ROUNDDOWN(MAX(0,U188-(AB188+AD188)*0.4),-2)</f>
        <v/>
      </c>
      <c r="AI188" s="21">
        <f>ROUNDDOWN(T188,-2)+ROUNDDOWN(U188,-2)</f>
        <v/>
      </c>
      <c r="AJ188" s="21">
        <f>M188+AF188</f>
        <v/>
      </c>
      <c r="AK188" s="21">
        <f>M188+AG188</f>
        <v/>
      </c>
      <c r="AL188" s="21">
        <f>N188+AH188</f>
        <v/>
      </c>
      <c r="AM188" s="21">
        <f>O188+AI188</f>
        <v/>
      </c>
      <c r="AN188" s="21">
        <f>N188+AI188</f>
        <v/>
      </c>
      <c r="AO188" s="21">
        <f>ROUNDDOWN((R188+S188)*0.2/Y188+2000,0)</f>
        <v/>
      </c>
      <c r="AP188" s="21">
        <f>ROUNDDOWN((T188+U188)*0.2/Z188+2000,0)</f>
        <v/>
      </c>
      <c r="AQ188" s="21">
        <f>AL188-AK188</f>
        <v/>
      </c>
      <c r="AR188" s="21">
        <f>AM188-AK188</f>
        <v/>
      </c>
      <c r="AS188" s="21">
        <f>AM188-AL188</f>
        <v/>
      </c>
      <c r="AT188" s="21">
        <f>AK188+C188-AJ188</f>
        <v/>
      </c>
      <c r="AU188" s="21">
        <f>AL188+C188-AM188</f>
        <v/>
      </c>
      <c r="AV188" s="21">
        <f>AN188+C188-AM188</f>
        <v/>
      </c>
    </row>
    <row r="189">
      <c r="A189" t="inlineStr">
        <is>
          <t>医療費の境目</t>
        </is>
      </c>
      <c r="B189" s="21">
        <f>'3_医療費の境目'!$B$3</f>
        <v/>
      </c>
      <c r="C189" s="21">
        <f>IF('3_医療費の境目'!$B$4="",AO189,'3_医療費の境目'!$B$4)</f>
        <v/>
      </c>
      <c r="D189" s="21">
        <f>'3_医療費の境目'!D189</f>
        <v/>
      </c>
      <c r="E189" s="21">
        <f>ROUND(MIN(B189/12,650000)*12*0.0915+MIN(B189/12,1390000)*12*(0.0504+0)+B189*0.005,0)</f>
        <v/>
      </c>
      <c r="F189" s="21">
        <f>IF(B189&lt;741000,0,IF(B189&lt;2191000,B189-740000,IF(B189&lt;2193000,1451000,IF(B189&lt;2196000,1453000,IF(B189&lt;2200000,1456000,IF(B189&lt;3600000,ROUND(ROUNDDOWN(B189/4,-3)*2.8,0)-80000,IF(B189&lt;6600000,ROUND(ROUNDDOWN(B189/4,-3)*3.2,0)-440000,IF(B189&lt;8500000,ROUNDDOWN(B189*0.9,0)-1100000,B189-1950000))))))))</f>
        <v/>
      </c>
      <c r="G189" s="21">
        <f>IF(F189&gt;23500000,NA(),IF(F189&lt;=4890000,1040000,IF(F189&lt;=6550000,670000,620000)))</f>
        <v/>
      </c>
      <c r="H189" s="21">
        <f>IF(D189&lt;=0,0,MAX(0,MIN(2000000,D189-MIN(100000,ROUNDDOWN(F189*0.05,0)))))</f>
        <v/>
      </c>
      <c r="I189" s="21">
        <f>IF(C189&lt;=2000,0,MIN(C189,ROUNDDOWN(F189*0.4,0))-2000)</f>
        <v/>
      </c>
      <c r="J189" s="21">
        <f>MAX(0,ROUNDDOWN(F189-E189-G189,-3))</f>
        <v/>
      </c>
      <c r="K189" s="21">
        <f>MAX(0,ROUNDDOWN(F189-E189-G189-H189-I189,-3))</f>
        <v/>
      </c>
      <c r="L189" s="21">
        <f>MAX(0,ROUNDDOWN(F189-E189-G189-H189,-3))</f>
        <v/>
      </c>
      <c r="M189" s="21">
        <f>IF(J189&lt;=0,0,ROUNDDOWN((J189*LOOKUP(J189,{0,1950001,3300001,6950001,9000001,18000001,40000001},{0.05,0.1,0.2,0.23,0.33,0.4,0.45})-LOOKUP(J189,{0,1950001,3300001,6950001,9000001,18000001,40000001},{0,97500,427500,636000,1536000,2796000,4796000}))*1.021,-2))</f>
        <v/>
      </c>
      <c r="N189" s="21">
        <f>IF(K189&lt;=0,0,ROUNDDOWN((K189*LOOKUP(K189,{0,1950001,3300001,6950001,9000001,18000001,40000001},{0.05,0.1,0.2,0.23,0.33,0.4,0.45})-LOOKUP(K189,{0,1950001,3300001,6950001,9000001,18000001,40000001},{0,97500,427500,636000,1536000,2796000,4796000}))*1.021,-2))</f>
        <v/>
      </c>
      <c r="O189" s="21">
        <f>IF(L189&lt;=0,0,ROUNDDOWN((L189*LOOKUP(L189,{0,1950001,3300001,6950001,9000001,18000001,40000001},{0.05,0.1,0.2,0.23,0.33,0.4,0.45})-LOOKUP(L189,{0,1950001,3300001,6950001,9000001,18000001,40000001},{0,97500,427500,636000,1536000,2796000,4796000}))*1.021,-2))</f>
        <v/>
      </c>
      <c r="P189" s="21">
        <f>MAX(0,ROUNDDOWN(F189-E189-430000,-3))</f>
        <v/>
      </c>
      <c r="Q189" s="21">
        <f>MAX(0,ROUNDDOWN(F189-E189-430000-H189,-3))</f>
        <v/>
      </c>
      <c r="R189" s="21">
        <f>IF(F189&lt;=450000,0,MAX(0,P189*0.06-MIN(50000,P189)*0.03))</f>
        <v/>
      </c>
      <c r="S189" s="21">
        <f>IF(F189&lt;=450000,0,MAX(0,P189*0.04-MIN(50000,P189)*0.02))</f>
        <v/>
      </c>
      <c r="T189" s="21">
        <f>IF(F189&lt;=450000,0,MAX(0,Q189*0.06-MIN(50000,Q189)*0.03))</f>
        <v/>
      </c>
      <c r="U189" s="21">
        <f>IF(F189&lt;=450000,0,MAX(0,Q189*0.04-MIN(50000,Q189)*0.02))</f>
        <v/>
      </c>
      <c r="V189" s="21">
        <f>50000+MAX(0,G189-480000)</f>
        <v/>
      </c>
      <c r="W189" s="21">
        <f>P189-V189</f>
        <v/>
      </c>
      <c r="X189" s="21">
        <f>Q189-V189</f>
        <v/>
      </c>
      <c r="Y189" s="22">
        <f>IF(W189&lt;0,0.9,LOOKUP(W189,{0,1950001,3300001,6950001,9000001,18000001,40000001},{0.84895,0.7979,0.6958,0.66517,0.56307,0.4916,0.44055}))</f>
        <v/>
      </c>
      <c r="Z189" s="22">
        <f>IF(X189&lt;0,0.9,LOOKUP(X189,{0,1950001,3300001,6950001,9000001,18000001,40000001},{0.84895,0.7979,0.6958,0.66517,0.56307,0.4916,0.44055}))</f>
        <v/>
      </c>
      <c r="AA189" s="22">
        <f>IF(W189&lt;0,0,CHOOSE(MATCH(W189,{0,1950001,3300001,6950001,9000001},1),5.105/84.895,10.21/79.79,20.42/69.58,23.483/66.517,33.693/56.307))</f>
        <v/>
      </c>
      <c r="AB189" s="21">
        <f>IF(C189&lt;=2000,0,(MIN(C189,ROUNDDOWN(F189*0.3,0))-2000)*0.1)</f>
        <v/>
      </c>
      <c r="AC189" s="21">
        <f>IF(C189&lt;=2000,0,MIN((C189-2000)*Y189,(R189+S189)*0.2))</f>
        <v/>
      </c>
      <c r="AD189" s="21">
        <f>IF(C189&lt;=2000,0,MIN((C189-2000)*Z189,(T189+U189)*0.2))</f>
        <v/>
      </c>
      <c r="AE189" s="21">
        <f>AC189*AA189</f>
        <v/>
      </c>
      <c r="AF189" s="21">
        <f>ROUNDDOWN(R189,-2)+ROUNDDOWN(S189,-2)</f>
        <v/>
      </c>
      <c r="AG189" s="21">
        <f>ROUNDDOWN(MAX(0,R189-(AB189+AC189+AE189)*0.6),-2)+ROUNDDOWN(MAX(0,S189-(AB189+AC189+AE189)*0.4),-2)</f>
        <v/>
      </c>
      <c r="AH189" s="21">
        <f>ROUNDDOWN(MAX(0,T189-(AB189+AD189)*0.6),-2)+ROUNDDOWN(MAX(0,U189-(AB189+AD189)*0.4),-2)</f>
        <v/>
      </c>
      <c r="AI189" s="21">
        <f>ROUNDDOWN(T189,-2)+ROUNDDOWN(U189,-2)</f>
        <v/>
      </c>
      <c r="AJ189" s="21">
        <f>M189+AF189</f>
        <v/>
      </c>
      <c r="AK189" s="21">
        <f>M189+AG189</f>
        <v/>
      </c>
      <c r="AL189" s="21">
        <f>N189+AH189</f>
        <v/>
      </c>
      <c r="AM189" s="21">
        <f>O189+AI189</f>
        <v/>
      </c>
      <c r="AN189" s="21">
        <f>N189+AI189</f>
        <v/>
      </c>
      <c r="AO189" s="21">
        <f>ROUNDDOWN((R189+S189)*0.2/Y189+2000,0)</f>
        <v/>
      </c>
      <c r="AP189" s="21">
        <f>ROUNDDOWN((T189+U189)*0.2/Z189+2000,0)</f>
        <v/>
      </c>
      <c r="AQ189" s="21">
        <f>AL189-AK189</f>
        <v/>
      </c>
      <c r="AR189" s="21">
        <f>AM189-AK189</f>
        <v/>
      </c>
      <c r="AS189" s="21">
        <f>AM189-AL189</f>
        <v/>
      </c>
      <c r="AT189" s="21">
        <f>AK189+C189-AJ189</f>
        <v/>
      </c>
      <c r="AU189" s="21">
        <f>AL189+C189-AM189</f>
        <v/>
      </c>
      <c r="AV189" s="21">
        <f>AN189+C189-AM189</f>
        <v/>
      </c>
    </row>
    <row r="190">
      <c r="A190" t="inlineStr">
        <is>
          <t>医療費の境目</t>
        </is>
      </c>
      <c r="B190" s="21">
        <f>'3_医療費の境目'!$B$3</f>
        <v/>
      </c>
      <c r="C190" s="21">
        <f>IF('3_医療費の境目'!$B$4="",AO190,'3_医療費の境目'!$B$4)</f>
        <v/>
      </c>
      <c r="D190" s="21">
        <f>'3_医療費の境目'!D190</f>
        <v/>
      </c>
      <c r="E190" s="21">
        <f>ROUND(MIN(B190/12,650000)*12*0.0915+MIN(B190/12,1390000)*12*(0.0504+0)+B190*0.005,0)</f>
        <v/>
      </c>
      <c r="F190" s="21">
        <f>IF(B190&lt;741000,0,IF(B190&lt;2191000,B190-740000,IF(B190&lt;2193000,1451000,IF(B190&lt;2196000,1453000,IF(B190&lt;2200000,1456000,IF(B190&lt;3600000,ROUND(ROUNDDOWN(B190/4,-3)*2.8,0)-80000,IF(B190&lt;6600000,ROUND(ROUNDDOWN(B190/4,-3)*3.2,0)-440000,IF(B190&lt;8500000,ROUNDDOWN(B190*0.9,0)-1100000,B190-1950000))))))))</f>
        <v/>
      </c>
      <c r="G190" s="21">
        <f>IF(F190&gt;23500000,NA(),IF(F190&lt;=4890000,1040000,IF(F190&lt;=6550000,670000,620000)))</f>
        <v/>
      </c>
      <c r="H190" s="21">
        <f>IF(D190&lt;=0,0,MAX(0,MIN(2000000,D190-MIN(100000,ROUNDDOWN(F190*0.05,0)))))</f>
        <v/>
      </c>
      <c r="I190" s="21">
        <f>IF(C190&lt;=2000,0,MIN(C190,ROUNDDOWN(F190*0.4,0))-2000)</f>
        <v/>
      </c>
      <c r="J190" s="21">
        <f>MAX(0,ROUNDDOWN(F190-E190-G190,-3))</f>
        <v/>
      </c>
      <c r="K190" s="21">
        <f>MAX(0,ROUNDDOWN(F190-E190-G190-H190-I190,-3))</f>
        <v/>
      </c>
      <c r="L190" s="21">
        <f>MAX(0,ROUNDDOWN(F190-E190-G190-H190,-3))</f>
        <v/>
      </c>
      <c r="M190" s="21">
        <f>IF(J190&lt;=0,0,ROUNDDOWN((J190*LOOKUP(J190,{0,1950001,3300001,6950001,9000001,18000001,40000001},{0.05,0.1,0.2,0.23,0.33,0.4,0.45})-LOOKUP(J190,{0,1950001,3300001,6950001,9000001,18000001,40000001},{0,97500,427500,636000,1536000,2796000,4796000}))*1.021,-2))</f>
        <v/>
      </c>
      <c r="N190" s="21">
        <f>IF(K190&lt;=0,0,ROUNDDOWN((K190*LOOKUP(K190,{0,1950001,3300001,6950001,9000001,18000001,40000001},{0.05,0.1,0.2,0.23,0.33,0.4,0.45})-LOOKUP(K190,{0,1950001,3300001,6950001,9000001,18000001,40000001},{0,97500,427500,636000,1536000,2796000,4796000}))*1.021,-2))</f>
        <v/>
      </c>
      <c r="O190" s="21">
        <f>IF(L190&lt;=0,0,ROUNDDOWN((L190*LOOKUP(L190,{0,1950001,3300001,6950001,9000001,18000001,40000001},{0.05,0.1,0.2,0.23,0.33,0.4,0.45})-LOOKUP(L190,{0,1950001,3300001,6950001,9000001,18000001,40000001},{0,97500,427500,636000,1536000,2796000,4796000}))*1.021,-2))</f>
        <v/>
      </c>
      <c r="P190" s="21">
        <f>MAX(0,ROUNDDOWN(F190-E190-430000,-3))</f>
        <v/>
      </c>
      <c r="Q190" s="21">
        <f>MAX(0,ROUNDDOWN(F190-E190-430000-H190,-3))</f>
        <v/>
      </c>
      <c r="R190" s="21">
        <f>IF(F190&lt;=450000,0,MAX(0,P190*0.06-MIN(50000,P190)*0.03))</f>
        <v/>
      </c>
      <c r="S190" s="21">
        <f>IF(F190&lt;=450000,0,MAX(0,P190*0.04-MIN(50000,P190)*0.02))</f>
        <v/>
      </c>
      <c r="T190" s="21">
        <f>IF(F190&lt;=450000,0,MAX(0,Q190*0.06-MIN(50000,Q190)*0.03))</f>
        <v/>
      </c>
      <c r="U190" s="21">
        <f>IF(F190&lt;=450000,0,MAX(0,Q190*0.04-MIN(50000,Q190)*0.02))</f>
        <v/>
      </c>
      <c r="V190" s="21">
        <f>50000+MAX(0,G190-480000)</f>
        <v/>
      </c>
      <c r="W190" s="21">
        <f>P190-V190</f>
        <v/>
      </c>
      <c r="X190" s="21">
        <f>Q190-V190</f>
        <v/>
      </c>
      <c r="Y190" s="22">
        <f>IF(W190&lt;0,0.9,LOOKUP(W190,{0,1950001,3300001,6950001,9000001,18000001,40000001},{0.84895,0.7979,0.6958,0.66517,0.56307,0.4916,0.44055}))</f>
        <v/>
      </c>
      <c r="Z190" s="22">
        <f>IF(X190&lt;0,0.9,LOOKUP(X190,{0,1950001,3300001,6950001,9000001,18000001,40000001},{0.84895,0.7979,0.6958,0.66517,0.56307,0.4916,0.44055}))</f>
        <v/>
      </c>
      <c r="AA190" s="22">
        <f>IF(W190&lt;0,0,CHOOSE(MATCH(W190,{0,1950001,3300001,6950001,9000001},1),5.105/84.895,10.21/79.79,20.42/69.58,23.483/66.517,33.693/56.307))</f>
        <v/>
      </c>
      <c r="AB190" s="21">
        <f>IF(C190&lt;=2000,0,(MIN(C190,ROUNDDOWN(F190*0.3,0))-2000)*0.1)</f>
        <v/>
      </c>
      <c r="AC190" s="21">
        <f>IF(C190&lt;=2000,0,MIN((C190-2000)*Y190,(R190+S190)*0.2))</f>
        <v/>
      </c>
      <c r="AD190" s="21">
        <f>IF(C190&lt;=2000,0,MIN((C190-2000)*Z190,(T190+U190)*0.2))</f>
        <v/>
      </c>
      <c r="AE190" s="21">
        <f>AC190*AA190</f>
        <v/>
      </c>
      <c r="AF190" s="21">
        <f>ROUNDDOWN(R190,-2)+ROUNDDOWN(S190,-2)</f>
        <v/>
      </c>
      <c r="AG190" s="21">
        <f>ROUNDDOWN(MAX(0,R190-(AB190+AC190+AE190)*0.6),-2)+ROUNDDOWN(MAX(0,S190-(AB190+AC190+AE190)*0.4),-2)</f>
        <v/>
      </c>
      <c r="AH190" s="21">
        <f>ROUNDDOWN(MAX(0,T190-(AB190+AD190)*0.6),-2)+ROUNDDOWN(MAX(0,U190-(AB190+AD190)*0.4),-2)</f>
        <v/>
      </c>
      <c r="AI190" s="21">
        <f>ROUNDDOWN(T190,-2)+ROUNDDOWN(U190,-2)</f>
        <v/>
      </c>
      <c r="AJ190" s="21">
        <f>M190+AF190</f>
        <v/>
      </c>
      <c r="AK190" s="21">
        <f>M190+AG190</f>
        <v/>
      </c>
      <c r="AL190" s="21">
        <f>N190+AH190</f>
        <v/>
      </c>
      <c r="AM190" s="21">
        <f>O190+AI190</f>
        <v/>
      </c>
      <c r="AN190" s="21">
        <f>N190+AI190</f>
        <v/>
      </c>
      <c r="AO190" s="21">
        <f>ROUNDDOWN((R190+S190)*0.2/Y190+2000,0)</f>
        <v/>
      </c>
      <c r="AP190" s="21">
        <f>ROUNDDOWN((T190+U190)*0.2/Z190+2000,0)</f>
        <v/>
      </c>
      <c r="AQ190" s="21">
        <f>AL190-AK190</f>
        <v/>
      </c>
      <c r="AR190" s="21">
        <f>AM190-AK190</f>
        <v/>
      </c>
      <c r="AS190" s="21">
        <f>AM190-AL190</f>
        <v/>
      </c>
      <c r="AT190" s="21">
        <f>AK190+C190-AJ190</f>
        <v/>
      </c>
      <c r="AU190" s="21">
        <f>AL190+C190-AM190</f>
        <v/>
      </c>
      <c r="AV190" s="21">
        <f>AN190+C190-AM190</f>
        <v/>
      </c>
    </row>
    <row r="191">
      <c r="A191" t="inlineStr">
        <is>
          <t>医療費の境目</t>
        </is>
      </c>
      <c r="B191" s="21">
        <f>'3_医療費の境目'!$B$3</f>
        <v/>
      </c>
      <c r="C191" s="21">
        <f>IF('3_医療費の境目'!$B$4="",AO191,'3_医療費の境目'!$B$4)</f>
        <v/>
      </c>
      <c r="D191" s="21">
        <f>'3_医療費の境目'!D191</f>
        <v/>
      </c>
      <c r="E191" s="21">
        <f>ROUND(MIN(B191/12,650000)*12*0.0915+MIN(B191/12,1390000)*12*(0.0504+0)+B191*0.005,0)</f>
        <v/>
      </c>
      <c r="F191" s="21">
        <f>IF(B191&lt;741000,0,IF(B191&lt;2191000,B191-740000,IF(B191&lt;2193000,1451000,IF(B191&lt;2196000,1453000,IF(B191&lt;2200000,1456000,IF(B191&lt;3600000,ROUND(ROUNDDOWN(B191/4,-3)*2.8,0)-80000,IF(B191&lt;6600000,ROUND(ROUNDDOWN(B191/4,-3)*3.2,0)-440000,IF(B191&lt;8500000,ROUNDDOWN(B191*0.9,0)-1100000,B191-1950000))))))))</f>
        <v/>
      </c>
      <c r="G191" s="21">
        <f>IF(F191&gt;23500000,NA(),IF(F191&lt;=4890000,1040000,IF(F191&lt;=6550000,670000,620000)))</f>
        <v/>
      </c>
      <c r="H191" s="21">
        <f>IF(D191&lt;=0,0,MAX(0,MIN(2000000,D191-MIN(100000,ROUNDDOWN(F191*0.05,0)))))</f>
        <v/>
      </c>
      <c r="I191" s="21">
        <f>IF(C191&lt;=2000,0,MIN(C191,ROUNDDOWN(F191*0.4,0))-2000)</f>
        <v/>
      </c>
      <c r="J191" s="21">
        <f>MAX(0,ROUNDDOWN(F191-E191-G191,-3))</f>
        <v/>
      </c>
      <c r="K191" s="21">
        <f>MAX(0,ROUNDDOWN(F191-E191-G191-H191-I191,-3))</f>
        <v/>
      </c>
      <c r="L191" s="21">
        <f>MAX(0,ROUNDDOWN(F191-E191-G191-H191,-3))</f>
        <v/>
      </c>
      <c r="M191" s="21">
        <f>IF(J191&lt;=0,0,ROUNDDOWN((J191*LOOKUP(J191,{0,1950001,3300001,6950001,9000001,18000001,40000001},{0.05,0.1,0.2,0.23,0.33,0.4,0.45})-LOOKUP(J191,{0,1950001,3300001,6950001,9000001,18000001,40000001},{0,97500,427500,636000,1536000,2796000,4796000}))*1.021,-2))</f>
        <v/>
      </c>
      <c r="N191" s="21">
        <f>IF(K191&lt;=0,0,ROUNDDOWN((K191*LOOKUP(K191,{0,1950001,3300001,6950001,9000001,18000001,40000001},{0.05,0.1,0.2,0.23,0.33,0.4,0.45})-LOOKUP(K191,{0,1950001,3300001,6950001,9000001,18000001,40000001},{0,97500,427500,636000,1536000,2796000,4796000}))*1.021,-2))</f>
        <v/>
      </c>
      <c r="O191" s="21">
        <f>IF(L191&lt;=0,0,ROUNDDOWN((L191*LOOKUP(L191,{0,1950001,3300001,6950001,9000001,18000001,40000001},{0.05,0.1,0.2,0.23,0.33,0.4,0.45})-LOOKUP(L191,{0,1950001,3300001,6950001,9000001,18000001,40000001},{0,97500,427500,636000,1536000,2796000,4796000}))*1.021,-2))</f>
        <v/>
      </c>
      <c r="P191" s="21">
        <f>MAX(0,ROUNDDOWN(F191-E191-430000,-3))</f>
        <v/>
      </c>
      <c r="Q191" s="21">
        <f>MAX(0,ROUNDDOWN(F191-E191-430000-H191,-3))</f>
        <v/>
      </c>
      <c r="R191" s="21">
        <f>IF(F191&lt;=450000,0,MAX(0,P191*0.06-MIN(50000,P191)*0.03))</f>
        <v/>
      </c>
      <c r="S191" s="21">
        <f>IF(F191&lt;=450000,0,MAX(0,P191*0.04-MIN(50000,P191)*0.02))</f>
        <v/>
      </c>
      <c r="T191" s="21">
        <f>IF(F191&lt;=450000,0,MAX(0,Q191*0.06-MIN(50000,Q191)*0.03))</f>
        <v/>
      </c>
      <c r="U191" s="21">
        <f>IF(F191&lt;=450000,0,MAX(0,Q191*0.04-MIN(50000,Q191)*0.02))</f>
        <v/>
      </c>
      <c r="V191" s="21">
        <f>50000+MAX(0,G191-480000)</f>
        <v/>
      </c>
      <c r="W191" s="21">
        <f>P191-V191</f>
        <v/>
      </c>
      <c r="X191" s="21">
        <f>Q191-V191</f>
        <v/>
      </c>
      <c r="Y191" s="22">
        <f>IF(W191&lt;0,0.9,LOOKUP(W191,{0,1950001,3300001,6950001,9000001,18000001,40000001},{0.84895,0.7979,0.6958,0.66517,0.56307,0.4916,0.44055}))</f>
        <v/>
      </c>
      <c r="Z191" s="22">
        <f>IF(X191&lt;0,0.9,LOOKUP(X191,{0,1950001,3300001,6950001,9000001,18000001,40000001},{0.84895,0.7979,0.6958,0.66517,0.56307,0.4916,0.44055}))</f>
        <v/>
      </c>
      <c r="AA191" s="22">
        <f>IF(W191&lt;0,0,CHOOSE(MATCH(W191,{0,1950001,3300001,6950001,9000001},1),5.105/84.895,10.21/79.79,20.42/69.58,23.483/66.517,33.693/56.307))</f>
        <v/>
      </c>
      <c r="AB191" s="21">
        <f>IF(C191&lt;=2000,0,(MIN(C191,ROUNDDOWN(F191*0.3,0))-2000)*0.1)</f>
        <v/>
      </c>
      <c r="AC191" s="21">
        <f>IF(C191&lt;=2000,0,MIN((C191-2000)*Y191,(R191+S191)*0.2))</f>
        <v/>
      </c>
      <c r="AD191" s="21">
        <f>IF(C191&lt;=2000,0,MIN((C191-2000)*Z191,(T191+U191)*0.2))</f>
        <v/>
      </c>
      <c r="AE191" s="21">
        <f>AC191*AA191</f>
        <v/>
      </c>
      <c r="AF191" s="21">
        <f>ROUNDDOWN(R191,-2)+ROUNDDOWN(S191,-2)</f>
        <v/>
      </c>
      <c r="AG191" s="21">
        <f>ROUNDDOWN(MAX(0,R191-(AB191+AC191+AE191)*0.6),-2)+ROUNDDOWN(MAX(0,S191-(AB191+AC191+AE191)*0.4),-2)</f>
        <v/>
      </c>
      <c r="AH191" s="21">
        <f>ROUNDDOWN(MAX(0,T191-(AB191+AD191)*0.6),-2)+ROUNDDOWN(MAX(0,U191-(AB191+AD191)*0.4),-2)</f>
        <v/>
      </c>
      <c r="AI191" s="21">
        <f>ROUNDDOWN(T191,-2)+ROUNDDOWN(U191,-2)</f>
        <v/>
      </c>
      <c r="AJ191" s="21">
        <f>M191+AF191</f>
        <v/>
      </c>
      <c r="AK191" s="21">
        <f>M191+AG191</f>
        <v/>
      </c>
      <c r="AL191" s="21">
        <f>N191+AH191</f>
        <v/>
      </c>
      <c r="AM191" s="21">
        <f>O191+AI191</f>
        <v/>
      </c>
      <c r="AN191" s="21">
        <f>N191+AI191</f>
        <v/>
      </c>
      <c r="AO191" s="21">
        <f>ROUNDDOWN((R191+S191)*0.2/Y191+2000,0)</f>
        <v/>
      </c>
      <c r="AP191" s="21">
        <f>ROUNDDOWN((T191+U191)*0.2/Z191+2000,0)</f>
        <v/>
      </c>
      <c r="AQ191" s="21">
        <f>AL191-AK191</f>
        <v/>
      </c>
      <c r="AR191" s="21">
        <f>AM191-AK191</f>
        <v/>
      </c>
      <c r="AS191" s="21">
        <f>AM191-AL191</f>
        <v/>
      </c>
      <c r="AT191" s="21">
        <f>AK191+C191-AJ191</f>
        <v/>
      </c>
      <c r="AU191" s="21">
        <f>AL191+C191-AM191</f>
        <v/>
      </c>
      <c r="AV191" s="21">
        <f>AN191+C191-AM191</f>
        <v/>
      </c>
    </row>
    <row r="192">
      <c r="A192" t="inlineStr">
        <is>
          <t>医療費の境目</t>
        </is>
      </c>
      <c r="B192" s="21">
        <f>'3_医療費の境目'!$B$3</f>
        <v/>
      </c>
      <c r="C192" s="21">
        <f>IF('3_医療費の境目'!$B$4="",AO192,'3_医療費の境目'!$B$4)</f>
        <v/>
      </c>
      <c r="D192" s="21">
        <f>'3_医療費の境目'!D192</f>
        <v/>
      </c>
      <c r="E192" s="21">
        <f>ROUND(MIN(B192/12,650000)*12*0.0915+MIN(B192/12,1390000)*12*(0.0504+0)+B192*0.005,0)</f>
        <v/>
      </c>
      <c r="F192" s="21">
        <f>IF(B192&lt;741000,0,IF(B192&lt;2191000,B192-740000,IF(B192&lt;2193000,1451000,IF(B192&lt;2196000,1453000,IF(B192&lt;2200000,1456000,IF(B192&lt;3600000,ROUND(ROUNDDOWN(B192/4,-3)*2.8,0)-80000,IF(B192&lt;6600000,ROUND(ROUNDDOWN(B192/4,-3)*3.2,0)-440000,IF(B192&lt;8500000,ROUNDDOWN(B192*0.9,0)-1100000,B192-1950000))))))))</f>
        <v/>
      </c>
      <c r="G192" s="21">
        <f>IF(F192&gt;23500000,NA(),IF(F192&lt;=4890000,1040000,IF(F192&lt;=6550000,670000,620000)))</f>
        <v/>
      </c>
      <c r="H192" s="21">
        <f>IF(D192&lt;=0,0,MAX(0,MIN(2000000,D192-MIN(100000,ROUNDDOWN(F192*0.05,0)))))</f>
        <v/>
      </c>
      <c r="I192" s="21">
        <f>IF(C192&lt;=2000,0,MIN(C192,ROUNDDOWN(F192*0.4,0))-2000)</f>
        <v/>
      </c>
      <c r="J192" s="21">
        <f>MAX(0,ROUNDDOWN(F192-E192-G192,-3))</f>
        <v/>
      </c>
      <c r="K192" s="21">
        <f>MAX(0,ROUNDDOWN(F192-E192-G192-H192-I192,-3))</f>
        <v/>
      </c>
      <c r="L192" s="21">
        <f>MAX(0,ROUNDDOWN(F192-E192-G192-H192,-3))</f>
        <v/>
      </c>
      <c r="M192" s="21">
        <f>IF(J192&lt;=0,0,ROUNDDOWN((J192*LOOKUP(J192,{0,1950001,3300001,6950001,9000001,18000001,40000001},{0.05,0.1,0.2,0.23,0.33,0.4,0.45})-LOOKUP(J192,{0,1950001,3300001,6950001,9000001,18000001,40000001},{0,97500,427500,636000,1536000,2796000,4796000}))*1.021,-2))</f>
        <v/>
      </c>
      <c r="N192" s="21">
        <f>IF(K192&lt;=0,0,ROUNDDOWN((K192*LOOKUP(K192,{0,1950001,3300001,6950001,9000001,18000001,40000001},{0.05,0.1,0.2,0.23,0.33,0.4,0.45})-LOOKUP(K192,{0,1950001,3300001,6950001,9000001,18000001,40000001},{0,97500,427500,636000,1536000,2796000,4796000}))*1.021,-2))</f>
        <v/>
      </c>
      <c r="O192" s="21">
        <f>IF(L192&lt;=0,0,ROUNDDOWN((L192*LOOKUP(L192,{0,1950001,3300001,6950001,9000001,18000001,40000001},{0.05,0.1,0.2,0.23,0.33,0.4,0.45})-LOOKUP(L192,{0,1950001,3300001,6950001,9000001,18000001,40000001},{0,97500,427500,636000,1536000,2796000,4796000}))*1.021,-2))</f>
        <v/>
      </c>
      <c r="P192" s="21">
        <f>MAX(0,ROUNDDOWN(F192-E192-430000,-3))</f>
        <v/>
      </c>
      <c r="Q192" s="21">
        <f>MAX(0,ROUNDDOWN(F192-E192-430000-H192,-3))</f>
        <v/>
      </c>
      <c r="R192" s="21">
        <f>IF(F192&lt;=450000,0,MAX(0,P192*0.06-MIN(50000,P192)*0.03))</f>
        <v/>
      </c>
      <c r="S192" s="21">
        <f>IF(F192&lt;=450000,0,MAX(0,P192*0.04-MIN(50000,P192)*0.02))</f>
        <v/>
      </c>
      <c r="T192" s="21">
        <f>IF(F192&lt;=450000,0,MAX(0,Q192*0.06-MIN(50000,Q192)*0.03))</f>
        <v/>
      </c>
      <c r="U192" s="21">
        <f>IF(F192&lt;=450000,0,MAX(0,Q192*0.04-MIN(50000,Q192)*0.02))</f>
        <v/>
      </c>
      <c r="V192" s="21">
        <f>50000+MAX(0,G192-480000)</f>
        <v/>
      </c>
      <c r="W192" s="21">
        <f>P192-V192</f>
        <v/>
      </c>
      <c r="X192" s="21">
        <f>Q192-V192</f>
        <v/>
      </c>
      <c r="Y192" s="22">
        <f>IF(W192&lt;0,0.9,LOOKUP(W192,{0,1950001,3300001,6950001,9000001,18000001,40000001},{0.84895,0.7979,0.6958,0.66517,0.56307,0.4916,0.44055}))</f>
        <v/>
      </c>
      <c r="Z192" s="22">
        <f>IF(X192&lt;0,0.9,LOOKUP(X192,{0,1950001,3300001,6950001,9000001,18000001,40000001},{0.84895,0.7979,0.6958,0.66517,0.56307,0.4916,0.44055}))</f>
        <v/>
      </c>
      <c r="AA192" s="22">
        <f>IF(W192&lt;0,0,CHOOSE(MATCH(W192,{0,1950001,3300001,6950001,9000001},1),5.105/84.895,10.21/79.79,20.42/69.58,23.483/66.517,33.693/56.307))</f>
        <v/>
      </c>
      <c r="AB192" s="21">
        <f>IF(C192&lt;=2000,0,(MIN(C192,ROUNDDOWN(F192*0.3,0))-2000)*0.1)</f>
        <v/>
      </c>
      <c r="AC192" s="21">
        <f>IF(C192&lt;=2000,0,MIN((C192-2000)*Y192,(R192+S192)*0.2))</f>
        <v/>
      </c>
      <c r="AD192" s="21">
        <f>IF(C192&lt;=2000,0,MIN((C192-2000)*Z192,(T192+U192)*0.2))</f>
        <v/>
      </c>
      <c r="AE192" s="21">
        <f>AC192*AA192</f>
        <v/>
      </c>
      <c r="AF192" s="21">
        <f>ROUNDDOWN(R192,-2)+ROUNDDOWN(S192,-2)</f>
        <v/>
      </c>
      <c r="AG192" s="21">
        <f>ROUNDDOWN(MAX(0,R192-(AB192+AC192+AE192)*0.6),-2)+ROUNDDOWN(MAX(0,S192-(AB192+AC192+AE192)*0.4),-2)</f>
        <v/>
      </c>
      <c r="AH192" s="21">
        <f>ROUNDDOWN(MAX(0,T192-(AB192+AD192)*0.6),-2)+ROUNDDOWN(MAX(0,U192-(AB192+AD192)*0.4),-2)</f>
        <v/>
      </c>
      <c r="AI192" s="21">
        <f>ROUNDDOWN(T192,-2)+ROUNDDOWN(U192,-2)</f>
        <v/>
      </c>
      <c r="AJ192" s="21">
        <f>M192+AF192</f>
        <v/>
      </c>
      <c r="AK192" s="21">
        <f>M192+AG192</f>
        <v/>
      </c>
      <c r="AL192" s="21">
        <f>N192+AH192</f>
        <v/>
      </c>
      <c r="AM192" s="21">
        <f>O192+AI192</f>
        <v/>
      </c>
      <c r="AN192" s="21">
        <f>N192+AI192</f>
        <v/>
      </c>
      <c r="AO192" s="21">
        <f>ROUNDDOWN((R192+S192)*0.2/Y192+2000,0)</f>
        <v/>
      </c>
      <c r="AP192" s="21">
        <f>ROUNDDOWN((T192+U192)*0.2/Z192+2000,0)</f>
        <v/>
      </c>
      <c r="AQ192" s="21">
        <f>AL192-AK192</f>
        <v/>
      </c>
      <c r="AR192" s="21">
        <f>AM192-AK192</f>
        <v/>
      </c>
      <c r="AS192" s="21">
        <f>AM192-AL192</f>
        <v/>
      </c>
      <c r="AT192" s="21">
        <f>AK192+C192-AJ192</f>
        <v/>
      </c>
      <c r="AU192" s="21">
        <f>AL192+C192-AM192</f>
        <v/>
      </c>
      <c r="AV192" s="21">
        <f>AN192+C192-AM192</f>
        <v/>
      </c>
    </row>
    <row r="193">
      <c r="A193" t="inlineStr">
        <is>
          <t>医療費の境目</t>
        </is>
      </c>
      <c r="B193" s="21">
        <f>'3_医療費の境目'!$B$3</f>
        <v/>
      </c>
      <c r="C193" s="21">
        <f>IF('3_医療費の境目'!$B$4="",AO193,'3_医療費の境目'!$B$4)</f>
        <v/>
      </c>
      <c r="D193" s="21">
        <f>'3_医療費の境目'!D193</f>
        <v/>
      </c>
      <c r="E193" s="21">
        <f>ROUND(MIN(B193/12,650000)*12*0.0915+MIN(B193/12,1390000)*12*(0.0504+0)+B193*0.005,0)</f>
        <v/>
      </c>
      <c r="F193" s="21">
        <f>IF(B193&lt;741000,0,IF(B193&lt;2191000,B193-740000,IF(B193&lt;2193000,1451000,IF(B193&lt;2196000,1453000,IF(B193&lt;2200000,1456000,IF(B193&lt;3600000,ROUND(ROUNDDOWN(B193/4,-3)*2.8,0)-80000,IF(B193&lt;6600000,ROUND(ROUNDDOWN(B193/4,-3)*3.2,0)-440000,IF(B193&lt;8500000,ROUNDDOWN(B193*0.9,0)-1100000,B193-1950000))))))))</f>
        <v/>
      </c>
      <c r="G193" s="21">
        <f>IF(F193&gt;23500000,NA(),IF(F193&lt;=4890000,1040000,IF(F193&lt;=6550000,670000,620000)))</f>
        <v/>
      </c>
      <c r="H193" s="21">
        <f>IF(D193&lt;=0,0,MAX(0,MIN(2000000,D193-MIN(100000,ROUNDDOWN(F193*0.05,0)))))</f>
        <v/>
      </c>
      <c r="I193" s="21">
        <f>IF(C193&lt;=2000,0,MIN(C193,ROUNDDOWN(F193*0.4,0))-2000)</f>
        <v/>
      </c>
      <c r="J193" s="21">
        <f>MAX(0,ROUNDDOWN(F193-E193-G193,-3))</f>
        <v/>
      </c>
      <c r="K193" s="21">
        <f>MAX(0,ROUNDDOWN(F193-E193-G193-H193-I193,-3))</f>
        <v/>
      </c>
      <c r="L193" s="21">
        <f>MAX(0,ROUNDDOWN(F193-E193-G193-H193,-3))</f>
        <v/>
      </c>
      <c r="M193" s="21">
        <f>IF(J193&lt;=0,0,ROUNDDOWN((J193*LOOKUP(J193,{0,1950001,3300001,6950001,9000001,18000001,40000001},{0.05,0.1,0.2,0.23,0.33,0.4,0.45})-LOOKUP(J193,{0,1950001,3300001,6950001,9000001,18000001,40000001},{0,97500,427500,636000,1536000,2796000,4796000}))*1.021,-2))</f>
        <v/>
      </c>
      <c r="N193" s="21">
        <f>IF(K193&lt;=0,0,ROUNDDOWN((K193*LOOKUP(K193,{0,1950001,3300001,6950001,9000001,18000001,40000001},{0.05,0.1,0.2,0.23,0.33,0.4,0.45})-LOOKUP(K193,{0,1950001,3300001,6950001,9000001,18000001,40000001},{0,97500,427500,636000,1536000,2796000,4796000}))*1.021,-2))</f>
        <v/>
      </c>
      <c r="O193" s="21">
        <f>IF(L193&lt;=0,0,ROUNDDOWN((L193*LOOKUP(L193,{0,1950001,3300001,6950001,9000001,18000001,40000001},{0.05,0.1,0.2,0.23,0.33,0.4,0.45})-LOOKUP(L193,{0,1950001,3300001,6950001,9000001,18000001,40000001},{0,97500,427500,636000,1536000,2796000,4796000}))*1.021,-2))</f>
        <v/>
      </c>
      <c r="P193" s="21">
        <f>MAX(0,ROUNDDOWN(F193-E193-430000,-3))</f>
        <v/>
      </c>
      <c r="Q193" s="21">
        <f>MAX(0,ROUNDDOWN(F193-E193-430000-H193,-3))</f>
        <v/>
      </c>
      <c r="R193" s="21">
        <f>IF(F193&lt;=450000,0,MAX(0,P193*0.06-MIN(50000,P193)*0.03))</f>
        <v/>
      </c>
      <c r="S193" s="21">
        <f>IF(F193&lt;=450000,0,MAX(0,P193*0.04-MIN(50000,P193)*0.02))</f>
        <v/>
      </c>
      <c r="T193" s="21">
        <f>IF(F193&lt;=450000,0,MAX(0,Q193*0.06-MIN(50000,Q193)*0.03))</f>
        <v/>
      </c>
      <c r="U193" s="21">
        <f>IF(F193&lt;=450000,0,MAX(0,Q193*0.04-MIN(50000,Q193)*0.02))</f>
        <v/>
      </c>
      <c r="V193" s="21">
        <f>50000+MAX(0,G193-480000)</f>
        <v/>
      </c>
      <c r="W193" s="21">
        <f>P193-V193</f>
        <v/>
      </c>
      <c r="X193" s="21">
        <f>Q193-V193</f>
        <v/>
      </c>
      <c r="Y193" s="22">
        <f>IF(W193&lt;0,0.9,LOOKUP(W193,{0,1950001,3300001,6950001,9000001,18000001,40000001},{0.84895,0.7979,0.6958,0.66517,0.56307,0.4916,0.44055}))</f>
        <v/>
      </c>
      <c r="Z193" s="22">
        <f>IF(X193&lt;0,0.9,LOOKUP(X193,{0,1950001,3300001,6950001,9000001,18000001,40000001},{0.84895,0.7979,0.6958,0.66517,0.56307,0.4916,0.44055}))</f>
        <v/>
      </c>
      <c r="AA193" s="22">
        <f>IF(W193&lt;0,0,CHOOSE(MATCH(W193,{0,1950001,3300001,6950001,9000001},1),5.105/84.895,10.21/79.79,20.42/69.58,23.483/66.517,33.693/56.307))</f>
        <v/>
      </c>
      <c r="AB193" s="21">
        <f>IF(C193&lt;=2000,0,(MIN(C193,ROUNDDOWN(F193*0.3,0))-2000)*0.1)</f>
        <v/>
      </c>
      <c r="AC193" s="21">
        <f>IF(C193&lt;=2000,0,MIN((C193-2000)*Y193,(R193+S193)*0.2))</f>
        <v/>
      </c>
      <c r="AD193" s="21">
        <f>IF(C193&lt;=2000,0,MIN((C193-2000)*Z193,(T193+U193)*0.2))</f>
        <v/>
      </c>
      <c r="AE193" s="21">
        <f>AC193*AA193</f>
        <v/>
      </c>
      <c r="AF193" s="21">
        <f>ROUNDDOWN(R193,-2)+ROUNDDOWN(S193,-2)</f>
        <v/>
      </c>
      <c r="AG193" s="21">
        <f>ROUNDDOWN(MAX(0,R193-(AB193+AC193+AE193)*0.6),-2)+ROUNDDOWN(MAX(0,S193-(AB193+AC193+AE193)*0.4),-2)</f>
        <v/>
      </c>
      <c r="AH193" s="21">
        <f>ROUNDDOWN(MAX(0,T193-(AB193+AD193)*0.6),-2)+ROUNDDOWN(MAX(0,U193-(AB193+AD193)*0.4),-2)</f>
        <v/>
      </c>
      <c r="AI193" s="21">
        <f>ROUNDDOWN(T193,-2)+ROUNDDOWN(U193,-2)</f>
        <v/>
      </c>
      <c r="AJ193" s="21">
        <f>M193+AF193</f>
        <v/>
      </c>
      <c r="AK193" s="21">
        <f>M193+AG193</f>
        <v/>
      </c>
      <c r="AL193" s="21">
        <f>N193+AH193</f>
        <v/>
      </c>
      <c r="AM193" s="21">
        <f>O193+AI193</f>
        <v/>
      </c>
      <c r="AN193" s="21">
        <f>N193+AI193</f>
        <v/>
      </c>
      <c r="AO193" s="21">
        <f>ROUNDDOWN((R193+S193)*0.2/Y193+2000,0)</f>
        <v/>
      </c>
      <c r="AP193" s="21">
        <f>ROUNDDOWN((T193+U193)*0.2/Z193+2000,0)</f>
        <v/>
      </c>
      <c r="AQ193" s="21">
        <f>AL193-AK193</f>
        <v/>
      </c>
      <c r="AR193" s="21">
        <f>AM193-AK193</f>
        <v/>
      </c>
      <c r="AS193" s="21">
        <f>AM193-AL193</f>
        <v/>
      </c>
      <c r="AT193" s="21">
        <f>AK193+C193-AJ193</f>
        <v/>
      </c>
      <c r="AU193" s="21">
        <f>AL193+C193-AM193</f>
        <v/>
      </c>
      <c r="AV193" s="21">
        <f>AN193+C193-AM193</f>
        <v/>
      </c>
    </row>
    <row r="194">
      <c r="A194" t="inlineStr">
        <is>
          <t>医療費の境目</t>
        </is>
      </c>
      <c r="B194" s="21">
        <f>'3_医療費の境目'!$B$3</f>
        <v/>
      </c>
      <c r="C194" s="21">
        <f>IF('3_医療費の境目'!$B$4="",AO194,'3_医療費の境目'!$B$4)</f>
        <v/>
      </c>
      <c r="D194" s="21">
        <f>'3_医療費の境目'!D194</f>
        <v/>
      </c>
      <c r="E194" s="21">
        <f>ROUND(MIN(B194/12,650000)*12*0.0915+MIN(B194/12,1390000)*12*(0.0504+0)+B194*0.005,0)</f>
        <v/>
      </c>
      <c r="F194" s="21">
        <f>IF(B194&lt;741000,0,IF(B194&lt;2191000,B194-740000,IF(B194&lt;2193000,1451000,IF(B194&lt;2196000,1453000,IF(B194&lt;2200000,1456000,IF(B194&lt;3600000,ROUND(ROUNDDOWN(B194/4,-3)*2.8,0)-80000,IF(B194&lt;6600000,ROUND(ROUNDDOWN(B194/4,-3)*3.2,0)-440000,IF(B194&lt;8500000,ROUNDDOWN(B194*0.9,0)-1100000,B194-1950000))))))))</f>
        <v/>
      </c>
      <c r="G194" s="21">
        <f>IF(F194&gt;23500000,NA(),IF(F194&lt;=4890000,1040000,IF(F194&lt;=6550000,670000,620000)))</f>
        <v/>
      </c>
      <c r="H194" s="21">
        <f>IF(D194&lt;=0,0,MAX(0,MIN(2000000,D194-MIN(100000,ROUNDDOWN(F194*0.05,0)))))</f>
        <v/>
      </c>
      <c r="I194" s="21">
        <f>IF(C194&lt;=2000,0,MIN(C194,ROUNDDOWN(F194*0.4,0))-2000)</f>
        <v/>
      </c>
      <c r="J194" s="21">
        <f>MAX(0,ROUNDDOWN(F194-E194-G194,-3))</f>
        <v/>
      </c>
      <c r="K194" s="21">
        <f>MAX(0,ROUNDDOWN(F194-E194-G194-H194-I194,-3))</f>
        <v/>
      </c>
      <c r="L194" s="21">
        <f>MAX(0,ROUNDDOWN(F194-E194-G194-H194,-3))</f>
        <v/>
      </c>
      <c r="M194" s="21">
        <f>IF(J194&lt;=0,0,ROUNDDOWN((J194*LOOKUP(J194,{0,1950001,3300001,6950001,9000001,18000001,40000001},{0.05,0.1,0.2,0.23,0.33,0.4,0.45})-LOOKUP(J194,{0,1950001,3300001,6950001,9000001,18000001,40000001},{0,97500,427500,636000,1536000,2796000,4796000}))*1.021,-2))</f>
        <v/>
      </c>
      <c r="N194" s="21">
        <f>IF(K194&lt;=0,0,ROUNDDOWN((K194*LOOKUP(K194,{0,1950001,3300001,6950001,9000001,18000001,40000001},{0.05,0.1,0.2,0.23,0.33,0.4,0.45})-LOOKUP(K194,{0,1950001,3300001,6950001,9000001,18000001,40000001},{0,97500,427500,636000,1536000,2796000,4796000}))*1.021,-2))</f>
        <v/>
      </c>
      <c r="O194" s="21">
        <f>IF(L194&lt;=0,0,ROUNDDOWN((L194*LOOKUP(L194,{0,1950001,3300001,6950001,9000001,18000001,40000001},{0.05,0.1,0.2,0.23,0.33,0.4,0.45})-LOOKUP(L194,{0,1950001,3300001,6950001,9000001,18000001,40000001},{0,97500,427500,636000,1536000,2796000,4796000}))*1.021,-2))</f>
        <v/>
      </c>
      <c r="P194" s="21">
        <f>MAX(0,ROUNDDOWN(F194-E194-430000,-3))</f>
        <v/>
      </c>
      <c r="Q194" s="21">
        <f>MAX(0,ROUNDDOWN(F194-E194-430000-H194,-3))</f>
        <v/>
      </c>
      <c r="R194" s="21">
        <f>IF(F194&lt;=450000,0,MAX(0,P194*0.06-MIN(50000,P194)*0.03))</f>
        <v/>
      </c>
      <c r="S194" s="21">
        <f>IF(F194&lt;=450000,0,MAX(0,P194*0.04-MIN(50000,P194)*0.02))</f>
        <v/>
      </c>
      <c r="T194" s="21">
        <f>IF(F194&lt;=450000,0,MAX(0,Q194*0.06-MIN(50000,Q194)*0.03))</f>
        <v/>
      </c>
      <c r="U194" s="21">
        <f>IF(F194&lt;=450000,0,MAX(0,Q194*0.04-MIN(50000,Q194)*0.02))</f>
        <v/>
      </c>
      <c r="V194" s="21">
        <f>50000+MAX(0,G194-480000)</f>
        <v/>
      </c>
      <c r="W194" s="21">
        <f>P194-V194</f>
        <v/>
      </c>
      <c r="X194" s="21">
        <f>Q194-V194</f>
        <v/>
      </c>
      <c r="Y194" s="22">
        <f>IF(W194&lt;0,0.9,LOOKUP(W194,{0,1950001,3300001,6950001,9000001,18000001,40000001},{0.84895,0.7979,0.6958,0.66517,0.56307,0.4916,0.44055}))</f>
        <v/>
      </c>
      <c r="Z194" s="22">
        <f>IF(X194&lt;0,0.9,LOOKUP(X194,{0,1950001,3300001,6950001,9000001,18000001,40000001},{0.84895,0.7979,0.6958,0.66517,0.56307,0.4916,0.44055}))</f>
        <v/>
      </c>
      <c r="AA194" s="22">
        <f>IF(W194&lt;0,0,CHOOSE(MATCH(W194,{0,1950001,3300001,6950001,9000001},1),5.105/84.895,10.21/79.79,20.42/69.58,23.483/66.517,33.693/56.307))</f>
        <v/>
      </c>
      <c r="AB194" s="21">
        <f>IF(C194&lt;=2000,0,(MIN(C194,ROUNDDOWN(F194*0.3,0))-2000)*0.1)</f>
        <v/>
      </c>
      <c r="AC194" s="21">
        <f>IF(C194&lt;=2000,0,MIN((C194-2000)*Y194,(R194+S194)*0.2))</f>
        <v/>
      </c>
      <c r="AD194" s="21">
        <f>IF(C194&lt;=2000,0,MIN((C194-2000)*Z194,(T194+U194)*0.2))</f>
        <v/>
      </c>
      <c r="AE194" s="21">
        <f>AC194*AA194</f>
        <v/>
      </c>
      <c r="AF194" s="21">
        <f>ROUNDDOWN(R194,-2)+ROUNDDOWN(S194,-2)</f>
        <v/>
      </c>
      <c r="AG194" s="21">
        <f>ROUNDDOWN(MAX(0,R194-(AB194+AC194+AE194)*0.6),-2)+ROUNDDOWN(MAX(0,S194-(AB194+AC194+AE194)*0.4),-2)</f>
        <v/>
      </c>
      <c r="AH194" s="21">
        <f>ROUNDDOWN(MAX(0,T194-(AB194+AD194)*0.6),-2)+ROUNDDOWN(MAX(0,U194-(AB194+AD194)*0.4),-2)</f>
        <v/>
      </c>
      <c r="AI194" s="21">
        <f>ROUNDDOWN(T194,-2)+ROUNDDOWN(U194,-2)</f>
        <v/>
      </c>
      <c r="AJ194" s="21">
        <f>M194+AF194</f>
        <v/>
      </c>
      <c r="AK194" s="21">
        <f>M194+AG194</f>
        <v/>
      </c>
      <c r="AL194" s="21">
        <f>N194+AH194</f>
        <v/>
      </c>
      <c r="AM194" s="21">
        <f>O194+AI194</f>
        <v/>
      </c>
      <c r="AN194" s="21">
        <f>N194+AI194</f>
        <v/>
      </c>
      <c r="AO194" s="21">
        <f>ROUNDDOWN((R194+S194)*0.2/Y194+2000,0)</f>
        <v/>
      </c>
      <c r="AP194" s="21">
        <f>ROUNDDOWN((T194+U194)*0.2/Z194+2000,0)</f>
        <v/>
      </c>
      <c r="AQ194" s="21">
        <f>AL194-AK194</f>
        <v/>
      </c>
      <c r="AR194" s="21">
        <f>AM194-AK194</f>
        <v/>
      </c>
      <c r="AS194" s="21">
        <f>AM194-AL194</f>
        <v/>
      </c>
      <c r="AT194" s="21">
        <f>AK194+C194-AJ194</f>
        <v/>
      </c>
      <c r="AU194" s="21">
        <f>AL194+C194-AM194</f>
        <v/>
      </c>
      <c r="AV194" s="21">
        <f>AN194+C194-AM194</f>
        <v/>
      </c>
    </row>
    <row r="195">
      <c r="A195" t="inlineStr">
        <is>
          <t>医療費の境目</t>
        </is>
      </c>
      <c r="B195" s="21">
        <f>'3_医療費の境目'!$B$3</f>
        <v/>
      </c>
      <c r="C195" s="21">
        <f>IF('3_医療費の境目'!$B$4="",AO195,'3_医療費の境目'!$B$4)</f>
        <v/>
      </c>
      <c r="D195" s="21">
        <f>'3_医療費の境目'!D195</f>
        <v/>
      </c>
      <c r="E195" s="21">
        <f>ROUND(MIN(B195/12,650000)*12*0.0915+MIN(B195/12,1390000)*12*(0.0504+0)+B195*0.005,0)</f>
        <v/>
      </c>
      <c r="F195" s="21">
        <f>IF(B195&lt;741000,0,IF(B195&lt;2191000,B195-740000,IF(B195&lt;2193000,1451000,IF(B195&lt;2196000,1453000,IF(B195&lt;2200000,1456000,IF(B195&lt;3600000,ROUND(ROUNDDOWN(B195/4,-3)*2.8,0)-80000,IF(B195&lt;6600000,ROUND(ROUNDDOWN(B195/4,-3)*3.2,0)-440000,IF(B195&lt;8500000,ROUNDDOWN(B195*0.9,0)-1100000,B195-1950000))))))))</f>
        <v/>
      </c>
      <c r="G195" s="21">
        <f>IF(F195&gt;23500000,NA(),IF(F195&lt;=4890000,1040000,IF(F195&lt;=6550000,670000,620000)))</f>
        <v/>
      </c>
      <c r="H195" s="21">
        <f>IF(D195&lt;=0,0,MAX(0,MIN(2000000,D195-MIN(100000,ROUNDDOWN(F195*0.05,0)))))</f>
        <v/>
      </c>
      <c r="I195" s="21">
        <f>IF(C195&lt;=2000,0,MIN(C195,ROUNDDOWN(F195*0.4,0))-2000)</f>
        <v/>
      </c>
      <c r="J195" s="21">
        <f>MAX(0,ROUNDDOWN(F195-E195-G195,-3))</f>
        <v/>
      </c>
      <c r="K195" s="21">
        <f>MAX(0,ROUNDDOWN(F195-E195-G195-H195-I195,-3))</f>
        <v/>
      </c>
      <c r="L195" s="21">
        <f>MAX(0,ROUNDDOWN(F195-E195-G195-H195,-3))</f>
        <v/>
      </c>
      <c r="M195" s="21">
        <f>IF(J195&lt;=0,0,ROUNDDOWN((J195*LOOKUP(J195,{0,1950001,3300001,6950001,9000001,18000001,40000001},{0.05,0.1,0.2,0.23,0.33,0.4,0.45})-LOOKUP(J195,{0,1950001,3300001,6950001,9000001,18000001,40000001},{0,97500,427500,636000,1536000,2796000,4796000}))*1.021,-2))</f>
        <v/>
      </c>
      <c r="N195" s="21">
        <f>IF(K195&lt;=0,0,ROUNDDOWN((K195*LOOKUP(K195,{0,1950001,3300001,6950001,9000001,18000001,40000001},{0.05,0.1,0.2,0.23,0.33,0.4,0.45})-LOOKUP(K195,{0,1950001,3300001,6950001,9000001,18000001,40000001},{0,97500,427500,636000,1536000,2796000,4796000}))*1.021,-2))</f>
        <v/>
      </c>
      <c r="O195" s="21">
        <f>IF(L195&lt;=0,0,ROUNDDOWN((L195*LOOKUP(L195,{0,1950001,3300001,6950001,9000001,18000001,40000001},{0.05,0.1,0.2,0.23,0.33,0.4,0.45})-LOOKUP(L195,{0,1950001,3300001,6950001,9000001,18000001,40000001},{0,97500,427500,636000,1536000,2796000,4796000}))*1.021,-2))</f>
        <v/>
      </c>
      <c r="P195" s="21">
        <f>MAX(0,ROUNDDOWN(F195-E195-430000,-3))</f>
        <v/>
      </c>
      <c r="Q195" s="21">
        <f>MAX(0,ROUNDDOWN(F195-E195-430000-H195,-3))</f>
        <v/>
      </c>
      <c r="R195" s="21">
        <f>IF(F195&lt;=450000,0,MAX(0,P195*0.06-MIN(50000,P195)*0.03))</f>
        <v/>
      </c>
      <c r="S195" s="21">
        <f>IF(F195&lt;=450000,0,MAX(0,P195*0.04-MIN(50000,P195)*0.02))</f>
        <v/>
      </c>
      <c r="T195" s="21">
        <f>IF(F195&lt;=450000,0,MAX(0,Q195*0.06-MIN(50000,Q195)*0.03))</f>
        <v/>
      </c>
      <c r="U195" s="21">
        <f>IF(F195&lt;=450000,0,MAX(0,Q195*0.04-MIN(50000,Q195)*0.02))</f>
        <v/>
      </c>
      <c r="V195" s="21">
        <f>50000+MAX(0,G195-480000)</f>
        <v/>
      </c>
      <c r="W195" s="21">
        <f>P195-V195</f>
        <v/>
      </c>
      <c r="X195" s="21">
        <f>Q195-V195</f>
        <v/>
      </c>
      <c r="Y195" s="22">
        <f>IF(W195&lt;0,0.9,LOOKUP(W195,{0,1950001,3300001,6950001,9000001,18000001,40000001},{0.84895,0.7979,0.6958,0.66517,0.56307,0.4916,0.44055}))</f>
        <v/>
      </c>
      <c r="Z195" s="22">
        <f>IF(X195&lt;0,0.9,LOOKUP(X195,{0,1950001,3300001,6950001,9000001,18000001,40000001},{0.84895,0.7979,0.6958,0.66517,0.56307,0.4916,0.44055}))</f>
        <v/>
      </c>
      <c r="AA195" s="22">
        <f>IF(W195&lt;0,0,CHOOSE(MATCH(W195,{0,1950001,3300001,6950001,9000001},1),5.105/84.895,10.21/79.79,20.42/69.58,23.483/66.517,33.693/56.307))</f>
        <v/>
      </c>
      <c r="AB195" s="21">
        <f>IF(C195&lt;=2000,0,(MIN(C195,ROUNDDOWN(F195*0.3,0))-2000)*0.1)</f>
        <v/>
      </c>
      <c r="AC195" s="21">
        <f>IF(C195&lt;=2000,0,MIN((C195-2000)*Y195,(R195+S195)*0.2))</f>
        <v/>
      </c>
      <c r="AD195" s="21">
        <f>IF(C195&lt;=2000,0,MIN((C195-2000)*Z195,(T195+U195)*0.2))</f>
        <v/>
      </c>
      <c r="AE195" s="21">
        <f>AC195*AA195</f>
        <v/>
      </c>
      <c r="AF195" s="21">
        <f>ROUNDDOWN(R195,-2)+ROUNDDOWN(S195,-2)</f>
        <v/>
      </c>
      <c r="AG195" s="21">
        <f>ROUNDDOWN(MAX(0,R195-(AB195+AC195+AE195)*0.6),-2)+ROUNDDOWN(MAX(0,S195-(AB195+AC195+AE195)*0.4),-2)</f>
        <v/>
      </c>
      <c r="AH195" s="21">
        <f>ROUNDDOWN(MAX(0,T195-(AB195+AD195)*0.6),-2)+ROUNDDOWN(MAX(0,U195-(AB195+AD195)*0.4),-2)</f>
        <v/>
      </c>
      <c r="AI195" s="21">
        <f>ROUNDDOWN(T195,-2)+ROUNDDOWN(U195,-2)</f>
        <v/>
      </c>
      <c r="AJ195" s="21">
        <f>M195+AF195</f>
        <v/>
      </c>
      <c r="AK195" s="21">
        <f>M195+AG195</f>
        <v/>
      </c>
      <c r="AL195" s="21">
        <f>N195+AH195</f>
        <v/>
      </c>
      <c r="AM195" s="21">
        <f>O195+AI195</f>
        <v/>
      </c>
      <c r="AN195" s="21">
        <f>N195+AI195</f>
        <v/>
      </c>
      <c r="AO195" s="21">
        <f>ROUNDDOWN((R195+S195)*0.2/Y195+2000,0)</f>
        <v/>
      </c>
      <c r="AP195" s="21">
        <f>ROUNDDOWN((T195+U195)*0.2/Z195+2000,0)</f>
        <v/>
      </c>
      <c r="AQ195" s="21">
        <f>AL195-AK195</f>
        <v/>
      </c>
      <c r="AR195" s="21">
        <f>AM195-AK195</f>
        <v/>
      </c>
      <c r="AS195" s="21">
        <f>AM195-AL195</f>
        <v/>
      </c>
      <c r="AT195" s="21">
        <f>AK195+C195-AJ195</f>
        <v/>
      </c>
      <c r="AU195" s="21">
        <f>AL195+C195-AM195</f>
        <v/>
      </c>
      <c r="AV195" s="21">
        <f>AN195+C195-AM195</f>
        <v/>
      </c>
    </row>
    <row r="196">
      <c r="A196" t="inlineStr">
        <is>
          <t>医療費の境目</t>
        </is>
      </c>
      <c r="B196" s="21">
        <f>'3_医療費の境目'!$B$3</f>
        <v/>
      </c>
      <c r="C196" s="21">
        <f>IF('3_医療費の境目'!$B$4="",AO196,'3_医療費の境目'!$B$4)</f>
        <v/>
      </c>
      <c r="D196" s="21">
        <f>'3_医療費の境目'!D196</f>
        <v/>
      </c>
      <c r="E196" s="21">
        <f>ROUND(MIN(B196/12,650000)*12*0.0915+MIN(B196/12,1390000)*12*(0.0504+0)+B196*0.005,0)</f>
        <v/>
      </c>
      <c r="F196" s="21">
        <f>IF(B196&lt;741000,0,IF(B196&lt;2191000,B196-740000,IF(B196&lt;2193000,1451000,IF(B196&lt;2196000,1453000,IF(B196&lt;2200000,1456000,IF(B196&lt;3600000,ROUND(ROUNDDOWN(B196/4,-3)*2.8,0)-80000,IF(B196&lt;6600000,ROUND(ROUNDDOWN(B196/4,-3)*3.2,0)-440000,IF(B196&lt;8500000,ROUNDDOWN(B196*0.9,0)-1100000,B196-1950000))))))))</f>
        <v/>
      </c>
      <c r="G196" s="21">
        <f>IF(F196&gt;23500000,NA(),IF(F196&lt;=4890000,1040000,IF(F196&lt;=6550000,670000,620000)))</f>
        <v/>
      </c>
      <c r="H196" s="21">
        <f>IF(D196&lt;=0,0,MAX(0,MIN(2000000,D196-MIN(100000,ROUNDDOWN(F196*0.05,0)))))</f>
        <v/>
      </c>
      <c r="I196" s="21">
        <f>IF(C196&lt;=2000,0,MIN(C196,ROUNDDOWN(F196*0.4,0))-2000)</f>
        <v/>
      </c>
      <c r="J196" s="21">
        <f>MAX(0,ROUNDDOWN(F196-E196-G196,-3))</f>
        <v/>
      </c>
      <c r="K196" s="21">
        <f>MAX(0,ROUNDDOWN(F196-E196-G196-H196-I196,-3))</f>
        <v/>
      </c>
      <c r="L196" s="21">
        <f>MAX(0,ROUNDDOWN(F196-E196-G196-H196,-3))</f>
        <v/>
      </c>
      <c r="M196" s="21">
        <f>IF(J196&lt;=0,0,ROUNDDOWN((J196*LOOKUP(J196,{0,1950001,3300001,6950001,9000001,18000001,40000001},{0.05,0.1,0.2,0.23,0.33,0.4,0.45})-LOOKUP(J196,{0,1950001,3300001,6950001,9000001,18000001,40000001},{0,97500,427500,636000,1536000,2796000,4796000}))*1.021,-2))</f>
        <v/>
      </c>
      <c r="N196" s="21">
        <f>IF(K196&lt;=0,0,ROUNDDOWN((K196*LOOKUP(K196,{0,1950001,3300001,6950001,9000001,18000001,40000001},{0.05,0.1,0.2,0.23,0.33,0.4,0.45})-LOOKUP(K196,{0,1950001,3300001,6950001,9000001,18000001,40000001},{0,97500,427500,636000,1536000,2796000,4796000}))*1.021,-2))</f>
        <v/>
      </c>
      <c r="O196" s="21">
        <f>IF(L196&lt;=0,0,ROUNDDOWN((L196*LOOKUP(L196,{0,1950001,3300001,6950001,9000001,18000001,40000001},{0.05,0.1,0.2,0.23,0.33,0.4,0.45})-LOOKUP(L196,{0,1950001,3300001,6950001,9000001,18000001,40000001},{0,97500,427500,636000,1536000,2796000,4796000}))*1.021,-2))</f>
        <v/>
      </c>
      <c r="P196" s="21">
        <f>MAX(0,ROUNDDOWN(F196-E196-430000,-3))</f>
        <v/>
      </c>
      <c r="Q196" s="21">
        <f>MAX(0,ROUNDDOWN(F196-E196-430000-H196,-3))</f>
        <v/>
      </c>
      <c r="R196" s="21">
        <f>IF(F196&lt;=450000,0,MAX(0,P196*0.06-MIN(50000,P196)*0.03))</f>
        <v/>
      </c>
      <c r="S196" s="21">
        <f>IF(F196&lt;=450000,0,MAX(0,P196*0.04-MIN(50000,P196)*0.02))</f>
        <v/>
      </c>
      <c r="T196" s="21">
        <f>IF(F196&lt;=450000,0,MAX(0,Q196*0.06-MIN(50000,Q196)*0.03))</f>
        <v/>
      </c>
      <c r="U196" s="21">
        <f>IF(F196&lt;=450000,0,MAX(0,Q196*0.04-MIN(50000,Q196)*0.02))</f>
        <v/>
      </c>
      <c r="V196" s="21">
        <f>50000+MAX(0,G196-480000)</f>
        <v/>
      </c>
      <c r="W196" s="21">
        <f>P196-V196</f>
        <v/>
      </c>
      <c r="X196" s="21">
        <f>Q196-V196</f>
        <v/>
      </c>
      <c r="Y196" s="22">
        <f>IF(W196&lt;0,0.9,LOOKUP(W196,{0,1950001,3300001,6950001,9000001,18000001,40000001},{0.84895,0.7979,0.6958,0.66517,0.56307,0.4916,0.44055}))</f>
        <v/>
      </c>
      <c r="Z196" s="22">
        <f>IF(X196&lt;0,0.9,LOOKUP(X196,{0,1950001,3300001,6950001,9000001,18000001,40000001},{0.84895,0.7979,0.6958,0.66517,0.56307,0.4916,0.44055}))</f>
        <v/>
      </c>
      <c r="AA196" s="22">
        <f>IF(W196&lt;0,0,CHOOSE(MATCH(W196,{0,1950001,3300001,6950001,9000001},1),5.105/84.895,10.21/79.79,20.42/69.58,23.483/66.517,33.693/56.307))</f>
        <v/>
      </c>
      <c r="AB196" s="21">
        <f>IF(C196&lt;=2000,0,(MIN(C196,ROUNDDOWN(F196*0.3,0))-2000)*0.1)</f>
        <v/>
      </c>
      <c r="AC196" s="21">
        <f>IF(C196&lt;=2000,0,MIN((C196-2000)*Y196,(R196+S196)*0.2))</f>
        <v/>
      </c>
      <c r="AD196" s="21">
        <f>IF(C196&lt;=2000,0,MIN((C196-2000)*Z196,(T196+U196)*0.2))</f>
        <v/>
      </c>
      <c r="AE196" s="21">
        <f>AC196*AA196</f>
        <v/>
      </c>
      <c r="AF196" s="21">
        <f>ROUNDDOWN(R196,-2)+ROUNDDOWN(S196,-2)</f>
        <v/>
      </c>
      <c r="AG196" s="21">
        <f>ROUNDDOWN(MAX(0,R196-(AB196+AC196+AE196)*0.6),-2)+ROUNDDOWN(MAX(0,S196-(AB196+AC196+AE196)*0.4),-2)</f>
        <v/>
      </c>
      <c r="AH196" s="21">
        <f>ROUNDDOWN(MAX(0,T196-(AB196+AD196)*0.6),-2)+ROUNDDOWN(MAX(0,U196-(AB196+AD196)*0.4),-2)</f>
        <v/>
      </c>
      <c r="AI196" s="21">
        <f>ROUNDDOWN(T196,-2)+ROUNDDOWN(U196,-2)</f>
        <v/>
      </c>
      <c r="AJ196" s="21">
        <f>M196+AF196</f>
        <v/>
      </c>
      <c r="AK196" s="21">
        <f>M196+AG196</f>
        <v/>
      </c>
      <c r="AL196" s="21">
        <f>N196+AH196</f>
        <v/>
      </c>
      <c r="AM196" s="21">
        <f>O196+AI196</f>
        <v/>
      </c>
      <c r="AN196" s="21">
        <f>N196+AI196</f>
        <v/>
      </c>
      <c r="AO196" s="21">
        <f>ROUNDDOWN((R196+S196)*0.2/Y196+2000,0)</f>
        <v/>
      </c>
      <c r="AP196" s="21">
        <f>ROUNDDOWN((T196+U196)*0.2/Z196+2000,0)</f>
        <v/>
      </c>
      <c r="AQ196" s="21">
        <f>AL196-AK196</f>
        <v/>
      </c>
      <c r="AR196" s="21">
        <f>AM196-AK196</f>
        <v/>
      </c>
      <c r="AS196" s="21">
        <f>AM196-AL196</f>
        <v/>
      </c>
      <c r="AT196" s="21">
        <f>AK196+C196-AJ196</f>
        <v/>
      </c>
      <c r="AU196" s="21">
        <f>AL196+C196-AM196</f>
        <v/>
      </c>
      <c r="AV196" s="21">
        <f>AN196+C196-AM196</f>
        <v/>
      </c>
    </row>
    <row r="197">
      <c r="A197" t="inlineStr">
        <is>
          <t>医療費の境目</t>
        </is>
      </c>
      <c r="B197" s="21">
        <f>'3_医療費の境目'!$B$3</f>
        <v/>
      </c>
      <c r="C197" s="21">
        <f>IF('3_医療費の境目'!$B$4="",AO197,'3_医療費の境目'!$B$4)</f>
        <v/>
      </c>
      <c r="D197" s="21">
        <f>'3_医療費の境目'!D197</f>
        <v/>
      </c>
      <c r="E197" s="21">
        <f>ROUND(MIN(B197/12,650000)*12*0.0915+MIN(B197/12,1390000)*12*(0.0504+0)+B197*0.005,0)</f>
        <v/>
      </c>
      <c r="F197" s="21">
        <f>IF(B197&lt;741000,0,IF(B197&lt;2191000,B197-740000,IF(B197&lt;2193000,1451000,IF(B197&lt;2196000,1453000,IF(B197&lt;2200000,1456000,IF(B197&lt;3600000,ROUND(ROUNDDOWN(B197/4,-3)*2.8,0)-80000,IF(B197&lt;6600000,ROUND(ROUNDDOWN(B197/4,-3)*3.2,0)-440000,IF(B197&lt;8500000,ROUNDDOWN(B197*0.9,0)-1100000,B197-1950000))))))))</f>
        <v/>
      </c>
      <c r="G197" s="21">
        <f>IF(F197&gt;23500000,NA(),IF(F197&lt;=4890000,1040000,IF(F197&lt;=6550000,670000,620000)))</f>
        <v/>
      </c>
      <c r="H197" s="21">
        <f>IF(D197&lt;=0,0,MAX(0,MIN(2000000,D197-MIN(100000,ROUNDDOWN(F197*0.05,0)))))</f>
        <v/>
      </c>
      <c r="I197" s="21">
        <f>IF(C197&lt;=2000,0,MIN(C197,ROUNDDOWN(F197*0.4,0))-2000)</f>
        <v/>
      </c>
      <c r="J197" s="21">
        <f>MAX(0,ROUNDDOWN(F197-E197-G197,-3))</f>
        <v/>
      </c>
      <c r="K197" s="21">
        <f>MAX(0,ROUNDDOWN(F197-E197-G197-H197-I197,-3))</f>
        <v/>
      </c>
      <c r="L197" s="21">
        <f>MAX(0,ROUNDDOWN(F197-E197-G197-H197,-3))</f>
        <v/>
      </c>
      <c r="M197" s="21">
        <f>IF(J197&lt;=0,0,ROUNDDOWN((J197*LOOKUP(J197,{0,1950001,3300001,6950001,9000001,18000001,40000001},{0.05,0.1,0.2,0.23,0.33,0.4,0.45})-LOOKUP(J197,{0,1950001,3300001,6950001,9000001,18000001,40000001},{0,97500,427500,636000,1536000,2796000,4796000}))*1.021,-2))</f>
        <v/>
      </c>
      <c r="N197" s="21">
        <f>IF(K197&lt;=0,0,ROUNDDOWN((K197*LOOKUP(K197,{0,1950001,3300001,6950001,9000001,18000001,40000001},{0.05,0.1,0.2,0.23,0.33,0.4,0.45})-LOOKUP(K197,{0,1950001,3300001,6950001,9000001,18000001,40000001},{0,97500,427500,636000,1536000,2796000,4796000}))*1.021,-2))</f>
        <v/>
      </c>
      <c r="O197" s="21">
        <f>IF(L197&lt;=0,0,ROUNDDOWN((L197*LOOKUP(L197,{0,1950001,3300001,6950001,9000001,18000001,40000001},{0.05,0.1,0.2,0.23,0.33,0.4,0.45})-LOOKUP(L197,{0,1950001,3300001,6950001,9000001,18000001,40000001},{0,97500,427500,636000,1536000,2796000,4796000}))*1.021,-2))</f>
        <v/>
      </c>
      <c r="P197" s="21">
        <f>MAX(0,ROUNDDOWN(F197-E197-430000,-3))</f>
        <v/>
      </c>
      <c r="Q197" s="21">
        <f>MAX(0,ROUNDDOWN(F197-E197-430000-H197,-3))</f>
        <v/>
      </c>
      <c r="R197" s="21">
        <f>IF(F197&lt;=450000,0,MAX(0,P197*0.06-MIN(50000,P197)*0.03))</f>
        <v/>
      </c>
      <c r="S197" s="21">
        <f>IF(F197&lt;=450000,0,MAX(0,P197*0.04-MIN(50000,P197)*0.02))</f>
        <v/>
      </c>
      <c r="T197" s="21">
        <f>IF(F197&lt;=450000,0,MAX(0,Q197*0.06-MIN(50000,Q197)*0.03))</f>
        <v/>
      </c>
      <c r="U197" s="21">
        <f>IF(F197&lt;=450000,0,MAX(0,Q197*0.04-MIN(50000,Q197)*0.02))</f>
        <v/>
      </c>
      <c r="V197" s="21">
        <f>50000+MAX(0,G197-480000)</f>
        <v/>
      </c>
      <c r="W197" s="21">
        <f>P197-V197</f>
        <v/>
      </c>
      <c r="X197" s="21">
        <f>Q197-V197</f>
        <v/>
      </c>
      <c r="Y197" s="22">
        <f>IF(W197&lt;0,0.9,LOOKUP(W197,{0,1950001,3300001,6950001,9000001,18000001,40000001},{0.84895,0.7979,0.6958,0.66517,0.56307,0.4916,0.44055}))</f>
        <v/>
      </c>
      <c r="Z197" s="22">
        <f>IF(X197&lt;0,0.9,LOOKUP(X197,{0,1950001,3300001,6950001,9000001,18000001,40000001},{0.84895,0.7979,0.6958,0.66517,0.56307,0.4916,0.44055}))</f>
        <v/>
      </c>
      <c r="AA197" s="22">
        <f>IF(W197&lt;0,0,CHOOSE(MATCH(W197,{0,1950001,3300001,6950001,9000001},1),5.105/84.895,10.21/79.79,20.42/69.58,23.483/66.517,33.693/56.307))</f>
        <v/>
      </c>
      <c r="AB197" s="21">
        <f>IF(C197&lt;=2000,0,(MIN(C197,ROUNDDOWN(F197*0.3,0))-2000)*0.1)</f>
        <v/>
      </c>
      <c r="AC197" s="21">
        <f>IF(C197&lt;=2000,0,MIN((C197-2000)*Y197,(R197+S197)*0.2))</f>
        <v/>
      </c>
      <c r="AD197" s="21">
        <f>IF(C197&lt;=2000,0,MIN((C197-2000)*Z197,(T197+U197)*0.2))</f>
        <v/>
      </c>
      <c r="AE197" s="21">
        <f>AC197*AA197</f>
        <v/>
      </c>
      <c r="AF197" s="21">
        <f>ROUNDDOWN(R197,-2)+ROUNDDOWN(S197,-2)</f>
        <v/>
      </c>
      <c r="AG197" s="21">
        <f>ROUNDDOWN(MAX(0,R197-(AB197+AC197+AE197)*0.6),-2)+ROUNDDOWN(MAX(0,S197-(AB197+AC197+AE197)*0.4),-2)</f>
        <v/>
      </c>
      <c r="AH197" s="21">
        <f>ROUNDDOWN(MAX(0,T197-(AB197+AD197)*0.6),-2)+ROUNDDOWN(MAX(0,U197-(AB197+AD197)*0.4),-2)</f>
        <v/>
      </c>
      <c r="AI197" s="21">
        <f>ROUNDDOWN(T197,-2)+ROUNDDOWN(U197,-2)</f>
        <v/>
      </c>
      <c r="AJ197" s="21">
        <f>M197+AF197</f>
        <v/>
      </c>
      <c r="AK197" s="21">
        <f>M197+AG197</f>
        <v/>
      </c>
      <c r="AL197" s="21">
        <f>N197+AH197</f>
        <v/>
      </c>
      <c r="AM197" s="21">
        <f>O197+AI197</f>
        <v/>
      </c>
      <c r="AN197" s="21">
        <f>N197+AI197</f>
        <v/>
      </c>
      <c r="AO197" s="21">
        <f>ROUNDDOWN((R197+S197)*0.2/Y197+2000,0)</f>
        <v/>
      </c>
      <c r="AP197" s="21">
        <f>ROUNDDOWN((T197+U197)*0.2/Z197+2000,0)</f>
        <v/>
      </c>
      <c r="AQ197" s="21">
        <f>AL197-AK197</f>
        <v/>
      </c>
      <c r="AR197" s="21">
        <f>AM197-AK197</f>
        <v/>
      </c>
      <c r="AS197" s="21">
        <f>AM197-AL197</f>
        <v/>
      </c>
      <c r="AT197" s="21">
        <f>AK197+C197-AJ197</f>
        <v/>
      </c>
      <c r="AU197" s="21">
        <f>AL197+C197-AM197</f>
        <v/>
      </c>
      <c r="AV197" s="21">
        <f>AN197+C197-AM197</f>
        <v/>
      </c>
    </row>
    <row r="198">
      <c r="A198" t="inlineStr">
        <is>
          <t>医療費の境目</t>
        </is>
      </c>
      <c r="B198" s="21">
        <f>'3_医療費の境目'!$B$3</f>
        <v/>
      </c>
      <c r="C198" s="21">
        <f>IF('3_医療費の境目'!$B$4="",AO198,'3_医療費の境目'!$B$4)</f>
        <v/>
      </c>
      <c r="D198" s="21">
        <f>'3_医療費の境目'!D198</f>
        <v/>
      </c>
      <c r="E198" s="21">
        <f>ROUND(MIN(B198/12,650000)*12*0.0915+MIN(B198/12,1390000)*12*(0.0504+0)+B198*0.005,0)</f>
        <v/>
      </c>
      <c r="F198" s="21">
        <f>IF(B198&lt;741000,0,IF(B198&lt;2191000,B198-740000,IF(B198&lt;2193000,1451000,IF(B198&lt;2196000,1453000,IF(B198&lt;2200000,1456000,IF(B198&lt;3600000,ROUND(ROUNDDOWN(B198/4,-3)*2.8,0)-80000,IF(B198&lt;6600000,ROUND(ROUNDDOWN(B198/4,-3)*3.2,0)-440000,IF(B198&lt;8500000,ROUNDDOWN(B198*0.9,0)-1100000,B198-1950000))))))))</f>
        <v/>
      </c>
      <c r="G198" s="21">
        <f>IF(F198&gt;23500000,NA(),IF(F198&lt;=4890000,1040000,IF(F198&lt;=6550000,670000,620000)))</f>
        <v/>
      </c>
      <c r="H198" s="21">
        <f>IF(D198&lt;=0,0,MAX(0,MIN(2000000,D198-MIN(100000,ROUNDDOWN(F198*0.05,0)))))</f>
        <v/>
      </c>
      <c r="I198" s="21">
        <f>IF(C198&lt;=2000,0,MIN(C198,ROUNDDOWN(F198*0.4,0))-2000)</f>
        <v/>
      </c>
      <c r="J198" s="21">
        <f>MAX(0,ROUNDDOWN(F198-E198-G198,-3))</f>
        <v/>
      </c>
      <c r="K198" s="21">
        <f>MAX(0,ROUNDDOWN(F198-E198-G198-H198-I198,-3))</f>
        <v/>
      </c>
      <c r="L198" s="21">
        <f>MAX(0,ROUNDDOWN(F198-E198-G198-H198,-3))</f>
        <v/>
      </c>
      <c r="M198" s="21">
        <f>IF(J198&lt;=0,0,ROUNDDOWN((J198*LOOKUP(J198,{0,1950001,3300001,6950001,9000001,18000001,40000001},{0.05,0.1,0.2,0.23,0.33,0.4,0.45})-LOOKUP(J198,{0,1950001,3300001,6950001,9000001,18000001,40000001},{0,97500,427500,636000,1536000,2796000,4796000}))*1.021,-2))</f>
        <v/>
      </c>
      <c r="N198" s="21">
        <f>IF(K198&lt;=0,0,ROUNDDOWN((K198*LOOKUP(K198,{0,1950001,3300001,6950001,9000001,18000001,40000001},{0.05,0.1,0.2,0.23,0.33,0.4,0.45})-LOOKUP(K198,{0,1950001,3300001,6950001,9000001,18000001,40000001},{0,97500,427500,636000,1536000,2796000,4796000}))*1.021,-2))</f>
        <v/>
      </c>
      <c r="O198" s="21">
        <f>IF(L198&lt;=0,0,ROUNDDOWN((L198*LOOKUP(L198,{0,1950001,3300001,6950001,9000001,18000001,40000001},{0.05,0.1,0.2,0.23,0.33,0.4,0.45})-LOOKUP(L198,{0,1950001,3300001,6950001,9000001,18000001,40000001},{0,97500,427500,636000,1536000,2796000,4796000}))*1.021,-2))</f>
        <v/>
      </c>
      <c r="P198" s="21">
        <f>MAX(0,ROUNDDOWN(F198-E198-430000,-3))</f>
        <v/>
      </c>
      <c r="Q198" s="21">
        <f>MAX(0,ROUNDDOWN(F198-E198-430000-H198,-3))</f>
        <v/>
      </c>
      <c r="R198" s="21">
        <f>IF(F198&lt;=450000,0,MAX(0,P198*0.06-MIN(50000,P198)*0.03))</f>
        <v/>
      </c>
      <c r="S198" s="21">
        <f>IF(F198&lt;=450000,0,MAX(0,P198*0.04-MIN(50000,P198)*0.02))</f>
        <v/>
      </c>
      <c r="T198" s="21">
        <f>IF(F198&lt;=450000,0,MAX(0,Q198*0.06-MIN(50000,Q198)*0.03))</f>
        <v/>
      </c>
      <c r="U198" s="21">
        <f>IF(F198&lt;=450000,0,MAX(0,Q198*0.04-MIN(50000,Q198)*0.02))</f>
        <v/>
      </c>
      <c r="V198" s="21">
        <f>50000+MAX(0,G198-480000)</f>
        <v/>
      </c>
      <c r="W198" s="21">
        <f>P198-V198</f>
        <v/>
      </c>
      <c r="X198" s="21">
        <f>Q198-V198</f>
        <v/>
      </c>
      <c r="Y198" s="22">
        <f>IF(W198&lt;0,0.9,LOOKUP(W198,{0,1950001,3300001,6950001,9000001,18000001,40000001},{0.84895,0.7979,0.6958,0.66517,0.56307,0.4916,0.44055}))</f>
        <v/>
      </c>
      <c r="Z198" s="22">
        <f>IF(X198&lt;0,0.9,LOOKUP(X198,{0,1950001,3300001,6950001,9000001,18000001,40000001},{0.84895,0.7979,0.6958,0.66517,0.56307,0.4916,0.44055}))</f>
        <v/>
      </c>
      <c r="AA198" s="22">
        <f>IF(W198&lt;0,0,CHOOSE(MATCH(W198,{0,1950001,3300001,6950001,9000001},1),5.105/84.895,10.21/79.79,20.42/69.58,23.483/66.517,33.693/56.307))</f>
        <v/>
      </c>
      <c r="AB198" s="21">
        <f>IF(C198&lt;=2000,0,(MIN(C198,ROUNDDOWN(F198*0.3,0))-2000)*0.1)</f>
        <v/>
      </c>
      <c r="AC198" s="21">
        <f>IF(C198&lt;=2000,0,MIN((C198-2000)*Y198,(R198+S198)*0.2))</f>
        <v/>
      </c>
      <c r="AD198" s="21">
        <f>IF(C198&lt;=2000,0,MIN((C198-2000)*Z198,(T198+U198)*0.2))</f>
        <v/>
      </c>
      <c r="AE198" s="21">
        <f>AC198*AA198</f>
        <v/>
      </c>
      <c r="AF198" s="21">
        <f>ROUNDDOWN(R198,-2)+ROUNDDOWN(S198,-2)</f>
        <v/>
      </c>
      <c r="AG198" s="21">
        <f>ROUNDDOWN(MAX(0,R198-(AB198+AC198+AE198)*0.6),-2)+ROUNDDOWN(MAX(0,S198-(AB198+AC198+AE198)*0.4),-2)</f>
        <v/>
      </c>
      <c r="AH198" s="21">
        <f>ROUNDDOWN(MAX(0,T198-(AB198+AD198)*0.6),-2)+ROUNDDOWN(MAX(0,U198-(AB198+AD198)*0.4),-2)</f>
        <v/>
      </c>
      <c r="AI198" s="21">
        <f>ROUNDDOWN(T198,-2)+ROUNDDOWN(U198,-2)</f>
        <v/>
      </c>
      <c r="AJ198" s="21">
        <f>M198+AF198</f>
        <v/>
      </c>
      <c r="AK198" s="21">
        <f>M198+AG198</f>
        <v/>
      </c>
      <c r="AL198" s="21">
        <f>N198+AH198</f>
        <v/>
      </c>
      <c r="AM198" s="21">
        <f>O198+AI198</f>
        <v/>
      </c>
      <c r="AN198" s="21">
        <f>N198+AI198</f>
        <v/>
      </c>
      <c r="AO198" s="21">
        <f>ROUNDDOWN((R198+S198)*0.2/Y198+2000,0)</f>
        <v/>
      </c>
      <c r="AP198" s="21">
        <f>ROUNDDOWN((T198+U198)*0.2/Z198+2000,0)</f>
        <v/>
      </c>
      <c r="AQ198" s="21">
        <f>AL198-AK198</f>
        <v/>
      </c>
      <c r="AR198" s="21">
        <f>AM198-AK198</f>
        <v/>
      </c>
      <c r="AS198" s="21">
        <f>AM198-AL198</f>
        <v/>
      </c>
      <c r="AT198" s="21">
        <f>AK198+C198-AJ198</f>
        <v/>
      </c>
      <c r="AU198" s="21">
        <f>AL198+C198-AM198</f>
        <v/>
      </c>
      <c r="AV198" s="21">
        <f>AN198+C198-AM198</f>
        <v/>
      </c>
    </row>
    <row r="199">
      <c r="A199" t="inlineStr">
        <is>
          <t>医療費の境目</t>
        </is>
      </c>
      <c r="B199" s="21">
        <f>'3_医療費の境目'!$B$3</f>
        <v/>
      </c>
      <c r="C199" s="21">
        <f>IF('3_医療費の境目'!$B$4="",AO199,'3_医療費の境目'!$B$4)</f>
        <v/>
      </c>
      <c r="D199" s="21">
        <f>'3_医療費の境目'!D199</f>
        <v/>
      </c>
      <c r="E199" s="21">
        <f>ROUND(MIN(B199/12,650000)*12*0.0915+MIN(B199/12,1390000)*12*(0.0504+0)+B199*0.005,0)</f>
        <v/>
      </c>
      <c r="F199" s="21">
        <f>IF(B199&lt;741000,0,IF(B199&lt;2191000,B199-740000,IF(B199&lt;2193000,1451000,IF(B199&lt;2196000,1453000,IF(B199&lt;2200000,1456000,IF(B199&lt;3600000,ROUND(ROUNDDOWN(B199/4,-3)*2.8,0)-80000,IF(B199&lt;6600000,ROUND(ROUNDDOWN(B199/4,-3)*3.2,0)-440000,IF(B199&lt;8500000,ROUNDDOWN(B199*0.9,0)-1100000,B199-1950000))))))))</f>
        <v/>
      </c>
      <c r="G199" s="21">
        <f>IF(F199&gt;23500000,NA(),IF(F199&lt;=4890000,1040000,IF(F199&lt;=6550000,670000,620000)))</f>
        <v/>
      </c>
      <c r="H199" s="21">
        <f>IF(D199&lt;=0,0,MAX(0,MIN(2000000,D199-MIN(100000,ROUNDDOWN(F199*0.05,0)))))</f>
        <v/>
      </c>
      <c r="I199" s="21">
        <f>IF(C199&lt;=2000,0,MIN(C199,ROUNDDOWN(F199*0.4,0))-2000)</f>
        <v/>
      </c>
      <c r="J199" s="21">
        <f>MAX(0,ROUNDDOWN(F199-E199-G199,-3))</f>
        <v/>
      </c>
      <c r="K199" s="21">
        <f>MAX(0,ROUNDDOWN(F199-E199-G199-H199-I199,-3))</f>
        <v/>
      </c>
      <c r="L199" s="21">
        <f>MAX(0,ROUNDDOWN(F199-E199-G199-H199,-3))</f>
        <v/>
      </c>
      <c r="M199" s="21">
        <f>IF(J199&lt;=0,0,ROUNDDOWN((J199*LOOKUP(J199,{0,1950001,3300001,6950001,9000001,18000001,40000001},{0.05,0.1,0.2,0.23,0.33,0.4,0.45})-LOOKUP(J199,{0,1950001,3300001,6950001,9000001,18000001,40000001},{0,97500,427500,636000,1536000,2796000,4796000}))*1.021,-2))</f>
        <v/>
      </c>
      <c r="N199" s="21">
        <f>IF(K199&lt;=0,0,ROUNDDOWN((K199*LOOKUP(K199,{0,1950001,3300001,6950001,9000001,18000001,40000001},{0.05,0.1,0.2,0.23,0.33,0.4,0.45})-LOOKUP(K199,{0,1950001,3300001,6950001,9000001,18000001,40000001},{0,97500,427500,636000,1536000,2796000,4796000}))*1.021,-2))</f>
        <v/>
      </c>
      <c r="O199" s="21">
        <f>IF(L199&lt;=0,0,ROUNDDOWN((L199*LOOKUP(L199,{0,1950001,3300001,6950001,9000001,18000001,40000001},{0.05,0.1,0.2,0.23,0.33,0.4,0.45})-LOOKUP(L199,{0,1950001,3300001,6950001,9000001,18000001,40000001},{0,97500,427500,636000,1536000,2796000,4796000}))*1.021,-2))</f>
        <v/>
      </c>
      <c r="P199" s="21">
        <f>MAX(0,ROUNDDOWN(F199-E199-430000,-3))</f>
        <v/>
      </c>
      <c r="Q199" s="21">
        <f>MAX(0,ROUNDDOWN(F199-E199-430000-H199,-3))</f>
        <v/>
      </c>
      <c r="R199" s="21">
        <f>IF(F199&lt;=450000,0,MAX(0,P199*0.06-MIN(50000,P199)*0.03))</f>
        <v/>
      </c>
      <c r="S199" s="21">
        <f>IF(F199&lt;=450000,0,MAX(0,P199*0.04-MIN(50000,P199)*0.02))</f>
        <v/>
      </c>
      <c r="T199" s="21">
        <f>IF(F199&lt;=450000,0,MAX(0,Q199*0.06-MIN(50000,Q199)*0.03))</f>
        <v/>
      </c>
      <c r="U199" s="21">
        <f>IF(F199&lt;=450000,0,MAX(0,Q199*0.04-MIN(50000,Q199)*0.02))</f>
        <v/>
      </c>
      <c r="V199" s="21">
        <f>50000+MAX(0,G199-480000)</f>
        <v/>
      </c>
      <c r="W199" s="21">
        <f>P199-V199</f>
        <v/>
      </c>
      <c r="X199" s="21">
        <f>Q199-V199</f>
        <v/>
      </c>
      <c r="Y199" s="22">
        <f>IF(W199&lt;0,0.9,LOOKUP(W199,{0,1950001,3300001,6950001,9000001,18000001,40000001},{0.84895,0.7979,0.6958,0.66517,0.56307,0.4916,0.44055}))</f>
        <v/>
      </c>
      <c r="Z199" s="22">
        <f>IF(X199&lt;0,0.9,LOOKUP(X199,{0,1950001,3300001,6950001,9000001,18000001,40000001},{0.84895,0.7979,0.6958,0.66517,0.56307,0.4916,0.44055}))</f>
        <v/>
      </c>
      <c r="AA199" s="22">
        <f>IF(W199&lt;0,0,CHOOSE(MATCH(W199,{0,1950001,3300001,6950001,9000001},1),5.105/84.895,10.21/79.79,20.42/69.58,23.483/66.517,33.693/56.307))</f>
        <v/>
      </c>
      <c r="AB199" s="21">
        <f>IF(C199&lt;=2000,0,(MIN(C199,ROUNDDOWN(F199*0.3,0))-2000)*0.1)</f>
        <v/>
      </c>
      <c r="AC199" s="21">
        <f>IF(C199&lt;=2000,0,MIN((C199-2000)*Y199,(R199+S199)*0.2))</f>
        <v/>
      </c>
      <c r="AD199" s="21">
        <f>IF(C199&lt;=2000,0,MIN((C199-2000)*Z199,(T199+U199)*0.2))</f>
        <v/>
      </c>
      <c r="AE199" s="21">
        <f>AC199*AA199</f>
        <v/>
      </c>
      <c r="AF199" s="21">
        <f>ROUNDDOWN(R199,-2)+ROUNDDOWN(S199,-2)</f>
        <v/>
      </c>
      <c r="AG199" s="21">
        <f>ROUNDDOWN(MAX(0,R199-(AB199+AC199+AE199)*0.6),-2)+ROUNDDOWN(MAX(0,S199-(AB199+AC199+AE199)*0.4),-2)</f>
        <v/>
      </c>
      <c r="AH199" s="21">
        <f>ROUNDDOWN(MAX(0,T199-(AB199+AD199)*0.6),-2)+ROUNDDOWN(MAX(0,U199-(AB199+AD199)*0.4),-2)</f>
        <v/>
      </c>
      <c r="AI199" s="21">
        <f>ROUNDDOWN(T199,-2)+ROUNDDOWN(U199,-2)</f>
        <v/>
      </c>
      <c r="AJ199" s="21">
        <f>M199+AF199</f>
        <v/>
      </c>
      <c r="AK199" s="21">
        <f>M199+AG199</f>
        <v/>
      </c>
      <c r="AL199" s="21">
        <f>N199+AH199</f>
        <v/>
      </c>
      <c r="AM199" s="21">
        <f>O199+AI199</f>
        <v/>
      </c>
      <c r="AN199" s="21">
        <f>N199+AI199</f>
        <v/>
      </c>
      <c r="AO199" s="21">
        <f>ROUNDDOWN((R199+S199)*0.2/Y199+2000,0)</f>
        <v/>
      </c>
      <c r="AP199" s="21">
        <f>ROUNDDOWN((T199+U199)*0.2/Z199+2000,0)</f>
        <v/>
      </c>
      <c r="AQ199" s="21">
        <f>AL199-AK199</f>
        <v/>
      </c>
      <c r="AR199" s="21">
        <f>AM199-AK199</f>
        <v/>
      </c>
      <c r="AS199" s="21">
        <f>AM199-AL199</f>
        <v/>
      </c>
      <c r="AT199" s="21">
        <f>AK199+C199-AJ199</f>
        <v/>
      </c>
      <c r="AU199" s="21">
        <f>AL199+C199-AM199</f>
        <v/>
      </c>
      <c r="AV199" s="21">
        <f>AN199+C199-AM199</f>
        <v/>
      </c>
    </row>
    <row r="200">
      <c r="A200" t="inlineStr">
        <is>
          <t>医療費の境目</t>
        </is>
      </c>
      <c r="B200" s="21">
        <f>'3_医療費の境目'!$B$3</f>
        <v/>
      </c>
      <c r="C200" s="21">
        <f>IF('3_医療費の境目'!$B$4="",AO200,'3_医療費の境目'!$B$4)</f>
        <v/>
      </c>
      <c r="D200" s="21">
        <f>'3_医療費の境目'!D200</f>
        <v/>
      </c>
      <c r="E200" s="21">
        <f>ROUND(MIN(B200/12,650000)*12*0.0915+MIN(B200/12,1390000)*12*(0.0504+0)+B200*0.005,0)</f>
        <v/>
      </c>
      <c r="F200" s="21">
        <f>IF(B200&lt;741000,0,IF(B200&lt;2191000,B200-740000,IF(B200&lt;2193000,1451000,IF(B200&lt;2196000,1453000,IF(B200&lt;2200000,1456000,IF(B200&lt;3600000,ROUND(ROUNDDOWN(B200/4,-3)*2.8,0)-80000,IF(B200&lt;6600000,ROUND(ROUNDDOWN(B200/4,-3)*3.2,0)-440000,IF(B200&lt;8500000,ROUNDDOWN(B200*0.9,0)-1100000,B200-1950000))))))))</f>
        <v/>
      </c>
      <c r="G200" s="21">
        <f>IF(F200&gt;23500000,NA(),IF(F200&lt;=4890000,1040000,IF(F200&lt;=6550000,670000,620000)))</f>
        <v/>
      </c>
      <c r="H200" s="21">
        <f>IF(D200&lt;=0,0,MAX(0,MIN(2000000,D200-MIN(100000,ROUNDDOWN(F200*0.05,0)))))</f>
        <v/>
      </c>
      <c r="I200" s="21">
        <f>IF(C200&lt;=2000,0,MIN(C200,ROUNDDOWN(F200*0.4,0))-2000)</f>
        <v/>
      </c>
      <c r="J200" s="21">
        <f>MAX(0,ROUNDDOWN(F200-E200-G200,-3))</f>
        <v/>
      </c>
      <c r="K200" s="21">
        <f>MAX(0,ROUNDDOWN(F200-E200-G200-H200-I200,-3))</f>
        <v/>
      </c>
      <c r="L200" s="21">
        <f>MAX(0,ROUNDDOWN(F200-E200-G200-H200,-3))</f>
        <v/>
      </c>
      <c r="M200" s="21">
        <f>IF(J200&lt;=0,0,ROUNDDOWN((J200*LOOKUP(J200,{0,1950001,3300001,6950001,9000001,18000001,40000001},{0.05,0.1,0.2,0.23,0.33,0.4,0.45})-LOOKUP(J200,{0,1950001,3300001,6950001,9000001,18000001,40000001},{0,97500,427500,636000,1536000,2796000,4796000}))*1.021,-2))</f>
        <v/>
      </c>
      <c r="N200" s="21">
        <f>IF(K200&lt;=0,0,ROUNDDOWN((K200*LOOKUP(K200,{0,1950001,3300001,6950001,9000001,18000001,40000001},{0.05,0.1,0.2,0.23,0.33,0.4,0.45})-LOOKUP(K200,{0,1950001,3300001,6950001,9000001,18000001,40000001},{0,97500,427500,636000,1536000,2796000,4796000}))*1.021,-2))</f>
        <v/>
      </c>
      <c r="O200" s="21">
        <f>IF(L200&lt;=0,0,ROUNDDOWN((L200*LOOKUP(L200,{0,1950001,3300001,6950001,9000001,18000001,40000001},{0.05,0.1,0.2,0.23,0.33,0.4,0.45})-LOOKUP(L200,{0,1950001,3300001,6950001,9000001,18000001,40000001},{0,97500,427500,636000,1536000,2796000,4796000}))*1.021,-2))</f>
        <v/>
      </c>
      <c r="P200" s="21">
        <f>MAX(0,ROUNDDOWN(F200-E200-430000,-3))</f>
        <v/>
      </c>
      <c r="Q200" s="21">
        <f>MAX(0,ROUNDDOWN(F200-E200-430000-H200,-3))</f>
        <v/>
      </c>
      <c r="R200" s="21">
        <f>IF(F200&lt;=450000,0,MAX(0,P200*0.06-MIN(50000,P200)*0.03))</f>
        <v/>
      </c>
      <c r="S200" s="21">
        <f>IF(F200&lt;=450000,0,MAX(0,P200*0.04-MIN(50000,P200)*0.02))</f>
        <v/>
      </c>
      <c r="T200" s="21">
        <f>IF(F200&lt;=450000,0,MAX(0,Q200*0.06-MIN(50000,Q200)*0.03))</f>
        <v/>
      </c>
      <c r="U200" s="21">
        <f>IF(F200&lt;=450000,0,MAX(0,Q200*0.04-MIN(50000,Q200)*0.02))</f>
        <v/>
      </c>
      <c r="V200" s="21">
        <f>50000+MAX(0,G200-480000)</f>
        <v/>
      </c>
      <c r="W200" s="21">
        <f>P200-V200</f>
        <v/>
      </c>
      <c r="X200" s="21">
        <f>Q200-V200</f>
        <v/>
      </c>
      <c r="Y200" s="22">
        <f>IF(W200&lt;0,0.9,LOOKUP(W200,{0,1950001,3300001,6950001,9000001,18000001,40000001},{0.84895,0.7979,0.6958,0.66517,0.56307,0.4916,0.44055}))</f>
        <v/>
      </c>
      <c r="Z200" s="22">
        <f>IF(X200&lt;0,0.9,LOOKUP(X200,{0,1950001,3300001,6950001,9000001,18000001,40000001},{0.84895,0.7979,0.6958,0.66517,0.56307,0.4916,0.44055}))</f>
        <v/>
      </c>
      <c r="AA200" s="22">
        <f>IF(W200&lt;0,0,CHOOSE(MATCH(W200,{0,1950001,3300001,6950001,9000001},1),5.105/84.895,10.21/79.79,20.42/69.58,23.483/66.517,33.693/56.307))</f>
        <v/>
      </c>
      <c r="AB200" s="21">
        <f>IF(C200&lt;=2000,0,(MIN(C200,ROUNDDOWN(F200*0.3,0))-2000)*0.1)</f>
        <v/>
      </c>
      <c r="AC200" s="21">
        <f>IF(C200&lt;=2000,0,MIN((C200-2000)*Y200,(R200+S200)*0.2))</f>
        <v/>
      </c>
      <c r="AD200" s="21">
        <f>IF(C200&lt;=2000,0,MIN((C200-2000)*Z200,(T200+U200)*0.2))</f>
        <v/>
      </c>
      <c r="AE200" s="21">
        <f>AC200*AA200</f>
        <v/>
      </c>
      <c r="AF200" s="21">
        <f>ROUNDDOWN(R200,-2)+ROUNDDOWN(S200,-2)</f>
        <v/>
      </c>
      <c r="AG200" s="21">
        <f>ROUNDDOWN(MAX(0,R200-(AB200+AC200+AE200)*0.6),-2)+ROUNDDOWN(MAX(0,S200-(AB200+AC200+AE200)*0.4),-2)</f>
        <v/>
      </c>
      <c r="AH200" s="21">
        <f>ROUNDDOWN(MAX(0,T200-(AB200+AD200)*0.6),-2)+ROUNDDOWN(MAX(0,U200-(AB200+AD200)*0.4),-2)</f>
        <v/>
      </c>
      <c r="AI200" s="21">
        <f>ROUNDDOWN(T200,-2)+ROUNDDOWN(U200,-2)</f>
        <v/>
      </c>
      <c r="AJ200" s="21">
        <f>M200+AF200</f>
        <v/>
      </c>
      <c r="AK200" s="21">
        <f>M200+AG200</f>
        <v/>
      </c>
      <c r="AL200" s="21">
        <f>N200+AH200</f>
        <v/>
      </c>
      <c r="AM200" s="21">
        <f>O200+AI200</f>
        <v/>
      </c>
      <c r="AN200" s="21">
        <f>N200+AI200</f>
        <v/>
      </c>
      <c r="AO200" s="21">
        <f>ROUNDDOWN((R200+S200)*0.2/Y200+2000,0)</f>
        <v/>
      </c>
      <c r="AP200" s="21">
        <f>ROUNDDOWN((T200+U200)*0.2/Z200+2000,0)</f>
        <v/>
      </c>
      <c r="AQ200" s="21">
        <f>AL200-AK200</f>
        <v/>
      </c>
      <c r="AR200" s="21">
        <f>AM200-AK200</f>
        <v/>
      </c>
      <c r="AS200" s="21">
        <f>AM200-AL200</f>
        <v/>
      </c>
      <c r="AT200" s="21">
        <f>AK200+C200-AJ200</f>
        <v/>
      </c>
      <c r="AU200" s="21">
        <f>AL200+C200-AM200</f>
        <v/>
      </c>
      <c r="AV200" s="21">
        <f>AN200+C200-AM200</f>
        <v/>
      </c>
    </row>
    <row r="201">
      <c r="A201" t="inlineStr">
        <is>
          <t>医療費の境目</t>
        </is>
      </c>
      <c r="B201" s="21">
        <f>'3_医療費の境目'!$B$3</f>
        <v/>
      </c>
      <c r="C201" s="21">
        <f>IF('3_医療費の境目'!$B$4="",AO201,'3_医療費の境目'!$B$4)</f>
        <v/>
      </c>
      <c r="D201" s="21">
        <f>'3_医療費の境目'!D201</f>
        <v/>
      </c>
      <c r="E201" s="21">
        <f>ROUND(MIN(B201/12,650000)*12*0.0915+MIN(B201/12,1390000)*12*(0.0504+0)+B201*0.005,0)</f>
        <v/>
      </c>
      <c r="F201" s="21">
        <f>IF(B201&lt;741000,0,IF(B201&lt;2191000,B201-740000,IF(B201&lt;2193000,1451000,IF(B201&lt;2196000,1453000,IF(B201&lt;2200000,1456000,IF(B201&lt;3600000,ROUND(ROUNDDOWN(B201/4,-3)*2.8,0)-80000,IF(B201&lt;6600000,ROUND(ROUNDDOWN(B201/4,-3)*3.2,0)-440000,IF(B201&lt;8500000,ROUNDDOWN(B201*0.9,0)-1100000,B201-1950000))))))))</f>
        <v/>
      </c>
      <c r="G201" s="21">
        <f>IF(F201&gt;23500000,NA(),IF(F201&lt;=4890000,1040000,IF(F201&lt;=6550000,670000,620000)))</f>
        <v/>
      </c>
      <c r="H201" s="21">
        <f>IF(D201&lt;=0,0,MAX(0,MIN(2000000,D201-MIN(100000,ROUNDDOWN(F201*0.05,0)))))</f>
        <v/>
      </c>
      <c r="I201" s="21">
        <f>IF(C201&lt;=2000,0,MIN(C201,ROUNDDOWN(F201*0.4,0))-2000)</f>
        <v/>
      </c>
      <c r="J201" s="21">
        <f>MAX(0,ROUNDDOWN(F201-E201-G201,-3))</f>
        <v/>
      </c>
      <c r="K201" s="21">
        <f>MAX(0,ROUNDDOWN(F201-E201-G201-H201-I201,-3))</f>
        <v/>
      </c>
      <c r="L201" s="21">
        <f>MAX(0,ROUNDDOWN(F201-E201-G201-H201,-3))</f>
        <v/>
      </c>
      <c r="M201" s="21">
        <f>IF(J201&lt;=0,0,ROUNDDOWN((J201*LOOKUP(J201,{0,1950001,3300001,6950001,9000001,18000001,40000001},{0.05,0.1,0.2,0.23,0.33,0.4,0.45})-LOOKUP(J201,{0,1950001,3300001,6950001,9000001,18000001,40000001},{0,97500,427500,636000,1536000,2796000,4796000}))*1.021,-2))</f>
        <v/>
      </c>
      <c r="N201" s="21">
        <f>IF(K201&lt;=0,0,ROUNDDOWN((K201*LOOKUP(K201,{0,1950001,3300001,6950001,9000001,18000001,40000001},{0.05,0.1,0.2,0.23,0.33,0.4,0.45})-LOOKUP(K201,{0,1950001,3300001,6950001,9000001,18000001,40000001},{0,97500,427500,636000,1536000,2796000,4796000}))*1.021,-2))</f>
        <v/>
      </c>
      <c r="O201" s="21">
        <f>IF(L201&lt;=0,0,ROUNDDOWN((L201*LOOKUP(L201,{0,1950001,3300001,6950001,9000001,18000001,40000001},{0.05,0.1,0.2,0.23,0.33,0.4,0.45})-LOOKUP(L201,{0,1950001,3300001,6950001,9000001,18000001,40000001},{0,97500,427500,636000,1536000,2796000,4796000}))*1.021,-2))</f>
        <v/>
      </c>
      <c r="P201" s="21">
        <f>MAX(0,ROUNDDOWN(F201-E201-430000,-3))</f>
        <v/>
      </c>
      <c r="Q201" s="21">
        <f>MAX(0,ROUNDDOWN(F201-E201-430000-H201,-3))</f>
        <v/>
      </c>
      <c r="R201" s="21">
        <f>IF(F201&lt;=450000,0,MAX(0,P201*0.06-MIN(50000,P201)*0.03))</f>
        <v/>
      </c>
      <c r="S201" s="21">
        <f>IF(F201&lt;=450000,0,MAX(0,P201*0.04-MIN(50000,P201)*0.02))</f>
        <v/>
      </c>
      <c r="T201" s="21">
        <f>IF(F201&lt;=450000,0,MAX(0,Q201*0.06-MIN(50000,Q201)*0.03))</f>
        <v/>
      </c>
      <c r="U201" s="21">
        <f>IF(F201&lt;=450000,0,MAX(0,Q201*0.04-MIN(50000,Q201)*0.02))</f>
        <v/>
      </c>
      <c r="V201" s="21">
        <f>50000+MAX(0,G201-480000)</f>
        <v/>
      </c>
      <c r="W201" s="21">
        <f>P201-V201</f>
        <v/>
      </c>
      <c r="X201" s="21">
        <f>Q201-V201</f>
        <v/>
      </c>
      <c r="Y201" s="22">
        <f>IF(W201&lt;0,0.9,LOOKUP(W201,{0,1950001,3300001,6950001,9000001,18000001,40000001},{0.84895,0.7979,0.6958,0.66517,0.56307,0.4916,0.44055}))</f>
        <v/>
      </c>
      <c r="Z201" s="22">
        <f>IF(X201&lt;0,0.9,LOOKUP(X201,{0,1950001,3300001,6950001,9000001,18000001,40000001},{0.84895,0.7979,0.6958,0.66517,0.56307,0.4916,0.44055}))</f>
        <v/>
      </c>
      <c r="AA201" s="22">
        <f>IF(W201&lt;0,0,CHOOSE(MATCH(W201,{0,1950001,3300001,6950001,9000001},1),5.105/84.895,10.21/79.79,20.42/69.58,23.483/66.517,33.693/56.307))</f>
        <v/>
      </c>
      <c r="AB201" s="21">
        <f>IF(C201&lt;=2000,0,(MIN(C201,ROUNDDOWN(F201*0.3,0))-2000)*0.1)</f>
        <v/>
      </c>
      <c r="AC201" s="21">
        <f>IF(C201&lt;=2000,0,MIN((C201-2000)*Y201,(R201+S201)*0.2))</f>
        <v/>
      </c>
      <c r="AD201" s="21">
        <f>IF(C201&lt;=2000,0,MIN((C201-2000)*Z201,(T201+U201)*0.2))</f>
        <v/>
      </c>
      <c r="AE201" s="21">
        <f>AC201*AA201</f>
        <v/>
      </c>
      <c r="AF201" s="21">
        <f>ROUNDDOWN(R201,-2)+ROUNDDOWN(S201,-2)</f>
        <v/>
      </c>
      <c r="AG201" s="21">
        <f>ROUNDDOWN(MAX(0,R201-(AB201+AC201+AE201)*0.6),-2)+ROUNDDOWN(MAX(0,S201-(AB201+AC201+AE201)*0.4),-2)</f>
        <v/>
      </c>
      <c r="AH201" s="21">
        <f>ROUNDDOWN(MAX(0,T201-(AB201+AD201)*0.6),-2)+ROUNDDOWN(MAX(0,U201-(AB201+AD201)*0.4),-2)</f>
        <v/>
      </c>
      <c r="AI201" s="21">
        <f>ROUNDDOWN(T201,-2)+ROUNDDOWN(U201,-2)</f>
        <v/>
      </c>
      <c r="AJ201" s="21">
        <f>M201+AF201</f>
        <v/>
      </c>
      <c r="AK201" s="21">
        <f>M201+AG201</f>
        <v/>
      </c>
      <c r="AL201" s="21">
        <f>N201+AH201</f>
        <v/>
      </c>
      <c r="AM201" s="21">
        <f>O201+AI201</f>
        <v/>
      </c>
      <c r="AN201" s="21">
        <f>N201+AI201</f>
        <v/>
      </c>
      <c r="AO201" s="21">
        <f>ROUNDDOWN((R201+S201)*0.2/Y201+2000,0)</f>
        <v/>
      </c>
      <c r="AP201" s="21">
        <f>ROUNDDOWN((T201+U201)*0.2/Z201+2000,0)</f>
        <v/>
      </c>
      <c r="AQ201" s="21">
        <f>AL201-AK201</f>
        <v/>
      </c>
      <c r="AR201" s="21">
        <f>AM201-AK201</f>
        <v/>
      </c>
      <c r="AS201" s="21">
        <f>AM201-AL201</f>
        <v/>
      </c>
      <c r="AT201" s="21">
        <f>AK201+C201-AJ201</f>
        <v/>
      </c>
      <c r="AU201" s="21">
        <f>AL201+C201-AM201</f>
        <v/>
      </c>
      <c r="AV201" s="21">
        <f>AN201+C201-AM201</f>
        <v/>
      </c>
    </row>
    <row r="202">
      <c r="A202" t="inlineStr">
        <is>
          <t>医療費の境目</t>
        </is>
      </c>
      <c r="B202" s="21">
        <f>'3_医療費の境目'!$B$3</f>
        <v/>
      </c>
      <c r="C202" s="21">
        <f>IF('3_医療費の境目'!$B$4="",AO202,'3_医療費の境目'!$B$4)</f>
        <v/>
      </c>
      <c r="D202" s="21">
        <f>'3_医療費の境目'!D202</f>
        <v/>
      </c>
      <c r="E202" s="21">
        <f>ROUND(MIN(B202/12,650000)*12*0.0915+MIN(B202/12,1390000)*12*(0.0504+0)+B202*0.005,0)</f>
        <v/>
      </c>
      <c r="F202" s="21">
        <f>IF(B202&lt;741000,0,IF(B202&lt;2191000,B202-740000,IF(B202&lt;2193000,1451000,IF(B202&lt;2196000,1453000,IF(B202&lt;2200000,1456000,IF(B202&lt;3600000,ROUND(ROUNDDOWN(B202/4,-3)*2.8,0)-80000,IF(B202&lt;6600000,ROUND(ROUNDDOWN(B202/4,-3)*3.2,0)-440000,IF(B202&lt;8500000,ROUNDDOWN(B202*0.9,0)-1100000,B202-1950000))))))))</f>
        <v/>
      </c>
      <c r="G202" s="21">
        <f>IF(F202&gt;23500000,NA(),IF(F202&lt;=4890000,1040000,IF(F202&lt;=6550000,670000,620000)))</f>
        <v/>
      </c>
      <c r="H202" s="21">
        <f>IF(D202&lt;=0,0,MAX(0,MIN(2000000,D202-MIN(100000,ROUNDDOWN(F202*0.05,0)))))</f>
        <v/>
      </c>
      <c r="I202" s="21">
        <f>IF(C202&lt;=2000,0,MIN(C202,ROUNDDOWN(F202*0.4,0))-2000)</f>
        <v/>
      </c>
      <c r="J202" s="21">
        <f>MAX(0,ROUNDDOWN(F202-E202-G202,-3))</f>
        <v/>
      </c>
      <c r="K202" s="21">
        <f>MAX(0,ROUNDDOWN(F202-E202-G202-H202-I202,-3))</f>
        <v/>
      </c>
      <c r="L202" s="21">
        <f>MAX(0,ROUNDDOWN(F202-E202-G202-H202,-3))</f>
        <v/>
      </c>
      <c r="M202" s="21">
        <f>IF(J202&lt;=0,0,ROUNDDOWN((J202*LOOKUP(J202,{0,1950001,3300001,6950001,9000001,18000001,40000001},{0.05,0.1,0.2,0.23,0.33,0.4,0.45})-LOOKUP(J202,{0,1950001,3300001,6950001,9000001,18000001,40000001},{0,97500,427500,636000,1536000,2796000,4796000}))*1.021,-2))</f>
        <v/>
      </c>
      <c r="N202" s="21">
        <f>IF(K202&lt;=0,0,ROUNDDOWN((K202*LOOKUP(K202,{0,1950001,3300001,6950001,9000001,18000001,40000001},{0.05,0.1,0.2,0.23,0.33,0.4,0.45})-LOOKUP(K202,{0,1950001,3300001,6950001,9000001,18000001,40000001},{0,97500,427500,636000,1536000,2796000,4796000}))*1.021,-2))</f>
        <v/>
      </c>
      <c r="O202" s="21">
        <f>IF(L202&lt;=0,0,ROUNDDOWN((L202*LOOKUP(L202,{0,1950001,3300001,6950001,9000001,18000001,40000001},{0.05,0.1,0.2,0.23,0.33,0.4,0.45})-LOOKUP(L202,{0,1950001,3300001,6950001,9000001,18000001,40000001},{0,97500,427500,636000,1536000,2796000,4796000}))*1.021,-2))</f>
        <v/>
      </c>
      <c r="P202" s="21">
        <f>MAX(0,ROUNDDOWN(F202-E202-430000,-3))</f>
        <v/>
      </c>
      <c r="Q202" s="21">
        <f>MAX(0,ROUNDDOWN(F202-E202-430000-H202,-3))</f>
        <v/>
      </c>
      <c r="R202" s="21">
        <f>IF(F202&lt;=450000,0,MAX(0,P202*0.06-MIN(50000,P202)*0.03))</f>
        <v/>
      </c>
      <c r="S202" s="21">
        <f>IF(F202&lt;=450000,0,MAX(0,P202*0.04-MIN(50000,P202)*0.02))</f>
        <v/>
      </c>
      <c r="T202" s="21">
        <f>IF(F202&lt;=450000,0,MAX(0,Q202*0.06-MIN(50000,Q202)*0.03))</f>
        <v/>
      </c>
      <c r="U202" s="21">
        <f>IF(F202&lt;=450000,0,MAX(0,Q202*0.04-MIN(50000,Q202)*0.02))</f>
        <v/>
      </c>
      <c r="V202" s="21">
        <f>50000+MAX(0,G202-480000)</f>
        <v/>
      </c>
      <c r="W202" s="21">
        <f>P202-V202</f>
        <v/>
      </c>
      <c r="X202" s="21">
        <f>Q202-V202</f>
        <v/>
      </c>
      <c r="Y202" s="22">
        <f>IF(W202&lt;0,0.9,LOOKUP(W202,{0,1950001,3300001,6950001,9000001,18000001,40000001},{0.84895,0.7979,0.6958,0.66517,0.56307,0.4916,0.44055}))</f>
        <v/>
      </c>
      <c r="Z202" s="22">
        <f>IF(X202&lt;0,0.9,LOOKUP(X202,{0,1950001,3300001,6950001,9000001,18000001,40000001},{0.84895,0.7979,0.6958,0.66517,0.56307,0.4916,0.44055}))</f>
        <v/>
      </c>
      <c r="AA202" s="22">
        <f>IF(W202&lt;0,0,CHOOSE(MATCH(W202,{0,1950001,3300001,6950001,9000001},1),5.105/84.895,10.21/79.79,20.42/69.58,23.483/66.517,33.693/56.307))</f>
        <v/>
      </c>
      <c r="AB202" s="21">
        <f>IF(C202&lt;=2000,0,(MIN(C202,ROUNDDOWN(F202*0.3,0))-2000)*0.1)</f>
        <v/>
      </c>
      <c r="AC202" s="21">
        <f>IF(C202&lt;=2000,0,MIN((C202-2000)*Y202,(R202+S202)*0.2))</f>
        <v/>
      </c>
      <c r="AD202" s="21">
        <f>IF(C202&lt;=2000,0,MIN((C202-2000)*Z202,(T202+U202)*0.2))</f>
        <v/>
      </c>
      <c r="AE202" s="21">
        <f>AC202*AA202</f>
        <v/>
      </c>
      <c r="AF202" s="21">
        <f>ROUNDDOWN(R202,-2)+ROUNDDOWN(S202,-2)</f>
        <v/>
      </c>
      <c r="AG202" s="21">
        <f>ROUNDDOWN(MAX(0,R202-(AB202+AC202+AE202)*0.6),-2)+ROUNDDOWN(MAX(0,S202-(AB202+AC202+AE202)*0.4),-2)</f>
        <v/>
      </c>
      <c r="AH202" s="21">
        <f>ROUNDDOWN(MAX(0,T202-(AB202+AD202)*0.6),-2)+ROUNDDOWN(MAX(0,U202-(AB202+AD202)*0.4),-2)</f>
        <v/>
      </c>
      <c r="AI202" s="21">
        <f>ROUNDDOWN(T202,-2)+ROUNDDOWN(U202,-2)</f>
        <v/>
      </c>
      <c r="AJ202" s="21">
        <f>M202+AF202</f>
        <v/>
      </c>
      <c r="AK202" s="21">
        <f>M202+AG202</f>
        <v/>
      </c>
      <c r="AL202" s="21">
        <f>N202+AH202</f>
        <v/>
      </c>
      <c r="AM202" s="21">
        <f>O202+AI202</f>
        <v/>
      </c>
      <c r="AN202" s="21">
        <f>N202+AI202</f>
        <v/>
      </c>
      <c r="AO202" s="21">
        <f>ROUNDDOWN((R202+S202)*0.2/Y202+2000,0)</f>
        <v/>
      </c>
      <c r="AP202" s="21">
        <f>ROUNDDOWN((T202+U202)*0.2/Z202+2000,0)</f>
        <v/>
      </c>
      <c r="AQ202" s="21">
        <f>AL202-AK202</f>
        <v/>
      </c>
      <c r="AR202" s="21">
        <f>AM202-AK202</f>
        <v/>
      </c>
      <c r="AS202" s="21">
        <f>AM202-AL202</f>
        <v/>
      </c>
      <c r="AT202" s="21">
        <f>AK202+C202-AJ202</f>
        <v/>
      </c>
      <c r="AU202" s="21">
        <f>AL202+C202-AM202</f>
        <v/>
      </c>
      <c r="AV202" s="21">
        <f>AN202+C202-AM202</f>
        <v/>
      </c>
    </row>
    <row r="203">
      <c r="A203" t="inlineStr">
        <is>
          <t>医療費の境目</t>
        </is>
      </c>
      <c r="B203" s="21">
        <f>'3_医療費の境目'!$B$3</f>
        <v/>
      </c>
      <c r="C203" s="21">
        <f>IF('3_医療費の境目'!$B$4="",AO203,'3_医療費の境目'!$B$4)</f>
        <v/>
      </c>
      <c r="D203" s="21">
        <f>'3_医療費の境目'!D203</f>
        <v/>
      </c>
      <c r="E203" s="21">
        <f>ROUND(MIN(B203/12,650000)*12*0.0915+MIN(B203/12,1390000)*12*(0.0504+0)+B203*0.005,0)</f>
        <v/>
      </c>
      <c r="F203" s="21">
        <f>IF(B203&lt;741000,0,IF(B203&lt;2191000,B203-740000,IF(B203&lt;2193000,1451000,IF(B203&lt;2196000,1453000,IF(B203&lt;2200000,1456000,IF(B203&lt;3600000,ROUND(ROUNDDOWN(B203/4,-3)*2.8,0)-80000,IF(B203&lt;6600000,ROUND(ROUNDDOWN(B203/4,-3)*3.2,0)-440000,IF(B203&lt;8500000,ROUNDDOWN(B203*0.9,0)-1100000,B203-1950000))))))))</f>
        <v/>
      </c>
      <c r="G203" s="21">
        <f>IF(F203&gt;23500000,NA(),IF(F203&lt;=4890000,1040000,IF(F203&lt;=6550000,670000,620000)))</f>
        <v/>
      </c>
      <c r="H203" s="21">
        <f>IF(D203&lt;=0,0,MAX(0,MIN(2000000,D203-MIN(100000,ROUNDDOWN(F203*0.05,0)))))</f>
        <v/>
      </c>
      <c r="I203" s="21">
        <f>IF(C203&lt;=2000,0,MIN(C203,ROUNDDOWN(F203*0.4,0))-2000)</f>
        <v/>
      </c>
      <c r="J203" s="21">
        <f>MAX(0,ROUNDDOWN(F203-E203-G203,-3))</f>
        <v/>
      </c>
      <c r="K203" s="21">
        <f>MAX(0,ROUNDDOWN(F203-E203-G203-H203-I203,-3))</f>
        <v/>
      </c>
      <c r="L203" s="21">
        <f>MAX(0,ROUNDDOWN(F203-E203-G203-H203,-3))</f>
        <v/>
      </c>
      <c r="M203" s="21">
        <f>IF(J203&lt;=0,0,ROUNDDOWN((J203*LOOKUP(J203,{0,1950001,3300001,6950001,9000001,18000001,40000001},{0.05,0.1,0.2,0.23,0.33,0.4,0.45})-LOOKUP(J203,{0,1950001,3300001,6950001,9000001,18000001,40000001},{0,97500,427500,636000,1536000,2796000,4796000}))*1.021,-2))</f>
        <v/>
      </c>
      <c r="N203" s="21">
        <f>IF(K203&lt;=0,0,ROUNDDOWN((K203*LOOKUP(K203,{0,1950001,3300001,6950001,9000001,18000001,40000001},{0.05,0.1,0.2,0.23,0.33,0.4,0.45})-LOOKUP(K203,{0,1950001,3300001,6950001,9000001,18000001,40000001},{0,97500,427500,636000,1536000,2796000,4796000}))*1.021,-2))</f>
        <v/>
      </c>
      <c r="O203" s="21">
        <f>IF(L203&lt;=0,0,ROUNDDOWN((L203*LOOKUP(L203,{0,1950001,3300001,6950001,9000001,18000001,40000001},{0.05,0.1,0.2,0.23,0.33,0.4,0.45})-LOOKUP(L203,{0,1950001,3300001,6950001,9000001,18000001,40000001},{0,97500,427500,636000,1536000,2796000,4796000}))*1.021,-2))</f>
        <v/>
      </c>
      <c r="P203" s="21">
        <f>MAX(0,ROUNDDOWN(F203-E203-430000,-3))</f>
        <v/>
      </c>
      <c r="Q203" s="21">
        <f>MAX(0,ROUNDDOWN(F203-E203-430000-H203,-3))</f>
        <v/>
      </c>
      <c r="R203" s="21">
        <f>IF(F203&lt;=450000,0,MAX(0,P203*0.06-MIN(50000,P203)*0.03))</f>
        <v/>
      </c>
      <c r="S203" s="21">
        <f>IF(F203&lt;=450000,0,MAX(0,P203*0.04-MIN(50000,P203)*0.02))</f>
        <v/>
      </c>
      <c r="T203" s="21">
        <f>IF(F203&lt;=450000,0,MAX(0,Q203*0.06-MIN(50000,Q203)*0.03))</f>
        <v/>
      </c>
      <c r="U203" s="21">
        <f>IF(F203&lt;=450000,0,MAX(0,Q203*0.04-MIN(50000,Q203)*0.02))</f>
        <v/>
      </c>
      <c r="V203" s="21">
        <f>50000+MAX(0,G203-480000)</f>
        <v/>
      </c>
      <c r="W203" s="21">
        <f>P203-V203</f>
        <v/>
      </c>
      <c r="X203" s="21">
        <f>Q203-V203</f>
        <v/>
      </c>
      <c r="Y203" s="22">
        <f>IF(W203&lt;0,0.9,LOOKUP(W203,{0,1950001,3300001,6950001,9000001,18000001,40000001},{0.84895,0.7979,0.6958,0.66517,0.56307,0.4916,0.44055}))</f>
        <v/>
      </c>
      <c r="Z203" s="22">
        <f>IF(X203&lt;0,0.9,LOOKUP(X203,{0,1950001,3300001,6950001,9000001,18000001,40000001},{0.84895,0.7979,0.6958,0.66517,0.56307,0.4916,0.44055}))</f>
        <v/>
      </c>
      <c r="AA203" s="22">
        <f>IF(W203&lt;0,0,CHOOSE(MATCH(W203,{0,1950001,3300001,6950001,9000001},1),5.105/84.895,10.21/79.79,20.42/69.58,23.483/66.517,33.693/56.307))</f>
        <v/>
      </c>
      <c r="AB203" s="21">
        <f>IF(C203&lt;=2000,0,(MIN(C203,ROUNDDOWN(F203*0.3,0))-2000)*0.1)</f>
        <v/>
      </c>
      <c r="AC203" s="21">
        <f>IF(C203&lt;=2000,0,MIN((C203-2000)*Y203,(R203+S203)*0.2))</f>
        <v/>
      </c>
      <c r="AD203" s="21">
        <f>IF(C203&lt;=2000,0,MIN((C203-2000)*Z203,(T203+U203)*0.2))</f>
        <v/>
      </c>
      <c r="AE203" s="21">
        <f>AC203*AA203</f>
        <v/>
      </c>
      <c r="AF203" s="21">
        <f>ROUNDDOWN(R203,-2)+ROUNDDOWN(S203,-2)</f>
        <v/>
      </c>
      <c r="AG203" s="21">
        <f>ROUNDDOWN(MAX(0,R203-(AB203+AC203+AE203)*0.6),-2)+ROUNDDOWN(MAX(0,S203-(AB203+AC203+AE203)*0.4),-2)</f>
        <v/>
      </c>
      <c r="AH203" s="21">
        <f>ROUNDDOWN(MAX(0,T203-(AB203+AD203)*0.6),-2)+ROUNDDOWN(MAX(0,U203-(AB203+AD203)*0.4),-2)</f>
        <v/>
      </c>
      <c r="AI203" s="21">
        <f>ROUNDDOWN(T203,-2)+ROUNDDOWN(U203,-2)</f>
        <v/>
      </c>
      <c r="AJ203" s="21">
        <f>M203+AF203</f>
        <v/>
      </c>
      <c r="AK203" s="21">
        <f>M203+AG203</f>
        <v/>
      </c>
      <c r="AL203" s="21">
        <f>N203+AH203</f>
        <v/>
      </c>
      <c r="AM203" s="21">
        <f>O203+AI203</f>
        <v/>
      </c>
      <c r="AN203" s="21">
        <f>N203+AI203</f>
        <v/>
      </c>
      <c r="AO203" s="21">
        <f>ROUNDDOWN((R203+S203)*0.2/Y203+2000,0)</f>
        <v/>
      </c>
      <c r="AP203" s="21">
        <f>ROUNDDOWN((T203+U203)*0.2/Z203+2000,0)</f>
        <v/>
      </c>
      <c r="AQ203" s="21">
        <f>AL203-AK203</f>
        <v/>
      </c>
      <c r="AR203" s="21">
        <f>AM203-AK203</f>
        <v/>
      </c>
      <c r="AS203" s="21">
        <f>AM203-AL203</f>
        <v/>
      </c>
      <c r="AT203" s="21">
        <f>AK203+C203-AJ203</f>
        <v/>
      </c>
      <c r="AU203" s="21">
        <f>AL203+C203-AM203</f>
        <v/>
      </c>
      <c r="AV203" s="21">
        <f>AN203+C203-AM203</f>
        <v/>
      </c>
    </row>
    <row r="204">
      <c r="A204" t="inlineStr">
        <is>
          <t>医療費の境目</t>
        </is>
      </c>
      <c r="B204" s="21">
        <f>'3_医療費の境目'!$B$3</f>
        <v/>
      </c>
      <c r="C204" s="21">
        <f>IF('3_医療費の境目'!$B$4="",AO204,'3_医療費の境目'!$B$4)</f>
        <v/>
      </c>
      <c r="D204" s="21">
        <f>'3_医療費の境目'!D204</f>
        <v/>
      </c>
      <c r="E204" s="21">
        <f>ROUND(MIN(B204/12,650000)*12*0.0915+MIN(B204/12,1390000)*12*(0.0504+0)+B204*0.005,0)</f>
        <v/>
      </c>
      <c r="F204" s="21">
        <f>IF(B204&lt;741000,0,IF(B204&lt;2191000,B204-740000,IF(B204&lt;2193000,1451000,IF(B204&lt;2196000,1453000,IF(B204&lt;2200000,1456000,IF(B204&lt;3600000,ROUND(ROUNDDOWN(B204/4,-3)*2.8,0)-80000,IF(B204&lt;6600000,ROUND(ROUNDDOWN(B204/4,-3)*3.2,0)-440000,IF(B204&lt;8500000,ROUNDDOWN(B204*0.9,0)-1100000,B204-1950000))))))))</f>
        <v/>
      </c>
      <c r="G204" s="21">
        <f>IF(F204&gt;23500000,NA(),IF(F204&lt;=4890000,1040000,IF(F204&lt;=6550000,670000,620000)))</f>
        <v/>
      </c>
      <c r="H204" s="21">
        <f>IF(D204&lt;=0,0,MAX(0,MIN(2000000,D204-MIN(100000,ROUNDDOWN(F204*0.05,0)))))</f>
        <v/>
      </c>
      <c r="I204" s="21">
        <f>IF(C204&lt;=2000,0,MIN(C204,ROUNDDOWN(F204*0.4,0))-2000)</f>
        <v/>
      </c>
      <c r="J204" s="21">
        <f>MAX(0,ROUNDDOWN(F204-E204-G204,-3))</f>
        <v/>
      </c>
      <c r="K204" s="21">
        <f>MAX(0,ROUNDDOWN(F204-E204-G204-H204-I204,-3))</f>
        <v/>
      </c>
      <c r="L204" s="21">
        <f>MAX(0,ROUNDDOWN(F204-E204-G204-H204,-3))</f>
        <v/>
      </c>
      <c r="M204" s="21">
        <f>IF(J204&lt;=0,0,ROUNDDOWN((J204*LOOKUP(J204,{0,1950001,3300001,6950001,9000001,18000001,40000001},{0.05,0.1,0.2,0.23,0.33,0.4,0.45})-LOOKUP(J204,{0,1950001,3300001,6950001,9000001,18000001,40000001},{0,97500,427500,636000,1536000,2796000,4796000}))*1.021,-2))</f>
        <v/>
      </c>
      <c r="N204" s="21">
        <f>IF(K204&lt;=0,0,ROUNDDOWN((K204*LOOKUP(K204,{0,1950001,3300001,6950001,9000001,18000001,40000001},{0.05,0.1,0.2,0.23,0.33,0.4,0.45})-LOOKUP(K204,{0,1950001,3300001,6950001,9000001,18000001,40000001},{0,97500,427500,636000,1536000,2796000,4796000}))*1.021,-2))</f>
        <v/>
      </c>
      <c r="O204" s="21">
        <f>IF(L204&lt;=0,0,ROUNDDOWN((L204*LOOKUP(L204,{0,1950001,3300001,6950001,9000001,18000001,40000001},{0.05,0.1,0.2,0.23,0.33,0.4,0.45})-LOOKUP(L204,{0,1950001,3300001,6950001,9000001,18000001,40000001},{0,97500,427500,636000,1536000,2796000,4796000}))*1.021,-2))</f>
        <v/>
      </c>
      <c r="P204" s="21">
        <f>MAX(0,ROUNDDOWN(F204-E204-430000,-3))</f>
        <v/>
      </c>
      <c r="Q204" s="21">
        <f>MAX(0,ROUNDDOWN(F204-E204-430000-H204,-3))</f>
        <v/>
      </c>
      <c r="R204" s="21">
        <f>IF(F204&lt;=450000,0,MAX(0,P204*0.06-MIN(50000,P204)*0.03))</f>
        <v/>
      </c>
      <c r="S204" s="21">
        <f>IF(F204&lt;=450000,0,MAX(0,P204*0.04-MIN(50000,P204)*0.02))</f>
        <v/>
      </c>
      <c r="T204" s="21">
        <f>IF(F204&lt;=450000,0,MAX(0,Q204*0.06-MIN(50000,Q204)*0.03))</f>
        <v/>
      </c>
      <c r="U204" s="21">
        <f>IF(F204&lt;=450000,0,MAX(0,Q204*0.04-MIN(50000,Q204)*0.02))</f>
        <v/>
      </c>
      <c r="V204" s="21">
        <f>50000+MAX(0,G204-480000)</f>
        <v/>
      </c>
      <c r="W204" s="21">
        <f>P204-V204</f>
        <v/>
      </c>
      <c r="X204" s="21">
        <f>Q204-V204</f>
        <v/>
      </c>
      <c r="Y204" s="22">
        <f>IF(W204&lt;0,0.9,LOOKUP(W204,{0,1950001,3300001,6950001,9000001,18000001,40000001},{0.84895,0.7979,0.6958,0.66517,0.56307,0.4916,0.44055}))</f>
        <v/>
      </c>
      <c r="Z204" s="22">
        <f>IF(X204&lt;0,0.9,LOOKUP(X204,{0,1950001,3300001,6950001,9000001,18000001,40000001},{0.84895,0.7979,0.6958,0.66517,0.56307,0.4916,0.44055}))</f>
        <v/>
      </c>
      <c r="AA204" s="22">
        <f>IF(W204&lt;0,0,CHOOSE(MATCH(W204,{0,1950001,3300001,6950001,9000001},1),5.105/84.895,10.21/79.79,20.42/69.58,23.483/66.517,33.693/56.307))</f>
        <v/>
      </c>
      <c r="AB204" s="21">
        <f>IF(C204&lt;=2000,0,(MIN(C204,ROUNDDOWN(F204*0.3,0))-2000)*0.1)</f>
        <v/>
      </c>
      <c r="AC204" s="21">
        <f>IF(C204&lt;=2000,0,MIN((C204-2000)*Y204,(R204+S204)*0.2))</f>
        <v/>
      </c>
      <c r="AD204" s="21">
        <f>IF(C204&lt;=2000,0,MIN((C204-2000)*Z204,(T204+U204)*0.2))</f>
        <v/>
      </c>
      <c r="AE204" s="21">
        <f>AC204*AA204</f>
        <v/>
      </c>
      <c r="AF204" s="21">
        <f>ROUNDDOWN(R204,-2)+ROUNDDOWN(S204,-2)</f>
        <v/>
      </c>
      <c r="AG204" s="21">
        <f>ROUNDDOWN(MAX(0,R204-(AB204+AC204+AE204)*0.6),-2)+ROUNDDOWN(MAX(0,S204-(AB204+AC204+AE204)*0.4),-2)</f>
        <v/>
      </c>
      <c r="AH204" s="21">
        <f>ROUNDDOWN(MAX(0,T204-(AB204+AD204)*0.6),-2)+ROUNDDOWN(MAX(0,U204-(AB204+AD204)*0.4),-2)</f>
        <v/>
      </c>
      <c r="AI204" s="21">
        <f>ROUNDDOWN(T204,-2)+ROUNDDOWN(U204,-2)</f>
        <v/>
      </c>
      <c r="AJ204" s="21">
        <f>M204+AF204</f>
        <v/>
      </c>
      <c r="AK204" s="21">
        <f>M204+AG204</f>
        <v/>
      </c>
      <c r="AL204" s="21">
        <f>N204+AH204</f>
        <v/>
      </c>
      <c r="AM204" s="21">
        <f>O204+AI204</f>
        <v/>
      </c>
      <c r="AN204" s="21">
        <f>N204+AI204</f>
        <v/>
      </c>
      <c r="AO204" s="21">
        <f>ROUNDDOWN((R204+S204)*0.2/Y204+2000,0)</f>
        <v/>
      </c>
      <c r="AP204" s="21">
        <f>ROUNDDOWN((T204+U204)*0.2/Z204+2000,0)</f>
        <v/>
      </c>
      <c r="AQ204" s="21">
        <f>AL204-AK204</f>
        <v/>
      </c>
      <c r="AR204" s="21">
        <f>AM204-AK204</f>
        <v/>
      </c>
      <c r="AS204" s="21">
        <f>AM204-AL204</f>
        <v/>
      </c>
      <c r="AT204" s="21">
        <f>AK204+C204-AJ204</f>
        <v/>
      </c>
      <c r="AU204" s="21">
        <f>AL204+C204-AM204</f>
        <v/>
      </c>
      <c r="AV204" s="21">
        <f>AN204+C204-AM204</f>
        <v/>
      </c>
    </row>
    <row r="205">
      <c r="A205" t="inlineStr">
        <is>
          <t>医療費の境目</t>
        </is>
      </c>
      <c r="B205" s="21">
        <f>'3_医療費の境目'!$B$3</f>
        <v/>
      </c>
      <c r="C205" s="21">
        <f>IF('3_医療費の境目'!$B$4="",AO205,'3_医療費の境目'!$B$4)</f>
        <v/>
      </c>
      <c r="D205" s="21">
        <f>'3_医療費の境目'!D205</f>
        <v/>
      </c>
      <c r="E205" s="21">
        <f>ROUND(MIN(B205/12,650000)*12*0.0915+MIN(B205/12,1390000)*12*(0.0504+0)+B205*0.005,0)</f>
        <v/>
      </c>
      <c r="F205" s="21">
        <f>IF(B205&lt;741000,0,IF(B205&lt;2191000,B205-740000,IF(B205&lt;2193000,1451000,IF(B205&lt;2196000,1453000,IF(B205&lt;2200000,1456000,IF(B205&lt;3600000,ROUND(ROUNDDOWN(B205/4,-3)*2.8,0)-80000,IF(B205&lt;6600000,ROUND(ROUNDDOWN(B205/4,-3)*3.2,0)-440000,IF(B205&lt;8500000,ROUNDDOWN(B205*0.9,0)-1100000,B205-1950000))))))))</f>
        <v/>
      </c>
      <c r="G205" s="21">
        <f>IF(F205&gt;23500000,NA(),IF(F205&lt;=4890000,1040000,IF(F205&lt;=6550000,670000,620000)))</f>
        <v/>
      </c>
      <c r="H205" s="21">
        <f>IF(D205&lt;=0,0,MAX(0,MIN(2000000,D205-MIN(100000,ROUNDDOWN(F205*0.05,0)))))</f>
        <v/>
      </c>
      <c r="I205" s="21">
        <f>IF(C205&lt;=2000,0,MIN(C205,ROUNDDOWN(F205*0.4,0))-2000)</f>
        <v/>
      </c>
      <c r="J205" s="21">
        <f>MAX(0,ROUNDDOWN(F205-E205-G205,-3))</f>
        <v/>
      </c>
      <c r="K205" s="21">
        <f>MAX(0,ROUNDDOWN(F205-E205-G205-H205-I205,-3))</f>
        <v/>
      </c>
      <c r="L205" s="21">
        <f>MAX(0,ROUNDDOWN(F205-E205-G205-H205,-3))</f>
        <v/>
      </c>
      <c r="M205" s="21">
        <f>IF(J205&lt;=0,0,ROUNDDOWN((J205*LOOKUP(J205,{0,1950001,3300001,6950001,9000001,18000001,40000001},{0.05,0.1,0.2,0.23,0.33,0.4,0.45})-LOOKUP(J205,{0,1950001,3300001,6950001,9000001,18000001,40000001},{0,97500,427500,636000,1536000,2796000,4796000}))*1.021,-2))</f>
        <v/>
      </c>
      <c r="N205" s="21">
        <f>IF(K205&lt;=0,0,ROUNDDOWN((K205*LOOKUP(K205,{0,1950001,3300001,6950001,9000001,18000001,40000001},{0.05,0.1,0.2,0.23,0.33,0.4,0.45})-LOOKUP(K205,{0,1950001,3300001,6950001,9000001,18000001,40000001},{0,97500,427500,636000,1536000,2796000,4796000}))*1.021,-2))</f>
        <v/>
      </c>
      <c r="O205" s="21">
        <f>IF(L205&lt;=0,0,ROUNDDOWN((L205*LOOKUP(L205,{0,1950001,3300001,6950001,9000001,18000001,40000001},{0.05,0.1,0.2,0.23,0.33,0.4,0.45})-LOOKUP(L205,{0,1950001,3300001,6950001,9000001,18000001,40000001},{0,97500,427500,636000,1536000,2796000,4796000}))*1.021,-2))</f>
        <v/>
      </c>
      <c r="P205" s="21">
        <f>MAX(0,ROUNDDOWN(F205-E205-430000,-3))</f>
        <v/>
      </c>
      <c r="Q205" s="21">
        <f>MAX(0,ROUNDDOWN(F205-E205-430000-H205,-3))</f>
        <v/>
      </c>
      <c r="R205" s="21">
        <f>IF(F205&lt;=450000,0,MAX(0,P205*0.06-MIN(50000,P205)*0.03))</f>
        <v/>
      </c>
      <c r="S205" s="21">
        <f>IF(F205&lt;=450000,0,MAX(0,P205*0.04-MIN(50000,P205)*0.02))</f>
        <v/>
      </c>
      <c r="T205" s="21">
        <f>IF(F205&lt;=450000,0,MAX(0,Q205*0.06-MIN(50000,Q205)*0.03))</f>
        <v/>
      </c>
      <c r="U205" s="21">
        <f>IF(F205&lt;=450000,0,MAX(0,Q205*0.04-MIN(50000,Q205)*0.02))</f>
        <v/>
      </c>
      <c r="V205" s="21">
        <f>50000+MAX(0,G205-480000)</f>
        <v/>
      </c>
      <c r="W205" s="21">
        <f>P205-V205</f>
        <v/>
      </c>
      <c r="X205" s="21">
        <f>Q205-V205</f>
        <v/>
      </c>
      <c r="Y205" s="22">
        <f>IF(W205&lt;0,0.9,LOOKUP(W205,{0,1950001,3300001,6950001,9000001,18000001,40000001},{0.84895,0.7979,0.6958,0.66517,0.56307,0.4916,0.44055}))</f>
        <v/>
      </c>
      <c r="Z205" s="22">
        <f>IF(X205&lt;0,0.9,LOOKUP(X205,{0,1950001,3300001,6950001,9000001,18000001,40000001},{0.84895,0.7979,0.6958,0.66517,0.56307,0.4916,0.44055}))</f>
        <v/>
      </c>
      <c r="AA205" s="22">
        <f>IF(W205&lt;0,0,CHOOSE(MATCH(W205,{0,1950001,3300001,6950001,9000001},1),5.105/84.895,10.21/79.79,20.42/69.58,23.483/66.517,33.693/56.307))</f>
        <v/>
      </c>
      <c r="AB205" s="21">
        <f>IF(C205&lt;=2000,0,(MIN(C205,ROUNDDOWN(F205*0.3,0))-2000)*0.1)</f>
        <v/>
      </c>
      <c r="AC205" s="21">
        <f>IF(C205&lt;=2000,0,MIN((C205-2000)*Y205,(R205+S205)*0.2))</f>
        <v/>
      </c>
      <c r="AD205" s="21">
        <f>IF(C205&lt;=2000,0,MIN((C205-2000)*Z205,(T205+U205)*0.2))</f>
        <v/>
      </c>
      <c r="AE205" s="21">
        <f>AC205*AA205</f>
        <v/>
      </c>
      <c r="AF205" s="21">
        <f>ROUNDDOWN(R205,-2)+ROUNDDOWN(S205,-2)</f>
        <v/>
      </c>
      <c r="AG205" s="21">
        <f>ROUNDDOWN(MAX(0,R205-(AB205+AC205+AE205)*0.6),-2)+ROUNDDOWN(MAX(0,S205-(AB205+AC205+AE205)*0.4),-2)</f>
        <v/>
      </c>
      <c r="AH205" s="21">
        <f>ROUNDDOWN(MAX(0,T205-(AB205+AD205)*0.6),-2)+ROUNDDOWN(MAX(0,U205-(AB205+AD205)*0.4),-2)</f>
        <v/>
      </c>
      <c r="AI205" s="21">
        <f>ROUNDDOWN(T205,-2)+ROUNDDOWN(U205,-2)</f>
        <v/>
      </c>
      <c r="AJ205" s="21">
        <f>M205+AF205</f>
        <v/>
      </c>
      <c r="AK205" s="21">
        <f>M205+AG205</f>
        <v/>
      </c>
      <c r="AL205" s="21">
        <f>N205+AH205</f>
        <v/>
      </c>
      <c r="AM205" s="21">
        <f>O205+AI205</f>
        <v/>
      </c>
      <c r="AN205" s="21">
        <f>N205+AI205</f>
        <v/>
      </c>
      <c r="AO205" s="21">
        <f>ROUNDDOWN((R205+S205)*0.2/Y205+2000,0)</f>
        <v/>
      </c>
      <c r="AP205" s="21">
        <f>ROUNDDOWN((T205+U205)*0.2/Z205+2000,0)</f>
        <v/>
      </c>
      <c r="AQ205" s="21">
        <f>AL205-AK205</f>
        <v/>
      </c>
      <c r="AR205" s="21">
        <f>AM205-AK205</f>
        <v/>
      </c>
      <c r="AS205" s="21">
        <f>AM205-AL205</f>
        <v/>
      </c>
      <c r="AT205" s="21">
        <f>AK205+C205-AJ205</f>
        <v/>
      </c>
      <c r="AU205" s="21">
        <f>AL205+C205-AM205</f>
        <v/>
      </c>
      <c r="AV205" s="21">
        <f>AN205+C205-AM205</f>
        <v/>
      </c>
    </row>
    <row r="206">
      <c r="A206" t="inlineStr">
        <is>
          <t>医療費の境目</t>
        </is>
      </c>
      <c r="B206" s="21">
        <f>'3_医療費の境目'!$B$3</f>
        <v/>
      </c>
      <c r="C206" s="21">
        <f>IF('3_医療費の境目'!$B$4="",AO206,'3_医療費の境目'!$B$4)</f>
        <v/>
      </c>
      <c r="D206" s="21">
        <f>'3_医療費の境目'!D206</f>
        <v/>
      </c>
      <c r="E206" s="21">
        <f>ROUND(MIN(B206/12,650000)*12*0.0915+MIN(B206/12,1390000)*12*(0.0504+0)+B206*0.005,0)</f>
        <v/>
      </c>
      <c r="F206" s="21">
        <f>IF(B206&lt;741000,0,IF(B206&lt;2191000,B206-740000,IF(B206&lt;2193000,1451000,IF(B206&lt;2196000,1453000,IF(B206&lt;2200000,1456000,IF(B206&lt;3600000,ROUND(ROUNDDOWN(B206/4,-3)*2.8,0)-80000,IF(B206&lt;6600000,ROUND(ROUNDDOWN(B206/4,-3)*3.2,0)-440000,IF(B206&lt;8500000,ROUNDDOWN(B206*0.9,0)-1100000,B206-1950000))))))))</f>
        <v/>
      </c>
      <c r="G206" s="21">
        <f>IF(F206&gt;23500000,NA(),IF(F206&lt;=4890000,1040000,IF(F206&lt;=6550000,670000,620000)))</f>
        <v/>
      </c>
      <c r="H206" s="21">
        <f>IF(D206&lt;=0,0,MAX(0,MIN(2000000,D206-MIN(100000,ROUNDDOWN(F206*0.05,0)))))</f>
        <v/>
      </c>
      <c r="I206" s="21">
        <f>IF(C206&lt;=2000,0,MIN(C206,ROUNDDOWN(F206*0.4,0))-2000)</f>
        <v/>
      </c>
      <c r="J206" s="21">
        <f>MAX(0,ROUNDDOWN(F206-E206-G206,-3))</f>
        <v/>
      </c>
      <c r="K206" s="21">
        <f>MAX(0,ROUNDDOWN(F206-E206-G206-H206-I206,-3))</f>
        <v/>
      </c>
      <c r="L206" s="21">
        <f>MAX(0,ROUNDDOWN(F206-E206-G206-H206,-3))</f>
        <v/>
      </c>
      <c r="M206" s="21">
        <f>IF(J206&lt;=0,0,ROUNDDOWN((J206*LOOKUP(J206,{0,1950001,3300001,6950001,9000001,18000001,40000001},{0.05,0.1,0.2,0.23,0.33,0.4,0.45})-LOOKUP(J206,{0,1950001,3300001,6950001,9000001,18000001,40000001},{0,97500,427500,636000,1536000,2796000,4796000}))*1.021,-2))</f>
        <v/>
      </c>
      <c r="N206" s="21">
        <f>IF(K206&lt;=0,0,ROUNDDOWN((K206*LOOKUP(K206,{0,1950001,3300001,6950001,9000001,18000001,40000001},{0.05,0.1,0.2,0.23,0.33,0.4,0.45})-LOOKUP(K206,{0,1950001,3300001,6950001,9000001,18000001,40000001},{0,97500,427500,636000,1536000,2796000,4796000}))*1.021,-2))</f>
        <v/>
      </c>
      <c r="O206" s="21">
        <f>IF(L206&lt;=0,0,ROUNDDOWN((L206*LOOKUP(L206,{0,1950001,3300001,6950001,9000001,18000001,40000001},{0.05,0.1,0.2,0.23,0.33,0.4,0.45})-LOOKUP(L206,{0,1950001,3300001,6950001,9000001,18000001,40000001},{0,97500,427500,636000,1536000,2796000,4796000}))*1.021,-2))</f>
        <v/>
      </c>
      <c r="P206" s="21">
        <f>MAX(0,ROUNDDOWN(F206-E206-430000,-3))</f>
        <v/>
      </c>
      <c r="Q206" s="21">
        <f>MAX(0,ROUNDDOWN(F206-E206-430000-H206,-3))</f>
        <v/>
      </c>
      <c r="R206" s="21">
        <f>IF(F206&lt;=450000,0,MAX(0,P206*0.06-MIN(50000,P206)*0.03))</f>
        <v/>
      </c>
      <c r="S206" s="21">
        <f>IF(F206&lt;=450000,0,MAX(0,P206*0.04-MIN(50000,P206)*0.02))</f>
        <v/>
      </c>
      <c r="T206" s="21">
        <f>IF(F206&lt;=450000,0,MAX(0,Q206*0.06-MIN(50000,Q206)*0.03))</f>
        <v/>
      </c>
      <c r="U206" s="21">
        <f>IF(F206&lt;=450000,0,MAX(0,Q206*0.04-MIN(50000,Q206)*0.02))</f>
        <v/>
      </c>
      <c r="V206" s="21">
        <f>50000+MAX(0,G206-480000)</f>
        <v/>
      </c>
      <c r="W206" s="21">
        <f>P206-V206</f>
        <v/>
      </c>
      <c r="X206" s="21">
        <f>Q206-V206</f>
        <v/>
      </c>
      <c r="Y206" s="22">
        <f>IF(W206&lt;0,0.9,LOOKUP(W206,{0,1950001,3300001,6950001,9000001,18000001,40000001},{0.84895,0.7979,0.6958,0.66517,0.56307,0.4916,0.44055}))</f>
        <v/>
      </c>
      <c r="Z206" s="22">
        <f>IF(X206&lt;0,0.9,LOOKUP(X206,{0,1950001,3300001,6950001,9000001,18000001,40000001},{0.84895,0.7979,0.6958,0.66517,0.56307,0.4916,0.44055}))</f>
        <v/>
      </c>
      <c r="AA206" s="22">
        <f>IF(W206&lt;0,0,CHOOSE(MATCH(W206,{0,1950001,3300001,6950001,9000001},1),5.105/84.895,10.21/79.79,20.42/69.58,23.483/66.517,33.693/56.307))</f>
        <v/>
      </c>
      <c r="AB206" s="21">
        <f>IF(C206&lt;=2000,0,(MIN(C206,ROUNDDOWN(F206*0.3,0))-2000)*0.1)</f>
        <v/>
      </c>
      <c r="AC206" s="21">
        <f>IF(C206&lt;=2000,0,MIN((C206-2000)*Y206,(R206+S206)*0.2))</f>
        <v/>
      </c>
      <c r="AD206" s="21">
        <f>IF(C206&lt;=2000,0,MIN((C206-2000)*Z206,(T206+U206)*0.2))</f>
        <v/>
      </c>
      <c r="AE206" s="21">
        <f>AC206*AA206</f>
        <v/>
      </c>
      <c r="AF206" s="21">
        <f>ROUNDDOWN(R206,-2)+ROUNDDOWN(S206,-2)</f>
        <v/>
      </c>
      <c r="AG206" s="21">
        <f>ROUNDDOWN(MAX(0,R206-(AB206+AC206+AE206)*0.6),-2)+ROUNDDOWN(MAX(0,S206-(AB206+AC206+AE206)*0.4),-2)</f>
        <v/>
      </c>
      <c r="AH206" s="21">
        <f>ROUNDDOWN(MAX(0,T206-(AB206+AD206)*0.6),-2)+ROUNDDOWN(MAX(0,U206-(AB206+AD206)*0.4),-2)</f>
        <v/>
      </c>
      <c r="AI206" s="21">
        <f>ROUNDDOWN(T206,-2)+ROUNDDOWN(U206,-2)</f>
        <v/>
      </c>
      <c r="AJ206" s="21">
        <f>M206+AF206</f>
        <v/>
      </c>
      <c r="AK206" s="21">
        <f>M206+AG206</f>
        <v/>
      </c>
      <c r="AL206" s="21">
        <f>N206+AH206</f>
        <v/>
      </c>
      <c r="AM206" s="21">
        <f>O206+AI206</f>
        <v/>
      </c>
      <c r="AN206" s="21">
        <f>N206+AI206</f>
        <v/>
      </c>
      <c r="AO206" s="21">
        <f>ROUNDDOWN((R206+S206)*0.2/Y206+2000,0)</f>
        <v/>
      </c>
      <c r="AP206" s="21">
        <f>ROUNDDOWN((T206+U206)*0.2/Z206+2000,0)</f>
        <v/>
      </c>
      <c r="AQ206" s="21">
        <f>AL206-AK206</f>
        <v/>
      </c>
      <c r="AR206" s="21">
        <f>AM206-AK206</f>
        <v/>
      </c>
      <c r="AS206" s="21">
        <f>AM206-AL206</f>
        <v/>
      </c>
      <c r="AT206" s="21">
        <f>AK206+C206-AJ206</f>
        <v/>
      </c>
      <c r="AU206" s="21">
        <f>AL206+C206-AM206</f>
        <v/>
      </c>
      <c r="AV206" s="21">
        <f>AN206+C206-AM206</f>
        <v/>
      </c>
    </row>
    <row r="207">
      <c r="A207" t="inlineStr">
        <is>
          <t>医療費の境目</t>
        </is>
      </c>
      <c r="B207" s="21">
        <f>'3_医療費の境目'!$B$3</f>
        <v/>
      </c>
      <c r="C207" s="21">
        <f>IF('3_医療費の境目'!$B$4="",AO207,'3_医療費の境目'!$B$4)</f>
        <v/>
      </c>
      <c r="D207" s="21">
        <f>'3_医療費の境目'!D207</f>
        <v/>
      </c>
      <c r="E207" s="21">
        <f>ROUND(MIN(B207/12,650000)*12*0.0915+MIN(B207/12,1390000)*12*(0.0504+0)+B207*0.005,0)</f>
        <v/>
      </c>
      <c r="F207" s="21">
        <f>IF(B207&lt;741000,0,IF(B207&lt;2191000,B207-740000,IF(B207&lt;2193000,1451000,IF(B207&lt;2196000,1453000,IF(B207&lt;2200000,1456000,IF(B207&lt;3600000,ROUND(ROUNDDOWN(B207/4,-3)*2.8,0)-80000,IF(B207&lt;6600000,ROUND(ROUNDDOWN(B207/4,-3)*3.2,0)-440000,IF(B207&lt;8500000,ROUNDDOWN(B207*0.9,0)-1100000,B207-1950000))))))))</f>
        <v/>
      </c>
      <c r="G207" s="21">
        <f>IF(F207&gt;23500000,NA(),IF(F207&lt;=4890000,1040000,IF(F207&lt;=6550000,670000,620000)))</f>
        <v/>
      </c>
      <c r="H207" s="21">
        <f>IF(D207&lt;=0,0,MAX(0,MIN(2000000,D207-MIN(100000,ROUNDDOWN(F207*0.05,0)))))</f>
        <v/>
      </c>
      <c r="I207" s="21">
        <f>IF(C207&lt;=2000,0,MIN(C207,ROUNDDOWN(F207*0.4,0))-2000)</f>
        <v/>
      </c>
      <c r="J207" s="21">
        <f>MAX(0,ROUNDDOWN(F207-E207-G207,-3))</f>
        <v/>
      </c>
      <c r="K207" s="21">
        <f>MAX(0,ROUNDDOWN(F207-E207-G207-H207-I207,-3))</f>
        <v/>
      </c>
      <c r="L207" s="21">
        <f>MAX(0,ROUNDDOWN(F207-E207-G207-H207,-3))</f>
        <v/>
      </c>
      <c r="M207" s="21">
        <f>IF(J207&lt;=0,0,ROUNDDOWN((J207*LOOKUP(J207,{0,1950001,3300001,6950001,9000001,18000001,40000001},{0.05,0.1,0.2,0.23,0.33,0.4,0.45})-LOOKUP(J207,{0,1950001,3300001,6950001,9000001,18000001,40000001},{0,97500,427500,636000,1536000,2796000,4796000}))*1.021,-2))</f>
        <v/>
      </c>
      <c r="N207" s="21">
        <f>IF(K207&lt;=0,0,ROUNDDOWN((K207*LOOKUP(K207,{0,1950001,3300001,6950001,9000001,18000001,40000001},{0.05,0.1,0.2,0.23,0.33,0.4,0.45})-LOOKUP(K207,{0,1950001,3300001,6950001,9000001,18000001,40000001},{0,97500,427500,636000,1536000,2796000,4796000}))*1.021,-2))</f>
        <v/>
      </c>
      <c r="O207" s="21">
        <f>IF(L207&lt;=0,0,ROUNDDOWN((L207*LOOKUP(L207,{0,1950001,3300001,6950001,9000001,18000001,40000001},{0.05,0.1,0.2,0.23,0.33,0.4,0.45})-LOOKUP(L207,{0,1950001,3300001,6950001,9000001,18000001,40000001},{0,97500,427500,636000,1536000,2796000,4796000}))*1.021,-2))</f>
        <v/>
      </c>
      <c r="P207" s="21">
        <f>MAX(0,ROUNDDOWN(F207-E207-430000,-3))</f>
        <v/>
      </c>
      <c r="Q207" s="21">
        <f>MAX(0,ROUNDDOWN(F207-E207-430000-H207,-3))</f>
        <v/>
      </c>
      <c r="R207" s="21">
        <f>IF(F207&lt;=450000,0,MAX(0,P207*0.06-MIN(50000,P207)*0.03))</f>
        <v/>
      </c>
      <c r="S207" s="21">
        <f>IF(F207&lt;=450000,0,MAX(0,P207*0.04-MIN(50000,P207)*0.02))</f>
        <v/>
      </c>
      <c r="T207" s="21">
        <f>IF(F207&lt;=450000,0,MAX(0,Q207*0.06-MIN(50000,Q207)*0.03))</f>
        <v/>
      </c>
      <c r="U207" s="21">
        <f>IF(F207&lt;=450000,0,MAX(0,Q207*0.04-MIN(50000,Q207)*0.02))</f>
        <v/>
      </c>
      <c r="V207" s="21">
        <f>50000+MAX(0,G207-480000)</f>
        <v/>
      </c>
      <c r="W207" s="21">
        <f>P207-V207</f>
        <v/>
      </c>
      <c r="X207" s="21">
        <f>Q207-V207</f>
        <v/>
      </c>
      <c r="Y207" s="22">
        <f>IF(W207&lt;0,0.9,LOOKUP(W207,{0,1950001,3300001,6950001,9000001,18000001,40000001},{0.84895,0.7979,0.6958,0.66517,0.56307,0.4916,0.44055}))</f>
        <v/>
      </c>
      <c r="Z207" s="22">
        <f>IF(X207&lt;0,0.9,LOOKUP(X207,{0,1950001,3300001,6950001,9000001,18000001,40000001},{0.84895,0.7979,0.6958,0.66517,0.56307,0.4916,0.44055}))</f>
        <v/>
      </c>
      <c r="AA207" s="22">
        <f>IF(W207&lt;0,0,CHOOSE(MATCH(W207,{0,1950001,3300001,6950001,9000001},1),5.105/84.895,10.21/79.79,20.42/69.58,23.483/66.517,33.693/56.307))</f>
        <v/>
      </c>
      <c r="AB207" s="21">
        <f>IF(C207&lt;=2000,0,(MIN(C207,ROUNDDOWN(F207*0.3,0))-2000)*0.1)</f>
        <v/>
      </c>
      <c r="AC207" s="21">
        <f>IF(C207&lt;=2000,0,MIN((C207-2000)*Y207,(R207+S207)*0.2))</f>
        <v/>
      </c>
      <c r="AD207" s="21">
        <f>IF(C207&lt;=2000,0,MIN((C207-2000)*Z207,(T207+U207)*0.2))</f>
        <v/>
      </c>
      <c r="AE207" s="21">
        <f>AC207*AA207</f>
        <v/>
      </c>
      <c r="AF207" s="21">
        <f>ROUNDDOWN(R207,-2)+ROUNDDOWN(S207,-2)</f>
        <v/>
      </c>
      <c r="AG207" s="21">
        <f>ROUNDDOWN(MAX(0,R207-(AB207+AC207+AE207)*0.6),-2)+ROUNDDOWN(MAX(0,S207-(AB207+AC207+AE207)*0.4),-2)</f>
        <v/>
      </c>
      <c r="AH207" s="21">
        <f>ROUNDDOWN(MAX(0,T207-(AB207+AD207)*0.6),-2)+ROUNDDOWN(MAX(0,U207-(AB207+AD207)*0.4),-2)</f>
        <v/>
      </c>
      <c r="AI207" s="21">
        <f>ROUNDDOWN(T207,-2)+ROUNDDOWN(U207,-2)</f>
        <v/>
      </c>
      <c r="AJ207" s="21">
        <f>M207+AF207</f>
        <v/>
      </c>
      <c r="AK207" s="21">
        <f>M207+AG207</f>
        <v/>
      </c>
      <c r="AL207" s="21">
        <f>N207+AH207</f>
        <v/>
      </c>
      <c r="AM207" s="21">
        <f>O207+AI207</f>
        <v/>
      </c>
      <c r="AN207" s="21">
        <f>N207+AI207</f>
        <v/>
      </c>
      <c r="AO207" s="21">
        <f>ROUNDDOWN((R207+S207)*0.2/Y207+2000,0)</f>
        <v/>
      </c>
      <c r="AP207" s="21">
        <f>ROUNDDOWN((T207+U207)*0.2/Z207+2000,0)</f>
        <v/>
      </c>
      <c r="AQ207" s="21">
        <f>AL207-AK207</f>
        <v/>
      </c>
      <c r="AR207" s="21">
        <f>AM207-AK207</f>
        <v/>
      </c>
      <c r="AS207" s="21">
        <f>AM207-AL207</f>
        <v/>
      </c>
      <c r="AT207" s="21">
        <f>AK207+C207-AJ207</f>
        <v/>
      </c>
      <c r="AU207" s="21">
        <f>AL207+C207-AM207</f>
        <v/>
      </c>
      <c r="AV207" s="21">
        <f>AN207+C207-AM207</f>
        <v/>
      </c>
    </row>
    <row r="208">
      <c r="A208" t="inlineStr">
        <is>
          <t>医療費の境目</t>
        </is>
      </c>
      <c r="B208" s="21">
        <f>'3_医療費の境目'!$B$3</f>
        <v/>
      </c>
      <c r="C208" s="21">
        <f>IF('3_医療費の境目'!$B$4="",AO208,'3_医療費の境目'!$B$4)</f>
        <v/>
      </c>
      <c r="D208" s="21">
        <f>'3_医療費の境目'!D208</f>
        <v/>
      </c>
      <c r="E208" s="21">
        <f>ROUND(MIN(B208/12,650000)*12*0.0915+MIN(B208/12,1390000)*12*(0.0504+0)+B208*0.005,0)</f>
        <v/>
      </c>
      <c r="F208" s="21">
        <f>IF(B208&lt;741000,0,IF(B208&lt;2191000,B208-740000,IF(B208&lt;2193000,1451000,IF(B208&lt;2196000,1453000,IF(B208&lt;2200000,1456000,IF(B208&lt;3600000,ROUND(ROUNDDOWN(B208/4,-3)*2.8,0)-80000,IF(B208&lt;6600000,ROUND(ROUNDDOWN(B208/4,-3)*3.2,0)-440000,IF(B208&lt;8500000,ROUNDDOWN(B208*0.9,0)-1100000,B208-1950000))))))))</f>
        <v/>
      </c>
      <c r="G208" s="21">
        <f>IF(F208&gt;23500000,NA(),IF(F208&lt;=4890000,1040000,IF(F208&lt;=6550000,670000,620000)))</f>
        <v/>
      </c>
      <c r="H208" s="21">
        <f>IF(D208&lt;=0,0,MAX(0,MIN(2000000,D208-MIN(100000,ROUNDDOWN(F208*0.05,0)))))</f>
        <v/>
      </c>
      <c r="I208" s="21">
        <f>IF(C208&lt;=2000,0,MIN(C208,ROUNDDOWN(F208*0.4,0))-2000)</f>
        <v/>
      </c>
      <c r="J208" s="21">
        <f>MAX(0,ROUNDDOWN(F208-E208-G208,-3))</f>
        <v/>
      </c>
      <c r="K208" s="21">
        <f>MAX(0,ROUNDDOWN(F208-E208-G208-H208-I208,-3))</f>
        <v/>
      </c>
      <c r="L208" s="21">
        <f>MAX(0,ROUNDDOWN(F208-E208-G208-H208,-3))</f>
        <v/>
      </c>
      <c r="M208" s="21">
        <f>IF(J208&lt;=0,0,ROUNDDOWN((J208*LOOKUP(J208,{0,1950001,3300001,6950001,9000001,18000001,40000001},{0.05,0.1,0.2,0.23,0.33,0.4,0.45})-LOOKUP(J208,{0,1950001,3300001,6950001,9000001,18000001,40000001},{0,97500,427500,636000,1536000,2796000,4796000}))*1.021,-2))</f>
        <v/>
      </c>
      <c r="N208" s="21">
        <f>IF(K208&lt;=0,0,ROUNDDOWN((K208*LOOKUP(K208,{0,1950001,3300001,6950001,9000001,18000001,40000001},{0.05,0.1,0.2,0.23,0.33,0.4,0.45})-LOOKUP(K208,{0,1950001,3300001,6950001,9000001,18000001,40000001},{0,97500,427500,636000,1536000,2796000,4796000}))*1.021,-2))</f>
        <v/>
      </c>
      <c r="O208" s="21">
        <f>IF(L208&lt;=0,0,ROUNDDOWN((L208*LOOKUP(L208,{0,1950001,3300001,6950001,9000001,18000001,40000001},{0.05,0.1,0.2,0.23,0.33,0.4,0.45})-LOOKUP(L208,{0,1950001,3300001,6950001,9000001,18000001,40000001},{0,97500,427500,636000,1536000,2796000,4796000}))*1.021,-2))</f>
        <v/>
      </c>
      <c r="P208" s="21">
        <f>MAX(0,ROUNDDOWN(F208-E208-430000,-3))</f>
        <v/>
      </c>
      <c r="Q208" s="21">
        <f>MAX(0,ROUNDDOWN(F208-E208-430000-H208,-3))</f>
        <v/>
      </c>
      <c r="R208" s="21">
        <f>IF(F208&lt;=450000,0,MAX(0,P208*0.06-MIN(50000,P208)*0.03))</f>
        <v/>
      </c>
      <c r="S208" s="21">
        <f>IF(F208&lt;=450000,0,MAX(0,P208*0.04-MIN(50000,P208)*0.02))</f>
        <v/>
      </c>
      <c r="T208" s="21">
        <f>IF(F208&lt;=450000,0,MAX(0,Q208*0.06-MIN(50000,Q208)*0.03))</f>
        <v/>
      </c>
      <c r="U208" s="21">
        <f>IF(F208&lt;=450000,0,MAX(0,Q208*0.04-MIN(50000,Q208)*0.02))</f>
        <v/>
      </c>
      <c r="V208" s="21">
        <f>50000+MAX(0,G208-480000)</f>
        <v/>
      </c>
      <c r="W208" s="21">
        <f>P208-V208</f>
        <v/>
      </c>
      <c r="X208" s="21">
        <f>Q208-V208</f>
        <v/>
      </c>
      <c r="Y208" s="22">
        <f>IF(W208&lt;0,0.9,LOOKUP(W208,{0,1950001,3300001,6950001,9000001,18000001,40000001},{0.84895,0.7979,0.6958,0.66517,0.56307,0.4916,0.44055}))</f>
        <v/>
      </c>
      <c r="Z208" s="22">
        <f>IF(X208&lt;0,0.9,LOOKUP(X208,{0,1950001,3300001,6950001,9000001,18000001,40000001},{0.84895,0.7979,0.6958,0.66517,0.56307,0.4916,0.44055}))</f>
        <v/>
      </c>
      <c r="AA208" s="22">
        <f>IF(W208&lt;0,0,CHOOSE(MATCH(W208,{0,1950001,3300001,6950001,9000001},1),5.105/84.895,10.21/79.79,20.42/69.58,23.483/66.517,33.693/56.307))</f>
        <v/>
      </c>
      <c r="AB208" s="21">
        <f>IF(C208&lt;=2000,0,(MIN(C208,ROUNDDOWN(F208*0.3,0))-2000)*0.1)</f>
        <v/>
      </c>
      <c r="AC208" s="21">
        <f>IF(C208&lt;=2000,0,MIN((C208-2000)*Y208,(R208+S208)*0.2))</f>
        <v/>
      </c>
      <c r="AD208" s="21">
        <f>IF(C208&lt;=2000,0,MIN((C208-2000)*Z208,(T208+U208)*0.2))</f>
        <v/>
      </c>
      <c r="AE208" s="21">
        <f>AC208*AA208</f>
        <v/>
      </c>
      <c r="AF208" s="21">
        <f>ROUNDDOWN(R208,-2)+ROUNDDOWN(S208,-2)</f>
        <v/>
      </c>
      <c r="AG208" s="21">
        <f>ROUNDDOWN(MAX(0,R208-(AB208+AC208+AE208)*0.6),-2)+ROUNDDOWN(MAX(0,S208-(AB208+AC208+AE208)*0.4),-2)</f>
        <v/>
      </c>
      <c r="AH208" s="21">
        <f>ROUNDDOWN(MAX(0,T208-(AB208+AD208)*0.6),-2)+ROUNDDOWN(MAX(0,U208-(AB208+AD208)*0.4),-2)</f>
        <v/>
      </c>
      <c r="AI208" s="21">
        <f>ROUNDDOWN(T208,-2)+ROUNDDOWN(U208,-2)</f>
        <v/>
      </c>
      <c r="AJ208" s="21">
        <f>M208+AF208</f>
        <v/>
      </c>
      <c r="AK208" s="21">
        <f>M208+AG208</f>
        <v/>
      </c>
      <c r="AL208" s="21">
        <f>N208+AH208</f>
        <v/>
      </c>
      <c r="AM208" s="21">
        <f>O208+AI208</f>
        <v/>
      </c>
      <c r="AN208" s="21">
        <f>N208+AI208</f>
        <v/>
      </c>
      <c r="AO208" s="21">
        <f>ROUNDDOWN((R208+S208)*0.2/Y208+2000,0)</f>
        <v/>
      </c>
      <c r="AP208" s="21">
        <f>ROUNDDOWN((T208+U208)*0.2/Z208+2000,0)</f>
        <v/>
      </c>
      <c r="AQ208" s="21">
        <f>AL208-AK208</f>
        <v/>
      </c>
      <c r="AR208" s="21">
        <f>AM208-AK208</f>
        <v/>
      </c>
      <c r="AS208" s="21">
        <f>AM208-AL208</f>
        <v/>
      </c>
      <c r="AT208" s="21">
        <f>AK208+C208-AJ208</f>
        <v/>
      </c>
      <c r="AU208" s="21">
        <f>AL208+C208-AM208</f>
        <v/>
      </c>
      <c r="AV208" s="21">
        <f>AN208+C208-AM208</f>
        <v/>
      </c>
    </row>
    <row r="209">
      <c r="A209" t="inlineStr">
        <is>
          <t>医療費の境目</t>
        </is>
      </c>
      <c r="B209" s="21">
        <f>'3_医療費の境目'!$B$3</f>
        <v/>
      </c>
      <c r="C209" s="21">
        <f>IF('3_医療費の境目'!$B$4="",AO209,'3_医療費の境目'!$B$4)</f>
        <v/>
      </c>
      <c r="D209" s="21">
        <f>'3_医療費の境目'!D209</f>
        <v/>
      </c>
      <c r="E209" s="21">
        <f>ROUND(MIN(B209/12,650000)*12*0.0915+MIN(B209/12,1390000)*12*(0.0504+0)+B209*0.005,0)</f>
        <v/>
      </c>
      <c r="F209" s="21">
        <f>IF(B209&lt;741000,0,IF(B209&lt;2191000,B209-740000,IF(B209&lt;2193000,1451000,IF(B209&lt;2196000,1453000,IF(B209&lt;2200000,1456000,IF(B209&lt;3600000,ROUND(ROUNDDOWN(B209/4,-3)*2.8,0)-80000,IF(B209&lt;6600000,ROUND(ROUNDDOWN(B209/4,-3)*3.2,0)-440000,IF(B209&lt;8500000,ROUNDDOWN(B209*0.9,0)-1100000,B209-1950000))))))))</f>
        <v/>
      </c>
      <c r="G209" s="21">
        <f>IF(F209&gt;23500000,NA(),IF(F209&lt;=4890000,1040000,IF(F209&lt;=6550000,670000,620000)))</f>
        <v/>
      </c>
      <c r="H209" s="21">
        <f>IF(D209&lt;=0,0,MAX(0,MIN(2000000,D209-MIN(100000,ROUNDDOWN(F209*0.05,0)))))</f>
        <v/>
      </c>
      <c r="I209" s="21">
        <f>IF(C209&lt;=2000,0,MIN(C209,ROUNDDOWN(F209*0.4,0))-2000)</f>
        <v/>
      </c>
      <c r="J209" s="21">
        <f>MAX(0,ROUNDDOWN(F209-E209-G209,-3))</f>
        <v/>
      </c>
      <c r="K209" s="21">
        <f>MAX(0,ROUNDDOWN(F209-E209-G209-H209-I209,-3))</f>
        <v/>
      </c>
      <c r="L209" s="21">
        <f>MAX(0,ROUNDDOWN(F209-E209-G209-H209,-3))</f>
        <v/>
      </c>
      <c r="M209" s="21">
        <f>IF(J209&lt;=0,0,ROUNDDOWN((J209*LOOKUP(J209,{0,1950001,3300001,6950001,9000001,18000001,40000001},{0.05,0.1,0.2,0.23,0.33,0.4,0.45})-LOOKUP(J209,{0,1950001,3300001,6950001,9000001,18000001,40000001},{0,97500,427500,636000,1536000,2796000,4796000}))*1.021,-2))</f>
        <v/>
      </c>
      <c r="N209" s="21">
        <f>IF(K209&lt;=0,0,ROUNDDOWN((K209*LOOKUP(K209,{0,1950001,3300001,6950001,9000001,18000001,40000001},{0.05,0.1,0.2,0.23,0.33,0.4,0.45})-LOOKUP(K209,{0,1950001,3300001,6950001,9000001,18000001,40000001},{0,97500,427500,636000,1536000,2796000,4796000}))*1.021,-2))</f>
        <v/>
      </c>
      <c r="O209" s="21">
        <f>IF(L209&lt;=0,0,ROUNDDOWN((L209*LOOKUP(L209,{0,1950001,3300001,6950001,9000001,18000001,40000001},{0.05,0.1,0.2,0.23,0.33,0.4,0.45})-LOOKUP(L209,{0,1950001,3300001,6950001,9000001,18000001,40000001},{0,97500,427500,636000,1536000,2796000,4796000}))*1.021,-2))</f>
        <v/>
      </c>
      <c r="P209" s="21">
        <f>MAX(0,ROUNDDOWN(F209-E209-430000,-3))</f>
        <v/>
      </c>
      <c r="Q209" s="21">
        <f>MAX(0,ROUNDDOWN(F209-E209-430000-H209,-3))</f>
        <v/>
      </c>
      <c r="R209" s="21">
        <f>IF(F209&lt;=450000,0,MAX(0,P209*0.06-MIN(50000,P209)*0.03))</f>
        <v/>
      </c>
      <c r="S209" s="21">
        <f>IF(F209&lt;=450000,0,MAX(0,P209*0.04-MIN(50000,P209)*0.02))</f>
        <v/>
      </c>
      <c r="T209" s="21">
        <f>IF(F209&lt;=450000,0,MAX(0,Q209*0.06-MIN(50000,Q209)*0.03))</f>
        <v/>
      </c>
      <c r="U209" s="21">
        <f>IF(F209&lt;=450000,0,MAX(0,Q209*0.04-MIN(50000,Q209)*0.02))</f>
        <v/>
      </c>
      <c r="V209" s="21">
        <f>50000+MAX(0,G209-480000)</f>
        <v/>
      </c>
      <c r="W209" s="21">
        <f>P209-V209</f>
        <v/>
      </c>
      <c r="X209" s="21">
        <f>Q209-V209</f>
        <v/>
      </c>
      <c r="Y209" s="22">
        <f>IF(W209&lt;0,0.9,LOOKUP(W209,{0,1950001,3300001,6950001,9000001,18000001,40000001},{0.84895,0.7979,0.6958,0.66517,0.56307,0.4916,0.44055}))</f>
        <v/>
      </c>
      <c r="Z209" s="22">
        <f>IF(X209&lt;0,0.9,LOOKUP(X209,{0,1950001,3300001,6950001,9000001,18000001,40000001},{0.84895,0.7979,0.6958,0.66517,0.56307,0.4916,0.44055}))</f>
        <v/>
      </c>
      <c r="AA209" s="22">
        <f>IF(W209&lt;0,0,CHOOSE(MATCH(W209,{0,1950001,3300001,6950001,9000001},1),5.105/84.895,10.21/79.79,20.42/69.58,23.483/66.517,33.693/56.307))</f>
        <v/>
      </c>
      <c r="AB209" s="21">
        <f>IF(C209&lt;=2000,0,(MIN(C209,ROUNDDOWN(F209*0.3,0))-2000)*0.1)</f>
        <v/>
      </c>
      <c r="AC209" s="21">
        <f>IF(C209&lt;=2000,0,MIN((C209-2000)*Y209,(R209+S209)*0.2))</f>
        <v/>
      </c>
      <c r="AD209" s="21">
        <f>IF(C209&lt;=2000,0,MIN((C209-2000)*Z209,(T209+U209)*0.2))</f>
        <v/>
      </c>
      <c r="AE209" s="21">
        <f>AC209*AA209</f>
        <v/>
      </c>
      <c r="AF209" s="21">
        <f>ROUNDDOWN(R209,-2)+ROUNDDOWN(S209,-2)</f>
        <v/>
      </c>
      <c r="AG209" s="21">
        <f>ROUNDDOWN(MAX(0,R209-(AB209+AC209+AE209)*0.6),-2)+ROUNDDOWN(MAX(0,S209-(AB209+AC209+AE209)*0.4),-2)</f>
        <v/>
      </c>
      <c r="AH209" s="21">
        <f>ROUNDDOWN(MAX(0,T209-(AB209+AD209)*0.6),-2)+ROUNDDOWN(MAX(0,U209-(AB209+AD209)*0.4),-2)</f>
        <v/>
      </c>
      <c r="AI209" s="21">
        <f>ROUNDDOWN(T209,-2)+ROUNDDOWN(U209,-2)</f>
        <v/>
      </c>
      <c r="AJ209" s="21">
        <f>M209+AF209</f>
        <v/>
      </c>
      <c r="AK209" s="21">
        <f>M209+AG209</f>
        <v/>
      </c>
      <c r="AL209" s="21">
        <f>N209+AH209</f>
        <v/>
      </c>
      <c r="AM209" s="21">
        <f>O209+AI209</f>
        <v/>
      </c>
      <c r="AN209" s="21">
        <f>N209+AI209</f>
        <v/>
      </c>
      <c r="AO209" s="21">
        <f>ROUNDDOWN((R209+S209)*0.2/Y209+2000,0)</f>
        <v/>
      </c>
      <c r="AP209" s="21">
        <f>ROUNDDOWN((T209+U209)*0.2/Z209+2000,0)</f>
        <v/>
      </c>
      <c r="AQ209" s="21">
        <f>AL209-AK209</f>
        <v/>
      </c>
      <c r="AR209" s="21">
        <f>AM209-AK209</f>
        <v/>
      </c>
      <c r="AS209" s="21">
        <f>AM209-AL209</f>
        <v/>
      </c>
      <c r="AT209" s="21">
        <f>AK209+C209-AJ209</f>
        <v/>
      </c>
      <c r="AU209" s="21">
        <f>AL209+C209-AM209</f>
        <v/>
      </c>
      <c r="AV209" s="21">
        <f>AN209+C209-AM209</f>
        <v/>
      </c>
    </row>
    <row r="210">
      <c r="A210" t="inlineStr">
        <is>
          <t>医療費の境目</t>
        </is>
      </c>
      <c r="B210" s="21">
        <f>'3_医療費の境目'!$B$3</f>
        <v/>
      </c>
      <c r="C210" s="21">
        <f>IF('3_医療費の境目'!$B$4="",AO210,'3_医療費の境目'!$B$4)</f>
        <v/>
      </c>
      <c r="D210" s="21">
        <f>'3_医療費の境目'!D210</f>
        <v/>
      </c>
      <c r="E210" s="21">
        <f>ROUND(MIN(B210/12,650000)*12*0.0915+MIN(B210/12,1390000)*12*(0.0504+0)+B210*0.005,0)</f>
        <v/>
      </c>
      <c r="F210" s="21">
        <f>IF(B210&lt;741000,0,IF(B210&lt;2191000,B210-740000,IF(B210&lt;2193000,1451000,IF(B210&lt;2196000,1453000,IF(B210&lt;2200000,1456000,IF(B210&lt;3600000,ROUND(ROUNDDOWN(B210/4,-3)*2.8,0)-80000,IF(B210&lt;6600000,ROUND(ROUNDDOWN(B210/4,-3)*3.2,0)-440000,IF(B210&lt;8500000,ROUNDDOWN(B210*0.9,0)-1100000,B210-1950000))))))))</f>
        <v/>
      </c>
      <c r="G210" s="21">
        <f>IF(F210&gt;23500000,NA(),IF(F210&lt;=4890000,1040000,IF(F210&lt;=6550000,670000,620000)))</f>
        <v/>
      </c>
      <c r="H210" s="21">
        <f>IF(D210&lt;=0,0,MAX(0,MIN(2000000,D210-MIN(100000,ROUNDDOWN(F210*0.05,0)))))</f>
        <v/>
      </c>
      <c r="I210" s="21">
        <f>IF(C210&lt;=2000,0,MIN(C210,ROUNDDOWN(F210*0.4,0))-2000)</f>
        <v/>
      </c>
      <c r="J210" s="21">
        <f>MAX(0,ROUNDDOWN(F210-E210-G210,-3))</f>
        <v/>
      </c>
      <c r="K210" s="21">
        <f>MAX(0,ROUNDDOWN(F210-E210-G210-H210-I210,-3))</f>
        <v/>
      </c>
      <c r="L210" s="21">
        <f>MAX(0,ROUNDDOWN(F210-E210-G210-H210,-3))</f>
        <v/>
      </c>
      <c r="M210" s="21">
        <f>IF(J210&lt;=0,0,ROUNDDOWN((J210*LOOKUP(J210,{0,1950001,3300001,6950001,9000001,18000001,40000001},{0.05,0.1,0.2,0.23,0.33,0.4,0.45})-LOOKUP(J210,{0,1950001,3300001,6950001,9000001,18000001,40000001},{0,97500,427500,636000,1536000,2796000,4796000}))*1.021,-2))</f>
        <v/>
      </c>
      <c r="N210" s="21">
        <f>IF(K210&lt;=0,0,ROUNDDOWN((K210*LOOKUP(K210,{0,1950001,3300001,6950001,9000001,18000001,40000001},{0.05,0.1,0.2,0.23,0.33,0.4,0.45})-LOOKUP(K210,{0,1950001,3300001,6950001,9000001,18000001,40000001},{0,97500,427500,636000,1536000,2796000,4796000}))*1.021,-2))</f>
        <v/>
      </c>
      <c r="O210" s="21">
        <f>IF(L210&lt;=0,0,ROUNDDOWN((L210*LOOKUP(L210,{0,1950001,3300001,6950001,9000001,18000001,40000001},{0.05,0.1,0.2,0.23,0.33,0.4,0.45})-LOOKUP(L210,{0,1950001,3300001,6950001,9000001,18000001,40000001},{0,97500,427500,636000,1536000,2796000,4796000}))*1.021,-2))</f>
        <v/>
      </c>
      <c r="P210" s="21">
        <f>MAX(0,ROUNDDOWN(F210-E210-430000,-3))</f>
        <v/>
      </c>
      <c r="Q210" s="21">
        <f>MAX(0,ROUNDDOWN(F210-E210-430000-H210,-3))</f>
        <v/>
      </c>
      <c r="R210" s="21">
        <f>IF(F210&lt;=450000,0,MAX(0,P210*0.06-MIN(50000,P210)*0.03))</f>
        <v/>
      </c>
      <c r="S210" s="21">
        <f>IF(F210&lt;=450000,0,MAX(0,P210*0.04-MIN(50000,P210)*0.02))</f>
        <v/>
      </c>
      <c r="T210" s="21">
        <f>IF(F210&lt;=450000,0,MAX(0,Q210*0.06-MIN(50000,Q210)*0.03))</f>
        <v/>
      </c>
      <c r="U210" s="21">
        <f>IF(F210&lt;=450000,0,MAX(0,Q210*0.04-MIN(50000,Q210)*0.02))</f>
        <v/>
      </c>
      <c r="V210" s="21">
        <f>50000+MAX(0,G210-480000)</f>
        <v/>
      </c>
      <c r="W210" s="21">
        <f>P210-V210</f>
        <v/>
      </c>
      <c r="X210" s="21">
        <f>Q210-V210</f>
        <v/>
      </c>
      <c r="Y210" s="22">
        <f>IF(W210&lt;0,0.9,LOOKUP(W210,{0,1950001,3300001,6950001,9000001,18000001,40000001},{0.84895,0.7979,0.6958,0.66517,0.56307,0.4916,0.44055}))</f>
        <v/>
      </c>
      <c r="Z210" s="22">
        <f>IF(X210&lt;0,0.9,LOOKUP(X210,{0,1950001,3300001,6950001,9000001,18000001,40000001},{0.84895,0.7979,0.6958,0.66517,0.56307,0.4916,0.44055}))</f>
        <v/>
      </c>
      <c r="AA210" s="22">
        <f>IF(W210&lt;0,0,CHOOSE(MATCH(W210,{0,1950001,3300001,6950001,9000001},1),5.105/84.895,10.21/79.79,20.42/69.58,23.483/66.517,33.693/56.307))</f>
        <v/>
      </c>
      <c r="AB210" s="21">
        <f>IF(C210&lt;=2000,0,(MIN(C210,ROUNDDOWN(F210*0.3,0))-2000)*0.1)</f>
        <v/>
      </c>
      <c r="AC210" s="21">
        <f>IF(C210&lt;=2000,0,MIN((C210-2000)*Y210,(R210+S210)*0.2))</f>
        <v/>
      </c>
      <c r="AD210" s="21">
        <f>IF(C210&lt;=2000,0,MIN((C210-2000)*Z210,(T210+U210)*0.2))</f>
        <v/>
      </c>
      <c r="AE210" s="21">
        <f>AC210*AA210</f>
        <v/>
      </c>
      <c r="AF210" s="21">
        <f>ROUNDDOWN(R210,-2)+ROUNDDOWN(S210,-2)</f>
        <v/>
      </c>
      <c r="AG210" s="21">
        <f>ROUNDDOWN(MAX(0,R210-(AB210+AC210+AE210)*0.6),-2)+ROUNDDOWN(MAX(0,S210-(AB210+AC210+AE210)*0.4),-2)</f>
        <v/>
      </c>
      <c r="AH210" s="21">
        <f>ROUNDDOWN(MAX(0,T210-(AB210+AD210)*0.6),-2)+ROUNDDOWN(MAX(0,U210-(AB210+AD210)*0.4),-2)</f>
        <v/>
      </c>
      <c r="AI210" s="21">
        <f>ROUNDDOWN(T210,-2)+ROUNDDOWN(U210,-2)</f>
        <v/>
      </c>
      <c r="AJ210" s="21">
        <f>M210+AF210</f>
        <v/>
      </c>
      <c r="AK210" s="21">
        <f>M210+AG210</f>
        <v/>
      </c>
      <c r="AL210" s="21">
        <f>N210+AH210</f>
        <v/>
      </c>
      <c r="AM210" s="21">
        <f>O210+AI210</f>
        <v/>
      </c>
      <c r="AN210" s="21">
        <f>N210+AI210</f>
        <v/>
      </c>
      <c r="AO210" s="21">
        <f>ROUNDDOWN((R210+S210)*0.2/Y210+2000,0)</f>
        <v/>
      </c>
      <c r="AP210" s="21">
        <f>ROUNDDOWN((T210+U210)*0.2/Z210+2000,0)</f>
        <v/>
      </c>
      <c r="AQ210" s="21">
        <f>AL210-AK210</f>
        <v/>
      </c>
      <c r="AR210" s="21">
        <f>AM210-AK210</f>
        <v/>
      </c>
      <c r="AS210" s="21">
        <f>AM210-AL210</f>
        <v/>
      </c>
      <c r="AT210" s="21">
        <f>AK210+C210-AJ210</f>
        <v/>
      </c>
      <c r="AU210" s="21">
        <f>AL210+C210-AM210</f>
        <v/>
      </c>
      <c r="AV210" s="21">
        <f>AN210+C210-AM210</f>
        <v/>
      </c>
    </row>
    <row r="211">
      <c r="A211" t="inlineStr">
        <is>
          <t>医療費の境目</t>
        </is>
      </c>
      <c r="B211" s="21">
        <f>'3_医療費の境目'!$B$3</f>
        <v/>
      </c>
      <c r="C211" s="21">
        <f>IF('3_医療費の境目'!$B$4="",AO211,'3_医療費の境目'!$B$4)</f>
        <v/>
      </c>
      <c r="D211" s="21">
        <f>'3_医療費の境目'!D211</f>
        <v/>
      </c>
      <c r="E211" s="21">
        <f>ROUND(MIN(B211/12,650000)*12*0.0915+MIN(B211/12,1390000)*12*(0.0504+0)+B211*0.005,0)</f>
        <v/>
      </c>
      <c r="F211" s="21">
        <f>IF(B211&lt;741000,0,IF(B211&lt;2191000,B211-740000,IF(B211&lt;2193000,1451000,IF(B211&lt;2196000,1453000,IF(B211&lt;2200000,1456000,IF(B211&lt;3600000,ROUND(ROUNDDOWN(B211/4,-3)*2.8,0)-80000,IF(B211&lt;6600000,ROUND(ROUNDDOWN(B211/4,-3)*3.2,0)-440000,IF(B211&lt;8500000,ROUNDDOWN(B211*0.9,0)-1100000,B211-1950000))))))))</f>
        <v/>
      </c>
      <c r="G211" s="21">
        <f>IF(F211&gt;23500000,NA(),IF(F211&lt;=4890000,1040000,IF(F211&lt;=6550000,670000,620000)))</f>
        <v/>
      </c>
      <c r="H211" s="21">
        <f>IF(D211&lt;=0,0,MAX(0,MIN(2000000,D211-MIN(100000,ROUNDDOWN(F211*0.05,0)))))</f>
        <v/>
      </c>
      <c r="I211" s="21">
        <f>IF(C211&lt;=2000,0,MIN(C211,ROUNDDOWN(F211*0.4,0))-2000)</f>
        <v/>
      </c>
      <c r="J211" s="21">
        <f>MAX(0,ROUNDDOWN(F211-E211-G211,-3))</f>
        <v/>
      </c>
      <c r="K211" s="21">
        <f>MAX(0,ROUNDDOWN(F211-E211-G211-H211-I211,-3))</f>
        <v/>
      </c>
      <c r="L211" s="21">
        <f>MAX(0,ROUNDDOWN(F211-E211-G211-H211,-3))</f>
        <v/>
      </c>
      <c r="M211" s="21">
        <f>IF(J211&lt;=0,0,ROUNDDOWN((J211*LOOKUP(J211,{0,1950001,3300001,6950001,9000001,18000001,40000001},{0.05,0.1,0.2,0.23,0.33,0.4,0.45})-LOOKUP(J211,{0,1950001,3300001,6950001,9000001,18000001,40000001},{0,97500,427500,636000,1536000,2796000,4796000}))*1.021,-2))</f>
        <v/>
      </c>
      <c r="N211" s="21">
        <f>IF(K211&lt;=0,0,ROUNDDOWN((K211*LOOKUP(K211,{0,1950001,3300001,6950001,9000001,18000001,40000001},{0.05,0.1,0.2,0.23,0.33,0.4,0.45})-LOOKUP(K211,{0,1950001,3300001,6950001,9000001,18000001,40000001},{0,97500,427500,636000,1536000,2796000,4796000}))*1.021,-2))</f>
        <v/>
      </c>
      <c r="O211" s="21">
        <f>IF(L211&lt;=0,0,ROUNDDOWN((L211*LOOKUP(L211,{0,1950001,3300001,6950001,9000001,18000001,40000001},{0.05,0.1,0.2,0.23,0.33,0.4,0.45})-LOOKUP(L211,{0,1950001,3300001,6950001,9000001,18000001,40000001},{0,97500,427500,636000,1536000,2796000,4796000}))*1.021,-2))</f>
        <v/>
      </c>
      <c r="P211" s="21">
        <f>MAX(0,ROUNDDOWN(F211-E211-430000,-3))</f>
        <v/>
      </c>
      <c r="Q211" s="21">
        <f>MAX(0,ROUNDDOWN(F211-E211-430000-H211,-3))</f>
        <v/>
      </c>
      <c r="R211" s="21">
        <f>IF(F211&lt;=450000,0,MAX(0,P211*0.06-MIN(50000,P211)*0.03))</f>
        <v/>
      </c>
      <c r="S211" s="21">
        <f>IF(F211&lt;=450000,0,MAX(0,P211*0.04-MIN(50000,P211)*0.02))</f>
        <v/>
      </c>
      <c r="T211" s="21">
        <f>IF(F211&lt;=450000,0,MAX(0,Q211*0.06-MIN(50000,Q211)*0.03))</f>
        <v/>
      </c>
      <c r="U211" s="21">
        <f>IF(F211&lt;=450000,0,MAX(0,Q211*0.04-MIN(50000,Q211)*0.02))</f>
        <v/>
      </c>
      <c r="V211" s="21">
        <f>50000+MAX(0,G211-480000)</f>
        <v/>
      </c>
      <c r="W211" s="21">
        <f>P211-V211</f>
        <v/>
      </c>
      <c r="X211" s="21">
        <f>Q211-V211</f>
        <v/>
      </c>
      <c r="Y211" s="22">
        <f>IF(W211&lt;0,0.9,LOOKUP(W211,{0,1950001,3300001,6950001,9000001,18000001,40000001},{0.84895,0.7979,0.6958,0.66517,0.56307,0.4916,0.44055}))</f>
        <v/>
      </c>
      <c r="Z211" s="22">
        <f>IF(X211&lt;0,0.9,LOOKUP(X211,{0,1950001,3300001,6950001,9000001,18000001,40000001},{0.84895,0.7979,0.6958,0.66517,0.56307,0.4916,0.44055}))</f>
        <v/>
      </c>
      <c r="AA211" s="22">
        <f>IF(W211&lt;0,0,CHOOSE(MATCH(W211,{0,1950001,3300001,6950001,9000001},1),5.105/84.895,10.21/79.79,20.42/69.58,23.483/66.517,33.693/56.307))</f>
        <v/>
      </c>
      <c r="AB211" s="21">
        <f>IF(C211&lt;=2000,0,(MIN(C211,ROUNDDOWN(F211*0.3,0))-2000)*0.1)</f>
        <v/>
      </c>
      <c r="AC211" s="21">
        <f>IF(C211&lt;=2000,0,MIN((C211-2000)*Y211,(R211+S211)*0.2))</f>
        <v/>
      </c>
      <c r="AD211" s="21">
        <f>IF(C211&lt;=2000,0,MIN((C211-2000)*Z211,(T211+U211)*0.2))</f>
        <v/>
      </c>
      <c r="AE211" s="21">
        <f>AC211*AA211</f>
        <v/>
      </c>
      <c r="AF211" s="21">
        <f>ROUNDDOWN(R211,-2)+ROUNDDOWN(S211,-2)</f>
        <v/>
      </c>
      <c r="AG211" s="21">
        <f>ROUNDDOWN(MAX(0,R211-(AB211+AC211+AE211)*0.6),-2)+ROUNDDOWN(MAX(0,S211-(AB211+AC211+AE211)*0.4),-2)</f>
        <v/>
      </c>
      <c r="AH211" s="21">
        <f>ROUNDDOWN(MAX(0,T211-(AB211+AD211)*0.6),-2)+ROUNDDOWN(MAX(0,U211-(AB211+AD211)*0.4),-2)</f>
        <v/>
      </c>
      <c r="AI211" s="21">
        <f>ROUNDDOWN(T211,-2)+ROUNDDOWN(U211,-2)</f>
        <v/>
      </c>
      <c r="AJ211" s="21">
        <f>M211+AF211</f>
        <v/>
      </c>
      <c r="AK211" s="21">
        <f>M211+AG211</f>
        <v/>
      </c>
      <c r="AL211" s="21">
        <f>N211+AH211</f>
        <v/>
      </c>
      <c r="AM211" s="21">
        <f>O211+AI211</f>
        <v/>
      </c>
      <c r="AN211" s="21">
        <f>N211+AI211</f>
        <v/>
      </c>
      <c r="AO211" s="21">
        <f>ROUNDDOWN((R211+S211)*0.2/Y211+2000,0)</f>
        <v/>
      </c>
      <c r="AP211" s="21">
        <f>ROUNDDOWN((T211+U211)*0.2/Z211+2000,0)</f>
        <v/>
      </c>
      <c r="AQ211" s="21">
        <f>AL211-AK211</f>
        <v/>
      </c>
      <c r="AR211" s="21">
        <f>AM211-AK211</f>
        <v/>
      </c>
      <c r="AS211" s="21">
        <f>AM211-AL211</f>
        <v/>
      </c>
      <c r="AT211" s="21">
        <f>AK211+C211-AJ211</f>
        <v/>
      </c>
      <c r="AU211" s="21">
        <f>AL211+C211-AM211</f>
        <v/>
      </c>
      <c r="AV211" s="21">
        <f>AN211+C211-AM211</f>
        <v/>
      </c>
    </row>
    <row r="212">
      <c r="A212" t="inlineStr">
        <is>
          <t>医療費の境目</t>
        </is>
      </c>
      <c r="B212" s="21">
        <f>'3_医療費の境目'!$B$3</f>
        <v/>
      </c>
      <c r="C212" s="21">
        <f>IF('3_医療費の境目'!$B$4="",AO212,'3_医療費の境目'!$B$4)</f>
        <v/>
      </c>
      <c r="D212" s="21">
        <f>'3_医療費の境目'!D212</f>
        <v/>
      </c>
      <c r="E212" s="21">
        <f>ROUND(MIN(B212/12,650000)*12*0.0915+MIN(B212/12,1390000)*12*(0.0504+0)+B212*0.005,0)</f>
        <v/>
      </c>
      <c r="F212" s="21">
        <f>IF(B212&lt;741000,0,IF(B212&lt;2191000,B212-740000,IF(B212&lt;2193000,1451000,IF(B212&lt;2196000,1453000,IF(B212&lt;2200000,1456000,IF(B212&lt;3600000,ROUND(ROUNDDOWN(B212/4,-3)*2.8,0)-80000,IF(B212&lt;6600000,ROUND(ROUNDDOWN(B212/4,-3)*3.2,0)-440000,IF(B212&lt;8500000,ROUNDDOWN(B212*0.9,0)-1100000,B212-1950000))))))))</f>
        <v/>
      </c>
      <c r="G212" s="21">
        <f>IF(F212&gt;23500000,NA(),IF(F212&lt;=4890000,1040000,IF(F212&lt;=6550000,670000,620000)))</f>
        <v/>
      </c>
      <c r="H212" s="21">
        <f>IF(D212&lt;=0,0,MAX(0,MIN(2000000,D212-MIN(100000,ROUNDDOWN(F212*0.05,0)))))</f>
        <v/>
      </c>
      <c r="I212" s="21">
        <f>IF(C212&lt;=2000,0,MIN(C212,ROUNDDOWN(F212*0.4,0))-2000)</f>
        <v/>
      </c>
      <c r="J212" s="21">
        <f>MAX(0,ROUNDDOWN(F212-E212-G212,-3))</f>
        <v/>
      </c>
      <c r="K212" s="21">
        <f>MAX(0,ROUNDDOWN(F212-E212-G212-H212-I212,-3))</f>
        <v/>
      </c>
      <c r="L212" s="21">
        <f>MAX(0,ROUNDDOWN(F212-E212-G212-H212,-3))</f>
        <v/>
      </c>
      <c r="M212" s="21">
        <f>IF(J212&lt;=0,0,ROUNDDOWN((J212*LOOKUP(J212,{0,1950001,3300001,6950001,9000001,18000001,40000001},{0.05,0.1,0.2,0.23,0.33,0.4,0.45})-LOOKUP(J212,{0,1950001,3300001,6950001,9000001,18000001,40000001},{0,97500,427500,636000,1536000,2796000,4796000}))*1.021,-2))</f>
        <v/>
      </c>
      <c r="N212" s="21">
        <f>IF(K212&lt;=0,0,ROUNDDOWN((K212*LOOKUP(K212,{0,1950001,3300001,6950001,9000001,18000001,40000001},{0.05,0.1,0.2,0.23,0.33,0.4,0.45})-LOOKUP(K212,{0,1950001,3300001,6950001,9000001,18000001,40000001},{0,97500,427500,636000,1536000,2796000,4796000}))*1.021,-2))</f>
        <v/>
      </c>
      <c r="O212" s="21">
        <f>IF(L212&lt;=0,0,ROUNDDOWN((L212*LOOKUP(L212,{0,1950001,3300001,6950001,9000001,18000001,40000001},{0.05,0.1,0.2,0.23,0.33,0.4,0.45})-LOOKUP(L212,{0,1950001,3300001,6950001,9000001,18000001,40000001},{0,97500,427500,636000,1536000,2796000,4796000}))*1.021,-2))</f>
        <v/>
      </c>
      <c r="P212" s="21">
        <f>MAX(0,ROUNDDOWN(F212-E212-430000,-3))</f>
        <v/>
      </c>
      <c r="Q212" s="21">
        <f>MAX(0,ROUNDDOWN(F212-E212-430000-H212,-3))</f>
        <v/>
      </c>
      <c r="R212" s="21">
        <f>IF(F212&lt;=450000,0,MAX(0,P212*0.06-MIN(50000,P212)*0.03))</f>
        <v/>
      </c>
      <c r="S212" s="21">
        <f>IF(F212&lt;=450000,0,MAX(0,P212*0.04-MIN(50000,P212)*0.02))</f>
        <v/>
      </c>
      <c r="T212" s="21">
        <f>IF(F212&lt;=450000,0,MAX(0,Q212*0.06-MIN(50000,Q212)*0.03))</f>
        <v/>
      </c>
      <c r="U212" s="21">
        <f>IF(F212&lt;=450000,0,MAX(0,Q212*0.04-MIN(50000,Q212)*0.02))</f>
        <v/>
      </c>
      <c r="V212" s="21">
        <f>50000+MAX(0,G212-480000)</f>
        <v/>
      </c>
      <c r="W212" s="21">
        <f>P212-V212</f>
        <v/>
      </c>
      <c r="X212" s="21">
        <f>Q212-V212</f>
        <v/>
      </c>
      <c r="Y212" s="22">
        <f>IF(W212&lt;0,0.9,LOOKUP(W212,{0,1950001,3300001,6950001,9000001,18000001,40000001},{0.84895,0.7979,0.6958,0.66517,0.56307,0.4916,0.44055}))</f>
        <v/>
      </c>
      <c r="Z212" s="22">
        <f>IF(X212&lt;0,0.9,LOOKUP(X212,{0,1950001,3300001,6950001,9000001,18000001,40000001},{0.84895,0.7979,0.6958,0.66517,0.56307,0.4916,0.44055}))</f>
        <v/>
      </c>
      <c r="AA212" s="22">
        <f>IF(W212&lt;0,0,CHOOSE(MATCH(W212,{0,1950001,3300001,6950001,9000001},1),5.105/84.895,10.21/79.79,20.42/69.58,23.483/66.517,33.693/56.307))</f>
        <v/>
      </c>
      <c r="AB212" s="21">
        <f>IF(C212&lt;=2000,0,(MIN(C212,ROUNDDOWN(F212*0.3,0))-2000)*0.1)</f>
        <v/>
      </c>
      <c r="AC212" s="21">
        <f>IF(C212&lt;=2000,0,MIN((C212-2000)*Y212,(R212+S212)*0.2))</f>
        <v/>
      </c>
      <c r="AD212" s="21">
        <f>IF(C212&lt;=2000,0,MIN((C212-2000)*Z212,(T212+U212)*0.2))</f>
        <v/>
      </c>
      <c r="AE212" s="21">
        <f>AC212*AA212</f>
        <v/>
      </c>
      <c r="AF212" s="21">
        <f>ROUNDDOWN(R212,-2)+ROUNDDOWN(S212,-2)</f>
        <v/>
      </c>
      <c r="AG212" s="21">
        <f>ROUNDDOWN(MAX(0,R212-(AB212+AC212+AE212)*0.6),-2)+ROUNDDOWN(MAX(0,S212-(AB212+AC212+AE212)*0.4),-2)</f>
        <v/>
      </c>
      <c r="AH212" s="21">
        <f>ROUNDDOWN(MAX(0,T212-(AB212+AD212)*0.6),-2)+ROUNDDOWN(MAX(0,U212-(AB212+AD212)*0.4),-2)</f>
        <v/>
      </c>
      <c r="AI212" s="21">
        <f>ROUNDDOWN(T212,-2)+ROUNDDOWN(U212,-2)</f>
        <v/>
      </c>
      <c r="AJ212" s="21">
        <f>M212+AF212</f>
        <v/>
      </c>
      <c r="AK212" s="21">
        <f>M212+AG212</f>
        <v/>
      </c>
      <c r="AL212" s="21">
        <f>N212+AH212</f>
        <v/>
      </c>
      <c r="AM212" s="21">
        <f>O212+AI212</f>
        <v/>
      </c>
      <c r="AN212" s="21">
        <f>N212+AI212</f>
        <v/>
      </c>
      <c r="AO212" s="21">
        <f>ROUNDDOWN((R212+S212)*0.2/Y212+2000,0)</f>
        <v/>
      </c>
      <c r="AP212" s="21">
        <f>ROUNDDOWN((T212+U212)*0.2/Z212+2000,0)</f>
        <v/>
      </c>
      <c r="AQ212" s="21">
        <f>AL212-AK212</f>
        <v/>
      </c>
      <c r="AR212" s="21">
        <f>AM212-AK212</f>
        <v/>
      </c>
      <c r="AS212" s="21">
        <f>AM212-AL212</f>
        <v/>
      </c>
      <c r="AT212" s="21">
        <f>AK212+C212-AJ212</f>
        <v/>
      </c>
      <c r="AU212" s="21">
        <f>AL212+C212-AM212</f>
        <v/>
      </c>
      <c r="AV212" s="21">
        <f>AN212+C212-AM212</f>
        <v/>
      </c>
    </row>
    <row r="213">
      <c r="A213" t="inlineStr">
        <is>
          <t>医療費の境目</t>
        </is>
      </c>
      <c r="B213" s="21">
        <f>'3_医療費の境目'!$B$3</f>
        <v/>
      </c>
      <c r="C213" s="21">
        <f>IF('3_医療費の境目'!$B$4="",AO213,'3_医療費の境目'!$B$4)</f>
        <v/>
      </c>
      <c r="D213" s="21">
        <f>'3_医療費の境目'!D213</f>
        <v/>
      </c>
      <c r="E213" s="21">
        <f>ROUND(MIN(B213/12,650000)*12*0.0915+MIN(B213/12,1390000)*12*(0.0504+0)+B213*0.005,0)</f>
        <v/>
      </c>
      <c r="F213" s="21">
        <f>IF(B213&lt;741000,0,IF(B213&lt;2191000,B213-740000,IF(B213&lt;2193000,1451000,IF(B213&lt;2196000,1453000,IF(B213&lt;2200000,1456000,IF(B213&lt;3600000,ROUND(ROUNDDOWN(B213/4,-3)*2.8,0)-80000,IF(B213&lt;6600000,ROUND(ROUNDDOWN(B213/4,-3)*3.2,0)-440000,IF(B213&lt;8500000,ROUNDDOWN(B213*0.9,0)-1100000,B213-1950000))))))))</f>
        <v/>
      </c>
      <c r="G213" s="21">
        <f>IF(F213&gt;23500000,NA(),IF(F213&lt;=4890000,1040000,IF(F213&lt;=6550000,670000,620000)))</f>
        <v/>
      </c>
      <c r="H213" s="21">
        <f>IF(D213&lt;=0,0,MAX(0,MIN(2000000,D213-MIN(100000,ROUNDDOWN(F213*0.05,0)))))</f>
        <v/>
      </c>
      <c r="I213" s="21">
        <f>IF(C213&lt;=2000,0,MIN(C213,ROUNDDOWN(F213*0.4,0))-2000)</f>
        <v/>
      </c>
      <c r="J213" s="21">
        <f>MAX(0,ROUNDDOWN(F213-E213-G213,-3))</f>
        <v/>
      </c>
      <c r="K213" s="21">
        <f>MAX(0,ROUNDDOWN(F213-E213-G213-H213-I213,-3))</f>
        <v/>
      </c>
      <c r="L213" s="21">
        <f>MAX(0,ROUNDDOWN(F213-E213-G213-H213,-3))</f>
        <v/>
      </c>
      <c r="M213" s="21">
        <f>IF(J213&lt;=0,0,ROUNDDOWN((J213*LOOKUP(J213,{0,1950001,3300001,6950001,9000001,18000001,40000001},{0.05,0.1,0.2,0.23,0.33,0.4,0.45})-LOOKUP(J213,{0,1950001,3300001,6950001,9000001,18000001,40000001},{0,97500,427500,636000,1536000,2796000,4796000}))*1.021,-2))</f>
        <v/>
      </c>
      <c r="N213" s="21">
        <f>IF(K213&lt;=0,0,ROUNDDOWN((K213*LOOKUP(K213,{0,1950001,3300001,6950001,9000001,18000001,40000001},{0.05,0.1,0.2,0.23,0.33,0.4,0.45})-LOOKUP(K213,{0,1950001,3300001,6950001,9000001,18000001,40000001},{0,97500,427500,636000,1536000,2796000,4796000}))*1.021,-2))</f>
        <v/>
      </c>
      <c r="O213" s="21">
        <f>IF(L213&lt;=0,0,ROUNDDOWN((L213*LOOKUP(L213,{0,1950001,3300001,6950001,9000001,18000001,40000001},{0.05,0.1,0.2,0.23,0.33,0.4,0.45})-LOOKUP(L213,{0,1950001,3300001,6950001,9000001,18000001,40000001},{0,97500,427500,636000,1536000,2796000,4796000}))*1.021,-2))</f>
        <v/>
      </c>
      <c r="P213" s="21">
        <f>MAX(0,ROUNDDOWN(F213-E213-430000,-3))</f>
        <v/>
      </c>
      <c r="Q213" s="21">
        <f>MAX(0,ROUNDDOWN(F213-E213-430000-H213,-3))</f>
        <v/>
      </c>
      <c r="R213" s="21">
        <f>IF(F213&lt;=450000,0,MAX(0,P213*0.06-MIN(50000,P213)*0.03))</f>
        <v/>
      </c>
      <c r="S213" s="21">
        <f>IF(F213&lt;=450000,0,MAX(0,P213*0.04-MIN(50000,P213)*0.02))</f>
        <v/>
      </c>
      <c r="T213" s="21">
        <f>IF(F213&lt;=450000,0,MAX(0,Q213*0.06-MIN(50000,Q213)*0.03))</f>
        <v/>
      </c>
      <c r="U213" s="21">
        <f>IF(F213&lt;=450000,0,MAX(0,Q213*0.04-MIN(50000,Q213)*0.02))</f>
        <v/>
      </c>
      <c r="V213" s="21">
        <f>50000+MAX(0,G213-480000)</f>
        <v/>
      </c>
      <c r="W213" s="21">
        <f>P213-V213</f>
        <v/>
      </c>
      <c r="X213" s="21">
        <f>Q213-V213</f>
        <v/>
      </c>
      <c r="Y213" s="22">
        <f>IF(W213&lt;0,0.9,LOOKUP(W213,{0,1950001,3300001,6950001,9000001,18000001,40000001},{0.84895,0.7979,0.6958,0.66517,0.56307,0.4916,0.44055}))</f>
        <v/>
      </c>
      <c r="Z213" s="22">
        <f>IF(X213&lt;0,0.9,LOOKUP(X213,{0,1950001,3300001,6950001,9000001,18000001,40000001},{0.84895,0.7979,0.6958,0.66517,0.56307,0.4916,0.44055}))</f>
        <v/>
      </c>
      <c r="AA213" s="22">
        <f>IF(W213&lt;0,0,CHOOSE(MATCH(W213,{0,1950001,3300001,6950001,9000001},1),5.105/84.895,10.21/79.79,20.42/69.58,23.483/66.517,33.693/56.307))</f>
        <v/>
      </c>
      <c r="AB213" s="21">
        <f>IF(C213&lt;=2000,0,(MIN(C213,ROUNDDOWN(F213*0.3,0))-2000)*0.1)</f>
        <v/>
      </c>
      <c r="AC213" s="21">
        <f>IF(C213&lt;=2000,0,MIN((C213-2000)*Y213,(R213+S213)*0.2))</f>
        <v/>
      </c>
      <c r="AD213" s="21">
        <f>IF(C213&lt;=2000,0,MIN((C213-2000)*Z213,(T213+U213)*0.2))</f>
        <v/>
      </c>
      <c r="AE213" s="21">
        <f>AC213*AA213</f>
        <v/>
      </c>
      <c r="AF213" s="21">
        <f>ROUNDDOWN(R213,-2)+ROUNDDOWN(S213,-2)</f>
        <v/>
      </c>
      <c r="AG213" s="21">
        <f>ROUNDDOWN(MAX(0,R213-(AB213+AC213+AE213)*0.6),-2)+ROUNDDOWN(MAX(0,S213-(AB213+AC213+AE213)*0.4),-2)</f>
        <v/>
      </c>
      <c r="AH213" s="21">
        <f>ROUNDDOWN(MAX(0,T213-(AB213+AD213)*0.6),-2)+ROUNDDOWN(MAX(0,U213-(AB213+AD213)*0.4),-2)</f>
        <v/>
      </c>
      <c r="AI213" s="21">
        <f>ROUNDDOWN(T213,-2)+ROUNDDOWN(U213,-2)</f>
        <v/>
      </c>
      <c r="AJ213" s="21">
        <f>M213+AF213</f>
        <v/>
      </c>
      <c r="AK213" s="21">
        <f>M213+AG213</f>
        <v/>
      </c>
      <c r="AL213" s="21">
        <f>N213+AH213</f>
        <v/>
      </c>
      <c r="AM213" s="21">
        <f>O213+AI213</f>
        <v/>
      </c>
      <c r="AN213" s="21">
        <f>N213+AI213</f>
        <v/>
      </c>
      <c r="AO213" s="21">
        <f>ROUNDDOWN((R213+S213)*0.2/Y213+2000,0)</f>
        <v/>
      </c>
      <c r="AP213" s="21">
        <f>ROUNDDOWN((T213+U213)*0.2/Z213+2000,0)</f>
        <v/>
      </c>
      <c r="AQ213" s="21">
        <f>AL213-AK213</f>
        <v/>
      </c>
      <c r="AR213" s="21">
        <f>AM213-AK213</f>
        <v/>
      </c>
      <c r="AS213" s="21">
        <f>AM213-AL213</f>
        <v/>
      </c>
      <c r="AT213" s="21">
        <f>AK213+C213-AJ213</f>
        <v/>
      </c>
      <c r="AU213" s="21">
        <f>AL213+C213-AM213</f>
        <v/>
      </c>
      <c r="AV213" s="21">
        <f>AN213+C213-AM213</f>
        <v/>
      </c>
    </row>
    <row r="214">
      <c r="A214" t="inlineStr">
        <is>
          <t>医療費の境目</t>
        </is>
      </c>
      <c r="B214" s="21">
        <f>'3_医療費の境目'!$B$3</f>
        <v/>
      </c>
      <c r="C214" s="21">
        <f>IF('3_医療費の境目'!$B$4="",AO214,'3_医療費の境目'!$B$4)</f>
        <v/>
      </c>
      <c r="D214" s="21">
        <f>'3_医療費の境目'!D214</f>
        <v/>
      </c>
      <c r="E214" s="21">
        <f>ROUND(MIN(B214/12,650000)*12*0.0915+MIN(B214/12,1390000)*12*(0.0504+0)+B214*0.005,0)</f>
        <v/>
      </c>
      <c r="F214" s="21">
        <f>IF(B214&lt;741000,0,IF(B214&lt;2191000,B214-740000,IF(B214&lt;2193000,1451000,IF(B214&lt;2196000,1453000,IF(B214&lt;2200000,1456000,IF(B214&lt;3600000,ROUND(ROUNDDOWN(B214/4,-3)*2.8,0)-80000,IF(B214&lt;6600000,ROUND(ROUNDDOWN(B214/4,-3)*3.2,0)-440000,IF(B214&lt;8500000,ROUNDDOWN(B214*0.9,0)-1100000,B214-1950000))))))))</f>
        <v/>
      </c>
      <c r="G214" s="21">
        <f>IF(F214&gt;23500000,NA(),IF(F214&lt;=4890000,1040000,IF(F214&lt;=6550000,670000,620000)))</f>
        <v/>
      </c>
      <c r="H214" s="21">
        <f>IF(D214&lt;=0,0,MAX(0,MIN(2000000,D214-MIN(100000,ROUNDDOWN(F214*0.05,0)))))</f>
        <v/>
      </c>
      <c r="I214" s="21">
        <f>IF(C214&lt;=2000,0,MIN(C214,ROUNDDOWN(F214*0.4,0))-2000)</f>
        <v/>
      </c>
      <c r="J214" s="21">
        <f>MAX(0,ROUNDDOWN(F214-E214-G214,-3))</f>
        <v/>
      </c>
      <c r="K214" s="21">
        <f>MAX(0,ROUNDDOWN(F214-E214-G214-H214-I214,-3))</f>
        <v/>
      </c>
      <c r="L214" s="21">
        <f>MAX(0,ROUNDDOWN(F214-E214-G214-H214,-3))</f>
        <v/>
      </c>
      <c r="M214" s="21">
        <f>IF(J214&lt;=0,0,ROUNDDOWN((J214*LOOKUP(J214,{0,1950001,3300001,6950001,9000001,18000001,40000001},{0.05,0.1,0.2,0.23,0.33,0.4,0.45})-LOOKUP(J214,{0,1950001,3300001,6950001,9000001,18000001,40000001},{0,97500,427500,636000,1536000,2796000,4796000}))*1.021,-2))</f>
        <v/>
      </c>
      <c r="N214" s="21">
        <f>IF(K214&lt;=0,0,ROUNDDOWN((K214*LOOKUP(K214,{0,1950001,3300001,6950001,9000001,18000001,40000001},{0.05,0.1,0.2,0.23,0.33,0.4,0.45})-LOOKUP(K214,{0,1950001,3300001,6950001,9000001,18000001,40000001},{0,97500,427500,636000,1536000,2796000,4796000}))*1.021,-2))</f>
        <v/>
      </c>
      <c r="O214" s="21">
        <f>IF(L214&lt;=0,0,ROUNDDOWN((L214*LOOKUP(L214,{0,1950001,3300001,6950001,9000001,18000001,40000001},{0.05,0.1,0.2,0.23,0.33,0.4,0.45})-LOOKUP(L214,{0,1950001,3300001,6950001,9000001,18000001,40000001},{0,97500,427500,636000,1536000,2796000,4796000}))*1.021,-2))</f>
        <v/>
      </c>
      <c r="P214" s="21">
        <f>MAX(0,ROUNDDOWN(F214-E214-430000,-3))</f>
        <v/>
      </c>
      <c r="Q214" s="21">
        <f>MAX(0,ROUNDDOWN(F214-E214-430000-H214,-3))</f>
        <v/>
      </c>
      <c r="R214" s="21">
        <f>IF(F214&lt;=450000,0,MAX(0,P214*0.06-MIN(50000,P214)*0.03))</f>
        <v/>
      </c>
      <c r="S214" s="21">
        <f>IF(F214&lt;=450000,0,MAX(0,P214*0.04-MIN(50000,P214)*0.02))</f>
        <v/>
      </c>
      <c r="T214" s="21">
        <f>IF(F214&lt;=450000,0,MAX(0,Q214*0.06-MIN(50000,Q214)*0.03))</f>
        <v/>
      </c>
      <c r="U214" s="21">
        <f>IF(F214&lt;=450000,0,MAX(0,Q214*0.04-MIN(50000,Q214)*0.02))</f>
        <v/>
      </c>
      <c r="V214" s="21">
        <f>50000+MAX(0,G214-480000)</f>
        <v/>
      </c>
      <c r="W214" s="21">
        <f>P214-V214</f>
        <v/>
      </c>
      <c r="X214" s="21">
        <f>Q214-V214</f>
        <v/>
      </c>
      <c r="Y214" s="22">
        <f>IF(W214&lt;0,0.9,LOOKUP(W214,{0,1950001,3300001,6950001,9000001,18000001,40000001},{0.84895,0.7979,0.6958,0.66517,0.56307,0.4916,0.44055}))</f>
        <v/>
      </c>
      <c r="Z214" s="22">
        <f>IF(X214&lt;0,0.9,LOOKUP(X214,{0,1950001,3300001,6950001,9000001,18000001,40000001},{0.84895,0.7979,0.6958,0.66517,0.56307,0.4916,0.44055}))</f>
        <v/>
      </c>
      <c r="AA214" s="22">
        <f>IF(W214&lt;0,0,CHOOSE(MATCH(W214,{0,1950001,3300001,6950001,9000001},1),5.105/84.895,10.21/79.79,20.42/69.58,23.483/66.517,33.693/56.307))</f>
        <v/>
      </c>
      <c r="AB214" s="21">
        <f>IF(C214&lt;=2000,0,(MIN(C214,ROUNDDOWN(F214*0.3,0))-2000)*0.1)</f>
        <v/>
      </c>
      <c r="AC214" s="21">
        <f>IF(C214&lt;=2000,0,MIN((C214-2000)*Y214,(R214+S214)*0.2))</f>
        <v/>
      </c>
      <c r="AD214" s="21">
        <f>IF(C214&lt;=2000,0,MIN((C214-2000)*Z214,(T214+U214)*0.2))</f>
        <v/>
      </c>
      <c r="AE214" s="21">
        <f>AC214*AA214</f>
        <v/>
      </c>
      <c r="AF214" s="21">
        <f>ROUNDDOWN(R214,-2)+ROUNDDOWN(S214,-2)</f>
        <v/>
      </c>
      <c r="AG214" s="21">
        <f>ROUNDDOWN(MAX(0,R214-(AB214+AC214+AE214)*0.6),-2)+ROUNDDOWN(MAX(0,S214-(AB214+AC214+AE214)*0.4),-2)</f>
        <v/>
      </c>
      <c r="AH214" s="21">
        <f>ROUNDDOWN(MAX(0,T214-(AB214+AD214)*0.6),-2)+ROUNDDOWN(MAX(0,U214-(AB214+AD214)*0.4),-2)</f>
        <v/>
      </c>
      <c r="AI214" s="21">
        <f>ROUNDDOWN(T214,-2)+ROUNDDOWN(U214,-2)</f>
        <v/>
      </c>
      <c r="AJ214" s="21">
        <f>M214+AF214</f>
        <v/>
      </c>
      <c r="AK214" s="21">
        <f>M214+AG214</f>
        <v/>
      </c>
      <c r="AL214" s="21">
        <f>N214+AH214</f>
        <v/>
      </c>
      <c r="AM214" s="21">
        <f>O214+AI214</f>
        <v/>
      </c>
      <c r="AN214" s="21">
        <f>N214+AI214</f>
        <v/>
      </c>
      <c r="AO214" s="21">
        <f>ROUNDDOWN((R214+S214)*0.2/Y214+2000,0)</f>
        <v/>
      </c>
      <c r="AP214" s="21">
        <f>ROUNDDOWN((T214+U214)*0.2/Z214+2000,0)</f>
        <v/>
      </c>
      <c r="AQ214" s="21">
        <f>AL214-AK214</f>
        <v/>
      </c>
      <c r="AR214" s="21">
        <f>AM214-AK214</f>
        <v/>
      </c>
      <c r="AS214" s="21">
        <f>AM214-AL214</f>
        <v/>
      </c>
      <c r="AT214" s="21">
        <f>AK214+C214-AJ214</f>
        <v/>
      </c>
      <c r="AU214" s="21">
        <f>AL214+C214-AM214</f>
        <v/>
      </c>
      <c r="AV214" s="21">
        <f>AN214+C214-AM214</f>
        <v/>
      </c>
    </row>
    <row r="215">
      <c r="A215" t="inlineStr">
        <is>
          <t>医療費の境目</t>
        </is>
      </c>
      <c r="B215" s="21">
        <f>'3_医療費の境目'!$B$3</f>
        <v/>
      </c>
      <c r="C215" s="21">
        <f>IF('3_医療費の境目'!$B$4="",AO215,'3_医療費の境目'!$B$4)</f>
        <v/>
      </c>
      <c r="D215" s="21">
        <f>'3_医療費の境目'!D215</f>
        <v/>
      </c>
      <c r="E215" s="21">
        <f>ROUND(MIN(B215/12,650000)*12*0.0915+MIN(B215/12,1390000)*12*(0.0504+0)+B215*0.005,0)</f>
        <v/>
      </c>
      <c r="F215" s="21">
        <f>IF(B215&lt;741000,0,IF(B215&lt;2191000,B215-740000,IF(B215&lt;2193000,1451000,IF(B215&lt;2196000,1453000,IF(B215&lt;2200000,1456000,IF(B215&lt;3600000,ROUND(ROUNDDOWN(B215/4,-3)*2.8,0)-80000,IF(B215&lt;6600000,ROUND(ROUNDDOWN(B215/4,-3)*3.2,0)-440000,IF(B215&lt;8500000,ROUNDDOWN(B215*0.9,0)-1100000,B215-1950000))))))))</f>
        <v/>
      </c>
      <c r="G215" s="21">
        <f>IF(F215&gt;23500000,NA(),IF(F215&lt;=4890000,1040000,IF(F215&lt;=6550000,670000,620000)))</f>
        <v/>
      </c>
      <c r="H215" s="21">
        <f>IF(D215&lt;=0,0,MAX(0,MIN(2000000,D215-MIN(100000,ROUNDDOWN(F215*0.05,0)))))</f>
        <v/>
      </c>
      <c r="I215" s="21">
        <f>IF(C215&lt;=2000,0,MIN(C215,ROUNDDOWN(F215*0.4,0))-2000)</f>
        <v/>
      </c>
      <c r="J215" s="21">
        <f>MAX(0,ROUNDDOWN(F215-E215-G215,-3))</f>
        <v/>
      </c>
      <c r="K215" s="21">
        <f>MAX(0,ROUNDDOWN(F215-E215-G215-H215-I215,-3))</f>
        <v/>
      </c>
      <c r="L215" s="21">
        <f>MAX(0,ROUNDDOWN(F215-E215-G215-H215,-3))</f>
        <v/>
      </c>
      <c r="M215" s="21">
        <f>IF(J215&lt;=0,0,ROUNDDOWN((J215*LOOKUP(J215,{0,1950001,3300001,6950001,9000001,18000001,40000001},{0.05,0.1,0.2,0.23,0.33,0.4,0.45})-LOOKUP(J215,{0,1950001,3300001,6950001,9000001,18000001,40000001},{0,97500,427500,636000,1536000,2796000,4796000}))*1.021,-2))</f>
        <v/>
      </c>
      <c r="N215" s="21">
        <f>IF(K215&lt;=0,0,ROUNDDOWN((K215*LOOKUP(K215,{0,1950001,3300001,6950001,9000001,18000001,40000001},{0.05,0.1,0.2,0.23,0.33,0.4,0.45})-LOOKUP(K215,{0,1950001,3300001,6950001,9000001,18000001,40000001},{0,97500,427500,636000,1536000,2796000,4796000}))*1.021,-2))</f>
        <v/>
      </c>
      <c r="O215" s="21">
        <f>IF(L215&lt;=0,0,ROUNDDOWN((L215*LOOKUP(L215,{0,1950001,3300001,6950001,9000001,18000001,40000001},{0.05,0.1,0.2,0.23,0.33,0.4,0.45})-LOOKUP(L215,{0,1950001,3300001,6950001,9000001,18000001,40000001},{0,97500,427500,636000,1536000,2796000,4796000}))*1.021,-2))</f>
        <v/>
      </c>
      <c r="P215" s="21">
        <f>MAX(0,ROUNDDOWN(F215-E215-430000,-3))</f>
        <v/>
      </c>
      <c r="Q215" s="21">
        <f>MAX(0,ROUNDDOWN(F215-E215-430000-H215,-3))</f>
        <v/>
      </c>
      <c r="R215" s="21">
        <f>IF(F215&lt;=450000,0,MAX(0,P215*0.06-MIN(50000,P215)*0.03))</f>
        <v/>
      </c>
      <c r="S215" s="21">
        <f>IF(F215&lt;=450000,0,MAX(0,P215*0.04-MIN(50000,P215)*0.02))</f>
        <v/>
      </c>
      <c r="T215" s="21">
        <f>IF(F215&lt;=450000,0,MAX(0,Q215*0.06-MIN(50000,Q215)*0.03))</f>
        <v/>
      </c>
      <c r="U215" s="21">
        <f>IF(F215&lt;=450000,0,MAX(0,Q215*0.04-MIN(50000,Q215)*0.02))</f>
        <v/>
      </c>
      <c r="V215" s="21">
        <f>50000+MAX(0,G215-480000)</f>
        <v/>
      </c>
      <c r="W215" s="21">
        <f>P215-V215</f>
        <v/>
      </c>
      <c r="X215" s="21">
        <f>Q215-V215</f>
        <v/>
      </c>
      <c r="Y215" s="22">
        <f>IF(W215&lt;0,0.9,LOOKUP(W215,{0,1950001,3300001,6950001,9000001,18000001,40000001},{0.84895,0.7979,0.6958,0.66517,0.56307,0.4916,0.44055}))</f>
        <v/>
      </c>
      <c r="Z215" s="22">
        <f>IF(X215&lt;0,0.9,LOOKUP(X215,{0,1950001,3300001,6950001,9000001,18000001,40000001},{0.84895,0.7979,0.6958,0.66517,0.56307,0.4916,0.44055}))</f>
        <v/>
      </c>
      <c r="AA215" s="22">
        <f>IF(W215&lt;0,0,CHOOSE(MATCH(W215,{0,1950001,3300001,6950001,9000001},1),5.105/84.895,10.21/79.79,20.42/69.58,23.483/66.517,33.693/56.307))</f>
        <v/>
      </c>
      <c r="AB215" s="21">
        <f>IF(C215&lt;=2000,0,(MIN(C215,ROUNDDOWN(F215*0.3,0))-2000)*0.1)</f>
        <v/>
      </c>
      <c r="AC215" s="21">
        <f>IF(C215&lt;=2000,0,MIN((C215-2000)*Y215,(R215+S215)*0.2))</f>
        <v/>
      </c>
      <c r="AD215" s="21">
        <f>IF(C215&lt;=2000,0,MIN((C215-2000)*Z215,(T215+U215)*0.2))</f>
        <v/>
      </c>
      <c r="AE215" s="21">
        <f>AC215*AA215</f>
        <v/>
      </c>
      <c r="AF215" s="21">
        <f>ROUNDDOWN(R215,-2)+ROUNDDOWN(S215,-2)</f>
        <v/>
      </c>
      <c r="AG215" s="21">
        <f>ROUNDDOWN(MAX(0,R215-(AB215+AC215+AE215)*0.6),-2)+ROUNDDOWN(MAX(0,S215-(AB215+AC215+AE215)*0.4),-2)</f>
        <v/>
      </c>
      <c r="AH215" s="21">
        <f>ROUNDDOWN(MAX(0,T215-(AB215+AD215)*0.6),-2)+ROUNDDOWN(MAX(0,U215-(AB215+AD215)*0.4),-2)</f>
        <v/>
      </c>
      <c r="AI215" s="21">
        <f>ROUNDDOWN(T215,-2)+ROUNDDOWN(U215,-2)</f>
        <v/>
      </c>
      <c r="AJ215" s="21">
        <f>M215+AF215</f>
        <v/>
      </c>
      <c r="AK215" s="21">
        <f>M215+AG215</f>
        <v/>
      </c>
      <c r="AL215" s="21">
        <f>N215+AH215</f>
        <v/>
      </c>
      <c r="AM215" s="21">
        <f>O215+AI215</f>
        <v/>
      </c>
      <c r="AN215" s="21">
        <f>N215+AI215</f>
        <v/>
      </c>
      <c r="AO215" s="21">
        <f>ROUNDDOWN((R215+S215)*0.2/Y215+2000,0)</f>
        <v/>
      </c>
      <c r="AP215" s="21">
        <f>ROUNDDOWN((T215+U215)*0.2/Z215+2000,0)</f>
        <v/>
      </c>
      <c r="AQ215" s="21">
        <f>AL215-AK215</f>
        <v/>
      </c>
      <c r="AR215" s="21">
        <f>AM215-AK215</f>
        <v/>
      </c>
      <c r="AS215" s="21">
        <f>AM215-AL215</f>
        <v/>
      </c>
      <c r="AT215" s="21">
        <f>AK215+C215-AJ215</f>
        <v/>
      </c>
      <c r="AU215" s="21">
        <f>AL215+C215-AM215</f>
        <v/>
      </c>
      <c r="AV215" s="21">
        <f>AN215+C215-AM215</f>
        <v/>
      </c>
    </row>
    <row r="216">
      <c r="A216" t="inlineStr">
        <is>
          <t>医療費の境目</t>
        </is>
      </c>
      <c r="B216" s="21">
        <f>'3_医療費の境目'!$B$3</f>
        <v/>
      </c>
      <c r="C216" s="21">
        <f>IF('3_医療費の境目'!$B$4="",AO216,'3_医療費の境目'!$B$4)</f>
        <v/>
      </c>
      <c r="D216" s="21">
        <f>'3_医療費の境目'!D216</f>
        <v/>
      </c>
      <c r="E216" s="21">
        <f>ROUND(MIN(B216/12,650000)*12*0.0915+MIN(B216/12,1390000)*12*(0.0504+0)+B216*0.005,0)</f>
        <v/>
      </c>
      <c r="F216" s="21">
        <f>IF(B216&lt;741000,0,IF(B216&lt;2191000,B216-740000,IF(B216&lt;2193000,1451000,IF(B216&lt;2196000,1453000,IF(B216&lt;2200000,1456000,IF(B216&lt;3600000,ROUND(ROUNDDOWN(B216/4,-3)*2.8,0)-80000,IF(B216&lt;6600000,ROUND(ROUNDDOWN(B216/4,-3)*3.2,0)-440000,IF(B216&lt;8500000,ROUNDDOWN(B216*0.9,0)-1100000,B216-1950000))))))))</f>
        <v/>
      </c>
      <c r="G216" s="21">
        <f>IF(F216&gt;23500000,NA(),IF(F216&lt;=4890000,1040000,IF(F216&lt;=6550000,670000,620000)))</f>
        <v/>
      </c>
      <c r="H216" s="21">
        <f>IF(D216&lt;=0,0,MAX(0,MIN(2000000,D216-MIN(100000,ROUNDDOWN(F216*0.05,0)))))</f>
        <v/>
      </c>
      <c r="I216" s="21">
        <f>IF(C216&lt;=2000,0,MIN(C216,ROUNDDOWN(F216*0.4,0))-2000)</f>
        <v/>
      </c>
      <c r="J216" s="21">
        <f>MAX(0,ROUNDDOWN(F216-E216-G216,-3))</f>
        <v/>
      </c>
      <c r="K216" s="21">
        <f>MAX(0,ROUNDDOWN(F216-E216-G216-H216-I216,-3))</f>
        <v/>
      </c>
      <c r="L216" s="21">
        <f>MAX(0,ROUNDDOWN(F216-E216-G216-H216,-3))</f>
        <v/>
      </c>
      <c r="M216" s="21">
        <f>IF(J216&lt;=0,0,ROUNDDOWN((J216*LOOKUP(J216,{0,1950001,3300001,6950001,9000001,18000001,40000001},{0.05,0.1,0.2,0.23,0.33,0.4,0.45})-LOOKUP(J216,{0,1950001,3300001,6950001,9000001,18000001,40000001},{0,97500,427500,636000,1536000,2796000,4796000}))*1.021,-2))</f>
        <v/>
      </c>
      <c r="N216" s="21">
        <f>IF(K216&lt;=0,0,ROUNDDOWN((K216*LOOKUP(K216,{0,1950001,3300001,6950001,9000001,18000001,40000001},{0.05,0.1,0.2,0.23,0.33,0.4,0.45})-LOOKUP(K216,{0,1950001,3300001,6950001,9000001,18000001,40000001},{0,97500,427500,636000,1536000,2796000,4796000}))*1.021,-2))</f>
        <v/>
      </c>
      <c r="O216" s="21">
        <f>IF(L216&lt;=0,0,ROUNDDOWN((L216*LOOKUP(L216,{0,1950001,3300001,6950001,9000001,18000001,40000001},{0.05,0.1,0.2,0.23,0.33,0.4,0.45})-LOOKUP(L216,{0,1950001,3300001,6950001,9000001,18000001,40000001},{0,97500,427500,636000,1536000,2796000,4796000}))*1.021,-2))</f>
        <v/>
      </c>
      <c r="P216" s="21">
        <f>MAX(0,ROUNDDOWN(F216-E216-430000,-3))</f>
        <v/>
      </c>
      <c r="Q216" s="21">
        <f>MAX(0,ROUNDDOWN(F216-E216-430000-H216,-3))</f>
        <v/>
      </c>
      <c r="R216" s="21">
        <f>IF(F216&lt;=450000,0,MAX(0,P216*0.06-MIN(50000,P216)*0.03))</f>
        <v/>
      </c>
      <c r="S216" s="21">
        <f>IF(F216&lt;=450000,0,MAX(0,P216*0.04-MIN(50000,P216)*0.02))</f>
        <v/>
      </c>
      <c r="T216" s="21">
        <f>IF(F216&lt;=450000,0,MAX(0,Q216*0.06-MIN(50000,Q216)*0.03))</f>
        <v/>
      </c>
      <c r="U216" s="21">
        <f>IF(F216&lt;=450000,0,MAX(0,Q216*0.04-MIN(50000,Q216)*0.02))</f>
        <v/>
      </c>
      <c r="V216" s="21">
        <f>50000+MAX(0,G216-480000)</f>
        <v/>
      </c>
      <c r="W216" s="21">
        <f>P216-V216</f>
        <v/>
      </c>
      <c r="X216" s="21">
        <f>Q216-V216</f>
        <v/>
      </c>
      <c r="Y216" s="22">
        <f>IF(W216&lt;0,0.9,LOOKUP(W216,{0,1950001,3300001,6950001,9000001,18000001,40000001},{0.84895,0.7979,0.6958,0.66517,0.56307,0.4916,0.44055}))</f>
        <v/>
      </c>
      <c r="Z216" s="22">
        <f>IF(X216&lt;0,0.9,LOOKUP(X216,{0,1950001,3300001,6950001,9000001,18000001,40000001},{0.84895,0.7979,0.6958,0.66517,0.56307,0.4916,0.44055}))</f>
        <v/>
      </c>
      <c r="AA216" s="22">
        <f>IF(W216&lt;0,0,CHOOSE(MATCH(W216,{0,1950001,3300001,6950001,9000001},1),5.105/84.895,10.21/79.79,20.42/69.58,23.483/66.517,33.693/56.307))</f>
        <v/>
      </c>
      <c r="AB216" s="21">
        <f>IF(C216&lt;=2000,0,(MIN(C216,ROUNDDOWN(F216*0.3,0))-2000)*0.1)</f>
        <v/>
      </c>
      <c r="AC216" s="21">
        <f>IF(C216&lt;=2000,0,MIN((C216-2000)*Y216,(R216+S216)*0.2))</f>
        <v/>
      </c>
      <c r="AD216" s="21">
        <f>IF(C216&lt;=2000,0,MIN((C216-2000)*Z216,(T216+U216)*0.2))</f>
        <v/>
      </c>
      <c r="AE216" s="21">
        <f>AC216*AA216</f>
        <v/>
      </c>
      <c r="AF216" s="21">
        <f>ROUNDDOWN(R216,-2)+ROUNDDOWN(S216,-2)</f>
        <v/>
      </c>
      <c r="AG216" s="21">
        <f>ROUNDDOWN(MAX(0,R216-(AB216+AC216+AE216)*0.6),-2)+ROUNDDOWN(MAX(0,S216-(AB216+AC216+AE216)*0.4),-2)</f>
        <v/>
      </c>
      <c r="AH216" s="21">
        <f>ROUNDDOWN(MAX(0,T216-(AB216+AD216)*0.6),-2)+ROUNDDOWN(MAX(0,U216-(AB216+AD216)*0.4),-2)</f>
        <v/>
      </c>
      <c r="AI216" s="21">
        <f>ROUNDDOWN(T216,-2)+ROUNDDOWN(U216,-2)</f>
        <v/>
      </c>
      <c r="AJ216" s="21">
        <f>M216+AF216</f>
        <v/>
      </c>
      <c r="AK216" s="21">
        <f>M216+AG216</f>
        <v/>
      </c>
      <c r="AL216" s="21">
        <f>N216+AH216</f>
        <v/>
      </c>
      <c r="AM216" s="21">
        <f>O216+AI216</f>
        <v/>
      </c>
      <c r="AN216" s="21">
        <f>N216+AI216</f>
        <v/>
      </c>
      <c r="AO216" s="21">
        <f>ROUNDDOWN((R216+S216)*0.2/Y216+2000,0)</f>
        <v/>
      </c>
      <c r="AP216" s="21">
        <f>ROUNDDOWN((T216+U216)*0.2/Z216+2000,0)</f>
        <v/>
      </c>
      <c r="AQ216" s="21">
        <f>AL216-AK216</f>
        <v/>
      </c>
      <c r="AR216" s="21">
        <f>AM216-AK216</f>
        <v/>
      </c>
      <c r="AS216" s="21">
        <f>AM216-AL216</f>
        <v/>
      </c>
      <c r="AT216" s="21">
        <f>AK216+C216-AJ216</f>
        <v/>
      </c>
      <c r="AU216" s="21">
        <f>AL216+C216-AM216</f>
        <v/>
      </c>
      <c r="AV216" s="21">
        <f>AN216+C216-AM216</f>
        <v/>
      </c>
    </row>
    <row r="217">
      <c r="A217" t="inlineStr">
        <is>
          <t>医療費の境目</t>
        </is>
      </c>
      <c r="B217" s="21">
        <f>'3_医療費の境目'!$B$3</f>
        <v/>
      </c>
      <c r="C217" s="21">
        <f>IF('3_医療費の境目'!$B$4="",AO217,'3_医療費の境目'!$B$4)</f>
        <v/>
      </c>
      <c r="D217" s="21">
        <f>'3_医療費の境目'!D217</f>
        <v/>
      </c>
      <c r="E217" s="21">
        <f>ROUND(MIN(B217/12,650000)*12*0.0915+MIN(B217/12,1390000)*12*(0.0504+0)+B217*0.005,0)</f>
        <v/>
      </c>
      <c r="F217" s="21">
        <f>IF(B217&lt;741000,0,IF(B217&lt;2191000,B217-740000,IF(B217&lt;2193000,1451000,IF(B217&lt;2196000,1453000,IF(B217&lt;2200000,1456000,IF(B217&lt;3600000,ROUND(ROUNDDOWN(B217/4,-3)*2.8,0)-80000,IF(B217&lt;6600000,ROUND(ROUNDDOWN(B217/4,-3)*3.2,0)-440000,IF(B217&lt;8500000,ROUNDDOWN(B217*0.9,0)-1100000,B217-1950000))))))))</f>
        <v/>
      </c>
      <c r="G217" s="21">
        <f>IF(F217&gt;23500000,NA(),IF(F217&lt;=4890000,1040000,IF(F217&lt;=6550000,670000,620000)))</f>
        <v/>
      </c>
      <c r="H217" s="21">
        <f>IF(D217&lt;=0,0,MAX(0,MIN(2000000,D217-MIN(100000,ROUNDDOWN(F217*0.05,0)))))</f>
        <v/>
      </c>
      <c r="I217" s="21">
        <f>IF(C217&lt;=2000,0,MIN(C217,ROUNDDOWN(F217*0.4,0))-2000)</f>
        <v/>
      </c>
      <c r="J217" s="21">
        <f>MAX(0,ROUNDDOWN(F217-E217-G217,-3))</f>
        <v/>
      </c>
      <c r="K217" s="21">
        <f>MAX(0,ROUNDDOWN(F217-E217-G217-H217-I217,-3))</f>
        <v/>
      </c>
      <c r="L217" s="21">
        <f>MAX(0,ROUNDDOWN(F217-E217-G217-H217,-3))</f>
        <v/>
      </c>
      <c r="M217" s="21">
        <f>IF(J217&lt;=0,0,ROUNDDOWN((J217*LOOKUP(J217,{0,1950001,3300001,6950001,9000001,18000001,40000001},{0.05,0.1,0.2,0.23,0.33,0.4,0.45})-LOOKUP(J217,{0,1950001,3300001,6950001,9000001,18000001,40000001},{0,97500,427500,636000,1536000,2796000,4796000}))*1.021,-2))</f>
        <v/>
      </c>
      <c r="N217" s="21">
        <f>IF(K217&lt;=0,0,ROUNDDOWN((K217*LOOKUP(K217,{0,1950001,3300001,6950001,9000001,18000001,40000001},{0.05,0.1,0.2,0.23,0.33,0.4,0.45})-LOOKUP(K217,{0,1950001,3300001,6950001,9000001,18000001,40000001},{0,97500,427500,636000,1536000,2796000,4796000}))*1.021,-2))</f>
        <v/>
      </c>
      <c r="O217" s="21">
        <f>IF(L217&lt;=0,0,ROUNDDOWN((L217*LOOKUP(L217,{0,1950001,3300001,6950001,9000001,18000001,40000001},{0.05,0.1,0.2,0.23,0.33,0.4,0.45})-LOOKUP(L217,{0,1950001,3300001,6950001,9000001,18000001,40000001},{0,97500,427500,636000,1536000,2796000,4796000}))*1.021,-2))</f>
        <v/>
      </c>
      <c r="P217" s="21">
        <f>MAX(0,ROUNDDOWN(F217-E217-430000,-3))</f>
        <v/>
      </c>
      <c r="Q217" s="21">
        <f>MAX(0,ROUNDDOWN(F217-E217-430000-H217,-3))</f>
        <v/>
      </c>
      <c r="R217" s="21">
        <f>IF(F217&lt;=450000,0,MAX(0,P217*0.06-MIN(50000,P217)*0.03))</f>
        <v/>
      </c>
      <c r="S217" s="21">
        <f>IF(F217&lt;=450000,0,MAX(0,P217*0.04-MIN(50000,P217)*0.02))</f>
        <v/>
      </c>
      <c r="T217" s="21">
        <f>IF(F217&lt;=450000,0,MAX(0,Q217*0.06-MIN(50000,Q217)*0.03))</f>
        <v/>
      </c>
      <c r="U217" s="21">
        <f>IF(F217&lt;=450000,0,MAX(0,Q217*0.04-MIN(50000,Q217)*0.02))</f>
        <v/>
      </c>
      <c r="V217" s="21">
        <f>50000+MAX(0,G217-480000)</f>
        <v/>
      </c>
      <c r="W217" s="21">
        <f>P217-V217</f>
        <v/>
      </c>
      <c r="X217" s="21">
        <f>Q217-V217</f>
        <v/>
      </c>
      <c r="Y217" s="22">
        <f>IF(W217&lt;0,0.9,LOOKUP(W217,{0,1950001,3300001,6950001,9000001,18000001,40000001},{0.84895,0.7979,0.6958,0.66517,0.56307,0.4916,0.44055}))</f>
        <v/>
      </c>
      <c r="Z217" s="22">
        <f>IF(X217&lt;0,0.9,LOOKUP(X217,{0,1950001,3300001,6950001,9000001,18000001,40000001},{0.84895,0.7979,0.6958,0.66517,0.56307,0.4916,0.44055}))</f>
        <v/>
      </c>
      <c r="AA217" s="22">
        <f>IF(W217&lt;0,0,CHOOSE(MATCH(W217,{0,1950001,3300001,6950001,9000001},1),5.105/84.895,10.21/79.79,20.42/69.58,23.483/66.517,33.693/56.307))</f>
        <v/>
      </c>
      <c r="AB217" s="21">
        <f>IF(C217&lt;=2000,0,(MIN(C217,ROUNDDOWN(F217*0.3,0))-2000)*0.1)</f>
        <v/>
      </c>
      <c r="AC217" s="21">
        <f>IF(C217&lt;=2000,0,MIN((C217-2000)*Y217,(R217+S217)*0.2))</f>
        <v/>
      </c>
      <c r="AD217" s="21">
        <f>IF(C217&lt;=2000,0,MIN((C217-2000)*Z217,(T217+U217)*0.2))</f>
        <v/>
      </c>
      <c r="AE217" s="21">
        <f>AC217*AA217</f>
        <v/>
      </c>
      <c r="AF217" s="21">
        <f>ROUNDDOWN(R217,-2)+ROUNDDOWN(S217,-2)</f>
        <v/>
      </c>
      <c r="AG217" s="21">
        <f>ROUNDDOWN(MAX(0,R217-(AB217+AC217+AE217)*0.6),-2)+ROUNDDOWN(MAX(0,S217-(AB217+AC217+AE217)*0.4),-2)</f>
        <v/>
      </c>
      <c r="AH217" s="21">
        <f>ROUNDDOWN(MAX(0,T217-(AB217+AD217)*0.6),-2)+ROUNDDOWN(MAX(0,U217-(AB217+AD217)*0.4),-2)</f>
        <v/>
      </c>
      <c r="AI217" s="21">
        <f>ROUNDDOWN(T217,-2)+ROUNDDOWN(U217,-2)</f>
        <v/>
      </c>
      <c r="AJ217" s="21">
        <f>M217+AF217</f>
        <v/>
      </c>
      <c r="AK217" s="21">
        <f>M217+AG217</f>
        <v/>
      </c>
      <c r="AL217" s="21">
        <f>N217+AH217</f>
        <v/>
      </c>
      <c r="AM217" s="21">
        <f>O217+AI217</f>
        <v/>
      </c>
      <c r="AN217" s="21">
        <f>N217+AI217</f>
        <v/>
      </c>
      <c r="AO217" s="21">
        <f>ROUNDDOWN((R217+S217)*0.2/Y217+2000,0)</f>
        <v/>
      </c>
      <c r="AP217" s="21">
        <f>ROUNDDOWN((T217+U217)*0.2/Z217+2000,0)</f>
        <v/>
      </c>
      <c r="AQ217" s="21">
        <f>AL217-AK217</f>
        <v/>
      </c>
      <c r="AR217" s="21">
        <f>AM217-AK217</f>
        <v/>
      </c>
      <c r="AS217" s="21">
        <f>AM217-AL217</f>
        <v/>
      </c>
      <c r="AT217" s="21">
        <f>AK217+C217-AJ217</f>
        <v/>
      </c>
      <c r="AU217" s="21">
        <f>AL217+C217-AM217</f>
        <v/>
      </c>
      <c r="AV217" s="21">
        <f>AN217+C217-AM217</f>
        <v/>
      </c>
    </row>
    <row r="218">
      <c r="A218" t="inlineStr">
        <is>
          <t>医療費の境目</t>
        </is>
      </c>
      <c r="B218" s="21">
        <f>'3_医療費の境目'!$B$3</f>
        <v/>
      </c>
      <c r="C218" s="21">
        <f>IF('3_医療費の境目'!$B$4="",AO218,'3_医療費の境目'!$B$4)</f>
        <v/>
      </c>
      <c r="D218" s="21">
        <f>'3_医療費の境目'!D218</f>
        <v/>
      </c>
      <c r="E218" s="21">
        <f>ROUND(MIN(B218/12,650000)*12*0.0915+MIN(B218/12,1390000)*12*(0.0504+0)+B218*0.005,0)</f>
        <v/>
      </c>
      <c r="F218" s="21">
        <f>IF(B218&lt;741000,0,IF(B218&lt;2191000,B218-740000,IF(B218&lt;2193000,1451000,IF(B218&lt;2196000,1453000,IF(B218&lt;2200000,1456000,IF(B218&lt;3600000,ROUND(ROUNDDOWN(B218/4,-3)*2.8,0)-80000,IF(B218&lt;6600000,ROUND(ROUNDDOWN(B218/4,-3)*3.2,0)-440000,IF(B218&lt;8500000,ROUNDDOWN(B218*0.9,0)-1100000,B218-1950000))))))))</f>
        <v/>
      </c>
      <c r="G218" s="21">
        <f>IF(F218&gt;23500000,NA(),IF(F218&lt;=4890000,1040000,IF(F218&lt;=6550000,670000,620000)))</f>
        <v/>
      </c>
      <c r="H218" s="21">
        <f>IF(D218&lt;=0,0,MAX(0,MIN(2000000,D218-MIN(100000,ROUNDDOWN(F218*0.05,0)))))</f>
        <v/>
      </c>
      <c r="I218" s="21">
        <f>IF(C218&lt;=2000,0,MIN(C218,ROUNDDOWN(F218*0.4,0))-2000)</f>
        <v/>
      </c>
      <c r="J218" s="21">
        <f>MAX(0,ROUNDDOWN(F218-E218-G218,-3))</f>
        <v/>
      </c>
      <c r="K218" s="21">
        <f>MAX(0,ROUNDDOWN(F218-E218-G218-H218-I218,-3))</f>
        <v/>
      </c>
      <c r="L218" s="21">
        <f>MAX(0,ROUNDDOWN(F218-E218-G218-H218,-3))</f>
        <v/>
      </c>
      <c r="M218" s="21">
        <f>IF(J218&lt;=0,0,ROUNDDOWN((J218*LOOKUP(J218,{0,1950001,3300001,6950001,9000001,18000001,40000001},{0.05,0.1,0.2,0.23,0.33,0.4,0.45})-LOOKUP(J218,{0,1950001,3300001,6950001,9000001,18000001,40000001},{0,97500,427500,636000,1536000,2796000,4796000}))*1.021,-2))</f>
        <v/>
      </c>
      <c r="N218" s="21">
        <f>IF(K218&lt;=0,0,ROUNDDOWN((K218*LOOKUP(K218,{0,1950001,3300001,6950001,9000001,18000001,40000001},{0.05,0.1,0.2,0.23,0.33,0.4,0.45})-LOOKUP(K218,{0,1950001,3300001,6950001,9000001,18000001,40000001},{0,97500,427500,636000,1536000,2796000,4796000}))*1.021,-2))</f>
        <v/>
      </c>
      <c r="O218" s="21">
        <f>IF(L218&lt;=0,0,ROUNDDOWN((L218*LOOKUP(L218,{0,1950001,3300001,6950001,9000001,18000001,40000001},{0.05,0.1,0.2,0.23,0.33,0.4,0.45})-LOOKUP(L218,{0,1950001,3300001,6950001,9000001,18000001,40000001},{0,97500,427500,636000,1536000,2796000,4796000}))*1.021,-2))</f>
        <v/>
      </c>
      <c r="P218" s="21">
        <f>MAX(0,ROUNDDOWN(F218-E218-430000,-3))</f>
        <v/>
      </c>
      <c r="Q218" s="21">
        <f>MAX(0,ROUNDDOWN(F218-E218-430000-H218,-3))</f>
        <v/>
      </c>
      <c r="R218" s="21">
        <f>IF(F218&lt;=450000,0,MAX(0,P218*0.06-MIN(50000,P218)*0.03))</f>
        <v/>
      </c>
      <c r="S218" s="21">
        <f>IF(F218&lt;=450000,0,MAX(0,P218*0.04-MIN(50000,P218)*0.02))</f>
        <v/>
      </c>
      <c r="T218" s="21">
        <f>IF(F218&lt;=450000,0,MAX(0,Q218*0.06-MIN(50000,Q218)*0.03))</f>
        <v/>
      </c>
      <c r="U218" s="21">
        <f>IF(F218&lt;=450000,0,MAX(0,Q218*0.04-MIN(50000,Q218)*0.02))</f>
        <v/>
      </c>
      <c r="V218" s="21">
        <f>50000+MAX(0,G218-480000)</f>
        <v/>
      </c>
      <c r="W218" s="21">
        <f>P218-V218</f>
        <v/>
      </c>
      <c r="X218" s="21">
        <f>Q218-V218</f>
        <v/>
      </c>
      <c r="Y218" s="22">
        <f>IF(W218&lt;0,0.9,LOOKUP(W218,{0,1950001,3300001,6950001,9000001,18000001,40000001},{0.84895,0.7979,0.6958,0.66517,0.56307,0.4916,0.44055}))</f>
        <v/>
      </c>
      <c r="Z218" s="22">
        <f>IF(X218&lt;0,0.9,LOOKUP(X218,{0,1950001,3300001,6950001,9000001,18000001,40000001},{0.84895,0.7979,0.6958,0.66517,0.56307,0.4916,0.44055}))</f>
        <v/>
      </c>
      <c r="AA218" s="22">
        <f>IF(W218&lt;0,0,CHOOSE(MATCH(W218,{0,1950001,3300001,6950001,9000001},1),5.105/84.895,10.21/79.79,20.42/69.58,23.483/66.517,33.693/56.307))</f>
        <v/>
      </c>
      <c r="AB218" s="21">
        <f>IF(C218&lt;=2000,0,(MIN(C218,ROUNDDOWN(F218*0.3,0))-2000)*0.1)</f>
        <v/>
      </c>
      <c r="AC218" s="21">
        <f>IF(C218&lt;=2000,0,MIN((C218-2000)*Y218,(R218+S218)*0.2))</f>
        <v/>
      </c>
      <c r="AD218" s="21">
        <f>IF(C218&lt;=2000,0,MIN((C218-2000)*Z218,(T218+U218)*0.2))</f>
        <v/>
      </c>
      <c r="AE218" s="21">
        <f>AC218*AA218</f>
        <v/>
      </c>
      <c r="AF218" s="21">
        <f>ROUNDDOWN(R218,-2)+ROUNDDOWN(S218,-2)</f>
        <v/>
      </c>
      <c r="AG218" s="21">
        <f>ROUNDDOWN(MAX(0,R218-(AB218+AC218+AE218)*0.6),-2)+ROUNDDOWN(MAX(0,S218-(AB218+AC218+AE218)*0.4),-2)</f>
        <v/>
      </c>
      <c r="AH218" s="21">
        <f>ROUNDDOWN(MAX(0,T218-(AB218+AD218)*0.6),-2)+ROUNDDOWN(MAX(0,U218-(AB218+AD218)*0.4),-2)</f>
        <v/>
      </c>
      <c r="AI218" s="21">
        <f>ROUNDDOWN(T218,-2)+ROUNDDOWN(U218,-2)</f>
        <v/>
      </c>
      <c r="AJ218" s="21">
        <f>M218+AF218</f>
        <v/>
      </c>
      <c r="AK218" s="21">
        <f>M218+AG218</f>
        <v/>
      </c>
      <c r="AL218" s="21">
        <f>N218+AH218</f>
        <v/>
      </c>
      <c r="AM218" s="21">
        <f>O218+AI218</f>
        <v/>
      </c>
      <c r="AN218" s="21">
        <f>N218+AI218</f>
        <v/>
      </c>
      <c r="AO218" s="21">
        <f>ROUNDDOWN((R218+S218)*0.2/Y218+2000,0)</f>
        <v/>
      </c>
      <c r="AP218" s="21">
        <f>ROUNDDOWN((T218+U218)*0.2/Z218+2000,0)</f>
        <v/>
      </c>
      <c r="AQ218" s="21">
        <f>AL218-AK218</f>
        <v/>
      </c>
      <c r="AR218" s="21">
        <f>AM218-AK218</f>
        <v/>
      </c>
      <c r="AS218" s="21">
        <f>AM218-AL218</f>
        <v/>
      </c>
      <c r="AT218" s="21">
        <f>AK218+C218-AJ218</f>
        <v/>
      </c>
      <c r="AU218" s="21">
        <f>AL218+C218-AM218</f>
        <v/>
      </c>
      <c r="AV218" s="21">
        <f>AN218+C218-AM218</f>
        <v/>
      </c>
    </row>
    <row r="219">
      <c r="A219" t="inlineStr">
        <is>
          <t>医療費の境目</t>
        </is>
      </c>
      <c r="B219" s="21">
        <f>'3_医療費の境目'!$B$3</f>
        <v/>
      </c>
      <c r="C219" s="21">
        <f>IF('3_医療費の境目'!$B$4="",AO219,'3_医療費の境目'!$B$4)</f>
        <v/>
      </c>
      <c r="D219" s="21">
        <f>'3_医療費の境目'!D219</f>
        <v/>
      </c>
      <c r="E219" s="21">
        <f>ROUND(MIN(B219/12,650000)*12*0.0915+MIN(B219/12,1390000)*12*(0.0504+0)+B219*0.005,0)</f>
        <v/>
      </c>
      <c r="F219" s="21">
        <f>IF(B219&lt;741000,0,IF(B219&lt;2191000,B219-740000,IF(B219&lt;2193000,1451000,IF(B219&lt;2196000,1453000,IF(B219&lt;2200000,1456000,IF(B219&lt;3600000,ROUND(ROUNDDOWN(B219/4,-3)*2.8,0)-80000,IF(B219&lt;6600000,ROUND(ROUNDDOWN(B219/4,-3)*3.2,0)-440000,IF(B219&lt;8500000,ROUNDDOWN(B219*0.9,0)-1100000,B219-1950000))))))))</f>
        <v/>
      </c>
      <c r="G219" s="21">
        <f>IF(F219&gt;23500000,NA(),IF(F219&lt;=4890000,1040000,IF(F219&lt;=6550000,670000,620000)))</f>
        <v/>
      </c>
      <c r="H219" s="21">
        <f>IF(D219&lt;=0,0,MAX(0,MIN(2000000,D219-MIN(100000,ROUNDDOWN(F219*0.05,0)))))</f>
        <v/>
      </c>
      <c r="I219" s="21">
        <f>IF(C219&lt;=2000,0,MIN(C219,ROUNDDOWN(F219*0.4,0))-2000)</f>
        <v/>
      </c>
      <c r="J219" s="21">
        <f>MAX(0,ROUNDDOWN(F219-E219-G219,-3))</f>
        <v/>
      </c>
      <c r="K219" s="21">
        <f>MAX(0,ROUNDDOWN(F219-E219-G219-H219-I219,-3))</f>
        <v/>
      </c>
      <c r="L219" s="21">
        <f>MAX(0,ROUNDDOWN(F219-E219-G219-H219,-3))</f>
        <v/>
      </c>
      <c r="M219" s="21">
        <f>IF(J219&lt;=0,0,ROUNDDOWN((J219*LOOKUP(J219,{0,1950001,3300001,6950001,9000001,18000001,40000001},{0.05,0.1,0.2,0.23,0.33,0.4,0.45})-LOOKUP(J219,{0,1950001,3300001,6950001,9000001,18000001,40000001},{0,97500,427500,636000,1536000,2796000,4796000}))*1.021,-2))</f>
        <v/>
      </c>
      <c r="N219" s="21">
        <f>IF(K219&lt;=0,0,ROUNDDOWN((K219*LOOKUP(K219,{0,1950001,3300001,6950001,9000001,18000001,40000001},{0.05,0.1,0.2,0.23,0.33,0.4,0.45})-LOOKUP(K219,{0,1950001,3300001,6950001,9000001,18000001,40000001},{0,97500,427500,636000,1536000,2796000,4796000}))*1.021,-2))</f>
        <v/>
      </c>
      <c r="O219" s="21">
        <f>IF(L219&lt;=0,0,ROUNDDOWN((L219*LOOKUP(L219,{0,1950001,3300001,6950001,9000001,18000001,40000001},{0.05,0.1,0.2,0.23,0.33,0.4,0.45})-LOOKUP(L219,{0,1950001,3300001,6950001,9000001,18000001,40000001},{0,97500,427500,636000,1536000,2796000,4796000}))*1.021,-2))</f>
        <v/>
      </c>
      <c r="P219" s="21">
        <f>MAX(0,ROUNDDOWN(F219-E219-430000,-3))</f>
        <v/>
      </c>
      <c r="Q219" s="21">
        <f>MAX(0,ROUNDDOWN(F219-E219-430000-H219,-3))</f>
        <v/>
      </c>
      <c r="R219" s="21">
        <f>IF(F219&lt;=450000,0,MAX(0,P219*0.06-MIN(50000,P219)*0.03))</f>
        <v/>
      </c>
      <c r="S219" s="21">
        <f>IF(F219&lt;=450000,0,MAX(0,P219*0.04-MIN(50000,P219)*0.02))</f>
        <v/>
      </c>
      <c r="T219" s="21">
        <f>IF(F219&lt;=450000,0,MAX(0,Q219*0.06-MIN(50000,Q219)*0.03))</f>
        <v/>
      </c>
      <c r="U219" s="21">
        <f>IF(F219&lt;=450000,0,MAX(0,Q219*0.04-MIN(50000,Q219)*0.02))</f>
        <v/>
      </c>
      <c r="V219" s="21">
        <f>50000+MAX(0,G219-480000)</f>
        <v/>
      </c>
      <c r="W219" s="21">
        <f>P219-V219</f>
        <v/>
      </c>
      <c r="X219" s="21">
        <f>Q219-V219</f>
        <v/>
      </c>
      <c r="Y219" s="22">
        <f>IF(W219&lt;0,0.9,LOOKUP(W219,{0,1950001,3300001,6950001,9000001,18000001,40000001},{0.84895,0.7979,0.6958,0.66517,0.56307,0.4916,0.44055}))</f>
        <v/>
      </c>
      <c r="Z219" s="22">
        <f>IF(X219&lt;0,0.9,LOOKUP(X219,{0,1950001,3300001,6950001,9000001,18000001,40000001},{0.84895,0.7979,0.6958,0.66517,0.56307,0.4916,0.44055}))</f>
        <v/>
      </c>
      <c r="AA219" s="22">
        <f>IF(W219&lt;0,0,CHOOSE(MATCH(W219,{0,1950001,3300001,6950001,9000001},1),5.105/84.895,10.21/79.79,20.42/69.58,23.483/66.517,33.693/56.307))</f>
        <v/>
      </c>
      <c r="AB219" s="21">
        <f>IF(C219&lt;=2000,0,(MIN(C219,ROUNDDOWN(F219*0.3,0))-2000)*0.1)</f>
        <v/>
      </c>
      <c r="AC219" s="21">
        <f>IF(C219&lt;=2000,0,MIN((C219-2000)*Y219,(R219+S219)*0.2))</f>
        <v/>
      </c>
      <c r="AD219" s="21">
        <f>IF(C219&lt;=2000,0,MIN((C219-2000)*Z219,(T219+U219)*0.2))</f>
        <v/>
      </c>
      <c r="AE219" s="21">
        <f>AC219*AA219</f>
        <v/>
      </c>
      <c r="AF219" s="21">
        <f>ROUNDDOWN(R219,-2)+ROUNDDOWN(S219,-2)</f>
        <v/>
      </c>
      <c r="AG219" s="21">
        <f>ROUNDDOWN(MAX(0,R219-(AB219+AC219+AE219)*0.6),-2)+ROUNDDOWN(MAX(0,S219-(AB219+AC219+AE219)*0.4),-2)</f>
        <v/>
      </c>
      <c r="AH219" s="21">
        <f>ROUNDDOWN(MAX(0,T219-(AB219+AD219)*0.6),-2)+ROUNDDOWN(MAX(0,U219-(AB219+AD219)*0.4),-2)</f>
        <v/>
      </c>
      <c r="AI219" s="21">
        <f>ROUNDDOWN(T219,-2)+ROUNDDOWN(U219,-2)</f>
        <v/>
      </c>
      <c r="AJ219" s="21">
        <f>M219+AF219</f>
        <v/>
      </c>
      <c r="AK219" s="21">
        <f>M219+AG219</f>
        <v/>
      </c>
      <c r="AL219" s="21">
        <f>N219+AH219</f>
        <v/>
      </c>
      <c r="AM219" s="21">
        <f>O219+AI219</f>
        <v/>
      </c>
      <c r="AN219" s="21">
        <f>N219+AI219</f>
        <v/>
      </c>
      <c r="AO219" s="21">
        <f>ROUNDDOWN((R219+S219)*0.2/Y219+2000,0)</f>
        <v/>
      </c>
      <c r="AP219" s="21">
        <f>ROUNDDOWN((T219+U219)*0.2/Z219+2000,0)</f>
        <v/>
      </c>
      <c r="AQ219" s="21">
        <f>AL219-AK219</f>
        <v/>
      </c>
      <c r="AR219" s="21">
        <f>AM219-AK219</f>
        <v/>
      </c>
      <c r="AS219" s="21">
        <f>AM219-AL219</f>
        <v/>
      </c>
      <c r="AT219" s="21">
        <f>AK219+C219-AJ219</f>
        <v/>
      </c>
      <c r="AU219" s="21">
        <f>AL219+C219-AM219</f>
        <v/>
      </c>
      <c r="AV219" s="21">
        <f>AN219+C219-AM219</f>
        <v/>
      </c>
    </row>
    <row r="220">
      <c r="A220" t="inlineStr">
        <is>
          <t>医療費の境目</t>
        </is>
      </c>
      <c r="B220" s="21">
        <f>'3_医療費の境目'!$B$3</f>
        <v/>
      </c>
      <c r="C220" s="21">
        <f>IF('3_医療費の境目'!$B$4="",AO220,'3_医療費の境目'!$B$4)</f>
        <v/>
      </c>
      <c r="D220" s="21">
        <f>'3_医療費の境目'!D220</f>
        <v/>
      </c>
      <c r="E220" s="21">
        <f>ROUND(MIN(B220/12,650000)*12*0.0915+MIN(B220/12,1390000)*12*(0.0504+0)+B220*0.005,0)</f>
        <v/>
      </c>
      <c r="F220" s="21">
        <f>IF(B220&lt;741000,0,IF(B220&lt;2191000,B220-740000,IF(B220&lt;2193000,1451000,IF(B220&lt;2196000,1453000,IF(B220&lt;2200000,1456000,IF(B220&lt;3600000,ROUND(ROUNDDOWN(B220/4,-3)*2.8,0)-80000,IF(B220&lt;6600000,ROUND(ROUNDDOWN(B220/4,-3)*3.2,0)-440000,IF(B220&lt;8500000,ROUNDDOWN(B220*0.9,0)-1100000,B220-1950000))))))))</f>
        <v/>
      </c>
      <c r="G220" s="21">
        <f>IF(F220&gt;23500000,NA(),IF(F220&lt;=4890000,1040000,IF(F220&lt;=6550000,670000,620000)))</f>
        <v/>
      </c>
      <c r="H220" s="21">
        <f>IF(D220&lt;=0,0,MAX(0,MIN(2000000,D220-MIN(100000,ROUNDDOWN(F220*0.05,0)))))</f>
        <v/>
      </c>
      <c r="I220" s="21">
        <f>IF(C220&lt;=2000,0,MIN(C220,ROUNDDOWN(F220*0.4,0))-2000)</f>
        <v/>
      </c>
      <c r="J220" s="21">
        <f>MAX(0,ROUNDDOWN(F220-E220-G220,-3))</f>
        <v/>
      </c>
      <c r="K220" s="21">
        <f>MAX(0,ROUNDDOWN(F220-E220-G220-H220-I220,-3))</f>
        <v/>
      </c>
      <c r="L220" s="21">
        <f>MAX(0,ROUNDDOWN(F220-E220-G220-H220,-3))</f>
        <v/>
      </c>
      <c r="M220" s="21">
        <f>IF(J220&lt;=0,0,ROUNDDOWN((J220*LOOKUP(J220,{0,1950001,3300001,6950001,9000001,18000001,40000001},{0.05,0.1,0.2,0.23,0.33,0.4,0.45})-LOOKUP(J220,{0,1950001,3300001,6950001,9000001,18000001,40000001},{0,97500,427500,636000,1536000,2796000,4796000}))*1.021,-2))</f>
        <v/>
      </c>
      <c r="N220" s="21">
        <f>IF(K220&lt;=0,0,ROUNDDOWN((K220*LOOKUP(K220,{0,1950001,3300001,6950001,9000001,18000001,40000001},{0.05,0.1,0.2,0.23,0.33,0.4,0.45})-LOOKUP(K220,{0,1950001,3300001,6950001,9000001,18000001,40000001},{0,97500,427500,636000,1536000,2796000,4796000}))*1.021,-2))</f>
        <v/>
      </c>
      <c r="O220" s="21">
        <f>IF(L220&lt;=0,0,ROUNDDOWN((L220*LOOKUP(L220,{0,1950001,3300001,6950001,9000001,18000001,40000001},{0.05,0.1,0.2,0.23,0.33,0.4,0.45})-LOOKUP(L220,{0,1950001,3300001,6950001,9000001,18000001,40000001},{0,97500,427500,636000,1536000,2796000,4796000}))*1.021,-2))</f>
        <v/>
      </c>
      <c r="P220" s="21">
        <f>MAX(0,ROUNDDOWN(F220-E220-430000,-3))</f>
        <v/>
      </c>
      <c r="Q220" s="21">
        <f>MAX(0,ROUNDDOWN(F220-E220-430000-H220,-3))</f>
        <v/>
      </c>
      <c r="R220" s="21">
        <f>IF(F220&lt;=450000,0,MAX(0,P220*0.06-MIN(50000,P220)*0.03))</f>
        <v/>
      </c>
      <c r="S220" s="21">
        <f>IF(F220&lt;=450000,0,MAX(0,P220*0.04-MIN(50000,P220)*0.02))</f>
        <v/>
      </c>
      <c r="T220" s="21">
        <f>IF(F220&lt;=450000,0,MAX(0,Q220*0.06-MIN(50000,Q220)*0.03))</f>
        <v/>
      </c>
      <c r="U220" s="21">
        <f>IF(F220&lt;=450000,0,MAX(0,Q220*0.04-MIN(50000,Q220)*0.02))</f>
        <v/>
      </c>
      <c r="V220" s="21">
        <f>50000+MAX(0,G220-480000)</f>
        <v/>
      </c>
      <c r="W220" s="21">
        <f>P220-V220</f>
        <v/>
      </c>
      <c r="X220" s="21">
        <f>Q220-V220</f>
        <v/>
      </c>
      <c r="Y220" s="22">
        <f>IF(W220&lt;0,0.9,LOOKUP(W220,{0,1950001,3300001,6950001,9000001,18000001,40000001},{0.84895,0.7979,0.6958,0.66517,0.56307,0.4916,0.44055}))</f>
        <v/>
      </c>
      <c r="Z220" s="22">
        <f>IF(X220&lt;0,0.9,LOOKUP(X220,{0,1950001,3300001,6950001,9000001,18000001,40000001},{0.84895,0.7979,0.6958,0.66517,0.56307,0.4916,0.44055}))</f>
        <v/>
      </c>
      <c r="AA220" s="22">
        <f>IF(W220&lt;0,0,CHOOSE(MATCH(W220,{0,1950001,3300001,6950001,9000001},1),5.105/84.895,10.21/79.79,20.42/69.58,23.483/66.517,33.693/56.307))</f>
        <v/>
      </c>
      <c r="AB220" s="21">
        <f>IF(C220&lt;=2000,0,(MIN(C220,ROUNDDOWN(F220*0.3,0))-2000)*0.1)</f>
        <v/>
      </c>
      <c r="AC220" s="21">
        <f>IF(C220&lt;=2000,0,MIN((C220-2000)*Y220,(R220+S220)*0.2))</f>
        <v/>
      </c>
      <c r="AD220" s="21">
        <f>IF(C220&lt;=2000,0,MIN((C220-2000)*Z220,(T220+U220)*0.2))</f>
        <v/>
      </c>
      <c r="AE220" s="21">
        <f>AC220*AA220</f>
        <v/>
      </c>
      <c r="AF220" s="21">
        <f>ROUNDDOWN(R220,-2)+ROUNDDOWN(S220,-2)</f>
        <v/>
      </c>
      <c r="AG220" s="21">
        <f>ROUNDDOWN(MAX(0,R220-(AB220+AC220+AE220)*0.6),-2)+ROUNDDOWN(MAX(0,S220-(AB220+AC220+AE220)*0.4),-2)</f>
        <v/>
      </c>
      <c r="AH220" s="21">
        <f>ROUNDDOWN(MAX(0,T220-(AB220+AD220)*0.6),-2)+ROUNDDOWN(MAX(0,U220-(AB220+AD220)*0.4),-2)</f>
        <v/>
      </c>
      <c r="AI220" s="21">
        <f>ROUNDDOWN(T220,-2)+ROUNDDOWN(U220,-2)</f>
        <v/>
      </c>
      <c r="AJ220" s="21">
        <f>M220+AF220</f>
        <v/>
      </c>
      <c r="AK220" s="21">
        <f>M220+AG220</f>
        <v/>
      </c>
      <c r="AL220" s="21">
        <f>N220+AH220</f>
        <v/>
      </c>
      <c r="AM220" s="21">
        <f>O220+AI220</f>
        <v/>
      </c>
      <c r="AN220" s="21">
        <f>N220+AI220</f>
        <v/>
      </c>
      <c r="AO220" s="21">
        <f>ROUNDDOWN((R220+S220)*0.2/Y220+2000,0)</f>
        <v/>
      </c>
      <c r="AP220" s="21">
        <f>ROUNDDOWN((T220+U220)*0.2/Z220+2000,0)</f>
        <v/>
      </c>
      <c r="AQ220" s="21">
        <f>AL220-AK220</f>
        <v/>
      </c>
      <c r="AR220" s="21">
        <f>AM220-AK220</f>
        <v/>
      </c>
      <c r="AS220" s="21">
        <f>AM220-AL220</f>
        <v/>
      </c>
      <c r="AT220" s="21">
        <f>AK220+C220-AJ220</f>
        <v/>
      </c>
      <c r="AU220" s="21">
        <f>AL220+C220-AM220</f>
        <v/>
      </c>
      <c r="AV220" s="21">
        <f>AN220+C220-AM220</f>
        <v/>
      </c>
    </row>
    <row r="221">
      <c r="A221" t="inlineStr">
        <is>
          <t>医療費の境目</t>
        </is>
      </c>
      <c r="B221" s="21">
        <f>'3_医療費の境目'!$B$3</f>
        <v/>
      </c>
      <c r="C221" s="21">
        <f>IF('3_医療費の境目'!$B$4="",AO221,'3_医療費の境目'!$B$4)</f>
        <v/>
      </c>
      <c r="D221" s="21">
        <f>'3_医療費の境目'!D221</f>
        <v/>
      </c>
      <c r="E221" s="21">
        <f>ROUND(MIN(B221/12,650000)*12*0.0915+MIN(B221/12,1390000)*12*(0.0504+0)+B221*0.005,0)</f>
        <v/>
      </c>
      <c r="F221" s="21">
        <f>IF(B221&lt;741000,0,IF(B221&lt;2191000,B221-740000,IF(B221&lt;2193000,1451000,IF(B221&lt;2196000,1453000,IF(B221&lt;2200000,1456000,IF(B221&lt;3600000,ROUND(ROUNDDOWN(B221/4,-3)*2.8,0)-80000,IF(B221&lt;6600000,ROUND(ROUNDDOWN(B221/4,-3)*3.2,0)-440000,IF(B221&lt;8500000,ROUNDDOWN(B221*0.9,0)-1100000,B221-1950000))))))))</f>
        <v/>
      </c>
      <c r="G221" s="21">
        <f>IF(F221&gt;23500000,NA(),IF(F221&lt;=4890000,1040000,IF(F221&lt;=6550000,670000,620000)))</f>
        <v/>
      </c>
      <c r="H221" s="21">
        <f>IF(D221&lt;=0,0,MAX(0,MIN(2000000,D221-MIN(100000,ROUNDDOWN(F221*0.05,0)))))</f>
        <v/>
      </c>
      <c r="I221" s="21">
        <f>IF(C221&lt;=2000,0,MIN(C221,ROUNDDOWN(F221*0.4,0))-2000)</f>
        <v/>
      </c>
      <c r="J221" s="21">
        <f>MAX(0,ROUNDDOWN(F221-E221-G221,-3))</f>
        <v/>
      </c>
      <c r="K221" s="21">
        <f>MAX(0,ROUNDDOWN(F221-E221-G221-H221-I221,-3))</f>
        <v/>
      </c>
      <c r="L221" s="21">
        <f>MAX(0,ROUNDDOWN(F221-E221-G221-H221,-3))</f>
        <v/>
      </c>
      <c r="M221" s="21">
        <f>IF(J221&lt;=0,0,ROUNDDOWN((J221*LOOKUP(J221,{0,1950001,3300001,6950001,9000001,18000001,40000001},{0.05,0.1,0.2,0.23,0.33,0.4,0.45})-LOOKUP(J221,{0,1950001,3300001,6950001,9000001,18000001,40000001},{0,97500,427500,636000,1536000,2796000,4796000}))*1.021,-2))</f>
        <v/>
      </c>
      <c r="N221" s="21">
        <f>IF(K221&lt;=0,0,ROUNDDOWN((K221*LOOKUP(K221,{0,1950001,3300001,6950001,9000001,18000001,40000001},{0.05,0.1,0.2,0.23,0.33,0.4,0.45})-LOOKUP(K221,{0,1950001,3300001,6950001,9000001,18000001,40000001},{0,97500,427500,636000,1536000,2796000,4796000}))*1.021,-2))</f>
        <v/>
      </c>
      <c r="O221" s="21">
        <f>IF(L221&lt;=0,0,ROUNDDOWN((L221*LOOKUP(L221,{0,1950001,3300001,6950001,9000001,18000001,40000001},{0.05,0.1,0.2,0.23,0.33,0.4,0.45})-LOOKUP(L221,{0,1950001,3300001,6950001,9000001,18000001,40000001},{0,97500,427500,636000,1536000,2796000,4796000}))*1.021,-2))</f>
        <v/>
      </c>
      <c r="P221" s="21">
        <f>MAX(0,ROUNDDOWN(F221-E221-430000,-3))</f>
        <v/>
      </c>
      <c r="Q221" s="21">
        <f>MAX(0,ROUNDDOWN(F221-E221-430000-H221,-3))</f>
        <v/>
      </c>
      <c r="R221" s="21">
        <f>IF(F221&lt;=450000,0,MAX(0,P221*0.06-MIN(50000,P221)*0.03))</f>
        <v/>
      </c>
      <c r="S221" s="21">
        <f>IF(F221&lt;=450000,0,MAX(0,P221*0.04-MIN(50000,P221)*0.02))</f>
        <v/>
      </c>
      <c r="T221" s="21">
        <f>IF(F221&lt;=450000,0,MAX(0,Q221*0.06-MIN(50000,Q221)*0.03))</f>
        <v/>
      </c>
      <c r="U221" s="21">
        <f>IF(F221&lt;=450000,0,MAX(0,Q221*0.04-MIN(50000,Q221)*0.02))</f>
        <v/>
      </c>
      <c r="V221" s="21">
        <f>50000+MAX(0,G221-480000)</f>
        <v/>
      </c>
      <c r="W221" s="21">
        <f>P221-V221</f>
        <v/>
      </c>
      <c r="X221" s="21">
        <f>Q221-V221</f>
        <v/>
      </c>
      <c r="Y221" s="22">
        <f>IF(W221&lt;0,0.9,LOOKUP(W221,{0,1950001,3300001,6950001,9000001,18000001,40000001},{0.84895,0.7979,0.6958,0.66517,0.56307,0.4916,0.44055}))</f>
        <v/>
      </c>
      <c r="Z221" s="22">
        <f>IF(X221&lt;0,0.9,LOOKUP(X221,{0,1950001,3300001,6950001,9000001,18000001,40000001},{0.84895,0.7979,0.6958,0.66517,0.56307,0.4916,0.44055}))</f>
        <v/>
      </c>
      <c r="AA221" s="22">
        <f>IF(W221&lt;0,0,CHOOSE(MATCH(W221,{0,1950001,3300001,6950001,9000001},1),5.105/84.895,10.21/79.79,20.42/69.58,23.483/66.517,33.693/56.307))</f>
        <v/>
      </c>
      <c r="AB221" s="21">
        <f>IF(C221&lt;=2000,0,(MIN(C221,ROUNDDOWN(F221*0.3,0))-2000)*0.1)</f>
        <v/>
      </c>
      <c r="AC221" s="21">
        <f>IF(C221&lt;=2000,0,MIN((C221-2000)*Y221,(R221+S221)*0.2))</f>
        <v/>
      </c>
      <c r="AD221" s="21">
        <f>IF(C221&lt;=2000,0,MIN((C221-2000)*Z221,(T221+U221)*0.2))</f>
        <v/>
      </c>
      <c r="AE221" s="21">
        <f>AC221*AA221</f>
        <v/>
      </c>
      <c r="AF221" s="21">
        <f>ROUNDDOWN(R221,-2)+ROUNDDOWN(S221,-2)</f>
        <v/>
      </c>
      <c r="AG221" s="21">
        <f>ROUNDDOWN(MAX(0,R221-(AB221+AC221+AE221)*0.6),-2)+ROUNDDOWN(MAX(0,S221-(AB221+AC221+AE221)*0.4),-2)</f>
        <v/>
      </c>
      <c r="AH221" s="21">
        <f>ROUNDDOWN(MAX(0,T221-(AB221+AD221)*0.6),-2)+ROUNDDOWN(MAX(0,U221-(AB221+AD221)*0.4),-2)</f>
        <v/>
      </c>
      <c r="AI221" s="21">
        <f>ROUNDDOWN(T221,-2)+ROUNDDOWN(U221,-2)</f>
        <v/>
      </c>
      <c r="AJ221" s="21">
        <f>M221+AF221</f>
        <v/>
      </c>
      <c r="AK221" s="21">
        <f>M221+AG221</f>
        <v/>
      </c>
      <c r="AL221" s="21">
        <f>N221+AH221</f>
        <v/>
      </c>
      <c r="AM221" s="21">
        <f>O221+AI221</f>
        <v/>
      </c>
      <c r="AN221" s="21">
        <f>N221+AI221</f>
        <v/>
      </c>
      <c r="AO221" s="21">
        <f>ROUNDDOWN((R221+S221)*0.2/Y221+2000,0)</f>
        <v/>
      </c>
      <c r="AP221" s="21">
        <f>ROUNDDOWN((T221+U221)*0.2/Z221+2000,0)</f>
        <v/>
      </c>
      <c r="AQ221" s="21">
        <f>AL221-AK221</f>
        <v/>
      </c>
      <c r="AR221" s="21">
        <f>AM221-AK221</f>
        <v/>
      </c>
      <c r="AS221" s="21">
        <f>AM221-AL221</f>
        <v/>
      </c>
      <c r="AT221" s="21">
        <f>AK221+C221-AJ221</f>
        <v/>
      </c>
      <c r="AU221" s="21">
        <f>AL221+C221-AM221</f>
        <v/>
      </c>
      <c r="AV221" s="21">
        <f>AN221+C221-AM221</f>
        <v/>
      </c>
    </row>
    <row r="222">
      <c r="A222" t="inlineStr">
        <is>
          <t>医療費の境目</t>
        </is>
      </c>
      <c r="B222" s="21">
        <f>'3_医療費の境目'!$B$3</f>
        <v/>
      </c>
      <c r="C222" s="21">
        <f>IF('3_医療費の境目'!$B$4="",AO222,'3_医療費の境目'!$B$4)</f>
        <v/>
      </c>
      <c r="D222" s="21">
        <f>'3_医療費の境目'!D222</f>
        <v/>
      </c>
      <c r="E222" s="21">
        <f>ROUND(MIN(B222/12,650000)*12*0.0915+MIN(B222/12,1390000)*12*(0.0504+0)+B222*0.005,0)</f>
        <v/>
      </c>
      <c r="F222" s="21">
        <f>IF(B222&lt;741000,0,IF(B222&lt;2191000,B222-740000,IF(B222&lt;2193000,1451000,IF(B222&lt;2196000,1453000,IF(B222&lt;2200000,1456000,IF(B222&lt;3600000,ROUND(ROUNDDOWN(B222/4,-3)*2.8,0)-80000,IF(B222&lt;6600000,ROUND(ROUNDDOWN(B222/4,-3)*3.2,0)-440000,IF(B222&lt;8500000,ROUNDDOWN(B222*0.9,0)-1100000,B222-1950000))))))))</f>
        <v/>
      </c>
      <c r="G222" s="21">
        <f>IF(F222&gt;23500000,NA(),IF(F222&lt;=4890000,1040000,IF(F222&lt;=6550000,670000,620000)))</f>
        <v/>
      </c>
      <c r="H222" s="21">
        <f>IF(D222&lt;=0,0,MAX(0,MIN(2000000,D222-MIN(100000,ROUNDDOWN(F222*0.05,0)))))</f>
        <v/>
      </c>
      <c r="I222" s="21">
        <f>IF(C222&lt;=2000,0,MIN(C222,ROUNDDOWN(F222*0.4,0))-2000)</f>
        <v/>
      </c>
      <c r="J222" s="21">
        <f>MAX(0,ROUNDDOWN(F222-E222-G222,-3))</f>
        <v/>
      </c>
      <c r="K222" s="21">
        <f>MAX(0,ROUNDDOWN(F222-E222-G222-H222-I222,-3))</f>
        <v/>
      </c>
      <c r="L222" s="21">
        <f>MAX(0,ROUNDDOWN(F222-E222-G222-H222,-3))</f>
        <v/>
      </c>
      <c r="M222" s="21">
        <f>IF(J222&lt;=0,0,ROUNDDOWN((J222*LOOKUP(J222,{0,1950001,3300001,6950001,9000001,18000001,40000001},{0.05,0.1,0.2,0.23,0.33,0.4,0.45})-LOOKUP(J222,{0,1950001,3300001,6950001,9000001,18000001,40000001},{0,97500,427500,636000,1536000,2796000,4796000}))*1.021,-2))</f>
        <v/>
      </c>
      <c r="N222" s="21">
        <f>IF(K222&lt;=0,0,ROUNDDOWN((K222*LOOKUP(K222,{0,1950001,3300001,6950001,9000001,18000001,40000001},{0.05,0.1,0.2,0.23,0.33,0.4,0.45})-LOOKUP(K222,{0,1950001,3300001,6950001,9000001,18000001,40000001},{0,97500,427500,636000,1536000,2796000,4796000}))*1.021,-2))</f>
        <v/>
      </c>
      <c r="O222" s="21">
        <f>IF(L222&lt;=0,0,ROUNDDOWN((L222*LOOKUP(L222,{0,1950001,3300001,6950001,9000001,18000001,40000001},{0.05,0.1,0.2,0.23,0.33,0.4,0.45})-LOOKUP(L222,{0,1950001,3300001,6950001,9000001,18000001,40000001},{0,97500,427500,636000,1536000,2796000,4796000}))*1.021,-2))</f>
        <v/>
      </c>
      <c r="P222" s="21">
        <f>MAX(0,ROUNDDOWN(F222-E222-430000,-3))</f>
        <v/>
      </c>
      <c r="Q222" s="21">
        <f>MAX(0,ROUNDDOWN(F222-E222-430000-H222,-3))</f>
        <v/>
      </c>
      <c r="R222" s="21">
        <f>IF(F222&lt;=450000,0,MAX(0,P222*0.06-MIN(50000,P222)*0.03))</f>
        <v/>
      </c>
      <c r="S222" s="21">
        <f>IF(F222&lt;=450000,0,MAX(0,P222*0.04-MIN(50000,P222)*0.02))</f>
        <v/>
      </c>
      <c r="T222" s="21">
        <f>IF(F222&lt;=450000,0,MAX(0,Q222*0.06-MIN(50000,Q222)*0.03))</f>
        <v/>
      </c>
      <c r="U222" s="21">
        <f>IF(F222&lt;=450000,0,MAX(0,Q222*0.04-MIN(50000,Q222)*0.02))</f>
        <v/>
      </c>
      <c r="V222" s="21">
        <f>50000+MAX(0,G222-480000)</f>
        <v/>
      </c>
      <c r="W222" s="21">
        <f>P222-V222</f>
        <v/>
      </c>
      <c r="X222" s="21">
        <f>Q222-V222</f>
        <v/>
      </c>
      <c r="Y222" s="22">
        <f>IF(W222&lt;0,0.9,LOOKUP(W222,{0,1950001,3300001,6950001,9000001,18000001,40000001},{0.84895,0.7979,0.6958,0.66517,0.56307,0.4916,0.44055}))</f>
        <v/>
      </c>
      <c r="Z222" s="22">
        <f>IF(X222&lt;0,0.9,LOOKUP(X222,{0,1950001,3300001,6950001,9000001,18000001,40000001},{0.84895,0.7979,0.6958,0.66517,0.56307,0.4916,0.44055}))</f>
        <v/>
      </c>
      <c r="AA222" s="22">
        <f>IF(W222&lt;0,0,CHOOSE(MATCH(W222,{0,1950001,3300001,6950001,9000001},1),5.105/84.895,10.21/79.79,20.42/69.58,23.483/66.517,33.693/56.307))</f>
        <v/>
      </c>
      <c r="AB222" s="21">
        <f>IF(C222&lt;=2000,0,(MIN(C222,ROUNDDOWN(F222*0.3,0))-2000)*0.1)</f>
        <v/>
      </c>
      <c r="AC222" s="21">
        <f>IF(C222&lt;=2000,0,MIN((C222-2000)*Y222,(R222+S222)*0.2))</f>
        <v/>
      </c>
      <c r="AD222" s="21">
        <f>IF(C222&lt;=2000,0,MIN((C222-2000)*Z222,(T222+U222)*0.2))</f>
        <v/>
      </c>
      <c r="AE222" s="21">
        <f>AC222*AA222</f>
        <v/>
      </c>
      <c r="AF222" s="21">
        <f>ROUNDDOWN(R222,-2)+ROUNDDOWN(S222,-2)</f>
        <v/>
      </c>
      <c r="AG222" s="21">
        <f>ROUNDDOWN(MAX(0,R222-(AB222+AC222+AE222)*0.6),-2)+ROUNDDOWN(MAX(0,S222-(AB222+AC222+AE222)*0.4),-2)</f>
        <v/>
      </c>
      <c r="AH222" s="21">
        <f>ROUNDDOWN(MAX(0,T222-(AB222+AD222)*0.6),-2)+ROUNDDOWN(MAX(0,U222-(AB222+AD222)*0.4),-2)</f>
        <v/>
      </c>
      <c r="AI222" s="21">
        <f>ROUNDDOWN(T222,-2)+ROUNDDOWN(U222,-2)</f>
        <v/>
      </c>
      <c r="AJ222" s="21">
        <f>M222+AF222</f>
        <v/>
      </c>
      <c r="AK222" s="21">
        <f>M222+AG222</f>
        <v/>
      </c>
      <c r="AL222" s="21">
        <f>N222+AH222</f>
        <v/>
      </c>
      <c r="AM222" s="21">
        <f>O222+AI222</f>
        <v/>
      </c>
      <c r="AN222" s="21">
        <f>N222+AI222</f>
        <v/>
      </c>
      <c r="AO222" s="21">
        <f>ROUNDDOWN((R222+S222)*0.2/Y222+2000,0)</f>
        <v/>
      </c>
      <c r="AP222" s="21">
        <f>ROUNDDOWN((T222+U222)*0.2/Z222+2000,0)</f>
        <v/>
      </c>
      <c r="AQ222" s="21">
        <f>AL222-AK222</f>
        <v/>
      </c>
      <c r="AR222" s="21">
        <f>AM222-AK222</f>
        <v/>
      </c>
      <c r="AS222" s="21">
        <f>AM222-AL222</f>
        <v/>
      </c>
      <c r="AT222" s="21">
        <f>AK222+C222-AJ222</f>
        <v/>
      </c>
      <c r="AU222" s="21">
        <f>AL222+C222-AM222</f>
        <v/>
      </c>
      <c r="AV222" s="21">
        <f>AN222+C222-AM222</f>
        <v/>
      </c>
    </row>
    <row r="223">
      <c r="A223" t="inlineStr">
        <is>
          <t>医療費の境目</t>
        </is>
      </c>
      <c r="B223" s="21">
        <f>'3_医療費の境目'!$B$3</f>
        <v/>
      </c>
      <c r="C223" s="21">
        <f>IF('3_医療費の境目'!$B$4="",AO223,'3_医療費の境目'!$B$4)</f>
        <v/>
      </c>
      <c r="D223" s="21">
        <f>'3_医療費の境目'!D223</f>
        <v/>
      </c>
      <c r="E223" s="21">
        <f>ROUND(MIN(B223/12,650000)*12*0.0915+MIN(B223/12,1390000)*12*(0.0504+0)+B223*0.005,0)</f>
        <v/>
      </c>
      <c r="F223" s="21">
        <f>IF(B223&lt;741000,0,IF(B223&lt;2191000,B223-740000,IF(B223&lt;2193000,1451000,IF(B223&lt;2196000,1453000,IF(B223&lt;2200000,1456000,IF(B223&lt;3600000,ROUND(ROUNDDOWN(B223/4,-3)*2.8,0)-80000,IF(B223&lt;6600000,ROUND(ROUNDDOWN(B223/4,-3)*3.2,0)-440000,IF(B223&lt;8500000,ROUNDDOWN(B223*0.9,0)-1100000,B223-1950000))))))))</f>
        <v/>
      </c>
      <c r="G223" s="21">
        <f>IF(F223&gt;23500000,NA(),IF(F223&lt;=4890000,1040000,IF(F223&lt;=6550000,670000,620000)))</f>
        <v/>
      </c>
      <c r="H223" s="21">
        <f>IF(D223&lt;=0,0,MAX(0,MIN(2000000,D223-MIN(100000,ROUNDDOWN(F223*0.05,0)))))</f>
        <v/>
      </c>
      <c r="I223" s="21">
        <f>IF(C223&lt;=2000,0,MIN(C223,ROUNDDOWN(F223*0.4,0))-2000)</f>
        <v/>
      </c>
      <c r="J223" s="21">
        <f>MAX(0,ROUNDDOWN(F223-E223-G223,-3))</f>
        <v/>
      </c>
      <c r="K223" s="21">
        <f>MAX(0,ROUNDDOWN(F223-E223-G223-H223-I223,-3))</f>
        <v/>
      </c>
      <c r="L223" s="21">
        <f>MAX(0,ROUNDDOWN(F223-E223-G223-H223,-3))</f>
        <v/>
      </c>
      <c r="M223" s="21">
        <f>IF(J223&lt;=0,0,ROUNDDOWN((J223*LOOKUP(J223,{0,1950001,3300001,6950001,9000001,18000001,40000001},{0.05,0.1,0.2,0.23,0.33,0.4,0.45})-LOOKUP(J223,{0,1950001,3300001,6950001,9000001,18000001,40000001},{0,97500,427500,636000,1536000,2796000,4796000}))*1.021,-2))</f>
        <v/>
      </c>
      <c r="N223" s="21">
        <f>IF(K223&lt;=0,0,ROUNDDOWN((K223*LOOKUP(K223,{0,1950001,3300001,6950001,9000001,18000001,40000001},{0.05,0.1,0.2,0.23,0.33,0.4,0.45})-LOOKUP(K223,{0,1950001,3300001,6950001,9000001,18000001,40000001},{0,97500,427500,636000,1536000,2796000,4796000}))*1.021,-2))</f>
        <v/>
      </c>
      <c r="O223" s="21">
        <f>IF(L223&lt;=0,0,ROUNDDOWN((L223*LOOKUP(L223,{0,1950001,3300001,6950001,9000001,18000001,40000001},{0.05,0.1,0.2,0.23,0.33,0.4,0.45})-LOOKUP(L223,{0,1950001,3300001,6950001,9000001,18000001,40000001},{0,97500,427500,636000,1536000,2796000,4796000}))*1.021,-2))</f>
        <v/>
      </c>
      <c r="P223" s="21">
        <f>MAX(0,ROUNDDOWN(F223-E223-430000,-3))</f>
        <v/>
      </c>
      <c r="Q223" s="21">
        <f>MAX(0,ROUNDDOWN(F223-E223-430000-H223,-3))</f>
        <v/>
      </c>
      <c r="R223" s="21">
        <f>IF(F223&lt;=450000,0,MAX(0,P223*0.06-MIN(50000,P223)*0.03))</f>
        <v/>
      </c>
      <c r="S223" s="21">
        <f>IF(F223&lt;=450000,0,MAX(0,P223*0.04-MIN(50000,P223)*0.02))</f>
        <v/>
      </c>
      <c r="T223" s="21">
        <f>IF(F223&lt;=450000,0,MAX(0,Q223*0.06-MIN(50000,Q223)*0.03))</f>
        <v/>
      </c>
      <c r="U223" s="21">
        <f>IF(F223&lt;=450000,0,MAX(0,Q223*0.04-MIN(50000,Q223)*0.02))</f>
        <v/>
      </c>
      <c r="V223" s="21">
        <f>50000+MAX(0,G223-480000)</f>
        <v/>
      </c>
      <c r="W223" s="21">
        <f>P223-V223</f>
        <v/>
      </c>
      <c r="X223" s="21">
        <f>Q223-V223</f>
        <v/>
      </c>
      <c r="Y223" s="22">
        <f>IF(W223&lt;0,0.9,LOOKUP(W223,{0,1950001,3300001,6950001,9000001,18000001,40000001},{0.84895,0.7979,0.6958,0.66517,0.56307,0.4916,0.44055}))</f>
        <v/>
      </c>
      <c r="Z223" s="22">
        <f>IF(X223&lt;0,0.9,LOOKUP(X223,{0,1950001,3300001,6950001,9000001,18000001,40000001},{0.84895,0.7979,0.6958,0.66517,0.56307,0.4916,0.44055}))</f>
        <v/>
      </c>
      <c r="AA223" s="22">
        <f>IF(W223&lt;0,0,CHOOSE(MATCH(W223,{0,1950001,3300001,6950001,9000001},1),5.105/84.895,10.21/79.79,20.42/69.58,23.483/66.517,33.693/56.307))</f>
        <v/>
      </c>
      <c r="AB223" s="21">
        <f>IF(C223&lt;=2000,0,(MIN(C223,ROUNDDOWN(F223*0.3,0))-2000)*0.1)</f>
        <v/>
      </c>
      <c r="AC223" s="21">
        <f>IF(C223&lt;=2000,0,MIN((C223-2000)*Y223,(R223+S223)*0.2))</f>
        <v/>
      </c>
      <c r="AD223" s="21">
        <f>IF(C223&lt;=2000,0,MIN((C223-2000)*Z223,(T223+U223)*0.2))</f>
        <v/>
      </c>
      <c r="AE223" s="21">
        <f>AC223*AA223</f>
        <v/>
      </c>
      <c r="AF223" s="21">
        <f>ROUNDDOWN(R223,-2)+ROUNDDOWN(S223,-2)</f>
        <v/>
      </c>
      <c r="AG223" s="21">
        <f>ROUNDDOWN(MAX(0,R223-(AB223+AC223+AE223)*0.6),-2)+ROUNDDOWN(MAX(0,S223-(AB223+AC223+AE223)*0.4),-2)</f>
        <v/>
      </c>
      <c r="AH223" s="21">
        <f>ROUNDDOWN(MAX(0,T223-(AB223+AD223)*0.6),-2)+ROUNDDOWN(MAX(0,U223-(AB223+AD223)*0.4),-2)</f>
        <v/>
      </c>
      <c r="AI223" s="21">
        <f>ROUNDDOWN(T223,-2)+ROUNDDOWN(U223,-2)</f>
        <v/>
      </c>
      <c r="AJ223" s="21">
        <f>M223+AF223</f>
        <v/>
      </c>
      <c r="AK223" s="21">
        <f>M223+AG223</f>
        <v/>
      </c>
      <c r="AL223" s="21">
        <f>N223+AH223</f>
        <v/>
      </c>
      <c r="AM223" s="21">
        <f>O223+AI223</f>
        <v/>
      </c>
      <c r="AN223" s="21">
        <f>N223+AI223</f>
        <v/>
      </c>
      <c r="AO223" s="21">
        <f>ROUNDDOWN((R223+S223)*0.2/Y223+2000,0)</f>
        <v/>
      </c>
      <c r="AP223" s="21">
        <f>ROUNDDOWN((T223+U223)*0.2/Z223+2000,0)</f>
        <v/>
      </c>
      <c r="AQ223" s="21">
        <f>AL223-AK223</f>
        <v/>
      </c>
      <c r="AR223" s="21">
        <f>AM223-AK223</f>
        <v/>
      </c>
      <c r="AS223" s="21">
        <f>AM223-AL223</f>
        <v/>
      </c>
      <c r="AT223" s="21">
        <f>AK223+C223-AJ223</f>
        <v/>
      </c>
      <c r="AU223" s="21">
        <f>AL223+C223-AM223</f>
        <v/>
      </c>
      <c r="AV223" s="21">
        <f>AN223+C223-AM223</f>
        <v/>
      </c>
    </row>
    <row r="224">
      <c r="A224" t="inlineStr">
        <is>
          <t>医療費の境目</t>
        </is>
      </c>
      <c r="B224" s="21">
        <f>'3_医療費の境目'!$B$3</f>
        <v/>
      </c>
      <c r="C224" s="21">
        <f>IF('3_医療費の境目'!$B$4="",AO224,'3_医療費の境目'!$B$4)</f>
        <v/>
      </c>
      <c r="D224" s="21">
        <f>'3_医療費の境目'!D224</f>
        <v/>
      </c>
      <c r="E224" s="21">
        <f>ROUND(MIN(B224/12,650000)*12*0.0915+MIN(B224/12,1390000)*12*(0.0504+0)+B224*0.005,0)</f>
        <v/>
      </c>
      <c r="F224" s="21">
        <f>IF(B224&lt;741000,0,IF(B224&lt;2191000,B224-740000,IF(B224&lt;2193000,1451000,IF(B224&lt;2196000,1453000,IF(B224&lt;2200000,1456000,IF(B224&lt;3600000,ROUND(ROUNDDOWN(B224/4,-3)*2.8,0)-80000,IF(B224&lt;6600000,ROUND(ROUNDDOWN(B224/4,-3)*3.2,0)-440000,IF(B224&lt;8500000,ROUNDDOWN(B224*0.9,0)-1100000,B224-1950000))))))))</f>
        <v/>
      </c>
      <c r="G224" s="21">
        <f>IF(F224&gt;23500000,NA(),IF(F224&lt;=4890000,1040000,IF(F224&lt;=6550000,670000,620000)))</f>
        <v/>
      </c>
      <c r="H224" s="21">
        <f>IF(D224&lt;=0,0,MAX(0,MIN(2000000,D224-MIN(100000,ROUNDDOWN(F224*0.05,0)))))</f>
        <v/>
      </c>
      <c r="I224" s="21">
        <f>IF(C224&lt;=2000,0,MIN(C224,ROUNDDOWN(F224*0.4,0))-2000)</f>
        <v/>
      </c>
      <c r="J224" s="21">
        <f>MAX(0,ROUNDDOWN(F224-E224-G224,-3))</f>
        <v/>
      </c>
      <c r="K224" s="21">
        <f>MAX(0,ROUNDDOWN(F224-E224-G224-H224-I224,-3))</f>
        <v/>
      </c>
      <c r="L224" s="21">
        <f>MAX(0,ROUNDDOWN(F224-E224-G224-H224,-3))</f>
        <v/>
      </c>
      <c r="M224" s="21">
        <f>IF(J224&lt;=0,0,ROUNDDOWN((J224*LOOKUP(J224,{0,1950001,3300001,6950001,9000001,18000001,40000001},{0.05,0.1,0.2,0.23,0.33,0.4,0.45})-LOOKUP(J224,{0,1950001,3300001,6950001,9000001,18000001,40000001},{0,97500,427500,636000,1536000,2796000,4796000}))*1.021,-2))</f>
        <v/>
      </c>
      <c r="N224" s="21">
        <f>IF(K224&lt;=0,0,ROUNDDOWN((K224*LOOKUP(K224,{0,1950001,3300001,6950001,9000001,18000001,40000001},{0.05,0.1,0.2,0.23,0.33,0.4,0.45})-LOOKUP(K224,{0,1950001,3300001,6950001,9000001,18000001,40000001},{0,97500,427500,636000,1536000,2796000,4796000}))*1.021,-2))</f>
        <v/>
      </c>
      <c r="O224" s="21">
        <f>IF(L224&lt;=0,0,ROUNDDOWN((L224*LOOKUP(L224,{0,1950001,3300001,6950001,9000001,18000001,40000001},{0.05,0.1,0.2,0.23,0.33,0.4,0.45})-LOOKUP(L224,{0,1950001,3300001,6950001,9000001,18000001,40000001},{0,97500,427500,636000,1536000,2796000,4796000}))*1.021,-2))</f>
        <v/>
      </c>
      <c r="P224" s="21">
        <f>MAX(0,ROUNDDOWN(F224-E224-430000,-3))</f>
        <v/>
      </c>
      <c r="Q224" s="21">
        <f>MAX(0,ROUNDDOWN(F224-E224-430000-H224,-3))</f>
        <v/>
      </c>
      <c r="R224" s="21">
        <f>IF(F224&lt;=450000,0,MAX(0,P224*0.06-MIN(50000,P224)*0.03))</f>
        <v/>
      </c>
      <c r="S224" s="21">
        <f>IF(F224&lt;=450000,0,MAX(0,P224*0.04-MIN(50000,P224)*0.02))</f>
        <v/>
      </c>
      <c r="T224" s="21">
        <f>IF(F224&lt;=450000,0,MAX(0,Q224*0.06-MIN(50000,Q224)*0.03))</f>
        <v/>
      </c>
      <c r="U224" s="21">
        <f>IF(F224&lt;=450000,0,MAX(0,Q224*0.04-MIN(50000,Q224)*0.02))</f>
        <v/>
      </c>
      <c r="V224" s="21">
        <f>50000+MAX(0,G224-480000)</f>
        <v/>
      </c>
      <c r="W224" s="21">
        <f>P224-V224</f>
        <v/>
      </c>
      <c r="X224" s="21">
        <f>Q224-V224</f>
        <v/>
      </c>
      <c r="Y224" s="22">
        <f>IF(W224&lt;0,0.9,LOOKUP(W224,{0,1950001,3300001,6950001,9000001,18000001,40000001},{0.84895,0.7979,0.6958,0.66517,0.56307,0.4916,0.44055}))</f>
        <v/>
      </c>
      <c r="Z224" s="22">
        <f>IF(X224&lt;0,0.9,LOOKUP(X224,{0,1950001,3300001,6950001,9000001,18000001,40000001},{0.84895,0.7979,0.6958,0.66517,0.56307,0.4916,0.44055}))</f>
        <v/>
      </c>
      <c r="AA224" s="22">
        <f>IF(W224&lt;0,0,CHOOSE(MATCH(W224,{0,1950001,3300001,6950001,9000001},1),5.105/84.895,10.21/79.79,20.42/69.58,23.483/66.517,33.693/56.307))</f>
        <v/>
      </c>
      <c r="AB224" s="21">
        <f>IF(C224&lt;=2000,0,(MIN(C224,ROUNDDOWN(F224*0.3,0))-2000)*0.1)</f>
        <v/>
      </c>
      <c r="AC224" s="21">
        <f>IF(C224&lt;=2000,0,MIN((C224-2000)*Y224,(R224+S224)*0.2))</f>
        <v/>
      </c>
      <c r="AD224" s="21">
        <f>IF(C224&lt;=2000,0,MIN((C224-2000)*Z224,(T224+U224)*0.2))</f>
        <v/>
      </c>
      <c r="AE224" s="21">
        <f>AC224*AA224</f>
        <v/>
      </c>
      <c r="AF224" s="21">
        <f>ROUNDDOWN(R224,-2)+ROUNDDOWN(S224,-2)</f>
        <v/>
      </c>
      <c r="AG224" s="21">
        <f>ROUNDDOWN(MAX(0,R224-(AB224+AC224+AE224)*0.6),-2)+ROUNDDOWN(MAX(0,S224-(AB224+AC224+AE224)*0.4),-2)</f>
        <v/>
      </c>
      <c r="AH224" s="21">
        <f>ROUNDDOWN(MAX(0,T224-(AB224+AD224)*0.6),-2)+ROUNDDOWN(MAX(0,U224-(AB224+AD224)*0.4),-2)</f>
        <v/>
      </c>
      <c r="AI224" s="21">
        <f>ROUNDDOWN(T224,-2)+ROUNDDOWN(U224,-2)</f>
        <v/>
      </c>
      <c r="AJ224" s="21">
        <f>M224+AF224</f>
        <v/>
      </c>
      <c r="AK224" s="21">
        <f>M224+AG224</f>
        <v/>
      </c>
      <c r="AL224" s="21">
        <f>N224+AH224</f>
        <v/>
      </c>
      <c r="AM224" s="21">
        <f>O224+AI224</f>
        <v/>
      </c>
      <c r="AN224" s="21">
        <f>N224+AI224</f>
        <v/>
      </c>
      <c r="AO224" s="21">
        <f>ROUNDDOWN((R224+S224)*0.2/Y224+2000,0)</f>
        <v/>
      </c>
      <c r="AP224" s="21">
        <f>ROUNDDOWN((T224+U224)*0.2/Z224+2000,0)</f>
        <v/>
      </c>
      <c r="AQ224" s="21">
        <f>AL224-AK224</f>
        <v/>
      </c>
      <c r="AR224" s="21">
        <f>AM224-AK224</f>
        <v/>
      </c>
      <c r="AS224" s="21">
        <f>AM224-AL224</f>
        <v/>
      </c>
      <c r="AT224" s="21">
        <f>AK224+C224-AJ224</f>
        <v/>
      </c>
      <c r="AU224" s="21">
        <f>AL224+C224-AM224</f>
        <v/>
      </c>
      <c r="AV224" s="21">
        <f>AN224+C224-AM224</f>
        <v/>
      </c>
    </row>
    <row r="225">
      <c r="A225" t="inlineStr">
        <is>
          <t>医療費の境目</t>
        </is>
      </c>
      <c r="B225" s="21">
        <f>'3_医療費の境目'!$B$3</f>
        <v/>
      </c>
      <c r="C225" s="21">
        <f>IF('3_医療費の境目'!$B$4="",AO225,'3_医療費の境目'!$B$4)</f>
        <v/>
      </c>
      <c r="D225" s="21">
        <f>'3_医療費の境目'!D225</f>
        <v/>
      </c>
      <c r="E225" s="21">
        <f>ROUND(MIN(B225/12,650000)*12*0.0915+MIN(B225/12,1390000)*12*(0.0504+0)+B225*0.005,0)</f>
        <v/>
      </c>
      <c r="F225" s="21">
        <f>IF(B225&lt;741000,0,IF(B225&lt;2191000,B225-740000,IF(B225&lt;2193000,1451000,IF(B225&lt;2196000,1453000,IF(B225&lt;2200000,1456000,IF(B225&lt;3600000,ROUND(ROUNDDOWN(B225/4,-3)*2.8,0)-80000,IF(B225&lt;6600000,ROUND(ROUNDDOWN(B225/4,-3)*3.2,0)-440000,IF(B225&lt;8500000,ROUNDDOWN(B225*0.9,0)-1100000,B225-1950000))))))))</f>
        <v/>
      </c>
      <c r="G225" s="21">
        <f>IF(F225&gt;23500000,NA(),IF(F225&lt;=4890000,1040000,IF(F225&lt;=6550000,670000,620000)))</f>
        <v/>
      </c>
      <c r="H225" s="21">
        <f>IF(D225&lt;=0,0,MAX(0,MIN(2000000,D225-MIN(100000,ROUNDDOWN(F225*0.05,0)))))</f>
        <v/>
      </c>
      <c r="I225" s="21">
        <f>IF(C225&lt;=2000,0,MIN(C225,ROUNDDOWN(F225*0.4,0))-2000)</f>
        <v/>
      </c>
      <c r="J225" s="21">
        <f>MAX(0,ROUNDDOWN(F225-E225-G225,-3))</f>
        <v/>
      </c>
      <c r="K225" s="21">
        <f>MAX(0,ROUNDDOWN(F225-E225-G225-H225-I225,-3))</f>
        <v/>
      </c>
      <c r="L225" s="21">
        <f>MAX(0,ROUNDDOWN(F225-E225-G225-H225,-3))</f>
        <v/>
      </c>
      <c r="M225" s="21">
        <f>IF(J225&lt;=0,0,ROUNDDOWN((J225*LOOKUP(J225,{0,1950001,3300001,6950001,9000001,18000001,40000001},{0.05,0.1,0.2,0.23,0.33,0.4,0.45})-LOOKUP(J225,{0,1950001,3300001,6950001,9000001,18000001,40000001},{0,97500,427500,636000,1536000,2796000,4796000}))*1.021,-2))</f>
        <v/>
      </c>
      <c r="N225" s="21">
        <f>IF(K225&lt;=0,0,ROUNDDOWN((K225*LOOKUP(K225,{0,1950001,3300001,6950001,9000001,18000001,40000001},{0.05,0.1,0.2,0.23,0.33,0.4,0.45})-LOOKUP(K225,{0,1950001,3300001,6950001,9000001,18000001,40000001},{0,97500,427500,636000,1536000,2796000,4796000}))*1.021,-2))</f>
        <v/>
      </c>
      <c r="O225" s="21">
        <f>IF(L225&lt;=0,0,ROUNDDOWN((L225*LOOKUP(L225,{0,1950001,3300001,6950001,9000001,18000001,40000001},{0.05,0.1,0.2,0.23,0.33,0.4,0.45})-LOOKUP(L225,{0,1950001,3300001,6950001,9000001,18000001,40000001},{0,97500,427500,636000,1536000,2796000,4796000}))*1.021,-2))</f>
        <v/>
      </c>
      <c r="P225" s="21">
        <f>MAX(0,ROUNDDOWN(F225-E225-430000,-3))</f>
        <v/>
      </c>
      <c r="Q225" s="21">
        <f>MAX(0,ROUNDDOWN(F225-E225-430000-H225,-3))</f>
        <v/>
      </c>
      <c r="R225" s="21">
        <f>IF(F225&lt;=450000,0,MAX(0,P225*0.06-MIN(50000,P225)*0.03))</f>
        <v/>
      </c>
      <c r="S225" s="21">
        <f>IF(F225&lt;=450000,0,MAX(0,P225*0.04-MIN(50000,P225)*0.02))</f>
        <v/>
      </c>
      <c r="T225" s="21">
        <f>IF(F225&lt;=450000,0,MAX(0,Q225*0.06-MIN(50000,Q225)*0.03))</f>
        <v/>
      </c>
      <c r="U225" s="21">
        <f>IF(F225&lt;=450000,0,MAX(0,Q225*0.04-MIN(50000,Q225)*0.02))</f>
        <v/>
      </c>
      <c r="V225" s="21">
        <f>50000+MAX(0,G225-480000)</f>
        <v/>
      </c>
      <c r="W225" s="21">
        <f>P225-V225</f>
        <v/>
      </c>
      <c r="X225" s="21">
        <f>Q225-V225</f>
        <v/>
      </c>
      <c r="Y225" s="22">
        <f>IF(W225&lt;0,0.9,LOOKUP(W225,{0,1950001,3300001,6950001,9000001,18000001,40000001},{0.84895,0.7979,0.6958,0.66517,0.56307,0.4916,0.44055}))</f>
        <v/>
      </c>
      <c r="Z225" s="22">
        <f>IF(X225&lt;0,0.9,LOOKUP(X225,{0,1950001,3300001,6950001,9000001,18000001,40000001},{0.84895,0.7979,0.6958,0.66517,0.56307,0.4916,0.44055}))</f>
        <v/>
      </c>
      <c r="AA225" s="22">
        <f>IF(W225&lt;0,0,CHOOSE(MATCH(W225,{0,1950001,3300001,6950001,9000001},1),5.105/84.895,10.21/79.79,20.42/69.58,23.483/66.517,33.693/56.307))</f>
        <v/>
      </c>
      <c r="AB225" s="21">
        <f>IF(C225&lt;=2000,0,(MIN(C225,ROUNDDOWN(F225*0.3,0))-2000)*0.1)</f>
        <v/>
      </c>
      <c r="AC225" s="21">
        <f>IF(C225&lt;=2000,0,MIN((C225-2000)*Y225,(R225+S225)*0.2))</f>
        <v/>
      </c>
      <c r="AD225" s="21">
        <f>IF(C225&lt;=2000,0,MIN((C225-2000)*Z225,(T225+U225)*0.2))</f>
        <v/>
      </c>
      <c r="AE225" s="21">
        <f>AC225*AA225</f>
        <v/>
      </c>
      <c r="AF225" s="21">
        <f>ROUNDDOWN(R225,-2)+ROUNDDOWN(S225,-2)</f>
        <v/>
      </c>
      <c r="AG225" s="21">
        <f>ROUNDDOWN(MAX(0,R225-(AB225+AC225+AE225)*0.6),-2)+ROUNDDOWN(MAX(0,S225-(AB225+AC225+AE225)*0.4),-2)</f>
        <v/>
      </c>
      <c r="AH225" s="21">
        <f>ROUNDDOWN(MAX(0,T225-(AB225+AD225)*0.6),-2)+ROUNDDOWN(MAX(0,U225-(AB225+AD225)*0.4),-2)</f>
        <v/>
      </c>
      <c r="AI225" s="21">
        <f>ROUNDDOWN(T225,-2)+ROUNDDOWN(U225,-2)</f>
        <v/>
      </c>
      <c r="AJ225" s="21">
        <f>M225+AF225</f>
        <v/>
      </c>
      <c r="AK225" s="21">
        <f>M225+AG225</f>
        <v/>
      </c>
      <c r="AL225" s="21">
        <f>N225+AH225</f>
        <v/>
      </c>
      <c r="AM225" s="21">
        <f>O225+AI225</f>
        <v/>
      </c>
      <c r="AN225" s="21">
        <f>N225+AI225</f>
        <v/>
      </c>
      <c r="AO225" s="21">
        <f>ROUNDDOWN((R225+S225)*0.2/Y225+2000,0)</f>
        <v/>
      </c>
      <c r="AP225" s="21">
        <f>ROUNDDOWN((T225+U225)*0.2/Z225+2000,0)</f>
        <v/>
      </c>
      <c r="AQ225" s="21">
        <f>AL225-AK225</f>
        <v/>
      </c>
      <c r="AR225" s="21">
        <f>AM225-AK225</f>
        <v/>
      </c>
      <c r="AS225" s="21">
        <f>AM225-AL225</f>
        <v/>
      </c>
      <c r="AT225" s="21">
        <f>AK225+C225-AJ225</f>
        <v/>
      </c>
      <c r="AU225" s="21">
        <f>AL225+C225-AM225</f>
        <v/>
      </c>
      <c r="AV225" s="21">
        <f>AN225+C225-AM225</f>
        <v/>
      </c>
    </row>
    <row r="226">
      <c r="A226" t="inlineStr">
        <is>
          <t>医療費の境目</t>
        </is>
      </c>
      <c r="B226" s="21">
        <f>'3_医療費の境目'!$B$3</f>
        <v/>
      </c>
      <c r="C226" s="21">
        <f>IF('3_医療費の境目'!$B$4="",AO226,'3_医療費の境目'!$B$4)</f>
        <v/>
      </c>
      <c r="D226" s="21">
        <f>'3_医療費の境目'!D226</f>
        <v/>
      </c>
      <c r="E226" s="21">
        <f>ROUND(MIN(B226/12,650000)*12*0.0915+MIN(B226/12,1390000)*12*(0.0504+0)+B226*0.005,0)</f>
        <v/>
      </c>
      <c r="F226" s="21">
        <f>IF(B226&lt;741000,0,IF(B226&lt;2191000,B226-740000,IF(B226&lt;2193000,1451000,IF(B226&lt;2196000,1453000,IF(B226&lt;2200000,1456000,IF(B226&lt;3600000,ROUND(ROUNDDOWN(B226/4,-3)*2.8,0)-80000,IF(B226&lt;6600000,ROUND(ROUNDDOWN(B226/4,-3)*3.2,0)-440000,IF(B226&lt;8500000,ROUNDDOWN(B226*0.9,0)-1100000,B226-1950000))))))))</f>
        <v/>
      </c>
      <c r="G226" s="21">
        <f>IF(F226&gt;23500000,NA(),IF(F226&lt;=4890000,1040000,IF(F226&lt;=6550000,670000,620000)))</f>
        <v/>
      </c>
      <c r="H226" s="21">
        <f>IF(D226&lt;=0,0,MAX(0,MIN(2000000,D226-MIN(100000,ROUNDDOWN(F226*0.05,0)))))</f>
        <v/>
      </c>
      <c r="I226" s="21">
        <f>IF(C226&lt;=2000,0,MIN(C226,ROUNDDOWN(F226*0.4,0))-2000)</f>
        <v/>
      </c>
      <c r="J226" s="21">
        <f>MAX(0,ROUNDDOWN(F226-E226-G226,-3))</f>
        <v/>
      </c>
      <c r="K226" s="21">
        <f>MAX(0,ROUNDDOWN(F226-E226-G226-H226-I226,-3))</f>
        <v/>
      </c>
      <c r="L226" s="21">
        <f>MAX(0,ROUNDDOWN(F226-E226-G226-H226,-3))</f>
        <v/>
      </c>
      <c r="M226" s="21">
        <f>IF(J226&lt;=0,0,ROUNDDOWN((J226*LOOKUP(J226,{0,1950001,3300001,6950001,9000001,18000001,40000001},{0.05,0.1,0.2,0.23,0.33,0.4,0.45})-LOOKUP(J226,{0,1950001,3300001,6950001,9000001,18000001,40000001},{0,97500,427500,636000,1536000,2796000,4796000}))*1.021,-2))</f>
        <v/>
      </c>
      <c r="N226" s="21">
        <f>IF(K226&lt;=0,0,ROUNDDOWN((K226*LOOKUP(K226,{0,1950001,3300001,6950001,9000001,18000001,40000001},{0.05,0.1,0.2,0.23,0.33,0.4,0.45})-LOOKUP(K226,{0,1950001,3300001,6950001,9000001,18000001,40000001},{0,97500,427500,636000,1536000,2796000,4796000}))*1.021,-2))</f>
        <v/>
      </c>
      <c r="O226" s="21">
        <f>IF(L226&lt;=0,0,ROUNDDOWN((L226*LOOKUP(L226,{0,1950001,3300001,6950001,9000001,18000001,40000001},{0.05,0.1,0.2,0.23,0.33,0.4,0.45})-LOOKUP(L226,{0,1950001,3300001,6950001,9000001,18000001,40000001},{0,97500,427500,636000,1536000,2796000,4796000}))*1.021,-2))</f>
        <v/>
      </c>
      <c r="P226" s="21">
        <f>MAX(0,ROUNDDOWN(F226-E226-430000,-3))</f>
        <v/>
      </c>
      <c r="Q226" s="21">
        <f>MAX(0,ROUNDDOWN(F226-E226-430000-H226,-3))</f>
        <v/>
      </c>
      <c r="R226" s="21">
        <f>IF(F226&lt;=450000,0,MAX(0,P226*0.06-MIN(50000,P226)*0.03))</f>
        <v/>
      </c>
      <c r="S226" s="21">
        <f>IF(F226&lt;=450000,0,MAX(0,P226*0.04-MIN(50000,P226)*0.02))</f>
        <v/>
      </c>
      <c r="T226" s="21">
        <f>IF(F226&lt;=450000,0,MAX(0,Q226*0.06-MIN(50000,Q226)*0.03))</f>
        <v/>
      </c>
      <c r="U226" s="21">
        <f>IF(F226&lt;=450000,0,MAX(0,Q226*0.04-MIN(50000,Q226)*0.02))</f>
        <v/>
      </c>
      <c r="V226" s="21">
        <f>50000+MAX(0,G226-480000)</f>
        <v/>
      </c>
      <c r="W226" s="21">
        <f>P226-V226</f>
        <v/>
      </c>
      <c r="X226" s="21">
        <f>Q226-V226</f>
        <v/>
      </c>
      <c r="Y226" s="22">
        <f>IF(W226&lt;0,0.9,LOOKUP(W226,{0,1950001,3300001,6950001,9000001,18000001,40000001},{0.84895,0.7979,0.6958,0.66517,0.56307,0.4916,0.44055}))</f>
        <v/>
      </c>
      <c r="Z226" s="22">
        <f>IF(X226&lt;0,0.9,LOOKUP(X226,{0,1950001,3300001,6950001,9000001,18000001,40000001},{0.84895,0.7979,0.6958,0.66517,0.56307,0.4916,0.44055}))</f>
        <v/>
      </c>
      <c r="AA226" s="22">
        <f>IF(W226&lt;0,0,CHOOSE(MATCH(W226,{0,1950001,3300001,6950001,9000001},1),5.105/84.895,10.21/79.79,20.42/69.58,23.483/66.517,33.693/56.307))</f>
        <v/>
      </c>
      <c r="AB226" s="21">
        <f>IF(C226&lt;=2000,0,(MIN(C226,ROUNDDOWN(F226*0.3,0))-2000)*0.1)</f>
        <v/>
      </c>
      <c r="AC226" s="21">
        <f>IF(C226&lt;=2000,0,MIN((C226-2000)*Y226,(R226+S226)*0.2))</f>
        <v/>
      </c>
      <c r="AD226" s="21">
        <f>IF(C226&lt;=2000,0,MIN((C226-2000)*Z226,(T226+U226)*0.2))</f>
        <v/>
      </c>
      <c r="AE226" s="21">
        <f>AC226*AA226</f>
        <v/>
      </c>
      <c r="AF226" s="21">
        <f>ROUNDDOWN(R226,-2)+ROUNDDOWN(S226,-2)</f>
        <v/>
      </c>
      <c r="AG226" s="21">
        <f>ROUNDDOWN(MAX(0,R226-(AB226+AC226+AE226)*0.6),-2)+ROUNDDOWN(MAX(0,S226-(AB226+AC226+AE226)*0.4),-2)</f>
        <v/>
      </c>
      <c r="AH226" s="21">
        <f>ROUNDDOWN(MAX(0,T226-(AB226+AD226)*0.6),-2)+ROUNDDOWN(MAX(0,U226-(AB226+AD226)*0.4),-2)</f>
        <v/>
      </c>
      <c r="AI226" s="21">
        <f>ROUNDDOWN(T226,-2)+ROUNDDOWN(U226,-2)</f>
        <v/>
      </c>
      <c r="AJ226" s="21">
        <f>M226+AF226</f>
        <v/>
      </c>
      <c r="AK226" s="21">
        <f>M226+AG226</f>
        <v/>
      </c>
      <c r="AL226" s="21">
        <f>N226+AH226</f>
        <v/>
      </c>
      <c r="AM226" s="21">
        <f>O226+AI226</f>
        <v/>
      </c>
      <c r="AN226" s="21">
        <f>N226+AI226</f>
        <v/>
      </c>
      <c r="AO226" s="21">
        <f>ROUNDDOWN((R226+S226)*0.2/Y226+2000,0)</f>
        <v/>
      </c>
      <c r="AP226" s="21">
        <f>ROUNDDOWN((T226+U226)*0.2/Z226+2000,0)</f>
        <v/>
      </c>
      <c r="AQ226" s="21">
        <f>AL226-AK226</f>
        <v/>
      </c>
      <c r="AR226" s="21">
        <f>AM226-AK226</f>
        <v/>
      </c>
      <c r="AS226" s="21">
        <f>AM226-AL226</f>
        <v/>
      </c>
      <c r="AT226" s="21">
        <f>AK226+C226-AJ226</f>
        <v/>
      </c>
      <c r="AU226" s="21">
        <f>AL226+C226-AM226</f>
        <v/>
      </c>
      <c r="AV226" s="21">
        <f>AN226+C226-AM226</f>
        <v/>
      </c>
    </row>
    <row r="227">
      <c r="A227" t="inlineStr">
        <is>
          <t>医療費の境目</t>
        </is>
      </c>
      <c r="B227" s="21">
        <f>'3_医療費の境目'!$B$3</f>
        <v/>
      </c>
      <c r="C227" s="21">
        <f>IF('3_医療費の境目'!$B$4="",AO227,'3_医療費の境目'!$B$4)</f>
        <v/>
      </c>
      <c r="D227" s="21">
        <f>'3_医療費の境目'!D227</f>
        <v/>
      </c>
      <c r="E227" s="21">
        <f>ROUND(MIN(B227/12,650000)*12*0.0915+MIN(B227/12,1390000)*12*(0.0504+0)+B227*0.005,0)</f>
        <v/>
      </c>
      <c r="F227" s="21">
        <f>IF(B227&lt;741000,0,IF(B227&lt;2191000,B227-740000,IF(B227&lt;2193000,1451000,IF(B227&lt;2196000,1453000,IF(B227&lt;2200000,1456000,IF(B227&lt;3600000,ROUND(ROUNDDOWN(B227/4,-3)*2.8,0)-80000,IF(B227&lt;6600000,ROUND(ROUNDDOWN(B227/4,-3)*3.2,0)-440000,IF(B227&lt;8500000,ROUNDDOWN(B227*0.9,0)-1100000,B227-1950000))))))))</f>
        <v/>
      </c>
      <c r="G227" s="21">
        <f>IF(F227&gt;23500000,NA(),IF(F227&lt;=4890000,1040000,IF(F227&lt;=6550000,670000,620000)))</f>
        <v/>
      </c>
      <c r="H227" s="21">
        <f>IF(D227&lt;=0,0,MAX(0,MIN(2000000,D227-MIN(100000,ROUNDDOWN(F227*0.05,0)))))</f>
        <v/>
      </c>
      <c r="I227" s="21">
        <f>IF(C227&lt;=2000,0,MIN(C227,ROUNDDOWN(F227*0.4,0))-2000)</f>
        <v/>
      </c>
      <c r="J227" s="21">
        <f>MAX(0,ROUNDDOWN(F227-E227-G227,-3))</f>
        <v/>
      </c>
      <c r="K227" s="21">
        <f>MAX(0,ROUNDDOWN(F227-E227-G227-H227-I227,-3))</f>
        <v/>
      </c>
      <c r="L227" s="21">
        <f>MAX(0,ROUNDDOWN(F227-E227-G227-H227,-3))</f>
        <v/>
      </c>
      <c r="M227" s="21">
        <f>IF(J227&lt;=0,0,ROUNDDOWN((J227*LOOKUP(J227,{0,1950001,3300001,6950001,9000001,18000001,40000001},{0.05,0.1,0.2,0.23,0.33,0.4,0.45})-LOOKUP(J227,{0,1950001,3300001,6950001,9000001,18000001,40000001},{0,97500,427500,636000,1536000,2796000,4796000}))*1.021,-2))</f>
        <v/>
      </c>
      <c r="N227" s="21">
        <f>IF(K227&lt;=0,0,ROUNDDOWN((K227*LOOKUP(K227,{0,1950001,3300001,6950001,9000001,18000001,40000001},{0.05,0.1,0.2,0.23,0.33,0.4,0.45})-LOOKUP(K227,{0,1950001,3300001,6950001,9000001,18000001,40000001},{0,97500,427500,636000,1536000,2796000,4796000}))*1.021,-2))</f>
        <v/>
      </c>
      <c r="O227" s="21">
        <f>IF(L227&lt;=0,0,ROUNDDOWN((L227*LOOKUP(L227,{0,1950001,3300001,6950001,9000001,18000001,40000001},{0.05,0.1,0.2,0.23,0.33,0.4,0.45})-LOOKUP(L227,{0,1950001,3300001,6950001,9000001,18000001,40000001},{0,97500,427500,636000,1536000,2796000,4796000}))*1.021,-2))</f>
        <v/>
      </c>
      <c r="P227" s="21">
        <f>MAX(0,ROUNDDOWN(F227-E227-430000,-3))</f>
        <v/>
      </c>
      <c r="Q227" s="21">
        <f>MAX(0,ROUNDDOWN(F227-E227-430000-H227,-3))</f>
        <v/>
      </c>
      <c r="R227" s="21">
        <f>IF(F227&lt;=450000,0,MAX(0,P227*0.06-MIN(50000,P227)*0.03))</f>
        <v/>
      </c>
      <c r="S227" s="21">
        <f>IF(F227&lt;=450000,0,MAX(0,P227*0.04-MIN(50000,P227)*0.02))</f>
        <v/>
      </c>
      <c r="T227" s="21">
        <f>IF(F227&lt;=450000,0,MAX(0,Q227*0.06-MIN(50000,Q227)*0.03))</f>
        <v/>
      </c>
      <c r="U227" s="21">
        <f>IF(F227&lt;=450000,0,MAX(0,Q227*0.04-MIN(50000,Q227)*0.02))</f>
        <v/>
      </c>
      <c r="V227" s="21">
        <f>50000+MAX(0,G227-480000)</f>
        <v/>
      </c>
      <c r="W227" s="21">
        <f>P227-V227</f>
        <v/>
      </c>
      <c r="X227" s="21">
        <f>Q227-V227</f>
        <v/>
      </c>
      <c r="Y227" s="22">
        <f>IF(W227&lt;0,0.9,LOOKUP(W227,{0,1950001,3300001,6950001,9000001,18000001,40000001},{0.84895,0.7979,0.6958,0.66517,0.56307,0.4916,0.44055}))</f>
        <v/>
      </c>
      <c r="Z227" s="22">
        <f>IF(X227&lt;0,0.9,LOOKUP(X227,{0,1950001,3300001,6950001,9000001,18000001,40000001},{0.84895,0.7979,0.6958,0.66517,0.56307,0.4916,0.44055}))</f>
        <v/>
      </c>
      <c r="AA227" s="22">
        <f>IF(W227&lt;0,0,CHOOSE(MATCH(W227,{0,1950001,3300001,6950001,9000001},1),5.105/84.895,10.21/79.79,20.42/69.58,23.483/66.517,33.693/56.307))</f>
        <v/>
      </c>
      <c r="AB227" s="21">
        <f>IF(C227&lt;=2000,0,(MIN(C227,ROUNDDOWN(F227*0.3,0))-2000)*0.1)</f>
        <v/>
      </c>
      <c r="AC227" s="21">
        <f>IF(C227&lt;=2000,0,MIN((C227-2000)*Y227,(R227+S227)*0.2))</f>
        <v/>
      </c>
      <c r="AD227" s="21">
        <f>IF(C227&lt;=2000,0,MIN((C227-2000)*Z227,(T227+U227)*0.2))</f>
        <v/>
      </c>
      <c r="AE227" s="21">
        <f>AC227*AA227</f>
        <v/>
      </c>
      <c r="AF227" s="21">
        <f>ROUNDDOWN(R227,-2)+ROUNDDOWN(S227,-2)</f>
        <v/>
      </c>
      <c r="AG227" s="21">
        <f>ROUNDDOWN(MAX(0,R227-(AB227+AC227+AE227)*0.6),-2)+ROUNDDOWN(MAX(0,S227-(AB227+AC227+AE227)*0.4),-2)</f>
        <v/>
      </c>
      <c r="AH227" s="21">
        <f>ROUNDDOWN(MAX(0,T227-(AB227+AD227)*0.6),-2)+ROUNDDOWN(MAX(0,U227-(AB227+AD227)*0.4),-2)</f>
        <v/>
      </c>
      <c r="AI227" s="21">
        <f>ROUNDDOWN(T227,-2)+ROUNDDOWN(U227,-2)</f>
        <v/>
      </c>
      <c r="AJ227" s="21">
        <f>M227+AF227</f>
        <v/>
      </c>
      <c r="AK227" s="21">
        <f>M227+AG227</f>
        <v/>
      </c>
      <c r="AL227" s="21">
        <f>N227+AH227</f>
        <v/>
      </c>
      <c r="AM227" s="21">
        <f>O227+AI227</f>
        <v/>
      </c>
      <c r="AN227" s="21">
        <f>N227+AI227</f>
        <v/>
      </c>
      <c r="AO227" s="21">
        <f>ROUNDDOWN((R227+S227)*0.2/Y227+2000,0)</f>
        <v/>
      </c>
      <c r="AP227" s="21">
        <f>ROUNDDOWN((T227+U227)*0.2/Z227+2000,0)</f>
        <v/>
      </c>
      <c r="AQ227" s="21">
        <f>AL227-AK227</f>
        <v/>
      </c>
      <c r="AR227" s="21">
        <f>AM227-AK227</f>
        <v/>
      </c>
      <c r="AS227" s="21">
        <f>AM227-AL227</f>
        <v/>
      </c>
      <c r="AT227" s="21">
        <f>AK227+C227-AJ227</f>
        <v/>
      </c>
      <c r="AU227" s="21">
        <f>AL227+C227-AM227</f>
        <v/>
      </c>
      <c r="AV227" s="21">
        <f>AN227+C227-AM227</f>
        <v/>
      </c>
    </row>
    <row r="228">
      <c r="A228" t="inlineStr">
        <is>
          <t>医療費の境目</t>
        </is>
      </c>
      <c r="B228" s="21">
        <f>'3_医療費の境目'!$B$3</f>
        <v/>
      </c>
      <c r="C228" s="21">
        <f>IF('3_医療費の境目'!$B$4="",AO228,'3_医療費の境目'!$B$4)</f>
        <v/>
      </c>
      <c r="D228" s="21">
        <f>'3_医療費の境目'!D228</f>
        <v/>
      </c>
      <c r="E228" s="21">
        <f>ROUND(MIN(B228/12,650000)*12*0.0915+MIN(B228/12,1390000)*12*(0.0504+0)+B228*0.005,0)</f>
        <v/>
      </c>
      <c r="F228" s="21">
        <f>IF(B228&lt;741000,0,IF(B228&lt;2191000,B228-740000,IF(B228&lt;2193000,1451000,IF(B228&lt;2196000,1453000,IF(B228&lt;2200000,1456000,IF(B228&lt;3600000,ROUND(ROUNDDOWN(B228/4,-3)*2.8,0)-80000,IF(B228&lt;6600000,ROUND(ROUNDDOWN(B228/4,-3)*3.2,0)-440000,IF(B228&lt;8500000,ROUNDDOWN(B228*0.9,0)-1100000,B228-1950000))))))))</f>
        <v/>
      </c>
      <c r="G228" s="21">
        <f>IF(F228&gt;23500000,NA(),IF(F228&lt;=4890000,1040000,IF(F228&lt;=6550000,670000,620000)))</f>
        <v/>
      </c>
      <c r="H228" s="21">
        <f>IF(D228&lt;=0,0,MAX(0,MIN(2000000,D228-MIN(100000,ROUNDDOWN(F228*0.05,0)))))</f>
        <v/>
      </c>
      <c r="I228" s="21">
        <f>IF(C228&lt;=2000,0,MIN(C228,ROUNDDOWN(F228*0.4,0))-2000)</f>
        <v/>
      </c>
      <c r="J228" s="21">
        <f>MAX(0,ROUNDDOWN(F228-E228-G228,-3))</f>
        <v/>
      </c>
      <c r="K228" s="21">
        <f>MAX(0,ROUNDDOWN(F228-E228-G228-H228-I228,-3))</f>
        <v/>
      </c>
      <c r="L228" s="21">
        <f>MAX(0,ROUNDDOWN(F228-E228-G228-H228,-3))</f>
        <v/>
      </c>
      <c r="M228" s="21">
        <f>IF(J228&lt;=0,0,ROUNDDOWN((J228*LOOKUP(J228,{0,1950001,3300001,6950001,9000001,18000001,40000001},{0.05,0.1,0.2,0.23,0.33,0.4,0.45})-LOOKUP(J228,{0,1950001,3300001,6950001,9000001,18000001,40000001},{0,97500,427500,636000,1536000,2796000,4796000}))*1.021,-2))</f>
        <v/>
      </c>
      <c r="N228" s="21">
        <f>IF(K228&lt;=0,0,ROUNDDOWN((K228*LOOKUP(K228,{0,1950001,3300001,6950001,9000001,18000001,40000001},{0.05,0.1,0.2,0.23,0.33,0.4,0.45})-LOOKUP(K228,{0,1950001,3300001,6950001,9000001,18000001,40000001},{0,97500,427500,636000,1536000,2796000,4796000}))*1.021,-2))</f>
        <v/>
      </c>
      <c r="O228" s="21">
        <f>IF(L228&lt;=0,0,ROUNDDOWN((L228*LOOKUP(L228,{0,1950001,3300001,6950001,9000001,18000001,40000001},{0.05,0.1,0.2,0.23,0.33,0.4,0.45})-LOOKUP(L228,{0,1950001,3300001,6950001,9000001,18000001,40000001},{0,97500,427500,636000,1536000,2796000,4796000}))*1.021,-2))</f>
        <v/>
      </c>
      <c r="P228" s="21">
        <f>MAX(0,ROUNDDOWN(F228-E228-430000,-3))</f>
        <v/>
      </c>
      <c r="Q228" s="21">
        <f>MAX(0,ROUNDDOWN(F228-E228-430000-H228,-3))</f>
        <v/>
      </c>
      <c r="R228" s="21">
        <f>IF(F228&lt;=450000,0,MAX(0,P228*0.06-MIN(50000,P228)*0.03))</f>
        <v/>
      </c>
      <c r="S228" s="21">
        <f>IF(F228&lt;=450000,0,MAX(0,P228*0.04-MIN(50000,P228)*0.02))</f>
        <v/>
      </c>
      <c r="T228" s="21">
        <f>IF(F228&lt;=450000,0,MAX(0,Q228*0.06-MIN(50000,Q228)*0.03))</f>
        <v/>
      </c>
      <c r="U228" s="21">
        <f>IF(F228&lt;=450000,0,MAX(0,Q228*0.04-MIN(50000,Q228)*0.02))</f>
        <v/>
      </c>
      <c r="V228" s="21">
        <f>50000+MAX(0,G228-480000)</f>
        <v/>
      </c>
      <c r="W228" s="21">
        <f>P228-V228</f>
        <v/>
      </c>
      <c r="X228" s="21">
        <f>Q228-V228</f>
        <v/>
      </c>
      <c r="Y228" s="22">
        <f>IF(W228&lt;0,0.9,LOOKUP(W228,{0,1950001,3300001,6950001,9000001,18000001,40000001},{0.84895,0.7979,0.6958,0.66517,0.56307,0.4916,0.44055}))</f>
        <v/>
      </c>
      <c r="Z228" s="22">
        <f>IF(X228&lt;0,0.9,LOOKUP(X228,{0,1950001,3300001,6950001,9000001,18000001,40000001},{0.84895,0.7979,0.6958,0.66517,0.56307,0.4916,0.44055}))</f>
        <v/>
      </c>
      <c r="AA228" s="22">
        <f>IF(W228&lt;0,0,CHOOSE(MATCH(W228,{0,1950001,3300001,6950001,9000001},1),5.105/84.895,10.21/79.79,20.42/69.58,23.483/66.517,33.693/56.307))</f>
        <v/>
      </c>
      <c r="AB228" s="21">
        <f>IF(C228&lt;=2000,0,(MIN(C228,ROUNDDOWN(F228*0.3,0))-2000)*0.1)</f>
        <v/>
      </c>
      <c r="AC228" s="21">
        <f>IF(C228&lt;=2000,0,MIN((C228-2000)*Y228,(R228+S228)*0.2))</f>
        <v/>
      </c>
      <c r="AD228" s="21">
        <f>IF(C228&lt;=2000,0,MIN((C228-2000)*Z228,(T228+U228)*0.2))</f>
        <v/>
      </c>
      <c r="AE228" s="21">
        <f>AC228*AA228</f>
        <v/>
      </c>
      <c r="AF228" s="21">
        <f>ROUNDDOWN(R228,-2)+ROUNDDOWN(S228,-2)</f>
        <v/>
      </c>
      <c r="AG228" s="21">
        <f>ROUNDDOWN(MAX(0,R228-(AB228+AC228+AE228)*0.6),-2)+ROUNDDOWN(MAX(0,S228-(AB228+AC228+AE228)*0.4),-2)</f>
        <v/>
      </c>
      <c r="AH228" s="21">
        <f>ROUNDDOWN(MAX(0,T228-(AB228+AD228)*0.6),-2)+ROUNDDOWN(MAX(0,U228-(AB228+AD228)*0.4),-2)</f>
        <v/>
      </c>
      <c r="AI228" s="21">
        <f>ROUNDDOWN(T228,-2)+ROUNDDOWN(U228,-2)</f>
        <v/>
      </c>
      <c r="AJ228" s="21">
        <f>M228+AF228</f>
        <v/>
      </c>
      <c r="AK228" s="21">
        <f>M228+AG228</f>
        <v/>
      </c>
      <c r="AL228" s="21">
        <f>N228+AH228</f>
        <v/>
      </c>
      <c r="AM228" s="21">
        <f>O228+AI228</f>
        <v/>
      </c>
      <c r="AN228" s="21">
        <f>N228+AI228</f>
        <v/>
      </c>
      <c r="AO228" s="21">
        <f>ROUNDDOWN((R228+S228)*0.2/Y228+2000,0)</f>
        <v/>
      </c>
      <c r="AP228" s="21">
        <f>ROUNDDOWN((T228+U228)*0.2/Z228+2000,0)</f>
        <v/>
      </c>
      <c r="AQ228" s="21">
        <f>AL228-AK228</f>
        <v/>
      </c>
      <c r="AR228" s="21">
        <f>AM228-AK228</f>
        <v/>
      </c>
      <c r="AS228" s="21">
        <f>AM228-AL228</f>
        <v/>
      </c>
      <c r="AT228" s="21">
        <f>AK228+C228-AJ228</f>
        <v/>
      </c>
      <c r="AU228" s="21">
        <f>AL228+C228-AM228</f>
        <v/>
      </c>
      <c r="AV228" s="21">
        <f>AN228+C228-AM228</f>
        <v/>
      </c>
    </row>
    <row r="229">
      <c r="A229" t="inlineStr">
        <is>
          <t>医療費の境目</t>
        </is>
      </c>
      <c r="B229" s="21">
        <f>'3_医療費の境目'!$B$3</f>
        <v/>
      </c>
      <c r="C229" s="21">
        <f>IF('3_医療費の境目'!$B$4="",AO229,'3_医療費の境目'!$B$4)</f>
        <v/>
      </c>
      <c r="D229" s="21">
        <f>'3_医療費の境目'!D229</f>
        <v/>
      </c>
      <c r="E229" s="21">
        <f>ROUND(MIN(B229/12,650000)*12*0.0915+MIN(B229/12,1390000)*12*(0.0504+0)+B229*0.005,0)</f>
        <v/>
      </c>
      <c r="F229" s="21">
        <f>IF(B229&lt;741000,0,IF(B229&lt;2191000,B229-740000,IF(B229&lt;2193000,1451000,IF(B229&lt;2196000,1453000,IF(B229&lt;2200000,1456000,IF(B229&lt;3600000,ROUND(ROUNDDOWN(B229/4,-3)*2.8,0)-80000,IF(B229&lt;6600000,ROUND(ROUNDDOWN(B229/4,-3)*3.2,0)-440000,IF(B229&lt;8500000,ROUNDDOWN(B229*0.9,0)-1100000,B229-1950000))))))))</f>
        <v/>
      </c>
      <c r="G229" s="21">
        <f>IF(F229&gt;23500000,NA(),IF(F229&lt;=4890000,1040000,IF(F229&lt;=6550000,670000,620000)))</f>
        <v/>
      </c>
      <c r="H229" s="21">
        <f>IF(D229&lt;=0,0,MAX(0,MIN(2000000,D229-MIN(100000,ROUNDDOWN(F229*0.05,0)))))</f>
        <v/>
      </c>
      <c r="I229" s="21">
        <f>IF(C229&lt;=2000,0,MIN(C229,ROUNDDOWN(F229*0.4,0))-2000)</f>
        <v/>
      </c>
      <c r="J229" s="21">
        <f>MAX(0,ROUNDDOWN(F229-E229-G229,-3))</f>
        <v/>
      </c>
      <c r="K229" s="21">
        <f>MAX(0,ROUNDDOWN(F229-E229-G229-H229-I229,-3))</f>
        <v/>
      </c>
      <c r="L229" s="21">
        <f>MAX(0,ROUNDDOWN(F229-E229-G229-H229,-3))</f>
        <v/>
      </c>
      <c r="M229" s="21">
        <f>IF(J229&lt;=0,0,ROUNDDOWN((J229*LOOKUP(J229,{0,1950001,3300001,6950001,9000001,18000001,40000001},{0.05,0.1,0.2,0.23,0.33,0.4,0.45})-LOOKUP(J229,{0,1950001,3300001,6950001,9000001,18000001,40000001},{0,97500,427500,636000,1536000,2796000,4796000}))*1.021,-2))</f>
        <v/>
      </c>
      <c r="N229" s="21">
        <f>IF(K229&lt;=0,0,ROUNDDOWN((K229*LOOKUP(K229,{0,1950001,3300001,6950001,9000001,18000001,40000001},{0.05,0.1,0.2,0.23,0.33,0.4,0.45})-LOOKUP(K229,{0,1950001,3300001,6950001,9000001,18000001,40000001},{0,97500,427500,636000,1536000,2796000,4796000}))*1.021,-2))</f>
        <v/>
      </c>
      <c r="O229" s="21">
        <f>IF(L229&lt;=0,0,ROUNDDOWN((L229*LOOKUP(L229,{0,1950001,3300001,6950001,9000001,18000001,40000001},{0.05,0.1,0.2,0.23,0.33,0.4,0.45})-LOOKUP(L229,{0,1950001,3300001,6950001,9000001,18000001,40000001},{0,97500,427500,636000,1536000,2796000,4796000}))*1.021,-2))</f>
        <v/>
      </c>
      <c r="P229" s="21">
        <f>MAX(0,ROUNDDOWN(F229-E229-430000,-3))</f>
        <v/>
      </c>
      <c r="Q229" s="21">
        <f>MAX(0,ROUNDDOWN(F229-E229-430000-H229,-3))</f>
        <v/>
      </c>
      <c r="R229" s="21">
        <f>IF(F229&lt;=450000,0,MAX(0,P229*0.06-MIN(50000,P229)*0.03))</f>
        <v/>
      </c>
      <c r="S229" s="21">
        <f>IF(F229&lt;=450000,0,MAX(0,P229*0.04-MIN(50000,P229)*0.02))</f>
        <v/>
      </c>
      <c r="T229" s="21">
        <f>IF(F229&lt;=450000,0,MAX(0,Q229*0.06-MIN(50000,Q229)*0.03))</f>
        <v/>
      </c>
      <c r="U229" s="21">
        <f>IF(F229&lt;=450000,0,MAX(0,Q229*0.04-MIN(50000,Q229)*0.02))</f>
        <v/>
      </c>
      <c r="V229" s="21">
        <f>50000+MAX(0,G229-480000)</f>
        <v/>
      </c>
      <c r="W229" s="21">
        <f>P229-V229</f>
        <v/>
      </c>
      <c r="X229" s="21">
        <f>Q229-V229</f>
        <v/>
      </c>
      <c r="Y229" s="22">
        <f>IF(W229&lt;0,0.9,LOOKUP(W229,{0,1950001,3300001,6950001,9000001,18000001,40000001},{0.84895,0.7979,0.6958,0.66517,0.56307,0.4916,0.44055}))</f>
        <v/>
      </c>
      <c r="Z229" s="22">
        <f>IF(X229&lt;0,0.9,LOOKUP(X229,{0,1950001,3300001,6950001,9000001,18000001,40000001},{0.84895,0.7979,0.6958,0.66517,0.56307,0.4916,0.44055}))</f>
        <v/>
      </c>
      <c r="AA229" s="22">
        <f>IF(W229&lt;0,0,CHOOSE(MATCH(W229,{0,1950001,3300001,6950001,9000001},1),5.105/84.895,10.21/79.79,20.42/69.58,23.483/66.517,33.693/56.307))</f>
        <v/>
      </c>
      <c r="AB229" s="21">
        <f>IF(C229&lt;=2000,0,(MIN(C229,ROUNDDOWN(F229*0.3,0))-2000)*0.1)</f>
        <v/>
      </c>
      <c r="AC229" s="21">
        <f>IF(C229&lt;=2000,0,MIN((C229-2000)*Y229,(R229+S229)*0.2))</f>
        <v/>
      </c>
      <c r="AD229" s="21">
        <f>IF(C229&lt;=2000,0,MIN((C229-2000)*Z229,(T229+U229)*0.2))</f>
        <v/>
      </c>
      <c r="AE229" s="21">
        <f>AC229*AA229</f>
        <v/>
      </c>
      <c r="AF229" s="21">
        <f>ROUNDDOWN(R229,-2)+ROUNDDOWN(S229,-2)</f>
        <v/>
      </c>
      <c r="AG229" s="21">
        <f>ROUNDDOWN(MAX(0,R229-(AB229+AC229+AE229)*0.6),-2)+ROUNDDOWN(MAX(0,S229-(AB229+AC229+AE229)*0.4),-2)</f>
        <v/>
      </c>
      <c r="AH229" s="21">
        <f>ROUNDDOWN(MAX(0,T229-(AB229+AD229)*0.6),-2)+ROUNDDOWN(MAX(0,U229-(AB229+AD229)*0.4),-2)</f>
        <v/>
      </c>
      <c r="AI229" s="21">
        <f>ROUNDDOWN(T229,-2)+ROUNDDOWN(U229,-2)</f>
        <v/>
      </c>
      <c r="AJ229" s="21">
        <f>M229+AF229</f>
        <v/>
      </c>
      <c r="AK229" s="21">
        <f>M229+AG229</f>
        <v/>
      </c>
      <c r="AL229" s="21">
        <f>N229+AH229</f>
        <v/>
      </c>
      <c r="AM229" s="21">
        <f>O229+AI229</f>
        <v/>
      </c>
      <c r="AN229" s="21">
        <f>N229+AI229</f>
        <v/>
      </c>
      <c r="AO229" s="21">
        <f>ROUNDDOWN((R229+S229)*0.2/Y229+2000,0)</f>
        <v/>
      </c>
      <c r="AP229" s="21">
        <f>ROUNDDOWN((T229+U229)*0.2/Z229+2000,0)</f>
        <v/>
      </c>
      <c r="AQ229" s="21">
        <f>AL229-AK229</f>
        <v/>
      </c>
      <c r="AR229" s="21">
        <f>AM229-AK229</f>
        <v/>
      </c>
      <c r="AS229" s="21">
        <f>AM229-AL229</f>
        <v/>
      </c>
      <c r="AT229" s="21">
        <f>AK229+C229-AJ229</f>
        <v/>
      </c>
      <c r="AU229" s="21">
        <f>AL229+C229-AM229</f>
        <v/>
      </c>
      <c r="AV229" s="21">
        <f>AN229+C229-AM229</f>
        <v/>
      </c>
    </row>
    <row r="230">
      <c r="A230" t="inlineStr">
        <is>
          <t>医療費の境目</t>
        </is>
      </c>
      <c r="B230" s="21">
        <f>'3_医療費の境目'!$B$3</f>
        <v/>
      </c>
      <c r="C230" s="21">
        <f>IF('3_医療費の境目'!$B$4="",AO230,'3_医療費の境目'!$B$4)</f>
        <v/>
      </c>
      <c r="D230" s="21">
        <f>'3_医療費の境目'!D230</f>
        <v/>
      </c>
      <c r="E230" s="21">
        <f>ROUND(MIN(B230/12,650000)*12*0.0915+MIN(B230/12,1390000)*12*(0.0504+0)+B230*0.005,0)</f>
        <v/>
      </c>
      <c r="F230" s="21">
        <f>IF(B230&lt;741000,0,IF(B230&lt;2191000,B230-740000,IF(B230&lt;2193000,1451000,IF(B230&lt;2196000,1453000,IF(B230&lt;2200000,1456000,IF(B230&lt;3600000,ROUND(ROUNDDOWN(B230/4,-3)*2.8,0)-80000,IF(B230&lt;6600000,ROUND(ROUNDDOWN(B230/4,-3)*3.2,0)-440000,IF(B230&lt;8500000,ROUNDDOWN(B230*0.9,0)-1100000,B230-1950000))))))))</f>
        <v/>
      </c>
      <c r="G230" s="21">
        <f>IF(F230&gt;23500000,NA(),IF(F230&lt;=4890000,1040000,IF(F230&lt;=6550000,670000,620000)))</f>
        <v/>
      </c>
      <c r="H230" s="21">
        <f>IF(D230&lt;=0,0,MAX(0,MIN(2000000,D230-MIN(100000,ROUNDDOWN(F230*0.05,0)))))</f>
        <v/>
      </c>
      <c r="I230" s="21">
        <f>IF(C230&lt;=2000,0,MIN(C230,ROUNDDOWN(F230*0.4,0))-2000)</f>
        <v/>
      </c>
      <c r="J230" s="21">
        <f>MAX(0,ROUNDDOWN(F230-E230-G230,-3))</f>
        <v/>
      </c>
      <c r="K230" s="21">
        <f>MAX(0,ROUNDDOWN(F230-E230-G230-H230-I230,-3))</f>
        <v/>
      </c>
      <c r="L230" s="21">
        <f>MAX(0,ROUNDDOWN(F230-E230-G230-H230,-3))</f>
        <v/>
      </c>
      <c r="M230" s="21">
        <f>IF(J230&lt;=0,0,ROUNDDOWN((J230*LOOKUP(J230,{0,1950001,3300001,6950001,9000001,18000001,40000001},{0.05,0.1,0.2,0.23,0.33,0.4,0.45})-LOOKUP(J230,{0,1950001,3300001,6950001,9000001,18000001,40000001},{0,97500,427500,636000,1536000,2796000,4796000}))*1.021,-2))</f>
        <v/>
      </c>
      <c r="N230" s="21">
        <f>IF(K230&lt;=0,0,ROUNDDOWN((K230*LOOKUP(K230,{0,1950001,3300001,6950001,9000001,18000001,40000001},{0.05,0.1,0.2,0.23,0.33,0.4,0.45})-LOOKUP(K230,{0,1950001,3300001,6950001,9000001,18000001,40000001},{0,97500,427500,636000,1536000,2796000,4796000}))*1.021,-2))</f>
        <v/>
      </c>
      <c r="O230" s="21">
        <f>IF(L230&lt;=0,0,ROUNDDOWN((L230*LOOKUP(L230,{0,1950001,3300001,6950001,9000001,18000001,40000001},{0.05,0.1,0.2,0.23,0.33,0.4,0.45})-LOOKUP(L230,{0,1950001,3300001,6950001,9000001,18000001,40000001},{0,97500,427500,636000,1536000,2796000,4796000}))*1.021,-2))</f>
        <v/>
      </c>
      <c r="P230" s="21">
        <f>MAX(0,ROUNDDOWN(F230-E230-430000,-3))</f>
        <v/>
      </c>
      <c r="Q230" s="21">
        <f>MAX(0,ROUNDDOWN(F230-E230-430000-H230,-3))</f>
        <v/>
      </c>
      <c r="R230" s="21">
        <f>IF(F230&lt;=450000,0,MAX(0,P230*0.06-MIN(50000,P230)*0.03))</f>
        <v/>
      </c>
      <c r="S230" s="21">
        <f>IF(F230&lt;=450000,0,MAX(0,P230*0.04-MIN(50000,P230)*0.02))</f>
        <v/>
      </c>
      <c r="T230" s="21">
        <f>IF(F230&lt;=450000,0,MAX(0,Q230*0.06-MIN(50000,Q230)*0.03))</f>
        <v/>
      </c>
      <c r="U230" s="21">
        <f>IF(F230&lt;=450000,0,MAX(0,Q230*0.04-MIN(50000,Q230)*0.02))</f>
        <v/>
      </c>
      <c r="V230" s="21">
        <f>50000+MAX(0,G230-480000)</f>
        <v/>
      </c>
      <c r="W230" s="21">
        <f>P230-V230</f>
        <v/>
      </c>
      <c r="X230" s="21">
        <f>Q230-V230</f>
        <v/>
      </c>
      <c r="Y230" s="22">
        <f>IF(W230&lt;0,0.9,LOOKUP(W230,{0,1950001,3300001,6950001,9000001,18000001,40000001},{0.84895,0.7979,0.6958,0.66517,0.56307,0.4916,0.44055}))</f>
        <v/>
      </c>
      <c r="Z230" s="22">
        <f>IF(X230&lt;0,0.9,LOOKUP(X230,{0,1950001,3300001,6950001,9000001,18000001,40000001},{0.84895,0.7979,0.6958,0.66517,0.56307,0.4916,0.44055}))</f>
        <v/>
      </c>
      <c r="AA230" s="22">
        <f>IF(W230&lt;0,0,CHOOSE(MATCH(W230,{0,1950001,3300001,6950001,9000001},1),5.105/84.895,10.21/79.79,20.42/69.58,23.483/66.517,33.693/56.307))</f>
        <v/>
      </c>
      <c r="AB230" s="21">
        <f>IF(C230&lt;=2000,0,(MIN(C230,ROUNDDOWN(F230*0.3,0))-2000)*0.1)</f>
        <v/>
      </c>
      <c r="AC230" s="21">
        <f>IF(C230&lt;=2000,0,MIN((C230-2000)*Y230,(R230+S230)*0.2))</f>
        <v/>
      </c>
      <c r="AD230" s="21">
        <f>IF(C230&lt;=2000,0,MIN((C230-2000)*Z230,(T230+U230)*0.2))</f>
        <v/>
      </c>
      <c r="AE230" s="21">
        <f>AC230*AA230</f>
        <v/>
      </c>
      <c r="AF230" s="21">
        <f>ROUNDDOWN(R230,-2)+ROUNDDOWN(S230,-2)</f>
        <v/>
      </c>
      <c r="AG230" s="21">
        <f>ROUNDDOWN(MAX(0,R230-(AB230+AC230+AE230)*0.6),-2)+ROUNDDOWN(MAX(0,S230-(AB230+AC230+AE230)*0.4),-2)</f>
        <v/>
      </c>
      <c r="AH230" s="21">
        <f>ROUNDDOWN(MAX(0,T230-(AB230+AD230)*0.6),-2)+ROUNDDOWN(MAX(0,U230-(AB230+AD230)*0.4),-2)</f>
        <v/>
      </c>
      <c r="AI230" s="21">
        <f>ROUNDDOWN(T230,-2)+ROUNDDOWN(U230,-2)</f>
        <v/>
      </c>
      <c r="AJ230" s="21">
        <f>M230+AF230</f>
        <v/>
      </c>
      <c r="AK230" s="21">
        <f>M230+AG230</f>
        <v/>
      </c>
      <c r="AL230" s="21">
        <f>N230+AH230</f>
        <v/>
      </c>
      <c r="AM230" s="21">
        <f>O230+AI230</f>
        <v/>
      </c>
      <c r="AN230" s="21">
        <f>N230+AI230</f>
        <v/>
      </c>
      <c r="AO230" s="21">
        <f>ROUNDDOWN((R230+S230)*0.2/Y230+2000,0)</f>
        <v/>
      </c>
      <c r="AP230" s="21">
        <f>ROUNDDOWN((T230+U230)*0.2/Z230+2000,0)</f>
        <v/>
      </c>
      <c r="AQ230" s="21">
        <f>AL230-AK230</f>
        <v/>
      </c>
      <c r="AR230" s="21">
        <f>AM230-AK230</f>
        <v/>
      </c>
      <c r="AS230" s="21">
        <f>AM230-AL230</f>
        <v/>
      </c>
      <c r="AT230" s="21">
        <f>AK230+C230-AJ230</f>
        <v/>
      </c>
      <c r="AU230" s="21">
        <f>AL230+C230-AM230</f>
        <v/>
      </c>
      <c r="AV230" s="21">
        <f>AN230+C230-AM230</f>
        <v/>
      </c>
    </row>
    <row r="231">
      <c r="A231" t="inlineStr">
        <is>
          <t>医療費の境目</t>
        </is>
      </c>
      <c r="B231" s="21">
        <f>'3_医療費の境目'!$B$3</f>
        <v/>
      </c>
      <c r="C231" s="21">
        <f>IF('3_医療費の境目'!$B$4="",AO231,'3_医療費の境目'!$B$4)</f>
        <v/>
      </c>
      <c r="D231" s="21">
        <f>'3_医療費の境目'!D231</f>
        <v/>
      </c>
      <c r="E231" s="21">
        <f>ROUND(MIN(B231/12,650000)*12*0.0915+MIN(B231/12,1390000)*12*(0.0504+0)+B231*0.005,0)</f>
        <v/>
      </c>
      <c r="F231" s="21">
        <f>IF(B231&lt;741000,0,IF(B231&lt;2191000,B231-740000,IF(B231&lt;2193000,1451000,IF(B231&lt;2196000,1453000,IF(B231&lt;2200000,1456000,IF(B231&lt;3600000,ROUND(ROUNDDOWN(B231/4,-3)*2.8,0)-80000,IF(B231&lt;6600000,ROUND(ROUNDDOWN(B231/4,-3)*3.2,0)-440000,IF(B231&lt;8500000,ROUNDDOWN(B231*0.9,0)-1100000,B231-1950000))))))))</f>
        <v/>
      </c>
      <c r="G231" s="21">
        <f>IF(F231&gt;23500000,NA(),IF(F231&lt;=4890000,1040000,IF(F231&lt;=6550000,670000,620000)))</f>
        <v/>
      </c>
      <c r="H231" s="21">
        <f>IF(D231&lt;=0,0,MAX(0,MIN(2000000,D231-MIN(100000,ROUNDDOWN(F231*0.05,0)))))</f>
        <v/>
      </c>
      <c r="I231" s="21">
        <f>IF(C231&lt;=2000,0,MIN(C231,ROUNDDOWN(F231*0.4,0))-2000)</f>
        <v/>
      </c>
      <c r="J231" s="21">
        <f>MAX(0,ROUNDDOWN(F231-E231-G231,-3))</f>
        <v/>
      </c>
      <c r="K231" s="21">
        <f>MAX(0,ROUNDDOWN(F231-E231-G231-H231-I231,-3))</f>
        <v/>
      </c>
      <c r="L231" s="21">
        <f>MAX(0,ROUNDDOWN(F231-E231-G231-H231,-3))</f>
        <v/>
      </c>
      <c r="M231" s="21">
        <f>IF(J231&lt;=0,0,ROUNDDOWN((J231*LOOKUP(J231,{0,1950001,3300001,6950001,9000001,18000001,40000001},{0.05,0.1,0.2,0.23,0.33,0.4,0.45})-LOOKUP(J231,{0,1950001,3300001,6950001,9000001,18000001,40000001},{0,97500,427500,636000,1536000,2796000,4796000}))*1.021,-2))</f>
        <v/>
      </c>
      <c r="N231" s="21">
        <f>IF(K231&lt;=0,0,ROUNDDOWN((K231*LOOKUP(K231,{0,1950001,3300001,6950001,9000001,18000001,40000001},{0.05,0.1,0.2,0.23,0.33,0.4,0.45})-LOOKUP(K231,{0,1950001,3300001,6950001,9000001,18000001,40000001},{0,97500,427500,636000,1536000,2796000,4796000}))*1.021,-2))</f>
        <v/>
      </c>
      <c r="O231" s="21">
        <f>IF(L231&lt;=0,0,ROUNDDOWN((L231*LOOKUP(L231,{0,1950001,3300001,6950001,9000001,18000001,40000001},{0.05,0.1,0.2,0.23,0.33,0.4,0.45})-LOOKUP(L231,{0,1950001,3300001,6950001,9000001,18000001,40000001},{0,97500,427500,636000,1536000,2796000,4796000}))*1.021,-2))</f>
        <v/>
      </c>
      <c r="P231" s="21">
        <f>MAX(0,ROUNDDOWN(F231-E231-430000,-3))</f>
        <v/>
      </c>
      <c r="Q231" s="21">
        <f>MAX(0,ROUNDDOWN(F231-E231-430000-H231,-3))</f>
        <v/>
      </c>
      <c r="R231" s="21">
        <f>IF(F231&lt;=450000,0,MAX(0,P231*0.06-MIN(50000,P231)*0.03))</f>
        <v/>
      </c>
      <c r="S231" s="21">
        <f>IF(F231&lt;=450000,0,MAX(0,P231*0.04-MIN(50000,P231)*0.02))</f>
        <v/>
      </c>
      <c r="T231" s="21">
        <f>IF(F231&lt;=450000,0,MAX(0,Q231*0.06-MIN(50000,Q231)*0.03))</f>
        <v/>
      </c>
      <c r="U231" s="21">
        <f>IF(F231&lt;=450000,0,MAX(0,Q231*0.04-MIN(50000,Q231)*0.02))</f>
        <v/>
      </c>
      <c r="V231" s="21">
        <f>50000+MAX(0,G231-480000)</f>
        <v/>
      </c>
      <c r="W231" s="21">
        <f>P231-V231</f>
        <v/>
      </c>
      <c r="X231" s="21">
        <f>Q231-V231</f>
        <v/>
      </c>
      <c r="Y231" s="22">
        <f>IF(W231&lt;0,0.9,LOOKUP(W231,{0,1950001,3300001,6950001,9000001,18000001,40000001},{0.84895,0.7979,0.6958,0.66517,0.56307,0.4916,0.44055}))</f>
        <v/>
      </c>
      <c r="Z231" s="22">
        <f>IF(X231&lt;0,0.9,LOOKUP(X231,{0,1950001,3300001,6950001,9000001,18000001,40000001},{0.84895,0.7979,0.6958,0.66517,0.56307,0.4916,0.44055}))</f>
        <v/>
      </c>
      <c r="AA231" s="22">
        <f>IF(W231&lt;0,0,CHOOSE(MATCH(W231,{0,1950001,3300001,6950001,9000001},1),5.105/84.895,10.21/79.79,20.42/69.58,23.483/66.517,33.693/56.307))</f>
        <v/>
      </c>
      <c r="AB231" s="21">
        <f>IF(C231&lt;=2000,0,(MIN(C231,ROUNDDOWN(F231*0.3,0))-2000)*0.1)</f>
        <v/>
      </c>
      <c r="AC231" s="21">
        <f>IF(C231&lt;=2000,0,MIN((C231-2000)*Y231,(R231+S231)*0.2))</f>
        <v/>
      </c>
      <c r="AD231" s="21">
        <f>IF(C231&lt;=2000,0,MIN((C231-2000)*Z231,(T231+U231)*0.2))</f>
        <v/>
      </c>
      <c r="AE231" s="21">
        <f>AC231*AA231</f>
        <v/>
      </c>
      <c r="AF231" s="21">
        <f>ROUNDDOWN(R231,-2)+ROUNDDOWN(S231,-2)</f>
        <v/>
      </c>
      <c r="AG231" s="21">
        <f>ROUNDDOWN(MAX(0,R231-(AB231+AC231+AE231)*0.6),-2)+ROUNDDOWN(MAX(0,S231-(AB231+AC231+AE231)*0.4),-2)</f>
        <v/>
      </c>
      <c r="AH231" s="21">
        <f>ROUNDDOWN(MAX(0,T231-(AB231+AD231)*0.6),-2)+ROUNDDOWN(MAX(0,U231-(AB231+AD231)*0.4),-2)</f>
        <v/>
      </c>
      <c r="AI231" s="21">
        <f>ROUNDDOWN(T231,-2)+ROUNDDOWN(U231,-2)</f>
        <v/>
      </c>
      <c r="AJ231" s="21">
        <f>M231+AF231</f>
        <v/>
      </c>
      <c r="AK231" s="21">
        <f>M231+AG231</f>
        <v/>
      </c>
      <c r="AL231" s="21">
        <f>N231+AH231</f>
        <v/>
      </c>
      <c r="AM231" s="21">
        <f>O231+AI231</f>
        <v/>
      </c>
      <c r="AN231" s="21">
        <f>N231+AI231</f>
        <v/>
      </c>
      <c r="AO231" s="21">
        <f>ROUNDDOWN((R231+S231)*0.2/Y231+2000,0)</f>
        <v/>
      </c>
      <c r="AP231" s="21">
        <f>ROUNDDOWN((T231+U231)*0.2/Z231+2000,0)</f>
        <v/>
      </c>
      <c r="AQ231" s="21">
        <f>AL231-AK231</f>
        <v/>
      </c>
      <c r="AR231" s="21">
        <f>AM231-AK231</f>
        <v/>
      </c>
      <c r="AS231" s="21">
        <f>AM231-AL231</f>
        <v/>
      </c>
      <c r="AT231" s="21">
        <f>AK231+C231-AJ231</f>
        <v/>
      </c>
      <c r="AU231" s="21">
        <f>AL231+C231-AM231</f>
        <v/>
      </c>
      <c r="AV231" s="21">
        <f>AN231+C231-AM231</f>
        <v/>
      </c>
    </row>
    <row r="232">
      <c r="A232" t="inlineStr">
        <is>
          <t>医療費の境目</t>
        </is>
      </c>
      <c r="B232" s="21">
        <f>'3_医療費の境目'!$B$3</f>
        <v/>
      </c>
      <c r="C232" s="21">
        <f>IF('3_医療費の境目'!$B$4="",AO232,'3_医療費の境目'!$B$4)</f>
        <v/>
      </c>
      <c r="D232" s="21">
        <f>'3_医療費の境目'!D232</f>
        <v/>
      </c>
      <c r="E232" s="21">
        <f>ROUND(MIN(B232/12,650000)*12*0.0915+MIN(B232/12,1390000)*12*(0.0504+0)+B232*0.005,0)</f>
        <v/>
      </c>
      <c r="F232" s="21">
        <f>IF(B232&lt;741000,0,IF(B232&lt;2191000,B232-740000,IF(B232&lt;2193000,1451000,IF(B232&lt;2196000,1453000,IF(B232&lt;2200000,1456000,IF(B232&lt;3600000,ROUND(ROUNDDOWN(B232/4,-3)*2.8,0)-80000,IF(B232&lt;6600000,ROUND(ROUNDDOWN(B232/4,-3)*3.2,0)-440000,IF(B232&lt;8500000,ROUNDDOWN(B232*0.9,0)-1100000,B232-1950000))))))))</f>
        <v/>
      </c>
      <c r="G232" s="21">
        <f>IF(F232&gt;23500000,NA(),IF(F232&lt;=4890000,1040000,IF(F232&lt;=6550000,670000,620000)))</f>
        <v/>
      </c>
      <c r="H232" s="21">
        <f>IF(D232&lt;=0,0,MAX(0,MIN(2000000,D232-MIN(100000,ROUNDDOWN(F232*0.05,0)))))</f>
        <v/>
      </c>
      <c r="I232" s="21">
        <f>IF(C232&lt;=2000,0,MIN(C232,ROUNDDOWN(F232*0.4,0))-2000)</f>
        <v/>
      </c>
      <c r="J232" s="21">
        <f>MAX(0,ROUNDDOWN(F232-E232-G232,-3))</f>
        <v/>
      </c>
      <c r="K232" s="21">
        <f>MAX(0,ROUNDDOWN(F232-E232-G232-H232-I232,-3))</f>
        <v/>
      </c>
      <c r="L232" s="21">
        <f>MAX(0,ROUNDDOWN(F232-E232-G232-H232,-3))</f>
        <v/>
      </c>
      <c r="M232" s="21">
        <f>IF(J232&lt;=0,0,ROUNDDOWN((J232*LOOKUP(J232,{0,1950001,3300001,6950001,9000001,18000001,40000001},{0.05,0.1,0.2,0.23,0.33,0.4,0.45})-LOOKUP(J232,{0,1950001,3300001,6950001,9000001,18000001,40000001},{0,97500,427500,636000,1536000,2796000,4796000}))*1.021,-2))</f>
        <v/>
      </c>
      <c r="N232" s="21">
        <f>IF(K232&lt;=0,0,ROUNDDOWN((K232*LOOKUP(K232,{0,1950001,3300001,6950001,9000001,18000001,40000001},{0.05,0.1,0.2,0.23,0.33,0.4,0.45})-LOOKUP(K232,{0,1950001,3300001,6950001,9000001,18000001,40000001},{0,97500,427500,636000,1536000,2796000,4796000}))*1.021,-2))</f>
        <v/>
      </c>
      <c r="O232" s="21">
        <f>IF(L232&lt;=0,0,ROUNDDOWN((L232*LOOKUP(L232,{0,1950001,3300001,6950001,9000001,18000001,40000001},{0.05,0.1,0.2,0.23,0.33,0.4,0.45})-LOOKUP(L232,{0,1950001,3300001,6950001,9000001,18000001,40000001},{0,97500,427500,636000,1536000,2796000,4796000}))*1.021,-2))</f>
        <v/>
      </c>
      <c r="P232" s="21">
        <f>MAX(0,ROUNDDOWN(F232-E232-430000,-3))</f>
        <v/>
      </c>
      <c r="Q232" s="21">
        <f>MAX(0,ROUNDDOWN(F232-E232-430000-H232,-3))</f>
        <v/>
      </c>
      <c r="R232" s="21">
        <f>IF(F232&lt;=450000,0,MAX(0,P232*0.06-MIN(50000,P232)*0.03))</f>
        <v/>
      </c>
      <c r="S232" s="21">
        <f>IF(F232&lt;=450000,0,MAX(0,P232*0.04-MIN(50000,P232)*0.02))</f>
        <v/>
      </c>
      <c r="T232" s="21">
        <f>IF(F232&lt;=450000,0,MAX(0,Q232*0.06-MIN(50000,Q232)*0.03))</f>
        <v/>
      </c>
      <c r="U232" s="21">
        <f>IF(F232&lt;=450000,0,MAX(0,Q232*0.04-MIN(50000,Q232)*0.02))</f>
        <v/>
      </c>
      <c r="V232" s="21">
        <f>50000+MAX(0,G232-480000)</f>
        <v/>
      </c>
      <c r="W232" s="21">
        <f>P232-V232</f>
        <v/>
      </c>
      <c r="X232" s="21">
        <f>Q232-V232</f>
        <v/>
      </c>
      <c r="Y232" s="22">
        <f>IF(W232&lt;0,0.9,LOOKUP(W232,{0,1950001,3300001,6950001,9000001,18000001,40000001},{0.84895,0.7979,0.6958,0.66517,0.56307,0.4916,0.44055}))</f>
        <v/>
      </c>
      <c r="Z232" s="22">
        <f>IF(X232&lt;0,0.9,LOOKUP(X232,{0,1950001,3300001,6950001,9000001,18000001,40000001},{0.84895,0.7979,0.6958,0.66517,0.56307,0.4916,0.44055}))</f>
        <v/>
      </c>
      <c r="AA232" s="22">
        <f>IF(W232&lt;0,0,CHOOSE(MATCH(W232,{0,1950001,3300001,6950001,9000001},1),5.105/84.895,10.21/79.79,20.42/69.58,23.483/66.517,33.693/56.307))</f>
        <v/>
      </c>
      <c r="AB232" s="21">
        <f>IF(C232&lt;=2000,0,(MIN(C232,ROUNDDOWN(F232*0.3,0))-2000)*0.1)</f>
        <v/>
      </c>
      <c r="AC232" s="21">
        <f>IF(C232&lt;=2000,0,MIN((C232-2000)*Y232,(R232+S232)*0.2))</f>
        <v/>
      </c>
      <c r="AD232" s="21">
        <f>IF(C232&lt;=2000,0,MIN((C232-2000)*Z232,(T232+U232)*0.2))</f>
        <v/>
      </c>
      <c r="AE232" s="21">
        <f>AC232*AA232</f>
        <v/>
      </c>
      <c r="AF232" s="21">
        <f>ROUNDDOWN(R232,-2)+ROUNDDOWN(S232,-2)</f>
        <v/>
      </c>
      <c r="AG232" s="21">
        <f>ROUNDDOWN(MAX(0,R232-(AB232+AC232+AE232)*0.6),-2)+ROUNDDOWN(MAX(0,S232-(AB232+AC232+AE232)*0.4),-2)</f>
        <v/>
      </c>
      <c r="AH232" s="21">
        <f>ROUNDDOWN(MAX(0,T232-(AB232+AD232)*0.6),-2)+ROUNDDOWN(MAX(0,U232-(AB232+AD232)*0.4),-2)</f>
        <v/>
      </c>
      <c r="AI232" s="21">
        <f>ROUNDDOWN(T232,-2)+ROUNDDOWN(U232,-2)</f>
        <v/>
      </c>
      <c r="AJ232" s="21">
        <f>M232+AF232</f>
        <v/>
      </c>
      <c r="AK232" s="21">
        <f>M232+AG232</f>
        <v/>
      </c>
      <c r="AL232" s="21">
        <f>N232+AH232</f>
        <v/>
      </c>
      <c r="AM232" s="21">
        <f>O232+AI232</f>
        <v/>
      </c>
      <c r="AN232" s="21">
        <f>N232+AI232</f>
        <v/>
      </c>
      <c r="AO232" s="21">
        <f>ROUNDDOWN((R232+S232)*0.2/Y232+2000,0)</f>
        <v/>
      </c>
      <c r="AP232" s="21">
        <f>ROUNDDOWN((T232+U232)*0.2/Z232+2000,0)</f>
        <v/>
      </c>
      <c r="AQ232" s="21">
        <f>AL232-AK232</f>
        <v/>
      </c>
      <c r="AR232" s="21">
        <f>AM232-AK232</f>
        <v/>
      </c>
      <c r="AS232" s="21">
        <f>AM232-AL232</f>
        <v/>
      </c>
      <c r="AT232" s="21">
        <f>AK232+C232-AJ232</f>
        <v/>
      </c>
      <c r="AU232" s="21">
        <f>AL232+C232-AM232</f>
        <v/>
      </c>
      <c r="AV232" s="21">
        <f>AN232+C232-AM232</f>
        <v/>
      </c>
    </row>
    <row r="233">
      <c r="A233" t="inlineStr">
        <is>
          <t>医療費の境目</t>
        </is>
      </c>
      <c r="B233" s="21">
        <f>'3_医療費の境目'!$B$3</f>
        <v/>
      </c>
      <c r="C233" s="21">
        <f>IF('3_医療費の境目'!$B$4="",AO233,'3_医療費の境目'!$B$4)</f>
        <v/>
      </c>
      <c r="D233" s="21">
        <f>'3_医療費の境目'!D233</f>
        <v/>
      </c>
      <c r="E233" s="21">
        <f>ROUND(MIN(B233/12,650000)*12*0.0915+MIN(B233/12,1390000)*12*(0.0504+0)+B233*0.005,0)</f>
        <v/>
      </c>
      <c r="F233" s="21">
        <f>IF(B233&lt;741000,0,IF(B233&lt;2191000,B233-740000,IF(B233&lt;2193000,1451000,IF(B233&lt;2196000,1453000,IF(B233&lt;2200000,1456000,IF(B233&lt;3600000,ROUND(ROUNDDOWN(B233/4,-3)*2.8,0)-80000,IF(B233&lt;6600000,ROUND(ROUNDDOWN(B233/4,-3)*3.2,0)-440000,IF(B233&lt;8500000,ROUNDDOWN(B233*0.9,0)-1100000,B233-1950000))))))))</f>
        <v/>
      </c>
      <c r="G233" s="21">
        <f>IF(F233&gt;23500000,NA(),IF(F233&lt;=4890000,1040000,IF(F233&lt;=6550000,670000,620000)))</f>
        <v/>
      </c>
      <c r="H233" s="21">
        <f>IF(D233&lt;=0,0,MAX(0,MIN(2000000,D233-MIN(100000,ROUNDDOWN(F233*0.05,0)))))</f>
        <v/>
      </c>
      <c r="I233" s="21">
        <f>IF(C233&lt;=2000,0,MIN(C233,ROUNDDOWN(F233*0.4,0))-2000)</f>
        <v/>
      </c>
      <c r="J233" s="21">
        <f>MAX(0,ROUNDDOWN(F233-E233-G233,-3))</f>
        <v/>
      </c>
      <c r="K233" s="21">
        <f>MAX(0,ROUNDDOWN(F233-E233-G233-H233-I233,-3))</f>
        <v/>
      </c>
      <c r="L233" s="21">
        <f>MAX(0,ROUNDDOWN(F233-E233-G233-H233,-3))</f>
        <v/>
      </c>
      <c r="M233" s="21">
        <f>IF(J233&lt;=0,0,ROUNDDOWN((J233*LOOKUP(J233,{0,1950001,3300001,6950001,9000001,18000001,40000001},{0.05,0.1,0.2,0.23,0.33,0.4,0.45})-LOOKUP(J233,{0,1950001,3300001,6950001,9000001,18000001,40000001},{0,97500,427500,636000,1536000,2796000,4796000}))*1.021,-2))</f>
        <v/>
      </c>
      <c r="N233" s="21">
        <f>IF(K233&lt;=0,0,ROUNDDOWN((K233*LOOKUP(K233,{0,1950001,3300001,6950001,9000001,18000001,40000001},{0.05,0.1,0.2,0.23,0.33,0.4,0.45})-LOOKUP(K233,{0,1950001,3300001,6950001,9000001,18000001,40000001},{0,97500,427500,636000,1536000,2796000,4796000}))*1.021,-2))</f>
        <v/>
      </c>
      <c r="O233" s="21">
        <f>IF(L233&lt;=0,0,ROUNDDOWN((L233*LOOKUP(L233,{0,1950001,3300001,6950001,9000001,18000001,40000001},{0.05,0.1,0.2,0.23,0.33,0.4,0.45})-LOOKUP(L233,{0,1950001,3300001,6950001,9000001,18000001,40000001},{0,97500,427500,636000,1536000,2796000,4796000}))*1.021,-2))</f>
        <v/>
      </c>
      <c r="P233" s="21">
        <f>MAX(0,ROUNDDOWN(F233-E233-430000,-3))</f>
        <v/>
      </c>
      <c r="Q233" s="21">
        <f>MAX(0,ROUNDDOWN(F233-E233-430000-H233,-3))</f>
        <v/>
      </c>
      <c r="R233" s="21">
        <f>IF(F233&lt;=450000,0,MAX(0,P233*0.06-MIN(50000,P233)*0.03))</f>
        <v/>
      </c>
      <c r="S233" s="21">
        <f>IF(F233&lt;=450000,0,MAX(0,P233*0.04-MIN(50000,P233)*0.02))</f>
        <v/>
      </c>
      <c r="T233" s="21">
        <f>IF(F233&lt;=450000,0,MAX(0,Q233*0.06-MIN(50000,Q233)*0.03))</f>
        <v/>
      </c>
      <c r="U233" s="21">
        <f>IF(F233&lt;=450000,0,MAX(0,Q233*0.04-MIN(50000,Q233)*0.02))</f>
        <v/>
      </c>
      <c r="V233" s="21">
        <f>50000+MAX(0,G233-480000)</f>
        <v/>
      </c>
      <c r="W233" s="21">
        <f>P233-V233</f>
        <v/>
      </c>
      <c r="X233" s="21">
        <f>Q233-V233</f>
        <v/>
      </c>
      <c r="Y233" s="22">
        <f>IF(W233&lt;0,0.9,LOOKUP(W233,{0,1950001,3300001,6950001,9000001,18000001,40000001},{0.84895,0.7979,0.6958,0.66517,0.56307,0.4916,0.44055}))</f>
        <v/>
      </c>
      <c r="Z233" s="22">
        <f>IF(X233&lt;0,0.9,LOOKUP(X233,{0,1950001,3300001,6950001,9000001,18000001,40000001},{0.84895,0.7979,0.6958,0.66517,0.56307,0.4916,0.44055}))</f>
        <v/>
      </c>
      <c r="AA233" s="22">
        <f>IF(W233&lt;0,0,CHOOSE(MATCH(W233,{0,1950001,3300001,6950001,9000001},1),5.105/84.895,10.21/79.79,20.42/69.58,23.483/66.517,33.693/56.307))</f>
        <v/>
      </c>
      <c r="AB233" s="21">
        <f>IF(C233&lt;=2000,0,(MIN(C233,ROUNDDOWN(F233*0.3,0))-2000)*0.1)</f>
        <v/>
      </c>
      <c r="AC233" s="21">
        <f>IF(C233&lt;=2000,0,MIN((C233-2000)*Y233,(R233+S233)*0.2))</f>
        <v/>
      </c>
      <c r="AD233" s="21">
        <f>IF(C233&lt;=2000,0,MIN((C233-2000)*Z233,(T233+U233)*0.2))</f>
        <v/>
      </c>
      <c r="AE233" s="21">
        <f>AC233*AA233</f>
        <v/>
      </c>
      <c r="AF233" s="21">
        <f>ROUNDDOWN(R233,-2)+ROUNDDOWN(S233,-2)</f>
        <v/>
      </c>
      <c r="AG233" s="21">
        <f>ROUNDDOWN(MAX(0,R233-(AB233+AC233+AE233)*0.6),-2)+ROUNDDOWN(MAX(0,S233-(AB233+AC233+AE233)*0.4),-2)</f>
        <v/>
      </c>
      <c r="AH233" s="21">
        <f>ROUNDDOWN(MAX(0,T233-(AB233+AD233)*0.6),-2)+ROUNDDOWN(MAX(0,U233-(AB233+AD233)*0.4),-2)</f>
        <v/>
      </c>
      <c r="AI233" s="21">
        <f>ROUNDDOWN(T233,-2)+ROUNDDOWN(U233,-2)</f>
        <v/>
      </c>
      <c r="AJ233" s="21">
        <f>M233+AF233</f>
        <v/>
      </c>
      <c r="AK233" s="21">
        <f>M233+AG233</f>
        <v/>
      </c>
      <c r="AL233" s="21">
        <f>N233+AH233</f>
        <v/>
      </c>
      <c r="AM233" s="21">
        <f>O233+AI233</f>
        <v/>
      </c>
      <c r="AN233" s="21">
        <f>N233+AI233</f>
        <v/>
      </c>
      <c r="AO233" s="21">
        <f>ROUNDDOWN((R233+S233)*0.2/Y233+2000,0)</f>
        <v/>
      </c>
      <c r="AP233" s="21">
        <f>ROUNDDOWN((T233+U233)*0.2/Z233+2000,0)</f>
        <v/>
      </c>
      <c r="AQ233" s="21">
        <f>AL233-AK233</f>
        <v/>
      </c>
      <c r="AR233" s="21">
        <f>AM233-AK233</f>
        <v/>
      </c>
      <c r="AS233" s="21">
        <f>AM233-AL233</f>
        <v/>
      </c>
      <c r="AT233" s="21">
        <f>AK233+C233-AJ233</f>
        <v/>
      </c>
      <c r="AU233" s="21">
        <f>AL233+C233-AM233</f>
        <v/>
      </c>
      <c r="AV233" s="21">
        <f>AN233+C233-AM233</f>
        <v/>
      </c>
    </row>
    <row r="234">
      <c r="A234" t="inlineStr">
        <is>
          <t>医療費の境目</t>
        </is>
      </c>
      <c r="B234" s="21">
        <f>'3_医療費の境目'!$B$3</f>
        <v/>
      </c>
      <c r="C234" s="21">
        <f>IF('3_医療費の境目'!$B$4="",AO234,'3_医療費の境目'!$B$4)</f>
        <v/>
      </c>
      <c r="D234" s="21">
        <f>'3_医療費の境目'!D234</f>
        <v/>
      </c>
      <c r="E234" s="21">
        <f>ROUND(MIN(B234/12,650000)*12*0.0915+MIN(B234/12,1390000)*12*(0.0504+0)+B234*0.005,0)</f>
        <v/>
      </c>
      <c r="F234" s="21">
        <f>IF(B234&lt;741000,0,IF(B234&lt;2191000,B234-740000,IF(B234&lt;2193000,1451000,IF(B234&lt;2196000,1453000,IF(B234&lt;2200000,1456000,IF(B234&lt;3600000,ROUND(ROUNDDOWN(B234/4,-3)*2.8,0)-80000,IF(B234&lt;6600000,ROUND(ROUNDDOWN(B234/4,-3)*3.2,0)-440000,IF(B234&lt;8500000,ROUNDDOWN(B234*0.9,0)-1100000,B234-1950000))))))))</f>
        <v/>
      </c>
      <c r="G234" s="21">
        <f>IF(F234&gt;23500000,NA(),IF(F234&lt;=4890000,1040000,IF(F234&lt;=6550000,670000,620000)))</f>
        <v/>
      </c>
      <c r="H234" s="21">
        <f>IF(D234&lt;=0,0,MAX(0,MIN(2000000,D234-MIN(100000,ROUNDDOWN(F234*0.05,0)))))</f>
        <v/>
      </c>
      <c r="I234" s="21">
        <f>IF(C234&lt;=2000,0,MIN(C234,ROUNDDOWN(F234*0.4,0))-2000)</f>
        <v/>
      </c>
      <c r="J234" s="21">
        <f>MAX(0,ROUNDDOWN(F234-E234-G234,-3))</f>
        <v/>
      </c>
      <c r="K234" s="21">
        <f>MAX(0,ROUNDDOWN(F234-E234-G234-H234-I234,-3))</f>
        <v/>
      </c>
      <c r="L234" s="21">
        <f>MAX(0,ROUNDDOWN(F234-E234-G234-H234,-3))</f>
        <v/>
      </c>
      <c r="M234" s="21">
        <f>IF(J234&lt;=0,0,ROUNDDOWN((J234*LOOKUP(J234,{0,1950001,3300001,6950001,9000001,18000001,40000001},{0.05,0.1,0.2,0.23,0.33,0.4,0.45})-LOOKUP(J234,{0,1950001,3300001,6950001,9000001,18000001,40000001},{0,97500,427500,636000,1536000,2796000,4796000}))*1.021,-2))</f>
        <v/>
      </c>
      <c r="N234" s="21">
        <f>IF(K234&lt;=0,0,ROUNDDOWN((K234*LOOKUP(K234,{0,1950001,3300001,6950001,9000001,18000001,40000001},{0.05,0.1,0.2,0.23,0.33,0.4,0.45})-LOOKUP(K234,{0,1950001,3300001,6950001,9000001,18000001,40000001},{0,97500,427500,636000,1536000,2796000,4796000}))*1.021,-2))</f>
        <v/>
      </c>
      <c r="O234" s="21">
        <f>IF(L234&lt;=0,0,ROUNDDOWN((L234*LOOKUP(L234,{0,1950001,3300001,6950001,9000001,18000001,40000001},{0.05,0.1,0.2,0.23,0.33,0.4,0.45})-LOOKUP(L234,{0,1950001,3300001,6950001,9000001,18000001,40000001},{0,97500,427500,636000,1536000,2796000,4796000}))*1.021,-2))</f>
        <v/>
      </c>
      <c r="P234" s="21">
        <f>MAX(0,ROUNDDOWN(F234-E234-430000,-3))</f>
        <v/>
      </c>
      <c r="Q234" s="21">
        <f>MAX(0,ROUNDDOWN(F234-E234-430000-H234,-3))</f>
        <v/>
      </c>
      <c r="R234" s="21">
        <f>IF(F234&lt;=450000,0,MAX(0,P234*0.06-MIN(50000,P234)*0.03))</f>
        <v/>
      </c>
      <c r="S234" s="21">
        <f>IF(F234&lt;=450000,0,MAX(0,P234*0.04-MIN(50000,P234)*0.02))</f>
        <v/>
      </c>
      <c r="T234" s="21">
        <f>IF(F234&lt;=450000,0,MAX(0,Q234*0.06-MIN(50000,Q234)*0.03))</f>
        <v/>
      </c>
      <c r="U234" s="21">
        <f>IF(F234&lt;=450000,0,MAX(0,Q234*0.04-MIN(50000,Q234)*0.02))</f>
        <v/>
      </c>
      <c r="V234" s="21">
        <f>50000+MAX(0,G234-480000)</f>
        <v/>
      </c>
      <c r="W234" s="21">
        <f>P234-V234</f>
        <v/>
      </c>
      <c r="X234" s="21">
        <f>Q234-V234</f>
        <v/>
      </c>
      <c r="Y234" s="22">
        <f>IF(W234&lt;0,0.9,LOOKUP(W234,{0,1950001,3300001,6950001,9000001,18000001,40000001},{0.84895,0.7979,0.6958,0.66517,0.56307,0.4916,0.44055}))</f>
        <v/>
      </c>
      <c r="Z234" s="22">
        <f>IF(X234&lt;0,0.9,LOOKUP(X234,{0,1950001,3300001,6950001,9000001,18000001,40000001},{0.84895,0.7979,0.6958,0.66517,0.56307,0.4916,0.44055}))</f>
        <v/>
      </c>
      <c r="AA234" s="22">
        <f>IF(W234&lt;0,0,CHOOSE(MATCH(W234,{0,1950001,3300001,6950001,9000001},1),5.105/84.895,10.21/79.79,20.42/69.58,23.483/66.517,33.693/56.307))</f>
        <v/>
      </c>
      <c r="AB234" s="21">
        <f>IF(C234&lt;=2000,0,(MIN(C234,ROUNDDOWN(F234*0.3,0))-2000)*0.1)</f>
        <v/>
      </c>
      <c r="AC234" s="21">
        <f>IF(C234&lt;=2000,0,MIN((C234-2000)*Y234,(R234+S234)*0.2))</f>
        <v/>
      </c>
      <c r="AD234" s="21">
        <f>IF(C234&lt;=2000,0,MIN((C234-2000)*Z234,(T234+U234)*0.2))</f>
        <v/>
      </c>
      <c r="AE234" s="21">
        <f>AC234*AA234</f>
        <v/>
      </c>
      <c r="AF234" s="21">
        <f>ROUNDDOWN(R234,-2)+ROUNDDOWN(S234,-2)</f>
        <v/>
      </c>
      <c r="AG234" s="21">
        <f>ROUNDDOWN(MAX(0,R234-(AB234+AC234+AE234)*0.6),-2)+ROUNDDOWN(MAX(0,S234-(AB234+AC234+AE234)*0.4),-2)</f>
        <v/>
      </c>
      <c r="AH234" s="21">
        <f>ROUNDDOWN(MAX(0,T234-(AB234+AD234)*0.6),-2)+ROUNDDOWN(MAX(0,U234-(AB234+AD234)*0.4),-2)</f>
        <v/>
      </c>
      <c r="AI234" s="21">
        <f>ROUNDDOWN(T234,-2)+ROUNDDOWN(U234,-2)</f>
        <v/>
      </c>
      <c r="AJ234" s="21">
        <f>M234+AF234</f>
        <v/>
      </c>
      <c r="AK234" s="21">
        <f>M234+AG234</f>
        <v/>
      </c>
      <c r="AL234" s="21">
        <f>N234+AH234</f>
        <v/>
      </c>
      <c r="AM234" s="21">
        <f>O234+AI234</f>
        <v/>
      </c>
      <c r="AN234" s="21">
        <f>N234+AI234</f>
        <v/>
      </c>
      <c r="AO234" s="21">
        <f>ROUNDDOWN((R234+S234)*0.2/Y234+2000,0)</f>
        <v/>
      </c>
      <c r="AP234" s="21">
        <f>ROUNDDOWN((T234+U234)*0.2/Z234+2000,0)</f>
        <v/>
      </c>
      <c r="AQ234" s="21">
        <f>AL234-AK234</f>
        <v/>
      </c>
      <c r="AR234" s="21">
        <f>AM234-AK234</f>
        <v/>
      </c>
      <c r="AS234" s="21">
        <f>AM234-AL234</f>
        <v/>
      </c>
      <c r="AT234" s="21">
        <f>AK234+C234-AJ234</f>
        <v/>
      </c>
      <c r="AU234" s="21">
        <f>AL234+C234-AM234</f>
        <v/>
      </c>
      <c r="AV234" s="21">
        <f>AN234+C234-AM234</f>
        <v/>
      </c>
    </row>
    <row r="235">
      <c r="A235" t="inlineStr">
        <is>
          <t>医療費の境目</t>
        </is>
      </c>
      <c r="B235" s="21">
        <f>'3_医療費の境目'!$B$3</f>
        <v/>
      </c>
      <c r="C235" s="21">
        <f>IF('3_医療費の境目'!$B$4="",AO235,'3_医療費の境目'!$B$4)</f>
        <v/>
      </c>
      <c r="D235" s="21">
        <f>'3_医療費の境目'!D235</f>
        <v/>
      </c>
      <c r="E235" s="21">
        <f>ROUND(MIN(B235/12,650000)*12*0.0915+MIN(B235/12,1390000)*12*(0.0504+0)+B235*0.005,0)</f>
        <v/>
      </c>
      <c r="F235" s="21">
        <f>IF(B235&lt;741000,0,IF(B235&lt;2191000,B235-740000,IF(B235&lt;2193000,1451000,IF(B235&lt;2196000,1453000,IF(B235&lt;2200000,1456000,IF(B235&lt;3600000,ROUND(ROUNDDOWN(B235/4,-3)*2.8,0)-80000,IF(B235&lt;6600000,ROUND(ROUNDDOWN(B235/4,-3)*3.2,0)-440000,IF(B235&lt;8500000,ROUNDDOWN(B235*0.9,0)-1100000,B235-1950000))))))))</f>
        <v/>
      </c>
      <c r="G235" s="21">
        <f>IF(F235&gt;23500000,NA(),IF(F235&lt;=4890000,1040000,IF(F235&lt;=6550000,670000,620000)))</f>
        <v/>
      </c>
      <c r="H235" s="21">
        <f>IF(D235&lt;=0,0,MAX(0,MIN(2000000,D235-MIN(100000,ROUNDDOWN(F235*0.05,0)))))</f>
        <v/>
      </c>
      <c r="I235" s="21">
        <f>IF(C235&lt;=2000,0,MIN(C235,ROUNDDOWN(F235*0.4,0))-2000)</f>
        <v/>
      </c>
      <c r="J235" s="21">
        <f>MAX(0,ROUNDDOWN(F235-E235-G235,-3))</f>
        <v/>
      </c>
      <c r="K235" s="21">
        <f>MAX(0,ROUNDDOWN(F235-E235-G235-H235-I235,-3))</f>
        <v/>
      </c>
      <c r="L235" s="21">
        <f>MAX(0,ROUNDDOWN(F235-E235-G235-H235,-3))</f>
        <v/>
      </c>
      <c r="M235" s="21">
        <f>IF(J235&lt;=0,0,ROUNDDOWN((J235*LOOKUP(J235,{0,1950001,3300001,6950001,9000001,18000001,40000001},{0.05,0.1,0.2,0.23,0.33,0.4,0.45})-LOOKUP(J235,{0,1950001,3300001,6950001,9000001,18000001,40000001},{0,97500,427500,636000,1536000,2796000,4796000}))*1.021,-2))</f>
        <v/>
      </c>
      <c r="N235" s="21">
        <f>IF(K235&lt;=0,0,ROUNDDOWN((K235*LOOKUP(K235,{0,1950001,3300001,6950001,9000001,18000001,40000001},{0.05,0.1,0.2,0.23,0.33,0.4,0.45})-LOOKUP(K235,{0,1950001,3300001,6950001,9000001,18000001,40000001},{0,97500,427500,636000,1536000,2796000,4796000}))*1.021,-2))</f>
        <v/>
      </c>
      <c r="O235" s="21">
        <f>IF(L235&lt;=0,0,ROUNDDOWN((L235*LOOKUP(L235,{0,1950001,3300001,6950001,9000001,18000001,40000001},{0.05,0.1,0.2,0.23,0.33,0.4,0.45})-LOOKUP(L235,{0,1950001,3300001,6950001,9000001,18000001,40000001},{0,97500,427500,636000,1536000,2796000,4796000}))*1.021,-2))</f>
        <v/>
      </c>
      <c r="P235" s="21">
        <f>MAX(0,ROUNDDOWN(F235-E235-430000,-3))</f>
        <v/>
      </c>
      <c r="Q235" s="21">
        <f>MAX(0,ROUNDDOWN(F235-E235-430000-H235,-3))</f>
        <v/>
      </c>
      <c r="R235" s="21">
        <f>IF(F235&lt;=450000,0,MAX(0,P235*0.06-MIN(50000,P235)*0.03))</f>
        <v/>
      </c>
      <c r="S235" s="21">
        <f>IF(F235&lt;=450000,0,MAX(0,P235*0.04-MIN(50000,P235)*0.02))</f>
        <v/>
      </c>
      <c r="T235" s="21">
        <f>IF(F235&lt;=450000,0,MAX(0,Q235*0.06-MIN(50000,Q235)*0.03))</f>
        <v/>
      </c>
      <c r="U235" s="21">
        <f>IF(F235&lt;=450000,0,MAX(0,Q235*0.04-MIN(50000,Q235)*0.02))</f>
        <v/>
      </c>
      <c r="V235" s="21">
        <f>50000+MAX(0,G235-480000)</f>
        <v/>
      </c>
      <c r="W235" s="21">
        <f>P235-V235</f>
        <v/>
      </c>
      <c r="X235" s="21">
        <f>Q235-V235</f>
        <v/>
      </c>
      <c r="Y235" s="22">
        <f>IF(W235&lt;0,0.9,LOOKUP(W235,{0,1950001,3300001,6950001,9000001,18000001,40000001},{0.84895,0.7979,0.6958,0.66517,0.56307,0.4916,0.44055}))</f>
        <v/>
      </c>
      <c r="Z235" s="22">
        <f>IF(X235&lt;0,0.9,LOOKUP(X235,{0,1950001,3300001,6950001,9000001,18000001,40000001},{0.84895,0.7979,0.6958,0.66517,0.56307,0.4916,0.44055}))</f>
        <v/>
      </c>
      <c r="AA235" s="22">
        <f>IF(W235&lt;0,0,CHOOSE(MATCH(W235,{0,1950001,3300001,6950001,9000001},1),5.105/84.895,10.21/79.79,20.42/69.58,23.483/66.517,33.693/56.307))</f>
        <v/>
      </c>
      <c r="AB235" s="21">
        <f>IF(C235&lt;=2000,0,(MIN(C235,ROUNDDOWN(F235*0.3,0))-2000)*0.1)</f>
        <v/>
      </c>
      <c r="AC235" s="21">
        <f>IF(C235&lt;=2000,0,MIN((C235-2000)*Y235,(R235+S235)*0.2))</f>
        <v/>
      </c>
      <c r="AD235" s="21">
        <f>IF(C235&lt;=2000,0,MIN((C235-2000)*Z235,(T235+U235)*0.2))</f>
        <v/>
      </c>
      <c r="AE235" s="21">
        <f>AC235*AA235</f>
        <v/>
      </c>
      <c r="AF235" s="21">
        <f>ROUNDDOWN(R235,-2)+ROUNDDOWN(S235,-2)</f>
        <v/>
      </c>
      <c r="AG235" s="21">
        <f>ROUNDDOWN(MAX(0,R235-(AB235+AC235+AE235)*0.6),-2)+ROUNDDOWN(MAX(0,S235-(AB235+AC235+AE235)*0.4),-2)</f>
        <v/>
      </c>
      <c r="AH235" s="21">
        <f>ROUNDDOWN(MAX(0,T235-(AB235+AD235)*0.6),-2)+ROUNDDOWN(MAX(0,U235-(AB235+AD235)*0.4),-2)</f>
        <v/>
      </c>
      <c r="AI235" s="21">
        <f>ROUNDDOWN(T235,-2)+ROUNDDOWN(U235,-2)</f>
        <v/>
      </c>
      <c r="AJ235" s="21">
        <f>M235+AF235</f>
        <v/>
      </c>
      <c r="AK235" s="21">
        <f>M235+AG235</f>
        <v/>
      </c>
      <c r="AL235" s="21">
        <f>N235+AH235</f>
        <v/>
      </c>
      <c r="AM235" s="21">
        <f>O235+AI235</f>
        <v/>
      </c>
      <c r="AN235" s="21">
        <f>N235+AI235</f>
        <v/>
      </c>
      <c r="AO235" s="21">
        <f>ROUNDDOWN((R235+S235)*0.2/Y235+2000,0)</f>
        <v/>
      </c>
      <c r="AP235" s="21">
        <f>ROUNDDOWN((T235+U235)*0.2/Z235+2000,0)</f>
        <v/>
      </c>
      <c r="AQ235" s="21">
        <f>AL235-AK235</f>
        <v/>
      </c>
      <c r="AR235" s="21">
        <f>AM235-AK235</f>
        <v/>
      </c>
      <c r="AS235" s="21">
        <f>AM235-AL235</f>
        <v/>
      </c>
      <c r="AT235" s="21">
        <f>AK235+C235-AJ235</f>
        <v/>
      </c>
      <c r="AU235" s="21">
        <f>AL235+C235-AM235</f>
        <v/>
      </c>
      <c r="AV235" s="21">
        <f>AN235+C235-AM235</f>
        <v/>
      </c>
    </row>
    <row r="236">
      <c r="A236" t="inlineStr">
        <is>
          <t>医療費の境目</t>
        </is>
      </c>
      <c r="B236" s="21">
        <f>'3_医療費の境目'!$B$3</f>
        <v/>
      </c>
      <c r="C236" s="21">
        <f>IF('3_医療費の境目'!$B$4="",AO236,'3_医療費の境目'!$B$4)</f>
        <v/>
      </c>
      <c r="D236" s="21">
        <f>'3_医療費の境目'!D236</f>
        <v/>
      </c>
      <c r="E236" s="21">
        <f>ROUND(MIN(B236/12,650000)*12*0.0915+MIN(B236/12,1390000)*12*(0.0504+0)+B236*0.005,0)</f>
        <v/>
      </c>
      <c r="F236" s="21">
        <f>IF(B236&lt;741000,0,IF(B236&lt;2191000,B236-740000,IF(B236&lt;2193000,1451000,IF(B236&lt;2196000,1453000,IF(B236&lt;2200000,1456000,IF(B236&lt;3600000,ROUND(ROUNDDOWN(B236/4,-3)*2.8,0)-80000,IF(B236&lt;6600000,ROUND(ROUNDDOWN(B236/4,-3)*3.2,0)-440000,IF(B236&lt;8500000,ROUNDDOWN(B236*0.9,0)-1100000,B236-1950000))))))))</f>
        <v/>
      </c>
      <c r="G236" s="21">
        <f>IF(F236&gt;23500000,NA(),IF(F236&lt;=4890000,1040000,IF(F236&lt;=6550000,670000,620000)))</f>
        <v/>
      </c>
      <c r="H236" s="21">
        <f>IF(D236&lt;=0,0,MAX(0,MIN(2000000,D236-MIN(100000,ROUNDDOWN(F236*0.05,0)))))</f>
        <v/>
      </c>
      <c r="I236" s="21">
        <f>IF(C236&lt;=2000,0,MIN(C236,ROUNDDOWN(F236*0.4,0))-2000)</f>
        <v/>
      </c>
      <c r="J236" s="21">
        <f>MAX(0,ROUNDDOWN(F236-E236-G236,-3))</f>
        <v/>
      </c>
      <c r="K236" s="21">
        <f>MAX(0,ROUNDDOWN(F236-E236-G236-H236-I236,-3))</f>
        <v/>
      </c>
      <c r="L236" s="21">
        <f>MAX(0,ROUNDDOWN(F236-E236-G236-H236,-3))</f>
        <v/>
      </c>
      <c r="M236" s="21">
        <f>IF(J236&lt;=0,0,ROUNDDOWN((J236*LOOKUP(J236,{0,1950001,3300001,6950001,9000001,18000001,40000001},{0.05,0.1,0.2,0.23,0.33,0.4,0.45})-LOOKUP(J236,{0,1950001,3300001,6950001,9000001,18000001,40000001},{0,97500,427500,636000,1536000,2796000,4796000}))*1.021,-2))</f>
        <v/>
      </c>
      <c r="N236" s="21">
        <f>IF(K236&lt;=0,0,ROUNDDOWN((K236*LOOKUP(K236,{0,1950001,3300001,6950001,9000001,18000001,40000001},{0.05,0.1,0.2,0.23,0.33,0.4,0.45})-LOOKUP(K236,{0,1950001,3300001,6950001,9000001,18000001,40000001},{0,97500,427500,636000,1536000,2796000,4796000}))*1.021,-2))</f>
        <v/>
      </c>
      <c r="O236" s="21">
        <f>IF(L236&lt;=0,0,ROUNDDOWN((L236*LOOKUP(L236,{0,1950001,3300001,6950001,9000001,18000001,40000001},{0.05,0.1,0.2,0.23,0.33,0.4,0.45})-LOOKUP(L236,{0,1950001,3300001,6950001,9000001,18000001,40000001},{0,97500,427500,636000,1536000,2796000,4796000}))*1.021,-2))</f>
        <v/>
      </c>
      <c r="P236" s="21">
        <f>MAX(0,ROUNDDOWN(F236-E236-430000,-3))</f>
        <v/>
      </c>
      <c r="Q236" s="21">
        <f>MAX(0,ROUNDDOWN(F236-E236-430000-H236,-3))</f>
        <v/>
      </c>
      <c r="R236" s="21">
        <f>IF(F236&lt;=450000,0,MAX(0,P236*0.06-MIN(50000,P236)*0.03))</f>
        <v/>
      </c>
      <c r="S236" s="21">
        <f>IF(F236&lt;=450000,0,MAX(0,P236*0.04-MIN(50000,P236)*0.02))</f>
        <v/>
      </c>
      <c r="T236" s="21">
        <f>IF(F236&lt;=450000,0,MAX(0,Q236*0.06-MIN(50000,Q236)*0.03))</f>
        <v/>
      </c>
      <c r="U236" s="21">
        <f>IF(F236&lt;=450000,0,MAX(0,Q236*0.04-MIN(50000,Q236)*0.02))</f>
        <v/>
      </c>
      <c r="V236" s="21">
        <f>50000+MAX(0,G236-480000)</f>
        <v/>
      </c>
      <c r="W236" s="21">
        <f>P236-V236</f>
        <v/>
      </c>
      <c r="X236" s="21">
        <f>Q236-V236</f>
        <v/>
      </c>
      <c r="Y236" s="22">
        <f>IF(W236&lt;0,0.9,LOOKUP(W236,{0,1950001,3300001,6950001,9000001,18000001,40000001},{0.84895,0.7979,0.6958,0.66517,0.56307,0.4916,0.44055}))</f>
        <v/>
      </c>
      <c r="Z236" s="22">
        <f>IF(X236&lt;0,0.9,LOOKUP(X236,{0,1950001,3300001,6950001,9000001,18000001,40000001},{0.84895,0.7979,0.6958,0.66517,0.56307,0.4916,0.44055}))</f>
        <v/>
      </c>
      <c r="AA236" s="22">
        <f>IF(W236&lt;0,0,CHOOSE(MATCH(W236,{0,1950001,3300001,6950001,9000001},1),5.105/84.895,10.21/79.79,20.42/69.58,23.483/66.517,33.693/56.307))</f>
        <v/>
      </c>
      <c r="AB236" s="21">
        <f>IF(C236&lt;=2000,0,(MIN(C236,ROUNDDOWN(F236*0.3,0))-2000)*0.1)</f>
        <v/>
      </c>
      <c r="AC236" s="21">
        <f>IF(C236&lt;=2000,0,MIN((C236-2000)*Y236,(R236+S236)*0.2))</f>
        <v/>
      </c>
      <c r="AD236" s="21">
        <f>IF(C236&lt;=2000,0,MIN((C236-2000)*Z236,(T236+U236)*0.2))</f>
        <v/>
      </c>
      <c r="AE236" s="21">
        <f>AC236*AA236</f>
        <v/>
      </c>
      <c r="AF236" s="21">
        <f>ROUNDDOWN(R236,-2)+ROUNDDOWN(S236,-2)</f>
        <v/>
      </c>
      <c r="AG236" s="21">
        <f>ROUNDDOWN(MAX(0,R236-(AB236+AC236+AE236)*0.6),-2)+ROUNDDOWN(MAX(0,S236-(AB236+AC236+AE236)*0.4),-2)</f>
        <v/>
      </c>
      <c r="AH236" s="21">
        <f>ROUNDDOWN(MAX(0,T236-(AB236+AD236)*0.6),-2)+ROUNDDOWN(MAX(0,U236-(AB236+AD236)*0.4),-2)</f>
        <v/>
      </c>
      <c r="AI236" s="21">
        <f>ROUNDDOWN(T236,-2)+ROUNDDOWN(U236,-2)</f>
        <v/>
      </c>
      <c r="AJ236" s="21">
        <f>M236+AF236</f>
        <v/>
      </c>
      <c r="AK236" s="21">
        <f>M236+AG236</f>
        <v/>
      </c>
      <c r="AL236" s="21">
        <f>N236+AH236</f>
        <v/>
      </c>
      <c r="AM236" s="21">
        <f>O236+AI236</f>
        <v/>
      </c>
      <c r="AN236" s="21">
        <f>N236+AI236</f>
        <v/>
      </c>
      <c r="AO236" s="21">
        <f>ROUNDDOWN((R236+S236)*0.2/Y236+2000,0)</f>
        <v/>
      </c>
      <c r="AP236" s="21">
        <f>ROUNDDOWN((T236+U236)*0.2/Z236+2000,0)</f>
        <v/>
      </c>
      <c r="AQ236" s="21">
        <f>AL236-AK236</f>
        <v/>
      </c>
      <c r="AR236" s="21">
        <f>AM236-AK236</f>
        <v/>
      </c>
      <c r="AS236" s="21">
        <f>AM236-AL236</f>
        <v/>
      </c>
      <c r="AT236" s="21">
        <f>AK236+C236-AJ236</f>
        <v/>
      </c>
      <c r="AU236" s="21">
        <f>AL236+C236-AM236</f>
        <v/>
      </c>
      <c r="AV236" s="21">
        <f>AN236+C236-AM236</f>
        <v/>
      </c>
    </row>
    <row r="237">
      <c r="A237" t="inlineStr">
        <is>
          <t>医療費の境目</t>
        </is>
      </c>
      <c r="B237" s="21">
        <f>'3_医療費の境目'!$B$3</f>
        <v/>
      </c>
      <c r="C237" s="21">
        <f>IF('3_医療費の境目'!$B$4="",AO237,'3_医療費の境目'!$B$4)</f>
        <v/>
      </c>
      <c r="D237" s="21">
        <f>'3_医療費の境目'!D237</f>
        <v/>
      </c>
      <c r="E237" s="21">
        <f>ROUND(MIN(B237/12,650000)*12*0.0915+MIN(B237/12,1390000)*12*(0.0504+0)+B237*0.005,0)</f>
        <v/>
      </c>
      <c r="F237" s="21">
        <f>IF(B237&lt;741000,0,IF(B237&lt;2191000,B237-740000,IF(B237&lt;2193000,1451000,IF(B237&lt;2196000,1453000,IF(B237&lt;2200000,1456000,IF(B237&lt;3600000,ROUND(ROUNDDOWN(B237/4,-3)*2.8,0)-80000,IF(B237&lt;6600000,ROUND(ROUNDDOWN(B237/4,-3)*3.2,0)-440000,IF(B237&lt;8500000,ROUNDDOWN(B237*0.9,0)-1100000,B237-1950000))))))))</f>
        <v/>
      </c>
      <c r="G237" s="21">
        <f>IF(F237&gt;23500000,NA(),IF(F237&lt;=4890000,1040000,IF(F237&lt;=6550000,670000,620000)))</f>
        <v/>
      </c>
      <c r="H237" s="21">
        <f>IF(D237&lt;=0,0,MAX(0,MIN(2000000,D237-MIN(100000,ROUNDDOWN(F237*0.05,0)))))</f>
        <v/>
      </c>
      <c r="I237" s="21">
        <f>IF(C237&lt;=2000,0,MIN(C237,ROUNDDOWN(F237*0.4,0))-2000)</f>
        <v/>
      </c>
      <c r="J237" s="21">
        <f>MAX(0,ROUNDDOWN(F237-E237-G237,-3))</f>
        <v/>
      </c>
      <c r="K237" s="21">
        <f>MAX(0,ROUNDDOWN(F237-E237-G237-H237-I237,-3))</f>
        <v/>
      </c>
      <c r="L237" s="21">
        <f>MAX(0,ROUNDDOWN(F237-E237-G237-H237,-3))</f>
        <v/>
      </c>
      <c r="M237" s="21">
        <f>IF(J237&lt;=0,0,ROUNDDOWN((J237*LOOKUP(J237,{0,1950001,3300001,6950001,9000001,18000001,40000001},{0.05,0.1,0.2,0.23,0.33,0.4,0.45})-LOOKUP(J237,{0,1950001,3300001,6950001,9000001,18000001,40000001},{0,97500,427500,636000,1536000,2796000,4796000}))*1.021,-2))</f>
        <v/>
      </c>
      <c r="N237" s="21">
        <f>IF(K237&lt;=0,0,ROUNDDOWN((K237*LOOKUP(K237,{0,1950001,3300001,6950001,9000001,18000001,40000001},{0.05,0.1,0.2,0.23,0.33,0.4,0.45})-LOOKUP(K237,{0,1950001,3300001,6950001,9000001,18000001,40000001},{0,97500,427500,636000,1536000,2796000,4796000}))*1.021,-2))</f>
        <v/>
      </c>
      <c r="O237" s="21">
        <f>IF(L237&lt;=0,0,ROUNDDOWN((L237*LOOKUP(L237,{0,1950001,3300001,6950001,9000001,18000001,40000001},{0.05,0.1,0.2,0.23,0.33,0.4,0.45})-LOOKUP(L237,{0,1950001,3300001,6950001,9000001,18000001,40000001},{0,97500,427500,636000,1536000,2796000,4796000}))*1.021,-2))</f>
        <v/>
      </c>
      <c r="P237" s="21">
        <f>MAX(0,ROUNDDOWN(F237-E237-430000,-3))</f>
        <v/>
      </c>
      <c r="Q237" s="21">
        <f>MAX(0,ROUNDDOWN(F237-E237-430000-H237,-3))</f>
        <v/>
      </c>
      <c r="R237" s="21">
        <f>IF(F237&lt;=450000,0,MAX(0,P237*0.06-MIN(50000,P237)*0.03))</f>
        <v/>
      </c>
      <c r="S237" s="21">
        <f>IF(F237&lt;=450000,0,MAX(0,P237*0.04-MIN(50000,P237)*0.02))</f>
        <v/>
      </c>
      <c r="T237" s="21">
        <f>IF(F237&lt;=450000,0,MAX(0,Q237*0.06-MIN(50000,Q237)*0.03))</f>
        <v/>
      </c>
      <c r="U237" s="21">
        <f>IF(F237&lt;=450000,0,MAX(0,Q237*0.04-MIN(50000,Q237)*0.02))</f>
        <v/>
      </c>
      <c r="V237" s="21">
        <f>50000+MAX(0,G237-480000)</f>
        <v/>
      </c>
      <c r="W237" s="21">
        <f>P237-V237</f>
        <v/>
      </c>
      <c r="X237" s="21">
        <f>Q237-V237</f>
        <v/>
      </c>
      <c r="Y237" s="22">
        <f>IF(W237&lt;0,0.9,LOOKUP(W237,{0,1950001,3300001,6950001,9000001,18000001,40000001},{0.84895,0.7979,0.6958,0.66517,0.56307,0.4916,0.44055}))</f>
        <v/>
      </c>
      <c r="Z237" s="22">
        <f>IF(X237&lt;0,0.9,LOOKUP(X237,{0,1950001,3300001,6950001,9000001,18000001,40000001},{0.84895,0.7979,0.6958,0.66517,0.56307,0.4916,0.44055}))</f>
        <v/>
      </c>
      <c r="AA237" s="22">
        <f>IF(W237&lt;0,0,CHOOSE(MATCH(W237,{0,1950001,3300001,6950001,9000001},1),5.105/84.895,10.21/79.79,20.42/69.58,23.483/66.517,33.693/56.307))</f>
        <v/>
      </c>
      <c r="AB237" s="21">
        <f>IF(C237&lt;=2000,0,(MIN(C237,ROUNDDOWN(F237*0.3,0))-2000)*0.1)</f>
        <v/>
      </c>
      <c r="AC237" s="21">
        <f>IF(C237&lt;=2000,0,MIN((C237-2000)*Y237,(R237+S237)*0.2))</f>
        <v/>
      </c>
      <c r="AD237" s="21">
        <f>IF(C237&lt;=2000,0,MIN((C237-2000)*Z237,(T237+U237)*0.2))</f>
        <v/>
      </c>
      <c r="AE237" s="21">
        <f>AC237*AA237</f>
        <v/>
      </c>
      <c r="AF237" s="21">
        <f>ROUNDDOWN(R237,-2)+ROUNDDOWN(S237,-2)</f>
        <v/>
      </c>
      <c r="AG237" s="21">
        <f>ROUNDDOWN(MAX(0,R237-(AB237+AC237+AE237)*0.6),-2)+ROUNDDOWN(MAX(0,S237-(AB237+AC237+AE237)*0.4),-2)</f>
        <v/>
      </c>
      <c r="AH237" s="21">
        <f>ROUNDDOWN(MAX(0,T237-(AB237+AD237)*0.6),-2)+ROUNDDOWN(MAX(0,U237-(AB237+AD237)*0.4),-2)</f>
        <v/>
      </c>
      <c r="AI237" s="21">
        <f>ROUNDDOWN(T237,-2)+ROUNDDOWN(U237,-2)</f>
        <v/>
      </c>
      <c r="AJ237" s="21">
        <f>M237+AF237</f>
        <v/>
      </c>
      <c r="AK237" s="21">
        <f>M237+AG237</f>
        <v/>
      </c>
      <c r="AL237" s="21">
        <f>N237+AH237</f>
        <v/>
      </c>
      <c r="AM237" s="21">
        <f>O237+AI237</f>
        <v/>
      </c>
      <c r="AN237" s="21">
        <f>N237+AI237</f>
        <v/>
      </c>
      <c r="AO237" s="21">
        <f>ROUNDDOWN((R237+S237)*0.2/Y237+2000,0)</f>
        <v/>
      </c>
      <c r="AP237" s="21">
        <f>ROUNDDOWN((T237+U237)*0.2/Z237+2000,0)</f>
        <v/>
      </c>
      <c r="AQ237" s="21">
        <f>AL237-AK237</f>
        <v/>
      </c>
      <c r="AR237" s="21">
        <f>AM237-AK237</f>
        <v/>
      </c>
      <c r="AS237" s="21">
        <f>AM237-AL237</f>
        <v/>
      </c>
      <c r="AT237" s="21">
        <f>AK237+C237-AJ237</f>
        <v/>
      </c>
      <c r="AU237" s="21">
        <f>AL237+C237-AM237</f>
        <v/>
      </c>
      <c r="AV237" s="21">
        <f>AN237+C237-AM237</f>
        <v/>
      </c>
    </row>
    <row r="238">
      <c r="A238" t="inlineStr">
        <is>
          <t>医療費の境目</t>
        </is>
      </c>
      <c r="B238" s="21">
        <f>'3_医療費の境目'!$B$3</f>
        <v/>
      </c>
      <c r="C238" s="21">
        <f>IF('3_医療費の境目'!$B$4="",AO238,'3_医療費の境目'!$B$4)</f>
        <v/>
      </c>
      <c r="D238" s="21">
        <f>'3_医療費の境目'!D238</f>
        <v/>
      </c>
      <c r="E238" s="21">
        <f>ROUND(MIN(B238/12,650000)*12*0.0915+MIN(B238/12,1390000)*12*(0.0504+0)+B238*0.005,0)</f>
        <v/>
      </c>
      <c r="F238" s="21">
        <f>IF(B238&lt;741000,0,IF(B238&lt;2191000,B238-740000,IF(B238&lt;2193000,1451000,IF(B238&lt;2196000,1453000,IF(B238&lt;2200000,1456000,IF(B238&lt;3600000,ROUND(ROUNDDOWN(B238/4,-3)*2.8,0)-80000,IF(B238&lt;6600000,ROUND(ROUNDDOWN(B238/4,-3)*3.2,0)-440000,IF(B238&lt;8500000,ROUNDDOWN(B238*0.9,0)-1100000,B238-1950000))))))))</f>
        <v/>
      </c>
      <c r="G238" s="21">
        <f>IF(F238&gt;23500000,NA(),IF(F238&lt;=4890000,1040000,IF(F238&lt;=6550000,670000,620000)))</f>
        <v/>
      </c>
      <c r="H238" s="21">
        <f>IF(D238&lt;=0,0,MAX(0,MIN(2000000,D238-MIN(100000,ROUNDDOWN(F238*0.05,0)))))</f>
        <v/>
      </c>
      <c r="I238" s="21">
        <f>IF(C238&lt;=2000,0,MIN(C238,ROUNDDOWN(F238*0.4,0))-2000)</f>
        <v/>
      </c>
      <c r="J238" s="21">
        <f>MAX(0,ROUNDDOWN(F238-E238-G238,-3))</f>
        <v/>
      </c>
      <c r="K238" s="21">
        <f>MAX(0,ROUNDDOWN(F238-E238-G238-H238-I238,-3))</f>
        <v/>
      </c>
      <c r="L238" s="21">
        <f>MAX(0,ROUNDDOWN(F238-E238-G238-H238,-3))</f>
        <v/>
      </c>
      <c r="M238" s="21">
        <f>IF(J238&lt;=0,0,ROUNDDOWN((J238*LOOKUP(J238,{0,1950001,3300001,6950001,9000001,18000001,40000001},{0.05,0.1,0.2,0.23,0.33,0.4,0.45})-LOOKUP(J238,{0,1950001,3300001,6950001,9000001,18000001,40000001},{0,97500,427500,636000,1536000,2796000,4796000}))*1.021,-2))</f>
        <v/>
      </c>
      <c r="N238" s="21">
        <f>IF(K238&lt;=0,0,ROUNDDOWN((K238*LOOKUP(K238,{0,1950001,3300001,6950001,9000001,18000001,40000001},{0.05,0.1,0.2,0.23,0.33,0.4,0.45})-LOOKUP(K238,{0,1950001,3300001,6950001,9000001,18000001,40000001},{0,97500,427500,636000,1536000,2796000,4796000}))*1.021,-2))</f>
        <v/>
      </c>
      <c r="O238" s="21">
        <f>IF(L238&lt;=0,0,ROUNDDOWN((L238*LOOKUP(L238,{0,1950001,3300001,6950001,9000001,18000001,40000001},{0.05,0.1,0.2,0.23,0.33,0.4,0.45})-LOOKUP(L238,{0,1950001,3300001,6950001,9000001,18000001,40000001},{0,97500,427500,636000,1536000,2796000,4796000}))*1.021,-2))</f>
        <v/>
      </c>
      <c r="P238" s="21">
        <f>MAX(0,ROUNDDOWN(F238-E238-430000,-3))</f>
        <v/>
      </c>
      <c r="Q238" s="21">
        <f>MAX(0,ROUNDDOWN(F238-E238-430000-H238,-3))</f>
        <v/>
      </c>
      <c r="R238" s="21">
        <f>IF(F238&lt;=450000,0,MAX(0,P238*0.06-MIN(50000,P238)*0.03))</f>
        <v/>
      </c>
      <c r="S238" s="21">
        <f>IF(F238&lt;=450000,0,MAX(0,P238*0.04-MIN(50000,P238)*0.02))</f>
        <v/>
      </c>
      <c r="T238" s="21">
        <f>IF(F238&lt;=450000,0,MAX(0,Q238*0.06-MIN(50000,Q238)*0.03))</f>
        <v/>
      </c>
      <c r="U238" s="21">
        <f>IF(F238&lt;=450000,0,MAX(0,Q238*0.04-MIN(50000,Q238)*0.02))</f>
        <v/>
      </c>
      <c r="V238" s="21">
        <f>50000+MAX(0,G238-480000)</f>
        <v/>
      </c>
      <c r="W238" s="21">
        <f>P238-V238</f>
        <v/>
      </c>
      <c r="X238" s="21">
        <f>Q238-V238</f>
        <v/>
      </c>
      <c r="Y238" s="22">
        <f>IF(W238&lt;0,0.9,LOOKUP(W238,{0,1950001,3300001,6950001,9000001,18000001,40000001},{0.84895,0.7979,0.6958,0.66517,0.56307,0.4916,0.44055}))</f>
        <v/>
      </c>
      <c r="Z238" s="22">
        <f>IF(X238&lt;0,0.9,LOOKUP(X238,{0,1950001,3300001,6950001,9000001,18000001,40000001},{0.84895,0.7979,0.6958,0.66517,0.56307,0.4916,0.44055}))</f>
        <v/>
      </c>
      <c r="AA238" s="22">
        <f>IF(W238&lt;0,0,CHOOSE(MATCH(W238,{0,1950001,3300001,6950001,9000001},1),5.105/84.895,10.21/79.79,20.42/69.58,23.483/66.517,33.693/56.307))</f>
        <v/>
      </c>
      <c r="AB238" s="21">
        <f>IF(C238&lt;=2000,0,(MIN(C238,ROUNDDOWN(F238*0.3,0))-2000)*0.1)</f>
        <v/>
      </c>
      <c r="AC238" s="21">
        <f>IF(C238&lt;=2000,0,MIN((C238-2000)*Y238,(R238+S238)*0.2))</f>
        <v/>
      </c>
      <c r="AD238" s="21">
        <f>IF(C238&lt;=2000,0,MIN((C238-2000)*Z238,(T238+U238)*0.2))</f>
        <v/>
      </c>
      <c r="AE238" s="21">
        <f>AC238*AA238</f>
        <v/>
      </c>
      <c r="AF238" s="21">
        <f>ROUNDDOWN(R238,-2)+ROUNDDOWN(S238,-2)</f>
        <v/>
      </c>
      <c r="AG238" s="21">
        <f>ROUNDDOWN(MAX(0,R238-(AB238+AC238+AE238)*0.6),-2)+ROUNDDOWN(MAX(0,S238-(AB238+AC238+AE238)*0.4),-2)</f>
        <v/>
      </c>
      <c r="AH238" s="21">
        <f>ROUNDDOWN(MAX(0,T238-(AB238+AD238)*0.6),-2)+ROUNDDOWN(MAX(0,U238-(AB238+AD238)*0.4),-2)</f>
        <v/>
      </c>
      <c r="AI238" s="21">
        <f>ROUNDDOWN(T238,-2)+ROUNDDOWN(U238,-2)</f>
        <v/>
      </c>
      <c r="AJ238" s="21">
        <f>M238+AF238</f>
        <v/>
      </c>
      <c r="AK238" s="21">
        <f>M238+AG238</f>
        <v/>
      </c>
      <c r="AL238" s="21">
        <f>N238+AH238</f>
        <v/>
      </c>
      <c r="AM238" s="21">
        <f>O238+AI238</f>
        <v/>
      </c>
      <c r="AN238" s="21">
        <f>N238+AI238</f>
        <v/>
      </c>
      <c r="AO238" s="21">
        <f>ROUNDDOWN((R238+S238)*0.2/Y238+2000,0)</f>
        <v/>
      </c>
      <c r="AP238" s="21">
        <f>ROUNDDOWN((T238+U238)*0.2/Z238+2000,0)</f>
        <v/>
      </c>
      <c r="AQ238" s="21">
        <f>AL238-AK238</f>
        <v/>
      </c>
      <c r="AR238" s="21">
        <f>AM238-AK238</f>
        <v/>
      </c>
      <c r="AS238" s="21">
        <f>AM238-AL238</f>
        <v/>
      </c>
      <c r="AT238" s="21">
        <f>AK238+C238-AJ238</f>
        <v/>
      </c>
      <c r="AU238" s="21">
        <f>AL238+C238-AM238</f>
        <v/>
      </c>
      <c r="AV238" s="21">
        <f>AN238+C238-AM238</f>
        <v/>
      </c>
    </row>
    <row r="239">
      <c r="A239" t="inlineStr">
        <is>
          <t>医療費の境目</t>
        </is>
      </c>
      <c r="B239" s="21">
        <f>'3_医療費の境目'!$B$3</f>
        <v/>
      </c>
      <c r="C239" s="21">
        <f>IF('3_医療費の境目'!$B$4="",AO239,'3_医療費の境目'!$B$4)</f>
        <v/>
      </c>
      <c r="D239" s="21">
        <f>'3_医療費の境目'!D239</f>
        <v/>
      </c>
      <c r="E239" s="21">
        <f>ROUND(MIN(B239/12,650000)*12*0.0915+MIN(B239/12,1390000)*12*(0.0504+0)+B239*0.005,0)</f>
        <v/>
      </c>
      <c r="F239" s="21">
        <f>IF(B239&lt;741000,0,IF(B239&lt;2191000,B239-740000,IF(B239&lt;2193000,1451000,IF(B239&lt;2196000,1453000,IF(B239&lt;2200000,1456000,IF(B239&lt;3600000,ROUND(ROUNDDOWN(B239/4,-3)*2.8,0)-80000,IF(B239&lt;6600000,ROUND(ROUNDDOWN(B239/4,-3)*3.2,0)-440000,IF(B239&lt;8500000,ROUNDDOWN(B239*0.9,0)-1100000,B239-1950000))))))))</f>
        <v/>
      </c>
      <c r="G239" s="21">
        <f>IF(F239&gt;23500000,NA(),IF(F239&lt;=4890000,1040000,IF(F239&lt;=6550000,670000,620000)))</f>
        <v/>
      </c>
      <c r="H239" s="21">
        <f>IF(D239&lt;=0,0,MAX(0,MIN(2000000,D239-MIN(100000,ROUNDDOWN(F239*0.05,0)))))</f>
        <v/>
      </c>
      <c r="I239" s="21">
        <f>IF(C239&lt;=2000,0,MIN(C239,ROUNDDOWN(F239*0.4,0))-2000)</f>
        <v/>
      </c>
      <c r="J239" s="21">
        <f>MAX(0,ROUNDDOWN(F239-E239-G239,-3))</f>
        <v/>
      </c>
      <c r="K239" s="21">
        <f>MAX(0,ROUNDDOWN(F239-E239-G239-H239-I239,-3))</f>
        <v/>
      </c>
      <c r="L239" s="21">
        <f>MAX(0,ROUNDDOWN(F239-E239-G239-H239,-3))</f>
        <v/>
      </c>
      <c r="M239" s="21">
        <f>IF(J239&lt;=0,0,ROUNDDOWN((J239*LOOKUP(J239,{0,1950001,3300001,6950001,9000001,18000001,40000001},{0.05,0.1,0.2,0.23,0.33,0.4,0.45})-LOOKUP(J239,{0,1950001,3300001,6950001,9000001,18000001,40000001},{0,97500,427500,636000,1536000,2796000,4796000}))*1.021,-2))</f>
        <v/>
      </c>
      <c r="N239" s="21">
        <f>IF(K239&lt;=0,0,ROUNDDOWN((K239*LOOKUP(K239,{0,1950001,3300001,6950001,9000001,18000001,40000001},{0.05,0.1,0.2,0.23,0.33,0.4,0.45})-LOOKUP(K239,{0,1950001,3300001,6950001,9000001,18000001,40000001},{0,97500,427500,636000,1536000,2796000,4796000}))*1.021,-2))</f>
        <v/>
      </c>
      <c r="O239" s="21">
        <f>IF(L239&lt;=0,0,ROUNDDOWN((L239*LOOKUP(L239,{0,1950001,3300001,6950001,9000001,18000001,40000001},{0.05,0.1,0.2,0.23,0.33,0.4,0.45})-LOOKUP(L239,{0,1950001,3300001,6950001,9000001,18000001,40000001},{0,97500,427500,636000,1536000,2796000,4796000}))*1.021,-2))</f>
        <v/>
      </c>
      <c r="P239" s="21">
        <f>MAX(0,ROUNDDOWN(F239-E239-430000,-3))</f>
        <v/>
      </c>
      <c r="Q239" s="21">
        <f>MAX(0,ROUNDDOWN(F239-E239-430000-H239,-3))</f>
        <v/>
      </c>
      <c r="R239" s="21">
        <f>IF(F239&lt;=450000,0,MAX(0,P239*0.06-MIN(50000,P239)*0.03))</f>
        <v/>
      </c>
      <c r="S239" s="21">
        <f>IF(F239&lt;=450000,0,MAX(0,P239*0.04-MIN(50000,P239)*0.02))</f>
        <v/>
      </c>
      <c r="T239" s="21">
        <f>IF(F239&lt;=450000,0,MAX(0,Q239*0.06-MIN(50000,Q239)*0.03))</f>
        <v/>
      </c>
      <c r="U239" s="21">
        <f>IF(F239&lt;=450000,0,MAX(0,Q239*0.04-MIN(50000,Q239)*0.02))</f>
        <v/>
      </c>
      <c r="V239" s="21">
        <f>50000+MAX(0,G239-480000)</f>
        <v/>
      </c>
      <c r="W239" s="21">
        <f>P239-V239</f>
        <v/>
      </c>
      <c r="X239" s="21">
        <f>Q239-V239</f>
        <v/>
      </c>
      <c r="Y239" s="22">
        <f>IF(W239&lt;0,0.9,LOOKUP(W239,{0,1950001,3300001,6950001,9000001,18000001,40000001},{0.84895,0.7979,0.6958,0.66517,0.56307,0.4916,0.44055}))</f>
        <v/>
      </c>
      <c r="Z239" s="22">
        <f>IF(X239&lt;0,0.9,LOOKUP(X239,{0,1950001,3300001,6950001,9000001,18000001,40000001},{0.84895,0.7979,0.6958,0.66517,0.56307,0.4916,0.44055}))</f>
        <v/>
      </c>
      <c r="AA239" s="22">
        <f>IF(W239&lt;0,0,CHOOSE(MATCH(W239,{0,1950001,3300001,6950001,9000001},1),5.105/84.895,10.21/79.79,20.42/69.58,23.483/66.517,33.693/56.307))</f>
        <v/>
      </c>
      <c r="AB239" s="21">
        <f>IF(C239&lt;=2000,0,(MIN(C239,ROUNDDOWN(F239*0.3,0))-2000)*0.1)</f>
        <v/>
      </c>
      <c r="AC239" s="21">
        <f>IF(C239&lt;=2000,0,MIN((C239-2000)*Y239,(R239+S239)*0.2))</f>
        <v/>
      </c>
      <c r="AD239" s="21">
        <f>IF(C239&lt;=2000,0,MIN((C239-2000)*Z239,(T239+U239)*0.2))</f>
        <v/>
      </c>
      <c r="AE239" s="21">
        <f>AC239*AA239</f>
        <v/>
      </c>
      <c r="AF239" s="21">
        <f>ROUNDDOWN(R239,-2)+ROUNDDOWN(S239,-2)</f>
        <v/>
      </c>
      <c r="AG239" s="21">
        <f>ROUNDDOWN(MAX(0,R239-(AB239+AC239+AE239)*0.6),-2)+ROUNDDOWN(MAX(0,S239-(AB239+AC239+AE239)*0.4),-2)</f>
        <v/>
      </c>
      <c r="AH239" s="21">
        <f>ROUNDDOWN(MAX(0,T239-(AB239+AD239)*0.6),-2)+ROUNDDOWN(MAX(0,U239-(AB239+AD239)*0.4),-2)</f>
        <v/>
      </c>
      <c r="AI239" s="21">
        <f>ROUNDDOWN(T239,-2)+ROUNDDOWN(U239,-2)</f>
        <v/>
      </c>
      <c r="AJ239" s="21">
        <f>M239+AF239</f>
        <v/>
      </c>
      <c r="AK239" s="21">
        <f>M239+AG239</f>
        <v/>
      </c>
      <c r="AL239" s="21">
        <f>N239+AH239</f>
        <v/>
      </c>
      <c r="AM239" s="21">
        <f>O239+AI239</f>
        <v/>
      </c>
      <c r="AN239" s="21">
        <f>N239+AI239</f>
        <v/>
      </c>
      <c r="AO239" s="21">
        <f>ROUNDDOWN((R239+S239)*0.2/Y239+2000,0)</f>
        <v/>
      </c>
      <c r="AP239" s="21">
        <f>ROUNDDOWN((T239+U239)*0.2/Z239+2000,0)</f>
        <v/>
      </c>
      <c r="AQ239" s="21">
        <f>AL239-AK239</f>
        <v/>
      </c>
      <c r="AR239" s="21">
        <f>AM239-AK239</f>
        <v/>
      </c>
      <c r="AS239" s="21">
        <f>AM239-AL239</f>
        <v/>
      </c>
      <c r="AT239" s="21">
        <f>AK239+C239-AJ239</f>
        <v/>
      </c>
      <c r="AU239" s="21">
        <f>AL239+C239-AM239</f>
        <v/>
      </c>
      <c r="AV239" s="21">
        <f>AN239+C239-AM239</f>
        <v/>
      </c>
    </row>
    <row r="240">
      <c r="A240" t="inlineStr">
        <is>
          <t>医療費の境目</t>
        </is>
      </c>
      <c r="B240" s="21">
        <f>'3_医療費の境目'!$B$3</f>
        <v/>
      </c>
      <c r="C240" s="21">
        <f>IF('3_医療費の境目'!$B$4="",AO240,'3_医療費の境目'!$B$4)</f>
        <v/>
      </c>
      <c r="D240" s="21">
        <f>'3_医療費の境目'!D240</f>
        <v/>
      </c>
      <c r="E240" s="21">
        <f>ROUND(MIN(B240/12,650000)*12*0.0915+MIN(B240/12,1390000)*12*(0.0504+0)+B240*0.005,0)</f>
        <v/>
      </c>
      <c r="F240" s="21">
        <f>IF(B240&lt;741000,0,IF(B240&lt;2191000,B240-740000,IF(B240&lt;2193000,1451000,IF(B240&lt;2196000,1453000,IF(B240&lt;2200000,1456000,IF(B240&lt;3600000,ROUND(ROUNDDOWN(B240/4,-3)*2.8,0)-80000,IF(B240&lt;6600000,ROUND(ROUNDDOWN(B240/4,-3)*3.2,0)-440000,IF(B240&lt;8500000,ROUNDDOWN(B240*0.9,0)-1100000,B240-1950000))))))))</f>
        <v/>
      </c>
      <c r="G240" s="21">
        <f>IF(F240&gt;23500000,NA(),IF(F240&lt;=4890000,1040000,IF(F240&lt;=6550000,670000,620000)))</f>
        <v/>
      </c>
      <c r="H240" s="21">
        <f>IF(D240&lt;=0,0,MAX(0,MIN(2000000,D240-MIN(100000,ROUNDDOWN(F240*0.05,0)))))</f>
        <v/>
      </c>
      <c r="I240" s="21">
        <f>IF(C240&lt;=2000,0,MIN(C240,ROUNDDOWN(F240*0.4,0))-2000)</f>
        <v/>
      </c>
      <c r="J240" s="21">
        <f>MAX(0,ROUNDDOWN(F240-E240-G240,-3))</f>
        <v/>
      </c>
      <c r="K240" s="21">
        <f>MAX(0,ROUNDDOWN(F240-E240-G240-H240-I240,-3))</f>
        <v/>
      </c>
      <c r="L240" s="21">
        <f>MAX(0,ROUNDDOWN(F240-E240-G240-H240,-3))</f>
        <v/>
      </c>
      <c r="M240" s="21">
        <f>IF(J240&lt;=0,0,ROUNDDOWN((J240*LOOKUP(J240,{0,1950001,3300001,6950001,9000001,18000001,40000001},{0.05,0.1,0.2,0.23,0.33,0.4,0.45})-LOOKUP(J240,{0,1950001,3300001,6950001,9000001,18000001,40000001},{0,97500,427500,636000,1536000,2796000,4796000}))*1.021,-2))</f>
        <v/>
      </c>
      <c r="N240" s="21">
        <f>IF(K240&lt;=0,0,ROUNDDOWN((K240*LOOKUP(K240,{0,1950001,3300001,6950001,9000001,18000001,40000001},{0.05,0.1,0.2,0.23,0.33,0.4,0.45})-LOOKUP(K240,{0,1950001,3300001,6950001,9000001,18000001,40000001},{0,97500,427500,636000,1536000,2796000,4796000}))*1.021,-2))</f>
        <v/>
      </c>
      <c r="O240" s="21">
        <f>IF(L240&lt;=0,0,ROUNDDOWN((L240*LOOKUP(L240,{0,1950001,3300001,6950001,9000001,18000001,40000001},{0.05,0.1,0.2,0.23,0.33,0.4,0.45})-LOOKUP(L240,{0,1950001,3300001,6950001,9000001,18000001,40000001},{0,97500,427500,636000,1536000,2796000,4796000}))*1.021,-2))</f>
        <v/>
      </c>
      <c r="P240" s="21">
        <f>MAX(0,ROUNDDOWN(F240-E240-430000,-3))</f>
        <v/>
      </c>
      <c r="Q240" s="21">
        <f>MAX(0,ROUNDDOWN(F240-E240-430000-H240,-3))</f>
        <v/>
      </c>
      <c r="R240" s="21">
        <f>IF(F240&lt;=450000,0,MAX(0,P240*0.06-MIN(50000,P240)*0.03))</f>
        <v/>
      </c>
      <c r="S240" s="21">
        <f>IF(F240&lt;=450000,0,MAX(0,P240*0.04-MIN(50000,P240)*0.02))</f>
        <v/>
      </c>
      <c r="T240" s="21">
        <f>IF(F240&lt;=450000,0,MAX(0,Q240*0.06-MIN(50000,Q240)*0.03))</f>
        <v/>
      </c>
      <c r="U240" s="21">
        <f>IF(F240&lt;=450000,0,MAX(0,Q240*0.04-MIN(50000,Q240)*0.02))</f>
        <v/>
      </c>
      <c r="V240" s="21">
        <f>50000+MAX(0,G240-480000)</f>
        <v/>
      </c>
      <c r="W240" s="21">
        <f>P240-V240</f>
        <v/>
      </c>
      <c r="X240" s="21">
        <f>Q240-V240</f>
        <v/>
      </c>
      <c r="Y240" s="22">
        <f>IF(W240&lt;0,0.9,LOOKUP(W240,{0,1950001,3300001,6950001,9000001,18000001,40000001},{0.84895,0.7979,0.6958,0.66517,0.56307,0.4916,0.44055}))</f>
        <v/>
      </c>
      <c r="Z240" s="22">
        <f>IF(X240&lt;0,0.9,LOOKUP(X240,{0,1950001,3300001,6950001,9000001,18000001,40000001},{0.84895,0.7979,0.6958,0.66517,0.56307,0.4916,0.44055}))</f>
        <v/>
      </c>
      <c r="AA240" s="22">
        <f>IF(W240&lt;0,0,CHOOSE(MATCH(W240,{0,1950001,3300001,6950001,9000001},1),5.105/84.895,10.21/79.79,20.42/69.58,23.483/66.517,33.693/56.307))</f>
        <v/>
      </c>
      <c r="AB240" s="21">
        <f>IF(C240&lt;=2000,0,(MIN(C240,ROUNDDOWN(F240*0.3,0))-2000)*0.1)</f>
        <v/>
      </c>
      <c r="AC240" s="21">
        <f>IF(C240&lt;=2000,0,MIN((C240-2000)*Y240,(R240+S240)*0.2))</f>
        <v/>
      </c>
      <c r="AD240" s="21">
        <f>IF(C240&lt;=2000,0,MIN((C240-2000)*Z240,(T240+U240)*0.2))</f>
        <v/>
      </c>
      <c r="AE240" s="21">
        <f>AC240*AA240</f>
        <v/>
      </c>
      <c r="AF240" s="21">
        <f>ROUNDDOWN(R240,-2)+ROUNDDOWN(S240,-2)</f>
        <v/>
      </c>
      <c r="AG240" s="21">
        <f>ROUNDDOWN(MAX(0,R240-(AB240+AC240+AE240)*0.6),-2)+ROUNDDOWN(MAX(0,S240-(AB240+AC240+AE240)*0.4),-2)</f>
        <v/>
      </c>
      <c r="AH240" s="21">
        <f>ROUNDDOWN(MAX(0,T240-(AB240+AD240)*0.6),-2)+ROUNDDOWN(MAX(0,U240-(AB240+AD240)*0.4),-2)</f>
        <v/>
      </c>
      <c r="AI240" s="21">
        <f>ROUNDDOWN(T240,-2)+ROUNDDOWN(U240,-2)</f>
        <v/>
      </c>
      <c r="AJ240" s="21">
        <f>M240+AF240</f>
        <v/>
      </c>
      <c r="AK240" s="21">
        <f>M240+AG240</f>
        <v/>
      </c>
      <c r="AL240" s="21">
        <f>N240+AH240</f>
        <v/>
      </c>
      <c r="AM240" s="21">
        <f>O240+AI240</f>
        <v/>
      </c>
      <c r="AN240" s="21">
        <f>N240+AI240</f>
        <v/>
      </c>
      <c r="AO240" s="21">
        <f>ROUNDDOWN((R240+S240)*0.2/Y240+2000,0)</f>
        <v/>
      </c>
      <c r="AP240" s="21">
        <f>ROUNDDOWN((T240+U240)*0.2/Z240+2000,0)</f>
        <v/>
      </c>
      <c r="AQ240" s="21">
        <f>AL240-AK240</f>
        <v/>
      </c>
      <c r="AR240" s="21">
        <f>AM240-AK240</f>
        <v/>
      </c>
      <c r="AS240" s="21">
        <f>AM240-AL240</f>
        <v/>
      </c>
      <c r="AT240" s="21">
        <f>AK240+C240-AJ240</f>
        <v/>
      </c>
      <c r="AU240" s="21">
        <f>AL240+C240-AM240</f>
        <v/>
      </c>
      <c r="AV240" s="21">
        <f>AN240+C240-AM240</f>
        <v/>
      </c>
    </row>
    <row r="241">
      <c r="A241" t="inlineStr">
        <is>
          <t>医療費の境目</t>
        </is>
      </c>
      <c r="B241" s="21">
        <f>'3_医療費の境目'!$B$3</f>
        <v/>
      </c>
      <c r="C241" s="21">
        <f>IF('3_医療費の境目'!$B$4="",AO241,'3_医療費の境目'!$B$4)</f>
        <v/>
      </c>
      <c r="D241" s="21">
        <f>'3_医療費の境目'!D241</f>
        <v/>
      </c>
      <c r="E241" s="21">
        <f>ROUND(MIN(B241/12,650000)*12*0.0915+MIN(B241/12,1390000)*12*(0.0504+0)+B241*0.005,0)</f>
        <v/>
      </c>
      <c r="F241" s="21">
        <f>IF(B241&lt;741000,0,IF(B241&lt;2191000,B241-740000,IF(B241&lt;2193000,1451000,IF(B241&lt;2196000,1453000,IF(B241&lt;2200000,1456000,IF(B241&lt;3600000,ROUND(ROUNDDOWN(B241/4,-3)*2.8,0)-80000,IF(B241&lt;6600000,ROUND(ROUNDDOWN(B241/4,-3)*3.2,0)-440000,IF(B241&lt;8500000,ROUNDDOWN(B241*0.9,0)-1100000,B241-1950000))))))))</f>
        <v/>
      </c>
      <c r="G241" s="21">
        <f>IF(F241&gt;23500000,NA(),IF(F241&lt;=4890000,1040000,IF(F241&lt;=6550000,670000,620000)))</f>
        <v/>
      </c>
      <c r="H241" s="21">
        <f>IF(D241&lt;=0,0,MAX(0,MIN(2000000,D241-MIN(100000,ROUNDDOWN(F241*0.05,0)))))</f>
        <v/>
      </c>
      <c r="I241" s="21">
        <f>IF(C241&lt;=2000,0,MIN(C241,ROUNDDOWN(F241*0.4,0))-2000)</f>
        <v/>
      </c>
      <c r="J241" s="21">
        <f>MAX(0,ROUNDDOWN(F241-E241-G241,-3))</f>
        <v/>
      </c>
      <c r="K241" s="21">
        <f>MAX(0,ROUNDDOWN(F241-E241-G241-H241-I241,-3))</f>
        <v/>
      </c>
      <c r="L241" s="21">
        <f>MAX(0,ROUNDDOWN(F241-E241-G241-H241,-3))</f>
        <v/>
      </c>
      <c r="M241" s="21">
        <f>IF(J241&lt;=0,0,ROUNDDOWN((J241*LOOKUP(J241,{0,1950001,3300001,6950001,9000001,18000001,40000001},{0.05,0.1,0.2,0.23,0.33,0.4,0.45})-LOOKUP(J241,{0,1950001,3300001,6950001,9000001,18000001,40000001},{0,97500,427500,636000,1536000,2796000,4796000}))*1.021,-2))</f>
        <v/>
      </c>
      <c r="N241" s="21">
        <f>IF(K241&lt;=0,0,ROUNDDOWN((K241*LOOKUP(K241,{0,1950001,3300001,6950001,9000001,18000001,40000001},{0.05,0.1,0.2,0.23,0.33,0.4,0.45})-LOOKUP(K241,{0,1950001,3300001,6950001,9000001,18000001,40000001},{0,97500,427500,636000,1536000,2796000,4796000}))*1.021,-2))</f>
        <v/>
      </c>
      <c r="O241" s="21">
        <f>IF(L241&lt;=0,0,ROUNDDOWN((L241*LOOKUP(L241,{0,1950001,3300001,6950001,9000001,18000001,40000001},{0.05,0.1,0.2,0.23,0.33,0.4,0.45})-LOOKUP(L241,{0,1950001,3300001,6950001,9000001,18000001,40000001},{0,97500,427500,636000,1536000,2796000,4796000}))*1.021,-2))</f>
        <v/>
      </c>
      <c r="P241" s="21">
        <f>MAX(0,ROUNDDOWN(F241-E241-430000,-3))</f>
        <v/>
      </c>
      <c r="Q241" s="21">
        <f>MAX(0,ROUNDDOWN(F241-E241-430000-H241,-3))</f>
        <v/>
      </c>
      <c r="R241" s="21">
        <f>IF(F241&lt;=450000,0,MAX(0,P241*0.06-MIN(50000,P241)*0.03))</f>
        <v/>
      </c>
      <c r="S241" s="21">
        <f>IF(F241&lt;=450000,0,MAX(0,P241*0.04-MIN(50000,P241)*0.02))</f>
        <v/>
      </c>
      <c r="T241" s="21">
        <f>IF(F241&lt;=450000,0,MAX(0,Q241*0.06-MIN(50000,Q241)*0.03))</f>
        <v/>
      </c>
      <c r="U241" s="21">
        <f>IF(F241&lt;=450000,0,MAX(0,Q241*0.04-MIN(50000,Q241)*0.02))</f>
        <v/>
      </c>
      <c r="V241" s="21">
        <f>50000+MAX(0,G241-480000)</f>
        <v/>
      </c>
      <c r="W241" s="21">
        <f>P241-V241</f>
        <v/>
      </c>
      <c r="X241" s="21">
        <f>Q241-V241</f>
        <v/>
      </c>
      <c r="Y241" s="22">
        <f>IF(W241&lt;0,0.9,LOOKUP(W241,{0,1950001,3300001,6950001,9000001,18000001,40000001},{0.84895,0.7979,0.6958,0.66517,0.56307,0.4916,0.44055}))</f>
        <v/>
      </c>
      <c r="Z241" s="22">
        <f>IF(X241&lt;0,0.9,LOOKUP(X241,{0,1950001,3300001,6950001,9000001,18000001,40000001},{0.84895,0.7979,0.6958,0.66517,0.56307,0.4916,0.44055}))</f>
        <v/>
      </c>
      <c r="AA241" s="22">
        <f>IF(W241&lt;0,0,CHOOSE(MATCH(W241,{0,1950001,3300001,6950001,9000001},1),5.105/84.895,10.21/79.79,20.42/69.58,23.483/66.517,33.693/56.307))</f>
        <v/>
      </c>
      <c r="AB241" s="21">
        <f>IF(C241&lt;=2000,0,(MIN(C241,ROUNDDOWN(F241*0.3,0))-2000)*0.1)</f>
        <v/>
      </c>
      <c r="AC241" s="21">
        <f>IF(C241&lt;=2000,0,MIN((C241-2000)*Y241,(R241+S241)*0.2))</f>
        <v/>
      </c>
      <c r="AD241" s="21">
        <f>IF(C241&lt;=2000,0,MIN((C241-2000)*Z241,(T241+U241)*0.2))</f>
        <v/>
      </c>
      <c r="AE241" s="21">
        <f>AC241*AA241</f>
        <v/>
      </c>
      <c r="AF241" s="21">
        <f>ROUNDDOWN(R241,-2)+ROUNDDOWN(S241,-2)</f>
        <v/>
      </c>
      <c r="AG241" s="21">
        <f>ROUNDDOWN(MAX(0,R241-(AB241+AC241+AE241)*0.6),-2)+ROUNDDOWN(MAX(0,S241-(AB241+AC241+AE241)*0.4),-2)</f>
        <v/>
      </c>
      <c r="AH241" s="21">
        <f>ROUNDDOWN(MAX(0,T241-(AB241+AD241)*0.6),-2)+ROUNDDOWN(MAX(0,U241-(AB241+AD241)*0.4),-2)</f>
        <v/>
      </c>
      <c r="AI241" s="21">
        <f>ROUNDDOWN(T241,-2)+ROUNDDOWN(U241,-2)</f>
        <v/>
      </c>
      <c r="AJ241" s="21">
        <f>M241+AF241</f>
        <v/>
      </c>
      <c r="AK241" s="21">
        <f>M241+AG241</f>
        <v/>
      </c>
      <c r="AL241" s="21">
        <f>N241+AH241</f>
        <v/>
      </c>
      <c r="AM241" s="21">
        <f>O241+AI241</f>
        <v/>
      </c>
      <c r="AN241" s="21">
        <f>N241+AI241</f>
        <v/>
      </c>
      <c r="AO241" s="21">
        <f>ROUNDDOWN((R241+S241)*0.2/Y241+2000,0)</f>
        <v/>
      </c>
      <c r="AP241" s="21">
        <f>ROUNDDOWN((T241+U241)*0.2/Z241+2000,0)</f>
        <v/>
      </c>
      <c r="AQ241" s="21">
        <f>AL241-AK241</f>
        <v/>
      </c>
      <c r="AR241" s="21">
        <f>AM241-AK241</f>
        <v/>
      </c>
      <c r="AS241" s="21">
        <f>AM241-AL241</f>
        <v/>
      </c>
      <c r="AT241" s="21">
        <f>AK241+C241-AJ241</f>
        <v/>
      </c>
      <c r="AU241" s="21">
        <f>AL241+C241-AM241</f>
        <v/>
      </c>
      <c r="AV241" s="21">
        <f>AN241+C241-AM241</f>
        <v/>
      </c>
    </row>
    <row r="242">
      <c r="A242" t="inlineStr">
        <is>
          <t>医療費の境目</t>
        </is>
      </c>
      <c r="B242" s="21">
        <f>'3_医療費の境目'!$B$3</f>
        <v/>
      </c>
      <c r="C242" s="21">
        <f>IF('3_医療費の境目'!$B$4="",AO242,'3_医療費の境目'!$B$4)</f>
        <v/>
      </c>
      <c r="D242" s="21">
        <f>'3_医療費の境目'!D242</f>
        <v/>
      </c>
      <c r="E242" s="21">
        <f>ROUND(MIN(B242/12,650000)*12*0.0915+MIN(B242/12,1390000)*12*(0.0504+0)+B242*0.005,0)</f>
        <v/>
      </c>
      <c r="F242" s="21">
        <f>IF(B242&lt;741000,0,IF(B242&lt;2191000,B242-740000,IF(B242&lt;2193000,1451000,IF(B242&lt;2196000,1453000,IF(B242&lt;2200000,1456000,IF(B242&lt;3600000,ROUND(ROUNDDOWN(B242/4,-3)*2.8,0)-80000,IF(B242&lt;6600000,ROUND(ROUNDDOWN(B242/4,-3)*3.2,0)-440000,IF(B242&lt;8500000,ROUNDDOWN(B242*0.9,0)-1100000,B242-1950000))))))))</f>
        <v/>
      </c>
      <c r="G242" s="21">
        <f>IF(F242&gt;23500000,NA(),IF(F242&lt;=4890000,1040000,IF(F242&lt;=6550000,670000,620000)))</f>
        <v/>
      </c>
      <c r="H242" s="21">
        <f>IF(D242&lt;=0,0,MAX(0,MIN(2000000,D242-MIN(100000,ROUNDDOWN(F242*0.05,0)))))</f>
        <v/>
      </c>
      <c r="I242" s="21">
        <f>IF(C242&lt;=2000,0,MIN(C242,ROUNDDOWN(F242*0.4,0))-2000)</f>
        <v/>
      </c>
      <c r="J242" s="21">
        <f>MAX(0,ROUNDDOWN(F242-E242-G242,-3))</f>
        <v/>
      </c>
      <c r="K242" s="21">
        <f>MAX(0,ROUNDDOWN(F242-E242-G242-H242-I242,-3))</f>
        <v/>
      </c>
      <c r="L242" s="21">
        <f>MAX(0,ROUNDDOWN(F242-E242-G242-H242,-3))</f>
        <v/>
      </c>
      <c r="M242" s="21">
        <f>IF(J242&lt;=0,0,ROUNDDOWN((J242*LOOKUP(J242,{0,1950001,3300001,6950001,9000001,18000001,40000001},{0.05,0.1,0.2,0.23,0.33,0.4,0.45})-LOOKUP(J242,{0,1950001,3300001,6950001,9000001,18000001,40000001},{0,97500,427500,636000,1536000,2796000,4796000}))*1.021,-2))</f>
        <v/>
      </c>
      <c r="N242" s="21">
        <f>IF(K242&lt;=0,0,ROUNDDOWN((K242*LOOKUP(K242,{0,1950001,3300001,6950001,9000001,18000001,40000001},{0.05,0.1,0.2,0.23,0.33,0.4,0.45})-LOOKUP(K242,{0,1950001,3300001,6950001,9000001,18000001,40000001},{0,97500,427500,636000,1536000,2796000,4796000}))*1.021,-2))</f>
        <v/>
      </c>
      <c r="O242" s="21">
        <f>IF(L242&lt;=0,0,ROUNDDOWN((L242*LOOKUP(L242,{0,1950001,3300001,6950001,9000001,18000001,40000001},{0.05,0.1,0.2,0.23,0.33,0.4,0.45})-LOOKUP(L242,{0,1950001,3300001,6950001,9000001,18000001,40000001},{0,97500,427500,636000,1536000,2796000,4796000}))*1.021,-2))</f>
        <v/>
      </c>
      <c r="P242" s="21">
        <f>MAX(0,ROUNDDOWN(F242-E242-430000,-3))</f>
        <v/>
      </c>
      <c r="Q242" s="21">
        <f>MAX(0,ROUNDDOWN(F242-E242-430000-H242,-3))</f>
        <v/>
      </c>
      <c r="R242" s="21">
        <f>IF(F242&lt;=450000,0,MAX(0,P242*0.06-MIN(50000,P242)*0.03))</f>
        <v/>
      </c>
      <c r="S242" s="21">
        <f>IF(F242&lt;=450000,0,MAX(0,P242*0.04-MIN(50000,P242)*0.02))</f>
        <v/>
      </c>
      <c r="T242" s="21">
        <f>IF(F242&lt;=450000,0,MAX(0,Q242*0.06-MIN(50000,Q242)*0.03))</f>
        <v/>
      </c>
      <c r="U242" s="21">
        <f>IF(F242&lt;=450000,0,MAX(0,Q242*0.04-MIN(50000,Q242)*0.02))</f>
        <v/>
      </c>
      <c r="V242" s="21">
        <f>50000+MAX(0,G242-480000)</f>
        <v/>
      </c>
      <c r="W242" s="21">
        <f>P242-V242</f>
        <v/>
      </c>
      <c r="X242" s="21">
        <f>Q242-V242</f>
        <v/>
      </c>
      <c r="Y242" s="22">
        <f>IF(W242&lt;0,0.9,LOOKUP(W242,{0,1950001,3300001,6950001,9000001,18000001,40000001},{0.84895,0.7979,0.6958,0.66517,0.56307,0.4916,0.44055}))</f>
        <v/>
      </c>
      <c r="Z242" s="22">
        <f>IF(X242&lt;0,0.9,LOOKUP(X242,{0,1950001,3300001,6950001,9000001,18000001,40000001},{0.84895,0.7979,0.6958,0.66517,0.56307,0.4916,0.44055}))</f>
        <v/>
      </c>
      <c r="AA242" s="22">
        <f>IF(W242&lt;0,0,CHOOSE(MATCH(W242,{0,1950001,3300001,6950001,9000001},1),5.105/84.895,10.21/79.79,20.42/69.58,23.483/66.517,33.693/56.307))</f>
        <v/>
      </c>
      <c r="AB242" s="21">
        <f>IF(C242&lt;=2000,0,(MIN(C242,ROUNDDOWN(F242*0.3,0))-2000)*0.1)</f>
        <v/>
      </c>
      <c r="AC242" s="21">
        <f>IF(C242&lt;=2000,0,MIN((C242-2000)*Y242,(R242+S242)*0.2))</f>
        <v/>
      </c>
      <c r="AD242" s="21">
        <f>IF(C242&lt;=2000,0,MIN((C242-2000)*Z242,(T242+U242)*0.2))</f>
        <v/>
      </c>
      <c r="AE242" s="21">
        <f>AC242*AA242</f>
        <v/>
      </c>
      <c r="AF242" s="21">
        <f>ROUNDDOWN(R242,-2)+ROUNDDOWN(S242,-2)</f>
        <v/>
      </c>
      <c r="AG242" s="21">
        <f>ROUNDDOWN(MAX(0,R242-(AB242+AC242+AE242)*0.6),-2)+ROUNDDOWN(MAX(0,S242-(AB242+AC242+AE242)*0.4),-2)</f>
        <v/>
      </c>
      <c r="AH242" s="21">
        <f>ROUNDDOWN(MAX(0,T242-(AB242+AD242)*0.6),-2)+ROUNDDOWN(MAX(0,U242-(AB242+AD242)*0.4),-2)</f>
        <v/>
      </c>
      <c r="AI242" s="21">
        <f>ROUNDDOWN(T242,-2)+ROUNDDOWN(U242,-2)</f>
        <v/>
      </c>
      <c r="AJ242" s="21">
        <f>M242+AF242</f>
        <v/>
      </c>
      <c r="AK242" s="21">
        <f>M242+AG242</f>
        <v/>
      </c>
      <c r="AL242" s="21">
        <f>N242+AH242</f>
        <v/>
      </c>
      <c r="AM242" s="21">
        <f>O242+AI242</f>
        <v/>
      </c>
      <c r="AN242" s="21">
        <f>N242+AI242</f>
        <v/>
      </c>
      <c r="AO242" s="21">
        <f>ROUNDDOWN((R242+S242)*0.2/Y242+2000,0)</f>
        <v/>
      </c>
      <c r="AP242" s="21">
        <f>ROUNDDOWN((T242+U242)*0.2/Z242+2000,0)</f>
        <v/>
      </c>
      <c r="AQ242" s="21">
        <f>AL242-AK242</f>
        <v/>
      </c>
      <c r="AR242" s="21">
        <f>AM242-AK242</f>
        <v/>
      </c>
      <c r="AS242" s="21">
        <f>AM242-AL242</f>
        <v/>
      </c>
      <c r="AT242" s="21">
        <f>AK242+C242-AJ242</f>
        <v/>
      </c>
      <c r="AU242" s="21">
        <f>AL242+C242-AM242</f>
        <v/>
      </c>
      <c r="AV242" s="21">
        <f>AN242+C242-AM242</f>
        <v/>
      </c>
    </row>
    <row r="243">
      <c r="A243" t="inlineStr">
        <is>
          <t>医療費の境目</t>
        </is>
      </c>
      <c r="B243" s="21">
        <f>'3_医療費の境目'!$B$3</f>
        <v/>
      </c>
      <c r="C243" s="21">
        <f>IF('3_医療費の境目'!$B$4="",AO243,'3_医療費の境目'!$B$4)</f>
        <v/>
      </c>
      <c r="D243" s="21">
        <f>'3_医療費の境目'!D243</f>
        <v/>
      </c>
      <c r="E243" s="21">
        <f>ROUND(MIN(B243/12,650000)*12*0.0915+MIN(B243/12,1390000)*12*(0.0504+0)+B243*0.005,0)</f>
        <v/>
      </c>
      <c r="F243" s="21">
        <f>IF(B243&lt;741000,0,IF(B243&lt;2191000,B243-740000,IF(B243&lt;2193000,1451000,IF(B243&lt;2196000,1453000,IF(B243&lt;2200000,1456000,IF(B243&lt;3600000,ROUND(ROUNDDOWN(B243/4,-3)*2.8,0)-80000,IF(B243&lt;6600000,ROUND(ROUNDDOWN(B243/4,-3)*3.2,0)-440000,IF(B243&lt;8500000,ROUNDDOWN(B243*0.9,0)-1100000,B243-1950000))))))))</f>
        <v/>
      </c>
      <c r="G243" s="21">
        <f>IF(F243&gt;23500000,NA(),IF(F243&lt;=4890000,1040000,IF(F243&lt;=6550000,670000,620000)))</f>
        <v/>
      </c>
      <c r="H243" s="21">
        <f>IF(D243&lt;=0,0,MAX(0,MIN(2000000,D243-MIN(100000,ROUNDDOWN(F243*0.05,0)))))</f>
        <v/>
      </c>
      <c r="I243" s="21">
        <f>IF(C243&lt;=2000,0,MIN(C243,ROUNDDOWN(F243*0.4,0))-2000)</f>
        <v/>
      </c>
      <c r="J243" s="21">
        <f>MAX(0,ROUNDDOWN(F243-E243-G243,-3))</f>
        <v/>
      </c>
      <c r="K243" s="21">
        <f>MAX(0,ROUNDDOWN(F243-E243-G243-H243-I243,-3))</f>
        <v/>
      </c>
      <c r="L243" s="21">
        <f>MAX(0,ROUNDDOWN(F243-E243-G243-H243,-3))</f>
        <v/>
      </c>
      <c r="M243" s="21">
        <f>IF(J243&lt;=0,0,ROUNDDOWN((J243*LOOKUP(J243,{0,1950001,3300001,6950001,9000001,18000001,40000001},{0.05,0.1,0.2,0.23,0.33,0.4,0.45})-LOOKUP(J243,{0,1950001,3300001,6950001,9000001,18000001,40000001},{0,97500,427500,636000,1536000,2796000,4796000}))*1.021,-2))</f>
        <v/>
      </c>
      <c r="N243" s="21">
        <f>IF(K243&lt;=0,0,ROUNDDOWN((K243*LOOKUP(K243,{0,1950001,3300001,6950001,9000001,18000001,40000001},{0.05,0.1,0.2,0.23,0.33,0.4,0.45})-LOOKUP(K243,{0,1950001,3300001,6950001,9000001,18000001,40000001},{0,97500,427500,636000,1536000,2796000,4796000}))*1.021,-2))</f>
        <v/>
      </c>
      <c r="O243" s="21">
        <f>IF(L243&lt;=0,0,ROUNDDOWN((L243*LOOKUP(L243,{0,1950001,3300001,6950001,9000001,18000001,40000001},{0.05,0.1,0.2,0.23,0.33,0.4,0.45})-LOOKUP(L243,{0,1950001,3300001,6950001,9000001,18000001,40000001},{0,97500,427500,636000,1536000,2796000,4796000}))*1.021,-2))</f>
        <v/>
      </c>
      <c r="P243" s="21">
        <f>MAX(0,ROUNDDOWN(F243-E243-430000,-3))</f>
        <v/>
      </c>
      <c r="Q243" s="21">
        <f>MAX(0,ROUNDDOWN(F243-E243-430000-H243,-3))</f>
        <v/>
      </c>
      <c r="R243" s="21">
        <f>IF(F243&lt;=450000,0,MAX(0,P243*0.06-MIN(50000,P243)*0.03))</f>
        <v/>
      </c>
      <c r="S243" s="21">
        <f>IF(F243&lt;=450000,0,MAX(0,P243*0.04-MIN(50000,P243)*0.02))</f>
        <v/>
      </c>
      <c r="T243" s="21">
        <f>IF(F243&lt;=450000,0,MAX(0,Q243*0.06-MIN(50000,Q243)*0.03))</f>
        <v/>
      </c>
      <c r="U243" s="21">
        <f>IF(F243&lt;=450000,0,MAX(0,Q243*0.04-MIN(50000,Q243)*0.02))</f>
        <v/>
      </c>
      <c r="V243" s="21">
        <f>50000+MAX(0,G243-480000)</f>
        <v/>
      </c>
      <c r="W243" s="21">
        <f>P243-V243</f>
        <v/>
      </c>
      <c r="X243" s="21">
        <f>Q243-V243</f>
        <v/>
      </c>
      <c r="Y243" s="22">
        <f>IF(W243&lt;0,0.9,LOOKUP(W243,{0,1950001,3300001,6950001,9000001,18000001,40000001},{0.84895,0.7979,0.6958,0.66517,0.56307,0.4916,0.44055}))</f>
        <v/>
      </c>
      <c r="Z243" s="22">
        <f>IF(X243&lt;0,0.9,LOOKUP(X243,{0,1950001,3300001,6950001,9000001,18000001,40000001},{0.84895,0.7979,0.6958,0.66517,0.56307,0.4916,0.44055}))</f>
        <v/>
      </c>
      <c r="AA243" s="22">
        <f>IF(W243&lt;0,0,CHOOSE(MATCH(W243,{0,1950001,3300001,6950001,9000001},1),5.105/84.895,10.21/79.79,20.42/69.58,23.483/66.517,33.693/56.307))</f>
        <v/>
      </c>
      <c r="AB243" s="21">
        <f>IF(C243&lt;=2000,0,(MIN(C243,ROUNDDOWN(F243*0.3,0))-2000)*0.1)</f>
        <v/>
      </c>
      <c r="AC243" s="21">
        <f>IF(C243&lt;=2000,0,MIN((C243-2000)*Y243,(R243+S243)*0.2))</f>
        <v/>
      </c>
      <c r="AD243" s="21">
        <f>IF(C243&lt;=2000,0,MIN((C243-2000)*Z243,(T243+U243)*0.2))</f>
        <v/>
      </c>
      <c r="AE243" s="21">
        <f>AC243*AA243</f>
        <v/>
      </c>
      <c r="AF243" s="21">
        <f>ROUNDDOWN(R243,-2)+ROUNDDOWN(S243,-2)</f>
        <v/>
      </c>
      <c r="AG243" s="21">
        <f>ROUNDDOWN(MAX(0,R243-(AB243+AC243+AE243)*0.6),-2)+ROUNDDOWN(MAX(0,S243-(AB243+AC243+AE243)*0.4),-2)</f>
        <v/>
      </c>
      <c r="AH243" s="21">
        <f>ROUNDDOWN(MAX(0,T243-(AB243+AD243)*0.6),-2)+ROUNDDOWN(MAX(0,U243-(AB243+AD243)*0.4),-2)</f>
        <v/>
      </c>
      <c r="AI243" s="21">
        <f>ROUNDDOWN(T243,-2)+ROUNDDOWN(U243,-2)</f>
        <v/>
      </c>
      <c r="AJ243" s="21">
        <f>M243+AF243</f>
        <v/>
      </c>
      <c r="AK243" s="21">
        <f>M243+AG243</f>
        <v/>
      </c>
      <c r="AL243" s="21">
        <f>N243+AH243</f>
        <v/>
      </c>
      <c r="AM243" s="21">
        <f>O243+AI243</f>
        <v/>
      </c>
      <c r="AN243" s="21">
        <f>N243+AI243</f>
        <v/>
      </c>
      <c r="AO243" s="21">
        <f>ROUNDDOWN((R243+S243)*0.2/Y243+2000,0)</f>
        <v/>
      </c>
      <c r="AP243" s="21">
        <f>ROUNDDOWN((T243+U243)*0.2/Z243+2000,0)</f>
        <v/>
      </c>
      <c r="AQ243" s="21">
        <f>AL243-AK243</f>
        <v/>
      </c>
      <c r="AR243" s="21">
        <f>AM243-AK243</f>
        <v/>
      </c>
      <c r="AS243" s="21">
        <f>AM243-AL243</f>
        <v/>
      </c>
      <c r="AT243" s="21">
        <f>AK243+C243-AJ243</f>
        <v/>
      </c>
      <c r="AU243" s="21">
        <f>AL243+C243-AM243</f>
        <v/>
      </c>
      <c r="AV243" s="21">
        <f>AN243+C243-AM243</f>
        <v/>
      </c>
    </row>
    <row r="244">
      <c r="A244" t="inlineStr">
        <is>
          <t>医療費の境目</t>
        </is>
      </c>
      <c r="B244" s="21">
        <f>'3_医療費の境目'!$B$3</f>
        <v/>
      </c>
      <c r="C244" s="21">
        <f>IF('3_医療費の境目'!$B$4="",AO244,'3_医療費の境目'!$B$4)</f>
        <v/>
      </c>
      <c r="D244" s="21">
        <f>'3_医療費の境目'!D244</f>
        <v/>
      </c>
      <c r="E244" s="21">
        <f>ROUND(MIN(B244/12,650000)*12*0.0915+MIN(B244/12,1390000)*12*(0.0504+0)+B244*0.005,0)</f>
        <v/>
      </c>
      <c r="F244" s="21">
        <f>IF(B244&lt;741000,0,IF(B244&lt;2191000,B244-740000,IF(B244&lt;2193000,1451000,IF(B244&lt;2196000,1453000,IF(B244&lt;2200000,1456000,IF(B244&lt;3600000,ROUND(ROUNDDOWN(B244/4,-3)*2.8,0)-80000,IF(B244&lt;6600000,ROUND(ROUNDDOWN(B244/4,-3)*3.2,0)-440000,IF(B244&lt;8500000,ROUNDDOWN(B244*0.9,0)-1100000,B244-1950000))))))))</f>
        <v/>
      </c>
      <c r="G244" s="21">
        <f>IF(F244&gt;23500000,NA(),IF(F244&lt;=4890000,1040000,IF(F244&lt;=6550000,670000,620000)))</f>
        <v/>
      </c>
      <c r="H244" s="21">
        <f>IF(D244&lt;=0,0,MAX(0,MIN(2000000,D244-MIN(100000,ROUNDDOWN(F244*0.05,0)))))</f>
        <v/>
      </c>
      <c r="I244" s="21">
        <f>IF(C244&lt;=2000,0,MIN(C244,ROUNDDOWN(F244*0.4,0))-2000)</f>
        <v/>
      </c>
      <c r="J244" s="21">
        <f>MAX(0,ROUNDDOWN(F244-E244-G244,-3))</f>
        <v/>
      </c>
      <c r="K244" s="21">
        <f>MAX(0,ROUNDDOWN(F244-E244-G244-H244-I244,-3))</f>
        <v/>
      </c>
      <c r="L244" s="21">
        <f>MAX(0,ROUNDDOWN(F244-E244-G244-H244,-3))</f>
        <v/>
      </c>
      <c r="M244" s="21">
        <f>IF(J244&lt;=0,0,ROUNDDOWN((J244*LOOKUP(J244,{0,1950001,3300001,6950001,9000001,18000001,40000001},{0.05,0.1,0.2,0.23,0.33,0.4,0.45})-LOOKUP(J244,{0,1950001,3300001,6950001,9000001,18000001,40000001},{0,97500,427500,636000,1536000,2796000,4796000}))*1.021,-2))</f>
        <v/>
      </c>
      <c r="N244" s="21">
        <f>IF(K244&lt;=0,0,ROUNDDOWN((K244*LOOKUP(K244,{0,1950001,3300001,6950001,9000001,18000001,40000001},{0.05,0.1,0.2,0.23,0.33,0.4,0.45})-LOOKUP(K244,{0,1950001,3300001,6950001,9000001,18000001,40000001},{0,97500,427500,636000,1536000,2796000,4796000}))*1.021,-2))</f>
        <v/>
      </c>
      <c r="O244" s="21">
        <f>IF(L244&lt;=0,0,ROUNDDOWN((L244*LOOKUP(L244,{0,1950001,3300001,6950001,9000001,18000001,40000001},{0.05,0.1,0.2,0.23,0.33,0.4,0.45})-LOOKUP(L244,{0,1950001,3300001,6950001,9000001,18000001,40000001},{0,97500,427500,636000,1536000,2796000,4796000}))*1.021,-2))</f>
        <v/>
      </c>
      <c r="P244" s="21">
        <f>MAX(0,ROUNDDOWN(F244-E244-430000,-3))</f>
        <v/>
      </c>
      <c r="Q244" s="21">
        <f>MAX(0,ROUNDDOWN(F244-E244-430000-H244,-3))</f>
        <v/>
      </c>
      <c r="R244" s="21">
        <f>IF(F244&lt;=450000,0,MAX(0,P244*0.06-MIN(50000,P244)*0.03))</f>
        <v/>
      </c>
      <c r="S244" s="21">
        <f>IF(F244&lt;=450000,0,MAX(0,P244*0.04-MIN(50000,P244)*0.02))</f>
        <v/>
      </c>
      <c r="T244" s="21">
        <f>IF(F244&lt;=450000,0,MAX(0,Q244*0.06-MIN(50000,Q244)*0.03))</f>
        <v/>
      </c>
      <c r="U244" s="21">
        <f>IF(F244&lt;=450000,0,MAX(0,Q244*0.04-MIN(50000,Q244)*0.02))</f>
        <v/>
      </c>
      <c r="V244" s="21">
        <f>50000+MAX(0,G244-480000)</f>
        <v/>
      </c>
      <c r="W244" s="21">
        <f>P244-V244</f>
        <v/>
      </c>
      <c r="X244" s="21">
        <f>Q244-V244</f>
        <v/>
      </c>
      <c r="Y244" s="22">
        <f>IF(W244&lt;0,0.9,LOOKUP(W244,{0,1950001,3300001,6950001,9000001,18000001,40000001},{0.84895,0.7979,0.6958,0.66517,0.56307,0.4916,0.44055}))</f>
        <v/>
      </c>
      <c r="Z244" s="22">
        <f>IF(X244&lt;0,0.9,LOOKUP(X244,{0,1950001,3300001,6950001,9000001,18000001,40000001},{0.84895,0.7979,0.6958,0.66517,0.56307,0.4916,0.44055}))</f>
        <v/>
      </c>
      <c r="AA244" s="22">
        <f>IF(W244&lt;0,0,CHOOSE(MATCH(W244,{0,1950001,3300001,6950001,9000001},1),5.105/84.895,10.21/79.79,20.42/69.58,23.483/66.517,33.693/56.307))</f>
        <v/>
      </c>
      <c r="AB244" s="21">
        <f>IF(C244&lt;=2000,0,(MIN(C244,ROUNDDOWN(F244*0.3,0))-2000)*0.1)</f>
        <v/>
      </c>
      <c r="AC244" s="21">
        <f>IF(C244&lt;=2000,0,MIN((C244-2000)*Y244,(R244+S244)*0.2))</f>
        <v/>
      </c>
      <c r="AD244" s="21">
        <f>IF(C244&lt;=2000,0,MIN((C244-2000)*Z244,(T244+U244)*0.2))</f>
        <v/>
      </c>
      <c r="AE244" s="21">
        <f>AC244*AA244</f>
        <v/>
      </c>
      <c r="AF244" s="21">
        <f>ROUNDDOWN(R244,-2)+ROUNDDOWN(S244,-2)</f>
        <v/>
      </c>
      <c r="AG244" s="21">
        <f>ROUNDDOWN(MAX(0,R244-(AB244+AC244+AE244)*0.6),-2)+ROUNDDOWN(MAX(0,S244-(AB244+AC244+AE244)*0.4),-2)</f>
        <v/>
      </c>
      <c r="AH244" s="21">
        <f>ROUNDDOWN(MAX(0,T244-(AB244+AD244)*0.6),-2)+ROUNDDOWN(MAX(0,U244-(AB244+AD244)*0.4),-2)</f>
        <v/>
      </c>
      <c r="AI244" s="21">
        <f>ROUNDDOWN(T244,-2)+ROUNDDOWN(U244,-2)</f>
        <v/>
      </c>
      <c r="AJ244" s="21">
        <f>M244+AF244</f>
        <v/>
      </c>
      <c r="AK244" s="21">
        <f>M244+AG244</f>
        <v/>
      </c>
      <c r="AL244" s="21">
        <f>N244+AH244</f>
        <v/>
      </c>
      <c r="AM244" s="21">
        <f>O244+AI244</f>
        <v/>
      </c>
      <c r="AN244" s="21">
        <f>N244+AI244</f>
        <v/>
      </c>
      <c r="AO244" s="21">
        <f>ROUNDDOWN((R244+S244)*0.2/Y244+2000,0)</f>
        <v/>
      </c>
      <c r="AP244" s="21">
        <f>ROUNDDOWN((T244+U244)*0.2/Z244+2000,0)</f>
        <v/>
      </c>
      <c r="AQ244" s="21">
        <f>AL244-AK244</f>
        <v/>
      </c>
      <c r="AR244" s="21">
        <f>AM244-AK244</f>
        <v/>
      </c>
      <c r="AS244" s="21">
        <f>AM244-AL244</f>
        <v/>
      </c>
      <c r="AT244" s="21">
        <f>AK244+C244-AJ244</f>
        <v/>
      </c>
      <c r="AU244" s="21">
        <f>AL244+C244-AM244</f>
        <v/>
      </c>
      <c r="AV244" s="21">
        <f>AN244+C244-AM244</f>
        <v/>
      </c>
    </row>
    <row r="245">
      <c r="A245" t="inlineStr">
        <is>
          <t>医療費の境目</t>
        </is>
      </c>
      <c r="B245" s="21">
        <f>'3_医療費の境目'!$B$3</f>
        <v/>
      </c>
      <c r="C245" s="21">
        <f>IF('3_医療費の境目'!$B$4="",AO245,'3_医療費の境目'!$B$4)</f>
        <v/>
      </c>
      <c r="D245" s="21">
        <f>'3_医療費の境目'!D245</f>
        <v/>
      </c>
      <c r="E245" s="21">
        <f>ROUND(MIN(B245/12,650000)*12*0.0915+MIN(B245/12,1390000)*12*(0.0504+0)+B245*0.005,0)</f>
        <v/>
      </c>
      <c r="F245" s="21">
        <f>IF(B245&lt;741000,0,IF(B245&lt;2191000,B245-740000,IF(B245&lt;2193000,1451000,IF(B245&lt;2196000,1453000,IF(B245&lt;2200000,1456000,IF(B245&lt;3600000,ROUND(ROUNDDOWN(B245/4,-3)*2.8,0)-80000,IF(B245&lt;6600000,ROUND(ROUNDDOWN(B245/4,-3)*3.2,0)-440000,IF(B245&lt;8500000,ROUNDDOWN(B245*0.9,0)-1100000,B245-1950000))))))))</f>
        <v/>
      </c>
      <c r="G245" s="21">
        <f>IF(F245&gt;23500000,NA(),IF(F245&lt;=4890000,1040000,IF(F245&lt;=6550000,670000,620000)))</f>
        <v/>
      </c>
      <c r="H245" s="21">
        <f>IF(D245&lt;=0,0,MAX(0,MIN(2000000,D245-MIN(100000,ROUNDDOWN(F245*0.05,0)))))</f>
        <v/>
      </c>
      <c r="I245" s="21">
        <f>IF(C245&lt;=2000,0,MIN(C245,ROUNDDOWN(F245*0.4,0))-2000)</f>
        <v/>
      </c>
      <c r="J245" s="21">
        <f>MAX(0,ROUNDDOWN(F245-E245-G245,-3))</f>
        <v/>
      </c>
      <c r="K245" s="21">
        <f>MAX(0,ROUNDDOWN(F245-E245-G245-H245-I245,-3))</f>
        <v/>
      </c>
      <c r="L245" s="21">
        <f>MAX(0,ROUNDDOWN(F245-E245-G245-H245,-3))</f>
        <v/>
      </c>
      <c r="M245" s="21">
        <f>IF(J245&lt;=0,0,ROUNDDOWN((J245*LOOKUP(J245,{0,1950001,3300001,6950001,9000001,18000001,40000001},{0.05,0.1,0.2,0.23,0.33,0.4,0.45})-LOOKUP(J245,{0,1950001,3300001,6950001,9000001,18000001,40000001},{0,97500,427500,636000,1536000,2796000,4796000}))*1.021,-2))</f>
        <v/>
      </c>
      <c r="N245" s="21">
        <f>IF(K245&lt;=0,0,ROUNDDOWN((K245*LOOKUP(K245,{0,1950001,3300001,6950001,9000001,18000001,40000001},{0.05,0.1,0.2,0.23,0.33,0.4,0.45})-LOOKUP(K245,{0,1950001,3300001,6950001,9000001,18000001,40000001},{0,97500,427500,636000,1536000,2796000,4796000}))*1.021,-2))</f>
        <v/>
      </c>
      <c r="O245" s="21">
        <f>IF(L245&lt;=0,0,ROUNDDOWN((L245*LOOKUP(L245,{0,1950001,3300001,6950001,9000001,18000001,40000001},{0.05,0.1,0.2,0.23,0.33,0.4,0.45})-LOOKUP(L245,{0,1950001,3300001,6950001,9000001,18000001,40000001},{0,97500,427500,636000,1536000,2796000,4796000}))*1.021,-2))</f>
        <v/>
      </c>
      <c r="P245" s="21">
        <f>MAX(0,ROUNDDOWN(F245-E245-430000,-3))</f>
        <v/>
      </c>
      <c r="Q245" s="21">
        <f>MAX(0,ROUNDDOWN(F245-E245-430000-H245,-3))</f>
        <v/>
      </c>
      <c r="R245" s="21">
        <f>IF(F245&lt;=450000,0,MAX(0,P245*0.06-MIN(50000,P245)*0.03))</f>
        <v/>
      </c>
      <c r="S245" s="21">
        <f>IF(F245&lt;=450000,0,MAX(0,P245*0.04-MIN(50000,P245)*0.02))</f>
        <v/>
      </c>
      <c r="T245" s="21">
        <f>IF(F245&lt;=450000,0,MAX(0,Q245*0.06-MIN(50000,Q245)*0.03))</f>
        <v/>
      </c>
      <c r="U245" s="21">
        <f>IF(F245&lt;=450000,0,MAX(0,Q245*0.04-MIN(50000,Q245)*0.02))</f>
        <v/>
      </c>
      <c r="V245" s="21">
        <f>50000+MAX(0,G245-480000)</f>
        <v/>
      </c>
      <c r="W245" s="21">
        <f>P245-V245</f>
        <v/>
      </c>
      <c r="X245" s="21">
        <f>Q245-V245</f>
        <v/>
      </c>
      <c r="Y245" s="22">
        <f>IF(W245&lt;0,0.9,LOOKUP(W245,{0,1950001,3300001,6950001,9000001,18000001,40000001},{0.84895,0.7979,0.6958,0.66517,0.56307,0.4916,0.44055}))</f>
        <v/>
      </c>
      <c r="Z245" s="22">
        <f>IF(X245&lt;0,0.9,LOOKUP(X245,{0,1950001,3300001,6950001,9000001,18000001,40000001},{0.84895,0.7979,0.6958,0.66517,0.56307,0.4916,0.44055}))</f>
        <v/>
      </c>
      <c r="AA245" s="22">
        <f>IF(W245&lt;0,0,CHOOSE(MATCH(W245,{0,1950001,3300001,6950001,9000001},1),5.105/84.895,10.21/79.79,20.42/69.58,23.483/66.517,33.693/56.307))</f>
        <v/>
      </c>
      <c r="AB245" s="21">
        <f>IF(C245&lt;=2000,0,(MIN(C245,ROUNDDOWN(F245*0.3,0))-2000)*0.1)</f>
        <v/>
      </c>
      <c r="AC245" s="21">
        <f>IF(C245&lt;=2000,0,MIN((C245-2000)*Y245,(R245+S245)*0.2))</f>
        <v/>
      </c>
      <c r="AD245" s="21">
        <f>IF(C245&lt;=2000,0,MIN((C245-2000)*Z245,(T245+U245)*0.2))</f>
        <v/>
      </c>
      <c r="AE245" s="21">
        <f>AC245*AA245</f>
        <v/>
      </c>
      <c r="AF245" s="21">
        <f>ROUNDDOWN(R245,-2)+ROUNDDOWN(S245,-2)</f>
        <v/>
      </c>
      <c r="AG245" s="21">
        <f>ROUNDDOWN(MAX(0,R245-(AB245+AC245+AE245)*0.6),-2)+ROUNDDOWN(MAX(0,S245-(AB245+AC245+AE245)*0.4),-2)</f>
        <v/>
      </c>
      <c r="AH245" s="21">
        <f>ROUNDDOWN(MAX(0,T245-(AB245+AD245)*0.6),-2)+ROUNDDOWN(MAX(0,U245-(AB245+AD245)*0.4),-2)</f>
        <v/>
      </c>
      <c r="AI245" s="21">
        <f>ROUNDDOWN(T245,-2)+ROUNDDOWN(U245,-2)</f>
        <v/>
      </c>
      <c r="AJ245" s="21">
        <f>M245+AF245</f>
        <v/>
      </c>
      <c r="AK245" s="21">
        <f>M245+AG245</f>
        <v/>
      </c>
      <c r="AL245" s="21">
        <f>N245+AH245</f>
        <v/>
      </c>
      <c r="AM245" s="21">
        <f>O245+AI245</f>
        <v/>
      </c>
      <c r="AN245" s="21">
        <f>N245+AI245</f>
        <v/>
      </c>
      <c r="AO245" s="21">
        <f>ROUNDDOWN((R245+S245)*0.2/Y245+2000,0)</f>
        <v/>
      </c>
      <c r="AP245" s="21">
        <f>ROUNDDOWN((T245+U245)*0.2/Z245+2000,0)</f>
        <v/>
      </c>
      <c r="AQ245" s="21">
        <f>AL245-AK245</f>
        <v/>
      </c>
      <c r="AR245" s="21">
        <f>AM245-AK245</f>
        <v/>
      </c>
      <c r="AS245" s="21">
        <f>AM245-AL245</f>
        <v/>
      </c>
      <c r="AT245" s="21">
        <f>AK245+C245-AJ245</f>
        <v/>
      </c>
      <c r="AU245" s="21">
        <f>AL245+C245-AM245</f>
        <v/>
      </c>
      <c r="AV245" s="21">
        <f>AN245+C245-AM245</f>
        <v/>
      </c>
    </row>
    <row r="246">
      <c r="A246" t="inlineStr">
        <is>
          <t>医療費の境目</t>
        </is>
      </c>
      <c r="B246" s="21">
        <f>'3_医療費の境目'!$B$3</f>
        <v/>
      </c>
      <c r="C246" s="21">
        <f>IF('3_医療費の境目'!$B$4="",AO246,'3_医療費の境目'!$B$4)</f>
        <v/>
      </c>
      <c r="D246" s="21">
        <f>'3_医療費の境目'!D246</f>
        <v/>
      </c>
      <c r="E246" s="21">
        <f>ROUND(MIN(B246/12,650000)*12*0.0915+MIN(B246/12,1390000)*12*(0.0504+0)+B246*0.005,0)</f>
        <v/>
      </c>
      <c r="F246" s="21">
        <f>IF(B246&lt;741000,0,IF(B246&lt;2191000,B246-740000,IF(B246&lt;2193000,1451000,IF(B246&lt;2196000,1453000,IF(B246&lt;2200000,1456000,IF(B246&lt;3600000,ROUND(ROUNDDOWN(B246/4,-3)*2.8,0)-80000,IF(B246&lt;6600000,ROUND(ROUNDDOWN(B246/4,-3)*3.2,0)-440000,IF(B246&lt;8500000,ROUNDDOWN(B246*0.9,0)-1100000,B246-1950000))))))))</f>
        <v/>
      </c>
      <c r="G246" s="21">
        <f>IF(F246&gt;23500000,NA(),IF(F246&lt;=4890000,1040000,IF(F246&lt;=6550000,670000,620000)))</f>
        <v/>
      </c>
      <c r="H246" s="21">
        <f>IF(D246&lt;=0,0,MAX(0,MIN(2000000,D246-MIN(100000,ROUNDDOWN(F246*0.05,0)))))</f>
        <v/>
      </c>
      <c r="I246" s="21">
        <f>IF(C246&lt;=2000,0,MIN(C246,ROUNDDOWN(F246*0.4,0))-2000)</f>
        <v/>
      </c>
      <c r="J246" s="21">
        <f>MAX(0,ROUNDDOWN(F246-E246-G246,-3))</f>
        <v/>
      </c>
      <c r="K246" s="21">
        <f>MAX(0,ROUNDDOWN(F246-E246-G246-H246-I246,-3))</f>
        <v/>
      </c>
      <c r="L246" s="21">
        <f>MAX(0,ROUNDDOWN(F246-E246-G246-H246,-3))</f>
        <v/>
      </c>
      <c r="M246" s="21">
        <f>IF(J246&lt;=0,0,ROUNDDOWN((J246*LOOKUP(J246,{0,1950001,3300001,6950001,9000001,18000001,40000001},{0.05,0.1,0.2,0.23,0.33,0.4,0.45})-LOOKUP(J246,{0,1950001,3300001,6950001,9000001,18000001,40000001},{0,97500,427500,636000,1536000,2796000,4796000}))*1.021,-2))</f>
        <v/>
      </c>
      <c r="N246" s="21">
        <f>IF(K246&lt;=0,0,ROUNDDOWN((K246*LOOKUP(K246,{0,1950001,3300001,6950001,9000001,18000001,40000001},{0.05,0.1,0.2,0.23,0.33,0.4,0.45})-LOOKUP(K246,{0,1950001,3300001,6950001,9000001,18000001,40000001},{0,97500,427500,636000,1536000,2796000,4796000}))*1.021,-2))</f>
        <v/>
      </c>
      <c r="O246" s="21">
        <f>IF(L246&lt;=0,0,ROUNDDOWN((L246*LOOKUP(L246,{0,1950001,3300001,6950001,9000001,18000001,40000001},{0.05,0.1,0.2,0.23,0.33,0.4,0.45})-LOOKUP(L246,{0,1950001,3300001,6950001,9000001,18000001,40000001},{0,97500,427500,636000,1536000,2796000,4796000}))*1.021,-2))</f>
        <v/>
      </c>
      <c r="P246" s="21">
        <f>MAX(0,ROUNDDOWN(F246-E246-430000,-3))</f>
        <v/>
      </c>
      <c r="Q246" s="21">
        <f>MAX(0,ROUNDDOWN(F246-E246-430000-H246,-3))</f>
        <v/>
      </c>
      <c r="R246" s="21">
        <f>IF(F246&lt;=450000,0,MAX(0,P246*0.06-MIN(50000,P246)*0.03))</f>
        <v/>
      </c>
      <c r="S246" s="21">
        <f>IF(F246&lt;=450000,0,MAX(0,P246*0.04-MIN(50000,P246)*0.02))</f>
        <v/>
      </c>
      <c r="T246" s="21">
        <f>IF(F246&lt;=450000,0,MAX(0,Q246*0.06-MIN(50000,Q246)*0.03))</f>
        <v/>
      </c>
      <c r="U246" s="21">
        <f>IF(F246&lt;=450000,0,MAX(0,Q246*0.04-MIN(50000,Q246)*0.02))</f>
        <v/>
      </c>
      <c r="V246" s="21">
        <f>50000+MAX(0,G246-480000)</f>
        <v/>
      </c>
      <c r="W246" s="21">
        <f>P246-V246</f>
        <v/>
      </c>
      <c r="X246" s="21">
        <f>Q246-V246</f>
        <v/>
      </c>
      <c r="Y246" s="22">
        <f>IF(W246&lt;0,0.9,LOOKUP(W246,{0,1950001,3300001,6950001,9000001,18000001,40000001},{0.84895,0.7979,0.6958,0.66517,0.56307,0.4916,0.44055}))</f>
        <v/>
      </c>
      <c r="Z246" s="22">
        <f>IF(X246&lt;0,0.9,LOOKUP(X246,{0,1950001,3300001,6950001,9000001,18000001,40000001},{0.84895,0.7979,0.6958,0.66517,0.56307,0.4916,0.44055}))</f>
        <v/>
      </c>
      <c r="AA246" s="22">
        <f>IF(W246&lt;0,0,CHOOSE(MATCH(W246,{0,1950001,3300001,6950001,9000001},1),5.105/84.895,10.21/79.79,20.42/69.58,23.483/66.517,33.693/56.307))</f>
        <v/>
      </c>
      <c r="AB246" s="21">
        <f>IF(C246&lt;=2000,0,(MIN(C246,ROUNDDOWN(F246*0.3,0))-2000)*0.1)</f>
        <v/>
      </c>
      <c r="AC246" s="21">
        <f>IF(C246&lt;=2000,0,MIN((C246-2000)*Y246,(R246+S246)*0.2))</f>
        <v/>
      </c>
      <c r="AD246" s="21">
        <f>IF(C246&lt;=2000,0,MIN((C246-2000)*Z246,(T246+U246)*0.2))</f>
        <v/>
      </c>
      <c r="AE246" s="21">
        <f>AC246*AA246</f>
        <v/>
      </c>
      <c r="AF246" s="21">
        <f>ROUNDDOWN(R246,-2)+ROUNDDOWN(S246,-2)</f>
        <v/>
      </c>
      <c r="AG246" s="21">
        <f>ROUNDDOWN(MAX(0,R246-(AB246+AC246+AE246)*0.6),-2)+ROUNDDOWN(MAX(0,S246-(AB246+AC246+AE246)*0.4),-2)</f>
        <v/>
      </c>
      <c r="AH246" s="21">
        <f>ROUNDDOWN(MAX(0,T246-(AB246+AD246)*0.6),-2)+ROUNDDOWN(MAX(0,U246-(AB246+AD246)*0.4),-2)</f>
        <v/>
      </c>
      <c r="AI246" s="21">
        <f>ROUNDDOWN(T246,-2)+ROUNDDOWN(U246,-2)</f>
        <v/>
      </c>
      <c r="AJ246" s="21">
        <f>M246+AF246</f>
        <v/>
      </c>
      <c r="AK246" s="21">
        <f>M246+AG246</f>
        <v/>
      </c>
      <c r="AL246" s="21">
        <f>N246+AH246</f>
        <v/>
      </c>
      <c r="AM246" s="21">
        <f>O246+AI246</f>
        <v/>
      </c>
      <c r="AN246" s="21">
        <f>N246+AI246</f>
        <v/>
      </c>
      <c r="AO246" s="21">
        <f>ROUNDDOWN((R246+S246)*0.2/Y246+2000,0)</f>
        <v/>
      </c>
      <c r="AP246" s="21">
        <f>ROUNDDOWN((T246+U246)*0.2/Z246+2000,0)</f>
        <v/>
      </c>
      <c r="AQ246" s="21">
        <f>AL246-AK246</f>
        <v/>
      </c>
      <c r="AR246" s="21">
        <f>AM246-AK246</f>
        <v/>
      </c>
      <c r="AS246" s="21">
        <f>AM246-AL246</f>
        <v/>
      </c>
      <c r="AT246" s="21">
        <f>AK246+C246-AJ246</f>
        <v/>
      </c>
      <c r="AU246" s="21">
        <f>AL246+C246-AM246</f>
        <v/>
      </c>
      <c r="AV246" s="21">
        <f>AN246+C246-AM246</f>
        <v/>
      </c>
    </row>
    <row r="247">
      <c r="A247" t="inlineStr">
        <is>
          <t>医療費の境目</t>
        </is>
      </c>
      <c r="B247" s="21">
        <f>'3_医療費の境目'!$B$3</f>
        <v/>
      </c>
      <c r="C247" s="21">
        <f>IF('3_医療費の境目'!$B$4="",AO247,'3_医療費の境目'!$B$4)</f>
        <v/>
      </c>
      <c r="D247" s="21">
        <f>'3_医療費の境目'!D247</f>
        <v/>
      </c>
      <c r="E247" s="21">
        <f>ROUND(MIN(B247/12,650000)*12*0.0915+MIN(B247/12,1390000)*12*(0.0504+0)+B247*0.005,0)</f>
        <v/>
      </c>
      <c r="F247" s="21">
        <f>IF(B247&lt;741000,0,IF(B247&lt;2191000,B247-740000,IF(B247&lt;2193000,1451000,IF(B247&lt;2196000,1453000,IF(B247&lt;2200000,1456000,IF(B247&lt;3600000,ROUND(ROUNDDOWN(B247/4,-3)*2.8,0)-80000,IF(B247&lt;6600000,ROUND(ROUNDDOWN(B247/4,-3)*3.2,0)-440000,IF(B247&lt;8500000,ROUNDDOWN(B247*0.9,0)-1100000,B247-1950000))))))))</f>
        <v/>
      </c>
      <c r="G247" s="21">
        <f>IF(F247&gt;23500000,NA(),IF(F247&lt;=4890000,1040000,IF(F247&lt;=6550000,670000,620000)))</f>
        <v/>
      </c>
      <c r="H247" s="21">
        <f>IF(D247&lt;=0,0,MAX(0,MIN(2000000,D247-MIN(100000,ROUNDDOWN(F247*0.05,0)))))</f>
        <v/>
      </c>
      <c r="I247" s="21">
        <f>IF(C247&lt;=2000,0,MIN(C247,ROUNDDOWN(F247*0.4,0))-2000)</f>
        <v/>
      </c>
      <c r="J247" s="21">
        <f>MAX(0,ROUNDDOWN(F247-E247-G247,-3))</f>
        <v/>
      </c>
      <c r="K247" s="21">
        <f>MAX(0,ROUNDDOWN(F247-E247-G247-H247-I247,-3))</f>
        <v/>
      </c>
      <c r="L247" s="21">
        <f>MAX(0,ROUNDDOWN(F247-E247-G247-H247,-3))</f>
        <v/>
      </c>
      <c r="M247" s="21">
        <f>IF(J247&lt;=0,0,ROUNDDOWN((J247*LOOKUP(J247,{0,1950001,3300001,6950001,9000001,18000001,40000001},{0.05,0.1,0.2,0.23,0.33,0.4,0.45})-LOOKUP(J247,{0,1950001,3300001,6950001,9000001,18000001,40000001},{0,97500,427500,636000,1536000,2796000,4796000}))*1.021,-2))</f>
        <v/>
      </c>
      <c r="N247" s="21">
        <f>IF(K247&lt;=0,0,ROUNDDOWN((K247*LOOKUP(K247,{0,1950001,3300001,6950001,9000001,18000001,40000001},{0.05,0.1,0.2,0.23,0.33,0.4,0.45})-LOOKUP(K247,{0,1950001,3300001,6950001,9000001,18000001,40000001},{0,97500,427500,636000,1536000,2796000,4796000}))*1.021,-2))</f>
        <v/>
      </c>
      <c r="O247" s="21">
        <f>IF(L247&lt;=0,0,ROUNDDOWN((L247*LOOKUP(L247,{0,1950001,3300001,6950001,9000001,18000001,40000001},{0.05,0.1,0.2,0.23,0.33,0.4,0.45})-LOOKUP(L247,{0,1950001,3300001,6950001,9000001,18000001,40000001},{0,97500,427500,636000,1536000,2796000,4796000}))*1.021,-2))</f>
        <v/>
      </c>
      <c r="P247" s="21">
        <f>MAX(0,ROUNDDOWN(F247-E247-430000,-3))</f>
        <v/>
      </c>
      <c r="Q247" s="21">
        <f>MAX(0,ROUNDDOWN(F247-E247-430000-H247,-3))</f>
        <v/>
      </c>
      <c r="R247" s="21">
        <f>IF(F247&lt;=450000,0,MAX(0,P247*0.06-MIN(50000,P247)*0.03))</f>
        <v/>
      </c>
      <c r="S247" s="21">
        <f>IF(F247&lt;=450000,0,MAX(0,P247*0.04-MIN(50000,P247)*0.02))</f>
        <v/>
      </c>
      <c r="T247" s="21">
        <f>IF(F247&lt;=450000,0,MAX(0,Q247*0.06-MIN(50000,Q247)*0.03))</f>
        <v/>
      </c>
      <c r="U247" s="21">
        <f>IF(F247&lt;=450000,0,MAX(0,Q247*0.04-MIN(50000,Q247)*0.02))</f>
        <v/>
      </c>
      <c r="V247" s="21">
        <f>50000+MAX(0,G247-480000)</f>
        <v/>
      </c>
      <c r="W247" s="21">
        <f>P247-V247</f>
        <v/>
      </c>
      <c r="X247" s="21">
        <f>Q247-V247</f>
        <v/>
      </c>
      <c r="Y247" s="22">
        <f>IF(W247&lt;0,0.9,LOOKUP(W247,{0,1950001,3300001,6950001,9000001,18000001,40000001},{0.84895,0.7979,0.6958,0.66517,0.56307,0.4916,0.44055}))</f>
        <v/>
      </c>
      <c r="Z247" s="22">
        <f>IF(X247&lt;0,0.9,LOOKUP(X247,{0,1950001,3300001,6950001,9000001,18000001,40000001},{0.84895,0.7979,0.6958,0.66517,0.56307,0.4916,0.44055}))</f>
        <v/>
      </c>
      <c r="AA247" s="22">
        <f>IF(W247&lt;0,0,CHOOSE(MATCH(W247,{0,1950001,3300001,6950001,9000001},1),5.105/84.895,10.21/79.79,20.42/69.58,23.483/66.517,33.693/56.307))</f>
        <v/>
      </c>
      <c r="AB247" s="21">
        <f>IF(C247&lt;=2000,0,(MIN(C247,ROUNDDOWN(F247*0.3,0))-2000)*0.1)</f>
        <v/>
      </c>
      <c r="AC247" s="21">
        <f>IF(C247&lt;=2000,0,MIN((C247-2000)*Y247,(R247+S247)*0.2))</f>
        <v/>
      </c>
      <c r="AD247" s="21">
        <f>IF(C247&lt;=2000,0,MIN((C247-2000)*Z247,(T247+U247)*0.2))</f>
        <v/>
      </c>
      <c r="AE247" s="21">
        <f>AC247*AA247</f>
        <v/>
      </c>
      <c r="AF247" s="21">
        <f>ROUNDDOWN(R247,-2)+ROUNDDOWN(S247,-2)</f>
        <v/>
      </c>
      <c r="AG247" s="21">
        <f>ROUNDDOWN(MAX(0,R247-(AB247+AC247+AE247)*0.6),-2)+ROUNDDOWN(MAX(0,S247-(AB247+AC247+AE247)*0.4),-2)</f>
        <v/>
      </c>
      <c r="AH247" s="21">
        <f>ROUNDDOWN(MAX(0,T247-(AB247+AD247)*0.6),-2)+ROUNDDOWN(MAX(0,U247-(AB247+AD247)*0.4),-2)</f>
        <v/>
      </c>
      <c r="AI247" s="21">
        <f>ROUNDDOWN(T247,-2)+ROUNDDOWN(U247,-2)</f>
        <v/>
      </c>
      <c r="AJ247" s="21">
        <f>M247+AF247</f>
        <v/>
      </c>
      <c r="AK247" s="21">
        <f>M247+AG247</f>
        <v/>
      </c>
      <c r="AL247" s="21">
        <f>N247+AH247</f>
        <v/>
      </c>
      <c r="AM247" s="21">
        <f>O247+AI247</f>
        <v/>
      </c>
      <c r="AN247" s="21">
        <f>N247+AI247</f>
        <v/>
      </c>
      <c r="AO247" s="21">
        <f>ROUNDDOWN((R247+S247)*0.2/Y247+2000,0)</f>
        <v/>
      </c>
      <c r="AP247" s="21">
        <f>ROUNDDOWN((T247+U247)*0.2/Z247+2000,0)</f>
        <v/>
      </c>
      <c r="AQ247" s="21">
        <f>AL247-AK247</f>
        <v/>
      </c>
      <c r="AR247" s="21">
        <f>AM247-AK247</f>
        <v/>
      </c>
      <c r="AS247" s="21">
        <f>AM247-AL247</f>
        <v/>
      </c>
      <c r="AT247" s="21">
        <f>AK247+C247-AJ247</f>
        <v/>
      </c>
      <c r="AU247" s="21">
        <f>AL247+C247-AM247</f>
        <v/>
      </c>
      <c r="AV247" s="21">
        <f>AN247+C247-AM247</f>
        <v/>
      </c>
    </row>
    <row r="248">
      <c r="A248" t="inlineStr">
        <is>
          <t>医療費の境目</t>
        </is>
      </c>
      <c r="B248" s="21">
        <f>'3_医療費の境目'!$B$3</f>
        <v/>
      </c>
      <c r="C248" s="21">
        <f>IF('3_医療費の境目'!$B$4="",AO248,'3_医療費の境目'!$B$4)</f>
        <v/>
      </c>
      <c r="D248" s="21">
        <f>'3_医療費の境目'!D248</f>
        <v/>
      </c>
      <c r="E248" s="21">
        <f>ROUND(MIN(B248/12,650000)*12*0.0915+MIN(B248/12,1390000)*12*(0.0504+0)+B248*0.005,0)</f>
        <v/>
      </c>
      <c r="F248" s="21">
        <f>IF(B248&lt;741000,0,IF(B248&lt;2191000,B248-740000,IF(B248&lt;2193000,1451000,IF(B248&lt;2196000,1453000,IF(B248&lt;2200000,1456000,IF(B248&lt;3600000,ROUND(ROUNDDOWN(B248/4,-3)*2.8,0)-80000,IF(B248&lt;6600000,ROUND(ROUNDDOWN(B248/4,-3)*3.2,0)-440000,IF(B248&lt;8500000,ROUNDDOWN(B248*0.9,0)-1100000,B248-1950000))))))))</f>
        <v/>
      </c>
      <c r="G248" s="21">
        <f>IF(F248&gt;23500000,NA(),IF(F248&lt;=4890000,1040000,IF(F248&lt;=6550000,670000,620000)))</f>
        <v/>
      </c>
      <c r="H248" s="21">
        <f>IF(D248&lt;=0,0,MAX(0,MIN(2000000,D248-MIN(100000,ROUNDDOWN(F248*0.05,0)))))</f>
        <v/>
      </c>
      <c r="I248" s="21">
        <f>IF(C248&lt;=2000,0,MIN(C248,ROUNDDOWN(F248*0.4,0))-2000)</f>
        <v/>
      </c>
      <c r="J248" s="21">
        <f>MAX(0,ROUNDDOWN(F248-E248-G248,-3))</f>
        <v/>
      </c>
      <c r="K248" s="21">
        <f>MAX(0,ROUNDDOWN(F248-E248-G248-H248-I248,-3))</f>
        <v/>
      </c>
      <c r="L248" s="21">
        <f>MAX(0,ROUNDDOWN(F248-E248-G248-H248,-3))</f>
        <v/>
      </c>
      <c r="M248" s="21">
        <f>IF(J248&lt;=0,0,ROUNDDOWN((J248*LOOKUP(J248,{0,1950001,3300001,6950001,9000001,18000001,40000001},{0.05,0.1,0.2,0.23,0.33,0.4,0.45})-LOOKUP(J248,{0,1950001,3300001,6950001,9000001,18000001,40000001},{0,97500,427500,636000,1536000,2796000,4796000}))*1.021,-2))</f>
        <v/>
      </c>
      <c r="N248" s="21">
        <f>IF(K248&lt;=0,0,ROUNDDOWN((K248*LOOKUP(K248,{0,1950001,3300001,6950001,9000001,18000001,40000001},{0.05,0.1,0.2,0.23,0.33,0.4,0.45})-LOOKUP(K248,{0,1950001,3300001,6950001,9000001,18000001,40000001},{0,97500,427500,636000,1536000,2796000,4796000}))*1.021,-2))</f>
        <v/>
      </c>
      <c r="O248" s="21">
        <f>IF(L248&lt;=0,0,ROUNDDOWN((L248*LOOKUP(L248,{0,1950001,3300001,6950001,9000001,18000001,40000001},{0.05,0.1,0.2,0.23,0.33,0.4,0.45})-LOOKUP(L248,{0,1950001,3300001,6950001,9000001,18000001,40000001},{0,97500,427500,636000,1536000,2796000,4796000}))*1.021,-2))</f>
        <v/>
      </c>
      <c r="P248" s="21">
        <f>MAX(0,ROUNDDOWN(F248-E248-430000,-3))</f>
        <v/>
      </c>
      <c r="Q248" s="21">
        <f>MAX(0,ROUNDDOWN(F248-E248-430000-H248,-3))</f>
        <v/>
      </c>
      <c r="R248" s="21">
        <f>IF(F248&lt;=450000,0,MAX(0,P248*0.06-MIN(50000,P248)*0.03))</f>
        <v/>
      </c>
      <c r="S248" s="21">
        <f>IF(F248&lt;=450000,0,MAX(0,P248*0.04-MIN(50000,P248)*0.02))</f>
        <v/>
      </c>
      <c r="T248" s="21">
        <f>IF(F248&lt;=450000,0,MAX(0,Q248*0.06-MIN(50000,Q248)*0.03))</f>
        <v/>
      </c>
      <c r="U248" s="21">
        <f>IF(F248&lt;=450000,0,MAX(0,Q248*0.04-MIN(50000,Q248)*0.02))</f>
        <v/>
      </c>
      <c r="V248" s="21">
        <f>50000+MAX(0,G248-480000)</f>
        <v/>
      </c>
      <c r="W248" s="21">
        <f>P248-V248</f>
        <v/>
      </c>
      <c r="X248" s="21">
        <f>Q248-V248</f>
        <v/>
      </c>
      <c r="Y248" s="22">
        <f>IF(W248&lt;0,0.9,LOOKUP(W248,{0,1950001,3300001,6950001,9000001,18000001,40000001},{0.84895,0.7979,0.6958,0.66517,0.56307,0.4916,0.44055}))</f>
        <v/>
      </c>
      <c r="Z248" s="22">
        <f>IF(X248&lt;0,0.9,LOOKUP(X248,{0,1950001,3300001,6950001,9000001,18000001,40000001},{0.84895,0.7979,0.6958,0.66517,0.56307,0.4916,0.44055}))</f>
        <v/>
      </c>
      <c r="AA248" s="22">
        <f>IF(W248&lt;0,0,CHOOSE(MATCH(W248,{0,1950001,3300001,6950001,9000001},1),5.105/84.895,10.21/79.79,20.42/69.58,23.483/66.517,33.693/56.307))</f>
        <v/>
      </c>
      <c r="AB248" s="21">
        <f>IF(C248&lt;=2000,0,(MIN(C248,ROUNDDOWN(F248*0.3,0))-2000)*0.1)</f>
        <v/>
      </c>
      <c r="AC248" s="21">
        <f>IF(C248&lt;=2000,0,MIN((C248-2000)*Y248,(R248+S248)*0.2))</f>
        <v/>
      </c>
      <c r="AD248" s="21">
        <f>IF(C248&lt;=2000,0,MIN((C248-2000)*Z248,(T248+U248)*0.2))</f>
        <v/>
      </c>
      <c r="AE248" s="21">
        <f>AC248*AA248</f>
        <v/>
      </c>
      <c r="AF248" s="21">
        <f>ROUNDDOWN(R248,-2)+ROUNDDOWN(S248,-2)</f>
        <v/>
      </c>
      <c r="AG248" s="21">
        <f>ROUNDDOWN(MAX(0,R248-(AB248+AC248+AE248)*0.6),-2)+ROUNDDOWN(MAX(0,S248-(AB248+AC248+AE248)*0.4),-2)</f>
        <v/>
      </c>
      <c r="AH248" s="21">
        <f>ROUNDDOWN(MAX(0,T248-(AB248+AD248)*0.6),-2)+ROUNDDOWN(MAX(0,U248-(AB248+AD248)*0.4),-2)</f>
        <v/>
      </c>
      <c r="AI248" s="21">
        <f>ROUNDDOWN(T248,-2)+ROUNDDOWN(U248,-2)</f>
        <v/>
      </c>
      <c r="AJ248" s="21">
        <f>M248+AF248</f>
        <v/>
      </c>
      <c r="AK248" s="21">
        <f>M248+AG248</f>
        <v/>
      </c>
      <c r="AL248" s="21">
        <f>N248+AH248</f>
        <v/>
      </c>
      <c r="AM248" s="21">
        <f>O248+AI248</f>
        <v/>
      </c>
      <c r="AN248" s="21">
        <f>N248+AI248</f>
        <v/>
      </c>
      <c r="AO248" s="21">
        <f>ROUNDDOWN((R248+S248)*0.2/Y248+2000,0)</f>
        <v/>
      </c>
      <c r="AP248" s="21">
        <f>ROUNDDOWN((T248+U248)*0.2/Z248+2000,0)</f>
        <v/>
      </c>
      <c r="AQ248" s="21">
        <f>AL248-AK248</f>
        <v/>
      </c>
      <c r="AR248" s="21">
        <f>AM248-AK248</f>
        <v/>
      </c>
      <c r="AS248" s="21">
        <f>AM248-AL248</f>
        <v/>
      </c>
      <c r="AT248" s="21">
        <f>AK248+C248-AJ248</f>
        <v/>
      </c>
      <c r="AU248" s="21">
        <f>AL248+C248-AM248</f>
        <v/>
      </c>
      <c r="AV248" s="21">
        <f>AN248+C248-AM248</f>
        <v/>
      </c>
    </row>
    <row r="249">
      <c r="A249" t="inlineStr">
        <is>
          <t>医療費の境目</t>
        </is>
      </c>
      <c r="B249" s="21">
        <f>'3_医療費の境目'!$B$3</f>
        <v/>
      </c>
      <c r="C249" s="21">
        <f>IF('3_医療費の境目'!$B$4="",AO249,'3_医療費の境目'!$B$4)</f>
        <v/>
      </c>
      <c r="D249" s="21">
        <f>'3_医療費の境目'!D249</f>
        <v/>
      </c>
      <c r="E249" s="21">
        <f>ROUND(MIN(B249/12,650000)*12*0.0915+MIN(B249/12,1390000)*12*(0.0504+0)+B249*0.005,0)</f>
        <v/>
      </c>
      <c r="F249" s="21">
        <f>IF(B249&lt;741000,0,IF(B249&lt;2191000,B249-740000,IF(B249&lt;2193000,1451000,IF(B249&lt;2196000,1453000,IF(B249&lt;2200000,1456000,IF(B249&lt;3600000,ROUND(ROUNDDOWN(B249/4,-3)*2.8,0)-80000,IF(B249&lt;6600000,ROUND(ROUNDDOWN(B249/4,-3)*3.2,0)-440000,IF(B249&lt;8500000,ROUNDDOWN(B249*0.9,0)-1100000,B249-1950000))))))))</f>
        <v/>
      </c>
      <c r="G249" s="21">
        <f>IF(F249&gt;23500000,NA(),IF(F249&lt;=4890000,1040000,IF(F249&lt;=6550000,670000,620000)))</f>
        <v/>
      </c>
      <c r="H249" s="21">
        <f>IF(D249&lt;=0,0,MAX(0,MIN(2000000,D249-MIN(100000,ROUNDDOWN(F249*0.05,0)))))</f>
        <v/>
      </c>
      <c r="I249" s="21">
        <f>IF(C249&lt;=2000,0,MIN(C249,ROUNDDOWN(F249*0.4,0))-2000)</f>
        <v/>
      </c>
      <c r="J249" s="21">
        <f>MAX(0,ROUNDDOWN(F249-E249-G249,-3))</f>
        <v/>
      </c>
      <c r="K249" s="21">
        <f>MAX(0,ROUNDDOWN(F249-E249-G249-H249-I249,-3))</f>
        <v/>
      </c>
      <c r="L249" s="21">
        <f>MAX(0,ROUNDDOWN(F249-E249-G249-H249,-3))</f>
        <v/>
      </c>
      <c r="M249" s="21">
        <f>IF(J249&lt;=0,0,ROUNDDOWN((J249*LOOKUP(J249,{0,1950001,3300001,6950001,9000001,18000001,40000001},{0.05,0.1,0.2,0.23,0.33,0.4,0.45})-LOOKUP(J249,{0,1950001,3300001,6950001,9000001,18000001,40000001},{0,97500,427500,636000,1536000,2796000,4796000}))*1.021,-2))</f>
        <v/>
      </c>
      <c r="N249" s="21">
        <f>IF(K249&lt;=0,0,ROUNDDOWN((K249*LOOKUP(K249,{0,1950001,3300001,6950001,9000001,18000001,40000001},{0.05,0.1,0.2,0.23,0.33,0.4,0.45})-LOOKUP(K249,{0,1950001,3300001,6950001,9000001,18000001,40000001},{0,97500,427500,636000,1536000,2796000,4796000}))*1.021,-2))</f>
        <v/>
      </c>
      <c r="O249" s="21">
        <f>IF(L249&lt;=0,0,ROUNDDOWN((L249*LOOKUP(L249,{0,1950001,3300001,6950001,9000001,18000001,40000001},{0.05,0.1,0.2,0.23,0.33,0.4,0.45})-LOOKUP(L249,{0,1950001,3300001,6950001,9000001,18000001,40000001},{0,97500,427500,636000,1536000,2796000,4796000}))*1.021,-2))</f>
        <v/>
      </c>
      <c r="P249" s="21">
        <f>MAX(0,ROUNDDOWN(F249-E249-430000,-3))</f>
        <v/>
      </c>
      <c r="Q249" s="21">
        <f>MAX(0,ROUNDDOWN(F249-E249-430000-H249,-3))</f>
        <v/>
      </c>
      <c r="R249" s="21">
        <f>IF(F249&lt;=450000,0,MAX(0,P249*0.06-MIN(50000,P249)*0.03))</f>
        <v/>
      </c>
      <c r="S249" s="21">
        <f>IF(F249&lt;=450000,0,MAX(0,P249*0.04-MIN(50000,P249)*0.02))</f>
        <v/>
      </c>
      <c r="T249" s="21">
        <f>IF(F249&lt;=450000,0,MAX(0,Q249*0.06-MIN(50000,Q249)*0.03))</f>
        <v/>
      </c>
      <c r="U249" s="21">
        <f>IF(F249&lt;=450000,0,MAX(0,Q249*0.04-MIN(50000,Q249)*0.02))</f>
        <v/>
      </c>
      <c r="V249" s="21">
        <f>50000+MAX(0,G249-480000)</f>
        <v/>
      </c>
      <c r="W249" s="21">
        <f>P249-V249</f>
        <v/>
      </c>
      <c r="X249" s="21">
        <f>Q249-V249</f>
        <v/>
      </c>
      <c r="Y249" s="22">
        <f>IF(W249&lt;0,0.9,LOOKUP(W249,{0,1950001,3300001,6950001,9000001,18000001,40000001},{0.84895,0.7979,0.6958,0.66517,0.56307,0.4916,0.44055}))</f>
        <v/>
      </c>
      <c r="Z249" s="22">
        <f>IF(X249&lt;0,0.9,LOOKUP(X249,{0,1950001,3300001,6950001,9000001,18000001,40000001},{0.84895,0.7979,0.6958,0.66517,0.56307,0.4916,0.44055}))</f>
        <v/>
      </c>
      <c r="AA249" s="22">
        <f>IF(W249&lt;0,0,CHOOSE(MATCH(W249,{0,1950001,3300001,6950001,9000001},1),5.105/84.895,10.21/79.79,20.42/69.58,23.483/66.517,33.693/56.307))</f>
        <v/>
      </c>
      <c r="AB249" s="21">
        <f>IF(C249&lt;=2000,0,(MIN(C249,ROUNDDOWN(F249*0.3,0))-2000)*0.1)</f>
        <v/>
      </c>
      <c r="AC249" s="21">
        <f>IF(C249&lt;=2000,0,MIN((C249-2000)*Y249,(R249+S249)*0.2))</f>
        <v/>
      </c>
      <c r="AD249" s="21">
        <f>IF(C249&lt;=2000,0,MIN((C249-2000)*Z249,(T249+U249)*0.2))</f>
        <v/>
      </c>
      <c r="AE249" s="21">
        <f>AC249*AA249</f>
        <v/>
      </c>
      <c r="AF249" s="21">
        <f>ROUNDDOWN(R249,-2)+ROUNDDOWN(S249,-2)</f>
        <v/>
      </c>
      <c r="AG249" s="21">
        <f>ROUNDDOWN(MAX(0,R249-(AB249+AC249+AE249)*0.6),-2)+ROUNDDOWN(MAX(0,S249-(AB249+AC249+AE249)*0.4),-2)</f>
        <v/>
      </c>
      <c r="AH249" s="21">
        <f>ROUNDDOWN(MAX(0,T249-(AB249+AD249)*0.6),-2)+ROUNDDOWN(MAX(0,U249-(AB249+AD249)*0.4),-2)</f>
        <v/>
      </c>
      <c r="AI249" s="21">
        <f>ROUNDDOWN(T249,-2)+ROUNDDOWN(U249,-2)</f>
        <v/>
      </c>
      <c r="AJ249" s="21">
        <f>M249+AF249</f>
        <v/>
      </c>
      <c r="AK249" s="21">
        <f>M249+AG249</f>
        <v/>
      </c>
      <c r="AL249" s="21">
        <f>N249+AH249</f>
        <v/>
      </c>
      <c r="AM249" s="21">
        <f>O249+AI249</f>
        <v/>
      </c>
      <c r="AN249" s="21">
        <f>N249+AI249</f>
        <v/>
      </c>
      <c r="AO249" s="21">
        <f>ROUNDDOWN((R249+S249)*0.2/Y249+2000,0)</f>
        <v/>
      </c>
      <c r="AP249" s="21">
        <f>ROUNDDOWN((T249+U249)*0.2/Z249+2000,0)</f>
        <v/>
      </c>
      <c r="AQ249" s="21">
        <f>AL249-AK249</f>
        <v/>
      </c>
      <c r="AR249" s="21">
        <f>AM249-AK249</f>
        <v/>
      </c>
      <c r="AS249" s="21">
        <f>AM249-AL249</f>
        <v/>
      </c>
      <c r="AT249" s="21">
        <f>AK249+C249-AJ249</f>
        <v/>
      </c>
      <c r="AU249" s="21">
        <f>AL249+C249-AM249</f>
        <v/>
      </c>
      <c r="AV249" s="21">
        <f>AN249+C249-AM249</f>
        <v/>
      </c>
    </row>
    <row r="250">
      <c r="A250" t="inlineStr">
        <is>
          <t>医療費の境目</t>
        </is>
      </c>
      <c r="B250" s="21">
        <f>'3_医療費の境目'!$B$3</f>
        <v/>
      </c>
      <c r="C250" s="21">
        <f>IF('3_医療費の境目'!$B$4="",AO250,'3_医療費の境目'!$B$4)</f>
        <v/>
      </c>
      <c r="D250" s="21">
        <f>'3_医療費の境目'!D250</f>
        <v/>
      </c>
      <c r="E250" s="21">
        <f>ROUND(MIN(B250/12,650000)*12*0.0915+MIN(B250/12,1390000)*12*(0.0504+0)+B250*0.005,0)</f>
        <v/>
      </c>
      <c r="F250" s="21">
        <f>IF(B250&lt;741000,0,IF(B250&lt;2191000,B250-740000,IF(B250&lt;2193000,1451000,IF(B250&lt;2196000,1453000,IF(B250&lt;2200000,1456000,IF(B250&lt;3600000,ROUND(ROUNDDOWN(B250/4,-3)*2.8,0)-80000,IF(B250&lt;6600000,ROUND(ROUNDDOWN(B250/4,-3)*3.2,0)-440000,IF(B250&lt;8500000,ROUNDDOWN(B250*0.9,0)-1100000,B250-1950000))))))))</f>
        <v/>
      </c>
      <c r="G250" s="21">
        <f>IF(F250&gt;23500000,NA(),IF(F250&lt;=4890000,1040000,IF(F250&lt;=6550000,670000,620000)))</f>
        <v/>
      </c>
      <c r="H250" s="21">
        <f>IF(D250&lt;=0,0,MAX(0,MIN(2000000,D250-MIN(100000,ROUNDDOWN(F250*0.05,0)))))</f>
        <v/>
      </c>
      <c r="I250" s="21">
        <f>IF(C250&lt;=2000,0,MIN(C250,ROUNDDOWN(F250*0.4,0))-2000)</f>
        <v/>
      </c>
      <c r="J250" s="21">
        <f>MAX(0,ROUNDDOWN(F250-E250-G250,-3))</f>
        <v/>
      </c>
      <c r="K250" s="21">
        <f>MAX(0,ROUNDDOWN(F250-E250-G250-H250-I250,-3))</f>
        <v/>
      </c>
      <c r="L250" s="21">
        <f>MAX(0,ROUNDDOWN(F250-E250-G250-H250,-3))</f>
        <v/>
      </c>
      <c r="M250" s="21">
        <f>IF(J250&lt;=0,0,ROUNDDOWN((J250*LOOKUP(J250,{0,1950001,3300001,6950001,9000001,18000001,40000001},{0.05,0.1,0.2,0.23,0.33,0.4,0.45})-LOOKUP(J250,{0,1950001,3300001,6950001,9000001,18000001,40000001},{0,97500,427500,636000,1536000,2796000,4796000}))*1.021,-2))</f>
        <v/>
      </c>
      <c r="N250" s="21">
        <f>IF(K250&lt;=0,0,ROUNDDOWN((K250*LOOKUP(K250,{0,1950001,3300001,6950001,9000001,18000001,40000001},{0.05,0.1,0.2,0.23,0.33,0.4,0.45})-LOOKUP(K250,{0,1950001,3300001,6950001,9000001,18000001,40000001},{0,97500,427500,636000,1536000,2796000,4796000}))*1.021,-2))</f>
        <v/>
      </c>
      <c r="O250" s="21">
        <f>IF(L250&lt;=0,0,ROUNDDOWN((L250*LOOKUP(L250,{0,1950001,3300001,6950001,9000001,18000001,40000001},{0.05,0.1,0.2,0.23,0.33,0.4,0.45})-LOOKUP(L250,{0,1950001,3300001,6950001,9000001,18000001,40000001},{0,97500,427500,636000,1536000,2796000,4796000}))*1.021,-2))</f>
        <v/>
      </c>
      <c r="P250" s="21">
        <f>MAX(0,ROUNDDOWN(F250-E250-430000,-3))</f>
        <v/>
      </c>
      <c r="Q250" s="21">
        <f>MAX(0,ROUNDDOWN(F250-E250-430000-H250,-3))</f>
        <v/>
      </c>
      <c r="R250" s="21">
        <f>IF(F250&lt;=450000,0,MAX(0,P250*0.06-MIN(50000,P250)*0.03))</f>
        <v/>
      </c>
      <c r="S250" s="21">
        <f>IF(F250&lt;=450000,0,MAX(0,P250*0.04-MIN(50000,P250)*0.02))</f>
        <v/>
      </c>
      <c r="T250" s="21">
        <f>IF(F250&lt;=450000,0,MAX(0,Q250*0.06-MIN(50000,Q250)*0.03))</f>
        <v/>
      </c>
      <c r="U250" s="21">
        <f>IF(F250&lt;=450000,0,MAX(0,Q250*0.04-MIN(50000,Q250)*0.02))</f>
        <v/>
      </c>
      <c r="V250" s="21">
        <f>50000+MAX(0,G250-480000)</f>
        <v/>
      </c>
      <c r="W250" s="21">
        <f>P250-V250</f>
        <v/>
      </c>
      <c r="X250" s="21">
        <f>Q250-V250</f>
        <v/>
      </c>
      <c r="Y250" s="22">
        <f>IF(W250&lt;0,0.9,LOOKUP(W250,{0,1950001,3300001,6950001,9000001,18000001,40000001},{0.84895,0.7979,0.6958,0.66517,0.56307,0.4916,0.44055}))</f>
        <v/>
      </c>
      <c r="Z250" s="22">
        <f>IF(X250&lt;0,0.9,LOOKUP(X250,{0,1950001,3300001,6950001,9000001,18000001,40000001},{0.84895,0.7979,0.6958,0.66517,0.56307,0.4916,0.44055}))</f>
        <v/>
      </c>
      <c r="AA250" s="22">
        <f>IF(W250&lt;0,0,CHOOSE(MATCH(W250,{0,1950001,3300001,6950001,9000001},1),5.105/84.895,10.21/79.79,20.42/69.58,23.483/66.517,33.693/56.307))</f>
        <v/>
      </c>
      <c r="AB250" s="21">
        <f>IF(C250&lt;=2000,0,(MIN(C250,ROUNDDOWN(F250*0.3,0))-2000)*0.1)</f>
        <v/>
      </c>
      <c r="AC250" s="21">
        <f>IF(C250&lt;=2000,0,MIN((C250-2000)*Y250,(R250+S250)*0.2))</f>
        <v/>
      </c>
      <c r="AD250" s="21">
        <f>IF(C250&lt;=2000,0,MIN((C250-2000)*Z250,(T250+U250)*0.2))</f>
        <v/>
      </c>
      <c r="AE250" s="21">
        <f>AC250*AA250</f>
        <v/>
      </c>
      <c r="AF250" s="21">
        <f>ROUNDDOWN(R250,-2)+ROUNDDOWN(S250,-2)</f>
        <v/>
      </c>
      <c r="AG250" s="21">
        <f>ROUNDDOWN(MAX(0,R250-(AB250+AC250+AE250)*0.6),-2)+ROUNDDOWN(MAX(0,S250-(AB250+AC250+AE250)*0.4),-2)</f>
        <v/>
      </c>
      <c r="AH250" s="21">
        <f>ROUNDDOWN(MAX(0,T250-(AB250+AD250)*0.6),-2)+ROUNDDOWN(MAX(0,U250-(AB250+AD250)*0.4),-2)</f>
        <v/>
      </c>
      <c r="AI250" s="21">
        <f>ROUNDDOWN(T250,-2)+ROUNDDOWN(U250,-2)</f>
        <v/>
      </c>
      <c r="AJ250" s="21">
        <f>M250+AF250</f>
        <v/>
      </c>
      <c r="AK250" s="21">
        <f>M250+AG250</f>
        <v/>
      </c>
      <c r="AL250" s="21">
        <f>N250+AH250</f>
        <v/>
      </c>
      <c r="AM250" s="21">
        <f>O250+AI250</f>
        <v/>
      </c>
      <c r="AN250" s="21">
        <f>N250+AI250</f>
        <v/>
      </c>
      <c r="AO250" s="21">
        <f>ROUNDDOWN((R250+S250)*0.2/Y250+2000,0)</f>
        <v/>
      </c>
      <c r="AP250" s="21">
        <f>ROUNDDOWN((T250+U250)*0.2/Z250+2000,0)</f>
        <v/>
      </c>
      <c r="AQ250" s="21">
        <f>AL250-AK250</f>
        <v/>
      </c>
      <c r="AR250" s="21">
        <f>AM250-AK250</f>
        <v/>
      </c>
      <c r="AS250" s="21">
        <f>AM250-AL250</f>
        <v/>
      </c>
      <c r="AT250" s="21">
        <f>AK250+C250-AJ250</f>
        <v/>
      </c>
      <c r="AU250" s="21">
        <f>AL250+C250-AM250</f>
        <v/>
      </c>
      <c r="AV250" s="21">
        <f>AN250+C250-AM250</f>
        <v/>
      </c>
    </row>
    <row r="251">
      <c r="A251" t="inlineStr">
        <is>
          <t>医療費の境目</t>
        </is>
      </c>
      <c r="B251" s="21">
        <f>'3_医療費の境目'!$B$3</f>
        <v/>
      </c>
      <c r="C251" s="21">
        <f>IF('3_医療費の境目'!$B$4="",AO251,'3_医療費の境目'!$B$4)</f>
        <v/>
      </c>
      <c r="D251" s="21">
        <f>'3_医療費の境目'!D251</f>
        <v/>
      </c>
      <c r="E251" s="21">
        <f>ROUND(MIN(B251/12,650000)*12*0.0915+MIN(B251/12,1390000)*12*(0.0504+0)+B251*0.005,0)</f>
        <v/>
      </c>
      <c r="F251" s="21">
        <f>IF(B251&lt;741000,0,IF(B251&lt;2191000,B251-740000,IF(B251&lt;2193000,1451000,IF(B251&lt;2196000,1453000,IF(B251&lt;2200000,1456000,IF(B251&lt;3600000,ROUND(ROUNDDOWN(B251/4,-3)*2.8,0)-80000,IF(B251&lt;6600000,ROUND(ROUNDDOWN(B251/4,-3)*3.2,0)-440000,IF(B251&lt;8500000,ROUNDDOWN(B251*0.9,0)-1100000,B251-1950000))))))))</f>
        <v/>
      </c>
      <c r="G251" s="21">
        <f>IF(F251&gt;23500000,NA(),IF(F251&lt;=4890000,1040000,IF(F251&lt;=6550000,670000,620000)))</f>
        <v/>
      </c>
      <c r="H251" s="21">
        <f>IF(D251&lt;=0,0,MAX(0,MIN(2000000,D251-MIN(100000,ROUNDDOWN(F251*0.05,0)))))</f>
        <v/>
      </c>
      <c r="I251" s="21">
        <f>IF(C251&lt;=2000,0,MIN(C251,ROUNDDOWN(F251*0.4,0))-2000)</f>
        <v/>
      </c>
      <c r="J251" s="21">
        <f>MAX(0,ROUNDDOWN(F251-E251-G251,-3))</f>
        <v/>
      </c>
      <c r="K251" s="21">
        <f>MAX(0,ROUNDDOWN(F251-E251-G251-H251-I251,-3))</f>
        <v/>
      </c>
      <c r="L251" s="21">
        <f>MAX(0,ROUNDDOWN(F251-E251-G251-H251,-3))</f>
        <v/>
      </c>
      <c r="M251" s="21">
        <f>IF(J251&lt;=0,0,ROUNDDOWN((J251*LOOKUP(J251,{0,1950001,3300001,6950001,9000001,18000001,40000001},{0.05,0.1,0.2,0.23,0.33,0.4,0.45})-LOOKUP(J251,{0,1950001,3300001,6950001,9000001,18000001,40000001},{0,97500,427500,636000,1536000,2796000,4796000}))*1.021,-2))</f>
        <v/>
      </c>
      <c r="N251" s="21">
        <f>IF(K251&lt;=0,0,ROUNDDOWN((K251*LOOKUP(K251,{0,1950001,3300001,6950001,9000001,18000001,40000001},{0.05,0.1,0.2,0.23,0.33,0.4,0.45})-LOOKUP(K251,{0,1950001,3300001,6950001,9000001,18000001,40000001},{0,97500,427500,636000,1536000,2796000,4796000}))*1.021,-2))</f>
        <v/>
      </c>
      <c r="O251" s="21">
        <f>IF(L251&lt;=0,0,ROUNDDOWN((L251*LOOKUP(L251,{0,1950001,3300001,6950001,9000001,18000001,40000001},{0.05,0.1,0.2,0.23,0.33,0.4,0.45})-LOOKUP(L251,{0,1950001,3300001,6950001,9000001,18000001,40000001},{0,97500,427500,636000,1536000,2796000,4796000}))*1.021,-2))</f>
        <v/>
      </c>
      <c r="P251" s="21">
        <f>MAX(0,ROUNDDOWN(F251-E251-430000,-3))</f>
        <v/>
      </c>
      <c r="Q251" s="21">
        <f>MAX(0,ROUNDDOWN(F251-E251-430000-H251,-3))</f>
        <v/>
      </c>
      <c r="R251" s="21">
        <f>IF(F251&lt;=450000,0,MAX(0,P251*0.06-MIN(50000,P251)*0.03))</f>
        <v/>
      </c>
      <c r="S251" s="21">
        <f>IF(F251&lt;=450000,0,MAX(0,P251*0.04-MIN(50000,P251)*0.02))</f>
        <v/>
      </c>
      <c r="T251" s="21">
        <f>IF(F251&lt;=450000,0,MAX(0,Q251*0.06-MIN(50000,Q251)*0.03))</f>
        <v/>
      </c>
      <c r="U251" s="21">
        <f>IF(F251&lt;=450000,0,MAX(0,Q251*0.04-MIN(50000,Q251)*0.02))</f>
        <v/>
      </c>
      <c r="V251" s="21">
        <f>50000+MAX(0,G251-480000)</f>
        <v/>
      </c>
      <c r="W251" s="21">
        <f>P251-V251</f>
        <v/>
      </c>
      <c r="X251" s="21">
        <f>Q251-V251</f>
        <v/>
      </c>
      <c r="Y251" s="22">
        <f>IF(W251&lt;0,0.9,LOOKUP(W251,{0,1950001,3300001,6950001,9000001,18000001,40000001},{0.84895,0.7979,0.6958,0.66517,0.56307,0.4916,0.44055}))</f>
        <v/>
      </c>
      <c r="Z251" s="22">
        <f>IF(X251&lt;0,0.9,LOOKUP(X251,{0,1950001,3300001,6950001,9000001,18000001,40000001},{0.84895,0.7979,0.6958,0.66517,0.56307,0.4916,0.44055}))</f>
        <v/>
      </c>
      <c r="AA251" s="22">
        <f>IF(W251&lt;0,0,CHOOSE(MATCH(W251,{0,1950001,3300001,6950001,9000001},1),5.105/84.895,10.21/79.79,20.42/69.58,23.483/66.517,33.693/56.307))</f>
        <v/>
      </c>
      <c r="AB251" s="21">
        <f>IF(C251&lt;=2000,0,(MIN(C251,ROUNDDOWN(F251*0.3,0))-2000)*0.1)</f>
        <v/>
      </c>
      <c r="AC251" s="21">
        <f>IF(C251&lt;=2000,0,MIN((C251-2000)*Y251,(R251+S251)*0.2))</f>
        <v/>
      </c>
      <c r="AD251" s="21">
        <f>IF(C251&lt;=2000,0,MIN((C251-2000)*Z251,(T251+U251)*0.2))</f>
        <v/>
      </c>
      <c r="AE251" s="21">
        <f>AC251*AA251</f>
        <v/>
      </c>
      <c r="AF251" s="21">
        <f>ROUNDDOWN(R251,-2)+ROUNDDOWN(S251,-2)</f>
        <v/>
      </c>
      <c r="AG251" s="21">
        <f>ROUNDDOWN(MAX(0,R251-(AB251+AC251+AE251)*0.6),-2)+ROUNDDOWN(MAX(0,S251-(AB251+AC251+AE251)*0.4),-2)</f>
        <v/>
      </c>
      <c r="AH251" s="21">
        <f>ROUNDDOWN(MAX(0,T251-(AB251+AD251)*0.6),-2)+ROUNDDOWN(MAX(0,U251-(AB251+AD251)*0.4),-2)</f>
        <v/>
      </c>
      <c r="AI251" s="21">
        <f>ROUNDDOWN(T251,-2)+ROUNDDOWN(U251,-2)</f>
        <v/>
      </c>
      <c r="AJ251" s="21">
        <f>M251+AF251</f>
        <v/>
      </c>
      <c r="AK251" s="21">
        <f>M251+AG251</f>
        <v/>
      </c>
      <c r="AL251" s="21">
        <f>N251+AH251</f>
        <v/>
      </c>
      <c r="AM251" s="21">
        <f>O251+AI251</f>
        <v/>
      </c>
      <c r="AN251" s="21">
        <f>N251+AI251</f>
        <v/>
      </c>
      <c r="AO251" s="21">
        <f>ROUNDDOWN((R251+S251)*0.2/Y251+2000,0)</f>
        <v/>
      </c>
      <c r="AP251" s="21">
        <f>ROUNDDOWN((T251+U251)*0.2/Z251+2000,0)</f>
        <v/>
      </c>
      <c r="AQ251" s="21">
        <f>AL251-AK251</f>
        <v/>
      </c>
      <c r="AR251" s="21">
        <f>AM251-AK251</f>
        <v/>
      </c>
      <c r="AS251" s="21">
        <f>AM251-AL251</f>
        <v/>
      </c>
      <c r="AT251" s="21">
        <f>AK251+C251-AJ251</f>
        <v/>
      </c>
      <c r="AU251" s="21">
        <f>AL251+C251-AM251</f>
        <v/>
      </c>
      <c r="AV251" s="21">
        <f>AN251+C251-AM251</f>
        <v/>
      </c>
    </row>
    <row r="252">
      <c r="A252" t="inlineStr">
        <is>
          <t>医療費の境目</t>
        </is>
      </c>
      <c r="B252" s="21">
        <f>'3_医療費の境目'!$B$3</f>
        <v/>
      </c>
      <c r="C252" s="21">
        <f>IF('3_医療費の境目'!$B$4="",AO252,'3_医療費の境目'!$B$4)</f>
        <v/>
      </c>
      <c r="D252" s="21">
        <f>'3_医療費の境目'!D252</f>
        <v/>
      </c>
      <c r="E252" s="21">
        <f>ROUND(MIN(B252/12,650000)*12*0.0915+MIN(B252/12,1390000)*12*(0.0504+0)+B252*0.005,0)</f>
        <v/>
      </c>
      <c r="F252" s="21">
        <f>IF(B252&lt;741000,0,IF(B252&lt;2191000,B252-740000,IF(B252&lt;2193000,1451000,IF(B252&lt;2196000,1453000,IF(B252&lt;2200000,1456000,IF(B252&lt;3600000,ROUND(ROUNDDOWN(B252/4,-3)*2.8,0)-80000,IF(B252&lt;6600000,ROUND(ROUNDDOWN(B252/4,-3)*3.2,0)-440000,IF(B252&lt;8500000,ROUNDDOWN(B252*0.9,0)-1100000,B252-1950000))))))))</f>
        <v/>
      </c>
      <c r="G252" s="21">
        <f>IF(F252&gt;23500000,NA(),IF(F252&lt;=4890000,1040000,IF(F252&lt;=6550000,670000,620000)))</f>
        <v/>
      </c>
      <c r="H252" s="21">
        <f>IF(D252&lt;=0,0,MAX(0,MIN(2000000,D252-MIN(100000,ROUNDDOWN(F252*0.05,0)))))</f>
        <v/>
      </c>
      <c r="I252" s="21">
        <f>IF(C252&lt;=2000,0,MIN(C252,ROUNDDOWN(F252*0.4,0))-2000)</f>
        <v/>
      </c>
      <c r="J252" s="21">
        <f>MAX(0,ROUNDDOWN(F252-E252-G252,-3))</f>
        <v/>
      </c>
      <c r="K252" s="21">
        <f>MAX(0,ROUNDDOWN(F252-E252-G252-H252-I252,-3))</f>
        <v/>
      </c>
      <c r="L252" s="21">
        <f>MAX(0,ROUNDDOWN(F252-E252-G252-H252,-3))</f>
        <v/>
      </c>
      <c r="M252" s="21">
        <f>IF(J252&lt;=0,0,ROUNDDOWN((J252*LOOKUP(J252,{0,1950001,3300001,6950001,9000001,18000001,40000001},{0.05,0.1,0.2,0.23,0.33,0.4,0.45})-LOOKUP(J252,{0,1950001,3300001,6950001,9000001,18000001,40000001},{0,97500,427500,636000,1536000,2796000,4796000}))*1.021,-2))</f>
        <v/>
      </c>
      <c r="N252" s="21">
        <f>IF(K252&lt;=0,0,ROUNDDOWN((K252*LOOKUP(K252,{0,1950001,3300001,6950001,9000001,18000001,40000001},{0.05,0.1,0.2,0.23,0.33,0.4,0.45})-LOOKUP(K252,{0,1950001,3300001,6950001,9000001,18000001,40000001},{0,97500,427500,636000,1536000,2796000,4796000}))*1.021,-2))</f>
        <v/>
      </c>
      <c r="O252" s="21">
        <f>IF(L252&lt;=0,0,ROUNDDOWN((L252*LOOKUP(L252,{0,1950001,3300001,6950001,9000001,18000001,40000001},{0.05,0.1,0.2,0.23,0.33,0.4,0.45})-LOOKUP(L252,{0,1950001,3300001,6950001,9000001,18000001,40000001},{0,97500,427500,636000,1536000,2796000,4796000}))*1.021,-2))</f>
        <v/>
      </c>
      <c r="P252" s="21">
        <f>MAX(0,ROUNDDOWN(F252-E252-430000,-3))</f>
        <v/>
      </c>
      <c r="Q252" s="21">
        <f>MAX(0,ROUNDDOWN(F252-E252-430000-H252,-3))</f>
        <v/>
      </c>
      <c r="R252" s="21">
        <f>IF(F252&lt;=450000,0,MAX(0,P252*0.06-MIN(50000,P252)*0.03))</f>
        <v/>
      </c>
      <c r="S252" s="21">
        <f>IF(F252&lt;=450000,0,MAX(0,P252*0.04-MIN(50000,P252)*0.02))</f>
        <v/>
      </c>
      <c r="T252" s="21">
        <f>IF(F252&lt;=450000,0,MAX(0,Q252*0.06-MIN(50000,Q252)*0.03))</f>
        <v/>
      </c>
      <c r="U252" s="21">
        <f>IF(F252&lt;=450000,0,MAX(0,Q252*0.04-MIN(50000,Q252)*0.02))</f>
        <v/>
      </c>
      <c r="V252" s="21">
        <f>50000+MAX(0,G252-480000)</f>
        <v/>
      </c>
      <c r="W252" s="21">
        <f>P252-V252</f>
        <v/>
      </c>
      <c r="X252" s="21">
        <f>Q252-V252</f>
        <v/>
      </c>
      <c r="Y252" s="22">
        <f>IF(W252&lt;0,0.9,LOOKUP(W252,{0,1950001,3300001,6950001,9000001,18000001,40000001},{0.84895,0.7979,0.6958,0.66517,0.56307,0.4916,0.44055}))</f>
        <v/>
      </c>
      <c r="Z252" s="22">
        <f>IF(X252&lt;0,0.9,LOOKUP(X252,{0,1950001,3300001,6950001,9000001,18000001,40000001},{0.84895,0.7979,0.6958,0.66517,0.56307,0.4916,0.44055}))</f>
        <v/>
      </c>
      <c r="AA252" s="22">
        <f>IF(W252&lt;0,0,CHOOSE(MATCH(W252,{0,1950001,3300001,6950001,9000001},1),5.105/84.895,10.21/79.79,20.42/69.58,23.483/66.517,33.693/56.307))</f>
        <v/>
      </c>
      <c r="AB252" s="21">
        <f>IF(C252&lt;=2000,0,(MIN(C252,ROUNDDOWN(F252*0.3,0))-2000)*0.1)</f>
        <v/>
      </c>
      <c r="AC252" s="21">
        <f>IF(C252&lt;=2000,0,MIN((C252-2000)*Y252,(R252+S252)*0.2))</f>
        <v/>
      </c>
      <c r="AD252" s="21">
        <f>IF(C252&lt;=2000,0,MIN((C252-2000)*Z252,(T252+U252)*0.2))</f>
        <v/>
      </c>
      <c r="AE252" s="21">
        <f>AC252*AA252</f>
        <v/>
      </c>
      <c r="AF252" s="21">
        <f>ROUNDDOWN(R252,-2)+ROUNDDOWN(S252,-2)</f>
        <v/>
      </c>
      <c r="AG252" s="21">
        <f>ROUNDDOWN(MAX(0,R252-(AB252+AC252+AE252)*0.6),-2)+ROUNDDOWN(MAX(0,S252-(AB252+AC252+AE252)*0.4),-2)</f>
        <v/>
      </c>
      <c r="AH252" s="21">
        <f>ROUNDDOWN(MAX(0,T252-(AB252+AD252)*0.6),-2)+ROUNDDOWN(MAX(0,U252-(AB252+AD252)*0.4),-2)</f>
        <v/>
      </c>
      <c r="AI252" s="21">
        <f>ROUNDDOWN(T252,-2)+ROUNDDOWN(U252,-2)</f>
        <v/>
      </c>
      <c r="AJ252" s="21">
        <f>M252+AF252</f>
        <v/>
      </c>
      <c r="AK252" s="21">
        <f>M252+AG252</f>
        <v/>
      </c>
      <c r="AL252" s="21">
        <f>N252+AH252</f>
        <v/>
      </c>
      <c r="AM252" s="21">
        <f>O252+AI252</f>
        <v/>
      </c>
      <c r="AN252" s="21">
        <f>N252+AI252</f>
        <v/>
      </c>
      <c r="AO252" s="21">
        <f>ROUNDDOWN((R252+S252)*0.2/Y252+2000,0)</f>
        <v/>
      </c>
      <c r="AP252" s="21">
        <f>ROUNDDOWN((T252+U252)*0.2/Z252+2000,0)</f>
        <v/>
      </c>
      <c r="AQ252" s="21">
        <f>AL252-AK252</f>
        <v/>
      </c>
      <c r="AR252" s="21">
        <f>AM252-AK252</f>
        <v/>
      </c>
      <c r="AS252" s="21">
        <f>AM252-AL252</f>
        <v/>
      </c>
      <c r="AT252" s="21">
        <f>AK252+C252-AJ252</f>
        <v/>
      </c>
      <c r="AU252" s="21">
        <f>AL252+C252-AM252</f>
        <v/>
      </c>
      <c r="AV252" s="21">
        <f>AN252+C252-AM252</f>
        <v/>
      </c>
    </row>
    <row r="253">
      <c r="A253" t="inlineStr">
        <is>
          <t>医療費の境目</t>
        </is>
      </c>
      <c r="B253" s="21">
        <f>'3_医療費の境目'!$B$3</f>
        <v/>
      </c>
      <c r="C253" s="21">
        <f>IF('3_医療費の境目'!$B$4="",AO253,'3_医療費の境目'!$B$4)</f>
        <v/>
      </c>
      <c r="D253" s="21">
        <f>'3_医療費の境目'!D253</f>
        <v/>
      </c>
      <c r="E253" s="21">
        <f>ROUND(MIN(B253/12,650000)*12*0.0915+MIN(B253/12,1390000)*12*(0.0504+0)+B253*0.005,0)</f>
        <v/>
      </c>
      <c r="F253" s="21">
        <f>IF(B253&lt;741000,0,IF(B253&lt;2191000,B253-740000,IF(B253&lt;2193000,1451000,IF(B253&lt;2196000,1453000,IF(B253&lt;2200000,1456000,IF(B253&lt;3600000,ROUND(ROUNDDOWN(B253/4,-3)*2.8,0)-80000,IF(B253&lt;6600000,ROUND(ROUNDDOWN(B253/4,-3)*3.2,0)-440000,IF(B253&lt;8500000,ROUNDDOWN(B253*0.9,0)-1100000,B253-1950000))))))))</f>
        <v/>
      </c>
      <c r="G253" s="21">
        <f>IF(F253&gt;23500000,NA(),IF(F253&lt;=4890000,1040000,IF(F253&lt;=6550000,670000,620000)))</f>
        <v/>
      </c>
      <c r="H253" s="21">
        <f>IF(D253&lt;=0,0,MAX(0,MIN(2000000,D253-MIN(100000,ROUNDDOWN(F253*0.05,0)))))</f>
        <v/>
      </c>
      <c r="I253" s="21">
        <f>IF(C253&lt;=2000,0,MIN(C253,ROUNDDOWN(F253*0.4,0))-2000)</f>
        <v/>
      </c>
      <c r="J253" s="21">
        <f>MAX(0,ROUNDDOWN(F253-E253-G253,-3))</f>
        <v/>
      </c>
      <c r="K253" s="21">
        <f>MAX(0,ROUNDDOWN(F253-E253-G253-H253-I253,-3))</f>
        <v/>
      </c>
      <c r="L253" s="21">
        <f>MAX(0,ROUNDDOWN(F253-E253-G253-H253,-3))</f>
        <v/>
      </c>
      <c r="M253" s="21">
        <f>IF(J253&lt;=0,0,ROUNDDOWN((J253*LOOKUP(J253,{0,1950001,3300001,6950001,9000001,18000001,40000001},{0.05,0.1,0.2,0.23,0.33,0.4,0.45})-LOOKUP(J253,{0,1950001,3300001,6950001,9000001,18000001,40000001},{0,97500,427500,636000,1536000,2796000,4796000}))*1.021,-2))</f>
        <v/>
      </c>
      <c r="N253" s="21">
        <f>IF(K253&lt;=0,0,ROUNDDOWN((K253*LOOKUP(K253,{0,1950001,3300001,6950001,9000001,18000001,40000001},{0.05,0.1,0.2,0.23,0.33,0.4,0.45})-LOOKUP(K253,{0,1950001,3300001,6950001,9000001,18000001,40000001},{0,97500,427500,636000,1536000,2796000,4796000}))*1.021,-2))</f>
        <v/>
      </c>
      <c r="O253" s="21">
        <f>IF(L253&lt;=0,0,ROUNDDOWN((L253*LOOKUP(L253,{0,1950001,3300001,6950001,9000001,18000001,40000001},{0.05,0.1,0.2,0.23,0.33,0.4,0.45})-LOOKUP(L253,{0,1950001,3300001,6950001,9000001,18000001,40000001},{0,97500,427500,636000,1536000,2796000,4796000}))*1.021,-2))</f>
        <v/>
      </c>
      <c r="P253" s="21">
        <f>MAX(0,ROUNDDOWN(F253-E253-430000,-3))</f>
        <v/>
      </c>
      <c r="Q253" s="21">
        <f>MAX(0,ROUNDDOWN(F253-E253-430000-H253,-3))</f>
        <v/>
      </c>
      <c r="R253" s="21">
        <f>IF(F253&lt;=450000,0,MAX(0,P253*0.06-MIN(50000,P253)*0.03))</f>
        <v/>
      </c>
      <c r="S253" s="21">
        <f>IF(F253&lt;=450000,0,MAX(0,P253*0.04-MIN(50000,P253)*0.02))</f>
        <v/>
      </c>
      <c r="T253" s="21">
        <f>IF(F253&lt;=450000,0,MAX(0,Q253*0.06-MIN(50000,Q253)*0.03))</f>
        <v/>
      </c>
      <c r="U253" s="21">
        <f>IF(F253&lt;=450000,0,MAX(0,Q253*0.04-MIN(50000,Q253)*0.02))</f>
        <v/>
      </c>
      <c r="V253" s="21">
        <f>50000+MAX(0,G253-480000)</f>
        <v/>
      </c>
      <c r="W253" s="21">
        <f>P253-V253</f>
        <v/>
      </c>
      <c r="X253" s="21">
        <f>Q253-V253</f>
        <v/>
      </c>
      <c r="Y253" s="22">
        <f>IF(W253&lt;0,0.9,LOOKUP(W253,{0,1950001,3300001,6950001,9000001,18000001,40000001},{0.84895,0.7979,0.6958,0.66517,0.56307,0.4916,0.44055}))</f>
        <v/>
      </c>
      <c r="Z253" s="22">
        <f>IF(X253&lt;0,0.9,LOOKUP(X253,{0,1950001,3300001,6950001,9000001,18000001,40000001},{0.84895,0.7979,0.6958,0.66517,0.56307,0.4916,0.44055}))</f>
        <v/>
      </c>
      <c r="AA253" s="22">
        <f>IF(W253&lt;0,0,CHOOSE(MATCH(W253,{0,1950001,3300001,6950001,9000001},1),5.105/84.895,10.21/79.79,20.42/69.58,23.483/66.517,33.693/56.307))</f>
        <v/>
      </c>
      <c r="AB253" s="21">
        <f>IF(C253&lt;=2000,0,(MIN(C253,ROUNDDOWN(F253*0.3,0))-2000)*0.1)</f>
        <v/>
      </c>
      <c r="AC253" s="21">
        <f>IF(C253&lt;=2000,0,MIN((C253-2000)*Y253,(R253+S253)*0.2))</f>
        <v/>
      </c>
      <c r="AD253" s="21">
        <f>IF(C253&lt;=2000,0,MIN((C253-2000)*Z253,(T253+U253)*0.2))</f>
        <v/>
      </c>
      <c r="AE253" s="21">
        <f>AC253*AA253</f>
        <v/>
      </c>
      <c r="AF253" s="21">
        <f>ROUNDDOWN(R253,-2)+ROUNDDOWN(S253,-2)</f>
        <v/>
      </c>
      <c r="AG253" s="21">
        <f>ROUNDDOWN(MAX(0,R253-(AB253+AC253+AE253)*0.6),-2)+ROUNDDOWN(MAX(0,S253-(AB253+AC253+AE253)*0.4),-2)</f>
        <v/>
      </c>
      <c r="AH253" s="21">
        <f>ROUNDDOWN(MAX(0,T253-(AB253+AD253)*0.6),-2)+ROUNDDOWN(MAX(0,U253-(AB253+AD253)*0.4),-2)</f>
        <v/>
      </c>
      <c r="AI253" s="21">
        <f>ROUNDDOWN(T253,-2)+ROUNDDOWN(U253,-2)</f>
        <v/>
      </c>
      <c r="AJ253" s="21">
        <f>M253+AF253</f>
        <v/>
      </c>
      <c r="AK253" s="21">
        <f>M253+AG253</f>
        <v/>
      </c>
      <c r="AL253" s="21">
        <f>N253+AH253</f>
        <v/>
      </c>
      <c r="AM253" s="21">
        <f>O253+AI253</f>
        <v/>
      </c>
      <c r="AN253" s="21">
        <f>N253+AI253</f>
        <v/>
      </c>
      <c r="AO253" s="21">
        <f>ROUNDDOWN((R253+S253)*0.2/Y253+2000,0)</f>
        <v/>
      </c>
      <c r="AP253" s="21">
        <f>ROUNDDOWN((T253+U253)*0.2/Z253+2000,0)</f>
        <v/>
      </c>
      <c r="AQ253" s="21">
        <f>AL253-AK253</f>
        <v/>
      </c>
      <c r="AR253" s="21">
        <f>AM253-AK253</f>
        <v/>
      </c>
      <c r="AS253" s="21">
        <f>AM253-AL253</f>
        <v/>
      </c>
      <c r="AT253" s="21">
        <f>AK253+C253-AJ253</f>
        <v/>
      </c>
      <c r="AU253" s="21">
        <f>AL253+C253-AM253</f>
        <v/>
      </c>
      <c r="AV253" s="21">
        <f>AN253+C253-AM253</f>
        <v/>
      </c>
    </row>
    <row r="254">
      <c r="A254" t="inlineStr">
        <is>
          <t>医療費の境目</t>
        </is>
      </c>
      <c r="B254" s="21">
        <f>'3_医療費の境目'!$B$3</f>
        <v/>
      </c>
      <c r="C254" s="21">
        <f>IF('3_医療費の境目'!$B$4="",AO254,'3_医療費の境目'!$B$4)</f>
        <v/>
      </c>
      <c r="D254" s="21">
        <f>'3_医療費の境目'!D254</f>
        <v/>
      </c>
      <c r="E254" s="21">
        <f>ROUND(MIN(B254/12,650000)*12*0.0915+MIN(B254/12,1390000)*12*(0.0504+0)+B254*0.005,0)</f>
        <v/>
      </c>
      <c r="F254" s="21">
        <f>IF(B254&lt;741000,0,IF(B254&lt;2191000,B254-740000,IF(B254&lt;2193000,1451000,IF(B254&lt;2196000,1453000,IF(B254&lt;2200000,1456000,IF(B254&lt;3600000,ROUND(ROUNDDOWN(B254/4,-3)*2.8,0)-80000,IF(B254&lt;6600000,ROUND(ROUNDDOWN(B254/4,-3)*3.2,0)-440000,IF(B254&lt;8500000,ROUNDDOWN(B254*0.9,0)-1100000,B254-1950000))))))))</f>
        <v/>
      </c>
      <c r="G254" s="21">
        <f>IF(F254&gt;23500000,NA(),IF(F254&lt;=4890000,1040000,IF(F254&lt;=6550000,670000,620000)))</f>
        <v/>
      </c>
      <c r="H254" s="21">
        <f>IF(D254&lt;=0,0,MAX(0,MIN(2000000,D254-MIN(100000,ROUNDDOWN(F254*0.05,0)))))</f>
        <v/>
      </c>
      <c r="I254" s="21">
        <f>IF(C254&lt;=2000,0,MIN(C254,ROUNDDOWN(F254*0.4,0))-2000)</f>
        <v/>
      </c>
      <c r="J254" s="21">
        <f>MAX(0,ROUNDDOWN(F254-E254-G254,-3))</f>
        <v/>
      </c>
      <c r="K254" s="21">
        <f>MAX(0,ROUNDDOWN(F254-E254-G254-H254-I254,-3))</f>
        <v/>
      </c>
      <c r="L254" s="21">
        <f>MAX(0,ROUNDDOWN(F254-E254-G254-H254,-3))</f>
        <v/>
      </c>
      <c r="M254" s="21">
        <f>IF(J254&lt;=0,0,ROUNDDOWN((J254*LOOKUP(J254,{0,1950001,3300001,6950001,9000001,18000001,40000001},{0.05,0.1,0.2,0.23,0.33,0.4,0.45})-LOOKUP(J254,{0,1950001,3300001,6950001,9000001,18000001,40000001},{0,97500,427500,636000,1536000,2796000,4796000}))*1.021,-2))</f>
        <v/>
      </c>
      <c r="N254" s="21">
        <f>IF(K254&lt;=0,0,ROUNDDOWN((K254*LOOKUP(K254,{0,1950001,3300001,6950001,9000001,18000001,40000001},{0.05,0.1,0.2,0.23,0.33,0.4,0.45})-LOOKUP(K254,{0,1950001,3300001,6950001,9000001,18000001,40000001},{0,97500,427500,636000,1536000,2796000,4796000}))*1.021,-2))</f>
        <v/>
      </c>
      <c r="O254" s="21">
        <f>IF(L254&lt;=0,0,ROUNDDOWN((L254*LOOKUP(L254,{0,1950001,3300001,6950001,9000001,18000001,40000001},{0.05,0.1,0.2,0.23,0.33,0.4,0.45})-LOOKUP(L254,{0,1950001,3300001,6950001,9000001,18000001,40000001},{0,97500,427500,636000,1536000,2796000,4796000}))*1.021,-2))</f>
        <v/>
      </c>
      <c r="P254" s="21">
        <f>MAX(0,ROUNDDOWN(F254-E254-430000,-3))</f>
        <v/>
      </c>
      <c r="Q254" s="21">
        <f>MAX(0,ROUNDDOWN(F254-E254-430000-H254,-3))</f>
        <v/>
      </c>
      <c r="R254" s="21">
        <f>IF(F254&lt;=450000,0,MAX(0,P254*0.06-MIN(50000,P254)*0.03))</f>
        <v/>
      </c>
      <c r="S254" s="21">
        <f>IF(F254&lt;=450000,0,MAX(0,P254*0.04-MIN(50000,P254)*0.02))</f>
        <v/>
      </c>
      <c r="T254" s="21">
        <f>IF(F254&lt;=450000,0,MAX(0,Q254*0.06-MIN(50000,Q254)*0.03))</f>
        <v/>
      </c>
      <c r="U254" s="21">
        <f>IF(F254&lt;=450000,0,MAX(0,Q254*0.04-MIN(50000,Q254)*0.02))</f>
        <v/>
      </c>
      <c r="V254" s="21">
        <f>50000+MAX(0,G254-480000)</f>
        <v/>
      </c>
      <c r="W254" s="21">
        <f>P254-V254</f>
        <v/>
      </c>
      <c r="X254" s="21">
        <f>Q254-V254</f>
        <v/>
      </c>
      <c r="Y254" s="22">
        <f>IF(W254&lt;0,0.9,LOOKUP(W254,{0,1950001,3300001,6950001,9000001,18000001,40000001},{0.84895,0.7979,0.6958,0.66517,0.56307,0.4916,0.44055}))</f>
        <v/>
      </c>
      <c r="Z254" s="22">
        <f>IF(X254&lt;0,0.9,LOOKUP(X254,{0,1950001,3300001,6950001,9000001,18000001,40000001},{0.84895,0.7979,0.6958,0.66517,0.56307,0.4916,0.44055}))</f>
        <v/>
      </c>
      <c r="AA254" s="22">
        <f>IF(W254&lt;0,0,CHOOSE(MATCH(W254,{0,1950001,3300001,6950001,9000001},1),5.105/84.895,10.21/79.79,20.42/69.58,23.483/66.517,33.693/56.307))</f>
        <v/>
      </c>
      <c r="AB254" s="21">
        <f>IF(C254&lt;=2000,0,(MIN(C254,ROUNDDOWN(F254*0.3,0))-2000)*0.1)</f>
        <v/>
      </c>
      <c r="AC254" s="21">
        <f>IF(C254&lt;=2000,0,MIN((C254-2000)*Y254,(R254+S254)*0.2))</f>
        <v/>
      </c>
      <c r="AD254" s="21">
        <f>IF(C254&lt;=2000,0,MIN((C254-2000)*Z254,(T254+U254)*0.2))</f>
        <v/>
      </c>
      <c r="AE254" s="21">
        <f>AC254*AA254</f>
        <v/>
      </c>
      <c r="AF254" s="21">
        <f>ROUNDDOWN(R254,-2)+ROUNDDOWN(S254,-2)</f>
        <v/>
      </c>
      <c r="AG254" s="21">
        <f>ROUNDDOWN(MAX(0,R254-(AB254+AC254+AE254)*0.6),-2)+ROUNDDOWN(MAX(0,S254-(AB254+AC254+AE254)*0.4),-2)</f>
        <v/>
      </c>
      <c r="AH254" s="21">
        <f>ROUNDDOWN(MAX(0,T254-(AB254+AD254)*0.6),-2)+ROUNDDOWN(MAX(0,U254-(AB254+AD254)*0.4),-2)</f>
        <v/>
      </c>
      <c r="AI254" s="21">
        <f>ROUNDDOWN(T254,-2)+ROUNDDOWN(U254,-2)</f>
        <v/>
      </c>
      <c r="AJ254" s="21">
        <f>M254+AF254</f>
        <v/>
      </c>
      <c r="AK254" s="21">
        <f>M254+AG254</f>
        <v/>
      </c>
      <c r="AL254" s="21">
        <f>N254+AH254</f>
        <v/>
      </c>
      <c r="AM254" s="21">
        <f>O254+AI254</f>
        <v/>
      </c>
      <c r="AN254" s="21">
        <f>N254+AI254</f>
        <v/>
      </c>
      <c r="AO254" s="21">
        <f>ROUNDDOWN((R254+S254)*0.2/Y254+2000,0)</f>
        <v/>
      </c>
      <c r="AP254" s="21">
        <f>ROUNDDOWN((T254+U254)*0.2/Z254+2000,0)</f>
        <v/>
      </c>
      <c r="AQ254" s="21">
        <f>AL254-AK254</f>
        <v/>
      </c>
      <c r="AR254" s="21">
        <f>AM254-AK254</f>
        <v/>
      </c>
      <c r="AS254" s="21">
        <f>AM254-AL254</f>
        <v/>
      </c>
      <c r="AT254" s="21">
        <f>AK254+C254-AJ254</f>
        <v/>
      </c>
      <c r="AU254" s="21">
        <f>AL254+C254-AM254</f>
        <v/>
      </c>
      <c r="AV254" s="21">
        <f>AN254+C254-AM254</f>
        <v/>
      </c>
    </row>
    <row r="255">
      <c r="A255" t="inlineStr">
        <is>
          <t>医療費の境目</t>
        </is>
      </c>
      <c r="B255" s="21">
        <f>'3_医療費の境目'!$B$3</f>
        <v/>
      </c>
      <c r="C255" s="21">
        <f>IF('3_医療費の境目'!$B$4="",AO255,'3_医療費の境目'!$B$4)</f>
        <v/>
      </c>
      <c r="D255" s="21">
        <f>'3_医療費の境目'!D255</f>
        <v/>
      </c>
      <c r="E255" s="21">
        <f>ROUND(MIN(B255/12,650000)*12*0.0915+MIN(B255/12,1390000)*12*(0.0504+0)+B255*0.005,0)</f>
        <v/>
      </c>
      <c r="F255" s="21">
        <f>IF(B255&lt;741000,0,IF(B255&lt;2191000,B255-740000,IF(B255&lt;2193000,1451000,IF(B255&lt;2196000,1453000,IF(B255&lt;2200000,1456000,IF(B255&lt;3600000,ROUND(ROUNDDOWN(B255/4,-3)*2.8,0)-80000,IF(B255&lt;6600000,ROUND(ROUNDDOWN(B255/4,-3)*3.2,0)-440000,IF(B255&lt;8500000,ROUNDDOWN(B255*0.9,0)-1100000,B255-1950000))))))))</f>
        <v/>
      </c>
      <c r="G255" s="21">
        <f>IF(F255&gt;23500000,NA(),IF(F255&lt;=4890000,1040000,IF(F255&lt;=6550000,670000,620000)))</f>
        <v/>
      </c>
      <c r="H255" s="21">
        <f>IF(D255&lt;=0,0,MAX(0,MIN(2000000,D255-MIN(100000,ROUNDDOWN(F255*0.05,0)))))</f>
        <v/>
      </c>
      <c r="I255" s="21">
        <f>IF(C255&lt;=2000,0,MIN(C255,ROUNDDOWN(F255*0.4,0))-2000)</f>
        <v/>
      </c>
      <c r="J255" s="21">
        <f>MAX(0,ROUNDDOWN(F255-E255-G255,-3))</f>
        <v/>
      </c>
      <c r="K255" s="21">
        <f>MAX(0,ROUNDDOWN(F255-E255-G255-H255-I255,-3))</f>
        <v/>
      </c>
      <c r="L255" s="21">
        <f>MAX(0,ROUNDDOWN(F255-E255-G255-H255,-3))</f>
        <v/>
      </c>
      <c r="M255" s="21">
        <f>IF(J255&lt;=0,0,ROUNDDOWN((J255*LOOKUP(J255,{0,1950001,3300001,6950001,9000001,18000001,40000001},{0.05,0.1,0.2,0.23,0.33,0.4,0.45})-LOOKUP(J255,{0,1950001,3300001,6950001,9000001,18000001,40000001},{0,97500,427500,636000,1536000,2796000,4796000}))*1.021,-2))</f>
        <v/>
      </c>
      <c r="N255" s="21">
        <f>IF(K255&lt;=0,0,ROUNDDOWN((K255*LOOKUP(K255,{0,1950001,3300001,6950001,9000001,18000001,40000001},{0.05,0.1,0.2,0.23,0.33,0.4,0.45})-LOOKUP(K255,{0,1950001,3300001,6950001,9000001,18000001,40000001},{0,97500,427500,636000,1536000,2796000,4796000}))*1.021,-2))</f>
        <v/>
      </c>
      <c r="O255" s="21">
        <f>IF(L255&lt;=0,0,ROUNDDOWN((L255*LOOKUP(L255,{0,1950001,3300001,6950001,9000001,18000001,40000001},{0.05,0.1,0.2,0.23,0.33,0.4,0.45})-LOOKUP(L255,{0,1950001,3300001,6950001,9000001,18000001,40000001},{0,97500,427500,636000,1536000,2796000,4796000}))*1.021,-2))</f>
        <v/>
      </c>
      <c r="P255" s="21">
        <f>MAX(0,ROUNDDOWN(F255-E255-430000,-3))</f>
        <v/>
      </c>
      <c r="Q255" s="21">
        <f>MAX(0,ROUNDDOWN(F255-E255-430000-H255,-3))</f>
        <v/>
      </c>
      <c r="R255" s="21">
        <f>IF(F255&lt;=450000,0,MAX(0,P255*0.06-MIN(50000,P255)*0.03))</f>
        <v/>
      </c>
      <c r="S255" s="21">
        <f>IF(F255&lt;=450000,0,MAX(0,P255*0.04-MIN(50000,P255)*0.02))</f>
        <v/>
      </c>
      <c r="T255" s="21">
        <f>IF(F255&lt;=450000,0,MAX(0,Q255*0.06-MIN(50000,Q255)*0.03))</f>
        <v/>
      </c>
      <c r="U255" s="21">
        <f>IF(F255&lt;=450000,0,MAX(0,Q255*0.04-MIN(50000,Q255)*0.02))</f>
        <v/>
      </c>
      <c r="V255" s="21">
        <f>50000+MAX(0,G255-480000)</f>
        <v/>
      </c>
      <c r="W255" s="21">
        <f>P255-V255</f>
        <v/>
      </c>
      <c r="X255" s="21">
        <f>Q255-V255</f>
        <v/>
      </c>
      <c r="Y255" s="22">
        <f>IF(W255&lt;0,0.9,LOOKUP(W255,{0,1950001,3300001,6950001,9000001,18000001,40000001},{0.84895,0.7979,0.6958,0.66517,0.56307,0.4916,0.44055}))</f>
        <v/>
      </c>
      <c r="Z255" s="22">
        <f>IF(X255&lt;0,0.9,LOOKUP(X255,{0,1950001,3300001,6950001,9000001,18000001,40000001},{0.84895,0.7979,0.6958,0.66517,0.56307,0.4916,0.44055}))</f>
        <v/>
      </c>
      <c r="AA255" s="22">
        <f>IF(W255&lt;0,0,CHOOSE(MATCH(W255,{0,1950001,3300001,6950001,9000001},1),5.105/84.895,10.21/79.79,20.42/69.58,23.483/66.517,33.693/56.307))</f>
        <v/>
      </c>
      <c r="AB255" s="21">
        <f>IF(C255&lt;=2000,0,(MIN(C255,ROUNDDOWN(F255*0.3,0))-2000)*0.1)</f>
        <v/>
      </c>
      <c r="AC255" s="21">
        <f>IF(C255&lt;=2000,0,MIN((C255-2000)*Y255,(R255+S255)*0.2))</f>
        <v/>
      </c>
      <c r="AD255" s="21">
        <f>IF(C255&lt;=2000,0,MIN((C255-2000)*Z255,(T255+U255)*0.2))</f>
        <v/>
      </c>
      <c r="AE255" s="21">
        <f>AC255*AA255</f>
        <v/>
      </c>
      <c r="AF255" s="21">
        <f>ROUNDDOWN(R255,-2)+ROUNDDOWN(S255,-2)</f>
        <v/>
      </c>
      <c r="AG255" s="21">
        <f>ROUNDDOWN(MAX(0,R255-(AB255+AC255+AE255)*0.6),-2)+ROUNDDOWN(MAX(0,S255-(AB255+AC255+AE255)*0.4),-2)</f>
        <v/>
      </c>
      <c r="AH255" s="21">
        <f>ROUNDDOWN(MAX(0,T255-(AB255+AD255)*0.6),-2)+ROUNDDOWN(MAX(0,U255-(AB255+AD255)*0.4),-2)</f>
        <v/>
      </c>
      <c r="AI255" s="21">
        <f>ROUNDDOWN(T255,-2)+ROUNDDOWN(U255,-2)</f>
        <v/>
      </c>
      <c r="AJ255" s="21">
        <f>M255+AF255</f>
        <v/>
      </c>
      <c r="AK255" s="21">
        <f>M255+AG255</f>
        <v/>
      </c>
      <c r="AL255" s="21">
        <f>N255+AH255</f>
        <v/>
      </c>
      <c r="AM255" s="21">
        <f>O255+AI255</f>
        <v/>
      </c>
      <c r="AN255" s="21">
        <f>N255+AI255</f>
        <v/>
      </c>
      <c r="AO255" s="21">
        <f>ROUNDDOWN((R255+S255)*0.2/Y255+2000,0)</f>
        <v/>
      </c>
      <c r="AP255" s="21">
        <f>ROUNDDOWN((T255+U255)*0.2/Z255+2000,0)</f>
        <v/>
      </c>
      <c r="AQ255" s="21">
        <f>AL255-AK255</f>
        <v/>
      </c>
      <c r="AR255" s="21">
        <f>AM255-AK255</f>
        <v/>
      </c>
      <c r="AS255" s="21">
        <f>AM255-AL255</f>
        <v/>
      </c>
      <c r="AT255" s="21">
        <f>AK255+C255-AJ255</f>
        <v/>
      </c>
      <c r="AU255" s="21">
        <f>AL255+C255-AM255</f>
        <v/>
      </c>
      <c r="AV255" s="21">
        <f>AN255+C255-AM255</f>
        <v/>
      </c>
    </row>
    <row r="256">
      <c r="A256" t="inlineStr">
        <is>
          <t>医療費の境目</t>
        </is>
      </c>
      <c r="B256" s="21">
        <f>'3_医療費の境目'!$B$3</f>
        <v/>
      </c>
      <c r="C256" s="21">
        <f>IF('3_医療費の境目'!$B$4="",AO256,'3_医療費の境目'!$B$4)</f>
        <v/>
      </c>
      <c r="D256" s="21">
        <f>'3_医療費の境目'!D256</f>
        <v/>
      </c>
      <c r="E256" s="21">
        <f>ROUND(MIN(B256/12,650000)*12*0.0915+MIN(B256/12,1390000)*12*(0.0504+0)+B256*0.005,0)</f>
        <v/>
      </c>
      <c r="F256" s="21">
        <f>IF(B256&lt;741000,0,IF(B256&lt;2191000,B256-740000,IF(B256&lt;2193000,1451000,IF(B256&lt;2196000,1453000,IF(B256&lt;2200000,1456000,IF(B256&lt;3600000,ROUND(ROUNDDOWN(B256/4,-3)*2.8,0)-80000,IF(B256&lt;6600000,ROUND(ROUNDDOWN(B256/4,-3)*3.2,0)-440000,IF(B256&lt;8500000,ROUNDDOWN(B256*0.9,0)-1100000,B256-1950000))))))))</f>
        <v/>
      </c>
      <c r="G256" s="21">
        <f>IF(F256&gt;23500000,NA(),IF(F256&lt;=4890000,1040000,IF(F256&lt;=6550000,670000,620000)))</f>
        <v/>
      </c>
      <c r="H256" s="21">
        <f>IF(D256&lt;=0,0,MAX(0,MIN(2000000,D256-MIN(100000,ROUNDDOWN(F256*0.05,0)))))</f>
        <v/>
      </c>
      <c r="I256" s="21">
        <f>IF(C256&lt;=2000,0,MIN(C256,ROUNDDOWN(F256*0.4,0))-2000)</f>
        <v/>
      </c>
      <c r="J256" s="21">
        <f>MAX(0,ROUNDDOWN(F256-E256-G256,-3))</f>
        <v/>
      </c>
      <c r="K256" s="21">
        <f>MAX(0,ROUNDDOWN(F256-E256-G256-H256-I256,-3))</f>
        <v/>
      </c>
      <c r="L256" s="21">
        <f>MAX(0,ROUNDDOWN(F256-E256-G256-H256,-3))</f>
        <v/>
      </c>
      <c r="M256" s="21">
        <f>IF(J256&lt;=0,0,ROUNDDOWN((J256*LOOKUP(J256,{0,1950001,3300001,6950001,9000001,18000001,40000001},{0.05,0.1,0.2,0.23,0.33,0.4,0.45})-LOOKUP(J256,{0,1950001,3300001,6950001,9000001,18000001,40000001},{0,97500,427500,636000,1536000,2796000,4796000}))*1.021,-2))</f>
        <v/>
      </c>
      <c r="N256" s="21">
        <f>IF(K256&lt;=0,0,ROUNDDOWN((K256*LOOKUP(K256,{0,1950001,3300001,6950001,9000001,18000001,40000001},{0.05,0.1,0.2,0.23,0.33,0.4,0.45})-LOOKUP(K256,{0,1950001,3300001,6950001,9000001,18000001,40000001},{0,97500,427500,636000,1536000,2796000,4796000}))*1.021,-2))</f>
        <v/>
      </c>
      <c r="O256" s="21">
        <f>IF(L256&lt;=0,0,ROUNDDOWN((L256*LOOKUP(L256,{0,1950001,3300001,6950001,9000001,18000001,40000001},{0.05,0.1,0.2,0.23,0.33,0.4,0.45})-LOOKUP(L256,{0,1950001,3300001,6950001,9000001,18000001,40000001},{0,97500,427500,636000,1536000,2796000,4796000}))*1.021,-2))</f>
        <v/>
      </c>
      <c r="P256" s="21">
        <f>MAX(0,ROUNDDOWN(F256-E256-430000,-3))</f>
        <v/>
      </c>
      <c r="Q256" s="21">
        <f>MAX(0,ROUNDDOWN(F256-E256-430000-H256,-3))</f>
        <v/>
      </c>
      <c r="R256" s="21">
        <f>IF(F256&lt;=450000,0,MAX(0,P256*0.06-MIN(50000,P256)*0.03))</f>
        <v/>
      </c>
      <c r="S256" s="21">
        <f>IF(F256&lt;=450000,0,MAX(0,P256*0.04-MIN(50000,P256)*0.02))</f>
        <v/>
      </c>
      <c r="T256" s="21">
        <f>IF(F256&lt;=450000,0,MAX(0,Q256*0.06-MIN(50000,Q256)*0.03))</f>
        <v/>
      </c>
      <c r="U256" s="21">
        <f>IF(F256&lt;=450000,0,MAX(0,Q256*0.04-MIN(50000,Q256)*0.02))</f>
        <v/>
      </c>
      <c r="V256" s="21">
        <f>50000+MAX(0,G256-480000)</f>
        <v/>
      </c>
      <c r="W256" s="21">
        <f>P256-V256</f>
        <v/>
      </c>
      <c r="X256" s="21">
        <f>Q256-V256</f>
        <v/>
      </c>
      <c r="Y256" s="22">
        <f>IF(W256&lt;0,0.9,LOOKUP(W256,{0,1950001,3300001,6950001,9000001,18000001,40000001},{0.84895,0.7979,0.6958,0.66517,0.56307,0.4916,0.44055}))</f>
        <v/>
      </c>
      <c r="Z256" s="22">
        <f>IF(X256&lt;0,0.9,LOOKUP(X256,{0,1950001,3300001,6950001,9000001,18000001,40000001},{0.84895,0.7979,0.6958,0.66517,0.56307,0.4916,0.44055}))</f>
        <v/>
      </c>
      <c r="AA256" s="22">
        <f>IF(W256&lt;0,0,CHOOSE(MATCH(W256,{0,1950001,3300001,6950001,9000001},1),5.105/84.895,10.21/79.79,20.42/69.58,23.483/66.517,33.693/56.307))</f>
        <v/>
      </c>
      <c r="AB256" s="21">
        <f>IF(C256&lt;=2000,0,(MIN(C256,ROUNDDOWN(F256*0.3,0))-2000)*0.1)</f>
        <v/>
      </c>
      <c r="AC256" s="21">
        <f>IF(C256&lt;=2000,0,MIN((C256-2000)*Y256,(R256+S256)*0.2))</f>
        <v/>
      </c>
      <c r="AD256" s="21">
        <f>IF(C256&lt;=2000,0,MIN((C256-2000)*Z256,(T256+U256)*0.2))</f>
        <v/>
      </c>
      <c r="AE256" s="21">
        <f>AC256*AA256</f>
        <v/>
      </c>
      <c r="AF256" s="21">
        <f>ROUNDDOWN(R256,-2)+ROUNDDOWN(S256,-2)</f>
        <v/>
      </c>
      <c r="AG256" s="21">
        <f>ROUNDDOWN(MAX(0,R256-(AB256+AC256+AE256)*0.6),-2)+ROUNDDOWN(MAX(0,S256-(AB256+AC256+AE256)*0.4),-2)</f>
        <v/>
      </c>
      <c r="AH256" s="21">
        <f>ROUNDDOWN(MAX(0,T256-(AB256+AD256)*0.6),-2)+ROUNDDOWN(MAX(0,U256-(AB256+AD256)*0.4),-2)</f>
        <v/>
      </c>
      <c r="AI256" s="21">
        <f>ROUNDDOWN(T256,-2)+ROUNDDOWN(U256,-2)</f>
        <v/>
      </c>
      <c r="AJ256" s="21">
        <f>M256+AF256</f>
        <v/>
      </c>
      <c r="AK256" s="21">
        <f>M256+AG256</f>
        <v/>
      </c>
      <c r="AL256" s="21">
        <f>N256+AH256</f>
        <v/>
      </c>
      <c r="AM256" s="21">
        <f>O256+AI256</f>
        <v/>
      </c>
      <c r="AN256" s="21">
        <f>N256+AI256</f>
        <v/>
      </c>
      <c r="AO256" s="21">
        <f>ROUNDDOWN((R256+S256)*0.2/Y256+2000,0)</f>
        <v/>
      </c>
      <c r="AP256" s="21">
        <f>ROUNDDOWN((T256+U256)*0.2/Z256+2000,0)</f>
        <v/>
      </c>
      <c r="AQ256" s="21">
        <f>AL256-AK256</f>
        <v/>
      </c>
      <c r="AR256" s="21">
        <f>AM256-AK256</f>
        <v/>
      </c>
      <c r="AS256" s="21">
        <f>AM256-AL256</f>
        <v/>
      </c>
      <c r="AT256" s="21">
        <f>AK256+C256-AJ256</f>
        <v/>
      </c>
      <c r="AU256" s="21">
        <f>AL256+C256-AM256</f>
        <v/>
      </c>
      <c r="AV256" s="21">
        <f>AN256+C256-AM256</f>
        <v/>
      </c>
    </row>
    <row r="257">
      <c r="A257" t="inlineStr">
        <is>
          <t>医療費の境目</t>
        </is>
      </c>
      <c r="B257" s="21">
        <f>'3_医療費の境目'!$B$3</f>
        <v/>
      </c>
      <c r="C257" s="21">
        <f>IF('3_医療費の境目'!$B$4="",AO257,'3_医療費の境目'!$B$4)</f>
        <v/>
      </c>
      <c r="D257" s="21">
        <f>'3_医療費の境目'!D257</f>
        <v/>
      </c>
      <c r="E257" s="21">
        <f>ROUND(MIN(B257/12,650000)*12*0.0915+MIN(B257/12,1390000)*12*(0.0504+0)+B257*0.005,0)</f>
        <v/>
      </c>
      <c r="F257" s="21">
        <f>IF(B257&lt;741000,0,IF(B257&lt;2191000,B257-740000,IF(B257&lt;2193000,1451000,IF(B257&lt;2196000,1453000,IF(B257&lt;2200000,1456000,IF(B257&lt;3600000,ROUND(ROUNDDOWN(B257/4,-3)*2.8,0)-80000,IF(B257&lt;6600000,ROUND(ROUNDDOWN(B257/4,-3)*3.2,0)-440000,IF(B257&lt;8500000,ROUNDDOWN(B257*0.9,0)-1100000,B257-1950000))))))))</f>
        <v/>
      </c>
      <c r="G257" s="21">
        <f>IF(F257&gt;23500000,NA(),IF(F257&lt;=4890000,1040000,IF(F257&lt;=6550000,670000,620000)))</f>
        <v/>
      </c>
      <c r="H257" s="21">
        <f>IF(D257&lt;=0,0,MAX(0,MIN(2000000,D257-MIN(100000,ROUNDDOWN(F257*0.05,0)))))</f>
        <v/>
      </c>
      <c r="I257" s="21">
        <f>IF(C257&lt;=2000,0,MIN(C257,ROUNDDOWN(F257*0.4,0))-2000)</f>
        <v/>
      </c>
      <c r="J257" s="21">
        <f>MAX(0,ROUNDDOWN(F257-E257-G257,-3))</f>
        <v/>
      </c>
      <c r="K257" s="21">
        <f>MAX(0,ROUNDDOWN(F257-E257-G257-H257-I257,-3))</f>
        <v/>
      </c>
      <c r="L257" s="21">
        <f>MAX(0,ROUNDDOWN(F257-E257-G257-H257,-3))</f>
        <v/>
      </c>
      <c r="M257" s="21">
        <f>IF(J257&lt;=0,0,ROUNDDOWN((J257*LOOKUP(J257,{0,1950001,3300001,6950001,9000001,18000001,40000001},{0.05,0.1,0.2,0.23,0.33,0.4,0.45})-LOOKUP(J257,{0,1950001,3300001,6950001,9000001,18000001,40000001},{0,97500,427500,636000,1536000,2796000,4796000}))*1.021,-2))</f>
        <v/>
      </c>
      <c r="N257" s="21">
        <f>IF(K257&lt;=0,0,ROUNDDOWN((K257*LOOKUP(K257,{0,1950001,3300001,6950001,9000001,18000001,40000001},{0.05,0.1,0.2,0.23,0.33,0.4,0.45})-LOOKUP(K257,{0,1950001,3300001,6950001,9000001,18000001,40000001},{0,97500,427500,636000,1536000,2796000,4796000}))*1.021,-2))</f>
        <v/>
      </c>
      <c r="O257" s="21">
        <f>IF(L257&lt;=0,0,ROUNDDOWN((L257*LOOKUP(L257,{0,1950001,3300001,6950001,9000001,18000001,40000001},{0.05,0.1,0.2,0.23,0.33,0.4,0.45})-LOOKUP(L257,{0,1950001,3300001,6950001,9000001,18000001,40000001},{0,97500,427500,636000,1536000,2796000,4796000}))*1.021,-2))</f>
        <v/>
      </c>
      <c r="P257" s="21">
        <f>MAX(0,ROUNDDOWN(F257-E257-430000,-3))</f>
        <v/>
      </c>
      <c r="Q257" s="21">
        <f>MAX(0,ROUNDDOWN(F257-E257-430000-H257,-3))</f>
        <v/>
      </c>
      <c r="R257" s="21">
        <f>IF(F257&lt;=450000,0,MAX(0,P257*0.06-MIN(50000,P257)*0.03))</f>
        <v/>
      </c>
      <c r="S257" s="21">
        <f>IF(F257&lt;=450000,0,MAX(0,P257*0.04-MIN(50000,P257)*0.02))</f>
        <v/>
      </c>
      <c r="T257" s="21">
        <f>IF(F257&lt;=450000,0,MAX(0,Q257*0.06-MIN(50000,Q257)*0.03))</f>
        <v/>
      </c>
      <c r="U257" s="21">
        <f>IF(F257&lt;=450000,0,MAX(0,Q257*0.04-MIN(50000,Q257)*0.02))</f>
        <v/>
      </c>
      <c r="V257" s="21">
        <f>50000+MAX(0,G257-480000)</f>
        <v/>
      </c>
      <c r="W257" s="21">
        <f>P257-V257</f>
        <v/>
      </c>
      <c r="X257" s="21">
        <f>Q257-V257</f>
        <v/>
      </c>
      <c r="Y257" s="22">
        <f>IF(W257&lt;0,0.9,LOOKUP(W257,{0,1950001,3300001,6950001,9000001,18000001,40000001},{0.84895,0.7979,0.6958,0.66517,0.56307,0.4916,0.44055}))</f>
        <v/>
      </c>
      <c r="Z257" s="22">
        <f>IF(X257&lt;0,0.9,LOOKUP(X257,{0,1950001,3300001,6950001,9000001,18000001,40000001},{0.84895,0.7979,0.6958,0.66517,0.56307,0.4916,0.44055}))</f>
        <v/>
      </c>
      <c r="AA257" s="22">
        <f>IF(W257&lt;0,0,CHOOSE(MATCH(W257,{0,1950001,3300001,6950001,9000001},1),5.105/84.895,10.21/79.79,20.42/69.58,23.483/66.517,33.693/56.307))</f>
        <v/>
      </c>
      <c r="AB257" s="21">
        <f>IF(C257&lt;=2000,0,(MIN(C257,ROUNDDOWN(F257*0.3,0))-2000)*0.1)</f>
        <v/>
      </c>
      <c r="AC257" s="21">
        <f>IF(C257&lt;=2000,0,MIN((C257-2000)*Y257,(R257+S257)*0.2))</f>
        <v/>
      </c>
      <c r="AD257" s="21">
        <f>IF(C257&lt;=2000,0,MIN((C257-2000)*Z257,(T257+U257)*0.2))</f>
        <v/>
      </c>
      <c r="AE257" s="21">
        <f>AC257*AA257</f>
        <v/>
      </c>
      <c r="AF257" s="21">
        <f>ROUNDDOWN(R257,-2)+ROUNDDOWN(S257,-2)</f>
        <v/>
      </c>
      <c r="AG257" s="21">
        <f>ROUNDDOWN(MAX(0,R257-(AB257+AC257+AE257)*0.6),-2)+ROUNDDOWN(MAX(0,S257-(AB257+AC257+AE257)*0.4),-2)</f>
        <v/>
      </c>
      <c r="AH257" s="21">
        <f>ROUNDDOWN(MAX(0,T257-(AB257+AD257)*0.6),-2)+ROUNDDOWN(MAX(0,U257-(AB257+AD257)*0.4),-2)</f>
        <v/>
      </c>
      <c r="AI257" s="21">
        <f>ROUNDDOWN(T257,-2)+ROUNDDOWN(U257,-2)</f>
        <v/>
      </c>
      <c r="AJ257" s="21">
        <f>M257+AF257</f>
        <v/>
      </c>
      <c r="AK257" s="21">
        <f>M257+AG257</f>
        <v/>
      </c>
      <c r="AL257" s="21">
        <f>N257+AH257</f>
        <v/>
      </c>
      <c r="AM257" s="21">
        <f>O257+AI257</f>
        <v/>
      </c>
      <c r="AN257" s="21">
        <f>N257+AI257</f>
        <v/>
      </c>
      <c r="AO257" s="21">
        <f>ROUNDDOWN((R257+S257)*0.2/Y257+2000,0)</f>
        <v/>
      </c>
      <c r="AP257" s="21">
        <f>ROUNDDOWN((T257+U257)*0.2/Z257+2000,0)</f>
        <v/>
      </c>
      <c r="AQ257" s="21">
        <f>AL257-AK257</f>
        <v/>
      </c>
      <c r="AR257" s="21">
        <f>AM257-AK257</f>
        <v/>
      </c>
      <c r="AS257" s="21">
        <f>AM257-AL257</f>
        <v/>
      </c>
      <c r="AT257" s="21">
        <f>AK257+C257-AJ257</f>
        <v/>
      </c>
      <c r="AU257" s="21">
        <f>AL257+C257-AM257</f>
        <v/>
      </c>
      <c r="AV257" s="21">
        <f>AN257+C257-AM257</f>
        <v/>
      </c>
    </row>
    <row r="258">
      <c r="A258" t="inlineStr">
        <is>
          <t>医療費の境目</t>
        </is>
      </c>
      <c r="B258" s="21">
        <f>'3_医療費の境目'!$B$3</f>
        <v/>
      </c>
      <c r="C258" s="21">
        <f>IF('3_医療費の境目'!$B$4="",AO258,'3_医療費の境目'!$B$4)</f>
        <v/>
      </c>
      <c r="D258" s="21">
        <f>'3_医療費の境目'!D258</f>
        <v/>
      </c>
      <c r="E258" s="21">
        <f>ROUND(MIN(B258/12,650000)*12*0.0915+MIN(B258/12,1390000)*12*(0.0504+0)+B258*0.005,0)</f>
        <v/>
      </c>
      <c r="F258" s="21">
        <f>IF(B258&lt;741000,0,IF(B258&lt;2191000,B258-740000,IF(B258&lt;2193000,1451000,IF(B258&lt;2196000,1453000,IF(B258&lt;2200000,1456000,IF(B258&lt;3600000,ROUND(ROUNDDOWN(B258/4,-3)*2.8,0)-80000,IF(B258&lt;6600000,ROUND(ROUNDDOWN(B258/4,-3)*3.2,0)-440000,IF(B258&lt;8500000,ROUNDDOWN(B258*0.9,0)-1100000,B258-1950000))))))))</f>
        <v/>
      </c>
      <c r="G258" s="21">
        <f>IF(F258&gt;23500000,NA(),IF(F258&lt;=4890000,1040000,IF(F258&lt;=6550000,670000,620000)))</f>
        <v/>
      </c>
      <c r="H258" s="21">
        <f>IF(D258&lt;=0,0,MAX(0,MIN(2000000,D258-MIN(100000,ROUNDDOWN(F258*0.05,0)))))</f>
        <v/>
      </c>
      <c r="I258" s="21">
        <f>IF(C258&lt;=2000,0,MIN(C258,ROUNDDOWN(F258*0.4,0))-2000)</f>
        <v/>
      </c>
      <c r="J258" s="21">
        <f>MAX(0,ROUNDDOWN(F258-E258-G258,-3))</f>
        <v/>
      </c>
      <c r="K258" s="21">
        <f>MAX(0,ROUNDDOWN(F258-E258-G258-H258-I258,-3))</f>
        <v/>
      </c>
      <c r="L258" s="21">
        <f>MAX(0,ROUNDDOWN(F258-E258-G258-H258,-3))</f>
        <v/>
      </c>
      <c r="M258" s="21">
        <f>IF(J258&lt;=0,0,ROUNDDOWN((J258*LOOKUP(J258,{0,1950001,3300001,6950001,9000001,18000001,40000001},{0.05,0.1,0.2,0.23,0.33,0.4,0.45})-LOOKUP(J258,{0,1950001,3300001,6950001,9000001,18000001,40000001},{0,97500,427500,636000,1536000,2796000,4796000}))*1.021,-2))</f>
        <v/>
      </c>
      <c r="N258" s="21">
        <f>IF(K258&lt;=0,0,ROUNDDOWN((K258*LOOKUP(K258,{0,1950001,3300001,6950001,9000001,18000001,40000001},{0.05,0.1,0.2,0.23,0.33,0.4,0.45})-LOOKUP(K258,{0,1950001,3300001,6950001,9000001,18000001,40000001},{0,97500,427500,636000,1536000,2796000,4796000}))*1.021,-2))</f>
        <v/>
      </c>
      <c r="O258" s="21">
        <f>IF(L258&lt;=0,0,ROUNDDOWN((L258*LOOKUP(L258,{0,1950001,3300001,6950001,9000001,18000001,40000001},{0.05,0.1,0.2,0.23,0.33,0.4,0.45})-LOOKUP(L258,{0,1950001,3300001,6950001,9000001,18000001,40000001},{0,97500,427500,636000,1536000,2796000,4796000}))*1.021,-2))</f>
        <v/>
      </c>
      <c r="P258" s="21">
        <f>MAX(0,ROUNDDOWN(F258-E258-430000,-3))</f>
        <v/>
      </c>
      <c r="Q258" s="21">
        <f>MAX(0,ROUNDDOWN(F258-E258-430000-H258,-3))</f>
        <v/>
      </c>
      <c r="R258" s="21">
        <f>IF(F258&lt;=450000,0,MAX(0,P258*0.06-MIN(50000,P258)*0.03))</f>
        <v/>
      </c>
      <c r="S258" s="21">
        <f>IF(F258&lt;=450000,0,MAX(0,P258*0.04-MIN(50000,P258)*0.02))</f>
        <v/>
      </c>
      <c r="T258" s="21">
        <f>IF(F258&lt;=450000,0,MAX(0,Q258*0.06-MIN(50000,Q258)*0.03))</f>
        <v/>
      </c>
      <c r="U258" s="21">
        <f>IF(F258&lt;=450000,0,MAX(0,Q258*0.04-MIN(50000,Q258)*0.02))</f>
        <v/>
      </c>
      <c r="V258" s="21">
        <f>50000+MAX(0,G258-480000)</f>
        <v/>
      </c>
      <c r="W258" s="21">
        <f>P258-V258</f>
        <v/>
      </c>
      <c r="X258" s="21">
        <f>Q258-V258</f>
        <v/>
      </c>
      <c r="Y258" s="22">
        <f>IF(W258&lt;0,0.9,LOOKUP(W258,{0,1950001,3300001,6950001,9000001,18000001,40000001},{0.84895,0.7979,0.6958,0.66517,0.56307,0.4916,0.44055}))</f>
        <v/>
      </c>
      <c r="Z258" s="22">
        <f>IF(X258&lt;0,0.9,LOOKUP(X258,{0,1950001,3300001,6950001,9000001,18000001,40000001},{0.84895,0.7979,0.6958,0.66517,0.56307,0.4916,0.44055}))</f>
        <v/>
      </c>
      <c r="AA258" s="22">
        <f>IF(W258&lt;0,0,CHOOSE(MATCH(W258,{0,1950001,3300001,6950001,9000001},1),5.105/84.895,10.21/79.79,20.42/69.58,23.483/66.517,33.693/56.307))</f>
        <v/>
      </c>
      <c r="AB258" s="21">
        <f>IF(C258&lt;=2000,0,(MIN(C258,ROUNDDOWN(F258*0.3,0))-2000)*0.1)</f>
        <v/>
      </c>
      <c r="AC258" s="21">
        <f>IF(C258&lt;=2000,0,MIN((C258-2000)*Y258,(R258+S258)*0.2))</f>
        <v/>
      </c>
      <c r="AD258" s="21">
        <f>IF(C258&lt;=2000,0,MIN((C258-2000)*Z258,(T258+U258)*0.2))</f>
        <v/>
      </c>
      <c r="AE258" s="21">
        <f>AC258*AA258</f>
        <v/>
      </c>
      <c r="AF258" s="21">
        <f>ROUNDDOWN(R258,-2)+ROUNDDOWN(S258,-2)</f>
        <v/>
      </c>
      <c r="AG258" s="21">
        <f>ROUNDDOWN(MAX(0,R258-(AB258+AC258+AE258)*0.6),-2)+ROUNDDOWN(MAX(0,S258-(AB258+AC258+AE258)*0.4),-2)</f>
        <v/>
      </c>
      <c r="AH258" s="21">
        <f>ROUNDDOWN(MAX(0,T258-(AB258+AD258)*0.6),-2)+ROUNDDOWN(MAX(0,U258-(AB258+AD258)*0.4),-2)</f>
        <v/>
      </c>
      <c r="AI258" s="21">
        <f>ROUNDDOWN(T258,-2)+ROUNDDOWN(U258,-2)</f>
        <v/>
      </c>
      <c r="AJ258" s="21">
        <f>M258+AF258</f>
        <v/>
      </c>
      <c r="AK258" s="21">
        <f>M258+AG258</f>
        <v/>
      </c>
      <c r="AL258" s="21">
        <f>N258+AH258</f>
        <v/>
      </c>
      <c r="AM258" s="21">
        <f>O258+AI258</f>
        <v/>
      </c>
      <c r="AN258" s="21">
        <f>N258+AI258</f>
        <v/>
      </c>
      <c r="AO258" s="21">
        <f>ROUNDDOWN((R258+S258)*0.2/Y258+2000,0)</f>
        <v/>
      </c>
      <c r="AP258" s="21">
        <f>ROUNDDOWN((T258+U258)*0.2/Z258+2000,0)</f>
        <v/>
      </c>
      <c r="AQ258" s="21">
        <f>AL258-AK258</f>
        <v/>
      </c>
      <c r="AR258" s="21">
        <f>AM258-AK258</f>
        <v/>
      </c>
      <c r="AS258" s="21">
        <f>AM258-AL258</f>
        <v/>
      </c>
      <c r="AT258" s="21">
        <f>AK258+C258-AJ258</f>
        <v/>
      </c>
      <c r="AU258" s="21">
        <f>AL258+C258-AM258</f>
        <v/>
      </c>
      <c r="AV258" s="21">
        <f>AN258+C258-AM258</f>
        <v/>
      </c>
    </row>
    <row r="259">
      <c r="A259" t="inlineStr">
        <is>
          <t>医療費の境目</t>
        </is>
      </c>
      <c r="B259" s="21">
        <f>'3_医療費の境目'!$B$3</f>
        <v/>
      </c>
      <c r="C259" s="21">
        <f>IF('3_医療費の境目'!$B$4="",AO259,'3_医療費の境目'!$B$4)</f>
        <v/>
      </c>
      <c r="D259" s="21">
        <f>'3_医療費の境目'!D259</f>
        <v/>
      </c>
      <c r="E259" s="21">
        <f>ROUND(MIN(B259/12,650000)*12*0.0915+MIN(B259/12,1390000)*12*(0.0504+0)+B259*0.005,0)</f>
        <v/>
      </c>
      <c r="F259" s="21">
        <f>IF(B259&lt;741000,0,IF(B259&lt;2191000,B259-740000,IF(B259&lt;2193000,1451000,IF(B259&lt;2196000,1453000,IF(B259&lt;2200000,1456000,IF(B259&lt;3600000,ROUND(ROUNDDOWN(B259/4,-3)*2.8,0)-80000,IF(B259&lt;6600000,ROUND(ROUNDDOWN(B259/4,-3)*3.2,0)-440000,IF(B259&lt;8500000,ROUNDDOWN(B259*0.9,0)-1100000,B259-1950000))))))))</f>
        <v/>
      </c>
      <c r="G259" s="21">
        <f>IF(F259&gt;23500000,NA(),IF(F259&lt;=4890000,1040000,IF(F259&lt;=6550000,670000,620000)))</f>
        <v/>
      </c>
      <c r="H259" s="21">
        <f>IF(D259&lt;=0,0,MAX(0,MIN(2000000,D259-MIN(100000,ROUNDDOWN(F259*0.05,0)))))</f>
        <v/>
      </c>
      <c r="I259" s="21">
        <f>IF(C259&lt;=2000,0,MIN(C259,ROUNDDOWN(F259*0.4,0))-2000)</f>
        <v/>
      </c>
      <c r="J259" s="21">
        <f>MAX(0,ROUNDDOWN(F259-E259-G259,-3))</f>
        <v/>
      </c>
      <c r="K259" s="21">
        <f>MAX(0,ROUNDDOWN(F259-E259-G259-H259-I259,-3))</f>
        <v/>
      </c>
      <c r="L259" s="21">
        <f>MAX(0,ROUNDDOWN(F259-E259-G259-H259,-3))</f>
        <v/>
      </c>
      <c r="M259" s="21">
        <f>IF(J259&lt;=0,0,ROUNDDOWN((J259*LOOKUP(J259,{0,1950001,3300001,6950001,9000001,18000001,40000001},{0.05,0.1,0.2,0.23,0.33,0.4,0.45})-LOOKUP(J259,{0,1950001,3300001,6950001,9000001,18000001,40000001},{0,97500,427500,636000,1536000,2796000,4796000}))*1.021,-2))</f>
        <v/>
      </c>
      <c r="N259" s="21">
        <f>IF(K259&lt;=0,0,ROUNDDOWN((K259*LOOKUP(K259,{0,1950001,3300001,6950001,9000001,18000001,40000001},{0.05,0.1,0.2,0.23,0.33,0.4,0.45})-LOOKUP(K259,{0,1950001,3300001,6950001,9000001,18000001,40000001},{0,97500,427500,636000,1536000,2796000,4796000}))*1.021,-2))</f>
        <v/>
      </c>
      <c r="O259" s="21">
        <f>IF(L259&lt;=0,0,ROUNDDOWN((L259*LOOKUP(L259,{0,1950001,3300001,6950001,9000001,18000001,40000001},{0.05,0.1,0.2,0.23,0.33,0.4,0.45})-LOOKUP(L259,{0,1950001,3300001,6950001,9000001,18000001,40000001},{0,97500,427500,636000,1536000,2796000,4796000}))*1.021,-2))</f>
        <v/>
      </c>
      <c r="P259" s="21">
        <f>MAX(0,ROUNDDOWN(F259-E259-430000,-3))</f>
        <v/>
      </c>
      <c r="Q259" s="21">
        <f>MAX(0,ROUNDDOWN(F259-E259-430000-H259,-3))</f>
        <v/>
      </c>
      <c r="R259" s="21">
        <f>IF(F259&lt;=450000,0,MAX(0,P259*0.06-MIN(50000,P259)*0.03))</f>
        <v/>
      </c>
      <c r="S259" s="21">
        <f>IF(F259&lt;=450000,0,MAX(0,P259*0.04-MIN(50000,P259)*0.02))</f>
        <v/>
      </c>
      <c r="T259" s="21">
        <f>IF(F259&lt;=450000,0,MAX(0,Q259*0.06-MIN(50000,Q259)*0.03))</f>
        <v/>
      </c>
      <c r="U259" s="21">
        <f>IF(F259&lt;=450000,0,MAX(0,Q259*0.04-MIN(50000,Q259)*0.02))</f>
        <v/>
      </c>
      <c r="V259" s="21">
        <f>50000+MAX(0,G259-480000)</f>
        <v/>
      </c>
      <c r="W259" s="21">
        <f>P259-V259</f>
        <v/>
      </c>
      <c r="X259" s="21">
        <f>Q259-V259</f>
        <v/>
      </c>
      <c r="Y259" s="22">
        <f>IF(W259&lt;0,0.9,LOOKUP(W259,{0,1950001,3300001,6950001,9000001,18000001,40000001},{0.84895,0.7979,0.6958,0.66517,0.56307,0.4916,0.44055}))</f>
        <v/>
      </c>
      <c r="Z259" s="22">
        <f>IF(X259&lt;0,0.9,LOOKUP(X259,{0,1950001,3300001,6950001,9000001,18000001,40000001},{0.84895,0.7979,0.6958,0.66517,0.56307,0.4916,0.44055}))</f>
        <v/>
      </c>
      <c r="AA259" s="22">
        <f>IF(W259&lt;0,0,CHOOSE(MATCH(W259,{0,1950001,3300001,6950001,9000001},1),5.105/84.895,10.21/79.79,20.42/69.58,23.483/66.517,33.693/56.307))</f>
        <v/>
      </c>
      <c r="AB259" s="21">
        <f>IF(C259&lt;=2000,0,(MIN(C259,ROUNDDOWN(F259*0.3,0))-2000)*0.1)</f>
        <v/>
      </c>
      <c r="AC259" s="21">
        <f>IF(C259&lt;=2000,0,MIN((C259-2000)*Y259,(R259+S259)*0.2))</f>
        <v/>
      </c>
      <c r="AD259" s="21">
        <f>IF(C259&lt;=2000,0,MIN((C259-2000)*Z259,(T259+U259)*0.2))</f>
        <v/>
      </c>
      <c r="AE259" s="21">
        <f>AC259*AA259</f>
        <v/>
      </c>
      <c r="AF259" s="21">
        <f>ROUNDDOWN(R259,-2)+ROUNDDOWN(S259,-2)</f>
        <v/>
      </c>
      <c r="AG259" s="21">
        <f>ROUNDDOWN(MAX(0,R259-(AB259+AC259+AE259)*0.6),-2)+ROUNDDOWN(MAX(0,S259-(AB259+AC259+AE259)*0.4),-2)</f>
        <v/>
      </c>
      <c r="AH259" s="21">
        <f>ROUNDDOWN(MAX(0,T259-(AB259+AD259)*0.6),-2)+ROUNDDOWN(MAX(0,U259-(AB259+AD259)*0.4),-2)</f>
        <v/>
      </c>
      <c r="AI259" s="21">
        <f>ROUNDDOWN(T259,-2)+ROUNDDOWN(U259,-2)</f>
        <v/>
      </c>
      <c r="AJ259" s="21">
        <f>M259+AF259</f>
        <v/>
      </c>
      <c r="AK259" s="21">
        <f>M259+AG259</f>
        <v/>
      </c>
      <c r="AL259" s="21">
        <f>N259+AH259</f>
        <v/>
      </c>
      <c r="AM259" s="21">
        <f>O259+AI259</f>
        <v/>
      </c>
      <c r="AN259" s="21">
        <f>N259+AI259</f>
        <v/>
      </c>
      <c r="AO259" s="21">
        <f>ROUNDDOWN((R259+S259)*0.2/Y259+2000,0)</f>
        <v/>
      </c>
      <c r="AP259" s="21">
        <f>ROUNDDOWN((T259+U259)*0.2/Z259+2000,0)</f>
        <v/>
      </c>
      <c r="AQ259" s="21">
        <f>AL259-AK259</f>
        <v/>
      </c>
      <c r="AR259" s="21">
        <f>AM259-AK259</f>
        <v/>
      </c>
      <c r="AS259" s="21">
        <f>AM259-AL259</f>
        <v/>
      </c>
      <c r="AT259" s="21">
        <f>AK259+C259-AJ259</f>
        <v/>
      </c>
      <c r="AU259" s="21">
        <f>AL259+C259-AM259</f>
        <v/>
      </c>
      <c r="AV259" s="21">
        <f>AN259+C259-AM259</f>
        <v/>
      </c>
    </row>
    <row r="260">
      <c r="A260" t="inlineStr">
        <is>
          <t>医療費の境目</t>
        </is>
      </c>
      <c r="B260" s="21">
        <f>'3_医療費の境目'!$B$3</f>
        <v/>
      </c>
      <c r="C260" s="21">
        <f>IF('3_医療費の境目'!$B$4="",AO260,'3_医療費の境目'!$B$4)</f>
        <v/>
      </c>
      <c r="D260" s="21">
        <f>'3_医療費の境目'!D260</f>
        <v/>
      </c>
      <c r="E260" s="21">
        <f>ROUND(MIN(B260/12,650000)*12*0.0915+MIN(B260/12,1390000)*12*(0.0504+0)+B260*0.005,0)</f>
        <v/>
      </c>
      <c r="F260" s="21">
        <f>IF(B260&lt;741000,0,IF(B260&lt;2191000,B260-740000,IF(B260&lt;2193000,1451000,IF(B260&lt;2196000,1453000,IF(B260&lt;2200000,1456000,IF(B260&lt;3600000,ROUND(ROUNDDOWN(B260/4,-3)*2.8,0)-80000,IF(B260&lt;6600000,ROUND(ROUNDDOWN(B260/4,-3)*3.2,0)-440000,IF(B260&lt;8500000,ROUNDDOWN(B260*0.9,0)-1100000,B260-1950000))))))))</f>
        <v/>
      </c>
      <c r="G260" s="21">
        <f>IF(F260&gt;23500000,NA(),IF(F260&lt;=4890000,1040000,IF(F260&lt;=6550000,670000,620000)))</f>
        <v/>
      </c>
      <c r="H260" s="21">
        <f>IF(D260&lt;=0,0,MAX(0,MIN(2000000,D260-MIN(100000,ROUNDDOWN(F260*0.05,0)))))</f>
        <v/>
      </c>
      <c r="I260" s="21">
        <f>IF(C260&lt;=2000,0,MIN(C260,ROUNDDOWN(F260*0.4,0))-2000)</f>
        <v/>
      </c>
      <c r="J260" s="21">
        <f>MAX(0,ROUNDDOWN(F260-E260-G260,-3))</f>
        <v/>
      </c>
      <c r="K260" s="21">
        <f>MAX(0,ROUNDDOWN(F260-E260-G260-H260-I260,-3))</f>
        <v/>
      </c>
      <c r="L260" s="21">
        <f>MAX(0,ROUNDDOWN(F260-E260-G260-H260,-3))</f>
        <v/>
      </c>
      <c r="M260" s="21">
        <f>IF(J260&lt;=0,0,ROUNDDOWN((J260*LOOKUP(J260,{0,1950001,3300001,6950001,9000001,18000001,40000001},{0.05,0.1,0.2,0.23,0.33,0.4,0.45})-LOOKUP(J260,{0,1950001,3300001,6950001,9000001,18000001,40000001},{0,97500,427500,636000,1536000,2796000,4796000}))*1.021,-2))</f>
        <v/>
      </c>
      <c r="N260" s="21">
        <f>IF(K260&lt;=0,0,ROUNDDOWN((K260*LOOKUP(K260,{0,1950001,3300001,6950001,9000001,18000001,40000001},{0.05,0.1,0.2,0.23,0.33,0.4,0.45})-LOOKUP(K260,{0,1950001,3300001,6950001,9000001,18000001,40000001},{0,97500,427500,636000,1536000,2796000,4796000}))*1.021,-2))</f>
        <v/>
      </c>
      <c r="O260" s="21">
        <f>IF(L260&lt;=0,0,ROUNDDOWN((L260*LOOKUP(L260,{0,1950001,3300001,6950001,9000001,18000001,40000001},{0.05,0.1,0.2,0.23,0.33,0.4,0.45})-LOOKUP(L260,{0,1950001,3300001,6950001,9000001,18000001,40000001},{0,97500,427500,636000,1536000,2796000,4796000}))*1.021,-2))</f>
        <v/>
      </c>
      <c r="P260" s="21">
        <f>MAX(0,ROUNDDOWN(F260-E260-430000,-3))</f>
        <v/>
      </c>
      <c r="Q260" s="21">
        <f>MAX(0,ROUNDDOWN(F260-E260-430000-H260,-3))</f>
        <v/>
      </c>
      <c r="R260" s="21">
        <f>IF(F260&lt;=450000,0,MAX(0,P260*0.06-MIN(50000,P260)*0.03))</f>
        <v/>
      </c>
      <c r="S260" s="21">
        <f>IF(F260&lt;=450000,0,MAX(0,P260*0.04-MIN(50000,P260)*0.02))</f>
        <v/>
      </c>
      <c r="T260" s="21">
        <f>IF(F260&lt;=450000,0,MAX(0,Q260*0.06-MIN(50000,Q260)*0.03))</f>
        <v/>
      </c>
      <c r="U260" s="21">
        <f>IF(F260&lt;=450000,0,MAX(0,Q260*0.04-MIN(50000,Q260)*0.02))</f>
        <v/>
      </c>
      <c r="V260" s="21">
        <f>50000+MAX(0,G260-480000)</f>
        <v/>
      </c>
      <c r="W260" s="21">
        <f>P260-V260</f>
        <v/>
      </c>
      <c r="X260" s="21">
        <f>Q260-V260</f>
        <v/>
      </c>
      <c r="Y260" s="22">
        <f>IF(W260&lt;0,0.9,LOOKUP(W260,{0,1950001,3300001,6950001,9000001,18000001,40000001},{0.84895,0.7979,0.6958,0.66517,0.56307,0.4916,0.44055}))</f>
        <v/>
      </c>
      <c r="Z260" s="22">
        <f>IF(X260&lt;0,0.9,LOOKUP(X260,{0,1950001,3300001,6950001,9000001,18000001,40000001},{0.84895,0.7979,0.6958,0.66517,0.56307,0.4916,0.44055}))</f>
        <v/>
      </c>
      <c r="AA260" s="22">
        <f>IF(W260&lt;0,0,CHOOSE(MATCH(W260,{0,1950001,3300001,6950001,9000001},1),5.105/84.895,10.21/79.79,20.42/69.58,23.483/66.517,33.693/56.307))</f>
        <v/>
      </c>
      <c r="AB260" s="21">
        <f>IF(C260&lt;=2000,0,(MIN(C260,ROUNDDOWN(F260*0.3,0))-2000)*0.1)</f>
        <v/>
      </c>
      <c r="AC260" s="21">
        <f>IF(C260&lt;=2000,0,MIN((C260-2000)*Y260,(R260+S260)*0.2))</f>
        <v/>
      </c>
      <c r="AD260" s="21">
        <f>IF(C260&lt;=2000,0,MIN((C260-2000)*Z260,(T260+U260)*0.2))</f>
        <v/>
      </c>
      <c r="AE260" s="21">
        <f>AC260*AA260</f>
        <v/>
      </c>
      <c r="AF260" s="21">
        <f>ROUNDDOWN(R260,-2)+ROUNDDOWN(S260,-2)</f>
        <v/>
      </c>
      <c r="AG260" s="21">
        <f>ROUNDDOWN(MAX(0,R260-(AB260+AC260+AE260)*0.6),-2)+ROUNDDOWN(MAX(0,S260-(AB260+AC260+AE260)*0.4),-2)</f>
        <v/>
      </c>
      <c r="AH260" s="21">
        <f>ROUNDDOWN(MAX(0,T260-(AB260+AD260)*0.6),-2)+ROUNDDOWN(MAX(0,U260-(AB260+AD260)*0.4),-2)</f>
        <v/>
      </c>
      <c r="AI260" s="21">
        <f>ROUNDDOWN(T260,-2)+ROUNDDOWN(U260,-2)</f>
        <v/>
      </c>
      <c r="AJ260" s="21">
        <f>M260+AF260</f>
        <v/>
      </c>
      <c r="AK260" s="21">
        <f>M260+AG260</f>
        <v/>
      </c>
      <c r="AL260" s="21">
        <f>N260+AH260</f>
        <v/>
      </c>
      <c r="AM260" s="21">
        <f>O260+AI260</f>
        <v/>
      </c>
      <c r="AN260" s="21">
        <f>N260+AI260</f>
        <v/>
      </c>
      <c r="AO260" s="21">
        <f>ROUNDDOWN((R260+S260)*0.2/Y260+2000,0)</f>
        <v/>
      </c>
      <c r="AP260" s="21">
        <f>ROUNDDOWN((T260+U260)*0.2/Z260+2000,0)</f>
        <v/>
      </c>
      <c r="AQ260" s="21">
        <f>AL260-AK260</f>
        <v/>
      </c>
      <c r="AR260" s="21">
        <f>AM260-AK260</f>
        <v/>
      </c>
      <c r="AS260" s="21">
        <f>AM260-AL260</f>
        <v/>
      </c>
      <c r="AT260" s="21">
        <f>AK260+C260-AJ260</f>
        <v/>
      </c>
      <c r="AU260" s="21">
        <f>AL260+C260-AM260</f>
        <v/>
      </c>
      <c r="AV260" s="21">
        <f>AN260+C260-AM260</f>
        <v/>
      </c>
    </row>
    <row r="261">
      <c r="A261" t="inlineStr">
        <is>
          <t>医療費の境目</t>
        </is>
      </c>
      <c r="B261" s="21">
        <f>'3_医療費の境目'!$B$3</f>
        <v/>
      </c>
      <c r="C261" s="21">
        <f>IF('3_医療費の境目'!$B$4="",AO261,'3_医療費の境目'!$B$4)</f>
        <v/>
      </c>
      <c r="D261" s="21">
        <f>'3_医療費の境目'!D261</f>
        <v/>
      </c>
      <c r="E261" s="21">
        <f>ROUND(MIN(B261/12,650000)*12*0.0915+MIN(B261/12,1390000)*12*(0.0504+0)+B261*0.005,0)</f>
        <v/>
      </c>
      <c r="F261" s="21">
        <f>IF(B261&lt;741000,0,IF(B261&lt;2191000,B261-740000,IF(B261&lt;2193000,1451000,IF(B261&lt;2196000,1453000,IF(B261&lt;2200000,1456000,IF(B261&lt;3600000,ROUND(ROUNDDOWN(B261/4,-3)*2.8,0)-80000,IF(B261&lt;6600000,ROUND(ROUNDDOWN(B261/4,-3)*3.2,0)-440000,IF(B261&lt;8500000,ROUNDDOWN(B261*0.9,0)-1100000,B261-1950000))))))))</f>
        <v/>
      </c>
      <c r="G261" s="21">
        <f>IF(F261&gt;23500000,NA(),IF(F261&lt;=4890000,1040000,IF(F261&lt;=6550000,670000,620000)))</f>
        <v/>
      </c>
      <c r="H261" s="21">
        <f>IF(D261&lt;=0,0,MAX(0,MIN(2000000,D261-MIN(100000,ROUNDDOWN(F261*0.05,0)))))</f>
        <v/>
      </c>
      <c r="I261" s="21">
        <f>IF(C261&lt;=2000,0,MIN(C261,ROUNDDOWN(F261*0.4,0))-2000)</f>
        <v/>
      </c>
      <c r="J261" s="21">
        <f>MAX(0,ROUNDDOWN(F261-E261-G261,-3))</f>
        <v/>
      </c>
      <c r="K261" s="21">
        <f>MAX(0,ROUNDDOWN(F261-E261-G261-H261-I261,-3))</f>
        <v/>
      </c>
      <c r="L261" s="21">
        <f>MAX(0,ROUNDDOWN(F261-E261-G261-H261,-3))</f>
        <v/>
      </c>
      <c r="M261" s="21">
        <f>IF(J261&lt;=0,0,ROUNDDOWN((J261*LOOKUP(J261,{0,1950001,3300001,6950001,9000001,18000001,40000001},{0.05,0.1,0.2,0.23,0.33,0.4,0.45})-LOOKUP(J261,{0,1950001,3300001,6950001,9000001,18000001,40000001},{0,97500,427500,636000,1536000,2796000,4796000}))*1.021,-2))</f>
        <v/>
      </c>
      <c r="N261" s="21">
        <f>IF(K261&lt;=0,0,ROUNDDOWN((K261*LOOKUP(K261,{0,1950001,3300001,6950001,9000001,18000001,40000001},{0.05,0.1,0.2,0.23,0.33,0.4,0.45})-LOOKUP(K261,{0,1950001,3300001,6950001,9000001,18000001,40000001},{0,97500,427500,636000,1536000,2796000,4796000}))*1.021,-2))</f>
        <v/>
      </c>
      <c r="O261" s="21">
        <f>IF(L261&lt;=0,0,ROUNDDOWN((L261*LOOKUP(L261,{0,1950001,3300001,6950001,9000001,18000001,40000001},{0.05,0.1,0.2,0.23,0.33,0.4,0.45})-LOOKUP(L261,{0,1950001,3300001,6950001,9000001,18000001,40000001},{0,97500,427500,636000,1536000,2796000,4796000}))*1.021,-2))</f>
        <v/>
      </c>
      <c r="P261" s="21">
        <f>MAX(0,ROUNDDOWN(F261-E261-430000,-3))</f>
        <v/>
      </c>
      <c r="Q261" s="21">
        <f>MAX(0,ROUNDDOWN(F261-E261-430000-H261,-3))</f>
        <v/>
      </c>
      <c r="R261" s="21">
        <f>IF(F261&lt;=450000,0,MAX(0,P261*0.06-MIN(50000,P261)*0.03))</f>
        <v/>
      </c>
      <c r="S261" s="21">
        <f>IF(F261&lt;=450000,0,MAX(0,P261*0.04-MIN(50000,P261)*0.02))</f>
        <v/>
      </c>
      <c r="T261" s="21">
        <f>IF(F261&lt;=450000,0,MAX(0,Q261*0.06-MIN(50000,Q261)*0.03))</f>
        <v/>
      </c>
      <c r="U261" s="21">
        <f>IF(F261&lt;=450000,0,MAX(0,Q261*0.04-MIN(50000,Q261)*0.02))</f>
        <v/>
      </c>
      <c r="V261" s="21">
        <f>50000+MAX(0,G261-480000)</f>
        <v/>
      </c>
      <c r="W261" s="21">
        <f>P261-V261</f>
        <v/>
      </c>
      <c r="X261" s="21">
        <f>Q261-V261</f>
        <v/>
      </c>
      <c r="Y261" s="22">
        <f>IF(W261&lt;0,0.9,LOOKUP(W261,{0,1950001,3300001,6950001,9000001,18000001,40000001},{0.84895,0.7979,0.6958,0.66517,0.56307,0.4916,0.44055}))</f>
        <v/>
      </c>
      <c r="Z261" s="22">
        <f>IF(X261&lt;0,0.9,LOOKUP(X261,{0,1950001,3300001,6950001,9000001,18000001,40000001},{0.84895,0.7979,0.6958,0.66517,0.56307,0.4916,0.44055}))</f>
        <v/>
      </c>
      <c r="AA261" s="22">
        <f>IF(W261&lt;0,0,CHOOSE(MATCH(W261,{0,1950001,3300001,6950001,9000001},1),5.105/84.895,10.21/79.79,20.42/69.58,23.483/66.517,33.693/56.307))</f>
        <v/>
      </c>
      <c r="AB261" s="21">
        <f>IF(C261&lt;=2000,0,(MIN(C261,ROUNDDOWN(F261*0.3,0))-2000)*0.1)</f>
        <v/>
      </c>
      <c r="AC261" s="21">
        <f>IF(C261&lt;=2000,0,MIN((C261-2000)*Y261,(R261+S261)*0.2))</f>
        <v/>
      </c>
      <c r="AD261" s="21">
        <f>IF(C261&lt;=2000,0,MIN((C261-2000)*Z261,(T261+U261)*0.2))</f>
        <v/>
      </c>
      <c r="AE261" s="21">
        <f>AC261*AA261</f>
        <v/>
      </c>
      <c r="AF261" s="21">
        <f>ROUNDDOWN(R261,-2)+ROUNDDOWN(S261,-2)</f>
        <v/>
      </c>
      <c r="AG261" s="21">
        <f>ROUNDDOWN(MAX(0,R261-(AB261+AC261+AE261)*0.6),-2)+ROUNDDOWN(MAX(0,S261-(AB261+AC261+AE261)*0.4),-2)</f>
        <v/>
      </c>
      <c r="AH261" s="21">
        <f>ROUNDDOWN(MAX(0,T261-(AB261+AD261)*0.6),-2)+ROUNDDOWN(MAX(0,U261-(AB261+AD261)*0.4),-2)</f>
        <v/>
      </c>
      <c r="AI261" s="21">
        <f>ROUNDDOWN(T261,-2)+ROUNDDOWN(U261,-2)</f>
        <v/>
      </c>
      <c r="AJ261" s="21">
        <f>M261+AF261</f>
        <v/>
      </c>
      <c r="AK261" s="21">
        <f>M261+AG261</f>
        <v/>
      </c>
      <c r="AL261" s="21">
        <f>N261+AH261</f>
        <v/>
      </c>
      <c r="AM261" s="21">
        <f>O261+AI261</f>
        <v/>
      </c>
      <c r="AN261" s="21">
        <f>N261+AI261</f>
        <v/>
      </c>
      <c r="AO261" s="21">
        <f>ROUNDDOWN((R261+S261)*0.2/Y261+2000,0)</f>
        <v/>
      </c>
      <c r="AP261" s="21">
        <f>ROUNDDOWN((T261+U261)*0.2/Z261+2000,0)</f>
        <v/>
      </c>
      <c r="AQ261" s="21">
        <f>AL261-AK261</f>
        <v/>
      </c>
      <c r="AR261" s="21">
        <f>AM261-AK261</f>
        <v/>
      </c>
      <c r="AS261" s="21">
        <f>AM261-AL261</f>
        <v/>
      </c>
      <c r="AT261" s="21">
        <f>AK261+C261-AJ261</f>
        <v/>
      </c>
      <c r="AU261" s="21">
        <f>AL261+C261-AM261</f>
        <v/>
      </c>
      <c r="AV261" s="21">
        <f>AN261+C261-AM261</f>
        <v/>
      </c>
    </row>
    <row r="262">
      <c r="A262" t="inlineStr">
        <is>
          <t>医療費の境目</t>
        </is>
      </c>
      <c r="B262" s="21">
        <f>'3_医療費の境目'!$B$3</f>
        <v/>
      </c>
      <c r="C262" s="21">
        <f>IF('3_医療費の境目'!$B$4="",AO262,'3_医療費の境目'!$B$4)</f>
        <v/>
      </c>
      <c r="D262" s="21">
        <f>'3_医療費の境目'!D262</f>
        <v/>
      </c>
      <c r="E262" s="21">
        <f>ROUND(MIN(B262/12,650000)*12*0.0915+MIN(B262/12,1390000)*12*(0.0504+0)+B262*0.005,0)</f>
        <v/>
      </c>
      <c r="F262" s="21">
        <f>IF(B262&lt;741000,0,IF(B262&lt;2191000,B262-740000,IF(B262&lt;2193000,1451000,IF(B262&lt;2196000,1453000,IF(B262&lt;2200000,1456000,IF(B262&lt;3600000,ROUND(ROUNDDOWN(B262/4,-3)*2.8,0)-80000,IF(B262&lt;6600000,ROUND(ROUNDDOWN(B262/4,-3)*3.2,0)-440000,IF(B262&lt;8500000,ROUNDDOWN(B262*0.9,0)-1100000,B262-1950000))))))))</f>
        <v/>
      </c>
      <c r="G262" s="21">
        <f>IF(F262&gt;23500000,NA(),IF(F262&lt;=4890000,1040000,IF(F262&lt;=6550000,670000,620000)))</f>
        <v/>
      </c>
      <c r="H262" s="21">
        <f>IF(D262&lt;=0,0,MAX(0,MIN(2000000,D262-MIN(100000,ROUNDDOWN(F262*0.05,0)))))</f>
        <v/>
      </c>
      <c r="I262" s="21">
        <f>IF(C262&lt;=2000,0,MIN(C262,ROUNDDOWN(F262*0.4,0))-2000)</f>
        <v/>
      </c>
      <c r="J262" s="21">
        <f>MAX(0,ROUNDDOWN(F262-E262-G262,-3))</f>
        <v/>
      </c>
      <c r="K262" s="21">
        <f>MAX(0,ROUNDDOWN(F262-E262-G262-H262-I262,-3))</f>
        <v/>
      </c>
      <c r="L262" s="21">
        <f>MAX(0,ROUNDDOWN(F262-E262-G262-H262,-3))</f>
        <v/>
      </c>
      <c r="M262" s="21">
        <f>IF(J262&lt;=0,0,ROUNDDOWN((J262*LOOKUP(J262,{0,1950001,3300001,6950001,9000001,18000001,40000001},{0.05,0.1,0.2,0.23,0.33,0.4,0.45})-LOOKUP(J262,{0,1950001,3300001,6950001,9000001,18000001,40000001},{0,97500,427500,636000,1536000,2796000,4796000}))*1.021,-2))</f>
        <v/>
      </c>
      <c r="N262" s="21">
        <f>IF(K262&lt;=0,0,ROUNDDOWN((K262*LOOKUP(K262,{0,1950001,3300001,6950001,9000001,18000001,40000001},{0.05,0.1,0.2,0.23,0.33,0.4,0.45})-LOOKUP(K262,{0,1950001,3300001,6950001,9000001,18000001,40000001},{0,97500,427500,636000,1536000,2796000,4796000}))*1.021,-2))</f>
        <v/>
      </c>
      <c r="O262" s="21">
        <f>IF(L262&lt;=0,0,ROUNDDOWN((L262*LOOKUP(L262,{0,1950001,3300001,6950001,9000001,18000001,40000001},{0.05,0.1,0.2,0.23,0.33,0.4,0.45})-LOOKUP(L262,{0,1950001,3300001,6950001,9000001,18000001,40000001},{0,97500,427500,636000,1536000,2796000,4796000}))*1.021,-2))</f>
        <v/>
      </c>
      <c r="P262" s="21">
        <f>MAX(0,ROUNDDOWN(F262-E262-430000,-3))</f>
        <v/>
      </c>
      <c r="Q262" s="21">
        <f>MAX(0,ROUNDDOWN(F262-E262-430000-H262,-3))</f>
        <v/>
      </c>
      <c r="R262" s="21">
        <f>IF(F262&lt;=450000,0,MAX(0,P262*0.06-MIN(50000,P262)*0.03))</f>
        <v/>
      </c>
      <c r="S262" s="21">
        <f>IF(F262&lt;=450000,0,MAX(0,P262*0.04-MIN(50000,P262)*0.02))</f>
        <v/>
      </c>
      <c r="T262" s="21">
        <f>IF(F262&lt;=450000,0,MAX(0,Q262*0.06-MIN(50000,Q262)*0.03))</f>
        <v/>
      </c>
      <c r="U262" s="21">
        <f>IF(F262&lt;=450000,0,MAX(0,Q262*0.04-MIN(50000,Q262)*0.02))</f>
        <v/>
      </c>
      <c r="V262" s="21">
        <f>50000+MAX(0,G262-480000)</f>
        <v/>
      </c>
      <c r="W262" s="21">
        <f>P262-V262</f>
        <v/>
      </c>
      <c r="X262" s="21">
        <f>Q262-V262</f>
        <v/>
      </c>
      <c r="Y262" s="22">
        <f>IF(W262&lt;0,0.9,LOOKUP(W262,{0,1950001,3300001,6950001,9000001,18000001,40000001},{0.84895,0.7979,0.6958,0.66517,0.56307,0.4916,0.44055}))</f>
        <v/>
      </c>
      <c r="Z262" s="22">
        <f>IF(X262&lt;0,0.9,LOOKUP(X262,{0,1950001,3300001,6950001,9000001,18000001,40000001},{0.84895,0.7979,0.6958,0.66517,0.56307,0.4916,0.44055}))</f>
        <v/>
      </c>
      <c r="AA262" s="22">
        <f>IF(W262&lt;0,0,CHOOSE(MATCH(W262,{0,1950001,3300001,6950001,9000001},1),5.105/84.895,10.21/79.79,20.42/69.58,23.483/66.517,33.693/56.307))</f>
        <v/>
      </c>
      <c r="AB262" s="21">
        <f>IF(C262&lt;=2000,0,(MIN(C262,ROUNDDOWN(F262*0.3,0))-2000)*0.1)</f>
        <v/>
      </c>
      <c r="AC262" s="21">
        <f>IF(C262&lt;=2000,0,MIN((C262-2000)*Y262,(R262+S262)*0.2))</f>
        <v/>
      </c>
      <c r="AD262" s="21">
        <f>IF(C262&lt;=2000,0,MIN((C262-2000)*Z262,(T262+U262)*0.2))</f>
        <v/>
      </c>
      <c r="AE262" s="21">
        <f>AC262*AA262</f>
        <v/>
      </c>
      <c r="AF262" s="21">
        <f>ROUNDDOWN(R262,-2)+ROUNDDOWN(S262,-2)</f>
        <v/>
      </c>
      <c r="AG262" s="21">
        <f>ROUNDDOWN(MAX(0,R262-(AB262+AC262+AE262)*0.6),-2)+ROUNDDOWN(MAX(0,S262-(AB262+AC262+AE262)*0.4),-2)</f>
        <v/>
      </c>
      <c r="AH262" s="21">
        <f>ROUNDDOWN(MAX(0,T262-(AB262+AD262)*0.6),-2)+ROUNDDOWN(MAX(0,U262-(AB262+AD262)*0.4),-2)</f>
        <v/>
      </c>
      <c r="AI262" s="21">
        <f>ROUNDDOWN(T262,-2)+ROUNDDOWN(U262,-2)</f>
        <v/>
      </c>
      <c r="AJ262" s="21">
        <f>M262+AF262</f>
        <v/>
      </c>
      <c r="AK262" s="21">
        <f>M262+AG262</f>
        <v/>
      </c>
      <c r="AL262" s="21">
        <f>N262+AH262</f>
        <v/>
      </c>
      <c r="AM262" s="21">
        <f>O262+AI262</f>
        <v/>
      </c>
      <c r="AN262" s="21">
        <f>N262+AI262</f>
        <v/>
      </c>
      <c r="AO262" s="21">
        <f>ROUNDDOWN((R262+S262)*0.2/Y262+2000,0)</f>
        <v/>
      </c>
      <c r="AP262" s="21">
        <f>ROUNDDOWN((T262+U262)*0.2/Z262+2000,0)</f>
        <v/>
      </c>
      <c r="AQ262" s="21">
        <f>AL262-AK262</f>
        <v/>
      </c>
      <c r="AR262" s="21">
        <f>AM262-AK262</f>
        <v/>
      </c>
      <c r="AS262" s="21">
        <f>AM262-AL262</f>
        <v/>
      </c>
      <c r="AT262" s="21">
        <f>AK262+C262-AJ262</f>
        <v/>
      </c>
      <c r="AU262" s="21">
        <f>AL262+C262-AM262</f>
        <v/>
      </c>
      <c r="AV262" s="21">
        <f>AN262+C262-AM262</f>
        <v/>
      </c>
    </row>
    <row r="263">
      <c r="A263" t="inlineStr">
        <is>
          <t>医療費の境目</t>
        </is>
      </c>
      <c r="B263" s="21">
        <f>'3_医療費の境目'!$B$3</f>
        <v/>
      </c>
      <c r="C263" s="21">
        <f>IF('3_医療費の境目'!$B$4="",AO263,'3_医療費の境目'!$B$4)</f>
        <v/>
      </c>
      <c r="D263" s="21">
        <f>'3_医療費の境目'!D263</f>
        <v/>
      </c>
      <c r="E263" s="21">
        <f>ROUND(MIN(B263/12,650000)*12*0.0915+MIN(B263/12,1390000)*12*(0.0504+0)+B263*0.005,0)</f>
        <v/>
      </c>
      <c r="F263" s="21">
        <f>IF(B263&lt;741000,0,IF(B263&lt;2191000,B263-740000,IF(B263&lt;2193000,1451000,IF(B263&lt;2196000,1453000,IF(B263&lt;2200000,1456000,IF(B263&lt;3600000,ROUND(ROUNDDOWN(B263/4,-3)*2.8,0)-80000,IF(B263&lt;6600000,ROUND(ROUNDDOWN(B263/4,-3)*3.2,0)-440000,IF(B263&lt;8500000,ROUNDDOWN(B263*0.9,0)-1100000,B263-1950000))))))))</f>
        <v/>
      </c>
      <c r="G263" s="21">
        <f>IF(F263&gt;23500000,NA(),IF(F263&lt;=4890000,1040000,IF(F263&lt;=6550000,670000,620000)))</f>
        <v/>
      </c>
      <c r="H263" s="21">
        <f>IF(D263&lt;=0,0,MAX(0,MIN(2000000,D263-MIN(100000,ROUNDDOWN(F263*0.05,0)))))</f>
        <v/>
      </c>
      <c r="I263" s="21">
        <f>IF(C263&lt;=2000,0,MIN(C263,ROUNDDOWN(F263*0.4,0))-2000)</f>
        <v/>
      </c>
      <c r="J263" s="21">
        <f>MAX(0,ROUNDDOWN(F263-E263-G263,-3))</f>
        <v/>
      </c>
      <c r="K263" s="21">
        <f>MAX(0,ROUNDDOWN(F263-E263-G263-H263-I263,-3))</f>
        <v/>
      </c>
      <c r="L263" s="21">
        <f>MAX(0,ROUNDDOWN(F263-E263-G263-H263,-3))</f>
        <v/>
      </c>
      <c r="M263" s="21">
        <f>IF(J263&lt;=0,0,ROUNDDOWN((J263*LOOKUP(J263,{0,1950001,3300001,6950001,9000001,18000001,40000001},{0.05,0.1,0.2,0.23,0.33,0.4,0.45})-LOOKUP(J263,{0,1950001,3300001,6950001,9000001,18000001,40000001},{0,97500,427500,636000,1536000,2796000,4796000}))*1.021,-2))</f>
        <v/>
      </c>
      <c r="N263" s="21">
        <f>IF(K263&lt;=0,0,ROUNDDOWN((K263*LOOKUP(K263,{0,1950001,3300001,6950001,9000001,18000001,40000001},{0.05,0.1,0.2,0.23,0.33,0.4,0.45})-LOOKUP(K263,{0,1950001,3300001,6950001,9000001,18000001,40000001},{0,97500,427500,636000,1536000,2796000,4796000}))*1.021,-2))</f>
        <v/>
      </c>
      <c r="O263" s="21">
        <f>IF(L263&lt;=0,0,ROUNDDOWN((L263*LOOKUP(L263,{0,1950001,3300001,6950001,9000001,18000001,40000001},{0.05,0.1,0.2,0.23,0.33,0.4,0.45})-LOOKUP(L263,{0,1950001,3300001,6950001,9000001,18000001,40000001},{0,97500,427500,636000,1536000,2796000,4796000}))*1.021,-2))</f>
        <v/>
      </c>
      <c r="P263" s="21">
        <f>MAX(0,ROUNDDOWN(F263-E263-430000,-3))</f>
        <v/>
      </c>
      <c r="Q263" s="21">
        <f>MAX(0,ROUNDDOWN(F263-E263-430000-H263,-3))</f>
        <v/>
      </c>
      <c r="R263" s="21">
        <f>IF(F263&lt;=450000,0,MAX(0,P263*0.06-MIN(50000,P263)*0.03))</f>
        <v/>
      </c>
      <c r="S263" s="21">
        <f>IF(F263&lt;=450000,0,MAX(0,P263*0.04-MIN(50000,P263)*0.02))</f>
        <v/>
      </c>
      <c r="T263" s="21">
        <f>IF(F263&lt;=450000,0,MAX(0,Q263*0.06-MIN(50000,Q263)*0.03))</f>
        <v/>
      </c>
      <c r="U263" s="21">
        <f>IF(F263&lt;=450000,0,MAX(0,Q263*0.04-MIN(50000,Q263)*0.02))</f>
        <v/>
      </c>
      <c r="V263" s="21">
        <f>50000+MAX(0,G263-480000)</f>
        <v/>
      </c>
      <c r="W263" s="21">
        <f>P263-V263</f>
        <v/>
      </c>
      <c r="X263" s="21">
        <f>Q263-V263</f>
        <v/>
      </c>
      <c r="Y263" s="22">
        <f>IF(W263&lt;0,0.9,LOOKUP(W263,{0,1950001,3300001,6950001,9000001,18000001,40000001},{0.84895,0.7979,0.6958,0.66517,0.56307,0.4916,0.44055}))</f>
        <v/>
      </c>
      <c r="Z263" s="22">
        <f>IF(X263&lt;0,0.9,LOOKUP(X263,{0,1950001,3300001,6950001,9000001,18000001,40000001},{0.84895,0.7979,0.6958,0.66517,0.56307,0.4916,0.44055}))</f>
        <v/>
      </c>
      <c r="AA263" s="22">
        <f>IF(W263&lt;0,0,CHOOSE(MATCH(W263,{0,1950001,3300001,6950001,9000001},1),5.105/84.895,10.21/79.79,20.42/69.58,23.483/66.517,33.693/56.307))</f>
        <v/>
      </c>
      <c r="AB263" s="21">
        <f>IF(C263&lt;=2000,0,(MIN(C263,ROUNDDOWN(F263*0.3,0))-2000)*0.1)</f>
        <v/>
      </c>
      <c r="AC263" s="21">
        <f>IF(C263&lt;=2000,0,MIN((C263-2000)*Y263,(R263+S263)*0.2))</f>
        <v/>
      </c>
      <c r="AD263" s="21">
        <f>IF(C263&lt;=2000,0,MIN((C263-2000)*Z263,(T263+U263)*0.2))</f>
        <v/>
      </c>
      <c r="AE263" s="21">
        <f>AC263*AA263</f>
        <v/>
      </c>
      <c r="AF263" s="21">
        <f>ROUNDDOWN(R263,-2)+ROUNDDOWN(S263,-2)</f>
        <v/>
      </c>
      <c r="AG263" s="21">
        <f>ROUNDDOWN(MAX(0,R263-(AB263+AC263+AE263)*0.6),-2)+ROUNDDOWN(MAX(0,S263-(AB263+AC263+AE263)*0.4),-2)</f>
        <v/>
      </c>
      <c r="AH263" s="21">
        <f>ROUNDDOWN(MAX(0,T263-(AB263+AD263)*0.6),-2)+ROUNDDOWN(MAX(0,U263-(AB263+AD263)*0.4),-2)</f>
        <v/>
      </c>
      <c r="AI263" s="21">
        <f>ROUNDDOWN(T263,-2)+ROUNDDOWN(U263,-2)</f>
        <v/>
      </c>
      <c r="AJ263" s="21">
        <f>M263+AF263</f>
        <v/>
      </c>
      <c r="AK263" s="21">
        <f>M263+AG263</f>
        <v/>
      </c>
      <c r="AL263" s="21">
        <f>N263+AH263</f>
        <v/>
      </c>
      <c r="AM263" s="21">
        <f>O263+AI263</f>
        <v/>
      </c>
      <c r="AN263" s="21">
        <f>N263+AI263</f>
        <v/>
      </c>
      <c r="AO263" s="21">
        <f>ROUNDDOWN((R263+S263)*0.2/Y263+2000,0)</f>
        <v/>
      </c>
      <c r="AP263" s="21">
        <f>ROUNDDOWN((T263+U263)*0.2/Z263+2000,0)</f>
        <v/>
      </c>
      <c r="AQ263" s="21">
        <f>AL263-AK263</f>
        <v/>
      </c>
      <c r="AR263" s="21">
        <f>AM263-AK263</f>
        <v/>
      </c>
      <c r="AS263" s="21">
        <f>AM263-AL263</f>
        <v/>
      </c>
      <c r="AT263" s="21">
        <f>AK263+C263-AJ263</f>
        <v/>
      </c>
      <c r="AU263" s="21">
        <f>AL263+C263-AM263</f>
        <v/>
      </c>
      <c r="AV263" s="21">
        <f>AN263+C263-AM263</f>
        <v/>
      </c>
    </row>
    <row r="264">
      <c r="A264" t="inlineStr">
        <is>
          <t>医療費の境目</t>
        </is>
      </c>
      <c r="B264" s="21">
        <f>'3_医療費の境目'!$B$3</f>
        <v/>
      </c>
      <c r="C264" s="21">
        <f>IF('3_医療費の境目'!$B$4="",AO264,'3_医療費の境目'!$B$4)</f>
        <v/>
      </c>
      <c r="D264" s="21">
        <f>'3_医療費の境目'!D264</f>
        <v/>
      </c>
      <c r="E264" s="21">
        <f>ROUND(MIN(B264/12,650000)*12*0.0915+MIN(B264/12,1390000)*12*(0.0504+0)+B264*0.005,0)</f>
        <v/>
      </c>
      <c r="F264" s="21">
        <f>IF(B264&lt;741000,0,IF(B264&lt;2191000,B264-740000,IF(B264&lt;2193000,1451000,IF(B264&lt;2196000,1453000,IF(B264&lt;2200000,1456000,IF(B264&lt;3600000,ROUND(ROUNDDOWN(B264/4,-3)*2.8,0)-80000,IF(B264&lt;6600000,ROUND(ROUNDDOWN(B264/4,-3)*3.2,0)-440000,IF(B264&lt;8500000,ROUNDDOWN(B264*0.9,0)-1100000,B264-1950000))))))))</f>
        <v/>
      </c>
      <c r="G264" s="21">
        <f>IF(F264&gt;23500000,NA(),IF(F264&lt;=4890000,1040000,IF(F264&lt;=6550000,670000,620000)))</f>
        <v/>
      </c>
      <c r="H264" s="21">
        <f>IF(D264&lt;=0,0,MAX(0,MIN(2000000,D264-MIN(100000,ROUNDDOWN(F264*0.05,0)))))</f>
        <v/>
      </c>
      <c r="I264" s="21">
        <f>IF(C264&lt;=2000,0,MIN(C264,ROUNDDOWN(F264*0.4,0))-2000)</f>
        <v/>
      </c>
      <c r="J264" s="21">
        <f>MAX(0,ROUNDDOWN(F264-E264-G264,-3))</f>
        <v/>
      </c>
      <c r="K264" s="21">
        <f>MAX(0,ROUNDDOWN(F264-E264-G264-H264-I264,-3))</f>
        <v/>
      </c>
      <c r="L264" s="21">
        <f>MAX(0,ROUNDDOWN(F264-E264-G264-H264,-3))</f>
        <v/>
      </c>
      <c r="M264" s="21">
        <f>IF(J264&lt;=0,0,ROUNDDOWN((J264*LOOKUP(J264,{0,1950001,3300001,6950001,9000001,18000001,40000001},{0.05,0.1,0.2,0.23,0.33,0.4,0.45})-LOOKUP(J264,{0,1950001,3300001,6950001,9000001,18000001,40000001},{0,97500,427500,636000,1536000,2796000,4796000}))*1.021,-2))</f>
        <v/>
      </c>
      <c r="N264" s="21">
        <f>IF(K264&lt;=0,0,ROUNDDOWN((K264*LOOKUP(K264,{0,1950001,3300001,6950001,9000001,18000001,40000001},{0.05,0.1,0.2,0.23,0.33,0.4,0.45})-LOOKUP(K264,{0,1950001,3300001,6950001,9000001,18000001,40000001},{0,97500,427500,636000,1536000,2796000,4796000}))*1.021,-2))</f>
        <v/>
      </c>
      <c r="O264" s="21">
        <f>IF(L264&lt;=0,0,ROUNDDOWN((L264*LOOKUP(L264,{0,1950001,3300001,6950001,9000001,18000001,40000001},{0.05,0.1,0.2,0.23,0.33,0.4,0.45})-LOOKUP(L264,{0,1950001,3300001,6950001,9000001,18000001,40000001},{0,97500,427500,636000,1536000,2796000,4796000}))*1.021,-2))</f>
        <v/>
      </c>
      <c r="P264" s="21">
        <f>MAX(0,ROUNDDOWN(F264-E264-430000,-3))</f>
        <v/>
      </c>
      <c r="Q264" s="21">
        <f>MAX(0,ROUNDDOWN(F264-E264-430000-H264,-3))</f>
        <v/>
      </c>
      <c r="R264" s="21">
        <f>IF(F264&lt;=450000,0,MAX(0,P264*0.06-MIN(50000,P264)*0.03))</f>
        <v/>
      </c>
      <c r="S264" s="21">
        <f>IF(F264&lt;=450000,0,MAX(0,P264*0.04-MIN(50000,P264)*0.02))</f>
        <v/>
      </c>
      <c r="T264" s="21">
        <f>IF(F264&lt;=450000,0,MAX(0,Q264*0.06-MIN(50000,Q264)*0.03))</f>
        <v/>
      </c>
      <c r="U264" s="21">
        <f>IF(F264&lt;=450000,0,MAX(0,Q264*0.04-MIN(50000,Q264)*0.02))</f>
        <v/>
      </c>
      <c r="V264" s="21">
        <f>50000+MAX(0,G264-480000)</f>
        <v/>
      </c>
      <c r="W264" s="21">
        <f>P264-V264</f>
        <v/>
      </c>
      <c r="X264" s="21">
        <f>Q264-V264</f>
        <v/>
      </c>
      <c r="Y264" s="22">
        <f>IF(W264&lt;0,0.9,LOOKUP(W264,{0,1950001,3300001,6950001,9000001,18000001,40000001},{0.84895,0.7979,0.6958,0.66517,0.56307,0.4916,0.44055}))</f>
        <v/>
      </c>
      <c r="Z264" s="22">
        <f>IF(X264&lt;0,0.9,LOOKUP(X264,{0,1950001,3300001,6950001,9000001,18000001,40000001},{0.84895,0.7979,0.6958,0.66517,0.56307,0.4916,0.44055}))</f>
        <v/>
      </c>
      <c r="AA264" s="22">
        <f>IF(W264&lt;0,0,CHOOSE(MATCH(W264,{0,1950001,3300001,6950001,9000001},1),5.105/84.895,10.21/79.79,20.42/69.58,23.483/66.517,33.693/56.307))</f>
        <v/>
      </c>
      <c r="AB264" s="21">
        <f>IF(C264&lt;=2000,0,(MIN(C264,ROUNDDOWN(F264*0.3,0))-2000)*0.1)</f>
        <v/>
      </c>
      <c r="AC264" s="21">
        <f>IF(C264&lt;=2000,0,MIN((C264-2000)*Y264,(R264+S264)*0.2))</f>
        <v/>
      </c>
      <c r="AD264" s="21">
        <f>IF(C264&lt;=2000,0,MIN((C264-2000)*Z264,(T264+U264)*0.2))</f>
        <v/>
      </c>
      <c r="AE264" s="21">
        <f>AC264*AA264</f>
        <v/>
      </c>
      <c r="AF264" s="21">
        <f>ROUNDDOWN(R264,-2)+ROUNDDOWN(S264,-2)</f>
        <v/>
      </c>
      <c r="AG264" s="21">
        <f>ROUNDDOWN(MAX(0,R264-(AB264+AC264+AE264)*0.6),-2)+ROUNDDOWN(MAX(0,S264-(AB264+AC264+AE264)*0.4),-2)</f>
        <v/>
      </c>
      <c r="AH264" s="21">
        <f>ROUNDDOWN(MAX(0,T264-(AB264+AD264)*0.6),-2)+ROUNDDOWN(MAX(0,U264-(AB264+AD264)*0.4),-2)</f>
        <v/>
      </c>
      <c r="AI264" s="21">
        <f>ROUNDDOWN(T264,-2)+ROUNDDOWN(U264,-2)</f>
        <v/>
      </c>
      <c r="AJ264" s="21">
        <f>M264+AF264</f>
        <v/>
      </c>
      <c r="AK264" s="21">
        <f>M264+AG264</f>
        <v/>
      </c>
      <c r="AL264" s="21">
        <f>N264+AH264</f>
        <v/>
      </c>
      <c r="AM264" s="21">
        <f>O264+AI264</f>
        <v/>
      </c>
      <c r="AN264" s="21">
        <f>N264+AI264</f>
        <v/>
      </c>
      <c r="AO264" s="21">
        <f>ROUNDDOWN((R264+S264)*0.2/Y264+2000,0)</f>
        <v/>
      </c>
      <c r="AP264" s="21">
        <f>ROUNDDOWN((T264+U264)*0.2/Z264+2000,0)</f>
        <v/>
      </c>
      <c r="AQ264" s="21">
        <f>AL264-AK264</f>
        <v/>
      </c>
      <c r="AR264" s="21">
        <f>AM264-AK264</f>
        <v/>
      </c>
      <c r="AS264" s="21">
        <f>AM264-AL264</f>
        <v/>
      </c>
      <c r="AT264" s="21">
        <f>AK264+C264-AJ264</f>
        <v/>
      </c>
      <c r="AU264" s="21">
        <f>AL264+C264-AM264</f>
        <v/>
      </c>
      <c r="AV264" s="21">
        <f>AN264+C264-AM264</f>
        <v/>
      </c>
    </row>
    <row r="265">
      <c r="A265" t="inlineStr">
        <is>
          <t>医療費の境目</t>
        </is>
      </c>
      <c r="B265" s="21">
        <f>'3_医療費の境目'!$B$3</f>
        <v/>
      </c>
      <c r="C265" s="21">
        <f>IF('3_医療費の境目'!$B$4="",AO265,'3_医療費の境目'!$B$4)</f>
        <v/>
      </c>
      <c r="D265" s="21">
        <f>'3_医療費の境目'!D265</f>
        <v/>
      </c>
      <c r="E265" s="21">
        <f>ROUND(MIN(B265/12,650000)*12*0.0915+MIN(B265/12,1390000)*12*(0.0504+0)+B265*0.005,0)</f>
        <v/>
      </c>
      <c r="F265" s="21">
        <f>IF(B265&lt;741000,0,IF(B265&lt;2191000,B265-740000,IF(B265&lt;2193000,1451000,IF(B265&lt;2196000,1453000,IF(B265&lt;2200000,1456000,IF(B265&lt;3600000,ROUND(ROUNDDOWN(B265/4,-3)*2.8,0)-80000,IF(B265&lt;6600000,ROUND(ROUNDDOWN(B265/4,-3)*3.2,0)-440000,IF(B265&lt;8500000,ROUNDDOWN(B265*0.9,0)-1100000,B265-1950000))))))))</f>
        <v/>
      </c>
      <c r="G265" s="21">
        <f>IF(F265&gt;23500000,NA(),IF(F265&lt;=4890000,1040000,IF(F265&lt;=6550000,670000,620000)))</f>
        <v/>
      </c>
      <c r="H265" s="21">
        <f>IF(D265&lt;=0,0,MAX(0,MIN(2000000,D265-MIN(100000,ROUNDDOWN(F265*0.05,0)))))</f>
        <v/>
      </c>
      <c r="I265" s="21">
        <f>IF(C265&lt;=2000,0,MIN(C265,ROUNDDOWN(F265*0.4,0))-2000)</f>
        <v/>
      </c>
      <c r="J265" s="21">
        <f>MAX(0,ROUNDDOWN(F265-E265-G265,-3))</f>
        <v/>
      </c>
      <c r="K265" s="21">
        <f>MAX(0,ROUNDDOWN(F265-E265-G265-H265-I265,-3))</f>
        <v/>
      </c>
      <c r="L265" s="21">
        <f>MAX(0,ROUNDDOWN(F265-E265-G265-H265,-3))</f>
        <v/>
      </c>
      <c r="M265" s="21">
        <f>IF(J265&lt;=0,0,ROUNDDOWN((J265*LOOKUP(J265,{0,1950001,3300001,6950001,9000001,18000001,40000001},{0.05,0.1,0.2,0.23,0.33,0.4,0.45})-LOOKUP(J265,{0,1950001,3300001,6950001,9000001,18000001,40000001},{0,97500,427500,636000,1536000,2796000,4796000}))*1.021,-2))</f>
        <v/>
      </c>
      <c r="N265" s="21">
        <f>IF(K265&lt;=0,0,ROUNDDOWN((K265*LOOKUP(K265,{0,1950001,3300001,6950001,9000001,18000001,40000001},{0.05,0.1,0.2,0.23,0.33,0.4,0.45})-LOOKUP(K265,{0,1950001,3300001,6950001,9000001,18000001,40000001},{0,97500,427500,636000,1536000,2796000,4796000}))*1.021,-2))</f>
        <v/>
      </c>
      <c r="O265" s="21">
        <f>IF(L265&lt;=0,0,ROUNDDOWN((L265*LOOKUP(L265,{0,1950001,3300001,6950001,9000001,18000001,40000001},{0.05,0.1,0.2,0.23,0.33,0.4,0.45})-LOOKUP(L265,{0,1950001,3300001,6950001,9000001,18000001,40000001},{0,97500,427500,636000,1536000,2796000,4796000}))*1.021,-2))</f>
        <v/>
      </c>
      <c r="P265" s="21">
        <f>MAX(0,ROUNDDOWN(F265-E265-430000,-3))</f>
        <v/>
      </c>
      <c r="Q265" s="21">
        <f>MAX(0,ROUNDDOWN(F265-E265-430000-H265,-3))</f>
        <v/>
      </c>
      <c r="R265" s="21">
        <f>IF(F265&lt;=450000,0,MAX(0,P265*0.06-MIN(50000,P265)*0.03))</f>
        <v/>
      </c>
      <c r="S265" s="21">
        <f>IF(F265&lt;=450000,0,MAX(0,P265*0.04-MIN(50000,P265)*0.02))</f>
        <v/>
      </c>
      <c r="T265" s="21">
        <f>IF(F265&lt;=450000,0,MAX(0,Q265*0.06-MIN(50000,Q265)*0.03))</f>
        <v/>
      </c>
      <c r="U265" s="21">
        <f>IF(F265&lt;=450000,0,MAX(0,Q265*0.04-MIN(50000,Q265)*0.02))</f>
        <v/>
      </c>
      <c r="V265" s="21">
        <f>50000+MAX(0,G265-480000)</f>
        <v/>
      </c>
      <c r="W265" s="21">
        <f>P265-V265</f>
        <v/>
      </c>
      <c r="X265" s="21">
        <f>Q265-V265</f>
        <v/>
      </c>
      <c r="Y265" s="22">
        <f>IF(W265&lt;0,0.9,LOOKUP(W265,{0,1950001,3300001,6950001,9000001,18000001,40000001},{0.84895,0.7979,0.6958,0.66517,0.56307,0.4916,0.44055}))</f>
        <v/>
      </c>
      <c r="Z265" s="22">
        <f>IF(X265&lt;0,0.9,LOOKUP(X265,{0,1950001,3300001,6950001,9000001,18000001,40000001},{0.84895,0.7979,0.6958,0.66517,0.56307,0.4916,0.44055}))</f>
        <v/>
      </c>
      <c r="AA265" s="22">
        <f>IF(W265&lt;0,0,CHOOSE(MATCH(W265,{0,1950001,3300001,6950001,9000001},1),5.105/84.895,10.21/79.79,20.42/69.58,23.483/66.517,33.693/56.307))</f>
        <v/>
      </c>
      <c r="AB265" s="21">
        <f>IF(C265&lt;=2000,0,(MIN(C265,ROUNDDOWN(F265*0.3,0))-2000)*0.1)</f>
        <v/>
      </c>
      <c r="AC265" s="21">
        <f>IF(C265&lt;=2000,0,MIN((C265-2000)*Y265,(R265+S265)*0.2))</f>
        <v/>
      </c>
      <c r="AD265" s="21">
        <f>IF(C265&lt;=2000,0,MIN((C265-2000)*Z265,(T265+U265)*0.2))</f>
        <v/>
      </c>
      <c r="AE265" s="21">
        <f>AC265*AA265</f>
        <v/>
      </c>
      <c r="AF265" s="21">
        <f>ROUNDDOWN(R265,-2)+ROUNDDOWN(S265,-2)</f>
        <v/>
      </c>
      <c r="AG265" s="21">
        <f>ROUNDDOWN(MAX(0,R265-(AB265+AC265+AE265)*0.6),-2)+ROUNDDOWN(MAX(0,S265-(AB265+AC265+AE265)*0.4),-2)</f>
        <v/>
      </c>
      <c r="AH265" s="21">
        <f>ROUNDDOWN(MAX(0,T265-(AB265+AD265)*0.6),-2)+ROUNDDOWN(MAX(0,U265-(AB265+AD265)*0.4),-2)</f>
        <v/>
      </c>
      <c r="AI265" s="21">
        <f>ROUNDDOWN(T265,-2)+ROUNDDOWN(U265,-2)</f>
        <v/>
      </c>
      <c r="AJ265" s="21">
        <f>M265+AF265</f>
        <v/>
      </c>
      <c r="AK265" s="21">
        <f>M265+AG265</f>
        <v/>
      </c>
      <c r="AL265" s="21">
        <f>N265+AH265</f>
        <v/>
      </c>
      <c r="AM265" s="21">
        <f>O265+AI265</f>
        <v/>
      </c>
      <c r="AN265" s="21">
        <f>N265+AI265</f>
        <v/>
      </c>
      <c r="AO265" s="21">
        <f>ROUNDDOWN((R265+S265)*0.2/Y265+2000,0)</f>
        <v/>
      </c>
      <c r="AP265" s="21">
        <f>ROUNDDOWN((T265+U265)*0.2/Z265+2000,0)</f>
        <v/>
      </c>
      <c r="AQ265" s="21">
        <f>AL265-AK265</f>
        <v/>
      </c>
      <c r="AR265" s="21">
        <f>AM265-AK265</f>
        <v/>
      </c>
      <c r="AS265" s="21">
        <f>AM265-AL265</f>
        <v/>
      </c>
      <c r="AT265" s="21">
        <f>AK265+C265-AJ265</f>
        <v/>
      </c>
      <c r="AU265" s="21">
        <f>AL265+C265-AM265</f>
        <v/>
      </c>
      <c r="AV265" s="21">
        <f>AN265+C265-AM265</f>
        <v/>
      </c>
    </row>
    <row r="266">
      <c r="A266" t="inlineStr">
        <is>
          <t>医療費の境目</t>
        </is>
      </c>
      <c r="B266" s="21">
        <f>'3_医療費の境目'!$B$3</f>
        <v/>
      </c>
      <c r="C266" s="21">
        <f>IF('3_医療費の境目'!$B$4="",AO266,'3_医療費の境目'!$B$4)</f>
        <v/>
      </c>
      <c r="D266" s="21">
        <f>'3_医療費の境目'!D266</f>
        <v/>
      </c>
      <c r="E266" s="21">
        <f>ROUND(MIN(B266/12,650000)*12*0.0915+MIN(B266/12,1390000)*12*(0.0504+0)+B266*0.005,0)</f>
        <v/>
      </c>
      <c r="F266" s="21">
        <f>IF(B266&lt;741000,0,IF(B266&lt;2191000,B266-740000,IF(B266&lt;2193000,1451000,IF(B266&lt;2196000,1453000,IF(B266&lt;2200000,1456000,IF(B266&lt;3600000,ROUND(ROUNDDOWN(B266/4,-3)*2.8,0)-80000,IF(B266&lt;6600000,ROUND(ROUNDDOWN(B266/4,-3)*3.2,0)-440000,IF(B266&lt;8500000,ROUNDDOWN(B266*0.9,0)-1100000,B266-1950000))))))))</f>
        <v/>
      </c>
      <c r="G266" s="21">
        <f>IF(F266&gt;23500000,NA(),IF(F266&lt;=4890000,1040000,IF(F266&lt;=6550000,670000,620000)))</f>
        <v/>
      </c>
      <c r="H266" s="21">
        <f>IF(D266&lt;=0,0,MAX(0,MIN(2000000,D266-MIN(100000,ROUNDDOWN(F266*0.05,0)))))</f>
        <v/>
      </c>
      <c r="I266" s="21">
        <f>IF(C266&lt;=2000,0,MIN(C266,ROUNDDOWN(F266*0.4,0))-2000)</f>
        <v/>
      </c>
      <c r="J266" s="21">
        <f>MAX(0,ROUNDDOWN(F266-E266-G266,-3))</f>
        <v/>
      </c>
      <c r="K266" s="21">
        <f>MAX(0,ROUNDDOWN(F266-E266-G266-H266-I266,-3))</f>
        <v/>
      </c>
      <c r="L266" s="21">
        <f>MAX(0,ROUNDDOWN(F266-E266-G266-H266,-3))</f>
        <v/>
      </c>
      <c r="M266" s="21">
        <f>IF(J266&lt;=0,0,ROUNDDOWN((J266*LOOKUP(J266,{0,1950001,3300001,6950001,9000001,18000001,40000001},{0.05,0.1,0.2,0.23,0.33,0.4,0.45})-LOOKUP(J266,{0,1950001,3300001,6950001,9000001,18000001,40000001},{0,97500,427500,636000,1536000,2796000,4796000}))*1.021,-2))</f>
        <v/>
      </c>
      <c r="N266" s="21">
        <f>IF(K266&lt;=0,0,ROUNDDOWN((K266*LOOKUP(K266,{0,1950001,3300001,6950001,9000001,18000001,40000001},{0.05,0.1,0.2,0.23,0.33,0.4,0.45})-LOOKUP(K266,{0,1950001,3300001,6950001,9000001,18000001,40000001},{0,97500,427500,636000,1536000,2796000,4796000}))*1.021,-2))</f>
        <v/>
      </c>
      <c r="O266" s="21">
        <f>IF(L266&lt;=0,0,ROUNDDOWN((L266*LOOKUP(L266,{0,1950001,3300001,6950001,9000001,18000001,40000001},{0.05,0.1,0.2,0.23,0.33,0.4,0.45})-LOOKUP(L266,{0,1950001,3300001,6950001,9000001,18000001,40000001},{0,97500,427500,636000,1536000,2796000,4796000}))*1.021,-2))</f>
        <v/>
      </c>
      <c r="P266" s="21">
        <f>MAX(0,ROUNDDOWN(F266-E266-430000,-3))</f>
        <v/>
      </c>
      <c r="Q266" s="21">
        <f>MAX(0,ROUNDDOWN(F266-E266-430000-H266,-3))</f>
        <v/>
      </c>
      <c r="R266" s="21">
        <f>IF(F266&lt;=450000,0,MAX(0,P266*0.06-MIN(50000,P266)*0.03))</f>
        <v/>
      </c>
      <c r="S266" s="21">
        <f>IF(F266&lt;=450000,0,MAX(0,P266*0.04-MIN(50000,P266)*0.02))</f>
        <v/>
      </c>
      <c r="T266" s="21">
        <f>IF(F266&lt;=450000,0,MAX(0,Q266*0.06-MIN(50000,Q266)*0.03))</f>
        <v/>
      </c>
      <c r="U266" s="21">
        <f>IF(F266&lt;=450000,0,MAX(0,Q266*0.04-MIN(50000,Q266)*0.02))</f>
        <v/>
      </c>
      <c r="V266" s="21">
        <f>50000+MAX(0,G266-480000)</f>
        <v/>
      </c>
      <c r="W266" s="21">
        <f>P266-V266</f>
        <v/>
      </c>
      <c r="X266" s="21">
        <f>Q266-V266</f>
        <v/>
      </c>
      <c r="Y266" s="22">
        <f>IF(W266&lt;0,0.9,LOOKUP(W266,{0,1950001,3300001,6950001,9000001,18000001,40000001},{0.84895,0.7979,0.6958,0.66517,0.56307,0.4916,0.44055}))</f>
        <v/>
      </c>
      <c r="Z266" s="22">
        <f>IF(X266&lt;0,0.9,LOOKUP(X266,{0,1950001,3300001,6950001,9000001,18000001,40000001},{0.84895,0.7979,0.6958,0.66517,0.56307,0.4916,0.44055}))</f>
        <v/>
      </c>
      <c r="AA266" s="22">
        <f>IF(W266&lt;0,0,CHOOSE(MATCH(W266,{0,1950001,3300001,6950001,9000001},1),5.105/84.895,10.21/79.79,20.42/69.58,23.483/66.517,33.693/56.307))</f>
        <v/>
      </c>
      <c r="AB266" s="21">
        <f>IF(C266&lt;=2000,0,(MIN(C266,ROUNDDOWN(F266*0.3,0))-2000)*0.1)</f>
        <v/>
      </c>
      <c r="AC266" s="21">
        <f>IF(C266&lt;=2000,0,MIN((C266-2000)*Y266,(R266+S266)*0.2))</f>
        <v/>
      </c>
      <c r="AD266" s="21">
        <f>IF(C266&lt;=2000,0,MIN((C266-2000)*Z266,(T266+U266)*0.2))</f>
        <v/>
      </c>
      <c r="AE266" s="21">
        <f>AC266*AA266</f>
        <v/>
      </c>
      <c r="AF266" s="21">
        <f>ROUNDDOWN(R266,-2)+ROUNDDOWN(S266,-2)</f>
        <v/>
      </c>
      <c r="AG266" s="21">
        <f>ROUNDDOWN(MAX(0,R266-(AB266+AC266+AE266)*0.6),-2)+ROUNDDOWN(MAX(0,S266-(AB266+AC266+AE266)*0.4),-2)</f>
        <v/>
      </c>
      <c r="AH266" s="21">
        <f>ROUNDDOWN(MAX(0,T266-(AB266+AD266)*0.6),-2)+ROUNDDOWN(MAX(0,U266-(AB266+AD266)*0.4),-2)</f>
        <v/>
      </c>
      <c r="AI266" s="21">
        <f>ROUNDDOWN(T266,-2)+ROUNDDOWN(U266,-2)</f>
        <v/>
      </c>
      <c r="AJ266" s="21">
        <f>M266+AF266</f>
        <v/>
      </c>
      <c r="AK266" s="21">
        <f>M266+AG266</f>
        <v/>
      </c>
      <c r="AL266" s="21">
        <f>N266+AH266</f>
        <v/>
      </c>
      <c r="AM266" s="21">
        <f>O266+AI266</f>
        <v/>
      </c>
      <c r="AN266" s="21">
        <f>N266+AI266</f>
        <v/>
      </c>
      <c r="AO266" s="21">
        <f>ROUNDDOWN((R266+S266)*0.2/Y266+2000,0)</f>
        <v/>
      </c>
      <c r="AP266" s="21">
        <f>ROUNDDOWN((T266+U266)*0.2/Z266+2000,0)</f>
        <v/>
      </c>
      <c r="AQ266" s="21">
        <f>AL266-AK266</f>
        <v/>
      </c>
      <c r="AR266" s="21">
        <f>AM266-AK266</f>
        <v/>
      </c>
      <c r="AS266" s="21">
        <f>AM266-AL266</f>
        <v/>
      </c>
      <c r="AT266" s="21">
        <f>AK266+C266-AJ266</f>
        <v/>
      </c>
      <c r="AU266" s="21">
        <f>AL266+C266-AM266</f>
        <v/>
      </c>
      <c r="AV266" s="21">
        <f>AN266+C266-AM266</f>
        <v/>
      </c>
    </row>
    <row r="267">
      <c r="A267" t="inlineStr">
        <is>
          <t>医療費の境目</t>
        </is>
      </c>
      <c r="B267" s="21">
        <f>'3_医療費の境目'!$B$3</f>
        <v/>
      </c>
      <c r="C267" s="21">
        <f>IF('3_医療費の境目'!$B$4="",AO267,'3_医療費の境目'!$B$4)</f>
        <v/>
      </c>
      <c r="D267" s="21">
        <f>'3_医療費の境目'!D267</f>
        <v/>
      </c>
      <c r="E267" s="21">
        <f>ROUND(MIN(B267/12,650000)*12*0.0915+MIN(B267/12,1390000)*12*(0.0504+0)+B267*0.005,0)</f>
        <v/>
      </c>
      <c r="F267" s="21">
        <f>IF(B267&lt;741000,0,IF(B267&lt;2191000,B267-740000,IF(B267&lt;2193000,1451000,IF(B267&lt;2196000,1453000,IF(B267&lt;2200000,1456000,IF(B267&lt;3600000,ROUND(ROUNDDOWN(B267/4,-3)*2.8,0)-80000,IF(B267&lt;6600000,ROUND(ROUNDDOWN(B267/4,-3)*3.2,0)-440000,IF(B267&lt;8500000,ROUNDDOWN(B267*0.9,0)-1100000,B267-1950000))))))))</f>
        <v/>
      </c>
      <c r="G267" s="21">
        <f>IF(F267&gt;23500000,NA(),IF(F267&lt;=4890000,1040000,IF(F267&lt;=6550000,670000,620000)))</f>
        <v/>
      </c>
      <c r="H267" s="21">
        <f>IF(D267&lt;=0,0,MAX(0,MIN(2000000,D267-MIN(100000,ROUNDDOWN(F267*0.05,0)))))</f>
        <v/>
      </c>
      <c r="I267" s="21">
        <f>IF(C267&lt;=2000,0,MIN(C267,ROUNDDOWN(F267*0.4,0))-2000)</f>
        <v/>
      </c>
      <c r="J267" s="21">
        <f>MAX(0,ROUNDDOWN(F267-E267-G267,-3))</f>
        <v/>
      </c>
      <c r="K267" s="21">
        <f>MAX(0,ROUNDDOWN(F267-E267-G267-H267-I267,-3))</f>
        <v/>
      </c>
      <c r="L267" s="21">
        <f>MAX(0,ROUNDDOWN(F267-E267-G267-H267,-3))</f>
        <v/>
      </c>
      <c r="M267" s="21">
        <f>IF(J267&lt;=0,0,ROUNDDOWN((J267*LOOKUP(J267,{0,1950001,3300001,6950001,9000001,18000001,40000001},{0.05,0.1,0.2,0.23,0.33,0.4,0.45})-LOOKUP(J267,{0,1950001,3300001,6950001,9000001,18000001,40000001},{0,97500,427500,636000,1536000,2796000,4796000}))*1.021,-2))</f>
        <v/>
      </c>
      <c r="N267" s="21">
        <f>IF(K267&lt;=0,0,ROUNDDOWN((K267*LOOKUP(K267,{0,1950001,3300001,6950001,9000001,18000001,40000001},{0.05,0.1,0.2,0.23,0.33,0.4,0.45})-LOOKUP(K267,{0,1950001,3300001,6950001,9000001,18000001,40000001},{0,97500,427500,636000,1536000,2796000,4796000}))*1.021,-2))</f>
        <v/>
      </c>
      <c r="O267" s="21">
        <f>IF(L267&lt;=0,0,ROUNDDOWN((L267*LOOKUP(L267,{0,1950001,3300001,6950001,9000001,18000001,40000001},{0.05,0.1,0.2,0.23,0.33,0.4,0.45})-LOOKUP(L267,{0,1950001,3300001,6950001,9000001,18000001,40000001},{0,97500,427500,636000,1536000,2796000,4796000}))*1.021,-2))</f>
        <v/>
      </c>
      <c r="P267" s="21">
        <f>MAX(0,ROUNDDOWN(F267-E267-430000,-3))</f>
        <v/>
      </c>
      <c r="Q267" s="21">
        <f>MAX(0,ROUNDDOWN(F267-E267-430000-H267,-3))</f>
        <v/>
      </c>
      <c r="R267" s="21">
        <f>IF(F267&lt;=450000,0,MAX(0,P267*0.06-MIN(50000,P267)*0.03))</f>
        <v/>
      </c>
      <c r="S267" s="21">
        <f>IF(F267&lt;=450000,0,MAX(0,P267*0.04-MIN(50000,P267)*0.02))</f>
        <v/>
      </c>
      <c r="T267" s="21">
        <f>IF(F267&lt;=450000,0,MAX(0,Q267*0.06-MIN(50000,Q267)*0.03))</f>
        <v/>
      </c>
      <c r="U267" s="21">
        <f>IF(F267&lt;=450000,0,MAX(0,Q267*0.04-MIN(50000,Q267)*0.02))</f>
        <v/>
      </c>
      <c r="V267" s="21">
        <f>50000+MAX(0,G267-480000)</f>
        <v/>
      </c>
      <c r="W267" s="21">
        <f>P267-V267</f>
        <v/>
      </c>
      <c r="X267" s="21">
        <f>Q267-V267</f>
        <v/>
      </c>
      <c r="Y267" s="22">
        <f>IF(W267&lt;0,0.9,LOOKUP(W267,{0,1950001,3300001,6950001,9000001,18000001,40000001},{0.84895,0.7979,0.6958,0.66517,0.56307,0.4916,0.44055}))</f>
        <v/>
      </c>
      <c r="Z267" s="22">
        <f>IF(X267&lt;0,0.9,LOOKUP(X267,{0,1950001,3300001,6950001,9000001,18000001,40000001},{0.84895,0.7979,0.6958,0.66517,0.56307,0.4916,0.44055}))</f>
        <v/>
      </c>
      <c r="AA267" s="22">
        <f>IF(W267&lt;0,0,CHOOSE(MATCH(W267,{0,1950001,3300001,6950001,9000001},1),5.105/84.895,10.21/79.79,20.42/69.58,23.483/66.517,33.693/56.307))</f>
        <v/>
      </c>
      <c r="AB267" s="21">
        <f>IF(C267&lt;=2000,0,(MIN(C267,ROUNDDOWN(F267*0.3,0))-2000)*0.1)</f>
        <v/>
      </c>
      <c r="AC267" s="21">
        <f>IF(C267&lt;=2000,0,MIN((C267-2000)*Y267,(R267+S267)*0.2))</f>
        <v/>
      </c>
      <c r="AD267" s="21">
        <f>IF(C267&lt;=2000,0,MIN((C267-2000)*Z267,(T267+U267)*0.2))</f>
        <v/>
      </c>
      <c r="AE267" s="21">
        <f>AC267*AA267</f>
        <v/>
      </c>
      <c r="AF267" s="21">
        <f>ROUNDDOWN(R267,-2)+ROUNDDOWN(S267,-2)</f>
        <v/>
      </c>
      <c r="AG267" s="21">
        <f>ROUNDDOWN(MAX(0,R267-(AB267+AC267+AE267)*0.6),-2)+ROUNDDOWN(MAX(0,S267-(AB267+AC267+AE267)*0.4),-2)</f>
        <v/>
      </c>
      <c r="AH267" s="21">
        <f>ROUNDDOWN(MAX(0,T267-(AB267+AD267)*0.6),-2)+ROUNDDOWN(MAX(0,U267-(AB267+AD267)*0.4),-2)</f>
        <v/>
      </c>
      <c r="AI267" s="21">
        <f>ROUNDDOWN(T267,-2)+ROUNDDOWN(U267,-2)</f>
        <v/>
      </c>
      <c r="AJ267" s="21">
        <f>M267+AF267</f>
        <v/>
      </c>
      <c r="AK267" s="21">
        <f>M267+AG267</f>
        <v/>
      </c>
      <c r="AL267" s="21">
        <f>N267+AH267</f>
        <v/>
      </c>
      <c r="AM267" s="21">
        <f>O267+AI267</f>
        <v/>
      </c>
      <c r="AN267" s="21">
        <f>N267+AI267</f>
        <v/>
      </c>
      <c r="AO267" s="21">
        <f>ROUNDDOWN((R267+S267)*0.2/Y267+2000,0)</f>
        <v/>
      </c>
      <c r="AP267" s="21">
        <f>ROUNDDOWN((T267+U267)*0.2/Z267+2000,0)</f>
        <v/>
      </c>
      <c r="AQ267" s="21">
        <f>AL267-AK267</f>
        <v/>
      </c>
      <c r="AR267" s="21">
        <f>AM267-AK267</f>
        <v/>
      </c>
      <c r="AS267" s="21">
        <f>AM267-AL267</f>
        <v/>
      </c>
      <c r="AT267" s="21">
        <f>AK267+C267-AJ267</f>
        <v/>
      </c>
      <c r="AU267" s="21">
        <f>AL267+C267-AM267</f>
        <v/>
      </c>
      <c r="AV267" s="21">
        <f>AN267+C267-AM267</f>
        <v/>
      </c>
    </row>
    <row r="268">
      <c r="A268" t="inlineStr">
        <is>
          <t>医療費の境目</t>
        </is>
      </c>
      <c r="B268" s="21">
        <f>'3_医療費の境目'!$B$3</f>
        <v/>
      </c>
      <c r="C268" s="21">
        <f>IF('3_医療費の境目'!$B$4="",AO268,'3_医療費の境目'!$B$4)</f>
        <v/>
      </c>
      <c r="D268" s="21">
        <f>'3_医療費の境目'!D268</f>
        <v/>
      </c>
      <c r="E268" s="21">
        <f>ROUND(MIN(B268/12,650000)*12*0.0915+MIN(B268/12,1390000)*12*(0.0504+0)+B268*0.005,0)</f>
        <v/>
      </c>
      <c r="F268" s="21">
        <f>IF(B268&lt;741000,0,IF(B268&lt;2191000,B268-740000,IF(B268&lt;2193000,1451000,IF(B268&lt;2196000,1453000,IF(B268&lt;2200000,1456000,IF(B268&lt;3600000,ROUND(ROUNDDOWN(B268/4,-3)*2.8,0)-80000,IF(B268&lt;6600000,ROUND(ROUNDDOWN(B268/4,-3)*3.2,0)-440000,IF(B268&lt;8500000,ROUNDDOWN(B268*0.9,0)-1100000,B268-1950000))))))))</f>
        <v/>
      </c>
      <c r="G268" s="21">
        <f>IF(F268&gt;23500000,NA(),IF(F268&lt;=4890000,1040000,IF(F268&lt;=6550000,670000,620000)))</f>
        <v/>
      </c>
      <c r="H268" s="21">
        <f>IF(D268&lt;=0,0,MAX(0,MIN(2000000,D268-MIN(100000,ROUNDDOWN(F268*0.05,0)))))</f>
        <v/>
      </c>
      <c r="I268" s="21">
        <f>IF(C268&lt;=2000,0,MIN(C268,ROUNDDOWN(F268*0.4,0))-2000)</f>
        <v/>
      </c>
      <c r="J268" s="21">
        <f>MAX(0,ROUNDDOWN(F268-E268-G268,-3))</f>
        <v/>
      </c>
      <c r="K268" s="21">
        <f>MAX(0,ROUNDDOWN(F268-E268-G268-H268-I268,-3))</f>
        <v/>
      </c>
      <c r="L268" s="21">
        <f>MAX(0,ROUNDDOWN(F268-E268-G268-H268,-3))</f>
        <v/>
      </c>
      <c r="M268" s="21">
        <f>IF(J268&lt;=0,0,ROUNDDOWN((J268*LOOKUP(J268,{0,1950001,3300001,6950001,9000001,18000001,40000001},{0.05,0.1,0.2,0.23,0.33,0.4,0.45})-LOOKUP(J268,{0,1950001,3300001,6950001,9000001,18000001,40000001},{0,97500,427500,636000,1536000,2796000,4796000}))*1.021,-2))</f>
        <v/>
      </c>
      <c r="N268" s="21">
        <f>IF(K268&lt;=0,0,ROUNDDOWN((K268*LOOKUP(K268,{0,1950001,3300001,6950001,9000001,18000001,40000001},{0.05,0.1,0.2,0.23,0.33,0.4,0.45})-LOOKUP(K268,{0,1950001,3300001,6950001,9000001,18000001,40000001},{0,97500,427500,636000,1536000,2796000,4796000}))*1.021,-2))</f>
        <v/>
      </c>
      <c r="O268" s="21">
        <f>IF(L268&lt;=0,0,ROUNDDOWN((L268*LOOKUP(L268,{0,1950001,3300001,6950001,9000001,18000001,40000001},{0.05,0.1,0.2,0.23,0.33,0.4,0.45})-LOOKUP(L268,{0,1950001,3300001,6950001,9000001,18000001,40000001},{0,97500,427500,636000,1536000,2796000,4796000}))*1.021,-2))</f>
        <v/>
      </c>
      <c r="P268" s="21">
        <f>MAX(0,ROUNDDOWN(F268-E268-430000,-3))</f>
        <v/>
      </c>
      <c r="Q268" s="21">
        <f>MAX(0,ROUNDDOWN(F268-E268-430000-H268,-3))</f>
        <v/>
      </c>
      <c r="R268" s="21">
        <f>IF(F268&lt;=450000,0,MAX(0,P268*0.06-MIN(50000,P268)*0.03))</f>
        <v/>
      </c>
      <c r="S268" s="21">
        <f>IF(F268&lt;=450000,0,MAX(0,P268*0.04-MIN(50000,P268)*0.02))</f>
        <v/>
      </c>
      <c r="T268" s="21">
        <f>IF(F268&lt;=450000,0,MAX(0,Q268*0.06-MIN(50000,Q268)*0.03))</f>
        <v/>
      </c>
      <c r="U268" s="21">
        <f>IF(F268&lt;=450000,0,MAX(0,Q268*0.04-MIN(50000,Q268)*0.02))</f>
        <v/>
      </c>
      <c r="V268" s="21">
        <f>50000+MAX(0,G268-480000)</f>
        <v/>
      </c>
      <c r="W268" s="21">
        <f>P268-V268</f>
        <v/>
      </c>
      <c r="X268" s="21">
        <f>Q268-V268</f>
        <v/>
      </c>
      <c r="Y268" s="22">
        <f>IF(W268&lt;0,0.9,LOOKUP(W268,{0,1950001,3300001,6950001,9000001,18000001,40000001},{0.84895,0.7979,0.6958,0.66517,0.56307,0.4916,0.44055}))</f>
        <v/>
      </c>
      <c r="Z268" s="22">
        <f>IF(X268&lt;0,0.9,LOOKUP(X268,{0,1950001,3300001,6950001,9000001,18000001,40000001},{0.84895,0.7979,0.6958,0.66517,0.56307,0.4916,0.44055}))</f>
        <v/>
      </c>
      <c r="AA268" s="22">
        <f>IF(W268&lt;0,0,CHOOSE(MATCH(W268,{0,1950001,3300001,6950001,9000001},1),5.105/84.895,10.21/79.79,20.42/69.58,23.483/66.517,33.693/56.307))</f>
        <v/>
      </c>
      <c r="AB268" s="21">
        <f>IF(C268&lt;=2000,0,(MIN(C268,ROUNDDOWN(F268*0.3,0))-2000)*0.1)</f>
        <v/>
      </c>
      <c r="AC268" s="21">
        <f>IF(C268&lt;=2000,0,MIN((C268-2000)*Y268,(R268+S268)*0.2))</f>
        <v/>
      </c>
      <c r="AD268" s="21">
        <f>IF(C268&lt;=2000,0,MIN((C268-2000)*Z268,(T268+U268)*0.2))</f>
        <v/>
      </c>
      <c r="AE268" s="21">
        <f>AC268*AA268</f>
        <v/>
      </c>
      <c r="AF268" s="21">
        <f>ROUNDDOWN(R268,-2)+ROUNDDOWN(S268,-2)</f>
        <v/>
      </c>
      <c r="AG268" s="21">
        <f>ROUNDDOWN(MAX(0,R268-(AB268+AC268+AE268)*0.6),-2)+ROUNDDOWN(MAX(0,S268-(AB268+AC268+AE268)*0.4),-2)</f>
        <v/>
      </c>
      <c r="AH268" s="21">
        <f>ROUNDDOWN(MAX(0,T268-(AB268+AD268)*0.6),-2)+ROUNDDOWN(MAX(0,U268-(AB268+AD268)*0.4),-2)</f>
        <v/>
      </c>
      <c r="AI268" s="21">
        <f>ROUNDDOWN(T268,-2)+ROUNDDOWN(U268,-2)</f>
        <v/>
      </c>
      <c r="AJ268" s="21">
        <f>M268+AF268</f>
        <v/>
      </c>
      <c r="AK268" s="21">
        <f>M268+AG268</f>
        <v/>
      </c>
      <c r="AL268" s="21">
        <f>N268+AH268</f>
        <v/>
      </c>
      <c r="AM268" s="21">
        <f>O268+AI268</f>
        <v/>
      </c>
      <c r="AN268" s="21">
        <f>N268+AI268</f>
        <v/>
      </c>
      <c r="AO268" s="21">
        <f>ROUNDDOWN((R268+S268)*0.2/Y268+2000,0)</f>
        <v/>
      </c>
      <c r="AP268" s="21">
        <f>ROUNDDOWN((T268+U268)*0.2/Z268+2000,0)</f>
        <v/>
      </c>
      <c r="AQ268" s="21">
        <f>AL268-AK268</f>
        <v/>
      </c>
      <c r="AR268" s="21">
        <f>AM268-AK268</f>
        <v/>
      </c>
      <c r="AS268" s="21">
        <f>AM268-AL268</f>
        <v/>
      </c>
      <c r="AT268" s="21">
        <f>AK268+C268-AJ268</f>
        <v/>
      </c>
      <c r="AU268" s="21">
        <f>AL268+C268-AM268</f>
        <v/>
      </c>
      <c r="AV268" s="21">
        <f>AN268+C268-AM268</f>
        <v/>
      </c>
    </row>
    <row r="269">
      <c r="A269" t="inlineStr">
        <is>
          <t>医療費の境目</t>
        </is>
      </c>
      <c r="B269" s="21">
        <f>'3_医療費の境目'!$B$3</f>
        <v/>
      </c>
      <c r="C269" s="21">
        <f>IF('3_医療費の境目'!$B$4="",AO269,'3_医療費の境目'!$B$4)</f>
        <v/>
      </c>
      <c r="D269" s="21">
        <f>'3_医療費の境目'!D269</f>
        <v/>
      </c>
      <c r="E269" s="21">
        <f>ROUND(MIN(B269/12,650000)*12*0.0915+MIN(B269/12,1390000)*12*(0.0504+0)+B269*0.005,0)</f>
        <v/>
      </c>
      <c r="F269" s="21">
        <f>IF(B269&lt;741000,0,IF(B269&lt;2191000,B269-740000,IF(B269&lt;2193000,1451000,IF(B269&lt;2196000,1453000,IF(B269&lt;2200000,1456000,IF(B269&lt;3600000,ROUND(ROUNDDOWN(B269/4,-3)*2.8,0)-80000,IF(B269&lt;6600000,ROUND(ROUNDDOWN(B269/4,-3)*3.2,0)-440000,IF(B269&lt;8500000,ROUNDDOWN(B269*0.9,0)-1100000,B269-1950000))))))))</f>
        <v/>
      </c>
      <c r="G269" s="21">
        <f>IF(F269&gt;23500000,NA(),IF(F269&lt;=4890000,1040000,IF(F269&lt;=6550000,670000,620000)))</f>
        <v/>
      </c>
      <c r="H269" s="21">
        <f>IF(D269&lt;=0,0,MAX(0,MIN(2000000,D269-MIN(100000,ROUNDDOWN(F269*0.05,0)))))</f>
        <v/>
      </c>
      <c r="I269" s="21">
        <f>IF(C269&lt;=2000,0,MIN(C269,ROUNDDOWN(F269*0.4,0))-2000)</f>
        <v/>
      </c>
      <c r="J269" s="21">
        <f>MAX(0,ROUNDDOWN(F269-E269-G269,-3))</f>
        <v/>
      </c>
      <c r="K269" s="21">
        <f>MAX(0,ROUNDDOWN(F269-E269-G269-H269-I269,-3))</f>
        <v/>
      </c>
      <c r="L269" s="21">
        <f>MAX(0,ROUNDDOWN(F269-E269-G269-H269,-3))</f>
        <v/>
      </c>
      <c r="M269" s="21">
        <f>IF(J269&lt;=0,0,ROUNDDOWN((J269*LOOKUP(J269,{0,1950001,3300001,6950001,9000001,18000001,40000001},{0.05,0.1,0.2,0.23,0.33,0.4,0.45})-LOOKUP(J269,{0,1950001,3300001,6950001,9000001,18000001,40000001},{0,97500,427500,636000,1536000,2796000,4796000}))*1.021,-2))</f>
        <v/>
      </c>
      <c r="N269" s="21">
        <f>IF(K269&lt;=0,0,ROUNDDOWN((K269*LOOKUP(K269,{0,1950001,3300001,6950001,9000001,18000001,40000001},{0.05,0.1,0.2,0.23,0.33,0.4,0.45})-LOOKUP(K269,{0,1950001,3300001,6950001,9000001,18000001,40000001},{0,97500,427500,636000,1536000,2796000,4796000}))*1.021,-2))</f>
        <v/>
      </c>
      <c r="O269" s="21">
        <f>IF(L269&lt;=0,0,ROUNDDOWN((L269*LOOKUP(L269,{0,1950001,3300001,6950001,9000001,18000001,40000001},{0.05,0.1,0.2,0.23,0.33,0.4,0.45})-LOOKUP(L269,{0,1950001,3300001,6950001,9000001,18000001,40000001},{0,97500,427500,636000,1536000,2796000,4796000}))*1.021,-2))</f>
        <v/>
      </c>
      <c r="P269" s="21">
        <f>MAX(0,ROUNDDOWN(F269-E269-430000,-3))</f>
        <v/>
      </c>
      <c r="Q269" s="21">
        <f>MAX(0,ROUNDDOWN(F269-E269-430000-H269,-3))</f>
        <v/>
      </c>
      <c r="R269" s="21">
        <f>IF(F269&lt;=450000,0,MAX(0,P269*0.06-MIN(50000,P269)*0.03))</f>
        <v/>
      </c>
      <c r="S269" s="21">
        <f>IF(F269&lt;=450000,0,MAX(0,P269*0.04-MIN(50000,P269)*0.02))</f>
        <v/>
      </c>
      <c r="T269" s="21">
        <f>IF(F269&lt;=450000,0,MAX(0,Q269*0.06-MIN(50000,Q269)*0.03))</f>
        <v/>
      </c>
      <c r="U269" s="21">
        <f>IF(F269&lt;=450000,0,MAX(0,Q269*0.04-MIN(50000,Q269)*0.02))</f>
        <v/>
      </c>
      <c r="V269" s="21">
        <f>50000+MAX(0,G269-480000)</f>
        <v/>
      </c>
      <c r="W269" s="21">
        <f>P269-V269</f>
        <v/>
      </c>
      <c r="X269" s="21">
        <f>Q269-V269</f>
        <v/>
      </c>
      <c r="Y269" s="22">
        <f>IF(W269&lt;0,0.9,LOOKUP(W269,{0,1950001,3300001,6950001,9000001,18000001,40000001},{0.84895,0.7979,0.6958,0.66517,0.56307,0.4916,0.44055}))</f>
        <v/>
      </c>
      <c r="Z269" s="22">
        <f>IF(X269&lt;0,0.9,LOOKUP(X269,{0,1950001,3300001,6950001,9000001,18000001,40000001},{0.84895,0.7979,0.6958,0.66517,0.56307,0.4916,0.44055}))</f>
        <v/>
      </c>
      <c r="AA269" s="22">
        <f>IF(W269&lt;0,0,CHOOSE(MATCH(W269,{0,1950001,3300001,6950001,9000001},1),5.105/84.895,10.21/79.79,20.42/69.58,23.483/66.517,33.693/56.307))</f>
        <v/>
      </c>
      <c r="AB269" s="21">
        <f>IF(C269&lt;=2000,0,(MIN(C269,ROUNDDOWN(F269*0.3,0))-2000)*0.1)</f>
        <v/>
      </c>
      <c r="AC269" s="21">
        <f>IF(C269&lt;=2000,0,MIN((C269-2000)*Y269,(R269+S269)*0.2))</f>
        <v/>
      </c>
      <c r="AD269" s="21">
        <f>IF(C269&lt;=2000,0,MIN((C269-2000)*Z269,(T269+U269)*0.2))</f>
        <v/>
      </c>
      <c r="AE269" s="21">
        <f>AC269*AA269</f>
        <v/>
      </c>
      <c r="AF269" s="21">
        <f>ROUNDDOWN(R269,-2)+ROUNDDOWN(S269,-2)</f>
        <v/>
      </c>
      <c r="AG269" s="21">
        <f>ROUNDDOWN(MAX(0,R269-(AB269+AC269+AE269)*0.6),-2)+ROUNDDOWN(MAX(0,S269-(AB269+AC269+AE269)*0.4),-2)</f>
        <v/>
      </c>
      <c r="AH269" s="21">
        <f>ROUNDDOWN(MAX(0,T269-(AB269+AD269)*0.6),-2)+ROUNDDOWN(MAX(0,U269-(AB269+AD269)*0.4),-2)</f>
        <v/>
      </c>
      <c r="AI269" s="21">
        <f>ROUNDDOWN(T269,-2)+ROUNDDOWN(U269,-2)</f>
        <v/>
      </c>
      <c r="AJ269" s="21">
        <f>M269+AF269</f>
        <v/>
      </c>
      <c r="AK269" s="21">
        <f>M269+AG269</f>
        <v/>
      </c>
      <c r="AL269" s="21">
        <f>N269+AH269</f>
        <v/>
      </c>
      <c r="AM269" s="21">
        <f>O269+AI269</f>
        <v/>
      </c>
      <c r="AN269" s="21">
        <f>N269+AI269</f>
        <v/>
      </c>
      <c r="AO269" s="21">
        <f>ROUNDDOWN((R269+S269)*0.2/Y269+2000,0)</f>
        <v/>
      </c>
      <c r="AP269" s="21">
        <f>ROUNDDOWN((T269+U269)*0.2/Z269+2000,0)</f>
        <v/>
      </c>
      <c r="AQ269" s="21">
        <f>AL269-AK269</f>
        <v/>
      </c>
      <c r="AR269" s="21">
        <f>AM269-AK269</f>
        <v/>
      </c>
      <c r="AS269" s="21">
        <f>AM269-AL269</f>
        <v/>
      </c>
      <c r="AT269" s="21">
        <f>AK269+C269-AJ269</f>
        <v/>
      </c>
      <c r="AU269" s="21">
        <f>AL269+C269-AM269</f>
        <v/>
      </c>
      <c r="AV269" s="21">
        <f>AN269+C269-AM269</f>
        <v/>
      </c>
    </row>
    <row r="270">
      <c r="A270" t="inlineStr">
        <is>
          <t>医療費の境目</t>
        </is>
      </c>
      <c r="B270" s="21">
        <f>'3_医療費の境目'!$B$3</f>
        <v/>
      </c>
      <c r="C270" s="21">
        <f>IF('3_医療費の境目'!$B$4="",AO270,'3_医療費の境目'!$B$4)</f>
        <v/>
      </c>
      <c r="D270" s="21">
        <f>'3_医療費の境目'!D270</f>
        <v/>
      </c>
      <c r="E270" s="21">
        <f>ROUND(MIN(B270/12,650000)*12*0.0915+MIN(B270/12,1390000)*12*(0.0504+0)+B270*0.005,0)</f>
        <v/>
      </c>
      <c r="F270" s="21">
        <f>IF(B270&lt;741000,0,IF(B270&lt;2191000,B270-740000,IF(B270&lt;2193000,1451000,IF(B270&lt;2196000,1453000,IF(B270&lt;2200000,1456000,IF(B270&lt;3600000,ROUND(ROUNDDOWN(B270/4,-3)*2.8,0)-80000,IF(B270&lt;6600000,ROUND(ROUNDDOWN(B270/4,-3)*3.2,0)-440000,IF(B270&lt;8500000,ROUNDDOWN(B270*0.9,0)-1100000,B270-1950000))))))))</f>
        <v/>
      </c>
      <c r="G270" s="21">
        <f>IF(F270&gt;23500000,NA(),IF(F270&lt;=4890000,1040000,IF(F270&lt;=6550000,670000,620000)))</f>
        <v/>
      </c>
      <c r="H270" s="21">
        <f>IF(D270&lt;=0,0,MAX(0,MIN(2000000,D270-MIN(100000,ROUNDDOWN(F270*0.05,0)))))</f>
        <v/>
      </c>
      <c r="I270" s="21">
        <f>IF(C270&lt;=2000,0,MIN(C270,ROUNDDOWN(F270*0.4,0))-2000)</f>
        <v/>
      </c>
      <c r="J270" s="21">
        <f>MAX(0,ROUNDDOWN(F270-E270-G270,-3))</f>
        <v/>
      </c>
      <c r="K270" s="21">
        <f>MAX(0,ROUNDDOWN(F270-E270-G270-H270-I270,-3))</f>
        <v/>
      </c>
      <c r="L270" s="21">
        <f>MAX(0,ROUNDDOWN(F270-E270-G270-H270,-3))</f>
        <v/>
      </c>
      <c r="M270" s="21">
        <f>IF(J270&lt;=0,0,ROUNDDOWN((J270*LOOKUP(J270,{0,1950001,3300001,6950001,9000001,18000001,40000001},{0.05,0.1,0.2,0.23,0.33,0.4,0.45})-LOOKUP(J270,{0,1950001,3300001,6950001,9000001,18000001,40000001},{0,97500,427500,636000,1536000,2796000,4796000}))*1.021,-2))</f>
        <v/>
      </c>
      <c r="N270" s="21">
        <f>IF(K270&lt;=0,0,ROUNDDOWN((K270*LOOKUP(K270,{0,1950001,3300001,6950001,9000001,18000001,40000001},{0.05,0.1,0.2,0.23,0.33,0.4,0.45})-LOOKUP(K270,{0,1950001,3300001,6950001,9000001,18000001,40000001},{0,97500,427500,636000,1536000,2796000,4796000}))*1.021,-2))</f>
        <v/>
      </c>
      <c r="O270" s="21">
        <f>IF(L270&lt;=0,0,ROUNDDOWN((L270*LOOKUP(L270,{0,1950001,3300001,6950001,9000001,18000001,40000001},{0.05,0.1,0.2,0.23,0.33,0.4,0.45})-LOOKUP(L270,{0,1950001,3300001,6950001,9000001,18000001,40000001},{0,97500,427500,636000,1536000,2796000,4796000}))*1.021,-2))</f>
        <v/>
      </c>
      <c r="P270" s="21">
        <f>MAX(0,ROUNDDOWN(F270-E270-430000,-3))</f>
        <v/>
      </c>
      <c r="Q270" s="21">
        <f>MAX(0,ROUNDDOWN(F270-E270-430000-H270,-3))</f>
        <v/>
      </c>
      <c r="R270" s="21">
        <f>IF(F270&lt;=450000,0,MAX(0,P270*0.06-MIN(50000,P270)*0.03))</f>
        <v/>
      </c>
      <c r="S270" s="21">
        <f>IF(F270&lt;=450000,0,MAX(0,P270*0.04-MIN(50000,P270)*0.02))</f>
        <v/>
      </c>
      <c r="T270" s="21">
        <f>IF(F270&lt;=450000,0,MAX(0,Q270*0.06-MIN(50000,Q270)*0.03))</f>
        <v/>
      </c>
      <c r="U270" s="21">
        <f>IF(F270&lt;=450000,0,MAX(0,Q270*0.04-MIN(50000,Q270)*0.02))</f>
        <v/>
      </c>
      <c r="V270" s="21">
        <f>50000+MAX(0,G270-480000)</f>
        <v/>
      </c>
      <c r="W270" s="21">
        <f>P270-V270</f>
        <v/>
      </c>
      <c r="X270" s="21">
        <f>Q270-V270</f>
        <v/>
      </c>
      <c r="Y270" s="22">
        <f>IF(W270&lt;0,0.9,LOOKUP(W270,{0,1950001,3300001,6950001,9000001,18000001,40000001},{0.84895,0.7979,0.6958,0.66517,0.56307,0.4916,0.44055}))</f>
        <v/>
      </c>
      <c r="Z270" s="22">
        <f>IF(X270&lt;0,0.9,LOOKUP(X270,{0,1950001,3300001,6950001,9000001,18000001,40000001},{0.84895,0.7979,0.6958,0.66517,0.56307,0.4916,0.44055}))</f>
        <v/>
      </c>
      <c r="AA270" s="22">
        <f>IF(W270&lt;0,0,CHOOSE(MATCH(W270,{0,1950001,3300001,6950001,9000001},1),5.105/84.895,10.21/79.79,20.42/69.58,23.483/66.517,33.693/56.307))</f>
        <v/>
      </c>
      <c r="AB270" s="21">
        <f>IF(C270&lt;=2000,0,(MIN(C270,ROUNDDOWN(F270*0.3,0))-2000)*0.1)</f>
        <v/>
      </c>
      <c r="AC270" s="21">
        <f>IF(C270&lt;=2000,0,MIN((C270-2000)*Y270,(R270+S270)*0.2))</f>
        <v/>
      </c>
      <c r="AD270" s="21">
        <f>IF(C270&lt;=2000,0,MIN((C270-2000)*Z270,(T270+U270)*0.2))</f>
        <v/>
      </c>
      <c r="AE270" s="21">
        <f>AC270*AA270</f>
        <v/>
      </c>
      <c r="AF270" s="21">
        <f>ROUNDDOWN(R270,-2)+ROUNDDOWN(S270,-2)</f>
        <v/>
      </c>
      <c r="AG270" s="21">
        <f>ROUNDDOWN(MAX(0,R270-(AB270+AC270+AE270)*0.6),-2)+ROUNDDOWN(MAX(0,S270-(AB270+AC270+AE270)*0.4),-2)</f>
        <v/>
      </c>
      <c r="AH270" s="21">
        <f>ROUNDDOWN(MAX(0,T270-(AB270+AD270)*0.6),-2)+ROUNDDOWN(MAX(0,U270-(AB270+AD270)*0.4),-2)</f>
        <v/>
      </c>
      <c r="AI270" s="21">
        <f>ROUNDDOWN(T270,-2)+ROUNDDOWN(U270,-2)</f>
        <v/>
      </c>
      <c r="AJ270" s="21">
        <f>M270+AF270</f>
        <v/>
      </c>
      <c r="AK270" s="21">
        <f>M270+AG270</f>
        <v/>
      </c>
      <c r="AL270" s="21">
        <f>N270+AH270</f>
        <v/>
      </c>
      <c r="AM270" s="21">
        <f>O270+AI270</f>
        <v/>
      </c>
      <c r="AN270" s="21">
        <f>N270+AI270</f>
        <v/>
      </c>
      <c r="AO270" s="21">
        <f>ROUNDDOWN((R270+S270)*0.2/Y270+2000,0)</f>
        <v/>
      </c>
      <c r="AP270" s="21">
        <f>ROUNDDOWN((T270+U270)*0.2/Z270+2000,0)</f>
        <v/>
      </c>
      <c r="AQ270" s="21">
        <f>AL270-AK270</f>
        <v/>
      </c>
      <c r="AR270" s="21">
        <f>AM270-AK270</f>
        <v/>
      </c>
      <c r="AS270" s="21">
        <f>AM270-AL270</f>
        <v/>
      </c>
      <c r="AT270" s="21">
        <f>AK270+C270-AJ270</f>
        <v/>
      </c>
      <c r="AU270" s="21">
        <f>AL270+C270-AM270</f>
        <v/>
      </c>
      <c r="AV270" s="21">
        <f>AN270+C270-AM270</f>
        <v/>
      </c>
    </row>
    <row r="271">
      <c r="A271" t="inlineStr">
        <is>
          <t>医療費の境目</t>
        </is>
      </c>
      <c r="B271" s="21">
        <f>'3_医療費の境目'!$B$3</f>
        <v/>
      </c>
      <c r="C271" s="21">
        <f>IF('3_医療費の境目'!$B$4="",AO271,'3_医療費の境目'!$B$4)</f>
        <v/>
      </c>
      <c r="D271" s="21">
        <f>'3_医療費の境目'!D271</f>
        <v/>
      </c>
      <c r="E271" s="21">
        <f>ROUND(MIN(B271/12,650000)*12*0.0915+MIN(B271/12,1390000)*12*(0.0504+0)+B271*0.005,0)</f>
        <v/>
      </c>
      <c r="F271" s="21">
        <f>IF(B271&lt;741000,0,IF(B271&lt;2191000,B271-740000,IF(B271&lt;2193000,1451000,IF(B271&lt;2196000,1453000,IF(B271&lt;2200000,1456000,IF(B271&lt;3600000,ROUND(ROUNDDOWN(B271/4,-3)*2.8,0)-80000,IF(B271&lt;6600000,ROUND(ROUNDDOWN(B271/4,-3)*3.2,0)-440000,IF(B271&lt;8500000,ROUNDDOWN(B271*0.9,0)-1100000,B271-1950000))))))))</f>
        <v/>
      </c>
      <c r="G271" s="21">
        <f>IF(F271&gt;23500000,NA(),IF(F271&lt;=4890000,1040000,IF(F271&lt;=6550000,670000,620000)))</f>
        <v/>
      </c>
      <c r="H271" s="21">
        <f>IF(D271&lt;=0,0,MAX(0,MIN(2000000,D271-MIN(100000,ROUNDDOWN(F271*0.05,0)))))</f>
        <v/>
      </c>
      <c r="I271" s="21">
        <f>IF(C271&lt;=2000,0,MIN(C271,ROUNDDOWN(F271*0.4,0))-2000)</f>
        <v/>
      </c>
      <c r="J271" s="21">
        <f>MAX(0,ROUNDDOWN(F271-E271-G271,-3))</f>
        <v/>
      </c>
      <c r="K271" s="21">
        <f>MAX(0,ROUNDDOWN(F271-E271-G271-H271-I271,-3))</f>
        <v/>
      </c>
      <c r="L271" s="21">
        <f>MAX(0,ROUNDDOWN(F271-E271-G271-H271,-3))</f>
        <v/>
      </c>
      <c r="M271" s="21">
        <f>IF(J271&lt;=0,0,ROUNDDOWN((J271*LOOKUP(J271,{0,1950001,3300001,6950001,9000001,18000001,40000001},{0.05,0.1,0.2,0.23,0.33,0.4,0.45})-LOOKUP(J271,{0,1950001,3300001,6950001,9000001,18000001,40000001},{0,97500,427500,636000,1536000,2796000,4796000}))*1.021,-2))</f>
        <v/>
      </c>
      <c r="N271" s="21">
        <f>IF(K271&lt;=0,0,ROUNDDOWN((K271*LOOKUP(K271,{0,1950001,3300001,6950001,9000001,18000001,40000001},{0.05,0.1,0.2,0.23,0.33,0.4,0.45})-LOOKUP(K271,{0,1950001,3300001,6950001,9000001,18000001,40000001},{0,97500,427500,636000,1536000,2796000,4796000}))*1.021,-2))</f>
        <v/>
      </c>
      <c r="O271" s="21">
        <f>IF(L271&lt;=0,0,ROUNDDOWN((L271*LOOKUP(L271,{0,1950001,3300001,6950001,9000001,18000001,40000001},{0.05,0.1,0.2,0.23,0.33,0.4,0.45})-LOOKUP(L271,{0,1950001,3300001,6950001,9000001,18000001,40000001},{0,97500,427500,636000,1536000,2796000,4796000}))*1.021,-2))</f>
        <v/>
      </c>
      <c r="P271" s="21">
        <f>MAX(0,ROUNDDOWN(F271-E271-430000,-3))</f>
        <v/>
      </c>
      <c r="Q271" s="21">
        <f>MAX(0,ROUNDDOWN(F271-E271-430000-H271,-3))</f>
        <v/>
      </c>
      <c r="R271" s="21">
        <f>IF(F271&lt;=450000,0,MAX(0,P271*0.06-MIN(50000,P271)*0.03))</f>
        <v/>
      </c>
      <c r="S271" s="21">
        <f>IF(F271&lt;=450000,0,MAX(0,P271*0.04-MIN(50000,P271)*0.02))</f>
        <v/>
      </c>
      <c r="T271" s="21">
        <f>IF(F271&lt;=450000,0,MAX(0,Q271*0.06-MIN(50000,Q271)*0.03))</f>
        <v/>
      </c>
      <c r="U271" s="21">
        <f>IF(F271&lt;=450000,0,MAX(0,Q271*0.04-MIN(50000,Q271)*0.02))</f>
        <v/>
      </c>
      <c r="V271" s="21">
        <f>50000+MAX(0,G271-480000)</f>
        <v/>
      </c>
      <c r="W271" s="21">
        <f>P271-V271</f>
        <v/>
      </c>
      <c r="X271" s="21">
        <f>Q271-V271</f>
        <v/>
      </c>
      <c r="Y271" s="22">
        <f>IF(W271&lt;0,0.9,LOOKUP(W271,{0,1950001,3300001,6950001,9000001,18000001,40000001},{0.84895,0.7979,0.6958,0.66517,0.56307,0.4916,0.44055}))</f>
        <v/>
      </c>
      <c r="Z271" s="22">
        <f>IF(X271&lt;0,0.9,LOOKUP(X271,{0,1950001,3300001,6950001,9000001,18000001,40000001},{0.84895,0.7979,0.6958,0.66517,0.56307,0.4916,0.44055}))</f>
        <v/>
      </c>
      <c r="AA271" s="22">
        <f>IF(W271&lt;0,0,CHOOSE(MATCH(W271,{0,1950001,3300001,6950001,9000001},1),5.105/84.895,10.21/79.79,20.42/69.58,23.483/66.517,33.693/56.307))</f>
        <v/>
      </c>
      <c r="AB271" s="21">
        <f>IF(C271&lt;=2000,0,(MIN(C271,ROUNDDOWN(F271*0.3,0))-2000)*0.1)</f>
        <v/>
      </c>
      <c r="AC271" s="21">
        <f>IF(C271&lt;=2000,0,MIN((C271-2000)*Y271,(R271+S271)*0.2))</f>
        <v/>
      </c>
      <c r="AD271" s="21">
        <f>IF(C271&lt;=2000,0,MIN((C271-2000)*Z271,(T271+U271)*0.2))</f>
        <v/>
      </c>
      <c r="AE271" s="21">
        <f>AC271*AA271</f>
        <v/>
      </c>
      <c r="AF271" s="21">
        <f>ROUNDDOWN(R271,-2)+ROUNDDOWN(S271,-2)</f>
        <v/>
      </c>
      <c r="AG271" s="21">
        <f>ROUNDDOWN(MAX(0,R271-(AB271+AC271+AE271)*0.6),-2)+ROUNDDOWN(MAX(0,S271-(AB271+AC271+AE271)*0.4),-2)</f>
        <v/>
      </c>
      <c r="AH271" s="21">
        <f>ROUNDDOWN(MAX(0,T271-(AB271+AD271)*0.6),-2)+ROUNDDOWN(MAX(0,U271-(AB271+AD271)*0.4),-2)</f>
        <v/>
      </c>
      <c r="AI271" s="21">
        <f>ROUNDDOWN(T271,-2)+ROUNDDOWN(U271,-2)</f>
        <v/>
      </c>
      <c r="AJ271" s="21">
        <f>M271+AF271</f>
        <v/>
      </c>
      <c r="AK271" s="21">
        <f>M271+AG271</f>
        <v/>
      </c>
      <c r="AL271" s="21">
        <f>N271+AH271</f>
        <v/>
      </c>
      <c r="AM271" s="21">
        <f>O271+AI271</f>
        <v/>
      </c>
      <c r="AN271" s="21">
        <f>N271+AI271</f>
        <v/>
      </c>
      <c r="AO271" s="21">
        <f>ROUNDDOWN((R271+S271)*0.2/Y271+2000,0)</f>
        <v/>
      </c>
      <c r="AP271" s="21">
        <f>ROUNDDOWN((T271+U271)*0.2/Z271+2000,0)</f>
        <v/>
      </c>
      <c r="AQ271" s="21">
        <f>AL271-AK271</f>
        <v/>
      </c>
      <c r="AR271" s="21">
        <f>AM271-AK271</f>
        <v/>
      </c>
      <c r="AS271" s="21">
        <f>AM271-AL271</f>
        <v/>
      </c>
      <c r="AT271" s="21">
        <f>AK271+C271-AJ271</f>
        <v/>
      </c>
      <c r="AU271" s="21">
        <f>AL271+C271-AM271</f>
        <v/>
      </c>
      <c r="AV271" s="21">
        <f>AN271+C271-AM271</f>
        <v/>
      </c>
    </row>
    <row r="272">
      <c r="A272" t="inlineStr">
        <is>
          <t>医療費の境目</t>
        </is>
      </c>
      <c r="B272" s="21">
        <f>'3_医療費の境目'!$B$3</f>
        <v/>
      </c>
      <c r="C272" s="21">
        <f>IF('3_医療費の境目'!$B$4="",AO272,'3_医療費の境目'!$B$4)</f>
        <v/>
      </c>
      <c r="D272" s="21">
        <f>'3_医療費の境目'!D272</f>
        <v/>
      </c>
      <c r="E272" s="21">
        <f>ROUND(MIN(B272/12,650000)*12*0.0915+MIN(B272/12,1390000)*12*(0.0504+0)+B272*0.005,0)</f>
        <v/>
      </c>
      <c r="F272" s="21">
        <f>IF(B272&lt;741000,0,IF(B272&lt;2191000,B272-740000,IF(B272&lt;2193000,1451000,IF(B272&lt;2196000,1453000,IF(B272&lt;2200000,1456000,IF(B272&lt;3600000,ROUND(ROUNDDOWN(B272/4,-3)*2.8,0)-80000,IF(B272&lt;6600000,ROUND(ROUNDDOWN(B272/4,-3)*3.2,0)-440000,IF(B272&lt;8500000,ROUNDDOWN(B272*0.9,0)-1100000,B272-1950000))))))))</f>
        <v/>
      </c>
      <c r="G272" s="21">
        <f>IF(F272&gt;23500000,NA(),IF(F272&lt;=4890000,1040000,IF(F272&lt;=6550000,670000,620000)))</f>
        <v/>
      </c>
      <c r="H272" s="21">
        <f>IF(D272&lt;=0,0,MAX(0,MIN(2000000,D272-MIN(100000,ROUNDDOWN(F272*0.05,0)))))</f>
        <v/>
      </c>
      <c r="I272" s="21">
        <f>IF(C272&lt;=2000,0,MIN(C272,ROUNDDOWN(F272*0.4,0))-2000)</f>
        <v/>
      </c>
      <c r="J272" s="21">
        <f>MAX(0,ROUNDDOWN(F272-E272-G272,-3))</f>
        <v/>
      </c>
      <c r="K272" s="21">
        <f>MAX(0,ROUNDDOWN(F272-E272-G272-H272-I272,-3))</f>
        <v/>
      </c>
      <c r="L272" s="21">
        <f>MAX(0,ROUNDDOWN(F272-E272-G272-H272,-3))</f>
        <v/>
      </c>
      <c r="M272" s="21">
        <f>IF(J272&lt;=0,0,ROUNDDOWN((J272*LOOKUP(J272,{0,1950001,3300001,6950001,9000001,18000001,40000001},{0.05,0.1,0.2,0.23,0.33,0.4,0.45})-LOOKUP(J272,{0,1950001,3300001,6950001,9000001,18000001,40000001},{0,97500,427500,636000,1536000,2796000,4796000}))*1.021,-2))</f>
        <v/>
      </c>
      <c r="N272" s="21">
        <f>IF(K272&lt;=0,0,ROUNDDOWN((K272*LOOKUP(K272,{0,1950001,3300001,6950001,9000001,18000001,40000001},{0.05,0.1,0.2,0.23,0.33,0.4,0.45})-LOOKUP(K272,{0,1950001,3300001,6950001,9000001,18000001,40000001},{0,97500,427500,636000,1536000,2796000,4796000}))*1.021,-2))</f>
        <v/>
      </c>
      <c r="O272" s="21">
        <f>IF(L272&lt;=0,0,ROUNDDOWN((L272*LOOKUP(L272,{0,1950001,3300001,6950001,9000001,18000001,40000001},{0.05,0.1,0.2,0.23,0.33,0.4,0.45})-LOOKUP(L272,{0,1950001,3300001,6950001,9000001,18000001,40000001},{0,97500,427500,636000,1536000,2796000,4796000}))*1.021,-2))</f>
        <v/>
      </c>
      <c r="P272" s="21">
        <f>MAX(0,ROUNDDOWN(F272-E272-430000,-3))</f>
        <v/>
      </c>
      <c r="Q272" s="21">
        <f>MAX(0,ROUNDDOWN(F272-E272-430000-H272,-3))</f>
        <v/>
      </c>
      <c r="R272" s="21">
        <f>IF(F272&lt;=450000,0,MAX(0,P272*0.06-MIN(50000,P272)*0.03))</f>
        <v/>
      </c>
      <c r="S272" s="21">
        <f>IF(F272&lt;=450000,0,MAX(0,P272*0.04-MIN(50000,P272)*0.02))</f>
        <v/>
      </c>
      <c r="T272" s="21">
        <f>IF(F272&lt;=450000,0,MAX(0,Q272*0.06-MIN(50000,Q272)*0.03))</f>
        <v/>
      </c>
      <c r="U272" s="21">
        <f>IF(F272&lt;=450000,0,MAX(0,Q272*0.04-MIN(50000,Q272)*0.02))</f>
        <v/>
      </c>
      <c r="V272" s="21">
        <f>50000+MAX(0,G272-480000)</f>
        <v/>
      </c>
      <c r="W272" s="21">
        <f>P272-V272</f>
        <v/>
      </c>
      <c r="X272" s="21">
        <f>Q272-V272</f>
        <v/>
      </c>
      <c r="Y272" s="22">
        <f>IF(W272&lt;0,0.9,LOOKUP(W272,{0,1950001,3300001,6950001,9000001,18000001,40000001},{0.84895,0.7979,0.6958,0.66517,0.56307,0.4916,0.44055}))</f>
        <v/>
      </c>
      <c r="Z272" s="22">
        <f>IF(X272&lt;0,0.9,LOOKUP(X272,{0,1950001,3300001,6950001,9000001,18000001,40000001},{0.84895,0.7979,0.6958,0.66517,0.56307,0.4916,0.44055}))</f>
        <v/>
      </c>
      <c r="AA272" s="22">
        <f>IF(W272&lt;0,0,CHOOSE(MATCH(W272,{0,1950001,3300001,6950001,9000001},1),5.105/84.895,10.21/79.79,20.42/69.58,23.483/66.517,33.693/56.307))</f>
        <v/>
      </c>
      <c r="AB272" s="21">
        <f>IF(C272&lt;=2000,0,(MIN(C272,ROUNDDOWN(F272*0.3,0))-2000)*0.1)</f>
        <v/>
      </c>
      <c r="AC272" s="21">
        <f>IF(C272&lt;=2000,0,MIN((C272-2000)*Y272,(R272+S272)*0.2))</f>
        <v/>
      </c>
      <c r="AD272" s="21">
        <f>IF(C272&lt;=2000,0,MIN((C272-2000)*Z272,(T272+U272)*0.2))</f>
        <v/>
      </c>
      <c r="AE272" s="21">
        <f>AC272*AA272</f>
        <v/>
      </c>
      <c r="AF272" s="21">
        <f>ROUNDDOWN(R272,-2)+ROUNDDOWN(S272,-2)</f>
        <v/>
      </c>
      <c r="AG272" s="21">
        <f>ROUNDDOWN(MAX(0,R272-(AB272+AC272+AE272)*0.6),-2)+ROUNDDOWN(MAX(0,S272-(AB272+AC272+AE272)*0.4),-2)</f>
        <v/>
      </c>
      <c r="AH272" s="21">
        <f>ROUNDDOWN(MAX(0,T272-(AB272+AD272)*0.6),-2)+ROUNDDOWN(MAX(0,U272-(AB272+AD272)*0.4),-2)</f>
        <v/>
      </c>
      <c r="AI272" s="21">
        <f>ROUNDDOWN(T272,-2)+ROUNDDOWN(U272,-2)</f>
        <v/>
      </c>
      <c r="AJ272" s="21">
        <f>M272+AF272</f>
        <v/>
      </c>
      <c r="AK272" s="21">
        <f>M272+AG272</f>
        <v/>
      </c>
      <c r="AL272" s="21">
        <f>N272+AH272</f>
        <v/>
      </c>
      <c r="AM272" s="21">
        <f>O272+AI272</f>
        <v/>
      </c>
      <c r="AN272" s="21">
        <f>N272+AI272</f>
        <v/>
      </c>
      <c r="AO272" s="21">
        <f>ROUNDDOWN((R272+S272)*0.2/Y272+2000,0)</f>
        <v/>
      </c>
      <c r="AP272" s="21">
        <f>ROUNDDOWN((T272+U272)*0.2/Z272+2000,0)</f>
        <v/>
      </c>
      <c r="AQ272" s="21">
        <f>AL272-AK272</f>
        <v/>
      </c>
      <c r="AR272" s="21">
        <f>AM272-AK272</f>
        <v/>
      </c>
      <c r="AS272" s="21">
        <f>AM272-AL272</f>
        <v/>
      </c>
      <c r="AT272" s="21">
        <f>AK272+C272-AJ272</f>
        <v/>
      </c>
      <c r="AU272" s="21">
        <f>AL272+C272-AM272</f>
        <v/>
      </c>
      <c r="AV272" s="21">
        <f>AN272+C272-AM272</f>
        <v/>
      </c>
    </row>
    <row r="273">
      <c r="A273" t="inlineStr">
        <is>
          <t>医療費の境目</t>
        </is>
      </c>
      <c r="B273" s="21">
        <f>'3_医療費の境目'!$B$3</f>
        <v/>
      </c>
      <c r="C273" s="21">
        <f>IF('3_医療費の境目'!$B$4="",AO273,'3_医療費の境目'!$B$4)</f>
        <v/>
      </c>
      <c r="D273" s="21">
        <f>'3_医療費の境目'!D273</f>
        <v/>
      </c>
      <c r="E273" s="21">
        <f>ROUND(MIN(B273/12,650000)*12*0.0915+MIN(B273/12,1390000)*12*(0.0504+0)+B273*0.005,0)</f>
        <v/>
      </c>
      <c r="F273" s="21">
        <f>IF(B273&lt;741000,0,IF(B273&lt;2191000,B273-740000,IF(B273&lt;2193000,1451000,IF(B273&lt;2196000,1453000,IF(B273&lt;2200000,1456000,IF(B273&lt;3600000,ROUND(ROUNDDOWN(B273/4,-3)*2.8,0)-80000,IF(B273&lt;6600000,ROUND(ROUNDDOWN(B273/4,-3)*3.2,0)-440000,IF(B273&lt;8500000,ROUNDDOWN(B273*0.9,0)-1100000,B273-1950000))))))))</f>
        <v/>
      </c>
      <c r="G273" s="21">
        <f>IF(F273&gt;23500000,NA(),IF(F273&lt;=4890000,1040000,IF(F273&lt;=6550000,670000,620000)))</f>
        <v/>
      </c>
      <c r="H273" s="21">
        <f>IF(D273&lt;=0,0,MAX(0,MIN(2000000,D273-MIN(100000,ROUNDDOWN(F273*0.05,0)))))</f>
        <v/>
      </c>
      <c r="I273" s="21">
        <f>IF(C273&lt;=2000,0,MIN(C273,ROUNDDOWN(F273*0.4,0))-2000)</f>
        <v/>
      </c>
      <c r="J273" s="21">
        <f>MAX(0,ROUNDDOWN(F273-E273-G273,-3))</f>
        <v/>
      </c>
      <c r="K273" s="21">
        <f>MAX(0,ROUNDDOWN(F273-E273-G273-H273-I273,-3))</f>
        <v/>
      </c>
      <c r="L273" s="21">
        <f>MAX(0,ROUNDDOWN(F273-E273-G273-H273,-3))</f>
        <v/>
      </c>
      <c r="M273" s="21">
        <f>IF(J273&lt;=0,0,ROUNDDOWN((J273*LOOKUP(J273,{0,1950001,3300001,6950001,9000001,18000001,40000001},{0.05,0.1,0.2,0.23,0.33,0.4,0.45})-LOOKUP(J273,{0,1950001,3300001,6950001,9000001,18000001,40000001},{0,97500,427500,636000,1536000,2796000,4796000}))*1.021,-2))</f>
        <v/>
      </c>
      <c r="N273" s="21">
        <f>IF(K273&lt;=0,0,ROUNDDOWN((K273*LOOKUP(K273,{0,1950001,3300001,6950001,9000001,18000001,40000001},{0.05,0.1,0.2,0.23,0.33,0.4,0.45})-LOOKUP(K273,{0,1950001,3300001,6950001,9000001,18000001,40000001},{0,97500,427500,636000,1536000,2796000,4796000}))*1.021,-2))</f>
        <v/>
      </c>
      <c r="O273" s="21">
        <f>IF(L273&lt;=0,0,ROUNDDOWN((L273*LOOKUP(L273,{0,1950001,3300001,6950001,9000001,18000001,40000001},{0.05,0.1,0.2,0.23,0.33,0.4,0.45})-LOOKUP(L273,{0,1950001,3300001,6950001,9000001,18000001,40000001},{0,97500,427500,636000,1536000,2796000,4796000}))*1.021,-2))</f>
        <v/>
      </c>
      <c r="P273" s="21">
        <f>MAX(0,ROUNDDOWN(F273-E273-430000,-3))</f>
        <v/>
      </c>
      <c r="Q273" s="21">
        <f>MAX(0,ROUNDDOWN(F273-E273-430000-H273,-3))</f>
        <v/>
      </c>
      <c r="R273" s="21">
        <f>IF(F273&lt;=450000,0,MAX(0,P273*0.06-MIN(50000,P273)*0.03))</f>
        <v/>
      </c>
      <c r="S273" s="21">
        <f>IF(F273&lt;=450000,0,MAX(0,P273*0.04-MIN(50000,P273)*0.02))</f>
        <v/>
      </c>
      <c r="T273" s="21">
        <f>IF(F273&lt;=450000,0,MAX(0,Q273*0.06-MIN(50000,Q273)*0.03))</f>
        <v/>
      </c>
      <c r="U273" s="21">
        <f>IF(F273&lt;=450000,0,MAX(0,Q273*0.04-MIN(50000,Q273)*0.02))</f>
        <v/>
      </c>
      <c r="V273" s="21">
        <f>50000+MAX(0,G273-480000)</f>
        <v/>
      </c>
      <c r="W273" s="21">
        <f>P273-V273</f>
        <v/>
      </c>
      <c r="X273" s="21">
        <f>Q273-V273</f>
        <v/>
      </c>
      <c r="Y273" s="22">
        <f>IF(W273&lt;0,0.9,LOOKUP(W273,{0,1950001,3300001,6950001,9000001,18000001,40000001},{0.84895,0.7979,0.6958,0.66517,0.56307,0.4916,0.44055}))</f>
        <v/>
      </c>
      <c r="Z273" s="22">
        <f>IF(X273&lt;0,0.9,LOOKUP(X273,{0,1950001,3300001,6950001,9000001,18000001,40000001},{0.84895,0.7979,0.6958,0.66517,0.56307,0.4916,0.44055}))</f>
        <v/>
      </c>
      <c r="AA273" s="22">
        <f>IF(W273&lt;0,0,CHOOSE(MATCH(W273,{0,1950001,3300001,6950001,9000001},1),5.105/84.895,10.21/79.79,20.42/69.58,23.483/66.517,33.693/56.307))</f>
        <v/>
      </c>
      <c r="AB273" s="21">
        <f>IF(C273&lt;=2000,0,(MIN(C273,ROUNDDOWN(F273*0.3,0))-2000)*0.1)</f>
        <v/>
      </c>
      <c r="AC273" s="21">
        <f>IF(C273&lt;=2000,0,MIN((C273-2000)*Y273,(R273+S273)*0.2))</f>
        <v/>
      </c>
      <c r="AD273" s="21">
        <f>IF(C273&lt;=2000,0,MIN((C273-2000)*Z273,(T273+U273)*0.2))</f>
        <v/>
      </c>
      <c r="AE273" s="21">
        <f>AC273*AA273</f>
        <v/>
      </c>
      <c r="AF273" s="21">
        <f>ROUNDDOWN(R273,-2)+ROUNDDOWN(S273,-2)</f>
        <v/>
      </c>
      <c r="AG273" s="21">
        <f>ROUNDDOWN(MAX(0,R273-(AB273+AC273+AE273)*0.6),-2)+ROUNDDOWN(MAX(0,S273-(AB273+AC273+AE273)*0.4),-2)</f>
        <v/>
      </c>
      <c r="AH273" s="21">
        <f>ROUNDDOWN(MAX(0,T273-(AB273+AD273)*0.6),-2)+ROUNDDOWN(MAX(0,U273-(AB273+AD273)*0.4),-2)</f>
        <v/>
      </c>
      <c r="AI273" s="21">
        <f>ROUNDDOWN(T273,-2)+ROUNDDOWN(U273,-2)</f>
        <v/>
      </c>
      <c r="AJ273" s="21">
        <f>M273+AF273</f>
        <v/>
      </c>
      <c r="AK273" s="21">
        <f>M273+AG273</f>
        <v/>
      </c>
      <c r="AL273" s="21">
        <f>N273+AH273</f>
        <v/>
      </c>
      <c r="AM273" s="21">
        <f>O273+AI273</f>
        <v/>
      </c>
      <c r="AN273" s="21">
        <f>N273+AI273</f>
        <v/>
      </c>
      <c r="AO273" s="21">
        <f>ROUNDDOWN((R273+S273)*0.2/Y273+2000,0)</f>
        <v/>
      </c>
      <c r="AP273" s="21">
        <f>ROUNDDOWN((T273+U273)*0.2/Z273+2000,0)</f>
        <v/>
      </c>
      <c r="AQ273" s="21">
        <f>AL273-AK273</f>
        <v/>
      </c>
      <c r="AR273" s="21">
        <f>AM273-AK273</f>
        <v/>
      </c>
      <c r="AS273" s="21">
        <f>AM273-AL273</f>
        <v/>
      </c>
      <c r="AT273" s="21">
        <f>AK273+C273-AJ273</f>
        <v/>
      </c>
      <c r="AU273" s="21">
        <f>AL273+C273-AM273</f>
        <v/>
      </c>
      <c r="AV273" s="21">
        <f>AN273+C273-AM273</f>
        <v/>
      </c>
    </row>
    <row r="274">
      <c r="A274" t="inlineStr">
        <is>
          <t>医療費の境目</t>
        </is>
      </c>
      <c r="B274" s="21">
        <f>'3_医療費の境目'!$B$3</f>
        <v/>
      </c>
      <c r="C274" s="21">
        <f>IF('3_医療費の境目'!$B$4="",AO274,'3_医療費の境目'!$B$4)</f>
        <v/>
      </c>
      <c r="D274" s="21">
        <f>'3_医療費の境目'!D274</f>
        <v/>
      </c>
      <c r="E274" s="21">
        <f>ROUND(MIN(B274/12,650000)*12*0.0915+MIN(B274/12,1390000)*12*(0.0504+0)+B274*0.005,0)</f>
        <v/>
      </c>
      <c r="F274" s="21">
        <f>IF(B274&lt;741000,0,IF(B274&lt;2191000,B274-740000,IF(B274&lt;2193000,1451000,IF(B274&lt;2196000,1453000,IF(B274&lt;2200000,1456000,IF(B274&lt;3600000,ROUND(ROUNDDOWN(B274/4,-3)*2.8,0)-80000,IF(B274&lt;6600000,ROUND(ROUNDDOWN(B274/4,-3)*3.2,0)-440000,IF(B274&lt;8500000,ROUNDDOWN(B274*0.9,0)-1100000,B274-1950000))))))))</f>
        <v/>
      </c>
      <c r="G274" s="21">
        <f>IF(F274&gt;23500000,NA(),IF(F274&lt;=4890000,1040000,IF(F274&lt;=6550000,670000,620000)))</f>
        <v/>
      </c>
      <c r="H274" s="21">
        <f>IF(D274&lt;=0,0,MAX(0,MIN(2000000,D274-MIN(100000,ROUNDDOWN(F274*0.05,0)))))</f>
        <v/>
      </c>
      <c r="I274" s="21">
        <f>IF(C274&lt;=2000,0,MIN(C274,ROUNDDOWN(F274*0.4,0))-2000)</f>
        <v/>
      </c>
      <c r="J274" s="21">
        <f>MAX(0,ROUNDDOWN(F274-E274-G274,-3))</f>
        <v/>
      </c>
      <c r="K274" s="21">
        <f>MAX(0,ROUNDDOWN(F274-E274-G274-H274-I274,-3))</f>
        <v/>
      </c>
      <c r="L274" s="21">
        <f>MAX(0,ROUNDDOWN(F274-E274-G274-H274,-3))</f>
        <v/>
      </c>
      <c r="M274" s="21">
        <f>IF(J274&lt;=0,0,ROUNDDOWN((J274*LOOKUP(J274,{0,1950001,3300001,6950001,9000001,18000001,40000001},{0.05,0.1,0.2,0.23,0.33,0.4,0.45})-LOOKUP(J274,{0,1950001,3300001,6950001,9000001,18000001,40000001},{0,97500,427500,636000,1536000,2796000,4796000}))*1.021,-2))</f>
        <v/>
      </c>
      <c r="N274" s="21">
        <f>IF(K274&lt;=0,0,ROUNDDOWN((K274*LOOKUP(K274,{0,1950001,3300001,6950001,9000001,18000001,40000001},{0.05,0.1,0.2,0.23,0.33,0.4,0.45})-LOOKUP(K274,{0,1950001,3300001,6950001,9000001,18000001,40000001},{0,97500,427500,636000,1536000,2796000,4796000}))*1.021,-2))</f>
        <v/>
      </c>
      <c r="O274" s="21">
        <f>IF(L274&lt;=0,0,ROUNDDOWN((L274*LOOKUP(L274,{0,1950001,3300001,6950001,9000001,18000001,40000001},{0.05,0.1,0.2,0.23,0.33,0.4,0.45})-LOOKUP(L274,{0,1950001,3300001,6950001,9000001,18000001,40000001},{0,97500,427500,636000,1536000,2796000,4796000}))*1.021,-2))</f>
        <v/>
      </c>
      <c r="P274" s="21">
        <f>MAX(0,ROUNDDOWN(F274-E274-430000,-3))</f>
        <v/>
      </c>
      <c r="Q274" s="21">
        <f>MAX(0,ROUNDDOWN(F274-E274-430000-H274,-3))</f>
        <v/>
      </c>
      <c r="R274" s="21">
        <f>IF(F274&lt;=450000,0,MAX(0,P274*0.06-MIN(50000,P274)*0.03))</f>
        <v/>
      </c>
      <c r="S274" s="21">
        <f>IF(F274&lt;=450000,0,MAX(0,P274*0.04-MIN(50000,P274)*0.02))</f>
        <v/>
      </c>
      <c r="T274" s="21">
        <f>IF(F274&lt;=450000,0,MAX(0,Q274*0.06-MIN(50000,Q274)*0.03))</f>
        <v/>
      </c>
      <c r="U274" s="21">
        <f>IF(F274&lt;=450000,0,MAX(0,Q274*0.04-MIN(50000,Q274)*0.02))</f>
        <v/>
      </c>
      <c r="V274" s="21">
        <f>50000+MAX(0,G274-480000)</f>
        <v/>
      </c>
      <c r="W274" s="21">
        <f>P274-V274</f>
        <v/>
      </c>
      <c r="X274" s="21">
        <f>Q274-V274</f>
        <v/>
      </c>
      <c r="Y274" s="22">
        <f>IF(W274&lt;0,0.9,LOOKUP(W274,{0,1950001,3300001,6950001,9000001,18000001,40000001},{0.84895,0.7979,0.6958,0.66517,0.56307,0.4916,0.44055}))</f>
        <v/>
      </c>
      <c r="Z274" s="22">
        <f>IF(X274&lt;0,0.9,LOOKUP(X274,{0,1950001,3300001,6950001,9000001,18000001,40000001},{0.84895,0.7979,0.6958,0.66517,0.56307,0.4916,0.44055}))</f>
        <v/>
      </c>
      <c r="AA274" s="22">
        <f>IF(W274&lt;0,0,CHOOSE(MATCH(W274,{0,1950001,3300001,6950001,9000001},1),5.105/84.895,10.21/79.79,20.42/69.58,23.483/66.517,33.693/56.307))</f>
        <v/>
      </c>
      <c r="AB274" s="21">
        <f>IF(C274&lt;=2000,0,(MIN(C274,ROUNDDOWN(F274*0.3,0))-2000)*0.1)</f>
        <v/>
      </c>
      <c r="AC274" s="21">
        <f>IF(C274&lt;=2000,0,MIN((C274-2000)*Y274,(R274+S274)*0.2))</f>
        <v/>
      </c>
      <c r="AD274" s="21">
        <f>IF(C274&lt;=2000,0,MIN((C274-2000)*Z274,(T274+U274)*0.2))</f>
        <v/>
      </c>
      <c r="AE274" s="21">
        <f>AC274*AA274</f>
        <v/>
      </c>
      <c r="AF274" s="21">
        <f>ROUNDDOWN(R274,-2)+ROUNDDOWN(S274,-2)</f>
        <v/>
      </c>
      <c r="AG274" s="21">
        <f>ROUNDDOWN(MAX(0,R274-(AB274+AC274+AE274)*0.6),-2)+ROUNDDOWN(MAX(0,S274-(AB274+AC274+AE274)*0.4),-2)</f>
        <v/>
      </c>
      <c r="AH274" s="21">
        <f>ROUNDDOWN(MAX(0,T274-(AB274+AD274)*0.6),-2)+ROUNDDOWN(MAX(0,U274-(AB274+AD274)*0.4),-2)</f>
        <v/>
      </c>
      <c r="AI274" s="21">
        <f>ROUNDDOWN(T274,-2)+ROUNDDOWN(U274,-2)</f>
        <v/>
      </c>
      <c r="AJ274" s="21">
        <f>M274+AF274</f>
        <v/>
      </c>
      <c r="AK274" s="21">
        <f>M274+AG274</f>
        <v/>
      </c>
      <c r="AL274" s="21">
        <f>N274+AH274</f>
        <v/>
      </c>
      <c r="AM274" s="21">
        <f>O274+AI274</f>
        <v/>
      </c>
      <c r="AN274" s="21">
        <f>N274+AI274</f>
        <v/>
      </c>
      <c r="AO274" s="21">
        <f>ROUNDDOWN((R274+S274)*0.2/Y274+2000,0)</f>
        <v/>
      </c>
      <c r="AP274" s="21">
        <f>ROUNDDOWN((T274+U274)*0.2/Z274+2000,0)</f>
        <v/>
      </c>
      <c r="AQ274" s="21">
        <f>AL274-AK274</f>
        <v/>
      </c>
      <c r="AR274" s="21">
        <f>AM274-AK274</f>
        <v/>
      </c>
      <c r="AS274" s="21">
        <f>AM274-AL274</f>
        <v/>
      </c>
      <c r="AT274" s="21">
        <f>AK274+C274-AJ274</f>
        <v/>
      </c>
      <c r="AU274" s="21">
        <f>AL274+C274-AM274</f>
        <v/>
      </c>
      <c r="AV274" s="21">
        <f>AN274+C274-AM274</f>
        <v/>
      </c>
    </row>
    <row r="275">
      <c r="A275" t="inlineStr">
        <is>
          <t>医療費の境目</t>
        </is>
      </c>
      <c r="B275" s="21">
        <f>'3_医療費の境目'!$B$3</f>
        <v/>
      </c>
      <c r="C275" s="21">
        <f>IF('3_医療費の境目'!$B$4="",AO275,'3_医療費の境目'!$B$4)</f>
        <v/>
      </c>
      <c r="D275" s="21">
        <f>'3_医療費の境目'!D275</f>
        <v/>
      </c>
      <c r="E275" s="21">
        <f>ROUND(MIN(B275/12,650000)*12*0.0915+MIN(B275/12,1390000)*12*(0.0504+0)+B275*0.005,0)</f>
        <v/>
      </c>
      <c r="F275" s="21">
        <f>IF(B275&lt;741000,0,IF(B275&lt;2191000,B275-740000,IF(B275&lt;2193000,1451000,IF(B275&lt;2196000,1453000,IF(B275&lt;2200000,1456000,IF(B275&lt;3600000,ROUND(ROUNDDOWN(B275/4,-3)*2.8,0)-80000,IF(B275&lt;6600000,ROUND(ROUNDDOWN(B275/4,-3)*3.2,0)-440000,IF(B275&lt;8500000,ROUNDDOWN(B275*0.9,0)-1100000,B275-1950000))))))))</f>
        <v/>
      </c>
      <c r="G275" s="21">
        <f>IF(F275&gt;23500000,NA(),IF(F275&lt;=4890000,1040000,IF(F275&lt;=6550000,670000,620000)))</f>
        <v/>
      </c>
      <c r="H275" s="21">
        <f>IF(D275&lt;=0,0,MAX(0,MIN(2000000,D275-MIN(100000,ROUNDDOWN(F275*0.05,0)))))</f>
        <v/>
      </c>
      <c r="I275" s="21">
        <f>IF(C275&lt;=2000,0,MIN(C275,ROUNDDOWN(F275*0.4,0))-2000)</f>
        <v/>
      </c>
      <c r="J275" s="21">
        <f>MAX(0,ROUNDDOWN(F275-E275-G275,-3))</f>
        <v/>
      </c>
      <c r="K275" s="21">
        <f>MAX(0,ROUNDDOWN(F275-E275-G275-H275-I275,-3))</f>
        <v/>
      </c>
      <c r="L275" s="21">
        <f>MAX(0,ROUNDDOWN(F275-E275-G275-H275,-3))</f>
        <v/>
      </c>
      <c r="M275" s="21">
        <f>IF(J275&lt;=0,0,ROUNDDOWN((J275*LOOKUP(J275,{0,1950001,3300001,6950001,9000001,18000001,40000001},{0.05,0.1,0.2,0.23,0.33,0.4,0.45})-LOOKUP(J275,{0,1950001,3300001,6950001,9000001,18000001,40000001},{0,97500,427500,636000,1536000,2796000,4796000}))*1.021,-2))</f>
        <v/>
      </c>
      <c r="N275" s="21">
        <f>IF(K275&lt;=0,0,ROUNDDOWN((K275*LOOKUP(K275,{0,1950001,3300001,6950001,9000001,18000001,40000001},{0.05,0.1,0.2,0.23,0.33,0.4,0.45})-LOOKUP(K275,{0,1950001,3300001,6950001,9000001,18000001,40000001},{0,97500,427500,636000,1536000,2796000,4796000}))*1.021,-2))</f>
        <v/>
      </c>
      <c r="O275" s="21">
        <f>IF(L275&lt;=0,0,ROUNDDOWN((L275*LOOKUP(L275,{0,1950001,3300001,6950001,9000001,18000001,40000001},{0.05,0.1,0.2,0.23,0.33,0.4,0.45})-LOOKUP(L275,{0,1950001,3300001,6950001,9000001,18000001,40000001},{0,97500,427500,636000,1536000,2796000,4796000}))*1.021,-2))</f>
        <v/>
      </c>
      <c r="P275" s="21">
        <f>MAX(0,ROUNDDOWN(F275-E275-430000,-3))</f>
        <v/>
      </c>
      <c r="Q275" s="21">
        <f>MAX(0,ROUNDDOWN(F275-E275-430000-H275,-3))</f>
        <v/>
      </c>
      <c r="R275" s="21">
        <f>IF(F275&lt;=450000,0,MAX(0,P275*0.06-MIN(50000,P275)*0.03))</f>
        <v/>
      </c>
      <c r="S275" s="21">
        <f>IF(F275&lt;=450000,0,MAX(0,P275*0.04-MIN(50000,P275)*0.02))</f>
        <v/>
      </c>
      <c r="T275" s="21">
        <f>IF(F275&lt;=450000,0,MAX(0,Q275*0.06-MIN(50000,Q275)*0.03))</f>
        <v/>
      </c>
      <c r="U275" s="21">
        <f>IF(F275&lt;=450000,0,MAX(0,Q275*0.04-MIN(50000,Q275)*0.02))</f>
        <v/>
      </c>
      <c r="V275" s="21">
        <f>50000+MAX(0,G275-480000)</f>
        <v/>
      </c>
      <c r="W275" s="21">
        <f>P275-V275</f>
        <v/>
      </c>
      <c r="X275" s="21">
        <f>Q275-V275</f>
        <v/>
      </c>
      <c r="Y275" s="22">
        <f>IF(W275&lt;0,0.9,LOOKUP(W275,{0,1950001,3300001,6950001,9000001,18000001,40000001},{0.84895,0.7979,0.6958,0.66517,0.56307,0.4916,0.44055}))</f>
        <v/>
      </c>
      <c r="Z275" s="22">
        <f>IF(X275&lt;0,0.9,LOOKUP(X275,{0,1950001,3300001,6950001,9000001,18000001,40000001},{0.84895,0.7979,0.6958,0.66517,0.56307,0.4916,0.44055}))</f>
        <v/>
      </c>
      <c r="AA275" s="22">
        <f>IF(W275&lt;0,0,CHOOSE(MATCH(W275,{0,1950001,3300001,6950001,9000001},1),5.105/84.895,10.21/79.79,20.42/69.58,23.483/66.517,33.693/56.307))</f>
        <v/>
      </c>
      <c r="AB275" s="21">
        <f>IF(C275&lt;=2000,0,(MIN(C275,ROUNDDOWN(F275*0.3,0))-2000)*0.1)</f>
        <v/>
      </c>
      <c r="AC275" s="21">
        <f>IF(C275&lt;=2000,0,MIN((C275-2000)*Y275,(R275+S275)*0.2))</f>
        <v/>
      </c>
      <c r="AD275" s="21">
        <f>IF(C275&lt;=2000,0,MIN((C275-2000)*Z275,(T275+U275)*0.2))</f>
        <v/>
      </c>
      <c r="AE275" s="21">
        <f>AC275*AA275</f>
        <v/>
      </c>
      <c r="AF275" s="21">
        <f>ROUNDDOWN(R275,-2)+ROUNDDOWN(S275,-2)</f>
        <v/>
      </c>
      <c r="AG275" s="21">
        <f>ROUNDDOWN(MAX(0,R275-(AB275+AC275+AE275)*0.6),-2)+ROUNDDOWN(MAX(0,S275-(AB275+AC275+AE275)*0.4),-2)</f>
        <v/>
      </c>
      <c r="AH275" s="21">
        <f>ROUNDDOWN(MAX(0,T275-(AB275+AD275)*0.6),-2)+ROUNDDOWN(MAX(0,U275-(AB275+AD275)*0.4),-2)</f>
        <v/>
      </c>
      <c r="AI275" s="21">
        <f>ROUNDDOWN(T275,-2)+ROUNDDOWN(U275,-2)</f>
        <v/>
      </c>
      <c r="AJ275" s="21">
        <f>M275+AF275</f>
        <v/>
      </c>
      <c r="AK275" s="21">
        <f>M275+AG275</f>
        <v/>
      </c>
      <c r="AL275" s="21">
        <f>N275+AH275</f>
        <v/>
      </c>
      <c r="AM275" s="21">
        <f>O275+AI275</f>
        <v/>
      </c>
      <c r="AN275" s="21">
        <f>N275+AI275</f>
        <v/>
      </c>
      <c r="AO275" s="21">
        <f>ROUNDDOWN((R275+S275)*0.2/Y275+2000,0)</f>
        <v/>
      </c>
      <c r="AP275" s="21">
        <f>ROUNDDOWN((T275+U275)*0.2/Z275+2000,0)</f>
        <v/>
      </c>
      <c r="AQ275" s="21">
        <f>AL275-AK275</f>
        <v/>
      </c>
      <c r="AR275" s="21">
        <f>AM275-AK275</f>
        <v/>
      </c>
      <c r="AS275" s="21">
        <f>AM275-AL275</f>
        <v/>
      </c>
      <c r="AT275" s="21">
        <f>AK275+C275-AJ275</f>
        <v/>
      </c>
      <c r="AU275" s="21">
        <f>AL275+C275-AM275</f>
        <v/>
      </c>
      <c r="AV275" s="21">
        <f>AN275+C275-AM275</f>
        <v/>
      </c>
    </row>
    <row r="276">
      <c r="A276" t="inlineStr">
        <is>
          <t>医療費の境目</t>
        </is>
      </c>
      <c r="B276" s="21">
        <f>'3_医療費の境目'!$B$3</f>
        <v/>
      </c>
      <c r="C276" s="21">
        <f>IF('3_医療費の境目'!$B$4="",AO276,'3_医療費の境目'!$B$4)</f>
        <v/>
      </c>
      <c r="D276" s="21">
        <f>'3_医療費の境目'!D276</f>
        <v/>
      </c>
      <c r="E276" s="21">
        <f>ROUND(MIN(B276/12,650000)*12*0.0915+MIN(B276/12,1390000)*12*(0.0504+0)+B276*0.005,0)</f>
        <v/>
      </c>
      <c r="F276" s="21">
        <f>IF(B276&lt;741000,0,IF(B276&lt;2191000,B276-740000,IF(B276&lt;2193000,1451000,IF(B276&lt;2196000,1453000,IF(B276&lt;2200000,1456000,IF(B276&lt;3600000,ROUND(ROUNDDOWN(B276/4,-3)*2.8,0)-80000,IF(B276&lt;6600000,ROUND(ROUNDDOWN(B276/4,-3)*3.2,0)-440000,IF(B276&lt;8500000,ROUNDDOWN(B276*0.9,0)-1100000,B276-1950000))))))))</f>
        <v/>
      </c>
      <c r="G276" s="21">
        <f>IF(F276&gt;23500000,NA(),IF(F276&lt;=4890000,1040000,IF(F276&lt;=6550000,670000,620000)))</f>
        <v/>
      </c>
      <c r="H276" s="21">
        <f>IF(D276&lt;=0,0,MAX(0,MIN(2000000,D276-MIN(100000,ROUNDDOWN(F276*0.05,0)))))</f>
        <v/>
      </c>
      <c r="I276" s="21">
        <f>IF(C276&lt;=2000,0,MIN(C276,ROUNDDOWN(F276*0.4,0))-2000)</f>
        <v/>
      </c>
      <c r="J276" s="21">
        <f>MAX(0,ROUNDDOWN(F276-E276-G276,-3))</f>
        <v/>
      </c>
      <c r="K276" s="21">
        <f>MAX(0,ROUNDDOWN(F276-E276-G276-H276-I276,-3))</f>
        <v/>
      </c>
      <c r="L276" s="21">
        <f>MAX(0,ROUNDDOWN(F276-E276-G276-H276,-3))</f>
        <v/>
      </c>
      <c r="M276" s="21">
        <f>IF(J276&lt;=0,0,ROUNDDOWN((J276*LOOKUP(J276,{0,1950001,3300001,6950001,9000001,18000001,40000001},{0.05,0.1,0.2,0.23,0.33,0.4,0.45})-LOOKUP(J276,{0,1950001,3300001,6950001,9000001,18000001,40000001},{0,97500,427500,636000,1536000,2796000,4796000}))*1.021,-2))</f>
        <v/>
      </c>
      <c r="N276" s="21">
        <f>IF(K276&lt;=0,0,ROUNDDOWN((K276*LOOKUP(K276,{0,1950001,3300001,6950001,9000001,18000001,40000001},{0.05,0.1,0.2,0.23,0.33,0.4,0.45})-LOOKUP(K276,{0,1950001,3300001,6950001,9000001,18000001,40000001},{0,97500,427500,636000,1536000,2796000,4796000}))*1.021,-2))</f>
        <v/>
      </c>
      <c r="O276" s="21">
        <f>IF(L276&lt;=0,0,ROUNDDOWN((L276*LOOKUP(L276,{0,1950001,3300001,6950001,9000001,18000001,40000001},{0.05,0.1,0.2,0.23,0.33,0.4,0.45})-LOOKUP(L276,{0,1950001,3300001,6950001,9000001,18000001,40000001},{0,97500,427500,636000,1536000,2796000,4796000}))*1.021,-2))</f>
        <v/>
      </c>
      <c r="P276" s="21">
        <f>MAX(0,ROUNDDOWN(F276-E276-430000,-3))</f>
        <v/>
      </c>
      <c r="Q276" s="21">
        <f>MAX(0,ROUNDDOWN(F276-E276-430000-H276,-3))</f>
        <v/>
      </c>
      <c r="R276" s="21">
        <f>IF(F276&lt;=450000,0,MAX(0,P276*0.06-MIN(50000,P276)*0.03))</f>
        <v/>
      </c>
      <c r="S276" s="21">
        <f>IF(F276&lt;=450000,0,MAX(0,P276*0.04-MIN(50000,P276)*0.02))</f>
        <v/>
      </c>
      <c r="T276" s="21">
        <f>IF(F276&lt;=450000,0,MAX(0,Q276*0.06-MIN(50000,Q276)*0.03))</f>
        <v/>
      </c>
      <c r="U276" s="21">
        <f>IF(F276&lt;=450000,0,MAX(0,Q276*0.04-MIN(50000,Q276)*0.02))</f>
        <v/>
      </c>
      <c r="V276" s="21">
        <f>50000+MAX(0,G276-480000)</f>
        <v/>
      </c>
      <c r="W276" s="21">
        <f>P276-V276</f>
        <v/>
      </c>
      <c r="X276" s="21">
        <f>Q276-V276</f>
        <v/>
      </c>
      <c r="Y276" s="22">
        <f>IF(W276&lt;0,0.9,LOOKUP(W276,{0,1950001,3300001,6950001,9000001,18000001,40000001},{0.84895,0.7979,0.6958,0.66517,0.56307,0.4916,0.44055}))</f>
        <v/>
      </c>
      <c r="Z276" s="22">
        <f>IF(X276&lt;0,0.9,LOOKUP(X276,{0,1950001,3300001,6950001,9000001,18000001,40000001},{0.84895,0.7979,0.6958,0.66517,0.56307,0.4916,0.44055}))</f>
        <v/>
      </c>
      <c r="AA276" s="22">
        <f>IF(W276&lt;0,0,CHOOSE(MATCH(W276,{0,1950001,3300001,6950001,9000001},1),5.105/84.895,10.21/79.79,20.42/69.58,23.483/66.517,33.693/56.307))</f>
        <v/>
      </c>
      <c r="AB276" s="21">
        <f>IF(C276&lt;=2000,0,(MIN(C276,ROUNDDOWN(F276*0.3,0))-2000)*0.1)</f>
        <v/>
      </c>
      <c r="AC276" s="21">
        <f>IF(C276&lt;=2000,0,MIN((C276-2000)*Y276,(R276+S276)*0.2))</f>
        <v/>
      </c>
      <c r="AD276" s="21">
        <f>IF(C276&lt;=2000,0,MIN((C276-2000)*Z276,(T276+U276)*0.2))</f>
        <v/>
      </c>
      <c r="AE276" s="21">
        <f>AC276*AA276</f>
        <v/>
      </c>
      <c r="AF276" s="21">
        <f>ROUNDDOWN(R276,-2)+ROUNDDOWN(S276,-2)</f>
        <v/>
      </c>
      <c r="AG276" s="21">
        <f>ROUNDDOWN(MAX(0,R276-(AB276+AC276+AE276)*0.6),-2)+ROUNDDOWN(MAX(0,S276-(AB276+AC276+AE276)*0.4),-2)</f>
        <v/>
      </c>
      <c r="AH276" s="21">
        <f>ROUNDDOWN(MAX(0,T276-(AB276+AD276)*0.6),-2)+ROUNDDOWN(MAX(0,U276-(AB276+AD276)*0.4),-2)</f>
        <v/>
      </c>
      <c r="AI276" s="21">
        <f>ROUNDDOWN(T276,-2)+ROUNDDOWN(U276,-2)</f>
        <v/>
      </c>
      <c r="AJ276" s="21">
        <f>M276+AF276</f>
        <v/>
      </c>
      <c r="AK276" s="21">
        <f>M276+AG276</f>
        <v/>
      </c>
      <c r="AL276" s="21">
        <f>N276+AH276</f>
        <v/>
      </c>
      <c r="AM276" s="21">
        <f>O276+AI276</f>
        <v/>
      </c>
      <c r="AN276" s="21">
        <f>N276+AI276</f>
        <v/>
      </c>
      <c r="AO276" s="21">
        <f>ROUNDDOWN((R276+S276)*0.2/Y276+2000,0)</f>
        <v/>
      </c>
      <c r="AP276" s="21">
        <f>ROUNDDOWN((T276+U276)*0.2/Z276+2000,0)</f>
        <v/>
      </c>
      <c r="AQ276" s="21">
        <f>AL276-AK276</f>
        <v/>
      </c>
      <c r="AR276" s="21">
        <f>AM276-AK276</f>
        <v/>
      </c>
      <c r="AS276" s="21">
        <f>AM276-AL276</f>
        <v/>
      </c>
      <c r="AT276" s="21">
        <f>AK276+C276-AJ276</f>
        <v/>
      </c>
      <c r="AU276" s="21">
        <f>AL276+C276-AM276</f>
        <v/>
      </c>
      <c r="AV276" s="21">
        <f>AN276+C276-AM276</f>
        <v/>
      </c>
    </row>
    <row r="277">
      <c r="A277" t="inlineStr">
        <is>
          <t>医療費の境目</t>
        </is>
      </c>
      <c r="B277" s="21">
        <f>'3_医療費の境目'!$B$3</f>
        <v/>
      </c>
      <c r="C277" s="21">
        <f>IF('3_医療費の境目'!$B$4="",AO277,'3_医療費の境目'!$B$4)</f>
        <v/>
      </c>
      <c r="D277" s="21">
        <f>'3_医療費の境目'!D277</f>
        <v/>
      </c>
      <c r="E277" s="21">
        <f>ROUND(MIN(B277/12,650000)*12*0.0915+MIN(B277/12,1390000)*12*(0.0504+0)+B277*0.005,0)</f>
        <v/>
      </c>
      <c r="F277" s="21">
        <f>IF(B277&lt;741000,0,IF(B277&lt;2191000,B277-740000,IF(B277&lt;2193000,1451000,IF(B277&lt;2196000,1453000,IF(B277&lt;2200000,1456000,IF(B277&lt;3600000,ROUND(ROUNDDOWN(B277/4,-3)*2.8,0)-80000,IF(B277&lt;6600000,ROUND(ROUNDDOWN(B277/4,-3)*3.2,0)-440000,IF(B277&lt;8500000,ROUNDDOWN(B277*0.9,0)-1100000,B277-1950000))))))))</f>
        <v/>
      </c>
      <c r="G277" s="21">
        <f>IF(F277&gt;23500000,NA(),IF(F277&lt;=4890000,1040000,IF(F277&lt;=6550000,670000,620000)))</f>
        <v/>
      </c>
      <c r="H277" s="21">
        <f>IF(D277&lt;=0,0,MAX(0,MIN(2000000,D277-MIN(100000,ROUNDDOWN(F277*0.05,0)))))</f>
        <v/>
      </c>
      <c r="I277" s="21">
        <f>IF(C277&lt;=2000,0,MIN(C277,ROUNDDOWN(F277*0.4,0))-2000)</f>
        <v/>
      </c>
      <c r="J277" s="21">
        <f>MAX(0,ROUNDDOWN(F277-E277-G277,-3))</f>
        <v/>
      </c>
      <c r="K277" s="21">
        <f>MAX(0,ROUNDDOWN(F277-E277-G277-H277-I277,-3))</f>
        <v/>
      </c>
      <c r="L277" s="21">
        <f>MAX(0,ROUNDDOWN(F277-E277-G277-H277,-3))</f>
        <v/>
      </c>
      <c r="M277" s="21">
        <f>IF(J277&lt;=0,0,ROUNDDOWN((J277*LOOKUP(J277,{0,1950001,3300001,6950001,9000001,18000001,40000001},{0.05,0.1,0.2,0.23,0.33,0.4,0.45})-LOOKUP(J277,{0,1950001,3300001,6950001,9000001,18000001,40000001},{0,97500,427500,636000,1536000,2796000,4796000}))*1.021,-2))</f>
        <v/>
      </c>
      <c r="N277" s="21">
        <f>IF(K277&lt;=0,0,ROUNDDOWN((K277*LOOKUP(K277,{0,1950001,3300001,6950001,9000001,18000001,40000001},{0.05,0.1,0.2,0.23,0.33,0.4,0.45})-LOOKUP(K277,{0,1950001,3300001,6950001,9000001,18000001,40000001},{0,97500,427500,636000,1536000,2796000,4796000}))*1.021,-2))</f>
        <v/>
      </c>
      <c r="O277" s="21">
        <f>IF(L277&lt;=0,0,ROUNDDOWN((L277*LOOKUP(L277,{0,1950001,3300001,6950001,9000001,18000001,40000001},{0.05,0.1,0.2,0.23,0.33,0.4,0.45})-LOOKUP(L277,{0,1950001,3300001,6950001,9000001,18000001,40000001},{0,97500,427500,636000,1536000,2796000,4796000}))*1.021,-2))</f>
        <v/>
      </c>
      <c r="P277" s="21">
        <f>MAX(0,ROUNDDOWN(F277-E277-430000,-3))</f>
        <v/>
      </c>
      <c r="Q277" s="21">
        <f>MAX(0,ROUNDDOWN(F277-E277-430000-H277,-3))</f>
        <v/>
      </c>
      <c r="R277" s="21">
        <f>IF(F277&lt;=450000,0,MAX(0,P277*0.06-MIN(50000,P277)*0.03))</f>
        <v/>
      </c>
      <c r="S277" s="21">
        <f>IF(F277&lt;=450000,0,MAX(0,P277*0.04-MIN(50000,P277)*0.02))</f>
        <v/>
      </c>
      <c r="T277" s="21">
        <f>IF(F277&lt;=450000,0,MAX(0,Q277*0.06-MIN(50000,Q277)*0.03))</f>
        <v/>
      </c>
      <c r="U277" s="21">
        <f>IF(F277&lt;=450000,0,MAX(0,Q277*0.04-MIN(50000,Q277)*0.02))</f>
        <v/>
      </c>
      <c r="V277" s="21">
        <f>50000+MAX(0,G277-480000)</f>
        <v/>
      </c>
      <c r="W277" s="21">
        <f>P277-V277</f>
        <v/>
      </c>
      <c r="X277" s="21">
        <f>Q277-V277</f>
        <v/>
      </c>
      <c r="Y277" s="22">
        <f>IF(W277&lt;0,0.9,LOOKUP(W277,{0,1950001,3300001,6950001,9000001,18000001,40000001},{0.84895,0.7979,0.6958,0.66517,0.56307,0.4916,0.44055}))</f>
        <v/>
      </c>
      <c r="Z277" s="22">
        <f>IF(X277&lt;0,0.9,LOOKUP(X277,{0,1950001,3300001,6950001,9000001,18000001,40000001},{0.84895,0.7979,0.6958,0.66517,0.56307,0.4916,0.44055}))</f>
        <v/>
      </c>
      <c r="AA277" s="22">
        <f>IF(W277&lt;0,0,CHOOSE(MATCH(W277,{0,1950001,3300001,6950001,9000001},1),5.105/84.895,10.21/79.79,20.42/69.58,23.483/66.517,33.693/56.307))</f>
        <v/>
      </c>
      <c r="AB277" s="21">
        <f>IF(C277&lt;=2000,0,(MIN(C277,ROUNDDOWN(F277*0.3,0))-2000)*0.1)</f>
        <v/>
      </c>
      <c r="AC277" s="21">
        <f>IF(C277&lt;=2000,0,MIN((C277-2000)*Y277,(R277+S277)*0.2))</f>
        <v/>
      </c>
      <c r="AD277" s="21">
        <f>IF(C277&lt;=2000,0,MIN((C277-2000)*Z277,(T277+U277)*0.2))</f>
        <v/>
      </c>
      <c r="AE277" s="21">
        <f>AC277*AA277</f>
        <v/>
      </c>
      <c r="AF277" s="21">
        <f>ROUNDDOWN(R277,-2)+ROUNDDOWN(S277,-2)</f>
        <v/>
      </c>
      <c r="AG277" s="21">
        <f>ROUNDDOWN(MAX(0,R277-(AB277+AC277+AE277)*0.6),-2)+ROUNDDOWN(MAX(0,S277-(AB277+AC277+AE277)*0.4),-2)</f>
        <v/>
      </c>
      <c r="AH277" s="21">
        <f>ROUNDDOWN(MAX(0,T277-(AB277+AD277)*0.6),-2)+ROUNDDOWN(MAX(0,U277-(AB277+AD277)*0.4),-2)</f>
        <v/>
      </c>
      <c r="AI277" s="21">
        <f>ROUNDDOWN(T277,-2)+ROUNDDOWN(U277,-2)</f>
        <v/>
      </c>
      <c r="AJ277" s="21">
        <f>M277+AF277</f>
        <v/>
      </c>
      <c r="AK277" s="21">
        <f>M277+AG277</f>
        <v/>
      </c>
      <c r="AL277" s="21">
        <f>N277+AH277</f>
        <v/>
      </c>
      <c r="AM277" s="21">
        <f>O277+AI277</f>
        <v/>
      </c>
      <c r="AN277" s="21">
        <f>N277+AI277</f>
        <v/>
      </c>
      <c r="AO277" s="21">
        <f>ROUNDDOWN((R277+S277)*0.2/Y277+2000,0)</f>
        <v/>
      </c>
      <c r="AP277" s="21">
        <f>ROUNDDOWN((T277+U277)*0.2/Z277+2000,0)</f>
        <v/>
      </c>
      <c r="AQ277" s="21">
        <f>AL277-AK277</f>
        <v/>
      </c>
      <c r="AR277" s="21">
        <f>AM277-AK277</f>
        <v/>
      </c>
      <c r="AS277" s="21">
        <f>AM277-AL277</f>
        <v/>
      </c>
      <c r="AT277" s="21">
        <f>AK277+C277-AJ277</f>
        <v/>
      </c>
      <c r="AU277" s="21">
        <f>AL277+C277-AM277</f>
        <v/>
      </c>
      <c r="AV277" s="21">
        <f>AN277+C277-AM277</f>
        <v/>
      </c>
    </row>
    <row r="278">
      <c r="A278" t="inlineStr">
        <is>
          <t>医療費の境目</t>
        </is>
      </c>
      <c r="B278" s="21">
        <f>'3_医療費の境目'!$B$3</f>
        <v/>
      </c>
      <c r="C278" s="21">
        <f>IF('3_医療費の境目'!$B$4="",AO278,'3_医療費の境目'!$B$4)</f>
        <v/>
      </c>
      <c r="D278" s="21">
        <f>'3_医療費の境目'!D278</f>
        <v/>
      </c>
      <c r="E278" s="21">
        <f>ROUND(MIN(B278/12,650000)*12*0.0915+MIN(B278/12,1390000)*12*(0.0504+0)+B278*0.005,0)</f>
        <v/>
      </c>
      <c r="F278" s="21">
        <f>IF(B278&lt;741000,0,IF(B278&lt;2191000,B278-740000,IF(B278&lt;2193000,1451000,IF(B278&lt;2196000,1453000,IF(B278&lt;2200000,1456000,IF(B278&lt;3600000,ROUND(ROUNDDOWN(B278/4,-3)*2.8,0)-80000,IF(B278&lt;6600000,ROUND(ROUNDDOWN(B278/4,-3)*3.2,0)-440000,IF(B278&lt;8500000,ROUNDDOWN(B278*0.9,0)-1100000,B278-1950000))))))))</f>
        <v/>
      </c>
      <c r="G278" s="21">
        <f>IF(F278&gt;23500000,NA(),IF(F278&lt;=4890000,1040000,IF(F278&lt;=6550000,670000,620000)))</f>
        <v/>
      </c>
      <c r="H278" s="21">
        <f>IF(D278&lt;=0,0,MAX(0,MIN(2000000,D278-MIN(100000,ROUNDDOWN(F278*0.05,0)))))</f>
        <v/>
      </c>
      <c r="I278" s="21">
        <f>IF(C278&lt;=2000,0,MIN(C278,ROUNDDOWN(F278*0.4,0))-2000)</f>
        <v/>
      </c>
      <c r="J278" s="21">
        <f>MAX(0,ROUNDDOWN(F278-E278-G278,-3))</f>
        <v/>
      </c>
      <c r="K278" s="21">
        <f>MAX(0,ROUNDDOWN(F278-E278-G278-H278-I278,-3))</f>
        <v/>
      </c>
      <c r="L278" s="21">
        <f>MAX(0,ROUNDDOWN(F278-E278-G278-H278,-3))</f>
        <v/>
      </c>
      <c r="M278" s="21">
        <f>IF(J278&lt;=0,0,ROUNDDOWN((J278*LOOKUP(J278,{0,1950001,3300001,6950001,9000001,18000001,40000001},{0.05,0.1,0.2,0.23,0.33,0.4,0.45})-LOOKUP(J278,{0,1950001,3300001,6950001,9000001,18000001,40000001},{0,97500,427500,636000,1536000,2796000,4796000}))*1.021,-2))</f>
        <v/>
      </c>
      <c r="N278" s="21">
        <f>IF(K278&lt;=0,0,ROUNDDOWN((K278*LOOKUP(K278,{0,1950001,3300001,6950001,9000001,18000001,40000001},{0.05,0.1,0.2,0.23,0.33,0.4,0.45})-LOOKUP(K278,{0,1950001,3300001,6950001,9000001,18000001,40000001},{0,97500,427500,636000,1536000,2796000,4796000}))*1.021,-2))</f>
        <v/>
      </c>
      <c r="O278" s="21">
        <f>IF(L278&lt;=0,0,ROUNDDOWN((L278*LOOKUP(L278,{0,1950001,3300001,6950001,9000001,18000001,40000001},{0.05,0.1,0.2,0.23,0.33,0.4,0.45})-LOOKUP(L278,{0,1950001,3300001,6950001,9000001,18000001,40000001},{0,97500,427500,636000,1536000,2796000,4796000}))*1.021,-2))</f>
        <v/>
      </c>
      <c r="P278" s="21">
        <f>MAX(0,ROUNDDOWN(F278-E278-430000,-3))</f>
        <v/>
      </c>
      <c r="Q278" s="21">
        <f>MAX(0,ROUNDDOWN(F278-E278-430000-H278,-3))</f>
        <v/>
      </c>
      <c r="R278" s="21">
        <f>IF(F278&lt;=450000,0,MAX(0,P278*0.06-MIN(50000,P278)*0.03))</f>
        <v/>
      </c>
      <c r="S278" s="21">
        <f>IF(F278&lt;=450000,0,MAX(0,P278*0.04-MIN(50000,P278)*0.02))</f>
        <v/>
      </c>
      <c r="T278" s="21">
        <f>IF(F278&lt;=450000,0,MAX(0,Q278*0.06-MIN(50000,Q278)*0.03))</f>
        <v/>
      </c>
      <c r="U278" s="21">
        <f>IF(F278&lt;=450000,0,MAX(0,Q278*0.04-MIN(50000,Q278)*0.02))</f>
        <v/>
      </c>
      <c r="V278" s="21">
        <f>50000+MAX(0,G278-480000)</f>
        <v/>
      </c>
      <c r="W278" s="21">
        <f>P278-V278</f>
        <v/>
      </c>
      <c r="X278" s="21">
        <f>Q278-V278</f>
        <v/>
      </c>
      <c r="Y278" s="22">
        <f>IF(W278&lt;0,0.9,LOOKUP(W278,{0,1950001,3300001,6950001,9000001,18000001,40000001},{0.84895,0.7979,0.6958,0.66517,0.56307,0.4916,0.44055}))</f>
        <v/>
      </c>
      <c r="Z278" s="22">
        <f>IF(X278&lt;0,0.9,LOOKUP(X278,{0,1950001,3300001,6950001,9000001,18000001,40000001},{0.84895,0.7979,0.6958,0.66517,0.56307,0.4916,0.44055}))</f>
        <v/>
      </c>
      <c r="AA278" s="22">
        <f>IF(W278&lt;0,0,CHOOSE(MATCH(W278,{0,1950001,3300001,6950001,9000001},1),5.105/84.895,10.21/79.79,20.42/69.58,23.483/66.517,33.693/56.307))</f>
        <v/>
      </c>
      <c r="AB278" s="21">
        <f>IF(C278&lt;=2000,0,(MIN(C278,ROUNDDOWN(F278*0.3,0))-2000)*0.1)</f>
        <v/>
      </c>
      <c r="AC278" s="21">
        <f>IF(C278&lt;=2000,0,MIN((C278-2000)*Y278,(R278+S278)*0.2))</f>
        <v/>
      </c>
      <c r="AD278" s="21">
        <f>IF(C278&lt;=2000,0,MIN((C278-2000)*Z278,(T278+U278)*0.2))</f>
        <v/>
      </c>
      <c r="AE278" s="21">
        <f>AC278*AA278</f>
        <v/>
      </c>
      <c r="AF278" s="21">
        <f>ROUNDDOWN(R278,-2)+ROUNDDOWN(S278,-2)</f>
        <v/>
      </c>
      <c r="AG278" s="21">
        <f>ROUNDDOWN(MAX(0,R278-(AB278+AC278+AE278)*0.6),-2)+ROUNDDOWN(MAX(0,S278-(AB278+AC278+AE278)*0.4),-2)</f>
        <v/>
      </c>
      <c r="AH278" s="21">
        <f>ROUNDDOWN(MAX(0,T278-(AB278+AD278)*0.6),-2)+ROUNDDOWN(MAX(0,U278-(AB278+AD278)*0.4),-2)</f>
        <v/>
      </c>
      <c r="AI278" s="21">
        <f>ROUNDDOWN(T278,-2)+ROUNDDOWN(U278,-2)</f>
        <v/>
      </c>
      <c r="AJ278" s="21">
        <f>M278+AF278</f>
        <v/>
      </c>
      <c r="AK278" s="21">
        <f>M278+AG278</f>
        <v/>
      </c>
      <c r="AL278" s="21">
        <f>N278+AH278</f>
        <v/>
      </c>
      <c r="AM278" s="21">
        <f>O278+AI278</f>
        <v/>
      </c>
      <c r="AN278" s="21">
        <f>N278+AI278</f>
        <v/>
      </c>
      <c r="AO278" s="21">
        <f>ROUNDDOWN((R278+S278)*0.2/Y278+2000,0)</f>
        <v/>
      </c>
      <c r="AP278" s="21">
        <f>ROUNDDOWN((T278+U278)*0.2/Z278+2000,0)</f>
        <v/>
      </c>
      <c r="AQ278" s="21">
        <f>AL278-AK278</f>
        <v/>
      </c>
      <c r="AR278" s="21">
        <f>AM278-AK278</f>
        <v/>
      </c>
      <c r="AS278" s="21">
        <f>AM278-AL278</f>
        <v/>
      </c>
      <c r="AT278" s="21">
        <f>AK278+C278-AJ278</f>
        <v/>
      </c>
      <c r="AU278" s="21">
        <f>AL278+C278-AM278</f>
        <v/>
      </c>
      <c r="AV278" s="21">
        <f>AN278+C278-AM278</f>
        <v/>
      </c>
    </row>
    <row r="279">
      <c r="A279" t="inlineStr">
        <is>
          <t>医療費の境目</t>
        </is>
      </c>
      <c r="B279" s="21">
        <f>'3_医療費の境目'!$B$3</f>
        <v/>
      </c>
      <c r="C279" s="21">
        <f>IF('3_医療費の境目'!$B$4="",AO279,'3_医療費の境目'!$B$4)</f>
        <v/>
      </c>
      <c r="D279" s="21">
        <f>'3_医療費の境目'!D279</f>
        <v/>
      </c>
      <c r="E279" s="21">
        <f>ROUND(MIN(B279/12,650000)*12*0.0915+MIN(B279/12,1390000)*12*(0.0504+0)+B279*0.005,0)</f>
        <v/>
      </c>
      <c r="F279" s="21">
        <f>IF(B279&lt;741000,0,IF(B279&lt;2191000,B279-740000,IF(B279&lt;2193000,1451000,IF(B279&lt;2196000,1453000,IF(B279&lt;2200000,1456000,IF(B279&lt;3600000,ROUND(ROUNDDOWN(B279/4,-3)*2.8,0)-80000,IF(B279&lt;6600000,ROUND(ROUNDDOWN(B279/4,-3)*3.2,0)-440000,IF(B279&lt;8500000,ROUNDDOWN(B279*0.9,0)-1100000,B279-1950000))))))))</f>
        <v/>
      </c>
      <c r="G279" s="21">
        <f>IF(F279&gt;23500000,NA(),IF(F279&lt;=4890000,1040000,IF(F279&lt;=6550000,670000,620000)))</f>
        <v/>
      </c>
      <c r="H279" s="21">
        <f>IF(D279&lt;=0,0,MAX(0,MIN(2000000,D279-MIN(100000,ROUNDDOWN(F279*0.05,0)))))</f>
        <v/>
      </c>
      <c r="I279" s="21">
        <f>IF(C279&lt;=2000,0,MIN(C279,ROUNDDOWN(F279*0.4,0))-2000)</f>
        <v/>
      </c>
      <c r="J279" s="21">
        <f>MAX(0,ROUNDDOWN(F279-E279-G279,-3))</f>
        <v/>
      </c>
      <c r="K279" s="21">
        <f>MAX(0,ROUNDDOWN(F279-E279-G279-H279-I279,-3))</f>
        <v/>
      </c>
      <c r="L279" s="21">
        <f>MAX(0,ROUNDDOWN(F279-E279-G279-H279,-3))</f>
        <v/>
      </c>
      <c r="M279" s="21">
        <f>IF(J279&lt;=0,0,ROUNDDOWN((J279*LOOKUP(J279,{0,1950001,3300001,6950001,9000001,18000001,40000001},{0.05,0.1,0.2,0.23,0.33,0.4,0.45})-LOOKUP(J279,{0,1950001,3300001,6950001,9000001,18000001,40000001},{0,97500,427500,636000,1536000,2796000,4796000}))*1.021,-2))</f>
        <v/>
      </c>
      <c r="N279" s="21">
        <f>IF(K279&lt;=0,0,ROUNDDOWN((K279*LOOKUP(K279,{0,1950001,3300001,6950001,9000001,18000001,40000001},{0.05,0.1,0.2,0.23,0.33,0.4,0.45})-LOOKUP(K279,{0,1950001,3300001,6950001,9000001,18000001,40000001},{0,97500,427500,636000,1536000,2796000,4796000}))*1.021,-2))</f>
        <v/>
      </c>
      <c r="O279" s="21">
        <f>IF(L279&lt;=0,0,ROUNDDOWN((L279*LOOKUP(L279,{0,1950001,3300001,6950001,9000001,18000001,40000001},{0.05,0.1,0.2,0.23,0.33,0.4,0.45})-LOOKUP(L279,{0,1950001,3300001,6950001,9000001,18000001,40000001},{0,97500,427500,636000,1536000,2796000,4796000}))*1.021,-2))</f>
        <v/>
      </c>
      <c r="P279" s="21">
        <f>MAX(0,ROUNDDOWN(F279-E279-430000,-3))</f>
        <v/>
      </c>
      <c r="Q279" s="21">
        <f>MAX(0,ROUNDDOWN(F279-E279-430000-H279,-3))</f>
        <v/>
      </c>
      <c r="R279" s="21">
        <f>IF(F279&lt;=450000,0,MAX(0,P279*0.06-MIN(50000,P279)*0.03))</f>
        <v/>
      </c>
      <c r="S279" s="21">
        <f>IF(F279&lt;=450000,0,MAX(0,P279*0.04-MIN(50000,P279)*0.02))</f>
        <v/>
      </c>
      <c r="T279" s="21">
        <f>IF(F279&lt;=450000,0,MAX(0,Q279*0.06-MIN(50000,Q279)*0.03))</f>
        <v/>
      </c>
      <c r="U279" s="21">
        <f>IF(F279&lt;=450000,0,MAX(0,Q279*0.04-MIN(50000,Q279)*0.02))</f>
        <v/>
      </c>
      <c r="V279" s="21">
        <f>50000+MAX(0,G279-480000)</f>
        <v/>
      </c>
      <c r="W279" s="21">
        <f>P279-V279</f>
        <v/>
      </c>
      <c r="X279" s="21">
        <f>Q279-V279</f>
        <v/>
      </c>
      <c r="Y279" s="22">
        <f>IF(W279&lt;0,0.9,LOOKUP(W279,{0,1950001,3300001,6950001,9000001,18000001,40000001},{0.84895,0.7979,0.6958,0.66517,0.56307,0.4916,0.44055}))</f>
        <v/>
      </c>
      <c r="Z279" s="22">
        <f>IF(X279&lt;0,0.9,LOOKUP(X279,{0,1950001,3300001,6950001,9000001,18000001,40000001},{0.84895,0.7979,0.6958,0.66517,0.56307,0.4916,0.44055}))</f>
        <v/>
      </c>
      <c r="AA279" s="22">
        <f>IF(W279&lt;0,0,CHOOSE(MATCH(W279,{0,1950001,3300001,6950001,9000001},1),5.105/84.895,10.21/79.79,20.42/69.58,23.483/66.517,33.693/56.307))</f>
        <v/>
      </c>
      <c r="AB279" s="21">
        <f>IF(C279&lt;=2000,0,(MIN(C279,ROUNDDOWN(F279*0.3,0))-2000)*0.1)</f>
        <v/>
      </c>
      <c r="AC279" s="21">
        <f>IF(C279&lt;=2000,0,MIN((C279-2000)*Y279,(R279+S279)*0.2))</f>
        <v/>
      </c>
      <c r="AD279" s="21">
        <f>IF(C279&lt;=2000,0,MIN((C279-2000)*Z279,(T279+U279)*0.2))</f>
        <v/>
      </c>
      <c r="AE279" s="21">
        <f>AC279*AA279</f>
        <v/>
      </c>
      <c r="AF279" s="21">
        <f>ROUNDDOWN(R279,-2)+ROUNDDOWN(S279,-2)</f>
        <v/>
      </c>
      <c r="AG279" s="21">
        <f>ROUNDDOWN(MAX(0,R279-(AB279+AC279+AE279)*0.6),-2)+ROUNDDOWN(MAX(0,S279-(AB279+AC279+AE279)*0.4),-2)</f>
        <v/>
      </c>
      <c r="AH279" s="21">
        <f>ROUNDDOWN(MAX(0,T279-(AB279+AD279)*0.6),-2)+ROUNDDOWN(MAX(0,U279-(AB279+AD279)*0.4),-2)</f>
        <v/>
      </c>
      <c r="AI279" s="21">
        <f>ROUNDDOWN(T279,-2)+ROUNDDOWN(U279,-2)</f>
        <v/>
      </c>
      <c r="AJ279" s="21">
        <f>M279+AF279</f>
        <v/>
      </c>
      <c r="AK279" s="21">
        <f>M279+AG279</f>
        <v/>
      </c>
      <c r="AL279" s="21">
        <f>N279+AH279</f>
        <v/>
      </c>
      <c r="AM279" s="21">
        <f>O279+AI279</f>
        <v/>
      </c>
      <c r="AN279" s="21">
        <f>N279+AI279</f>
        <v/>
      </c>
      <c r="AO279" s="21">
        <f>ROUNDDOWN((R279+S279)*0.2/Y279+2000,0)</f>
        <v/>
      </c>
      <c r="AP279" s="21">
        <f>ROUNDDOWN((T279+U279)*0.2/Z279+2000,0)</f>
        <v/>
      </c>
      <c r="AQ279" s="21">
        <f>AL279-AK279</f>
        <v/>
      </c>
      <c r="AR279" s="21">
        <f>AM279-AK279</f>
        <v/>
      </c>
      <c r="AS279" s="21">
        <f>AM279-AL279</f>
        <v/>
      </c>
      <c r="AT279" s="21">
        <f>AK279+C279-AJ279</f>
        <v/>
      </c>
      <c r="AU279" s="21">
        <f>AL279+C279-AM279</f>
        <v/>
      </c>
      <c r="AV279" s="21">
        <f>AN279+C279-AM279</f>
        <v/>
      </c>
    </row>
    <row r="280">
      <c r="A280" t="inlineStr">
        <is>
          <t>医療費の境目</t>
        </is>
      </c>
      <c r="B280" s="21">
        <f>'3_医療費の境目'!$B$3</f>
        <v/>
      </c>
      <c r="C280" s="21">
        <f>IF('3_医療費の境目'!$B$4="",AO280,'3_医療費の境目'!$B$4)</f>
        <v/>
      </c>
      <c r="D280" s="21">
        <f>'3_医療費の境目'!D280</f>
        <v/>
      </c>
      <c r="E280" s="21">
        <f>ROUND(MIN(B280/12,650000)*12*0.0915+MIN(B280/12,1390000)*12*(0.0504+0)+B280*0.005,0)</f>
        <v/>
      </c>
      <c r="F280" s="21">
        <f>IF(B280&lt;741000,0,IF(B280&lt;2191000,B280-740000,IF(B280&lt;2193000,1451000,IF(B280&lt;2196000,1453000,IF(B280&lt;2200000,1456000,IF(B280&lt;3600000,ROUND(ROUNDDOWN(B280/4,-3)*2.8,0)-80000,IF(B280&lt;6600000,ROUND(ROUNDDOWN(B280/4,-3)*3.2,0)-440000,IF(B280&lt;8500000,ROUNDDOWN(B280*0.9,0)-1100000,B280-1950000))))))))</f>
        <v/>
      </c>
      <c r="G280" s="21">
        <f>IF(F280&gt;23500000,NA(),IF(F280&lt;=4890000,1040000,IF(F280&lt;=6550000,670000,620000)))</f>
        <v/>
      </c>
      <c r="H280" s="21">
        <f>IF(D280&lt;=0,0,MAX(0,MIN(2000000,D280-MIN(100000,ROUNDDOWN(F280*0.05,0)))))</f>
        <v/>
      </c>
      <c r="I280" s="21">
        <f>IF(C280&lt;=2000,0,MIN(C280,ROUNDDOWN(F280*0.4,0))-2000)</f>
        <v/>
      </c>
      <c r="J280" s="21">
        <f>MAX(0,ROUNDDOWN(F280-E280-G280,-3))</f>
        <v/>
      </c>
      <c r="K280" s="21">
        <f>MAX(0,ROUNDDOWN(F280-E280-G280-H280-I280,-3))</f>
        <v/>
      </c>
      <c r="L280" s="21">
        <f>MAX(0,ROUNDDOWN(F280-E280-G280-H280,-3))</f>
        <v/>
      </c>
      <c r="M280" s="21">
        <f>IF(J280&lt;=0,0,ROUNDDOWN((J280*LOOKUP(J280,{0,1950001,3300001,6950001,9000001,18000001,40000001},{0.05,0.1,0.2,0.23,0.33,0.4,0.45})-LOOKUP(J280,{0,1950001,3300001,6950001,9000001,18000001,40000001},{0,97500,427500,636000,1536000,2796000,4796000}))*1.021,-2))</f>
        <v/>
      </c>
      <c r="N280" s="21">
        <f>IF(K280&lt;=0,0,ROUNDDOWN((K280*LOOKUP(K280,{0,1950001,3300001,6950001,9000001,18000001,40000001},{0.05,0.1,0.2,0.23,0.33,0.4,0.45})-LOOKUP(K280,{0,1950001,3300001,6950001,9000001,18000001,40000001},{0,97500,427500,636000,1536000,2796000,4796000}))*1.021,-2))</f>
        <v/>
      </c>
      <c r="O280" s="21">
        <f>IF(L280&lt;=0,0,ROUNDDOWN((L280*LOOKUP(L280,{0,1950001,3300001,6950001,9000001,18000001,40000001},{0.05,0.1,0.2,0.23,0.33,0.4,0.45})-LOOKUP(L280,{0,1950001,3300001,6950001,9000001,18000001,40000001},{0,97500,427500,636000,1536000,2796000,4796000}))*1.021,-2))</f>
        <v/>
      </c>
      <c r="P280" s="21">
        <f>MAX(0,ROUNDDOWN(F280-E280-430000,-3))</f>
        <v/>
      </c>
      <c r="Q280" s="21">
        <f>MAX(0,ROUNDDOWN(F280-E280-430000-H280,-3))</f>
        <v/>
      </c>
      <c r="R280" s="21">
        <f>IF(F280&lt;=450000,0,MAX(0,P280*0.06-MIN(50000,P280)*0.03))</f>
        <v/>
      </c>
      <c r="S280" s="21">
        <f>IF(F280&lt;=450000,0,MAX(0,P280*0.04-MIN(50000,P280)*0.02))</f>
        <v/>
      </c>
      <c r="T280" s="21">
        <f>IF(F280&lt;=450000,0,MAX(0,Q280*0.06-MIN(50000,Q280)*0.03))</f>
        <v/>
      </c>
      <c r="U280" s="21">
        <f>IF(F280&lt;=450000,0,MAX(0,Q280*0.04-MIN(50000,Q280)*0.02))</f>
        <v/>
      </c>
      <c r="V280" s="21">
        <f>50000+MAX(0,G280-480000)</f>
        <v/>
      </c>
      <c r="W280" s="21">
        <f>P280-V280</f>
        <v/>
      </c>
      <c r="X280" s="21">
        <f>Q280-V280</f>
        <v/>
      </c>
      <c r="Y280" s="22">
        <f>IF(W280&lt;0,0.9,LOOKUP(W280,{0,1950001,3300001,6950001,9000001,18000001,40000001},{0.84895,0.7979,0.6958,0.66517,0.56307,0.4916,0.44055}))</f>
        <v/>
      </c>
      <c r="Z280" s="22">
        <f>IF(X280&lt;0,0.9,LOOKUP(X280,{0,1950001,3300001,6950001,9000001,18000001,40000001},{0.84895,0.7979,0.6958,0.66517,0.56307,0.4916,0.44055}))</f>
        <v/>
      </c>
      <c r="AA280" s="22">
        <f>IF(W280&lt;0,0,CHOOSE(MATCH(W280,{0,1950001,3300001,6950001,9000001},1),5.105/84.895,10.21/79.79,20.42/69.58,23.483/66.517,33.693/56.307))</f>
        <v/>
      </c>
      <c r="AB280" s="21">
        <f>IF(C280&lt;=2000,0,(MIN(C280,ROUNDDOWN(F280*0.3,0))-2000)*0.1)</f>
        <v/>
      </c>
      <c r="AC280" s="21">
        <f>IF(C280&lt;=2000,0,MIN((C280-2000)*Y280,(R280+S280)*0.2))</f>
        <v/>
      </c>
      <c r="AD280" s="21">
        <f>IF(C280&lt;=2000,0,MIN((C280-2000)*Z280,(T280+U280)*0.2))</f>
        <v/>
      </c>
      <c r="AE280" s="21">
        <f>AC280*AA280</f>
        <v/>
      </c>
      <c r="AF280" s="21">
        <f>ROUNDDOWN(R280,-2)+ROUNDDOWN(S280,-2)</f>
        <v/>
      </c>
      <c r="AG280" s="21">
        <f>ROUNDDOWN(MAX(0,R280-(AB280+AC280+AE280)*0.6),-2)+ROUNDDOWN(MAX(0,S280-(AB280+AC280+AE280)*0.4),-2)</f>
        <v/>
      </c>
      <c r="AH280" s="21">
        <f>ROUNDDOWN(MAX(0,T280-(AB280+AD280)*0.6),-2)+ROUNDDOWN(MAX(0,U280-(AB280+AD280)*0.4),-2)</f>
        <v/>
      </c>
      <c r="AI280" s="21">
        <f>ROUNDDOWN(T280,-2)+ROUNDDOWN(U280,-2)</f>
        <v/>
      </c>
      <c r="AJ280" s="21">
        <f>M280+AF280</f>
        <v/>
      </c>
      <c r="AK280" s="21">
        <f>M280+AG280</f>
        <v/>
      </c>
      <c r="AL280" s="21">
        <f>N280+AH280</f>
        <v/>
      </c>
      <c r="AM280" s="21">
        <f>O280+AI280</f>
        <v/>
      </c>
      <c r="AN280" s="21">
        <f>N280+AI280</f>
        <v/>
      </c>
      <c r="AO280" s="21">
        <f>ROUNDDOWN((R280+S280)*0.2/Y280+2000,0)</f>
        <v/>
      </c>
      <c r="AP280" s="21">
        <f>ROUNDDOWN((T280+U280)*0.2/Z280+2000,0)</f>
        <v/>
      </c>
      <c r="AQ280" s="21">
        <f>AL280-AK280</f>
        <v/>
      </c>
      <c r="AR280" s="21">
        <f>AM280-AK280</f>
        <v/>
      </c>
      <c r="AS280" s="21">
        <f>AM280-AL280</f>
        <v/>
      </c>
      <c r="AT280" s="21">
        <f>AK280+C280-AJ280</f>
        <v/>
      </c>
      <c r="AU280" s="21">
        <f>AL280+C280-AM280</f>
        <v/>
      </c>
      <c r="AV280" s="21">
        <f>AN280+C280-AM280</f>
        <v/>
      </c>
    </row>
    <row r="281">
      <c r="A281" t="inlineStr">
        <is>
          <t>医療費の境目</t>
        </is>
      </c>
      <c r="B281" s="21">
        <f>'3_医療費の境目'!$B$3</f>
        <v/>
      </c>
      <c r="C281" s="21">
        <f>IF('3_医療費の境目'!$B$4="",AO281,'3_医療費の境目'!$B$4)</f>
        <v/>
      </c>
      <c r="D281" s="21">
        <f>'3_医療費の境目'!D281</f>
        <v/>
      </c>
      <c r="E281" s="21">
        <f>ROUND(MIN(B281/12,650000)*12*0.0915+MIN(B281/12,1390000)*12*(0.0504+0)+B281*0.005,0)</f>
        <v/>
      </c>
      <c r="F281" s="21">
        <f>IF(B281&lt;741000,0,IF(B281&lt;2191000,B281-740000,IF(B281&lt;2193000,1451000,IF(B281&lt;2196000,1453000,IF(B281&lt;2200000,1456000,IF(B281&lt;3600000,ROUND(ROUNDDOWN(B281/4,-3)*2.8,0)-80000,IF(B281&lt;6600000,ROUND(ROUNDDOWN(B281/4,-3)*3.2,0)-440000,IF(B281&lt;8500000,ROUNDDOWN(B281*0.9,0)-1100000,B281-1950000))))))))</f>
        <v/>
      </c>
      <c r="G281" s="21">
        <f>IF(F281&gt;23500000,NA(),IF(F281&lt;=4890000,1040000,IF(F281&lt;=6550000,670000,620000)))</f>
        <v/>
      </c>
      <c r="H281" s="21">
        <f>IF(D281&lt;=0,0,MAX(0,MIN(2000000,D281-MIN(100000,ROUNDDOWN(F281*0.05,0)))))</f>
        <v/>
      </c>
      <c r="I281" s="21">
        <f>IF(C281&lt;=2000,0,MIN(C281,ROUNDDOWN(F281*0.4,0))-2000)</f>
        <v/>
      </c>
      <c r="J281" s="21">
        <f>MAX(0,ROUNDDOWN(F281-E281-G281,-3))</f>
        <v/>
      </c>
      <c r="K281" s="21">
        <f>MAX(0,ROUNDDOWN(F281-E281-G281-H281-I281,-3))</f>
        <v/>
      </c>
      <c r="L281" s="21">
        <f>MAX(0,ROUNDDOWN(F281-E281-G281-H281,-3))</f>
        <v/>
      </c>
      <c r="M281" s="21">
        <f>IF(J281&lt;=0,0,ROUNDDOWN((J281*LOOKUP(J281,{0,1950001,3300001,6950001,9000001,18000001,40000001},{0.05,0.1,0.2,0.23,0.33,0.4,0.45})-LOOKUP(J281,{0,1950001,3300001,6950001,9000001,18000001,40000001},{0,97500,427500,636000,1536000,2796000,4796000}))*1.021,-2))</f>
        <v/>
      </c>
      <c r="N281" s="21">
        <f>IF(K281&lt;=0,0,ROUNDDOWN((K281*LOOKUP(K281,{0,1950001,3300001,6950001,9000001,18000001,40000001},{0.05,0.1,0.2,0.23,0.33,0.4,0.45})-LOOKUP(K281,{0,1950001,3300001,6950001,9000001,18000001,40000001},{0,97500,427500,636000,1536000,2796000,4796000}))*1.021,-2))</f>
        <v/>
      </c>
      <c r="O281" s="21">
        <f>IF(L281&lt;=0,0,ROUNDDOWN((L281*LOOKUP(L281,{0,1950001,3300001,6950001,9000001,18000001,40000001},{0.05,0.1,0.2,0.23,0.33,0.4,0.45})-LOOKUP(L281,{0,1950001,3300001,6950001,9000001,18000001,40000001},{0,97500,427500,636000,1536000,2796000,4796000}))*1.021,-2))</f>
        <v/>
      </c>
      <c r="P281" s="21">
        <f>MAX(0,ROUNDDOWN(F281-E281-430000,-3))</f>
        <v/>
      </c>
      <c r="Q281" s="21">
        <f>MAX(0,ROUNDDOWN(F281-E281-430000-H281,-3))</f>
        <v/>
      </c>
      <c r="R281" s="21">
        <f>IF(F281&lt;=450000,0,MAX(0,P281*0.06-MIN(50000,P281)*0.03))</f>
        <v/>
      </c>
      <c r="S281" s="21">
        <f>IF(F281&lt;=450000,0,MAX(0,P281*0.04-MIN(50000,P281)*0.02))</f>
        <v/>
      </c>
      <c r="T281" s="21">
        <f>IF(F281&lt;=450000,0,MAX(0,Q281*0.06-MIN(50000,Q281)*0.03))</f>
        <v/>
      </c>
      <c r="U281" s="21">
        <f>IF(F281&lt;=450000,0,MAX(0,Q281*0.04-MIN(50000,Q281)*0.02))</f>
        <v/>
      </c>
      <c r="V281" s="21">
        <f>50000+MAX(0,G281-480000)</f>
        <v/>
      </c>
      <c r="W281" s="21">
        <f>P281-V281</f>
        <v/>
      </c>
      <c r="X281" s="21">
        <f>Q281-V281</f>
        <v/>
      </c>
      <c r="Y281" s="22">
        <f>IF(W281&lt;0,0.9,LOOKUP(W281,{0,1950001,3300001,6950001,9000001,18000001,40000001},{0.84895,0.7979,0.6958,0.66517,0.56307,0.4916,0.44055}))</f>
        <v/>
      </c>
      <c r="Z281" s="22">
        <f>IF(X281&lt;0,0.9,LOOKUP(X281,{0,1950001,3300001,6950001,9000001,18000001,40000001},{0.84895,0.7979,0.6958,0.66517,0.56307,0.4916,0.44055}))</f>
        <v/>
      </c>
      <c r="AA281" s="22">
        <f>IF(W281&lt;0,0,CHOOSE(MATCH(W281,{0,1950001,3300001,6950001,9000001},1),5.105/84.895,10.21/79.79,20.42/69.58,23.483/66.517,33.693/56.307))</f>
        <v/>
      </c>
      <c r="AB281" s="21">
        <f>IF(C281&lt;=2000,0,(MIN(C281,ROUNDDOWN(F281*0.3,0))-2000)*0.1)</f>
        <v/>
      </c>
      <c r="AC281" s="21">
        <f>IF(C281&lt;=2000,0,MIN((C281-2000)*Y281,(R281+S281)*0.2))</f>
        <v/>
      </c>
      <c r="AD281" s="21">
        <f>IF(C281&lt;=2000,0,MIN((C281-2000)*Z281,(T281+U281)*0.2))</f>
        <v/>
      </c>
      <c r="AE281" s="21">
        <f>AC281*AA281</f>
        <v/>
      </c>
      <c r="AF281" s="21">
        <f>ROUNDDOWN(R281,-2)+ROUNDDOWN(S281,-2)</f>
        <v/>
      </c>
      <c r="AG281" s="21">
        <f>ROUNDDOWN(MAX(0,R281-(AB281+AC281+AE281)*0.6),-2)+ROUNDDOWN(MAX(0,S281-(AB281+AC281+AE281)*0.4),-2)</f>
        <v/>
      </c>
      <c r="AH281" s="21">
        <f>ROUNDDOWN(MAX(0,T281-(AB281+AD281)*0.6),-2)+ROUNDDOWN(MAX(0,U281-(AB281+AD281)*0.4),-2)</f>
        <v/>
      </c>
      <c r="AI281" s="21">
        <f>ROUNDDOWN(T281,-2)+ROUNDDOWN(U281,-2)</f>
        <v/>
      </c>
      <c r="AJ281" s="21">
        <f>M281+AF281</f>
        <v/>
      </c>
      <c r="AK281" s="21">
        <f>M281+AG281</f>
        <v/>
      </c>
      <c r="AL281" s="21">
        <f>N281+AH281</f>
        <v/>
      </c>
      <c r="AM281" s="21">
        <f>O281+AI281</f>
        <v/>
      </c>
      <c r="AN281" s="21">
        <f>N281+AI281</f>
        <v/>
      </c>
      <c r="AO281" s="21">
        <f>ROUNDDOWN((R281+S281)*0.2/Y281+2000,0)</f>
        <v/>
      </c>
      <c r="AP281" s="21">
        <f>ROUNDDOWN((T281+U281)*0.2/Z281+2000,0)</f>
        <v/>
      </c>
      <c r="AQ281" s="21">
        <f>AL281-AK281</f>
        <v/>
      </c>
      <c r="AR281" s="21">
        <f>AM281-AK281</f>
        <v/>
      </c>
      <c r="AS281" s="21">
        <f>AM281-AL281</f>
        <v/>
      </c>
      <c r="AT281" s="21">
        <f>AK281+C281-AJ281</f>
        <v/>
      </c>
      <c r="AU281" s="21">
        <f>AL281+C281-AM281</f>
        <v/>
      </c>
      <c r="AV281" s="21">
        <f>AN281+C281-AM281</f>
        <v/>
      </c>
    </row>
    <row r="282">
      <c r="A282" t="inlineStr">
        <is>
          <t>医療費の境目</t>
        </is>
      </c>
      <c r="B282" s="21">
        <f>'3_医療費の境目'!$B$3</f>
        <v/>
      </c>
      <c r="C282" s="21">
        <f>IF('3_医療費の境目'!$B$4="",AO282,'3_医療費の境目'!$B$4)</f>
        <v/>
      </c>
      <c r="D282" s="21">
        <f>'3_医療費の境目'!D282</f>
        <v/>
      </c>
      <c r="E282" s="21">
        <f>ROUND(MIN(B282/12,650000)*12*0.0915+MIN(B282/12,1390000)*12*(0.0504+0)+B282*0.005,0)</f>
        <v/>
      </c>
      <c r="F282" s="21">
        <f>IF(B282&lt;741000,0,IF(B282&lt;2191000,B282-740000,IF(B282&lt;2193000,1451000,IF(B282&lt;2196000,1453000,IF(B282&lt;2200000,1456000,IF(B282&lt;3600000,ROUND(ROUNDDOWN(B282/4,-3)*2.8,0)-80000,IF(B282&lt;6600000,ROUND(ROUNDDOWN(B282/4,-3)*3.2,0)-440000,IF(B282&lt;8500000,ROUNDDOWN(B282*0.9,0)-1100000,B282-1950000))))))))</f>
        <v/>
      </c>
      <c r="G282" s="21">
        <f>IF(F282&gt;23500000,NA(),IF(F282&lt;=4890000,1040000,IF(F282&lt;=6550000,670000,620000)))</f>
        <v/>
      </c>
      <c r="H282" s="21">
        <f>IF(D282&lt;=0,0,MAX(0,MIN(2000000,D282-MIN(100000,ROUNDDOWN(F282*0.05,0)))))</f>
        <v/>
      </c>
      <c r="I282" s="21">
        <f>IF(C282&lt;=2000,0,MIN(C282,ROUNDDOWN(F282*0.4,0))-2000)</f>
        <v/>
      </c>
      <c r="J282" s="21">
        <f>MAX(0,ROUNDDOWN(F282-E282-G282,-3))</f>
        <v/>
      </c>
      <c r="K282" s="21">
        <f>MAX(0,ROUNDDOWN(F282-E282-G282-H282-I282,-3))</f>
        <v/>
      </c>
      <c r="L282" s="21">
        <f>MAX(0,ROUNDDOWN(F282-E282-G282-H282,-3))</f>
        <v/>
      </c>
      <c r="M282" s="21">
        <f>IF(J282&lt;=0,0,ROUNDDOWN((J282*LOOKUP(J282,{0,1950001,3300001,6950001,9000001,18000001,40000001},{0.05,0.1,0.2,0.23,0.33,0.4,0.45})-LOOKUP(J282,{0,1950001,3300001,6950001,9000001,18000001,40000001},{0,97500,427500,636000,1536000,2796000,4796000}))*1.021,-2))</f>
        <v/>
      </c>
      <c r="N282" s="21">
        <f>IF(K282&lt;=0,0,ROUNDDOWN((K282*LOOKUP(K282,{0,1950001,3300001,6950001,9000001,18000001,40000001},{0.05,0.1,0.2,0.23,0.33,0.4,0.45})-LOOKUP(K282,{0,1950001,3300001,6950001,9000001,18000001,40000001},{0,97500,427500,636000,1536000,2796000,4796000}))*1.021,-2))</f>
        <v/>
      </c>
      <c r="O282" s="21">
        <f>IF(L282&lt;=0,0,ROUNDDOWN((L282*LOOKUP(L282,{0,1950001,3300001,6950001,9000001,18000001,40000001},{0.05,0.1,0.2,0.23,0.33,0.4,0.45})-LOOKUP(L282,{0,1950001,3300001,6950001,9000001,18000001,40000001},{0,97500,427500,636000,1536000,2796000,4796000}))*1.021,-2))</f>
        <v/>
      </c>
      <c r="P282" s="21">
        <f>MAX(0,ROUNDDOWN(F282-E282-430000,-3))</f>
        <v/>
      </c>
      <c r="Q282" s="21">
        <f>MAX(0,ROUNDDOWN(F282-E282-430000-H282,-3))</f>
        <v/>
      </c>
      <c r="R282" s="21">
        <f>IF(F282&lt;=450000,0,MAX(0,P282*0.06-MIN(50000,P282)*0.03))</f>
        <v/>
      </c>
      <c r="S282" s="21">
        <f>IF(F282&lt;=450000,0,MAX(0,P282*0.04-MIN(50000,P282)*0.02))</f>
        <v/>
      </c>
      <c r="T282" s="21">
        <f>IF(F282&lt;=450000,0,MAX(0,Q282*0.06-MIN(50000,Q282)*0.03))</f>
        <v/>
      </c>
      <c r="U282" s="21">
        <f>IF(F282&lt;=450000,0,MAX(0,Q282*0.04-MIN(50000,Q282)*0.02))</f>
        <v/>
      </c>
      <c r="V282" s="21">
        <f>50000+MAX(0,G282-480000)</f>
        <v/>
      </c>
      <c r="W282" s="21">
        <f>P282-V282</f>
        <v/>
      </c>
      <c r="X282" s="21">
        <f>Q282-V282</f>
        <v/>
      </c>
      <c r="Y282" s="22">
        <f>IF(W282&lt;0,0.9,LOOKUP(W282,{0,1950001,3300001,6950001,9000001,18000001,40000001},{0.84895,0.7979,0.6958,0.66517,0.56307,0.4916,0.44055}))</f>
        <v/>
      </c>
      <c r="Z282" s="22">
        <f>IF(X282&lt;0,0.9,LOOKUP(X282,{0,1950001,3300001,6950001,9000001,18000001,40000001},{0.84895,0.7979,0.6958,0.66517,0.56307,0.4916,0.44055}))</f>
        <v/>
      </c>
      <c r="AA282" s="22">
        <f>IF(W282&lt;0,0,CHOOSE(MATCH(W282,{0,1950001,3300001,6950001,9000001},1),5.105/84.895,10.21/79.79,20.42/69.58,23.483/66.517,33.693/56.307))</f>
        <v/>
      </c>
      <c r="AB282" s="21">
        <f>IF(C282&lt;=2000,0,(MIN(C282,ROUNDDOWN(F282*0.3,0))-2000)*0.1)</f>
        <v/>
      </c>
      <c r="AC282" s="21">
        <f>IF(C282&lt;=2000,0,MIN((C282-2000)*Y282,(R282+S282)*0.2))</f>
        <v/>
      </c>
      <c r="AD282" s="21">
        <f>IF(C282&lt;=2000,0,MIN((C282-2000)*Z282,(T282+U282)*0.2))</f>
        <v/>
      </c>
      <c r="AE282" s="21">
        <f>AC282*AA282</f>
        <v/>
      </c>
      <c r="AF282" s="21">
        <f>ROUNDDOWN(R282,-2)+ROUNDDOWN(S282,-2)</f>
        <v/>
      </c>
      <c r="AG282" s="21">
        <f>ROUNDDOWN(MAX(0,R282-(AB282+AC282+AE282)*0.6),-2)+ROUNDDOWN(MAX(0,S282-(AB282+AC282+AE282)*0.4),-2)</f>
        <v/>
      </c>
      <c r="AH282" s="21">
        <f>ROUNDDOWN(MAX(0,T282-(AB282+AD282)*0.6),-2)+ROUNDDOWN(MAX(0,U282-(AB282+AD282)*0.4),-2)</f>
        <v/>
      </c>
      <c r="AI282" s="21">
        <f>ROUNDDOWN(T282,-2)+ROUNDDOWN(U282,-2)</f>
        <v/>
      </c>
      <c r="AJ282" s="21">
        <f>M282+AF282</f>
        <v/>
      </c>
      <c r="AK282" s="21">
        <f>M282+AG282</f>
        <v/>
      </c>
      <c r="AL282" s="21">
        <f>N282+AH282</f>
        <v/>
      </c>
      <c r="AM282" s="21">
        <f>O282+AI282</f>
        <v/>
      </c>
      <c r="AN282" s="21">
        <f>N282+AI282</f>
        <v/>
      </c>
      <c r="AO282" s="21">
        <f>ROUNDDOWN((R282+S282)*0.2/Y282+2000,0)</f>
        <v/>
      </c>
      <c r="AP282" s="21">
        <f>ROUNDDOWN((T282+U282)*0.2/Z282+2000,0)</f>
        <v/>
      </c>
      <c r="AQ282" s="21">
        <f>AL282-AK282</f>
        <v/>
      </c>
      <c r="AR282" s="21">
        <f>AM282-AK282</f>
        <v/>
      </c>
      <c r="AS282" s="21">
        <f>AM282-AL282</f>
        <v/>
      </c>
      <c r="AT282" s="21">
        <f>AK282+C282-AJ282</f>
        <v/>
      </c>
      <c r="AU282" s="21">
        <f>AL282+C282-AM282</f>
        <v/>
      </c>
      <c r="AV282" s="21">
        <f>AN282+C282-AM282</f>
        <v/>
      </c>
    </row>
    <row r="283">
      <c r="A283" t="inlineStr">
        <is>
          <t>医療費の境目</t>
        </is>
      </c>
      <c r="B283" s="21">
        <f>'3_医療費の境目'!$B$3</f>
        <v/>
      </c>
      <c r="C283" s="21">
        <f>IF('3_医療費の境目'!$B$4="",AO283,'3_医療費の境目'!$B$4)</f>
        <v/>
      </c>
      <c r="D283" s="21">
        <f>'3_医療費の境目'!D283</f>
        <v/>
      </c>
      <c r="E283" s="21">
        <f>ROUND(MIN(B283/12,650000)*12*0.0915+MIN(B283/12,1390000)*12*(0.0504+0)+B283*0.005,0)</f>
        <v/>
      </c>
      <c r="F283" s="21">
        <f>IF(B283&lt;741000,0,IF(B283&lt;2191000,B283-740000,IF(B283&lt;2193000,1451000,IF(B283&lt;2196000,1453000,IF(B283&lt;2200000,1456000,IF(B283&lt;3600000,ROUND(ROUNDDOWN(B283/4,-3)*2.8,0)-80000,IF(B283&lt;6600000,ROUND(ROUNDDOWN(B283/4,-3)*3.2,0)-440000,IF(B283&lt;8500000,ROUNDDOWN(B283*0.9,0)-1100000,B283-1950000))))))))</f>
        <v/>
      </c>
      <c r="G283" s="21">
        <f>IF(F283&gt;23500000,NA(),IF(F283&lt;=4890000,1040000,IF(F283&lt;=6550000,670000,620000)))</f>
        <v/>
      </c>
      <c r="H283" s="21">
        <f>IF(D283&lt;=0,0,MAX(0,MIN(2000000,D283-MIN(100000,ROUNDDOWN(F283*0.05,0)))))</f>
        <v/>
      </c>
      <c r="I283" s="21">
        <f>IF(C283&lt;=2000,0,MIN(C283,ROUNDDOWN(F283*0.4,0))-2000)</f>
        <v/>
      </c>
      <c r="J283" s="21">
        <f>MAX(0,ROUNDDOWN(F283-E283-G283,-3))</f>
        <v/>
      </c>
      <c r="K283" s="21">
        <f>MAX(0,ROUNDDOWN(F283-E283-G283-H283-I283,-3))</f>
        <v/>
      </c>
      <c r="L283" s="21">
        <f>MAX(0,ROUNDDOWN(F283-E283-G283-H283,-3))</f>
        <v/>
      </c>
      <c r="M283" s="21">
        <f>IF(J283&lt;=0,0,ROUNDDOWN((J283*LOOKUP(J283,{0,1950001,3300001,6950001,9000001,18000001,40000001},{0.05,0.1,0.2,0.23,0.33,0.4,0.45})-LOOKUP(J283,{0,1950001,3300001,6950001,9000001,18000001,40000001},{0,97500,427500,636000,1536000,2796000,4796000}))*1.021,-2))</f>
        <v/>
      </c>
      <c r="N283" s="21">
        <f>IF(K283&lt;=0,0,ROUNDDOWN((K283*LOOKUP(K283,{0,1950001,3300001,6950001,9000001,18000001,40000001},{0.05,0.1,0.2,0.23,0.33,0.4,0.45})-LOOKUP(K283,{0,1950001,3300001,6950001,9000001,18000001,40000001},{0,97500,427500,636000,1536000,2796000,4796000}))*1.021,-2))</f>
        <v/>
      </c>
      <c r="O283" s="21">
        <f>IF(L283&lt;=0,0,ROUNDDOWN((L283*LOOKUP(L283,{0,1950001,3300001,6950001,9000001,18000001,40000001},{0.05,0.1,0.2,0.23,0.33,0.4,0.45})-LOOKUP(L283,{0,1950001,3300001,6950001,9000001,18000001,40000001},{0,97500,427500,636000,1536000,2796000,4796000}))*1.021,-2))</f>
        <v/>
      </c>
      <c r="P283" s="21">
        <f>MAX(0,ROUNDDOWN(F283-E283-430000,-3))</f>
        <v/>
      </c>
      <c r="Q283" s="21">
        <f>MAX(0,ROUNDDOWN(F283-E283-430000-H283,-3))</f>
        <v/>
      </c>
      <c r="R283" s="21">
        <f>IF(F283&lt;=450000,0,MAX(0,P283*0.06-MIN(50000,P283)*0.03))</f>
        <v/>
      </c>
      <c r="S283" s="21">
        <f>IF(F283&lt;=450000,0,MAX(0,P283*0.04-MIN(50000,P283)*0.02))</f>
        <v/>
      </c>
      <c r="T283" s="21">
        <f>IF(F283&lt;=450000,0,MAX(0,Q283*0.06-MIN(50000,Q283)*0.03))</f>
        <v/>
      </c>
      <c r="U283" s="21">
        <f>IF(F283&lt;=450000,0,MAX(0,Q283*0.04-MIN(50000,Q283)*0.02))</f>
        <v/>
      </c>
      <c r="V283" s="21">
        <f>50000+MAX(0,G283-480000)</f>
        <v/>
      </c>
      <c r="W283" s="21">
        <f>P283-V283</f>
        <v/>
      </c>
      <c r="X283" s="21">
        <f>Q283-V283</f>
        <v/>
      </c>
      <c r="Y283" s="22">
        <f>IF(W283&lt;0,0.9,LOOKUP(W283,{0,1950001,3300001,6950001,9000001,18000001,40000001},{0.84895,0.7979,0.6958,0.66517,0.56307,0.4916,0.44055}))</f>
        <v/>
      </c>
      <c r="Z283" s="22">
        <f>IF(X283&lt;0,0.9,LOOKUP(X283,{0,1950001,3300001,6950001,9000001,18000001,40000001},{0.84895,0.7979,0.6958,0.66517,0.56307,0.4916,0.44055}))</f>
        <v/>
      </c>
      <c r="AA283" s="22">
        <f>IF(W283&lt;0,0,CHOOSE(MATCH(W283,{0,1950001,3300001,6950001,9000001},1),5.105/84.895,10.21/79.79,20.42/69.58,23.483/66.517,33.693/56.307))</f>
        <v/>
      </c>
      <c r="AB283" s="21">
        <f>IF(C283&lt;=2000,0,(MIN(C283,ROUNDDOWN(F283*0.3,0))-2000)*0.1)</f>
        <v/>
      </c>
      <c r="AC283" s="21">
        <f>IF(C283&lt;=2000,0,MIN((C283-2000)*Y283,(R283+S283)*0.2))</f>
        <v/>
      </c>
      <c r="AD283" s="21">
        <f>IF(C283&lt;=2000,0,MIN((C283-2000)*Z283,(T283+U283)*0.2))</f>
        <v/>
      </c>
      <c r="AE283" s="21">
        <f>AC283*AA283</f>
        <v/>
      </c>
      <c r="AF283" s="21">
        <f>ROUNDDOWN(R283,-2)+ROUNDDOWN(S283,-2)</f>
        <v/>
      </c>
      <c r="AG283" s="21">
        <f>ROUNDDOWN(MAX(0,R283-(AB283+AC283+AE283)*0.6),-2)+ROUNDDOWN(MAX(0,S283-(AB283+AC283+AE283)*0.4),-2)</f>
        <v/>
      </c>
      <c r="AH283" s="21">
        <f>ROUNDDOWN(MAX(0,T283-(AB283+AD283)*0.6),-2)+ROUNDDOWN(MAX(0,U283-(AB283+AD283)*0.4),-2)</f>
        <v/>
      </c>
      <c r="AI283" s="21">
        <f>ROUNDDOWN(T283,-2)+ROUNDDOWN(U283,-2)</f>
        <v/>
      </c>
      <c r="AJ283" s="21">
        <f>M283+AF283</f>
        <v/>
      </c>
      <c r="AK283" s="21">
        <f>M283+AG283</f>
        <v/>
      </c>
      <c r="AL283" s="21">
        <f>N283+AH283</f>
        <v/>
      </c>
      <c r="AM283" s="21">
        <f>O283+AI283</f>
        <v/>
      </c>
      <c r="AN283" s="21">
        <f>N283+AI283</f>
        <v/>
      </c>
      <c r="AO283" s="21">
        <f>ROUNDDOWN((R283+S283)*0.2/Y283+2000,0)</f>
        <v/>
      </c>
      <c r="AP283" s="21">
        <f>ROUNDDOWN((T283+U283)*0.2/Z283+2000,0)</f>
        <v/>
      </c>
      <c r="AQ283" s="21">
        <f>AL283-AK283</f>
        <v/>
      </c>
      <c r="AR283" s="21">
        <f>AM283-AK283</f>
        <v/>
      </c>
      <c r="AS283" s="21">
        <f>AM283-AL283</f>
        <v/>
      </c>
      <c r="AT283" s="21">
        <f>AK283+C283-AJ283</f>
        <v/>
      </c>
      <c r="AU283" s="21">
        <f>AL283+C283-AM283</f>
        <v/>
      </c>
      <c r="AV283" s="21">
        <f>AN283+C283-AM283</f>
        <v/>
      </c>
    </row>
    <row r="284">
      <c r="A284" t="inlineStr">
        <is>
          <t>医療費の境目</t>
        </is>
      </c>
      <c r="B284" s="21">
        <f>'3_医療費の境目'!$B$3</f>
        <v/>
      </c>
      <c r="C284" s="21">
        <f>IF('3_医療費の境目'!$B$4="",AO284,'3_医療費の境目'!$B$4)</f>
        <v/>
      </c>
      <c r="D284" s="21">
        <f>'3_医療費の境目'!D284</f>
        <v/>
      </c>
      <c r="E284" s="21">
        <f>ROUND(MIN(B284/12,650000)*12*0.0915+MIN(B284/12,1390000)*12*(0.0504+0)+B284*0.005,0)</f>
        <v/>
      </c>
      <c r="F284" s="21">
        <f>IF(B284&lt;741000,0,IF(B284&lt;2191000,B284-740000,IF(B284&lt;2193000,1451000,IF(B284&lt;2196000,1453000,IF(B284&lt;2200000,1456000,IF(B284&lt;3600000,ROUND(ROUNDDOWN(B284/4,-3)*2.8,0)-80000,IF(B284&lt;6600000,ROUND(ROUNDDOWN(B284/4,-3)*3.2,0)-440000,IF(B284&lt;8500000,ROUNDDOWN(B284*0.9,0)-1100000,B284-1950000))))))))</f>
        <v/>
      </c>
      <c r="G284" s="21">
        <f>IF(F284&gt;23500000,NA(),IF(F284&lt;=4890000,1040000,IF(F284&lt;=6550000,670000,620000)))</f>
        <v/>
      </c>
      <c r="H284" s="21">
        <f>IF(D284&lt;=0,0,MAX(0,MIN(2000000,D284-MIN(100000,ROUNDDOWN(F284*0.05,0)))))</f>
        <v/>
      </c>
      <c r="I284" s="21">
        <f>IF(C284&lt;=2000,0,MIN(C284,ROUNDDOWN(F284*0.4,0))-2000)</f>
        <v/>
      </c>
      <c r="J284" s="21">
        <f>MAX(0,ROUNDDOWN(F284-E284-G284,-3))</f>
        <v/>
      </c>
      <c r="K284" s="21">
        <f>MAX(0,ROUNDDOWN(F284-E284-G284-H284-I284,-3))</f>
        <v/>
      </c>
      <c r="L284" s="21">
        <f>MAX(0,ROUNDDOWN(F284-E284-G284-H284,-3))</f>
        <v/>
      </c>
      <c r="M284" s="21">
        <f>IF(J284&lt;=0,0,ROUNDDOWN((J284*LOOKUP(J284,{0,1950001,3300001,6950001,9000001,18000001,40000001},{0.05,0.1,0.2,0.23,0.33,0.4,0.45})-LOOKUP(J284,{0,1950001,3300001,6950001,9000001,18000001,40000001},{0,97500,427500,636000,1536000,2796000,4796000}))*1.021,-2))</f>
        <v/>
      </c>
      <c r="N284" s="21">
        <f>IF(K284&lt;=0,0,ROUNDDOWN((K284*LOOKUP(K284,{0,1950001,3300001,6950001,9000001,18000001,40000001},{0.05,0.1,0.2,0.23,0.33,0.4,0.45})-LOOKUP(K284,{0,1950001,3300001,6950001,9000001,18000001,40000001},{0,97500,427500,636000,1536000,2796000,4796000}))*1.021,-2))</f>
        <v/>
      </c>
      <c r="O284" s="21">
        <f>IF(L284&lt;=0,0,ROUNDDOWN((L284*LOOKUP(L284,{0,1950001,3300001,6950001,9000001,18000001,40000001},{0.05,0.1,0.2,0.23,0.33,0.4,0.45})-LOOKUP(L284,{0,1950001,3300001,6950001,9000001,18000001,40000001},{0,97500,427500,636000,1536000,2796000,4796000}))*1.021,-2))</f>
        <v/>
      </c>
      <c r="P284" s="21">
        <f>MAX(0,ROUNDDOWN(F284-E284-430000,-3))</f>
        <v/>
      </c>
      <c r="Q284" s="21">
        <f>MAX(0,ROUNDDOWN(F284-E284-430000-H284,-3))</f>
        <v/>
      </c>
      <c r="R284" s="21">
        <f>IF(F284&lt;=450000,0,MAX(0,P284*0.06-MIN(50000,P284)*0.03))</f>
        <v/>
      </c>
      <c r="S284" s="21">
        <f>IF(F284&lt;=450000,0,MAX(0,P284*0.04-MIN(50000,P284)*0.02))</f>
        <v/>
      </c>
      <c r="T284" s="21">
        <f>IF(F284&lt;=450000,0,MAX(0,Q284*0.06-MIN(50000,Q284)*0.03))</f>
        <v/>
      </c>
      <c r="U284" s="21">
        <f>IF(F284&lt;=450000,0,MAX(0,Q284*0.04-MIN(50000,Q284)*0.02))</f>
        <v/>
      </c>
      <c r="V284" s="21">
        <f>50000+MAX(0,G284-480000)</f>
        <v/>
      </c>
      <c r="W284" s="21">
        <f>P284-V284</f>
        <v/>
      </c>
      <c r="X284" s="21">
        <f>Q284-V284</f>
        <v/>
      </c>
      <c r="Y284" s="22">
        <f>IF(W284&lt;0,0.9,LOOKUP(W284,{0,1950001,3300001,6950001,9000001,18000001,40000001},{0.84895,0.7979,0.6958,0.66517,0.56307,0.4916,0.44055}))</f>
        <v/>
      </c>
      <c r="Z284" s="22">
        <f>IF(X284&lt;0,0.9,LOOKUP(X284,{0,1950001,3300001,6950001,9000001,18000001,40000001},{0.84895,0.7979,0.6958,0.66517,0.56307,0.4916,0.44055}))</f>
        <v/>
      </c>
      <c r="AA284" s="22">
        <f>IF(W284&lt;0,0,CHOOSE(MATCH(W284,{0,1950001,3300001,6950001,9000001},1),5.105/84.895,10.21/79.79,20.42/69.58,23.483/66.517,33.693/56.307))</f>
        <v/>
      </c>
      <c r="AB284" s="21">
        <f>IF(C284&lt;=2000,0,(MIN(C284,ROUNDDOWN(F284*0.3,0))-2000)*0.1)</f>
        <v/>
      </c>
      <c r="AC284" s="21">
        <f>IF(C284&lt;=2000,0,MIN((C284-2000)*Y284,(R284+S284)*0.2))</f>
        <v/>
      </c>
      <c r="AD284" s="21">
        <f>IF(C284&lt;=2000,0,MIN((C284-2000)*Z284,(T284+U284)*0.2))</f>
        <v/>
      </c>
      <c r="AE284" s="21">
        <f>AC284*AA284</f>
        <v/>
      </c>
      <c r="AF284" s="21">
        <f>ROUNDDOWN(R284,-2)+ROUNDDOWN(S284,-2)</f>
        <v/>
      </c>
      <c r="AG284" s="21">
        <f>ROUNDDOWN(MAX(0,R284-(AB284+AC284+AE284)*0.6),-2)+ROUNDDOWN(MAX(0,S284-(AB284+AC284+AE284)*0.4),-2)</f>
        <v/>
      </c>
      <c r="AH284" s="21">
        <f>ROUNDDOWN(MAX(0,T284-(AB284+AD284)*0.6),-2)+ROUNDDOWN(MAX(0,U284-(AB284+AD284)*0.4),-2)</f>
        <v/>
      </c>
      <c r="AI284" s="21">
        <f>ROUNDDOWN(T284,-2)+ROUNDDOWN(U284,-2)</f>
        <v/>
      </c>
      <c r="AJ284" s="21">
        <f>M284+AF284</f>
        <v/>
      </c>
      <c r="AK284" s="21">
        <f>M284+AG284</f>
        <v/>
      </c>
      <c r="AL284" s="21">
        <f>N284+AH284</f>
        <v/>
      </c>
      <c r="AM284" s="21">
        <f>O284+AI284</f>
        <v/>
      </c>
      <c r="AN284" s="21">
        <f>N284+AI284</f>
        <v/>
      </c>
      <c r="AO284" s="21">
        <f>ROUNDDOWN((R284+S284)*0.2/Y284+2000,0)</f>
        <v/>
      </c>
      <c r="AP284" s="21">
        <f>ROUNDDOWN((T284+U284)*0.2/Z284+2000,0)</f>
        <v/>
      </c>
      <c r="AQ284" s="21">
        <f>AL284-AK284</f>
        <v/>
      </c>
      <c r="AR284" s="21">
        <f>AM284-AK284</f>
        <v/>
      </c>
      <c r="AS284" s="21">
        <f>AM284-AL284</f>
        <v/>
      </c>
      <c r="AT284" s="21">
        <f>AK284+C284-AJ284</f>
        <v/>
      </c>
      <c r="AU284" s="21">
        <f>AL284+C284-AM284</f>
        <v/>
      </c>
      <c r="AV284" s="21">
        <f>AN284+C284-AM284</f>
        <v/>
      </c>
    </row>
    <row r="285">
      <c r="A285" t="inlineStr">
        <is>
          <t>医療費の境目</t>
        </is>
      </c>
      <c r="B285" s="21">
        <f>'3_医療費の境目'!$B$3</f>
        <v/>
      </c>
      <c r="C285" s="21">
        <f>IF('3_医療費の境目'!$B$4="",AO285,'3_医療費の境目'!$B$4)</f>
        <v/>
      </c>
      <c r="D285" s="21">
        <f>'3_医療費の境目'!D285</f>
        <v/>
      </c>
      <c r="E285" s="21">
        <f>ROUND(MIN(B285/12,650000)*12*0.0915+MIN(B285/12,1390000)*12*(0.0504+0)+B285*0.005,0)</f>
        <v/>
      </c>
      <c r="F285" s="21">
        <f>IF(B285&lt;741000,0,IF(B285&lt;2191000,B285-740000,IF(B285&lt;2193000,1451000,IF(B285&lt;2196000,1453000,IF(B285&lt;2200000,1456000,IF(B285&lt;3600000,ROUND(ROUNDDOWN(B285/4,-3)*2.8,0)-80000,IF(B285&lt;6600000,ROUND(ROUNDDOWN(B285/4,-3)*3.2,0)-440000,IF(B285&lt;8500000,ROUNDDOWN(B285*0.9,0)-1100000,B285-1950000))))))))</f>
        <v/>
      </c>
      <c r="G285" s="21">
        <f>IF(F285&gt;23500000,NA(),IF(F285&lt;=4890000,1040000,IF(F285&lt;=6550000,670000,620000)))</f>
        <v/>
      </c>
      <c r="H285" s="21">
        <f>IF(D285&lt;=0,0,MAX(0,MIN(2000000,D285-MIN(100000,ROUNDDOWN(F285*0.05,0)))))</f>
        <v/>
      </c>
      <c r="I285" s="21">
        <f>IF(C285&lt;=2000,0,MIN(C285,ROUNDDOWN(F285*0.4,0))-2000)</f>
        <v/>
      </c>
      <c r="J285" s="21">
        <f>MAX(0,ROUNDDOWN(F285-E285-G285,-3))</f>
        <v/>
      </c>
      <c r="K285" s="21">
        <f>MAX(0,ROUNDDOWN(F285-E285-G285-H285-I285,-3))</f>
        <v/>
      </c>
      <c r="L285" s="21">
        <f>MAX(0,ROUNDDOWN(F285-E285-G285-H285,-3))</f>
        <v/>
      </c>
      <c r="M285" s="21">
        <f>IF(J285&lt;=0,0,ROUNDDOWN((J285*LOOKUP(J285,{0,1950001,3300001,6950001,9000001,18000001,40000001},{0.05,0.1,0.2,0.23,0.33,0.4,0.45})-LOOKUP(J285,{0,1950001,3300001,6950001,9000001,18000001,40000001},{0,97500,427500,636000,1536000,2796000,4796000}))*1.021,-2))</f>
        <v/>
      </c>
      <c r="N285" s="21">
        <f>IF(K285&lt;=0,0,ROUNDDOWN((K285*LOOKUP(K285,{0,1950001,3300001,6950001,9000001,18000001,40000001},{0.05,0.1,0.2,0.23,0.33,0.4,0.45})-LOOKUP(K285,{0,1950001,3300001,6950001,9000001,18000001,40000001},{0,97500,427500,636000,1536000,2796000,4796000}))*1.021,-2))</f>
        <v/>
      </c>
      <c r="O285" s="21">
        <f>IF(L285&lt;=0,0,ROUNDDOWN((L285*LOOKUP(L285,{0,1950001,3300001,6950001,9000001,18000001,40000001},{0.05,0.1,0.2,0.23,0.33,0.4,0.45})-LOOKUP(L285,{0,1950001,3300001,6950001,9000001,18000001,40000001},{0,97500,427500,636000,1536000,2796000,4796000}))*1.021,-2))</f>
        <v/>
      </c>
      <c r="P285" s="21">
        <f>MAX(0,ROUNDDOWN(F285-E285-430000,-3))</f>
        <v/>
      </c>
      <c r="Q285" s="21">
        <f>MAX(0,ROUNDDOWN(F285-E285-430000-H285,-3))</f>
        <v/>
      </c>
      <c r="R285" s="21">
        <f>IF(F285&lt;=450000,0,MAX(0,P285*0.06-MIN(50000,P285)*0.03))</f>
        <v/>
      </c>
      <c r="S285" s="21">
        <f>IF(F285&lt;=450000,0,MAX(0,P285*0.04-MIN(50000,P285)*0.02))</f>
        <v/>
      </c>
      <c r="T285" s="21">
        <f>IF(F285&lt;=450000,0,MAX(0,Q285*0.06-MIN(50000,Q285)*0.03))</f>
        <v/>
      </c>
      <c r="U285" s="21">
        <f>IF(F285&lt;=450000,0,MAX(0,Q285*0.04-MIN(50000,Q285)*0.02))</f>
        <v/>
      </c>
      <c r="V285" s="21">
        <f>50000+MAX(0,G285-480000)</f>
        <v/>
      </c>
      <c r="W285" s="21">
        <f>P285-V285</f>
        <v/>
      </c>
      <c r="X285" s="21">
        <f>Q285-V285</f>
        <v/>
      </c>
      <c r="Y285" s="22">
        <f>IF(W285&lt;0,0.9,LOOKUP(W285,{0,1950001,3300001,6950001,9000001,18000001,40000001},{0.84895,0.7979,0.6958,0.66517,0.56307,0.4916,0.44055}))</f>
        <v/>
      </c>
      <c r="Z285" s="22">
        <f>IF(X285&lt;0,0.9,LOOKUP(X285,{0,1950001,3300001,6950001,9000001,18000001,40000001},{0.84895,0.7979,0.6958,0.66517,0.56307,0.4916,0.44055}))</f>
        <v/>
      </c>
      <c r="AA285" s="22">
        <f>IF(W285&lt;0,0,CHOOSE(MATCH(W285,{0,1950001,3300001,6950001,9000001},1),5.105/84.895,10.21/79.79,20.42/69.58,23.483/66.517,33.693/56.307))</f>
        <v/>
      </c>
      <c r="AB285" s="21">
        <f>IF(C285&lt;=2000,0,(MIN(C285,ROUNDDOWN(F285*0.3,0))-2000)*0.1)</f>
        <v/>
      </c>
      <c r="AC285" s="21">
        <f>IF(C285&lt;=2000,0,MIN((C285-2000)*Y285,(R285+S285)*0.2))</f>
        <v/>
      </c>
      <c r="AD285" s="21">
        <f>IF(C285&lt;=2000,0,MIN((C285-2000)*Z285,(T285+U285)*0.2))</f>
        <v/>
      </c>
      <c r="AE285" s="21">
        <f>AC285*AA285</f>
        <v/>
      </c>
      <c r="AF285" s="21">
        <f>ROUNDDOWN(R285,-2)+ROUNDDOWN(S285,-2)</f>
        <v/>
      </c>
      <c r="AG285" s="21">
        <f>ROUNDDOWN(MAX(0,R285-(AB285+AC285+AE285)*0.6),-2)+ROUNDDOWN(MAX(0,S285-(AB285+AC285+AE285)*0.4),-2)</f>
        <v/>
      </c>
      <c r="AH285" s="21">
        <f>ROUNDDOWN(MAX(0,T285-(AB285+AD285)*0.6),-2)+ROUNDDOWN(MAX(0,U285-(AB285+AD285)*0.4),-2)</f>
        <v/>
      </c>
      <c r="AI285" s="21">
        <f>ROUNDDOWN(T285,-2)+ROUNDDOWN(U285,-2)</f>
        <v/>
      </c>
      <c r="AJ285" s="21">
        <f>M285+AF285</f>
        <v/>
      </c>
      <c r="AK285" s="21">
        <f>M285+AG285</f>
        <v/>
      </c>
      <c r="AL285" s="21">
        <f>N285+AH285</f>
        <v/>
      </c>
      <c r="AM285" s="21">
        <f>O285+AI285</f>
        <v/>
      </c>
      <c r="AN285" s="21">
        <f>N285+AI285</f>
        <v/>
      </c>
      <c r="AO285" s="21">
        <f>ROUNDDOWN((R285+S285)*0.2/Y285+2000,0)</f>
        <v/>
      </c>
      <c r="AP285" s="21">
        <f>ROUNDDOWN((T285+U285)*0.2/Z285+2000,0)</f>
        <v/>
      </c>
      <c r="AQ285" s="21">
        <f>AL285-AK285</f>
        <v/>
      </c>
      <c r="AR285" s="21">
        <f>AM285-AK285</f>
        <v/>
      </c>
      <c r="AS285" s="21">
        <f>AM285-AL285</f>
        <v/>
      </c>
      <c r="AT285" s="21">
        <f>AK285+C285-AJ285</f>
        <v/>
      </c>
      <c r="AU285" s="21">
        <f>AL285+C285-AM285</f>
        <v/>
      </c>
      <c r="AV285" s="21">
        <f>AN285+C285-AM285</f>
        <v/>
      </c>
    </row>
    <row r="286">
      <c r="A286" t="inlineStr">
        <is>
          <t>医療費の境目</t>
        </is>
      </c>
      <c r="B286" s="21">
        <f>'3_医療費の境目'!$B$3</f>
        <v/>
      </c>
      <c r="C286" s="21">
        <f>IF('3_医療費の境目'!$B$4="",AO286,'3_医療費の境目'!$B$4)</f>
        <v/>
      </c>
      <c r="D286" s="21">
        <f>'3_医療費の境目'!D286</f>
        <v/>
      </c>
      <c r="E286" s="21">
        <f>ROUND(MIN(B286/12,650000)*12*0.0915+MIN(B286/12,1390000)*12*(0.0504+0)+B286*0.005,0)</f>
        <v/>
      </c>
      <c r="F286" s="21">
        <f>IF(B286&lt;741000,0,IF(B286&lt;2191000,B286-740000,IF(B286&lt;2193000,1451000,IF(B286&lt;2196000,1453000,IF(B286&lt;2200000,1456000,IF(B286&lt;3600000,ROUND(ROUNDDOWN(B286/4,-3)*2.8,0)-80000,IF(B286&lt;6600000,ROUND(ROUNDDOWN(B286/4,-3)*3.2,0)-440000,IF(B286&lt;8500000,ROUNDDOWN(B286*0.9,0)-1100000,B286-1950000))))))))</f>
        <v/>
      </c>
      <c r="G286" s="21">
        <f>IF(F286&gt;23500000,NA(),IF(F286&lt;=4890000,1040000,IF(F286&lt;=6550000,670000,620000)))</f>
        <v/>
      </c>
      <c r="H286" s="21">
        <f>IF(D286&lt;=0,0,MAX(0,MIN(2000000,D286-MIN(100000,ROUNDDOWN(F286*0.05,0)))))</f>
        <v/>
      </c>
      <c r="I286" s="21">
        <f>IF(C286&lt;=2000,0,MIN(C286,ROUNDDOWN(F286*0.4,0))-2000)</f>
        <v/>
      </c>
      <c r="J286" s="21">
        <f>MAX(0,ROUNDDOWN(F286-E286-G286,-3))</f>
        <v/>
      </c>
      <c r="K286" s="21">
        <f>MAX(0,ROUNDDOWN(F286-E286-G286-H286-I286,-3))</f>
        <v/>
      </c>
      <c r="L286" s="21">
        <f>MAX(0,ROUNDDOWN(F286-E286-G286-H286,-3))</f>
        <v/>
      </c>
      <c r="M286" s="21">
        <f>IF(J286&lt;=0,0,ROUNDDOWN((J286*LOOKUP(J286,{0,1950001,3300001,6950001,9000001,18000001,40000001},{0.05,0.1,0.2,0.23,0.33,0.4,0.45})-LOOKUP(J286,{0,1950001,3300001,6950001,9000001,18000001,40000001},{0,97500,427500,636000,1536000,2796000,4796000}))*1.021,-2))</f>
        <v/>
      </c>
      <c r="N286" s="21">
        <f>IF(K286&lt;=0,0,ROUNDDOWN((K286*LOOKUP(K286,{0,1950001,3300001,6950001,9000001,18000001,40000001},{0.05,0.1,0.2,0.23,0.33,0.4,0.45})-LOOKUP(K286,{0,1950001,3300001,6950001,9000001,18000001,40000001},{0,97500,427500,636000,1536000,2796000,4796000}))*1.021,-2))</f>
        <v/>
      </c>
      <c r="O286" s="21">
        <f>IF(L286&lt;=0,0,ROUNDDOWN((L286*LOOKUP(L286,{0,1950001,3300001,6950001,9000001,18000001,40000001},{0.05,0.1,0.2,0.23,0.33,0.4,0.45})-LOOKUP(L286,{0,1950001,3300001,6950001,9000001,18000001,40000001},{0,97500,427500,636000,1536000,2796000,4796000}))*1.021,-2))</f>
        <v/>
      </c>
      <c r="P286" s="21">
        <f>MAX(0,ROUNDDOWN(F286-E286-430000,-3))</f>
        <v/>
      </c>
      <c r="Q286" s="21">
        <f>MAX(0,ROUNDDOWN(F286-E286-430000-H286,-3))</f>
        <v/>
      </c>
      <c r="R286" s="21">
        <f>IF(F286&lt;=450000,0,MAX(0,P286*0.06-MIN(50000,P286)*0.03))</f>
        <v/>
      </c>
      <c r="S286" s="21">
        <f>IF(F286&lt;=450000,0,MAX(0,P286*0.04-MIN(50000,P286)*0.02))</f>
        <v/>
      </c>
      <c r="T286" s="21">
        <f>IF(F286&lt;=450000,0,MAX(0,Q286*0.06-MIN(50000,Q286)*0.03))</f>
        <v/>
      </c>
      <c r="U286" s="21">
        <f>IF(F286&lt;=450000,0,MAX(0,Q286*0.04-MIN(50000,Q286)*0.02))</f>
        <v/>
      </c>
      <c r="V286" s="21">
        <f>50000+MAX(0,G286-480000)</f>
        <v/>
      </c>
      <c r="W286" s="21">
        <f>P286-V286</f>
        <v/>
      </c>
      <c r="X286" s="21">
        <f>Q286-V286</f>
        <v/>
      </c>
      <c r="Y286" s="22">
        <f>IF(W286&lt;0,0.9,LOOKUP(W286,{0,1950001,3300001,6950001,9000001,18000001,40000001},{0.84895,0.7979,0.6958,0.66517,0.56307,0.4916,0.44055}))</f>
        <v/>
      </c>
      <c r="Z286" s="22">
        <f>IF(X286&lt;0,0.9,LOOKUP(X286,{0,1950001,3300001,6950001,9000001,18000001,40000001},{0.84895,0.7979,0.6958,0.66517,0.56307,0.4916,0.44055}))</f>
        <v/>
      </c>
      <c r="AA286" s="22">
        <f>IF(W286&lt;0,0,CHOOSE(MATCH(W286,{0,1950001,3300001,6950001,9000001},1),5.105/84.895,10.21/79.79,20.42/69.58,23.483/66.517,33.693/56.307))</f>
        <v/>
      </c>
      <c r="AB286" s="21">
        <f>IF(C286&lt;=2000,0,(MIN(C286,ROUNDDOWN(F286*0.3,0))-2000)*0.1)</f>
        <v/>
      </c>
      <c r="AC286" s="21">
        <f>IF(C286&lt;=2000,0,MIN((C286-2000)*Y286,(R286+S286)*0.2))</f>
        <v/>
      </c>
      <c r="AD286" s="21">
        <f>IF(C286&lt;=2000,0,MIN((C286-2000)*Z286,(T286+U286)*0.2))</f>
        <v/>
      </c>
      <c r="AE286" s="21">
        <f>AC286*AA286</f>
        <v/>
      </c>
      <c r="AF286" s="21">
        <f>ROUNDDOWN(R286,-2)+ROUNDDOWN(S286,-2)</f>
        <v/>
      </c>
      <c r="AG286" s="21">
        <f>ROUNDDOWN(MAX(0,R286-(AB286+AC286+AE286)*0.6),-2)+ROUNDDOWN(MAX(0,S286-(AB286+AC286+AE286)*0.4),-2)</f>
        <v/>
      </c>
      <c r="AH286" s="21">
        <f>ROUNDDOWN(MAX(0,T286-(AB286+AD286)*0.6),-2)+ROUNDDOWN(MAX(0,U286-(AB286+AD286)*0.4),-2)</f>
        <v/>
      </c>
      <c r="AI286" s="21">
        <f>ROUNDDOWN(T286,-2)+ROUNDDOWN(U286,-2)</f>
        <v/>
      </c>
      <c r="AJ286" s="21">
        <f>M286+AF286</f>
        <v/>
      </c>
      <c r="AK286" s="21">
        <f>M286+AG286</f>
        <v/>
      </c>
      <c r="AL286" s="21">
        <f>N286+AH286</f>
        <v/>
      </c>
      <c r="AM286" s="21">
        <f>O286+AI286</f>
        <v/>
      </c>
      <c r="AN286" s="21">
        <f>N286+AI286</f>
        <v/>
      </c>
      <c r="AO286" s="21">
        <f>ROUNDDOWN((R286+S286)*0.2/Y286+2000,0)</f>
        <v/>
      </c>
      <c r="AP286" s="21">
        <f>ROUNDDOWN((T286+U286)*0.2/Z286+2000,0)</f>
        <v/>
      </c>
      <c r="AQ286" s="21">
        <f>AL286-AK286</f>
        <v/>
      </c>
      <c r="AR286" s="21">
        <f>AM286-AK286</f>
        <v/>
      </c>
      <c r="AS286" s="21">
        <f>AM286-AL286</f>
        <v/>
      </c>
      <c r="AT286" s="21">
        <f>AK286+C286-AJ286</f>
        <v/>
      </c>
      <c r="AU286" s="21">
        <f>AL286+C286-AM286</f>
        <v/>
      </c>
      <c r="AV286" s="21">
        <f>AN286+C286-AM286</f>
        <v/>
      </c>
    </row>
    <row r="287">
      <c r="A287" t="inlineStr">
        <is>
          <t>医療費の境目</t>
        </is>
      </c>
      <c r="B287" s="21">
        <f>'3_医療費の境目'!$B$3</f>
        <v/>
      </c>
      <c r="C287" s="21">
        <f>IF('3_医療費の境目'!$B$4="",AO287,'3_医療費の境目'!$B$4)</f>
        <v/>
      </c>
      <c r="D287" s="21">
        <f>'3_医療費の境目'!D287</f>
        <v/>
      </c>
      <c r="E287" s="21">
        <f>ROUND(MIN(B287/12,650000)*12*0.0915+MIN(B287/12,1390000)*12*(0.0504+0)+B287*0.005,0)</f>
        <v/>
      </c>
      <c r="F287" s="21">
        <f>IF(B287&lt;741000,0,IF(B287&lt;2191000,B287-740000,IF(B287&lt;2193000,1451000,IF(B287&lt;2196000,1453000,IF(B287&lt;2200000,1456000,IF(B287&lt;3600000,ROUND(ROUNDDOWN(B287/4,-3)*2.8,0)-80000,IF(B287&lt;6600000,ROUND(ROUNDDOWN(B287/4,-3)*3.2,0)-440000,IF(B287&lt;8500000,ROUNDDOWN(B287*0.9,0)-1100000,B287-1950000))))))))</f>
        <v/>
      </c>
      <c r="G287" s="21">
        <f>IF(F287&gt;23500000,NA(),IF(F287&lt;=4890000,1040000,IF(F287&lt;=6550000,670000,620000)))</f>
        <v/>
      </c>
      <c r="H287" s="21">
        <f>IF(D287&lt;=0,0,MAX(0,MIN(2000000,D287-MIN(100000,ROUNDDOWN(F287*0.05,0)))))</f>
        <v/>
      </c>
      <c r="I287" s="21">
        <f>IF(C287&lt;=2000,0,MIN(C287,ROUNDDOWN(F287*0.4,0))-2000)</f>
        <v/>
      </c>
      <c r="J287" s="21">
        <f>MAX(0,ROUNDDOWN(F287-E287-G287,-3))</f>
        <v/>
      </c>
      <c r="K287" s="21">
        <f>MAX(0,ROUNDDOWN(F287-E287-G287-H287-I287,-3))</f>
        <v/>
      </c>
      <c r="L287" s="21">
        <f>MAX(0,ROUNDDOWN(F287-E287-G287-H287,-3))</f>
        <v/>
      </c>
      <c r="M287" s="21">
        <f>IF(J287&lt;=0,0,ROUNDDOWN((J287*LOOKUP(J287,{0,1950001,3300001,6950001,9000001,18000001,40000001},{0.05,0.1,0.2,0.23,0.33,0.4,0.45})-LOOKUP(J287,{0,1950001,3300001,6950001,9000001,18000001,40000001},{0,97500,427500,636000,1536000,2796000,4796000}))*1.021,-2))</f>
        <v/>
      </c>
      <c r="N287" s="21">
        <f>IF(K287&lt;=0,0,ROUNDDOWN((K287*LOOKUP(K287,{0,1950001,3300001,6950001,9000001,18000001,40000001},{0.05,0.1,0.2,0.23,0.33,0.4,0.45})-LOOKUP(K287,{0,1950001,3300001,6950001,9000001,18000001,40000001},{0,97500,427500,636000,1536000,2796000,4796000}))*1.021,-2))</f>
        <v/>
      </c>
      <c r="O287" s="21">
        <f>IF(L287&lt;=0,0,ROUNDDOWN((L287*LOOKUP(L287,{0,1950001,3300001,6950001,9000001,18000001,40000001},{0.05,0.1,0.2,0.23,0.33,0.4,0.45})-LOOKUP(L287,{0,1950001,3300001,6950001,9000001,18000001,40000001},{0,97500,427500,636000,1536000,2796000,4796000}))*1.021,-2))</f>
        <v/>
      </c>
      <c r="P287" s="21">
        <f>MAX(0,ROUNDDOWN(F287-E287-430000,-3))</f>
        <v/>
      </c>
      <c r="Q287" s="21">
        <f>MAX(0,ROUNDDOWN(F287-E287-430000-H287,-3))</f>
        <v/>
      </c>
      <c r="R287" s="21">
        <f>IF(F287&lt;=450000,0,MAX(0,P287*0.06-MIN(50000,P287)*0.03))</f>
        <v/>
      </c>
      <c r="S287" s="21">
        <f>IF(F287&lt;=450000,0,MAX(0,P287*0.04-MIN(50000,P287)*0.02))</f>
        <v/>
      </c>
      <c r="T287" s="21">
        <f>IF(F287&lt;=450000,0,MAX(0,Q287*0.06-MIN(50000,Q287)*0.03))</f>
        <v/>
      </c>
      <c r="U287" s="21">
        <f>IF(F287&lt;=450000,0,MAX(0,Q287*0.04-MIN(50000,Q287)*0.02))</f>
        <v/>
      </c>
      <c r="V287" s="21">
        <f>50000+MAX(0,G287-480000)</f>
        <v/>
      </c>
      <c r="W287" s="21">
        <f>P287-V287</f>
        <v/>
      </c>
      <c r="X287" s="21">
        <f>Q287-V287</f>
        <v/>
      </c>
      <c r="Y287" s="22">
        <f>IF(W287&lt;0,0.9,LOOKUP(W287,{0,1950001,3300001,6950001,9000001,18000001,40000001},{0.84895,0.7979,0.6958,0.66517,0.56307,0.4916,0.44055}))</f>
        <v/>
      </c>
      <c r="Z287" s="22">
        <f>IF(X287&lt;0,0.9,LOOKUP(X287,{0,1950001,3300001,6950001,9000001,18000001,40000001},{0.84895,0.7979,0.6958,0.66517,0.56307,0.4916,0.44055}))</f>
        <v/>
      </c>
      <c r="AA287" s="22">
        <f>IF(W287&lt;0,0,CHOOSE(MATCH(W287,{0,1950001,3300001,6950001,9000001},1),5.105/84.895,10.21/79.79,20.42/69.58,23.483/66.517,33.693/56.307))</f>
        <v/>
      </c>
      <c r="AB287" s="21">
        <f>IF(C287&lt;=2000,0,(MIN(C287,ROUNDDOWN(F287*0.3,0))-2000)*0.1)</f>
        <v/>
      </c>
      <c r="AC287" s="21">
        <f>IF(C287&lt;=2000,0,MIN((C287-2000)*Y287,(R287+S287)*0.2))</f>
        <v/>
      </c>
      <c r="AD287" s="21">
        <f>IF(C287&lt;=2000,0,MIN((C287-2000)*Z287,(T287+U287)*0.2))</f>
        <v/>
      </c>
      <c r="AE287" s="21">
        <f>AC287*AA287</f>
        <v/>
      </c>
      <c r="AF287" s="21">
        <f>ROUNDDOWN(R287,-2)+ROUNDDOWN(S287,-2)</f>
        <v/>
      </c>
      <c r="AG287" s="21">
        <f>ROUNDDOWN(MAX(0,R287-(AB287+AC287+AE287)*0.6),-2)+ROUNDDOWN(MAX(0,S287-(AB287+AC287+AE287)*0.4),-2)</f>
        <v/>
      </c>
      <c r="AH287" s="21">
        <f>ROUNDDOWN(MAX(0,T287-(AB287+AD287)*0.6),-2)+ROUNDDOWN(MAX(0,U287-(AB287+AD287)*0.4),-2)</f>
        <v/>
      </c>
      <c r="AI287" s="21">
        <f>ROUNDDOWN(T287,-2)+ROUNDDOWN(U287,-2)</f>
        <v/>
      </c>
      <c r="AJ287" s="21">
        <f>M287+AF287</f>
        <v/>
      </c>
      <c r="AK287" s="21">
        <f>M287+AG287</f>
        <v/>
      </c>
      <c r="AL287" s="21">
        <f>N287+AH287</f>
        <v/>
      </c>
      <c r="AM287" s="21">
        <f>O287+AI287</f>
        <v/>
      </c>
      <c r="AN287" s="21">
        <f>N287+AI287</f>
        <v/>
      </c>
      <c r="AO287" s="21">
        <f>ROUNDDOWN((R287+S287)*0.2/Y287+2000,0)</f>
        <v/>
      </c>
      <c r="AP287" s="21">
        <f>ROUNDDOWN((T287+U287)*0.2/Z287+2000,0)</f>
        <v/>
      </c>
      <c r="AQ287" s="21">
        <f>AL287-AK287</f>
        <v/>
      </c>
      <c r="AR287" s="21">
        <f>AM287-AK287</f>
        <v/>
      </c>
      <c r="AS287" s="21">
        <f>AM287-AL287</f>
        <v/>
      </c>
      <c r="AT287" s="21">
        <f>AK287+C287-AJ287</f>
        <v/>
      </c>
      <c r="AU287" s="21">
        <f>AL287+C287-AM287</f>
        <v/>
      </c>
      <c r="AV287" s="21">
        <f>AN287+C287-AM287</f>
        <v/>
      </c>
    </row>
    <row r="288">
      <c r="A288" t="inlineStr">
        <is>
          <t>医療費の境目</t>
        </is>
      </c>
      <c r="B288" s="21">
        <f>'3_医療費の境目'!$B$3</f>
        <v/>
      </c>
      <c r="C288" s="21">
        <f>IF('3_医療費の境目'!$B$4="",AO288,'3_医療費の境目'!$B$4)</f>
        <v/>
      </c>
      <c r="D288" s="21">
        <f>'3_医療費の境目'!D288</f>
        <v/>
      </c>
      <c r="E288" s="21">
        <f>ROUND(MIN(B288/12,650000)*12*0.0915+MIN(B288/12,1390000)*12*(0.0504+0)+B288*0.005,0)</f>
        <v/>
      </c>
      <c r="F288" s="21">
        <f>IF(B288&lt;741000,0,IF(B288&lt;2191000,B288-740000,IF(B288&lt;2193000,1451000,IF(B288&lt;2196000,1453000,IF(B288&lt;2200000,1456000,IF(B288&lt;3600000,ROUND(ROUNDDOWN(B288/4,-3)*2.8,0)-80000,IF(B288&lt;6600000,ROUND(ROUNDDOWN(B288/4,-3)*3.2,0)-440000,IF(B288&lt;8500000,ROUNDDOWN(B288*0.9,0)-1100000,B288-1950000))))))))</f>
        <v/>
      </c>
      <c r="G288" s="21">
        <f>IF(F288&gt;23500000,NA(),IF(F288&lt;=4890000,1040000,IF(F288&lt;=6550000,670000,620000)))</f>
        <v/>
      </c>
      <c r="H288" s="21">
        <f>IF(D288&lt;=0,0,MAX(0,MIN(2000000,D288-MIN(100000,ROUNDDOWN(F288*0.05,0)))))</f>
        <v/>
      </c>
      <c r="I288" s="21">
        <f>IF(C288&lt;=2000,0,MIN(C288,ROUNDDOWN(F288*0.4,0))-2000)</f>
        <v/>
      </c>
      <c r="J288" s="21">
        <f>MAX(0,ROUNDDOWN(F288-E288-G288,-3))</f>
        <v/>
      </c>
      <c r="K288" s="21">
        <f>MAX(0,ROUNDDOWN(F288-E288-G288-H288-I288,-3))</f>
        <v/>
      </c>
      <c r="L288" s="21">
        <f>MAX(0,ROUNDDOWN(F288-E288-G288-H288,-3))</f>
        <v/>
      </c>
      <c r="M288" s="21">
        <f>IF(J288&lt;=0,0,ROUNDDOWN((J288*LOOKUP(J288,{0,1950001,3300001,6950001,9000001,18000001,40000001},{0.05,0.1,0.2,0.23,0.33,0.4,0.45})-LOOKUP(J288,{0,1950001,3300001,6950001,9000001,18000001,40000001},{0,97500,427500,636000,1536000,2796000,4796000}))*1.021,-2))</f>
        <v/>
      </c>
      <c r="N288" s="21">
        <f>IF(K288&lt;=0,0,ROUNDDOWN((K288*LOOKUP(K288,{0,1950001,3300001,6950001,9000001,18000001,40000001},{0.05,0.1,0.2,0.23,0.33,0.4,0.45})-LOOKUP(K288,{0,1950001,3300001,6950001,9000001,18000001,40000001},{0,97500,427500,636000,1536000,2796000,4796000}))*1.021,-2))</f>
        <v/>
      </c>
      <c r="O288" s="21">
        <f>IF(L288&lt;=0,0,ROUNDDOWN((L288*LOOKUP(L288,{0,1950001,3300001,6950001,9000001,18000001,40000001},{0.05,0.1,0.2,0.23,0.33,0.4,0.45})-LOOKUP(L288,{0,1950001,3300001,6950001,9000001,18000001,40000001},{0,97500,427500,636000,1536000,2796000,4796000}))*1.021,-2))</f>
        <v/>
      </c>
      <c r="P288" s="21">
        <f>MAX(0,ROUNDDOWN(F288-E288-430000,-3))</f>
        <v/>
      </c>
      <c r="Q288" s="21">
        <f>MAX(0,ROUNDDOWN(F288-E288-430000-H288,-3))</f>
        <v/>
      </c>
      <c r="R288" s="21">
        <f>IF(F288&lt;=450000,0,MAX(0,P288*0.06-MIN(50000,P288)*0.03))</f>
        <v/>
      </c>
      <c r="S288" s="21">
        <f>IF(F288&lt;=450000,0,MAX(0,P288*0.04-MIN(50000,P288)*0.02))</f>
        <v/>
      </c>
      <c r="T288" s="21">
        <f>IF(F288&lt;=450000,0,MAX(0,Q288*0.06-MIN(50000,Q288)*0.03))</f>
        <v/>
      </c>
      <c r="U288" s="21">
        <f>IF(F288&lt;=450000,0,MAX(0,Q288*0.04-MIN(50000,Q288)*0.02))</f>
        <v/>
      </c>
      <c r="V288" s="21">
        <f>50000+MAX(0,G288-480000)</f>
        <v/>
      </c>
      <c r="W288" s="21">
        <f>P288-V288</f>
        <v/>
      </c>
      <c r="X288" s="21">
        <f>Q288-V288</f>
        <v/>
      </c>
      <c r="Y288" s="22">
        <f>IF(W288&lt;0,0.9,LOOKUP(W288,{0,1950001,3300001,6950001,9000001,18000001,40000001},{0.84895,0.7979,0.6958,0.66517,0.56307,0.4916,0.44055}))</f>
        <v/>
      </c>
      <c r="Z288" s="22">
        <f>IF(X288&lt;0,0.9,LOOKUP(X288,{0,1950001,3300001,6950001,9000001,18000001,40000001},{0.84895,0.7979,0.6958,0.66517,0.56307,0.4916,0.44055}))</f>
        <v/>
      </c>
      <c r="AA288" s="22">
        <f>IF(W288&lt;0,0,CHOOSE(MATCH(W288,{0,1950001,3300001,6950001,9000001},1),5.105/84.895,10.21/79.79,20.42/69.58,23.483/66.517,33.693/56.307))</f>
        <v/>
      </c>
      <c r="AB288" s="21">
        <f>IF(C288&lt;=2000,0,(MIN(C288,ROUNDDOWN(F288*0.3,0))-2000)*0.1)</f>
        <v/>
      </c>
      <c r="AC288" s="21">
        <f>IF(C288&lt;=2000,0,MIN((C288-2000)*Y288,(R288+S288)*0.2))</f>
        <v/>
      </c>
      <c r="AD288" s="21">
        <f>IF(C288&lt;=2000,0,MIN((C288-2000)*Z288,(T288+U288)*0.2))</f>
        <v/>
      </c>
      <c r="AE288" s="21">
        <f>AC288*AA288</f>
        <v/>
      </c>
      <c r="AF288" s="21">
        <f>ROUNDDOWN(R288,-2)+ROUNDDOWN(S288,-2)</f>
        <v/>
      </c>
      <c r="AG288" s="21">
        <f>ROUNDDOWN(MAX(0,R288-(AB288+AC288+AE288)*0.6),-2)+ROUNDDOWN(MAX(0,S288-(AB288+AC288+AE288)*0.4),-2)</f>
        <v/>
      </c>
      <c r="AH288" s="21">
        <f>ROUNDDOWN(MAX(0,T288-(AB288+AD288)*0.6),-2)+ROUNDDOWN(MAX(0,U288-(AB288+AD288)*0.4),-2)</f>
        <v/>
      </c>
      <c r="AI288" s="21">
        <f>ROUNDDOWN(T288,-2)+ROUNDDOWN(U288,-2)</f>
        <v/>
      </c>
      <c r="AJ288" s="21">
        <f>M288+AF288</f>
        <v/>
      </c>
      <c r="AK288" s="21">
        <f>M288+AG288</f>
        <v/>
      </c>
      <c r="AL288" s="21">
        <f>N288+AH288</f>
        <v/>
      </c>
      <c r="AM288" s="21">
        <f>O288+AI288</f>
        <v/>
      </c>
      <c r="AN288" s="21">
        <f>N288+AI288</f>
        <v/>
      </c>
      <c r="AO288" s="21">
        <f>ROUNDDOWN((R288+S288)*0.2/Y288+2000,0)</f>
        <v/>
      </c>
      <c r="AP288" s="21">
        <f>ROUNDDOWN((T288+U288)*0.2/Z288+2000,0)</f>
        <v/>
      </c>
      <c r="AQ288" s="21">
        <f>AL288-AK288</f>
        <v/>
      </c>
      <c r="AR288" s="21">
        <f>AM288-AK288</f>
        <v/>
      </c>
      <c r="AS288" s="21">
        <f>AM288-AL288</f>
        <v/>
      </c>
      <c r="AT288" s="21">
        <f>AK288+C288-AJ288</f>
        <v/>
      </c>
      <c r="AU288" s="21">
        <f>AL288+C288-AM288</f>
        <v/>
      </c>
      <c r="AV288" s="21">
        <f>AN288+C288-AM288</f>
        <v/>
      </c>
    </row>
    <row r="289">
      <c r="A289" t="inlineStr">
        <is>
          <t>医療費の境目</t>
        </is>
      </c>
      <c r="B289" s="21">
        <f>'3_医療費の境目'!$B$3</f>
        <v/>
      </c>
      <c r="C289" s="21">
        <f>IF('3_医療費の境目'!$B$4="",AO289,'3_医療費の境目'!$B$4)</f>
        <v/>
      </c>
      <c r="D289" s="21">
        <f>'3_医療費の境目'!D289</f>
        <v/>
      </c>
      <c r="E289" s="21">
        <f>ROUND(MIN(B289/12,650000)*12*0.0915+MIN(B289/12,1390000)*12*(0.0504+0)+B289*0.005,0)</f>
        <v/>
      </c>
      <c r="F289" s="21">
        <f>IF(B289&lt;741000,0,IF(B289&lt;2191000,B289-740000,IF(B289&lt;2193000,1451000,IF(B289&lt;2196000,1453000,IF(B289&lt;2200000,1456000,IF(B289&lt;3600000,ROUND(ROUNDDOWN(B289/4,-3)*2.8,0)-80000,IF(B289&lt;6600000,ROUND(ROUNDDOWN(B289/4,-3)*3.2,0)-440000,IF(B289&lt;8500000,ROUNDDOWN(B289*0.9,0)-1100000,B289-1950000))))))))</f>
        <v/>
      </c>
      <c r="G289" s="21">
        <f>IF(F289&gt;23500000,NA(),IF(F289&lt;=4890000,1040000,IF(F289&lt;=6550000,670000,620000)))</f>
        <v/>
      </c>
      <c r="H289" s="21">
        <f>IF(D289&lt;=0,0,MAX(0,MIN(2000000,D289-MIN(100000,ROUNDDOWN(F289*0.05,0)))))</f>
        <v/>
      </c>
      <c r="I289" s="21">
        <f>IF(C289&lt;=2000,0,MIN(C289,ROUNDDOWN(F289*0.4,0))-2000)</f>
        <v/>
      </c>
      <c r="J289" s="21">
        <f>MAX(0,ROUNDDOWN(F289-E289-G289,-3))</f>
        <v/>
      </c>
      <c r="K289" s="21">
        <f>MAX(0,ROUNDDOWN(F289-E289-G289-H289-I289,-3))</f>
        <v/>
      </c>
      <c r="L289" s="21">
        <f>MAX(0,ROUNDDOWN(F289-E289-G289-H289,-3))</f>
        <v/>
      </c>
      <c r="M289" s="21">
        <f>IF(J289&lt;=0,0,ROUNDDOWN((J289*LOOKUP(J289,{0,1950001,3300001,6950001,9000001,18000001,40000001},{0.05,0.1,0.2,0.23,0.33,0.4,0.45})-LOOKUP(J289,{0,1950001,3300001,6950001,9000001,18000001,40000001},{0,97500,427500,636000,1536000,2796000,4796000}))*1.021,-2))</f>
        <v/>
      </c>
      <c r="N289" s="21">
        <f>IF(K289&lt;=0,0,ROUNDDOWN((K289*LOOKUP(K289,{0,1950001,3300001,6950001,9000001,18000001,40000001},{0.05,0.1,0.2,0.23,0.33,0.4,0.45})-LOOKUP(K289,{0,1950001,3300001,6950001,9000001,18000001,40000001},{0,97500,427500,636000,1536000,2796000,4796000}))*1.021,-2))</f>
        <v/>
      </c>
      <c r="O289" s="21">
        <f>IF(L289&lt;=0,0,ROUNDDOWN((L289*LOOKUP(L289,{0,1950001,3300001,6950001,9000001,18000001,40000001},{0.05,0.1,0.2,0.23,0.33,0.4,0.45})-LOOKUP(L289,{0,1950001,3300001,6950001,9000001,18000001,40000001},{0,97500,427500,636000,1536000,2796000,4796000}))*1.021,-2))</f>
        <v/>
      </c>
      <c r="P289" s="21">
        <f>MAX(0,ROUNDDOWN(F289-E289-430000,-3))</f>
        <v/>
      </c>
      <c r="Q289" s="21">
        <f>MAX(0,ROUNDDOWN(F289-E289-430000-H289,-3))</f>
        <v/>
      </c>
      <c r="R289" s="21">
        <f>IF(F289&lt;=450000,0,MAX(0,P289*0.06-MIN(50000,P289)*0.03))</f>
        <v/>
      </c>
      <c r="S289" s="21">
        <f>IF(F289&lt;=450000,0,MAX(0,P289*0.04-MIN(50000,P289)*0.02))</f>
        <v/>
      </c>
      <c r="T289" s="21">
        <f>IF(F289&lt;=450000,0,MAX(0,Q289*0.06-MIN(50000,Q289)*0.03))</f>
        <v/>
      </c>
      <c r="U289" s="21">
        <f>IF(F289&lt;=450000,0,MAX(0,Q289*0.04-MIN(50000,Q289)*0.02))</f>
        <v/>
      </c>
      <c r="V289" s="21">
        <f>50000+MAX(0,G289-480000)</f>
        <v/>
      </c>
      <c r="W289" s="21">
        <f>P289-V289</f>
        <v/>
      </c>
      <c r="X289" s="21">
        <f>Q289-V289</f>
        <v/>
      </c>
      <c r="Y289" s="22">
        <f>IF(W289&lt;0,0.9,LOOKUP(W289,{0,1950001,3300001,6950001,9000001,18000001,40000001},{0.84895,0.7979,0.6958,0.66517,0.56307,0.4916,0.44055}))</f>
        <v/>
      </c>
      <c r="Z289" s="22">
        <f>IF(X289&lt;0,0.9,LOOKUP(X289,{0,1950001,3300001,6950001,9000001,18000001,40000001},{0.84895,0.7979,0.6958,0.66517,0.56307,0.4916,0.44055}))</f>
        <v/>
      </c>
      <c r="AA289" s="22">
        <f>IF(W289&lt;0,0,CHOOSE(MATCH(W289,{0,1950001,3300001,6950001,9000001},1),5.105/84.895,10.21/79.79,20.42/69.58,23.483/66.517,33.693/56.307))</f>
        <v/>
      </c>
      <c r="AB289" s="21">
        <f>IF(C289&lt;=2000,0,(MIN(C289,ROUNDDOWN(F289*0.3,0))-2000)*0.1)</f>
        <v/>
      </c>
      <c r="AC289" s="21">
        <f>IF(C289&lt;=2000,0,MIN((C289-2000)*Y289,(R289+S289)*0.2))</f>
        <v/>
      </c>
      <c r="AD289" s="21">
        <f>IF(C289&lt;=2000,0,MIN((C289-2000)*Z289,(T289+U289)*0.2))</f>
        <v/>
      </c>
      <c r="AE289" s="21">
        <f>AC289*AA289</f>
        <v/>
      </c>
      <c r="AF289" s="21">
        <f>ROUNDDOWN(R289,-2)+ROUNDDOWN(S289,-2)</f>
        <v/>
      </c>
      <c r="AG289" s="21">
        <f>ROUNDDOWN(MAX(0,R289-(AB289+AC289+AE289)*0.6),-2)+ROUNDDOWN(MAX(0,S289-(AB289+AC289+AE289)*0.4),-2)</f>
        <v/>
      </c>
      <c r="AH289" s="21">
        <f>ROUNDDOWN(MAX(0,T289-(AB289+AD289)*0.6),-2)+ROUNDDOWN(MAX(0,U289-(AB289+AD289)*0.4),-2)</f>
        <v/>
      </c>
      <c r="AI289" s="21">
        <f>ROUNDDOWN(T289,-2)+ROUNDDOWN(U289,-2)</f>
        <v/>
      </c>
      <c r="AJ289" s="21">
        <f>M289+AF289</f>
        <v/>
      </c>
      <c r="AK289" s="21">
        <f>M289+AG289</f>
        <v/>
      </c>
      <c r="AL289" s="21">
        <f>N289+AH289</f>
        <v/>
      </c>
      <c r="AM289" s="21">
        <f>O289+AI289</f>
        <v/>
      </c>
      <c r="AN289" s="21">
        <f>N289+AI289</f>
        <v/>
      </c>
      <c r="AO289" s="21">
        <f>ROUNDDOWN((R289+S289)*0.2/Y289+2000,0)</f>
        <v/>
      </c>
      <c r="AP289" s="21">
        <f>ROUNDDOWN((T289+U289)*0.2/Z289+2000,0)</f>
        <v/>
      </c>
      <c r="AQ289" s="21">
        <f>AL289-AK289</f>
        <v/>
      </c>
      <c r="AR289" s="21">
        <f>AM289-AK289</f>
        <v/>
      </c>
      <c r="AS289" s="21">
        <f>AM289-AL289</f>
        <v/>
      </c>
      <c r="AT289" s="21">
        <f>AK289+C289-AJ289</f>
        <v/>
      </c>
      <c r="AU289" s="21">
        <f>AL289+C289-AM289</f>
        <v/>
      </c>
      <c r="AV289" s="21">
        <f>AN289+C289-AM289</f>
        <v/>
      </c>
    </row>
    <row r="290">
      <c r="A290" t="inlineStr">
        <is>
          <t>医療費の境目</t>
        </is>
      </c>
      <c r="B290" s="21">
        <f>'3_医療費の境目'!$B$3</f>
        <v/>
      </c>
      <c r="C290" s="21">
        <f>IF('3_医療費の境目'!$B$4="",AO290,'3_医療費の境目'!$B$4)</f>
        <v/>
      </c>
      <c r="D290" s="21">
        <f>'3_医療費の境目'!D290</f>
        <v/>
      </c>
      <c r="E290" s="21">
        <f>ROUND(MIN(B290/12,650000)*12*0.0915+MIN(B290/12,1390000)*12*(0.0504+0)+B290*0.005,0)</f>
        <v/>
      </c>
      <c r="F290" s="21">
        <f>IF(B290&lt;741000,0,IF(B290&lt;2191000,B290-740000,IF(B290&lt;2193000,1451000,IF(B290&lt;2196000,1453000,IF(B290&lt;2200000,1456000,IF(B290&lt;3600000,ROUND(ROUNDDOWN(B290/4,-3)*2.8,0)-80000,IF(B290&lt;6600000,ROUND(ROUNDDOWN(B290/4,-3)*3.2,0)-440000,IF(B290&lt;8500000,ROUNDDOWN(B290*0.9,0)-1100000,B290-1950000))))))))</f>
        <v/>
      </c>
      <c r="G290" s="21">
        <f>IF(F290&gt;23500000,NA(),IF(F290&lt;=4890000,1040000,IF(F290&lt;=6550000,670000,620000)))</f>
        <v/>
      </c>
      <c r="H290" s="21">
        <f>IF(D290&lt;=0,0,MAX(0,MIN(2000000,D290-MIN(100000,ROUNDDOWN(F290*0.05,0)))))</f>
        <v/>
      </c>
      <c r="I290" s="21">
        <f>IF(C290&lt;=2000,0,MIN(C290,ROUNDDOWN(F290*0.4,0))-2000)</f>
        <v/>
      </c>
      <c r="J290" s="21">
        <f>MAX(0,ROUNDDOWN(F290-E290-G290,-3))</f>
        <v/>
      </c>
      <c r="K290" s="21">
        <f>MAX(0,ROUNDDOWN(F290-E290-G290-H290-I290,-3))</f>
        <v/>
      </c>
      <c r="L290" s="21">
        <f>MAX(0,ROUNDDOWN(F290-E290-G290-H290,-3))</f>
        <v/>
      </c>
      <c r="M290" s="21">
        <f>IF(J290&lt;=0,0,ROUNDDOWN((J290*LOOKUP(J290,{0,1950001,3300001,6950001,9000001,18000001,40000001},{0.05,0.1,0.2,0.23,0.33,0.4,0.45})-LOOKUP(J290,{0,1950001,3300001,6950001,9000001,18000001,40000001},{0,97500,427500,636000,1536000,2796000,4796000}))*1.021,-2))</f>
        <v/>
      </c>
      <c r="N290" s="21">
        <f>IF(K290&lt;=0,0,ROUNDDOWN((K290*LOOKUP(K290,{0,1950001,3300001,6950001,9000001,18000001,40000001},{0.05,0.1,0.2,0.23,0.33,0.4,0.45})-LOOKUP(K290,{0,1950001,3300001,6950001,9000001,18000001,40000001},{0,97500,427500,636000,1536000,2796000,4796000}))*1.021,-2))</f>
        <v/>
      </c>
      <c r="O290" s="21">
        <f>IF(L290&lt;=0,0,ROUNDDOWN((L290*LOOKUP(L290,{0,1950001,3300001,6950001,9000001,18000001,40000001},{0.05,0.1,0.2,0.23,0.33,0.4,0.45})-LOOKUP(L290,{0,1950001,3300001,6950001,9000001,18000001,40000001},{0,97500,427500,636000,1536000,2796000,4796000}))*1.021,-2))</f>
        <v/>
      </c>
      <c r="P290" s="21">
        <f>MAX(0,ROUNDDOWN(F290-E290-430000,-3))</f>
        <v/>
      </c>
      <c r="Q290" s="21">
        <f>MAX(0,ROUNDDOWN(F290-E290-430000-H290,-3))</f>
        <v/>
      </c>
      <c r="R290" s="21">
        <f>IF(F290&lt;=450000,0,MAX(0,P290*0.06-MIN(50000,P290)*0.03))</f>
        <v/>
      </c>
      <c r="S290" s="21">
        <f>IF(F290&lt;=450000,0,MAX(0,P290*0.04-MIN(50000,P290)*0.02))</f>
        <v/>
      </c>
      <c r="T290" s="21">
        <f>IF(F290&lt;=450000,0,MAX(0,Q290*0.06-MIN(50000,Q290)*0.03))</f>
        <v/>
      </c>
      <c r="U290" s="21">
        <f>IF(F290&lt;=450000,0,MAX(0,Q290*0.04-MIN(50000,Q290)*0.02))</f>
        <v/>
      </c>
      <c r="V290" s="21">
        <f>50000+MAX(0,G290-480000)</f>
        <v/>
      </c>
      <c r="W290" s="21">
        <f>P290-V290</f>
        <v/>
      </c>
      <c r="X290" s="21">
        <f>Q290-V290</f>
        <v/>
      </c>
      <c r="Y290" s="22">
        <f>IF(W290&lt;0,0.9,LOOKUP(W290,{0,1950001,3300001,6950001,9000001,18000001,40000001},{0.84895,0.7979,0.6958,0.66517,0.56307,0.4916,0.44055}))</f>
        <v/>
      </c>
      <c r="Z290" s="22">
        <f>IF(X290&lt;0,0.9,LOOKUP(X290,{0,1950001,3300001,6950001,9000001,18000001,40000001},{0.84895,0.7979,0.6958,0.66517,0.56307,0.4916,0.44055}))</f>
        <v/>
      </c>
      <c r="AA290" s="22">
        <f>IF(W290&lt;0,0,CHOOSE(MATCH(W290,{0,1950001,3300001,6950001,9000001},1),5.105/84.895,10.21/79.79,20.42/69.58,23.483/66.517,33.693/56.307))</f>
        <v/>
      </c>
      <c r="AB290" s="21">
        <f>IF(C290&lt;=2000,0,(MIN(C290,ROUNDDOWN(F290*0.3,0))-2000)*0.1)</f>
        <v/>
      </c>
      <c r="AC290" s="21">
        <f>IF(C290&lt;=2000,0,MIN((C290-2000)*Y290,(R290+S290)*0.2))</f>
        <v/>
      </c>
      <c r="AD290" s="21">
        <f>IF(C290&lt;=2000,0,MIN((C290-2000)*Z290,(T290+U290)*0.2))</f>
        <v/>
      </c>
      <c r="AE290" s="21">
        <f>AC290*AA290</f>
        <v/>
      </c>
      <c r="AF290" s="21">
        <f>ROUNDDOWN(R290,-2)+ROUNDDOWN(S290,-2)</f>
        <v/>
      </c>
      <c r="AG290" s="21">
        <f>ROUNDDOWN(MAX(0,R290-(AB290+AC290+AE290)*0.6),-2)+ROUNDDOWN(MAX(0,S290-(AB290+AC290+AE290)*0.4),-2)</f>
        <v/>
      </c>
      <c r="AH290" s="21">
        <f>ROUNDDOWN(MAX(0,T290-(AB290+AD290)*0.6),-2)+ROUNDDOWN(MAX(0,U290-(AB290+AD290)*0.4),-2)</f>
        <v/>
      </c>
      <c r="AI290" s="21">
        <f>ROUNDDOWN(T290,-2)+ROUNDDOWN(U290,-2)</f>
        <v/>
      </c>
      <c r="AJ290" s="21">
        <f>M290+AF290</f>
        <v/>
      </c>
      <c r="AK290" s="21">
        <f>M290+AG290</f>
        <v/>
      </c>
      <c r="AL290" s="21">
        <f>N290+AH290</f>
        <v/>
      </c>
      <c r="AM290" s="21">
        <f>O290+AI290</f>
        <v/>
      </c>
      <c r="AN290" s="21">
        <f>N290+AI290</f>
        <v/>
      </c>
      <c r="AO290" s="21">
        <f>ROUNDDOWN((R290+S290)*0.2/Y290+2000,0)</f>
        <v/>
      </c>
      <c r="AP290" s="21">
        <f>ROUNDDOWN((T290+U290)*0.2/Z290+2000,0)</f>
        <v/>
      </c>
      <c r="AQ290" s="21">
        <f>AL290-AK290</f>
        <v/>
      </c>
      <c r="AR290" s="21">
        <f>AM290-AK290</f>
        <v/>
      </c>
      <c r="AS290" s="21">
        <f>AM290-AL290</f>
        <v/>
      </c>
      <c r="AT290" s="21">
        <f>AK290+C290-AJ290</f>
        <v/>
      </c>
      <c r="AU290" s="21">
        <f>AL290+C290-AM290</f>
        <v/>
      </c>
      <c r="AV290" s="21">
        <f>AN290+C290-AM290</f>
        <v/>
      </c>
    </row>
    <row r="291">
      <c r="A291" t="inlineStr">
        <is>
          <t>医療費の境目</t>
        </is>
      </c>
      <c r="B291" s="21">
        <f>'3_医療費の境目'!$B$3</f>
        <v/>
      </c>
      <c r="C291" s="21">
        <f>IF('3_医療費の境目'!$B$4="",AO291,'3_医療費の境目'!$B$4)</f>
        <v/>
      </c>
      <c r="D291" s="21">
        <f>'3_医療費の境目'!D291</f>
        <v/>
      </c>
      <c r="E291" s="21">
        <f>ROUND(MIN(B291/12,650000)*12*0.0915+MIN(B291/12,1390000)*12*(0.0504+0)+B291*0.005,0)</f>
        <v/>
      </c>
      <c r="F291" s="21">
        <f>IF(B291&lt;741000,0,IF(B291&lt;2191000,B291-740000,IF(B291&lt;2193000,1451000,IF(B291&lt;2196000,1453000,IF(B291&lt;2200000,1456000,IF(B291&lt;3600000,ROUND(ROUNDDOWN(B291/4,-3)*2.8,0)-80000,IF(B291&lt;6600000,ROUND(ROUNDDOWN(B291/4,-3)*3.2,0)-440000,IF(B291&lt;8500000,ROUNDDOWN(B291*0.9,0)-1100000,B291-1950000))))))))</f>
        <v/>
      </c>
      <c r="G291" s="21">
        <f>IF(F291&gt;23500000,NA(),IF(F291&lt;=4890000,1040000,IF(F291&lt;=6550000,670000,620000)))</f>
        <v/>
      </c>
      <c r="H291" s="21">
        <f>IF(D291&lt;=0,0,MAX(0,MIN(2000000,D291-MIN(100000,ROUNDDOWN(F291*0.05,0)))))</f>
        <v/>
      </c>
      <c r="I291" s="21">
        <f>IF(C291&lt;=2000,0,MIN(C291,ROUNDDOWN(F291*0.4,0))-2000)</f>
        <v/>
      </c>
      <c r="J291" s="21">
        <f>MAX(0,ROUNDDOWN(F291-E291-G291,-3))</f>
        <v/>
      </c>
      <c r="K291" s="21">
        <f>MAX(0,ROUNDDOWN(F291-E291-G291-H291-I291,-3))</f>
        <v/>
      </c>
      <c r="L291" s="21">
        <f>MAX(0,ROUNDDOWN(F291-E291-G291-H291,-3))</f>
        <v/>
      </c>
      <c r="M291" s="21">
        <f>IF(J291&lt;=0,0,ROUNDDOWN((J291*LOOKUP(J291,{0,1950001,3300001,6950001,9000001,18000001,40000001},{0.05,0.1,0.2,0.23,0.33,0.4,0.45})-LOOKUP(J291,{0,1950001,3300001,6950001,9000001,18000001,40000001},{0,97500,427500,636000,1536000,2796000,4796000}))*1.021,-2))</f>
        <v/>
      </c>
      <c r="N291" s="21">
        <f>IF(K291&lt;=0,0,ROUNDDOWN((K291*LOOKUP(K291,{0,1950001,3300001,6950001,9000001,18000001,40000001},{0.05,0.1,0.2,0.23,0.33,0.4,0.45})-LOOKUP(K291,{0,1950001,3300001,6950001,9000001,18000001,40000001},{0,97500,427500,636000,1536000,2796000,4796000}))*1.021,-2))</f>
        <v/>
      </c>
      <c r="O291" s="21">
        <f>IF(L291&lt;=0,0,ROUNDDOWN((L291*LOOKUP(L291,{0,1950001,3300001,6950001,9000001,18000001,40000001},{0.05,0.1,0.2,0.23,0.33,0.4,0.45})-LOOKUP(L291,{0,1950001,3300001,6950001,9000001,18000001,40000001},{0,97500,427500,636000,1536000,2796000,4796000}))*1.021,-2))</f>
        <v/>
      </c>
      <c r="P291" s="21">
        <f>MAX(0,ROUNDDOWN(F291-E291-430000,-3))</f>
        <v/>
      </c>
      <c r="Q291" s="21">
        <f>MAX(0,ROUNDDOWN(F291-E291-430000-H291,-3))</f>
        <v/>
      </c>
      <c r="R291" s="21">
        <f>IF(F291&lt;=450000,0,MAX(0,P291*0.06-MIN(50000,P291)*0.03))</f>
        <v/>
      </c>
      <c r="S291" s="21">
        <f>IF(F291&lt;=450000,0,MAX(0,P291*0.04-MIN(50000,P291)*0.02))</f>
        <v/>
      </c>
      <c r="T291" s="21">
        <f>IF(F291&lt;=450000,0,MAX(0,Q291*0.06-MIN(50000,Q291)*0.03))</f>
        <v/>
      </c>
      <c r="U291" s="21">
        <f>IF(F291&lt;=450000,0,MAX(0,Q291*0.04-MIN(50000,Q291)*0.02))</f>
        <v/>
      </c>
      <c r="V291" s="21">
        <f>50000+MAX(0,G291-480000)</f>
        <v/>
      </c>
      <c r="W291" s="21">
        <f>P291-V291</f>
        <v/>
      </c>
      <c r="X291" s="21">
        <f>Q291-V291</f>
        <v/>
      </c>
      <c r="Y291" s="22">
        <f>IF(W291&lt;0,0.9,LOOKUP(W291,{0,1950001,3300001,6950001,9000001,18000001,40000001},{0.84895,0.7979,0.6958,0.66517,0.56307,0.4916,0.44055}))</f>
        <v/>
      </c>
      <c r="Z291" s="22">
        <f>IF(X291&lt;0,0.9,LOOKUP(X291,{0,1950001,3300001,6950001,9000001,18000001,40000001},{0.84895,0.7979,0.6958,0.66517,0.56307,0.4916,0.44055}))</f>
        <v/>
      </c>
      <c r="AA291" s="22">
        <f>IF(W291&lt;0,0,CHOOSE(MATCH(W291,{0,1950001,3300001,6950001,9000001},1),5.105/84.895,10.21/79.79,20.42/69.58,23.483/66.517,33.693/56.307))</f>
        <v/>
      </c>
      <c r="AB291" s="21">
        <f>IF(C291&lt;=2000,0,(MIN(C291,ROUNDDOWN(F291*0.3,0))-2000)*0.1)</f>
        <v/>
      </c>
      <c r="AC291" s="21">
        <f>IF(C291&lt;=2000,0,MIN((C291-2000)*Y291,(R291+S291)*0.2))</f>
        <v/>
      </c>
      <c r="AD291" s="21">
        <f>IF(C291&lt;=2000,0,MIN((C291-2000)*Z291,(T291+U291)*0.2))</f>
        <v/>
      </c>
      <c r="AE291" s="21">
        <f>AC291*AA291</f>
        <v/>
      </c>
      <c r="AF291" s="21">
        <f>ROUNDDOWN(R291,-2)+ROUNDDOWN(S291,-2)</f>
        <v/>
      </c>
      <c r="AG291" s="21">
        <f>ROUNDDOWN(MAX(0,R291-(AB291+AC291+AE291)*0.6),-2)+ROUNDDOWN(MAX(0,S291-(AB291+AC291+AE291)*0.4),-2)</f>
        <v/>
      </c>
      <c r="AH291" s="21">
        <f>ROUNDDOWN(MAX(0,T291-(AB291+AD291)*0.6),-2)+ROUNDDOWN(MAX(0,U291-(AB291+AD291)*0.4),-2)</f>
        <v/>
      </c>
      <c r="AI291" s="21">
        <f>ROUNDDOWN(T291,-2)+ROUNDDOWN(U291,-2)</f>
        <v/>
      </c>
      <c r="AJ291" s="21">
        <f>M291+AF291</f>
        <v/>
      </c>
      <c r="AK291" s="21">
        <f>M291+AG291</f>
        <v/>
      </c>
      <c r="AL291" s="21">
        <f>N291+AH291</f>
        <v/>
      </c>
      <c r="AM291" s="21">
        <f>O291+AI291</f>
        <v/>
      </c>
      <c r="AN291" s="21">
        <f>N291+AI291</f>
        <v/>
      </c>
      <c r="AO291" s="21">
        <f>ROUNDDOWN((R291+S291)*0.2/Y291+2000,0)</f>
        <v/>
      </c>
      <c r="AP291" s="21">
        <f>ROUNDDOWN((T291+U291)*0.2/Z291+2000,0)</f>
        <v/>
      </c>
      <c r="AQ291" s="21">
        <f>AL291-AK291</f>
        <v/>
      </c>
      <c r="AR291" s="21">
        <f>AM291-AK291</f>
        <v/>
      </c>
      <c r="AS291" s="21">
        <f>AM291-AL291</f>
        <v/>
      </c>
      <c r="AT291" s="21">
        <f>AK291+C291-AJ291</f>
        <v/>
      </c>
      <c r="AU291" s="21">
        <f>AL291+C291-AM291</f>
        <v/>
      </c>
      <c r="AV291" s="21">
        <f>AN291+C291-AM291</f>
        <v/>
      </c>
    </row>
    <row r="292">
      <c r="A292" t="inlineStr">
        <is>
          <t>医療費の境目</t>
        </is>
      </c>
      <c r="B292" s="21">
        <f>'3_医療費の境目'!$B$3</f>
        <v/>
      </c>
      <c r="C292" s="21">
        <f>IF('3_医療費の境目'!$B$4="",AO292,'3_医療費の境目'!$B$4)</f>
        <v/>
      </c>
      <c r="D292" s="21">
        <f>'3_医療費の境目'!D292</f>
        <v/>
      </c>
      <c r="E292" s="21">
        <f>ROUND(MIN(B292/12,650000)*12*0.0915+MIN(B292/12,1390000)*12*(0.0504+0)+B292*0.005,0)</f>
        <v/>
      </c>
      <c r="F292" s="21">
        <f>IF(B292&lt;741000,0,IF(B292&lt;2191000,B292-740000,IF(B292&lt;2193000,1451000,IF(B292&lt;2196000,1453000,IF(B292&lt;2200000,1456000,IF(B292&lt;3600000,ROUND(ROUNDDOWN(B292/4,-3)*2.8,0)-80000,IF(B292&lt;6600000,ROUND(ROUNDDOWN(B292/4,-3)*3.2,0)-440000,IF(B292&lt;8500000,ROUNDDOWN(B292*0.9,0)-1100000,B292-1950000))))))))</f>
        <v/>
      </c>
      <c r="G292" s="21">
        <f>IF(F292&gt;23500000,NA(),IF(F292&lt;=4890000,1040000,IF(F292&lt;=6550000,670000,620000)))</f>
        <v/>
      </c>
      <c r="H292" s="21">
        <f>IF(D292&lt;=0,0,MAX(0,MIN(2000000,D292-MIN(100000,ROUNDDOWN(F292*0.05,0)))))</f>
        <v/>
      </c>
      <c r="I292" s="21">
        <f>IF(C292&lt;=2000,0,MIN(C292,ROUNDDOWN(F292*0.4,0))-2000)</f>
        <v/>
      </c>
      <c r="J292" s="21">
        <f>MAX(0,ROUNDDOWN(F292-E292-G292,-3))</f>
        <v/>
      </c>
      <c r="K292" s="21">
        <f>MAX(0,ROUNDDOWN(F292-E292-G292-H292-I292,-3))</f>
        <v/>
      </c>
      <c r="L292" s="21">
        <f>MAX(0,ROUNDDOWN(F292-E292-G292-H292,-3))</f>
        <v/>
      </c>
      <c r="M292" s="21">
        <f>IF(J292&lt;=0,0,ROUNDDOWN((J292*LOOKUP(J292,{0,1950001,3300001,6950001,9000001,18000001,40000001},{0.05,0.1,0.2,0.23,0.33,0.4,0.45})-LOOKUP(J292,{0,1950001,3300001,6950001,9000001,18000001,40000001},{0,97500,427500,636000,1536000,2796000,4796000}))*1.021,-2))</f>
        <v/>
      </c>
      <c r="N292" s="21">
        <f>IF(K292&lt;=0,0,ROUNDDOWN((K292*LOOKUP(K292,{0,1950001,3300001,6950001,9000001,18000001,40000001},{0.05,0.1,0.2,0.23,0.33,0.4,0.45})-LOOKUP(K292,{0,1950001,3300001,6950001,9000001,18000001,40000001},{0,97500,427500,636000,1536000,2796000,4796000}))*1.021,-2))</f>
        <v/>
      </c>
      <c r="O292" s="21">
        <f>IF(L292&lt;=0,0,ROUNDDOWN((L292*LOOKUP(L292,{0,1950001,3300001,6950001,9000001,18000001,40000001},{0.05,0.1,0.2,0.23,0.33,0.4,0.45})-LOOKUP(L292,{0,1950001,3300001,6950001,9000001,18000001,40000001},{0,97500,427500,636000,1536000,2796000,4796000}))*1.021,-2))</f>
        <v/>
      </c>
      <c r="P292" s="21">
        <f>MAX(0,ROUNDDOWN(F292-E292-430000,-3))</f>
        <v/>
      </c>
      <c r="Q292" s="21">
        <f>MAX(0,ROUNDDOWN(F292-E292-430000-H292,-3))</f>
        <v/>
      </c>
      <c r="R292" s="21">
        <f>IF(F292&lt;=450000,0,MAX(0,P292*0.06-MIN(50000,P292)*0.03))</f>
        <v/>
      </c>
      <c r="S292" s="21">
        <f>IF(F292&lt;=450000,0,MAX(0,P292*0.04-MIN(50000,P292)*0.02))</f>
        <v/>
      </c>
      <c r="T292" s="21">
        <f>IF(F292&lt;=450000,0,MAX(0,Q292*0.06-MIN(50000,Q292)*0.03))</f>
        <v/>
      </c>
      <c r="U292" s="21">
        <f>IF(F292&lt;=450000,0,MAX(0,Q292*0.04-MIN(50000,Q292)*0.02))</f>
        <v/>
      </c>
      <c r="V292" s="21">
        <f>50000+MAX(0,G292-480000)</f>
        <v/>
      </c>
      <c r="W292" s="21">
        <f>P292-V292</f>
        <v/>
      </c>
      <c r="X292" s="21">
        <f>Q292-V292</f>
        <v/>
      </c>
      <c r="Y292" s="22">
        <f>IF(W292&lt;0,0.9,LOOKUP(W292,{0,1950001,3300001,6950001,9000001,18000001,40000001},{0.84895,0.7979,0.6958,0.66517,0.56307,0.4916,0.44055}))</f>
        <v/>
      </c>
      <c r="Z292" s="22">
        <f>IF(X292&lt;0,0.9,LOOKUP(X292,{0,1950001,3300001,6950001,9000001,18000001,40000001},{0.84895,0.7979,0.6958,0.66517,0.56307,0.4916,0.44055}))</f>
        <v/>
      </c>
      <c r="AA292" s="22">
        <f>IF(W292&lt;0,0,CHOOSE(MATCH(W292,{0,1950001,3300001,6950001,9000001},1),5.105/84.895,10.21/79.79,20.42/69.58,23.483/66.517,33.693/56.307))</f>
        <v/>
      </c>
      <c r="AB292" s="21">
        <f>IF(C292&lt;=2000,0,(MIN(C292,ROUNDDOWN(F292*0.3,0))-2000)*0.1)</f>
        <v/>
      </c>
      <c r="AC292" s="21">
        <f>IF(C292&lt;=2000,0,MIN((C292-2000)*Y292,(R292+S292)*0.2))</f>
        <v/>
      </c>
      <c r="AD292" s="21">
        <f>IF(C292&lt;=2000,0,MIN((C292-2000)*Z292,(T292+U292)*0.2))</f>
        <v/>
      </c>
      <c r="AE292" s="21">
        <f>AC292*AA292</f>
        <v/>
      </c>
      <c r="AF292" s="21">
        <f>ROUNDDOWN(R292,-2)+ROUNDDOWN(S292,-2)</f>
        <v/>
      </c>
      <c r="AG292" s="21">
        <f>ROUNDDOWN(MAX(0,R292-(AB292+AC292+AE292)*0.6),-2)+ROUNDDOWN(MAX(0,S292-(AB292+AC292+AE292)*0.4),-2)</f>
        <v/>
      </c>
      <c r="AH292" s="21">
        <f>ROUNDDOWN(MAX(0,T292-(AB292+AD292)*0.6),-2)+ROUNDDOWN(MAX(0,U292-(AB292+AD292)*0.4),-2)</f>
        <v/>
      </c>
      <c r="AI292" s="21">
        <f>ROUNDDOWN(T292,-2)+ROUNDDOWN(U292,-2)</f>
        <v/>
      </c>
      <c r="AJ292" s="21">
        <f>M292+AF292</f>
        <v/>
      </c>
      <c r="AK292" s="21">
        <f>M292+AG292</f>
        <v/>
      </c>
      <c r="AL292" s="21">
        <f>N292+AH292</f>
        <v/>
      </c>
      <c r="AM292" s="21">
        <f>O292+AI292</f>
        <v/>
      </c>
      <c r="AN292" s="21">
        <f>N292+AI292</f>
        <v/>
      </c>
      <c r="AO292" s="21">
        <f>ROUNDDOWN((R292+S292)*0.2/Y292+2000,0)</f>
        <v/>
      </c>
      <c r="AP292" s="21">
        <f>ROUNDDOWN((T292+U292)*0.2/Z292+2000,0)</f>
        <v/>
      </c>
      <c r="AQ292" s="21">
        <f>AL292-AK292</f>
        <v/>
      </c>
      <c r="AR292" s="21">
        <f>AM292-AK292</f>
        <v/>
      </c>
      <c r="AS292" s="21">
        <f>AM292-AL292</f>
        <v/>
      </c>
      <c r="AT292" s="21">
        <f>AK292+C292-AJ292</f>
        <v/>
      </c>
      <c r="AU292" s="21">
        <f>AL292+C292-AM292</f>
        <v/>
      </c>
      <c r="AV292" s="21">
        <f>AN292+C292-AM292</f>
        <v/>
      </c>
    </row>
    <row r="293">
      <c r="A293" t="inlineStr">
        <is>
          <t>医療費の境目</t>
        </is>
      </c>
      <c r="B293" s="21">
        <f>'3_医療費の境目'!$B$3</f>
        <v/>
      </c>
      <c r="C293" s="21">
        <f>IF('3_医療費の境目'!$B$4="",AO293,'3_医療費の境目'!$B$4)</f>
        <v/>
      </c>
      <c r="D293" s="21">
        <f>'3_医療費の境目'!D293</f>
        <v/>
      </c>
      <c r="E293" s="21">
        <f>ROUND(MIN(B293/12,650000)*12*0.0915+MIN(B293/12,1390000)*12*(0.0504+0)+B293*0.005,0)</f>
        <v/>
      </c>
      <c r="F293" s="21">
        <f>IF(B293&lt;741000,0,IF(B293&lt;2191000,B293-740000,IF(B293&lt;2193000,1451000,IF(B293&lt;2196000,1453000,IF(B293&lt;2200000,1456000,IF(B293&lt;3600000,ROUND(ROUNDDOWN(B293/4,-3)*2.8,0)-80000,IF(B293&lt;6600000,ROUND(ROUNDDOWN(B293/4,-3)*3.2,0)-440000,IF(B293&lt;8500000,ROUNDDOWN(B293*0.9,0)-1100000,B293-1950000))))))))</f>
        <v/>
      </c>
      <c r="G293" s="21">
        <f>IF(F293&gt;23500000,NA(),IF(F293&lt;=4890000,1040000,IF(F293&lt;=6550000,670000,620000)))</f>
        <v/>
      </c>
      <c r="H293" s="21">
        <f>IF(D293&lt;=0,0,MAX(0,MIN(2000000,D293-MIN(100000,ROUNDDOWN(F293*0.05,0)))))</f>
        <v/>
      </c>
      <c r="I293" s="21">
        <f>IF(C293&lt;=2000,0,MIN(C293,ROUNDDOWN(F293*0.4,0))-2000)</f>
        <v/>
      </c>
      <c r="J293" s="21">
        <f>MAX(0,ROUNDDOWN(F293-E293-G293,-3))</f>
        <v/>
      </c>
      <c r="K293" s="21">
        <f>MAX(0,ROUNDDOWN(F293-E293-G293-H293-I293,-3))</f>
        <v/>
      </c>
      <c r="L293" s="21">
        <f>MAX(0,ROUNDDOWN(F293-E293-G293-H293,-3))</f>
        <v/>
      </c>
      <c r="M293" s="21">
        <f>IF(J293&lt;=0,0,ROUNDDOWN((J293*LOOKUP(J293,{0,1950001,3300001,6950001,9000001,18000001,40000001},{0.05,0.1,0.2,0.23,0.33,0.4,0.45})-LOOKUP(J293,{0,1950001,3300001,6950001,9000001,18000001,40000001},{0,97500,427500,636000,1536000,2796000,4796000}))*1.021,-2))</f>
        <v/>
      </c>
      <c r="N293" s="21">
        <f>IF(K293&lt;=0,0,ROUNDDOWN((K293*LOOKUP(K293,{0,1950001,3300001,6950001,9000001,18000001,40000001},{0.05,0.1,0.2,0.23,0.33,0.4,0.45})-LOOKUP(K293,{0,1950001,3300001,6950001,9000001,18000001,40000001},{0,97500,427500,636000,1536000,2796000,4796000}))*1.021,-2))</f>
        <v/>
      </c>
      <c r="O293" s="21">
        <f>IF(L293&lt;=0,0,ROUNDDOWN((L293*LOOKUP(L293,{0,1950001,3300001,6950001,9000001,18000001,40000001},{0.05,0.1,0.2,0.23,0.33,0.4,0.45})-LOOKUP(L293,{0,1950001,3300001,6950001,9000001,18000001,40000001},{0,97500,427500,636000,1536000,2796000,4796000}))*1.021,-2))</f>
        <v/>
      </c>
      <c r="P293" s="21">
        <f>MAX(0,ROUNDDOWN(F293-E293-430000,-3))</f>
        <v/>
      </c>
      <c r="Q293" s="21">
        <f>MAX(0,ROUNDDOWN(F293-E293-430000-H293,-3))</f>
        <v/>
      </c>
      <c r="R293" s="21">
        <f>IF(F293&lt;=450000,0,MAX(0,P293*0.06-MIN(50000,P293)*0.03))</f>
        <v/>
      </c>
      <c r="S293" s="21">
        <f>IF(F293&lt;=450000,0,MAX(0,P293*0.04-MIN(50000,P293)*0.02))</f>
        <v/>
      </c>
      <c r="T293" s="21">
        <f>IF(F293&lt;=450000,0,MAX(0,Q293*0.06-MIN(50000,Q293)*0.03))</f>
        <v/>
      </c>
      <c r="U293" s="21">
        <f>IF(F293&lt;=450000,0,MAX(0,Q293*0.04-MIN(50000,Q293)*0.02))</f>
        <v/>
      </c>
      <c r="V293" s="21">
        <f>50000+MAX(0,G293-480000)</f>
        <v/>
      </c>
      <c r="W293" s="21">
        <f>P293-V293</f>
        <v/>
      </c>
      <c r="X293" s="21">
        <f>Q293-V293</f>
        <v/>
      </c>
      <c r="Y293" s="22">
        <f>IF(W293&lt;0,0.9,LOOKUP(W293,{0,1950001,3300001,6950001,9000001,18000001,40000001},{0.84895,0.7979,0.6958,0.66517,0.56307,0.4916,0.44055}))</f>
        <v/>
      </c>
      <c r="Z293" s="22">
        <f>IF(X293&lt;0,0.9,LOOKUP(X293,{0,1950001,3300001,6950001,9000001,18000001,40000001},{0.84895,0.7979,0.6958,0.66517,0.56307,0.4916,0.44055}))</f>
        <v/>
      </c>
      <c r="AA293" s="22">
        <f>IF(W293&lt;0,0,CHOOSE(MATCH(W293,{0,1950001,3300001,6950001,9000001},1),5.105/84.895,10.21/79.79,20.42/69.58,23.483/66.517,33.693/56.307))</f>
        <v/>
      </c>
      <c r="AB293" s="21">
        <f>IF(C293&lt;=2000,0,(MIN(C293,ROUNDDOWN(F293*0.3,0))-2000)*0.1)</f>
        <v/>
      </c>
      <c r="AC293" s="21">
        <f>IF(C293&lt;=2000,0,MIN((C293-2000)*Y293,(R293+S293)*0.2))</f>
        <v/>
      </c>
      <c r="AD293" s="21">
        <f>IF(C293&lt;=2000,0,MIN((C293-2000)*Z293,(T293+U293)*0.2))</f>
        <v/>
      </c>
      <c r="AE293" s="21">
        <f>AC293*AA293</f>
        <v/>
      </c>
      <c r="AF293" s="21">
        <f>ROUNDDOWN(R293,-2)+ROUNDDOWN(S293,-2)</f>
        <v/>
      </c>
      <c r="AG293" s="21">
        <f>ROUNDDOWN(MAX(0,R293-(AB293+AC293+AE293)*0.6),-2)+ROUNDDOWN(MAX(0,S293-(AB293+AC293+AE293)*0.4),-2)</f>
        <v/>
      </c>
      <c r="AH293" s="21">
        <f>ROUNDDOWN(MAX(0,T293-(AB293+AD293)*0.6),-2)+ROUNDDOWN(MAX(0,U293-(AB293+AD293)*0.4),-2)</f>
        <v/>
      </c>
      <c r="AI293" s="21">
        <f>ROUNDDOWN(T293,-2)+ROUNDDOWN(U293,-2)</f>
        <v/>
      </c>
      <c r="AJ293" s="21">
        <f>M293+AF293</f>
        <v/>
      </c>
      <c r="AK293" s="21">
        <f>M293+AG293</f>
        <v/>
      </c>
      <c r="AL293" s="21">
        <f>N293+AH293</f>
        <v/>
      </c>
      <c r="AM293" s="21">
        <f>O293+AI293</f>
        <v/>
      </c>
      <c r="AN293" s="21">
        <f>N293+AI293</f>
        <v/>
      </c>
      <c r="AO293" s="21">
        <f>ROUNDDOWN((R293+S293)*0.2/Y293+2000,0)</f>
        <v/>
      </c>
      <c r="AP293" s="21">
        <f>ROUNDDOWN((T293+U293)*0.2/Z293+2000,0)</f>
        <v/>
      </c>
      <c r="AQ293" s="21">
        <f>AL293-AK293</f>
        <v/>
      </c>
      <c r="AR293" s="21">
        <f>AM293-AK293</f>
        <v/>
      </c>
      <c r="AS293" s="21">
        <f>AM293-AL293</f>
        <v/>
      </c>
      <c r="AT293" s="21">
        <f>AK293+C293-AJ293</f>
        <v/>
      </c>
      <c r="AU293" s="21">
        <f>AL293+C293-AM293</f>
        <v/>
      </c>
      <c r="AV293" s="21">
        <f>AN293+C293-AM293</f>
        <v/>
      </c>
    </row>
    <row r="294">
      <c r="A294" t="inlineStr">
        <is>
          <t>医療費の境目</t>
        </is>
      </c>
      <c r="B294" s="21">
        <f>'3_医療費の境目'!$B$3</f>
        <v/>
      </c>
      <c r="C294" s="21">
        <f>IF('3_医療費の境目'!$B$4="",AO294,'3_医療費の境目'!$B$4)</f>
        <v/>
      </c>
      <c r="D294" s="21">
        <f>'3_医療費の境目'!D294</f>
        <v/>
      </c>
      <c r="E294" s="21">
        <f>ROUND(MIN(B294/12,650000)*12*0.0915+MIN(B294/12,1390000)*12*(0.0504+0)+B294*0.005,0)</f>
        <v/>
      </c>
      <c r="F294" s="21">
        <f>IF(B294&lt;741000,0,IF(B294&lt;2191000,B294-740000,IF(B294&lt;2193000,1451000,IF(B294&lt;2196000,1453000,IF(B294&lt;2200000,1456000,IF(B294&lt;3600000,ROUND(ROUNDDOWN(B294/4,-3)*2.8,0)-80000,IF(B294&lt;6600000,ROUND(ROUNDDOWN(B294/4,-3)*3.2,0)-440000,IF(B294&lt;8500000,ROUNDDOWN(B294*0.9,0)-1100000,B294-1950000))))))))</f>
        <v/>
      </c>
      <c r="G294" s="21">
        <f>IF(F294&gt;23500000,NA(),IF(F294&lt;=4890000,1040000,IF(F294&lt;=6550000,670000,620000)))</f>
        <v/>
      </c>
      <c r="H294" s="21">
        <f>IF(D294&lt;=0,0,MAX(0,MIN(2000000,D294-MIN(100000,ROUNDDOWN(F294*0.05,0)))))</f>
        <v/>
      </c>
      <c r="I294" s="21">
        <f>IF(C294&lt;=2000,0,MIN(C294,ROUNDDOWN(F294*0.4,0))-2000)</f>
        <v/>
      </c>
      <c r="J294" s="21">
        <f>MAX(0,ROUNDDOWN(F294-E294-G294,-3))</f>
        <v/>
      </c>
      <c r="K294" s="21">
        <f>MAX(0,ROUNDDOWN(F294-E294-G294-H294-I294,-3))</f>
        <v/>
      </c>
      <c r="L294" s="21">
        <f>MAX(0,ROUNDDOWN(F294-E294-G294-H294,-3))</f>
        <v/>
      </c>
      <c r="M294" s="21">
        <f>IF(J294&lt;=0,0,ROUNDDOWN((J294*LOOKUP(J294,{0,1950001,3300001,6950001,9000001,18000001,40000001},{0.05,0.1,0.2,0.23,0.33,0.4,0.45})-LOOKUP(J294,{0,1950001,3300001,6950001,9000001,18000001,40000001},{0,97500,427500,636000,1536000,2796000,4796000}))*1.021,-2))</f>
        <v/>
      </c>
      <c r="N294" s="21">
        <f>IF(K294&lt;=0,0,ROUNDDOWN((K294*LOOKUP(K294,{0,1950001,3300001,6950001,9000001,18000001,40000001},{0.05,0.1,0.2,0.23,0.33,0.4,0.45})-LOOKUP(K294,{0,1950001,3300001,6950001,9000001,18000001,40000001},{0,97500,427500,636000,1536000,2796000,4796000}))*1.021,-2))</f>
        <v/>
      </c>
      <c r="O294" s="21">
        <f>IF(L294&lt;=0,0,ROUNDDOWN((L294*LOOKUP(L294,{0,1950001,3300001,6950001,9000001,18000001,40000001},{0.05,0.1,0.2,0.23,0.33,0.4,0.45})-LOOKUP(L294,{0,1950001,3300001,6950001,9000001,18000001,40000001},{0,97500,427500,636000,1536000,2796000,4796000}))*1.021,-2))</f>
        <v/>
      </c>
      <c r="P294" s="21">
        <f>MAX(0,ROUNDDOWN(F294-E294-430000,-3))</f>
        <v/>
      </c>
      <c r="Q294" s="21">
        <f>MAX(0,ROUNDDOWN(F294-E294-430000-H294,-3))</f>
        <v/>
      </c>
      <c r="R294" s="21">
        <f>IF(F294&lt;=450000,0,MAX(0,P294*0.06-MIN(50000,P294)*0.03))</f>
        <v/>
      </c>
      <c r="S294" s="21">
        <f>IF(F294&lt;=450000,0,MAX(0,P294*0.04-MIN(50000,P294)*0.02))</f>
        <v/>
      </c>
      <c r="T294" s="21">
        <f>IF(F294&lt;=450000,0,MAX(0,Q294*0.06-MIN(50000,Q294)*0.03))</f>
        <v/>
      </c>
      <c r="U294" s="21">
        <f>IF(F294&lt;=450000,0,MAX(0,Q294*0.04-MIN(50000,Q294)*0.02))</f>
        <v/>
      </c>
      <c r="V294" s="21">
        <f>50000+MAX(0,G294-480000)</f>
        <v/>
      </c>
      <c r="W294" s="21">
        <f>P294-V294</f>
        <v/>
      </c>
      <c r="X294" s="21">
        <f>Q294-V294</f>
        <v/>
      </c>
      <c r="Y294" s="22">
        <f>IF(W294&lt;0,0.9,LOOKUP(W294,{0,1950001,3300001,6950001,9000001,18000001,40000001},{0.84895,0.7979,0.6958,0.66517,0.56307,0.4916,0.44055}))</f>
        <v/>
      </c>
      <c r="Z294" s="22">
        <f>IF(X294&lt;0,0.9,LOOKUP(X294,{0,1950001,3300001,6950001,9000001,18000001,40000001},{0.84895,0.7979,0.6958,0.66517,0.56307,0.4916,0.44055}))</f>
        <v/>
      </c>
      <c r="AA294" s="22">
        <f>IF(W294&lt;0,0,CHOOSE(MATCH(W294,{0,1950001,3300001,6950001,9000001},1),5.105/84.895,10.21/79.79,20.42/69.58,23.483/66.517,33.693/56.307))</f>
        <v/>
      </c>
      <c r="AB294" s="21">
        <f>IF(C294&lt;=2000,0,(MIN(C294,ROUNDDOWN(F294*0.3,0))-2000)*0.1)</f>
        <v/>
      </c>
      <c r="AC294" s="21">
        <f>IF(C294&lt;=2000,0,MIN((C294-2000)*Y294,(R294+S294)*0.2))</f>
        <v/>
      </c>
      <c r="AD294" s="21">
        <f>IF(C294&lt;=2000,0,MIN((C294-2000)*Z294,(T294+U294)*0.2))</f>
        <v/>
      </c>
      <c r="AE294" s="21">
        <f>AC294*AA294</f>
        <v/>
      </c>
      <c r="AF294" s="21">
        <f>ROUNDDOWN(R294,-2)+ROUNDDOWN(S294,-2)</f>
        <v/>
      </c>
      <c r="AG294" s="21">
        <f>ROUNDDOWN(MAX(0,R294-(AB294+AC294+AE294)*0.6),-2)+ROUNDDOWN(MAX(0,S294-(AB294+AC294+AE294)*0.4),-2)</f>
        <v/>
      </c>
      <c r="AH294" s="21">
        <f>ROUNDDOWN(MAX(0,T294-(AB294+AD294)*0.6),-2)+ROUNDDOWN(MAX(0,U294-(AB294+AD294)*0.4),-2)</f>
        <v/>
      </c>
      <c r="AI294" s="21">
        <f>ROUNDDOWN(T294,-2)+ROUNDDOWN(U294,-2)</f>
        <v/>
      </c>
      <c r="AJ294" s="21">
        <f>M294+AF294</f>
        <v/>
      </c>
      <c r="AK294" s="21">
        <f>M294+AG294</f>
        <v/>
      </c>
      <c r="AL294" s="21">
        <f>N294+AH294</f>
        <v/>
      </c>
      <c r="AM294" s="21">
        <f>O294+AI294</f>
        <v/>
      </c>
      <c r="AN294" s="21">
        <f>N294+AI294</f>
        <v/>
      </c>
      <c r="AO294" s="21">
        <f>ROUNDDOWN((R294+S294)*0.2/Y294+2000,0)</f>
        <v/>
      </c>
      <c r="AP294" s="21">
        <f>ROUNDDOWN((T294+U294)*0.2/Z294+2000,0)</f>
        <v/>
      </c>
      <c r="AQ294" s="21">
        <f>AL294-AK294</f>
        <v/>
      </c>
      <c r="AR294" s="21">
        <f>AM294-AK294</f>
        <v/>
      </c>
      <c r="AS294" s="21">
        <f>AM294-AL294</f>
        <v/>
      </c>
      <c r="AT294" s="21">
        <f>AK294+C294-AJ294</f>
        <v/>
      </c>
      <c r="AU294" s="21">
        <f>AL294+C294-AM294</f>
        <v/>
      </c>
      <c r="AV294" s="21">
        <f>AN294+C294-AM294</f>
        <v/>
      </c>
    </row>
    <row r="295">
      <c r="A295" t="inlineStr">
        <is>
          <t>医療費の境目</t>
        </is>
      </c>
      <c r="B295" s="21">
        <f>'3_医療費の境目'!$B$3</f>
        <v/>
      </c>
      <c r="C295" s="21">
        <f>IF('3_医療費の境目'!$B$4="",AO295,'3_医療費の境目'!$B$4)</f>
        <v/>
      </c>
      <c r="D295" s="21">
        <f>'3_医療費の境目'!D295</f>
        <v/>
      </c>
      <c r="E295" s="21">
        <f>ROUND(MIN(B295/12,650000)*12*0.0915+MIN(B295/12,1390000)*12*(0.0504+0)+B295*0.005,0)</f>
        <v/>
      </c>
      <c r="F295" s="21">
        <f>IF(B295&lt;741000,0,IF(B295&lt;2191000,B295-740000,IF(B295&lt;2193000,1451000,IF(B295&lt;2196000,1453000,IF(B295&lt;2200000,1456000,IF(B295&lt;3600000,ROUND(ROUNDDOWN(B295/4,-3)*2.8,0)-80000,IF(B295&lt;6600000,ROUND(ROUNDDOWN(B295/4,-3)*3.2,0)-440000,IF(B295&lt;8500000,ROUNDDOWN(B295*0.9,0)-1100000,B295-1950000))))))))</f>
        <v/>
      </c>
      <c r="G295" s="21">
        <f>IF(F295&gt;23500000,NA(),IF(F295&lt;=4890000,1040000,IF(F295&lt;=6550000,670000,620000)))</f>
        <v/>
      </c>
      <c r="H295" s="21">
        <f>IF(D295&lt;=0,0,MAX(0,MIN(2000000,D295-MIN(100000,ROUNDDOWN(F295*0.05,0)))))</f>
        <v/>
      </c>
      <c r="I295" s="21">
        <f>IF(C295&lt;=2000,0,MIN(C295,ROUNDDOWN(F295*0.4,0))-2000)</f>
        <v/>
      </c>
      <c r="J295" s="21">
        <f>MAX(0,ROUNDDOWN(F295-E295-G295,-3))</f>
        <v/>
      </c>
      <c r="K295" s="21">
        <f>MAX(0,ROUNDDOWN(F295-E295-G295-H295-I295,-3))</f>
        <v/>
      </c>
      <c r="L295" s="21">
        <f>MAX(0,ROUNDDOWN(F295-E295-G295-H295,-3))</f>
        <v/>
      </c>
      <c r="M295" s="21">
        <f>IF(J295&lt;=0,0,ROUNDDOWN((J295*LOOKUP(J295,{0,1950001,3300001,6950001,9000001,18000001,40000001},{0.05,0.1,0.2,0.23,0.33,0.4,0.45})-LOOKUP(J295,{0,1950001,3300001,6950001,9000001,18000001,40000001},{0,97500,427500,636000,1536000,2796000,4796000}))*1.021,-2))</f>
        <v/>
      </c>
      <c r="N295" s="21">
        <f>IF(K295&lt;=0,0,ROUNDDOWN((K295*LOOKUP(K295,{0,1950001,3300001,6950001,9000001,18000001,40000001},{0.05,0.1,0.2,0.23,0.33,0.4,0.45})-LOOKUP(K295,{0,1950001,3300001,6950001,9000001,18000001,40000001},{0,97500,427500,636000,1536000,2796000,4796000}))*1.021,-2))</f>
        <v/>
      </c>
      <c r="O295" s="21">
        <f>IF(L295&lt;=0,0,ROUNDDOWN((L295*LOOKUP(L295,{0,1950001,3300001,6950001,9000001,18000001,40000001},{0.05,0.1,0.2,0.23,0.33,0.4,0.45})-LOOKUP(L295,{0,1950001,3300001,6950001,9000001,18000001,40000001},{0,97500,427500,636000,1536000,2796000,4796000}))*1.021,-2))</f>
        <v/>
      </c>
      <c r="P295" s="21">
        <f>MAX(0,ROUNDDOWN(F295-E295-430000,-3))</f>
        <v/>
      </c>
      <c r="Q295" s="21">
        <f>MAX(0,ROUNDDOWN(F295-E295-430000-H295,-3))</f>
        <v/>
      </c>
      <c r="R295" s="21">
        <f>IF(F295&lt;=450000,0,MAX(0,P295*0.06-MIN(50000,P295)*0.03))</f>
        <v/>
      </c>
      <c r="S295" s="21">
        <f>IF(F295&lt;=450000,0,MAX(0,P295*0.04-MIN(50000,P295)*0.02))</f>
        <v/>
      </c>
      <c r="T295" s="21">
        <f>IF(F295&lt;=450000,0,MAX(0,Q295*0.06-MIN(50000,Q295)*0.03))</f>
        <v/>
      </c>
      <c r="U295" s="21">
        <f>IF(F295&lt;=450000,0,MAX(0,Q295*0.04-MIN(50000,Q295)*0.02))</f>
        <v/>
      </c>
      <c r="V295" s="21">
        <f>50000+MAX(0,G295-480000)</f>
        <v/>
      </c>
      <c r="W295" s="21">
        <f>P295-V295</f>
        <v/>
      </c>
      <c r="X295" s="21">
        <f>Q295-V295</f>
        <v/>
      </c>
      <c r="Y295" s="22">
        <f>IF(W295&lt;0,0.9,LOOKUP(W295,{0,1950001,3300001,6950001,9000001,18000001,40000001},{0.84895,0.7979,0.6958,0.66517,0.56307,0.4916,0.44055}))</f>
        <v/>
      </c>
      <c r="Z295" s="22">
        <f>IF(X295&lt;0,0.9,LOOKUP(X295,{0,1950001,3300001,6950001,9000001,18000001,40000001},{0.84895,0.7979,0.6958,0.66517,0.56307,0.4916,0.44055}))</f>
        <v/>
      </c>
      <c r="AA295" s="22">
        <f>IF(W295&lt;0,0,CHOOSE(MATCH(W295,{0,1950001,3300001,6950001,9000001},1),5.105/84.895,10.21/79.79,20.42/69.58,23.483/66.517,33.693/56.307))</f>
        <v/>
      </c>
      <c r="AB295" s="21">
        <f>IF(C295&lt;=2000,0,(MIN(C295,ROUNDDOWN(F295*0.3,0))-2000)*0.1)</f>
        <v/>
      </c>
      <c r="AC295" s="21">
        <f>IF(C295&lt;=2000,0,MIN((C295-2000)*Y295,(R295+S295)*0.2))</f>
        <v/>
      </c>
      <c r="AD295" s="21">
        <f>IF(C295&lt;=2000,0,MIN((C295-2000)*Z295,(T295+U295)*0.2))</f>
        <v/>
      </c>
      <c r="AE295" s="21">
        <f>AC295*AA295</f>
        <v/>
      </c>
      <c r="AF295" s="21">
        <f>ROUNDDOWN(R295,-2)+ROUNDDOWN(S295,-2)</f>
        <v/>
      </c>
      <c r="AG295" s="21">
        <f>ROUNDDOWN(MAX(0,R295-(AB295+AC295+AE295)*0.6),-2)+ROUNDDOWN(MAX(0,S295-(AB295+AC295+AE295)*0.4),-2)</f>
        <v/>
      </c>
      <c r="AH295" s="21">
        <f>ROUNDDOWN(MAX(0,T295-(AB295+AD295)*0.6),-2)+ROUNDDOWN(MAX(0,U295-(AB295+AD295)*0.4),-2)</f>
        <v/>
      </c>
      <c r="AI295" s="21">
        <f>ROUNDDOWN(T295,-2)+ROUNDDOWN(U295,-2)</f>
        <v/>
      </c>
      <c r="AJ295" s="21">
        <f>M295+AF295</f>
        <v/>
      </c>
      <c r="AK295" s="21">
        <f>M295+AG295</f>
        <v/>
      </c>
      <c r="AL295" s="21">
        <f>N295+AH295</f>
        <v/>
      </c>
      <c r="AM295" s="21">
        <f>O295+AI295</f>
        <v/>
      </c>
      <c r="AN295" s="21">
        <f>N295+AI295</f>
        <v/>
      </c>
      <c r="AO295" s="21">
        <f>ROUNDDOWN((R295+S295)*0.2/Y295+2000,0)</f>
        <v/>
      </c>
      <c r="AP295" s="21">
        <f>ROUNDDOWN((T295+U295)*0.2/Z295+2000,0)</f>
        <v/>
      </c>
      <c r="AQ295" s="21">
        <f>AL295-AK295</f>
        <v/>
      </c>
      <c r="AR295" s="21">
        <f>AM295-AK295</f>
        <v/>
      </c>
      <c r="AS295" s="21">
        <f>AM295-AL295</f>
        <v/>
      </c>
      <c r="AT295" s="21">
        <f>AK295+C295-AJ295</f>
        <v/>
      </c>
      <c r="AU295" s="21">
        <f>AL295+C295-AM295</f>
        <v/>
      </c>
      <c r="AV295" s="21">
        <f>AN295+C295-AM295</f>
        <v/>
      </c>
    </row>
    <row r="296">
      <c r="A296" t="inlineStr">
        <is>
          <t>医療費の境目</t>
        </is>
      </c>
      <c r="B296" s="21">
        <f>'3_医療費の境目'!$B$3</f>
        <v/>
      </c>
      <c r="C296" s="21">
        <f>IF('3_医療費の境目'!$B$4="",AO296,'3_医療費の境目'!$B$4)</f>
        <v/>
      </c>
      <c r="D296" s="21">
        <f>'3_医療費の境目'!D296</f>
        <v/>
      </c>
      <c r="E296" s="21">
        <f>ROUND(MIN(B296/12,650000)*12*0.0915+MIN(B296/12,1390000)*12*(0.0504+0)+B296*0.005,0)</f>
        <v/>
      </c>
      <c r="F296" s="21">
        <f>IF(B296&lt;741000,0,IF(B296&lt;2191000,B296-740000,IF(B296&lt;2193000,1451000,IF(B296&lt;2196000,1453000,IF(B296&lt;2200000,1456000,IF(B296&lt;3600000,ROUND(ROUNDDOWN(B296/4,-3)*2.8,0)-80000,IF(B296&lt;6600000,ROUND(ROUNDDOWN(B296/4,-3)*3.2,0)-440000,IF(B296&lt;8500000,ROUNDDOWN(B296*0.9,0)-1100000,B296-1950000))))))))</f>
        <v/>
      </c>
      <c r="G296" s="21">
        <f>IF(F296&gt;23500000,NA(),IF(F296&lt;=4890000,1040000,IF(F296&lt;=6550000,670000,620000)))</f>
        <v/>
      </c>
      <c r="H296" s="21">
        <f>IF(D296&lt;=0,0,MAX(0,MIN(2000000,D296-MIN(100000,ROUNDDOWN(F296*0.05,0)))))</f>
        <v/>
      </c>
      <c r="I296" s="21">
        <f>IF(C296&lt;=2000,0,MIN(C296,ROUNDDOWN(F296*0.4,0))-2000)</f>
        <v/>
      </c>
      <c r="J296" s="21">
        <f>MAX(0,ROUNDDOWN(F296-E296-G296,-3))</f>
        <v/>
      </c>
      <c r="K296" s="21">
        <f>MAX(0,ROUNDDOWN(F296-E296-G296-H296-I296,-3))</f>
        <v/>
      </c>
      <c r="L296" s="21">
        <f>MAX(0,ROUNDDOWN(F296-E296-G296-H296,-3))</f>
        <v/>
      </c>
      <c r="M296" s="21">
        <f>IF(J296&lt;=0,0,ROUNDDOWN((J296*LOOKUP(J296,{0,1950001,3300001,6950001,9000001,18000001,40000001},{0.05,0.1,0.2,0.23,0.33,0.4,0.45})-LOOKUP(J296,{0,1950001,3300001,6950001,9000001,18000001,40000001},{0,97500,427500,636000,1536000,2796000,4796000}))*1.021,-2))</f>
        <v/>
      </c>
      <c r="N296" s="21">
        <f>IF(K296&lt;=0,0,ROUNDDOWN((K296*LOOKUP(K296,{0,1950001,3300001,6950001,9000001,18000001,40000001},{0.05,0.1,0.2,0.23,0.33,0.4,0.45})-LOOKUP(K296,{0,1950001,3300001,6950001,9000001,18000001,40000001},{0,97500,427500,636000,1536000,2796000,4796000}))*1.021,-2))</f>
        <v/>
      </c>
      <c r="O296" s="21">
        <f>IF(L296&lt;=0,0,ROUNDDOWN((L296*LOOKUP(L296,{0,1950001,3300001,6950001,9000001,18000001,40000001},{0.05,0.1,0.2,0.23,0.33,0.4,0.45})-LOOKUP(L296,{0,1950001,3300001,6950001,9000001,18000001,40000001},{0,97500,427500,636000,1536000,2796000,4796000}))*1.021,-2))</f>
        <v/>
      </c>
      <c r="P296" s="21">
        <f>MAX(0,ROUNDDOWN(F296-E296-430000,-3))</f>
        <v/>
      </c>
      <c r="Q296" s="21">
        <f>MAX(0,ROUNDDOWN(F296-E296-430000-H296,-3))</f>
        <v/>
      </c>
      <c r="R296" s="21">
        <f>IF(F296&lt;=450000,0,MAX(0,P296*0.06-MIN(50000,P296)*0.03))</f>
        <v/>
      </c>
      <c r="S296" s="21">
        <f>IF(F296&lt;=450000,0,MAX(0,P296*0.04-MIN(50000,P296)*0.02))</f>
        <v/>
      </c>
      <c r="T296" s="21">
        <f>IF(F296&lt;=450000,0,MAX(0,Q296*0.06-MIN(50000,Q296)*0.03))</f>
        <v/>
      </c>
      <c r="U296" s="21">
        <f>IF(F296&lt;=450000,0,MAX(0,Q296*0.04-MIN(50000,Q296)*0.02))</f>
        <v/>
      </c>
      <c r="V296" s="21">
        <f>50000+MAX(0,G296-480000)</f>
        <v/>
      </c>
      <c r="W296" s="21">
        <f>P296-V296</f>
        <v/>
      </c>
      <c r="X296" s="21">
        <f>Q296-V296</f>
        <v/>
      </c>
      <c r="Y296" s="22">
        <f>IF(W296&lt;0,0.9,LOOKUP(W296,{0,1950001,3300001,6950001,9000001,18000001,40000001},{0.84895,0.7979,0.6958,0.66517,0.56307,0.4916,0.44055}))</f>
        <v/>
      </c>
      <c r="Z296" s="22">
        <f>IF(X296&lt;0,0.9,LOOKUP(X296,{0,1950001,3300001,6950001,9000001,18000001,40000001},{0.84895,0.7979,0.6958,0.66517,0.56307,0.4916,0.44055}))</f>
        <v/>
      </c>
      <c r="AA296" s="22">
        <f>IF(W296&lt;0,0,CHOOSE(MATCH(W296,{0,1950001,3300001,6950001,9000001},1),5.105/84.895,10.21/79.79,20.42/69.58,23.483/66.517,33.693/56.307))</f>
        <v/>
      </c>
      <c r="AB296" s="21">
        <f>IF(C296&lt;=2000,0,(MIN(C296,ROUNDDOWN(F296*0.3,0))-2000)*0.1)</f>
        <v/>
      </c>
      <c r="AC296" s="21">
        <f>IF(C296&lt;=2000,0,MIN((C296-2000)*Y296,(R296+S296)*0.2))</f>
        <v/>
      </c>
      <c r="AD296" s="21">
        <f>IF(C296&lt;=2000,0,MIN((C296-2000)*Z296,(T296+U296)*0.2))</f>
        <v/>
      </c>
      <c r="AE296" s="21">
        <f>AC296*AA296</f>
        <v/>
      </c>
      <c r="AF296" s="21">
        <f>ROUNDDOWN(R296,-2)+ROUNDDOWN(S296,-2)</f>
        <v/>
      </c>
      <c r="AG296" s="21">
        <f>ROUNDDOWN(MAX(0,R296-(AB296+AC296+AE296)*0.6),-2)+ROUNDDOWN(MAX(0,S296-(AB296+AC296+AE296)*0.4),-2)</f>
        <v/>
      </c>
      <c r="AH296" s="21">
        <f>ROUNDDOWN(MAX(0,T296-(AB296+AD296)*0.6),-2)+ROUNDDOWN(MAX(0,U296-(AB296+AD296)*0.4),-2)</f>
        <v/>
      </c>
      <c r="AI296" s="21">
        <f>ROUNDDOWN(T296,-2)+ROUNDDOWN(U296,-2)</f>
        <v/>
      </c>
      <c r="AJ296" s="21">
        <f>M296+AF296</f>
        <v/>
      </c>
      <c r="AK296" s="21">
        <f>M296+AG296</f>
        <v/>
      </c>
      <c r="AL296" s="21">
        <f>N296+AH296</f>
        <v/>
      </c>
      <c r="AM296" s="21">
        <f>O296+AI296</f>
        <v/>
      </c>
      <c r="AN296" s="21">
        <f>N296+AI296</f>
        <v/>
      </c>
      <c r="AO296" s="21">
        <f>ROUNDDOWN((R296+S296)*0.2/Y296+2000,0)</f>
        <v/>
      </c>
      <c r="AP296" s="21">
        <f>ROUNDDOWN((T296+U296)*0.2/Z296+2000,0)</f>
        <v/>
      </c>
      <c r="AQ296" s="21">
        <f>AL296-AK296</f>
        <v/>
      </c>
      <c r="AR296" s="21">
        <f>AM296-AK296</f>
        <v/>
      </c>
      <c r="AS296" s="21">
        <f>AM296-AL296</f>
        <v/>
      </c>
      <c r="AT296" s="21">
        <f>AK296+C296-AJ296</f>
        <v/>
      </c>
      <c r="AU296" s="21">
        <f>AL296+C296-AM296</f>
        <v/>
      </c>
      <c r="AV296" s="21">
        <f>AN296+C296-AM296</f>
        <v/>
      </c>
    </row>
    <row r="297">
      <c r="A297" t="inlineStr">
        <is>
          <t>医療費の境目</t>
        </is>
      </c>
      <c r="B297" s="21">
        <f>'3_医療費の境目'!$B$3</f>
        <v/>
      </c>
      <c r="C297" s="21">
        <f>IF('3_医療費の境目'!$B$4="",AO297,'3_医療費の境目'!$B$4)</f>
        <v/>
      </c>
      <c r="D297" s="21">
        <f>'3_医療費の境目'!D297</f>
        <v/>
      </c>
      <c r="E297" s="21">
        <f>ROUND(MIN(B297/12,650000)*12*0.0915+MIN(B297/12,1390000)*12*(0.0504+0)+B297*0.005,0)</f>
        <v/>
      </c>
      <c r="F297" s="21">
        <f>IF(B297&lt;741000,0,IF(B297&lt;2191000,B297-740000,IF(B297&lt;2193000,1451000,IF(B297&lt;2196000,1453000,IF(B297&lt;2200000,1456000,IF(B297&lt;3600000,ROUND(ROUNDDOWN(B297/4,-3)*2.8,0)-80000,IF(B297&lt;6600000,ROUND(ROUNDDOWN(B297/4,-3)*3.2,0)-440000,IF(B297&lt;8500000,ROUNDDOWN(B297*0.9,0)-1100000,B297-1950000))))))))</f>
        <v/>
      </c>
      <c r="G297" s="21">
        <f>IF(F297&gt;23500000,NA(),IF(F297&lt;=4890000,1040000,IF(F297&lt;=6550000,670000,620000)))</f>
        <v/>
      </c>
      <c r="H297" s="21">
        <f>IF(D297&lt;=0,0,MAX(0,MIN(2000000,D297-MIN(100000,ROUNDDOWN(F297*0.05,0)))))</f>
        <v/>
      </c>
      <c r="I297" s="21">
        <f>IF(C297&lt;=2000,0,MIN(C297,ROUNDDOWN(F297*0.4,0))-2000)</f>
        <v/>
      </c>
      <c r="J297" s="21">
        <f>MAX(0,ROUNDDOWN(F297-E297-G297,-3))</f>
        <v/>
      </c>
      <c r="K297" s="21">
        <f>MAX(0,ROUNDDOWN(F297-E297-G297-H297-I297,-3))</f>
        <v/>
      </c>
      <c r="L297" s="21">
        <f>MAX(0,ROUNDDOWN(F297-E297-G297-H297,-3))</f>
        <v/>
      </c>
      <c r="M297" s="21">
        <f>IF(J297&lt;=0,0,ROUNDDOWN((J297*LOOKUP(J297,{0,1950001,3300001,6950001,9000001,18000001,40000001},{0.05,0.1,0.2,0.23,0.33,0.4,0.45})-LOOKUP(J297,{0,1950001,3300001,6950001,9000001,18000001,40000001},{0,97500,427500,636000,1536000,2796000,4796000}))*1.021,-2))</f>
        <v/>
      </c>
      <c r="N297" s="21">
        <f>IF(K297&lt;=0,0,ROUNDDOWN((K297*LOOKUP(K297,{0,1950001,3300001,6950001,9000001,18000001,40000001},{0.05,0.1,0.2,0.23,0.33,0.4,0.45})-LOOKUP(K297,{0,1950001,3300001,6950001,9000001,18000001,40000001},{0,97500,427500,636000,1536000,2796000,4796000}))*1.021,-2))</f>
        <v/>
      </c>
      <c r="O297" s="21">
        <f>IF(L297&lt;=0,0,ROUNDDOWN((L297*LOOKUP(L297,{0,1950001,3300001,6950001,9000001,18000001,40000001},{0.05,0.1,0.2,0.23,0.33,0.4,0.45})-LOOKUP(L297,{0,1950001,3300001,6950001,9000001,18000001,40000001},{0,97500,427500,636000,1536000,2796000,4796000}))*1.021,-2))</f>
        <v/>
      </c>
      <c r="P297" s="21">
        <f>MAX(0,ROUNDDOWN(F297-E297-430000,-3))</f>
        <v/>
      </c>
      <c r="Q297" s="21">
        <f>MAX(0,ROUNDDOWN(F297-E297-430000-H297,-3))</f>
        <v/>
      </c>
      <c r="R297" s="21">
        <f>IF(F297&lt;=450000,0,MAX(0,P297*0.06-MIN(50000,P297)*0.03))</f>
        <v/>
      </c>
      <c r="S297" s="21">
        <f>IF(F297&lt;=450000,0,MAX(0,P297*0.04-MIN(50000,P297)*0.02))</f>
        <v/>
      </c>
      <c r="T297" s="21">
        <f>IF(F297&lt;=450000,0,MAX(0,Q297*0.06-MIN(50000,Q297)*0.03))</f>
        <v/>
      </c>
      <c r="U297" s="21">
        <f>IF(F297&lt;=450000,0,MAX(0,Q297*0.04-MIN(50000,Q297)*0.02))</f>
        <v/>
      </c>
      <c r="V297" s="21">
        <f>50000+MAX(0,G297-480000)</f>
        <v/>
      </c>
      <c r="W297" s="21">
        <f>P297-V297</f>
        <v/>
      </c>
      <c r="X297" s="21">
        <f>Q297-V297</f>
        <v/>
      </c>
      <c r="Y297" s="22">
        <f>IF(W297&lt;0,0.9,LOOKUP(W297,{0,1950001,3300001,6950001,9000001,18000001,40000001},{0.84895,0.7979,0.6958,0.66517,0.56307,0.4916,0.44055}))</f>
        <v/>
      </c>
      <c r="Z297" s="22">
        <f>IF(X297&lt;0,0.9,LOOKUP(X297,{0,1950001,3300001,6950001,9000001,18000001,40000001},{0.84895,0.7979,0.6958,0.66517,0.56307,0.4916,0.44055}))</f>
        <v/>
      </c>
      <c r="AA297" s="22">
        <f>IF(W297&lt;0,0,CHOOSE(MATCH(W297,{0,1950001,3300001,6950001,9000001},1),5.105/84.895,10.21/79.79,20.42/69.58,23.483/66.517,33.693/56.307))</f>
        <v/>
      </c>
      <c r="AB297" s="21">
        <f>IF(C297&lt;=2000,0,(MIN(C297,ROUNDDOWN(F297*0.3,0))-2000)*0.1)</f>
        <v/>
      </c>
      <c r="AC297" s="21">
        <f>IF(C297&lt;=2000,0,MIN((C297-2000)*Y297,(R297+S297)*0.2))</f>
        <v/>
      </c>
      <c r="AD297" s="21">
        <f>IF(C297&lt;=2000,0,MIN((C297-2000)*Z297,(T297+U297)*0.2))</f>
        <v/>
      </c>
      <c r="AE297" s="21">
        <f>AC297*AA297</f>
        <v/>
      </c>
      <c r="AF297" s="21">
        <f>ROUNDDOWN(R297,-2)+ROUNDDOWN(S297,-2)</f>
        <v/>
      </c>
      <c r="AG297" s="21">
        <f>ROUNDDOWN(MAX(0,R297-(AB297+AC297+AE297)*0.6),-2)+ROUNDDOWN(MAX(0,S297-(AB297+AC297+AE297)*0.4),-2)</f>
        <v/>
      </c>
      <c r="AH297" s="21">
        <f>ROUNDDOWN(MAX(0,T297-(AB297+AD297)*0.6),-2)+ROUNDDOWN(MAX(0,U297-(AB297+AD297)*0.4),-2)</f>
        <v/>
      </c>
      <c r="AI297" s="21">
        <f>ROUNDDOWN(T297,-2)+ROUNDDOWN(U297,-2)</f>
        <v/>
      </c>
      <c r="AJ297" s="21">
        <f>M297+AF297</f>
        <v/>
      </c>
      <c r="AK297" s="21">
        <f>M297+AG297</f>
        <v/>
      </c>
      <c r="AL297" s="21">
        <f>N297+AH297</f>
        <v/>
      </c>
      <c r="AM297" s="21">
        <f>O297+AI297</f>
        <v/>
      </c>
      <c r="AN297" s="21">
        <f>N297+AI297</f>
        <v/>
      </c>
      <c r="AO297" s="21">
        <f>ROUNDDOWN((R297+S297)*0.2/Y297+2000,0)</f>
        <v/>
      </c>
      <c r="AP297" s="21">
        <f>ROUNDDOWN((T297+U297)*0.2/Z297+2000,0)</f>
        <v/>
      </c>
      <c r="AQ297" s="21">
        <f>AL297-AK297</f>
        <v/>
      </c>
      <c r="AR297" s="21">
        <f>AM297-AK297</f>
        <v/>
      </c>
      <c r="AS297" s="21">
        <f>AM297-AL297</f>
        <v/>
      </c>
      <c r="AT297" s="21">
        <f>AK297+C297-AJ297</f>
        <v/>
      </c>
      <c r="AU297" s="21">
        <f>AL297+C297-AM297</f>
        <v/>
      </c>
      <c r="AV297" s="21">
        <f>AN297+C297-AM297</f>
        <v/>
      </c>
    </row>
    <row r="298">
      <c r="A298" t="inlineStr">
        <is>
          <t>医療費の境目</t>
        </is>
      </c>
      <c r="B298" s="21">
        <f>'3_医療費の境目'!$B$3</f>
        <v/>
      </c>
      <c r="C298" s="21">
        <f>IF('3_医療費の境目'!$B$4="",AO298,'3_医療費の境目'!$B$4)</f>
        <v/>
      </c>
      <c r="D298" s="21">
        <f>'3_医療費の境目'!D298</f>
        <v/>
      </c>
      <c r="E298" s="21">
        <f>ROUND(MIN(B298/12,650000)*12*0.0915+MIN(B298/12,1390000)*12*(0.0504+0)+B298*0.005,0)</f>
        <v/>
      </c>
      <c r="F298" s="21">
        <f>IF(B298&lt;741000,0,IF(B298&lt;2191000,B298-740000,IF(B298&lt;2193000,1451000,IF(B298&lt;2196000,1453000,IF(B298&lt;2200000,1456000,IF(B298&lt;3600000,ROUND(ROUNDDOWN(B298/4,-3)*2.8,0)-80000,IF(B298&lt;6600000,ROUND(ROUNDDOWN(B298/4,-3)*3.2,0)-440000,IF(B298&lt;8500000,ROUNDDOWN(B298*0.9,0)-1100000,B298-1950000))))))))</f>
        <v/>
      </c>
      <c r="G298" s="21">
        <f>IF(F298&gt;23500000,NA(),IF(F298&lt;=4890000,1040000,IF(F298&lt;=6550000,670000,620000)))</f>
        <v/>
      </c>
      <c r="H298" s="21">
        <f>IF(D298&lt;=0,0,MAX(0,MIN(2000000,D298-MIN(100000,ROUNDDOWN(F298*0.05,0)))))</f>
        <v/>
      </c>
      <c r="I298" s="21">
        <f>IF(C298&lt;=2000,0,MIN(C298,ROUNDDOWN(F298*0.4,0))-2000)</f>
        <v/>
      </c>
      <c r="J298" s="21">
        <f>MAX(0,ROUNDDOWN(F298-E298-G298,-3))</f>
        <v/>
      </c>
      <c r="K298" s="21">
        <f>MAX(0,ROUNDDOWN(F298-E298-G298-H298-I298,-3))</f>
        <v/>
      </c>
      <c r="L298" s="21">
        <f>MAX(0,ROUNDDOWN(F298-E298-G298-H298,-3))</f>
        <v/>
      </c>
      <c r="M298" s="21">
        <f>IF(J298&lt;=0,0,ROUNDDOWN((J298*LOOKUP(J298,{0,1950001,3300001,6950001,9000001,18000001,40000001},{0.05,0.1,0.2,0.23,0.33,0.4,0.45})-LOOKUP(J298,{0,1950001,3300001,6950001,9000001,18000001,40000001},{0,97500,427500,636000,1536000,2796000,4796000}))*1.021,-2))</f>
        <v/>
      </c>
      <c r="N298" s="21">
        <f>IF(K298&lt;=0,0,ROUNDDOWN((K298*LOOKUP(K298,{0,1950001,3300001,6950001,9000001,18000001,40000001},{0.05,0.1,0.2,0.23,0.33,0.4,0.45})-LOOKUP(K298,{0,1950001,3300001,6950001,9000001,18000001,40000001},{0,97500,427500,636000,1536000,2796000,4796000}))*1.021,-2))</f>
        <v/>
      </c>
      <c r="O298" s="21">
        <f>IF(L298&lt;=0,0,ROUNDDOWN((L298*LOOKUP(L298,{0,1950001,3300001,6950001,9000001,18000001,40000001},{0.05,0.1,0.2,0.23,0.33,0.4,0.45})-LOOKUP(L298,{0,1950001,3300001,6950001,9000001,18000001,40000001},{0,97500,427500,636000,1536000,2796000,4796000}))*1.021,-2))</f>
        <v/>
      </c>
      <c r="P298" s="21">
        <f>MAX(0,ROUNDDOWN(F298-E298-430000,-3))</f>
        <v/>
      </c>
      <c r="Q298" s="21">
        <f>MAX(0,ROUNDDOWN(F298-E298-430000-H298,-3))</f>
        <v/>
      </c>
      <c r="R298" s="21">
        <f>IF(F298&lt;=450000,0,MAX(0,P298*0.06-MIN(50000,P298)*0.03))</f>
        <v/>
      </c>
      <c r="S298" s="21">
        <f>IF(F298&lt;=450000,0,MAX(0,P298*0.04-MIN(50000,P298)*0.02))</f>
        <v/>
      </c>
      <c r="T298" s="21">
        <f>IF(F298&lt;=450000,0,MAX(0,Q298*0.06-MIN(50000,Q298)*0.03))</f>
        <v/>
      </c>
      <c r="U298" s="21">
        <f>IF(F298&lt;=450000,0,MAX(0,Q298*0.04-MIN(50000,Q298)*0.02))</f>
        <v/>
      </c>
      <c r="V298" s="21">
        <f>50000+MAX(0,G298-480000)</f>
        <v/>
      </c>
      <c r="W298" s="21">
        <f>P298-V298</f>
        <v/>
      </c>
      <c r="X298" s="21">
        <f>Q298-V298</f>
        <v/>
      </c>
      <c r="Y298" s="22">
        <f>IF(W298&lt;0,0.9,LOOKUP(W298,{0,1950001,3300001,6950001,9000001,18000001,40000001},{0.84895,0.7979,0.6958,0.66517,0.56307,0.4916,0.44055}))</f>
        <v/>
      </c>
      <c r="Z298" s="22">
        <f>IF(X298&lt;0,0.9,LOOKUP(X298,{0,1950001,3300001,6950001,9000001,18000001,40000001},{0.84895,0.7979,0.6958,0.66517,0.56307,0.4916,0.44055}))</f>
        <v/>
      </c>
      <c r="AA298" s="22">
        <f>IF(W298&lt;0,0,CHOOSE(MATCH(W298,{0,1950001,3300001,6950001,9000001},1),5.105/84.895,10.21/79.79,20.42/69.58,23.483/66.517,33.693/56.307))</f>
        <v/>
      </c>
      <c r="AB298" s="21">
        <f>IF(C298&lt;=2000,0,(MIN(C298,ROUNDDOWN(F298*0.3,0))-2000)*0.1)</f>
        <v/>
      </c>
      <c r="AC298" s="21">
        <f>IF(C298&lt;=2000,0,MIN((C298-2000)*Y298,(R298+S298)*0.2))</f>
        <v/>
      </c>
      <c r="AD298" s="21">
        <f>IF(C298&lt;=2000,0,MIN((C298-2000)*Z298,(T298+U298)*0.2))</f>
        <v/>
      </c>
      <c r="AE298" s="21">
        <f>AC298*AA298</f>
        <v/>
      </c>
      <c r="AF298" s="21">
        <f>ROUNDDOWN(R298,-2)+ROUNDDOWN(S298,-2)</f>
        <v/>
      </c>
      <c r="AG298" s="21">
        <f>ROUNDDOWN(MAX(0,R298-(AB298+AC298+AE298)*0.6),-2)+ROUNDDOWN(MAX(0,S298-(AB298+AC298+AE298)*0.4),-2)</f>
        <v/>
      </c>
      <c r="AH298" s="21">
        <f>ROUNDDOWN(MAX(0,T298-(AB298+AD298)*0.6),-2)+ROUNDDOWN(MAX(0,U298-(AB298+AD298)*0.4),-2)</f>
        <v/>
      </c>
      <c r="AI298" s="21">
        <f>ROUNDDOWN(T298,-2)+ROUNDDOWN(U298,-2)</f>
        <v/>
      </c>
      <c r="AJ298" s="21">
        <f>M298+AF298</f>
        <v/>
      </c>
      <c r="AK298" s="21">
        <f>M298+AG298</f>
        <v/>
      </c>
      <c r="AL298" s="21">
        <f>N298+AH298</f>
        <v/>
      </c>
      <c r="AM298" s="21">
        <f>O298+AI298</f>
        <v/>
      </c>
      <c r="AN298" s="21">
        <f>N298+AI298</f>
        <v/>
      </c>
      <c r="AO298" s="21">
        <f>ROUNDDOWN((R298+S298)*0.2/Y298+2000,0)</f>
        <v/>
      </c>
      <c r="AP298" s="21">
        <f>ROUNDDOWN((T298+U298)*0.2/Z298+2000,0)</f>
        <v/>
      </c>
      <c r="AQ298" s="21">
        <f>AL298-AK298</f>
        <v/>
      </c>
      <c r="AR298" s="21">
        <f>AM298-AK298</f>
        <v/>
      </c>
      <c r="AS298" s="21">
        <f>AM298-AL298</f>
        <v/>
      </c>
      <c r="AT298" s="21">
        <f>AK298+C298-AJ298</f>
        <v/>
      </c>
      <c r="AU298" s="21">
        <f>AL298+C298-AM298</f>
        <v/>
      </c>
      <c r="AV298" s="21">
        <f>AN298+C298-AM298</f>
        <v/>
      </c>
    </row>
    <row r="299">
      <c r="A299" t="inlineStr">
        <is>
          <t>医療費の境目</t>
        </is>
      </c>
      <c r="B299" s="21">
        <f>'3_医療費の境目'!$B$3</f>
        <v/>
      </c>
      <c r="C299" s="21">
        <f>IF('3_医療費の境目'!$B$4="",AO299,'3_医療費の境目'!$B$4)</f>
        <v/>
      </c>
      <c r="D299" s="21">
        <f>'3_医療費の境目'!D299</f>
        <v/>
      </c>
      <c r="E299" s="21">
        <f>ROUND(MIN(B299/12,650000)*12*0.0915+MIN(B299/12,1390000)*12*(0.0504+0)+B299*0.005,0)</f>
        <v/>
      </c>
      <c r="F299" s="21">
        <f>IF(B299&lt;741000,0,IF(B299&lt;2191000,B299-740000,IF(B299&lt;2193000,1451000,IF(B299&lt;2196000,1453000,IF(B299&lt;2200000,1456000,IF(B299&lt;3600000,ROUND(ROUNDDOWN(B299/4,-3)*2.8,0)-80000,IF(B299&lt;6600000,ROUND(ROUNDDOWN(B299/4,-3)*3.2,0)-440000,IF(B299&lt;8500000,ROUNDDOWN(B299*0.9,0)-1100000,B299-1950000))))))))</f>
        <v/>
      </c>
      <c r="G299" s="21">
        <f>IF(F299&gt;23500000,NA(),IF(F299&lt;=4890000,1040000,IF(F299&lt;=6550000,670000,620000)))</f>
        <v/>
      </c>
      <c r="H299" s="21">
        <f>IF(D299&lt;=0,0,MAX(0,MIN(2000000,D299-MIN(100000,ROUNDDOWN(F299*0.05,0)))))</f>
        <v/>
      </c>
      <c r="I299" s="21">
        <f>IF(C299&lt;=2000,0,MIN(C299,ROUNDDOWN(F299*0.4,0))-2000)</f>
        <v/>
      </c>
      <c r="J299" s="21">
        <f>MAX(0,ROUNDDOWN(F299-E299-G299,-3))</f>
        <v/>
      </c>
      <c r="K299" s="21">
        <f>MAX(0,ROUNDDOWN(F299-E299-G299-H299-I299,-3))</f>
        <v/>
      </c>
      <c r="L299" s="21">
        <f>MAX(0,ROUNDDOWN(F299-E299-G299-H299,-3))</f>
        <v/>
      </c>
      <c r="M299" s="21">
        <f>IF(J299&lt;=0,0,ROUNDDOWN((J299*LOOKUP(J299,{0,1950001,3300001,6950001,9000001,18000001,40000001},{0.05,0.1,0.2,0.23,0.33,0.4,0.45})-LOOKUP(J299,{0,1950001,3300001,6950001,9000001,18000001,40000001},{0,97500,427500,636000,1536000,2796000,4796000}))*1.021,-2))</f>
        <v/>
      </c>
      <c r="N299" s="21">
        <f>IF(K299&lt;=0,0,ROUNDDOWN((K299*LOOKUP(K299,{0,1950001,3300001,6950001,9000001,18000001,40000001},{0.05,0.1,0.2,0.23,0.33,0.4,0.45})-LOOKUP(K299,{0,1950001,3300001,6950001,9000001,18000001,40000001},{0,97500,427500,636000,1536000,2796000,4796000}))*1.021,-2))</f>
        <v/>
      </c>
      <c r="O299" s="21">
        <f>IF(L299&lt;=0,0,ROUNDDOWN((L299*LOOKUP(L299,{0,1950001,3300001,6950001,9000001,18000001,40000001},{0.05,0.1,0.2,0.23,0.33,0.4,0.45})-LOOKUP(L299,{0,1950001,3300001,6950001,9000001,18000001,40000001},{0,97500,427500,636000,1536000,2796000,4796000}))*1.021,-2))</f>
        <v/>
      </c>
      <c r="P299" s="21">
        <f>MAX(0,ROUNDDOWN(F299-E299-430000,-3))</f>
        <v/>
      </c>
      <c r="Q299" s="21">
        <f>MAX(0,ROUNDDOWN(F299-E299-430000-H299,-3))</f>
        <v/>
      </c>
      <c r="R299" s="21">
        <f>IF(F299&lt;=450000,0,MAX(0,P299*0.06-MIN(50000,P299)*0.03))</f>
        <v/>
      </c>
      <c r="S299" s="21">
        <f>IF(F299&lt;=450000,0,MAX(0,P299*0.04-MIN(50000,P299)*0.02))</f>
        <v/>
      </c>
      <c r="T299" s="21">
        <f>IF(F299&lt;=450000,0,MAX(0,Q299*0.06-MIN(50000,Q299)*0.03))</f>
        <v/>
      </c>
      <c r="U299" s="21">
        <f>IF(F299&lt;=450000,0,MAX(0,Q299*0.04-MIN(50000,Q299)*0.02))</f>
        <v/>
      </c>
      <c r="V299" s="21">
        <f>50000+MAX(0,G299-480000)</f>
        <v/>
      </c>
      <c r="W299" s="21">
        <f>P299-V299</f>
        <v/>
      </c>
      <c r="X299" s="21">
        <f>Q299-V299</f>
        <v/>
      </c>
      <c r="Y299" s="22">
        <f>IF(W299&lt;0,0.9,LOOKUP(W299,{0,1950001,3300001,6950001,9000001,18000001,40000001},{0.84895,0.7979,0.6958,0.66517,0.56307,0.4916,0.44055}))</f>
        <v/>
      </c>
      <c r="Z299" s="22">
        <f>IF(X299&lt;0,0.9,LOOKUP(X299,{0,1950001,3300001,6950001,9000001,18000001,40000001},{0.84895,0.7979,0.6958,0.66517,0.56307,0.4916,0.44055}))</f>
        <v/>
      </c>
      <c r="AA299" s="22">
        <f>IF(W299&lt;0,0,CHOOSE(MATCH(W299,{0,1950001,3300001,6950001,9000001},1),5.105/84.895,10.21/79.79,20.42/69.58,23.483/66.517,33.693/56.307))</f>
        <v/>
      </c>
      <c r="AB299" s="21">
        <f>IF(C299&lt;=2000,0,(MIN(C299,ROUNDDOWN(F299*0.3,0))-2000)*0.1)</f>
        <v/>
      </c>
      <c r="AC299" s="21">
        <f>IF(C299&lt;=2000,0,MIN((C299-2000)*Y299,(R299+S299)*0.2))</f>
        <v/>
      </c>
      <c r="AD299" s="21">
        <f>IF(C299&lt;=2000,0,MIN((C299-2000)*Z299,(T299+U299)*0.2))</f>
        <v/>
      </c>
      <c r="AE299" s="21">
        <f>AC299*AA299</f>
        <v/>
      </c>
      <c r="AF299" s="21">
        <f>ROUNDDOWN(R299,-2)+ROUNDDOWN(S299,-2)</f>
        <v/>
      </c>
      <c r="AG299" s="21">
        <f>ROUNDDOWN(MAX(0,R299-(AB299+AC299+AE299)*0.6),-2)+ROUNDDOWN(MAX(0,S299-(AB299+AC299+AE299)*0.4),-2)</f>
        <v/>
      </c>
      <c r="AH299" s="21">
        <f>ROUNDDOWN(MAX(0,T299-(AB299+AD299)*0.6),-2)+ROUNDDOWN(MAX(0,U299-(AB299+AD299)*0.4),-2)</f>
        <v/>
      </c>
      <c r="AI299" s="21">
        <f>ROUNDDOWN(T299,-2)+ROUNDDOWN(U299,-2)</f>
        <v/>
      </c>
      <c r="AJ299" s="21">
        <f>M299+AF299</f>
        <v/>
      </c>
      <c r="AK299" s="21">
        <f>M299+AG299</f>
        <v/>
      </c>
      <c r="AL299" s="21">
        <f>N299+AH299</f>
        <v/>
      </c>
      <c r="AM299" s="21">
        <f>O299+AI299</f>
        <v/>
      </c>
      <c r="AN299" s="21">
        <f>N299+AI299</f>
        <v/>
      </c>
      <c r="AO299" s="21">
        <f>ROUNDDOWN((R299+S299)*0.2/Y299+2000,0)</f>
        <v/>
      </c>
      <c r="AP299" s="21">
        <f>ROUNDDOWN((T299+U299)*0.2/Z299+2000,0)</f>
        <v/>
      </c>
      <c r="AQ299" s="21">
        <f>AL299-AK299</f>
        <v/>
      </c>
      <c r="AR299" s="21">
        <f>AM299-AK299</f>
        <v/>
      </c>
      <c r="AS299" s="21">
        <f>AM299-AL299</f>
        <v/>
      </c>
      <c r="AT299" s="21">
        <f>AK299+C299-AJ299</f>
        <v/>
      </c>
      <c r="AU299" s="21">
        <f>AL299+C299-AM299</f>
        <v/>
      </c>
      <c r="AV299" s="21">
        <f>AN299+C299-AM299</f>
        <v/>
      </c>
    </row>
    <row r="300">
      <c r="A300" t="inlineStr">
        <is>
          <t>医療費の境目</t>
        </is>
      </c>
      <c r="B300" s="21">
        <f>'3_医療費の境目'!$B$3</f>
        <v/>
      </c>
      <c r="C300" s="21">
        <f>IF('3_医療費の境目'!$B$4="",AO300,'3_医療費の境目'!$B$4)</f>
        <v/>
      </c>
      <c r="D300" s="21">
        <f>'3_医療費の境目'!D300</f>
        <v/>
      </c>
      <c r="E300" s="21">
        <f>ROUND(MIN(B300/12,650000)*12*0.0915+MIN(B300/12,1390000)*12*(0.0504+0)+B300*0.005,0)</f>
        <v/>
      </c>
      <c r="F300" s="21">
        <f>IF(B300&lt;741000,0,IF(B300&lt;2191000,B300-740000,IF(B300&lt;2193000,1451000,IF(B300&lt;2196000,1453000,IF(B300&lt;2200000,1456000,IF(B300&lt;3600000,ROUND(ROUNDDOWN(B300/4,-3)*2.8,0)-80000,IF(B300&lt;6600000,ROUND(ROUNDDOWN(B300/4,-3)*3.2,0)-440000,IF(B300&lt;8500000,ROUNDDOWN(B300*0.9,0)-1100000,B300-1950000))))))))</f>
        <v/>
      </c>
      <c r="G300" s="21">
        <f>IF(F300&gt;23500000,NA(),IF(F300&lt;=4890000,1040000,IF(F300&lt;=6550000,670000,620000)))</f>
        <v/>
      </c>
      <c r="H300" s="21">
        <f>IF(D300&lt;=0,0,MAX(0,MIN(2000000,D300-MIN(100000,ROUNDDOWN(F300*0.05,0)))))</f>
        <v/>
      </c>
      <c r="I300" s="21">
        <f>IF(C300&lt;=2000,0,MIN(C300,ROUNDDOWN(F300*0.4,0))-2000)</f>
        <v/>
      </c>
      <c r="J300" s="21">
        <f>MAX(0,ROUNDDOWN(F300-E300-G300,-3))</f>
        <v/>
      </c>
      <c r="K300" s="21">
        <f>MAX(0,ROUNDDOWN(F300-E300-G300-H300-I300,-3))</f>
        <v/>
      </c>
      <c r="L300" s="21">
        <f>MAX(0,ROUNDDOWN(F300-E300-G300-H300,-3))</f>
        <v/>
      </c>
      <c r="M300" s="21">
        <f>IF(J300&lt;=0,0,ROUNDDOWN((J300*LOOKUP(J300,{0,1950001,3300001,6950001,9000001,18000001,40000001},{0.05,0.1,0.2,0.23,0.33,0.4,0.45})-LOOKUP(J300,{0,1950001,3300001,6950001,9000001,18000001,40000001},{0,97500,427500,636000,1536000,2796000,4796000}))*1.021,-2))</f>
        <v/>
      </c>
      <c r="N300" s="21">
        <f>IF(K300&lt;=0,0,ROUNDDOWN((K300*LOOKUP(K300,{0,1950001,3300001,6950001,9000001,18000001,40000001},{0.05,0.1,0.2,0.23,0.33,0.4,0.45})-LOOKUP(K300,{0,1950001,3300001,6950001,9000001,18000001,40000001},{0,97500,427500,636000,1536000,2796000,4796000}))*1.021,-2))</f>
        <v/>
      </c>
      <c r="O300" s="21">
        <f>IF(L300&lt;=0,0,ROUNDDOWN((L300*LOOKUP(L300,{0,1950001,3300001,6950001,9000001,18000001,40000001},{0.05,0.1,0.2,0.23,0.33,0.4,0.45})-LOOKUP(L300,{0,1950001,3300001,6950001,9000001,18000001,40000001},{0,97500,427500,636000,1536000,2796000,4796000}))*1.021,-2))</f>
        <v/>
      </c>
      <c r="P300" s="21">
        <f>MAX(0,ROUNDDOWN(F300-E300-430000,-3))</f>
        <v/>
      </c>
      <c r="Q300" s="21">
        <f>MAX(0,ROUNDDOWN(F300-E300-430000-H300,-3))</f>
        <v/>
      </c>
      <c r="R300" s="21">
        <f>IF(F300&lt;=450000,0,MAX(0,P300*0.06-MIN(50000,P300)*0.03))</f>
        <v/>
      </c>
      <c r="S300" s="21">
        <f>IF(F300&lt;=450000,0,MAX(0,P300*0.04-MIN(50000,P300)*0.02))</f>
        <v/>
      </c>
      <c r="T300" s="21">
        <f>IF(F300&lt;=450000,0,MAX(0,Q300*0.06-MIN(50000,Q300)*0.03))</f>
        <v/>
      </c>
      <c r="U300" s="21">
        <f>IF(F300&lt;=450000,0,MAX(0,Q300*0.04-MIN(50000,Q300)*0.02))</f>
        <v/>
      </c>
      <c r="V300" s="21">
        <f>50000+MAX(0,G300-480000)</f>
        <v/>
      </c>
      <c r="W300" s="21">
        <f>P300-V300</f>
        <v/>
      </c>
      <c r="X300" s="21">
        <f>Q300-V300</f>
        <v/>
      </c>
      <c r="Y300" s="22">
        <f>IF(W300&lt;0,0.9,LOOKUP(W300,{0,1950001,3300001,6950001,9000001,18000001,40000001},{0.84895,0.7979,0.6958,0.66517,0.56307,0.4916,0.44055}))</f>
        <v/>
      </c>
      <c r="Z300" s="22">
        <f>IF(X300&lt;0,0.9,LOOKUP(X300,{0,1950001,3300001,6950001,9000001,18000001,40000001},{0.84895,0.7979,0.6958,0.66517,0.56307,0.4916,0.44055}))</f>
        <v/>
      </c>
      <c r="AA300" s="22">
        <f>IF(W300&lt;0,0,CHOOSE(MATCH(W300,{0,1950001,3300001,6950001,9000001},1),5.105/84.895,10.21/79.79,20.42/69.58,23.483/66.517,33.693/56.307))</f>
        <v/>
      </c>
      <c r="AB300" s="21">
        <f>IF(C300&lt;=2000,0,(MIN(C300,ROUNDDOWN(F300*0.3,0))-2000)*0.1)</f>
        <v/>
      </c>
      <c r="AC300" s="21">
        <f>IF(C300&lt;=2000,0,MIN((C300-2000)*Y300,(R300+S300)*0.2))</f>
        <v/>
      </c>
      <c r="AD300" s="21">
        <f>IF(C300&lt;=2000,0,MIN((C300-2000)*Z300,(T300+U300)*0.2))</f>
        <v/>
      </c>
      <c r="AE300" s="21">
        <f>AC300*AA300</f>
        <v/>
      </c>
      <c r="AF300" s="21">
        <f>ROUNDDOWN(R300,-2)+ROUNDDOWN(S300,-2)</f>
        <v/>
      </c>
      <c r="AG300" s="21">
        <f>ROUNDDOWN(MAX(0,R300-(AB300+AC300+AE300)*0.6),-2)+ROUNDDOWN(MAX(0,S300-(AB300+AC300+AE300)*0.4),-2)</f>
        <v/>
      </c>
      <c r="AH300" s="21">
        <f>ROUNDDOWN(MAX(0,T300-(AB300+AD300)*0.6),-2)+ROUNDDOWN(MAX(0,U300-(AB300+AD300)*0.4),-2)</f>
        <v/>
      </c>
      <c r="AI300" s="21">
        <f>ROUNDDOWN(T300,-2)+ROUNDDOWN(U300,-2)</f>
        <v/>
      </c>
      <c r="AJ300" s="21">
        <f>M300+AF300</f>
        <v/>
      </c>
      <c r="AK300" s="21">
        <f>M300+AG300</f>
        <v/>
      </c>
      <c r="AL300" s="21">
        <f>N300+AH300</f>
        <v/>
      </c>
      <c r="AM300" s="21">
        <f>O300+AI300</f>
        <v/>
      </c>
      <c r="AN300" s="21">
        <f>N300+AI300</f>
        <v/>
      </c>
      <c r="AO300" s="21">
        <f>ROUNDDOWN((R300+S300)*0.2/Y300+2000,0)</f>
        <v/>
      </c>
      <c r="AP300" s="21">
        <f>ROUNDDOWN((T300+U300)*0.2/Z300+2000,0)</f>
        <v/>
      </c>
      <c r="AQ300" s="21">
        <f>AL300-AK300</f>
        <v/>
      </c>
      <c r="AR300" s="21">
        <f>AM300-AK300</f>
        <v/>
      </c>
      <c r="AS300" s="21">
        <f>AM300-AL300</f>
        <v/>
      </c>
      <c r="AT300" s="21">
        <f>AK300+C300-AJ300</f>
        <v/>
      </c>
      <c r="AU300" s="21">
        <f>AL300+C300-AM300</f>
        <v/>
      </c>
      <c r="AV300" s="21">
        <f>AN300+C300-AM300</f>
        <v/>
      </c>
    </row>
    <row r="301">
      <c r="A301" t="inlineStr">
        <is>
          <t>医療費の境目</t>
        </is>
      </c>
      <c r="B301" s="21">
        <f>'3_医療費の境目'!$B$3</f>
        <v/>
      </c>
      <c r="C301" s="21">
        <f>IF('3_医療費の境目'!$B$4="",AO301,'3_医療費の境目'!$B$4)</f>
        <v/>
      </c>
      <c r="D301" s="21">
        <f>'3_医療費の境目'!D301</f>
        <v/>
      </c>
      <c r="E301" s="21">
        <f>ROUND(MIN(B301/12,650000)*12*0.0915+MIN(B301/12,1390000)*12*(0.0504+0)+B301*0.005,0)</f>
        <v/>
      </c>
      <c r="F301" s="21">
        <f>IF(B301&lt;741000,0,IF(B301&lt;2191000,B301-740000,IF(B301&lt;2193000,1451000,IF(B301&lt;2196000,1453000,IF(B301&lt;2200000,1456000,IF(B301&lt;3600000,ROUND(ROUNDDOWN(B301/4,-3)*2.8,0)-80000,IF(B301&lt;6600000,ROUND(ROUNDDOWN(B301/4,-3)*3.2,0)-440000,IF(B301&lt;8500000,ROUNDDOWN(B301*0.9,0)-1100000,B301-1950000))))))))</f>
        <v/>
      </c>
      <c r="G301" s="21">
        <f>IF(F301&gt;23500000,NA(),IF(F301&lt;=4890000,1040000,IF(F301&lt;=6550000,670000,620000)))</f>
        <v/>
      </c>
      <c r="H301" s="21">
        <f>IF(D301&lt;=0,0,MAX(0,MIN(2000000,D301-MIN(100000,ROUNDDOWN(F301*0.05,0)))))</f>
        <v/>
      </c>
      <c r="I301" s="21">
        <f>IF(C301&lt;=2000,0,MIN(C301,ROUNDDOWN(F301*0.4,0))-2000)</f>
        <v/>
      </c>
      <c r="J301" s="21">
        <f>MAX(0,ROUNDDOWN(F301-E301-G301,-3))</f>
        <v/>
      </c>
      <c r="K301" s="21">
        <f>MAX(0,ROUNDDOWN(F301-E301-G301-H301-I301,-3))</f>
        <v/>
      </c>
      <c r="L301" s="21">
        <f>MAX(0,ROUNDDOWN(F301-E301-G301-H301,-3))</f>
        <v/>
      </c>
      <c r="M301" s="21">
        <f>IF(J301&lt;=0,0,ROUNDDOWN((J301*LOOKUP(J301,{0,1950001,3300001,6950001,9000001,18000001,40000001},{0.05,0.1,0.2,0.23,0.33,0.4,0.45})-LOOKUP(J301,{0,1950001,3300001,6950001,9000001,18000001,40000001},{0,97500,427500,636000,1536000,2796000,4796000}))*1.021,-2))</f>
        <v/>
      </c>
      <c r="N301" s="21">
        <f>IF(K301&lt;=0,0,ROUNDDOWN((K301*LOOKUP(K301,{0,1950001,3300001,6950001,9000001,18000001,40000001},{0.05,0.1,0.2,0.23,0.33,0.4,0.45})-LOOKUP(K301,{0,1950001,3300001,6950001,9000001,18000001,40000001},{0,97500,427500,636000,1536000,2796000,4796000}))*1.021,-2))</f>
        <v/>
      </c>
      <c r="O301" s="21">
        <f>IF(L301&lt;=0,0,ROUNDDOWN((L301*LOOKUP(L301,{0,1950001,3300001,6950001,9000001,18000001,40000001},{0.05,0.1,0.2,0.23,0.33,0.4,0.45})-LOOKUP(L301,{0,1950001,3300001,6950001,9000001,18000001,40000001},{0,97500,427500,636000,1536000,2796000,4796000}))*1.021,-2))</f>
        <v/>
      </c>
      <c r="P301" s="21">
        <f>MAX(0,ROUNDDOWN(F301-E301-430000,-3))</f>
        <v/>
      </c>
      <c r="Q301" s="21">
        <f>MAX(0,ROUNDDOWN(F301-E301-430000-H301,-3))</f>
        <v/>
      </c>
      <c r="R301" s="21">
        <f>IF(F301&lt;=450000,0,MAX(0,P301*0.06-MIN(50000,P301)*0.03))</f>
        <v/>
      </c>
      <c r="S301" s="21">
        <f>IF(F301&lt;=450000,0,MAX(0,P301*0.04-MIN(50000,P301)*0.02))</f>
        <v/>
      </c>
      <c r="T301" s="21">
        <f>IF(F301&lt;=450000,0,MAX(0,Q301*0.06-MIN(50000,Q301)*0.03))</f>
        <v/>
      </c>
      <c r="U301" s="21">
        <f>IF(F301&lt;=450000,0,MAX(0,Q301*0.04-MIN(50000,Q301)*0.02))</f>
        <v/>
      </c>
      <c r="V301" s="21">
        <f>50000+MAX(0,G301-480000)</f>
        <v/>
      </c>
      <c r="W301" s="21">
        <f>P301-V301</f>
        <v/>
      </c>
      <c r="X301" s="21">
        <f>Q301-V301</f>
        <v/>
      </c>
      <c r="Y301" s="22">
        <f>IF(W301&lt;0,0.9,LOOKUP(W301,{0,1950001,3300001,6950001,9000001,18000001,40000001},{0.84895,0.7979,0.6958,0.66517,0.56307,0.4916,0.44055}))</f>
        <v/>
      </c>
      <c r="Z301" s="22">
        <f>IF(X301&lt;0,0.9,LOOKUP(X301,{0,1950001,3300001,6950001,9000001,18000001,40000001},{0.84895,0.7979,0.6958,0.66517,0.56307,0.4916,0.44055}))</f>
        <v/>
      </c>
      <c r="AA301" s="22">
        <f>IF(W301&lt;0,0,CHOOSE(MATCH(W301,{0,1950001,3300001,6950001,9000001},1),5.105/84.895,10.21/79.79,20.42/69.58,23.483/66.517,33.693/56.307))</f>
        <v/>
      </c>
      <c r="AB301" s="21">
        <f>IF(C301&lt;=2000,0,(MIN(C301,ROUNDDOWN(F301*0.3,0))-2000)*0.1)</f>
        <v/>
      </c>
      <c r="AC301" s="21">
        <f>IF(C301&lt;=2000,0,MIN((C301-2000)*Y301,(R301+S301)*0.2))</f>
        <v/>
      </c>
      <c r="AD301" s="21">
        <f>IF(C301&lt;=2000,0,MIN((C301-2000)*Z301,(T301+U301)*0.2))</f>
        <v/>
      </c>
      <c r="AE301" s="21">
        <f>AC301*AA301</f>
        <v/>
      </c>
      <c r="AF301" s="21">
        <f>ROUNDDOWN(R301,-2)+ROUNDDOWN(S301,-2)</f>
        <v/>
      </c>
      <c r="AG301" s="21">
        <f>ROUNDDOWN(MAX(0,R301-(AB301+AC301+AE301)*0.6),-2)+ROUNDDOWN(MAX(0,S301-(AB301+AC301+AE301)*0.4),-2)</f>
        <v/>
      </c>
      <c r="AH301" s="21">
        <f>ROUNDDOWN(MAX(0,T301-(AB301+AD301)*0.6),-2)+ROUNDDOWN(MAX(0,U301-(AB301+AD301)*0.4),-2)</f>
        <v/>
      </c>
      <c r="AI301" s="21">
        <f>ROUNDDOWN(T301,-2)+ROUNDDOWN(U301,-2)</f>
        <v/>
      </c>
      <c r="AJ301" s="21">
        <f>M301+AF301</f>
        <v/>
      </c>
      <c r="AK301" s="21">
        <f>M301+AG301</f>
        <v/>
      </c>
      <c r="AL301" s="21">
        <f>N301+AH301</f>
        <v/>
      </c>
      <c r="AM301" s="21">
        <f>O301+AI301</f>
        <v/>
      </c>
      <c r="AN301" s="21">
        <f>N301+AI301</f>
        <v/>
      </c>
      <c r="AO301" s="21">
        <f>ROUNDDOWN((R301+S301)*0.2/Y301+2000,0)</f>
        <v/>
      </c>
      <c r="AP301" s="21">
        <f>ROUNDDOWN((T301+U301)*0.2/Z301+2000,0)</f>
        <v/>
      </c>
      <c r="AQ301" s="21">
        <f>AL301-AK301</f>
        <v/>
      </c>
      <c r="AR301" s="21">
        <f>AM301-AK301</f>
        <v/>
      </c>
      <c r="AS301" s="21">
        <f>AM301-AL301</f>
        <v/>
      </c>
      <c r="AT301" s="21">
        <f>AK301+C301-AJ301</f>
        <v/>
      </c>
      <c r="AU301" s="21">
        <f>AL301+C301-AM301</f>
        <v/>
      </c>
      <c r="AV301" s="21">
        <f>AN301+C301-AM301</f>
        <v/>
      </c>
    </row>
    <row r="302">
      <c r="A302" t="inlineStr">
        <is>
          <t>医療費の境目</t>
        </is>
      </c>
      <c r="B302" s="21">
        <f>'3_医療費の境目'!$B$3</f>
        <v/>
      </c>
      <c r="C302" s="21">
        <f>IF('3_医療費の境目'!$B$4="",AO302,'3_医療費の境目'!$B$4)</f>
        <v/>
      </c>
      <c r="D302" s="21">
        <f>'3_医療費の境目'!D302</f>
        <v/>
      </c>
      <c r="E302" s="21">
        <f>ROUND(MIN(B302/12,650000)*12*0.0915+MIN(B302/12,1390000)*12*(0.0504+0)+B302*0.005,0)</f>
        <v/>
      </c>
      <c r="F302" s="21">
        <f>IF(B302&lt;741000,0,IF(B302&lt;2191000,B302-740000,IF(B302&lt;2193000,1451000,IF(B302&lt;2196000,1453000,IF(B302&lt;2200000,1456000,IF(B302&lt;3600000,ROUND(ROUNDDOWN(B302/4,-3)*2.8,0)-80000,IF(B302&lt;6600000,ROUND(ROUNDDOWN(B302/4,-3)*3.2,0)-440000,IF(B302&lt;8500000,ROUNDDOWN(B302*0.9,0)-1100000,B302-1950000))))))))</f>
        <v/>
      </c>
      <c r="G302" s="21">
        <f>IF(F302&gt;23500000,NA(),IF(F302&lt;=4890000,1040000,IF(F302&lt;=6550000,670000,620000)))</f>
        <v/>
      </c>
      <c r="H302" s="21">
        <f>IF(D302&lt;=0,0,MAX(0,MIN(2000000,D302-MIN(100000,ROUNDDOWN(F302*0.05,0)))))</f>
        <v/>
      </c>
      <c r="I302" s="21">
        <f>IF(C302&lt;=2000,0,MIN(C302,ROUNDDOWN(F302*0.4,0))-2000)</f>
        <v/>
      </c>
      <c r="J302" s="21">
        <f>MAX(0,ROUNDDOWN(F302-E302-G302,-3))</f>
        <v/>
      </c>
      <c r="K302" s="21">
        <f>MAX(0,ROUNDDOWN(F302-E302-G302-H302-I302,-3))</f>
        <v/>
      </c>
      <c r="L302" s="21">
        <f>MAX(0,ROUNDDOWN(F302-E302-G302-H302,-3))</f>
        <v/>
      </c>
      <c r="M302" s="21">
        <f>IF(J302&lt;=0,0,ROUNDDOWN((J302*LOOKUP(J302,{0,1950001,3300001,6950001,9000001,18000001,40000001},{0.05,0.1,0.2,0.23,0.33,0.4,0.45})-LOOKUP(J302,{0,1950001,3300001,6950001,9000001,18000001,40000001},{0,97500,427500,636000,1536000,2796000,4796000}))*1.021,-2))</f>
        <v/>
      </c>
      <c r="N302" s="21">
        <f>IF(K302&lt;=0,0,ROUNDDOWN((K302*LOOKUP(K302,{0,1950001,3300001,6950001,9000001,18000001,40000001},{0.05,0.1,0.2,0.23,0.33,0.4,0.45})-LOOKUP(K302,{0,1950001,3300001,6950001,9000001,18000001,40000001},{0,97500,427500,636000,1536000,2796000,4796000}))*1.021,-2))</f>
        <v/>
      </c>
      <c r="O302" s="21">
        <f>IF(L302&lt;=0,0,ROUNDDOWN((L302*LOOKUP(L302,{0,1950001,3300001,6950001,9000001,18000001,40000001},{0.05,0.1,0.2,0.23,0.33,0.4,0.45})-LOOKUP(L302,{0,1950001,3300001,6950001,9000001,18000001,40000001},{0,97500,427500,636000,1536000,2796000,4796000}))*1.021,-2))</f>
        <v/>
      </c>
      <c r="P302" s="21">
        <f>MAX(0,ROUNDDOWN(F302-E302-430000,-3))</f>
        <v/>
      </c>
      <c r="Q302" s="21">
        <f>MAX(0,ROUNDDOWN(F302-E302-430000-H302,-3))</f>
        <v/>
      </c>
      <c r="R302" s="21">
        <f>IF(F302&lt;=450000,0,MAX(0,P302*0.06-MIN(50000,P302)*0.03))</f>
        <v/>
      </c>
      <c r="S302" s="21">
        <f>IF(F302&lt;=450000,0,MAX(0,P302*0.04-MIN(50000,P302)*0.02))</f>
        <v/>
      </c>
      <c r="T302" s="21">
        <f>IF(F302&lt;=450000,0,MAX(0,Q302*0.06-MIN(50000,Q302)*0.03))</f>
        <v/>
      </c>
      <c r="U302" s="21">
        <f>IF(F302&lt;=450000,0,MAX(0,Q302*0.04-MIN(50000,Q302)*0.02))</f>
        <v/>
      </c>
      <c r="V302" s="21">
        <f>50000+MAX(0,G302-480000)</f>
        <v/>
      </c>
      <c r="W302" s="21">
        <f>P302-V302</f>
        <v/>
      </c>
      <c r="X302" s="21">
        <f>Q302-V302</f>
        <v/>
      </c>
      <c r="Y302" s="22">
        <f>IF(W302&lt;0,0.9,LOOKUP(W302,{0,1950001,3300001,6950001,9000001,18000001,40000001},{0.84895,0.7979,0.6958,0.66517,0.56307,0.4916,0.44055}))</f>
        <v/>
      </c>
      <c r="Z302" s="22">
        <f>IF(X302&lt;0,0.9,LOOKUP(X302,{0,1950001,3300001,6950001,9000001,18000001,40000001},{0.84895,0.7979,0.6958,0.66517,0.56307,0.4916,0.44055}))</f>
        <v/>
      </c>
      <c r="AA302" s="22">
        <f>IF(W302&lt;0,0,CHOOSE(MATCH(W302,{0,1950001,3300001,6950001,9000001},1),5.105/84.895,10.21/79.79,20.42/69.58,23.483/66.517,33.693/56.307))</f>
        <v/>
      </c>
      <c r="AB302" s="21">
        <f>IF(C302&lt;=2000,0,(MIN(C302,ROUNDDOWN(F302*0.3,0))-2000)*0.1)</f>
        <v/>
      </c>
      <c r="AC302" s="21">
        <f>IF(C302&lt;=2000,0,MIN((C302-2000)*Y302,(R302+S302)*0.2))</f>
        <v/>
      </c>
      <c r="AD302" s="21">
        <f>IF(C302&lt;=2000,0,MIN((C302-2000)*Z302,(T302+U302)*0.2))</f>
        <v/>
      </c>
      <c r="AE302" s="21">
        <f>AC302*AA302</f>
        <v/>
      </c>
      <c r="AF302" s="21">
        <f>ROUNDDOWN(R302,-2)+ROUNDDOWN(S302,-2)</f>
        <v/>
      </c>
      <c r="AG302" s="21">
        <f>ROUNDDOWN(MAX(0,R302-(AB302+AC302+AE302)*0.6),-2)+ROUNDDOWN(MAX(0,S302-(AB302+AC302+AE302)*0.4),-2)</f>
        <v/>
      </c>
      <c r="AH302" s="21">
        <f>ROUNDDOWN(MAX(0,T302-(AB302+AD302)*0.6),-2)+ROUNDDOWN(MAX(0,U302-(AB302+AD302)*0.4),-2)</f>
        <v/>
      </c>
      <c r="AI302" s="21">
        <f>ROUNDDOWN(T302,-2)+ROUNDDOWN(U302,-2)</f>
        <v/>
      </c>
      <c r="AJ302" s="21">
        <f>M302+AF302</f>
        <v/>
      </c>
      <c r="AK302" s="21">
        <f>M302+AG302</f>
        <v/>
      </c>
      <c r="AL302" s="21">
        <f>N302+AH302</f>
        <v/>
      </c>
      <c r="AM302" s="21">
        <f>O302+AI302</f>
        <v/>
      </c>
      <c r="AN302" s="21">
        <f>N302+AI302</f>
        <v/>
      </c>
      <c r="AO302" s="21">
        <f>ROUNDDOWN((R302+S302)*0.2/Y302+2000,0)</f>
        <v/>
      </c>
      <c r="AP302" s="21">
        <f>ROUNDDOWN((T302+U302)*0.2/Z302+2000,0)</f>
        <v/>
      </c>
      <c r="AQ302" s="21">
        <f>AL302-AK302</f>
        <v/>
      </c>
      <c r="AR302" s="21">
        <f>AM302-AK302</f>
        <v/>
      </c>
      <c r="AS302" s="21">
        <f>AM302-AL302</f>
        <v/>
      </c>
      <c r="AT302" s="21">
        <f>AK302+C302-AJ302</f>
        <v/>
      </c>
      <c r="AU302" s="21">
        <f>AL302+C302-AM302</f>
        <v/>
      </c>
      <c r="AV302" s="21">
        <f>AN302+C302-AM302</f>
        <v/>
      </c>
    </row>
    <row r="303">
      <c r="A303" t="inlineStr">
        <is>
          <t>医療費の境目</t>
        </is>
      </c>
      <c r="B303" s="21">
        <f>'3_医療費の境目'!$B$3</f>
        <v/>
      </c>
      <c r="C303" s="21">
        <f>IF('3_医療費の境目'!$B$4="",AO303,'3_医療費の境目'!$B$4)</f>
        <v/>
      </c>
      <c r="D303" s="21">
        <f>'3_医療費の境目'!D303</f>
        <v/>
      </c>
      <c r="E303" s="21">
        <f>ROUND(MIN(B303/12,650000)*12*0.0915+MIN(B303/12,1390000)*12*(0.0504+0)+B303*0.005,0)</f>
        <v/>
      </c>
      <c r="F303" s="21">
        <f>IF(B303&lt;741000,0,IF(B303&lt;2191000,B303-740000,IF(B303&lt;2193000,1451000,IF(B303&lt;2196000,1453000,IF(B303&lt;2200000,1456000,IF(B303&lt;3600000,ROUND(ROUNDDOWN(B303/4,-3)*2.8,0)-80000,IF(B303&lt;6600000,ROUND(ROUNDDOWN(B303/4,-3)*3.2,0)-440000,IF(B303&lt;8500000,ROUNDDOWN(B303*0.9,0)-1100000,B303-1950000))))))))</f>
        <v/>
      </c>
      <c r="G303" s="21">
        <f>IF(F303&gt;23500000,NA(),IF(F303&lt;=4890000,1040000,IF(F303&lt;=6550000,670000,620000)))</f>
        <v/>
      </c>
      <c r="H303" s="21">
        <f>IF(D303&lt;=0,0,MAX(0,MIN(2000000,D303-MIN(100000,ROUNDDOWN(F303*0.05,0)))))</f>
        <v/>
      </c>
      <c r="I303" s="21">
        <f>IF(C303&lt;=2000,0,MIN(C303,ROUNDDOWN(F303*0.4,0))-2000)</f>
        <v/>
      </c>
      <c r="J303" s="21">
        <f>MAX(0,ROUNDDOWN(F303-E303-G303,-3))</f>
        <v/>
      </c>
      <c r="K303" s="21">
        <f>MAX(0,ROUNDDOWN(F303-E303-G303-H303-I303,-3))</f>
        <v/>
      </c>
      <c r="L303" s="21">
        <f>MAX(0,ROUNDDOWN(F303-E303-G303-H303,-3))</f>
        <v/>
      </c>
      <c r="M303" s="21">
        <f>IF(J303&lt;=0,0,ROUNDDOWN((J303*LOOKUP(J303,{0,1950001,3300001,6950001,9000001,18000001,40000001},{0.05,0.1,0.2,0.23,0.33,0.4,0.45})-LOOKUP(J303,{0,1950001,3300001,6950001,9000001,18000001,40000001},{0,97500,427500,636000,1536000,2796000,4796000}))*1.021,-2))</f>
        <v/>
      </c>
      <c r="N303" s="21">
        <f>IF(K303&lt;=0,0,ROUNDDOWN((K303*LOOKUP(K303,{0,1950001,3300001,6950001,9000001,18000001,40000001},{0.05,0.1,0.2,0.23,0.33,0.4,0.45})-LOOKUP(K303,{0,1950001,3300001,6950001,9000001,18000001,40000001},{0,97500,427500,636000,1536000,2796000,4796000}))*1.021,-2))</f>
        <v/>
      </c>
      <c r="O303" s="21">
        <f>IF(L303&lt;=0,0,ROUNDDOWN((L303*LOOKUP(L303,{0,1950001,3300001,6950001,9000001,18000001,40000001},{0.05,0.1,0.2,0.23,0.33,0.4,0.45})-LOOKUP(L303,{0,1950001,3300001,6950001,9000001,18000001,40000001},{0,97500,427500,636000,1536000,2796000,4796000}))*1.021,-2))</f>
        <v/>
      </c>
      <c r="P303" s="21">
        <f>MAX(0,ROUNDDOWN(F303-E303-430000,-3))</f>
        <v/>
      </c>
      <c r="Q303" s="21">
        <f>MAX(0,ROUNDDOWN(F303-E303-430000-H303,-3))</f>
        <v/>
      </c>
      <c r="R303" s="21">
        <f>IF(F303&lt;=450000,0,MAX(0,P303*0.06-MIN(50000,P303)*0.03))</f>
        <v/>
      </c>
      <c r="S303" s="21">
        <f>IF(F303&lt;=450000,0,MAX(0,P303*0.04-MIN(50000,P303)*0.02))</f>
        <v/>
      </c>
      <c r="T303" s="21">
        <f>IF(F303&lt;=450000,0,MAX(0,Q303*0.06-MIN(50000,Q303)*0.03))</f>
        <v/>
      </c>
      <c r="U303" s="21">
        <f>IF(F303&lt;=450000,0,MAX(0,Q303*0.04-MIN(50000,Q303)*0.02))</f>
        <v/>
      </c>
      <c r="V303" s="21">
        <f>50000+MAX(0,G303-480000)</f>
        <v/>
      </c>
      <c r="W303" s="21">
        <f>P303-V303</f>
        <v/>
      </c>
      <c r="X303" s="21">
        <f>Q303-V303</f>
        <v/>
      </c>
      <c r="Y303" s="22">
        <f>IF(W303&lt;0,0.9,LOOKUP(W303,{0,1950001,3300001,6950001,9000001,18000001,40000001},{0.84895,0.7979,0.6958,0.66517,0.56307,0.4916,0.44055}))</f>
        <v/>
      </c>
      <c r="Z303" s="22">
        <f>IF(X303&lt;0,0.9,LOOKUP(X303,{0,1950001,3300001,6950001,9000001,18000001,40000001},{0.84895,0.7979,0.6958,0.66517,0.56307,0.4916,0.44055}))</f>
        <v/>
      </c>
      <c r="AA303" s="22">
        <f>IF(W303&lt;0,0,CHOOSE(MATCH(W303,{0,1950001,3300001,6950001,9000001},1),5.105/84.895,10.21/79.79,20.42/69.58,23.483/66.517,33.693/56.307))</f>
        <v/>
      </c>
      <c r="AB303" s="21">
        <f>IF(C303&lt;=2000,0,(MIN(C303,ROUNDDOWN(F303*0.3,0))-2000)*0.1)</f>
        <v/>
      </c>
      <c r="AC303" s="21">
        <f>IF(C303&lt;=2000,0,MIN((C303-2000)*Y303,(R303+S303)*0.2))</f>
        <v/>
      </c>
      <c r="AD303" s="21">
        <f>IF(C303&lt;=2000,0,MIN((C303-2000)*Z303,(T303+U303)*0.2))</f>
        <v/>
      </c>
      <c r="AE303" s="21">
        <f>AC303*AA303</f>
        <v/>
      </c>
      <c r="AF303" s="21">
        <f>ROUNDDOWN(R303,-2)+ROUNDDOWN(S303,-2)</f>
        <v/>
      </c>
      <c r="AG303" s="21">
        <f>ROUNDDOWN(MAX(0,R303-(AB303+AC303+AE303)*0.6),-2)+ROUNDDOWN(MAX(0,S303-(AB303+AC303+AE303)*0.4),-2)</f>
        <v/>
      </c>
      <c r="AH303" s="21">
        <f>ROUNDDOWN(MAX(0,T303-(AB303+AD303)*0.6),-2)+ROUNDDOWN(MAX(0,U303-(AB303+AD303)*0.4),-2)</f>
        <v/>
      </c>
      <c r="AI303" s="21">
        <f>ROUNDDOWN(T303,-2)+ROUNDDOWN(U303,-2)</f>
        <v/>
      </c>
      <c r="AJ303" s="21">
        <f>M303+AF303</f>
        <v/>
      </c>
      <c r="AK303" s="21">
        <f>M303+AG303</f>
        <v/>
      </c>
      <c r="AL303" s="21">
        <f>N303+AH303</f>
        <v/>
      </c>
      <c r="AM303" s="21">
        <f>O303+AI303</f>
        <v/>
      </c>
      <c r="AN303" s="21">
        <f>N303+AI303</f>
        <v/>
      </c>
      <c r="AO303" s="21">
        <f>ROUNDDOWN((R303+S303)*0.2/Y303+2000,0)</f>
        <v/>
      </c>
      <c r="AP303" s="21">
        <f>ROUNDDOWN((T303+U303)*0.2/Z303+2000,0)</f>
        <v/>
      </c>
      <c r="AQ303" s="21">
        <f>AL303-AK303</f>
        <v/>
      </c>
      <c r="AR303" s="21">
        <f>AM303-AK303</f>
        <v/>
      </c>
      <c r="AS303" s="21">
        <f>AM303-AL303</f>
        <v/>
      </c>
      <c r="AT303" s="21">
        <f>AK303+C303-AJ303</f>
        <v/>
      </c>
      <c r="AU303" s="21">
        <f>AL303+C303-AM303</f>
        <v/>
      </c>
      <c r="AV303" s="21">
        <f>AN303+C303-AM303</f>
        <v/>
      </c>
    </row>
    <row r="304">
      <c r="A304" t="inlineStr">
        <is>
          <t>医療費の境目</t>
        </is>
      </c>
      <c r="B304" s="21">
        <f>'3_医療費の境目'!$B$3</f>
        <v/>
      </c>
      <c r="C304" s="21">
        <f>IF('3_医療費の境目'!$B$4="",AO304,'3_医療費の境目'!$B$4)</f>
        <v/>
      </c>
      <c r="D304" s="21">
        <f>'3_医療費の境目'!D304</f>
        <v/>
      </c>
      <c r="E304" s="21">
        <f>ROUND(MIN(B304/12,650000)*12*0.0915+MIN(B304/12,1390000)*12*(0.0504+0)+B304*0.005,0)</f>
        <v/>
      </c>
      <c r="F304" s="21">
        <f>IF(B304&lt;741000,0,IF(B304&lt;2191000,B304-740000,IF(B304&lt;2193000,1451000,IF(B304&lt;2196000,1453000,IF(B304&lt;2200000,1456000,IF(B304&lt;3600000,ROUND(ROUNDDOWN(B304/4,-3)*2.8,0)-80000,IF(B304&lt;6600000,ROUND(ROUNDDOWN(B304/4,-3)*3.2,0)-440000,IF(B304&lt;8500000,ROUNDDOWN(B304*0.9,0)-1100000,B304-1950000))))))))</f>
        <v/>
      </c>
      <c r="G304" s="21">
        <f>IF(F304&gt;23500000,NA(),IF(F304&lt;=4890000,1040000,IF(F304&lt;=6550000,670000,620000)))</f>
        <v/>
      </c>
      <c r="H304" s="21">
        <f>IF(D304&lt;=0,0,MAX(0,MIN(2000000,D304-MIN(100000,ROUNDDOWN(F304*0.05,0)))))</f>
        <v/>
      </c>
      <c r="I304" s="21">
        <f>IF(C304&lt;=2000,0,MIN(C304,ROUNDDOWN(F304*0.4,0))-2000)</f>
        <v/>
      </c>
      <c r="J304" s="21">
        <f>MAX(0,ROUNDDOWN(F304-E304-G304,-3))</f>
        <v/>
      </c>
      <c r="K304" s="21">
        <f>MAX(0,ROUNDDOWN(F304-E304-G304-H304-I304,-3))</f>
        <v/>
      </c>
      <c r="L304" s="21">
        <f>MAX(0,ROUNDDOWN(F304-E304-G304-H304,-3))</f>
        <v/>
      </c>
      <c r="M304" s="21">
        <f>IF(J304&lt;=0,0,ROUNDDOWN((J304*LOOKUP(J304,{0,1950001,3300001,6950001,9000001,18000001,40000001},{0.05,0.1,0.2,0.23,0.33,0.4,0.45})-LOOKUP(J304,{0,1950001,3300001,6950001,9000001,18000001,40000001},{0,97500,427500,636000,1536000,2796000,4796000}))*1.021,-2))</f>
        <v/>
      </c>
      <c r="N304" s="21">
        <f>IF(K304&lt;=0,0,ROUNDDOWN((K304*LOOKUP(K304,{0,1950001,3300001,6950001,9000001,18000001,40000001},{0.05,0.1,0.2,0.23,0.33,0.4,0.45})-LOOKUP(K304,{0,1950001,3300001,6950001,9000001,18000001,40000001},{0,97500,427500,636000,1536000,2796000,4796000}))*1.021,-2))</f>
        <v/>
      </c>
      <c r="O304" s="21">
        <f>IF(L304&lt;=0,0,ROUNDDOWN((L304*LOOKUP(L304,{0,1950001,3300001,6950001,9000001,18000001,40000001},{0.05,0.1,0.2,0.23,0.33,0.4,0.45})-LOOKUP(L304,{0,1950001,3300001,6950001,9000001,18000001,40000001},{0,97500,427500,636000,1536000,2796000,4796000}))*1.021,-2))</f>
        <v/>
      </c>
      <c r="P304" s="21">
        <f>MAX(0,ROUNDDOWN(F304-E304-430000,-3))</f>
        <v/>
      </c>
      <c r="Q304" s="21">
        <f>MAX(0,ROUNDDOWN(F304-E304-430000-H304,-3))</f>
        <v/>
      </c>
      <c r="R304" s="21">
        <f>IF(F304&lt;=450000,0,MAX(0,P304*0.06-MIN(50000,P304)*0.03))</f>
        <v/>
      </c>
      <c r="S304" s="21">
        <f>IF(F304&lt;=450000,0,MAX(0,P304*0.04-MIN(50000,P304)*0.02))</f>
        <v/>
      </c>
      <c r="T304" s="21">
        <f>IF(F304&lt;=450000,0,MAX(0,Q304*0.06-MIN(50000,Q304)*0.03))</f>
        <v/>
      </c>
      <c r="U304" s="21">
        <f>IF(F304&lt;=450000,0,MAX(0,Q304*0.04-MIN(50000,Q304)*0.02))</f>
        <v/>
      </c>
      <c r="V304" s="21">
        <f>50000+MAX(0,G304-480000)</f>
        <v/>
      </c>
      <c r="W304" s="21">
        <f>P304-V304</f>
        <v/>
      </c>
      <c r="X304" s="21">
        <f>Q304-V304</f>
        <v/>
      </c>
      <c r="Y304" s="22">
        <f>IF(W304&lt;0,0.9,LOOKUP(W304,{0,1950001,3300001,6950001,9000001,18000001,40000001},{0.84895,0.7979,0.6958,0.66517,0.56307,0.4916,0.44055}))</f>
        <v/>
      </c>
      <c r="Z304" s="22">
        <f>IF(X304&lt;0,0.9,LOOKUP(X304,{0,1950001,3300001,6950001,9000001,18000001,40000001},{0.84895,0.7979,0.6958,0.66517,0.56307,0.4916,0.44055}))</f>
        <v/>
      </c>
      <c r="AA304" s="22">
        <f>IF(W304&lt;0,0,CHOOSE(MATCH(W304,{0,1950001,3300001,6950001,9000001},1),5.105/84.895,10.21/79.79,20.42/69.58,23.483/66.517,33.693/56.307))</f>
        <v/>
      </c>
      <c r="AB304" s="21">
        <f>IF(C304&lt;=2000,0,(MIN(C304,ROUNDDOWN(F304*0.3,0))-2000)*0.1)</f>
        <v/>
      </c>
      <c r="AC304" s="21">
        <f>IF(C304&lt;=2000,0,MIN((C304-2000)*Y304,(R304+S304)*0.2))</f>
        <v/>
      </c>
      <c r="AD304" s="21">
        <f>IF(C304&lt;=2000,0,MIN((C304-2000)*Z304,(T304+U304)*0.2))</f>
        <v/>
      </c>
      <c r="AE304" s="21">
        <f>AC304*AA304</f>
        <v/>
      </c>
      <c r="AF304" s="21">
        <f>ROUNDDOWN(R304,-2)+ROUNDDOWN(S304,-2)</f>
        <v/>
      </c>
      <c r="AG304" s="21">
        <f>ROUNDDOWN(MAX(0,R304-(AB304+AC304+AE304)*0.6),-2)+ROUNDDOWN(MAX(0,S304-(AB304+AC304+AE304)*0.4),-2)</f>
        <v/>
      </c>
      <c r="AH304" s="21">
        <f>ROUNDDOWN(MAX(0,T304-(AB304+AD304)*0.6),-2)+ROUNDDOWN(MAX(0,U304-(AB304+AD304)*0.4),-2)</f>
        <v/>
      </c>
      <c r="AI304" s="21">
        <f>ROUNDDOWN(T304,-2)+ROUNDDOWN(U304,-2)</f>
        <v/>
      </c>
      <c r="AJ304" s="21">
        <f>M304+AF304</f>
        <v/>
      </c>
      <c r="AK304" s="21">
        <f>M304+AG304</f>
        <v/>
      </c>
      <c r="AL304" s="21">
        <f>N304+AH304</f>
        <v/>
      </c>
      <c r="AM304" s="21">
        <f>O304+AI304</f>
        <v/>
      </c>
      <c r="AN304" s="21">
        <f>N304+AI304</f>
        <v/>
      </c>
      <c r="AO304" s="21">
        <f>ROUNDDOWN((R304+S304)*0.2/Y304+2000,0)</f>
        <v/>
      </c>
      <c r="AP304" s="21">
        <f>ROUNDDOWN((T304+U304)*0.2/Z304+2000,0)</f>
        <v/>
      </c>
      <c r="AQ304" s="21">
        <f>AL304-AK304</f>
        <v/>
      </c>
      <c r="AR304" s="21">
        <f>AM304-AK304</f>
        <v/>
      </c>
      <c r="AS304" s="21">
        <f>AM304-AL304</f>
        <v/>
      </c>
      <c r="AT304" s="21">
        <f>AK304+C304-AJ304</f>
        <v/>
      </c>
      <c r="AU304" s="21">
        <f>AL304+C304-AM304</f>
        <v/>
      </c>
      <c r="AV304" s="21">
        <f>AN304+C304-AM304</f>
        <v/>
      </c>
    </row>
    <row r="305">
      <c r="A305" t="inlineStr">
        <is>
          <t>医療費の境目</t>
        </is>
      </c>
      <c r="B305" s="21">
        <f>'3_医療費の境目'!$B$3</f>
        <v/>
      </c>
      <c r="C305" s="21">
        <f>IF('3_医療費の境目'!$B$4="",AO305,'3_医療費の境目'!$B$4)</f>
        <v/>
      </c>
      <c r="D305" s="21">
        <f>'3_医療費の境目'!D305</f>
        <v/>
      </c>
      <c r="E305" s="21">
        <f>ROUND(MIN(B305/12,650000)*12*0.0915+MIN(B305/12,1390000)*12*(0.0504+0)+B305*0.005,0)</f>
        <v/>
      </c>
      <c r="F305" s="21">
        <f>IF(B305&lt;741000,0,IF(B305&lt;2191000,B305-740000,IF(B305&lt;2193000,1451000,IF(B305&lt;2196000,1453000,IF(B305&lt;2200000,1456000,IF(B305&lt;3600000,ROUND(ROUNDDOWN(B305/4,-3)*2.8,0)-80000,IF(B305&lt;6600000,ROUND(ROUNDDOWN(B305/4,-3)*3.2,0)-440000,IF(B305&lt;8500000,ROUNDDOWN(B305*0.9,0)-1100000,B305-1950000))))))))</f>
        <v/>
      </c>
      <c r="G305" s="21">
        <f>IF(F305&gt;23500000,NA(),IF(F305&lt;=4890000,1040000,IF(F305&lt;=6550000,670000,620000)))</f>
        <v/>
      </c>
      <c r="H305" s="21">
        <f>IF(D305&lt;=0,0,MAX(0,MIN(2000000,D305-MIN(100000,ROUNDDOWN(F305*0.05,0)))))</f>
        <v/>
      </c>
      <c r="I305" s="21">
        <f>IF(C305&lt;=2000,0,MIN(C305,ROUNDDOWN(F305*0.4,0))-2000)</f>
        <v/>
      </c>
      <c r="J305" s="21">
        <f>MAX(0,ROUNDDOWN(F305-E305-G305,-3))</f>
        <v/>
      </c>
      <c r="K305" s="21">
        <f>MAX(0,ROUNDDOWN(F305-E305-G305-H305-I305,-3))</f>
        <v/>
      </c>
      <c r="L305" s="21">
        <f>MAX(0,ROUNDDOWN(F305-E305-G305-H305,-3))</f>
        <v/>
      </c>
      <c r="M305" s="21">
        <f>IF(J305&lt;=0,0,ROUNDDOWN((J305*LOOKUP(J305,{0,1950001,3300001,6950001,9000001,18000001,40000001},{0.05,0.1,0.2,0.23,0.33,0.4,0.45})-LOOKUP(J305,{0,1950001,3300001,6950001,9000001,18000001,40000001},{0,97500,427500,636000,1536000,2796000,4796000}))*1.021,-2))</f>
        <v/>
      </c>
      <c r="N305" s="21">
        <f>IF(K305&lt;=0,0,ROUNDDOWN((K305*LOOKUP(K305,{0,1950001,3300001,6950001,9000001,18000001,40000001},{0.05,0.1,0.2,0.23,0.33,0.4,0.45})-LOOKUP(K305,{0,1950001,3300001,6950001,9000001,18000001,40000001},{0,97500,427500,636000,1536000,2796000,4796000}))*1.021,-2))</f>
        <v/>
      </c>
      <c r="O305" s="21">
        <f>IF(L305&lt;=0,0,ROUNDDOWN((L305*LOOKUP(L305,{0,1950001,3300001,6950001,9000001,18000001,40000001},{0.05,0.1,0.2,0.23,0.33,0.4,0.45})-LOOKUP(L305,{0,1950001,3300001,6950001,9000001,18000001,40000001},{0,97500,427500,636000,1536000,2796000,4796000}))*1.021,-2))</f>
        <v/>
      </c>
      <c r="P305" s="21">
        <f>MAX(0,ROUNDDOWN(F305-E305-430000,-3))</f>
        <v/>
      </c>
      <c r="Q305" s="21">
        <f>MAX(0,ROUNDDOWN(F305-E305-430000-H305,-3))</f>
        <v/>
      </c>
      <c r="R305" s="21">
        <f>IF(F305&lt;=450000,0,MAX(0,P305*0.06-MIN(50000,P305)*0.03))</f>
        <v/>
      </c>
      <c r="S305" s="21">
        <f>IF(F305&lt;=450000,0,MAX(0,P305*0.04-MIN(50000,P305)*0.02))</f>
        <v/>
      </c>
      <c r="T305" s="21">
        <f>IF(F305&lt;=450000,0,MAX(0,Q305*0.06-MIN(50000,Q305)*0.03))</f>
        <v/>
      </c>
      <c r="U305" s="21">
        <f>IF(F305&lt;=450000,0,MAX(0,Q305*0.04-MIN(50000,Q305)*0.02))</f>
        <v/>
      </c>
      <c r="V305" s="21">
        <f>50000+MAX(0,G305-480000)</f>
        <v/>
      </c>
      <c r="W305" s="21">
        <f>P305-V305</f>
        <v/>
      </c>
      <c r="X305" s="21">
        <f>Q305-V305</f>
        <v/>
      </c>
      <c r="Y305" s="22">
        <f>IF(W305&lt;0,0.9,LOOKUP(W305,{0,1950001,3300001,6950001,9000001,18000001,40000001},{0.84895,0.7979,0.6958,0.66517,0.56307,0.4916,0.44055}))</f>
        <v/>
      </c>
      <c r="Z305" s="22">
        <f>IF(X305&lt;0,0.9,LOOKUP(X305,{0,1950001,3300001,6950001,9000001,18000001,40000001},{0.84895,0.7979,0.6958,0.66517,0.56307,0.4916,0.44055}))</f>
        <v/>
      </c>
      <c r="AA305" s="22">
        <f>IF(W305&lt;0,0,CHOOSE(MATCH(W305,{0,1950001,3300001,6950001,9000001},1),5.105/84.895,10.21/79.79,20.42/69.58,23.483/66.517,33.693/56.307))</f>
        <v/>
      </c>
      <c r="AB305" s="21">
        <f>IF(C305&lt;=2000,0,(MIN(C305,ROUNDDOWN(F305*0.3,0))-2000)*0.1)</f>
        <v/>
      </c>
      <c r="AC305" s="21">
        <f>IF(C305&lt;=2000,0,MIN((C305-2000)*Y305,(R305+S305)*0.2))</f>
        <v/>
      </c>
      <c r="AD305" s="21">
        <f>IF(C305&lt;=2000,0,MIN((C305-2000)*Z305,(T305+U305)*0.2))</f>
        <v/>
      </c>
      <c r="AE305" s="21">
        <f>AC305*AA305</f>
        <v/>
      </c>
      <c r="AF305" s="21">
        <f>ROUNDDOWN(R305,-2)+ROUNDDOWN(S305,-2)</f>
        <v/>
      </c>
      <c r="AG305" s="21">
        <f>ROUNDDOWN(MAX(0,R305-(AB305+AC305+AE305)*0.6),-2)+ROUNDDOWN(MAX(0,S305-(AB305+AC305+AE305)*0.4),-2)</f>
        <v/>
      </c>
      <c r="AH305" s="21">
        <f>ROUNDDOWN(MAX(0,T305-(AB305+AD305)*0.6),-2)+ROUNDDOWN(MAX(0,U305-(AB305+AD305)*0.4),-2)</f>
        <v/>
      </c>
      <c r="AI305" s="21">
        <f>ROUNDDOWN(T305,-2)+ROUNDDOWN(U305,-2)</f>
        <v/>
      </c>
      <c r="AJ305" s="21">
        <f>M305+AF305</f>
        <v/>
      </c>
      <c r="AK305" s="21">
        <f>M305+AG305</f>
        <v/>
      </c>
      <c r="AL305" s="21">
        <f>N305+AH305</f>
        <v/>
      </c>
      <c r="AM305" s="21">
        <f>O305+AI305</f>
        <v/>
      </c>
      <c r="AN305" s="21">
        <f>N305+AI305</f>
        <v/>
      </c>
      <c r="AO305" s="21">
        <f>ROUNDDOWN((R305+S305)*0.2/Y305+2000,0)</f>
        <v/>
      </c>
      <c r="AP305" s="21">
        <f>ROUNDDOWN((T305+U305)*0.2/Z305+2000,0)</f>
        <v/>
      </c>
      <c r="AQ305" s="21">
        <f>AL305-AK305</f>
        <v/>
      </c>
      <c r="AR305" s="21">
        <f>AM305-AK305</f>
        <v/>
      </c>
      <c r="AS305" s="21">
        <f>AM305-AL305</f>
        <v/>
      </c>
      <c r="AT305" s="21">
        <f>AK305+C305-AJ305</f>
        <v/>
      </c>
      <c r="AU305" s="21">
        <f>AL305+C305-AM305</f>
        <v/>
      </c>
      <c r="AV305" s="21">
        <f>AN305+C305-AM305</f>
        <v/>
      </c>
    </row>
    <row r="306">
      <c r="A306" t="inlineStr">
        <is>
          <t>医療費の境目</t>
        </is>
      </c>
      <c r="B306" s="21">
        <f>'3_医療費の境目'!$B$3</f>
        <v/>
      </c>
      <c r="C306" s="21">
        <f>IF('3_医療費の境目'!$B$4="",AO306,'3_医療費の境目'!$B$4)</f>
        <v/>
      </c>
      <c r="D306" s="21">
        <f>'3_医療費の境目'!D306</f>
        <v/>
      </c>
      <c r="E306" s="21">
        <f>ROUND(MIN(B306/12,650000)*12*0.0915+MIN(B306/12,1390000)*12*(0.0504+0)+B306*0.005,0)</f>
        <v/>
      </c>
      <c r="F306" s="21">
        <f>IF(B306&lt;741000,0,IF(B306&lt;2191000,B306-740000,IF(B306&lt;2193000,1451000,IF(B306&lt;2196000,1453000,IF(B306&lt;2200000,1456000,IF(B306&lt;3600000,ROUND(ROUNDDOWN(B306/4,-3)*2.8,0)-80000,IF(B306&lt;6600000,ROUND(ROUNDDOWN(B306/4,-3)*3.2,0)-440000,IF(B306&lt;8500000,ROUNDDOWN(B306*0.9,0)-1100000,B306-1950000))))))))</f>
        <v/>
      </c>
      <c r="G306" s="21">
        <f>IF(F306&gt;23500000,NA(),IF(F306&lt;=4890000,1040000,IF(F306&lt;=6550000,670000,620000)))</f>
        <v/>
      </c>
      <c r="H306" s="21">
        <f>IF(D306&lt;=0,0,MAX(0,MIN(2000000,D306-MIN(100000,ROUNDDOWN(F306*0.05,0)))))</f>
        <v/>
      </c>
      <c r="I306" s="21">
        <f>IF(C306&lt;=2000,0,MIN(C306,ROUNDDOWN(F306*0.4,0))-2000)</f>
        <v/>
      </c>
      <c r="J306" s="21">
        <f>MAX(0,ROUNDDOWN(F306-E306-G306,-3))</f>
        <v/>
      </c>
      <c r="K306" s="21">
        <f>MAX(0,ROUNDDOWN(F306-E306-G306-H306-I306,-3))</f>
        <v/>
      </c>
      <c r="L306" s="21">
        <f>MAX(0,ROUNDDOWN(F306-E306-G306-H306,-3))</f>
        <v/>
      </c>
      <c r="M306" s="21">
        <f>IF(J306&lt;=0,0,ROUNDDOWN((J306*LOOKUP(J306,{0,1950001,3300001,6950001,9000001,18000001,40000001},{0.05,0.1,0.2,0.23,0.33,0.4,0.45})-LOOKUP(J306,{0,1950001,3300001,6950001,9000001,18000001,40000001},{0,97500,427500,636000,1536000,2796000,4796000}))*1.021,-2))</f>
        <v/>
      </c>
      <c r="N306" s="21">
        <f>IF(K306&lt;=0,0,ROUNDDOWN((K306*LOOKUP(K306,{0,1950001,3300001,6950001,9000001,18000001,40000001},{0.05,0.1,0.2,0.23,0.33,0.4,0.45})-LOOKUP(K306,{0,1950001,3300001,6950001,9000001,18000001,40000001},{0,97500,427500,636000,1536000,2796000,4796000}))*1.021,-2))</f>
        <v/>
      </c>
      <c r="O306" s="21">
        <f>IF(L306&lt;=0,0,ROUNDDOWN((L306*LOOKUP(L306,{0,1950001,3300001,6950001,9000001,18000001,40000001},{0.05,0.1,0.2,0.23,0.33,0.4,0.45})-LOOKUP(L306,{0,1950001,3300001,6950001,9000001,18000001,40000001},{0,97500,427500,636000,1536000,2796000,4796000}))*1.021,-2))</f>
        <v/>
      </c>
      <c r="P306" s="21">
        <f>MAX(0,ROUNDDOWN(F306-E306-430000,-3))</f>
        <v/>
      </c>
      <c r="Q306" s="21">
        <f>MAX(0,ROUNDDOWN(F306-E306-430000-H306,-3))</f>
        <v/>
      </c>
      <c r="R306" s="21">
        <f>IF(F306&lt;=450000,0,MAX(0,P306*0.06-MIN(50000,P306)*0.03))</f>
        <v/>
      </c>
      <c r="S306" s="21">
        <f>IF(F306&lt;=450000,0,MAX(0,P306*0.04-MIN(50000,P306)*0.02))</f>
        <v/>
      </c>
      <c r="T306" s="21">
        <f>IF(F306&lt;=450000,0,MAX(0,Q306*0.06-MIN(50000,Q306)*0.03))</f>
        <v/>
      </c>
      <c r="U306" s="21">
        <f>IF(F306&lt;=450000,0,MAX(0,Q306*0.04-MIN(50000,Q306)*0.02))</f>
        <v/>
      </c>
      <c r="V306" s="21">
        <f>50000+MAX(0,G306-480000)</f>
        <v/>
      </c>
      <c r="W306" s="21">
        <f>P306-V306</f>
        <v/>
      </c>
      <c r="X306" s="21">
        <f>Q306-V306</f>
        <v/>
      </c>
      <c r="Y306" s="22">
        <f>IF(W306&lt;0,0.9,LOOKUP(W306,{0,1950001,3300001,6950001,9000001,18000001,40000001},{0.84895,0.7979,0.6958,0.66517,0.56307,0.4916,0.44055}))</f>
        <v/>
      </c>
      <c r="Z306" s="22">
        <f>IF(X306&lt;0,0.9,LOOKUP(X306,{0,1950001,3300001,6950001,9000001,18000001,40000001},{0.84895,0.7979,0.6958,0.66517,0.56307,0.4916,0.44055}))</f>
        <v/>
      </c>
      <c r="AA306" s="22">
        <f>IF(W306&lt;0,0,CHOOSE(MATCH(W306,{0,1950001,3300001,6950001,9000001},1),5.105/84.895,10.21/79.79,20.42/69.58,23.483/66.517,33.693/56.307))</f>
        <v/>
      </c>
      <c r="AB306" s="21">
        <f>IF(C306&lt;=2000,0,(MIN(C306,ROUNDDOWN(F306*0.3,0))-2000)*0.1)</f>
        <v/>
      </c>
      <c r="AC306" s="21">
        <f>IF(C306&lt;=2000,0,MIN((C306-2000)*Y306,(R306+S306)*0.2))</f>
        <v/>
      </c>
      <c r="AD306" s="21">
        <f>IF(C306&lt;=2000,0,MIN((C306-2000)*Z306,(T306+U306)*0.2))</f>
        <v/>
      </c>
      <c r="AE306" s="21">
        <f>AC306*AA306</f>
        <v/>
      </c>
      <c r="AF306" s="21">
        <f>ROUNDDOWN(R306,-2)+ROUNDDOWN(S306,-2)</f>
        <v/>
      </c>
      <c r="AG306" s="21">
        <f>ROUNDDOWN(MAX(0,R306-(AB306+AC306+AE306)*0.6),-2)+ROUNDDOWN(MAX(0,S306-(AB306+AC306+AE306)*0.4),-2)</f>
        <v/>
      </c>
      <c r="AH306" s="21">
        <f>ROUNDDOWN(MAX(0,T306-(AB306+AD306)*0.6),-2)+ROUNDDOWN(MAX(0,U306-(AB306+AD306)*0.4),-2)</f>
        <v/>
      </c>
      <c r="AI306" s="21">
        <f>ROUNDDOWN(T306,-2)+ROUNDDOWN(U306,-2)</f>
        <v/>
      </c>
      <c r="AJ306" s="21">
        <f>M306+AF306</f>
        <v/>
      </c>
      <c r="AK306" s="21">
        <f>M306+AG306</f>
        <v/>
      </c>
      <c r="AL306" s="21">
        <f>N306+AH306</f>
        <v/>
      </c>
      <c r="AM306" s="21">
        <f>O306+AI306</f>
        <v/>
      </c>
      <c r="AN306" s="21">
        <f>N306+AI306</f>
        <v/>
      </c>
      <c r="AO306" s="21">
        <f>ROUNDDOWN((R306+S306)*0.2/Y306+2000,0)</f>
        <v/>
      </c>
      <c r="AP306" s="21">
        <f>ROUNDDOWN((T306+U306)*0.2/Z306+2000,0)</f>
        <v/>
      </c>
      <c r="AQ306" s="21">
        <f>AL306-AK306</f>
        <v/>
      </c>
      <c r="AR306" s="21">
        <f>AM306-AK306</f>
        <v/>
      </c>
      <c r="AS306" s="21">
        <f>AM306-AL306</f>
        <v/>
      </c>
      <c r="AT306" s="21">
        <f>AK306+C306-AJ306</f>
        <v/>
      </c>
      <c r="AU306" s="21">
        <f>AL306+C306-AM306</f>
        <v/>
      </c>
      <c r="AV306" s="21">
        <f>AN306+C306-AM306</f>
        <v/>
      </c>
    </row>
    <row r="307">
      <c r="A307" t="inlineStr">
        <is>
          <t>医療費の境目</t>
        </is>
      </c>
      <c r="B307" s="21">
        <f>'3_医療費の境目'!$B$3</f>
        <v/>
      </c>
      <c r="C307" s="21">
        <f>IF('3_医療費の境目'!$B$4="",AO307,'3_医療費の境目'!$B$4)</f>
        <v/>
      </c>
      <c r="D307" s="21">
        <f>'3_医療費の境目'!D307</f>
        <v/>
      </c>
      <c r="E307" s="21">
        <f>ROUND(MIN(B307/12,650000)*12*0.0915+MIN(B307/12,1390000)*12*(0.0504+0)+B307*0.005,0)</f>
        <v/>
      </c>
      <c r="F307" s="21">
        <f>IF(B307&lt;741000,0,IF(B307&lt;2191000,B307-740000,IF(B307&lt;2193000,1451000,IF(B307&lt;2196000,1453000,IF(B307&lt;2200000,1456000,IF(B307&lt;3600000,ROUND(ROUNDDOWN(B307/4,-3)*2.8,0)-80000,IF(B307&lt;6600000,ROUND(ROUNDDOWN(B307/4,-3)*3.2,0)-440000,IF(B307&lt;8500000,ROUNDDOWN(B307*0.9,0)-1100000,B307-1950000))))))))</f>
        <v/>
      </c>
      <c r="G307" s="21">
        <f>IF(F307&gt;23500000,NA(),IF(F307&lt;=4890000,1040000,IF(F307&lt;=6550000,670000,620000)))</f>
        <v/>
      </c>
      <c r="H307" s="21">
        <f>IF(D307&lt;=0,0,MAX(0,MIN(2000000,D307-MIN(100000,ROUNDDOWN(F307*0.05,0)))))</f>
        <v/>
      </c>
      <c r="I307" s="21">
        <f>IF(C307&lt;=2000,0,MIN(C307,ROUNDDOWN(F307*0.4,0))-2000)</f>
        <v/>
      </c>
      <c r="J307" s="21">
        <f>MAX(0,ROUNDDOWN(F307-E307-G307,-3))</f>
        <v/>
      </c>
      <c r="K307" s="21">
        <f>MAX(0,ROUNDDOWN(F307-E307-G307-H307-I307,-3))</f>
        <v/>
      </c>
      <c r="L307" s="21">
        <f>MAX(0,ROUNDDOWN(F307-E307-G307-H307,-3))</f>
        <v/>
      </c>
      <c r="M307" s="21">
        <f>IF(J307&lt;=0,0,ROUNDDOWN((J307*LOOKUP(J307,{0,1950001,3300001,6950001,9000001,18000001,40000001},{0.05,0.1,0.2,0.23,0.33,0.4,0.45})-LOOKUP(J307,{0,1950001,3300001,6950001,9000001,18000001,40000001},{0,97500,427500,636000,1536000,2796000,4796000}))*1.021,-2))</f>
        <v/>
      </c>
      <c r="N307" s="21">
        <f>IF(K307&lt;=0,0,ROUNDDOWN((K307*LOOKUP(K307,{0,1950001,3300001,6950001,9000001,18000001,40000001},{0.05,0.1,0.2,0.23,0.33,0.4,0.45})-LOOKUP(K307,{0,1950001,3300001,6950001,9000001,18000001,40000001},{0,97500,427500,636000,1536000,2796000,4796000}))*1.021,-2))</f>
        <v/>
      </c>
      <c r="O307" s="21">
        <f>IF(L307&lt;=0,0,ROUNDDOWN((L307*LOOKUP(L307,{0,1950001,3300001,6950001,9000001,18000001,40000001},{0.05,0.1,0.2,0.23,0.33,0.4,0.45})-LOOKUP(L307,{0,1950001,3300001,6950001,9000001,18000001,40000001},{0,97500,427500,636000,1536000,2796000,4796000}))*1.021,-2))</f>
        <v/>
      </c>
      <c r="P307" s="21">
        <f>MAX(0,ROUNDDOWN(F307-E307-430000,-3))</f>
        <v/>
      </c>
      <c r="Q307" s="21">
        <f>MAX(0,ROUNDDOWN(F307-E307-430000-H307,-3))</f>
        <v/>
      </c>
      <c r="R307" s="21">
        <f>IF(F307&lt;=450000,0,MAX(0,P307*0.06-MIN(50000,P307)*0.03))</f>
        <v/>
      </c>
      <c r="S307" s="21">
        <f>IF(F307&lt;=450000,0,MAX(0,P307*0.04-MIN(50000,P307)*0.02))</f>
        <v/>
      </c>
      <c r="T307" s="21">
        <f>IF(F307&lt;=450000,0,MAX(0,Q307*0.06-MIN(50000,Q307)*0.03))</f>
        <v/>
      </c>
      <c r="U307" s="21">
        <f>IF(F307&lt;=450000,0,MAX(0,Q307*0.04-MIN(50000,Q307)*0.02))</f>
        <v/>
      </c>
      <c r="V307" s="21">
        <f>50000+MAX(0,G307-480000)</f>
        <v/>
      </c>
      <c r="W307" s="21">
        <f>P307-V307</f>
        <v/>
      </c>
      <c r="X307" s="21">
        <f>Q307-V307</f>
        <v/>
      </c>
      <c r="Y307" s="22">
        <f>IF(W307&lt;0,0.9,LOOKUP(W307,{0,1950001,3300001,6950001,9000001,18000001,40000001},{0.84895,0.7979,0.6958,0.66517,0.56307,0.4916,0.44055}))</f>
        <v/>
      </c>
      <c r="Z307" s="22">
        <f>IF(X307&lt;0,0.9,LOOKUP(X307,{0,1950001,3300001,6950001,9000001,18000001,40000001},{0.84895,0.7979,0.6958,0.66517,0.56307,0.4916,0.44055}))</f>
        <v/>
      </c>
      <c r="AA307" s="22">
        <f>IF(W307&lt;0,0,CHOOSE(MATCH(W307,{0,1950001,3300001,6950001,9000001},1),5.105/84.895,10.21/79.79,20.42/69.58,23.483/66.517,33.693/56.307))</f>
        <v/>
      </c>
      <c r="AB307" s="21">
        <f>IF(C307&lt;=2000,0,(MIN(C307,ROUNDDOWN(F307*0.3,0))-2000)*0.1)</f>
        <v/>
      </c>
      <c r="AC307" s="21">
        <f>IF(C307&lt;=2000,0,MIN((C307-2000)*Y307,(R307+S307)*0.2))</f>
        <v/>
      </c>
      <c r="AD307" s="21">
        <f>IF(C307&lt;=2000,0,MIN((C307-2000)*Z307,(T307+U307)*0.2))</f>
        <v/>
      </c>
      <c r="AE307" s="21">
        <f>AC307*AA307</f>
        <v/>
      </c>
      <c r="AF307" s="21">
        <f>ROUNDDOWN(R307,-2)+ROUNDDOWN(S307,-2)</f>
        <v/>
      </c>
      <c r="AG307" s="21">
        <f>ROUNDDOWN(MAX(0,R307-(AB307+AC307+AE307)*0.6),-2)+ROUNDDOWN(MAX(0,S307-(AB307+AC307+AE307)*0.4),-2)</f>
        <v/>
      </c>
      <c r="AH307" s="21">
        <f>ROUNDDOWN(MAX(0,T307-(AB307+AD307)*0.6),-2)+ROUNDDOWN(MAX(0,U307-(AB307+AD307)*0.4),-2)</f>
        <v/>
      </c>
      <c r="AI307" s="21">
        <f>ROUNDDOWN(T307,-2)+ROUNDDOWN(U307,-2)</f>
        <v/>
      </c>
      <c r="AJ307" s="21">
        <f>M307+AF307</f>
        <v/>
      </c>
      <c r="AK307" s="21">
        <f>M307+AG307</f>
        <v/>
      </c>
      <c r="AL307" s="21">
        <f>N307+AH307</f>
        <v/>
      </c>
      <c r="AM307" s="21">
        <f>O307+AI307</f>
        <v/>
      </c>
      <c r="AN307" s="21">
        <f>N307+AI307</f>
        <v/>
      </c>
      <c r="AO307" s="21">
        <f>ROUNDDOWN((R307+S307)*0.2/Y307+2000,0)</f>
        <v/>
      </c>
      <c r="AP307" s="21">
        <f>ROUNDDOWN((T307+U307)*0.2/Z307+2000,0)</f>
        <v/>
      </c>
      <c r="AQ307" s="21">
        <f>AL307-AK307</f>
        <v/>
      </c>
      <c r="AR307" s="21">
        <f>AM307-AK307</f>
        <v/>
      </c>
      <c r="AS307" s="21">
        <f>AM307-AL307</f>
        <v/>
      </c>
      <c r="AT307" s="21">
        <f>AK307+C307-AJ307</f>
        <v/>
      </c>
      <c r="AU307" s="21">
        <f>AL307+C307-AM307</f>
        <v/>
      </c>
      <c r="AV307" s="21">
        <f>AN307+C307-AM307</f>
        <v/>
      </c>
    </row>
    <row r="308">
      <c r="A308" t="inlineStr">
        <is>
          <t>医療費の境目</t>
        </is>
      </c>
      <c r="B308" s="21">
        <f>'3_医療費の境目'!$B$3</f>
        <v/>
      </c>
      <c r="C308" s="21">
        <f>IF('3_医療費の境目'!$B$4="",AO308,'3_医療費の境目'!$B$4)</f>
        <v/>
      </c>
      <c r="D308" s="21">
        <f>'3_医療費の境目'!D308</f>
        <v/>
      </c>
      <c r="E308" s="21">
        <f>ROUND(MIN(B308/12,650000)*12*0.0915+MIN(B308/12,1390000)*12*(0.0504+0)+B308*0.005,0)</f>
        <v/>
      </c>
      <c r="F308" s="21">
        <f>IF(B308&lt;741000,0,IF(B308&lt;2191000,B308-740000,IF(B308&lt;2193000,1451000,IF(B308&lt;2196000,1453000,IF(B308&lt;2200000,1456000,IF(B308&lt;3600000,ROUND(ROUNDDOWN(B308/4,-3)*2.8,0)-80000,IF(B308&lt;6600000,ROUND(ROUNDDOWN(B308/4,-3)*3.2,0)-440000,IF(B308&lt;8500000,ROUNDDOWN(B308*0.9,0)-1100000,B308-1950000))))))))</f>
        <v/>
      </c>
      <c r="G308" s="21">
        <f>IF(F308&gt;23500000,NA(),IF(F308&lt;=4890000,1040000,IF(F308&lt;=6550000,670000,620000)))</f>
        <v/>
      </c>
      <c r="H308" s="21">
        <f>IF(D308&lt;=0,0,MAX(0,MIN(2000000,D308-MIN(100000,ROUNDDOWN(F308*0.05,0)))))</f>
        <v/>
      </c>
      <c r="I308" s="21">
        <f>IF(C308&lt;=2000,0,MIN(C308,ROUNDDOWN(F308*0.4,0))-2000)</f>
        <v/>
      </c>
      <c r="J308" s="21">
        <f>MAX(0,ROUNDDOWN(F308-E308-G308,-3))</f>
        <v/>
      </c>
      <c r="K308" s="21">
        <f>MAX(0,ROUNDDOWN(F308-E308-G308-H308-I308,-3))</f>
        <v/>
      </c>
      <c r="L308" s="21">
        <f>MAX(0,ROUNDDOWN(F308-E308-G308-H308,-3))</f>
        <v/>
      </c>
      <c r="M308" s="21">
        <f>IF(J308&lt;=0,0,ROUNDDOWN((J308*LOOKUP(J308,{0,1950001,3300001,6950001,9000001,18000001,40000001},{0.05,0.1,0.2,0.23,0.33,0.4,0.45})-LOOKUP(J308,{0,1950001,3300001,6950001,9000001,18000001,40000001},{0,97500,427500,636000,1536000,2796000,4796000}))*1.021,-2))</f>
        <v/>
      </c>
      <c r="N308" s="21">
        <f>IF(K308&lt;=0,0,ROUNDDOWN((K308*LOOKUP(K308,{0,1950001,3300001,6950001,9000001,18000001,40000001},{0.05,0.1,0.2,0.23,0.33,0.4,0.45})-LOOKUP(K308,{0,1950001,3300001,6950001,9000001,18000001,40000001},{0,97500,427500,636000,1536000,2796000,4796000}))*1.021,-2))</f>
        <v/>
      </c>
      <c r="O308" s="21">
        <f>IF(L308&lt;=0,0,ROUNDDOWN((L308*LOOKUP(L308,{0,1950001,3300001,6950001,9000001,18000001,40000001},{0.05,0.1,0.2,0.23,0.33,0.4,0.45})-LOOKUP(L308,{0,1950001,3300001,6950001,9000001,18000001,40000001},{0,97500,427500,636000,1536000,2796000,4796000}))*1.021,-2))</f>
        <v/>
      </c>
      <c r="P308" s="21">
        <f>MAX(0,ROUNDDOWN(F308-E308-430000,-3))</f>
        <v/>
      </c>
      <c r="Q308" s="21">
        <f>MAX(0,ROUNDDOWN(F308-E308-430000-H308,-3))</f>
        <v/>
      </c>
      <c r="R308" s="21">
        <f>IF(F308&lt;=450000,0,MAX(0,P308*0.06-MIN(50000,P308)*0.03))</f>
        <v/>
      </c>
      <c r="S308" s="21">
        <f>IF(F308&lt;=450000,0,MAX(0,P308*0.04-MIN(50000,P308)*0.02))</f>
        <v/>
      </c>
      <c r="T308" s="21">
        <f>IF(F308&lt;=450000,0,MAX(0,Q308*0.06-MIN(50000,Q308)*0.03))</f>
        <v/>
      </c>
      <c r="U308" s="21">
        <f>IF(F308&lt;=450000,0,MAX(0,Q308*0.04-MIN(50000,Q308)*0.02))</f>
        <v/>
      </c>
      <c r="V308" s="21">
        <f>50000+MAX(0,G308-480000)</f>
        <v/>
      </c>
      <c r="W308" s="21">
        <f>P308-V308</f>
        <v/>
      </c>
      <c r="X308" s="21">
        <f>Q308-V308</f>
        <v/>
      </c>
      <c r="Y308" s="22">
        <f>IF(W308&lt;0,0.9,LOOKUP(W308,{0,1950001,3300001,6950001,9000001,18000001,40000001},{0.84895,0.7979,0.6958,0.66517,0.56307,0.4916,0.44055}))</f>
        <v/>
      </c>
      <c r="Z308" s="22">
        <f>IF(X308&lt;0,0.9,LOOKUP(X308,{0,1950001,3300001,6950001,9000001,18000001,40000001},{0.84895,0.7979,0.6958,0.66517,0.56307,0.4916,0.44055}))</f>
        <v/>
      </c>
      <c r="AA308" s="22">
        <f>IF(W308&lt;0,0,CHOOSE(MATCH(W308,{0,1950001,3300001,6950001,9000001},1),5.105/84.895,10.21/79.79,20.42/69.58,23.483/66.517,33.693/56.307))</f>
        <v/>
      </c>
      <c r="AB308" s="21">
        <f>IF(C308&lt;=2000,0,(MIN(C308,ROUNDDOWN(F308*0.3,0))-2000)*0.1)</f>
        <v/>
      </c>
      <c r="AC308" s="21">
        <f>IF(C308&lt;=2000,0,MIN((C308-2000)*Y308,(R308+S308)*0.2))</f>
        <v/>
      </c>
      <c r="AD308" s="21">
        <f>IF(C308&lt;=2000,0,MIN((C308-2000)*Z308,(T308+U308)*0.2))</f>
        <v/>
      </c>
      <c r="AE308" s="21">
        <f>AC308*AA308</f>
        <v/>
      </c>
      <c r="AF308" s="21">
        <f>ROUNDDOWN(R308,-2)+ROUNDDOWN(S308,-2)</f>
        <v/>
      </c>
      <c r="AG308" s="21">
        <f>ROUNDDOWN(MAX(0,R308-(AB308+AC308+AE308)*0.6),-2)+ROUNDDOWN(MAX(0,S308-(AB308+AC308+AE308)*0.4),-2)</f>
        <v/>
      </c>
      <c r="AH308" s="21">
        <f>ROUNDDOWN(MAX(0,T308-(AB308+AD308)*0.6),-2)+ROUNDDOWN(MAX(0,U308-(AB308+AD308)*0.4),-2)</f>
        <v/>
      </c>
      <c r="AI308" s="21">
        <f>ROUNDDOWN(T308,-2)+ROUNDDOWN(U308,-2)</f>
        <v/>
      </c>
      <c r="AJ308" s="21">
        <f>M308+AF308</f>
        <v/>
      </c>
      <c r="AK308" s="21">
        <f>M308+AG308</f>
        <v/>
      </c>
      <c r="AL308" s="21">
        <f>N308+AH308</f>
        <v/>
      </c>
      <c r="AM308" s="21">
        <f>O308+AI308</f>
        <v/>
      </c>
      <c r="AN308" s="21">
        <f>N308+AI308</f>
        <v/>
      </c>
      <c r="AO308" s="21">
        <f>ROUNDDOWN((R308+S308)*0.2/Y308+2000,0)</f>
        <v/>
      </c>
      <c r="AP308" s="21">
        <f>ROUNDDOWN((T308+U308)*0.2/Z308+2000,0)</f>
        <v/>
      </c>
      <c r="AQ308" s="21">
        <f>AL308-AK308</f>
        <v/>
      </c>
      <c r="AR308" s="21">
        <f>AM308-AK308</f>
        <v/>
      </c>
      <c r="AS308" s="21">
        <f>AM308-AL308</f>
        <v/>
      </c>
      <c r="AT308" s="21">
        <f>AK308+C308-AJ308</f>
        <v/>
      </c>
      <c r="AU308" s="21">
        <f>AL308+C308-AM308</f>
        <v/>
      </c>
      <c r="AV308" s="21">
        <f>AN308+C308-AM308</f>
        <v/>
      </c>
    </row>
    <row r="309">
      <c r="A309" t="inlineStr">
        <is>
          <t>医療費の境目</t>
        </is>
      </c>
      <c r="B309" s="21">
        <f>'3_医療費の境目'!$B$3</f>
        <v/>
      </c>
      <c r="C309" s="21">
        <f>IF('3_医療費の境目'!$B$4="",AO309,'3_医療費の境目'!$B$4)</f>
        <v/>
      </c>
      <c r="D309" s="21">
        <f>'3_医療費の境目'!D309</f>
        <v/>
      </c>
      <c r="E309" s="21">
        <f>ROUND(MIN(B309/12,650000)*12*0.0915+MIN(B309/12,1390000)*12*(0.0504+0)+B309*0.005,0)</f>
        <v/>
      </c>
      <c r="F309" s="21">
        <f>IF(B309&lt;741000,0,IF(B309&lt;2191000,B309-740000,IF(B309&lt;2193000,1451000,IF(B309&lt;2196000,1453000,IF(B309&lt;2200000,1456000,IF(B309&lt;3600000,ROUND(ROUNDDOWN(B309/4,-3)*2.8,0)-80000,IF(B309&lt;6600000,ROUND(ROUNDDOWN(B309/4,-3)*3.2,0)-440000,IF(B309&lt;8500000,ROUNDDOWN(B309*0.9,0)-1100000,B309-1950000))))))))</f>
        <v/>
      </c>
      <c r="G309" s="21">
        <f>IF(F309&gt;23500000,NA(),IF(F309&lt;=4890000,1040000,IF(F309&lt;=6550000,670000,620000)))</f>
        <v/>
      </c>
      <c r="H309" s="21">
        <f>IF(D309&lt;=0,0,MAX(0,MIN(2000000,D309-MIN(100000,ROUNDDOWN(F309*0.05,0)))))</f>
        <v/>
      </c>
      <c r="I309" s="21">
        <f>IF(C309&lt;=2000,0,MIN(C309,ROUNDDOWN(F309*0.4,0))-2000)</f>
        <v/>
      </c>
      <c r="J309" s="21">
        <f>MAX(0,ROUNDDOWN(F309-E309-G309,-3))</f>
        <v/>
      </c>
      <c r="K309" s="21">
        <f>MAX(0,ROUNDDOWN(F309-E309-G309-H309-I309,-3))</f>
        <v/>
      </c>
      <c r="L309" s="21">
        <f>MAX(0,ROUNDDOWN(F309-E309-G309-H309,-3))</f>
        <v/>
      </c>
      <c r="M309" s="21">
        <f>IF(J309&lt;=0,0,ROUNDDOWN((J309*LOOKUP(J309,{0,1950001,3300001,6950001,9000001,18000001,40000001},{0.05,0.1,0.2,0.23,0.33,0.4,0.45})-LOOKUP(J309,{0,1950001,3300001,6950001,9000001,18000001,40000001},{0,97500,427500,636000,1536000,2796000,4796000}))*1.021,-2))</f>
        <v/>
      </c>
      <c r="N309" s="21">
        <f>IF(K309&lt;=0,0,ROUNDDOWN((K309*LOOKUP(K309,{0,1950001,3300001,6950001,9000001,18000001,40000001},{0.05,0.1,0.2,0.23,0.33,0.4,0.45})-LOOKUP(K309,{0,1950001,3300001,6950001,9000001,18000001,40000001},{0,97500,427500,636000,1536000,2796000,4796000}))*1.021,-2))</f>
        <v/>
      </c>
      <c r="O309" s="21">
        <f>IF(L309&lt;=0,0,ROUNDDOWN((L309*LOOKUP(L309,{0,1950001,3300001,6950001,9000001,18000001,40000001},{0.05,0.1,0.2,0.23,0.33,0.4,0.45})-LOOKUP(L309,{0,1950001,3300001,6950001,9000001,18000001,40000001},{0,97500,427500,636000,1536000,2796000,4796000}))*1.021,-2))</f>
        <v/>
      </c>
      <c r="P309" s="21">
        <f>MAX(0,ROUNDDOWN(F309-E309-430000,-3))</f>
        <v/>
      </c>
      <c r="Q309" s="21">
        <f>MAX(0,ROUNDDOWN(F309-E309-430000-H309,-3))</f>
        <v/>
      </c>
      <c r="R309" s="21">
        <f>IF(F309&lt;=450000,0,MAX(0,P309*0.06-MIN(50000,P309)*0.03))</f>
        <v/>
      </c>
      <c r="S309" s="21">
        <f>IF(F309&lt;=450000,0,MAX(0,P309*0.04-MIN(50000,P309)*0.02))</f>
        <v/>
      </c>
      <c r="T309" s="21">
        <f>IF(F309&lt;=450000,0,MAX(0,Q309*0.06-MIN(50000,Q309)*0.03))</f>
        <v/>
      </c>
      <c r="U309" s="21">
        <f>IF(F309&lt;=450000,0,MAX(0,Q309*0.04-MIN(50000,Q309)*0.02))</f>
        <v/>
      </c>
      <c r="V309" s="21">
        <f>50000+MAX(0,G309-480000)</f>
        <v/>
      </c>
      <c r="W309" s="21">
        <f>P309-V309</f>
        <v/>
      </c>
      <c r="X309" s="21">
        <f>Q309-V309</f>
        <v/>
      </c>
      <c r="Y309" s="22">
        <f>IF(W309&lt;0,0.9,LOOKUP(W309,{0,1950001,3300001,6950001,9000001,18000001,40000001},{0.84895,0.7979,0.6958,0.66517,0.56307,0.4916,0.44055}))</f>
        <v/>
      </c>
      <c r="Z309" s="22">
        <f>IF(X309&lt;0,0.9,LOOKUP(X309,{0,1950001,3300001,6950001,9000001,18000001,40000001},{0.84895,0.7979,0.6958,0.66517,0.56307,0.4916,0.44055}))</f>
        <v/>
      </c>
      <c r="AA309" s="22">
        <f>IF(W309&lt;0,0,CHOOSE(MATCH(W309,{0,1950001,3300001,6950001,9000001},1),5.105/84.895,10.21/79.79,20.42/69.58,23.483/66.517,33.693/56.307))</f>
        <v/>
      </c>
      <c r="AB309" s="21">
        <f>IF(C309&lt;=2000,0,(MIN(C309,ROUNDDOWN(F309*0.3,0))-2000)*0.1)</f>
        <v/>
      </c>
      <c r="AC309" s="21">
        <f>IF(C309&lt;=2000,0,MIN((C309-2000)*Y309,(R309+S309)*0.2))</f>
        <v/>
      </c>
      <c r="AD309" s="21">
        <f>IF(C309&lt;=2000,0,MIN((C309-2000)*Z309,(T309+U309)*0.2))</f>
        <v/>
      </c>
      <c r="AE309" s="21">
        <f>AC309*AA309</f>
        <v/>
      </c>
      <c r="AF309" s="21">
        <f>ROUNDDOWN(R309,-2)+ROUNDDOWN(S309,-2)</f>
        <v/>
      </c>
      <c r="AG309" s="21">
        <f>ROUNDDOWN(MAX(0,R309-(AB309+AC309+AE309)*0.6),-2)+ROUNDDOWN(MAX(0,S309-(AB309+AC309+AE309)*0.4),-2)</f>
        <v/>
      </c>
      <c r="AH309" s="21">
        <f>ROUNDDOWN(MAX(0,T309-(AB309+AD309)*0.6),-2)+ROUNDDOWN(MAX(0,U309-(AB309+AD309)*0.4),-2)</f>
        <v/>
      </c>
      <c r="AI309" s="21">
        <f>ROUNDDOWN(T309,-2)+ROUNDDOWN(U309,-2)</f>
        <v/>
      </c>
      <c r="AJ309" s="21">
        <f>M309+AF309</f>
        <v/>
      </c>
      <c r="AK309" s="21">
        <f>M309+AG309</f>
        <v/>
      </c>
      <c r="AL309" s="21">
        <f>N309+AH309</f>
        <v/>
      </c>
      <c r="AM309" s="21">
        <f>O309+AI309</f>
        <v/>
      </c>
      <c r="AN309" s="21">
        <f>N309+AI309</f>
        <v/>
      </c>
      <c r="AO309" s="21">
        <f>ROUNDDOWN((R309+S309)*0.2/Y309+2000,0)</f>
        <v/>
      </c>
      <c r="AP309" s="21">
        <f>ROUNDDOWN((T309+U309)*0.2/Z309+2000,0)</f>
        <v/>
      </c>
      <c r="AQ309" s="21">
        <f>AL309-AK309</f>
        <v/>
      </c>
      <c r="AR309" s="21">
        <f>AM309-AK309</f>
        <v/>
      </c>
      <c r="AS309" s="21">
        <f>AM309-AL309</f>
        <v/>
      </c>
      <c r="AT309" s="21">
        <f>AK309+C309-AJ309</f>
        <v/>
      </c>
      <c r="AU309" s="21">
        <f>AL309+C309-AM309</f>
        <v/>
      </c>
      <c r="AV309" s="21">
        <f>AN309+C309-AM309</f>
        <v/>
      </c>
    </row>
    <row r="310">
      <c r="A310" t="inlineStr">
        <is>
          <t>医療費の境目</t>
        </is>
      </c>
      <c r="B310" s="21">
        <f>'3_医療費の境目'!$B$3</f>
        <v/>
      </c>
      <c r="C310" s="21">
        <f>IF('3_医療費の境目'!$B$4="",AO310,'3_医療費の境目'!$B$4)</f>
        <v/>
      </c>
      <c r="D310" s="21">
        <f>'3_医療費の境目'!D310</f>
        <v/>
      </c>
      <c r="E310" s="21">
        <f>ROUND(MIN(B310/12,650000)*12*0.0915+MIN(B310/12,1390000)*12*(0.0504+0)+B310*0.005,0)</f>
        <v/>
      </c>
      <c r="F310" s="21">
        <f>IF(B310&lt;741000,0,IF(B310&lt;2191000,B310-740000,IF(B310&lt;2193000,1451000,IF(B310&lt;2196000,1453000,IF(B310&lt;2200000,1456000,IF(B310&lt;3600000,ROUND(ROUNDDOWN(B310/4,-3)*2.8,0)-80000,IF(B310&lt;6600000,ROUND(ROUNDDOWN(B310/4,-3)*3.2,0)-440000,IF(B310&lt;8500000,ROUNDDOWN(B310*0.9,0)-1100000,B310-1950000))))))))</f>
        <v/>
      </c>
      <c r="G310" s="21">
        <f>IF(F310&gt;23500000,NA(),IF(F310&lt;=4890000,1040000,IF(F310&lt;=6550000,670000,620000)))</f>
        <v/>
      </c>
      <c r="H310" s="21">
        <f>IF(D310&lt;=0,0,MAX(0,MIN(2000000,D310-MIN(100000,ROUNDDOWN(F310*0.05,0)))))</f>
        <v/>
      </c>
      <c r="I310" s="21">
        <f>IF(C310&lt;=2000,0,MIN(C310,ROUNDDOWN(F310*0.4,0))-2000)</f>
        <v/>
      </c>
      <c r="J310" s="21">
        <f>MAX(0,ROUNDDOWN(F310-E310-G310,-3))</f>
        <v/>
      </c>
      <c r="K310" s="21">
        <f>MAX(0,ROUNDDOWN(F310-E310-G310-H310-I310,-3))</f>
        <v/>
      </c>
      <c r="L310" s="21">
        <f>MAX(0,ROUNDDOWN(F310-E310-G310-H310,-3))</f>
        <v/>
      </c>
      <c r="M310" s="21">
        <f>IF(J310&lt;=0,0,ROUNDDOWN((J310*LOOKUP(J310,{0,1950001,3300001,6950001,9000001,18000001,40000001},{0.05,0.1,0.2,0.23,0.33,0.4,0.45})-LOOKUP(J310,{0,1950001,3300001,6950001,9000001,18000001,40000001},{0,97500,427500,636000,1536000,2796000,4796000}))*1.021,-2))</f>
        <v/>
      </c>
      <c r="N310" s="21">
        <f>IF(K310&lt;=0,0,ROUNDDOWN((K310*LOOKUP(K310,{0,1950001,3300001,6950001,9000001,18000001,40000001},{0.05,0.1,0.2,0.23,0.33,0.4,0.45})-LOOKUP(K310,{0,1950001,3300001,6950001,9000001,18000001,40000001},{0,97500,427500,636000,1536000,2796000,4796000}))*1.021,-2))</f>
        <v/>
      </c>
      <c r="O310" s="21">
        <f>IF(L310&lt;=0,0,ROUNDDOWN((L310*LOOKUP(L310,{0,1950001,3300001,6950001,9000001,18000001,40000001},{0.05,0.1,0.2,0.23,0.33,0.4,0.45})-LOOKUP(L310,{0,1950001,3300001,6950001,9000001,18000001,40000001},{0,97500,427500,636000,1536000,2796000,4796000}))*1.021,-2))</f>
        <v/>
      </c>
      <c r="P310" s="21">
        <f>MAX(0,ROUNDDOWN(F310-E310-430000,-3))</f>
        <v/>
      </c>
      <c r="Q310" s="21">
        <f>MAX(0,ROUNDDOWN(F310-E310-430000-H310,-3))</f>
        <v/>
      </c>
      <c r="R310" s="21">
        <f>IF(F310&lt;=450000,0,MAX(0,P310*0.06-MIN(50000,P310)*0.03))</f>
        <v/>
      </c>
      <c r="S310" s="21">
        <f>IF(F310&lt;=450000,0,MAX(0,P310*0.04-MIN(50000,P310)*0.02))</f>
        <v/>
      </c>
      <c r="T310" s="21">
        <f>IF(F310&lt;=450000,0,MAX(0,Q310*0.06-MIN(50000,Q310)*0.03))</f>
        <v/>
      </c>
      <c r="U310" s="21">
        <f>IF(F310&lt;=450000,0,MAX(0,Q310*0.04-MIN(50000,Q310)*0.02))</f>
        <v/>
      </c>
      <c r="V310" s="21">
        <f>50000+MAX(0,G310-480000)</f>
        <v/>
      </c>
      <c r="W310" s="21">
        <f>P310-V310</f>
        <v/>
      </c>
      <c r="X310" s="21">
        <f>Q310-V310</f>
        <v/>
      </c>
      <c r="Y310" s="22">
        <f>IF(W310&lt;0,0.9,LOOKUP(W310,{0,1950001,3300001,6950001,9000001,18000001,40000001},{0.84895,0.7979,0.6958,0.66517,0.56307,0.4916,0.44055}))</f>
        <v/>
      </c>
      <c r="Z310" s="22">
        <f>IF(X310&lt;0,0.9,LOOKUP(X310,{0,1950001,3300001,6950001,9000001,18000001,40000001},{0.84895,0.7979,0.6958,0.66517,0.56307,0.4916,0.44055}))</f>
        <v/>
      </c>
      <c r="AA310" s="22">
        <f>IF(W310&lt;0,0,CHOOSE(MATCH(W310,{0,1950001,3300001,6950001,9000001},1),5.105/84.895,10.21/79.79,20.42/69.58,23.483/66.517,33.693/56.307))</f>
        <v/>
      </c>
      <c r="AB310" s="21">
        <f>IF(C310&lt;=2000,0,(MIN(C310,ROUNDDOWN(F310*0.3,0))-2000)*0.1)</f>
        <v/>
      </c>
      <c r="AC310" s="21">
        <f>IF(C310&lt;=2000,0,MIN((C310-2000)*Y310,(R310+S310)*0.2))</f>
        <v/>
      </c>
      <c r="AD310" s="21">
        <f>IF(C310&lt;=2000,0,MIN((C310-2000)*Z310,(T310+U310)*0.2))</f>
        <v/>
      </c>
      <c r="AE310" s="21">
        <f>AC310*AA310</f>
        <v/>
      </c>
      <c r="AF310" s="21">
        <f>ROUNDDOWN(R310,-2)+ROUNDDOWN(S310,-2)</f>
        <v/>
      </c>
      <c r="AG310" s="21">
        <f>ROUNDDOWN(MAX(0,R310-(AB310+AC310+AE310)*0.6),-2)+ROUNDDOWN(MAX(0,S310-(AB310+AC310+AE310)*0.4),-2)</f>
        <v/>
      </c>
      <c r="AH310" s="21">
        <f>ROUNDDOWN(MAX(0,T310-(AB310+AD310)*0.6),-2)+ROUNDDOWN(MAX(0,U310-(AB310+AD310)*0.4),-2)</f>
        <v/>
      </c>
      <c r="AI310" s="21">
        <f>ROUNDDOWN(T310,-2)+ROUNDDOWN(U310,-2)</f>
        <v/>
      </c>
      <c r="AJ310" s="21">
        <f>M310+AF310</f>
        <v/>
      </c>
      <c r="AK310" s="21">
        <f>M310+AG310</f>
        <v/>
      </c>
      <c r="AL310" s="21">
        <f>N310+AH310</f>
        <v/>
      </c>
      <c r="AM310" s="21">
        <f>O310+AI310</f>
        <v/>
      </c>
      <c r="AN310" s="21">
        <f>N310+AI310</f>
        <v/>
      </c>
      <c r="AO310" s="21">
        <f>ROUNDDOWN((R310+S310)*0.2/Y310+2000,0)</f>
        <v/>
      </c>
      <c r="AP310" s="21">
        <f>ROUNDDOWN((T310+U310)*0.2/Z310+2000,0)</f>
        <v/>
      </c>
      <c r="AQ310" s="21">
        <f>AL310-AK310</f>
        <v/>
      </c>
      <c r="AR310" s="21">
        <f>AM310-AK310</f>
        <v/>
      </c>
      <c r="AS310" s="21">
        <f>AM310-AL310</f>
        <v/>
      </c>
      <c r="AT310" s="21">
        <f>AK310+C310-AJ310</f>
        <v/>
      </c>
      <c r="AU310" s="21">
        <f>AL310+C310-AM310</f>
        <v/>
      </c>
      <c r="AV310" s="21">
        <f>AN310+C310-AM310</f>
        <v/>
      </c>
    </row>
    <row r="311">
      <c r="A311" t="inlineStr">
        <is>
          <t>医療費の境目</t>
        </is>
      </c>
      <c r="B311" s="21">
        <f>'3_医療費の境目'!$B$3</f>
        <v/>
      </c>
      <c r="C311" s="21">
        <f>IF('3_医療費の境目'!$B$4="",AO311,'3_医療費の境目'!$B$4)</f>
        <v/>
      </c>
      <c r="D311" s="21">
        <f>'3_医療費の境目'!D311</f>
        <v/>
      </c>
      <c r="E311" s="21">
        <f>ROUND(MIN(B311/12,650000)*12*0.0915+MIN(B311/12,1390000)*12*(0.0504+0)+B311*0.005,0)</f>
        <v/>
      </c>
      <c r="F311" s="21">
        <f>IF(B311&lt;741000,0,IF(B311&lt;2191000,B311-740000,IF(B311&lt;2193000,1451000,IF(B311&lt;2196000,1453000,IF(B311&lt;2200000,1456000,IF(B311&lt;3600000,ROUND(ROUNDDOWN(B311/4,-3)*2.8,0)-80000,IF(B311&lt;6600000,ROUND(ROUNDDOWN(B311/4,-3)*3.2,0)-440000,IF(B311&lt;8500000,ROUNDDOWN(B311*0.9,0)-1100000,B311-1950000))))))))</f>
        <v/>
      </c>
      <c r="G311" s="21">
        <f>IF(F311&gt;23500000,NA(),IF(F311&lt;=4890000,1040000,IF(F311&lt;=6550000,670000,620000)))</f>
        <v/>
      </c>
      <c r="H311" s="21">
        <f>IF(D311&lt;=0,0,MAX(0,MIN(2000000,D311-MIN(100000,ROUNDDOWN(F311*0.05,0)))))</f>
        <v/>
      </c>
      <c r="I311" s="21">
        <f>IF(C311&lt;=2000,0,MIN(C311,ROUNDDOWN(F311*0.4,0))-2000)</f>
        <v/>
      </c>
      <c r="J311" s="21">
        <f>MAX(0,ROUNDDOWN(F311-E311-G311,-3))</f>
        <v/>
      </c>
      <c r="K311" s="21">
        <f>MAX(0,ROUNDDOWN(F311-E311-G311-H311-I311,-3))</f>
        <v/>
      </c>
      <c r="L311" s="21">
        <f>MAX(0,ROUNDDOWN(F311-E311-G311-H311,-3))</f>
        <v/>
      </c>
      <c r="M311" s="21">
        <f>IF(J311&lt;=0,0,ROUNDDOWN((J311*LOOKUP(J311,{0,1950001,3300001,6950001,9000001,18000001,40000001},{0.05,0.1,0.2,0.23,0.33,0.4,0.45})-LOOKUP(J311,{0,1950001,3300001,6950001,9000001,18000001,40000001},{0,97500,427500,636000,1536000,2796000,4796000}))*1.021,-2))</f>
        <v/>
      </c>
      <c r="N311" s="21">
        <f>IF(K311&lt;=0,0,ROUNDDOWN((K311*LOOKUP(K311,{0,1950001,3300001,6950001,9000001,18000001,40000001},{0.05,0.1,0.2,0.23,0.33,0.4,0.45})-LOOKUP(K311,{0,1950001,3300001,6950001,9000001,18000001,40000001},{0,97500,427500,636000,1536000,2796000,4796000}))*1.021,-2))</f>
        <v/>
      </c>
      <c r="O311" s="21">
        <f>IF(L311&lt;=0,0,ROUNDDOWN((L311*LOOKUP(L311,{0,1950001,3300001,6950001,9000001,18000001,40000001},{0.05,0.1,0.2,0.23,0.33,0.4,0.45})-LOOKUP(L311,{0,1950001,3300001,6950001,9000001,18000001,40000001},{0,97500,427500,636000,1536000,2796000,4796000}))*1.021,-2))</f>
        <v/>
      </c>
      <c r="P311" s="21">
        <f>MAX(0,ROUNDDOWN(F311-E311-430000,-3))</f>
        <v/>
      </c>
      <c r="Q311" s="21">
        <f>MAX(0,ROUNDDOWN(F311-E311-430000-H311,-3))</f>
        <v/>
      </c>
      <c r="R311" s="21">
        <f>IF(F311&lt;=450000,0,MAX(0,P311*0.06-MIN(50000,P311)*0.03))</f>
        <v/>
      </c>
      <c r="S311" s="21">
        <f>IF(F311&lt;=450000,0,MAX(0,P311*0.04-MIN(50000,P311)*0.02))</f>
        <v/>
      </c>
      <c r="T311" s="21">
        <f>IF(F311&lt;=450000,0,MAX(0,Q311*0.06-MIN(50000,Q311)*0.03))</f>
        <v/>
      </c>
      <c r="U311" s="21">
        <f>IF(F311&lt;=450000,0,MAX(0,Q311*0.04-MIN(50000,Q311)*0.02))</f>
        <v/>
      </c>
      <c r="V311" s="21">
        <f>50000+MAX(0,G311-480000)</f>
        <v/>
      </c>
      <c r="W311" s="21">
        <f>P311-V311</f>
        <v/>
      </c>
      <c r="X311" s="21">
        <f>Q311-V311</f>
        <v/>
      </c>
      <c r="Y311" s="22">
        <f>IF(W311&lt;0,0.9,LOOKUP(W311,{0,1950001,3300001,6950001,9000001,18000001,40000001},{0.84895,0.7979,0.6958,0.66517,0.56307,0.4916,0.44055}))</f>
        <v/>
      </c>
      <c r="Z311" s="22">
        <f>IF(X311&lt;0,0.9,LOOKUP(X311,{0,1950001,3300001,6950001,9000001,18000001,40000001},{0.84895,0.7979,0.6958,0.66517,0.56307,0.4916,0.44055}))</f>
        <v/>
      </c>
      <c r="AA311" s="22">
        <f>IF(W311&lt;0,0,CHOOSE(MATCH(W311,{0,1950001,3300001,6950001,9000001},1),5.105/84.895,10.21/79.79,20.42/69.58,23.483/66.517,33.693/56.307))</f>
        <v/>
      </c>
      <c r="AB311" s="21">
        <f>IF(C311&lt;=2000,0,(MIN(C311,ROUNDDOWN(F311*0.3,0))-2000)*0.1)</f>
        <v/>
      </c>
      <c r="AC311" s="21">
        <f>IF(C311&lt;=2000,0,MIN((C311-2000)*Y311,(R311+S311)*0.2))</f>
        <v/>
      </c>
      <c r="AD311" s="21">
        <f>IF(C311&lt;=2000,0,MIN((C311-2000)*Z311,(T311+U311)*0.2))</f>
        <v/>
      </c>
      <c r="AE311" s="21">
        <f>AC311*AA311</f>
        <v/>
      </c>
      <c r="AF311" s="21">
        <f>ROUNDDOWN(R311,-2)+ROUNDDOWN(S311,-2)</f>
        <v/>
      </c>
      <c r="AG311" s="21">
        <f>ROUNDDOWN(MAX(0,R311-(AB311+AC311+AE311)*0.6),-2)+ROUNDDOWN(MAX(0,S311-(AB311+AC311+AE311)*0.4),-2)</f>
        <v/>
      </c>
      <c r="AH311" s="21">
        <f>ROUNDDOWN(MAX(0,T311-(AB311+AD311)*0.6),-2)+ROUNDDOWN(MAX(0,U311-(AB311+AD311)*0.4),-2)</f>
        <v/>
      </c>
      <c r="AI311" s="21">
        <f>ROUNDDOWN(T311,-2)+ROUNDDOWN(U311,-2)</f>
        <v/>
      </c>
      <c r="AJ311" s="21">
        <f>M311+AF311</f>
        <v/>
      </c>
      <c r="AK311" s="21">
        <f>M311+AG311</f>
        <v/>
      </c>
      <c r="AL311" s="21">
        <f>N311+AH311</f>
        <v/>
      </c>
      <c r="AM311" s="21">
        <f>O311+AI311</f>
        <v/>
      </c>
      <c r="AN311" s="21">
        <f>N311+AI311</f>
        <v/>
      </c>
      <c r="AO311" s="21">
        <f>ROUNDDOWN((R311+S311)*0.2/Y311+2000,0)</f>
        <v/>
      </c>
      <c r="AP311" s="21">
        <f>ROUNDDOWN((T311+U311)*0.2/Z311+2000,0)</f>
        <v/>
      </c>
      <c r="AQ311" s="21">
        <f>AL311-AK311</f>
        <v/>
      </c>
      <c r="AR311" s="21">
        <f>AM311-AK311</f>
        <v/>
      </c>
      <c r="AS311" s="21">
        <f>AM311-AL311</f>
        <v/>
      </c>
      <c r="AT311" s="21">
        <f>AK311+C311-AJ311</f>
        <v/>
      </c>
      <c r="AU311" s="21">
        <f>AL311+C311-AM311</f>
        <v/>
      </c>
      <c r="AV311" s="21">
        <f>AN311+C311-AM311</f>
        <v/>
      </c>
    </row>
    <row r="312">
      <c r="A312" t="inlineStr">
        <is>
          <t>医療費の境目</t>
        </is>
      </c>
      <c r="B312" s="21">
        <f>'3_医療費の境目'!$B$3</f>
        <v/>
      </c>
      <c r="C312" s="21">
        <f>IF('3_医療費の境目'!$B$4="",AO312,'3_医療費の境目'!$B$4)</f>
        <v/>
      </c>
      <c r="D312" s="21">
        <f>'3_医療費の境目'!D312</f>
        <v/>
      </c>
      <c r="E312" s="21">
        <f>ROUND(MIN(B312/12,650000)*12*0.0915+MIN(B312/12,1390000)*12*(0.0504+0)+B312*0.005,0)</f>
        <v/>
      </c>
      <c r="F312" s="21">
        <f>IF(B312&lt;741000,0,IF(B312&lt;2191000,B312-740000,IF(B312&lt;2193000,1451000,IF(B312&lt;2196000,1453000,IF(B312&lt;2200000,1456000,IF(B312&lt;3600000,ROUND(ROUNDDOWN(B312/4,-3)*2.8,0)-80000,IF(B312&lt;6600000,ROUND(ROUNDDOWN(B312/4,-3)*3.2,0)-440000,IF(B312&lt;8500000,ROUNDDOWN(B312*0.9,0)-1100000,B312-1950000))))))))</f>
        <v/>
      </c>
      <c r="G312" s="21">
        <f>IF(F312&gt;23500000,NA(),IF(F312&lt;=4890000,1040000,IF(F312&lt;=6550000,670000,620000)))</f>
        <v/>
      </c>
      <c r="H312" s="21">
        <f>IF(D312&lt;=0,0,MAX(0,MIN(2000000,D312-MIN(100000,ROUNDDOWN(F312*0.05,0)))))</f>
        <v/>
      </c>
      <c r="I312" s="21">
        <f>IF(C312&lt;=2000,0,MIN(C312,ROUNDDOWN(F312*0.4,0))-2000)</f>
        <v/>
      </c>
      <c r="J312" s="21">
        <f>MAX(0,ROUNDDOWN(F312-E312-G312,-3))</f>
        <v/>
      </c>
      <c r="K312" s="21">
        <f>MAX(0,ROUNDDOWN(F312-E312-G312-H312-I312,-3))</f>
        <v/>
      </c>
      <c r="L312" s="21">
        <f>MAX(0,ROUNDDOWN(F312-E312-G312-H312,-3))</f>
        <v/>
      </c>
      <c r="M312" s="21">
        <f>IF(J312&lt;=0,0,ROUNDDOWN((J312*LOOKUP(J312,{0,1950001,3300001,6950001,9000001,18000001,40000001},{0.05,0.1,0.2,0.23,0.33,0.4,0.45})-LOOKUP(J312,{0,1950001,3300001,6950001,9000001,18000001,40000001},{0,97500,427500,636000,1536000,2796000,4796000}))*1.021,-2))</f>
        <v/>
      </c>
      <c r="N312" s="21">
        <f>IF(K312&lt;=0,0,ROUNDDOWN((K312*LOOKUP(K312,{0,1950001,3300001,6950001,9000001,18000001,40000001},{0.05,0.1,0.2,0.23,0.33,0.4,0.45})-LOOKUP(K312,{0,1950001,3300001,6950001,9000001,18000001,40000001},{0,97500,427500,636000,1536000,2796000,4796000}))*1.021,-2))</f>
        <v/>
      </c>
      <c r="O312" s="21">
        <f>IF(L312&lt;=0,0,ROUNDDOWN((L312*LOOKUP(L312,{0,1950001,3300001,6950001,9000001,18000001,40000001},{0.05,0.1,0.2,0.23,0.33,0.4,0.45})-LOOKUP(L312,{0,1950001,3300001,6950001,9000001,18000001,40000001},{0,97500,427500,636000,1536000,2796000,4796000}))*1.021,-2))</f>
        <v/>
      </c>
      <c r="P312" s="21">
        <f>MAX(0,ROUNDDOWN(F312-E312-430000,-3))</f>
        <v/>
      </c>
      <c r="Q312" s="21">
        <f>MAX(0,ROUNDDOWN(F312-E312-430000-H312,-3))</f>
        <v/>
      </c>
      <c r="R312" s="21">
        <f>IF(F312&lt;=450000,0,MAX(0,P312*0.06-MIN(50000,P312)*0.03))</f>
        <v/>
      </c>
      <c r="S312" s="21">
        <f>IF(F312&lt;=450000,0,MAX(0,P312*0.04-MIN(50000,P312)*0.02))</f>
        <v/>
      </c>
      <c r="T312" s="21">
        <f>IF(F312&lt;=450000,0,MAX(0,Q312*0.06-MIN(50000,Q312)*0.03))</f>
        <v/>
      </c>
      <c r="U312" s="21">
        <f>IF(F312&lt;=450000,0,MAX(0,Q312*0.04-MIN(50000,Q312)*0.02))</f>
        <v/>
      </c>
      <c r="V312" s="21">
        <f>50000+MAX(0,G312-480000)</f>
        <v/>
      </c>
      <c r="W312" s="21">
        <f>P312-V312</f>
        <v/>
      </c>
      <c r="X312" s="21">
        <f>Q312-V312</f>
        <v/>
      </c>
      <c r="Y312" s="22">
        <f>IF(W312&lt;0,0.9,LOOKUP(W312,{0,1950001,3300001,6950001,9000001,18000001,40000001},{0.84895,0.7979,0.6958,0.66517,0.56307,0.4916,0.44055}))</f>
        <v/>
      </c>
      <c r="Z312" s="22">
        <f>IF(X312&lt;0,0.9,LOOKUP(X312,{0,1950001,3300001,6950001,9000001,18000001,40000001},{0.84895,0.7979,0.6958,0.66517,0.56307,0.4916,0.44055}))</f>
        <v/>
      </c>
      <c r="AA312" s="22">
        <f>IF(W312&lt;0,0,CHOOSE(MATCH(W312,{0,1950001,3300001,6950001,9000001},1),5.105/84.895,10.21/79.79,20.42/69.58,23.483/66.517,33.693/56.307))</f>
        <v/>
      </c>
      <c r="AB312" s="21">
        <f>IF(C312&lt;=2000,0,(MIN(C312,ROUNDDOWN(F312*0.3,0))-2000)*0.1)</f>
        <v/>
      </c>
      <c r="AC312" s="21">
        <f>IF(C312&lt;=2000,0,MIN((C312-2000)*Y312,(R312+S312)*0.2))</f>
        <v/>
      </c>
      <c r="AD312" s="21">
        <f>IF(C312&lt;=2000,0,MIN((C312-2000)*Z312,(T312+U312)*0.2))</f>
        <v/>
      </c>
      <c r="AE312" s="21">
        <f>AC312*AA312</f>
        <v/>
      </c>
      <c r="AF312" s="21">
        <f>ROUNDDOWN(R312,-2)+ROUNDDOWN(S312,-2)</f>
        <v/>
      </c>
      <c r="AG312" s="21">
        <f>ROUNDDOWN(MAX(0,R312-(AB312+AC312+AE312)*0.6),-2)+ROUNDDOWN(MAX(0,S312-(AB312+AC312+AE312)*0.4),-2)</f>
        <v/>
      </c>
      <c r="AH312" s="21">
        <f>ROUNDDOWN(MAX(0,T312-(AB312+AD312)*0.6),-2)+ROUNDDOWN(MAX(0,U312-(AB312+AD312)*0.4),-2)</f>
        <v/>
      </c>
      <c r="AI312" s="21">
        <f>ROUNDDOWN(T312,-2)+ROUNDDOWN(U312,-2)</f>
        <v/>
      </c>
      <c r="AJ312" s="21">
        <f>M312+AF312</f>
        <v/>
      </c>
      <c r="AK312" s="21">
        <f>M312+AG312</f>
        <v/>
      </c>
      <c r="AL312" s="21">
        <f>N312+AH312</f>
        <v/>
      </c>
      <c r="AM312" s="21">
        <f>O312+AI312</f>
        <v/>
      </c>
      <c r="AN312" s="21">
        <f>N312+AI312</f>
        <v/>
      </c>
      <c r="AO312" s="21">
        <f>ROUNDDOWN((R312+S312)*0.2/Y312+2000,0)</f>
        <v/>
      </c>
      <c r="AP312" s="21">
        <f>ROUNDDOWN((T312+U312)*0.2/Z312+2000,0)</f>
        <v/>
      </c>
      <c r="AQ312" s="21">
        <f>AL312-AK312</f>
        <v/>
      </c>
      <c r="AR312" s="21">
        <f>AM312-AK312</f>
        <v/>
      </c>
      <c r="AS312" s="21">
        <f>AM312-AL312</f>
        <v/>
      </c>
      <c r="AT312" s="21">
        <f>AK312+C312-AJ312</f>
        <v/>
      </c>
      <c r="AU312" s="21">
        <f>AL312+C312-AM312</f>
        <v/>
      </c>
      <c r="AV312" s="21">
        <f>AN312+C312-AM312</f>
        <v/>
      </c>
    </row>
    <row r="313">
      <c r="A313" t="inlineStr">
        <is>
          <t>医療費の境目</t>
        </is>
      </c>
      <c r="B313" s="21">
        <f>'3_医療費の境目'!$B$3</f>
        <v/>
      </c>
      <c r="C313" s="21">
        <f>IF('3_医療費の境目'!$B$4="",AO313,'3_医療費の境目'!$B$4)</f>
        <v/>
      </c>
      <c r="D313" s="21">
        <f>'3_医療費の境目'!D313</f>
        <v/>
      </c>
      <c r="E313" s="21">
        <f>ROUND(MIN(B313/12,650000)*12*0.0915+MIN(B313/12,1390000)*12*(0.0504+0)+B313*0.005,0)</f>
        <v/>
      </c>
      <c r="F313" s="21">
        <f>IF(B313&lt;741000,0,IF(B313&lt;2191000,B313-740000,IF(B313&lt;2193000,1451000,IF(B313&lt;2196000,1453000,IF(B313&lt;2200000,1456000,IF(B313&lt;3600000,ROUND(ROUNDDOWN(B313/4,-3)*2.8,0)-80000,IF(B313&lt;6600000,ROUND(ROUNDDOWN(B313/4,-3)*3.2,0)-440000,IF(B313&lt;8500000,ROUNDDOWN(B313*0.9,0)-1100000,B313-1950000))))))))</f>
        <v/>
      </c>
      <c r="G313" s="21">
        <f>IF(F313&gt;23500000,NA(),IF(F313&lt;=4890000,1040000,IF(F313&lt;=6550000,670000,620000)))</f>
        <v/>
      </c>
      <c r="H313" s="21">
        <f>IF(D313&lt;=0,0,MAX(0,MIN(2000000,D313-MIN(100000,ROUNDDOWN(F313*0.05,0)))))</f>
        <v/>
      </c>
      <c r="I313" s="21">
        <f>IF(C313&lt;=2000,0,MIN(C313,ROUNDDOWN(F313*0.4,0))-2000)</f>
        <v/>
      </c>
      <c r="J313" s="21">
        <f>MAX(0,ROUNDDOWN(F313-E313-G313,-3))</f>
        <v/>
      </c>
      <c r="K313" s="21">
        <f>MAX(0,ROUNDDOWN(F313-E313-G313-H313-I313,-3))</f>
        <v/>
      </c>
      <c r="L313" s="21">
        <f>MAX(0,ROUNDDOWN(F313-E313-G313-H313,-3))</f>
        <v/>
      </c>
      <c r="M313" s="21">
        <f>IF(J313&lt;=0,0,ROUNDDOWN((J313*LOOKUP(J313,{0,1950001,3300001,6950001,9000001,18000001,40000001},{0.05,0.1,0.2,0.23,0.33,0.4,0.45})-LOOKUP(J313,{0,1950001,3300001,6950001,9000001,18000001,40000001},{0,97500,427500,636000,1536000,2796000,4796000}))*1.021,-2))</f>
        <v/>
      </c>
      <c r="N313" s="21">
        <f>IF(K313&lt;=0,0,ROUNDDOWN((K313*LOOKUP(K313,{0,1950001,3300001,6950001,9000001,18000001,40000001},{0.05,0.1,0.2,0.23,0.33,0.4,0.45})-LOOKUP(K313,{0,1950001,3300001,6950001,9000001,18000001,40000001},{0,97500,427500,636000,1536000,2796000,4796000}))*1.021,-2))</f>
        <v/>
      </c>
      <c r="O313" s="21">
        <f>IF(L313&lt;=0,0,ROUNDDOWN((L313*LOOKUP(L313,{0,1950001,3300001,6950001,9000001,18000001,40000001},{0.05,0.1,0.2,0.23,0.33,0.4,0.45})-LOOKUP(L313,{0,1950001,3300001,6950001,9000001,18000001,40000001},{0,97500,427500,636000,1536000,2796000,4796000}))*1.021,-2))</f>
        <v/>
      </c>
      <c r="P313" s="21">
        <f>MAX(0,ROUNDDOWN(F313-E313-430000,-3))</f>
        <v/>
      </c>
      <c r="Q313" s="21">
        <f>MAX(0,ROUNDDOWN(F313-E313-430000-H313,-3))</f>
        <v/>
      </c>
      <c r="R313" s="21">
        <f>IF(F313&lt;=450000,0,MAX(0,P313*0.06-MIN(50000,P313)*0.03))</f>
        <v/>
      </c>
      <c r="S313" s="21">
        <f>IF(F313&lt;=450000,0,MAX(0,P313*0.04-MIN(50000,P313)*0.02))</f>
        <v/>
      </c>
      <c r="T313" s="21">
        <f>IF(F313&lt;=450000,0,MAX(0,Q313*0.06-MIN(50000,Q313)*0.03))</f>
        <v/>
      </c>
      <c r="U313" s="21">
        <f>IF(F313&lt;=450000,0,MAX(0,Q313*0.04-MIN(50000,Q313)*0.02))</f>
        <v/>
      </c>
      <c r="V313" s="21">
        <f>50000+MAX(0,G313-480000)</f>
        <v/>
      </c>
      <c r="W313" s="21">
        <f>P313-V313</f>
        <v/>
      </c>
      <c r="X313" s="21">
        <f>Q313-V313</f>
        <v/>
      </c>
      <c r="Y313" s="22">
        <f>IF(W313&lt;0,0.9,LOOKUP(W313,{0,1950001,3300001,6950001,9000001,18000001,40000001},{0.84895,0.7979,0.6958,0.66517,0.56307,0.4916,0.44055}))</f>
        <v/>
      </c>
      <c r="Z313" s="22">
        <f>IF(X313&lt;0,0.9,LOOKUP(X313,{0,1950001,3300001,6950001,9000001,18000001,40000001},{0.84895,0.7979,0.6958,0.66517,0.56307,0.4916,0.44055}))</f>
        <v/>
      </c>
      <c r="AA313" s="22">
        <f>IF(W313&lt;0,0,CHOOSE(MATCH(W313,{0,1950001,3300001,6950001,9000001},1),5.105/84.895,10.21/79.79,20.42/69.58,23.483/66.517,33.693/56.307))</f>
        <v/>
      </c>
      <c r="AB313" s="21">
        <f>IF(C313&lt;=2000,0,(MIN(C313,ROUNDDOWN(F313*0.3,0))-2000)*0.1)</f>
        <v/>
      </c>
      <c r="AC313" s="21">
        <f>IF(C313&lt;=2000,0,MIN((C313-2000)*Y313,(R313+S313)*0.2))</f>
        <v/>
      </c>
      <c r="AD313" s="21">
        <f>IF(C313&lt;=2000,0,MIN((C313-2000)*Z313,(T313+U313)*0.2))</f>
        <v/>
      </c>
      <c r="AE313" s="21">
        <f>AC313*AA313</f>
        <v/>
      </c>
      <c r="AF313" s="21">
        <f>ROUNDDOWN(R313,-2)+ROUNDDOWN(S313,-2)</f>
        <v/>
      </c>
      <c r="AG313" s="21">
        <f>ROUNDDOWN(MAX(0,R313-(AB313+AC313+AE313)*0.6),-2)+ROUNDDOWN(MAX(0,S313-(AB313+AC313+AE313)*0.4),-2)</f>
        <v/>
      </c>
      <c r="AH313" s="21">
        <f>ROUNDDOWN(MAX(0,T313-(AB313+AD313)*0.6),-2)+ROUNDDOWN(MAX(0,U313-(AB313+AD313)*0.4),-2)</f>
        <v/>
      </c>
      <c r="AI313" s="21">
        <f>ROUNDDOWN(T313,-2)+ROUNDDOWN(U313,-2)</f>
        <v/>
      </c>
      <c r="AJ313" s="21">
        <f>M313+AF313</f>
        <v/>
      </c>
      <c r="AK313" s="21">
        <f>M313+AG313</f>
        <v/>
      </c>
      <c r="AL313" s="21">
        <f>N313+AH313</f>
        <v/>
      </c>
      <c r="AM313" s="21">
        <f>O313+AI313</f>
        <v/>
      </c>
      <c r="AN313" s="21">
        <f>N313+AI313</f>
        <v/>
      </c>
      <c r="AO313" s="21">
        <f>ROUNDDOWN((R313+S313)*0.2/Y313+2000,0)</f>
        <v/>
      </c>
      <c r="AP313" s="21">
        <f>ROUNDDOWN((T313+U313)*0.2/Z313+2000,0)</f>
        <v/>
      </c>
      <c r="AQ313" s="21">
        <f>AL313-AK313</f>
        <v/>
      </c>
      <c r="AR313" s="21">
        <f>AM313-AK313</f>
        <v/>
      </c>
      <c r="AS313" s="21">
        <f>AM313-AL313</f>
        <v/>
      </c>
      <c r="AT313" s="21">
        <f>AK313+C313-AJ313</f>
        <v/>
      </c>
      <c r="AU313" s="21">
        <f>AL313+C313-AM313</f>
        <v/>
      </c>
      <c r="AV313" s="21">
        <f>AN313+C313-AM313</f>
        <v/>
      </c>
    </row>
    <row r="314">
      <c r="A314" t="inlineStr">
        <is>
          <t>医療費の境目</t>
        </is>
      </c>
      <c r="B314" s="21">
        <f>'3_医療費の境目'!$B$3</f>
        <v/>
      </c>
      <c r="C314" s="21">
        <f>IF('3_医療費の境目'!$B$4="",AO314,'3_医療費の境目'!$B$4)</f>
        <v/>
      </c>
      <c r="D314" s="21">
        <f>'3_医療費の境目'!D314</f>
        <v/>
      </c>
      <c r="E314" s="21">
        <f>ROUND(MIN(B314/12,650000)*12*0.0915+MIN(B314/12,1390000)*12*(0.0504+0)+B314*0.005,0)</f>
        <v/>
      </c>
      <c r="F314" s="21">
        <f>IF(B314&lt;741000,0,IF(B314&lt;2191000,B314-740000,IF(B314&lt;2193000,1451000,IF(B314&lt;2196000,1453000,IF(B314&lt;2200000,1456000,IF(B314&lt;3600000,ROUND(ROUNDDOWN(B314/4,-3)*2.8,0)-80000,IF(B314&lt;6600000,ROUND(ROUNDDOWN(B314/4,-3)*3.2,0)-440000,IF(B314&lt;8500000,ROUNDDOWN(B314*0.9,0)-1100000,B314-1950000))))))))</f>
        <v/>
      </c>
      <c r="G314" s="21">
        <f>IF(F314&gt;23500000,NA(),IF(F314&lt;=4890000,1040000,IF(F314&lt;=6550000,670000,620000)))</f>
        <v/>
      </c>
      <c r="H314" s="21">
        <f>IF(D314&lt;=0,0,MAX(0,MIN(2000000,D314-MIN(100000,ROUNDDOWN(F314*0.05,0)))))</f>
        <v/>
      </c>
      <c r="I314" s="21">
        <f>IF(C314&lt;=2000,0,MIN(C314,ROUNDDOWN(F314*0.4,0))-2000)</f>
        <v/>
      </c>
      <c r="J314" s="21">
        <f>MAX(0,ROUNDDOWN(F314-E314-G314,-3))</f>
        <v/>
      </c>
      <c r="K314" s="21">
        <f>MAX(0,ROUNDDOWN(F314-E314-G314-H314-I314,-3))</f>
        <v/>
      </c>
      <c r="L314" s="21">
        <f>MAX(0,ROUNDDOWN(F314-E314-G314-H314,-3))</f>
        <v/>
      </c>
      <c r="M314" s="21">
        <f>IF(J314&lt;=0,0,ROUNDDOWN((J314*LOOKUP(J314,{0,1950001,3300001,6950001,9000001,18000001,40000001},{0.05,0.1,0.2,0.23,0.33,0.4,0.45})-LOOKUP(J314,{0,1950001,3300001,6950001,9000001,18000001,40000001},{0,97500,427500,636000,1536000,2796000,4796000}))*1.021,-2))</f>
        <v/>
      </c>
      <c r="N314" s="21">
        <f>IF(K314&lt;=0,0,ROUNDDOWN((K314*LOOKUP(K314,{0,1950001,3300001,6950001,9000001,18000001,40000001},{0.05,0.1,0.2,0.23,0.33,0.4,0.45})-LOOKUP(K314,{0,1950001,3300001,6950001,9000001,18000001,40000001},{0,97500,427500,636000,1536000,2796000,4796000}))*1.021,-2))</f>
        <v/>
      </c>
      <c r="O314" s="21">
        <f>IF(L314&lt;=0,0,ROUNDDOWN((L314*LOOKUP(L314,{0,1950001,3300001,6950001,9000001,18000001,40000001},{0.05,0.1,0.2,0.23,0.33,0.4,0.45})-LOOKUP(L314,{0,1950001,3300001,6950001,9000001,18000001,40000001},{0,97500,427500,636000,1536000,2796000,4796000}))*1.021,-2))</f>
        <v/>
      </c>
      <c r="P314" s="21">
        <f>MAX(0,ROUNDDOWN(F314-E314-430000,-3))</f>
        <v/>
      </c>
      <c r="Q314" s="21">
        <f>MAX(0,ROUNDDOWN(F314-E314-430000-H314,-3))</f>
        <v/>
      </c>
      <c r="R314" s="21">
        <f>IF(F314&lt;=450000,0,MAX(0,P314*0.06-MIN(50000,P314)*0.03))</f>
        <v/>
      </c>
      <c r="S314" s="21">
        <f>IF(F314&lt;=450000,0,MAX(0,P314*0.04-MIN(50000,P314)*0.02))</f>
        <v/>
      </c>
      <c r="T314" s="21">
        <f>IF(F314&lt;=450000,0,MAX(0,Q314*0.06-MIN(50000,Q314)*0.03))</f>
        <v/>
      </c>
      <c r="U314" s="21">
        <f>IF(F314&lt;=450000,0,MAX(0,Q314*0.04-MIN(50000,Q314)*0.02))</f>
        <v/>
      </c>
      <c r="V314" s="21">
        <f>50000+MAX(0,G314-480000)</f>
        <v/>
      </c>
      <c r="W314" s="21">
        <f>P314-V314</f>
        <v/>
      </c>
      <c r="X314" s="21">
        <f>Q314-V314</f>
        <v/>
      </c>
      <c r="Y314" s="22">
        <f>IF(W314&lt;0,0.9,LOOKUP(W314,{0,1950001,3300001,6950001,9000001,18000001,40000001},{0.84895,0.7979,0.6958,0.66517,0.56307,0.4916,0.44055}))</f>
        <v/>
      </c>
      <c r="Z314" s="22">
        <f>IF(X314&lt;0,0.9,LOOKUP(X314,{0,1950001,3300001,6950001,9000001,18000001,40000001},{0.84895,0.7979,0.6958,0.66517,0.56307,0.4916,0.44055}))</f>
        <v/>
      </c>
      <c r="AA314" s="22">
        <f>IF(W314&lt;0,0,CHOOSE(MATCH(W314,{0,1950001,3300001,6950001,9000001},1),5.105/84.895,10.21/79.79,20.42/69.58,23.483/66.517,33.693/56.307))</f>
        <v/>
      </c>
      <c r="AB314" s="21">
        <f>IF(C314&lt;=2000,0,(MIN(C314,ROUNDDOWN(F314*0.3,0))-2000)*0.1)</f>
        <v/>
      </c>
      <c r="AC314" s="21">
        <f>IF(C314&lt;=2000,0,MIN((C314-2000)*Y314,(R314+S314)*0.2))</f>
        <v/>
      </c>
      <c r="AD314" s="21">
        <f>IF(C314&lt;=2000,0,MIN((C314-2000)*Z314,(T314+U314)*0.2))</f>
        <v/>
      </c>
      <c r="AE314" s="21">
        <f>AC314*AA314</f>
        <v/>
      </c>
      <c r="AF314" s="21">
        <f>ROUNDDOWN(R314,-2)+ROUNDDOWN(S314,-2)</f>
        <v/>
      </c>
      <c r="AG314" s="21">
        <f>ROUNDDOWN(MAX(0,R314-(AB314+AC314+AE314)*0.6),-2)+ROUNDDOWN(MAX(0,S314-(AB314+AC314+AE314)*0.4),-2)</f>
        <v/>
      </c>
      <c r="AH314" s="21">
        <f>ROUNDDOWN(MAX(0,T314-(AB314+AD314)*0.6),-2)+ROUNDDOWN(MAX(0,U314-(AB314+AD314)*0.4),-2)</f>
        <v/>
      </c>
      <c r="AI314" s="21">
        <f>ROUNDDOWN(T314,-2)+ROUNDDOWN(U314,-2)</f>
        <v/>
      </c>
      <c r="AJ314" s="21">
        <f>M314+AF314</f>
        <v/>
      </c>
      <c r="AK314" s="21">
        <f>M314+AG314</f>
        <v/>
      </c>
      <c r="AL314" s="21">
        <f>N314+AH314</f>
        <v/>
      </c>
      <c r="AM314" s="21">
        <f>O314+AI314</f>
        <v/>
      </c>
      <c r="AN314" s="21">
        <f>N314+AI314</f>
        <v/>
      </c>
      <c r="AO314" s="21">
        <f>ROUNDDOWN((R314+S314)*0.2/Y314+2000,0)</f>
        <v/>
      </c>
      <c r="AP314" s="21">
        <f>ROUNDDOWN((T314+U314)*0.2/Z314+2000,0)</f>
        <v/>
      </c>
      <c r="AQ314" s="21">
        <f>AL314-AK314</f>
        <v/>
      </c>
      <c r="AR314" s="21">
        <f>AM314-AK314</f>
        <v/>
      </c>
      <c r="AS314" s="21">
        <f>AM314-AL314</f>
        <v/>
      </c>
      <c r="AT314" s="21">
        <f>AK314+C314-AJ314</f>
        <v/>
      </c>
      <c r="AU314" s="21">
        <f>AL314+C314-AM314</f>
        <v/>
      </c>
      <c r="AV314" s="21">
        <f>AN314+C314-AM314</f>
        <v/>
      </c>
    </row>
    <row r="315">
      <c r="A315" t="inlineStr">
        <is>
          <t>医療費の境目</t>
        </is>
      </c>
      <c r="B315" s="21">
        <f>'3_医療費の境目'!$B$3</f>
        <v/>
      </c>
      <c r="C315" s="21">
        <f>IF('3_医療費の境目'!$B$4="",AO315,'3_医療費の境目'!$B$4)</f>
        <v/>
      </c>
      <c r="D315" s="21">
        <f>'3_医療費の境目'!D315</f>
        <v/>
      </c>
      <c r="E315" s="21">
        <f>ROUND(MIN(B315/12,650000)*12*0.0915+MIN(B315/12,1390000)*12*(0.0504+0)+B315*0.005,0)</f>
        <v/>
      </c>
      <c r="F315" s="21">
        <f>IF(B315&lt;741000,0,IF(B315&lt;2191000,B315-740000,IF(B315&lt;2193000,1451000,IF(B315&lt;2196000,1453000,IF(B315&lt;2200000,1456000,IF(B315&lt;3600000,ROUND(ROUNDDOWN(B315/4,-3)*2.8,0)-80000,IF(B315&lt;6600000,ROUND(ROUNDDOWN(B315/4,-3)*3.2,0)-440000,IF(B315&lt;8500000,ROUNDDOWN(B315*0.9,0)-1100000,B315-1950000))))))))</f>
        <v/>
      </c>
      <c r="G315" s="21">
        <f>IF(F315&gt;23500000,NA(),IF(F315&lt;=4890000,1040000,IF(F315&lt;=6550000,670000,620000)))</f>
        <v/>
      </c>
      <c r="H315" s="21">
        <f>IF(D315&lt;=0,0,MAX(0,MIN(2000000,D315-MIN(100000,ROUNDDOWN(F315*0.05,0)))))</f>
        <v/>
      </c>
      <c r="I315" s="21">
        <f>IF(C315&lt;=2000,0,MIN(C315,ROUNDDOWN(F315*0.4,0))-2000)</f>
        <v/>
      </c>
      <c r="J315" s="21">
        <f>MAX(0,ROUNDDOWN(F315-E315-G315,-3))</f>
        <v/>
      </c>
      <c r="K315" s="21">
        <f>MAX(0,ROUNDDOWN(F315-E315-G315-H315-I315,-3))</f>
        <v/>
      </c>
      <c r="L315" s="21">
        <f>MAX(0,ROUNDDOWN(F315-E315-G315-H315,-3))</f>
        <v/>
      </c>
      <c r="M315" s="21">
        <f>IF(J315&lt;=0,0,ROUNDDOWN((J315*LOOKUP(J315,{0,1950001,3300001,6950001,9000001,18000001,40000001},{0.05,0.1,0.2,0.23,0.33,0.4,0.45})-LOOKUP(J315,{0,1950001,3300001,6950001,9000001,18000001,40000001},{0,97500,427500,636000,1536000,2796000,4796000}))*1.021,-2))</f>
        <v/>
      </c>
      <c r="N315" s="21">
        <f>IF(K315&lt;=0,0,ROUNDDOWN((K315*LOOKUP(K315,{0,1950001,3300001,6950001,9000001,18000001,40000001},{0.05,0.1,0.2,0.23,0.33,0.4,0.45})-LOOKUP(K315,{0,1950001,3300001,6950001,9000001,18000001,40000001},{0,97500,427500,636000,1536000,2796000,4796000}))*1.021,-2))</f>
        <v/>
      </c>
      <c r="O315" s="21">
        <f>IF(L315&lt;=0,0,ROUNDDOWN((L315*LOOKUP(L315,{0,1950001,3300001,6950001,9000001,18000001,40000001},{0.05,0.1,0.2,0.23,0.33,0.4,0.45})-LOOKUP(L315,{0,1950001,3300001,6950001,9000001,18000001,40000001},{0,97500,427500,636000,1536000,2796000,4796000}))*1.021,-2))</f>
        <v/>
      </c>
      <c r="P315" s="21">
        <f>MAX(0,ROUNDDOWN(F315-E315-430000,-3))</f>
        <v/>
      </c>
      <c r="Q315" s="21">
        <f>MAX(0,ROUNDDOWN(F315-E315-430000-H315,-3))</f>
        <v/>
      </c>
      <c r="R315" s="21">
        <f>IF(F315&lt;=450000,0,MAX(0,P315*0.06-MIN(50000,P315)*0.03))</f>
        <v/>
      </c>
      <c r="S315" s="21">
        <f>IF(F315&lt;=450000,0,MAX(0,P315*0.04-MIN(50000,P315)*0.02))</f>
        <v/>
      </c>
      <c r="T315" s="21">
        <f>IF(F315&lt;=450000,0,MAX(0,Q315*0.06-MIN(50000,Q315)*0.03))</f>
        <v/>
      </c>
      <c r="U315" s="21">
        <f>IF(F315&lt;=450000,0,MAX(0,Q315*0.04-MIN(50000,Q315)*0.02))</f>
        <v/>
      </c>
      <c r="V315" s="21">
        <f>50000+MAX(0,G315-480000)</f>
        <v/>
      </c>
      <c r="W315" s="21">
        <f>P315-V315</f>
        <v/>
      </c>
      <c r="X315" s="21">
        <f>Q315-V315</f>
        <v/>
      </c>
      <c r="Y315" s="22">
        <f>IF(W315&lt;0,0.9,LOOKUP(W315,{0,1950001,3300001,6950001,9000001,18000001,40000001},{0.84895,0.7979,0.6958,0.66517,0.56307,0.4916,0.44055}))</f>
        <v/>
      </c>
      <c r="Z315" s="22">
        <f>IF(X315&lt;0,0.9,LOOKUP(X315,{0,1950001,3300001,6950001,9000001,18000001,40000001},{0.84895,0.7979,0.6958,0.66517,0.56307,0.4916,0.44055}))</f>
        <v/>
      </c>
      <c r="AA315" s="22">
        <f>IF(W315&lt;0,0,CHOOSE(MATCH(W315,{0,1950001,3300001,6950001,9000001},1),5.105/84.895,10.21/79.79,20.42/69.58,23.483/66.517,33.693/56.307))</f>
        <v/>
      </c>
      <c r="AB315" s="21">
        <f>IF(C315&lt;=2000,0,(MIN(C315,ROUNDDOWN(F315*0.3,0))-2000)*0.1)</f>
        <v/>
      </c>
      <c r="AC315" s="21">
        <f>IF(C315&lt;=2000,0,MIN((C315-2000)*Y315,(R315+S315)*0.2))</f>
        <v/>
      </c>
      <c r="AD315" s="21">
        <f>IF(C315&lt;=2000,0,MIN((C315-2000)*Z315,(T315+U315)*0.2))</f>
        <v/>
      </c>
      <c r="AE315" s="21">
        <f>AC315*AA315</f>
        <v/>
      </c>
      <c r="AF315" s="21">
        <f>ROUNDDOWN(R315,-2)+ROUNDDOWN(S315,-2)</f>
        <v/>
      </c>
      <c r="AG315" s="21">
        <f>ROUNDDOWN(MAX(0,R315-(AB315+AC315+AE315)*0.6),-2)+ROUNDDOWN(MAX(0,S315-(AB315+AC315+AE315)*0.4),-2)</f>
        <v/>
      </c>
      <c r="AH315" s="21">
        <f>ROUNDDOWN(MAX(0,T315-(AB315+AD315)*0.6),-2)+ROUNDDOWN(MAX(0,U315-(AB315+AD315)*0.4),-2)</f>
        <v/>
      </c>
      <c r="AI315" s="21">
        <f>ROUNDDOWN(T315,-2)+ROUNDDOWN(U315,-2)</f>
        <v/>
      </c>
      <c r="AJ315" s="21">
        <f>M315+AF315</f>
        <v/>
      </c>
      <c r="AK315" s="21">
        <f>M315+AG315</f>
        <v/>
      </c>
      <c r="AL315" s="21">
        <f>N315+AH315</f>
        <v/>
      </c>
      <c r="AM315" s="21">
        <f>O315+AI315</f>
        <v/>
      </c>
      <c r="AN315" s="21">
        <f>N315+AI315</f>
        <v/>
      </c>
      <c r="AO315" s="21">
        <f>ROUNDDOWN((R315+S315)*0.2/Y315+2000,0)</f>
        <v/>
      </c>
      <c r="AP315" s="21">
        <f>ROUNDDOWN((T315+U315)*0.2/Z315+2000,0)</f>
        <v/>
      </c>
      <c r="AQ315" s="21">
        <f>AL315-AK315</f>
        <v/>
      </c>
      <c r="AR315" s="21">
        <f>AM315-AK315</f>
        <v/>
      </c>
      <c r="AS315" s="21">
        <f>AM315-AL315</f>
        <v/>
      </c>
      <c r="AT315" s="21">
        <f>AK315+C315-AJ315</f>
        <v/>
      </c>
      <c r="AU315" s="21">
        <f>AL315+C315-AM315</f>
        <v/>
      </c>
      <c r="AV315" s="21">
        <f>AN315+C315-AM315</f>
        <v/>
      </c>
    </row>
    <row r="316">
      <c r="A316" t="inlineStr">
        <is>
          <t>医療費の境目</t>
        </is>
      </c>
      <c r="B316" s="21">
        <f>'3_医療費の境目'!$B$3</f>
        <v/>
      </c>
      <c r="C316" s="21">
        <f>IF('3_医療費の境目'!$B$4="",AO316,'3_医療費の境目'!$B$4)</f>
        <v/>
      </c>
      <c r="D316" s="21">
        <f>'3_医療費の境目'!D316</f>
        <v/>
      </c>
      <c r="E316" s="21">
        <f>ROUND(MIN(B316/12,650000)*12*0.0915+MIN(B316/12,1390000)*12*(0.0504+0)+B316*0.005,0)</f>
        <v/>
      </c>
      <c r="F316" s="21">
        <f>IF(B316&lt;741000,0,IF(B316&lt;2191000,B316-740000,IF(B316&lt;2193000,1451000,IF(B316&lt;2196000,1453000,IF(B316&lt;2200000,1456000,IF(B316&lt;3600000,ROUND(ROUNDDOWN(B316/4,-3)*2.8,0)-80000,IF(B316&lt;6600000,ROUND(ROUNDDOWN(B316/4,-3)*3.2,0)-440000,IF(B316&lt;8500000,ROUNDDOWN(B316*0.9,0)-1100000,B316-1950000))))))))</f>
        <v/>
      </c>
      <c r="G316" s="21">
        <f>IF(F316&gt;23500000,NA(),IF(F316&lt;=4890000,1040000,IF(F316&lt;=6550000,670000,620000)))</f>
        <v/>
      </c>
      <c r="H316" s="21">
        <f>IF(D316&lt;=0,0,MAX(0,MIN(2000000,D316-MIN(100000,ROUNDDOWN(F316*0.05,0)))))</f>
        <v/>
      </c>
      <c r="I316" s="21">
        <f>IF(C316&lt;=2000,0,MIN(C316,ROUNDDOWN(F316*0.4,0))-2000)</f>
        <v/>
      </c>
      <c r="J316" s="21">
        <f>MAX(0,ROUNDDOWN(F316-E316-G316,-3))</f>
        <v/>
      </c>
      <c r="K316" s="21">
        <f>MAX(0,ROUNDDOWN(F316-E316-G316-H316-I316,-3))</f>
        <v/>
      </c>
      <c r="L316" s="21">
        <f>MAX(0,ROUNDDOWN(F316-E316-G316-H316,-3))</f>
        <v/>
      </c>
      <c r="M316" s="21">
        <f>IF(J316&lt;=0,0,ROUNDDOWN((J316*LOOKUP(J316,{0,1950001,3300001,6950001,9000001,18000001,40000001},{0.05,0.1,0.2,0.23,0.33,0.4,0.45})-LOOKUP(J316,{0,1950001,3300001,6950001,9000001,18000001,40000001},{0,97500,427500,636000,1536000,2796000,4796000}))*1.021,-2))</f>
        <v/>
      </c>
      <c r="N316" s="21">
        <f>IF(K316&lt;=0,0,ROUNDDOWN((K316*LOOKUP(K316,{0,1950001,3300001,6950001,9000001,18000001,40000001},{0.05,0.1,0.2,0.23,0.33,0.4,0.45})-LOOKUP(K316,{0,1950001,3300001,6950001,9000001,18000001,40000001},{0,97500,427500,636000,1536000,2796000,4796000}))*1.021,-2))</f>
        <v/>
      </c>
      <c r="O316" s="21">
        <f>IF(L316&lt;=0,0,ROUNDDOWN((L316*LOOKUP(L316,{0,1950001,3300001,6950001,9000001,18000001,40000001},{0.05,0.1,0.2,0.23,0.33,0.4,0.45})-LOOKUP(L316,{0,1950001,3300001,6950001,9000001,18000001,40000001},{0,97500,427500,636000,1536000,2796000,4796000}))*1.021,-2))</f>
        <v/>
      </c>
      <c r="P316" s="21">
        <f>MAX(0,ROUNDDOWN(F316-E316-430000,-3))</f>
        <v/>
      </c>
      <c r="Q316" s="21">
        <f>MAX(0,ROUNDDOWN(F316-E316-430000-H316,-3))</f>
        <v/>
      </c>
      <c r="R316" s="21">
        <f>IF(F316&lt;=450000,0,MAX(0,P316*0.06-MIN(50000,P316)*0.03))</f>
        <v/>
      </c>
      <c r="S316" s="21">
        <f>IF(F316&lt;=450000,0,MAX(0,P316*0.04-MIN(50000,P316)*0.02))</f>
        <v/>
      </c>
      <c r="T316" s="21">
        <f>IF(F316&lt;=450000,0,MAX(0,Q316*0.06-MIN(50000,Q316)*0.03))</f>
        <v/>
      </c>
      <c r="U316" s="21">
        <f>IF(F316&lt;=450000,0,MAX(0,Q316*0.04-MIN(50000,Q316)*0.02))</f>
        <v/>
      </c>
      <c r="V316" s="21">
        <f>50000+MAX(0,G316-480000)</f>
        <v/>
      </c>
      <c r="W316" s="21">
        <f>P316-V316</f>
        <v/>
      </c>
      <c r="X316" s="21">
        <f>Q316-V316</f>
        <v/>
      </c>
      <c r="Y316" s="22">
        <f>IF(W316&lt;0,0.9,LOOKUP(W316,{0,1950001,3300001,6950001,9000001,18000001,40000001},{0.84895,0.7979,0.6958,0.66517,0.56307,0.4916,0.44055}))</f>
        <v/>
      </c>
      <c r="Z316" s="22">
        <f>IF(X316&lt;0,0.9,LOOKUP(X316,{0,1950001,3300001,6950001,9000001,18000001,40000001},{0.84895,0.7979,0.6958,0.66517,0.56307,0.4916,0.44055}))</f>
        <v/>
      </c>
      <c r="AA316" s="22">
        <f>IF(W316&lt;0,0,CHOOSE(MATCH(W316,{0,1950001,3300001,6950001,9000001},1),5.105/84.895,10.21/79.79,20.42/69.58,23.483/66.517,33.693/56.307))</f>
        <v/>
      </c>
      <c r="AB316" s="21">
        <f>IF(C316&lt;=2000,0,(MIN(C316,ROUNDDOWN(F316*0.3,0))-2000)*0.1)</f>
        <v/>
      </c>
      <c r="AC316" s="21">
        <f>IF(C316&lt;=2000,0,MIN((C316-2000)*Y316,(R316+S316)*0.2))</f>
        <v/>
      </c>
      <c r="AD316" s="21">
        <f>IF(C316&lt;=2000,0,MIN((C316-2000)*Z316,(T316+U316)*0.2))</f>
        <v/>
      </c>
      <c r="AE316" s="21">
        <f>AC316*AA316</f>
        <v/>
      </c>
      <c r="AF316" s="21">
        <f>ROUNDDOWN(R316,-2)+ROUNDDOWN(S316,-2)</f>
        <v/>
      </c>
      <c r="AG316" s="21">
        <f>ROUNDDOWN(MAX(0,R316-(AB316+AC316+AE316)*0.6),-2)+ROUNDDOWN(MAX(0,S316-(AB316+AC316+AE316)*0.4),-2)</f>
        <v/>
      </c>
      <c r="AH316" s="21">
        <f>ROUNDDOWN(MAX(0,T316-(AB316+AD316)*0.6),-2)+ROUNDDOWN(MAX(0,U316-(AB316+AD316)*0.4),-2)</f>
        <v/>
      </c>
      <c r="AI316" s="21">
        <f>ROUNDDOWN(T316,-2)+ROUNDDOWN(U316,-2)</f>
        <v/>
      </c>
      <c r="AJ316" s="21">
        <f>M316+AF316</f>
        <v/>
      </c>
      <c r="AK316" s="21">
        <f>M316+AG316</f>
        <v/>
      </c>
      <c r="AL316" s="21">
        <f>N316+AH316</f>
        <v/>
      </c>
      <c r="AM316" s="21">
        <f>O316+AI316</f>
        <v/>
      </c>
      <c r="AN316" s="21">
        <f>N316+AI316</f>
        <v/>
      </c>
      <c r="AO316" s="21">
        <f>ROUNDDOWN((R316+S316)*0.2/Y316+2000,0)</f>
        <v/>
      </c>
      <c r="AP316" s="21">
        <f>ROUNDDOWN((T316+U316)*0.2/Z316+2000,0)</f>
        <v/>
      </c>
      <c r="AQ316" s="21">
        <f>AL316-AK316</f>
        <v/>
      </c>
      <c r="AR316" s="21">
        <f>AM316-AK316</f>
        <v/>
      </c>
      <c r="AS316" s="21">
        <f>AM316-AL316</f>
        <v/>
      </c>
      <c r="AT316" s="21">
        <f>AK316+C316-AJ316</f>
        <v/>
      </c>
      <c r="AU316" s="21">
        <f>AL316+C316-AM316</f>
        <v/>
      </c>
      <c r="AV316" s="21">
        <f>AN316+C316-AM316</f>
        <v/>
      </c>
    </row>
    <row r="317">
      <c r="A317" t="inlineStr">
        <is>
          <t>医療費の境目</t>
        </is>
      </c>
      <c r="B317" s="21">
        <f>'3_医療費の境目'!$B$3</f>
        <v/>
      </c>
      <c r="C317" s="21">
        <f>IF('3_医療費の境目'!$B$4="",AO317,'3_医療費の境目'!$B$4)</f>
        <v/>
      </c>
      <c r="D317" s="21">
        <f>'3_医療費の境目'!D317</f>
        <v/>
      </c>
      <c r="E317" s="21">
        <f>ROUND(MIN(B317/12,650000)*12*0.0915+MIN(B317/12,1390000)*12*(0.0504+0)+B317*0.005,0)</f>
        <v/>
      </c>
      <c r="F317" s="21">
        <f>IF(B317&lt;741000,0,IF(B317&lt;2191000,B317-740000,IF(B317&lt;2193000,1451000,IF(B317&lt;2196000,1453000,IF(B317&lt;2200000,1456000,IF(B317&lt;3600000,ROUND(ROUNDDOWN(B317/4,-3)*2.8,0)-80000,IF(B317&lt;6600000,ROUND(ROUNDDOWN(B317/4,-3)*3.2,0)-440000,IF(B317&lt;8500000,ROUNDDOWN(B317*0.9,0)-1100000,B317-1950000))))))))</f>
        <v/>
      </c>
      <c r="G317" s="21">
        <f>IF(F317&gt;23500000,NA(),IF(F317&lt;=4890000,1040000,IF(F317&lt;=6550000,670000,620000)))</f>
        <v/>
      </c>
      <c r="H317" s="21">
        <f>IF(D317&lt;=0,0,MAX(0,MIN(2000000,D317-MIN(100000,ROUNDDOWN(F317*0.05,0)))))</f>
        <v/>
      </c>
      <c r="I317" s="21">
        <f>IF(C317&lt;=2000,0,MIN(C317,ROUNDDOWN(F317*0.4,0))-2000)</f>
        <v/>
      </c>
      <c r="J317" s="21">
        <f>MAX(0,ROUNDDOWN(F317-E317-G317,-3))</f>
        <v/>
      </c>
      <c r="K317" s="21">
        <f>MAX(0,ROUNDDOWN(F317-E317-G317-H317-I317,-3))</f>
        <v/>
      </c>
      <c r="L317" s="21">
        <f>MAX(0,ROUNDDOWN(F317-E317-G317-H317,-3))</f>
        <v/>
      </c>
      <c r="M317" s="21">
        <f>IF(J317&lt;=0,0,ROUNDDOWN((J317*LOOKUP(J317,{0,1950001,3300001,6950001,9000001,18000001,40000001},{0.05,0.1,0.2,0.23,0.33,0.4,0.45})-LOOKUP(J317,{0,1950001,3300001,6950001,9000001,18000001,40000001},{0,97500,427500,636000,1536000,2796000,4796000}))*1.021,-2))</f>
        <v/>
      </c>
      <c r="N317" s="21">
        <f>IF(K317&lt;=0,0,ROUNDDOWN((K317*LOOKUP(K317,{0,1950001,3300001,6950001,9000001,18000001,40000001},{0.05,0.1,0.2,0.23,0.33,0.4,0.45})-LOOKUP(K317,{0,1950001,3300001,6950001,9000001,18000001,40000001},{0,97500,427500,636000,1536000,2796000,4796000}))*1.021,-2))</f>
        <v/>
      </c>
      <c r="O317" s="21">
        <f>IF(L317&lt;=0,0,ROUNDDOWN((L317*LOOKUP(L317,{0,1950001,3300001,6950001,9000001,18000001,40000001},{0.05,0.1,0.2,0.23,0.33,0.4,0.45})-LOOKUP(L317,{0,1950001,3300001,6950001,9000001,18000001,40000001},{0,97500,427500,636000,1536000,2796000,4796000}))*1.021,-2))</f>
        <v/>
      </c>
      <c r="P317" s="21">
        <f>MAX(0,ROUNDDOWN(F317-E317-430000,-3))</f>
        <v/>
      </c>
      <c r="Q317" s="21">
        <f>MAX(0,ROUNDDOWN(F317-E317-430000-H317,-3))</f>
        <v/>
      </c>
      <c r="R317" s="21">
        <f>IF(F317&lt;=450000,0,MAX(0,P317*0.06-MIN(50000,P317)*0.03))</f>
        <v/>
      </c>
      <c r="S317" s="21">
        <f>IF(F317&lt;=450000,0,MAX(0,P317*0.04-MIN(50000,P317)*0.02))</f>
        <v/>
      </c>
      <c r="T317" s="21">
        <f>IF(F317&lt;=450000,0,MAX(0,Q317*0.06-MIN(50000,Q317)*0.03))</f>
        <v/>
      </c>
      <c r="U317" s="21">
        <f>IF(F317&lt;=450000,0,MAX(0,Q317*0.04-MIN(50000,Q317)*0.02))</f>
        <v/>
      </c>
      <c r="V317" s="21">
        <f>50000+MAX(0,G317-480000)</f>
        <v/>
      </c>
      <c r="W317" s="21">
        <f>P317-V317</f>
        <v/>
      </c>
      <c r="X317" s="21">
        <f>Q317-V317</f>
        <v/>
      </c>
      <c r="Y317" s="22">
        <f>IF(W317&lt;0,0.9,LOOKUP(W317,{0,1950001,3300001,6950001,9000001,18000001,40000001},{0.84895,0.7979,0.6958,0.66517,0.56307,0.4916,0.44055}))</f>
        <v/>
      </c>
      <c r="Z317" s="22">
        <f>IF(X317&lt;0,0.9,LOOKUP(X317,{0,1950001,3300001,6950001,9000001,18000001,40000001},{0.84895,0.7979,0.6958,0.66517,0.56307,0.4916,0.44055}))</f>
        <v/>
      </c>
      <c r="AA317" s="22">
        <f>IF(W317&lt;0,0,CHOOSE(MATCH(W317,{0,1950001,3300001,6950001,9000001},1),5.105/84.895,10.21/79.79,20.42/69.58,23.483/66.517,33.693/56.307))</f>
        <v/>
      </c>
      <c r="AB317" s="21">
        <f>IF(C317&lt;=2000,0,(MIN(C317,ROUNDDOWN(F317*0.3,0))-2000)*0.1)</f>
        <v/>
      </c>
      <c r="AC317" s="21">
        <f>IF(C317&lt;=2000,0,MIN((C317-2000)*Y317,(R317+S317)*0.2))</f>
        <v/>
      </c>
      <c r="AD317" s="21">
        <f>IF(C317&lt;=2000,0,MIN((C317-2000)*Z317,(T317+U317)*0.2))</f>
        <v/>
      </c>
      <c r="AE317" s="21">
        <f>AC317*AA317</f>
        <v/>
      </c>
      <c r="AF317" s="21">
        <f>ROUNDDOWN(R317,-2)+ROUNDDOWN(S317,-2)</f>
        <v/>
      </c>
      <c r="AG317" s="21">
        <f>ROUNDDOWN(MAX(0,R317-(AB317+AC317+AE317)*0.6),-2)+ROUNDDOWN(MAX(0,S317-(AB317+AC317+AE317)*0.4),-2)</f>
        <v/>
      </c>
      <c r="AH317" s="21">
        <f>ROUNDDOWN(MAX(0,T317-(AB317+AD317)*0.6),-2)+ROUNDDOWN(MAX(0,U317-(AB317+AD317)*0.4),-2)</f>
        <v/>
      </c>
      <c r="AI317" s="21">
        <f>ROUNDDOWN(T317,-2)+ROUNDDOWN(U317,-2)</f>
        <v/>
      </c>
      <c r="AJ317" s="21">
        <f>M317+AF317</f>
        <v/>
      </c>
      <c r="AK317" s="21">
        <f>M317+AG317</f>
        <v/>
      </c>
      <c r="AL317" s="21">
        <f>N317+AH317</f>
        <v/>
      </c>
      <c r="AM317" s="21">
        <f>O317+AI317</f>
        <v/>
      </c>
      <c r="AN317" s="21">
        <f>N317+AI317</f>
        <v/>
      </c>
      <c r="AO317" s="21">
        <f>ROUNDDOWN((R317+S317)*0.2/Y317+2000,0)</f>
        <v/>
      </c>
      <c r="AP317" s="21">
        <f>ROUNDDOWN((T317+U317)*0.2/Z317+2000,0)</f>
        <v/>
      </c>
      <c r="AQ317" s="21">
        <f>AL317-AK317</f>
        <v/>
      </c>
      <c r="AR317" s="21">
        <f>AM317-AK317</f>
        <v/>
      </c>
      <c r="AS317" s="21">
        <f>AM317-AL317</f>
        <v/>
      </c>
      <c r="AT317" s="21">
        <f>AK317+C317-AJ317</f>
        <v/>
      </c>
      <c r="AU317" s="21">
        <f>AL317+C317-AM317</f>
        <v/>
      </c>
      <c r="AV317" s="21">
        <f>AN317+C317-AM317</f>
        <v/>
      </c>
    </row>
    <row r="318">
      <c r="A318" t="inlineStr">
        <is>
          <t>医療費の境目</t>
        </is>
      </c>
      <c r="B318" s="21">
        <f>'3_医療費の境目'!$B$3</f>
        <v/>
      </c>
      <c r="C318" s="21">
        <f>IF('3_医療費の境目'!$B$4="",AO318,'3_医療費の境目'!$B$4)</f>
        <v/>
      </c>
      <c r="D318" s="21">
        <f>'3_医療費の境目'!D318</f>
        <v/>
      </c>
      <c r="E318" s="21">
        <f>ROUND(MIN(B318/12,650000)*12*0.0915+MIN(B318/12,1390000)*12*(0.0504+0)+B318*0.005,0)</f>
        <v/>
      </c>
      <c r="F318" s="21">
        <f>IF(B318&lt;741000,0,IF(B318&lt;2191000,B318-740000,IF(B318&lt;2193000,1451000,IF(B318&lt;2196000,1453000,IF(B318&lt;2200000,1456000,IF(B318&lt;3600000,ROUND(ROUNDDOWN(B318/4,-3)*2.8,0)-80000,IF(B318&lt;6600000,ROUND(ROUNDDOWN(B318/4,-3)*3.2,0)-440000,IF(B318&lt;8500000,ROUNDDOWN(B318*0.9,0)-1100000,B318-1950000))))))))</f>
        <v/>
      </c>
      <c r="G318" s="21">
        <f>IF(F318&gt;23500000,NA(),IF(F318&lt;=4890000,1040000,IF(F318&lt;=6550000,670000,620000)))</f>
        <v/>
      </c>
      <c r="H318" s="21">
        <f>IF(D318&lt;=0,0,MAX(0,MIN(2000000,D318-MIN(100000,ROUNDDOWN(F318*0.05,0)))))</f>
        <v/>
      </c>
      <c r="I318" s="21">
        <f>IF(C318&lt;=2000,0,MIN(C318,ROUNDDOWN(F318*0.4,0))-2000)</f>
        <v/>
      </c>
      <c r="J318" s="21">
        <f>MAX(0,ROUNDDOWN(F318-E318-G318,-3))</f>
        <v/>
      </c>
      <c r="K318" s="21">
        <f>MAX(0,ROUNDDOWN(F318-E318-G318-H318-I318,-3))</f>
        <v/>
      </c>
      <c r="L318" s="21">
        <f>MAX(0,ROUNDDOWN(F318-E318-G318-H318,-3))</f>
        <v/>
      </c>
      <c r="M318" s="21">
        <f>IF(J318&lt;=0,0,ROUNDDOWN((J318*LOOKUP(J318,{0,1950001,3300001,6950001,9000001,18000001,40000001},{0.05,0.1,0.2,0.23,0.33,0.4,0.45})-LOOKUP(J318,{0,1950001,3300001,6950001,9000001,18000001,40000001},{0,97500,427500,636000,1536000,2796000,4796000}))*1.021,-2))</f>
        <v/>
      </c>
      <c r="N318" s="21">
        <f>IF(K318&lt;=0,0,ROUNDDOWN((K318*LOOKUP(K318,{0,1950001,3300001,6950001,9000001,18000001,40000001},{0.05,0.1,0.2,0.23,0.33,0.4,0.45})-LOOKUP(K318,{0,1950001,3300001,6950001,9000001,18000001,40000001},{0,97500,427500,636000,1536000,2796000,4796000}))*1.021,-2))</f>
        <v/>
      </c>
      <c r="O318" s="21">
        <f>IF(L318&lt;=0,0,ROUNDDOWN((L318*LOOKUP(L318,{0,1950001,3300001,6950001,9000001,18000001,40000001},{0.05,0.1,0.2,0.23,0.33,0.4,0.45})-LOOKUP(L318,{0,1950001,3300001,6950001,9000001,18000001,40000001},{0,97500,427500,636000,1536000,2796000,4796000}))*1.021,-2))</f>
        <v/>
      </c>
      <c r="P318" s="21">
        <f>MAX(0,ROUNDDOWN(F318-E318-430000,-3))</f>
        <v/>
      </c>
      <c r="Q318" s="21">
        <f>MAX(0,ROUNDDOWN(F318-E318-430000-H318,-3))</f>
        <v/>
      </c>
      <c r="R318" s="21">
        <f>IF(F318&lt;=450000,0,MAX(0,P318*0.06-MIN(50000,P318)*0.03))</f>
        <v/>
      </c>
      <c r="S318" s="21">
        <f>IF(F318&lt;=450000,0,MAX(0,P318*0.04-MIN(50000,P318)*0.02))</f>
        <v/>
      </c>
      <c r="T318" s="21">
        <f>IF(F318&lt;=450000,0,MAX(0,Q318*0.06-MIN(50000,Q318)*0.03))</f>
        <v/>
      </c>
      <c r="U318" s="21">
        <f>IF(F318&lt;=450000,0,MAX(0,Q318*0.04-MIN(50000,Q318)*0.02))</f>
        <v/>
      </c>
      <c r="V318" s="21">
        <f>50000+MAX(0,G318-480000)</f>
        <v/>
      </c>
      <c r="W318" s="21">
        <f>P318-V318</f>
        <v/>
      </c>
      <c r="X318" s="21">
        <f>Q318-V318</f>
        <v/>
      </c>
      <c r="Y318" s="22">
        <f>IF(W318&lt;0,0.9,LOOKUP(W318,{0,1950001,3300001,6950001,9000001,18000001,40000001},{0.84895,0.7979,0.6958,0.66517,0.56307,0.4916,0.44055}))</f>
        <v/>
      </c>
      <c r="Z318" s="22">
        <f>IF(X318&lt;0,0.9,LOOKUP(X318,{0,1950001,3300001,6950001,9000001,18000001,40000001},{0.84895,0.7979,0.6958,0.66517,0.56307,0.4916,0.44055}))</f>
        <v/>
      </c>
      <c r="AA318" s="22">
        <f>IF(W318&lt;0,0,CHOOSE(MATCH(W318,{0,1950001,3300001,6950001,9000001},1),5.105/84.895,10.21/79.79,20.42/69.58,23.483/66.517,33.693/56.307))</f>
        <v/>
      </c>
      <c r="AB318" s="21">
        <f>IF(C318&lt;=2000,0,(MIN(C318,ROUNDDOWN(F318*0.3,0))-2000)*0.1)</f>
        <v/>
      </c>
      <c r="AC318" s="21">
        <f>IF(C318&lt;=2000,0,MIN((C318-2000)*Y318,(R318+S318)*0.2))</f>
        <v/>
      </c>
      <c r="AD318" s="21">
        <f>IF(C318&lt;=2000,0,MIN((C318-2000)*Z318,(T318+U318)*0.2))</f>
        <v/>
      </c>
      <c r="AE318" s="21">
        <f>AC318*AA318</f>
        <v/>
      </c>
      <c r="AF318" s="21">
        <f>ROUNDDOWN(R318,-2)+ROUNDDOWN(S318,-2)</f>
        <v/>
      </c>
      <c r="AG318" s="21">
        <f>ROUNDDOWN(MAX(0,R318-(AB318+AC318+AE318)*0.6),-2)+ROUNDDOWN(MAX(0,S318-(AB318+AC318+AE318)*0.4),-2)</f>
        <v/>
      </c>
      <c r="AH318" s="21">
        <f>ROUNDDOWN(MAX(0,T318-(AB318+AD318)*0.6),-2)+ROUNDDOWN(MAX(0,U318-(AB318+AD318)*0.4),-2)</f>
        <v/>
      </c>
      <c r="AI318" s="21">
        <f>ROUNDDOWN(T318,-2)+ROUNDDOWN(U318,-2)</f>
        <v/>
      </c>
      <c r="AJ318" s="21">
        <f>M318+AF318</f>
        <v/>
      </c>
      <c r="AK318" s="21">
        <f>M318+AG318</f>
        <v/>
      </c>
      <c r="AL318" s="21">
        <f>N318+AH318</f>
        <v/>
      </c>
      <c r="AM318" s="21">
        <f>O318+AI318</f>
        <v/>
      </c>
      <c r="AN318" s="21">
        <f>N318+AI318</f>
        <v/>
      </c>
      <c r="AO318" s="21">
        <f>ROUNDDOWN((R318+S318)*0.2/Y318+2000,0)</f>
        <v/>
      </c>
      <c r="AP318" s="21">
        <f>ROUNDDOWN((T318+U318)*0.2/Z318+2000,0)</f>
        <v/>
      </c>
      <c r="AQ318" s="21">
        <f>AL318-AK318</f>
        <v/>
      </c>
      <c r="AR318" s="21">
        <f>AM318-AK318</f>
        <v/>
      </c>
      <c r="AS318" s="21">
        <f>AM318-AL318</f>
        <v/>
      </c>
      <c r="AT318" s="21">
        <f>AK318+C318-AJ318</f>
        <v/>
      </c>
      <c r="AU318" s="21">
        <f>AL318+C318-AM318</f>
        <v/>
      </c>
      <c r="AV318" s="21">
        <f>AN318+C318-AM318</f>
        <v/>
      </c>
    </row>
    <row r="319">
      <c r="A319" t="inlineStr">
        <is>
          <t>医療費の境目</t>
        </is>
      </c>
      <c r="B319" s="21">
        <f>'3_医療費の境目'!$B$3</f>
        <v/>
      </c>
      <c r="C319" s="21">
        <f>IF('3_医療費の境目'!$B$4="",AO319,'3_医療費の境目'!$B$4)</f>
        <v/>
      </c>
      <c r="D319" s="21">
        <f>'3_医療費の境目'!D319</f>
        <v/>
      </c>
      <c r="E319" s="21">
        <f>ROUND(MIN(B319/12,650000)*12*0.0915+MIN(B319/12,1390000)*12*(0.0504+0)+B319*0.005,0)</f>
        <v/>
      </c>
      <c r="F319" s="21">
        <f>IF(B319&lt;741000,0,IF(B319&lt;2191000,B319-740000,IF(B319&lt;2193000,1451000,IF(B319&lt;2196000,1453000,IF(B319&lt;2200000,1456000,IF(B319&lt;3600000,ROUND(ROUNDDOWN(B319/4,-3)*2.8,0)-80000,IF(B319&lt;6600000,ROUND(ROUNDDOWN(B319/4,-3)*3.2,0)-440000,IF(B319&lt;8500000,ROUNDDOWN(B319*0.9,0)-1100000,B319-1950000))))))))</f>
        <v/>
      </c>
      <c r="G319" s="21">
        <f>IF(F319&gt;23500000,NA(),IF(F319&lt;=4890000,1040000,IF(F319&lt;=6550000,670000,620000)))</f>
        <v/>
      </c>
      <c r="H319" s="21">
        <f>IF(D319&lt;=0,0,MAX(0,MIN(2000000,D319-MIN(100000,ROUNDDOWN(F319*0.05,0)))))</f>
        <v/>
      </c>
      <c r="I319" s="21">
        <f>IF(C319&lt;=2000,0,MIN(C319,ROUNDDOWN(F319*0.4,0))-2000)</f>
        <v/>
      </c>
      <c r="J319" s="21">
        <f>MAX(0,ROUNDDOWN(F319-E319-G319,-3))</f>
        <v/>
      </c>
      <c r="K319" s="21">
        <f>MAX(0,ROUNDDOWN(F319-E319-G319-H319-I319,-3))</f>
        <v/>
      </c>
      <c r="L319" s="21">
        <f>MAX(0,ROUNDDOWN(F319-E319-G319-H319,-3))</f>
        <v/>
      </c>
      <c r="M319" s="21">
        <f>IF(J319&lt;=0,0,ROUNDDOWN((J319*LOOKUP(J319,{0,1950001,3300001,6950001,9000001,18000001,40000001},{0.05,0.1,0.2,0.23,0.33,0.4,0.45})-LOOKUP(J319,{0,1950001,3300001,6950001,9000001,18000001,40000001},{0,97500,427500,636000,1536000,2796000,4796000}))*1.021,-2))</f>
        <v/>
      </c>
      <c r="N319" s="21">
        <f>IF(K319&lt;=0,0,ROUNDDOWN((K319*LOOKUP(K319,{0,1950001,3300001,6950001,9000001,18000001,40000001},{0.05,0.1,0.2,0.23,0.33,0.4,0.45})-LOOKUP(K319,{0,1950001,3300001,6950001,9000001,18000001,40000001},{0,97500,427500,636000,1536000,2796000,4796000}))*1.021,-2))</f>
        <v/>
      </c>
      <c r="O319" s="21">
        <f>IF(L319&lt;=0,0,ROUNDDOWN((L319*LOOKUP(L319,{0,1950001,3300001,6950001,9000001,18000001,40000001},{0.05,0.1,0.2,0.23,0.33,0.4,0.45})-LOOKUP(L319,{0,1950001,3300001,6950001,9000001,18000001,40000001},{0,97500,427500,636000,1536000,2796000,4796000}))*1.021,-2))</f>
        <v/>
      </c>
      <c r="P319" s="21">
        <f>MAX(0,ROUNDDOWN(F319-E319-430000,-3))</f>
        <v/>
      </c>
      <c r="Q319" s="21">
        <f>MAX(0,ROUNDDOWN(F319-E319-430000-H319,-3))</f>
        <v/>
      </c>
      <c r="R319" s="21">
        <f>IF(F319&lt;=450000,0,MAX(0,P319*0.06-MIN(50000,P319)*0.03))</f>
        <v/>
      </c>
      <c r="S319" s="21">
        <f>IF(F319&lt;=450000,0,MAX(0,P319*0.04-MIN(50000,P319)*0.02))</f>
        <v/>
      </c>
      <c r="T319" s="21">
        <f>IF(F319&lt;=450000,0,MAX(0,Q319*0.06-MIN(50000,Q319)*0.03))</f>
        <v/>
      </c>
      <c r="U319" s="21">
        <f>IF(F319&lt;=450000,0,MAX(0,Q319*0.04-MIN(50000,Q319)*0.02))</f>
        <v/>
      </c>
      <c r="V319" s="21">
        <f>50000+MAX(0,G319-480000)</f>
        <v/>
      </c>
      <c r="W319" s="21">
        <f>P319-V319</f>
        <v/>
      </c>
      <c r="X319" s="21">
        <f>Q319-V319</f>
        <v/>
      </c>
      <c r="Y319" s="22">
        <f>IF(W319&lt;0,0.9,LOOKUP(W319,{0,1950001,3300001,6950001,9000001,18000001,40000001},{0.84895,0.7979,0.6958,0.66517,0.56307,0.4916,0.44055}))</f>
        <v/>
      </c>
      <c r="Z319" s="22">
        <f>IF(X319&lt;0,0.9,LOOKUP(X319,{0,1950001,3300001,6950001,9000001,18000001,40000001},{0.84895,0.7979,0.6958,0.66517,0.56307,0.4916,0.44055}))</f>
        <v/>
      </c>
      <c r="AA319" s="22">
        <f>IF(W319&lt;0,0,CHOOSE(MATCH(W319,{0,1950001,3300001,6950001,9000001},1),5.105/84.895,10.21/79.79,20.42/69.58,23.483/66.517,33.693/56.307))</f>
        <v/>
      </c>
      <c r="AB319" s="21">
        <f>IF(C319&lt;=2000,0,(MIN(C319,ROUNDDOWN(F319*0.3,0))-2000)*0.1)</f>
        <v/>
      </c>
      <c r="AC319" s="21">
        <f>IF(C319&lt;=2000,0,MIN((C319-2000)*Y319,(R319+S319)*0.2))</f>
        <v/>
      </c>
      <c r="AD319" s="21">
        <f>IF(C319&lt;=2000,0,MIN((C319-2000)*Z319,(T319+U319)*0.2))</f>
        <v/>
      </c>
      <c r="AE319" s="21">
        <f>AC319*AA319</f>
        <v/>
      </c>
      <c r="AF319" s="21">
        <f>ROUNDDOWN(R319,-2)+ROUNDDOWN(S319,-2)</f>
        <v/>
      </c>
      <c r="AG319" s="21">
        <f>ROUNDDOWN(MAX(0,R319-(AB319+AC319+AE319)*0.6),-2)+ROUNDDOWN(MAX(0,S319-(AB319+AC319+AE319)*0.4),-2)</f>
        <v/>
      </c>
      <c r="AH319" s="21">
        <f>ROUNDDOWN(MAX(0,T319-(AB319+AD319)*0.6),-2)+ROUNDDOWN(MAX(0,U319-(AB319+AD319)*0.4),-2)</f>
        <v/>
      </c>
      <c r="AI319" s="21">
        <f>ROUNDDOWN(T319,-2)+ROUNDDOWN(U319,-2)</f>
        <v/>
      </c>
      <c r="AJ319" s="21">
        <f>M319+AF319</f>
        <v/>
      </c>
      <c r="AK319" s="21">
        <f>M319+AG319</f>
        <v/>
      </c>
      <c r="AL319" s="21">
        <f>N319+AH319</f>
        <v/>
      </c>
      <c r="AM319" s="21">
        <f>O319+AI319</f>
        <v/>
      </c>
      <c r="AN319" s="21">
        <f>N319+AI319</f>
        <v/>
      </c>
      <c r="AO319" s="21">
        <f>ROUNDDOWN((R319+S319)*0.2/Y319+2000,0)</f>
        <v/>
      </c>
      <c r="AP319" s="21">
        <f>ROUNDDOWN((T319+U319)*0.2/Z319+2000,0)</f>
        <v/>
      </c>
      <c r="AQ319" s="21">
        <f>AL319-AK319</f>
        <v/>
      </c>
      <c r="AR319" s="21">
        <f>AM319-AK319</f>
        <v/>
      </c>
      <c r="AS319" s="21">
        <f>AM319-AL319</f>
        <v/>
      </c>
      <c r="AT319" s="21">
        <f>AK319+C319-AJ319</f>
        <v/>
      </c>
      <c r="AU319" s="21">
        <f>AL319+C319-AM319</f>
        <v/>
      </c>
      <c r="AV319" s="21">
        <f>AN319+C319-AM319</f>
        <v/>
      </c>
    </row>
    <row r="320">
      <c r="A320" t="inlineStr">
        <is>
          <t>医療費の境目</t>
        </is>
      </c>
      <c r="B320" s="21">
        <f>'3_医療費の境目'!$B$3</f>
        <v/>
      </c>
      <c r="C320" s="21">
        <f>IF('3_医療費の境目'!$B$4="",AO320,'3_医療費の境目'!$B$4)</f>
        <v/>
      </c>
      <c r="D320" s="21">
        <f>'3_医療費の境目'!D320</f>
        <v/>
      </c>
      <c r="E320" s="21">
        <f>ROUND(MIN(B320/12,650000)*12*0.0915+MIN(B320/12,1390000)*12*(0.0504+0)+B320*0.005,0)</f>
        <v/>
      </c>
      <c r="F320" s="21">
        <f>IF(B320&lt;741000,0,IF(B320&lt;2191000,B320-740000,IF(B320&lt;2193000,1451000,IF(B320&lt;2196000,1453000,IF(B320&lt;2200000,1456000,IF(B320&lt;3600000,ROUND(ROUNDDOWN(B320/4,-3)*2.8,0)-80000,IF(B320&lt;6600000,ROUND(ROUNDDOWN(B320/4,-3)*3.2,0)-440000,IF(B320&lt;8500000,ROUNDDOWN(B320*0.9,0)-1100000,B320-1950000))))))))</f>
        <v/>
      </c>
      <c r="G320" s="21">
        <f>IF(F320&gt;23500000,NA(),IF(F320&lt;=4890000,1040000,IF(F320&lt;=6550000,670000,620000)))</f>
        <v/>
      </c>
      <c r="H320" s="21">
        <f>IF(D320&lt;=0,0,MAX(0,MIN(2000000,D320-MIN(100000,ROUNDDOWN(F320*0.05,0)))))</f>
        <v/>
      </c>
      <c r="I320" s="21">
        <f>IF(C320&lt;=2000,0,MIN(C320,ROUNDDOWN(F320*0.4,0))-2000)</f>
        <v/>
      </c>
      <c r="J320" s="21">
        <f>MAX(0,ROUNDDOWN(F320-E320-G320,-3))</f>
        <v/>
      </c>
      <c r="K320" s="21">
        <f>MAX(0,ROUNDDOWN(F320-E320-G320-H320-I320,-3))</f>
        <v/>
      </c>
      <c r="L320" s="21">
        <f>MAX(0,ROUNDDOWN(F320-E320-G320-H320,-3))</f>
        <v/>
      </c>
      <c r="M320" s="21">
        <f>IF(J320&lt;=0,0,ROUNDDOWN((J320*LOOKUP(J320,{0,1950001,3300001,6950001,9000001,18000001,40000001},{0.05,0.1,0.2,0.23,0.33,0.4,0.45})-LOOKUP(J320,{0,1950001,3300001,6950001,9000001,18000001,40000001},{0,97500,427500,636000,1536000,2796000,4796000}))*1.021,-2))</f>
        <v/>
      </c>
      <c r="N320" s="21">
        <f>IF(K320&lt;=0,0,ROUNDDOWN((K320*LOOKUP(K320,{0,1950001,3300001,6950001,9000001,18000001,40000001},{0.05,0.1,0.2,0.23,0.33,0.4,0.45})-LOOKUP(K320,{0,1950001,3300001,6950001,9000001,18000001,40000001},{0,97500,427500,636000,1536000,2796000,4796000}))*1.021,-2))</f>
        <v/>
      </c>
      <c r="O320" s="21">
        <f>IF(L320&lt;=0,0,ROUNDDOWN((L320*LOOKUP(L320,{0,1950001,3300001,6950001,9000001,18000001,40000001},{0.05,0.1,0.2,0.23,0.33,0.4,0.45})-LOOKUP(L320,{0,1950001,3300001,6950001,9000001,18000001,40000001},{0,97500,427500,636000,1536000,2796000,4796000}))*1.021,-2))</f>
        <v/>
      </c>
      <c r="P320" s="21">
        <f>MAX(0,ROUNDDOWN(F320-E320-430000,-3))</f>
        <v/>
      </c>
      <c r="Q320" s="21">
        <f>MAX(0,ROUNDDOWN(F320-E320-430000-H320,-3))</f>
        <v/>
      </c>
      <c r="R320" s="21">
        <f>IF(F320&lt;=450000,0,MAX(0,P320*0.06-MIN(50000,P320)*0.03))</f>
        <v/>
      </c>
      <c r="S320" s="21">
        <f>IF(F320&lt;=450000,0,MAX(0,P320*0.04-MIN(50000,P320)*0.02))</f>
        <v/>
      </c>
      <c r="T320" s="21">
        <f>IF(F320&lt;=450000,0,MAX(0,Q320*0.06-MIN(50000,Q320)*0.03))</f>
        <v/>
      </c>
      <c r="U320" s="21">
        <f>IF(F320&lt;=450000,0,MAX(0,Q320*0.04-MIN(50000,Q320)*0.02))</f>
        <v/>
      </c>
      <c r="V320" s="21">
        <f>50000+MAX(0,G320-480000)</f>
        <v/>
      </c>
      <c r="W320" s="21">
        <f>P320-V320</f>
        <v/>
      </c>
      <c r="X320" s="21">
        <f>Q320-V320</f>
        <v/>
      </c>
      <c r="Y320" s="22">
        <f>IF(W320&lt;0,0.9,LOOKUP(W320,{0,1950001,3300001,6950001,9000001,18000001,40000001},{0.84895,0.7979,0.6958,0.66517,0.56307,0.4916,0.44055}))</f>
        <v/>
      </c>
      <c r="Z320" s="22">
        <f>IF(X320&lt;0,0.9,LOOKUP(X320,{0,1950001,3300001,6950001,9000001,18000001,40000001},{0.84895,0.7979,0.6958,0.66517,0.56307,0.4916,0.44055}))</f>
        <v/>
      </c>
      <c r="AA320" s="22">
        <f>IF(W320&lt;0,0,CHOOSE(MATCH(W320,{0,1950001,3300001,6950001,9000001},1),5.105/84.895,10.21/79.79,20.42/69.58,23.483/66.517,33.693/56.307))</f>
        <v/>
      </c>
      <c r="AB320" s="21">
        <f>IF(C320&lt;=2000,0,(MIN(C320,ROUNDDOWN(F320*0.3,0))-2000)*0.1)</f>
        <v/>
      </c>
      <c r="AC320" s="21">
        <f>IF(C320&lt;=2000,0,MIN((C320-2000)*Y320,(R320+S320)*0.2))</f>
        <v/>
      </c>
      <c r="AD320" s="21">
        <f>IF(C320&lt;=2000,0,MIN((C320-2000)*Z320,(T320+U320)*0.2))</f>
        <v/>
      </c>
      <c r="AE320" s="21">
        <f>AC320*AA320</f>
        <v/>
      </c>
      <c r="AF320" s="21">
        <f>ROUNDDOWN(R320,-2)+ROUNDDOWN(S320,-2)</f>
        <v/>
      </c>
      <c r="AG320" s="21">
        <f>ROUNDDOWN(MAX(0,R320-(AB320+AC320+AE320)*0.6),-2)+ROUNDDOWN(MAX(0,S320-(AB320+AC320+AE320)*0.4),-2)</f>
        <v/>
      </c>
      <c r="AH320" s="21">
        <f>ROUNDDOWN(MAX(0,T320-(AB320+AD320)*0.6),-2)+ROUNDDOWN(MAX(0,U320-(AB320+AD320)*0.4),-2)</f>
        <v/>
      </c>
      <c r="AI320" s="21">
        <f>ROUNDDOWN(T320,-2)+ROUNDDOWN(U320,-2)</f>
        <v/>
      </c>
      <c r="AJ320" s="21">
        <f>M320+AF320</f>
        <v/>
      </c>
      <c r="AK320" s="21">
        <f>M320+AG320</f>
        <v/>
      </c>
      <c r="AL320" s="21">
        <f>N320+AH320</f>
        <v/>
      </c>
      <c r="AM320" s="21">
        <f>O320+AI320</f>
        <v/>
      </c>
      <c r="AN320" s="21">
        <f>N320+AI320</f>
        <v/>
      </c>
      <c r="AO320" s="21">
        <f>ROUNDDOWN((R320+S320)*0.2/Y320+2000,0)</f>
        <v/>
      </c>
      <c r="AP320" s="21">
        <f>ROUNDDOWN((T320+U320)*0.2/Z320+2000,0)</f>
        <v/>
      </c>
      <c r="AQ320" s="21">
        <f>AL320-AK320</f>
        <v/>
      </c>
      <c r="AR320" s="21">
        <f>AM320-AK320</f>
        <v/>
      </c>
      <c r="AS320" s="21">
        <f>AM320-AL320</f>
        <v/>
      </c>
      <c r="AT320" s="21">
        <f>AK320+C320-AJ320</f>
        <v/>
      </c>
      <c r="AU320" s="21">
        <f>AL320+C320-AM320</f>
        <v/>
      </c>
      <c r="AV320" s="21">
        <f>AN320+C320-AM320</f>
        <v/>
      </c>
    </row>
    <row r="321">
      <c r="A321" t="inlineStr">
        <is>
          <t>医療費の境目</t>
        </is>
      </c>
      <c r="B321" s="21">
        <f>'3_医療費の境目'!$B$3</f>
        <v/>
      </c>
      <c r="C321" s="21">
        <f>IF('3_医療費の境目'!$B$4="",AO321,'3_医療費の境目'!$B$4)</f>
        <v/>
      </c>
      <c r="D321" s="21">
        <f>'3_医療費の境目'!D321</f>
        <v/>
      </c>
      <c r="E321" s="21">
        <f>ROUND(MIN(B321/12,650000)*12*0.0915+MIN(B321/12,1390000)*12*(0.0504+0)+B321*0.005,0)</f>
        <v/>
      </c>
      <c r="F321" s="21">
        <f>IF(B321&lt;741000,0,IF(B321&lt;2191000,B321-740000,IF(B321&lt;2193000,1451000,IF(B321&lt;2196000,1453000,IF(B321&lt;2200000,1456000,IF(B321&lt;3600000,ROUND(ROUNDDOWN(B321/4,-3)*2.8,0)-80000,IF(B321&lt;6600000,ROUND(ROUNDDOWN(B321/4,-3)*3.2,0)-440000,IF(B321&lt;8500000,ROUNDDOWN(B321*0.9,0)-1100000,B321-1950000))))))))</f>
        <v/>
      </c>
      <c r="G321" s="21">
        <f>IF(F321&gt;23500000,NA(),IF(F321&lt;=4890000,1040000,IF(F321&lt;=6550000,670000,620000)))</f>
        <v/>
      </c>
      <c r="H321" s="21">
        <f>IF(D321&lt;=0,0,MAX(0,MIN(2000000,D321-MIN(100000,ROUNDDOWN(F321*0.05,0)))))</f>
        <v/>
      </c>
      <c r="I321" s="21">
        <f>IF(C321&lt;=2000,0,MIN(C321,ROUNDDOWN(F321*0.4,0))-2000)</f>
        <v/>
      </c>
      <c r="J321" s="21">
        <f>MAX(0,ROUNDDOWN(F321-E321-G321,-3))</f>
        <v/>
      </c>
      <c r="K321" s="21">
        <f>MAX(0,ROUNDDOWN(F321-E321-G321-H321-I321,-3))</f>
        <v/>
      </c>
      <c r="L321" s="21">
        <f>MAX(0,ROUNDDOWN(F321-E321-G321-H321,-3))</f>
        <v/>
      </c>
      <c r="M321" s="21">
        <f>IF(J321&lt;=0,0,ROUNDDOWN((J321*LOOKUP(J321,{0,1950001,3300001,6950001,9000001,18000001,40000001},{0.05,0.1,0.2,0.23,0.33,0.4,0.45})-LOOKUP(J321,{0,1950001,3300001,6950001,9000001,18000001,40000001},{0,97500,427500,636000,1536000,2796000,4796000}))*1.021,-2))</f>
        <v/>
      </c>
      <c r="N321" s="21">
        <f>IF(K321&lt;=0,0,ROUNDDOWN((K321*LOOKUP(K321,{0,1950001,3300001,6950001,9000001,18000001,40000001},{0.05,0.1,0.2,0.23,0.33,0.4,0.45})-LOOKUP(K321,{0,1950001,3300001,6950001,9000001,18000001,40000001},{0,97500,427500,636000,1536000,2796000,4796000}))*1.021,-2))</f>
        <v/>
      </c>
      <c r="O321" s="21">
        <f>IF(L321&lt;=0,0,ROUNDDOWN((L321*LOOKUP(L321,{0,1950001,3300001,6950001,9000001,18000001,40000001},{0.05,0.1,0.2,0.23,0.33,0.4,0.45})-LOOKUP(L321,{0,1950001,3300001,6950001,9000001,18000001,40000001},{0,97500,427500,636000,1536000,2796000,4796000}))*1.021,-2))</f>
        <v/>
      </c>
      <c r="P321" s="21">
        <f>MAX(0,ROUNDDOWN(F321-E321-430000,-3))</f>
        <v/>
      </c>
      <c r="Q321" s="21">
        <f>MAX(0,ROUNDDOWN(F321-E321-430000-H321,-3))</f>
        <v/>
      </c>
      <c r="R321" s="21">
        <f>IF(F321&lt;=450000,0,MAX(0,P321*0.06-MIN(50000,P321)*0.03))</f>
        <v/>
      </c>
      <c r="S321" s="21">
        <f>IF(F321&lt;=450000,0,MAX(0,P321*0.04-MIN(50000,P321)*0.02))</f>
        <v/>
      </c>
      <c r="T321" s="21">
        <f>IF(F321&lt;=450000,0,MAX(0,Q321*0.06-MIN(50000,Q321)*0.03))</f>
        <v/>
      </c>
      <c r="U321" s="21">
        <f>IF(F321&lt;=450000,0,MAX(0,Q321*0.04-MIN(50000,Q321)*0.02))</f>
        <v/>
      </c>
      <c r="V321" s="21">
        <f>50000+MAX(0,G321-480000)</f>
        <v/>
      </c>
      <c r="W321" s="21">
        <f>P321-V321</f>
        <v/>
      </c>
      <c r="X321" s="21">
        <f>Q321-V321</f>
        <v/>
      </c>
      <c r="Y321" s="22">
        <f>IF(W321&lt;0,0.9,LOOKUP(W321,{0,1950001,3300001,6950001,9000001,18000001,40000001},{0.84895,0.7979,0.6958,0.66517,0.56307,0.4916,0.44055}))</f>
        <v/>
      </c>
      <c r="Z321" s="22">
        <f>IF(X321&lt;0,0.9,LOOKUP(X321,{0,1950001,3300001,6950001,9000001,18000001,40000001},{0.84895,0.7979,0.6958,0.66517,0.56307,0.4916,0.44055}))</f>
        <v/>
      </c>
      <c r="AA321" s="22">
        <f>IF(W321&lt;0,0,CHOOSE(MATCH(W321,{0,1950001,3300001,6950001,9000001},1),5.105/84.895,10.21/79.79,20.42/69.58,23.483/66.517,33.693/56.307))</f>
        <v/>
      </c>
      <c r="AB321" s="21">
        <f>IF(C321&lt;=2000,0,(MIN(C321,ROUNDDOWN(F321*0.3,0))-2000)*0.1)</f>
        <v/>
      </c>
      <c r="AC321" s="21">
        <f>IF(C321&lt;=2000,0,MIN((C321-2000)*Y321,(R321+S321)*0.2))</f>
        <v/>
      </c>
      <c r="AD321" s="21">
        <f>IF(C321&lt;=2000,0,MIN((C321-2000)*Z321,(T321+U321)*0.2))</f>
        <v/>
      </c>
      <c r="AE321" s="21">
        <f>AC321*AA321</f>
        <v/>
      </c>
      <c r="AF321" s="21">
        <f>ROUNDDOWN(R321,-2)+ROUNDDOWN(S321,-2)</f>
        <v/>
      </c>
      <c r="AG321" s="21">
        <f>ROUNDDOWN(MAX(0,R321-(AB321+AC321+AE321)*0.6),-2)+ROUNDDOWN(MAX(0,S321-(AB321+AC321+AE321)*0.4),-2)</f>
        <v/>
      </c>
      <c r="AH321" s="21">
        <f>ROUNDDOWN(MAX(0,T321-(AB321+AD321)*0.6),-2)+ROUNDDOWN(MAX(0,U321-(AB321+AD321)*0.4),-2)</f>
        <v/>
      </c>
      <c r="AI321" s="21">
        <f>ROUNDDOWN(T321,-2)+ROUNDDOWN(U321,-2)</f>
        <v/>
      </c>
      <c r="AJ321" s="21">
        <f>M321+AF321</f>
        <v/>
      </c>
      <c r="AK321" s="21">
        <f>M321+AG321</f>
        <v/>
      </c>
      <c r="AL321" s="21">
        <f>N321+AH321</f>
        <v/>
      </c>
      <c r="AM321" s="21">
        <f>O321+AI321</f>
        <v/>
      </c>
      <c r="AN321" s="21">
        <f>N321+AI321</f>
        <v/>
      </c>
      <c r="AO321" s="21">
        <f>ROUNDDOWN((R321+S321)*0.2/Y321+2000,0)</f>
        <v/>
      </c>
      <c r="AP321" s="21">
        <f>ROUNDDOWN((T321+U321)*0.2/Z321+2000,0)</f>
        <v/>
      </c>
      <c r="AQ321" s="21">
        <f>AL321-AK321</f>
        <v/>
      </c>
      <c r="AR321" s="21">
        <f>AM321-AK321</f>
        <v/>
      </c>
      <c r="AS321" s="21">
        <f>AM321-AL321</f>
        <v/>
      </c>
      <c r="AT321" s="21">
        <f>AK321+C321-AJ321</f>
        <v/>
      </c>
      <c r="AU321" s="21">
        <f>AL321+C321-AM321</f>
        <v/>
      </c>
      <c r="AV321" s="21">
        <f>AN321+C321-AM321</f>
        <v/>
      </c>
    </row>
    <row r="322">
      <c r="A322" t="inlineStr">
        <is>
          <t>医療費の境目</t>
        </is>
      </c>
      <c r="B322" s="21">
        <f>'3_医療費の境目'!$B$3</f>
        <v/>
      </c>
      <c r="C322" s="21">
        <f>IF('3_医療費の境目'!$B$4="",AO322,'3_医療費の境目'!$B$4)</f>
        <v/>
      </c>
      <c r="D322" s="21">
        <f>'3_医療費の境目'!D322</f>
        <v/>
      </c>
      <c r="E322" s="21">
        <f>ROUND(MIN(B322/12,650000)*12*0.0915+MIN(B322/12,1390000)*12*(0.0504+0)+B322*0.005,0)</f>
        <v/>
      </c>
      <c r="F322" s="21">
        <f>IF(B322&lt;741000,0,IF(B322&lt;2191000,B322-740000,IF(B322&lt;2193000,1451000,IF(B322&lt;2196000,1453000,IF(B322&lt;2200000,1456000,IF(B322&lt;3600000,ROUND(ROUNDDOWN(B322/4,-3)*2.8,0)-80000,IF(B322&lt;6600000,ROUND(ROUNDDOWN(B322/4,-3)*3.2,0)-440000,IF(B322&lt;8500000,ROUNDDOWN(B322*0.9,0)-1100000,B322-1950000))))))))</f>
        <v/>
      </c>
      <c r="G322" s="21">
        <f>IF(F322&gt;23500000,NA(),IF(F322&lt;=4890000,1040000,IF(F322&lt;=6550000,670000,620000)))</f>
        <v/>
      </c>
      <c r="H322" s="21">
        <f>IF(D322&lt;=0,0,MAX(0,MIN(2000000,D322-MIN(100000,ROUNDDOWN(F322*0.05,0)))))</f>
        <v/>
      </c>
      <c r="I322" s="21">
        <f>IF(C322&lt;=2000,0,MIN(C322,ROUNDDOWN(F322*0.4,0))-2000)</f>
        <v/>
      </c>
      <c r="J322" s="21">
        <f>MAX(0,ROUNDDOWN(F322-E322-G322,-3))</f>
        <v/>
      </c>
      <c r="K322" s="21">
        <f>MAX(0,ROUNDDOWN(F322-E322-G322-H322-I322,-3))</f>
        <v/>
      </c>
      <c r="L322" s="21">
        <f>MAX(0,ROUNDDOWN(F322-E322-G322-H322,-3))</f>
        <v/>
      </c>
      <c r="M322" s="21">
        <f>IF(J322&lt;=0,0,ROUNDDOWN((J322*LOOKUP(J322,{0,1950001,3300001,6950001,9000001,18000001,40000001},{0.05,0.1,0.2,0.23,0.33,0.4,0.45})-LOOKUP(J322,{0,1950001,3300001,6950001,9000001,18000001,40000001},{0,97500,427500,636000,1536000,2796000,4796000}))*1.021,-2))</f>
        <v/>
      </c>
      <c r="N322" s="21">
        <f>IF(K322&lt;=0,0,ROUNDDOWN((K322*LOOKUP(K322,{0,1950001,3300001,6950001,9000001,18000001,40000001},{0.05,0.1,0.2,0.23,0.33,0.4,0.45})-LOOKUP(K322,{0,1950001,3300001,6950001,9000001,18000001,40000001},{0,97500,427500,636000,1536000,2796000,4796000}))*1.021,-2))</f>
        <v/>
      </c>
      <c r="O322" s="21">
        <f>IF(L322&lt;=0,0,ROUNDDOWN((L322*LOOKUP(L322,{0,1950001,3300001,6950001,9000001,18000001,40000001},{0.05,0.1,0.2,0.23,0.33,0.4,0.45})-LOOKUP(L322,{0,1950001,3300001,6950001,9000001,18000001,40000001},{0,97500,427500,636000,1536000,2796000,4796000}))*1.021,-2))</f>
        <v/>
      </c>
      <c r="P322" s="21">
        <f>MAX(0,ROUNDDOWN(F322-E322-430000,-3))</f>
        <v/>
      </c>
      <c r="Q322" s="21">
        <f>MAX(0,ROUNDDOWN(F322-E322-430000-H322,-3))</f>
        <v/>
      </c>
      <c r="R322" s="21">
        <f>IF(F322&lt;=450000,0,MAX(0,P322*0.06-MIN(50000,P322)*0.03))</f>
        <v/>
      </c>
      <c r="S322" s="21">
        <f>IF(F322&lt;=450000,0,MAX(0,P322*0.04-MIN(50000,P322)*0.02))</f>
        <v/>
      </c>
      <c r="T322" s="21">
        <f>IF(F322&lt;=450000,0,MAX(0,Q322*0.06-MIN(50000,Q322)*0.03))</f>
        <v/>
      </c>
      <c r="U322" s="21">
        <f>IF(F322&lt;=450000,0,MAX(0,Q322*0.04-MIN(50000,Q322)*0.02))</f>
        <v/>
      </c>
      <c r="V322" s="21">
        <f>50000+MAX(0,G322-480000)</f>
        <v/>
      </c>
      <c r="W322" s="21">
        <f>P322-V322</f>
        <v/>
      </c>
      <c r="X322" s="21">
        <f>Q322-V322</f>
        <v/>
      </c>
      <c r="Y322" s="22">
        <f>IF(W322&lt;0,0.9,LOOKUP(W322,{0,1950001,3300001,6950001,9000001,18000001,40000001},{0.84895,0.7979,0.6958,0.66517,0.56307,0.4916,0.44055}))</f>
        <v/>
      </c>
      <c r="Z322" s="22">
        <f>IF(X322&lt;0,0.9,LOOKUP(X322,{0,1950001,3300001,6950001,9000001,18000001,40000001},{0.84895,0.7979,0.6958,0.66517,0.56307,0.4916,0.44055}))</f>
        <v/>
      </c>
      <c r="AA322" s="22">
        <f>IF(W322&lt;0,0,CHOOSE(MATCH(W322,{0,1950001,3300001,6950001,9000001},1),5.105/84.895,10.21/79.79,20.42/69.58,23.483/66.517,33.693/56.307))</f>
        <v/>
      </c>
      <c r="AB322" s="21">
        <f>IF(C322&lt;=2000,0,(MIN(C322,ROUNDDOWN(F322*0.3,0))-2000)*0.1)</f>
        <v/>
      </c>
      <c r="AC322" s="21">
        <f>IF(C322&lt;=2000,0,MIN((C322-2000)*Y322,(R322+S322)*0.2))</f>
        <v/>
      </c>
      <c r="AD322" s="21">
        <f>IF(C322&lt;=2000,0,MIN((C322-2000)*Z322,(T322+U322)*0.2))</f>
        <v/>
      </c>
      <c r="AE322" s="21">
        <f>AC322*AA322</f>
        <v/>
      </c>
      <c r="AF322" s="21">
        <f>ROUNDDOWN(R322,-2)+ROUNDDOWN(S322,-2)</f>
        <v/>
      </c>
      <c r="AG322" s="21">
        <f>ROUNDDOWN(MAX(0,R322-(AB322+AC322+AE322)*0.6),-2)+ROUNDDOWN(MAX(0,S322-(AB322+AC322+AE322)*0.4),-2)</f>
        <v/>
      </c>
      <c r="AH322" s="21">
        <f>ROUNDDOWN(MAX(0,T322-(AB322+AD322)*0.6),-2)+ROUNDDOWN(MAX(0,U322-(AB322+AD322)*0.4),-2)</f>
        <v/>
      </c>
      <c r="AI322" s="21">
        <f>ROUNDDOWN(T322,-2)+ROUNDDOWN(U322,-2)</f>
        <v/>
      </c>
      <c r="AJ322" s="21">
        <f>M322+AF322</f>
        <v/>
      </c>
      <c r="AK322" s="21">
        <f>M322+AG322</f>
        <v/>
      </c>
      <c r="AL322" s="21">
        <f>N322+AH322</f>
        <v/>
      </c>
      <c r="AM322" s="21">
        <f>O322+AI322</f>
        <v/>
      </c>
      <c r="AN322" s="21">
        <f>N322+AI322</f>
        <v/>
      </c>
      <c r="AO322" s="21">
        <f>ROUNDDOWN((R322+S322)*0.2/Y322+2000,0)</f>
        <v/>
      </c>
      <c r="AP322" s="21">
        <f>ROUNDDOWN((T322+U322)*0.2/Z322+2000,0)</f>
        <v/>
      </c>
      <c r="AQ322" s="21">
        <f>AL322-AK322</f>
        <v/>
      </c>
      <c r="AR322" s="21">
        <f>AM322-AK322</f>
        <v/>
      </c>
      <c r="AS322" s="21">
        <f>AM322-AL322</f>
        <v/>
      </c>
      <c r="AT322" s="21">
        <f>AK322+C322-AJ322</f>
        <v/>
      </c>
      <c r="AU322" s="21">
        <f>AL322+C322-AM322</f>
        <v/>
      </c>
      <c r="AV322" s="21">
        <f>AN322+C322-AM322</f>
        <v/>
      </c>
    </row>
    <row r="323">
      <c r="A323" t="inlineStr">
        <is>
          <t>医療費の境目</t>
        </is>
      </c>
      <c r="B323" s="21">
        <f>'3_医療費の境目'!$B$3</f>
        <v/>
      </c>
      <c r="C323" s="21">
        <f>IF('3_医療費の境目'!$B$4="",AO323,'3_医療費の境目'!$B$4)</f>
        <v/>
      </c>
      <c r="D323" s="21">
        <f>'3_医療費の境目'!D323</f>
        <v/>
      </c>
      <c r="E323" s="21">
        <f>ROUND(MIN(B323/12,650000)*12*0.0915+MIN(B323/12,1390000)*12*(0.0504+0)+B323*0.005,0)</f>
        <v/>
      </c>
      <c r="F323" s="21">
        <f>IF(B323&lt;741000,0,IF(B323&lt;2191000,B323-740000,IF(B323&lt;2193000,1451000,IF(B323&lt;2196000,1453000,IF(B323&lt;2200000,1456000,IF(B323&lt;3600000,ROUND(ROUNDDOWN(B323/4,-3)*2.8,0)-80000,IF(B323&lt;6600000,ROUND(ROUNDDOWN(B323/4,-3)*3.2,0)-440000,IF(B323&lt;8500000,ROUNDDOWN(B323*0.9,0)-1100000,B323-1950000))))))))</f>
        <v/>
      </c>
      <c r="G323" s="21">
        <f>IF(F323&gt;23500000,NA(),IF(F323&lt;=4890000,1040000,IF(F323&lt;=6550000,670000,620000)))</f>
        <v/>
      </c>
      <c r="H323" s="21">
        <f>IF(D323&lt;=0,0,MAX(0,MIN(2000000,D323-MIN(100000,ROUNDDOWN(F323*0.05,0)))))</f>
        <v/>
      </c>
      <c r="I323" s="21">
        <f>IF(C323&lt;=2000,0,MIN(C323,ROUNDDOWN(F323*0.4,0))-2000)</f>
        <v/>
      </c>
      <c r="J323" s="21">
        <f>MAX(0,ROUNDDOWN(F323-E323-G323,-3))</f>
        <v/>
      </c>
      <c r="K323" s="21">
        <f>MAX(0,ROUNDDOWN(F323-E323-G323-H323-I323,-3))</f>
        <v/>
      </c>
      <c r="L323" s="21">
        <f>MAX(0,ROUNDDOWN(F323-E323-G323-H323,-3))</f>
        <v/>
      </c>
      <c r="M323" s="21">
        <f>IF(J323&lt;=0,0,ROUNDDOWN((J323*LOOKUP(J323,{0,1950001,3300001,6950001,9000001,18000001,40000001},{0.05,0.1,0.2,0.23,0.33,0.4,0.45})-LOOKUP(J323,{0,1950001,3300001,6950001,9000001,18000001,40000001},{0,97500,427500,636000,1536000,2796000,4796000}))*1.021,-2))</f>
        <v/>
      </c>
      <c r="N323" s="21">
        <f>IF(K323&lt;=0,0,ROUNDDOWN((K323*LOOKUP(K323,{0,1950001,3300001,6950001,9000001,18000001,40000001},{0.05,0.1,0.2,0.23,0.33,0.4,0.45})-LOOKUP(K323,{0,1950001,3300001,6950001,9000001,18000001,40000001},{0,97500,427500,636000,1536000,2796000,4796000}))*1.021,-2))</f>
        <v/>
      </c>
      <c r="O323" s="21">
        <f>IF(L323&lt;=0,0,ROUNDDOWN((L323*LOOKUP(L323,{0,1950001,3300001,6950001,9000001,18000001,40000001},{0.05,0.1,0.2,0.23,0.33,0.4,0.45})-LOOKUP(L323,{0,1950001,3300001,6950001,9000001,18000001,40000001},{0,97500,427500,636000,1536000,2796000,4796000}))*1.021,-2))</f>
        <v/>
      </c>
      <c r="P323" s="21">
        <f>MAX(0,ROUNDDOWN(F323-E323-430000,-3))</f>
        <v/>
      </c>
      <c r="Q323" s="21">
        <f>MAX(0,ROUNDDOWN(F323-E323-430000-H323,-3))</f>
        <v/>
      </c>
      <c r="R323" s="21">
        <f>IF(F323&lt;=450000,0,MAX(0,P323*0.06-MIN(50000,P323)*0.03))</f>
        <v/>
      </c>
      <c r="S323" s="21">
        <f>IF(F323&lt;=450000,0,MAX(0,P323*0.04-MIN(50000,P323)*0.02))</f>
        <v/>
      </c>
      <c r="T323" s="21">
        <f>IF(F323&lt;=450000,0,MAX(0,Q323*0.06-MIN(50000,Q323)*0.03))</f>
        <v/>
      </c>
      <c r="U323" s="21">
        <f>IF(F323&lt;=450000,0,MAX(0,Q323*0.04-MIN(50000,Q323)*0.02))</f>
        <v/>
      </c>
      <c r="V323" s="21">
        <f>50000+MAX(0,G323-480000)</f>
        <v/>
      </c>
      <c r="W323" s="21">
        <f>P323-V323</f>
        <v/>
      </c>
      <c r="X323" s="21">
        <f>Q323-V323</f>
        <v/>
      </c>
      <c r="Y323" s="22">
        <f>IF(W323&lt;0,0.9,LOOKUP(W323,{0,1950001,3300001,6950001,9000001,18000001,40000001},{0.84895,0.7979,0.6958,0.66517,0.56307,0.4916,0.44055}))</f>
        <v/>
      </c>
      <c r="Z323" s="22">
        <f>IF(X323&lt;0,0.9,LOOKUP(X323,{0,1950001,3300001,6950001,9000001,18000001,40000001},{0.84895,0.7979,0.6958,0.66517,0.56307,0.4916,0.44055}))</f>
        <v/>
      </c>
      <c r="AA323" s="22">
        <f>IF(W323&lt;0,0,CHOOSE(MATCH(W323,{0,1950001,3300001,6950001,9000001},1),5.105/84.895,10.21/79.79,20.42/69.58,23.483/66.517,33.693/56.307))</f>
        <v/>
      </c>
      <c r="AB323" s="21">
        <f>IF(C323&lt;=2000,0,(MIN(C323,ROUNDDOWN(F323*0.3,0))-2000)*0.1)</f>
        <v/>
      </c>
      <c r="AC323" s="21">
        <f>IF(C323&lt;=2000,0,MIN((C323-2000)*Y323,(R323+S323)*0.2))</f>
        <v/>
      </c>
      <c r="AD323" s="21">
        <f>IF(C323&lt;=2000,0,MIN((C323-2000)*Z323,(T323+U323)*0.2))</f>
        <v/>
      </c>
      <c r="AE323" s="21">
        <f>AC323*AA323</f>
        <v/>
      </c>
      <c r="AF323" s="21">
        <f>ROUNDDOWN(R323,-2)+ROUNDDOWN(S323,-2)</f>
        <v/>
      </c>
      <c r="AG323" s="21">
        <f>ROUNDDOWN(MAX(0,R323-(AB323+AC323+AE323)*0.6),-2)+ROUNDDOWN(MAX(0,S323-(AB323+AC323+AE323)*0.4),-2)</f>
        <v/>
      </c>
      <c r="AH323" s="21">
        <f>ROUNDDOWN(MAX(0,T323-(AB323+AD323)*0.6),-2)+ROUNDDOWN(MAX(0,U323-(AB323+AD323)*0.4),-2)</f>
        <v/>
      </c>
      <c r="AI323" s="21">
        <f>ROUNDDOWN(T323,-2)+ROUNDDOWN(U323,-2)</f>
        <v/>
      </c>
      <c r="AJ323" s="21">
        <f>M323+AF323</f>
        <v/>
      </c>
      <c r="AK323" s="21">
        <f>M323+AG323</f>
        <v/>
      </c>
      <c r="AL323" s="21">
        <f>N323+AH323</f>
        <v/>
      </c>
      <c r="AM323" s="21">
        <f>O323+AI323</f>
        <v/>
      </c>
      <c r="AN323" s="21">
        <f>N323+AI323</f>
        <v/>
      </c>
      <c r="AO323" s="21">
        <f>ROUNDDOWN((R323+S323)*0.2/Y323+2000,0)</f>
        <v/>
      </c>
      <c r="AP323" s="21">
        <f>ROUNDDOWN((T323+U323)*0.2/Z323+2000,0)</f>
        <v/>
      </c>
      <c r="AQ323" s="21">
        <f>AL323-AK323</f>
        <v/>
      </c>
      <c r="AR323" s="21">
        <f>AM323-AK323</f>
        <v/>
      </c>
      <c r="AS323" s="21">
        <f>AM323-AL323</f>
        <v/>
      </c>
      <c r="AT323" s="21">
        <f>AK323+C323-AJ323</f>
        <v/>
      </c>
      <c r="AU323" s="21">
        <f>AL323+C323-AM323</f>
        <v/>
      </c>
      <c r="AV323" s="21">
        <f>AN323+C323-AM323</f>
        <v/>
      </c>
    </row>
    <row r="324">
      <c r="A324" t="inlineStr">
        <is>
          <t>医療費の境目</t>
        </is>
      </c>
      <c r="B324" s="21">
        <f>'3_医療費の境目'!$B$3</f>
        <v/>
      </c>
      <c r="C324" s="21">
        <f>IF('3_医療費の境目'!$B$4="",AO324,'3_医療費の境目'!$B$4)</f>
        <v/>
      </c>
      <c r="D324" s="21">
        <f>'3_医療費の境目'!D324</f>
        <v/>
      </c>
      <c r="E324" s="21">
        <f>ROUND(MIN(B324/12,650000)*12*0.0915+MIN(B324/12,1390000)*12*(0.0504+0)+B324*0.005,0)</f>
        <v/>
      </c>
      <c r="F324" s="21">
        <f>IF(B324&lt;741000,0,IF(B324&lt;2191000,B324-740000,IF(B324&lt;2193000,1451000,IF(B324&lt;2196000,1453000,IF(B324&lt;2200000,1456000,IF(B324&lt;3600000,ROUND(ROUNDDOWN(B324/4,-3)*2.8,0)-80000,IF(B324&lt;6600000,ROUND(ROUNDDOWN(B324/4,-3)*3.2,0)-440000,IF(B324&lt;8500000,ROUNDDOWN(B324*0.9,0)-1100000,B324-1950000))))))))</f>
        <v/>
      </c>
      <c r="G324" s="21">
        <f>IF(F324&gt;23500000,NA(),IF(F324&lt;=4890000,1040000,IF(F324&lt;=6550000,670000,620000)))</f>
        <v/>
      </c>
      <c r="H324" s="21">
        <f>IF(D324&lt;=0,0,MAX(0,MIN(2000000,D324-MIN(100000,ROUNDDOWN(F324*0.05,0)))))</f>
        <v/>
      </c>
      <c r="I324" s="21">
        <f>IF(C324&lt;=2000,0,MIN(C324,ROUNDDOWN(F324*0.4,0))-2000)</f>
        <v/>
      </c>
      <c r="J324" s="21">
        <f>MAX(0,ROUNDDOWN(F324-E324-G324,-3))</f>
        <v/>
      </c>
      <c r="K324" s="21">
        <f>MAX(0,ROUNDDOWN(F324-E324-G324-H324-I324,-3))</f>
        <v/>
      </c>
      <c r="L324" s="21">
        <f>MAX(0,ROUNDDOWN(F324-E324-G324-H324,-3))</f>
        <v/>
      </c>
      <c r="M324" s="21">
        <f>IF(J324&lt;=0,0,ROUNDDOWN((J324*LOOKUP(J324,{0,1950001,3300001,6950001,9000001,18000001,40000001},{0.05,0.1,0.2,0.23,0.33,0.4,0.45})-LOOKUP(J324,{0,1950001,3300001,6950001,9000001,18000001,40000001},{0,97500,427500,636000,1536000,2796000,4796000}))*1.021,-2))</f>
        <v/>
      </c>
      <c r="N324" s="21">
        <f>IF(K324&lt;=0,0,ROUNDDOWN((K324*LOOKUP(K324,{0,1950001,3300001,6950001,9000001,18000001,40000001},{0.05,0.1,0.2,0.23,0.33,0.4,0.45})-LOOKUP(K324,{0,1950001,3300001,6950001,9000001,18000001,40000001},{0,97500,427500,636000,1536000,2796000,4796000}))*1.021,-2))</f>
        <v/>
      </c>
      <c r="O324" s="21">
        <f>IF(L324&lt;=0,0,ROUNDDOWN((L324*LOOKUP(L324,{0,1950001,3300001,6950001,9000001,18000001,40000001},{0.05,0.1,0.2,0.23,0.33,0.4,0.45})-LOOKUP(L324,{0,1950001,3300001,6950001,9000001,18000001,40000001},{0,97500,427500,636000,1536000,2796000,4796000}))*1.021,-2))</f>
        <v/>
      </c>
      <c r="P324" s="21">
        <f>MAX(0,ROUNDDOWN(F324-E324-430000,-3))</f>
        <v/>
      </c>
      <c r="Q324" s="21">
        <f>MAX(0,ROUNDDOWN(F324-E324-430000-H324,-3))</f>
        <v/>
      </c>
      <c r="R324" s="21">
        <f>IF(F324&lt;=450000,0,MAX(0,P324*0.06-MIN(50000,P324)*0.03))</f>
        <v/>
      </c>
      <c r="S324" s="21">
        <f>IF(F324&lt;=450000,0,MAX(0,P324*0.04-MIN(50000,P324)*0.02))</f>
        <v/>
      </c>
      <c r="T324" s="21">
        <f>IF(F324&lt;=450000,0,MAX(0,Q324*0.06-MIN(50000,Q324)*0.03))</f>
        <v/>
      </c>
      <c r="U324" s="21">
        <f>IF(F324&lt;=450000,0,MAX(0,Q324*0.04-MIN(50000,Q324)*0.02))</f>
        <v/>
      </c>
      <c r="V324" s="21">
        <f>50000+MAX(0,G324-480000)</f>
        <v/>
      </c>
      <c r="W324" s="21">
        <f>P324-V324</f>
        <v/>
      </c>
      <c r="X324" s="21">
        <f>Q324-V324</f>
        <v/>
      </c>
      <c r="Y324" s="22">
        <f>IF(W324&lt;0,0.9,LOOKUP(W324,{0,1950001,3300001,6950001,9000001,18000001,40000001},{0.84895,0.7979,0.6958,0.66517,0.56307,0.4916,0.44055}))</f>
        <v/>
      </c>
      <c r="Z324" s="22">
        <f>IF(X324&lt;0,0.9,LOOKUP(X324,{0,1950001,3300001,6950001,9000001,18000001,40000001},{0.84895,0.7979,0.6958,0.66517,0.56307,0.4916,0.44055}))</f>
        <v/>
      </c>
      <c r="AA324" s="22">
        <f>IF(W324&lt;0,0,CHOOSE(MATCH(W324,{0,1950001,3300001,6950001,9000001},1),5.105/84.895,10.21/79.79,20.42/69.58,23.483/66.517,33.693/56.307))</f>
        <v/>
      </c>
      <c r="AB324" s="21">
        <f>IF(C324&lt;=2000,0,(MIN(C324,ROUNDDOWN(F324*0.3,0))-2000)*0.1)</f>
        <v/>
      </c>
      <c r="AC324" s="21">
        <f>IF(C324&lt;=2000,0,MIN((C324-2000)*Y324,(R324+S324)*0.2))</f>
        <v/>
      </c>
      <c r="AD324" s="21">
        <f>IF(C324&lt;=2000,0,MIN((C324-2000)*Z324,(T324+U324)*0.2))</f>
        <v/>
      </c>
      <c r="AE324" s="21">
        <f>AC324*AA324</f>
        <v/>
      </c>
      <c r="AF324" s="21">
        <f>ROUNDDOWN(R324,-2)+ROUNDDOWN(S324,-2)</f>
        <v/>
      </c>
      <c r="AG324" s="21">
        <f>ROUNDDOWN(MAX(0,R324-(AB324+AC324+AE324)*0.6),-2)+ROUNDDOWN(MAX(0,S324-(AB324+AC324+AE324)*0.4),-2)</f>
        <v/>
      </c>
      <c r="AH324" s="21">
        <f>ROUNDDOWN(MAX(0,T324-(AB324+AD324)*0.6),-2)+ROUNDDOWN(MAX(0,U324-(AB324+AD324)*0.4),-2)</f>
        <v/>
      </c>
      <c r="AI324" s="21">
        <f>ROUNDDOWN(T324,-2)+ROUNDDOWN(U324,-2)</f>
        <v/>
      </c>
      <c r="AJ324" s="21">
        <f>M324+AF324</f>
        <v/>
      </c>
      <c r="AK324" s="21">
        <f>M324+AG324</f>
        <v/>
      </c>
      <c r="AL324" s="21">
        <f>N324+AH324</f>
        <v/>
      </c>
      <c r="AM324" s="21">
        <f>O324+AI324</f>
        <v/>
      </c>
      <c r="AN324" s="21">
        <f>N324+AI324</f>
        <v/>
      </c>
      <c r="AO324" s="21">
        <f>ROUNDDOWN((R324+S324)*0.2/Y324+2000,0)</f>
        <v/>
      </c>
      <c r="AP324" s="21">
        <f>ROUNDDOWN((T324+U324)*0.2/Z324+2000,0)</f>
        <v/>
      </c>
      <c r="AQ324" s="21">
        <f>AL324-AK324</f>
        <v/>
      </c>
      <c r="AR324" s="21">
        <f>AM324-AK324</f>
        <v/>
      </c>
      <c r="AS324" s="21">
        <f>AM324-AL324</f>
        <v/>
      </c>
      <c r="AT324" s="21">
        <f>AK324+C324-AJ324</f>
        <v/>
      </c>
      <c r="AU324" s="21">
        <f>AL324+C324-AM324</f>
        <v/>
      </c>
      <c r="AV324" s="21">
        <f>AN324+C324-AM324</f>
        <v/>
      </c>
    </row>
    <row r="325">
      <c r="A325" t="inlineStr">
        <is>
          <t>医療費の境目</t>
        </is>
      </c>
      <c r="B325" s="21">
        <f>'3_医療費の境目'!$B$3</f>
        <v/>
      </c>
      <c r="C325" s="21">
        <f>IF('3_医療費の境目'!$B$4="",AO325,'3_医療費の境目'!$B$4)</f>
        <v/>
      </c>
      <c r="D325" s="21">
        <f>'3_医療費の境目'!D325</f>
        <v/>
      </c>
      <c r="E325" s="21">
        <f>ROUND(MIN(B325/12,650000)*12*0.0915+MIN(B325/12,1390000)*12*(0.0504+0)+B325*0.005,0)</f>
        <v/>
      </c>
      <c r="F325" s="21">
        <f>IF(B325&lt;741000,0,IF(B325&lt;2191000,B325-740000,IF(B325&lt;2193000,1451000,IF(B325&lt;2196000,1453000,IF(B325&lt;2200000,1456000,IF(B325&lt;3600000,ROUND(ROUNDDOWN(B325/4,-3)*2.8,0)-80000,IF(B325&lt;6600000,ROUND(ROUNDDOWN(B325/4,-3)*3.2,0)-440000,IF(B325&lt;8500000,ROUNDDOWN(B325*0.9,0)-1100000,B325-1950000))))))))</f>
        <v/>
      </c>
      <c r="G325" s="21">
        <f>IF(F325&gt;23500000,NA(),IF(F325&lt;=4890000,1040000,IF(F325&lt;=6550000,670000,620000)))</f>
        <v/>
      </c>
      <c r="H325" s="21">
        <f>IF(D325&lt;=0,0,MAX(0,MIN(2000000,D325-MIN(100000,ROUNDDOWN(F325*0.05,0)))))</f>
        <v/>
      </c>
      <c r="I325" s="21">
        <f>IF(C325&lt;=2000,0,MIN(C325,ROUNDDOWN(F325*0.4,0))-2000)</f>
        <v/>
      </c>
      <c r="J325" s="21">
        <f>MAX(0,ROUNDDOWN(F325-E325-G325,-3))</f>
        <v/>
      </c>
      <c r="K325" s="21">
        <f>MAX(0,ROUNDDOWN(F325-E325-G325-H325-I325,-3))</f>
        <v/>
      </c>
      <c r="L325" s="21">
        <f>MAX(0,ROUNDDOWN(F325-E325-G325-H325,-3))</f>
        <v/>
      </c>
      <c r="M325" s="21">
        <f>IF(J325&lt;=0,0,ROUNDDOWN((J325*LOOKUP(J325,{0,1950001,3300001,6950001,9000001,18000001,40000001},{0.05,0.1,0.2,0.23,0.33,0.4,0.45})-LOOKUP(J325,{0,1950001,3300001,6950001,9000001,18000001,40000001},{0,97500,427500,636000,1536000,2796000,4796000}))*1.021,-2))</f>
        <v/>
      </c>
      <c r="N325" s="21">
        <f>IF(K325&lt;=0,0,ROUNDDOWN((K325*LOOKUP(K325,{0,1950001,3300001,6950001,9000001,18000001,40000001},{0.05,0.1,0.2,0.23,0.33,0.4,0.45})-LOOKUP(K325,{0,1950001,3300001,6950001,9000001,18000001,40000001},{0,97500,427500,636000,1536000,2796000,4796000}))*1.021,-2))</f>
        <v/>
      </c>
      <c r="O325" s="21">
        <f>IF(L325&lt;=0,0,ROUNDDOWN((L325*LOOKUP(L325,{0,1950001,3300001,6950001,9000001,18000001,40000001},{0.05,0.1,0.2,0.23,0.33,0.4,0.45})-LOOKUP(L325,{0,1950001,3300001,6950001,9000001,18000001,40000001},{0,97500,427500,636000,1536000,2796000,4796000}))*1.021,-2))</f>
        <v/>
      </c>
      <c r="P325" s="21">
        <f>MAX(0,ROUNDDOWN(F325-E325-430000,-3))</f>
        <v/>
      </c>
      <c r="Q325" s="21">
        <f>MAX(0,ROUNDDOWN(F325-E325-430000-H325,-3))</f>
        <v/>
      </c>
      <c r="R325" s="21">
        <f>IF(F325&lt;=450000,0,MAX(0,P325*0.06-MIN(50000,P325)*0.03))</f>
        <v/>
      </c>
      <c r="S325" s="21">
        <f>IF(F325&lt;=450000,0,MAX(0,P325*0.04-MIN(50000,P325)*0.02))</f>
        <v/>
      </c>
      <c r="T325" s="21">
        <f>IF(F325&lt;=450000,0,MAX(0,Q325*0.06-MIN(50000,Q325)*0.03))</f>
        <v/>
      </c>
      <c r="U325" s="21">
        <f>IF(F325&lt;=450000,0,MAX(0,Q325*0.04-MIN(50000,Q325)*0.02))</f>
        <v/>
      </c>
      <c r="V325" s="21">
        <f>50000+MAX(0,G325-480000)</f>
        <v/>
      </c>
      <c r="W325" s="21">
        <f>P325-V325</f>
        <v/>
      </c>
      <c r="X325" s="21">
        <f>Q325-V325</f>
        <v/>
      </c>
      <c r="Y325" s="22">
        <f>IF(W325&lt;0,0.9,LOOKUP(W325,{0,1950001,3300001,6950001,9000001,18000001,40000001},{0.84895,0.7979,0.6958,0.66517,0.56307,0.4916,0.44055}))</f>
        <v/>
      </c>
      <c r="Z325" s="22">
        <f>IF(X325&lt;0,0.9,LOOKUP(X325,{0,1950001,3300001,6950001,9000001,18000001,40000001},{0.84895,0.7979,0.6958,0.66517,0.56307,0.4916,0.44055}))</f>
        <v/>
      </c>
      <c r="AA325" s="22">
        <f>IF(W325&lt;0,0,CHOOSE(MATCH(W325,{0,1950001,3300001,6950001,9000001},1),5.105/84.895,10.21/79.79,20.42/69.58,23.483/66.517,33.693/56.307))</f>
        <v/>
      </c>
      <c r="AB325" s="21">
        <f>IF(C325&lt;=2000,0,(MIN(C325,ROUNDDOWN(F325*0.3,0))-2000)*0.1)</f>
        <v/>
      </c>
      <c r="AC325" s="21">
        <f>IF(C325&lt;=2000,0,MIN((C325-2000)*Y325,(R325+S325)*0.2))</f>
        <v/>
      </c>
      <c r="AD325" s="21">
        <f>IF(C325&lt;=2000,0,MIN((C325-2000)*Z325,(T325+U325)*0.2))</f>
        <v/>
      </c>
      <c r="AE325" s="21">
        <f>AC325*AA325</f>
        <v/>
      </c>
      <c r="AF325" s="21">
        <f>ROUNDDOWN(R325,-2)+ROUNDDOWN(S325,-2)</f>
        <v/>
      </c>
      <c r="AG325" s="21">
        <f>ROUNDDOWN(MAX(0,R325-(AB325+AC325+AE325)*0.6),-2)+ROUNDDOWN(MAX(0,S325-(AB325+AC325+AE325)*0.4),-2)</f>
        <v/>
      </c>
      <c r="AH325" s="21">
        <f>ROUNDDOWN(MAX(0,T325-(AB325+AD325)*0.6),-2)+ROUNDDOWN(MAX(0,U325-(AB325+AD325)*0.4),-2)</f>
        <v/>
      </c>
      <c r="AI325" s="21">
        <f>ROUNDDOWN(T325,-2)+ROUNDDOWN(U325,-2)</f>
        <v/>
      </c>
      <c r="AJ325" s="21">
        <f>M325+AF325</f>
        <v/>
      </c>
      <c r="AK325" s="21">
        <f>M325+AG325</f>
        <v/>
      </c>
      <c r="AL325" s="21">
        <f>N325+AH325</f>
        <v/>
      </c>
      <c r="AM325" s="21">
        <f>O325+AI325</f>
        <v/>
      </c>
      <c r="AN325" s="21">
        <f>N325+AI325</f>
        <v/>
      </c>
      <c r="AO325" s="21">
        <f>ROUNDDOWN((R325+S325)*0.2/Y325+2000,0)</f>
        <v/>
      </c>
      <c r="AP325" s="21">
        <f>ROUNDDOWN((T325+U325)*0.2/Z325+2000,0)</f>
        <v/>
      </c>
      <c r="AQ325" s="21">
        <f>AL325-AK325</f>
        <v/>
      </c>
      <c r="AR325" s="21">
        <f>AM325-AK325</f>
        <v/>
      </c>
      <c r="AS325" s="21">
        <f>AM325-AL325</f>
        <v/>
      </c>
      <c r="AT325" s="21">
        <f>AK325+C325-AJ325</f>
        <v/>
      </c>
      <c r="AU325" s="21">
        <f>AL325+C325-AM325</f>
        <v/>
      </c>
      <c r="AV325" s="21">
        <f>AN325+C325-AM325</f>
        <v/>
      </c>
    </row>
    <row r="326">
      <c r="A326" t="inlineStr">
        <is>
          <t>医療費の境目</t>
        </is>
      </c>
      <c r="B326" s="21">
        <f>'3_医療費の境目'!$B$3</f>
        <v/>
      </c>
      <c r="C326" s="21">
        <f>IF('3_医療費の境目'!$B$4="",AO326,'3_医療費の境目'!$B$4)</f>
        <v/>
      </c>
      <c r="D326" s="21">
        <f>'3_医療費の境目'!D326</f>
        <v/>
      </c>
      <c r="E326" s="21">
        <f>ROUND(MIN(B326/12,650000)*12*0.0915+MIN(B326/12,1390000)*12*(0.0504+0)+B326*0.005,0)</f>
        <v/>
      </c>
      <c r="F326" s="21">
        <f>IF(B326&lt;741000,0,IF(B326&lt;2191000,B326-740000,IF(B326&lt;2193000,1451000,IF(B326&lt;2196000,1453000,IF(B326&lt;2200000,1456000,IF(B326&lt;3600000,ROUND(ROUNDDOWN(B326/4,-3)*2.8,0)-80000,IF(B326&lt;6600000,ROUND(ROUNDDOWN(B326/4,-3)*3.2,0)-440000,IF(B326&lt;8500000,ROUNDDOWN(B326*0.9,0)-1100000,B326-1950000))))))))</f>
        <v/>
      </c>
      <c r="G326" s="21">
        <f>IF(F326&gt;23500000,NA(),IF(F326&lt;=4890000,1040000,IF(F326&lt;=6550000,670000,620000)))</f>
        <v/>
      </c>
      <c r="H326" s="21">
        <f>IF(D326&lt;=0,0,MAX(0,MIN(2000000,D326-MIN(100000,ROUNDDOWN(F326*0.05,0)))))</f>
        <v/>
      </c>
      <c r="I326" s="21">
        <f>IF(C326&lt;=2000,0,MIN(C326,ROUNDDOWN(F326*0.4,0))-2000)</f>
        <v/>
      </c>
      <c r="J326" s="21">
        <f>MAX(0,ROUNDDOWN(F326-E326-G326,-3))</f>
        <v/>
      </c>
      <c r="K326" s="21">
        <f>MAX(0,ROUNDDOWN(F326-E326-G326-H326-I326,-3))</f>
        <v/>
      </c>
      <c r="L326" s="21">
        <f>MAX(0,ROUNDDOWN(F326-E326-G326-H326,-3))</f>
        <v/>
      </c>
      <c r="M326" s="21">
        <f>IF(J326&lt;=0,0,ROUNDDOWN((J326*LOOKUP(J326,{0,1950001,3300001,6950001,9000001,18000001,40000001},{0.05,0.1,0.2,0.23,0.33,0.4,0.45})-LOOKUP(J326,{0,1950001,3300001,6950001,9000001,18000001,40000001},{0,97500,427500,636000,1536000,2796000,4796000}))*1.021,-2))</f>
        <v/>
      </c>
      <c r="N326" s="21">
        <f>IF(K326&lt;=0,0,ROUNDDOWN((K326*LOOKUP(K326,{0,1950001,3300001,6950001,9000001,18000001,40000001},{0.05,0.1,0.2,0.23,0.33,0.4,0.45})-LOOKUP(K326,{0,1950001,3300001,6950001,9000001,18000001,40000001},{0,97500,427500,636000,1536000,2796000,4796000}))*1.021,-2))</f>
        <v/>
      </c>
      <c r="O326" s="21">
        <f>IF(L326&lt;=0,0,ROUNDDOWN((L326*LOOKUP(L326,{0,1950001,3300001,6950001,9000001,18000001,40000001},{0.05,0.1,0.2,0.23,0.33,0.4,0.45})-LOOKUP(L326,{0,1950001,3300001,6950001,9000001,18000001,40000001},{0,97500,427500,636000,1536000,2796000,4796000}))*1.021,-2))</f>
        <v/>
      </c>
      <c r="P326" s="21">
        <f>MAX(0,ROUNDDOWN(F326-E326-430000,-3))</f>
        <v/>
      </c>
      <c r="Q326" s="21">
        <f>MAX(0,ROUNDDOWN(F326-E326-430000-H326,-3))</f>
        <v/>
      </c>
      <c r="R326" s="21">
        <f>IF(F326&lt;=450000,0,MAX(0,P326*0.06-MIN(50000,P326)*0.03))</f>
        <v/>
      </c>
      <c r="S326" s="21">
        <f>IF(F326&lt;=450000,0,MAX(0,P326*0.04-MIN(50000,P326)*0.02))</f>
        <v/>
      </c>
      <c r="T326" s="21">
        <f>IF(F326&lt;=450000,0,MAX(0,Q326*0.06-MIN(50000,Q326)*0.03))</f>
        <v/>
      </c>
      <c r="U326" s="21">
        <f>IF(F326&lt;=450000,0,MAX(0,Q326*0.04-MIN(50000,Q326)*0.02))</f>
        <v/>
      </c>
      <c r="V326" s="21">
        <f>50000+MAX(0,G326-480000)</f>
        <v/>
      </c>
      <c r="W326" s="21">
        <f>P326-V326</f>
        <v/>
      </c>
      <c r="X326" s="21">
        <f>Q326-V326</f>
        <v/>
      </c>
      <c r="Y326" s="22">
        <f>IF(W326&lt;0,0.9,LOOKUP(W326,{0,1950001,3300001,6950001,9000001,18000001,40000001},{0.84895,0.7979,0.6958,0.66517,0.56307,0.4916,0.44055}))</f>
        <v/>
      </c>
      <c r="Z326" s="22">
        <f>IF(X326&lt;0,0.9,LOOKUP(X326,{0,1950001,3300001,6950001,9000001,18000001,40000001},{0.84895,0.7979,0.6958,0.66517,0.56307,0.4916,0.44055}))</f>
        <v/>
      </c>
      <c r="AA326" s="22">
        <f>IF(W326&lt;0,0,CHOOSE(MATCH(W326,{0,1950001,3300001,6950001,9000001},1),5.105/84.895,10.21/79.79,20.42/69.58,23.483/66.517,33.693/56.307))</f>
        <v/>
      </c>
      <c r="AB326" s="21">
        <f>IF(C326&lt;=2000,0,(MIN(C326,ROUNDDOWN(F326*0.3,0))-2000)*0.1)</f>
        <v/>
      </c>
      <c r="AC326" s="21">
        <f>IF(C326&lt;=2000,0,MIN((C326-2000)*Y326,(R326+S326)*0.2))</f>
        <v/>
      </c>
      <c r="AD326" s="21">
        <f>IF(C326&lt;=2000,0,MIN((C326-2000)*Z326,(T326+U326)*0.2))</f>
        <v/>
      </c>
      <c r="AE326" s="21">
        <f>AC326*AA326</f>
        <v/>
      </c>
      <c r="AF326" s="21">
        <f>ROUNDDOWN(R326,-2)+ROUNDDOWN(S326,-2)</f>
        <v/>
      </c>
      <c r="AG326" s="21">
        <f>ROUNDDOWN(MAX(0,R326-(AB326+AC326+AE326)*0.6),-2)+ROUNDDOWN(MAX(0,S326-(AB326+AC326+AE326)*0.4),-2)</f>
        <v/>
      </c>
      <c r="AH326" s="21">
        <f>ROUNDDOWN(MAX(0,T326-(AB326+AD326)*0.6),-2)+ROUNDDOWN(MAX(0,U326-(AB326+AD326)*0.4),-2)</f>
        <v/>
      </c>
      <c r="AI326" s="21">
        <f>ROUNDDOWN(T326,-2)+ROUNDDOWN(U326,-2)</f>
        <v/>
      </c>
      <c r="AJ326" s="21">
        <f>M326+AF326</f>
        <v/>
      </c>
      <c r="AK326" s="21">
        <f>M326+AG326</f>
        <v/>
      </c>
      <c r="AL326" s="21">
        <f>N326+AH326</f>
        <v/>
      </c>
      <c r="AM326" s="21">
        <f>O326+AI326</f>
        <v/>
      </c>
      <c r="AN326" s="21">
        <f>N326+AI326</f>
        <v/>
      </c>
      <c r="AO326" s="21">
        <f>ROUNDDOWN((R326+S326)*0.2/Y326+2000,0)</f>
        <v/>
      </c>
      <c r="AP326" s="21">
        <f>ROUNDDOWN((T326+U326)*0.2/Z326+2000,0)</f>
        <v/>
      </c>
      <c r="AQ326" s="21">
        <f>AL326-AK326</f>
        <v/>
      </c>
      <c r="AR326" s="21">
        <f>AM326-AK326</f>
        <v/>
      </c>
      <c r="AS326" s="21">
        <f>AM326-AL326</f>
        <v/>
      </c>
      <c r="AT326" s="21">
        <f>AK326+C326-AJ326</f>
        <v/>
      </c>
      <c r="AU326" s="21">
        <f>AL326+C326-AM326</f>
        <v/>
      </c>
      <c r="AV326" s="21">
        <f>AN326+C326-AM326</f>
        <v/>
      </c>
    </row>
    <row r="327">
      <c r="A327" t="inlineStr">
        <is>
          <t>医療費の境目</t>
        </is>
      </c>
      <c r="B327" s="21">
        <f>'3_医療費の境目'!$B$3</f>
        <v/>
      </c>
      <c r="C327" s="21">
        <f>IF('3_医療費の境目'!$B$4="",AO327,'3_医療費の境目'!$B$4)</f>
        <v/>
      </c>
      <c r="D327" s="21">
        <f>'3_医療費の境目'!D327</f>
        <v/>
      </c>
      <c r="E327" s="21">
        <f>ROUND(MIN(B327/12,650000)*12*0.0915+MIN(B327/12,1390000)*12*(0.0504+0)+B327*0.005,0)</f>
        <v/>
      </c>
      <c r="F327" s="21">
        <f>IF(B327&lt;741000,0,IF(B327&lt;2191000,B327-740000,IF(B327&lt;2193000,1451000,IF(B327&lt;2196000,1453000,IF(B327&lt;2200000,1456000,IF(B327&lt;3600000,ROUND(ROUNDDOWN(B327/4,-3)*2.8,0)-80000,IF(B327&lt;6600000,ROUND(ROUNDDOWN(B327/4,-3)*3.2,0)-440000,IF(B327&lt;8500000,ROUNDDOWN(B327*0.9,0)-1100000,B327-1950000))))))))</f>
        <v/>
      </c>
      <c r="G327" s="21">
        <f>IF(F327&gt;23500000,NA(),IF(F327&lt;=4890000,1040000,IF(F327&lt;=6550000,670000,620000)))</f>
        <v/>
      </c>
      <c r="H327" s="21">
        <f>IF(D327&lt;=0,0,MAX(0,MIN(2000000,D327-MIN(100000,ROUNDDOWN(F327*0.05,0)))))</f>
        <v/>
      </c>
      <c r="I327" s="21">
        <f>IF(C327&lt;=2000,0,MIN(C327,ROUNDDOWN(F327*0.4,0))-2000)</f>
        <v/>
      </c>
      <c r="J327" s="21">
        <f>MAX(0,ROUNDDOWN(F327-E327-G327,-3))</f>
        <v/>
      </c>
      <c r="K327" s="21">
        <f>MAX(0,ROUNDDOWN(F327-E327-G327-H327-I327,-3))</f>
        <v/>
      </c>
      <c r="L327" s="21">
        <f>MAX(0,ROUNDDOWN(F327-E327-G327-H327,-3))</f>
        <v/>
      </c>
      <c r="M327" s="21">
        <f>IF(J327&lt;=0,0,ROUNDDOWN((J327*LOOKUP(J327,{0,1950001,3300001,6950001,9000001,18000001,40000001},{0.05,0.1,0.2,0.23,0.33,0.4,0.45})-LOOKUP(J327,{0,1950001,3300001,6950001,9000001,18000001,40000001},{0,97500,427500,636000,1536000,2796000,4796000}))*1.021,-2))</f>
        <v/>
      </c>
      <c r="N327" s="21">
        <f>IF(K327&lt;=0,0,ROUNDDOWN((K327*LOOKUP(K327,{0,1950001,3300001,6950001,9000001,18000001,40000001},{0.05,0.1,0.2,0.23,0.33,0.4,0.45})-LOOKUP(K327,{0,1950001,3300001,6950001,9000001,18000001,40000001},{0,97500,427500,636000,1536000,2796000,4796000}))*1.021,-2))</f>
        <v/>
      </c>
      <c r="O327" s="21">
        <f>IF(L327&lt;=0,0,ROUNDDOWN((L327*LOOKUP(L327,{0,1950001,3300001,6950001,9000001,18000001,40000001},{0.05,0.1,0.2,0.23,0.33,0.4,0.45})-LOOKUP(L327,{0,1950001,3300001,6950001,9000001,18000001,40000001},{0,97500,427500,636000,1536000,2796000,4796000}))*1.021,-2))</f>
        <v/>
      </c>
      <c r="P327" s="21">
        <f>MAX(0,ROUNDDOWN(F327-E327-430000,-3))</f>
        <v/>
      </c>
      <c r="Q327" s="21">
        <f>MAX(0,ROUNDDOWN(F327-E327-430000-H327,-3))</f>
        <v/>
      </c>
      <c r="R327" s="21">
        <f>IF(F327&lt;=450000,0,MAX(0,P327*0.06-MIN(50000,P327)*0.03))</f>
        <v/>
      </c>
      <c r="S327" s="21">
        <f>IF(F327&lt;=450000,0,MAX(0,P327*0.04-MIN(50000,P327)*0.02))</f>
        <v/>
      </c>
      <c r="T327" s="21">
        <f>IF(F327&lt;=450000,0,MAX(0,Q327*0.06-MIN(50000,Q327)*0.03))</f>
        <v/>
      </c>
      <c r="U327" s="21">
        <f>IF(F327&lt;=450000,0,MAX(0,Q327*0.04-MIN(50000,Q327)*0.02))</f>
        <v/>
      </c>
      <c r="V327" s="21">
        <f>50000+MAX(0,G327-480000)</f>
        <v/>
      </c>
      <c r="W327" s="21">
        <f>P327-V327</f>
        <v/>
      </c>
      <c r="X327" s="21">
        <f>Q327-V327</f>
        <v/>
      </c>
      <c r="Y327" s="22">
        <f>IF(W327&lt;0,0.9,LOOKUP(W327,{0,1950001,3300001,6950001,9000001,18000001,40000001},{0.84895,0.7979,0.6958,0.66517,0.56307,0.4916,0.44055}))</f>
        <v/>
      </c>
      <c r="Z327" s="22">
        <f>IF(X327&lt;0,0.9,LOOKUP(X327,{0,1950001,3300001,6950001,9000001,18000001,40000001},{0.84895,0.7979,0.6958,0.66517,0.56307,0.4916,0.44055}))</f>
        <v/>
      </c>
      <c r="AA327" s="22">
        <f>IF(W327&lt;0,0,CHOOSE(MATCH(W327,{0,1950001,3300001,6950001,9000001},1),5.105/84.895,10.21/79.79,20.42/69.58,23.483/66.517,33.693/56.307))</f>
        <v/>
      </c>
      <c r="AB327" s="21">
        <f>IF(C327&lt;=2000,0,(MIN(C327,ROUNDDOWN(F327*0.3,0))-2000)*0.1)</f>
        <v/>
      </c>
      <c r="AC327" s="21">
        <f>IF(C327&lt;=2000,0,MIN((C327-2000)*Y327,(R327+S327)*0.2))</f>
        <v/>
      </c>
      <c r="AD327" s="21">
        <f>IF(C327&lt;=2000,0,MIN((C327-2000)*Z327,(T327+U327)*0.2))</f>
        <v/>
      </c>
      <c r="AE327" s="21">
        <f>AC327*AA327</f>
        <v/>
      </c>
      <c r="AF327" s="21">
        <f>ROUNDDOWN(R327,-2)+ROUNDDOWN(S327,-2)</f>
        <v/>
      </c>
      <c r="AG327" s="21">
        <f>ROUNDDOWN(MAX(0,R327-(AB327+AC327+AE327)*0.6),-2)+ROUNDDOWN(MAX(0,S327-(AB327+AC327+AE327)*0.4),-2)</f>
        <v/>
      </c>
      <c r="AH327" s="21">
        <f>ROUNDDOWN(MAX(0,T327-(AB327+AD327)*0.6),-2)+ROUNDDOWN(MAX(0,U327-(AB327+AD327)*0.4),-2)</f>
        <v/>
      </c>
      <c r="AI327" s="21">
        <f>ROUNDDOWN(T327,-2)+ROUNDDOWN(U327,-2)</f>
        <v/>
      </c>
      <c r="AJ327" s="21">
        <f>M327+AF327</f>
        <v/>
      </c>
      <c r="AK327" s="21">
        <f>M327+AG327</f>
        <v/>
      </c>
      <c r="AL327" s="21">
        <f>N327+AH327</f>
        <v/>
      </c>
      <c r="AM327" s="21">
        <f>O327+AI327</f>
        <v/>
      </c>
      <c r="AN327" s="21">
        <f>N327+AI327</f>
        <v/>
      </c>
      <c r="AO327" s="21">
        <f>ROUNDDOWN((R327+S327)*0.2/Y327+2000,0)</f>
        <v/>
      </c>
      <c r="AP327" s="21">
        <f>ROUNDDOWN((T327+U327)*0.2/Z327+2000,0)</f>
        <v/>
      </c>
      <c r="AQ327" s="21">
        <f>AL327-AK327</f>
        <v/>
      </c>
      <c r="AR327" s="21">
        <f>AM327-AK327</f>
        <v/>
      </c>
      <c r="AS327" s="21">
        <f>AM327-AL327</f>
        <v/>
      </c>
      <c r="AT327" s="21">
        <f>AK327+C327-AJ327</f>
        <v/>
      </c>
      <c r="AU327" s="21">
        <f>AL327+C327-AM327</f>
        <v/>
      </c>
      <c r="AV327" s="21">
        <f>AN327+C327-AM327</f>
        <v/>
      </c>
    </row>
    <row r="328">
      <c r="A328" t="inlineStr">
        <is>
          <t>医療費の境目</t>
        </is>
      </c>
      <c r="B328" s="21">
        <f>'3_医療費の境目'!$B$3</f>
        <v/>
      </c>
      <c r="C328" s="21">
        <f>IF('3_医療費の境目'!$B$4="",AO328,'3_医療費の境目'!$B$4)</f>
        <v/>
      </c>
      <c r="D328" s="21">
        <f>'3_医療費の境目'!D328</f>
        <v/>
      </c>
      <c r="E328" s="21">
        <f>ROUND(MIN(B328/12,650000)*12*0.0915+MIN(B328/12,1390000)*12*(0.0504+0)+B328*0.005,0)</f>
        <v/>
      </c>
      <c r="F328" s="21">
        <f>IF(B328&lt;741000,0,IF(B328&lt;2191000,B328-740000,IF(B328&lt;2193000,1451000,IF(B328&lt;2196000,1453000,IF(B328&lt;2200000,1456000,IF(B328&lt;3600000,ROUND(ROUNDDOWN(B328/4,-3)*2.8,0)-80000,IF(B328&lt;6600000,ROUND(ROUNDDOWN(B328/4,-3)*3.2,0)-440000,IF(B328&lt;8500000,ROUNDDOWN(B328*0.9,0)-1100000,B328-1950000))))))))</f>
        <v/>
      </c>
      <c r="G328" s="21">
        <f>IF(F328&gt;23500000,NA(),IF(F328&lt;=4890000,1040000,IF(F328&lt;=6550000,670000,620000)))</f>
        <v/>
      </c>
      <c r="H328" s="21">
        <f>IF(D328&lt;=0,0,MAX(0,MIN(2000000,D328-MIN(100000,ROUNDDOWN(F328*0.05,0)))))</f>
        <v/>
      </c>
      <c r="I328" s="21">
        <f>IF(C328&lt;=2000,0,MIN(C328,ROUNDDOWN(F328*0.4,0))-2000)</f>
        <v/>
      </c>
      <c r="J328" s="21">
        <f>MAX(0,ROUNDDOWN(F328-E328-G328,-3))</f>
        <v/>
      </c>
      <c r="K328" s="21">
        <f>MAX(0,ROUNDDOWN(F328-E328-G328-H328-I328,-3))</f>
        <v/>
      </c>
      <c r="L328" s="21">
        <f>MAX(0,ROUNDDOWN(F328-E328-G328-H328,-3))</f>
        <v/>
      </c>
      <c r="M328" s="21">
        <f>IF(J328&lt;=0,0,ROUNDDOWN((J328*LOOKUP(J328,{0,1950001,3300001,6950001,9000001,18000001,40000001},{0.05,0.1,0.2,0.23,0.33,0.4,0.45})-LOOKUP(J328,{0,1950001,3300001,6950001,9000001,18000001,40000001},{0,97500,427500,636000,1536000,2796000,4796000}))*1.021,-2))</f>
        <v/>
      </c>
      <c r="N328" s="21">
        <f>IF(K328&lt;=0,0,ROUNDDOWN((K328*LOOKUP(K328,{0,1950001,3300001,6950001,9000001,18000001,40000001},{0.05,0.1,0.2,0.23,0.33,0.4,0.45})-LOOKUP(K328,{0,1950001,3300001,6950001,9000001,18000001,40000001},{0,97500,427500,636000,1536000,2796000,4796000}))*1.021,-2))</f>
        <v/>
      </c>
      <c r="O328" s="21">
        <f>IF(L328&lt;=0,0,ROUNDDOWN((L328*LOOKUP(L328,{0,1950001,3300001,6950001,9000001,18000001,40000001},{0.05,0.1,0.2,0.23,0.33,0.4,0.45})-LOOKUP(L328,{0,1950001,3300001,6950001,9000001,18000001,40000001},{0,97500,427500,636000,1536000,2796000,4796000}))*1.021,-2))</f>
        <v/>
      </c>
      <c r="P328" s="21">
        <f>MAX(0,ROUNDDOWN(F328-E328-430000,-3))</f>
        <v/>
      </c>
      <c r="Q328" s="21">
        <f>MAX(0,ROUNDDOWN(F328-E328-430000-H328,-3))</f>
        <v/>
      </c>
      <c r="R328" s="21">
        <f>IF(F328&lt;=450000,0,MAX(0,P328*0.06-MIN(50000,P328)*0.03))</f>
        <v/>
      </c>
      <c r="S328" s="21">
        <f>IF(F328&lt;=450000,0,MAX(0,P328*0.04-MIN(50000,P328)*0.02))</f>
        <v/>
      </c>
      <c r="T328" s="21">
        <f>IF(F328&lt;=450000,0,MAX(0,Q328*0.06-MIN(50000,Q328)*0.03))</f>
        <v/>
      </c>
      <c r="U328" s="21">
        <f>IF(F328&lt;=450000,0,MAX(0,Q328*0.04-MIN(50000,Q328)*0.02))</f>
        <v/>
      </c>
      <c r="V328" s="21">
        <f>50000+MAX(0,G328-480000)</f>
        <v/>
      </c>
      <c r="W328" s="21">
        <f>P328-V328</f>
        <v/>
      </c>
      <c r="X328" s="21">
        <f>Q328-V328</f>
        <v/>
      </c>
      <c r="Y328" s="22">
        <f>IF(W328&lt;0,0.9,LOOKUP(W328,{0,1950001,3300001,6950001,9000001,18000001,40000001},{0.84895,0.7979,0.6958,0.66517,0.56307,0.4916,0.44055}))</f>
        <v/>
      </c>
      <c r="Z328" s="22">
        <f>IF(X328&lt;0,0.9,LOOKUP(X328,{0,1950001,3300001,6950001,9000001,18000001,40000001},{0.84895,0.7979,0.6958,0.66517,0.56307,0.4916,0.44055}))</f>
        <v/>
      </c>
      <c r="AA328" s="22">
        <f>IF(W328&lt;0,0,CHOOSE(MATCH(W328,{0,1950001,3300001,6950001,9000001},1),5.105/84.895,10.21/79.79,20.42/69.58,23.483/66.517,33.693/56.307))</f>
        <v/>
      </c>
      <c r="AB328" s="21">
        <f>IF(C328&lt;=2000,0,(MIN(C328,ROUNDDOWN(F328*0.3,0))-2000)*0.1)</f>
        <v/>
      </c>
      <c r="AC328" s="21">
        <f>IF(C328&lt;=2000,0,MIN((C328-2000)*Y328,(R328+S328)*0.2))</f>
        <v/>
      </c>
      <c r="AD328" s="21">
        <f>IF(C328&lt;=2000,0,MIN((C328-2000)*Z328,(T328+U328)*0.2))</f>
        <v/>
      </c>
      <c r="AE328" s="21">
        <f>AC328*AA328</f>
        <v/>
      </c>
      <c r="AF328" s="21">
        <f>ROUNDDOWN(R328,-2)+ROUNDDOWN(S328,-2)</f>
        <v/>
      </c>
      <c r="AG328" s="21">
        <f>ROUNDDOWN(MAX(0,R328-(AB328+AC328+AE328)*0.6),-2)+ROUNDDOWN(MAX(0,S328-(AB328+AC328+AE328)*0.4),-2)</f>
        <v/>
      </c>
      <c r="AH328" s="21">
        <f>ROUNDDOWN(MAX(0,T328-(AB328+AD328)*0.6),-2)+ROUNDDOWN(MAX(0,U328-(AB328+AD328)*0.4),-2)</f>
        <v/>
      </c>
      <c r="AI328" s="21">
        <f>ROUNDDOWN(T328,-2)+ROUNDDOWN(U328,-2)</f>
        <v/>
      </c>
      <c r="AJ328" s="21">
        <f>M328+AF328</f>
        <v/>
      </c>
      <c r="AK328" s="21">
        <f>M328+AG328</f>
        <v/>
      </c>
      <c r="AL328" s="21">
        <f>N328+AH328</f>
        <v/>
      </c>
      <c r="AM328" s="21">
        <f>O328+AI328</f>
        <v/>
      </c>
      <c r="AN328" s="21">
        <f>N328+AI328</f>
        <v/>
      </c>
      <c r="AO328" s="21">
        <f>ROUNDDOWN((R328+S328)*0.2/Y328+2000,0)</f>
        <v/>
      </c>
      <c r="AP328" s="21">
        <f>ROUNDDOWN((T328+U328)*0.2/Z328+2000,0)</f>
        <v/>
      </c>
      <c r="AQ328" s="21">
        <f>AL328-AK328</f>
        <v/>
      </c>
      <c r="AR328" s="21">
        <f>AM328-AK328</f>
        <v/>
      </c>
      <c r="AS328" s="21">
        <f>AM328-AL328</f>
        <v/>
      </c>
      <c r="AT328" s="21">
        <f>AK328+C328-AJ328</f>
        <v/>
      </c>
      <c r="AU328" s="21">
        <f>AL328+C328-AM328</f>
        <v/>
      </c>
      <c r="AV328" s="21">
        <f>AN328+C328-AM328</f>
        <v/>
      </c>
    </row>
    <row r="329">
      <c r="A329" t="inlineStr">
        <is>
          <t>医療費の境目</t>
        </is>
      </c>
      <c r="B329" s="21">
        <f>'3_医療費の境目'!$B$3</f>
        <v/>
      </c>
      <c r="C329" s="21">
        <f>IF('3_医療費の境目'!$B$4="",AO329,'3_医療費の境目'!$B$4)</f>
        <v/>
      </c>
      <c r="D329" s="21">
        <f>'3_医療費の境目'!D329</f>
        <v/>
      </c>
      <c r="E329" s="21">
        <f>ROUND(MIN(B329/12,650000)*12*0.0915+MIN(B329/12,1390000)*12*(0.0504+0)+B329*0.005,0)</f>
        <v/>
      </c>
      <c r="F329" s="21">
        <f>IF(B329&lt;741000,0,IF(B329&lt;2191000,B329-740000,IF(B329&lt;2193000,1451000,IF(B329&lt;2196000,1453000,IF(B329&lt;2200000,1456000,IF(B329&lt;3600000,ROUND(ROUNDDOWN(B329/4,-3)*2.8,0)-80000,IF(B329&lt;6600000,ROUND(ROUNDDOWN(B329/4,-3)*3.2,0)-440000,IF(B329&lt;8500000,ROUNDDOWN(B329*0.9,0)-1100000,B329-1950000))))))))</f>
        <v/>
      </c>
      <c r="G329" s="21">
        <f>IF(F329&gt;23500000,NA(),IF(F329&lt;=4890000,1040000,IF(F329&lt;=6550000,670000,620000)))</f>
        <v/>
      </c>
      <c r="H329" s="21">
        <f>IF(D329&lt;=0,0,MAX(0,MIN(2000000,D329-MIN(100000,ROUNDDOWN(F329*0.05,0)))))</f>
        <v/>
      </c>
      <c r="I329" s="21">
        <f>IF(C329&lt;=2000,0,MIN(C329,ROUNDDOWN(F329*0.4,0))-2000)</f>
        <v/>
      </c>
      <c r="J329" s="21">
        <f>MAX(0,ROUNDDOWN(F329-E329-G329,-3))</f>
        <v/>
      </c>
      <c r="K329" s="21">
        <f>MAX(0,ROUNDDOWN(F329-E329-G329-H329-I329,-3))</f>
        <v/>
      </c>
      <c r="L329" s="21">
        <f>MAX(0,ROUNDDOWN(F329-E329-G329-H329,-3))</f>
        <v/>
      </c>
      <c r="M329" s="21">
        <f>IF(J329&lt;=0,0,ROUNDDOWN((J329*LOOKUP(J329,{0,1950001,3300001,6950001,9000001,18000001,40000001},{0.05,0.1,0.2,0.23,0.33,0.4,0.45})-LOOKUP(J329,{0,1950001,3300001,6950001,9000001,18000001,40000001},{0,97500,427500,636000,1536000,2796000,4796000}))*1.021,-2))</f>
        <v/>
      </c>
      <c r="N329" s="21">
        <f>IF(K329&lt;=0,0,ROUNDDOWN((K329*LOOKUP(K329,{0,1950001,3300001,6950001,9000001,18000001,40000001},{0.05,0.1,0.2,0.23,0.33,0.4,0.45})-LOOKUP(K329,{0,1950001,3300001,6950001,9000001,18000001,40000001},{0,97500,427500,636000,1536000,2796000,4796000}))*1.021,-2))</f>
        <v/>
      </c>
      <c r="O329" s="21">
        <f>IF(L329&lt;=0,0,ROUNDDOWN((L329*LOOKUP(L329,{0,1950001,3300001,6950001,9000001,18000001,40000001},{0.05,0.1,0.2,0.23,0.33,0.4,0.45})-LOOKUP(L329,{0,1950001,3300001,6950001,9000001,18000001,40000001},{0,97500,427500,636000,1536000,2796000,4796000}))*1.021,-2))</f>
        <v/>
      </c>
      <c r="P329" s="21">
        <f>MAX(0,ROUNDDOWN(F329-E329-430000,-3))</f>
        <v/>
      </c>
      <c r="Q329" s="21">
        <f>MAX(0,ROUNDDOWN(F329-E329-430000-H329,-3))</f>
        <v/>
      </c>
      <c r="R329" s="21">
        <f>IF(F329&lt;=450000,0,MAX(0,P329*0.06-MIN(50000,P329)*0.03))</f>
        <v/>
      </c>
      <c r="S329" s="21">
        <f>IF(F329&lt;=450000,0,MAX(0,P329*0.04-MIN(50000,P329)*0.02))</f>
        <v/>
      </c>
      <c r="T329" s="21">
        <f>IF(F329&lt;=450000,0,MAX(0,Q329*0.06-MIN(50000,Q329)*0.03))</f>
        <v/>
      </c>
      <c r="U329" s="21">
        <f>IF(F329&lt;=450000,0,MAX(0,Q329*0.04-MIN(50000,Q329)*0.02))</f>
        <v/>
      </c>
      <c r="V329" s="21">
        <f>50000+MAX(0,G329-480000)</f>
        <v/>
      </c>
      <c r="W329" s="21">
        <f>P329-V329</f>
        <v/>
      </c>
      <c r="X329" s="21">
        <f>Q329-V329</f>
        <v/>
      </c>
      <c r="Y329" s="22">
        <f>IF(W329&lt;0,0.9,LOOKUP(W329,{0,1950001,3300001,6950001,9000001,18000001,40000001},{0.84895,0.7979,0.6958,0.66517,0.56307,0.4916,0.44055}))</f>
        <v/>
      </c>
      <c r="Z329" s="22">
        <f>IF(X329&lt;0,0.9,LOOKUP(X329,{0,1950001,3300001,6950001,9000001,18000001,40000001},{0.84895,0.7979,0.6958,0.66517,0.56307,0.4916,0.44055}))</f>
        <v/>
      </c>
      <c r="AA329" s="22">
        <f>IF(W329&lt;0,0,CHOOSE(MATCH(W329,{0,1950001,3300001,6950001,9000001},1),5.105/84.895,10.21/79.79,20.42/69.58,23.483/66.517,33.693/56.307))</f>
        <v/>
      </c>
      <c r="AB329" s="21">
        <f>IF(C329&lt;=2000,0,(MIN(C329,ROUNDDOWN(F329*0.3,0))-2000)*0.1)</f>
        <v/>
      </c>
      <c r="AC329" s="21">
        <f>IF(C329&lt;=2000,0,MIN((C329-2000)*Y329,(R329+S329)*0.2))</f>
        <v/>
      </c>
      <c r="AD329" s="21">
        <f>IF(C329&lt;=2000,0,MIN((C329-2000)*Z329,(T329+U329)*0.2))</f>
        <v/>
      </c>
      <c r="AE329" s="21">
        <f>AC329*AA329</f>
        <v/>
      </c>
      <c r="AF329" s="21">
        <f>ROUNDDOWN(R329,-2)+ROUNDDOWN(S329,-2)</f>
        <v/>
      </c>
      <c r="AG329" s="21">
        <f>ROUNDDOWN(MAX(0,R329-(AB329+AC329+AE329)*0.6),-2)+ROUNDDOWN(MAX(0,S329-(AB329+AC329+AE329)*0.4),-2)</f>
        <v/>
      </c>
      <c r="AH329" s="21">
        <f>ROUNDDOWN(MAX(0,T329-(AB329+AD329)*0.6),-2)+ROUNDDOWN(MAX(0,U329-(AB329+AD329)*0.4),-2)</f>
        <v/>
      </c>
      <c r="AI329" s="21">
        <f>ROUNDDOWN(T329,-2)+ROUNDDOWN(U329,-2)</f>
        <v/>
      </c>
      <c r="AJ329" s="21">
        <f>M329+AF329</f>
        <v/>
      </c>
      <c r="AK329" s="21">
        <f>M329+AG329</f>
        <v/>
      </c>
      <c r="AL329" s="21">
        <f>N329+AH329</f>
        <v/>
      </c>
      <c r="AM329" s="21">
        <f>O329+AI329</f>
        <v/>
      </c>
      <c r="AN329" s="21">
        <f>N329+AI329</f>
        <v/>
      </c>
      <c r="AO329" s="21">
        <f>ROUNDDOWN((R329+S329)*0.2/Y329+2000,0)</f>
        <v/>
      </c>
      <c r="AP329" s="21">
        <f>ROUNDDOWN((T329+U329)*0.2/Z329+2000,0)</f>
        <v/>
      </c>
      <c r="AQ329" s="21">
        <f>AL329-AK329</f>
        <v/>
      </c>
      <c r="AR329" s="21">
        <f>AM329-AK329</f>
        <v/>
      </c>
      <c r="AS329" s="21">
        <f>AM329-AL329</f>
        <v/>
      </c>
      <c r="AT329" s="21">
        <f>AK329+C329-AJ329</f>
        <v/>
      </c>
      <c r="AU329" s="21">
        <f>AL329+C329-AM329</f>
        <v/>
      </c>
      <c r="AV329" s="21">
        <f>AN329+C329-AM329</f>
        <v/>
      </c>
    </row>
    <row r="330">
      <c r="A330" t="inlineStr">
        <is>
          <t>医療費の境目</t>
        </is>
      </c>
      <c r="B330" s="21">
        <f>'3_医療費の境目'!$B$3</f>
        <v/>
      </c>
      <c r="C330" s="21">
        <f>IF('3_医療費の境目'!$B$4="",AO330,'3_医療費の境目'!$B$4)</f>
        <v/>
      </c>
      <c r="D330" s="21">
        <f>'3_医療費の境目'!D330</f>
        <v/>
      </c>
      <c r="E330" s="21">
        <f>ROUND(MIN(B330/12,650000)*12*0.0915+MIN(B330/12,1390000)*12*(0.0504+0)+B330*0.005,0)</f>
        <v/>
      </c>
      <c r="F330" s="21">
        <f>IF(B330&lt;741000,0,IF(B330&lt;2191000,B330-740000,IF(B330&lt;2193000,1451000,IF(B330&lt;2196000,1453000,IF(B330&lt;2200000,1456000,IF(B330&lt;3600000,ROUND(ROUNDDOWN(B330/4,-3)*2.8,0)-80000,IF(B330&lt;6600000,ROUND(ROUNDDOWN(B330/4,-3)*3.2,0)-440000,IF(B330&lt;8500000,ROUNDDOWN(B330*0.9,0)-1100000,B330-1950000))))))))</f>
        <v/>
      </c>
      <c r="G330" s="21">
        <f>IF(F330&gt;23500000,NA(),IF(F330&lt;=4890000,1040000,IF(F330&lt;=6550000,670000,620000)))</f>
        <v/>
      </c>
      <c r="H330" s="21">
        <f>IF(D330&lt;=0,0,MAX(0,MIN(2000000,D330-MIN(100000,ROUNDDOWN(F330*0.05,0)))))</f>
        <v/>
      </c>
      <c r="I330" s="21">
        <f>IF(C330&lt;=2000,0,MIN(C330,ROUNDDOWN(F330*0.4,0))-2000)</f>
        <v/>
      </c>
      <c r="J330" s="21">
        <f>MAX(0,ROUNDDOWN(F330-E330-G330,-3))</f>
        <v/>
      </c>
      <c r="K330" s="21">
        <f>MAX(0,ROUNDDOWN(F330-E330-G330-H330-I330,-3))</f>
        <v/>
      </c>
      <c r="L330" s="21">
        <f>MAX(0,ROUNDDOWN(F330-E330-G330-H330,-3))</f>
        <v/>
      </c>
      <c r="M330" s="21">
        <f>IF(J330&lt;=0,0,ROUNDDOWN((J330*LOOKUP(J330,{0,1950001,3300001,6950001,9000001,18000001,40000001},{0.05,0.1,0.2,0.23,0.33,0.4,0.45})-LOOKUP(J330,{0,1950001,3300001,6950001,9000001,18000001,40000001},{0,97500,427500,636000,1536000,2796000,4796000}))*1.021,-2))</f>
        <v/>
      </c>
      <c r="N330" s="21">
        <f>IF(K330&lt;=0,0,ROUNDDOWN((K330*LOOKUP(K330,{0,1950001,3300001,6950001,9000001,18000001,40000001},{0.05,0.1,0.2,0.23,0.33,0.4,0.45})-LOOKUP(K330,{0,1950001,3300001,6950001,9000001,18000001,40000001},{0,97500,427500,636000,1536000,2796000,4796000}))*1.021,-2))</f>
        <v/>
      </c>
      <c r="O330" s="21">
        <f>IF(L330&lt;=0,0,ROUNDDOWN((L330*LOOKUP(L330,{0,1950001,3300001,6950001,9000001,18000001,40000001},{0.05,0.1,0.2,0.23,0.33,0.4,0.45})-LOOKUP(L330,{0,1950001,3300001,6950001,9000001,18000001,40000001},{0,97500,427500,636000,1536000,2796000,4796000}))*1.021,-2))</f>
        <v/>
      </c>
      <c r="P330" s="21">
        <f>MAX(0,ROUNDDOWN(F330-E330-430000,-3))</f>
        <v/>
      </c>
      <c r="Q330" s="21">
        <f>MAX(0,ROUNDDOWN(F330-E330-430000-H330,-3))</f>
        <v/>
      </c>
      <c r="R330" s="21">
        <f>IF(F330&lt;=450000,0,MAX(0,P330*0.06-MIN(50000,P330)*0.03))</f>
        <v/>
      </c>
      <c r="S330" s="21">
        <f>IF(F330&lt;=450000,0,MAX(0,P330*0.04-MIN(50000,P330)*0.02))</f>
        <v/>
      </c>
      <c r="T330" s="21">
        <f>IF(F330&lt;=450000,0,MAX(0,Q330*0.06-MIN(50000,Q330)*0.03))</f>
        <v/>
      </c>
      <c r="U330" s="21">
        <f>IF(F330&lt;=450000,0,MAX(0,Q330*0.04-MIN(50000,Q330)*0.02))</f>
        <v/>
      </c>
      <c r="V330" s="21">
        <f>50000+MAX(0,G330-480000)</f>
        <v/>
      </c>
      <c r="W330" s="21">
        <f>P330-V330</f>
        <v/>
      </c>
      <c r="X330" s="21">
        <f>Q330-V330</f>
        <v/>
      </c>
      <c r="Y330" s="22">
        <f>IF(W330&lt;0,0.9,LOOKUP(W330,{0,1950001,3300001,6950001,9000001,18000001,40000001},{0.84895,0.7979,0.6958,0.66517,0.56307,0.4916,0.44055}))</f>
        <v/>
      </c>
      <c r="Z330" s="22">
        <f>IF(X330&lt;0,0.9,LOOKUP(X330,{0,1950001,3300001,6950001,9000001,18000001,40000001},{0.84895,0.7979,0.6958,0.66517,0.56307,0.4916,0.44055}))</f>
        <v/>
      </c>
      <c r="AA330" s="22">
        <f>IF(W330&lt;0,0,CHOOSE(MATCH(W330,{0,1950001,3300001,6950001,9000001},1),5.105/84.895,10.21/79.79,20.42/69.58,23.483/66.517,33.693/56.307))</f>
        <v/>
      </c>
      <c r="AB330" s="21">
        <f>IF(C330&lt;=2000,0,(MIN(C330,ROUNDDOWN(F330*0.3,0))-2000)*0.1)</f>
        <v/>
      </c>
      <c r="AC330" s="21">
        <f>IF(C330&lt;=2000,0,MIN((C330-2000)*Y330,(R330+S330)*0.2))</f>
        <v/>
      </c>
      <c r="AD330" s="21">
        <f>IF(C330&lt;=2000,0,MIN((C330-2000)*Z330,(T330+U330)*0.2))</f>
        <v/>
      </c>
      <c r="AE330" s="21">
        <f>AC330*AA330</f>
        <v/>
      </c>
      <c r="AF330" s="21">
        <f>ROUNDDOWN(R330,-2)+ROUNDDOWN(S330,-2)</f>
        <v/>
      </c>
      <c r="AG330" s="21">
        <f>ROUNDDOWN(MAX(0,R330-(AB330+AC330+AE330)*0.6),-2)+ROUNDDOWN(MAX(0,S330-(AB330+AC330+AE330)*0.4),-2)</f>
        <v/>
      </c>
      <c r="AH330" s="21">
        <f>ROUNDDOWN(MAX(0,T330-(AB330+AD330)*0.6),-2)+ROUNDDOWN(MAX(0,U330-(AB330+AD330)*0.4),-2)</f>
        <v/>
      </c>
      <c r="AI330" s="21">
        <f>ROUNDDOWN(T330,-2)+ROUNDDOWN(U330,-2)</f>
        <v/>
      </c>
      <c r="AJ330" s="21">
        <f>M330+AF330</f>
        <v/>
      </c>
      <c r="AK330" s="21">
        <f>M330+AG330</f>
        <v/>
      </c>
      <c r="AL330" s="21">
        <f>N330+AH330</f>
        <v/>
      </c>
      <c r="AM330" s="21">
        <f>O330+AI330</f>
        <v/>
      </c>
      <c r="AN330" s="21">
        <f>N330+AI330</f>
        <v/>
      </c>
      <c r="AO330" s="21">
        <f>ROUNDDOWN((R330+S330)*0.2/Y330+2000,0)</f>
        <v/>
      </c>
      <c r="AP330" s="21">
        <f>ROUNDDOWN((T330+U330)*0.2/Z330+2000,0)</f>
        <v/>
      </c>
      <c r="AQ330" s="21">
        <f>AL330-AK330</f>
        <v/>
      </c>
      <c r="AR330" s="21">
        <f>AM330-AK330</f>
        <v/>
      </c>
      <c r="AS330" s="21">
        <f>AM330-AL330</f>
        <v/>
      </c>
      <c r="AT330" s="21">
        <f>AK330+C330-AJ330</f>
        <v/>
      </c>
      <c r="AU330" s="21">
        <f>AL330+C330-AM330</f>
        <v/>
      </c>
      <c r="AV330" s="21">
        <f>AN330+C330-AM330</f>
        <v/>
      </c>
    </row>
    <row r="331">
      <c r="A331" t="inlineStr">
        <is>
          <t>医療費の境目</t>
        </is>
      </c>
      <c r="B331" s="21">
        <f>'3_医療費の境目'!$B$3</f>
        <v/>
      </c>
      <c r="C331" s="21">
        <f>IF('3_医療費の境目'!$B$4="",AO331,'3_医療費の境目'!$B$4)</f>
        <v/>
      </c>
      <c r="D331" s="21">
        <f>'3_医療費の境目'!D331</f>
        <v/>
      </c>
      <c r="E331" s="21">
        <f>ROUND(MIN(B331/12,650000)*12*0.0915+MIN(B331/12,1390000)*12*(0.0504+0)+B331*0.005,0)</f>
        <v/>
      </c>
      <c r="F331" s="21">
        <f>IF(B331&lt;741000,0,IF(B331&lt;2191000,B331-740000,IF(B331&lt;2193000,1451000,IF(B331&lt;2196000,1453000,IF(B331&lt;2200000,1456000,IF(B331&lt;3600000,ROUND(ROUNDDOWN(B331/4,-3)*2.8,0)-80000,IF(B331&lt;6600000,ROUND(ROUNDDOWN(B331/4,-3)*3.2,0)-440000,IF(B331&lt;8500000,ROUNDDOWN(B331*0.9,0)-1100000,B331-1950000))))))))</f>
        <v/>
      </c>
      <c r="G331" s="21">
        <f>IF(F331&gt;23500000,NA(),IF(F331&lt;=4890000,1040000,IF(F331&lt;=6550000,670000,620000)))</f>
        <v/>
      </c>
      <c r="H331" s="21">
        <f>IF(D331&lt;=0,0,MAX(0,MIN(2000000,D331-MIN(100000,ROUNDDOWN(F331*0.05,0)))))</f>
        <v/>
      </c>
      <c r="I331" s="21">
        <f>IF(C331&lt;=2000,0,MIN(C331,ROUNDDOWN(F331*0.4,0))-2000)</f>
        <v/>
      </c>
      <c r="J331" s="21">
        <f>MAX(0,ROUNDDOWN(F331-E331-G331,-3))</f>
        <v/>
      </c>
      <c r="K331" s="21">
        <f>MAX(0,ROUNDDOWN(F331-E331-G331-H331-I331,-3))</f>
        <v/>
      </c>
      <c r="L331" s="21">
        <f>MAX(0,ROUNDDOWN(F331-E331-G331-H331,-3))</f>
        <v/>
      </c>
      <c r="M331" s="21">
        <f>IF(J331&lt;=0,0,ROUNDDOWN((J331*LOOKUP(J331,{0,1950001,3300001,6950001,9000001,18000001,40000001},{0.05,0.1,0.2,0.23,0.33,0.4,0.45})-LOOKUP(J331,{0,1950001,3300001,6950001,9000001,18000001,40000001},{0,97500,427500,636000,1536000,2796000,4796000}))*1.021,-2))</f>
        <v/>
      </c>
      <c r="N331" s="21">
        <f>IF(K331&lt;=0,0,ROUNDDOWN((K331*LOOKUP(K331,{0,1950001,3300001,6950001,9000001,18000001,40000001},{0.05,0.1,0.2,0.23,0.33,0.4,0.45})-LOOKUP(K331,{0,1950001,3300001,6950001,9000001,18000001,40000001},{0,97500,427500,636000,1536000,2796000,4796000}))*1.021,-2))</f>
        <v/>
      </c>
      <c r="O331" s="21">
        <f>IF(L331&lt;=0,0,ROUNDDOWN((L331*LOOKUP(L331,{0,1950001,3300001,6950001,9000001,18000001,40000001},{0.05,0.1,0.2,0.23,0.33,0.4,0.45})-LOOKUP(L331,{0,1950001,3300001,6950001,9000001,18000001,40000001},{0,97500,427500,636000,1536000,2796000,4796000}))*1.021,-2))</f>
        <v/>
      </c>
      <c r="P331" s="21">
        <f>MAX(0,ROUNDDOWN(F331-E331-430000,-3))</f>
        <v/>
      </c>
      <c r="Q331" s="21">
        <f>MAX(0,ROUNDDOWN(F331-E331-430000-H331,-3))</f>
        <v/>
      </c>
      <c r="R331" s="21">
        <f>IF(F331&lt;=450000,0,MAX(0,P331*0.06-MIN(50000,P331)*0.03))</f>
        <v/>
      </c>
      <c r="S331" s="21">
        <f>IF(F331&lt;=450000,0,MAX(0,P331*0.04-MIN(50000,P331)*0.02))</f>
        <v/>
      </c>
      <c r="T331" s="21">
        <f>IF(F331&lt;=450000,0,MAX(0,Q331*0.06-MIN(50000,Q331)*0.03))</f>
        <v/>
      </c>
      <c r="U331" s="21">
        <f>IF(F331&lt;=450000,0,MAX(0,Q331*0.04-MIN(50000,Q331)*0.02))</f>
        <v/>
      </c>
      <c r="V331" s="21">
        <f>50000+MAX(0,G331-480000)</f>
        <v/>
      </c>
      <c r="W331" s="21">
        <f>P331-V331</f>
        <v/>
      </c>
      <c r="X331" s="21">
        <f>Q331-V331</f>
        <v/>
      </c>
      <c r="Y331" s="22">
        <f>IF(W331&lt;0,0.9,LOOKUP(W331,{0,1950001,3300001,6950001,9000001,18000001,40000001},{0.84895,0.7979,0.6958,0.66517,0.56307,0.4916,0.44055}))</f>
        <v/>
      </c>
      <c r="Z331" s="22">
        <f>IF(X331&lt;0,0.9,LOOKUP(X331,{0,1950001,3300001,6950001,9000001,18000001,40000001},{0.84895,0.7979,0.6958,0.66517,0.56307,0.4916,0.44055}))</f>
        <v/>
      </c>
      <c r="AA331" s="22">
        <f>IF(W331&lt;0,0,CHOOSE(MATCH(W331,{0,1950001,3300001,6950001,9000001},1),5.105/84.895,10.21/79.79,20.42/69.58,23.483/66.517,33.693/56.307))</f>
        <v/>
      </c>
      <c r="AB331" s="21">
        <f>IF(C331&lt;=2000,0,(MIN(C331,ROUNDDOWN(F331*0.3,0))-2000)*0.1)</f>
        <v/>
      </c>
      <c r="AC331" s="21">
        <f>IF(C331&lt;=2000,0,MIN((C331-2000)*Y331,(R331+S331)*0.2))</f>
        <v/>
      </c>
      <c r="AD331" s="21">
        <f>IF(C331&lt;=2000,0,MIN((C331-2000)*Z331,(T331+U331)*0.2))</f>
        <v/>
      </c>
      <c r="AE331" s="21">
        <f>AC331*AA331</f>
        <v/>
      </c>
      <c r="AF331" s="21">
        <f>ROUNDDOWN(R331,-2)+ROUNDDOWN(S331,-2)</f>
        <v/>
      </c>
      <c r="AG331" s="21">
        <f>ROUNDDOWN(MAX(0,R331-(AB331+AC331+AE331)*0.6),-2)+ROUNDDOWN(MAX(0,S331-(AB331+AC331+AE331)*0.4),-2)</f>
        <v/>
      </c>
      <c r="AH331" s="21">
        <f>ROUNDDOWN(MAX(0,T331-(AB331+AD331)*0.6),-2)+ROUNDDOWN(MAX(0,U331-(AB331+AD331)*0.4),-2)</f>
        <v/>
      </c>
      <c r="AI331" s="21">
        <f>ROUNDDOWN(T331,-2)+ROUNDDOWN(U331,-2)</f>
        <v/>
      </c>
      <c r="AJ331" s="21">
        <f>M331+AF331</f>
        <v/>
      </c>
      <c r="AK331" s="21">
        <f>M331+AG331</f>
        <v/>
      </c>
      <c r="AL331" s="21">
        <f>N331+AH331</f>
        <v/>
      </c>
      <c r="AM331" s="21">
        <f>O331+AI331</f>
        <v/>
      </c>
      <c r="AN331" s="21">
        <f>N331+AI331</f>
        <v/>
      </c>
      <c r="AO331" s="21">
        <f>ROUNDDOWN((R331+S331)*0.2/Y331+2000,0)</f>
        <v/>
      </c>
      <c r="AP331" s="21">
        <f>ROUNDDOWN((T331+U331)*0.2/Z331+2000,0)</f>
        <v/>
      </c>
      <c r="AQ331" s="21">
        <f>AL331-AK331</f>
        <v/>
      </c>
      <c r="AR331" s="21">
        <f>AM331-AK331</f>
        <v/>
      </c>
      <c r="AS331" s="21">
        <f>AM331-AL331</f>
        <v/>
      </c>
      <c r="AT331" s="21">
        <f>AK331+C331-AJ331</f>
        <v/>
      </c>
      <c r="AU331" s="21">
        <f>AL331+C331-AM331</f>
        <v/>
      </c>
      <c r="AV331" s="21">
        <f>AN331+C331-AM331</f>
        <v/>
      </c>
    </row>
    <row r="332">
      <c r="A332" t="inlineStr">
        <is>
          <t>医療費の境目</t>
        </is>
      </c>
      <c r="B332" s="21">
        <f>'3_医療費の境目'!$B$3</f>
        <v/>
      </c>
      <c r="C332" s="21">
        <f>IF('3_医療費の境目'!$B$4="",AO332,'3_医療費の境目'!$B$4)</f>
        <v/>
      </c>
      <c r="D332" s="21">
        <f>'3_医療費の境目'!D332</f>
        <v/>
      </c>
      <c r="E332" s="21">
        <f>ROUND(MIN(B332/12,650000)*12*0.0915+MIN(B332/12,1390000)*12*(0.0504+0)+B332*0.005,0)</f>
        <v/>
      </c>
      <c r="F332" s="21">
        <f>IF(B332&lt;741000,0,IF(B332&lt;2191000,B332-740000,IF(B332&lt;2193000,1451000,IF(B332&lt;2196000,1453000,IF(B332&lt;2200000,1456000,IF(B332&lt;3600000,ROUND(ROUNDDOWN(B332/4,-3)*2.8,0)-80000,IF(B332&lt;6600000,ROUND(ROUNDDOWN(B332/4,-3)*3.2,0)-440000,IF(B332&lt;8500000,ROUNDDOWN(B332*0.9,0)-1100000,B332-1950000))))))))</f>
        <v/>
      </c>
      <c r="G332" s="21">
        <f>IF(F332&gt;23500000,NA(),IF(F332&lt;=4890000,1040000,IF(F332&lt;=6550000,670000,620000)))</f>
        <v/>
      </c>
      <c r="H332" s="21">
        <f>IF(D332&lt;=0,0,MAX(0,MIN(2000000,D332-MIN(100000,ROUNDDOWN(F332*0.05,0)))))</f>
        <v/>
      </c>
      <c r="I332" s="21">
        <f>IF(C332&lt;=2000,0,MIN(C332,ROUNDDOWN(F332*0.4,0))-2000)</f>
        <v/>
      </c>
      <c r="J332" s="21">
        <f>MAX(0,ROUNDDOWN(F332-E332-G332,-3))</f>
        <v/>
      </c>
      <c r="K332" s="21">
        <f>MAX(0,ROUNDDOWN(F332-E332-G332-H332-I332,-3))</f>
        <v/>
      </c>
      <c r="L332" s="21">
        <f>MAX(0,ROUNDDOWN(F332-E332-G332-H332,-3))</f>
        <v/>
      </c>
      <c r="M332" s="21">
        <f>IF(J332&lt;=0,0,ROUNDDOWN((J332*LOOKUP(J332,{0,1950001,3300001,6950001,9000001,18000001,40000001},{0.05,0.1,0.2,0.23,0.33,0.4,0.45})-LOOKUP(J332,{0,1950001,3300001,6950001,9000001,18000001,40000001},{0,97500,427500,636000,1536000,2796000,4796000}))*1.021,-2))</f>
        <v/>
      </c>
      <c r="N332" s="21">
        <f>IF(K332&lt;=0,0,ROUNDDOWN((K332*LOOKUP(K332,{0,1950001,3300001,6950001,9000001,18000001,40000001},{0.05,0.1,0.2,0.23,0.33,0.4,0.45})-LOOKUP(K332,{0,1950001,3300001,6950001,9000001,18000001,40000001},{0,97500,427500,636000,1536000,2796000,4796000}))*1.021,-2))</f>
        <v/>
      </c>
      <c r="O332" s="21">
        <f>IF(L332&lt;=0,0,ROUNDDOWN((L332*LOOKUP(L332,{0,1950001,3300001,6950001,9000001,18000001,40000001},{0.05,0.1,0.2,0.23,0.33,0.4,0.45})-LOOKUP(L332,{0,1950001,3300001,6950001,9000001,18000001,40000001},{0,97500,427500,636000,1536000,2796000,4796000}))*1.021,-2))</f>
        <v/>
      </c>
      <c r="P332" s="21">
        <f>MAX(0,ROUNDDOWN(F332-E332-430000,-3))</f>
        <v/>
      </c>
      <c r="Q332" s="21">
        <f>MAX(0,ROUNDDOWN(F332-E332-430000-H332,-3))</f>
        <v/>
      </c>
      <c r="R332" s="21">
        <f>IF(F332&lt;=450000,0,MAX(0,P332*0.06-MIN(50000,P332)*0.03))</f>
        <v/>
      </c>
      <c r="S332" s="21">
        <f>IF(F332&lt;=450000,0,MAX(0,P332*0.04-MIN(50000,P332)*0.02))</f>
        <v/>
      </c>
      <c r="T332" s="21">
        <f>IF(F332&lt;=450000,0,MAX(0,Q332*0.06-MIN(50000,Q332)*0.03))</f>
        <v/>
      </c>
      <c r="U332" s="21">
        <f>IF(F332&lt;=450000,0,MAX(0,Q332*0.04-MIN(50000,Q332)*0.02))</f>
        <v/>
      </c>
      <c r="V332" s="21">
        <f>50000+MAX(0,G332-480000)</f>
        <v/>
      </c>
      <c r="W332" s="21">
        <f>P332-V332</f>
        <v/>
      </c>
      <c r="X332" s="21">
        <f>Q332-V332</f>
        <v/>
      </c>
      <c r="Y332" s="22">
        <f>IF(W332&lt;0,0.9,LOOKUP(W332,{0,1950001,3300001,6950001,9000001,18000001,40000001},{0.84895,0.7979,0.6958,0.66517,0.56307,0.4916,0.44055}))</f>
        <v/>
      </c>
      <c r="Z332" s="22">
        <f>IF(X332&lt;0,0.9,LOOKUP(X332,{0,1950001,3300001,6950001,9000001,18000001,40000001},{0.84895,0.7979,0.6958,0.66517,0.56307,0.4916,0.44055}))</f>
        <v/>
      </c>
      <c r="AA332" s="22">
        <f>IF(W332&lt;0,0,CHOOSE(MATCH(W332,{0,1950001,3300001,6950001,9000001},1),5.105/84.895,10.21/79.79,20.42/69.58,23.483/66.517,33.693/56.307))</f>
        <v/>
      </c>
      <c r="AB332" s="21">
        <f>IF(C332&lt;=2000,0,(MIN(C332,ROUNDDOWN(F332*0.3,0))-2000)*0.1)</f>
        <v/>
      </c>
      <c r="AC332" s="21">
        <f>IF(C332&lt;=2000,0,MIN((C332-2000)*Y332,(R332+S332)*0.2))</f>
        <v/>
      </c>
      <c r="AD332" s="21">
        <f>IF(C332&lt;=2000,0,MIN((C332-2000)*Z332,(T332+U332)*0.2))</f>
        <v/>
      </c>
      <c r="AE332" s="21">
        <f>AC332*AA332</f>
        <v/>
      </c>
      <c r="AF332" s="21">
        <f>ROUNDDOWN(R332,-2)+ROUNDDOWN(S332,-2)</f>
        <v/>
      </c>
      <c r="AG332" s="21">
        <f>ROUNDDOWN(MAX(0,R332-(AB332+AC332+AE332)*0.6),-2)+ROUNDDOWN(MAX(0,S332-(AB332+AC332+AE332)*0.4),-2)</f>
        <v/>
      </c>
      <c r="AH332" s="21">
        <f>ROUNDDOWN(MAX(0,T332-(AB332+AD332)*0.6),-2)+ROUNDDOWN(MAX(0,U332-(AB332+AD332)*0.4),-2)</f>
        <v/>
      </c>
      <c r="AI332" s="21">
        <f>ROUNDDOWN(T332,-2)+ROUNDDOWN(U332,-2)</f>
        <v/>
      </c>
      <c r="AJ332" s="21">
        <f>M332+AF332</f>
        <v/>
      </c>
      <c r="AK332" s="21">
        <f>M332+AG332</f>
        <v/>
      </c>
      <c r="AL332" s="21">
        <f>N332+AH332</f>
        <v/>
      </c>
      <c r="AM332" s="21">
        <f>O332+AI332</f>
        <v/>
      </c>
      <c r="AN332" s="21">
        <f>N332+AI332</f>
        <v/>
      </c>
      <c r="AO332" s="21">
        <f>ROUNDDOWN((R332+S332)*0.2/Y332+2000,0)</f>
        <v/>
      </c>
      <c r="AP332" s="21">
        <f>ROUNDDOWN((T332+U332)*0.2/Z332+2000,0)</f>
        <v/>
      </c>
      <c r="AQ332" s="21">
        <f>AL332-AK332</f>
        <v/>
      </c>
      <c r="AR332" s="21">
        <f>AM332-AK332</f>
        <v/>
      </c>
      <c r="AS332" s="21">
        <f>AM332-AL332</f>
        <v/>
      </c>
      <c r="AT332" s="21">
        <f>AK332+C332-AJ332</f>
        <v/>
      </c>
      <c r="AU332" s="21">
        <f>AL332+C332-AM332</f>
        <v/>
      </c>
      <c r="AV332" s="21">
        <f>AN332+C332-AM332</f>
        <v/>
      </c>
    </row>
    <row r="333">
      <c r="A333" t="inlineStr">
        <is>
          <t>医療費の境目</t>
        </is>
      </c>
      <c r="B333" s="21">
        <f>'3_医療費の境目'!$B$3</f>
        <v/>
      </c>
      <c r="C333" s="21">
        <f>IF('3_医療費の境目'!$B$4="",AO333,'3_医療費の境目'!$B$4)</f>
        <v/>
      </c>
      <c r="D333" s="21">
        <f>'3_医療費の境目'!D333</f>
        <v/>
      </c>
      <c r="E333" s="21">
        <f>ROUND(MIN(B333/12,650000)*12*0.0915+MIN(B333/12,1390000)*12*(0.0504+0)+B333*0.005,0)</f>
        <v/>
      </c>
      <c r="F333" s="21">
        <f>IF(B333&lt;741000,0,IF(B333&lt;2191000,B333-740000,IF(B333&lt;2193000,1451000,IF(B333&lt;2196000,1453000,IF(B333&lt;2200000,1456000,IF(B333&lt;3600000,ROUND(ROUNDDOWN(B333/4,-3)*2.8,0)-80000,IF(B333&lt;6600000,ROUND(ROUNDDOWN(B333/4,-3)*3.2,0)-440000,IF(B333&lt;8500000,ROUNDDOWN(B333*0.9,0)-1100000,B333-1950000))))))))</f>
        <v/>
      </c>
      <c r="G333" s="21">
        <f>IF(F333&gt;23500000,NA(),IF(F333&lt;=4890000,1040000,IF(F333&lt;=6550000,670000,620000)))</f>
        <v/>
      </c>
      <c r="H333" s="21">
        <f>IF(D333&lt;=0,0,MAX(0,MIN(2000000,D333-MIN(100000,ROUNDDOWN(F333*0.05,0)))))</f>
        <v/>
      </c>
      <c r="I333" s="21">
        <f>IF(C333&lt;=2000,0,MIN(C333,ROUNDDOWN(F333*0.4,0))-2000)</f>
        <v/>
      </c>
      <c r="J333" s="21">
        <f>MAX(0,ROUNDDOWN(F333-E333-G333,-3))</f>
        <v/>
      </c>
      <c r="K333" s="21">
        <f>MAX(0,ROUNDDOWN(F333-E333-G333-H333-I333,-3))</f>
        <v/>
      </c>
      <c r="L333" s="21">
        <f>MAX(0,ROUNDDOWN(F333-E333-G333-H333,-3))</f>
        <v/>
      </c>
      <c r="M333" s="21">
        <f>IF(J333&lt;=0,0,ROUNDDOWN((J333*LOOKUP(J333,{0,1950001,3300001,6950001,9000001,18000001,40000001},{0.05,0.1,0.2,0.23,0.33,0.4,0.45})-LOOKUP(J333,{0,1950001,3300001,6950001,9000001,18000001,40000001},{0,97500,427500,636000,1536000,2796000,4796000}))*1.021,-2))</f>
        <v/>
      </c>
      <c r="N333" s="21">
        <f>IF(K333&lt;=0,0,ROUNDDOWN((K333*LOOKUP(K333,{0,1950001,3300001,6950001,9000001,18000001,40000001},{0.05,0.1,0.2,0.23,0.33,0.4,0.45})-LOOKUP(K333,{0,1950001,3300001,6950001,9000001,18000001,40000001},{0,97500,427500,636000,1536000,2796000,4796000}))*1.021,-2))</f>
        <v/>
      </c>
      <c r="O333" s="21">
        <f>IF(L333&lt;=0,0,ROUNDDOWN((L333*LOOKUP(L333,{0,1950001,3300001,6950001,9000001,18000001,40000001},{0.05,0.1,0.2,0.23,0.33,0.4,0.45})-LOOKUP(L333,{0,1950001,3300001,6950001,9000001,18000001,40000001},{0,97500,427500,636000,1536000,2796000,4796000}))*1.021,-2))</f>
        <v/>
      </c>
      <c r="P333" s="21">
        <f>MAX(0,ROUNDDOWN(F333-E333-430000,-3))</f>
        <v/>
      </c>
      <c r="Q333" s="21">
        <f>MAX(0,ROUNDDOWN(F333-E333-430000-H333,-3))</f>
        <v/>
      </c>
      <c r="R333" s="21">
        <f>IF(F333&lt;=450000,0,MAX(0,P333*0.06-MIN(50000,P333)*0.03))</f>
        <v/>
      </c>
      <c r="S333" s="21">
        <f>IF(F333&lt;=450000,0,MAX(0,P333*0.04-MIN(50000,P333)*0.02))</f>
        <v/>
      </c>
      <c r="T333" s="21">
        <f>IF(F333&lt;=450000,0,MAX(0,Q333*0.06-MIN(50000,Q333)*0.03))</f>
        <v/>
      </c>
      <c r="U333" s="21">
        <f>IF(F333&lt;=450000,0,MAX(0,Q333*0.04-MIN(50000,Q333)*0.02))</f>
        <v/>
      </c>
      <c r="V333" s="21">
        <f>50000+MAX(0,G333-480000)</f>
        <v/>
      </c>
      <c r="W333" s="21">
        <f>P333-V333</f>
        <v/>
      </c>
      <c r="X333" s="21">
        <f>Q333-V333</f>
        <v/>
      </c>
      <c r="Y333" s="22">
        <f>IF(W333&lt;0,0.9,LOOKUP(W333,{0,1950001,3300001,6950001,9000001,18000001,40000001},{0.84895,0.7979,0.6958,0.66517,0.56307,0.4916,0.44055}))</f>
        <v/>
      </c>
      <c r="Z333" s="22">
        <f>IF(X333&lt;0,0.9,LOOKUP(X333,{0,1950001,3300001,6950001,9000001,18000001,40000001},{0.84895,0.7979,0.6958,0.66517,0.56307,0.4916,0.44055}))</f>
        <v/>
      </c>
      <c r="AA333" s="22">
        <f>IF(W333&lt;0,0,CHOOSE(MATCH(W333,{0,1950001,3300001,6950001,9000001},1),5.105/84.895,10.21/79.79,20.42/69.58,23.483/66.517,33.693/56.307))</f>
        <v/>
      </c>
      <c r="AB333" s="21">
        <f>IF(C333&lt;=2000,0,(MIN(C333,ROUNDDOWN(F333*0.3,0))-2000)*0.1)</f>
        <v/>
      </c>
      <c r="AC333" s="21">
        <f>IF(C333&lt;=2000,0,MIN((C333-2000)*Y333,(R333+S333)*0.2))</f>
        <v/>
      </c>
      <c r="AD333" s="21">
        <f>IF(C333&lt;=2000,0,MIN((C333-2000)*Z333,(T333+U333)*0.2))</f>
        <v/>
      </c>
      <c r="AE333" s="21">
        <f>AC333*AA333</f>
        <v/>
      </c>
      <c r="AF333" s="21">
        <f>ROUNDDOWN(R333,-2)+ROUNDDOWN(S333,-2)</f>
        <v/>
      </c>
      <c r="AG333" s="21">
        <f>ROUNDDOWN(MAX(0,R333-(AB333+AC333+AE333)*0.6),-2)+ROUNDDOWN(MAX(0,S333-(AB333+AC333+AE333)*0.4),-2)</f>
        <v/>
      </c>
      <c r="AH333" s="21">
        <f>ROUNDDOWN(MAX(0,T333-(AB333+AD333)*0.6),-2)+ROUNDDOWN(MAX(0,U333-(AB333+AD333)*0.4),-2)</f>
        <v/>
      </c>
      <c r="AI333" s="21">
        <f>ROUNDDOWN(T333,-2)+ROUNDDOWN(U333,-2)</f>
        <v/>
      </c>
      <c r="AJ333" s="21">
        <f>M333+AF333</f>
        <v/>
      </c>
      <c r="AK333" s="21">
        <f>M333+AG333</f>
        <v/>
      </c>
      <c r="AL333" s="21">
        <f>N333+AH333</f>
        <v/>
      </c>
      <c r="AM333" s="21">
        <f>O333+AI333</f>
        <v/>
      </c>
      <c r="AN333" s="21">
        <f>N333+AI333</f>
        <v/>
      </c>
      <c r="AO333" s="21">
        <f>ROUNDDOWN((R333+S333)*0.2/Y333+2000,0)</f>
        <v/>
      </c>
      <c r="AP333" s="21">
        <f>ROUNDDOWN((T333+U333)*0.2/Z333+2000,0)</f>
        <v/>
      </c>
      <c r="AQ333" s="21">
        <f>AL333-AK333</f>
        <v/>
      </c>
      <c r="AR333" s="21">
        <f>AM333-AK333</f>
        <v/>
      </c>
      <c r="AS333" s="21">
        <f>AM333-AL333</f>
        <v/>
      </c>
      <c r="AT333" s="21">
        <f>AK333+C333-AJ333</f>
        <v/>
      </c>
      <c r="AU333" s="21">
        <f>AL333+C333-AM333</f>
        <v/>
      </c>
      <c r="AV333" s="21">
        <f>AN333+C333-AM333</f>
        <v/>
      </c>
    </row>
    <row r="334">
      <c r="A334" t="inlineStr">
        <is>
          <t>医療費の境目</t>
        </is>
      </c>
      <c r="B334" s="21">
        <f>'3_医療費の境目'!$B$3</f>
        <v/>
      </c>
      <c r="C334" s="21">
        <f>IF('3_医療費の境目'!$B$4="",AO334,'3_医療費の境目'!$B$4)</f>
        <v/>
      </c>
      <c r="D334" s="21">
        <f>'3_医療費の境目'!D334</f>
        <v/>
      </c>
      <c r="E334" s="21">
        <f>ROUND(MIN(B334/12,650000)*12*0.0915+MIN(B334/12,1390000)*12*(0.0504+0)+B334*0.005,0)</f>
        <v/>
      </c>
      <c r="F334" s="21">
        <f>IF(B334&lt;741000,0,IF(B334&lt;2191000,B334-740000,IF(B334&lt;2193000,1451000,IF(B334&lt;2196000,1453000,IF(B334&lt;2200000,1456000,IF(B334&lt;3600000,ROUND(ROUNDDOWN(B334/4,-3)*2.8,0)-80000,IF(B334&lt;6600000,ROUND(ROUNDDOWN(B334/4,-3)*3.2,0)-440000,IF(B334&lt;8500000,ROUNDDOWN(B334*0.9,0)-1100000,B334-1950000))))))))</f>
        <v/>
      </c>
      <c r="G334" s="21">
        <f>IF(F334&gt;23500000,NA(),IF(F334&lt;=4890000,1040000,IF(F334&lt;=6550000,670000,620000)))</f>
        <v/>
      </c>
      <c r="H334" s="21">
        <f>IF(D334&lt;=0,0,MAX(0,MIN(2000000,D334-MIN(100000,ROUNDDOWN(F334*0.05,0)))))</f>
        <v/>
      </c>
      <c r="I334" s="21">
        <f>IF(C334&lt;=2000,0,MIN(C334,ROUNDDOWN(F334*0.4,0))-2000)</f>
        <v/>
      </c>
      <c r="J334" s="21">
        <f>MAX(0,ROUNDDOWN(F334-E334-G334,-3))</f>
        <v/>
      </c>
      <c r="K334" s="21">
        <f>MAX(0,ROUNDDOWN(F334-E334-G334-H334-I334,-3))</f>
        <v/>
      </c>
      <c r="L334" s="21">
        <f>MAX(0,ROUNDDOWN(F334-E334-G334-H334,-3))</f>
        <v/>
      </c>
      <c r="M334" s="21">
        <f>IF(J334&lt;=0,0,ROUNDDOWN((J334*LOOKUP(J334,{0,1950001,3300001,6950001,9000001,18000001,40000001},{0.05,0.1,0.2,0.23,0.33,0.4,0.45})-LOOKUP(J334,{0,1950001,3300001,6950001,9000001,18000001,40000001},{0,97500,427500,636000,1536000,2796000,4796000}))*1.021,-2))</f>
        <v/>
      </c>
      <c r="N334" s="21">
        <f>IF(K334&lt;=0,0,ROUNDDOWN((K334*LOOKUP(K334,{0,1950001,3300001,6950001,9000001,18000001,40000001},{0.05,0.1,0.2,0.23,0.33,0.4,0.45})-LOOKUP(K334,{0,1950001,3300001,6950001,9000001,18000001,40000001},{0,97500,427500,636000,1536000,2796000,4796000}))*1.021,-2))</f>
        <v/>
      </c>
      <c r="O334" s="21">
        <f>IF(L334&lt;=0,0,ROUNDDOWN((L334*LOOKUP(L334,{0,1950001,3300001,6950001,9000001,18000001,40000001},{0.05,0.1,0.2,0.23,0.33,0.4,0.45})-LOOKUP(L334,{0,1950001,3300001,6950001,9000001,18000001,40000001},{0,97500,427500,636000,1536000,2796000,4796000}))*1.021,-2))</f>
        <v/>
      </c>
      <c r="P334" s="21">
        <f>MAX(0,ROUNDDOWN(F334-E334-430000,-3))</f>
        <v/>
      </c>
      <c r="Q334" s="21">
        <f>MAX(0,ROUNDDOWN(F334-E334-430000-H334,-3))</f>
        <v/>
      </c>
      <c r="R334" s="21">
        <f>IF(F334&lt;=450000,0,MAX(0,P334*0.06-MIN(50000,P334)*0.03))</f>
        <v/>
      </c>
      <c r="S334" s="21">
        <f>IF(F334&lt;=450000,0,MAX(0,P334*0.04-MIN(50000,P334)*0.02))</f>
        <v/>
      </c>
      <c r="T334" s="21">
        <f>IF(F334&lt;=450000,0,MAX(0,Q334*0.06-MIN(50000,Q334)*0.03))</f>
        <v/>
      </c>
      <c r="U334" s="21">
        <f>IF(F334&lt;=450000,0,MAX(0,Q334*0.04-MIN(50000,Q334)*0.02))</f>
        <v/>
      </c>
      <c r="V334" s="21">
        <f>50000+MAX(0,G334-480000)</f>
        <v/>
      </c>
      <c r="W334" s="21">
        <f>P334-V334</f>
        <v/>
      </c>
      <c r="X334" s="21">
        <f>Q334-V334</f>
        <v/>
      </c>
      <c r="Y334" s="22">
        <f>IF(W334&lt;0,0.9,LOOKUP(W334,{0,1950001,3300001,6950001,9000001,18000001,40000001},{0.84895,0.7979,0.6958,0.66517,0.56307,0.4916,0.44055}))</f>
        <v/>
      </c>
      <c r="Z334" s="22">
        <f>IF(X334&lt;0,0.9,LOOKUP(X334,{0,1950001,3300001,6950001,9000001,18000001,40000001},{0.84895,0.7979,0.6958,0.66517,0.56307,0.4916,0.44055}))</f>
        <v/>
      </c>
      <c r="AA334" s="22">
        <f>IF(W334&lt;0,0,CHOOSE(MATCH(W334,{0,1950001,3300001,6950001,9000001},1),5.105/84.895,10.21/79.79,20.42/69.58,23.483/66.517,33.693/56.307))</f>
        <v/>
      </c>
      <c r="AB334" s="21">
        <f>IF(C334&lt;=2000,0,(MIN(C334,ROUNDDOWN(F334*0.3,0))-2000)*0.1)</f>
        <v/>
      </c>
      <c r="AC334" s="21">
        <f>IF(C334&lt;=2000,0,MIN((C334-2000)*Y334,(R334+S334)*0.2))</f>
        <v/>
      </c>
      <c r="AD334" s="21">
        <f>IF(C334&lt;=2000,0,MIN((C334-2000)*Z334,(T334+U334)*0.2))</f>
        <v/>
      </c>
      <c r="AE334" s="21">
        <f>AC334*AA334</f>
        <v/>
      </c>
      <c r="AF334" s="21">
        <f>ROUNDDOWN(R334,-2)+ROUNDDOWN(S334,-2)</f>
        <v/>
      </c>
      <c r="AG334" s="21">
        <f>ROUNDDOWN(MAX(0,R334-(AB334+AC334+AE334)*0.6),-2)+ROUNDDOWN(MAX(0,S334-(AB334+AC334+AE334)*0.4),-2)</f>
        <v/>
      </c>
      <c r="AH334" s="21">
        <f>ROUNDDOWN(MAX(0,T334-(AB334+AD334)*0.6),-2)+ROUNDDOWN(MAX(0,U334-(AB334+AD334)*0.4),-2)</f>
        <v/>
      </c>
      <c r="AI334" s="21">
        <f>ROUNDDOWN(T334,-2)+ROUNDDOWN(U334,-2)</f>
        <v/>
      </c>
      <c r="AJ334" s="21">
        <f>M334+AF334</f>
        <v/>
      </c>
      <c r="AK334" s="21">
        <f>M334+AG334</f>
        <v/>
      </c>
      <c r="AL334" s="21">
        <f>N334+AH334</f>
        <v/>
      </c>
      <c r="AM334" s="21">
        <f>O334+AI334</f>
        <v/>
      </c>
      <c r="AN334" s="21">
        <f>N334+AI334</f>
        <v/>
      </c>
      <c r="AO334" s="21">
        <f>ROUNDDOWN((R334+S334)*0.2/Y334+2000,0)</f>
        <v/>
      </c>
      <c r="AP334" s="21">
        <f>ROUNDDOWN((T334+U334)*0.2/Z334+2000,0)</f>
        <v/>
      </c>
      <c r="AQ334" s="21">
        <f>AL334-AK334</f>
        <v/>
      </c>
      <c r="AR334" s="21">
        <f>AM334-AK334</f>
        <v/>
      </c>
      <c r="AS334" s="21">
        <f>AM334-AL334</f>
        <v/>
      </c>
      <c r="AT334" s="21">
        <f>AK334+C334-AJ334</f>
        <v/>
      </c>
      <c r="AU334" s="21">
        <f>AL334+C334-AM334</f>
        <v/>
      </c>
      <c r="AV334" s="21">
        <f>AN334+C334-AM334</f>
        <v/>
      </c>
    </row>
    <row r="335">
      <c r="A335" t="inlineStr">
        <is>
          <t>医療費の境目</t>
        </is>
      </c>
      <c r="B335" s="21">
        <f>'3_医療費の境目'!$B$3</f>
        <v/>
      </c>
      <c r="C335" s="21">
        <f>IF('3_医療費の境目'!$B$4="",AO335,'3_医療費の境目'!$B$4)</f>
        <v/>
      </c>
      <c r="D335" s="21">
        <f>'3_医療費の境目'!D335</f>
        <v/>
      </c>
      <c r="E335" s="21">
        <f>ROUND(MIN(B335/12,650000)*12*0.0915+MIN(B335/12,1390000)*12*(0.0504+0)+B335*0.005,0)</f>
        <v/>
      </c>
      <c r="F335" s="21">
        <f>IF(B335&lt;741000,0,IF(B335&lt;2191000,B335-740000,IF(B335&lt;2193000,1451000,IF(B335&lt;2196000,1453000,IF(B335&lt;2200000,1456000,IF(B335&lt;3600000,ROUND(ROUNDDOWN(B335/4,-3)*2.8,0)-80000,IF(B335&lt;6600000,ROUND(ROUNDDOWN(B335/4,-3)*3.2,0)-440000,IF(B335&lt;8500000,ROUNDDOWN(B335*0.9,0)-1100000,B335-1950000))))))))</f>
        <v/>
      </c>
      <c r="G335" s="21">
        <f>IF(F335&gt;23500000,NA(),IF(F335&lt;=4890000,1040000,IF(F335&lt;=6550000,670000,620000)))</f>
        <v/>
      </c>
      <c r="H335" s="21">
        <f>IF(D335&lt;=0,0,MAX(0,MIN(2000000,D335-MIN(100000,ROUNDDOWN(F335*0.05,0)))))</f>
        <v/>
      </c>
      <c r="I335" s="21">
        <f>IF(C335&lt;=2000,0,MIN(C335,ROUNDDOWN(F335*0.4,0))-2000)</f>
        <v/>
      </c>
      <c r="J335" s="21">
        <f>MAX(0,ROUNDDOWN(F335-E335-G335,-3))</f>
        <v/>
      </c>
      <c r="K335" s="21">
        <f>MAX(0,ROUNDDOWN(F335-E335-G335-H335-I335,-3))</f>
        <v/>
      </c>
      <c r="L335" s="21">
        <f>MAX(0,ROUNDDOWN(F335-E335-G335-H335,-3))</f>
        <v/>
      </c>
      <c r="M335" s="21">
        <f>IF(J335&lt;=0,0,ROUNDDOWN((J335*LOOKUP(J335,{0,1950001,3300001,6950001,9000001,18000001,40000001},{0.05,0.1,0.2,0.23,0.33,0.4,0.45})-LOOKUP(J335,{0,1950001,3300001,6950001,9000001,18000001,40000001},{0,97500,427500,636000,1536000,2796000,4796000}))*1.021,-2))</f>
        <v/>
      </c>
      <c r="N335" s="21">
        <f>IF(K335&lt;=0,0,ROUNDDOWN((K335*LOOKUP(K335,{0,1950001,3300001,6950001,9000001,18000001,40000001},{0.05,0.1,0.2,0.23,0.33,0.4,0.45})-LOOKUP(K335,{0,1950001,3300001,6950001,9000001,18000001,40000001},{0,97500,427500,636000,1536000,2796000,4796000}))*1.021,-2))</f>
        <v/>
      </c>
      <c r="O335" s="21">
        <f>IF(L335&lt;=0,0,ROUNDDOWN((L335*LOOKUP(L335,{0,1950001,3300001,6950001,9000001,18000001,40000001},{0.05,0.1,0.2,0.23,0.33,0.4,0.45})-LOOKUP(L335,{0,1950001,3300001,6950001,9000001,18000001,40000001},{0,97500,427500,636000,1536000,2796000,4796000}))*1.021,-2))</f>
        <v/>
      </c>
      <c r="P335" s="21">
        <f>MAX(0,ROUNDDOWN(F335-E335-430000,-3))</f>
        <v/>
      </c>
      <c r="Q335" s="21">
        <f>MAX(0,ROUNDDOWN(F335-E335-430000-H335,-3))</f>
        <v/>
      </c>
      <c r="R335" s="21">
        <f>IF(F335&lt;=450000,0,MAX(0,P335*0.06-MIN(50000,P335)*0.03))</f>
        <v/>
      </c>
      <c r="S335" s="21">
        <f>IF(F335&lt;=450000,0,MAX(0,P335*0.04-MIN(50000,P335)*0.02))</f>
        <v/>
      </c>
      <c r="T335" s="21">
        <f>IF(F335&lt;=450000,0,MAX(0,Q335*0.06-MIN(50000,Q335)*0.03))</f>
        <v/>
      </c>
      <c r="U335" s="21">
        <f>IF(F335&lt;=450000,0,MAX(0,Q335*0.04-MIN(50000,Q335)*0.02))</f>
        <v/>
      </c>
      <c r="V335" s="21">
        <f>50000+MAX(0,G335-480000)</f>
        <v/>
      </c>
      <c r="W335" s="21">
        <f>P335-V335</f>
        <v/>
      </c>
      <c r="X335" s="21">
        <f>Q335-V335</f>
        <v/>
      </c>
      <c r="Y335" s="22">
        <f>IF(W335&lt;0,0.9,LOOKUP(W335,{0,1950001,3300001,6950001,9000001,18000001,40000001},{0.84895,0.7979,0.6958,0.66517,0.56307,0.4916,0.44055}))</f>
        <v/>
      </c>
      <c r="Z335" s="22">
        <f>IF(X335&lt;0,0.9,LOOKUP(X335,{0,1950001,3300001,6950001,9000001,18000001,40000001},{0.84895,0.7979,0.6958,0.66517,0.56307,0.4916,0.44055}))</f>
        <v/>
      </c>
      <c r="AA335" s="22">
        <f>IF(W335&lt;0,0,CHOOSE(MATCH(W335,{0,1950001,3300001,6950001,9000001},1),5.105/84.895,10.21/79.79,20.42/69.58,23.483/66.517,33.693/56.307))</f>
        <v/>
      </c>
      <c r="AB335" s="21">
        <f>IF(C335&lt;=2000,0,(MIN(C335,ROUNDDOWN(F335*0.3,0))-2000)*0.1)</f>
        <v/>
      </c>
      <c r="AC335" s="21">
        <f>IF(C335&lt;=2000,0,MIN((C335-2000)*Y335,(R335+S335)*0.2))</f>
        <v/>
      </c>
      <c r="AD335" s="21">
        <f>IF(C335&lt;=2000,0,MIN((C335-2000)*Z335,(T335+U335)*0.2))</f>
        <v/>
      </c>
      <c r="AE335" s="21">
        <f>AC335*AA335</f>
        <v/>
      </c>
      <c r="AF335" s="21">
        <f>ROUNDDOWN(R335,-2)+ROUNDDOWN(S335,-2)</f>
        <v/>
      </c>
      <c r="AG335" s="21">
        <f>ROUNDDOWN(MAX(0,R335-(AB335+AC335+AE335)*0.6),-2)+ROUNDDOWN(MAX(0,S335-(AB335+AC335+AE335)*0.4),-2)</f>
        <v/>
      </c>
      <c r="AH335" s="21">
        <f>ROUNDDOWN(MAX(0,T335-(AB335+AD335)*0.6),-2)+ROUNDDOWN(MAX(0,U335-(AB335+AD335)*0.4),-2)</f>
        <v/>
      </c>
      <c r="AI335" s="21">
        <f>ROUNDDOWN(T335,-2)+ROUNDDOWN(U335,-2)</f>
        <v/>
      </c>
      <c r="AJ335" s="21">
        <f>M335+AF335</f>
        <v/>
      </c>
      <c r="AK335" s="21">
        <f>M335+AG335</f>
        <v/>
      </c>
      <c r="AL335" s="21">
        <f>N335+AH335</f>
        <v/>
      </c>
      <c r="AM335" s="21">
        <f>O335+AI335</f>
        <v/>
      </c>
      <c r="AN335" s="21">
        <f>N335+AI335</f>
        <v/>
      </c>
      <c r="AO335" s="21">
        <f>ROUNDDOWN((R335+S335)*0.2/Y335+2000,0)</f>
        <v/>
      </c>
      <c r="AP335" s="21">
        <f>ROUNDDOWN((T335+U335)*0.2/Z335+2000,0)</f>
        <v/>
      </c>
      <c r="AQ335" s="21">
        <f>AL335-AK335</f>
        <v/>
      </c>
      <c r="AR335" s="21">
        <f>AM335-AK335</f>
        <v/>
      </c>
      <c r="AS335" s="21">
        <f>AM335-AL335</f>
        <v/>
      </c>
      <c r="AT335" s="21">
        <f>AK335+C335-AJ335</f>
        <v/>
      </c>
      <c r="AU335" s="21">
        <f>AL335+C335-AM335</f>
        <v/>
      </c>
      <c r="AV335" s="21">
        <f>AN335+C335-AM335</f>
        <v/>
      </c>
    </row>
    <row r="336">
      <c r="A336" t="inlineStr">
        <is>
          <t>医療費の境目</t>
        </is>
      </c>
      <c r="B336" s="21">
        <f>'3_医療費の境目'!$B$3</f>
        <v/>
      </c>
      <c r="C336" s="21">
        <f>IF('3_医療費の境目'!$B$4="",AO336,'3_医療費の境目'!$B$4)</f>
        <v/>
      </c>
      <c r="D336" s="21">
        <f>'3_医療費の境目'!D336</f>
        <v/>
      </c>
      <c r="E336" s="21">
        <f>ROUND(MIN(B336/12,650000)*12*0.0915+MIN(B336/12,1390000)*12*(0.0504+0)+B336*0.005,0)</f>
        <v/>
      </c>
      <c r="F336" s="21">
        <f>IF(B336&lt;741000,0,IF(B336&lt;2191000,B336-740000,IF(B336&lt;2193000,1451000,IF(B336&lt;2196000,1453000,IF(B336&lt;2200000,1456000,IF(B336&lt;3600000,ROUND(ROUNDDOWN(B336/4,-3)*2.8,0)-80000,IF(B336&lt;6600000,ROUND(ROUNDDOWN(B336/4,-3)*3.2,0)-440000,IF(B336&lt;8500000,ROUNDDOWN(B336*0.9,0)-1100000,B336-1950000))))))))</f>
        <v/>
      </c>
      <c r="G336" s="21">
        <f>IF(F336&gt;23500000,NA(),IF(F336&lt;=4890000,1040000,IF(F336&lt;=6550000,670000,620000)))</f>
        <v/>
      </c>
      <c r="H336" s="21">
        <f>IF(D336&lt;=0,0,MAX(0,MIN(2000000,D336-MIN(100000,ROUNDDOWN(F336*0.05,0)))))</f>
        <v/>
      </c>
      <c r="I336" s="21">
        <f>IF(C336&lt;=2000,0,MIN(C336,ROUNDDOWN(F336*0.4,0))-2000)</f>
        <v/>
      </c>
      <c r="J336" s="21">
        <f>MAX(0,ROUNDDOWN(F336-E336-G336,-3))</f>
        <v/>
      </c>
      <c r="K336" s="21">
        <f>MAX(0,ROUNDDOWN(F336-E336-G336-H336-I336,-3))</f>
        <v/>
      </c>
      <c r="L336" s="21">
        <f>MAX(0,ROUNDDOWN(F336-E336-G336-H336,-3))</f>
        <v/>
      </c>
      <c r="M336" s="21">
        <f>IF(J336&lt;=0,0,ROUNDDOWN((J336*LOOKUP(J336,{0,1950001,3300001,6950001,9000001,18000001,40000001},{0.05,0.1,0.2,0.23,0.33,0.4,0.45})-LOOKUP(J336,{0,1950001,3300001,6950001,9000001,18000001,40000001},{0,97500,427500,636000,1536000,2796000,4796000}))*1.021,-2))</f>
        <v/>
      </c>
      <c r="N336" s="21">
        <f>IF(K336&lt;=0,0,ROUNDDOWN((K336*LOOKUP(K336,{0,1950001,3300001,6950001,9000001,18000001,40000001},{0.05,0.1,0.2,0.23,0.33,0.4,0.45})-LOOKUP(K336,{0,1950001,3300001,6950001,9000001,18000001,40000001},{0,97500,427500,636000,1536000,2796000,4796000}))*1.021,-2))</f>
        <v/>
      </c>
      <c r="O336" s="21">
        <f>IF(L336&lt;=0,0,ROUNDDOWN((L336*LOOKUP(L336,{0,1950001,3300001,6950001,9000001,18000001,40000001},{0.05,0.1,0.2,0.23,0.33,0.4,0.45})-LOOKUP(L336,{0,1950001,3300001,6950001,9000001,18000001,40000001},{0,97500,427500,636000,1536000,2796000,4796000}))*1.021,-2))</f>
        <v/>
      </c>
      <c r="P336" s="21">
        <f>MAX(0,ROUNDDOWN(F336-E336-430000,-3))</f>
        <v/>
      </c>
      <c r="Q336" s="21">
        <f>MAX(0,ROUNDDOWN(F336-E336-430000-H336,-3))</f>
        <v/>
      </c>
      <c r="R336" s="21">
        <f>IF(F336&lt;=450000,0,MAX(0,P336*0.06-MIN(50000,P336)*0.03))</f>
        <v/>
      </c>
      <c r="S336" s="21">
        <f>IF(F336&lt;=450000,0,MAX(0,P336*0.04-MIN(50000,P336)*0.02))</f>
        <v/>
      </c>
      <c r="T336" s="21">
        <f>IF(F336&lt;=450000,0,MAX(0,Q336*0.06-MIN(50000,Q336)*0.03))</f>
        <v/>
      </c>
      <c r="U336" s="21">
        <f>IF(F336&lt;=450000,0,MAX(0,Q336*0.04-MIN(50000,Q336)*0.02))</f>
        <v/>
      </c>
      <c r="V336" s="21">
        <f>50000+MAX(0,G336-480000)</f>
        <v/>
      </c>
      <c r="W336" s="21">
        <f>P336-V336</f>
        <v/>
      </c>
      <c r="X336" s="21">
        <f>Q336-V336</f>
        <v/>
      </c>
      <c r="Y336" s="22">
        <f>IF(W336&lt;0,0.9,LOOKUP(W336,{0,1950001,3300001,6950001,9000001,18000001,40000001},{0.84895,0.7979,0.6958,0.66517,0.56307,0.4916,0.44055}))</f>
        <v/>
      </c>
      <c r="Z336" s="22">
        <f>IF(X336&lt;0,0.9,LOOKUP(X336,{0,1950001,3300001,6950001,9000001,18000001,40000001},{0.84895,0.7979,0.6958,0.66517,0.56307,0.4916,0.44055}))</f>
        <v/>
      </c>
      <c r="AA336" s="22">
        <f>IF(W336&lt;0,0,CHOOSE(MATCH(W336,{0,1950001,3300001,6950001,9000001},1),5.105/84.895,10.21/79.79,20.42/69.58,23.483/66.517,33.693/56.307))</f>
        <v/>
      </c>
      <c r="AB336" s="21">
        <f>IF(C336&lt;=2000,0,(MIN(C336,ROUNDDOWN(F336*0.3,0))-2000)*0.1)</f>
        <v/>
      </c>
      <c r="AC336" s="21">
        <f>IF(C336&lt;=2000,0,MIN((C336-2000)*Y336,(R336+S336)*0.2))</f>
        <v/>
      </c>
      <c r="AD336" s="21">
        <f>IF(C336&lt;=2000,0,MIN((C336-2000)*Z336,(T336+U336)*0.2))</f>
        <v/>
      </c>
      <c r="AE336" s="21">
        <f>AC336*AA336</f>
        <v/>
      </c>
      <c r="AF336" s="21">
        <f>ROUNDDOWN(R336,-2)+ROUNDDOWN(S336,-2)</f>
        <v/>
      </c>
      <c r="AG336" s="21">
        <f>ROUNDDOWN(MAX(0,R336-(AB336+AC336+AE336)*0.6),-2)+ROUNDDOWN(MAX(0,S336-(AB336+AC336+AE336)*0.4),-2)</f>
        <v/>
      </c>
      <c r="AH336" s="21">
        <f>ROUNDDOWN(MAX(0,T336-(AB336+AD336)*0.6),-2)+ROUNDDOWN(MAX(0,U336-(AB336+AD336)*0.4),-2)</f>
        <v/>
      </c>
      <c r="AI336" s="21">
        <f>ROUNDDOWN(T336,-2)+ROUNDDOWN(U336,-2)</f>
        <v/>
      </c>
      <c r="AJ336" s="21">
        <f>M336+AF336</f>
        <v/>
      </c>
      <c r="AK336" s="21">
        <f>M336+AG336</f>
        <v/>
      </c>
      <c r="AL336" s="21">
        <f>N336+AH336</f>
        <v/>
      </c>
      <c r="AM336" s="21">
        <f>O336+AI336</f>
        <v/>
      </c>
      <c r="AN336" s="21">
        <f>N336+AI336</f>
        <v/>
      </c>
      <c r="AO336" s="21">
        <f>ROUNDDOWN((R336+S336)*0.2/Y336+2000,0)</f>
        <v/>
      </c>
      <c r="AP336" s="21">
        <f>ROUNDDOWN((T336+U336)*0.2/Z336+2000,0)</f>
        <v/>
      </c>
      <c r="AQ336" s="21">
        <f>AL336-AK336</f>
        <v/>
      </c>
      <c r="AR336" s="21">
        <f>AM336-AK336</f>
        <v/>
      </c>
      <c r="AS336" s="21">
        <f>AM336-AL336</f>
        <v/>
      </c>
      <c r="AT336" s="21">
        <f>AK336+C336-AJ336</f>
        <v/>
      </c>
      <c r="AU336" s="21">
        <f>AL336+C336-AM336</f>
        <v/>
      </c>
      <c r="AV336" s="21">
        <f>AN336+C336-AM336</f>
        <v/>
      </c>
    </row>
    <row r="337">
      <c r="A337" t="inlineStr">
        <is>
          <t>医療費の境目</t>
        </is>
      </c>
      <c r="B337" s="21">
        <f>'3_医療費の境目'!$B$3</f>
        <v/>
      </c>
      <c r="C337" s="21">
        <f>IF('3_医療費の境目'!$B$4="",AO337,'3_医療費の境目'!$B$4)</f>
        <v/>
      </c>
      <c r="D337" s="21">
        <f>'3_医療費の境目'!D337</f>
        <v/>
      </c>
      <c r="E337" s="21">
        <f>ROUND(MIN(B337/12,650000)*12*0.0915+MIN(B337/12,1390000)*12*(0.0504+0)+B337*0.005,0)</f>
        <v/>
      </c>
      <c r="F337" s="21">
        <f>IF(B337&lt;741000,0,IF(B337&lt;2191000,B337-740000,IF(B337&lt;2193000,1451000,IF(B337&lt;2196000,1453000,IF(B337&lt;2200000,1456000,IF(B337&lt;3600000,ROUND(ROUNDDOWN(B337/4,-3)*2.8,0)-80000,IF(B337&lt;6600000,ROUND(ROUNDDOWN(B337/4,-3)*3.2,0)-440000,IF(B337&lt;8500000,ROUNDDOWN(B337*0.9,0)-1100000,B337-1950000))))))))</f>
        <v/>
      </c>
      <c r="G337" s="21">
        <f>IF(F337&gt;23500000,NA(),IF(F337&lt;=4890000,1040000,IF(F337&lt;=6550000,670000,620000)))</f>
        <v/>
      </c>
      <c r="H337" s="21">
        <f>IF(D337&lt;=0,0,MAX(0,MIN(2000000,D337-MIN(100000,ROUNDDOWN(F337*0.05,0)))))</f>
        <v/>
      </c>
      <c r="I337" s="21">
        <f>IF(C337&lt;=2000,0,MIN(C337,ROUNDDOWN(F337*0.4,0))-2000)</f>
        <v/>
      </c>
      <c r="J337" s="21">
        <f>MAX(0,ROUNDDOWN(F337-E337-G337,-3))</f>
        <v/>
      </c>
      <c r="K337" s="21">
        <f>MAX(0,ROUNDDOWN(F337-E337-G337-H337-I337,-3))</f>
        <v/>
      </c>
      <c r="L337" s="21">
        <f>MAX(0,ROUNDDOWN(F337-E337-G337-H337,-3))</f>
        <v/>
      </c>
      <c r="M337" s="21">
        <f>IF(J337&lt;=0,0,ROUNDDOWN((J337*LOOKUP(J337,{0,1950001,3300001,6950001,9000001,18000001,40000001},{0.05,0.1,0.2,0.23,0.33,0.4,0.45})-LOOKUP(J337,{0,1950001,3300001,6950001,9000001,18000001,40000001},{0,97500,427500,636000,1536000,2796000,4796000}))*1.021,-2))</f>
        <v/>
      </c>
      <c r="N337" s="21">
        <f>IF(K337&lt;=0,0,ROUNDDOWN((K337*LOOKUP(K337,{0,1950001,3300001,6950001,9000001,18000001,40000001},{0.05,0.1,0.2,0.23,0.33,0.4,0.45})-LOOKUP(K337,{0,1950001,3300001,6950001,9000001,18000001,40000001},{0,97500,427500,636000,1536000,2796000,4796000}))*1.021,-2))</f>
        <v/>
      </c>
      <c r="O337" s="21">
        <f>IF(L337&lt;=0,0,ROUNDDOWN((L337*LOOKUP(L337,{0,1950001,3300001,6950001,9000001,18000001,40000001},{0.05,0.1,0.2,0.23,0.33,0.4,0.45})-LOOKUP(L337,{0,1950001,3300001,6950001,9000001,18000001,40000001},{0,97500,427500,636000,1536000,2796000,4796000}))*1.021,-2))</f>
        <v/>
      </c>
      <c r="P337" s="21">
        <f>MAX(0,ROUNDDOWN(F337-E337-430000,-3))</f>
        <v/>
      </c>
      <c r="Q337" s="21">
        <f>MAX(0,ROUNDDOWN(F337-E337-430000-H337,-3))</f>
        <v/>
      </c>
      <c r="R337" s="21">
        <f>IF(F337&lt;=450000,0,MAX(0,P337*0.06-MIN(50000,P337)*0.03))</f>
        <v/>
      </c>
      <c r="S337" s="21">
        <f>IF(F337&lt;=450000,0,MAX(0,P337*0.04-MIN(50000,P337)*0.02))</f>
        <v/>
      </c>
      <c r="T337" s="21">
        <f>IF(F337&lt;=450000,0,MAX(0,Q337*0.06-MIN(50000,Q337)*0.03))</f>
        <v/>
      </c>
      <c r="U337" s="21">
        <f>IF(F337&lt;=450000,0,MAX(0,Q337*0.04-MIN(50000,Q337)*0.02))</f>
        <v/>
      </c>
      <c r="V337" s="21">
        <f>50000+MAX(0,G337-480000)</f>
        <v/>
      </c>
      <c r="W337" s="21">
        <f>P337-V337</f>
        <v/>
      </c>
      <c r="X337" s="21">
        <f>Q337-V337</f>
        <v/>
      </c>
      <c r="Y337" s="22">
        <f>IF(W337&lt;0,0.9,LOOKUP(W337,{0,1950001,3300001,6950001,9000001,18000001,40000001},{0.84895,0.7979,0.6958,0.66517,0.56307,0.4916,0.44055}))</f>
        <v/>
      </c>
      <c r="Z337" s="22">
        <f>IF(X337&lt;0,0.9,LOOKUP(X337,{0,1950001,3300001,6950001,9000001,18000001,40000001},{0.84895,0.7979,0.6958,0.66517,0.56307,0.4916,0.44055}))</f>
        <v/>
      </c>
      <c r="AA337" s="22">
        <f>IF(W337&lt;0,0,CHOOSE(MATCH(W337,{0,1950001,3300001,6950001,9000001},1),5.105/84.895,10.21/79.79,20.42/69.58,23.483/66.517,33.693/56.307))</f>
        <v/>
      </c>
      <c r="AB337" s="21">
        <f>IF(C337&lt;=2000,0,(MIN(C337,ROUNDDOWN(F337*0.3,0))-2000)*0.1)</f>
        <v/>
      </c>
      <c r="AC337" s="21">
        <f>IF(C337&lt;=2000,0,MIN((C337-2000)*Y337,(R337+S337)*0.2))</f>
        <v/>
      </c>
      <c r="AD337" s="21">
        <f>IF(C337&lt;=2000,0,MIN((C337-2000)*Z337,(T337+U337)*0.2))</f>
        <v/>
      </c>
      <c r="AE337" s="21">
        <f>AC337*AA337</f>
        <v/>
      </c>
      <c r="AF337" s="21">
        <f>ROUNDDOWN(R337,-2)+ROUNDDOWN(S337,-2)</f>
        <v/>
      </c>
      <c r="AG337" s="21">
        <f>ROUNDDOWN(MAX(0,R337-(AB337+AC337+AE337)*0.6),-2)+ROUNDDOWN(MAX(0,S337-(AB337+AC337+AE337)*0.4),-2)</f>
        <v/>
      </c>
      <c r="AH337" s="21">
        <f>ROUNDDOWN(MAX(0,T337-(AB337+AD337)*0.6),-2)+ROUNDDOWN(MAX(0,U337-(AB337+AD337)*0.4),-2)</f>
        <v/>
      </c>
      <c r="AI337" s="21">
        <f>ROUNDDOWN(T337,-2)+ROUNDDOWN(U337,-2)</f>
        <v/>
      </c>
      <c r="AJ337" s="21">
        <f>M337+AF337</f>
        <v/>
      </c>
      <c r="AK337" s="21">
        <f>M337+AG337</f>
        <v/>
      </c>
      <c r="AL337" s="21">
        <f>N337+AH337</f>
        <v/>
      </c>
      <c r="AM337" s="21">
        <f>O337+AI337</f>
        <v/>
      </c>
      <c r="AN337" s="21">
        <f>N337+AI337</f>
        <v/>
      </c>
      <c r="AO337" s="21">
        <f>ROUNDDOWN((R337+S337)*0.2/Y337+2000,0)</f>
        <v/>
      </c>
      <c r="AP337" s="21">
        <f>ROUNDDOWN((T337+U337)*0.2/Z337+2000,0)</f>
        <v/>
      </c>
      <c r="AQ337" s="21">
        <f>AL337-AK337</f>
        <v/>
      </c>
      <c r="AR337" s="21">
        <f>AM337-AK337</f>
        <v/>
      </c>
      <c r="AS337" s="21">
        <f>AM337-AL337</f>
        <v/>
      </c>
      <c r="AT337" s="21">
        <f>AK337+C337-AJ337</f>
        <v/>
      </c>
      <c r="AU337" s="21">
        <f>AL337+C337-AM337</f>
        <v/>
      </c>
      <c r="AV337" s="21">
        <f>AN337+C337-AM337</f>
        <v/>
      </c>
    </row>
    <row r="338">
      <c r="A338" t="inlineStr">
        <is>
          <t>医療費の境目</t>
        </is>
      </c>
      <c r="B338" s="21">
        <f>'3_医療費の境目'!$B$3</f>
        <v/>
      </c>
      <c r="C338" s="21">
        <f>IF('3_医療費の境目'!$B$4="",AO338,'3_医療費の境目'!$B$4)</f>
        <v/>
      </c>
      <c r="D338" s="21">
        <f>'3_医療費の境目'!D338</f>
        <v/>
      </c>
      <c r="E338" s="21">
        <f>ROUND(MIN(B338/12,650000)*12*0.0915+MIN(B338/12,1390000)*12*(0.0504+0)+B338*0.005,0)</f>
        <v/>
      </c>
      <c r="F338" s="21">
        <f>IF(B338&lt;741000,0,IF(B338&lt;2191000,B338-740000,IF(B338&lt;2193000,1451000,IF(B338&lt;2196000,1453000,IF(B338&lt;2200000,1456000,IF(B338&lt;3600000,ROUND(ROUNDDOWN(B338/4,-3)*2.8,0)-80000,IF(B338&lt;6600000,ROUND(ROUNDDOWN(B338/4,-3)*3.2,0)-440000,IF(B338&lt;8500000,ROUNDDOWN(B338*0.9,0)-1100000,B338-1950000))))))))</f>
        <v/>
      </c>
      <c r="G338" s="21">
        <f>IF(F338&gt;23500000,NA(),IF(F338&lt;=4890000,1040000,IF(F338&lt;=6550000,670000,620000)))</f>
        <v/>
      </c>
      <c r="H338" s="21">
        <f>IF(D338&lt;=0,0,MAX(0,MIN(2000000,D338-MIN(100000,ROUNDDOWN(F338*0.05,0)))))</f>
        <v/>
      </c>
      <c r="I338" s="21">
        <f>IF(C338&lt;=2000,0,MIN(C338,ROUNDDOWN(F338*0.4,0))-2000)</f>
        <v/>
      </c>
      <c r="J338" s="21">
        <f>MAX(0,ROUNDDOWN(F338-E338-G338,-3))</f>
        <v/>
      </c>
      <c r="K338" s="21">
        <f>MAX(0,ROUNDDOWN(F338-E338-G338-H338-I338,-3))</f>
        <v/>
      </c>
      <c r="L338" s="21">
        <f>MAX(0,ROUNDDOWN(F338-E338-G338-H338,-3))</f>
        <v/>
      </c>
      <c r="M338" s="21">
        <f>IF(J338&lt;=0,0,ROUNDDOWN((J338*LOOKUP(J338,{0,1950001,3300001,6950001,9000001,18000001,40000001},{0.05,0.1,0.2,0.23,0.33,0.4,0.45})-LOOKUP(J338,{0,1950001,3300001,6950001,9000001,18000001,40000001},{0,97500,427500,636000,1536000,2796000,4796000}))*1.021,-2))</f>
        <v/>
      </c>
      <c r="N338" s="21">
        <f>IF(K338&lt;=0,0,ROUNDDOWN((K338*LOOKUP(K338,{0,1950001,3300001,6950001,9000001,18000001,40000001},{0.05,0.1,0.2,0.23,0.33,0.4,0.45})-LOOKUP(K338,{0,1950001,3300001,6950001,9000001,18000001,40000001},{0,97500,427500,636000,1536000,2796000,4796000}))*1.021,-2))</f>
        <v/>
      </c>
      <c r="O338" s="21">
        <f>IF(L338&lt;=0,0,ROUNDDOWN((L338*LOOKUP(L338,{0,1950001,3300001,6950001,9000001,18000001,40000001},{0.05,0.1,0.2,0.23,0.33,0.4,0.45})-LOOKUP(L338,{0,1950001,3300001,6950001,9000001,18000001,40000001},{0,97500,427500,636000,1536000,2796000,4796000}))*1.021,-2))</f>
        <v/>
      </c>
      <c r="P338" s="21">
        <f>MAX(0,ROUNDDOWN(F338-E338-430000,-3))</f>
        <v/>
      </c>
      <c r="Q338" s="21">
        <f>MAX(0,ROUNDDOWN(F338-E338-430000-H338,-3))</f>
        <v/>
      </c>
      <c r="R338" s="21">
        <f>IF(F338&lt;=450000,0,MAX(0,P338*0.06-MIN(50000,P338)*0.03))</f>
        <v/>
      </c>
      <c r="S338" s="21">
        <f>IF(F338&lt;=450000,0,MAX(0,P338*0.04-MIN(50000,P338)*0.02))</f>
        <v/>
      </c>
      <c r="T338" s="21">
        <f>IF(F338&lt;=450000,0,MAX(0,Q338*0.06-MIN(50000,Q338)*0.03))</f>
        <v/>
      </c>
      <c r="U338" s="21">
        <f>IF(F338&lt;=450000,0,MAX(0,Q338*0.04-MIN(50000,Q338)*0.02))</f>
        <v/>
      </c>
      <c r="V338" s="21">
        <f>50000+MAX(0,G338-480000)</f>
        <v/>
      </c>
      <c r="W338" s="21">
        <f>P338-V338</f>
        <v/>
      </c>
      <c r="X338" s="21">
        <f>Q338-V338</f>
        <v/>
      </c>
      <c r="Y338" s="22">
        <f>IF(W338&lt;0,0.9,LOOKUP(W338,{0,1950001,3300001,6950001,9000001,18000001,40000001},{0.84895,0.7979,0.6958,0.66517,0.56307,0.4916,0.44055}))</f>
        <v/>
      </c>
      <c r="Z338" s="22">
        <f>IF(X338&lt;0,0.9,LOOKUP(X338,{0,1950001,3300001,6950001,9000001,18000001,40000001},{0.84895,0.7979,0.6958,0.66517,0.56307,0.4916,0.44055}))</f>
        <v/>
      </c>
      <c r="AA338" s="22">
        <f>IF(W338&lt;0,0,CHOOSE(MATCH(W338,{0,1950001,3300001,6950001,9000001},1),5.105/84.895,10.21/79.79,20.42/69.58,23.483/66.517,33.693/56.307))</f>
        <v/>
      </c>
      <c r="AB338" s="21">
        <f>IF(C338&lt;=2000,0,(MIN(C338,ROUNDDOWN(F338*0.3,0))-2000)*0.1)</f>
        <v/>
      </c>
      <c r="AC338" s="21">
        <f>IF(C338&lt;=2000,0,MIN((C338-2000)*Y338,(R338+S338)*0.2))</f>
        <v/>
      </c>
      <c r="AD338" s="21">
        <f>IF(C338&lt;=2000,0,MIN((C338-2000)*Z338,(T338+U338)*0.2))</f>
        <v/>
      </c>
      <c r="AE338" s="21">
        <f>AC338*AA338</f>
        <v/>
      </c>
      <c r="AF338" s="21">
        <f>ROUNDDOWN(R338,-2)+ROUNDDOWN(S338,-2)</f>
        <v/>
      </c>
      <c r="AG338" s="21">
        <f>ROUNDDOWN(MAX(0,R338-(AB338+AC338+AE338)*0.6),-2)+ROUNDDOWN(MAX(0,S338-(AB338+AC338+AE338)*0.4),-2)</f>
        <v/>
      </c>
      <c r="AH338" s="21">
        <f>ROUNDDOWN(MAX(0,T338-(AB338+AD338)*0.6),-2)+ROUNDDOWN(MAX(0,U338-(AB338+AD338)*0.4),-2)</f>
        <v/>
      </c>
      <c r="AI338" s="21">
        <f>ROUNDDOWN(T338,-2)+ROUNDDOWN(U338,-2)</f>
        <v/>
      </c>
      <c r="AJ338" s="21">
        <f>M338+AF338</f>
        <v/>
      </c>
      <c r="AK338" s="21">
        <f>M338+AG338</f>
        <v/>
      </c>
      <c r="AL338" s="21">
        <f>N338+AH338</f>
        <v/>
      </c>
      <c r="AM338" s="21">
        <f>O338+AI338</f>
        <v/>
      </c>
      <c r="AN338" s="21">
        <f>N338+AI338</f>
        <v/>
      </c>
      <c r="AO338" s="21">
        <f>ROUNDDOWN((R338+S338)*0.2/Y338+2000,0)</f>
        <v/>
      </c>
      <c r="AP338" s="21">
        <f>ROUNDDOWN((T338+U338)*0.2/Z338+2000,0)</f>
        <v/>
      </c>
      <c r="AQ338" s="21">
        <f>AL338-AK338</f>
        <v/>
      </c>
      <c r="AR338" s="21">
        <f>AM338-AK338</f>
        <v/>
      </c>
      <c r="AS338" s="21">
        <f>AM338-AL338</f>
        <v/>
      </c>
      <c r="AT338" s="21">
        <f>AK338+C338-AJ338</f>
        <v/>
      </c>
      <c r="AU338" s="21">
        <f>AL338+C338-AM338</f>
        <v/>
      </c>
      <c r="AV338" s="21">
        <f>AN338+C338-AM338</f>
        <v/>
      </c>
    </row>
    <row r="339">
      <c r="A339" t="inlineStr">
        <is>
          <t>医療費の境目</t>
        </is>
      </c>
      <c r="B339" s="21">
        <f>'3_医療費の境目'!$B$3</f>
        <v/>
      </c>
      <c r="C339" s="21">
        <f>IF('3_医療費の境目'!$B$4="",AO339,'3_医療費の境目'!$B$4)</f>
        <v/>
      </c>
      <c r="D339" s="21">
        <f>'3_医療費の境目'!D339</f>
        <v/>
      </c>
      <c r="E339" s="21">
        <f>ROUND(MIN(B339/12,650000)*12*0.0915+MIN(B339/12,1390000)*12*(0.0504+0)+B339*0.005,0)</f>
        <v/>
      </c>
      <c r="F339" s="21">
        <f>IF(B339&lt;741000,0,IF(B339&lt;2191000,B339-740000,IF(B339&lt;2193000,1451000,IF(B339&lt;2196000,1453000,IF(B339&lt;2200000,1456000,IF(B339&lt;3600000,ROUND(ROUNDDOWN(B339/4,-3)*2.8,0)-80000,IF(B339&lt;6600000,ROUND(ROUNDDOWN(B339/4,-3)*3.2,0)-440000,IF(B339&lt;8500000,ROUNDDOWN(B339*0.9,0)-1100000,B339-1950000))))))))</f>
        <v/>
      </c>
      <c r="G339" s="21">
        <f>IF(F339&gt;23500000,NA(),IF(F339&lt;=4890000,1040000,IF(F339&lt;=6550000,670000,620000)))</f>
        <v/>
      </c>
      <c r="H339" s="21">
        <f>IF(D339&lt;=0,0,MAX(0,MIN(2000000,D339-MIN(100000,ROUNDDOWN(F339*0.05,0)))))</f>
        <v/>
      </c>
      <c r="I339" s="21">
        <f>IF(C339&lt;=2000,0,MIN(C339,ROUNDDOWN(F339*0.4,0))-2000)</f>
        <v/>
      </c>
      <c r="J339" s="21">
        <f>MAX(0,ROUNDDOWN(F339-E339-G339,-3))</f>
        <v/>
      </c>
      <c r="K339" s="21">
        <f>MAX(0,ROUNDDOWN(F339-E339-G339-H339-I339,-3))</f>
        <v/>
      </c>
      <c r="L339" s="21">
        <f>MAX(0,ROUNDDOWN(F339-E339-G339-H339,-3))</f>
        <v/>
      </c>
      <c r="M339" s="21">
        <f>IF(J339&lt;=0,0,ROUNDDOWN((J339*LOOKUP(J339,{0,1950001,3300001,6950001,9000001,18000001,40000001},{0.05,0.1,0.2,0.23,0.33,0.4,0.45})-LOOKUP(J339,{0,1950001,3300001,6950001,9000001,18000001,40000001},{0,97500,427500,636000,1536000,2796000,4796000}))*1.021,-2))</f>
        <v/>
      </c>
      <c r="N339" s="21">
        <f>IF(K339&lt;=0,0,ROUNDDOWN((K339*LOOKUP(K339,{0,1950001,3300001,6950001,9000001,18000001,40000001},{0.05,0.1,0.2,0.23,0.33,0.4,0.45})-LOOKUP(K339,{0,1950001,3300001,6950001,9000001,18000001,40000001},{0,97500,427500,636000,1536000,2796000,4796000}))*1.021,-2))</f>
        <v/>
      </c>
      <c r="O339" s="21">
        <f>IF(L339&lt;=0,0,ROUNDDOWN((L339*LOOKUP(L339,{0,1950001,3300001,6950001,9000001,18000001,40000001},{0.05,0.1,0.2,0.23,0.33,0.4,0.45})-LOOKUP(L339,{0,1950001,3300001,6950001,9000001,18000001,40000001},{0,97500,427500,636000,1536000,2796000,4796000}))*1.021,-2))</f>
        <v/>
      </c>
      <c r="P339" s="21">
        <f>MAX(0,ROUNDDOWN(F339-E339-430000,-3))</f>
        <v/>
      </c>
      <c r="Q339" s="21">
        <f>MAX(0,ROUNDDOWN(F339-E339-430000-H339,-3))</f>
        <v/>
      </c>
      <c r="R339" s="21">
        <f>IF(F339&lt;=450000,0,MAX(0,P339*0.06-MIN(50000,P339)*0.03))</f>
        <v/>
      </c>
      <c r="S339" s="21">
        <f>IF(F339&lt;=450000,0,MAX(0,P339*0.04-MIN(50000,P339)*0.02))</f>
        <v/>
      </c>
      <c r="T339" s="21">
        <f>IF(F339&lt;=450000,0,MAX(0,Q339*0.06-MIN(50000,Q339)*0.03))</f>
        <v/>
      </c>
      <c r="U339" s="21">
        <f>IF(F339&lt;=450000,0,MAX(0,Q339*0.04-MIN(50000,Q339)*0.02))</f>
        <v/>
      </c>
      <c r="V339" s="21">
        <f>50000+MAX(0,G339-480000)</f>
        <v/>
      </c>
      <c r="W339" s="21">
        <f>P339-V339</f>
        <v/>
      </c>
      <c r="X339" s="21">
        <f>Q339-V339</f>
        <v/>
      </c>
      <c r="Y339" s="22">
        <f>IF(W339&lt;0,0.9,LOOKUP(W339,{0,1950001,3300001,6950001,9000001,18000001,40000001},{0.84895,0.7979,0.6958,0.66517,0.56307,0.4916,0.44055}))</f>
        <v/>
      </c>
      <c r="Z339" s="22">
        <f>IF(X339&lt;0,0.9,LOOKUP(X339,{0,1950001,3300001,6950001,9000001,18000001,40000001},{0.84895,0.7979,0.6958,0.66517,0.56307,0.4916,0.44055}))</f>
        <v/>
      </c>
      <c r="AA339" s="22">
        <f>IF(W339&lt;0,0,CHOOSE(MATCH(W339,{0,1950001,3300001,6950001,9000001},1),5.105/84.895,10.21/79.79,20.42/69.58,23.483/66.517,33.693/56.307))</f>
        <v/>
      </c>
      <c r="AB339" s="21">
        <f>IF(C339&lt;=2000,0,(MIN(C339,ROUNDDOWN(F339*0.3,0))-2000)*0.1)</f>
        <v/>
      </c>
      <c r="AC339" s="21">
        <f>IF(C339&lt;=2000,0,MIN((C339-2000)*Y339,(R339+S339)*0.2))</f>
        <v/>
      </c>
      <c r="AD339" s="21">
        <f>IF(C339&lt;=2000,0,MIN((C339-2000)*Z339,(T339+U339)*0.2))</f>
        <v/>
      </c>
      <c r="AE339" s="21">
        <f>AC339*AA339</f>
        <v/>
      </c>
      <c r="AF339" s="21">
        <f>ROUNDDOWN(R339,-2)+ROUNDDOWN(S339,-2)</f>
        <v/>
      </c>
      <c r="AG339" s="21">
        <f>ROUNDDOWN(MAX(0,R339-(AB339+AC339+AE339)*0.6),-2)+ROUNDDOWN(MAX(0,S339-(AB339+AC339+AE339)*0.4),-2)</f>
        <v/>
      </c>
      <c r="AH339" s="21">
        <f>ROUNDDOWN(MAX(0,T339-(AB339+AD339)*0.6),-2)+ROUNDDOWN(MAX(0,U339-(AB339+AD339)*0.4),-2)</f>
        <v/>
      </c>
      <c r="AI339" s="21">
        <f>ROUNDDOWN(T339,-2)+ROUNDDOWN(U339,-2)</f>
        <v/>
      </c>
      <c r="AJ339" s="21">
        <f>M339+AF339</f>
        <v/>
      </c>
      <c r="AK339" s="21">
        <f>M339+AG339</f>
        <v/>
      </c>
      <c r="AL339" s="21">
        <f>N339+AH339</f>
        <v/>
      </c>
      <c r="AM339" s="21">
        <f>O339+AI339</f>
        <v/>
      </c>
      <c r="AN339" s="21">
        <f>N339+AI339</f>
        <v/>
      </c>
      <c r="AO339" s="21">
        <f>ROUNDDOWN((R339+S339)*0.2/Y339+2000,0)</f>
        <v/>
      </c>
      <c r="AP339" s="21">
        <f>ROUNDDOWN((T339+U339)*0.2/Z339+2000,0)</f>
        <v/>
      </c>
      <c r="AQ339" s="21">
        <f>AL339-AK339</f>
        <v/>
      </c>
      <c r="AR339" s="21">
        <f>AM339-AK339</f>
        <v/>
      </c>
      <c r="AS339" s="21">
        <f>AM339-AL339</f>
        <v/>
      </c>
      <c r="AT339" s="21">
        <f>AK339+C339-AJ339</f>
        <v/>
      </c>
      <c r="AU339" s="21">
        <f>AL339+C339-AM339</f>
        <v/>
      </c>
      <c r="AV339" s="21">
        <f>AN339+C339-AM339</f>
        <v/>
      </c>
    </row>
    <row r="340">
      <c r="A340" t="inlineStr">
        <is>
          <t>医療費の境目</t>
        </is>
      </c>
      <c r="B340" s="21">
        <f>'3_医療費の境目'!$B$3</f>
        <v/>
      </c>
      <c r="C340" s="21">
        <f>IF('3_医療費の境目'!$B$4="",AO340,'3_医療費の境目'!$B$4)</f>
        <v/>
      </c>
      <c r="D340" s="21">
        <f>'3_医療費の境目'!D340</f>
        <v/>
      </c>
      <c r="E340" s="21">
        <f>ROUND(MIN(B340/12,650000)*12*0.0915+MIN(B340/12,1390000)*12*(0.0504+0)+B340*0.005,0)</f>
        <v/>
      </c>
      <c r="F340" s="21">
        <f>IF(B340&lt;741000,0,IF(B340&lt;2191000,B340-740000,IF(B340&lt;2193000,1451000,IF(B340&lt;2196000,1453000,IF(B340&lt;2200000,1456000,IF(B340&lt;3600000,ROUND(ROUNDDOWN(B340/4,-3)*2.8,0)-80000,IF(B340&lt;6600000,ROUND(ROUNDDOWN(B340/4,-3)*3.2,0)-440000,IF(B340&lt;8500000,ROUNDDOWN(B340*0.9,0)-1100000,B340-1950000))))))))</f>
        <v/>
      </c>
      <c r="G340" s="21">
        <f>IF(F340&gt;23500000,NA(),IF(F340&lt;=4890000,1040000,IF(F340&lt;=6550000,670000,620000)))</f>
        <v/>
      </c>
      <c r="H340" s="21">
        <f>IF(D340&lt;=0,0,MAX(0,MIN(2000000,D340-MIN(100000,ROUNDDOWN(F340*0.05,0)))))</f>
        <v/>
      </c>
      <c r="I340" s="21">
        <f>IF(C340&lt;=2000,0,MIN(C340,ROUNDDOWN(F340*0.4,0))-2000)</f>
        <v/>
      </c>
      <c r="J340" s="21">
        <f>MAX(0,ROUNDDOWN(F340-E340-G340,-3))</f>
        <v/>
      </c>
      <c r="K340" s="21">
        <f>MAX(0,ROUNDDOWN(F340-E340-G340-H340-I340,-3))</f>
        <v/>
      </c>
      <c r="L340" s="21">
        <f>MAX(0,ROUNDDOWN(F340-E340-G340-H340,-3))</f>
        <v/>
      </c>
      <c r="M340" s="21">
        <f>IF(J340&lt;=0,0,ROUNDDOWN((J340*LOOKUP(J340,{0,1950001,3300001,6950001,9000001,18000001,40000001},{0.05,0.1,0.2,0.23,0.33,0.4,0.45})-LOOKUP(J340,{0,1950001,3300001,6950001,9000001,18000001,40000001},{0,97500,427500,636000,1536000,2796000,4796000}))*1.021,-2))</f>
        <v/>
      </c>
      <c r="N340" s="21">
        <f>IF(K340&lt;=0,0,ROUNDDOWN((K340*LOOKUP(K340,{0,1950001,3300001,6950001,9000001,18000001,40000001},{0.05,0.1,0.2,0.23,0.33,0.4,0.45})-LOOKUP(K340,{0,1950001,3300001,6950001,9000001,18000001,40000001},{0,97500,427500,636000,1536000,2796000,4796000}))*1.021,-2))</f>
        <v/>
      </c>
      <c r="O340" s="21">
        <f>IF(L340&lt;=0,0,ROUNDDOWN((L340*LOOKUP(L340,{0,1950001,3300001,6950001,9000001,18000001,40000001},{0.05,0.1,0.2,0.23,0.33,0.4,0.45})-LOOKUP(L340,{0,1950001,3300001,6950001,9000001,18000001,40000001},{0,97500,427500,636000,1536000,2796000,4796000}))*1.021,-2))</f>
        <v/>
      </c>
      <c r="P340" s="21">
        <f>MAX(0,ROUNDDOWN(F340-E340-430000,-3))</f>
        <v/>
      </c>
      <c r="Q340" s="21">
        <f>MAX(0,ROUNDDOWN(F340-E340-430000-H340,-3))</f>
        <v/>
      </c>
      <c r="R340" s="21">
        <f>IF(F340&lt;=450000,0,MAX(0,P340*0.06-MIN(50000,P340)*0.03))</f>
        <v/>
      </c>
      <c r="S340" s="21">
        <f>IF(F340&lt;=450000,0,MAX(0,P340*0.04-MIN(50000,P340)*0.02))</f>
        <v/>
      </c>
      <c r="T340" s="21">
        <f>IF(F340&lt;=450000,0,MAX(0,Q340*0.06-MIN(50000,Q340)*0.03))</f>
        <v/>
      </c>
      <c r="U340" s="21">
        <f>IF(F340&lt;=450000,0,MAX(0,Q340*0.04-MIN(50000,Q340)*0.02))</f>
        <v/>
      </c>
      <c r="V340" s="21">
        <f>50000+MAX(0,G340-480000)</f>
        <v/>
      </c>
      <c r="W340" s="21">
        <f>P340-V340</f>
        <v/>
      </c>
      <c r="X340" s="21">
        <f>Q340-V340</f>
        <v/>
      </c>
      <c r="Y340" s="22">
        <f>IF(W340&lt;0,0.9,LOOKUP(W340,{0,1950001,3300001,6950001,9000001,18000001,40000001},{0.84895,0.7979,0.6958,0.66517,0.56307,0.4916,0.44055}))</f>
        <v/>
      </c>
      <c r="Z340" s="22">
        <f>IF(X340&lt;0,0.9,LOOKUP(X340,{0,1950001,3300001,6950001,9000001,18000001,40000001},{0.84895,0.7979,0.6958,0.66517,0.56307,0.4916,0.44055}))</f>
        <v/>
      </c>
      <c r="AA340" s="22">
        <f>IF(W340&lt;0,0,CHOOSE(MATCH(W340,{0,1950001,3300001,6950001,9000001},1),5.105/84.895,10.21/79.79,20.42/69.58,23.483/66.517,33.693/56.307))</f>
        <v/>
      </c>
      <c r="AB340" s="21">
        <f>IF(C340&lt;=2000,0,(MIN(C340,ROUNDDOWN(F340*0.3,0))-2000)*0.1)</f>
        <v/>
      </c>
      <c r="AC340" s="21">
        <f>IF(C340&lt;=2000,0,MIN((C340-2000)*Y340,(R340+S340)*0.2))</f>
        <v/>
      </c>
      <c r="AD340" s="21">
        <f>IF(C340&lt;=2000,0,MIN((C340-2000)*Z340,(T340+U340)*0.2))</f>
        <v/>
      </c>
      <c r="AE340" s="21">
        <f>AC340*AA340</f>
        <v/>
      </c>
      <c r="AF340" s="21">
        <f>ROUNDDOWN(R340,-2)+ROUNDDOWN(S340,-2)</f>
        <v/>
      </c>
      <c r="AG340" s="21">
        <f>ROUNDDOWN(MAX(0,R340-(AB340+AC340+AE340)*0.6),-2)+ROUNDDOWN(MAX(0,S340-(AB340+AC340+AE340)*0.4),-2)</f>
        <v/>
      </c>
      <c r="AH340" s="21">
        <f>ROUNDDOWN(MAX(0,T340-(AB340+AD340)*0.6),-2)+ROUNDDOWN(MAX(0,U340-(AB340+AD340)*0.4),-2)</f>
        <v/>
      </c>
      <c r="AI340" s="21">
        <f>ROUNDDOWN(T340,-2)+ROUNDDOWN(U340,-2)</f>
        <v/>
      </c>
      <c r="AJ340" s="21">
        <f>M340+AF340</f>
        <v/>
      </c>
      <c r="AK340" s="21">
        <f>M340+AG340</f>
        <v/>
      </c>
      <c r="AL340" s="21">
        <f>N340+AH340</f>
        <v/>
      </c>
      <c r="AM340" s="21">
        <f>O340+AI340</f>
        <v/>
      </c>
      <c r="AN340" s="21">
        <f>N340+AI340</f>
        <v/>
      </c>
      <c r="AO340" s="21">
        <f>ROUNDDOWN((R340+S340)*0.2/Y340+2000,0)</f>
        <v/>
      </c>
      <c r="AP340" s="21">
        <f>ROUNDDOWN((T340+U340)*0.2/Z340+2000,0)</f>
        <v/>
      </c>
      <c r="AQ340" s="21">
        <f>AL340-AK340</f>
        <v/>
      </c>
      <c r="AR340" s="21">
        <f>AM340-AK340</f>
        <v/>
      </c>
      <c r="AS340" s="21">
        <f>AM340-AL340</f>
        <v/>
      </c>
      <c r="AT340" s="21">
        <f>AK340+C340-AJ340</f>
        <v/>
      </c>
      <c r="AU340" s="21">
        <f>AL340+C340-AM340</f>
        <v/>
      </c>
      <c r="AV340" s="21">
        <f>AN340+C340-AM340</f>
        <v/>
      </c>
    </row>
    <row r="341">
      <c r="A341" t="inlineStr">
        <is>
          <t>医療費の境目</t>
        </is>
      </c>
      <c r="B341" s="21">
        <f>'3_医療費の境目'!$B$3</f>
        <v/>
      </c>
      <c r="C341" s="21">
        <f>IF('3_医療費の境目'!$B$4="",AO341,'3_医療費の境目'!$B$4)</f>
        <v/>
      </c>
      <c r="D341" s="21">
        <f>'3_医療費の境目'!D341</f>
        <v/>
      </c>
      <c r="E341" s="21">
        <f>ROUND(MIN(B341/12,650000)*12*0.0915+MIN(B341/12,1390000)*12*(0.0504+0)+B341*0.005,0)</f>
        <v/>
      </c>
      <c r="F341" s="21">
        <f>IF(B341&lt;741000,0,IF(B341&lt;2191000,B341-740000,IF(B341&lt;2193000,1451000,IF(B341&lt;2196000,1453000,IF(B341&lt;2200000,1456000,IF(B341&lt;3600000,ROUND(ROUNDDOWN(B341/4,-3)*2.8,0)-80000,IF(B341&lt;6600000,ROUND(ROUNDDOWN(B341/4,-3)*3.2,0)-440000,IF(B341&lt;8500000,ROUNDDOWN(B341*0.9,0)-1100000,B341-1950000))))))))</f>
        <v/>
      </c>
      <c r="G341" s="21">
        <f>IF(F341&gt;23500000,NA(),IF(F341&lt;=4890000,1040000,IF(F341&lt;=6550000,670000,620000)))</f>
        <v/>
      </c>
      <c r="H341" s="21">
        <f>IF(D341&lt;=0,0,MAX(0,MIN(2000000,D341-MIN(100000,ROUNDDOWN(F341*0.05,0)))))</f>
        <v/>
      </c>
      <c r="I341" s="21">
        <f>IF(C341&lt;=2000,0,MIN(C341,ROUNDDOWN(F341*0.4,0))-2000)</f>
        <v/>
      </c>
      <c r="J341" s="21">
        <f>MAX(0,ROUNDDOWN(F341-E341-G341,-3))</f>
        <v/>
      </c>
      <c r="K341" s="21">
        <f>MAX(0,ROUNDDOWN(F341-E341-G341-H341-I341,-3))</f>
        <v/>
      </c>
      <c r="L341" s="21">
        <f>MAX(0,ROUNDDOWN(F341-E341-G341-H341,-3))</f>
        <v/>
      </c>
      <c r="M341" s="21">
        <f>IF(J341&lt;=0,0,ROUNDDOWN((J341*LOOKUP(J341,{0,1950001,3300001,6950001,9000001,18000001,40000001},{0.05,0.1,0.2,0.23,0.33,0.4,0.45})-LOOKUP(J341,{0,1950001,3300001,6950001,9000001,18000001,40000001},{0,97500,427500,636000,1536000,2796000,4796000}))*1.021,-2))</f>
        <v/>
      </c>
      <c r="N341" s="21">
        <f>IF(K341&lt;=0,0,ROUNDDOWN((K341*LOOKUP(K341,{0,1950001,3300001,6950001,9000001,18000001,40000001},{0.05,0.1,0.2,0.23,0.33,0.4,0.45})-LOOKUP(K341,{0,1950001,3300001,6950001,9000001,18000001,40000001},{0,97500,427500,636000,1536000,2796000,4796000}))*1.021,-2))</f>
        <v/>
      </c>
      <c r="O341" s="21">
        <f>IF(L341&lt;=0,0,ROUNDDOWN((L341*LOOKUP(L341,{0,1950001,3300001,6950001,9000001,18000001,40000001},{0.05,0.1,0.2,0.23,0.33,0.4,0.45})-LOOKUP(L341,{0,1950001,3300001,6950001,9000001,18000001,40000001},{0,97500,427500,636000,1536000,2796000,4796000}))*1.021,-2))</f>
        <v/>
      </c>
      <c r="P341" s="21">
        <f>MAX(0,ROUNDDOWN(F341-E341-430000,-3))</f>
        <v/>
      </c>
      <c r="Q341" s="21">
        <f>MAX(0,ROUNDDOWN(F341-E341-430000-H341,-3))</f>
        <v/>
      </c>
      <c r="R341" s="21">
        <f>IF(F341&lt;=450000,0,MAX(0,P341*0.06-MIN(50000,P341)*0.03))</f>
        <v/>
      </c>
      <c r="S341" s="21">
        <f>IF(F341&lt;=450000,0,MAX(0,P341*0.04-MIN(50000,P341)*0.02))</f>
        <v/>
      </c>
      <c r="T341" s="21">
        <f>IF(F341&lt;=450000,0,MAX(0,Q341*0.06-MIN(50000,Q341)*0.03))</f>
        <v/>
      </c>
      <c r="U341" s="21">
        <f>IF(F341&lt;=450000,0,MAX(0,Q341*0.04-MIN(50000,Q341)*0.02))</f>
        <v/>
      </c>
      <c r="V341" s="21">
        <f>50000+MAX(0,G341-480000)</f>
        <v/>
      </c>
      <c r="W341" s="21">
        <f>P341-V341</f>
        <v/>
      </c>
      <c r="X341" s="21">
        <f>Q341-V341</f>
        <v/>
      </c>
      <c r="Y341" s="22">
        <f>IF(W341&lt;0,0.9,LOOKUP(W341,{0,1950001,3300001,6950001,9000001,18000001,40000001},{0.84895,0.7979,0.6958,0.66517,0.56307,0.4916,0.44055}))</f>
        <v/>
      </c>
      <c r="Z341" s="22">
        <f>IF(X341&lt;0,0.9,LOOKUP(X341,{0,1950001,3300001,6950001,9000001,18000001,40000001},{0.84895,0.7979,0.6958,0.66517,0.56307,0.4916,0.44055}))</f>
        <v/>
      </c>
      <c r="AA341" s="22">
        <f>IF(W341&lt;0,0,CHOOSE(MATCH(W341,{0,1950001,3300001,6950001,9000001},1),5.105/84.895,10.21/79.79,20.42/69.58,23.483/66.517,33.693/56.307))</f>
        <v/>
      </c>
      <c r="AB341" s="21">
        <f>IF(C341&lt;=2000,0,(MIN(C341,ROUNDDOWN(F341*0.3,0))-2000)*0.1)</f>
        <v/>
      </c>
      <c r="AC341" s="21">
        <f>IF(C341&lt;=2000,0,MIN((C341-2000)*Y341,(R341+S341)*0.2))</f>
        <v/>
      </c>
      <c r="AD341" s="21">
        <f>IF(C341&lt;=2000,0,MIN((C341-2000)*Z341,(T341+U341)*0.2))</f>
        <v/>
      </c>
      <c r="AE341" s="21">
        <f>AC341*AA341</f>
        <v/>
      </c>
      <c r="AF341" s="21">
        <f>ROUNDDOWN(R341,-2)+ROUNDDOWN(S341,-2)</f>
        <v/>
      </c>
      <c r="AG341" s="21">
        <f>ROUNDDOWN(MAX(0,R341-(AB341+AC341+AE341)*0.6),-2)+ROUNDDOWN(MAX(0,S341-(AB341+AC341+AE341)*0.4),-2)</f>
        <v/>
      </c>
      <c r="AH341" s="21">
        <f>ROUNDDOWN(MAX(0,T341-(AB341+AD341)*0.6),-2)+ROUNDDOWN(MAX(0,U341-(AB341+AD341)*0.4),-2)</f>
        <v/>
      </c>
      <c r="AI341" s="21">
        <f>ROUNDDOWN(T341,-2)+ROUNDDOWN(U341,-2)</f>
        <v/>
      </c>
      <c r="AJ341" s="21">
        <f>M341+AF341</f>
        <v/>
      </c>
      <c r="AK341" s="21">
        <f>M341+AG341</f>
        <v/>
      </c>
      <c r="AL341" s="21">
        <f>N341+AH341</f>
        <v/>
      </c>
      <c r="AM341" s="21">
        <f>O341+AI341</f>
        <v/>
      </c>
      <c r="AN341" s="21">
        <f>N341+AI341</f>
        <v/>
      </c>
      <c r="AO341" s="21">
        <f>ROUNDDOWN((R341+S341)*0.2/Y341+2000,0)</f>
        <v/>
      </c>
      <c r="AP341" s="21">
        <f>ROUNDDOWN((T341+U341)*0.2/Z341+2000,0)</f>
        <v/>
      </c>
      <c r="AQ341" s="21">
        <f>AL341-AK341</f>
        <v/>
      </c>
      <c r="AR341" s="21">
        <f>AM341-AK341</f>
        <v/>
      </c>
      <c r="AS341" s="21">
        <f>AM341-AL341</f>
        <v/>
      </c>
      <c r="AT341" s="21">
        <f>AK341+C341-AJ341</f>
        <v/>
      </c>
      <c r="AU341" s="21">
        <f>AL341+C341-AM341</f>
        <v/>
      </c>
      <c r="AV341" s="21">
        <f>AN341+C341-AM341</f>
        <v/>
      </c>
    </row>
    <row r="342">
      <c r="A342" t="inlineStr">
        <is>
          <t>医療費の境目</t>
        </is>
      </c>
      <c r="B342" s="21">
        <f>'3_医療費の境目'!$B$3</f>
        <v/>
      </c>
      <c r="C342" s="21">
        <f>IF('3_医療費の境目'!$B$4="",AO342,'3_医療費の境目'!$B$4)</f>
        <v/>
      </c>
      <c r="D342" s="21">
        <f>'3_医療費の境目'!D342</f>
        <v/>
      </c>
      <c r="E342" s="21">
        <f>ROUND(MIN(B342/12,650000)*12*0.0915+MIN(B342/12,1390000)*12*(0.0504+0)+B342*0.005,0)</f>
        <v/>
      </c>
      <c r="F342" s="21">
        <f>IF(B342&lt;741000,0,IF(B342&lt;2191000,B342-740000,IF(B342&lt;2193000,1451000,IF(B342&lt;2196000,1453000,IF(B342&lt;2200000,1456000,IF(B342&lt;3600000,ROUND(ROUNDDOWN(B342/4,-3)*2.8,0)-80000,IF(B342&lt;6600000,ROUND(ROUNDDOWN(B342/4,-3)*3.2,0)-440000,IF(B342&lt;8500000,ROUNDDOWN(B342*0.9,0)-1100000,B342-1950000))))))))</f>
        <v/>
      </c>
      <c r="G342" s="21">
        <f>IF(F342&gt;23500000,NA(),IF(F342&lt;=4890000,1040000,IF(F342&lt;=6550000,670000,620000)))</f>
        <v/>
      </c>
      <c r="H342" s="21">
        <f>IF(D342&lt;=0,0,MAX(0,MIN(2000000,D342-MIN(100000,ROUNDDOWN(F342*0.05,0)))))</f>
        <v/>
      </c>
      <c r="I342" s="21">
        <f>IF(C342&lt;=2000,0,MIN(C342,ROUNDDOWN(F342*0.4,0))-2000)</f>
        <v/>
      </c>
      <c r="J342" s="21">
        <f>MAX(0,ROUNDDOWN(F342-E342-G342,-3))</f>
        <v/>
      </c>
      <c r="K342" s="21">
        <f>MAX(0,ROUNDDOWN(F342-E342-G342-H342-I342,-3))</f>
        <v/>
      </c>
      <c r="L342" s="21">
        <f>MAX(0,ROUNDDOWN(F342-E342-G342-H342,-3))</f>
        <v/>
      </c>
      <c r="M342" s="21">
        <f>IF(J342&lt;=0,0,ROUNDDOWN((J342*LOOKUP(J342,{0,1950001,3300001,6950001,9000001,18000001,40000001},{0.05,0.1,0.2,0.23,0.33,0.4,0.45})-LOOKUP(J342,{0,1950001,3300001,6950001,9000001,18000001,40000001},{0,97500,427500,636000,1536000,2796000,4796000}))*1.021,-2))</f>
        <v/>
      </c>
      <c r="N342" s="21">
        <f>IF(K342&lt;=0,0,ROUNDDOWN((K342*LOOKUP(K342,{0,1950001,3300001,6950001,9000001,18000001,40000001},{0.05,0.1,0.2,0.23,0.33,0.4,0.45})-LOOKUP(K342,{0,1950001,3300001,6950001,9000001,18000001,40000001},{0,97500,427500,636000,1536000,2796000,4796000}))*1.021,-2))</f>
        <v/>
      </c>
      <c r="O342" s="21">
        <f>IF(L342&lt;=0,0,ROUNDDOWN((L342*LOOKUP(L342,{0,1950001,3300001,6950001,9000001,18000001,40000001},{0.05,0.1,0.2,0.23,0.33,0.4,0.45})-LOOKUP(L342,{0,1950001,3300001,6950001,9000001,18000001,40000001},{0,97500,427500,636000,1536000,2796000,4796000}))*1.021,-2))</f>
        <v/>
      </c>
      <c r="P342" s="21">
        <f>MAX(0,ROUNDDOWN(F342-E342-430000,-3))</f>
        <v/>
      </c>
      <c r="Q342" s="21">
        <f>MAX(0,ROUNDDOWN(F342-E342-430000-H342,-3))</f>
        <v/>
      </c>
      <c r="R342" s="21">
        <f>IF(F342&lt;=450000,0,MAX(0,P342*0.06-MIN(50000,P342)*0.03))</f>
        <v/>
      </c>
      <c r="S342" s="21">
        <f>IF(F342&lt;=450000,0,MAX(0,P342*0.04-MIN(50000,P342)*0.02))</f>
        <v/>
      </c>
      <c r="T342" s="21">
        <f>IF(F342&lt;=450000,0,MAX(0,Q342*0.06-MIN(50000,Q342)*0.03))</f>
        <v/>
      </c>
      <c r="U342" s="21">
        <f>IF(F342&lt;=450000,0,MAX(0,Q342*0.04-MIN(50000,Q342)*0.02))</f>
        <v/>
      </c>
      <c r="V342" s="21">
        <f>50000+MAX(0,G342-480000)</f>
        <v/>
      </c>
      <c r="W342" s="21">
        <f>P342-V342</f>
        <v/>
      </c>
      <c r="X342" s="21">
        <f>Q342-V342</f>
        <v/>
      </c>
      <c r="Y342" s="22">
        <f>IF(W342&lt;0,0.9,LOOKUP(W342,{0,1950001,3300001,6950001,9000001,18000001,40000001},{0.84895,0.7979,0.6958,0.66517,0.56307,0.4916,0.44055}))</f>
        <v/>
      </c>
      <c r="Z342" s="22">
        <f>IF(X342&lt;0,0.9,LOOKUP(X342,{0,1950001,3300001,6950001,9000001,18000001,40000001},{0.84895,0.7979,0.6958,0.66517,0.56307,0.4916,0.44055}))</f>
        <v/>
      </c>
      <c r="AA342" s="22">
        <f>IF(W342&lt;0,0,CHOOSE(MATCH(W342,{0,1950001,3300001,6950001,9000001},1),5.105/84.895,10.21/79.79,20.42/69.58,23.483/66.517,33.693/56.307))</f>
        <v/>
      </c>
      <c r="AB342" s="21">
        <f>IF(C342&lt;=2000,0,(MIN(C342,ROUNDDOWN(F342*0.3,0))-2000)*0.1)</f>
        <v/>
      </c>
      <c r="AC342" s="21">
        <f>IF(C342&lt;=2000,0,MIN((C342-2000)*Y342,(R342+S342)*0.2))</f>
        <v/>
      </c>
      <c r="AD342" s="21">
        <f>IF(C342&lt;=2000,0,MIN((C342-2000)*Z342,(T342+U342)*0.2))</f>
        <v/>
      </c>
      <c r="AE342" s="21">
        <f>AC342*AA342</f>
        <v/>
      </c>
      <c r="AF342" s="21">
        <f>ROUNDDOWN(R342,-2)+ROUNDDOWN(S342,-2)</f>
        <v/>
      </c>
      <c r="AG342" s="21">
        <f>ROUNDDOWN(MAX(0,R342-(AB342+AC342+AE342)*0.6),-2)+ROUNDDOWN(MAX(0,S342-(AB342+AC342+AE342)*0.4),-2)</f>
        <v/>
      </c>
      <c r="AH342" s="21">
        <f>ROUNDDOWN(MAX(0,T342-(AB342+AD342)*0.6),-2)+ROUNDDOWN(MAX(0,U342-(AB342+AD342)*0.4),-2)</f>
        <v/>
      </c>
      <c r="AI342" s="21">
        <f>ROUNDDOWN(T342,-2)+ROUNDDOWN(U342,-2)</f>
        <v/>
      </c>
      <c r="AJ342" s="21">
        <f>M342+AF342</f>
        <v/>
      </c>
      <c r="AK342" s="21">
        <f>M342+AG342</f>
        <v/>
      </c>
      <c r="AL342" s="21">
        <f>N342+AH342</f>
        <v/>
      </c>
      <c r="AM342" s="21">
        <f>O342+AI342</f>
        <v/>
      </c>
      <c r="AN342" s="21">
        <f>N342+AI342</f>
        <v/>
      </c>
      <c r="AO342" s="21">
        <f>ROUNDDOWN((R342+S342)*0.2/Y342+2000,0)</f>
        <v/>
      </c>
      <c r="AP342" s="21">
        <f>ROUNDDOWN((T342+U342)*0.2/Z342+2000,0)</f>
        <v/>
      </c>
      <c r="AQ342" s="21">
        <f>AL342-AK342</f>
        <v/>
      </c>
      <c r="AR342" s="21">
        <f>AM342-AK342</f>
        <v/>
      </c>
      <c r="AS342" s="21">
        <f>AM342-AL342</f>
        <v/>
      </c>
      <c r="AT342" s="21">
        <f>AK342+C342-AJ342</f>
        <v/>
      </c>
      <c r="AU342" s="21">
        <f>AL342+C342-AM342</f>
        <v/>
      </c>
      <c r="AV342" s="21">
        <f>AN342+C342-AM342</f>
        <v/>
      </c>
    </row>
    <row r="343">
      <c r="A343" t="inlineStr">
        <is>
          <t>医療費の境目</t>
        </is>
      </c>
      <c r="B343" s="21">
        <f>'3_医療費の境目'!$B$3</f>
        <v/>
      </c>
      <c r="C343" s="21">
        <f>IF('3_医療費の境目'!$B$4="",AO343,'3_医療費の境目'!$B$4)</f>
        <v/>
      </c>
      <c r="D343" s="21">
        <f>'3_医療費の境目'!D343</f>
        <v/>
      </c>
      <c r="E343" s="21">
        <f>ROUND(MIN(B343/12,650000)*12*0.0915+MIN(B343/12,1390000)*12*(0.0504+0)+B343*0.005,0)</f>
        <v/>
      </c>
      <c r="F343" s="21">
        <f>IF(B343&lt;741000,0,IF(B343&lt;2191000,B343-740000,IF(B343&lt;2193000,1451000,IF(B343&lt;2196000,1453000,IF(B343&lt;2200000,1456000,IF(B343&lt;3600000,ROUND(ROUNDDOWN(B343/4,-3)*2.8,0)-80000,IF(B343&lt;6600000,ROUND(ROUNDDOWN(B343/4,-3)*3.2,0)-440000,IF(B343&lt;8500000,ROUNDDOWN(B343*0.9,0)-1100000,B343-1950000))))))))</f>
        <v/>
      </c>
      <c r="G343" s="21">
        <f>IF(F343&gt;23500000,NA(),IF(F343&lt;=4890000,1040000,IF(F343&lt;=6550000,670000,620000)))</f>
        <v/>
      </c>
      <c r="H343" s="21">
        <f>IF(D343&lt;=0,0,MAX(0,MIN(2000000,D343-MIN(100000,ROUNDDOWN(F343*0.05,0)))))</f>
        <v/>
      </c>
      <c r="I343" s="21">
        <f>IF(C343&lt;=2000,0,MIN(C343,ROUNDDOWN(F343*0.4,0))-2000)</f>
        <v/>
      </c>
      <c r="J343" s="21">
        <f>MAX(0,ROUNDDOWN(F343-E343-G343,-3))</f>
        <v/>
      </c>
      <c r="K343" s="21">
        <f>MAX(0,ROUNDDOWN(F343-E343-G343-H343-I343,-3))</f>
        <v/>
      </c>
      <c r="L343" s="21">
        <f>MAX(0,ROUNDDOWN(F343-E343-G343-H343,-3))</f>
        <v/>
      </c>
      <c r="M343" s="21">
        <f>IF(J343&lt;=0,0,ROUNDDOWN((J343*LOOKUP(J343,{0,1950001,3300001,6950001,9000001,18000001,40000001},{0.05,0.1,0.2,0.23,0.33,0.4,0.45})-LOOKUP(J343,{0,1950001,3300001,6950001,9000001,18000001,40000001},{0,97500,427500,636000,1536000,2796000,4796000}))*1.021,-2))</f>
        <v/>
      </c>
      <c r="N343" s="21">
        <f>IF(K343&lt;=0,0,ROUNDDOWN((K343*LOOKUP(K343,{0,1950001,3300001,6950001,9000001,18000001,40000001},{0.05,0.1,0.2,0.23,0.33,0.4,0.45})-LOOKUP(K343,{0,1950001,3300001,6950001,9000001,18000001,40000001},{0,97500,427500,636000,1536000,2796000,4796000}))*1.021,-2))</f>
        <v/>
      </c>
      <c r="O343" s="21">
        <f>IF(L343&lt;=0,0,ROUNDDOWN((L343*LOOKUP(L343,{0,1950001,3300001,6950001,9000001,18000001,40000001},{0.05,0.1,0.2,0.23,0.33,0.4,0.45})-LOOKUP(L343,{0,1950001,3300001,6950001,9000001,18000001,40000001},{0,97500,427500,636000,1536000,2796000,4796000}))*1.021,-2))</f>
        <v/>
      </c>
      <c r="P343" s="21">
        <f>MAX(0,ROUNDDOWN(F343-E343-430000,-3))</f>
        <v/>
      </c>
      <c r="Q343" s="21">
        <f>MAX(0,ROUNDDOWN(F343-E343-430000-H343,-3))</f>
        <v/>
      </c>
      <c r="R343" s="21">
        <f>IF(F343&lt;=450000,0,MAX(0,P343*0.06-MIN(50000,P343)*0.03))</f>
        <v/>
      </c>
      <c r="S343" s="21">
        <f>IF(F343&lt;=450000,0,MAX(0,P343*0.04-MIN(50000,P343)*0.02))</f>
        <v/>
      </c>
      <c r="T343" s="21">
        <f>IF(F343&lt;=450000,0,MAX(0,Q343*0.06-MIN(50000,Q343)*0.03))</f>
        <v/>
      </c>
      <c r="U343" s="21">
        <f>IF(F343&lt;=450000,0,MAX(0,Q343*0.04-MIN(50000,Q343)*0.02))</f>
        <v/>
      </c>
      <c r="V343" s="21">
        <f>50000+MAX(0,G343-480000)</f>
        <v/>
      </c>
      <c r="W343" s="21">
        <f>P343-V343</f>
        <v/>
      </c>
      <c r="X343" s="21">
        <f>Q343-V343</f>
        <v/>
      </c>
      <c r="Y343" s="22">
        <f>IF(W343&lt;0,0.9,LOOKUP(W343,{0,1950001,3300001,6950001,9000001,18000001,40000001},{0.84895,0.7979,0.6958,0.66517,0.56307,0.4916,0.44055}))</f>
        <v/>
      </c>
      <c r="Z343" s="22">
        <f>IF(X343&lt;0,0.9,LOOKUP(X343,{0,1950001,3300001,6950001,9000001,18000001,40000001},{0.84895,0.7979,0.6958,0.66517,0.56307,0.4916,0.44055}))</f>
        <v/>
      </c>
      <c r="AA343" s="22">
        <f>IF(W343&lt;0,0,CHOOSE(MATCH(W343,{0,1950001,3300001,6950001,9000001},1),5.105/84.895,10.21/79.79,20.42/69.58,23.483/66.517,33.693/56.307))</f>
        <v/>
      </c>
      <c r="AB343" s="21">
        <f>IF(C343&lt;=2000,0,(MIN(C343,ROUNDDOWN(F343*0.3,0))-2000)*0.1)</f>
        <v/>
      </c>
      <c r="AC343" s="21">
        <f>IF(C343&lt;=2000,0,MIN((C343-2000)*Y343,(R343+S343)*0.2))</f>
        <v/>
      </c>
      <c r="AD343" s="21">
        <f>IF(C343&lt;=2000,0,MIN((C343-2000)*Z343,(T343+U343)*0.2))</f>
        <v/>
      </c>
      <c r="AE343" s="21">
        <f>AC343*AA343</f>
        <v/>
      </c>
      <c r="AF343" s="21">
        <f>ROUNDDOWN(R343,-2)+ROUNDDOWN(S343,-2)</f>
        <v/>
      </c>
      <c r="AG343" s="21">
        <f>ROUNDDOWN(MAX(0,R343-(AB343+AC343+AE343)*0.6),-2)+ROUNDDOWN(MAX(0,S343-(AB343+AC343+AE343)*0.4),-2)</f>
        <v/>
      </c>
      <c r="AH343" s="21">
        <f>ROUNDDOWN(MAX(0,T343-(AB343+AD343)*0.6),-2)+ROUNDDOWN(MAX(0,U343-(AB343+AD343)*0.4),-2)</f>
        <v/>
      </c>
      <c r="AI343" s="21">
        <f>ROUNDDOWN(T343,-2)+ROUNDDOWN(U343,-2)</f>
        <v/>
      </c>
      <c r="AJ343" s="21">
        <f>M343+AF343</f>
        <v/>
      </c>
      <c r="AK343" s="21">
        <f>M343+AG343</f>
        <v/>
      </c>
      <c r="AL343" s="21">
        <f>N343+AH343</f>
        <v/>
      </c>
      <c r="AM343" s="21">
        <f>O343+AI343</f>
        <v/>
      </c>
      <c r="AN343" s="21">
        <f>N343+AI343</f>
        <v/>
      </c>
      <c r="AO343" s="21">
        <f>ROUNDDOWN((R343+S343)*0.2/Y343+2000,0)</f>
        <v/>
      </c>
      <c r="AP343" s="21">
        <f>ROUNDDOWN((T343+U343)*0.2/Z343+2000,0)</f>
        <v/>
      </c>
      <c r="AQ343" s="21">
        <f>AL343-AK343</f>
        <v/>
      </c>
      <c r="AR343" s="21">
        <f>AM343-AK343</f>
        <v/>
      </c>
      <c r="AS343" s="21">
        <f>AM343-AL343</f>
        <v/>
      </c>
      <c r="AT343" s="21">
        <f>AK343+C343-AJ343</f>
        <v/>
      </c>
      <c r="AU343" s="21">
        <f>AL343+C343-AM343</f>
        <v/>
      </c>
      <c r="AV343" s="21">
        <f>AN343+C343-AM343</f>
        <v/>
      </c>
    </row>
    <row r="344">
      <c r="A344" t="inlineStr">
        <is>
          <t>医療費の境目</t>
        </is>
      </c>
      <c r="B344" s="21">
        <f>'3_医療費の境目'!$B$3</f>
        <v/>
      </c>
      <c r="C344" s="21">
        <f>IF('3_医療費の境目'!$B$4="",AO344,'3_医療費の境目'!$B$4)</f>
        <v/>
      </c>
      <c r="D344" s="21">
        <f>'3_医療費の境目'!D344</f>
        <v/>
      </c>
      <c r="E344" s="21">
        <f>ROUND(MIN(B344/12,650000)*12*0.0915+MIN(B344/12,1390000)*12*(0.0504+0)+B344*0.005,0)</f>
        <v/>
      </c>
      <c r="F344" s="21">
        <f>IF(B344&lt;741000,0,IF(B344&lt;2191000,B344-740000,IF(B344&lt;2193000,1451000,IF(B344&lt;2196000,1453000,IF(B344&lt;2200000,1456000,IF(B344&lt;3600000,ROUND(ROUNDDOWN(B344/4,-3)*2.8,0)-80000,IF(B344&lt;6600000,ROUND(ROUNDDOWN(B344/4,-3)*3.2,0)-440000,IF(B344&lt;8500000,ROUNDDOWN(B344*0.9,0)-1100000,B344-1950000))))))))</f>
        <v/>
      </c>
      <c r="G344" s="21">
        <f>IF(F344&gt;23500000,NA(),IF(F344&lt;=4890000,1040000,IF(F344&lt;=6550000,670000,620000)))</f>
        <v/>
      </c>
      <c r="H344" s="21">
        <f>IF(D344&lt;=0,0,MAX(0,MIN(2000000,D344-MIN(100000,ROUNDDOWN(F344*0.05,0)))))</f>
        <v/>
      </c>
      <c r="I344" s="21">
        <f>IF(C344&lt;=2000,0,MIN(C344,ROUNDDOWN(F344*0.4,0))-2000)</f>
        <v/>
      </c>
      <c r="J344" s="21">
        <f>MAX(0,ROUNDDOWN(F344-E344-G344,-3))</f>
        <v/>
      </c>
      <c r="K344" s="21">
        <f>MAX(0,ROUNDDOWN(F344-E344-G344-H344-I344,-3))</f>
        <v/>
      </c>
      <c r="L344" s="21">
        <f>MAX(0,ROUNDDOWN(F344-E344-G344-H344,-3))</f>
        <v/>
      </c>
      <c r="M344" s="21">
        <f>IF(J344&lt;=0,0,ROUNDDOWN((J344*LOOKUP(J344,{0,1950001,3300001,6950001,9000001,18000001,40000001},{0.05,0.1,0.2,0.23,0.33,0.4,0.45})-LOOKUP(J344,{0,1950001,3300001,6950001,9000001,18000001,40000001},{0,97500,427500,636000,1536000,2796000,4796000}))*1.021,-2))</f>
        <v/>
      </c>
      <c r="N344" s="21">
        <f>IF(K344&lt;=0,0,ROUNDDOWN((K344*LOOKUP(K344,{0,1950001,3300001,6950001,9000001,18000001,40000001},{0.05,0.1,0.2,0.23,0.33,0.4,0.45})-LOOKUP(K344,{0,1950001,3300001,6950001,9000001,18000001,40000001},{0,97500,427500,636000,1536000,2796000,4796000}))*1.021,-2))</f>
        <v/>
      </c>
      <c r="O344" s="21">
        <f>IF(L344&lt;=0,0,ROUNDDOWN((L344*LOOKUP(L344,{0,1950001,3300001,6950001,9000001,18000001,40000001},{0.05,0.1,0.2,0.23,0.33,0.4,0.45})-LOOKUP(L344,{0,1950001,3300001,6950001,9000001,18000001,40000001},{0,97500,427500,636000,1536000,2796000,4796000}))*1.021,-2))</f>
        <v/>
      </c>
      <c r="P344" s="21">
        <f>MAX(0,ROUNDDOWN(F344-E344-430000,-3))</f>
        <v/>
      </c>
      <c r="Q344" s="21">
        <f>MAX(0,ROUNDDOWN(F344-E344-430000-H344,-3))</f>
        <v/>
      </c>
      <c r="R344" s="21">
        <f>IF(F344&lt;=450000,0,MAX(0,P344*0.06-MIN(50000,P344)*0.03))</f>
        <v/>
      </c>
      <c r="S344" s="21">
        <f>IF(F344&lt;=450000,0,MAX(0,P344*0.04-MIN(50000,P344)*0.02))</f>
        <v/>
      </c>
      <c r="T344" s="21">
        <f>IF(F344&lt;=450000,0,MAX(0,Q344*0.06-MIN(50000,Q344)*0.03))</f>
        <v/>
      </c>
      <c r="U344" s="21">
        <f>IF(F344&lt;=450000,0,MAX(0,Q344*0.04-MIN(50000,Q344)*0.02))</f>
        <v/>
      </c>
      <c r="V344" s="21">
        <f>50000+MAX(0,G344-480000)</f>
        <v/>
      </c>
      <c r="W344" s="21">
        <f>P344-V344</f>
        <v/>
      </c>
      <c r="X344" s="21">
        <f>Q344-V344</f>
        <v/>
      </c>
      <c r="Y344" s="22">
        <f>IF(W344&lt;0,0.9,LOOKUP(W344,{0,1950001,3300001,6950001,9000001,18000001,40000001},{0.84895,0.7979,0.6958,0.66517,0.56307,0.4916,0.44055}))</f>
        <v/>
      </c>
      <c r="Z344" s="22">
        <f>IF(X344&lt;0,0.9,LOOKUP(X344,{0,1950001,3300001,6950001,9000001,18000001,40000001},{0.84895,0.7979,0.6958,0.66517,0.56307,0.4916,0.44055}))</f>
        <v/>
      </c>
      <c r="AA344" s="22">
        <f>IF(W344&lt;0,0,CHOOSE(MATCH(W344,{0,1950001,3300001,6950001,9000001},1),5.105/84.895,10.21/79.79,20.42/69.58,23.483/66.517,33.693/56.307))</f>
        <v/>
      </c>
      <c r="AB344" s="21">
        <f>IF(C344&lt;=2000,0,(MIN(C344,ROUNDDOWN(F344*0.3,0))-2000)*0.1)</f>
        <v/>
      </c>
      <c r="AC344" s="21">
        <f>IF(C344&lt;=2000,0,MIN((C344-2000)*Y344,(R344+S344)*0.2))</f>
        <v/>
      </c>
      <c r="AD344" s="21">
        <f>IF(C344&lt;=2000,0,MIN((C344-2000)*Z344,(T344+U344)*0.2))</f>
        <v/>
      </c>
      <c r="AE344" s="21">
        <f>AC344*AA344</f>
        <v/>
      </c>
      <c r="AF344" s="21">
        <f>ROUNDDOWN(R344,-2)+ROUNDDOWN(S344,-2)</f>
        <v/>
      </c>
      <c r="AG344" s="21">
        <f>ROUNDDOWN(MAX(0,R344-(AB344+AC344+AE344)*0.6),-2)+ROUNDDOWN(MAX(0,S344-(AB344+AC344+AE344)*0.4),-2)</f>
        <v/>
      </c>
      <c r="AH344" s="21">
        <f>ROUNDDOWN(MAX(0,T344-(AB344+AD344)*0.6),-2)+ROUNDDOWN(MAX(0,U344-(AB344+AD344)*0.4),-2)</f>
        <v/>
      </c>
      <c r="AI344" s="21">
        <f>ROUNDDOWN(T344,-2)+ROUNDDOWN(U344,-2)</f>
        <v/>
      </c>
      <c r="AJ344" s="21">
        <f>M344+AF344</f>
        <v/>
      </c>
      <c r="AK344" s="21">
        <f>M344+AG344</f>
        <v/>
      </c>
      <c r="AL344" s="21">
        <f>N344+AH344</f>
        <v/>
      </c>
      <c r="AM344" s="21">
        <f>O344+AI344</f>
        <v/>
      </c>
      <c r="AN344" s="21">
        <f>N344+AI344</f>
        <v/>
      </c>
      <c r="AO344" s="21">
        <f>ROUNDDOWN((R344+S344)*0.2/Y344+2000,0)</f>
        <v/>
      </c>
      <c r="AP344" s="21">
        <f>ROUNDDOWN((T344+U344)*0.2/Z344+2000,0)</f>
        <v/>
      </c>
      <c r="AQ344" s="21">
        <f>AL344-AK344</f>
        <v/>
      </c>
      <c r="AR344" s="21">
        <f>AM344-AK344</f>
        <v/>
      </c>
      <c r="AS344" s="21">
        <f>AM344-AL344</f>
        <v/>
      </c>
      <c r="AT344" s="21">
        <f>AK344+C344-AJ344</f>
        <v/>
      </c>
      <c r="AU344" s="21">
        <f>AL344+C344-AM344</f>
        <v/>
      </c>
      <c r="AV344" s="21">
        <f>AN344+C344-AM344</f>
        <v/>
      </c>
    </row>
    <row r="345">
      <c r="A345" t="inlineStr">
        <is>
          <t>医療費の境目</t>
        </is>
      </c>
      <c r="B345" s="21">
        <f>'3_医療費の境目'!$B$3</f>
        <v/>
      </c>
      <c r="C345" s="21">
        <f>IF('3_医療費の境目'!$B$4="",AO345,'3_医療費の境目'!$B$4)</f>
        <v/>
      </c>
      <c r="D345" s="21">
        <f>'3_医療費の境目'!D345</f>
        <v/>
      </c>
      <c r="E345" s="21">
        <f>ROUND(MIN(B345/12,650000)*12*0.0915+MIN(B345/12,1390000)*12*(0.0504+0)+B345*0.005,0)</f>
        <v/>
      </c>
      <c r="F345" s="21">
        <f>IF(B345&lt;741000,0,IF(B345&lt;2191000,B345-740000,IF(B345&lt;2193000,1451000,IF(B345&lt;2196000,1453000,IF(B345&lt;2200000,1456000,IF(B345&lt;3600000,ROUND(ROUNDDOWN(B345/4,-3)*2.8,0)-80000,IF(B345&lt;6600000,ROUND(ROUNDDOWN(B345/4,-3)*3.2,0)-440000,IF(B345&lt;8500000,ROUNDDOWN(B345*0.9,0)-1100000,B345-1950000))))))))</f>
        <v/>
      </c>
      <c r="G345" s="21">
        <f>IF(F345&gt;23500000,NA(),IF(F345&lt;=4890000,1040000,IF(F345&lt;=6550000,670000,620000)))</f>
        <v/>
      </c>
      <c r="H345" s="21">
        <f>IF(D345&lt;=0,0,MAX(0,MIN(2000000,D345-MIN(100000,ROUNDDOWN(F345*0.05,0)))))</f>
        <v/>
      </c>
      <c r="I345" s="21">
        <f>IF(C345&lt;=2000,0,MIN(C345,ROUNDDOWN(F345*0.4,0))-2000)</f>
        <v/>
      </c>
      <c r="J345" s="21">
        <f>MAX(0,ROUNDDOWN(F345-E345-G345,-3))</f>
        <v/>
      </c>
      <c r="K345" s="21">
        <f>MAX(0,ROUNDDOWN(F345-E345-G345-H345-I345,-3))</f>
        <v/>
      </c>
      <c r="L345" s="21">
        <f>MAX(0,ROUNDDOWN(F345-E345-G345-H345,-3))</f>
        <v/>
      </c>
      <c r="M345" s="21">
        <f>IF(J345&lt;=0,0,ROUNDDOWN((J345*LOOKUP(J345,{0,1950001,3300001,6950001,9000001,18000001,40000001},{0.05,0.1,0.2,0.23,0.33,0.4,0.45})-LOOKUP(J345,{0,1950001,3300001,6950001,9000001,18000001,40000001},{0,97500,427500,636000,1536000,2796000,4796000}))*1.021,-2))</f>
        <v/>
      </c>
      <c r="N345" s="21">
        <f>IF(K345&lt;=0,0,ROUNDDOWN((K345*LOOKUP(K345,{0,1950001,3300001,6950001,9000001,18000001,40000001},{0.05,0.1,0.2,0.23,0.33,0.4,0.45})-LOOKUP(K345,{0,1950001,3300001,6950001,9000001,18000001,40000001},{0,97500,427500,636000,1536000,2796000,4796000}))*1.021,-2))</f>
        <v/>
      </c>
      <c r="O345" s="21">
        <f>IF(L345&lt;=0,0,ROUNDDOWN((L345*LOOKUP(L345,{0,1950001,3300001,6950001,9000001,18000001,40000001},{0.05,0.1,0.2,0.23,0.33,0.4,0.45})-LOOKUP(L345,{0,1950001,3300001,6950001,9000001,18000001,40000001},{0,97500,427500,636000,1536000,2796000,4796000}))*1.021,-2))</f>
        <v/>
      </c>
      <c r="P345" s="21">
        <f>MAX(0,ROUNDDOWN(F345-E345-430000,-3))</f>
        <v/>
      </c>
      <c r="Q345" s="21">
        <f>MAX(0,ROUNDDOWN(F345-E345-430000-H345,-3))</f>
        <v/>
      </c>
      <c r="R345" s="21">
        <f>IF(F345&lt;=450000,0,MAX(0,P345*0.06-MIN(50000,P345)*0.03))</f>
        <v/>
      </c>
      <c r="S345" s="21">
        <f>IF(F345&lt;=450000,0,MAX(0,P345*0.04-MIN(50000,P345)*0.02))</f>
        <v/>
      </c>
      <c r="T345" s="21">
        <f>IF(F345&lt;=450000,0,MAX(0,Q345*0.06-MIN(50000,Q345)*0.03))</f>
        <v/>
      </c>
      <c r="U345" s="21">
        <f>IF(F345&lt;=450000,0,MAX(0,Q345*0.04-MIN(50000,Q345)*0.02))</f>
        <v/>
      </c>
      <c r="V345" s="21">
        <f>50000+MAX(0,G345-480000)</f>
        <v/>
      </c>
      <c r="W345" s="21">
        <f>P345-V345</f>
        <v/>
      </c>
      <c r="X345" s="21">
        <f>Q345-V345</f>
        <v/>
      </c>
      <c r="Y345" s="22">
        <f>IF(W345&lt;0,0.9,LOOKUP(W345,{0,1950001,3300001,6950001,9000001,18000001,40000001},{0.84895,0.7979,0.6958,0.66517,0.56307,0.4916,0.44055}))</f>
        <v/>
      </c>
      <c r="Z345" s="22">
        <f>IF(X345&lt;0,0.9,LOOKUP(X345,{0,1950001,3300001,6950001,9000001,18000001,40000001},{0.84895,0.7979,0.6958,0.66517,0.56307,0.4916,0.44055}))</f>
        <v/>
      </c>
      <c r="AA345" s="22">
        <f>IF(W345&lt;0,0,CHOOSE(MATCH(W345,{0,1950001,3300001,6950001,9000001},1),5.105/84.895,10.21/79.79,20.42/69.58,23.483/66.517,33.693/56.307))</f>
        <v/>
      </c>
      <c r="AB345" s="21">
        <f>IF(C345&lt;=2000,0,(MIN(C345,ROUNDDOWN(F345*0.3,0))-2000)*0.1)</f>
        <v/>
      </c>
      <c r="AC345" s="21">
        <f>IF(C345&lt;=2000,0,MIN((C345-2000)*Y345,(R345+S345)*0.2))</f>
        <v/>
      </c>
      <c r="AD345" s="21">
        <f>IF(C345&lt;=2000,0,MIN((C345-2000)*Z345,(T345+U345)*0.2))</f>
        <v/>
      </c>
      <c r="AE345" s="21">
        <f>AC345*AA345</f>
        <v/>
      </c>
      <c r="AF345" s="21">
        <f>ROUNDDOWN(R345,-2)+ROUNDDOWN(S345,-2)</f>
        <v/>
      </c>
      <c r="AG345" s="21">
        <f>ROUNDDOWN(MAX(0,R345-(AB345+AC345+AE345)*0.6),-2)+ROUNDDOWN(MAX(0,S345-(AB345+AC345+AE345)*0.4),-2)</f>
        <v/>
      </c>
      <c r="AH345" s="21">
        <f>ROUNDDOWN(MAX(0,T345-(AB345+AD345)*0.6),-2)+ROUNDDOWN(MAX(0,U345-(AB345+AD345)*0.4),-2)</f>
        <v/>
      </c>
      <c r="AI345" s="21">
        <f>ROUNDDOWN(T345,-2)+ROUNDDOWN(U345,-2)</f>
        <v/>
      </c>
      <c r="AJ345" s="21">
        <f>M345+AF345</f>
        <v/>
      </c>
      <c r="AK345" s="21">
        <f>M345+AG345</f>
        <v/>
      </c>
      <c r="AL345" s="21">
        <f>N345+AH345</f>
        <v/>
      </c>
      <c r="AM345" s="21">
        <f>O345+AI345</f>
        <v/>
      </c>
      <c r="AN345" s="21">
        <f>N345+AI345</f>
        <v/>
      </c>
      <c r="AO345" s="21">
        <f>ROUNDDOWN((R345+S345)*0.2/Y345+2000,0)</f>
        <v/>
      </c>
      <c r="AP345" s="21">
        <f>ROUNDDOWN((T345+U345)*0.2/Z345+2000,0)</f>
        <v/>
      </c>
      <c r="AQ345" s="21">
        <f>AL345-AK345</f>
        <v/>
      </c>
      <c r="AR345" s="21">
        <f>AM345-AK345</f>
        <v/>
      </c>
      <c r="AS345" s="21">
        <f>AM345-AL345</f>
        <v/>
      </c>
      <c r="AT345" s="21">
        <f>AK345+C345-AJ345</f>
        <v/>
      </c>
      <c r="AU345" s="21">
        <f>AL345+C345-AM345</f>
        <v/>
      </c>
      <c r="AV345" s="21">
        <f>AN345+C345-AM345</f>
        <v/>
      </c>
    </row>
    <row r="346">
      <c r="A346" t="inlineStr">
        <is>
          <t>医療費の境目</t>
        </is>
      </c>
      <c r="B346" s="21">
        <f>'3_医療費の境目'!$B$3</f>
        <v/>
      </c>
      <c r="C346" s="21">
        <f>IF('3_医療費の境目'!$B$4="",AO346,'3_医療費の境目'!$B$4)</f>
        <v/>
      </c>
      <c r="D346" s="21">
        <f>'3_医療費の境目'!D346</f>
        <v/>
      </c>
      <c r="E346" s="21">
        <f>ROUND(MIN(B346/12,650000)*12*0.0915+MIN(B346/12,1390000)*12*(0.0504+0)+B346*0.005,0)</f>
        <v/>
      </c>
      <c r="F346" s="21">
        <f>IF(B346&lt;741000,0,IF(B346&lt;2191000,B346-740000,IF(B346&lt;2193000,1451000,IF(B346&lt;2196000,1453000,IF(B346&lt;2200000,1456000,IF(B346&lt;3600000,ROUND(ROUNDDOWN(B346/4,-3)*2.8,0)-80000,IF(B346&lt;6600000,ROUND(ROUNDDOWN(B346/4,-3)*3.2,0)-440000,IF(B346&lt;8500000,ROUNDDOWN(B346*0.9,0)-1100000,B346-1950000))))))))</f>
        <v/>
      </c>
      <c r="G346" s="21">
        <f>IF(F346&gt;23500000,NA(),IF(F346&lt;=4890000,1040000,IF(F346&lt;=6550000,670000,620000)))</f>
        <v/>
      </c>
      <c r="H346" s="21">
        <f>IF(D346&lt;=0,0,MAX(0,MIN(2000000,D346-MIN(100000,ROUNDDOWN(F346*0.05,0)))))</f>
        <v/>
      </c>
      <c r="I346" s="21">
        <f>IF(C346&lt;=2000,0,MIN(C346,ROUNDDOWN(F346*0.4,0))-2000)</f>
        <v/>
      </c>
      <c r="J346" s="21">
        <f>MAX(0,ROUNDDOWN(F346-E346-G346,-3))</f>
        <v/>
      </c>
      <c r="K346" s="21">
        <f>MAX(0,ROUNDDOWN(F346-E346-G346-H346-I346,-3))</f>
        <v/>
      </c>
      <c r="L346" s="21">
        <f>MAX(0,ROUNDDOWN(F346-E346-G346-H346,-3))</f>
        <v/>
      </c>
      <c r="M346" s="21">
        <f>IF(J346&lt;=0,0,ROUNDDOWN((J346*LOOKUP(J346,{0,1950001,3300001,6950001,9000001,18000001,40000001},{0.05,0.1,0.2,0.23,0.33,0.4,0.45})-LOOKUP(J346,{0,1950001,3300001,6950001,9000001,18000001,40000001},{0,97500,427500,636000,1536000,2796000,4796000}))*1.021,-2))</f>
        <v/>
      </c>
      <c r="N346" s="21">
        <f>IF(K346&lt;=0,0,ROUNDDOWN((K346*LOOKUP(K346,{0,1950001,3300001,6950001,9000001,18000001,40000001},{0.05,0.1,0.2,0.23,0.33,0.4,0.45})-LOOKUP(K346,{0,1950001,3300001,6950001,9000001,18000001,40000001},{0,97500,427500,636000,1536000,2796000,4796000}))*1.021,-2))</f>
        <v/>
      </c>
      <c r="O346" s="21">
        <f>IF(L346&lt;=0,0,ROUNDDOWN((L346*LOOKUP(L346,{0,1950001,3300001,6950001,9000001,18000001,40000001},{0.05,0.1,0.2,0.23,0.33,0.4,0.45})-LOOKUP(L346,{0,1950001,3300001,6950001,9000001,18000001,40000001},{0,97500,427500,636000,1536000,2796000,4796000}))*1.021,-2))</f>
        <v/>
      </c>
      <c r="P346" s="21">
        <f>MAX(0,ROUNDDOWN(F346-E346-430000,-3))</f>
        <v/>
      </c>
      <c r="Q346" s="21">
        <f>MAX(0,ROUNDDOWN(F346-E346-430000-H346,-3))</f>
        <v/>
      </c>
      <c r="R346" s="21">
        <f>IF(F346&lt;=450000,0,MAX(0,P346*0.06-MIN(50000,P346)*0.03))</f>
        <v/>
      </c>
      <c r="S346" s="21">
        <f>IF(F346&lt;=450000,0,MAX(0,P346*0.04-MIN(50000,P346)*0.02))</f>
        <v/>
      </c>
      <c r="T346" s="21">
        <f>IF(F346&lt;=450000,0,MAX(0,Q346*0.06-MIN(50000,Q346)*0.03))</f>
        <v/>
      </c>
      <c r="U346" s="21">
        <f>IF(F346&lt;=450000,0,MAX(0,Q346*0.04-MIN(50000,Q346)*0.02))</f>
        <v/>
      </c>
      <c r="V346" s="21">
        <f>50000+MAX(0,G346-480000)</f>
        <v/>
      </c>
      <c r="W346" s="21">
        <f>P346-V346</f>
        <v/>
      </c>
      <c r="X346" s="21">
        <f>Q346-V346</f>
        <v/>
      </c>
      <c r="Y346" s="22">
        <f>IF(W346&lt;0,0.9,LOOKUP(W346,{0,1950001,3300001,6950001,9000001,18000001,40000001},{0.84895,0.7979,0.6958,0.66517,0.56307,0.4916,0.44055}))</f>
        <v/>
      </c>
      <c r="Z346" s="22">
        <f>IF(X346&lt;0,0.9,LOOKUP(X346,{0,1950001,3300001,6950001,9000001,18000001,40000001},{0.84895,0.7979,0.6958,0.66517,0.56307,0.4916,0.44055}))</f>
        <v/>
      </c>
      <c r="AA346" s="22">
        <f>IF(W346&lt;0,0,CHOOSE(MATCH(W346,{0,1950001,3300001,6950001,9000001},1),5.105/84.895,10.21/79.79,20.42/69.58,23.483/66.517,33.693/56.307))</f>
        <v/>
      </c>
      <c r="AB346" s="21">
        <f>IF(C346&lt;=2000,0,(MIN(C346,ROUNDDOWN(F346*0.3,0))-2000)*0.1)</f>
        <v/>
      </c>
      <c r="AC346" s="21">
        <f>IF(C346&lt;=2000,0,MIN((C346-2000)*Y346,(R346+S346)*0.2))</f>
        <v/>
      </c>
      <c r="AD346" s="21">
        <f>IF(C346&lt;=2000,0,MIN((C346-2000)*Z346,(T346+U346)*0.2))</f>
        <v/>
      </c>
      <c r="AE346" s="21">
        <f>AC346*AA346</f>
        <v/>
      </c>
      <c r="AF346" s="21">
        <f>ROUNDDOWN(R346,-2)+ROUNDDOWN(S346,-2)</f>
        <v/>
      </c>
      <c r="AG346" s="21">
        <f>ROUNDDOWN(MAX(0,R346-(AB346+AC346+AE346)*0.6),-2)+ROUNDDOWN(MAX(0,S346-(AB346+AC346+AE346)*0.4),-2)</f>
        <v/>
      </c>
      <c r="AH346" s="21">
        <f>ROUNDDOWN(MAX(0,T346-(AB346+AD346)*0.6),-2)+ROUNDDOWN(MAX(0,U346-(AB346+AD346)*0.4),-2)</f>
        <v/>
      </c>
      <c r="AI346" s="21">
        <f>ROUNDDOWN(T346,-2)+ROUNDDOWN(U346,-2)</f>
        <v/>
      </c>
      <c r="AJ346" s="21">
        <f>M346+AF346</f>
        <v/>
      </c>
      <c r="AK346" s="21">
        <f>M346+AG346</f>
        <v/>
      </c>
      <c r="AL346" s="21">
        <f>N346+AH346</f>
        <v/>
      </c>
      <c r="AM346" s="21">
        <f>O346+AI346</f>
        <v/>
      </c>
      <c r="AN346" s="21">
        <f>N346+AI346</f>
        <v/>
      </c>
      <c r="AO346" s="21">
        <f>ROUNDDOWN((R346+S346)*0.2/Y346+2000,0)</f>
        <v/>
      </c>
      <c r="AP346" s="21">
        <f>ROUNDDOWN((T346+U346)*0.2/Z346+2000,0)</f>
        <v/>
      </c>
      <c r="AQ346" s="21">
        <f>AL346-AK346</f>
        <v/>
      </c>
      <c r="AR346" s="21">
        <f>AM346-AK346</f>
        <v/>
      </c>
      <c r="AS346" s="21">
        <f>AM346-AL346</f>
        <v/>
      </c>
      <c r="AT346" s="21">
        <f>AK346+C346-AJ346</f>
        <v/>
      </c>
      <c r="AU346" s="21">
        <f>AL346+C346-AM346</f>
        <v/>
      </c>
      <c r="AV346" s="21">
        <f>AN346+C346-AM346</f>
        <v/>
      </c>
    </row>
    <row r="347">
      <c r="A347" t="inlineStr">
        <is>
          <t>医療費の境目</t>
        </is>
      </c>
      <c r="B347" s="21">
        <f>'3_医療費の境目'!$B$3</f>
        <v/>
      </c>
      <c r="C347" s="21">
        <f>IF('3_医療費の境目'!$B$4="",AO347,'3_医療費の境目'!$B$4)</f>
        <v/>
      </c>
      <c r="D347" s="21">
        <f>'3_医療費の境目'!D347</f>
        <v/>
      </c>
      <c r="E347" s="21">
        <f>ROUND(MIN(B347/12,650000)*12*0.0915+MIN(B347/12,1390000)*12*(0.0504+0)+B347*0.005,0)</f>
        <v/>
      </c>
      <c r="F347" s="21">
        <f>IF(B347&lt;741000,0,IF(B347&lt;2191000,B347-740000,IF(B347&lt;2193000,1451000,IF(B347&lt;2196000,1453000,IF(B347&lt;2200000,1456000,IF(B347&lt;3600000,ROUND(ROUNDDOWN(B347/4,-3)*2.8,0)-80000,IF(B347&lt;6600000,ROUND(ROUNDDOWN(B347/4,-3)*3.2,0)-440000,IF(B347&lt;8500000,ROUNDDOWN(B347*0.9,0)-1100000,B347-1950000))))))))</f>
        <v/>
      </c>
      <c r="G347" s="21">
        <f>IF(F347&gt;23500000,NA(),IF(F347&lt;=4890000,1040000,IF(F347&lt;=6550000,670000,620000)))</f>
        <v/>
      </c>
      <c r="H347" s="21">
        <f>IF(D347&lt;=0,0,MAX(0,MIN(2000000,D347-MIN(100000,ROUNDDOWN(F347*0.05,0)))))</f>
        <v/>
      </c>
      <c r="I347" s="21">
        <f>IF(C347&lt;=2000,0,MIN(C347,ROUNDDOWN(F347*0.4,0))-2000)</f>
        <v/>
      </c>
      <c r="J347" s="21">
        <f>MAX(0,ROUNDDOWN(F347-E347-G347,-3))</f>
        <v/>
      </c>
      <c r="K347" s="21">
        <f>MAX(0,ROUNDDOWN(F347-E347-G347-H347-I347,-3))</f>
        <v/>
      </c>
      <c r="L347" s="21">
        <f>MAX(0,ROUNDDOWN(F347-E347-G347-H347,-3))</f>
        <v/>
      </c>
      <c r="M347" s="21">
        <f>IF(J347&lt;=0,0,ROUNDDOWN((J347*LOOKUP(J347,{0,1950001,3300001,6950001,9000001,18000001,40000001},{0.05,0.1,0.2,0.23,0.33,0.4,0.45})-LOOKUP(J347,{0,1950001,3300001,6950001,9000001,18000001,40000001},{0,97500,427500,636000,1536000,2796000,4796000}))*1.021,-2))</f>
        <v/>
      </c>
      <c r="N347" s="21">
        <f>IF(K347&lt;=0,0,ROUNDDOWN((K347*LOOKUP(K347,{0,1950001,3300001,6950001,9000001,18000001,40000001},{0.05,0.1,0.2,0.23,0.33,0.4,0.45})-LOOKUP(K347,{0,1950001,3300001,6950001,9000001,18000001,40000001},{0,97500,427500,636000,1536000,2796000,4796000}))*1.021,-2))</f>
        <v/>
      </c>
      <c r="O347" s="21">
        <f>IF(L347&lt;=0,0,ROUNDDOWN((L347*LOOKUP(L347,{0,1950001,3300001,6950001,9000001,18000001,40000001},{0.05,0.1,0.2,0.23,0.33,0.4,0.45})-LOOKUP(L347,{0,1950001,3300001,6950001,9000001,18000001,40000001},{0,97500,427500,636000,1536000,2796000,4796000}))*1.021,-2))</f>
        <v/>
      </c>
      <c r="P347" s="21">
        <f>MAX(0,ROUNDDOWN(F347-E347-430000,-3))</f>
        <v/>
      </c>
      <c r="Q347" s="21">
        <f>MAX(0,ROUNDDOWN(F347-E347-430000-H347,-3))</f>
        <v/>
      </c>
      <c r="R347" s="21">
        <f>IF(F347&lt;=450000,0,MAX(0,P347*0.06-MIN(50000,P347)*0.03))</f>
        <v/>
      </c>
      <c r="S347" s="21">
        <f>IF(F347&lt;=450000,0,MAX(0,P347*0.04-MIN(50000,P347)*0.02))</f>
        <v/>
      </c>
      <c r="T347" s="21">
        <f>IF(F347&lt;=450000,0,MAX(0,Q347*0.06-MIN(50000,Q347)*0.03))</f>
        <v/>
      </c>
      <c r="U347" s="21">
        <f>IF(F347&lt;=450000,0,MAX(0,Q347*0.04-MIN(50000,Q347)*0.02))</f>
        <v/>
      </c>
      <c r="V347" s="21">
        <f>50000+MAX(0,G347-480000)</f>
        <v/>
      </c>
      <c r="W347" s="21">
        <f>P347-V347</f>
        <v/>
      </c>
      <c r="X347" s="21">
        <f>Q347-V347</f>
        <v/>
      </c>
      <c r="Y347" s="22">
        <f>IF(W347&lt;0,0.9,LOOKUP(W347,{0,1950001,3300001,6950001,9000001,18000001,40000001},{0.84895,0.7979,0.6958,0.66517,0.56307,0.4916,0.44055}))</f>
        <v/>
      </c>
      <c r="Z347" s="22">
        <f>IF(X347&lt;0,0.9,LOOKUP(X347,{0,1950001,3300001,6950001,9000001,18000001,40000001},{0.84895,0.7979,0.6958,0.66517,0.56307,0.4916,0.44055}))</f>
        <v/>
      </c>
      <c r="AA347" s="22">
        <f>IF(W347&lt;0,0,CHOOSE(MATCH(W347,{0,1950001,3300001,6950001,9000001},1),5.105/84.895,10.21/79.79,20.42/69.58,23.483/66.517,33.693/56.307))</f>
        <v/>
      </c>
      <c r="AB347" s="21">
        <f>IF(C347&lt;=2000,0,(MIN(C347,ROUNDDOWN(F347*0.3,0))-2000)*0.1)</f>
        <v/>
      </c>
      <c r="AC347" s="21">
        <f>IF(C347&lt;=2000,0,MIN((C347-2000)*Y347,(R347+S347)*0.2))</f>
        <v/>
      </c>
      <c r="AD347" s="21">
        <f>IF(C347&lt;=2000,0,MIN((C347-2000)*Z347,(T347+U347)*0.2))</f>
        <v/>
      </c>
      <c r="AE347" s="21">
        <f>AC347*AA347</f>
        <v/>
      </c>
      <c r="AF347" s="21">
        <f>ROUNDDOWN(R347,-2)+ROUNDDOWN(S347,-2)</f>
        <v/>
      </c>
      <c r="AG347" s="21">
        <f>ROUNDDOWN(MAX(0,R347-(AB347+AC347+AE347)*0.6),-2)+ROUNDDOWN(MAX(0,S347-(AB347+AC347+AE347)*0.4),-2)</f>
        <v/>
      </c>
      <c r="AH347" s="21">
        <f>ROUNDDOWN(MAX(0,T347-(AB347+AD347)*0.6),-2)+ROUNDDOWN(MAX(0,U347-(AB347+AD347)*0.4),-2)</f>
        <v/>
      </c>
      <c r="AI347" s="21">
        <f>ROUNDDOWN(T347,-2)+ROUNDDOWN(U347,-2)</f>
        <v/>
      </c>
      <c r="AJ347" s="21">
        <f>M347+AF347</f>
        <v/>
      </c>
      <c r="AK347" s="21">
        <f>M347+AG347</f>
        <v/>
      </c>
      <c r="AL347" s="21">
        <f>N347+AH347</f>
        <v/>
      </c>
      <c r="AM347" s="21">
        <f>O347+AI347</f>
        <v/>
      </c>
      <c r="AN347" s="21">
        <f>N347+AI347</f>
        <v/>
      </c>
      <c r="AO347" s="21">
        <f>ROUNDDOWN((R347+S347)*0.2/Y347+2000,0)</f>
        <v/>
      </c>
      <c r="AP347" s="21">
        <f>ROUNDDOWN((T347+U347)*0.2/Z347+2000,0)</f>
        <v/>
      </c>
      <c r="AQ347" s="21">
        <f>AL347-AK347</f>
        <v/>
      </c>
      <c r="AR347" s="21">
        <f>AM347-AK347</f>
        <v/>
      </c>
      <c r="AS347" s="21">
        <f>AM347-AL347</f>
        <v/>
      </c>
      <c r="AT347" s="21">
        <f>AK347+C347-AJ347</f>
        <v/>
      </c>
      <c r="AU347" s="21">
        <f>AL347+C347-AM347</f>
        <v/>
      </c>
      <c r="AV347" s="21">
        <f>AN347+C347-AM347</f>
        <v/>
      </c>
    </row>
    <row r="348">
      <c r="A348" t="inlineStr">
        <is>
          <t>医療費の境目</t>
        </is>
      </c>
      <c r="B348" s="21">
        <f>'3_医療費の境目'!$B$3</f>
        <v/>
      </c>
      <c r="C348" s="21">
        <f>IF('3_医療費の境目'!$B$4="",AO348,'3_医療費の境目'!$B$4)</f>
        <v/>
      </c>
      <c r="D348" s="21">
        <f>'3_医療費の境目'!D348</f>
        <v/>
      </c>
      <c r="E348" s="21">
        <f>ROUND(MIN(B348/12,650000)*12*0.0915+MIN(B348/12,1390000)*12*(0.0504+0)+B348*0.005,0)</f>
        <v/>
      </c>
      <c r="F348" s="21">
        <f>IF(B348&lt;741000,0,IF(B348&lt;2191000,B348-740000,IF(B348&lt;2193000,1451000,IF(B348&lt;2196000,1453000,IF(B348&lt;2200000,1456000,IF(B348&lt;3600000,ROUND(ROUNDDOWN(B348/4,-3)*2.8,0)-80000,IF(B348&lt;6600000,ROUND(ROUNDDOWN(B348/4,-3)*3.2,0)-440000,IF(B348&lt;8500000,ROUNDDOWN(B348*0.9,0)-1100000,B348-1950000))))))))</f>
        <v/>
      </c>
      <c r="G348" s="21">
        <f>IF(F348&gt;23500000,NA(),IF(F348&lt;=4890000,1040000,IF(F348&lt;=6550000,670000,620000)))</f>
        <v/>
      </c>
      <c r="H348" s="21">
        <f>IF(D348&lt;=0,0,MAX(0,MIN(2000000,D348-MIN(100000,ROUNDDOWN(F348*0.05,0)))))</f>
        <v/>
      </c>
      <c r="I348" s="21">
        <f>IF(C348&lt;=2000,0,MIN(C348,ROUNDDOWN(F348*0.4,0))-2000)</f>
        <v/>
      </c>
      <c r="J348" s="21">
        <f>MAX(0,ROUNDDOWN(F348-E348-G348,-3))</f>
        <v/>
      </c>
      <c r="K348" s="21">
        <f>MAX(0,ROUNDDOWN(F348-E348-G348-H348-I348,-3))</f>
        <v/>
      </c>
      <c r="L348" s="21">
        <f>MAX(0,ROUNDDOWN(F348-E348-G348-H348,-3))</f>
        <v/>
      </c>
      <c r="M348" s="21">
        <f>IF(J348&lt;=0,0,ROUNDDOWN((J348*LOOKUP(J348,{0,1950001,3300001,6950001,9000001,18000001,40000001},{0.05,0.1,0.2,0.23,0.33,0.4,0.45})-LOOKUP(J348,{0,1950001,3300001,6950001,9000001,18000001,40000001},{0,97500,427500,636000,1536000,2796000,4796000}))*1.021,-2))</f>
        <v/>
      </c>
      <c r="N348" s="21">
        <f>IF(K348&lt;=0,0,ROUNDDOWN((K348*LOOKUP(K348,{0,1950001,3300001,6950001,9000001,18000001,40000001},{0.05,0.1,0.2,0.23,0.33,0.4,0.45})-LOOKUP(K348,{0,1950001,3300001,6950001,9000001,18000001,40000001},{0,97500,427500,636000,1536000,2796000,4796000}))*1.021,-2))</f>
        <v/>
      </c>
      <c r="O348" s="21">
        <f>IF(L348&lt;=0,0,ROUNDDOWN((L348*LOOKUP(L348,{0,1950001,3300001,6950001,9000001,18000001,40000001},{0.05,0.1,0.2,0.23,0.33,0.4,0.45})-LOOKUP(L348,{0,1950001,3300001,6950001,9000001,18000001,40000001},{0,97500,427500,636000,1536000,2796000,4796000}))*1.021,-2))</f>
        <v/>
      </c>
      <c r="P348" s="21">
        <f>MAX(0,ROUNDDOWN(F348-E348-430000,-3))</f>
        <v/>
      </c>
      <c r="Q348" s="21">
        <f>MAX(0,ROUNDDOWN(F348-E348-430000-H348,-3))</f>
        <v/>
      </c>
      <c r="R348" s="21">
        <f>IF(F348&lt;=450000,0,MAX(0,P348*0.06-MIN(50000,P348)*0.03))</f>
        <v/>
      </c>
      <c r="S348" s="21">
        <f>IF(F348&lt;=450000,0,MAX(0,P348*0.04-MIN(50000,P348)*0.02))</f>
        <v/>
      </c>
      <c r="T348" s="21">
        <f>IF(F348&lt;=450000,0,MAX(0,Q348*0.06-MIN(50000,Q348)*0.03))</f>
        <v/>
      </c>
      <c r="U348" s="21">
        <f>IF(F348&lt;=450000,0,MAX(0,Q348*0.04-MIN(50000,Q348)*0.02))</f>
        <v/>
      </c>
      <c r="V348" s="21">
        <f>50000+MAX(0,G348-480000)</f>
        <v/>
      </c>
      <c r="W348" s="21">
        <f>P348-V348</f>
        <v/>
      </c>
      <c r="X348" s="21">
        <f>Q348-V348</f>
        <v/>
      </c>
      <c r="Y348" s="22">
        <f>IF(W348&lt;0,0.9,LOOKUP(W348,{0,1950001,3300001,6950001,9000001,18000001,40000001},{0.84895,0.7979,0.6958,0.66517,0.56307,0.4916,0.44055}))</f>
        <v/>
      </c>
      <c r="Z348" s="22">
        <f>IF(X348&lt;0,0.9,LOOKUP(X348,{0,1950001,3300001,6950001,9000001,18000001,40000001},{0.84895,0.7979,0.6958,0.66517,0.56307,0.4916,0.44055}))</f>
        <v/>
      </c>
      <c r="AA348" s="22">
        <f>IF(W348&lt;0,0,CHOOSE(MATCH(W348,{0,1950001,3300001,6950001,9000001},1),5.105/84.895,10.21/79.79,20.42/69.58,23.483/66.517,33.693/56.307))</f>
        <v/>
      </c>
      <c r="AB348" s="21">
        <f>IF(C348&lt;=2000,0,(MIN(C348,ROUNDDOWN(F348*0.3,0))-2000)*0.1)</f>
        <v/>
      </c>
      <c r="AC348" s="21">
        <f>IF(C348&lt;=2000,0,MIN((C348-2000)*Y348,(R348+S348)*0.2))</f>
        <v/>
      </c>
      <c r="AD348" s="21">
        <f>IF(C348&lt;=2000,0,MIN((C348-2000)*Z348,(T348+U348)*0.2))</f>
        <v/>
      </c>
      <c r="AE348" s="21">
        <f>AC348*AA348</f>
        <v/>
      </c>
      <c r="AF348" s="21">
        <f>ROUNDDOWN(R348,-2)+ROUNDDOWN(S348,-2)</f>
        <v/>
      </c>
      <c r="AG348" s="21">
        <f>ROUNDDOWN(MAX(0,R348-(AB348+AC348+AE348)*0.6),-2)+ROUNDDOWN(MAX(0,S348-(AB348+AC348+AE348)*0.4),-2)</f>
        <v/>
      </c>
      <c r="AH348" s="21">
        <f>ROUNDDOWN(MAX(0,T348-(AB348+AD348)*0.6),-2)+ROUNDDOWN(MAX(0,U348-(AB348+AD348)*0.4),-2)</f>
        <v/>
      </c>
      <c r="AI348" s="21">
        <f>ROUNDDOWN(T348,-2)+ROUNDDOWN(U348,-2)</f>
        <v/>
      </c>
      <c r="AJ348" s="21">
        <f>M348+AF348</f>
        <v/>
      </c>
      <c r="AK348" s="21">
        <f>M348+AG348</f>
        <v/>
      </c>
      <c r="AL348" s="21">
        <f>N348+AH348</f>
        <v/>
      </c>
      <c r="AM348" s="21">
        <f>O348+AI348</f>
        <v/>
      </c>
      <c r="AN348" s="21">
        <f>N348+AI348</f>
        <v/>
      </c>
      <c r="AO348" s="21">
        <f>ROUNDDOWN((R348+S348)*0.2/Y348+2000,0)</f>
        <v/>
      </c>
      <c r="AP348" s="21">
        <f>ROUNDDOWN((T348+U348)*0.2/Z348+2000,0)</f>
        <v/>
      </c>
      <c r="AQ348" s="21">
        <f>AL348-AK348</f>
        <v/>
      </c>
      <c r="AR348" s="21">
        <f>AM348-AK348</f>
        <v/>
      </c>
      <c r="AS348" s="21">
        <f>AM348-AL348</f>
        <v/>
      </c>
      <c r="AT348" s="21">
        <f>AK348+C348-AJ348</f>
        <v/>
      </c>
      <c r="AU348" s="21">
        <f>AL348+C348-AM348</f>
        <v/>
      </c>
      <c r="AV348" s="21">
        <f>AN348+C348-AM348</f>
        <v/>
      </c>
    </row>
    <row r="349">
      <c r="A349" t="inlineStr">
        <is>
          <t>医療費の境目</t>
        </is>
      </c>
      <c r="B349" s="21">
        <f>'3_医療費の境目'!$B$3</f>
        <v/>
      </c>
      <c r="C349" s="21">
        <f>IF('3_医療費の境目'!$B$4="",AO349,'3_医療費の境目'!$B$4)</f>
        <v/>
      </c>
      <c r="D349" s="21">
        <f>'3_医療費の境目'!D349</f>
        <v/>
      </c>
      <c r="E349" s="21">
        <f>ROUND(MIN(B349/12,650000)*12*0.0915+MIN(B349/12,1390000)*12*(0.0504+0)+B349*0.005,0)</f>
        <v/>
      </c>
      <c r="F349" s="21">
        <f>IF(B349&lt;741000,0,IF(B349&lt;2191000,B349-740000,IF(B349&lt;2193000,1451000,IF(B349&lt;2196000,1453000,IF(B349&lt;2200000,1456000,IF(B349&lt;3600000,ROUND(ROUNDDOWN(B349/4,-3)*2.8,0)-80000,IF(B349&lt;6600000,ROUND(ROUNDDOWN(B349/4,-3)*3.2,0)-440000,IF(B349&lt;8500000,ROUNDDOWN(B349*0.9,0)-1100000,B349-1950000))))))))</f>
        <v/>
      </c>
      <c r="G349" s="21">
        <f>IF(F349&gt;23500000,NA(),IF(F349&lt;=4890000,1040000,IF(F349&lt;=6550000,670000,620000)))</f>
        <v/>
      </c>
      <c r="H349" s="21">
        <f>IF(D349&lt;=0,0,MAX(0,MIN(2000000,D349-MIN(100000,ROUNDDOWN(F349*0.05,0)))))</f>
        <v/>
      </c>
      <c r="I349" s="21">
        <f>IF(C349&lt;=2000,0,MIN(C349,ROUNDDOWN(F349*0.4,0))-2000)</f>
        <v/>
      </c>
      <c r="J349" s="21">
        <f>MAX(0,ROUNDDOWN(F349-E349-G349,-3))</f>
        <v/>
      </c>
      <c r="K349" s="21">
        <f>MAX(0,ROUNDDOWN(F349-E349-G349-H349-I349,-3))</f>
        <v/>
      </c>
      <c r="L349" s="21">
        <f>MAX(0,ROUNDDOWN(F349-E349-G349-H349,-3))</f>
        <v/>
      </c>
      <c r="M349" s="21">
        <f>IF(J349&lt;=0,0,ROUNDDOWN((J349*LOOKUP(J349,{0,1950001,3300001,6950001,9000001,18000001,40000001},{0.05,0.1,0.2,0.23,0.33,0.4,0.45})-LOOKUP(J349,{0,1950001,3300001,6950001,9000001,18000001,40000001},{0,97500,427500,636000,1536000,2796000,4796000}))*1.021,-2))</f>
        <v/>
      </c>
      <c r="N349" s="21">
        <f>IF(K349&lt;=0,0,ROUNDDOWN((K349*LOOKUP(K349,{0,1950001,3300001,6950001,9000001,18000001,40000001},{0.05,0.1,0.2,0.23,0.33,0.4,0.45})-LOOKUP(K349,{0,1950001,3300001,6950001,9000001,18000001,40000001},{0,97500,427500,636000,1536000,2796000,4796000}))*1.021,-2))</f>
        <v/>
      </c>
      <c r="O349" s="21">
        <f>IF(L349&lt;=0,0,ROUNDDOWN((L349*LOOKUP(L349,{0,1950001,3300001,6950001,9000001,18000001,40000001},{0.05,0.1,0.2,0.23,0.33,0.4,0.45})-LOOKUP(L349,{0,1950001,3300001,6950001,9000001,18000001,40000001},{0,97500,427500,636000,1536000,2796000,4796000}))*1.021,-2))</f>
        <v/>
      </c>
      <c r="P349" s="21">
        <f>MAX(0,ROUNDDOWN(F349-E349-430000,-3))</f>
        <v/>
      </c>
      <c r="Q349" s="21">
        <f>MAX(0,ROUNDDOWN(F349-E349-430000-H349,-3))</f>
        <v/>
      </c>
      <c r="R349" s="21">
        <f>IF(F349&lt;=450000,0,MAX(0,P349*0.06-MIN(50000,P349)*0.03))</f>
        <v/>
      </c>
      <c r="S349" s="21">
        <f>IF(F349&lt;=450000,0,MAX(0,P349*0.04-MIN(50000,P349)*0.02))</f>
        <v/>
      </c>
      <c r="T349" s="21">
        <f>IF(F349&lt;=450000,0,MAX(0,Q349*0.06-MIN(50000,Q349)*0.03))</f>
        <v/>
      </c>
      <c r="U349" s="21">
        <f>IF(F349&lt;=450000,0,MAX(0,Q349*0.04-MIN(50000,Q349)*0.02))</f>
        <v/>
      </c>
      <c r="V349" s="21">
        <f>50000+MAX(0,G349-480000)</f>
        <v/>
      </c>
      <c r="W349" s="21">
        <f>P349-V349</f>
        <v/>
      </c>
      <c r="X349" s="21">
        <f>Q349-V349</f>
        <v/>
      </c>
      <c r="Y349" s="22">
        <f>IF(W349&lt;0,0.9,LOOKUP(W349,{0,1950001,3300001,6950001,9000001,18000001,40000001},{0.84895,0.7979,0.6958,0.66517,0.56307,0.4916,0.44055}))</f>
        <v/>
      </c>
      <c r="Z349" s="22">
        <f>IF(X349&lt;0,0.9,LOOKUP(X349,{0,1950001,3300001,6950001,9000001,18000001,40000001},{0.84895,0.7979,0.6958,0.66517,0.56307,0.4916,0.44055}))</f>
        <v/>
      </c>
      <c r="AA349" s="22">
        <f>IF(W349&lt;0,0,CHOOSE(MATCH(W349,{0,1950001,3300001,6950001,9000001},1),5.105/84.895,10.21/79.79,20.42/69.58,23.483/66.517,33.693/56.307))</f>
        <v/>
      </c>
      <c r="AB349" s="21">
        <f>IF(C349&lt;=2000,0,(MIN(C349,ROUNDDOWN(F349*0.3,0))-2000)*0.1)</f>
        <v/>
      </c>
      <c r="AC349" s="21">
        <f>IF(C349&lt;=2000,0,MIN((C349-2000)*Y349,(R349+S349)*0.2))</f>
        <v/>
      </c>
      <c r="AD349" s="21">
        <f>IF(C349&lt;=2000,0,MIN((C349-2000)*Z349,(T349+U349)*0.2))</f>
        <v/>
      </c>
      <c r="AE349" s="21">
        <f>AC349*AA349</f>
        <v/>
      </c>
      <c r="AF349" s="21">
        <f>ROUNDDOWN(R349,-2)+ROUNDDOWN(S349,-2)</f>
        <v/>
      </c>
      <c r="AG349" s="21">
        <f>ROUNDDOWN(MAX(0,R349-(AB349+AC349+AE349)*0.6),-2)+ROUNDDOWN(MAX(0,S349-(AB349+AC349+AE349)*0.4),-2)</f>
        <v/>
      </c>
      <c r="AH349" s="21">
        <f>ROUNDDOWN(MAX(0,T349-(AB349+AD349)*0.6),-2)+ROUNDDOWN(MAX(0,U349-(AB349+AD349)*0.4),-2)</f>
        <v/>
      </c>
      <c r="AI349" s="21">
        <f>ROUNDDOWN(T349,-2)+ROUNDDOWN(U349,-2)</f>
        <v/>
      </c>
      <c r="AJ349" s="21">
        <f>M349+AF349</f>
        <v/>
      </c>
      <c r="AK349" s="21">
        <f>M349+AG349</f>
        <v/>
      </c>
      <c r="AL349" s="21">
        <f>N349+AH349</f>
        <v/>
      </c>
      <c r="AM349" s="21">
        <f>O349+AI349</f>
        <v/>
      </c>
      <c r="AN349" s="21">
        <f>N349+AI349</f>
        <v/>
      </c>
      <c r="AO349" s="21">
        <f>ROUNDDOWN((R349+S349)*0.2/Y349+2000,0)</f>
        <v/>
      </c>
      <c r="AP349" s="21">
        <f>ROUNDDOWN((T349+U349)*0.2/Z349+2000,0)</f>
        <v/>
      </c>
      <c r="AQ349" s="21">
        <f>AL349-AK349</f>
        <v/>
      </c>
      <c r="AR349" s="21">
        <f>AM349-AK349</f>
        <v/>
      </c>
      <c r="AS349" s="21">
        <f>AM349-AL349</f>
        <v/>
      </c>
      <c r="AT349" s="21">
        <f>AK349+C349-AJ349</f>
        <v/>
      </c>
      <c r="AU349" s="21">
        <f>AL349+C349-AM349</f>
        <v/>
      </c>
      <c r="AV349" s="21">
        <f>AN349+C349-AM349</f>
        <v/>
      </c>
    </row>
    <row r="350">
      <c r="A350" t="inlineStr">
        <is>
          <t>医療費の境目</t>
        </is>
      </c>
      <c r="B350" s="21">
        <f>'3_医療費の境目'!$B$3</f>
        <v/>
      </c>
      <c r="C350" s="21">
        <f>IF('3_医療費の境目'!$B$4="",AO350,'3_医療費の境目'!$B$4)</f>
        <v/>
      </c>
      <c r="D350" s="21">
        <f>'3_医療費の境目'!D350</f>
        <v/>
      </c>
      <c r="E350" s="21">
        <f>ROUND(MIN(B350/12,650000)*12*0.0915+MIN(B350/12,1390000)*12*(0.0504+0)+B350*0.005,0)</f>
        <v/>
      </c>
      <c r="F350" s="21">
        <f>IF(B350&lt;741000,0,IF(B350&lt;2191000,B350-740000,IF(B350&lt;2193000,1451000,IF(B350&lt;2196000,1453000,IF(B350&lt;2200000,1456000,IF(B350&lt;3600000,ROUND(ROUNDDOWN(B350/4,-3)*2.8,0)-80000,IF(B350&lt;6600000,ROUND(ROUNDDOWN(B350/4,-3)*3.2,0)-440000,IF(B350&lt;8500000,ROUNDDOWN(B350*0.9,0)-1100000,B350-1950000))))))))</f>
        <v/>
      </c>
      <c r="G350" s="21">
        <f>IF(F350&gt;23500000,NA(),IF(F350&lt;=4890000,1040000,IF(F350&lt;=6550000,670000,620000)))</f>
        <v/>
      </c>
      <c r="H350" s="21">
        <f>IF(D350&lt;=0,0,MAX(0,MIN(2000000,D350-MIN(100000,ROUNDDOWN(F350*0.05,0)))))</f>
        <v/>
      </c>
      <c r="I350" s="21">
        <f>IF(C350&lt;=2000,0,MIN(C350,ROUNDDOWN(F350*0.4,0))-2000)</f>
        <v/>
      </c>
      <c r="J350" s="21">
        <f>MAX(0,ROUNDDOWN(F350-E350-G350,-3))</f>
        <v/>
      </c>
      <c r="K350" s="21">
        <f>MAX(0,ROUNDDOWN(F350-E350-G350-H350-I350,-3))</f>
        <v/>
      </c>
      <c r="L350" s="21">
        <f>MAX(0,ROUNDDOWN(F350-E350-G350-H350,-3))</f>
        <v/>
      </c>
      <c r="M350" s="21">
        <f>IF(J350&lt;=0,0,ROUNDDOWN((J350*LOOKUP(J350,{0,1950001,3300001,6950001,9000001,18000001,40000001},{0.05,0.1,0.2,0.23,0.33,0.4,0.45})-LOOKUP(J350,{0,1950001,3300001,6950001,9000001,18000001,40000001},{0,97500,427500,636000,1536000,2796000,4796000}))*1.021,-2))</f>
        <v/>
      </c>
      <c r="N350" s="21">
        <f>IF(K350&lt;=0,0,ROUNDDOWN((K350*LOOKUP(K350,{0,1950001,3300001,6950001,9000001,18000001,40000001},{0.05,0.1,0.2,0.23,0.33,0.4,0.45})-LOOKUP(K350,{0,1950001,3300001,6950001,9000001,18000001,40000001},{0,97500,427500,636000,1536000,2796000,4796000}))*1.021,-2))</f>
        <v/>
      </c>
      <c r="O350" s="21">
        <f>IF(L350&lt;=0,0,ROUNDDOWN((L350*LOOKUP(L350,{0,1950001,3300001,6950001,9000001,18000001,40000001},{0.05,0.1,0.2,0.23,0.33,0.4,0.45})-LOOKUP(L350,{0,1950001,3300001,6950001,9000001,18000001,40000001},{0,97500,427500,636000,1536000,2796000,4796000}))*1.021,-2))</f>
        <v/>
      </c>
      <c r="P350" s="21">
        <f>MAX(0,ROUNDDOWN(F350-E350-430000,-3))</f>
        <v/>
      </c>
      <c r="Q350" s="21">
        <f>MAX(0,ROUNDDOWN(F350-E350-430000-H350,-3))</f>
        <v/>
      </c>
      <c r="R350" s="21">
        <f>IF(F350&lt;=450000,0,MAX(0,P350*0.06-MIN(50000,P350)*0.03))</f>
        <v/>
      </c>
      <c r="S350" s="21">
        <f>IF(F350&lt;=450000,0,MAX(0,P350*0.04-MIN(50000,P350)*0.02))</f>
        <v/>
      </c>
      <c r="T350" s="21">
        <f>IF(F350&lt;=450000,0,MAX(0,Q350*0.06-MIN(50000,Q350)*0.03))</f>
        <v/>
      </c>
      <c r="U350" s="21">
        <f>IF(F350&lt;=450000,0,MAX(0,Q350*0.04-MIN(50000,Q350)*0.02))</f>
        <v/>
      </c>
      <c r="V350" s="21">
        <f>50000+MAX(0,G350-480000)</f>
        <v/>
      </c>
      <c r="W350" s="21">
        <f>P350-V350</f>
        <v/>
      </c>
      <c r="X350" s="21">
        <f>Q350-V350</f>
        <v/>
      </c>
      <c r="Y350" s="22">
        <f>IF(W350&lt;0,0.9,LOOKUP(W350,{0,1950001,3300001,6950001,9000001,18000001,40000001},{0.84895,0.7979,0.6958,0.66517,0.56307,0.4916,0.44055}))</f>
        <v/>
      </c>
      <c r="Z350" s="22">
        <f>IF(X350&lt;0,0.9,LOOKUP(X350,{0,1950001,3300001,6950001,9000001,18000001,40000001},{0.84895,0.7979,0.6958,0.66517,0.56307,0.4916,0.44055}))</f>
        <v/>
      </c>
      <c r="AA350" s="22">
        <f>IF(W350&lt;0,0,CHOOSE(MATCH(W350,{0,1950001,3300001,6950001,9000001},1),5.105/84.895,10.21/79.79,20.42/69.58,23.483/66.517,33.693/56.307))</f>
        <v/>
      </c>
      <c r="AB350" s="21">
        <f>IF(C350&lt;=2000,0,(MIN(C350,ROUNDDOWN(F350*0.3,0))-2000)*0.1)</f>
        <v/>
      </c>
      <c r="AC350" s="21">
        <f>IF(C350&lt;=2000,0,MIN((C350-2000)*Y350,(R350+S350)*0.2))</f>
        <v/>
      </c>
      <c r="AD350" s="21">
        <f>IF(C350&lt;=2000,0,MIN((C350-2000)*Z350,(T350+U350)*0.2))</f>
        <v/>
      </c>
      <c r="AE350" s="21">
        <f>AC350*AA350</f>
        <v/>
      </c>
      <c r="AF350" s="21">
        <f>ROUNDDOWN(R350,-2)+ROUNDDOWN(S350,-2)</f>
        <v/>
      </c>
      <c r="AG350" s="21">
        <f>ROUNDDOWN(MAX(0,R350-(AB350+AC350+AE350)*0.6),-2)+ROUNDDOWN(MAX(0,S350-(AB350+AC350+AE350)*0.4),-2)</f>
        <v/>
      </c>
      <c r="AH350" s="21">
        <f>ROUNDDOWN(MAX(0,T350-(AB350+AD350)*0.6),-2)+ROUNDDOWN(MAX(0,U350-(AB350+AD350)*0.4),-2)</f>
        <v/>
      </c>
      <c r="AI350" s="21">
        <f>ROUNDDOWN(T350,-2)+ROUNDDOWN(U350,-2)</f>
        <v/>
      </c>
      <c r="AJ350" s="21">
        <f>M350+AF350</f>
        <v/>
      </c>
      <c r="AK350" s="21">
        <f>M350+AG350</f>
        <v/>
      </c>
      <c r="AL350" s="21">
        <f>N350+AH350</f>
        <v/>
      </c>
      <c r="AM350" s="21">
        <f>O350+AI350</f>
        <v/>
      </c>
      <c r="AN350" s="21">
        <f>N350+AI350</f>
        <v/>
      </c>
      <c r="AO350" s="21">
        <f>ROUNDDOWN((R350+S350)*0.2/Y350+2000,0)</f>
        <v/>
      </c>
      <c r="AP350" s="21">
        <f>ROUNDDOWN((T350+U350)*0.2/Z350+2000,0)</f>
        <v/>
      </c>
      <c r="AQ350" s="21">
        <f>AL350-AK350</f>
        <v/>
      </c>
      <c r="AR350" s="21">
        <f>AM350-AK350</f>
        <v/>
      </c>
      <c r="AS350" s="21">
        <f>AM350-AL350</f>
        <v/>
      </c>
      <c r="AT350" s="21">
        <f>AK350+C350-AJ350</f>
        <v/>
      </c>
      <c r="AU350" s="21">
        <f>AL350+C350-AM350</f>
        <v/>
      </c>
      <c r="AV350" s="21">
        <f>AN350+C350-AM350</f>
        <v/>
      </c>
    </row>
    <row r="351">
      <c r="A351" t="inlineStr">
        <is>
          <t>医療費の境目</t>
        </is>
      </c>
      <c r="B351" s="21">
        <f>'3_医療費の境目'!$B$3</f>
        <v/>
      </c>
      <c r="C351" s="21">
        <f>IF('3_医療費の境目'!$B$4="",AO351,'3_医療費の境目'!$B$4)</f>
        <v/>
      </c>
      <c r="D351" s="21">
        <f>'3_医療費の境目'!D351</f>
        <v/>
      </c>
      <c r="E351" s="21">
        <f>ROUND(MIN(B351/12,650000)*12*0.0915+MIN(B351/12,1390000)*12*(0.0504+0)+B351*0.005,0)</f>
        <v/>
      </c>
      <c r="F351" s="21">
        <f>IF(B351&lt;741000,0,IF(B351&lt;2191000,B351-740000,IF(B351&lt;2193000,1451000,IF(B351&lt;2196000,1453000,IF(B351&lt;2200000,1456000,IF(B351&lt;3600000,ROUND(ROUNDDOWN(B351/4,-3)*2.8,0)-80000,IF(B351&lt;6600000,ROUND(ROUNDDOWN(B351/4,-3)*3.2,0)-440000,IF(B351&lt;8500000,ROUNDDOWN(B351*0.9,0)-1100000,B351-1950000))))))))</f>
        <v/>
      </c>
      <c r="G351" s="21">
        <f>IF(F351&gt;23500000,NA(),IF(F351&lt;=4890000,1040000,IF(F351&lt;=6550000,670000,620000)))</f>
        <v/>
      </c>
      <c r="H351" s="21">
        <f>IF(D351&lt;=0,0,MAX(0,MIN(2000000,D351-MIN(100000,ROUNDDOWN(F351*0.05,0)))))</f>
        <v/>
      </c>
      <c r="I351" s="21">
        <f>IF(C351&lt;=2000,0,MIN(C351,ROUNDDOWN(F351*0.4,0))-2000)</f>
        <v/>
      </c>
      <c r="J351" s="21">
        <f>MAX(0,ROUNDDOWN(F351-E351-G351,-3))</f>
        <v/>
      </c>
      <c r="K351" s="21">
        <f>MAX(0,ROUNDDOWN(F351-E351-G351-H351-I351,-3))</f>
        <v/>
      </c>
      <c r="L351" s="21">
        <f>MAX(0,ROUNDDOWN(F351-E351-G351-H351,-3))</f>
        <v/>
      </c>
      <c r="M351" s="21">
        <f>IF(J351&lt;=0,0,ROUNDDOWN((J351*LOOKUP(J351,{0,1950001,3300001,6950001,9000001,18000001,40000001},{0.05,0.1,0.2,0.23,0.33,0.4,0.45})-LOOKUP(J351,{0,1950001,3300001,6950001,9000001,18000001,40000001},{0,97500,427500,636000,1536000,2796000,4796000}))*1.021,-2))</f>
        <v/>
      </c>
      <c r="N351" s="21">
        <f>IF(K351&lt;=0,0,ROUNDDOWN((K351*LOOKUP(K351,{0,1950001,3300001,6950001,9000001,18000001,40000001},{0.05,0.1,0.2,0.23,0.33,0.4,0.45})-LOOKUP(K351,{0,1950001,3300001,6950001,9000001,18000001,40000001},{0,97500,427500,636000,1536000,2796000,4796000}))*1.021,-2))</f>
        <v/>
      </c>
      <c r="O351" s="21">
        <f>IF(L351&lt;=0,0,ROUNDDOWN((L351*LOOKUP(L351,{0,1950001,3300001,6950001,9000001,18000001,40000001},{0.05,0.1,0.2,0.23,0.33,0.4,0.45})-LOOKUP(L351,{0,1950001,3300001,6950001,9000001,18000001,40000001},{0,97500,427500,636000,1536000,2796000,4796000}))*1.021,-2))</f>
        <v/>
      </c>
      <c r="P351" s="21">
        <f>MAX(0,ROUNDDOWN(F351-E351-430000,-3))</f>
        <v/>
      </c>
      <c r="Q351" s="21">
        <f>MAX(0,ROUNDDOWN(F351-E351-430000-H351,-3))</f>
        <v/>
      </c>
      <c r="R351" s="21">
        <f>IF(F351&lt;=450000,0,MAX(0,P351*0.06-MIN(50000,P351)*0.03))</f>
        <v/>
      </c>
      <c r="S351" s="21">
        <f>IF(F351&lt;=450000,0,MAX(0,P351*0.04-MIN(50000,P351)*0.02))</f>
        <v/>
      </c>
      <c r="T351" s="21">
        <f>IF(F351&lt;=450000,0,MAX(0,Q351*0.06-MIN(50000,Q351)*0.03))</f>
        <v/>
      </c>
      <c r="U351" s="21">
        <f>IF(F351&lt;=450000,0,MAX(0,Q351*0.04-MIN(50000,Q351)*0.02))</f>
        <v/>
      </c>
      <c r="V351" s="21">
        <f>50000+MAX(0,G351-480000)</f>
        <v/>
      </c>
      <c r="W351" s="21">
        <f>P351-V351</f>
        <v/>
      </c>
      <c r="X351" s="21">
        <f>Q351-V351</f>
        <v/>
      </c>
      <c r="Y351" s="22">
        <f>IF(W351&lt;0,0.9,LOOKUP(W351,{0,1950001,3300001,6950001,9000001,18000001,40000001},{0.84895,0.7979,0.6958,0.66517,0.56307,0.4916,0.44055}))</f>
        <v/>
      </c>
      <c r="Z351" s="22">
        <f>IF(X351&lt;0,0.9,LOOKUP(X351,{0,1950001,3300001,6950001,9000001,18000001,40000001},{0.84895,0.7979,0.6958,0.66517,0.56307,0.4916,0.44055}))</f>
        <v/>
      </c>
      <c r="AA351" s="22">
        <f>IF(W351&lt;0,0,CHOOSE(MATCH(W351,{0,1950001,3300001,6950001,9000001},1),5.105/84.895,10.21/79.79,20.42/69.58,23.483/66.517,33.693/56.307))</f>
        <v/>
      </c>
      <c r="AB351" s="21">
        <f>IF(C351&lt;=2000,0,(MIN(C351,ROUNDDOWN(F351*0.3,0))-2000)*0.1)</f>
        <v/>
      </c>
      <c r="AC351" s="21">
        <f>IF(C351&lt;=2000,0,MIN((C351-2000)*Y351,(R351+S351)*0.2))</f>
        <v/>
      </c>
      <c r="AD351" s="21">
        <f>IF(C351&lt;=2000,0,MIN((C351-2000)*Z351,(T351+U351)*0.2))</f>
        <v/>
      </c>
      <c r="AE351" s="21">
        <f>AC351*AA351</f>
        <v/>
      </c>
      <c r="AF351" s="21">
        <f>ROUNDDOWN(R351,-2)+ROUNDDOWN(S351,-2)</f>
        <v/>
      </c>
      <c r="AG351" s="21">
        <f>ROUNDDOWN(MAX(0,R351-(AB351+AC351+AE351)*0.6),-2)+ROUNDDOWN(MAX(0,S351-(AB351+AC351+AE351)*0.4),-2)</f>
        <v/>
      </c>
      <c r="AH351" s="21">
        <f>ROUNDDOWN(MAX(0,T351-(AB351+AD351)*0.6),-2)+ROUNDDOWN(MAX(0,U351-(AB351+AD351)*0.4),-2)</f>
        <v/>
      </c>
      <c r="AI351" s="21">
        <f>ROUNDDOWN(T351,-2)+ROUNDDOWN(U351,-2)</f>
        <v/>
      </c>
      <c r="AJ351" s="21">
        <f>M351+AF351</f>
        <v/>
      </c>
      <c r="AK351" s="21">
        <f>M351+AG351</f>
        <v/>
      </c>
      <c r="AL351" s="21">
        <f>N351+AH351</f>
        <v/>
      </c>
      <c r="AM351" s="21">
        <f>O351+AI351</f>
        <v/>
      </c>
      <c r="AN351" s="21">
        <f>N351+AI351</f>
        <v/>
      </c>
      <c r="AO351" s="21">
        <f>ROUNDDOWN((R351+S351)*0.2/Y351+2000,0)</f>
        <v/>
      </c>
      <c r="AP351" s="21">
        <f>ROUNDDOWN((T351+U351)*0.2/Z351+2000,0)</f>
        <v/>
      </c>
      <c r="AQ351" s="21">
        <f>AL351-AK351</f>
        <v/>
      </c>
      <c r="AR351" s="21">
        <f>AM351-AK351</f>
        <v/>
      </c>
      <c r="AS351" s="21">
        <f>AM351-AL351</f>
        <v/>
      </c>
      <c r="AT351" s="21">
        <f>AK351+C351-AJ351</f>
        <v/>
      </c>
      <c r="AU351" s="21">
        <f>AL351+C351-AM351</f>
        <v/>
      </c>
      <c r="AV351" s="21">
        <f>AN351+C351-AM351</f>
        <v/>
      </c>
    </row>
    <row r="352">
      <c r="A352" t="inlineStr">
        <is>
          <t>医療費の境目</t>
        </is>
      </c>
      <c r="B352" s="21">
        <f>'3_医療費の境目'!$B$3</f>
        <v/>
      </c>
      <c r="C352" s="21">
        <f>IF('3_医療費の境目'!$B$4="",AO352,'3_医療費の境目'!$B$4)</f>
        <v/>
      </c>
      <c r="D352" s="21">
        <f>'3_医療費の境目'!D352</f>
        <v/>
      </c>
      <c r="E352" s="21">
        <f>ROUND(MIN(B352/12,650000)*12*0.0915+MIN(B352/12,1390000)*12*(0.0504+0)+B352*0.005,0)</f>
        <v/>
      </c>
      <c r="F352" s="21">
        <f>IF(B352&lt;741000,0,IF(B352&lt;2191000,B352-740000,IF(B352&lt;2193000,1451000,IF(B352&lt;2196000,1453000,IF(B352&lt;2200000,1456000,IF(B352&lt;3600000,ROUND(ROUNDDOWN(B352/4,-3)*2.8,0)-80000,IF(B352&lt;6600000,ROUND(ROUNDDOWN(B352/4,-3)*3.2,0)-440000,IF(B352&lt;8500000,ROUNDDOWN(B352*0.9,0)-1100000,B352-1950000))))))))</f>
        <v/>
      </c>
      <c r="G352" s="21">
        <f>IF(F352&gt;23500000,NA(),IF(F352&lt;=4890000,1040000,IF(F352&lt;=6550000,670000,620000)))</f>
        <v/>
      </c>
      <c r="H352" s="21">
        <f>IF(D352&lt;=0,0,MAX(0,MIN(2000000,D352-MIN(100000,ROUNDDOWN(F352*0.05,0)))))</f>
        <v/>
      </c>
      <c r="I352" s="21">
        <f>IF(C352&lt;=2000,0,MIN(C352,ROUNDDOWN(F352*0.4,0))-2000)</f>
        <v/>
      </c>
      <c r="J352" s="21">
        <f>MAX(0,ROUNDDOWN(F352-E352-G352,-3))</f>
        <v/>
      </c>
      <c r="K352" s="21">
        <f>MAX(0,ROUNDDOWN(F352-E352-G352-H352-I352,-3))</f>
        <v/>
      </c>
      <c r="L352" s="21">
        <f>MAX(0,ROUNDDOWN(F352-E352-G352-H352,-3))</f>
        <v/>
      </c>
      <c r="M352" s="21">
        <f>IF(J352&lt;=0,0,ROUNDDOWN((J352*LOOKUP(J352,{0,1950001,3300001,6950001,9000001,18000001,40000001},{0.05,0.1,0.2,0.23,0.33,0.4,0.45})-LOOKUP(J352,{0,1950001,3300001,6950001,9000001,18000001,40000001},{0,97500,427500,636000,1536000,2796000,4796000}))*1.021,-2))</f>
        <v/>
      </c>
      <c r="N352" s="21">
        <f>IF(K352&lt;=0,0,ROUNDDOWN((K352*LOOKUP(K352,{0,1950001,3300001,6950001,9000001,18000001,40000001},{0.05,0.1,0.2,0.23,0.33,0.4,0.45})-LOOKUP(K352,{0,1950001,3300001,6950001,9000001,18000001,40000001},{0,97500,427500,636000,1536000,2796000,4796000}))*1.021,-2))</f>
        <v/>
      </c>
      <c r="O352" s="21">
        <f>IF(L352&lt;=0,0,ROUNDDOWN((L352*LOOKUP(L352,{0,1950001,3300001,6950001,9000001,18000001,40000001},{0.05,0.1,0.2,0.23,0.33,0.4,0.45})-LOOKUP(L352,{0,1950001,3300001,6950001,9000001,18000001,40000001},{0,97500,427500,636000,1536000,2796000,4796000}))*1.021,-2))</f>
        <v/>
      </c>
      <c r="P352" s="21">
        <f>MAX(0,ROUNDDOWN(F352-E352-430000,-3))</f>
        <v/>
      </c>
      <c r="Q352" s="21">
        <f>MAX(0,ROUNDDOWN(F352-E352-430000-H352,-3))</f>
        <v/>
      </c>
      <c r="R352" s="21">
        <f>IF(F352&lt;=450000,0,MAX(0,P352*0.06-MIN(50000,P352)*0.03))</f>
        <v/>
      </c>
      <c r="S352" s="21">
        <f>IF(F352&lt;=450000,0,MAX(0,P352*0.04-MIN(50000,P352)*0.02))</f>
        <v/>
      </c>
      <c r="T352" s="21">
        <f>IF(F352&lt;=450000,0,MAX(0,Q352*0.06-MIN(50000,Q352)*0.03))</f>
        <v/>
      </c>
      <c r="U352" s="21">
        <f>IF(F352&lt;=450000,0,MAX(0,Q352*0.04-MIN(50000,Q352)*0.02))</f>
        <v/>
      </c>
      <c r="V352" s="21">
        <f>50000+MAX(0,G352-480000)</f>
        <v/>
      </c>
      <c r="W352" s="21">
        <f>P352-V352</f>
        <v/>
      </c>
      <c r="X352" s="21">
        <f>Q352-V352</f>
        <v/>
      </c>
      <c r="Y352" s="22">
        <f>IF(W352&lt;0,0.9,LOOKUP(W352,{0,1950001,3300001,6950001,9000001,18000001,40000001},{0.84895,0.7979,0.6958,0.66517,0.56307,0.4916,0.44055}))</f>
        <v/>
      </c>
      <c r="Z352" s="22">
        <f>IF(X352&lt;0,0.9,LOOKUP(X352,{0,1950001,3300001,6950001,9000001,18000001,40000001},{0.84895,0.7979,0.6958,0.66517,0.56307,0.4916,0.44055}))</f>
        <v/>
      </c>
      <c r="AA352" s="22">
        <f>IF(W352&lt;0,0,CHOOSE(MATCH(W352,{0,1950001,3300001,6950001,9000001},1),5.105/84.895,10.21/79.79,20.42/69.58,23.483/66.517,33.693/56.307))</f>
        <v/>
      </c>
      <c r="AB352" s="21">
        <f>IF(C352&lt;=2000,0,(MIN(C352,ROUNDDOWN(F352*0.3,0))-2000)*0.1)</f>
        <v/>
      </c>
      <c r="AC352" s="21">
        <f>IF(C352&lt;=2000,0,MIN((C352-2000)*Y352,(R352+S352)*0.2))</f>
        <v/>
      </c>
      <c r="AD352" s="21">
        <f>IF(C352&lt;=2000,0,MIN((C352-2000)*Z352,(T352+U352)*0.2))</f>
        <v/>
      </c>
      <c r="AE352" s="21">
        <f>AC352*AA352</f>
        <v/>
      </c>
      <c r="AF352" s="21">
        <f>ROUNDDOWN(R352,-2)+ROUNDDOWN(S352,-2)</f>
        <v/>
      </c>
      <c r="AG352" s="21">
        <f>ROUNDDOWN(MAX(0,R352-(AB352+AC352+AE352)*0.6),-2)+ROUNDDOWN(MAX(0,S352-(AB352+AC352+AE352)*0.4),-2)</f>
        <v/>
      </c>
      <c r="AH352" s="21">
        <f>ROUNDDOWN(MAX(0,T352-(AB352+AD352)*0.6),-2)+ROUNDDOWN(MAX(0,U352-(AB352+AD352)*0.4),-2)</f>
        <v/>
      </c>
      <c r="AI352" s="21">
        <f>ROUNDDOWN(T352,-2)+ROUNDDOWN(U352,-2)</f>
        <v/>
      </c>
      <c r="AJ352" s="21">
        <f>M352+AF352</f>
        <v/>
      </c>
      <c r="AK352" s="21">
        <f>M352+AG352</f>
        <v/>
      </c>
      <c r="AL352" s="21">
        <f>N352+AH352</f>
        <v/>
      </c>
      <c r="AM352" s="21">
        <f>O352+AI352</f>
        <v/>
      </c>
      <c r="AN352" s="21">
        <f>N352+AI352</f>
        <v/>
      </c>
      <c r="AO352" s="21">
        <f>ROUNDDOWN((R352+S352)*0.2/Y352+2000,0)</f>
        <v/>
      </c>
      <c r="AP352" s="21">
        <f>ROUNDDOWN((T352+U352)*0.2/Z352+2000,0)</f>
        <v/>
      </c>
      <c r="AQ352" s="21">
        <f>AL352-AK352</f>
        <v/>
      </c>
      <c r="AR352" s="21">
        <f>AM352-AK352</f>
        <v/>
      </c>
      <c r="AS352" s="21">
        <f>AM352-AL352</f>
        <v/>
      </c>
      <c r="AT352" s="21">
        <f>AK352+C352-AJ352</f>
        <v/>
      </c>
      <c r="AU352" s="21">
        <f>AL352+C352-AM352</f>
        <v/>
      </c>
      <c r="AV352" s="21">
        <f>AN352+C352-AM352</f>
        <v/>
      </c>
    </row>
    <row r="353">
      <c r="A353" t="inlineStr">
        <is>
          <t>医療費の境目</t>
        </is>
      </c>
      <c r="B353" s="21">
        <f>'3_医療費の境目'!$B$3</f>
        <v/>
      </c>
      <c r="C353" s="21">
        <f>IF('3_医療費の境目'!$B$4="",AO353,'3_医療費の境目'!$B$4)</f>
        <v/>
      </c>
      <c r="D353" s="21">
        <f>'3_医療費の境目'!D353</f>
        <v/>
      </c>
      <c r="E353" s="21">
        <f>ROUND(MIN(B353/12,650000)*12*0.0915+MIN(B353/12,1390000)*12*(0.0504+0)+B353*0.005,0)</f>
        <v/>
      </c>
      <c r="F353" s="21">
        <f>IF(B353&lt;741000,0,IF(B353&lt;2191000,B353-740000,IF(B353&lt;2193000,1451000,IF(B353&lt;2196000,1453000,IF(B353&lt;2200000,1456000,IF(B353&lt;3600000,ROUND(ROUNDDOWN(B353/4,-3)*2.8,0)-80000,IF(B353&lt;6600000,ROUND(ROUNDDOWN(B353/4,-3)*3.2,0)-440000,IF(B353&lt;8500000,ROUNDDOWN(B353*0.9,0)-1100000,B353-1950000))))))))</f>
        <v/>
      </c>
      <c r="G353" s="21">
        <f>IF(F353&gt;23500000,NA(),IF(F353&lt;=4890000,1040000,IF(F353&lt;=6550000,670000,620000)))</f>
        <v/>
      </c>
      <c r="H353" s="21">
        <f>IF(D353&lt;=0,0,MAX(0,MIN(2000000,D353-MIN(100000,ROUNDDOWN(F353*0.05,0)))))</f>
        <v/>
      </c>
      <c r="I353" s="21">
        <f>IF(C353&lt;=2000,0,MIN(C353,ROUNDDOWN(F353*0.4,0))-2000)</f>
        <v/>
      </c>
      <c r="J353" s="21">
        <f>MAX(0,ROUNDDOWN(F353-E353-G353,-3))</f>
        <v/>
      </c>
      <c r="K353" s="21">
        <f>MAX(0,ROUNDDOWN(F353-E353-G353-H353-I353,-3))</f>
        <v/>
      </c>
      <c r="L353" s="21">
        <f>MAX(0,ROUNDDOWN(F353-E353-G353-H353,-3))</f>
        <v/>
      </c>
      <c r="M353" s="21">
        <f>IF(J353&lt;=0,0,ROUNDDOWN((J353*LOOKUP(J353,{0,1950001,3300001,6950001,9000001,18000001,40000001},{0.05,0.1,0.2,0.23,0.33,0.4,0.45})-LOOKUP(J353,{0,1950001,3300001,6950001,9000001,18000001,40000001},{0,97500,427500,636000,1536000,2796000,4796000}))*1.021,-2))</f>
        <v/>
      </c>
      <c r="N353" s="21">
        <f>IF(K353&lt;=0,0,ROUNDDOWN((K353*LOOKUP(K353,{0,1950001,3300001,6950001,9000001,18000001,40000001},{0.05,0.1,0.2,0.23,0.33,0.4,0.45})-LOOKUP(K353,{0,1950001,3300001,6950001,9000001,18000001,40000001},{0,97500,427500,636000,1536000,2796000,4796000}))*1.021,-2))</f>
        <v/>
      </c>
      <c r="O353" s="21">
        <f>IF(L353&lt;=0,0,ROUNDDOWN((L353*LOOKUP(L353,{0,1950001,3300001,6950001,9000001,18000001,40000001},{0.05,0.1,0.2,0.23,0.33,0.4,0.45})-LOOKUP(L353,{0,1950001,3300001,6950001,9000001,18000001,40000001},{0,97500,427500,636000,1536000,2796000,4796000}))*1.021,-2))</f>
        <v/>
      </c>
      <c r="P353" s="21">
        <f>MAX(0,ROUNDDOWN(F353-E353-430000,-3))</f>
        <v/>
      </c>
      <c r="Q353" s="21">
        <f>MAX(0,ROUNDDOWN(F353-E353-430000-H353,-3))</f>
        <v/>
      </c>
      <c r="R353" s="21">
        <f>IF(F353&lt;=450000,0,MAX(0,P353*0.06-MIN(50000,P353)*0.03))</f>
        <v/>
      </c>
      <c r="S353" s="21">
        <f>IF(F353&lt;=450000,0,MAX(0,P353*0.04-MIN(50000,P353)*0.02))</f>
        <v/>
      </c>
      <c r="T353" s="21">
        <f>IF(F353&lt;=450000,0,MAX(0,Q353*0.06-MIN(50000,Q353)*0.03))</f>
        <v/>
      </c>
      <c r="U353" s="21">
        <f>IF(F353&lt;=450000,0,MAX(0,Q353*0.04-MIN(50000,Q353)*0.02))</f>
        <v/>
      </c>
      <c r="V353" s="21">
        <f>50000+MAX(0,G353-480000)</f>
        <v/>
      </c>
      <c r="W353" s="21">
        <f>P353-V353</f>
        <v/>
      </c>
      <c r="X353" s="21">
        <f>Q353-V353</f>
        <v/>
      </c>
      <c r="Y353" s="22">
        <f>IF(W353&lt;0,0.9,LOOKUP(W353,{0,1950001,3300001,6950001,9000001,18000001,40000001},{0.84895,0.7979,0.6958,0.66517,0.56307,0.4916,0.44055}))</f>
        <v/>
      </c>
      <c r="Z353" s="22">
        <f>IF(X353&lt;0,0.9,LOOKUP(X353,{0,1950001,3300001,6950001,9000001,18000001,40000001},{0.84895,0.7979,0.6958,0.66517,0.56307,0.4916,0.44055}))</f>
        <v/>
      </c>
      <c r="AA353" s="22">
        <f>IF(W353&lt;0,0,CHOOSE(MATCH(W353,{0,1950001,3300001,6950001,9000001},1),5.105/84.895,10.21/79.79,20.42/69.58,23.483/66.517,33.693/56.307))</f>
        <v/>
      </c>
      <c r="AB353" s="21">
        <f>IF(C353&lt;=2000,0,(MIN(C353,ROUNDDOWN(F353*0.3,0))-2000)*0.1)</f>
        <v/>
      </c>
      <c r="AC353" s="21">
        <f>IF(C353&lt;=2000,0,MIN((C353-2000)*Y353,(R353+S353)*0.2))</f>
        <v/>
      </c>
      <c r="AD353" s="21">
        <f>IF(C353&lt;=2000,0,MIN((C353-2000)*Z353,(T353+U353)*0.2))</f>
        <v/>
      </c>
      <c r="AE353" s="21">
        <f>AC353*AA353</f>
        <v/>
      </c>
      <c r="AF353" s="21">
        <f>ROUNDDOWN(R353,-2)+ROUNDDOWN(S353,-2)</f>
        <v/>
      </c>
      <c r="AG353" s="21">
        <f>ROUNDDOWN(MAX(0,R353-(AB353+AC353+AE353)*0.6),-2)+ROUNDDOWN(MAX(0,S353-(AB353+AC353+AE353)*0.4),-2)</f>
        <v/>
      </c>
      <c r="AH353" s="21">
        <f>ROUNDDOWN(MAX(0,T353-(AB353+AD353)*0.6),-2)+ROUNDDOWN(MAX(0,U353-(AB353+AD353)*0.4),-2)</f>
        <v/>
      </c>
      <c r="AI353" s="21">
        <f>ROUNDDOWN(T353,-2)+ROUNDDOWN(U353,-2)</f>
        <v/>
      </c>
      <c r="AJ353" s="21">
        <f>M353+AF353</f>
        <v/>
      </c>
      <c r="AK353" s="21">
        <f>M353+AG353</f>
        <v/>
      </c>
      <c r="AL353" s="21">
        <f>N353+AH353</f>
        <v/>
      </c>
      <c r="AM353" s="21">
        <f>O353+AI353</f>
        <v/>
      </c>
      <c r="AN353" s="21">
        <f>N353+AI353</f>
        <v/>
      </c>
      <c r="AO353" s="21">
        <f>ROUNDDOWN((R353+S353)*0.2/Y353+2000,0)</f>
        <v/>
      </c>
      <c r="AP353" s="21">
        <f>ROUNDDOWN((T353+U353)*0.2/Z353+2000,0)</f>
        <v/>
      </c>
      <c r="AQ353" s="21">
        <f>AL353-AK353</f>
        <v/>
      </c>
      <c r="AR353" s="21">
        <f>AM353-AK353</f>
        <v/>
      </c>
      <c r="AS353" s="21">
        <f>AM353-AL353</f>
        <v/>
      </c>
      <c r="AT353" s="21">
        <f>AK353+C353-AJ353</f>
        <v/>
      </c>
      <c r="AU353" s="21">
        <f>AL353+C353-AM353</f>
        <v/>
      </c>
      <c r="AV353" s="21">
        <f>AN353+C353-AM353</f>
        <v/>
      </c>
    </row>
    <row r="354">
      <c r="A354" t="inlineStr">
        <is>
          <t>医療費の境目</t>
        </is>
      </c>
      <c r="B354" s="21">
        <f>'3_医療費の境目'!$B$3</f>
        <v/>
      </c>
      <c r="C354" s="21">
        <f>IF('3_医療費の境目'!$B$4="",AO354,'3_医療費の境目'!$B$4)</f>
        <v/>
      </c>
      <c r="D354" s="21">
        <f>'3_医療費の境目'!D354</f>
        <v/>
      </c>
      <c r="E354" s="21">
        <f>ROUND(MIN(B354/12,650000)*12*0.0915+MIN(B354/12,1390000)*12*(0.0504+0)+B354*0.005,0)</f>
        <v/>
      </c>
      <c r="F354" s="21">
        <f>IF(B354&lt;741000,0,IF(B354&lt;2191000,B354-740000,IF(B354&lt;2193000,1451000,IF(B354&lt;2196000,1453000,IF(B354&lt;2200000,1456000,IF(B354&lt;3600000,ROUND(ROUNDDOWN(B354/4,-3)*2.8,0)-80000,IF(B354&lt;6600000,ROUND(ROUNDDOWN(B354/4,-3)*3.2,0)-440000,IF(B354&lt;8500000,ROUNDDOWN(B354*0.9,0)-1100000,B354-1950000))))))))</f>
        <v/>
      </c>
      <c r="G354" s="21">
        <f>IF(F354&gt;23500000,NA(),IF(F354&lt;=4890000,1040000,IF(F354&lt;=6550000,670000,620000)))</f>
        <v/>
      </c>
      <c r="H354" s="21">
        <f>IF(D354&lt;=0,0,MAX(0,MIN(2000000,D354-MIN(100000,ROUNDDOWN(F354*0.05,0)))))</f>
        <v/>
      </c>
      <c r="I354" s="21">
        <f>IF(C354&lt;=2000,0,MIN(C354,ROUNDDOWN(F354*0.4,0))-2000)</f>
        <v/>
      </c>
      <c r="J354" s="21">
        <f>MAX(0,ROUNDDOWN(F354-E354-G354,-3))</f>
        <v/>
      </c>
      <c r="K354" s="21">
        <f>MAX(0,ROUNDDOWN(F354-E354-G354-H354-I354,-3))</f>
        <v/>
      </c>
      <c r="L354" s="21">
        <f>MAX(0,ROUNDDOWN(F354-E354-G354-H354,-3))</f>
        <v/>
      </c>
      <c r="M354" s="21">
        <f>IF(J354&lt;=0,0,ROUNDDOWN((J354*LOOKUP(J354,{0,1950001,3300001,6950001,9000001,18000001,40000001},{0.05,0.1,0.2,0.23,0.33,0.4,0.45})-LOOKUP(J354,{0,1950001,3300001,6950001,9000001,18000001,40000001},{0,97500,427500,636000,1536000,2796000,4796000}))*1.021,-2))</f>
        <v/>
      </c>
      <c r="N354" s="21">
        <f>IF(K354&lt;=0,0,ROUNDDOWN((K354*LOOKUP(K354,{0,1950001,3300001,6950001,9000001,18000001,40000001},{0.05,0.1,0.2,0.23,0.33,0.4,0.45})-LOOKUP(K354,{0,1950001,3300001,6950001,9000001,18000001,40000001},{0,97500,427500,636000,1536000,2796000,4796000}))*1.021,-2))</f>
        <v/>
      </c>
      <c r="O354" s="21">
        <f>IF(L354&lt;=0,0,ROUNDDOWN((L354*LOOKUP(L354,{0,1950001,3300001,6950001,9000001,18000001,40000001},{0.05,0.1,0.2,0.23,0.33,0.4,0.45})-LOOKUP(L354,{0,1950001,3300001,6950001,9000001,18000001,40000001},{0,97500,427500,636000,1536000,2796000,4796000}))*1.021,-2))</f>
        <v/>
      </c>
      <c r="P354" s="21">
        <f>MAX(0,ROUNDDOWN(F354-E354-430000,-3))</f>
        <v/>
      </c>
      <c r="Q354" s="21">
        <f>MAX(0,ROUNDDOWN(F354-E354-430000-H354,-3))</f>
        <v/>
      </c>
      <c r="R354" s="21">
        <f>IF(F354&lt;=450000,0,MAX(0,P354*0.06-MIN(50000,P354)*0.03))</f>
        <v/>
      </c>
      <c r="S354" s="21">
        <f>IF(F354&lt;=450000,0,MAX(0,P354*0.04-MIN(50000,P354)*0.02))</f>
        <v/>
      </c>
      <c r="T354" s="21">
        <f>IF(F354&lt;=450000,0,MAX(0,Q354*0.06-MIN(50000,Q354)*0.03))</f>
        <v/>
      </c>
      <c r="U354" s="21">
        <f>IF(F354&lt;=450000,0,MAX(0,Q354*0.04-MIN(50000,Q354)*0.02))</f>
        <v/>
      </c>
      <c r="V354" s="21">
        <f>50000+MAX(0,G354-480000)</f>
        <v/>
      </c>
      <c r="W354" s="21">
        <f>P354-V354</f>
        <v/>
      </c>
      <c r="X354" s="21">
        <f>Q354-V354</f>
        <v/>
      </c>
      <c r="Y354" s="22">
        <f>IF(W354&lt;0,0.9,LOOKUP(W354,{0,1950001,3300001,6950001,9000001,18000001,40000001},{0.84895,0.7979,0.6958,0.66517,0.56307,0.4916,0.44055}))</f>
        <v/>
      </c>
      <c r="Z354" s="22">
        <f>IF(X354&lt;0,0.9,LOOKUP(X354,{0,1950001,3300001,6950001,9000001,18000001,40000001},{0.84895,0.7979,0.6958,0.66517,0.56307,0.4916,0.44055}))</f>
        <v/>
      </c>
      <c r="AA354" s="22">
        <f>IF(W354&lt;0,0,CHOOSE(MATCH(W354,{0,1950001,3300001,6950001,9000001},1),5.105/84.895,10.21/79.79,20.42/69.58,23.483/66.517,33.693/56.307))</f>
        <v/>
      </c>
      <c r="AB354" s="21">
        <f>IF(C354&lt;=2000,0,(MIN(C354,ROUNDDOWN(F354*0.3,0))-2000)*0.1)</f>
        <v/>
      </c>
      <c r="AC354" s="21">
        <f>IF(C354&lt;=2000,0,MIN((C354-2000)*Y354,(R354+S354)*0.2))</f>
        <v/>
      </c>
      <c r="AD354" s="21">
        <f>IF(C354&lt;=2000,0,MIN((C354-2000)*Z354,(T354+U354)*0.2))</f>
        <v/>
      </c>
      <c r="AE354" s="21">
        <f>AC354*AA354</f>
        <v/>
      </c>
      <c r="AF354" s="21">
        <f>ROUNDDOWN(R354,-2)+ROUNDDOWN(S354,-2)</f>
        <v/>
      </c>
      <c r="AG354" s="21">
        <f>ROUNDDOWN(MAX(0,R354-(AB354+AC354+AE354)*0.6),-2)+ROUNDDOWN(MAX(0,S354-(AB354+AC354+AE354)*0.4),-2)</f>
        <v/>
      </c>
      <c r="AH354" s="21">
        <f>ROUNDDOWN(MAX(0,T354-(AB354+AD354)*0.6),-2)+ROUNDDOWN(MAX(0,U354-(AB354+AD354)*0.4),-2)</f>
        <v/>
      </c>
      <c r="AI354" s="21">
        <f>ROUNDDOWN(T354,-2)+ROUNDDOWN(U354,-2)</f>
        <v/>
      </c>
      <c r="AJ354" s="21">
        <f>M354+AF354</f>
        <v/>
      </c>
      <c r="AK354" s="21">
        <f>M354+AG354</f>
        <v/>
      </c>
      <c r="AL354" s="21">
        <f>N354+AH354</f>
        <v/>
      </c>
      <c r="AM354" s="21">
        <f>O354+AI354</f>
        <v/>
      </c>
      <c r="AN354" s="21">
        <f>N354+AI354</f>
        <v/>
      </c>
      <c r="AO354" s="21">
        <f>ROUNDDOWN((R354+S354)*0.2/Y354+2000,0)</f>
        <v/>
      </c>
      <c r="AP354" s="21">
        <f>ROUNDDOWN((T354+U354)*0.2/Z354+2000,0)</f>
        <v/>
      </c>
      <c r="AQ354" s="21">
        <f>AL354-AK354</f>
        <v/>
      </c>
      <c r="AR354" s="21">
        <f>AM354-AK354</f>
        <v/>
      </c>
      <c r="AS354" s="21">
        <f>AM354-AL354</f>
        <v/>
      </c>
      <c r="AT354" s="21">
        <f>AK354+C354-AJ354</f>
        <v/>
      </c>
      <c r="AU354" s="21">
        <f>AL354+C354-AM354</f>
        <v/>
      </c>
      <c r="AV354" s="21">
        <f>AN354+C354-AM354</f>
        <v/>
      </c>
    </row>
    <row r="355">
      <c r="A355" t="inlineStr">
        <is>
          <t>医療費の境目</t>
        </is>
      </c>
      <c r="B355" s="21">
        <f>'3_医療費の境目'!$B$3</f>
        <v/>
      </c>
      <c r="C355" s="21">
        <f>IF('3_医療費の境目'!$B$4="",AO355,'3_医療費の境目'!$B$4)</f>
        <v/>
      </c>
      <c r="D355" s="21">
        <f>'3_医療費の境目'!D355</f>
        <v/>
      </c>
      <c r="E355" s="21">
        <f>ROUND(MIN(B355/12,650000)*12*0.0915+MIN(B355/12,1390000)*12*(0.0504+0)+B355*0.005,0)</f>
        <v/>
      </c>
      <c r="F355" s="21">
        <f>IF(B355&lt;741000,0,IF(B355&lt;2191000,B355-740000,IF(B355&lt;2193000,1451000,IF(B355&lt;2196000,1453000,IF(B355&lt;2200000,1456000,IF(B355&lt;3600000,ROUND(ROUNDDOWN(B355/4,-3)*2.8,0)-80000,IF(B355&lt;6600000,ROUND(ROUNDDOWN(B355/4,-3)*3.2,0)-440000,IF(B355&lt;8500000,ROUNDDOWN(B355*0.9,0)-1100000,B355-1950000))))))))</f>
        <v/>
      </c>
      <c r="G355" s="21">
        <f>IF(F355&gt;23500000,NA(),IF(F355&lt;=4890000,1040000,IF(F355&lt;=6550000,670000,620000)))</f>
        <v/>
      </c>
      <c r="H355" s="21">
        <f>IF(D355&lt;=0,0,MAX(0,MIN(2000000,D355-MIN(100000,ROUNDDOWN(F355*0.05,0)))))</f>
        <v/>
      </c>
      <c r="I355" s="21">
        <f>IF(C355&lt;=2000,0,MIN(C355,ROUNDDOWN(F355*0.4,0))-2000)</f>
        <v/>
      </c>
      <c r="J355" s="21">
        <f>MAX(0,ROUNDDOWN(F355-E355-G355,-3))</f>
        <v/>
      </c>
      <c r="K355" s="21">
        <f>MAX(0,ROUNDDOWN(F355-E355-G355-H355-I355,-3))</f>
        <v/>
      </c>
      <c r="L355" s="21">
        <f>MAX(0,ROUNDDOWN(F355-E355-G355-H355,-3))</f>
        <v/>
      </c>
      <c r="M355" s="21">
        <f>IF(J355&lt;=0,0,ROUNDDOWN((J355*LOOKUP(J355,{0,1950001,3300001,6950001,9000001,18000001,40000001},{0.05,0.1,0.2,0.23,0.33,0.4,0.45})-LOOKUP(J355,{0,1950001,3300001,6950001,9000001,18000001,40000001},{0,97500,427500,636000,1536000,2796000,4796000}))*1.021,-2))</f>
        <v/>
      </c>
      <c r="N355" s="21">
        <f>IF(K355&lt;=0,0,ROUNDDOWN((K355*LOOKUP(K355,{0,1950001,3300001,6950001,9000001,18000001,40000001},{0.05,0.1,0.2,0.23,0.33,0.4,0.45})-LOOKUP(K355,{0,1950001,3300001,6950001,9000001,18000001,40000001},{0,97500,427500,636000,1536000,2796000,4796000}))*1.021,-2))</f>
        <v/>
      </c>
      <c r="O355" s="21">
        <f>IF(L355&lt;=0,0,ROUNDDOWN((L355*LOOKUP(L355,{0,1950001,3300001,6950001,9000001,18000001,40000001},{0.05,0.1,0.2,0.23,0.33,0.4,0.45})-LOOKUP(L355,{0,1950001,3300001,6950001,9000001,18000001,40000001},{0,97500,427500,636000,1536000,2796000,4796000}))*1.021,-2))</f>
        <v/>
      </c>
      <c r="P355" s="21">
        <f>MAX(0,ROUNDDOWN(F355-E355-430000,-3))</f>
        <v/>
      </c>
      <c r="Q355" s="21">
        <f>MAX(0,ROUNDDOWN(F355-E355-430000-H355,-3))</f>
        <v/>
      </c>
      <c r="R355" s="21">
        <f>IF(F355&lt;=450000,0,MAX(0,P355*0.06-MIN(50000,P355)*0.03))</f>
        <v/>
      </c>
      <c r="S355" s="21">
        <f>IF(F355&lt;=450000,0,MAX(0,P355*0.04-MIN(50000,P355)*0.02))</f>
        <v/>
      </c>
      <c r="T355" s="21">
        <f>IF(F355&lt;=450000,0,MAX(0,Q355*0.06-MIN(50000,Q355)*0.03))</f>
        <v/>
      </c>
      <c r="U355" s="21">
        <f>IF(F355&lt;=450000,0,MAX(0,Q355*0.04-MIN(50000,Q355)*0.02))</f>
        <v/>
      </c>
      <c r="V355" s="21">
        <f>50000+MAX(0,G355-480000)</f>
        <v/>
      </c>
      <c r="W355" s="21">
        <f>P355-V355</f>
        <v/>
      </c>
      <c r="X355" s="21">
        <f>Q355-V355</f>
        <v/>
      </c>
      <c r="Y355" s="22">
        <f>IF(W355&lt;0,0.9,LOOKUP(W355,{0,1950001,3300001,6950001,9000001,18000001,40000001},{0.84895,0.7979,0.6958,0.66517,0.56307,0.4916,0.44055}))</f>
        <v/>
      </c>
      <c r="Z355" s="22">
        <f>IF(X355&lt;0,0.9,LOOKUP(X355,{0,1950001,3300001,6950001,9000001,18000001,40000001},{0.84895,0.7979,0.6958,0.66517,0.56307,0.4916,0.44055}))</f>
        <v/>
      </c>
      <c r="AA355" s="22">
        <f>IF(W355&lt;0,0,CHOOSE(MATCH(W355,{0,1950001,3300001,6950001,9000001},1),5.105/84.895,10.21/79.79,20.42/69.58,23.483/66.517,33.693/56.307))</f>
        <v/>
      </c>
      <c r="AB355" s="21">
        <f>IF(C355&lt;=2000,0,(MIN(C355,ROUNDDOWN(F355*0.3,0))-2000)*0.1)</f>
        <v/>
      </c>
      <c r="AC355" s="21">
        <f>IF(C355&lt;=2000,0,MIN((C355-2000)*Y355,(R355+S355)*0.2))</f>
        <v/>
      </c>
      <c r="AD355" s="21">
        <f>IF(C355&lt;=2000,0,MIN((C355-2000)*Z355,(T355+U355)*0.2))</f>
        <v/>
      </c>
      <c r="AE355" s="21">
        <f>AC355*AA355</f>
        <v/>
      </c>
      <c r="AF355" s="21">
        <f>ROUNDDOWN(R355,-2)+ROUNDDOWN(S355,-2)</f>
        <v/>
      </c>
      <c r="AG355" s="21">
        <f>ROUNDDOWN(MAX(0,R355-(AB355+AC355+AE355)*0.6),-2)+ROUNDDOWN(MAX(0,S355-(AB355+AC355+AE355)*0.4),-2)</f>
        <v/>
      </c>
      <c r="AH355" s="21">
        <f>ROUNDDOWN(MAX(0,T355-(AB355+AD355)*0.6),-2)+ROUNDDOWN(MAX(0,U355-(AB355+AD355)*0.4),-2)</f>
        <v/>
      </c>
      <c r="AI355" s="21">
        <f>ROUNDDOWN(T355,-2)+ROUNDDOWN(U355,-2)</f>
        <v/>
      </c>
      <c r="AJ355" s="21">
        <f>M355+AF355</f>
        <v/>
      </c>
      <c r="AK355" s="21">
        <f>M355+AG355</f>
        <v/>
      </c>
      <c r="AL355" s="21">
        <f>N355+AH355</f>
        <v/>
      </c>
      <c r="AM355" s="21">
        <f>O355+AI355</f>
        <v/>
      </c>
      <c r="AN355" s="21">
        <f>N355+AI355</f>
        <v/>
      </c>
      <c r="AO355" s="21">
        <f>ROUNDDOWN((R355+S355)*0.2/Y355+2000,0)</f>
        <v/>
      </c>
      <c r="AP355" s="21">
        <f>ROUNDDOWN((T355+U355)*0.2/Z355+2000,0)</f>
        <v/>
      </c>
      <c r="AQ355" s="21">
        <f>AL355-AK355</f>
        <v/>
      </c>
      <c r="AR355" s="21">
        <f>AM355-AK355</f>
        <v/>
      </c>
      <c r="AS355" s="21">
        <f>AM355-AL355</f>
        <v/>
      </c>
      <c r="AT355" s="21">
        <f>AK355+C355-AJ355</f>
        <v/>
      </c>
      <c r="AU355" s="21">
        <f>AL355+C355-AM355</f>
        <v/>
      </c>
      <c r="AV355" s="21">
        <f>AN355+C355-AM355</f>
        <v/>
      </c>
    </row>
    <row r="356">
      <c r="A356" t="inlineStr">
        <is>
          <t>医療費の境目</t>
        </is>
      </c>
      <c r="B356" s="21">
        <f>'3_医療費の境目'!$B$3</f>
        <v/>
      </c>
      <c r="C356" s="21">
        <f>IF('3_医療費の境目'!$B$4="",AO356,'3_医療費の境目'!$B$4)</f>
        <v/>
      </c>
      <c r="D356" s="21">
        <f>'3_医療費の境目'!D356</f>
        <v/>
      </c>
      <c r="E356" s="21">
        <f>ROUND(MIN(B356/12,650000)*12*0.0915+MIN(B356/12,1390000)*12*(0.0504+0)+B356*0.005,0)</f>
        <v/>
      </c>
      <c r="F356" s="21">
        <f>IF(B356&lt;741000,0,IF(B356&lt;2191000,B356-740000,IF(B356&lt;2193000,1451000,IF(B356&lt;2196000,1453000,IF(B356&lt;2200000,1456000,IF(B356&lt;3600000,ROUND(ROUNDDOWN(B356/4,-3)*2.8,0)-80000,IF(B356&lt;6600000,ROUND(ROUNDDOWN(B356/4,-3)*3.2,0)-440000,IF(B356&lt;8500000,ROUNDDOWN(B356*0.9,0)-1100000,B356-1950000))))))))</f>
        <v/>
      </c>
      <c r="G356" s="21">
        <f>IF(F356&gt;23500000,NA(),IF(F356&lt;=4890000,1040000,IF(F356&lt;=6550000,670000,620000)))</f>
        <v/>
      </c>
      <c r="H356" s="21">
        <f>IF(D356&lt;=0,0,MAX(0,MIN(2000000,D356-MIN(100000,ROUNDDOWN(F356*0.05,0)))))</f>
        <v/>
      </c>
      <c r="I356" s="21">
        <f>IF(C356&lt;=2000,0,MIN(C356,ROUNDDOWN(F356*0.4,0))-2000)</f>
        <v/>
      </c>
      <c r="J356" s="21">
        <f>MAX(0,ROUNDDOWN(F356-E356-G356,-3))</f>
        <v/>
      </c>
      <c r="K356" s="21">
        <f>MAX(0,ROUNDDOWN(F356-E356-G356-H356-I356,-3))</f>
        <v/>
      </c>
      <c r="L356" s="21">
        <f>MAX(0,ROUNDDOWN(F356-E356-G356-H356,-3))</f>
        <v/>
      </c>
      <c r="M356" s="21">
        <f>IF(J356&lt;=0,0,ROUNDDOWN((J356*LOOKUP(J356,{0,1950001,3300001,6950001,9000001,18000001,40000001},{0.05,0.1,0.2,0.23,0.33,0.4,0.45})-LOOKUP(J356,{0,1950001,3300001,6950001,9000001,18000001,40000001},{0,97500,427500,636000,1536000,2796000,4796000}))*1.021,-2))</f>
        <v/>
      </c>
      <c r="N356" s="21">
        <f>IF(K356&lt;=0,0,ROUNDDOWN((K356*LOOKUP(K356,{0,1950001,3300001,6950001,9000001,18000001,40000001},{0.05,0.1,0.2,0.23,0.33,0.4,0.45})-LOOKUP(K356,{0,1950001,3300001,6950001,9000001,18000001,40000001},{0,97500,427500,636000,1536000,2796000,4796000}))*1.021,-2))</f>
        <v/>
      </c>
      <c r="O356" s="21">
        <f>IF(L356&lt;=0,0,ROUNDDOWN((L356*LOOKUP(L356,{0,1950001,3300001,6950001,9000001,18000001,40000001},{0.05,0.1,0.2,0.23,0.33,0.4,0.45})-LOOKUP(L356,{0,1950001,3300001,6950001,9000001,18000001,40000001},{0,97500,427500,636000,1536000,2796000,4796000}))*1.021,-2))</f>
        <v/>
      </c>
      <c r="P356" s="21">
        <f>MAX(0,ROUNDDOWN(F356-E356-430000,-3))</f>
        <v/>
      </c>
      <c r="Q356" s="21">
        <f>MAX(0,ROUNDDOWN(F356-E356-430000-H356,-3))</f>
        <v/>
      </c>
      <c r="R356" s="21">
        <f>IF(F356&lt;=450000,0,MAX(0,P356*0.06-MIN(50000,P356)*0.03))</f>
        <v/>
      </c>
      <c r="S356" s="21">
        <f>IF(F356&lt;=450000,0,MAX(0,P356*0.04-MIN(50000,P356)*0.02))</f>
        <v/>
      </c>
      <c r="T356" s="21">
        <f>IF(F356&lt;=450000,0,MAX(0,Q356*0.06-MIN(50000,Q356)*0.03))</f>
        <v/>
      </c>
      <c r="U356" s="21">
        <f>IF(F356&lt;=450000,0,MAX(0,Q356*0.04-MIN(50000,Q356)*0.02))</f>
        <v/>
      </c>
      <c r="V356" s="21">
        <f>50000+MAX(0,G356-480000)</f>
        <v/>
      </c>
      <c r="W356" s="21">
        <f>P356-V356</f>
        <v/>
      </c>
      <c r="X356" s="21">
        <f>Q356-V356</f>
        <v/>
      </c>
      <c r="Y356" s="22">
        <f>IF(W356&lt;0,0.9,LOOKUP(W356,{0,1950001,3300001,6950001,9000001,18000001,40000001},{0.84895,0.7979,0.6958,0.66517,0.56307,0.4916,0.44055}))</f>
        <v/>
      </c>
      <c r="Z356" s="22">
        <f>IF(X356&lt;0,0.9,LOOKUP(X356,{0,1950001,3300001,6950001,9000001,18000001,40000001},{0.84895,0.7979,0.6958,0.66517,0.56307,0.4916,0.44055}))</f>
        <v/>
      </c>
      <c r="AA356" s="22">
        <f>IF(W356&lt;0,0,CHOOSE(MATCH(W356,{0,1950001,3300001,6950001,9000001},1),5.105/84.895,10.21/79.79,20.42/69.58,23.483/66.517,33.693/56.307))</f>
        <v/>
      </c>
      <c r="AB356" s="21">
        <f>IF(C356&lt;=2000,0,(MIN(C356,ROUNDDOWN(F356*0.3,0))-2000)*0.1)</f>
        <v/>
      </c>
      <c r="AC356" s="21">
        <f>IF(C356&lt;=2000,0,MIN((C356-2000)*Y356,(R356+S356)*0.2))</f>
        <v/>
      </c>
      <c r="AD356" s="21">
        <f>IF(C356&lt;=2000,0,MIN((C356-2000)*Z356,(T356+U356)*0.2))</f>
        <v/>
      </c>
      <c r="AE356" s="21">
        <f>AC356*AA356</f>
        <v/>
      </c>
      <c r="AF356" s="21">
        <f>ROUNDDOWN(R356,-2)+ROUNDDOWN(S356,-2)</f>
        <v/>
      </c>
      <c r="AG356" s="21">
        <f>ROUNDDOWN(MAX(0,R356-(AB356+AC356+AE356)*0.6),-2)+ROUNDDOWN(MAX(0,S356-(AB356+AC356+AE356)*0.4),-2)</f>
        <v/>
      </c>
      <c r="AH356" s="21">
        <f>ROUNDDOWN(MAX(0,T356-(AB356+AD356)*0.6),-2)+ROUNDDOWN(MAX(0,U356-(AB356+AD356)*0.4),-2)</f>
        <v/>
      </c>
      <c r="AI356" s="21">
        <f>ROUNDDOWN(T356,-2)+ROUNDDOWN(U356,-2)</f>
        <v/>
      </c>
      <c r="AJ356" s="21">
        <f>M356+AF356</f>
        <v/>
      </c>
      <c r="AK356" s="21">
        <f>M356+AG356</f>
        <v/>
      </c>
      <c r="AL356" s="21">
        <f>N356+AH356</f>
        <v/>
      </c>
      <c r="AM356" s="21">
        <f>O356+AI356</f>
        <v/>
      </c>
      <c r="AN356" s="21">
        <f>N356+AI356</f>
        <v/>
      </c>
      <c r="AO356" s="21">
        <f>ROUNDDOWN((R356+S356)*0.2/Y356+2000,0)</f>
        <v/>
      </c>
      <c r="AP356" s="21">
        <f>ROUNDDOWN((T356+U356)*0.2/Z356+2000,0)</f>
        <v/>
      </c>
      <c r="AQ356" s="21">
        <f>AL356-AK356</f>
        <v/>
      </c>
      <c r="AR356" s="21">
        <f>AM356-AK356</f>
        <v/>
      </c>
      <c r="AS356" s="21">
        <f>AM356-AL356</f>
        <v/>
      </c>
      <c r="AT356" s="21">
        <f>AK356+C356-AJ356</f>
        <v/>
      </c>
      <c r="AU356" s="21">
        <f>AL356+C356-AM356</f>
        <v/>
      </c>
      <c r="AV356" s="21">
        <f>AN356+C356-AM356</f>
        <v/>
      </c>
    </row>
    <row r="357">
      <c r="A357" t="inlineStr">
        <is>
          <t>医療費の境目</t>
        </is>
      </c>
      <c r="B357" s="21">
        <f>'3_医療費の境目'!$B$3</f>
        <v/>
      </c>
      <c r="C357" s="21">
        <f>IF('3_医療費の境目'!$B$4="",AO357,'3_医療費の境目'!$B$4)</f>
        <v/>
      </c>
      <c r="D357" s="21">
        <f>'3_医療費の境目'!D357</f>
        <v/>
      </c>
      <c r="E357" s="21">
        <f>ROUND(MIN(B357/12,650000)*12*0.0915+MIN(B357/12,1390000)*12*(0.0504+0)+B357*0.005,0)</f>
        <v/>
      </c>
      <c r="F357" s="21">
        <f>IF(B357&lt;741000,0,IF(B357&lt;2191000,B357-740000,IF(B357&lt;2193000,1451000,IF(B357&lt;2196000,1453000,IF(B357&lt;2200000,1456000,IF(B357&lt;3600000,ROUND(ROUNDDOWN(B357/4,-3)*2.8,0)-80000,IF(B357&lt;6600000,ROUND(ROUNDDOWN(B357/4,-3)*3.2,0)-440000,IF(B357&lt;8500000,ROUNDDOWN(B357*0.9,0)-1100000,B357-1950000))))))))</f>
        <v/>
      </c>
      <c r="G357" s="21">
        <f>IF(F357&gt;23500000,NA(),IF(F357&lt;=4890000,1040000,IF(F357&lt;=6550000,670000,620000)))</f>
        <v/>
      </c>
      <c r="H357" s="21">
        <f>IF(D357&lt;=0,0,MAX(0,MIN(2000000,D357-MIN(100000,ROUNDDOWN(F357*0.05,0)))))</f>
        <v/>
      </c>
      <c r="I357" s="21">
        <f>IF(C357&lt;=2000,0,MIN(C357,ROUNDDOWN(F357*0.4,0))-2000)</f>
        <v/>
      </c>
      <c r="J357" s="21">
        <f>MAX(0,ROUNDDOWN(F357-E357-G357,-3))</f>
        <v/>
      </c>
      <c r="K357" s="21">
        <f>MAX(0,ROUNDDOWN(F357-E357-G357-H357-I357,-3))</f>
        <v/>
      </c>
      <c r="L357" s="21">
        <f>MAX(0,ROUNDDOWN(F357-E357-G357-H357,-3))</f>
        <v/>
      </c>
      <c r="M357" s="21">
        <f>IF(J357&lt;=0,0,ROUNDDOWN((J357*LOOKUP(J357,{0,1950001,3300001,6950001,9000001,18000001,40000001},{0.05,0.1,0.2,0.23,0.33,0.4,0.45})-LOOKUP(J357,{0,1950001,3300001,6950001,9000001,18000001,40000001},{0,97500,427500,636000,1536000,2796000,4796000}))*1.021,-2))</f>
        <v/>
      </c>
      <c r="N357" s="21">
        <f>IF(K357&lt;=0,0,ROUNDDOWN((K357*LOOKUP(K357,{0,1950001,3300001,6950001,9000001,18000001,40000001},{0.05,0.1,0.2,0.23,0.33,0.4,0.45})-LOOKUP(K357,{0,1950001,3300001,6950001,9000001,18000001,40000001},{0,97500,427500,636000,1536000,2796000,4796000}))*1.021,-2))</f>
        <v/>
      </c>
      <c r="O357" s="21">
        <f>IF(L357&lt;=0,0,ROUNDDOWN((L357*LOOKUP(L357,{0,1950001,3300001,6950001,9000001,18000001,40000001},{0.05,0.1,0.2,0.23,0.33,0.4,0.45})-LOOKUP(L357,{0,1950001,3300001,6950001,9000001,18000001,40000001},{0,97500,427500,636000,1536000,2796000,4796000}))*1.021,-2))</f>
        <v/>
      </c>
      <c r="P357" s="21">
        <f>MAX(0,ROUNDDOWN(F357-E357-430000,-3))</f>
        <v/>
      </c>
      <c r="Q357" s="21">
        <f>MAX(0,ROUNDDOWN(F357-E357-430000-H357,-3))</f>
        <v/>
      </c>
      <c r="R357" s="21">
        <f>IF(F357&lt;=450000,0,MAX(0,P357*0.06-MIN(50000,P357)*0.03))</f>
        <v/>
      </c>
      <c r="S357" s="21">
        <f>IF(F357&lt;=450000,0,MAX(0,P357*0.04-MIN(50000,P357)*0.02))</f>
        <v/>
      </c>
      <c r="T357" s="21">
        <f>IF(F357&lt;=450000,0,MAX(0,Q357*0.06-MIN(50000,Q357)*0.03))</f>
        <v/>
      </c>
      <c r="U357" s="21">
        <f>IF(F357&lt;=450000,0,MAX(0,Q357*0.04-MIN(50000,Q357)*0.02))</f>
        <v/>
      </c>
      <c r="V357" s="21">
        <f>50000+MAX(0,G357-480000)</f>
        <v/>
      </c>
      <c r="W357" s="21">
        <f>P357-V357</f>
        <v/>
      </c>
      <c r="X357" s="21">
        <f>Q357-V357</f>
        <v/>
      </c>
      <c r="Y357" s="22">
        <f>IF(W357&lt;0,0.9,LOOKUP(W357,{0,1950001,3300001,6950001,9000001,18000001,40000001},{0.84895,0.7979,0.6958,0.66517,0.56307,0.4916,0.44055}))</f>
        <v/>
      </c>
      <c r="Z357" s="22">
        <f>IF(X357&lt;0,0.9,LOOKUP(X357,{0,1950001,3300001,6950001,9000001,18000001,40000001},{0.84895,0.7979,0.6958,0.66517,0.56307,0.4916,0.44055}))</f>
        <v/>
      </c>
      <c r="AA357" s="22">
        <f>IF(W357&lt;0,0,CHOOSE(MATCH(W357,{0,1950001,3300001,6950001,9000001},1),5.105/84.895,10.21/79.79,20.42/69.58,23.483/66.517,33.693/56.307))</f>
        <v/>
      </c>
      <c r="AB357" s="21">
        <f>IF(C357&lt;=2000,0,(MIN(C357,ROUNDDOWN(F357*0.3,0))-2000)*0.1)</f>
        <v/>
      </c>
      <c r="AC357" s="21">
        <f>IF(C357&lt;=2000,0,MIN((C357-2000)*Y357,(R357+S357)*0.2))</f>
        <v/>
      </c>
      <c r="AD357" s="21">
        <f>IF(C357&lt;=2000,0,MIN((C357-2000)*Z357,(T357+U357)*0.2))</f>
        <v/>
      </c>
      <c r="AE357" s="21">
        <f>AC357*AA357</f>
        <v/>
      </c>
      <c r="AF357" s="21">
        <f>ROUNDDOWN(R357,-2)+ROUNDDOWN(S357,-2)</f>
        <v/>
      </c>
      <c r="AG357" s="21">
        <f>ROUNDDOWN(MAX(0,R357-(AB357+AC357+AE357)*0.6),-2)+ROUNDDOWN(MAX(0,S357-(AB357+AC357+AE357)*0.4),-2)</f>
        <v/>
      </c>
      <c r="AH357" s="21">
        <f>ROUNDDOWN(MAX(0,T357-(AB357+AD357)*0.6),-2)+ROUNDDOWN(MAX(0,U357-(AB357+AD357)*0.4),-2)</f>
        <v/>
      </c>
      <c r="AI357" s="21">
        <f>ROUNDDOWN(T357,-2)+ROUNDDOWN(U357,-2)</f>
        <v/>
      </c>
      <c r="AJ357" s="21">
        <f>M357+AF357</f>
        <v/>
      </c>
      <c r="AK357" s="21">
        <f>M357+AG357</f>
        <v/>
      </c>
      <c r="AL357" s="21">
        <f>N357+AH357</f>
        <v/>
      </c>
      <c r="AM357" s="21">
        <f>O357+AI357</f>
        <v/>
      </c>
      <c r="AN357" s="21">
        <f>N357+AI357</f>
        <v/>
      </c>
      <c r="AO357" s="21">
        <f>ROUNDDOWN((R357+S357)*0.2/Y357+2000,0)</f>
        <v/>
      </c>
      <c r="AP357" s="21">
        <f>ROUNDDOWN((T357+U357)*0.2/Z357+2000,0)</f>
        <v/>
      </c>
      <c r="AQ357" s="21">
        <f>AL357-AK357</f>
        <v/>
      </c>
      <c r="AR357" s="21">
        <f>AM357-AK357</f>
        <v/>
      </c>
      <c r="AS357" s="21">
        <f>AM357-AL357</f>
        <v/>
      </c>
      <c r="AT357" s="21">
        <f>AK357+C357-AJ357</f>
        <v/>
      </c>
      <c r="AU357" s="21">
        <f>AL357+C357-AM357</f>
        <v/>
      </c>
      <c r="AV357" s="21">
        <f>AN357+C357-AM357</f>
        <v/>
      </c>
    </row>
    <row r="358">
      <c r="A358" t="inlineStr">
        <is>
          <t>医療費の境目</t>
        </is>
      </c>
      <c r="B358" s="21">
        <f>'3_医療費の境目'!$B$3</f>
        <v/>
      </c>
      <c r="C358" s="21">
        <f>IF('3_医療費の境目'!$B$4="",AO358,'3_医療費の境目'!$B$4)</f>
        <v/>
      </c>
      <c r="D358" s="21">
        <f>'3_医療費の境目'!D358</f>
        <v/>
      </c>
      <c r="E358" s="21">
        <f>ROUND(MIN(B358/12,650000)*12*0.0915+MIN(B358/12,1390000)*12*(0.0504+0)+B358*0.005,0)</f>
        <v/>
      </c>
      <c r="F358" s="21">
        <f>IF(B358&lt;741000,0,IF(B358&lt;2191000,B358-740000,IF(B358&lt;2193000,1451000,IF(B358&lt;2196000,1453000,IF(B358&lt;2200000,1456000,IF(B358&lt;3600000,ROUND(ROUNDDOWN(B358/4,-3)*2.8,0)-80000,IF(B358&lt;6600000,ROUND(ROUNDDOWN(B358/4,-3)*3.2,0)-440000,IF(B358&lt;8500000,ROUNDDOWN(B358*0.9,0)-1100000,B358-1950000))))))))</f>
        <v/>
      </c>
      <c r="G358" s="21">
        <f>IF(F358&gt;23500000,NA(),IF(F358&lt;=4890000,1040000,IF(F358&lt;=6550000,670000,620000)))</f>
        <v/>
      </c>
      <c r="H358" s="21">
        <f>IF(D358&lt;=0,0,MAX(0,MIN(2000000,D358-MIN(100000,ROUNDDOWN(F358*0.05,0)))))</f>
        <v/>
      </c>
      <c r="I358" s="21">
        <f>IF(C358&lt;=2000,0,MIN(C358,ROUNDDOWN(F358*0.4,0))-2000)</f>
        <v/>
      </c>
      <c r="J358" s="21">
        <f>MAX(0,ROUNDDOWN(F358-E358-G358,-3))</f>
        <v/>
      </c>
      <c r="K358" s="21">
        <f>MAX(0,ROUNDDOWN(F358-E358-G358-H358-I358,-3))</f>
        <v/>
      </c>
      <c r="L358" s="21">
        <f>MAX(0,ROUNDDOWN(F358-E358-G358-H358,-3))</f>
        <v/>
      </c>
      <c r="M358" s="21">
        <f>IF(J358&lt;=0,0,ROUNDDOWN((J358*LOOKUP(J358,{0,1950001,3300001,6950001,9000001,18000001,40000001},{0.05,0.1,0.2,0.23,0.33,0.4,0.45})-LOOKUP(J358,{0,1950001,3300001,6950001,9000001,18000001,40000001},{0,97500,427500,636000,1536000,2796000,4796000}))*1.021,-2))</f>
        <v/>
      </c>
      <c r="N358" s="21">
        <f>IF(K358&lt;=0,0,ROUNDDOWN((K358*LOOKUP(K358,{0,1950001,3300001,6950001,9000001,18000001,40000001},{0.05,0.1,0.2,0.23,0.33,0.4,0.45})-LOOKUP(K358,{0,1950001,3300001,6950001,9000001,18000001,40000001},{0,97500,427500,636000,1536000,2796000,4796000}))*1.021,-2))</f>
        <v/>
      </c>
      <c r="O358" s="21">
        <f>IF(L358&lt;=0,0,ROUNDDOWN((L358*LOOKUP(L358,{0,1950001,3300001,6950001,9000001,18000001,40000001},{0.05,0.1,0.2,0.23,0.33,0.4,0.45})-LOOKUP(L358,{0,1950001,3300001,6950001,9000001,18000001,40000001},{0,97500,427500,636000,1536000,2796000,4796000}))*1.021,-2))</f>
        <v/>
      </c>
      <c r="P358" s="21">
        <f>MAX(0,ROUNDDOWN(F358-E358-430000,-3))</f>
        <v/>
      </c>
      <c r="Q358" s="21">
        <f>MAX(0,ROUNDDOWN(F358-E358-430000-H358,-3))</f>
        <v/>
      </c>
      <c r="R358" s="21">
        <f>IF(F358&lt;=450000,0,MAX(0,P358*0.06-MIN(50000,P358)*0.03))</f>
        <v/>
      </c>
      <c r="S358" s="21">
        <f>IF(F358&lt;=450000,0,MAX(0,P358*0.04-MIN(50000,P358)*0.02))</f>
        <v/>
      </c>
      <c r="T358" s="21">
        <f>IF(F358&lt;=450000,0,MAX(0,Q358*0.06-MIN(50000,Q358)*0.03))</f>
        <v/>
      </c>
      <c r="U358" s="21">
        <f>IF(F358&lt;=450000,0,MAX(0,Q358*0.04-MIN(50000,Q358)*0.02))</f>
        <v/>
      </c>
      <c r="V358" s="21">
        <f>50000+MAX(0,G358-480000)</f>
        <v/>
      </c>
      <c r="W358" s="21">
        <f>P358-V358</f>
        <v/>
      </c>
      <c r="X358" s="21">
        <f>Q358-V358</f>
        <v/>
      </c>
      <c r="Y358" s="22">
        <f>IF(W358&lt;0,0.9,LOOKUP(W358,{0,1950001,3300001,6950001,9000001,18000001,40000001},{0.84895,0.7979,0.6958,0.66517,0.56307,0.4916,0.44055}))</f>
        <v/>
      </c>
      <c r="Z358" s="22">
        <f>IF(X358&lt;0,0.9,LOOKUP(X358,{0,1950001,3300001,6950001,9000001,18000001,40000001},{0.84895,0.7979,0.6958,0.66517,0.56307,0.4916,0.44055}))</f>
        <v/>
      </c>
      <c r="AA358" s="22">
        <f>IF(W358&lt;0,0,CHOOSE(MATCH(W358,{0,1950001,3300001,6950001,9000001},1),5.105/84.895,10.21/79.79,20.42/69.58,23.483/66.517,33.693/56.307))</f>
        <v/>
      </c>
      <c r="AB358" s="21">
        <f>IF(C358&lt;=2000,0,(MIN(C358,ROUNDDOWN(F358*0.3,0))-2000)*0.1)</f>
        <v/>
      </c>
      <c r="AC358" s="21">
        <f>IF(C358&lt;=2000,0,MIN((C358-2000)*Y358,(R358+S358)*0.2))</f>
        <v/>
      </c>
      <c r="AD358" s="21">
        <f>IF(C358&lt;=2000,0,MIN((C358-2000)*Z358,(T358+U358)*0.2))</f>
        <v/>
      </c>
      <c r="AE358" s="21">
        <f>AC358*AA358</f>
        <v/>
      </c>
      <c r="AF358" s="21">
        <f>ROUNDDOWN(R358,-2)+ROUNDDOWN(S358,-2)</f>
        <v/>
      </c>
      <c r="AG358" s="21">
        <f>ROUNDDOWN(MAX(0,R358-(AB358+AC358+AE358)*0.6),-2)+ROUNDDOWN(MAX(0,S358-(AB358+AC358+AE358)*0.4),-2)</f>
        <v/>
      </c>
      <c r="AH358" s="21">
        <f>ROUNDDOWN(MAX(0,T358-(AB358+AD358)*0.6),-2)+ROUNDDOWN(MAX(0,U358-(AB358+AD358)*0.4),-2)</f>
        <v/>
      </c>
      <c r="AI358" s="21">
        <f>ROUNDDOWN(T358,-2)+ROUNDDOWN(U358,-2)</f>
        <v/>
      </c>
      <c r="AJ358" s="21">
        <f>M358+AF358</f>
        <v/>
      </c>
      <c r="AK358" s="21">
        <f>M358+AG358</f>
        <v/>
      </c>
      <c r="AL358" s="21">
        <f>N358+AH358</f>
        <v/>
      </c>
      <c r="AM358" s="21">
        <f>O358+AI358</f>
        <v/>
      </c>
      <c r="AN358" s="21">
        <f>N358+AI358</f>
        <v/>
      </c>
      <c r="AO358" s="21">
        <f>ROUNDDOWN((R358+S358)*0.2/Y358+2000,0)</f>
        <v/>
      </c>
      <c r="AP358" s="21">
        <f>ROUNDDOWN((T358+U358)*0.2/Z358+2000,0)</f>
        <v/>
      </c>
      <c r="AQ358" s="21">
        <f>AL358-AK358</f>
        <v/>
      </c>
      <c r="AR358" s="21">
        <f>AM358-AK358</f>
        <v/>
      </c>
      <c r="AS358" s="21">
        <f>AM358-AL358</f>
        <v/>
      </c>
      <c r="AT358" s="21">
        <f>AK358+C358-AJ358</f>
        <v/>
      </c>
      <c r="AU358" s="21">
        <f>AL358+C358-AM358</f>
        <v/>
      </c>
      <c r="AV358" s="21">
        <f>AN358+C358-AM358</f>
        <v/>
      </c>
    </row>
    <row r="359">
      <c r="A359" t="inlineStr">
        <is>
          <t>医療費の境目</t>
        </is>
      </c>
      <c r="B359" s="21">
        <f>'3_医療費の境目'!$B$3</f>
        <v/>
      </c>
      <c r="C359" s="21">
        <f>IF('3_医療費の境目'!$B$4="",AO359,'3_医療費の境目'!$B$4)</f>
        <v/>
      </c>
      <c r="D359" s="21">
        <f>'3_医療費の境目'!D359</f>
        <v/>
      </c>
      <c r="E359" s="21">
        <f>ROUND(MIN(B359/12,650000)*12*0.0915+MIN(B359/12,1390000)*12*(0.0504+0)+B359*0.005,0)</f>
        <v/>
      </c>
      <c r="F359" s="21">
        <f>IF(B359&lt;741000,0,IF(B359&lt;2191000,B359-740000,IF(B359&lt;2193000,1451000,IF(B359&lt;2196000,1453000,IF(B359&lt;2200000,1456000,IF(B359&lt;3600000,ROUND(ROUNDDOWN(B359/4,-3)*2.8,0)-80000,IF(B359&lt;6600000,ROUND(ROUNDDOWN(B359/4,-3)*3.2,0)-440000,IF(B359&lt;8500000,ROUNDDOWN(B359*0.9,0)-1100000,B359-1950000))))))))</f>
        <v/>
      </c>
      <c r="G359" s="21">
        <f>IF(F359&gt;23500000,NA(),IF(F359&lt;=4890000,1040000,IF(F359&lt;=6550000,670000,620000)))</f>
        <v/>
      </c>
      <c r="H359" s="21">
        <f>IF(D359&lt;=0,0,MAX(0,MIN(2000000,D359-MIN(100000,ROUNDDOWN(F359*0.05,0)))))</f>
        <v/>
      </c>
      <c r="I359" s="21">
        <f>IF(C359&lt;=2000,0,MIN(C359,ROUNDDOWN(F359*0.4,0))-2000)</f>
        <v/>
      </c>
      <c r="J359" s="21">
        <f>MAX(0,ROUNDDOWN(F359-E359-G359,-3))</f>
        <v/>
      </c>
      <c r="K359" s="21">
        <f>MAX(0,ROUNDDOWN(F359-E359-G359-H359-I359,-3))</f>
        <v/>
      </c>
      <c r="L359" s="21">
        <f>MAX(0,ROUNDDOWN(F359-E359-G359-H359,-3))</f>
        <v/>
      </c>
      <c r="M359" s="21">
        <f>IF(J359&lt;=0,0,ROUNDDOWN((J359*LOOKUP(J359,{0,1950001,3300001,6950001,9000001,18000001,40000001},{0.05,0.1,0.2,0.23,0.33,0.4,0.45})-LOOKUP(J359,{0,1950001,3300001,6950001,9000001,18000001,40000001},{0,97500,427500,636000,1536000,2796000,4796000}))*1.021,-2))</f>
        <v/>
      </c>
      <c r="N359" s="21">
        <f>IF(K359&lt;=0,0,ROUNDDOWN((K359*LOOKUP(K359,{0,1950001,3300001,6950001,9000001,18000001,40000001},{0.05,0.1,0.2,0.23,0.33,0.4,0.45})-LOOKUP(K359,{0,1950001,3300001,6950001,9000001,18000001,40000001},{0,97500,427500,636000,1536000,2796000,4796000}))*1.021,-2))</f>
        <v/>
      </c>
      <c r="O359" s="21">
        <f>IF(L359&lt;=0,0,ROUNDDOWN((L359*LOOKUP(L359,{0,1950001,3300001,6950001,9000001,18000001,40000001},{0.05,0.1,0.2,0.23,0.33,0.4,0.45})-LOOKUP(L359,{0,1950001,3300001,6950001,9000001,18000001,40000001},{0,97500,427500,636000,1536000,2796000,4796000}))*1.021,-2))</f>
        <v/>
      </c>
      <c r="P359" s="21">
        <f>MAX(0,ROUNDDOWN(F359-E359-430000,-3))</f>
        <v/>
      </c>
      <c r="Q359" s="21">
        <f>MAX(0,ROUNDDOWN(F359-E359-430000-H359,-3))</f>
        <v/>
      </c>
      <c r="R359" s="21">
        <f>IF(F359&lt;=450000,0,MAX(0,P359*0.06-MIN(50000,P359)*0.03))</f>
        <v/>
      </c>
      <c r="S359" s="21">
        <f>IF(F359&lt;=450000,0,MAX(0,P359*0.04-MIN(50000,P359)*0.02))</f>
        <v/>
      </c>
      <c r="T359" s="21">
        <f>IF(F359&lt;=450000,0,MAX(0,Q359*0.06-MIN(50000,Q359)*0.03))</f>
        <v/>
      </c>
      <c r="U359" s="21">
        <f>IF(F359&lt;=450000,0,MAX(0,Q359*0.04-MIN(50000,Q359)*0.02))</f>
        <v/>
      </c>
      <c r="V359" s="21">
        <f>50000+MAX(0,G359-480000)</f>
        <v/>
      </c>
      <c r="W359" s="21">
        <f>P359-V359</f>
        <v/>
      </c>
      <c r="X359" s="21">
        <f>Q359-V359</f>
        <v/>
      </c>
      <c r="Y359" s="22">
        <f>IF(W359&lt;0,0.9,LOOKUP(W359,{0,1950001,3300001,6950001,9000001,18000001,40000001},{0.84895,0.7979,0.6958,0.66517,0.56307,0.4916,0.44055}))</f>
        <v/>
      </c>
      <c r="Z359" s="22">
        <f>IF(X359&lt;0,0.9,LOOKUP(X359,{0,1950001,3300001,6950001,9000001,18000001,40000001},{0.84895,0.7979,0.6958,0.66517,0.56307,0.4916,0.44055}))</f>
        <v/>
      </c>
      <c r="AA359" s="22">
        <f>IF(W359&lt;0,0,CHOOSE(MATCH(W359,{0,1950001,3300001,6950001,9000001},1),5.105/84.895,10.21/79.79,20.42/69.58,23.483/66.517,33.693/56.307))</f>
        <v/>
      </c>
      <c r="AB359" s="21">
        <f>IF(C359&lt;=2000,0,(MIN(C359,ROUNDDOWN(F359*0.3,0))-2000)*0.1)</f>
        <v/>
      </c>
      <c r="AC359" s="21">
        <f>IF(C359&lt;=2000,0,MIN((C359-2000)*Y359,(R359+S359)*0.2))</f>
        <v/>
      </c>
      <c r="AD359" s="21">
        <f>IF(C359&lt;=2000,0,MIN((C359-2000)*Z359,(T359+U359)*0.2))</f>
        <v/>
      </c>
      <c r="AE359" s="21">
        <f>AC359*AA359</f>
        <v/>
      </c>
      <c r="AF359" s="21">
        <f>ROUNDDOWN(R359,-2)+ROUNDDOWN(S359,-2)</f>
        <v/>
      </c>
      <c r="AG359" s="21">
        <f>ROUNDDOWN(MAX(0,R359-(AB359+AC359+AE359)*0.6),-2)+ROUNDDOWN(MAX(0,S359-(AB359+AC359+AE359)*0.4),-2)</f>
        <v/>
      </c>
      <c r="AH359" s="21">
        <f>ROUNDDOWN(MAX(0,T359-(AB359+AD359)*0.6),-2)+ROUNDDOWN(MAX(0,U359-(AB359+AD359)*0.4),-2)</f>
        <v/>
      </c>
      <c r="AI359" s="21">
        <f>ROUNDDOWN(T359,-2)+ROUNDDOWN(U359,-2)</f>
        <v/>
      </c>
      <c r="AJ359" s="21">
        <f>M359+AF359</f>
        <v/>
      </c>
      <c r="AK359" s="21">
        <f>M359+AG359</f>
        <v/>
      </c>
      <c r="AL359" s="21">
        <f>N359+AH359</f>
        <v/>
      </c>
      <c r="AM359" s="21">
        <f>O359+AI359</f>
        <v/>
      </c>
      <c r="AN359" s="21">
        <f>N359+AI359</f>
        <v/>
      </c>
      <c r="AO359" s="21">
        <f>ROUNDDOWN((R359+S359)*0.2/Y359+2000,0)</f>
        <v/>
      </c>
      <c r="AP359" s="21">
        <f>ROUNDDOWN((T359+U359)*0.2/Z359+2000,0)</f>
        <v/>
      </c>
      <c r="AQ359" s="21">
        <f>AL359-AK359</f>
        <v/>
      </c>
      <c r="AR359" s="21">
        <f>AM359-AK359</f>
        <v/>
      </c>
      <c r="AS359" s="21">
        <f>AM359-AL359</f>
        <v/>
      </c>
      <c r="AT359" s="21">
        <f>AK359+C359-AJ359</f>
        <v/>
      </c>
      <c r="AU359" s="21">
        <f>AL359+C359-AM359</f>
        <v/>
      </c>
      <c r="AV359" s="21">
        <f>AN359+C359-AM359</f>
        <v/>
      </c>
    </row>
    <row r="360">
      <c r="A360" t="inlineStr">
        <is>
          <t>医療費の境目</t>
        </is>
      </c>
      <c r="B360" s="21">
        <f>'3_医療費の境目'!$B$3</f>
        <v/>
      </c>
      <c r="C360" s="21">
        <f>IF('3_医療費の境目'!$B$4="",AO360,'3_医療費の境目'!$B$4)</f>
        <v/>
      </c>
      <c r="D360" s="21">
        <f>'3_医療費の境目'!D360</f>
        <v/>
      </c>
      <c r="E360" s="21">
        <f>ROUND(MIN(B360/12,650000)*12*0.0915+MIN(B360/12,1390000)*12*(0.0504+0)+B360*0.005,0)</f>
        <v/>
      </c>
      <c r="F360" s="21">
        <f>IF(B360&lt;741000,0,IF(B360&lt;2191000,B360-740000,IF(B360&lt;2193000,1451000,IF(B360&lt;2196000,1453000,IF(B360&lt;2200000,1456000,IF(B360&lt;3600000,ROUND(ROUNDDOWN(B360/4,-3)*2.8,0)-80000,IF(B360&lt;6600000,ROUND(ROUNDDOWN(B360/4,-3)*3.2,0)-440000,IF(B360&lt;8500000,ROUNDDOWN(B360*0.9,0)-1100000,B360-1950000))))))))</f>
        <v/>
      </c>
      <c r="G360" s="21">
        <f>IF(F360&gt;23500000,NA(),IF(F360&lt;=4890000,1040000,IF(F360&lt;=6550000,670000,620000)))</f>
        <v/>
      </c>
      <c r="H360" s="21">
        <f>IF(D360&lt;=0,0,MAX(0,MIN(2000000,D360-MIN(100000,ROUNDDOWN(F360*0.05,0)))))</f>
        <v/>
      </c>
      <c r="I360" s="21">
        <f>IF(C360&lt;=2000,0,MIN(C360,ROUNDDOWN(F360*0.4,0))-2000)</f>
        <v/>
      </c>
      <c r="J360" s="21">
        <f>MAX(0,ROUNDDOWN(F360-E360-G360,-3))</f>
        <v/>
      </c>
      <c r="K360" s="21">
        <f>MAX(0,ROUNDDOWN(F360-E360-G360-H360-I360,-3))</f>
        <v/>
      </c>
      <c r="L360" s="21">
        <f>MAX(0,ROUNDDOWN(F360-E360-G360-H360,-3))</f>
        <v/>
      </c>
      <c r="M360" s="21">
        <f>IF(J360&lt;=0,0,ROUNDDOWN((J360*LOOKUP(J360,{0,1950001,3300001,6950001,9000001,18000001,40000001},{0.05,0.1,0.2,0.23,0.33,0.4,0.45})-LOOKUP(J360,{0,1950001,3300001,6950001,9000001,18000001,40000001},{0,97500,427500,636000,1536000,2796000,4796000}))*1.021,-2))</f>
        <v/>
      </c>
      <c r="N360" s="21">
        <f>IF(K360&lt;=0,0,ROUNDDOWN((K360*LOOKUP(K360,{0,1950001,3300001,6950001,9000001,18000001,40000001},{0.05,0.1,0.2,0.23,0.33,0.4,0.45})-LOOKUP(K360,{0,1950001,3300001,6950001,9000001,18000001,40000001},{0,97500,427500,636000,1536000,2796000,4796000}))*1.021,-2))</f>
        <v/>
      </c>
      <c r="O360" s="21">
        <f>IF(L360&lt;=0,0,ROUNDDOWN((L360*LOOKUP(L360,{0,1950001,3300001,6950001,9000001,18000001,40000001},{0.05,0.1,0.2,0.23,0.33,0.4,0.45})-LOOKUP(L360,{0,1950001,3300001,6950001,9000001,18000001,40000001},{0,97500,427500,636000,1536000,2796000,4796000}))*1.021,-2))</f>
        <v/>
      </c>
      <c r="P360" s="21">
        <f>MAX(0,ROUNDDOWN(F360-E360-430000,-3))</f>
        <v/>
      </c>
      <c r="Q360" s="21">
        <f>MAX(0,ROUNDDOWN(F360-E360-430000-H360,-3))</f>
        <v/>
      </c>
      <c r="R360" s="21">
        <f>IF(F360&lt;=450000,0,MAX(0,P360*0.06-MIN(50000,P360)*0.03))</f>
        <v/>
      </c>
      <c r="S360" s="21">
        <f>IF(F360&lt;=450000,0,MAX(0,P360*0.04-MIN(50000,P360)*0.02))</f>
        <v/>
      </c>
      <c r="T360" s="21">
        <f>IF(F360&lt;=450000,0,MAX(0,Q360*0.06-MIN(50000,Q360)*0.03))</f>
        <v/>
      </c>
      <c r="U360" s="21">
        <f>IF(F360&lt;=450000,0,MAX(0,Q360*0.04-MIN(50000,Q360)*0.02))</f>
        <v/>
      </c>
      <c r="V360" s="21">
        <f>50000+MAX(0,G360-480000)</f>
        <v/>
      </c>
      <c r="W360" s="21">
        <f>P360-V360</f>
        <v/>
      </c>
      <c r="X360" s="21">
        <f>Q360-V360</f>
        <v/>
      </c>
      <c r="Y360" s="22">
        <f>IF(W360&lt;0,0.9,LOOKUP(W360,{0,1950001,3300001,6950001,9000001,18000001,40000001},{0.84895,0.7979,0.6958,0.66517,0.56307,0.4916,0.44055}))</f>
        <v/>
      </c>
      <c r="Z360" s="22">
        <f>IF(X360&lt;0,0.9,LOOKUP(X360,{0,1950001,3300001,6950001,9000001,18000001,40000001},{0.84895,0.7979,0.6958,0.66517,0.56307,0.4916,0.44055}))</f>
        <v/>
      </c>
      <c r="AA360" s="22">
        <f>IF(W360&lt;0,0,CHOOSE(MATCH(W360,{0,1950001,3300001,6950001,9000001},1),5.105/84.895,10.21/79.79,20.42/69.58,23.483/66.517,33.693/56.307))</f>
        <v/>
      </c>
      <c r="AB360" s="21">
        <f>IF(C360&lt;=2000,0,(MIN(C360,ROUNDDOWN(F360*0.3,0))-2000)*0.1)</f>
        <v/>
      </c>
      <c r="AC360" s="21">
        <f>IF(C360&lt;=2000,0,MIN((C360-2000)*Y360,(R360+S360)*0.2))</f>
        <v/>
      </c>
      <c r="AD360" s="21">
        <f>IF(C360&lt;=2000,0,MIN((C360-2000)*Z360,(T360+U360)*0.2))</f>
        <v/>
      </c>
      <c r="AE360" s="21">
        <f>AC360*AA360</f>
        <v/>
      </c>
      <c r="AF360" s="21">
        <f>ROUNDDOWN(R360,-2)+ROUNDDOWN(S360,-2)</f>
        <v/>
      </c>
      <c r="AG360" s="21">
        <f>ROUNDDOWN(MAX(0,R360-(AB360+AC360+AE360)*0.6),-2)+ROUNDDOWN(MAX(0,S360-(AB360+AC360+AE360)*0.4),-2)</f>
        <v/>
      </c>
      <c r="AH360" s="21">
        <f>ROUNDDOWN(MAX(0,T360-(AB360+AD360)*0.6),-2)+ROUNDDOWN(MAX(0,U360-(AB360+AD360)*0.4),-2)</f>
        <v/>
      </c>
      <c r="AI360" s="21">
        <f>ROUNDDOWN(T360,-2)+ROUNDDOWN(U360,-2)</f>
        <v/>
      </c>
      <c r="AJ360" s="21">
        <f>M360+AF360</f>
        <v/>
      </c>
      <c r="AK360" s="21">
        <f>M360+AG360</f>
        <v/>
      </c>
      <c r="AL360" s="21">
        <f>N360+AH360</f>
        <v/>
      </c>
      <c r="AM360" s="21">
        <f>O360+AI360</f>
        <v/>
      </c>
      <c r="AN360" s="21">
        <f>N360+AI360</f>
        <v/>
      </c>
      <c r="AO360" s="21">
        <f>ROUNDDOWN((R360+S360)*0.2/Y360+2000,0)</f>
        <v/>
      </c>
      <c r="AP360" s="21">
        <f>ROUNDDOWN((T360+U360)*0.2/Z360+2000,0)</f>
        <v/>
      </c>
      <c r="AQ360" s="21">
        <f>AL360-AK360</f>
        <v/>
      </c>
      <c r="AR360" s="21">
        <f>AM360-AK360</f>
        <v/>
      </c>
      <c r="AS360" s="21">
        <f>AM360-AL360</f>
        <v/>
      </c>
      <c r="AT360" s="21">
        <f>AK360+C360-AJ360</f>
        <v/>
      </c>
      <c r="AU360" s="21">
        <f>AL360+C360-AM360</f>
        <v/>
      </c>
      <c r="AV360" s="21">
        <f>AN360+C360-AM360</f>
        <v/>
      </c>
    </row>
    <row r="361">
      <c r="A361" t="inlineStr">
        <is>
          <t>医療費の境目</t>
        </is>
      </c>
      <c r="B361" s="21">
        <f>'3_医療費の境目'!$B$3</f>
        <v/>
      </c>
      <c r="C361" s="21">
        <f>IF('3_医療費の境目'!$B$4="",AO361,'3_医療費の境目'!$B$4)</f>
        <v/>
      </c>
      <c r="D361" s="21">
        <f>'3_医療費の境目'!D361</f>
        <v/>
      </c>
      <c r="E361" s="21">
        <f>ROUND(MIN(B361/12,650000)*12*0.0915+MIN(B361/12,1390000)*12*(0.0504+0)+B361*0.005,0)</f>
        <v/>
      </c>
      <c r="F361" s="21">
        <f>IF(B361&lt;741000,0,IF(B361&lt;2191000,B361-740000,IF(B361&lt;2193000,1451000,IF(B361&lt;2196000,1453000,IF(B361&lt;2200000,1456000,IF(B361&lt;3600000,ROUND(ROUNDDOWN(B361/4,-3)*2.8,0)-80000,IF(B361&lt;6600000,ROUND(ROUNDDOWN(B361/4,-3)*3.2,0)-440000,IF(B361&lt;8500000,ROUNDDOWN(B361*0.9,0)-1100000,B361-1950000))))))))</f>
        <v/>
      </c>
      <c r="G361" s="21">
        <f>IF(F361&gt;23500000,NA(),IF(F361&lt;=4890000,1040000,IF(F361&lt;=6550000,670000,620000)))</f>
        <v/>
      </c>
      <c r="H361" s="21">
        <f>IF(D361&lt;=0,0,MAX(0,MIN(2000000,D361-MIN(100000,ROUNDDOWN(F361*0.05,0)))))</f>
        <v/>
      </c>
      <c r="I361" s="21">
        <f>IF(C361&lt;=2000,0,MIN(C361,ROUNDDOWN(F361*0.4,0))-2000)</f>
        <v/>
      </c>
      <c r="J361" s="21">
        <f>MAX(0,ROUNDDOWN(F361-E361-G361,-3))</f>
        <v/>
      </c>
      <c r="K361" s="21">
        <f>MAX(0,ROUNDDOWN(F361-E361-G361-H361-I361,-3))</f>
        <v/>
      </c>
      <c r="L361" s="21">
        <f>MAX(0,ROUNDDOWN(F361-E361-G361-H361,-3))</f>
        <v/>
      </c>
      <c r="M361" s="21">
        <f>IF(J361&lt;=0,0,ROUNDDOWN((J361*LOOKUP(J361,{0,1950001,3300001,6950001,9000001,18000001,40000001},{0.05,0.1,0.2,0.23,0.33,0.4,0.45})-LOOKUP(J361,{0,1950001,3300001,6950001,9000001,18000001,40000001},{0,97500,427500,636000,1536000,2796000,4796000}))*1.021,-2))</f>
        <v/>
      </c>
      <c r="N361" s="21">
        <f>IF(K361&lt;=0,0,ROUNDDOWN((K361*LOOKUP(K361,{0,1950001,3300001,6950001,9000001,18000001,40000001},{0.05,0.1,0.2,0.23,0.33,0.4,0.45})-LOOKUP(K361,{0,1950001,3300001,6950001,9000001,18000001,40000001},{0,97500,427500,636000,1536000,2796000,4796000}))*1.021,-2))</f>
        <v/>
      </c>
      <c r="O361" s="21">
        <f>IF(L361&lt;=0,0,ROUNDDOWN((L361*LOOKUP(L361,{0,1950001,3300001,6950001,9000001,18000001,40000001},{0.05,0.1,0.2,0.23,0.33,0.4,0.45})-LOOKUP(L361,{0,1950001,3300001,6950001,9000001,18000001,40000001},{0,97500,427500,636000,1536000,2796000,4796000}))*1.021,-2))</f>
        <v/>
      </c>
      <c r="P361" s="21">
        <f>MAX(0,ROUNDDOWN(F361-E361-430000,-3))</f>
        <v/>
      </c>
      <c r="Q361" s="21">
        <f>MAX(0,ROUNDDOWN(F361-E361-430000-H361,-3))</f>
        <v/>
      </c>
      <c r="R361" s="21">
        <f>IF(F361&lt;=450000,0,MAX(0,P361*0.06-MIN(50000,P361)*0.03))</f>
        <v/>
      </c>
      <c r="S361" s="21">
        <f>IF(F361&lt;=450000,0,MAX(0,P361*0.04-MIN(50000,P361)*0.02))</f>
        <v/>
      </c>
      <c r="T361" s="21">
        <f>IF(F361&lt;=450000,0,MAX(0,Q361*0.06-MIN(50000,Q361)*0.03))</f>
        <v/>
      </c>
      <c r="U361" s="21">
        <f>IF(F361&lt;=450000,0,MAX(0,Q361*0.04-MIN(50000,Q361)*0.02))</f>
        <v/>
      </c>
      <c r="V361" s="21">
        <f>50000+MAX(0,G361-480000)</f>
        <v/>
      </c>
      <c r="W361" s="21">
        <f>P361-V361</f>
        <v/>
      </c>
      <c r="X361" s="21">
        <f>Q361-V361</f>
        <v/>
      </c>
      <c r="Y361" s="22">
        <f>IF(W361&lt;0,0.9,LOOKUP(W361,{0,1950001,3300001,6950001,9000001,18000001,40000001},{0.84895,0.7979,0.6958,0.66517,0.56307,0.4916,0.44055}))</f>
        <v/>
      </c>
      <c r="Z361" s="22">
        <f>IF(X361&lt;0,0.9,LOOKUP(X361,{0,1950001,3300001,6950001,9000001,18000001,40000001},{0.84895,0.7979,0.6958,0.66517,0.56307,0.4916,0.44055}))</f>
        <v/>
      </c>
      <c r="AA361" s="22">
        <f>IF(W361&lt;0,0,CHOOSE(MATCH(W361,{0,1950001,3300001,6950001,9000001},1),5.105/84.895,10.21/79.79,20.42/69.58,23.483/66.517,33.693/56.307))</f>
        <v/>
      </c>
      <c r="AB361" s="21">
        <f>IF(C361&lt;=2000,0,(MIN(C361,ROUNDDOWN(F361*0.3,0))-2000)*0.1)</f>
        <v/>
      </c>
      <c r="AC361" s="21">
        <f>IF(C361&lt;=2000,0,MIN((C361-2000)*Y361,(R361+S361)*0.2))</f>
        <v/>
      </c>
      <c r="AD361" s="21">
        <f>IF(C361&lt;=2000,0,MIN((C361-2000)*Z361,(T361+U361)*0.2))</f>
        <v/>
      </c>
      <c r="AE361" s="21">
        <f>AC361*AA361</f>
        <v/>
      </c>
      <c r="AF361" s="21">
        <f>ROUNDDOWN(R361,-2)+ROUNDDOWN(S361,-2)</f>
        <v/>
      </c>
      <c r="AG361" s="21">
        <f>ROUNDDOWN(MAX(0,R361-(AB361+AC361+AE361)*0.6),-2)+ROUNDDOWN(MAX(0,S361-(AB361+AC361+AE361)*0.4),-2)</f>
        <v/>
      </c>
      <c r="AH361" s="21">
        <f>ROUNDDOWN(MAX(0,T361-(AB361+AD361)*0.6),-2)+ROUNDDOWN(MAX(0,U361-(AB361+AD361)*0.4),-2)</f>
        <v/>
      </c>
      <c r="AI361" s="21">
        <f>ROUNDDOWN(T361,-2)+ROUNDDOWN(U361,-2)</f>
        <v/>
      </c>
      <c r="AJ361" s="21">
        <f>M361+AF361</f>
        <v/>
      </c>
      <c r="AK361" s="21">
        <f>M361+AG361</f>
        <v/>
      </c>
      <c r="AL361" s="21">
        <f>N361+AH361</f>
        <v/>
      </c>
      <c r="AM361" s="21">
        <f>O361+AI361</f>
        <v/>
      </c>
      <c r="AN361" s="21">
        <f>N361+AI361</f>
        <v/>
      </c>
      <c r="AO361" s="21">
        <f>ROUNDDOWN((R361+S361)*0.2/Y361+2000,0)</f>
        <v/>
      </c>
      <c r="AP361" s="21">
        <f>ROUNDDOWN((T361+U361)*0.2/Z361+2000,0)</f>
        <v/>
      </c>
      <c r="AQ361" s="21">
        <f>AL361-AK361</f>
        <v/>
      </c>
      <c r="AR361" s="21">
        <f>AM361-AK361</f>
        <v/>
      </c>
      <c r="AS361" s="21">
        <f>AM361-AL361</f>
        <v/>
      </c>
      <c r="AT361" s="21">
        <f>AK361+C361-AJ361</f>
        <v/>
      </c>
      <c r="AU361" s="21">
        <f>AL361+C361-AM361</f>
        <v/>
      </c>
      <c r="AV361" s="21">
        <f>AN361+C361-AM361</f>
        <v/>
      </c>
    </row>
    <row r="362">
      <c r="A362" t="inlineStr">
        <is>
          <t>医療費の境目</t>
        </is>
      </c>
      <c r="B362" s="21">
        <f>'3_医療費の境目'!$B$3</f>
        <v/>
      </c>
      <c r="C362" s="21">
        <f>IF('3_医療費の境目'!$B$4="",AO362,'3_医療費の境目'!$B$4)</f>
        <v/>
      </c>
      <c r="D362" s="21">
        <f>'3_医療費の境目'!D362</f>
        <v/>
      </c>
      <c r="E362" s="21">
        <f>ROUND(MIN(B362/12,650000)*12*0.0915+MIN(B362/12,1390000)*12*(0.0504+0)+B362*0.005,0)</f>
        <v/>
      </c>
      <c r="F362" s="21">
        <f>IF(B362&lt;741000,0,IF(B362&lt;2191000,B362-740000,IF(B362&lt;2193000,1451000,IF(B362&lt;2196000,1453000,IF(B362&lt;2200000,1456000,IF(B362&lt;3600000,ROUND(ROUNDDOWN(B362/4,-3)*2.8,0)-80000,IF(B362&lt;6600000,ROUND(ROUNDDOWN(B362/4,-3)*3.2,0)-440000,IF(B362&lt;8500000,ROUNDDOWN(B362*0.9,0)-1100000,B362-1950000))))))))</f>
        <v/>
      </c>
      <c r="G362" s="21">
        <f>IF(F362&gt;23500000,NA(),IF(F362&lt;=4890000,1040000,IF(F362&lt;=6550000,670000,620000)))</f>
        <v/>
      </c>
      <c r="H362" s="21">
        <f>IF(D362&lt;=0,0,MAX(0,MIN(2000000,D362-MIN(100000,ROUNDDOWN(F362*0.05,0)))))</f>
        <v/>
      </c>
      <c r="I362" s="21">
        <f>IF(C362&lt;=2000,0,MIN(C362,ROUNDDOWN(F362*0.4,0))-2000)</f>
        <v/>
      </c>
      <c r="J362" s="21">
        <f>MAX(0,ROUNDDOWN(F362-E362-G362,-3))</f>
        <v/>
      </c>
      <c r="K362" s="21">
        <f>MAX(0,ROUNDDOWN(F362-E362-G362-H362-I362,-3))</f>
        <v/>
      </c>
      <c r="L362" s="21">
        <f>MAX(0,ROUNDDOWN(F362-E362-G362-H362,-3))</f>
        <v/>
      </c>
      <c r="M362" s="21">
        <f>IF(J362&lt;=0,0,ROUNDDOWN((J362*LOOKUP(J362,{0,1950001,3300001,6950001,9000001,18000001,40000001},{0.05,0.1,0.2,0.23,0.33,0.4,0.45})-LOOKUP(J362,{0,1950001,3300001,6950001,9000001,18000001,40000001},{0,97500,427500,636000,1536000,2796000,4796000}))*1.021,-2))</f>
        <v/>
      </c>
      <c r="N362" s="21">
        <f>IF(K362&lt;=0,0,ROUNDDOWN((K362*LOOKUP(K362,{0,1950001,3300001,6950001,9000001,18000001,40000001},{0.05,0.1,0.2,0.23,0.33,0.4,0.45})-LOOKUP(K362,{0,1950001,3300001,6950001,9000001,18000001,40000001},{0,97500,427500,636000,1536000,2796000,4796000}))*1.021,-2))</f>
        <v/>
      </c>
      <c r="O362" s="21">
        <f>IF(L362&lt;=0,0,ROUNDDOWN((L362*LOOKUP(L362,{0,1950001,3300001,6950001,9000001,18000001,40000001},{0.05,0.1,0.2,0.23,0.33,0.4,0.45})-LOOKUP(L362,{0,1950001,3300001,6950001,9000001,18000001,40000001},{0,97500,427500,636000,1536000,2796000,4796000}))*1.021,-2))</f>
        <v/>
      </c>
      <c r="P362" s="21">
        <f>MAX(0,ROUNDDOWN(F362-E362-430000,-3))</f>
        <v/>
      </c>
      <c r="Q362" s="21">
        <f>MAX(0,ROUNDDOWN(F362-E362-430000-H362,-3))</f>
        <v/>
      </c>
      <c r="R362" s="21">
        <f>IF(F362&lt;=450000,0,MAX(0,P362*0.06-MIN(50000,P362)*0.03))</f>
        <v/>
      </c>
      <c r="S362" s="21">
        <f>IF(F362&lt;=450000,0,MAX(0,P362*0.04-MIN(50000,P362)*0.02))</f>
        <v/>
      </c>
      <c r="T362" s="21">
        <f>IF(F362&lt;=450000,0,MAX(0,Q362*0.06-MIN(50000,Q362)*0.03))</f>
        <v/>
      </c>
      <c r="U362" s="21">
        <f>IF(F362&lt;=450000,0,MAX(0,Q362*0.04-MIN(50000,Q362)*0.02))</f>
        <v/>
      </c>
      <c r="V362" s="21">
        <f>50000+MAX(0,G362-480000)</f>
        <v/>
      </c>
      <c r="W362" s="21">
        <f>P362-V362</f>
        <v/>
      </c>
      <c r="X362" s="21">
        <f>Q362-V362</f>
        <v/>
      </c>
      <c r="Y362" s="22">
        <f>IF(W362&lt;0,0.9,LOOKUP(W362,{0,1950001,3300001,6950001,9000001,18000001,40000001},{0.84895,0.7979,0.6958,0.66517,0.56307,0.4916,0.44055}))</f>
        <v/>
      </c>
      <c r="Z362" s="22">
        <f>IF(X362&lt;0,0.9,LOOKUP(X362,{0,1950001,3300001,6950001,9000001,18000001,40000001},{0.84895,0.7979,0.6958,0.66517,0.56307,0.4916,0.44055}))</f>
        <v/>
      </c>
      <c r="AA362" s="22">
        <f>IF(W362&lt;0,0,CHOOSE(MATCH(W362,{0,1950001,3300001,6950001,9000001},1),5.105/84.895,10.21/79.79,20.42/69.58,23.483/66.517,33.693/56.307))</f>
        <v/>
      </c>
      <c r="AB362" s="21">
        <f>IF(C362&lt;=2000,0,(MIN(C362,ROUNDDOWN(F362*0.3,0))-2000)*0.1)</f>
        <v/>
      </c>
      <c r="AC362" s="21">
        <f>IF(C362&lt;=2000,0,MIN((C362-2000)*Y362,(R362+S362)*0.2))</f>
        <v/>
      </c>
      <c r="AD362" s="21">
        <f>IF(C362&lt;=2000,0,MIN((C362-2000)*Z362,(T362+U362)*0.2))</f>
        <v/>
      </c>
      <c r="AE362" s="21">
        <f>AC362*AA362</f>
        <v/>
      </c>
      <c r="AF362" s="21">
        <f>ROUNDDOWN(R362,-2)+ROUNDDOWN(S362,-2)</f>
        <v/>
      </c>
      <c r="AG362" s="21">
        <f>ROUNDDOWN(MAX(0,R362-(AB362+AC362+AE362)*0.6),-2)+ROUNDDOWN(MAX(0,S362-(AB362+AC362+AE362)*0.4),-2)</f>
        <v/>
      </c>
      <c r="AH362" s="21">
        <f>ROUNDDOWN(MAX(0,T362-(AB362+AD362)*0.6),-2)+ROUNDDOWN(MAX(0,U362-(AB362+AD362)*0.4),-2)</f>
        <v/>
      </c>
      <c r="AI362" s="21">
        <f>ROUNDDOWN(T362,-2)+ROUNDDOWN(U362,-2)</f>
        <v/>
      </c>
      <c r="AJ362" s="21">
        <f>M362+AF362</f>
        <v/>
      </c>
      <c r="AK362" s="21">
        <f>M362+AG362</f>
        <v/>
      </c>
      <c r="AL362" s="21">
        <f>N362+AH362</f>
        <v/>
      </c>
      <c r="AM362" s="21">
        <f>O362+AI362</f>
        <v/>
      </c>
      <c r="AN362" s="21">
        <f>N362+AI362</f>
        <v/>
      </c>
      <c r="AO362" s="21">
        <f>ROUNDDOWN((R362+S362)*0.2/Y362+2000,0)</f>
        <v/>
      </c>
      <c r="AP362" s="21">
        <f>ROUNDDOWN((T362+U362)*0.2/Z362+2000,0)</f>
        <v/>
      </c>
      <c r="AQ362" s="21">
        <f>AL362-AK362</f>
        <v/>
      </c>
      <c r="AR362" s="21">
        <f>AM362-AK362</f>
        <v/>
      </c>
      <c r="AS362" s="21">
        <f>AM362-AL362</f>
        <v/>
      </c>
      <c r="AT362" s="21">
        <f>AK362+C362-AJ362</f>
        <v/>
      </c>
      <c r="AU362" s="21">
        <f>AL362+C362-AM362</f>
        <v/>
      </c>
      <c r="AV362" s="21">
        <f>AN362+C362-AM362</f>
        <v/>
      </c>
    </row>
    <row r="363">
      <c r="A363" t="inlineStr">
        <is>
          <t>医療費の境目</t>
        </is>
      </c>
      <c r="B363" s="21">
        <f>'3_医療費の境目'!$B$3</f>
        <v/>
      </c>
      <c r="C363" s="21">
        <f>IF('3_医療費の境目'!$B$4="",AO363,'3_医療費の境目'!$B$4)</f>
        <v/>
      </c>
      <c r="D363" s="21">
        <f>'3_医療費の境目'!D363</f>
        <v/>
      </c>
      <c r="E363" s="21">
        <f>ROUND(MIN(B363/12,650000)*12*0.0915+MIN(B363/12,1390000)*12*(0.0504+0)+B363*0.005,0)</f>
        <v/>
      </c>
      <c r="F363" s="21">
        <f>IF(B363&lt;741000,0,IF(B363&lt;2191000,B363-740000,IF(B363&lt;2193000,1451000,IF(B363&lt;2196000,1453000,IF(B363&lt;2200000,1456000,IF(B363&lt;3600000,ROUND(ROUNDDOWN(B363/4,-3)*2.8,0)-80000,IF(B363&lt;6600000,ROUND(ROUNDDOWN(B363/4,-3)*3.2,0)-440000,IF(B363&lt;8500000,ROUNDDOWN(B363*0.9,0)-1100000,B363-1950000))))))))</f>
        <v/>
      </c>
      <c r="G363" s="21">
        <f>IF(F363&gt;23500000,NA(),IF(F363&lt;=4890000,1040000,IF(F363&lt;=6550000,670000,620000)))</f>
        <v/>
      </c>
      <c r="H363" s="21">
        <f>IF(D363&lt;=0,0,MAX(0,MIN(2000000,D363-MIN(100000,ROUNDDOWN(F363*0.05,0)))))</f>
        <v/>
      </c>
      <c r="I363" s="21">
        <f>IF(C363&lt;=2000,0,MIN(C363,ROUNDDOWN(F363*0.4,0))-2000)</f>
        <v/>
      </c>
      <c r="J363" s="21">
        <f>MAX(0,ROUNDDOWN(F363-E363-G363,-3))</f>
        <v/>
      </c>
      <c r="K363" s="21">
        <f>MAX(0,ROUNDDOWN(F363-E363-G363-H363-I363,-3))</f>
        <v/>
      </c>
      <c r="L363" s="21">
        <f>MAX(0,ROUNDDOWN(F363-E363-G363-H363,-3))</f>
        <v/>
      </c>
      <c r="M363" s="21">
        <f>IF(J363&lt;=0,0,ROUNDDOWN((J363*LOOKUP(J363,{0,1950001,3300001,6950001,9000001,18000001,40000001},{0.05,0.1,0.2,0.23,0.33,0.4,0.45})-LOOKUP(J363,{0,1950001,3300001,6950001,9000001,18000001,40000001},{0,97500,427500,636000,1536000,2796000,4796000}))*1.021,-2))</f>
        <v/>
      </c>
      <c r="N363" s="21">
        <f>IF(K363&lt;=0,0,ROUNDDOWN((K363*LOOKUP(K363,{0,1950001,3300001,6950001,9000001,18000001,40000001},{0.05,0.1,0.2,0.23,0.33,0.4,0.45})-LOOKUP(K363,{0,1950001,3300001,6950001,9000001,18000001,40000001},{0,97500,427500,636000,1536000,2796000,4796000}))*1.021,-2))</f>
        <v/>
      </c>
      <c r="O363" s="21">
        <f>IF(L363&lt;=0,0,ROUNDDOWN((L363*LOOKUP(L363,{0,1950001,3300001,6950001,9000001,18000001,40000001},{0.05,0.1,0.2,0.23,0.33,0.4,0.45})-LOOKUP(L363,{0,1950001,3300001,6950001,9000001,18000001,40000001},{0,97500,427500,636000,1536000,2796000,4796000}))*1.021,-2))</f>
        <v/>
      </c>
      <c r="P363" s="21">
        <f>MAX(0,ROUNDDOWN(F363-E363-430000,-3))</f>
        <v/>
      </c>
      <c r="Q363" s="21">
        <f>MAX(0,ROUNDDOWN(F363-E363-430000-H363,-3))</f>
        <v/>
      </c>
      <c r="R363" s="21">
        <f>IF(F363&lt;=450000,0,MAX(0,P363*0.06-MIN(50000,P363)*0.03))</f>
        <v/>
      </c>
      <c r="S363" s="21">
        <f>IF(F363&lt;=450000,0,MAX(0,P363*0.04-MIN(50000,P363)*0.02))</f>
        <v/>
      </c>
      <c r="T363" s="21">
        <f>IF(F363&lt;=450000,0,MAX(0,Q363*0.06-MIN(50000,Q363)*0.03))</f>
        <v/>
      </c>
      <c r="U363" s="21">
        <f>IF(F363&lt;=450000,0,MAX(0,Q363*0.04-MIN(50000,Q363)*0.02))</f>
        <v/>
      </c>
      <c r="V363" s="21">
        <f>50000+MAX(0,G363-480000)</f>
        <v/>
      </c>
      <c r="W363" s="21">
        <f>P363-V363</f>
        <v/>
      </c>
      <c r="X363" s="21">
        <f>Q363-V363</f>
        <v/>
      </c>
      <c r="Y363" s="22">
        <f>IF(W363&lt;0,0.9,LOOKUP(W363,{0,1950001,3300001,6950001,9000001,18000001,40000001},{0.84895,0.7979,0.6958,0.66517,0.56307,0.4916,0.44055}))</f>
        <v/>
      </c>
      <c r="Z363" s="22">
        <f>IF(X363&lt;0,0.9,LOOKUP(X363,{0,1950001,3300001,6950001,9000001,18000001,40000001},{0.84895,0.7979,0.6958,0.66517,0.56307,0.4916,0.44055}))</f>
        <v/>
      </c>
      <c r="AA363" s="22">
        <f>IF(W363&lt;0,0,CHOOSE(MATCH(W363,{0,1950001,3300001,6950001,9000001},1),5.105/84.895,10.21/79.79,20.42/69.58,23.483/66.517,33.693/56.307))</f>
        <v/>
      </c>
      <c r="AB363" s="21">
        <f>IF(C363&lt;=2000,0,(MIN(C363,ROUNDDOWN(F363*0.3,0))-2000)*0.1)</f>
        <v/>
      </c>
      <c r="AC363" s="21">
        <f>IF(C363&lt;=2000,0,MIN((C363-2000)*Y363,(R363+S363)*0.2))</f>
        <v/>
      </c>
      <c r="AD363" s="21">
        <f>IF(C363&lt;=2000,0,MIN((C363-2000)*Z363,(T363+U363)*0.2))</f>
        <v/>
      </c>
      <c r="AE363" s="21">
        <f>AC363*AA363</f>
        <v/>
      </c>
      <c r="AF363" s="21">
        <f>ROUNDDOWN(R363,-2)+ROUNDDOWN(S363,-2)</f>
        <v/>
      </c>
      <c r="AG363" s="21">
        <f>ROUNDDOWN(MAX(0,R363-(AB363+AC363+AE363)*0.6),-2)+ROUNDDOWN(MAX(0,S363-(AB363+AC363+AE363)*0.4),-2)</f>
        <v/>
      </c>
      <c r="AH363" s="21">
        <f>ROUNDDOWN(MAX(0,T363-(AB363+AD363)*0.6),-2)+ROUNDDOWN(MAX(0,U363-(AB363+AD363)*0.4),-2)</f>
        <v/>
      </c>
      <c r="AI363" s="21">
        <f>ROUNDDOWN(T363,-2)+ROUNDDOWN(U363,-2)</f>
        <v/>
      </c>
      <c r="AJ363" s="21">
        <f>M363+AF363</f>
        <v/>
      </c>
      <c r="AK363" s="21">
        <f>M363+AG363</f>
        <v/>
      </c>
      <c r="AL363" s="21">
        <f>N363+AH363</f>
        <v/>
      </c>
      <c r="AM363" s="21">
        <f>O363+AI363</f>
        <v/>
      </c>
      <c r="AN363" s="21">
        <f>N363+AI363</f>
        <v/>
      </c>
      <c r="AO363" s="21">
        <f>ROUNDDOWN((R363+S363)*0.2/Y363+2000,0)</f>
        <v/>
      </c>
      <c r="AP363" s="21">
        <f>ROUNDDOWN((T363+U363)*0.2/Z363+2000,0)</f>
        <v/>
      </c>
      <c r="AQ363" s="21">
        <f>AL363-AK363</f>
        <v/>
      </c>
      <c r="AR363" s="21">
        <f>AM363-AK363</f>
        <v/>
      </c>
      <c r="AS363" s="21">
        <f>AM363-AL363</f>
        <v/>
      </c>
      <c r="AT363" s="21">
        <f>AK363+C363-AJ363</f>
        <v/>
      </c>
      <c r="AU363" s="21">
        <f>AL363+C363-AM363</f>
        <v/>
      </c>
      <c r="AV363" s="21">
        <f>AN363+C363-AM363</f>
        <v/>
      </c>
    </row>
    <row r="364">
      <c r="A364" t="inlineStr">
        <is>
          <t>医療費の境目</t>
        </is>
      </c>
      <c r="B364" s="21">
        <f>'3_医療費の境目'!$B$3</f>
        <v/>
      </c>
      <c r="C364" s="21">
        <f>IF('3_医療費の境目'!$B$4="",AO364,'3_医療費の境目'!$B$4)</f>
        <v/>
      </c>
      <c r="D364" s="21">
        <f>'3_医療費の境目'!D364</f>
        <v/>
      </c>
      <c r="E364" s="21">
        <f>ROUND(MIN(B364/12,650000)*12*0.0915+MIN(B364/12,1390000)*12*(0.0504+0)+B364*0.005,0)</f>
        <v/>
      </c>
      <c r="F364" s="21">
        <f>IF(B364&lt;741000,0,IF(B364&lt;2191000,B364-740000,IF(B364&lt;2193000,1451000,IF(B364&lt;2196000,1453000,IF(B364&lt;2200000,1456000,IF(B364&lt;3600000,ROUND(ROUNDDOWN(B364/4,-3)*2.8,0)-80000,IF(B364&lt;6600000,ROUND(ROUNDDOWN(B364/4,-3)*3.2,0)-440000,IF(B364&lt;8500000,ROUNDDOWN(B364*0.9,0)-1100000,B364-1950000))))))))</f>
        <v/>
      </c>
      <c r="G364" s="21">
        <f>IF(F364&gt;23500000,NA(),IF(F364&lt;=4890000,1040000,IF(F364&lt;=6550000,670000,620000)))</f>
        <v/>
      </c>
      <c r="H364" s="21">
        <f>IF(D364&lt;=0,0,MAX(0,MIN(2000000,D364-MIN(100000,ROUNDDOWN(F364*0.05,0)))))</f>
        <v/>
      </c>
      <c r="I364" s="21">
        <f>IF(C364&lt;=2000,0,MIN(C364,ROUNDDOWN(F364*0.4,0))-2000)</f>
        <v/>
      </c>
      <c r="J364" s="21">
        <f>MAX(0,ROUNDDOWN(F364-E364-G364,-3))</f>
        <v/>
      </c>
      <c r="K364" s="21">
        <f>MAX(0,ROUNDDOWN(F364-E364-G364-H364-I364,-3))</f>
        <v/>
      </c>
      <c r="L364" s="21">
        <f>MAX(0,ROUNDDOWN(F364-E364-G364-H364,-3))</f>
        <v/>
      </c>
      <c r="M364" s="21">
        <f>IF(J364&lt;=0,0,ROUNDDOWN((J364*LOOKUP(J364,{0,1950001,3300001,6950001,9000001,18000001,40000001},{0.05,0.1,0.2,0.23,0.33,0.4,0.45})-LOOKUP(J364,{0,1950001,3300001,6950001,9000001,18000001,40000001},{0,97500,427500,636000,1536000,2796000,4796000}))*1.021,-2))</f>
        <v/>
      </c>
      <c r="N364" s="21">
        <f>IF(K364&lt;=0,0,ROUNDDOWN((K364*LOOKUP(K364,{0,1950001,3300001,6950001,9000001,18000001,40000001},{0.05,0.1,0.2,0.23,0.33,0.4,0.45})-LOOKUP(K364,{0,1950001,3300001,6950001,9000001,18000001,40000001},{0,97500,427500,636000,1536000,2796000,4796000}))*1.021,-2))</f>
        <v/>
      </c>
      <c r="O364" s="21">
        <f>IF(L364&lt;=0,0,ROUNDDOWN((L364*LOOKUP(L364,{0,1950001,3300001,6950001,9000001,18000001,40000001},{0.05,0.1,0.2,0.23,0.33,0.4,0.45})-LOOKUP(L364,{0,1950001,3300001,6950001,9000001,18000001,40000001},{0,97500,427500,636000,1536000,2796000,4796000}))*1.021,-2))</f>
        <v/>
      </c>
      <c r="P364" s="21">
        <f>MAX(0,ROUNDDOWN(F364-E364-430000,-3))</f>
        <v/>
      </c>
      <c r="Q364" s="21">
        <f>MAX(0,ROUNDDOWN(F364-E364-430000-H364,-3))</f>
        <v/>
      </c>
      <c r="R364" s="21">
        <f>IF(F364&lt;=450000,0,MAX(0,P364*0.06-MIN(50000,P364)*0.03))</f>
        <v/>
      </c>
      <c r="S364" s="21">
        <f>IF(F364&lt;=450000,0,MAX(0,P364*0.04-MIN(50000,P364)*0.02))</f>
        <v/>
      </c>
      <c r="T364" s="21">
        <f>IF(F364&lt;=450000,0,MAX(0,Q364*0.06-MIN(50000,Q364)*0.03))</f>
        <v/>
      </c>
      <c r="U364" s="21">
        <f>IF(F364&lt;=450000,0,MAX(0,Q364*0.04-MIN(50000,Q364)*0.02))</f>
        <v/>
      </c>
      <c r="V364" s="21">
        <f>50000+MAX(0,G364-480000)</f>
        <v/>
      </c>
      <c r="W364" s="21">
        <f>P364-V364</f>
        <v/>
      </c>
      <c r="X364" s="21">
        <f>Q364-V364</f>
        <v/>
      </c>
      <c r="Y364" s="22">
        <f>IF(W364&lt;0,0.9,LOOKUP(W364,{0,1950001,3300001,6950001,9000001,18000001,40000001},{0.84895,0.7979,0.6958,0.66517,0.56307,0.4916,0.44055}))</f>
        <v/>
      </c>
      <c r="Z364" s="22">
        <f>IF(X364&lt;0,0.9,LOOKUP(X364,{0,1950001,3300001,6950001,9000001,18000001,40000001},{0.84895,0.7979,0.6958,0.66517,0.56307,0.4916,0.44055}))</f>
        <v/>
      </c>
      <c r="AA364" s="22">
        <f>IF(W364&lt;0,0,CHOOSE(MATCH(W364,{0,1950001,3300001,6950001,9000001},1),5.105/84.895,10.21/79.79,20.42/69.58,23.483/66.517,33.693/56.307))</f>
        <v/>
      </c>
      <c r="AB364" s="21">
        <f>IF(C364&lt;=2000,0,(MIN(C364,ROUNDDOWN(F364*0.3,0))-2000)*0.1)</f>
        <v/>
      </c>
      <c r="AC364" s="21">
        <f>IF(C364&lt;=2000,0,MIN((C364-2000)*Y364,(R364+S364)*0.2))</f>
        <v/>
      </c>
      <c r="AD364" s="21">
        <f>IF(C364&lt;=2000,0,MIN((C364-2000)*Z364,(T364+U364)*0.2))</f>
        <v/>
      </c>
      <c r="AE364" s="21">
        <f>AC364*AA364</f>
        <v/>
      </c>
      <c r="AF364" s="21">
        <f>ROUNDDOWN(R364,-2)+ROUNDDOWN(S364,-2)</f>
        <v/>
      </c>
      <c r="AG364" s="21">
        <f>ROUNDDOWN(MAX(0,R364-(AB364+AC364+AE364)*0.6),-2)+ROUNDDOWN(MAX(0,S364-(AB364+AC364+AE364)*0.4),-2)</f>
        <v/>
      </c>
      <c r="AH364" s="21">
        <f>ROUNDDOWN(MAX(0,T364-(AB364+AD364)*0.6),-2)+ROUNDDOWN(MAX(0,U364-(AB364+AD364)*0.4),-2)</f>
        <v/>
      </c>
      <c r="AI364" s="21">
        <f>ROUNDDOWN(T364,-2)+ROUNDDOWN(U364,-2)</f>
        <v/>
      </c>
      <c r="AJ364" s="21">
        <f>M364+AF364</f>
        <v/>
      </c>
      <c r="AK364" s="21">
        <f>M364+AG364</f>
        <v/>
      </c>
      <c r="AL364" s="21">
        <f>N364+AH364</f>
        <v/>
      </c>
      <c r="AM364" s="21">
        <f>O364+AI364</f>
        <v/>
      </c>
      <c r="AN364" s="21">
        <f>N364+AI364</f>
        <v/>
      </c>
      <c r="AO364" s="21">
        <f>ROUNDDOWN((R364+S364)*0.2/Y364+2000,0)</f>
        <v/>
      </c>
      <c r="AP364" s="21">
        <f>ROUNDDOWN((T364+U364)*0.2/Z364+2000,0)</f>
        <v/>
      </c>
      <c r="AQ364" s="21">
        <f>AL364-AK364</f>
        <v/>
      </c>
      <c r="AR364" s="21">
        <f>AM364-AK364</f>
        <v/>
      </c>
      <c r="AS364" s="21">
        <f>AM364-AL364</f>
        <v/>
      </c>
      <c r="AT364" s="21">
        <f>AK364+C364-AJ364</f>
        <v/>
      </c>
      <c r="AU364" s="21">
        <f>AL364+C364-AM364</f>
        <v/>
      </c>
      <c r="AV364" s="21">
        <f>AN364+C364-AM364</f>
        <v/>
      </c>
    </row>
    <row r="365">
      <c r="A365" t="inlineStr">
        <is>
          <t>医療費の境目</t>
        </is>
      </c>
      <c r="B365" s="21">
        <f>'3_医療費の境目'!$B$3</f>
        <v/>
      </c>
      <c r="C365" s="21">
        <f>IF('3_医療費の境目'!$B$4="",AO365,'3_医療費の境目'!$B$4)</f>
        <v/>
      </c>
      <c r="D365" s="21">
        <f>'3_医療費の境目'!D365</f>
        <v/>
      </c>
      <c r="E365" s="21">
        <f>ROUND(MIN(B365/12,650000)*12*0.0915+MIN(B365/12,1390000)*12*(0.0504+0)+B365*0.005,0)</f>
        <v/>
      </c>
      <c r="F365" s="21">
        <f>IF(B365&lt;741000,0,IF(B365&lt;2191000,B365-740000,IF(B365&lt;2193000,1451000,IF(B365&lt;2196000,1453000,IF(B365&lt;2200000,1456000,IF(B365&lt;3600000,ROUND(ROUNDDOWN(B365/4,-3)*2.8,0)-80000,IF(B365&lt;6600000,ROUND(ROUNDDOWN(B365/4,-3)*3.2,0)-440000,IF(B365&lt;8500000,ROUNDDOWN(B365*0.9,0)-1100000,B365-1950000))))))))</f>
        <v/>
      </c>
      <c r="G365" s="21">
        <f>IF(F365&gt;23500000,NA(),IF(F365&lt;=4890000,1040000,IF(F365&lt;=6550000,670000,620000)))</f>
        <v/>
      </c>
      <c r="H365" s="21">
        <f>IF(D365&lt;=0,0,MAX(0,MIN(2000000,D365-MIN(100000,ROUNDDOWN(F365*0.05,0)))))</f>
        <v/>
      </c>
      <c r="I365" s="21">
        <f>IF(C365&lt;=2000,0,MIN(C365,ROUNDDOWN(F365*0.4,0))-2000)</f>
        <v/>
      </c>
      <c r="J365" s="21">
        <f>MAX(0,ROUNDDOWN(F365-E365-G365,-3))</f>
        <v/>
      </c>
      <c r="K365" s="21">
        <f>MAX(0,ROUNDDOWN(F365-E365-G365-H365-I365,-3))</f>
        <v/>
      </c>
      <c r="L365" s="21">
        <f>MAX(0,ROUNDDOWN(F365-E365-G365-H365,-3))</f>
        <v/>
      </c>
      <c r="M365" s="21">
        <f>IF(J365&lt;=0,0,ROUNDDOWN((J365*LOOKUP(J365,{0,1950001,3300001,6950001,9000001,18000001,40000001},{0.05,0.1,0.2,0.23,0.33,0.4,0.45})-LOOKUP(J365,{0,1950001,3300001,6950001,9000001,18000001,40000001},{0,97500,427500,636000,1536000,2796000,4796000}))*1.021,-2))</f>
        <v/>
      </c>
      <c r="N365" s="21">
        <f>IF(K365&lt;=0,0,ROUNDDOWN((K365*LOOKUP(K365,{0,1950001,3300001,6950001,9000001,18000001,40000001},{0.05,0.1,0.2,0.23,0.33,0.4,0.45})-LOOKUP(K365,{0,1950001,3300001,6950001,9000001,18000001,40000001},{0,97500,427500,636000,1536000,2796000,4796000}))*1.021,-2))</f>
        <v/>
      </c>
      <c r="O365" s="21">
        <f>IF(L365&lt;=0,0,ROUNDDOWN((L365*LOOKUP(L365,{0,1950001,3300001,6950001,9000001,18000001,40000001},{0.05,0.1,0.2,0.23,0.33,0.4,0.45})-LOOKUP(L365,{0,1950001,3300001,6950001,9000001,18000001,40000001},{0,97500,427500,636000,1536000,2796000,4796000}))*1.021,-2))</f>
        <v/>
      </c>
      <c r="P365" s="21">
        <f>MAX(0,ROUNDDOWN(F365-E365-430000,-3))</f>
        <v/>
      </c>
      <c r="Q365" s="21">
        <f>MAX(0,ROUNDDOWN(F365-E365-430000-H365,-3))</f>
        <v/>
      </c>
      <c r="R365" s="21">
        <f>IF(F365&lt;=450000,0,MAX(0,P365*0.06-MIN(50000,P365)*0.03))</f>
        <v/>
      </c>
      <c r="S365" s="21">
        <f>IF(F365&lt;=450000,0,MAX(0,P365*0.04-MIN(50000,P365)*0.02))</f>
        <v/>
      </c>
      <c r="T365" s="21">
        <f>IF(F365&lt;=450000,0,MAX(0,Q365*0.06-MIN(50000,Q365)*0.03))</f>
        <v/>
      </c>
      <c r="U365" s="21">
        <f>IF(F365&lt;=450000,0,MAX(0,Q365*0.04-MIN(50000,Q365)*0.02))</f>
        <v/>
      </c>
      <c r="V365" s="21">
        <f>50000+MAX(0,G365-480000)</f>
        <v/>
      </c>
      <c r="W365" s="21">
        <f>P365-V365</f>
        <v/>
      </c>
      <c r="X365" s="21">
        <f>Q365-V365</f>
        <v/>
      </c>
      <c r="Y365" s="22">
        <f>IF(W365&lt;0,0.9,LOOKUP(W365,{0,1950001,3300001,6950001,9000001,18000001,40000001},{0.84895,0.7979,0.6958,0.66517,0.56307,0.4916,0.44055}))</f>
        <v/>
      </c>
      <c r="Z365" s="22">
        <f>IF(X365&lt;0,0.9,LOOKUP(X365,{0,1950001,3300001,6950001,9000001,18000001,40000001},{0.84895,0.7979,0.6958,0.66517,0.56307,0.4916,0.44055}))</f>
        <v/>
      </c>
      <c r="AA365" s="22">
        <f>IF(W365&lt;0,0,CHOOSE(MATCH(W365,{0,1950001,3300001,6950001,9000001},1),5.105/84.895,10.21/79.79,20.42/69.58,23.483/66.517,33.693/56.307))</f>
        <v/>
      </c>
      <c r="AB365" s="21">
        <f>IF(C365&lt;=2000,0,(MIN(C365,ROUNDDOWN(F365*0.3,0))-2000)*0.1)</f>
        <v/>
      </c>
      <c r="AC365" s="21">
        <f>IF(C365&lt;=2000,0,MIN((C365-2000)*Y365,(R365+S365)*0.2))</f>
        <v/>
      </c>
      <c r="AD365" s="21">
        <f>IF(C365&lt;=2000,0,MIN((C365-2000)*Z365,(T365+U365)*0.2))</f>
        <v/>
      </c>
      <c r="AE365" s="21">
        <f>AC365*AA365</f>
        <v/>
      </c>
      <c r="AF365" s="21">
        <f>ROUNDDOWN(R365,-2)+ROUNDDOWN(S365,-2)</f>
        <v/>
      </c>
      <c r="AG365" s="21">
        <f>ROUNDDOWN(MAX(0,R365-(AB365+AC365+AE365)*0.6),-2)+ROUNDDOWN(MAX(0,S365-(AB365+AC365+AE365)*0.4),-2)</f>
        <v/>
      </c>
      <c r="AH365" s="21">
        <f>ROUNDDOWN(MAX(0,T365-(AB365+AD365)*0.6),-2)+ROUNDDOWN(MAX(0,U365-(AB365+AD365)*0.4),-2)</f>
        <v/>
      </c>
      <c r="AI365" s="21">
        <f>ROUNDDOWN(T365,-2)+ROUNDDOWN(U365,-2)</f>
        <v/>
      </c>
      <c r="AJ365" s="21">
        <f>M365+AF365</f>
        <v/>
      </c>
      <c r="AK365" s="21">
        <f>M365+AG365</f>
        <v/>
      </c>
      <c r="AL365" s="21">
        <f>N365+AH365</f>
        <v/>
      </c>
      <c r="AM365" s="21">
        <f>O365+AI365</f>
        <v/>
      </c>
      <c r="AN365" s="21">
        <f>N365+AI365</f>
        <v/>
      </c>
      <c r="AO365" s="21">
        <f>ROUNDDOWN((R365+S365)*0.2/Y365+2000,0)</f>
        <v/>
      </c>
      <c r="AP365" s="21">
        <f>ROUNDDOWN((T365+U365)*0.2/Z365+2000,0)</f>
        <v/>
      </c>
      <c r="AQ365" s="21">
        <f>AL365-AK365</f>
        <v/>
      </c>
      <c r="AR365" s="21">
        <f>AM365-AK365</f>
        <v/>
      </c>
      <c r="AS365" s="21">
        <f>AM365-AL365</f>
        <v/>
      </c>
      <c r="AT365" s="21">
        <f>AK365+C365-AJ365</f>
        <v/>
      </c>
      <c r="AU365" s="21">
        <f>AL365+C365-AM365</f>
        <v/>
      </c>
      <c r="AV365" s="21">
        <f>AN365+C365-AM365</f>
        <v/>
      </c>
    </row>
    <row r="366">
      <c r="A366" t="inlineStr">
        <is>
          <t>医療費の境目</t>
        </is>
      </c>
      <c r="B366" s="21">
        <f>'3_医療費の境目'!$B$3</f>
        <v/>
      </c>
      <c r="C366" s="21">
        <f>IF('3_医療費の境目'!$B$4="",AO366,'3_医療費の境目'!$B$4)</f>
        <v/>
      </c>
      <c r="D366" s="21">
        <f>'3_医療費の境目'!D366</f>
        <v/>
      </c>
      <c r="E366" s="21">
        <f>ROUND(MIN(B366/12,650000)*12*0.0915+MIN(B366/12,1390000)*12*(0.0504+0)+B366*0.005,0)</f>
        <v/>
      </c>
      <c r="F366" s="21">
        <f>IF(B366&lt;741000,0,IF(B366&lt;2191000,B366-740000,IF(B366&lt;2193000,1451000,IF(B366&lt;2196000,1453000,IF(B366&lt;2200000,1456000,IF(B366&lt;3600000,ROUND(ROUNDDOWN(B366/4,-3)*2.8,0)-80000,IF(B366&lt;6600000,ROUND(ROUNDDOWN(B366/4,-3)*3.2,0)-440000,IF(B366&lt;8500000,ROUNDDOWN(B366*0.9,0)-1100000,B366-1950000))))))))</f>
        <v/>
      </c>
      <c r="G366" s="21">
        <f>IF(F366&gt;23500000,NA(),IF(F366&lt;=4890000,1040000,IF(F366&lt;=6550000,670000,620000)))</f>
        <v/>
      </c>
      <c r="H366" s="21">
        <f>IF(D366&lt;=0,0,MAX(0,MIN(2000000,D366-MIN(100000,ROUNDDOWN(F366*0.05,0)))))</f>
        <v/>
      </c>
      <c r="I366" s="21">
        <f>IF(C366&lt;=2000,0,MIN(C366,ROUNDDOWN(F366*0.4,0))-2000)</f>
        <v/>
      </c>
      <c r="J366" s="21">
        <f>MAX(0,ROUNDDOWN(F366-E366-G366,-3))</f>
        <v/>
      </c>
      <c r="K366" s="21">
        <f>MAX(0,ROUNDDOWN(F366-E366-G366-H366-I366,-3))</f>
        <v/>
      </c>
      <c r="L366" s="21">
        <f>MAX(0,ROUNDDOWN(F366-E366-G366-H366,-3))</f>
        <v/>
      </c>
      <c r="M366" s="21">
        <f>IF(J366&lt;=0,0,ROUNDDOWN((J366*LOOKUP(J366,{0,1950001,3300001,6950001,9000001,18000001,40000001},{0.05,0.1,0.2,0.23,0.33,0.4,0.45})-LOOKUP(J366,{0,1950001,3300001,6950001,9000001,18000001,40000001},{0,97500,427500,636000,1536000,2796000,4796000}))*1.021,-2))</f>
        <v/>
      </c>
      <c r="N366" s="21">
        <f>IF(K366&lt;=0,0,ROUNDDOWN((K366*LOOKUP(K366,{0,1950001,3300001,6950001,9000001,18000001,40000001},{0.05,0.1,0.2,0.23,0.33,0.4,0.45})-LOOKUP(K366,{0,1950001,3300001,6950001,9000001,18000001,40000001},{0,97500,427500,636000,1536000,2796000,4796000}))*1.021,-2))</f>
        <v/>
      </c>
      <c r="O366" s="21">
        <f>IF(L366&lt;=0,0,ROUNDDOWN((L366*LOOKUP(L366,{0,1950001,3300001,6950001,9000001,18000001,40000001},{0.05,0.1,0.2,0.23,0.33,0.4,0.45})-LOOKUP(L366,{0,1950001,3300001,6950001,9000001,18000001,40000001},{0,97500,427500,636000,1536000,2796000,4796000}))*1.021,-2))</f>
        <v/>
      </c>
      <c r="P366" s="21">
        <f>MAX(0,ROUNDDOWN(F366-E366-430000,-3))</f>
        <v/>
      </c>
      <c r="Q366" s="21">
        <f>MAX(0,ROUNDDOWN(F366-E366-430000-H366,-3))</f>
        <v/>
      </c>
      <c r="R366" s="21">
        <f>IF(F366&lt;=450000,0,MAX(0,P366*0.06-MIN(50000,P366)*0.03))</f>
        <v/>
      </c>
      <c r="S366" s="21">
        <f>IF(F366&lt;=450000,0,MAX(0,P366*0.04-MIN(50000,P366)*0.02))</f>
        <v/>
      </c>
      <c r="T366" s="21">
        <f>IF(F366&lt;=450000,0,MAX(0,Q366*0.06-MIN(50000,Q366)*0.03))</f>
        <v/>
      </c>
      <c r="U366" s="21">
        <f>IF(F366&lt;=450000,0,MAX(0,Q366*0.04-MIN(50000,Q366)*0.02))</f>
        <v/>
      </c>
      <c r="V366" s="21">
        <f>50000+MAX(0,G366-480000)</f>
        <v/>
      </c>
      <c r="W366" s="21">
        <f>P366-V366</f>
        <v/>
      </c>
      <c r="X366" s="21">
        <f>Q366-V366</f>
        <v/>
      </c>
      <c r="Y366" s="22">
        <f>IF(W366&lt;0,0.9,LOOKUP(W366,{0,1950001,3300001,6950001,9000001,18000001,40000001},{0.84895,0.7979,0.6958,0.66517,0.56307,0.4916,0.44055}))</f>
        <v/>
      </c>
      <c r="Z366" s="22">
        <f>IF(X366&lt;0,0.9,LOOKUP(X366,{0,1950001,3300001,6950001,9000001,18000001,40000001},{0.84895,0.7979,0.6958,0.66517,0.56307,0.4916,0.44055}))</f>
        <v/>
      </c>
      <c r="AA366" s="22">
        <f>IF(W366&lt;0,0,CHOOSE(MATCH(W366,{0,1950001,3300001,6950001,9000001},1),5.105/84.895,10.21/79.79,20.42/69.58,23.483/66.517,33.693/56.307))</f>
        <v/>
      </c>
      <c r="AB366" s="21">
        <f>IF(C366&lt;=2000,0,(MIN(C366,ROUNDDOWN(F366*0.3,0))-2000)*0.1)</f>
        <v/>
      </c>
      <c r="AC366" s="21">
        <f>IF(C366&lt;=2000,0,MIN((C366-2000)*Y366,(R366+S366)*0.2))</f>
        <v/>
      </c>
      <c r="AD366" s="21">
        <f>IF(C366&lt;=2000,0,MIN((C366-2000)*Z366,(T366+U366)*0.2))</f>
        <v/>
      </c>
      <c r="AE366" s="21">
        <f>AC366*AA366</f>
        <v/>
      </c>
      <c r="AF366" s="21">
        <f>ROUNDDOWN(R366,-2)+ROUNDDOWN(S366,-2)</f>
        <v/>
      </c>
      <c r="AG366" s="21">
        <f>ROUNDDOWN(MAX(0,R366-(AB366+AC366+AE366)*0.6),-2)+ROUNDDOWN(MAX(0,S366-(AB366+AC366+AE366)*0.4),-2)</f>
        <v/>
      </c>
      <c r="AH366" s="21">
        <f>ROUNDDOWN(MAX(0,T366-(AB366+AD366)*0.6),-2)+ROUNDDOWN(MAX(0,U366-(AB366+AD366)*0.4),-2)</f>
        <v/>
      </c>
      <c r="AI366" s="21">
        <f>ROUNDDOWN(T366,-2)+ROUNDDOWN(U366,-2)</f>
        <v/>
      </c>
      <c r="AJ366" s="21">
        <f>M366+AF366</f>
        <v/>
      </c>
      <c r="AK366" s="21">
        <f>M366+AG366</f>
        <v/>
      </c>
      <c r="AL366" s="21">
        <f>N366+AH366</f>
        <v/>
      </c>
      <c r="AM366" s="21">
        <f>O366+AI366</f>
        <v/>
      </c>
      <c r="AN366" s="21">
        <f>N366+AI366</f>
        <v/>
      </c>
      <c r="AO366" s="21">
        <f>ROUNDDOWN((R366+S366)*0.2/Y366+2000,0)</f>
        <v/>
      </c>
      <c r="AP366" s="21">
        <f>ROUNDDOWN((T366+U366)*0.2/Z366+2000,0)</f>
        <v/>
      </c>
      <c r="AQ366" s="21">
        <f>AL366-AK366</f>
        <v/>
      </c>
      <c r="AR366" s="21">
        <f>AM366-AK366</f>
        <v/>
      </c>
      <c r="AS366" s="21">
        <f>AM366-AL366</f>
        <v/>
      </c>
      <c r="AT366" s="21">
        <f>AK366+C366-AJ366</f>
        <v/>
      </c>
      <c r="AU366" s="21">
        <f>AL366+C366-AM366</f>
        <v/>
      </c>
      <c r="AV366" s="21">
        <f>AN366+C366-AM366</f>
        <v/>
      </c>
    </row>
    <row r="367">
      <c r="A367" t="inlineStr">
        <is>
          <t>医療費の境目</t>
        </is>
      </c>
      <c r="B367" s="21">
        <f>'3_医療費の境目'!$B$3</f>
        <v/>
      </c>
      <c r="C367" s="21">
        <f>IF('3_医療費の境目'!$B$4="",AO367,'3_医療費の境目'!$B$4)</f>
        <v/>
      </c>
      <c r="D367" s="21">
        <f>'3_医療費の境目'!D367</f>
        <v/>
      </c>
      <c r="E367" s="21">
        <f>ROUND(MIN(B367/12,650000)*12*0.0915+MIN(B367/12,1390000)*12*(0.0504+0)+B367*0.005,0)</f>
        <v/>
      </c>
      <c r="F367" s="21">
        <f>IF(B367&lt;741000,0,IF(B367&lt;2191000,B367-740000,IF(B367&lt;2193000,1451000,IF(B367&lt;2196000,1453000,IF(B367&lt;2200000,1456000,IF(B367&lt;3600000,ROUND(ROUNDDOWN(B367/4,-3)*2.8,0)-80000,IF(B367&lt;6600000,ROUND(ROUNDDOWN(B367/4,-3)*3.2,0)-440000,IF(B367&lt;8500000,ROUNDDOWN(B367*0.9,0)-1100000,B367-1950000))))))))</f>
        <v/>
      </c>
      <c r="G367" s="21">
        <f>IF(F367&gt;23500000,NA(),IF(F367&lt;=4890000,1040000,IF(F367&lt;=6550000,670000,620000)))</f>
        <v/>
      </c>
      <c r="H367" s="21">
        <f>IF(D367&lt;=0,0,MAX(0,MIN(2000000,D367-MIN(100000,ROUNDDOWN(F367*0.05,0)))))</f>
        <v/>
      </c>
      <c r="I367" s="21">
        <f>IF(C367&lt;=2000,0,MIN(C367,ROUNDDOWN(F367*0.4,0))-2000)</f>
        <v/>
      </c>
      <c r="J367" s="21">
        <f>MAX(0,ROUNDDOWN(F367-E367-G367,-3))</f>
        <v/>
      </c>
      <c r="K367" s="21">
        <f>MAX(0,ROUNDDOWN(F367-E367-G367-H367-I367,-3))</f>
        <v/>
      </c>
      <c r="L367" s="21">
        <f>MAX(0,ROUNDDOWN(F367-E367-G367-H367,-3))</f>
        <v/>
      </c>
      <c r="M367" s="21">
        <f>IF(J367&lt;=0,0,ROUNDDOWN((J367*LOOKUP(J367,{0,1950001,3300001,6950001,9000001,18000001,40000001},{0.05,0.1,0.2,0.23,0.33,0.4,0.45})-LOOKUP(J367,{0,1950001,3300001,6950001,9000001,18000001,40000001},{0,97500,427500,636000,1536000,2796000,4796000}))*1.021,-2))</f>
        <v/>
      </c>
      <c r="N367" s="21">
        <f>IF(K367&lt;=0,0,ROUNDDOWN((K367*LOOKUP(K367,{0,1950001,3300001,6950001,9000001,18000001,40000001},{0.05,0.1,0.2,0.23,0.33,0.4,0.45})-LOOKUP(K367,{0,1950001,3300001,6950001,9000001,18000001,40000001},{0,97500,427500,636000,1536000,2796000,4796000}))*1.021,-2))</f>
        <v/>
      </c>
      <c r="O367" s="21">
        <f>IF(L367&lt;=0,0,ROUNDDOWN((L367*LOOKUP(L367,{0,1950001,3300001,6950001,9000001,18000001,40000001},{0.05,0.1,0.2,0.23,0.33,0.4,0.45})-LOOKUP(L367,{0,1950001,3300001,6950001,9000001,18000001,40000001},{0,97500,427500,636000,1536000,2796000,4796000}))*1.021,-2))</f>
        <v/>
      </c>
      <c r="P367" s="21">
        <f>MAX(0,ROUNDDOWN(F367-E367-430000,-3))</f>
        <v/>
      </c>
      <c r="Q367" s="21">
        <f>MAX(0,ROUNDDOWN(F367-E367-430000-H367,-3))</f>
        <v/>
      </c>
      <c r="R367" s="21">
        <f>IF(F367&lt;=450000,0,MAX(0,P367*0.06-MIN(50000,P367)*0.03))</f>
        <v/>
      </c>
      <c r="S367" s="21">
        <f>IF(F367&lt;=450000,0,MAX(0,P367*0.04-MIN(50000,P367)*0.02))</f>
        <v/>
      </c>
      <c r="T367" s="21">
        <f>IF(F367&lt;=450000,0,MAX(0,Q367*0.06-MIN(50000,Q367)*0.03))</f>
        <v/>
      </c>
      <c r="U367" s="21">
        <f>IF(F367&lt;=450000,0,MAX(0,Q367*0.04-MIN(50000,Q367)*0.02))</f>
        <v/>
      </c>
      <c r="V367" s="21">
        <f>50000+MAX(0,G367-480000)</f>
        <v/>
      </c>
      <c r="W367" s="21">
        <f>P367-V367</f>
        <v/>
      </c>
      <c r="X367" s="21">
        <f>Q367-V367</f>
        <v/>
      </c>
      <c r="Y367" s="22">
        <f>IF(W367&lt;0,0.9,LOOKUP(W367,{0,1950001,3300001,6950001,9000001,18000001,40000001},{0.84895,0.7979,0.6958,0.66517,0.56307,0.4916,0.44055}))</f>
        <v/>
      </c>
      <c r="Z367" s="22">
        <f>IF(X367&lt;0,0.9,LOOKUP(X367,{0,1950001,3300001,6950001,9000001,18000001,40000001},{0.84895,0.7979,0.6958,0.66517,0.56307,0.4916,0.44055}))</f>
        <v/>
      </c>
      <c r="AA367" s="22">
        <f>IF(W367&lt;0,0,CHOOSE(MATCH(W367,{0,1950001,3300001,6950001,9000001},1),5.105/84.895,10.21/79.79,20.42/69.58,23.483/66.517,33.693/56.307))</f>
        <v/>
      </c>
      <c r="AB367" s="21">
        <f>IF(C367&lt;=2000,0,(MIN(C367,ROUNDDOWN(F367*0.3,0))-2000)*0.1)</f>
        <v/>
      </c>
      <c r="AC367" s="21">
        <f>IF(C367&lt;=2000,0,MIN((C367-2000)*Y367,(R367+S367)*0.2))</f>
        <v/>
      </c>
      <c r="AD367" s="21">
        <f>IF(C367&lt;=2000,0,MIN((C367-2000)*Z367,(T367+U367)*0.2))</f>
        <v/>
      </c>
      <c r="AE367" s="21">
        <f>AC367*AA367</f>
        <v/>
      </c>
      <c r="AF367" s="21">
        <f>ROUNDDOWN(R367,-2)+ROUNDDOWN(S367,-2)</f>
        <v/>
      </c>
      <c r="AG367" s="21">
        <f>ROUNDDOWN(MAX(0,R367-(AB367+AC367+AE367)*0.6),-2)+ROUNDDOWN(MAX(0,S367-(AB367+AC367+AE367)*0.4),-2)</f>
        <v/>
      </c>
      <c r="AH367" s="21">
        <f>ROUNDDOWN(MAX(0,T367-(AB367+AD367)*0.6),-2)+ROUNDDOWN(MAX(0,U367-(AB367+AD367)*0.4),-2)</f>
        <v/>
      </c>
      <c r="AI367" s="21">
        <f>ROUNDDOWN(T367,-2)+ROUNDDOWN(U367,-2)</f>
        <v/>
      </c>
      <c r="AJ367" s="21">
        <f>M367+AF367</f>
        <v/>
      </c>
      <c r="AK367" s="21">
        <f>M367+AG367</f>
        <v/>
      </c>
      <c r="AL367" s="21">
        <f>N367+AH367</f>
        <v/>
      </c>
      <c r="AM367" s="21">
        <f>O367+AI367</f>
        <v/>
      </c>
      <c r="AN367" s="21">
        <f>N367+AI367</f>
        <v/>
      </c>
      <c r="AO367" s="21">
        <f>ROUNDDOWN((R367+S367)*0.2/Y367+2000,0)</f>
        <v/>
      </c>
      <c r="AP367" s="21">
        <f>ROUNDDOWN((T367+U367)*0.2/Z367+2000,0)</f>
        <v/>
      </c>
      <c r="AQ367" s="21">
        <f>AL367-AK367</f>
        <v/>
      </c>
      <c r="AR367" s="21">
        <f>AM367-AK367</f>
        <v/>
      </c>
      <c r="AS367" s="21">
        <f>AM367-AL367</f>
        <v/>
      </c>
      <c r="AT367" s="21">
        <f>AK367+C367-AJ367</f>
        <v/>
      </c>
      <c r="AU367" s="21">
        <f>AL367+C367-AM367</f>
        <v/>
      </c>
      <c r="AV367" s="21">
        <f>AN367+C367-AM367</f>
        <v/>
      </c>
    </row>
    <row r="368">
      <c r="A368" t="inlineStr">
        <is>
          <t>医療費の境目</t>
        </is>
      </c>
      <c r="B368" s="21">
        <f>'3_医療費の境目'!$B$3</f>
        <v/>
      </c>
      <c r="C368" s="21">
        <f>IF('3_医療費の境目'!$B$4="",AO368,'3_医療費の境目'!$B$4)</f>
        <v/>
      </c>
      <c r="D368" s="21">
        <f>'3_医療費の境目'!D368</f>
        <v/>
      </c>
      <c r="E368" s="21">
        <f>ROUND(MIN(B368/12,650000)*12*0.0915+MIN(B368/12,1390000)*12*(0.0504+0)+B368*0.005,0)</f>
        <v/>
      </c>
      <c r="F368" s="21">
        <f>IF(B368&lt;741000,0,IF(B368&lt;2191000,B368-740000,IF(B368&lt;2193000,1451000,IF(B368&lt;2196000,1453000,IF(B368&lt;2200000,1456000,IF(B368&lt;3600000,ROUND(ROUNDDOWN(B368/4,-3)*2.8,0)-80000,IF(B368&lt;6600000,ROUND(ROUNDDOWN(B368/4,-3)*3.2,0)-440000,IF(B368&lt;8500000,ROUNDDOWN(B368*0.9,0)-1100000,B368-1950000))))))))</f>
        <v/>
      </c>
      <c r="G368" s="21">
        <f>IF(F368&gt;23500000,NA(),IF(F368&lt;=4890000,1040000,IF(F368&lt;=6550000,670000,620000)))</f>
        <v/>
      </c>
      <c r="H368" s="21">
        <f>IF(D368&lt;=0,0,MAX(0,MIN(2000000,D368-MIN(100000,ROUNDDOWN(F368*0.05,0)))))</f>
        <v/>
      </c>
      <c r="I368" s="21">
        <f>IF(C368&lt;=2000,0,MIN(C368,ROUNDDOWN(F368*0.4,0))-2000)</f>
        <v/>
      </c>
      <c r="J368" s="21">
        <f>MAX(0,ROUNDDOWN(F368-E368-G368,-3))</f>
        <v/>
      </c>
      <c r="K368" s="21">
        <f>MAX(0,ROUNDDOWN(F368-E368-G368-H368-I368,-3))</f>
        <v/>
      </c>
      <c r="L368" s="21">
        <f>MAX(0,ROUNDDOWN(F368-E368-G368-H368,-3))</f>
        <v/>
      </c>
      <c r="M368" s="21">
        <f>IF(J368&lt;=0,0,ROUNDDOWN((J368*LOOKUP(J368,{0,1950001,3300001,6950001,9000001,18000001,40000001},{0.05,0.1,0.2,0.23,0.33,0.4,0.45})-LOOKUP(J368,{0,1950001,3300001,6950001,9000001,18000001,40000001},{0,97500,427500,636000,1536000,2796000,4796000}))*1.021,-2))</f>
        <v/>
      </c>
      <c r="N368" s="21">
        <f>IF(K368&lt;=0,0,ROUNDDOWN((K368*LOOKUP(K368,{0,1950001,3300001,6950001,9000001,18000001,40000001},{0.05,0.1,0.2,0.23,0.33,0.4,0.45})-LOOKUP(K368,{0,1950001,3300001,6950001,9000001,18000001,40000001},{0,97500,427500,636000,1536000,2796000,4796000}))*1.021,-2))</f>
        <v/>
      </c>
      <c r="O368" s="21">
        <f>IF(L368&lt;=0,0,ROUNDDOWN((L368*LOOKUP(L368,{0,1950001,3300001,6950001,9000001,18000001,40000001},{0.05,0.1,0.2,0.23,0.33,0.4,0.45})-LOOKUP(L368,{0,1950001,3300001,6950001,9000001,18000001,40000001},{0,97500,427500,636000,1536000,2796000,4796000}))*1.021,-2))</f>
        <v/>
      </c>
      <c r="P368" s="21">
        <f>MAX(0,ROUNDDOWN(F368-E368-430000,-3))</f>
        <v/>
      </c>
      <c r="Q368" s="21">
        <f>MAX(0,ROUNDDOWN(F368-E368-430000-H368,-3))</f>
        <v/>
      </c>
      <c r="R368" s="21">
        <f>IF(F368&lt;=450000,0,MAX(0,P368*0.06-MIN(50000,P368)*0.03))</f>
        <v/>
      </c>
      <c r="S368" s="21">
        <f>IF(F368&lt;=450000,0,MAX(0,P368*0.04-MIN(50000,P368)*0.02))</f>
        <v/>
      </c>
      <c r="T368" s="21">
        <f>IF(F368&lt;=450000,0,MAX(0,Q368*0.06-MIN(50000,Q368)*0.03))</f>
        <v/>
      </c>
      <c r="U368" s="21">
        <f>IF(F368&lt;=450000,0,MAX(0,Q368*0.04-MIN(50000,Q368)*0.02))</f>
        <v/>
      </c>
      <c r="V368" s="21">
        <f>50000+MAX(0,G368-480000)</f>
        <v/>
      </c>
      <c r="W368" s="21">
        <f>P368-V368</f>
        <v/>
      </c>
      <c r="X368" s="21">
        <f>Q368-V368</f>
        <v/>
      </c>
      <c r="Y368" s="22">
        <f>IF(W368&lt;0,0.9,LOOKUP(W368,{0,1950001,3300001,6950001,9000001,18000001,40000001},{0.84895,0.7979,0.6958,0.66517,0.56307,0.4916,0.44055}))</f>
        <v/>
      </c>
      <c r="Z368" s="22">
        <f>IF(X368&lt;0,0.9,LOOKUP(X368,{0,1950001,3300001,6950001,9000001,18000001,40000001},{0.84895,0.7979,0.6958,0.66517,0.56307,0.4916,0.44055}))</f>
        <v/>
      </c>
      <c r="AA368" s="22">
        <f>IF(W368&lt;0,0,CHOOSE(MATCH(W368,{0,1950001,3300001,6950001,9000001},1),5.105/84.895,10.21/79.79,20.42/69.58,23.483/66.517,33.693/56.307))</f>
        <v/>
      </c>
      <c r="AB368" s="21">
        <f>IF(C368&lt;=2000,0,(MIN(C368,ROUNDDOWN(F368*0.3,0))-2000)*0.1)</f>
        <v/>
      </c>
      <c r="AC368" s="21">
        <f>IF(C368&lt;=2000,0,MIN((C368-2000)*Y368,(R368+S368)*0.2))</f>
        <v/>
      </c>
      <c r="AD368" s="21">
        <f>IF(C368&lt;=2000,0,MIN((C368-2000)*Z368,(T368+U368)*0.2))</f>
        <v/>
      </c>
      <c r="AE368" s="21">
        <f>AC368*AA368</f>
        <v/>
      </c>
      <c r="AF368" s="21">
        <f>ROUNDDOWN(R368,-2)+ROUNDDOWN(S368,-2)</f>
        <v/>
      </c>
      <c r="AG368" s="21">
        <f>ROUNDDOWN(MAX(0,R368-(AB368+AC368+AE368)*0.6),-2)+ROUNDDOWN(MAX(0,S368-(AB368+AC368+AE368)*0.4),-2)</f>
        <v/>
      </c>
      <c r="AH368" s="21">
        <f>ROUNDDOWN(MAX(0,T368-(AB368+AD368)*0.6),-2)+ROUNDDOWN(MAX(0,U368-(AB368+AD368)*0.4),-2)</f>
        <v/>
      </c>
      <c r="AI368" s="21">
        <f>ROUNDDOWN(T368,-2)+ROUNDDOWN(U368,-2)</f>
        <v/>
      </c>
      <c r="AJ368" s="21">
        <f>M368+AF368</f>
        <v/>
      </c>
      <c r="AK368" s="21">
        <f>M368+AG368</f>
        <v/>
      </c>
      <c r="AL368" s="21">
        <f>N368+AH368</f>
        <v/>
      </c>
      <c r="AM368" s="21">
        <f>O368+AI368</f>
        <v/>
      </c>
      <c r="AN368" s="21">
        <f>N368+AI368</f>
        <v/>
      </c>
      <c r="AO368" s="21">
        <f>ROUNDDOWN((R368+S368)*0.2/Y368+2000,0)</f>
        <v/>
      </c>
      <c r="AP368" s="21">
        <f>ROUNDDOWN((T368+U368)*0.2/Z368+2000,0)</f>
        <v/>
      </c>
      <c r="AQ368" s="21">
        <f>AL368-AK368</f>
        <v/>
      </c>
      <c r="AR368" s="21">
        <f>AM368-AK368</f>
        <v/>
      </c>
      <c r="AS368" s="21">
        <f>AM368-AL368</f>
        <v/>
      </c>
      <c r="AT368" s="21">
        <f>AK368+C368-AJ368</f>
        <v/>
      </c>
      <c r="AU368" s="21">
        <f>AL368+C368-AM368</f>
        <v/>
      </c>
      <c r="AV368" s="21">
        <f>AN368+C368-AM368</f>
        <v/>
      </c>
    </row>
    <row r="369">
      <c r="A369" t="inlineStr">
        <is>
          <t>医療費の境目</t>
        </is>
      </c>
      <c r="B369" s="21">
        <f>'3_医療費の境目'!$B$3</f>
        <v/>
      </c>
      <c r="C369" s="21">
        <f>IF('3_医療費の境目'!$B$4="",AO369,'3_医療費の境目'!$B$4)</f>
        <v/>
      </c>
      <c r="D369" s="21">
        <f>'3_医療費の境目'!D369</f>
        <v/>
      </c>
      <c r="E369" s="21">
        <f>ROUND(MIN(B369/12,650000)*12*0.0915+MIN(B369/12,1390000)*12*(0.0504+0)+B369*0.005,0)</f>
        <v/>
      </c>
      <c r="F369" s="21">
        <f>IF(B369&lt;741000,0,IF(B369&lt;2191000,B369-740000,IF(B369&lt;2193000,1451000,IF(B369&lt;2196000,1453000,IF(B369&lt;2200000,1456000,IF(B369&lt;3600000,ROUND(ROUNDDOWN(B369/4,-3)*2.8,0)-80000,IF(B369&lt;6600000,ROUND(ROUNDDOWN(B369/4,-3)*3.2,0)-440000,IF(B369&lt;8500000,ROUNDDOWN(B369*0.9,0)-1100000,B369-1950000))))))))</f>
        <v/>
      </c>
      <c r="G369" s="21">
        <f>IF(F369&gt;23500000,NA(),IF(F369&lt;=4890000,1040000,IF(F369&lt;=6550000,670000,620000)))</f>
        <v/>
      </c>
      <c r="H369" s="21">
        <f>IF(D369&lt;=0,0,MAX(0,MIN(2000000,D369-MIN(100000,ROUNDDOWN(F369*0.05,0)))))</f>
        <v/>
      </c>
      <c r="I369" s="21">
        <f>IF(C369&lt;=2000,0,MIN(C369,ROUNDDOWN(F369*0.4,0))-2000)</f>
        <v/>
      </c>
      <c r="J369" s="21">
        <f>MAX(0,ROUNDDOWN(F369-E369-G369,-3))</f>
        <v/>
      </c>
      <c r="K369" s="21">
        <f>MAX(0,ROUNDDOWN(F369-E369-G369-H369-I369,-3))</f>
        <v/>
      </c>
      <c r="L369" s="21">
        <f>MAX(0,ROUNDDOWN(F369-E369-G369-H369,-3))</f>
        <v/>
      </c>
      <c r="M369" s="21">
        <f>IF(J369&lt;=0,0,ROUNDDOWN((J369*LOOKUP(J369,{0,1950001,3300001,6950001,9000001,18000001,40000001},{0.05,0.1,0.2,0.23,0.33,0.4,0.45})-LOOKUP(J369,{0,1950001,3300001,6950001,9000001,18000001,40000001},{0,97500,427500,636000,1536000,2796000,4796000}))*1.021,-2))</f>
        <v/>
      </c>
      <c r="N369" s="21">
        <f>IF(K369&lt;=0,0,ROUNDDOWN((K369*LOOKUP(K369,{0,1950001,3300001,6950001,9000001,18000001,40000001},{0.05,0.1,0.2,0.23,0.33,0.4,0.45})-LOOKUP(K369,{0,1950001,3300001,6950001,9000001,18000001,40000001},{0,97500,427500,636000,1536000,2796000,4796000}))*1.021,-2))</f>
        <v/>
      </c>
      <c r="O369" s="21">
        <f>IF(L369&lt;=0,0,ROUNDDOWN((L369*LOOKUP(L369,{0,1950001,3300001,6950001,9000001,18000001,40000001},{0.05,0.1,0.2,0.23,0.33,0.4,0.45})-LOOKUP(L369,{0,1950001,3300001,6950001,9000001,18000001,40000001},{0,97500,427500,636000,1536000,2796000,4796000}))*1.021,-2))</f>
        <v/>
      </c>
      <c r="P369" s="21">
        <f>MAX(0,ROUNDDOWN(F369-E369-430000,-3))</f>
        <v/>
      </c>
      <c r="Q369" s="21">
        <f>MAX(0,ROUNDDOWN(F369-E369-430000-H369,-3))</f>
        <v/>
      </c>
      <c r="R369" s="21">
        <f>IF(F369&lt;=450000,0,MAX(0,P369*0.06-MIN(50000,P369)*0.03))</f>
        <v/>
      </c>
      <c r="S369" s="21">
        <f>IF(F369&lt;=450000,0,MAX(0,P369*0.04-MIN(50000,P369)*0.02))</f>
        <v/>
      </c>
      <c r="T369" s="21">
        <f>IF(F369&lt;=450000,0,MAX(0,Q369*0.06-MIN(50000,Q369)*0.03))</f>
        <v/>
      </c>
      <c r="U369" s="21">
        <f>IF(F369&lt;=450000,0,MAX(0,Q369*0.04-MIN(50000,Q369)*0.02))</f>
        <v/>
      </c>
      <c r="V369" s="21">
        <f>50000+MAX(0,G369-480000)</f>
        <v/>
      </c>
      <c r="W369" s="21">
        <f>P369-V369</f>
        <v/>
      </c>
      <c r="X369" s="21">
        <f>Q369-V369</f>
        <v/>
      </c>
      <c r="Y369" s="22">
        <f>IF(W369&lt;0,0.9,LOOKUP(W369,{0,1950001,3300001,6950001,9000001,18000001,40000001},{0.84895,0.7979,0.6958,0.66517,0.56307,0.4916,0.44055}))</f>
        <v/>
      </c>
      <c r="Z369" s="22">
        <f>IF(X369&lt;0,0.9,LOOKUP(X369,{0,1950001,3300001,6950001,9000001,18000001,40000001},{0.84895,0.7979,0.6958,0.66517,0.56307,0.4916,0.44055}))</f>
        <v/>
      </c>
      <c r="AA369" s="22">
        <f>IF(W369&lt;0,0,CHOOSE(MATCH(W369,{0,1950001,3300001,6950001,9000001},1),5.105/84.895,10.21/79.79,20.42/69.58,23.483/66.517,33.693/56.307))</f>
        <v/>
      </c>
      <c r="AB369" s="21">
        <f>IF(C369&lt;=2000,0,(MIN(C369,ROUNDDOWN(F369*0.3,0))-2000)*0.1)</f>
        <v/>
      </c>
      <c r="AC369" s="21">
        <f>IF(C369&lt;=2000,0,MIN((C369-2000)*Y369,(R369+S369)*0.2))</f>
        <v/>
      </c>
      <c r="AD369" s="21">
        <f>IF(C369&lt;=2000,0,MIN((C369-2000)*Z369,(T369+U369)*0.2))</f>
        <v/>
      </c>
      <c r="AE369" s="21">
        <f>AC369*AA369</f>
        <v/>
      </c>
      <c r="AF369" s="21">
        <f>ROUNDDOWN(R369,-2)+ROUNDDOWN(S369,-2)</f>
        <v/>
      </c>
      <c r="AG369" s="21">
        <f>ROUNDDOWN(MAX(0,R369-(AB369+AC369+AE369)*0.6),-2)+ROUNDDOWN(MAX(0,S369-(AB369+AC369+AE369)*0.4),-2)</f>
        <v/>
      </c>
      <c r="AH369" s="21">
        <f>ROUNDDOWN(MAX(0,T369-(AB369+AD369)*0.6),-2)+ROUNDDOWN(MAX(0,U369-(AB369+AD369)*0.4),-2)</f>
        <v/>
      </c>
      <c r="AI369" s="21">
        <f>ROUNDDOWN(T369,-2)+ROUNDDOWN(U369,-2)</f>
        <v/>
      </c>
      <c r="AJ369" s="21">
        <f>M369+AF369</f>
        <v/>
      </c>
      <c r="AK369" s="21">
        <f>M369+AG369</f>
        <v/>
      </c>
      <c r="AL369" s="21">
        <f>N369+AH369</f>
        <v/>
      </c>
      <c r="AM369" s="21">
        <f>O369+AI369</f>
        <v/>
      </c>
      <c r="AN369" s="21">
        <f>N369+AI369</f>
        <v/>
      </c>
      <c r="AO369" s="21">
        <f>ROUNDDOWN((R369+S369)*0.2/Y369+2000,0)</f>
        <v/>
      </c>
      <c r="AP369" s="21">
        <f>ROUNDDOWN((T369+U369)*0.2/Z369+2000,0)</f>
        <v/>
      </c>
      <c r="AQ369" s="21">
        <f>AL369-AK369</f>
        <v/>
      </c>
      <c r="AR369" s="21">
        <f>AM369-AK369</f>
        <v/>
      </c>
      <c r="AS369" s="21">
        <f>AM369-AL369</f>
        <v/>
      </c>
      <c r="AT369" s="21">
        <f>AK369+C369-AJ369</f>
        <v/>
      </c>
      <c r="AU369" s="21">
        <f>AL369+C369-AM369</f>
        <v/>
      </c>
      <c r="AV369" s="21">
        <f>AN369+C369-AM369</f>
        <v/>
      </c>
    </row>
    <row r="370">
      <c r="A370" t="inlineStr">
        <is>
          <t>医療費の境目</t>
        </is>
      </c>
      <c r="B370" s="21">
        <f>'3_医療費の境目'!$B$3</f>
        <v/>
      </c>
      <c r="C370" s="21">
        <f>IF('3_医療費の境目'!$B$4="",AO370,'3_医療費の境目'!$B$4)</f>
        <v/>
      </c>
      <c r="D370" s="21">
        <f>'3_医療費の境目'!D370</f>
        <v/>
      </c>
      <c r="E370" s="21">
        <f>ROUND(MIN(B370/12,650000)*12*0.0915+MIN(B370/12,1390000)*12*(0.0504+0)+B370*0.005,0)</f>
        <v/>
      </c>
      <c r="F370" s="21">
        <f>IF(B370&lt;741000,0,IF(B370&lt;2191000,B370-740000,IF(B370&lt;2193000,1451000,IF(B370&lt;2196000,1453000,IF(B370&lt;2200000,1456000,IF(B370&lt;3600000,ROUND(ROUNDDOWN(B370/4,-3)*2.8,0)-80000,IF(B370&lt;6600000,ROUND(ROUNDDOWN(B370/4,-3)*3.2,0)-440000,IF(B370&lt;8500000,ROUNDDOWN(B370*0.9,0)-1100000,B370-1950000))))))))</f>
        <v/>
      </c>
      <c r="G370" s="21">
        <f>IF(F370&gt;23500000,NA(),IF(F370&lt;=4890000,1040000,IF(F370&lt;=6550000,670000,620000)))</f>
        <v/>
      </c>
      <c r="H370" s="21">
        <f>IF(D370&lt;=0,0,MAX(0,MIN(2000000,D370-MIN(100000,ROUNDDOWN(F370*0.05,0)))))</f>
        <v/>
      </c>
      <c r="I370" s="21">
        <f>IF(C370&lt;=2000,0,MIN(C370,ROUNDDOWN(F370*0.4,0))-2000)</f>
        <v/>
      </c>
      <c r="J370" s="21">
        <f>MAX(0,ROUNDDOWN(F370-E370-G370,-3))</f>
        <v/>
      </c>
      <c r="K370" s="21">
        <f>MAX(0,ROUNDDOWN(F370-E370-G370-H370-I370,-3))</f>
        <v/>
      </c>
      <c r="L370" s="21">
        <f>MAX(0,ROUNDDOWN(F370-E370-G370-H370,-3))</f>
        <v/>
      </c>
      <c r="M370" s="21">
        <f>IF(J370&lt;=0,0,ROUNDDOWN((J370*LOOKUP(J370,{0,1950001,3300001,6950001,9000001,18000001,40000001},{0.05,0.1,0.2,0.23,0.33,0.4,0.45})-LOOKUP(J370,{0,1950001,3300001,6950001,9000001,18000001,40000001},{0,97500,427500,636000,1536000,2796000,4796000}))*1.021,-2))</f>
        <v/>
      </c>
      <c r="N370" s="21">
        <f>IF(K370&lt;=0,0,ROUNDDOWN((K370*LOOKUP(K370,{0,1950001,3300001,6950001,9000001,18000001,40000001},{0.05,0.1,0.2,0.23,0.33,0.4,0.45})-LOOKUP(K370,{0,1950001,3300001,6950001,9000001,18000001,40000001},{0,97500,427500,636000,1536000,2796000,4796000}))*1.021,-2))</f>
        <v/>
      </c>
      <c r="O370" s="21">
        <f>IF(L370&lt;=0,0,ROUNDDOWN((L370*LOOKUP(L370,{0,1950001,3300001,6950001,9000001,18000001,40000001},{0.05,0.1,0.2,0.23,0.33,0.4,0.45})-LOOKUP(L370,{0,1950001,3300001,6950001,9000001,18000001,40000001},{0,97500,427500,636000,1536000,2796000,4796000}))*1.021,-2))</f>
        <v/>
      </c>
      <c r="P370" s="21">
        <f>MAX(0,ROUNDDOWN(F370-E370-430000,-3))</f>
        <v/>
      </c>
      <c r="Q370" s="21">
        <f>MAX(0,ROUNDDOWN(F370-E370-430000-H370,-3))</f>
        <v/>
      </c>
      <c r="R370" s="21">
        <f>IF(F370&lt;=450000,0,MAX(0,P370*0.06-MIN(50000,P370)*0.03))</f>
        <v/>
      </c>
      <c r="S370" s="21">
        <f>IF(F370&lt;=450000,0,MAX(0,P370*0.04-MIN(50000,P370)*0.02))</f>
        <v/>
      </c>
      <c r="T370" s="21">
        <f>IF(F370&lt;=450000,0,MAX(0,Q370*0.06-MIN(50000,Q370)*0.03))</f>
        <v/>
      </c>
      <c r="U370" s="21">
        <f>IF(F370&lt;=450000,0,MAX(0,Q370*0.04-MIN(50000,Q370)*0.02))</f>
        <v/>
      </c>
      <c r="V370" s="21">
        <f>50000+MAX(0,G370-480000)</f>
        <v/>
      </c>
      <c r="W370" s="21">
        <f>P370-V370</f>
        <v/>
      </c>
      <c r="X370" s="21">
        <f>Q370-V370</f>
        <v/>
      </c>
      <c r="Y370" s="22">
        <f>IF(W370&lt;0,0.9,LOOKUP(W370,{0,1950001,3300001,6950001,9000001,18000001,40000001},{0.84895,0.7979,0.6958,0.66517,0.56307,0.4916,0.44055}))</f>
        <v/>
      </c>
      <c r="Z370" s="22">
        <f>IF(X370&lt;0,0.9,LOOKUP(X370,{0,1950001,3300001,6950001,9000001,18000001,40000001},{0.84895,0.7979,0.6958,0.66517,0.56307,0.4916,0.44055}))</f>
        <v/>
      </c>
      <c r="AA370" s="22">
        <f>IF(W370&lt;0,0,CHOOSE(MATCH(W370,{0,1950001,3300001,6950001,9000001},1),5.105/84.895,10.21/79.79,20.42/69.58,23.483/66.517,33.693/56.307))</f>
        <v/>
      </c>
      <c r="AB370" s="21">
        <f>IF(C370&lt;=2000,0,(MIN(C370,ROUNDDOWN(F370*0.3,0))-2000)*0.1)</f>
        <v/>
      </c>
      <c r="AC370" s="21">
        <f>IF(C370&lt;=2000,0,MIN((C370-2000)*Y370,(R370+S370)*0.2))</f>
        <v/>
      </c>
      <c r="AD370" s="21">
        <f>IF(C370&lt;=2000,0,MIN((C370-2000)*Z370,(T370+U370)*0.2))</f>
        <v/>
      </c>
      <c r="AE370" s="21">
        <f>AC370*AA370</f>
        <v/>
      </c>
      <c r="AF370" s="21">
        <f>ROUNDDOWN(R370,-2)+ROUNDDOWN(S370,-2)</f>
        <v/>
      </c>
      <c r="AG370" s="21">
        <f>ROUNDDOWN(MAX(0,R370-(AB370+AC370+AE370)*0.6),-2)+ROUNDDOWN(MAX(0,S370-(AB370+AC370+AE370)*0.4),-2)</f>
        <v/>
      </c>
      <c r="AH370" s="21">
        <f>ROUNDDOWN(MAX(0,T370-(AB370+AD370)*0.6),-2)+ROUNDDOWN(MAX(0,U370-(AB370+AD370)*0.4),-2)</f>
        <v/>
      </c>
      <c r="AI370" s="21">
        <f>ROUNDDOWN(T370,-2)+ROUNDDOWN(U370,-2)</f>
        <v/>
      </c>
      <c r="AJ370" s="21">
        <f>M370+AF370</f>
        <v/>
      </c>
      <c r="AK370" s="21">
        <f>M370+AG370</f>
        <v/>
      </c>
      <c r="AL370" s="21">
        <f>N370+AH370</f>
        <v/>
      </c>
      <c r="AM370" s="21">
        <f>O370+AI370</f>
        <v/>
      </c>
      <c r="AN370" s="21">
        <f>N370+AI370</f>
        <v/>
      </c>
      <c r="AO370" s="21">
        <f>ROUNDDOWN((R370+S370)*0.2/Y370+2000,0)</f>
        <v/>
      </c>
      <c r="AP370" s="21">
        <f>ROUNDDOWN((T370+U370)*0.2/Z370+2000,0)</f>
        <v/>
      </c>
      <c r="AQ370" s="21">
        <f>AL370-AK370</f>
        <v/>
      </c>
      <c r="AR370" s="21">
        <f>AM370-AK370</f>
        <v/>
      </c>
      <c r="AS370" s="21">
        <f>AM370-AL370</f>
        <v/>
      </c>
      <c r="AT370" s="21">
        <f>AK370+C370-AJ370</f>
        <v/>
      </c>
      <c r="AU370" s="21">
        <f>AL370+C370-AM370</f>
        <v/>
      </c>
      <c r="AV370" s="21">
        <f>AN370+C370-AM370</f>
        <v/>
      </c>
    </row>
    <row r="371">
      <c r="A371" t="inlineStr">
        <is>
          <t>医療費の境目</t>
        </is>
      </c>
      <c r="B371" s="21">
        <f>'3_医療費の境目'!$B$3</f>
        <v/>
      </c>
      <c r="C371" s="21">
        <f>IF('3_医療費の境目'!$B$4="",AO371,'3_医療費の境目'!$B$4)</f>
        <v/>
      </c>
      <c r="D371" s="21">
        <f>'3_医療費の境目'!D371</f>
        <v/>
      </c>
      <c r="E371" s="21">
        <f>ROUND(MIN(B371/12,650000)*12*0.0915+MIN(B371/12,1390000)*12*(0.0504+0)+B371*0.005,0)</f>
        <v/>
      </c>
      <c r="F371" s="21">
        <f>IF(B371&lt;741000,0,IF(B371&lt;2191000,B371-740000,IF(B371&lt;2193000,1451000,IF(B371&lt;2196000,1453000,IF(B371&lt;2200000,1456000,IF(B371&lt;3600000,ROUND(ROUNDDOWN(B371/4,-3)*2.8,0)-80000,IF(B371&lt;6600000,ROUND(ROUNDDOWN(B371/4,-3)*3.2,0)-440000,IF(B371&lt;8500000,ROUNDDOWN(B371*0.9,0)-1100000,B371-1950000))))))))</f>
        <v/>
      </c>
      <c r="G371" s="21">
        <f>IF(F371&gt;23500000,NA(),IF(F371&lt;=4890000,1040000,IF(F371&lt;=6550000,670000,620000)))</f>
        <v/>
      </c>
      <c r="H371" s="21">
        <f>IF(D371&lt;=0,0,MAX(0,MIN(2000000,D371-MIN(100000,ROUNDDOWN(F371*0.05,0)))))</f>
        <v/>
      </c>
      <c r="I371" s="21">
        <f>IF(C371&lt;=2000,0,MIN(C371,ROUNDDOWN(F371*0.4,0))-2000)</f>
        <v/>
      </c>
      <c r="J371" s="21">
        <f>MAX(0,ROUNDDOWN(F371-E371-G371,-3))</f>
        <v/>
      </c>
      <c r="K371" s="21">
        <f>MAX(0,ROUNDDOWN(F371-E371-G371-H371-I371,-3))</f>
        <v/>
      </c>
      <c r="L371" s="21">
        <f>MAX(0,ROUNDDOWN(F371-E371-G371-H371,-3))</f>
        <v/>
      </c>
      <c r="M371" s="21">
        <f>IF(J371&lt;=0,0,ROUNDDOWN((J371*LOOKUP(J371,{0,1950001,3300001,6950001,9000001,18000001,40000001},{0.05,0.1,0.2,0.23,0.33,0.4,0.45})-LOOKUP(J371,{0,1950001,3300001,6950001,9000001,18000001,40000001},{0,97500,427500,636000,1536000,2796000,4796000}))*1.021,-2))</f>
        <v/>
      </c>
      <c r="N371" s="21">
        <f>IF(K371&lt;=0,0,ROUNDDOWN((K371*LOOKUP(K371,{0,1950001,3300001,6950001,9000001,18000001,40000001},{0.05,0.1,0.2,0.23,0.33,0.4,0.45})-LOOKUP(K371,{0,1950001,3300001,6950001,9000001,18000001,40000001},{0,97500,427500,636000,1536000,2796000,4796000}))*1.021,-2))</f>
        <v/>
      </c>
      <c r="O371" s="21">
        <f>IF(L371&lt;=0,0,ROUNDDOWN((L371*LOOKUP(L371,{0,1950001,3300001,6950001,9000001,18000001,40000001},{0.05,0.1,0.2,0.23,0.33,0.4,0.45})-LOOKUP(L371,{0,1950001,3300001,6950001,9000001,18000001,40000001},{0,97500,427500,636000,1536000,2796000,4796000}))*1.021,-2))</f>
        <v/>
      </c>
      <c r="P371" s="21">
        <f>MAX(0,ROUNDDOWN(F371-E371-430000,-3))</f>
        <v/>
      </c>
      <c r="Q371" s="21">
        <f>MAX(0,ROUNDDOWN(F371-E371-430000-H371,-3))</f>
        <v/>
      </c>
      <c r="R371" s="21">
        <f>IF(F371&lt;=450000,0,MAX(0,P371*0.06-MIN(50000,P371)*0.03))</f>
        <v/>
      </c>
      <c r="S371" s="21">
        <f>IF(F371&lt;=450000,0,MAX(0,P371*0.04-MIN(50000,P371)*0.02))</f>
        <v/>
      </c>
      <c r="T371" s="21">
        <f>IF(F371&lt;=450000,0,MAX(0,Q371*0.06-MIN(50000,Q371)*0.03))</f>
        <v/>
      </c>
      <c r="U371" s="21">
        <f>IF(F371&lt;=450000,0,MAX(0,Q371*0.04-MIN(50000,Q371)*0.02))</f>
        <v/>
      </c>
      <c r="V371" s="21">
        <f>50000+MAX(0,G371-480000)</f>
        <v/>
      </c>
      <c r="W371" s="21">
        <f>P371-V371</f>
        <v/>
      </c>
      <c r="X371" s="21">
        <f>Q371-V371</f>
        <v/>
      </c>
      <c r="Y371" s="22">
        <f>IF(W371&lt;0,0.9,LOOKUP(W371,{0,1950001,3300001,6950001,9000001,18000001,40000001},{0.84895,0.7979,0.6958,0.66517,0.56307,0.4916,0.44055}))</f>
        <v/>
      </c>
      <c r="Z371" s="22">
        <f>IF(X371&lt;0,0.9,LOOKUP(X371,{0,1950001,3300001,6950001,9000001,18000001,40000001},{0.84895,0.7979,0.6958,0.66517,0.56307,0.4916,0.44055}))</f>
        <v/>
      </c>
      <c r="AA371" s="22">
        <f>IF(W371&lt;0,0,CHOOSE(MATCH(W371,{0,1950001,3300001,6950001,9000001},1),5.105/84.895,10.21/79.79,20.42/69.58,23.483/66.517,33.693/56.307))</f>
        <v/>
      </c>
      <c r="AB371" s="21">
        <f>IF(C371&lt;=2000,0,(MIN(C371,ROUNDDOWN(F371*0.3,0))-2000)*0.1)</f>
        <v/>
      </c>
      <c r="AC371" s="21">
        <f>IF(C371&lt;=2000,0,MIN((C371-2000)*Y371,(R371+S371)*0.2))</f>
        <v/>
      </c>
      <c r="AD371" s="21">
        <f>IF(C371&lt;=2000,0,MIN((C371-2000)*Z371,(T371+U371)*0.2))</f>
        <v/>
      </c>
      <c r="AE371" s="21">
        <f>AC371*AA371</f>
        <v/>
      </c>
      <c r="AF371" s="21">
        <f>ROUNDDOWN(R371,-2)+ROUNDDOWN(S371,-2)</f>
        <v/>
      </c>
      <c r="AG371" s="21">
        <f>ROUNDDOWN(MAX(0,R371-(AB371+AC371+AE371)*0.6),-2)+ROUNDDOWN(MAX(0,S371-(AB371+AC371+AE371)*0.4),-2)</f>
        <v/>
      </c>
      <c r="AH371" s="21">
        <f>ROUNDDOWN(MAX(0,T371-(AB371+AD371)*0.6),-2)+ROUNDDOWN(MAX(0,U371-(AB371+AD371)*0.4),-2)</f>
        <v/>
      </c>
      <c r="AI371" s="21">
        <f>ROUNDDOWN(T371,-2)+ROUNDDOWN(U371,-2)</f>
        <v/>
      </c>
      <c r="AJ371" s="21">
        <f>M371+AF371</f>
        <v/>
      </c>
      <c r="AK371" s="21">
        <f>M371+AG371</f>
        <v/>
      </c>
      <c r="AL371" s="21">
        <f>N371+AH371</f>
        <v/>
      </c>
      <c r="AM371" s="21">
        <f>O371+AI371</f>
        <v/>
      </c>
      <c r="AN371" s="21">
        <f>N371+AI371</f>
        <v/>
      </c>
      <c r="AO371" s="21">
        <f>ROUNDDOWN((R371+S371)*0.2/Y371+2000,0)</f>
        <v/>
      </c>
      <c r="AP371" s="21">
        <f>ROUNDDOWN((T371+U371)*0.2/Z371+2000,0)</f>
        <v/>
      </c>
      <c r="AQ371" s="21">
        <f>AL371-AK371</f>
        <v/>
      </c>
      <c r="AR371" s="21">
        <f>AM371-AK371</f>
        <v/>
      </c>
      <c r="AS371" s="21">
        <f>AM371-AL371</f>
        <v/>
      </c>
      <c r="AT371" s="21">
        <f>AK371+C371-AJ371</f>
        <v/>
      </c>
      <c r="AU371" s="21">
        <f>AL371+C371-AM371</f>
        <v/>
      </c>
      <c r="AV371" s="21">
        <f>AN371+C371-AM371</f>
        <v/>
      </c>
    </row>
    <row r="372">
      <c r="A372" t="inlineStr">
        <is>
          <t>医療費の境目</t>
        </is>
      </c>
      <c r="B372" s="21">
        <f>'3_医療費の境目'!$B$3</f>
        <v/>
      </c>
      <c r="C372" s="21">
        <f>IF('3_医療費の境目'!$B$4="",AO372,'3_医療費の境目'!$B$4)</f>
        <v/>
      </c>
      <c r="D372" s="21">
        <f>'3_医療費の境目'!D372</f>
        <v/>
      </c>
      <c r="E372" s="21">
        <f>ROUND(MIN(B372/12,650000)*12*0.0915+MIN(B372/12,1390000)*12*(0.0504+0)+B372*0.005,0)</f>
        <v/>
      </c>
      <c r="F372" s="21">
        <f>IF(B372&lt;741000,0,IF(B372&lt;2191000,B372-740000,IF(B372&lt;2193000,1451000,IF(B372&lt;2196000,1453000,IF(B372&lt;2200000,1456000,IF(B372&lt;3600000,ROUND(ROUNDDOWN(B372/4,-3)*2.8,0)-80000,IF(B372&lt;6600000,ROUND(ROUNDDOWN(B372/4,-3)*3.2,0)-440000,IF(B372&lt;8500000,ROUNDDOWN(B372*0.9,0)-1100000,B372-1950000))))))))</f>
        <v/>
      </c>
      <c r="G372" s="21">
        <f>IF(F372&gt;23500000,NA(),IF(F372&lt;=4890000,1040000,IF(F372&lt;=6550000,670000,620000)))</f>
        <v/>
      </c>
      <c r="H372" s="21">
        <f>IF(D372&lt;=0,0,MAX(0,MIN(2000000,D372-MIN(100000,ROUNDDOWN(F372*0.05,0)))))</f>
        <v/>
      </c>
      <c r="I372" s="21">
        <f>IF(C372&lt;=2000,0,MIN(C372,ROUNDDOWN(F372*0.4,0))-2000)</f>
        <v/>
      </c>
      <c r="J372" s="21">
        <f>MAX(0,ROUNDDOWN(F372-E372-G372,-3))</f>
        <v/>
      </c>
      <c r="K372" s="21">
        <f>MAX(0,ROUNDDOWN(F372-E372-G372-H372-I372,-3))</f>
        <v/>
      </c>
      <c r="L372" s="21">
        <f>MAX(0,ROUNDDOWN(F372-E372-G372-H372,-3))</f>
        <v/>
      </c>
      <c r="M372" s="21">
        <f>IF(J372&lt;=0,0,ROUNDDOWN((J372*LOOKUP(J372,{0,1950001,3300001,6950001,9000001,18000001,40000001},{0.05,0.1,0.2,0.23,0.33,0.4,0.45})-LOOKUP(J372,{0,1950001,3300001,6950001,9000001,18000001,40000001},{0,97500,427500,636000,1536000,2796000,4796000}))*1.021,-2))</f>
        <v/>
      </c>
      <c r="N372" s="21">
        <f>IF(K372&lt;=0,0,ROUNDDOWN((K372*LOOKUP(K372,{0,1950001,3300001,6950001,9000001,18000001,40000001},{0.05,0.1,0.2,0.23,0.33,0.4,0.45})-LOOKUP(K372,{0,1950001,3300001,6950001,9000001,18000001,40000001},{0,97500,427500,636000,1536000,2796000,4796000}))*1.021,-2))</f>
        <v/>
      </c>
      <c r="O372" s="21">
        <f>IF(L372&lt;=0,0,ROUNDDOWN((L372*LOOKUP(L372,{0,1950001,3300001,6950001,9000001,18000001,40000001},{0.05,0.1,0.2,0.23,0.33,0.4,0.45})-LOOKUP(L372,{0,1950001,3300001,6950001,9000001,18000001,40000001},{0,97500,427500,636000,1536000,2796000,4796000}))*1.021,-2))</f>
        <v/>
      </c>
      <c r="P372" s="21">
        <f>MAX(0,ROUNDDOWN(F372-E372-430000,-3))</f>
        <v/>
      </c>
      <c r="Q372" s="21">
        <f>MAX(0,ROUNDDOWN(F372-E372-430000-H372,-3))</f>
        <v/>
      </c>
      <c r="R372" s="21">
        <f>IF(F372&lt;=450000,0,MAX(0,P372*0.06-MIN(50000,P372)*0.03))</f>
        <v/>
      </c>
      <c r="S372" s="21">
        <f>IF(F372&lt;=450000,0,MAX(0,P372*0.04-MIN(50000,P372)*0.02))</f>
        <v/>
      </c>
      <c r="T372" s="21">
        <f>IF(F372&lt;=450000,0,MAX(0,Q372*0.06-MIN(50000,Q372)*0.03))</f>
        <v/>
      </c>
      <c r="U372" s="21">
        <f>IF(F372&lt;=450000,0,MAX(0,Q372*0.04-MIN(50000,Q372)*0.02))</f>
        <v/>
      </c>
      <c r="V372" s="21">
        <f>50000+MAX(0,G372-480000)</f>
        <v/>
      </c>
      <c r="W372" s="21">
        <f>P372-V372</f>
        <v/>
      </c>
      <c r="X372" s="21">
        <f>Q372-V372</f>
        <v/>
      </c>
      <c r="Y372" s="22">
        <f>IF(W372&lt;0,0.9,LOOKUP(W372,{0,1950001,3300001,6950001,9000001,18000001,40000001},{0.84895,0.7979,0.6958,0.66517,0.56307,0.4916,0.44055}))</f>
        <v/>
      </c>
      <c r="Z372" s="22">
        <f>IF(X372&lt;0,0.9,LOOKUP(X372,{0,1950001,3300001,6950001,9000001,18000001,40000001},{0.84895,0.7979,0.6958,0.66517,0.56307,0.4916,0.44055}))</f>
        <v/>
      </c>
      <c r="AA372" s="22">
        <f>IF(W372&lt;0,0,CHOOSE(MATCH(W372,{0,1950001,3300001,6950001,9000001},1),5.105/84.895,10.21/79.79,20.42/69.58,23.483/66.517,33.693/56.307))</f>
        <v/>
      </c>
      <c r="AB372" s="21">
        <f>IF(C372&lt;=2000,0,(MIN(C372,ROUNDDOWN(F372*0.3,0))-2000)*0.1)</f>
        <v/>
      </c>
      <c r="AC372" s="21">
        <f>IF(C372&lt;=2000,0,MIN((C372-2000)*Y372,(R372+S372)*0.2))</f>
        <v/>
      </c>
      <c r="AD372" s="21">
        <f>IF(C372&lt;=2000,0,MIN((C372-2000)*Z372,(T372+U372)*0.2))</f>
        <v/>
      </c>
      <c r="AE372" s="21">
        <f>AC372*AA372</f>
        <v/>
      </c>
      <c r="AF372" s="21">
        <f>ROUNDDOWN(R372,-2)+ROUNDDOWN(S372,-2)</f>
        <v/>
      </c>
      <c r="AG372" s="21">
        <f>ROUNDDOWN(MAX(0,R372-(AB372+AC372+AE372)*0.6),-2)+ROUNDDOWN(MAX(0,S372-(AB372+AC372+AE372)*0.4),-2)</f>
        <v/>
      </c>
      <c r="AH372" s="21">
        <f>ROUNDDOWN(MAX(0,T372-(AB372+AD372)*0.6),-2)+ROUNDDOWN(MAX(0,U372-(AB372+AD372)*0.4),-2)</f>
        <v/>
      </c>
      <c r="AI372" s="21">
        <f>ROUNDDOWN(T372,-2)+ROUNDDOWN(U372,-2)</f>
        <v/>
      </c>
      <c r="AJ372" s="21">
        <f>M372+AF372</f>
        <v/>
      </c>
      <c r="AK372" s="21">
        <f>M372+AG372</f>
        <v/>
      </c>
      <c r="AL372" s="21">
        <f>N372+AH372</f>
        <v/>
      </c>
      <c r="AM372" s="21">
        <f>O372+AI372</f>
        <v/>
      </c>
      <c r="AN372" s="21">
        <f>N372+AI372</f>
        <v/>
      </c>
      <c r="AO372" s="21">
        <f>ROUNDDOWN((R372+S372)*0.2/Y372+2000,0)</f>
        <v/>
      </c>
      <c r="AP372" s="21">
        <f>ROUNDDOWN((T372+U372)*0.2/Z372+2000,0)</f>
        <v/>
      </c>
      <c r="AQ372" s="21">
        <f>AL372-AK372</f>
        <v/>
      </c>
      <c r="AR372" s="21">
        <f>AM372-AK372</f>
        <v/>
      </c>
      <c r="AS372" s="21">
        <f>AM372-AL372</f>
        <v/>
      </c>
      <c r="AT372" s="21">
        <f>AK372+C372-AJ372</f>
        <v/>
      </c>
      <c r="AU372" s="21">
        <f>AL372+C372-AM372</f>
        <v/>
      </c>
      <c r="AV372" s="21">
        <f>AN372+C372-AM372</f>
        <v/>
      </c>
    </row>
    <row r="373">
      <c r="A373" t="inlineStr">
        <is>
          <t>医療費の境目</t>
        </is>
      </c>
      <c r="B373" s="21">
        <f>'3_医療費の境目'!$B$3</f>
        <v/>
      </c>
      <c r="C373" s="21">
        <f>IF('3_医療費の境目'!$B$4="",AO373,'3_医療費の境目'!$B$4)</f>
        <v/>
      </c>
      <c r="D373" s="21">
        <f>'3_医療費の境目'!D373</f>
        <v/>
      </c>
      <c r="E373" s="21">
        <f>ROUND(MIN(B373/12,650000)*12*0.0915+MIN(B373/12,1390000)*12*(0.0504+0)+B373*0.005,0)</f>
        <v/>
      </c>
      <c r="F373" s="21">
        <f>IF(B373&lt;741000,0,IF(B373&lt;2191000,B373-740000,IF(B373&lt;2193000,1451000,IF(B373&lt;2196000,1453000,IF(B373&lt;2200000,1456000,IF(B373&lt;3600000,ROUND(ROUNDDOWN(B373/4,-3)*2.8,0)-80000,IF(B373&lt;6600000,ROUND(ROUNDDOWN(B373/4,-3)*3.2,0)-440000,IF(B373&lt;8500000,ROUNDDOWN(B373*0.9,0)-1100000,B373-1950000))))))))</f>
        <v/>
      </c>
      <c r="G373" s="21">
        <f>IF(F373&gt;23500000,NA(),IF(F373&lt;=4890000,1040000,IF(F373&lt;=6550000,670000,620000)))</f>
        <v/>
      </c>
      <c r="H373" s="21">
        <f>IF(D373&lt;=0,0,MAX(0,MIN(2000000,D373-MIN(100000,ROUNDDOWN(F373*0.05,0)))))</f>
        <v/>
      </c>
      <c r="I373" s="21">
        <f>IF(C373&lt;=2000,0,MIN(C373,ROUNDDOWN(F373*0.4,0))-2000)</f>
        <v/>
      </c>
      <c r="J373" s="21">
        <f>MAX(0,ROUNDDOWN(F373-E373-G373,-3))</f>
        <v/>
      </c>
      <c r="K373" s="21">
        <f>MAX(0,ROUNDDOWN(F373-E373-G373-H373-I373,-3))</f>
        <v/>
      </c>
      <c r="L373" s="21">
        <f>MAX(0,ROUNDDOWN(F373-E373-G373-H373,-3))</f>
        <v/>
      </c>
      <c r="M373" s="21">
        <f>IF(J373&lt;=0,0,ROUNDDOWN((J373*LOOKUP(J373,{0,1950001,3300001,6950001,9000001,18000001,40000001},{0.05,0.1,0.2,0.23,0.33,0.4,0.45})-LOOKUP(J373,{0,1950001,3300001,6950001,9000001,18000001,40000001},{0,97500,427500,636000,1536000,2796000,4796000}))*1.021,-2))</f>
        <v/>
      </c>
      <c r="N373" s="21">
        <f>IF(K373&lt;=0,0,ROUNDDOWN((K373*LOOKUP(K373,{0,1950001,3300001,6950001,9000001,18000001,40000001},{0.05,0.1,0.2,0.23,0.33,0.4,0.45})-LOOKUP(K373,{0,1950001,3300001,6950001,9000001,18000001,40000001},{0,97500,427500,636000,1536000,2796000,4796000}))*1.021,-2))</f>
        <v/>
      </c>
      <c r="O373" s="21">
        <f>IF(L373&lt;=0,0,ROUNDDOWN((L373*LOOKUP(L373,{0,1950001,3300001,6950001,9000001,18000001,40000001},{0.05,0.1,0.2,0.23,0.33,0.4,0.45})-LOOKUP(L373,{0,1950001,3300001,6950001,9000001,18000001,40000001},{0,97500,427500,636000,1536000,2796000,4796000}))*1.021,-2))</f>
        <v/>
      </c>
      <c r="P373" s="21">
        <f>MAX(0,ROUNDDOWN(F373-E373-430000,-3))</f>
        <v/>
      </c>
      <c r="Q373" s="21">
        <f>MAX(0,ROUNDDOWN(F373-E373-430000-H373,-3))</f>
        <v/>
      </c>
      <c r="R373" s="21">
        <f>IF(F373&lt;=450000,0,MAX(0,P373*0.06-MIN(50000,P373)*0.03))</f>
        <v/>
      </c>
      <c r="S373" s="21">
        <f>IF(F373&lt;=450000,0,MAX(0,P373*0.04-MIN(50000,P373)*0.02))</f>
        <v/>
      </c>
      <c r="T373" s="21">
        <f>IF(F373&lt;=450000,0,MAX(0,Q373*0.06-MIN(50000,Q373)*0.03))</f>
        <v/>
      </c>
      <c r="U373" s="21">
        <f>IF(F373&lt;=450000,0,MAX(0,Q373*0.04-MIN(50000,Q373)*0.02))</f>
        <v/>
      </c>
      <c r="V373" s="21">
        <f>50000+MAX(0,G373-480000)</f>
        <v/>
      </c>
      <c r="W373" s="21">
        <f>P373-V373</f>
        <v/>
      </c>
      <c r="X373" s="21">
        <f>Q373-V373</f>
        <v/>
      </c>
      <c r="Y373" s="22">
        <f>IF(W373&lt;0,0.9,LOOKUP(W373,{0,1950001,3300001,6950001,9000001,18000001,40000001},{0.84895,0.7979,0.6958,0.66517,0.56307,0.4916,0.44055}))</f>
        <v/>
      </c>
      <c r="Z373" s="22">
        <f>IF(X373&lt;0,0.9,LOOKUP(X373,{0,1950001,3300001,6950001,9000001,18000001,40000001},{0.84895,0.7979,0.6958,0.66517,0.56307,0.4916,0.44055}))</f>
        <v/>
      </c>
      <c r="AA373" s="22">
        <f>IF(W373&lt;0,0,CHOOSE(MATCH(W373,{0,1950001,3300001,6950001,9000001},1),5.105/84.895,10.21/79.79,20.42/69.58,23.483/66.517,33.693/56.307))</f>
        <v/>
      </c>
      <c r="AB373" s="21">
        <f>IF(C373&lt;=2000,0,(MIN(C373,ROUNDDOWN(F373*0.3,0))-2000)*0.1)</f>
        <v/>
      </c>
      <c r="AC373" s="21">
        <f>IF(C373&lt;=2000,0,MIN((C373-2000)*Y373,(R373+S373)*0.2))</f>
        <v/>
      </c>
      <c r="AD373" s="21">
        <f>IF(C373&lt;=2000,0,MIN((C373-2000)*Z373,(T373+U373)*0.2))</f>
        <v/>
      </c>
      <c r="AE373" s="21">
        <f>AC373*AA373</f>
        <v/>
      </c>
      <c r="AF373" s="21">
        <f>ROUNDDOWN(R373,-2)+ROUNDDOWN(S373,-2)</f>
        <v/>
      </c>
      <c r="AG373" s="21">
        <f>ROUNDDOWN(MAX(0,R373-(AB373+AC373+AE373)*0.6),-2)+ROUNDDOWN(MAX(0,S373-(AB373+AC373+AE373)*0.4),-2)</f>
        <v/>
      </c>
      <c r="AH373" s="21">
        <f>ROUNDDOWN(MAX(0,T373-(AB373+AD373)*0.6),-2)+ROUNDDOWN(MAX(0,U373-(AB373+AD373)*0.4),-2)</f>
        <v/>
      </c>
      <c r="AI373" s="21">
        <f>ROUNDDOWN(T373,-2)+ROUNDDOWN(U373,-2)</f>
        <v/>
      </c>
      <c r="AJ373" s="21">
        <f>M373+AF373</f>
        <v/>
      </c>
      <c r="AK373" s="21">
        <f>M373+AG373</f>
        <v/>
      </c>
      <c r="AL373" s="21">
        <f>N373+AH373</f>
        <v/>
      </c>
      <c r="AM373" s="21">
        <f>O373+AI373</f>
        <v/>
      </c>
      <c r="AN373" s="21">
        <f>N373+AI373</f>
        <v/>
      </c>
      <c r="AO373" s="21">
        <f>ROUNDDOWN((R373+S373)*0.2/Y373+2000,0)</f>
        <v/>
      </c>
      <c r="AP373" s="21">
        <f>ROUNDDOWN((T373+U373)*0.2/Z373+2000,0)</f>
        <v/>
      </c>
      <c r="AQ373" s="21">
        <f>AL373-AK373</f>
        <v/>
      </c>
      <c r="AR373" s="21">
        <f>AM373-AK373</f>
        <v/>
      </c>
      <c r="AS373" s="21">
        <f>AM373-AL373</f>
        <v/>
      </c>
      <c r="AT373" s="21">
        <f>AK373+C373-AJ373</f>
        <v/>
      </c>
      <c r="AU373" s="21">
        <f>AL373+C373-AM373</f>
        <v/>
      </c>
      <c r="AV373" s="21">
        <f>AN373+C373-AM373</f>
        <v/>
      </c>
    </row>
    <row r="374">
      <c r="A374" t="inlineStr">
        <is>
          <t>医療費の境目</t>
        </is>
      </c>
      <c r="B374" s="21">
        <f>'3_医療費の境目'!$B$3</f>
        <v/>
      </c>
      <c r="C374" s="21">
        <f>IF('3_医療費の境目'!$B$4="",AO374,'3_医療費の境目'!$B$4)</f>
        <v/>
      </c>
      <c r="D374" s="21">
        <f>'3_医療費の境目'!D374</f>
        <v/>
      </c>
      <c r="E374" s="21">
        <f>ROUND(MIN(B374/12,650000)*12*0.0915+MIN(B374/12,1390000)*12*(0.0504+0)+B374*0.005,0)</f>
        <v/>
      </c>
      <c r="F374" s="21">
        <f>IF(B374&lt;741000,0,IF(B374&lt;2191000,B374-740000,IF(B374&lt;2193000,1451000,IF(B374&lt;2196000,1453000,IF(B374&lt;2200000,1456000,IF(B374&lt;3600000,ROUND(ROUNDDOWN(B374/4,-3)*2.8,0)-80000,IF(B374&lt;6600000,ROUND(ROUNDDOWN(B374/4,-3)*3.2,0)-440000,IF(B374&lt;8500000,ROUNDDOWN(B374*0.9,0)-1100000,B374-1950000))))))))</f>
        <v/>
      </c>
      <c r="G374" s="21">
        <f>IF(F374&gt;23500000,NA(),IF(F374&lt;=4890000,1040000,IF(F374&lt;=6550000,670000,620000)))</f>
        <v/>
      </c>
      <c r="H374" s="21">
        <f>IF(D374&lt;=0,0,MAX(0,MIN(2000000,D374-MIN(100000,ROUNDDOWN(F374*0.05,0)))))</f>
        <v/>
      </c>
      <c r="I374" s="21">
        <f>IF(C374&lt;=2000,0,MIN(C374,ROUNDDOWN(F374*0.4,0))-2000)</f>
        <v/>
      </c>
      <c r="J374" s="21">
        <f>MAX(0,ROUNDDOWN(F374-E374-G374,-3))</f>
        <v/>
      </c>
      <c r="K374" s="21">
        <f>MAX(0,ROUNDDOWN(F374-E374-G374-H374-I374,-3))</f>
        <v/>
      </c>
      <c r="L374" s="21">
        <f>MAX(0,ROUNDDOWN(F374-E374-G374-H374,-3))</f>
        <v/>
      </c>
      <c r="M374" s="21">
        <f>IF(J374&lt;=0,0,ROUNDDOWN((J374*LOOKUP(J374,{0,1950001,3300001,6950001,9000001,18000001,40000001},{0.05,0.1,0.2,0.23,0.33,0.4,0.45})-LOOKUP(J374,{0,1950001,3300001,6950001,9000001,18000001,40000001},{0,97500,427500,636000,1536000,2796000,4796000}))*1.021,-2))</f>
        <v/>
      </c>
      <c r="N374" s="21">
        <f>IF(K374&lt;=0,0,ROUNDDOWN((K374*LOOKUP(K374,{0,1950001,3300001,6950001,9000001,18000001,40000001},{0.05,0.1,0.2,0.23,0.33,0.4,0.45})-LOOKUP(K374,{0,1950001,3300001,6950001,9000001,18000001,40000001},{0,97500,427500,636000,1536000,2796000,4796000}))*1.021,-2))</f>
        <v/>
      </c>
      <c r="O374" s="21">
        <f>IF(L374&lt;=0,0,ROUNDDOWN((L374*LOOKUP(L374,{0,1950001,3300001,6950001,9000001,18000001,40000001},{0.05,0.1,0.2,0.23,0.33,0.4,0.45})-LOOKUP(L374,{0,1950001,3300001,6950001,9000001,18000001,40000001},{0,97500,427500,636000,1536000,2796000,4796000}))*1.021,-2))</f>
        <v/>
      </c>
      <c r="P374" s="21">
        <f>MAX(0,ROUNDDOWN(F374-E374-430000,-3))</f>
        <v/>
      </c>
      <c r="Q374" s="21">
        <f>MAX(0,ROUNDDOWN(F374-E374-430000-H374,-3))</f>
        <v/>
      </c>
      <c r="R374" s="21">
        <f>IF(F374&lt;=450000,0,MAX(0,P374*0.06-MIN(50000,P374)*0.03))</f>
        <v/>
      </c>
      <c r="S374" s="21">
        <f>IF(F374&lt;=450000,0,MAX(0,P374*0.04-MIN(50000,P374)*0.02))</f>
        <v/>
      </c>
      <c r="T374" s="21">
        <f>IF(F374&lt;=450000,0,MAX(0,Q374*0.06-MIN(50000,Q374)*0.03))</f>
        <v/>
      </c>
      <c r="U374" s="21">
        <f>IF(F374&lt;=450000,0,MAX(0,Q374*0.04-MIN(50000,Q374)*0.02))</f>
        <v/>
      </c>
      <c r="V374" s="21">
        <f>50000+MAX(0,G374-480000)</f>
        <v/>
      </c>
      <c r="W374" s="21">
        <f>P374-V374</f>
        <v/>
      </c>
      <c r="X374" s="21">
        <f>Q374-V374</f>
        <v/>
      </c>
      <c r="Y374" s="22">
        <f>IF(W374&lt;0,0.9,LOOKUP(W374,{0,1950001,3300001,6950001,9000001,18000001,40000001},{0.84895,0.7979,0.6958,0.66517,0.56307,0.4916,0.44055}))</f>
        <v/>
      </c>
      <c r="Z374" s="22">
        <f>IF(X374&lt;0,0.9,LOOKUP(X374,{0,1950001,3300001,6950001,9000001,18000001,40000001},{0.84895,0.7979,0.6958,0.66517,0.56307,0.4916,0.44055}))</f>
        <v/>
      </c>
      <c r="AA374" s="22">
        <f>IF(W374&lt;0,0,CHOOSE(MATCH(W374,{0,1950001,3300001,6950001,9000001},1),5.105/84.895,10.21/79.79,20.42/69.58,23.483/66.517,33.693/56.307))</f>
        <v/>
      </c>
      <c r="AB374" s="21">
        <f>IF(C374&lt;=2000,0,(MIN(C374,ROUNDDOWN(F374*0.3,0))-2000)*0.1)</f>
        <v/>
      </c>
      <c r="AC374" s="21">
        <f>IF(C374&lt;=2000,0,MIN((C374-2000)*Y374,(R374+S374)*0.2))</f>
        <v/>
      </c>
      <c r="AD374" s="21">
        <f>IF(C374&lt;=2000,0,MIN((C374-2000)*Z374,(T374+U374)*0.2))</f>
        <v/>
      </c>
      <c r="AE374" s="21">
        <f>AC374*AA374</f>
        <v/>
      </c>
      <c r="AF374" s="21">
        <f>ROUNDDOWN(R374,-2)+ROUNDDOWN(S374,-2)</f>
        <v/>
      </c>
      <c r="AG374" s="21">
        <f>ROUNDDOWN(MAX(0,R374-(AB374+AC374+AE374)*0.6),-2)+ROUNDDOWN(MAX(0,S374-(AB374+AC374+AE374)*0.4),-2)</f>
        <v/>
      </c>
      <c r="AH374" s="21">
        <f>ROUNDDOWN(MAX(0,T374-(AB374+AD374)*0.6),-2)+ROUNDDOWN(MAX(0,U374-(AB374+AD374)*0.4),-2)</f>
        <v/>
      </c>
      <c r="AI374" s="21">
        <f>ROUNDDOWN(T374,-2)+ROUNDDOWN(U374,-2)</f>
        <v/>
      </c>
      <c r="AJ374" s="21">
        <f>M374+AF374</f>
        <v/>
      </c>
      <c r="AK374" s="21">
        <f>M374+AG374</f>
        <v/>
      </c>
      <c r="AL374" s="21">
        <f>N374+AH374</f>
        <v/>
      </c>
      <c r="AM374" s="21">
        <f>O374+AI374</f>
        <v/>
      </c>
      <c r="AN374" s="21">
        <f>N374+AI374</f>
        <v/>
      </c>
      <c r="AO374" s="21">
        <f>ROUNDDOWN((R374+S374)*0.2/Y374+2000,0)</f>
        <v/>
      </c>
      <c r="AP374" s="21">
        <f>ROUNDDOWN((T374+U374)*0.2/Z374+2000,0)</f>
        <v/>
      </c>
      <c r="AQ374" s="21">
        <f>AL374-AK374</f>
        <v/>
      </c>
      <c r="AR374" s="21">
        <f>AM374-AK374</f>
        <v/>
      </c>
      <c r="AS374" s="21">
        <f>AM374-AL374</f>
        <v/>
      </c>
      <c r="AT374" s="21">
        <f>AK374+C374-AJ374</f>
        <v/>
      </c>
      <c r="AU374" s="21">
        <f>AL374+C374-AM374</f>
        <v/>
      </c>
      <c r="AV374" s="21">
        <f>AN374+C374-AM374</f>
        <v/>
      </c>
    </row>
    <row r="375">
      <c r="A375" t="inlineStr">
        <is>
          <t>医療費の境目</t>
        </is>
      </c>
      <c r="B375" s="21">
        <f>'3_医療費の境目'!$B$3</f>
        <v/>
      </c>
      <c r="C375" s="21">
        <f>IF('3_医療費の境目'!$B$4="",AO375,'3_医療費の境目'!$B$4)</f>
        <v/>
      </c>
      <c r="D375" s="21">
        <f>'3_医療費の境目'!D375</f>
        <v/>
      </c>
      <c r="E375" s="21">
        <f>ROUND(MIN(B375/12,650000)*12*0.0915+MIN(B375/12,1390000)*12*(0.0504+0)+B375*0.005,0)</f>
        <v/>
      </c>
      <c r="F375" s="21">
        <f>IF(B375&lt;741000,0,IF(B375&lt;2191000,B375-740000,IF(B375&lt;2193000,1451000,IF(B375&lt;2196000,1453000,IF(B375&lt;2200000,1456000,IF(B375&lt;3600000,ROUND(ROUNDDOWN(B375/4,-3)*2.8,0)-80000,IF(B375&lt;6600000,ROUND(ROUNDDOWN(B375/4,-3)*3.2,0)-440000,IF(B375&lt;8500000,ROUNDDOWN(B375*0.9,0)-1100000,B375-1950000))))))))</f>
        <v/>
      </c>
      <c r="G375" s="21">
        <f>IF(F375&gt;23500000,NA(),IF(F375&lt;=4890000,1040000,IF(F375&lt;=6550000,670000,620000)))</f>
        <v/>
      </c>
      <c r="H375" s="21">
        <f>IF(D375&lt;=0,0,MAX(0,MIN(2000000,D375-MIN(100000,ROUNDDOWN(F375*0.05,0)))))</f>
        <v/>
      </c>
      <c r="I375" s="21">
        <f>IF(C375&lt;=2000,0,MIN(C375,ROUNDDOWN(F375*0.4,0))-2000)</f>
        <v/>
      </c>
      <c r="J375" s="21">
        <f>MAX(0,ROUNDDOWN(F375-E375-G375,-3))</f>
        <v/>
      </c>
      <c r="K375" s="21">
        <f>MAX(0,ROUNDDOWN(F375-E375-G375-H375-I375,-3))</f>
        <v/>
      </c>
      <c r="L375" s="21">
        <f>MAX(0,ROUNDDOWN(F375-E375-G375-H375,-3))</f>
        <v/>
      </c>
      <c r="M375" s="21">
        <f>IF(J375&lt;=0,0,ROUNDDOWN((J375*LOOKUP(J375,{0,1950001,3300001,6950001,9000001,18000001,40000001},{0.05,0.1,0.2,0.23,0.33,0.4,0.45})-LOOKUP(J375,{0,1950001,3300001,6950001,9000001,18000001,40000001},{0,97500,427500,636000,1536000,2796000,4796000}))*1.021,-2))</f>
        <v/>
      </c>
      <c r="N375" s="21">
        <f>IF(K375&lt;=0,0,ROUNDDOWN((K375*LOOKUP(K375,{0,1950001,3300001,6950001,9000001,18000001,40000001},{0.05,0.1,0.2,0.23,0.33,0.4,0.45})-LOOKUP(K375,{0,1950001,3300001,6950001,9000001,18000001,40000001},{0,97500,427500,636000,1536000,2796000,4796000}))*1.021,-2))</f>
        <v/>
      </c>
      <c r="O375" s="21">
        <f>IF(L375&lt;=0,0,ROUNDDOWN((L375*LOOKUP(L375,{0,1950001,3300001,6950001,9000001,18000001,40000001},{0.05,0.1,0.2,0.23,0.33,0.4,0.45})-LOOKUP(L375,{0,1950001,3300001,6950001,9000001,18000001,40000001},{0,97500,427500,636000,1536000,2796000,4796000}))*1.021,-2))</f>
        <v/>
      </c>
      <c r="P375" s="21">
        <f>MAX(0,ROUNDDOWN(F375-E375-430000,-3))</f>
        <v/>
      </c>
      <c r="Q375" s="21">
        <f>MAX(0,ROUNDDOWN(F375-E375-430000-H375,-3))</f>
        <v/>
      </c>
      <c r="R375" s="21">
        <f>IF(F375&lt;=450000,0,MAX(0,P375*0.06-MIN(50000,P375)*0.03))</f>
        <v/>
      </c>
      <c r="S375" s="21">
        <f>IF(F375&lt;=450000,0,MAX(0,P375*0.04-MIN(50000,P375)*0.02))</f>
        <v/>
      </c>
      <c r="T375" s="21">
        <f>IF(F375&lt;=450000,0,MAX(0,Q375*0.06-MIN(50000,Q375)*0.03))</f>
        <v/>
      </c>
      <c r="U375" s="21">
        <f>IF(F375&lt;=450000,0,MAX(0,Q375*0.04-MIN(50000,Q375)*0.02))</f>
        <v/>
      </c>
      <c r="V375" s="21">
        <f>50000+MAX(0,G375-480000)</f>
        <v/>
      </c>
      <c r="W375" s="21">
        <f>P375-V375</f>
        <v/>
      </c>
      <c r="X375" s="21">
        <f>Q375-V375</f>
        <v/>
      </c>
      <c r="Y375" s="22">
        <f>IF(W375&lt;0,0.9,LOOKUP(W375,{0,1950001,3300001,6950001,9000001,18000001,40000001},{0.84895,0.7979,0.6958,0.66517,0.56307,0.4916,0.44055}))</f>
        <v/>
      </c>
      <c r="Z375" s="22">
        <f>IF(X375&lt;0,0.9,LOOKUP(X375,{0,1950001,3300001,6950001,9000001,18000001,40000001},{0.84895,0.7979,0.6958,0.66517,0.56307,0.4916,0.44055}))</f>
        <v/>
      </c>
      <c r="AA375" s="22">
        <f>IF(W375&lt;0,0,CHOOSE(MATCH(W375,{0,1950001,3300001,6950001,9000001},1),5.105/84.895,10.21/79.79,20.42/69.58,23.483/66.517,33.693/56.307))</f>
        <v/>
      </c>
      <c r="AB375" s="21">
        <f>IF(C375&lt;=2000,0,(MIN(C375,ROUNDDOWN(F375*0.3,0))-2000)*0.1)</f>
        <v/>
      </c>
      <c r="AC375" s="21">
        <f>IF(C375&lt;=2000,0,MIN((C375-2000)*Y375,(R375+S375)*0.2))</f>
        <v/>
      </c>
      <c r="AD375" s="21">
        <f>IF(C375&lt;=2000,0,MIN((C375-2000)*Z375,(T375+U375)*0.2))</f>
        <v/>
      </c>
      <c r="AE375" s="21">
        <f>AC375*AA375</f>
        <v/>
      </c>
      <c r="AF375" s="21">
        <f>ROUNDDOWN(R375,-2)+ROUNDDOWN(S375,-2)</f>
        <v/>
      </c>
      <c r="AG375" s="21">
        <f>ROUNDDOWN(MAX(0,R375-(AB375+AC375+AE375)*0.6),-2)+ROUNDDOWN(MAX(0,S375-(AB375+AC375+AE375)*0.4),-2)</f>
        <v/>
      </c>
      <c r="AH375" s="21">
        <f>ROUNDDOWN(MAX(0,T375-(AB375+AD375)*0.6),-2)+ROUNDDOWN(MAX(0,U375-(AB375+AD375)*0.4),-2)</f>
        <v/>
      </c>
      <c r="AI375" s="21">
        <f>ROUNDDOWN(T375,-2)+ROUNDDOWN(U375,-2)</f>
        <v/>
      </c>
      <c r="AJ375" s="21">
        <f>M375+AF375</f>
        <v/>
      </c>
      <c r="AK375" s="21">
        <f>M375+AG375</f>
        <v/>
      </c>
      <c r="AL375" s="21">
        <f>N375+AH375</f>
        <v/>
      </c>
      <c r="AM375" s="21">
        <f>O375+AI375</f>
        <v/>
      </c>
      <c r="AN375" s="21">
        <f>N375+AI375</f>
        <v/>
      </c>
      <c r="AO375" s="21">
        <f>ROUNDDOWN((R375+S375)*0.2/Y375+2000,0)</f>
        <v/>
      </c>
      <c r="AP375" s="21">
        <f>ROUNDDOWN((T375+U375)*0.2/Z375+2000,0)</f>
        <v/>
      </c>
      <c r="AQ375" s="21">
        <f>AL375-AK375</f>
        <v/>
      </c>
      <c r="AR375" s="21">
        <f>AM375-AK375</f>
        <v/>
      </c>
      <c r="AS375" s="21">
        <f>AM375-AL375</f>
        <v/>
      </c>
      <c r="AT375" s="21">
        <f>AK375+C375-AJ375</f>
        <v/>
      </c>
      <c r="AU375" s="21">
        <f>AL375+C375-AM375</f>
        <v/>
      </c>
      <c r="AV375" s="21">
        <f>AN375+C375-AM375</f>
        <v/>
      </c>
    </row>
    <row r="376">
      <c r="A376" t="inlineStr">
        <is>
          <t>医療費の境目</t>
        </is>
      </c>
      <c r="B376" s="21">
        <f>'3_医療費の境目'!$B$3</f>
        <v/>
      </c>
      <c r="C376" s="21">
        <f>IF('3_医療費の境目'!$B$4="",AO376,'3_医療費の境目'!$B$4)</f>
        <v/>
      </c>
      <c r="D376" s="21">
        <f>'3_医療費の境目'!D376</f>
        <v/>
      </c>
      <c r="E376" s="21">
        <f>ROUND(MIN(B376/12,650000)*12*0.0915+MIN(B376/12,1390000)*12*(0.0504+0)+B376*0.005,0)</f>
        <v/>
      </c>
      <c r="F376" s="21">
        <f>IF(B376&lt;741000,0,IF(B376&lt;2191000,B376-740000,IF(B376&lt;2193000,1451000,IF(B376&lt;2196000,1453000,IF(B376&lt;2200000,1456000,IF(B376&lt;3600000,ROUND(ROUNDDOWN(B376/4,-3)*2.8,0)-80000,IF(B376&lt;6600000,ROUND(ROUNDDOWN(B376/4,-3)*3.2,0)-440000,IF(B376&lt;8500000,ROUNDDOWN(B376*0.9,0)-1100000,B376-1950000))))))))</f>
        <v/>
      </c>
      <c r="G376" s="21">
        <f>IF(F376&gt;23500000,NA(),IF(F376&lt;=4890000,1040000,IF(F376&lt;=6550000,670000,620000)))</f>
        <v/>
      </c>
      <c r="H376" s="21">
        <f>IF(D376&lt;=0,0,MAX(0,MIN(2000000,D376-MIN(100000,ROUNDDOWN(F376*0.05,0)))))</f>
        <v/>
      </c>
      <c r="I376" s="21">
        <f>IF(C376&lt;=2000,0,MIN(C376,ROUNDDOWN(F376*0.4,0))-2000)</f>
        <v/>
      </c>
      <c r="J376" s="21">
        <f>MAX(0,ROUNDDOWN(F376-E376-G376,-3))</f>
        <v/>
      </c>
      <c r="K376" s="21">
        <f>MAX(0,ROUNDDOWN(F376-E376-G376-H376-I376,-3))</f>
        <v/>
      </c>
      <c r="L376" s="21">
        <f>MAX(0,ROUNDDOWN(F376-E376-G376-H376,-3))</f>
        <v/>
      </c>
      <c r="M376" s="21">
        <f>IF(J376&lt;=0,0,ROUNDDOWN((J376*LOOKUP(J376,{0,1950001,3300001,6950001,9000001,18000001,40000001},{0.05,0.1,0.2,0.23,0.33,0.4,0.45})-LOOKUP(J376,{0,1950001,3300001,6950001,9000001,18000001,40000001},{0,97500,427500,636000,1536000,2796000,4796000}))*1.021,-2))</f>
        <v/>
      </c>
      <c r="N376" s="21">
        <f>IF(K376&lt;=0,0,ROUNDDOWN((K376*LOOKUP(K376,{0,1950001,3300001,6950001,9000001,18000001,40000001},{0.05,0.1,0.2,0.23,0.33,0.4,0.45})-LOOKUP(K376,{0,1950001,3300001,6950001,9000001,18000001,40000001},{0,97500,427500,636000,1536000,2796000,4796000}))*1.021,-2))</f>
        <v/>
      </c>
      <c r="O376" s="21">
        <f>IF(L376&lt;=0,0,ROUNDDOWN((L376*LOOKUP(L376,{0,1950001,3300001,6950001,9000001,18000001,40000001},{0.05,0.1,0.2,0.23,0.33,0.4,0.45})-LOOKUP(L376,{0,1950001,3300001,6950001,9000001,18000001,40000001},{0,97500,427500,636000,1536000,2796000,4796000}))*1.021,-2))</f>
        <v/>
      </c>
      <c r="P376" s="21">
        <f>MAX(0,ROUNDDOWN(F376-E376-430000,-3))</f>
        <v/>
      </c>
      <c r="Q376" s="21">
        <f>MAX(0,ROUNDDOWN(F376-E376-430000-H376,-3))</f>
        <v/>
      </c>
      <c r="R376" s="21">
        <f>IF(F376&lt;=450000,0,MAX(0,P376*0.06-MIN(50000,P376)*0.03))</f>
        <v/>
      </c>
      <c r="S376" s="21">
        <f>IF(F376&lt;=450000,0,MAX(0,P376*0.04-MIN(50000,P376)*0.02))</f>
        <v/>
      </c>
      <c r="T376" s="21">
        <f>IF(F376&lt;=450000,0,MAX(0,Q376*0.06-MIN(50000,Q376)*0.03))</f>
        <v/>
      </c>
      <c r="U376" s="21">
        <f>IF(F376&lt;=450000,0,MAX(0,Q376*0.04-MIN(50000,Q376)*0.02))</f>
        <v/>
      </c>
      <c r="V376" s="21">
        <f>50000+MAX(0,G376-480000)</f>
        <v/>
      </c>
      <c r="W376" s="21">
        <f>P376-V376</f>
        <v/>
      </c>
      <c r="X376" s="21">
        <f>Q376-V376</f>
        <v/>
      </c>
      <c r="Y376" s="22">
        <f>IF(W376&lt;0,0.9,LOOKUP(W376,{0,1950001,3300001,6950001,9000001,18000001,40000001},{0.84895,0.7979,0.6958,0.66517,0.56307,0.4916,0.44055}))</f>
        <v/>
      </c>
      <c r="Z376" s="22">
        <f>IF(X376&lt;0,0.9,LOOKUP(X376,{0,1950001,3300001,6950001,9000001,18000001,40000001},{0.84895,0.7979,0.6958,0.66517,0.56307,0.4916,0.44055}))</f>
        <v/>
      </c>
      <c r="AA376" s="22">
        <f>IF(W376&lt;0,0,CHOOSE(MATCH(W376,{0,1950001,3300001,6950001,9000001},1),5.105/84.895,10.21/79.79,20.42/69.58,23.483/66.517,33.693/56.307))</f>
        <v/>
      </c>
      <c r="AB376" s="21">
        <f>IF(C376&lt;=2000,0,(MIN(C376,ROUNDDOWN(F376*0.3,0))-2000)*0.1)</f>
        <v/>
      </c>
      <c r="AC376" s="21">
        <f>IF(C376&lt;=2000,0,MIN((C376-2000)*Y376,(R376+S376)*0.2))</f>
        <v/>
      </c>
      <c r="AD376" s="21">
        <f>IF(C376&lt;=2000,0,MIN((C376-2000)*Z376,(T376+U376)*0.2))</f>
        <v/>
      </c>
      <c r="AE376" s="21">
        <f>AC376*AA376</f>
        <v/>
      </c>
      <c r="AF376" s="21">
        <f>ROUNDDOWN(R376,-2)+ROUNDDOWN(S376,-2)</f>
        <v/>
      </c>
      <c r="AG376" s="21">
        <f>ROUNDDOWN(MAX(0,R376-(AB376+AC376+AE376)*0.6),-2)+ROUNDDOWN(MAX(0,S376-(AB376+AC376+AE376)*0.4),-2)</f>
        <v/>
      </c>
      <c r="AH376" s="21">
        <f>ROUNDDOWN(MAX(0,T376-(AB376+AD376)*0.6),-2)+ROUNDDOWN(MAX(0,U376-(AB376+AD376)*0.4),-2)</f>
        <v/>
      </c>
      <c r="AI376" s="21">
        <f>ROUNDDOWN(T376,-2)+ROUNDDOWN(U376,-2)</f>
        <v/>
      </c>
      <c r="AJ376" s="21">
        <f>M376+AF376</f>
        <v/>
      </c>
      <c r="AK376" s="21">
        <f>M376+AG376</f>
        <v/>
      </c>
      <c r="AL376" s="21">
        <f>N376+AH376</f>
        <v/>
      </c>
      <c r="AM376" s="21">
        <f>O376+AI376</f>
        <v/>
      </c>
      <c r="AN376" s="21">
        <f>N376+AI376</f>
        <v/>
      </c>
      <c r="AO376" s="21">
        <f>ROUNDDOWN((R376+S376)*0.2/Y376+2000,0)</f>
        <v/>
      </c>
      <c r="AP376" s="21">
        <f>ROUNDDOWN((T376+U376)*0.2/Z376+2000,0)</f>
        <v/>
      </c>
      <c r="AQ376" s="21">
        <f>AL376-AK376</f>
        <v/>
      </c>
      <c r="AR376" s="21">
        <f>AM376-AK376</f>
        <v/>
      </c>
      <c r="AS376" s="21">
        <f>AM376-AL376</f>
        <v/>
      </c>
      <c r="AT376" s="21">
        <f>AK376+C376-AJ376</f>
        <v/>
      </c>
      <c r="AU376" s="21">
        <f>AL376+C376-AM376</f>
        <v/>
      </c>
      <c r="AV376" s="21">
        <f>AN376+C376-AM376</f>
        <v/>
      </c>
    </row>
    <row r="377">
      <c r="A377" t="inlineStr">
        <is>
          <t>医療費の境目</t>
        </is>
      </c>
      <c r="B377" s="21">
        <f>'3_医療費の境目'!$B$3</f>
        <v/>
      </c>
      <c r="C377" s="21">
        <f>IF('3_医療費の境目'!$B$4="",AO377,'3_医療費の境目'!$B$4)</f>
        <v/>
      </c>
      <c r="D377" s="21">
        <f>'3_医療費の境目'!D377</f>
        <v/>
      </c>
      <c r="E377" s="21">
        <f>ROUND(MIN(B377/12,650000)*12*0.0915+MIN(B377/12,1390000)*12*(0.0504+0)+B377*0.005,0)</f>
        <v/>
      </c>
      <c r="F377" s="21">
        <f>IF(B377&lt;741000,0,IF(B377&lt;2191000,B377-740000,IF(B377&lt;2193000,1451000,IF(B377&lt;2196000,1453000,IF(B377&lt;2200000,1456000,IF(B377&lt;3600000,ROUND(ROUNDDOWN(B377/4,-3)*2.8,0)-80000,IF(B377&lt;6600000,ROUND(ROUNDDOWN(B377/4,-3)*3.2,0)-440000,IF(B377&lt;8500000,ROUNDDOWN(B377*0.9,0)-1100000,B377-1950000))))))))</f>
        <v/>
      </c>
      <c r="G377" s="21">
        <f>IF(F377&gt;23500000,NA(),IF(F377&lt;=4890000,1040000,IF(F377&lt;=6550000,670000,620000)))</f>
        <v/>
      </c>
      <c r="H377" s="21">
        <f>IF(D377&lt;=0,0,MAX(0,MIN(2000000,D377-MIN(100000,ROUNDDOWN(F377*0.05,0)))))</f>
        <v/>
      </c>
      <c r="I377" s="21">
        <f>IF(C377&lt;=2000,0,MIN(C377,ROUNDDOWN(F377*0.4,0))-2000)</f>
        <v/>
      </c>
      <c r="J377" s="21">
        <f>MAX(0,ROUNDDOWN(F377-E377-G377,-3))</f>
        <v/>
      </c>
      <c r="K377" s="21">
        <f>MAX(0,ROUNDDOWN(F377-E377-G377-H377-I377,-3))</f>
        <v/>
      </c>
      <c r="L377" s="21">
        <f>MAX(0,ROUNDDOWN(F377-E377-G377-H377,-3))</f>
        <v/>
      </c>
      <c r="M377" s="21">
        <f>IF(J377&lt;=0,0,ROUNDDOWN((J377*LOOKUP(J377,{0,1950001,3300001,6950001,9000001,18000001,40000001},{0.05,0.1,0.2,0.23,0.33,0.4,0.45})-LOOKUP(J377,{0,1950001,3300001,6950001,9000001,18000001,40000001},{0,97500,427500,636000,1536000,2796000,4796000}))*1.021,-2))</f>
        <v/>
      </c>
      <c r="N377" s="21">
        <f>IF(K377&lt;=0,0,ROUNDDOWN((K377*LOOKUP(K377,{0,1950001,3300001,6950001,9000001,18000001,40000001},{0.05,0.1,0.2,0.23,0.33,0.4,0.45})-LOOKUP(K377,{0,1950001,3300001,6950001,9000001,18000001,40000001},{0,97500,427500,636000,1536000,2796000,4796000}))*1.021,-2))</f>
        <v/>
      </c>
      <c r="O377" s="21">
        <f>IF(L377&lt;=0,0,ROUNDDOWN((L377*LOOKUP(L377,{0,1950001,3300001,6950001,9000001,18000001,40000001},{0.05,0.1,0.2,0.23,0.33,0.4,0.45})-LOOKUP(L377,{0,1950001,3300001,6950001,9000001,18000001,40000001},{0,97500,427500,636000,1536000,2796000,4796000}))*1.021,-2))</f>
        <v/>
      </c>
      <c r="P377" s="21">
        <f>MAX(0,ROUNDDOWN(F377-E377-430000,-3))</f>
        <v/>
      </c>
      <c r="Q377" s="21">
        <f>MAX(0,ROUNDDOWN(F377-E377-430000-H377,-3))</f>
        <v/>
      </c>
      <c r="R377" s="21">
        <f>IF(F377&lt;=450000,0,MAX(0,P377*0.06-MIN(50000,P377)*0.03))</f>
        <v/>
      </c>
      <c r="S377" s="21">
        <f>IF(F377&lt;=450000,0,MAX(0,P377*0.04-MIN(50000,P377)*0.02))</f>
        <v/>
      </c>
      <c r="T377" s="21">
        <f>IF(F377&lt;=450000,0,MAX(0,Q377*0.06-MIN(50000,Q377)*0.03))</f>
        <v/>
      </c>
      <c r="U377" s="21">
        <f>IF(F377&lt;=450000,0,MAX(0,Q377*0.04-MIN(50000,Q377)*0.02))</f>
        <v/>
      </c>
      <c r="V377" s="21">
        <f>50000+MAX(0,G377-480000)</f>
        <v/>
      </c>
      <c r="W377" s="21">
        <f>P377-V377</f>
        <v/>
      </c>
      <c r="X377" s="21">
        <f>Q377-V377</f>
        <v/>
      </c>
      <c r="Y377" s="22">
        <f>IF(W377&lt;0,0.9,LOOKUP(W377,{0,1950001,3300001,6950001,9000001,18000001,40000001},{0.84895,0.7979,0.6958,0.66517,0.56307,0.4916,0.44055}))</f>
        <v/>
      </c>
      <c r="Z377" s="22">
        <f>IF(X377&lt;0,0.9,LOOKUP(X377,{0,1950001,3300001,6950001,9000001,18000001,40000001},{0.84895,0.7979,0.6958,0.66517,0.56307,0.4916,0.44055}))</f>
        <v/>
      </c>
      <c r="AA377" s="22">
        <f>IF(W377&lt;0,0,CHOOSE(MATCH(W377,{0,1950001,3300001,6950001,9000001},1),5.105/84.895,10.21/79.79,20.42/69.58,23.483/66.517,33.693/56.307))</f>
        <v/>
      </c>
      <c r="AB377" s="21">
        <f>IF(C377&lt;=2000,0,(MIN(C377,ROUNDDOWN(F377*0.3,0))-2000)*0.1)</f>
        <v/>
      </c>
      <c r="AC377" s="21">
        <f>IF(C377&lt;=2000,0,MIN((C377-2000)*Y377,(R377+S377)*0.2))</f>
        <v/>
      </c>
      <c r="AD377" s="21">
        <f>IF(C377&lt;=2000,0,MIN((C377-2000)*Z377,(T377+U377)*0.2))</f>
        <v/>
      </c>
      <c r="AE377" s="21">
        <f>AC377*AA377</f>
        <v/>
      </c>
      <c r="AF377" s="21">
        <f>ROUNDDOWN(R377,-2)+ROUNDDOWN(S377,-2)</f>
        <v/>
      </c>
      <c r="AG377" s="21">
        <f>ROUNDDOWN(MAX(0,R377-(AB377+AC377+AE377)*0.6),-2)+ROUNDDOWN(MAX(0,S377-(AB377+AC377+AE377)*0.4),-2)</f>
        <v/>
      </c>
      <c r="AH377" s="21">
        <f>ROUNDDOWN(MAX(0,T377-(AB377+AD377)*0.6),-2)+ROUNDDOWN(MAX(0,U377-(AB377+AD377)*0.4),-2)</f>
        <v/>
      </c>
      <c r="AI377" s="21">
        <f>ROUNDDOWN(T377,-2)+ROUNDDOWN(U377,-2)</f>
        <v/>
      </c>
      <c r="AJ377" s="21">
        <f>M377+AF377</f>
        <v/>
      </c>
      <c r="AK377" s="21">
        <f>M377+AG377</f>
        <v/>
      </c>
      <c r="AL377" s="21">
        <f>N377+AH377</f>
        <v/>
      </c>
      <c r="AM377" s="21">
        <f>O377+AI377</f>
        <v/>
      </c>
      <c r="AN377" s="21">
        <f>N377+AI377</f>
        <v/>
      </c>
      <c r="AO377" s="21">
        <f>ROUNDDOWN((R377+S377)*0.2/Y377+2000,0)</f>
        <v/>
      </c>
      <c r="AP377" s="21">
        <f>ROUNDDOWN((T377+U377)*0.2/Z377+2000,0)</f>
        <v/>
      </c>
      <c r="AQ377" s="21">
        <f>AL377-AK377</f>
        <v/>
      </c>
      <c r="AR377" s="21">
        <f>AM377-AK377</f>
        <v/>
      </c>
      <c r="AS377" s="21">
        <f>AM377-AL377</f>
        <v/>
      </c>
      <c r="AT377" s="21">
        <f>AK377+C377-AJ377</f>
        <v/>
      </c>
      <c r="AU377" s="21">
        <f>AL377+C377-AM377</f>
        <v/>
      </c>
      <c r="AV377" s="21">
        <f>AN377+C377-AM377</f>
        <v/>
      </c>
    </row>
    <row r="378">
      <c r="A378" t="inlineStr">
        <is>
          <t>医療費の境目</t>
        </is>
      </c>
      <c r="B378" s="21">
        <f>'3_医療費の境目'!$B$3</f>
        <v/>
      </c>
      <c r="C378" s="21">
        <f>IF('3_医療費の境目'!$B$4="",AO378,'3_医療費の境目'!$B$4)</f>
        <v/>
      </c>
      <c r="D378" s="21">
        <f>'3_医療費の境目'!D378</f>
        <v/>
      </c>
      <c r="E378" s="21">
        <f>ROUND(MIN(B378/12,650000)*12*0.0915+MIN(B378/12,1390000)*12*(0.0504+0)+B378*0.005,0)</f>
        <v/>
      </c>
      <c r="F378" s="21">
        <f>IF(B378&lt;741000,0,IF(B378&lt;2191000,B378-740000,IF(B378&lt;2193000,1451000,IF(B378&lt;2196000,1453000,IF(B378&lt;2200000,1456000,IF(B378&lt;3600000,ROUND(ROUNDDOWN(B378/4,-3)*2.8,0)-80000,IF(B378&lt;6600000,ROUND(ROUNDDOWN(B378/4,-3)*3.2,0)-440000,IF(B378&lt;8500000,ROUNDDOWN(B378*0.9,0)-1100000,B378-1950000))))))))</f>
        <v/>
      </c>
      <c r="G378" s="21">
        <f>IF(F378&gt;23500000,NA(),IF(F378&lt;=4890000,1040000,IF(F378&lt;=6550000,670000,620000)))</f>
        <v/>
      </c>
      <c r="H378" s="21">
        <f>IF(D378&lt;=0,0,MAX(0,MIN(2000000,D378-MIN(100000,ROUNDDOWN(F378*0.05,0)))))</f>
        <v/>
      </c>
      <c r="I378" s="21">
        <f>IF(C378&lt;=2000,0,MIN(C378,ROUNDDOWN(F378*0.4,0))-2000)</f>
        <v/>
      </c>
      <c r="J378" s="21">
        <f>MAX(0,ROUNDDOWN(F378-E378-G378,-3))</f>
        <v/>
      </c>
      <c r="K378" s="21">
        <f>MAX(0,ROUNDDOWN(F378-E378-G378-H378-I378,-3))</f>
        <v/>
      </c>
      <c r="L378" s="21">
        <f>MAX(0,ROUNDDOWN(F378-E378-G378-H378,-3))</f>
        <v/>
      </c>
      <c r="M378" s="21">
        <f>IF(J378&lt;=0,0,ROUNDDOWN((J378*LOOKUP(J378,{0,1950001,3300001,6950001,9000001,18000001,40000001},{0.05,0.1,0.2,0.23,0.33,0.4,0.45})-LOOKUP(J378,{0,1950001,3300001,6950001,9000001,18000001,40000001},{0,97500,427500,636000,1536000,2796000,4796000}))*1.021,-2))</f>
        <v/>
      </c>
      <c r="N378" s="21">
        <f>IF(K378&lt;=0,0,ROUNDDOWN((K378*LOOKUP(K378,{0,1950001,3300001,6950001,9000001,18000001,40000001},{0.05,0.1,0.2,0.23,0.33,0.4,0.45})-LOOKUP(K378,{0,1950001,3300001,6950001,9000001,18000001,40000001},{0,97500,427500,636000,1536000,2796000,4796000}))*1.021,-2))</f>
        <v/>
      </c>
      <c r="O378" s="21">
        <f>IF(L378&lt;=0,0,ROUNDDOWN((L378*LOOKUP(L378,{0,1950001,3300001,6950001,9000001,18000001,40000001},{0.05,0.1,0.2,0.23,0.33,0.4,0.45})-LOOKUP(L378,{0,1950001,3300001,6950001,9000001,18000001,40000001},{0,97500,427500,636000,1536000,2796000,4796000}))*1.021,-2))</f>
        <v/>
      </c>
      <c r="P378" s="21">
        <f>MAX(0,ROUNDDOWN(F378-E378-430000,-3))</f>
        <v/>
      </c>
      <c r="Q378" s="21">
        <f>MAX(0,ROUNDDOWN(F378-E378-430000-H378,-3))</f>
        <v/>
      </c>
      <c r="R378" s="21">
        <f>IF(F378&lt;=450000,0,MAX(0,P378*0.06-MIN(50000,P378)*0.03))</f>
        <v/>
      </c>
      <c r="S378" s="21">
        <f>IF(F378&lt;=450000,0,MAX(0,P378*0.04-MIN(50000,P378)*0.02))</f>
        <v/>
      </c>
      <c r="T378" s="21">
        <f>IF(F378&lt;=450000,0,MAX(0,Q378*0.06-MIN(50000,Q378)*0.03))</f>
        <v/>
      </c>
      <c r="U378" s="21">
        <f>IF(F378&lt;=450000,0,MAX(0,Q378*0.04-MIN(50000,Q378)*0.02))</f>
        <v/>
      </c>
      <c r="V378" s="21">
        <f>50000+MAX(0,G378-480000)</f>
        <v/>
      </c>
      <c r="W378" s="21">
        <f>P378-V378</f>
        <v/>
      </c>
      <c r="X378" s="21">
        <f>Q378-V378</f>
        <v/>
      </c>
      <c r="Y378" s="22">
        <f>IF(W378&lt;0,0.9,LOOKUP(W378,{0,1950001,3300001,6950001,9000001,18000001,40000001},{0.84895,0.7979,0.6958,0.66517,0.56307,0.4916,0.44055}))</f>
        <v/>
      </c>
      <c r="Z378" s="22">
        <f>IF(X378&lt;0,0.9,LOOKUP(X378,{0,1950001,3300001,6950001,9000001,18000001,40000001},{0.84895,0.7979,0.6958,0.66517,0.56307,0.4916,0.44055}))</f>
        <v/>
      </c>
      <c r="AA378" s="22">
        <f>IF(W378&lt;0,0,CHOOSE(MATCH(W378,{0,1950001,3300001,6950001,9000001},1),5.105/84.895,10.21/79.79,20.42/69.58,23.483/66.517,33.693/56.307))</f>
        <v/>
      </c>
      <c r="AB378" s="21">
        <f>IF(C378&lt;=2000,0,(MIN(C378,ROUNDDOWN(F378*0.3,0))-2000)*0.1)</f>
        <v/>
      </c>
      <c r="AC378" s="21">
        <f>IF(C378&lt;=2000,0,MIN((C378-2000)*Y378,(R378+S378)*0.2))</f>
        <v/>
      </c>
      <c r="AD378" s="21">
        <f>IF(C378&lt;=2000,0,MIN((C378-2000)*Z378,(T378+U378)*0.2))</f>
        <v/>
      </c>
      <c r="AE378" s="21">
        <f>AC378*AA378</f>
        <v/>
      </c>
      <c r="AF378" s="21">
        <f>ROUNDDOWN(R378,-2)+ROUNDDOWN(S378,-2)</f>
        <v/>
      </c>
      <c r="AG378" s="21">
        <f>ROUNDDOWN(MAX(0,R378-(AB378+AC378+AE378)*0.6),-2)+ROUNDDOWN(MAX(0,S378-(AB378+AC378+AE378)*0.4),-2)</f>
        <v/>
      </c>
      <c r="AH378" s="21">
        <f>ROUNDDOWN(MAX(0,T378-(AB378+AD378)*0.6),-2)+ROUNDDOWN(MAX(0,U378-(AB378+AD378)*0.4),-2)</f>
        <v/>
      </c>
      <c r="AI378" s="21">
        <f>ROUNDDOWN(T378,-2)+ROUNDDOWN(U378,-2)</f>
        <v/>
      </c>
      <c r="AJ378" s="21">
        <f>M378+AF378</f>
        <v/>
      </c>
      <c r="AK378" s="21">
        <f>M378+AG378</f>
        <v/>
      </c>
      <c r="AL378" s="21">
        <f>N378+AH378</f>
        <v/>
      </c>
      <c r="AM378" s="21">
        <f>O378+AI378</f>
        <v/>
      </c>
      <c r="AN378" s="21">
        <f>N378+AI378</f>
        <v/>
      </c>
      <c r="AO378" s="21">
        <f>ROUNDDOWN((R378+S378)*0.2/Y378+2000,0)</f>
        <v/>
      </c>
      <c r="AP378" s="21">
        <f>ROUNDDOWN((T378+U378)*0.2/Z378+2000,0)</f>
        <v/>
      </c>
      <c r="AQ378" s="21">
        <f>AL378-AK378</f>
        <v/>
      </c>
      <c r="AR378" s="21">
        <f>AM378-AK378</f>
        <v/>
      </c>
      <c r="AS378" s="21">
        <f>AM378-AL378</f>
        <v/>
      </c>
      <c r="AT378" s="21">
        <f>AK378+C378-AJ378</f>
        <v/>
      </c>
      <c r="AU378" s="21">
        <f>AL378+C378-AM378</f>
        <v/>
      </c>
      <c r="AV378" s="21">
        <f>AN378+C378-AM378</f>
        <v/>
      </c>
    </row>
    <row r="379">
      <c r="A379" t="inlineStr">
        <is>
          <t>医療費の境目</t>
        </is>
      </c>
      <c r="B379" s="21">
        <f>'3_医療費の境目'!$B$3</f>
        <v/>
      </c>
      <c r="C379" s="21">
        <f>IF('3_医療費の境目'!$B$4="",AO379,'3_医療費の境目'!$B$4)</f>
        <v/>
      </c>
      <c r="D379" s="21">
        <f>'3_医療費の境目'!D379</f>
        <v/>
      </c>
      <c r="E379" s="21">
        <f>ROUND(MIN(B379/12,650000)*12*0.0915+MIN(B379/12,1390000)*12*(0.0504+0)+B379*0.005,0)</f>
        <v/>
      </c>
      <c r="F379" s="21">
        <f>IF(B379&lt;741000,0,IF(B379&lt;2191000,B379-740000,IF(B379&lt;2193000,1451000,IF(B379&lt;2196000,1453000,IF(B379&lt;2200000,1456000,IF(B379&lt;3600000,ROUND(ROUNDDOWN(B379/4,-3)*2.8,0)-80000,IF(B379&lt;6600000,ROUND(ROUNDDOWN(B379/4,-3)*3.2,0)-440000,IF(B379&lt;8500000,ROUNDDOWN(B379*0.9,0)-1100000,B379-1950000))))))))</f>
        <v/>
      </c>
      <c r="G379" s="21">
        <f>IF(F379&gt;23500000,NA(),IF(F379&lt;=4890000,1040000,IF(F379&lt;=6550000,670000,620000)))</f>
        <v/>
      </c>
      <c r="H379" s="21">
        <f>IF(D379&lt;=0,0,MAX(0,MIN(2000000,D379-MIN(100000,ROUNDDOWN(F379*0.05,0)))))</f>
        <v/>
      </c>
      <c r="I379" s="21">
        <f>IF(C379&lt;=2000,0,MIN(C379,ROUNDDOWN(F379*0.4,0))-2000)</f>
        <v/>
      </c>
      <c r="J379" s="21">
        <f>MAX(0,ROUNDDOWN(F379-E379-G379,-3))</f>
        <v/>
      </c>
      <c r="K379" s="21">
        <f>MAX(0,ROUNDDOWN(F379-E379-G379-H379-I379,-3))</f>
        <v/>
      </c>
      <c r="L379" s="21">
        <f>MAX(0,ROUNDDOWN(F379-E379-G379-H379,-3))</f>
        <v/>
      </c>
      <c r="M379" s="21">
        <f>IF(J379&lt;=0,0,ROUNDDOWN((J379*LOOKUP(J379,{0,1950001,3300001,6950001,9000001,18000001,40000001},{0.05,0.1,0.2,0.23,0.33,0.4,0.45})-LOOKUP(J379,{0,1950001,3300001,6950001,9000001,18000001,40000001},{0,97500,427500,636000,1536000,2796000,4796000}))*1.021,-2))</f>
        <v/>
      </c>
      <c r="N379" s="21">
        <f>IF(K379&lt;=0,0,ROUNDDOWN((K379*LOOKUP(K379,{0,1950001,3300001,6950001,9000001,18000001,40000001},{0.05,0.1,0.2,0.23,0.33,0.4,0.45})-LOOKUP(K379,{0,1950001,3300001,6950001,9000001,18000001,40000001},{0,97500,427500,636000,1536000,2796000,4796000}))*1.021,-2))</f>
        <v/>
      </c>
      <c r="O379" s="21">
        <f>IF(L379&lt;=0,0,ROUNDDOWN((L379*LOOKUP(L379,{0,1950001,3300001,6950001,9000001,18000001,40000001},{0.05,0.1,0.2,0.23,0.33,0.4,0.45})-LOOKUP(L379,{0,1950001,3300001,6950001,9000001,18000001,40000001},{0,97500,427500,636000,1536000,2796000,4796000}))*1.021,-2))</f>
        <v/>
      </c>
      <c r="P379" s="21">
        <f>MAX(0,ROUNDDOWN(F379-E379-430000,-3))</f>
        <v/>
      </c>
      <c r="Q379" s="21">
        <f>MAX(0,ROUNDDOWN(F379-E379-430000-H379,-3))</f>
        <v/>
      </c>
      <c r="R379" s="21">
        <f>IF(F379&lt;=450000,0,MAX(0,P379*0.06-MIN(50000,P379)*0.03))</f>
        <v/>
      </c>
      <c r="S379" s="21">
        <f>IF(F379&lt;=450000,0,MAX(0,P379*0.04-MIN(50000,P379)*0.02))</f>
        <v/>
      </c>
      <c r="T379" s="21">
        <f>IF(F379&lt;=450000,0,MAX(0,Q379*0.06-MIN(50000,Q379)*0.03))</f>
        <v/>
      </c>
      <c r="U379" s="21">
        <f>IF(F379&lt;=450000,0,MAX(0,Q379*0.04-MIN(50000,Q379)*0.02))</f>
        <v/>
      </c>
      <c r="V379" s="21">
        <f>50000+MAX(0,G379-480000)</f>
        <v/>
      </c>
      <c r="W379" s="21">
        <f>P379-V379</f>
        <v/>
      </c>
      <c r="X379" s="21">
        <f>Q379-V379</f>
        <v/>
      </c>
      <c r="Y379" s="22">
        <f>IF(W379&lt;0,0.9,LOOKUP(W379,{0,1950001,3300001,6950001,9000001,18000001,40000001},{0.84895,0.7979,0.6958,0.66517,0.56307,0.4916,0.44055}))</f>
        <v/>
      </c>
      <c r="Z379" s="22">
        <f>IF(X379&lt;0,0.9,LOOKUP(X379,{0,1950001,3300001,6950001,9000001,18000001,40000001},{0.84895,0.7979,0.6958,0.66517,0.56307,0.4916,0.44055}))</f>
        <v/>
      </c>
      <c r="AA379" s="22">
        <f>IF(W379&lt;0,0,CHOOSE(MATCH(W379,{0,1950001,3300001,6950001,9000001},1),5.105/84.895,10.21/79.79,20.42/69.58,23.483/66.517,33.693/56.307))</f>
        <v/>
      </c>
      <c r="AB379" s="21">
        <f>IF(C379&lt;=2000,0,(MIN(C379,ROUNDDOWN(F379*0.3,0))-2000)*0.1)</f>
        <v/>
      </c>
      <c r="AC379" s="21">
        <f>IF(C379&lt;=2000,0,MIN((C379-2000)*Y379,(R379+S379)*0.2))</f>
        <v/>
      </c>
      <c r="AD379" s="21">
        <f>IF(C379&lt;=2000,0,MIN((C379-2000)*Z379,(T379+U379)*0.2))</f>
        <v/>
      </c>
      <c r="AE379" s="21">
        <f>AC379*AA379</f>
        <v/>
      </c>
      <c r="AF379" s="21">
        <f>ROUNDDOWN(R379,-2)+ROUNDDOWN(S379,-2)</f>
        <v/>
      </c>
      <c r="AG379" s="21">
        <f>ROUNDDOWN(MAX(0,R379-(AB379+AC379+AE379)*0.6),-2)+ROUNDDOWN(MAX(0,S379-(AB379+AC379+AE379)*0.4),-2)</f>
        <v/>
      </c>
      <c r="AH379" s="21">
        <f>ROUNDDOWN(MAX(0,T379-(AB379+AD379)*0.6),-2)+ROUNDDOWN(MAX(0,U379-(AB379+AD379)*0.4),-2)</f>
        <v/>
      </c>
      <c r="AI379" s="21">
        <f>ROUNDDOWN(T379,-2)+ROUNDDOWN(U379,-2)</f>
        <v/>
      </c>
      <c r="AJ379" s="21">
        <f>M379+AF379</f>
        <v/>
      </c>
      <c r="AK379" s="21">
        <f>M379+AG379</f>
        <v/>
      </c>
      <c r="AL379" s="21">
        <f>N379+AH379</f>
        <v/>
      </c>
      <c r="AM379" s="21">
        <f>O379+AI379</f>
        <v/>
      </c>
      <c r="AN379" s="21">
        <f>N379+AI379</f>
        <v/>
      </c>
      <c r="AO379" s="21">
        <f>ROUNDDOWN((R379+S379)*0.2/Y379+2000,0)</f>
        <v/>
      </c>
      <c r="AP379" s="21">
        <f>ROUNDDOWN((T379+U379)*0.2/Z379+2000,0)</f>
        <v/>
      </c>
      <c r="AQ379" s="21">
        <f>AL379-AK379</f>
        <v/>
      </c>
      <c r="AR379" s="21">
        <f>AM379-AK379</f>
        <v/>
      </c>
      <c r="AS379" s="21">
        <f>AM379-AL379</f>
        <v/>
      </c>
      <c r="AT379" s="21">
        <f>AK379+C379-AJ379</f>
        <v/>
      </c>
      <c r="AU379" s="21">
        <f>AL379+C379-AM379</f>
        <v/>
      </c>
      <c r="AV379" s="21">
        <f>AN379+C379-AM379</f>
        <v/>
      </c>
    </row>
    <row r="380">
      <c r="A380" t="inlineStr">
        <is>
          <t>医療費の境目</t>
        </is>
      </c>
      <c r="B380" s="21">
        <f>'3_医療費の境目'!$B$3</f>
        <v/>
      </c>
      <c r="C380" s="21">
        <f>IF('3_医療費の境目'!$B$4="",AO380,'3_医療費の境目'!$B$4)</f>
        <v/>
      </c>
      <c r="D380" s="21">
        <f>'3_医療費の境目'!D380</f>
        <v/>
      </c>
      <c r="E380" s="21">
        <f>ROUND(MIN(B380/12,650000)*12*0.0915+MIN(B380/12,1390000)*12*(0.0504+0)+B380*0.005,0)</f>
        <v/>
      </c>
      <c r="F380" s="21">
        <f>IF(B380&lt;741000,0,IF(B380&lt;2191000,B380-740000,IF(B380&lt;2193000,1451000,IF(B380&lt;2196000,1453000,IF(B380&lt;2200000,1456000,IF(B380&lt;3600000,ROUND(ROUNDDOWN(B380/4,-3)*2.8,0)-80000,IF(B380&lt;6600000,ROUND(ROUNDDOWN(B380/4,-3)*3.2,0)-440000,IF(B380&lt;8500000,ROUNDDOWN(B380*0.9,0)-1100000,B380-1950000))))))))</f>
        <v/>
      </c>
      <c r="G380" s="21">
        <f>IF(F380&gt;23500000,NA(),IF(F380&lt;=4890000,1040000,IF(F380&lt;=6550000,670000,620000)))</f>
        <v/>
      </c>
      <c r="H380" s="21">
        <f>IF(D380&lt;=0,0,MAX(0,MIN(2000000,D380-MIN(100000,ROUNDDOWN(F380*0.05,0)))))</f>
        <v/>
      </c>
      <c r="I380" s="21">
        <f>IF(C380&lt;=2000,0,MIN(C380,ROUNDDOWN(F380*0.4,0))-2000)</f>
        <v/>
      </c>
      <c r="J380" s="21">
        <f>MAX(0,ROUNDDOWN(F380-E380-G380,-3))</f>
        <v/>
      </c>
      <c r="K380" s="21">
        <f>MAX(0,ROUNDDOWN(F380-E380-G380-H380-I380,-3))</f>
        <v/>
      </c>
      <c r="L380" s="21">
        <f>MAX(0,ROUNDDOWN(F380-E380-G380-H380,-3))</f>
        <v/>
      </c>
      <c r="M380" s="21">
        <f>IF(J380&lt;=0,0,ROUNDDOWN((J380*LOOKUP(J380,{0,1950001,3300001,6950001,9000001,18000001,40000001},{0.05,0.1,0.2,0.23,0.33,0.4,0.45})-LOOKUP(J380,{0,1950001,3300001,6950001,9000001,18000001,40000001},{0,97500,427500,636000,1536000,2796000,4796000}))*1.021,-2))</f>
        <v/>
      </c>
      <c r="N380" s="21">
        <f>IF(K380&lt;=0,0,ROUNDDOWN((K380*LOOKUP(K380,{0,1950001,3300001,6950001,9000001,18000001,40000001},{0.05,0.1,0.2,0.23,0.33,0.4,0.45})-LOOKUP(K380,{0,1950001,3300001,6950001,9000001,18000001,40000001},{0,97500,427500,636000,1536000,2796000,4796000}))*1.021,-2))</f>
        <v/>
      </c>
      <c r="O380" s="21">
        <f>IF(L380&lt;=0,0,ROUNDDOWN((L380*LOOKUP(L380,{0,1950001,3300001,6950001,9000001,18000001,40000001},{0.05,0.1,0.2,0.23,0.33,0.4,0.45})-LOOKUP(L380,{0,1950001,3300001,6950001,9000001,18000001,40000001},{0,97500,427500,636000,1536000,2796000,4796000}))*1.021,-2))</f>
        <v/>
      </c>
      <c r="P380" s="21">
        <f>MAX(0,ROUNDDOWN(F380-E380-430000,-3))</f>
        <v/>
      </c>
      <c r="Q380" s="21">
        <f>MAX(0,ROUNDDOWN(F380-E380-430000-H380,-3))</f>
        <v/>
      </c>
      <c r="R380" s="21">
        <f>IF(F380&lt;=450000,0,MAX(0,P380*0.06-MIN(50000,P380)*0.03))</f>
        <v/>
      </c>
      <c r="S380" s="21">
        <f>IF(F380&lt;=450000,0,MAX(0,P380*0.04-MIN(50000,P380)*0.02))</f>
        <v/>
      </c>
      <c r="T380" s="21">
        <f>IF(F380&lt;=450000,0,MAX(0,Q380*0.06-MIN(50000,Q380)*0.03))</f>
        <v/>
      </c>
      <c r="U380" s="21">
        <f>IF(F380&lt;=450000,0,MAX(0,Q380*0.04-MIN(50000,Q380)*0.02))</f>
        <v/>
      </c>
      <c r="V380" s="21">
        <f>50000+MAX(0,G380-480000)</f>
        <v/>
      </c>
      <c r="W380" s="21">
        <f>P380-V380</f>
        <v/>
      </c>
      <c r="X380" s="21">
        <f>Q380-V380</f>
        <v/>
      </c>
      <c r="Y380" s="22">
        <f>IF(W380&lt;0,0.9,LOOKUP(W380,{0,1950001,3300001,6950001,9000001,18000001,40000001},{0.84895,0.7979,0.6958,0.66517,0.56307,0.4916,0.44055}))</f>
        <v/>
      </c>
      <c r="Z380" s="22">
        <f>IF(X380&lt;0,0.9,LOOKUP(X380,{0,1950001,3300001,6950001,9000001,18000001,40000001},{0.84895,0.7979,0.6958,0.66517,0.56307,0.4916,0.44055}))</f>
        <v/>
      </c>
      <c r="AA380" s="22">
        <f>IF(W380&lt;0,0,CHOOSE(MATCH(W380,{0,1950001,3300001,6950001,9000001},1),5.105/84.895,10.21/79.79,20.42/69.58,23.483/66.517,33.693/56.307))</f>
        <v/>
      </c>
      <c r="AB380" s="21">
        <f>IF(C380&lt;=2000,0,(MIN(C380,ROUNDDOWN(F380*0.3,0))-2000)*0.1)</f>
        <v/>
      </c>
      <c r="AC380" s="21">
        <f>IF(C380&lt;=2000,0,MIN((C380-2000)*Y380,(R380+S380)*0.2))</f>
        <v/>
      </c>
      <c r="AD380" s="21">
        <f>IF(C380&lt;=2000,0,MIN((C380-2000)*Z380,(T380+U380)*0.2))</f>
        <v/>
      </c>
      <c r="AE380" s="21">
        <f>AC380*AA380</f>
        <v/>
      </c>
      <c r="AF380" s="21">
        <f>ROUNDDOWN(R380,-2)+ROUNDDOWN(S380,-2)</f>
        <v/>
      </c>
      <c r="AG380" s="21">
        <f>ROUNDDOWN(MAX(0,R380-(AB380+AC380+AE380)*0.6),-2)+ROUNDDOWN(MAX(0,S380-(AB380+AC380+AE380)*0.4),-2)</f>
        <v/>
      </c>
      <c r="AH380" s="21">
        <f>ROUNDDOWN(MAX(0,T380-(AB380+AD380)*0.6),-2)+ROUNDDOWN(MAX(0,U380-(AB380+AD380)*0.4),-2)</f>
        <v/>
      </c>
      <c r="AI380" s="21">
        <f>ROUNDDOWN(T380,-2)+ROUNDDOWN(U380,-2)</f>
        <v/>
      </c>
      <c r="AJ380" s="21">
        <f>M380+AF380</f>
        <v/>
      </c>
      <c r="AK380" s="21">
        <f>M380+AG380</f>
        <v/>
      </c>
      <c r="AL380" s="21">
        <f>N380+AH380</f>
        <v/>
      </c>
      <c r="AM380" s="21">
        <f>O380+AI380</f>
        <v/>
      </c>
      <c r="AN380" s="21">
        <f>N380+AI380</f>
        <v/>
      </c>
      <c r="AO380" s="21">
        <f>ROUNDDOWN((R380+S380)*0.2/Y380+2000,0)</f>
        <v/>
      </c>
      <c r="AP380" s="21">
        <f>ROUNDDOWN((T380+U380)*0.2/Z380+2000,0)</f>
        <v/>
      </c>
      <c r="AQ380" s="21">
        <f>AL380-AK380</f>
        <v/>
      </c>
      <c r="AR380" s="21">
        <f>AM380-AK380</f>
        <v/>
      </c>
      <c r="AS380" s="21">
        <f>AM380-AL380</f>
        <v/>
      </c>
      <c r="AT380" s="21">
        <f>AK380+C380-AJ380</f>
        <v/>
      </c>
      <c r="AU380" s="21">
        <f>AL380+C380-AM380</f>
        <v/>
      </c>
      <c r="AV380" s="21">
        <f>AN380+C380-AM380</f>
        <v/>
      </c>
    </row>
    <row r="381">
      <c r="A381" t="inlineStr">
        <is>
          <t>医療費の境目</t>
        </is>
      </c>
      <c r="B381" s="21">
        <f>'3_医療費の境目'!$B$3</f>
        <v/>
      </c>
      <c r="C381" s="21">
        <f>IF('3_医療費の境目'!$B$4="",AO381,'3_医療費の境目'!$B$4)</f>
        <v/>
      </c>
      <c r="D381" s="21">
        <f>'3_医療費の境目'!D381</f>
        <v/>
      </c>
      <c r="E381" s="21">
        <f>ROUND(MIN(B381/12,650000)*12*0.0915+MIN(B381/12,1390000)*12*(0.0504+0)+B381*0.005,0)</f>
        <v/>
      </c>
      <c r="F381" s="21">
        <f>IF(B381&lt;741000,0,IF(B381&lt;2191000,B381-740000,IF(B381&lt;2193000,1451000,IF(B381&lt;2196000,1453000,IF(B381&lt;2200000,1456000,IF(B381&lt;3600000,ROUND(ROUNDDOWN(B381/4,-3)*2.8,0)-80000,IF(B381&lt;6600000,ROUND(ROUNDDOWN(B381/4,-3)*3.2,0)-440000,IF(B381&lt;8500000,ROUNDDOWN(B381*0.9,0)-1100000,B381-1950000))))))))</f>
        <v/>
      </c>
      <c r="G381" s="21">
        <f>IF(F381&gt;23500000,NA(),IF(F381&lt;=4890000,1040000,IF(F381&lt;=6550000,670000,620000)))</f>
        <v/>
      </c>
      <c r="H381" s="21">
        <f>IF(D381&lt;=0,0,MAX(0,MIN(2000000,D381-MIN(100000,ROUNDDOWN(F381*0.05,0)))))</f>
        <v/>
      </c>
      <c r="I381" s="21">
        <f>IF(C381&lt;=2000,0,MIN(C381,ROUNDDOWN(F381*0.4,0))-2000)</f>
        <v/>
      </c>
      <c r="J381" s="21">
        <f>MAX(0,ROUNDDOWN(F381-E381-G381,-3))</f>
        <v/>
      </c>
      <c r="K381" s="21">
        <f>MAX(0,ROUNDDOWN(F381-E381-G381-H381-I381,-3))</f>
        <v/>
      </c>
      <c r="L381" s="21">
        <f>MAX(0,ROUNDDOWN(F381-E381-G381-H381,-3))</f>
        <v/>
      </c>
      <c r="M381" s="21">
        <f>IF(J381&lt;=0,0,ROUNDDOWN((J381*LOOKUP(J381,{0,1950001,3300001,6950001,9000001,18000001,40000001},{0.05,0.1,0.2,0.23,0.33,0.4,0.45})-LOOKUP(J381,{0,1950001,3300001,6950001,9000001,18000001,40000001},{0,97500,427500,636000,1536000,2796000,4796000}))*1.021,-2))</f>
        <v/>
      </c>
      <c r="N381" s="21">
        <f>IF(K381&lt;=0,0,ROUNDDOWN((K381*LOOKUP(K381,{0,1950001,3300001,6950001,9000001,18000001,40000001},{0.05,0.1,0.2,0.23,0.33,0.4,0.45})-LOOKUP(K381,{0,1950001,3300001,6950001,9000001,18000001,40000001},{0,97500,427500,636000,1536000,2796000,4796000}))*1.021,-2))</f>
        <v/>
      </c>
      <c r="O381" s="21">
        <f>IF(L381&lt;=0,0,ROUNDDOWN((L381*LOOKUP(L381,{0,1950001,3300001,6950001,9000001,18000001,40000001},{0.05,0.1,0.2,0.23,0.33,0.4,0.45})-LOOKUP(L381,{0,1950001,3300001,6950001,9000001,18000001,40000001},{0,97500,427500,636000,1536000,2796000,4796000}))*1.021,-2))</f>
        <v/>
      </c>
      <c r="P381" s="21">
        <f>MAX(0,ROUNDDOWN(F381-E381-430000,-3))</f>
        <v/>
      </c>
      <c r="Q381" s="21">
        <f>MAX(0,ROUNDDOWN(F381-E381-430000-H381,-3))</f>
        <v/>
      </c>
      <c r="R381" s="21">
        <f>IF(F381&lt;=450000,0,MAX(0,P381*0.06-MIN(50000,P381)*0.03))</f>
        <v/>
      </c>
      <c r="S381" s="21">
        <f>IF(F381&lt;=450000,0,MAX(0,P381*0.04-MIN(50000,P381)*0.02))</f>
        <v/>
      </c>
      <c r="T381" s="21">
        <f>IF(F381&lt;=450000,0,MAX(0,Q381*0.06-MIN(50000,Q381)*0.03))</f>
        <v/>
      </c>
      <c r="U381" s="21">
        <f>IF(F381&lt;=450000,0,MAX(0,Q381*0.04-MIN(50000,Q381)*0.02))</f>
        <v/>
      </c>
      <c r="V381" s="21">
        <f>50000+MAX(0,G381-480000)</f>
        <v/>
      </c>
      <c r="W381" s="21">
        <f>P381-V381</f>
        <v/>
      </c>
      <c r="X381" s="21">
        <f>Q381-V381</f>
        <v/>
      </c>
      <c r="Y381" s="22">
        <f>IF(W381&lt;0,0.9,LOOKUP(W381,{0,1950001,3300001,6950001,9000001,18000001,40000001},{0.84895,0.7979,0.6958,0.66517,0.56307,0.4916,0.44055}))</f>
        <v/>
      </c>
      <c r="Z381" s="22">
        <f>IF(X381&lt;0,0.9,LOOKUP(X381,{0,1950001,3300001,6950001,9000001,18000001,40000001},{0.84895,0.7979,0.6958,0.66517,0.56307,0.4916,0.44055}))</f>
        <v/>
      </c>
      <c r="AA381" s="22">
        <f>IF(W381&lt;0,0,CHOOSE(MATCH(W381,{0,1950001,3300001,6950001,9000001},1),5.105/84.895,10.21/79.79,20.42/69.58,23.483/66.517,33.693/56.307))</f>
        <v/>
      </c>
      <c r="AB381" s="21">
        <f>IF(C381&lt;=2000,0,(MIN(C381,ROUNDDOWN(F381*0.3,0))-2000)*0.1)</f>
        <v/>
      </c>
      <c r="AC381" s="21">
        <f>IF(C381&lt;=2000,0,MIN((C381-2000)*Y381,(R381+S381)*0.2))</f>
        <v/>
      </c>
      <c r="AD381" s="21">
        <f>IF(C381&lt;=2000,0,MIN((C381-2000)*Z381,(T381+U381)*0.2))</f>
        <v/>
      </c>
      <c r="AE381" s="21">
        <f>AC381*AA381</f>
        <v/>
      </c>
      <c r="AF381" s="21">
        <f>ROUNDDOWN(R381,-2)+ROUNDDOWN(S381,-2)</f>
        <v/>
      </c>
      <c r="AG381" s="21">
        <f>ROUNDDOWN(MAX(0,R381-(AB381+AC381+AE381)*0.6),-2)+ROUNDDOWN(MAX(0,S381-(AB381+AC381+AE381)*0.4),-2)</f>
        <v/>
      </c>
      <c r="AH381" s="21">
        <f>ROUNDDOWN(MAX(0,T381-(AB381+AD381)*0.6),-2)+ROUNDDOWN(MAX(0,U381-(AB381+AD381)*0.4),-2)</f>
        <v/>
      </c>
      <c r="AI381" s="21">
        <f>ROUNDDOWN(T381,-2)+ROUNDDOWN(U381,-2)</f>
        <v/>
      </c>
      <c r="AJ381" s="21">
        <f>M381+AF381</f>
        <v/>
      </c>
      <c r="AK381" s="21">
        <f>M381+AG381</f>
        <v/>
      </c>
      <c r="AL381" s="21">
        <f>N381+AH381</f>
        <v/>
      </c>
      <c r="AM381" s="21">
        <f>O381+AI381</f>
        <v/>
      </c>
      <c r="AN381" s="21">
        <f>N381+AI381</f>
        <v/>
      </c>
      <c r="AO381" s="21">
        <f>ROUNDDOWN((R381+S381)*0.2/Y381+2000,0)</f>
        <v/>
      </c>
      <c r="AP381" s="21">
        <f>ROUNDDOWN((T381+U381)*0.2/Z381+2000,0)</f>
        <v/>
      </c>
      <c r="AQ381" s="21">
        <f>AL381-AK381</f>
        <v/>
      </c>
      <c r="AR381" s="21">
        <f>AM381-AK381</f>
        <v/>
      </c>
      <c r="AS381" s="21">
        <f>AM381-AL381</f>
        <v/>
      </c>
      <c r="AT381" s="21">
        <f>AK381+C381-AJ381</f>
        <v/>
      </c>
      <c r="AU381" s="21">
        <f>AL381+C381-AM381</f>
        <v/>
      </c>
      <c r="AV381" s="21">
        <f>AN381+C381-AM381</f>
        <v/>
      </c>
    </row>
    <row r="382">
      <c r="A382" t="inlineStr">
        <is>
          <t>医療費の境目</t>
        </is>
      </c>
      <c r="B382" s="21">
        <f>'3_医療費の境目'!$B$3</f>
        <v/>
      </c>
      <c r="C382" s="21">
        <f>IF('3_医療費の境目'!$B$4="",AO382,'3_医療費の境目'!$B$4)</f>
        <v/>
      </c>
      <c r="D382" s="21">
        <f>'3_医療費の境目'!D382</f>
        <v/>
      </c>
      <c r="E382" s="21">
        <f>ROUND(MIN(B382/12,650000)*12*0.0915+MIN(B382/12,1390000)*12*(0.0504+0)+B382*0.005,0)</f>
        <v/>
      </c>
      <c r="F382" s="21">
        <f>IF(B382&lt;741000,0,IF(B382&lt;2191000,B382-740000,IF(B382&lt;2193000,1451000,IF(B382&lt;2196000,1453000,IF(B382&lt;2200000,1456000,IF(B382&lt;3600000,ROUND(ROUNDDOWN(B382/4,-3)*2.8,0)-80000,IF(B382&lt;6600000,ROUND(ROUNDDOWN(B382/4,-3)*3.2,0)-440000,IF(B382&lt;8500000,ROUNDDOWN(B382*0.9,0)-1100000,B382-1950000))))))))</f>
        <v/>
      </c>
      <c r="G382" s="21">
        <f>IF(F382&gt;23500000,NA(),IF(F382&lt;=4890000,1040000,IF(F382&lt;=6550000,670000,620000)))</f>
        <v/>
      </c>
      <c r="H382" s="21">
        <f>IF(D382&lt;=0,0,MAX(0,MIN(2000000,D382-MIN(100000,ROUNDDOWN(F382*0.05,0)))))</f>
        <v/>
      </c>
      <c r="I382" s="21">
        <f>IF(C382&lt;=2000,0,MIN(C382,ROUNDDOWN(F382*0.4,0))-2000)</f>
        <v/>
      </c>
      <c r="J382" s="21">
        <f>MAX(0,ROUNDDOWN(F382-E382-G382,-3))</f>
        <v/>
      </c>
      <c r="K382" s="21">
        <f>MAX(0,ROUNDDOWN(F382-E382-G382-H382-I382,-3))</f>
        <v/>
      </c>
      <c r="L382" s="21">
        <f>MAX(0,ROUNDDOWN(F382-E382-G382-H382,-3))</f>
        <v/>
      </c>
      <c r="M382" s="21">
        <f>IF(J382&lt;=0,0,ROUNDDOWN((J382*LOOKUP(J382,{0,1950001,3300001,6950001,9000001,18000001,40000001},{0.05,0.1,0.2,0.23,0.33,0.4,0.45})-LOOKUP(J382,{0,1950001,3300001,6950001,9000001,18000001,40000001},{0,97500,427500,636000,1536000,2796000,4796000}))*1.021,-2))</f>
        <v/>
      </c>
      <c r="N382" s="21">
        <f>IF(K382&lt;=0,0,ROUNDDOWN((K382*LOOKUP(K382,{0,1950001,3300001,6950001,9000001,18000001,40000001},{0.05,0.1,0.2,0.23,0.33,0.4,0.45})-LOOKUP(K382,{0,1950001,3300001,6950001,9000001,18000001,40000001},{0,97500,427500,636000,1536000,2796000,4796000}))*1.021,-2))</f>
        <v/>
      </c>
      <c r="O382" s="21">
        <f>IF(L382&lt;=0,0,ROUNDDOWN((L382*LOOKUP(L382,{0,1950001,3300001,6950001,9000001,18000001,40000001},{0.05,0.1,0.2,0.23,0.33,0.4,0.45})-LOOKUP(L382,{0,1950001,3300001,6950001,9000001,18000001,40000001},{0,97500,427500,636000,1536000,2796000,4796000}))*1.021,-2))</f>
        <v/>
      </c>
      <c r="P382" s="21">
        <f>MAX(0,ROUNDDOWN(F382-E382-430000,-3))</f>
        <v/>
      </c>
      <c r="Q382" s="21">
        <f>MAX(0,ROUNDDOWN(F382-E382-430000-H382,-3))</f>
        <v/>
      </c>
      <c r="R382" s="21">
        <f>IF(F382&lt;=450000,0,MAX(0,P382*0.06-MIN(50000,P382)*0.03))</f>
        <v/>
      </c>
      <c r="S382" s="21">
        <f>IF(F382&lt;=450000,0,MAX(0,P382*0.04-MIN(50000,P382)*0.02))</f>
        <v/>
      </c>
      <c r="T382" s="21">
        <f>IF(F382&lt;=450000,0,MAX(0,Q382*0.06-MIN(50000,Q382)*0.03))</f>
        <v/>
      </c>
      <c r="U382" s="21">
        <f>IF(F382&lt;=450000,0,MAX(0,Q382*0.04-MIN(50000,Q382)*0.02))</f>
        <v/>
      </c>
      <c r="V382" s="21">
        <f>50000+MAX(0,G382-480000)</f>
        <v/>
      </c>
      <c r="W382" s="21">
        <f>P382-V382</f>
        <v/>
      </c>
      <c r="X382" s="21">
        <f>Q382-V382</f>
        <v/>
      </c>
      <c r="Y382" s="22">
        <f>IF(W382&lt;0,0.9,LOOKUP(W382,{0,1950001,3300001,6950001,9000001,18000001,40000001},{0.84895,0.7979,0.6958,0.66517,0.56307,0.4916,0.44055}))</f>
        <v/>
      </c>
      <c r="Z382" s="22">
        <f>IF(X382&lt;0,0.9,LOOKUP(X382,{0,1950001,3300001,6950001,9000001,18000001,40000001},{0.84895,0.7979,0.6958,0.66517,0.56307,0.4916,0.44055}))</f>
        <v/>
      </c>
      <c r="AA382" s="22">
        <f>IF(W382&lt;0,0,CHOOSE(MATCH(W382,{0,1950001,3300001,6950001,9000001},1),5.105/84.895,10.21/79.79,20.42/69.58,23.483/66.517,33.693/56.307))</f>
        <v/>
      </c>
      <c r="AB382" s="21">
        <f>IF(C382&lt;=2000,0,(MIN(C382,ROUNDDOWN(F382*0.3,0))-2000)*0.1)</f>
        <v/>
      </c>
      <c r="AC382" s="21">
        <f>IF(C382&lt;=2000,0,MIN((C382-2000)*Y382,(R382+S382)*0.2))</f>
        <v/>
      </c>
      <c r="AD382" s="21">
        <f>IF(C382&lt;=2000,0,MIN((C382-2000)*Z382,(T382+U382)*0.2))</f>
        <v/>
      </c>
      <c r="AE382" s="21">
        <f>AC382*AA382</f>
        <v/>
      </c>
      <c r="AF382" s="21">
        <f>ROUNDDOWN(R382,-2)+ROUNDDOWN(S382,-2)</f>
        <v/>
      </c>
      <c r="AG382" s="21">
        <f>ROUNDDOWN(MAX(0,R382-(AB382+AC382+AE382)*0.6),-2)+ROUNDDOWN(MAX(0,S382-(AB382+AC382+AE382)*0.4),-2)</f>
        <v/>
      </c>
      <c r="AH382" s="21">
        <f>ROUNDDOWN(MAX(0,T382-(AB382+AD382)*0.6),-2)+ROUNDDOWN(MAX(0,U382-(AB382+AD382)*0.4),-2)</f>
        <v/>
      </c>
      <c r="AI382" s="21">
        <f>ROUNDDOWN(T382,-2)+ROUNDDOWN(U382,-2)</f>
        <v/>
      </c>
      <c r="AJ382" s="21">
        <f>M382+AF382</f>
        <v/>
      </c>
      <c r="AK382" s="21">
        <f>M382+AG382</f>
        <v/>
      </c>
      <c r="AL382" s="21">
        <f>N382+AH382</f>
        <v/>
      </c>
      <c r="AM382" s="21">
        <f>O382+AI382</f>
        <v/>
      </c>
      <c r="AN382" s="21">
        <f>N382+AI382</f>
        <v/>
      </c>
      <c r="AO382" s="21">
        <f>ROUNDDOWN((R382+S382)*0.2/Y382+2000,0)</f>
        <v/>
      </c>
      <c r="AP382" s="21">
        <f>ROUNDDOWN((T382+U382)*0.2/Z382+2000,0)</f>
        <v/>
      </c>
      <c r="AQ382" s="21">
        <f>AL382-AK382</f>
        <v/>
      </c>
      <c r="AR382" s="21">
        <f>AM382-AK382</f>
        <v/>
      </c>
      <c r="AS382" s="21">
        <f>AM382-AL382</f>
        <v/>
      </c>
      <c r="AT382" s="21">
        <f>AK382+C382-AJ382</f>
        <v/>
      </c>
      <c r="AU382" s="21">
        <f>AL382+C382-AM382</f>
        <v/>
      </c>
      <c r="AV382" s="21">
        <f>AN382+C382-AM382</f>
        <v/>
      </c>
    </row>
    <row r="383">
      <c r="A383" t="inlineStr">
        <is>
          <t>医療費の境目</t>
        </is>
      </c>
      <c r="B383" s="21">
        <f>'3_医療費の境目'!$B$3</f>
        <v/>
      </c>
      <c r="C383" s="21">
        <f>IF('3_医療費の境目'!$B$4="",AO383,'3_医療費の境目'!$B$4)</f>
        <v/>
      </c>
      <c r="D383" s="21">
        <f>'3_医療費の境目'!D383</f>
        <v/>
      </c>
      <c r="E383" s="21">
        <f>ROUND(MIN(B383/12,650000)*12*0.0915+MIN(B383/12,1390000)*12*(0.0504+0)+B383*0.005,0)</f>
        <v/>
      </c>
      <c r="F383" s="21">
        <f>IF(B383&lt;741000,0,IF(B383&lt;2191000,B383-740000,IF(B383&lt;2193000,1451000,IF(B383&lt;2196000,1453000,IF(B383&lt;2200000,1456000,IF(B383&lt;3600000,ROUND(ROUNDDOWN(B383/4,-3)*2.8,0)-80000,IF(B383&lt;6600000,ROUND(ROUNDDOWN(B383/4,-3)*3.2,0)-440000,IF(B383&lt;8500000,ROUNDDOWN(B383*0.9,0)-1100000,B383-1950000))))))))</f>
        <v/>
      </c>
      <c r="G383" s="21">
        <f>IF(F383&gt;23500000,NA(),IF(F383&lt;=4890000,1040000,IF(F383&lt;=6550000,670000,620000)))</f>
        <v/>
      </c>
      <c r="H383" s="21">
        <f>IF(D383&lt;=0,0,MAX(0,MIN(2000000,D383-MIN(100000,ROUNDDOWN(F383*0.05,0)))))</f>
        <v/>
      </c>
      <c r="I383" s="21">
        <f>IF(C383&lt;=2000,0,MIN(C383,ROUNDDOWN(F383*0.4,0))-2000)</f>
        <v/>
      </c>
      <c r="J383" s="21">
        <f>MAX(0,ROUNDDOWN(F383-E383-G383,-3))</f>
        <v/>
      </c>
      <c r="K383" s="21">
        <f>MAX(0,ROUNDDOWN(F383-E383-G383-H383-I383,-3))</f>
        <v/>
      </c>
      <c r="L383" s="21">
        <f>MAX(0,ROUNDDOWN(F383-E383-G383-H383,-3))</f>
        <v/>
      </c>
      <c r="M383" s="21">
        <f>IF(J383&lt;=0,0,ROUNDDOWN((J383*LOOKUP(J383,{0,1950001,3300001,6950001,9000001,18000001,40000001},{0.05,0.1,0.2,0.23,0.33,0.4,0.45})-LOOKUP(J383,{0,1950001,3300001,6950001,9000001,18000001,40000001},{0,97500,427500,636000,1536000,2796000,4796000}))*1.021,-2))</f>
        <v/>
      </c>
      <c r="N383" s="21">
        <f>IF(K383&lt;=0,0,ROUNDDOWN((K383*LOOKUP(K383,{0,1950001,3300001,6950001,9000001,18000001,40000001},{0.05,0.1,0.2,0.23,0.33,0.4,0.45})-LOOKUP(K383,{0,1950001,3300001,6950001,9000001,18000001,40000001},{0,97500,427500,636000,1536000,2796000,4796000}))*1.021,-2))</f>
        <v/>
      </c>
      <c r="O383" s="21">
        <f>IF(L383&lt;=0,0,ROUNDDOWN((L383*LOOKUP(L383,{0,1950001,3300001,6950001,9000001,18000001,40000001},{0.05,0.1,0.2,0.23,0.33,0.4,0.45})-LOOKUP(L383,{0,1950001,3300001,6950001,9000001,18000001,40000001},{0,97500,427500,636000,1536000,2796000,4796000}))*1.021,-2))</f>
        <v/>
      </c>
      <c r="P383" s="21">
        <f>MAX(0,ROUNDDOWN(F383-E383-430000,-3))</f>
        <v/>
      </c>
      <c r="Q383" s="21">
        <f>MAX(0,ROUNDDOWN(F383-E383-430000-H383,-3))</f>
        <v/>
      </c>
      <c r="R383" s="21">
        <f>IF(F383&lt;=450000,0,MAX(0,P383*0.06-MIN(50000,P383)*0.03))</f>
        <v/>
      </c>
      <c r="S383" s="21">
        <f>IF(F383&lt;=450000,0,MAX(0,P383*0.04-MIN(50000,P383)*0.02))</f>
        <v/>
      </c>
      <c r="T383" s="21">
        <f>IF(F383&lt;=450000,0,MAX(0,Q383*0.06-MIN(50000,Q383)*0.03))</f>
        <v/>
      </c>
      <c r="U383" s="21">
        <f>IF(F383&lt;=450000,0,MAX(0,Q383*0.04-MIN(50000,Q383)*0.02))</f>
        <v/>
      </c>
      <c r="V383" s="21">
        <f>50000+MAX(0,G383-480000)</f>
        <v/>
      </c>
      <c r="W383" s="21">
        <f>P383-V383</f>
        <v/>
      </c>
      <c r="X383" s="21">
        <f>Q383-V383</f>
        <v/>
      </c>
      <c r="Y383" s="22">
        <f>IF(W383&lt;0,0.9,LOOKUP(W383,{0,1950001,3300001,6950001,9000001,18000001,40000001},{0.84895,0.7979,0.6958,0.66517,0.56307,0.4916,0.44055}))</f>
        <v/>
      </c>
      <c r="Z383" s="22">
        <f>IF(X383&lt;0,0.9,LOOKUP(X383,{0,1950001,3300001,6950001,9000001,18000001,40000001},{0.84895,0.7979,0.6958,0.66517,0.56307,0.4916,0.44055}))</f>
        <v/>
      </c>
      <c r="AA383" s="22">
        <f>IF(W383&lt;0,0,CHOOSE(MATCH(W383,{0,1950001,3300001,6950001,9000001},1),5.105/84.895,10.21/79.79,20.42/69.58,23.483/66.517,33.693/56.307))</f>
        <v/>
      </c>
      <c r="AB383" s="21">
        <f>IF(C383&lt;=2000,0,(MIN(C383,ROUNDDOWN(F383*0.3,0))-2000)*0.1)</f>
        <v/>
      </c>
      <c r="AC383" s="21">
        <f>IF(C383&lt;=2000,0,MIN((C383-2000)*Y383,(R383+S383)*0.2))</f>
        <v/>
      </c>
      <c r="AD383" s="21">
        <f>IF(C383&lt;=2000,0,MIN((C383-2000)*Z383,(T383+U383)*0.2))</f>
        <v/>
      </c>
      <c r="AE383" s="21">
        <f>AC383*AA383</f>
        <v/>
      </c>
      <c r="AF383" s="21">
        <f>ROUNDDOWN(R383,-2)+ROUNDDOWN(S383,-2)</f>
        <v/>
      </c>
      <c r="AG383" s="21">
        <f>ROUNDDOWN(MAX(0,R383-(AB383+AC383+AE383)*0.6),-2)+ROUNDDOWN(MAX(0,S383-(AB383+AC383+AE383)*0.4),-2)</f>
        <v/>
      </c>
      <c r="AH383" s="21">
        <f>ROUNDDOWN(MAX(0,T383-(AB383+AD383)*0.6),-2)+ROUNDDOWN(MAX(0,U383-(AB383+AD383)*0.4),-2)</f>
        <v/>
      </c>
      <c r="AI383" s="21">
        <f>ROUNDDOWN(T383,-2)+ROUNDDOWN(U383,-2)</f>
        <v/>
      </c>
      <c r="AJ383" s="21">
        <f>M383+AF383</f>
        <v/>
      </c>
      <c r="AK383" s="21">
        <f>M383+AG383</f>
        <v/>
      </c>
      <c r="AL383" s="21">
        <f>N383+AH383</f>
        <v/>
      </c>
      <c r="AM383" s="21">
        <f>O383+AI383</f>
        <v/>
      </c>
      <c r="AN383" s="21">
        <f>N383+AI383</f>
        <v/>
      </c>
      <c r="AO383" s="21">
        <f>ROUNDDOWN((R383+S383)*0.2/Y383+2000,0)</f>
        <v/>
      </c>
      <c r="AP383" s="21">
        <f>ROUNDDOWN((T383+U383)*0.2/Z383+2000,0)</f>
        <v/>
      </c>
      <c r="AQ383" s="21">
        <f>AL383-AK383</f>
        <v/>
      </c>
      <c r="AR383" s="21">
        <f>AM383-AK383</f>
        <v/>
      </c>
      <c r="AS383" s="21">
        <f>AM383-AL383</f>
        <v/>
      </c>
      <c r="AT383" s="21">
        <f>AK383+C383-AJ383</f>
        <v/>
      </c>
      <c r="AU383" s="21">
        <f>AL383+C383-AM383</f>
        <v/>
      </c>
      <c r="AV383" s="21">
        <f>AN383+C383-AM383</f>
        <v/>
      </c>
    </row>
    <row r="384">
      <c r="A384" t="inlineStr">
        <is>
          <t>医療費の境目</t>
        </is>
      </c>
      <c r="B384" s="21">
        <f>'3_医療費の境目'!$B$3</f>
        <v/>
      </c>
      <c r="C384" s="21">
        <f>IF('3_医療費の境目'!$B$4="",AO384,'3_医療費の境目'!$B$4)</f>
        <v/>
      </c>
      <c r="D384" s="21">
        <f>'3_医療費の境目'!D384</f>
        <v/>
      </c>
      <c r="E384" s="21">
        <f>ROUND(MIN(B384/12,650000)*12*0.0915+MIN(B384/12,1390000)*12*(0.0504+0)+B384*0.005,0)</f>
        <v/>
      </c>
      <c r="F384" s="21">
        <f>IF(B384&lt;741000,0,IF(B384&lt;2191000,B384-740000,IF(B384&lt;2193000,1451000,IF(B384&lt;2196000,1453000,IF(B384&lt;2200000,1456000,IF(B384&lt;3600000,ROUND(ROUNDDOWN(B384/4,-3)*2.8,0)-80000,IF(B384&lt;6600000,ROUND(ROUNDDOWN(B384/4,-3)*3.2,0)-440000,IF(B384&lt;8500000,ROUNDDOWN(B384*0.9,0)-1100000,B384-1950000))))))))</f>
        <v/>
      </c>
      <c r="G384" s="21">
        <f>IF(F384&gt;23500000,NA(),IF(F384&lt;=4890000,1040000,IF(F384&lt;=6550000,670000,620000)))</f>
        <v/>
      </c>
      <c r="H384" s="21">
        <f>IF(D384&lt;=0,0,MAX(0,MIN(2000000,D384-MIN(100000,ROUNDDOWN(F384*0.05,0)))))</f>
        <v/>
      </c>
      <c r="I384" s="21">
        <f>IF(C384&lt;=2000,0,MIN(C384,ROUNDDOWN(F384*0.4,0))-2000)</f>
        <v/>
      </c>
      <c r="J384" s="21">
        <f>MAX(0,ROUNDDOWN(F384-E384-G384,-3))</f>
        <v/>
      </c>
      <c r="K384" s="21">
        <f>MAX(0,ROUNDDOWN(F384-E384-G384-H384-I384,-3))</f>
        <v/>
      </c>
      <c r="L384" s="21">
        <f>MAX(0,ROUNDDOWN(F384-E384-G384-H384,-3))</f>
        <v/>
      </c>
      <c r="M384" s="21">
        <f>IF(J384&lt;=0,0,ROUNDDOWN((J384*LOOKUP(J384,{0,1950001,3300001,6950001,9000001,18000001,40000001},{0.05,0.1,0.2,0.23,0.33,0.4,0.45})-LOOKUP(J384,{0,1950001,3300001,6950001,9000001,18000001,40000001},{0,97500,427500,636000,1536000,2796000,4796000}))*1.021,-2))</f>
        <v/>
      </c>
      <c r="N384" s="21">
        <f>IF(K384&lt;=0,0,ROUNDDOWN((K384*LOOKUP(K384,{0,1950001,3300001,6950001,9000001,18000001,40000001},{0.05,0.1,0.2,0.23,0.33,0.4,0.45})-LOOKUP(K384,{0,1950001,3300001,6950001,9000001,18000001,40000001},{0,97500,427500,636000,1536000,2796000,4796000}))*1.021,-2))</f>
        <v/>
      </c>
      <c r="O384" s="21">
        <f>IF(L384&lt;=0,0,ROUNDDOWN((L384*LOOKUP(L384,{0,1950001,3300001,6950001,9000001,18000001,40000001},{0.05,0.1,0.2,0.23,0.33,0.4,0.45})-LOOKUP(L384,{0,1950001,3300001,6950001,9000001,18000001,40000001},{0,97500,427500,636000,1536000,2796000,4796000}))*1.021,-2))</f>
        <v/>
      </c>
      <c r="P384" s="21">
        <f>MAX(0,ROUNDDOWN(F384-E384-430000,-3))</f>
        <v/>
      </c>
      <c r="Q384" s="21">
        <f>MAX(0,ROUNDDOWN(F384-E384-430000-H384,-3))</f>
        <v/>
      </c>
      <c r="R384" s="21">
        <f>IF(F384&lt;=450000,0,MAX(0,P384*0.06-MIN(50000,P384)*0.03))</f>
        <v/>
      </c>
      <c r="S384" s="21">
        <f>IF(F384&lt;=450000,0,MAX(0,P384*0.04-MIN(50000,P384)*0.02))</f>
        <v/>
      </c>
      <c r="T384" s="21">
        <f>IF(F384&lt;=450000,0,MAX(0,Q384*0.06-MIN(50000,Q384)*0.03))</f>
        <v/>
      </c>
      <c r="U384" s="21">
        <f>IF(F384&lt;=450000,0,MAX(0,Q384*0.04-MIN(50000,Q384)*0.02))</f>
        <v/>
      </c>
      <c r="V384" s="21">
        <f>50000+MAX(0,G384-480000)</f>
        <v/>
      </c>
      <c r="W384" s="21">
        <f>P384-V384</f>
        <v/>
      </c>
      <c r="X384" s="21">
        <f>Q384-V384</f>
        <v/>
      </c>
      <c r="Y384" s="22">
        <f>IF(W384&lt;0,0.9,LOOKUP(W384,{0,1950001,3300001,6950001,9000001,18000001,40000001},{0.84895,0.7979,0.6958,0.66517,0.56307,0.4916,0.44055}))</f>
        <v/>
      </c>
      <c r="Z384" s="22">
        <f>IF(X384&lt;0,0.9,LOOKUP(X384,{0,1950001,3300001,6950001,9000001,18000001,40000001},{0.84895,0.7979,0.6958,0.66517,0.56307,0.4916,0.44055}))</f>
        <v/>
      </c>
      <c r="AA384" s="22">
        <f>IF(W384&lt;0,0,CHOOSE(MATCH(W384,{0,1950001,3300001,6950001,9000001},1),5.105/84.895,10.21/79.79,20.42/69.58,23.483/66.517,33.693/56.307))</f>
        <v/>
      </c>
      <c r="AB384" s="21">
        <f>IF(C384&lt;=2000,0,(MIN(C384,ROUNDDOWN(F384*0.3,0))-2000)*0.1)</f>
        <v/>
      </c>
      <c r="AC384" s="21">
        <f>IF(C384&lt;=2000,0,MIN((C384-2000)*Y384,(R384+S384)*0.2))</f>
        <v/>
      </c>
      <c r="AD384" s="21">
        <f>IF(C384&lt;=2000,0,MIN((C384-2000)*Z384,(T384+U384)*0.2))</f>
        <v/>
      </c>
      <c r="AE384" s="21">
        <f>AC384*AA384</f>
        <v/>
      </c>
      <c r="AF384" s="21">
        <f>ROUNDDOWN(R384,-2)+ROUNDDOWN(S384,-2)</f>
        <v/>
      </c>
      <c r="AG384" s="21">
        <f>ROUNDDOWN(MAX(0,R384-(AB384+AC384+AE384)*0.6),-2)+ROUNDDOWN(MAX(0,S384-(AB384+AC384+AE384)*0.4),-2)</f>
        <v/>
      </c>
      <c r="AH384" s="21">
        <f>ROUNDDOWN(MAX(0,T384-(AB384+AD384)*0.6),-2)+ROUNDDOWN(MAX(0,U384-(AB384+AD384)*0.4),-2)</f>
        <v/>
      </c>
      <c r="AI384" s="21">
        <f>ROUNDDOWN(T384,-2)+ROUNDDOWN(U384,-2)</f>
        <v/>
      </c>
      <c r="AJ384" s="21">
        <f>M384+AF384</f>
        <v/>
      </c>
      <c r="AK384" s="21">
        <f>M384+AG384</f>
        <v/>
      </c>
      <c r="AL384" s="21">
        <f>N384+AH384</f>
        <v/>
      </c>
      <c r="AM384" s="21">
        <f>O384+AI384</f>
        <v/>
      </c>
      <c r="AN384" s="21">
        <f>N384+AI384</f>
        <v/>
      </c>
      <c r="AO384" s="21">
        <f>ROUNDDOWN((R384+S384)*0.2/Y384+2000,0)</f>
        <v/>
      </c>
      <c r="AP384" s="21">
        <f>ROUNDDOWN((T384+U384)*0.2/Z384+2000,0)</f>
        <v/>
      </c>
      <c r="AQ384" s="21">
        <f>AL384-AK384</f>
        <v/>
      </c>
      <c r="AR384" s="21">
        <f>AM384-AK384</f>
        <v/>
      </c>
      <c r="AS384" s="21">
        <f>AM384-AL384</f>
        <v/>
      </c>
      <c r="AT384" s="21">
        <f>AK384+C384-AJ384</f>
        <v/>
      </c>
      <c r="AU384" s="21">
        <f>AL384+C384-AM384</f>
        <v/>
      </c>
      <c r="AV384" s="21">
        <f>AN384+C384-AM384</f>
        <v/>
      </c>
    </row>
    <row r="385">
      <c r="A385" t="inlineStr">
        <is>
          <t>医療費の境目</t>
        </is>
      </c>
      <c r="B385" s="21">
        <f>'3_医療費の境目'!$B$3</f>
        <v/>
      </c>
      <c r="C385" s="21">
        <f>IF('3_医療費の境目'!$B$4="",AO385,'3_医療費の境目'!$B$4)</f>
        <v/>
      </c>
      <c r="D385" s="21">
        <f>'3_医療費の境目'!D385</f>
        <v/>
      </c>
      <c r="E385" s="21">
        <f>ROUND(MIN(B385/12,650000)*12*0.0915+MIN(B385/12,1390000)*12*(0.0504+0)+B385*0.005,0)</f>
        <v/>
      </c>
      <c r="F385" s="21">
        <f>IF(B385&lt;741000,0,IF(B385&lt;2191000,B385-740000,IF(B385&lt;2193000,1451000,IF(B385&lt;2196000,1453000,IF(B385&lt;2200000,1456000,IF(B385&lt;3600000,ROUND(ROUNDDOWN(B385/4,-3)*2.8,0)-80000,IF(B385&lt;6600000,ROUND(ROUNDDOWN(B385/4,-3)*3.2,0)-440000,IF(B385&lt;8500000,ROUNDDOWN(B385*0.9,0)-1100000,B385-1950000))))))))</f>
        <v/>
      </c>
      <c r="G385" s="21">
        <f>IF(F385&gt;23500000,NA(),IF(F385&lt;=4890000,1040000,IF(F385&lt;=6550000,670000,620000)))</f>
        <v/>
      </c>
      <c r="H385" s="21">
        <f>IF(D385&lt;=0,0,MAX(0,MIN(2000000,D385-MIN(100000,ROUNDDOWN(F385*0.05,0)))))</f>
        <v/>
      </c>
      <c r="I385" s="21">
        <f>IF(C385&lt;=2000,0,MIN(C385,ROUNDDOWN(F385*0.4,0))-2000)</f>
        <v/>
      </c>
      <c r="J385" s="21">
        <f>MAX(0,ROUNDDOWN(F385-E385-G385,-3))</f>
        <v/>
      </c>
      <c r="K385" s="21">
        <f>MAX(0,ROUNDDOWN(F385-E385-G385-H385-I385,-3))</f>
        <v/>
      </c>
      <c r="L385" s="21">
        <f>MAX(0,ROUNDDOWN(F385-E385-G385-H385,-3))</f>
        <v/>
      </c>
      <c r="M385" s="21">
        <f>IF(J385&lt;=0,0,ROUNDDOWN((J385*LOOKUP(J385,{0,1950001,3300001,6950001,9000001,18000001,40000001},{0.05,0.1,0.2,0.23,0.33,0.4,0.45})-LOOKUP(J385,{0,1950001,3300001,6950001,9000001,18000001,40000001},{0,97500,427500,636000,1536000,2796000,4796000}))*1.021,-2))</f>
        <v/>
      </c>
      <c r="N385" s="21">
        <f>IF(K385&lt;=0,0,ROUNDDOWN((K385*LOOKUP(K385,{0,1950001,3300001,6950001,9000001,18000001,40000001},{0.05,0.1,0.2,0.23,0.33,0.4,0.45})-LOOKUP(K385,{0,1950001,3300001,6950001,9000001,18000001,40000001},{0,97500,427500,636000,1536000,2796000,4796000}))*1.021,-2))</f>
        <v/>
      </c>
      <c r="O385" s="21">
        <f>IF(L385&lt;=0,0,ROUNDDOWN((L385*LOOKUP(L385,{0,1950001,3300001,6950001,9000001,18000001,40000001},{0.05,0.1,0.2,0.23,0.33,0.4,0.45})-LOOKUP(L385,{0,1950001,3300001,6950001,9000001,18000001,40000001},{0,97500,427500,636000,1536000,2796000,4796000}))*1.021,-2))</f>
        <v/>
      </c>
      <c r="P385" s="21">
        <f>MAX(0,ROUNDDOWN(F385-E385-430000,-3))</f>
        <v/>
      </c>
      <c r="Q385" s="21">
        <f>MAX(0,ROUNDDOWN(F385-E385-430000-H385,-3))</f>
        <v/>
      </c>
      <c r="R385" s="21">
        <f>IF(F385&lt;=450000,0,MAX(0,P385*0.06-MIN(50000,P385)*0.03))</f>
        <v/>
      </c>
      <c r="S385" s="21">
        <f>IF(F385&lt;=450000,0,MAX(0,P385*0.04-MIN(50000,P385)*0.02))</f>
        <v/>
      </c>
      <c r="T385" s="21">
        <f>IF(F385&lt;=450000,0,MAX(0,Q385*0.06-MIN(50000,Q385)*0.03))</f>
        <v/>
      </c>
      <c r="U385" s="21">
        <f>IF(F385&lt;=450000,0,MAX(0,Q385*0.04-MIN(50000,Q385)*0.02))</f>
        <v/>
      </c>
      <c r="V385" s="21">
        <f>50000+MAX(0,G385-480000)</f>
        <v/>
      </c>
      <c r="W385" s="21">
        <f>P385-V385</f>
        <v/>
      </c>
      <c r="X385" s="21">
        <f>Q385-V385</f>
        <v/>
      </c>
      <c r="Y385" s="22">
        <f>IF(W385&lt;0,0.9,LOOKUP(W385,{0,1950001,3300001,6950001,9000001,18000001,40000001},{0.84895,0.7979,0.6958,0.66517,0.56307,0.4916,0.44055}))</f>
        <v/>
      </c>
      <c r="Z385" s="22">
        <f>IF(X385&lt;0,0.9,LOOKUP(X385,{0,1950001,3300001,6950001,9000001,18000001,40000001},{0.84895,0.7979,0.6958,0.66517,0.56307,0.4916,0.44055}))</f>
        <v/>
      </c>
      <c r="AA385" s="22">
        <f>IF(W385&lt;0,0,CHOOSE(MATCH(W385,{0,1950001,3300001,6950001,9000001},1),5.105/84.895,10.21/79.79,20.42/69.58,23.483/66.517,33.693/56.307))</f>
        <v/>
      </c>
      <c r="AB385" s="21">
        <f>IF(C385&lt;=2000,0,(MIN(C385,ROUNDDOWN(F385*0.3,0))-2000)*0.1)</f>
        <v/>
      </c>
      <c r="AC385" s="21">
        <f>IF(C385&lt;=2000,0,MIN((C385-2000)*Y385,(R385+S385)*0.2))</f>
        <v/>
      </c>
      <c r="AD385" s="21">
        <f>IF(C385&lt;=2000,0,MIN((C385-2000)*Z385,(T385+U385)*0.2))</f>
        <v/>
      </c>
      <c r="AE385" s="21">
        <f>AC385*AA385</f>
        <v/>
      </c>
      <c r="AF385" s="21">
        <f>ROUNDDOWN(R385,-2)+ROUNDDOWN(S385,-2)</f>
        <v/>
      </c>
      <c r="AG385" s="21">
        <f>ROUNDDOWN(MAX(0,R385-(AB385+AC385+AE385)*0.6),-2)+ROUNDDOWN(MAX(0,S385-(AB385+AC385+AE385)*0.4),-2)</f>
        <v/>
      </c>
      <c r="AH385" s="21">
        <f>ROUNDDOWN(MAX(0,T385-(AB385+AD385)*0.6),-2)+ROUNDDOWN(MAX(0,U385-(AB385+AD385)*0.4),-2)</f>
        <v/>
      </c>
      <c r="AI385" s="21">
        <f>ROUNDDOWN(T385,-2)+ROUNDDOWN(U385,-2)</f>
        <v/>
      </c>
      <c r="AJ385" s="21">
        <f>M385+AF385</f>
        <v/>
      </c>
      <c r="AK385" s="21">
        <f>M385+AG385</f>
        <v/>
      </c>
      <c r="AL385" s="21">
        <f>N385+AH385</f>
        <v/>
      </c>
      <c r="AM385" s="21">
        <f>O385+AI385</f>
        <v/>
      </c>
      <c r="AN385" s="21">
        <f>N385+AI385</f>
        <v/>
      </c>
      <c r="AO385" s="21">
        <f>ROUNDDOWN((R385+S385)*0.2/Y385+2000,0)</f>
        <v/>
      </c>
      <c r="AP385" s="21">
        <f>ROUNDDOWN((T385+U385)*0.2/Z385+2000,0)</f>
        <v/>
      </c>
      <c r="AQ385" s="21">
        <f>AL385-AK385</f>
        <v/>
      </c>
      <c r="AR385" s="21">
        <f>AM385-AK385</f>
        <v/>
      </c>
      <c r="AS385" s="21">
        <f>AM385-AL385</f>
        <v/>
      </c>
      <c r="AT385" s="21">
        <f>AK385+C385-AJ385</f>
        <v/>
      </c>
      <c r="AU385" s="21">
        <f>AL385+C385-AM385</f>
        <v/>
      </c>
      <c r="AV385" s="21">
        <f>AN385+C385-AM385</f>
        <v/>
      </c>
    </row>
    <row r="386">
      <c r="A386" t="inlineStr">
        <is>
          <t>医療費の境目</t>
        </is>
      </c>
      <c r="B386" s="21">
        <f>'3_医療費の境目'!$B$3</f>
        <v/>
      </c>
      <c r="C386" s="21">
        <f>IF('3_医療費の境目'!$B$4="",AO386,'3_医療費の境目'!$B$4)</f>
        <v/>
      </c>
      <c r="D386" s="21">
        <f>'3_医療費の境目'!D386</f>
        <v/>
      </c>
      <c r="E386" s="21">
        <f>ROUND(MIN(B386/12,650000)*12*0.0915+MIN(B386/12,1390000)*12*(0.0504+0)+B386*0.005,0)</f>
        <v/>
      </c>
      <c r="F386" s="21">
        <f>IF(B386&lt;741000,0,IF(B386&lt;2191000,B386-740000,IF(B386&lt;2193000,1451000,IF(B386&lt;2196000,1453000,IF(B386&lt;2200000,1456000,IF(B386&lt;3600000,ROUND(ROUNDDOWN(B386/4,-3)*2.8,0)-80000,IF(B386&lt;6600000,ROUND(ROUNDDOWN(B386/4,-3)*3.2,0)-440000,IF(B386&lt;8500000,ROUNDDOWN(B386*0.9,0)-1100000,B386-1950000))))))))</f>
        <v/>
      </c>
      <c r="G386" s="21">
        <f>IF(F386&gt;23500000,NA(),IF(F386&lt;=4890000,1040000,IF(F386&lt;=6550000,670000,620000)))</f>
        <v/>
      </c>
      <c r="H386" s="21">
        <f>IF(D386&lt;=0,0,MAX(0,MIN(2000000,D386-MIN(100000,ROUNDDOWN(F386*0.05,0)))))</f>
        <v/>
      </c>
      <c r="I386" s="21">
        <f>IF(C386&lt;=2000,0,MIN(C386,ROUNDDOWN(F386*0.4,0))-2000)</f>
        <v/>
      </c>
      <c r="J386" s="21">
        <f>MAX(0,ROUNDDOWN(F386-E386-G386,-3))</f>
        <v/>
      </c>
      <c r="K386" s="21">
        <f>MAX(0,ROUNDDOWN(F386-E386-G386-H386-I386,-3))</f>
        <v/>
      </c>
      <c r="L386" s="21">
        <f>MAX(0,ROUNDDOWN(F386-E386-G386-H386,-3))</f>
        <v/>
      </c>
      <c r="M386" s="21">
        <f>IF(J386&lt;=0,0,ROUNDDOWN((J386*LOOKUP(J386,{0,1950001,3300001,6950001,9000001,18000001,40000001},{0.05,0.1,0.2,0.23,0.33,0.4,0.45})-LOOKUP(J386,{0,1950001,3300001,6950001,9000001,18000001,40000001},{0,97500,427500,636000,1536000,2796000,4796000}))*1.021,-2))</f>
        <v/>
      </c>
      <c r="N386" s="21">
        <f>IF(K386&lt;=0,0,ROUNDDOWN((K386*LOOKUP(K386,{0,1950001,3300001,6950001,9000001,18000001,40000001},{0.05,0.1,0.2,0.23,0.33,0.4,0.45})-LOOKUP(K386,{0,1950001,3300001,6950001,9000001,18000001,40000001},{0,97500,427500,636000,1536000,2796000,4796000}))*1.021,-2))</f>
        <v/>
      </c>
      <c r="O386" s="21">
        <f>IF(L386&lt;=0,0,ROUNDDOWN((L386*LOOKUP(L386,{0,1950001,3300001,6950001,9000001,18000001,40000001},{0.05,0.1,0.2,0.23,0.33,0.4,0.45})-LOOKUP(L386,{0,1950001,3300001,6950001,9000001,18000001,40000001},{0,97500,427500,636000,1536000,2796000,4796000}))*1.021,-2))</f>
        <v/>
      </c>
      <c r="P386" s="21">
        <f>MAX(0,ROUNDDOWN(F386-E386-430000,-3))</f>
        <v/>
      </c>
      <c r="Q386" s="21">
        <f>MAX(0,ROUNDDOWN(F386-E386-430000-H386,-3))</f>
        <v/>
      </c>
      <c r="R386" s="21">
        <f>IF(F386&lt;=450000,0,MAX(0,P386*0.06-MIN(50000,P386)*0.03))</f>
        <v/>
      </c>
      <c r="S386" s="21">
        <f>IF(F386&lt;=450000,0,MAX(0,P386*0.04-MIN(50000,P386)*0.02))</f>
        <v/>
      </c>
      <c r="T386" s="21">
        <f>IF(F386&lt;=450000,0,MAX(0,Q386*0.06-MIN(50000,Q386)*0.03))</f>
        <v/>
      </c>
      <c r="U386" s="21">
        <f>IF(F386&lt;=450000,0,MAX(0,Q386*0.04-MIN(50000,Q386)*0.02))</f>
        <v/>
      </c>
      <c r="V386" s="21">
        <f>50000+MAX(0,G386-480000)</f>
        <v/>
      </c>
      <c r="W386" s="21">
        <f>P386-V386</f>
        <v/>
      </c>
      <c r="X386" s="21">
        <f>Q386-V386</f>
        <v/>
      </c>
      <c r="Y386" s="22">
        <f>IF(W386&lt;0,0.9,LOOKUP(W386,{0,1950001,3300001,6950001,9000001,18000001,40000001},{0.84895,0.7979,0.6958,0.66517,0.56307,0.4916,0.44055}))</f>
        <v/>
      </c>
      <c r="Z386" s="22">
        <f>IF(X386&lt;0,0.9,LOOKUP(X386,{0,1950001,3300001,6950001,9000001,18000001,40000001},{0.84895,0.7979,0.6958,0.66517,0.56307,0.4916,0.44055}))</f>
        <v/>
      </c>
      <c r="AA386" s="22">
        <f>IF(W386&lt;0,0,CHOOSE(MATCH(W386,{0,1950001,3300001,6950001,9000001},1),5.105/84.895,10.21/79.79,20.42/69.58,23.483/66.517,33.693/56.307))</f>
        <v/>
      </c>
      <c r="AB386" s="21">
        <f>IF(C386&lt;=2000,0,(MIN(C386,ROUNDDOWN(F386*0.3,0))-2000)*0.1)</f>
        <v/>
      </c>
      <c r="AC386" s="21">
        <f>IF(C386&lt;=2000,0,MIN((C386-2000)*Y386,(R386+S386)*0.2))</f>
        <v/>
      </c>
      <c r="AD386" s="21">
        <f>IF(C386&lt;=2000,0,MIN((C386-2000)*Z386,(T386+U386)*0.2))</f>
        <v/>
      </c>
      <c r="AE386" s="21">
        <f>AC386*AA386</f>
        <v/>
      </c>
      <c r="AF386" s="21">
        <f>ROUNDDOWN(R386,-2)+ROUNDDOWN(S386,-2)</f>
        <v/>
      </c>
      <c r="AG386" s="21">
        <f>ROUNDDOWN(MAX(0,R386-(AB386+AC386+AE386)*0.6),-2)+ROUNDDOWN(MAX(0,S386-(AB386+AC386+AE386)*0.4),-2)</f>
        <v/>
      </c>
      <c r="AH386" s="21">
        <f>ROUNDDOWN(MAX(0,T386-(AB386+AD386)*0.6),-2)+ROUNDDOWN(MAX(0,U386-(AB386+AD386)*0.4),-2)</f>
        <v/>
      </c>
      <c r="AI386" s="21">
        <f>ROUNDDOWN(T386,-2)+ROUNDDOWN(U386,-2)</f>
        <v/>
      </c>
      <c r="AJ386" s="21">
        <f>M386+AF386</f>
        <v/>
      </c>
      <c r="AK386" s="21">
        <f>M386+AG386</f>
        <v/>
      </c>
      <c r="AL386" s="21">
        <f>N386+AH386</f>
        <v/>
      </c>
      <c r="AM386" s="21">
        <f>O386+AI386</f>
        <v/>
      </c>
      <c r="AN386" s="21">
        <f>N386+AI386</f>
        <v/>
      </c>
      <c r="AO386" s="21">
        <f>ROUNDDOWN((R386+S386)*0.2/Y386+2000,0)</f>
        <v/>
      </c>
      <c r="AP386" s="21">
        <f>ROUNDDOWN((T386+U386)*0.2/Z386+2000,0)</f>
        <v/>
      </c>
      <c r="AQ386" s="21">
        <f>AL386-AK386</f>
        <v/>
      </c>
      <c r="AR386" s="21">
        <f>AM386-AK386</f>
        <v/>
      </c>
      <c r="AS386" s="21">
        <f>AM386-AL386</f>
        <v/>
      </c>
      <c r="AT386" s="21">
        <f>AK386+C386-AJ386</f>
        <v/>
      </c>
      <c r="AU386" s="21">
        <f>AL386+C386-AM386</f>
        <v/>
      </c>
      <c r="AV386" s="21">
        <f>AN386+C386-AM386</f>
        <v/>
      </c>
    </row>
    <row r="387">
      <c r="A387" t="inlineStr">
        <is>
          <t>医療費の境目</t>
        </is>
      </c>
      <c r="B387" s="21">
        <f>'3_医療費の境目'!$B$3</f>
        <v/>
      </c>
      <c r="C387" s="21">
        <f>IF('3_医療費の境目'!$B$4="",AO387,'3_医療費の境目'!$B$4)</f>
        <v/>
      </c>
      <c r="D387" s="21">
        <f>'3_医療費の境目'!D387</f>
        <v/>
      </c>
      <c r="E387" s="21">
        <f>ROUND(MIN(B387/12,650000)*12*0.0915+MIN(B387/12,1390000)*12*(0.0504+0)+B387*0.005,0)</f>
        <v/>
      </c>
      <c r="F387" s="21">
        <f>IF(B387&lt;741000,0,IF(B387&lt;2191000,B387-740000,IF(B387&lt;2193000,1451000,IF(B387&lt;2196000,1453000,IF(B387&lt;2200000,1456000,IF(B387&lt;3600000,ROUND(ROUNDDOWN(B387/4,-3)*2.8,0)-80000,IF(B387&lt;6600000,ROUND(ROUNDDOWN(B387/4,-3)*3.2,0)-440000,IF(B387&lt;8500000,ROUNDDOWN(B387*0.9,0)-1100000,B387-1950000))))))))</f>
        <v/>
      </c>
      <c r="G387" s="21">
        <f>IF(F387&gt;23500000,NA(),IF(F387&lt;=4890000,1040000,IF(F387&lt;=6550000,670000,620000)))</f>
        <v/>
      </c>
      <c r="H387" s="21">
        <f>IF(D387&lt;=0,0,MAX(0,MIN(2000000,D387-MIN(100000,ROUNDDOWN(F387*0.05,0)))))</f>
        <v/>
      </c>
      <c r="I387" s="21">
        <f>IF(C387&lt;=2000,0,MIN(C387,ROUNDDOWN(F387*0.4,0))-2000)</f>
        <v/>
      </c>
      <c r="J387" s="21">
        <f>MAX(0,ROUNDDOWN(F387-E387-G387,-3))</f>
        <v/>
      </c>
      <c r="K387" s="21">
        <f>MAX(0,ROUNDDOWN(F387-E387-G387-H387-I387,-3))</f>
        <v/>
      </c>
      <c r="L387" s="21">
        <f>MAX(0,ROUNDDOWN(F387-E387-G387-H387,-3))</f>
        <v/>
      </c>
      <c r="M387" s="21">
        <f>IF(J387&lt;=0,0,ROUNDDOWN((J387*LOOKUP(J387,{0,1950001,3300001,6950001,9000001,18000001,40000001},{0.05,0.1,0.2,0.23,0.33,0.4,0.45})-LOOKUP(J387,{0,1950001,3300001,6950001,9000001,18000001,40000001},{0,97500,427500,636000,1536000,2796000,4796000}))*1.021,-2))</f>
        <v/>
      </c>
      <c r="N387" s="21">
        <f>IF(K387&lt;=0,0,ROUNDDOWN((K387*LOOKUP(K387,{0,1950001,3300001,6950001,9000001,18000001,40000001},{0.05,0.1,0.2,0.23,0.33,0.4,0.45})-LOOKUP(K387,{0,1950001,3300001,6950001,9000001,18000001,40000001},{0,97500,427500,636000,1536000,2796000,4796000}))*1.021,-2))</f>
        <v/>
      </c>
      <c r="O387" s="21">
        <f>IF(L387&lt;=0,0,ROUNDDOWN((L387*LOOKUP(L387,{0,1950001,3300001,6950001,9000001,18000001,40000001},{0.05,0.1,0.2,0.23,0.33,0.4,0.45})-LOOKUP(L387,{0,1950001,3300001,6950001,9000001,18000001,40000001},{0,97500,427500,636000,1536000,2796000,4796000}))*1.021,-2))</f>
        <v/>
      </c>
      <c r="P387" s="21">
        <f>MAX(0,ROUNDDOWN(F387-E387-430000,-3))</f>
        <v/>
      </c>
      <c r="Q387" s="21">
        <f>MAX(0,ROUNDDOWN(F387-E387-430000-H387,-3))</f>
        <v/>
      </c>
      <c r="R387" s="21">
        <f>IF(F387&lt;=450000,0,MAX(0,P387*0.06-MIN(50000,P387)*0.03))</f>
        <v/>
      </c>
      <c r="S387" s="21">
        <f>IF(F387&lt;=450000,0,MAX(0,P387*0.04-MIN(50000,P387)*0.02))</f>
        <v/>
      </c>
      <c r="T387" s="21">
        <f>IF(F387&lt;=450000,0,MAX(0,Q387*0.06-MIN(50000,Q387)*0.03))</f>
        <v/>
      </c>
      <c r="U387" s="21">
        <f>IF(F387&lt;=450000,0,MAX(0,Q387*0.04-MIN(50000,Q387)*0.02))</f>
        <v/>
      </c>
      <c r="V387" s="21">
        <f>50000+MAX(0,G387-480000)</f>
        <v/>
      </c>
      <c r="W387" s="21">
        <f>P387-V387</f>
        <v/>
      </c>
      <c r="X387" s="21">
        <f>Q387-V387</f>
        <v/>
      </c>
      <c r="Y387" s="22">
        <f>IF(W387&lt;0,0.9,LOOKUP(W387,{0,1950001,3300001,6950001,9000001,18000001,40000001},{0.84895,0.7979,0.6958,0.66517,0.56307,0.4916,0.44055}))</f>
        <v/>
      </c>
      <c r="Z387" s="22">
        <f>IF(X387&lt;0,0.9,LOOKUP(X387,{0,1950001,3300001,6950001,9000001,18000001,40000001},{0.84895,0.7979,0.6958,0.66517,0.56307,0.4916,0.44055}))</f>
        <v/>
      </c>
      <c r="AA387" s="22">
        <f>IF(W387&lt;0,0,CHOOSE(MATCH(W387,{0,1950001,3300001,6950001,9000001},1),5.105/84.895,10.21/79.79,20.42/69.58,23.483/66.517,33.693/56.307))</f>
        <v/>
      </c>
      <c r="AB387" s="21">
        <f>IF(C387&lt;=2000,0,(MIN(C387,ROUNDDOWN(F387*0.3,0))-2000)*0.1)</f>
        <v/>
      </c>
      <c r="AC387" s="21">
        <f>IF(C387&lt;=2000,0,MIN((C387-2000)*Y387,(R387+S387)*0.2))</f>
        <v/>
      </c>
      <c r="AD387" s="21">
        <f>IF(C387&lt;=2000,0,MIN((C387-2000)*Z387,(T387+U387)*0.2))</f>
        <v/>
      </c>
      <c r="AE387" s="21">
        <f>AC387*AA387</f>
        <v/>
      </c>
      <c r="AF387" s="21">
        <f>ROUNDDOWN(R387,-2)+ROUNDDOWN(S387,-2)</f>
        <v/>
      </c>
      <c r="AG387" s="21">
        <f>ROUNDDOWN(MAX(0,R387-(AB387+AC387+AE387)*0.6),-2)+ROUNDDOWN(MAX(0,S387-(AB387+AC387+AE387)*0.4),-2)</f>
        <v/>
      </c>
      <c r="AH387" s="21">
        <f>ROUNDDOWN(MAX(0,T387-(AB387+AD387)*0.6),-2)+ROUNDDOWN(MAX(0,U387-(AB387+AD387)*0.4),-2)</f>
        <v/>
      </c>
      <c r="AI387" s="21">
        <f>ROUNDDOWN(T387,-2)+ROUNDDOWN(U387,-2)</f>
        <v/>
      </c>
      <c r="AJ387" s="21">
        <f>M387+AF387</f>
        <v/>
      </c>
      <c r="AK387" s="21">
        <f>M387+AG387</f>
        <v/>
      </c>
      <c r="AL387" s="21">
        <f>N387+AH387</f>
        <v/>
      </c>
      <c r="AM387" s="21">
        <f>O387+AI387</f>
        <v/>
      </c>
      <c r="AN387" s="21">
        <f>N387+AI387</f>
        <v/>
      </c>
      <c r="AO387" s="21">
        <f>ROUNDDOWN((R387+S387)*0.2/Y387+2000,0)</f>
        <v/>
      </c>
      <c r="AP387" s="21">
        <f>ROUNDDOWN((T387+U387)*0.2/Z387+2000,0)</f>
        <v/>
      </c>
      <c r="AQ387" s="21">
        <f>AL387-AK387</f>
        <v/>
      </c>
      <c r="AR387" s="21">
        <f>AM387-AK387</f>
        <v/>
      </c>
      <c r="AS387" s="21">
        <f>AM387-AL387</f>
        <v/>
      </c>
      <c r="AT387" s="21">
        <f>AK387+C387-AJ387</f>
        <v/>
      </c>
      <c r="AU387" s="21">
        <f>AL387+C387-AM387</f>
        <v/>
      </c>
      <c r="AV387" s="21">
        <f>AN387+C387-AM387</f>
        <v/>
      </c>
    </row>
    <row r="388">
      <c r="A388" t="inlineStr">
        <is>
          <t>医療費の境目</t>
        </is>
      </c>
      <c r="B388" s="21">
        <f>'3_医療費の境目'!$B$3</f>
        <v/>
      </c>
      <c r="C388" s="21">
        <f>IF('3_医療費の境目'!$B$4="",AO388,'3_医療費の境目'!$B$4)</f>
        <v/>
      </c>
      <c r="D388" s="21">
        <f>'3_医療費の境目'!D388</f>
        <v/>
      </c>
      <c r="E388" s="21">
        <f>ROUND(MIN(B388/12,650000)*12*0.0915+MIN(B388/12,1390000)*12*(0.0504+0)+B388*0.005,0)</f>
        <v/>
      </c>
      <c r="F388" s="21">
        <f>IF(B388&lt;741000,0,IF(B388&lt;2191000,B388-740000,IF(B388&lt;2193000,1451000,IF(B388&lt;2196000,1453000,IF(B388&lt;2200000,1456000,IF(B388&lt;3600000,ROUND(ROUNDDOWN(B388/4,-3)*2.8,0)-80000,IF(B388&lt;6600000,ROUND(ROUNDDOWN(B388/4,-3)*3.2,0)-440000,IF(B388&lt;8500000,ROUNDDOWN(B388*0.9,0)-1100000,B388-1950000))))))))</f>
        <v/>
      </c>
      <c r="G388" s="21">
        <f>IF(F388&gt;23500000,NA(),IF(F388&lt;=4890000,1040000,IF(F388&lt;=6550000,670000,620000)))</f>
        <v/>
      </c>
      <c r="H388" s="21">
        <f>IF(D388&lt;=0,0,MAX(0,MIN(2000000,D388-MIN(100000,ROUNDDOWN(F388*0.05,0)))))</f>
        <v/>
      </c>
      <c r="I388" s="21">
        <f>IF(C388&lt;=2000,0,MIN(C388,ROUNDDOWN(F388*0.4,0))-2000)</f>
        <v/>
      </c>
      <c r="J388" s="21">
        <f>MAX(0,ROUNDDOWN(F388-E388-G388,-3))</f>
        <v/>
      </c>
      <c r="K388" s="21">
        <f>MAX(0,ROUNDDOWN(F388-E388-G388-H388-I388,-3))</f>
        <v/>
      </c>
      <c r="L388" s="21">
        <f>MAX(0,ROUNDDOWN(F388-E388-G388-H388,-3))</f>
        <v/>
      </c>
      <c r="M388" s="21">
        <f>IF(J388&lt;=0,0,ROUNDDOWN((J388*LOOKUP(J388,{0,1950001,3300001,6950001,9000001,18000001,40000001},{0.05,0.1,0.2,0.23,0.33,0.4,0.45})-LOOKUP(J388,{0,1950001,3300001,6950001,9000001,18000001,40000001},{0,97500,427500,636000,1536000,2796000,4796000}))*1.021,-2))</f>
        <v/>
      </c>
      <c r="N388" s="21">
        <f>IF(K388&lt;=0,0,ROUNDDOWN((K388*LOOKUP(K388,{0,1950001,3300001,6950001,9000001,18000001,40000001},{0.05,0.1,0.2,0.23,0.33,0.4,0.45})-LOOKUP(K388,{0,1950001,3300001,6950001,9000001,18000001,40000001},{0,97500,427500,636000,1536000,2796000,4796000}))*1.021,-2))</f>
        <v/>
      </c>
      <c r="O388" s="21">
        <f>IF(L388&lt;=0,0,ROUNDDOWN((L388*LOOKUP(L388,{0,1950001,3300001,6950001,9000001,18000001,40000001},{0.05,0.1,0.2,0.23,0.33,0.4,0.45})-LOOKUP(L388,{0,1950001,3300001,6950001,9000001,18000001,40000001},{0,97500,427500,636000,1536000,2796000,4796000}))*1.021,-2))</f>
        <v/>
      </c>
      <c r="P388" s="21">
        <f>MAX(0,ROUNDDOWN(F388-E388-430000,-3))</f>
        <v/>
      </c>
      <c r="Q388" s="21">
        <f>MAX(0,ROUNDDOWN(F388-E388-430000-H388,-3))</f>
        <v/>
      </c>
      <c r="R388" s="21">
        <f>IF(F388&lt;=450000,0,MAX(0,P388*0.06-MIN(50000,P388)*0.03))</f>
        <v/>
      </c>
      <c r="S388" s="21">
        <f>IF(F388&lt;=450000,0,MAX(0,P388*0.04-MIN(50000,P388)*0.02))</f>
        <v/>
      </c>
      <c r="T388" s="21">
        <f>IF(F388&lt;=450000,0,MAX(0,Q388*0.06-MIN(50000,Q388)*0.03))</f>
        <v/>
      </c>
      <c r="U388" s="21">
        <f>IF(F388&lt;=450000,0,MAX(0,Q388*0.04-MIN(50000,Q388)*0.02))</f>
        <v/>
      </c>
      <c r="V388" s="21">
        <f>50000+MAX(0,G388-480000)</f>
        <v/>
      </c>
      <c r="W388" s="21">
        <f>P388-V388</f>
        <v/>
      </c>
      <c r="X388" s="21">
        <f>Q388-V388</f>
        <v/>
      </c>
      <c r="Y388" s="22">
        <f>IF(W388&lt;0,0.9,LOOKUP(W388,{0,1950001,3300001,6950001,9000001,18000001,40000001},{0.84895,0.7979,0.6958,0.66517,0.56307,0.4916,0.44055}))</f>
        <v/>
      </c>
      <c r="Z388" s="22">
        <f>IF(X388&lt;0,0.9,LOOKUP(X388,{0,1950001,3300001,6950001,9000001,18000001,40000001},{0.84895,0.7979,0.6958,0.66517,0.56307,0.4916,0.44055}))</f>
        <v/>
      </c>
      <c r="AA388" s="22">
        <f>IF(W388&lt;0,0,CHOOSE(MATCH(W388,{0,1950001,3300001,6950001,9000001},1),5.105/84.895,10.21/79.79,20.42/69.58,23.483/66.517,33.693/56.307))</f>
        <v/>
      </c>
      <c r="AB388" s="21">
        <f>IF(C388&lt;=2000,0,(MIN(C388,ROUNDDOWN(F388*0.3,0))-2000)*0.1)</f>
        <v/>
      </c>
      <c r="AC388" s="21">
        <f>IF(C388&lt;=2000,0,MIN((C388-2000)*Y388,(R388+S388)*0.2))</f>
        <v/>
      </c>
      <c r="AD388" s="21">
        <f>IF(C388&lt;=2000,0,MIN((C388-2000)*Z388,(T388+U388)*0.2))</f>
        <v/>
      </c>
      <c r="AE388" s="21">
        <f>AC388*AA388</f>
        <v/>
      </c>
      <c r="AF388" s="21">
        <f>ROUNDDOWN(R388,-2)+ROUNDDOWN(S388,-2)</f>
        <v/>
      </c>
      <c r="AG388" s="21">
        <f>ROUNDDOWN(MAX(0,R388-(AB388+AC388+AE388)*0.6),-2)+ROUNDDOWN(MAX(0,S388-(AB388+AC388+AE388)*0.4),-2)</f>
        <v/>
      </c>
      <c r="AH388" s="21">
        <f>ROUNDDOWN(MAX(0,T388-(AB388+AD388)*0.6),-2)+ROUNDDOWN(MAX(0,U388-(AB388+AD388)*0.4),-2)</f>
        <v/>
      </c>
      <c r="AI388" s="21">
        <f>ROUNDDOWN(T388,-2)+ROUNDDOWN(U388,-2)</f>
        <v/>
      </c>
      <c r="AJ388" s="21">
        <f>M388+AF388</f>
        <v/>
      </c>
      <c r="AK388" s="21">
        <f>M388+AG388</f>
        <v/>
      </c>
      <c r="AL388" s="21">
        <f>N388+AH388</f>
        <v/>
      </c>
      <c r="AM388" s="21">
        <f>O388+AI388</f>
        <v/>
      </c>
      <c r="AN388" s="21">
        <f>N388+AI388</f>
        <v/>
      </c>
      <c r="AO388" s="21">
        <f>ROUNDDOWN((R388+S388)*0.2/Y388+2000,0)</f>
        <v/>
      </c>
      <c r="AP388" s="21">
        <f>ROUNDDOWN((T388+U388)*0.2/Z388+2000,0)</f>
        <v/>
      </c>
      <c r="AQ388" s="21">
        <f>AL388-AK388</f>
        <v/>
      </c>
      <c r="AR388" s="21">
        <f>AM388-AK388</f>
        <v/>
      </c>
      <c r="AS388" s="21">
        <f>AM388-AL388</f>
        <v/>
      </c>
      <c r="AT388" s="21">
        <f>AK388+C388-AJ388</f>
        <v/>
      </c>
      <c r="AU388" s="21">
        <f>AL388+C388-AM388</f>
        <v/>
      </c>
      <c r="AV388" s="21">
        <f>AN388+C388-AM388</f>
        <v/>
      </c>
    </row>
    <row r="389">
      <c r="A389" t="inlineStr">
        <is>
          <t>医療費の境目</t>
        </is>
      </c>
      <c r="B389" s="21">
        <f>'3_医療費の境目'!$B$3</f>
        <v/>
      </c>
      <c r="C389" s="21">
        <f>IF('3_医療費の境目'!$B$4="",AO389,'3_医療費の境目'!$B$4)</f>
        <v/>
      </c>
      <c r="D389" s="21">
        <f>'3_医療費の境目'!D389</f>
        <v/>
      </c>
      <c r="E389" s="21">
        <f>ROUND(MIN(B389/12,650000)*12*0.0915+MIN(B389/12,1390000)*12*(0.0504+0)+B389*0.005,0)</f>
        <v/>
      </c>
      <c r="F389" s="21">
        <f>IF(B389&lt;741000,0,IF(B389&lt;2191000,B389-740000,IF(B389&lt;2193000,1451000,IF(B389&lt;2196000,1453000,IF(B389&lt;2200000,1456000,IF(B389&lt;3600000,ROUND(ROUNDDOWN(B389/4,-3)*2.8,0)-80000,IF(B389&lt;6600000,ROUND(ROUNDDOWN(B389/4,-3)*3.2,0)-440000,IF(B389&lt;8500000,ROUNDDOWN(B389*0.9,0)-1100000,B389-1950000))))))))</f>
        <v/>
      </c>
      <c r="G389" s="21">
        <f>IF(F389&gt;23500000,NA(),IF(F389&lt;=4890000,1040000,IF(F389&lt;=6550000,670000,620000)))</f>
        <v/>
      </c>
      <c r="H389" s="21">
        <f>IF(D389&lt;=0,0,MAX(0,MIN(2000000,D389-MIN(100000,ROUNDDOWN(F389*0.05,0)))))</f>
        <v/>
      </c>
      <c r="I389" s="21">
        <f>IF(C389&lt;=2000,0,MIN(C389,ROUNDDOWN(F389*0.4,0))-2000)</f>
        <v/>
      </c>
      <c r="J389" s="21">
        <f>MAX(0,ROUNDDOWN(F389-E389-G389,-3))</f>
        <v/>
      </c>
      <c r="K389" s="21">
        <f>MAX(0,ROUNDDOWN(F389-E389-G389-H389-I389,-3))</f>
        <v/>
      </c>
      <c r="L389" s="21">
        <f>MAX(0,ROUNDDOWN(F389-E389-G389-H389,-3))</f>
        <v/>
      </c>
      <c r="M389" s="21">
        <f>IF(J389&lt;=0,0,ROUNDDOWN((J389*LOOKUP(J389,{0,1950001,3300001,6950001,9000001,18000001,40000001},{0.05,0.1,0.2,0.23,0.33,0.4,0.45})-LOOKUP(J389,{0,1950001,3300001,6950001,9000001,18000001,40000001},{0,97500,427500,636000,1536000,2796000,4796000}))*1.021,-2))</f>
        <v/>
      </c>
      <c r="N389" s="21">
        <f>IF(K389&lt;=0,0,ROUNDDOWN((K389*LOOKUP(K389,{0,1950001,3300001,6950001,9000001,18000001,40000001},{0.05,0.1,0.2,0.23,0.33,0.4,0.45})-LOOKUP(K389,{0,1950001,3300001,6950001,9000001,18000001,40000001},{0,97500,427500,636000,1536000,2796000,4796000}))*1.021,-2))</f>
        <v/>
      </c>
      <c r="O389" s="21">
        <f>IF(L389&lt;=0,0,ROUNDDOWN((L389*LOOKUP(L389,{0,1950001,3300001,6950001,9000001,18000001,40000001},{0.05,0.1,0.2,0.23,0.33,0.4,0.45})-LOOKUP(L389,{0,1950001,3300001,6950001,9000001,18000001,40000001},{0,97500,427500,636000,1536000,2796000,4796000}))*1.021,-2))</f>
        <v/>
      </c>
      <c r="P389" s="21">
        <f>MAX(0,ROUNDDOWN(F389-E389-430000,-3))</f>
        <v/>
      </c>
      <c r="Q389" s="21">
        <f>MAX(0,ROUNDDOWN(F389-E389-430000-H389,-3))</f>
        <v/>
      </c>
      <c r="R389" s="21">
        <f>IF(F389&lt;=450000,0,MAX(0,P389*0.06-MIN(50000,P389)*0.03))</f>
        <v/>
      </c>
      <c r="S389" s="21">
        <f>IF(F389&lt;=450000,0,MAX(0,P389*0.04-MIN(50000,P389)*0.02))</f>
        <v/>
      </c>
      <c r="T389" s="21">
        <f>IF(F389&lt;=450000,0,MAX(0,Q389*0.06-MIN(50000,Q389)*0.03))</f>
        <v/>
      </c>
      <c r="U389" s="21">
        <f>IF(F389&lt;=450000,0,MAX(0,Q389*0.04-MIN(50000,Q389)*0.02))</f>
        <v/>
      </c>
      <c r="V389" s="21">
        <f>50000+MAX(0,G389-480000)</f>
        <v/>
      </c>
      <c r="W389" s="21">
        <f>P389-V389</f>
        <v/>
      </c>
      <c r="X389" s="21">
        <f>Q389-V389</f>
        <v/>
      </c>
      <c r="Y389" s="22">
        <f>IF(W389&lt;0,0.9,LOOKUP(W389,{0,1950001,3300001,6950001,9000001,18000001,40000001},{0.84895,0.7979,0.6958,0.66517,0.56307,0.4916,0.44055}))</f>
        <v/>
      </c>
      <c r="Z389" s="22">
        <f>IF(X389&lt;0,0.9,LOOKUP(X389,{0,1950001,3300001,6950001,9000001,18000001,40000001},{0.84895,0.7979,0.6958,0.66517,0.56307,0.4916,0.44055}))</f>
        <v/>
      </c>
      <c r="AA389" s="22">
        <f>IF(W389&lt;0,0,CHOOSE(MATCH(W389,{0,1950001,3300001,6950001,9000001},1),5.105/84.895,10.21/79.79,20.42/69.58,23.483/66.517,33.693/56.307))</f>
        <v/>
      </c>
      <c r="AB389" s="21">
        <f>IF(C389&lt;=2000,0,(MIN(C389,ROUNDDOWN(F389*0.3,0))-2000)*0.1)</f>
        <v/>
      </c>
      <c r="AC389" s="21">
        <f>IF(C389&lt;=2000,0,MIN((C389-2000)*Y389,(R389+S389)*0.2))</f>
        <v/>
      </c>
      <c r="AD389" s="21">
        <f>IF(C389&lt;=2000,0,MIN((C389-2000)*Z389,(T389+U389)*0.2))</f>
        <v/>
      </c>
      <c r="AE389" s="21">
        <f>AC389*AA389</f>
        <v/>
      </c>
      <c r="AF389" s="21">
        <f>ROUNDDOWN(R389,-2)+ROUNDDOWN(S389,-2)</f>
        <v/>
      </c>
      <c r="AG389" s="21">
        <f>ROUNDDOWN(MAX(0,R389-(AB389+AC389+AE389)*0.6),-2)+ROUNDDOWN(MAX(0,S389-(AB389+AC389+AE389)*0.4),-2)</f>
        <v/>
      </c>
      <c r="AH389" s="21">
        <f>ROUNDDOWN(MAX(0,T389-(AB389+AD389)*0.6),-2)+ROUNDDOWN(MAX(0,U389-(AB389+AD389)*0.4),-2)</f>
        <v/>
      </c>
      <c r="AI389" s="21">
        <f>ROUNDDOWN(T389,-2)+ROUNDDOWN(U389,-2)</f>
        <v/>
      </c>
      <c r="AJ389" s="21">
        <f>M389+AF389</f>
        <v/>
      </c>
      <c r="AK389" s="21">
        <f>M389+AG389</f>
        <v/>
      </c>
      <c r="AL389" s="21">
        <f>N389+AH389</f>
        <v/>
      </c>
      <c r="AM389" s="21">
        <f>O389+AI389</f>
        <v/>
      </c>
      <c r="AN389" s="21">
        <f>N389+AI389</f>
        <v/>
      </c>
      <c r="AO389" s="21">
        <f>ROUNDDOWN((R389+S389)*0.2/Y389+2000,0)</f>
        <v/>
      </c>
      <c r="AP389" s="21">
        <f>ROUNDDOWN((T389+U389)*0.2/Z389+2000,0)</f>
        <v/>
      </c>
      <c r="AQ389" s="21">
        <f>AL389-AK389</f>
        <v/>
      </c>
      <c r="AR389" s="21">
        <f>AM389-AK389</f>
        <v/>
      </c>
      <c r="AS389" s="21">
        <f>AM389-AL389</f>
        <v/>
      </c>
      <c r="AT389" s="21">
        <f>AK389+C389-AJ389</f>
        <v/>
      </c>
      <c r="AU389" s="21">
        <f>AL389+C389-AM389</f>
        <v/>
      </c>
      <c r="AV389" s="21">
        <f>AN389+C389-AM389</f>
        <v/>
      </c>
    </row>
    <row r="390">
      <c r="A390" t="inlineStr">
        <is>
          <t>医療費の境目</t>
        </is>
      </c>
      <c r="B390" s="21">
        <f>'3_医療費の境目'!$B$3</f>
        <v/>
      </c>
      <c r="C390" s="21">
        <f>IF('3_医療費の境目'!$B$4="",AO390,'3_医療費の境目'!$B$4)</f>
        <v/>
      </c>
      <c r="D390" s="21">
        <f>'3_医療費の境目'!D390</f>
        <v/>
      </c>
      <c r="E390" s="21">
        <f>ROUND(MIN(B390/12,650000)*12*0.0915+MIN(B390/12,1390000)*12*(0.0504+0)+B390*0.005,0)</f>
        <v/>
      </c>
      <c r="F390" s="21">
        <f>IF(B390&lt;741000,0,IF(B390&lt;2191000,B390-740000,IF(B390&lt;2193000,1451000,IF(B390&lt;2196000,1453000,IF(B390&lt;2200000,1456000,IF(B390&lt;3600000,ROUND(ROUNDDOWN(B390/4,-3)*2.8,0)-80000,IF(B390&lt;6600000,ROUND(ROUNDDOWN(B390/4,-3)*3.2,0)-440000,IF(B390&lt;8500000,ROUNDDOWN(B390*0.9,0)-1100000,B390-1950000))))))))</f>
        <v/>
      </c>
      <c r="G390" s="21">
        <f>IF(F390&gt;23500000,NA(),IF(F390&lt;=4890000,1040000,IF(F390&lt;=6550000,670000,620000)))</f>
        <v/>
      </c>
      <c r="H390" s="21">
        <f>IF(D390&lt;=0,0,MAX(0,MIN(2000000,D390-MIN(100000,ROUNDDOWN(F390*0.05,0)))))</f>
        <v/>
      </c>
      <c r="I390" s="21">
        <f>IF(C390&lt;=2000,0,MIN(C390,ROUNDDOWN(F390*0.4,0))-2000)</f>
        <v/>
      </c>
      <c r="J390" s="21">
        <f>MAX(0,ROUNDDOWN(F390-E390-G390,-3))</f>
        <v/>
      </c>
      <c r="K390" s="21">
        <f>MAX(0,ROUNDDOWN(F390-E390-G390-H390-I390,-3))</f>
        <v/>
      </c>
      <c r="L390" s="21">
        <f>MAX(0,ROUNDDOWN(F390-E390-G390-H390,-3))</f>
        <v/>
      </c>
      <c r="M390" s="21">
        <f>IF(J390&lt;=0,0,ROUNDDOWN((J390*LOOKUP(J390,{0,1950001,3300001,6950001,9000001,18000001,40000001},{0.05,0.1,0.2,0.23,0.33,0.4,0.45})-LOOKUP(J390,{0,1950001,3300001,6950001,9000001,18000001,40000001},{0,97500,427500,636000,1536000,2796000,4796000}))*1.021,-2))</f>
        <v/>
      </c>
      <c r="N390" s="21">
        <f>IF(K390&lt;=0,0,ROUNDDOWN((K390*LOOKUP(K390,{0,1950001,3300001,6950001,9000001,18000001,40000001},{0.05,0.1,0.2,0.23,0.33,0.4,0.45})-LOOKUP(K390,{0,1950001,3300001,6950001,9000001,18000001,40000001},{0,97500,427500,636000,1536000,2796000,4796000}))*1.021,-2))</f>
        <v/>
      </c>
      <c r="O390" s="21">
        <f>IF(L390&lt;=0,0,ROUNDDOWN((L390*LOOKUP(L390,{0,1950001,3300001,6950001,9000001,18000001,40000001},{0.05,0.1,0.2,0.23,0.33,0.4,0.45})-LOOKUP(L390,{0,1950001,3300001,6950001,9000001,18000001,40000001},{0,97500,427500,636000,1536000,2796000,4796000}))*1.021,-2))</f>
        <v/>
      </c>
      <c r="P390" s="21">
        <f>MAX(0,ROUNDDOWN(F390-E390-430000,-3))</f>
        <v/>
      </c>
      <c r="Q390" s="21">
        <f>MAX(0,ROUNDDOWN(F390-E390-430000-H390,-3))</f>
        <v/>
      </c>
      <c r="R390" s="21">
        <f>IF(F390&lt;=450000,0,MAX(0,P390*0.06-MIN(50000,P390)*0.03))</f>
        <v/>
      </c>
      <c r="S390" s="21">
        <f>IF(F390&lt;=450000,0,MAX(0,P390*0.04-MIN(50000,P390)*0.02))</f>
        <v/>
      </c>
      <c r="T390" s="21">
        <f>IF(F390&lt;=450000,0,MAX(0,Q390*0.06-MIN(50000,Q390)*0.03))</f>
        <v/>
      </c>
      <c r="U390" s="21">
        <f>IF(F390&lt;=450000,0,MAX(0,Q390*0.04-MIN(50000,Q390)*0.02))</f>
        <v/>
      </c>
      <c r="V390" s="21">
        <f>50000+MAX(0,G390-480000)</f>
        <v/>
      </c>
      <c r="W390" s="21">
        <f>P390-V390</f>
        <v/>
      </c>
      <c r="X390" s="21">
        <f>Q390-V390</f>
        <v/>
      </c>
      <c r="Y390" s="22">
        <f>IF(W390&lt;0,0.9,LOOKUP(W390,{0,1950001,3300001,6950001,9000001,18000001,40000001},{0.84895,0.7979,0.6958,0.66517,0.56307,0.4916,0.44055}))</f>
        <v/>
      </c>
      <c r="Z390" s="22">
        <f>IF(X390&lt;0,0.9,LOOKUP(X390,{0,1950001,3300001,6950001,9000001,18000001,40000001},{0.84895,0.7979,0.6958,0.66517,0.56307,0.4916,0.44055}))</f>
        <v/>
      </c>
      <c r="AA390" s="22">
        <f>IF(W390&lt;0,0,CHOOSE(MATCH(W390,{0,1950001,3300001,6950001,9000001},1),5.105/84.895,10.21/79.79,20.42/69.58,23.483/66.517,33.693/56.307))</f>
        <v/>
      </c>
      <c r="AB390" s="21">
        <f>IF(C390&lt;=2000,0,(MIN(C390,ROUNDDOWN(F390*0.3,0))-2000)*0.1)</f>
        <v/>
      </c>
      <c r="AC390" s="21">
        <f>IF(C390&lt;=2000,0,MIN((C390-2000)*Y390,(R390+S390)*0.2))</f>
        <v/>
      </c>
      <c r="AD390" s="21">
        <f>IF(C390&lt;=2000,0,MIN((C390-2000)*Z390,(T390+U390)*0.2))</f>
        <v/>
      </c>
      <c r="AE390" s="21">
        <f>AC390*AA390</f>
        <v/>
      </c>
      <c r="AF390" s="21">
        <f>ROUNDDOWN(R390,-2)+ROUNDDOWN(S390,-2)</f>
        <v/>
      </c>
      <c r="AG390" s="21">
        <f>ROUNDDOWN(MAX(0,R390-(AB390+AC390+AE390)*0.6),-2)+ROUNDDOWN(MAX(0,S390-(AB390+AC390+AE390)*0.4),-2)</f>
        <v/>
      </c>
      <c r="AH390" s="21">
        <f>ROUNDDOWN(MAX(0,T390-(AB390+AD390)*0.6),-2)+ROUNDDOWN(MAX(0,U390-(AB390+AD390)*0.4),-2)</f>
        <v/>
      </c>
      <c r="AI390" s="21">
        <f>ROUNDDOWN(T390,-2)+ROUNDDOWN(U390,-2)</f>
        <v/>
      </c>
      <c r="AJ390" s="21">
        <f>M390+AF390</f>
        <v/>
      </c>
      <c r="AK390" s="21">
        <f>M390+AG390</f>
        <v/>
      </c>
      <c r="AL390" s="21">
        <f>N390+AH390</f>
        <v/>
      </c>
      <c r="AM390" s="21">
        <f>O390+AI390</f>
        <v/>
      </c>
      <c r="AN390" s="21">
        <f>N390+AI390</f>
        <v/>
      </c>
      <c r="AO390" s="21">
        <f>ROUNDDOWN((R390+S390)*0.2/Y390+2000,0)</f>
        <v/>
      </c>
      <c r="AP390" s="21">
        <f>ROUNDDOWN((T390+U390)*0.2/Z390+2000,0)</f>
        <v/>
      </c>
      <c r="AQ390" s="21">
        <f>AL390-AK390</f>
        <v/>
      </c>
      <c r="AR390" s="21">
        <f>AM390-AK390</f>
        <v/>
      </c>
      <c r="AS390" s="21">
        <f>AM390-AL390</f>
        <v/>
      </c>
      <c r="AT390" s="21">
        <f>AK390+C390-AJ390</f>
        <v/>
      </c>
      <c r="AU390" s="21">
        <f>AL390+C390-AM390</f>
        <v/>
      </c>
      <c r="AV390" s="21">
        <f>AN390+C390-AM390</f>
        <v/>
      </c>
    </row>
    <row r="391">
      <c r="A391" t="inlineStr">
        <is>
          <t>医療費の境目</t>
        </is>
      </c>
      <c r="B391" s="21">
        <f>'3_医療費の境目'!$B$3</f>
        <v/>
      </c>
      <c r="C391" s="21">
        <f>IF('3_医療費の境目'!$B$4="",AO391,'3_医療費の境目'!$B$4)</f>
        <v/>
      </c>
      <c r="D391" s="21">
        <f>'3_医療費の境目'!D391</f>
        <v/>
      </c>
      <c r="E391" s="21">
        <f>ROUND(MIN(B391/12,650000)*12*0.0915+MIN(B391/12,1390000)*12*(0.0504+0)+B391*0.005,0)</f>
        <v/>
      </c>
      <c r="F391" s="21">
        <f>IF(B391&lt;741000,0,IF(B391&lt;2191000,B391-740000,IF(B391&lt;2193000,1451000,IF(B391&lt;2196000,1453000,IF(B391&lt;2200000,1456000,IF(B391&lt;3600000,ROUND(ROUNDDOWN(B391/4,-3)*2.8,0)-80000,IF(B391&lt;6600000,ROUND(ROUNDDOWN(B391/4,-3)*3.2,0)-440000,IF(B391&lt;8500000,ROUNDDOWN(B391*0.9,0)-1100000,B391-1950000))))))))</f>
        <v/>
      </c>
      <c r="G391" s="21">
        <f>IF(F391&gt;23500000,NA(),IF(F391&lt;=4890000,1040000,IF(F391&lt;=6550000,670000,620000)))</f>
        <v/>
      </c>
      <c r="H391" s="21">
        <f>IF(D391&lt;=0,0,MAX(0,MIN(2000000,D391-MIN(100000,ROUNDDOWN(F391*0.05,0)))))</f>
        <v/>
      </c>
      <c r="I391" s="21">
        <f>IF(C391&lt;=2000,0,MIN(C391,ROUNDDOWN(F391*0.4,0))-2000)</f>
        <v/>
      </c>
      <c r="J391" s="21">
        <f>MAX(0,ROUNDDOWN(F391-E391-G391,-3))</f>
        <v/>
      </c>
      <c r="K391" s="21">
        <f>MAX(0,ROUNDDOWN(F391-E391-G391-H391-I391,-3))</f>
        <v/>
      </c>
      <c r="L391" s="21">
        <f>MAX(0,ROUNDDOWN(F391-E391-G391-H391,-3))</f>
        <v/>
      </c>
      <c r="M391" s="21">
        <f>IF(J391&lt;=0,0,ROUNDDOWN((J391*LOOKUP(J391,{0,1950001,3300001,6950001,9000001,18000001,40000001},{0.05,0.1,0.2,0.23,0.33,0.4,0.45})-LOOKUP(J391,{0,1950001,3300001,6950001,9000001,18000001,40000001},{0,97500,427500,636000,1536000,2796000,4796000}))*1.021,-2))</f>
        <v/>
      </c>
      <c r="N391" s="21">
        <f>IF(K391&lt;=0,0,ROUNDDOWN((K391*LOOKUP(K391,{0,1950001,3300001,6950001,9000001,18000001,40000001},{0.05,0.1,0.2,0.23,0.33,0.4,0.45})-LOOKUP(K391,{0,1950001,3300001,6950001,9000001,18000001,40000001},{0,97500,427500,636000,1536000,2796000,4796000}))*1.021,-2))</f>
        <v/>
      </c>
      <c r="O391" s="21">
        <f>IF(L391&lt;=0,0,ROUNDDOWN((L391*LOOKUP(L391,{0,1950001,3300001,6950001,9000001,18000001,40000001},{0.05,0.1,0.2,0.23,0.33,0.4,0.45})-LOOKUP(L391,{0,1950001,3300001,6950001,9000001,18000001,40000001},{0,97500,427500,636000,1536000,2796000,4796000}))*1.021,-2))</f>
        <v/>
      </c>
      <c r="P391" s="21">
        <f>MAX(0,ROUNDDOWN(F391-E391-430000,-3))</f>
        <v/>
      </c>
      <c r="Q391" s="21">
        <f>MAX(0,ROUNDDOWN(F391-E391-430000-H391,-3))</f>
        <v/>
      </c>
      <c r="R391" s="21">
        <f>IF(F391&lt;=450000,0,MAX(0,P391*0.06-MIN(50000,P391)*0.03))</f>
        <v/>
      </c>
      <c r="S391" s="21">
        <f>IF(F391&lt;=450000,0,MAX(0,P391*0.04-MIN(50000,P391)*0.02))</f>
        <v/>
      </c>
      <c r="T391" s="21">
        <f>IF(F391&lt;=450000,0,MAX(0,Q391*0.06-MIN(50000,Q391)*0.03))</f>
        <v/>
      </c>
      <c r="U391" s="21">
        <f>IF(F391&lt;=450000,0,MAX(0,Q391*0.04-MIN(50000,Q391)*0.02))</f>
        <v/>
      </c>
      <c r="V391" s="21">
        <f>50000+MAX(0,G391-480000)</f>
        <v/>
      </c>
      <c r="W391" s="21">
        <f>P391-V391</f>
        <v/>
      </c>
      <c r="X391" s="21">
        <f>Q391-V391</f>
        <v/>
      </c>
      <c r="Y391" s="22">
        <f>IF(W391&lt;0,0.9,LOOKUP(W391,{0,1950001,3300001,6950001,9000001,18000001,40000001},{0.84895,0.7979,0.6958,0.66517,0.56307,0.4916,0.44055}))</f>
        <v/>
      </c>
      <c r="Z391" s="22">
        <f>IF(X391&lt;0,0.9,LOOKUP(X391,{0,1950001,3300001,6950001,9000001,18000001,40000001},{0.84895,0.7979,0.6958,0.66517,0.56307,0.4916,0.44055}))</f>
        <v/>
      </c>
      <c r="AA391" s="22">
        <f>IF(W391&lt;0,0,CHOOSE(MATCH(W391,{0,1950001,3300001,6950001,9000001},1),5.105/84.895,10.21/79.79,20.42/69.58,23.483/66.517,33.693/56.307))</f>
        <v/>
      </c>
      <c r="AB391" s="21">
        <f>IF(C391&lt;=2000,0,(MIN(C391,ROUNDDOWN(F391*0.3,0))-2000)*0.1)</f>
        <v/>
      </c>
      <c r="AC391" s="21">
        <f>IF(C391&lt;=2000,0,MIN((C391-2000)*Y391,(R391+S391)*0.2))</f>
        <v/>
      </c>
      <c r="AD391" s="21">
        <f>IF(C391&lt;=2000,0,MIN((C391-2000)*Z391,(T391+U391)*0.2))</f>
        <v/>
      </c>
      <c r="AE391" s="21">
        <f>AC391*AA391</f>
        <v/>
      </c>
      <c r="AF391" s="21">
        <f>ROUNDDOWN(R391,-2)+ROUNDDOWN(S391,-2)</f>
        <v/>
      </c>
      <c r="AG391" s="21">
        <f>ROUNDDOWN(MAX(0,R391-(AB391+AC391+AE391)*0.6),-2)+ROUNDDOWN(MAX(0,S391-(AB391+AC391+AE391)*0.4),-2)</f>
        <v/>
      </c>
      <c r="AH391" s="21">
        <f>ROUNDDOWN(MAX(0,T391-(AB391+AD391)*0.6),-2)+ROUNDDOWN(MAX(0,U391-(AB391+AD391)*0.4),-2)</f>
        <v/>
      </c>
      <c r="AI391" s="21">
        <f>ROUNDDOWN(T391,-2)+ROUNDDOWN(U391,-2)</f>
        <v/>
      </c>
      <c r="AJ391" s="21">
        <f>M391+AF391</f>
        <v/>
      </c>
      <c r="AK391" s="21">
        <f>M391+AG391</f>
        <v/>
      </c>
      <c r="AL391" s="21">
        <f>N391+AH391</f>
        <v/>
      </c>
      <c r="AM391" s="21">
        <f>O391+AI391</f>
        <v/>
      </c>
      <c r="AN391" s="21">
        <f>N391+AI391</f>
        <v/>
      </c>
      <c r="AO391" s="21">
        <f>ROUNDDOWN((R391+S391)*0.2/Y391+2000,0)</f>
        <v/>
      </c>
      <c r="AP391" s="21">
        <f>ROUNDDOWN((T391+U391)*0.2/Z391+2000,0)</f>
        <v/>
      </c>
      <c r="AQ391" s="21">
        <f>AL391-AK391</f>
        <v/>
      </c>
      <c r="AR391" s="21">
        <f>AM391-AK391</f>
        <v/>
      </c>
      <c r="AS391" s="21">
        <f>AM391-AL391</f>
        <v/>
      </c>
      <c r="AT391" s="21">
        <f>AK391+C391-AJ391</f>
        <v/>
      </c>
      <c r="AU391" s="21">
        <f>AL391+C391-AM391</f>
        <v/>
      </c>
      <c r="AV391" s="21">
        <f>AN391+C391-AM391</f>
        <v/>
      </c>
    </row>
    <row r="392">
      <c r="A392" t="inlineStr">
        <is>
          <t>医療費の境目</t>
        </is>
      </c>
      <c r="B392" s="21">
        <f>'3_医療費の境目'!$B$3</f>
        <v/>
      </c>
      <c r="C392" s="21">
        <f>IF('3_医療費の境目'!$B$4="",AO392,'3_医療費の境目'!$B$4)</f>
        <v/>
      </c>
      <c r="D392" s="21">
        <f>'3_医療費の境目'!D392</f>
        <v/>
      </c>
      <c r="E392" s="21">
        <f>ROUND(MIN(B392/12,650000)*12*0.0915+MIN(B392/12,1390000)*12*(0.0504+0)+B392*0.005,0)</f>
        <v/>
      </c>
      <c r="F392" s="21">
        <f>IF(B392&lt;741000,0,IF(B392&lt;2191000,B392-740000,IF(B392&lt;2193000,1451000,IF(B392&lt;2196000,1453000,IF(B392&lt;2200000,1456000,IF(B392&lt;3600000,ROUND(ROUNDDOWN(B392/4,-3)*2.8,0)-80000,IF(B392&lt;6600000,ROUND(ROUNDDOWN(B392/4,-3)*3.2,0)-440000,IF(B392&lt;8500000,ROUNDDOWN(B392*0.9,0)-1100000,B392-1950000))))))))</f>
        <v/>
      </c>
      <c r="G392" s="21">
        <f>IF(F392&gt;23500000,NA(),IF(F392&lt;=4890000,1040000,IF(F392&lt;=6550000,670000,620000)))</f>
        <v/>
      </c>
      <c r="H392" s="21">
        <f>IF(D392&lt;=0,0,MAX(0,MIN(2000000,D392-MIN(100000,ROUNDDOWN(F392*0.05,0)))))</f>
        <v/>
      </c>
      <c r="I392" s="21">
        <f>IF(C392&lt;=2000,0,MIN(C392,ROUNDDOWN(F392*0.4,0))-2000)</f>
        <v/>
      </c>
      <c r="J392" s="21">
        <f>MAX(0,ROUNDDOWN(F392-E392-G392,-3))</f>
        <v/>
      </c>
      <c r="K392" s="21">
        <f>MAX(0,ROUNDDOWN(F392-E392-G392-H392-I392,-3))</f>
        <v/>
      </c>
      <c r="L392" s="21">
        <f>MAX(0,ROUNDDOWN(F392-E392-G392-H392,-3))</f>
        <v/>
      </c>
      <c r="M392" s="21">
        <f>IF(J392&lt;=0,0,ROUNDDOWN((J392*LOOKUP(J392,{0,1950001,3300001,6950001,9000001,18000001,40000001},{0.05,0.1,0.2,0.23,0.33,0.4,0.45})-LOOKUP(J392,{0,1950001,3300001,6950001,9000001,18000001,40000001},{0,97500,427500,636000,1536000,2796000,4796000}))*1.021,-2))</f>
        <v/>
      </c>
      <c r="N392" s="21">
        <f>IF(K392&lt;=0,0,ROUNDDOWN((K392*LOOKUP(K392,{0,1950001,3300001,6950001,9000001,18000001,40000001},{0.05,0.1,0.2,0.23,0.33,0.4,0.45})-LOOKUP(K392,{0,1950001,3300001,6950001,9000001,18000001,40000001},{0,97500,427500,636000,1536000,2796000,4796000}))*1.021,-2))</f>
        <v/>
      </c>
      <c r="O392" s="21">
        <f>IF(L392&lt;=0,0,ROUNDDOWN((L392*LOOKUP(L392,{0,1950001,3300001,6950001,9000001,18000001,40000001},{0.05,0.1,0.2,0.23,0.33,0.4,0.45})-LOOKUP(L392,{0,1950001,3300001,6950001,9000001,18000001,40000001},{0,97500,427500,636000,1536000,2796000,4796000}))*1.021,-2))</f>
        <v/>
      </c>
      <c r="P392" s="21">
        <f>MAX(0,ROUNDDOWN(F392-E392-430000,-3))</f>
        <v/>
      </c>
      <c r="Q392" s="21">
        <f>MAX(0,ROUNDDOWN(F392-E392-430000-H392,-3))</f>
        <v/>
      </c>
      <c r="R392" s="21">
        <f>IF(F392&lt;=450000,0,MAX(0,P392*0.06-MIN(50000,P392)*0.03))</f>
        <v/>
      </c>
      <c r="S392" s="21">
        <f>IF(F392&lt;=450000,0,MAX(0,P392*0.04-MIN(50000,P392)*0.02))</f>
        <v/>
      </c>
      <c r="T392" s="21">
        <f>IF(F392&lt;=450000,0,MAX(0,Q392*0.06-MIN(50000,Q392)*0.03))</f>
        <v/>
      </c>
      <c r="U392" s="21">
        <f>IF(F392&lt;=450000,0,MAX(0,Q392*0.04-MIN(50000,Q392)*0.02))</f>
        <v/>
      </c>
      <c r="V392" s="21">
        <f>50000+MAX(0,G392-480000)</f>
        <v/>
      </c>
      <c r="W392" s="21">
        <f>P392-V392</f>
        <v/>
      </c>
      <c r="X392" s="21">
        <f>Q392-V392</f>
        <v/>
      </c>
      <c r="Y392" s="22">
        <f>IF(W392&lt;0,0.9,LOOKUP(W392,{0,1950001,3300001,6950001,9000001,18000001,40000001},{0.84895,0.7979,0.6958,0.66517,0.56307,0.4916,0.44055}))</f>
        <v/>
      </c>
      <c r="Z392" s="22">
        <f>IF(X392&lt;0,0.9,LOOKUP(X392,{0,1950001,3300001,6950001,9000001,18000001,40000001},{0.84895,0.7979,0.6958,0.66517,0.56307,0.4916,0.44055}))</f>
        <v/>
      </c>
      <c r="AA392" s="22">
        <f>IF(W392&lt;0,0,CHOOSE(MATCH(W392,{0,1950001,3300001,6950001,9000001},1),5.105/84.895,10.21/79.79,20.42/69.58,23.483/66.517,33.693/56.307))</f>
        <v/>
      </c>
      <c r="AB392" s="21">
        <f>IF(C392&lt;=2000,0,(MIN(C392,ROUNDDOWN(F392*0.3,0))-2000)*0.1)</f>
        <v/>
      </c>
      <c r="AC392" s="21">
        <f>IF(C392&lt;=2000,0,MIN((C392-2000)*Y392,(R392+S392)*0.2))</f>
        <v/>
      </c>
      <c r="AD392" s="21">
        <f>IF(C392&lt;=2000,0,MIN((C392-2000)*Z392,(T392+U392)*0.2))</f>
        <v/>
      </c>
      <c r="AE392" s="21">
        <f>AC392*AA392</f>
        <v/>
      </c>
      <c r="AF392" s="21">
        <f>ROUNDDOWN(R392,-2)+ROUNDDOWN(S392,-2)</f>
        <v/>
      </c>
      <c r="AG392" s="21">
        <f>ROUNDDOWN(MAX(0,R392-(AB392+AC392+AE392)*0.6),-2)+ROUNDDOWN(MAX(0,S392-(AB392+AC392+AE392)*0.4),-2)</f>
        <v/>
      </c>
      <c r="AH392" s="21">
        <f>ROUNDDOWN(MAX(0,T392-(AB392+AD392)*0.6),-2)+ROUNDDOWN(MAX(0,U392-(AB392+AD392)*0.4),-2)</f>
        <v/>
      </c>
      <c r="AI392" s="21">
        <f>ROUNDDOWN(T392,-2)+ROUNDDOWN(U392,-2)</f>
        <v/>
      </c>
      <c r="AJ392" s="21">
        <f>M392+AF392</f>
        <v/>
      </c>
      <c r="AK392" s="21">
        <f>M392+AG392</f>
        <v/>
      </c>
      <c r="AL392" s="21">
        <f>N392+AH392</f>
        <v/>
      </c>
      <c r="AM392" s="21">
        <f>O392+AI392</f>
        <v/>
      </c>
      <c r="AN392" s="21">
        <f>N392+AI392</f>
        <v/>
      </c>
      <c r="AO392" s="21">
        <f>ROUNDDOWN((R392+S392)*0.2/Y392+2000,0)</f>
        <v/>
      </c>
      <c r="AP392" s="21">
        <f>ROUNDDOWN((T392+U392)*0.2/Z392+2000,0)</f>
        <v/>
      </c>
      <c r="AQ392" s="21">
        <f>AL392-AK392</f>
        <v/>
      </c>
      <c r="AR392" s="21">
        <f>AM392-AK392</f>
        <v/>
      </c>
      <c r="AS392" s="21">
        <f>AM392-AL392</f>
        <v/>
      </c>
      <c r="AT392" s="21">
        <f>AK392+C392-AJ392</f>
        <v/>
      </c>
      <c r="AU392" s="21">
        <f>AL392+C392-AM392</f>
        <v/>
      </c>
      <c r="AV392" s="21">
        <f>AN392+C392-AM392</f>
        <v/>
      </c>
    </row>
    <row r="393">
      <c r="A393" t="inlineStr">
        <is>
          <t>医療費の境目</t>
        </is>
      </c>
      <c r="B393" s="21">
        <f>'3_医療費の境目'!$B$3</f>
        <v/>
      </c>
      <c r="C393" s="21">
        <f>IF('3_医療費の境目'!$B$4="",AO393,'3_医療費の境目'!$B$4)</f>
        <v/>
      </c>
      <c r="D393" s="21">
        <f>'3_医療費の境目'!D393</f>
        <v/>
      </c>
      <c r="E393" s="21">
        <f>ROUND(MIN(B393/12,650000)*12*0.0915+MIN(B393/12,1390000)*12*(0.0504+0)+B393*0.005,0)</f>
        <v/>
      </c>
      <c r="F393" s="21">
        <f>IF(B393&lt;741000,0,IF(B393&lt;2191000,B393-740000,IF(B393&lt;2193000,1451000,IF(B393&lt;2196000,1453000,IF(B393&lt;2200000,1456000,IF(B393&lt;3600000,ROUND(ROUNDDOWN(B393/4,-3)*2.8,0)-80000,IF(B393&lt;6600000,ROUND(ROUNDDOWN(B393/4,-3)*3.2,0)-440000,IF(B393&lt;8500000,ROUNDDOWN(B393*0.9,0)-1100000,B393-1950000))))))))</f>
        <v/>
      </c>
      <c r="G393" s="21">
        <f>IF(F393&gt;23500000,NA(),IF(F393&lt;=4890000,1040000,IF(F393&lt;=6550000,670000,620000)))</f>
        <v/>
      </c>
      <c r="H393" s="21">
        <f>IF(D393&lt;=0,0,MAX(0,MIN(2000000,D393-MIN(100000,ROUNDDOWN(F393*0.05,0)))))</f>
        <v/>
      </c>
      <c r="I393" s="21">
        <f>IF(C393&lt;=2000,0,MIN(C393,ROUNDDOWN(F393*0.4,0))-2000)</f>
        <v/>
      </c>
      <c r="J393" s="21">
        <f>MAX(0,ROUNDDOWN(F393-E393-G393,-3))</f>
        <v/>
      </c>
      <c r="K393" s="21">
        <f>MAX(0,ROUNDDOWN(F393-E393-G393-H393-I393,-3))</f>
        <v/>
      </c>
      <c r="L393" s="21">
        <f>MAX(0,ROUNDDOWN(F393-E393-G393-H393,-3))</f>
        <v/>
      </c>
      <c r="M393" s="21">
        <f>IF(J393&lt;=0,0,ROUNDDOWN((J393*LOOKUP(J393,{0,1950001,3300001,6950001,9000001,18000001,40000001},{0.05,0.1,0.2,0.23,0.33,0.4,0.45})-LOOKUP(J393,{0,1950001,3300001,6950001,9000001,18000001,40000001},{0,97500,427500,636000,1536000,2796000,4796000}))*1.021,-2))</f>
        <v/>
      </c>
      <c r="N393" s="21">
        <f>IF(K393&lt;=0,0,ROUNDDOWN((K393*LOOKUP(K393,{0,1950001,3300001,6950001,9000001,18000001,40000001},{0.05,0.1,0.2,0.23,0.33,0.4,0.45})-LOOKUP(K393,{0,1950001,3300001,6950001,9000001,18000001,40000001},{0,97500,427500,636000,1536000,2796000,4796000}))*1.021,-2))</f>
        <v/>
      </c>
      <c r="O393" s="21">
        <f>IF(L393&lt;=0,0,ROUNDDOWN((L393*LOOKUP(L393,{0,1950001,3300001,6950001,9000001,18000001,40000001},{0.05,0.1,0.2,0.23,0.33,0.4,0.45})-LOOKUP(L393,{0,1950001,3300001,6950001,9000001,18000001,40000001},{0,97500,427500,636000,1536000,2796000,4796000}))*1.021,-2))</f>
        <v/>
      </c>
      <c r="P393" s="21">
        <f>MAX(0,ROUNDDOWN(F393-E393-430000,-3))</f>
        <v/>
      </c>
      <c r="Q393" s="21">
        <f>MAX(0,ROUNDDOWN(F393-E393-430000-H393,-3))</f>
        <v/>
      </c>
      <c r="R393" s="21">
        <f>IF(F393&lt;=450000,0,MAX(0,P393*0.06-MIN(50000,P393)*0.03))</f>
        <v/>
      </c>
      <c r="S393" s="21">
        <f>IF(F393&lt;=450000,0,MAX(0,P393*0.04-MIN(50000,P393)*0.02))</f>
        <v/>
      </c>
      <c r="T393" s="21">
        <f>IF(F393&lt;=450000,0,MAX(0,Q393*0.06-MIN(50000,Q393)*0.03))</f>
        <v/>
      </c>
      <c r="U393" s="21">
        <f>IF(F393&lt;=450000,0,MAX(0,Q393*0.04-MIN(50000,Q393)*0.02))</f>
        <v/>
      </c>
      <c r="V393" s="21">
        <f>50000+MAX(0,G393-480000)</f>
        <v/>
      </c>
      <c r="W393" s="21">
        <f>P393-V393</f>
        <v/>
      </c>
      <c r="X393" s="21">
        <f>Q393-V393</f>
        <v/>
      </c>
      <c r="Y393" s="22">
        <f>IF(W393&lt;0,0.9,LOOKUP(W393,{0,1950001,3300001,6950001,9000001,18000001,40000001},{0.84895,0.7979,0.6958,0.66517,0.56307,0.4916,0.44055}))</f>
        <v/>
      </c>
      <c r="Z393" s="22">
        <f>IF(X393&lt;0,0.9,LOOKUP(X393,{0,1950001,3300001,6950001,9000001,18000001,40000001},{0.84895,0.7979,0.6958,0.66517,0.56307,0.4916,0.44055}))</f>
        <v/>
      </c>
      <c r="AA393" s="22">
        <f>IF(W393&lt;0,0,CHOOSE(MATCH(W393,{0,1950001,3300001,6950001,9000001},1),5.105/84.895,10.21/79.79,20.42/69.58,23.483/66.517,33.693/56.307))</f>
        <v/>
      </c>
      <c r="AB393" s="21">
        <f>IF(C393&lt;=2000,0,(MIN(C393,ROUNDDOWN(F393*0.3,0))-2000)*0.1)</f>
        <v/>
      </c>
      <c r="AC393" s="21">
        <f>IF(C393&lt;=2000,0,MIN((C393-2000)*Y393,(R393+S393)*0.2))</f>
        <v/>
      </c>
      <c r="AD393" s="21">
        <f>IF(C393&lt;=2000,0,MIN((C393-2000)*Z393,(T393+U393)*0.2))</f>
        <v/>
      </c>
      <c r="AE393" s="21">
        <f>AC393*AA393</f>
        <v/>
      </c>
      <c r="AF393" s="21">
        <f>ROUNDDOWN(R393,-2)+ROUNDDOWN(S393,-2)</f>
        <v/>
      </c>
      <c r="AG393" s="21">
        <f>ROUNDDOWN(MAX(0,R393-(AB393+AC393+AE393)*0.6),-2)+ROUNDDOWN(MAX(0,S393-(AB393+AC393+AE393)*0.4),-2)</f>
        <v/>
      </c>
      <c r="AH393" s="21">
        <f>ROUNDDOWN(MAX(0,T393-(AB393+AD393)*0.6),-2)+ROUNDDOWN(MAX(0,U393-(AB393+AD393)*0.4),-2)</f>
        <v/>
      </c>
      <c r="AI393" s="21">
        <f>ROUNDDOWN(T393,-2)+ROUNDDOWN(U393,-2)</f>
        <v/>
      </c>
      <c r="AJ393" s="21">
        <f>M393+AF393</f>
        <v/>
      </c>
      <c r="AK393" s="21">
        <f>M393+AG393</f>
        <v/>
      </c>
      <c r="AL393" s="21">
        <f>N393+AH393</f>
        <v/>
      </c>
      <c r="AM393" s="21">
        <f>O393+AI393</f>
        <v/>
      </c>
      <c r="AN393" s="21">
        <f>N393+AI393</f>
        <v/>
      </c>
      <c r="AO393" s="21">
        <f>ROUNDDOWN((R393+S393)*0.2/Y393+2000,0)</f>
        <v/>
      </c>
      <c r="AP393" s="21">
        <f>ROUNDDOWN((T393+U393)*0.2/Z393+2000,0)</f>
        <v/>
      </c>
      <c r="AQ393" s="21">
        <f>AL393-AK393</f>
        <v/>
      </c>
      <c r="AR393" s="21">
        <f>AM393-AK393</f>
        <v/>
      </c>
      <c r="AS393" s="21">
        <f>AM393-AL393</f>
        <v/>
      </c>
      <c r="AT393" s="21">
        <f>AK393+C393-AJ393</f>
        <v/>
      </c>
      <c r="AU393" s="21">
        <f>AL393+C393-AM393</f>
        <v/>
      </c>
      <c r="AV393" s="21">
        <f>AN393+C393-AM393</f>
        <v/>
      </c>
    </row>
    <row r="394">
      <c r="A394" t="inlineStr">
        <is>
          <t>医療費の境目</t>
        </is>
      </c>
      <c r="B394" s="21">
        <f>'3_医療費の境目'!$B$3</f>
        <v/>
      </c>
      <c r="C394" s="21">
        <f>IF('3_医療費の境目'!$B$4="",AO394,'3_医療費の境目'!$B$4)</f>
        <v/>
      </c>
      <c r="D394" s="21">
        <f>'3_医療費の境目'!D394</f>
        <v/>
      </c>
      <c r="E394" s="21">
        <f>ROUND(MIN(B394/12,650000)*12*0.0915+MIN(B394/12,1390000)*12*(0.0504+0)+B394*0.005,0)</f>
        <v/>
      </c>
      <c r="F394" s="21">
        <f>IF(B394&lt;741000,0,IF(B394&lt;2191000,B394-740000,IF(B394&lt;2193000,1451000,IF(B394&lt;2196000,1453000,IF(B394&lt;2200000,1456000,IF(B394&lt;3600000,ROUND(ROUNDDOWN(B394/4,-3)*2.8,0)-80000,IF(B394&lt;6600000,ROUND(ROUNDDOWN(B394/4,-3)*3.2,0)-440000,IF(B394&lt;8500000,ROUNDDOWN(B394*0.9,0)-1100000,B394-1950000))))))))</f>
        <v/>
      </c>
      <c r="G394" s="21">
        <f>IF(F394&gt;23500000,NA(),IF(F394&lt;=4890000,1040000,IF(F394&lt;=6550000,670000,620000)))</f>
        <v/>
      </c>
      <c r="H394" s="21">
        <f>IF(D394&lt;=0,0,MAX(0,MIN(2000000,D394-MIN(100000,ROUNDDOWN(F394*0.05,0)))))</f>
        <v/>
      </c>
      <c r="I394" s="21">
        <f>IF(C394&lt;=2000,0,MIN(C394,ROUNDDOWN(F394*0.4,0))-2000)</f>
        <v/>
      </c>
      <c r="J394" s="21">
        <f>MAX(0,ROUNDDOWN(F394-E394-G394,-3))</f>
        <v/>
      </c>
      <c r="K394" s="21">
        <f>MAX(0,ROUNDDOWN(F394-E394-G394-H394-I394,-3))</f>
        <v/>
      </c>
      <c r="L394" s="21">
        <f>MAX(0,ROUNDDOWN(F394-E394-G394-H394,-3))</f>
        <v/>
      </c>
      <c r="M394" s="21">
        <f>IF(J394&lt;=0,0,ROUNDDOWN((J394*LOOKUP(J394,{0,1950001,3300001,6950001,9000001,18000001,40000001},{0.05,0.1,0.2,0.23,0.33,0.4,0.45})-LOOKUP(J394,{0,1950001,3300001,6950001,9000001,18000001,40000001},{0,97500,427500,636000,1536000,2796000,4796000}))*1.021,-2))</f>
        <v/>
      </c>
      <c r="N394" s="21">
        <f>IF(K394&lt;=0,0,ROUNDDOWN((K394*LOOKUP(K394,{0,1950001,3300001,6950001,9000001,18000001,40000001},{0.05,0.1,0.2,0.23,0.33,0.4,0.45})-LOOKUP(K394,{0,1950001,3300001,6950001,9000001,18000001,40000001},{0,97500,427500,636000,1536000,2796000,4796000}))*1.021,-2))</f>
        <v/>
      </c>
      <c r="O394" s="21">
        <f>IF(L394&lt;=0,0,ROUNDDOWN((L394*LOOKUP(L394,{0,1950001,3300001,6950001,9000001,18000001,40000001},{0.05,0.1,0.2,0.23,0.33,0.4,0.45})-LOOKUP(L394,{0,1950001,3300001,6950001,9000001,18000001,40000001},{0,97500,427500,636000,1536000,2796000,4796000}))*1.021,-2))</f>
        <v/>
      </c>
      <c r="P394" s="21">
        <f>MAX(0,ROUNDDOWN(F394-E394-430000,-3))</f>
        <v/>
      </c>
      <c r="Q394" s="21">
        <f>MAX(0,ROUNDDOWN(F394-E394-430000-H394,-3))</f>
        <v/>
      </c>
      <c r="R394" s="21">
        <f>IF(F394&lt;=450000,0,MAX(0,P394*0.06-MIN(50000,P394)*0.03))</f>
        <v/>
      </c>
      <c r="S394" s="21">
        <f>IF(F394&lt;=450000,0,MAX(0,P394*0.04-MIN(50000,P394)*0.02))</f>
        <v/>
      </c>
      <c r="T394" s="21">
        <f>IF(F394&lt;=450000,0,MAX(0,Q394*0.06-MIN(50000,Q394)*0.03))</f>
        <v/>
      </c>
      <c r="U394" s="21">
        <f>IF(F394&lt;=450000,0,MAX(0,Q394*0.04-MIN(50000,Q394)*0.02))</f>
        <v/>
      </c>
      <c r="V394" s="21">
        <f>50000+MAX(0,G394-480000)</f>
        <v/>
      </c>
      <c r="W394" s="21">
        <f>P394-V394</f>
        <v/>
      </c>
      <c r="X394" s="21">
        <f>Q394-V394</f>
        <v/>
      </c>
      <c r="Y394" s="22">
        <f>IF(W394&lt;0,0.9,LOOKUP(W394,{0,1950001,3300001,6950001,9000001,18000001,40000001},{0.84895,0.7979,0.6958,0.66517,0.56307,0.4916,0.44055}))</f>
        <v/>
      </c>
      <c r="Z394" s="22">
        <f>IF(X394&lt;0,0.9,LOOKUP(X394,{0,1950001,3300001,6950001,9000001,18000001,40000001},{0.84895,0.7979,0.6958,0.66517,0.56307,0.4916,0.44055}))</f>
        <v/>
      </c>
      <c r="AA394" s="22">
        <f>IF(W394&lt;0,0,CHOOSE(MATCH(W394,{0,1950001,3300001,6950001,9000001},1),5.105/84.895,10.21/79.79,20.42/69.58,23.483/66.517,33.693/56.307))</f>
        <v/>
      </c>
      <c r="AB394" s="21">
        <f>IF(C394&lt;=2000,0,(MIN(C394,ROUNDDOWN(F394*0.3,0))-2000)*0.1)</f>
        <v/>
      </c>
      <c r="AC394" s="21">
        <f>IF(C394&lt;=2000,0,MIN((C394-2000)*Y394,(R394+S394)*0.2))</f>
        <v/>
      </c>
      <c r="AD394" s="21">
        <f>IF(C394&lt;=2000,0,MIN((C394-2000)*Z394,(T394+U394)*0.2))</f>
        <v/>
      </c>
      <c r="AE394" s="21">
        <f>AC394*AA394</f>
        <v/>
      </c>
      <c r="AF394" s="21">
        <f>ROUNDDOWN(R394,-2)+ROUNDDOWN(S394,-2)</f>
        <v/>
      </c>
      <c r="AG394" s="21">
        <f>ROUNDDOWN(MAX(0,R394-(AB394+AC394+AE394)*0.6),-2)+ROUNDDOWN(MAX(0,S394-(AB394+AC394+AE394)*0.4),-2)</f>
        <v/>
      </c>
      <c r="AH394" s="21">
        <f>ROUNDDOWN(MAX(0,T394-(AB394+AD394)*0.6),-2)+ROUNDDOWN(MAX(0,U394-(AB394+AD394)*0.4),-2)</f>
        <v/>
      </c>
      <c r="AI394" s="21">
        <f>ROUNDDOWN(T394,-2)+ROUNDDOWN(U394,-2)</f>
        <v/>
      </c>
      <c r="AJ394" s="21">
        <f>M394+AF394</f>
        <v/>
      </c>
      <c r="AK394" s="21">
        <f>M394+AG394</f>
        <v/>
      </c>
      <c r="AL394" s="21">
        <f>N394+AH394</f>
        <v/>
      </c>
      <c r="AM394" s="21">
        <f>O394+AI394</f>
        <v/>
      </c>
      <c r="AN394" s="21">
        <f>N394+AI394</f>
        <v/>
      </c>
      <c r="AO394" s="21">
        <f>ROUNDDOWN((R394+S394)*0.2/Y394+2000,0)</f>
        <v/>
      </c>
      <c r="AP394" s="21">
        <f>ROUNDDOWN((T394+U394)*0.2/Z394+2000,0)</f>
        <v/>
      </c>
      <c r="AQ394" s="21">
        <f>AL394-AK394</f>
        <v/>
      </c>
      <c r="AR394" s="21">
        <f>AM394-AK394</f>
        <v/>
      </c>
      <c r="AS394" s="21">
        <f>AM394-AL394</f>
        <v/>
      </c>
      <c r="AT394" s="21">
        <f>AK394+C394-AJ394</f>
        <v/>
      </c>
      <c r="AU394" s="21">
        <f>AL394+C394-AM394</f>
        <v/>
      </c>
      <c r="AV394" s="21">
        <f>AN394+C394-AM394</f>
        <v/>
      </c>
    </row>
    <row r="395">
      <c r="A395" t="inlineStr">
        <is>
          <t>医療費の境目</t>
        </is>
      </c>
      <c r="B395" s="21">
        <f>'3_医療費の境目'!$B$3</f>
        <v/>
      </c>
      <c r="C395" s="21">
        <f>IF('3_医療費の境目'!$B$4="",AO395,'3_医療費の境目'!$B$4)</f>
        <v/>
      </c>
      <c r="D395" s="21">
        <f>'3_医療費の境目'!D395</f>
        <v/>
      </c>
      <c r="E395" s="21">
        <f>ROUND(MIN(B395/12,650000)*12*0.0915+MIN(B395/12,1390000)*12*(0.0504+0)+B395*0.005,0)</f>
        <v/>
      </c>
      <c r="F395" s="21">
        <f>IF(B395&lt;741000,0,IF(B395&lt;2191000,B395-740000,IF(B395&lt;2193000,1451000,IF(B395&lt;2196000,1453000,IF(B395&lt;2200000,1456000,IF(B395&lt;3600000,ROUND(ROUNDDOWN(B395/4,-3)*2.8,0)-80000,IF(B395&lt;6600000,ROUND(ROUNDDOWN(B395/4,-3)*3.2,0)-440000,IF(B395&lt;8500000,ROUNDDOWN(B395*0.9,0)-1100000,B395-1950000))))))))</f>
        <v/>
      </c>
      <c r="G395" s="21">
        <f>IF(F395&gt;23500000,NA(),IF(F395&lt;=4890000,1040000,IF(F395&lt;=6550000,670000,620000)))</f>
        <v/>
      </c>
      <c r="H395" s="21">
        <f>IF(D395&lt;=0,0,MAX(0,MIN(2000000,D395-MIN(100000,ROUNDDOWN(F395*0.05,0)))))</f>
        <v/>
      </c>
      <c r="I395" s="21">
        <f>IF(C395&lt;=2000,0,MIN(C395,ROUNDDOWN(F395*0.4,0))-2000)</f>
        <v/>
      </c>
      <c r="J395" s="21">
        <f>MAX(0,ROUNDDOWN(F395-E395-G395,-3))</f>
        <v/>
      </c>
      <c r="K395" s="21">
        <f>MAX(0,ROUNDDOWN(F395-E395-G395-H395-I395,-3))</f>
        <v/>
      </c>
      <c r="L395" s="21">
        <f>MAX(0,ROUNDDOWN(F395-E395-G395-H395,-3))</f>
        <v/>
      </c>
      <c r="M395" s="21">
        <f>IF(J395&lt;=0,0,ROUNDDOWN((J395*LOOKUP(J395,{0,1950001,3300001,6950001,9000001,18000001,40000001},{0.05,0.1,0.2,0.23,0.33,0.4,0.45})-LOOKUP(J395,{0,1950001,3300001,6950001,9000001,18000001,40000001},{0,97500,427500,636000,1536000,2796000,4796000}))*1.021,-2))</f>
        <v/>
      </c>
      <c r="N395" s="21">
        <f>IF(K395&lt;=0,0,ROUNDDOWN((K395*LOOKUP(K395,{0,1950001,3300001,6950001,9000001,18000001,40000001},{0.05,0.1,0.2,0.23,0.33,0.4,0.45})-LOOKUP(K395,{0,1950001,3300001,6950001,9000001,18000001,40000001},{0,97500,427500,636000,1536000,2796000,4796000}))*1.021,-2))</f>
        <v/>
      </c>
      <c r="O395" s="21">
        <f>IF(L395&lt;=0,0,ROUNDDOWN((L395*LOOKUP(L395,{0,1950001,3300001,6950001,9000001,18000001,40000001},{0.05,0.1,0.2,0.23,0.33,0.4,0.45})-LOOKUP(L395,{0,1950001,3300001,6950001,9000001,18000001,40000001},{0,97500,427500,636000,1536000,2796000,4796000}))*1.021,-2))</f>
        <v/>
      </c>
      <c r="P395" s="21">
        <f>MAX(0,ROUNDDOWN(F395-E395-430000,-3))</f>
        <v/>
      </c>
      <c r="Q395" s="21">
        <f>MAX(0,ROUNDDOWN(F395-E395-430000-H395,-3))</f>
        <v/>
      </c>
      <c r="R395" s="21">
        <f>IF(F395&lt;=450000,0,MAX(0,P395*0.06-MIN(50000,P395)*0.03))</f>
        <v/>
      </c>
      <c r="S395" s="21">
        <f>IF(F395&lt;=450000,0,MAX(0,P395*0.04-MIN(50000,P395)*0.02))</f>
        <v/>
      </c>
      <c r="T395" s="21">
        <f>IF(F395&lt;=450000,0,MAX(0,Q395*0.06-MIN(50000,Q395)*0.03))</f>
        <v/>
      </c>
      <c r="U395" s="21">
        <f>IF(F395&lt;=450000,0,MAX(0,Q395*0.04-MIN(50000,Q395)*0.02))</f>
        <v/>
      </c>
      <c r="V395" s="21">
        <f>50000+MAX(0,G395-480000)</f>
        <v/>
      </c>
      <c r="W395" s="21">
        <f>P395-V395</f>
        <v/>
      </c>
      <c r="X395" s="21">
        <f>Q395-V395</f>
        <v/>
      </c>
      <c r="Y395" s="22">
        <f>IF(W395&lt;0,0.9,LOOKUP(W395,{0,1950001,3300001,6950001,9000001,18000001,40000001},{0.84895,0.7979,0.6958,0.66517,0.56307,0.4916,0.44055}))</f>
        <v/>
      </c>
      <c r="Z395" s="22">
        <f>IF(X395&lt;0,0.9,LOOKUP(X395,{0,1950001,3300001,6950001,9000001,18000001,40000001},{0.84895,0.7979,0.6958,0.66517,0.56307,0.4916,0.44055}))</f>
        <v/>
      </c>
      <c r="AA395" s="22">
        <f>IF(W395&lt;0,0,CHOOSE(MATCH(W395,{0,1950001,3300001,6950001,9000001},1),5.105/84.895,10.21/79.79,20.42/69.58,23.483/66.517,33.693/56.307))</f>
        <v/>
      </c>
      <c r="AB395" s="21">
        <f>IF(C395&lt;=2000,0,(MIN(C395,ROUNDDOWN(F395*0.3,0))-2000)*0.1)</f>
        <v/>
      </c>
      <c r="AC395" s="21">
        <f>IF(C395&lt;=2000,0,MIN((C395-2000)*Y395,(R395+S395)*0.2))</f>
        <v/>
      </c>
      <c r="AD395" s="21">
        <f>IF(C395&lt;=2000,0,MIN((C395-2000)*Z395,(T395+U395)*0.2))</f>
        <v/>
      </c>
      <c r="AE395" s="21">
        <f>AC395*AA395</f>
        <v/>
      </c>
      <c r="AF395" s="21">
        <f>ROUNDDOWN(R395,-2)+ROUNDDOWN(S395,-2)</f>
        <v/>
      </c>
      <c r="AG395" s="21">
        <f>ROUNDDOWN(MAX(0,R395-(AB395+AC395+AE395)*0.6),-2)+ROUNDDOWN(MAX(0,S395-(AB395+AC395+AE395)*0.4),-2)</f>
        <v/>
      </c>
      <c r="AH395" s="21">
        <f>ROUNDDOWN(MAX(0,T395-(AB395+AD395)*0.6),-2)+ROUNDDOWN(MAX(0,U395-(AB395+AD395)*0.4),-2)</f>
        <v/>
      </c>
      <c r="AI395" s="21">
        <f>ROUNDDOWN(T395,-2)+ROUNDDOWN(U395,-2)</f>
        <v/>
      </c>
      <c r="AJ395" s="21">
        <f>M395+AF395</f>
        <v/>
      </c>
      <c r="AK395" s="21">
        <f>M395+AG395</f>
        <v/>
      </c>
      <c r="AL395" s="21">
        <f>N395+AH395</f>
        <v/>
      </c>
      <c r="AM395" s="21">
        <f>O395+AI395</f>
        <v/>
      </c>
      <c r="AN395" s="21">
        <f>N395+AI395</f>
        <v/>
      </c>
      <c r="AO395" s="21">
        <f>ROUNDDOWN((R395+S395)*0.2/Y395+2000,0)</f>
        <v/>
      </c>
      <c r="AP395" s="21">
        <f>ROUNDDOWN((T395+U395)*0.2/Z395+2000,0)</f>
        <v/>
      </c>
      <c r="AQ395" s="21">
        <f>AL395-AK395</f>
        <v/>
      </c>
      <c r="AR395" s="21">
        <f>AM395-AK395</f>
        <v/>
      </c>
      <c r="AS395" s="21">
        <f>AM395-AL395</f>
        <v/>
      </c>
      <c r="AT395" s="21">
        <f>AK395+C395-AJ395</f>
        <v/>
      </c>
      <c r="AU395" s="21">
        <f>AL395+C395-AM395</f>
        <v/>
      </c>
      <c r="AV395" s="21">
        <f>AN395+C395-AM395</f>
        <v/>
      </c>
    </row>
    <row r="396">
      <c r="A396" t="inlineStr">
        <is>
          <t>医療費の境目</t>
        </is>
      </c>
      <c r="B396" s="21">
        <f>'3_医療費の境目'!$B$3</f>
        <v/>
      </c>
      <c r="C396" s="21">
        <f>IF('3_医療費の境目'!$B$4="",AO396,'3_医療費の境目'!$B$4)</f>
        <v/>
      </c>
      <c r="D396" s="21">
        <f>'3_医療費の境目'!D396</f>
        <v/>
      </c>
      <c r="E396" s="21">
        <f>ROUND(MIN(B396/12,650000)*12*0.0915+MIN(B396/12,1390000)*12*(0.0504+0)+B396*0.005,0)</f>
        <v/>
      </c>
      <c r="F396" s="21">
        <f>IF(B396&lt;741000,0,IF(B396&lt;2191000,B396-740000,IF(B396&lt;2193000,1451000,IF(B396&lt;2196000,1453000,IF(B396&lt;2200000,1456000,IF(B396&lt;3600000,ROUND(ROUNDDOWN(B396/4,-3)*2.8,0)-80000,IF(B396&lt;6600000,ROUND(ROUNDDOWN(B396/4,-3)*3.2,0)-440000,IF(B396&lt;8500000,ROUNDDOWN(B396*0.9,0)-1100000,B396-1950000))))))))</f>
        <v/>
      </c>
      <c r="G396" s="21">
        <f>IF(F396&gt;23500000,NA(),IF(F396&lt;=4890000,1040000,IF(F396&lt;=6550000,670000,620000)))</f>
        <v/>
      </c>
      <c r="H396" s="21">
        <f>IF(D396&lt;=0,0,MAX(0,MIN(2000000,D396-MIN(100000,ROUNDDOWN(F396*0.05,0)))))</f>
        <v/>
      </c>
      <c r="I396" s="21">
        <f>IF(C396&lt;=2000,0,MIN(C396,ROUNDDOWN(F396*0.4,0))-2000)</f>
        <v/>
      </c>
      <c r="J396" s="21">
        <f>MAX(0,ROUNDDOWN(F396-E396-G396,-3))</f>
        <v/>
      </c>
      <c r="K396" s="21">
        <f>MAX(0,ROUNDDOWN(F396-E396-G396-H396-I396,-3))</f>
        <v/>
      </c>
      <c r="L396" s="21">
        <f>MAX(0,ROUNDDOWN(F396-E396-G396-H396,-3))</f>
        <v/>
      </c>
      <c r="M396" s="21">
        <f>IF(J396&lt;=0,0,ROUNDDOWN((J396*LOOKUP(J396,{0,1950001,3300001,6950001,9000001,18000001,40000001},{0.05,0.1,0.2,0.23,0.33,0.4,0.45})-LOOKUP(J396,{0,1950001,3300001,6950001,9000001,18000001,40000001},{0,97500,427500,636000,1536000,2796000,4796000}))*1.021,-2))</f>
        <v/>
      </c>
      <c r="N396" s="21">
        <f>IF(K396&lt;=0,0,ROUNDDOWN((K396*LOOKUP(K396,{0,1950001,3300001,6950001,9000001,18000001,40000001},{0.05,0.1,0.2,0.23,0.33,0.4,0.45})-LOOKUP(K396,{0,1950001,3300001,6950001,9000001,18000001,40000001},{0,97500,427500,636000,1536000,2796000,4796000}))*1.021,-2))</f>
        <v/>
      </c>
      <c r="O396" s="21">
        <f>IF(L396&lt;=0,0,ROUNDDOWN((L396*LOOKUP(L396,{0,1950001,3300001,6950001,9000001,18000001,40000001},{0.05,0.1,0.2,0.23,0.33,0.4,0.45})-LOOKUP(L396,{0,1950001,3300001,6950001,9000001,18000001,40000001},{0,97500,427500,636000,1536000,2796000,4796000}))*1.021,-2))</f>
        <v/>
      </c>
      <c r="P396" s="21">
        <f>MAX(0,ROUNDDOWN(F396-E396-430000,-3))</f>
        <v/>
      </c>
      <c r="Q396" s="21">
        <f>MAX(0,ROUNDDOWN(F396-E396-430000-H396,-3))</f>
        <v/>
      </c>
      <c r="R396" s="21">
        <f>IF(F396&lt;=450000,0,MAX(0,P396*0.06-MIN(50000,P396)*0.03))</f>
        <v/>
      </c>
      <c r="S396" s="21">
        <f>IF(F396&lt;=450000,0,MAX(0,P396*0.04-MIN(50000,P396)*0.02))</f>
        <v/>
      </c>
      <c r="T396" s="21">
        <f>IF(F396&lt;=450000,0,MAX(0,Q396*0.06-MIN(50000,Q396)*0.03))</f>
        <v/>
      </c>
      <c r="U396" s="21">
        <f>IF(F396&lt;=450000,0,MAX(0,Q396*0.04-MIN(50000,Q396)*0.02))</f>
        <v/>
      </c>
      <c r="V396" s="21">
        <f>50000+MAX(0,G396-480000)</f>
        <v/>
      </c>
      <c r="W396" s="21">
        <f>P396-V396</f>
        <v/>
      </c>
      <c r="X396" s="21">
        <f>Q396-V396</f>
        <v/>
      </c>
      <c r="Y396" s="22">
        <f>IF(W396&lt;0,0.9,LOOKUP(W396,{0,1950001,3300001,6950001,9000001,18000001,40000001},{0.84895,0.7979,0.6958,0.66517,0.56307,0.4916,0.44055}))</f>
        <v/>
      </c>
      <c r="Z396" s="22">
        <f>IF(X396&lt;0,0.9,LOOKUP(X396,{0,1950001,3300001,6950001,9000001,18000001,40000001},{0.84895,0.7979,0.6958,0.66517,0.56307,0.4916,0.44055}))</f>
        <v/>
      </c>
      <c r="AA396" s="22">
        <f>IF(W396&lt;0,0,CHOOSE(MATCH(W396,{0,1950001,3300001,6950001,9000001},1),5.105/84.895,10.21/79.79,20.42/69.58,23.483/66.517,33.693/56.307))</f>
        <v/>
      </c>
      <c r="AB396" s="21">
        <f>IF(C396&lt;=2000,0,(MIN(C396,ROUNDDOWN(F396*0.3,0))-2000)*0.1)</f>
        <v/>
      </c>
      <c r="AC396" s="21">
        <f>IF(C396&lt;=2000,0,MIN((C396-2000)*Y396,(R396+S396)*0.2))</f>
        <v/>
      </c>
      <c r="AD396" s="21">
        <f>IF(C396&lt;=2000,0,MIN((C396-2000)*Z396,(T396+U396)*0.2))</f>
        <v/>
      </c>
      <c r="AE396" s="21">
        <f>AC396*AA396</f>
        <v/>
      </c>
      <c r="AF396" s="21">
        <f>ROUNDDOWN(R396,-2)+ROUNDDOWN(S396,-2)</f>
        <v/>
      </c>
      <c r="AG396" s="21">
        <f>ROUNDDOWN(MAX(0,R396-(AB396+AC396+AE396)*0.6),-2)+ROUNDDOWN(MAX(0,S396-(AB396+AC396+AE396)*0.4),-2)</f>
        <v/>
      </c>
      <c r="AH396" s="21">
        <f>ROUNDDOWN(MAX(0,T396-(AB396+AD396)*0.6),-2)+ROUNDDOWN(MAX(0,U396-(AB396+AD396)*0.4),-2)</f>
        <v/>
      </c>
      <c r="AI396" s="21">
        <f>ROUNDDOWN(T396,-2)+ROUNDDOWN(U396,-2)</f>
        <v/>
      </c>
      <c r="AJ396" s="21">
        <f>M396+AF396</f>
        <v/>
      </c>
      <c r="AK396" s="21">
        <f>M396+AG396</f>
        <v/>
      </c>
      <c r="AL396" s="21">
        <f>N396+AH396</f>
        <v/>
      </c>
      <c r="AM396" s="21">
        <f>O396+AI396</f>
        <v/>
      </c>
      <c r="AN396" s="21">
        <f>N396+AI396</f>
        <v/>
      </c>
      <c r="AO396" s="21">
        <f>ROUNDDOWN((R396+S396)*0.2/Y396+2000,0)</f>
        <v/>
      </c>
      <c r="AP396" s="21">
        <f>ROUNDDOWN((T396+U396)*0.2/Z396+2000,0)</f>
        <v/>
      </c>
      <c r="AQ396" s="21">
        <f>AL396-AK396</f>
        <v/>
      </c>
      <c r="AR396" s="21">
        <f>AM396-AK396</f>
        <v/>
      </c>
      <c r="AS396" s="21">
        <f>AM396-AL396</f>
        <v/>
      </c>
      <c r="AT396" s="21">
        <f>AK396+C396-AJ396</f>
        <v/>
      </c>
      <c r="AU396" s="21">
        <f>AL396+C396-AM396</f>
        <v/>
      </c>
      <c r="AV396" s="21">
        <f>AN396+C396-AM396</f>
        <v/>
      </c>
    </row>
    <row r="397">
      <c r="A397" t="inlineStr">
        <is>
          <t>医療費の境目</t>
        </is>
      </c>
      <c r="B397" s="21">
        <f>'3_医療費の境目'!$B$3</f>
        <v/>
      </c>
      <c r="C397" s="21">
        <f>IF('3_医療費の境目'!$B$4="",AO397,'3_医療費の境目'!$B$4)</f>
        <v/>
      </c>
      <c r="D397" s="21">
        <f>'3_医療費の境目'!D397</f>
        <v/>
      </c>
      <c r="E397" s="21">
        <f>ROUND(MIN(B397/12,650000)*12*0.0915+MIN(B397/12,1390000)*12*(0.0504+0)+B397*0.005,0)</f>
        <v/>
      </c>
      <c r="F397" s="21">
        <f>IF(B397&lt;741000,0,IF(B397&lt;2191000,B397-740000,IF(B397&lt;2193000,1451000,IF(B397&lt;2196000,1453000,IF(B397&lt;2200000,1456000,IF(B397&lt;3600000,ROUND(ROUNDDOWN(B397/4,-3)*2.8,0)-80000,IF(B397&lt;6600000,ROUND(ROUNDDOWN(B397/4,-3)*3.2,0)-440000,IF(B397&lt;8500000,ROUNDDOWN(B397*0.9,0)-1100000,B397-1950000))))))))</f>
        <v/>
      </c>
      <c r="G397" s="21">
        <f>IF(F397&gt;23500000,NA(),IF(F397&lt;=4890000,1040000,IF(F397&lt;=6550000,670000,620000)))</f>
        <v/>
      </c>
      <c r="H397" s="21">
        <f>IF(D397&lt;=0,0,MAX(0,MIN(2000000,D397-MIN(100000,ROUNDDOWN(F397*0.05,0)))))</f>
        <v/>
      </c>
      <c r="I397" s="21">
        <f>IF(C397&lt;=2000,0,MIN(C397,ROUNDDOWN(F397*0.4,0))-2000)</f>
        <v/>
      </c>
      <c r="J397" s="21">
        <f>MAX(0,ROUNDDOWN(F397-E397-G397,-3))</f>
        <v/>
      </c>
      <c r="K397" s="21">
        <f>MAX(0,ROUNDDOWN(F397-E397-G397-H397-I397,-3))</f>
        <v/>
      </c>
      <c r="L397" s="21">
        <f>MAX(0,ROUNDDOWN(F397-E397-G397-H397,-3))</f>
        <v/>
      </c>
      <c r="M397" s="21">
        <f>IF(J397&lt;=0,0,ROUNDDOWN((J397*LOOKUP(J397,{0,1950001,3300001,6950001,9000001,18000001,40000001},{0.05,0.1,0.2,0.23,0.33,0.4,0.45})-LOOKUP(J397,{0,1950001,3300001,6950001,9000001,18000001,40000001},{0,97500,427500,636000,1536000,2796000,4796000}))*1.021,-2))</f>
        <v/>
      </c>
      <c r="N397" s="21">
        <f>IF(K397&lt;=0,0,ROUNDDOWN((K397*LOOKUP(K397,{0,1950001,3300001,6950001,9000001,18000001,40000001},{0.05,0.1,0.2,0.23,0.33,0.4,0.45})-LOOKUP(K397,{0,1950001,3300001,6950001,9000001,18000001,40000001},{0,97500,427500,636000,1536000,2796000,4796000}))*1.021,-2))</f>
        <v/>
      </c>
      <c r="O397" s="21">
        <f>IF(L397&lt;=0,0,ROUNDDOWN((L397*LOOKUP(L397,{0,1950001,3300001,6950001,9000001,18000001,40000001},{0.05,0.1,0.2,0.23,0.33,0.4,0.45})-LOOKUP(L397,{0,1950001,3300001,6950001,9000001,18000001,40000001},{0,97500,427500,636000,1536000,2796000,4796000}))*1.021,-2))</f>
        <v/>
      </c>
      <c r="P397" s="21">
        <f>MAX(0,ROUNDDOWN(F397-E397-430000,-3))</f>
        <v/>
      </c>
      <c r="Q397" s="21">
        <f>MAX(0,ROUNDDOWN(F397-E397-430000-H397,-3))</f>
        <v/>
      </c>
      <c r="R397" s="21">
        <f>IF(F397&lt;=450000,0,MAX(0,P397*0.06-MIN(50000,P397)*0.03))</f>
        <v/>
      </c>
      <c r="S397" s="21">
        <f>IF(F397&lt;=450000,0,MAX(0,P397*0.04-MIN(50000,P397)*0.02))</f>
        <v/>
      </c>
      <c r="T397" s="21">
        <f>IF(F397&lt;=450000,0,MAX(0,Q397*0.06-MIN(50000,Q397)*0.03))</f>
        <v/>
      </c>
      <c r="U397" s="21">
        <f>IF(F397&lt;=450000,0,MAX(0,Q397*0.04-MIN(50000,Q397)*0.02))</f>
        <v/>
      </c>
      <c r="V397" s="21">
        <f>50000+MAX(0,G397-480000)</f>
        <v/>
      </c>
      <c r="W397" s="21">
        <f>P397-V397</f>
        <v/>
      </c>
      <c r="X397" s="21">
        <f>Q397-V397</f>
        <v/>
      </c>
      <c r="Y397" s="22">
        <f>IF(W397&lt;0,0.9,LOOKUP(W397,{0,1950001,3300001,6950001,9000001,18000001,40000001},{0.84895,0.7979,0.6958,0.66517,0.56307,0.4916,0.44055}))</f>
        <v/>
      </c>
      <c r="Z397" s="22">
        <f>IF(X397&lt;0,0.9,LOOKUP(X397,{0,1950001,3300001,6950001,9000001,18000001,40000001},{0.84895,0.7979,0.6958,0.66517,0.56307,0.4916,0.44055}))</f>
        <v/>
      </c>
      <c r="AA397" s="22">
        <f>IF(W397&lt;0,0,CHOOSE(MATCH(W397,{0,1950001,3300001,6950001,9000001},1),5.105/84.895,10.21/79.79,20.42/69.58,23.483/66.517,33.693/56.307))</f>
        <v/>
      </c>
      <c r="AB397" s="21">
        <f>IF(C397&lt;=2000,0,(MIN(C397,ROUNDDOWN(F397*0.3,0))-2000)*0.1)</f>
        <v/>
      </c>
      <c r="AC397" s="21">
        <f>IF(C397&lt;=2000,0,MIN((C397-2000)*Y397,(R397+S397)*0.2))</f>
        <v/>
      </c>
      <c r="AD397" s="21">
        <f>IF(C397&lt;=2000,0,MIN((C397-2000)*Z397,(T397+U397)*0.2))</f>
        <v/>
      </c>
      <c r="AE397" s="21">
        <f>AC397*AA397</f>
        <v/>
      </c>
      <c r="AF397" s="21">
        <f>ROUNDDOWN(R397,-2)+ROUNDDOWN(S397,-2)</f>
        <v/>
      </c>
      <c r="AG397" s="21">
        <f>ROUNDDOWN(MAX(0,R397-(AB397+AC397+AE397)*0.6),-2)+ROUNDDOWN(MAX(0,S397-(AB397+AC397+AE397)*0.4),-2)</f>
        <v/>
      </c>
      <c r="AH397" s="21">
        <f>ROUNDDOWN(MAX(0,T397-(AB397+AD397)*0.6),-2)+ROUNDDOWN(MAX(0,U397-(AB397+AD397)*0.4),-2)</f>
        <v/>
      </c>
      <c r="AI397" s="21">
        <f>ROUNDDOWN(T397,-2)+ROUNDDOWN(U397,-2)</f>
        <v/>
      </c>
      <c r="AJ397" s="21">
        <f>M397+AF397</f>
        <v/>
      </c>
      <c r="AK397" s="21">
        <f>M397+AG397</f>
        <v/>
      </c>
      <c r="AL397" s="21">
        <f>N397+AH397</f>
        <v/>
      </c>
      <c r="AM397" s="21">
        <f>O397+AI397</f>
        <v/>
      </c>
      <c r="AN397" s="21">
        <f>N397+AI397</f>
        <v/>
      </c>
      <c r="AO397" s="21">
        <f>ROUNDDOWN((R397+S397)*0.2/Y397+2000,0)</f>
        <v/>
      </c>
      <c r="AP397" s="21">
        <f>ROUNDDOWN((T397+U397)*0.2/Z397+2000,0)</f>
        <v/>
      </c>
      <c r="AQ397" s="21">
        <f>AL397-AK397</f>
        <v/>
      </c>
      <c r="AR397" s="21">
        <f>AM397-AK397</f>
        <v/>
      </c>
      <c r="AS397" s="21">
        <f>AM397-AL397</f>
        <v/>
      </c>
      <c r="AT397" s="21">
        <f>AK397+C397-AJ397</f>
        <v/>
      </c>
      <c r="AU397" s="21">
        <f>AL397+C397-AM397</f>
        <v/>
      </c>
      <c r="AV397" s="21">
        <f>AN397+C397-AM397</f>
        <v/>
      </c>
    </row>
    <row r="398">
      <c r="A398" t="inlineStr">
        <is>
          <t>医療費の境目</t>
        </is>
      </c>
      <c r="B398" s="21">
        <f>'3_医療費の境目'!$B$3</f>
        <v/>
      </c>
      <c r="C398" s="21">
        <f>IF('3_医療費の境目'!$B$4="",AO398,'3_医療費の境目'!$B$4)</f>
        <v/>
      </c>
      <c r="D398" s="21">
        <f>'3_医療費の境目'!D398</f>
        <v/>
      </c>
      <c r="E398" s="21">
        <f>ROUND(MIN(B398/12,650000)*12*0.0915+MIN(B398/12,1390000)*12*(0.0504+0)+B398*0.005,0)</f>
        <v/>
      </c>
      <c r="F398" s="21">
        <f>IF(B398&lt;741000,0,IF(B398&lt;2191000,B398-740000,IF(B398&lt;2193000,1451000,IF(B398&lt;2196000,1453000,IF(B398&lt;2200000,1456000,IF(B398&lt;3600000,ROUND(ROUNDDOWN(B398/4,-3)*2.8,0)-80000,IF(B398&lt;6600000,ROUND(ROUNDDOWN(B398/4,-3)*3.2,0)-440000,IF(B398&lt;8500000,ROUNDDOWN(B398*0.9,0)-1100000,B398-1950000))))))))</f>
        <v/>
      </c>
      <c r="G398" s="21">
        <f>IF(F398&gt;23500000,NA(),IF(F398&lt;=4890000,1040000,IF(F398&lt;=6550000,670000,620000)))</f>
        <v/>
      </c>
      <c r="H398" s="21">
        <f>IF(D398&lt;=0,0,MAX(0,MIN(2000000,D398-MIN(100000,ROUNDDOWN(F398*0.05,0)))))</f>
        <v/>
      </c>
      <c r="I398" s="21">
        <f>IF(C398&lt;=2000,0,MIN(C398,ROUNDDOWN(F398*0.4,0))-2000)</f>
        <v/>
      </c>
      <c r="J398" s="21">
        <f>MAX(0,ROUNDDOWN(F398-E398-G398,-3))</f>
        <v/>
      </c>
      <c r="K398" s="21">
        <f>MAX(0,ROUNDDOWN(F398-E398-G398-H398-I398,-3))</f>
        <v/>
      </c>
      <c r="L398" s="21">
        <f>MAX(0,ROUNDDOWN(F398-E398-G398-H398,-3))</f>
        <v/>
      </c>
      <c r="M398" s="21">
        <f>IF(J398&lt;=0,0,ROUNDDOWN((J398*LOOKUP(J398,{0,1950001,3300001,6950001,9000001,18000001,40000001},{0.05,0.1,0.2,0.23,0.33,0.4,0.45})-LOOKUP(J398,{0,1950001,3300001,6950001,9000001,18000001,40000001},{0,97500,427500,636000,1536000,2796000,4796000}))*1.021,-2))</f>
        <v/>
      </c>
      <c r="N398" s="21">
        <f>IF(K398&lt;=0,0,ROUNDDOWN((K398*LOOKUP(K398,{0,1950001,3300001,6950001,9000001,18000001,40000001},{0.05,0.1,0.2,0.23,0.33,0.4,0.45})-LOOKUP(K398,{0,1950001,3300001,6950001,9000001,18000001,40000001},{0,97500,427500,636000,1536000,2796000,4796000}))*1.021,-2))</f>
        <v/>
      </c>
      <c r="O398" s="21">
        <f>IF(L398&lt;=0,0,ROUNDDOWN((L398*LOOKUP(L398,{0,1950001,3300001,6950001,9000001,18000001,40000001},{0.05,0.1,0.2,0.23,0.33,0.4,0.45})-LOOKUP(L398,{0,1950001,3300001,6950001,9000001,18000001,40000001},{0,97500,427500,636000,1536000,2796000,4796000}))*1.021,-2))</f>
        <v/>
      </c>
      <c r="P398" s="21">
        <f>MAX(0,ROUNDDOWN(F398-E398-430000,-3))</f>
        <v/>
      </c>
      <c r="Q398" s="21">
        <f>MAX(0,ROUNDDOWN(F398-E398-430000-H398,-3))</f>
        <v/>
      </c>
      <c r="R398" s="21">
        <f>IF(F398&lt;=450000,0,MAX(0,P398*0.06-MIN(50000,P398)*0.03))</f>
        <v/>
      </c>
      <c r="S398" s="21">
        <f>IF(F398&lt;=450000,0,MAX(0,P398*0.04-MIN(50000,P398)*0.02))</f>
        <v/>
      </c>
      <c r="T398" s="21">
        <f>IF(F398&lt;=450000,0,MAX(0,Q398*0.06-MIN(50000,Q398)*0.03))</f>
        <v/>
      </c>
      <c r="U398" s="21">
        <f>IF(F398&lt;=450000,0,MAX(0,Q398*0.04-MIN(50000,Q398)*0.02))</f>
        <v/>
      </c>
      <c r="V398" s="21">
        <f>50000+MAX(0,G398-480000)</f>
        <v/>
      </c>
      <c r="W398" s="21">
        <f>P398-V398</f>
        <v/>
      </c>
      <c r="X398" s="21">
        <f>Q398-V398</f>
        <v/>
      </c>
      <c r="Y398" s="22">
        <f>IF(W398&lt;0,0.9,LOOKUP(W398,{0,1950001,3300001,6950001,9000001,18000001,40000001},{0.84895,0.7979,0.6958,0.66517,0.56307,0.4916,0.44055}))</f>
        <v/>
      </c>
      <c r="Z398" s="22">
        <f>IF(X398&lt;0,0.9,LOOKUP(X398,{0,1950001,3300001,6950001,9000001,18000001,40000001},{0.84895,0.7979,0.6958,0.66517,0.56307,0.4916,0.44055}))</f>
        <v/>
      </c>
      <c r="AA398" s="22">
        <f>IF(W398&lt;0,0,CHOOSE(MATCH(W398,{0,1950001,3300001,6950001,9000001},1),5.105/84.895,10.21/79.79,20.42/69.58,23.483/66.517,33.693/56.307))</f>
        <v/>
      </c>
      <c r="AB398" s="21">
        <f>IF(C398&lt;=2000,0,(MIN(C398,ROUNDDOWN(F398*0.3,0))-2000)*0.1)</f>
        <v/>
      </c>
      <c r="AC398" s="21">
        <f>IF(C398&lt;=2000,0,MIN((C398-2000)*Y398,(R398+S398)*0.2))</f>
        <v/>
      </c>
      <c r="AD398" s="21">
        <f>IF(C398&lt;=2000,0,MIN((C398-2000)*Z398,(T398+U398)*0.2))</f>
        <v/>
      </c>
      <c r="AE398" s="21">
        <f>AC398*AA398</f>
        <v/>
      </c>
      <c r="AF398" s="21">
        <f>ROUNDDOWN(R398,-2)+ROUNDDOWN(S398,-2)</f>
        <v/>
      </c>
      <c r="AG398" s="21">
        <f>ROUNDDOWN(MAX(0,R398-(AB398+AC398+AE398)*0.6),-2)+ROUNDDOWN(MAX(0,S398-(AB398+AC398+AE398)*0.4),-2)</f>
        <v/>
      </c>
      <c r="AH398" s="21">
        <f>ROUNDDOWN(MAX(0,T398-(AB398+AD398)*0.6),-2)+ROUNDDOWN(MAX(0,U398-(AB398+AD398)*0.4),-2)</f>
        <v/>
      </c>
      <c r="AI398" s="21">
        <f>ROUNDDOWN(T398,-2)+ROUNDDOWN(U398,-2)</f>
        <v/>
      </c>
      <c r="AJ398" s="21">
        <f>M398+AF398</f>
        <v/>
      </c>
      <c r="AK398" s="21">
        <f>M398+AG398</f>
        <v/>
      </c>
      <c r="AL398" s="21">
        <f>N398+AH398</f>
        <v/>
      </c>
      <c r="AM398" s="21">
        <f>O398+AI398</f>
        <v/>
      </c>
      <c r="AN398" s="21">
        <f>N398+AI398</f>
        <v/>
      </c>
      <c r="AO398" s="21">
        <f>ROUNDDOWN((R398+S398)*0.2/Y398+2000,0)</f>
        <v/>
      </c>
      <c r="AP398" s="21">
        <f>ROUNDDOWN((T398+U398)*0.2/Z398+2000,0)</f>
        <v/>
      </c>
      <c r="AQ398" s="21">
        <f>AL398-AK398</f>
        <v/>
      </c>
      <c r="AR398" s="21">
        <f>AM398-AK398</f>
        <v/>
      </c>
      <c r="AS398" s="21">
        <f>AM398-AL398</f>
        <v/>
      </c>
      <c r="AT398" s="21">
        <f>AK398+C398-AJ398</f>
        <v/>
      </c>
      <c r="AU398" s="21">
        <f>AL398+C398-AM398</f>
        <v/>
      </c>
      <c r="AV398" s="21">
        <f>AN398+C398-AM398</f>
        <v/>
      </c>
    </row>
    <row r="399">
      <c r="A399" t="inlineStr">
        <is>
          <t>医療費の境目</t>
        </is>
      </c>
      <c r="B399" s="21">
        <f>'3_医療費の境目'!$B$3</f>
        <v/>
      </c>
      <c r="C399" s="21">
        <f>IF('3_医療費の境目'!$B$4="",AO399,'3_医療費の境目'!$B$4)</f>
        <v/>
      </c>
      <c r="D399" s="21">
        <f>'3_医療費の境目'!D399</f>
        <v/>
      </c>
      <c r="E399" s="21">
        <f>ROUND(MIN(B399/12,650000)*12*0.0915+MIN(B399/12,1390000)*12*(0.0504+0)+B399*0.005,0)</f>
        <v/>
      </c>
      <c r="F399" s="21">
        <f>IF(B399&lt;741000,0,IF(B399&lt;2191000,B399-740000,IF(B399&lt;2193000,1451000,IF(B399&lt;2196000,1453000,IF(B399&lt;2200000,1456000,IF(B399&lt;3600000,ROUND(ROUNDDOWN(B399/4,-3)*2.8,0)-80000,IF(B399&lt;6600000,ROUND(ROUNDDOWN(B399/4,-3)*3.2,0)-440000,IF(B399&lt;8500000,ROUNDDOWN(B399*0.9,0)-1100000,B399-1950000))))))))</f>
        <v/>
      </c>
      <c r="G399" s="21">
        <f>IF(F399&gt;23500000,NA(),IF(F399&lt;=4890000,1040000,IF(F399&lt;=6550000,670000,620000)))</f>
        <v/>
      </c>
      <c r="H399" s="21">
        <f>IF(D399&lt;=0,0,MAX(0,MIN(2000000,D399-MIN(100000,ROUNDDOWN(F399*0.05,0)))))</f>
        <v/>
      </c>
      <c r="I399" s="21">
        <f>IF(C399&lt;=2000,0,MIN(C399,ROUNDDOWN(F399*0.4,0))-2000)</f>
        <v/>
      </c>
      <c r="J399" s="21">
        <f>MAX(0,ROUNDDOWN(F399-E399-G399,-3))</f>
        <v/>
      </c>
      <c r="K399" s="21">
        <f>MAX(0,ROUNDDOWN(F399-E399-G399-H399-I399,-3))</f>
        <v/>
      </c>
      <c r="L399" s="21">
        <f>MAX(0,ROUNDDOWN(F399-E399-G399-H399,-3))</f>
        <v/>
      </c>
      <c r="M399" s="21">
        <f>IF(J399&lt;=0,0,ROUNDDOWN((J399*LOOKUP(J399,{0,1950001,3300001,6950001,9000001,18000001,40000001},{0.05,0.1,0.2,0.23,0.33,0.4,0.45})-LOOKUP(J399,{0,1950001,3300001,6950001,9000001,18000001,40000001},{0,97500,427500,636000,1536000,2796000,4796000}))*1.021,-2))</f>
        <v/>
      </c>
      <c r="N399" s="21">
        <f>IF(K399&lt;=0,0,ROUNDDOWN((K399*LOOKUP(K399,{0,1950001,3300001,6950001,9000001,18000001,40000001},{0.05,0.1,0.2,0.23,0.33,0.4,0.45})-LOOKUP(K399,{0,1950001,3300001,6950001,9000001,18000001,40000001},{0,97500,427500,636000,1536000,2796000,4796000}))*1.021,-2))</f>
        <v/>
      </c>
      <c r="O399" s="21">
        <f>IF(L399&lt;=0,0,ROUNDDOWN((L399*LOOKUP(L399,{0,1950001,3300001,6950001,9000001,18000001,40000001},{0.05,0.1,0.2,0.23,0.33,0.4,0.45})-LOOKUP(L399,{0,1950001,3300001,6950001,9000001,18000001,40000001},{0,97500,427500,636000,1536000,2796000,4796000}))*1.021,-2))</f>
        <v/>
      </c>
      <c r="P399" s="21">
        <f>MAX(0,ROUNDDOWN(F399-E399-430000,-3))</f>
        <v/>
      </c>
      <c r="Q399" s="21">
        <f>MAX(0,ROUNDDOWN(F399-E399-430000-H399,-3))</f>
        <v/>
      </c>
      <c r="R399" s="21">
        <f>IF(F399&lt;=450000,0,MAX(0,P399*0.06-MIN(50000,P399)*0.03))</f>
        <v/>
      </c>
      <c r="S399" s="21">
        <f>IF(F399&lt;=450000,0,MAX(0,P399*0.04-MIN(50000,P399)*0.02))</f>
        <v/>
      </c>
      <c r="T399" s="21">
        <f>IF(F399&lt;=450000,0,MAX(0,Q399*0.06-MIN(50000,Q399)*0.03))</f>
        <v/>
      </c>
      <c r="U399" s="21">
        <f>IF(F399&lt;=450000,0,MAX(0,Q399*0.04-MIN(50000,Q399)*0.02))</f>
        <v/>
      </c>
      <c r="V399" s="21">
        <f>50000+MAX(0,G399-480000)</f>
        <v/>
      </c>
      <c r="W399" s="21">
        <f>P399-V399</f>
        <v/>
      </c>
      <c r="X399" s="21">
        <f>Q399-V399</f>
        <v/>
      </c>
      <c r="Y399" s="22">
        <f>IF(W399&lt;0,0.9,LOOKUP(W399,{0,1950001,3300001,6950001,9000001,18000001,40000001},{0.84895,0.7979,0.6958,0.66517,0.56307,0.4916,0.44055}))</f>
        <v/>
      </c>
      <c r="Z399" s="22">
        <f>IF(X399&lt;0,0.9,LOOKUP(X399,{0,1950001,3300001,6950001,9000001,18000001,40000001},{0.84895,0.7979,0.6958,0.66517,0.56307,0.4916,0.44055}))</f>
        <v/>
      </c>
      <c r="AA399" s="22">
        <f>IF(W399&lt;0,0,CHOOSE(MATCH(W399,{0,1950001,3300001,6950001,9000001},1),5.105/84.895,10.21/79.79,20.42/69.58,23.483/66.517,33.693/56.307))</f>
        <v/>
      </c>
      <c r="AB399" s="21">
        <f>IF(C399&lt;=2000,0,(MIN(C399,ROUNDDOWN(F399*0.3,0))-2000)*0.1)</f>
        <v/>
      </c>
      <c r="AC399" s="21">
        <f>IF(C399&lt;=2000,0,MIN((C399-2000)*Y399,(R399+S399)*0.2))</f>
        <v/>
      </c>
      <c r="AD399" s="21">
        <f>IF(C399&lt;=2000,0,MIN((C399-2000)*Z399,(T399+U399)*0.2))</f>
        <v/>
      </c>
      <c r="AE399" s="21">
        <f>AC399*AA399</f>
        <v/>
      </c>
      <c r="AF399" s="21">
        <f>ROUNDDOWN(R399,-2)+ROUNDDOWN(S399,-2)</f>
        <v/>
      </c>
      <c r="AG399" s="21">
        <f>ROUNDDOWN(MAX(0,R399-(AB399+AC399+AE399)*0.6),-2)+ROUNDDOWN(MAX(0,S399-(AB399+AC399+AE399)*0.4),-2)</f>
        <v/>
      </c>
      <c r="AH399" s="21">
        <f>ROUNDDOWN(MAX(0,T399-(AB399+AD399)*0.6),-2)+ROUNDDOWN(MAX(0,U399-(AB399+AD399)*0.4),-2)</f>
        <v/>
      </c>
      <c r="AI399" s="21">
        <f>ROUNDDOWN(T399,-2)+ROUNDDOWN(U399,-2)</f>
        <v/>
      </c>
      <c r="AJ399" s="21">
        <f>M399+AF399</f>
        <v/>
      </c>
      <c r="AK399" s="21">
        <f>M399+AG399</f>
        <v/>
      </c>
      <c r="AL399" s="21">
        <f>N399+AH399</f>
        <v/>
      </c>
      <c r="AM399" s="21">
        <f>O399+AI399</f>
        <v/>
      </c>
      <c r="AN399" s="21">
        <f>N399+AI399</f>
        <v/>
      </c>
      <c r="AO399" s="21">
        <f>ROUNDDOWN((R399+S399)*0.2/Y399+2000,0)</f>
        <v/>
      </c>
      <c r="AP399" s="21">
        <f>ROUNDDOWN((T399+U399)*0.2/Z399+2000,0)</f>
        <v/>
      </c>
      <c r="AQ399" s="21">
        <f>AL399-AK399</f>
        <v/>
      </c>
      <c r="AR399" s="21">
        <f>AM399-AK399</f>
        <v/>
      </c>
      <c r="AS399" s="21">
        <f>AM399-AL399</f>
        <v/>
      </c>
      <c r="AT399" s="21">
        <f>AK399+C399-AJ399</f>
        <v/>
      </c>
      <c r="AU399" s="21">
        <f>AL399+C399-AM399</f>
        <v/>
      </c>
      <c r="AV399" s="21">
        <f>AN399+C399-AM399</f>
        <v/>
      </c>
    </row>
    <row r="400">
      <c r="A400" t="inlineStr">
        <is>
          <t>医療費の境目</t>
        </is>
      </c>
      <c r="B400" s="21">
        <f>'3_医療費の境目'!$B$3</f>
        <v/>
      </c>
      <c r="C400" s="21">
        <f>IF('3_医療費の境目'!$B$4="",AO400,'3_医療費の境目'!$B$4)</f>
        <v/>
      </c>
      <c r="D400" s="21">
        <f>'3_医療費の境目'!D400</f>
        <v/>
      </c>
      <c r="E400" s="21">
        <f>ROUND(MIN(B400/12,650000)*12*0.0915+MIN(B400/12,1390000)*12*(0.0504+0)+B400*0.005,0)</f>
        <v/>
      </c>
      <c r="F400" s="21">
        <f>IF(B400&lt;741000,0,IF(B400&lt;2191000,B400-740000,IF(B400&lt;2193000,1451000,IF(B400&lt;2196000,1453000,IF(B400&lt;2200000,1456000,IF(B400&lt;3600000,ROUND(ROUNDDOWN(B400/4,-3)*2.8,0)-80000,IF(B400&lt;6600000,ROUND(ROUNDDOWN(B400/4,-3)*3.2,0)-440000,IF(B400&lt;8500000,ROUNDDOWN(B400*0.9,0)-1100000,B400-1950000))))))))</f>
        <v/>
      </c>
      <c r="G400" s="21">
        <f>IF(F400&gt;23500000,NA(),IF(F400&lt;=4890000,1040000,IF(F400&lt;=6550000,670000,620000)))</f>
        <v/>
      </c>
      <c r="H400" s="21">
        <f>IF(D400&lt;=0,0,MAX(0,MIN(2000000,D400-MIN(100000,ROUNDDOWN(F400*0.05,0)))))</f>
        <v/>
      </c>
      <c r="I400" s="21">
        <f>IF(C400&lt;=2000,0,MIN(C400,ROUNDDOWN(F400*0.4,0))-2000)</f>
        <v/>
      </c>
      <c r="J400" s="21">
        <f>MAX(0,ROUNDDOWN(F400-E400-G400,-3))</f>
        <v/>
      </c>
      <c r="K400" s="21">
        <f>MAX(0,ROUNDDOWN(F400-E400-G400-H400-I400,-3))</f>
        <v/>
      </c>
      <c r="L400" s="21">
        <f>MAX(0,ROUNDDOWN(F400-E400-G400-H400,-3))</f>
        <v/>
      </c>
      <c r="M400" s="21">
        <f>IF(J400&lt;=0,0,ROUNDDOWN((J400*LOOKUP(J400,{0,1950001,3300001,6950001,9000001,18000001,40000001},{0.05,0.1,0.2,0.23,0.33,0.4,0.45})-LOOKUP(J400,{0,1950001,3300001,6950001,9000001,18000001,40000001},{0,97500,427500,636000,1536000,2796000,4796000}))*1.021,-2))</f>
        <v/>
      </c>
      <c r="N400" s="21">
        <f>IF(K400&lt;=0,0,ROUNDDOWN((K400*LOOKUP(K400,{0,1950001,3300001,6950001,9000001,18000001,40000001},{0.05,0.1,0.2,0.23,0.33,0.4,0.45})-LOOKUP(K400,{0,1950001,3300001,6950001,9000001,18000001,40000001},{0,97500,427500,636000,1536000,2796000,4796000}))*1.021,-2))</f>
        <v/>
      </c>
      <c r="O400" s="21">
        <f>IF(L400&lt;=0,0,ROUNDDOWN((L400*LOOKUP(L400,{0,1950001,3300001,6950001,9000001,18000001,40000001},{0.05,0.1,0.2,0.23,0.33,0.4,0.45})-LOOKUP(L400,{0,1950001,3300001,6950001,9000001,18000001,40000001},{0,97500,427500,636000,1536000,2796000,4796000}))*1.021,-2))</f>
        <v/>
      </c>
      <c r="P400" s="21">
        <f>MAX(0,ROUNDDOWN(F400-E400-430000,-3))</f>
        <v/>
      </c>
      <c r="Q400" s="21">
        <f>MAX(0,ROUNDDOWN(F400-E400-430000-H400,-3))</f>
        <v/>
      </c>
      <c r="R400" s="21">
        <f>IF(F400&lt;=450000,0,MAX(0,P400*0.06-MIN(50000,P400)*0.03))</f>
        <v/>
      </c>
      <c r="S400" s="21">
        <f>IF(F400&lt;=450000,0,MAX(0,P400*0.04-MIN(50000,P400)*0.02))</f>
        <v/>
      </c>
      <c r="T400" s="21">
        <f>IF(F400&lt;=450000,0,MAX(0,Q400*0.06-MIN(50000,Q400)*0.03))</f>
        <v/>
      </c>
      <c r="U400" s="21">
        <f>IF(F400&lt;=450000,0,MAX(0,Q400*0.04-MIN(50000,Q400)*0.02))</f>
        <v/>
      </c>
      <c r="V400" s="21">
        <f>50000+MAX(0,G400-480000)</f>
        <v/>
      </c>
      <c r="W400" s="21">
        <f>P400-V400</f>
        <v/>
      </c>
      <c r="X400" s="21">
        <f>Q400-V400</f>
        <v/>
      </c>
      <c r="Y400" s="22">
        <f>IF(W400&lt;0,0.9,LOOKUP(W400,{0,1950001,3300001,6950001,9000001,18000001,40000001},{0.84895,0.7979,0.6958,0.66517,0.56307,0.4916,0.44055}))</f>
        <v/>
      </c>
      <c r="Z400" s="22">
        <f>IF(X400&lt;0,0.9,LOOKUP(X400,{0,1950001,3300001,6950001,9000001,18000001,40000001},{0.84895,0.7979,0.6958,0.66517,0.56307,0.4916,0.44055}))</f>
        <v/>
      </c>
      <c r="AA400" s="22">
        <f>IF(W400&lt;0,0,CHOOSE(MATCH(W400,{0,1950001,3300001,6950001,9000001},1),5.105/84.895,10.21/79.79,20.42/69.58,23.483/66.517,33.693/56.307))</f>
        <v/>
      </c>
      <c r="AB400" s="21">
        <f>IF(C400&lt;=2000,0,(MIN(C400,ROUNDDOWN(F400*0.3,0))-2000)*0.1)</f>
        <v/>
      </c>
      <c r="AC400" s="21">
        <f>IF(C400&lt;=2000,0,MIN((C400-2000)*Y400,(R400+S400)*0.2))</f>
        <v/>
      </c>
      <c r="AD400" s="21">
        <f>IF(C400&lt;=2000,0,MIN((C400-2000)*Z400,(T400+U400)*0.2))</f>
        <v/>
      </c>
      <c r="AE400" s="21">
        <f>AC400*AA400</f>
        <v/>
      </c>
      <c r="AF400" s="21">
        <f>ROUNDDOWN(R400,-2)+ROUNDDOWN(S400,-2)</f>
        <v/>
      </c>
      <c r="AG400" s="21">
        <f>ROUNDDOWN(MAX(0,R400-(AB400+AC400+AE400)*0.6),-2)+ROUNDDOWN(MAX(0,S400-(AB400+AC400+AE400)*0.4),-2)</f>
        <v/>
      </c>
      <c r="AH400" s="21">
        <f>ROUNDDOWN(MAX(0,T400-(AB400+AD400)*0.6),-2)+ROUNDDOWN(MAX(0,U400-(AB400+AD400)*0.4),-2)</f>
        <v/>
      </c>
      <c r="AI400" s="21">
        <f>ROUNDDOWN(T400,-2)+ROUNDDOWN(U400,-2)</f>
        <v/>
      </c>
      <c r="AJ400" s="21">
        <f>M400+AF400</f>
        <v/>
      </c>
      <c r="AK400" s="21">
        <f>M400+AG400</f>
        <v/>
      </c>
      <c r="AL400" s="21">
        <f>N400+AH400</f>
        <v/>
      </c>
      <c r="AM400" s="21">
        <f>O400+AI400</f>
        <v/>
      </c>
      <c r="AN400" s="21">
        <f>N400+AI400</f>
        <v/>
      </c>
      <c r="AO400" s="21">
        <f>ROUNDDOWN((R400+S400)*0.2/Y400+2000,0)</f>
        <v/>
      </c>
      <c r="AP400" s="21">
        <f>ROUNDDOWN((T400+U400)*0.2/Z400+2000,0)</f>
        <v/>
      </c>
      <c r="AQ400" s="21">
        <f>AL400-AK400</f>
        <v/>
      </c>
      <c r="AR400" s="21">
        <f>AM400-AK400</f>
        <v/>
      </c>
      <c r="AS400" s="21">
        <f>AM400-AL400</f>
        <v/>
      </c>
      <c r="AT400" s="21">
        <f>AK400+C400-AJ400</f>
        <v/>
      </c>
      <c r="AU400" s="21">
        <f>AL400+C400-AM400</f>
        <v/>
      </c>
      <c r="AV400" s="21">
        <f>AN400+C400-AM400</f>
        <v/>
      </c>
    </row>
    <row r="401">
      <c r="A401" t="inlineStr">
        <is>
          <t>医療費の境目</t>
        </is>
      </c>
      <c r="B401" s="21">
        <f>'3_医療費の境目'!$B$3</f>
        <v/>
      </c>
      <c r="C401" s="21">
        <f>IF('3_医療費の境目'!$B$4="",AO401,'3_医療費の境目'!$B$4)</f>
        <v/>
      </c>
      <c r="D401" s="21">
        <f>'3_医療費の境目'!D401</f>
        <v/>
      </c>
      <c r="E401" s="21">
        <f>ROUND(MIN(B401/12,650000)*12*0.0915+MIN(B401/12,1390000)*12*(0.0504+0)+B401*0.005,0)</f>
        <v/>
      </c>
      <c r="F401" s="21">
        <f>IF(B401&lt;741000,0,IF(B401&lt;2191000,B401-740000,IF(B401&lt;2193000,1451000,IF(B401&lt;2196000,1453000,IF(B401&lt;2200000,1456000,IF(B401&lt;3600000,ROUND(ROUNDDOWN(B401/4,-3)*2.8,0)-80000,IF(B401&lt;6600000,ROUND(ROUNDDOWN(B401/4,-3)*3.2,0)-440000,IF(B401&lt;8500000,ROUNDDOWN(B401*0.9,0)-1100000,B401-1950000))))))))</f>
        <v/>
      </c>
      <c r="G401" s="21">
        <f>IF(F401&gt;23500000,NA(),IF(F401&lt;=4890000,1040000,IF(F401&lt;=6550000,670000,620000)))</f>
        <v/>
      </c>
      <c r="H401" s="21">
        <f>IF(D401&lt;=0,0,MAX(0,MIN(2000000,D401-MIN(100000,ROUNDDOWN(F401*0.05,0)))))</f>
        <v/>
      </c>
      <c r="I401" s="21">
        <f>IF(C401&lt;=2000,0,MIN(C401,ROUNDDOWN(F401*0.4,0))-2000)</f>
        <v/>
      </c>
      <c r="J401" s="21">
        <f>MAX(0,ROUNDDOWN(F401-E401-G401,-3))</f>
        <v/>
      </c>
      <c r="K401" s="21">
        <f>MAX(0,ROUNDDOWN(F401-E401-G401-H401-I401,-3))</f>
        <v/>
      </c>
      <c r="L401" s="21">
        <f>MAX(0,ROUNDDOWN(F401-E401-G401-H401,-3))</f>
        <v/>
      </c>
      <c r="M401" s="21">
        <f>IF(J401&lt;=0,0,ROUNDDOWN((J401*LOOKUP(J401,{0,1950001,3300001,6950001,9000001,18000001,40000001},{0.05,0.1,0.2,0.23,0.33,0.4,0.45})-LOOKUP(J401,{0,1950001,3300001,6950001,9000001,18000001,40000001},{0,97500,427500,636000,1536000,2796000,4796000}))*1.021,-2))</f>
        <v/>
      </c>
      <c r="N401" s="21">
        <f>IF(K401&lt;=0,0,ROUNDDOWN((K401*LOOKUP(K401,{0,1950001,3300001,6950001,9000001,18000001,40000001},{0.05,0.1,0.2,0.23,0.33,0.4,0.45})-LOOKUP(K401,{0,1950001,3300001,6950001,9000001,18000001,40000001},{0,97500,427500,636000,1536000,2796000,4796000}))*1.021,-2))</f>
        <v/>
      </c>
      <c r="O401" s="21">
        <f>IF(L401&lt;=0,0,ROUNDDOWN((L401*LOOKUP(L401,{0,1950001,3300001,6950001,9000001,18000001,40000001},{0.05,0.1,0.2,0.23,0.33,0.4,0.45})-LOOKUP(L401,{0,1950001,3300001,6950001,9000001,18000001,40000001},{0,97500,427500,636000,1536000,2796000,4796000}))*1.021,-2))</f>
        <v/>
      </c>
      <c r="P401" s="21">
        <f>MAX(0,ROUNDDOWN(F401-E401-430000,-3))</f>
        <v/>
      </c>
      <c r="Q401" s="21">
        <f>MAX(0,ROUNDDOWN(F401-E401-430000-H401,-3))</f>
        <v/>
      </c>
      <c r="R401" s="21">
        <f>IF(F401&lt;=450000,0,MAX(0,P401*0.06-MIN(50000,P401)*0.03))</f>
        <v/>
      </c>
      <c r="S401" s="21">
        <f>IF(F401&lt;=450000,0,MAX(0,P401*0.04-MIN(50000,P401)*0.02))</f>
        <v/>
      </c>
      <c r="T401" s="21">
        <f>IF(F401&lt;=450000,0,MAX(0,Q401*0.06-MIN(50000,Q401)*0.03))</f>
        <v/>
      </c>
      <c r="U401" s="21">
        <f>IF(F401&lt;=450000,0,MAX(0,Q401*0.04-MIN(50000,Q401)*0.02))</f>
        <v/>
      </c>
      <c r="V401" s="21">
        <f>50000+MAX(0,G401-480000)</f>
        <v/>
      </c>
      <c r="W401" s="21">
        <f>P401-V401</f>
        <v/>
      </c>
      <c r="X401" s="21">
        <f>Q401-V401</f>
        <v/>
      </c>
      <c r="Y401" s="22">
        <f>IF(W401&lt;0,0.9,LOOKUP(W401,{0,1950001,3300001,6950001,9000001,18000001,40000001},{0.84895,0.7979,0.6958,0.66517,0.56307,0.4916,0.44055}))</f>
        <v/>
      </c>
      <c r="Z401" s="22">
        <f>IF(X401&lt;0,0.9,LOOKUP(X401,{0,1950001,3300001,6950001,9000001,18000001,40000001},{0.84895,0.7979,0.6958,0.66517,0.56307,0.4916,0.44055}))</f>
        <v/>
      </c>
      <c r="AA401" s="22">
        <f>IF(W401&lt;0,0,CHOOSE(MATCH(W401,{0,1950001,3300001,6950001,9000001},1),5.105/84.895,10.21/79.79,20.42/69.58,23.483/66.517,33.693/56.307))</f>
        <v/>
      </c>
      <c r="AB401" s="21">
        <f>IF(C401&lt;=2000,0,(MIN(C401,ROUNDDOWN(F401*0.3,0))-2000)*0.1)</f>
        <v/>
      </c>
      <c r="AC401" s="21">
        <f>IF(C401&lt;=2000,0,MIN((C401-2000)*Y401,(R401+S401)*0.2))</f>
        <v/>
      </c>
      <c r="AD401" s="21">
        <f>IF(C401&lt;=2000,0,MIN((C401-2000)*Z401,(T401+U401)*0.2))</f>
        <v/>
      </c>
      <c r="AE401" s="21">
        <f>AC401*AA401</f>
        <v/>
      </c>
      <c r="AF401" s="21">
        <f>ROUNDDOWN(R401,-2)+ROUNDDOWN(S401,-2)</f>
        <v/>
      </c>
      <c r="AG401" s="21">
        <f>ROUNDDOWN(MAX(0,R401-(AB401+AC401+AE401)*0.6),-2)+ROUNDDOWN(MAX(0,S401-(AB401+AC401+AE401)*0.4),-2)</f>
        <v/>
      </c>
      <c r="AH401" s="21">
        <f>ROUNDDOWN(MAX(0,T401-(AB401+AD401)*0.6),-2)+ROUNDDOWN(MAX(0,U401-(AB401+AD401)*0.4),-2)</f>
        <v/>
      </c>
      <c r="AI401" s="21">
        <f>ROUNDDOWN(T401,-2)+ROUNDDOWN(U401,-2)</f>
        <v/>
      </c>
      <c r="AJ401" s="21">
        <f>M401+AF401</f>
        <v/>
      </c>
      <c r="AK401" s="21">
        <f>M401+AG401</f>
        <v/>
      </c>
      <c r="AL401" s="21">
        <f>N401+AH401</f>
        <v/>
      </c>
      <c r="AM401" s="21">
        <f>O401+AI401</f>
        <v/>
      </c>
      <c r="AN401" s="21">
        <f>N401+AI401</f>
        <v/>
      </c>
      <c r="AO401" s="21">
        <f>ROUNDDOWN((R401+S401)*0.2/Y401+2000,0)</f>
        <v/>
      </c>
      <c r="AP401" s="21">
        <f>ROUNDDOWN((T401+U401)*0.2/Z401+2000,0)</f>
        <v/>
      </c>
      <c r="AQ401" s="21">
        <f>AL401-AK401</f>
        <v/>
      </c>
      <c r="AR401" s="21">
        <f>AM401-AK401</f>
        <v/>
      </c>
      <c r="AS401" s="21">
        <f>AM401-AL401</f>
        <v/>
      </c>
      <c r="AT401" s="21">
        <f>AK401+C401-AJ401</f>
        <v/>
      </c>
      <c r="AU401" s="21">
        <f>AL401+C401-AM401</f>
        <v/>
      </c>
      <c r="AV401" s="21">
        <f>AN401+C401-AM401</f>
        <v/>
      </c>
    </row>
    <row r="402">
      <c r="A402" t="inlineStr">
        <is>
          <t>医療費の境目</t>
        </is>
      </c>
      <c r="B402" s="21">
        <f>'3_医療費の境目'!$B$3</f>
        <v/>
      </c>
      <c r="C402" s="21">
        <f>IF('3_医療費の境目'!$B$4="",AO402,'3_医療費の境目'!$B$4)</f>
        <v/>
      </c>
      <c r="D402" s="21">
        <f>'3_医療費の境目'!D402</f>
        <v/>
      </c>
      <c r="E402" s="21">
        <f>ROUND(MIN(B402/12,650000)*12*0.0915+MIN(B402/12,1390000)*12*(0.0504+0)+B402*0.005,0)</f>
        <v/>
      </c>
      <c r="F402" s="21">
        <f>IF(B402&lt;741000,0,IF(B402&lt;2191000,B402-740000,IF(B402&lt;2193000,1451000,IF(B402&lt;2196000,1453000,IF(B402&lt;2200000,1456000,IF(B402&lt;3600000,ROUND(ROUNDDOWN(B402/4,-3)*2.8,0)-80000,IF(B402&lt;6600000,ROUND(ROUNDDOWN(B402/4,-3)*3.2,0)-440000,IF(B402&lt;8500000,ROUNDDOWN(B402*0.9,0)-1100000,B402-1950000))))))))</f>
        <v/>
      </c>
      <c r="G402" s="21">
        <f>IF(F402&gt;23500000,NA(),IF(F402&lt;=4890000,1040000,IF(F402&lt;=6550000,670000,620000)))</f>
        <v/>
      </c>
      <c r="H402" s="21">
        <f>IF(D402&lt;=0,0,MAX(0,MIN(2000000,D402-MIN(100000,ROUNDDOWN(F402*0.05,0)))))</f>
        <v/>
      </c>
      <c r="I402" s="21">
        <f>IF(C402&lt;=2000,0,MIN(C402,ROUNDDOWN(F402*0.4,0))-2000)</f>
        <v/>
      </c>
      <c r="J402" s="21">
        <f>MAX(0,ROUNDDOWN(F402-E402-G402,-3))</f>
        <v/>
      </c>
      <c r="K402" s="21">
        <f>MAX(0,ROUNDDOWN(F402-E402-G402-H402-I402,-3))</f>
        <v/>
      </c>
      <c r="L402" s="21">
        <f>MAX(0,ROUNDDOWN(F402-E402-G402-H402,-3))</f>
        <v/>
      </c>
      <c r="M402" s="21">
        <f>IF(J402&lt;=0,0,ROUNDDOWN((J402*LOOKUP(J402,{0,1950001,3300001,6950001,9000001,18000001,40000001},{0.05,0.1,0.2,0.23,0.33,0.4,0.45})-LOOKUP(J402,{0,1950001,3300001,6950001,9000001,18000001,40000001},{0,97500,427500,636000,1536000,2796000,4796000}))*1.021,-2))</f>
        <v/>
      </c>
      <c r="N402" s="21">
        <f>IF(K402&lt;=0,0,ROUNDDOWN((K402*LOOKUP(K402,{0,1950001,3300001,6950001,9000001,18000001,40000001},{0.05,0.1,0.2,0.23,0.33,0.4,0.45})-LOOKUP(K402,{0,1950001,3300001,6950001,9000001,18000001,40000001},{0,97500,427500,636000,1536000,2796000,4796000}))*1.021,-2))</f>
        <v/>
      </c>
      <c r="O402" s="21">
        <f>IF(L402&lt;=0,0,ROUNDDOWN((L402*LOOKUP(L402,{0,1950001,3300001,6950001,9000001,18000001,40000001},{0.05,0.1,0.2,0.23,0.33,0.4,0.45})-LOOKUP(L402,{0,1950001,3300001,6950001,9000001,18000001,40000001},{0,97500,427500,636000,1536000,2796000,4796000}))*1.021,-2))</f>
        <v/>
      </c>
      <c r="P402" s="21">
        <f>MAX(0,ROUNDDOWN(F402-E402-430000,-3))</f>
        <v/>
      </c>
      <c r="Q402" s="21">
        <f>MAX(0,ROUNDDOWN(F402-E402-430000-H402,-3))</f>
        <v/>
      </c>
      <c r="R402" s="21">
        <f>IF(F402&lt;=450000,0,MAX(0,P402*0.06-MIN(50000,P402)*0.03))</f>
        <v/>
      </c>
      <c r="S402" s="21">
        <f>IF(F402&lt;=450000,0,MAX(0,P402*0.04-MIN(50000,P402)*0.02))</f>
        <v/>
      </c>
      <c r="T402" s="21">
        <f>IF(F402&lt;=450000,0,MAX(0,Q402*0.06-MIN(50000,Q402)*0.03))</f>
        <v/>
      </c>
      <c r="U402" s="21">
        <f>IF(F402&lt;=450000,0,MAX(0,Q402*0.04-MIN(50000,Q402)*0.02))</f>
        <v/>
      </c>
      <c r="V402" s="21">
        <f>50000+MAX(0,G402-480000)</f>
        <v/>
      </c>
      <c r="W402" s="21">
        <f>P402-V402</f>
        <v/>
      </c>
      <c r="X402" s="21">
        <f>Q402-V402</f>
        <v/>
      </c>
      <c r="Y402" s="22">
        <f>IF(W402&lt;0,0.9,LOOKUP(W402,{0,1950001,3300001,6950001,9000001,18000001,40000001},{0.84895,0.7979,0.6958,0.66517,0.56307,0.4916,0.44055}))</f>
        <v/>
      </c>
      <c r="Z402" s="22">
        <f>IF(X402&lt;0,0.9,LOOKUP(X402,{0,1950001,3300001,6950001,9000001,18000001,40000001},{0.84895,0.7979,0.6958,0.66517,0.56307,0.4916,0.44055}))</f>
        <v/>
      </c>
      <c r="AA402" s="22">
        <f>IF(W402&lt;0,0,CHOOSE(MATCH(W402,{0,1950001,3300001,6950001,9000001},1),5.105/84.895,10.21/79.79,20.42/69.58,23.483/66.517,33.693/56.307))</f>
        <v/>
      </c>
      <c r="AB402" s="21">
        <f>IF(C402&lt;=2000,0,(MIN(C402,ROUNDDOWN(F402*0.3,0))-2000)*0.1)</f>
        <v/>
      </c>
      <c r="AC402" s="21">
        <f>IF(C402&lt;=2000,0,MIN((C402-2000)*Y402,(R402+S402)*0.2))</f>
        <v/>
      </c>
      <c r="AD402" s="21">
        <f>IF(C402&lt;=2000,0,MIN((C402-2000)*Z402,(T402+U402)*0.2))</f>
        <v/>
      </c>
      <c r="AE402" s="21">
        <f>AC402*AA402</f>
        <v/>
      </c>
      <c r="AF402" s="21">
        <f>ROUNDDOWN(R402,-2)+ROUNDDOWN(S402,-2)</f>
        <v/>
      </c>
      <c r="AG402" s="21">
        <f>ROUNDDOWN(MAX(0,R402-(AB402+AC402+AE402)*0.6),-2)+ROUNDDOWN(MAX(0,S402-(AB402+AC402+AE402)*0.4),-2)</f>
        <v/>
      </c>
      <c r="AH402" s="21">
        <f>ROUNDDOWN(MAX(0,T402-(AB402+AD402)*0.6),-2)+ROUNDDOWN(MAX(0,U402-(AB402+AD402)*0.4),-2)</f>
        <v/>
      </c>
      <c r="AI402" s="21">
        <f>ROUNDDOWN(T402,-2)+ROUNDDOWN(U402,-2)</f>
        <v/>
      </c>
      <c r="AJ402" s="21">
        <f>M402+AF402</f>
        <v/>
      </c>
      <c r="AK402" s="21">
        <f>M402+AG402</f>
        <v/>
      </c>
      <c r="AL402" s="21">
        <f>N402+AH402</f>
        <v/>
      </c>
      <c r="AM402" s="21">
        <f>O402+AI402</f>
        <v/>
      </c>
      <c r="AN402" s="21">
        <f>N402+AI402</f>
        <v/>
      </c>
      <c r="AO402" s="21">
        <f>ROUNDDOWN((R402+S402)*0.2/Y402+2000,0)</f>
        <v/>
      </c>
      <c r="AP402" s="21">
        <f>ROUNDDOWN((T402+U402)*0.2/Z402+2000,0)</f>
        <v/>
      </c>
      <c r="AQ402" s="21">
        <f>AL402-AK402</f>
        <v/>
      </c>
      <c r="AR402" s="21">
        <f>AM402-AK402</f>
        <v/>
      </c>
      <c r="AS402" s="21">
        <f>AM402-AL402</f>
        <v/>
      </c>
      <c r="AT402" s="21">
        <f>AK402+C402-AJ402</f>
        <v/>
      </c>
      <c r="AU402" s="21">
        <f>AL402+C402-AM402</f>
        <v/>
      </c>
      <c r="AV402" s="21">
        <f>AN402+C402-AM402</f>
        <v/>
      </c>
    </row>
    <row r="403">
      <c r="A403" t="inlineStr">
        <is>
          <t>医療費の境目</t>
        </is>
      </c>
      <c r="B403" s="21">
        <f>'3_医療費の境目'!$B$3</f>
        <v/>
      </c>
      <c r="C403" s="21">
        <f>IF('3_医療費の境目'!$B$4="",AO403,'3_医療費の境目'!$B$4)</f>
        <v/>
      </c>
      <c r="D403" s="21">
        <f>'3_医療費の境目'!D403</f>
        <v/>
      </c>
      <c r="E403" s="21">
        <f>ROUND(MIN(B403/12,650000)*12*0.0915+MIN(B403/12,1390000)*12*(0.0504+0)+B403*0.005,0)</f>
        <v/>
      </c>
      <c r="F403" s="21">
        <f>IF(B403&lt;741000,0,IF(B403&lt;2191000,B403-740000,IF(B403&lt;2193000,1451000,IF(B403&lt;2196000,1453000,IF(B403&lt;2200000,1456000,IF(B403&lt;3600000,ROUND(ROUNDDOWN(B403/4,-3)*2.8,0)-80000,IF(B403&lt;6600000,ROUND(ROUNDDOWN(B403/4,-3)*3.2,0)-440000,IF(B403&lt;8500000,ROUNDDOWN(B403*0.9,0)-1100000,B403-1950000))))))))</f>
        <v/>
      </c>
      <c r="G403" s="21">
        <f>IF(F403&gt;23500000,NA(),IF(F403&lt;=4890000,1040000,IF(F403&lt;=6550000,670000,620000)))</f>
        <v/>
      </c>
      <c r="H403" s="21">
        <f>IF(D403&lt;=0,0,MAX(0,MIN(2000000,D403-MIN(100000,ROUNDDOWN(F403*0.05,0)))))</f>
        <v/>
      </c>
      <c r="I403" s="21">
        <f>IF(C403&lt;=2000,0,MIN(C403,ROUNDDOWN(F403*0.4,0))-2000)</f>
        <v/>
      </c>
      <c r="J403" s="21">
        <f>MAX(0,ROUNDDOWN(F403-E403-G403,-3))</f>
        <v/>
      </c>
      <c r="K403" s="21">
        <f>MAX(0,ROUNDDOWN(F403-E403-G403-H403-I403,-3))</f>
        <v/>
      </c>
      <c r="L403" s="21">
        <f>MAX(0,ROUNDDOWN(F403-E403-G403-H403,-3))</f>
        <v/>
      </c>
      <c r="M403" s="21">
        <f>IF(J403&lt;=0,0,ROUNDDOWN((J403*LOOKUP(J403,{0,1950001,3300001,6950001,9000001,18000001,40000001},{0.05,0.1,0.2,0.23,0.33,0.4,0.45})-LOOKUP(J403,{0,1950001,3300001,6950001,9000001,18000001,40000001},{0,97500,427500,636000,1536000,2796000,4796000}))*1.021,-2))</f>
        <v/>
      </c>
      <c r="N403" s="21">
        <f>IF(K403&lt;=0,0,ROUNDDOWN((K403*LOOKUP(K403,{0,1950001,3300001,6950001,9000001,18000001,40000001},{0.05,0.1,0.2,0.23,0.33,0.4,0.45})-LOOKUP(K403,{0,1950001,3300001,6950001,9000001,18000001,40000001},{0,97500,427500,636000,1536000,2796000,4796000}))*1.021,-2))</f>
        <v/>
      </c>
      <c r="O403" s="21">
        <f>IF(L403&lt;=0,0,ROUNDDOWN((L403*LOOKUP(L403,{0,1950001,3300001,6950001,9000001,18000001,40000001},{0.05,0.1,0.2,0.23,0.33,0.4,0.45})-LOOKUP(L403,{0,1950001,3300001,6950001,9000001,18000001,40000001},{0,97500,427500,636000,1536000,2796000,4796000}))*1.021,-2))</f>
        <v/>
      </c>
      <c r="P403" s="21">
        <f>MAX(0,ROUNDDOWN(F403-E403-430000,-3))</f>
        <v/>
      </c>
      <c r="Q403" s="21">
        <f>MAX(0,ROUNDDOWN(F403-E403-430000-H403,-3))</f>
        <v/>
      </c>
      <c r="R403" s="21">
        <f>IF(F403&lt;=450000,0,MAX(0,P403*0.06-MIN(50000,P403)*0.03))</f>
        <v/>
      </c>
      <c r="S403" s="21">
        <f>IF(F403&lt;=450000,0,MAX(0,P403*0.04-MIN(50000,P403)*0.02))</f>
        <v/>
      </c>
      <c r="T403" s="21">
        <f>IF(F403&lt;=450000,0,MAX(0,Q403*0.06-MIN(50000,Q403)*0.03))</f>
        <v/>
      </c>
      <c r="U403" s="21">
        <f>IF(F403&lt;=450000,0,MAX(0,Q403*0.04-MIN(50000,Q403)*0.02))</f>
        <v/>
      </c>
      <c r="V403" s="21">
        <f>50000+MAX(0,G403-480000)</f>
        <v/>
      </c>
      <c r="W403" s="21">
        <f>P403-V403</f>
        <v/>
      </c>
      <c r="X403" s="21">
        <f>Q403-V403</f>
        <v/>
      </c>
      <c r="Y403" s="22">
        <f>IF(W403&lt;0,0.9,LOOKUP(W403,{0,1950001,3300001,6950001,9000001,18000001,40000001},{0.84895,0.7979,0.6958,0.66517,0.56307,0.4916,0.44055}))</f>
        <v/>
      </c>
      <c r="Z403" s="22">
        <f>IF(X403&lt;0,0.9,LOOKUP(X403,{0,1950001,3300001,6950001,9000001,18000001,40000001},{0.84895,0.7979,0.6958,0.66517,0.56307,0.4916,0.44055}))</f>
        <v/>
      </c>
      <c r="AA403" s="22">
        <f>IF(W403&lt;0,0,CHOOSE(MATCH(W403,{0,1950001,3300001,6950001,9000001},1),5.105/84.895,10.21/79.79,20.42/69.58,23.483/66.517,33.693/56.307))</f>
        <v/>
      </c>
      <c r="AB403" s="21">
        <f>IF(C403&lt;=2000,0,(MIN(C403,ROUNDDOWN(F403*0.3,0))-2000)*0.1)</f>
        <v/>
      </c>
      <c r="AC403" s="21">
        <f>IF(C403&lt;=2000,0,MIN((C403-2000)*Y403,(R403+S403)*0.2))</f>
        <v/>
      </c>
      <c r="AD403" s="21">
        <f>IF(C403&lt;=2000,0,MIN((C403-2000)*Z403,(T403+U403)*0.2))</f>
        <v/>
      </c>
      <c r="AE403" s="21">
        <f>AC403*AA403</f>
        <v/>
      </c>
      <c r="AF403" s="21">
        <f>ROUNDDOWN(R403,-2)+ROUNDDOWN(S403,-2)</f>
        <v/>
      </c>
      <c r="AG403" s="21">
        <f>ROUNDDOWN(MAX(0,R403-(AB403+AC403+AE403)*0.6),-2)+ROUNDDOWN(MAX(0,S403-(AB403+AC403+AE403)*0.4),-2)</f>
        <v/>
      </c>
      <c r="AH403" s="21">
        <f>ROUNDDOWN(MAX(0,T403-(AB403+AD403)*0.6),-2)+ROUNDDOWN(MAX(0,U403-(AB403+AD403)*0.4),-2)</f>
        <v/>
      </c>
      <c r="AI403" s="21">
        <f>ROUNDDOWN(T403,-2)+ROUNDDOWN(U403,-2)</f>
        <v/>
      </c>
      <c r="AJ403" s="21">
        <f>M403+AF403</f>
        <v/>
      </c>
      <c r="AK403" s="21">
        <f>M403+AG403</f>
        <v/>
      </c>
      <c r="AL403" s="21">
        <f>N403+AH403</f>
        <v/>
      </c>
      <c r="AM403" s="21">
        <f>O403+AI403</f>
        <v/>
      </c>
      <c r="AN403" s="21">
        <f>N403+AI403</f>
        <v/>
      </c>
      <c r="AO403" s="21">
        <f>ROUNDDOWN((R403+S403)*0.2/Y403+2000,0)</f>
        <v/>
      </c>
      <c r="AP403" s="21">
        <f>ROUNDDOWN((T403+U403)*0.2/Z403+2000,0)</f>
        <v/>
      </c>
      <c r="AQ403" s="21">
        <f>AL403-AK403</f>
        <v/>
      </c>
      <c r="AR403" s="21">
        <f>AM403-AK403</f>
        <v/>
      </c>
      <c r="AS403" s="21">
        <f>AM403-AL403</f>
        <v/>
      </c>
      <c r="AT403" s="21">
        <f>AK403+C403-AJ403</f>
        <v/>
      </c>
      <c r="AU403" s="21">
        <f>AL403+C403-AM403</f>
        <v/>
      </c>
      <c r="AV403" s="21">
        <f>AN403+C403-AM403</f>
        <v/>
      </c>
    </row>
    <row r="404">
      <c r="A404" t="inlineStr">
        <is>
          <t>医療費の境目</t>
        </is>
      </c>
      <c r="B404" s="21">
        <f>'3_医療費の境目'!$B$3</f>
        <v/>
      </c>
      <c r="C404" s="21">
        <f>IF('3_医療費の境目'!$B$4="",AO404,'3_医療費の境目'!$B$4)</f>
        <v/>
      </c>
      <c r="D404" s="21">
        <f>'3_医療費の境目'!D404</f>
        <v/>
      </c>
      <c r="E404" s="21">
        <f>ROUND(MIN(B404/12,650000)*12*0.0915+MIN(B404/12,1390000)*12*(0.0504+0)+B404*0.005,0)</f>
        <v/>
      </c>
      <c r="F404" s="21">
        <f>IF(B404&lt;741000,0,IF(B404&lt;2191000,B404-740000,IF(B404&lt;2193000,1451000,IF(B404&lt;2196000,1453000,IF(B404&lt;2200000,1456000,IF(B404&lt;3600000,ROUND(ROUNDDOWN(B404/4,-3)*2.8,0)-80000,IF(B404&lt;6600000,ROUND(ROUNDDOWN(B404/4,-3)*3.2,0)-440000,IF(B404&lt;8500000,ROUNDDOWN(B404*0.9,0)-1100000,B404-1950000))))))))</f>
        <v/>
      </c>
      <c r="G404" s="21">
        <f>IF(F404&gt;23500000,NA(),IF(F404&lt;=4890000,1040000,IF(F404&lt;=6550000,670000,620000)))</f>
        <v/>
      </c>
      <c r="H404" s="21">
        <f>IF(D404&lt;=0,0,MAX(0,MIN(2000000,D404-MIN(100000,ROUNDDOWN(F404*0.05,0)))))</f>
        <v/>
      </c>
      <c r="I404" s="21">
        <f>IF(C404&lt;=2000,0,MIN(C404,ROUNDDOWN(F404*0.4,0))-2000)</f>
        <v/>
      </c>
      <c r="J404" s="21">
        <f>MAX(0,ROUNDDOWN(F404-E404-G404,-3))</f>
        <v/>
      </c>
      <c r="K404" s="21">
        <f>MAX(0,ROUNDDOWN(F404-E404-G404-H404-I404,-3))</f>
        <v/>
      </c>
      <c r="L404" s="21">
        <f>MAX(0,ROUNDDOWN(F404-E404-G404-H404,-3))</f>
        <v/>
      </c>
      <c r="M404" s="21">
        <f>IF(J404&lt;=0,0,ROUNDDOWN((J404*LOOKUP(J404,{0,1950001,3300001,6950001,9000001,18000001,40000001},{0.05,0.1,0.2,0.23,0.33,0.4,0.45})-LOOKUP(J404,{0,1950001,3300001,6950001,9000001,18000001,40000001},{0,97500,427500,636000,1536000,2796000,4796000}))*1.021,-2))</f>
        <v/>
      </c>
      <c r="N404" s="21">
        <f>IF(K404&lt;=0,0,ROUNDDOWN((K404*LOOKUP(K404,{0,1950001,3300001,6950001,9000001,18000001,40000001},{0.05,0.1,0.2,0.23,0.33,0.4,0.45})-LOOKUP(K404,{0,1950001,3300001,6950001,9000001,18000001,40000001},{0,97500,427500,636000,1536000,2796000,4796000}))*1.021,-2))</f>
        <v/>
      </c>
      <c r="O404" s="21">
        <f>IF(L404&lt;=0,0,ROUNDDOWN((L404*LOOKUP(L404,{0,1950001,3300001,6950001,9000001,18000001,40000001},{0.05,0.1,0.2,0.23,0.33,0.4,0.45})-LOOKUP(L404,{0,1950001,3300001,6950001,9000001,18000001,40000001},{0,97500,427500,636000,1536000,2796000,4796000}))*1.021,-2))</f>
        <v/>
      </c>
      <c r="P404" s="21">
        <f>MAX(0,ROUNDDOWN(F404-E404-430000,-3))</f>
        <v/>
      </c>
      <c r="Q404" s="21">
        <f>MAX(0,ROUNDDOWN(F404-E404-430000-H404,-3))</f>
        <v/>
      </c>
      <c r="R404" s="21">
        <f>IF(F404&lt;=450000,0,MAX(0,P404*0.06-MIN(50000,P404)*0.03))</f>
        <v/>
      </c>
      <c r="S404" s="21">
        <f>IF(F404&lt;=450000,0,MAX(0,P404*0.04-MIN(50000,P404)*0.02))</f>
        <v/>
      </c>
      <c r="T404" s="21">
        <f>IF(F404&lt;=450000,0,MAX(0,Q404*0.06-MIN(50000,Q404)*0.03))</f>
        <v/>
      </c>
      <c r="U404" s="21">
        <f>IF(F404&lt;=450000,0,MAX(0,Q404*0.04-MIN(50000,Q404)*0.02))</f>
        <v/>
      </c>
      <c r="V404" s="21">
        <f>50000+MAX(0,G404-480000)</f>
        <v/>
      </c>
      <c r="W404" s="21">
        <f>P404-V404</f>
        <v/>
      </c>
      <c r="X404" s="21">
        <f>Q404-V404</f>
        <v/>
      </c>
      <c r="Y404" s="22">
        <f>IF(W404&lt;0,0.9,LOOKUP(W404,{0,1950001,3300001,6950001,9000001,18000001,40000001},{0.84895,0.7979,0.6958,0.66517,0.56307,0.4916,0.44055}))</f>
        <v/>
      </c>
      <c r="Z404" s="22">
        <f>IF(X404&lt;0,0.9,LOOKUP(X404,{0,1950001,3300001,6950001,9000001,18000001,40000001},{0.84895,0.7979,0.6958,0.66517,0.56307,0.4916,0.44055}))</f>
        <v/>
      </c>
      <c r="AA404" s="22">
        <f>IF(W404&lt;0,0,CHOOSE(MATCH(W404,{0,1950001,3300001,6950001,9000001},1),5.105/84.895,10.21/79.79,20.42/69.58,23.483/66.517,33.693/56.307))</f>
        <v/>
      </c>
      <c r="AB404" s="21">
        <f>IF(C404&lt;=2000,0,(MIN(C404,ROUNDDOWN(F404*0.3,0))-2000)*0.1)</f>
        <v/>
      </c>
      <c r="AC404" s="21">
        <f>IF(C404&lt;=2000,0,MIN((C404-2000)*Y404,(R404+S404)*0.2))</f>
        <v/>
      </c>
      <c r="AD404" s="21">
        <f>IF(C404&lt;=2000,0,MIN((C404-2000)*Z404,(T404+U404)*0.2))</f>
        <v/>
      </c>
      <c r="AE404" s="21">
        <f>AC404*AA404</f>
        <v/>
      </c>
      <c r="AF404" s="21">
        <f>ROUNDDOWN(R404,-2)+ROUNDDOWN(S404,-2)</f>
        <v/>
      </c>
      <c r="AG404" s="21">
        <f>ROUNDDOWN(MAX(0,R404-(AB404+AC404+AE404)*0.6),-2)+ROUNDDOWN(MAX(0,S404-(AB404+AC404+AE404)*0.4),-2)</f>
        <v/>
      </c>
      <c r="AH404" s="21">
        <f>ROUNDDOWN(MAX(0,T404-(AB404+AD404)*0.6),-2)+ROUNDDOWN(MAX(0,U404-(AB404+AD404)*0.4),-2)</f>
        <v/>
      </c>
      <c r="AI404" s="21">
        <f>ROUNDDOWN(T404,-2)+ROUNDDOWN(U404,-2)</f>
        <v/>
      </c>
      <c r="AJ404" s="21">
        <f>M404+AF404</f>
        <v/>
      </c>
      <c r="AK404" s="21">
        <f>M404+AG404</f>
        <v/>
      </c>
      <c r="AL404" s="21">
        <f>N404+AH404</f>
        <v/>
      </c>
      <c r="AM404" s="21">
        <f>O404+AI404</f>
        <v/>
      </c>
      <c r="AN404" s="21">
        <f>N404+AI404</f>
        <v/>
      </c>
      <c r="AO404" s="21">
        <f>ROUNDDOWN((R404+S404)*0.2/Y404+2000,0)</f>
        <v/>
      </c>
      <c r="AP404" s="21">
        <f>ROUNDDOWN((T404+U404)*0.2/Z404+2000,0)</f>
        <v/>
      </c>
      <c r="AQ404" s="21">
        <f>AL404-AK404</f>
        <v/>
      </c>
      <c r="AR404" s="21">
        <f>AM404-AK404</f>
        <v/>
      </c>
      <c r="AS404" s="21">
        <f>AM404-AL404</f>
        <v/>
      </c>
      <c r="AT404" s="21">
        <f>AK404+C404-AJ404</f>
        <v/>
      </c>
      <c r="AU404" s="21">
        <f>AL404+C404-AM404</f>
        <v/>
      </c>
      <c r="AV404" s="21">
        <f>AN404+C404-AM404</f>
        <v/>
      </c>
    </row>
    <row r="405">
      <c r="A405" t="inlineStr">
        <is>
          <t>医療費の境目</t>
        </is>
      </c>
      <c r="B405" s="21">
        <f>'3_医療費の境目'!$B$3</f>
        <v/>
      </c>
      <c r="C405" s="21">
        <f>IF('3_医療費の境目'!$B$4="",AO405,'3_医療費の境目'!$B$4)</f>
        <v/>
      </c>
      <c r="D405" s="21">
        <f>'3_医療費の境目'!D405</f>
        <v/>
      </c>
      <c r="E405" s="21">
        <f>ROUND(MIN(B405/12,650000)*12*0.0915+MIN(B405/12,1390000)*12*(0.0504+0)+B405*0.005,0)</f>
        <v/>
      </c>
      <c r="F405" s="21">
        <f>IF(B405&lt;741000,0,IF(B405&lt;2191000,B405-740000,IF(B405&lt;2193000,1451000,IF(B405&lt;2196000,1453000,IF(B405&lt;2200000,1456000,IF(B405&lt;3600000,ROUND(ROUNDDOWN(B405/4,-3)*2.8,0)-80000,IF(B405&lt;6600000,ROUND(ROUNDDOWN(B405/4,-3)*3.2,0)-440000,IF(B405&lt;8500000,ROUNDDOWN(B405*0.9,0)-1100000,B405-1950000))))))))</f>
        <v/>
      </c>
      <c r="G405" s="21">
        <f>IF(F405&gt;23500000,NA(),IF(F405&lt;=4890000,1040000,IF(F405&lt;=6550000,670000,620000)))</f>
        <v/>
      </c>
      <c r="H405" s="21">
        <f>IF(D405&lt;=0,0,MAX(0,MIN(2000000,D405-MIN(100000,ROUNDDOWN(F405*0.05,0)))))</f>
        <v/>
      </c>
      <c r="I405" s="21">
        <f>IF(C405&lt;=2000,0,MIN(C405,ROUNDDOWN(F405*0.4,0))-2000)</f>
        <v/>
      </c>
      <c r="J405" s="21">
        <f>MAX(0,ROUNDDOWN(F405-E405-G405,-3))</f>
        <v/>
      </c>
      <c r="K405" s="21">
        <f>MAX(0,ROUNDDOWN(F405-E405-G405-H405-I405,-3))</f>
        <v/>
      </c>
      <c r="L405" s="21">
        <f>MAX(0,ROUNDDOWN(F405-E405-G405-H405,-3))</f>
        <v/>
      </c>
      <c r="M405" s="21">
        <f>IF(J405&lt;=0,0,ROUNDDOWN((J405*LOOKUP(J405,{0,1950001,3300001,6950001,9000001,18000001,40000001},{0.05,0.1,0.2,0.23,0.33,0.4,0.45})-LOOKUP(J405,{0,1950001,3300001,6950001,9000001,18000001,40000001},{0,97500,427500,636000,1536000,2796000,4796000}))*1.021,-2))</f>
        <v/>
      </c>
      <c r="N405" s="21">
        <f>IF(K405&lt;=0,0,ROUNDDOWN((K405*LOOKUP(K405,{0,1950001,3300001,6950001,9000001,18000001,40000001},{0.05,0.1,0.2,0.23,0.33,0.4,0.45})-LOOKUP(K405,{0,1950001,3300001,6950001,9000001,18000001,40000001},{0,97500,427500,636000,1536000,2796000,4796000}))*1.021,-2))</f>
        <v/>
      </c>
      <c r="O405" s="21">
        <f>IF(L405&lt;=0,0,ROUNDDOWN((L405*LOOKUP(L405,{0,1950001,3300001,6950001,9000001,18000001,40000001},{0.05,0.1,0.2,0.23,0.33,0.4,0.45})-LOOKUP(L405,{0,1950001,3300001,6950001,9000001,18000001,40000001},{0,97500,427500,636000,1536000,2796000,4796000}))*1.021,-2))</f>
        <v/>
      </c>
      <c r="P405" s="21">
        <f>MAX(0,ROUNDDOWN(F405-E405-430000,-3))</f>
        <v/>
      </c>
      <c r="Q405" s="21">
        <f>MAX(0,ROUNDDOWN(F405-E405-430000-H405,-3))</f>
        <v/>
      </c>
      <c r="R405" s="21">
        <f>IF(F405&lt;=450000,0,MAX(0,P405*0.06-MIN(50000,P405)*0.03))</f>
        <v/>
      </c>
      <c r="S405" s="21">
        <f>IF(F405&lt;=450000,0,MAX(0,P405*0.04-MIN(50000,P405)*0.02))</f>
        <v/>
      </c>
      <c r="T405" s="21">
        <f>IF(F405&lt;=450000,0,MAX(0,Q405*0.06-MIN(50000,Q405)*0.03))</f>
        <v/>
      </c>
      <c r="U405" s="21">
        <f>IF(F405&lt;=450000,0,MAX(0,Q405*0.04-MIN(50000,Q405)*0.02))</f>
        <v/>
      </c>
      <c r="V405" s="21">
        <f>50000+MAX(0,G405-480000)</f>
        <v/>
      </c>
      <c r="W405" s="21">
        <f>P405-V405</f>
        <v/>
      </c>
      <c r="X405" s="21">
        <f>Q405-V405</f>
        <v/>
      </c>
      <c r="Y405" s="22">
        <f>IF(W405&lt;0,0.9,LOOKUP(W405,{0,1950001,3300001,6950001,9000001,18000001,40000001},{0.84895,0.7979,0.6958,0.66517,0.56307,0.4916,0.44055}))</f>
        <v/>
      </c>
      <c r="Z405" s="22">
        <f>IF(X405&lt;0,0.9,LOOKUP(X405,{0,1950001,3300001,6950001,9000001,18000001,40000001},{0.84895,0.7979,0.6958,0.66517,0.56307,0.4916,0.44055}))</f>
        <v/>
      </c>
      <c r="AA405" s="22">
        <f>IF(W405&lt;0,0,CHOOSE(MATCH(W405,{0,1950001,3300001,6950001,9000001},1),5.105/84.895,10.21/79.79,20.42/69.58,23.483/66.517,33.693/56.307))</f>
        <v/>
      </c>
      <c r="AB405" s="21">
        <f>IF(C405&lt;=2000,0,(MIN(C405,ROUNDDOWN(F405*0.3,0))-2000)*0.1)</f>
        <v/>
      </c>
      <c r="AC405" s="21">
        <f>IF(C405&lt;=2000,0,MIN((C405-2000)*Y405,(R405+S405)*0.2))</f>
        <v/>
      </c>
      <c r="AD405" s="21">
        <f>IF(C405&lt;=2000,0,MIN((C405-2000)*Z405,(T405+U405)*0.2))</f>
        <v/>
      </c>
      <c r="AE405" s="21">
        <f>AC405*AA405</f>
        <v/>
      </c>
      <c r="AF405" s="21">
        <f>ROUNDDOWN(R405,-2)+ROUNDDOWN(S405,-2)</f>
        <v/>
      </c>
      <c r="AG405" s="21">
        <f>ROUNDDOWN(MAX(0,R405-(AB405+AC405+AE405)*0.6),-2)+ROUNDDOWN(MAX(0,S405-(AB405+AC405+AE405)*0.4),-2)</f>
        <v/>
      </c>
      <c r="AH405" s="21">
        <f>ROUNDDOWN(MAX(0,T405-(AB405+AD405)*0.6),-2)+ROUNDDOWN(MAX(0,U405-(AB405+AD405)*0.4),-2)</f>
        <v/>
      </c>
      <c r="AI405" s="21">
        <f>ROUNDDOWN(T405,-2)+ROUNDDOWN(U405,-2)</f>
        <v/>
      </c>
      <c r="AJ405" s="21">
        <f>M405+AF405</f>
        <v/>
      </c>
      <c r="AK405" s="21">
        <f>M405+AG405</f>
        <v/>
      </c>
      <c r="AL405" s="21">
        <f>N405+AH405</f>
        <v/>
      </c>
      <c r="AM405" s="21">
        <f>O405+AI405</f>
        <v/>
      </c>
      <c r="AN405" s="21">
        <f>N405+AI405</f>
        <v/>
      </c>
      <c r="AO405" s="21">
        <f>ROUNDDOWN((R405+S405)*0.2/Y405+2000,0)</f>
        <v/>
      </c>
      <c r="AP405" s="21">
        <f>ROUNDDOWN((T405+U405)*0.2/Z405+2000,0)</f>
        <v/>
      </c>
      <c r="AQ405" s="21">
        <f>AL405-AK405</f>
        <v/>
      </c>
      <c r="AR405" s="21">
        <f>AM405-AK405</f>
        <v/>
      </c>
      <c r="AS405" s="21">
        <f>AM405-AL405</f>
        <v/>
      </c>
      <c r="AT405" s="21">
        <f>AK405+C405-AJ405</f>
        <v/>
      </c>
      <c r="AU405" s="21">
        <f>AL405+C405-AM405</f>
        <v/>
      </c>
      <c r="AV405" s="21">
        <f>AN405+C405-AM405</f>
        <v/>
      </c>
    </row>
    <row r="406">
      <c r="A406" t="inlineStr">
        <is>
          <t>医療費の境目</t>
        </is>
      </c>
      <c r="B406" s="21">
        <f>'3_医療費の境目'!$B$3</f>
        <v/>
      </c>
      <c r="C406" s="21">
        <f>IF('3_医療費の境目'!$B$4="",AO406,'3_医療費の境目'!$B$4)</f>
        <v/>
      </c>
      <c r="D406" s="21">
        <f>'3_医療費の境目'!D406</f>
        <v/>
      </c>
      <c r="E406" s="21">
        <f>ROUND(MIN(B406/12,650000)*12*0.0915+MIN(B406/12,1390000)*12*(0.0504+0)+B406*0.005,0)</f>
        <v/>
      </c>
      <c r="F406" s="21">
        <f>IF(B406&lt;741000,0,IF(B406&lt;2191000,B406-740000,IF(B406&lt;2193000,1451000,IF(B406&lt;2196000,1453000,IF(B406&lt;2200000,1456000,IF(B406&lt;3600000,ROUND(ROUNDDOWN(B406/4,-3)*2.8,0)-80000,IF(B406&lt;6600000,ROUND(ROUNDDOWN(B406/4,-3)*3.2,0)-440000,IF(B406&lt;8500000,ROUNDDOWN(B406*0.9,0)-1100000,B406-1950000))))))))</f>
        <v/>
      </c>
      <c r="G406" s="21">
        <f>IF(F406&gt;23500000,NA(),IF(F406&lt;=4890000,1040000,IF(F406&lt;=6550000,670000,620000)))</f>
        <v/>
      </c>
      <c r="H406" s="21">
        <f>IF(D406&lt;=0,0,MAX(0,MIN(2000000,D406-MIN(100000,ROUNDDOWN(F406*0.05,0)))))</f>
        <v/>
      </c>
      <c r="I406" s="21">
        <f>IF(C406&lt;=2000,0,MIN(C406,ROUNDDOWN(F406*0.4,0))-2000)</f>
        <v/>
      </c>
      <c r="J406" s="21">
        <f>MAX(0,ROUNDDOWN(F406-E406-G406,-3))</f>
        <v/>
      </c>
      <c r="K406" s="21">
        <f>MAX(0,ROUNDDOWN(F406-E406-G406-H406-I406,-3))</f>
        <v/>
      </c>
      <c r="L406" s="21">
        <f>MAX(0,ROUNDDOWN(F406-E406-G406-H406,-3))</f>
        <v/>
      </c>
      <c r="M406" s="21">
        <f>IF(J406&lt;=0,0,ROUNDDOWN((J406*LOOKUP(J406,{0,1950001,3300001,6950001,9000001,18000001,40000001},{0.05,0.1,0.2,0.23,0.33,0.4,0.45})-LOOKUP(J406,{0,1950001,3300001,6950001,9000001,18000001,40000001},{0,97500,427500,636000,1536000,2796000,4796000}))*1.021,-2))</f>
        <v/>
      </c>
      <c r="N406" s="21">
        <f>IF(K406&lt;=0,0,ROUNDDOWN((K406*LOOKUP(K406,{0,1950001,3300001,6950001,9000001,18000001,40000001},{0.05,0.1,0.2,0.23,0.33,0.4,0.45})-LOOKUP(K406,{0,1950001,3300001,6950001,9000001,18000001,40000001},{0,97500,427500,636000,1536000,2796000,4796000}))*1.021,-2))</f>
        <v/>
      </c>
      <c r="O406" s="21">
        <f>IF(L406&lt;=0,0,ROUNDDOWN((L406*LOOKUP(L406,{0,1950001,3300001,6950001,9000001,18000001,40000001},{0.05,0.1,0.2,0.23,0.33,0.4,0.45})-LOOKUP(L406,{0,1950001,3300001,6950001,9000001,18000001,40000001},{0,97500,427500,636000,1536000,2796000,4796000}))*1.021,-2))</f>
        <v/>
      </c>
      <c r="P406" s="21">
        <f>MAX(0,ROUNDDOWN(F406-E406-430000,-3))</f>
        <v/>
      </c>
      <c r="Q406" s="21">
        <f>MAX(0,ROUNDDOWN(F406-E406-430000-H406,-3))</f>
        <v/>
      </c>
      <c r="R406" s="21">
        <f>IF(F406&lt;=450000,0,MAX(0,P406*0.06-MIN(50000,P406)*0.03))</f>
        <v/>
      </c>
      <c r="S406" s="21">
        <f>IF(F406&lt;=450000,0,MAX(0,P406*0.04-MIN(50000,P406)*0.02))</f>
        <v/>
      </c>
      <c r="T406" s="21">
        <f>IF(F406&lt;=450000,0,MAX(0,Q406*0.06-MIN(50000,Q406)*0.03))</f>
        <v/>
      </c>
      <c r="U406" s="21">
        <f>IF(F406&lt;=450000,0,MAX(0,Q406*0.04-MIN(50000,Q406)*0.02))</f>
        <v/>
      </c>
      <c r="V406" s="21">
        <f>50000+MAX(0,G406-480000)</f>
        <v/>
      </c>
      <c r="W406" s="21">
        <f>P406-V406</f>
        <v/>
      </c>
      <c r="X406" s="21">
        <f>Q406-V406</f>
        <v/>
      </c>
      <c r="Y406" s="22">
        <f>IF(W406&lt;0,0.9,LOOKUP(W406,{0,1950001,3300001,6950001,9000001,18000001,40000001},{0.84895,0.7979,0.6958,0.66517,0.56307,0.4916,0.44055}))</f>
        <v/>
      </c>
      <c r="Z406" s="22">
        <f>IF(X406&lt;0,0.9,LOOKUP(X406,{0,1950001,3300001,6950001,9000001,18000001,40000001},{0.84895,0.7979,0.6958,0.66517,0.56307,0.4916,0.44055}))</f>
        <v/>
      </c>
      <c r="AA406" s="22">
        <f>IF(W406&lt;0,0,CHOOSE(MATCH(W406,{0,1950001,3300001,6950001,9000001},1),5.105/84.895,10.21/79.79,20.42/69.58,23.483/66.517,33.693/56.307))</f>
        <v/>
      </c>
      <c r="AB406" s="21">
        <f>IF(C406&lt;=2000,0,(MIN(C406,ROUNDDOWN(F406*0.3,0))-2000)*0.1)</f>
        <v/>
      </c>
      <c r="AC406" s="21">
        <f>IF(C406&lt;=2000,0,MIN((C406-2000)*Y406,(R406+S406)*0.2))</f>
        <v/>
      </c>
      <c r="AD406" s="21">
        <f>IF(C406&lt;=2000,0,MIN((C406-2000)*Z406,(T406+U406)*0.2))</f>
        <v/>
      </c>
      <c r="AE406" s="21">
        <f>AC406*AA406</f>
        <v/>
      </c>
      <c r="AF406" s="21">
        <f>ROUNDDOWN(R406,-2)+ROUNDDOWN(S406,-2)</f>
        <v/>
      </c>
      <c r="AG406" s="21">
        <f>ROUNDDOWN(MAX(0,R406-(AB406+AC406+AE406)*0.6),-2)+ROUNDDOWN(MAX(0,S406-(AB406+AC406+AE406)*0.4),-2)</f>
        <v/>
      </c>
      <c r="AH406" s="21">
        <f>ROUNDDOWN(MAX(0,T406-(AB406+AD406)*0.6),-2)+ROUNDDOWN(MAX(0,U406-(AB406+AD406)*0.4),-2)</f>
        <v/>
      </c>
      <c r="AI406" s="21">
        <f>ROUNDDOWN(T406,-2)+ROUNDDOWN(U406,-2)</f>
        <v/>
      </c>
      <c r="AJ406" s="21">
        <f>M406+AF406</f>
        <v/>
      </c>
      <c r="AK406" s="21">
        <f>M406+AG406</f>
        <v/>
      </c>
      <c r="AL406" s="21">
        <f>N406+AH406</f>
        <v/>
      </c>
      <c r="AM406" s="21">
        <f>O406+AI406</f>
        <v/>
      </c>
      <c r="AN406" s="21">
        <f>N406+AI406</f>
        <v/>
      </c>
      <c r="AO406" s="21">
        <f>ROUNDDOWN((R406+S406)*0.2/Y406+2000,0)</f>
        <v/>
      </c>
      <c r="AP406" s="21">
        <f>ROUNDDOWN((T406+U406)*0.2/Z406+2000,0)</f>
        <v/>
      </c>
      <c r="AQ406" s="21">
        <f>AL406-AK406</f>
        <v/>
      </c>
      <c r="AR406" s="21">
        <f>AM406-AK406</f>
        <v/>
      </c>
      <c r="AS406" s="21">
        <f>AM406-AL406</f>
        <v/>
      </c>
      <c r="AT406" s="21">
        <f>AK406+C406-AJ406</f>
        <v/>
      </c>
      <c r="AU406" s="21">
        <f>AL406+C406-AM406</f>
        <v/>
      </c>
      <c r="AV406" s="21">
        <f>AN406+C406-AM406</f>
        <v/>
      </c>
    </row>
    <row r="407">
      <c r="A407" t="inlineStr">
        <is>
          <t>医療費の境目</t>
        </is>
      </c>
      <c r="B407" s="21">
        <f>'3_医療費の境目'!$B$3</f>
        <v/>
      </c>
      <c r="C407" s="21">
        <f>IF('3_医療費の境目'!$B$4="",AO407,'3_医療費の境目'!$B$4)</f>
        <v/>
      </c>
      <c r="D407" s="21">
        <f>'3_医療費の境目'!D407</f>
        <v/>
      </c>
      <c r="E407" s="21">
        <f>ROUND(MIN(B407/12,650000)*12*0.0915+MIN(B407/12,1390000)*12*(0.0504+0)+B407*0.005,0)</f>
        <v/>
      </c>
      <c r="F407" s="21">
        <f>IF(B407&lt;741000,0,IF(B407&lt;2191000,B407-740000,IF(B407&lt;2193000,1451000,IF(B407&lt;2196000,1453000,IF(B407&lt;2200000,1456000,IF(B407&lt;3600000,ROUND(ROUNDDOWN(B407/4,-3)*2.8,0)-80000,IF(B407&lt;6600000,ROUND(ROUNDDOWN(B407/4,-3)*3.2,0)-440000,IF(B407&lt;8500000,ROUNDDOWN(B407*0.9,0)-1100000,B407-1950000))))))))</f>
        <v/>
      </c>
      <c r="G407" s="21">
        <f>IF(F407&gt;23500000,NA(),IF(F407&lt;=4890000,1040000,IF(F407&lt;=6550000,670000,620000)))</f>
        <v/>
      </c>
      <c r="H407" s="21">
        <f>IF(D407&lt;=0,0,MAX(0,MIN(2000000,D407-MIN(100000,ROUNDDOWN(F407*0.05,0)))))</f>
        <v/>
      </c>
      <c r="I407" s="21">
        <f>IF(C407&lt;=2000,0,MIN(C407,ROUNDDOWN(F407*0.4,0))-2000)</f>
        <v/>
      </c>
      <c r="J407" s="21">
        <f>MAX(0,ROUNDDOWN(F407-E407-G407,-3))</f>
        <v/>
      </c>
      <c r="K407" s="21">
        <f>MAX(0,ROUNDDOWN(F407-E407-G407-H407-I407,-3))</f>
        <v/>
      </c>
      <c r="L407" s="21">
        <f>MAX(0,ROUNDDOWN(F407-E407-G407-H407,-3))</f>
        <v/>
      </c>
      <c r="M407" s="21">
        <f>IF(J407&lt;=0,0,ROUNDDOWN((J407*LOOKUP(J407,{0,1950001,3300001,6950001,9000001,18000001,40000001},{0.05,0.1,0.2,0.23,0.33,0.4,0.45})-LOOKUP(J407,{0,1950001,3300001,6950001,9000001,18000001,40000001},{0,97500,427500,636000,1536000,2796000,4796000}))*1.021,-2))</f>
        <v/>
      </c>
      <c r="N407" s="21">
        <f>IF(K407&lt;=0,0,ROUNDDOWN((K407*LOOKUP(K407,{0,1950001,3300001,6950001,9000001,18000001,40000001},{0.05,0.1,0.2,0.23,0.33,0.4,0.45})-LOOKUP(K407,{0,1950001,3300001,6950001,9000001,18000001,40000001},{0,97500,427500,636000,1536000,2796000,4796000}))*1.021,-2))</f>
        <v/>
      </c>
      <c r="O407" s="21">
        <f>IF(L407&lt;=0,0,ROUNDDOWN((L407*LOOKUP(L407,{0,1950001,3300001,6950001,9000001,18000001,40000001},{0.05,0.1,0.2,0.23,0.33,0.4,0.45})-LOOKUP(L407,{0,1950001,3300001,6950001,9000001,18000001,40000001},{0,97500,427500,636000,1536000,2796000,4796000}))*1.021,-2))</f>
        <v/>
      </c>
      <c r="P407" s="21">
        <f>MAX(0,ROUNDDOWN(F407-E407-430000,-3))</f>
        <v/>
      </c>
      <c r="Q407" s="21">
        <f>MAX(0,ROUNDDOWN(F407-E407-430000-H407,-3))</f>
        <v/>
      </c>
      <c r="R407" s="21">
        <f>IF(F407&lt;=450000,0,MAX(0,P407*0.06-MIN(50000,P407)*0.03))</f>
        <v/>
      </c>
      <c r="S407" s="21">
        <f>IF(F407&lt;=450000,0,MAX(0,P407*0.04-MIN(50000,P407)*0.02))</f>
        <v/>
      </c>
      <c r="T407" s="21">
        <f>IF(F407&lt;=450000,0,MAX(0,Q407*0.06-MIN(50000,Q407)*0.03))</f>
        <v/>
      </c>
      <c r="U407" s="21">
        <f>IF(F407&lt;=450000,0,MAX(0,Q407*0.04-MIN(50000,Q407)*0.02))</f>
        <v/>
      </c>
      <c r="V407" s="21">
        <f>50000+MAX(0,G407-480000)</f>
        <v/>
      </c>
      <c r="W407" s="21">
        <f>P407-V407</f>
        <v/>
      </c>
      <c r="X407" s="21">
        <f>Q407-V407</f>
        <v/>
      </c>
      <c r="Y407" s="22">
        <f>IF(W407&lt;0,0.9,LOOKUP(W407,{0,1950001,3300001,6950001,9000001,18000001,40000001},{0.84895,0.7979,0.6958,0.66517,0.56307,0.4916,0.44055}))</f>
        <v/>
      </c>
      <c r="Z407" s="22">
        <f>IF(X407&lt;0,0.9,LOOKUP(X407,{0,1950001,3300001,6950001,9000001,18000001,40000001},{0.84895,0.7979,0.6958,0.66517,0.56307,0.4916,0.44055}))</f>
        <v/>
      </c>
      <c r="AA407" s="22">
        <f>IF(W407&lt;0,0,CHOOSE(MATCH(W407,{0,1950001,3300001,6950001,9000001},1),5.105/84.895,10.21/79.79,20.42/69.58,23.483/66.517,33.693/56.307))</f>
        <v/>
      </c>
      <c r="AB407" s="21">
        <f>IF(C407&lt;=2000,0,(MIN(C407,ROUNDDOWN(F407*0.3,0))-2000)*0.1)</f>
        <v/>
      </c>
      <c r="AC407" s="21">
        <f>IF(C407&lt;=2000,0,MIN((C407-2000)*Y407,(R407+S407)*0.2))</f>
        <v/>
      </c>
      <c r="AD407" s="21">
        <f>IF(C407&lt;=2000,0,MIN((C407-2000)*Z407,(T407+U407)*0.2))</f>
        <v/>
      </c>
      <c r="AE407" s="21">
        <f>AC407*AA407</f>
        <v/>
      </c>
      <c r="AF407" s="21">
        <f>ROUNDDOWN(R407,-2)+ROUNDDOWN(S407,-2)</f>
        <v/>
      </c>
      <c r="AG407" s="21">
        <f>ROUNDDOWN(MAX(0,R407-(AB407+AC407+AE407)*0.6),-2)+ROUNDDOWN(MAX(0,S407-(AB407+AC407+AE407)*0.4),-2)</f>
        <v/>
      </c>
      <c r="AH407" s="21">
        <f>ROUNDDOWN(MAX(0,T407-(AB407+AD407)*0.6),-2)+ROUNDDOWN(MAX(0,U407-(AB407+AD407)*0.4),-2)</f>
        <v/>
      </c>
      <c r="AI407" s="21">
        <f>ROUNDDOWN(T407,-2)+ROUNDDOWN(U407,-2)</f>
        <v/>
      </c>
      <c r="AJ407" s="21">
        <f>M407+AF407</f>
        <v/>
      </c>
      <c r="AK407" s="21">
        <f>M407+AG407</f>
        <v/>
      </c>
      <c r="AL407" s="21">
        <f>N407+AH407</f>
        <v/>
      </c>
      <c r="AM407" s="21">
        <f>O407+AI407</f>
        <v/>
      </c>
      <c r="AN407" s="21">
        <f>N407+AI407</f>
        <v/>
      </c>
      <c r="AO407" s="21">
        <f>ROUNDDOWN((R407+S407)*0.2/Y407+2000,0)</f>
        <v/>
      </c>
      <c r="AP407" s="21">
        <f>ROUNDDOWN((T407+U407)*0.2/Z407+2000,0)</f>
        <v/>
      </c>
      <c r="AQ407" s="21">
        <f>AL407-AK407</f>
        <v/>
      </c>
      <c r="AR407" s="21">
        <f>AM407-AK407</f>
        <v/>
      </c>
      <c r="AS407" s="21">
        <f>AM407-AL407</f>
        <v/>
      </c>
      <c r="AT407" s="21">
        <f>AK407+C407-AJ407</f>
        <v/>
      </c>
      <c r="AU407" s="21">
        <f>AL407+C407-AM407</f>
        <v/>
      </c>
      <c r="AV407" s="21">
        <f>AN407+C407-AM407</f>
        <v/>
      </c>
    </row>
    <row r="408">
      <c r="A408" t="inlineStr">
        <is>
          <t>医療費の境目</t>
        </is>
      </c>
      <c r="B408" s="21">
        <f>'3_医療費の境目'!$B$3</f>
        <v/>
      </c>
      <c r="C408" s="21">
        <f>IF('3_医療費の境目'!$B$4="",AO408,'3_医療費の境目'!$B$4)</f>
        <v/>
      </c>
      <c r="D408" s="21">
        <f>'3_医療費の境目'!D408</f>
        <v/>
      </c>
      <c r="E408" s="21">
        <f>ROUND(MIN(B408/12,650000)*12*0.0915+MIN(B408/12,1390000)*12*(0.0504+0)+B408*0.005,0)</f>
        <v/>
      </c>
      <c r="F408" s="21">
        <f>IF(B408&lt;741000,0,IF(B408&lt;2191000,B408-740000,IF(B408&lt;2193000,1451000,IF(B408&lt;2196000,1453000,IF(B408&lt;2200000,1456000,IF(B408&lt;3600000,ROUND(ROUNDDOWN(B408/4,-3)*2.8,0)-80000,IF(B408&lt;6600000,ROUND(ROUNDDOWN(B408/4,-3)*3.2,0)-440000,IF(B408&lt;8500000,ROUNDDOWN(B408*0.9,0)-1100000,B408-1950000))))))))</f>
        <v/>
      </c>
      <c r="G408" s="21">
        <f>IF(F408&gt;23500000,NA(),IF(F408&lt;=4890000,1040000,IF(F408&lt;=6550000,670000,620000)))</f>
        <v/>
      </c>
      <c r="H408" s="21">
        <f>IF(D408&lt;=0,0,MAX(0,MIN(2000000,D408-MIN(100000,ROUNDDOWN(F408*0.05,0)))))</f>
        <v/>
      </c>
      <c r="I408" s="21">
        <f>IF(C408&lt;=2000,0,MIN(C408,ROUNDDOWN(F408*0.4,0))-2000)</f>
        <v/>
      </c>
      <c r="J408" s="21">
        <f>MAX(0,ROUNDDOWN(F408-E408-G408,-3))</f>
        <v/>
      </c>
      <c r="K408" s="21">
        <f>MAX(0,ROUNDDOWN(F408-E408-G408-H408-I408,-3))</f>
        <v/>
      </c>
      <c r="L408" s="21">
        <f>MAX(0,ROUNDDOWN(F408-E408-G408-H408,-3))</f>
        <v/>
      </c>
      <c r="M408" s="21">
        <f>IF(J408&lt;=0,0,ROUNDDOWN((J408*LOOKUP(J408,{0,1950001,3300001,6950001,9000001,18000001,40000001},{0.05,0.1,0.2,0.23,0.33,0.4,0.45})-LOOKUP(J408,{0,1950001,3300001,6950001,9000001,18000001,40000001},{0,97500,427500,636000,1536000,2796000,4796000}))*1.021,-2))</f>
        <v/>
      </c>
      <c r="N408" s="21">
        <f>IF(K408&lt;=0,0,ROUNDDOWN((K408*LOOKUP(K408,{0,1950001,3300001,6950001,9000001,18000001,40000001},{0.05,0.1,0.2,0.23,0.33,0.4,0.45})-LOOKUP(K408,{0,1950001,3300001,6950001,9000001,18000001,40000001},{0,97500,427500,636000,1536000,2796000,4796000}))*1.021,-2))</f>
        <v/>
      </c>
      <c r="O408" s="21">
        <f>IF(L408&lt;=0,0,ROUNDDOWN((L408*LOOKUP(L408,{0,1950001,3300001,6950001,9000001,18000001,40000001},{0.05,0.1,0.2,0.23,0.33,0.4,0.45})-LOOKUP(L408,{0,1950001,3300001,6950001,9000001,18000001,40000001},{0,97500,427500,636000,1536000,2796000,4796000}))*1.021,-2))</f>
        <v/>
      </c>
      <c r="P408" s="21">
        <f>MAX(0,ROUNDDOWN(F408-E408-430000,-3))</f>
        <v/>
      </c>
      <c r="Q408" s="21">
        <f>MAX(0,ROUNDDOWN(F408-E408-430000-H408,-3))</f>
        <v/>
      </c>
      <c r="R408" s="21">
        <f>IF(F408&lt;=450000,0,MAX(0,P408*0.06-MIN(50000,P408)*0.03))</f>
        <v/>
      </c>
      <c r="S408" s="21">
        <f>IF(F408&lt;=450000,0,MAX(0,P408*0.04-MIN(50000,P408)*0.02))</f>
        <v/>
      </c>
      <c r="T408" s="21">
        <f>IF(F408&lt;=450000,0,MAX(0,Q408*0.06-MIN(50000,Q408)*0.03))</f>
        <v/>
      </c>
      <c r="U408" s="21">
        <f>IF(F408&lt;=450000,0,MAX(0,Q408*0.04-MIN(50000,Q408)*0.02))</f>
        <v/>
      </c>
      <c r="V408" s="21">
        <f>50000+MAX(0,G408-480000)</f>
        <v/>
      </c>
      <c r="W408" s="21">
        <f>P408-V408</f>
        <v/>
      </c>
      <c r="X408" s="21">
        <f>Q408-V408</f>
        <v/>
      </c>
      <c r="Y408" s="22">
        <f>IF(W408&lt;0,0.9,LOOKUP(W408,{0,1950001,3300001,6950001,9000001,18000001,40000001},{0.84895,0.7979,0.6958,0.66517,0.56307,0.4916,0.44055}))</f>
        <v/>
      </c>
      <c r="Z408" s="22">
        <f>IF(X408&lt;0,0.9,LOOKUP(X408,{0,1950001,3300001,6950001,9000001,18000001,40000001},{0.84895,0.7979,0.6958,0.66517,0.56307,0.4916,0.44055}))</f>
        <v/>
      </c>
      <c r="AA408" s="22">
        <f>IF(W408&lt;0,0,CHOOSE(MATCH(W408,{0,1950001,3300001,6950001,9000001},1),5.105/84.895,10.21/79.79,20.42/69.58,23.483/66.517,33.693/56.307))</f>
        <v/>
      </c>
      <c r="AB408" s="21">
        <f>IF(C408&lt;=2000,0,(MIN(C408,ROUNDDOWN(F408*0.3,0))-2000)*0.1)</f>
        <v/>
      </c>
      <c r="AC408" s="21">
        <f>IF(C408&lt;=2000,0,MIN((C408-2000)*Y408,(R408+S408)*0.2))</f>
        <v/>
      </c>
      <c r="AD408" s="21">
        <f>IF(C408&lt;=2000,0,MIN((C408-2000)*Z408,(T408+U408)*0.2))</f>
        <v/>
      </c>
      <c r="AE408" s="21">
        <f>AC408*AA408</f>
        <v/>
      </c>
      <c r="AF408" s="21">
        <f>ROUNDDOWN(R408,-2)+ROUNDDOWN(S408,-2)</f>
        <v/>
      </c>
      <c r="AG408" s="21">
        <f>ROUNDDOWN(MAX(0,R408-(AB408+AC408+AE408)*0.6),-2)+ROUNDDOWN(MAX(0,S408-(AB408+AC408+AE408)*0.4),-2)</f>
        <v/>
      </c>
      <c r="AH408" s="21">
        <f>ROUNDDOWN(MAX(0,T408-(AB408+AD408)*0.6),-2)+ROUNDDOWN(MAX(0,U408-(AB408+AD408)*0.4),-2)</f>
        <v/>
      </c>
      <c r="AI408" s="21">
        <f>ROUNDDOWN(T408,-2)+ROUNDDOWN(U408,-2)</f>
        <v/>
      </c>
      <c r="AJ408" s="21">
        <f>M408+AF408</f>
        <v/>
      </c>
      <c r="AK408" s="21">
        <f>M408+AG408</f>
        <v/>
      </c>
      <c r="AL408" s="21">
        <f>N408+AH408</f>
        <v/>
      </c>
      <c r="AM408" s="21">
        <f>O408+AI408</f>
        <v/>
      </c>
      <c r="AN408" s="21">
        <f>N408+AI408</f>
        <v/>
      </c>
      <c r="AO408" s="21">
        <f>ROUNDDOWN((R408+S408)*0.2/Y408+2000,0)</f>
        <v/>
      </c>
      <c r="AP408" s="21">
        <f>ROUNDDOWN((T408+U408)*0.2/Z408+2000,0)</f>
        <v/>
      </c>
      <c r="AQ408" s="21">
        <f>AL408-AK408</f>
        <v/>
      </c>
      <c r="AR408" s="21">
        <f>AM408-AK408</f>
        <v/>
      </c>
      <c r="AS408" s="21">
        <f>AM408-AL408</f>
        <v/>
      </c>
      <c r="AT408" s="21">
        <f>AK408+C408-AJ408</f>
        <v/>
      </c>
      <c r="AU408" s="21">
        <f>AL408+C408-AM408</f>
        <v/>
      </c>
      <c r="AV408" s="21">
        <f>AN408+C408-AM408</f>
        <v/>
      </c>
    </row>
    <row r="409">
      <c r="A409" t="inlineStr">
        <is>
          <t>医療費の境目</t>
        </is>
      </c>
      <c r="B409" s="21">
        <f>'3_医療費の境目'!$B$3</f>
        <v/>
      </c>
      <c r="C409" s="21">
        <f>IF('3_医療費の境目'!$B$4="",AO409,'3_医療費の境目'!$B$4)</f>
        <v/>
      </c>
      <c r="D409" s="21">
        <f>'3_医療費の境目'!D409</f>
        <v/>
      </c>
      <c r="E409" s="21">
        <f>ROUND(MIN(B409/12,650000)*12*0.0915+MIN(B409/12,1390000)*12*(0.0504+0)+B409*0.005,0)</f>
        <v/>
      </c>
      <c r="F409" s="21">
        <f>IF(B409&lt;741000,0,IF(B409&lt;2191000,B409-740000,IF(B409&lt;2193000,1451000,IF(B409&lt;2196000,1453000,IF(B409&lt;2200000,1456000,IF(B409&lt;3600000,ROUND(ROUNDDOWN(B409/4,-3)*2.8,0)-80000,IF(B409&lt;6600000,ROUND(ROUNDDOWN(B409/4,-3)*3.2,0)-440000,IF(B409&lt;8500000,ROUNDDOWN(B409*0.9,0)-1100000,B409-1950000))))))))</f>
        <v/>
      </c>
      <c r="G409" s="21">
        <f>IF(F409&gt;23500000,NA(),IF(F409&lt;=4890000,1040000,IF(F409&lt;=6550000,670000,620000)))</f>
        <v/>
      </c>
      <c r="H409" s="21">
        <f>IF(D409&lt;=0,0,MAX(0,MIN(2000000,D409-MIN(100000,ROUNDDOWN(F409*0.05,0)))))</f>
        <v/>
      </c>
      <c r="I409" s="21">
        <f>IF(C409&lt;=2000,0,MIN(C409,ROUNDDOWN(F409*0.4,0))-2000)</f>
        <v/>
      </c>
      <c r="J409" s="21">
        <f>MAX(0,ROUNDDOWN(F409-E409-G409,-3))</f>
        <v/>
      </c>
      <c r="K409" s="21">
        <f>MAX(0,ROUNDDOWN(F409-E409-G409-H409-I409,-3))</f>
        <v/>
      </c>
      <c r="L409" s="21">
        <f>MAX(0,ROUNDDOWN(F409-E409-G409-H409,-3))</f>
        <v/>
      </c>
      <c r="M409" s="21">
        <f>IF(J409&lt;=0,0,ROUNDDOWN((J409*LOOKUP(J409,{0,1950001,3300001,6950001,9000001,18000001,40000001},{0.05,0.1,0.2,0.23,0.33,0.4,0.45})-LOOKUP(J409,{0,1950001,3300001,6950001,9000001,18000001,40000001},{0,97500,427500,636000,1536000,2796000,4796000}))*1.021,-2))</f>
        <v/>
      </c>
      <c r="N409" s="21">
        <f>IF(K409&lt;=0,0,ROUNDDOWN((K409*LOOKUP(K409,{0,1950001,3300001,6950001,9000001,18000001,40000001},{0.05,0.1,0.2,0.23,0.33,0.4,0.45})-LOOKUP(K409,{0,1950001,3300001,6950001,9000001,18000001,40000001},{0,97500,427500,636000,1536000,2796000,4796000}))*1.021,-2))</f>
        <v/>
      </c>
      <c r="O409" s="21">
        <f>IF(L409&lt;=0,0,ROUNDDOWN((L409*LOOKUP(L409,{0,1950001,3300001,6950001,9000001,18000001,40000001},{0.05,0.1,0.2,0.23,0.33,0.4,0.45})-LOOKUP(L409,{0,1950001,3300001,6950001,9000001,18000001,40000001},{0,97500,427500,636000,1536000,2796000,4796000}))*1.021,-2))</f>
        <v/>
      </c>
      <c r="P409" s="21">
        <f>MAX(0,ROUNDDOWN(F409-E409-430000,-3))</f>
        <v/>
      </c>
      <c r="Q409" s="21">
        <f>MAX(0,ROUNDDOWN(F409-E409-430000-H409,-3))</f>
        <v/>
      </c>
      <c r="R409" s="21">
        <f>IF(F409&lt;=450000,0,MAX(0,P409*0.06-MIN(50000,P409)*0.03))</f>
        <v/>
      </c>
      <c r="S409" s="21">
        <f>IF(F409&lt;=450000,0,MAX(0,P409*0.04-MIN(50000,P409)*0.02))</f>
        <v/>
      </c>
      <c r="T409" s="21">
        <f>IF(F409&lt;=450000,0,MAX(0,Q409*0.06-MIN(50000,Q409)*0.03))</f>
        <v/>
      </c>
      <c r="U409" s="21">
        <f>IF(F409&lt;=450000,0,MAX(0,Q409*0.04-MIN(50000,Q409)*0.02))</f>
        <v/>
      </c>
      <c r="V409" s="21">
        <f>50000+MAX(0,G409-480000)</f>
        <v/>
      </c>
      <c r="W409" s="21">
        <f>P409-V409</f>
        <v/>
      </c>
      <c r="X409" s="21">
        <f>Q409-V409</f>
        <v/>
      </c>
      <c r="Y409" s="22">
        <f>IF(W409&lt;0,0.9,LOOKUP(W409,{0,1950001,3300001,6950001,9000001,18000001,40000001},{0.84895,0.7979,0.6958,0.66517,0.56307,0.4916,0.44055}))</f>
        <v/>
      </c>
      <c r="Z409" s="22">
        <f>IF(X409&lt;0,0.9,LOOKUP(X409,{0,1950001,3300001,6950001,9000001,18000001,40000001},{0.84895,0.7979,0.6958,0.66517,0.56307,0.4916,0.44055}))</f>
        <v/>
      </c>
      <c r="AA409" s="22">
        <f>IF(W409&lt;0,0,CHOOSE(MATCH(W409,{0,1950001,3300001,6950001,9000001},1),5.105/84.895,10.21/79.79,20.42/69.58,23.483/66.517,33.693/56.307))</f>
        <v/>
      </c>
      <c r="AB409" s="21">
        <f>IF(C409&lt;=2000,0,(MIN(C409,ROUNDDOWN(F409*0.3,0))-2000)*0.1)</f>
        <v/>
      </c>
      <c r="AC409" s="21">
        <f>IF(C409&lt;=2000,0,MIN((C409-2000)*Y409,(R409+S409)*0.2))</f>
        <v/>
      </c>
      <c r="AD409" s="21">
        <f>IF(C409&lt;=2000,0,MIN((C409-2000)*Z409,(T409+U409)*0.2))</f>
        <v/>
      </c>
      <c r="AE409" s="21">
        <f>AC409*AA409</f>
        <v/>
      </c>
      <c r="AF409" s="21">
        <f>ROUNDDOWN(R409,-2)+ROUNDDOWN(S409,-2)</f>
        <v/>
      </c>
      <c r="AG409" s="21">
        <f>ROUNDDOWN(MAX(0,R409-(AB409+AC409+AE409)*0.6),-2)+ROUNDDOWN(MAX(0,S409-(AB409+AC409+AE409)*0.4),-2)</f>
        <v/>
      </c>
      <c r="AH409" s="21">
        <f>ROUNDDOWN(MAX(0,T409-(AB409+AD409)*0.6),-2)+ROUNDDOWN(MAX(0,U409-(AB409+AD409)*0.4),-2)</f>
        <v/>
      </c>
      <c r="AI409" s="21">
        <f>ROUNDDOWN(T409,-2)+ROUNDDOWN(U409,-2)</f>
        <v/>
      </c>
      <c r="AJ409" s="21">
        <f>M409+AF409</f>
        <v/>
      </c>
      <c r="AK409" s="21">
        <f>M409+AG409</f>
        <v/>
      </c>
      <c r="AL409" s="21">
        <f>N409+AH409</f>
        <v/>
      </c>
      <c r="AM409" s="21">
        <f>O409+AI409</f>
        <v/>
      </c>
      <c r="AN409" s="21">
        <f>N409+AI409</f>
        <v/>
      </c>
      <c r="AO409" s="21">
        <f>ROUNDDOWN((R409+S409)*0.2/Y409+2000,0)</f>
        <v/>
      </c>
      <c r="AP409" s="21">
        <f>ROUNDDOWN((T409+U409)*0.2/Z409+2000,0)</f>
        <v/>
      </c>
      <c r="AQ409" s="21">
        <f>AL409-AK409</f>
        <v/>
      </c>
      <c r="AR409" s="21">
        <f>AM409-AK409</f>
        <v/>
      </c>
      <c r="AS409" s="21">
        <f>AM409-AL409</f>
        <v/>
      </c>
      <c r="AT409" s="21">
        <f>AK409+C409-AJ409</f>
        <v/>
      </c>
      <c r="AU409" s="21">
        <f>AL409+C409-AM409</f>
        <v/>
      </c>
      <c r="AV409" s="21">
        <f>AN409+C409-AM409</f>
        <v/>
      </c>
    </row>
    <row r="410">
      <c r="A410" t="inlineStr">
        <is>
          <t>医療費の境目</t>
        </is>
      </c>
      <c r="B410" s="21">
        <f>'3_医療費の境目'!$B$3</f>
        <v/>
      </c>
      <c r="C410" s="21">
        <f>IF('3_医療費の境目'!$B$4="",AO410,'3_医療費の境目'!$B$4)</f>
        <v/>
      </c>
      <c r="D410" s="21">
        <f>'3_医療費の境目'!D410</f>
        <v/>
      </c>
      <c r="E410" s="21">
        <f>ROUND(MIN(B410/12,650000)*12*0.0915+MIN(B410/12,1390000)*12*(0.0504+0)+B410*0.005,0)</f>
        <v/>
      </c>
      <c r="F410" s="21">
        <f>IF(B410&lt;741000,0,IF(B410&lt;2191000,B410-740000,IF(B410&lt;2193000,1451000,IF(B410&lt;2196000,1453000,IF(B410&lt;2200000,1456000,IF(B410&lt;3600000,ROUND(ROUNDDOWN(B410/4,-3)*2.8,0)-80000,IF(B410&lt;6600000,ROUND(ROUNDDOWN(B410/4,-3)*3.2,0)-440000,IF(B410&lt;8500000,ROUNDDOWN(B410*0.9,0)-1100000,B410-1950000))))))))</f>
        <v/>
      </c>
      <c r="G410" s="21">
        <f>IF(F410&gt;23500000,NA(),IF(F410&lt;=4890000,1040000,IF(F410&lt;=6550000,670000,620000)))</f>
        <v/>
      </c>
      <c r="H410" s="21">
        <f>IF(D410&lt;=0,0,MAX(0,MIN(2000000,D410-MIN(100000,ROUNDDOWN(F410*0.05,0)))))</f>
        <v/>
      </c>
      <c r="I410" s="21">
        <f>IF(C410&lt;=2000,0,MIN(C410,ROUNDDOWN(F410*0.4,0))-2000)</f>
        <v/>
      </c>
      <c r="J410" s="21">
        <f>MAX(0,ROUNDDOWN(F410-E410-G410,-3))</f>
        <v/>
      </c>
      <c r="K410" s="21">
        <f>MAX(0,ROUNDDOWN(F410-E410-G410-H410-I410,-3))</f>
        <v/>
      </c>
      <c r="L410" s="21">
        <f>MAX(0,ROUNDDOWN(F410-E410-G410-H410,-3))</f>
        <v/>
      </c>
      <c r="M410" s="21">
        <f>IF(J410&lt;=0,0,ROUNDDOWN((J410*LOOKUP(J410,{0,1950001,3300001,6950001,9000001,18000001,40000001},{0.05,0.1,0.2,0.23,0.33,0.4,0.45})-LOOKUP(J410,{0,1950001,3300001,6950001,9000001,18000001,40000001},{0,97500,427500,636000,1536000,2796000,4796000}))*1.021,-2))</f>
        <v/>
      </c>
      <c r="N410" s="21">
        <f>IF(K410&lt;=0,0,ROUNDDOWN((K410*LOOKUP(K410,{0,1950001,3300001,6950001,9000001,18000001,40000001},{0.05,0.1,0.2,0.23,0.33,0.4,0.45})-LOOKUP(K410,{0,1950001,3300001,6950001,9000001,18000001,40000001},{0,97500,427500,636000,1536000,2796000,4796000}))*1.021,-2))</f>
        <v/>
      </c>
      <c r="O410" s="21">
        <f>IF(L410&lt;=0,0,ROUNDDOWN((L410*LOOKUP(L410,{0,1950001,3300001,6950001,9000001,18000001,40000001},{0.05,0.1,0.2,0.23,0.33,0.4,0.45})-LOOKUP(L410,{0,1950001,3300001,6950001,9000001,18000001,40000001},{0,97500,427500,636000,1536000,2796000,4796000}))*1.021,-2))</f>
        <v/>
      </c>
      <c r="P410" s="21">
        <f>MAX(0,ROUNDDOWN(F410-E410-430000,-3))</f>
        <v/>
      </c>
      <c r="Q410" s="21">
        <f>MAX(0,ROUNDDOWN(F410-E410-430000-H410,-3))</f>
        <v/>
      </c>
      <c r="R410" s="21">
        <f>IF(F410&lt;=450000,0,MAX(0,P410*0.06-MIN(50000,P410)*0.03))</f>
        <v/>
      </c>
      <c r="S410" s="21">
        <f>IF(F410&lt;=450000,0,MAX(0,P410*0.04-MIN(50000,P410)*0.02))</f>
        <v/>
      </c>
      <c r="T410" s="21">
        <f>IF(F410&lt;=450000,0,MAX(0,Q410*0.06-MIN(50000,Q410)*0.03))</f>
        <v/>
      </c>
      <c r="U410" s="21">
        <f>IF(F410&lt;=450000,0,MAX(0,Q410*0.04-MIN(50000,Q410)*0.02))</f>
        <v/>
      </c>
      <c r="V410" s="21">
        <f>50000+MAX(0,G410-480000)</f>
        <v/>
      </c>
      <c r="W410" s="21">
        <f>P410-V410</f>
        <v/>
      </c>
      <c r="X410" s="21">
        <f>Q410-V410</f>
        <v/>
      </c>
      <c r="Y410" s="22">
        <f>IF(W410&lt;0,0.9,LOOKUP(W410,{0,1950001,3300001,6950001,9000001,18000001,40000001},{0.84895,0.7979,0.6958,0.66517,0.56307,0.4916,0.44055}))</f>
        <v/>
      </c>
      <c r="Z410" s="22">
        <f>IF(X410&lt;0,0.9,LOOKUP(X410,{0,1950001,3300001,6950001,9000001,18000001,40000001},{0.84895,0.7979,0.6958,0.66517,0.56307,0.4916,0.44055}))</f>
        <v/>
      </c>
      <c r="AA410" s="22">
        <f>IF(W410&lt;0,0,CHOOSE(MATCH(W410,{0,1950001,3300001,6950001,9000001},1),5.105/84.895,10.21/79.79,20.42/69.58,23.483/66.517,33.693/56.307))</f>
        <v/>
      </c>
      <c r="AB410" s="21">
        <f>IF(C410&lt;=2000,0,(MIN(C410,ROUNDDOWN(F410*0.3,0))-2000)*0.1)</f>
        <v/>
      </c>
      <c r="AC410" s="21">
        <f>IF(C410&lt;=2000,0,MIN((C410-2000)*Y410,(R410+S410)*0.2))</f>
        <v/>
      </c>
      <c r="AD410" s="21">
        <f>IF(C410&lt;=2000,0,MIN((C410-2000)*Z410,(T410+U410)*0.2))</f>
        <v/>
      </c>
      <c r="AE410" s="21">
        <f>AC410*AA410</f>
        <v/>
      </c>
      <c r="AF410" s="21">
        <f>ROUNDDOWN(R410,-2)+ROUNDDOWN(S410,-2)</f>
        <v/>
      </c>
      <c r="AG410" s="21">
        <f>ROUNDDOWN(MAX(0,R410-(AB410+AC410+AE410)*0.6),-2)+ROUNDDOWN(MAX(0,S410-(AB410+AC410+AE410)*0.4),-2)</f>
        <v/>
      </c>
      <c r="AH410" s="21">
        <f>ROUNDDOWN(MAX(0,T410-(AB410+AD410)*0.6),-2)+ROUNDDOWN(MAX(0,U410-(AB410+AD410)*0.4),-2)</f>
        <v/>
      </c>
      <c r="AI410" s="21">
        <f>ROUNDDOWN(T410,-2)+ROUNDDOWN(U410,-2)</f>
        <v/>
      </c>
      <c r="AJ410" s="21">
        <f>M410+AF410</f>
        <v/>
      </c>
      <c r="AK410" s="21">
        <f>M410+AG410</f>
        <v/>
      </c>
      <c r="AL410" s="21">
        <f>N410+AH410</f>
        <v/>
      </c>
      <c r="AM410" s="21">
        <f>O410+AI410</f>
        <v/>
      </c>
      <c r="AN410" s="21">
        <f>N410+AI410</f>
        <v/>
      </c>
      <c r="AO410" s="21">
        <f>ROUNDDOWN((R410+S410)*0.2/Y410+2000,0)</f>
        <v/>
      </c>
      <c r="AP410" s="21">
        <f>ROUNDDOWN((T410+U410)*0.2/Z410+2000,0)</f>
        <v/>
      </c>
      <c r="AQ410" s="21">
        <f>AL410-AK410</f>
        <v/>
      </c>
      <c r="AR410" s="21">
        <f>AM410-AK410</f>
        <v/>
      </c>
      <c r="AS410" s="21">
        <f>AM410-AL410</f>
        <v/>
      </c>
      <c r="AT410" s="21">
        <f>AK410+C410-AJ410</f>
        <v/>
      </c>
      <c r="AU410" s="21">
        <f>AL410+C410-AM410</f>
        <v/>
      </c>
      <c r="AV410" s="21">
        <f>AN410+C410-AM410</f>
        <v/>
      </c>
    </row>
    <row r="411">
      <c r="A411" t="inlineStr">
        <is>
          <t>医療費の境目</t>
        </is>
      </c>
      <c r="B411" s="21">
        <f>'3_医療費の境目'!$B$3</f>
        <v/>
      </c>
      <c r="C411" s="21">
        <f>IF('3_医療費の境目'!$B$4="",AO411,'3_医療費の境目'!$B$4)</f>
        <v/>
      </c>
      <c r="D411" s="21">
        <f>'3_医療費の境目'!D411</f>
        <v/>
      </c>
      <c r="E411" s="21">
        <f>ROUND(MIN(B411/12,650000)*12*0.0915+MIN(B411/12,1390000)*12*(0.0504+0)+B411*0.005,0)</f>
        <v/>
      </c>
      <c r="F411" s="21">
        <f>IF(B411&lt;741000,0,IF(B411&lt;2191000,B411-740000,IF(B411&lt;2193000,1451000,IF(B411&lt;2196000,1453000,IF(B411&lt;2200000,1456000,IF(B411&lt;3600000,ROUND(ROUNDDOWN(B411/4,-3)*2.8,0)-80000,IF(B411&lt;6600000,ROUND(ROUNDDOWN(B411/4,-3)*3.2,0)-440000,IF(B411&lt;8500000,ROUNDDOWN(B411*0.9,0)-1100000,B411-1950000))))))))</f>
        <v/>
      </c>
      <c r="G411" s="21">
        <f>IF(F411&gt;23500000,NA(),IF(F411&lt;=4890000,1040000,IF(F411&lt;=6550000,670000,620000)))</f>
        <v/>
      </c>
      <c r="H411" s="21">
        <f>IF(D411&lt;=0,0,MAX(0,MIN(2000000,D411-MIN(100000,ROUNDDOWN(F411*0.05,0)))))</f>
        <v/>
      </c>
      <c r="I411" s="21">
        <f>IF(C411&lt;=2000,0,MIN(C411,ROUNDDOWN(F411*0.4,0))-2000)</f>
        <v/>
      </c>
      <c r="J411" s="21">
        <f>MAX(0,ROUNDDOWN(F411-E411-G411,-3))</f>
        <v/>
      </c>
      <c r="K411" s="21">
        <f>MAX(0,ROUNDDOWN(F411-E411-G411-H411-I411,-3))</f>
        <v/>
      </c>
      <c r="L411" s="21">
        <f>MAX(0,ROUNDDOWN(F411-E411-G411-H411,-3))</f>
        <v/>
      </c>
      <c r="M411" s="21">
        <f>IF(J411&lt;=0,0,ROUNDDOWN((J411*LOOKUP(J411,{0,1950001,3300001,6950001,9000001,18000001,40000001},{0.05,0.1,0.2,0.23,0.33,0.4,0.45})-LOOKUP(J411,{0,1950001,3300001,6950001,9000001,18000001,40000001},{0,97500,427500,636000,1536000,2796000,4796000}))*1.021,-2))</f>
        <v/>
      </c>
      <c r="N411" s="21">
        <f>IF(K411&lt;=0,0,ROUNDDOWN((K411*LOOKUP(K411,{0,1950001,3300001,6950001,9000001,18000001,40000001},{0.05,0.1,0.2,0.23,0.33,0.4,0.45})-LOOKUP(K411,{0,1950001,3300001,6950001,9000001,18000001,40000001},{0,97500,427500,636000,1536000,2796000,4796000}))*1.021,-2))</f>
        <v/>
      </c>
      <c r="O411" s="21">
        <f>IF(L411&lt;=0,0,ROUNDDOWN((L411*LOOKUP(L411,{0,1950001,3300001,6950001,9000001,18000001,40000001},{0.05,0.1,0.2,0.23,0.33,0.4,0.45})-LOOKUP(L411,{0,1950001,3300001,6950001,9000001,18000001,40000001},{0,97500,427500,636000,1536000,2796000,4796000}))*1.021,-2))</f>
        <v/>
      </c>
      <c r="P411" s="21">
        <f>MAX(0,ROUNDDOWN(F411-E411-430000,-3))</f>
        <v/>
      </c>
      <c r="Q411" s="21">
        <f>MAX(0,ROUNDDOWN(F411-E411-430000-H411,-3))</f>
        <v/>
      </c>
      <c r="R411" s="21">
        <f>IF(F411&lt;=450000,0,MAX(0,P411*0.06-MIN(50000,P411)*0.03))</f>
        <v/>
      </c>
      <c r="S411" s="21">
        <f>IF(F411&lt;=450000,0,MAX(0,P411*0.04-MIN(50000,P411)*0.02))</f>
        <v/>
      </c>
      <c r="T411" s="21">
        <f>IF(F411&lt;=450000,0,MAX(0,Q411*0.06-MIN(50000,Q411)*0.03))</f>
        <v/>
      </c>
      <c r="U411" s="21">
        <f>IF(F411&lt;=450000,0,MAX(0,Q411*0.04-MIN(50000,Q411)*0.02))</f>
        <v/>
      </c>
      <c r="V411" s="21">
        <f>50000+MAX(0,G411-480000)</f>
        <v/>
      </c>
      <c r="W411" s="21">
        <f>P411-V411</f>
        <v/>
      </c>
      <c r="X411" s="21">
        <f>Q411-V411</f>
        <v/>
      </c>
      <c r="Y411" s="22">
        <f>IF(W411&lt;0,0.9,LOOKUP(W411,{0,1950001,3300001,6950001,9000001,18000001,40000001},{0.84895,0.7979,0.6958,0.66517,0.56307,0.4916,0.44055}))</f>
        <v/>
      </c>
      <c r="Z411" s="22">
        <f>IF(X411&lt;0,0.9,LOOKUP(X411,{0,1950001,3300001,6950001,9000001,18000001,40000001},{0.84895,0.7979,0.6958,0.66517,0.56307,0.4916,0.44055}))</f>
        <v/>
      </c>
      <c r="AA411" s="22">
        <f>IF(W411&lt;0,0,CHOOSE(MATCH(W411,{0,1950001,3300001,6950001,9000001},1),5.105/84.895,10.21/79.79,20.42/69.58,23.483/66.517,33.693/56.307))</f>
        <v/>
      </c>
      <c r="AB411" s="21">
        <f>IF(C411&lt;=2000,0,(MIN(C411,ROUNDDOWN(F411*0.3,0))-2000)*0.1)</f>
        <v/>
      </c>
      <c r="AC411" s="21">
        <f>IF(C411&lt;=2000,0,MIN((C411-2000)*Y411,(R411+S411)*0.2))</f>
        <v/>
      </c>
      <c r="AD411" s="21">
        <f>IF(C411&lt;=2000,0,MIN((C411-2000)*Z411,(T411+U411)*0.2))</f>
        <v/>
      </c>
      <c r="AE411" s="21">
        <f>AC411*AA411</f>
        <v/>
      </c>
      <c r="AF411" s="21">
        <f>ROUNDDOWN(R411,-2)+ROUNDDOWN(S411,-2)</f>
        <v/>
      </c>
      <c r="AG411" s="21">
        <f>ROUNDDOWN(MAX(0,R411-(AB411+AC411+AE411)*0.6),-2)+ROUNDDOWN(MAX(0,S411-(AB411+AC411+AE411)*0.4),-2)</f>
        <v/>
      </c>
      <c r="AH411" s="21">
        <f>ROUNDDOWN(MAX(0,T411-(AB411+AD411)*0.6),-2)+ROUNDDOWN(MAX(0,U411-(AB411+AD411)*0.4),-2)</f>
        <v/>
      </c>
      <c r="AI411" s="21">
        <f>ROUNDDOWN(T411,-2)+ROUNDDOWN(U411,-2)</f>
        <v/>
      </c>
      <c r="AJ411" s="21">
        <f>M411+AF411</f>
        <v/>
      </c>
      <c r="AK411" s="21">
        <f>M411+AG411</f>
        <v/>
      </c>
      <c r="AL411" s="21">
        <f>N411+AH411</f>
        <v/>
      </c>
      <c r="AM411" s="21">
        <f>O411+AI411</f>
        <v/>
      </c>
      <c r="AN411" s="21">
        <f>N411+AI411</f>
        <v/>
      </c>
      <c r="AO411" s="21">
        <f>ROUNDDOWN((R411+S411)*0.2/Y411+2000,0)</f>
        <v/>
      </c>
      <c r="AP411" s="21">
        <f>ROUNDDOWN((T411+U411)*0.2/Z411+2000,0)</f>
        <v/>
      </c>
      <c r="AQ411" s="21">
        <f>AL411-AK411</f>
        <v/>
      </c>
      <c r="AR411" s="21">
        <f>AM411-AK411</f>
        <v/>
      </c>
      <c r="AS411" s="21">
        <f>AM411-AL411</f>
        <v/>
      </c>
      <c r="AT411" s="21">
        <f>AK411+C411-AJ411</f>
        <v/>
      </c>
      <c r="AU411" s="21">
        <f>AL411+C411-AM411</f>
        <v/>
      </c>
      <c r="AV411" s="21">
        <f>AN411+C411-AM411</f>
        <v/>
      </c>
    </row>
    <row r="412">
      <c r="A412" t="inlineStr">
        <is>
          <t>医療費の境目</t>
        </is>
      </c>
      <c r="B412" s="21">
        <f>'3_医療費の境目'!$B$3</f>
        <v/>
      </c>
      <c r="C412" s="21">
        <f>IF('3_医療費の境目'!$B$4="",AO412,'3_医療費の境目'!$B$4)</f>
        <v/>
      </c>
      <c r="D412" s="21">
        <f>'3_医療費の境目'!D412</f>
        <v/>
      </c>
      <c r="E412" s="21">
        <f>ROUND(MIN(B412/12,650000)*12*0.0915+MIN(B412/12,1390000)*12*(0.0504+0)+B412*0.005,0)</f>
        <v/>
      </c>
      <c r="F412" s="21">
        <f>IF(B412&lt;741000,0,IF(B412&lt;2191000,B412-740000,IF(B412&lt;2193000,1451000,IF(B412&lt;2196000,1453000,IF(B412&lt;2200000,1456000,IF(B412&lt;3600000,ROUND(ROUNDDOWN(B412/4,-3)*2.8,0)-80000,IF(B412&lt;6600000,ROUND(ROUNDDOWN(B412/4,-3)*3.2,0)-440000,IF(B412&lt;8500000,ROUNDDOWN(B412*0.9,0)-1100000,B412-1950000))))))))</f>
        <v/>
      </c>
      <c r="G412" s="21">
        <f>IF(F412&gt;23500000,NA(),IF(F412&lt;=4890000,1040000,IF(F412&lt;=6550000,670000,620000)))</f>
        <v/>
      </c>
      <c r="H412" s="21">
        <f>IF(D412&lt;=0,0,MAX(0,MIN(2000000,D412-MIN(100000,ROUNDDOWN(F412*0.05,0)))))</f>
        <v/>
      </c>
      <c r="I412" s="21">
        <f>IF(C412&lt;=2000,0,MIN(C412,ROUNDDOWN(F412*0.4,0))-2000)</f>
        <v/>
      </c>
      <c r="J412" s="21">
        <f>MAX(0,ROUNDDOWN(F412-E412-G412,-3))</f>
        <v/>
      </c>
      <c r="K412" s="21">
        <f>MAX(0,ROUNDDOWN(F412-E412-G412-H412-I412,-3))</f>
        <v/>
      </c>
      <c r="L412" s="21">
        <f>MAX(0,ROUNDDOWN(F412-E412-G412-H412,-3))</f>
        <v/>
      </c>
      <c r="M412" s="21">
        <f>IF(J412&lt;=0,0,ROUNDDOWN((J412*LOOKUP(J412,{0,1950001,3300001,6950001,9000001,18000001,40000001},{0.05,0.1,0.2,0.23,0.33,0.4,0.45})-LOOKUP(J412,{0,1950001,3300001,6950001,9000001,18000001,40000001},{0,97500,427500,636000,1536000,2796000,4796000}))*1.021,-2))</f>
        <v/>
      </c>
      <c r="N412" s="21">
        <f>IF(K412&lt;=0,0,ROUNDDOWN((K412*LOOKUP(K412,{0,1950001,3300001,6950001,9000001,18000001,40000001},{0.05,0.1,0.2,0.23,0.33,0.4,0.45})-LOOKUP(K412,{0,1950001,3300001,6950001,9000001,18000001,40000001},{0,97500,427500,636000,1536000,2796000,4796000}))*1.021,-2))</f>
        <v/>
      </c>
      <c r="O412" s="21">
        <f>IF(L412&lt;=0,0,ROUNDDOWN((L412*LOOKUP(L412,{0,1950001,3300001,6950001,9000001,18000001,40000001},{0.05,0.1,0.2,0.23,0.33,0.4,0.45})-LOOKUP(L412,{0,1950001,3300001,6950001,9000001,18000001,40000001},{0,97500,427500,636000,1536000,2796000,4796000}))*1.021,-2))</f>
        <v/>
      </c>
      <c r="P412" s="21">
        <f>MAX(0,ROUNDDOWN(F412-E412-430000,-3))</f>
        <v/>
      </c>
      <c r="Q412" s="21">
        <f>MAX(0,ROUNDDOWN(F412-E412-430000-H412,-3))</f>
        <v/>
      </c>
      <c r="R412" s="21">
        <f>IF(F412&lt;=450000,0,MAX(0,P412*0.06-MIN(50000,P412)*0.03))</f>
        <v/>
      </c>
      <c r="S412" s="21">
        <f>IF(F412&lt;=450000,0,MAX(0,P412*0.04-MIN(50000,P412)*0.02))</f>
        <v/>
      </c>
      <c r="T412" s="21">
        <f>IF(F412&lt;=450000,0,MAX(0,Q412*0.06-MIN(50000,Q412)*0.03))</f>
        <v/>
      </c>
      <c r="U412" s="21">
        <f>IF(F412&lt;=450000,0,MAX(0,Q412*0.04-MIN(50000,Q412)*0.02))</f>
        <v/>
      </c>
      <c r="V412" s="21">
        <f>50000+MAX(0,G412-480000)</f>
        <v/>
      </c>
      <c r="W412" s="21">
        <f>P412-V412</f>
        <v/>
      </c>
      <c r="X412" s="21">
        <f>Q412-V412</f>
        <v/>
      </c>
      <c r="Y412" s="22">
        <f>IF(W412&lt;0,0.9,LOOKUP(W412,{0,1950001,3300001,6950001,9000001,18000001,40000001},{0.84895,0.7979,0.6958,0.66517,0.56307,0.4916,0.44055}))</f>
        <v/>
      </c>
      <c r="Z412" s="22">
        <f>IF(X412&lt;0,0.9,LOOKUP(X412,{0,1950001,3300001,6950001,9000001,18000001,40000001},{0.84895,0.7979,0.6958,0.66517,0.56307,0.4916,0.44055}))</f>
        <v/>
      </c>
      <c r="AA412" s="22">
        <f>IF(W412&lt;0,0,CHOOSE(MATCH(W412,{0,1950001,3300001,6950001,9000001},1),5.105/84.895,10.21/79.79,20.42/69.58,23.483/66.517,33.693/56.307))</f>
        <v/>
      </c>
      <c r="AB412" s="21">
        <f>IF(C412&lt;=2000,0,(MIN(C412,ROUNDDOWN(F412*0.3,0))-2000)*0.1)</f>
        <v/>
      </c>
      <c r="AC412" s="21">
        <f>IF(C412&lt;=2000,0,MIN((C412-2000)*Y412,(R412+S412)*0.2))</f>
        <v/>
      </c>
      <c r="AD412" s="21">
        <f>IF(C412&lt;=2000,0,MIN((C412-2000)*Z412,(T412+U412)*0.2))</f>
        <v/>
      </c>
      <c r="AE412" s="21">
        <f>AC412*AA412</f>
        <v/>
      </c>
      <c r="AF412" s="21">
        <f>ROUNDDOWN(R412,-2)+ROUNDDOWN(S412,-2)</f>
        <v/>
      </c>
      <c r="AG412" s="21">
        <f>ROUNDDOWN(MAX(0,R412-(AB412+AC412+AE412)*0.6),-2)+ROUNDDOWN(MAX(0,S412-(AB412+AC412+AE412)*0.4),-2)</f>
        <v/>
      </c>
      <c r="AH412" s="21">
        <f>ROUNDDOWN(MAX(0,T412-(AB412+AD412)*0.6),-2)+ROUNDDOWN(MAX(0,U412-(AB412+AD412)*0.4),-2)</f>
        <v/>
      </c>
      <c r="AI412" s="21">
        <f>ROUNDDOWN(T412,-2)+ROUNDDOWN(U412,-2)</f>
        <v/>
      </c>
      <c r="AJ412" s="21">
        <f>M412+AF412</f>
        <v/>
      </c>
      <c r="AK412" s="21">
        <f>M412+AG412</f>
        <v/>
      </c>
      <c r="AL412" s="21">
        <f>N412+AH412</f>
        <v/>
      </c>
      <c r="AM412" s="21">
        <f>O412+AI412</f>
        <v/>
      </c>
      <c r="AN412" s="21">
        <f>N412+AI412</f>
        <v/>
      </c>
      <c r="AO412" s="21">
        <f>ROUNDDOWN((R412+S412)*0.2/Y412+2000,0)</f>
        <v/>
      </c>
      <c r="AP412" s="21">
        <f>ROUNDDOWN((T412+U412)*0.2/Z412+2000,0)</f>
        <v/>
      </c>
      <c r="AQ412" s="21">
        <f>AL412-AK412</f>
        <v/>
      </c>
      <c r="AR412" s="21">
        <f>AM412-AK412</f>
        <v/>
      </c>
      <c r="AS412" s="21">
        <f>AM412-AL412</f>
        <v/>
      </c>
      <c r="AT412" s="21">
        <f>AK412+C412-AJ412</f>
        <v/>
      </c>
      <c r="AU412" s="21">
        <f>AL412+C412-AM412</f>
        <v/>
      </c>
      <c r="AV412" s="21">
        <f>AN412+C412-AM412</f>
        <v/>
      </c>
    </row>
    <row r="413">
      <c r="A413" t="inlineStr">
        <is>
          <t>医療費の境目</t>
        </is>
      </c>
      <c r="B413" s="21">
        <f>'3_医療費の境目'!$B$3</f>
        <v/>
      </c>
      <c r="C413" s="21">
        <f>IF('3_医療費の境目'!$B$4="",AO413,'3_医療費の境目'!$B$4)</f>
        <v/>
      </c>
      <c r="D413" s="21">
        <f>'3_医療費の境目'!D413</f>
        <v/>
      </c>
      <c r="E413" s="21">
        <f>ROUND(MIN(B413/12,650000)*12*0.0915+MIN(B413/12,1390000)*12*(0.0504+0)+B413*0.005,0)</f>
        <v/>
      </c>
      <c r="F413" s="21">
        <f>IF(B413&lt;741000,0,IF(B413&lt;2191000,B413-740000,IF(B413&lt;2193000,1451000,IF(B413&lt;2196000,1453000,IF(B413&lt;2200000,1456000,IF(B413&lt;3600000,ROUND(ROUNDDOWN(B413/4,-3)*2.8,0)-80000,IF(B413&lt;6600000,ROUND(ROUNDDOWN(B413/4,-3)*3.2,0)-440000,IF(B413&lt;8500000,ROUNDDOWN(B413*0.9,0)-1100000,B413-1950000))))))))</f>
        <v/>
      </c>
      <c r="G413" s="21">
        <f>IF(F413&gt;23500000,NA(),IF(F413&lt;=4890000,1040000,IF(F413&lt;=6550000,670000,620000)))</f>
        <v/>
      </c>
      <c r="H413" s="21">
        <f>IF(D413&lt;=0,0,MAX(0,MIN(2000000,D413-MIN(100000,ROUNDDOWN(F413*0.05,0)))))</f>
        <v/>
      </c>
      <c r="I413" s="21">
        <f>IF(C413&lt;=2000,0,MIN(C413,ROUNDDOWN(F413*0.4,0))-2000)</f>
        <v/>
      </c>
      <c r="J413" s="21">
        <f>MAX(0,ROUNDDOWN(F413-E413-G413,-3))</f>
        <v/>
      </c>
      <c r="K413" s="21">
        <f>MAX(0,ROUNDDOWN(F413-E413-G413-H413-I413,-3))</f>
        <v/>
      </c>
      <c r="L413" s="21">
        <f>MAX(0,ROUNDDOWN(F413-E413-G413-H413,-3))</f>
        <v/>
      </c>
      <c r="M413" s="21">
        <f>IF(J413&lt;=0,0,ROUNDDOWN((J413*LOOKUP(J413,{0,1950001,3300001,6950001,9000001,18000001,40000001},{0.05,0.1,0.2,0.23,0.33,0.4,0.45})-LOOKUP(J413,{0,1950001,3300001,6950001,9000001,18000001,40000001},{0,97500,427500,636000,1536000,2796000,4796000}))*1.021,-2))</f>
        <v/>
      </c>
      <c r="N413" s="21">
        <f>IF(K413&lt;=0,0,ROUNDDOWN((K413*LOOKUP(K413,{0,1950001,3300001,6950001,9000001,18000001,40000001},{0.05,0.1,0.2,0.23,0.33,0.4,0.45})-LOOKUP(K413,{0,1950001,3300001,6950001,9000001,18000001,40000001},{0,97500,427500,636000,1536000,2796000,4796000}))*1.021,-2))</f>
        <v/>
      </c>
      <c r="O413" s="21">
        <f>IF(L413&lt;=0,0,ROUNDDOWN((L413*LOOKUP(L413,{0,1950001,3300001,6950001,9000001,18000001,40000001},{0.05,0.1,0.2,0.23,0.33,0.4,0.45})-LOOKUP(L413,{0,1950001,3300001,6950001,9000001,18000001,40000001},{0,97500,427500,636000,1536000,2796000,4796000}))*1.021,-2))</f>
        <v/>
      </c>
      <c r="P413" s="21">
        <f>MAX(0,ROUNDDOWN(F413-E413-430000,-3))</f>
        <v/>
      </c>
      <c r="Q413" s="21">
        <f>MAX(0,ROUNDDOWN(F413-E413-430000-H413,-3))</f>
        <v/>
      </c>
      <c r="R413" s="21">
        <f>IF(F413&lt;=450000,0,MAX(0,P413*0.06-MIN(50000,P413)*0.03))</f>
        <v/>
      </c>
      <c r="S413" s="21">
        <f>IF(F413&lt;=450000,0,MAX(0,P413*0.04-MIN(50000,P413)*0.02))</f>
        <v/>
      </c>
      <c r="T413" s="21">
        <f>IF(F413&lt;=450000,0,MAX(0,Q413*0.06-MIN(50000,Q413)*0.03))</f>
        <v/>
      </c>
      <c r="U413" s="21">
        <f>IF(F413&lt;=450000,0,MAX(0,Q413*0.04-MIN(50000,Q413)*0.02))</f>
        <v/>
      </c>
      <c r="V413" s="21">
        <f>50000+MAX(0,G413-480000)</f>
        <v/>
      </c>
      <c r="W413" s="21">
        <f>P413-V413</f>
        <v/>
      </c>
      <c r="X413" s="21">
        <f>Q413-V413</f>
        <v/>
      </c>
      <c r="Y413" s="22">
        <f>IF(W413&lt;0,0.9,LOOKUP(W413,{0,1950001,3300001,6950001,9000001,18000001,40000001},{0.84895,0.7979,0.6958,0.66517,0.56307,0.4916,0.44055}))</f>
        <v/>
      </c>
      <c r="Z413" s="22">
        <f>IF(X413&lt;0,0.9,LOOKUP(X413,{0,1950001,3300001,6950001,9000001,18000001,40000001},{0.84895,0.7979,0.6958,0.66517,0.56307,0.4916,0.44055}))</f>
        <v/>
      </c>
      <c r="AA413" s="22">
        <f>IF(W413&lt;0,0,CHOOSE(MATCH(W413,{0,1950001,3300001,6950001,9000001},1),5.105/84.895,10.21/79.79,20.42/69.58,23.483/66.517,33.693/56.307))</f>
        <v/>
      </c>
      <c r="AB413" s="21">
        <f>IF(C413&lt;=2000,0,(MIN(C413,ROUNDDOWN(F413*0.3,0))-2000)*0.1)</f>
        <v/>
      </c>
      <c r="AC413" s="21">
        <f>IF(C413&lt;=2000,0,MIN((C413-2000)*Y413,(R413+S413)*0.2))</f>
        <v/>
      </c>
      <c r="AD413" s="21">
        <f>IF(C413&lt;=2000,0,MIN((C413-2000)*Z413,(T413+U413)*0.2))</f>
        <v/>
      </c>
      <c r="AE413" s="21">
        <f>AC413*AA413</f>
        <v/>
      </c>
      <c r="AF413" s="21">
        <f>ROUNDDOWN(R413,-2)+ROUNDDOWN(S413,-2)</f>
        <v/>
      </c>
      <c r="AG413" s="21">
        <f>ROUNDDOWN(MAX(0,R413-(AB413+AC413+AE413)*0.6),-2)+ROUNDDOWN(MAX(0,S413-(AB413+AC413+AE413)*0.4),-2)</f>
        <v/>
      </c>
      <c r="AH413" s="21">
        <f>ROUNDDOWN(MAX(0,T413-(AB413+AD413)*0.6),-2)+ROUNDDOWN(MAX(0,U413-(AB413+AD413)*0.4),-2)</f>
        <v/>
      </c>
      <c r="AI413" s="21">
        <f>ROUNDDOWN(T413,-2)+ROUNDDOWN(U413,-2)</f>
        <v/>
      </c>
      <c r="AJ413" s="21">
        <f>M413+AF413</f>
        <v/>
      </c>
      <c r="AK413" s="21">
        <f>M413+AG413</f>
        <v/>
      </c>
      <c r="AL413" s="21">
        <f>N413+AH413</f>
        <v/>
      </c>
      <c r="AM413" s="21">
        <f>O413+AI413</f>
        <v/>
      </c>
      <c r="AN413" s="21">
        <f>N413+AI413</f>
        <v/>
      </c>
      <c r="AO413" s="21">
        <f>ROUNDDOWN((R413+S413)*0.2/Y413+2000,0)</f>
        <v/>
      </c>
      <c r="AP413" s="21">
        <f>ROUNDDOWN((T413+U413)*0.2/Z413+2000,0)</f>
        <v/>
      </c>
      <c r="AQ413" s="21">
        <f>AL413-AK413</f>
        <v/>
      </c>
      <c r="AR413" s="21">
        <f>AM413-AK413</f>
        <v/>
      </c>
      <c r="AS413" s="21">
        <f>AM413-AL413</f>
        <v/>
      </c>
      <c r="AT413" s="21">
        <f>AK413+C413-AJ413</f>
        <v/>
      </c>
      <c r="AU413" s="21">
        <f>AL413+C413-AM413</f>
        <v/>
      </c>
      <c r="AV413" s="21">
        <f>AN413+C413-AM413</f>
        <v/>
      </c>
    </row>
    <row r="414">
      <c r="A414" t="inlineStr">
        <is>
          <t>医療費の境目</t>
        </is>
      </c>
      <c r="B414" s="21">
        <f>'3_医療費の境目'!$B$3</f>
        <v/>
      </c>
      <c r="C414" s="21">
        <f>IF('3_医療費の境目'!$B$4="",AO414,'3_医療費の境目'!$B$4)</f>
        <v/>
      </c>
      <c r="D414" s="21">
        <f>'3_医療費の境目'!D414</f>
        <v/>
      </c>
      <c r="E414" s="21">
        <f>ROUND(MIN(B414/12,650000)*12*0.0915+MIN(B414/12,1390000)*12*(0.0504+0)+B414*0.005,0)</f>
        <v/>
      </c>
      <c r="F414" s="21">
        <f>IF(B414&lt;741000,0,IF(B414&lt;2191000,B414-740000,IF(B414&lt;2193000,1451000,IF(B414&lt;2196000,1453000,IF(B414&lt;2200000,1456000,IF(B414&lt;3600000,ROUND(ROUNDDOWN(B414/4,-3)*2.8,0)-80000,IF(B414&lt;6600000,ROUND(ROUNDDOWN(B414/4,-3)*3.2,0)-440000,IF(B414&lt;8500000,ROUNDDOWN(B414*0.9,0)-1100000,B414-1950000))))))))</f>
        <v/>
      </c>
      <c r="G414" s="21">
        <f>IF(F414&gt;23500000,NA(),IF(F414&lt;=4890000,1040000,IF(F414&lt;=6550000,670000,620000)))</f>
        <v/>
      </c>
      <c r="H414" s="21">
        <f>IF(D414&lt;=0,0,MAX(0,MIN(2000000,D414-MIN(100000,ROUNDDOWN(F414*0.05,0)))))</f>
        <v/>
      </c>
      <c r="I414" s="21">
        <f>IF(C414&lt;=2000,0,MIN(C414,ROUNDDOWN(F414*0.4,0))-2000)</f>
        <v/>
      </c>
      <c r="J414" s="21">
        <f>MAX(0,ROUNDDOWN(F414-E414-G414,-3))</f>
        <v/>
      </c>
      <c r="K414" s="21">
        <f>MAX(0,ROUNDDOWN(F414-E414-G414-H414-I414,-3))</f>
        <v/>
      </c>
      <c r="L414" s="21">
        <f>MAX(0,ROUNDDOWN(F414-E414-G414-H414,-3))</f>
        <v/>
      </c>
      <c r="M414" s="21">
        <f>IF(J414&lt;=0,0,ROUNDDOWN((J414*LOOKUP(J414,{0,1950001,3300001,6950001,9000001,18000001,40000001},{0.05,0.1,0.2,0.23,0.33,0.4,0.45})-LOOKUP(J414,{0,1950001,3300001,6950001,9000001,18000001,40000001},{0,97500,427500,636000,1536000,2796000,4796000}))*1.021,-2))</f>
        <v/>
      </c>
      <c r="N414" s="21">
        <f>IF(K414&lt;=0,0,ROUNDDOWN((K414*LOOKUP(K414,{0,1950001,3300001,6950001,9000001,18000001,40000001},{0.05,0.1,0.2,0.23,0.33,0.4,0.45})-LOOKUP(K414,{0,1950001,3300001,6950001,9000001,18000001,40000001},{0,97500,427500,636000,1536000,2796000,4796000}))*1.021,-2))</f>
        <v/>
      </c>
      <c r="O414" s="21">
        <f>IF(L414&lt;=0,0,ROUNDDOWN((L414*LOOKUP(L414,{0,1950001,3300001,6950001,9000001,18000001,40000001},{0.05,0.1,0.2,0.23,0.33,0.4,0.45})-LOOKUP(L414,{0,1950001,3300001,6950001,9000001,18000001,40000001},{0,97500,427500,636000,1536000,2796000,4796000}))*1.021,-2))</f>
        <v/>
      </c>
      <c r="P414" s="21">
        <f>MAX(0,ROUNDDOWN(F414-E414-430000,-3))</f>
        <v/>
      </c>
      <c r="Q414" s="21">
        <f>MAX(0,ROUNDDOWN(F414-E414-430000-H414,-3))</f>
        <v/>
      </c>
      <c r="R414" s="21">
        <f>IF(F414&lt;=450000,0,MAX(0,P414*0.06-MIN(50000,P414)*0.03))</f>
        <v/>
      </c>
      <c r="S414" s="21">
        <f>IF(F414&lt;=450000,0,MAX(0,P414*0.04-MIN(50000,P414)*0.02))</f>
        <v/>
      </c>
      <c r="T414" s="21">
        <f>IF(F414&lt;=450000,0,MAX(0,Q414*0.06-MIN(50000,Q414)*0.03))</f>
        <v/>
      </c>
      <c r="U414" s="21">
        <f>IF(F414&lt;=450000,0,MAX(0,Q414*0.04-MIN(50000,Q414)*0.02))</f>
        <v/>
      </c>
      <c r="V414" s="21">
        <f>50000+MAX(0,G414-480000)</f>
        <v/>
      </c>
      <c r="W414" s="21">
        <f>P414-V414</f>
        <v/>
      </c>
      <c r="X414" s="21">
        <f>Q414-V414</f>
        <v/>
      </c>
      <c r="Y414" s="22">
        <f>IF(W414&lt;0,0.9,LOOKUP(W414,{0,1950001,3300001,6950001,9000001,18000001,40000001},{0.84895,0.7979,0.6958,0.66517,0.56307,0.4916,0.44055}))</f>
        <v/>
      </c>
      <c r="Z414" s="22">
        <f>IF(X414&lt;0,0.9,LOOKUP(X414,{0,1950001,3300001,6950001,9000001,18000001,40000001},{0.84895,0.7979,0.6958,0.66517,0.56307,0.4916,0.44055}))</f>
        <v/>
      </c>
      <c r="AA414" s="22">
        <f>IF(W414&lt;0,0,CHOOSE(MATCH(W414,{0,1950001,3300001,6950001,9000001},1),5.105/84.895,10.21/79.79,20.42/69.58,23.483/66.517,33.693/56.307))</f>
        <v/>
      </c>
      <c r="AB414" s="21">
        <f>IF(C414&lt;=2000,0,(MIN(C414,ROUNDDOWN(F414*0.3,0))-2000)*0.1)</f>
        <v/>
      </c>
      <c r="AC414" s="21">
        <f>IF(C414&lt;=2000,0,MIN((C414-2000)*Y414,(R414+S414)*0.2))</f>
        <v/>
      </c>
      <c r="AD414" s="21">
        <f>IF(C414&lt;=2000,0,MIN((C414-2000)*Z414,(T414+U414)*0.2))</f>
        <v/>
      </c>
      <c r="AE414" s="21">
        <f>AC414*AA414</f>
        <v/>
      </c>
      <c r="AF414" s="21">
        <f>ROUNDDOWN(R414,-2)+ROUNDDOWN(S414,-2)</f>
        <v/>
      </c>
      <c r="AG414" s="21">
        <f>ROUNDDOWN(MAX(0,R414-(AB414+AC414+AE414)*0.6),-2)+ROUNDDOWN(MAX(0,S414-(AB414+AC414+AE414)*0.4),-2)</f>
        <v/>
      </c>
      <c r="AH414" s="21">
        <f>ROUNDDOWN(MAX(0,T414-(AB414+AD414)*0.6),-2)+ROUNDDOWN(MAX(0,U414-(AB414+AD414)*0.4),-2)</f>
        <v/>
      </c>
      <c r="AI414" s="21">
        <f>ROUNDDOWN(T414,-2)+ROUNDDOWN(U414,-2)</f>
        <v/>
      </c>
      <c r="AJ414" s="21">
        <f>M414+AF414</f>
        <v/>
      </c>
      <c r="AK414" s="21">
        <f>M414+AG414</f>
        <v/>
      </c>
      <c r="AL414" s="21">
        <f>N414+AH414</f>
        <v/>
      </c>
      <c r="AM414" s="21">
        <f>O414+AI414</f>
        <v/>
      </c>
      <c r="AN414" s="21">
        <f>N414+AI414</f>
        <v/>
      </c>
      <c r="AO414" s="21">
        <f>ROUNDDOWN((R414+S414)*0.2/Y414+2000,0)</f>
        <v/>
      </c>
      <c r="AP414" s="21">
        <f>ROUNDDOWN((T414+U414)*0.2/Z414+2000,0)</f>
        <v/>
      </c>
      <c r="AQ414" s="21">
        <f>AL414-AK414</f>
        <v/>
      </c>
      <c r="AR414" s="21">
        <f>AM414-AK414</f>
        <v/>
      </c>
      <c r="AS414" s="21">
        <f>AM414-AL414</f>
        <v/>
      </c>
      <c r="AT414" s="21">
        <f>AK414+C414-AJ414</f>
        <v/>
      </c>
      <c r="AU414" s="21">
        <f>AL414+C414-AM414</f>
        <v/>
      </c>
      <c r="AV414" s="21">
        <f>AN414+C414-AM414</f>
        <v/>
      </c>
    </row>
    <row r="415">
      <c r="A415" t="inlineStr">
        <is>
          <t>医療費の境目</t>
        </is>
      </c>
      <c r="B415" s="21">
        <f>'3_医療費の境目'!$B$3</f>
        <v/>
      </c>
      <c r="C415" s="21">
        <f>IF('3_医療費の境目'!$B$4="",AO415,'3_医療費の境目'!$B$4)</f>
        <v/>
      </c>
      <c r="D415" s="21">
        <f>'3_医療費の境目'!D415</f>
        <v/>
      </c>
      <c r="E415" s="21">
        <f>ROUND(MIN(B415/12,650000)*12*0.0915+MIN(B415/12,1390000)*12*(0.0504+0)+B415*0.005,0)</f>
        <v/>
      </c>
      <c r="F415" s="21">
        <f>IF(B415&lt;741000,0,IF(B415&lt;2191000,B415-740000,IF(B415&lt;2193000,1451000,IF(B415&lt;2196000,1453000,IF(B415&lt;2200000,1456000,IF(B415&lt;3600000,ROUND(ROUNDDOWN(B415/4,-3)*2.8,0)-80000,IF(B415&lt;6600000,ROUND(ROUNDDOWN(B415/4,-3)*3.2,0)-440000,IF(B415&lt;8500000,ROUNDDOWN(B415*0.9,0)-1100000,B415-1950000))))))))</f>
        <v/>
      </c>
      <c r="G415" s="21">
        <f>IF(F415&gt;23500000,NA(),IF(F415&lt;=4890000,1040000,IF(F415&lt;=6550000,670000,620000)))</f>
        <v/>
      </c>
      <c r="H415" s="21">
        <f>IF(D415&lt;=0,0,MAX(0,MIN(2000000,D415-MIN(100000,ROUNDDOWN(F415*0.05,0)))))</f>
        <v/>
      </c>
      <c r="I415" s="21">
        <f>IF(C415&lt;=2000,0,MIN(C415,ROUNDDOWN(F415*0.4,0))-2000)</f>
        <v/>
      </c>
      <c r="J415" s="21">
        <f>MAX(0,ROUNDDOWN(F415-E415-G415,-3))</f>
        <v/>
      </c>
      <c r="K415" s="21">
        <f>MAX(0,ROUNDDOWN(F415-E415-G415-H415-I415,-3))</f>
        <v/>
      </c>
      <c r="L415" s="21">
        <f>MAX(0,ROUNDDOWN(F415-E415-G415-H415,-3))</f>
        <v/>
      </c>
      <c r="M415" s="21">
        <f>IF(J415&lt;=0,0,ROUNDDOWN((J415*LOOKUP(J415,{0,1950001,3300001,6950001,9000001,18000001,40000001},{0.05,0.1,0.2,0.23,0.33,0.4,0.45})-LOOKUP(J415,{0,1950001,3300001,6950001,9000001,18000001,40000001},{0,97500,427500,636000,1536000,2796000,4796000}))*1.021,-2))</f>
        <v/>
      </c>
      <c r="N415" s="21">
        <f>IF(K415&lt;=0,0,ROUNDDOWN((K415*LOOKUP(K415,{0,1950001,3300001,6950001,9000001,18000001,40000001},{0.05,0.1,0.2,0.23,0.33,0.4,0.45})-LOOKUP(K415,{0,1950001,3300001,6950001,9000001,18000001,40000001},{0,97500,427500,636000,1536000,2796000,4796000}))*1.021,-2))</f>
        <v/>
      </c>
      <c r="O415" s="21">
        <f>IF(L415&lt;=0,0,ROUNDDOWN((L415*LOOKUP(L415,{0,1950001,3300001,6950001,9000001,18000001,40000001},{0.05,0.1,0.2,0.23,0.33,0.4,0.45})-LOOKUP(L415,{0,1950001,3300001,6950001,9000001,18000001,40000001},{0,97500,427500,636000,1536000,2796000,4796000}))*1.021,-2))</f>
        <v/>
      </c>
      <c r="P415" s="21">
        <f>MAX(0,ROUNDDOWN(F415-E415-430000,-3))</f>
        <v/>
      </c>
      <c r="Q415" s="21">
        <f>MAX(0,ROUNDDOWN(F415-E415-430000-H415,-3))</f>
        <v/>
      </c>
      <c r="R415" s="21">
        <f>IF(F415&lt;=450000,0,MAX(0,P415*0.06-MIN(50000,P415)*0.03))</f>
        <v/>
      </c>
      <c r="S415" s="21">
        <f>IF(F415&lt;=450000,0,MAX(0,P415*0.04-MIN(50000,P415)*0.02))</f>
        <v/>
      </c>
      <c r="T415" s="21">
        <f>IF(F415&lt;=450000,0,MAX(0,Q415*0.06-MIN(50000,Q415)*0.03))</f>
        <v/>
      </c>
      <c r="U415" s="21">
        <f>IF(F415&lt;=450000,0,MAX(0,Q415*0.04-MIN(50000,Q415)*0.02))</f>
        <v/>
      </c>
      <c r="V415" s="21">
        <f>50000+MAX(0,G415-480000)</f>
        <v/>
      </c>
      <c r="W415" s="21">
        <f>P415-V415</f>
        <v/>
      </c>
      <c r="X415" s="21">
        <f>Q415-V415</f>
        <v/>
      </c>
      <c r="Y415" s="22">
        <f>IF(W415&lt;0,0.9,LOOKUP(W415,{0,1950001,3300001,6950001,9000001,18000001,40000001},{0.84895,0.7979,0.6958,0.66517,0.56307,0.4916,0.44055}))</f>
        <v/>
      </c>
      <c r="Z415" s="22">
        <f>IF(X415&lt;0,0.9,LOOKUP(X415,{0,1950001,3300001,6950001,9000001,18000001,40000001},{0.84895,0.7979,0.6958,0.66517,0.56307,0.4916,0.44055}))</f>
        <v/>
      </c>
      <c r="AA415" s="22">
        <f>IF(W415&lt;0,0,CHOOSE(MATCH(W415,{0,1950001,3300001,6950001,9000001},1),5.105/84.895,10.21/79.79,20.42/69.58,23.483/66.517,33.693/56.307))</f>
        <v/>
      </c>
      <c r="AB415" s="21">
        <f>IF(C415&lt;=2000,0,(MIN(C415,ROUNDDOWN(F415*0.3,0))-2000)*0.1)</f>
        <v/>
      </c>
      <c r="AC415" s="21">
        <f>IF(C415&lt;=2000,0,MIN((C415-2000)*Y415,(R415+S415)*0.2))</f>
        <v/>
      </c>
      <c r="AD415" s="21">
        <f>IF(C415&lt;=2000,0,MIN((C415-2000)*Z415,(T415+U415)*0.2))</f>
        <v/>
      </c>
      <c r="AE415" s="21">
        <f>AC415*AA415</f>
        <v/>
      </c>
      <c r="AF415" s="21">
        <f>ROUNDDOWN(R415,-2)+ROUNDDOWN(S415,-2)</f>
        <v/>
      </c>
      <c r="AG415" s="21">
        <f>ROUNDDOWN(MAX(0,R415-(AB415+AC415+AE415)*0.6),-2)+ROUNDDOWN(MAX(0,S415-(AB415+AC415+AE415)*0.4),-2)</f>
        <v/>
      </c>
      <c r="AH415" s="21">
        <f>ROUNDDOWN(MAX(0,T415-(AB415+AD415)*0.6),-2)+ROUNDDOWN(MAX(0,U415-(AB415+AD415)*0.4),-2)</f>
        <v/>
      </c>
      <c r="AI415" s="21">
        <f>ROUNDDOWN(T415,-2)+ROUNDDOWN(U415,-2)</f>
        <v/>
      </c>
      <c r="AJ415" s="21">
        <f>M415+AF415</f>
        <v/>
      </c>
      <c r="AK415" s="21">
        <f>M415+AG415</f>
        <v/>
      </c>
      <c r="AL415" s="21">
        <f>N415+AH415</f>
        <v/>
      </c>
      <c r="AM415" s="21">
        <f>O415+AI415</f>
        <v/>
      </c>
      <c r="AN415" s="21">
        <f>N415+AI415</f>
        <v/>
      </c>
      <c r="AO415" s="21">
        <f>ROUNDDOWN((R415+S415)*0.2/Y415+2000,0)</f>
        <v/>
      </c>
      <c r="AP415" s="21">
        <f>ROUNDDOWN((T415+U415)*0.2/Z415+2000,0)</f>
        <v/>
      </c>
      <c r="AQ415" s="21">
        <f>AL415-AK415</f>
        <v/>
      </c>
      <c r="AR415" s="21">
        <f>AM415-AK415</f>
        <v/>
      </c>
      <c r="AS415" s="21">
        <f>AM415-AL415</f>
        <v/>
      </c>
      <c r="AT415" s="21">
        <f>AK415+C415-AJ415</f>
        <v/>
      </c>
      <c r="AU415" s="21">
        <f>AL415+C415-AM415</f>
        <v/>
      </c>
      <c r="AV415" s="21">
        <f>AN415+C415-AM415</f>
        <v/>
      </c>
    </row>
    <row r="416">
      <c r="A416" t="inlineStr">
        <is>
          <t>医療費の境目</t>
        </is>
      </c>
      <c r="B416" s="21">
        <f>'3_医療費の境目'!$B$3</f>
        <v/>
      </c>
      <c r="C416" s="21">
        <f>IF('3_医療費の境目'!$B$4="",AO416,'3_医療費の境目'!$B$4)</f>
        <v/>
      </c>
      <c r="D416" s="21">
        <f>'3_医療費の境目'!D416</f>
        <v/>
      </c>
      <c r="E416" s="21">
        <f>ROUND(MIN(B416/12,650000)*12*0.0915+MIN(B416/12,1390000)*12*(0.0504+0)+B416*0.005,0)</f>
        <v/>
      </c>
      <c r="F416" s="21">
        <f>IF(B416&lt;741000,0,IF(B416&lt;2191000,B416-740000,IF(B416&lt;2193000,1451000,IF(B416&lt;2196000,1453000,IF(B416&lt;2200000,1456000,IF(B416&lt;3600000,ROUND(ROUNDDOWN(B416/4,-3)*2.8,0)-80000,IF(B416&lt;6600000,ROUND(ROUNDDOWN(B416/4,-3)*3.2,0)-440000,IF(B416&lt;8500000,ROUNDDOWN(B416*0.9,0)-1100000,B416-1950000))))))))</f>
        <v/>
      </c>
      <c r="G416" s="21">
        <f>IF(F416&gt;23500000,NA(),IF(F416&lt;=4890000,1040000,IF(F416&lt;=6550000,670000,620000)))</f>
        <v/>
      </c>
      <c r="H416" s="21">
        <f>IF(D416&lt;=0,0,MAX(0,MIN(2000000,D416-MIN(100000,ROUNDDOWN(F416*0.05,0)))))</f>
        <v/>
      </c>
      <c r="I416" s="21">
        <f>IF(C416&lt;=2000,0,MIN(C416,ROUNDDOWN(F416*0.4,0))-2000)</f>
        <v/>
      </c>
      <c r="J416" s="21">
        <f>MAX(0,ROUNDDOWN(F416-E416-G416,-3))</f>
        <v/>
      </c>
      <c r="K416" s="21">
        <f>MAX(0,ROUNDDOWN(F416-E416-G416-H416-I416,-3))</f>
        <v/>
      </c>
      <c r="L416" s="21">
        <f>MAX(0,ROUNDDOWN(F416-E416-G416-H416,-3))</f>
        <v/>
      </c>
      <c r="M416" s="21">
        <f>IF(J416&lt;=0,0,ROUNDDOWN((J416*LOOKUP(J416,{0,1950001,3300001,6950001,9000001,18000001,40000001},{0.05,0.1,0.2,0.23,0.33,0.4,0.45})-LOOKUP(J416,{0,1950001,3300001,6950001,9000001,18000001,40000001},{0,97500,427500,636000,1536000,2796000,4796000}))*1.021,-2))</f>
        <v/>
      </c>
      <c r="N416" s="21">
        <f>IF(K416&lt;=0,0,ROUNDDOWN((K416*LOOKUP(K416,{0,1950001,3300001,6950001,9000001,18000001,40000001},{0.05,0.1,0.2,0.23,0.33,0.4,0.45})-LOOKUP(K416,{0,1950001,3300001,6950001,9000001,18000001,40000001},{0,97500,427500,636000,1536000,2796000,4796000}))*1.021,-2))</f>
        <v/>
      </c>
      <c r="O416" s="21">
        <f>IF(L416&lt;=0,0,ROUNDDOWN((L416*LOOKUP(L416,{0,1950001,3300001,6950001,9000001,18000001,40000001},{0.05,0.1,0.2,0.23,0.33,0.4,0.45})-LOOKUP(L416,{0,1950001,3300001,6950001,9000001,18000001,40000001},{0,97500,427500,636000,1536000,2796000,4796000}))*1.021,-2))</f>
        <v/>
      </c>
      <c r="P416" s="21">
        <f>MAX(0,ROUNDDOWN(F416-E416-430000,-3))</f>
        <v/>
      </c>
      <c r="Q416" s="21">
        <f>MAX(0,ROUNDDOWN(F416-E416-430000-H416,-3))</f>
        <v/>
      </c>
      <c r="R416" s="21">
        <f>IF(F416&lt;=450000,0,MAX(0,P416*0.06-MIN(50000,P416)*0.03))</f>
        <v/>
      </c>
      <c r="S416" s="21">
        <f>IF(F416&lt;=450000,0,MAX(0,P416*0.04-MIN(50000,P416)*0.02))</f>
        <v/>
      </c>
      <c r="T416" s="21">
        <f>IF(F416&lt;=450000,0,MAX(0,Q416*0.06-MIN(50000,Q416)*0.03))</f>
        <v/>
      </c>
      <c r="U416" s="21">
        <f>IF(F416&lt;=450000,0,MAX(0,Q416*0.04-MIN(50000,Q416)*0.02))</f>
        <v/>
      </c>
      <c r="V416" s="21">
        <f>50000+MAX(0,G416-480000)</f>
        <v/>
      </c>
      <c r="W416" s="21">
        <f>P416-V416</f>
        <v/>
      </c>
      <c r="X416" s="21">
        <f>Q416-V416</f>
        <v/>
      </c>
      <c r="Y416" s="22">
        <f>IF(W416&lt;0,0.9,LOOKUP(W416,{0,1950001,3300001,6950001,9000001,18000001,40000001},{0.84895,0.7979,0.6958,0.66517,0.56307,0.4916,0.44055}))</f>
        <v/>
      </c>
      <c r="Z416" s="22">
        <f>IF(X416&lt;0,0.9,LOOKUP(X416,{0,1950001,3300001,6950001,9000001,18000001,40000001},{0.84895,0.7979,0.6958,0.66517,0.56307,0.4916,0.44055}))</f>
        <v/>
      </c>
      <c r="AA416" s="22">
        <f>IF(W416&lt;0,0,CHOOSE(MATCH(W416,{0,1950001,3300001,6950001,9000001},1),5.105/84.895,10.21/79.79,20.42/69.58,23.483/66.517,33.693/56.307))</f>
        <v/>
      </c>
      <c r="AB416" s="21">
        <f>IF(C416&lt;=2000,0,(MIN(C416,ROUNDDOWN(F416*0.3,0))-2000)*0.1)</f>
        <v/>
      </c>
      <c r="AC416" s="21">
        <f>IF(C416&lt;=2000,0,MIN((C416-2000)*Y416,(R416+S416)*0.2))</f>
        <v/>
      </c>
      <c r="AD416" s="21">
        <f>IF(C416&lt;=2000,0,MIN((C416-2000)*Z416,(T416+U416)*0.2))</f>
        <v/>
      </c>
      <c r="AE416" s="21">
        <f>AC416*AA416</f>
        <v/>
      </c>
      <c r="AF416" s="21">
        <f>ROUNDDOWN(R416,-2)+ROUNDDOWN(S416,-2)</f>
        <v/>
      </c>
      <c r="AG416" s="21">
        <f>ROUNDDOWN(MAX(0,R416-(AB416+AC416+AE416)*0.6),-2)+ROUNDDOWN(MAX(0,S416-(AB416+AC416+AE416)*0.4),-2)</f>
        <v/>
      </c>
      <c r="AH416" s="21">
        <f>ROUNDDOWN(MAX(0,T416-(AB416+AD416)*0.6),-2)+ROUNDDOWN(MAX(0,U416-(AB416+AD416)*0.4),-2)</f>
        <v/>
      </c>
      <c r="AI416" s="21">
        <f>ROUNDDOWN(T416,-2)+ROUNDDOWN(U416,-2)</f>
        <v/>
      </c>
      <c r="AJ416" s="21">
        <f>M416+AF416</f>
        <v/>
      </c>
      <c r="AK416" s="21">
        <f>M416+AG416</f>
        <v/>
      </c>
      <c r="AL416" s="21">
        <f>N416+AH416</f>
        <v/>
      </c>
      <c r="AM416" s="21">
        <f>O416+AI416</f>
        <v/>
      </c>
      <c r="AN416" s="21">
        <f>N416+AI416</f>
        <v/>
      </c>
      <c r="AO416" s="21">
        <f>ROUNDDOWN((R416+S416)*0.2/Y416+2000,0)</f>
        <v/>
      </c>
      <c r="AP416" s="21">
        <f>ROUNDDOWN((T416+U416)*0.2/Z416+2000,0)</f>
        <v/>
      </c>
      <c r="AQ416" s="21">
        <f>AL416-AK416</f>
        <v/>
      </c>
      <c r="AR416" s="21">
        <f>AM416-AK416</f>
        <v/>
      </c>
      <c r="AS416" s="21">
        <f>AM416-AL416</f>
        <v/>
      </c>
      <c r="AT416" s="21">
        <f>AK416+C416-AJ416</f>
        <v/>
      </c>
      <c r="AU416" s="21">
        <f>AL416+C416-AM416</f>
        <v/>
      </c>
      <c r="AV416" s="21">
        <f>AN416+C416-AM416</f>
        <v/>
      </c>
    </row>
    <row r="417">
      <c r="A417" t="inlineStr">
        <is>
          <t>医療費の境目</t>
        </is>
      </c>
      <c r="B417" s="21">
        <f>'3_医療費の境目'!$B$3</f>
        <v/>
      </c>
      <c r="C417" s="21">
        <f>IF('3_医療費の境目'!$B$4="",AO417,'3_医療費の境目'!$B$4)</f>
        <v/>
      </c>
      <c r="D417" s="21">
        <f>'3_医療費の境目'!D417</f>
        <v/>
      </c>
      <c r="E417" s="21">
        <f>ROUND(MIN(B417/12,650000)*12*0.0915+MIN(B417/12,1390000)*12*(0.0504+0)+B417*0.005,0)</f>
        <v/>
      </c>
      <c r="F417" s="21">
        <f>IF(B417&lt;741000,0,IF(B417&lt;2191000,B417-740000,IF(B417&lt;2193000,1451000,IF(B417&lt;2196000,1453000,IF(B417&lt;2200000,1456000,IF(B417&lt;3600000,ROUND(ROUNDDOWN(B417/4,-3)*2.8,0)-80000,IF(B417&lt;6600000,ROUND(ROUNDDOWN(B417/4,-3)*3.2,0)-440000,IF(B417&lt;8500000,ROUNDDOWN(B417*0.9,0)-1100000,B417-1950000))))))))</f>
        <v/>
      </c>
      <c r="G417" s="21">
        <f>IF(F417&gt;23500000,NA(),IF(F417&lt;=4890000,1040000,IF(F417&lt;=6550000,670000,620000)))</f>
        <v/>
      </c>
      <c r="H417" s="21">
        <f>IF(D417&lt;=0,0,MAX(0,MIN(2000000,D417-MIN(100000,ROUNDDOWN(F417*0.05,0)))))</f>
        <v/>
      </c>
      <c r="I417" s="21">
        <f>IF(C417&lt;=2000,0,MIN(C417,ROUNDDOWN(F417*0.4,0))-2000)</f>
        <v/>
      </c>
      <c r="J417" s="21">
        <f>MAX(0,ROUNDDOWN(F417-E417-G417,-3))</f>
        <v/>
      </c>
      <c r="K417" s="21">
        <f>MAX(0,ROUNDDOWN(F417-E417-G417-H417-I417,-3))</f>
        <v/>
      </c>
      <c r="L417" s="21">
        <f>MAX(0,ROUNDDOWN(F417-E417-G417-H417,-3))</f>
        <v/>
      </c>
      <c r="M417" s="21">
        <f>IF(J417&lt;=0,0,ROUNDDOWN((J417*LOOKUP(J417,{0,1950001,3300001,6950001,9000001,18000001,40000001},{0.05,0.1,0.2,0.23,0.33,0.4,0.45})-LOOKUP(J417,{0,1950001,3300001,6950001,9000001,18000001,40000001},{0,97500,427500,636000,1536000,2796000,4796000}))*1.021,-2))</f>
        <v/>
      </c>
      <c r="N417" s="21">
        <f>IF(K417&lt;=0,0,ROUNDDOWN((K417*LOOKUP(K417,{0,1950001,3300001,6950001,9000001,18000001,40000001},{0.05,0.1,0.2,0.23,0.33,0.4,0.45})-LOOKUP(K417,{0,1950001,3300001,6950001,9000001,18000001,40000001},{0,97500,427500,636000,1536000,2796000,4796000}))*1.021,-2))</f>
        <v/>
      </c>
      <c r="O417" s="21">
        <f>IF(L417&lt;=0,0,ROUNDDOWN((L417*LOOKUP(L417,{0,1950001,3300001,6950001,9000001,18000001,40000001},{0.05,0.1,0.2,0.23,0.33,0.4,0.45})-LOOKUP(L417,{0,1950001,3300001,6950001,9000001,18000001,40000001},{0,97500,427500,636000,1536000,2796000,4796000}))*1.021,-2))</f>
        <v/>
      </c>
      <c r="P417" s="21">
        <f>MAX(0,ROUNDDOWN(F417-E417-430000,-3))</f>
        <v/>
      </c>
      <c r="Q417" s="21">
        <f>MAX(0,ROUNDDOWN(F417-E417-430000-H417,-3))</f>
        <v/>
      </c>
      <c r="R417" s="21">
        <f>IF(F417&lt;=450000,0,MAX(0,P417*0.06-MIN(50000,P417)*0.03))</f>
        <v/>
      </c>
      <c r="S417" s="21">
        <f>IF(F417&lt;=450000,0,MAX(0,P417*0.04-MIN(50000,P417)*0.02))</f>
        <v/>
      </c>
      <c r="T417" s="21">
        <f>IF(F417&lt;=450000,0,MAX(0,Q417*0.06-MIN(50000,Q417)*0.03))</f>
        <v/>
      </c>
      <c r="U417" s="21">
        <f>IF(F417&lt;=450000,0,MAX(0,Q417*0.04-MIN(50000,Q417)*0.02))</f>
        <v/>
      </c>
      <c r="V417" s="21">
        <f>50000+MAX(0,G417-480000)</f>
        <v/>
      </c>
      <c r="W417" s="21">
        <f>P417-V417</f>
        <v/>
      </c>
      <c r="X417" s="21">
        <f>Q417-V417</f>
        <v/>
      </c>
      <c r="Y417" s="22">
        <f>IF(W417&lt;0,0.9,LOOKUP(W417,{0,1950001,3300001,6950001,9000001,18000001,40000001},{0.84895,0.7979,0.6958,0.66517,0.56307,0.4916,0.44055}))</f>
        <v/>
      </c>
      <c r="Z417" s="22">
        <f>IF(X417&lt;0,0.9,LOOKUP(X417,{0,1950001,3300001,6950001,9000001,18000001,40000001},{0.84895,0.7979,0.6958,0.66517,0.56307,0.4916,0.44055}))</f>
        <v/>
      </c>
      <c r="AA417" s="22">
        <f>IF(W417&lt;0,0,CHOOSE(MATCH(W417,{0,1950001,3300001,6950001,9000001},1),5.105/84.895,10.21/79.79,20.42/69.58,23.483/66.517,33.693/56.307))</f>
        <v/>
      </c>
      <c r="AB417" s="21">
        <f>IF(C417&lt;=2000,0,(MIN(C417,ROUNDDOWN(F417*0.3,0))-2000)*0.1)</f>
        <v/>
      </c>
      <c r="AC417" s="21">
        <f>IF(C417&lt;=2000,0,MIN((C417-2000)*Y417,(R417+S417)*0.2))</f>
        <v/>
      </c>
      <c r="AD417" s="21">
        <f>IF(C417&lt;=2000,0,MIN((C417-2000)*Z417,(T417+U417)*0.2))</f>
        <v/>
      </c>
      <c r="AE417" s="21">
        <f>AC417*AA417</f>
        <v/>
      </c>
      <c r="AF417" s="21">
        <f>ROUNDDOWN(R417,-2)+ROUNDDOWN(S417,-2)</f>
        <v/>
      </c>
      <c r="AG417" s="21">
        <f>ROUNDDOWN(MAX(0,R417-(AB417+AC417+AE417)*0.6),-2)+ROUNDDOWN(MAX(0,S417-(AB417+AC417+AE417)*0.4),-2)</f>
        <v/>
      </c>
      <c r="AH417" s="21">
        <f>ROUNDDOWN(MAX(0,T417-(AB417+AD417)*0.6),-2)+ROUNDDOWN(MAX(0,U417-(AB417+AD417)*0.4),-2)</f>
        <v/>
      </c>
      <c r="AI417" s="21">
        <f>ROUNDDOWN(T417,-2)+ROUNDDOWN(U417,-2)</f>
        <v/>
      </c>
      <c r="AJ417" s="21">
        <f>M417+AF417</f>
        <v/>
      </c>
      <c r="AK417" s="21">
        <f>M417+AG417</f>
        <v/>
      </c>
      <c r="AL417" s="21">
        <f>N417+AH417</f>
        <v/>
      </c>
      <c r="AM417" s="21">
        <f>O417+AI417</f>
        <v/>
      </c>
      <c r="AN417" s="21">
        <f>N417+AI417</f>
        <v/>
      </c>
      <c r="AO417" s="21">
        <f>ROUNDDOWN((R417+S417)*0.2/Y417+2000,0)</f>
        <v/>
      </c>
      <c r="AP417" s="21">
        <f>ROUNDDOWN((T417+U417)*0.2/Z417+2000,0)</f>
        <v/>
      </c>
      <c r="AQ417" s="21">
        <f>AL417-AK417</f>
        <v/>
      </c>
      <c r="AR417" s="21">
        <f>AM417-AK417</f>
        <v/>
      </c>
      <c r="AS417" s="21">
        <f>AM417-AL417</f>
        <v/>
      </c>
      <c r="AT417" s="21">
        <f>AK417+C417-AJ417</f>
        <v/>
      </c>
      <c r="AU417" s="21">
        <f>AL417+C417-AM417</f>
        <v/>
      </c>
      <c r="AV417" s="21">
        <f>AN417+C417-AM417</f>
        <v/>
      </c>
    </row>
    <row r="418">
      <c r="A418" t="inlineStr">
        <is>
          <t>医療費の境目</t>
        </is>
      </c>
      <c r="B418" s="21">
        <f>'3_医療費の境目'!$B$3</f>
        <v/>
      </c>
      <c r="C418" s="21">
        <f>IF('3_医療費の境目'!$B$4="",AO418,'3_医療費の境目'!$B$4)</f>
        <v/>
      </c>
      <c r="D418" s="21">
        <f>'3_医療費の境目'!D418</f>
        <v/>
      </c>
      <c r="E418" s="21">
        <f>ROUND(MIN(B418/12,650000)*12*0.0915+MIN(B418/12,1390000)*12*(0.0504+0)+B418*0.005,0)</f>
        <v/>
      </c>
      <c r="F418" s="21">
        <f>IF(B418&lt;741000,0,IF(B418&lt;2191000,B418-740000,IF(B418&lt;2193000,1451000,IF(B418&lt;2196000,1453000,IF(B418&lt;2200000,1456000,IF(B418&lt;3600000,ROUND(ROUNDDOWN(B418/4,-3)*2.8,0)-80000,IF(B418&lt;6600000,ROUND(ROUNDDOWN(B418/4,-3)*3.2,0)-440000,IF(B418&lt;8500000,ROUNDDOWN(B418*0.9,0)-1100000,B418-1950000))))))))</f>
        <v/>
      </c>
      <c r="G418" s="21">
        <f>IF(F418&gt;23500000,NA(),IF(F418&lt;=4890000,1040000,IF(F418&lt;=6550000,670000,620000)))</f>
        <v/>
      </c>
      <c r="H418" s="21">
        <f>IF(D418&lt;=0,0,MAX(0,MIN(2000000,D418-MIN(100000,ROUNDDOWN(F418*0.05,0)))))</f>
        <v/>
      </c>
      <c r="I418" s="21">
        <f>IF(C418&lt;=2000,0,MIN(C418,ROUNDDOWN(F418*0.4,0))-2000)</f>
        <v/>
      </c>
      <c r="J418" s="21">
        <f>MAX(0,ROUNDDOWN(F418-E418-G418,-3))</f>
        <v/>
      </c>
      <c r="K418" s="21">
        <f>MAX(0,ROUNDDOWN(F418-E418-G418-H418-I418,-3))</f>
        <v/>
      </c>
      <c r="L418" s="21">
        <f>MAX(0,ROUNDDOWN(F418-E418-G418-H418,-3))</f>
        <v/>
      </c>
      <c r="M418" s="21">
        <f>IF(J418&lt;=0,0,ROUNDDOWN((J418*LOOKUP(J418,{0,1950001,3300001,6950001,9000001,18000001,40000001},{0.05,0.1,0.2,0.23,0.33,0.4,0.45})-LOOKUP(J418,{0,1950001,3300001,6950001,9000001,18000001,40000001},{0,97500,427500,636000,1536000,2796000,4796000}))*1.021,-2))</f>
        <v/>
      </c>
      <c r="N418" s="21">
        <f>IF(K418&lt;=0,0,ROUNDDOWN((K418*LOOKUP(K418,{0,1950001,3300001,6950001,9000001,18000001,40000001},{0.05,0.1,0.2,0.23,0.33,0.4,0.45})-LOOKUP(K418,{0,1950001,3300001,6950001,9000001,18000001,40000001},{0,97500,427500,636000,1536000,2796000,4796000}))*1.021,-2))</f>
        <v/>
      </c>
      <c r="O418" s="21">
        <f>IF(L418&lt;=0,0,ROUNDDOWN((L418*LOOKUP(L418,{0,1950001,3300001,6950001,9000001,18000001,40000001},{0.05,0.1,0.2,0.23,0.33,0.4,0.45})-LOOKUP(L418,{0,1950001,3300001,6950001,9000001,18000001,40000001},{0,97500,427500,636000,1536000,2796000,4796000}))*1.021,-2))</f>
        <v/>
      </c>
      <c r="P418" s="21">
        <f>MAX(0,ROUNDDOWN(F418-E418-430000,-3))</f>
        <v/>
      </c>
      <c r="Q418" s="21">
        <f>MAX(0,ROUNDDOWN(F418-E418-430000-H418,-3))</f>
        <v/>
      </c>
      <c r="R418" s="21">
        <f>IF(F418&lt;=450000,0,MAX(0,P418*0.06-MIN(50000,P418)*0.03))</f>
        <v/>
      </c>
      <c r="S418" s="21">
        <f>IF(F418&lt;=450000,0,MAX(0,P418*0.04-MIN(50000,P418)*0.02))</f>
        <v/>
      </c>
      <c r="T418" s="21">
        <f>IF(F418&lt;=450000,0,MAX(0,Q418*0.06-MIN(50000,Q418)*0.03))</f>
        <v/>
      </c>
      <c r="U418" s="21">
        <f>IF(F418&lt;=450000,0,MAX(0,Q418*0.04-MIN(50000,Q418)*0.02))</f>
        <v/>
      </c>
      <c r="V418" s="21">
        <f>50000+MAX(0,G418-480000)</f>
        <v/>
      </c>
      <c r="W418" s="21">
        <f>P418-V418</f>
        <v/>
      </c>
      <c r="X418" s="21">
        <f>Q418-V418</f>
        <v/>
      </c>
      <c r="Y418" s="22">
        <f>IF(W418&lt;0,0.9,LOOKUP(W418,{0,1950001,3300001,6950001,9000001,18000001,40000001},{0.84895,0.7979,0.6958,0.66517,0.56307,0.4916,0.44055}))</f>
        <v/>
      </c>
      <c r="Z418" s="22">
        <f>IF(X418&lt;0,0.9,LOOKUP(X418,{0,1950001,3300001,6950001,9000001,18000001,40000001},{0.84895,0.7979,0.6958,0.66517,0.56307,0.4916,0.44055}))</f>
        <v/>
      </c>
      <c r="AA418" s="22">
        <f>IF(W418&lt;0,0,CHOOSE(MATCH(W418,{0,1950001,3300001,6950001,9000001},1),5.105/84.895,10.21/79.79,20.42/69.58,23.483/66.517,33.693/56.307))</f>
        <v/>
      </c>
      <c r="AB418" s="21">
        <f>IF(C418&lt;=2000,0,(MIN(C418,ROUNDDOWN(F418*0.3,0))-2000)*0.1)</f>
        <v/>
      </c>
      <c r="AC418" s="21">
        <f>IF(C418&lt;=2000,0,MIN((C418-2000)*Y418,(R418+S418)*0.2))</f>
        <v/>
      </c>
      <c r="AD418" s="21">
        <f>IF(C418&lt;=2000,0,MIN((C418-2000)*Z418,(T418+U418)*0.2))</f>
        <v/>
      </c>
      <c r="AE418" s="21">
        <f>AC418*AA418</f>
        <v/>
      </c>
      <c r="AF418" s="21">
        <f>ROUNDDOWN(R418,-2)+ROUNDDOWN(S418,-2)</f>
        <v/>
      </c>
      <c r="AG418" s="21">
        <f>ROUNDDOWN(MAX(0,R418-(AB418+AC418+AE418)*0.6),-2)+ROUNDDOWN(MAX(0,S418-(AB418+AC418+AE418)*0.4),-2)</f>
        <v/>
      </c>
      <c r="AH418" s="21">
        <f>ROUNDDOWN(MAX(0,T418-(AB418+AD418)*0.6),-2)+ROUNDDOWN(MAX(0,U418-(AB418+AD418)*0.4),-2)</f>
        <v/>
      </c>
      <c r="AI418" s="21">
        <f>ROUNDDOWN(T418,-2)+ROUNDDOWN(U418,-2)</f>
        <v/>
      </c>
      <c r="AJ418" s="21">
        <f>M418+AF418</f>
        <v/>
      </c>
      <c r="AK418" s="21">
        <f>M418+AG418</f>
        <v/>
      </c>
      <c r="AL418" s="21">
        <f>N418+AH418</f>
        <v/>
      </c>
      <c r="AM418" s="21">
        <f>O418+AI418</f>
        <v/>
      </c>
      <c r="AN418" s="21">
        <f>N418+AI418</f>
        <v/>
      </c>
      <c r="AO418" s="21">
        <f>ROUNDDOWN((R418+S418)*0.2/Y418+2000,0)</f>
        <v/>
      </c>
      <c r="AP418" s="21">
        <f>ROUNDDOWN((T418+U418)*0.2/Z418+2000,0)</f>
        <v/>
      </c>
      <c r="AQ418" s="21">
        <f>AL418-AK418</f>
        <v/>
      </c>
      <c r="AR418" s="21">
        <f>AM418-AK418</f>
        <v/>
      </c>
      <c r="AS418" s="21">
        <f>AM418-AL418</f>
        <v/>
      </c>
      <c r="AT418" s="21">
        <f>AK418+C418-AJ418</f>
        <v/>
      </c>
      <c r="AU418" s="21">
        <f>AL418+C418-AM418</f>
        <v/>
      </c>
      <c r="AV418" s="21">
        <f>AN418+C418-AM418</f>
        <v/>
      </c>
    </row>
    <row r="419">
      <c r="A419" t="inlineStr">
        <is>
          <t>医療費の境目</t>
        </is>
      </c>
      <c r="B419" s="21">
        <f>'3_医療費の境目'!$B$3</f>
        <v/>
      </c>
      <c r="C419" s="21">
        <f>IF('3_医療費の境目'!$B$4="",AO419,'3_医療費の境目'!$B$4)</f>
        <v/>
      </c>
      <c r="D419" s="21">
        <f>'3_医療費の境目'!D419</f>
        <v/>
      </c>
      <c r="E419" s="21">
        <f>ROUND(MIN(B419/12,650000)*12*0.0915+MIN(B419/12,1390000)*12*(0.0504+0)+B419*0.005,0)</f>
        <v/>
      </c>
      <c r="F419" s="21">
        <f>IF(B419&lt;741000,0,IF(B419&lt;2191000,B419-740000,IF(B419&lt;2193000,1451000,IF(B419&lt;2196000,1453000,IF(B419&lt;2200000,1456000,IF(B419&lt;3600000,ROUND(ROUNDDOWN(B419/4,-3)*2.8,0)-80000,IF(B419&lt;6600000,ROUND(ROUNDDOWN(B419/4,-3)*3.2,0)-440000,IF(B419&lt;8500000,ROUNDDOWN(B419*0.9,0)-1100000,B419-1950000))))))))</f>
        <v/>
      </c>
      <c r="G419" s="21">
        <f>IF(F419&gt;23500000,NA(),IF(F419&lt;=4890000,1040000,IF(F419&lt;=6550000,670000,620000)))</f>
        <v/>
      </c>
      <c r="H419" s="21">
        <f>IF(D419&lt;=0,0,MAX(0,MIN(2000000,D419-MIN(100000,ROUNDDOWN(F419*0.05,0)))))</f>
        <v/>
      </c>
      <c r="I419" s="21">
        <f>IF(C419&lt;=2000,0,MIN(C419,ROUNDDOWN(F419*0.4,0))-2000)</f>
        <v/>
      </c>
      <c r="J419" s="21">
        <f>MAX(0,ROUNDDOWN(F419-E419-G419,-3))</f>
        <v/>
      </c>
      <c r="K419" s="21">
        <f>MAX(0,ROUNDDOWN(F419-E419-G419-H419-I419,-3))</f>
        <v/>
      </c>
      <c r="L419" s="21">
        <f>MAX(0,ROUNDDOWN(F419-E419-G419-H419,-3))</f>
        <v/>
      </c>
      <c r="M419" s="21">
        <f>IF(J419&lt;=0,0,ROUNDDOWN((J419*LOOKUP(J419,{0,1950001,3300001,6950001,9000001,18000001,40000001},{0.05,0.1,0.2,0.23,0.33,0.4,0.45})-LOOKUP(J419,{0,1950001,3300001,6950001,9000001,18000001,40000001},{0,97500,427500,636000,1536000,2796000,4796000}))*1.021,-2))</f>
        <v/>
      </c>
      <c r="N419" s="21">
        <f>IF(K419&lt;=0,0,ROUNDDOWN((K419*LOOKUP(K419,{0,1950001,3300001,6950001,9000001,18000001,40000001},{0.05,0.1,0.2,0.23,0.33,0.4,0.45})-LOOKUP(K419,{0,1950001,3300001,6950001,9000001,18000001,40000001},{0,97500,427500,636000,1536000,2796000,4796000}))*1.021,-2))</f>
        <v/>
      </c>
      <c r="O419" s="21">
        <f>IF(L419&lt;=0,0,ROUNDDOWN((L419*LOOKUP(L419,{0,1950001,3300001,6950001,9000001,18000001,40000001},{0.05,0.1,0.2,0.23,0.33,0.4,0.45})-LOOKUP(L419,{0,1950001,3300001,6950001,9000001,18000001,40000001},{0,97500,427500,636000,1536000,2796000,4796000}))*1.021,-2))</f>
        <v/>
      </c>
      <c r="P419" s="21">
        <f>MAX(0,ROUNDDOWN(F419-E419-430000,-3))</f>
        <v/>
      </c>
      <c r="Q419" s="21">
        <f>MAX(0,ROUNDDOWN(F419-E419-430000-H419,-3))</f>
        <v/>
      </c>
      <c r="R419" s="21">
        <f>IF(F419&lt;=450000,0,MAX(0,P419*0.06-MIN(50000,P419)*0.03))</f>
        <v/>
      </c>
      <c r="S419" s="21">
        <f>IF(F419&lt;=450000,0,MAX(0,P419*0.04-MIN(50000,P419)*0.02))</f>
        <v/>
      </c>
      <c r="T419" s="21">
        <f>IF(F419&lt;=450000,0,MAX(0,Q419*0.06-MIN(50000,Q419)*0.03))</f>
        <v/>
      </c>
      <c r="U419" s="21">
        <f>IF(F419&lt;=450000,0,MAX(0,Q419*0.04-MIN(50000,Q419)*0.02))</f>
        <v/>
      </c>
      <c r="V419" s="21">
        <f>50000+MAX(0,G419-480000)</f>
        <v/>
      </c>
      <c r="W419" s="21">
        <f>P419-V419</f>
        <v/>
      </c>
      <c r="X419" s="21">
        <f>Q419-V419</f>
        <v/>
      </c>
      <c r="Y419" s="22">
        <f>IF(W419&lt;0,0.9,LOOKUP(W419,{0,1950001,3300001,6950001,9000001,18000001,40000001},{0.84895,0.7979,0.6958,0.66517,0.56307,0.4916,0.44055}))</f>
        <v/>
      </c>
      <c r="Z419" s="22">
        <f>IF(X419&lt;0,0.9,LOOKUP(X419,{0,1950001,3300001,6950001,9000001,18000001,40000001},{0.84895,0.7979,0.6958,0.66517,0.56307,0.4916,0.44055}))</f>
        <v/>
      </c>
      <c r="AA419" s="22">
        <f>IF(W419&lt;0,0,CHOOSE(MATCH(W419,{0,1950001,3300001,6950001,9000001},1),5.105/84.895,10.21/79.79,20.42/69.58,23.483/66.517,33.693/56.307))</f>
        <v/>
      </c>
      <c r="AB419" s="21">
        <f>IF(C419&lt;=2000,0,(MIN(C419,ROUNDDOWN(F419*0.3,0))-2000)*0.1)</f>
        <v/>
      </c>
      <c r="AC419" s="21">
        <f>IF(C419&lt;=2000,0,MIN((C419-2000)*Y419,(R419+S419)*0.2))</f>
        <v/>
      </c>
      <c r="AD419" s="21">
        <f>IF(C419&lt;=2000,0,MIN((C419-2000)*Z419,(T419+U419)*0.2))</f>
        <v/>
      </c>
      <c r="AE419" s="21">
        <f>AC419*AA419</f>
        <v/>
      </c>
      <c r="AF419" s="21">
        <f>ROUNDDOWN(R419,-2)+ROUNDDOWN(S419,-2)</f>
        <v/>
      </c>
      <c r="AG419" s="21">
        <f>ROUNDDOWN(MAX(0,R419-(AB419+AC419+AE419)*0.6),-2)+ROUNDDOWN(MAX(0,S419-(AB419+AC419+AE419)*0.4),-2)</f>
        <v/>
      </c>
      <c r="AH419" s="21">
        <f>ROUNDDOWN(MAX(0,T419-(AB419+AD419)*0.6),-2)+ROUNDDOWN(MAX(0,U419-(AB419+AD419)*0.4),-2)</f>
        <v/>
      </c>
      <c r="AI419" s="21">
        <f>ROUNDDOWN(T419,-2)+ROUNDDOWN(U419,-2)</f>
        <v/>
      </c>
      <c r="AJ419" s="21">
        <f>M419+AF419</f>
        <v/>
      </c>
      <c r="AK419" s="21">
        <f>M419+AG419</f>
        <v/>
      </c>
      <c r="AL419" s="21">
        <f>N419+AH419</f>
        <v/>
      </c>
      <c r="AM419" s="21">
        <f>O419+AI419</f>
        <v/>
      </c>
      <c r="AN419" s="21">
        <f>N419+AI419</f>
        <v/>
      </c>
      <c r="AO419" s="21">
        <f>ROUNDDOWN((R419+S419)*0.2/Y419+2000,0)</f>
        <v/>
      </c>
      <c r="AP419" s="21">
        <f>ROUNDDOWN((T419+U419)*0.2/Z419+2000,0)</f>
        <v/>
      </c>
      <c r="AQ419" s="21">
        <f>AL419-AK419</f>
        <v/>
      </c>
      <c r="AR419" s="21">
        <f>AM419-AK419</f>
        <v/>
      </c>
      <c r="AS419" s="21">
        <f>AM419-AL419</f>
        <v/>
      </c>
      <c r="AT419" s="21">
        <f>AK419+C419-AJ419</f>
        <v/>
      </c>
      <c r="AU419" s="21">
        <f>AL419+C419-AM419</f>
        <v/>
      </c>
      <c r="AV419" s="21">
        <f>AN419+C419-AM419</f>
        <v/>
      </c>
    </row>
    <row r="420">
      <c r="A420" t="inlineStr">
        <is>
          <t>医療費の境目</t>
        </is>
      </c>
      <c r="B420" s="21">
        <f>'3_医療費の境目'!$B$3</f>
        <v/>
      </c>
      <c r="C420" s="21">
        <f>IF('3_医療費の境目'!$B$4="",AO420,'3_医療費の境目'!$B$4)</f>
        <v/>
      </c>
      <c r="D420" s="21">
        <f>'3_医療費の境目'!D420</f>
        <v/>
      </c>
      <c r="E420" s="21">
        <f>ROUND(MIN(B420/12,650000)*12*0.0915+MIN(B420/12,1390000)*12*(0.0504+0)+B420*0.005,0)</f>
        <v/>
      </c>
      <c r="F420" s="21">
        <f>IF(B420&lt;741000,0,IF(B420&lt;2191000,B420-740000,IF(B420&lt;2193000,1451000,IF(B420&lt;2196000,1453000,IF(B420&lt;2200000,1456000,IF(B420&lt;3600000,ROUND(ROUNDDOWN(B420/4,-3)*2.8,0)-80000,IF(B420&lt;6600000,ROUND(ROUNDDOWN(B420/4,-3)*3.2,0)-440000,IF(B420&lt;8500000,ROUNDDOWN(B420*0.9,0)-1100000,B420-1950000))))))))</f>
        <v/>
      </c>
      <c r="G420" s="21">
        <f>IF(F420&gt;23500000,NA(),IF(F420&lt;=4890000,1040000,IF(F420&lt;=6550000,670000,620000)))</f>
        <v/>
      </c>
      <c r="H420" s="21">
        <f>IF(D420&lt;=0,0,MAX(0,MIN(2000000,D420-MIN(100000,ROUNDDOWN(F420*0.05,0)))))</f>
        <v/>
      </c>
      <c r="I420" s="21">
        <f>IF(C420&lt;=2000,0,MIN(C420,ROUNDDOWN(F420*0.4,0))-2000)</f>
        <v/>
      </c>
      <c r="J420" s="21">
        <f>MAX(0,ROUNDDOWN(F420-E420-G420,-3))</f>
        <v/>
      </c>
      <c r="K420" s="21">
        <f>MAX(0,ROUNDDOWN(F420-E420-G420-H420-I420,-3))</f>
        <v/>
      </c>
      <c r="L420" s="21">
        <f>MAX(0,ROUNDDOWN(F420-E420-G420-H420,-3))</f>
        <v/>
      </c>
      <c r="M420" s="21">
        <f>IF(J420&lt;=0,0,ROUNDDOWN((J420*LOOKUP(J420,{0,1950001,3300001,6950001,9000001,18000001,40000001},{0.05,0.1,0.2,0.23,0.33,0.4,0.45})-LOOKUP(J420,{0,1950001,3300001,6950001,9000001,18000001,40000001},{0,97500,427500,636000,1536000,2796000,4796000}))*1.021,-2))</f>
        <v/>
      </c>
      <c r="N420" s="21">
        <f>IF(K420&lt;=0,0,ROUNDDOWN((K420*LOOKUP(K420,{0,1950001,3300001,6950001,9000001,18000001,40000001},{0.05,0.1,0.2,0.23,0.33,0.4,0.45})-LOOKUP(K420,{0,1950001,3300001,6950001,9000001,18000001,40000001},{0,97500,427500,636000,1536000,2796000,4796000}))*1.021,-2))</f>
        <v/>
      </c>
      <c r="O420" s="21">
        <f>IF(L420&lt;=0,0,ROUNDDOWN((L420*LOOKUP(L420,{0,1950001,3300001,6950001,9000001,18000001,40000001},{0.05,0.1,0.2,0.23,0.33,0.4,0.45})-LOOKUP(L420,{0,1950001,3300001,6950001,9000001,18000001,40000001},{0,97500,427500,636000,1536000,2796000,4796000}))*1.021,-2))</f>
        <v/>
      </c>
      <c r="P420" s="21">
        <f>MAX(0,ROUNDDOWN(F420-E420-430000,-3))</f>
        <v/>
      </c>
      <c r="Q420" s="21">
        <f>MAX(0,ROUNDDOWN(F420-E420-430000-H420,-3))</f>
        <v/>
      </c>
      <c r="R420" s="21">
        <f>IF(F420&lt;=450000,0,MAX(0,P420*0.06-MIN(50000,P420)*0.03))</f>
        <v/>
      </c>
      <c r="S420" s="21">
        <f>IF(F420&lt;=450000,0,MAX(0,P420*0.04-MIN(50000,P420)*0.02))</f>
        <v/>
      </c>
      <c r="T420" s="21">
        <f>IF(F420&lt;=450000,0,MAX(0,Q420*0.06-MIN(50000,Q420)*0.03))</f>
        <v/>
      </c>
      <c r="U420" s="21">
        <f>IF(F420&lt;=450000,0,MAX(0,Q420*0.04-MIN(50000,Q420)*0.02))</f>
        <v/>
      </c>
      <c r="V420" s="21">
        <f>50000+MAX(0,G420-480000)</f>
        <v/>
      </c>
      <c r="W420" s="21">
        <f>P420-V420</f>
        <v/>
      </c>
      <c r="X420" s="21">
        <f>Q420-V420</f>
        <v/>
      </c>
      <c r="Y420" s="22">
        <f>IF(W420&lt;0,0.9,LOOKUP(W420,{0,1950001,3300001,6950001,9000001,18000001,40000001},{0.84895,0.7979,0.6958,0.66517,0.56307,0.4916,0.44055}))</f>
        <v/>
      </c>
      <c r="Z420" s="22">
        <f>IF(X420&lt;0,0.9,LOOKUP(X420,{0,1950001,3300001,6950001,9000001,18000001,40000001},{0.84895,0.7979,0.6958,0.66517,0.56307,0.4916,0.44055}))</f>
        <v/>
      </c>
      <c r="AA420" s="22">
        <f>IF(W420&lt;0,0,CHOOSE(MATCH(W420,{0,1950001,3300001,6950001,9000001},1),5.105/84.895,10.21/79.79,20.42/69.58,23.483/66.517,33.693/56.307))</f>
        <v/>
      </c>
      <c r="AB420" s="21">
        <f>IF(C420&lt;=2000,0,(MIN(C420,ROUNDDOWN(F420*0.3,0))-2000)*0.1)</f>
        <v/>
      </c>
      <c r="AC420" s="21">
        <f>IF(C420&lt;=2000,0,MIN((C420-2000)*Y420,(R420+S420)*0.2))</f>
        <v/>
      </c>
      <c r="AD420" s="21">
        <f>IF(C420&lt;=2000,0,MIN((C420-2000)*Z420,(T420+U420)*0.2))</f>
        <v/>
      </c>
      <c r="AE420" s="21">
        <f>AC420*AA420</f>
        <v/>
      </c>
      <c r="AF420" s="21">
        <f>ROUNDDOWN(R420,-2)+ROUNDDOWN(S420,-2)</f>
        <v/>
      </c>
      <c r="AG420" s="21">
        <f>ROUNDDOWN(MAX(0,R420-(AB420+AC420+AE420)*0.6),-2)+ROUNDDOWN(MAX(0,S420-(AB420+AC420+AE420)*0.4),-2)</f>
        <v/>
      </c>
      <c r="AH420" s="21">
        <f>ROUNDDOWN(MAX(0,T420-(AB420+AD420)*0.6),-2)+ROUNDDOWN(MAX(0,U420-(AB420+AD420)*0.4),-2)</f>
        <v/>
      </c>
      <c r="AI420" s="21">
        <f>ROUNDDOWN(T420,-2)+ROUNDDOWN(U420,-2)</f>
        <v/>
      </c>
      <c r="AJ420" s="21">
        <f>M420+AF420</f>
        <v/>
      </c>
      <c r="AK420" s="21">
        <f>M420+AG420</f>
        <v/>
      </c>
      <c r="AL420" s="21">
        <f>N420+AH420</f>
        <v/>
      </c>
      <c r="AM420" s="21">
        <f>O420+AI420</f>
        <v/>
      </c>
      <c r="AN420" s="21">
        <f>N420+AI420</f>
        <v/>
      </c>
      <c r="AO420" s="21">
        <f>ROUNDDOWN((R420+S420)*0.2/Y420+2000,0)</f>
        <v/>
      </c>
      <c r="AP420" s="21">
        <f>ROUNDDOWN((T420+U420)*0.2/Z420+2000,0)</f>
        <v/>
      </c>
      <c r="AQ420" s="21">
        <f>AL420-AK420</f>
        <v/>
      </c>
      <c r="AR420" s="21">
        <f>AM420-AK420</f>
        <v/>
      </c>
      <c r="AS420" s="21">
        <f>AM420-AL420</f>
        <v/>
      </c>
      <c r="AT420" s="21">
        <f>AK420+C420-AJ420</f>
        <v/>
      </c>
      <c r="AU420" s="21">
        <f>AL420+C420-AM420</f>
        <v/>
      </c>
      <c r="AV420" s="21">
        <f>AN420+C420-AM420</f>
        <v/>
      </c>
    </row>
    <row r="421">
      <c r="A421" t="inlineStr">
        <is>
          <t>医療費の境目</t>
        </is>
      </c>
      <c r="B421" s="21">
        <f>'3_医療費の境目'!$B$3</f>
        <v/>
      </c>
      <c r="C421" s="21">
        <f>IF('3_医療費の境目'!$B$4="",AO421,'3_医療費の境目'!$B$4)</f>
        <v/>
      </c>
      <c r="D421" s="21">
        <f>'3_医療費の境目'!D421</f>
        <v/>
      </c>
      <c r="E421" s="21">
        <f>ROUND(MIN(B421/12,650000)*12*0.0915+MIN(B421/12,1390000)*12*(0.0504+0)+B421*0.005,0)</f>
        <v/>
      </c>
      <c r="F421" s="21">
        <f>IF(B421&lt;741000,0,IF(B421&lt;2191000,B421-740000,IF(B421&lt;2193000,1451000,IF(B421&lt;2196000,1453000,IF(B421&lt;2200000,1456000,IF(B421&lt;3600000,ROUND(ROUNDDOWN(B421/4,-3)*2.8,0)-80000,IF(B421&lt;6600000,ROUND(ROUNDDOWN(B421/4,-3)*3.2,0)-440000,IF(B421&lt;8500000,ROUNDDOWN(B421*0.9,0)-1100000,B421-1950000))))))))</f>
        <v/>
      </c>
      <c r="G421" s="21">
        <f>IF(F421&gt;23500000,NA(),IF(F421&lt;=4890000,1040000,IF(F421&lt;=6550000,670000,620000)))</f>
        <v/>
      </c>
      <c r="H421" s="21">
        <f>IF(D421&lt;=0,0,MAX(0,MIN(2000000,D421-MIN(100000,ROUNDDOWN(F421*0.05,0)))))</f>
        <v/>
      </c>
      <c r="I421" s="21">
        <f>IF(C421&lt;=2000,0,MIN(C421,ROUNDDOWN(F421*0.4,0))-2000)</f>
        <v/>
      </c>
      <c r="J421" s="21">
        <f>MAX(0,ROUNDDOWN(F421-E421-G421,-3))</f>
        <v/>
      </c>
      <c r="K421" s="21">
        <f>MAX(0,ROUNDDOWN(F421-E421-G421-H421-I421,-3))</f>
        <v/>
      </c>
      <c r="L421" s="21">
        <f>MAX(0,ROUNDDOWN(F421-E421-G421-H421,-3))</f>
        <v/>
      </c>
      <c r="M421" s="21">
        <f>IF(J421&lt;=0,0,ROUNDDOWN((J421*LOOKUP(J421,{0,1950001,3300001,6950001,9000001,18000001,40000001},{0.05,0.1,0.2,0.23,0.33,0.4,0.45})-LOOKUP(J421,{0,1950001,3300001,6950001,9000001,18000001,40000001},{0,97500,427500,636000,1536000,2796000,4796000}))*1.021,-2))</f>
        <v/>
      </c>
      <c r="N421" s="21">
        <f>IF(K421&lt;=0,0,ROUNDDOWN((K421*LOOKUP(K421,{0,1950001,3300001,6950001,9000001,18000001,40000001},{0.05,0.1,0.2,0.23,0.33,0.4,0.45})-LOOKUP(K421,{0,1950001,3300001,6950001,9000001,18000001,40000001},{0,97500,427500,636000,1536000,2796000,4796000}))*1.021,-2))</f>
        <v/>
      </c>
      <c r="O421" s="21">
        <f>IF(L421&lt;=0,0,ROUNDDOWN((L421*LOOKUP(L421,{0,1950001,3300001,6950001,9000001,18000001,40000001},{0.05,0.1,0.2,0.23,0.33,0.4,0.45})-LOOKUP(L421,{0,1950001,3300001,6950001,9000001,18000001,40000001},{0,97500,427500,636000,1536000,2796000,4796000}))*1.021,-2))</f>
        <v/>
      </c>
      <c r="P421" s="21">
        <f>MAX(0,ROUNDDOWN(F421-E421-430000,-3))</f>
        <v/>
      </c>
      <c r="Q421" s="21">
        <f>MAX(0,ROUNDDOWN(F421-E421-430000-H421,-3))</f>
        <v/>
      </c>
      <c r="R421" s="21">
        <f>IF(F421&lt;=450000,0,MAX(0,P421*0.06-MIN(50000,P421)*0.03))</f>
        <v/>
      </c>
      <c r="S421" s="21">
        <f>IF(F421&lt;=450000,0,MAX(0,P421*0.04-MIN(50000,P421)*0.02))</f>
        <v/>
      </c>
      <c r="T421" s="21">
        <f>IF(F421&lt;=450000,0,MAX(0,Q421*0.06-MIN(50000,Q421)*0.03))</f>
        <v/>
      </c>
      <c r="U421" s="21">
        <f>IF(F421&lt;=450000,0,MAX(0,Q421*0.04-MIN(50000,Q421)*0.02))</f>
        <v/>
      </c>
      <c r="V421" s="21">
        <f>50000+MAX(0,G421-480000)</f>
        <v/>
      </c>
      <c r="W421" s="21">
        <f>P421-V421</f>
        <v/>
      </c>
      <c r="X421" s="21">
        <f>Q421-V421</f>
        <v/>
      </c>
      <c r="Y421" s="22">
        <f>IF(W421&lt;0,0.9,LOOKUP(W421,{0,1950001,3300001,6950001,9000001,18000001,40000001},{0.84895,0.7979,0.6958,0.66517,0.56307,0.4916,0.44055}))</f>
        <v/>
      </c>
      <c r="Z421" s="22">
        <f>IF(X421&lt;0,0.9,LOOKUP(X421,{0,1950001,3300001,6950001,9000001,18000001,40000001},{0.84895,0.7979,0.6958,0.66517,0.56307,0.4916,0.44055}))</f>
        <v/>
      </c>
      <c r="AA421" s="22">
        <f>IF(W421&lt;0,0,CHOOSE(MATCH(W421,{0,1950001,3300001,6950001,9000001},1),5.105/84.895,10.21/79.79,20.42/69.58,23.483/66.517,33.693/56.307))</f>
        <v/>
      </c>
      <c r="AB421" s="21">
        <f>IF(C421&lt;=2000,0,(MIN(C421,ROUNDDOWN(F421*0.3,0))-2000)*0.1)</f>
        <v/>
      </c>
      <c r="AC421" s="21">
        <f>IF(C421&lt;=2000,0,MIN((C421-2000)*Y421,(R421+S421)*0.2))</f>
        <v/>
      </c>
      <c r="AD421" s="21">
        <f>IF(C421&lt;=2000,0,MIN((C421-2000)*Z421,(T421+U421)*0.2))</f>
        <v/>
      </c>
      <c r="AE421" s="21">
        <f>AC421*AA421</f>
        <v/>
      </c>
      <c r="AF421" s="21">
        <f>ROUNDDOWN(R421,-2)+ROUNDDOWN(S421,-2)</f>
        <v/>
      </c>
      <c r="AG421" s="21">
        <f>ROUNDDOWN(MAX(0,R421-(AB421+AC421+AE421)*0.6),-2)+ROUNDDOWN(MAX(0,S421-(AB421+AC421+AE421)*0.4),-2)</f>
        <v/>
      </c>
      <c r="AH421" s="21">
        <f>ROUNDDOWN(MAX(0,T421-(AB421+AD421)*0.6),-2)+ROUNDDOWN(MAX(0,U421-(AB421+AD421)*0.4),-2)</f>
        <v/>
      </c>
      <c r="AI421" s="21">
        <f>ROUNDDOWN(T421,-2)+ROUNDDOWN(U421,-2)</f>
        <v/>
      </c>
      <c r="AJ421" s="21">
        <f>M421+AF421</f>
        <v/>
      </c>
      <c r="AK421" s="21">
        <f>M421+AG421</f>
        <v/>
      </c>
      <c r="AL421" s="21">
        <f>N421+AH421</f>
        <v/>
      </c>
      <c r="AM421" s="21">
        <f>O421+AI421</f>
        <v/>
      </c>
      <c r="AN421" s="21">
        <f>N421+AI421</f>
        <v/>
      </c>
      <c r="AO421" s="21">
        <f>ROUNDDOWN((R421+S421)*0.2/Y421+2000,0)</f>
        <v/>
      </c>
      <c r="AP421" s="21">
        <f>ROUNDDOWN((T421+U421)*0.2/Z421+2000,0)</f>
        <v/>
      </c>
      <c r="AQ421" s="21">
        <f>AL421-AK421</f>
        <v/>
      </c>
      <c r="AR421" s="21">
        <f>AM421-AK421</f>
        <v/>
      </c>
      <c r="AS421" s="21">
        <f>AM421-AL421</f>
        <v/>
      </c>
      <c r="AT421" s="21">
        <f>AK421+C421-AJ421</f>
        <v/>
      </c>
      <c r="AU421" s="21">
        <f>AL421+C421-AM421</f>
        <v/>
      </c>
      <c r="AV421" s="21">
        <f>AN421+C421-AM421</f>
        <v/>
      </c>
    </row>
    <row r="422">
      <c r="A422" t="inlineStr">
        <is>
          <t>医療費の境目</t>
        </is>
      </c>
      <c r="B422" s="21">
        <f>'3_医療費の境目'!$B$3</f>
        <v/>
      </c>
      <c r="C422" s="21">
        <f>IF('3_医療費の境目'!$B$4="",AO422,'3_医療費の境目'!$B$4)</f>
        <v/>
      </c>
      <c r="D422" s="21">
        <f>'3_医療費の境目'!D422</f>
        <v/>
      </c>
      <c r="E422" s="21">
        <f>ROUND(MIN(B422/12,650000)*12*0.0915+MIN(B422/12,1390000)*12*(0.0504+0)+B422*0.005,0)</f>
        <v/>
      </c>
      <c r="F422" s="21">
        <f>IF(B422&lt;741000,0,IF(B422&lt;2191000,B422-740000,IF(B422&lt;2193000,1451000,IF(B422&lt;2196000,1453000,IF(B422&lt;2200000,1456000,IF(B422&lt;3600000,ROUND(ROUNDDOWN(B422/4,-3)*2.8,0)-80000,IF(B422&lt;6600000,ROUND(ROUNDDOWN(B422/4,-3)*3.2,0)-440000,IF(B422&lt;8500000,ROUNDDOWN(B422*0.9,0)-1100000,B422-1950000))))))))</f>
        <v/>
      </c>
      <c r="G422" s="21">
        <f>IF(F422&gt;23500000,NA(),IF(F422&lt;=4890000,1040000,IF(F422&lt;=6550000,670000,620000)))</f>
        <v/>
      </c>
      <c r="H422" s="21">
        <f>IF(D422&lt;=0,0,MAX(0,MIN(2000000,D422-MIN(100000,ROUNDDOWN(F422*0.05,0)))))</f>
        <v/>
      </c>
      <c r="I422" s="21">
        <f>IF(C422&lt;=2000,0,MIN(C422,ROUNDDOWN(F422*0.4,0))-2000)</f>
        <v/>
      </c>
      <c r="J422" s="21">
        <f>MAX(0,ROUNDDOWN(F422-E422-G422,-3))</f>
        <v/>
      </c>
      <c r="K422" s="21">
        <f>MAX(0,ROUNDDOWN(F422-E422-G422-H422-I422,-3))</f>
        <v/>
      </c>
      <c r="L422" s="21">
        <f>MAX(0,ROUNDDOWN(F422-E422-G422-H422,-3))</f>
        <v/>
      </c>
      <c r="M422" s="21">
        <f>IF(J422&lt;=0,0,ROUNDDOWN((J422*LOOKUP(J422,{0,1950001,3300001,6950001,9000001,18000001,40000001},{0.05,0.1,0.2,0.23,0.33,0.4,0.45})-LOOKUP(J422,{0,1950001,3300001,6950001,9000001,18000001,40000001},{0,97500,427500,636000,1536000,2796000,4796000}))*1.021,-2))</f>
        <v/>
      </c>
      <c r="N422" s="21">
        <f>IF(K422&lt;=0,0,ROUNDDOWN((K422*LOOKUP(K422,{0,1950001,3300001,6950001,9000001,18000001,40000001},{0.05,0.1,0.2,0.23,0.33,0.4,0.45})-LOOKUP(K422,{0,1950001,3300001,6950001,9000001,18000001,40000001},{0,97500,427500,636000,1536000,2796000,4796000}))*1.021,-2))</f>
        <v/>
      </c>
      <c r="O422" s="21">
        <f>IF(L422&lt;=0,0,ROUNDDOWN((L422*LOOKUP(L422,{0,1950001,3300001,6950001,9000001,18000001,40000001},{0.05,0.1,0.2,0.23,0.33,0.4,0.45})-LOOKUP(L422,{0,1950001,3300001,6950001,9000001,18000001,40000001},{0,97500,427500,636000,1536000,2796000,4796000}))*1.021,-2))</f>
        <v/>
      </c>
      <c r="P422" s="21">
        <f>MAX(0,ROUNDDOWN(F422-E422-430000,-3))</f>
        <v/>
      </c>
      <c r="Q422" s="21">
        <f>MAX(0,ROUNDDOWN(F422-E422-430000-H422,-3))</f>
        <v/>
      </c>
      <c r="R422" s="21">
        <f>IF(F422&lt;=450000,0,MAX(0,P422*0.06-MIN(50000,P422)*0.03))</f>
        <v/>
      </c>
      <c r="S422" s="21">
        <f>IF(F422&lt;=450000,0,MAX(0,P422*0.04-MIN(50000,P422)*0.02))</f>
        <v/>
      </c>
      <c r="T422" s="21">
        <f>IF(F422&lt;=450000,0,MAX(0,Q422*0.06-MIN(50000,Q422)*0.03))</f>
        <v/>
      </c>
      <c r="U422" s="21">
        <f>IF(F422&lt;=450000,0,MAX(0,Q422*0.04-MIN(50000,Q422)*0.02))</f>
        <v/>
      </c>
      <c r="V422" s="21">
        <f>50000+MAX(0,G422-480000)</f>
        <v/>
      </c>
      <c r="W422" s="21">
        <f>P422-V422</f>
        <v/>
      </c>
      <c r="X422" s="21">
        <f>Q422-V422</f>
        <v/>
      </c>
      <c r="Y422" s="22">
        <f>IF(W422&lt;0,0.9,LOOKUP(W422,{0,1950001,3300001,6950001,9000001,18000001,40000001},{0.84895,0.7979,0.6958,0.66517,0.56307,0.4916,0.44055}))</f>
        <v/>
      </c>
      <c r="Z422" s="22">
        <f>IF(X422&lt;0,0.9,LOOKUP(X422,{0,1950001,3300001,6950001,9000001,18000001,40000001},{0.84895,0.7979,0.6958,0.66517,0.56307,0.4916,0.44055}))</f>
        <v/>
      </c>
      <c r="AA422" s="22">
        <f>IF(W422&lt;0,0,CHOOSE(MATCH(W422,{0,1950001,3300001,6950001,9000001},1),5.105/84.895,10.21/79.79,20.42/69.58,23.483/66.517,33.693/56.307))</f>
        <v/>
      </c>
      <c r="AB422" s="21">
        <f>IF(C422&lt;=2000,0,(MIN(C422,ROUNDDOWN(F422*0.3,0))-2000)*0.1)</f>
        <v/>
      </c>
      <c r="AC422" s="21">
        <f>IF(C422&lt;=2000,0,MIN((C422-2000)*Y422,(R422+S422)*0.2))</f>
        <v/>
      </c>
      <c r="AD422" s="21">
        <f>IF(C422&lt;=2000,0,MIN((C422-2000)*Z422,(T422+U422)*0.2))</f>
        <v/>
      </c>
      <c r="AE422" s="21">
        <f>AC422*AA422</f>
        <v/>
      </c>
      <c r="AF422" s="21">
        <f>ROUNDDOWN(R422,-2)+ROUNDDOWN(S422,-2)</f>
        <v/>
      </c>
      <c r="AG422" s="21">
        <f>ROUNDDOWN(MAX(0,R422-(AB422+AC422+AE422)*0.6),-2)+ROUNDDOWN(MAX(0,S422-(AB422+AC422+AE422)*0.4),-2)</f>
        <v/>
      </c>
      <c r="AH422" s="21">
        <f>ROUNDDOWN(MAX(0,T422-(AB422+AD422)*0.6),-2)+ROUNDDOWN(MAX(0,U422-(AB422+AD422)*0.4),-2)</f>
        <v/>
      </c>
      <c r="AI422" s="21">
        <f>ROUNDDOWN(T422,-2)+ROUNDDOWN(U422,-2)</f>
        <v/>
      </c>
      <c r="AJ422" s="21">
        <f>M422+AF422</f>
        <v/>
      </c>
      <c r="AK422" s="21">
        <f>M422+AG422</f>
        <v/>
      </c>
      <c r="AL422" s="21">
        <f>N422+AH422</f>
        <v/>
      </c>
      <c r="AM422" s="21">
        <f>O422+AI422</f>
        <v/>
      </c>
      <c r="AN422" s="21">
        <f>N422+AI422</f>
        <v/>
      </c>
      <c r="AO422" s="21">
        <f>ROUNDDOWN((R422+S422)*0.2/Y422+2000,0)</f>
        <v/>
      </c>
      <c r="AP422" s="21">
        <f>ROUNDDOWN((T422+U422)*0.2/Z422+2000,0)</f>
        <v/>
      </c>
      <c r="AQ422" s="21">
        <f>AL422-AK422</f>
        <v/>
      </c>
      <c r="AR422" s="21">
        <f>AM422-AK422</f>
        <v/>
      </c>
      <c r="AS422" s="21">
        <f>AM422-AL422</f>
        <v/>
      </c>
      <c r="AT422" s="21">
        <f>AK422+C422-AJ422</f>
        <v/>
      </c>
      <c r="AU422" s="21">
        <f>AL422+C422-AM422</f>
        <v/>
      </c>
      <c r="AV422" s="21">
        <f>AN422+C422-AM422</f>
        <v/>
      </c>
    </row>
    <row r="423">
      <c r="A423" t="inlineStr">
        <is>
          <t>医療費の境目</t>
        </is>
      </c>
      <c r="B423" s="21">
        <f>'3_医療費の境目'!$B$3</f>
        <v/>
      </c>
      <c r="C423" s="21">
        <f>IF('3_医療費の境目'!$B$4="",AO423,'3_医療費の境目'!$B$4)</f>
        <v/>
      </c>
      <c r="D423" s="21">
        <f>'3_医療費の境目'!D423</f>
        <v/>
      </c>
      <c r="E423" s="21">
        <f>ROUND(MIN(B423/12,650000)*12*0.0915+MIN(B423/12,1390000)*12*(0.0504+0)+B423*0.005,0)</f>
        <v/>
      </c>
      <c r="F423" s="21">
        <f>IF(B423&lt;741000,0,IF(B423&lt;2191000,B423-740000,IF(B423&lt;2193000,1451000,IF(B423&lt;2196000,1453000,IF(B423&lt;2200000,1456000,IF(B423&lt;3600000,ROUND(ROUNDDOWN(B423/4,-3)*2.8,0)-80000,IF(B423&lt;6600000,ROUND(ROUNDDOWN(B423/4,-3)*3.2,0)-440000,IF(B423&lt;8500000,ROUNDDOWN(B423*0.9,0)-1100000,B423-1950000))))))))</f>
        <v/>
      </c>
      <c r="G423" s="21">
        <f>IF(F423&gt;23500000,NA(),IF(F423&lt;=4890000,1040000,IF(F423&lt;=6550000,670000,620000)))</f>
        <v/>
      </c>
      <c r="H423" s="21">
        <f>IF(D423&lt;=0,0,MAX(0,MIN(2000000,D423-MIN(100000,ROUNDDOWN(F423*0.05,0)))))</f>
        <v/>
      </c>
      <c r="I423" s="21">
        <f>IF(C423&lt;=2000,0,MIN(C423,ROUNDDOWN(F423*0.4,0))-2000)</f>
        <v/>
      </c>
      <c r="J423" s="21">
        <f>MAX(0,ROUNDDOWN(F423-E423-G423,-3))</f>
        <v/>
      </c>
      <c r="K423" s="21">
        <f>MAX(0,ROUNDDOWN(F423-E423-G423-H423-I423,-3))</f>
        <v/>
      </c>
      <c r="L423" s="21">
        <f>MAX(0,ROUNDDOWN(F423-E423-G423-H423,-3))</f>
        <v/>
      </c>
      <c r="M423" s="21">
        <f>IF(J423&lt;=0,0,ROUNDDOWN((J423*LOOKUP(J423,{0,1950001,3300001,6950001,9000001,18000001,40000001},{0.05,0.1,0.2,0.23,0.33,0.4,0.45})-LOOKUP(J423,{0,1950001,3300001,6950001,9000001,18000001,40000001},{0,97500,427500,636000,1536000,2796000,4796000}))*1.021,-2))</f>
        <v/>
      </c>
      <c r="N423" s="21">
        <f>IF(K423&lt;=0,0,ROUNDDOWN((K423*LOOKUP(K423,{0,1950001,3300001,6950001,9000001,18000001,40000001},{0.05,0.1,0.2,0.23,0.33,0.4,0.45})-LOOKUP(K423,{0,1950001,3300001,6950001,9000001,18000001,40000001},{0,97500,427500,636000,1536000,2796000,4796000}))*1.021,-2))</f>
        <v/>
      </c>
      <c r="O423" s="21">
        <f>IF(L423&lt;=0,0,ROUNDDOWN((L423*LOOKUP(L423,{0,1950001,3300001,6950001,9000001,18000001,40000001},{0.05,0.1,0.2,0.23,0.33,0.4,0.45})-LOOKUP(L423,{0,1950001,3300001,6950001,9000001,18000001,40000001},{0,97500,427500,636000,1536000,2796000,4796000}))*1.021,-2))</f>
        <v/>
      </c>
      <c r="P423" s="21">
        <f>MAX(0,ROUNDDOWN(F423-E423-430000,-3))</f>
        <v/>
      </c>
      <c r="Q423" s="21">
        <f>MAX(0,ROUNDDOWN(F423-E423-430000-H423,-3))</f>
        <v/>
      </c>
      <c r="R423" s="21">
        <f>IF(F423&lt;=450000,0,MAX(0,P423*0.06-MIN(50000,P423)*0.03))</f>
        <v/>
      </c>
      <c r="S423" s="21">
        <f>IF(F423&lt;=450000,0,MAX(0,P423*0.04-MIN(50000,P423)*0.02))</f>
        <v/>
      </c>
      <c r="T423" s="21">
        <f>IF(F423&lt;=450000,0,MAX(0,Q423*0.06-MIN(50000,Q423)*0.03))</f>
        <v/>
      </c>
      <c r="U423" s="21">
        <f>IF(F423&lt;=450000,0,MAX(0,Q423*0.04-MIN(50000,Q423)*0.02))</f>
        <v/>
      </c>
      <c r="V423" s="21">
        <f>50000+MAX(0,G423-480000)</f>
        <v/>
      </c>
      <c r="W423" s="21">
        <f>P423-V423</f>
        <v/>
      </c>
      <c r="X423" s="21">
        <f>Q423-V423</f>
        <v/>
      </c>
      <c r="Y423" s="22">
        <f>IF(W423&lt;0,0.9,LOOKUP(W423,{0,1950001,3300001,6950001,9000001,18000001,40000001},{0.84895,0.7979,0.6958,0.66517,0.56307,0.4916,0.44055}))</f>
        <v/>
      </c>
      <c r="Z423" s="22">
        <f>IF(X423&lt;0,0.9,LOOKUP(X423,{0,1950001,3300001,6950001,9000001,18000001,40000001},{0.84895,0.7979,0.6958,0.66517,0.56307,0.4916,0.44055}))</f>
        <v/>
      </c>
      <c r="AA423" s="22">
        <f>IF(W423&lt;0,0,CHOOSE(MATCH(W423,{0,1950001,3300001,6950001,9000001},1),5.105/84.895,10.21/79.79,20.42/69.58,23.483/66.517,33.693/56.307))</f>
        <v/>
      </c>
      <c r="AB423" s="21">
        <f>IF(C423&lt;=2000,0,(MIN(C423,ROUNDDOWN(F423*0.3,0))-2000)*0.1)</f>
        <v/>
      </c>
      <c r="AC423" s="21">
        <f>IF(C423&lt;=2000,0,MIN((C423-2000)*Y423,(R423+S423)*0.2))</f>
        <v/>
      </c>
      <c r="AD423" s="21">
        <f>IF(C423&lt;=2000,0,MIN((C423-2000)*Z423,(T423+U423)*0.2))</f>
        <v/>
      </c>
      <c r="AE423" s="21">
        <f>AC423*AA423</f>
        <v/>
      </c>
      <c r="AF423" s="21">
        <f>ROUNDDOWN(R423,-2)+ROUNDDOWN(S423,-2)</f>
        <v/>
      </c>
      <c r="AG423" s="21">
        <f>ROUNDDOWN(MAX(0,R423-(AB423+AC423+AE423)*0.6),-2)+ROUNDDOWN(MAX(0,S423-(AB423+AC423+AE423)*0.4),-2)</f>
        <v/>
      </c>
      <c r="AH423" s="21">
        <f>ROUNDDOWN(MAX(0,T423-(AB423+AD423)*0.6),-2)+ROUNDDOWN(MAX(0,U423-(AB423+AD423)*0.4),-2)</f>
        <v/>
      </c>
      <c r="AI423" s="21">
        <f>ROUNDDOWN(T423,-2)+ROUNDDOWN(U423,-2)</f>
        <v/>
      </c>
      <c r="AJ423" s="21">
        <f>M423+AF423</f>
        <v/>
      </c>
      <c r="AK423" s="21">
        <f>M423+AG423</f>
        <v/>
      </c>
      <c r="AL423" s="21">
        <f>N423+AH423</f>
        <v/>
      </c>
      <c r="AM423" s="21">
        <f>O423+AI423</f>
        <v/>
      </c>
      <c r="AN423" s="21">
        <f>N423+AI423</f>
        <v/>
      </c>
      <c r="AO423" s="21">
        <f>ROUNDDOWN((R423+S423)*0.2/Y423+2000,0)</f>
        <v/>
      </c>
      <c r="AP423" s="21">
        <f>ROUNDDOWN((T423+U423)*0.2/Z423+2000,0)</f>
        <v/>
      </c>
      <c r="AQ423" s="21">
        <f>AL423-AK423</f>
        <v/>
      </c>
      <c r="AR423" s="21">
        <f>AM423-AK423</f>
        <v/>
      </c>
      <c r="AS423" s="21">
        <f>AM423-AL423</f>
        <v/>
      </c>
      <c r="AT423" s="21">
        <f>AK423+C423-AJ423</f>
        <v/>
      </c>
      <c r="AU423" s="21">
        <f>AL423+C423-AM423</f>
        <v/>
      </c>
      <c r="AV423" s="21">
        <f>AN423+C423-AM423</f>
        <v/>
      </c>
    </row>
    <row r="424">
      <c r="A424" t="inlineStr">
        <is>
          <t>医療費の境目</t>
        </is>
      </c>
      <c r="B424" s="21">
        <f>'3_医療費の境目'!$B$3</f>
        <v/>
      </c>
      <c r="C424" s="21">
        <f>IF('3_医療費の境目'!$B$4="",AO424,'3_医療費の境目'!$B$4)</f>
        <v/>
      </c>
      <c r="D424" s="21">
        <f>'3_医療費の境目'!D424</f>
        <v/>
      </c>
      <c r="E424" s="21">
        <f>ROUND(MIN(B424/12,650000)*12*0.0915+MIN(B424/12,1390000)*12*(0.0504+0)+B424*0.005,0)</f>
        <v/>
      </c>
      <c r="F424" s="21">
        <f>IF(B424&lt;741000,0,IF(B424&lt;2191000,B424-740000,IF(B424&lt;2193000,1451000,IF(B424&lt;2196000,1453000,IF(B424&lt;2200000,1456000,IF(B424&lt;3600000,ROUND(ROUNDDOWN(B424/4,-3)*2.8,0)-80000,IF(B424&lt;6600000,ROUND(ROUNDDOWN(B424/4,-3)*3.2,0)-440000,IF(B424&lt;8500000,ROUNDDOWN(B424*0.9,0)-1100000,B424-1950000))))))))</f>
        <v/>
      </c>
      <c r="G424" s="21">
        <f>IF(F424&gt;23500000,NA(),IF(F424&lt;=4890000,1040000,IF(F424&lt;=6550000,670000,620000)))</f>
        <v/>
      </c>
      <c r="H424" s="21">
        <f>IF(D424&lt;=0,0,MAX(0,MIN(2000000,D424-MIN(100000,ROUNDDOWN(F424*0.05,0)))))</f>
        <v/>
      </c>
      <c r="I424" s="21">
        <f>IF(C424&lt;=2000,0,MIN(C424,ROUNDDOWN(F424*0.4,0))-2000)</f>
        <v/>
      </c>
      <c r="J424" s="21">
        <f>MAX(0,ROUNDDOWN(F424-E424-G424,-3))</f>
        <v/>
      </c>
      <c r="K424" s="21">
        <f>MAX(0,ROUNDDOWN(F424-E424-G424-H424-I424,-3))</f>
        <v/>
      </c>
      <c r="L424" s="21">
        <f>MAX(0,ROUNDDOWN(F424-E424-G424-H424,-3))</f>
        <v/>
      </c>
      <c r="M424" s="21">
        <f>IF(J424&lt;=0,0,ROUNDDOWN((J424*LOOKUP(J424,{0,1950001,3300001,6950001,9000001,18000001,40000001},{0.05,0.1,0.2,0.23,0.33,0.4,0.45})-LOOKUP(J424,{0,1950001,3300001,6950001,9000001,18000001,40000001},{0,97500,427500,636000,1536000,2796000,4796000}))*1.021,-2))</f>
        <v/>
      </c>
      <c r="N424" s="21">
        <f>IF(K424&lt;=0,0,ROUNDDOWN((K424*LOOKUP(K424,{0,1950001,3300001,6950001,9000001,18000001,40000001},{0.05,0.1,0.2,0.23,0.33,0.4,0.45})-LOOKUP(K424,{0,1950001,3300001,6950001,9000001,18000001,40000001},{0,97500,427500,636000,1536000,2796000,4796000}))*1.021,-2))</f>
        <v/>
      </c>
      <c r="O424" s="21">
        <f>IF(L424&lt;=0,0,ROUNDDOWN((L424*LOOKUP(L424,{0,1950001,3300001,6950001,9000001,18000001,40000001},{0.05,0.1,0.2,0.23,0.33,0.4,0.45})-LOOKUP(L424,{0,1950001,3300001,6950001,9000001,18000001,40000001},{0,97500,427500,636000,1536000,2796000,4796000}))*1.021,-2))</f>
        <v/>
      </c>
      <c r="P424" s="21">
        <f>MAX(0,ROUNDDOWN(F424-E424-430000,-3))</f>
        <v/>
      </c>
      <c r="Q424" s="21">
        <f>MAX(0,ROUNDDOWN(F424-E424-430000-H424,-3))</f>
        <v/>
      </c>
      <c r="R424" s="21">
        <f>IF(F424&lt;=450000,0,MAX(0,P424*0.06-MIN(50000,P424)*0.03))</f>
        <v/>
      </c>
      <c r="S424" s="21">
        <f>IF(F424&lt;=450000,0,MAX(0,P424*0.04-MIN(50000,P424)*0.02))</f>
        <v/>
      </c>
      <c r="T424" s="21">
        <f>IF(F424&lt;=450000,0,MAX(0,Q424*0.06-MIN(50000,Q424)*0.03))</f>
        <v/>
      </c>
      <c r="U424" s="21">
        <f>IF(F424&lt;=450000,0,MAX(0,Q424*0.04-MIN(50000,Q424)*0.02))</f>
        <v/>
      </c>
      <c r="V424" s="21">
        <f>50000+MAX(0,G424-480000)</f>
        <v/>
      </c>
      <c r="W424" s="21">
        <f>P424-V424</f>
        <v/>
      </c>
      <c r="X424" s="21">
        <f>Q424-V424</f>
        <v/>
      </c>
      <c r="Y424" s="22">
        <f>IF(W424&lt;0,0.9,LOOKUP(W424,{0,1950001,3300001,6950001,9000001,18000001,40000001},{0.84895,0.7979,0.6958,0.66517,0.56307,0.4916,0.44055}))</f>
        <v/>
      </c>
      <c r="Z424" s="22">
        <f>IF(X424&lt;0,0.9,LOOKUP(X424,{0,1950001,3300001,6950001,9000001,18000001,40000001},{0.84895,0.7979,0.6958,0.66517,0.56307,0.4916,0.44055}))</f>
        <v/>
      </c>
      <c r="AA424" s="22">
        <f>IF(W424&lt;0,0,CHOOSE(MATCH(W424,{0,1950001,3300001,6950001,9000001},1),5.105/84.895,10.21/79.79,20.42/69.58,23.483/66.517,33.693/56.307))</f>
        <v/>
      </c>
      <c r="AB424" s="21">
        <f>IF(C424&lt;=2000,0,(MIN(C424,ROUNDDOWN(F424*0.3,0))-2000)*0.1)</f>
        <v/>
      </c>
      <c r="AC424" s="21">
        <f>IF(C424&lt;=2000,0,MIN((C424-2000)*Y424,(R424+S424)*0.2))</f>
        <v/>
      </c>
      <c r="AD424" s="21">
        <f>IF(C424&lt;=2000,0,MIN((C424-2000)*Z424,(T424+U424)*0.2))</f>
        <v/>
      </c>
      <c r="AE424" s="21">
        <f>AC424*AA424</f>
        <v/>
      </c>
      <c r="AF424" s="21">
        <f>ROUNDDOWN(R424,-2)+ROUNDDOWN(S424,-2)</f>
        <v/>
      </c>
      <c r="AG424" s="21">
        <f>ROUNDDOWN(MAX(0,R424-(AB424+AC424+AE424)*0.6),-2)+ROUNDDOWN(MAX(0,S424-(AB424+AC424+AE424)*0.4),-2)</f>
        <v/>
      </c>
      <c r="AH424" s="21">
        <f>ROUNDDOWN(MAX(0,T424-(AB424+AD424)*0.6),-2)+ROUNDDOWN(MAX(0,U424-(AB424+AD424)*0.4),-2)</f>
        <v/>
      </c>
      <c r="AI424" s="21">
        <f>ROUNDDOWN(T424,-2)+ROUNDDOWN(U424,-2)</f>
        <v/>
      </c>
      <c r="AJ424" s="21">
        <f>M424+AF424</f>
        <v/>
      </c>
      <c r="AK424" s="21">
        <f>M424+AG424</f>
        <v/>
      </c>
      <c r="AL424" s="21">
        <f>N424+AH424</f>
        <v/>
      </c>
      <c r="AM424" s="21">
        <f>O424+AI424</f>
        <v/>
      </c>
      <c r="AN424" s="21">
        <f>N424+AI424</f>
        <v/>
      </c>
      <c r="AO424" s="21">
        <f>ROUNDDOWN((R424+S424)*0.2/Y424+2000,0)</f>
        <v/>
      </c>
      <c r="AP424" s="21">
        <f>ROUNDDOWN((T424+U424)*0.2/Z424+2000,0)</f>
        <v/>
      </c>
      <c r="AQ424" s="21">
        <f>AL424-AK424</f>
        <v/>
      </c>
      <c r="AR424" s="21">
        <f>AM424-AK424</f>
        <v/>
      </c>
      <c r="AS424" s="21">
        <f>AM424-AL424</f>
        <v/>
      </c>
      <c r="AT424" s="21">
        <f>AK424+C424-AJ424</f>
        <v/>
      </c>
      <c r="AU424" s="21">
        <f>AL424+C424-AM424</f>
        <v/>
      </c>
      <c r="AV424" s="21">
        <f>AN424+C424-AM424</f>
        <v/>
      </c>
    </row>
    <row r="425">
      <c r="A425" t="inlineStr">
        <is>
          <t>医療費の境目</t>
        </is>
      </c>
      <c r="B425" s="21">
        <f>'3_医療費の境目'!$B$3</f>
        <v/>
      </c>
      <c r="C425" s="21">
        <f>IF('3_医療費の境目'!$B$4="",AO425,'3_医療費の境目'!$B$4)</f>
        <v/>
      </c>
      <c r="D425" s="21">
        <f>'3_医療費の境目'!D425</f>
        <v/>
      </c>
      <c r="E425" s="21">
        <f>ROUND(MIN(B425/12,650000)*12*0.0915+MIN(B425/12,1390000)*12*(0.0504+0)+B425*0.005,0)</f>
        <v/>
      </c>
      <c r="F425" s="21">
        <f>IF(B425&lt;741000,0,IF(B425&lt;2191000,B425-740000,IF(B425&lt;2193000,1451000,IF(B425&lt;2196000,1453000,IF(B425&lt;2200000,1456000,IF(B425&lt;3600000,ROUND(ROUNDDOWN(B425/4,-3)*2.8,0)-80000,IF(B425&lt;6600000,ROUND(ROUNDDOWN(B425/4,-3)*3.2,0)-440000,IF(B425&lt;8500000,ROUNDDOWN(B425*0.9,0)-1100000,B425-1950000))))))))</f>
        <v/>
      </c>
      <c r="G425" s="21">
        <f>IF(F425&gt;23500000,NA(),IF(F425&lt;=4890000,1040000,IF(F425&lt;=6550000,670000,620000)))</f>
        <v/>
      </c>
      <c r="H425" s="21">
        <f>IF(D425&lt;=0,0,MAX(0,MIN(2000000,D425-MIN(100000,ROUNDDOWN(F425*0.05,0)))))</f>
        <v/>
      </c>
      <c r="I425" s="21">
        <f>IF(C425&lt;=2000,0,MIN(C425,ROUNDDOWN(F425*0.4,0))-2000)</f>
        <v/>
      </c>
      <c r="J425" s="21">
        <f>MAX(0,ROUNDDOWN(F425-E425-G425,-3))</f>
        <v/>
      </c>
      <c r="K425" s="21">
        <f>MAX(0,ROUNDDOWN(F425-E425-G425-H425-I425,-3))</f>
        <v/>
      </c>
      <c r="L425" s="21">
        <f>MAX(0,ROUNDDOWN(F425-E425-G425-H425,-3))</f>
        <v/>
      </c>
      <c r="M425" s="21">
        <f>IF(J425&lt;=0,0,ROUNDDOWN((J425*LOOKUP(J425,{0,1950001,3300001,6950001,9000001,18000001,40000001},{0.05,0.1,0.2,0.23,0.33,0.4,0.45})-LOOKUP(J425,{0,1950001,3300001,6950001,9000001,18000001,40000001},{0,97500,427500,636000,1536000,2796000,4796000}))*1.021,-2))</f>
        <v/>
      </c>
      <c r="N425" s="21">
        <f>IF(K425&lt;=0,0,ROUNDDOWN((K425*LOOKUP(K425,{0,1950001,3300001,6950001,9000001,18000001,40000001},{0.05,0.1,0.2,0.23,0.33,0.4,0.45})-LOOKUP(K425,{0,1950001,3300001,6950001,9000001,18000001,40000001},{0,97500,427500,636000,1536000,2796000,4796000}))*1.021,-2))</f>
        <v/>
      </c>
      <c r="O425" s="21">
        <f>IF(L425&lt;=0,0,ROUNDDOWN((L425*LOOKUP(L425,{0,1950001,3300001,6950001,9000001,18000001,40000001},{0.05,0.1,0.2,0.23,0.33,0.4,0.45})-LOOKUP(L425,{0,1950001,3300001,6950001,9000001,18000001,40000001},{0,97500,427500,636000,1536000,2796000,4796000}))*1.021,-2))</f>
        <v/>
      </c>
      <c r="P425" s="21">
        <f>MAX(0,ROUNDDOWN(F425-E425-430000,-3))</f>
        <v/>
      </c>
      <c r="Q425" s="21">
        <f>MAX(0,ROUNDDOWN(F425-E425-430000-H425,-3))</f>
        <v/>
      </c>
      <c r="R425" s="21">
        <f>IF(F425&lt;=450000,0,MAX(0,P425*0.06-MIN(50000,P425)*0.03))</f>
        <v/>
      </c>
      <c r="S425" s="21">
        <f>IF(F425&lt;=450000,0,MAX(0,P425*0.04-MIN(50000,P425)*0.02))</f>
        <v/>
      </c>
      <c r="T425" s="21">
        <f>IF(F425&lt;=450000,0,MAX(0,Q425*0.06-MIN(50000,Q425)*0.03))</f>
        <v/>
      </c>
      <c r="U425" s="21">
        <f>IF(F425&lt;=450000,0,MAX(0,Q425*0.04-MIN(50000,Q425)*0.02))</f>
        <v/>
      </c>
      <c r="V425" s="21">
        <f>50000+MAX(0,G425-480000)</f>
        <v/>
      </c>
      <c r="W425" s="21">
        <f>P425-V425</f>
        <v/>
      </c>
      <c r="X425" s="21">
        <f>Q425-V425</f>
        <v/>
      </c>
      <c r="Y425" s="22">
        <f>IF(W425&lt;0,0.9,LOOKUP(W425,{0,1950001,3300001,6950001,9000001,18000001,40000001},{0.84895,0.7979,0.6958,0.66517,0.56307,0.4916,0.44055}))</f>
        <v/>
      </c>
      <c r="Z425" s="22">
        <f>IF(X425&lt;0,0.9,LOOKUP(X425,{0,1950001,3300001,6950001,9000001,18000001,40000001},{0.84895,0.7979,0.6958,0.66517,0.56307,0.4916,0.44055}))</f>
        <v/>
      </c>
      <c r="AA425" s="22">
        <f>IF(W425&lt;0,0,CHOOSE(MATCH(W425,{0,1950001,3300001,6950001,9000001},1),5.105/84.895,10.21/79.79,20.42/69.58,23.483/66.517,33.693/56.307))</f>
        <v/>
      </c>
      <c r="AB425" s="21">
        <f>IF(C425&lt;=2000,0,(MIN(C425,ROUNDDOWN(F425*0.3,0))-2000)*0.1)</f>
        <v/>
      </c>
      <c r="AC425" s="21">
        <f>IF(C425&lt;=2000,0,MIN((C425-2000)*Y425,(R425+S425)*0.2))</f>
        <v/>
      </c>
      <c r="AD425" s="21">
        <f>IF(C425&lt;=2000,0,MIN((C425-2000)*Z425,(T425+U425)*0.2))</f>
        <v/>
      </c>
      <c r="AE425" s="21">
        <f>AC425*AA425</f>
        <v/>
      </c>
      <c r="AF425" s="21">
        <f>ROUNDDOWN(R425,-2)+ROUNDDOWN(S425,-2)</f>
        <v/>
      </c>
      <c r="AG425" s="21">
        <f>ROUNDDOWN(MAX(0,R425-(AB425+AC425+AE425)*0.6),-2)+ROUNDDOWN(MAX(0,S425-(AB425+AC425+AE425)*0.4),-2)</f>
        <v/>
      </c>
      <c r="AH425" s="21">
        <f>ROUNDDOWN(MAX(0,T425-(AB425+AD425)*0.6),-2)+ROUNDDOWN(MAX(0,U425-(AB425+AD425)*0.4),-2)</f>
        <v/>
      </c>
      <c r="AI425" s="21">
        <f>ROUNDDOWN(T425,-2)+ROUNDDOWN(U425,-2)</f>
        <v/>
      </c>
      <c r="AJ425" s="21">
        <f>M425+AF425</f>
        <v/>
      </c>
      <c r="AK425" s="21">
        <f>M425+AG425</f>
        <v/>
      </c>
      <c r="AL425" s="21">
        <f>N425+AH425</f>
        <v/>
      </c>
      <c r="AM425" s="21">
        <f>O425+AI425</f>
        <v/>
      </c>
      <c r="AN425" s="21">
        <f>N425+AI425</f>
        <v/>
      </c>
      <c r="AO425" s="21">
        <f>ROUNDDOWN((R425+S425)*0.2/Y425+2000,0)</f>
        <v/>
      </c>
      <c r="AP425" s="21">
        <f>ROUNDDOWN((T425+U425)*0.2/Z425+2000,0)</f>
        <v/>
      </c>
      <c r="AQ425" s="21">
        <f>AL425-AK425</f>
        <v/>
      </c>
      <c r="AR425" s="21">
        <f>AM425-AK425</f>
        <v/>
      </c>
      <c r="AS425" s="21">
        <f>AM425-AL425</f>
        <v/>
      </c>
      <c r="AT425" s="21">
        <f>AK425+C425-AJ425</f>
        <v/>
      </c>
      <c r="AU425" s="21">
        <f>AL425+C425-AM425</f>
        <v/>
      </c>
      <c r="AV425" s="21">
        <f>AN425+C425-AM425</f>
        <v/>
      </c>
    </row>
    <row r="426">
      <c r="A426" t="inlineStr">
        <is>
          <t>医療費の境目</t>
        </is>
      </c>
      <c r="B426" s="21">
        <f>'3_医療費の境目'!$B$3</f>
        <v/>
      </c>
      <c r="C426" s="21">
        <f>IF('3_医療費の境目'!$B$4="",AO426,'3_医療費の境目'!$B$4)</f>
        <v/>
      </c>
      <c r="D426" s="21">
        <f>'3_医療費の境目'!D426</f>
        <v/>
      </c>
      <c r="E426" s="21">
        <f>ROUND(MIN(B426/12,650000)*12*0.0915+MIN(B426/12,1390000)*12*(0.0504+0)+B426*0.005,0)</f>
        <v/>
      </c>
      <c r="F426" s="21">
        <f>IF(B426&lt;741000,0,IF(B426&lt;2191000,B426-740000,IF(B426&lt;2193000,1451000,IF(B426&lt;2196000,1453000,IF(B426&lt;2200000,1456000,IF(B426&lt;3600000,ROUND(ROUNDDOWN(B426/4,-3)*2.8,0)-80000,IF(B426&lt;6600000,ROUND(ROUNDDOWN(B426/4,-3)*3.2,0)-440000,IF(B426&lt;8500000,ROUNDDOWN(B426*0.9,0)-1100000,B426-1950000))))))))</f>
        <v/>
      </c>
      <c r="G426" s="21">
        <f>IF(F426&gt;23500000,NA(),IF(F426&lt;=4890000,1040000,IF(F426&lt;=6550000,670000,620000)))</f>
        <v/>
      </c>
      <c r="H426" s="21">
        <f>IF(D426&lt;=0,0,MAX(0,MIN(2000000,D426-MIN(100000,ROUNDDOWN(F426*0.05,0)))))</f>
        <v/>
      </c>
      <c r="I426" s="21">
        <f>IF(C426&lt;=2000,0,MIN(C426,ROUNDDOWN(F426*0.4,0))-2000)</f>
        <v/>
      </c>
      <c r="J426" s="21">
        <f>MAX(0,ROUNDDOWN(F426-E426-G426,-3))</f>
        <v/>
      </c>
      <c r="K426" s="21">
        <f>MAX(0,ROUNDDOWN(F426-E426-G426-H426-I426,-3))</f>
        <v/>
      </c>
      <c r="L426" s="21">
        <f>MAX(0,ROUNDDOWN(F426-E426-G426-H426,-3))</f>
        <v/>
      </c>
      <c r="M426" s="21">
        <f>IF(J426&lt;=0,0,ROUNDDOWN((J426*LOOKUP(J426,{0,1950001,3300001,6950001,9000001,18000001,40000001},{0.05,0.1,0.2,0.23,0.33,0.4,0.45})-LOOKUP(J426,{0,1950001,3300001,6950001,9000001,18000001,40000001},{0,97500,427500,636000,1536000,2796000,4796000}))*1.021,-2))</f>
        <v/>
      </c>
      <c r="N426" s="21">
        <f>IF(K426&lt;=0,0,ROUNDDOWN((K426*LOOKUP(K426,{0,1950001,3300001,6950001,9000001,18000001,40000001},{0.05,0.1,0.2,0.23,0.33,0.4,0.45})-LOOKUP(K426,{0,1950001,3300001,6950001,9000001,18000001,40000001},{0,97500,427500,636000,1536000,2796000,4796000}))*1.021,-2))</f>
        <v/>
      </c>
      <c r="O426" s="21">
        <f>IF(L426&lt;=0,0,ROUNDDOWN((L426*LOOKUP(L426,{0,1950001,3300001,6950001,9000001,18000001,40000001},{0.05,0.1,0.2,0.23,0.33,0.4,0.45})-LOOKUP(L426,{0,1950001,3300001,6950001,9000001,18000001,40000001},{0,97500,427500,636000,1536000,2796000,4796000}))*1.021,-2))</f>
        <v/>
      </c>
      <c r="P426" s="21">
        <f>MAX(0,ROUNDDOWN(F426-E426-430000,-3))</f>
        <v/>
      </c>
      <c r="Q426" s="21">
        <f>MAX(0,ROUNDDOWN(F426-E426-430000-H426,-3))</f>
        <v/>
      </c>
      <c r="R426" s="21">
        <f>IF(F426&lt;=450000,0,MAX(0,P426*0.06-MIN(50000,P426)*0.03))</f>
        <v/>
      </c>
      <c r="S426" s="21">
        <f>IF(F426&lt;=450000,0,MAX(0,P426*0.04-MIN(50000,P426)*0.02))</f>
        <v/>
      </c>
      <c r="T426" s="21">
        <f>IF(F426&lt;=450000,0,MAX(0,Q426*0.06-MIN(50000,Q426)*0.03))</f>
        <v/>
      </c>
      <c r="U426" s="21">
        <f>IF(F426&lt;=450000,0,MAX(0,Q426*0.04-MIN(50000,Q426)*0.02))</f>
        <v/>
      </c>
      <c r="V426" s="21">
        <f>50000+MAX(0,G426-480000)</f>
        <v/>
      </c>
      <c r="W426" s="21">
        <f>P426-V426</f>
        <v/>
      </c>
      <c r="X426" s="21">
        <f>Q426-V426</f>
        <v/>
      </c>
      <c r="Y426" s="22">
        <f>IF(W426&lt;0,0.9,LOOKUP(W426,{0,1950001,3300001,6950001,9000001,18000001,40000001},{0.84895,0.7979,0.6958,0.66517,0.56307,0.4916,0.44055}))</f>
        <v/>
      </c>
      <c r="Z426" s="22">
        <f>IF(X426&lt;0,0.9,LOOKUP(X426,{0,1950001,3300001,6950001,9000001,18000001,40000001},{0.84895,0.7979,0.6958,0.66517,0.56307,0.4916,0.44055}))</f>
        <v/>
      </c>
      <c r="AA426" s="22">
        <f>IF(W426&lt;0,0,CHOOSE(MATCH(W426,{0,1950001,3300001,6950001,9000001},1),5.105/84.895,10.21/79.79,20.42/69.58,23.483/66.517,33.693/56.307))</f>
        <v/>
      </c>
      <c r="AB426" s="21">
        <f>IF(C426&lt;=2000,0,(MIN(C426,ROUNDDOWN(F426*0.3,0))-2000)*0.1)</f>
        <v/>
      </c>
      <c r="AC426" s="21">
        <f>IF(C426&lt;=2000,0,MIN((C426-2000)*Y426,(R426+S426)*0.2))</f>
        <v/>
      </c>
      <c r="AD426" s="21">
        <f>IF(C426&lt;=2000,0,MIN((C426-2000)*Z426,(T426+U426)*0.2))</f>
        <v/>
      </c>
      <c r="AE426" s="21">
        <f>AC426*AA426</f>
        <v/>
      </c>
      <c r="AF426" s="21">
        <f>ROUNDDOWN(R426,-2)+ROUNDDOWN(S426,-2)</f>
        <v/>
      </c>
      <c r="AG426" s="21">
        <f>ROUNDDOWN(MAX(0,R426-(AB426+AC426+AE426)*0.6),-2)+ROUNDDOWN(MAX(0,S426-(AB426+AC426+AE426)*0.4),-2)</f>
        <v/>
      </c>
      <c r="AH426" s="21">
        <f>ROUNDDOWN(MAX(0,T426-(AB426+AD426)*0.6),-2)+ROUNDDOWN(MAX(0,U426-(AB426+AD426)*0.4),-2)</f>
        <v/>
      </c>
      <c r="AI426" s="21">
        <f>ROUNDDOWN(T426,-2)+ROUNDDOWN(U426,-2)</f>
        <v/>
      </c>
      <c r="AJ426" s="21">
        <f>M426+AF426</f>
        <v/>
      </c>
      <c r="AK426" s="21">
        <f>M426+AG426</f>
        <v/>
      </c>
      <c r="AL426" s="21">
        <f>N426+AH426</f>
        <v/>
      </c>
      <c r="AM426" s="21">
        <f>O426+AI426</f>
        <v/>
      </c>
      <c r="AN426" s="21">
        <f>N426+AI426</f>
        <v/>
      </c>
      <c r="AO426" s="21">
        <f>ROUNDDOWN((R426+S426)*0.2/Y426+2000,0)</f>
        <v/>
      </c>
      <c r="AP426" s="21">
        <f>ROUNDDOWN((T426+U426)*0.2/Z426+2000,0)</f>
        <v/>
      </c>
      <c r="AQ426" s="21">
        <f>AL426-AK426</f>
        <v/>
      </c>
      <c r="AR426" s="21">
        <f>AM426-AK426</f>
        <v/>
      </c>
      <c r="AS426" s="21">
        <f>AM426-AL426</f>
        <v/>
      </c>
      <c r="AT426" s="21">
        <f>AK426+C426-AJ426</f>
        <v/>
      </c>
      <c r="AU426" s="21">
        <f>AL426+C426-AM426</f>
        <v/>
      </c>
      <c r="AV426" s="21">
        <f>AN426+C426-AM426</f>
        <v/>
      </c>
    </row>
    <row r="427">
      <c r="A427" t="inlineStr">
        <is>
          <t>医療費の境目</t>
        </is>
      </c>
      <c r="B427" s="21">
        <f>'3_医療費の境目'!$B$3</f>
        <v/>
      </c>
      <c r="C427" s="21">
        <f>IF('3_医療費の境目'!$B$4="",AO427,'3_医療費の境目'!$B$4)</f>
        <v/>
      </c>
      <c r="D427" s="21">
        <f>'3_医療費の境目'!D427</f>
        <v/>
      </c>
      <c r="E427" s="21">
        <f>ROUND(MIN(B427/12,650000)*12*0.0915+MIN(B427/12,1390000)*12*(0.0504+0)+B427*0.005,0)</f>
        <v/>
      </c>
      <c r="F427" s="21">
        <f>IF(B427&lt;741000,0,IF(B427&lt;2191000,B427-740000,IF(B427&lt;2193000,1451000,IF(B427&lt;2196000,1453000,IF(B427&lt;2200000,1456000,IF(B427&lt;3600000,ROUND(ROUNDDOWN(B427/4,-3)*2.8,0)-80000,IF(B427&lt;6600000,ROUND(ROUNDDOWN(B427/4,-3)*3.2,0)-440000,IF(B427&lt;8500000,ROUNDDOWN(B427*0.9,0)-1100000,B427-1950000))))))))</f>
        <v/>
      </c>
      <c r="G427" s="21">
        <f>IF(F427&gt;23500000,NA(),IF(F427&lt;=4890000,1040000,IF(F427&lt;=6550000,670000,620000)))</f>
        <v/>
      </c>
      <c r="H427" s="21">
        <f>IF(D427&lt;=0,0,MAX(0,MIN(2000000,D427-MIN(100000,ROUNDDOWN(F427*0.05,0)))))</f>
        <v/>
      </c>
      <c r="I427" s="21">
        <f>IF(C427&lt;=2000,0,MIN(C427,ROUNDDOWN(F427*0.4,0))-2000)</f>
        <v/>
      </c>
      <c r="J427" s="21">
        <f>MAX(0,ROUNDDOWN(F427-E427-G427,-3))</f>
        <v/>
      </c>
      <c r="K427" s="21">
        <f>MAX(0,ROUNDDOWN(F427-E427-G427-H427-I427,-3))</f>
        <v/>
      </c>
      <c r="L427" s="21">
        <f>MAX(0,ROUNDDOWN(F427-E427-G427-H427,-3))</f>
        <v/>
      </c>
      <c r="M427" s="21">
        <f>IF(J427&lt;=0,0,ROUNDDOWN((J427*LOOKUP(J427,{0,1950001,3300001,6950001,9000001,18000001,40000001},{0.05,0.1,0.2,0.23,0.33,0.4,0.45})-LOOKUP(J427,{0,1950001,3300001,6950001,9000001,18000001,40000001},{0,97500,427500,636000,1536000,2796000,4796000}))*1.021,-2))</f>
        <v/>
      </c>
      <c r="N427" s="21">
        <f>IF(K427&lt;=0,0,ROUNDDOWN((K427*LOOKUP(K427,{0,1950001,3300001,6950001,9000001,18000001,40000001},{0.05,0.1,0.2,0.23,0.33,0.4,0.45})-LOOKUP(K427,{0,1950001,3300001,6950001,9000001,18000001,40000001},{0,97500,427500,636000,1536000,2796000,4796000}))*1.021,-2))</f>
        <v/>
      </c>
      <c r="O427" s="21">
        <f>IF(L427&lt;=0,0,ROUNDDOWN((L427*LOOKUP(L427,{0,1950001,3300001,6950001,9000001,18000001,40000001},{0.05,0.1,0.2,0.23,0.33,0.4,0.45})-LOOKUP(L427,{0,1950001,3300001,6950001,9000001,18000001,40000001},{0,97500,427500,636000,1536000,2796000,4796000}))*1.021,-2))</f>
        <v/>
      </c>
      <c r="P427" s="21">
        <f>MAX(0,ROUNDDOWN(F427-E427-430000,-3))</f>
        <v/>
      </c>
      <c r="Q427" s="21">
        <f>MAX(0,ROUNDDOWN(F427-E427-430000-H427,-3))</f>
        <v/>
      </c>
      <c r="R427" s="21">
        <f>IF(F427&lt;=450000,0,MAX(0,P427*0.06-MIN(50000,P427)*0.03))</f>
        <v/>
      </c>
      <c r="S427" s="21">
        <f>IF(F427&lt;=450000,0,MAX(0,P427*0.04-MIN(50000,P427)*0.02))</f>
        <v/>
      </c>
      <c r="T427" s="21">
        <f>IF(F427&lt;=450000,0,MAX(0,Q427*0.06-MIN(50000,Q427)*0.03))</f>
        <v/>
      </c>
      <c r="U427" s="21">
        <f>IF(F427&lt;=450000,0,MAX(0,Q427*0.04-MIN(50000,Q427)*0.02))</f>
        <v/>
      </c>
      <c r="V427" s="21">
        <f>50000+MAX(0,G427-480000)</f>
        <v/>
      </c>
      <c r="W427" s="21">
        <f>P427-V427</f>
        <v/>
      </c>
      <c r="X427" s="21">
        <f>Q427-V427</f>
        <v/>
      </c>
      <c r="Y427" s="22">
        <f>IF(W427&lt;0,0.9,LOOKUP(W427,{0,1950001,3300001,6950001,9000001,18000001,40000001},{0.84895,0.7979,0.6958,0.66517,0.56307,0.4916,0.44055}))</f>
        <v/>
      </c>
      <c r="Z427" s="22">
        <f>IF(X427&lt;0,0.9,LOOKUP(X427,{0,1950001,3300001,6950001,9000001,18000001,40000001},{0.84895,0.7979,0.6958,0.66517,0.56307,0.4916,0.44055}))</f>
        <v/>
      </c>
      <c r="AA427" s="22">
        <f>IF(W427&lt;0,0,CHOOSE(MATCH(W427,{0,1950001,3300001,6950001,9000001},1),5.105/84.895,10.21/79.79,20.42/69.58,23.483/66.517,33.693/56.307))</f>
        <v/>
      </c>
      <c r="AB427" s="21">
        <f>IF(C427&lt;=2000,0,(MIN(C427,ROUNDDOWN(F427*0.3,0))-2000)*0.1)</f>
        <v/>
      </c>
      <c r="AC427" s="21">
        <f>IF(C427&lt;=2000,0,MIN((C427-2000)*Y427,(R427+S427)*0.2))</f>
        <v/>
      </c>
      <c r="AD427" s="21">
        <f>IF(C427&lt;=2000,0,MIN((C427-2000)*Z427,(T427+U427)*0.2))</f>
        <v/>
      </c>
      <c r="AE427" s="21">
        <f>AC427*AA427</f>
        <v/>
      </c>
      <c r="AF427" s="21">
        <f>ROUNDDOWN(R427,-2)+ROUNDDOWN(S427,-2)</f>
        <v/>
      </c>
      <c r="AG427" s="21">
        <f>ROUNDDOWN(MAX(0,R427-(AB427+AC427+AE427)*0.6),-2)+ROUNDDOWN(MAX(0,S427-(AB427+AC427+AE427)*0.4),-2)</f>
        <v/>
      </c>
      <c r="AH427" s="21">
        <f>ROUNDDOWN(MAX(0,T427-(AB427+AD427)*0.6),-2)+ROUNDDOWN(MAX(0,U427-(AB427+AD427)*0.4),-2)</f>
        <v/>
      </c>
      <c r="AI427" s="21">
        <f>ROUNDDOWN(T427,-2)+ROUNDDOWN(U427,-2)</f>
        <v/>
      </c>
      <c r="AJ427" s="21">
        <f>M427+AF427</f>
        <v/>
      </c>
      <c r="AK427" s="21">
        <f>M427+AG427</f>
        <v/>
      </c>
      <c r="AL427" s="21">
        <f>N427+AH427</f>
        <v/>
      </c>
      <c r="AM427" s="21">
        <f>O427+AI427</f>
        <v/>
      </c>
      <c r="AN427" s="21">
        <f>N427+AI427</f>
        <v/>
      </c>
      <c r="AO427" s="21">
        <f>ROUNDDOWN((R427+S427)*0.2/Y427+2000,0)</f>
        <v/>
      </c>
      <c r="AP427" s="21">
        <f>ROUNDDOWN((T427+U427)*0.2/Z427+2000,0)</f>
        <v/>
      </c>
      <c r="AQ427" s="21">
        <f>AL427-AK427</f>
        <v/>
      </c>
      <c r="AR427" s="21">
        <f>AM427-AK427</f>
        <v/>
      </c>
      <c r="AS427" s="21">
        <f>AM427-AL427</f>
        <v/>
      </c>
      <c r="AT427" s="21">
        <f>AK427+C427-AJ427</f>
        <v/>
      </c>
      <c r="AU427" s="21">
        <f>AL427+C427-AM427</f>
        <v/>
      </c>
      <c r="AV427" s="21">
        <f>AN427+C427-AM427</f>
        <v/>
      </c>
    </row>
    <row r="428">
      <c r="A428" t="inlineStr">
        <is>
          <t>医療費の境目</t>
        </is>
      </c>
      <c r="B428" s="21">
        <f>'3_医療費の境目'!$B$3</f>
        <v/>
      </c>
      <c r="C428" s="21">
        <f>IF('3_医療費の境目'!$B$4="",AO428,'3_医療費の境目'!$B$4)</f>
        <v/>
      </c>
      <c r="D428" s="21">
        <f>'3_医療費の境目'!D428</f>
        <v/>
      </c>
      <c r="E428" s="21">
        <f>ROUND(MIN(B428/12,650000)*12*0.0915+MIN(B428/12,1390000)*12*(0.0504+0)+B428*0.005,0)</f>
        <v/>
      </c>
      <c r="F428" s="21">
        <f>IF(B428&lt;741000,0,IF(B428&lt;2191000,B428-740000,IF(B428&lt;2193000,1451000,IF(B428&lt;2196000,1453000,IF(B428&lt;2200000,1456000,IF(B428&lt;3600000,ROUND(ROUNDDOWN(B428/4,-3)*2.8,0)-80000,IF(B428&lt;6600000,ROUND(ROUNDDOWN(B428/4,-3)*3.2,0)-440000,IF(B428&lt;8500000,ROUNDDOWN(B428*0.9,0)-1100000,B428-1950000))))))))</f>
        <v/>
      </c>
      <c r="G428" s="21">
        <f>IF(F428&gt;23500000,NA(),IF(F428&lt;=4890000,1040000,IF(F428&lt;=6550000,670000,620000)))</f>
        <v/>
      </c>
      <c r="H428" s="21">
        <f>IF(D428&lt;=0,0,MAX(0,MIN(2000000,D428-MIN(100000,ROUNDDOWN(F428*0.05,0)))))</f>
        <v/>
      </c>
      <c r="I428" s="21">
        <f>IF(C428&lt;=2000,0,MIN(C428,ROUNDDOWN(F428*0.4,0))-2000)</f>
        <v/>
      </c>
      <c r="J428" s="21">
        <f>MAX(0,ROUNDDOWN(F428-E428-G428,-3))</f>
        <v/>
      </c>
      <c r="K428" s="21">
        <f>MAX(0,ROUNDDOWN(F428-E428-G428-H428-I428,-3))</f>
        <v/>
      </c>
      <c r="L428" s="21">
        <f>MAX(0,ROUNDDOWN(F428-E428-G428-H428,-3))</f>
        <v/>
      </c>
      <c r="M428" s="21">
        <f>IF(J428&lt;=0,0,ROUNDDOWN((J428*LOOKUP(J428,{0,1950001,3300001,6950001,9000001,18000001,40000001},{0.05,0.1,0.2,0.23,0.33,0.4,0.45})-LOOKUP(J428,{0,1950001,3300001,6950001,9000001,18000001,40000001},{0,97500,427500,636000,1536000,2796000,4796000}))*1.021,-2))</f>
        <v/>
      </c>
      <c r="N428" s="21">
        <f>IF(K428&lt;=0,0,ROUNDDOWN((K428*LOOKUP(K428,{0,1950001,3300001,6950001,9000001,18000001,40000001},{0.05,0.1,0.2,0.23,0.33,0.4,0.45})-LOOKUP(K428,{0,1950001,3300001,6950001,9000001,18000001,40000001},{0,97500,427500,636000,1536000,2796000,4796000}))*1.021,-2))</f>
        <v/>
      </c>
      <c r="O428" s="21">
        <f>IF(L428&lt;=0,0,ROUNDDOWN((L428*LOOKUP(L428,{0,1950001,3300001,6950001,9000001,18000001,40000001},{0.05,0.1,0.2,0.23,0.33,0.4,0.45})-LOOKUP(L428,{0,1950001,3300001,6950001,9000001,18000001,40000001},{0,97500,427500,636000,1536000,2796000,4796000}))*1.021,-2))</f>
        <v/>
      </c>
      <c r="P428" s="21">
        <f>MAX(0,ROUNDDOWN(F428-E428-430000,-3))</f>
        <v/>
      </c>
      <c r="Q428" s="21">
        <f>MAX(0,ROUNDDOWN(F428-E428-430000-H428,-3))</f>
        <v/>
      </c>
      <c r="R428" s="21">
        <f>IF(F428&lt;=450000,0,MAX(0,P428*0.06-MIN(50000,P428)*0.03))</f>
        <v/>
      </c>
      <c r="S428" s="21">
        <f>IF(F428&lt;=450000,0,MAX(0,P428*0.04-MIN(50000,P428)*0.02))</f>
        <v/>
      </c>
      <c r="T428" s="21">
        <f>IF(F428&lt;=450000,0,MAX(0,Q428*0.06-MIN(50000,Q428)*0.03))</f>
        <v/>
      </c>
      <c r="U428" s="21">
        <f>IF(F428&lt;=450000,0,MAX(0,Q428*0.04-MIN(50000,Q428)*0.02))</f>
        <v/>
      </c>
      <c r="V428" s="21">
        <f>50000+MAX(0,G428-480000)</f>
        <v/>
      </c>
      <c r="W428" s="21">
        <f>P428-V428</f>
        <v/>
      </c>
      <c r="X428" s="21">
        <f>Q428-V428</f>
        <v/>
      </c>
      <c r="Y428" s="22">
        <f>IF(W428&lt;0,0.9,LOOKUP(W428,{0,1950001,3300001,6950001,9000001,18000001,40000001},{0.84895,0.7979,0.6958,0.66517,0.56307,0.4916,0.44055}))</f>
        <v/>
      </c>
      <c r="Z428" s="22">
        <f>IF(X428&lt;0,0.9,LOOKUP(X428,{0,1950001,3300001,6950001,9000001,18000001,40000001},{0.84895,0.7979,0.6958,0.66517,0.56307,0.4916,0.44055}))</f>
        <v/>
      </c>
      <c r="AA428" s="22">
        <f>IF(W428&lt;0,0,CHOOSE(MATCH(W428,{0,1950001,3300001,6950001,9000001},1),5.105/84.895,10.21/79.79,20.42/69.58,23.483/66.517,33.693/56.307))</f>
        <v/>
      </c>
      <c r="AB428" s="21">
        <f>IF(C428&lt;=2000,0,(MIN(C428,ROUNDDOWN(F428*0.3,0))-2000)*0.1)</f>
        <v/>
      </c>
      <c r="AC428" s="21">
        <f>IF(C428&lt;=2000,0,MIN((C428-2000)*Y428,(R428+S428)*0.2))</f>
        <v/>
      </c>
      <c r="AD428" s="21">
        <f>IF(C428&lt;=2000,0,MIN((C428-2000)*Z428,(T428+U428)*0.2))</f>
        <v/>
      </c>
      <c r="AE428" s="21">
        <f>AC428*AA428</f>
        <v/>
      </c>
      <c r="AF428" s="21">
        <f>ROUNDDOWN(R428,-2)+ROUNDDOWN(S428,-2)</f>
        <v/>
      </c>
      <c r="AG428" s="21">
        <f>ROUNDDOWN(MAX(0,R428-(AB428+AC428+AE428)*0.6),-2)+ROUNDDOWN(MAX(0,S428-(AB428+AC428+AE428)*0.4),-2)</f>
        <v/>
      </c>
      <c r="AH428" s="21">
        <f>ROUNDDOWN(MAX(0,T428-(AB428+AD428)*0.6),-2)+ROUNDDOWN(MAX(0,U428-(AB428+AD428)*0.4),-2)</f>
        <v/>
      </c>
      <c r="AI428" s="21">
        <f>ROUNDDOWN(T428,-2)+ROUNDDOWN(U428,-2)</f>
        <v/>
      </c>
      <c r="AJ428" s="21">
        <f>M428+AF428</f>
        <v/>
      </c>
      <c r="AK428" s="21">
        <f>M428+AG428</f>
        <v/>
      </c>
      <c r="AL428" s="21">
        <f>N428+AH428</f>
        <v/>
      </c>
      <c r="AM428" s="21">
        <f>O428+AI428</f>
        <v/>
      </c>
      <c r="AN428" s="21">
        <f>N428+AI428</f>
        <v/>
      </c>
      <c r="AO428" s="21">
        <f>ROUNDDOWN((R428+S428)*0.2/Y428+2000,0)</f>
        <v/>
      </c>
      <c r="AP428" s="21">
        <f>ROUNDDOWN((T428+U428)*0.2/Z428+2000,0)</f>
        <v/>
      </c>
      <c r="AQ428" s="21">
        <f>AL428-AK428</f>
        <v/>
      </c>
      <c r="AR428" s="21">
        <f>AM428-AK428</f>
        <v/>
      </c>
      <c r="AS428" s="21">
        <f>AM428-AL428</f>
        <v/>
      </c>
      <c r="AT428" s="21">
        <f>AK428+C428-AJ428</f>
        <v/>
      </c>
      <c r="AU428" s="21">
        <f>AL428+C428-AM428</f>
        <v/>
      </c>
      <c r="AV428" s="21">
        <f>AN428+C428-AM428</f>
        <v/>
      </c>
    </row>
    <row r="429">
      <c r="A429" t="inlineStr">
        <is>
          <t>医療費の境目</t>
        </is>
      </c>
      <c r="B429" s="21">
        <f>'3_医療費の境目'!$B$3</f>
        <v/>
      </c>
      <c r="C429" s="21">
        <f>IF('3_医療費の境目'!$B$4="",AO429,'3_医療費の境目'!$B$4)</f>
        <v/>
      </c>
      <c r="D429" s="21">
        <f>'3_医療費の境目'!D429</f>
        <v/>
      </c>
      <c r="E429" s="21">
        <f>ROUND(MIN(B429/12,650000)*12*0.0915+MIN(B429/12,1390000)*12*(0.0504+0)+B429*0.005,0)</f>
        <v/>
      </c>
      <c r="F429" s="21">
        <f>IF(B429&lt;741000,0,IF(B429&lt;2191000,B429-740000,IF(B429&lt;2193000,1451000,IF(B429&lt;2196000,1453000,IF(B429&lt;2200000,1456000,IF(B429&lt;3600000,ROUND(ROUNDDOWN(B429/4,-3)*2.8,0)-80000,IF(B429&lt;6600000,ROUND(ROUNDDOWN(B429/4,-3)*3.2,0)-440000,IF(B429&lt;8500000,ROUNDDOWN(B429*0.9,0)-1100000,B429-1950000))))))))</f>
        <v/>
      </c>
      <c r="G429" s="21">
        <f>IF(F429&gt;23500000,NA(),IF(F429&lt;=4890000,1040000,IF(F429&lt;=6550000,670000,620000)))</f>
        <v/>
      </c>
      <c r="H429" s="21">
        <f>IF(D429&lt;=0,0,MAX(0,MIN(2000000,D429-MIN(100000,ROUNDDOWN(F429*0.05,0)))))</f>
        <v/>
      </c>
      <c r="I429" s="21">
        <f>IF(C429&lt;=2000,0,MIN(C429,ROUNDDOWN(F429*0.4,0))-2000)</f>
        <v/>
      </c>
      <c r="J429" s="21">
        <f>MAX(0,ROUNDDOWN(F429-E429-G429,-3))</f>
        <v/>
      </c>
      <c r="K429" s="21">
        <f>MAX(0,ROUNDDOWN(F429-E429-G429-H429-I429,-3))</f>
        <v/>
      </c>
      <c r="L429" s="21">
        <f>MAX(0,ROUNDDOWN(F429-E429-G429-H429,-3))</f>
        <v/>
      </c>
      <c r="M429" s="21">
        <f>IF(J429&lt;=0,0,ROUNDDOWN((J429*LOOKUP(J429,{0,1950001,3300001,6950001,9000001,18000001,40000001},{0.05,0.1,0.2,0.23,0.33,0.4,0.45})-LOOKUP(J429,{0,1950001,3300001,6950001,9000001,18000001,40000001},{0,97500,427500,636000,1536000,2796000,4796000}))*1.021,-2))</f>
        <v/>
      </c>
      <c r="N429" s="21">
        <f>IF(K429&lt;=0,0,ROUNDDOWN((K429*LOOKUP(K429,{0,1950001,3300001,6950001,9000001,18000001,40000001},{0.05,0.1,0.2,0.23,0.33,0.4,0.45})-LOOKUP(K429,{0,1950001,3300001,6950001,9000001,18000001,40000001},{0,97500,427500,636000,1536000,2796000,4796000}))*1.021,-2))</f>
        <v/>
      </c>
      <c r="O429" s="21">
        <f>IF(L429&lt;=0,0,ROUNDDOWN((L429*LOOKUP(L429,{0,1950001,3300001,6950001,9000001,18000001,40000001},{0.05,0.1,0.2,0.23,0.33,0.4,0.45})-LOOKUP(L429,{0,1950001,3300001,6950001,9000001,18000001,40000001},{0,97500,427500,636000,1536000,2796000,4796000}))*1.021,-2))</f>
        <v/>
      </c>
      <c r="P429" s="21">
        <f>MAX(0,ROUNDDOWN(F429-E429-430000,-3))</f>
        <v/>
      </c>
      <c r="Q429" s="21">
        <f>MAX(0,ROUNDDOWN(F429-E429-430000-H429,-3))</f>
        <v/>
      </c>
      <c r="R429" s="21">
        <f>IF(F429&lt;=450000,0,MAX(0,P429*0.06-MIN(50000,P429)*0.03))</f>
        <v/>
      </c>
      <c r="S429" s="21">
        <f>IF(F429&lt;=450000,0,MAX(0,P429*0.04-MIN(50000,P429)*0.02))</f>
        <v/>
      </c>
      <c r="T429" s="21">
        <f>IF(F429&lt;=450000,0,MAX(0,Q429*0.06-MIN(50000,Q429)*0.03))</f>
        <v/>
      </c>
      <c r="U429" s="21">
        <f>IF(F429&lt;=450000,0,MAX(0,Q429*0.04-MIN(50000,Q429)*0.02))</f>
        <v/>
      </c>
      <c r="V429" s="21">
        <f>50000+MAX(0,G429-480000)</f>
        <v/>
      </c>
      <c r="W429" s="21">
        <f>P429-V429</f>
        <v/>
      </c>
      <c r="X429" s="21">
        <f>Q429-V429</f>
        <v/>
      </c>
      <c r="Y429" s="22">
        <f>IF(W429&lt;0,0.9,LOOKUP(W429,{0,1950001,3300001,6950001,9000001,18000001,40000001},{0.84895,0.7979,0.6958,0.66517,0.56307,0.4916,0.44055}))</f>
        <v/>
      </c>
      <c r="Z429" s="22">
        <f>IF(X429&lt;0,0.9,LOOKUP(X429,{0,1950001,3300001,6950001,9000001,18000001,40000001},{0.84895,0.7979,0.6958,0.66517,0.56307,0.4916,0.44055}))</f>
        <v/>
      </c>
      <c r="AA429" s="22">
        <f>IF(W429&lt;0,0,CHOOSE(MATCH(W429,{0,1950001,3300001,6950001,9000001},1),5.105/84.895,10.21/79.79,20.42/69.58,23.483/66.517,33.693/56.307))</f>
        <v/>
      </c>
      <c r="AB429" s="21">
        <f>IF(C429&lt;=2000,0,(MIN(C429,ROUNDDOWN(F429*0.3,0))-2000)*0.1)</f>
        <v/>
      </c>
      <c r="AC429" s="21">
        <f>IF(C429&lt;=2000,0,MIN((C429-2000)*Y429,(R429+S429)*0.2))</f>
        <v/>
      </c>
      <c r="AD429" s="21">
        <f>IF(C429&lt;=2000,0,MIN((C429-2000)*Z429,(T429+U429)*0.2))</f>
        <v/>
      </c>
      <c r="AE429" s="21">
        <f>AC429*AA429</f>
        <v/>
      </c>
      <c r="AF429" s="21">
        <f>ROUNDDOWN(R429,-2)+ROUNDDOWN(S429,-2)</f>
        <v/>
      </c>
      <c r="AG429" s="21">
        <f>ROUNDDOWN(MAX(0,R429-(AB429+AC429+AE429)*0.6),-2)+ROUNDDOWN(MAX(0,S429-(AB429+AC429+AE429)*0.4),-2)</f>
        <v/>
      </c>
      <c r="AH429" s="21">
        <f>ROUNDDOWN(MAX(0,T429-(AB429+AD429)*0.6),-2)+ROUNDDOWN(MAX(0,U429-(AB429+AD429)*0.4),-2)</f>
        <v/>
      </c>
      <c r="AI429" s="21">
        <f>ROUNDDOWN(T429,-2)+ROUNDDOWN(U429,-2)</f>
        <v/>
      </c>
      <c r="AJ429" s="21">
        <f>M429+AF429</f>
        <v/>
      </c>
      <c r="AK429" s="21">
        <f>M429+AG429</f>
        <v/>
      </c>
      <c r="AL429" s="21">
        <f>N429+AH429</f>
        <v/>
      </c>
      <c r="AM429" s="21">
        <f>O429+AI429</f>
        <v/>
      </c>
      <c r="AN429" s="21">
        <f>N429+AI429</f>
        <v/>
      </c>
      <c r="AO429" s="21">
        <f>ROUNDDOWN((R429+S429)*0.2/Y429+2000,0)</f>
        <v/>
      </c>
      <c r="AP429" s="21">
        <f>ROUNDDOWN((T429+U429)*0.2/Z429+2000,0)</f>
        <v/>
      </c>
      <c r="AQ429" s="21">
        <f>AL429-AK429</f>
        <v/>
      </c>
      <c r="AR429" s="21">
        <f>AM429-AK429</f>
        <v/>
      </c>
      <c r="AS429" s="21">
        <f>AM429-AL429</f>
        <v/>
      </c>
      <c r="AT429" s="21">
        <f>AK429+C429-AJ429</f>
        <v/>
      </c>
      <c r="AU429" s="21">
        <f>AL429+C429-AM429</f>
        <v/>
      </c>
      <c r="AV429" s="21">
        <f>AN429+C429-AM429</f>
        <v/>
      </c>
    </row>
    <row r="430">
      <c r="A430" t="inlineStr">
        <is>
          <t>医療費の境目</t>
        </is>
      </c>
      <c r="B430" s="21">
        <f>'3_医療費の境目'!$B$3</f>
        <v/>
      </c>
      <c r="C430" s="21">
        <f>IF('3_医療費の境目'!$B$4="",AO430,'3_医療費の境目'!$B$4)</f>
        <v/>
      </c>
      <c r="D430" s="21">
        <f>'3_医療費の境目'!D430</f>
        <v/>
      </c>
      <c r="E430" s="21">
        <f>ROUND(MIN(B430/12,650000)*12*0.0915+MIN(B430/12,1390000)*12*(0.0504+0)+B430*0.005,0)</f>
        <v/>
      </c>
      <c r="F430" s="21">
        <f>IF(B430&lt;741000,0,IF(B430&lt;2191000,B430-740000,IF(B430&lt;2193000,1451000,IF(B430&lt;2196000,1453000,IF(B430&lt;2200000,1456000,IF(B430&lt;3600000,ROUND(ROUNDDOWN(B430/4,-3)*2.8,0)-80000,IF(B430&lt;6600000,ROUND(ROUNDDOWN(B430/4,-3)*3.2,0)-440000,IF(B430&lt;8500000,ROUNDDOWN(B430*0.9,0)-1100000,B430-1950000))))))))</f>
        <v/>
      </c>
      <c r="G430" s="21">
        <f>IF(F430&gt;23500000,NA(),IF(F430&lt;=4890000,1040000,IF(F430&lt;=6550000,670000,620000)))</f>
        <v/>
      </c>
      <c r="H430" s="21">
        <f>IF(D430&lt;=0,0,MAX(0,MIN(2000000,D430-MIN(100000,ROUNDDOWN(F430*0.05,0)))))</f>
        <v/>
      </c>
      <c r="I430" s="21">
        <f>IF(C430&lt;=2000,0,MIN(C430,ROUNDDOWN(F430*0.4,0))-2000)</f>
        <v/>
      </c>
      <c r="J430" s="21">
        <f>MAX(0,ROUNDDOWN(F430-E430-G430,-3))</f>
        <v/>
      </c>
      <c r="K430" s="21">
        <f>MAX(0,ROUNDDOWN(F430-E430-G430-H430-I430,-3))</f>
        <v/>
      </c>
      <c r="L430" s="21">
        <f>MAX(0,ROUNDDOWN(F430-E430-G430-H430,-3))</f>
        <v/>
      </c>
      <c r="M430" s="21">
        <f>IF(J430&lt;=0,0,ROUNDDOWN((J430*LOOKUP(J430,{0,1950001,3300001,6950001,9000001,18000001,40000001},{0.05,0.1,0.2,0.23,0.33,0.4,0.45})-LOOKUP(J430,{0,1950001,3300001,6950001,9000001,18000001,40000001},{0,97500,427500,636000,1536000,2796000,4796000}))*1.021,-2))</f>
        <v/>
      </c>
      <c r="N430" s="21">
        <f>IF(K430&lt;=0,0,ROUNDDOWN((K430*LOOKUP(K430,{0,1950001,3300001,6950001,9000001,18000001,40000001},{0.05,0.1,0.2,0.23,0.33,0.4,0.45})-LOOKUP(K430,{0,1950001,3300001,6950001,9000001,18000001,40000001},{0,97500,427500,636000,1536000,2796000,4796000}))*1.021,-2))</f>
        <v/>
      </c>
      <c r="O430" s="21">
        <f>IF(L430&lt;=0,0,ROUNDDOWN((L430*LOOKUP(L430,{0,1950001,3300001,6950001,9000001,18000001,40000001},{0.05,0.1,0.2,0.23,0.33,0.4,0.45})-LOOKUP(L430,{0,1950001,3300001,6950001,9000001,18000001,40000001},{0,97500,427500,636000,1536000,2796000,4796000}))*1.021,-2))</f>
        <v/>
      </c>
      <c r="P430" s="21">
        <f>MAX(0,ROUNDDOWN(F430-E430-430000,-3))</f>
        <v/>
      </c>
      <c r="Q430" s="21">
        <f>MAX(0,ROUNDDOWN(F430-E430-430000-H430,-3))</f>
        <v/>
      </c>
      <c r="R430" s="21">
        <f>IF(F430&lt;=450000,0,MAX(0,P430*0.06-MIN(50000,P430)*0.03))</f>
        <v/>
      </c>
      <c r="S430" s="21">
        <f>IF(F430&lt;=450000,0,MAX(0,P430*0.04-MIN(50000,P430)*0.02))</f>
        <v/>
      </c>
      <c r="T430" s="21">
        <f>IF(F430&lt;=450000,0,MAX(0,Q430*0.06-MIN(50000,Q430)*0.03))</f>
        <v/>
      </c>
      <c r="U430" s="21">
        <f>IF(F430&lt;=450000,0,MAX(0,Q430*0.04-MIN(50000,Q430)*0.02))</f>
        <v/>
      </c>
      <c r="V430" s="21">
        <f>50000+MAX(0,G430-480000)</f>
        <v/>
      </c>
      <c r="W430" s="21">
        <f>P430-V430</f>
        <v/>
      </c>
      <c r="X430" s="21">
        <f>Q430-V430</f>
        <v/>
      </c>
      <c r="Y430" s="22">
        <f>IF(W430&lt;0,0.9,LOOKUP(W430,{0,1950001,3300001,6950001,9000001,18000001,40000001},{0.84895,0.7979,0.6958,0.66517,0.56307,0.4916,0.44055}))</f>
        <v/>
      </c>
      <c r="Z430" s="22">
        <f>IF(X430&lt;0,0.9,LOOKUP(X430,{0,1950001,3300001,6950001,9000001,18000001,40000001},{0.84895,0.7979,0.6958,0.66517,0.56307,0.4916,0.44055}))</f>
        <v/>
      </c>
      <c r="AA430" s="22">
        <f>IF(W430&lt;0,0,CHOOSE(MATCH(W430,{0,1950001,3300001,6950001,9000001},1),5.105/84.895,10.21/79.79,20.42/69.58,23.483/66.517,33.693/56.307))</f>
        <v/>
      </c>
      <c r="AB430" s="21">
        <f>IF(C430&lt;=2000,0,(MIN(C430,ROUNDDOWN(F430*0.3,0))-2000)*0.1)</f>
        <v/>
      </c>
      <c r="AC430" s="21">
        <f>IF(C430&lt;=2000,0,MIN((C430-2000)*Y430,(R430+S430)*0.2))</f>
        <v/>
      </c>
      <c r="AD430" s="21">
        <f>IF(C430&lt;=2000,0,MIN((C430-2000)*Z430,(T430+U430)*0.2))</f>
        <v/>
      </c>
      <c r="AE430" s="21">
        <f>AC430*AA430</f>
        <v/>
      </c>
      <c r="AF430" s="21">
        <f>ROUNDDOWN(R430,-2)+ROUNDDOWN(S430,-2)</f>
        <v/>
      </c>
      <c r="AG430" s="21">
        <f>ROUNDDOWN(MAX(0,R430-(AB430+AC430+AE430)*0.6),-2)+ROUNDDOWN(MAX(0,S430-(AB430+AC430+AE430)*0.4),-2)</f>
        <v/>
      </c>
      <c r="AH430" s="21">
        <f>ROUNDDOWN(MAX(0,T430-(AB430+AD430)*0.6),-2)+ROUNDDOWN(MAX(0,U430-(AB430+AD430)*0.4),-2)</f>
        <v/>
      </c>
      <c r="AI430" s="21">
        <f>ROUNDDOWN(T430,-2)+ROUNDDOWN(U430,-2)</f>
        <v/>
      </c>
      <c r="AJ430" s="21">
        <f>M430+AF430</f>
        <v/>
      </c>
      <c r="AK430" s="21">
        <f>M430+AG430</f>
        <v/>
      </c>
      <c r="AL430" s="21">
        <f>N430+AH430</f>
        <v/>
      </c>
      <c r="AM430" s="21">
        <f>O430+AI430</f>
        <v/>
      </c>
      <c r="AN430" s="21">
        <f>N430+AI430</f>
        <v/>
      </c>
      <c r="AO430" s="21">
        <f>ROUNDDOWN((R430+S430)*0.2/Y430+2000,0)</f>
        <v/>
      </c>
      <c r="AP430" s="21">
        <f>ROUNDDOWN((T430+U430)*0.2/Z430+2000,0)</f>
        <v/>
      </c>
      <c r="AQ430" s="21">
        <f>AL430-AK430</f>
        <v/>
      </c>
      <c r="AR430" s="21">
        <f>AM430-AK430</f>
        <v/>
      </c>
      <c r="AS430" s="21">
        <f>AM430-AL430</f>
        <v/>
      </c>
      <c r="AT430" s="21">
        <f>AK430+C430-AJ430</f>
        <v/>
      </c>
      <c r="AU430" s="21">
        <f>AL430+C430-AM430</f>
        <v/>
      </c>
      <c r="AV430" s="21">
        <f>AN430+C430-AM430</f>
        <v/>
      </c>
    </row>
    <row r="431">
      <c r="A431" t="inlineStr">
        <is>
          <t>医療費の境目</t>
        </is>
      </c>
      <c r="B431" s="21">
        <f>'3_医療費の境目'!$B$3</f>
        <v/>
      </c>
      <c r="C431" s="21">
        <f>IF('3_医療費の境目'!$B$4="",AO431,'3_医療費の境目'!$B$4)</f>
        <v/>
      </c>
      <c r="D431" s="21">
        <f>'3_医療費の境目'!D431</f>
        <v/>
      </c>
      <c r="E431" s="21">
        <f>ROUND(MIN(B431/12,650000)*12*0.0915+MIN(B431/12,1390000)*12*(0.0504+0)+B431*0.005,0)</f>
        <v/>
      </c>
      <c r="F431" s="21">
        <f>IF(B431&lt;741000,0,IF(B431&lt;2191000,B431-740000,IF(B431&lt;2193000,1451000,IF(B431&lt;2196000,1453000,IF(B431&lt;2200000,1456000,IF(B431&lt;3600000,ROUND(ROUNDDOWN(B431/4,-3)*2.8,0)-80000,IF(B431&lt;6600000,ROUND(ROUNDDOWN(B431/4,-3)*3.2,0)-440000,IF(B431&lt;8500000,ROUNDDOWN(B431*0.9,0)-1100000,B431-1950000))))))))</f>
        <v/>
      </c>
      <c r="G431" s="21">
        <f>IF(F431&gt;23500000,NA(),IF(F431&lt;=4890000,1040000,IF(F431&lt;=6550000,670000,620000)))</f>
        <v/>
      </c>
      <c r="H431" s="21">
        <f>IF(D431&lt;=0,0,MAX(0,MIN(2000000,D431-MIN(100000,ROUNDDOWN(F431*0.05,0)))))</f>
        <v/>
      </c>
      <c r="I431" s="21">
        <f>IF(C431&lt;=2000,0,MIN(C431,ROUNDDOWN(F431*0.4,0))-2000)</f>
        <v/>
      </c>
      <c r="J431" s="21">
        <f>MAX(0,ROUNDDOWN(F431-E431-G431,-3))</f>
        <v/>
      </c>
      <c r="K431" s="21">
        <f>MAX(0,ROUNDDOWN(F431-E431-G431-H431-I431,-3))</f>
        <v/>
      </c>
      <c r="L431" s="21">
        <f>MAX(0,ROUNDDOWN(F431-E431-G431-H431,-3))</f>
        <v/>
      </c>
      <c r="M431" s="21">
        <f>IF(J431&lt;=0,0,ROUNDDOWN((J431*LOOKUP(J431,{0,1950001,3300001,6950001,9000001,18000001,40000001},{0.05,0.1,0.2,0.23,0.33,0.4,0.45})-LOOKUP(J431,{0,1950001,3300001,6950001,9000001,18000001,40000001},{0,97500,427500,636000,1536000,2796000,4796000}))*1.021,-2))</f>
        <v/>
      </c>
      <c r="N431" s="21">
        <f>IF(K431&lt;=0,0,ROUNDDOWN((K431*LOOKUP(K431,{0,1950001,3300001,6950001,9000001,18000001,40000001},{0.05,0.1,0.2,0.23,0.33,0.4,0.45})-LOOKUP(K431,{0,1950001,3300001,6950001,9000001,18000001,40000001},{0,97500,427500,636000,1536000,2796000,4796000}))*1.021,-2))</f>
        <v/>
      </c>
      <c r="O431" s="21">
        <f>IF(L431&lt;=0,0,ROUNDDOWN((L431*LOOKUP(L431,{0,1950001,3300001,6950001,9000001,18000001,40000001},{0.05,0.1,0.2,0.23,0.33,0.4,0.45})-LOOKUP(L431,{0,1950001,3300001,6950001,9000001,18000001,40000001},{0,97500,427500,636000,1536000,2796000,4796000}))*1.021,-2))</f>
        <v/>
      </c>
      <c r="P431" s="21">
        <f>MAX(0,ROUNDDOWN(F431-E431-430000,-3))</f>
        <v/>
      </c>
      <c r="Q431" s="21">
        <f>MAX(0,ROUNDDOWN(F431-E431-430000-H431,-3))</f>
        <v/>
      </c>
      <c r="R431" s="21">
        <f>IF(F431&lt;=450000,0,MAX(0,P431*0.06-MIN(50000,P431)*0.03))</f>
        <v/>
      </c>
      <c r="S431" s="21">
        <f>IF(F431&lt;=450000,0,MAX(0,P431*0.04-MIN(50000,P431)*0.02))</f>
        <v/>
      </c>
      <c r="T431" s="21">
        <f>IF(F431&lt;=450000,0,MAX(0,Q431*0.06-MIN(50000,Q431)*0.03))</f>
        <v/>
      </c>
      <c r="U431" s="21">
        <f>IF(F431&lt;=450000,0,MAX(0,Q431*0.04-MIN(50000,Q431)*0.02))</f>
        <v/>
      </c>
      <c r="V431" s="21">
        <f>50000+MAX(0,G431-480000)</f>
        <v/>
      </c>
      <c r="W431" s="21">
        <f>P431-V431</f>
        <v/>
      </c>
      <c r="X431" s="21">
        <f>Q431-V431</f>
        <v/>
      </c>
      <c r="Y431" s="22">
        <f>IF(W431&lt;0,0.9,LOOKUP(W431,{0,1950001,3300001,6950001,9000001,18000001,40000001},{0.84895,0.7979,0.6958,0.66517,0.56307,0.4916,0.44055}))</f>
        <v/>
      </c>
      <c r="Z431" s="22">
        <f>IF(X431&lt;0,0.9,LOOKUP(X431,{0,1950001,3300001,6950001,9000001,18000001,40000001},{0.84895,0.7979,0.6958,0.66517,0.56307,0.4916,0.44055}))</f>
        <v/>
      </c>
      <c r="AA431" s="22">
        <f>IF(W431&lt;0,0,CHOOSE(MATCH(W431,{0,1950001,3300001,6950001,9000001},1),5.105/84.895,10.21/79.79,20.42/69.58,23.483/66.517,33.693/56.307))</f>
        <v/>
      </c>
      <c r="AB431" s="21">
        <f>IF(C431&lt;=2000,0,(MIN(C431,ROUNDDOWN(F431*0.3,0))-2000)*0.1)</f>
        <v/>
      </c>
      <c r="AC431" s="21">
        <f>IF(C431&lt;=2000,0,MIN((C431-2000)*Y431,(R431+S431)*0.2))</f>
        <v/>
      </c>
      <c r="AD431" s="21">
        <f>IF(C431&lt;=2000,0,MIN((C431-2000)*Z431,(T431+U431)*0.2))</f>
        <v/>
      </c>
      <c r="AE431" s="21">
        <f>AC431*AA431</f>
        <v/>
      </c>
      <c r="AF431" s="21">
        <f>ROUNDDOWN(R431,-2)+ROUNDDOWN(S431,-2)</f>
        <v/>
      </c>
      <c r="AG431" s="21">
        <f>ROUNDDOWN(MAX(0,R431-(AB431+AC431+AE431)*0.6),-2)+ROUNDDOWN(MAX(0,S431-(AB431+AC431+AE431)*0.4),-2)</f>
        <v/>
      </c>
      <c r="AH431" s="21">
        <f>ROUNDDOWN(MAX(0,T431-(AB431+AD431)*0.6),-2)+ROUNDDOWN(MAX(0,U431-(AB431+AD431)*0.4),-2)</f>
        <v/>
      </c>
      <c r="AI431" s="21">
        <f>ROUNDDOWN(T431,-2)+ROUNDDOWN(U431,-2)</f>
        <v/>
      </c>
      <c r="AJ431" s="21">
        <f>M431+AF431</f>
        <v/>
      </c>
      <c r="AK431" s="21">
        <f>M431+AG431</f>
        <v/>
      </c>
      <c r="AL431" s="21">
        <f>N431+AH431</f>
        <v/>
      </c>
      <c r="AM431" s="21">
        <f>O431+AI431</f>
        <v/>
      </c>
      <c r="AN431" s="21">
        <f>N431+AI431</f>
        <v/>
      </c>
      <c r="AO431" s="21">
        <f>ROUNDDOWN((R431+S431)*0.2/Y431+2000,0)</f>
        <v/>
      </c>
      <c r="AP431" s="21">
        <f>ROUNDDOWN((T431+U431)*0.2/Z431+2000,0)</f>
        <v/>
      </c>
      <c r="AQ431" s="21">
        <f>AL431-AK431</f>
        <v/>
      </c>
      <c r="AR431" s="21">
        <f>AM431-AK431</f>
        <v/>
      </c>
      <c r="AS431" s="21">
        <f>AM431-AL431</f>
        <v/>
      </c>
      <c r="AT431" s="21">
        <f>AK431+C431-AJ431</f>
        <v/>
      </c>
      <c r="AU431" s="21">
        <f>AL431+C431-AM431</f>
        <v/>
      </c>
      <c r="AV431" s="21">
        <f>AN431+C431-AM431</f>
        <v/>
      </c>
    </row>
    <row r="432">
      <c r="A432" t="inlineStr">
        <is>
          <t>医療費の境目</t>
        </is>
      </c>
      <c r="B432" s="21">
        <f>'3_医療費の境目'!$B$3</f>
        <v/>
      </c>
      <c r="C432" s="21">
        <f>IF('3_医療費の境目'!$B$4="",AO432,'3_医療費の境目'!$B$4)</f>
        <v/>
      </c>
      <c r="D432" s="21">
        <f>'3_医療費の境目'!D432</f>
        <v/>
      </c>
      <c r="E432" s="21">
        <f>ROUND(MIN(B432/12,650000)*12*0.0915+MIN(B432/12,1390000)*12*(0.0504+0)+B432*0.005,0)</f>
        <v/>
      </c>
      <c r="F432" s="21">
        <f>IF(B432&lt;741000,0,IF(B432&lt;2191000,B432-740000,IF(B432&lt;2193000,1451000,IF(B432&lt;2196000,1453000,IF(B432&lt;2200000,1456000,IF(B432&lt;3600000,ROUND(ROUNDDOWN(B432/4,-3)*2.8,0)-80000,IF(B432&lt;6600000,ROUND(ROUNDDOWN(B432/4,-3)*3.2,0)-440000,IF(B432&lt;8500000,ROUNDDOWN(B432*0.9,0)-1100000,B432-1950000))))))))</f>
        <v/>
      </c>
      <c r="G432" s="21">
        <f>IF(F432&gt;23500000,NA(),IF(F432&lt;=4890000,1040000,IF(F432&lt;=6550000,670000,620000)))</f>
        <v/>
      </c>
      <c r="H432" s="21">
        <f>IF(D432&lt;=0,0,MAX(0,MIN(2000000,D432-MIN(100000,ROUNDDOWN(F432*0.05,0)))))</f>
        <v/>
      </c>
      <c r="I432" s="21">
        <f>IF(C432&lt;=2000,0,MIN(C432,ROUNDDOWN(F432*0.4,0))-2000)</f>
        <v/>
      </c>
      <c r="J432" s="21">
        <f>MAX(0,ROUNDDOWN(F432-E432-G432,-3))</f>
        <v/>
      </c>
      <c r="K432" s="21">
        <f>MAX(0,ROUNDDOWN(F432-E432-G432-H432-I432,-3))</f>
        <v/>
      </c>
      <c r="L432" s="21">
        <f>MAX(0,ROUNDDOWN(F432-E432-G432-H432,-3))</f>
        <v/>
      </c>
      <c r="M432" s="21">
        <f>IF(J432&lt;=0,0,ROUNDDOWN((J432*LOOKUP(J432,{0,1950001,3300001,6950001,9000001,18000001,40000001},{0.05,0.1,0.2,0.23,0.33,0.4,0.45})-LOOKUP(J432,{0,1950001,3300001,6950001,9000001,18000001,40000001},{0,97500,427500,636000,1536000,2796000,4796000}))*1.021,-2))</f>
        <v/>
      </c>
      <c r="N432" s="21">
        <f>IF(K432&lt;=0,0,ROUNDDOWN((K432*LOOKUP(K432,{0,1950001,3300001,6950001,9000001,18000001,40000001},{0.05,0.1,0.2,0.23,0.33,0.4,0.45})-LOOKUP(K432,{0,1950001,3300001,6950001,9000001,18000001,40000001},{0,97500,427500,636000,1536000,2796000,4796000}))*1.021,-2))</f>
        <v/>
      </c>
      <c r="O432" s="21">
        <f>IF(L432&lt;=0,0,ROUNDDOWN((L432*LOOKUP(L432,{0,1950001,3300001,6950001,9000001,18000001,40000001},{0.05,0.1,0.2,0.23,0.33,0.4,0.45})-LOOKUP(L432,{0,1950001,3300001,6950001,9000001,18000001,40000001},{0,97500,427500,636000,1536000,2796000,4796000}))*1.021,-2))</f>
        <v/>
      </c>
      <c r="P432" s="21">
        <f>MAX(0,ROUNDDOWN(F432-E432-430000,-3))</f>
        <v/>
      </c>
      <c r="Q432" s="21">
        <f>MAX(0,ROUNDDOWN(F432-E432-430000-H432,-3))</f>
        <v/>
      </c>
      <c r="R432" s="21">
        <f>IF(F432&lt;=450000,0,MAX(0,P432*0.06-MIN(50000,P432)*0.03))</f>
        <v/>
      </c>
      <c r="S432" s="21">
        <f>IF(F432&lt;=450000,0,MAX(0,P432*0.04-MIN(50000,P432)*0.02))</f>
        <v/>
      </c>
      <c r="T432" s="21">
        <f>IF(F432&lt;=450000,0,MAX(0,Q432*0.06-MIN(50000,Q432)*0.03))</f>
        <v/>
      </c>
      <c r="U432" s="21">
        <f>IF(F432&lt;=450000,0,MAX(0,Q432*0.04-MIN(50000,Q432)*0.02))</f>
        <v/>
      </c>
      <c r="V432" s="21">
        <f>50000+MAX(0,G432-480000)</f>
        <v/>
      </c>
      <c r="W432" s="21">
        <f>P432-V432</f>
        <v/>
      </c>
      <c r="X432" s="21">
        <f>Q432-V432</f>
        <v/>
      </c>
      <c r="Y432" s="22">
        <f>IF(W432&lt;0,0.9,LOOKUP(W432,{0,1950001,3300001,6950001,9000001,18000001,40000001},{0.84895,0.7979,0.6958,0.66517,0.56307,0.4916,0.44055}))</f>
        <v/>
      </c>
      <c r="Z432" s="22">
        <f>IF(X432&lt;0,0.9,LOOKUP(X432,{0,1950001,3300001,6950001,9000001,18000001,40000001},{0.84895,0.7979,0.6958,0.66517,0.56307,0.4916,0.44055}))</f>
        <v/>
      </c>
      <c r="AA432" s="22">
        <f>IF(W432&lt;0,0,CHOOSE(MATCH(W432,{0,1950001,3300001,6950001,9000001},1),5.105/84.895,10.21/79.79,20.42/69.58,23.483/66.517,33.693/56.307))</f>
        <v/>
      </c>
      <c r="AB432" s="21">
        <f>IF(C432&lt;=2000,0,(MIN(C432,ROUNDDOWN(F432*0.3,0))-2000)*0.1)</f>
        <v/>
      </c>
      <c r="AC432" s="21">
        <f>IF(C432&lt;=2000,0,MIN((C432-2000)*Y432,(R432+S432)*0.2))</f>
        <v/>
      </c>
      <c r="AD432" s="21">
        <f>IF(C432&lt;=2000,0,MIN((C432-2000)*Z432,(T432+U432)*0.2))</f>
        <v/>
      </c>
      <c r="AE432" s="21">
        <f>AC432*AA432</f>
        <v/>
      </c>
      <c r="AF432" s="21">
        <f>ROUNDDOWN(R432,-2)+ROUNDDOWN(S432,-2)</f>
        <v/>
      </c>
      <c r="AG432" s="21">
        <f>ROUNDDOWN(MAX(0,R432-(AB432+AC432+AE432)*0.6),-2)+ROUNDDOWN(MAX(0,S432-(AB432+AC432+AE432)*0.4),-2)</f>
        <v/>
      </c>
      <c r="AH432" s="21">
        <f>ROUNDDOWN(MAX(0,T432-(AB432+AD432)*0.6),-2)+ROUNDDOWN(MAX(0,U432-(AB432+AD432)*0.4),-2)</f>
        <v/>
      </c>
      <c r="AI432" s="21">
        <f>ROUNDDOWN(T432,-2)+ROUNDDOWN(U432,-2)</f>
        <v/>
      </c>
      <c r="AJ432" s="21">
        <f>M432+AF432</f>
        <v/>
      </c>
      <c r="AK432" s="21">
        <f>M432+AG432</f>
        <v/>
      </c>
      <c r="AL432" s="21">
        <f>N432+AH432</f>
        <v/>
      </c>
      <c r="AM432" s="21">
        <f>O432+AI432</f>
        <v/>
      </c>
      <c r="AN432" s="21">
        <f>N432+AI432</f>
        <v/>
      </c>
      <c r="AO432" s="21">
        <f>ROUNDDOWN((R432+S432)*0.2/Y432+2000,0)</f>
        <v/>
      </c>
      <c r="AP432" s="21">
        <f>ROUNDDOWN((T432+U432)*0.2/Z432+2000,0)</f>
        <v/>
      </c>
      <c r="AQ432" s="21">
        <f>AL432-AK432</f>
        <v/>
      </c>
      <c r="AR432" s="21">
        <f>AM432-AK432</f>
        <v/>
      </c>
      <c r="AS432" s="21">
        <f>AM432-AL432</f>
        <v/>
      </c>
      <c r="AT432" s="21">
        <f>AK432+C432-AJ432</f>
        <v/>
      </c>
      <c r="AU432" s="21">
        <f>AL432+C432-AM432</f>
        <v/>
      </c>
      <c r="AV432" s="21">
        <f>AN432+C432-AM432</f>
        <v/>
      </c>
    </row>
    <row r="433">
      <c r="A433" t="inlineStr">
        <is>
          <t>医療費の境目</t>
        </is>
      </c>
      <c r="B433" s="21">
        <f>'3_医療費の境目'!$B$3</f>
        <v/>
      </c>
      <c r="C433" s="21">
        <f>IF('3_医療費の境目'!$B$4="",AO433,'3_医療費の境目'!$B$4)</f>
        <v/>
      </c>
      <c r="D433" s="21">
        <f>'3_医療費の境目'!D433</f>
        <v/>
      </c>
      <c r="E433" s="21">
        <f>ROUND(MIN(B433/12,650000)*12*0.0915+MIN(B433/12,1390000)*12*(0.0504+0)+B433*0.005,0)</f>
        <v/>
      </c>
      <c r="F433" s="21">
        <f>IF(B433&lt;741000,0,IF(B433&lt;2191000,B433-740000,IF(B433&lt;2193000,1451000,IF(B433&lt;2196000,1453000,IF(B433&lt;2200000,1456000,IF(B433&lt;3600000,ROUND(ROUNDDOWN(B433/4,-3)*2.8,0)-80000,IF(B433&lt;6600000,ROUND(ROUNDDOWN(B433/4,-3)*3.2,0)-440000,IF(B433&lt;8500000,ROUNDDOWN(B433*0.9,0)-1100000,B433-1950000))))))))</f>
        <v/>
      </c>
      <c r="G433" s="21">
        <f>IF(F433&gt;23500000,NA(),IF(F433&lt;=4890000,1040000,IF(F433&lt;=6550000,670000,620000)))</f>
        <v/>
      </c>
      <c r="H433" s="21">
        <f>IF(D433&lt;=0,0,MAX(0,MIN(2000000,D433-MIN(100000,ROUNDDOWN(F433*0.05,0)))))</f>
        <v/>
      </c>
      <c r="I433" s="21">
        <f>IF(C433&lt;=2000,0,MIN(C433,ROUNDDOWN(F433*0.4,0))-2000)</f>
        <v/>
      </c>
      <c r="J433" s="21">
        <f>MAX(0,ROUNDDOWN(F433-E433-G433,-3))</f>
        <v/>
      </c>
      <c r="K433" s="21">
        <f>MAX(0,ROUNDDOWN(F433-E433-G433-H433-I433,-3))</f>
        <v/>
      </c>
      <c r="L433" s="21">
        <f>MAX(0,ROUNDDOWN(F433-E433-G433-H433,-3))</f>
        <v/>
      </c>
      <c r="M433" s="21">
        <f>IF(J433&lt;=0,0,ROUNDDOWN((J433*LOOKUP(J433,{0,1950001,3300001,6950001,9000001,18000001,40000001},{0.05,0.1,0.2,0.23,0.33,0.4,0.45})-LOOKUP(J433,{0,1950001,3300001,6950001,9000001,18000001,40000001},{0,97500,427500,636000,1536000,2796000,4796000}))*1.021,-2))</f>
        <v/>
      </c>
      <c r="N433" s="21">
        <f>IF(K433&lt;=0,0,ROUNDDOWN((K433*LOOKUP(K433,{0,1950001,3300001,6950001,9000001,18000001,40000001},{0.05,0.1,0.2,0.23,0.33,0.4,0.45})-LOOKUP(K433,{0,1950001,3300001,6950001,9000001,18000001,40000001},{0,97500,427500,636000,1536000,2796000,4796000}))*1.021,-2))</f>
        <v/>
      </c>
      <c r="O433" s="21">
        <f>IF(L433&lt;=0,0,ROUNDDOWN((L433*LOOKUP(L433,{0,1950001,3300001,6950001,9000001,18000001,40000001},{0.05,0.1,0.2,0.23,0.33,0.4,0.45})-LOOKUP(L433,{0,1950001,3300001,6950001,9000001,18000001,40000001},{0,97500,427500,636000,1536000,2796000,4796000}))*1.021,-2))</f>
        <v/>
      </c>
      <c r="P433" s="21">
        <f>MAX(0,ROUNDDOWN(F433-E433-430000,-3))</f>
        <v/>
      </c>
      <c r="Q433" s="21">
        <f>MAX(0,ROUNDDOWN(F433-E433-430000-H433,-3))</f>
        <v/>
      </c>
      <c r="R433" s="21">
        <f>IF(F433&lt;=450000,0,MAX(0,P433*0.06-MIN(50000,P433)*0.03))</f>
        <v/>
      </c>
      <c r="S433" s="21">
        <f>IF(F433&lt;=450000,0,MAX(0,P433*0.04-MIN(50000,P433)*0.02))</f>
        <v/>
      </c>
      <c r="T433" s="21">
        <f>IF(F433&lt;=450000,0,MAX(0,Q433*0.06-MIN(50000,Q433)*0.03))</f>
        <v/>
      </c>
      <c r="U433" s="21">
        <f>IF(F433&lt;=450000,0,MAX(0,Q433*0.04-MIN(50000,Q433)*0.02))</f>
        <v/>
      </c>
      <c r="V433" s="21">
        <f>50000+MAX(0,G433-480000)</f>
        <v/>
      </c>
      <c r="W433" s="21">
        <f>P433-V433</f>
        <v/>
      </c>
      <c r="X433" s="21">
        <f>Q433-V433</f>
        <v/>
      </c>
      <c r="Y433" s="22">
        <f>IF(W433&lt;0,0.9,LOOKUP(W433,{0,1950001,3300001,6950001,9000001,18000001,40000001},{0.84895,0.7979,0.6958,0.66517,0.56307,0.4916,0.44055}))</f>
        <v/>
      </c>
      <c r="Z433" s="22">
        <f>IF(X433&lt;0,0.9,LOOKUP(X433,{0,1950001,3300001,6950001,9000001,18000001,40000001},{0.84895,0.7979,0.6958,0.66517,0.56307,0.4916,0.44055}))</f>
        <v/>
      </c>
      <c r="AA433" s="22">
        <f>IF(W433&lt;0,0,CHOOSE(MATCH(W433,{0,1950001,3300001,6950001,9000001},1),5.105/84.895,10.21/79.79,20.42/69.58,23.483/66.517,33.693/56.307))</f>
        <v/>
      </c>
      <c r="AB433" s="21">
        <f>IF(C433&lt;=2000,0,(MIN(C433,ROUNDDOWN(F433*0.3,0))-2000)*0.1)</f>
        <v/>
      </c>
      <c r="AC433" s="21">
        <f>IF(C433&lt;=2000,0,MIN((C433-2000)*Y433,(R433+S433)*0.2))</f>
        <v/>
      </c>
      <c r="AD433" s="21">
        <f>IF(C433&lt;=2000,0,MIN((C433-2000)*Z433,(T433+U433)*0.2))</f>
        <v/>
      </c>
      <c r="AE433" s="21">
        <f>AC433*AA433</f>
        <v/>
      </c>
      <c r="AF433" s="21">
        <f>ROUNDDOWN(R433,-2)+ROUNDDOWN(S433,-2)</f>
        <v/>
      </c>
      <c r="AG433" s="21">
        <f>ROUNDDOWN(MAX(0,R433-(AB433+AC433+AE433)*0.6),-2)+ROUNDDOWN(MAX(0,S433-(AB433+AC433+AE433)*0.4),-2)</f>
        <v/>
      </c>
      <c r="AH433" s="21">
        <f>ROUNDDOWN(MAX(0,T433-(AB433+AD433)*0.6),-2)+ROUNDDOWN(MAX(0,U433-(AB433+AD433)*0.4),-2)</f>
        <v/>
      </c>
      <c r="AI433" s="21">
        <f>ROUNDDOWN(T433,-2)+ROUNDDOWN(U433,-2)</f>
        <v/>
      </c>
      <c r="AJ433" s="21">
        <f>M433+AF433</f>
        <v/>
      </c>
      <c r="AK433" s="21">
        <f>M433+AG433</f>
        <v/>
      </c>
      <c r="AL433" s="21">
        <f>N433+AH433</f>
        <v/>
      </c>
      <c r="AM433" s="21">
        <f>O433+AI433</f>
        <v/>
      </c>
      <c r="AN433" s="21">
        <f>N433+AI433</f>
        <v/>
      </c>
      <c r="AO433" s="21">
        <f>ROUNDDOWN((R433+S433)*0.2/Y433+2000,0)</f>
        <v/>
      </c>
      <c r="AP433" s="21">
        <f>ROUNDDOWN((T433+U433)*0.2/Z433+2000,0)</f>
        <v/>
      </c>
      <c r="AQ433" s="21">
        <f>AL433-AK433</f>
        <v/>
      </c>
      <c r="AR433" s="21">
        <f>AM433-AK433</f>
        <v/>
      </c>
      <c r="AS433" s="21">
        <f>AM433-AL433</f>
        <v/>
      </c>
      <c r="AT433" s="21">
        <f>AK433+C433-AJ433</f>
        <v/>
      </c>
      <c r="AU433" s="21">
        <f>AL433+C433-AM433</f>
        <v/>
      </c>
      <c r="AV433" s="21">
        <f>AN433+C433-AM433</f>
        <v/>
      </c>
    </row>
    <row r="434">
      <c r="A434" t="inlineStr">
        <is>
          <t>医療費の境目</t>
        </is>
      </c>
      <c r="B434" s="21">
        <f>'3_医療費の境目'!$B$3</f>
        <v/>
      </c>
      <c r="C434" s="21">
        <f>IF('3_医療費の境目'!$B$4="",AO434,'3_医療費の境目'!$B$4)</f>
        <v/>
      </c>
      <c r="D434" s="21">
        <f>'3_医療費の境目'!D434</f>
        <v/>
      </c>
      <c r="E434" s="21">
        <f>ROUND(MIN(B434/12,650000)*12*0.0915+MIN(B434/12,1390000)*12*(0.0504+0)+B434*0.005,0)</f>
        <v/>
      </c>
      <c r="F434" s="21">
        <f>IF(B434&lt;741000,0,IF(B434&lt;2191000,B434-740000,IF(B434&lt;2193000,1451000,IF(B434&lt;2196000,1453000,IF(B434&lt;2200000,1456000,IF(B434&lt;3600000,ROUND(ROUNDDOWN(B434/4,-3)*2.8,0)-80000,IF(B434&lt;6600000,ROUND(ROUNDDOWN(B434/4,-3)*3.2,0)-440000,IF(B434&lt;8500000,ROUNDDOWN(B434*0.9,0)-1100000,B434-1950000))))))))</f>
        <v/>
      </c>
      <c r="G434" s="21">
        <f>IF(F434&gt;23500000,NA(),IF(F434&lt;=4890000,1040000,IF(F434&lt;=6550000,670000,620000)))</f>
        <v/>
      </c>
      <c r="H434" s="21">
        <f>IF(D434&lt;=0,0,MAX(0,MIN(2000000,D434-MIN(100000,ROUNDDOWN(F434*0.05,0)))))</f>
        <v/>
      </c>
      <c r="I434" s="21">
        <f>IF(C434&lt;=2000,0,MIN(C434,ROUNDDOWN(F434*0.4,0))-2000)</f>
        <v/>
      </c>
      <c r="J434" s="21">
        <f>MAX(0,ROUNDDOWN(F434-E434-G434,-3))</f>
        <v/>
      </c>
      <c r="K434" s="21">
        <f>MAX(0,ROUNDDOWN(F434-E434-G434-H434-I434,-3))</f>
        <v/>
      </c>
      <c r="L434" s="21">
        <f>MAX(0,ROUNDDOWN(F434-E434-G434-H434,-3))</f>
        <v/>
      </c>
      <c r="M434" s="21">
        <f>IF(J434&lt;=0,0,ROUNDDOWN((J434*LOOKUP(J434,{0,1950001,3300001,6950001,9000001,18000001,40000001},{0.05,0.1,0.2,0.23,0.33,0.4,0.45})-LOOKUP(J434,{0,1950001,3300001,6950001,9000001,18000001,40000001},{0,97500,427500,636000,1536000,2796000,4796000}))*1.021,-2))</f>
        <v/>
      </c>
      <c r="N434" s="21">
        <f>IF(K434&lt;=0,0,ROUNDDOWN((K434*LOOKUP(K434,{0,1950001,3300001,6950001,9000001,18000001,40000001},{0.05,0.1,0.2,0.23,0.33,0.4,0.45})-LOOKUP(K434,{0,1950001,3300001,6950001,9000001,18000001,40000001},{0,97500,427500,636000,1536000,2796000,4796000}))*1.021,-2))</f>
        <v/>
      </c>
      <c r="O434" s="21">
        <f>IF(L434&lt;=0,0,ROUNDDOWN((L434*LOOKUP(L434,{0,1950001,3300001,6950001,9000001,18000001,40000001},{0.05,0.1,0.2,0.23,0.33,0.4,0.45})-LOOKUP(L434,{0,1950001,3300001,6950001,9000001,18000001,40000001},{0,97500,427500,636000,1536000,2796000,4796000}))*1.021,-2))</f>
        <v/>
      </c>
      <c r="P434" s="21">
        <f>MAX(0,ROUNDDOWN(F434-E434-430000,-3))</f>
        <v/>
      </c>
      <c r="Q434" s="21">
        <f>MAX(0,ROUNDDOWN(F434-E434-430000-H434,-3))</f>
        <v/>
      </c>
      <c r="R434" s="21">
        <f>IF(F434&lt;=450000,0,MAX(0,P434*0.06-MIN(50000,P434)*0.03))</f>
        <v/>
      </c>
      <c r="S434" s="21">
        <f>IF(F434&lt;=450000,0,MAX(0,P434*0.04-MIN(50000,P434)*0.02))</f>
        <v/>
      </c>
      <c r="T434" s="21">
        <f>IF(F434&lt;=450000,0,MAX(0,Q434*0.06-MIN(50000,Q434)*0.03))</f>
        <v/>
      </c>
      <c r="U434" s="21">
        <f>IF(F434&lt;=450000,0,MAX(0,Q434*0.04-MIN(50000,Q434)*0.02))</f>
        <v/>
      </c>
      <c r="V434" s="21">
        <f>50000+MAX(0,G434-480000)</f>
        <v/>
      </c>
      <c r="W434" s="21">
        <f>P434-V434</f>
        <v/>
      </c>
      <c r="X434" s="21">
        <f>Q434-V434</f>
        <v/>
      </c>
      <c r="Y434" s="22">
        <f>IF(W434&lt;0,0.9,LOOKUP(W434,{0,1950001,3300001,6950001,9000001,18000001,40000001},{0.84895,0.7979,0.6958,0.66517,0.56307,0.4916,0.44055}))</f>
        <v/>
      </c>
      <c r="Z434" s="22">
        <f>IF(X434&lt;0,0.9,LOOKUP(X434,{0,1950001,3300001,6950001,9000001,18000001,40000001},{0.84895,0.7979,0.6958,0.66517,0.56307,0.4916,0.44055}))</f>
        <v/>
      </c>
      <c r="AA434" s="22">
        <f>IF(W434&lt;0,0,CHOOSE(MATCH(W434,{0,1950001,3300001,6950001,9000001},1),5.105/84.895,10.21/79.79,20.42/69.58,23.483/66.517,33.693/56.307))</f>
        <v/>
      </c>
      <c r="AB434" s="21">
        <f>IF(C434&lt;=2000,0,(MIN(C434,ROUNDDOWN(F434*0.3,0))-2000)*0.1)</f>
        <v/>
      </c>
      <c r="AC434" s="21">
        <f>IF(C434&lt;=2000,0,MIN((C434-2000)*Y434,(R434+S434)*0.2))</f>
        <v/>
      </c>
      <c r="AD434" s="21">
        <f>IF(C434&lt;=2000,0,MIN((C434-2000)*Z434,(T434+U434)*0.2))</f>
        <v/>
      </c>
      <c r="AE434" s="21">
        <f>AC434*AA434</f>
        <v/>
      </c>
      <c r="AF434" s="21">
        <f>ROUNDDOWN(R434,-2)+ROUNDDOWN(S434,-2)</f>
        <v/>
      </c>
      <c r="AG434" s="21">
        <f>ROUNDDOWN(MAX(0,R434-(AB434+AC434+AE434)*0.6),-2)+ROUNDDOWN(MAX(0,S434-(AB434+AC434+AE434)*0.4),-2)</f>
        <v/>
      </c>
      <c r="AH434" s="21">
        <f>ROUNDDOWN(MAX(0,T434-(AB434+AD434)*0.6),-2)+ROUNDDOWN(MAX(0,U434-(AB434+AD434)*0.4),-2)</f>
        <v/>
      </c>
      <c r="AI434" s="21">
        <f>ROUNDDOWN(T434,-2)+ROUNDDOWN(U434,-2)</f>
        <v/>
      </c>
      <c r="AJ434" s="21">
        <f>M434+AF434</f>
        <v/>
      </c>
      <c r="AK434" s="21">
        <f>M434+AG434</f>
        <v/>
      </c>
      <c r="AL434" s="21">
        <f>N434+AH434</f>
        <v/>
      </c>
      <c r="AM434" s="21">
        <f>O434+AI434</f>
        <v/>
      </c>
      <c r="AN434" s="21">
        <f>N434+AI434</f>
        <v/>
      </c>
      <c r="AO434" s="21">
        <f>ROUNDDOWN((R434+S434)*0.2/Y434+2000,0)</f>
        <v/>
      </c>
      <c r="AP434" s="21">
        <f>ROUNDDOWN((T434+U434)*0.2/Z434+2000,0)</f>
        <v/>
      </c>
      <c r="AQ434" s="21">
        <f>AL434-AK434</f>
        <v/>
      </c>
      <c r="AR434" s="21">
        <f>AM434-AK434</f>
        <v/>
      </c>
      <c r="AS434" s="21">
        <f>AM434-AL434</f>
        <v/>
      </c>
      <c r="AT434" s="21">
        <f>AK434+C434-AJ434</f>
        <v/>
      </c>
      <c r="AU434" s="21">
        <f>AL434+C434-AM434</f>
        <v/>
      </c>
      <c r="AV434" s="21">
        <f>AN434+C434-AM434</f>
        <v/>
      </c>
    </row>
    <row r="435">
      <c r="A435" t="inlineStr">
        <is>
          <t>医療費の境目</t>
        </is>
      </c>
      <c r="B435" s="21">
        <f>'3_医療費の境目'!$B$3</f>
        <v/>
      </c>
      <c r="C435" s="21">
        <f>IF('3_医療費の境目'!$B$4="",AO435,'3_医療費の境目'!$B$4)</f>
        <v/>
      </c>
      <c r="D435" s="21">
        <f>'3_医療費の境目'!D435</f>
        <v/>
      </c>
      <c r="E435" s="21">
        <f>ROUND(MIN(B435/12,650000)*12*0.0915+MIN(B435/12,1390000)*12*(0.0504+0)+B435*0.005,0)</f>
        <v/>
      </c>
      <c r="F435" s="21">
        <f>IF(B435&lt;741000,0,IF(B435&lt;2191000,B435-740000,IF(B435&lt;2193000,1451000,IF(B435&lt;2196000,1453000,IF(B435&lt;2200000,1456000,IF(B435&lt;3600000,ROUND(ROUNDDOWN(B435/4,-3)*2.8,0)-80000,IF(B435&lt;6600000,ROUND(ROUNDDOWN(B435/4,-3)*3.2,0)-440000,IF(B435&lt;8500000,ROUNDDOWN(B435*0.9,0)-1100000,B435-1950000))))))))</f>
        <v/>
      </c>
      <c r="G435" s="21">
        <f>IF(F435&gt;23500000,NA(),IF(F435&lt;=4890000,1040000,IF(F435&lt;=6550000,670000,620000)))</f>
        <v/>
      </c>
      <c r="H435" s="21">
        <f>IF(D435&lt;=0,0,MAX(0,MIN(2000000,D435-MIN(100000,ROUNDDOWN(F435*0.05,0)))))</f>
        <v/>
      </c>
      <c r="I435" s="21">
        <f>IF(C435&lt;=2000,0,MIN(C435,ROUNDDOWN(F435*0.4,0))-2000)</f>
        <v/>
      </c>
      <c r="J435" s="21">
        <f>MAX(0,ROUNDDOWN(F435-E435-G435,-3))</f>
        <v/>
      </c>
      <c r="K435" s="21">
        <f>MAX(0,ROUNDDOWN(F435-E435-G435-H435-I435,-3))</f>
        <v/>
      </c>
      <c r="L435" s="21">
        <f>MAX(0,ROUNDDOWN(F435-E435-G435-H435,-3))</f>
        <v/>
      </c>
      <c r="M435" s="21">
        <f>IF(J435&lt;=0,0,ROUNDDOWN((J435*LOOKUP(J435,{0,1950001,3300001,6950001,9000001,18000001,40000001},{0.05,0.1,0.2,0.23,0.33,0.4,0.45})-LOOKUP(J435,{0,1950001,3300001,6950001,9000001,18000001,40000001},{0,97500,427500,636000,1536000,2796000,4796000}))*1.021,-2))</f>
        <v/>
      </c>
      <c r="N435" s="21">
        <f>IF(K435&lt;=0,0,ROUNDDOWN((K435*LOOKUP(K435,{0,1950001,3300001,6950001,9000001,18000001,40000001},{0.05,0.1,0.2,0.23,0.33,0.4,0.45})-LOOKUP(K435,{0,1950001,3300001,6950001,9000001,18000001,40000001},{0,97500,427500,636000,1536000,2796000,4796000}))*1.021,-2))</f>
        <v/>
      </c>
      <c r="O435" s="21">
        <f>IF(L435&lt;=0,0,ROUNDDOWN((L435*LOOKUP(L435,{0,1950001,3300001,6950001,9000001,18000001,40000001},{0.05,0.1,0.2,0.23,0.33,0.4,0.45})-LOOKUP(L435,{0,1950001,3300001,6950001,9000001,18000001,40000001},{0,97500,427500,636000,1536000,2796000,4796000}))*1.021,-2))</f>
        <v/>
      </c>
      <c r="P435" s="21">
        <f>MAX(0,ROUNDDOWN(F435-E435-430000,-3))</f>
        <v/>
      </c>
      <c r="Q435" s="21">
        <f>MAX(0,ROUNDDOWN(F435-E435-430000-H435,-3))</f>
        <v/>
      </c>
      <c r="R435" s="21">
        <f>IF(F435&lt;=450000,0,MAX(0,P435*0.06-MIN(50000,P435)*0.03))</f>
        <v/>
      </c>
      <c r="S435" s="21">
        <f>IF(F435&lt;=450000,0,MAX(0,P435*0.04-MIN(50000,P435)*0.02))</f>
        <v/>
      </c>
      <c r="T435" s="21">
        <f>IF(F435&lt;=450000,0,MAX(0,Q435*0.06-MIN(50000,Q435)*0.03))</f>
        <v/>
      </c>
      <c r="U435" s="21">
        <f>IF(F435&lt;=450000,0,MAX(0,Q435*0.04-MIN(50000,Q435)*0.02))</f>
        <v/>
      </c>
      <c r="V435" s="21">
        <f>50000+MAX(0,G435-480000)</f>
        <v/>
      </c>
      <c r="W435" s="21">
        <f>P435-V435</f>
        <v/>
      </c>
      <c r="X435" s="21">
        <f>Q435-V435</f>
        <v/>
      </c>
      <c r="Y435" s="22">
        <f>IF(W435&lt;0,0.9,LOOKUP(W435,{0,1950001,3300001,6950001,9000001,18000001,40000001},{0.84895,0.7979,0.6958,0.66517,0.56307,0.4916,0.44055}))</f>
        <v/>
      </c>
      <c r="Z435" s="22">
        <f>IF(X435&lt;0,0.9,LOOKUP(X435,{0,1950001,3300001,6950001,9000001,18000001,40000001},{0.84895,0.7979,0.6958,0.66517,0.56307,0.4916,0.44055}))</f>
        <v/>
      </c>
      <c r="AA435" s="22">
        <f>IF(W435&lt;0,0,CHOOSE(MATCH(W435,{0,1950001,3300001,6950001,9000001},1),5.105/84.895,10.21/79.79,20.42/69.58,23.483/66.517,33.693/56.307))</f>
        <v/>
      </c>
      <c r="AB435" s="21">
        <f>IF(C435&lt;=2000,0,(MIN(C435,ROUNDDOWN(F435*0.3,0))-2000)*0.1)</f>
        <v/>
      </c>
      <c r="AC435" s="21">
        <f>IF(C435&lt;=2000,0,MIN((C435-2000)*Y435,(R435+S435)*0.2))</f>
        <v/>
      </c>
      <c r="AD435" s="21">
        <f>IF(C435&lt;=2000,0,MIN((C435-2000)*Z435,(T435+U435)*0.2))</f>
        <v/>
      </c>
      <c r="AE435" s="21">
        <f>AC435*AA435</f>
        <v/>
      </c>
      <c r="AF435" s="21">
        <f>ROUNDDOWN(R435,-2)+ROUNDDOWN(S435,-2)</f>
        <v/>
      </c>
      <c r="AG435" s="21">
        <f>ROUNDDOWN(MAX(0,R435-(AB435+AC435+AE435)*0.6),-2)+ROUNDDOWN(MAX(0,S435-(AB435+AC435+AE435)*0.4),-2)</f>
        <v/>
      </c>
      <c r="AH435" s="21">
        <f>ROUNDDOWN(MAX(0,T435-(AB435+AD435)*0.6),-2)+ROUNDDOWN(MAX(0,U435-(AB435+AD435)*0.4),-2)</f>
        <v/>
      </c>
      <c r="AI435" s="21">
        <f>ROUNDDOWN(T435,-2)+ROUNDDOWN(U435,-2)</f>
        <v/>
      </c>
      <c r="AJ435" s="21">
        <f>M435+AF435</f>
        <v/>
      </c>
      <c r="AK435" s="21">
        <f>M435+AG435</f>
        <v/>
      </c>
      <c r="AL435" s="21">
        <f>N435+AH435</f>
        <v/>
      </c>
      <c r="AM435" s="21">
        <f>O435+AI435</f>
        <v/>
      </c>
      <c r="AN435" s="21">
        <f>N435+AI435</f>
        <v/>
      </c>
      <c r="AO435" s="21">
        <f>ROUNDDOWN((R435+S435)*0.2/Y435+2000,0)</f>
        <v/>
      </c>
      <c r="AP435" s="21">
        <f>ROUNDDOWN((T435+U435)*0.2/Z435+2000,0)</f>
        <v/>
      </c>
      <c r="AQ435" s="21">
        <f>AL435-AK435</f>
        <v/>
      </c>
      <c r="AR435" s="21">
        <f>AM435-AK435</f>
        <v/>
      </c>
      <c r="AS435" s="21">
        <f>AM435-AL435</f>
        <v/>
      </c>
      <c r="AT435" s="21">
        <f>AK435+C435-AJ435</f>
        <v/>
      </c>
      <c r="AU435" s="21">
        <f>AL435+C435-AM435</f>
        <v/>
      </c>
      <c r="AV435" s="21">
        <f>AN435+C435-AM435</f>
        <v/>
      </c>
    </row>
    <row r="436">
      <c r="A436" t="inlineStr">
        <is>
          <t>医療費の境目</t>
        </is>
      </c>
      <c r="B436" s="21">
        <f>'3_医療費の境目'!$B$3</f>
        <v/>
      </c>
      <c r="C436" s="21">
        <f>IF('3_医療費の境目'!$B$4="",AO436,'3_医療費の境目'!$B$4)</f>
        <v/>
      </c>
      <c r="D436" s="21">
        <f>'3_医療費の境目'!D436</f>
        <v/>
      </c>
      <c r="E436" s="21">
        <f>ROUND(MIN(B436/12,650000)*12*0.0915+MIN(B436/12,1390000)*12*(0.0504+0)+B436*0.005,0)</f>
        <v/>
      </c>
      <c r="F436" s="21">
        <f>IF(B436&lt;741000,0,IF(B436&lt;2191000,B436-740000,IF(B436&lt;2193000,1451000,IF(B436&lt;2196000,1453000,IF(B436&lt;2200000,1456000,IF(B436&lt;3600000,ROUND(ROUNDDOWN(B436/4,-3)*2.8,0)-80000,IF(B436&lt;6600000,ROUND(ROUNDDOWN(B436/4,-3)*3.2,0)-440000,IF(B436&lt;8500000,ROUNDDOWN(B436*0.9,0)-1100000,B436-1950000))))))))</f>
        <v/>
      </c>
      <c r="G436" s="21">
        <f>IF(F436&gt;23500000,NA(),IF(F436&lt;=4890000,1040000,IF(F436&lt;=6550000,670000,620000)))</f>
        <v/>
      </c>
      <c r="H436" s="21">
        <f>IF(D436&lt;=0,0,MAX(0,MIN(2000000,D436-MIN(100000,ROUNDDOWN(F436*0.05,0)))))</f>
        <v/>
      </c>
      <c r="I436" s="21">
        <f>IF(C436&lt;=2000,0,MIN(C436,ROUNDDOWN(F436*0.4,0))-2000)</f>
        <v/>
      </c>
      <c r="J436" s="21">
        <f>MAX(0,ROUNDDOWN(F436-E436-G436,-3))</f>
        <v/>
      </c>
      <c r="K436" s="21">
        <f>MAX(0,ROUNDDOWN(F436-E436-G436-H436-I436,-3))</f>
        <v/>
      </c>
      <c r="L436" s="21">
        <f>MAX(0,ROUNDDOWN(F436-E436-G436-H436,-3))</f>
        <v/>
      </c>
      <c r="M436" s="21">
        <f>IF(J436&lt;=0,0,ROUNDDOWN((J436*LOOKUP(J436,{0,1950001,3300001,6950001,9000001,18000001,40000001},{0.05,0.1,0.2,0.23,0.33,0.4,0.45})-LOOKUP(J436,{0,1950001,3300001,6950001,9000001,18000001,40000001},{0,97500,427500,636000,1536000,2796000,4796000}))*1.021,-2))</f>
        <v/>
      </c>
      <c r="N436" s="21">
        <f>IF(K436&lt;=0,0,ROUNDDOWN((K436*LOOKUP(K436,{0,1950001,3300001,6950001,9000001,18000001,40000001},{0.05,0.1,0.2,0.23,0.33,0.4,0.45})-LOOKUP(K436,{0,1950001,3300001,6950001,9000001,18000001,40000001},{0,97500,427500,636000,1536000,2796000,4796000}))*1.021,-2))</f>
        <v/>
      </c>
      <c r="O436" s="21">
        <f>IF(L436&lt;=0,0,ROUNDDOWN((L436*LOOKUP(L436,{0,1950001,3300001,6950001,9000001,18000001,40000001},{0.05,0.1,0.2,0.23,0.33,0.4,0.45})-LOOKUP(L436,{0,1950001,3300001,6950001,9000001,18000001,40000001},{0,97500,427500,636000,1536000,2796000,4796000}))*1.021,-2))</f>
        <v/>
      </c>
      <c r="P436" s="21">
        <f>MAX(0,ROUNDDOWN(F436-E436-430000,-3))</f>
        <v/>
      </c>
      <c r="Q436" s="21">
        <f>MAX(0,ROUNDDOWN(F436-E436-430000-H436,-3))</f>
        <v/>
      </c>
      <c r="R436" s="21">
        <f>IF(F436&lt;=450000,0,MAX(0,P436*0.06-MIN(50000,P436)*0.03))</f>
        <v/>
      </c>
      <c r="S436" s="21">
        <f>IF(F436&lt;=450000,0,MAX(0,P436*0.04-MIN(50000,P436)*0.02))</f>
        <v/>
      </c>
      <c r="T436" s="21">
        <f>IF(F436&lt;=450000,0,MAX(0,Q436*0.06-MIN(50000,Q436)*0.03))</f>
        <v/>
      </c>
      <c r="U436" s="21">
        <f>IF(F436&lt;=450000,0,MAX(0,Q436*0.04-MIN(50000,Q436)*0.02))</f>
        <v/>
      </c>
      <c r="V436" s="21">
        <f>50000+MAX(0,G436-480000)</f>
        <v/>
      </c>
      <c r="W436" s="21">
        <f>P436-V436</f>
        <v/>
      </c>
      <c r="X436" s="21">
        <f>Q436-V436</f>
        <v/>
      </c>
      <c r="Y436" s="22">
        <f>IF(W436&lt;0,0.9,LOOKUP(W436,{0,1950001,3300001,6950001,9000001,18000001,40000001},{0.84895,0.7979,0.6958,0.66517,0.56307,0.4916,0.44055}))</f>
        <v/>
      </c>
      <c r="Z436" s="22">
        <f>IF(X436&lt;0,0.9,LOOKUP(X436,{0,1950001,3300001,6950001,9000001,18000001,40000001},{0.84895,0.7979,0.6958,0.66517,0.56307,0.4916,0.44055}))</f>
        <v/>
      </c>
      <c r="AA436" s="22">
        <f>IF(W436&lt;0,0,CHOOSE(MATCH(W436,{0,1950001,3300001,6950001,9000001},1),5.105/84.895,10.21/79.79,20.42/69.58,23.483/66.517,33.693/56.307))</f>
        <v/>
      </c>
      <c r="AB436" s="21">
        <f>IF(C436&lt;=2000,0,(MIN(C436,ROUNDDOWN(F436*0.3,0))-2000)*0.1)</f>
        <v/>
      </c>
      <c r="AC436" s="21">
        <f>IF(C436&lt;=2000,0,MIN((C436-2000)*Y436,(R436+S436)*0.2))</f>
        <v/>
      </c>
      <c r="AD436" s="21">
        <f>IF(C436&lt;=2000,0,MIN((C436-2000)*Z436,(T436+U436)*0.2))</f>
        <v/>
      </c>
      <c r="AE436" s="21">
        <f>AC436*AA436</f>
        <v/>
      </c>
      <c r="AF436" s="21">
        <f>ROUNDDOWN(R436,-2)+ROUNDDOWN(S436,-2)</f>
        <v/>
      </c>
      <c r="AG436" s="21">
        <f>ROUNDDOWN(MAX(0,R436-(AB436+AC436+AE436)*0.6),-2)+ROUNDDOWN(MAX(0,S436-(AB436+AC436+AE436)*0.4),-2)</f>
        <v/>
      </c>
      <c r="AH436" s="21">
        <f>ROUNDDOWN(MAX(0,T436-(AB436+AD436)*0.6),-2)+ROUNDDOWN(MAX(0,U436-(AB436+AD436)*0.4),-2)</f>
        <v/>
      </c>
      <c r="AI436" s="21">
        <f>ROUNDDOWN(T436,-2)+ROUNDDOWN(U436,-2)</f>
        <v/>
      </c>
      <c r="AJ436" s="21">
        <f>M436+AF436</f>
        <v/>
      </c>
      <c r="AK436" s="21">
        <f>M436+AG436</f>
        <v/>
      </c>
      <c r="AL436" s="21">
        <f>N436+AH436</f>
        <v/>
      </c>
      <c r="AM436" s="21">
        <f>O436+AI436</f>
        <v/>
      </c>
      <c r="AN436" s="21">
        <f>N436+AI436</f>
        <v/>
      </c>
      <c r="AO436" s="21">
        <f>ROUNDDOWN((R436+S436)*0.2/Y436+2000,0)</f>
        <v/>
      </c>
      <c r="AP436" s="21">
        <f>ROUNDDOWN((T436+U436)*0.2/Z436+2000,0)</f>
        <v/>
      </c>
      <c r="AQ436" s="21">
        <f>AL436-AK436</f>
        <v/>
      </c>
      <c r="AR436" s="21">
        <f>AM436-AK436</f>
        <v/>
      </c>
      <c r="AS436" s="21">
        <f>AM436-AL436</f>
        <v/>
      </c>
      <c r="AT436" s="21">
        <f>AK436+C436-AJ436</f>
        <v/>
      </c>
      <c r="AU436" s="21">
        <f>AL436+C436-AM436</f>
        <v/>
      </c>
      <c r="AV436" s="21">
        <f>AN436+C436-AM436</f>
        <v/>
      </c>
    </row>
    <row r="437">
      <c r="A437" t="inlineStr">
        <is>
          <t>医療費の境目</t>
        </is>
      </c>
      <c r="B437" s="21">
        <f>'3_医療費の境目'!$B$3</f>
        <v/>
      </c>
      <c r="C437" s="21">
        <f>IF('3_医療費の境目'!$B$4="",AO437,'3_医療費の境目'!$B$4)</f>
        <v/>
      </c>
      <c r="D437" s="21">
        <f>'3_医療費の境目'!D437</f>
        <v/>
      </c>
      <c r="E437" s="21">
        <f>ROUND(MIN(B437/12,650000)*12*0.0915+MIN(B437/12,1390000)*12*(0.0504+0)+B437*0.005,0)</f>
        <v/>
      </c>
      <c r="F437" s="21">
        <f>IF(B437&lt;741000,0,IF(B437&lt;2191000,B437-740000,IF(B437&lt;2193000,1451000,IF(B437&lt;2196000,1453000,IF(B437&lt;2200000,1456000,IF(B437&lt;3600000,ROUND(ROUNDDOWN(B437/4,-3)*2.8,0)-80000,IF(B437&lt;6600000,ROUND(ROUNDDOWN(B437/4,-3)*3.2,0)-440000,IF(B437&lt;8500000,ROUNDDOWN(B437*0.9,0)-1100000,B437-1950000))))))))</f>
        <v/>
      </c>
      <c r="G437" s="21">
        <f>IF(F437&gt;23500000,NA(),IF(F437&lt;=4890000,1040000,IF(F437&lt;=6550000,670000,620000)))</f>
        <v/>
      </c>
      <c r="H437" s="21">
        <f>IF(D437&lt;=0,0,MAX(0,MIN(2000000,D437-MIN(100000,ROUNDDOWN(F437*0.05,0)))))</f>
        <v/>
      </c>
      <c r="I437" s="21">
        <f>IF(C437&lt;=2000,0,MIN(C437,ROUNDDOWN(F437*0.4,0))-2000)</f>
        <v/>
      </c>
      <c r="J437" s="21">
        <f>MAX(0,ROUNDDOWN(F437-E437-G437,-3))</f>
        <v/>
      </c>
      <c r="K437" s="21">
        <f>MAX(0,ROUNDDOWN(F437-E437-G437-H437-I437,-3))</f>
        <v/>
      </c>
      <c r="L437" s="21">
        <f>MAX(0,ROUNDDOWN(F437-E437-G437-H437,-3))</f>
        <v/>
      </c>
      <c r="M437" s="21">
        <f>IF(J437&lt;=0,0,ROUNDDOWN((J437*LOOKUP(J437,{0,1950001,3300001,6950001,9000001,18000001,40000001},{0.05,0.1,0.2,0.23,0.33,0.4,0.45})-LOOKUP(J437,{0,1950001,3300001,6950001,9000001,18000001,40000001},{0,97500,427500,636000,1536000,2796000,4796000}))*1.021,-2))</f>
        <v/>
      </c>
      <c r="N437" s="21">
        <f>IF(K437&lt;=0,0,ROUNDDOWN((K437*LOOKUP(K437,{0,1950001,3300001,6950001,9000001,18000001,40000001},{0.05,0.1,0.2,0.23,0.33,0.4,0.45})-LOOKUP(K437,{0,1950001,3300001,6950001,9000001,18000001,40000001},{0,97500,427500,636000,1536000,2796000,4796000}))*1.021,-2))</f>
        <v/>
      </c>
      <c r="O437" s="21">
        <f>IF(L437&lt;=0,0,ROUNDDOWN((L437*LOOKUP(L437,{0,1950001,3300001,6950001,9000001,18000001,40000001},{0.05,0.1,0.2,0.23,0.33,0.4,0.45})-LOOKUP(L437,{0,1950001,3300001,6950001,9000001,18000001,40000001},{0,97500,427500,636000,1536000,2796000,4796000}))*1.021,-2))</f>
        <v/>
      </c>
      <c r="P437" s="21">
        <f>MAX(0,ROUNDDOWN(F437-E437-430000,-3))</f>
        <v/>
      </c>
      <c r="Q437" s="21">
        <f>MAX(0,ROUNDDOWN(F437-E437-430000-H437,-3))</f>
        <v/>
      </c>
      <c r="R437" s="21">
        <f>IF(F437&lt;=450000,0,MAX(0,P437*0.06-MIN(50000,P437)*0.03))</f>
        <v/>
      </c>
      <c r="S437" s="21">
        <f>IF(F437&lt;=450000,0,MAX(0,P437*0.04-MIN(50000,P437)*0.02))</f>
        <v/>
      </c>
      <c r="T437" s="21">
        <f>IF(F437&lt;=450000,0,MAX(0,Q437*0.06-MIN(50000,Q437)*0.03))</f>
        <v/>
      </c>
      <c r="U437" s="21">
        <f>IF(F437&lt;=450000,0,MAX(0,Q437*0.04-MIN(50000,Q437)*0.02))</f>
        <v/>
      </c>
      <c r="V437" s="21">
        <f>50000+MAX(0,G437-480000)</f>
        <v/>
      </c>
      <c r="W437" s="21">
        <f>P437-V437</f>
        <v/>
      </c>
      <c r="X437" s="21">
        <f>Q437-V437</f>
        <v/>
      </c>
      <c r="Y437" s="22">
        <f>IF(W437&lt;0,0.9,LOOKUP(W437,{0,1950001,3300001,6950001,9000001,18000001,40000001},{0.84895,0.7979,0.6958,0.66517,0.56307,0.4916,0.44055}))</f>
        <v/>
      </c>
      <c r="Z437" s="22">
        <f>IF(X437&lt;0,0.9,LOOKUP(X437,{0,1950001,3300001,6950001,9000001,18000001,40000001},{0.84895,0.7979,0.6958,0.66517,0.56307,0.4916,0.44055}))</f>
        <v/>
      </c>
      <c r="AA437" s="22">
        <f>IF(W437&lt;0,0,CHOOSE(MATCH(W437,{0,1950001,3300001,6950001,9000001},1),5.105/84.895,10.21/79.79,20.42/69.58,23.483/66.517,33.693/56.307))</f>
        <v/>
      </c>
      <c r="AB437" s="21">
        <f>IF(C437&lt;=2000,0,(MIN(C437,ROUNDDOWN(F437*0.3,0))-2000)*0.1)</f>
        <v/>
      </c>
      <c r="AC437" s="21">
        <f>IF(C437&lt;=2000,0,MIN((C437-2000)*Y437,(R437+S437)*0.2))</f>
        <v/>
      </c>
      <c r="AD437" s="21">
        <f>IF(C437&lt;=2000,0,MIN((C437-2000)*Z437,(T437+U437)*0.2))</f>
        <v/>
      </c>
      <c r="AE437" s="21">
        <f>AC437*AA437</f>
        <v/>
      </c>
      <c r="AF437" s="21">
        <f>ROUNDDOWN(R437,-2)+ROUNDDOWN(S437,-2)</f>
        <v/>
      </c>
      <c r="AG437" s="21">
        <f>ROUNDDOWN(MAX(0,R437-(AB437+AC437+AE437)*0.6),-2)+ROUNDDOWN(MAX(0,S437-(AB437+AC437+AE437)*0.4),-2)</f>
        <v/>
      </c>
      <c r="AH437" s="21">
        <f>ROUNDDOWN(MAX(0,T437-(AB437+AD437)*0.6),-2)+ROUNDDOWN(MAX(0,U437-(AB437+AD437)*0.4),-2)</f>
        <v/>
      </c>
      <c r="AI437" s="21">
        <f>ROUNDDOWN(T437,-2)+ROUNDDOWN(U437,-2)</f>
        <v/>
      </c>
      <c r="AJ437" s="21">
        <f>M437+AF437</f>
        <v/>
      </c>
      <c r="AK437" s="21">
        <f>M437+AG437</f>
        <v/>
      </c>
      <c r="AL437" s="21">
        <f>N437+AH437</f>
        <v/>
      </c>
      <c r="AM437" s="21">
        <f>O437+AI437</f>
        <v/>
      </c>
      <c r="AN437" s="21">
        <f>N437+AI437</f>
        <v/>
      </c>
      <c r="AO437" s="21">
        <f>ROUNDDOWN((R437+S437)*0.2/Y437+2000,0)</f>
        <v/>
      </c>
      <c r="AP437" s="21">
        <f>ROUNDDOWN((T437+U437)*0.2/Z437+2000,0)</f>
        <v/>
      </c>
      <c r="AQ437" s="21">
        <f>AL437-AK437</f>
        <v/>
      </c>
      <c r="AR437" s="21">
        <f>AM437-AK437</f>
        <v/>
      </c>
      <c r="AS437" s="21">
        <f>AM437-AL437</f>
        <v/>
      </c>
      <c r="AT437" s="21">
        <f>AK437+C437-AJ437</f>
        <v/>
      </c>
      <c r="AU437" s="21">
        <f>AL437+C437-AM437</f>
        <v/>
      </c>
      <c r="AV437" s="21">
        <f>AN437+C437-AM437</f>
        <v/>
      </c>
    </row>
    <row r="438">
      <c r="A438" t="inlineStr">
        <is>
          <t>医療費の境目</t>
        </is>
      </c>
      <c r="B438" s="21">
        <f>'3_医療費の境目'!$B$3</f>
        <v/>
      </c>
      <c r="C438" s="21">
        <f>IF('3_医療費の境目'!$B$4="",AO438,'3_医療費の境目'!$B$4)</f>
        <v/>
      </c>
      <c r="D438" s="21">
        <f>'3_医療費の境目'!D438</f>
        <v/>
      </c>
      <c r="E438" s="21">
        <f>ROUND(MIN(B438/12,650000)*12*0.0915+MIN(B438/12,1390000)*12*(0.0504+0)+B438*0.005,0)</f>
        <v/>
      </c>
      <c r="F438" s="21">
        <f>IF(B438&lt;741000,0,IF(B438&lt;2191000,B438-740000,IF(B438&lt;2193000,1451000,IF(B438&lt;2196000,1453000,IF(B438&lt;2200000,1456000,IF(B438&lt;3600000,ROUND(ROUNDDOWN(B438/4,-3)*2.8,0)-80000,IF(B438&lt;6600000,ROUND(ROUNDDOWN(B438/4,-3)*3.2,0)-440000,IF(B438&lt;8500000,ROUNDDOWN(B438*0.9,0)-1100000,B438-1950000))))))))</f>
        <v/>
      </c>
      <c r="G438" s="21">
        <f>IF(F438&gt;23500000,NA(),IF(F438&lt;=4890000,1040000,IF(F438&lt;=6550000,670000,620000)))</f>
        <v/>
      </c>
      <c r="H438" s="21">
        <f>IF(D438&lt;=0,0,MAX(0,MIN(2000000,D438-MIN(100000,ROUNDDOWN(F438*0.05,0)))))</f>
        <v/>
      </c>
      <c r="I438" s="21">
        <f>IF(C438&lt;=2000,0,MIN(C438,ROUNDDOWN(F438*0.4,0))-2000)</f>
        <v/>
      </c>
      <c r="J438" s="21">
        <f>MAX(0,ROUNDDOWN(F438-E438-G438,-3))</f>
        <v/>
      </c>
      <c r="K438" s="21">
        <f>MAX(0,ROUNDDOWN(F438-E438-G438-H438-I438,-3))</f>
        <v/>
      </c>
      <c r="L438" s="21">
        <f>MAX(0,ROUNDDOWN(F438-E438-G438-H438,-3))</f>
        <v/>
      </c>
      <c r="M438" s="21">
        <f>IF(J438&lt;=0,0,ROUNDDOWN((J438*LOOKUP(J438,{0,1950001,3300001,6950001,9000001,18000001,40000001},{0.05,0.1,0.2,0.23,0.33,0.4,0.45})-LOOKUP(J438,{0,1950001,3300001,6950001,9000001,18000001,40000001},{0,97500,427500,636000,1536000,2796000,4796000}))*1.021,-2))</f>
        <v/>
      </c>
      <c r="N438" s="21">
        <f>IF(K438&lt;=0,0,ROUNDDOWN((K438*LOOKUP(K438,{0,1950001,3300001,6950001,9000001,18000001,40000001},{0.05,0.1,0.2,0.23,0.33,0.4,0.45})-LOOKUP(K438,{0,1950001,3300001,6950001,9000001,18000001,40000001},{0,97500,427500,636000,1536000,2796000,4796000}))*1.021,-2))</f>
        <v/>
      </c>
      <c r="O438" s="21">
        <f>IF(L438&lt;=0,0,ROUNDDOWN((L438*LOOKUP(L438,{0,1950001,3300001,6950001,9000001,18000001,40000001},{0.05,0.1,0.2,0.23,0.33,0.4,0.45})-LOOKUP(L438,{0,1950001,3300001,6950001,9000001,18000001,40000001},{0,97500,427500,636000,1536000,2796000,4796000}))*1.021,-2))</f>
        <v/>
      </c>
      <c r="P438" s="21">
        <f>MAX(0,ROUNDDOWN(F438-E438-430000,-3))</f>
        <v/>
      </c>
      <c r="Q438" s="21">
        <f>MAX(0,ROUNDDOWN(F438-E438-430000-H438,-3))</f>
        <v/>
      </c>
      <c r="R438" s="21">
        <f>IF(F438&lt;=450000,0,MAX(0,P438*0.06-MIN(50000,P438)*0.03))</f>
        <v/>
      </c>
      <c r="S438" s="21">
        <f>IF(F438&lt;=450000,0,MAX(0,P438*0.04-MIN(50000,P438)*0.02))</f>
        <v/>
      </c>
      <c r="T438" s="21">
        <f>IF(F438&lt;=450000,0,MAX(0,Q438*0.06-MIN(50000,Q438)*0.03))</f>
        <v/>
      </c>
      <c r="U438" s="21">
        <f>IF(F438&lt;=450000,0,MAX(0,Q438*0.04-MIN(50000,Q438)*0.02))</f>
        <v/>
      </c>
      <c r="V438" s="21">
        <f>50000+MAX(0,G438-480000)</f>
        <v/>
      </c>
      <c r="W438" s="21">
        <f>P438-V438</f>
        <v/>
      </c>
      <c r="X438" s="21">
        <f>Q438-V438</f>
        <v/>
      </c>
      <c r="Y438" s="22">
        <f>IF(W438&lt;0,0.9,LOOKUP(W438,{0,1950001,3300001,6950001,9000001,18000001,40000001},{0.84895,0.7979,0.6958,0.66517,0.56307,0.4916,0.44055}))</f>
        <v/>
      </c>
      <c r="Z438" s="22">
        <f>IF(X438&lt;0,0.9,LOOKUP(X438,{0,1950001,3300001,6950001,9000001,18000001,40000001},{0.84895,0.7979,0.6958,0.66517,0.56307,0.4916,0.44055}))</f>
        <v/>
      </c>
      <c r="AA438" s="22">
        <f>IF(W438&lt;0,0,CHOOSE(MATCH(W438,{0,1950001,3300001,6950001,9000001},1),5.105/84.895,10.21/79.79,20.42/69.58,23.483/66.517,33.693/56.307))</f>
        <v/>
      </c>
      <c r="AB438" s="21">
        <f>IF(C438&lt;=2000,0,(MIN(C438,ROUNDDOWN(F438*0.3,0))-2000)*0.1)</f>
        <v/>
      </c>
      <c r="AC438" s="21">
        <f>IF(C438&lt;=2000,0,MIN((C438-2000)*Y438,(R438+S438)*0.2))</f>
        <v/>
      </c>
      <c r="AD438" s="21">
        <f>IF(C438&lt;=2000,0,MIN((C438-2000)*Z438,(T438+U438)*0.2))</f>
        <v/>
      </c>
      <c r="AE438" s="21">
        <f>AC438*AA438</f>
        <v/>
      </c>
      <c r="AF438" s="21">
        <f>ROUNDDOWN(R438,-2)+ROUNDDOWN(S438,-2)</f>
        <v/>
      </c>
      <c r="AG438" s="21">
        <f>ROUNDDOWN(MAX(0,R438-(AB438+AC438+AE438)*0.6),-2)+ROUNDDOWN(MAX(0,S438-(AB438+AC438+AE438)*0.4),-2)</f>
        <v/>
      </c>
      <c r="AH438" s="21">
        <f>ROUNDDOWN(MAX(0,T438-(AB438+AD438)*0.6),-2)+ROUNDDOWN(MAX(0,U438-(AB438+AD438)*0.4),-2)</f>
        <v/>
      </c>
      <c r="AI438" s="21">
        <f>ROUNDDOWN(T438,-2)+ROUNDDOWN(U438,-2)</f>
        <v/>
      </c>
      <c r="AJ438" s="21">
        <f>M438+AF438</f>
        <v/>
      </c>
      <c r="AK438" s="21">
        <f>M438+AG438</f>
        <v/>
      </c>
      <c r="AL438" s="21">
        <f>N438+AH438</f>
        <v/>
      </c>
      <c r="AM438" s="21">
        <f>O438+AI438</f>
        <v/>
      </c>
      <c r="AN438" s="21">
        <f>N438+AI438</f>
        <v/>
      </c>
      <c r="AO438" s="21">
        <f>ROUNDDOWN((R438+S438)*0.2/Y438+2000,0)</f>
        <v/>
      </c>
      <c r="AP438" s="21">
        <f>ROUNDDOWN((T438+U438)*0.2/Z438+2000,0)</f>
        <v/>
      </c>
      <c r="AQ438" s="21">
        <f>AL438-AK438</f>
        <v/>
      </c>
      <c r="AR438" s="21">
        <f>AM438-AK438</f>
        <v/>
      </c>
      <c r="AS438" s="21">
        <f>AM438-AL438</f>
        <v/>
      </c>
      <c r="AT438" s="21">
        <f>AK438+C438-AJ438</f>
        <v/>
      </c>
      <c r="AU438" s="21">
        <f>AL438+C438-AM438</f>
        <v/>
      </c>
      <c r="AV438" s="21">
        <f>AN438+C438-AM438</f>
        <v/>
      </c>
    </row>
    <row r="439">
      <c r="A439" t="inlineStr">
        <is>
          <t>医療費の境目</t>
        </is>
      </c>
      <c r="B439" s="21">
        <f>'3_医療費の境目'!$B$3</f>
        <v/>
      </c>
      <c r="C439" s="21">
        <f>IF('3_医療費の境目'!$B$4="",AO439,'3_医療費の境目'!$B$4)</f>
        <v/>
      </c>
      <c r="D439" s="21">
        <f>'3_医療費の境目'!D439</f>
        <v/>
      </c>
      <c r="E439" s="21">
        <f>ROUND(MIN(B439/12,650000)*12*0.0915+MIN(B439/12,1390000)*12*(0.0504+0)+B439*0.005,0)</f>
        <v/>
      </c>
      <c r="F439" s="21">
        <f>IF(B439&lt;741000,0,IF(B439&lt;2191000,B439-740000,IF(B439&lt;2193000,1451000,IF(B439&lt;2196000,1453000,IF(B439&lt;2200000,1456000,IF(B439&lt;3600000,ROUND(ROUNDDOWN(B439/4,-3)*2.8,0)-80000,IF(B439&lt;6600000,ROUND(ROUNDDOWN(B439/4,-3)*3.2,0)-440000,IF(B439&lt;8500000,ROUNDDOWN(B439*0.9,0)-1100000,B439-1950000))))))))</f>
        <v/>
      </c>
      <c r="G439" s="21">
        <f>IF(F439&gt;23500000,NA(),IF(F439&lt;=4890000,1040000,IF(F439&lt;=6550000,670000,620000)))</f>
        <v/>
      </c>
      <c r="H439" s="21">
        <f>IF(D439&lt;=0,0,MAX(0,MIN(2000000,D439-MIN(100000,ROUNDDOWN(F439*0.05,0)))))</f>
        <v/>
      </c>
      <c r="I439" s="21">
        <f>IF(C439&lt;=2000,0,MIN(C439,ROUNDDOWN(F439*0.4,0))-2000)</f>
        <v/>
      </c>
      <c r="J439" s="21">
        <f>MAX(0,ROUNDDOWN(F439-E439-G439,-3))</f>
        <v/>
      </c>
      <c r="K439" s="21">
        <f>MAX(0,ROUNDDOWN(F439-E439-G439-H439-I439,-3))</f>
        <v/>
      </c>
      <c r="L439" s="21">
        <f>MAX(0,ROUNDDOWN(F439-E439-G439-H439,-3))</f>
        <v/>
      </c>
      <c r="M439" s="21">
        <f>IF(J439&lt;=0,0,ROUNDDOWN((J439*LOOKUP(J439,{0,1950001,3300001,6950001,9000001,18000001,40000001},{0.05,0.1,0.2,0.23,0.33,0.4,0.45})-LOOKUP(J439,{0,1950001,3300001,6950001,9000001,18000001,40000001},{0,97500,427500,636000,1536000,2796000,4796000}))*1.021,-2))</f>
        <v/>
      </c>
      <c r="N439" s="21">
        <f>IF(K439&lt;=0,0,ROUNDDOWN((K439*LOOKUP(K439,{0,1950001,3300001,6950001,9000001,18000001,40000001},{0.05,0.1,0.2,0.23,0.33,0.4,0.45})-LOOKUP(K439,{0,1950001,3300001,6950001,9000001,18000001,40000001},{0,97500,427500,636000,1536000,2796000,4796000}))*1.021,-2))</f>
        <v/>
      </c>
      <c r="O439" s="21">
        <f>IF(L439&lt;=0,0,ROUNDDOWN((L439*LOOKUP(L439,{0,1950001,3300001,6950001,9000001,18000001,40000001},{0.05,0.1,0.2,0.23,0.33,0.4,0.45})-LOOKUP(L439,{0,1950001,3300001,6950001,9000001,18000001,40000001},{0,97500,427500,636000,1536000,2796000,4796000}))*1.021,-2))</f>
        <v/>
      </c>
      <c r="P439" s="21">
        <f>MAX(0,ROUNDDOWN(F439-E439-430000,-3))</f>
        <v/>
      </c>
      <c r="Q439" s="21">
        <f>MAX(0,ROUNDDOWN(F439-E439-430000-H439,-3))</f>
        <v/>
      </c>
      <c r="R439" s="21">
        <f>IF(F439&lt;=450000,0,MAX(0,P439*0.06-MIN(50000,P439)*0.03))</f>
        <v/>
      </c>
      <c r="S439" s="21">
        <f>IF(F439&lt;=450000,0,MAX(0,P439*0.04-MIN(50000,P439)*0.02))</f>
        <v/>
      </c>
      <c r="T439" s="21">
        <f>IF(F439&lt;=450000,0,MAX(0,Q439*0.06-MIN(50000,Q439)*0.03))</f>
        <v/>
      </c>
      <c r="U439" s="21">
        <f>IF(F439&lt;=450000,0,MAX(0,Q439*0.04-MIN(50000,Q439)*0.02))</f>
        <v/>
      </c>
      <c r="V439" s="21">
        <f>50000+MAX(0,G439-480000)</f>
        <v/>
      </c>
      <c r="W439" s="21">
        <f>P439-V439</f>
        <v/>
      </c>
      <c r="X439" s="21">
        <f>Q439-V439</f>
        <v/>
      </c>
      <c r="Y439" s="22">
        <f>IF(W439&lt;0,0.9,LOOKUP(W439,{0,1950001,3300001,6950001,9000001,18000001,40000001},{0.84895,0.7979,0.6958,0.66517,0.56307,0.4916,0.44055}))</f>
        <v/>
      </c>
      <c r="Z439" s="22">
        <f>IF(X439&lt;0,0.9,LOOKUP(X439,{0,1950001,3300001,6950001,9000001,18000001,40000001},{0.84895,0.7979,0.6958,0.66517,0.56307,0.4916,0.44055}))</f>
        <v/>
      </c>
      <c r="AA439" s="22">
        <f>IF(W439&lt;0,0,CHOOSE(MATCH(W439,{0,1950001,3300001,6950001,9000001},1),5.105/84.895,10.21/79.79,20.42/69.58,23.483/66.517,33.693/56.307))</f>
        <v/>
      </c>
      <c r="AB439" s="21">
        <f>IF(C439&lt;=2000,0,(MIN(C439,ROUNDDOWN(F439*0.3,0))-2000)*0.1)</f>
        <v/>
      </c>
      <c r="AC439" s="21">
        <f>IF(C439&lt;=2000,0,MIN((C439-2000)*Y439,(R439+S439)*0.2))</f>
        <v/>
      </c>
      <c r="AD439" s="21">
        <f>IF(C439&lt;=2000,0,MIN((C439-2000)*Z439,(T439+U439)*0.2))</f>
        <v/>
      </c>
      <c r="AE439" s="21">
        <f>AC439*AA439</f>
        <v/>
      </c>
      <c r="AF439" s="21">
        <f>ROUNDDOWN(R439,-2)+ROUNDDOWN(S439,-2)</f>
        <v/>
      </c>
      <c r="AG439" s="21">
        <f>ROUNDDOWN(MAX(0,R439-(AB439+AC439+AE439)*0.6),-2)+ROUNDDOWN(MAX(0,S439-(AB439+AC439+AE439)*0.4),-2)</f>
        <v/>
      </c>
      <c r="AH439" s="21">
        <f>ROUNDDOWN(MAX(0,T439-(AB439+AD439)*0.6),-2)+ROUNDDOWN(MAX(0,U439-(AB439+AD439)*0.4),-2)</f>
        <v/>
      </c>
      <c r="AI439" s="21">
        <f>ROUNDDOWN(T439,-2)+ROUNDDOWN(U439,-2)</f>
        <v/>
      </c>
      <c r="AJ439" s="21">
        <f>M439+AF439</f>
        <v/>
      </c>
      <c r="AK439" s="21">
        <f>M439+AG439</f>
        <v/>
      </c>
      <c r="AL439" s="21">
        <f>N439+AH439</f>
        <v/>
      </c>
      <c r="AM439" s="21">
        <f>O439+AI439</f>
        <v/>
      </c>
      <c r="AN439" s="21">
        <f>N439+AI439</f>
        <v/>
      </c>
      <c r="AO439" s="21">
        <f>ROUNDDOWN((R439+S439)*0.2/Y439+2000,0)</f>
        <v/>
      </c>
      <c r="AP439" s="21">
        <f>ROUNDDOWN((T439+U439)*0.2/Z439+2000,0)</f>
        <v/>
      </c>
      <c r="AQ439" s="21">
        <f>AL439-AK439</f>
        <v/>
      </c>
      <c r="AR439" s="21">
        <f>AM439-AK439</f>
        <v/>
      </c>
      <c r="AS439" s="21">
        <f>AM439-AL439</f>
        <v/>
      </c>
      <c r="AT439" s="21">
        <f>AK439+C439-AJ439</f>
        <v/>
      </c>
      <c r="AU439" s="21">
        <f>AL439+C439-AM439</f>
        <v/>
      </c>
      <c r="AV439" s="21">
        <f>AN439+C439-AM439</f>
        <v/>
      </c>
    </row>
    <row r="440">
      <c r="A440" t="inlineStr">
        <is>
          <t>医療費の境目</t>
        </is>
      </c>
      <c r="B440" s="21">
        <f>'3_医療費の境目'!$B$3</f>
        <v/>
      </c>
      <c r="C440" s="21">
        <f>IF('3_医療費の境目'!$B$4="",AO440,'3_医療費の境目'!$B$4)</f>
        <v/>
      </c>
      <c r="D440" s="21">
        <f>'3_医療費の境目'!D440</f>
        <v/>
      </c>
      <c r="E440" s="21">
        <f>ROUND(MIN(B440/12,650000)*12*0.0915+MIN(B440/12,1390000)*12*(0.0504+0)+B440*0.005,0)</f>
        <v/>
      </c>
      <c r="F440" s="21">
        <f>IF(B440&lt;741000,0,IF(B440&lt;2191000,B440-740000,IF(B440&lt;2193000,1451000,IF(B440&lt;2196000,1453000,IF(B440&lt;2200000,1456000,IF(B440&lt;3600000,ROUND(ROUNDDOWN(B440/4,-3)*2.8,0)-80000,IF(B440&lt;6600000,ROUND(ROUNDDOWN(B440/4,-3)*3.2,0)-440000,IF(B440&lt;8500000,ROUNDDOWN(B440*0.9,0)-1100000,B440-1950000))))))))</f>
        <v/>
      </c>
      <c r="G440" s="21">
        <f>IF(F440&gt;23500000,NA(),IF(F440&lt;=4890000,1040000,IF(F440&lt;=6550000,670000,620000)))</f>
        <v/>
      </c>
      <c r="H440" s="21">
        <f>IF(D440&lt;=0,0,MAX(0,MIN(2000000,D440-MIN(100000,ROUNDDOWN(F440*0.05,0)))))</f>
        <v/>
      </c>
      <c r="I440" s="21">
        <f>IF(C440&lt;=2000,0,MIN(C440,ROUNDDOWN(F440*0.4,0))-2000)</f>
        <v/>
      </c>
      <c r="J440" s="21">
        <f>MAX(0,ROUNDDOWN(F440-E440-G440,-3))</f>
        <v/>
      </c>
      <c r="K440" s="21">
        <f>MAX(0,ROUNDDOWN(F440-E440-G440-H440-I440,-3))</f>
        <v/>
      </c>
      <c r="L440" s="21">
        <f>MAX(0,ROUNDDOWN(F440-E440-G440-H440,-3))</f>
        <v/>
      </c>
      <c r="M440" s="21">
        <f>IF(J440&lt;=0,0,ROUNDDOWN((J440*LOOKUP(J440,{0,1950001,3300001,6950001,9000001,18000001,40000001},{0.05,0.1,0.2,0.23,0.33,0.4,0.45})-LOOKUP(J440,{0,1950001,3300001,6950001,9000001,18000001,40000001},{0,97500,427500,636000,1536000,2796000,4796000}))*1.021,-2))</f>
        <v/>
      </c>
      <c r="N440" s="21">
        <f>IF(K440&lt;=0,0,ROUNDDOWN((K440*LOOKUP(K440,{0,1950001,3300001,6950001,9000001,18000001,40000001},{0.05,0.1,0.2,0.23,0.33,0.4,0.45})-LOOKUP(K440,{0,1950001,3300001,6950001,9000001,18000001,40000001},{0,97500,427500,636000,1536000,2796000,4796000}))*1.021,-2))</f>
        <v/>
      </c>
      <c r="O440" s="21">
        <f>IF(L440&lt;=0,0,ROUNDDOWN((L440*LOOKUP(L440,{0,1950001,3300001,6950001,9000001,18000001,40000001},{0.05,0.1,0.2,0.23,0.33,0.4,0.45})-LOOKUP(L440,{0,1950001,3300001,6950001,9000001,18000001,40000001},{0,97500,427500,636000,1536000,2796000,4796000}))*1.021,-2))</f>
        <v/>
      </c>
      <c r="P440" s="21">
        <f>MAX(0,ROUNDDOWN(F440-E440-430000,-3))</f>
        <v/>
      </c>
      <c r="Q440" s="21">
        <f>MAX(0,ROUNDDOWN(F440-E440-430000-H440,-3))</f>
        <v/>
      </c>
      <c r="R440" s="21">
        <f>IF(F440&lt;=450000,0,MAX(0,P440*0.06-MIN(50000,P440)*0.03))</f>
        <v/>
      </c>
      <c r="S440" s="21">
        <f>IF(F440&lt;=450000,0,MAX(0,P440*0.04-MIN(50000,P440)*0.02))</f>
        <v/>
      </c>
      <c r="T440" s="21">
        <f>IF(F440&lt;=450000,0,MAX(0,Q440*0.06-MIN(50000,Q440)*0.03))</f>
        <v/>
      </c>
      <c r="U440" s="21">
        <f>IF(F440&lt;=450000,0,MAX(0,Q440*0.04-MIN(50000,Q440)*0.02))</f>
        <v/>
      </c>
      <c r="V440" s="21">
        <f>50000+MAX(0,G440-480000)</f>
        <v/>
      </c>
      <c r="W440" s="21">
        <f>P440-V440</f>
        <v/>
      </c>
      <c r="X440" s="21">
        <f>Q440-V440</f>
        <v/>
      </c>
      <c r="Y440" s="22">
        <f>IF(W440&lt;0,0.9,LOOKUP(W440,{0,1950001,3300001,6950001,9000001,18000001,40000001},{0.84895,0.7979,0.6958,0.66517,0.56307,0.4916,0.44055}))</f>
        <v/>
      </c>
      <c r="Z440" s="22">
        <f>IF(X440&lt;0,0.9,LOOKUP(X440,{0,1950001,3300001,6950001,9000001,18000001,40000001},{0.84895,0.7979,0.6958,0.66517,0.56307,0.4916,0.44055}))</f>
        <v/>
      </c>
      <c r="AA440" s="22">
        <f>IF(W440&lt;0,0,CHOOSE(MATCH(W440,{0,1950001,3300001,6950001,9000001},1),5.105/84.895,10.21/79.79,20.42/69.58,23.483/66.517,33.693/56.307))</f>
        <v/>
      </c>
      <c r="AB440" s="21">
        <f>IF(C440&lt;=2000,0,(MIN(C440,ROUNDDOWN(F440*0.3,0))-2000)*0.1)</f>
        <v/>
      </c>
      <c r="AC440" s="21">
        <f>IF(C440&lt;=2000,0,MIN((C440-2000)*Y440,(R440+S440)*0.2))</f>
        <v/>
      </c>
      <c r="AD440" s="21">
        <f>IF(C440&lt;=2000,0,MIN((C440-2000)*Z440,(T440+U440)*0.2))</f>
        <v/>
      </c>
      <c r="AE440" s="21">
        <f>AC440*AA440</f>
        <v/>
      </c>
      <c r="AF440" s="21">
        <f>ROUNDDOWN(R440,-2)+ROUNDDOWN(S440,-2)</f>
        <v/>
      </c>
      <c r="AG440" s="21">
        <f>ROUNDDOWN(MAX(0,R440-(AB440+AC440+AE440)*0.6),-2)+ROUNDDOWN(MAX(0,S440-(AB440+AC440+AE440)*0.4),-2)</f>
        <v/>
      </c>
      <c r="AH440" s="21">
        <f>ROUNDDOWN(MAX(0,T440-(AB440+AD440)*0.6),-2)+ROUNDDOWN(MAX(0,U440-(AB440+AD440)*0.4),-2)</f>
        <v/>
      </c>
      <c r="AI440" s="21">
        <f>ROUNDDOWN(T440,-2)+ROUNDDOWN(U440,-2)</f>
        <v/>
      </c>
      <c r="AJ440" s="21">
        <f>M440+AF440</f>
        <v/>
      </c>
      <c r="AK440" s="21">
        <f>M440+AG440</f>
        <v/>
      </c>
      <c r="AL440" s="21">
        <f>N440+AH440</f>
        <v/>
      </c>
      <c r="AM440" s="21">
        <f>O440+AI440</f>
        <v/>
      </c>
      <c r="AN440" s="21">
        <f>N440+AI440</f>
        <v/>
      </c>
      <c r="AO440" s="21">
        <f>ROUNDDOWN((R440+S440)*0.2/Y440+2000,0)</f>
        <v/>
      </c>
      <c r="AP440" s="21">
        <f>ROUNDDOWN((T440+U440)*0.2/Z440+2000,0)</f>
        <v/>
      </c>
      <c r="AQ440" s="21">
        <f>AL440-AK440</f>
        <v/>
      </c>
      <c r="AR440" s="21">
        <f>AM440-AK440</f>
        <v/>
      </c>
      <c r="AS440" s="21">
        <f>AM440-AL440</f>
        <v/>
      </c>
      <c r="AT440" s="21">
        <f>AK440+C440-AJ440</f>
        <v/>
      </c>
      <c r="AU440" s="21">
        <f>AL440+C440-AM440</f>
        <v/>
      </c>
      <c r="AV440" s="21">
        <f>AN440+C440-AM440</f>
        <v/>
      </c>
    </row>
    <row r="441">
      <c r="A441" t="inlineStr">
        <is>
          <t>医療費の境目</t>
        </is>
      </c>
      <c r="B441" s="21">
        <f>'3_医療費の境目'!$B$3</f>
        <v/>
      </c>
      <c r="C441" s="21">
        <f>IF('3_医療費の境目'!$B$4="",AO441,'3_医療費の境目'!$B$4)</f>
        <v/>
      </c>
      <c r="D441" s="21">
        <f>'3_医療費の境目'!D441</f>
        <v/>
      </c>
      <c r="E441" s="21">
        <f>ROUND(MIN(B441/12,650000)*12*0.0915+MIN(B441/12,1390000)*12*(0.0504+0)+B441*0.005,0)</f>
        <v/>
      </c>
      <c r="F441" s="21">
        <f>IF(B441&lt;741000,0,IF(B441&lt;2191000,B441-740000,IF(B441&lt;2193000,1451000,IF(B441&lt;2196000,1453000,IF(B441&lt;2200000,1456000,IF(B441&lt;3600000,ROUND(ROUNDDOWN(B441/4,-3)*2.8,0)-80000,IF(B441&lt;6600000,ROUND(ROUNDDOWN(B441/4,-3)*3.2,0)-440000,IF(B441&lt;8500000,ROUNDDOWN(B441*0.9,0)-1100000,B441-1950000))))))))</f>
        <v/>
      </c>
      <c r="G441" s="21">
        <f>IF(F441&gt;23500000,NA(),IF(F441&lt;=4890000,1040000,IF(F441&lt;=6550000,670000,620000)))</f>
        <v/>
      </c>
      <c r="H441" s="21">
        <f>IF(D441&lt;=0,0,MAX(0,MIN(2000000,D441-MIN(100000,ROUNDDOWN(F441*0.05,0)))))</f>
        <v/>
      </c>
      <c r="I441" s="21">
        <f>IF(C441&lt;=2000,0,MIN(C441,ROUNDDOWN(F441*0.4,0))-2000)</f>
        <v/>
      </c>
      <c r="J441" s="21">
        <f>MAX(0,ROUNDDOWN(F441-E441-G441,-3))</f>
        <v/>
      </c>
      <c r="K441" s="21">
        <f>MAX(0,ROUNDDOWN(F441-E441-G441-H441-I441,-3))</f>
        <v/>
      </c>
      <c r="L441" s="21">
        <f>MAX(0,ROUNDDOWN(F441-E441-G441-H441,-3))</f>
        <v/>
      </c>
      <c r="M441" s="21">
        <f>IF(J441&lt;=0,0,ROUNDDOWN((J441*LOOKUP(J441,{0,1950001,3300001,6950001,9000001,18000001,40000001},{0.05,0.1,0.2,0.23,0.33,0.4,0.45})-LOOKUP(J441,{0,1950001,3300001,6950001,9000001,18000001,40000001},{0,97500,427500,636000,1536000,2796000,4796000}))*1.021,-2))</f>
        <v/>
      </c>
      <c r="N441" s="21">
        <f>IF(K441&lt;=0,0,ROUNDDOWN((K441*LOOKUP(K441,{0,1950001,3300001,6950001,9000001,18000001,40000001},{0.05,0.1,0.2,0.23,0.33,0.4,0.45})-LOOKUP(K441,{0,1950001,3300001,6950001,9000001,18000001,40000001},{0,97500,427500,636000,1536000,2796000,4796000}))*1.021,-2))</f>
        <v/>
      </c>
      <c r="O441" s="21">
        <f>IF(L441&lt;=0,0,ROUNDDOWN((L441*LOOKUP(L441,{0,1950001,3300001,6950001,9000001,18000001,40000001},{0.05,0.1,0.2,0.23,0.33,0.4,0.45})-LOOKUP(L441,{0,1950001,3300001,6950001,9000001,18000001,40000001},{0,97500,427500,636000,1536000,2796000,4796000}))*1.021,-2))</f>
        <v/>
      </c>
      <c r="P441" s="21">
        <f>MAX(0,ROUNDDOWN(F441-E441-430000,-3))</f>
        <v/>
      </c>
      <c r="Q441" s="21">
        <f>MAX(0,ROUNDDOWN(F441-E441-430000-H441,-3))</f>
        <v/>
      </c>
      <c r="R441" s="21">
        <f>IF(F441&lt;=450000,0,MAX(0,P441*0.06-MIN(50000,P441)*0.03))</f>
        <v/>
      </c>
      <c r="S441" s="21">
        <f>IF(F441&lt;=450000,0,MAX(0,P441*0.04-MIN(50000,P441)*0.02))</f>
        <v/>
      </c>
      <c r="T441" s="21">
        <f>IF(F441&lt;=450000,0,MAX(0,Q441*0.06-MIN(50000,Q441)*0.03))</f>
        <v/>
      </c>
      <c r="U441" s="21">
        <f>IF(F441&lt;=450000,0,MAX(0,Q441*0.04-MIN(50000,Q441)*0.02))</f>
        <v/>
      </c>
      <c r="V441" s="21">
        <f>50000+MAX(0,G441-480000)</f>
        <v/>
      </c>
      <c r="W441" s="21">
        <f>P441-V441</f>
        <v/>
      </c>
      <c r="X441" s="21">
        <f>Q441-V441</f>
        <v/>
      </c>
      <c r="Y441" s="22">
        <f>IF(W441&lt;0,0.9,LOOKUP(W441,{0,1950001,3300001,6950001,9000001,18000001,40000001},{0.84895,0.7979,0.6958,0.66517,0.56307,0.4916,0.44055}))</f>
        <v/>
      </c>
      <c r="Z441" s="22">
        <f>IF(X441&lt;0,0.9,LOOKUP(X441,{0,1950001,3300001,6950001,9000001,18000001,40000001},{0.84895,0.7979,0.6958,0.66517,0.56307,0.4916,0.44055}))</f>
        <v/>
      </c>
      <c r="AA441" s="22">
        <f>IF(W441&lt;0,0,CHOOSE(MATCH(W441,{0,1950001,3300001,6950001,9000001},1),5.105/84.895,10.21/79.79,20.42/69.58,23.483/66.517,33.693/56.307))</f>
        <v/>
      </c>
      <c r="AB441" s="21">
        <f>IF(C441&lt;=2000,0,(MIN(C441,ROUNDDOWN(F441*0.3,0))-2000)*0.1)</f>
        <v/>
      </c>
      <c r="AC441" s="21">
        <f>IF(C441&lt;=2000,0,MIN((C441-2000)*Y441,(R441+S441)*0.2))</f>
        <v/>
      </c>
      <c r="AD441" s="21">
        <f>IF(C441&lt;=2000,0,MIN((C441-2000)*Z441,(T441+U441)*0.2))</f>
        <v/>
      </c>
      <c r="AE441" s="21">
        <f>AC441*AA441</f>
        <v/>
      </c>
      <c r="AF441" s="21">
        <f>ROUNDDOWN(R441,-2)+ROUNDDOWN(S441,-2)</f>
        <v/>
      </c>
      <c r="AG441" s="21">
        <f>ROUNDDOWN(MAX(0,R441-(AB441+AC441+AE441)*0.6),-2)+ROUNDDOWN(MAX(0,S441-(AB441+AC441+AE441)*0.4),-2)</f>
        <v/>
      </c>
      <c r="AH441" s="21">
        <f>ROUNDDOWN(MAX(0,T441-(AB441+AD441)*0.6),-2)+ROUNDDOWN(MAX(0,U441-(AB441+AD441)*0.4),-2)</f>
        <v/>
      </c>
      <c r="AI441" s="21">
        <f>ROUNDDOWN(T441,-2)+ROUNDDOWN(U441,-2)</f>
        <v/>
      </c>
      <c r="AJ441" s="21">
        <f>M441+AF441</f>
        <v/>
      </c>
      <c r="AK441" s="21">
        <f>M441+AG441</f>
        <v/>
      </c>
      <c r="AL441" s="21">
        <f>N441+AH441</f>
        <v/>
      </c>
      <c r="AM441" s="21">
        <f>O441+AI441</f>
        <v/>
      </c>
      <c r="AN441" s="21">
        <f>N441+AI441</f>
        <v/>
      </c>
      <c r="AO441" s="21">
        <f>ROUNDDOWN((R441+S441)*0.2/Y441+2000,0)</f>
        <v/>
      </c>
      <c r="AP441" s="21">
        <f>ROUNDDOWN((T441+U441)*0.2/Z441+2000,0)</f>
        <v/>
      </c>
      <c r="AQ441" s="21">
        <f>AL441-AK441</f>
        <v/>
      </c>
      <c r="AR441" s="21">
        <f>AM441-AK441</f>
        <v/>
      </c>
      <c r="AS441" s="21">
        <f>AM441-AL441</f>
        <v/>
      </c>
      <c r="AT441" s="21">
        <f>AK441+C441-AJ441</f>
        <v/>
      </c>
      <c r="AU441" s="21">
        <f>AL441+C441-AM441</f>
        <v/>
      </c>
      <c r="AV441" s="21">
        <f>AN441+C441-AM441</f>
        <v/>
      </c>
    </row>
    <row r="442">
      <c r="A442" t="inlineStr">
        <is>
          <t>医療費の境目</t>
        </is>
      </c>
      <c r="B442" s="21">
        <f>'3_医療費の境目'!$B$3</f>
        <v/>
      </c>
      <c r="C442" s="21">
        <f>IF('3_医療費の境目'!$B$4="",AO442,'3_医療費の境目'!$B$4)</f>
        <v/>
      </c>
      <c r="D442" s="21">
        <f>'3_医療費の境目'!D442</f>
        <v/>
      </c>
      <c r="E442" s="21">
        <f>ROUND(MIN(B442/12,650000)*12*0.0915+MIN(B442/12,1390000)*12*(0.0504+0)+B442*0.005,0)</f>
        <v/>
      </c>
      <c r="F442" s="21">
        <f>IF(B442&lt;741000,0,IF(B442&lt;2191000,B442-740000,IF(B442&lt;2193000,1451000,IF(B442&lt;2196000,1453000,IF(B442&lt;2200000,1456000,IF(B442&lt;3600000,ROUND(ROUNDDOWN(B442/4,-3)*2.8,0)-80000,IF(B442&lt;6600000,ROUND(ROUNDDOWN(B442/4,-3)*3.2,0)-440000,IF(B442&lt;8500000,ROUNDDOWN(B442*0.9,0)-1100000,B442-1950000))))))))</f>
        <v/>
      </c>
      <c r="G442" s="21">
        <f>IF(F442&gt;23500000,NA(),IF(F442&lt;=4890000,1040000,IF(F442&lt;=6550000,670000,620000)))</f>
        <v/>
      </c>
      <c r="H442" s="21">
        <f>IF(D442&lt;=0,0,MAX(0,MIN(2000000,D442-MIN(100000,ROUNDDOWN(F442*0.05,0)))))</f>
        <v/>
      </c>
      <c r="I442" s="21">
        <f>IF(C442&lt;=2000,0,MIN(C442,ROUNDDOWN(F442*0.4,0))-2000)</f>
        <v/>
      </c>
      <c r="J442" s="21">
        <f>MAX(0,ROUNDDOWN(F442-E442-G442,-3))</f>
        <v/>
      </c>
      <c r="K442" s="21">
        <f>MAX(0,ROUNDDOWN(F442-E442-G442-H442-I442,-3))</f>
        <v/>
      </c>
      <c r="L442" s="21">
        <f>MAX(0,ROUNDDOWN(F442-E442-G442-H442,-3))</f>
        <v/>
      </c>
      <c r="M442" s="21">
        <f>IF(J442&lt;=0,0,ROUNDDOWN((J442*LOOKUP(J442,{0,1950001,3300001,6950001,9000001,18000001,40000001},{0.05,0.1,0.2,0.23,0.33,0.4,0.45})-LOOKUP(J442,{0,1950001,3300001,6950001,9000001,18000001,40000001},{0,97500,427500,636000,1536000,2796000,4796000}))*1.021,-2))</f>
        <v/>
      </c>
      <c r="N442" s="21">
        <f>IF(K442&lt;=0,0,ROUNDDOWN((K442*LOOKUP(K442,{0,1950001,3300001,6950001,9000001,18000001,40000001},{0.05,0.1,0.2,0.23,0.33,0.4,0.45})-LOOKUP(K442,{0,1950001,3300001,6950001,9000001,18000001,40000001},{0,97500,427500,636000,1536000,2796000,4796000}))*1.021,-2))</f>
        <v/>
      </c>
      <c r="O442" s="21">
        <f>IF(L442&lt;=0,0,ROUNDDOWN((L442*LOOKUP(L442,{0,1950001,3300001,6950001,9000001,18000001,40000001},{0.05,0.1,0.2,0.23,0.33,0.4,0.45})-LOOKUP(L442,{0,1950001,3300001,6950001,9000001,18000001,40000001},{0,97500,427500,636000,1536000,2796000,4796000}))*1.021,-2))</f>
        <v/>
      </c>
      <c r="P442" s="21">
        <f>MAX(0,ROUNDDOWN(F442-E442-430000,-3))</f>
        <v/>
      </c>
      <c r="Q442" s="21">
        <f>MAX(0,ROUNDDOWN(F442-E442-430000-H442,-3))</f>
        <v/>
      </c>
      <c r="R442" s="21">
        <f>IF(F442&lt;=450000,0,MAX(0,P442*0.06-MIN(50000,P442)*0.03))</f>
        <v/>
      </c>
      <c r="S442" s="21">
        <f>IF(F442&lt;=450000,0,MAX(0,P442*0.04-MIN(50000,P442)*0.02))</f>
        <v/>
      </c>
      <c r="T442" s="21">
        <f>IF(F442&lt;=450000,0,MAX(0,Q442*0.06-MIN(50000,Q442)*0.03))</f>
        <v/>
      </c>
      <c r="U442" s="21">
        <f>IF(F442&lt;=450000,0,MAX(0,Q442*0.04-MIN(50000,Q442)*0.02))</f>
        <v/>
      </c>
      <c r="V442" s="21">
        <f>50000+MAX(0,G442-480000)</f>
        <v/>
      </c>
      <c r="W442" s="21">
        <f>P442-V442</f>
        <v/>
      </c>
      <c r="X442" s="21">
        <f>Q442-V442</f>
        <v/>
      </c>
      <c r="Y442" s="22">
        <f>IF(W442&lt;0,0.9,LOOKUP(W442,{0,1950001,3300001,6950001,9000001,18000001,40000001},{0.84895,0.7979,0.6958,0.66517,0.56307,0.4916,0.44055}))</f>
        <v/>
      </c>
      <c r="Z442" s="22">
        <f>IF(X442&lt;0,0.9,LOOKUP(X442,{0,1950001,3300001,6950001,9000001,18000001,40000001},{0.84895,0.7979,0.6958,0.66517,0.56307,0.4916,0.44055}))</f>
        <v/>
      </c>
      <c r="AA442" s="22">
        <f>IF(W442&lt;0,0,CHOOSE(MATCH(W442,{0,1950001,3300001,6950001,9000001},1),5.105/84.895,10.21/79.79,20.42/69.58,23.483/66.517,33.693/56.307))</f>
        <v/>
      </c>
      <c r="AB442" s="21">
        <f>IF(C442&lt;=2000,0,(MIN(C442,ROUNDDOWN(F442*0.3,0))-2000)*0.1)</f>
        <v/>
      </c>
      <c r="AC442" s="21">
        <f>IF(C442&lt;=2000,0,MIN((C442-2000)*Y442,(R442+S442)*0.2))</f>
        <v/>
      </c>
      <c r="AD442" s="21">
        <f>IF(C442&lt;=2000,0,MIN((C442-2000)*Z442,(T442+U442)*0.2))</f>
        <v/>
      </c>
      <c r="AE442" s="21">
        <f>AC442*AA442</f>
        <v/>
      </c>
      <c r="AF442" s="21">
        <f>ROUNDDOWN(R442,-2)+ROUNDDOWN(S442,-2)</f>
        <v/>
      </c>
      <c r="AG442" s="21">
        <f>ROUNDDOWN(MAX(0,R442-(AB442+AC442+AE442)*0.6),-2)+ROUNDDOWN(MAX(0,S442-(AB442+AC442+AE442)*0.4),-2)</f>
        <v/>
      </c>
      <c r="AH442" s="21">
        <f>ROUNDDOWN(MAX(0,T442-(AB442+AD442)*0.6),-2)+ROUNDDOWN(MAX(0,U442-(AB442+AD442)*0.4),-2)</f>
        <v/>
      </c>
      <c r="AI442" s="21">
        <f>ROUNDDOWN(T442,-2)+ROUNDDOWN(U442,-2)</f>
        <v/>
      </c>
      <c r="AJ442" s="21">
        <f>M442+AF442</f>
        <v/>
      </c>
      <c r="AK442" s="21">
        <f>M442+AG442</f>
        <v/>
      </c>
      <c r="AL442" s="21">
        <f>N442+AH442</f>
        <v/>
      </c>
      <c r="AM442" s="21">
        <f>O442+AI442</f>
        <v/>
      </c>
      <c r="AN442" s="21">
        <f>N442+AI442</f>
        <v/>
      </c>
      <c r="AO442" s="21">
        <f>ROUNDDOWN((R442+S442)*0.2/Y442+2000,0)</f>
        <v/>
      </c>
      <c r="AP442" s="21">
        <f>ROUNDDOWN((T442+U442)*0.2/Z442+2000,0)</f>
        <v/>
      </c>
      <c r="AQ442" s="21">
        <f>AL442-AK442</f>
        <v/>
      </c>
      <c r="AR442" s="21">
        <f>AM442-AK442</f>
        <v/>
      </c>
      <c r="AS442" s="21">
        <f>AM442-AL442</f>
        <v/>
      </c>
      <c r="AT442" s="21">
        <f>AK442+C442-AJ442</f>
        <v/>
      </c>
      <c r="AU442" s="21">
        <f>AL442+C442-AM442</f>
        <v/>
      </c>
      <c r="AV442" s="21">
        <f>AN442+C442-AM442</f>
        <v/>
      </c>
    </row>
    <row r="443">
      <c r="A443" t="inlineStr">
        <is>
          <t>医療費の境目</t>
        </is>
      </c>
      <c r="B443" s="21">
        <f>'3_医療費の境目'!$B$3</f>
        <v/>
      </c>
      <c r="C443" s="21">
        <f>IF('3_医療費の境目'!$B$4="",AO443,'3_医療費の境目'!$B$4)</f>
        <v/>
      </c>
      <c r="D443" s="21">
        <f>'3_医療費の境目'!D443</f>
        <v/>
      </c>
      <c r="E443" s="21">
        <f>ROUND(MIN(B443/12,650000)*12*0.0915+MIN(B443/12,1390000)*12*(0.0504+0)+B443*0.005,0)</f>
        <v/>
      </c>
      <c r="F443" s="21">
        <f>IF(B443&lt;741000,0,IF(B443&lt;2191000,B443-740000,IF(B443&lt;2193000,1451000,IF(B443&lt;2196000,1453000,IF(B443&lt;2200000,1456000,IF(B443&lt;3600000,ROUND(ROUNDDOWN(B443/4,-3)*2.8,0)-80000,IF(B443&lt;6600000,ROUND(ROUNDDOWN(B443/4,-3)*3.2,0)-440000,IF(B443&lt;8500000,ROUNDDOWN(B443*0.9,0)-1100000,B443-1950000))))))))</f>
        <v/>
      </c>
      <c r="G443" s="21">
        <f>IF(F443&gt;23500000,NA(),IF(F443&lt;=4890000,1040000,IF(F443&lt;=6550000,670000,620000)))</f>
        <v/>
      </c>
      <c r="H443" s="21">
        <f>IF(D443&lt;=0,0,MAX(0,MIN(2000000,D443-MIN(100000,ROUNDDOWN(F443*0.05,0)))))</f>
        <v/>
      </c>
      <c r="I443" s="21">
        <f>IF(C443&lt;=2000,0,MIN(C443,ROUNDDOWN(F443*0.4,0))-2000)</f>
        <v/>
      </c>
      <c r="J443" s="21">
        <f>MAX(0,ROUNDDOWN(F443-E443-G443,-3))</f>
        <v/>
      </c>
      <c r="K443" s="21">
        <f>MAX(0,ROUNDDOWN(F443-E443-G443-H443-I443,-3))</f>
        <v/>
      </c>
      <c r="L443" s="21">
        <f>MAX(0,ROUNDDOWN(F443-E443-G443-H443,-3))</f>
        <v/>
      </c>
      <c r="M443" s="21">
        <f>IF(J443&lt;=0,0,ROUNDDOWN((J443*LOOKUP(J443,{0,1950001,3300001,6950001,9000001,18000001,40000001},{0.05,0.1,0.2,0.23,0.33,0.4,0.45})-LOOKUP(J443,{0,1950001,3300001,6950001,9000001,18000001,40000001},{0,97500,427500,636000,1536000,2796000,4796000}))*1.021,-2))</f>
        <v/>
      </c>
      <c r="N443" s="21">
        <f>IF(K443&lt;=0,0,ROUNDDOWN((K443*LOOKUP(K443,{0,1950001,3300001,6950001,9000001,18000001,40000001},{0.05,0.1,0.2,0.23,0.33,0.4,0.45})-LOOKUP(K443,{0,1950001,3300001,6950001,9000001,18000001,40000001},{0,97500,427500,636000,1536000,2796000,4796000}))*1.021,-2))</f>
        <v/>
      </c>
      <c r="O443" s="21">
        <f>IF(L443&lt;=0,0,ROUNDDOWN((L443*LOOKUP(L443,{0,1950001,3300001,6950001,9000001,18000001,40000001},{0.05,0.1,0.2,0.23,0.33,0.4,0.45})-LOOKUP(L443,{0,1950001,3300001,6950001,9000001,18000001,40000001},{0,97500,427500,636000,1536000,2796000,4796000}))*1.021,-2))</f>
        <v/>
      </c>
      <c r="P443" s="21">
        <f>MAX(0,ROUNDDOWN(F443-E443-430000,-3))</f>
        <v/>
      </c>
      <c r="Q443" s="21">
        <f>MAX(0,ROUNDDOWN(F443-E443-430000-H443,-3))</f>
        <v/>
      </c>
      <c r="R443" s="21">
        <f>IF(F443&lt;=450000,0,MAX(0,P443*0.06-MIN(50000,P443)*0.03))</f>
        <v/>
      </c>
      <c r="S443" s="21">
        <f>IF(F443&lt;=450000,0,MAX(0,P443*0.04-MIN(50000,P443)*0.02))</f>
        <v/>
      </c>
      <c r="T443" s="21">
        <f>IF(F443&lt;=450000,0,MAX(0,Q443*0.06-MIN(50000,Q443)*0.03))</f>
        <v/>
      </c>
      <c r="U443" s="21">
        <f>IF(F443&lt;=450000,0,MAX(0,Q443*0.04-MIN(50000,Q443)*0.02))</f>
        <v/>
      </c>
      <c r="V443" s="21">
        <f>50000+MAX(0,G443-480000)</f>
        <v/>
      </c>
      <c r="W443" s="21">
        <f>P443-V443</f>
        <v/>
      </c>
      <c r="X443" s="21">
        <f>Q443-V443</f>
        <v/>
      </c>
      <c r="Y443" s="22">
        <f>IF(W443&lt;0,0.9,LOOKUP(W443,{0,1950001,3300001,6950001,9000001,18000001,40000001},{0.84895,0.7979,0.6958,0.66517,0.56307,0.4916,0.44055}))</f>
        <v/>
      </c>
      <c r="Z443" s="22">
        <f>IF(X443&lt;0,0.9,LOOKUP(X443,{0,1950001,3300001,6950001,9000001,18000001,40000001},{0.84895,0.7979,0.6958,0.66517,0.56307,0.4916,0.44055}))</f>
        <v/>
      </c>
      <c r="AA443" s="22">
        <f>IF(W443&lt;0,0,CHOOSE(MATCH(W443,{0,1950001,3300001,6950001,9000001},1),5.105/84.895,10.21/79.79,20.42/69.58,23.483/66.517,33.693/56.307))</f>
        <v/>
      </c>
      <c r="AB443" s="21">
        <f>IF(C443&lt;=2000,0,(MIN(C443,ROUNDDOWN(F443*0.3,0))-2000)*0.1)</f>
        <v/>
      </c>
      <c r="AC443" s="21">
        <f>IF(C443&lt;=2000,0,MIN((C443-2000)*Y443,(R443+S443)*0.2))</f>
        <v/>
      </c>
      <c r="AD443" s="21">
        <f>IF(C443&lt;=2000,0,MIN((C443-2000)*Z443,(T443+U443)*0.2))</f>
        <v/>
      </c>
      <c r="AE443" s="21">
        <f>AC443*AA443</f>
        <v/>
      </c>
      <c r="AF443" s="21">
        <f>ROUNDDOWN(R443,-2)+ROUNDDOWN(S443,-2)</f>
        <v/>
      </c>
      <c r="AG443" s="21">
        <f>ROUNDDOWN(MAX(0,R443-(AB443+AC443+AE443)*0.6),-2)+ROUNDDOWN(MAX(0,S443-(AB443+AC443+AE443)*0.4),-2)</f>
        <v/>
      </c>
      <c r="AH443" s="21">
        <f>ROUNDDOWN(MAX(0,T443-(AB443+AD443)*0.6),-2)+ROUNDDOWN(MAX(0,U443-(AB443+AD443)*0.4),-2)</f>
        <v/>
      </c>
      <c r="AI443" s="21">
        <f>ROUNDDOWN(T443,-2)+ROUNDDOWN(U443,-2)</f>
        <v/>
      </c>
      <c r="AJ443" s="21">
        <f>M443+AF443</f>
        <v/>
      </c>
      <c r="AK443" s="21">
        <f>M443+AG443</f>
        <v/>
      </c>
      <c r="AL443" s="21">
        <f>N443+AH443</f>
        <v/>
      </c>
      <c r="AM443" s="21">
        <f>O443+AI443</f>
        <v/>
      </c>
      <c r="AN443" s="21">
        <f>N443+AI443</f>
        <v/>
      </c>
      <c r="AO443" s="21">
        <f>ROUNDDOWN((R443+S443)*0.2/Y443+2000,0)</f>
        <v/>
      </c>
      <c r="AP443" s="21">
        <f>ROUNDDOWN((T443+U443)*0.2/Z443+2000,0)</f>
        <v/>
      </c>
      <c r="AQ443" s="21">
        <f>AL443-AK443</f>
        <v/>
      </c>
      <c r="AR443" s="21">
        <f>AM443-AK443</f>
        <v/>
      </c>
      <c r="AS443" s="21">
        <f>AM443-AL443</f>
        <v/>
      </c>
      <c r="AT443" s="21">
        <f>AK443+C443-AJ443</f>
        <v/>
      </c>
      <c r="AU443" s="21">
        <f>AL443+C443-AM443</f>
        <v/>
      </c>
      <c r="AV443" s="21">
        <f>AN443+C443-AM443</f>
        <v/>
      </c>
    </row>
    <row r="444">
      <c r="A444" t="inlineStr">
        <is>
          <t>医療費の境目</t>
        </is>
      </c>
      <c r="B444" s="21">
        <f>'3_医療費の境目'!$B$3</f>
        <v/>
      </c>
      <c r="C444" s="21">
        <f>IF('3_医療費の境目'!$B$4="",AO444,'3_医療費の境目'!$B$4)</f>
        <v/>
      </c>
      <c r="D444" s="21">
        <f>'3_医療費の境目'!D444</f>
        <v/>
      </c>
      <c r="E444" s="21">
        <f>ROUND(MIN(B444/12,650000)*12*0.0915+MIN(B444/12,1390000)*12*(0.0504+0)+B444*0.005,0)</f>
        <v/>
      </c>
      <c r="F444" s="21">
        <f>IF(B444&lt;741000,0,IF(B444&lt;2191000,B444-740000,IF(B444&lt;2193000,1451000,IF(B444&lt;2196000,1453000,IF(B444&lt;2200000,1456000,IF(B444&lt;3600000,ROUND(ROUNDDOWN(B444/4,-3)*2.8,0)-80000,IF(B444&lt;6600000,ROUND(ROUNDDOWN(B444/4,-3)*3.2,0)-440000,IF(B444&lt;8500000,ROUNDDOWN(B444*0.9,0)-1100000,B444-1950000))))))))</f>
        <v/>
      </c>
      <c r="G444" s="21">
        <f>IF(F444&gt;23500000,NA(),IF(F444&lt;=4890000,1040000,IF(F444&lt;=6550000,670000,620000)))</f>
        <v/>
      </c>
      <c r="H444" s="21">
        <f>IF(D444&lt;=0,0,MAX(0,MIN(2000000,D444-MIN(100000,ROUNDDOWN(F444*0.05,0)))))</f>
        <v/>
      </c>
      <c r="I444" s="21">
        <f>IF(C444&lt;=2000,0,MIN(C444,ROUNDDOWN(F444*0.4,0))-2000)</f>
        <v/>
      </c>
      <c r="J444" s="21">
        <f>MAX(0,ROUNDDOWN(F444-E444-G444,-3))</f>
        <v/>
      </c>
      <c r="K444" s="21">
        <f>MAX(0,ROUNDDOWN(F444-E444-G444-H444-I444,-3))</f>
        <v/>
      </c>
      <c r="L444" s="21">
        <f>MAX(0,ROUNDDOWN(F444-E444-G444-H444,-3))</f>
        <v/>
      </c>
      <c r="M444" s="21">
        <f>IF(J444&lt;=0,0,ROUNDDOWN((J444*LOOKUP(J444,{0,1950001,3300001,6950001,9000001,18000001,40000001},{0.05,0.1,0.2,0.23,0.33,0.4,0.45})-LOOKUP(J444,{0,1950001,3300001,6950001,9000001,18000001,40000001},{0,97500,427500,636000,1536000,2796000,4796000}))*1.021,-2))</f>
        <v/>
      </c>
      <c r="N444" s="21">
        <f>IF(K444&lt;=0,0,ROUNDDOWN((K444*LOOKUP(K444,{0,1950001,3300001,6950001,9000001,18000001,40000001},{0.05,0.1,0.2,0.23,0.33,0.4,0.45})-LOOKUP(K444,{0,1950001,3300001,6950001,9000001,18000001,40000001},{0,97500,427500,636000,1536000,2796000,4796000}))*1.021,-2))</f>
        <v/>
      </c>
      <c r="O444" s="21">
        <f>IF(L444&lt;=0,0,ROUNDDOWN((L444*LOOKUP(L444,{0,1950001,3300001,6950001,9000001,18000001,40000001},{0.05,0.1,0.2,0.23,0.33,0.4,0.45})-LOOKUP(L444,{0,1950001,3300001,6950001,9000001,18000001,40000001},{0,97500,427500,636000,1536000,2796000,4796000}))*1.021,-2))</f>
        <v/>
      </c>
      <c r="P444" s="21">
        <f>MAX(0,ROUNDDOWN(F444-E444-430000,-3))</f>
        <v/>
      </c>
      <c r="Q444" s="21">
        <f>MAX(0,ROUNDDOWN(F444-E444-430000-H444,-3))</f>
        <v/>
      </c>
      <c r="R444" s="21">
        <f>IF(F444&lt;=450000,0,MAX(0,P444*0.06-MIN(50000,P444)*0.03))</f>
        <v/>
      </c>
      <c r="S444" s="21">
        <f>IF(F444&lt;=450000,0,MAX(0,P444*0.04-MIN(50000,P444)*0.02))</f>
        <v/>
      </c>
      <c r="T444" s="21">
        <f>IF(F444&lt;=450000,0,MAX(0,Q444*0.06-MIN(50000,Q444)*0.03))</f>
        <v/>
      </c>
      <c r="U444" s="21">
        <f>IF(F444&lt;=450000,0,MAX(0,Q444*0.04-MIN(50000,Q444)*0.02))</f>
        <v/>
      </c>
      <c r="V444" s="21">
        <f>50000+MAX(0,G444-480000)</f>
        <v/>
      </c>
      <c r="W444" s="21">
        <f>P444-V444</f>
        <v/>
      </c>
      <c r="X444" s="21">
        <f>Q444-V444</f>
        <v/>
      </c>
      <c r="Y444" s="22">
        <f>IF(W444&lt;0,0.9,LOOKUP(W444,{0,1950001,3300001,6950001,9000001,18000001,40000001},{0.84895,0.7979,0.6958,0.66517,0.56307,0.4916,0.44055}))</f>
        <v/>
      </c>
      <c r="Z444" s="22">
        <f>IF(X444&lt;0,0.9,LOOKUP(X444,{0,1950001,3300001,6950001,9000001,18000001,40000001},{0.84895,0.7979,0.6958,0.66517,0.56307,0.4916,0.44055}))</f>
        <v/>
      </c>
      <c r="AA444" s="22">
        <f>IF(W444&lt;0,0,CHOOSE(MATCH(W444,{0,1950001,3300001,6950001,9000001},1),5.105/84.895,10.21/79.79,20.42/69.58,23.483/66.517,33.693/56.307))</f>
        <v/>
      </c>
      <c r="AB444" s="21">
        <f>IF(C444&lt;=2000,0,(MIN(C444,ROUNDDOWN(F444*0.3,0))-2000)*0.1)</f>
        <v/>
      </c>
      <c r="AC444" s="21">
        <f>IF(C444&lt;=2000,0,MIN((C444-2000)*Y444,(R444+S444)*0.2))</f>
        <v/>
      </c>
      <c r="AD444" s="21">
        <f>IF(C444&lt;=2000,0,MIN((C444-2000)*Z444,(T444+U444)*0.2))</f>
        <v/>
      </c>
      <c r="AE444" s="21">
        <f>AC444*AA444</f>
        <v/>
      </c>
      <c r="AF444" s="21">
        <f>ROUNDDOWN(R444,-2)+ROUNDDOWN(S444,-2)</f>
        <v/>
      </c>
      <c r="AG444" s="21">
        <f>ROUNDDOWN(MAX(0,R444-(AB444+AC444+AE444)*0.6),-2)+ROUNDDOWN(MAX(0,S444-(AB444+AC444+AE444)*0.4),-2)</f>
        <v/>
      </c>
      <c r="AH444" s="21">
        <f>ROUNDDOWN(MAX(0,T444-(AB444+AD444)*0.6),-2)+ROUNDDOWN(MAX(0,U444-(AB444+AD444)*0.4),-2)</f>
        <v/>
      </c>
      <c r="AI444" s="21">
        <f>ROUNDDOWN(T444,-2)+ROUNDDOWN(U444,-2)</f>
        <v/>
      </c>
      <c r="AJ444" s="21">
        <f>M444+AF444</f>
        <v/>
      </c>
      <c r="AK444" s="21">
        <f>M444+AG444</f>
        <v/>
      </c>
      <c r="AL444" s="21">
        <f>N444+AH444</f>
        <v/>
      </c>
      <c r="AM444" s="21">
        <f>O444+AI444</f>
        <v/>
      </c>
      <c r="AN444" s="21">
        <f>N444+AI444</f>
        <v/>
      </c>
      <c r="AO444" s="21">
        <f>ROUNDDOWN((R444+S444)*0.2/Y444+2000,0)</f>
        <v/>
      </c>
      <c r="AP444" s="21">
        <f>ROUNDDOWN((T444+U444)*0.2/Z444+2000,0)</f>
        <v/>
      </c>
      <c r="AQ444" s="21">
        <f>AL444-AK444</f>
        <v/>
      </c>
      <c r="AR444" s="21">
        <f>AM444-AK444</f>
        <v/>
      </c>
      <c r="AS444" s="21">
        <f>AM444-AL444</f>
        <v/>
      </c>
      <c r="AT444" s="21">
        <f>AK444+C444-AJ444</f>
        <v/>
      </c>
      <c r="AU444" s="21">
        <f>AL444+C444-AM444</f>
        <v/>
      </c>
      <c r="AV444" s="21">
        <f>AN444+C444-AM444</f>
        <v/>
      </c>
    </row>
    <row r="445">
      <c r="A445" t="inlineStr">
        <is>
          <t>医療費の境目</t>
        </is>
      </c>
      <c r="B445" s="21">
        <f>'3_医療費の境目'!$B$3</f>
        <v/>
      </c>
      <c r="C445" s="21">
        <f>IF('3_医療費の境目'!$B$4="",AO445,'3_医療費の境目'!$B$4)</f>
        <v/>
      </c>
      <c r="D445" s="21">
        <f>'3_医療費の境目'!D445</f>
        <v/>
      </c>
      <c r="E445" s="21">
        <f>ROUND(MIN(B445/12,650000)*12*0.0915+MIN(B445/12,1390000)*12*(0.0504+0)+B445*0.005,0)</f>
        <v/>
      </c>
      <c r="F445" s="21">
        <f>IF(B445&lt;741000,0,IF(B445&lt;2191000,B445-740000,IF(B445&lt;2193000,1451000,IF(B445&lt;2196000,1453000,IF(B445&lt;2200000,1456000,IF(B445&lt;3600000,ROUND(ROUNDDOWN(B445/4,-3)*2.8,0)-80000,IF(B445&lt;6600000,ROUND(ROUNDDOWN(B445/4,-3)*3.2,0)-440000,IF(B445&lt;8500000,ROUNDDOWN(B445*0.9,0)-1100000,B445-1950000))))))))</f>
        <v/>
      </c>
      <c r="G445" s="21">
        <f>IF(F445&gt;23500000,NA(),IF(F445&lt;=4890000,1040000,IF(F445&lt;=6550000,670000,620000)))</f>
        <v/>
      </c>
      <c r="H445" s="21">
        <f>IF(D445&lt;=0,0,MAX(0,MIN(2000000,D445-MIN(100000,ROUNDDOWN(F445*0.05,0)))))</f>
        <v/>
      </c>
      <c r="I445" s="21">
        <f>IF(C445&lt;=2000,0,MIN(C445,ROUNDDOWN(F445*0.4,0))-2000)</f>
        <v/>
      </c>
      <c r="J445" s="21">
        <f>MAX(0,ROUNDDOWN(F445-E445-G445,-3))</f>
        <v/>
      </c>
      <c r="K445" s="21">
        <f>MAX(0,ROUNDDOWN(F445-E445-G445-H445-I445,-3))</f>
        <v/>
      </c>
      <c r="L445" s="21">
        <f>MAX(0,ROUNDDOWN(F445-E445-G445-H445,-3))</f>
        <v/>
      </c>
      <c r="M445" s="21">
        <f>IF(J445&lt;=0,0,ROUNDDOWN((J445*LOOKUP(J445,{0,1950001,3300001,6950001,9000001,18000001,40000001},{0.05,0.1,0.2,0.23,0.33,0.4,0.45})-LOOKUP(J445,{0,1950001,3300001,6950001,9000001,18000001,40000001},{0,97500,427500,636000,1536000,2796000,4796000}))*1.021,-2))</f>
        <v/>
      </c>
      <c r="N445" s="21">
        <f>IF(K445&lt;=0,0,ROUNDDOWN((K445*LOOKUP(K445,{0,1950001,3300001,6950001,9000001,18000001,40000001},{0.05,0.1,0.2,0.23,0.33,0.4,0.45})-LOOKUP(K445,{0,1950001,3300001,6950001,9000001,18000001,40000001},{0,97500,427500,636000,1536000,2796000,4796000}))*1.021,-2))</f>
        <v/>
      </c>
      <c r="O445" s="21">
        <f>IF(L445&lt;=0,0,ROUNDDOWN((L445*LOOKUP(L445,{0,1950001,3300001,6950001,9000001,18000001,40000001},{0.05,0.1,0.2,0.23,0.33,0.4,0.45})-LOOKUP(L445,{0,1950001,3300001,6950001,9000001,18000001,40000001},{0,97500,427500,636000,1536000,2796000,4796000}))*1.021,-2))</f>
        <v/>
      </c>
      <c r="P445" s="21">
        <f>MAX(0,ROUNDDOWN(F445-E445-430000,-3))</f>
        <v/>
      </c>
      <c r="Q445" s="21">
        <f>MAX(0,ROUNDDOWN(F445-E445-430000-H445,-3))</f>
        <v/>
      </c>
      <c r="R445" s="21">
        <f>IF(F445&lt;=450000,0,MAX(0,P445*0.06-MIN(50000,P445)*0.03))</f>
        <v/>
      </c>
      <c r="S445" s="21">
        <f>IF(F445&lt;=450000,0,MAX(0,P445*0.04-MIN(50000,P445)*0.02))</f>
        <v/>
      </c>
      <c r="T445" s="21">
        <f>IF(F445&lt;=450000,0,MAX(0,Q445*0.06-MIN(50000,Q445)*0.03))</f>
        <v/>
      </c>
      <c r="U445" s="21">
        <f>IF(F445&lt;=450000,0,MAX(0,Q445*0.04-MIN(50000,Q445)*0.02))</f>
        <v/>
      </c>
      <c r="V445" s="21">
        <f>50000+MAX(0,G445-480000)</f>
        <v/>
      </c>
      <c r="W445" s="21">
        <f>P445-V445</f>
        <v/>
      </c>
      <c r="X445" s="21">
        <f>Q445-V445</f>
        <v/>
      </c>
      <c r="Y445" s="22">
        <f>IF(W445&lt;0,0.9,LOOKUP(W445,{0,1950001,3300001,6950001,9000001,18000001,40000001},{0.84895,0.7979,0.6958,0.66517,0.56307,0.4916,0.44055}))</f>
        <v/>
      </c>
      <c r="Z445" s="22">
        <f>IF(X445&lt;0,0.9,LOOKUP(X445,{0,1950001,3300001,6950001,9000001,18000001,40000001},{0.84895,0.7979,0.6958,0.66517,0.56307,0.4916,0.44055}))</f>
        <v/>
      </c>
      <c r="AA445" s="22">
        <f>IF(W445&lt;0,0,CHOOSE(MATCH(W445,{0,1950001,3300001,6950001,9000001},1),5.105/84.895,10.21/79.79,20.42/69.58,23.483/66.517,33.693/56.307))</f>
        <v/>
      </c>
      <c r="AB445" s="21">
        <f>IF(C445&lt;=2000,0,(MIN(C445,ROUNDDOWN(F445*0.3,0))-2000)*0.1)</f>
        <v/>
      </c>
      <c r="AC445" s="21">
        <f>IF(C445&lt;=2000,0,MIN((C445-2000)*Y445,(R445+S445)*0.2))</f>
        <v/>
      </c>
      <c r="AD445" s="21">
        <f>IF(C445&lt;=2000,0,MIN((C445-2000)*Z445,(T445+U445)*0.2))</f>
        <v/>
      </c>
      <c r="AE445" s="21">
        <f>AC445*AA445</f>
        <v/>
      </c>
      <c r="AF445" s="21">
        <f>ROUNDDOWN(R445,-2)+ROUNDDOWN(S445,-2)</f>
        <v/>
      </c>
      <c r="AG445" s="21">
        <f>ROUNDDOWN(MAX(0,R445-(AB445+AC445+AE445)*0.6),-2)+ROUNDDOWN(MAX(0,S445-(AB445+AC445+AE445)*0.4),-2)</f>
        <v/>
      </c>
      <c r="AH445" s="21">
        <f>ROUNDDOWN(MAX(0,T445-(AB445+AD445)*0.6),-2)+ROUNDDOWN(MAX(0,U445-(AB445+AD445)*0.4),-2)</f>
        <v/>
      </c>
      <c r="AI445" s="21">
        <f>ROUNDDOWN(T445,-2)+ROUNDDOWN(U445,-2)</f>
        <v/>
      </c>
      <c r="AJ445" s="21">
        <f>M445+AF445</f>
        <v/>
      </c>
      <c r="AK445" s="21">
        <f>M445+AG445</f>
        <v/>
      </c>
      <c r="AL445" s="21">
        <f>N445+AH445</f>
        <v/>
      </c>
      <c r="AM445" s="21">
        <f>O445+AI445</f>
        <v/>
      </c>
      <c r="AN445" s="21">
        <f>N445+AI445</f>
        <v/>
      </c>
      <c r="AO445" s="21">
        <f>ROUNDDOWN((R445+S445)*0.2/Y445+2000,0)</f>
        <v/>
      </c>
      <c r="AP445" s="21">
        <f>ROUNDDOWN((T445+U445)*0.2/Z445+2000,0)</f>
        <v/>
      </c>
      <c r="AQ445" s="21">
        <f>AL445-AK445</f>
        <v/>
      </c>
      <c r="AR445" s="21">
        <f>AM445-AK445</f>
        <v/>
      </c>
      <c r="AS445" s="21">
        <f>AM445-AL445</f>
        <v/>
      </c>
      <c r="AT445" s="21">
        <f>AK445+C445-AJ445</f>
        <v/>
      </c>
      <c r="AU445" s="21">
        <f>AL445+C445-AM445</f>
        <v/>
      </c>
      <c r="AV445" s="21">
        <f>AN445+C445-AM445</f>
        <v/>
      </c>
    </row>
    <row r="446">
      <c r="A446" t="inlineStr">
        <is>
          <t>医療費の境目</t>
        </is>
      </c>
      <c r="B446" s="21">
        <f>'3_医療費の境目'!$B$3</f>
        <v/>
      </c>
      <c r="C446" s="21">
        <f>IF('3_医療費の境目'!$B$4="",AO446,'3_医療費の境目'!$B$4)</f>
        <v/>
      </c>
      <c r="D446" s="21">
        <f>'3_医療費の境目'!D446</f>
        <v/>
      </c>
      <c r="E446" s="21">
        <f>ROUND(MIN(B446/12,650000)*12*0.0915+MIN(B446/12,1390000)*12*(0.0504+0)+B446*0.005,0)</f>
        <v/>
      </c>
      <c r="F446" s="21">
        <f>IF(B446&lt;741000,0,IF(B446&lt;2191000,B446-740000,IF(B446&lt;2193000,1451000,IF(B446&lt;2196000,1453000,IF(B446&lt;2200000,1456000,IF(B446&lt;3600000,ROUND(ROUNDDOWN(B446/4,-3)*2.8,0)-80000,IF(B446&lt;6600000,ROUND(ROUNDDOWN(B446/4,-3)*3.2,0)-440000,IF(B446&lt;8500000,ROUNDDOWN(B446*0.9,0)-1100000,B446-1950000))))))))</f>
        <v/>
      </c>
      <c r="G446" s="21">
        <f>IF(F446&gt;23500000,NA(),IF(F446&lt;=4890000,1040000,IF(F446&lt;=6550000,670000,620000)))</f>
        <v/>
      </c>
      <c r="H446" s="21">
        <f>IF(D446&lt;=0,0,MAX(0,MIN(2000000,D446-MIN(100000,ROUNDDOWN(F446*0.05,0)))))</f>
        <v/>
      </c>
      <c r="I446" s="21">
        <f>IF(C446&lt;=2000,0,MIN(C446,ROUNDDOWN(F446*0.4,0))-2000)</f>
        <v/>
      </c>
      <c r="J446" s="21">
        <f>MAX(0,ROUNDDOWN(F446-E446-G446,-3))</f>
        <v/>
      </c>
      <c r="K446" s="21">
        <f>MAX(0,ROUNDDOWN(F446-E446-G446-H446-I446,-3))</f>
        <v/>
      </c>
      <c r="L446" s="21">
        <f>MAX(0,ROUNDDOWN(F446-E446-G446-H446,-3))</f>
        <v/>
      </c>
      <c r="M446" s="21">
        <f>IF(J446&lt;=0,0,ROUNDDOWN((J446*LOOKUP(J446,{0,1950001,3300001,6950001,9000001,18000001,40000001},{0.05,0.1,0.2,0.23,0.33,0.4,0.45})-LOOKUP(J446,{0,1950001,3300001,6950001,9000001,18000001,40000001},{0,97500,427500,636000,1536000,2796000,4796000}))*1.021,-2))</f>
        <v/>
      </c>
      <c r="N446" s="21">
        <f>IF(K446&lt;=0,0,ROUNDDOWN((K446*LOOKUP(K446,{0,1950001,3300001,6950001,9000001,18000001,40000001},{0.05,0.1,0.2,0.23,0.33,0.4,0.45})-LOOKUP(K446,{0,1950001,3300001,6950001,9000001,18000001,40000001},{0,97500,427500,636000,1536000,2796000,4796000}))*1.021,-2))</f>
        <v/>
      </c>
      <c r="O446" s="21">
        <f>IF(L446&lt;=0,0,ROUNDDOWN((L446*LOOKUP(L446,{0,1950001,3300001,6950001,9000001,18000001,40000001},{0.05,0.1,0.2,0.23,0.33,0.4,0.45})-LOOKUP(L446,{0,1950001,3300001,6950001,9000001,18000001,40000001},{0,97500,427500,636000,1536000,2796000,4796000}))*1.021,-2))</f>
        <v/>
      </c>
      <c r="P446" s="21">
        <f>MAX(0,ROUNDDOWN(F446-E446-430000,-3))</f>
        <v/>
      </c>
      <c r="Q446" s="21">
        <f>MAX(0,ROUNDDOWN(F446-E446-430000-H446,-3))</f>
        <v/>
      </c>
      <c r="R446" s="21">
        <f>IF(F446&lt;=450000,0,MAX(0,P446*0.06-MIN(50000,P446)*0.03))</f>
        <v/>
      </c>
      <c r="S446" s="21">
        <f>IF(F446&lt;=450000,0,MAX(0,P446*0.04-MIN(50000,P446)*0.02))</f>
        <v/>
      </c>
      <c r="T446" s="21">
        <f>IF(F446&lt;=450000,0,MAX(0,Q446*0.06-MIN(50000,Q446)*0.03))</f>
        <v/>
      </c>
      <c r="U446" s="21">
        <f>IF(F446&lt;=450000,0,MAX(0,Q446*0.04-MIN(50000,Q446)*0.02))</f>
        <v/>
      </c>
      <c r="V446" s="21">
        <f>50000+MAX(0,G446-480000)</f>
        <v/>
      </c>
      <c r="W446" s="21">
        <f>P446-V446</f>
        <v/>
      </c>
      <c r="X446" s="21">
        <f>Q446-V446</f>
        <v/>
      </c>
      <c r="Y446" s="22">
        <f>IF(W446&lt;0,0.9,LOOKUP(W446,{0,1950001,3300001,6950001,9000001,18000001,40000001},{0.84895,0.7979,0.6958,0.66517,0.56307,0.4916,0.44055}))</f>
        <v/>
      </c>
      <c r="Z446" s="22">
        <f>IF(X446&lt;0,0.9,LOOKUP(X446,{0,1950001,3300001,6950001,9000001,18000001,40000001},{0.84895,0.7979,0.6958,0.66517,0.56307,0.4916,0.44055}))</f>
        <v/>
      </c>
      <c r="AA446" s="22">
        <f>IF(W446&lt;0,0,CHOOSE(MATCH(W446,{0,1950001,3300001,6950001,9000001},1),5.105/84.895,10.21/79.79,20.42/69.58,23.483/66.517,33.693/56.307))</f>
        <v/>
      </c>
      <c r="AB446" s="21">
        <f>IF(C446&lt;=2000,0,(MIN(C446,ROUNDDOWN(F446*0.3,0))-2000)*0.1)</f>
        <v/>
      </c>
      <c r="AC446" s="21">
        <f>IF(C446&lt;=2000,0,MIN((C446-2000)*Y446,(R446+S446)*0.2))</f>
        <v/>
      </c>
      <c r="AD446" s="21">
        <f>IF(C446&lt;=2000,0,MIN((C446-2000)*Z446,(T446+U446)*0.2))</f>
        <v/>
      </c>
      <c r="AE446" s="21">
        <f>AC446*AA446</f>
        <v/>
      </c>
      <c r="AF446" s="21">
        <f>ROUNDDOWN(R446,-2)+ROUNDDOWN(S446,-2)</f>
        <v/>
      </c>
      <c r="AG446" s="21">
        <f>ROUNDDOWN(MAX(0,R446-(AB446+AC446+AE446)*0.6),-2)+ROUNDDOWN(MAX(0,S446-(AB446+AC446+AE446)*0.4),-2)</f>
        <v/>
      </c>
      <c r="AH446" s="21">
        <f>ROUNDDOWN(MAX(0,T446-(AB446+AD446)*0.6),-2)+ROUNDDOWN(MAX(0,U446-(AB446+AD446)*0.4),-2)</f>
        <v/>
      </c>
      <c r="AI446" s="21">
        <f>ROUNDDOWN(T446,-2)+ROUNDDOWN(U446,-2)</f>
        <v/>
      </c>
      <c r="AJ446" s="21">
        <f>M446+AF446</f>
        <v/>
      </c>
      <c r="AK446" s="21">
        <f>M446+AG446</f>
        <v/>
      </c>
      <c r="AL446" s="21">
        <f>N446+AH446</f>
        <v/>
      </c>
      <c r="AM446" s="21">
        <f>O446+AI446</f>
        <v/>
      </c>
      <c r="AN446" s="21">
        <f>N446+AI446</f>
        <v/>
      </c>
      <c r="AO446" s="21">
        <f>ROUNDDOWN((R446+S446)*0.2/Y446+2000,0)</f>
        <v/>
      </c>
      <c r="AP446" s="21">
        <f>ROUNDDOWN((T446+U446)*0.2/Z446+2000,0)</f>
        <v/>
      </c>
      <c r="AQ446" s="21">
        <f>AL446-AK446</f>
        <v/>
      </c>
      <c r="AR446" s="21">
        <f>AM446-AK446</f>
        <v/>
      </c>
      <c r="AS446" s="21">
        <f>AM446-AL446</f>
        <v/>
      </c>
      <c r="AT446" s="21">
        <f>AK446+C446-AJ446</f>
        <v/>
      </c>
      <c r="AU446" s="21">
        <f>AL446+C446-AM446</f>
        <v/>
      </c>
      <c r="AV446" s="21">
        <f>AN446+C446-AM446</f>
        <v/>
      </c>
    </row>
    <row r="447">
      <c r="A447" t="inlineStr">
        <is>
          <t>医療費の境目</t>
        </is>
      </c>
      <c r="B447" s="21">
        <f>'3_医療費の境目'!$B$3</f>
        <v/>
      </c>
      <c r="C447" s="21">
        <f>IF('3_医療費の境目'!$B$4="",AO447,'3_医療費の境目'!$B$4)</f>
        <v/>
      </c>
      <c r="D447" s="21">
        <f>'3_医療費の境目'!D447</f>
        <v/>
      </c>
      <c r="E447" s="21">
        <f>ROUND(MIN(B447/12,650000)*12*0.0915+MIN(B447/12,1390000)*12*(0.0504+0)+B447*0.005,0)</f>
        <v/>
      </c>
      <c r="F447" s="21">
        <f>IF(B447&lt;741000,0,IF(B447&lt;2191000,B447-740000,IF(B447&lt;2193000,1451000,IF(B447&lt;2196000,1453000,IF(B447&lt;2200000,1456000,IF(B447&lt;3600000,ROUND(ROUNDDOWN(B447/4,-3)*2.8,0)-80000,IF(B447&lt;6600000,ROUND(ROUNDDOWN(B447/4,-3)*3.2,0)-440000,IF(B447&lt;8500000,ROUNDDOWN(B447*0.9,0)-1100000,B447-1950000))))))))</f>
        <v/>
      </c>
      <c r="G447" s="21">
        <f>IF(F447&gt;23500000,NA(),IF(F447&lt;=4890000,1040000,IF(F447&lt;=6550000,670000,620000)))</f>
        <v/>
      </c>
      <c r="H447" s="21">
        <f>IF(D447&lt;=0,0,MAX(0,MIN(2000000,D447-MIN(100000,ROUNDDOWN(F447*0.05,0)))))</f>
        <v/>
      </c>
      <c r="I447" s="21">
        <f>IF(C447&lt;=2000,0,MIN(C447,ROUNDDOWN(F447*0.4,0))-2000)</f>
        <v/>
      </c>
      <c r="J447" s="21">
        <f>MAX(0,ROUNDDOWN(F447-E447-G447,-3))</f>
        <v/>
      </c>
      <c r="K447" s="21">
        <f>MAX(0,ROUNDDOWN(F447-E447-G447-H447-I447,-3))</f>
        <v/>
      </c>
      <c r="L447" s="21">
        <f>MAX(0,ROUNDDOWN(F447-E447-G447-H447,-3))</f>
        <v/>
      </c>
      <c r="M447" s="21">
        <f>IF(J447&lt;=0,0,ROUNDDOWN((J447*LOOKUP(J447,{0,1950001,3300001,6950001,9000001,18000001,40000001},{0.05,0.1,0.2,0.23,0.33,0.4,0.45})-LOOKUP(J447,{0,1950001,3300001,6950001,9000001,18000001,40000001},{0,97500,427500,636000,1536000,2796000,4796000}))*1.021,-2))</f>
        <v/>
      </c>
      <c r="N447" s="21">
        <f>IF(K447&lt;=0,0,ROUNDDOWN((K447*LOOKUP(K447,{0,1950001,3300001,6950001,9000001,18000001,40000001},{0.05,0.1,0.2,0.23,0.33,0.4,0.45})-LOOKUP(K447,{0,1950001,3300001,6950001,9000001,18000001,40000001},{0,97500,427500,636000,1536000,2796000,4796000}))*1.021,-2))</f>
        <v/>
      </c>
      <c r="O447" s="21">
        <f>IF(L447&lt;=0,0,ROUNDDOWN((L447*LOOKUP(L447,{0,1950001,3300001,6950001,9000001,18000001,40000001},{0.05,0.1,0.2,0.23,0.33,0.4,0.45})-LOOKUP(L447,{0,1950001,3300001,6950001,9000001,18000001,40000001},{0,97500,427500,636000,1536000,2796000,4796000}))*1.021,-2))</f>
        <v/>
      </c>
      <c r="P447" s="21">
        <f>MAX(0,ROUNDDOWN(F447-E447-430000,-3))</f>
        <v/>
      </c>
      <c r="Q447" s="21">
        <f>MAX(0,ROUNDDOWN(F447-E447-430000-H447,-3))</f>
        <v/>
      </c>
      <c r="R447" s="21">
        <f>IF(F447&lt;=450000,0,MAX(0,P447*0.06-MIN(50000,P447)*0.03))</f>
        <v/>
      </c>
      <c r="S447" s="21">
        <f>IF(F447&lt;=450000,0,MAX(0,P447*0.04-MIN(50000,P447)*0.02))</f>
        <v/>
      </c>
      <c r="T447" s="21">
        <f>IF(F447&lt;=450000,0,MAX(0,Q447*0.06-MIN(50000,Q447)*0.03))</f>
        <v/>
      </c>
      <c r="U447" s="21">
        <f>IF(F447&lt;=450000,0,MAX(0,Q447*0.04-MIN(50000,Q447)*0.02))</f>
        <v/>
      </c>
      <c r="V447" s="21">
        <f>50000+MAX(0,G447-480000)</f>
        <v/>
      </c>
      <c r="W447" s="21">
        <f>P447-V447</f>
        <v/>
      </c>
      <c r="X447" s="21">
        <f>Q447-V447</f>
        <v/>
      </c>
      <c r="Y447" s="22">
        <f>IF(W447&lt;0,0.9,LOOKUP(W447,{0,1950001,3300001,6950001,9000001,18000001,40000001},{0.84895,0.7979,0.6958,0.66517,0.56307,0.4916,0.44055}))</f>
        <v/>
      </c>
      <c r="Z447" s="22">
        <f>IF(X447&lt;0,0.9,LOOKUP(X447,{0,1950001,3300001,6950001,9000001,18000001,40000001},{0.84895,0.7979,0.6958,0.66517,0.56307,0.4916,0.44055}))</f>
        <v/>
      </c>
      <c r="AA447" s="22">
        <f>IF(W447&lt;0,0,CHOOSE(MATCH(W447,{0,1950001,3300001,6950001,9000001},1),5.105/84.895,10.21/79.79,20.42/69.58,23.483/66.517,33.693/56.307))</f>
        <v/>
      </c>
      <c r="AB447" s="21">
        <f>IF(C447&lt;=2000,0,(MIN(C447,ROUNDDOWN(F447*0.3,0))-2000)*0.1)</f>
        <v/>
      </c>
      <c r="AC447" s="21">
        <f>IF(C447&lt;=2000,0,MIN((C447-2000)*Y447,(R447+S447)*0.2))</f>
        <v/>
      </c>
      <c r="AD447" s="21">
        <f>IF(C447&lt;=2000,0,MIN((C447-2000)*Z447,(T447+U447)*0.2))</f>
        <v/>
      </c>
      <c r="AE447" s="21">
        <f>AC447*AA447</f>
        <v/>
      </c>
      <c r="AF447" s="21">
        <f>ROUNDDOWN(R447,-2)+ROUNDDOWN(S447,-2)</f>
        <v/>
      </c>
      <c r="AG447" s="21">
        <f>ROUNDDOWN(MAX(0,R447-(AB447+AC447+AE447)*0.6),-2)+ROUNDDOWN(MAX(0,S447-(AB447+AC447+AE447)*0.4),-2)</f>
        <v/>
      </c>
      <c r="AH447" s="21">
        <f>ROUNDDOWN(MAX(0,T447-(AB447+AD447)*0.6),-2)+ROUNDDOWN(MAX(0,U447-(AB447+AD447)*0.4),-2)</f>
        <v/>
      </c>
      <c r="AI447" s="21">
        <f>ROUNDDOWN(T447,-2)+ROUNDDOWN(U447,-2)</f>
        <v/>
      </c>
      <c r="AJ447" s="21">
        <f>M447+AF447</f>
        <v/>
      </c>
      <c r="AK447" s="21">
        <f>M447+AG447</f>
        <v/>
      </c>
      <c r="AL447" s="21">
        <f>N447+AH447</f>
        <v/>
      </c>
      <c r="AM447" s="21">
        <f>O447+AI447</f>
        <v/>
      </c>
      <c r="AN447" s="21">
        <f>N447+AI447</f>
        <v/>
      </c>
      <c r="AO447" s="21">
        <f>ROUNDDOWN((R447+S447)*0.2/Y447+2000,0)</f>
        <v/>
      </c>
      <c r="AP447" s="21">
        <f>ROUNDDOWN((T447+U447)*0.2/Z447+2000,0)</f>
        <v/>
      </c>
      <c r="AQ447" s="21">
        <f>AL447-AK447</f>
        <v/>
      </c>
      <c r="AR447" s="21">
        <f>AM447-AK447</f>
        <v/>
      </c>
      <c r="AS447" s="21">
        <f>AM447-AL447</f>
        <v/>
      </c>
      <c r="AT447" s="21">
        <f>AK447+C447-AJ447</f>
        <v/>
      </c>
      <c r="AU447" s="21">
        <f>AL447+C447-AM447</f>
        <v/>
      </c>
      <c r="AV447" s="21">
        <f>AN447+C447-AM447</f>
        <v/>
      </c>
    </row>
    <row r="448">
      <c r="A448" t="inlineStr">
        <is>
          <t>医療費の境目</t>
        </is>
      </c>
      <c r="B448" s="21">
        <f>'3_医療費の境目'!$B$3</f>
        <v/>
      </c>
      <c r="C448" s="21">
        <f>IF('3_医療費の境目'!$B$4="",AO448,'3_医療費の境目'!$B$4)</f>
        <v/>
      </c>
      <c r="D448" s="21">
        <f>'3_医療費の境目'!D448</f>
        <v/>
      </c>
      <c r="E448" s="21">
        <f>ROUND(MIN(B448/12,650000)*12*0.0915+MIN(B448/12,1390000)*12*(0.0504+0)+B448*0.005,0)</f>
        <v/>
      </c>
      <c r="F448" s="21">
        <f>IF(B448&lt;741000,0,IF(B448&lt;2191000,B448-740000,IF(B448&lt;2193000,1451000,IF(B448&lt;2196000,1453000,IF(B448&lt;2200000,1456000,IF(B448&lt;3600000,ROUND(ROUNDDOWN(B448/4,-3)*2.8,0)-80000,IF(B448&lt;6600000,ROUND(ROUNDDOWN(B448/4,-3)*3.2,0)-440000,IF(B448&lt;8500000,ROUNDDOWN(B448*0.9,0)-1100000,B448-1950000))))))))</f>
        <v/>
      </c>
      <c r="G448" s="21">
        <f>IF(F448&gt;23500000,NA(),IF(F448&lt;=4890000,1040000,IF(F448&lt;=6550000,670000,620000)))</f>
        <v/>
      </c>
      <c r="H448" s="21">
        <f>IF(D448&lt;=0,0,MAX(0,MIN(2000000,D448-MIN(100000,ROUNDDOWN(F448*0.05,0)))))</f>
        <v/>
      </c>
      <c r="I448" s="21">
        <f>IF(C448&lt;=2000,0,MIN(C448,ROUNDDOWN(F448*0.4,0))-2000)</f>
        <v/>
      </c>
      <c r="J448" s="21">
        <f>MAX(0,ROUNDDOWN(F448-E448-G448,-3))</f>
        <v/>
      </c>
      <c r="K448" s="21">
        <f>MAX(0,ROUNDDOWN(F448-E448-G448-H448-I448,-3))</f>
        <v/>
      </c>
      <c r="L448" s="21">
        <f>MAX(0,ROUNDDOWN(F448-E448-G448-H448,-3))</f>
        <v/>
      </c>
      <c r="M448" s="21">
        <f>IF(J448&lt;=0,0,ROUNDDOWN((J448*LOOKUP(J448,{0,1950001,3300001,6950001,9000001,18000001,40000001},{0.05,0.1,0.2,0.23,0.33,0.4,0.45})-LOOKUP(J448,{0,1950001,3300001,6950001,9000001,18000001,40000001},{0,97500,427500,636000,1536000,2796000,4796000}))*1.021,-2))</f>
        <v/>
      </c>
      <c r="N448" s="21">
        <f>IF(K448&lt;=0,0,ROUNDDOWN((K448*LOOKUP(K448,{0,1950001,3300001,6950001,9000001,18000001,40000001},{0.05,0.1,0.2,0.23,0.33,0.4,0.45})-LOOKUP(K448,{0,1950001,3300001,6950001,9000001,18000001,40000001},{0,97500,427500,636000,1536000,2796000,4796000}))*1.021,-2))</f>
        <v/>
      </c>
      <c r="O448" s="21">
        <f>IF(L448&lt;=0,0,ROUNDDOWN((L448*LOOKUP(L448,{0,1950001,3300001,6950001,9000001,18000001,40000001},{0.05,0.1,0.2,0.23,0.33,0.4,0.45})-LOOKUP(L448,{0,1950001,3300001,6950001,9000001,18000001,40000001},{0,97500,427500,636000,1536000,2796000,4796000}))*1.021,-2))</f>
        <v/>
      </c>
      <c r="P448" s="21">
        <f>MAX(0,ROUNDDOWN(F448-E448-430000,-3))</f>
        <v/>
      </c>
      <c r="Q448" s="21">
        <f>MAX(0,ROUNDDOWN(F448-E448-430000-H448,-3))</f>
        <v/>
      </c>
      <c r="R448" s="21">
        <f>IF(F448&lt;=450000,0,MAX(0,P448*0.06-MIN(50000,P448)*0.03))</f>
        <v/>
      </c>
      <c r="S448" s="21">
        <f>IF(F448&lt;=450000,0,MAX(0,P448*0.04-MIN(50000,P448)*0.02))</f>
        <v/>
      </c>
      <c r="T448" s="21">
        <f>IF(F448&lt;=450000,0,MAX(0,Q448*0.06-MIN(50000,Q448)*0.03))</f>
        <v/>
      </c>
      <c r="U448" s="21">
        <f>IF(F448&lt;=450000,0,MAX(0,Q448*0.04-MIN(50000,Q448)*0.02))</f>
        <v/>
      </c>
      <c r="V448" s="21">
        <f>50000+MAX(0,G448-480000)</f>
        <v/>
      </c>
      <c r="W448" s="21">
        <f>P448-V448</f>
        <v/>
      </c>
      <c r="X448" s="21">
        <f>Q448-V448</f>
        <v/>
      </c>
      <c r="Y448" s="22">
        <f>IF(W448&lt;0,0.9,LOOKUP(W448,{0,1950001,3300001,6950001,9000001,18000001,40000001},{0.84895,0.7979,0.6958,0.66517,0.56307,0.4916,0.44055}))</f>
        <v/>
      </c>
      <c r="Z448" s="22">
        <f>IF(X448&lt;0,0.9,LOOKUP(X448,{0,1950001,3300001,6950001,9000001,18000001,40000001},{0.84895,0.7979,0.6958,0.66517,0.56307,0.4916,0.44055}))</f>
        <v/>
      </c>
      <c r="AA448" s="22">
        <f>IF(W448&lt;0,0,CHOOSE(MATCH(W448,{0,1950001,3300001,6950001,9000001},1),5.105/84.895,10.21/79.79,20.42/69.58,23.483/66.517,33.693/56.307))</f>
        <v/>
      </c>
      <c r="AB448" s="21">
        <f>IF(C448&lt;=2000,0,(MIN(C448,ROUNDDOWN(F448*0.3,0))-2000)*0.1)</f>
        <v/>
      </c>
      <c r="AC448" s="21">
        <f>IF(C448&lt;=2000,0,MIN((C448-2000)*Y448,(R448+S448)*0.2))</f>
        <v/>
      </c>
      <c r="AD448" s="21">
        <f>IF(C448&lt;=2000,0,MIN((C448-2000)*Z448,(T448+U448)*0.2))</f>
        <v/>
      </c>
      <c r="AE448" s="21">
        <f>AC448*AA448</f>
        <v/>
      </c>
      <c r="AF448" s="21">
        <f>ROUNDDOWN(R448,-2)+ROUNDDOWN(S448,-2)</f>
        <v/>
      </c>
      <c r="AG448" s="21">
        <f>ROUNDDOWN(MAX(0,R448-(AB448+AC448+AE448)*0.6),-2)+ROUNDDOWN(MAX(0,S448-(AB448+AC448+AE448)*0.4),-2)</f>
        <v/>
      </c>
      <c r="AH448" s="21">
        <f>ROUNDDOWN(MAX(0,T448-(AB448+AD448)*0.6),-2)+ROUNDDOWN(MAX(0,U448-(AB448+AD448)*0.4),-2)</f>
        <v/>
      </c>
      <c r="AI448" s="21">
        <f>ROUNDDOWN(T448,-2)+ROUNDDOWN(U448,-2)</f>
        <v/>
      </c>
      <c r="AJ448" s="21">
        <f>M448+AF448</f>
        <v/>
      </c>
      <c r="AK448" s="21">
        <f>M448+AG448</f>
        <v/>
      </c>
      <c r="AL448" s="21">
        <f>N448+AH448</f>
        <v/>
      </c>
      <c r="AM448" s="21">
        <f>O448+AI448</f>
        <v/>
      </c>
      <c r="AN448" s="21">
        <f>N448+AI448</f>
        <v/>
      </c>
      <c r="AO448" s="21">
        <f>ROUNDDOWN((R448+S448)*0.2/Y448+2000,0)</f>
        <v/>
      </c>
      <c r="AP448" s="21">
        <f>ROUNDDOWN((T448+U448)*0.2/Z448+2000,0)</f>
        <v/>
      </c>
      <c r="AQ448" s="21">
        <f>AL448-AK448</f>
        <v/>
      </c>
      <c r="AR448" s="21">
        <f>AM448-AK448</f>
        <v/>
      </c>
      <c r="AS448" s="21">
        <f>AM448-AL448</f>
        <v/>
      </c>
      <c r="AT448" s="21">
        <f>AK448+C448-AJ448</f>
        <v/>
      </c>
      <c r="AU448" s="21">
        <f>AL448+C448-AM448</f>
        <v/>
      </c>
      <c r="AV448" s="21">
        <f>AN448+C448-AM448</f>
        <v/>
      </c>
    </row>
    <row r="449">
      <c r="A449" t="inlineStr">
        <is>
          <t>医療費の境目</t>
        </is>
      </c>
      <c r="B449" s="21">
        <f>'3_医療費の境目'!$B$3</f>
        <v/>
      </c>
      <c r="C449" s="21">
        <f>IF('3_医療費の境目'!$B$4="",AO449,'3_医療費の境目'!$B$4)</f>
        <v/>
      </c>
      <c r="D449" s="21">
        <f>'3_医療費の境目'!D449</f>
        <v/>
      </c>
      <c r="E449" s="21">
        <f>ROUND(MIN(B449/12,650000)*12*0.0915+MIN(B449/12,1390000)*12*(0.0504+0)+B449*0.005,0)</f>
        <v/>
      </c>
      <c r="F449" s="21">
        <f>IF(B449&lt;741000,0,IF(B449&lt;2191000,B449-740000,IF(B449&lt;2193000,1451000,IF(B449&lt;2196000,1453000,IF(B449&lt;2200000,1456000,IF(B449&lt;3600000,ROUND(ROUNDDOWN(B449/4,-3)*2.8,0)-80000,IF(B449&lt;6600000,ROUND(ROUNDDOWN(B449/4,-3)*3.2,0)-440000,IF(B449&lt;8500000,ROUNDDOWN(B449*0.9,0)-1100000,B449-1950000))))))))</f>
        <v/>
      </c>
      <c r="G449" s="21">
        <f>IF(F449&gt;23500000,NA(),IF(F449&lt;=4890000,1040000,IF(F449&lt;=6550000,670000,620000)))</f>
        <v/>
      </c>
      <c r="H449" s="21">
        <f>IF(D449&lt;=0,0,MAX(0,MIN(2000000,D449-MIN(100000,ROUNDDOWN(F449*0.05,0)))))</f>
        <v/>
      </c>
      <c r="I449" s="21">
        <f>IF(C449&lt;=2000,0,MIN(C449,ROUNDDOWN(F449*0.4,0))-2000)</f>
        <v/>
      </c>
      <c r="J449" s="21">
        <f>MAX(0,ROUNDDOWN(F449-E449-G449,-3))</f>
        <v/>
      </c>
      <c r="K449" s="21">
        <f>MAX(0,ROUNDDOWN(F449-E449-G449-H449-I449,-3))</f>
        <v/>
      </c>
      <c r="L449" s="21">
        <f>MAX(0,ROUNDDOWN(F449-E449-G449-H449,-3))</f>
        <v/>
      </c>
      <c r="M449" s="21">
        <f>IF(J449&lt;=0,0,ROUNDDOWN((J449*LOOKUP(J449,{0,1950001,3300001,6950001,9000001,18000001,40000001},{0.05,0.1,0.2,0.23,0.33,0.4,0.45})-LOOKUP(J449,{0,1950001,3300001,6950001,9000001,18000001,40000001},{0,97500,427500,636000,1536000,2796000,4796000}))*1.021,-2))</f>
        <v/>
      </c>
      <c r="N449" s="21">
        <f>IF(K449&lt;=0,0,ROUNDDOWN((K449*LOOKUP(K449,{0,1950001,3300001,6950001,9000001,18000001,40000001},{0.05,0.1,0.2,0.23,0.33,0.4,0.45})-LOOKUP(K449,{0,1950001,3300001,6950001,9000001,18000001,40000001},{0,97500,427500,636000,1536000,2796000,4796000}))*1.021,-2))</f>
        <v/>
      </c>
      <c r="O449" s="21">
        <f>IF(L449&lt;=0,0,ROUNDDOWN((L449*LOOKUP(L449,{0,1950001,3300001,6950001,9000001,18000001,40000001},{0.05,0.1,0.2,0.23,0.33,0.4,0.45})-LOOKUP(L449,{0,1950001,3300001,6950001,9000001,18000001,40000001},{0,97500,427500,636000,1536000,2796000,4796000}))*1.021,-2))</f>
        <v/>
      </c>
      <c r="P449" s="21">
        <f>MAX(0,ROUNDDOWN(F449-E449-430000,-3))</f>
        <v/>
      </c>
      <c r="Q449" s="21">
        <f>MAX(0,ROUNDDOWN(F449-E449-430000-H449,-3))</f>
        <v/>
      </c>
      <c r="R449" s="21">
        <f>IF(F449&lt;=450000,0,MAX(0,P449*0.06-MIN(50000,P449)*0.03))</f>
        <v/>
      </c>
      <c r="S449" s="21">
        <f>IF(F449&lt;=450000,0,MAX(0,P449*0.04-MIN(50000,P449)*0.02))</f>
        <v/>
      </c>
      <c r="T449" s="21">
        <f>IF(F449&lt;=450000,0,MAX(0,Q449*0.06-MIN(50000,Q449)*0.03))</f>
        <v/>
      </c>
      <c r="U449" s="21">
        <f>IF(F449&lt;=450000,0,MAX(0,Q449*0.04-MIN(50000,Q449)*0.02))</f>
        <v/>
      </c>
      <c r="V449" s="21">
        <f>50000+MAX(0,G449-480000)</f>
        <v/>
      </c>
      <c r="W449" s="21">
        <f>P449-V449</f>
        <v/>
      </c>
      <c r="X449" s="21">
        <f>Q449-V449</f>
        <v/>
      </c>
      <c r="Y449" s="22">
        <f>IF(W449&lt;0,0.9,LOOKUP(W449,{0,1950001,3300001,6950001,9000001,18000001,40000001},{0.84895,0.7979,0.6958,0.66517,0.56307,0.4916,0.44055}))</f>
        <v/>
      </c>
      <c r="Z449" s="22">
        <f>IF(X449&lt;0,0.9,LOOKUP(X449,{0,1950001,3300001,6950001,9000001,18000001,40000001},{0.84895,0.7979,0.6958,0.66517,0.56307,0.4916,0.44055}))</f>
        <v/>
      </c>
      <c r="AA449" s="22">
        <f>IF(W449&lt;0,0,CHOOSE(MATCH(W449,{0,1950001,3300001,6950001,9000001},1),5.105/84.895,10.21/79.79,20.42/69.58,23.483/66.517,33.693/56.307))</f>
        <v/>
      </c>
      <c r="AB449" s="21">
        <f>IF(C449&lt;=2000,0,(MIN(C449,ROUNDDOWN(F449*0.3,0))-2000)*0.1)</f>
        <v/>
      </c>
      <c r="AC449" s="21">
        <f>IF(C449&lt;=2000,0,MIN((C449-2000)*Y449,(R449+S449)*0.2))</f>
        <v/>
      </c>
      <c r="AD449" s="21">
        <f>IF(C449&lt;=2000,0,MIN((C449-2000)*Z449,(T449+U449)*0.2))</f>
        <v/>
      </c>
      <c r="AE449" s="21">
        <f>AC449*AA449</f>
        <v/>
      </c>
      <c r="AF449" s="21">
        <f>ROUNDDOWN(R449,-2)+ROUNDDOWN(S449,-2)</f>
        <v/>
      </c>
      <c r="AG449" s="21">
        <f>ROUNDDOWN(MAX(0,R449-(AB449+AC449+AE449)*0.6),-2)+ROUNDDOWN(MAX(0,S449-(AB449+AC449+AE449)*0.4),-2)</f>
        <v/>
      </c>
      <c r="AH449" s="21">
        <f>ROUNDDOWN(MAX(0,T449-(AB449+AD449)*0.6),-2)+ROUNDDOWN(MAX(0,U449-(AB449+AD449)*0.4),-2)</f>
        <v/>
      </c>
      <c r="AI449" s="21">
        <f>ROUNDDOWN(T449,-2)+ROUNDDOWN(U449,-2)</f>
        <v/>
      </c>
      <c r="AJ449" s="21">
        <f>M449+AF449</f>
        <v/>
      </c>
      <c r="AK449" s="21">
        <f>M449+AG449</f>
        <v/>
      </c>
      <c r="AL449" s="21">
        <f>N449+AH449</f>
        <v/>
      </c>
      <c r="AM449" s="21">
        <f>O449+AI449</f>
        <v/>
      </c>
      <c r="AN449" s="21">
        <f>N449+AI449</f>
        <v/>
      </c>
      <c r="AO449" s="21">
        <f>ROUNDDOWN((R449+S449)*0.2/Y449+2000,0)</f>
        <v/>
      </c>
      <c r="AP449" s="21">
        <f>ROUNDDOWN((T449+U449)*0.2/Z449+2000,0)</f>
        <v/>
      </c>
      <c r="AQ449" s="21">
        <f>AL449-AK449</f>
        <v/>
      </c>
      <c r="AR449" s="21">
        <f>AM449-AK449</f>
        <v/>
      </c>
      <c r="AS449" s="21">
        <f>AM449-AL449</f>
        <v/>
      </c>
      <c r="AT449" s="21">
        <f>AK449+C449-AJ449</f>
        <v/>
      </c>
      <c r="AU449" s="21">
        <f>AL449+C449-AM449</f>
        <v/>
      </c>
      <c r="AV449" s="21">
        <f>AN449+C449-AM449</f>
        <v/>
      </c>
    </row>
    <row r="450">
      <c r="A450" t="inlineStr">
        <is>
          <t>医療費の境目</t>
        </is>
      </c>
      <c r="B450" s="21">
        <f>'3_医療費の境目'!$B$3</f>
        <v/>
      </c>
      <c r="C450" s="21">
        <f>IF('3_医療費の境目'!$B$4="",AO450,'3_医療費の境目'!$B$4)</f>
        <v/>
      </c>
      <c r="D450" s="21">
        <f>'3_医療費の境目'!D450</f>
        <v/>
      </c>
      <c r="E450" s="21">
        <f>ROUND(MIN(B450/12,650000)*12*0.0915+MIN(B450/12,1390000)*12*(0.0504+0)+B450*0.005,0)</f>
        <v/>
      </c>
      <c r="F450" s="21">
        <f>IF(B450&lt;741000,0,IF(B450&lt;2191000,B450-740000,IF(B450&lt;2193000,1451000,IF(B450&lt;2196000,1453000,IF(B450&lt;2200000,1456000,IF(B450&lt;3600000,ROUND(ROUNDDOWN(B450/4,-3)*2.8,0)-80000,IF(B450&lt;6600000,ROUND(ROUNDDOWN(B450/4,-3)*3.2,0)-440000,IF(B450&lt;8500000,ROUNDDOWN(B450*0.9,0)-1100000,B450-1950000))))))))</f>
        <v/>
      </c>
      <c r="G450" s="21">
        <f>IF(F450&gt;23500000,NA(),IF(F450&lt;=4890000,1040000,IF(F450&lt;=6550000,670000,620000)))</f>
        <v/>
      </c>
      <c r="H450" s="21">
        <f>IF(D450&lt;=0,0,MAX(0,MIN(2000000,D450-MIN(100000,ROUNDDOWN(F450*0.05,0)))))</f>
        <v/>
      </c>
      <c r="I450" s="21">
        <f>IF(C450&lt;=2000,0,MIN(C450,ROUNDDOWN(F450*0.4,0))-2000)</f>
        <v/>
      </c>
      <c r="J450" s="21">
        <f>MAX(0,ROUNDDOWN(F450-E450-G450,-3))</f>
        <v/>
      </c>
      <c r="K450" s="21">
        <f>MAX(0,ROUNDDOWN(F450-E450-G450-H450-I450,-3))</f>
        <v/>
      </c>
      <c r="L450" s="21">
        <f>MAX(0,ROUNDDOWN(F450-E450-G450-H450,-3))</f>
        <v/>
      </c>
      <c r="M450" s="21">
        <f>IF(J450&lt;=0,0,ROUNDDOWN((J450*LOOKUP(J450,{0,1950001,3300001,6950001,9000001,18000001,40000001},{0.05,0.1,0.2,0.23,0.33,0.4,0.45})-LOOKUP(J450,{0,1950001,3300001,6950001,9000001,18000001,40000001},{0,97500,427500,636000,1536000,2796000,4796000}))*1.021,-2))</f>
        <v/>
      </c>
      <c r="N450" s="21">
        <f>IF(K450&lt;=0,0,ROUNDDOWN((K450*LOOKUP(K450,{0,1950001,3300001,6950001,9000001,18000001,40000001},{0.05,0.1,0.2,0.23,0.33,0.4,0.45})-LOOKUP(K450,{0,1950001,3300001,6950001,9000001,18000001,40000001},{0,97500,427500,636000,1536000,2796000,4796000}))*1.021,-2))</f>
        <v/>
      </c>
      <c r="O450" s="21">
        <f>IF(L450&lt;=0,0,ROUNDDOWN((L450*LOOKUP(L450,{0,1950001,3300001,6950001,9000001,18000001,40000001},{0.05,0.1,0.2,0.23,0.33,0.4,0.45})-LOOKUP(L450,{0,1950001,3300001,6950001,9000001,18000001,40000001},{0,97500,427500,636000,1536000,2796000,4796000}))*1.021,-2))</f>
        <v/>
      </c>
      <c r="P450" s="21">
        <f>MAX(0,ROUNDDOWN(F450-E450-430000,-3))</f>
        <v/>
      </c>
      <c r="Q450" s="21">
        <f>MAX(0,ROUNDDOWN(F450-E450-430000-H450,-3))</f>
        <v/>
      </c>
      <c r="R450" s="21">
        <f>IF(F450&lt;=450000,0,MAX(0,P450*0.06-MIN(50000,P450)*0.03))</f>
        <v/>
      </c>
      <c r="S450" s="21">
        <f>IF(F450&lt;=450000,0,MAX(0,P450*0.04-MIN(50000,P450)*0.02))</f>
        <v/>
      </c>
      <c r="T450" s="21">
        <f>IF(F450&lt;=450000,0,MAX(0,Q450*0.06-MIN(50000,Q450)*0.03))</f>
        <v/>
      </c>
      <c r="U450" s="21">
        <f>IF(F450&lt;=450000,0,MAX(0,Q450*0.04-MIN(50000,Q450)*0.02))</f>
        <v/>
      </c>
      <c r="V450" s="21">
        <f>50000+MAX(0,G450-480000)</f>
        <v/>
      </c>
      <c r="W450" s="21">
        <f>P450-V450</f>
        <v/>
      </c>
      <c r="X450" s="21">
        <f>Q450-V450</f>
        <v/>
      </c>
      <c r="Y450" s="22">
        <f>IF(W450&lt;0,0.9,LOOKUP(W450,{0,1950001,3300001,6950001,9000001,18000001,40000001},{0.84895,0.7979,0.6958,0.66517,0.56307,0.4916,0.44055}))</f>
        <v/>
      </c>
      <c r="Z450" s="22">
        <f>IF(X450&lt;0,0.9,LOOKUP(X450,{0,1950001,3300001,6950001,9000001,18000001,40000001},{0.84895,0.7979,0.6958,0.66517,0.56307,0.4916,0.44055}))</f>
        <v/>
      </c>
      <c r="AA450" s="22">
        <f>IF(W450&lt;0,0,CHOOSE(MATCH(W450,{0,1950001,3300001,6950001,9000001},1),5.105/84.895,10.21/79.79,20.42/69.58,23.483/66.517,33.693/56.307))</f>
        <v/>
      </c>
      <c r="AB450" s="21">
        <f>IF(C450&lt;=2000,0,(MIN(C450,ROUNDDOWN(F450*0.3,0))-2000)*0.1)</f>
        <v/>
      </c>
      <c r="AC450" s="21">
        <f>IF(C450&lt;=2000,0,MIN((C450-2000)*Y450,(R450+S450)*0.2))</f>
        <v/>
      </c>
      <c r="AD450" s="21">
        <f>IF(C450&lt;=2000,0,MIN((C450-2000)*Z450,(T450+U450)*0.2))</f>
        <v/>
      </c>
      <c r="AE450" s="21">
        <f>AC450*AA450</f>
        <v/>
      </c>
      <c r="AF450" s="21">
        <f>ROUNDDOWN(R450,-2)+ROUNDDOWN(S450,-2)</f>
        <v/>
      </c>
      <c r="AG450" s="21">
        <f>ROUNDDOWN(MAX(0,R450-(AB450+AC450+AE450)*0.6),-2)+ROUNDDOWN(MAX(0,S450-(AB450+AC450+AE450)*0.4),-2)</f>
        <v/>
      </c>
      <c r="AH450" s="21">
        <f>ROUNDDOWN(MAX(0,T450-(AB450+AD450)*0.6),-2)+ROUNDDOWN(MAX(0,U450-(AB450+AD450)*0.4),-2)</f>
        <v/>
      </c>
      <c r="AI450" s="21">
        <f>ROUNDDOWN(T450,-2)+ROUNDDOWN(U450,-2)</f>
        <v/>
      </c>
      <c r="AJ450" s="21">
        <f>M450+AF450</f>
        <v/>
      </c>
      <c r="AK450" s="21">
        <f>M450+AG450</f>
        <v/>
      </c>
      <c r="AL450" s="21">
        <f>N450+AH450</f>
        <v/>
      </c>
      <c r="AM450" s="21">
        <f>O450+AI450</f>
        <v/>
      </c>
      <c r="AN450" s="21">
        <f>N450+AI450</f>
        <v/>
      </c>
      <c r="AO450" s="21">
        <f>ROUNDDOWN((R450+S450)*0.2/Y450+2000,0)</f>
        <v/>
      </c>
      <c r="AP450" s="21">
        <f>ROUNDDOWN((T450+U450)*0.2/Z450+2000,0)</f>
        <v/>
      </c>
      <c r="AQ450" s="21">
        <f>AL450-AK450</f>
        <v/>
      </c>
      <c r="AR450" s="21">
        <f>AM450-AK450</f>
        <v/>
      </c>
      <c r="AS450" s="21">
        <f>AM450-AL450</f>
        <v/>
      </c>
      <c r="AT450" s="21">
        <f>AK450+C450-AJ450</f>
        <v/>
      </c>
      <c r="AU450" s="21">
        <f>AL450+C450-AM450</f>
        <v/>
      </c>
      <c r="AV450" s="21">
        <f>AN450+C450-AM450</f>
        <v/>
      </c>
    </row>
    <row r="451">
      <c r="A451" t="inlineStr">
        <is>
          <t>医療費の境目</t>
        </is>
      </c>
      <c r="B451" s="21">
        <f>'3_医療費の境目'!$B$3</f>
        <v/>
      </c>
      <c r="C451" s="21">
        <f>IF('3_医療費の境目'!$B$4="",AO451,'3_医療費の境目'!$B$4)</f>
        <v/>
      </c>
      <c r="D451" s="21">
        <f>'3_医療費の境目'!D451</f>
        <v/>
      </c>
      <c r="E451" s="21">
        <f>ROUND(MIN(B451/12,650000)*12*0.0915+MIN(B451/12,1390000)*12*(0.0504+0)+B451*0.005,0)</f>
        <v/>
      </c>
      <c r="F451" s="21">
        <f>IF(B451&lt;741000,0,IF(B451&lt;2191000,B451-740000,IF(B451&lt;2193000,1451000,IF(B451&lt;2196000,1453000,IF(B451&lt;2200000,1456000,IF(B451&lt;3600000,ROUND(ROUNDDOWN(B451/4,-3)*2.8,0)-80000,IF(B451&lt;6600000,ROUND(ROUNDDOWN(B451/4,-3)*3.2,0)-440000,IF(B451&lt;8500000,ROUNDDOWN(B451*0.9,0)-1100000,B451-1950000))))))))</f>
        <v/>
      </c>
      <c r="G451" s="21">
        <f>IF(F451&gt;23500000,NA(),IF(F451&lt;=4890000,1040000,IF(F451&lt;=6550000,670000,620000)))</f>
        <v/>
      </c>
      <c r="H451" s="21">
        <f>IF(D451&lt;=0,0,MAX(0,MIN(2000000,D451-MIN(100000,ROUNDDOWN(F451*0.05,0)))))</f>
        <v/>
      </c>
      <c r="I451" s="21">
        <f>IF(C451&lt;=2000,0,MIN(C451,ROUNDDOWN(F451*0.4,0))-2000)</f>
        <v/>
      </c>
      <c r="J451" s="21">
        <f>MAX(0,ROUNDDOWN(F451-E451-G451,-3))</f>
        <v/>
      </c>
      <c r="K451" s="21">
        <f>MAX(0,ROUNDDOWN(F451-E451-G451-H451-I451,-3))</f>
        <v/>
      </c>
      <c r="L451" s="21">
        <f>MAX(0,ROUNDDOWN(F451-E451-G451-H451,-3))</f>
        <v/>
      </c>
      <c r="M451" s="21">
        <f>IF(J451&lt;=0,0,ROUNDDOWN((J451*LOOKUP(J451,{0,1950001,3300001,6950001,9000001,18000001,40000001},{0.05,0.1,0.2,0.23,0.33,0.4,0.45})-LOOKUP(J451,{0,1950001,3300001,6950001,9000001,18000001,40000001},{0,97500,427500,636000,1536000,2796000,4796000}))*1.021,-2))</f>
        <v/>
      </c>
      <c r="N451" s="21">
        <f>IF(K451&lt;=0,0,ROUNDDOWN((K451*LOOKUP(K451,{0,1950001,3300001,6950001,9000001,18000001,40000001},{0.05,0.1,0.2,0.23,0.33,0.4,0.45})-LOOKUP(K451,{0,1950001,3300001,6950001,9000001,18000001,40000001},{0,97500,427500,636000,1536000,2796000,4796000}))*1.021,-2))</f>
        <v/>
      </c>
      <c r="O451" s="21">
        <f>IF(L451&lt;=0,0,ROUNDDOWN((L451*LOOKUP(L451,{0,1950001,3300001,6950001,9000001,18000001,40000001},{0.05,0.1,0.2,0.23,0.33,0.4,0.45})-LOOKUP(L451,{0,1950001,3300001,6950001,9000001,18000001,40000001},{0,97500,427500,636000,1536000,2796000,4796000}))*1.021,-2))</f>
        <v/>
      </c>
      <c r="P451" s="21">
        <f>MAX(0,ROUNDDOWN(F451-E451-430000,-3))</f>
        <v/>
      </c>
      <c r="Q451" s="21">
        <f>MAX(0,ROUNDDOWN(F451-E451-430000-H451,-3))</f>
        <v/>
      </c>
      <c r="R451" s="21">
        <f>IF(F451&lt;=450000,0,MAX(0,P451*0.06-MIN(50000,P451)*0.03))</f>
        <v/>
      </c>
      <c r="S451" s="21">
        <f>IF(F451&lt;=450000,0,MAX(0,P451*0.04-MIN(50000,P451)*0.02))</f>
        <v/>
      </c>
      <c r="T451" s="21">
        <f>IF(F451&lt;=450000,0,MAX(0,Q451*0.06-MIN(50000,Q451)*0.03))</f>
        <v/>
      </c>
      <c r="U451" s="21">
        <f>IF(F451&lt;=450000,0,MAX(0,Q451*0.04-MIN(50000,Q451)*0.02))</f>
        <v/>
      </c>
      <c r="V451" s="21">
        <f>50000+MAX(0,G451-480000)</f>
        <v/>
      </c>
      <c r="W451" s="21">
        <f>P451-V451</f>
        <v/>
      </c>
      <c r="X451" s="21">
        <f>Q451-V451</f>
        <v/>
      </c>
      <c r="Y451" s="22">
        <f>IF(W451&lt;0,0.9,LOOKUP(W451,{0,1950001,3300001,6950001,9000001,18000001,40000001},{0.84895,0.7979,0.6958,0.66517,0.56307,0.4916,0.44055}))</f>
        <v/>
      </c>
      <c r="Z451" s="22">
        <f>IF(X451&lt;0,0.9,LOOKUP(X451,{0,1950001,3300001,6950001,9000001,18000001,40000001},{0.84895,0.7979,0.6958,0.66517,0.56307,0.4916,0.44055}))</f>
        <v/>
      </c>
      <c r="AA451" s="22">
        <f>IF(W451&lt;0,0,CHOOSE(MATCH(W451,{0,1950001,3300001,6950001,9000001},1),5.105/84.895,10.21/79.79,20.42/69.58,23.483/66.517,33.693/56.307))</f>
        <v/>
      </c>
      <c r="AB451" s="21">
        <f>IF(C451&lt;=2000,0,(MIN(C451,ROUNDDOWN(F451*0.3,0))-2000)*0.1)</f>
        <v/>
      </c>
      <c r="AC451" s="21">
        <f>IF(C451&lt;=2000,0,MIN((C451-2000)*Y451,(R451+S451)*0.2))</f>
        <v/>
      </c>
      <c r="AD451" s="21">
        <f>IF(C451&lt;=2000,0,MIN((C451-2000)*Z451,(T451+U451)*0.2))</f>
        <v/>
      </c>
      <c r="AE451" s="21">
        <f>AC451*AA451</f>
        <v/>
      </c>
      <c r="AF451" s="21">
        <f>ROUNDDOWN(R451,-2)+ROUNDDOWN(S451,-2)</f>
        <v/>
      </c>
      <c r="AG451" s="21">
        <f>ROUNDDOWN(MAX(0,R451-(AB451+AC451+AE451)*0.6),-2)+ROUNDDOWN(MAX(0,S451-(AB451+AC451+AE451)*0.4),-2)</f>
        <v/>
      </c>
      <c r="AH451" s="21">
        <f>ROUNDDOWN(MAX(0,T451-(AB451+AD451)*0.6),-2)+ROUNDDOWN(MAX(0,U451-(AB451+AD451)*0.4),-2)</f>
        <v/>
      </c>
      <c r="AI451" s="21">
        <f>ROUNDDOWN(T451,-2)+ROUNDDOWN(U451,-2)</f>
        <v/>
      </c>
      <c r="AJ451" s="21">
        <f>M451+AF451</f>
        <v/>
      </c>
      <c r="AK451" s="21">
        <f>M451+AG451</f>
        <v/>
      </c>
      <c r="AL451" s="21">
        <f>N451+AH451</f>
        <v/>
      </c>
      <c r="AM451" s="21">
        <f>O451+AI451</f>
        <v/>
      </c>
      <c r="AN451" s="21">
        <f>N451+AI451</f>
        <v/>
      </c>
      <c r="AO451" s="21">
        <f>ROUNDDOWN((R451+S451)*0.2/Y451+2000,0)</f>
        <v/>
      </c>
      <c r="AP451" s="21">
        <f>ROUNDDOWN((T451+U451)*0.2/Z451+2000,0)</f>
        <v/>
      </c>
      <c r="AQ451" s="21">
        <f>AL451-AK451</f>
        <v/>
      </c>
      <c r="AR451" s="21">
        <f>AM451-AK451</f>
        <v/>
      </c>
      <c r="AS451" s="21">
        <f>AM451-AL451</f>
        <v/>
      </c>
      <c r="AT451" s="21">
        <f>AK451+C451-AJ451</f>
        <v/>
      </c>
      <c r="AU451" s="21">
        <f>AL451+C451-AM451</f>
        <v/>
      </c>
      <c r="AV451" s="21">
        <f>AN451+C451-AM451</f>
        <v/>
      </c>
    </row>
    <row r="452">
      <c r="A452" t="inlineStr">
        <is>
          <t>医療費の境目</t>
        </is>
      </c>
      <c r="B452" s="21">
        <f>'3_医療費の境目'!$B$3</f>
        <v/>
      </c>
      <c r="C452" s="21">
        <f>IF('3_医療費の境目'!$B$4="",AO452,'3_医療費の境目'!$B$4)</f>
        <v/>
      </c>
      <c r="D452" s="21">
        <f>'3_医療費の境目'!D452</f>
        <v/>
      </c>
      <c r="E452" s="21">
        <f>ROUND(MIN(B452/12,650000)*12*0.0915+MIN(B452/12,1390000)*12*(0.0504+0)+B452*0.005,0)</f>
        <v/>
      </c>
      <c r="F452" s="21">
        <f>IF(B452&lt;741000,0,IF(B452&lt;2191000,B452-740000,IF(B452&lt;2193000,1451000,IF(B452&lt;2196000,1453000,IF(B452&lt;2200000,1456000,IF(B452&lt;3600000,ROUND(ROUNDDOWN(B452/4,-3)*2.8,0)-80000,IF(B452&lt;6600000,ROUND(ROUNDDOWN(B452/4,-3)*3.2,0)-440000,IF(B452&lt;8500000,ROUNDDOWN(B452*0.9,0)-1100000,B452-1950000))))))))</f>
        <v/>
      </c>
      <c r="G452" s="21">
        <f>IF(F452&gt;23500000,NA(),IF(F452&lt;=4890000,1040000,IF(F452&lt;=6550000,670000,620000)))</f>
        <v/>
      </c>
      <c r="H452" s="21">
        <f>IF(D452&lt;=0,0,MAX(0,MIN(2000000,D452-MIN(100000,ROUNDDOWN(F452*0.05,0)))))</f>
        <v/>
      </c>
      <c r="I452" s="21">
        <f>IF(C452&lt;=2000,0,MIN(C452,ROUNDDOWN(F452*0.4,0))-2000)</f>
        <v/>
      </c>
      <c r="J452" s="21">
        <f>MAX(0,ROUNDDOWN(F452-E452-G452,-3))</f>
        <v/>
      </c>
      <c r="K452" s="21">
        <f>MAX(0,ROUNDDOWN(F452-E452-G452-H452-I452,-3))</f>
        <v/>
      </c>
      <c r="L452" s="21">
        <f>MAX(0,ROUNDDOWN(F452-E452-G452-H452,-3))</f>
        <v/>
      </c>
      <c r="M452" s="21">
        <f>IF(J452&lt;=0,0,ROUNDDOWN((J452*LOOKUP(J452,{0,1950001,3300001,6950001,9000001,18000001,40000001},{0.05,0.1,0.2,0.23,0.33,0.4,0.45})-LOOKUP(J452,{0,1950001,3300001,6950001,9000001,18000001,40000001},{0,97500,427500,636000,1536000,2796000,4796000}))*1.021,-2))</f>
        <v/>
      </c>
      <c r="N452" s="21">
        <f>IF(K452&lt;=0,0,ROUNDDOWN((K452*LOOKUP(K452,{0,1950001,3300001,6950001,9000001,18000001,40000001},{0.05,0.1,0.2,0.23,0.33,0.4,0.45})-LOOKUP(K452,{0,1950001,3300001,6950001,9000001,18000001,40000001},{0,97500,427500,636000,1536000,2796000,4796000}))*1.021,-2))</f>
        <v/>
      </c>
      <c r="O452" s="21">
        <f>IF(L452&lt;=0,0,ROUNDDOWN((L452*LOOKUP(L452,{0,1950001,3300001,6950001,9000001,18000001,40000001},{0.05,0.1,0.2,0.23,0.33,0.4,0.45})-LOOKUP(L452,{0,1950001,3300001,6950001,9000001,18000001,40000001},{0,97500,427500,636000,1536000,2796000,4796000}))*1.021,-2))</f>
        <v/>
      </c>
      <c r="P452" s="21">
        <f>MAX(0,ROUNDDOWN(F452-E452-430000,-3))</f>
        <v/>
      </c>
      <c r="Q452" s="21">
        <f>MAX(0,ROUNDDOWN(F452-E452-430000-H452,-3))</f>
        <v/>
      </c>
      <c r="R452" s="21">
        <f>IF(F452&lt;=450000,0,MAX(0,P452*0.06-MIN(50000,P452)*0.03))</f>
        <v/>
      </c>
      <c r="S452" s="21">
        <f>IF(F452&lt;=450000,0,MAX(0,P452*0.04-MIN(50000,P452)*0.02))</f>
        <v/>
      </c>
      <c r="T452" s="21">
        <f>IF(F452&lt;=450000,0,MAX(0,Q452*0.06-MIN(50000,Q452)*0.03))</f>
        <v/>
      </c>
      <c r="U452" s="21">
        <f>IF(F452&lt;=450000,0,MAX(0,Q452*0.04-MIN(50000,Q452)*0.02))</f>
        <v/>
      </c>
      <c r="V452" s="21">
        <f>50000+MAX(0,G452-480000)</f>
        <v/>
      </c>
      <c r="W452" s="21">
        <f>P452-V452</f>
        <v/>
      </c>
      <c r="X452" s="21">
        <f>Q452-V452</f>
        <v/>
      </c>
      <c r="Y452" s="22">
        <f>IF(W452&lt;0,0.9,LOOKUP(W452,{0,1950001,3300001,6950001,9000001,18000001,40000001},{0.84895,0.7979,0.6958,0.66517,0.56307,0.4916,0.44055}))</f>
        <v/>
      </c>
      <c r="Z452" s="22">
        <f>IF(X452&lt;0,0.9,LOOKUP(X452,{0,1950001,3300001,6950001,9000001,18000001,40000001},{0.84895,0.7979,0.6958,0.66517,0.56307,0.4916,0.44055}))</f>
        <v/>
      </c>
      <c r="AA452" s="22">
        <f>IF(W452&lt;0,0,CHOOSE(MATCH(W452,{0,1950001,3300001,6950001,9000001},1),5.105/84.895,10.21/79.79,20.42/69.58,23.483/66.517,33.693/56.307))</f>
        <v/>
      </c>
      <c r="AB452" s="21">
        <f>IF(C452&lt;=2000,0,(MIN(C452,ROUNDDOWN(F452*0.3,0))-2000)*0.1)</f>
        <v/>
      </c>
      <c r="AC452" s="21">
        <f>IF(C452&lt;=2000,0,MIN((C452-2000)*Y452,(R452+S452)*0.2))</f>
        <v/>
      </c>
      <c r="AD452" s="21">
        <f>IF(C452&lt;=2000,0,MIN((C452-2000)*Z452,(T452+U452)*0.2))</f>
        <v/>
      </c>
      <c r="AE452" s="21">
        <f>AC452*AA452</f>
        <v/>
      </c>
      <c r="AF452" s="21">
        <f>ROUNDDOWN(R452,-2)+ROUNDDOWN(S452,-2)</f>
        <v/>
      </c>
      <c r="AG452" s="21">
        <f>ROUNDDOWN(MAX(0,R452-(AB452+AC452+AE452)*0.6),-2)+ROUNDDOWN(MAX(0,S452-(AB452+AC452+AE452)*0.4),-2)</f>
        <v/>
      </c>
      <c r="AH452" s="21">
        <f>ROUNDDOWN(MAX(0,T452-(AB452+AD452)*0.6),-2)+ROUNDDOWN(MAX(0,U452-(AB452+AD452)*0.4),-2)</f>
        <v/>
      </c>
      <c r="AI452" s="21">
        <f>ROUNDDOWN(T452,-2)+ROUNDDOWN(U452,-2)</f>
        <v/>
      </c>
      <c r="AJ452" s="21">
        <f>M452+AF452</f>
        <v/>
      </c>
      <c r="AK452" s="21">
        <f>M452+AG452</f>
        <v/>
      </c>
      <c r="AL452" s="21">
        <f>N452+AH452</f>
        <v/>
      </c>
      <c r="AM452" s="21">
        <f>O452+AI452</f>
        <v/>
      </c>
      <c r="AN452" s="21">
        <f>N452+AI452</f>
        <v/>
      </c>
      <c r="AO452" s="21">
        <f>ROUNDDOWN((R452+S452)*0.2/Y452+2000,0)</f>
        <v/>
      </c>
      <c r="AP452" s="21">
        <f>ROUNDDOWN((T452+U452)*0.2/Z452+2000,0)</f>
        <v/>
      </c>
      <c r="AQ452" s="21">
        <f>AL452-AK452</f>
        <v/>
      </c>
      <c r="AR452" s="21">
        <f>AM452-AK452</f>
        <v/>
      </c>
      <c r="AS452" s="21">
        <f>AM452-AL452</f>
        <v/>
      </c>
      <c r="AT452" s="21">
        <f>AK452+C452-AJ452</f>
        <v/>
      </c>
      <c r="AU452" s="21">
        <f>AL452+C452-AM452</f>
        <v/>
      </c>
      <c r="AV452" s="21">
        <f>AN452+C452-AM452</f>
        <v/>
      </c>
    </row>
    <row r="453">
      <c r="A453" t="inlineStr">
        <is>
          <t>医療費の境目</t>
        </is>
      </c>
      <c r="B453" s="21">
        <f>'3_医療費の境目'!$B$3</f>
        <v/>
      </c>
      <c r="C453" s="21">
        <f>IF('3_医療費の境目'!$B$4="",AO453,'3_医療費の境目'!$B$4)</f>
        <v/>
      </c>
      <c r="D453" s="21">
        <f>'3_医療費の境目'!D453</f>
        <v/>
      </c>
      <c r="E453" s="21">
        <f>ROUND(MIN(B453/12,650000)*12*0.0915+MIN(B453/12,1390000)*12*(0.0504+0)+B453*0.005,0)</f>
        <v/>
      </c>
      <c r="F453" s="21">
        <f>IF(B453&lt;741000,0,IF(B453&lt;2191000,B453-740000,IF(B453&lt;2193000,1451000,IF(B453&lt;2196000,1453000,IF(B453&lt;2200000,1456000,IF(B453&lt;3600000,ROUND(ROUNDDOWN(B453/4,-3)*2.8,0)-80000,IF(B453&lt;6600000,ROUND(ROUNDDOWN(B453/4,-3)*3.2,0)-440000,IF(B453&lt;8500000,ROUNDDOWN(B453*0.9,0)-1100000,B453-1950000))))))))</f>
        <v/>
      </c>
      <c r="G453" s="21">
        <f>IF(F453&gt;23500000,NA(),IF(F453&lt;=4890000,1040000,IF(F453&lt;=6550000,670000,620000)))</f>
        <v/>
      </c>
      <c r="H453" s="21">
        <f>IF(D453&lt;=0,0,MAX(0,MIN(2000000,D453-MIN(100000,ROUNDDOWN(F453*0.05,0)))))</f>
        <v/>
      </c>
      <c r="I453" s="21">
        <f>IF(C453&lt;=2000,0,MIN(C453,ROUNDDOWN(F453*0.4,0))-2000)</f>
        <v/>
      </c>
      <c r="J453" s="21">
        <f>MAX(0,ROUNDDOWN(F453-E453-G453,-3))</f>
        <v/>
      </c>
      <c r="K453" s="21">
        <f>MAX(0,ROUNDDOWN(F453-E453-G453-H453-I453,-3))</f>
        <v/>
      </c>
      <c r="L453" s="21">
        <f>MAX(0,ROUNDDOWN(F453-E453-G453-H453,-3))</f>
        <v/>
      </c>
      <c r="M453" s="21">
        <f>IF(J453&lt;=0,0,ROUNDDOWN((J453*LOOKUP(J453,{0,1950001,3300001,6950001,9000001,18000001,40000001},{0.05,0.1,0.2,0.23,0.33,0.4,0.45})-LOOKUP(J453,{0,1950001,3300001,6950001,9000001,18000001,40000001},{0,97500,427500,636000,1536000,2796000,4796000}))*1.021,-2))</f>
        <v/>
      </c>
      <c r="N453" s="21">
        <f>IF(K453&lt;=0,0,ROUNDDOWN((K453*LOOKUP(K453,{0,1950001,3300001,6950001,9000001,18000001,40000001},{0.05,0.1,0.2,0.23,0.33,0.4,0.45})-LOOKUP(K453,{0,1950001,3300001,6950001,9000001,18000001,40000001},{0,97500,427500,636000,1536000,2796000,4796000}))*1.021,-2))</f>
        <v/>
      </c>
      <c r="O453" s="21">
        <f>IF(L453&lt;=0,0,ROUNDDOWN((L453*LOOKUP(L453,{0,1950001,3300001,6950001,9000001,18000001,40000001},{0.05,0.1,0.2,0.23,0.33,0.4,0.45})-LOOKUP(L453,{0,1950001,3300001,6950001,9000001,18000001,40000001},{0,97500,427500,636000,1536000,2796000,4796000}))*1.021,-2))</f>
        <v/>
      </c>
      <c r="P453" s="21">
        <f>MAX(0,ROUNDDOWN(F453-E453-430000,-3))</f>
        <v/>
      </c>
      <c r="Q453" s="21">
        <f>MAX(0,ROUNDDOWN(F453-E453-430000-H453,-3))</f>
        <v/>
      </c>
      <c r="R453" s="21">
        <f>IF(F453&lt;=450000,0,MAX(0,P453*0.06-MIN(50000,P453)*0.03))</f>
        <v/>
      </c>
      <c r="S453" s="21">
        <f>IF(F453&lt;=450000,0,MAX(0,P453*0.04-MIN(50000,P453)*0.02))</f>
        <v/>
      </c>
      <c r="T453" s="21">
        <f>IF(F453&lt;=450000,0,MAX(0,Q453*0.06-MIN(50000,Q453)*0.03))</f>
        <v/>
      </c>
      <c r="U453" s="21">
        <f>IF(F453&lt;=450000,0,MAX(0,Q453*0.04-MIN(50000,Q453)*0.02))</f>
        <v/>
      </c>
      <c r="V453" s="21">
        <f>50000+MAX(0,G453-480000)</f>
        <v/>
      </c>
      <c r="W453" s="21">
        <f>P453-V453</f>
        <v/>
      </c>
      <c r="X453" s="21">
        <f>Q453-V453</f>
        <v/>
      </c>
      <c r="Y453" s="22">
        <f>IF(W453&lt;0,0.9,LOOKUP(W453,{0,1950001,3300001,6950001,9000001,18000001,40000001},{0.84895,0.7979,0.6958,0.66517,0.56307,0.4916,0.44055}))</f>
        <v/>
      </c>
      <c r="Z453" s="22">
        <f>IF(X453&lt;0,0.9,LOOKUP(X453,{0,1950001,3300001,6950001,9000001,18000001,40000001},{0.84895,0.7979,0.6958,0.66517,0.56307,0.4916,0.44055}))</f>
        <v/>
      </c>
      <c r="AA453" s="22">
        <f>IF(W453&lt;0,0,CHOOSE(MATCH(W453,{0,1950001,3300001,6950001,9000001},1),5.105/84.895,10.21/79.79,20.42/69.58,23.483/66.517,33.693/56.307))</f>
        <v/>
      </c>
      <c r="AB453" s="21">
        <f>IF(C453&lt;=2000,0,(MIN(C453,ROUNDDOWN(F453*0.3,0))-2000)*0.1)</f>
        <v/>
      </c>
      <c r="AC453" s="21">
        <f>IF(C453&lt;=2000,0,MIN((C453-2000)*Y453,(R453+S453)*0.2))</f>
        <v/>
      </c>
      <c r="AD453" s="21">
        <f>IF(C453&lt;=2000,0,MIN((C453-2000)*Z453,(T453+U453)*0.2))</f>
        <v/>
      </c>
      <c r="AE453" s="21">
        <f>AC453*AA453</f>
        <v/>
      </c>
      <c r="AF453" s="21">
        <f>ROUNDDOWN(R453,-2)+ROUNDDOWN(S453,-2)</f>
        <v/>
      </c>
      <c r="AG453" s="21">
        <f>ROUNDDOWN(MAX(0,R453-(AB453+AC453+AE453)*0.6),-2)+ROUNDDOWN(MAX(0,S453-(AB453+AC453+AE453)*0.4),-2)</f>
        <v/>
      </c>
      <c r="AH453" s="21">
        <f>ROUNDDOWN(MAX(0,T453-(AB453+AD453)*0.6),-2)+ROUNDDOWN(MAX(0,U453-(AB453+AD453)*0.4),-2)</f>
        <v/>
      </c>
      <c r="AI453" s="21">
        <f>ROUNDDOWN(T453,-2)+ROUNDDOWN(U453,-2)</f>
        <v/>
      </c>
      <c r="AJ453" s="21">
        <f>M453+AF453</f>
        <v/>
      </c>
      <c r="AK453" s="21">
        <f>M453+AG453</f>
        <v/>
      </c>
      <c r="AL453" s="21">
        <f>N453+AH453</f>
        <v/>
      </c>
      <c r="AM453" s="21">
        <f>O453+AI453</f>
        <v/>
      </c>
      <c r="AN453" s="21">
        <f>N453+AI453</f>
        <v/>
      </c>
      <c r="AO453" s="21">
        <f>ROUNDDOWN((R453+S453)*0.2/Y453+2000,0)</f>
        <v/>
      </c>
      <c r="AP453" s="21">
        <f>ROUNDDOWN((T453+U453)*0.2/Z453+2000,0)</f>
        <v/>
      </c>
      <c r="AQ453" s="21">
        <f>AL453-AK453</f>
        <v/>
      </c>
      <c r="AR453" s="21">
        <f>AM453-AK453</f>
        <v/>
      </c>
      <c r="AS453" s="21">
        <f>AM453-AL453</f>
        <v/>
      </c>
      <c r="AT453" s="21">
        <f>AK453+C453-AJ453</f>
        <v/>
      </c>
      <c r="AU453" s="21">
        <f>AL453+C453-AM453</f>
        <v/>
      </c>
      <c r="AV453" s="21">
        <f>AN453+C453-AM453</f>
        <v/>
      </c>
    </row>
    <row r="454">
      <c r="A454" t="inlineStr">
        <is>
          <t>医療費の境目</t>
        </is>
      </c>
      <c r="B454" s="21">
        <f>'3_医療費の境目'!$B$3</f>
        <v/>
      </c>
      <c r="C454" s="21">
        <f>IF('3_医療費の境目'!$B$4="",AO454,'3_医療費の境目'!$B$4)</f>
        <v/>
      </c>
      <c r="D454" s="21">
        <f>'3_医療費の境目'!D454</f>
        <v/>
      </c>
      <c r="E454" s="21">
        <f>ROUND(MIN(B454/12,650000)*12*0.0915+MIN(B454/12,1390000)*12*(0.0504+0)+B454*0.005,0)</f>
        <v/>
      </c>
      <c r="F454" s="21">
        <f>IF(B454&lt;741000,0,IF(B454&lt;2191000,B454-740000,IF(B454&lt;2193000,1451000,IF(B454&lt;2196000,1453000,IF(B454&lt;2200000,1456000,IF(B454&lt;3600000,ROUND(ROUNDDOWN(B454/4,-3)*2.8,0)-80000,IF(B454&lt;6600000,ROUND(ROUNDDOWN(B454/4,-3)*3.2,0)-440000,IF(B454&lt;8500000,ROUNDDOWN(B454*0.9,0)-1100000,B454-1950000))))))))</f>
        <v/>
      </c>
      <c r="G454" s="21">
        <f>IF(F454&gt;23500000,NA(),IF(F454&lt;=4890000,1040000,IF(F454&lt;=6550000,670000,620000)))</f>
        <v/>
      </c>
      <c r="H454" s="21">
        <f>IF(D454&lt;=0,0,MAX(0,MIN(2000000,D454-MIN(100000,ROUNDDOWN(F454*0.05,0)))))</f>
        <v/>
      </c>
      <c r="I454" s="21">
        <f>IF(C454&lt;=2000,0,MIN(C454,ROUNDDOWN(F454*0.4,0))-2000)</f>
        <v/>
      </c>
      <c r="J454" s="21">
        <f>MAX(0,ROUNDDOWN(F454-E454-G454,-3))</f>
        <v/>
      </c>
      <c r="K454" s="21">
        <f>MAX(0,ROUNDDOWN(F454-E454-G454-H454-I454,-3))</f>
        <v/>
      </c>
      <c r="L454" s="21">
        <f>MAX(0,ROUNDDOWN(F454-E454-G454-H454,-3))</f>
        <v/>
      </c>
      <c r="M454" s="21">
        <f>IF(J454&lt;=0,0,ROUNDDOWN((J454*LOOKUP(J454,{0,1950001,3300001,6950001,9000001,18000001,40000001},{0.05,0.1,0.2,0.23,0.33,0.4,0.45})-LOOKUP(J454,{0,1950001,3300001,6950001,9000001,18000001,40000001},{0,97500,427500,636000,1536000,2796000,4796000}))*1.021,-2))</f>
        <v/>
      </c>
      <c r="N454" s="21">
        <f>IF(K454&lt;=0,0,ROUNDDOWN((K454*LOOKUP(K454,{0,1950001,3300001,6950001,9000001,18000001,40000001},{0.05,0.1,0.2,0.23,0.33,0.4,0.45})-LOOKUP(K454,{0,1950001,3300001,6950001,9000001,18000001,40000001},{0,97500,427500,636000,1536000,2796000,4796000}))*1.021,-2))</f>
        <v/>
      </c>
      <c r="O454" s="21">
        <f>IF(L454&lt;=0,0,ROUNDDOWN((L454*LOOKUP(L454,{0,1950001,3300001,6950001,9000001,18000001,40000001},{0.05,0.1,0.2,0.23,0.33,0.4,0.45})-LOOKUP(L454,{0,1950001,3300001,6950001,9000001,18000001,40000001},{0,97500,427500,636000,1536000,2796000,4796000}))*1.021,-2))</f>
        <v/>
      </c>
      <c r="P454" s="21">
        <f>MAX(0,ROUNDDOWN(F454-E454-430000,-3))</f>
        <v/>
      </c>
      <c r="Q454" s="21">
        <f>MAX(0,ROUNDDOWN(F454-E454-430000-H454,-3))</f>
        <v/>
      </c>
      <c r="R454" s="21">
        <f>IF(F454&lt;=450000,0,MAX(0,P454*0.06-MIN(50000,P454)*0.03))</f>
        <v/>
      </c>
      <c r="S454" s="21">
        <f>IF(F454&lt;=450000,0,MAX(0,P454*0.04-MIN(50000,P454)*0.02))</f>
        <v/>
      </c>
      <c r="T454" s="21">
        <f>IF(F454&lt;=450000,0,MAX(0,Q454*0.06-MIN(50000,Q454)*0.03))</f>
        <v/>
      </c>
      <c r="U454" s="21">
        <f>IF(F454&lt;=450000,0,MAX(0,Q454*0.04-MIN(50000,Q454)*0.02))</f>
        <v/>
      </c>
      <c r="V454" s="21">
        <f>50000+MAX(0,G454-480000)</f>
        <v/>
      </c>
      <c r="W454" s="21">
        <f>P454-V454</f>
        <v/>
      </c>
      <c r="X454" s="21">
        <f>Q454-V454</f>
        <v/>
      </c>
      <c r="Y454" s="22">
        <f>IF(W454&lt;0,0.9,LOOKUP(W454,{0,1950001,3300001,6950001,9000001,18000001,40000001},{0.84895,0.7979,0.6958,0.66517,0.56307,0.4916,0.44055}))</f>
        <v/>
      </c>
      <c r="Z454" s="22">
        <f>IF(X454&lt;0,0.9,LOOKUP(X454,{0,1950001,3300001,6950001,9000001,18000001,40000001},{0.84895,0.7979,0.6958,0.66517,0.56307,0.4916,0.44055}))</f>
        <v/>
      </c>
      <c r="AA454" s="22">
        <f>IF(W454&lt;0,0,CHOOSE(MATCH(W454,{0,1950001,3300001,6950001,9000001},1),5.105/84.895,10.21/79.79,20.42/69.58,23.483/66.517,33.693/56.307))</f>
        <v/>
      </c>
      <c r="AB454" s="21">
        <f>IF(C454&lt;=2000,0,(MIN(C454,ROUNDDOWN(F454*0.3,0))-2000)*0.1)</f>
        <v/>
      </c>
      <c r="AC454" s="21">
        <f>IF(C454&lt;=2000,0,MIN((C454-2000)*Y454,(R454+S454)*0.2))</f>
        <v/>
      </c>
      <c r="AD454" s="21">
        <f>IF(C454&lt;=2000,0,MIN((C454-2000)*Z454,(T454+U454)*0.2))</f>
        <v/>
      </c>
      <c r="AE454" s="21">
        <f>AC454*AA454</f>
        <v/>
      </c>
      <c r="AF454" s="21">
        <f>ROUNDDOWN(R454,-2)+ROUNDDOWN(S454,-2)</f>
        <v/>
      </c>
      <c r="AG454" s="21">
        <f>ROUNDDOWN(MAX(0,R454-(AB454+AC454+AE454)*0.6),-2)+ROUNDDOWN(MAX(0,S454-(AB454+AC454+AE454)*0.4),-2)</f>
        <v/>
      </c>
      <c r="AH454" s="21">
        <f>ROUNDDOWN(MAX(0,T454-(AB454+AD454)*0.6),-2)+ROUNDDOWN(MAX(0,U454-(AB454+AD454)*0.4),-2)</f>
        <v/>
      </c>
      <c r="AI454" s="21">
        <f>ROUNDDOWN(T454,-2)+ROUNDDOWN(U454,-2)</f>
        <v/>
      </c>
      <c r="AJ454" s="21">
        <f>M454+AF454</f>
        <v/>
      </c>
      <c r="AK454" s="21">
        <f>M454+AG454</f>
        <v/>
      </c>
      <c r="AL454" s="21">
        <f>N454+AH454</f>
        <v/>
      </c>
      <c r="AM454" s="21">
        <f>O454+AI454</f>
        <v/>
      </c>
      <c r="AN454" s="21">
        <f>N454+AI454</f>
        <v/>
      </c>
      <c r="AO454" s="21">
        <f>ROUNDDOWN((R454+S454)*0.2/Y454+2000,0)</f>
        <v/>
      </c>
      <c r="AP454" s="21">
        <f>ROUNDDOWN((T454+U454)*0.2/Z454+2000,0)</f>
        <v/>
      </c>
      <c r="AQ454" s="21">
        <f>AL454-AK454</f>
        <v/>
      </c>
      <c r="AR454" s="21">
        <f>AM454-AK454</f>
        <v/>
      </c>
      <c r="AS454" s="21">
        <f>AM454-AL454</f>
        <v/>
      </c>
      <c r="AT454" s="21">
        <f>AK454+C454-AJ454</f>
        <v/>
      </c>
      <c r="AU454" s="21">
        <f>AL454+C454-AM454</f>
        <v/>
      </c>
      <c r="AV454" s="21">
        <f>AN454+C454-AM454</f>
        <v/>
      </c>
    </row>
    <row r="455">
      <c r="A455" t="inlineStr">
        <is>
          <t>医療費の境目</t>
        </is>
      </c>
      <c r="B455" s="21">
        <f>'3_医療費の境目'!$B$3</f>
        <v/>
      </c>
      <c r="C455" s="21">
        <f>IF('3_医療費の境目'!$B$4="",AO455,'3_医療費の境目'!$B$4)</f>
        <v/>
      </c>
      <c r="D455" s="21">
        <f>'3_医療費の境目'!D455</f>
        <v/>
      </c>
      <c r="E455" s="21">
        <f>ROUND(MIN(B455/12,650000)*12*0.0915+MIN(B455/12,1390000)*12*(0.0504+0)+B455*0.005,0)</f>
        <v/>
      </c>
      <c r="F455" s="21">
        <f>IF(B455&lt;741000,0,IF(B455&lt;2191000,B455-740000,IF(B455&lt;2193000,1451000,IF(B455&lt;2196000,1453000,IF(B455&lt;2200000,1456000,IF(B455&lt;3600000,ROUND(ROUNDDOWN(B455/4,-3)*2.8,0)-80000,IF(B455&lt;6600000,ROUND(ROUNDDOWN(B455/4,-3)*3.2,0)-440000,IF(B455&lt;8500000,ROUNDDOWN(B455*0.9,0)-1100000,B455-1950000))))))))</f>
        <v/>
      </c>
      <c r="G455" s="21">
        <f>IF(F455&gt;23500000,NA(),IF(F455&lt;=4890000,1040000,IF(F455&lt;=6550000,670000,620000)))</f>
        <v/>
      </c>
      <c r="H455" s="21">
        <f>IF(D455&lt;=0,0,MAX(0,MIN(2000000,D455-MIN(100000,ROUNDDOWN(F455*0.05,0)))))</f>
        <v/>
      </c>
      <c r="I455" s="21">
        <f>IF(C455&lt;=2000,0,MIN(C455,ROUNDDOWN(F455*0.4,0))-2000)</f>
        <v/>
      </c>
      <c r="J455" s="21">
        <f>MAX(0,ROUNDDOWN(F455-E455-G455,-3))</f>
        <v/>
      </c>
      <c r="K455" s="21">
        <f>MAX(0,ROUNDDOWN(F455-E455-G455-H455-I455,-3))</f>
        <v/>
      </c>
      <c r="L455" s="21">
        <f>MAX(0,ROUNDDOWN(F455-E455-G455-H455,-3))</f>
        <v/>
      </c>
      <c r="M455" s="21">
        <f>IF(J455&lt;=0,0,ROUNDDOWN((J455*LOOKUP(J455,{0,1950001,3300001,6950001,9000001,18000001,40000001},{0.05,0.1,0.2,0.23,0.33,0.4,0.45})-LOOKUP(J455,{0,1950001,3300001,6950001,9000001,18000001,40000001},{0,97500,427500,636000,1536000,2796000,4796000}))*1.021,-2))</f>
        <v/>
      </c>
      <c r="N455" s="21">
        <f>IF(K455&lt;=0,0,ROUNDDOWN((K455*LOOKUP(K455,{0,1950001,3300001,6950001,9000001,18000001,40000001},{0.05,0.1,0.2,0.23,0.33,0.4,0.45})-LOOKUP(K455,{0,1950001,3300001,6950001,9000001,18000001,40000001},{0,97500,427500,636000,1536000,2796000,4796000}))*1.021,-2))</f>
        <v/>
      </c>
      <c r="O455" s="21">
        <f>IF(L455&lt;=0,0,ROUNDDOWN((L455*LOOKUP(L455,{0,1950001,3300001,6950001,9000001,18000001,40000001},{0.05,0.1,0.2,0.23,0.33,0.4,0.45})-LOOKUP(L455,{0,1950001,3300001,6950001,9000001,18000001,40000001},{0,97500,427500,636000,1536000,2796000,4796000}))*1.021,-2))</f>
        <v/>
      </c>
      <c r="P455" s="21">
        <f>MAX(0,ROUNDDOWN(F455-E455-430000,-3))</f>
        <v/>
      </c>
      <c r="Q455" s="21">
        <f>MAX(0,ROUNDDOWN(F455-E455-430000-H455,-3))</f>
        <v/>
      </c>
      <c r="R455" s="21">
        <f>IF(F455&lt;=450000,0,MAX(0,P455*0.06-MIN(50000,P455)*0.03))</f>
        <v/>
      </c>
      <c r="S455" s="21">
        <f>IF(F455&lt;=450000,0,MAX(0,P455*0.04-MIN(50000,P455)*0.02))</f>
        <v/>
      </c>
      <c r="T455" s="21">
        <f>IF(F455&lt;=450000,0,MAX(0,Q455*0.06-MIN(50000,Q455)*0.03))</f>
        <v/>
      </c>
      <c r="U455" s="21">
        <f>IF(F455&lt;=450000,0,MAX(0,Q455*0.04-MIN(50000,Q455)*0.02))</f>
        <v/>
      </c>
      <c r="V455" s="21">
        <f>50000+MAX(0,G455-480000)</f>
        <v/>
      </c>
      <c r="W455" s="21">
        <f>P455-V455</f>
        <v/>
      </c>
      <c r="X455" s="21">
        <f>Q455-V455</f>
        <v/>
      </c>
      <c r="Y455" s="22">
        <f>IF(W455&lt;0,0.9,LOOKUP(W455,{0,1950001,3300001,6950001,9000001,18000001,40000001},{0.84895,0.7979,0.6958,0.66517,0.56307,0.4916,0.44055}))</f>
        <v/>
      </c>
      <c r="Z455" s="22">
        <f>IF(X455&lt;0,0.9,LOOKUP(X455,{0,1950001,3300001,6950001,9000001,18000001,40000001},{0.84895,0.7979,0.6958,0.66517,0.56307,0.4916,0.44055}))</f>
        <v/>
      </c>
      <c r="AA455" s="22">
        <f>IF(W455&lt;0,0,CHOOSE(MATCH(W455,{0,1950001,3300001,6950001,9000001},1),5.105/84.895,10.21/79.79,20.42/69.58,23.483/66.517,33.693/56.307))</f>
        <v/>
      </c>
      <c r="AB455" s="21">
        <f>IF(C455&lt;=2000,0,(MIN(C455,ROUNDDOWN(F455*0.3,0))-2000)*0.1)</f>
        <v/>
      </c>
      <c r="AC455" s="21">
        <f>IF(C455&lt;=2000,0,MIN((C455-2000)*Y455,(R455+S455)*0.2))</f>
        <v/>
      </c>
      <c r="AD455" s="21">
        <f>IF(C455&lt;=2000,0,MIN((C455-2000)*Z455,(T455+U455)*0.2))</f>
        <v/>
      </c>
      <c r="AE455" s="21">
        <f>AC455*AA455</f>
        <v/>
      </c>
      <c r="AF455" s="21">
        <f>ROUNDDOWN(R455,-2)+ROUNDDOWN(S455,-2)</f>
        <v/>
      </c>
      <c r="AG455" s="21">
        <f>ROUNDDOWN(MAX(0,R455-(AB455+AC455+AE455)*0.6),-2)+ROUNDDOWN(MAX(0,S455-(AB455+AC455+AE455)*0.4),-2)</f>
        <v/>
      </c>
      <c r="AH455" s="21">
        <f>ROUNDDOWN(MAX(0,T455-(AB455+AD455)*0.6),-2)+ROUNDDOWN(MAX(0,U455-(AB455+AD455)*0.4),-2)</f>
        <v/>
      </c>
      <c r="AI455" s="21">
        <f>ROUNDDOWN(T455,-2)+ROUNDDOWN(U455,-2)</f>
        <v/>
      </c>
      <c r="AJ455" s="21">
        <f>M455+AF455</f>
        <v/>
      </c>
      <c r="AK455" s="21">
        <f>M455+AG455</f>
        <v/>
      </c>
      <c r="AL455" s="21">
        <f>N455+AH455</f>
        <v/>
      </c>
      <c r="AM455" s="21">
        <f>O455+AI455</f>
        <v/>
      </c>
      <c r="AN455" s="21">
        <f>N455+AI455</f>
        <v/>
      </c>
      <c r="AO455" s="21">
        <f>ROUNDDOWN((R455+S455)*0.2/Y455+2000,0)</f>
        <v/>
      </c>
      <c r="AP455" s="21">
        <f>ROUNDDOWN((T455+U455)*0.2/Z455+2000,0)</f>
        <v/>
      </c>
      <c r="AQ455" s="21">
        <f>AL455-AK455</f>
        <v/>
      </c>
      <c r="AR455" s="21">
        <f>AM455-AK455</f>
        <v/>
      </c>
      <c r="AS455" s="21">
        <f>AM455-AL455</f>
        <v/>
      </c>
      <c r="AT455" s="21">
        <f>AK455+C455-AJ455</f>
        <v/>
      </c>
      <c r="AU455" s="21">
        <f>AL455+C455-AM455</f>
        <v/>
      </c>
      <c r="AV455" s="21">
        <f>AN455+C455-AM455</f>
        <v/>
      </c>
    </row>
    <row r="456">
      <c r="A456" t="inlineStr">
        <is>
          <t>医療費の境目</t>
        </is>
      </c>
      <c r="B456" s="21">
        <f>'3_医療費の境目'!$B$3</f>
        <v/>
      </c>
      <c r="C456" s="21">
        <f>IF('3_医療費の境目'!$B$4="",AO456,'3_医療費の境目'!$B$4)</f>
        <v/>
      </c>
      <c r="D456" s="21">
        <f>'3_医療費の境目'!D456</f>
        <v/>
      </c>
      <c r="E456" s="21">
        <f>ROUND(MIN(B456/12,650000)*12*0.0915+MIN(B456/12,1390000)*12*(0.0504+0)+B456*0.005,0)</f>
        <v/>
      </c>
      <c r="F456" s="21">
        <f>IF(B456&lt;741000,0,IF(B456&lt;2191000,B456-740000,IF(B456&lt;2193000,1451000,IF(B456&lt;2196000,1453000,IF(B456&lt;2200000,1456000,IF(B456&lt;3600000,ROUND(ROUNDDOWN(B456/4,-3)*2.8,0)-80000,IF(B456&lt;6600000,ROUND(ROUNDDOWN(B456/4,-3)*3.2,0)-440000,IF(B456&lt;8500000,ROUNDDOWN(B456*0.9,0)-1100000,B456-1950000))))))))</f>
        <v/>
      </c>
      <c r="G456" s="21">
        <f>IF(F456&gt;23500000,NA(),IF(F456&lt;=4890000,1040000,IF(F456&lt;=6550000,670000,620000)))</f>
        <v/>
      </c>
      <c r="H456" s="21">
        <f>IF(D456&lt;=0,0,MAX(0,MIN(2000000,D456-MIN(100000,ROUNDDOWN(F456*0.05,0)))))</f>
        <v/>
      </c>
      <c r="I456" s="21">
        <f>IF(C456&lt;=2000,0,MIN(C456,ROUNDDOWN(F456*0.4,0))-2000)</f>
        <v/>
      </c>
      <c r="J456" s="21">
        <f>MAX(0,ROUNDDOWN(F456-E456-G456,-3))</f>
        <v/>
      </c>
      <c r="K456" s="21">
        <f>MAX(0,ROUNDDOWN(F456-E456-G456-H456-I456,-3))</f>
        <v/>
      </c>
      <c r="L456" s="21">
        <f>MAX(0,ROUNDDOWN(F456-E456-G456-H456,-3))</f>
        <v/>
      </c>
      <c r="M456" s="21">
        <f>IF(J456&lt;=0,0,ROUNDDOWN((J456*LOOKUP(J456,{0,1950001,3300001,6950001,9000001,18000001,40000001},{0.05,0.1,0.2,0.23,0.33,0.4,0.45})-LOOKUP(J456,{0,1950001,3300001,6950001,9000001,18000001,40000001},{0,97500,427500,636000,1536000,2796000,4796000}))*1.021,-2))</f>
        <v/>
      </c>
      <c r="N456" s="21">
        <f>IF(K456&lt;=0,0,ROUNDDOWN((K456*LOOKUP(K456,{0,1950001,3300001,6950001,9000001,18000001,40000001},{0.05,0.1,0.2,0.23,0.33,0.4,0.45})-LOOKUP(K456,{0,1950001,3300001,6950001,9000001,18000001,40000001},{0,97500,427500,636000,1536000,2796000,4796000}))*1.021,-2))</f>
        <v/>
      </c>
      <c r="O456" s="21">
        <f>IF(L456&lt;=0,0,ROUNDDOWN((L456*LOOKUP(L456,{0,1950001,3300001,6950001,9000001,18000001,40000001},{0.05,0.1,0.2,0.23,0.33,0.4,0.45})-LOOKUP(L456,{0,1950001,3300001,6950001,9000001,18000001,40000001},{0,97500,427500,636000,1536000,2796000,4796000}))*1.021,-2))</f>
        <v/>
      </c>
      <c r="P456" s="21">
        <f>MAX(0,ROUNDDOWN(F456-E456-430000,-3))</f>
        <v/>
      </c>
      <c r="Q456" s="21">
        <f>MAX(0,ROUNDDOWN(F456-E456-430000-H456,-3))</f>
        <v/>
      </c>
      <c r="R456" s="21">
        <f>IF(F456&lt;=450000,0,MAX(0,P456*0.06-MIN(50000,P456)*0.03))</f>
        <v/>
      </c>
      <c r="S456" s="21">
        <f>IF(F456&lt;=450000,0,MAX(0,P456*0.04-MIN(50000,P456)*0.02))</f>
        <v/>
      </c>
      <c r="T456" s="21">
        <f>IF(F456&lt;=450000,0,MAX(0,Q456*0.06-MIN(50000,Q456)*0.03))</f>
        <v/>
      </c>
      <c r="U456" s="21">
        <f>IF(F456&lt;=450000,0,MAX(0,Q456*0.04-MIN(50000,Q456)*0.02))</f>
        <v/>
      </c>
      <c r="V456" s="21">
        <f>50000+MAX(0,G456-480000)</f>
        <v/>
      </c>
      <c r="W456" s="21">
        <f>P456-V456</f>
        <v/>
      </c>
      <c r="X456" s="21">
        <f>Q456-V456</f>
        <v/>
      </c>
      <c r="Y456" s="22">
        <f>IF(W456&lt;0,0.9,LOOKUP(W456,{0,1950001,3300001,6950001,9000001,18000001,40000001},{0.84895,0.7979,0.6958,0.66517,0.56307,0.4916,0.44055}))</f>
        <v/>
      </c>
      <c r="Z456" s="22">
        <f>IF(X456&lt;0,0.9,LOOKUP(X456,{0,1950001,3300001,6950001,9000001,18000001,40000001},{0.84895,0.7979,0.6958,0.66517,0.56307,0.4916,0.44055}))</f>
        <v/>
      </c>
      <c r="AA456" s="22">
        <f>IF(W456&lt;0,0,CHOOSE(MATCH(W456,{0,1950001,3300001,6950001,9000001},1),5.105/84.895,10.21/79.79,20.42/69.58,23.483/66.517,33.693/56.307))</f>
        <v/>
      </c>
      <c r="AB456" s="21">
        <f>IF(C456&lt;=2000,0,(MIN(C456,ROUNDDOWN(F456*0.3,0))-2000)*0.1)</f>
        <v/>
      </c>
      <c r="AC456" s="21">
        <f>IF(C456&lt;=2000,0,MIN((C456-2000)*Y456,(R456+S456)*0.2))</f>
        <v/>
      </c>
      <c r="AD456" s="21">
        <f>IF(C456&lt;=2000,0,MIN((C456-2000)*Z456,(T456+U456)*0.2))</f>
        <v/>
      </c>
      <c r="AE456" s="21">
        <f>AC456*AA456</f>
        <v/>
      </c>
      <c r="AF456" s="21">
        <f>ROUNDDOWN(R456,-2)+ROUNDDOWN(S456,-2)</f>
        <v/>
      </c>
      <c r="AG456" s="21">
        <f>ROUNDDOWN(MAX(0,R456-(AB456+AC456+AE456)*0.6),-2)+ROUNDDOWN(MAX(0,S456-(AB456+AC456+AE456)*0.4),-2)</f>
        <v/>
      </c>
      <c r="AH456" s="21">
        <f>ROUNDDOWN(MAX(0,T456-(AB456+AD456)*0.6),-2)+ROUNDDOWN(MAX(0,U456-(AB456+AD456)*0.4),-2)</f>
        <v/>
      </c>
      <c r="AI456" s="21">
        <f>ROUNDDOWN(T456,-2)+ROUNDDOWN(U456,-2)</f>
        <v/>
      </c>
      <c r="AJ456" s="21">
        <f>M456+AF456</f>
        <v/>
      </c>
      <c r="AK456" s="21">
        <f>M456+AG456</f>
        <v/>
      </c>
      <c r="AL456" s="21">
        <f>N456+AH456</f>
        <v/>
      </c>
      <c r="AM456" s="21">
        <f>O456+AI456</f>
        <v/>
      </c>
      <c r="AN456" s="21">
        <f>N456+AI456</f>
        <v/>
      </c>
      <c r="AO456" s="21">
        <f>ROUNDDOWN((R456+S456)*0.2/Y456+2000,0)</f>
        <v/>
      </c>
      <c r="AP456" s="21">
        <f>ROUNDDOWN((T456+U456)*0.2/Z456+2000,0)</f>
        <v/>
      </c>
      <c r="AQ456" s="21">
        <f>AL456-AK456</f>
        <v/>
      </c>
      <c r="AR456" s="21">
        <f>AM456-AK456</f>
        <v/>
      </c>
      <c r="AS456" s="21">
        <f>AM456-AL456</f>
        <v/>
      </c>
      <c r="AT456" s="21">
        <f>AK456+C456-AJ456</f>
        <v/>
      </c>
      <c r="AU456" s="21">
        <f>AL456+C456-AM456</f>
        <v/>
      </c>
      <c r="AV456" s="21">
        <f>AN456+C456-AM456</f>
        <v/>
      </c>
    </row>
    <row r="457">
      <c r="A457" t="inlineStr">
        <is>
          <t>医療費の境目</t>
        </is>
      </c>
      <c r="B457" s="21">
        <f>'3_医療費の境目'!$B$3</f>
        <v/>
      </c>
      <c r="C457" s="21">
        <f>IF('3_医療費の境目'!$B$4="",AO457,'3_医療費の境目'!$B$4)</f>
        <v/>
      </c>
      <c r="D457" s="21">
        <f>'3_医療費の境目'!D457</f>
        <v/>
      </c>
      <c r="E457" s="21">
        <f>ROUND(MIN(B457/12,650000)*12*0.0915+MIN(B457/12,1390000)*12*(0.0504+0)+B457*0.005,0)</f>
        <v/>
      </c>
      <c r="F457" s="21">
        <f>IF(B457&lt;741000,0,IF(B457&lt;2191000,B457-740000,IF(B457&lt;2193000,1451000,IF(B457&lt;2196000,1453000,IF(B457&lt;2200000,1456000,IF(B457&lt;3600000,ROUND(ROUNDDOWN(B457/4,-3)*2.8,0)-80000,IF(B457&lt;6600000,ROUND(ROUNDDOWN(B457/4,-3)*3.2,0)-440000,IF(B457&lt;8500000,ROUNDDOWN(B457*0.9,0)-1100000,B457-1950000))))))))</f>
        <v/>
      </c>
      <c r="G457" s="21">
        <f>IF(F457&gt;23500000,NA(),IF(F457&lt;=4890000,1040000,IF(F457&lt;=6550000,670000,620000)))</f>
        <v/>
      </c>
      <c r="H457" s="21">
        <f>IF(D457&lt;=0,0,MAX(0,MIN(2000000,D457-MIN(100000,ROUNDDOWN(F457*0.05,0)))))</f>
        <v/>
      </c>
      <c r="I457" s="21">
        <f>IF(C457&lt;=2000,0,MIN(C457,ROUNDDOWN(F457*0.4,0))-2000)</f>
        <v/>
      </c>
      <c r="J457" s="21">
        <f>MAX(0,ROUNDDOWN(F457-E457-G457,-3))</f>
        <v/>
      </c>
      <c r="K457" s="21">
        <f>MAX(0,ROUNDDOWN(F457-E457-G457-H457-I457,-3))</f>
        <v/>
      </c>
      <c r="L457" s="21">
        <f>MAX(0,ROUNDDOWN(F457-E457-G457-H457,-3))</f>
        <v/>
      </c>
      <c r="M457" s="21">
        <f>IF(J457&lt;=0,0,ROUNDDOWN((J457*LOOKUP(J457,{0,1950001,3300001,6950001,9000001,18000001,40000001},{0.05,0.1,0.2,0.23,0.33,0.4,0.45})-LOOKUP(J457,{0,1950001,3300001,6950001,9000001,18000001,40000001},{0,97500,427500,636000,1536000,2796000,4796000}))*1.021,-2))</f>
        <v/>
      </c>
      <c r="N457" s="21">
        <f>IF(K457&lt;=0,0,ROUNDDOWN((K457*LOOKUP(K457,{0,1950001,3300001,6950001,9000001,18000001,40000001},{0.05,0.1,0.2,0.23,0.33,0.4,0.45})-LOOKUP(K457,{0,1950001,3300001,6950001,9000001,18000001,40000001},{0,97500,427500,636000,1536000,2796000,4796000}))*1.021,-2))</f>
        <v/>
      </c>
      <c r="O457" s="21">
        <f>IF(L457&lt;=0,0,ROUNDDOWN((L457*LOOKUP(L457,{0,1950001,3300001,6950001,9000001,18000001,40000001},{0.05,0.1,0.2,0.23,0.33,0.4,0.45})-LOOKUP(L457,{0,1950001,3300001,6950001,9000001,18000001,40000001},{0,97500,427500,636000,1536000,2796000,4796000}))*1.021,-2))</f>
        <v/>
      </c>
      <c r="P457" s="21">
        <f>MAX(0,ROUNDDOWN(F457-E457-430000,-3))</f>
        <v/>
      </c>
      <c r="Q457" s="21">
        <f>MAX(0,ROUNDDOWN(F457-E457-430000-H457,-3))</f>
        <v/>
      </c>
      <c r="R457" s="21">
        <f>IF(F457&lt;=450000,0,MAX(0,P457*0.06-MIN(50000,P457)*0.03))</f>
        <v/>
      </c>
      <c r="S457" s="21">
        <f>IF(F457&lt;=450000,0,MAX(0,P457*0.04-MIN(50000,P457)*0.02))</f>
        <v/>
      </c>
      <c r="T457" s="21">
        <f>IF(F457&lt;=450000,0,MAX(0,Q457*0.06-MIN(50000,Q457)*0.03))</f>
        <v/>
      </c>
      <c r="U457" s="21">
        <f>IF(F457&lt;=450000,0,MAX(0,Q457*0.04-MIN(50000,Q457)*0.02))</f>
        <v/>
      </c>
      <c r="V457" s="21">
        <f>50000+MAX(0,G457-480000)</f>
        <v/>
      </c>
      <c r="W457" s="21">
        <f>P457-V457</f>
        <v/>
      </c>
      <c r="X457" s="21">
        <f>Q457-V457</f>
        <v/>
      </c>
      <c r="Y457" s="22">
        <f>IF(W457&lt;0,0.9,LOOKUP(W457,{0,1950001,3300001,6950001,9000001,18000001,40000001},{0.84895,0.7979,0.6958,0.66517,0.56307,0.4916,0.44055}))</f>
        <v/>
      </c>
      <c r="Z457" s="22">
        <f>IF(X457&lt;0,0.9,LOOKUP(X457,{0,1950001,3300001,6950001,9000001,18000001,40000001},{0.84895,0.7979,0.6958,0.66517,0.56307,0.4916,0.44055}))</f>
        <v/>
      </c>
      <c r="AA457" s="22">
        <f>IF(W457&lt;0,0,CHOOSE(MATCH(W457,{0,1950001,3300001,6950001,9000001},1),5.105/84.895,10.21/79.79,20.42/69.58,23.483/66.517,33.693/56.307))</f>
        <v/>
      </c>
      <c r="AB457" s="21">
        <f>IF(C457&lt;=2000,0,(MIN(C457,ROUNDDOWN(F457*0.3,0))-2000)*0.1)</f>
        <v/>
      </c>
      <c r="AC457" s="21">
        <f>IF(C457&lt;=2000,0,MIN((C457-2000)*Y457,(R457+S457)*0.2))</f>
        <v/>
      </c>
      <c r="AD457" s="21">
        <f>IF(C457&lt;=2000,0,MIN((C457-2000)*Z457,(T457+U457)*0.2))</f>
        <v/>
      </c>
      <c r="AE457" s="21">
        <f>AC457*AA457</f>
        <v/>
      </c>
      <c r="AF457" s="21">
        <f>ROUNDDOWN(R457,-2)+ROUNDDOWN(S457,-2)</f>
        <v/>
      </c>
      <c r="AG457" s="21">
        <f>ROUNDDOWN(MAX(0,R457-(AB457+AC457+AE457)*0.6),-2)+ROUNDDOWN(MAX(0,S457-(AB457+AC457+AE457)*0.4),-2)</f>
        <v/>
      </c>
      <c r="AH457" s="21">
        <f>ROUNDDOWN(MAX(0,T457-(AB457+AD457)*0.6),-2)+ROUNDDOWN(MAX(0,U457-(AB457+AD457)*0.4),-2)</f>
        <v/>
      </c>
      <c r="AI457" s="21">
        <f>ROUNDDOWN(T457,-2)+ROUNDDOWN(U457,-2)</f>
        <v/>
      </c>
      <c r="AJ457" s="21">
        <f>M457+AF457</f>
        <v/>
      </c>
      <c r="AK457" s="21">
        <f>M457+AG457</f>
        <v/>
      </c>
      <c r="AL457" s="21">
        <f>N457+AH457</f>
        <v/>
      </c>
      <c r="AM457" s="21">
        <f>O457+AI457</f>
        <v/>
      </c>
      <c r="AN457" s="21">
        <f>N457+AI457</f>
        <v/>
      </c>
      <c r="AO457" s="21">
        <f>ROUNDDOWN((R457+S457)*0.2/Y457+2000,0)</f>
        <v/>
      </c>
      <c r="AP457" s="21">
        <f>ROUNDDOWN((T457+U457)*0.2/Z457+2000,0)</f>
        <v/>
      </c>
      <c r="AQ457" s="21">
        <f>AL457-AK457</f>
        <v/>
      </c>
      <c r="AR457" s="21">
        <f>AM457-AK457</f>
        <v/>
      </c>
      <c r="AS457" s="21">
        <f>AM457-AL457</f>
        <v/>
      </c>
      <c r="AT457" s="21">
        <f>AK457+C457-AJ457</f>
        <v/>
      </c>
      <c r="AU457" s="21">
        <f>AL457+C457-AM457</f>
        <v/>
      </c>
      <c r="AV457" s="21">
        <f>AN457+C457-AM457</f>
        <v/>
      </c>
    </row>
    <row r="458">
      <c r="A458" t="inlineStr">
        <is>
          <t>医療費の境目</t>
        </is>
      </c>
      <c r="B458" s="21">
        <f>'3_医療費の境目'!$B$3</f>
        <v/>
      </c>
      <c r="C458" s="21">
        <f>IF('3_医療費の境目'!$B$4="",AO458,'3_医療費の境目'!$B$4)</f>
        <v/>
      </c>
      <c r="D458" s="21">
        <f>'3_医療費の境目'!D458</f>
        <v/>
      </c>
      <c r="E458" s="21">
        <f>ROUND(MIN(B458/12,650000)*12*0.0915+MIN(B458/12,1390000)*12*(0.0504+0)+B458*0.005,0)</f>
        <v/>
      </c>
      <c r="F458" s="21">
        <f>IF(B458&lt;741000,0,IF(B458&lt;2191000,B458-740000,IF(B458&lt;2193000,1451000,IF(B458&lt;2196000,1453000,IF(B458&lt;2200000,1456000,IF(B458&lt;3600000,ROUND(ROUNDDOWN(B458/4,-3)*2.8,0)-80000,IF(B458&lt;6600000,ROUND(ROUNDDOWN(B458/4,-3)*3.2,0)-440000,IF(B458&lt;8500000,ROUNDDOWN(B458*0.9,0)-1100000,B458-1950000))))))))</f>
        <v/>
      </c>
      <c r="G458" s="21">
        <f>IF(F458&gt;23500000,NA(),IF(F458&lt;=4890000,1040000,IF(F458&lt;=6550000,670000,620000)))</f>
        <v/>
      </c>
      <c r="H458" s="21">
        <f>IF(D458&lt;=0,0,MAX(0,MIN(2000000,D458-MIN(100000,ROUNDDOWN(F458*0.05,0)))))</f>
        <v/>
      </c>
      <c r="I458" s="21">
        <f>IF(C458&lt;=2000,0,MIN(C458,ROUNDDOWN(F458*0.4,0))-2000)</f>
        <v/>
      </c>
      <c r="J458" s="21">
        <f>MAX(0,ROUNDDOWN(F458-E458-G458,-3))</f>
        <v/>
      </c>
      <c r="K458" s="21">
        <f>MAX(0,ROUNDDOWN(F458-E458-G458-H458-I458,-3))</f>
        <v/>
      </c>
      <c r="L458" s="21">
        <f>MAX(0,ROUNDDOWN(F458-E458-G458-H458,-3))</f>
        <v/>
      </c>
      <c r="M458" s="21">
        <f>IF(J458&lt;=0,0,ROUNDDOWN((J458*LOOKUP(J458,{0,1950001,3300001,6950001,9000001,18000001,40000001},{0.05,0.1,0.2,0.23,0.33,0.4,0.45})-LOOKUP(J458,{0,1950001,3300001,6950001,9000001,18000001,40000001},{0,97500,427500,636000,1536000,2796000,4796000}))*1.021,-2))</f>
        <v/>
      </c>
      <c r="N458" s="21">
        <f>IF(K458&lt;=0,0,ROUNDDOWN((K458*LOOKUP(K458,{0,1950001,3300001,6950001,9000001,18000001,40000001},{0.05,0.1,0.2,0.23,0.33,0.4,0.45})-LOOKUP(K458,{0,1950001,3300001,6950001,9000001,18000001,40000001},{0,97500,427500,636000,1536000,2796000,4796000}))*1.021,-2))</f>
        <v/>
      </c>
      <c r="O458" s="21">
        <f>IF(L458&lt;=0,0,ROUNDDOWN((L458*LOOKUP(L458,{0,1950001,3300001,6950001,9000001,18000001,40000001},{0.05,0.1,0.2,0.23,0.33,0.4,0.45})-LOOKUP(L458,{0,1950001,3300001,6950001,9000001,18000001,40000001},{0,97500,427500,636000,1536000,2796000,4796000}))*1.021,-2))</f>
        <v/>
      </c>
      <c r="P458" s="21">
        <f>MAX(0,ROUNDDOWN(F458-E458-430000,-3))</f>
        <v/>
      </c>
      <c r="Q458" s="21">
        <f>MAX(0,ROUNDDOWN(F458-E458-430000-H458,-3))</f>
        <v/>
      </c>
      <c r="R458" s="21">
        <f>IF(F458&lt;=450000,0,MAX(0,P458*0.06-MIN(50000,P458)*0.03))</f>
        <v/>
      </c>
      <c r="S458" s="21">
        <f>IF(F458&lt;=450000,0,MAX(0,P458*0.04-MIN(50000,P458)*0.02))</f>
        <v/>
      </c>
      <c r="T458" s="21">
        <f>IF(F458&lt;=450000,0,MAX(0,Q458*0.06-MIN(50000,Q458)*0.03))</f>
        <v/>
      </c>
      <c r="U458" s="21">
        <f>IF(F458&lt;=450000,0,MAX(0,Q458*0.04-MIN(50000,Q458)*0.02))</f>
        <v/>
      </c>
      <c r="V458" s="21">
        <f>50000+MAX(0,G458-480000)</f>
        <v/>
      </c>
      <c r="W458" s="21">
        <f>P458-V458</f>
        <v/>
      </c>
      <c r="X458" s="21">
        <f>Q458-V458</f>
        <v/>
      </c>
      <c r="Y458" s="22">
        <f>IF(W458&lt;0,0.9,LOOKUP(W458,{0,1950001,3300001,6950001,9000001,18000001,40000001},{0.84895,0.7979,0.6958,0.66517,0.56307,0.4916,0.44055}))</f>
        <v/>
      </c>
      <c r="Z458" s="22">
        <f>IF(X458&lt;0,0.9,LOOKUP(X458,{0,1950001,3300001,6950001,9000001,18000001,40000001},{0.84895,0.7979,0.6958,0.66517,0.56307,0.4916,0.44055}))</f>
        <v/>
      </c>
      <c r="AA458" s="22">
        <f>IF(W458&lt;0,0,CHOOSE(MATCH(W458,{0,1950001,3300001,6950001,9000001},1),5.105/84.895,10.21/79.79,20.42/69.58,23.483/66.517,33.693/56.307))</f>
        <v/>
      </c>
      <c r="AB458" s="21">
        <f>IF(C458&lt;=2000,0,(MIN(C458,ROUNDDOWN(F458*0.3,0))-2000)*0.1)</f>
        <v/>
      </c>
      <c r="AC458" s="21">
        <f>IF(C458&lt;=2000,0,MIN((C458-2000)*Y458,(R458+S458)*0.2))</f>
        <v/>
      </c>
      <c r="AD458" s="21">
        <f>IF(C458&lt;=2000,0,MIN((C458-2000)*Z458,(T458+U458)*0.2))</f>
        <v/>
      </c>
      <c r="AE458" s="21">
        <f>AC458*AA458</f>
        <v/>
      </c>
      <c r="AF458" s="21">
        <f>ROUNDDOWN(R458,-2)+ROUNDDOWN(S458,-2)</f>
        <v/>
      </c>
      <c r="AG458" s="21">
        <f>ROUNDDOWN(MAX(0,R458-(AB458+AC458+AE458)*0.6),-2)+ROUNDDOWN(MAX(0,S458-(AB458+AC458+AE458)*0.4),-2)</f>
        <v/>
      </c>
      <c r="AH458" s="21">
        <f>ROUNDDOWN(MAX(0,T458-(AB458+AD458)*0.6),-2)+ROUNDDOWN(MAX(0,U458-(AB458+AD458)*0.4),-2)</f>
        <v/>
      </c>
      <c r="AI458" s="21">
        <f>ROUNDDOWN(T458,-2)+ROUNDDOWN(U458,-2)</f>
        <v/>
      </c>
      <c r="AJ458" s="21">
        <f>M458+AF458</f>
        <v/>
      </c>
      <c r="AK458" s="21">
        <f>M458+AG458</f>
        <v/>
      </c>
      <c r="AL458" s="21">
        <f>N458+AH458</f>
        <v/>
      </c>
      <c r="AM458" s="21">
        <f>O458+AI458</f>
        <v/>
      </c>
      <c r="AN458" s="21">
        <f>N458+AI458</f>
        <v/>
      </c>
      <c r="AO458" s="21">
        <f>ROUNDDOWN((R458+S458)*0.2/Y458+2000,0)</f>
        <v/>
      </c>
      <c r="AP458" s="21">
        <f>ROUNDDOWN((T458+U458)*0.2/Z458+2000,0)</f>
        <v/>
      </c>
      <c r="AQ458" s="21">
        <f>AL458-AK458</f>
        <v/>
      </c>
      <c r="AR458" s="21">
        <f>AM458-AK458</f>
        <v/>
      </c>
      <c r="AS458" s="21">
        <f>AM458-AL458</f>
        <v/>
      </c>
      <c r="AT458" s="21">
        <f>AK458+C458-AJ458</f>
        <v/>
      </c>
      <c r="AU458" s="21">
        <f>AL458+C458-AM458</f>
        <v/>
      </c>
      <c r="AV458" s="21">
        <f>AN458+C458-AM458</f>
        <v/>
      </c>
    </row>
    <row r="459">
      <c r="A459" t="inlineStr">
        <is>
          <t>医療費の境目</t>
        </is>
      </c>
      <c r="B459" s="21">
        <f>'3_医療費の境目'!$B$3</f>
        <v/>
      </c>
      <c r="C459" s="21">
        <f>IF('3_医療費の境目'!$B$4="",AO459,'3_医療費の境目'!$B$4)</f>
        <v/>
      </c>
      <c r="D459" s="21">
        <f>'3_医療費の境目'!D459</f>
        <v/>
      </c>
      <c r="E459" s="21">
        <f>ROUND(MIN(B459/12,650000)*12*0.0915+MIN(B459/12,1390000)*12*(0.0504+0)+B459*0.005,0)</f>
        <v/>
      </c>
      <c r="F459" s="21">
        <f>IF(B459&lt;741000,0,IF(B459&lt;2191000,B459-740000,IF(B459&lt;2193000,1451000,IF(B459&lt;2196000,1453000,IF(B459&lt;2200000,1456000,IF(B459&lt;3600000,ROUND(ROUNDDOWN(B459/4,-3)*2.8,0)-80000,IF(B459&lt;6600000,ROUND(ROUNDDOWN(B459/4,-3)*3.2,0)-440000,IF(B459&lt;8500000,ROUNDDOWN(B459*0.9,0)-1100000,B459-1950000))))))))</f>
        <v/>
      </c>
      <c r="G459" s="21">
        <f>IF(F459&gt;23500000,NA(),IF(F459&lt;=4890000,1040000,IF(F459&lt;=6550000,670000,620000)))</f>
        <v/>
      </c>
      <c r="H459" s="21">
        <f>IF(D459&lt;=0,0,MAX(0,MIN(2000000,D459-MIN(100000,ROUNDDOWN(F459*0.05,0)))))</f>
        <v/>
      </c>
      <c r="I459" s="21">
        <f>IF(C459&lt;=2000,0,MIN(C459,ROUNDDOWN(F459*0.4,0))-2000)</f>
        <v/>
      </c>
      <c r="J459" s="21">
        <f>MAX(0,ROUNDDOWN(F459-E459-G459,-3))</f>
        <v/>
      </c>
      <c r="K459" s="21">
        <f>MAX(0,ROUNDDOWN(F459-E459-G459-H459-I459,-3))</f>
        <v/>
      </c>
      <c r="L459" s="21">
        <f>MAX(0,ROUNDDOWN(F459-E459-G459-H459,-3))</f>
        <v/>
      </c>
      <c r="M459" s="21">
        <f>IF(J459&lt;=0,0,ROUNDDOWN((J459*LOOKUP(J459,{0,1950001,3300001,6950001,9000001,18000001,40000001},{0.05,0.1,0.2,0.23,0.33,0.4,0.45})-LOOKUP(J459,{0,1950001,3300001,6950001,9000001,18000001,40000001},{0,97500,427500,636000,1536000,2796000,4796000}))*1.021,-2))</f>
        <v/>
      </c>
      <c r="N459" s="21">
        <f>IF(K459&lt;=0,0,ROUNDDOWN((K459*LOOKUP(K459,{0,1950001,3300001,6950001,9000001,18000001,40000001},{0.05,0.1,0.2,0.23,0.33,0.4,0.45})-LOOKUP(K459,{0,1950001,3300001,6950001,9000001,18000001,40000001},{0,97500,427500,636000,1536000,2796000,4796000}))*1.021,-2))</f>
        <v/>
      </c>
      <c r="O459" s="21">
        <f>IF(L459&lt;=0,0,ROUNDDOWN((L459*LOOKUP(L459,{0,1950001,3300001,6950001,9000001,18000001,40000001},{0.05,0.1,0.2,0.23,0.33,0.4,0.45})-LOOKUP(L459,{0,1950001,3300001,6950001,9000001,18000001,40000001},{0,97500,427500,636000,1536000,2796000,4796000}))*1.021,-2))</f>
        <v/>
      </c>
      <c r="P459" s="21">
        <f>MAX(0,ROUNDDOWN(F459-E459-430000,-3))</f>
        <v/>
      </c>
      <c r="Q459" s="21">
        <f>MAX(0,ROUNDDOWN(F459-E459-430000-H459,-3))</f>
        <v/>
      </c>
      <c r="R459" s="21">
        <f>IF(F459&lt;=450000,0,MAX(0,P459*0.06-MIN(50000,P459)*0.03))</f>
        <v/>
      </c>
      <c r="S459" s="21">
        <f>IF(F459&lt;=450000,0,MAX(0,P459*0.04-MIN(50000,P459)*0.02))</f>
        <v/>
      </c>
      <c r="T459" s="21">
        <f>IF(F459&lt;=450000,0,MAX(0,Q459*0.06-MIN(50000,Q459)*0.03))</f>
        <v/>
      </c>
      <c r="U459" s="21">
        <f>IF(F459&lt;=450000,0,MAX(0,Q459*0.04-MIN(50000,Q459)*0.02))</f>
        <v/>
      </c>
      <c r="V459" s="21">
        <f>50000+MAX(0,G459-480000)</f>
        <v/>
      </c>
      <c r="W459" s="21">
        <f>P459-V459</f>
        <v/>
      </c>
      <c r="X459" s="21">
        <f>Q459-V459</f>
        <v/>
      </c>
      <c r="Y459" s="22">
        <f>IF(W459&lt;0,0.9,LOOKUP(W459,{0,1950001,3300001,6950001,9000001,18000001,40000001},{0.84895,0.7979,0.6958,0.66517,0.56307,0.4916,0.44055}))</f>
        <v/>
      </c>
      <c r="Z459" s="22">
        <f>IF(X459&lt;0,0.9,LOOKUP(X459,{0,1950001,3300001,6950001,9000001,18000001,40000001},{0.84895,0.7979,0.6958,0.66517,0.56307,0.4916,0.44055}))</f>
        <v/>
      </c>
      <c r="AA459" s="22">
        <f>IF(W459&lt;0,0,CHOOSE(MATCH(W459,{0,1950001,3300001,6950001,9000001},1),5.105/84.895,10.21/79.79,20.42/69.58,23.483/66.517,33.693/56.307))</f>
        <v/>
      </c>
      <c r="AB459" s="21">
        <f>IF(C459&lt;=2000,0,(MIN(C459,ROUNDDOWN(F459*0.3,0))-2000)*0.1)</f>
        <v/>
      </c>
      <c r="AC459" s="21">
        <f>IF(C459&lt;=2000,0,MIN((C459-2000)*Y459,(R459+S459)*0.2))</f>
        <v/>
      </c>
      <c r="AD459" s="21">
        <f>IF(C459&lt;=2000,0,MIN((C459-2000)*Z459,(T459+U459)*0.2))</f>
        <v/>
      </c>
      <c r="AE459" s="21">
        <f>AC459*AA459</f>
        <v/>
      </c>
      <c r="AF459" s="21">
        <f>ROUNDDOWN(R459,-2)+ROUNDDOWN(S459,-2)</f>
        <v/>
      </c>
      <c r="AG459" s="21">
        <f>ROUNDDOWN(MAX(0,R459-(AB459+AC459+AE459)*0.6),-2)+ROUNDDOWN(MAX(0,S459-(AB459+AC459+AE459)*0.4),-2)</f>
        <v/>
      </c>
      <c r="AH459" s="21">
        <f>ROUNDDOWN(MAX(0,T459-(AB459+AD459)*0.6),-2)+ROUNDDOWN(MAX(0,U459-(AB459+AD459)*0.4),-2)</f>
        <v/>
      </c>
      <c r="AI459" s="21">
        <f>ROUNDDOWN(T459,-2)+ROUNDDOWN(U459,-2)</f>
        <v/>
      </c>
      <c r="AJ459" s="21">
        <f>M459+AF459</f>
        <v/>
      </c>
      <c r="AK459" s="21">
        <f>M459+AG459</f>
        <v/>
      </c>
      <c r="AL459" s="21">
        <f>N459+AH459</f>
        <v/>
      </c>
      <c r="AM459" s="21">
        <f>O459+AI459</f>
        <v/>
      </c>
      <c r="AN459" s="21">
        <f>N459+AI459</f>
        <v/>
      </c>
      <c r="AO459" s="21">
        <f>ROUNDDOWN((R459+S459)*0.2/Y459+2000,0)</f>
        <v/>
      </c>
      <c r="AP459" s="21">
        <f>ROUNDDOWN((T459+U459)*0.2/Z459+2000,0)</f>
        <v/>
      </c>
      <c r="AQ459" s="21">
        <f>AL459-AK459</f>
        <v/>
      </c>
      <c r="AR459" s="21">
        <f>AM459-AK459</f>
        <v/>
      </c>
      <c r="AS459" s="21">
        <f>AM459-AL459</f>
        <v/>
      </c>
      <c r="AT459" s="21">
        <f>AK459+C459-AJ459</f>
        <v/>
      </c>
      <c r="AU459" s="21">
        <f>AL459+C459-AM459</f>
        <v/>
      </c>
      <c r="AV459" s="21">
        <f>AN459+C459-AM459</f>
        <v/>
      </c>
    </row>
    <row r="460">
      <c r="A460" t="inlineStr">
        <is>
          <t>医療費の境目</t>
        </is>
      </c>
      <c r="B460" s="21">
        <f>'3_医療費の境目'!$B$3</f>
        <v/>
      </c>
      <c r="C460" s="21">
        <f>IF('3_医療費の境目'!$B$4="",AO460,'3_医療費の境目'!$B$4)</f>
        <v/>
      </c>
      <c r="D460" s="21">
        <f>'3_医療費の境目'!D460</f>
        <v/>
      </c>
      <c r="E460" s="21">
        <f>ROUND(MIN(B460/12,650000)*12*0.0915+MIN(B460/12,1390000)*12*(0.0504+0)+B460*0.005,0)</f>
        <v/>
      </c>
      <c r="F460" s="21">
        <f>IF(B460&lt;741000,0,IF(B460&lt;2191000,B460-740000,IF(B460&lt;2193000,1451000,IF(B460&lt;2196000,1453000,IF(B460&lt;2200000,1456000,IF(B460&lt;3600000,ROUND(ROUNDDOWN(B460/4,-3)*2.8,0)-80000,IF(B460&lt;6600000,ROUND(ROUNDDOWN(B460/4,-3)*3.2,0)-440000,IF(B460&lt;8500000,ROUNDDOWN(B460*0.9,0)-1100000,B460-1950000))))))))</f>
        <v/>
      </c>
      <c r="G460" s="21">
        <f>IF(F460&gt;23500000,NA(),IF(F460&lt;=4890000,1040000,IF(F460&lt;=6550000,670000,620000)))</f>
        <v/>
      </c>
      <c r="H460" s="21">
        <f>IF(D460&lt;=0,0,MAX(0,MIN(2000000,D460-MIN(100000,ROUNDDOWN(F460*0.05,0)))))</f>
        <v/>
      </c>
      <c r="I460" s="21">
        <f>IF(C460&lt;=2000,0,MIN(C460,ROUNDDOWN(F460*0.4,0))-2000)</f>
        <v/>
      </c>
      <c r="J460" s="21">
        <f>MAX(0,ROUNDDOWN(F460-E460-G460,-3))</f>
        <v/>
      </c>
      <c r="K460" s="21">
        <f>MAX(0,ROUNDDOWN(F460-E460-G460-H460-I460,-3))</f>
        <v/>
      </c>
      <c r="L460" s="21">
        <f>MAX(0,ROUNDDOWN(F460-E460-G460-H460,-3))</f>
        <v/>
      </c>
      <c r="M460" s="21">
        <f>IF(J460&lt;=0,0,ROUNDDOWN((J460*LOOKUP(J460,{0,1950001,3300001,6950001,9000001,18000001,40000001},{0.05,0.1,0.2,0.23,0.33,0.4,0.45})-LOOKUP(J460,{0,1950001,3300001,6950001,9000001,18000001,40000001},{0,97500,427500,636000,1536000,2796000,4796000}))*1.021,-2))</f>
        <v/>
      </c>
      <c r="N460" s="21">
        <f>IF(K460&lt;=0,0,ROUNDDOWN((K460*LOOKUP(K460,{0,1950001,3300001,6950001,9000001,18000001,40000001},{0.05,0.1,0.2,0.23,0.33,0.4,0.45})-LOOKUP(K460,{0,1950001,3300001,6950001,9000001,18000001,40000001},{0,97500,427500,636000,1536000,2796000,4796000}))*1.021,-2))</f>
        <v/>
      </c>
      <c r="O460" s="21">
        <f>IF(L460&lt;=0,0,ROUNDDOWN((L460*LOOKUP(L460,{0,1950001,3300001,6950001,9000001,18000001,40000001},{0.05,0.1,0.2,0.23,0.33,0.4,0.45})-LOOKUP(L460,{0,1950001,3300001,6950001,9000001,18000001,40000001},{0,97500,427500,636000,1536000,2796000,4796000}))*1.021,-2))</f>
        <v/>
      </c>
      <c r="P460" s="21">
        <f>MAX(0,ROUNDDOWN(F460-E460-430000,-3))</f>
        <v/>
      </c>
      <c r="Q460" s="21">
        <f>MAX(0,ROUNDDOWN(F460-E460-430000-H460,-3))</f>
        <v/>
      </c>
      <c r="R460" s="21">
        <f>IF(F460&lt;=450000,0,MAX(0,P460*0.06-MIN(50000,P460)*0.03))</f>
        <v/>
      </c>
      <c r="S460" s="21">
        <f>IF(F460&lt;=450000,0,MAX(0,P460*0.04-MIN(50000,P460)*0.02))</f>
        <v/>
      </c>
      <c r="T460" s="21">
        <f>IF(F460&lt;=450000,0,MAX(0,Q460*0.06-MIN(50000,Q460)*0.03))</f>
        <v/>
      </c>
      <c r="U460" s="21">
        <f>IF(F460&lt;=450000,0,MAX(0,Q460*0.04-MIN(50000,Q460)*0.02))</f>
        <v/>
      </c>
      <c r="V460" s="21">
        <f>50000+MAX(0,G460-480000)</f>
        <v/>
      </c>
      <c r="W460" s="21">
        <f>P460-V460</f>
        <v/>
      </c>
      <c r="X460" s="21">
        <f>Q460-V460</f>
        <v/>
      </c>
      <c r="Y460" s="22">
        <f>IF(W460&lt;0,0.9,LOOKUP(W460,{0,1950001,3300001,6950001,9000001,18000001,40000001},{0.84895,0.7979,0.6958,0.66517,0.56307,0.4916,0.44055}))</f>
        <v/>
      </c>
      <c r="Z460" s="22">
        <f>IF(X460&lt;0,0.9,LOOKUP(X460,{0,1950001,3300001,6950001,9000001,18000001,40000001},{0.84895,0.7979,0.6958,0.66517,0.56307,0.4916,0.44055}))</f>
        <v/>
      </c>
      <c r="AA460" s="22">
        <f>IF(W460&lt;0,0,CHOOSE(MATCH(W460,{0,1950001,3300001,6950001,9000001},1),5.105/84.895,10.21/79.79,20.42/69.58,23.483/66.517,33.693/56.307))</f>
        <v/>
      </c>
      <c r="AB460" s="21">
        <f>IF(C460&lt;=2000,0,(MIN(C460,ROUNDDOWN(F460*0.3,0))-2000)*0.1)</f>
        <v/>
      </c>
      <c r="AC460" s="21">
        <f>IF(C460&lt;=2000,0,MIN((C460-2000)*Y460,(R460+S460)*0.2))</f>
        <v/>
      </c>
      <c r="AD460" s="21">
        <f>IF(C460&lt;=2000,0,MIN((C460-2000)*Z460,(T460+U460)*0.2))</f>
        <v/>
      </c>
      <c r="AE460" s="21">
        <f>AC460*AA460</f>
        <v/>
      </c>
      <c r="AF460" s="21">
        <f>ROUNDDOWN(R460,-2)+ROUNDDOWN(S460,-2)</f>
        <v/>
      </c>
      <c r="AG460" s="21">
        <f>ROUNDDOWN(MAX(0,R460-(AB460+AC460+AE460)*0.6),-2)+ROUNDDOWN(MAX(0,S460-(AB460+AC460+AE460)*0.4),-2)</f>
        <v/>
      </c>
      <c r="AH460" s="21">
        <f>ROUNDDOWN(MAX(0,T460-(AB460+AD460)*0.6),-2)+ROUNDDOWN(MAX(0,U460-(AB460+AD460)*0.4),-2)</f>
        <v/>
      </c>
      <c r="AI460" s="21">
        <f>ROUNDDOWN(T460,-2)+ROUNDDOWN(U460,-2)</f>
        <v/>
      </c>
      <c r="AJ460" s="21">
        <f>M460+AF460</f>
        <v/>
      </c>
      <c r="AK460" s="21">
        <f>M460+AG460</f>
        <v/>
      </c>
      <c r="AL460" s="21">
        <f>N460+AH460</f>
        <v/>
      </c>
      <c r="AM460" s="21">
        <f>O460+AI460</f>
        <v/>
      </c>
      <c r="AN460" s="21">
        <f>N460+AI460</f>
        <v/>
      </c>
      <c r="AO460" s="21">
        <f>ROUNDDOWN((R460+S460)*0.2/Y460+2000,0)</f>
        <v/>
      </c>
      <c r="AP460" s="21">
        <f>ROUNDDOWN((T460+U460)*0.2/Z460+2000,0)</f>
        <v/>
      </c>
      <c r="AQ460" s="21">
        <f>AL460-AK460</f>
        <v/>
      </c>
      <c r="AR460" s="21">
        <f>AM460-AK460</f>
        <v/>
      </c>
      <c r="AS460" s="21">
        <f>AM460-AL460</f>
        <v/>
      </c>
      <c r="AT460" s="21">
        <f>AK460+C460-AJ460</f>
        <v/>
      </c>
      <c r="AU460" s="21">
        <f>AL460+C460-AM460</f>
        <v/>
      </c>
      <c r="AV460" s="21">
        <f>AN460+C460-AM460</f>
        <v/>
      </c>
    </row>
    <row r="461">
      <c r="A461" t="inlineStr">
        <is>
          <t>医療費の境目</t>
        </is>
      </c>
      <c r="B461" s="21">
        <f>'3_医療費の境目'!$B$3</f>
        <v/>
      </c>
      <c r="C461" s="21">
        <f>IF('3_医療費の境目'!$B$4="",AO461,'3_医療費の境目'!$B$4)</f>
        <v/>
      </c>
      <c r="D461" s="21">
        <f>'3_医療費の境目'!D461</f>
        <v/>
      </c>
      <c r="E461" s="21">
        <f>ROUND(MIN(B461/12,650000)*12*0.0915+MIN(B461/12,1390000)*12*(0.0504+0)+B461*0.005,0)</f>
        <v/>
      </c>
      <c r="F461" s="21">
        <f>IF(B461&lt;741000,0,IF(B461&lt;2191000,B461-740000,IF(B461&lt;2193000,1451000,IF(B461&lt;2196000,1453000,IF(B461&lt;2200000,1456000,IF(B461&lt;3600000,ROUND(ROUNDDOWN(B461/4,-3)*2.8,0)-80000,IF(B461&lt;6600000,ROUND(ROUNDDOWN(B461/4,-3)*3.2,0)-440000,IF(B461&lt;8500000,ROUNDDOWN(B461*0.9,0)-1100000,B461-1950000))))))))</f>
        <v/>
      </c>
      <c r="G461" s="21">
        <f>IF(F461&gt;23500000,NA(),IF(F461&lt;=4890000,1040000,IF(F461&lt;=6550000,670000,620000)))</f>
        <v/>
      </c>
      <c r="H461" s="21">
        <f>IF(D461&lt;=0,0,MAX(0,MIN(2000000,D461-MIN(100000,ROUNDDOWN(F461*0.05,0)))))</f>
        <v/>
      </c>
      <c r="I461" s="21">
        <f>IF(C461&lt;=2000,0,MIN(C461,ROUNDDOWN(F461*0.4,0))-2000)</f>
        <v/>
      </c>
      <c r="J461" s="21">
        <f>MAX(0,ROUNDDOWN(F461-E461-G461,-3))</f>
        <v/>
      </c>
      <c r="K461" s="21">
        <f>MAX(0,ROUNDDOWN(F461-E461-G461-H461-I461,-3))</f>
        <v/>
      </c>
      <c r="L461" s="21">
        <f>MAX(0,ROUNDDOWN(F461-E461-G461-H461,-3))</f>
        <v/>
      </c>
      <c r="M461" s="21">
        <f>IF(J461&lt;=0,0,ROUNDDOWN((J461*LOOKUP(J461,{0,1950001,3300001,6950001,9000001,18000001,40000001},{0.05,0.1,0.2,0.23,0.33,0.4,0.45})-LOOKUP(J461,{0,1950001,3300001,6950001,9000001,18000001,40000001},{0,97500,427500,636000,1536000,2796000,4796000}))*1.021,-2))</f>
        <v/>
      </c>
      <c r="N461" s="21">
        <f>IF(K461&lt;=0,0,ROUNDDOWN((K461*LOOKUP(K461,{0,1950001,3300001,6950001,9000001,18000001,40000001},{0.05,0.1,0.2,0.23,0.33,0.4,0.45})-LOOKUP(K461,{0,1950001,3300001,6950001,9000001,18000001,40000001},{0,97500,427500,636000,1536000,2796000,4796000}))*1.021,-2))</f>
        <v/>
      </c>
      <c r="O461" s="21">
        <f>IF(L461&lt;=0,0,ROUNDDOWN((L461*LOOKUP(L461,{0,1950001,3300001,6950001,9000001,18000001,40000001},{0.05,0.1,0.2,0.23,0.33,0.4,0.45})-LOOKUP(L461,{0,1950001,3300001,6950001,9000001,18000001,40000001},{0,97500,427500,636000,1536000,2796000,4796000}))*1.021,-2))</f>
        <v/>
      </c>
      <c r="P461" s="21">
        <f>MAX(0,ROUNDDOWN(F461-E461-430000,-3))</f>
        <v/>
      </c>
      <c r="Q461" s="21">
        <f>MAX(0,ROUNDDOWN(F461-E461-430000-H461,-3))</f>
        <v/>
      </c>
      <c r="R461" s="21">
        <f>IF(F461&lt;=450000,0,MAX(0,P461*0.06-MIN(50000,P461)*0.03))</f>
        <v/>
      </c>
      <c r="S461" s="21">
        <f>IF(F461&lt;=450000,0,MAX(0,P461*0.04-MIN(50000,P461)*0.02))</f>
        <v/>
      </c>
      <c r="T461" s="21">
        <f>IF(F461&lt;=450000,0,MAX(0,Q461*0.06-MIN(50000,Q461)*0.03))</f>
        <v/>
      </c>
      <c r="U461" s="21">
        <f>IF(F461&lt;=450000,0,MAX(0,Q461*0.04-MIN(50000,Q461)*0.02))</f>
        <v/>
      </c>
      <c r="V461" s="21">
        <f>50000+MAX(0,G461-480000)</f>
        <v/>
      </c>
      <c r="W461" s="21">
        <f>P461-V461</f>
        <v/>
      </c>
      <c r="X461" s="21">
        <f>Q461-V461</f>
        <v/>
      </c>
      <c r="Y461" s="22">
        <f>IF(W461&lt;0,0.9,LOOKUP(W461,{0,1950001,3300001,6950001,9000001,18000001,40000001},{0.84895,0.7979,0.6958,0.66517,0.56307,0.4916,0.44055}))</f>
        <v/>
      </c>
      <c r="Z461" s="22">
        <f>IF(X461&lt;0,0.9,LOOKUP(X461,{0,1950001,3300001,6950001,9000001,18000001,40000001},{0.84895,0.7979,0.6958,0.66517,0.56307,0.4916,0.44055}))</f>
        <v/>
      </c>
      <c r="AA461" s="22">
        <f>IF(W461&lt;0,0,CHOOSE(MATCH(W461,{0,1950001,3300001,6950001,9000001},1),5.105/84.895,10.21/79.79,20.42/69.58,23.483/66.517,33.693/56.307))</f>
        <v/>
      </c>
      <c r="AB461" s="21">
        <f>IF(C461&lt;=2000,0,(MIN(C461,ROUNDDOWN(F461*0.3,0))-2000)*0.1)</f>
        <v/>
      </c>
      <c r="AC461" s="21">
        <f>IF(C461&lt;=2000,0,MIN((C461-2000)*Y461,(R461+S461)*0.2))</f>
        <v/>
      </c>
      <c r="AD461" s="21">
        <f>IF(C461&lt;=2000,0,MIN((C461-2000)*Z461,(T461+U461)*0.2))</f>
        <v/>
      </c>
      <c r="AE461" s="21">
        <f>AC461*AA461</f>
        <v/>
      </c>
      <c r="AF461" s="21">
        <f>ROUNDDOWN(R461,-2)+ROUNDDOWN(S461,-2)</f>
        <v/>
      </c>
      <c r="AG461" s="21">
        <f>ROUNDDOWN(MAX(0,R461-(AB461+AC461+AE461)*0.6),-2)+ROUNDDOWN(MAX(0,S461-(AB461+AC461+AE461)*0.4),-2)</f>
        <v/>
      </c>
      <c r="AH461" s="21">
        <f>ROUNDDOWN(MAX(0,T461-(AB461+AD461)*0.6),-2)+ROUNDDOWN(MAX(0,U461-(AB461+AD461)*0.4),-2)</f>
        <v/>
      </c>
      <c r="AI461" s="21">
        <f>ROUNDDOWN(T461,-2)+ROUNDDOWN(U461,-2)</f>
        <v/>
      </c>
      <c r="AJ461" s="21">
        <f>M461+AF461</f>
        <v/>
      </c>
      <c r="AK461" s="21">
        <f>M461+AG461</f>
        <v/>
      </c>
      <c r="AL461" s="21">
        <f>N461+AH461</f>
        <v/>
      </c>
      <c r="AM461" s="21">
        <f>O461+AI461</f>
        <v/>
      </c>
      <c r="AN461" s="21">
        <f>N461+AI461</f>
        <v/>
      </c>
      <c r="AO461" s="21">
        <f>ROUNDDOWN((R461+S461)*0.2/Y461+2000,0)</f>
        <v/>
      </c>
      <c r="AP461" s="21">
        <f>ROUNDDOWN((T461+U461)*0.2/Z461+2000,0)</f>
        <v/>
      </c>
      <c r="AQ461" s="21">
        <f>AL461-AK461</f>
        <v/>
      </c>
      <c r="AR461" s="21">
        <f>AM461-AK461</f>
        <v/>
      </c>
      <c r="AS461" s="21">
        <f>AM461-AL461</f>
        <v/>
      </c>
      <c r="AT461" s="21">
        <f>AK461+C461-AJ461</f>
        <v/>
      </c>
      <c r="AU461" s="21">
        <f>AL461+C461-AM461</f>
        <v/>
      </c>
      <c r="AV461" s="21">
        <f>AN461+C461-AM461</f>
        <v/>
      </c>
    </row>
    <row r="462">
      <c r="A462" t="inlineStr">
        <is>
          <t>医療費の境目</t>
        </is>
      </c>
      <c r="B462" s="21">
        <f>'3_医療費の境目'!$B$3</f>
        <v/>
      </c>
      <c r="C462" s="21">
        <f>IF('3_医療費の境目'!$B$4="",AO462,'3_医療費の境目'!$B$4)</f>
        <v/>
      </c>
      <c r="D462" s="21">
        <f>'3_医療費の境目'!D462</f>
        <v/>
      </c>
      <c r="E462" s="21">
        <f>ROUND(MIN(B462/12,650000)*12*0.0915+MIN(B462/12,1390000)*12*(0.0504+0)+B462*0.005,0)</f>
        <v/>
      </c>
      <c r="F462" s="21">
        <f>IF(B462&lt;741000,0,IF(B462&lt;2191000,B462-740000,IF(B462&lt;2193000,1451000,IF(B462&lt;2196000,1453000,IF(B462&lt;2200000,1456000,IF(B462&lt;3600000,ROUND(ROUNDDOWN(B462/4,-3)*2.8,0)-80000,IF(B462&lt;6600000,ROUND(ROUNDDOWN(B462/4,-3)*3.2,0)-440000,IF(B462&lt;8500000,ROUNDDOWN(B462*0.9,0)-1100000,B462-1950000))))))))</f>
        <v/>
      </c>
      <c r="G462" s="21">
        <f>IF(F462&gt;23500000,NA(),IF(F462&lt;=4890000,1040000,IF(F462&lt;=6550000,670000,620000)))</f>
        <v/>
      </c>
      <c r="H462" s="21">
        <f>IF(D462&lt;=0,0,MAX(0,MIN(2000000,D462-MIN(100000,ROUNDDOWN(F462*0.05,0)))))</f>
        <v/>
      </c>
      <c r="I462" s="21">
        <f>IF(C462&lt;=2000,0,MIN(C462,ROUNDDOWN(F462*0.4,0))-2000)</f>
        <v/>
      </c>
      <c r="J462" s="21">
        <f>MAX(0,ROUNDDOWN(F462-E462-G462,-3))</f>
        <v/>
      </c>
      <c r="K462" s="21">
        <f>MAX(0,ROUNDDOWN(F462-E462-G462-H462-I462,-3))</f>
        <v/>
      </c>
      <c r="L462" s="21">
        <f>MAX(0,ROUNDDOWN(F462-E462-G462-H462,-3))</f>
        <v/>
      </c>
      <c r="M462" s="21">
        <f>IF(J462&lt;=0,0,ROUNDDOWN((J462*LOOKUP(J462,{0,1950001,3300001,6950001,9000001,18000001,40000001},{0.05,0.1,0.2,0.23,0.33,0.4,0.45})-LOOKUP(J462,{0,1950001,3300001,6950001,9000001,18000001,40000001},{0,97500,427500,636000,1536000,2796000,4796000}))*1.021,-2))</f>
        <v/>
      </c>
      <c r="N462" s="21">
        <f>IF(K462&lt;=0,0,ROUNDDOWN((K462*LOOKUP(K462,{0,1950001,3300001,6950001,9000001,18000001,40000001},{0.05,0.1,0.2,0.23,0.33,0.4,0.45})-LOOKUP(K462,{0,1950001,3300001,6950001,9000001,18000001,40000001},{0,97500,427500,636000,1536000,2796000,4796000}))*1.021,-2))</f>
        <v/>
      </c>
      <c r="O462" s="21">
        <f>IF(L462&lt;=0,0,ROUNDDOWN((L462*LOOKUP(L462,{0,1950001,3300001,6950001,9000001,18000001,40000001},{0.05,0.1,0.2,0.23,0.33,0.4,0.45})-LOOKUP(L462,{0,1950001,3300001,6950001,9000001,18000001,40000001},{0,97500,427500,636000,1536000,2796000,4796000}))*1.021,-2))</f>
        <v/>
      </c>
      <c r="P462" s="21">
        <f>MAX(0,ROUNDDOWN(F462-E462-430000,-3))</f>
        <v/>
      </c>
      <c r="Q462" s="21">
        <f>MAX(0,ROUNDDOWN(F462-E462-430000-H462,-3))</f>
        <v/>
      </c>
      <c r="R462" s="21">
        <f>IF(F462&lt;=450000,0,MAX(0,P462*0.06-MIN(50000,P462)*0.03))</f>
        <v/>
      </c>
      <c r="S462" s="21">
        <f>IF(F462&lt;=450000,0,MAX(0,P462*0.04-MIN(50000,P462)*0.02))</f>
        <v/>
      </c>
      <c r="T462" s="21">
        <f>IF(F462&lt;=450000,0,MAX(0,Q462*0.06-MIN(50000,Q462)*0.03))</f>
        <v/>
      </c>
      <c r="U462" s="21">
        <f>IF(F462&lt;=450000,0,MAX(0,Q462*0.04-MIN(50000,Q462)*0.02))</f>
        <v/>
      </c>
      <c r="V462" s="21">
        <f>50000+MAX(0,G462-480000)</f>
        <v/>
      </c>
      <c r="W462" s="21">
        <f>P462-V462</f>
        <v/>
      </c>
      <c r="X462" s="21">
        <f>Q462-V462</f>
        <v/>
      </c>
      <c r="Y462" s="22">
        <f>IF(W462&lt;0,0.9,LOOKUP(W462,{0,1950001,3300001,6950001,9000001,18000001,40000001},{0.84895,0.7979,0.6958,0.66517,0.56307,0.4916,0.44055}))</f>
        <v/>
      </c>
      <c r="Z462" s="22">
        <f>IF(X462&lt;0,0.9,LOOKUP(X462,{0,1950001,3300001,6950001,9000001,18000001,40000001},{0.84895,0.7979,0.6958,0.66517,0.56307,0.4916,0.44055}))</f>
        <v/>
      </c>
      <c r="AA462" s="22">
        <f>IF(W462&lt;0,0,CHOOSE(MATCH(W462,{0,1950001,3300001,6950001,9000001},1),5.105/84.895,10.21/79.79,20.42/69.58,23.483/66.517,33.693/56.307))</f>
        <v/>
      </c>
      <c r="AB462" s="21">
        <f>IF(C462&lt;=2000,0,(MIN(C462,ROUNDDOWN(F462*0.3,0))-2000)*0.1)</f>
        <v/>
      </c>
      <c r="AC462" s="21">
        <f>IF(C462&lt;=2000,0,MIN((C462-2000)*Y462,(R462+S462)*0.2))</f>
        <v/>
      </c>
      <c r="AD462" s="21">
        <f>IF(C462&lt;=2000,0,MIN((C462-2000)*Z462,(T462+U462)*0.2))</f>
        <v/>
      </c>
      <c r="AE462" s="21">
        <f>AC462*AA462</f>
        <v/>
      </c>
      <c r="AF462" s="21">
        <f>ROUNDDOWN(R462,-2)+ROUNDDOWN(S462,-2)</f>
        <v/>
      </c>
      <c r="AG462" s="21">
        <f>ROUNDDOWN(MAX(0,R462-(AB462+AC462+AE462)*0.6),-2)+ROUNDDOWN(MAX(0,S462-(AB462+AC462+AE462)*0.4),-2)</f>
        <v/>
      </c>
      <c r="AH462" s="21">
        <f>ROUNDDOWN(MAX(0,T462-(AB462+AD462)*0.6),-2)+ROUNDDOWN(MAX(0,U462-(AB462+AD462)*0.4),-2)</f>
        <v/>
      </c>
      <c r="AI462" s="21">
        <f>ROUNDDOWN(T462,-2)+ROUNDDOWN(U462,-2)</f>
        <v/>
      </c>
      <c r="AJ462" s="21">
        <f>M462+AF462</f>
        <v/>
      </c>
      <c r="AK462" s="21">
        <f>M462+AG462</f>
        <v/>
      </c>
      <c r="AL462" s="21">
        <f>N462+AH462</f>
        <v/>
      </c>
      <c r="AM462" s="21">
        <f>O462+AI462</f>
        <v/>
      </c>
      <c r="AN462" s="21">
        <f>N462+AI462</f>
        <v/>
      </c>
      <c r="AO462" s="21">
        <f>ROUNDDOWN((R462+S462)*0.2/Y462+2000,0)</f>
        <v/>
      </c>
      <c r="AP462" s="21">
        <f>ROUNDDOWN((T462+U462)*0.2/Z462+2000,0)</f>
        <v/>
      </c>
      <c r="AQ462" s="21">
        <f>AL462-AK462</f>
        <v/>
      </c>
      <c r="AR462" s="21">
        <f>AM462-AK462</f>
        <v/>
      </c>
      <c r="AS462" s="21">
        <f>AM462-AL462</f>
        <v/>
      </c>
      <c r="AT462" s="21">
        <f>AK462+C462-AJ462</f>
        <v/>
      </c>
      <c r="AU462" s="21">
        <f>AL462+C462-AM462</f>
        <v/>
      </c>
      <c r="AV462" s="21">
        <f>AN462+C462-AM462</f>
        <v/>
      </c>
    </row>
    <row r="463">
      <c r="A463" t="inlineStr">
        <is>
          <t>医療費の境目</t>
        </is>
      </c>
      <c r="B463" s="21">
        <f>'3_医療費の境目'!$B$3</f>
        <v/>
      </c>
      <c r="C463" s="21">
        <f>IF('3_医療費の境目'!$B$4="",AO463,'3_医療費の境目'!$B$4)</f>
        <v/>
      </c>
      <c r="D463" s="21">
        <f>'3_医療費の境目'!D463</f>
        <v/>
      </c>
      <c r="E463" s="21">
        <f>ROUND(MIN(B463/12,650000)*12*0.0915+MIN(B463/12,1390000)*12*(0.0504+0)+B463*0.005,0)</f>
        <v/>
      </c>
      <c r="F463" s="21">
        <f>IF(B463&lt;741000,0,IF(B463&lt;2191000,B463-740000,IF(B463&lt;2193000,1451000,IF(B463&lt;2196000,1453000,IF(B463&lt;2200000,1456000,IF(B463&lt;3600000,ROUND(ROUNDDOWN(B463/4,-3)*2.8,0)-80000,IF(B463&lt;6600000,ROUND(ROUNDDOWN(B463/4,-3)*3.2,0)-440000,IF(B463&lt;8500000,ROUNDDOWN(B463*0.9,0)-1100000,B463-1950000))))))))</f>
        <v/>
      </c>
      <c r="G463" s="21">
        <f>IF(F463&gt;23500000,NA(),IF(F463&lt;=4890000,1040000,IF(F463&lt;=6550000,670000,620000)))</f>
        <v/>
      </c>
      <c r="H463" s="21">
        <f>IF(D463&lt;=0,0,MAX(0,MIN(2000000,D463-MIN(100000,ROUNDDOWN(F463*0.05,0)))))</f>
        <v/>
      </c>
      <c r="I463" s="21">
        <f>IF(C463&lt;=2000,0,MIN(C463,ROUNDDOWN(F463*0.4,0))-2000)</f>
        <v/>
      </c>
      <c r="J463" s="21">
        <f>MAX(0,ROUNDDOWN(F463-E463-G463,-3))</f>
        <v/>
      </c>
      <c r="K463" s="21">
        <f>MAX(0,ROUNDDOWN(F463-E463-G463-H463-I463,-3))</f>
        <v/>
      </c>
      <c r="L463" s="21">
        <f>MAX(0,ROUNDDOWN(F463-E463-G463-H463,-3))</f>
        <v/>
      </c>
      <c r="M463" s="21">
        <f>IF(J463&lt;=0,0,ROUNDDOWN((J463*LOOKUP(J463,{0,1950001,3300001,6950001,9000001,18000001,40000001},{0.05,0.1,0.2,0.23,0.33,0.4,0.45})-LOOKUP(J463,{0,1950001,3300001,6950001,9000001,18000001,40000001},{0,97500,427500,636000,1536000,2796000,4796000}))*1.021,-2))</f>
        <v/>
      </c>
      <c r="N463" s="21">
        <f>IF(K463&lt;=0,0,ROUNDDOWN((K463*LOOKUP(K463,{0,1950001,3300001,6950001,9000001,18000001,40000001},{0.05,0.1,0.2,0.23,0.33,0.4,0.45})-LOOKUP(K463,{0,1950001,3300001,6950001,9000001,18000001,40000001},{0,97500,427500,636000,1536000,2796000,4796000}))*1.021,-2))</f>
        <v/>
      </c>
      <c r="O463" s="21">
        <f>IF(L463&lt;=0,0,ROUNDDOWN((L463*LOOKUP(L463,{0,1950001,3300001,6950001,9000001,18000001,40000001},{0.05,0.1,0.2,0.23,0.33,0.4,0.45})-LOOKUP(L463,{0,1950001,3300001,6950001,9000001,18000001,40000001},{0,97500,427500,636000,1536000,2796000,4796000}))*1.021,-2))</f>
        <v/>
      </c>
      <c r="P463" s="21">
        <f>MAX(0,ROUNDDOWN(F463-E463-430000,-3))</f>
        <v/>
      </c>
      <c r="Q463" s="21">
        <f>MAX(0,ROUNDDOWN(F463-E463-430000-H463,-3))</f>
        <v/>
      </c>
      <c r="R463" s="21">
        <f>IF(F463&lt;=450000,0,MAX(0,P463*0.06-MIN(50000,P463)*0.03))</f>
        <v/>
      </c>
      <c r="S463" s="21">
        <f>IF(F463&lt;=450000,0,MAX(0,P463*0.04-MIN(50000,P463)*0.02))</f>
        <v/>
      </c>
      <c r="T463" s="21">
        <f>IF(F463&lt;=450000,0,MAX(0,Q463*0.06-MIN(50000,Q463)*0.03))</f>
        <v/>
      </c>
      <c r="U463" s="21">
        <f>IF(F463&lt;=450000,0,MAX(0,Q463*0.04-MIN(50000,Q463)*0.02))</f>
        <v/>
      </c>
      <c r="V463" s="21">
        <f>50000+MAX(0,G463-480000)</f>
        <v/>
      </c>
      <c r="W463" s="21">
        <f>P463-V463</f>
        <v/>
      </c>
      <c r="X463" s="21">
        <f>Q463-V463</f>
        <v/>
      </c>
      <c r="Y463" s="22">
        <f>IF(W463&lt;0,0.9,LOOKUP(W463,{0,1950001,3300001,6950001,9000001,18000001,40000001},{0.84895,0.7979,0.6958,0.66517,0.56307,0.4916,0.44055}))</f>
        <v/>
      </c>
      <c r="Z463" s="22">
        <f>IF(X463&lt;0,0.9,LOOKUP(X463,{0,1950001,3300001,6950001,9000001,18000001,40000001},{0.84895,0.7979,0.6958,0.66517,0.56307,0.4916,0.44055}))</f>
        <v/>
      </c>
      <c r="AA463" s="22">
        <f>IF(W463&lt;0,0,CHOOSE(MATCH(W463,{0,1950001,3300001,6950001,9000001},1),5.105/84.895,10.21/79.79,20.42/69.58,23.483/66.517,33.693/56.307))</f>
        <v/>
      </c>
      <c r="AB463" s="21">
        <f>IF(C463&lt;=2000,0,(MIN(C463,ROUNDDOWN(F463*0.3,0))-2000)*0.1)</f>
        <v/>
      </c>
      <c r="AC463" s="21">
        <f>IF(C463&lt;=2000,0,MIN((C463-2000)*Y463,(R463+S463)*0.2))</f>
        <v/>
      </c>
      <c r="AD463" s="21">
        <f>IF(C463&lt;=2000,0,MIN((C463-2000)*Z463,(T463+U463)*0.2))</f>
        <v/>
      </c>
      <c r="AE463" s="21">
        <f>AC463*AA463</f>
        <v/>
      </c>
      <c r="AF463" s="21">
        <f>ROUNDDOWN(R463,-2)+ROUNDDOWN(S463,-2)</f>
        <v/>
      </c>
      <c r="AG463" s="21">
        <f>ROUNDDOWN(MAX(0,R463-(AB463+AC463+AE463)*0.6),-2)+ROUNDDOWN(MAX(0,S463-(AB463+AC463+AE463)*0.4),-2)</f>
        <v/>
      </c>
      <c r="AH463" s="21">
        <f>ROUNDDOWN(MAX(0,T463-(AB463+AD463)*0.6),-2)+ROUNDDOWN(MAX(0,U463-(AB463+AD463)*0.4),-2)</f>
        <v/>
      </c>
      <c r="AI463" s="21">
        <f>ROUNDDOWN(T463,-2)+ROUNDDOWN(U463,-2)</f>
        <v/>
      </c>
      <c r="AJ463" s="21">
        <f>M463+AF463</f>
        <v/>
      </c>
      <c r="AK463" s="21">
        <f>M463+AG463</f>
        <v/>
      </c>
      <c r="AL463" s="21">
        <f>N463+AH463</f>
        <v/>
      </c>
      <c r="AM463" s="21">
        <f>O463+AI463</f>
        <v/>
      </c>
      <c r="AN463" s="21">
        <f>N463+AI463</f>
        <v/>
      </c>
      <c r="AO463" s="21">
        <f>ROUNDDOWN((R463+S463)*0.2/Y463+2000,0)</f>
        <v/>
      </c>
      <c r="AP463" s="21">
        <f>ROUNDDOWN((T463+U463)*0.2/Z463+2000,0)</f>
        <v/>
      </c>
      <c r="AQ463" s="21">
        <f>AL463-AK463</f>
        <v/>
      </c>
      <c r="AR463" s="21">
        <f>AM463-AK463</f>
        <v/>
      </c>
      <c r="AS463" s="21">
        <f>AM463-AL463</f>
        <v/>
      </c>
      <c r="AT463" s="21">
        <f>AK463+C463-AJ463</f>
        <v/>
      </c>
      <c r="AU463" s="21">
        <f>AL463+C463-AM463</f>
        <v/>
      </c>
      <c r="AV463" s="21">
        <f>AN463+C463-AM463</f>
        <v/>
      </c>
    </row>
    <row r="464">
      <c r="A464" t="inlineStr">
        <is>
          <t>医療費の境目</t>
        </is>
      </c>
      <c r="B464" s="21">
        <f>'3_医療費の境目'!$B$3</f>
        <v/>
      </c>
      <c r="C464" s="21">
        <f>IF('3_医療費の境目'!$B$4="",AO464,'3_医療費の境目'!$B$4)</f>
        <v/>
      </c>
      <c r="D464" s="21">
        <f>'3_医療費の境目'!D464</f>
        <v/>
      </c>
      <c r="E464" s="21">
        <f>ROUND(MIN(B464/12,650000)*12*0.0915+MIN(B464/12,1390000)*12*(0.0504+0)+B464*0.005,0)</f>
        <v/>
      </c>
      <c r="F464" s="21">
        <f>IF(B464&lt;741000,0,IF(B464&lt;2191000,B464-740000,IF(B464&lt;2193000,1451000,IF(B464&lt;2196000,1453000,IF(B464&lt;2200000,1456000,IF(B464&lt;3600000,ROUND(ROUNDDOWN(B464/4,-3)*2.8,0)-80000,IF(B464&lt;6600000,ROUND(ROUNDDOWN(B464/4,-3)*3.2,0)-440000,IF(B464&lt;8500000,ROUNDDOWN(B464*0.9,0)-1100000,B464-1950000))))))))</f>
        <v/>
      </c>
      <c r="G464" s="21">
        <f>IF(F464&gt;23500000,NA(),IF(F464&lt;=4890000,1040000,IF(F464&lt;=6550000,670000,620000)))</f>
        <v/>
      </c>
      <c r="H464" s="21">
        <f>IF(D464&lt;=0,0,MAX(0,MIN(2000000,D464-MIN(100000,ROUNDDOWN(F464*0.05,0)))))</f>
        <v/>
      </c>
      <c r="I464" s="21">
        <f>IF(C464&lt;=2000,0,MIN(C464,ROUNDDOWN(F464*0.4,0))-2000)</f>
        <v/>
      </c>
      <c r="J464" s="21">
        <f>MAX(0,ROUNDDOWN(F464-E464-G464,-3))</f>
        <v/>
      </c>
      <c r="K464" s="21">
        <f>MAX(0,ROUNDDOWN(F464-E464-G464-H464-I464,-3))</f>
        <v/>
      </c>
      <c r="L464" s="21">
        <f>MAX(0,ROUNDDOWN(F464-E464-G464-H464,-3))</f>
        <v/>
      </c>
      <c r="M464" s="21">
        <f>IF(J464&lt;=0,0,ROUNDDOWN((J464*LOOKUP(J464,{0,1950001,3300001,6950001,9000001,18000001,40000001},{0.05,0.1,0.2,0.23,0.33,0.4,0.45})-LOOKUP(J464,{0,1950001,3300001,6950001,9000001,18000001,40000001},{0,97500,427500,636000,1536000,2796000,4796000}))*1.021,-2))</f>
        <v/>
      </c>
      <c r="N464" s="21">
        <f>IF(K464&lt;=0,0,ROUNDDOWN((K464*LOOKUP(K464,{0,1950001,3300001,6950001,9000001,18000001,40000001},{0.05,0.1,0.2,0.23,0.33,0.4,0.45})-LOOKUP(K464,{0,1950001,3300001,6950001,9000001,18000001,40000001},{0,97500,427500,636000,1536000,2796000,4796000}))*1.021,-2))</f>
        <v/>
      </c>
      <c r="O464" s="21">
        <f>IF(L464&lt;=0,0,ROUNDDOWN((L464*LOOKUP(L464,{0,1950001,3300001,6950001,9000001,18000001,40000001},{0.05,0.1,0.2,0.23,0.33,0.4,0.45})-LOOKUP(L464,{0,1950001,3300001,6950001,9000001,18000001,40000001},{0,97500,427500,636000,1536000,2796000,4796000}))*1.021,-2))</f>
        <v/>
      </c>
      <c r="P464" s="21">
        <f>MAX(0,ROUNDDOWN(F464-E464-430000,-3))</f>
        <v/>
      </c>
      <c r="Q464" s="21">
        <f>MAX(0,ROUNDDOWN(F464-E464-430000-H464,-3))</f>
        <v/>
      </c>
      <c r="R464" s="21">
        <f>IF(F464&lt;=450000,0,MAX(0,P464*0.06-MIN(50000,P464)*0.03))</f>
        <v/>
      </c>
      <c r="S464" s="21">
        <f>IF(F464&lt;=450000,0,MAX(0,P464*0.04-MIN(50000,P464)*0.02))</f>
        <v/>
      </c>
      <c r="T464" s="21">
        <f>IF(F464&lt;=450000,0,MAX(0,Q464*0.06-MIN(50000,Q464)*0.03))</f>
        <v/>
      </c>
      <c r="U464" s="21">
        <f>IF(F464&lt;=450000,0,MAX(0,Q464*0.04-MIN(50000,Q464)*0.02))</f>
        <v/>
      </c>
      <c r="V464" s="21">
        <f>50000+MAX(0,G464-480000)</f>
        <v/>
      </c>
      <c r="W464" s="21">
        <f>P464-V464</f>
        <v/>
      </c>
      <c r="X464" s="21">
        <f>Q464-V464</f>
        <v/>
      </c>
      <c r="Y464" s="22">
        <f>IF(W464&lt;0,0.9,LOOKUP(W464,{0,1950001,3300001,6950001,9000001,18000001,40000001},{0.84895,0.7979,0.6958,0.66517,0.56307,0.4916,0.44055}))</f>
        <v/>
      </c>
      <c r="Z464" s="22">
        <f>IF(X464&lt;0,0.9,LOOKUP(X464,{0,1950001,3300001,6950001,9000001,18000001,40000001},{0.84895,0.7979,0.6958,0.66517,0.56307,0.4916,0.44055}))</f>
        <v/>
      </c>
      <c r="AA464" s="22">
        <f>IF(W464&lt;0,0,CHOOSE(MATCH(W464,{0,1950001,3300001,6950001,9000001},1),5.105/84.895,10.21/79.79,20.42/69.58,23.483/66.517,33.693/56.307))</f>
        <v/>
      </c>
      <c r="AB464" s="21">
        <f>IF(C464&lt;=2000,0,(MIN(C464,ROUNDDOWN(F464*0.3,0))-2000)*0.1)</f>
        <v/>
      </c>
      <c r="AC464" s="21">
        <f>IF(C464&lt;=2000,0,MIN((C464-2000)*Y464,(R464+S464)*0.2))</f>
        <v/>
      </c>
      <c r="AD464" s="21">
        <f>IF(C464&lt;=2000,0,MIN((C464-2000)*Z464,(T464+U464)*0.2))</f>
        <v/>
      </c>
      <c r="AE464" s="21">
        <f>AC464*AA464</f>
        <v/>
      </c>
      <c r="AF464" s="21">
        <f>ROUNDDOWN(R464,-2)+ROUNDDOWN(S464,-2)</f>
        <v/>
      </c>
      <c r="AG464" s="21">
        <f>ROUNDDOWN(MAX(0,R464-(AB464+AC464+AE464)*0.6),-2)+ROUNDDOWN(MAX(0,S464-(AB464+AC464+AE464)*0.4),-2)</f>
        <v/>
      </c>
      <c r="AH464" s="21">
        <f>ROUNDDOWN(MAX(0,T464-(AB464+AD464)*0.6),-2)+ROUNDDOWN(MAX(0,U464-(AB464+AD464)*0.4),-2)</f>
        <v/>
      </c>
      <c r="AI464" s="21">
        <f>ROUNDDOWN(T464,-2)+ROUNDDOWN(U464,-2)</f>
        <v/>
      </c>
      <c r="AJ464" s="21">
        <f>M464+AF464</f>
        <v/>
      </c>
      <c r="AK464" s="21">
        <f>M464+AG464</f>
        <v/>
      </c>
      <c r="AL464" s="21">
        <f>N464+AH464</f>
        <v/>
      </c>
      <c r="AM464" s="21">
        <f>O464+AI464</f>
        <v/>
      </c>
      <c r="AN464" s="21">
        <f>N464+AI464</f>
        <v/>
      </c>
      <c r="AO464" s="21">
        <f>ROUNDDOWN((R464+S464)*0.2/Y464+2000,0)</f>
        <v/>
      </c>
      <c r="AP464" s="21">
        <f>ROUNDDOWN((T464+U464)*0.2/Z464+2000,0)</f>
        <v/>
      </c>
      <c r="AQ464" s="21">
        <f>AL464-AK464</f>
        <v/>
      </c>
      <c r="AR464" s="21">
        <f>AM464-AK464</f>
        <v/>
      </c>
      <c r="AS464" s="21">
        <f>AM464-AL464</f>
        <v/>
      </c>
      <c r="AT464" s="21">
        <f>AK464+C464-AJ464</f>
        <v/>
      </c>
      <c r="AU464" s="21">
        <f>AL464+C464-AM464</f>
        <v/>
      </c>
      <c r="AV464" s="21">
        <f>AN464+C464-AM464</f>
        <v/>
      </c>
    </row>
    <row r="465">
      <c r="A465" t="inlineStr">
        <is>
          <t>医療費の境目</t>
        </is>
      </c>
      <c r="B465" s="21">
        <f>'3_医療費の境目'!$B$3</f>
        <v/>
      </c>
      <c r="C465" s="21">
        <f>IF('3_医療費の境目'!$B$4="",AO465,'3_医療費の境目'!$B$4)</f>
        <v/>
      </c>
      <c r="D465" s="21">
        <f>'3_医療費の境目'!D465</f>
        <v/>
      </c>
      <c r="E465" s="21">
        <f>ROUND(MIN(B465/12,650000)*12*0.0915+MIN(B465/12,1390000)*12*(0.0504+0)+B465*0.005,0)</f>
        <v/>
      </c>
      <c r="F465" s="21">
        <f>IF(B465&lt;741000,0,IF(B465&lt;2191000,B465-740000,IF(B465&lt;2193000,1451000,IF(B465&lt;2196000,1453000,IF(B465&lt;2200000,1456000,IF(B465&lt;3600000,ROUND(ROUNDDOWN(B465/4,-3)*2.8,0)-80000,IF(B465&lt;6600000,ROUND(ROUNDDOWN(B465/4,-3)*3.2,0)-440000,IF(B465&lt;8500000,ROUNDDOWN(B465*0.9,0)-1100000,B465-1950000))))))))</f>
        <v/>
      </c>
      <c r="G465" s="21">
        <f>IF(F465&gt;23500000,NA(),IF(F465&lt;=4890000,1040000,IF(F465&lt;=6550000,670000,620000)))</f>
        <v/>
      </c>
      <c r="H465" s="21">
        <f>IF(D465&lt;=0,0,MAX(0,MIN(2000000,D465-MIN(100000,ROUNDDOWN(F465*0.05,0)))))</f>
        <v/>
      </c>
      <c r="I465" s="21">
        <f>IF(C465&lt;=2000,0,MIN(C465,ROUNDDOWN(F465*0.4,0))-2000)</f>
        <v/>
      </c>
      <c r="J465" s="21">
        <f>MAX(0,ROUNDDOWN(F465-E465-G465,-3))</f>
        <v/>
      </c>
      <c r="K465" s="21">
        <f>MAX(0,ROUNDDOWN(F465-E465-G465-H465-I465,-3))</f>
        <v/>
      </c>
      <c r="L465" s="21">
        <f>MAX(0,ROUNDDOWN(F465-E465-G465-H465,-3))</f>
        <v/>
      </c>
      <c r="M465" s="21">
        <f>IF(J465&lt;=0,0,ROUNDDOWN((J465*LOOKUP(J465,{0,1950001,3300001,6950001,9000001,18000001,40000001},{0.05,0.1,0.2,0.23,0.33,0.4,0.45})-LOOKUP(J465,{0,1950001,3300001,6950001,9000001,18000001,40000001},{0,97500,427500,636000,1536000,2796000,4796000}))*1.021,-2))</f>
        <v/>
      </c>
      <c r="N465" s="21">
        <f>IF(K465&lt;=0,0,ROUNDDOWN((K465*LOOKUP(K465,{0,1950001,3300001,6950001,9000001,18000001,40000001},{0.05,0.1,0.2,0.23,0.33,0.4,0.45})-LOOKUP(K465,{0,1950001,3300001,6950001,9000001,18000001,40000001},{0,97500,427500,636000,1536000,2796000,4796000}))*1.021,-2))</f>
        <v/>
      </c>
      <c r="O465" s="21">
        <f>IF(L465&lt;=0,0,ROUNDDOWN((L465*LOOKUP(L465,{0,1950001,3300001,6950001,9000001,18000001,40000001},{0.05,0.1,0.2,0.23,0.33,0.4,0.45})-LOOKUP(L465,{0,1950001,3300001,6950001,9000001,18000001,40000001},{0,97500,427500,636000,1536000,2796000,4796000}))*1.021,-2))</f>
        <v/>
      </c>
      <c r="P465" s="21">
        <f>MAX(0,ROUNDDOWN(F465-E465-430000,-3))</f>
        <v/>
      </c>
      <c r="Q465" s="21">
        <f>MAX(0,ROUNDDOWN(F465-E465-430000-H465,-3))</f>
        <v/>
      </c>
      <c r="R465" s="21">
        <f>IF(F465&lt;=450000,0,MAX(0,P465*0.06-MIN(50000,P465)*0.03))</f>
        <v/>
      </c>
      <c r="S465" s="21">
        <f>IF(F465&lt;=450000,0,MAX(0,P465*0.04-MIN(50000,P465)*0.02))</f>
        <v/>
      </c>
      <c r="T465" s="21">
        <f>IF(F465&lt;=450000,0,MAX(0,Q465*0.06-MIN(50000,Q465)*0.03))</f>
        <v/>
      </c>
      <c r="U465" s="21">
        <f>IF(F465&lt;=450000,0,MAX(0,Q465*0.04-MIN(50000,Q465)*0.02))</f>
        <v/>
      </c>
      <c r="V465" s="21">
        <f>50000+MAX(0,G465-480000)</f>
        <v/>
      </c>
      <c r="W465" s="21">
        <f>P465-V465</f>
        <v/>
      </c>
      <c r="X465" s="21">
        <f>Q465-V465</f>
        <v/>
      </c>
      <c r="Y465" s="22">
        <f>IF(W465&lt;0,0.9,LOOKUP(W465,{0,1950001,3300001,6950001,9000001,18000001,40000001},{0.84895,0.7979,0.6958,0.66517,0.56307,0.4916,0.44055}))</f>
        <v/>
      </c>
      <c r="Z465" s="22">
        <f>IF(X465&lt;0,0.9,LOOKUP(X465,{0,1950001,3300001,6950001,9000001,18000001,40000001},{0.84895,0.7979,0.6958,0.66517,0.56307,0.4916,0.44055}))</f>
        <v/>
      </c>
      <c r="AA465" s="22">
        <f>IF(W465&lt;0,0,CHOOSE(MATCH(W465,{0,1950001,3300001,6950001,9000001},1),5.105/84.895,10.21/79.79,20.42/69.58,23.483/66.517,33.693/56.307))</f>
        <v/>
      </c>
      <c r="AB465" s="21">
        <f>IF(C465&lt;=2000,0,(MIN(C465,ROUNDDOWN(F465*0.3,0))-2000)*0.1)</f>
        <v/>
      </c>
      <c r="AC465" s="21">
        <f>IF(C465&lt;=2000,0,MIN((C465-2000)*Y465,(R465+S465)*0.2))</f>
        <v/>
      </c>
      <c r="AD465" s="21">
        <f>IF(C465&lt;=2000,0,MIN((C465-2000)*Z465,(T465+U465)*0.2))</f>
        <v/>
      </c>
      <c r="AE465" s="21">
        <f>AC465*AA465</f>
        <v/>
      </c>
      <c r="AF465" s="21">
        <f>ROUNDDOWN(R465,-2)+ROUNDDOWN(S465,-2)</f>
        <v/>
      </c>
      <c r="AG465" s="21">
        <f>ROUNDDOWN(MAX(0,R465-(AB465+AC465+AE465)*0.6),-2)+ROUNDDOWN(MAX(0,S465-(AB465+AC465+AE465)*0.4),-2)</f>
        <v/>
      </c>
      <c r="AH465" s="21">
        <f>ROUNDDOWN(MAX(0,T465-(AB465+AD465)*0.6),-2)+ROUNDDOWN(MAX(0,U465-(AB465+AD465)*0.4),-2)</f>
        <v/>
      </c>
      <c r="AI465" s="21">
        <f>ROUNDDOWN(T465,-2)+ROUNDDOWN(U465,-2)</f>
        <v/>
      </c>
      <c r="AJ465" s="21">
        <f>M465+AF465</f>
        <v/>
      </c>
      <c r="AK465" s="21">
        <f>M465+AG465</f>
        <v/>
      </c>
      <c r="AL465" s="21">
        <f>N465+AH465</f>
        <v/>
      </c>
      <c r="AM465" s="21">
        <f>O465+AI465</f>
        <v/>
      </c>
      <c r="AN465" s="21">
        <f>N465+AI465</f>
        <v/>
      </c>
      <c r="AO465" s="21">
        <f>ROUNDDOWN((R465+S465)*0.2/Y465+2000,0)</f>
        <v/>
      </c>
      <c r="AP465" s="21">
        <f>ROUNDDOWN((T465+U465)*0.2/Z465+2000,0)</f>
        <v/>
      </c>
      <c r="AQ465" s="21">
        <f>AL465-AK465</f>
        <v/>
      </c>
      <c r="AR465" s="21">
        <f>AM465-AK465</f>
        <v/>
      </c>
      <c r="AS465" s="21">
        <f>AM465-AL465</f>
        <v/>
      </c>
      <c r="AT465" s="21">
        <f>AK465+C465-AJ465</f>
        <v/>
      </c>
      <c r="AU465" s="21">
        <f>AL465+C465-AM465</f>
        <v/>
      </c>
      <c r="AV465" s="21">
        <f>AN465+C465-AM465</f>
        <v/>
      </c>
    </row>
    <row r="466">
      <c r="A466" t="inlineStr">
        <is>
          <t>医療費の境目</t>
        </is>
      </c>
      <c r="B466" s="21">
        <f>'3_医療費の境目'!$B$3</f>
        <v/>
      </c>
      <c r="C466" s="21">
        <f>IF('3_医療費の境目'!$B$4="",AO466,'3_医療費の境目'!$B$4)</f>
        <v/>
      </c>
      <c r="D466" s="21">
        <f>'3_医療費の境目'!D466</f>
        <v/>
      </c>
      <c r="E466" s="21">
        <f>ROUND(MIN(B466/12,650000)*12*0.0915+MIN(B466/12,1390000)*12*(0.0504+0)+B466*0.005,0)</f>
        <v/>
      </c>
      <c r="F466" s="21">
        <f>IF(B466&lt;741000,0,IF(B466&lt;2191000,B466-740000,IF(B466&lt;2193000,1451000,IF(B466&lt;2196000,1453000,IF(B466&lt;2200000,1456000,IF(B466&lt;3600000,ROUND(ROUNDDOWN(B466/4,-3)*2.8,0)-80000,IF(B466&lt;6600000,ROUND(ROUNDDOWN(B466/4,-3)*3.2,0)-440000,IF(B466&lt;8500000,ROUNDDOWN(B466*0.9,0)-1100000,B466-1950000))))))))</f>
        <v/>
      </c>
      <c r="G466" s="21">
        <f>IF(F466&gt;23500000,NA(),IF(F466&lt;=4890000,1040000,IF(F466&lt;=6550000,670000,620000)))</f>
        <v/>
      </c>
      <c r="H466" s="21">
        <f>IF(D466&lt;=0,0,MAX(0,MIN(2000000,D466-MIN(100000,ROUNDDOWN(F466*0.05,0)))))</f>
        <v/>
      </c>
      <c r="I466" s="21">
        <f>IF(C466&lt;=2000,0,MIN(C466,ROUNDDOWN(F466*0.4,0))-2000)</f>
        <v/>
      </c>
      <c r="J466" s="21">
        <f>MAX(0,ROUNDDOWN(F466-E466-G466,-3))</f>
        <v/>
      </c>
      <c r="K466" s="21">
        <f>MAX(0,ROUNDDOWN(F466-E466-G466-H466-I466,-3))</f>
        <v/>
      </c>
      <c r="L466" s="21">
        <f>MAX(0,ROUNDDOWN(F466-E466-G466-H466,-3))</f>
        <v/>
      </c>
      <c r="M466" s="21">
        <f>IF(J466&lt;=0,0,ROUNDDOWN((J466*LOOKUP(J466,{0,1950001,3300001,6950001,9000001,18000001,40000001},{0.05,0.1,0.2,0.23,0.33,0.4,0.45})-LOOKUP(J466,{0,1950001,3300001,6950001,9000001,18000001,40000001},{0,97500,427500,636000,1536000,2796000,4796000}))*1.021,-2))</f>
        <v/>
      </c>
      <c r="N466" s="21">
        <f>IF(K466&lt;=0,0,ROUNDDOWN((K466*LOOKUP(K466,{0,1950001,3300001,6950001,9000001,18000001,40000001},{0.05,0.1,0.2,0.23,0.33,0.4,0.45})-LOOKUP(K466,{0,1950001,3300001,6950001,9000001,18000001,40000001},{0,97500,427500,636000,1536000,2796000,4796000}))*1.021,-2))</f>
        <v/>
      </c>
      <c r="O466" s="21">
        <f>IF(L466&lt;=0,0,ROUNDDOWN((L466*LOOKUP(L466,{0,1950001,3300001,6950001,9000001,18000001,40000001},{0.05,0.1,0.2,0.23,0.33,0.4,0.45})-LOOKUP(L466,{0,1950001,3300001,6950001,9000001,18000001,40000001},{0,97500,427500,636000,1536000,2796000,4796000}))*1.021,-2))</f>
        <v/>
      </c>
      <c r="P466" s="21">
        <f>MAX(0,ROUNDDOWN(F466-E466-430000,-3))</f>
        <v/>
      </c>
      <c r="Q466" s="21">
        <f>MAX(0,ROUNDDOWN(F466-E466-430000-H466,-3))</f>
        <v/>
      </c>
      <c r="R466" s="21">
        <f>IF(F466&lt;=450000,0,MAX(0,P466*0.06-MIN(50000,P466)*0.03))</f>
        <v/>
      </c>
      <c r="S466" s="21">
        <f>IF(F466&lt;=450000,0,MAX(0,P466*0.04-MIN(50000,P466)*0.02))</f>
        <v/>
      </c>
      <c r="T466" s="21">
        <f>IF(F466&lt;=450000,0,MAX(0,Q466*0.06-MIN(50000,Q466)*0.03))</f>
        <v/>
      </c>
      <c r="U466" s="21">
        <f>IF(F466&lt;=450000,0,MAX(0,Q466*0.04-MIN(50000,Q466)*0.02))</f>
        <v/>
      </c>
      <c r="V466" s="21">
        <f>50000+MAX(0,G466-480000)</f>
        <v/>
      </c>
      <c r="W466" s="21">
        <f>P466-V466</f>
        <v/>
      </c>
      <c r="X466" s="21">
        <f>Q466-V466</f>
        <v/>
      </c>
      <c r="Y466" s="22">
        <f>IF(W466&lt;0,0.9,LOOKUP(W466,{0,1950001,3300001,6950001,9000001,18000001,40000001},{0.84895,0.7979,0.6958,0.66517,0.56307,0.4916,0.44055}))</f>
        <v/>
      </c>
      <c r="Z466" s="22">
        <f>IF(X466&lt;0,0.9,LOOKUP(X466,{0,1950001,3300001,6950001,9000001,18000001,40000001},{0.84895,0.7979,0.6958,0.66517,0.56307,0.4916,0.44055}))</f>
        <v/>
      </c>
      <c r="AA466" s="22">
        <f>IF(W466&lt;0,0,CHOOSE(MATCH(W466,{0,1950001,3300001,6950001,9000001},1),5.105/84.895,10.21/79.79,20.42/69.58,23.483/66.517,33.693/56.307))</f>
        <v/>
      </c>
      <c r="AB466" s="21">
        <f>IF(C466&lt;=2000,0,(MIN(C466,ROUNDDOWN(F466*0.3,0))-2000)*0.1)</f>
        <v/>
      </c>
      <c r="AC466" s="21">
        <f>IF(C466&lt;=2000,0,MIN((C466-2000)*Y466,(R466+S466)*0.2))</f>
        <v/>
      </c>
      <c r="AD466" s="21">
        <f>IF(C466&lt;=2000,0,MIN((C466-2000)*Z466,(T466+U466)*0.2))</f>
        <v/>
      </c>
      <c r="AE466" s="21">
        <f>AC466*AA466</f>
        <v/>
      </c>
      <c r="AF466" s="21">
        <f>ROUNDDOWN(R466,-2)+ROUNDDOWN(S466,-2)</f>
        <v/>
      </c>
      <c r="AG466" s="21">
        <f>ROUNDDOWN(MAX(0,R466-(AB466+AC466+AE466)*0.6),-2)+ROUNDDOWN(MAX(0,S466-(AB466+AC466+AE466)*0.4),-2)</f>
        <v/>
      </c>
      <c r="AH466" s="21">
        <f>ROUNDDOWN(MAX(0,T466-(AB466+AD466)*0.6),-2)+ROUNDDOWN(MAX(0,U466-(AB466+AD466)*0.4),-2)</f>
        <v/>
      </c>
      <c r="AI466" s="21">
        <f>ROUNDDOWN(T466,-2)+ROUNDDOWN(U466,-2)</f>
        <v/>
      </c>
      <c r="AJ466" s="21">
        <f>M466+AF466</f>
        <v/>
      </c>
      <c r="AK466" s="21">
        <f>M466+AG466</f>
        <v/>
      </c>
      <c r="AL466" s="21">
        <f>N466+AH466</f>
        <v/>
      </c>
      <c r="AM466" s="21">
        <f>O466+AI466</f>
        <v/>
      </c>
      <c r="AN466" s="21">
        <f>N466+AI466</f>
        <v/>
      </c>
      <c r="AO466" s="21">
        <f>ROUNDDOWN((R466+S466)*0.2/Y466+2000,0)</f>
        <v/>
      </c>
      <c r="AP466" s="21">
        <f>ROUNDDOWN((T466+U466)*0.2/Z466+2000,0)</f>
        <v/>
      </c>
      <c r="AQ466" s="21">
        <f>AL466-AK466</f>
        <v/>
      </c>
      <c r="AR466" s="21">
        <f>AM466-AK466</f>
        <v/>
      </c>
      <c r="AS466" s="21">
        <f>AM466-AL466</f>
        <v/>
      </c>
      <c r="AT466" s="21">
        <f>AK466+C466-AJ466</f>
        <v/>
      </c>
      <c r="AU466" s="21">
        <f>AL466+C466-AM466</f>
        <v/>
      </c>
      <c r="AV466" s="21">
        <f>AN466+C466-AM466</f>
        <v/>
      </c>
    </row>
    <row r="467">
      <c r="A467" t="inlineStr">
        <is>
          <t>医療費の境目</t>
        </is>
      </c>
      <c r="B467" s="21">
        <f>'3_医療費の境目'!$B$3</f>
        <v/>
      </c>
      <c r="C467" s="21">
        <f>IF('3_医療費の境目'!$B$4="",AO467,'3_医療費の境目'!$B$4)</f>
        <v/>
      </c>
      <c r="D467" s="21">
        <f>'3_医療費の境目'!D467</f>
        <v/>
      </c>
      <c r="E467" s="21">
        <f>ROUND(MIN(B467/12,650000)*12*0.0915+MIN(B467/12,1390000)*12*(0.0504+0)+B467*0.005,0)</f>
        <v/>
      </c>
      <c r="F467" s="21">
        <f>IF(B467&lt;741000,0,IF(B467&lt;2191000,B467-740000,IF(B467&lt;2193000,1451000,IF(B467&lt;2196000,1453000,IF(B467&lt;2200000,1456000,IF(B467&lt;3600000,ROUND(ROUNDDOWN(B467/4,-3)*2.8,0)-80000,IF(B467&lt;6600000,ROUND(ROUNDDOWN(B467/4,-3)*3.2,0)-440000,IF(B467&lt;8500000,ROUNDDOWN(B467*0.9,0)-1100000,B467-1950000))))))))</f>
        <v/>
      </c>
      <c r="G467" s="21">
        <f>IF(F467&gt;23500000,NA(),IF(F467&lt;=4890000,1040000,IF(F467&lt;=6550000,670000,620000)))</f>
        <v/>
      </c>
      <c r="H467" s="21">
        <f>IF(D467&lt;=0,0,MAX(0,MIN(2000000,D467-MIN(100000,ROUNDDOWN(F467*0.05,0)))))</f>
        <v/>
      </c>
      <c r="I467" s="21">
        <f>IF(C467&lt;=2000,0,MIN(C467,ROUNDDOWN(F467*0.4,0))-2000)</f>
        <v/>
      </c>
      <c r="J467" s="21">
        <f>MAX(0,ROUNDDOWN(F467-E467-G467,-3))</f>
        <v/>
      </c>
      <c r="K467" s="21">
        <f>MAX(0,ROUNDDOWN(F467-E467-G467-H467-I467,-3))</f>
        <v/>
      </c>
      <c r="L467" s="21">
        <f>MAX(0,ROUNDDOWN(F467-E467-G467-H467,-3))</f>
        <v/>
      </c>
      <c r="M467" s="21">
        <f>IF(J467&lt;=0,0,ROUNDDOWN((J467*LOOKUP(J467,{0,1950001,3300001,6950001,9000001,18000001,40000001},{0.05,0.1,0.2,0.23,0.33,0.4,0.45})-LOOKUP(J467,{0,1950001,3300001,6950001,9000001,18000001,40000001},{0,97500,427500,636000,1536000,2796000,4796000}))*1.021,-2))</f>
        <v/>
      </c>
      <c r="N467" s="21">
        <f>IF(K467&lt;=0,0,ROUNDDOWN((K467*LOOKUP(K467,{0,1950001,3300001,6950001,9000001,18000001,40000001},{0.05,0.1,0.2,0.23,0.33,0.4,0.45})-LOOKUP(K467,{0,1950001,3300001,6950001,9000001,18000001,40000001},{0,97500,427500,636000,1536000,2796000,4796000}))*1.021,-2))</f>
        <v/>
      </c>
      <c r="O467" s="21">
        <f>IF(L467&lt;=0,0,ROUNDDOWN((L467*LOOKUP(L467,{0,1950001,3300001,6950001,9000001,18000001,40000001},{0.05,0.1,0.2,0.23,0.33,0.4,0.45})-LOOKUP(L467,{0,1950001,3300001,6950001,9000001,18000001,40000001},{0,97500,427500,636000,1536000,2796000,4796000}))*1.021,-2))</f>
        <v/>
      </c>
      <c r="P467" s="21">
        <f>MAX(0,ROUNDDOWN(F467-E467-430000,-3))</f>
        <v/>
      </c>
      <c r="Q467" s="21">
        <f>MAX(0,ROUNDDOWN(F467-E467-430000-H467,-3))</f>
        <v/>
      </c>
      <c r="R467" s="21">
        <f>IF(F467&lt;=450000,0,MAX(0,P467*0.06-MIN(50000,P467)*0.03))</f>
        <v/>
      </c>
      <c r="S467" s="21">
        <f>IF(F467&lt;=450000,0,MAX(0,P467*0.04-MIN(50000,P467)*0.02))</f>
        <v/>
      </c>
      <c r="T467" s="21">
        <f>IF(F467&lt;=450000,0,MAX(0,Q467*0.06-MIN(50000,Q467)*0.03))</f>
        <v/>
      </c>
      <c r="U467" s="21">
        <f>IF(F467&lt;=450000,0,MAX(0,Q467*0.04-MIN(50000,Q467)*0.02))</f>
        <v/>
      </c>
      <c r="V467" s="21">
        <f>50000+MAX(0,G467-480000)</f>
        <v/>
      </c>
      <c r="W467" s="21">
        <f>P467-V467</f>
        <v/>
      </c>
      <c r="X467" s="21">
        <f>Q467-V467</f>
        <v/>
      </c>
      <c r="Y467" s="22">
        <f>IF(W467&lt;0,0.9,LOOKUP(W467,{0,1950001,3300001,6950001,9000001,18000001,40000001},{0.84895,0.7979,0.6958,0.66517,0.56307,0.4916,0.44055}))</f>
        <v/>
      </c>
      <c r="Z467" s="22">
        <f>IF(X467&lt;0,0.9,LOOKUP(X467,{0,1950001,3300001,6950001,9000001,18000001,40000001},{0.84895,0.7979,0.6958,0.66517,0.56307,0.4916,0.44055}))</f>
        <v/>
      </c>
      <c r="AA467" s="22">
        <f>IF(W467&lt;0,0,CHOOSE(MATCH(W467,{0,1950001,3300001,6950001,9000001},1),5.105/84.895,10.21/79.79,20.42/69.58,23.483/66.517,33.693/56.307))</f>
        <v/>
      </c>
      <c r="AB467" s="21">
        <f>IF(C467&lt;=2000,0,(MIN(C467,ROUNDDOWN(F467*0.3,0))-2000)*0.1)</f>
        <v/>
      </c>
      <c r="AC467" s="21">
        <f>IF(C467&lt;=2000,0,MIN((C467-2000)*Y467,(R467+S467)*0.2))</f>
        <v/>
      </c>
      <c r="AD467" s="21">
        <f>IF(C467&lt;=2000,0,MIN((C467-2000)*Z467,(T467+U467)*0.2))</f>
        <v/>
      </c>
      <c r="AE467" s="21">
        <f>AC467*AA467</f>
        <v/>
      </c>
      <c r="AF467" s="21">
        <f>ROUNDDOWN(R467,-2)+ROUNDDOWN(S467,-2)</f>
        <v/>
      </c>
      <c r="AG467" s="21">
        <f>ROUNDDOWN(MAX(0,R467-(AB467+AC467+AE467)*0.6),-2)+ROUNDDOWN(MAX(0,S467-(AB467+AC467+AE467)*0.4),-2)</f>
        <v/>
      </c>
      <c r="AH467" s="21">
        <f>ROUNDDOWN(MAX(0,T467-(AB467+AD467)*0.6),-2)+ROUNDDOWN(MAX(0,U467-(AB467+AD467)*0.4),-2)</f>
        <v/>
      </c>
      <c r="AI467" s="21">
        <f>ROUNDDOWN(T467,-2)+ROUNDDOWN(U467,-2)</f>
        <v/>
      </c>
      <c r="AJ467" s="21">
        <f>M467+AF467</f>
        <v/>
      </c>
      <c r="AK467" s="21">
        <f>M467+AG467</f>
        <v/>
      </c>
      <c r="AL467" s="21">
        <f>N467+AH467</f>
        <v/>
      </c>
      <c r="AM467" s="21">
        <f>O467+AI467</f>
        <v/>
      </c>
      <c r="AN467" s="21">
        <f>N467+AI467</f>
        <v/>
      </c>
      <c r="AO467" s="21">
        <f>ROUNDDOWN((R467+S467)*0.2/Y467+2000,0)</f>
        <v/>
      </c>
      <c r="AP467" s="21">
        <f>ROUNDDOWN((T467+U467)*0.2/Z467+2000,0)</f>
        <v/>
      </c>
      <c r="AQ467" s="21">
        <f>AL467-AK467</f>
        <v/>
      </c>
      <c r="AR467" s="21">
        <f>AM467-AK467</f>
        <v/>
      </c>
      <c r="AS467" s="21">
        <f>AM467-AL467</f>
        <v/>
      </c>
      <c r="AT467" s="21">
        <f>AK467+C467-AJ467</f>
        <v/>
      </c>
      <c r="AU467" s="21">
        <f>AL467+C467-AM467</f>
        <v/>
      </c>
      <c r="AV467" s="21">
        <f>AN467+C467-AM467</f>
        <v/>
      </c>
    </row>
    <row r="468">
      <c r="A468" t="inlineStr">
        <is>
          <t>医療費の境目</t>
        </is>
      </c>
      <c r="B468" s="21">
        <f>'3_医療費の境目'!$B$3</f>
        <v/>
      </c>
      <c r="C468" s="21">
        <f>IF('3_医療費の境目'!$B$4="",AO468,'3_医療費の境目'!$B$4)</f>
        <v/>
      </c>
      <c r="D468" s="21">
        <f>'3_医療費の境目'!D468</f>
        <v/>
      </c>
      <c r="E468" s="21">
        <f>ROUND(MIN(B468/12,650000)*12*0.0915+MIN(B468/12,1390000)*12*(0.0504+0)+B468*0.005,0)</f>
        <v/>
      </c>
      <c r="F468" s="21">
        <f>IF(B468&lt;741000,0,IF(B468&lt;2191000,B468-740000,IF(B468&lt;2193000,1451000,IF(B468&lt;2196000,1453000,IF(B468&lt;2200000,1456000,IF(B468&lt;3600000,ROUND(ROUNDDOWN(B468/4,-3)*2.8,0)-80000,IF(B468&lt;6600000,ROUND(ROUNDDOWN(B468/4,-3)*3.2,0)-440000,IF(B468&lt;8500000,ROUNDDOWN(B468*0.9,0)-1100000,B468-1950000))))))))</f>
        <v/>
      </c>
      <c r="G468" s="21">
        <f>IF(F468&gt;23500000,NA(),IF(F468&lt;=4890000,1040000,IF(F468&lt;=6550000,670000,620000)))</f>
        <v/>
      </c>
      <c r="H468" s="21">
        <f>IF(D468&lt;=0,0,MAX(0,MIN(2000000,D468-MIN(100000,ROUNDDOWN(F468*0.05,0)))))</f>
        <v/>
      </c>
      <c r="I468" s="21">
        <f>IF(C468&lt;=2000,0,MIN(C468,ROUNDDOWN(F468*0.4,0))-2000)</f>
        <v/>
      </c>
      <c r="J468" s="21">
        <f>MAX(0,ROUNDDOWN(F468-E468-G468,-3))</f>
        <v/>
      </c>
      <c r="K468" s="21">
        <f>MAX(0,ROUNDDOWN(F468-E468-G468-H468-I468,-3))</f>
        <v/>
      </c>
      <c r="L468" s="21">
        <f>MAX(0,ROUNDDOWN(F468-E468-G468-H468,-3))</f>
        <v/>
      </c>
      <c r="M468" s="21">
        <f>IF(J468&lt;=0,0,ROUNDDOWN((J468*LOOKUP(J468,{0,1950001,3300001,6950001,9000001,18000001,40000001},{0.05,0.1,0.2,0.23,0.33,0.4,0.45})-LOOKUP(J468,{0,1950001,3300001,6950001,9000001,18000001,40000001},{0,97500,427500,636000,1536000,2796000,4796000}))*1.021,-2))</f>
        <v/>
      </c>
      <c r="N468" s="21">
        <f>IF(K468&lt;=0,0,ROUNDDOWN((K468*LOOKUP(K468,{0,1950001,3300001,6950001,9000001,18000001,40000001},{0.05,0.1,0.2,0.23,0.33,0.4,0.45})-LOOKUP(K468,{0,1950001,3300001,6950001,9000001,18000001,40000001},{0,97500,427500,636000,1536000,2796000,4796000}))*1.021,-2))</f>
        <v/>
      </c>
      <c r="O468" s="21">
        <f>IF(L468&lt;=0,0,ROUNDDOWN((L468*LOOKUP(L468,{0,1950001,3300001,6950001,9000001,18000001,40000001},{0.05,0.1,0.2,0.23,0.33,0.4,0.45})-LOOKUP(L468,{0,1950001,3300001,6950001,9000001,18000001,40000001},{0,97500,427500,636000,1536000,2796000,4796000}))*1.021,-2))</f>
        <v/>
      </c>
      <c r="P468" s="21">
        <f>MAX(0,ROUNDDOWN(F468-E468-430000,-3))</f>
        <v/>
      </c>
      <c r="Q468" s="21">
        <f>MAX(0,ROUNDDOWN(F468-E468-430000-H468,-3))</f>
        <v/>
      </c>
      <c r="R468" s="21">
        <f>IF(F468&lt;=450000,0,MAX(0,P468*0.06-MIN(50000,P468)*0.03))</f>
        <v/>
      </c>
      <c r="S468" s="21">
        <f>IF(F468&lt;=450000,0,MAX(0,P468*0.04-MIN(50000,P468)*0.02))</f>
        <v/>
      </c>
      <c r="T468" s="21">
        <f>IF(F468&lt;=450000,0,MAX(0,Q468*0.06-MIN(50000,Q468)*0.03))</f>
        <v/>
      </c>
      <c r="U468" s="21">
        <f>IF(F468&lt;=450000,0,MAX(0,Q468*0.04-MIN(50000,Q468)*0.02))</f>
        <v/>
      </c>
      <c r="V468" s="21">
        <f>50000+MAX(0,G468-480000)</f>
        <v/>
      </c>
      <c r="W468" s="21">
        <f>P468-V468</f>
        <v/>
      </c>
      <c r="X468" s="21">
        <f>Q468-V468</f>
        <v/>
      </c>
      <c r="Y468" s="22">
        <f>IF(W468&lt;0,0.9,LOOKUP(W468,{0,1950001,3300001,6950001,9000001,18000001,40000001},{0.84895,0.7979,0.6958,0.66517,0.56307,0.4916,0.44055}))</f>
        <v/>
      </c>
      <c r="Z468" s="22">
        <f>IF(X468&lt;0,0.9,LOOKUP(X468,{0,1950001,3300001,6950001,9000001,18000001,40000001},{0.84895,0.7979,0.6958,0.66517,0.56307,0.4916,0.44055}))</f>
        <v/>
      </c>
      <c r="AA468" s="22">
        <f>IF(W468&lt;0,0,CHOOSE(MATCH(W468,{0,1950001,3300001,6950001,9000001},1),5.105/84.895,10.21/79.79,20.42/69.58,23.483/66.517,33.693/56.307))</f>
        <v/>
      </c>
      <c r="AB468" s="21">
        <f>IF(C468&lt;=2000,0,(MIN(C468,ROUNDDOWN(F468*0.3,0))-2000)*0.1)</f>
        <v/>
      </c>
      <c r="AC468" s="21">
        <f>IF(C468&lt;=2000,0,MIN((C468-2000)*Y468,(R468+S468)*0.2))</f>
        <v/>
      </c>
      <c r="AD468" s="21">
        <f>IF(C468&lt;=2000,0,MIN((C468-2000)*Z468,(T468+U468)*0.2))</f>
        <v/>
      </c>
      <c r="AE468" s="21">
        <f>AC468*AA468</f>
        <v/>
      </c>
      <c r="AF468" s="21">
        <f>ROUNDDOWN(R468,-2)+ROUNDDOWN(S468,-2)</f>
        <v/>
      </c>
      <c r="AG468" s="21">
        <f>ROUNDDOWN(MAX(0,R468-(AB468+AC468+AE468)*0.6),-2)+ROUNDDOWN(MAX(0,S468-(AB468+AC468+AE468)*0.4),-2)</f>
        <v/>
      </c>
      <c r="AH468" s="21">
        <f>ROUNDDOWN(MAX(0,T468-(AB468+AD468)*0.6),-2)+ROUNDDOWN(MAX(0,U468-(AB468+AD468)*0.4),-2)</f>
        <v/>
      </c>
      <c r="AI468" s="21">
        <f>ROUNDDOWN(T468,-2)+ROUNDDOWN(U468,-2)</f>
        <v/>
      </c>
      <c r="AJ468" s="21">
        <f>M468+AF468</f>
        <v/>
      </c>
      <c r="AK468" s="21">
        <f>M468+AG468</f>
        <v/>
      </c>
      <c r="AL468" s="21">
        <f>N468+AH468</f>
        <v/>
      </c>
      <c r="AM468" s="21">
        <f>O468+AI468</f>
        <v/>
      </c>
      <c r="AN468" s="21">
        <f>N468+AI468</f>
        <v/>
      </c>
      <c r="AO468" s="21">
        <f>ROUNDDOWN((R468+S468)*0.2/Y468+2000,0)</f>
        <v/>
      </c>
      <c r="AP468" s="21">
        <f>ROUNDDOWN((T468+U468)*0.2/Z468+2000,0)</f>
        <v/>
      </c>
      <c r="AQ468" s="21">
        <f>AL468-AK468</f>
        <v/>
      </c>
      <c r="AR468" s="21">
        <f>AM468-AK468</f>
        <v/>
      </c>
      <c r="AS468" s="21">
        <f>AM468-AL468</f>
        <v/>
      </c>
      <c r="AT468" s="21">
        <f>AK468+C468-AJ468</f>
        <v/>
      </c>
      <c r="AU468" s="21">
        <f>AL468+C468-AM468</f>
        <v/>
      </c>
      <c r="AV468" s="21">
        <f>AN468+C468-AM468</f>
        <v/>
      </c>
    </row>
    <row r="469">
      <c r="A469" t="inlineStr">
        <is>
          <t>医療費の境目</t>
        </is>
      </c>
      <c r="B469" s="21">
        <f>'3_医療費の境目'!$B$3</f>
        <v/>
      </c>
      <c r="C469" s="21">
        <f>IF('3_医療費の境目'!$B$4="",AO469,'3_医療費の境目'!$B$4)</f>
        <v/>
      </c>
      <c r="D469" s="21">
        <f>'3_医療費の境目'!D469</f>
        <v/>
      </c>
      <c r="E469" s="21">
        <f>ROUND(MIN(B469/12,650000)*12*0.0915+MIN(B469/12,1390000)*12*(0.0504+0)+B469*0.005,0)</f>
        <v/>
      </c>
      <c r="F469" s="21">
        <f>IF(B469&lt;741000,0,IF(B469&lt;2191000,B469-740000,IF(B469&lt;2193000,1451000,IF(B469&lt;2196000,1453000,IF(B469&lt;2200000,1456000,IF(B469&lt;3600000,ROUND(ROUNDDOWN(B469/4,-3)*2.8,0)-80000,IF(B469&lt;6600000,ROUND(ROUNDDOWN(B469/4,-3)*3.2,0)-440000,IF(B469&lt;8500000,ROUNDDOWN(B469*0.9,0)-1100000,B469-1950000))))))))</f>
        <v/>
      </c>
      <c r="G469" s="21">
        <f>IF(F469&gt;23500000,NA(),IF(F469&lt;=4890000,1040000,IF(F469&lt;=6550000,670000,620000)))</f>
        <v/>
      </c>
      <c r="H469" s="21">
        <f>IF(D469&lt;=0,0,MAX(0,MIN(2000000,D469-MIN(100000,ROUNDDOWN(F469*0.05,0)))))</f>
        <v/>
      </c>
      <c r="I469" s="21">
        <f>IF(C469&lt;=2000,0,MIN(C469,ROUNDDOWN(F469*0.4,0))-2000)</f>
        <v/>
      </c>
      <c r="J469" s="21">
        <f>MAX(0,ROUNDDOWN(F469-E469-G469,-3))</f>
        <v/>
      </c>
      <c r="K469" s="21">
        <f>MAX(0,ROUNDDOWN(F469-E469-G469-H469-I469,-3))</f>
        <v/>
      </c>
      <c r="L469" s="21">
        <f>MAX(0,ROUNDDOWN(F469-E469-G469-H469,-3))</f>
        <v/>
      </c>
      <c r="M469" s="21">
        <f>IF(J469&lt;=0,0,ROUNDDOWN((J469*LOOKUP(J469,{0,1950001,3300001,6950001,9000001,18000001,40000001},{0.05,0.1,0.2,0.23,0.33,0.4,0.45})-LOOKUP(J469,{0,1950001,3300001,6950001,9000001,18000001,40000001},{0,97500,427500,636000,1536000,2796000,4796000}))*1.021,-2))</f>
        <v/>
      </c>
      <c r="N469" s="21">
        <f>IF(K469&lt;=0,0,ROUNDDOWN((K469*LOOKUP(K469,{0,1950001,3300001,6950001,9000001,18000001,40000001},{0.05,0.1,0.2,0.23,0.33,0.4,0.45})-LOOKUP(K469,{0,1950001,3300001,6950001,9000001,18000001,40000001},{0,97500,427500,636000,1536000,2796000,4796000}))*1.021,-2))</f>
        <v/>
      </c>
      <c r="O469" s="21">
        <f>IF(L469&lt;=0,0,ROUNDDOWN((L469*LOOKUP(L469,{0,1950001,3300001,6950001,9000001,18000001,40000001},{0.05,0.1,0.2,0.23,0.33,0.4,0.45})-LOOKUP(L469,{0,1950001,3300001,6950001,9000001,18000001,40000001},{0,97500,427500,636000,1536000,2796000,4796000}))*1.021,-2))</f>
        <v/>
      </c>
      <c r="P469" s="21">
        <f>MAX(0,ROUNDDOWN(F469-E469-430000,-3))</f>
        <v/>
      </c>
      <c r="Q469" s="21">
        <f>MAX(0,ROUNDDOWN(F469-E469-430000-H469,-3))</f>
        <v/>
      </c>
      <c r="R469" s="21">
        <f>IF(F469&lt;=450000,0,MAX(0,P469*0.06-MIN(50000,P469)*0.03))</f>
        <v/>
      </c>
      <c r="S469" s="21">
        <f>IF(F469&lt;=450000,0,MAX(0,P469*0.04-MIN(50000,P469)*0.02))</f>
        <v/>
      </c>
      <c r="T469" s="21">
        <f>IF(F469&lt;=450000,0,MAX(0,Q469*0.06-MIN(50000,Q469)*0.03))</f>
        <v/>
      </c>
      <c r="U469" s="21">
        <f>IF(F469&lt;=450000,0,MAX(0,Q469*0.04-MIN(50000,Q469)*0.02))</f>
        <v/>
      </c>
      <c r="V469" s="21">
        <f>50000+MAX(0,G469-480000)</f>
        <v/>
      </c>
      <c r="W469" s="21">
        <f>P469-V469</f>
        <v/>
      </c>
      <c r="X469" s="21">
        <f>Q469-V469</f>
        <v/>
      </c>
      <c r="Y469" s="22">
        <f>IF(W469&lt;0,0.9,LOOKUP(W469,{0,1950001,3300001,6950001,9000001,18000001,40000001},{0.84895,0.7979,0.6958,0.66517,0.56307,0.4916,0.44055}))</f>
        <v/>
      </c>
      <c r="Z469" s="22">
        <f>IF(X469&lt;0,0.9,LOOKUP(X469,{0,1950001,3300001,6950001,9000001,18000001,40000001},{0.84895,0.7979,0.6958,0.66517,0.56307,0.4916,0.44055}))</f>
        <v/>
      </c>
      <c r="AA469" s="22">
        <f>IF(W469&lt;0,0,CHOOSE(MATCH(W469,{0,1950001,3300001,6950001,9000001},1),5.105/84.895,10.21/79.79,20.42/69.58,23.483/66.517,33.693/56.307))</f>
        <v/>
      </c>
      <c r="AB469" s="21">
        <f>IF(C469&lt;=2000,0,(MIN(C469,ROUNDDOWN(F469*0.3,0))-2000)*0.1)</f>
        <v/>
      </c>
      <c r="AC469" s="21">
        <f>IF(C469&lt;=2000,0,MIN((C469-2000)*Y469,(R469+S469)*0.2))</f>
        <v/>
      </c>
      <c r="AD469" s="21">
        <f>IF(C469&lt;=2000,0,MIN((C469-2000)*Z469,(T469+U469)*0.2))</f>
        <v/>
      </c>
      <c r="AE469" s="21">
        <f>AC469*AA469</f>
        <v/>
      </c>
      <c r="AF469" s="21">
        <f>ROUNDDOWN(R469,-2)+ROUNDDOWN(S469,-2)</f>
        <v/>
      </c>
      <c r="AG469" s="21">
        <f>ROUNDDOWN(MAX(0,R469-(AB469+AC469+AE469)*0.6),-2)+ROUNDDOWN(MAX(0,S469-(AB469+AC469+AE469)*0.4),-2)</f>
        <v/>
      </c>
      <c r="AH469" s="21">
        <f>ROUNDDOWN(MAX(0,T469-(AB469+AD469)*0.6),-2)+ROUNDDOWN(MAX(0,U469-(AB469+AD469)*0.4),-2)</f>
        <v/>
      </c>
      <c r="AI469" s="21">
        <f>ROUNDDOWN(T469,-2)+ROUNDDOWN(U469,-2)</f>
        <v/>
      </c>
      <c r="AJ469" s="21">
        <f>M469+AF469</f>
        <v/>
      </c>
      <c r="AK469" s="21">
        <f>M469+AG469</f>
        <v/>
      </c>
      <c r="AL469" s="21">
        <f>N469+AH469</f>
        <v/>
      </c>
      <c r="AM469" s="21">
        <f>O469+AI469</f>
        <v/>
      </c>
      <c r="AN469" s="21">
        <f>N469+AI469</f>
        <v/>
      </c>
      <c r="AO469" s="21">
        <f>ROUNDDOWN((R469+S469)*0.2/Y469+2000,0)</f>
        <v/>
      </c>
      <c r="AP469" s="21">
        <f>ROUNDDOWN((T469+U469)*0.2/Z469+2000,0)</f>
        <v/>
      </c>
      <c r="AQ469" s="21">
        <f>AL469-AK469</f>
        <v/>
      </c>
      <c r="AR469" s="21">
        <f>AM469-AK469</f>
        <v/>
      </c>
      <c r="AS469" s="21">
        <f>AM469-AL469</f>
        <v/>
      </c>
      <c r="AT469" s="21">
        <f>AK469+C469-AJ469</f>
        <v/>
      </c>
      <c r="AU469" s="21">
        <f>AL469+C469-AM469</f>
        <v/>
      </c>
      <c r="AV469" s="21">
        <f>AN469+C469-AM469</f>
        <v/>
      </c>
    </row>
    <row r="470">
      <c r="A470" t="inlineStr">
        <is>
          <t>医療費の境目</t>
        </is>
      </c>
      <c r="B470" s="21">
        <f>'3_医療費の境目'!$B$3</f>
        <v/>
      </c>
      <c r="C470" s="21">
        <f>IF('3_医療費の境目'!$B$4="",AO470,'3_医療費の境目'!$B$4)</f>
        <v/>
      </c>
      <c r="D470" s="21">
        <f>'3_医療費の境目'!D470</f>
        <v/>
      </c>
      <c r="E470" s="21">
        <f>ROUND(MIN(B470/12,650000)*12*0.0915+MIN(B470/12,1390000)*12*(0.0504+0)+B470*0.005,0)</f>
        <v/>
      </c>
      <c r="F470" s="21">
        <f>IF(B470&lt;741000,0,IF(B470&lt;2191000,B470-740000,IF(B470&lt;2193000,1451000,IF(B470&lt;2196000,1453000,IF(B470&lt;2200000,1456000,IF(B470&lt;3600000,ROUND(ROUNDDOWN(B470/4,-3)*2.8,0)-80000,IF(B470&lt;6600000,ROUND(ROUNDDOWN(B470/4,-3)*3.2,0)-440000,IF(B470&lt;8500000,ROUNDDOWN(B470*0.9,0)-1100000,B470-1950000))))))))</f>
        <v/>
      </c>
      <c r="G470" s="21">
        <f>IF(F470&gt;23500000,NA(),IF(F470&lt;=4890000,1040000,IF(F470&lt;=6550000,670000,620000)))</f>
        <v/>
      </c>
      <c r="H470" s="21">
        <f>IF(D470&lt;=0,0,MAX(0,MIN(2000000,D470-MIN(100000,ROUNDDOWN(F470*0.05,0)))))</f>
        <v/>
      </c>
      <c r="I470" s="21">
        <f>IF(C470&lt;=2000,0,MIN(C470,ROUNDDOWN(F470*0.4,0))-2000)</f>
        <v/>
      </c>
      <c r="J470" s="21">
        <f>MAX(0,ROUNDDOWN(F470-E470-G470,-3))</f>
        <v/>
      </c>
      <c r="K470" s="21">
        <f>MAX(0,ROUNDDOWN(F470-E470-G470-H470-I470,-3))</f>
        <v/>
      </c>
      <c r="L470" s="21">
        <f>MAX(0,ROUNDDOWN(F470-E470-G470-H470,-3))</f>
        <v/>
      </c>
      <c r="M470" s="21">
        <f>IF(J470&lt;=0,0,ROUNDDOWN((J470*LOOKUP(J470,{0,1950001,3300001,6950001,9000001,18000001,40000001},{0.05,0.1,0.2,0.23,0.33,0.4,0.45})-LOOKUP(J470,{0,1950001,3300001,6950001,9000001,18000001,40000001},{0,97500,427500,636000,1536000,2796000,4796000}))*1.021,-2))</f>
        <v/>
      </c>
      <c r="N470" s="21">
        <f>IF(K470&lt;=0,0,ROUNDDOWN((K470*LOOKUP(K470,{0,1950001,3300001,6950001,9000001,18000001,40000001},{0.05,0.1,0.2,0.23,0.33,0.4,0.45})-LOOKUP(K470,{0,1950001,3300001,6950001,9000001,18000001,40000001},{0,97500,427500,636000,1536000,2796000,4796000}))*1.021,-2))</f>
        <v/>
      </c>
      <c r="O470" s="21">
        <f>IF(L470&lt;=0,0,ROUNDDOWN((L470*LOOKUP(L470,{0,1950001,3300001,6950001,9000001,18000001,40000001},{0.05,0.1,0.2,0.23,0.33,0.4,0.45})-LOOKUP(L470,{0,1950001,3300001,6950001,9000001,18000001,40000001},{0,97500,427500,636000,1536000,2796000,4796000}))*1.021,-2))</f>
        <v/>
      </c>
      <c r="P470" s="21">
        <f>MAX(0,ROUNDDOWN(F470-E470-430000,-3))</f>
        <v/>
      </c>
      <c r="Q470" s="21">
        <f>MAX(0,ROUNDDOWN(F470-E470-430000-H470,-3))</f>
        <v/>
      </c>
      <c r="R470" s="21">
        <f>IF(F470&lt;=450000,0,MAX(0,P470*0.06-MIN(50000,P470)*0.03))</f>
        <v/>
      </c>
      <c r="S470" s="21">
        <f>IF(F470&lt;=450000,0,MAX(0,P470*0.04-MIN(50000,P470)*0.02))</f>
        <v/>
      </c>
      <c r="T470" s="21">
        <f>IF(F470&lt;=450000,0,MAX(0,Q470*0.06-MIN(50000,Q470)*0.03))</f>
        <v/>
      </c>
      <c r="U470" s="21">
        <f>IF(F470&lt;=450000,0,MAX(0,Q470*0.04-MIN(50000,Q470)*0.02))</f>
        <v/>
      </c>
      <c r="V470" s="21">
        <f>50000+MAX(0,G470-480000)</f>
        <v/>
      </c>
      <c r="W470" s="21">
        <f>P470-V470</f>
        <v/>
      </c>
      <c r="X470" s="21">
        <f>Q470-V470</f>
        <v/>
      </c>
      <c r="Y470" s="22">
        <f>IF(W470&lt;0,0.9,LOOKUP(W470,{0,1950001,3300001,6950001,9000001,18000001,40000001},{0.84895,0.7979,0.6958,0.66517,0.56307,0.4916,0.44055}))</f>
        <v/>
      </c>
      <c r="Z470" s="22">
        <f>IF(X470&lt;0,0.9,LOOKUP(X470,{0,1950001,3300001,6950001,9000001,18000001,40000001},{0.84895,0.7979,0.6958,0.66517,0.56307,0.4916,0.44055}))</f>
        <v/>
      </c>
      <c r="AA470" s="22">
        <f>IF(W470&lt;0,0,CHOOSE(MATCH(W470,{0,1950001,3300001,6950001,9000001},1),5.105/84.895,10.21/79.79,20.42/69.58,23.483/66.517,33.693/56.307))</f>
        <v/>
      </c>
      <c r="AB470" s="21">
        <f>IF(C470&lt;=2000,0,(MIN(C470,ROUNDDOWN(F470*0.3,0))-2000)*0.1)</f>
        <v/>
      </c>
      <c r="AC470" s="21">
        <f>IF(C470&lt;=2000,0,MIN((C470-2000)*Y470,(R470+S470)*0.2))</f>
        <v/>
      </c>
      <c r="AD470" s="21">
        <f>IF(C470&lt;=2000,0,MIN((C470-2000)*Z470,(T470+U470)*0.2))</f>
        <v/>
      </c>
      <c r="AE470" s="21">
        <f>AC470*AA470</f>
        <v/>
      </c>
      <c r="AF470" s="21">
        <f>ROUNDDOWN(R470,-2)+ROUNDDOWN(S470,-2)</f>
        <v/>
      </c>
      <c r="AG470" s="21">
        <f>ROUNDDOWN(MAX(0,R470-(AB470+AC470+AE470)*0.6),-2)+ROUNDDOWN(MAX(0,S470-(AB470+AC470+AE470)*0.4),-2)</f>
        <v/>
      </c>
      <c r="AH470" s="21">
        <f>ROUNDDOWN(MAX(0,T470-(AB470+AD470)*0.6),-2)+ROUNDDOWN(MAX(0,U470-(AB470+AD470)*0.4),-2)</f>
        <v/>
      </c>
      <c r="AI470" s="21">
        <f>ROUNDDOWN(T470,-2)+ROUNDDOWN(U470,-2)</f>
        <v/>
      </c>
      <c r="AJ470" s="21">
        <f>M470+AF470</f>
        <v/>
      </c>
      <c r="AK470" s="21">
        <f>M470+AG470</f>
        <v/>
      </c>
      <c r="AL470" s="21">
        <f>N470+AH470</f>
        <v/>
      </c>
      <c r="AM470" s="21">
        <f>O470+AI470</f>
        <v/>
      </c>
      <c r="AN470" s="21">
        <f>N470+AI470</f>
        <v/>
      </c>
      <c r="AO470" s="21">
        <f>ROUNDDOWN((R470+S470)*0.2/Y470+2000,0)</f>
        <v/>
      </c>
      <c r="AP470" s="21">
        <f>ROUNDDOWN((T470+U470)*0.2/Z470+2000,0)</f>
        <v/>
      </c>
      <c r="AQ470" s="21">
        <f>AL470-AK470</f>
        <v/>
      </c>
      <c r="AR470" s="21">
        <f>AM470-AK470</f>
        <v/>
      </c>
      <c r="AS470" s="21">
        <f>AM470-AL470</f>
        <v/>
      </c>
      <c r="AT470" s="21">
        <f>AK470+C470-AJ470</f>
        <v/>
      </c>
      <c r="AU470" s="21">
        <f>AL470+C470-AM470</f>
        <v/>
      </c>
      <c r="AV470" s="21">
        <f>AN470+C470-AM470</f>
        <v/>
      </c>
    </row>
    <row r="471">
      <c r="A471" t="inlineStr">
        <is>
          <t>医療費の境目</t>
        </is>
      </c>
      <c r="B471" s="21">
        <f>'3_医療費の境目'!$B$3</f>
        <v/>
      </c>
      <c r="C471" s="21">
        <f>IF('3_医療費の境目'!$B$4="",AO471,'3_医療費の境目'!$B$4)</f>
        <v/>
      </c>
      <c r="D471" s="21">
        <f>'3_医療費の境目'!D471</f>
        <v/>
      </c>
      <c r="E471" s="21">
        <f>ROUND(MIN(B471/12,650000)*12*0.0915+MIN(B471/12,1390000)*12*(0.0504+0)+B471*0.005,0)</f>
        <v/>
      </c>
      <c r="F471" s="21">
        <f>IF(B471&lt;741000,0,IF(B471&lt;2191000,B471-740000,IF(B471&lt;2193000,1451000,IF(B471&lt;2196000,1453000,IF(B471&lt;2200000,1456000,IF(B471&lt;3600000,ROUND(ROUNDDOWN(B471/4,-3)*2.8,0)-80000,IF(B471&lt;6600000,ROUND(ROUNDDOWN(B471/4,-3)*3.2,0)-440000,IF(B471&lt;8500000,ROUNDDOWN(B471*0.9,0)-1100000,B471-1950000))))))))</f>
        <v/>
      </c>
      <c r="G471" s="21">
        <f>IF(F471&gt;23500000,NA(),IF(F471&lt;=4890000,1040000,IF(F471&lt;=6550000,670000,620000)))</f>
        <v/>
      </c>
      <c r="H471" s="21">
        <f>IF(D471&lt;=0,0,MAX(0,MIN(2000000,D471-MIN(100000,ROUNDDOWN(F471*0.05,0)))))</f>
        <v/>
      </c>
      <c r="I471" s="21">
        <f>IF(C471&lt;=2000,0,MIN(C471,ROUNDDOWN(F471*0.4,0))-2000)</f>
        <v/>
      </c>
      <c r="J471" s="21">
        <f>MAX(0,ROUNDDOWN(F471-E471-G471,-3))</f>
        <v/>
      </c>
      <c r="K471" s="21">
        <f>MAX(0,ROUNDDOWN(F471-E471-G471-H471-I471,-3))</f>
        <v/>
      </c>
      <c r="L471" s="21">
        <f>MAX(0,ROUNDDOWN(F471-E471-G471-H471,-3))</f>
        <v/>
      </c>
      <c r="M471" s="21">
        <f>IF(J471&lt;=0,0,ROUNDDOWN((J471*LOOKUP(J471,{0,1950001,3300001,6950001,9000001,18000001,40000001},{0.05,0.1,0.2,0.23,0.33,0.4,0.45})-LOOKUP(J471,{0,1950001,3300001,6950001,9000001,18000001,40000001},{0,97500,427500,636000,1536000,2796000,4796000}))*1.021,-2))</f>
        <v/>
      </c>
      <c r="N471" s="21">
        <f>IF(K471&lt;=0,0,ROUNDDOWN((K471*LOOKUP(K471,{0,1950001,3300001,6950001,9000001,18000001,40000001},{0.05,0.1,0.2,0.23,0.33,0.4,0.45})-LOOKUP(K471,{0,1950001,3300001,6950001,9000001,18000001,40000001},{0,97500,427500,636000,1536000,2796000,4796000}))*1.021,-2))</f>
        <v/>
      </c>
      <c r="O471" s="21">
        <f>IF(L471&lt;=0,0,ROUNDDOWN((L471*LOOKUP(L471,{0,1950001,3300001,6950001,9000001,18000001,40000001},{0.05,0.1,0.2,0.23,0.33,0.4,0.45})-LOOKUP(L471,{0,1950001,3300001,6950001,9000001,18000001,40000001},{0,97500,427500,636000,1536000,2796000,4796000}))*1.021,-2))</f>
        <v/>
      </c>
      <c r="P471" s="21">
        <f>MAX(0,ROUNDDOWN(F471-E471-430000,-3))</f>
        <v/>
      </c>
      <c r="Q471" s="21">
        <f>MAX(0,ROUNDDOWN(F471-E471-430000-H471,-3))</f>
        <v/>
      </c>
      <c r="R471" s="21">
        <f>IF(F471&lt;=450000,0,MAX(0,P471*0.06-MIN(50000,P471)*0.03))</f>
        <v/>
      </c>
      <c r="S471" s="21">
        <f>IF(F471&lt;=450000,0,MAX(0,P471*0.04-MIN(50000,P471)*0.02))</f>
        <v/>
      </c>
      <c r="T471" s="21">
        <f>IF(F471&lt;=450000,0,MAX(0,Q471*0.06-MIN(50000,Q471)*0.03))</f>
        <v/>
      </c>
      <c r="U471" s="21">
        <f>IF(F471&lt;=450000,0,MAX(0,Q471*0.04-MIN(50000,Q471)*0.02))</f>
        <v/>
      </c>
      <c r="V471" s="21">
        <f>50000+MAX(0,G471-480000)</f>
        <v/>
      </c>
      <c r="W471" s="21">
        <f>P471-V471</f>
        <v/>
      </c>
      <c r="X471" s="21">
        <f>Q471-V471</f>
        <v/>
      </c>
      <c r="Y471" s="22">
        <f>IF(W471&lt;0,0.9,LOOKUP(W471,{0,1950001,3300001,6950001,9000001,18000001,40000001},{0.84895,0.7979,0.6958,0.66517,0.56307,0.4916,0.44055}))</f>
        <v/>
      </c>
      <c r="Z471" s="22">
        <f>IF(X471&lt;0,0.9,LOOKUP(X471,{0,1950001,3300001,6950001,9000001,18000001,40000001},{0.84895,0.7979,0.6958,0.66517,0.56307,0.4916,0.44055}))</f>
        <v/>
      </c>
      <c r="AA471" s="22">
        <f>IF(W471&lt;0,0,CHOOSE(MATCH(W471,{0,1950001,3300001,6950001,9000001},1),5.105/84.895,10.21/79.79,20.42/69.58,23.483/66.517,33.693/56.307))</f>
        <v/>
      </c>
      <c r="AB471" s="21">
        <f>IF(C471&lt;=2000,0,(MIN(C471,ROUNDDOWN(F471*0.3,0))-2000)*0.1)</f>
        <v/>
      </c>
      <c r="AC471" s="21">
        <f>IF(C471&lt;=2000,0,MIN((C471-2000)*Y471,(R471+S471)*0.2))</f>
        <v/>
      </c>
      <c r="AD471" s="21">
        <f>IF(C471&lt;=2000,0,MIN((C471-2000)*Z471,(T471+U471)*0.2))</f>
        <v/>
      </c>
      <c r="AE471" s="21">
        <f>AC471*AA471</f>
        <v/>
      </c>
      <c r="AF471" s="21">
        <f>ROUNDDOWN(R471,-2)+ROUNDDOWN(S471,-2)</f>
        <v/>
      </c>
      <c r="AG471" s="21">
        <f>ROUNDDOWN(MAX(0,R471-(AB471+AC471+AE471)*0.6),-2)+ROUNDDOWN(MAX(0,S471-(AB471+AC471+AE471)*0.4),-2)</f>
        <v/>
      </c>
      <c r="AH471" s="21">
        <f>ROUNDDOWN(MAX(0,T471-(AB471+AD471)*0.6),-2)+ROUNDDOWN(MAX(0,U471-(AB471+AD471)*0.4),-2)</f>
        <v/>
      </c>
      <c r="AI471" s="21">
        <f>ROUNDDOWN(T471,-2)+ROUNDDOWN(U471,-2)</f>
        <v/>
      </c>
      <c r="AJ471" s="21">
        <f>M471+AF471</f>
        <v/>
      </c>
      <c r="AK471" s="21">
        <f>M471+AG471</f>
        <v/>
      </c>
      <c r="AL471" s="21">
        <f>N471+AH471</f>
        <v/>
      </c>
      <c r="AM471" s="21">
        <f>O471+AI471</f>
        <v/>
      </c>
      <c r="AN471" s="21">
        <f>N471+AI471</f>
        <v/>
      </c>
      <c r="AO471" s="21">
        <f>ROUNDDOWN((R471+S471)*0.2/Y471+2000,0)</f>
        <v/>
      </c>
      <c r="AP471" s="21">
        <f>ROUNDDOWN((T471+U471)*0.2/Z471+2000,0)</f>
        <v/>
      </c>
      <c r="AQ471" s="21">
        <f>AL471-AK471</f>
        <v/>
      </c>
      <c r="AR471" s="21">
        <f>AM471-AK471</f>
        <v/>
      </c>
      <c r="AS471" s="21">
        <f>AM471-AL471</f>
        <v/>
      </c>
      <c r="AT471" s="21">
        <f>AK471+C471-AJ471</f>
        <v/>
      </c>
      <c r="AU471" s="21">
        <f>AL471+C471-AM471</f>
        <v/>
      </c>
      <c r="AV471" s="21">
        <f>AN471+C471-AM471</f>
        <v/>
      </c>
    </row>
    <row r="472">
      <c r="A472" t="inlineStr">
        <is>
          <t>医療費の境目</t>
        </is>
      </c>
      <c r="B472" s="21">
        <f>'3_医療費の境目'!$B$3</f>
        <v/>
      </c>
      <c r="C472" s="21">
        <f>IF('3_医療費の境目'!$B$4="",AO472,'3_医療費の境目'!$B$4)</f>
        <v/>
      </c>
      <c r="D472" s="21">
        <f>'3_医療費の境目'!D472</f>
        <v/>
      </c>
      <c r="E472" s="21">
        <f>ROUND(MIN(B472/12,650000)*12*0.0915+MIN(B472/12,1390000)*12*(0.0504+0)+B472*0.005,0)</f>
        <v/>
      </c>
      <c r="F472" s="21">
        <f>IF(B472&lt;741000,0,IF(B472&lt;2191000,B472-740000,IF(B472&lt;2193000,1451000,IF(B472&lt;2196000,1453000,IF(B472&lt;2200000,1456000,IF(B472&lt;3600000,ROUND(ROUNDDOWN(B472/4,-3)*2.8,0)-80000,IF(B472&lt;6600000,ROUND(ROUNDDOWN(B472/4,-3)*3.2,0)-440000,IF(B472&lt;8500000,ROUNDDOWN(B472*0.9,0)-1100000,B472-1950000))))))))</f>
        <v/>
      </c>
      <c r="G472" s="21">
        <f>IF(F472&gt;23500000,NA(),IF(F472&lt;=4890000,1040000,IF(F472&lt;=6550000,670000,620000)))</f>
        <v/>
      </c>
      <c r="H472" s="21">
        <f>IF(D472&lt;=0,0,MAX(0,MIN(2000000,D472-MIN(100000,ROUNDDOWN(F472*0.05,0)))))</f>
        <v/>
      </c>
      <c r="I472" s="21">
        <f>IF(C472&lt;=2000,0,MIN(C472,ROUNDDOWN(F472*0.4,0))-2000)</f>
        <v/>
      </c>
      <c r="J472" s="21">
        <f>MAX(0,ROUNDDOWN(F472-E472-G472,-3))</f>
        <v/>
      </c>
      <c r="K472" s="21">
        <f>MAX(0,ROUNDDOWN(F472-E472-G472-H472-I472,-3))</f>
        <v/>
      </c>
      <c r="L472" s="21">
        <f>MAX(0,ROUNDDOWN(F472-E472-G472-H472,-3))</f>
        <v/>
      </c>
      <c r="M472" s="21">
        <f>IF(J472&lt;=0,0,ROUNDDOWN((J472*LOOKUP(J472,{0,1950001,3300001,6950001,9000001,18000001,40000001},{0.05,0.1,0.2,0.23,0.33,0.4,0.45})-LOOKUP(J472,{0,1950001,3300001,6950001,9000001,18000001,40000001},{0,97500,427500,636000,1536000,2796000,4796000}))*1.021,-2))</f>
        <v/>
      </c>
      <c r="N472" s="21">
        <f>IF(K472&lt;=0,0,ROUNDDOWN((K472*LOOKUP(K472,{0,1950001,3300001,6950001,9000001,18000001,40000001},{0.05,0.1,0.2,0.23,0.33,0.4,0.45})-LOOKUP(K472,{0,1950001,3300001,6950001,9000001,18000001,40000001},{0,97500,427500,636000,1536000,2796000,4796000}))*1.021,-2))</f>
        <v/>
      </c>
      <c r="O472" s="21">
        <f>IF(L472&lt;=0,0,ROUNDDOWN((L472*LOOKUP(L472,{0,1950001,3300001,6950001,9000001,18000001,40000001},{0.05,0.1,0.2,0.23,0.33,0.4,0.45})-LOOKUP(L472,{0,1950001,3300001,6950001,9000001,18000001,40000001},{0,97500,427500,636000,1536000,2796000,4796000}))*1.021,-2))</f>
        <v/>
      </c>
      <c r="P472" s="21">
        <f>MAX(0,ROUNDDOWN(F472-E472-430000,-3))</f>
        <v/>
      </c>
      <c r="Q472" s="21">
        <f>MAX(0,ROUNDDOWN(F472-E472-430000-H472,-3))</f>
        <v/>
      </c>
      <c r="R472" s="21">
        <f>IF(F472&lt;=450000,0,MAX(0,P472*0.06-MIN(50000,P472)*0.03))</f>
        <v/>
      </c>
      <c r="S472" s="21">
        <f>IF(F472&lt;=450000,0,MAX(0,P472*0.04-MIN(50000,P472)*0.02))</f>
        <v/>
      </c>
      <c r="T472" s="21">
        <f>IF(F472&lt;=450000,0,MAX(0,Q472*0.06-MIN(50000,Q472)*0.03))</f>
        <v/>
      </c>
      <c r="U472" s="21">
        <f>IF(F472&lt;=450000,0,MAX(0,Q472*0.04-MIN(50000,Q472)*0.02))</f>
        <v/>
      </c>
      <c r="V472" s="21">
        <f>50000+MAX(0,G472-480000)</f>
        <v/>
      </c>
      <c r="W472" s="21">
        <f>P472-V472</f>
        <v/>
      </c>
      <c r="X472" s="21">
        <f>Q472-V472</f>
        <v/>
      </c>
      <c r="Y472" s="22">
        <f>IF(W472&lt;0,0.9,LOOKUP(W472,{0,1950001,3300001,6950001,9000001,18000001,40000001},{0.84895,0.7979,0.6958,0.66517,0.56307,0.4916,0.44055}))</f>
        <v/>
      </c>
      <c r="Z472" s="22">
        <f>IF(X472&lt;0,0.9,LOOKUP(X472,{0,1950001,3300001,6950001,9000001,18000001,40000001},{0.84895,0.7979,0.6958,0.66517,0.56307,0.4916,0.44055}))</f>
        <v/>
      </c>
      <c r="AA472" s="22">
        <f>IF(W472&lt;0,0,CHOOSE(MATCH(W472,{0,1950001,3300001,6950001,9000001},1),5.105/84.895,10.21/79.79,20.42/69.58,23.483/66.517,33.693/56.307))</f>
        <v/>
      </c>
      <c r="AB472" s="21">
        <f>IF(C472&lt;=2000,0,(MIN(C472,ROUNDDOWN(F472*0.3,0))-2000)*0.1)</f>
        <v/>
      </c>
      <c r="AC472" s="21">
        <f>IF(C472&lt;=2000,0,MIN((C472-2000)*Y472,(R472+S472)*0.2))</f>
        <v/>
      </c>
      <c r="AD472" s="21">
        <f>IF(C472&lt;=2000,0,MIN((C472-2000)*Z472,(T472+U472)*0.2))</f>
        <v/>
      </c>
      <c r="AE472" s="21">
        <f>AC472*AA472</f>
        <v/>
      </c>
      <c r="AF472" s="21">
        <f>ROUNDDOWN(R472,-2)+ROUNDDOWN(S472,-2)</f>
        <v/>
      </c>
      <c r="AG472" s="21">
        <f>ROUNDDOWN(MAX(0,R472-(AB472+AC472+AE472)*0.6),-2)+ROUNDDOWN(MAX(0,S472-(AB472+AC472+AE472)*0.4),-2)</f>
        <v/>
      </c>
      <c r="AH472" s="21">
        <f>ROUNDDOWN(MAX(0,T472-(AB472+AD472)*0.6),-2)+ROUNDDOWN(MAX(0,U472-(AB472+AD472)*0.4),-2)</f>
        <v/>
      </c>
      <c r="AI472" s="21">
        <f>ROUNDDOWN(T472,-2)+ROUNDDOWN(U472,-2)</f>
        <v/>
      </c>
      <c r="AJ472" s="21">
        <f>M472+AF472</f>
        <v/>
      </c>
      <c r="AK472" s="21">
        <f>M472+AG472</f>
        <v/>
      </c>
      <c r="AL472" s="21">
        <f>N472+AH472</f>
        <v/>
      </c>
      <c r="AM472" s="21">
        <f>O472+AI472</f>
        <v/>
      </c>
      <c r="AN472" s="21">
        <f>N472+AI472</f>
        <v/>
      </c>
      <c r="AO472" s="21">
        <f>ROUNDDOWN((R472+S472)*0.2/Y472+2000,0)</f>
        <v/>
      </c>
      <c r="AP472" s="21">
        <f>ROUNDDOWN((T472+U472)*0.2/Z472+2000,0)</f>
        <v/>
      </c>
      <c r="AQ472" s="21">
        <f>AL472-AK472</f>
        <v/>
      </c>
      <c r="AR472" s="21">
        <f>AM472-AK472</f>
        <v/>
      </c>
      <c r="AS472" s="21">
        <f>AM472-AL472</f>
        <v/>
      </c>
      <c r="AT472" s="21">
        <f>AK472+C472-AJ472</f>
        <v/>
      </c>
      <c r="AU472" s="21">
        <f>AL472+C472-AM472</f>
        <v/>
      </c>
      <c r="AV472" s="21">
        <f>AN472+C472-AM472</f>
        <v/>
      </c>
    </row>
    <row r="473">
      <c r="A473" t="inlineStr">
        <is>
          <t>医療費の境目</t>
        </is>
      </c>
      <c r="B473" s="21">
        <f>'3_医療費の境目'!$B$3</f>
        <v/>
      </c>
      <c r="C473" s="21">
        <f>IF('3_医療費の境目'!$B$4="",AO473,'3_医療費の境目'!$B$4)</f>
        <v/>
      </c>
      <c r="D473" s="21">
        <f>'3_医療費の境目'!D473</f>
        <v/>
      </c>
      <c r="E473" s="21">
        <f>ROUND(MIN(B473/12,650000)*12*0.0915+MIN(B473/12,1390000)*12*(0.0504+0)+B473*0.005,0)</f>
        <v/>
      </c>
      <c r="F473" s="21">
        <f>IF(B473&lt;741000,0,IF(B473&lt;2191000,B473-740000,IF(B473&lt;2193000,1451000,IF(B473&lt;2196000,1453000,IF(B473&lt;2200000,1456000,IF(B473&lt;3600000,ROUND(ROUNDDOWN(B473/4,-3)*2.8,0)-80000,IF(B473&lt;6600000,ROUND(ROUNDDOWN(B473/4,-3)*3.2,0)-440000,IF(B473&lt;8500000,ROUNDDOWN(B473*0.9,0)-1100000,B473-1950000))))))))</f>
        <v/>
      </c>
      <c r="G473" s="21">
        <f>IF(F473&gt;23500000,NA(),IF(F473&lt;=4890000,1040000,IF(F473&lt;=6550000,670000,620000)))</f>
        <v/>
      </c>
      <c r="H473" s="21">
        <f>IF(D473&lt;=0,0,MAX(0,MIN(2000000,D473-MIN(100000,ROUNDDOWN(F473*0.05,0)))))</f>
        <v/>
      </c>
      <c r="I473" s="21">
        <f>IF(C473&lt;=2000,0,MIN(C473,ROUNDDOWN(F473*0.4,0))-2000)</f>
        <v/>
      </c>
      <c r="J473" s="21">
        <f>MAX(0,ROUNDDOWN(F473-E473-G473,-3))</f>
        <v/>
      </c>
      <c r="K473" s="21">
        <f>MAX(0,ROUNDDOWN(F473-E473-G473-H473-I473,-3))</f>
        <v/>
      </c>
      <c r="L473" s="21">
        <f>MAX(0,ROUNDDOWN(F473-E473-G473-H473,-3))</f>
        <v/>
      </c>
      <c r="M473" s="21">
        <f>IF(J473&lt;=0,0,ROUNDDOWN((J473*LOOKUP(J473,{0,1950001,3300001,6950001,9000001,18000001,40000001},{0.05,0.1,0.2,0.23,0.33,0.4,0.45})-LOOKUP(J473,{0,1950001,3300001,6950001,9000001,18000001,40000001},{0,97500,427500,636000,1536000,2796000,4796000}))*1.021,-2))</f>
        <v/>
      </c>
      <c r="N473" s="21">
        <f>IF(K473&lt;=0,0,ROUNDDOWN((K473*LOOKUP(K473,{0,1950001,3300001,6950001,9000001,18000001,40000001},{0.05,0.1,0.2,0.23,0.33,0.4,0.45})-LOOKUP(K473,{0,1950001,3300001,6950001,9000001,18000001,40000001},{0,97500,427500,636000,1536000,2796000,4796000}))*1.021,-2))</f>
        <v/>
      </c>
      <c r="O473" s="21">
        <f>IF(L473&lt;=0,0,ROUNDDOWN((L473*LOOKUP(L473,{0,1950001,3300001,6950001,9000001,18000001,40000001},{0.05,0.1,0.2,0.23,0.33,0.4,0.45})-LOOKUP(L473,{0,1950001,3300001,6950001,9000001,18000001,40000001},{0,97500,427500,636000,1536000,2796000,4796000}))*1.021,-2))</f>
        <v/>
      </c>
      <c r="P473" s="21">
        <f>MAX(0,ROUNDDOWN(F473-E473-430000,-3))</f>
        <v/>
      </c>
      <c r="Q473" s="21">
        <f>MAX(0,ROUNDDOWN(F473-E473-430000-H473,-3))</f>
        <v/>
      </c>
      <c r="R473" s="21">
        <f>IF(F473&lt;=450000,0,MAX(0,P473*0.06-MIN(50000,P473)*0.03))</f>
        <v/>
      </c>
      <c r="S473" s="21">
        <f>IF(F473&lt;=450000,0,MAX(0,P473*0.04-MIN(50000,P473)*0.02))</f>
        <v/>
      </c>
      <c r="T473" s="21">
        <f>IF(F473&lt;=450000,0,MAX(0,Q473*0.06-MIN(50000,Q473)*0.03))</f>
        <v/>
      </c>
      <c r="U473" s="21">
        <f>IF(F473&lt;=450000,0,MAX(0,Q473*0.04-MIN(50000,Q473)*0.02))</f>
        <v/>
      </c>
      <c r="V473" s="21">
        <f>50000+MAX(0,G473-480000)</f>
        <v/>
      </c>
      <c r="W473" s="21">
        <f>P473-V473</f>
        <v/>
      </c>
      <c r="X473" s="21">
        <f>Q473-V473</f>
        <v/>
      </c>
      <c r="Y473" s="22">
        <f>IF(W473&lt;0,0.9,LOOKUP(W473,{0,1950001,3300001,6950001,9000001,18000001,40000001},{0.84895,0.7979,0.6958,0.66517,0.56307,0.4916,0.44055}))</f>
        <v/>
      </c>
      <c r="Z473" s="22">
        <f>IF(X473&lt;0,0.9,LOOKUP(X473,{0,1950001,3300001,6950001,9000001,18000001,40000001},{0.84895,0.7979,0.6958,0.66517,0.56307,0.4916,0.44055}))</f>
        <v/>
      </c>
      <c r="AA473" s="22">
        <f>IF(W473&lt;0,0,CHOOSE(MATCH(W473,{0,1950001,3300001,6950001,9000001},1),5.105/84.895,10.21/79.79,20.42/69.58,23.483/66.517,33.693/56.307))</f>
        <v/>
      </c>
      <c r="AB473" s="21">
        <f>IF(C473&lt;=2000,0,(MIN(C473,ROUNDDOWN(F473*0.3,0))-2000)*0.1)</f>
        <v/>
      </c>
      <c r="AC473" s="21">
        <f>IF(C473&lt;=2000,0,MIN((C473-2000)*Y473,(R473+S473)*0.2))</f>
        <v/>
      </c>
      <c r="AD473" s="21">
        <f>IF(C473&lt;=2000,0,MIN((C473-2000)*Z473,(T473+U473)*0.2))</f>
        <v/>
      </c>
      <c r="AE473" s="21">
        <f>AC473*AA473</f>
        <v/>
      </c>
      <c r="AF473" s="21">
        <f>ROUNDDOWN(R473,-2)+ROUNDDOWN(S473,-2)</f>
        <v/>
      </c>
      <c r="AG473" s="21">
        <f>ROUNDDOWN(MAX(0,R473-(AB473+AC473+AE473)*0.6),-2)+ROUNDDOWN(MAX(0,S473-(AB473+AC473+AE473)*0.4),-2)</f>
        <v/>
      </c>
      <c r="AH473" s="21">
        <f>ROUNDDOWN(MAX(0,T473-(AB473+AD473)*0.6),-2)+ROUNDDOWN(MAX(0,U473-(AB473+AD473)*0.4),-2)</f>
        <v/>
      </c>
      <c r="AI473" s="21">
        <f>ROUNDDOWN(T473,-2)+ROUNDDOWN(U473,-2)</f>
        <v/>
      </c>
      <c r="AJ473" s="21">
        <f>M473+AF473</f>
        <v/>
      </c>
      <c r="AK473" s="21">
        <f>M473+AG473</f>
        <v/>
      </c>
      <c r="AL473" s="21">
        <f>N473+AH473</f>
        <v/>
      </c>
      <c r="AM473" s="21">
        <f>O473+AI473</f>
        <v/>
      </c>
      <c r="AN473" s="21">
        <f>N473+AI473</f>
        <v/>
      </c>
      <c r="AO473" s="21">
        <f>ROUNDDOWN((R473+S473)*0.2/Y473+2000,0)</f>
        <v/>
      </c>
      <c r="AP473" s="21">
        <f>ROUNDDOWN((T473+U473)*0.2/Z473+2000,0)</f>
        <v/>
      </c>
      <c r="AQ473" s="21">
        <f>AL473-AK473</f>
        <v/>
      </c>
      <c r="AR473" s="21">
        <f>AM473-AK473</f>
        <v/>
      </c>
      <c r="AS473" s="21">
        <f>AM473-AL473</f>
        <v/>
      </c>
      <c r="AT473" s="21">
        <f>AK473+C473-AJ473</f>
        <v/>
      </c>
      <c r="AU473" s="21">
        <f>AL473+C473-AM473</f>
        <v/>
      </c>
      <c r="AV473" s="21">
        <f>AN473+C473-AM473</f>
        <v/>
      </c>
    </row>
    <row r="474">
      <c r="A474" t="inlineStr">
        <is>
          <t>医療費の境目</t>
        </is>
      </c>
      <c r="B474" s="21">
        <f>'3_医療費の境目'!$B$3</f>
        <v/>
      </c>
      <c r="C474" s="21">
        <f>IF('3_医療費の境目'!$B$4="",AO474,'3_医療費の境目'!$B$4)</f>
        <v/>
      </c>
      <c r="D474" s="21">
        <f>'3_医療費の境目'!D474</f>
        <v/>
      </c>
      <c r="E474" s="21">
        <f>ROUND(MIN(B474/12,650000)*12*0.0915+MIN(B474/12,1390000)*12*(0.0504+0)+B474*0.005,0)</f>
        <v/>
      </c>
      <c r="F474" s="21">
        <f>IF(B474&lt;741000,0,IF(B474&lt;2191000,B474-740000,IF(B474&lt;2193000,1451000,IF(B474&lt;2196000,1453000,IF(B474&lt;2200000,1456000,IF(B474&lt;3600000,ROUND(ROUNDDOWN(B474/4,-3)*2.8,0)-80000,IF(B474&lt;6600000,ROUND(ROUNDDOWN(B474/4,-3)*3.2,0)-440000,IF(B474&lt;8500000,ROUNDDOWN(B474*0.9,0)-1100000,B474-1950000))))))))</f>
        <v/>
      </c>
      <c r="G474" s="21">
        <f>IF(F474&gt;23500000,NA(),IF(F474&lt;=4890000,1040000,IF(F474&lt;=6550000,670000,620000)))</f>
        <v/>
      </c>
      <c r="H474" s="21">
        <f>IF(D474&lt;=0,0,MAX(0,MIN(2000000,D474-MIN(100000,ROUNDDOWN(F474*0.05,0)))))</f>
        <v/>
      </c>
      <c r="I474" s="21">
        <f>IF(C474&lt;=2000,0,MIN(C474,ROUNDDOWN(F474*0.4,0))-2000)</f>
        <v/>
      </c>
      <c r="J474" s="21">
        <f>MAX(0,ROUNDDOWN(F474-E474-G474,-3))</f>
        <v/>
      </c>
      <c r="K474" s="21">
        <f>MAX(0,ROUNDDOWN(F474-E474-G474-H474-I474,-3))</f>
        <v/>
      </c>
      <c r="L474" s="21">
        <f>MAX(0,ROUNDDOWN(F474-E474-G474-H474,-3))</f>
        <v/>
      </c>
      <c r="M474" s="21">
        <f>IF(J474&lt;=0,0,ROUNDDOWN((J474*LOOKUP(J474,{0,1950001,3300001,6950001,9000001,18000001,40000001},{0.05,0.1,0.2,0.23,0.33,0.4,0.45})-LOOKUP(J474,{0,1950001,3300001,6950001,9000001,18000001,40000001},{0,97500,427500,636000,1536000,2796000,4796000}))*1.021,-2))</f>
        <v/>
      </c>
      <c r="N474" s="21">
        <f>IF(K474&lt;=0,0,ROUNDDOWN((K474*LOOKUP(K474,{0,1950001,3300001,6950001,9000001,18000001,40000001},{0.05,0.1,0.2,0.23,0.33,0.4,0.45})-LOOKUP(K474,{0,1950001,3300001,6950001,9000001,18000001,40000001},{0,97500,427500,636000,1536000,2796000,4796000}))*1.021,-2))</f>
        <v/>
      </c>
      <c r="O474" s="21">
        <f>IF(L474&lt;=0,0,ROUNDDOWN((L474*LOOKUP(L474,{0,1950001,3300001,6950001,9000001,18000001,40000001},{0.05,0.1,0.2,0.23,0.33,0.4,0.45})-LOOKUP(L474,{0,1950001,3300001,6950001,9000001,18000001,40000001},{0,97500,427500,636000,1536000,2796000,4796000}))*1.021,-2))</f>
        <v/>
      </c>
      <c r="P474" s="21">
        <f>MAX(0,ROUNDDOWN(F474-E474-430000,-3))</f>
        <v/>
      </c>
      <c r="Q474" s="21">
        <f>MAX(0,ROUNDDOWN(F474-E474-430000-H474,-3))</f>
        <v/>
      </c>
      <c r="R474" s="21">
        <f>IF(F474&lt;=450000,0,MAX(0,P474*0.06-MIN(50000,P474)*0.03))</f>
        <v/>
      </c>
      <c r="S474" s="21">
        <f>IF(F474&lt;=450000,0,MAX(0,P474*0.04-MIN(50000,P474)*0.02))</f>
        <v/>
      </c>
      <c r="T474" s="21">
        <f>IF(F474&lt;=450000,0,MAX(0,Q474*0.06-MIN(50000,Q474)*0.03))</f>
        <v/>
      </c>
      <c r="U474" s="21">
        <f>IF(F474&lt;=450000,0,MAX(0,Q474*0.04-MIN(50000,Q474)*0.02))</f>
        <v/>
      </c>
      <c r="V474" s="21">
        <f>50000+MAX(0,G474-480000)</f>
        <v/>
      </c>
      <c r="W474" s="21">
        <f>P474-V474</f>
        <v/>
      </c>
      <c r="X474" s="21">
        <f>Q474-V474</f>
        <v/>
      </c>
      <c r="Y474" s="22">
        <f>IF(W474&lt;0,0.9,LOOKUP(W474,{0,1950001,3300001,6950001,9000001,18000001,40000001},{0.84895,0.7979,0.6958,0.66517,0.56307,0.4916,0.44055}))</f>
        <v/>
      </c>
      <c r="Z474" s="22">
        <f>IF(X474&lt;0,0.9,LOOKUP(X474,{0,1950001,3300001,6950001,9000001,18000001,40000001},{0.84895,0.7979,0.6958,0.66517,0.56307,0.4916,0.44055}))</f>
        <v/>
      </c>
      <c r="AA474" s="22">
        <f>IF(W474&lt;0,0,CHOOSE(MATCH(W474,{0,1950001,3300001,6950001,9000001},1),5.105/84.895,10.21/79.79,20.42/69.58,23.483/66.517,33.693/56.307))</f>
        <v/>
      </c>
      <c r="AB474" s="21">
        <f>IF(C474&lt;=2000,0,(MIN(C474,ROUNDDOWN(F474*0.3,0))-2000)*0.1)</f>
        <v/>
      </c>
      <c r="AC474" s="21">
        <f>IF(C474&lt;=2000,0,MIN((C474-2000)*Y474,(R474+S474)*0.2))</f>
        <v/>
      </c>
      <c r="AD474" s="21">
        <f>IF(C474&lt;=2000,0,MIN((C474-2000)*Z474,(T474+U474)*0.2))</f>
        <v/>
      </c>
      <c r="AE474" s="21">
        <f>AC474*AA474</f>
        <v/>
      </c>
      <c r="AF474" s="21">
        <f>ROUNDDOWN(R474,-2)+ROUNDDOWN(S474,-2)</f>
        <v/>
      </c>
      <c r="AG474" s="21">
        <f>ROUNDDOWN(MAX(0,R474-(AB474+AC474+AE474)*0.6),-2)+ROUNDDOWN(MAX(0,S474-(AB474+AC474+AE474)*0.4),-2)</f>
        <v/>
      </c>
      <c r="AH474" s="21">
        <f>ROUNDDOWN(MAX(0,T474-(AB474+AD474)*0.6),-2)+ROUNDDOWN(MAX(0,U474-(AB474+AD474)*0.4),-2)</f>
        <v/>
      </c>
      <c r="AI474" s="21">
        <f>ROUNDDOWN(T474,-2)+ROUNDDOWN(U474,-2)</f>
        <v/>
      </c>
      <c r="AJ474" s="21">
        <f>M474+AF474</f>
        <v/>
      </c>
      <c r="AK474" s="21">
        <f>M474+AG474</f>
        <v/>
      </c>
      <c r="AL474" s="21">
        <f>N474+AH474</f>
        <v/>
      </c>
      <c r="AM474" s="21">
        <f>O474+AI474</f>
        <v/>
      </c>
      <c r="AN474" s="21">
        <f>N474+AI474</f>
        <v/>
      </c>
      <c r="AO474" s="21">
        <f>ROUNDDOWN((R474+S474)*0.2/Y474+2000,0)</f>
        <v/>
      </c>
      <c r="AP474" s="21">
        <f>ROUNDDOWN((T474+U474)*0.2/Z474+2000,0)</f>
        <v/>
      </c>
      <c r="AQ474" s="21">
        <f>AL474-AK474</f>
        <v/>
      </c>
      <c r="AR474" s="21">
        <f>AM474-AK474</f>
        <v/>
      </c>
      <c r="AS474" s="21">
        <f>AM474-AL474</f>
        <v/>
      </c>
      <c r="AT474" s="21">
        <f>AK474+C474-AJ474</f>
        <v/>
      </c>
      <c r="AU474" s="21">
        <f>AL474+C474-AM474</f>
        <v/>
      </c>
      <c r="AV474" s="21">
        <f>AN474+C474-AM474</f>
        <v/>
      </c>
    </row>
    <row r="475">
      <c r="A475" t="inlineStr">
        <is>
          <t>医療費の境目</t>
        </is>
      </c>
      <c r="B475" s="21">
        <f>'3_医療費の境目'!$B$3</f>
        <v/>
      </c>
      <c r="C475" s="21">
        <f>IF('3_医療費の境目'!$B$4="",AO475,'3_医療費の境目'!$B$4)</f>
        <v/>
      </c>
      <c r="D475" s="21">
        <f>'3_医療費の境目'!D475</f>
        <v/>
      </c>
      <c r="E475" s="21">
        <f>ROUND(MIN(B475/12,650000)*12*0.0915+MIN(B475/12,1390000)*12*(0.0504+0)+B475*0.005,0)</f>
        <v/>
      </c>
      <c r="F475" s="21">
        <f>IF(B475&lt;741000,0,IF(B475&lt;2191000,B475-740000,IF(B475&lt;2193000,1451000,IF(B475&lt;2196000,1453000,IF(B475&lt;2200000,1456000,IF(B475&lt;3600000,ROUND(ROUNDDOWN(B475/4,-3)*2.8,0)-80000,IF(B475&lt;6600000,ROUND(ROUNDDOWN(B475/4,-3)*3.2,0)-440000,IF(B475&lt;8500000,ROUNDDOWN(B475*0.9,0)-1100000,B475-1950000))))))))</f>
        <v/>
      </c>
      <c r="G475" s="21">
        <f>IF(F475&gt;23500000,NA(),IF(F475&lt;=4890000,1040000,IF(F475&lt;=6550000,670000,620000)))</f>
        <v/>
      </c>
      <c r="H475" s="21">
        <f>IF(D475&lt;=0,0,MAX(0,MIN(2000000,D475-MIN(100000,ROUNDDOWN(F475*0.05,0)))))</f>
        <v/>
      </c>
      <c r="I475" s="21">
        <f>IF(C475&lt;=2000,0,MIN(C475,ROUNDDOWN(F475*0.4,0))-2000)</f>
        <v/>
      </c>
      <c r="J475" s="21">
        <f>MAX(0,ROUNDDOWN(F475-E475-G475,-3))</f>
        <v/>
      </c>
      <c r="K475" s="21">
        <f>MAX(0,ROUNDDOWN(F475-E475-G475-H475-I475,-3))</f>
        <v/>
      </c>
      <c r="L475" s="21">
        <f>MAX(0,ROUNDDOWN(F475-E475-G475-H475,-3))</f>
        <v/>
      </c>
      <c r="M475" s="21">
        <f>IF(J475&lt;=0,0,ROUNDDOWN((J475*LOOKUP(J475,{0,1950001,3300001,6950001,9000001,18000001,40000001},{0.05,0.1,0.2,0.23,0.33,0.4,0.45})-LOOKUP(J475,{0,1950001,3300001,6950001,9000001,18000001,40000001},{0,97500,427500,636000,1536000,2796000,4796000}))*1.021,-2))</f>
        <v/>
      </c>
      <c r="N475" s="21">
        <f>IF(K475&lt;=0,0,ROUNDDOWN((K475*LOOKUP(K475,{0,1950001,3300001,6950001,9000001,18000001,40000001},{0.05,0.1,0.2,0.23,0.33,0.4,0.45})-LOOKUP(K475,{0,1950001,3300001,6950001,9000001,18000001,40000001},{0,97500,427500,636000,1536000,2796000,4796000}))*1.021,-2))</f>
        <v/>
      </c>
      <c r="O475" s="21">
        <f>IF(L475&lt;=0,0,ROUNDDOWN((L475*LOOKUP(L475,{0,1950001,3300001,6950001,9000001,18000001,40000001},{0.05,0.1,0.2,0.23,0.33,0.4,0.45})-LOOKUP(L475,{0,1950001,3300001,6950001,9000001,18000001,40000001},{0,97500,427500,636000,1536000,2796000,4796000}))*1.021,-2))</f>
        <v/>
      </c>
      <c r="P475" s="21">
        <f>MAX(0,ROUNDDOWN(F475-E475-430000,-3))</f>
        <v/>
      </c>
      <c r="Q475" s="21">
        <f>MAX(0,ROUNDDOWN(F475-E475-430000-H475,-3))</f>
        <v/>
      </c>
      <c r="R475" s="21">
        <f>IF(F475&lt;=450000,0,MAX(0,P475*0.06-MIN(50000,P475)*0.03))</f>
        <v/>
      </c>
      <c r="S475" s="21">
        <f>IF(F475&lt;=450000,0,MAX(0,P475*0.04-MIN(50000,P475)*0.02))</f>
        <v/>
      </c>
      <c r="T475" s="21">
        <f>IF(F475&lt;=450000,0,MAX(0,Q475*0.06-MIN(50000,Q475)*0.03))</f>
        <v/>
      </c>
      <c r="U475" s="21">
        <f>IF(F475&lt;=450000,0,MAX(0,Q475*0.04-MIN(50000,Q475)*0.02))</f>
        <v/>
      </c>
      <c r="V475" s="21">
        <f>50000+MAX(0,G475-480000)</f>
        <v/>
      </c>
      <c r="W475" s="21">
        <f>P475-V475</f>
        <v/>
      </c>
      <c r="X475" s="21">
        <f>Q475-V475</f>
        <v/>
      </c>
      <c r="Y475" s="22">
        <f>IF(W475&lt;0,0.9,LOOKUP(W475,{0,1950001,3300001,6950001,9000001,18000001,40000001},{0.84895,0.7979,0.6958,0.66517,0.56307,0.4916,0.44055}))</f>
        <v/>
      </c>
      <c r="Z475" s="22">
        <f>IF(X475&lt;0,0.9,LOOKUP(X475,{0,1950001,3300001,6950001,9000001,18000001,40000001},{0.84895,0.7979,0.6958,0.66517,0.56307,0.4916,0.44055}))</f>
        <v/>
      </c>
      <c r="AA475" s="22">
        <f>IF(W475&lt;0,0,CHOOSE(MATCH(W475,{0,1950001,3300001,6950001,9000001},1),5.105/84.895,10.21/79.79,20.42/69.58,23.483/66.517,33.693/56.307))</f>
        <v/>
      </c>
      <c r="AB475" s="21">
        <f>IF(C475&lt;=2000,0,(MIN(C475,ROUNDDOWN(F475*0.3,0))-2000)*0.1)</f>
        <v/>
      </c>
      <c r="AC475" s="21">
        <f>IF(C475&lt;=2000,0,MIN((C475-2000)*Y475,(R475+S475)*0.2))</f>
        <v/>
      </c>
      <c r="AD475" s="21">
        <f>IF(C475&lt;=2000,0,MIN((C475-2000)*Z475,(T475+U475)*0.2))</f>
        <v/>
      </c>
      <c r="AE475" s="21">
        <f>AC475*AA475</f>
        <v/>
      </c>
      <c r="AF475" s="21">
        <f>ROUNDDOWN(R475,-2)+ROUNDDOWN(S475,-2)</f>
        <v/>
      </c>
      <c r="AG475" s="21">
        <f>ROUNDDOWN(MAX(0,R475-(AB475+AC475+AE475)*0.6),-2)+ROUNDDOWN(MAX(0,S475-(AB475+AC475+AE475)*0.4),-2)</f>
        <v/>
      </c>
      <c r="AH475" s="21">
        <f>ROUNDDOWN(MAX(0,T475-(AB475+AD475)*0.6),-2)+ROUNDDOWN(MAX(0,U475-(AB475+AD475)*0.4),-2)</f>
        <v/>
      </c>
      <c r="AI475" s="21">
        <f>ROUNDDOWN(T475,-2)+ROUNDDOWN(U475,-2)</f>
        <v/>
      </c>
      <c r="AJ475" s="21">
        <f>M475+AF475</f>
        <v/>
      </c>
      <c r="AK475" s="21">
        <f>M475+AG475</f>
        <v/>
      </c>
      <c r="AL475" s="21">
        <f>N475+AH475</f>
        <v/>
      </c>
      <c r="AM475" s="21">
        <f>O475+AI475</f>
        <v/>
      </c>
      <c r="AN475" s="21">
        <f>N475+AI475</f>
        <v/>
      </c>
      <c r="AO475" s="21">
        <f>ROUNDDOWN((R475+S475)*0.2/Y475+2000,0)</f>
        <v/>
      </c>
      <c r="AP475" s="21">
        <f>ROUNDDOWN((T475+U475)*0.2/Z475+2000,0)</f>
        <v/>
      </c>
      <c r="AQ475" s="21">
        <f>AL475-AK475</f>
        <v/>
      </c>
      <c r="AR475" s="21">
        <f>AM475-AK475</f>
        <v/>
      </c>
      <c r="AS475" s="21">
        <f>AM475-AL475</f>
        <v/>
      </c>
      <c r="AT475" s="21">
        <f>AK475+C475-AJ475</f>
        <v/>
      </c>
      <c r="AU475" s="21">
        <f>AL475+C475-AM475</f>
        <v/>
      </c>
      <c r="AV475" s="21">
        <f>AN475+C475-AM475</f>
        <v/>
      </c>
    </row>
    <row r="476">
      <c r="A476" t="inlineStr">
        <is>
          <t>医療費の境目</t>
        </is>
      </c>
      <c r="B476" s="21">
        <f>'3_医療費の境目'!$B$3</f>
        <v/>
      </c>
      <c r="C476" s="21">
        <f>IF('3_医療費の境目'!$B$4="",AO476,'3_医療費の境目'!$B$4)</f>
        <v/>
      </c>
      <c r="D476" s="21">
        <f>'3_医療費の境目'!D476</f>
        <v/>
      </c>
      <c r="E476" s="21">
        <f>ROUND(MIN(B476/12,650000)*12*0.0915+MIN(B476/12,1390000)*12*(0.0504+0)+B476*0.005,0)</f>
        <v/>
      </c>
      <c r="F476" s="21">
        <f>IF(B476&lt;741000,0,IF(B476&lt;2191000,B476-740000,IF(B476&lt;2193000,1451000,IF(B476&lt;2196000,1453000,IF(B476&lt;2200000,1456000,IF(B476&lt;3600000,ROUND(ROUNDDOWN(B476/4,-3)*2.8,0)-80000,IF(B476&lt;6600000,ROUND(ROUNDDOWN(B476/4,-3)*3.2,0)-440000,IF(B476&lt;8500000,ROUNDDOWN(B476*0.9,0)-1100000,B476-1950000))))))))</f>
        <v/>
      </c>
      <c r="G476" s="21">
        <f>IF(F476&gt;23500000,NA(),IF(F476&lt;=4890000,1040000,IF(F476&lt;=6550000,670000,620000)))</f>
        <v/>
      </c>
      <c r="H476" s="21">
        <f>IF(D476&lt;=0,0,MAX(0,MIN(2000000,D476-MIN(100000,ROUNDDOWN(F476*0.05,0)))))</f>
        <v/>
      </c>
      <c r="I476" s="21">
        <f>IF(C476&lt;=2000,0,MIN(C476,ROUNDDOWN(F476*0.4,0))-2000)</f>
        <v/>
      </c>
      <c r="J476" s="21">
        <f>MAX(0,ROUNDDOWN(F476-E476-G476,-3))</f>
        <v/>
      </c>
      <c r="K476" s="21">
        <f>MAX(0,ROUNDDOWN(F476-E476-G476-H476-I476,-3))</f>
        <v/>
      </c>
      <c r="L476" s="21">
        <f>MAX(0,ROUNDDOWN(F476-E476-G476-H476,-3))</f>
        <v/>
      </c>
      <c r="M476" s="21">
        <f>IF(J476&lt;=0,0,ROUNDDOWN((J476*LOOKUP(J476,{0,1950001,3300001,6950001,9000001,18000001,40000001},{0.05,0.1,0.2,0.23,0.33,0.4,0.45})-LOOKUP(J476,{0,1950001,3300001,6950001,9000001,18000001,40000001},{0,97500,427500,636000,1536000,2796000,4796000}))*1.021,-2))</f>
        <v/>
      </c>
      <c r="N476" s="21">
        <f>IF(K476&lt;=0,0,ROUNDDOWN((K476*LOOKUP(K476,{0,1950001,3300001,6950001,9000001,18000001,40000001},{0.05,0.1,0.2,0.23,0.33,0.4,0.45})-LOOKUP(K476,{0,1950001,3300001,6950001,9000001,18000001,40000001},{0,97500,427500,636000,1536000,2796000,4796000}))*1.021,-2))</f>
        <v/>
      </c>
      <c r="O476" s="21">
        <f>IF(L476&lt;=0,0,ROUNDDOWN((L476*LOOKUP(L476,{0,1950001,3300001,6950001,9000001,18000001,40000001},{0.05,0.1,0.2,0.23,0.33,0.4,0.45})-LOOKUP(L476,{0,1950001,3300001,6950001,9000001,18000001,40000001},{0,97500,427500,636000,1536000,2796000,4796000}))*1.021,-2))</f>
        <v/>
      </c>
      <c r="P476" s="21">
        <f>MAX(0,ROUNDDOWN(F476-E476-430000,-3))</f>
        <v/>
      </c>
      <c r="Q476" s="21">
        <f>MAX(0,ROUNDDOWN(F476-E476-430000-H476,-3))</f>
        <v/>
      </c>
      <c r="R476" s="21">
        <f>IF(F476&lt;=450000,0,MAX(0,P476*0.06-MIN(50000,P476)*0.03))</f>
        <v/>
      </c>
      <c r="S476" s="21">
        <f>IF(F476&lt;=450000,0,MAX(0,P476*0.04-MIN(50000,P476)*0.02))</f>
        <v/>
      </c>
      <c r="T476" s="21">
        <f>IF(F476&lt;=450000,0,MAX(0,Q476*0.06-MIN(50000,Q476)*0.03))</f>
        <v/>
      </c>
      <c r="U476" s="21">
        <f>IF(F476&lt;=450000,0,MAX(0,Q476*0.04-MIN(50000,Q476)*0.02))</f>
        <v/>
      </c>
      <c r="V476" s="21">
        <f>50000+MAX(0,G476-480000)</f>
        <v/>
      </c>
      <c r="W476" s="21">
        <f>P476-V476</f>
        <v/>
      </c>
      <c r="X476" s="21">
        <f>Q476-V476</f>
        <v/>
      </c>
      <c r="Y476" s="22">
        <f>IF(W476&lt;0,0.9,LOOKUP(W476,{0,1950001,3300001,6950001,9000001,18000001,40000001},{0.84895,0.7979,0.6958,0.66517,0.56307,0.4916,0.44055}))</f>
        <v/>
      </c>
      <c r="Z476" s="22">
        <f>IF(X476&lt;0,0.9,LOOKUP(X476,{0,1950001,3300001,6950001,9000001,18000001,40000001},{0.84895,0.7979,0.6958,0.66517,0.56307,0.4916,0.44055}))</f>
        <v/>
      </c>
      <c r="AA476" s="22">
        <f>IF(W476&lt;0,0,CHOOSE(MATCH(W476,{0,1950001,3300001,6950001,9000001},1),5.105/84.895,10.21/79.79,20.42/69.58,23.483/66.517,33.693/56.307))</f>
        <v/>
      </c>
      <c r="AB476" s="21">
        <f>IF(C476&lt;=2000,0,(MIN(C476,ROUNDDOWN(F476*0.3,0))-2000)*0.1)</f>
        <v/>
      </c>
      <c r="AC476" s="21">
        <f>IF(C476&lt;=2000,0,MIN((C476-2000)*Y476,(R476+S476)*0.2))</f>
        <v/>
      </c>
      <c r="AD476" s="21">
        <f>IF(C476&lt;=2000,0,MIN((C476-2000)*Z476,(T476+U476)*0.2))</f>
        <v/>
      </c>
      <c r="AE476" s="21">
        <f>AC476*AA476</f>
        <v/>
      </c>
      <c r="AF476" s="21">
        <f>ROUNDDOWN(R476,-2)+ROUNDDOWN(S476,-2)</f>
        <v/>
      </c>
      <c r="AG476" s="21">
        <f>ROUNDDOWN(MAX(0,R476-(AB476+AC476+AE476)*0.6),-2)+ROUNDDOWN(MAX(0,S476-(AB476+AC476+AE476)*0.4),-2)</f>
        <v/>
      </c>
      <c r="AH476" s="21">
        <f>ROUNDDOWN(MAX(0,T476-(AB476+AD476)*0.6),-2)+ROUNDDOWN(MAX(0,U476-(AB476+AD476)*0.4),-2)</f>
        <v/>
      </c>
      <c r="AI476" s="21">
        <f>ROUNDDOWN(T476,-2)+ROUNDDOWN(U476,-2)</f>
        <v/>
      </c>
      <c r="AJ476" s="21">
        <f>M476+AF476</f>
        <v/>
      </c>
      <c r="AK476" s="21">
        <f>M476+AG476</f>
        <v/>
      </c>
      <c r="AL476" s="21">
        <f>N476+AH476</f>
        <v/>
      </c>
      <c r="AM476" s="21">
        <f>O476+AI476</f>
        <v/>
      </c>
      <c r="AN476" s="21">
        <f>N476+AI476</f>
        <v/>
      </c>
      <c r="AO476" s="21">
        <f>ROUNDDOWN((R476+S476)*0.2/Y476+2000,0)</f>
        <v/>
      </c>
      <c r="AP476" s="21">
        <f>ROUNDDOWN((T476+U476)*0.2/Z476+2000,0)</f>
        <v/>
      </c>
      <c r="AQ476" s="21">
        <f>AL476-AK476</f>
        <v/>
      </c>
      <c r="AR476" s="21">
        <f>AM476-AK476</f>
        <v/>
      </c>
      <c r="AS476" s="21">
        <f>AM476-AL476</f>
        <v/>
      </c>
      <c r="AT476" s="21">
        <f>AK476+C476-AJ476</f>
        <v/>
      </c>
      <c r="AU476" s="21">
        <f>AL476+C476-AM476</f>
        <v/>
      </c>
      <c r="AV476" s="21">
        <f>AN476+C476-AM476</f>
        <v/>
      </c>
    </row>
    <row r="477">
      <c r="A477" t="inlineStr">
        <is>
          <t>医療費の境目</t>
        </is>
      </c>
      <c r="B477" s="21">
        <f>'3_医療費の境目'!$B$3</f>
        <v/>
      </c>
      <c r="C477" s="21">
        <f>IF('3_医療費の境目'!$B$4="",AO477,'3_医療費の境目'!$B$4)</f>
        <v/>
      </c>
      <c r="D477" s="21">
        <f>'3_医療費の境目'!D477</f>
        <v/>
      </c>
      <c r="E477" s="21">
        <f>ROUND(MIN(B477/12,650000)*12*0.0915+MIN(B477/12,1390000)*12*(0.0504+0)+B477*0.005,0)</f>
        <v/>
      </c>
      <c r="F477" s="21">
        <f>IF(B477&lt;741000,0,IF(B477&lt;2191000,B477-740000,IF(B477&lt;2193000,1451000,IF(B477&lt;2196000,1453000,IF(B477&lt;2200000,1456000,IF(B477&lt;3600000,ROUND(ROUNDDOWN(B477/4,-3)*2.8,0)-80000,IF(B477&lt;6600000,ROUND(ROUNDDOWN(B477/4,-3)*3.2,0)-440000,IF(B477&lt;8500000,ROUNDDOWN(B477*0.9,0)-1100000,B477-1950000))))))))</f>
        <v/>
      </c>
      <c r="G477" s="21">
        <f>IF(F477&gt;23500000,NA(),IF(F477&lt;=4890000,1040000,IF(F477&lt;=6550000,670000,620000)))</f>
        <v/>
      </c>
      <c r="H477" s="21">
        <f>IF(D477&lt;=0,0,MAX(0,MIN(2000000,D477-MIN(100000,ROUNDDOWN(F477*0.05,0)))))</f>
        <v/>
      </c>
      <c r="I477" s="21">
        <f>IF(C477&lt;=2000,0,MIN(C477,ROUNDDOWN(F477*0.4,0))-2000)</f>
        <v/>
      </c>
      <c r="J477" s="21">
        <f>MAX(0,ROUNDDOWN(F477-E477-G477,-3))</f>
        <v/>
      </c>
      <c r="K477" s="21">
        <f>MAX(0,ROUNDDOWN(F477-E477-G477-H477-I477,-3))</f>
        <v/>
      </c>
      <c r="L477" s="21">
        <f>MAX(0,ROUNDDOWN(F477-E477-G477-H477,-3))</f>
        <v/>
      </c>
      <c r="M477" s="21">
        <f>IF(J477&lt;=0,0,ROUNDDOWN((J477*LOOKUP(J477,{0,1950001,3300001,6950001,9000001,18000001,40000001},{0.05,0.1,0.2,0.23,0.33,0.4,0.45})-LOOKUP(J477,{0,1950001,3300001,6950001,9000001,18000001,40000001},{0,97500,427500,636000,1536000,2796000,4796000}))*1.021,-2))</f>
        <v/>
      </c>
      <c r="N477" s="21">
        <f>IF(K477&lt;=0,0,ROUNDDOWN((K477*LOOKUP(K477,{0,1950001,3300001,6950001,9000001,18000001,40000001},{0.05,0.1,0.2,0.23,0.33,0.4,0.45})-LOOKUP(K477,{0,1950001,3300001,6950001,9000001,18000001,40000001},{0,97500,427500,636000,1536000,2796000,4796000}))*1.021,-2))</f>
        <v/>
      </c>
      <c r="O477" s="21">
        <f>IF(L477&lt;=0,0,ROUNDDOWN((L477*LOOKUP(L477,{0,1950001,3300001,6950001,9000001,18000001,40000001},{0.05,0.1,0.2,0.23,0.33,0.4,0.45})-LOOKUP(L477,{0,1950001,3300001,6950001,9000001,18000001,40000001},{0,97500,427500,636000,1536000,2796000,4796000}))*1.021,-2))</f>
        <v/>
      </c>
      <c r="P477" s="21">
        <f>MAX(0,ROUNDDOWN(F477-E477-430000,-3))</f>
        <v/>
      </c>
      <c r="Q477" s="21">
        <f>MAX(0,ROUNDDOWN(F477-E477-430000-H477,-3))</f>
        <v/>
      </c>
      <c r="R477" s="21">
        <f>IF(F477&lt;=450000,0,MAX(0,P477*0.06-MIN(50000,P477)*0.03))</f>
        <v/>
      </c>
      <c r="S477" s="21">
        <f>IF(F477&lt;=450000,0,MAX(0,P477*0.04-MIN(50000,P477)*0.02))</f>
        <v/>
      </c>
      <c r="T477" s="21">
        <f>IF(F477&lt;=450000,0,MAX(0,Q477*0.06-MIN(50000,Q477)*0.03))</f>
        <v/>
      </c>
      <c r="U477" s="21">
        <f>IF(F477&lt;=450000,0,MAX(0,Q477*0.04-MIN(50000,Q477)*0.02))</f>
        <v/>
      </c>
      <c r="V477" s="21">
        <f>50000+MAX(0,G477-480000)</f>
        <v/>
      </c>
      <c r="W477" s="21">
        <f>P477-V477</f>
        <v/>
      </c>
      <c r="X477" s="21">
        <f>Q477-V477</f>
        <v/>
      </c>
      <c r="Y477" s="22">
        <f>IF(W477&lt;0,0.9,LOOKUP(W477,{0,1950001,3300001,6950001,9000001,18000001,40000001},{0.84895,0.7979,0.6958,0.66517,0.56307,0.4916,0.44055}))</f>
        <v/>
      </c>
      <c r="Z477" s="22">
        <f>IF(X477&lt;0,0.9,LOOKUP(X477,{0,1950001,3300001,6950001,9000001,18000001,40000001},{0.84895,0.7979,0.6958,0.66517,0.56307,0.4916,0.44055}))</f>
        <v/>
      </c>
      <c r="AA477" s="22">
        <f>IF(W477&lt;0,0,CHOOSE(MATCH(W477,{0,1950001,3300001,6950001,9000001},1),5.105/84.895,10.21/79.79,20.42/69.58,23.483/66.517,33.693/56.307))</f>
        <v/>
      </c>
      <c r="AB477" s="21">
        <f>IF(C477&lt;=2000,0,(MIN(C477,ROUNDDOWN(F477*0.3,0))-2000)*0.1)</f>
        <v/>
      </c>
      <c r="AC477" s="21">
        <f>IF(C477&lt;=2000,0,MIN((C477-2000)*Y477,(R477+S477)*0.2))</f>
        <v/>
      </c>
      <c r="AD477" s="21">
        <f>IF(C477&lt;=2000,0,MIN((C477-2000)*Z477,(T477+U477)*0.2))</f>
        <v/>
      </c>
      <c r="AE477" s="21">
        <f>AC477*AA477</f>
        <v/>
      </c>
      <c r="AF477" s="21">
        <f>ROUNDDOWN(R477,-2)+ROUNDDOWN(S477,-2)</f>
        <v/>
      </c>
      <c r="AG477" s="21">
        <f>ROUNDDOWN(MAX(0,R477-(AB477+AC477+AE477)*0.6),-2)+ROUNDDOWN(MAX(0,S477-(AB477+AC477+AE477)*0.4),-2)</f>
        <v/>
      </c>
      <c r="AH477" s="21">
        <f>ROUNDDOWN(MAX(0,T477-(AB477+AD477)*0.6),-2)+ROUNDDOWN(MAX(0,U477-(AB477+AD477)*0.4),-2)</f>
        <v/>
      </c>
      <c r="AI477" s="21">
        <f>ROUNDDOWN(T477,-2)+ROUNDDOWN(U477,-2)</f>
        <v/>
      </c>
      <c r="AJ477" s="21">
        <f>M477+AF477</f>
        <v/>
      </c>
      <c r="AK477" s="21">
        <f>M477+AG477</f>
        <v/>
      </c>
      <c r="AL477" s="21">
        <f>N477+AH477</f>
        <v/>
      </c>
      <c r="AM477" s="21">
        <f>O477+AI477</f>
        <v/>
      </c>
      <c r="AN477" s="21">
        <f>N477+AI477</f>
        <v/>
      </c>
      <c r="AO477" s="21">
        <f>ROUNDDOWN((R477+S477)*0.2/Y477+2000,0)</f>
        <v/>
      </c>
      <c r="AP477" s="21">
        <f>ROUNDDOWN((T477+U477)*0.2/Z477+2000,0)</f>
        <v/>
      </c>
      <c r="AQ477" s="21">
        <f>AL477-AK477</f>
        <v/>
      </c>
      <c r="AR477" s="21">
        <f>AM477-AK477</f>
        <v/>
      </c>
      <c r="AS477" s="21">
        <f>AM477-AL477</f>
        <v/>
      </c>
      <c r="AT477" s="21">
        <f>AK477+C477-AJ477</f>
        <v/>
      </c>
      <c r="AU477" s="21">
        <f>AL477+C477-AM477</f>
        <v/>
      </c>
      <c r="AV477" s="21">
        <f>AN477+C477-AM477</f>
        <v/>
      </c>
    </row>
    <row r="478">
      <c r="A478" t="inlineStr">
        <is>
          <t>医療費の境目</t>
        </is>
      </c>
      <c r="B478" s="21">
        <f>'3_医療費の境目'!$B$3</f>
        <v/>
      </c>
      <c r="C478" s="21">
        <f>IF('3_医療費の境目'!$B$4="",AO478,'3_医療費の境目'!$B$4)</f>
        <v/>
      </c>
      <c r="D478" s="21">
        <f>'3_医療費の境目'!D478</f>
        <v/>
      </c>
      <c r="E478" s="21">
        <f>ROUND(MIN(B478/12,650000)*12*0.0915+MIN(B478/12,1390000)*12*(0.0504+0)+B478*0.005,0)</f>
        <v/>
      </c>
      <c r="F478" s="21">
        <f>IF(B478&lt;741000,0,IF(B478&lt;2191000,B478-740000,IF(B478&lt;2193000,1451000,IF(B478&lt;2196000,1453000,IF(B478&lt;2200000,1456000,IF(B478&lt;3600000,ROUND(ROUNDDOWN(B478/4,-3)*2.8,0)-80000,IF(B478&lt;6600000,ROUND(ROUNDDOWN(B478/4,-3)*3.2,0)-440000,IF(B478&lt;8500000,ROUNDDOWN(B478*0.9,0)-1100000,B478-1950000))))))))</f>
        <v/>
      </c>
      <c r="G478" s="21">
        <f>IF(F478&gt;23500000,NA(),IF(F478&lt;=4890000,1040000,IF(F478&lt;=6550000,670000,620000)))</f>
        <v/>
      </c>
      <c r="H478" s="21">
        <f>IF(D478&lt;=0,0,MAX(0,MIN(2000000,D478-MIN(100000,ROUNDDOWN(F478*0.05,0)))))</f>
        <v/>
      </c>
      <c r="I478" s="21">
        <f>IF(C478&lt;=2000,0,MIN(C478,ROUNDDOWN(F478*0.4,0))-2000)</f>
        <v/>
      </c>
      <c r="J478" s="21">
        <f>MAX(0,ROUNDDOWN(F478-E478-G478,-3))</f>
        <v/>
      </c>
      <c r="K478" s="21">
        <f>MAX(0,ROUNDDOWN(F478-E478-G478-H478-I478,-3))</f>
        <v/>
      </c>
      <c r="L478" s="21">
        <f>MAX(0,ROUNDDOWN(F478-E478-G478-H478,-3))</f>
        <v/>
      </c>
      <c r="M478" s="21">
        <f>IF(J478&lt;=0,0,ROUNDDOWN((J478*LOOKUP(J478,{0,1950001,3300001,6950001,9000001,18000001,40000001},{0.05,0.1,0.2,0.23,0.33,0.4,0.45})-LOOKUP(J478,{0,1950001,3300001,6950001,9000001,18000001,40000001},{0,97500,427500,636000,1536000,2796000,4796000}))*1.021,-2))</f>
        <v/>
      </c>
      <c r="N478" s="21">
        <f>IF(K478&lt;=0,0,ROUNDDOWN((K478*LOOKUP(K478,{0,1950001,3300001,6950001,9000001,18000001,40000001},{0.05,0.1,0.2,0.23,0.33,0.4,0.45})-LOOKUP(K478,{0,1950001,3300001,6950001,9000001,18000001,40000001},{0,97500,427500,636000,1536000,2796000,4796000}))*1.021,-2))</f>
        <v/>
      </c>
      <c r="O478" s="21">
        <f>IF(L478&lt;=0,0,ROUNDDOWN((L478*LOOKUP(L478,{0,1950001,3300001,6950001,9000001,18000001,40000001},{0.05,0.1,0.2,0.23,0.33,0.4,0.45})-LOOKUP(L478,{0,1950001,3300001,6950001,9000001,18000001,40000001},{0,97500,427500,636000,1536000,2796000,4796000}))*1.021,-2))</f>
        <v/>
      </c>
      <c r="P478" s="21">
        <f>MAX(0,ROUNDDOWN(F478-E478-430000,-3))</f>
        <v/>
      </c>
      <c r="Q478" s="21">
        <f>MAX(0,ROUNDDOWN(F478-E478-430000-H478,-3))</f>
        <v/>
      </c>
      <c r="R478" s="21">
        <f>IF(F478&lt;=450000,0,MAX(0,P478*0.06-MIN(50000,P478)*0.03))</f>
        <v/>
      </c>
      <c r="S478" s="21">
        <f>IF(F478&lt;=450000,0,MAX(0,P478*0.04-MIN(50000,P478)*0.02))</f>
        <v/>
      </c>
      <c r="T478" s="21">
        <f>IF(F478&lt;=450000,0,MAX(0,Q478*0.06-MIN(50000,Q478)*0.03))</f>
        <v/>
      </c>
      <c r="U478" s="21">
        <f>IF(F478&lt;=450000,0,MAX(0,Q478*0.04-MIN(50000,Q478)*0.02))</f>
        <v/>
      </c>
      <c r="V478" s="21">
        <f>50000+MAX(0,G478-480000)</f>
        <v/>
      </c>
      <c r="W478" s="21">
        <f>P478-V478</f>
        <v/>
      </c>
      <c r="X478" s="21">
        <f>Q478-V478</f>
        <v/>
      </c>
      <c r="Y478" s="22">
        <f>IF(W478&lt;0,0.9,LOOKUP(W478,{0,1950001,3300001,6950001,9000001,18000001,40000001},{0.84895,0.7979,0.6958,0.66517,0.56307,0.4916,0.44055}))</f>
        <v/>
      </c>
      <c r="Z478" s="22">
        <f>IF(X478&lt;0,0.9,LOOKUP(X478,{0,1950001,3300001,6950001,9000001,18000001,40000001},{0.84895,0.7979,0.6958,0.66517,0.56307,0.4916,0.44055}))</f>
        <v/>
      </c>
      <c r="AA478" s="22">
        <f>IF(W478&lt;0,0,CHOOSE(MATCH(W478,{0,1950001,3300001,6950001,9000001},1),5.105/84.895,10.21/79.79,20.42/69.58,23.483/66.517,33.693/56.307))</f>
        <v/>
      </c>
      <c r="AB478" s="21">
        <f>IF(C478&lt;=2000,0,(MIN(C478,ROUNDDOWN(F478*0.3,0))-2000)*0.1)</f>
        <v/>
      </c>
      <c r="AC478" s="21">
        <f>IF(C478&lt;=2000,0,MIN((C478-2000)*Y478,(R478+S478)*0.2))</f>
        <v/>
      </c>
      <c r="AD478" s="21">
        <f>IF(C478&lt;=2000,0,MIN((C478-2000)*Z478,(T478+U478)*0.2))</f>
        <v/>
      </c>
      <c r="AE478" s="21">
        <f>AC478*AA478</f>
        <v/>
      </c>
      <c r="AF478" s="21">
        <f>ROUNDDOWN(R478,-2)+ROUNDDOWN(S478,-2)</f>
        <v/>
      </c>
      <c r="AG478" s="21">
        <f>ROUNDDOWN(MAX(0,R478-(AB478+AC478+AE478)*0.6),-2)+ROUNDDOWN(MAX(0,S478-(AB478+AC478+AE478)*0.4),-2)</f>
        <v/>
      </c>
      <c r="AH478" s="21">
        <f>ROUNDDOWN(MAX(0,T478-(AB478+AD478)*0.6),-2)+ROUNDDOWN(MAX(0,U478-(AB478+AD478)*0.4),-2)</f>
        <v/>
      </c>
      <c r="AI478" s="21">
        <f>ROUNDDOWN(T478,-2)+ROUNDDOWN(U478,-2)</f>
        <v/>
      </c>
      <c r="AJ478" s="21">
        <f>M478+AF478</f>
        <v/>
      </c>
      <c r="AK478" s="21">
        <f>M478+AG478</f>
        <v/>
      </c>
      <c r="AL478" s="21">
        <f>N478+AH478</f>
        <v/>
      </c>
      <c r="AM478" s="21">
        <f>O478+AI478</f>
        <v/>
      </c>
      <c r="AN478" s="21">
        <f>N478+AI478</f>
        <v/>
      </c>
      <c r="AO478" s="21">
        <f>ROUNDDOWN((R478+S478)*0.2/Y478+2000,0)</f>
        <v/>
      </c>
      <c r="AP478" s="21">
        <f>ROUNDDOWN((T478+U478)*0.2/Z478+2000,0)</f>
        <v/>
      </c>
      <c r="AQ478" s="21">
        <f>AL478-AK478</f>
        <v/>
      </c>
      <c r="AR478" s="21">
        <f>AM478-AK478</f>
        <v/>
      </c>
      <c r="AS478" s="21">
        <f>AM478-AL478</f>
        <v/>
      </c>
      <c r="AT478" s="21">
        <f>AK478+C478-AJ478</f>
        <v/>
      </c>
      <c r="AU478" s="21">
        <f>AL478+C478-AM478</f>
        <v/>
      </c>
      <c r="AV478" s="21">
        <f>AN478+C478-AM478</f>
        <v/>
      </c>
    </row>
    <row r="479">
      <c r="A479" t="inlineStr">
        <is>
          <t>医療費の境目</t>
        </is>
      </c>
      <c r="B479" s="21">
        <f>'3_医療費の境目'!$B$3</f>
        <v/>
      </c>
      <c r="C479" s="21">
        <f>IF('3_医療費の境目'!$B$4="",AO479,'3_医療費の境目'!$B$4)</f>
        <v/>
      </c>
      <c r="D479" s="21">
        <f>'3_医療費の境目'!D479</f>
        <v/>
      </c>
      <c r="E479" s="21">
        <f>ROUND(MIN(B479/12,650000)*12*0.0915+MIN(B479/12,1390000)*12*(0.0504+0)+B479*0.005,0)</f>
        <v/>
      </c>
      <c r="F479" s="21">
        <f>IF(B479&lt;741000,0,IF(B479&lt;2191000,B479-740000,IF(B479&lt;2193000,1451000,IF(B479&lt;2196000,1453000,IF(B479&lt;2200000,1456000,IF(B479&lt;3600000,ROUND(ROUNDDOWN(B479/4,-3)*2.8,0)-80000,IF(B479&lt;6600000,ROUND(ROUNDDOWN(B479/4,-3)*3.2,0)-440000,IF(B479&lt;8500000,ROUNDDOWN(B479*0.9,0)-1100000,B479-1950000))))))))</f>
        <v/>
      </c>
      <c r="G479" s="21">
        <f>IF(F479&gt;23500000,NA(),IF(F479&lt;=4890000,1040000,IF(F479&lt;=6550000,670000,620000)))</f>
        <v/>
      </c>
      <c r="H479" s="21">
        <f>IF(D479&lt;=0,0,MAX(0,MIN(2000000,D479-MIN(100000,ROUNDDOWN(F479*0.05,0)))))</f>
        <v/>
      </c>
      <c r="I479" s="21">
        <f>IF(C479&lt;=2000,0,MIN(C479,ROUNDDOWN(F479*0.4,0))-2000)</f>
        <v/>
      </c>
      <c r="J479" s="21">
        <f>MAX(0,ROUNDDOWN(F479-E479-G479,-3))</f>
        <v/>
      </c>
      <c r="K479" s="21">
        <f>MAX(0,ROUNDDOWN(F479-E479-G479-H479-I479,-3))</f>
        <v/>
      </c>
      <c r="L479" s="21">
        <f>MAX(0,ROUNDDOWN(F479-E479-G479-H479,-3))</f>
        <v/>
      </c>
      <c r="M479" s="21">
        <f>IF(J479&lt;=0,0,ROUNDDOWN((J479*LOOKUP(J479,{0,1950001,3300001,6950001,9000001,18000001,40000001},{0.05,0.1,0.2,0.23,0.33,0.4,0.45})-LOOKUP(J479,{0,1950001,3300001,6950001,9000001,18000001,40000001},{0,97500,427500,636000,1536000,2796000,4796000}))*1.021,-2))</f>
        <v/>
      </c>
      <c r="N479" s="21">
        <f>IF(K479&lt;=0,0,ROUNDDOWN((K479*LOOKUP(K479,{0,1950001,3300001,6950001,9000001,18000001,40000001},{0.05,0.1,0.2,0.23,0.33,0.4,0.45})-LOOKUP(K479,{0,1950001,3300001,6950001,9000001,18000001,40000001},{0,97500,427500,636000,1536000,2796000,4796000}))*1.021,-2))</f>
        <v/>
      </c>
      <c r="O479" s="21">
        <f>IF(L479&lt;=0,0,ROUNDDOWN((L479*LOOKUP(L479,{0,1950001,3300001,6950001,9000001,18000001,40000001},{0.05,0.1,0.2,0.23,0.33,0.4,0.45})-LOOKUP(L479,{0,1950001,3300001,6950001,9000001,18000001,40000001},{0,97500,427500,636000,1536000,2796000,4796000}))*1.021,-2))</f>
        <v/>
      </c>
      <c r="P479" s="21">
        <f>MAX(0,ROUNDDOWN(F479-E479-430000,-3))</f>
        <v/>
      </c>
      <c r="Q479" s="21">
        <f>MAX(0,ROUNDDOWN(F479-E479-430000-H479,-3))</f>
        <v/>
      </c>
      <c r="R479" s="21">
        <f>IF(F479&lt;=450000,0,MAX(0,P479*0.06-MIN(50000,P479)*0.03))</f>
        <v/>
      </c>
      <c r="S479" s="21">
        <f>IF(F479&lt;=450000,0,MAX(0,P479*0.04-MIN(50000,P479)*0.02))</f>
        <v/>
      </c>
      <c r="T479" s="21">
        <f>IF(F479&lt;=450000,0,MAX(0,Q479*0.06-MIN(50000,Q479)*0.03))</f>
        <v/>
      </c>
      <c r="U479" s="21">
        <f>IF(F479&lt;=450000,0,MAX(0,Q479*0.04-MIN(50000,Q479)*0.02))</f>
        <v/>
      </c>
      <c r="V479" s="21">
        <f>50000+MAX(0,G479-480000)</f>
        <v/>
      </c>
      <c r="W479" s="21">
        <f>P479-V479</f>
        <v/>
      </c>
      <c r="X479" s="21">
        <f>Q479-V479</f>
        <v/>
      </c>
      <c r="Y479" s="22">
        <f>IF(W479&lt;0,0.9,LOOKUP(W479,{0,1950001,3300001,6950001,9000001,18000001,40000001},{0.84895,0.7979,0.6958,0.66517,0.56307,0.4916,0.44055}))</f>
        <v/>
      </c>
      <c r="Z479" s="22">
        <f>IF(X479&lt;0,0.9,LOOKUP(X479,{0,1950001,3300001,6950001,9000001,18000001,40000001},{0.84895,0.7979,0.6958,0.66517,0.56307,0.4916,0.44055}))</f>
        <v/>
      </c>
      <c r="AA479" s="22">
        <f>IF(W479&lt;0,0,CHOOSE(MATCH(W479,{0,1950001,3300001,6950001,9000001},1),5.105/84.895,10.21/79.79,20.42/69.58,23.483/66.517,33.693/56.307))</f>
        <v/>
      </c>
      <c r="AB479" s="21">
        <f>IF(C479&lt;=2000,0,(MIN(C479,ROUNDDOWN(F479*0.3,0))-2000)*0.1)</f>
        <v/>
      </c>
      <c r="AC479" s="21">
        <f>IF(C479&lt;=2000,0,MIN((C479-2000)*Y479,(R479+S479)*0.2))</f>
        <v/>
      </c>
      <c r="AD479" s="21">
        <f>IF(C479&lt;=2000,0,MIN((C479-2000)*Z479,(T479+U479)*0.2))</f>
        <v/>
      </c>
      <c r="AE479" s="21">
        <f>AC479*AA479</f>
        <v/>
      </c>
      <c r="AF479" s="21">
        <f>ROUNDDOWN(R479,-2)+ROUNDDOWN(S479,-2)</f>
        <v/>
      </c>
      <c r="AG479" s="21">
        <f>ROUNDDOWN(MAX(0,R479-(AB479+AC479+AE479)*0.6),-2)+ROUNDDOWN(MAX(0,S479-(AB479+AC479+AE479)*0.4),-2)</f>
        <v/>
      </c>
      <c r="AH479" s="21">
        <f>ROUNDDOWN(MAX(0,T479-(AB479+AD479)*0.6),-2)+ROUNDDOWN(MAX(0,U479-(AB479+AD479)*0.4),-2)</f>
        <v/>
      </c>
      <c r="AI479" s="21">
        <f>ROUNDDOWN(T479,-2)+ROUNDDOWN(U479,-2)</f>
        <v/>
      </c>
      <c r="AJ479" s="21">
        <f>M479+AF479</f>
        <v/>
      </c>
      <c r="AK479" s="21">
        <f>M479+AG479</f>
        <v/>
      </c>
      <c r="AL479" s="21">
        <f>N479+AH479</f>
        <v/>
      </c>
      <c r="AM479" s="21">
        <f>O479+AI479</f>
        <v/>
      </c>
      <c r="AN479" s="21">
        <f>N479+AI479</f>
        <v/>
      </c>
      <c r="AO479" s="21">
        <f>ROUNDDOWN((R479+S479)*0.2/Y479+2000,0)</f>
        <v/>
      </c>
      <c r="AP479" s="21">
        <f>ROUNDDOWN((T479+U479)*0.2/Z479+2000,0)</f>
        <v/>
      </c>
      <c r="AQ479" s="21">
        <f>AL479-AK479</f>
        <v/>
      </c>
      <c r="AR479" s="21">
        <f>AM479-AK479</f>
        <v/>
      </c>
      <c r="AS479" s="21">
        <f>AM479-AL479</f>
        <v/>
      </c>
      <c r="AT479" s="21">
        <f>AK479+C479-AJ479</f>
        <v/>
      </c>
      <c r="AU479" s="21">
        <f>AL479+C479-AM479</f>
        <v/>
      </c>
      <c r="AV479" s="21">
        <f>AN479+C479-AM479</f>
        <v/>
      </c>
    </row>
    <row r="480">
      <c r="A480" t="inlineStr">
        <is>
          <t>医療費の境目</t>
        </is>
      </c>
      <c r="B480" s="21">
        <f>'3_医療費の境目'!$B$3</f>
        <v/>
      </c>
      <c r="C480" s="21">
        <f>IF('3_医療費の境目'!$B$4="",AO480,'3_医療費の境目'!$B$4)</f>
        <v/>
      </c>
      <c r="D480" s="21">
        <f>'3_医療費の境目'!D480</f>
        <v/>
      </c>
      <c r="E480" s="21">
        <f>ROUND(MIN(B480/12,650000)*12*0.0915+MIN(B480/12,1390000)*12*(0.0504+0)+B480*0.005,0)</f>
        <v/>
      </c>
      <c r="F480" s="21">
        <f>IF(B480&lt;741000,0,IF(B480&lt;2191000,B480-740000,IF(B480&lt;2193000,1451000,IF(B480&lt;2196000,1453000,IF(B480&lt;2200000,1456000,IF(B480&lt;3600000,ROUND(ROUNDDOWN(B480/4,-3)*2.8,0)-80000,IF(B480&lt;6600000,ROUND(ROUNDDOWN(B480/4,-3)*3.2,0)-440000,IF(B480&lt;8500000,ROUNDDOWN(B480*0.9,0)-1100000,B480-1950000))))))))</f>
        <v/>
      </c>
      <c r="G480" s="21">
        <f>IF(F480&gt;23500000,NA(),IF(F480&lt;=4890000,1040000,IF(F480&lt;=6550000,670000,620000)))</f>
        <v/>
      </c>
      <c r="H480" s="21">
        <f>IF(D480&lt;=0,0,MAX(0,MIN(2000000,D480-MIN(100000,ROUNDDOWN(F480*0.05,0)))))</f>
        <v/>
      </c>
      <c r="I480" s="21">
        <f>IF(C480&lt;=2000,0,MIN(C480,ROUNDDOWN(F480*0.4,0))-2000)</f>
        <v/>
      </c>
      <c r="J480" s="21">
        <f>MAX(0,ROUNDDOWN(F480-E480-G480,-3))</f>
        <v/>
      </c>
      <c r="K480" s="21">
        <f>MAX(0,ROUNDDOWN(F480-E480-G480-H480-I480,-3))</f>
        <v/>
      </c>
      <c r="L480" s="21">
        <f>MAX(0,ROUNDDOWN(F480-E480-G480-H480,-3))</f>
        <v/>
      </c>
      <c r="M480" s="21">
        <f>IF(J480&lt;=0,0,ROUNDDOWN((J480*LOOKUP(J480,{0,1950001,3300001,6950001,9000001,18000001,40000001},{0.05,0.1,0.2,0.23,0.33,0.4,0.45})-LOOKUP(J480,{0,1950001,3300001,6950001,9000001,18000001,40000001},{0,97500,427500,636000,1536000,2796000,4796000}))*1.021,-2))</f>
        <v/>
      </c>
      <c r="N480" s="21">
        <f>IF(K480&lt;=0,0,ROUNDDOWN((K480*LOOKUP(K480,{0,1950001,3300001,6950001,9000001,18000001,40000001},{0.05,0.1,0.2,0.23,0.33,0.4,0.45})-LOOKUP(K480,{0,1950001,3300001,6950001,9000001,18000001,40000001},{0,97500,427500,636000,1536000,2796000,4796000}))*1.021,-2))</f>
        <v/>
      </c>
      <c r="O480" s="21">
        <f>IF(L480&lt;=0,0,ROUNDDOWN((L480*LOOKUP(L480,{0,1950001,3300001,6950001,9000001,18000001,40000001},{0.05,0.1,0.2,0.23,0.33,0.4,0.45})-LOOKUP(L480,{0,1950001,3300001,6950001,9000001,18000001,40000001},{0,97500,427500,636000,1536000,2796000,4796000}))*1.021,-2))</f>
        <v/>
      </c>
      <c r="P480" s="21">
        <f>MAX(0,ROUNDDOWN(F480-E480-430000,-3))</f>
        <v/>
      </c>
      <c r="Q480" s="21">
        <f>MAX(0,ROUNDDOWN(F480-E480-430000-H480,-3))</f>
        <v/>
      </c>
      <c r="R480" s="21">
        <f>IF(F480&lt;=450000,0,MAX(0,P480*0.06-MIN(50000,P480)*0.03))</f>
        <v/>
      </c>
      <c r="S480" s="21">
        <f>IF(F480&lt;=450000,0,MAX(0,P480*0.04-MIN(50000,P480)*0.02))</f>
        <v/>
      </c>
      <c r="T480" s="21">
        <f>IF(F480&lt;=450000,0,MAX(0,Q480*0.06-MIN(50000,Q480)*0.03))</f>
        <v/>
      </c>
      <c r="U480" s="21">
        <f>IF(F480&lt;=450000,0,MAX(0,Q480*0.04-MIN(50000,Q480)*0.02))</f>
        <v/>
      </c>
      <c r="V480" s="21">
        <f>50000+MAX(0,G480-480000)</f>
        <v/>
      </c>
      <c r="W480" s="21">
        <f>P480-V480</f>
        <v/>
      </c>
      <c r="X480" s="21">
        <f>Q480-V480</f>
        <v/>
      </c>
      <c r="Y480" s="22">
        <f>IF(W480&lt;0,0.9,LOOKUP(W480,{0,1950001,3300001,6950001,9000001,18000001,40000001},{0.84895,0.7979,0.6958,0.66517,0.56307,0.4916,0.44055}))</f>
        <v/>
      </c>
      <c r="Z480" s="22">
        <f>IF(X480&lt;0,0.9,LOOKUP(X480,{0,1950001,3300001,6950001,9000001,18000001,40000001},{0.84895,0.7979,0.6958,0.66517,0.56307,0.4916,0.44055}))</f>
        <v/>
      </c>
      <c r="AA480" s="22">
        <f>IF(W480&lt;0,0,CHOOSE(MATCH(W480,{0,1950001,3300001,6950001,9000001},1),5.105/84.895,10.21/79.79,20.42/69.58,23.483/66.517,33.693/56.307))</f>
        <v/>
      </c>
      <c r="AB480" s="21">
        <f>IF(C480&lt;=2000,0,(MIN(C480,ROUNDDOWN(F480*0.3,0))-2000)*0.1)</f>
        <v/>
      </c>
      <c r="AC480" s="21">
        <f>IF(C480&lt;=2000,0,MIN((C480-2000)*Y480,(R480+S480)*0.2))</f>
        <v/>
      </c>
      <c r="AD480" s="21">
        <f>IF(C480&lt;=2000,0,MIN((C480-2000)*Z480,(T480+U480)*0.2))</f>
        <v/>
      </c>
      <c r="AE480" s="21">
        <f>AC480*AA480</f>
        <v/>
      </c>
      <c r="AF480" s="21">
        <f>ROUNDDOWN(R480,-2)+ROUNDDOWN(S480,-2)</f>
        <v/>
      </c>
      <c r="AG480" s="21">
        <f>ROUNDDOWN(MAX(0,R480-(AB480+AC480+AE480)*0.6),-2)+ROUNDDOWN(MAX(0,S480-(AB480+AC480+AE480)*0.4),-2)</f>
        <v/>
      </c>
      <c r="AH480" s="21">
        <f>ROUNDDOWN(MAX(0,T480-(AB480+AD480)*0.6),-2)+ROUNDDOWN(MAX(0,U480-(AB480+AD480)*0.4),-2)</f>
        <v/>
      </c>
      <c r="AI480" s="21">
        <f>ROUNDDOWN(T480,-2)+ROUNDDOWN(U480,-2)</f>
        <v/>
      </c>
      <c r="AJ480" s="21">
        <f>M480+AF480</f>
        <v/>
      </c>
      <c r="AK480" s="21">
        <f>M480+AG480</f>
        <v/>
      </c>
      <c r="AL480" s="21">
        <f>N480+AH480</f>
        <v/>
      </c>
      <c r="AM480" s="21">
        <f>O480+AI480</f>
        <v/>
      </c>
      <c r="AN480" s="21">
        <f>N480+AI480</f>
        <v/>
      </c>
      <c r="AO480" s="21">
        <f>ROUNDDOWN((R480+S480)*0.2/Y480+2000,0)</f>
        <v/>
      </c>
      <c r="AP480" s="21">
        <f>ROUNDDOWN((T480+U480)*0.2/Z480+2000,0)</f>
        <v/>
      </c>
      <c r="AQ480" s="21">
        <f>AL480-AK480</f>
        <v/>
      </c>
      <c r="AR480" s="21">
        <f>AM480-AK480</f>
        <v/>
      </c>
      <c r="AS480" s="21">
        <f>AM480-AL480</f>
        <v/>
      </c>
      <c r="AT480" s="21">
        <f>AK480+C480-AJ480</f>
        <v/>
      </c>
      <c r="AU480" s="21">
        <f>AL480+C480-AM480</f>
        <v/>
      </c>
      <c r="AV480" s="21">
        <f>AN480+C480-AM480</f>
        <v/>
      </c>
    </row>
    <row r="481">
      <c r="A481" t="inlineStr">
        <is>
          <t>医療費の境目</t>
        </is>
      </c>
      <c r="B481" s="21">
        <f>'3_医療費の境目'!$B$3</f>
        <v/>
      </c>
      <c r="C481" s="21">
        <f>IF('3_医療費の境目'!$B$4="",AO481,'3_医療費の境目'!$B$4)</f>
        <v/>
      </c>
      <c r="D481" s="21">
        <f>'3_医療費の境目'!D481</f>
        <v/>
      </c>
      <c r="E481" s="21">
        <f>ROUND(MIN(B481/12,650000)*12*0.0915+MIN(B481/12,1390000)*12*(0.0504+0)+B481*0.005,0)</f>
        <v/>
      </c>
      <c r="F481" s="21">
        <f>IF(B481&lt;741000,0,IF(B481&lt;2191000,B481-740000,IF(B481&lt;2193000,1451000,IF(B481&lt;2196000,1453000,IF(B481&lt;2200000,1456000,IF(B481&lt;3600000,ROUND(ROUNDDOWN(B481/4,-3)*2.8,0)-80000,IF(B481&lt;6600000,ROUND(ROUNDDOWN(B481/4,-3)*3.2,0)-440000,IF(B481&lt;8500000,ROUNDDOWN(B481*0.9,0)-1100000,B481-1950000))))))))</f>
        <v/>
      </c>
      <c r="G481" s="21">
        <f>IF(F481&gt;23500000,NA(),IF(F481&lt;=4890000,1040000,IF(F481&lt;=6550000,670000,620000)))</f>
        <v/>
      </c>
      <c r="H481" s="21">
        <f>IF(D481&lt;=0,0,MAX(0,MIN(2000000,D481-MIN(100000,ROUNDDOWN(F481*0.05,0)))))</f>
        <v/>
      </c>
      <c r="I481" s="21">
        <f>IF(C481&lt;=2000,0,MIN(C481,ROUNDDOWN(F481*0.4,0))-2000)</f>
        <v/>
      </c>
      <c r="J481" s="21">
        <f>MAX(0,ROUNDDOWN(F481-E481-G481,-3))</f>
        <v/>
      </c>
      <c r="K481" s="21">
        <f>MAX(0,ROUNDDOWN(F481-E481-G481-H481-I481,-3))</f>
        <v/>
      </c>
      <c r="L481" s="21">
        <f>MAX(0,ROUNDDOWN(F481-E481-G481-H481,-3))</f>
        <v/>
      </c>
      <c r="M481" s="21">
        <f>IF(J481&lt;=0,0,ROUNDDOWN((J481*LOOKUP(J481,{0,1950001,3300001,6950001,9000001,18000001,40000001},{0.05,0.1,0.2,0.23,0.33,0.4,0.45})-LOOKUP(J481,{0,1950001,3300001,6950001,9000001,18000001,40000001},{0,97500,427500,636000,1536000,2796000,4796000}))*1.021,-2))</f>
        <v/>
      </c>
      <c r="N481" s="21">
        <f>IF(K481&lt;=0,0,ROUNDDOWN((K481*LOOKUP(K481,{0,1950001,3300001,6950001,9000001,18000001,40000001},{0.05,0.1,0.2,0.23,0.33,0.4,0.45})-LOOKUP(K481,{0,1950001,3300001,6950001,9000001,18000001,40000001},{0,97500,427500,636000,1536000,2796000,4796000}))*1.021,-2))</f>
        <v/>
      </c>
      <c r="O481" s="21">
        <f>IF(L481&lt;=0,0,ROUNDDOWN((L481*LOOKUP(L481,{0,1950001,3300001,6950001,9000001,18000001,40000001},{0.05,0.1,0.2,0.23,0.33,0.4,0.45})-LOOKUP(L481,{0,1950001,3300001,6950001,9000001,18000001,40000001},{0,97500,427500,636000,1536000,2796000,4796000}))*1.021,-2))</f>
        <v/>
      </c>
      <c r="P481" s="21">
        <f>MAX(0,ROUNDDOWN(F481-E481-430000,-3))</f>
        <v/>
      </c>
      <c r="Q481" s="21">
        <f>MAX(0,ROUNDDOWN(F481-E481-430000-H481,-3))</f>
        <v/>
      </c>
      <c r="R481" s="21">
        <f>IF(F481&lt;=450000,0,MAX(0,P481*0.06-MIN(50000,P481)*0.03))</f>
        <v/>
      </c>
      <c r="S481" s="21">
        <f>IF(F481&lt;=450000,0,MAX(0,P481*0.04-MIN(50000,P481)*0.02))</f>
        <v/>
      </c>
      <c r="T481" s="21">
        <f>IF(F481&lt;=450000,0,MAX(0,Q481*0.06-MIN(50000,Q481)*0.03))</f>
        <v/>
      </c>
      <c r="U481" s="21">
        <f>IF(F481&lt;=450000,0,MAX(0,Q481*0.04-MIN(50000,Q481)*0.02))</f>
        <v/>
      </c>
      <c r="V481" s="21">
        <f>50000+MAX(0,G481-480000)</f>
        <v/>
      </c>
      <c r="W481" s="21">
        <f>P481-V481</f>
        <v/>
      </c>
      <c r="X481" s="21">
        <f>Q481-V481</f>
        <v/>
      </c>
      <c r="Y481" s="22">
        <f>IF(W481&lt;0,0.9,LOOKUP(W481,{0,1950001,3300001,6950001,9000001,18000001,40000001},{0.84895,0.7979,0.6958,0.66517,0.56307,0.4916,0.44055}))</f>
        <v/>
      </c>
      <c r="Z481" s="22">
        <f>IF(X481&lt;0,0.9,LOOKUP(X481,{0,1950001,3300001,6950001,9000001,18000001,40000001},{0.84895,0.7979,0.6958,0.66517,0.56307,0.4916,0.44055}))</f>
        <v/>
      </c>
      <c r="AA481" s="22">
        <f>IF(W481&lt;0,0,CHOOSE(MATCH(W481,{0,1950001,3300001,6950001,9000001},1),5.105/84.895,10.21/79.79,20.42/69.58,23.483/66.517,33.693/56.307))</f>
        <v/>
      </c>
      <c r="AB481" s="21">
        <f>IF(C481&lt;=2000,0,(MIN(C481,ROUNDDOWN(F481*0.3,0))-2000)*0.1)</f>
        <v/>
      </c>
      <c r="AC481" s="21">
        <f>IF(C481&lt;=2000,0,MIN((C481-2000)*Y481,(R481+S481)*0.2))</f>
        <v/>
      </c>
      <c r="AD481" s="21">
        <f>IF(C481&lt;=2000,0,MIN((C481-2000)*Z481,(T481+U481)*0.2))</f>
        <v/>
      </c>
      <c r="AE481" s="21">
        <f>AC481*AA481</f>
        <v/>
      </c>
      <c r="AF481" s="21">
        <f>ROUNDDOWN(R481,-2)+ROUNDDOWN(S481,-2)</f>
        <v/>
      </c>
      <c r="AG481" s="21">
        <f>ROUNDDOWN(MAX(0,R481-(AB481+AC481+AE481)*0.6),-2)+ROUNDDOWN(MAX(0,S481-(AB481+AC481+AE481)*0.4),-2)</f>
        <v/>
      </c>
      <c r="AH481" s="21">
        <f>ROUNDDOWN(MAX(0,T481-(AB481+AD481)*0.6),-2)+ROUNDDOWN(MAX(0,U481-(AB481+AD481)*0.4),-2)</f>
        <v/>
      </c>
      <c r="AI481" s="21">
        <f>ROUNDDOWN(T481,-2)+ROUNDDOWN(U481,-2)</f>
        <v/>
      </c>
      <c r="AJ481" s="21">
        <f>M481+AF481</f>
        <v/>
      </c>
      <c r="AK481" s="21">
        <f>M481+AG481</f>
        <v/>
      </c>
      <c r="AL481" s="21">
        <f>N481+AH481</f>
        <v/>
      </c>
      <c r="AM481" s="21">
        <f>O481+AI481</f>
        <v/>
      </c>
      <c r="AN481" s="21">
        <f>N481+AI481</f>
        <v/>
      </c>
      <c r="AO481" s="21">
        <f>ROUNDDOWN((R481+S481)*0.2/Y481+2000,0)</f>
        <v/>
      </c>
      <c r="AP481" s="21">
        <f>ROUNDDOWN((T481+U481)*0.2/Z481+2000,0)</f>
        <v/>
      </c>
      <c r="AQ481" s="21">
        <f>AL481-AK481</f>
        <v/>
      </c>
      <c r="AR481" s="21">
        <f>AM481-AK481</f>
        <v/>
      </c>
      <c r="AS481" s="21">
        <f>AM481-AL481</f>
        <v/>
      </c>
      <c r="AT481" s="21">
        <f>AK481+C481-AJ481</f>
        <v/>
      </c>
      <c r="AU481" s="21">
        <f>AL481+C481-AM481</f>
        <v/>
      </c>
      <c r="AV481" s="21">
        <f>AN481+C481-AM481</f>
        <v/>
      </c>
    </row>
    <row r="482">
      <c r="A482" t="inlineStr">
        <is>
          <t>医療費の境目</t>
        </is>
      </c>
      <c r="B482" s="21">
        <f>'3_医療費の境目'!$B$3</f>
        <v/>
      </c>
      <c r="C482" s="21">
        <f>IF('3_医療費の境目'!$B$4="",AO482,'3_医療費の境目'!$B$4)</f>
        <v/>
      </c>
      <c r="D482" s="21">
        <f>'3_医療費の境目'!D482</f>
        <v/>
      </c>
      <c r="E482" s="21">
        <f>ROUND(MIN(B482/12,650000)*12*0.0915+MIN(B482/12,1390000)*12*(0.0504+0)+B482*0.005,0)</f>
        <v/>
      </c>
      <c r="F482" s="21">
        <f>IF(B482&lt;741000,0,IF(B482&lt;2191000,B482-740000,IF(B482&lt;2193000,1451000,IF(B482&lt;2196000,1453000,IF(B482&lt;2200000,1456000,IF(B482&lt;3600000,ROUND(ROUNDDOWN(B482/4,-3)*2.8,0)-80000,IF(B482&lt;6600000,ROUND(ROUNDDOWN(B482/4,-3)*3.2,0)-440000,IF(B482&lt;8500000,ROUNDDOWN(B482*0.9,0)-1100000,B482-1950000))))))))</f>
        <v/>
      </c>
      <c r="G482" s="21">
        <f>IF(F482&gt;23500000,NA(),IF(F482&lt;=4890000,1040000,IF(F482&lt;=6550000,670000,620000)))</f>
        <v/>
      </c>
      <c r="H482" s="21">
        <f>IF(D482&lt;=0,0,MAX(0,MIN(2000000,D482-MIN(100000,ROUNDDOWN(F482*0.05,0)))))</f>
        <v/>
      </c>
      <c r="I482" s="21">
        <f>IF(C482&lt;=2000,0,MIN(C482,ROUNDDOWN(F482*0.4,0))-2000)</f>
        <v/>
      </c>
      <c r="J482" s="21">
        <f>MAX(0,ROUNDDOWN(F482-E482-G482,-3))</f>
        <v/>
      </c>
      <c r="K482" s="21">
        <f>MAX(0,ROUNDDOWN(F482-E482-G482-H482-I482,-3))</f>
        <v/>
      </c>
      <c r="L482" s="21">
        <f>MAX(0,ROUNDDOWN(F482-E482-G482-H482,-3))</f>
        <v/>
      </c>
      <c r="M482" s="21">
        <f>IF(J482&lt;=0,0,ROUNDDOWN((J482*LOOKUP(J482,{0,1950001,3300001,6950001,9000001,18000001,40000001},{0.05,0.1,0.2,0.23,0.33,0.4,0.45})-LOOKUP(J482,{0,1950001,3300001,6950001,9000001,18000001,40000001},{0,97500,427500,636000,1536000,2796000,4796000}))*1.021,-2))</f>
        <v/>
      </c>
      <c r="N482" s="21">
        <f>IF(K482&lt;=0,0,ROUNDDOWN((K482*LOOKUP(K482,{0,1950001,3300001,6950001,9000001,18000001,40000001},{0.05,0.1,0.2,0.23,0.33,0.4,0.45})-LOOKUP(K482,{0,1950001,3300001,6950001,9000001,18000001,40000001},{0,97500,427500,636000,1536000,2796000,4796000}))*1.021,-2))</f>
        <v/>
      </c>
      <c r="O482" s="21">
        <f>IF(L482&lt;=0,0,ROUNDDOWN((L482*LOOKUP(L482,{0,1950001,3300001,6950001,9000001,18000001,40000001},{0.05,0.1,0.2,0.23,0.33,0.4,0.45})-LOOKUP(L482,{0,1950001,3300001,6950001,9000001,18000001,40000001},{0,97500,427500,636000,1536000,2796000,4796000}))*1.021,-2))</f>
        <v/>
      </c>
      <c r="P482" s="21">
        <f>MAX(0,ROUNDDOWN(F482-E482-430000,-3))</f>
        <v/>
      </c>
      <c r="Q482" s="21">
        <f>MAX(0,ROUNDDOWN(F482-E482-430000-H482,-3))</f>
        <v/>
      </c>
      <c r="R482" s="21">
        <f>IF(F482&lt;=450000,0,MAX(0,P482*0.06-MIN(50000,P482)*0.03))</f>
        <v/>
      </c>
      <c r="S482" s="21">
        <f>IF(F482&lt;=450000,0,MAX(0,P482*0.04-MIN(50000,P482)*0.02))</f>
        <v/>
      </c>
      <c r="T482" s="21">
        <f>IF(F482&lt;=450000,0,MAX(0,Q482*0.06-MIN(50000,Q482)*0.03))</f>
        <v/>
      </c>
      <c r="U482" s="21">
        <f>IF(F482&lt;=450000,0,MAX(0,Q482*0.04-MIN(50000,Q482)*0.02))</f>
        <v/>
      </c>
      <c r="V482" s="21">
        <f>50000+MAX(0,G482-480000)</f>
        <v/>
      </c>
      <c r="W482" s="21">
        <f>P482-V482</f>
        <v/>
      </c>
      <c r="X482" s="21">
        <f>Q482-V482</f>
        <v/>
      </c>
      <c r="Y482" s="22">
        <f>IF(W482&lt;0,0.9,LOOKUP(W482,{0,1950001,3300001,6950001,9000001,18000001,40000001},{0.84895,0.7979,0.6958,0.66517,0.56307,0.4916,0.44055}))</f>
        <v/>
      </c>
      <c r="Z482" s="22">
        <f>IF(X482&lt;0,0.9,LOOKUP(X482,{0,1950001,3300001,6950001,9000001,18000001,40000001},{0.84895,0.7979,0.6958,0.66517,0.56307,0.4916,0.44055}))</f>
        <v/>
      </c>
      <c r="AA482" s="22">
        <f>IF(W482&lt;0,0,CHOOSE(MATCH(W482,{0,1950001,3300001,6950001,9000001},1),5.105/84.895,10.21/79.79,20.42/69.58,23.483/66.517,33.693/56.307))</f>
        <v/>
      </c>
      <c r="AB482" s="21">
        <f>IF(C482&lt;=2000,0,(MIN(C482,ROUNDDOWN(F482*0.3,0))-2000)*0.1)</f>
        <v/>
      </c>
      <c r="AC482" s="21">
        <f>IF(C482&lt;=2000,0,MIN((C482-2000)*Y482,(R482+S482)*0.2))</f>
        <v/>
      </c>
      <c r="AD482" s="21">
        <f>IF(C482&lt;=2000,0,MIN((C482-2000)*Z482,(T482+U482)*0.2))</f>
        <v/>
      </c>
      <c r="AE482" s="21">
        <f>AC482*AA482</f>
        <v/>
      </c>
      <c r="AF482" s="21">
        <f>ROUNDDOWN(R482,-2)+ROUNDDOWN(S482,-2)</f>
        <v/>
      </c>
      <c r="AG482" s="21">
        <f>ROUNDDOWN(MAX(0,R482-(AB482+AC482+AE482)*0.6),-2)+ROUNDDOWN(MAX(0,S482-(AB482+AC482+AE482)*0.4),-2)</f>
        <v/>
      </c>
      <c r="AH482" s="21">
        <f>ROUNDDOWN(MAX(0,T482-(AB482+AD482)*0.6),-2)+ROUNDDOWN(MAX(0,U482-(AB482+AD482)*0.4),-2)</f>
        <v/>
      </c>
      <c r="AI482" s="21">
        <f>ROUNDDOWN(T482,-2)+ROUNDDOWN(U482,-2)</f>
        <v/>
      </c>
      <c r="AJ482" s="21">
        <f>M482+AF482</f>
        <v/>
      </c>
      <c r="AK482" s="21">
        <f>M482+AG482</f>
        <v/>
      </c>
      <c r="AL482" s="21">
        <f>N482+AH482</f>
        <v/>
      </c>
      <c r="AM482" s="21">
        <f>O482+AI482</f>
        <v/>
      </c>
      <c r="AN482" s="21">
        <f>N482+AI482</f>
        <v/>
      </c>
      <c r="AO482" s="21">
        <f>ROUNDDOWN((R482+S482)*0.2/Y482+2000,0)</f>
        <v/>
      </c>
      <c r="AP482" s="21">
        <f>ROUNDDOWN((T482+U482)*0.2/Z482+2000,0)</f>
        <v/>
      </c>
      <c r="AQ482" s="21">
        <f>AL482-AK482</f>
        <v/>
      </c>
      <c r="AR482" s="21">
        <f>AM482-AK482</f>
        <v/>
      </c>
      <c r="AS482" s="21">
        <f>AM482-AL482</f>
        <v/>
      </c>
      <c r="AT482" s="21">
        <f>AK482+C482-AJ482</f>
        <v/>
      </c>
      <c r="AU482" s="21">
        <f>AL482+C482-AM482</f>
        <v/>
      </c>
      <c r="AV482" s="21">
        <f>AN482+C482-AM482</f>
        <v/>
      </c>
    </row>
    <row r="483">
      <c r="A483" t="inlineStr">
        <is>
          <t>医療費の境目</t>
        </is>
      </c>
      <c r="B483" s="21">
        <f>'3_医療費の境目'!$B$3</f>
        <v/>
      </c>
      <c r="C483" s="21">
        <f>IF('3_医療費の境目'!$B$4="",AO483,'3_医療費の境目'!$B$4)</f>
        <v/>
      </c>
      <c r="D483" s="21">
        <f>'3_医療費の境目'!D483</f>
        <v/>
      </c>
      <c r="E483" s="21">
        <f>ROUND(MIN(B483/12,650000)*12*0.0915+MIN(B483/12,1390000)*12*(0.0504+0)+B483*0.005,0)</f>
        <v/>
      </c>
      <c r="F483" s="21">
        <f>IF(B483&lt;741000,0,IF(B483&lt;2191000,B483-740000,IF(B483&lt;2193000,1451000,IF(B483&lt;2196000,1453000,IF(B483&lt;2200000,1456000,IF(B483&lt;3600000,ROUND(ROUNDDOWN(B483/4,-3)*2.8,0)-80000,IF(B483&lt;6600000,ROUND(ROUNDDOWN(B483/4,-3)*3.2,0)-440000,IF(B483&lt;8500000,ROUNDDOWN(B483*0.9,0)-1100000,B483-1950000))))))))</f>
        <v/>
      </c>
      <c r="G483" s="21">
        <f>IF(F483&gt;23500000,NA(),IF(F483&lt;=4890000,1040000,IF(F483&lt;=6550000,670000,620000)))</f>
        <v/>
      </c>
      <c r="H483" s="21">
        <f>IF(D483&lt;=0,0,MAX(0,MIN(2000000,D483-MIN(100000,ROUNDDOWN(F483*0.05,0)))))</f>
        <v/>
      </c>
      <c r="I483" s="21">
        <f>IF(C483&lt;=2000,0,MIN(C483,ROUNDDOWN(F483*0.4,0))-2000)</f>
        <v/>
      </c>
      <c r="J483" s="21">
        <f>MAX(0,ROUNDDOWN(F483-E483-G483,-3))</f>
        <v/>
      </c>
      <c r="K483" s="21">
        <f>MAX(0,ROUNDDOWN(F483-E483-G483-H483-I483,-3))</f>
        <v/>
      </c>
      <c r="L483" s="21">
        <f>MAX(0,ROUNDDOWN(F483-E483-G483-H483,-3))</f>
        <v/>
      </c>
      <c r="M483" s="21">
        <f>IF(J483&lt;=0,0,ROUNDDOWN((J483*LOOKUP(J483,{0,1950001,3300001,6950001,9000001,18000001,40000001},{0.05,0.1,0.2,0.23,0.33,0.4,0.45})-LOOKUP(J483,{0,1950001,3300001,6950001,9000001,18000001,40000001},{0,97500,427500,636000,1536000,2796000,4796000}))*1.021,-2))</f>
        <v/>
      </c>
      <c r="N483" s="21">
        <f>IF(K483&lt;=0,0,ROUNDDOWN((K483*LOOKUP(K483,{0,1950001,3300001,6950001,9000001,18000001,40000001},{0.05,0.1,0.2,0.23,0.33,0.4,0.45})-LOOKUP(K483,{0,1950001,3300001,6950001,9000001,18000001,40000001},{0,97500,427500,636000,1536000,2796000,4796000}))*1.021,-2))</f>
        <v/>
      </c>
      <c r="O483" s="21">
        <f>IF(L483&lt;=0,0,ROUNDDOWN((L483*LOOKUP(L483,{0,1950001,3300001,6950001,9000001,18000001,40000001},{0.05,0.1,0.2,0.23,0.33,0.4,0.45})-LOOKUP(L483,{0,1950001,3300001,6950001,9000001,18000001,40000001},{0,97500,427500,636000,1536000,2796000,4796000}))*1.021,-2))</f>
        <v/>
      </c>
      <c r="P483" s="21">
        <f>MAX(0,ROUNDDOWN(F483-E483-430000,-3))</f>
        <v/>
      </c>
      <c r="Q483" s="21">
        <f>MAX(0,ROUNDDOWN(F483-E483-430000-H483,-3))</f>
        <v/>
      </c>
      <c r="R483" s="21">
        <f>IF(F483&lt;=450000,0,MAX(0,P483*0.06-MIN(50000,P483)*0.03))</f>
        <v/>
      </c>
      <c r="S483" s="21">
        <f>IF(F483&lt;=450000,0,MAX(0,P483*0.04-MIN(50000,P483)*0.02))</f>
        <v/>
      </c>
      <c r="T483" s="21">
        <f>IF(F483&lt;=450000,0,MAX(0,Q483*0.06-MIN(50000,Q483)*0.03))</f>
        <v/>
      </c>
      <c r="U483" s="21">
        <f>IF(F483&lt;=450000,0,MAX(0,Q483*0.04-MIN(50000,Q483)*0.02))</f>
        <v/>
      </c>
      <c r="V483" s="21">
        <f>50000+MAX(0,G483-480000)</f>
        <v/>
      </c>
      <c r="W483" s="21">
        <f>P483-V483</f>
        <v/>
      </c>
      <c r="X483" s="21">
        <f>Q483-V483</f>
        <v/>
      </c>
      <c r="Y483" s="22">
        <f>IF(W483&lt;0,0.9,LOOKUP(W483,{0,1950001,3300001,6950001,9000001,18000001,40000001},{0.84895,0.7979,0.6958,0.66517,0.56307,0.4916,0.44055}))</f>
        <v/>
      </c>
      <c r="Z483" s="22">
        <f>IF(X483&lt;0,0.9,LOOKUP(X483,{0,1950001,3300001,6950001,9000001,18000001,40000001},{0.84895,0.7979,0.6958,0.66517,0.56307,0.4916,0.44055}))</f>
        <v/>
      </c>
      <c r="AA483" s="22">
        <f>IF(W483&lt;0,0,CHOOSE(MATCH(W483,{0,1950001,3300001,6950001,9000001},1),5.105/84.895,10.21/79.79,20.42/69.58,23.483/66.517,33.693/56.307))</f>
        <v/>
      </c>
      <c r="AB483" s="21">
        <f>IF(C483&lt;=2000,0,(MIN(C483,ROUNDDOWN(F483*0.3,0))-2000)*0.1)</f>
        <v/>
      </c>
      <c r="AC483" s="21">
        <f>IF(C483&lt;=2000,0,MIN((C483-2000)*Y483,(R483+S483)*0.2))</f>
        <v/>
      </c>
      <c r="AD483" s="21">
        <f>IF(C483&lt;=2000,0,MIN((C483-2000)*Z483,(T483+U483)*0.2))</f>
        <v/>
      </c>
      <c r="AE483" s="21">
        <f>AC483*AA483</f>
        <v/>
      </c>
      <c r="AF483" s="21">
        <f>ROUNDDOWN(R483,-2)+ROUNDDOWN(S483,-2)</f>
        <v/>
      </c>
      <c r="AG483" s="21">
        <f>ROUNDDOWN(MAX(0,R483-(AB483+AC483+AE483)*0.6),-2)+ROUNDDOWN(MAX(0,S483-(AB483+AC483+AE483)*0.4),-2)</f>
        <v/>
      </c>
      <c r="AH483" s="21">
        <f>ROUNDDOWN(MAX(0,T483-(AB483+AD483)*0.6),-2)+ROUNDDOWN(MAX(0,U483-(AB483+AD483)*0.4),-2)</f>
        <v/>
      </c>
      <c r="AI483" s="21">
        <f>ROUNDDOWN(T483,-2)+ROUNDDOWN(U483,-2)</f>
        <v/>
      </c>
      <c r="AJ483" s="21">
        <f>M483+AF483</f>
        <v/>
      </c>
      <c r="AK483" s="21">
        <f>M483+AG483</f>
        <v/>
      </c>
      <c r="AL483" s="21">
        <f>N483+AH483</f>
        <v/>
      </c>
      <c r="AM483" s="21">
        <f>O483+AI483</f>
        <v/>
      </c>
      <c r="AN483" s="21">
        <f>N483+AI483</f>
        <v/>
      </c>
      <c r="AO483" s="21">
        <f>ROUNDDOWN((R483+S483)*0.2/Y483+2000,0)</f>
        <v/>
      </c>
      <c r="AP483" s="21">
        <f>ROUNDDOWN((T483+U483)*0.2/Z483+2000,0)</f>
        <v/>
      </c>
      <c r="AQ483" s="21">
        <f>AL483-AK483</f>
        <v/>
      </c>
      <c r="AR483" s="21">
        <f>AM483-AK483</f>
        <v/>
      </c>
      <c r="AS483" s="21">
        <f>AM483-AL483</f>
        <v/>
      </c>
      <c r="AT483" s="21">
        <f>AK483+C483-AJ483</f>
        <v/>
      </c>
      <c r="AU483" s="21">
        <f>AL483+C483-AM483</f>
        <v/>
      </c>
      <c r="AV483" s="21">
        <f>AN483+C483-AM483</f>
        <v/>
      </c>
    </row>
    <row r="484">
      <c r="A484" t="inlineStr">
        <is>
          <t>医療費の境目</t>
        </is>
      </c>
      <c r="B484" s="21">
        <f>'3_医療費の境目'!$B$3</f>
        <v/>
      </c>
      <c r="C484" s="21">
        <f>IF('3_医療費の境目'!$B$4="",AO484,'3_医療費の境目'!$B$4)</f>
        <v/>
      </c>
      <c r="D484" s="21">
        <f>'3_医療費の境目'!D484</f>
        <v/>
      </c>
      <c r="E484" s="21">
        <f>ROUND(MIN(B484/12,650000)*12*0.0915+MIN(B484/12,1390000)*12*(0.0504+0)+B484*0.005,0)</f>
        <v/>
      </c>
      <c r="F484" s="21">
        <f>IF(B484&lt;741000,0,IF(B484&lt;2191000,B484-740000,IF(B484&lt;2193000,1451000,IF(B484&lt;2196000,1453000,IF(B484&lt;2200000,1456000,IF(B484&lt;3600000,ROUND(ROUNDDOWN(B484/4,-3)*2.8,0)-80000,IF(B484&lt;6600000,ROUND(ROUNDDOWN(B484/4,-3)*3.2,0)-440000,IF(B484&lt;8500000,ROUNDDOWN(B484*0.9,0)-1100000,B484-1950000))))))))</f>
        <v/>
      </c>
      <c r="G484" s="21">
        <f>IF(F484&gt;23500000,NA(),IF(F484&lt;=4890000,1040000,IF(F484&lt;=6550000,670000,620000)))</f>
        <v/>
      </c>
      <c r="H484" s="21">
        <f>IF(D484&lt;=0,0,MAX(0,MIN(2000000,D484-MIN(100000,ROUNDDOWN(F484*0.05,0)))))</f>
        <v/>
      </c>
      <c r="I484" s="21">
        <f>IF(C484&lt;=2000,0,MIN(C484,ROUNDDOWN(F484*0.4,0))-2000)</f>
        <v/>
      </c>
      <c r="J484" s="21">
        <f>MAX(0,ROUNDDOWN(F484-E484-G484,-3))</f>
        <v/>
      </c>
      <c r="K484" s="21">
        <f>MAX(0,ROUNDDOWN(F484-E484-G484-H484-I484,-3))</f>
        <v/>
      </c>
      <c r="L484" s="21">
        <f>MAX(0,ROUNDDOWN(F484-E484-G484-H484,-3))</f>
        <v/>
      </c>
      <c r="M484" s="21">
        <f>IF(J484&lt;=0,0,ROUNDDOWN((J484*LOOKUP(J484,{0,1950001,3300001,6950001,9000001,18000001,40000001},{0.05,0.1,0.2,0.23,0.33,0.4,0.45})-LOOKUP(J484,{0,1950001,3300001,6950001,9000001,18000001,40000001},{0,97500,427500,636000,1536000,2796000,4796000}))*1.021,-2))</f>
        <v/>
      </c>
      <c r="N484" s="21">
        <f>IF(K484&lt;=0,0,ROUNDDOWN((K484*LOOKUP(K484,{0,1950001,3300001,6950001,9000001,18000001,40000001},{0.05,0.1,0.2,0.23,0.33,0.4,0.45})-LOOKUP(K484,{0,1950001,3300001,6950001,9000001,18000001,40000001},{0,97500,427500,636000,1536000,2796000,4796000}))*1.021,-2))</f>
        <v/>
      </c>
      <c r="O484" s="21">
        <f>IF(L484&lt;=0,0,ROUNDDOWN((L484*LOOKUP(L484,{0,1950001,3300001,6950001,9000001,18000001,40000001},{0.05,0.1,0.2,0.23,0.33,0.4,0.45})-LOOKUP(L484,{0,1950001,3300001,6950001,9000001,18000001,40000001},{0,97500,427500,636000,1536000,2796000,4796000}))*1.021,-2))</f>
        <v/>
      </c>
      <c r="P484" s="21">
        <f>MAX(0,ROUNDDOWN(F484-E484-430000,-3))</f>
        <v/>
      </c>
      <c r="Q484" s="21">
        <f>MAX(0,ROUNDDOWN(F484-E484-430000-H484,-3))</f>
        <v/>
      </c>
      <c r="R484" s="21">
        <f>IF(F484&lt;=450000,0,MAX(0,P484*0.06-MIN(50000,P484)*0.03))</f>
        <v/>
      </c>
      <c r="S484" s="21">
        <f>IF(F484&lt;=450000,0,MAX(0,P484*0.04-MIN(50000,P484)*0.02))</f>
        <v/>
      </c>
      <c r="T484" s="21">
        <f>IF(F484&lt;=450000,0,MAX(0,Q484*0.06-MIN(50000,Q484)*0.03))</f>
        <v/>
      </c>
      <c r="U484" s="21">
        <f>IF(F484&lt;=450000,0,MAX(0,Q484*0.04-MIN(50000,Q484)*0.02))</f>
        <v/>
      </c>
      <c r="V484" s="21">
        <f>50000+MAX(0,G484-480000)</f>
        <v/>
      </c>
      <c r="W484" s="21">
        <f>P484-V484</f>
        <v/>
      </c>
      <c r="X484" s="21">
        <f>Q484-V484</f>
        <v/>
      </c>
      <c r="Y484" s="22">
        <f>IF(W484&lt;0,0.9,LOOKUP(W484,{0,1950001,3300001,6950001,9000001,18000001,40000001},{0.84895,0.7979,0.6958,0.66517,0.56307,0.4916,0.44055}))</f>
        <v/>
      </c>
      <c r="Z484" s="22">
        <f>IF(X484&lt;0,0.9,LOOKUP(X484,{0,1950001,3300001,6950001,9000001,18000001,40000001},{0.84895,0.7979,0.6958,0.66517,0.56307,0.4916,0.44055}))</f>
        <v/>
      </c>
      <c r="AA484" s="22">
        <f>IF(W484&lt;0,0,CHOOSE(MATCH(W484,{0,1950001,3300001,6950001,9000001},1),5.105/84.895,10.21/79.79,20.42/69.58,23.483/66.517,33.693/56.307))</f>
        <v/>
      </c>
      <c r="AB484" s="21">
        <f>IF(C484&lt;=2000,0,(MIN(C484,ROUNDDOWN(F484*0.3,0))-2000)*0.1)</f>
        <v/>
      </c>
      <c r="AC484" s="21">
        <f>IF(C484&lt;=2000,0,MIN((C484-2000)*Y484,(R484+S484)*0.2))</f>
        <v/>
      </c>
      <c r="AD484" s="21">
        <f>IF(C484&lt;=2000,0,MIN((C484-2000)*Z484,(T484+U484)*0.2))</f>
        <v/>
      </c>
      <c r="AE484" s="21">
        <f>AC484*AA484</f>
        <v/>
      </c>
      <c r="AF484" s="21">
        <f>ROUNDDOWN(R484,-2)+ROUNDDOWN(S484,-2)</f>
        <v/>
      </c>
      <c r="AG484" s="21">
        <f>ROUNDDOWN(MAX(0,R484-(AB484+AC484+AE484)*0.6),-2)+ROUNDDOWN(MAX(0,S484-(AB484+AC484+AE484)*0.4),-2)</f>
        <v/>
      </c>
      <c r="AH484" s="21">
        <f>ROUNDDOWN(MAX(0,T484-(AB484+AD484)*0.6),-2)+ROUNDDOWN(MAX(0,U484-(AB484+AD484)*0.4),-2)</f>
        <v/>
      </c>
      <c r="AI484" s="21">
        <f>ROUNDDOWN(T484,-2)+ROUNDDOWN(U484,-2)</f>
        <v/>
      </c>
      <c r="AJ484" s="21">
        <f>M484+AF484</f>
        <v/>
      </c>
      <c r="AK484" s="21">
        <f>M484+AG484</f>
        <v/>
      </c>
      <c r="AL484" s="21">
        <f>N484+AH484</f>
        <v/>
      </c>
      <c r="AM484" s="21">
        <f>O484+AI484</f>
        <v/>
      </c>
      <c r="AN484" s="21">
        <f>N484+AI484</f>
        <v/>
      </c>
      <c r="AO484" s="21">
        <f>ROUNDDOWN((R484+S484)*0.2/Y484+2000,0)</f>
        <v/>
      </c>
      <c r="AP484" s="21">
        <f>ROUNDDOWN((T484+U484)*0.2/Z484+2000,0)</f>
        <v/>
      </c>
      <c r="AQ484" s="21">
        <f>AL484-AK484</f>
        <v/>
      </c>
      <c r="AR484" s="21">
        <f>AM484-AK484</f>
        <v/>
      </c>
      <c r="AS484" s="21">
        <f>AM484-AL484</f>
        <v/>
      </c>
      <c r="AT484" s="21">
        <f>AK484+C484-AJ484</f>
        <v/>
      </c>
      <c r="AU484" s="21">
        <f>AL484+C484-AM484</f>
        <v/>
      </c>
      <c r="AV484" s="21">
        <f>AN484+C484-AM484</f>
        <v/>
      </c>
    </row>
    <row r="485">
      <c r="A485" t="inlineStr">
        <is>
          <t>医療費の境目</t>
        </is>
      </c>
      <c r="B485" s="21">
        <f>'3_医療費の境目'!$B$3</f>
        <v/>
      </c>
      <c r="C485" s="21">
        <f>IF('3_医療費の境目'!$B$4="",AO485,'3_医療費の境目'!$B$4)</f>
        <v/>
      </c>
      <c r="D485" s="21">
        <f>'3_医療費の境目'!D485</f>
        <v/>
      </c>
      <c r="E485" s="21">
        <f>ROUND(MIN(B485/12,650000)*12*0.0915+MIN(B485/12,1390000)*12*(0.0504+0)+B485*0.005,0)</f>
        <v/>
      </c>
      <c r="F485" s="21">
        <f>IF(B485&lt;741000,0,IF(B485&lt;2191000,B485-740000,IF(B485&lt;2193000,1451000,IF(B485&lt;2196000,1453000,IF(B485&lt;2200000,1456000,IF(B485&lt;3600000,ROUND(ROUNDDOWN(B485/4,-3)*2.8,0)-80000,IF(B485&lt;6600000,ROUND(ROUNDDOWN(B485/4,-3)*3.2,0)-440000,IF(B485&lt;8500000,ROUNDDOWN(B485*0.9,0)-1100000,B485-1950000))))))))</f>
        <v/>
      </c>
      <c r="G485" s="21">
        <f>IF(F485&gt;23500000,NA(),IF(F485&lt;=4890000,1040000,IF(F485&lt;=6550000,670000,620000)))</f>
        <v/>
      </c>
      <c r="H485" s="21">
        <f>IF(D485&lt;=0,0,MAX(0,MIN(2000000,D485-MIN(100000,ROUNDDOWN(F485*0.05,0)))))</f>
        <v/>
      </c>
      <c r="I485" s="21">
        <f>IF(C485&lt;=2000,0,MIN(C485,ROUNDDOWN(F485*0.4,0))-2000)</f>
        <v/>
      </c>
      <c r="J485" s="21">
        <f>MAX(0,ROUNDDOWN(F485-E485-G485,-3))</f>
        <v/>
      </c>
      <c r="K485" s="21">
        <f>MAX(0,ROUNDDOWN(F485-E485-G485-H485-I485,-3))</f>
        <v/>
      </c>
      <c r="L485" s="21">
        <f>MAX(0,ROUNDDOWN(F485-E485-G485-H485,-3))</f>
        <v/>
      </c>
      <c r="M485" s="21">
        <f>IF(J485&lt;=0,0,ROUNDDOWN((J485*LOOKUP(J485,{0,1950001,3300001,6950001,9000001,18000001,40000001},{0.05,0.1,0.2,0.23,0.33,0.4,0.45})-LOOKUP(J485,{0,1950001,3300001,6950001,9000001,18000001,40000001},{0,97500,427500,636000,1536000,2796000,4796000}))*1.021,-2))</f>
        <v/>
      </c>
      <c r="N485" s="21">
        <f>IF(K485&lt;=0,0,ROUNDDOWN((K485*LOOKUP(K485,{0,1950001,3300001,6950001,9000001,18000001,40000001},{0.05,0.1,0.2,0.23,0.33,0.4,0.45})-LOOKUP(K485,{0,1950001,3300001,6950001,9000001,18000001,40000001},{0,97500,427500,636000,1536000,2796000,4796000}))*1.021,-2))</f>
        <v/>
      </c>
      <c r="O485" s="21">
        <f>IF(L485&lt;=0,0,ROUNDDOWN((L485*LOOKUP(L485,{0,1950001,3300001,6950001,9000001,18000001,40000001},{0.05,0.1,0.2,0.23,0.33,0.4,0.45})-LOOKUP(L485,{0,1950001,3300001,6950001,9000001,18000001,40000001},{0,97500,427500,636000,1536000,2796000,4796000}))*1.021,-2))</f>
        <v/>
      </c>
      <c r="P485" s="21">
        <f>MAX(0,ROUNDDOWN(F485-E485-430000,-3))</f>
        <v/>
      </c>
      <c r="Q485" s="21">
        <f>MAX(0,ROUNDDOWN(F485-E485-430000-H485,-3))</f>
        <v/>
      </c>
      <c r="R485" s="21">
        <f>IF(F485&lt;=450000,0,MAX(0,P485*0.06-MIN(50000,P485)*0.03))</f>
        <v/>
      </c>
      <c r="S485" s="21">
        <f>IF(F485&lt;=450000,0,MAX(0,P485*0.04-MIN(50000,P485)*0.02))</f>
        <v/>
      </c>
      <c r="T485" s="21">
        <f>IF(F485&lt;=450000,0,MAX(0,Q485*0.06-MIN(50000,Q485)*0.03))</f>
        <v/>
      </c>
      <c r="U485" s="21">
        <f>IF(F485&lt;=450000,0,MAX(0,Q485*0.04-MIN(50000,Q485)*0.02))</f>
        <v/>
      </c>
      <c r="V485" s="21">
        <f>50000+MAX(0,G485-480000)</f>
        <v/>
      </c>
      <c r="W485" s="21">
        <f>P485-V485</f>
        <v/>
      </c>
      <c r="X485" s="21">
        <f>Q485-V485</f>
        <v/>
      </c>
      <c r="Y485" s="22">
        <f>IF(W485&lt;0,0.9,LOOKUP(W485,{0,1950001,3300001,6950001,9000001,18000001,40000001},{0.84895,0.7979,0.6958,0.66517,0.56307,0.4916,0.44055}))</f>
        <v/>
      </c>
      <c r="Z485" s="22">
        <f>IF(X485&lt;0,0.9,LOOKUP(X485,{0,1950001,3300001,6950001,9000001,18000001,40000001},{0.84895,0.7979,0.6958,0.66517,0.56307,0.4916,0.44055}))</f>
        <v/>
      </c>
      <c r="AA485" s="22">
        <f>IF(W485&lt;0,0,CHOOSE(MATCH(W485,{0,1950001,3300001,6950001,9000001},1),5.105/84.895,10.21/79.79,20.42/69.58,23.483/66.517,33.693/56.307))</f>
        <v/>
      </c>
      <c r="AB485" s="21">
        <f>IF(C485&lt;=2000,0,(MIN(C485,ROUNDDOWN(F485*0.3,0))-2000)*0.1)</f>
        <v/>
      </c>
      <c r="AC485" s="21">
        <f>IF(C485&lt;=2000,0,MIN((C485-2000)*Y485,(R485+S485)*0.2))</f>
        <v/>
      </c>
      <c r="AD485" s="21">
        <f>IF(C485&lt;=2000,0,MIN((C485-2000)*Z485,(T485+U485)*0.2))</f>
        <v/>
      </c>
      <c r="AE485" s="21">
        <f>AC485*AA485</f>
        <v/>
      </c>
      <c r="AF485" s="21">
        <f>ROUNDDOWN(R485,-2)+ROUNDDOWN(S485,-2)</f>
        <v/>
      </c>
      <c r="AG485" s="21">
        <f>ROUNDDOWN(MAX(0,R485-(AB485+AC485+AE485)*0.6),-2)+ROUNDDOWN(MAX(0,S485-(AB485+AC485+AE485)*0.4),-2)</f>
        <v/>
      </c>
      <c r="AH485" s="21">
        <f>ROUNDDOWN(MAX(0,T485-(AB485+AD485)*0.6),-2)+ROUNDDOWN(MAX(0,U485-(AB485+AD485)*0.4),-2)</f>
        <v/>
      </c>
      <c r="AI485" s="21">
        <f>ROUNDDOWN(T485,-2)+ROUNDDOWN(U485,-2)</f>
        <v/>
      </c>
      <c r="AJ485" s="21">
        <f>M485+AF485</f>
        <v/>
      </c>
      <c r="AK485" s="21">
        <f>M485+AG485</f>
        <v/>
      </c>
      <c r="AL485" s="21">
        <f>N485+AH485</f>
        <v/>
      </c>
      <c r="AM485" s="21">
        <f>O485+AI485</f>
        <v/>
      </c>
      <c r="AN485" s="21">
        <f>N485+AI485</f>
        <v/>
      </c>
      <c r="AO485" s="21">
        <f>ROUNDDOWN((R485+S485)*0.2/Y485+2000,0)</f>
        <v/>
      </c>
      <c r="AP485" s="21">
        <f>ROUNDDOWN((T485+U485)*0.2/Z485+2000,0)</f>
        <v/>
      </c>
      <c r="AQ485" s="21">
        <f>AL485-AK485</f>
        <v/>
      </c>
      <c r="AR485" s="21">
        <f>AM485-AK485</f>
        <v/>
      </c>
      <c r="AS485" s="21">
        <f>AM485-AL485</f>
        <v/>
      </c>
      <c r="AT485" s="21">
        <f>AK485+C485-AJ485</f>
        <v/>
      </c>
      <c r="AU485" s="21">
        <f>AL485+C485-AM485</f>
        <v/>
      </c>
      <c r="AV485" s="21">
        <f>AN485+C485-AM485</f>
        <v/>
      </c>
    </row>
    <row r="486">
      <c r="A486" t="inlineStr">
        <is>
          <t>医療費の境目</t>
        </is>
      </c>
      <c r="B486" s="21">
        <f>'3_医療費の境目'!$B$3</f>
        <v/>
      </c>
      <c r="C486" s="21">
        <f>IF('3_医療費の境目'!$B$4="",AO486,'3_医療費の境目'!$B$4)</f>
        <v/>
      </c>
      <c r="D486" s="21">
        <f>'3_医療費の境目'!D486</f>
        <v/>
      </c>
      <c r="E486" s="21">
        <f>ROUND(MIN(B486/12,650000)*12*0.0915+MIN(B486/12,1390000)*12*(0.0504+0)+B486*0.005,0)</f>
        <v/>
      </c>
      <c r="F486" s="21">
        <f>IF(B486&lt;741000,0,IF(B486&lt;2191000,B486-740000,IF(B486&lt;2193000,1451000,IF(B486&lt;2196000,1453000,IF(B486&lt;2200000,1456000,IF(B486&lt;3600000,ROUND(ROUNDDOWN(B486/4,-3)*2.8,0)-80000,IF(B486&lt;6600000,ROUND(ROUNDDOWN(B486/4,-3)*3.2,0)-440000,IF(B486&lt;8500000,ROUNDDOWN(B486*0.9,0)-1100000,B486-1950000))))))))</f>
        <v/>
      </c>
      <c r="G486" s="21">
        <f>IF(F486&gt;23500000,NA(),IF(F486&lt;=4890000,1040000,IF(F486&lt;=6550000,670000,620000)))</f>
        <v/>
      </c>
      <c r="H486" s="21">
        <f>IF(D486&lt;=0,0,MAX(0,MIN(2000000,D486-MIN(100000,ROUNDDOWN(F486*0.05,0)))))</f>
        <v/>
      </c>
      <c r="I486" s="21">
        <f>IF(C486&lt;=2000,0,MIN(C486,ROUNDDOWN(F486*0.4,0))-2000)</f>
        <v/>
      </c>
      <c r="J486" s="21">
        <f>MAX(0,ROUNDDOWN(F486-E486-G486,-3))</f>
        <v/>
      </c>
      <c r="K486" s="21">
        <f>MAX(0,ROUNDDOWN(F486-E486-G486-H486-I486,-3))</f>
        <v/>
      </c>
      <c r="L486" s="21">
        <f>MAX(0,ROUNDDOWN(F486-E486-G486-H486,-3))</f>
        <v/>
      </c>
      <c r="M486" s="21">
        <f>IF(J486&lt;=0,0,ROUNDDOWN((J486*LOOKUP(J486,{0,1950001,3300001,6950001,9000001,18000001,40000001},{0.05,0.1,0.2,0.23,0.33,0.4,0.45})-LOOKUP(J486,{0,1950001,3300001,6950001,9000001,18000001,40000001},{0,97500,427500,636000,1536000,2796000,4796000}))*1.021,-2))</f>
        <v/>
      </c>
      <c r="N486" s="21">
        <f>IF(K486&lt;=0,0,ROUNDDOWN((K486*LOOKUP(K486,{0,1950001,3300001,6950001,9000001,18000001,40000001},{0.05,0.1,0.2,0.23,0.33,0.4,0.45})-LOOKUP(K486,{0,1950001,3300001,6950001,9000001,18000001,40000001},{0,97500,427500,636000,1536000,2796000,4796000}))*1.021,-2))</f>
        <v/>
      </c>
      <c r="O486" s="21">
        <f>IF(L486&lt;=0,0,ROUNDDOWN((L486*LOOKUP(L486,{0,1950001,3300001,6950001,9000001,18000001,40000001},{0.05,0.1,0.2,0.23,0.33,0.4,0.45})-LOOKUP(L486,{0,1950001,3300001,6950001,9000001,18000001,40000001},{0,97500,427500,636000,1536000,2796000,4796000}))*1.021,-2))</f>
        <v/>
      </c>
      <c r="P486" s="21">
        <f>MAX(0,ROUNDDOWN(F486-E486-430000,-3))</f>
        <v/>
      </c>
      <c r="Q486" s="21">
        <f>MAX(0,ROUNDDOWN(F486-E486-430000-H486,-3))</f>
        <v/>
      </c>
      <c r="R486" s="21">
        <f>IF(F486&lt;=450000,0,MAX(0,P486*0.06-MIN(50000,P486)*0.03))</f>
        <v/>
      </c>
      <c r="S486" s="21">
        <f>IF(F486&lt;=450000,0,MAX(0,P486*0.04-MIN(50000,P486)*0.02))</f>
        <v/>
      </c>
      <c r="T486" s="21">
        <f>IF(F486&lt;=450000,0,MAX(0,Q486*0.06-MIN(50000,Q486)*0.03))</f>
        <v/>
      </c>
      <c r="U486" s="21">
        <f>IF(F486&lt;=450000,0,MAX(0,Q486*0.04-MIN(50000,Q486)*0.02))</f>
        <v/>
      </c>
      <c r="V486" s="21">
        <f>50000+MAX(0,G486-480000)</f>
        <v/>
      </c>
      <c r="W486" s="21">
        <f>P486-V486</f>
        <v/>
      </c>
      <c r="X486" s="21">
        <f>Q486-V486</f>
        <v/>
      </c>
      <c r="Y486" s="22">
        <f>IF(W486&lt;0,0.9,LOOKUP(W486,{0,1950001,3300001,6950001,9000001,18000001,40000001},{0.84895,0.7979,0.6958,0.66517,0.56307,0.4916,0.44055}))</f>
        <v/>
      </c>
      <c r="Z486" s="22">
        <f>IF(X486&lt;0,0.9,LOOKUP(X486,{0,1950001,3300001,6950001,9000001,18000001,40000001},{0.84895,0.7979,0.6958,0.66517,0.56307,0.4916,0.44055}))</f>
        <v/>
      </c>
      <c r="AA486" s="22">
        <f>IF(W486&lt;0,0,CHOOSE(MATCH(W486,{0,1950001,3300001,6950001,9000001},1),5.105/84.895,10.21/79.79,20.42/69.58,23.483/66.517,33.693/56.307))</f>
        <v/>
      </c>
      <c r="AB486" s="21">
        <f>IF(C486&lt;=2000,0,(MIN(C486,ROUNDDOWN(F486*0.3,0))-2000)*0.1)</f>
        <v/>
      </c>
      <c r="AC486" s="21">
        <f>IF(C486&lt;=2000,0,MIN((C486-2000)*Y486,(R486+S486)*0.2))</f>
        <v/>
      </c>
      <c r="AD486" s="21">
        <f>IF(C486&lt;=2000,0,MIN((C486-2000)*Z486,(T486+U486)*0.2))</f>
        <v/>
      </c>
      <c r="AE486" s="21">
        <f>AC486*AA486</f>
        <v/>
      </c>
      <c r="AF486" s="21">
        <f>ROUNDDOWN(R486,-2)+ROUNDDOWN(S486,-2)</f>
        <v/>
      </c>
      <c r="AG486" s="21">
        <f>ROUNDDOWN(MAX(0,R486-(AB486+AC486+AE486)*0.6),-2)+ROUNDDOWN(MAX(0,S486-(AB486+AC486+AE486)*0.4),-2)</f>
        <v/>
      </c>
      <c r="AH486" s="21">
        <f>ROUNDDOWN(MAX(0,T486-(AB486+AD486)*0.6),-2)+ROUNDDOWN(MAX(0,U486-(AB486+AD486)*0.4),-2)</f>
        <v/>
      </c>
      <c r="AI486" s="21">
        <f>ROUNDDOWN(T486,-2)+ROUNDDOWN(U486,-2)</f>
        <v/>
      </c>
      <c r="AJ486" s="21">
        <f>M486+AF486</f>
        <v/>
      </c>
      <c r="AK486" s="21">
        <f>M486+AG486</f>
        <v/>
      </c>
      <c r="AL486" s="21">
        <f>N486+AH486</f>
        <v/>
      </c>
      <c r="AM486" s="21">
        <f>O486+AI486</f>
        <v/>
      </c>
      <c r="AN486" s="21">
        <f>N486+AI486</f>
        <v/>
      </c>
      <c r="AO486" s="21">
        <f>ROUNDDOWN((R486+S486)*0.2/Y486+2000,0)</f>
        <v/>
      </c>
      <c r="AP486" s="21">
        <f>ROUNDDOWN((T486+U486)*0.2/Z486+2000,0)</f>
        <v/>
      </c>
      <c r="AQ486" s="21">
        <f>AL486-AK486</f>
        <v/>
      </c>
      <c r="AR486" s="21">
        <f>AM486-AK486</f>
        <v/>
      </c>
      <c r="AS486" s="21">
        <f>AM486-AL486</f>
        <v/>
      </c>
      <c r="AT486" s="21">
        <f>AK486+C486-AJ486</f>
        <v/>
      </c>
      <c r="AU486" s="21">
        <f>AL486+C486-AM486</f>
        <v/>
      </c>
      <c r="AV486" s="21">
        <f>AN486+C486-AM486</f>
        <v/>
      </c>
    </row>
    <row r="487">
      <c r="A487" t="inlineStr">
        <is>
          <t>医療費の境目</t>
        </is>
      </c>
      <c r="B487" s="21">
        <f>'3_医療費の境目'!$B$3</f>
        <v/>
      </c>
      <c r="C487" s="21">
        <f>IF('3_医療費の境目'!$B$4="",AO487,'3_医療費の境目'!$B$4)</f>
        <v/>
      </c>
      <c r="D487" s="21">
        <f>'3_医療費の境目'!D487</f>
        <v/>
      </c>
      <c r="E487" s="21">
        <f>ROUND(MIN(B487/12,650000)*12*0.0915+MIN(B487/12,1390000)*12*(0.0504+0)+B487*0.005,0)</f>
        <v/>
      </c>
      <c r="F487" s="21">
        <f>IF(B487&lt;741000,0,IF(B487&lt;2191000,B487-740000,IF(B487&lt;2193000,1451000,IF(B487&lt;2196000,1453000,IF(B487&lt;2200000,1456000,IF(B487&lt;3600000,ROUND(ROUNDDOWN(B487/4,-3)*2.8,0)-80000,IF(B487&lt;6600000,ROUND(ROUNDDOWN(B487/4,-3)*3.2,0)-440000,IF(B487&lt;8500000,ROUNDDOWN(B487*0.9,0)-1100000,B487-1950000))))))))</f>
        <v/>
      </c>
      <c r="G487" s="21">
        <f>IF(F487&gt;23500000,NA(),IF(F487&lt;=4890000,1040000,IF(F487&lt;=6550000,670000,620000)))</f>
        <v/>
      </c>
      <c r="H487" s="21">
        <f>IF(D487&lt;=0,0,MAX(0,MIN(2000000,D487-MIN(100000,ROUNDDOWN(F487*0.05,0)))))</f>
        <v/>
      </c>
      <c r="I487" s="21">
        <f>IF(C487&lt;=2000,0,MIN(C487,ROUNDDOWN(F487*0.4,0))-2000)</f>
        <v/>
      </c>
      <c r="J487" s="21">
        <f>MAX(0,ROUNDDOWN(F487-E487-G487,-3))</f>
        <v/>
      </c>
      <c r="K487" s="21">
        <f>MAX(0,ROUNDDOWN(F487-E487-G487-H487-I487,-3))</f>
        <v/>
      </c>
      <c r="L487" s="21">
        <f>MAX(0,ROUNDDOWN(F487-E487-G487-H487,-3))</f>
        <v/>
      </c>
      <c r="M487" s="21">
        <f>IF(J487&lt;=0,0,ROUNDDOWN((J487*LOOKUP(J487,{0,1950001,3300001,6950001,9000001,18000001,40000001},{0.05,0.1,0.2,0.23,0.33,0.4,0.45})-LOOKUP(J487,{0,1950001,3300001,6950001,9000001,18000001,40000001},{0,97500,427500,636000,1536000,2796000,4796000}))*1.021,-2))</f>
        <v/>
      </c>
      <c r="N487" s="21">
        <f>IF(K487&lt;=0,0,ROUNDDOWN((K487*LOOKUP(K487,{0,1950001,3300001,6950001,9000001,18000001,40000001},{0.05,0.1,0.2,0.23,0.33,0.4,0.45})-LOOKUP(K487,{0,1950001,3300001,6950001,9000001,18000001,40000001},{0,97500,427500,636000,1536000,2796000,4796000}))*1.021,-2))</f>
        <v/>
      </c>
      <c r="O487" s="21">
        <f>IF(L487&lt;=0,0,ROUNDDOWN((L487*LOOKUP(L487,{0,1950001,3300001,6950001,9000001,18000001,40000001},{0.05,0.1,0.2,0.23,0.33,0.4,0.45})-LOOKUP(L487,{0,1950001,3300001,6950001,9000001,18000001,40000001},{0,97500,427500,636000,1536000,2796000,4796000}))*1.021,-2))</f>
        <v/>
      </c>
      <c r="P487" s="21">
        <f>MAX(0,ROUNDDOWN(F487-E487-430000,-3))</f>
        <v/>
      </c>
      <c r="Q487" s="21">
        <f>MAX(0,ROUNDDOWN(F487-E487-430000-H487,-3))</f>
        <v/>
      </c>
      <c r="R487" s="21">
        <f>IF(F487&lt;=450000,0,MAX(0,P487*0.06-MIN(50000,P487)*0.03))</f>
        <v/>
      </c>
      <c r="S487" s="21">
        <f>IF(F487&lt;=450000,0,MAX(0,P487*0.04-MIN(50000,P487)*0.02))</f>
        <v/>
      </c>
      <c r="T487" s="21">
        <f>IF(F487&lt;=450000,0,MAX(0,Q487*0.06-MIN(50000,Q487)*0.03))</f>
        <v/>
      </c>
      <c r="U487" s="21">
        <f>IF(F487&lt;=450000,0,MAX(0,Q487*0.04-MIN(50000,Q487)*0.02))</f>
        <v/>
      </c>
      <c r="V487" s="21">
        <f>50000+MAX(0,G487-480000)</f>
        <v/>
      </c>
      <c r="W487" s="21">
        <f>P487-V487</f>
        <v/>
      </c>
      <c r="X487" s="21">
        <f>Q487-V487</f>
        <v/>
      </c>
      <c r="Y487" s="22">
        <f>IF(W487&lt;0,0.9,LOOKUP(W487,{0,1950001,3300001,6950001,9000001,18000001,40000001},{0.84895,0.7979,0.6958,0.66517,0.56307,0.4916,0.44055}))</f>
        <v/>
      </c>
      <c r="Z487" s="22">
        <f>IF(X487&lt;0,0.9,LOOKUP(X487,{0,1950001,3300001,6950001,9000001,18000001,40000001},{0.84895,0.7979,0.6958,0.66517,0.56307,0.4916,0.44055}))</f>
        <v/>
      </c>
      <c r="AA487" s="22">
        <f>IF(W487&lt;0,0,CHOOSE(MATCH(W487,{0,1950001,3300001,6950001,9000001},1),5.105/84.895,10.21/79.79,20.42/69.58,23.483/66.517,33.693/56.307))</f>
        <v/>
      </c>
      <c r="AB487" s="21">
        <f>IF(C487&lt;=2000,0,(MIN(C487,ROUNDDOWN(F487*0.3,0))-2000)*0.1)</f>
        <v/>
      </c>
      <c r="AC487" s="21">
        <f>IF(C487&lt;=2000,0,MIN((C487-2000)*Y487,(R487+S487)*0.2))</f>
        <v/>
      </c>
      <c r="AD487" s="21">
        <f>IF(C487&lt;=2000,0,MIN((C487-2000)*Z487,(T487+U487)*0.2))</f>
        <v/>
      </c>
      <c r="AE487" s="21">
        <f>AC487*AA487</f>
        <v/>
      </c>
      <c r="AF487" s="21">
        <f>ROUNDDOWN(R487,-2)+ROUNDDOWN(S487,-2)</f>
        <v/>
      </c>
      <c r="AG487" s="21">
        <f>ROUNDDOWN(MAX(0,R487-(AB487+AC487+AE487)*0.6),-2)+ROUNDDOWN(MAX(0,S487-(AB487+AC487+AE487)*0.4),-2)</f>
        <v/>
      </c>
      <c r="AH487" s="21">
        <f>ROUNDDOWN(MAX(0,T487-(AB487+AD487)*0.6),-2)+ROUNDDOWN(MAX(0,U487-(AB487+AD487)*0.4),-2)</f>
        <v/>
      </c>
      <c r="AI487" s="21">
        <f>ROUNDDOWN(T487,-2)+ROUNDDOWN(U487,-2)</f>
        <v/>
      </c>
      <c r="AJ487" s="21">
        <f>M487+AF487</f>
        <v/>
      </c>
      <c r="AK487" s="21">
        <f>M487+AG487</f>
        <v/>
      </c>
      <c r="AL487" s="21">
        <f>N487+AH487</f>
        <v/>
      </c>
      <c r="AM487" s="21">
        <f>O487+AI487</f>
        <v/>
      </c>
      <c r="AN487" s="21">
        <f>N487+AI487</f>
        <v/>
      </c>
      <c r="AO487" s="21">
        <f>ROUNDDOWN((R487+S487)*0.2/Y487+2000,0)</f>
        <v/>
      </c>
      <c r="AP487" s="21">
        <f>ROUNDDOWN((T487+U487)*0.2/Z487+2000,0)</f>
        <v/>
      </c>
      <c r="AQ487" s="21">
        <f>AL487-AK487</f>
        <v/>
      </c>
      <c r="AR487" s="21">
        <f>AM487-AK487</f>
        <v/>
      </c>
      <c r="AS487" s="21">
        <f>AM487-AL487</f>
        <v/>
      </c>
      <c r="AT487" s="21">
        <f>AK487+C487-AJ487</f>
        <v/>
      </c>
      <c r="AU487" s="21">
        <f>AL487+C487-AM487</f>
        <v/>
      </c>
      <c r="AV487" s="21">
        <f>AN487+C487-AM487</f>
        <v/>
      </c>
    </row>
    <row r="488">
      <c r="A488" t="inlineStr">
        <is>
          <t>医療費の境目</t>
        </is>
      </c>
      <c r="B488" s="21">
        <f>'3_医療費の境目'!$B$3</f>
        <v/>
      </c>
      <c r="C488" s="21">
        <f>IF('3_医療費の境目'!$B$4="",AO488,'3_医療費の境目'!$B$4)</f>
        <v/>
      </c>
      <c r="D488" s="21">
        <f>'3_医療費の境目'!D488</f>
        <v/>
      </c>
      <c r="E488" s="21">
        <f>ROUND(MIN(B488/12,650000)*12*0.0915+MIN(B488/12,1390000)*12*(0.0504+0)+B488*0.005,0)</f>
        <v/>
      </c>
      <c r="F488" s="21">
        <f>IF(B488&lt;741000,0,IF(B488&lt;2191000,B488-740000,IF(B488&lt;2193000,1451000,IF(B488&lt;2196000,1453000,IF(B488&lt;2200000,1456000,IF(B488&lt;3600000,ROUND(ROUNDDOWN(B488/4,-3)*2.8,0)-80000,IF(B488&lt;6600000,ROUND(ROUNDDOWN(B488/4,-3)*3.2,0)-440000,IF(B488&lt;8500000,ROUNDDOWN(B488*0.9,0)-1100000,B488-1950000))))))))</f>
        <v/>
      </c>
      <c r="G488" s="21">
        <f>IF(F488&gt;23500000,NA(),IF(F488&lt;=4890000,1040000,IF(F488&lt;=6550000,670000,620000)))</f>
        <v/>
      </c>
      <c r="H488" s="21">
        <f>IF(D488&lt;=0,0,MAX(0,MIN(2000000,D488-MIN(100000,ROUNDDOWN(F488*0.05,0)))))</f>
        <v/>
      </c>
      <c r="I488" s="21">
        <f>IF(C488&lt;=2000,0,MIN(C488,ROUNDDOWN(F488*0.4,0))-2000)</f>
        <v/>
      </c>
      <c r="J488" s="21">
        <f>MAX(0,ROUNDDOWN(F488-E488-G488,-3))</f>
        <v/>
      </c>
      <c r="K488" s="21">
        <f>MAX(0,ROUNDDOWN(F488-E488-G488-H488-I488,-3))</f>
        <v/>
      </c>
      <c r="L488" s="21">
        <f>MAX(0,ROUNDDOWN(F488-E488-G488-H488,-3))</f>
        <v/>
      </c>
      <c r="M488" s="21">
        <f>IF(J488&lt;=0,0,ROUNDDOWN((J488*LOOKUP(J488,{0,1950001,3300001,6950001,9000001,18000001,40000001},{0.05,0.1,0.2,0.23,0.33,0.4,0.45})-LOOKUP(J488,{0,1950001,3300001,6950001,9000001,18000001,40000001},{0,97500,427500,636000,1536000,2796000,4796000}))*1.021,-2))</f>
        <v/>
      </c>
      <c r="N488" s="21">
        <f>IF(K488&lt;=0,0,ROUNDDOWN((K488*LOOKUP(K488,{0,1950001,3300001,6950001,9000001,18000001,40000001},{0.05,0.1,0.2,0.23,0.33,0.4,0.45})-LOOKUP(K488,{0,1950001,3300001,6950001,9000001,18000001,40000001},{0,97500,427500,636000,1536000,2796000,4796000}))*1.021,-2))</f>
        <v/>
      </c>
      <c r="O488" s="21">
        <f>IF(L488&lt;=0,0,ROUNDDOWN((L488*LOOKUP(L488,{0,1950001,3300001,6950001,9000001,18000001,40000001},{0.05,0.1,0.2,0.23,0.33,0.4,0.45})-LOOKUP(L488,{0,1950001,3300001,6950001,9000001,18000001,40000001},{0,97500,427500,636000,1536000,2796000,4796000}))*1.021,-2))</f>
        <v/>
      </c>
      <c r="P488" s="21">
        <f>MAX(0,ROUNDDOWN(F488-E488-430000,-3))</f>
        <v/>
      </c>
      <c r="Q488" s="21">
        <f>MAX(0,ROUNDDOWN(F488-E488-430000-H488,-3))</f>
        <v/>
      </c>
      <c r="R488" s="21">
        <f>IF(F488&lt;=450000,0,MAX(0,P488*0.06-MIN(50000,P488)*0.03))</f>
        <v/>
      </c>
      <c r="S488" s="21">
        <f>IF(F488&lt;=450000,0,MAX(0,P488*0.04-MIN(50000,P488)*0.02))</f>
        <v/>
      </c>
      <c r="T488" s="21">
        <f>IF(F488&lt;=450000,0,MAX(0,Q488*0.06-MIN(50000,Q488)*0.03))</f>
        <v/>
      </c>
      <c r="U488" s="21">
        <f>IF(F488&lt;=450000,0,MAX(0,Q488*0.04-MIN(50000,Q488)*0.02))</f>
        <v/>
      </c>
      <c r="V488" s="21">
        <f>50000+MAX(0,G488-480000)</f>
        <v/>
      </c>
      <c r="W488" s="21">
        <f>P488-V488</f>
        <v/>
      </c>
      <c r="X488" s="21">
        <f>Q488-V488</f>
        <v/>
      </c>
      <c r="Y488" s="22">
        <f>IF(W488&lt;0,0.9,LOOKUP(W488,{0,1950001,3300001,6950001,9000001,18000001,40000001},{0.84895,0.7979,0.6958,0.66517,0.56307,0.4916,0.44055}))</f>
        <v/>
      </c>
      <c r="Z488" s="22">
        <f>IF(X488&lt;0,0.9,LOOKUP(X488,{0,1950001,3300001,6950001,9000001,18000001,40000001},{0.84895,0.7979,0.6958,0.66517,0.56307,0.4916,0.44055}))</f>
        <v/>
      </c>
      <c r="AA488" s="22">
        <f>IF(W488&lt;0,0,CHOOSE(MATCH(W488,{0,1950001,3300001,6950001,9000001},1),5.105/84.895,10.21/79.79,20.42/69.58,23.483/66.517,33.693/56.307))</f>
        <v/>
      </c>
      <c r="AB488" s="21">
        <f>IF(C488&lt;=2000,0,(MIN(C488,ROUNDDOWN(F488*0.3,0))-2000)*0.1)</f>
        <v/>
      </c>
      <c r="AC488" s="21">
        <f>IF(C488&lt;=2000,0,MIN((C488-2000)*Y488,(R488+S488)*0.2))</f>
        <v/>
      </c>
      <c r="AD488" s="21">
        <f>IF(C488&lt;=2000,0,MIN((C488-2000)*Z488,(T488+U488)*0.2))</f>
        <v/>
      </c>
      <c r="AE488" s="21">
        <f>AC488*AA488</f>
        <v/>
      </c>
      <c r="AF488" s="21">
        <f>ROUNDDOWN(R488,-2)+ROUNDDOWN(S488,-2)</f>
        <v/>
      </c>
      <c r="AG488" s="21">
        <f>ROUNDDOWN(MAX(0,R488-(AB488+AC488+AE488)*0.6),-2)+ROUNDDOWN(MAX(0,S488-(AB488+AC488+AE488)*0.4),-2)</f>
        <v/>
      </c>
      <c r="AH488" s="21">
        <f>ROUNDDOWN(MAX(0,T488-(AB488+AD488)*0.6),-2)+ROUNDDOWN(MAX(0,U488-(AB488+AD488)*0.4),-2)</f>
        <v/>
      </c>
      <c r="AI488" s="21">
        <f>ROUNDDOWN(T488,-2)+ROUNDDOWN(U488,-2)</f>
        <v/>
      </c>
      <c r="AJ488" s="21">
        <f>M488+AF488</f>
        <v/>
      </c>
      <c r="AK488" s="21">
        <f>M488+AG488</f>
        <v/>
      </c>
      <c r="AL488" s="21">
        <f>N488+AH488</f>
        <v/>
      </c>
      <c r="AM488" s="21">
        <f>O488+AI488</f>
        <v/>
      </c>
      <c r="AN488" s="21">
        <f>N488+AI488</f>
        <v/>
      </c>
      <c r="AO488" s="21">
        <f>ROUNDDOWN((R488+S488)*0.2/Y488+2000,0)</f>
        <v/>
      </c>
      <c r="AP488" s="21">
        <f>ROUNDDOWN((T488+U488)*0.2/Z488+2000,0)</f>
        <v/>
      </c>
      <c r="AQ488" s="21">
        <f>AL488-AK488</f>
        <v/>
      </c>
      <c r="AR488" s="21">
        <f>AM488-AK488</f>
        <v/>
      </c>
      <c r="AS488" s="21">
        <f>AM488-AL488</f>
        <v/>
      </c>
      <c r="AT488" s="21">
        <f>AK488+C488-AJ488</f>
        <v/>
      </c>
      <c r="AU488" s="21">
        <f>AL488+C488-AM488</f>
        <v/>
      </c>
      <c r="AV488" s="21">
        <f>AN488+C488-AM488</f>
        <v/>
      </c>
    </row>
    <row r="489">
      <c r="A489" t="inlineStr">
        <is>
          <t>医療費の境目</t>
        </is>
      </c>
      <c r="B489" s="21">
        <f>'3_医療費の境目'!$B$3</f>
        <v/>
      </c>
      <c r="C489" s="21">
        <f>IF('3_医療費の境目'!$B$4="",AO489,'3_医療費の境目'!$B$4)</f>
        <v/>
      </c>
      <c r="D489" s="21">
        <f>'3_医療費の境目'!D489</f>
        <v/>
      </c>
      <c r="E489" s="21">
        <f>ROUND(MIN(B489/12,650000)*12*0.0915+MIN(B489/12,1390000)*12*(0.0504+0)+B489*0.005,0)</f>
        <v/>
      </c>
      <c r="F489" s="21">
        <f>IF(B489&lt;741000,0,IF(B489&lt;2191000,B489-740000,IF(B489&lt;2193000,1451000,IF(B489&lt;2196000,1453000,IF(B489&lt;2200000,1456000,IF(B489&lt;3600000,ROUND(ROUNDDOWN(B489/4,-3)*2.8,0)-80000,IF(B489&lt;6600000,ROUND(ROUNDDOWN(B489/4,-3)*3.2,0)-440000,IF(B489&lt;8500000,ROUNDDOWN(B489*0.9,0)-1100000,B489-1950000))))))))</f>
        <v/>
      </c>
      <c r="G489" s="21">
        <f>IF(F489&gt;23500000,NA(),IF(F489&lt;=4890000,1040000,IF(F489&lt;=6550000,670000,620000)))</f>
        <v/>
      </c>
      <c r="H489" s="21">
        <f>IF(D489&lt;=0,0,MAX(0,MIN(2000000,D489-MIN(100000,ROUNDDOWN(F489*0.05,0)))))</f>
        <v/>
      </c>
      <c r="I489" s="21">
        <f>IF(C489&lt;=2000,0,MIN(C489,ROUNDDOWN(F489*0.4,0))-2000)</f>
        <v/>
      </c>
      <c r="J489" s="21">
        <f>MAX(0,ROUNDDOWN(F489-E489-G489,-3))</f>
        <v/>
      </c>
      <c r="K489" s="21">
        <f>MAX(0,ROUNDDOWN(F489-E489-G489-H489-I489,-3))</f>
        <v/>
      </c>
      <c r="L489" s="21">
        <f>MAX(0,ROUNDDOWN(F489-E489-G489-H489,-3))</f>
        <v/>
      </c>
      <c r="M489" s="21">
        <f>IF(J489&lt;=0,0,ROUNDDOWN((J489*LOOKUP(J489,{0,1950001,3300001,6950001,9000001,18000001,40000001},{0.05,0.1,0.2,0.23,0.33,0.4,0.45})-LOOKUP(J489,{0,1950001,3300001,6950001,9000001,18000001,40000001},{0,97500,427500,636000,1536000,2796000,4796000}))*1.021,-2))</f>
        <v/>
      </c>
      <c r="N489" s="21">
        <f>IF(K489&lt;=0,0,ROUNDDOWN((K489*LOOKUP(K489,{0,1950001,3300001,6950001,9000001,18000001,40000001},{0.05,0.1,0.2,0.23,0.33,0.4,0.45})-LOOKUP(K489,{0,1950001,3300001,6950001,9000001,18000001,40000001},{0,97500,427500,636000,1536000,2796000,4796000}))*1.021,-2))</f>
        <v/>
      </c>
      <c r="O489" s="21">
        <f>IF(L489&lt;=0,0,ROUNDDOWN((L489*LOOKUP(L489,{0,1950001,3300001,6950001,9000001,18000001,40000001},{0.05,0.1,0.2,0.23,0.33,0.4,0.45})-LOOKUP(L489,{0,1950001,3300001,6950001,9000001,18000001,40000001},{0,97500,427500,636000,1536000,2796000,4796000}))*1.021,-2))</f>
        <v/>
      </c>
      <c r="P489" s="21">
        <f>MAX(0,ROUNDDOWN(F489-E489-430000,-3))</f>
        <v/>
      </c>
      <c r="Q489" s="21">
        <f>MAX(0,ROUNDDOWN(F489-E489-430000-H489,-3))</f>
        <v/>
      </c>
      <c r="R489" s="21">
        <f>IF(F489&lt;=450000,0,MAX(0,P489*0.06-MIN(50000,P489)*0.03))</f>
        <v/>
      </c>
      <c r="S489" s="21">
        <f>IF(F489&lt;=450000,0,MAX(0,P489*0.04-MIN(50000,P489)*0.02))</f>
        <v/>
      </c>
      <c r="T489" s="21">
        <f>IF(F489&lt;=450000,0,MAX(0,Q489*0.06-MIN(50000,Q489)*0.03))</f>
        <v/>
      </c>
      <c r="U489" s="21">
        <f>IF(F489&lt;=450000,0,MAX(0,Q489*0.04-MIN(50000,Q489)*0.02))</f>
        <v/>
      </c>
      <c r="V489" s="21">
        <f>50000+MAX(0,G489-480000)</f>
        <v/>
      </c>
      <c r="W489" s="21">
        <f>P489-V489</f>
        <v/>
      </c>
      <c r="X489" s="21">
        <f>Q489-V489</f>
        <v/>
      </c>
      <c r="Y489" s="22">
        <f>IF(W489&lt;0,0.9,LOOKUP(W489,{0,1950001,3300001,6950001,9000001,18000001,40000001},{0.84895,0.7979,0.6958,0.66517,0.56307,0.4916,0.44055}))</f>
        <v/>
      </c>
      <c r="Z489" s="22">
        <f>IF(X489&lt;0,0.9,LOOKUP(X489,{0,1950001,3300001,6950001,9000001,18000001,40000001},{0.84895,0.7979,0.6958,0.66517,0.56307,0.4916,0.44055}))</f>
        <v/>
      </c>
      <c r="AA489" s="22">
        <f>IF(W489&lt;0,0,CHOOSE(MATCH(W489,{0,1950001,3300001,6950001,9000001},1),5.105/84.895,10.21/79.79,20.42/69.58,23.483/66.517,33.693/56.307))</f>
        <v/>
      </c>
      <c r="AB489" s="21">
        <f>IF(C489&lt;=2000,0,(MIN(C489,ROUNDDOWN(F489*0.3,0))-2000)*0.1)</f>
        <v/>
      </c>
      <c r="AC489" s="21">
        <f>IF(C489&lt;=2000,0,MIN((C489-2000)*Y489,(R489+S489)*0.2))</f>
        <v/>
      </c>
      <c r="AD489" s="21">
        <f>IF(C489&lt;=2000,0,MIN((C489-2000)*Z489,(T489+U489)*0.2))</f>
        <v/>
      </c>
      <c r="AE489" s="21">
        <f>AC489*AA489</f>
        <v/>
      </c>
      <c r="AF489" s="21">
        <f>ROUNDDOWN(R489,-2)+ROUNDDOWN(S489,-2)</f>
        <v/>
      </c>
      <c r="AG489" s="21">
        <f>ROUNDDOWN(MAX(0,R489-(AB489+AC489+AE489)*0.6),-2)+ROUNDDOWN(MAX(0,S489-(AB489+AC489+AE489)*0.4),-2)</f>
        <v/>
      </c>
      <c r="AH489" s="21">
        <f>ROUNDDOWN(MAX(0,T489-(AB489+AD489)*0.6),-2)+ROUNDDOWN(MAX(0,U489-(AB489+AD489)*0.4),-2)</f>
        <v/>
      </c>
      <c r="AI489" s="21">
        <f>ROUNDDOWN(T489,-2)+ROUNDDOWN(U489,-2)</f>
        <v/>
      </c>
      <c r="AJ489" s="21">
        <f>M489+AF489</f>
        <v/>
      </c>
      <c r="AK489" s="21">
        <f>M489+AG489</f>
        <v/>
      </c>
      <c r="AL489" s="21">
        <f>N489+AH489</f>
        <v/>
      </c>
      <c r="AM489" s="21">
        <f>O489+AI489</f>
        <v/>
      </c>
      <c r="AN489" s="21">
        <f>N489+AI489</f>
        <v/>
      </c>
      <c r="AO489" s="21">
        <f>ROUNDDOWN((R489+S489)*0.2/Y489+2000,0)</f>
        <v/>
      </c>
      <c r="AP489" s="21">
        <f>ROUNDDOWN((T489+U489)*0.2/Z489+2000,0)</f>
        <v/>
      </c>
      <c r="AQ489" s="21">
        <f>AL489-AK489</f>
        <v/>
      </c>
      <c r="AR489" s="21">
        <f>AM489-AK489</f>
        <v/>
      </c>
      <c r="AS489" s="21">
        <f>AM489-AL489</f>
        <v/>
      </c>
      <c r="AT489" s="21">
        <f>AK489+C489-AJ489</f>
        <v/>
      </c>
      <c r="AU489" s="21">
        <f>AL489+C489-AM489</f>
        <v/>
      </c>
      <c r="AV489" s="21">
        <f>AN489+C489-AM489</f>
        <v/>
      </c>
    </row>
    <row r="490">
      <c r="A490" t="inlineStr">
        <is>
          <t>医療費の境目</t>
        </is>
      </c>
      <c r="B490" s="21">
        <f>'3_医療費の境目'!$B$3</f>
        <v/>
      </c>
      <c r="C490" s="21">
        <f>IF('3_医療費の境目'!$B$4="",AO490,'3_医療費の境目'!$B$4)</f>
        <v/>
      </c>
      <c r="D490" s="21">
        <f>'3_医療費の境目'!D490</f>
        <v/>
      </c>
      <c r="E490" s="21">
        <f>ROUND(MIN(B490/12,650000)*12*0.0915+MIN(B490/12,1390000)*12*(0.0504+0)+B490*0.005,0)</f>
        <v/>
      </c>
      <c r="F490" s="21">
        <f>IF(B490&lt;741000,0,IF(B490&lt;2191000,B490-740000,IF(B490&lt;2193000,1451000,IF(B490&lt;2196000,1453000,IF(B490&lt;2200000,1456000,IF(B490&lt;3600000,ROUND(ROUNDDOWN(B490/4,-3)*2.8,0)-80000,IF(B490&lt;6600000,ROUND(ROUNDDOWN(B490/4,-3)*3.2,0)-440000,IF(B490&lt;8500000,ROUNDDOWN(B490*0.9,0)-1100000,B490-1950000))))))))</f>
        <v/>
      </c>
      <c r="G490" s="21">
        <f>IF(F490&gt;23500000,NA(),IF(F490&lt;=4890000,1040000,IF(F490&lt;=6550000,670000,620000)))</f>
        <v/>
      </c>
      <c r="H490" s="21">
        <f>IF(D490&lt;=0,0,MAX(0,MIN(2000000,D490-MIN(100000,ROUNDDOWN(F490*0.05,0)))))</f>
        <v/>
      </c>
      <c r="I490" s="21">
        <f>IF(C490&lt;=2000,0,MIN(C490,ROUNDDOWN(F490*0.4,0))-2000)</f>
        <v/>
      </c>
      <c r="J490" s="21">
        <f>MAX(0,ROUNDDOWN(F490-E490-G490,-3))</f>
        <v/>
      </c>
      <c r="K490" s="21">
        <f>MAX(0,ROUNDDOWN(F490-E490-G490-H490-I490,-3))</f>
        <v/>
      </c>
      <c r="L490" s="21">
        <f>MAX(0,ROUNDDOWN(F490-E490-G490-H490,-3))</f>
        <v/>
      </c>
      <c r="M490" s="21">
        <f>IF(J490&lt;=0,0,ROUNDDOWN((J490*LOOKUP(J490,{0,1950001,3300001,6950001,9000001,18000001,40000001},{0.05,0.1,0.2,0.23,0.33,0.4,0.45})-LOOKUP(J490,{0,1950001,3300001,6950001,9000001,18000001,40000001},{0,97500,427500,636000,1536000,2796000,4796000}))*1.021,-2))</f>
        <v/>
      </c>
      <c r="N490" s="21">
        <f>IF(K490&lt;=0,0,ROUNDDOWN((K490*LOOKUP(K490,{0,1950001,3300001,6950001,9000001,18000001,40000001},{0.05,0.1,0.2,0.23,0.33,0.4,0.45})-LOOKUP(K490,{0,1950001,3300001,6950001,9000001,18000001,40000001},{0,97500,427500,636000,1536000,2796000,4796000}))*1.021,-2))</f>
        <v/>
      </c>
      <c r="O490" s="21">
        <f>IF(L490&lt;=0,0,ROUNDDOWN((L490*LOOKUP(L490,{0,1950001,3300001,6950001,9000001,18000001,40000001},{0.05,0.1,0.2,0.23,0.33,0.4,0.45})-LOOKUP(L490,{0,1950001,3300001,6950001,9000001,18000001,40000001},{0,97500,427500,636000,1536000,2796000,4796000}))*1.021,-2))</f>
        <v/>
      </c>
      <c r="P490" s="21">
        <f>MAX(0,ROUNDDOWN(F490-E490-430000,-3))</f>
        <v/>
      </c>
      <c r="Q490" s="21">
        <f>MAX(0,ROUNDDOWN(F490-E490-430000-H490,-3))</f>
        <v/>
      </c>
      <c r="R490" s="21">
        <f>IF(F490&lt;=450000,0,MAX(0,P490*0.06-MIN(50000,P490)*0.03))</f>
        <v/>
      </c>
      <c r="S490" s="21">
        <f>IF(F490&lt;=450000,0,MAX(0,P490*0.04-MIN(50000,P490)*0.02))</f>
        <v/>
      </c>
      <c r="T490" s="21">
        <f>IF(F490&lt;=450000,0,MAX(0,Q490*0.06-MIN(50000,Q490)*0.03))</f>
        <v/>
      </c>
      <c r="U490" s="21">
        <f>IF(F490&lt;=450000,0,MAX(0,Q490*0.04-MIN(50000,Q490)*0.02))</f>
        <v/>
      </c>
      <c r="V490" s="21">
        <f>50000+MAX(0,G490-480000)</f>
        <v/>
      </c>
      <c r="W490" s="21">
        <f>P490-V490</f>
        <v/>
      </c>
      <c r="X490" s="21">
        <f>Q490-V490</f>
        <v/>
      </c>
      <c r="Y490" s="22">
        <f>IF(W490&lt;0,0.9,LOOKUP(W490,{0,1950001,3300001,6950001,9000001,18000001,40000001},{0.84895,0.7979,0.6958,0.66517,0.56307,0.4916,0.44055}))</f>
        <v/>
      </c>
      <c r="Z490" s="22">
        <f>IF(X490&lt;0,0.9,LOOKUP(X490,{0,1950001,3300001,6950001,9000001,18000001,40000001},{0.84895,0.7979,0.6958,0.66517,0.56307,0.4916,0.44055}))</f>
        <v/>
      </c>
      <c r="AA490" s="22">
        <f>IF(W490&lt;0,0,CHOOSE(MATCH(W490,{0,1950001,3300001,6950001,9000001},1),5.105/84.895,10.21/79.79,20.42/69.58,23.483/66.517,33.693/56.307))</f>
        <v/>
      </c>
      <c r="AB490" s="21">
        <f>IF(C490&lt;=2000,0,(MIN(C490,ROUNDDOWN(F490*0.3,0))-2000)*0.1)</f>
        <v/>
      </c>
      <c r="AC490" s="21">
        <f>IF(C490&lt;=2000,0,MIN((C490-2000)*Y490,(R490+S490)*0.2))</f>
        <v/>
      </c>
      <c r="AD490" s="21">
        <f>IF(C490&lt;=2000,0,MIN((C490-2000)*Z490,(T490+U490)*0.2))</f>
        <v/>
      </c>
      <c r="AE490" s="21">
        <f>AC490*AA490</f>
        <v/>
      </c>
      <c r="AF490" s="21">
        <f>ROUNDDOWN(R490,-2)+ROUNDDOWN(S490,-2)</f>
        <v/>
      </c>
      <c r="AG490" s="21">
        <f>ROUNDDOWN(MAX(0,R490-(AB490+AC490+AE490)*0.6),-2)+ROUNDDOWN(MAX(0,S490-(AB490+AC490+AE490)*0.4),-2)</f>
        <v/>
      </c>
      <c r="AH490" s="21">
        <f>ROUNDDOWN(MAX(0,T490-(AB490+AD490)*0.6),-2)+ROUNDDOWN(MAX(0,U490-(AB490+AD490)*0.4),-2)</f>
        <v/>
      </c>
      <c r="AI490" s="21">
        <f>ROUNDDOWN(T490,-2)+ROUNDDOWN(U490,-2)</f>
        <v/>
      </c>
      <c r="AJ490" s="21">
        <f>M490+AF490</f>
        <v/>
      </c>
      <c r="AK490" s="21">
        <f>M490+AG490</f>
        <v/>
      </c>
      <c r="AL490" s="21">
        <f>N490+AH490</f>
        <v/>
      </c>
      <c r="AM490" s="21">
        <f>O490+AI490</f>
        <v/>
      </c>
      <c r="AN490" s="21">
        <f>N490+AI490</f>
        <v/>
      </c>
      <c r="AO490" s="21">
        <f>ROUNDDOWN((R490+S490)*0.2/Y490+2000,0)</f>
        <v/>
      </c>
      <c r="AP490" s="21">
        <f>ROUNDDOWN((T490+U490)*0.2/Z490+2000,0)</f>
        <v/>
      </c>
      <c r="AQ490" s="21">
        <f>AL490-AK490</f>
        <v/>
      </c>
      <c r="AR490" s="21">
        <f>AM490-AK490</f>
        <v/>
      </c>
      <c r="AS490" s="21">
        <f>AM490-AL490</f>
        <v/>
      </c>
      <c r="AT490" s="21">
        <f>AK490+C490-AJ490</f>
        <v/>
      </c>
      <c r="AU490" s="21">
        <f>AL490+C490-AM490</f>
        <v/>
      </c>
      <c r="AV490" s="21">
        <f>AN490+C490-AM490</f>
        <v/>
      </c>
    </row>
    <row r="491">
      <c r="A491" t="inlineStr">
        <is>
          <t>医療費の境目</t>
        </is>
      </c>
      <c r="B491" s="21">
        <f>'3_医療費の境目'!$B$3</f>
        <v/>
      </c>
      <c r="C491" s="21">
        <f>IF('3_医療費の境目'!$B$4="",AO491,'3_医療費の境目'!$B$4)</f>
        <v/>
      </c>
      <c r="D491" s="21">
        <f>'3_医療費の境目'!D491</f>
        <v/>
      </c>
      <c r="E491" s="21">
        <f>ROUND(MIN(B491/12,650000)*12*0.0915+MIN(B491/12,1390000)*12*(0.0504+0)+B491*0.005,0)</f>
        <v/>
      </c>
      <c r="F491" s="21">
        <f>IF(B491&lt;741000,0,IF(B491&lt;2191000,B491-740000,IF(B491&lt;2193000,1451000,IF(B491&lt;2196000,1453000,IF(B491&lt;2200000,1456000,IF(B491&lt;3600000,ROUND(ROUNDDOWN(B491/4,-3)*2.8,0)-80000,IF(B491&lt;6600000,ROUND(ROUNDDOWN(B491/4,-3)*3.2,0)-440000,IF(B491&lt;8500000,ROUNDDOWN(B491*0.9,0)-1100000,B491-1950000))))))))</f>
        <v/>
      </c>
      <c r="G491" s="21">
        <f>IF(F491&gt;23500000,NA(),IF(F491&lt;=4890000,1040000,IF(F491&lt;=6550000,670000,620000)))</f>
        <v/>
      </c>
      <c r="H491" s="21">
        <f>IF(D491&lt;=0,0,MAX(0,MIN(2000000,D491-MIN(100000,ROUNDDOWN(F491*0.05,0)))))</f>
        <v/>
      </c>
      <c r="I491" s="21">
        <f>IF(C491&lt;=2000,0,MIN(C491,ROUNDDOWN(F491*0.4,0))-2000)</f>
        <v/>
      </c>
      <c r="J491" s="21">
        <f>MAX(0,ROUNDDOWN(F491-E491-G491,-3))</f>
        <v/>
      </c>
      <c r="K491" s="21">
        <f>MAX(0,ROUNDDOWN(F491-E491-G491-H491-I491,-3))</f>
        <v/>
      </c>
      <c r="L491" s="21">
        <f>MAX(0,ROUNDDOWN(F491-E491-G491-H491,-3))</f>
        <v/>
      </c>
      <c r="M491" s="21">
        <f>IF(J491&lt;=0,0,ROUNDDOWN((J491*LOOKUP(J491,{0,1950001,3300001,6950001,9000001,18000001,40000001},{0.05,0.1,0.2,0.23,0.33,0.4,0.45})-LOOKUP(J491,{0,1950001,3300001,6950001,9000001,18000001,40000001},{0,97500,427500,636000,1536000,2796000,4796000}))*1.021,-2))</f>
        <v/>
      </c>
      <c r="N491" s="21">
        <f>IF(K491&lt;=0,0,ROUNDDOWN((K491*LOOKUP(K491,{0,1950001,3300001,6950001,9000001,18000001,40000001},{0.05,0.1,0.2,0.23,0.33,0.4,0.45})-LOOKUP(K491,{0,1950001,3300001,6950001,9000001,18000001,40000001},{0,97500,427500,636000,1536000,2796000,4796000}))*1.021,-2))</f>
        <v/>
      </c>
      <c r="O491" s="21">
        <f>IF(L491&lt;=0,0,ROUNDDOWN((L491*LOOKUP(L491,{0,1950001,3300001,6950001,9000001,18000001,40000001},{0.05,0.1,0.2,0.23,0.33,0.4,0.45})-LOOKUP(L491,{0,1950001,3300001,6950001,9000001,18000001,40000001},{0,97500,427500,636000,1536000,2796000,4796000}))*1.021,-2))</f>
        <v/>
      </c>
      <c r="P491" s="21">
        <f>MAX(0,ROUNDDOWN(F491-E491-430000,-3))</f>
        <v/>
      </c>
      <c r="Q491" s="21">
        <f>MAX(0,ROUNDDOWN(F491-E491-430000-H491,-3))</f>
        <v/>
      </c>
      <c r="R491" s="21">
        <f>IF(F491&lt;=450000,0,MAX(0,P491*0.06-MIN(50000,P491)*0.03))</f>
        <v/>
      </c>
      <c r="S491" s="21">
        <f>IF(F491&lt;=450000,0,MAX(0,P491*0.04-MIN(50000,P491)*0.02))</f>
        <v/>
      </c>
      <c r="T491" s="21">
        <f>IF(F491&lt;=450000,0,MAX(0,Q491*0.06-MIN(50000,Q491)*0.03))</f>
        <v/>
      </c>
      <c r="U491" s="21">
        <f>IF(F491&lt;=450000,0,MAX(0,Q491*0.04-MIN(50000,Q491)*0.02))</f>
        <v/>
      </c>
      <c r="V491" s="21">
        <f>50000+MAX(0,G491-480000)</f>
        <v/>
      </c>
      <c r="W491" s="21">
        <f>P491-V491</f>
        <v/>
      </c>
      <c r="X491" s="21">
        <f>Q491-V491</f>
        <v/>
      </c>
      <c r="Y491" s="22">
        <f>IF(W491&lt;0,0.9,LOOKUP(W491,{0,1950001,3300001,6950001,9000001,18000001,40000001},{0.84895,0.7979,0.6958,0.66517,0.56307,0.4916,0.44055}))</f>
        <v/>
      </c>
      <c r="Z491" s="22">
        <f>IF(X491&lt;0,0.9,LOOKUP(X491,{0,1950001,3300001,6950001,9000001,18000001,40000001},{0.84895,0.7979,0.6958,0.66517,0.56307,0.4916,0.44055}))</f>
        <v/>
      </c>
      <c r="AA491" s="22">
        <f>IF(W491&lt;0,0,CHOOSE(MATCH(W491,{0,1950001,3300001,6950001,9000001},1),5.105/84.895,10.21/79.79,20.42/69.58,23.483/66.517,33.693/56.307))</f>
        <v/>
      </c>
      <c r="AB491" s="21">
        <f>IF(C491&lt;=2000,0,(MIN(C491,ROUNDDOWN(F491*0.3,0))-2000)*0.1)</f>
        <v/>
      </c>
      <c r="AC491" s="21">
        <f>IF(C491&lt;=2000,0,MIN((C491-2000)*Y491,(R491+S491)*0.2))</f>
        <v/>
      </c>
      <c r="AD491" s="21">
        <f>IF(C491&lt;=2000,0,MIN((C491-2000)*Z491,(T491+U491)*0.2))</f>
        <v/>
      </c>
      <c r="AE491" s="21">
        <f>AC491*AA491</f>
        <v/>
      </c>
      <c r="AF491" s="21">
        <f>ROUNDDOWN(R491,-2)+ROUNDDOWN(S491,-2)</f>
        <v/>
      </c>
      <c r="AG491" s="21">
        <f>ROUNDDOWN(MAX(0,R491-(AB491+AC491+AE491)*0.6),-2)+ROUNDDOWN(MAX(0,S491-(AB491+AC491+AE491)*0.4),-2)</f>
        <v/>
      </c>
      <c r="AH491" s="21">
        <f>ROUNDDOWN(MAX(0,T491-(AB491+AD491)*0.6),-2)+ROUNDDOWN(MAX(0,U491-(AB491+AD491)*0.4),-2)</f>
        <v/>
      </c>
      <c r="AI491" s="21">
        <f>ROUNDDOWN(T491,-2)+ROUNDDOWN(U491,-2)</f>
        <v/>
      </c>
      <c r="AJ491" s="21">
        <f>M491+AF491</f>
        <v/>
      </c>
      <c r="AK491" s="21">
        <f>M491+AG491</f>
        <v/>
      </c>
      <c r="AL491" s="21">
        <f>N491+AH491</f>
        <v/>
      </c>
      <c r="AM491" s="21">
        <f>O491+AI491</f>
        <v/>
      </c>
      <c r="AN491" s="21">
        <f>N491+AI491</f>
        <v/>
      </c>
      <c r="AO491" s="21">
        <f>ROUNDDOWN((R491+S491)*0.2/Y491+2000,0)</f>
        <v/>
      </c>
      <c r="AP491" s="21">
        <f>ROUNDDOWN((T491+U491)*0.2/Z491+2000,0)</f>
        <v/>
      </c>
      <c r="AQ491" s="21">
        <f>AL491-AK491</f>
        <v/>
      </c>
      <c r="AR491" s="21">
        <f>AM491-AK491</f>
        <v/>
      </c>
      <c r="AS491" s="21">
        <f>AM491-AL491</f>
        <v/>
      </c>
      <c r="AT491" s="21">
        <f>AK491+C491-AJ491</f>
        <v/>
      </c>
      <c r="AU491" s="21">
        <f>AL491+C491-AM491</f>
        <v/>
      </c>
      <c r="AV491" s="21">
        <f>AN491+C491-AM491</f>
        <v/>
      </c>
    </row>
    <row r="492">
      <c r="A492" t="inlineStr">
        <is>
          <t>医療費の境目</t>
        </is>
      </c>
      <c r="B492" s="21">
        <f>'3_医療費の境目'!$B$3</f>
        <v/>
      </c>
      <c r="C492" s="21">
        <f>IF('3_医療費の境目'!$B$4="",AO492,'3_医療費の境目'!$B$4)</f>
        <v/>
      </c>
      <c r="D492" s="21">
        <f>'3_医療費の境目'!D492</f>
        <v/>
      </c>
      <c r="E492" s="21">
        <f>ROUND(MIN(B492/12,650000)*12*0.0915+MIN(B492/12,1390000)*12*(0.0504+0)+B492*0.005,0)</f>
        <v/>
      </c>
      <c r="F492" s="21">
        <f>IF(B492&lt;741000,0,IF(B492&lt;2191000,B492-740000,IF(B492&lt;2193000,1451000,IF(B492&lt;2196000,1453000,IF(B492&lt;2200000,1456000,IF(B492&lt;3600000,ROUND(ROUNDDOWN(B492/4,-3)*2.8,0)-80000,IF(B492&lt;6600000,ROUND(ROUNDDOWN(B492/4,-3)*3.2,0)-440000,IF(B492&lt;8500000,ROUNDDOWN(B492*0.9,0)-1100000,B492-1950000))))))))</f>
        <v/>
      </c>
      <c r="G492" s="21">
        <f>IF(F492&gt;23500000,NA(),IF(F492&lt;=4890000,1040000,IF(F492&lt;=6550000,670000,620000)))</f>
        <v/>
      </c>
      <c r="H492" s="21">
        <f>IF(D492&lt;=0,0,MAX(0,MIN(2000000,D492-MIN(100000,ROUNDDOWN(F492*0.05,0)))))</f>
        <v/>
      </c>
      <c r="I492" s="21">
        <f>IF(C492&lt;=2000,0,MIN(C492,ROUNDDOWN(F492*0.4,0))-2000)</f>
        <v/>
      </c>
      <c r="J492" s="21">
        <f>MAX(0,ROUNDDOWN(F492-E492-G492,-3))</f>
        <v/>
      </c>
      <c r="K492" s="21">
        <f>MAX(0,ROUNDDOWN(F492-E492-G492-H492-I492,-3))</f>
        <v/>
      </c>
      <c r="L492" s="21">
        <f>MAX(0,ROUNDDOWN(F492-E492-G492-H492,-3))</f>
        <v/>
      </c>
      <c r="M492" s="21">
        <f>IF(J492&lt;=0,0,ROUNDDOWN((J492*LOOKUP(J492,{0,1950001,3300001,6950001,9000001,18000001,40000001},{0.05,0.1,0.2,0.23,0.33,0.4,0.45})-LOOKUP(J492,{0,1950001,3300001,6950001,9000001,18000001,40000001},{0,97500,427500,636000,1536000,2796000,4796000}))*1.021,-2))</f>
        <v/>
      </c>
      <c r="N492" s="21">
        <f>IF(K492&lt;=0,0,ROUNDDOWN((K492*LOOKUP(K492,{0,1950001,3300001,6950001,9000001,18000001,40000001},{0.05,0.1,0.2,0.23,0.33,0.4,0.45})-LOOKUP(K492,{0,1950001,3300001,6950001,9000001,18000001,40000001},{0,97500,427500,636000,1536000,2796000,4796000}))*1.021,-2))</f>
        <v/>
      </c>
      <c r="O492" s="21">
        <f>IF(L492&lt;=0,0,ROUNDDOWN((L492*LOOKUP(L492,{0,1950001,3300001,6950001,9000001,18000001,40000001},{0.05,0.1,0.2,0.23,0.33,0.4,0.45})-LOOKUP(L492,{0,1950001,3300001,6950001,9000001,18000001,40000001},{0,97500,427500,636000,1536000,2796000,4796000}))*1.021,-2))</f>
        <v/>
      </c>
      <c r="P492" s="21">
        <f>MAX(0,ROUNDDOWN(F492-E492-430000,-3))</f>
        <v/>
      </c>
      <c r="Q492" s="21">
        <f>MAX(0,ROUNDDOWN(F492-E492-430000-H492,-3))</f>
        <v/>
      </c>
      <c r="R492" s="21">
        <f>IF(F492&lt;=450000,0,MAX(0,P492*0.06-MIN(50000,P492)*0.03))</f>
        <v/>
      </c>
      <c r="S492" s="21">
        <f>IF(F492&lt;=450000,0,MAX(0,P492*0.04-MIN(50000,P492)*0.02))</f>
        <v/>
      </c>
      <c r="T492" s="21">
        <f>IF(F492&lt;=450000,0,MAX(0,Q492*0.06-MIN(50000,Q492)*0.03))</f>
        <v/>
      </c>
      <c r="U492" s="21">
        <f>IF(F492&lt;=450000,0,MAX(0,Q492*0.04-MIN(50000,Q492)*0.02))</f>
        <v/>
      </c>
      <c r="V492" s="21">
        <f>50000+MAX(0,G492-480000)</f>
        <v/>
      </c>
      <c r="W492" s="21">
        <f>P492-V492</f>
        <v/>
      </c>
      <c r="X492" s="21">
        <f>Q492-V492</f>
        <v/>
      </c>
      <c r="Y492" s="22">
        <f>IF(W492&lt;0,0.9,LOOKUP(W492,{0,1950001,3300001,6950001,9000001,18000001,40000001},{0.84895,0.7979,0.6958,0.66517,0.56307,0.4916,0.44055}))</f>
        <v/>
      </c>
      <c r="Z492" s="22">
        <f>IF(X492&lt;0,0.9,LOOKUP(X492,{0,1950001,3300001,6950001,9000001,18000001,40000001},{0.84895,0.7979,0.6958,0.66517,0.56307,0.4916,0.44055}))</f>
        <v/>
      </c>
      <c r="AA492" s="22">
        <f>IF(W492&lt;0,0,CHOOSE(MATCH(W492,{0,1950001,3300001,6950001,9000001},1),5.105/84.895,10.21/79.79,20.42/69.58,23.483/66.517,33.693/56.307))</f>
        <v/>
      </c>
      <c r="AB492" s="21">
        <f>IF(C492&lt;=2000,0,(MIN(C492,ROUNDDOWN(F492*0.3,0))-2000)*0.1)</f>
        <v/>
      </c>
      <c r="AC492" s="21">
        <f>IF(C492&lt;=2000,0,MIN((C492-2000)*Y492,(R492+S492)*0.2))</f>
        <v/>
      </c>
      <c r="AD492" s="21">
        <f>IF(C492&lt;=2000,0,MIN((C492-2000)*Z492,(T492+U492)*0.2))</f>
        <v/>
      </c>
      <c r="AE492" s="21">
        <f>AC492*AA492</f>
        <v/>
      </c>
      <c r="AF492" s="21">
        <f>ROUNDDOWN(R492,-2)+ROUNDDOWN(S492,-2)</f>
        <v/>
      </c>
      <c r="AG492" s="21">
        <f>ROUNDDOWN(MAX(0,R492-(AB492+AC492+AE492)*0.6),-2)+ROUNDDOWN(MAX(0,S492-(AB492+AC492+AE492)*0.4),-2)</f>
        <v/>
      </c>
      <c r="AH492" s="21">
        <f>ROUNDDOWN(MAX(0,T492-(AB492+AD492)*0.6),-2)+ROUNDDOWN(MAX(0,U492-(AB492+AD492)*0.4),-2)</f>
        <v/>
      </c>
      <c r="AI492" s="21">
        <f>ROUNDDOWN(T492,-2)+ROUNDDOWN(U492,-2)</f>
        <v/>
      </c>
      <c r="AJ492" s="21">
        <f>M492+AF492</f>
        <v/>
      </c>
      <c r="AK492" s="21">
        <f>M492+AG492</f>
        <v/>
      </c>
      <c r="AL492" s="21">
        <f>N492+AH492</f>
        <v/>
      </c>
      <c r="AM492" s="21">
        <f>O492+AI492</f>
        <v/>
      </c>
      <c r="AN492" s="21">
        <f>N492+AI492</f>
        <v/>
      </c>
      <c r="AO492" s="21">
        <f>ROUNDDOWN((R492+S492)*0.2/Y492+2000,0)</f>
        <v/>
      </c>
      <c r="AP492" s="21">
        <f>ROUNDDOWN((T492+U492)*0.2/Z492+2000,0)</f>
        <v/>
      </c>
      <c r="AQ492" s="21">
        <f>AL492-AK492</f>
        <v/>
      </c>
      <c r="AR492" s="21">
        <f>AM492-AK492</f>
        <v/>
      </c>
      <c r="AS492" s="21">
        <f>AM492-AL492</f>
        <v/>
      </c>
      <c r="AT492" s="21">
        <f>AK492+C492-AJ492</f>
        <v/>
      </c>
      <c r="AU492" s="21">
        <f>AL492+C492-AM492</f>
        <v/>
      </c>
      <c r="AV492" s="21">
        <f>AN492+C492-AM492</f>
        <v/>
      </c>
    </row>
    <row r="493">
      <c r="A493" t="inlineStr">
        <is>
          <t>医療費の境目</t>
        </is>
      </c>
      <c r="B493" s="21">
        <f>'3_医療費の境目'!$B$3</f>
        <v/>
      </c>
      <c r="C493" s="21">
        <f>IF('3_医療費の境目'!$B$4="",AO493,'3_医療費の境目'!$B$4)</f>
        <v/>
      </c>
      <c r="D493" s="21">
        <f>'3_医療費の境目'!D493</f>
        <v/>
      </c>
      <c r="E493" s="21">
        <f>ROUND(MIN(B493/12,650000)*12*0.0915+MIN(B493/12,1390000)*12*(0.0504+0)+B493*0.005,0)</f>
        <v/>
      </c>
      <c r="F493" s="21">
        <f>IF(B493&lt;741000,0,IF(B493&lt;2191000,B493-740000,IF(B493&lt;2193000,1451000,IF(B493&lt;2196000,1453000,IF(B493&lt;2200000,1456000,IF(B493&lt;3600000,ROUND(ROUNDDOWN(B493/4,-3)*2.8,0)-80000,IF(B493&lt;6600000,ROUND(ROUNDDOWN(B493/4,-3)*3.2,0)-440000,IF(B493&lt;8500000,ROUNDDOWN(B493*0.9,0)-1100000,B493-1950000))))))))</f>
        <v/>
      </c>
      <c r="G493" s="21">
        <f>IF(F493&gt;23500000,NA(),IF(F493&lt;=4890000,1040000,IF(F493&lt;=6550000,670000,620000)))</f>
        <v/>
      </c>
      <c r="H493" s="21">
        <f>IF(D493&lt;=0,0,MAX(0,MIN(2000000,D493-MIN(100000,ROUNDDOWN(F493*0.05,0)))))</f>
        <v/>
      </c>
      <c r="I493" s="21">
        <f>IF(C493&lt;=2000,0,MIN(C493,ROUNDDOWN(F493*0.4,0))-2000)</f>
        <v/>
      </c>
      <c r="J493" s="21">
        <f>MAX(0,ROUNDDOWN(F493-E493-G493,-3))</f>
        <v/>
      </c>
      <c r="K493" s="21">
        <f>MAX(0,ROUNDDOWN(F493-E493-G493-H493-I493,-3))</f>
        <v/>
      </c>
      <c r="L493" s="21">
        <f>MAX(0,ROUNDDOWN(F493-E493-G493-H493,-3))</f>
        <v/>
      </c>
      <c r="M493" s="21">
        <f>IF(J493&lt;=0,0,ROUNDDOWN((J493*LOOKUP(J493,{0,1950001,3300001,6950001,9000001,18000001,40000001},{0.05,0.1,0.2,0.23,0.33,0.4,0.45})-LOOKUP(J493,{0,1950001,3300001,6950001,9000001,18000001,40000001},{0,97500,427500,636000,1536000,2796000,4796000}))*1.021,-2))</f>
        <v/>
      </c>
      <c r="N493" s="21">
        <f>IF(K493&lt;=0,0,ROUNDDOWN((K493*LOOKUP(K493,{0,1950001,3300001,6950001,9000001,18000001,40000001},{0.05,0.1,0.2,0.23,0.33,0.4,0.45})-LOOKUP(K493,{0,1950001,3300001,6950001,9000001,18000001,40000001},{0,97500,427500,636000,1536000,2796000,4796000}))*1.021,-2))</f>
        <v/>
      </c>
      <c r="O493" s="21">
        <f>IF(L493&lt;=0,0,ROUNDDOWN((L493*LOOKUP(L493,{0,1950001,3300001,6950001,9000001,18000001,40000001},{0.05,0.1,0.2,0.23,0.33,0.4,0.45})-LOOKUP(L493,{0,1950001,3300001,6950001,9000001,18000001,40000001},{0,97500,427500,636000,1536000,2796000,4796000}))*1.021,-2))</f>
        <v/>
      </c>
      <c r="P493" s="21">
        <f>MAX(0,ROUNDDOWN(F493-E493-430000,-3))</f>
        <v/>
      </c>
      <c r="Q493" s="21">
        <f>MAX(0,ROUNDDOWN(F493-E493-430000-H493,-3))</f>
        <v/>
      </c>
      <c r="R493" s="21">
        <f>IF(F493&lt;=450000,0,MAX(0,P493*0.06-MIN(50000,P493)*0.03))</f>
        <v/>
      </c>
      <c r="S493" s="21">
        <f>IF(F493&lt;=450000,0,MAX(0,P493*0.04-MIN(50000,P493)*0.02))</f>
        <v/>
      </c>
      <c r="T493" s="21">
        <f>IF(F493&lt;=450000,0,MAX(0,Q493*0.06-MIN(50000,Q493)*0.03))</f>
        <v/>
      </c>
      <c r="U493" s="21">
        <f>IF(F493&lt;=450000,0,MAX(0,Q493*0.04-MIN(50000,Q493)*0.02))</f>
        <v/>
      </c>
      <c r="V493" s="21">
        <f>50000+MAX(0,G493-480000)</f>
        <v/>
      </c>
      <c r="W493" s="21">
        <f>P493-V493</f>
        <v/>
      </c>
      <c r="X493" s="21">
        <f>Q493-V493</f>
        <v/>
      </c>
      <c r="Y493" s="22">
        <f>IF(W493&lt;0,0.9,LOOKUP(W493,{0,1950001,3300001,6950001,9000001,18000001,40000001},{0.84895,0.7979,0.6958,0.66517,0.56307,0.4916,0.44055}))</f>
        <v/>
      </c>
      <c r="Z493" s="22">
        <f>IF(X493&lt;0,0.9,LOOKUP(X493,{0,1950001,3300001,6950001,9000001,18000001,40000001},{0.84895,0.7979,0.6958,0.66517,0.56307,0.4916,0.44055}))</f>
        <v/>
      </c>
      <c r="AA493" s="22">
        <f>IF(W493&lt;0,0,CHOOSE(MATCH(W493,{0,1950001,3300001,6950001,9000001},1),5.105/84.895,10.21/79.79,20.42/69.58,23.483/66.517,33.693/56.307))</f>
        <v/>
      </c>
      <c r="AB493" s="21">
        <f>IF(C493&lt;=2000,0,(MIN(C493,ROUNDDOWN(F493*0.3,0))-2000)*0.1)</f>
        <v/>
      </c>
      <c r="AC493" s="21">
        <f>IF(C493&lt;=2000,0,MIN((C493-2000)*Y493,(R493+S493)*0.2))</f>
        <v/>
      </c>
      <c r="AD493" s="21">
        <f>IF(C493&lt;=2000,0,MIN((C493-2000)*Z493,(T493+U493)*0.2))</f>
        <v/>
      </c>
      <c r="AE493" s="21">
        <f>AC493*AA493</f>
        <v/>
      </c>
      <c r="AF493" s="21">
        <f>ROUNDDOWN(R493,-2)+ROUNDDOWN(S493,-2)</f>
        <v/>
      </c>
      <c r="AG493" s="21">
        <f>ROUNDDOWN(MAX(0,R493-(AB493+AC493+AE493)*0.6),-2)+ROUNDDOWN(MAX(0,S493-(AB493+AC493+AE493)*0.4),-2)</f>
        <v/>
      </c>
      <c r="AH493" s="21">
        <f>ROUNDDOWN(MAX(0,T493-(AB493+AD493)*0.6),-2)+ROUNDDOWN(MAX(0,U493-(AB493+AD493)*0.4),-2)</f>
        <v/>
      </c>
      <c r="AI493" s="21">
        <f>ROUNDDOWN(T493,-2)+ROUNDDOWN(U493,-2)</f>
        <v/>
      </c>
      <c r="AJ493" s="21">
        <f>M493+AF493</f>
        <v/>
      </c>
      <c r="AK493" s="21">
        <f>M493+AG493</f>
        <v/>
      </c>
      <c r="AL493" s="21">
        <f>N493+AH493</f>
        <v/>
      </c>
      <c r="AM493" s="21">
        <f>O493+AI493</f>
        <v/>
      </c>
      <c r="AN493" s="21">
        <f>N493+AI493</f>
        <v/>
      </c>
      <c r="AO493" s="21">
        <f>ROUNDDOWN((R493+S493)*0.2/Y493+2000,0)</f>
        <v/>
      </c>
      <c r="AP493" s="21">
        <f>ROUNDDOWN((T493+U493)*0.2/Z493+2000,0)</f>
        <v/>
      </c>
      <c r="AQ493" s="21">
        <f>AL493-AK493</f>
        <v/>
      </c>
      <c r="AR493" s="21">
        <f>AM493-AK493</f>
        <v/>
      </c>
      <c r="AS493" s="21">
        <f>AM493-AL493</f>
        <v/>
      </c>
      <c r="AT493" s="21">
        <f>AK493+C493-AJ493</f>
        <v/>
      </c>
      <c r="AU493" s="21">
        <f>AL493+C493-AM493</f>
        <v/>
      </c>
      <c r="AV493" s="21">
        <f>AN493+C493-AM493</f>
        <v/>
      </c>
    </row>
    <row r="494">
      <c r="A494" t="inlineStr">
        <is>
          <t>医療費の境目</t>
        </is>
      </c>
      <c r="B494" s="21">
        <f>'3_医療費の境目'!$B$3</f>
        <v/>
      </c>
      <c r="C494" s="21">
        <f>IF('3_医療費の境目'!$B$4="",AO494,'3_医療費の境目'!$B$4)</f>
        <v/>
      </c>
      <c r="D494" s="21">
        <f>'3_医療費の境目'!D494</f>
        <v/>
      </c>
      <c r="E494" s="21">
        <f>ROUND(MIN(B494/12,650000)*12*0.0915+MIN(B494/12,1390000)*12*(0.0504+0)+B494*0.005,0)</f>
        <v/>
      </c>
      <c r="F494" s="21">
        <f>IF(B494&lt;741000,0,IF(B494&lt;2191000,B494-740000,IF(B494&lt;2193000,1451000,IF(B494&lt;2196000,1453000,IF(B494&lt;2200000,1456000,IF(B494&lt;3600000,ROUND(ROUNDDOWN(B494/4,-3)*2.8,0)-80000,IF(B494&lt;6600000,ROUND(ROUNDDOWN(B494/4,-3)*3.2,0)-440000,IF(B494&lt;8500000,ROUNDDOWN(B494*0.9,0)-1100000,B494-1950000))))))))</f>
        <v/>
      </c>
      <c r="G494" s="21">
        <f>IF(F494&gt;23500000,NA(),IF(F494&lt;=4890000,1040000,IF(F494&lt;=6550000,670000,620000)))</f>
        <v/>
      </c>
      <c r="H494" s="21">
        <f>IF(D494&lt;=0,0,MAX(0,MIN(2000000,D494-MIN(100000,ROUNDDOWN(F494*0.05,0)))))</f>
        <v/>
      </c>
      <c r="I494" s="21">
        <f>IF(C494&lt;=2000,0,MIN(C494,ROUNDDOWN(F494*0.4,0))-2000)</f>
        <v/>
      </c>
      <c r="J494" s="21">
        <f>MAX(0,ROUNDDOWN(F494-E494-G494,-3))</f>
        <v/>
      </c>
      <c r="K494" s="21">
        <f>MAX(0,ROUNDDOWN(F494-E494-G494-H494-I494,-3))</f>
        <v/>
      </c>
      <c r="L494" s="21">
        <f>MAX(0,ROUNDDOWN(F494-E494-G494-H494,-3))</f>
        <v/>
      </c>
      <c r="M494" s="21">
        <f>IF(J494&lt;=0,0,ROUNDDOWN((J494*LOOKUP(J494,{0,1950001,3300001,6950001,9000001,18000001,40000001},{0.05,0.1,0.2,0.23,0.33,0.4,0.45})-LOOKUP(J494,{0,1950001,3300001,6950001,9000001,18000001,40000001},{0,97500,427500,636000,1536000,2796000,4796000}))*1.021,-2))</f>
        <v/>
      </c>
      <c r="N494" s="21">
        <f>IF(K494&lt;=0,0,ROUNDDOWN((K494*LOOKUP(K494,{0,1950001,3300001,6950001,9000001,18000001,40000001},{0.05,0.1,0.2,0.23,0.33,0.4,0.45})-LOOKUP(K494,{0,1950001,3300001,6950001,9000001,18000001,40000001},{0,97500,427500,636000,1536000,2796000,4796000}))*1.021,-2))</f>
        <v/>
      </c>
      <c r="O494" s="21">
        <f>IF(L494&lt;=0,0,ROUNDDOWN((L494*LOOKUP(L494,{0,1950001,3300001,6950001,9000001,18000001,40000001},{0.05,0.1,0.2,0.23,0.33,0.4,0.45})-LOOKUP(L494,{0,1950001,3300001,6950001,9000001,18000001,40000001},{0,97500,427500,636000,1536000,2796000,4796000}))*1.021,-2))</f>
        <v/>
      </c>
      <c r="P494" s="21">
        <f>MAX(0,ROUNDDOWN(F494-E494-430000,-3))</f>
        <v/>
      </c>
      <c r="Q494" s="21">
        <f>MAX(0,ROUNDDOWN(F494-E494-430000-H494,-3))</f>
        <v/>
      </c>
      <c r="R494" s="21">
        <f>IF(F494&lt;=450000,0,MAX(0,P494*0.06-MIN(50000,P494)*0.03))</f>
        <v/>
      </c>
      <c r="S494" s="21">
        <f>IF(F494&lt;=450000,0,MAX(0,P494*0.04-MIN(50000,P494)*0.02))</f>
        <v/>
      </c>
      <c r="T494" s="21">
        <f>IF(F494&lt;=450000,0,MAX(0,Q494*0.06-MIN(50000,Q494)*0.03))</f>
        <v/>
      </c>
      <c r="U494" s="21">
        <f>IF(F494&lt;=450000,0,MAX(0,Q494*0.04-MIN(50000,Q494)*0.02))</f>
        <v/>
      </c>
      <c r="V494" s="21">
        <f>50000+MAX(0,G494-480000)</f>
        <v/>
      </c>
      <c r="W494" s="21">
        <f>P494-V494</f>
        <v/>
      </c>
      <c r="X494" s="21">
        <f>Q494-V494</f>
        <v/>
      </c>
      <c r="Y494" s="22">
        <f>IF(W494&lt;0,0.9,LOOKUP(W494,{0,1950001,3300001,6950001,9000001,18000001,40000001},{0.84895,0.7979,0.6958,0.66517,0.56307,0.4916,0.44055}))</f>
        <v/>
      </c>
      <c r="Z494" s="22">
        <f>IF(X494&lt;0,0.9,LOOKUP(X494,{0,1950001,3300001,6950001,9000001,18000001,40000001},{0.84895,0.7979,0.6958,0.66517,0.56307,0.4916,0.44055}))</f>
        <v/>
      </c>
      <c r="AA494" s="22">
        <f>IF(W494&lt;0,0,CHOOSE(MATCH(W494,{0,1950001,3300001,6950001,9000001},1),5.105/84.895,10.21/79.79,20.42/69.58,23.483/66.517,33.693/56.307))</f>
        <v/>
      </c>
      <c r="AB494" s="21">
        <f>IF(C494&lt;=2000,0,(MIN(C494,ROUNDDOWN(F494*0.3,0))-2000)*0.1)</f>
        <v/>
      </c>
      <c r="AC494" s="21">
        <f>IF(C494&lt;=2000,0,MIN((C494-2000)*Y494,(R494+S494)*0.2))</f>
        <v/>
      </c>
      <c r="AD494" s="21">
        <f>IF(C494&lt;=2000,0,MIN((C494-2000)*Z494,(T494+U494)*0.2))</f>
        <v/>
      </c>
      <c r="AE494" s="21">
        <f>AC494*AA494</f>
        <v/>
      </c>
      <c r="AF494" s="21">
        <f>ROUNDDOWN(R494,-2)+ROUNDDOWN(S494,-2)</f>
        <v/>
      </c>
      <c r="AG494" s="21">
        <f>ROUNDDOWN(MAX(0,R494-(AB494+AC494+AE494)*0.6),-2)+ROUNDDOWN(MAX(0,S494-(AB494+AC494+AE494)*0.4),-2)</f>
        <v/>
      </c>
      <c r="AH494" s="21">
        <f>ROUNDDOWN(MAX(0,T494-(AB494+AD494)*0.6),-2)+ROUNDDOWN(MAX(0,U494-(AB494+AD494)*0.4),-2)</f>
        <v/>
      </c>
      <c r="AI494" s="21">
        <f>ROUNDDOWN(T494,-2)+ROUNDDOWN(U494,-2)</f>
        <v/>
      </c>
      <c r="AJ494" s="21">
        <f>M494+AF494</f>
        <v/>
      </c>
      <c r="AK494" s="21">
        <f>M494+AG494</f>
        <v/>
      </c>
      <c r="AL494" s="21">
        <f>N494+AH494</f>
        <v/>
      </c>
      <c r="AM494" s="21">
        <f>O494+AI494</f>
        <v/>
      </c>
      <c r="AN494" s="21">
        <f>N494+AI494</f>
        <v/>
      </c>
      <c r="AO494" s="21">
        <f>ROUNDDOWN((R494+S494)*0.2/Y494+2000,0)</f>
        <v/>
      </c>
      <c r="AP494" s="21">
        <f>ROUNDDOWN((T494+U494)*0.2/Z494+2000,0)</f>
        <v/>
      </c>
      <c r="AQ494" s="21">
        <f>AL494-AK494</f>
        <v/>
      </c>
      <c r="AR494" s="21">
        <f>AM494-AK494</f>
        <v/>
      </c>
      <c r="AS494" s="21">
        <f>AM494-AL494</f>
        <v/>
      </c>
      <c r="AT494" s="21">
        <f>AK494+C494-AJ494</f>
        <v/>
      </c>
      <c r="AU494" s="21">
        <f>AL494+C494-AM494</f>
        <v/>
      </c>
      <c r="AV494" s="21">
        <f>AN494+C494-AM494</f>
        <v/>
      </c>
    </row>
    <row r="495">
      <c r="A495" t="inlineStr">
        <is>
          <t>医療費の境目</t>
        </is>
      </c>
      <c r="B495" s="21">
        <f>'3_医療費の境目'!$B$3</f>
        <v/>
      </c>
      <c r="C495" s="21">
        <f>IF('3_医療費の境目'!$B$4="",AO495,'3_医療費の境目'!$B$4)</f>
        <v/>
      </c>
      <c r="D495" s="21">
        <f>'3_医療費の境目'!D495</f>
        <v/>
      </c>
      <c r="E495" s="21">
        <f>ROUND(MIN(B495/12,650000)*12*0.0915+MIN(B495/12,1390000)*12*(0.0504+0)+B495*0.005,0)</f>
        <v/>
      </c>
      <c r="F495" s="21">
        <f>IF(B495&lt;741000,0,IF(B495&lt;2191000,B495-740000,IF(B495&lt;2193000,1451000,IF(B495&lt;2196000,1453000,IF(B495&lt;2200000,1456000,IF(B495&lt;3600000,ROUND(ROUNDDOWN(B495/4,-3)*2.8,0)-80000,IF(B495&lt;6600000,ROUND(ROUNDDOWN(B495/4,-3)*3.2,0)-440000,IF(B495&lt;8500000,ROUNDDOWN(B495*0.9,0)-1100000,B495-1950000))))))))</f>
        <v/>
      </c>
      <c r="G495" s="21">
        <f>IF(F495&gt;23500000,NA(),IF(F495&lt;=4890000,1040000,IF(F495&lt;=6550000,670000,620000)))</f>
        <v/>
      </c>
      <c r="H495" s="21">
        <f>IF(D495&lt;=0,0,MAX(0,MIN(2000000,D495-MIN(100000,ROUNDDOWN(F495*0.05,0)))))</f>
        <v/>
      </c>
      <c r="I495" s="21">
        <f>IF(C495&lt;=2000,0,MIN(C495,ROUNDDOWN(F495*0.4,0))-2000)</f>
        <v/>
      </c>
      <c r="J495" s="21">
        <f>MAX(0,ROUNDDOWN(F495-E495-G495,-3))</f>
        <v/>
      </c>
      <c r="K495" s="21">
        <f>MAX(0,ROUNDDOWN(F495-E495-G495-H495-I495,-3))</f>
        <v/>
      </c>
      <c r="L495" s="21">
        <f>MAX(0,ROUNDDOWN(F495-E495-G495-H495,-3))</f>
        <v/>
      </c>
      <c r="M495" s="21">
        <f>IF(J495&lt;=0,0,ROUNDDOWN((J495*LOOKUP(J495,{0,1950001,3300001,6950001,9000001,18000001,40000001},{0.05,0.1,0.2,0.23,0.33,0.4,0.45})-LOOKUP(J495,{0,1950001,3300001,6950001,9000001,18000001,40000001},{0,97500,427500,636000,1536000,2796000,4796000}))*1.021,-2))</f>
        <v/>
      </c>
      <c r="N495" s="21">
        <f>IF(K495&lt;=0,0,ROUNDDOWN((K495*LOOKUP(K495,{0,1950001,3300001,6950001,9000001,18000001,40000001},{0.05,0.1,0.2,0.23,0.33,0.4,0.45})-LOOKUP(K495,{0,1950001,3300001,6950001,9000001,18000001,40000001},{0,97500,427500,636000,1536000,2796000,4796000}))*1.021,-2))</f>
        <v/>
      </c>
      <c r="O495" s="21">
        <f>IF(L495&lt;=0,0,ROUNDDOWN((L495*LOOKUP(L495,{0,1950001,3300001,6950001,9000001,18000001,40000001},{0.05,0.1,0.2,0.23,0.33,0.4,0.45})-LOOKUP(L495,{0,1950001,3300001,6950001,9000001,18000001,40000001},{0,97500,427500,636000,1536000,2796000,4796000}))*1.021,-2))</f>
        <v/>
      </c>
      <c r="P495" s="21">
        <f>MAX(0,ROUNDDOWN(F495-E495-430000,-3))</f>
        <v/>
      </c>
      <c r="Q495" s="21">
        <f>MAX(0,ROUNDDOWN(F495-E495-430000-H495,-3))</f>
        <v/>
      </c>
      <c r="R495" s="21">
        <f>IF(F495&lt;=450000,0,MAX(0,P495*0.06-MIN(50000,P495)*0.03))</f>
        <v/>
      </c>
      <c r="S495" s="21">
        <f>IF(F495&lt;=450000,0,MAX(0,P495*0.04-MIN(50000,P495)*0.02))</f>
        <v/>
      </c>
      <c r="T495" s="21">
        <f>IF(F495&lt;=450000,0,MAX(0,Q495*0.06-MIN(50000,Q495)*0.03))</f>
        <v/>
      </c>
      <c r="U495" s="21">
        <f>IF(F495&lt;=450000,0,MAX(0,Q495*0.04-MIN(50000,Q495)*0.02))</f>
        <v/>
      </c>
      <c r="V495" s="21">
        <f>50000+MAX(0,G495-480000)</f>
        <v/>
      </c>
      <c r="W495" s="21">
        <f>P495-V495</f>
        <v/>
      </c>
      <c r="X495" s="21">
        <f>Q495-V495</f>
        <v/>
      </c>
      <c r="Y495" s="22">
        <f>IF(W495&lt;0,0.9,LOOKUP(W495,{0,1950001,3300001,6950001,9000001,18000001,40000001},{0.84895,0.7979,0.6958,0.66517,0.56307,0.4916,0.44055}))</f>
        <v/>
      </c>
      <c r="Z495" s="22">
        <f>IF(X495&lt;0,0.9,LOOKUP(X495,{0,1950001,3300001,6950001,9000001,18000001,40000001},{0.84895,0.7979,0.6958,0.66517,0.56307,0.4916,0.44055}))</f>
        <v/>
      </c>
      <c r="AA495" s="22">
        <f>IF(W495&lt;0,0,CHOOSE(MATCH(W495,{0,1950001,3300001,6950001,9000001},1),5.105/84.895,10.21/79.79,20.42/69.58,23.483/66.517,33.693/56.307))</f>
        <v/>
      </c>
      <c r="AB495" s="21">
        <f>IF(C495&lt;=2000,0,(MIN(C495,ROUNDDOWN(F495*0.3,0))-2000)*0.1)</f>
        <v/>
      </c>
      <c r="AC495" s="21">
        <f>IF(C495&lt;=2000,0,MIN((C495-2000)*Y495,(R495+S495)*0.2))</f>
        <v/>
      </c>
      <c r="AD495" s="21">
        <f>IF(C495&lt;=2000,0,MIN((C495-2000)*Z495,(T495+U495)*0.2))</f>
        <v/>
      </c>
      <c r="AE495" s="21">
        <f>AC495*AA495</f>
        <v/>
      </c>
      <c r="AF495" s="21">
        <f>ROUNDDOWN(R495,-2)+ROUNDDOWN(S495,-2)</f>
        <v/>
      </c>
      <c r="AG495" s="21">
        <f>ROUNDDOWN(MAX(0,R495-(AB495+AC495+AE495)*0.6),-2)+ROUNDDOWN(MAX(0,S495-(AB495+AC495+AE495)*0.4),-2)</f>
        <v/>
      </c>
      <c r="AH495" s="21">
        <f>ROUNDDOWN(MAX(0,T495-(AB495+AD495)*0.6),-2)+ROUNDDOWN(MAX(0,U495-(AB495+AD495)*0.4),-2)</f>
        <v/>
      </c>
      <c r="AI495" s="21">
        <f>ROUNDDOWN(T495,-2)+ROUNDDOWN(U495,-2)</f>
        <v/>
      </c>
      <c r="AJ495" s="21">
        <f>M495+AF495</f>
        <v/>
      </c>
      <c r="AK495" s="21">
        <f>M495+AG495</f>
        <v/>
      </c>
      <c r="AL495" s="21">
        <f>N495+AH495</f>
        <v/>
      </c>
      <c r="AM495" s="21">
        <f>O495+AI495</f>
        <v/>
      </c>
      <c r="AN495" s="21">
        <f>N495+AI495</f>
        <v/>
      </c>
      <c r="AO495" s="21">
        <f>ROUNDDOWN((R495+S495)*0.2/Y495+2000,0)</f>
        <v/>
      </c>
      <c r="AP495" s="21">
        <f>ROUNDDOWN((T495+U495)*0.2/Z495+2000,0)</f>
        <v/>
      </c>
      <c r="AQ495" s="21">
        <f>AL495-AK495</f>
        <v/>
      </c>
      <c r="AR495" s="21">
        <f>AM495-AK495</f>
        <v/>
      </c>
      <c r="AS495" s="21">
        <f>AM495-AL495</f>
        <v/>
      </c>
      <c r="AT495" s="21">
        <f>AK495+C495-AJ495</f>
        <v/>
      </c>
      <c r="AU495" s="21">
        <f>AL495+C495-AM495</f>
        <v/>
      </c>
      <c r="AV495" s="21">
        <f>AN495+C495-AM495</f>
        <v/>
      </c>
    </row>
    <row r="496">
      <c r="A496" t="inlineStr">
        <is>
          <t>医療費の境目</t>
        </is>
      </c>
      <c r="B496" s="21">
        <f>'3_医療費の境目'!$B$3</f>
        <v/>
      </c>
      <c r="C496" s="21">
        <f>IF('3_医療費の境目'!$B$4="",AO496,'3_医療費の境目'!$B$4)</f>
        <v/>
      </c>
      <c r="D496" s="21">
        <f>'3_医療費の境目'!D496</f>
        <v/>
      </c>
      <c r="E496" s="21">
        <f>ROUND(MIN(B496/12,650000)*12*0.0915+MIN(B496/12,1390000)*12*(0.0504+0)+B496*0.005,0)</f>
        <v/>
      </c>
      <c r="F496" s="21">
        <f>IF(B496&lt;741000,0,IF(B496&lt;2191000,B496-740000,IF(B496&lt;2193000,1451000,IF(B496&lt;2196000,1453000,IF(B496&lt;2200000,1456000,IF(B496&lt;3600000,ROUND(ROUNDDOWN(B496/4,-3)*2.8,0)-80000,IF(B496&lt;6600000,ROUND(ROUNDDOWN(B496/4,-3)*3.2,0)-440000,IF(B496&lt;8500000,ROUNDDOWN(B496*0.9,0)-1100000,B496-1950000))))))))</f>
        <v/>
      </c>
      <c r="G496" s="21">
        <f>IF(F496&gt;23500000,NA(),IF(F496&lt;=4890000,1040000,IF(F496&lt;=6550000,670000,620000)))</f>
        <v/>
      </c>
      <c r="H496" s="21">
        <f>IF(D496&lt;=0,0,MAX(0,MIN(2000000,D496-MIN(100000,ROUNDDOWN(F496*0.05,0)))))</f>
        <v/>
      </c>
      <c r="I496" s="21">
        <f>IF(C496&lt;=2000,0,MIN(C496,ROUNDDOWN(F496*0.4,0))-2000)</f>
        <v/>
      </c>
      <c r="J496" s="21">
        <f>MAX(0,ROUNDDOWN(F496-E496-G496,-3))</f>
        <v/>
      </c>
      <c r="K496" s="21">
        <f>MAX(0,ROUNDDOWN(F496-E496-G496-H496-I496,-3))</f>
        <v/>
      </c>
      <c r="L496" s="21">
        <f>MAX(0,ROUNDDOWN(F496-E496-G496-H496,-3))</f>
        <v/>
      </c>
      <c r="M496" s="21">
        <f>IF(J496&lt;=0,0,ROUNDDOWN((J496*LOOKUP(J496,{0,1950001,3300001,6950001,9000001,18000001,40000001},{0.05,0.1,0.2,0.23,0.33,0.4,0.45})-LOOKUP(J496,{0,1950001,3300001,6950001,9000001,18000001,40000001},{0,97500,427500,636000,1536000,2796000,4796000}))*1.021,-2))</f>
        <v/>
      </c>
      <c r="N496" s="21">
        <f>IF(K496&lt;=0,0,ROUNDDOWN((K496*LOOKUP(K496,{0,1950001,3300001,6950001,9000001,18000001,40000001},{0.05,0.1,0.2,0.23,0.33,0.4,0.45})-LOOKUP(K496,{0,1950001,3300001,6950001,9000001,18000001,40000001},{0,97500,427500,636000,1536000,2796000,4796000}))*1.021,-2))</f>
        <v/>
      </c>
      <c r="O496" s="21">
        <f>IF(L496&lt;=0,0,ROUNDDOWN((L496*LOOKUP(L496,{0,1950001,3300001,6950001,9000001,18000001,40000001},{0.05,0.1,0.2,0.23,0.33,0.4,0.45})-LOOKUP(L496,{0,1950001,3300001,6950001,9000001,18000001,40000001},{0,97500,427500,636000,1536000,2796000,4796000}))*1.021,-2))</f>
        <v/>
      </c>
      <c r="P496" s="21">
        <f>MAX(0,ROUNDDOWN(F496-E496-430000,-3))</f>
        <v/>
      </c>
      <c r="Q496" s="21">
        <f>MAX(0,ROUNDDOWN(F496-E496-430000-H496,-3))</f>
        <v/>
      </c>
      <c r="R496" s="21">
        <f>IF(F496&lt;=450000,0,MAX(0,P496*0.06-MIN(50000,P496)*0.03))</f>
        <v/>
      </c>
      <c r="S496" s="21">
        <f>IF(F496&lt;=450000,0,MAX(0,P496*0.04-MIN(50000,P496)*0.02))</f>
        <v/>
      </c>
      <c r="T496" s="21">
        <f>IF(F496&lt;=450000,0,MAX(0,Q496*0.06-MIN(50000,Q496)*0.03))</f>
        <v/>
      </c>
      <c r="U496" s="21">
        <f>IF(F496&lt;=450000,0,MAX(0,Q496*0.04-MIN(50000,Q496)*0.02))</f>
        <v/>
      </c>
      <c r="V496" s="21">
        <f>50000+MAX(0,G496-480000)</f>
        <v/>
      </c>
      <c r="W496" s="21">
        <f>P496-V496</f>
        <v/>
      </c>
      <c r="X496" s="21">
        <f>Q496-V496</f>
        <v/>
      </c>
      <c r="Y496" s="22">
        <f>IF(W496&lt;0,0.9,LOOKUP(W496,{0,1950001,3300001,6950001,9000001,18000001,40000001},{0.84895,0.7979,0.6958,0.66517,0.56307,0.4916,0.44055}))</f>
        <v/>
      </c>
      <c r="Z496" s="22">
        <f>IF(X496&lt;0,0.9,LOOKUP(X496,{0,1950001,3300001,6950001,9000001,18000001,40000001},{0.84895,0.7979,0.6958,0.66517,0.56307,0.4916,0.44055}))</f>
        <v/>
      </c>
      <c r="AA496" s="22">
        <f>IF(W496&lt;0,0,CHOOSE(MATCH(W496,{0,1950001,3300001,6950001,9000001},1),5.105/84.895,10.21/79.79,20.42/69.58,23.483/66.517,33.693/56.307))</f>
        <v/>
      </c>
      <c r="AB496" s="21">
        <f>IF(C496&lt;=2000,0,(MIN(C496,ROUNDDOWN(F496*0.3,0))-2000)*0.1)</f>
        <v/>
      </c>
      <c r="AC496" s="21">
        <f>IF(C496&lt;=2000,0,MIN((C496-2000)*Y496,(R496+S496)*0.2))</f>
        <v/>
      </c>
      <c r="AD496" s="21">
        <f>IF(C496&lt;=2000,0,MIN((C496-2000)*Z496,(T496+U496)*0.2))</f>
        <v/>
      </c>
      <c r="AE496" s="21">
        <f>AC496*AA496</f>
        <v/>
      </c>
      <c r="AF496" s="21">
        <f>ROUNDDOWN(R496,-2)+ROUNDDOWN(S496,-2)</f>
        <v/>
      </c>
      <c r="AG496" s="21">
        <f>ROUNDDOWN(MAX(0,R496-(AB496+AC496+AE496)*0.6),-2)+ROUNDDOWN(MAX(0,S496-(AB496+AC496+AE496)*0.4),-2)</f>
        <v/>
      </c>
      <c r="AH496" s="21">
        <f>ROUNDDOWN(MAX(0,T496-(AB496+AD496)*0.6),-2)+ROUNDDOWN(MAX(0,U496-(AB496+AD496)*0.4),-2)</f>
        <v/>
      </c>
      <c r="AI496" s="21">
        <f>ROUNDDOWN(T496,-2)+ROUNDDOWN(U496,-2)</f>
        <v/>
      </c>
      <c r="AJ496" s="21">
        <f>M496+AF496</f>
        <v/>
      </c>
      <c r="AK496" s="21">
        <f>M496+AG496</f>
        <v/>
      </c>
      <c r="AL496" s="21">
        <f>N496+AH496</f>
        <v/>
      </c>
      <c r="AM496" s="21">
        <f>O496+AI496</f>
        <v/>
      </c>
      <c r="AN496" s="21">
        <f>N496+AI496</f>
        <v/>
      </c>
      <c r="AO496" s="21">
        <f>ROUNDDOWN((R496+S496)*0.2/Y496+2000,0)</f>
        <v/>
      </c>
      <c r="AP496" s="21">
        <f>ROUNDDOWN((T496+U496)*0.2/Z496+2000,0)</f>
        <v/>
      </c>
      <c r="AQ496" s="21">
        <f>AL496-AK496</f>
        <v/>
      </c>
      <c r="AR496" s="21">
        <f>AM496-AK496</f>
        <v/>
      </c>
      <c r="AS496" s="21">
        <f>AM496-AL496</f>
        <v/>
      </c>
      <c r="AT496" s="21">
        <f>AK496+C496-AJ496</f>
        <v/>
      </c>
      <c r="AU496" s="21">
        <f>AL496+C496-AM496</f>
        <v/>
      </c>
      <c r="AV496" s="21">
        <f>AN496+C496-AM496</f>
        <v/>
      </c>
    </row>
    <row r="497">
      <c r="A497" t="inlineStr">
        <is>
          <t>医療費の境目</t>
        </is>
      </c>
      <c r="B497" s="21">
        <f>'3_医療費の境目'!$B$3</f>
        <v/>
      </c>
      <c r="C497" s="21">
        <f>IF('3_医療費の境目'!$B$4="",AO497,'3_医療費の境目'!$B$4)</f>
        <v/>
      </c>
      <c r="D497" s="21">
        <f>'3_医療費の境目'!D497</f>
        <v/>
      </c>
      <c r="E497" s="21">
        <f>ROUND(MIN(B497/12,650000)*12*0.0915+MIN(B497/12,1390000)*12*(0.0504+0)+B497*0.005,0)</f>
        <v/>
      </c>
      <c r="F497" s="21">
        <f>IF(B497&lt;741000,0,IF(B497&lt;2191000,B497-740000,IF(B497&lt;2193000,1451000,IF(B497&lt;2196000,1453000,IF(B497&lt;2200000,1456000,IF(B497&lt;3600000,ROUND(ROUNDDOWN(B497/4,-3)*2.8,0)-80000,IF(B497&lt;6600000,ROUND(ROUNDDOWN(B497/4,-3)*3.2,0)-440000,IF(B497&lt;8500000,ROUNDDOWN(B497*0.9,0)-1100000,B497-1950000))))))))</f>
        <v/>
      </c>
      <c r="G497" s="21">
        <f>IF(F497&gt;23500000,NA(),IF(F497&lt;=4890000,1040000,IF(F497&lt;=6550000,670000,620000)))</f>
        <v/>
      </c>
      <c r="H497" s="21">
        <f>IF(D497&lt;=0,0,MAX(0,MIN(2000000,D497-MIN(100000,ROUNDDOWN(F497*0.05,0)))))</f>
        <v/>
      </c>
      <c r="I497" s="21">
        <f>IF(C497&lt;=2000,0,MIN(C497,ROUNDDOWN(F497*0.4,0))-2000)</f>
        <v/>
      </c>
      <c r="J497" s="21">
        <f>MAX(0,ROUNDDOWN(F497-E497-G497,-3))</f>
        <v/>
      </c>
      <c r="K497" s="21">
        <f>MAX(0,ROUNDDOWN(F497-E497-G497-H497-I497,-3))</f>
        <v/>
      </c>
      <c r="L497" s="21">
        <f>MAX(0,ROUNDDOWN(F497-E497-G497-H497,-3))</f>
        <v/>
      </c>
      <c r="M497" s="21">
        <f>IF(J497&lt;=0,0,ROUNDDOWN((J497*LOOKUP(J497,{0,1950001,3300001,6950001,9000001,18000001,40000001},{0.05,0.1,0.2,0.23,0.33,0.4,0.45})-LOOKUP(J497,{0,1950001,3300001,6950001,9000001,18000001,40000001},{0,97500,427500,636000,1536000,2796000,4796000}))*1.021,-2))</f>
        <v/>
      </c>
      <c r="N497" s="21">
        <f>IF(K497&lt;=0,0,ROUNDDOWN((K497*LOOKUP(K497,{0,1950001,3300001,6950001,9000001,18000001,40000001},{0.05,0.1,0.2,0.23,0.33,0.4,0.45})-LOOKUP(K497,{0,1950001,3300001,6950001,9000001,18000001,40000001},{0,97500,427500,636000,1536000,2796000,4796000}))*1.021,-2))</f>
        <v/>
      </c>
      <c r="O497" s="21">
        <f>IF(L497&lt;=0,0,ROUNDDOWN((L497*LOOKUP(L497,{0,1950001,3300001,6950001,9000001,18000001,40000001},{0.05,0.1,0.2,0.23,0.33,0.4,0.45})-LOOKUP(L497,{0,1950001,3300001,6950001,9000001,18000001,40000001},{0,97500,427500,636000,1536000,2796000,4796000}))*1.021,-2))</f>
        <v/>
      </c>
      <c r="P497" s="21">
        <f>MAX(0,ROUNDDOWN(F497-E497-430000,-3))</f>
        <v/>
      </c>
      <c r="Q497" s="21">
        <f>MAX(0,ROUNDDOWN(F497-E497-430000-H497,-3))</f>
        <v/>
      </c>
      <c r="R497" s="21">
        <f>IF(F497&lt;=450000,0,MAX(0,P497*0.06-MIN(50000,P497)*0.03))</f>
        <v/>
      </c>
      <c r="S497" s="21">
        <f>IF(F497&lt;=450000,0,MAX(0,P497*0.04-MIN(50000,P497)*0.02))</f>
        <v/>
      </c>
      <c r="T497" s="21">
        <f>IF(F497&lt;=450000,0,MAX(0,Q497*0.06-MIN(50000,Q497)*0.03))</f>
        <v/>
      </c>
      <c r="U497" s="21">
        <f>IF(F497&lt;=450000,0,MAX(0,Q497*0.04-MIN(50000,Q497)*0.02))</f>
        <v/>
      </c>
      <c r="V497" s="21">
        <f>50000+MAX(0,G497-480000)</f>
        <v/>
      </c>
      <c r="W497" s="21">
        <f>P497-V497</f>
        <v/>
      </c>
      <c r="X497" s="21">
        <f>Q497-V497</f>
        <v/>
      </c>
      <c r="Y497" s="22">
        <f>IF(W497&lt;0,0.9,LOOKUP(W497,{0,1950001,3300001,6950001,9000001,18000001,40000001},{0.84895,0.7979,0.6958,0.66517,0.56307,0.4916,0.44055}))</f>
        <v/>
      </c>
      <c r="Z497" s="22">
        <f>IF(X497&lt;0,0.9,LOOKUP(X497,{0,1950001,3300001,6950001,9000001,18000001,40000001},{0.84895,0.7979,0.6958,0.66517,0.56307,0.4916,0.44055}))</f>
        <v/>
      </c>
      <c r="AA497" s="22">
        <f>IF(W497&lt;0,0,CHOOSE(MATCH(W497,{0,1950001,3300001,6950001,9000001},1),5.105/84.895,10.21/79.79,20.42/69.58,23.483/66.517,33.693/56.307))</f>
        <v/>
      </c>
      <c r="AB497" s="21">
        <f>IF(C497&lt;=2000,0,(MIN(C497,ROUNDDOWN(F497*0.3,0))-2000)*0.1)</f>
        <v/>
      </c>
      <c r="AC497" s="21">
        <f>IF(C497&lt;=2000,0,MIN((C497-2000)*Y497,(R497+S497)*0.2))</f>
        <v/>
      </c>
      <c r="AD497" s="21">
        <f>IF(C497&lt;=2000,0,MIN((C497-2000)*Z497,(T497+U497)*0.2))</f>
        <v/>
      </c>
      <c r="AE497" s="21">
        <f>AC497*AA497</f>
        <v/>
      </c>
      <c r="AF497" s="21">
        <f>ROUNDDOWN(R497,-2)+ROUNDDOWN(S497,-2)</f>
        <v/>
      </c>
      <c r="AG497" s="21">
        <f>ROUNDDOWN(MAX(0,R497-(AB497+AC497+AE497)*0.6),-2)+ROUNDDOWN(MAX(0,S497-(AB497+AC497+AE497)*0.4),-2)</f>
        <v/>
      </c>
      <c r="AH497" s="21">
        <f>ROUNDDOWN(MAX(0,T497-(AB497+AD497)*0.6),-2)+ROUNDDOWN(MAX(0,U497-(AB497+AD497)*0.4),-2)</f>
        <v/>
      </c>
      <c r="AI497" s="21">
        <f>ROUNDDOWN(T497,-2)+ROUNDDOWN(U497,-2)</f>
        <v/>
      </c>
      <c r="AJ497" s="21">
        <f>M497+AF497</f>
        <v/>
      </c>
      <c r="AK497" s="21">
        <f>M497+AG497</f>
        <v/>
      </c>
      <c r="AL497" s="21">
        <f>N497+AH497</f>
        <v/>
      </c>
      <c r="AM497" s="21">
        <f>O497+AI497</f>
        <v/>
      </c>
      <c r="AN497" s="21">
        <f>N497+AI497</f>
        <v/>
      </c>
      <c r="AO497" s="21">
        <f>ROUNDDOWN((R497+S497)*0.2/Y497+2000,0)</f>
        <v/>
      </c>
      <c r="AP497" s="21">
        <f>ROUNDDOWN((T497+U497)*0.2/Z497+2000,0)</f>
        <v/>
      </c>
      <c r="AQ497" s="21">
        <f>AL497-AK497</f>
        <v/>
      </c>
      <c r="AR497" s="21">
        <f>AM497-AK497</f>
        <v/>
      </c>
      <c r="AS497" s="21">
        <f>AM497-AL497</f>
        <v/>
      </c>
      <c r="AT497" s="21">
        <f>AK497+C497-AJ497</f>
        <v/>
      </c>
      <c r="AU497" s="21">
        <f>AL497+C497-AM497</f>
        <v/>
      </c>
      <c r="AV497" s="21">
        <f>AN497+C497-AM497</f>
        <v/>
      </c>
    </row>
    <row r="498">
      <c r="A498" t="inlineStr">
        <is>
          <t>医療費の境目</t>
        </is>
      </c>
      <c r="B498" s="21">
        <f>'3_医療費の境目'!$B$3</f>
        <v/>
      </c>
      <c r="C498" s="21">
        <f>IF('3_医療費の境目'!$B$4="",AO498,'3_医療費の境目'!$B$4)</f>
        <v/>
      </c>
      <c r="D498" s="21">
        <f>'3_医療費の境目'!D498</f>
        <v/>
      </c>
      <c r="E498" s="21">
        <f>ROUND(MIN(B498/12,650000)*12*0.0915+MIN(B498/12,1390000)*12*(0.0504+0)+B498*0.005,0)</f>
        <v/>
      </c>
      <c r="F498" s="21">
        <f>IF(B498&lt;741000,0,IF(B498&lt;2191000,B498-740000,IF(B498&lt;2193000,1451000,IF(B498&lt;2196000,1453000,IF(B498&lt;2200000,1456000,IF(B498&lt;3600000,ROUND(ROUNDDOWN(B498/4,-3)*2.8,0)-80000,IF(B498&lt;6600000,ROUND(ROUNDDOWN(B498/4,-3)*3.2,0)-440000,IF(B498&lt;8500000,ROUNDDOWN(B498*0.9,0)-1100000,B498-1950000))))))))</f>
        <v/>
      </c>
      <c r="G498" s="21">
        <f>IF(F498&gt;23500000,NA(),IF(F498&lt;=4890000,1040000,IF(F498&lt;=6550000,670000,620000)))</f>
        <v/>
      </c>
      <c r="H498" s="21">
        <f>IF(D498&lt;=0,0,MAX(0,MIN(2000000,D498-MIN(100000,ROUNDDOWN(F498*0.05,0)))))</f>
        <v/>
      </c>
      <c r="I498" s="21">
        <f>IF(C498&lt;=2000,0,MIN(C498,ROUNDDOWN(F498*0.4,0))-2000)</f>
        <v/>
      </c>
      <c r="J498" s="21">
        <f>MAX(0,ROUNDDOWN(F498-E498-G498,-3))</f>
        <v/>
      </c>
      <c r="K498" s="21">
        <f>MAX(0,ROUNDDOWN(F498-E498-G498-H498-I498,-3))</f>
        <v/>
      </c>
      <c r="L498" s="21">
        <f>MAX(0,ROUNDDOWN(F498-E498-G498-H498,-3))</f>
        <v/>
      </c>
      <c r="M498" s="21">
        <f>IF(J498&lt;=0,0,ROUNDDOWN((J498*LOOKUP(J498,{0,1950001,3300001,6950001,9000001,18000001,40000001},{0.05,0.1,0.2,0.23,0.33,0.4,0.45})-LOOKUP(J498,{0,1950001,3300001,6950001,9000001,18000001,40000001},{0,97500,427500,636000,1536000,2796000,4796000}))*1.021,-2))</f>
        <v/>
      </c>
      <c r="N498" s="21">
        <f>IF(K498&lt;=0,0,ROUNDDOWN((K498*LOOKUP(K498,{0,1950001,3300001,6950001,9000001,18000001,40000001},{0.05,0.1,0.2,0.23,0.33,0.4,0.45})-LOOKUP(K498,{0,1950001,3300001,6950001,9000001,18000001,40000001},{0,97500,427500,636000,1536000,2796000,4796000}))*1.021,-2))</f>
        <v/>
      </c>
      <c r="O498" s="21">
        <f>IF(L498&lt;=0,0,ROUNDDOWN((L498*LOOKUP(L498,{0,1950001,3300001,6950001,9000001,18000001,40000001},{0.05,0.1,0.2,0.23,0.33,0.4,0.45})-LOOKUP(L498,{0,1950001,3300001,6950001,9000001,18000001,40000001},{0,97500,427500,636000,1536000,2796000,4796000}))*1.021,-2))</f>
        <v/>
      </c>
      <c r="P498" s="21">
        <f>MAX(0,ROUNDDOWN(F498-E498-430000,-3))</f>
        <v/>
      </c>
      <c r="Q498" s="21">
        <f>MAX(0,ROUNDDOWN(F498-E498-430000-H498,-3))</f>
        <v/>
      </c>
      <c r="R498" s="21">
        <f>IF(F498&lt;=450000,0,MAX(0,P498*0.06-MIN(50000,P498)*0.03))</f>
        <v/>
      </c>
      <c r="S498" s="21">
        <f>IF(F498&lt;=450000,0,MAX(0,P498*0.04-MIN(50000,P498)*0.02))</f>
        <v/>
      </c>
      <c r="T498" s="21">
        <f>IF(F498&lt;=450000,0,MAX(0,Q498*0.06-MIN(50000,Q498)*0.03))</f>
        <v/>
      </c>
      <c r="U498" s="21">
        <f>IF(F498&lt;=450000,0,MAX(0,Q498*0.04-MIN(50000,Q498)*0.02))</f>
        <v/>
      </c>
      <c r="V498" s="21">
        <f>50000+MAX(0,G498-480000)</f>
        <v/>
      </c>
      <c r="W498" s="21">
        <f>P498-V498</f>
        <v/>
      </c>
      <c r="X498" s="21">
        <f>Q498-V498</f>
        <v/>
      </c>
      <c r="Y498" s="22">
        <f>IF(W498&lt;0,0.9,LOOKUP(W498,{0,1950001,3300001,6950001,9000001,18000001,40000001},{0.84895,0.7979,0.6958,0.66517,0.56307,0.4916,0.44055}))</f>
        <v/>
      </c>
      <c r="Z498" s="22">
        <f>IF(X498&lt;0,0.9,LOOKUP(X498,{0,1950001,3300001,6950001,9000001,18000001,40000001},{0.84895,0.7979,0.6958,0.66517,0.56307,0.4916,0.44055}))</f>
        <v/>
      </c>
      <c r="AA498" s="22">
        <f>IF(W498&lt;0,0,CHOOSE(MATCH(W498,{0,1950001,3300001,6950001,9000001},1),5.105/84.895,10.21/79.79,20.42/69.58,23.483/66.517,33.693/56.307))</f>
        <v/>
      </c>
      <c r="AB498" s="21">
        <f>IF(C498&lt;=2000,0,(MIN(C498,ROUNDDOWN(F498*0.3,0))-2000)*0.1)</f>
        <v/>
      </c>
      <c r="AC498" s="21">
        <f>IF(C498&lt;=2000,0,MIN((C498-2000)*Y498,(R498+S498)*0.2))</f>
        <v/>
      </c>
      <c r="AD498" s="21">
        <f>IF(C498&lt;=2000,0,MIN((C498-2000)*Z498,(T498+U498)*0.2))</f>
        <v/>
      </c>
      <c r="AE498" s="21">
        <f>AC498*AA498</f>
        <v/>
      </c>
      <c r="AF498" s="21">
        <f>ROUNDDOWN(R498,-2)+ROUNDDOWN(S498,-2)</f>
        <v/>
      </c>
      <c r="AG498" s="21">
        <f>ROUNDDOWN(MAX(0,R498-(AB498+AC498+AE498)*0.6),-2)+ROUNDDOWN(MAX(0,S498-(AB498+AC498+AE498)*0.4),-2)</f>
        <v/>
      </c>
      <c r="AH498" s="21">
        <f>ROUNDDOWN(MAX(0,T498-(AB498+AD498)*0.6),-2)+ROUNDDOWN(MAX(0,U498-(AB498+AD498)*0.4),-2)</f>
        <v/>
      </c>
      <c r="AI498" s="21">
        <f>ROUNDDOWN(T498,-2)+ROUNDDOWN(U498,-2)</f>
        <v/>
      </c>
      <c r="AJ498" s="21">
        <f>M498+AF498</f>
        <v/>
      </c>
      <c r="AK498" s="21">
        <f>M498+AG498</f>
        <v/>
      </c>
      <c r="AL498" s="21">
        <f>N498+AH498</f>
        <v/>
      </c>
      <c r="AM498" s="21">
        <f>O498+AI498</f>
        <v/>
      </c>
      <c r="AN498" s="21">
        <f>N498+AI498</f>
        <v/>
      </c>
      <c r="AO498" s="21">
        <f>ROUNDDOWN((R498+S498)*0.2/Y498+2000,0)</f>
        <v/>
      </c>
      <c r="AP498" s="21">
        <f>ROUNDDOWN((T498+U498)*0.2/Z498+2000,0)</f>
        <v/>
      </c>
      <c r="AQ498" s="21">
        <f>AL498-AK498</f>
        <v/>
      </c>
      <c r="AR498" s="21">
        <f>AM498-AK498</f>
        <v/>
      </c>
      <c r="AS498" s="21">
        <f>AM498-AL498</f>
        <v/>
      </c>
      <c r="AT498" s="21">
        <f>AK498+C498-AJ498</f>
        <v/>
      </c>
      <c r="AU498" s="21">
        <f>AL498+C498-AM498</f>
        <v/>
      </c>
      <c r="AV498" s="21">
        <f>AN498+C498-AM498</f>
        <v/>
      </c>
    </row>
    <row r="499">
      <c r="A499" t="inlineStr">
        <is>
          <t>医療費の境目</t>
        </is>
      </c>
      <c r="B499" s="21">
        <f>'3_医療費の境目'!$B$3</f>
        <v/>
      </c>
      <c r="C499" s="21">
        <f>IF('3_医療費の境目'!$B$4="",AO499,'3_医療費の境目'!$B$4)</f>
        <v/>
      </c>
      <c r="D499" s="21">
        <f>'3_医療費の境目'!D499</f>
        <v/>
      </c>
      <c r="E499" s="21">
        <f>ROUND(MIN(B499/12,650000)*12*0.0915+MIN(B499/12,1390000)*12*(0.0504+0)+B499*0.005,0)</f>
        <v/>
      </c>
      <c r="F499" s="21">
        <f>IF(B499&lt;741000,0,IF(B499&lt;2191000,B499-740000,IF(B499&lt;2193000,1451000,IF(B499&lt;2196000,1453000,IF(B499&lt;2200000,1456000,IF(B499&lt;3600000,ROUND(ROUNDDOWN(B499/4,-3)*2.8,0)-80000,IF(B499&lt;6600000,ROUND(ROUNDDOWN(B499/4,-3)*3.2,0)-440000,IF(B499&lt;8500000,ROUNDDOWN(B499*0.9,0)-1100000,B499-1950000))))))))</f>
        <v/>
      </c>
      <c r="G499" s="21">
        <f>IF(F499&gt;23500000,NA(),IF(F499&lt;=4890000,1040000,IF(F499&lt;=6550000,670000,620000)))</f>
        <v/>
      </c>
      <c r="H499" s="21">
        <f>IF(D499&lt;=0,0,MAX(0,MIN(2000000,D499-MIN(100000,ROUNDDOWN(F499*0.05,0)))))</f>
        <v/>
      </c>
      <c r="I499" s="21">
        <f>IF(C499&lt;=2000,0,MIN(C499,ROUNDDOWN(F499*0.4,0))-2000)</f>
        <v/>
      </c>
      <c r="J499" s="21">
        <f>MAX(0,ROUNDDOWN(F499-E499-G499,-3))</f>
        <v/>
      </c>
      <c r="K499" s="21">
        <f>MAX(0,ROUNDDOWN(F499-E499-G499-H499-I499,-3))</f>
        <v/>
      </c>
      <c r="L499" s="21">
        <f>MAX(0,ROUNDDOWN(F499-E499-G499-H499,-3))</f>
        <v/>
      </c>
      <c r="M499" s="21">
        <f>IF(J499&lt;=0,0,ROUNDDOWN((J499*LOOKUP(J499,{0,1950001,3300001,6950001,9000001,18000001,40000001},{0.05,0.1,0.2,0.23,0.33,0.4,0.45})-LOOKUP(J499,{0,1950001,3300001,6950001,9000001,18000001,40000001},{0,97500,427500,636000,1536000,2796000,4796000}))*1.021,-2))</f>
        <v/>
      </c>
      <c r="N499" s="21">
        <f>IF(K499&lt;=0,0,ROUNDDOWN((K499*LOOKUP(K499,{0,1950001,3300001,6950001,9000001,18000001,40000001},{0.05,0.1,0.2,0.23,0.33,0.4,0.45})-LOOKUP(K499,{0,1950001,3300001,6950001,9000001,18000001,40000001},{0,97500,427500,636000,1536000,2796000,4796000}))*1.021,-2))</f>
        <v/>
      </c>
      <c r="O499" s="21">
        <f>IF(L499&lt;=0,0,ROUNDDOWN((L499*LOOKUP(L499,{0,1950001,3300001,6950001,9000001,18000001,40000001},{0.05,0.1,0.2,0.23,0.33,0.4,0.45})-LOOKUP(L499,{0,1950001,3300001,6950001,9000001,18000001,40000001},{0,97500,427500,636000,1536000,2796000,4796000}))*1.021,-2))</f>
        <v/>
      </c>
      <c r="P499" s="21">
        <f>MAX(0,ROUNDDOWN(F499-E499-430000,-3))</f>
        <v/>
      </c>
      <c r="Q499" s="21">
        <f>MAX(0,ROUNDDOWN(F499-E499-430000-H499,-3))</f>
        <v/>
      </c>
      <c r="R499" s="21">
        <f>IF(F499&lt;=450000,0,MAX(0,P499*0.06-MIN(50000,P499)*0.03))</f>
        <v/>
      </c>
      <c r="S499" s="21">
        <f>IF(F499&lt;=450000,0,MAX(0,P499*0.04-MIN(50000,P499)*0.02))</f>
        <v/>
      </c>
      <c r="T499" s="21">
        <f>IF(F499&lt;=450000,0,MAX(0,Q499*0.06-MIN(50000,Q499)*0.03))</f>
        <v/>
      </c>
      <c r="U499" s="21">
        <f>IF(F499&lt;=450000,0,MAX(0,Q499*0.04-MIN(50000,Q499)*0.02))</f>
        <v/>
      </c>
      <c r="V499" s="21">
        <f>50000+MAX(0,G499-480000)</f>
        <v/>
      </c>
      <c r="W499" s="21">
        <f>P499-V499</f>
        <v/>
      </c>
      <c r="X499" s="21">
        <f>Q499-V499</f>
        <v/>
      </c>
      <c r="Y499" s="22">
        <f>IF(W499&lt;0,0.9,LOOKUP(W499,{0,1950001,3300001,6950001,9000001,18000001,40000001},{0.84895,0.7979,0.6958,0.66517,0.56307,0.4916,0.44055}))</f>
        <v/>
      </c>
      <c r="Z499" s="22">
        <f>IF(X499&lt;0,0.9,LOOKUP(X499,{0,1950001,3300001,6950001,9000001,18000001,40000001},{0.84895,0.7979,0.6958,0.66517,0.56307,0.4916,0.44055}))</f>
        <v/>
      </c>
      <c r="AA499" s="22">
        <f>IF(W499&lt;0,0,CHOOSE(MATCH(W499,{0,1950001,3300001,6950001,9000001},1),5.105/84.895,10.21/79.79,20.42/69.58,23.483/66.517,33.693/56.307))</f>
        <v/>
      </c>
      <c r="AB499" s="21">
        <f>IF(C499&lt;=2000,0,(MIN(C499,ROUNDDOWN(F499*0.3,0))-2000)*0.1)</f>
        <v/>
      </c>
      <c r="AC499" s="21">
        <f>IF(C499&lt;=2000,0,MIN((C499-2000)*Y499,(R499+S499)*0.2))</f>
        <v/>
      </c>
      <c r="AD499" s="21">
        <f>IF(C499&lt;=2000,0,MIN((C499-2000)*Z499,(T499+U499)*0.2))</f>
        <v/>
      </c>
      <c r="AE499" s="21">
        <f>AC499*AA499</f>
        <v/>
      </c>
      <c r="AF499" s="21">
        <f>ROUNDDOWN(R499,-2)+ROUNDDOWN(S499,-2)</f>
        <v/>
      </c>
      <c r="AG499" s="21">
        <f>ROUNDDOWN(MAX(0,R499-(AB499+AC499+AE499)*0.6),-2)+ROUNDDOWN(MAX(0,S499-(AB499+AC499+AE499)*0.4),-2)</f>
        <v/>
      </c>
      <c r="AH499" s="21">
        <f>ROUNDDOWN(MAX(0,T499-(AB499+AD499)*0.6),-2)+ROUNDDOWN(MAX(0,U499-(AB499+AD499)*0.4),-2)</f>
        <v/>
      </c>
      <c r="AI499" s="21">
        <f>ROUNDDOWN(T499,-2)+ROUNDDOWN(U499,-2)</f>
        <v/>
      </c>
      <c r="AJ499" s="21">
        <f>M499+AF499</f>
        <v/>
      </c>
      <c r="AK499" s="21">
        <f>M499+AG499</f>
        <v/>
      </c>
      <c r="AL499" s="21">
        <f>N499+AH499</f>
        <v/>
      </c>
      <c r="AM499" s="21">
        <f>O499+AI499</f>
        <v/>
      </c>
      <c r="AN499" s="21">
        <f>N499+AI499</f>
        <v/>
      </c>
      <c r="AO499" s="21">
        <f>ROUNDDOWN((R499+S499)*0.2/Y499+2000,0)</f>
        <v/>
      </c>
      <c r="AP499" s="21">
        <f>ROUNDDOWN((T499+U499)*0.2/Z499+2000,0)</f>
        <v/>
      </c>
      <c r="AQ499" s="21">
        <f>AL499-AK499</f>
        <v/>
      </c>
      <c r="AR499" s="21">
        <f>AM499-AK499</f>
        <v/>
      </c>
      <c r="AS499" s="21">
        <f>AM499-AL499</f>
        <v/>
      </c>
      <c r="AT499" s="21">
        <f>AK499+C499-AJ499</f>
        <v/>
      </c>
      <c r="AU499" s="21">
        <f>AL499+C499-AM499</f>
        <v/>
      </c>
      <c r="AV499" s="21">
        <f>AN499+C499-AM499</f>
        <v/>
      </c>
    </row>
    <row r="500">
      <c r="A500" t="inlineStr">
        <is>
          <t>医療費の境目</t>
        </is>
      </c>
      <c r="B500" s="21">
        <f>'3_医療費の境目'!$B$3</f>
        <v/>
      </c>
      <c r="C500" s="21">
        <f>IF('3_医療費の境目'!$B$4="",AO500,'3_医療費の境目'!$B$4)</f>
        <v/>
      </c>
      <c r="D500" s="21">
        <f>'3_医療費の境目'!D500</f>
        <v/>
      </c>
      <c r="E500" s="21">
        <f>ROUND(MIN(B500/12,650000)*12*0.0915+MIN(B500/12,1390000)*12*(0.0504+0)+B500*0.005,0)</f>
        <v/>
      </c>
      <c r="F500" s="21">
        <f>IF(B500&lt;741000,0,IF(B500&lt;2191000,B500-740000,IF(B500&lt;2193000,1451000,IF(B500&lt;2196000,1453000,IF(B500&lt;2200000,1456000,IF(B500&lt;3600000,ROUND(ROUNDDOWN(B500/4,-3)*2.8,0)-80000,IF(B500&lt;6600000,ROUND(ROUNDDOWN(B500/4,-3)*3.2,0)-440000,IF(B500&lt;8500000,ROUNDDOWN(B500*0.9,0)-1100000,B500-1950000))))))))</f>
        <v/>
      </c>
      <c r="G500" s="21">
        <f>IF(F500&gt;23500000,NA(),IF(F500&lt;=4890000,1040000,IF(F500&lt;=6550000,670000,620000)))</f>
        <v/>
      </c>
      <c r="H500" s="21">
        <f>IF(D500&lt;=0,0,MAX(0,MIN(2000000,D500-MIN(100000,ROUNDDOWN(F500*0.05,0)))))</f>
        <v/>
      </c>
      <c r="I500" s="21">
        <f>IF(C500&lt;=2000,0,MIN(C500,ROUNDDOWN(F500*0.4,0))-2000)</f>
        <v/>
      </c>
      <c r="J500" s="21">
        <f>MAX(0,ROUNDDOWN(F500-E500-G500,-3))</f>
        <v/>
      </c>
      <c r="K500" s="21">
        <f>MAX(0,ROUNDDOWN(F500-E500-G500-H500-I500,-3))</f>
        <v/>
      </c>
      <c r="L500" s="21">
        <f>MAX(0,ROUNDDOWN(F500-E500-G500-H500,-3))</f>
        <v/>
      </c>
      <c r="M500" s="21">
        <f>IF(J500&lt;=0,0,ROUNDDOWN((J500*LOOKUP(J500,{0,1950001,3300001,6950001,9000001,18000001,40000001},{0.05,0.1,0.2,0.23,0.33,0.4,0.45})-LOOKUP(J500,{0,1950001,3300001,6950001,9000001,18000001,40000001},{0,97500,427500,636000,1536000,2796000,4796000}))*1.021,-2))</f>
        <v/>
      </c>
      <c r="N500" s="21">
        <f>IF(K500&lt;=0,0,ROUNDDOWN((K500*LOOKUP(K500,{0,1950001,3300001,6950001,9000001,18000001,40000001},{0.05,0.1,0.2,0.23,0.33,0.4,0.45})-LOOKUP(K500,{0,1950001,3300001,6950001,9000001,18000001,40000001},{0,97500,427500,636000,1536000,2796000,4796000}))*1.021,-2))</f>
        <v/>
      </c>
      <c r="O500" s="21">
        <f>IF(L500&lt;=0,0,ROUNDDOWN((L500*LOOKUP(L500,{0,1950001,3300001,6950001,9000001,18000001,40000001},{0.05,0.1,0.2,0.23,0.33,0.4,0.45})-LOOKUP(L500,{0,1950001,3300001,6950001,9000001,18000001,40000001},{0,97500,427500,636000,1536000,2796000,4796000}))*1.021,-2))</f>
        <v/>
      </c>
      <c r="P500" s="21">
        <f>MAX(0,ROUNDDOWN(F500-E500-430000,-3))</f>
        <v/>
      </c>
      <c r="Q500" s="21">
        <f>MAX(0,ROUNDDOWN(F500-E500-430000-H500,-3))</f>
        <v/>
      </c>
      <c r="R500" s="21">
        <f>IF(F500&lt;=450000,0,MAX(0,P500*0.06-MIN(50000,P500)*0.03))</f>
        <v/>
      </c>
      <c r="S500" s="21">
        <f>IF(F500&lt;=450000,0,MAX(0,P500*0.04-MIN(50000,P500)*0.02))</f>
        <v/>
      </c>
      <c r="T500" s="21">
        <f>IF(F500&lt;=450000,0,MAX(0,Q500*0.06-MIN(50000,Q500)*0.03))</f>
        <v/>
      </c>
      <c r="U500" s="21">
        <f>IF(F500&lt;=450000,0,MAX(0,Q500*0.04-MIN(50000,Q500)*0.02))</f>
        <v/>
      </c>
      <c r="V500" s="21">
        <f>50000+MAX(0,G500-480000)</f>
        <v/>
      </c>
      <c r="W500" s="21">
        <f>P500-V500</f>
        <v/>
      </c>
      <c r="X500" s="21">
        <f>Q500-V500</f>
        <v/>
      </c>
      <c r="Y500" s="22">
        <f>IF(W500&lt;0,0.9,LOOKUP(W500,{0,1950001,3300001,6950001,9000001,18000001,40000001},{0.84895,0.7979,0.6958,0.66517,0.56307,0.4916,0.44055}))</f>
        <v/>
      </c>
      <c r="Z500" s="22">
        <f>IF(X500&lt;0,0.9,LOOKUP(X500,{0,1950001,3300001,6950001,9000001,18000001,40000001},{0.84895,0.7979,0.6958,0.66517,0.56307,0.4916,0.44055}))</f>
        <v/>
      </c>
      <c r="AA500" s="22">
        <f>IF(W500&lt;0,0,CHOOSE(MATCH(W500,{0,1950001,3300001,6950001,9000001},1),5.105/84.895,10.21/79.79,20.42/69.58,23.483/66.517,33.693/56.307))</f>
        <v/>
      </c>
      <c r="AB500" s="21">
        <f>IF(C500&lt;=2000,0,(MIN(C500,ROUNDDOWN(F500*0.3,0))-2000)*0.1)</f>
        <v/>
      </c>
      <c r="AC500" s="21">
        <f>IF(C500&lt;=2000,0,MIN((C500-2000)*Y500,(R500+S500)*0.2))</f>
        <v/>
      </c>
      <c r="AD500" s="21">
        <f>IF(C500&lt;=2000,0,MIN((C500-2000)*Z500,(T500+U500)*0.2))</f>
        <v/>
      </c>
      <c r="AE500" s="21">
        <f>AC500*AA500</f>
        <v/>
      </c>
      <c r="AF500" s="21">
        <f>ROUNDDOWN(R500,-2)+ROUNDDOWN(S500,-2)</f>
        <v/>
      </c>
      <c r="AG500" s="21">
        <f>ROUNDDOWN(MAX(0,R500-(AB500+AC500+AE500)*0.6),-2)+ROUNDDOWN(MAX(0,S500-(AB500+AC500+AE500)*0.4),-2)</f>
        <v/>
      </c>
      <c r="AH500" s="21">
        <f>ROUNDDOWN(MAX(0,T500-(AB500+AD500)*0.6),-2)+ROUNDDOWN(MAX(0,U500-(AB500+AD500)*0.4),-2)</f>
        <v/>
      </c>
      <c r="AI500" s="21">
        <f>ROUNDDOWN(T500,-2)+ROUNDDOWN(U500,-2)</f>
        <v/>
      </c>
      <c r="AJ500" s="21">
        <f>M500+AF500</f>
        <v/>
      </c>
      <c r="AK500" s="21">
        <f>M500+AG500</f>
        <v/>
      </c>
      <c r="AL500" s="21">
        <f>N500+AH500</f>
        <v/>
      </c>
      <c r="AM500" s="21">
        <f>O500+AI500</f>
        <v/>
      </c>
      <c r="AN500" s="21">
        <f>N500+AI500</f>
        <v/>
      </c>
      <c r="AO500" s="21">
        <f>ROUNDDOWN((R500+S500)*0.2/Y500+2000,0)</f>
        <v/>
      </c>
      <c r="AP500" s="21">
        <f>ROUNDDOWN((T500+U500)*0.2/Z500+2000,0)</f>
        <v/>
      </c>
      <c r="AQ500" s="21">
        <f>AL500-AK500</f>
        <v/>
      </c>
      <c r="AR500" s="21">
        <f>AM500-AK500</f>
        <v/>
      </c>
      <c r="AS500" s="21">
        <f>AM500-AL500</f>
        <v/>
      </c>
      <c r="AT500" s="21">
        <f>AK500+C500-AJ500</f>
        <v/>
      </c>
      <c r="AU500" s="21">
        <f>AL500+C500-AM500</f>
        <v/>
      </c>
      <c r="AV500" s="21">
        <f>AN500+C500-AM500</f>
        <v/>
      </c>
    </row>
    <row r="501">
      <c r="A501" t="inlineStr">
        <is>
          <t>医療費の境目</t>
        </is>
      </c>
      <c r="B501" s="21">
        <f>'3_医療費の境目'!$B$3</f>
        <v/>
      </c>
      <c r="C501" s="21">
        <f>IF('3_医療費の境目'!$B$4="",AO501,'3_医療費の境目'!$B$4)</f>
        <v/>
      </c>
      <c r="D501" s="21">
        <f>'3_医療費の境目'!D501</f>
        <v/>
      </c>
      <c r="E501" s="21">
        <f>ROUND(MIN(B501/12,650000)*12*0.0915+MIN(B501/12,1390000)*12*(0.0504+0)+B501*0.005,0)</f>
        <v/>
      </c>
      <c r="F501" s="21">
        <f>IF(B501&lt;741000,0,IF(B501&lt;2191000,B501-740000,IF(B501&lt;2193000,1451000,IF(B501&lt;2196000,1453000,IF(B501&lt;2200000,1456000,IF(B501&lt;3600000,ROUND(ROUNDDOWN(B501/4,-3)*2.8,0)-80000,IF(B501&lt;6600000,ROUND(ROUNDDOWN(B501/4,-3)*3.2,0)-440000,IF(B501&lt;8500000,ROUNDDOWN(B501*0.9,0)-1100000,B501-1950000))))))))</f>
        <v/>
      </c>
      <c r="G501" s="21">
        <f>IF(F501&gt;23500000,NA(),IF(F501&lt;=4890000,1040000,IF(F501&lt;=6550000,670000,620000)))</f>
        <v/>
      </c>
      <c r="H501" s="21">
        <f>IF(D501&lt;=0,0,MAX(0,MIN(2000000,D501-MIN(100000,ROUNDDOWN(F501*0.05,0)))))</f>
        <v/>
      </c>
      <c r="I501" s="21">
        <f>IF(C501&lt;=2000,0,MIN(C501,ROUNDDOWN(F501*0.4,0))-2000)</f>
        <v/>
      </c>
      <c r="J501" s="21">
        <f>MAX(0,ROUNDDOWN(F501-E501-G501,-3))</f>
        <v/>
      </c>
      <c r="K501" s="21">
        <f>MAX(0,ROUNDDOWN(F501-E501-G501-H501-I501,-3))</f>
        <v/>
      </c>
      <c r="L501" s="21">
        <f>MAX(0,ROUNDDOWN(F501-E501-G501-H501,-3))</f>
        <v/>
      </c>
      <c r="M501" s="21">
        <f>IF(J501&lt;=0,0,ROUNDDOWN((J501*LOOKUP(J501,{0,1950001,3300001,6950001,9000001,18000001,40000001},{0.05,0.1,0.2,0.23,0.33,0.4,0.45})-LOOKUP(J501,{0,1950001,3300001,6950001,9000001,18000001,40000001},{0,97500,427500,636000,1536000,2796000,4796000}))*1.021,-2))</f>
        <v/>
      </c>
      <c r="N501" s="21">
        <f>IF(K501&lt;=0,0,ROUNDDOWN((K501*LOOKUP(K501,{0,1950001,3300001,6950001,9000001,18000001,40000001},{0.05,0.1,0.2,0.23,0.33,0.4,0.45})-LOOKUP(K501,{0,1950001,3300001,6950001,9000001,18000001,40000001},{0,97500,427500,636000,1536000,2796000,4796000}))*1.021,-2))</f>
        <v/>
      </c>
      <c r="O501" s="21">
        <f>IF(L501&lt;=0,0,ROUNDDOWN((L501*LOOKUP(L501,{0,1950001,3300001,6950001,9000001,18000001,40000001},{0.05,0.1,0.2,0.23,0.33,0.4,0.45})-LOOKUP(L501,{0,1950001,3300001,6950001,9000001,18000001,40000001},{0,97500,427500,636000,1536000,2796000,4796000}))*1.021,-2))</f>
        <v/>
      </c>
      <c r="P501" s="21">
        <f>MAX(0,ROUNDDOWN(F501-E501-430000,-3))</f>
        <v/>
      </c>
      <c r="Q501" s="21">
        <f>MAX(0,ROUNDDOWN(F501-E501-430000-H501,-3))</f>
        <v/>
      </c>
      <c r="R501" s="21">
        <f>IF(F501&lt;=450000,0,MAX(0,P501*0.06-MIN(50000,P501)*0.03))</f>
        <v/>
      </c>
      <c r="S501" s="21">
        <f>IF(F501&lt;=450000,0,MAX(0,P501*0.04-MIN(50000,P501)*0.02))</f>
        <v/>
      </c>
      <c r="T501" s="21">
        <f>IF(F501&lt;=450000,0,MAX(0,Q501*0.06-MIN(50000,Q501)*0.03))</f>
        <v/>
      </c>
      <c r="U501" s="21">
        <f>IF(F501&lt;=450000,0,MAX(0,Q501*0.04-MIN(50000,Q501)*0.02))</f>
        <v/>
      </c>
      <c r="V501" s="21">
        <f>50000+MAX(0,G501-480000)</f>
        <v/>
      </c>
      <c r="W501" s="21">
        <f>P501-V501</f>
        <v/>
      </c>
      <c r="X501" s="21">
        <f>Q501-V501</f>
        <v/>
      </c>
      <c r="Y501" s="22">
        <f>IF(W501&lt;0,0.9,LOOKUP(W501,{0,1950001,3300001,6950001,9000001,18000001,40000001},{0.84895,0.7979,0.6958,0.66517,0.56307,0.4916,0.44055}))</f>
        <v/>
      </c>
      <c r="Z501" s="22">
        <f>IF(X501&lt;0,0.9,LOOKUP(X501,{0,1950001,3300001,6950001,9000001,18000001,40000001},{0.84895,0.7979,0.6958,0.66517,0.56307,0.4916,0.44055}))</f>
        <v/>
      </c>
      <c r="AA501" s="22">
        <f>IF(W501&lt;0,0,CHOOSE(MATCH(W501,{0,1950001,3300001,6950001,9000001},1),5.105/84.895,10.21/79.79,20.42/69.58,23.483/66.517,33.693/56.307))</f>
        <v/>
      </c>
      <c r="AB501" s="21">
        <f>IF(C501&lt;=2000,0,(MIN(C501,ROUNDDOWN(F501*0.3,0))-2000)*0.1)</f>
        <v/>
      </c>
      <c r="AC501" s="21">
        <f>IF(C501&lt;=2000,0,MIN((C501-2000)*Y501,(R501+S501)*0.2))</f>
        <v/>
      </c>
      <c r="AD501" s="21">
        <f>IF(C501&lt;=2000,0,MIN((C501-2000)*Z501,(T501+U501)*0.2))</f>
        <v/>
      </c>
      <c r="AE501" s="21">
        <f>AC501*AA501</f>
        <v/>
      </c>
      <c r="AF501" s="21">
        <f>ROUNDDOWN(R501,-2)+ROUNDDOWN(S501,-2)</f>
        <v/>
      </c>
      <c r="AG501" s="21">
        <f>ROUNDDOWN(MAX(0,R501-(AB501+AC501+AE501)*0.6),-2)+ROUNDDOWN(MAX(0,S501-(AB501+AC501+AE501)*0.4),-2)</f>
        <v/>
      </c>
      <c r="AH501" s="21">
        <f>ROUNDDOWN(MAX(0,T501-(AB501+AD501)*0.6),-2)+ROUNDDOWN(MAX(0,U501-(AB501+AD501)*0.4),-2)</f>
        <v/>
      </c>
      <c r="AI501" s="21">
        <f>ROUNDDOWN(T501,-2)+ROUNDDOWN(U501,-2)</f>
        <v/>
      </c>
      <c r="AJ501" s="21">
        <f>M501+AF501</f>
        <v/>
      </c>
      <c r="AK501" s="21">
        <f>M501+AG501</f>
        <v/>
      </c>
      <c r="AL501" s="21">
        <f>N501+AH501</f>
        <v/>
      </c>
      <c r="AM501" s="21">
        <f>O501+AI501</f>
        <v/>
      </c>
      <c r="AN501" s="21">
        <f>N501+AI501</f>
        <v/>
      </c>
      <c r="AO501" s="21">
        <f>ROUNDDOWN((R501+S501)*0.2/Y501+2000,0)</f>
        <v/>
      </c>
      <c r="AP501" s="21">
        <f>ROUNDDOWN((T501+U501)*0.2/Z501+2000,0)</f>
        <v/>
      </c>
      <c r="AQ501" s="21">
        <f>AL501-AK501</f>
        <v/>
      </c>
      <c r="AR501" s="21">
        <f>AM501-AK501</f>
        <v/>
      </c>
      <c r="AS501" s="21">
        <f>AM501-AL501</f>
        <v/>
      </c>
      <c r="AT501" s="21">
        <f>AK501+C501-AJ501</f>
        <v/>
      </c>
      <c r="AU501" s="21">
        <f>AL501+C501-AM501</f>
        <v/>
      </c>
      <c r="AV501" s="21">
        <f>AN501+C501-AM501</f>
        <v/>
      </c>
    </row>
    <row r="502">
      <c r="A502" t="inlineStr">
        <is>
          <t>医療費の境目</t>
        </is>
      </c>
      <c r="B502" s="21">
        <f>'3_医療費の境目'!$B$3</f>
        <v/>
      </c>
      <c r="C502" s="21">
        <f>IF('3_医療費の境目'!$B$4="",AO502,'3_医療費の境目'!$B$4)</f>
        <v/>
      </c>
      <c r="D502" s="21">
        <f>'3_医療費の境目'!D502</f>
        <v/>
      </c>
      <c r="E502" s="21">
        <f>ROUND(MIN(B502/12,650000)*12*0.0915+MIN(B502/12,1390000)*12*(0.0504+0)+B502*0.005,0)</f>
        <v/>
      </c>
      <c r="F502" s="21">
        <f>IF(B502&lt;741000,0,IF(B502&lt;2191000,B502-740000,IF(B502&lt;2193000,1451000,IF(B502&lt;2196000,1453000,IF(B502&lt;2200000,1456000,IF(B502&lt;3600000,ROUND(ROUNDDOWN(B502/4,-3)*2.8,0)-80000,IF(B502&lt;6600000,ROUND(ROUNDDOWN(B502/4,-3)*3.2,0)-440000,IF(B502&lt;8500000,ROUNDDOWN(B502*0.9,0)-1100000,B502-1950000))))))))</f>
        <v/>
      </c>
      <c r="G502" s="21">
        <f>IF(F502&gt;23500000,NA(),IF(F502&lt;=4890000,1040000,IF(F502&lt;=6550000,670000,620000)))</f>
        <v/>
      </c>
      <c r="H502" s="21">
        <f>IF(D502&lt;=0,0,MAX(0,MIN(2000000,D502-MIN(100000,ROUNDDOWN(F502*0.05,0)))))</f>
        <v/>
      </c>
      <c r="I502" s="21">
        <f>IF(C502&lt;=2000,0,MIN(C502,ROUNDDOWN(F502*0.4,0))-2000)</f>
        <v/>
      </c>
      <c r="J502" s="21">
        <f>MAX(0,ROUNDDOWN(F502-E502-G502,-3))</f>
        <v/>
      </c>
      <c r="K502" s="21">
        <f>MAX(0,ROUNDDOWN(F502-E502-G502-H502-I502,-3))</f>
        <v/>
      </c>
      <c r="L502" s="21">
        <f>MAX(0,ROUNDDOWN(F502-E502-G502-H502,-3))</f>
        <v/>
      </c>
      <c r="M502" s="21">
        <f>IF(J502&lt;=0,0,ROUNDDOWN((J502*LOOKUP(J502,{0,1950001,3300001,6950001,9000001,18000001,40000001},{0.05,0.1,0.2,0.23,0.33,0.4,0.45})-LOOKUP(J502,{0,1950001,3300001,6950001,9000001,18000001,40000001},{0,97500,427500,636000,1536000,2796000,4796000}))*1.021,-2))</f>
        <v/>
      </c>
      <c r="N502" s="21">
        <f>IF(K502&lt;=0,0,ROUNDDOWN((K502*LOOKUP(K502,{0,1950001,3300001,6950001,9000001,18000001,40000001},{0.05,0.1,0.2,0.23,0.33,0.4,0.45})-LOOKUP(K502,{0,1950001,3300001,6950001,9000001,18000001,40000001},{0,97500,427500,636000,1536000,2796000,4796000}))*1.021,-2))</f>
        <v/>
      </c>
      <c r="O502" s="21">
        <f>IF(L502&lt;=0,0,ROUNDDOWN((L502*LOOKUP(L502,{0,1950001,3300001,6950001,9000001,18000001,40000001},{0.05,0.1,0.2,0.23,0.33,0.4,0.45})-LOOKUP(L502,{0,1950001,3300001,6950001,9000001,18000001,40000001},{0,97500,427500,636000,1536000,2796000,4796000}))*1.021,-2))</f>
        <v/>
      </c>
      <c r="P502" s="21">
        <f>MAX(0,ROUNDDOWN(F502-E502-430000,-3))</f>
        <v/>
      </c>
      <c r="Q502" s="21">
        <f>MAX(0,ROUNDDOWN(F502-E502-430000-H502,-3))</f>
        <v/>
      </c>
      <c r="R502" s="21">
        <f>IF(F502&lt;=450000,0,MAX(0,P502*0.06-MIN(50000,P502)*0.03))</f>
        <v/>
      </c>
      <c r="S502" s="21">
        <f>IF(F502&lt;=450000,0,MAX(0,P502*0.04-MIN(50000,P502)*0.02))</f>
        <v/>
      </c>
      <c r="T502" s="21">
        <f>IF(F502&lt;=450000,0,MAX(0,Q502*0.06-MIN(50000,Q502)*0.03))</f>
        <v/>
      </c>
      <c r="U502" s="21">
        <f>IF(F502&lt;=450000,0,MAX(0,Q502*0.04-MIN(50000,Q502)*0.02))</f>
        <v/>
      </c>
      <c r="V502" s="21">
        <f>50000+MAX(0,G502-480000)</f>
        <v/>
      </c>
      <c r="W502" s="21">
        <f>P502-V502</f>
        <v/>
      </c>
      <c r="X502" s="21">
        <f>Q502-V502</f>
        <v/>
      </c>
      <c r="Y502" s="22">
        <f>IF(W502&lt;0,0.9,LOOKUP(W502,{0,1950001,3300001,6950001,9000001,18000001,40000001},{0.84895,0.7979,0.6958,0.66517,0.56307,0.4916,0.44055}))</f>
        <v/>
      </c>
      <c r="Z502" s="22">
        <f>IF(X502&lt;0,0.9,LOOKUP(X502,{0,1950001,3300001,6950001,9000001,18000001,40000001},{0.84895,0.7979,0.6958,0.66517,0.56307,0.4916,0.44055}))</f>
        <v/>
      </c>
      <c r="AA502" s="22">
        <f>IF(W502&lt;0,0,CHOOSE(MATCH(W502,{0,1950001,3300001,6950001,9000001},1),5.105/84.895,10.21/79.79,20.42/69.58,23.483/66.517,33.693/56.307))</f>
        <v/>
      </c>
      <c r="AB502" s="21">
        <f>IF(C502&lt;=2000,0,(MIN(C502,ROUNDDOWN(F502*0.3,0))-2000)*0.1)</f>
        <v/>
      </c>
      <c r="AC502" s="21">
        <f>IF(C502&lt;=2000,0,MIN((C502-2000)*Y502,(R502+S502)*0.2))</f>
        <v/>
      </c>
      <c r="AD502" s="21">
        <f>IF(C502&lt;=2000,0,MIN((C502-2000)*Z502,(T502+U502)*0.2))</f>
        <v/>
      </c>
      <c r="AE502" s="21">
        <f>AC502*AA502</f>
        <v/>
      </c>
      <c r="AF502" s="21">
        <f>ROUNDDOWN(R502,-2)+ROUNDDOWN(S502,-2)</f>
        <v/>
      </c>
      <c r="AG502" s="21">
        <f>ROUNDDOWN(MAX(0,R502-(AB502+AC502+AE502)*0.6),-2)+ROUNDDOWN(MAX(0,S502-(AB502+AC502+AE502)*0.4),-2)</f>
        <v/>
      </c>
      <c r="AH502" s="21">
        <f>ROUNDDOWN(MAX(0,T502-(AB502+AD502)*0.6),-2)+ROUNDDOWN(MAX(0,U502-(AB502+AD502)*0.4),-2)</f>
        <v/>
      </c>
      <c r="AI502" s="21">
        <f>ROUNDDOWN(T502,-2)+ROUNDDOWN(U502,-2)</f>
        <v/>
      </c>
      <c r="AJ502" s="21">
        <f>M502+AF502</f>
        <v/>
      </c>
      <c r="AK502" s="21">
        <f>M502+AG502</f>
        <v/>
      </c>
      <c r="AL502" s="21">
        <f>N502+AH502</f>
        <v/>
      </c>
      <c r="AM502" s="21">
        <f>O502+AI502</f>
        <v/>
      </c>
      <c r="AN502" s="21">
        <f>N502+AI502</f>
        <v/>
      </c>
      <c r="AO502" s="21">
        <f>ROUNDDOWN((R502+S502)*0.2/Y502+2000,0)</f>
        <v/>
      </c>
      <c r="AP502" s="21">
        <f>ROUNDDOWN((T502+U502)*0.2/Z502+2000,0)</f>
        <v/>
      </c>
      <c r="AQ502" s="21">
        <f>AL502-AK502</f>
        <v/>
      </c>
      <c r="AR502" s="21">
        <f>AM502-AK502</f>
        <v/>
      </c>
      <c r="AS502" s="21">
        <f>AM502-AL502</f>
        <v/>
      </c>
      <c r="AT502" s="21">
        <f>AK502+C502-AJ502</f>
        <v/>
      </c>
      <c r="AU502" s="21">
        <f>AL502+C502-AM502</f>
        <v/>
      </c>
      <c r="AV502" s="21">
        <f>AN502+C502-AM502</f>
        <v/>
      </c>
    </row>
    <row r="503">
      <c r="A503" t="inlineStr">
        <is>
          <t>医療費の境目</t>
        </is>
      </c>
      <c r="B503" s="21">
        <f>'3_医療費の境目'!$B$3</f>
        <v/>
      </c>
      <c r="C503" s="21">
        <f>IF('3_医療費の境目'!$B$4="",AO503,'3_医療費の境目'!$B$4)</f>
        <v/>
      </c>
      <c r="D503" s="21">
        <f>'3_医療費の境目'!D503</f>
        <v/>
      </c>
      <c r="E503" s="21">
        <f>ROUND(MIN(B503/12,650000)*12*0.0915+MIN(B503/12,1390000)*12*(0.0504+0)+B503*0.005,0)</f>
        <v/>
      </c>
      <c r="F503" s="21">
        <f>IF(B503&lt;741000,0,IF(B503&lt;2191000,B503-740000,IF(B503&lt;2193000,1451000,IF(B503&lt;2196000,1453000,IF(B503&lt;2200000,1456000,IF(B503&lt;3600000,ROUND(ROUNDDOWN(B503/4,-3)*2.8,0)-80000,IF(B503&lt;6600000,ROUND(ROUNDDOWN(B503/4,-3)*3.2,0)-440000,IF(B503&lt;8500000,ROUNDDOWN(B503*0.9,0)-1100000,B503-1950000))))))))</f>
        <v/>
      </c>
      <c r="G503" s="21">
        <f>IF(F503&gt;23500000,NA(),IF(F503&lt;=4890000,1040000,IF(F503&lt;=6550000,670000,620000)))</f>
        <v/>
      </c>
      <c r="H503" s="21">
        <f>IF(D503&lt;=0,0,MAX(0,MIN(2000000,D503-MIN(100000,ROUNDDOWN(F503*0.05,0)))))</f>
        <v/>
      </c>
      <c r="I503" s="21">
        <f>IF(C503&lt;=2000,0,MIN(C503,ROUNDDOWN(F503*0.4,0))-2000)</f>
        <v/>
      </c>
      <c r="J503" s="21">
        <f>MAX(0,ROUNDDOWN(F503-E503-G503,-3))</f>
        <v/>
      </c>
      <c r="K503" s="21">
        <f>MAX(0,ROUNDDOWN(F503-E503-G503-H503-I503,-3))</f>
        <v/>
      </c>
      <c r="L503" s="21">
        <f>MAX(0,ROUNDDOWN(F503-E503-G503-H503,-3))</f>
        <v/>
      </c>
      <c r="M503" s="21">
        <f>IF(J503&lt;=0,0,ROUNDDOWN((J503*LOOKUP(J503,{0,1950001,3300001,6950001,9000001,18000001,40000001},{0.05,0.1,0.2,0.23,0.33,0.4,0.45})-LOOKUP(J503,{0,1950001,3300001,6950001,9000001,18000001,40000001},{0,97500,427500,636000,1536000,2796000,4796000}))*1.021,-2))</f>
        <v/>
      </c>
      <c r="N503" s="21">
        <f>IF(K503&lt;=0,0,ROUNDDOWN((K503*LOOKUP(K503,{0,1950001,3300001,6950001,9000001,18000001,40000001},{0.05,0.1,0.2,0.23,0.33,0.4,0.45})-LOOKUP(K503,{0,1950001,3300001,6950001,9000001,18000001,40000001},{0,97500,427500,636000,1536000,2796000,4796000}))*1.021,-2))</f>
        <v/>
      </c>
      <c r="O503" s="21">
        <f>IF(L503&lt;=0,0,ROUNDDOWN((L503*LOOKUP(L503,{0,1950001,3300001,6950001,9000001,18000001,40000001},{0.05,0.1,0.2,0.23,0.33,0.4,0.45})-LOOKUP(L503,{0,1950001,3300001,6950001,9000001,18000001,40000001},{0,97500,427500,636000,1536000,2796000,4796000}))*1.021,-2))</f>
        <v/>
      </c>
      <c r="P503" s="21">
        <f>MAX(0,ROUNDDOWN(F503-E503-430000,-3))</f>
        <v/>
      </c>
      <c r="Q503" s="21">
        <f>MAX(0,ROUNDDOWN(F503-E503-430000-H503,-3))</f>
        <v/>
      </c>
      <c r="R503" s="21">
        <f>IF(F503&lt;=450000,0,MAX(0,P503*0.06-MIN(50000,P503)*0.03))</f>
        <v/>
      </c>
      <c r="S503" s="21">
        <f>IF(F503&lt;=450000,0,MAX(0,P503*0.04-MIN(50000,P503)*0.02))</f>
        <v/>
      </c>
      <c r="T503" s="21">
        <f>IF(F503&lt;=450000,0,MAX(0,Q503*0.06-MIN(50000,Q503)*0.03))</f>
        <v/>
      </c>
      <c r="U503" s="21">
        <f>IF(F503&lt;=450000,0,MAX(0,Q503*0.04-MIN(50000,Q503)*0.02))</f>
        <v/>
      </c>
      <c r="V503" s="21">
        <f>50000+MAX(0,G503-480000)</f>
        <v/>
      </c>
      <c r="W503" s="21">
        <f>P503-V503</f>
        <v/>
      </c>
      <c r="X503" s="21">
        <f>Q503-V503</f>
        <v/>
      </c>
      <c r="Y503" s="22">
        <f>IF(W503&lt;0,0.9,LOOKUP(W503,{0,1950001,3300001,6950001,9000001,18000001,40000001},{0.84895,0.7979,0.6958,0.66517,0.56307,0.4916,0.44055}))</f>
        <v/>
      </c>
      <c r="Z503" s="22">
        <f>IF(X503&lt;0,0.9,LOOKUP(X503,{0,1950001,3300001,6950001,9000001,18000001,40000001},{0.84895,0.7979,0.6958,0.66517,0.56307,0.4916,0.44055}))</f>
        <v/>
      </c>
      <c r="AA503" s="22">
        <f>IF(W503&lt;0,0,CHOOSE(MATCH(W503,{0,1950001,3300001,6950001,9000001},1),5.105/84.895,10.21/79.79,20.42/69.58,23.483/66.517,33.693/56.307))</f>
        <v/>
      </c>
      <c r="AB503" s="21">
        <f>IF(C503&lt;=2000,0,(MIN(C503,ROUNDDOWN(F503*0.3,0))-2000)*0.1)</f>
        <v/>
      </c>
      <c r="AC503" s="21">
        <f>IF(C503&lt;=2000,0,MIN((C503-2000)*Y503,(R503+S503)*0.2))</f>
        <v/>
      </c>
      <c r="AD503" s="21">
        <f>IF(C503&lt;=2000,0,MIN((C503-2000)*Z503,(T503+U503)*0.2))</f>
        <v/>
      </c>
      <c r="AE503" s="21">
        <f>AC503*AA503</f>
        <v/>
      </c>
      <c r="AF503" s="21">
        <f>ROUNDDOWN(R503,-2)+ROUNDDOWN(S503,-2)</f>
        <v/>
      </c>
      <c r="AG503" s="21">
        <f>ROUNDDOWN(MAX(0,R503-(AB503+AC503+AE503)*0.6),-2)+ROUNDDOWN(MAX(0,S503-(AB503+AC503+AE503)*0.4),-2)</f>
        <v/>
      </c>
      <c r="AH503" s="21">
        <f>ROUNDDOWN(MAX(0,T503-(AB503+AD503)*0.6),-2)+ROUNDDOWN(MAX(0,U503-(AB503+AD503)*0.4),-2)</f>
        <v/>
      </c>
      <c r="AI503" s="21">
        <f>ROUNDDOWN(T503,-2)+ROUNDDOWN(U503,-2)</f>
        <v/>
      </c>
      <c r="AJ503" s="21">
        <f>M503+AF503</f>
        <v/>
      </c>
      <c r="AK503" s="21">
        <f>M503+AG503</f>
        <v/>
      </c>
      <c r="AL503" s="21">
        <f>N503+AH503</f>
        <v/>
      </c>
      <c r="AM503" s="21">
        <f>O503+AI503</f>
        <v/>
      </c>
      <c r="AN503" s="21">
        <f>N503+AI503</f>
        <v/>
      </c>
      <c r="AO503" s="21">
        <f>ROUNDDOWN((R503+S503)*0.2/Y503+2000,0)</f>
        <v/>
      </c>
      <c r="AP503" s="21">
        <f>ROUNDDOWN((T503+U503)*0.2/Z503+2000,0)</f>
        <v/>
      </c>
      <c r="AQ503" s="21">
        <f>AL503-AK503</f>
        <v/>
      </c>
      <c r="AR503" s="21">
        <f>AM503-AK503</f>
        <v/>
      </c>
      <c r="AS503" s="21">
        <f>AM503-AL503</f>
        <v/>
      </c>
      <c r="AT503" s="21">
        <f>AK503+C503-AJ503</f>
        <v/>
      </c>
      <c r="AU503" s="21">
        <f>AL503+C503-AM503</f>
        <v/>
      </c>
      <c r="AV503" s="21">
        <f>AN503+C503-AM503</f>
        <v/>
      </c>
    </row>
    <row r="504">
      <c r="A504" t="inlineStr">
        <is>
          <t>医療費の境目</t>
        </is>
      </c>
      <c r="B504" s="21">
        <f>'3_医療費の境目'!$B$3</f>
        <v/>
      </c>
      <c r="C504" s="21">
        <f>IF('3_医療費の境目'!$B$4="",AO504,'3_医療費の境目'!$B$4)</f>
        <v/>
      </c>
      <c r="D504" s="21">
        <f>'3_医療費の境目'!D504</f>
        <v/>
      </c>
      <c r="E504" s="21">
        <f>ROUND(MIN(B504/12,650000)*12*0.0915+MIN(B504/12,1390000)*12*(0.0504+0)+B504*0.005,0)</f>
        <v/>
      </c>
      <c r="F504" s="21">
        <f>IF(B504&lt;741000,0,IF(B504&lt;2191000,B504-740000,IF(B504&lt;2193000,1451000,IF(B504&lt;2196000,1453000,IF(B504&lt;2200000,1456000,IF(B504&lt;3600000,ROUND(ROUNDDOWN(B504/4,-3)*2.8,0)-80000,IF(B504&lt;6600000,ROUND(ROUNDDOWN(B504/4,-3)*3.2,0)-440000,IF(B504&lt;8500000,ROUNDDOWN(B504*0.9,0)-1100000,B504-1950000))))))))</f>
        <v/>
      </c>
      <c r="G504" s="21">
        <f>IF(F504&gt;23500000,NA(),IF(F504&lt;=4890000,1040000,IF(F504&lt;=6550000,670000,620000)))</f>
        <v/>
      </c>
      <c r="H504" s="21">
        <f>IF(D504&lt;=0,0,MAX(0,MIN(2000000,D504-MIN(100000,ROUNDDOWN(F504*0.05,0)))))</f>
        <v/>
      </c>
      <c r="I504" s="21">
        <f>IF(C504&lt;=2000,0,MIN(C504,ROUNDDOWN(F504*0.4,0))-2000)</f>
        <v/>
      </c>
      <c r="J504" s="21">
        <f>MAX(0,ROUNDDOWN(F504-E504-G504,-3))</f>
        <v/>
      </c>
      <c r="K504" s="21">
        <f>MAX(0,ROUNDDOWN(F504-E504-G504-H504-I504,-3))</f>
        <v/>
      </c>
      <c r="L504" s="21">
        <f>MAX(0,ROUNDDOWN(F504-E504-G504-H504,-3))</f>
        <v/>
      </c>
      <c r="M504" s="21">
        <f>IF(J504&lt;=0,0,ROUNDDOWN((J504*LOOKUP(J504,{0,1950001,3300001,6950001,9000001,18000001,40000001},{0.05,0.1,0.2,0.23,0.33,0.4,0.45})-LOOKUP(J504,{0,1950001,3300001,6950001,9000001,18000001,40000001},{0,97500,427500,636000,1536000,2796000,4796000}))*1.021,-2))</f>
        <v/>
      </c>
      <c r="N504" s="21">
        <f>IF(K504&lt;=0,0,ROUNDDOWN((K504*LOOKUP(K504,{0,1950001,3300001,6950001,9000001,18000001,40000001},{0.05,0.1,0.2,0.23,0.33,0.4,0.45})-LOOKUP(K504,{0,1950001,3300001,6950001,9000001,18000001,40000001},{0,97500,427500,636000,1536000,2796000,4796000}))*1.021,-2))</f>
        <v/>
      </c>
      <c r="O504" s="21">
        <f>IF(L504&lt;=0,0,ROUNDDOWN((L504*LOOKUP(L504,{0,1950001,3300001,6950001,9000001,18000001,40000001},{0.05,0.1,0.2,0.23,0.33,0.4,0.45})-LOOKUP(L504,{0,1950001,3300001,6950001,9000001,18000001,40000001},{0,97500,427500,636000,1536000,2796000,4796000}))*1.021,-2))</f>
        <v/>
      </c>
      <c r="P504" s="21">
        <f>MAX(0,ROUNDDOWN(F504-E504-430000,-3))</f>
        <v/>
      </c>
      <c r="Q504" s="21">
        <f>MAX(0,ROUNDDOWN(F504-E504-430000-H504,-3))</f>
        <v/>
      </c>
      <c r="R504" s="21">
        <f>IF(F504&lt;=450000,0,MAX(0,P504*0.06-MIN(50000,P504)*0.03))</f>
        <v/>
      </c>
      <c r="S504" s="21">
        <f>IF(F504&lt;=450000,0,MAX(0,P504*0.04-MIN(50000,P504)*0.02))</f>
        <v/>
      </c>
      <c r="T504" s="21">
        <f>IF(F504&lt;=450000,0,MAX(0,Q504*0.06-MIN(50000,Q504)*0.03))</f>
        <v/>
      </c>
      <c r="U504" s="21">
        <f>IF(F504&lt;=450000,0,MAX(0,Q504*0.04-MIN(50000,Q504)*0.02))</f>
        <v/>
      </c>
      <c r="V504" s="21">
        <f>50000+MAX(0,G504-480000)</f>
        <v/>
      </c>
      <c r="W504" s="21">
        <f>P504-V504</f>
        <v/>
      </c>
      <c r="X504" s="21">
        <f>Q504-V504</f>
        <v/>
      </c>
      <c r="Y504" s="22">
        <f>IF(W504&lt;0,0.9,LOOKUP(W504,{0,1950001,3300001,6950001,9000001,18000001,40000001},{0.84895,0.7979,0.6958,0.66517,0.56307,0.4916,0.44055}))</f>
        <v/>
      </c>
      <c r="Z504" s="22">
        <f>IF(X504&lt;0,0.9,LOOKUP(X504,{0,1950001,3300001,6950001,9000001,18000001,40000001},{0.84895,0.7979,0.6958,0.66517,0.56307,0.4916,0.44055}))</f>
        <v/>
      </c>
      <c r="AA504" s="22">
        <f>IF(W504&lt;0,0,CHOOSE(MATCH(W504,{0,1950001,3300001,6950001,9000001},1),5.105/84.895,10.21/79.79,20.42/69.58,23.483/66.517,33.693/56.307))</f>
        <v/>
      </c>
      <c r="AB504" s="21">
        <f>IF(C504&lt;=2000,0,(MIN(C504,ROUNDDOWN(F504*0.3,0))-2000)*0.1)</f>
        <v/>
      </c>
      <c r="AC504" s="21">
        <f>IF(C504&lt;=2000,0,MIN((C504-2000)*Y504,(R504+S504)*0.2))</f>
        <v/>
      </c>
      <c r="AD504" s="21">
        <f>IF(C504&lt;=2000,0,MIN((C504-2000)*Z504,(T504+U504)*0.2))</f>
        <v/>
      </c>
      <c r="AE504" s="21">
        <f>AC504*AA504</f>
        <v/>
      </c>
      <c r="AF504" s="21">
        <f>ROUNDDOWN(R504,-2)+ROUNDDOWN(S504,-2)</f>
        <v/>
      </c>
      <c r="AG504" s="21">
        <f>ROUNDDOWN(MAX(0,R504-(AB504+AC504+AE504)*0.6),-2)+ROUNDDOWN(MAX(0,S504-(AB504+AC504+AE504)*0.4),-2)</f>
        <v/>
      </c>
      <c r="AH504" s="21">
        <f>ROUNDDOWN(MAX(0,T504-(AB504+AD504)*0.6),-2)+ROUNDDOWN(MAX(0,U504-(AB504+AD504)*0.4),-2)</f>
        <v/>
      </c>
      <c r="AI504" s="21">
        <f>ROUNDDOWN(T504,-2)+ROUNDDOWN(U504,-2)</f>
        <v/>
      </c>
      <c r="AJ504" s="21">
        <f>M504+AF504</f>
        <v/>
      </c>
      <c r="AK504" s="21">
        <f>M504+AG504</f>
        <v/>
      </c>
      <c r="AL504" s="21">
        <f>N504+AH504</f>
        <v/>
      </c>
      <c r="AM504" s="21">
        <f>O504+AI504</f>
        <v/>
      </c>
      <c r="AN504" s="21">
        <f>N504+AI504</f>
        <v/>
      </c>
      <c r="AO504" s="21">
        <f>ROUNDDOWN((R504+S504)*0.2/Y504+2000,0)</f>
        <v/>
      </c>
      <c r="AP504" s="21">
        <f>ROUNDDOWN((T504+U504)*0.2/Z504+2000,0)</f>
        <v/>
      </c>
      <c r="AQ504" s="21">
        <f>AL504-AK504</f>
        <v/>
      </c>
      <c r="AR504" s="21">
        <f>AM504-AK504</f>
        <v/>
      </c>
      <c r="AS504" s="21">
        <f>AM504-AL504</f>
        <v/>
      </c>
      <c r="AT504" s="21">
        <f>AK504+C504-AJ504</f>
        <v/>
      </c>
      <c r="AU504" s="21">
        <f>AL504+C504-AM504</f>
        <v/>
      </c>
      <c r="AV504" s="21">
        <f>AN504+C504-AM504</f>
        <v/>
      </c>
    </row>
    <row r="505">
      <c r="A505" t="inlineStr">
        <is>
          <t>医療費の境目</t>
        </is>
      </c>
      <c r="B505" s="21">
        <f>'3_医療費の境目'!$B$3</f>
        <v/>
      </c>
      <c r="C505" s="21">
        <f>IF('3_医療費の境目'!$B$4="",AO505,'3_医療費の境目'!$B$4)</f>
        <v/>
      </c>
      <c r="D505" s="21">
        <f>'3_医療費の境目'!D505</f>
        <v/>
      </c>
      <c r="E505" s="21">
        <f>ROUND(MIN(B505/12,650000)*12*0.0915+MIN(B505/12,1390000)*12*(0.0504+0)+B505*0.005,0)</f>
        <v/>
      </c>
      <c r="F505" s="21">
        <f>IF(B505&lt;741000,0,IF(B505&lt;2191000,B505-740000,IF(B505&lt;2193000,1451000,IF(B505&lt;2196000,1453000,IF(B505&lt;2200000,1456000,IF(B505&lt;3600000,ROUND(ROUNDDOWN(B505/4,-3)*2.8,0)-80000,IF(B505&lt;6600000,ROUND(ROUNDDOWN(B505/4,-3)*3.2,0)-440000,IF(B505&lt;8500000,ROUNDDOWN(B505*0.9,0)-1100000,B505-1950000))))))))</f>
        <v/>
      </c>
      <c r="G505" s="21">
        <f>IF(F505&gt;23500000,NA(),IF(F505&lt;=4890000,1040000,IF(F505&lt;=6550000,670000,620000)))</f>
        <v/>
      </c>
      <c r="H505" s="21">
        <f>IF(D505&lt;=0,0,MAX(0,MIN(2000000,D505-MIN(100000,ROUNDDOWN(F505*0.05,0)))))</f>
        <v/>
      </c>
      <c r="I505" s="21">
        <f>IF(C505&lt;=2000,0,MIN(C505,ROUNDDOWN(F505*0.4,0))-2000)</f>
        <v/>
      </c>
      <c r="J505" s="21">
        <f>MAX(0,ROUNDDOWN(F505-E505-G505,-3))</f>
        <v/>
      </c>
      <c r="K505" s="21">
        <f>MAX(0,ROUNDDOWN(F505-E505-G505-H505-I505,-3))</f>
        <v/>
      </c>
      <c r="L505" s="21">
        <f>MAX(0,ROUNDDOWN(F505-E505-G505-H505,-3))</f>
        <v/>
      </c>
      <c r="M505" s="21">
        <f>IF(J505&lt;=0,0,ROUNDDOWN((J505*LOOKUP(J505,{0,1950001,3300001,6950001,9000001,18000001,40000001},{0.05,0.1,0.2,0.23,0.33,0.4,0.45})-LOOKUP(J505,{0,1950001,3300001,6950001,9000001,18000001,40000001},{0,97500,427500,636000,1536000,2796000,4796000}))*1.021,-2))</f>
        <v/>
      </c>
      <c r="N505" s="21">
        <f>IF(K505&lt;=0,0,ROUNDDOWN((K505*LOOKUP(K505,{0,1950001,3300001,6950001,9000001,18000001,40000001},{0.05,0.1,0.2,0.23,0.33,0.4,0.45})-LOOKUP(K505,{0,1950001,3300001,6950001,9000001,18000001,40000001},{0,97500,427500,636000,1536000,2796000,4796000}))*1.021,-2))</f>
        <v/>
      </c>
      <c r="O505" s="21">
        <f>IF(L505&lt;=0,0,ROUNDDOWN((L505*LOOKUP(L505,{0,1950001,3300001,6950001,9000001,18000001,40000001},{0.05,0.1,0.2,0.23,0.33,0.4,0.45})-LOOKUP(L505,{0,1950001,3300001,6950001,9000001,18000001,40000001},{0,97500,427500,636000,1536000,2796000,4796000}))*1.021,-2))</f>
        <v/>
      </c>
      <c r="P505" s="21">
        <f>MAX(0,ROUNDDOWN(F505-E505-430000,-3))</f>
        <v/>
      </c>
      <c r="Q505" s="21">
        <f>MAX(0,ROUNDDOWN(F505-E505-430000-H505,-3))</f>
        <v/>
      </c>
      <c r="R505" s="21">
        <f>IF(F505&lt;=450000,0,MAX(0,P505*0.06-MIN(50000,P505)*0.03))</f>
        <v/>
      </c>
      <c r="S505" s="21">
        <f>IF(F505&lt;=450000,0,MAX(0,P505*0.04-MIN(50000,P505)*0.02))</f>
        <v/>
      </c>
      <c r="T505" s="21">
        <f>IF(F505&lt;=450000,0,MAX(0,Q505*0.06-MIN(50000,Q505)*0.03))</f>
        <v/>
      </c>
      <c r="U505" s="21">
        <f>IF(F505&lt;=450000,0,MAX(0,Q505*0.04-MIN(50000,Q505)*0.02))</f>
        <v/>
      </c>
      <c r="V505" s="21">
        <f>50000+MAX(0,G505-480000)</f>
        <v/>
      </c>
      <c r="W505" s="21">
        <f>P505-V505</f>
        <v/>
      </c>
      <c r="X505" s="21">
        <f>Q505-V505</f>
        <v/>
      </c>
      <c r="Y505" s="22">
        <f>IF(W505&lt;0,0.9,LOOKUP(W505,{0,1950001,3300001,6950001,9000001,18000001,40000001},{0.84895,0.7979,0.6958,0.66517,0.56307,0.4916,0.44055}))</f>
        <v/>
      </c>
      <c r="Z505" s="22">
        <f>IF(X505&lt;0,0.9,LOOKUP(X505,{0,1950001,3300001,6950001,9000001,18000001,40000001},{0.84895,0.7979,0.6958,0.66517,0.56307,0.4916,0.44055}))</f>
        <v/>
      </c>
      <c r="AA505" s="22">
        <f>IF(W505&lt;0,0,CHOOSE(MATCH(W505,{0,1950001,3300001,6950001,9000001},1),5.105/84.895,10.21/79.79,20.42/69.58,23.483/66.517,33.693/56.307))</f>
        <v/>
      </c>
      <c r="AB505" s="21">
        <f>IF(C505&lt;=2000,0,(MIN(C505,ROUNDDOWN(F505*0.3,0))-2000)*0.1)</f>
        <v/>
      </c>
      <c r="AC505" s="21">
        <f>IF(C505&lt;=2000,0,MIN((C505-2000)*Y505,(R505+S505)*0.2))</f>
        <v/>
      </c>
      <c r="AD505" s="21">
        <f>IF(C505&lt;=2000,0,MIN((C505-2000)*Z505,(T505+U505)*0.2))</f>
        <v/>
      </c>
      <c r="AE505" s="21">
        <f>AC505*AA505</f>
        <v/>
      </c>
      <c r="AF505" s="21">
        <f>ROUNDDOWN(R505,-2)+ROUNDDOWN(S505,-2)</f>
        <v/>
      </c>
      <c r="AG505" s="21">
        <f>ROUNDDOWN(MAX(0,R505-(AB505+AC505+AE505)*0.6),-2)+ROUNDDOWN(MAX(0,S505-(AB505+AC505+AE505)*0.4),-2)</f>
        <v/>
      </c>
      <c r="AH505" s="21">
        <f>ROUNDDOWN(MAX(0,T505-(AB505+AD505)*0.6),-2)+ROUNDDOWN(MAX(0,U505-(AB505+AD505)*0.4),-2)</f>
        <v/>
      </c>
      <c r="AI505" s="21">
        <f>ROUNDDOWN(T505,-2)+ROUNDDOWN(U505,-2)</f>
        <v/>
      </c>
      <c r="AJ505" s="21">
        <f>M505+AF505</f>
        <v/>
      </c>
      <c r="AK505" s="21">
        <f>M505+AG505</f>
        <v/>
      </c>
      <c r="AL505" s="21">
        <f>N505+AH505</f>
        <v/>
      </c>
      <c r="AM505" s="21">
        <f>O505+AI505</f>
        <v/>
      </c>
      <c r="AN505" s="21">
        <f>N505+AI505</f>
        <v/>
      </c>
      <c r="AO505" s="21">
        <f>ROUNDDOWN((R505+S505)*0.2/Y505+2000,0)</f>
        <v/>
      </c>
      <c r="AP505" s="21">
        <f>ROUNDDOWN((T505+U505)*0.2/Z505+2000,0)</f>
        <v/>
      </c>
      <c r="AQ505" s="21">
        <f>AL505-AK505</f>
        <v/>
      </c>
      <c r="AR505" s="21">
        <f>AM505-AK505</f>
        <v/>
      </c>
      <c r="AS505" s="21">
        <f>AM505-AL505</f>
        <v/>
      </c>
      <c r="AT505" s="21">
        <f>AK505+C505-AJ505</f>
        <v/>
      </c>
      <c r="AU505" s="21">
        <f>AL505+C505-AM505</f>
        <v/>
      </c>
      <c r="AV505" s="21">
        <f>AN505+C505-AM505</f>
        <v/>
      </c>
    </row>
    <row r="506">
      <c r="A506" t="inlineStr">
        <is>
          <t>医療費の境目</t>
        </is>
      </c>
      <c r="B506" s="21">
        <f>'3_医療費の境目'!$B$3</f>
        <v/>
      </c>
      <c r="C506" s="21">
        <f>IF('3_医療費の境目'!$B$4="",AO506,'3_医療費の境目'!$B$4)</f>
        <v/>
      </c>
      <c r="D506" s="21">
        <f>'3_医療費の境目'!D506</f>
        <v/>
      </c>
      <c r="E506" s="21">
        <f>ROUND(MIN(B506/12,650000)*12*0.0915+MIN(B506/12,1390000)*12*(0.0504+0)+B506*0.005,0)</f>
        <v/>
      </c>
      <c r="F506" s="21">
        <f>IF(B506&lt;741000,0,IF(B506&lt;2191000,B506-740000,IF(B506&lt;2193000,1451000,IF(B506&lt;2196000,1453000,IF(B506&lt;2200000,1456000,IF(B506&lt;3600000,ROUND(ROUNDDOWN(B506/4,-3)*2.8,0)-80000,IF(B506&lt;6600000,ROUND(ROUNDDOWN(B506/4,-3)*3.2,0)-440000,IF(B506&lt;8500000,ROUNDDOWN(B506*0.9,0)-1100000,B506-1950000))))))))</f>
        <v/>
      </c>
      <c r="G506" s="21">
        <f>IF(F506&gt;23500000,NA(),IF(F506&lt;=4890000,1040000,IF(F506&lt;=6550000,670000,620000)))</f>
        <v/>
      </c>
      <c r="H506" s="21">
        <f>IF(D506&lt;=0,0,MAX(0,MIN(2000000,D506-MIN(100000,ROUNDDOWN(F506*0.05,0)))))</f>
        <v/>
      </c>
      <c r="I506" s="21">
        <f>IF(C506&lt;=2000,0,MIN(C506,ROUNDDOWN(F506*0.4,0))-2000)</f>
        <v/>
      </c>
      <c r="J506" s="21">
        <f>MAX(0,ROUNDDOWN(F506-E506-G506,-3))</f>
        <v/>
      </c>
      <c r="K506" s="21">
        <f>MAX(0,ROUNDDOWN(F506-E506-G506-H506-I506,-3))</f>
        <v/>
      </c>
      <c r="L506" s="21">
        <f>MAX(0,ROUNDDOWN(F506-E506-G506-H506,-3))</f>
        <v/>
      </c>
      <c r="M506" s="21">
        <f>IF(J506&lt;=0,0,ROUNDDOWN((J506*LOOKUP(J506,{0,1950001,3300001,6950001,9000001,18000001,40000001},{0.05,0.1,0.2,0.23,0.33,0.4,0.45})-LOOKUP(J506,{0,1950001,3300001,6950001,9000001,18000001,40000001},{0,97500,427500,636000,1536000,2796000,4796000}))*1.021,-2))</f>
        <v/>
      </c>
      <c r="N506" s="21">
        <f>IF(K506&lt;=0,0,ROUNDDOWN((K506*LOOKUP(K506,{0,1950001,3300001,6950001,9000001,18000001,40000001},{0.05,0.1,0.2,0.23,0.33,0.4,0.45})-LOOKUP(K506,{0,1950001,3300001,6950001,9000001,18000001,40000001},{0,97500,427500,636000,1536000,2796000,4796000}))*1.021,-2))</f>
        <v/>
      </c>
      <c r="O506" s="21">
        <f>IF(L506&lt;=0,0,ROUNDDOWN((L506*LOOKUP(L506,{0,1950001,3300001,6950001,9000001,18000001,40000001},{0.05,0.1,0.2,0.23,0.33,0.4,0.45})-LOOKUP(L506,{0,1950001,3300001,6950001,9000001,18000001,40000001},{0,97500,427500,636000,1536000,2796000,4796000}))*1.021,-2))</f>
        <v/>
      </c>
      <c r="P506" s="21">
        <f>MAX(0,ROUNDDOWN(F506-E506-430000,-3))</f>
        <v/>
      </c>
      <c r="Q506" s="21">
        <f>MAX(0,ROUNDDOWN(F506-E506-430000-H506,-3))</f>
        <v/>
      </c>
      <c r="R506" s="21">
        <f>IF(F506&lt;=450000,0,MAX(0,P506*0.06-MIN(50000,P506)*0.03))</f>
        <v/>
      </c>
      <c r="S506" s="21">
        <f>IF(F506&lt;=450000,0,MAX(0,P506*0.04-MIN(50000,P506)*0.02))</f>
        <v/>
      </c>
      <c r="T506" s="21">
        <f>IF(F506&lt;=450000,0,MAX(0,Q506*0.06-MIN(50000,Q506)*0.03))</f>
        <v/>
      </c>
      <c r="U506" s="21">
        <f>IF(F506&lt;=450000,0,MAX(0,Q506*0.04-MIN(50000,Q506)*0.02))</f>
        <v/>
      </c>
      <c r="V506" s="21">
        <f>50000+MAX(0,G506-480000)</f>
        <v/>
      </c>
      <c r="W506" s="21">
        <f>P506-V506</f>
        <v/>
      </c>
      <c r="X506" s="21">
        <f>Q506-V506</f>
        <v/>
      </c>
      <c r="Y506" s="22">
        <f>IF(W506&lt;0,0.9,LOOKUP(W506,{0,1950001,3300001,6950001,9000001,18000001,40000001},{0.84895,0.7979,0.6958,0.66517,0.56307,0.4916,0.44055}))</f>
        <v/>
      </c>
      <c r="Z506" s="22">
        <f>IF(X506&lt;0,0.9,LOOKUP(X506,{0,1950001,3300001,6950001,9000001,18000001,40000001},{0.84895,0.7979,0.6958,0.66517,0.56307,0.4916,0.44055}))</f>
        <v/>
      </c>
      <c r="AA506" s="22">
        <f>IF(W506&lt;0,0,CHOOSE(MATCH(W506,{0,1950001,3300001,6950001,9000001},1),5.105/84.895,10.21/79.79,20.42/69.58,23.483/66.517,33.693/56.307))</f>
        <v/>
      </c>
      <c r="AB506" s="21">
        <f>IF(C506&lt;=2000,0,(MIN(C506,ROUNDDOWN(F506*0.3,0))-2000)*0.1)</f>
        <v/>
      </c>
      <c r="AC506" s="21">
        <f>IF(C506&lt;=2000,0,MIN((C506-2000)*Y506,(R506+S506)*0.2))</f>
        <v/>
      </c>
      <c r="AD506" s="21">
        <f>IF(C506&lt;=2000,0,MIN((C506-2000)*Z506,(T506+U506)*0.2))</f>
        <v/>
      </c>
      <c r="AE506" s="21">
        <f>AC506*AA506</f>
        <v/>
      </c>
      <c r="AF506" s="21">
        <f>ROUNDDOWN(R506,-2)+ROUNDDOWN(S506,-2)</f>
        <v/>
      </c>
      <c r="AG506" s="21">
        <f>ROUNDDOWN(MAX(0,R506-(AB506+AC506+AE506)*0.6),-2)+ROUNDDOWN(MAX(0,S506-(AB506+AC506+AE506)*0.4),-2)</f>
        <v/>
      </c>
      <c r="AH506" s="21">
        <f>ROUNDDOWN(MAX(0,T506-(AB506+AD506)*0.6),-2)+ROUNDDOWN(MAX(0,U506-(AB506+AD506)*0.4),-2)</f>
        <v/>
      </c>
      <c r="AI506" s="21">
        <f>ROUNDDOWN(T506,-2)+ROUNDDOWN(U506,-2)</f>
        <v/>
      </c>
      <c r="AJ506" s="21">
        <f>M506+AF506</f>
        <v/>
      </c>
      <c r="AK506" s="21">
        <f>M506+AG506</f>
        <v/>
      </c>
      <c r="AL506" s="21">
        <f>N506+AH506</f>
        <v/>
      </c>
      <c r="AM506" s="21">
        <f>O506+AI506</f>
        <v/>
      </c>
      <c r="AN506" s="21">
        <f>N506+AI506</f>
        <v/>
      </c>
      <c r="AO506" s="21">
        <f>ROUNDDOWN((R506+S506)*0.2/Y506+2000,0)</f>
        <v/>
      </c>
      <c r="AP506" s="21">
        <f>ROUNDDOWN((T506+U506)*0.2/Z506+2000,0)</f>
        <v/>
      </c>
      <c r="AQ506" s="21">
        <f>AL506-AK506</f>
        <v/>
      </c>
      <c r="AR506" s="21">
        <f>AM506-AK506</f>
        <v/>
      </c>
      <c r="AS506" s="21">
        <f>AM506-AL506</f>
        <v/>
      </c>
      <c r="AT506" s="21">
        <f>AK506+C506-AJ506</f>
        <v/>
      </c>
      <c r="AU506" s="21">
        <f>AL506+C506-AM506</f>
        <v/>
      </c>
      <c r="AV506" s="21">
        <f>AN506+C506-AM506</f>
        <v/>
      </c>
    </row>
    <row r="507">
      <c r="A507" t="inlineStr">
        <is>
          <t>医療費の境目</t>
        </is>
      </c>
      <c r="B507" s="21">
        <f>'3_医療費の境目'!$B$3</f>
        <v/>
      </c>
      <c r="C507" s="21">
        <f>IF('3_医療費の境目'!$B$4="",AO507,'3_医療費の境目'!$B$4)</f>
        <v/>
      </c>
      <c r="D507" s="21">
        <f>'3_医療費の境目'!D507</f>
        <v/>
      </c>
      <c r="E507" s="21">
        <f>ROUND(MIN(B507/12,650000)*12*0.0915+MIN(B507/12,1390000)*12*(0.0504+0)+B507*0.005,0)</f>
        <v/>
      </c>
      <c r="F507" s="21">
        <f>IF(B507&lt;741000,0,IF(B507&lt;2191000,B507-740000,IF(B507&lt;2193000,1451000,IF(B507&lt;2196000,1453000,IF(B507&lt;2200000,1456000,IF(B507&lt;3600000,ROUND(ROUNDDOWN(B507/4,-3)*2.8,0)-80000,IF(B507&lt;6600000,ROUND(ROUNDDOWN(B507/4,-3)*3.2,0)-440000,IF(B507&lt;8500000,ROUNDDOWN(B507*0.9,0)-1100000,B507-1950000))))))))</f>
        <v/>
      </c>
      <c r="G507" s="21">
        <f>IF(F507&gt;23500000,NA(),IF(F507&lt;=4890000,1040000,IF(F507&lt;=6550000,670000,620000)))</f>
        <v/>
      </c>
      <c r="H507" s="21">
        <f>IF(D507&lt;=0,0,MAX(0,MIN(2000000,D507-MIN(100000,ROUNDDOWN(F507*0.05,0)))))</f>
        <v/>
      </c>
      <c r="I507" s="21">
        <f>IF(C507&lt;=2000,0,MIN(C507,ROUNDDOWN(F507*0.4,0))-2000)</f>
        <v/>
      </c>
      <c r="J507" s="21">
        <f>MAX(0,ROUNDDOWN(F507-E507-G507,-3))</f>
        <v/>
      </c>
      <c r="K507" s="21">
        <f>MAX(0,ROUNDDOWN(F507-E507-G507-H507-I507,-3))</f>
        <v/>
      </c>
      <c r="L507" s="21">
        <f>MAX(0,ROUNDDOWN(F507-E507-G507-H507,-3))</f>
        <v/>
      </c>
      <c r="M507" s="21">
        <f>IF(J507&lt;=0,0,ROUNDDOWN((J507*LOOKUP(J507,{0,1950001,3300001,6950001,9000001,18000001,40000001},{0.05,0.1,0.2,0.23,0.33,0.4,0.45})-LOOKUP(J507,{0,1950001,3300001,6950001,9000001,18000001,40000001},{0,97500,427500,636000,1536000,2796000,4796000}))*1.021,-2))</f>
        <v/>
      </c>
      <c r="N507" s="21">
        <f>IF(K507&lt;=0,0,ROUNDDOWN((K507*LOOKUP(K507,{0,1950001,3300001,6950001,9000001,18000001,40000001},{0.05,0.1,0.2,0.23,0.33,0.4,0.45})-LOOKUP(K507,{0,1950001,3300001,6950001,9000001,18000001,40000001},{0,97500,427500,636000,1536000,2796000,4796000}))*1.021,-2))</f>
        <v/>
      </c>
      <c r="O507" s="21">
        <f>IF(L507&lt;=0,0,ROUNDDOWN((L507*LOOKUP(L507,{0,1950001,3300001,6950001,9000001,18000001,40000001},{0.05,0.1,0.2,0.23,0.33,0.4,0.45})-LOOKUP(L507,{0,1950001,3300001,6950001,9000001,18000001,40000001},{0,97500,427500,636000,1536000,2796000,4796000}))*1.021,-2))</f>
        <v/>
      </c>
      <c r="P507" s="21">
        <f>MAX(0,ROUNDDOWN(F507-E507-430000,-3))</f>
        <v/>
      </c>
      <c r="Q507" s="21">
        <f>MAX(0,ROUNDDOWN(F507-E507-430000-H507,-3))</f>
        <v/>
      </c>
      <c r="R507" s="21">
        <f>IF(F507&lt;=450000,0,MAX(0,P507*0.06-MIN(50000,P507)*0.03))</f>
        <v/>
      </c>
      <c r="S507" s="21">
        <f>IF(F507&lt;=450000,0,MAX(0,P507*0.04-MIN(50000,P507)*0.02))</f>
        <v/>
      </c>
      <c r="T507" s="21">
        <f>IF(F507&lt;=450000,0,MAX(0,Q507*0.06-MIN(50000,Q507)*0.03))</f>
        <v/>
      </c>
      <c r="U507" s="21">
        <f>IF(F507&lt;=450000,0,MAX(0,Q507*0.04-MIN(50000,Q507)*0.02))</f>
        <v/>
      </c>
      <c r="V507" s="21">
        <f>50000+MAX(0,G507-480000)</f>
        <v/>
      </c>
      <c r="W507" s="21">
        <f>P507-V507</f>
        <v/>
      </c>
      <c r="X507" s="21">
        <f>Q507-V507</f>
        <v/>
      </c>
      <c r="Y507" s="22">
        <f>IF(W507&lt;0,0.9,LOOKUP(W507,{0,1950001,3300001,6950001,9000001,18000001,40000001},{0.84895,0.7979,0.6958,0.66517,0.56307,0.4916,0.44055}))</f>
        <v/>
      </c>
      <c r="Z507" s="22">
        <f>IF(X507&lt;0,0.9,LOOKUP(X507,{0,1950001,3300001,6950001,9000001,18000001,40000001},{0.84895,0.7979,0.6958,0.66517,0.56307,0.4916,0.44055}))</f>
        <v/>
      </c>
      <c r="AA507" s="22">
        <f>IF(W507&lt;0,0,CHOOSE(MATCH(W507,{0,1950001,3300001,6950001,9000001},1),5.105/84.895,10.21/79.79,20.42/69.58,23.483/66.517,33.693/56.307))</f>
        <v/>
      </c>
      <c r="AB507" s="21">
        <f>IF(C507&lt;=2000,0,(MIN(C507,ROUNDDOWN(F507*0.3,0))-2000)*0.1)</f>
        <v/>
      </c>
      <c r="AC507" s="21">
        <f>IF(C507&lt;=2000,0,MIN((C507-2000)*Y507,(R507+S507)*0.2))</f>
        <v/>
      </c>
      <c r="AD507" s="21">
        <f>IF(C507&lt;=2000,0,MIN((C507-2000)*Z507,(T507+U507)*0.2))</f>
        <v/>
      </c>
      <c r="AE507" s="21">
        <f>AC507*AA507</f>
        <v/>
      </c>
      <c r="AF507" s="21">
        <f>ROUNDDOWN(R507,-2)+ROUNDDOWN(S507,-2)</f>
        <v/>
      </c>
      <c r="AG507" s="21">
        <f>ROUNDDOWN(MAX(0,R507-(AB507+AC507+AE507)*0.6),-2)+ROUNDDOWN(MAX(0,S507-(AB507+AC507+AE507)*0.4),-2)</f>
        <v/>
      </c>
      <c r="AH507" s="21">
        <f>ROUNDDOWN(MAX(0,T507-(AB507+AD507)*0.6),-2)+ROUNDDOWN(MAX(0,U507-(AB507+AD507)*0.4),-2)</f>
        <v/>
      </c>
      <c r="AI507" s="21">
        <f>ROUNDDOWN(T507,-2)+ROUNDDOWN(U507,-2)</f>
        <v/>
      </c>
      <c r="AJ507" s="21">
        <f>M507+AF507</f>
        <v/>
      </c>
      <c r="AK507" s="21">
        <f>M507+AG507</f>
        <v/>
      </c>
      <c r="AL507" s="21">
        <f>N507+AH507</f>
        <v/>
      </c>
      <c r="AM507" s="21">
        <f>O507+AI507</f>
        <v/>
      </c>
      <c r="AN507" s="21">
        <f>N507+AI507</f>
        <v/>
      </c>
      <c r="AO507" s="21">
        <f>ROUNDDOWN((R507+S507)*0.2/Y507+2000,0)</f>
        <v/>
      </c>
      <c r="AP507" s="21">
        <f>ROUNDDOWN((T507+U507)*0.2/Z507+2000,0)</f>
        <v/>
      </c>
      <c r="AQ507" s="21">
        <f>AL507-AK507</f>
        <v/>
      </c>
      <c r="AR507" s="21">
        <f>AM507-AK507</f>
        <v/>
      </c>
      <c r="AS507" s="21">
        <f>AM507-AL507</f>
        <v/>
      </c>
      <c r="AT507" s="21">
        <f>AK507+C507-AJ507</f>
        <v/>
      </c>
      <c r="AU507" s="21">
        <f>AL507+C507-AM507</f>
        <v/>
      </c>
      <c r="AV507" s="21">
        <f>AN507+C507-AM507</f>
        <v/>
      </c>
    </row>
    <row r="508">
      <c r="A508" t="inlineStr">
        <is>
          <t>医療費の境目</t>
        </is>
      </c>
      <c r="B508" s="21">
        <f>'3_医療費の境目'!$B$3</f>
        <v/>
      </c>
      <c r="C508" s="21">
        <f>IF('3_医療費の境目'!$B$4="",AO508,'3_医療費の境目'!$B$4)</f>
        <v/>
      </c>
      <c r="D508" s="21">
        <f>'3_医療費の境目'!D508</f>
        <v/>
      </c>
      <c r="E508" s="21">
        <f>ROUND(MIN(B508/12,650000)*12*0.0915+MIN(B508/12,1390000)*12*(0.0504+0)+B508*0.005,0)</f>
        <v/>
      </c>
      <c r="F508" s="21">
        <f>IF(B508&lt;741000,0,IF(B508&lt;2191000,B508-740000,IF(B508&lt;2193000,1451000,IF(B508&lt;2196000,1453000,IF(B508&lt;2200000,1456000,IF(B508&lt;3600000,ROUND(ROUNDDOWN(B508/4,-3)*2.8,0)-80000,IF(B508&lt;6600000,ROUND(ROUNDDOWN(B508/4,-3)*3.2,0)-440000,IF(B508&lt;8500000,ROUNDDOWN(B508*0.9,0)-1100000,B508-1950000))))))))</f>
        <v/>
      </c>
      <c r="G508" s="21">
        <f>IF(F508&gt;23500000,NA(),IF(F508&lt;=4890000,1040000,IF(F508&lt;=6550000,670000,620000)))</f>
        <v/>
      </c>
      <c r="H508" s="21">
        <f>IF(D508&lt;=0,0,MAX(0,MIN(2000000,D508-MIN(100000,ROUNDDOWN(F508*0.05,0)))))</f>
        <v/>
      </c>
      <c r="I508" s="21">
        <f>IF(C508&lt;=2000,0,MIN(C508,ROUNDDOWN(F508*0.4,0))-2000)</f>
        <v/>
      </c>
      <c r="J508" s="21">
        <f>MAX(0,ROUNDDOWN(F508-E508-G508,-3))</f>
        <v/>
      </c>
      <c r="K508" s="21">
        <f>MAX(0,ROUNDDOWN(F508-E508-G508-H508-I508,-3))</f>
        <v/>
      </c>
      <c r="L508" s="21">
        <f>MAX(0,ROUNDDOWN(F508-E508-G508-H508,-3))</f>
        <v/>
      </c>
      <c r="M508" s="21">
        <f>IF(J508&lt;=0,0,ROUNDDOWN((J508*LOOKUP(J508,{0,1950001,3300001,6950001,9000001,18000001,40000001},{0.05,0.1,0.2,0.23,0.33,0.4,0.45})-LOOKUP(J508,{0,1950001,3300001,6950001,9000001,18000001,40000001},{0,97500,427500,636000,1536000,2796000,4796000}))*1.021,-2))</f>
        <v/>
      </c>
      <c r="N508" s="21">
        <f>IF(K508&lt;=0,0,ROUNDDOWN((K508*LOOKUP(K508,{0,1950001,3300001,6950001,9000001,18000001,40000001},{0.05,0.1,0.2,0.23,0.33,0.4,0.45})-LOOKUP(K508,{0,1950001,3300001,6950001,9000001,18000001,40000001},{0,97500,427500,636000,1536000,2796000,4796000}))*1.021,-2))</f>
        <v/>
      </c>
      <c r="O508" s="21">
        <f>IF(L508&lt;=0,0,ROUNDDOWN((L508*LOOKUP(L508,{0,1950001,3300001,6950001,9000001,18000001,40000001},{0.05,0.1,0.2,0.23,0.33,0.4,0.45})-LOOKUP(L508,{0,1950001,3300001,6950001,9000001,18000001,40000001},{0,97500,427500,636000,1536000,2796000,4796000}))*1.021,-2))</f>
        <v/>
      </c>
      <c r="P508" s="21">
        <f>MAX(0,ROUNDDOWN(F508-E508-430000,-3))</f>
        <v/>
      </c>
      <c r="Q508" s="21">
        <f>MAX(0,ROUNDDOWN(F508-E508-430000-H508,-3))</f>
        <v/>
      </c>
      <c r="R508" s="21">
        <f>IF(F508&lt;=450000,0,MAX(0,P508*0.06-MIN(50000,P508)*0.03))</f>
        <v/>
      </c>
      <c r="S508" s="21">
        <f>IF(F508&lt;=450000,0,MAX(0,P508*0.04-MIN(50000,P508)*0.02))</f>
        <v/>
      </c>
      <c r="T508" s="21">
        <f>IF(F508&lt;=450000,0,MAX(0,Q508*0.06-MIN(50000,Q508)*0.03))</f>
        <v/>
      </c>
      <c r="U508" s="21">
        <f>IF(F508&lt;=450000,0,MAX(0,Q508*0.04-MIN(50000,Q508)*0.02))</f>
        <v/>
      </c>
      <c r="V508" s="21">
        <f>50000+MAX(0,G508-480000)</f>
        <v/>
      </c>
      <c r="W508" s="21">
        <f>P508-V508</f>
        <v/>
      </c>
      <c r="X508" s="21">
        <f>Q508-V508</f>
        <v/>
      </c>
      <c r="Y508" s="22">
        <f>IF(W508&lt;0,0.9,LOOKUP(W508,{0,1950001,3300001,6950001,9000001,18000001,40000001},{0.84895,0.7979,0.6958,0.66517,0.56307,0.4916,0.44055}))</f>
        <v/>
      </c>
      <c r="Z508" s="22">
        <f>IF(X508&lt;0,0.9,LOOKUP(X508,{0,1950001,3300001,6950001,9000001,18000001,40000001},{0.84895,0.7979,0.6958,0.66517,0.56307,0.4916,0.44055}))</f>
        <v/>
      </c>
      <c r="AA508" s="22">
        <f>IF(W508&lt;0,0,CHOOSE(MATCH(W508,{0,1950001,3300001,6950001,9000001},1),5.105/84.895,10.21/79.79,20.42/69.58,23.483/66.517,33.693/56.307))</f>
        <v/>
      </c>
      <c r="AB508" s="21">
        <f>IF(C508&lt;=2000,0,(MIN(C508,ROUNDDOWN(F508*0.3,0))-2000)*0.1)</f>
        <v/>
      </c>
      <c r="AC508" s="21">
        <f>IF(C508&lt;=2000,0,MIN((C508-2000)*Y508,(R508+S508)*0.2))</f>
        <v/>
      </c>
      <c r="AD508" s="21">
        <f>IF(C508&lt;=2000,0,MIN((C508-2000)*Z508,(T508+U508)*0.2))</f>
        <v/>
      </c>
      <c r="AE508" s="21">
        <f>AC508*AA508</f>
        <v/>
      </c>
      <c r="AF508" s="21">
        <f>ROUNDDOWN(R508,-2)+ROUNDDOWN(S508,-2)</f>
        <v/>
      </c>
      <c r="AG508" s="21">
        <f>ROUNDDOWN(MAX(0,R508-(AB508+AC508+AE508)*0.6),-2)+ROUNDDOWN(MAX(0,S508-(AB508+AC508+AE508)*0.4),-2)</f>
        <v/>
      </c>
      <c r="AH508" s="21">
        <f>ROUNDDOWN(MAX(0,T508-(AB508+AD508)*0.6),-2)+ROUNDDOWN(MAX(0,U508-(AB508+AD508)*0.4),-2)</f>
        <v/>
      </c>
      <c r="AI508" s="21">
        <f>ROUNDDOWN(T508,-2)+ROUNDDOWN(U508,-2)</f>
        <v/>
      </c>
      <c r="AJ508" s="21">
        <f>M508+AF508</f>
        <v/>
      </c>
      <c r="AK508" s="21">
        <f>M508+AG508</f>
        <v/>
      </c>
      <c r="AL508" s="21">
        <f>N508+AH508</f>
        <v/>
      </c>
      <c r="AM508" s="21">
        <f>O508+AI508</f>
        <v/>
      </c>
      <c r="AN508" s="21">
        <f>N508+AI508</f>
        <v/>
      </c>
      <c r="AO508" s="21">
        <f>ROUNDDOWN((R508+S508)*0.2/Y508+2000,0)</f>
        <v/>
      </c>
      <c r="AP508" s="21">
        <f>ROUNDDOWN((T508+U508)*0.2/Z508+2000,0)</f>
        <v/>
      </c>
      <c r="AQ508" s="21">
        <f>AL508-AK508</f>
        <v/>
      </c>
      <c r="AR508" s="21">
        <f>AM508-AK508</f>
        <v/>
      </c>
      <c r="AS508" s="21">
        <f>AM508-AL508</f>
        <v/>
      </c>
      <c r="AT508" s="21">
        <f>AK508+C508-AJ508</f>
        <v/>
      </c>
      <c r="AU508" s="21">
        <f>AL508+C508-AM508</f>
        <v/>
      </c>
      <c r="AV508" s="21">
        <f>AN508+C508-AM508</f>
        <v/>
      </c>
    </row>
    <row r="509">
      <c r="A509" t="inlineStr">
        <is>
          <t>医療費の境目</t>
        </is>
      </c>
      <c r="B509" s="21">
        <f>'3_医療費の境目'!$B$3</f>
        <v/>
      </c>
      <c r="C509" s="21">
        <f>IF('3_医療費の境目'!$B$4="",AO509,'3_医療費の境目'!$B$4)</f>
        <v/>
      </c>
      <c r="D509" s="21">
        <f>'3_医療費の境目'!D509</f>
        <v/>
      </c>
      <c r="E509" s="21">
        <f>ROUND(MIN(B509/12,650000)*12*0.0915+MIN(B509/12,1390000)*12*(0.0504+0)+B509*0.005,0)</f>
        <v/>
      </c>
      <c r="F509" s="21">
        <f>IF(B509&lt;741000,0,IF(B509&lt;2191000,B509-740000,IF(B509&lt;2193000,1451000,IF(B509&lt;2196000,1453000,IF(B509&lt;2200000,1456000,IF(B509&lt;3600000,ROUND(ROUNDDOWN(B509/4,-3)*2.8,0)-80000,IF(B509&lt;6600000,ROUND(ROUNDDOWN(B509/4,-3)*3.2,0)-440000,IF(B509&lt;8500000,ROUNDDOWN(B509*0.9,0)-1100000,B509-1950000))))))))</f>
        <v/>
      </c>
      <c r="G509" s="21">
        <f>IF(F509&gt;23500000,NA(),IF(F509&lt;=4890000,1040000,IF(F509&lt;=6550000,670000,620000)))</f>
        <v/>
      </c>
      <c r="H509" s="21">
        <f>IF(D509&lt;=0,0,MAX(0,MIN(2000000,D509-MIN(100000,ROUNDDOWN(F509*0.05,0)))))</f>
        <v/>
      </c>
      <c r="I509" s="21">
        <f>IF(C509&lt;=2000,0,MIN(C509,ROUNDDOWN(F509*0.4,0))-2000)</f>
        <v/>
      </c>
      <c r="J509" s="21">
        <f>MAX(0,ROUNDDOWN(F509-E509-G509,-3))</f>
        <v/>
      </c>
      <c r="K509" s="21">
        <f>MAX(0,ROUNDDOWN(F509-E509-G509-H509-I509,-3))</f>
        <v/>
      </c>
      <c r="L509" s="21">
        <f>MAX(0,ROUNDDOWN(F509-E509-G509-H509,-3))</f>
        <v/>
      </c>
      <c r="M509" s="21">
        <f>IF(J509&lt;=0,0,ROUNDDOWN((J509*LOOKUP(J509,{0,1950001,3300001,6950001,9000001,18000001,40000001},{0.05,0.1,0.2,0.23,0.33,0.4,0.45})-LOOKUP(J509,{0,1950001,3300001,6950001,9000001,18000001,40000001},{0,97500,427500,636000,1536000,2796000,4796000}))*1.021,-2))</f>
        <v/>
      </c>
      <c r="N509" s="21">
        <f>IF(K509&lt;=0,0,ROUNDDOWN((K509*LOOKUP(K509,{0,1950001,3300001,6950001,9000001,18000001,40000001},{0.05,0.1,0.2,0.23,0.33,0.4,0.45})-LOOKUP(K509,{0,1950001,3300001,6950001,9000001,18000001,40000001},{0,97500,427500,636000,1536000,2796000,4796000}))*1.021,-2))</f>
        <v/>
      </c>
      <c r="O509" s="21">
        <f>IF(L509&lt;=0,0,ROUNDDOWN((L509*LOOKUP(L509,{0,1950001,3300001,6950001,9000001,18000001,40000001},{0.05,0.1,0.2,0.23,0.33,0.4,0.45})-LOOKUP(L509,{0,1950001,3300001,6950001,9000001,18000001,40000001},{0,97500,427500,636000,1536000,2796000,4796000}))*1.021,-2))</f>
        <v/>
      </c>
      <c r="P509" s="21">
        <f>MAX(0,ROUNDDOWN(F509-E509-430000,-3))</f>
        <v/>
      </c>
      <c r="Q509" s="21">
        <f>MAX(0,ROUNDDOWN(F509-E509-430000-H509,-3))</f>
        <v/>
      </c>
      <c r="R509" s="21">
        <f>IF(F509&lt;=450000,0,MAX(0,P509*0.06-MIN(50000,P509)*0.03))</f>
        <v/>
      </c>
      <c r="S509" s="21">
        <f>IF(F509&lt;=450000,0,MAX(0,P509*0.04-MIN(50000,P509)*0.02))</f>
        <v/>
      </c>
      <c r="T509" s="21">
        <f>IF(F509&lt;=450000,0,MAX(0,Q509*0.06-MIN(50000,Q509)*0.03))</f>
        <v/>
      </c>
      <c r="U509" s="21">
        <f>IF(F509&lt;=450000,0,MAX(0,Q509*0.04-MIN(50000,Q509)*0.02))</f>
        <v/>
      </c>
      <c r="V509" s="21">
        <f>50000+MAX(0,G509-480000)</f>
        <v/>
      </c>
      <c r="W509" s="21">
        <f>P509-V509</f>
        <v/>
      </c>
      <c r="X509" s="21">
        <f>Q509-V509</f>
        <v/>
      </c>
      <c r="Y509" s="22">
        <f>IF(W509&lt;0,0.9,LOOKUP(W509,{0,1950001,3300001,6950001,9000001,18000001,40000001},{0.84895,0.7979,0.6958,0.66517,0.56307,0.4916,0.44055}))</f>
        <v/>
      </c>
      <c r="Z509" s="22">
        <f>IF(X509&lt;0,0.9,LOOKUP(X509,{0,1950001,3300001,6950001,9000001,18000001,40000001},{0.84895,0.7979,0.6958,0.66517,0.56307,0.4916,0.44055}))</f>
        <v/>
      </c>
      <c r="AA509" s="22">
        <f>IF(W509&lt;0,0,CHOOSE(MATCH(W509,{0,1950001,3300001,6950001,9000001},1),5.105/84.895,10.21/79.79,20.42/69.58,23.483/66.517,33.693/56.307))</f>
        <v/>
      </c>
      <c r="AB509" s="21">
        <f>IF(C509&lt;=2000,0,(MIN(C509,ROUNDDOWN(F509*0.3,0))-2000)*0.1)</f>
        <v/>
      </c>
      <c r="AC509" s="21">
        <f>IF(C509&lt;=2000,0,MIN((C509-2000)*Y509,(R509+S509)*0.2))</f>
        <v/>
      </c>
      <c r="AD509" s="21">
        <f>IF(C509&lt;=2000,0,MIN((C509-2000)*Z509,(T509+U509)*0.2))</f>
        <v/>
      </c>
      <c r="AE509" s="21">
        <f>AC509*AA509</f>
        <v/>
      </c>
      <c r="AF509" s="21">
        <f>ROUNDDOWN(R509,-2)+ROUNDDOWN(S509,-2)</f>
        <v/>
      </c>
      <c r="AG509" s="21">
        <f>ROUNDDOWN(MAX(0,R509-(AB509+AC509+AE509)*0.6),-2)+ROUNDDOWN(MAX(0,S509-(AB509+AC509+AE509)*0.4),-2)</f>
        <v/>
      </c>
      <c r="AH509" s="21">
        <f>ROUNDDOWN(MAX(0,T509-(AB509+AD509)*0.6),-2)+ROUNDDOWN(MAX(0,U509-(AB509+AD509)*0.4),-2)</f>
        <v/>
      </c>
      <c r="AI509" s="21">
        <f>ROUNDDOWN(T509,-2)+ROUNDDOWN(U509,-2)</f>
        <v/>
      </c>
      <c r="AJ509" s="21">
        <f>M509+AF509</f>
        <v/>
      </c>
      <c r="AK509" s="21">
        <f>M509+AG509</f>
        <v/>
      </c>
      <c r="AL509" s="21">
        <f>N509+AH509</f>
        <v/>
      </c>
      <c r="AM509" s="21">
        <f>O509+AI509</f>
        <v/>
      </c>
      <c r="AN509" s="21">
        <f>N509+AI509</f>
        <v/>
      </c>
      <c r="AO509" s="21">
        <f>ROUNDDOWN((R509+S509)*0.2/Y509+2000,0)</f>
        <v/>
      </c>
      <c r="AP509" s="21">
        <f>ROUNDDOWN((T509+U509)*0.2/Z509+2000,0)</f>
        <v/>
      </c>
      <c r="AQ509" s="21">
        <f>AL509-AK509</f>
        <v/>
      </c>
      <c r="AR509" s="21">
        <f>AM509-AK509</f>
        <v/>
      </c>
      <c r="AS509" s="21">
        <f>AM509-AL509</f>
        <v/>
      </c>
      <c r="AT509" s="21">
        <f>AK509+C509-AJ509</f>
        <v/>
      </c>
      <c r="AU509" s="21">
        <f>AL509+C509-AM509</f>
        <v/>
      </c>
      <c r="AV509" s="21">
        <f>AN509+C509-AM509</f>
        <v/>
      </c>
    </row>
    <row r="510">
      <c r="A510" t="inlineStr">
        <is>
          <t>医療費の境目</t>
        </is>
      </c>
      <c r="B510" s="21">
        <f>'3_医療費の境目'!$B$3</f>
        <v/>
      </c>
      <c r="C510" s="21">
        <f>IF('3_医療費の境目'!$B$4="",AO510,'3_医療費の境目'!$B$4)</f>
        <v/>
      </c>
      <c r="D510" s="21">
        <f>'3_医療費の境目'!D510</f>
        <v/>
      </c>
      <c r="E510" s="21">
        <f>ROUND(MIN(B510/12,650000)*12*0.0915+MIN(B510/12,1390000)*12*(0.0504+0)+B510*0.005,0)</f>
        <v/>
      </c>
      <c r="F510" s="21">
        <f>IF(B510&lt;741000,0,IF(B510&lt;2191000,B510-740000,IF(B510&lt;2193000,1451000,IF(B510&lt;2196000,1453000,IF(B510&lt;2200000,1456000,IF(B510&lt;3600000,ROUND(ROUNDDOWN(B510/4,-3)*2.8,0)-80000,IF(B510&lt;6600000,ROUND(ROUNDDOWN(B510/4,-3)*3.2,0)-440000,IF(B510&lt;8500000,ROUNDDOWN(B510*0.9,0)-1100000,B510-1950000))))))))</f>
        <v/>
      </c>
      <c r="G510" s="21">
        <f>IF(F510&gt;23500000,NA(),IF(F510&lt;=4890000,1040000,IF(F510&lt;=6550000,670000,620000)))</f>
        <v/>
      </c>
      <c r="H510" s="21">
        <f>IF(D510&lt;=0,0,MAX(0,MIN(2000000,D510-MIN(100000,ROUNDDOWN(F510*0.05,0)))))</f>
        <v/>
      </c>
      <c r="I510" s="21">
        <f>IF(C510&lt;=2000,0,MIN(C510,ROUNDDOWN(F510*0.4,0))-2000)</f>
        <v/>
      </c>
      <c r="J510" s="21">
        <f>MAX(0,ROUNDDOWN(F510-E510-G510,-3))</f>
        <v/>
      </c>
      <c r="K510" s="21">
        <f>MAX(0,ROUNDDOWN(F510-E510-G510-H510-I510,-3))</f>
        <v/>
      </c>
      <c r="L510" s="21">
        <f>MAX(0,ROUNDDOWN(F510-E510-G510-H510,-3))</f>
        <v/>
      </c>
      <c r="M510" s="21">
        <f>IF(J510&lt;=0,0,ROUNDDOWN((J510*LOOKUP(J510,{0,1950001,3300001,6950001,9000001,18000001,40000001},{0.05,0.1,0.2,0.23,0.33,0.4,0.45})-LOOKUP(J510,{0,1950001,3300001,6950001,9000001,18000001,40000001},{0,97500,427500,636000,1536000,2796000,4796000}))*1.021,-2))</f>
        <v/>
      </c>
      <c r="N510" s="21">
        <f>IF(K510&lt;=0,0,ROUNDDOWN((K510*LOOKUP(K510,{0,1950001,3300001,6950001,9000001,18000001,40000001},{0.05,0.1,0.2,0.23,0.33,0.4,0.45})-LOOKUP(K510,{0,1950001,3300001,6950001,9000001,18000001,40000001},{0,97500,427500,636000,1536000,2796000,4796000}))*1.021,-2))</f>
        <v/>
      </c>
      <c r="O510" s="21">
        <f>IF(L510&lt;=0,0,ROUNDDOWN((L510*LOOKUP(L510,{0,1950001,3300001,6950001,9000001,18000001,40000001},{0.05,0.1,0.2,0.23,0.33,0.4,0.45})-LOOKUP(L510,{0,1950001,3300001,6950001,9000001,18000001,40000001},{0,97500,427500,636000,1536000,2796000,4796000}))*1.021,-2))</f>
        <v/>
      </c>
      <c r="P510" s="21">
        <f>MAX(0,ROUNDDOWN(F510-E510-430000,-3))</f>
        <v/>
      </c>
      <c r="Q510" s="21">
        <f>MAX(0,ROUNDDOWN(F510-E510-430000-H510,-3))</f>
        <v/>
      </c>
      <c r="R510" s="21">
        <f>IF(F510&lt;=450000,0,MAX(0,P510*0.06-MIN(50000,P510)*0.03))</f>
        <v/>
      </c>
      <c r="S510" s="21">
        <f>IF(F510&lt;=450000,0,MAX(0,P510*0.04-MIN(50000,P510)*0.02))</f>
        <v/>
      </c>
      <c r="T510" s="21">
        <f>IF(F510&lt;=450000,0,MAX(0,Q510*0.06-MIN(50000,Q510)*0.03))</f>
        <v/>
      </c>
      <c r="U510" s="21">
        <f>IF(F510&lt;=450000,0,MAX(0,Q510*0.04-MIN(50000,Q510)*0.02))</f>
        <v/>
      </c>
      <c r="V510" s="21">
        <f>50000+MAX(0,G510-480000)</f>
        <v/>
      </c>
      <c r="W510" s="21">
        <f>P510-V510</f>
        <v/>
      </c>
      <c r="X510" s="21">
        <f>Q510-V510</f>
        <v/>
      </c>
      <c r="Y510" s="22">
        <f>IF(W510&lt;0,0.9,LOOKUP(W510,{0,1950001,3300001,6950001,9000001,18000001,40000001},{0.84895,0.7979,0.6958,0.66517,0.56307,0.4916,0.44055}))</f>
        <v/>
      </c>
      <c r="Z510" s="22">
        <f>IF(X510&lt;0,0.9,LOOKUP(X510,{0,1950001,3300001,6950001,9000001,18000001,40000001},{0.84895,0.7979,0.6958,0.66517,0.56307,0.4916,0.44055}))</f>
        <v/>
      </c>
      <c r="AA510" s="22">
        <f>IF(W510&lt;0,0,CHOOSE(MATCH(W510,{0,1950001,3300001,6950001,9000001},1),5.105/84.895,10.21/79.79,20.42/69.58,23.483/66.517,33.693/56.307))</f>
        <v/>
      </c>
      <c r="AB510" s="21">
        <f>IF(C510&lt;=2000,0,(MIN(C510,ROUNDDOWN(F510*0.3,0))-2000)*0.1)</f>
        <v/>
      </c>
      <c r="AC510" s="21">
        <f>IF(C510&lt;=2000,0,MIN((C510-2000)*Y510,(R510+S510)*0.2))</f>
        <v/>
      </c>
      <c r="AD510" s="21">
        <f>IF(C510&lt;=2000,0,MIN((C510-2000)*Z510,(T510+U510)*0.2))</f>
        <v/>
      </c>
      <c r="AE510" s="21">
        <f>AC510*AA510</f>
        <v/>
      </c>
      <c r="AF510" s="21">
        <f>ROUNDDOWN(R510,-2)+ROUNDDOWN(S510,-2)</f>
        <v/>
      </c>
      <c r="AG510" s="21">
        <f>ROUNDDOWN(MAX(0,R510-(AB510+AC510+AE510)*0.6),-2)+ROUNDDOWN(MAX(0,S510-(AB510+AC510+AE510)*0.4),-2)</f>
        <v/>
      </c>
      <c r="AH510" s="21">
        <f>ROUNDDOWN(MAX(0,T510-(AB510+AD510)*0.6),-2)+ROUNDDOWN(MAX(0,U510-(AB510+AD510)*0.4),-2)</f>
        <v/>
      </c>
      <c r="AI510" s="21">
        <f>ROUNDDOWN(T510,-2)+ROUNDDOWN(U510,-2)</f>
        <v/>
      </c>
      <c r="AJ510" s="21">
        <f>M510+AF510</f>
        <v/>
      </c>
      <c r="AK510" s="21">
        <f>M510+AG510</f>
        <v/>
      </c>
      <c r="AL510" s="21">
        <f>N510+AH510</f>
        <v/>
      </c>
      <c r="AM510" s="21">
        <f>O510+AI510</f>
        <v/>
      </c>
      <c r="AN510" s="21">
        <f>N510+AI510</f>
        <v/>
      </c>
      <c r="AO510" s="21">
        <f>ROUNDDOWN((R510+S510)*0.2/Y510+2000,0)</f>
        <v/>
      </c>
      <c r="AP510" s="21">
        <f>ROUNDDOWN((T510+U510)*0.2/Z510+2000,0)</f>
        <v/>
      </c>
      <c r="AQ510" s="21">
        <f>AL510-AK510</f>
        <v/>
      </c>
      <c r="AR510" s="21">
        <f>AM510-AK510</f>
        <v/>
      </c>
      <c r="AS510" s="21">
        <f>AM510-AL510</f>
        <v/>
      </c>
      <c r="AT510" s="21">
        <f>AK510+C510-AJ510</f>
        <v/>
      </c>
      <c r="AU510" s="21">
        <f>AL510+C510-AM510</f>
        <v/>
      </c>
      <c r="AV510" s="21">
        <f>AN510+C510-AM510</f>
        <v/>
      </c>
    </row>
    <row r="511">
      <c r="A511" t="inlineStr">
        <is>
          <t>医療費の境目</t>
        </is>
      </c>
      <c r="B511" s="21">
        <f>'3_医療費の境目'!$B$3</f>
        <v/>
      </c>
      <c r="C511" s="21">
        <f>IF('3_医療費の境目'!$B$4="",AO511,'3_医療費の境目'!$B$4)</f>
        <v/>
      </c>
      <c r="D511" s="21">
        <f>'3_医療費の境目'!D511</f>
        <v/>
      </c>
      <c r="E511" s="21">
        <f>ROUND(MIN(B511/12,650000)*12*0.0915+MIN(B511/12,1390000)*12*(0.0504+0)+B511*0.005,0)</f>
        <v/>
      </c>
      <c r="F511" s="21">
        <f>IF(B511&lt;741000,0,IF(B511&lt;2191000,B511-740000,IF(B511&lt;2193000,1451000,IF(B511&lt;2196000,1453000,IF(B511&lt;2200000,1456000,IF(B511&lt;3600000,ROUND(ROUNDDOWN(B511/4,-3)*2.8,0)-80000,IF(B511&lt;6600000,ROUND(ROUNDDOWN(B511/4,-3)*3.2,0)-440000,IF(B511&lt;8500000,ROUNDDOWN(B511*0.9,0)-1100000,B511-1950000))))))))</f>
        <v/>
      </c>
      <c r="G511" s="21">
        <f>IF(F511&gt;23500000,NA(),IF(F511&lt;=4890000,1040000,IF(F511&lt;=6550000,670000,620000)))</f>
        <v/>
      </c>
      <c r="H511" s="21">
        <f>IF(D511&lt;=0,0,MAX(0,MIN(2000000,D511-MIN(100000,ROUNDDOWN(F511*0.05,0)))))</f>
        <v/>
      </c>
      <c r="I511" s="21">
        <f>IF(C511&lt;=2000,0,MIN(C511,ROUNDDOWN(F511*0.4,0))-2000)</f>
        <v/>
      </c>
      <c r="J511" s="21">
        <f>MAX(0,ROUNDDOWN(F511-E511-G511,-3))</f>
        <v/>
      </c>
      <c r="K511" s="21">
        <f>MAX(0,ROUNDDOWN(F511-E511-G511-H511-I511,-3))</f>
        <v/>
      </c>
      <c r="L511" s="21">
        <f>MAX(0,ROUNDDOWN(F511-E511-G511-H511,-3))</f>
        <v/>
      </c>
      <c r="M511" s="21">
        <f>IF(J511&lt;=0,0,ROUNDDOWN((J511*LOOKUP(J511,{0,1950001,3300001,6950001,9000001,18000001,40000001},{0.05,0.1,0.2,0.23,0.33,0.4,0.45})-LOOKUP(J511,{0,1950001,3300001,6950001,9000001,18000001,40000001},{0,97500,427500,636000,1536000,2796000,4796000}))*1.021,-2))</f>
        <v/>
      </c>
      <c r="N511" s="21">
        <f>IF(K511&lt;=0,0,ROUNDDOWN((K511*LOOKUP(K511,{0,1950001,3300001,6950001,9000001,18000001,40000001},{0.05,0.1,0.2,0.23,0.33,0.4,0.45})-LOOKUP(K511,{0,1950001,3300001,6950001,9000001,18000001,40000001},{0,97500,427500,636000,1536000,2796000,4796000}))*1.021,-2))</f>
        <v/>
      </c>
      <c r="O511" s="21">
        <f>IF(L511&lt;=0,0,ROUNDDOWN((L511*LOOKUP(L511,{0,1950001,3300001,6950001,9000001,18000001,40000001},{0.05,0.1,0.2,0.23,0.33,0.4,0.45})-LOOKUP(L511,{0,1950001,3300001,6950001,9000001,18000001,40000001},{0,97500,427500,636000,1536000,2796000,4796000}))*1.021,-2))</f>
        <v/>
      </c>
      <c r="P511" s="21">
        <f>MAX(0,ROUNDDOWN(F511-E511-430000,-3))</f>
        <v/>
      </c>
      <c r="Q511" s="21">
        <f>MAX(0,ROUNDDOWN(F511-E511-430000-H511,-3))</f>
        <v/>
      </c>
      <c r="R511" s="21">
        <f>IF(F511&lt;=450000,0,MAX(0,P511*0.06-MIN(50000,P511)*0.03))</f>
        <v/>
      </c>
      <c r="S511" s="21">
        <f>IF(F511&lt;=450000,0,MAX(0,P511*0.04-MIN(50000,P511)*0.02))</f>
        <v/>
      </c>
      <c r="T511" s="21">
        <f>IF(F511&lt;=450000,0,MAX(0,Q511*0.06-MIN(50000,Q511)*0.03))</f>
        <v/>
      </c>
      <c r="U511" s="21">
        <f>IF(F511&lt;=450000,0,MAX(0,Q511*0.04-MIN(50000,Q511)*0.02))</f>
        <v/>
      </c>
      <c r="V511" s="21">
        <f>50000+MAX(0,G511-480000)</f>
        <v/>
      </c>
      <c r="W511" s="21">
        <f>P511-V511</f>
        <v/>
      </c>
      <c r="X511" s="21">
        <f>Q511-V511</f>
        <v/>
      </c>
      <c r="Y511" s="22">
        <f>IF(W511&lt;0,0.9,LOOKUP(W511,{0,1950001,3300001,6950001,9000001,18000001,40000001},{0.84895,0.7979,0.6958,0.66517,0.56307,0.4916,0.44055}))</f>
        <v/>
      </c>
      <c r="Z511" s="22">
        <f>IF(X511&lt;0,0.9,LOOKUP(X511,{0,1950001,3300001,6950001,9000001,18000001,40000001},{0.84895,0.7979,0.6958,0.66517,0.56307,0.4916,0.44055}))</f>
        <v/>
      </c>
      <c r="AA511" s="22">
        <f>IF(W511&lt;0,0,CHOOSE(MATCH(W511,{0,1950001,3300001,6950001,9000001},1),5.105/84.895,10.21/79.79,20.42/69.58,23.483/66.517,33.693/56.307))</f>
        <v/>
      </c>
      <c r="AB511" s="21">
        <f>IF(C511&lt;=2000,0,(MIN(C511,ROUNDDOWN(F511*0.3,0))-2000)*0.1)</f>
        <v/>
      </c>
      <c r="AC511" s="21">
        <f>IF(C511&lt;=2000,0,MIN((C511-2000)*Y511,(R511+S511)*0.2))</f>
        <v/>
      </c>
      <c r="AD511" s="21">
        <f>IF(C511&lt;=2000,0,MIN((C511-2000)*Z511,(T511+U511)*0.2))</f>
        <v/>
      </c>
      <c r="AE511" s="21">
        <f>AC511*AA511</f>
        <v/>
      </c>
      <c r="AF511" s="21">
        <f>ROUNDDOWN(R511,-2)+ROUNDDOWN(S511,-2)</f>
        <v/>
      </c>
      <c r="AG511" s="21">
        <f>ROUNDDOWN(MAX(0,R511-(AB511+AC511+AE511)*0.6),-2)+ROUNDDOWN(MAX(0,S511-(AB511+AC511+AE511)*0.4),-2)</f>
        <v/>
      </c>
      <c r="AH511" s="21">
        <f>ROUNDDOWN(MAX(0,T511-(AB511+AD511)*0.6),-2)+ROUNDDOWN(MAX(0,U511-(AB511+AD511)*0.4),-2)</f>
        <v/>
      </c>
      <c r="AI511" s="21">
        <f>ROUNDDOWN(T511,-2)+ROUNDDOWN(U511,-2)</f>
        <v/>
      </c>
      <c r="AJ511" s="21">
        <f>M511+AF511</f>
        <v/>
      </c>
      <c r="AK511" s="21">
        <f>M511+AG511</f>
        <v/>
      </c>
      <c r="AL511" s="21">
        <f>N511+AH511</f>
        <v/>
      </c>
      <c r="AM511" s="21">
        <f>O511+AI511</f>
        <v/>
      </c>
      <c r="AN511" s="21">
        <f>N511+AI511</f>
        <v/>
      </c>
      <c r="AO511" s="21">
        <f>ROUNDDOWN((R511+S511)*0.2/Y511+2000,0)</f>
        <v/>
      </c>
      <c r="AP511" s="21">
        <f>ROUNDDOWN((T511+U511)*0.2/Z511+2000,0)</f>
        <v/>
      </c>
      <c r="AQ511" s="21">
        <f>AL511-AK511</f>
        <v/>
      </c>
      <c r="AR511" s="21">
        <f>AM511-AK511</f>
        <v/>
      </c>
      <c r="AS511" s="21">
        <f>AM511-AL511</f>
        <v/>
      </c>
      <c r="AT511" s="21">
        <f>AK511+C511-AJ511</f>
        <v/>
      </c>
      <c r="AU511" s="21">
        <f>AL511+C511-AM511</f>
        <v/>
      </c>
      <c r="AV511" s="21">
        <f>AN511+C511-AM511</f>
        <v/>
      </c>
    </row>
    <row r="512">
      <c r="A512" t="inlineStr">
        <is>
          <t>医療費の境目</t>
        </is>
      </c>
      <c r="B512" s="21">
        <f>'3_医療費の境目'!$B$3</f>
        <v/>
      </c>
      <c r="C512" s="21">
        <f>IF('3_医療費の境目'!$B$4="",AO512,'3_医療費の境目'!$B$4)</f>
        <v/>
      </c>
      <c r="D512" s="21">
        <f>'3_医療費の境目'!D512</f>
        <v/>
      </c>
      <c r="E512" s="21">
        <f>ROUND(MIN(B512/12,650000)*12*0.0915+MIN(B512/12,1390000)*12*(0.0504+0)+B512*0.005,0)</f>
        <v/>
      </c>
      <c r="F512" s="21">
        <f>IF(B512&lt;741000,0,IF(B512&lt;2191000,B512-740000,IF(B512&lt;2193000,1451000,IF(B512&lt;2196000,1453000,IF(B512&lt;2200000,1456000,IF(B512&lt;3600000,ROUND(ROUNDDOWN(B512/4,-3)*2.8,0)-80000,IF(B512&lt;6600000,ROUND(ROUNDDOWN(B512/4,-3)*3.2,0)-440000,IF(B512&lt;8500000,ROUNDDOWN(B512*0.9,0)-1100000,B512-1950000))))))))</f>
        <v/>
      </c>
      <c r="G512" s="21">
        <f>IF(F512&gt;23500000,NA(),IF(F512&lt;=4890000,1040000,IF(F512&lt;=6550000,670000,620000)))</f>
        <v/>
      </c>
      <c r="H512" s="21">
        <f>IF(D512&lt;=0,0,MAX(0,MIN(2000000,D512-MIN(100000,ROUNDDOWN(F512*0.05,0)))))</f>
        <v/>
      </c>
      <c r="I512" s="21">
        <f>IF(C512&lt;=2000,0,MIN(C512,ROUNDDOWN(F512*0.4,0))-2000)</f>
        <v/>
      </c>
      <c r="J512" s="21">
        <f>MAX(0,ROUNDDOWN(F512-E512-G512,-3))</f>
        <v/>
      </c>
      <c r="K512" s="21">
        <f>MAX(0,ROUNDDOWN(F512-E512-G512-H512-I512,-3))</f>
        <v/>
      </c>
      <c r="L512" s="21">
        <f>MAX(0,ROUNDDOWN(F512-E512-G512-H512,-3))</f>
        <v/>
      </c>
      <c r="M512" s="21">
        <f>IF(J512&lt;=0,0,ROUNDDOWN((J512*LOOKUP(J512,{0,1950001,3300001,6950001,9000001,18000001,40000001},{0.05,0.1,0.2,0.23,0.33,0.4,0.45})-LOOKUP(J512,{0,1950001,3300001,6950001,9000001,18000001,40000001},{0,97500,427500,636000,1536000,2796000,4796000}))*1.021,-2))</f>
        <v/>
      </c>
      <c r="N512" s="21">
        <f>IF(K512&lt;=0,0,ROUNDDOWN((K512*LOOKUP(K512,{0,1950001,3300001,6950001,9000001,18000001,40000001},{0.05,0.1,0.2,0.23,0.33,0.4,0.45})-LOOKUP(K512,{0,1950001,3300001,6950001,9000001,18000001,40000001},{0,97500,427500,636000,1536000,2796000,4796000}))*1.021,-2))</f>
        <v/>
      </c>
      <c r="O512" s="21">
        <f>IF(L512&lt;=0,0,ROUNDDOWN((L512*LOOKUP(L512,{0,1950001,3300001,6950001,9000001,18000001,40000001},{0.05,0.1,0.2,0.23,0.33,0.4,0.45})-LOOKUP(L512,{0,1950001,3300001,6950001,9000001,18000001,40000001},{0,97500,427500,636000,1536000,2796000,4796000}))*1.021,-2))</f>
        <v/>
      </c>
      <c r="P512" s="21">
        <f>MAX(0,ROUNDDOWN(F512-E512-430000,-3))</f>
        <v/>
      </c>
      <c r="Q512" s="21">
        <f>MAX(0,ROUNDDOWN(F512-E512-430000-H512,-3))</f>
        <v/>
      </c>
      <c r="R512" s="21">
        <f>IF(F512&lt;=450000,0,MAX(0,P512*0.06-MIN(50000,P512)*0.03))</f>
        <v/>
      </c>
      <c r="S512" s="21">
        <f>IF(F512&lt;=450000,0,MAX(0,P512*0.04-MIN(50000,P512)*0.02))</f>
        <v/>
      </c>
      <c r="T512" s="21">
        <f>IF(F512&lt;=450000,0,MAX(0,Q512*0.06-MIN(50000,Q512)*0.03))</f>
        <v/>
      </c>
      <c r="U512" s="21">
        <f>IF(F512&lt;=450000,0,MAX(0,Q512*0.04-MIN(50000,Q512)*0.02))</f>
        <v/>
      </c>
      <c r="V512" s="21">
        <f>50000+MAX(0,G512-480000)</f>
        <v/>
      </c>
      <c r="W512" s="21">
        <f>P512-V512</f>
        <v/>
      </c>
      <c r="X512" s="21">
        <f>Q512-V512</f>
        <v/>
      </c>
      <c r="Y512" s="22">
        <f>IF(W512&lt;0,0.9,LOOKUP(W512,{0,1950001,3300001,6950001,9000001,18000001,40000001},{0.84895,0.7979,0.6958,0.66517,0.56307,0.4916,0.44055}))</f>
        <v/>
      </c>
      <c r="Z512" s="22">
        <f>IF(X512&lt;0,0.9,LOOKUP(X512,{0,1950001,3300001,6950001,9000001,18000001,40000001},{0.84895,0.7979,0.6958,0.66517,0.56307,0.4916,0.44055}))</f>
        <v/>
      </c>
      <c r="AA512" s="22">
        <f>IF(W512&lt;0,0,CHOOSE(MATCH(W512,{0,1950001,3300001,6950001,9000001},1),5.105/84.895,10.21/79.79,20.42/69.58,23.483/66.517,33.693/56.307))</f>
        <v/>
      </c>
      <c r="AB512" s="21">
        <f>IF(C512&lt;=2000,0,(MIN(C512,ROUNDDOWN(F512*0.3,0))-2000)*0.1)</f>
        <v/>
      </c>
      <c r="AC512" s="21">
        <f>IF(C512&lt;=2000,0,MIN((C512-2000)*Y512,(R512+S512)*0.2))</f>
        <v/>
      </c>
      <c r="AD512" s="21">
        <f>IF(C512&lt;=2000,0,MIN((C512-2000)*Z512,(T512+U512)*0.2))</f>
        <v/>
      </c>
      <c r="AE512" s="21">
        <f>AC512*AA512</f>
        <v/>
      </c>
      <c r="AF512" s="21">
        <f>ROUNDDOWN(R512,-2)+ROUNDDOWN(S512,-2)</f>
        <v/>
      </c>
      <c r="AG512" s="21">
        <f>ROUNDDOWN(MAX(0,R512-(AB512+AC512+AE512)*0.6),-2)+ROUNDDOWN(MAX(0,S512-(AB512+AC512+AE512)*0.4),-2)</f>
        <v/>
      </c>
      <c r="AH512" s="21">
        <f>ROUNDDOWN(MAX(0,T512-(AB512+AD512)*0.6),-2)+ROUNDDOWN(MAX(0,U512-(AB512+AD512)*0.4),-2)</f>
        <v/>
      </c>
      <c r="AI512" s="21">
        <f>ROUNDDOWN(T512,-2)+ROUNDDOWN(U512,-2)</f>
        <v/>
      </c>
      <c r="AJ512" s="21">
        <f>M512+AF512</f>
        <v/>
      </c>
      <c r="AK512" s="21">
        <f>M512+AG512</f>
        <v/>
      </c>
      <c r="AL512" s="21">
        <f>N512+AH512</f>
        <v/>
      </c>
      <c r="AM512" s="21">
        <f>O512+AI512</f>
        <v/>
      </c>
      <c r="AN512" s="21">
        <f>N512+AI512</f>
        <v/>
      </c>
      <c r="AO512" s="21">
        <f>ROUNDDOWN((R512+S512)*0.2/Y512+2000,0)</f>
        <v/>
      </c>
      <c r="AP512" s="21">
        <f>ROUNDDOWN((T512+U512)*0.2/Z512+2000,0)</f>
        <v/>
      </c>
      <c r="AQ512" s="21">
        <f>AL512-AK512</f>
        <v/>
      </c>
      <c r="AR512" s="21">
        <f>AM512-AK512</f>
        <v/>
      </c>
      <c r="AS512" s="21">
        <f>AM512-AL512</f>
        <v/>
      </c>
      <c r="AT512" s="21">
        <f>AK512+C512-AJ512</f>
        <v/>
      </c>
      <c r="AU512" s="21">
        <f>AL512+C512-AM512</f>
        <v/>
      </c>
      <c r="AV512" s="21">
        <f>AN512+C512-AM512</f>
        <v/>
      </c>
    </row>
    <row r="513">
      <c r="A513" t="inlineStr">
        <is>
          <t>医療費の境目</t>
        </is>
      </c>
      <c r="B513" s="21">
        <f>'3_医療費の境目'!$B$3</f>
        <v/>
      </c>
      <c r="C513" s="21">
        <f>IF('3_医療費の境目'!$B$4="",AO513,'3_医療費の境目'!$B$4)</f>
        <v/>
      </c>
      <c r="D513" s="21">
        <f>'3_医療費の境目'!D513</f>
        <v/>
      </c>
      <c r="E513" s="21">
        <f>ROUND(MIN(B513/12,650000)*12*0.0915+MIN(B513/12,1390000)*12*(0.0504+0)+B513*0.005,0)</f>
        <v/>
      </c>
      <c r="F513" s="21">
        <f>IF(B513&lt;741000,0,IF(B513&lt;2191000,B513-740000,IF(B513&lt;2193000,1451000,IF(B513&lt;2196000,1453000,IF(B513&lt;2200000,1456000,IF(B513&lt;3600000,ROUND(ROUNDDOWN(B513/4,-3)*2.8,0)-80000,IF(B513&lt;6600000,ROUND(ROUNDDOWN(B513/4,-3)*3.2,0)-440000,IF(B513&lt;8500000,ROUNDDOWN(B513*0.9,0)-1100000,B513-1950000))))))))</f>
        <v/>
      </c>
      <c r="G513" s="21">
        <f>IF(F513&gt;23500000,NA(),IF(F513&lt;=4890000,1040000,IF(F513&lt;=6550000,670000,620000)))</f>
        <v/>
      </c>
      <c r="H513" s="21">
        <f>IF(D513&lt;=0,0,MAX(0,MIN(2000000,D513-MIN(100000,ROUNDDOWN(F513*0.05,0)))))</f>
        <v/>
      </c>
      <c r="I513" s="21">
        <f>IF(C513&lt;=2000,0,MIN(C513,ROUNDDOWN(F513*0.4,0))-2000)</f>
        <v/>
      </c>
      <c r="J513" s="21">
        <f>MAX(0,ROUNDDOWN(F513-E513-G513,-3))</f>
        <v/>
      </c>
      <c r="K513" s="21">
        <f>MAX(0,ROUNDDOWN(F513-E513-G513-H513-I513,-3))</f>
        <v/>
      </c>
      <c r="L513" s="21">
        <f>MAX(0,ROUNDDOWN(F513-E513-G513-H513,-3))</f>
        <v/>
      </c>
      <c r="M513" s="21">
        <f>IF(J513&lt;=0,0,ROUNDDOWN((J513*LOOKUP(J513,{0,1950001,3300001,6950001,9000001,18000001,40000001},{0.05,0.1,0.2,0.23,0.33,0.4,0.45})-LOOKUP(J513,{0,1950001,3300001,6950001,9000001,18000001,40000001},{0,97500,427500,636000,1536000,2796000,4796000}))*1.021,-2))</f>
        <v/>
      </c>
      <c r="N513" s="21">
        <f>IF(K513&lt;=0,0,ROUNDDOWN((K513*LOOKUP(K513,{0,1950001,3300001,6950001,9000001,18000001,40000001},{0.05,0.1,0.2,0.23,0.33,0.4,0.45})-LOOKUP(K513,{0,1950001,3300001,6950001,9000001,18000001,40000001},{0,97500,427500,636000,1536000,2796000,4796000}))*1.021,-2))</f>
        <v/>
      </c>
      <c r="O513" s="21">
        <f>IF(L513&lt;=0,0,ROUNDDOWN((L513*LOOKUP(L513,{0,1950001,3300001,6950001,9000001,18000001,40000001},{0.05,0.1,0.2,0.23,0.33,0.4,0.45})-LOOKUP(L513,{0,1950001,3300001,6950001,9000001,18000001,40000001},{0,97500,427500,636000,1536000,2796000,4796000}))*1.021,-2))</f>
        <v/>
      </c>
      <c r="P513" s="21">
        <f>MAX(0,ROUNDDOWN(F513-E513-430000,-3))</f>
        <v/>
      </c>
      <c r="Q513" s="21">
        <f>MAX(0,ROUNDDOWN(F513-E513-430000-H513,-3))</f>
        <v/>
      </c>
      <c r="R513" s="21">
        <f>IF(F513&lt;=450000,0,MAX(0,P513*0.06-MIN(50000,P513)*0.03))</f>
        <v/>
      </c>
      <c r="S513" s="21">
        <f>IF(F513&lt;=450000,0,MAX(0,P513*0.04-MIN(50000,P513)*0.02))</f>
        <v/>
      </c>
      <c r="T513" s="21">
        <f>IF(F513&lt;=450000,0,MAX(0,Q513*0.06-MIN(50000,Q513)*0.03))</f>
        <v/>
      </c>
      <c r="U513" s="21">
        <f>IF(F513&lt;=450000,0,MAX(0,Q513*0.04-MIN(50000,Q513)*0.02))</f>
        <v/>
      </c>
      <c r="V513" s="21">
        <f>50000+MAX(0,G513-480000)</f>
        <v/>
      </c>
      <c r="W513" s="21">
        <f>P513-V513</f>
        <v/>
      </c>
      <c r="X513" s="21">
        <f>Q513-V513</f>
        <v/>
      </c>
      <c r="Y513" s="22">
        <f>IF(W513&lt;0,0.9,LOOKUP(W513,{0,1950001,3300001,6950001,9000001,18000001,40000001},{0.84895,0.7979,0.6958,0.66517,0.56307,0.4916,0.44055}))</f>
        <v/>
      </c>
      <c r="Z513" s="22">
        <f>IF(X513&lt;0,0.9,LOOKUP(X513,{0,1950001,3300001,6950001,9000001,18000001,40000001},{0.84895,0.7979,0.6958,0.66517,0.56307,0.4916,0.44055}))</f>
        <v/>
      </c>
      <c r="AA513" s="22">
        <f>IF(W513&lt;0,0,CHOOSE(MATCH(W513,{0,1950001,3300001,6950001,9000001},1),5.105/84.895,10.21/79.79,20.42/69.58,23.483/66.517,33.693/56.307))</f>
        <v/>
      </c>
      <c r="AB513" s="21">
        <f>IF(C513&lt;=2000,0,(MIN(C513,ROUNDDOWN(F513*0.3,0))-2000)*0.1)</f>
        <v/>
      </c>
      <c r="AC513" s="21">
        <f>IF(C513&lt;=2000,0,MIN((C513-2000)*Y513,(R513+S513)*0.2))</f>
        <v/>
      </c>
      <c r="AD513" s="21">
        <f>IF(C513&lt;=2000,0,MIN((C513-2000)*Z513,(T513+U513)*0.2))</f>
        <v/>
      </c>
      <c r="AE513" s="21">
        <f>AC513*AA513</f>
        <v/>
      </c>
      <c r="AF513" s="21">
        <f>ROUNDDOWN(R513,-2)+ROUNDDOWN(S513,-2)</f>
        <v/>
      </c>
      <c r="AG513" s="21">
        <f>ROUNDDOWN(MAX(0,R513-(AB513+AC513+AE513)*0.6),-2)+ROUNDDOWN(MAX(0,S513-(AB513+AC513+AE513)*0.4),-2)</f>
        <v/>
      </c>
      <c r="AH513" s="21">
        <f>ROUNDDOWN(MAX(0,T513-(AB513+AD513)*0.6),-2)+ROUNDDOWN(MAX(0,U513-(AB513+AD513)*0.4),-2)</f>
        <v/>
      </c>
      <c r="AI513" s="21">
        <f>ROUNDDOWN(T513,-2)+ROUNDDOWN(U513,-2)</f>
        <v/>
      </c>
      <c r="AJ513" s="21">
        <f>M513+AF513</f>
        <v/>
      </c>
      <c r="AK513" s="21">
        <f>M513+AG513</f>
        <v/>
      </c>
      <c r="AL513" s="21">
        <f>N513+AH513</f>
        <v/>
      </c>
      <c r="AM513" s="21">
        <f>O513+AI513</f>
        <v/>
      </c>
      <c r="AN513" s="21">
        <f>N513+AI513</f>
        <v/>
      </c>
      <c r="AO513" s="21">
        <f>ROUNDDOWN((R513+S513)*0.2/Y513+2000,0)</f>
        <v/>
      </c>
      <c r="AP513" s="21">
        <f>ROUNDDOWN((T513+U513)*0.2/Z513+2000,0)</f>
        <v/>
      </c>
      <c r="AQ513" s="21">
        <f>AL513-AK513</f>
        <v/>
      </c>
      <c r="AR513" s="21">
        <f>AM513-AK513</f>
        <v/>
      </c>
      <c r="AS513" s="21">
        <f>AM513-AL513</f>
        <v/>
      </c>
      <c r="AT513" s="21">
        <f>AK513+C513-AJ513</f>
        <v/>
      </c>
      <c r="AU513" s="21">
        <f>AL513+C513-AM513</f>
        <v/>
      </c>
      <c r="AV513" s="21">
        <f>AN513+C513-AM513</f>
        <v/>
      </c>
    </row>
    <row r="514">
      <c r="A514" t="inlineStr">
        <is>
          <t>医療費の境目</t>
        </is>
      </c>
      <c r="B514" s="21">
        <f>'3_医療費の境目'!$B$3</f>
        <v/>
      </c>
      <c r="C514" s="21">
        <f>IF('3_医療費の境目'!$B$4="",AO514,'3_医療費の境目'!$B$4)</f>
        <v/>
      </c>
      <c r="D514" s="21">
        <f>'3_医療費の境目'!D514</f>
        <v/>
      </c>
      <c r="E514" s="21">
        <f>ROUND(MIN(B514/12,650000)*12*0.0915+MIN(B514/12,1390000)*12*(0.0504+0)+B514*0.005,0)</f>
        <v/>
      </c>
      <c r="F514" s="21">
        <f>IF(B514&lt;741000,0,IF(B514&lt;2191000,B514-740000,IF(B514&lt;2193000,1451000,IF(B514&lt;2196000,1453000,IF(B514&lt;2200000,1456000,IF(B514&lt;3600000,ROUND(ROUNDDOWN(B514/4,-3)*2.8,0)-80000,IF(B514&lt;6600000,ROUND(ROUNDDOWN(B514/4,-3)*3.2,0)-440000,IF(B514&lt;8500000,ROUNDDOWN(B514*0.9,0)-1100000,B514-1950000))))))))</f>
        <v/>
      </c>
      <c r="G514" s="21">
        <f>IF(F514&gt;23500000,NA(),IF(F514&lt;=4890000,1040000,IF(F514&lt;=6550000,670000,620000)))</f>
        <v/>
      </c>
      <c r="H514" s="21">
        <f>IF(D514&lt;=0,0,MAX(0,MIN(2000000,D514-MIN(100000,ROUNDDOWN(F514*0.05,0)))))</f>
        <v/>
      </c>
      <c r="I514" s="21">
        <f>IF(C514&lt;=2000,0,MIN(C514,ROUNDDOWN(F514*0.4,0))-2000)</f>
        <v/>
      </c>
      <c r="J514" s="21">
        <f>MAX(0,ROUNDDOWN(F514-E514-G514,-3))</f>
        <v/>
      </c>
      <c r="K514" s="21">
        <f>MAX(0,ROUNDDOWN(F514-E514-G514-H514-I514,-3))</f>
        <v/>
      </c>
      <c r="L514" s="21">
        <f>MAX(0,ROUNDDOWN(F514-E514-G514-H514,-3))</f>
        <v/>
      </c>
      <c r="M514" s="21">
        <f>IF(J514&lt;=0,0,ROUNDDOWN((J514*LOOKUP(J514,{0,1950001,3300001,6950001,9000001,18000001,40000001},{0.05,0.1,0.2,0.23,0.33,0.4,0.45})-LOOKUP(J514,{0,1950001,3300001,6950001,9000001,18000001,40000001},{0,97500,427500,636000,1536000,2796000,4796000}))*1.021,-2))</f>
        <v/>
      </c>
      <c r="N514" s="21">
        <f>IF(K514&lt;=0,0,ROUNDDOWN((K514*LOOKUP(K514,{0,1950001,3300001,6950001,9000001,18000001,40000001},{0.05,0.1,0.2,0.23,0.33,0.4,0.45})-LOOKUP(K514,{0,1950001,3300001,6950001,9000001,18000001,40000001},{0,97500,427500,636000,1536000,2796000,4796000}))*1.021,-2))</f>
        <v/>
      </c>
      <c r="O514" s="21">
        <f>IF(L514&lt;=0,0,ROUNDDOWN((L514*LOOKUP(L514,{0,1950001,3300001,6950001,9000001,18000001,40000001},{0.05,0.1,0.2,0.23,0.33,0.4,0.45})-LOOKUP(L514,{0,1950001,3300001,6950001,9000001,18000001,40000001},{0,97500,427500,636000,1536000,2796000,4796000}))*1.021,-2))</f>
        <v/>
      </c>
      <c r="P514" s="21">
        <f>MAX(0,ROUNDDOWN(F514-E514-430000,-3))</f>
        <v/>
      </c>
      <c r="Q514" s="21">
        <f>MAX(0,ROUNDDOWN(F514-E514-430000-H514,-3))</f>
        <v/>
      </c>
      <c r="R514" s="21">
        <f>IF(F514&lt;=450000,0,MAX(0,P514*0.06-MIN(50000,P514)*0.03))</f>
        <v/>
      </c>
      <c r="S514" s="21">
        <f>IF(F514&lt;=450000,0,MAX(0,P514*0.04-MIN(50000,P514)*0.02))</f>
        <v/>
      </c>
      <c r="T514" s="21">
        <f>IF(F514&lt;=450000,0,MAX(0,Q514*0.06-MIN(50000,Q514)*0.03))</f>
        <v/>
      </c>
      <c r="U514" s="21">
        <f>IF(F514&lt;=450000,0,MAX(0,Q514*0.04-MIN(50000,Q514)*0.02))</f>
        <v/>
      </c>
      <c r="V514" s="21">
        <f>50000+MAX(0,G514-480000)</f>
        <v/>
      </c>
      <c r="W514" s="21">
        <f>P514-V514</f>
        <v/>
      </c>
      <c r="X514" s="21">
        <f>Q514-V514</f>
        <v/>
      </c>
      <c r="Y514" s="22">
        <f>IF(W514&lt;0,0.9,LOOKUP(W514,{0,1950001,3300001,6950001,9000001,18000001,40000001},{0.84895,0.7979,0.6958,0.66517,0.56307,0.4916,0.44055}))</f>
        <v/>
      </c>
      <c r="Z514" s="22">
        <f>IF(X514&lt;0,0.9,LOOKUP(X514,{0,1950001,3300001,6950001,9000001,18000001,40000001},{0.84895,0.7979,0.6958,0.66517,0.56307,0.4916,0.44055}))</f>
        <v/>
      </c>
      <c r="AA514" s="22">
        <f>IF(W514&lt;0,0,CHOOSE(MATCH(W514,{0,1950001,3300001,6950001,9000001},1),5.105/84.895,10.21/79.79,20.42/69.58,23.483/66.517,33.693/56.307))</f>
        <v/>
      </c>
      <c r="AB514" s="21">
        <f>IF(C514&lt;=2000,0,(MIN(C514,ROUNDDOWN(F514*0.3,0))-2000)*0.1)</f>
        <v/>
      </c>
      <c r="AC514" s="21">
        <f>IF(C514&lt;=2000,0,MIN((C514-2000)*Y514,(R514+S514)*0.2))</f>
        <v/>
      </c>
      <c r="AD514" s="21">
        <f>IF(C514&lt;=2000,0,MIN((C514-2000)*Z514,(T514+U514)*0.2))</f>
        <v/>
      </c>
      <c r="AE514" s="21">
        <f>AC514*AA514</f>
        <v/>
      </c>
      <c r="AF514" s="21">
        <f>ROUNDDOWN(R514,-2)+ROUNDDOWN(S514,-2)</f>
        <v/>
      </c>
      <c r="AG514" s="21">
        <f>ROUNDDOWN(MAX(0,R514-(AB514+AC514+AE514)*0.6),-2)+ROUNDDOWN(MAX(0,S514-(AB514+AC514+AE514)*0.4),-2)</f>
        <v/>
      </c>
      <c r="AH514" s="21">
        <f>ROUNDDOWN(MAX(0,T514-(AB514+AD514)*0.6),-2)+ROUNDDOWN(MAX(0,U514-(AB514+AD514)*0.4),-2)</f>
        <v/>
      </c>
      <c r="AI514" s="21">
        <f>ROUNDDOWN(T514,-2)+ROUNDDOWN(U514,-2)</f>
        <v/>
      </c>
      <c r="AJ514" s="21">
        <f>M514+AF514</f>
        <v/>
      </c>
      <c r="AK514" s="21">
        <f>M514+AG514</f>
        <v/>
      </c>
      <c r="AL514" s="21">
        <f>N514+AH514</f>
        <v/>
      </c>
      <c r="AM514" s="21">
        <f>O514+AI514</f>
        <v/>
      </c>
      <c r="AN514" s="21">
        <f>N514+AI514</f>
        <v/>
      </c>
      <c r="AO514" s="21">
        <f>ROUNDDOWN((R514+S514)*0.2/Y514+2000,0)</f>
        <v/>
      </c>
      <c r="AP514" s="21">
        <f>ROUNDDOWN((T514+U514)*0.2/Z514+2000,0)</f>
        <v/>
      </c>
      <c r="AQ514" s="21">
        <f>AL514-AK514</f>
        <v/>
      </c>
      <c r="AR514" s="21">
        <f>AM514-AK514</f>
        <v/>
      </c>
      <c r="AS514" s="21">
        <f>AM514-AL514</f>
        <v/>
      </c>
      <c r="AT514" s="21">
        <f>AK514+C514-AJ514</f>
        <v/>
      </c>
      <c r="AU514" s="21">
        <f>AL514+C514-AM514</f>
        <v/>
      </c>
      <c r="AV514" s="21">
        <f>AN514+C514-AM514</f>
        <v/>
      </c>
    </row>
    <row r="515">
      <c r="A515" t="inlineStr">
        <is>
          <t>医療費の境目</t>
        </is>
      </c>
      <c r="B515" s="21">
        <f>'3_医療費の境目'!$B$3</f>
        <v/>
      </c>
      <c r="C515" s="21">
        <f>IF('3_医療費の境目'!$B$4="",AO515,'3_医療費の境目'!$B$4)</f>
        <v/>
      </c>
      <c r="D515" s="21">
        <f>'3_医療費の境目'!D515</f>
        <v/>
      </c>
      <c r="E515" s="21">
        <f>ROUND(MIN(B515/12,650000)*12*0.0915+MIN(B515/12,1390000)*12*(0.0504+0)+B515*0.005,0)</f>
        <v/>
      </c>
      <c r="F515" s="21">
        <f>IF(B515&lt;741000,0,IF(B515&lt;2191000,B515-740000,IF(B515&lt;2193000,1451000,IF(B515&lt;2196000,1453000,IF(B515&lt;2200000,1456000,IF(B515&lt;3600000,ROUND(ROUNDDOWN(B515/4,-3)*2.8,0)-80000,IF(B515&lt;6600000,ROUND(ROUNDDOWN(B515/4,-3)*3.2,0)-440000,IF(B515&lt;8500000,ROUNDDOWN(B515*0.9,0)-1100000,B515-1950000))))))))</f>
        <v/>
      </c>
      <c r="G515" s="21">
        <f>IF(F515&gt;23500000,NA(),IF(F515&lt;=4890000,1040000,IF(F515&lt;=6550000,670000,620000)))</f>
        <v/>
      </c>
      <c r="H515" s="21">
        <f>IF(D515&lt;=0,0,MAX(0,MIN(2000000,D515-MIN(100000,ROUNDDOWN(F515*0.05,0)))))</f>
        <v/>
      </c>
      <c r="I515" s="21">
        <f>IF(C515&lt;=2000,0,MIN(C515,ROUNDDOWN(F515*0.4,0))-2000)</f>
        <v/>
      </c>
      <c r="J515" s="21">
        <f>MAX(0,ROUNDDOWN(F515-E515-G515,-3))</f>
        <v/>
      </c>
      <c r="K515" s="21">
        <f>MAX(0,ROUNDDOWN(F515-E515-G515-H515-I515,-3))</f>
        <v/>
      </c>
      <c r="L515" s="21">
        <f>MAX(0,ROUNDDOWN(F515-E515-G515-H515,-3))</f>
        <v/>
      </c>
      <c r="M515" s="21">
        <f>IF(J515&lt;=0,0,ROUNDDOWN((J515*LOOKUP(J515,{0,1950001,3300001,6950001,9000001,18000001,40000001},{0.05,0.1,0.2,0.23,0.33,0.4,0.45})-LOOKUP(J515,{0,1950001,3300001,6950001,9000001,18000001,40000001},{0,97500,427500,636000,1536000,2796000,4796000}))*1.021,-2))</f>
        <v/>
      </c>
      <c r="N515" s="21">
        <f>IF(K515&lt;=0,0,ROUNDDOWN((K515*LOOKUP(K515,{0,1950001,3300001,6950001,9000001,18000001,40000001},{0.05,0.1,0.2,0.23,0.33,0.4,0.45})-LOOKUP(K515,{0,1950001,3300001,6950001,9000001,18000001,40000001},{0,97500,427500,636000,1536000,2796000,4796000}))*1.021,-2))</f>
        <v/>
      </c>
      <c r="O515" s="21">
        <f>IF(L515&lt;=0,0,ROUNDDOWN((L515*LOOKUP(L515,{0,1950001,3300001,6950001,9000001,18000001,40000001},{0.05,0.1,0.2,0.23,0.33,0.4,0.45})-LOOKUP(L515,{0,1950001,3300001,6950001,9000001,18000001,40000001},{0,97500,427500,636000,1536000,2796000,4796000}))*1.021,-2))</f>
        <v/>
      </c>
      <c r="P515" s="21">
        <f>MAX(0,ROUNDDOWN(F515-E515-430000,-3))</f>
        <v/>
      </c>
      <c r="Q515" s="21">
        <f>MAX(0,ROUNDDOWN(F515-E515-430000-H515,-3))</f>
        <v/>
      </c>
      <c r="R515" s="21">
        <f>IF(F515&lt;=450000,0,MAX(0,P515*0.06-MIN(50000,P515)*0.03))</f>
        <v/>
      </c>
      <c r="S515" s="21">
        <f>IF(F515&lt;=450000,0,MAX(0,P515*0.04-MIN(50000,P515)*0.02))</f>
        <v/>
      </c>
      <c r="T515" s="21">
        <f>IF(F515&lt;=450000,0,MAX(0,Q515*0.06-MIN(50000,Q515)*0.03))</f>
        <v/>
      </c>
      <c r="U515" s="21">
        <f>IF(F515&lt;=450000,0,MAX(0,Q515*0.04-MIN(50000,Q515)*0.02))</f>
        <v/>
      </c>
      <c r="V515" s="21">
        <f>50000+MAX(0,G515-480000)</f>
        <v/>
      </c>
      <c r="W515" s="21">
        <f>P515-V515</f>
        <v/>
      </c>
      <c r="X515" s="21">
        <f>Q515-V515</f>
        <v/>
      </c>
      <c r="Y515" s="22">
        <f>IF(W515&lt;0,0.9,LOOKUP(W515,{0,1950001,3300001,6950001,9000001,18000001,40000001},{0.84895,0.7979,0.6958,0.66517,0.56307,0.4916,0.44055}))</f>
        <v/>
      </c>
      <c r="Z515" s="22">
        <f>IF(X515&lt;0,0.9,LOOKUP(X515,{0,1950001,3300001,6950001,9000001,18000001,40000001},{0.84895,0.7979,0.6958,0.66517,0.56307,0.4916,0.44055}))</f>
        <v/>
      </c>
      <c r="AA515" s="22">
        <f>IF(W515&lt;0,0,CHOOSE(MATCH(W515,{0,1950001,3300001,6950001,9000001},1),5.105/84.895,10.21/79.79,20.42/69.58,23.483/66.517,33.693/56.307))</f>
        <v/>
      </c>
      <c r="AB515" s="21">
        <f>IF(C515&lt;=2000,0,(MIN(C515,ROUNDDOWN(F515*0.3,0))-2000)*0.1)</f>
        <v/>
      </c>
      <c r="AC515" s="21">
        <f>IF(C515&lt;=2000,0,MIN((C515-2000)*Y515,(R515+S515)*0.2))</f>
        <v/>
      </c>
      <c r="AD515" s="21">
        <f>IF(C515&lt;=2000,0,MIN((C515-2000)*Z515,(T515+U515)*0.2))</f>
        <v/>
      </c>
      <c r="AE515" s="21">
        <f>AC515*AA515</f>
        <v/>
      </c>
      <c r="AF515" s="21">
        <f>ROUNDDOWN(R515,-2)+ROUNDDOWN(S515,-2)</f>
        <v/>
      </c>
      <c r="AG515" s="21">
        <f>ROUNDDOWN(MAX(0,R515-(AB515+AC515+AE515)*0.6),-2)+ROUNDDOWN(MAX(0,S515-(AB515+AC515+AE515)*0.4),-2)</f>
        <v/>
      </c>
      <c r="AH515" s="21">
        <f>ROUNDDOWN(MAX(0,T515-(AB515+AD515)*0.6),-2)+ROUNDDOWN(MAX(0,U515-(AB515+AD515)*0.4),-2)</f>
        <v/>
      </c>
      <c r="AI515" s="21">
        <f>ROUNDDOWN(T515,-2)+ROUNDDOWN(U515,-2)</f>
        <v/>
      </c>
      <c r="AJ515" s="21">
        <f>M515+AF515</f>
        <v/>
      </c>
      <c r="AK515" s="21">
        <f>M515+AG515</f>
        <v/>
      </c>
      <c r="AL515" s="21">
        <f>N515+AH515</f>
        <v/>
      </c>
      <c r="AM515" s="21">
        <f>O515+AI515</f>
        <v/>
      </c>
      <c r="AN515" s="21">
        <f>N515+AI515</f>
        <v/>
      </c>
      <c r="AO515" s="21">
        <f>ROUNDDOWN((R515+S515)*0.2/Y515+2000,0)</f>
        <v/>
      </c>
      <c r="AP515" s="21">
        <f>ROUNDDOWN((T515+U515)*0.2/Z515+2000,0)</f>
        <v/>
      </c>
      <c r="AQ515" s="21">
        <f>AL515-AK515</f>
        <v/>
      </c>
      <c r="AR515" s="21">
        <f>AM515-AK515</f>
        <v/>
      </c>
      <c r="AS515" s="21">
        <f>AM515-AL515</f>
        <v/>
      </c>
      <c r="AT515" s="21">
        <f>AK515+C515-AJ515</f>
        <v/>
      </c>
      <c r="AU515" s="21">
        <f>AL515+C515-AM515</f>
        <v/>
      </c>
      <c r="AV515" s="21">
        <f>AN515+C515-AM515</f>
        <v/>
      </c>
    </row>
    <row r="516">
      <c r="A516" t="inlineStr">
        <is>
          <t>医療費の境目</t>
        </is>
      </c>
      <c r="B516" s="21">
        <f>'3_医療費の境目'!$B$3</f>
        <v/>
      </c>
      <c r="C516" s="21">
        <f>IF('3_医療費の境目'!$B$4="",AO516,'3_医療費の境目'!$B$4)</f>
        <v/>
      </c>
      <c r="D516" s="21">
        <f>'3_医療費の境目'!D516</f>
        <v/>
      </c>
      <c r="E516" s="21">
        <f>ROUND(MIN(B516/12,650000)*12*0.0915+MIN(B516/12,1390000)*12*(0.0504+0)+B516*0.005,0)</f>
        <v/>
      </c>
      <c r="F516" s="21">
        <f>IF(B516&lt;741000,0,IF(B516&lt;2191000,B516-740000,IF(B516&lt;2193000,1451000,IF(B516&lt;2196000,1453000,IF(B516&lt;2200000,1456000,IF(B516&lt;3600000,ROUND(ROUNDDOWN(B516/4,-3)*2.8,0)-80000,IF(B516&lt;6600000,ROUND(ROUNDDOWN(B516/4,-3)*3.2,0)-440000,IF(B516&lt;8500000,ROUNDDOWN(B516*0.9,0)-1100000,B516-1950000))))))))</f>
        <v/>
      </c>
      <c r="G516" s="21">
        <f>IF(F516&gt;23500000,NA(),IF(F516&lt;=4890000,1040000,IF(F516&lt;=6550000,670000,620000)))</f>
        <v/>
      </c>
      <c r="H516" s="21">
        <f>IF(D516&lt;=0,0,MAX(0,MIN(2000000,D516-MIN(100000,ROUNDDOWN(F516*0.05,0)))))</f>
        <v/>
      </c>
      <c r="I516" s="21">
        <f>IF(C516&lt;=2000,0,MIN(C516,ROUNDDOWN(F516*0.4,0))-2000)</f>
        <v/>
      </c>
      <c r="J516" s="21">
        <f>MAX(0,ROUNDDOWN(F516-E516-G516,-3))</f>
        <v/>
      </c>
      <c r="K516" s="21">
        <f>MAX(0,ROUNDDOWN(F516-E516-G516-H516-I516,-3))</f>
        <v/>
      </c>
      <c r="L516" s="21">
        <f>MAX(0,ROUNDDOWN(F516-E516-G516-H516,-3))</f>
        <v/>
      </c>
      <c r="M516" s="21">
        <f>IF(J516&lt;=0,0,ROUNDDOWN((J516*LOOKUP(J516,{0,1950001,3300001,6950001,9000001,18000001,40000001},{0.05,0.1,0.2,0.23,0.33,0.4,0.45})-LOOKUP(J516,{0,1950001,3300001,6950001,9000001,18000001,40000001},{0,97500,427500,636000,1536000,2796000,4796000}))*1.021,-2))</f>
        <v/>
      </c>
      <c r="N516" s="21">
        <f>IF(K516&lt;=0,0,ROUNDDOWN((K516*LOOKUP(K516,{0,1950001,3300001,6950001,9000001,18000001,40000001},{0.05,0.1,0.2,0.23,0.33,0.4,0.45})-LOOKUP(K516,{0,1950001,3300001,6950001,9000001,18000001,40000001},{0,97500,427500,636000,1536000,2796000,4796000}))*1.021,-2))</f>
        <v/>
      </c>
      <c r="O516" s="21">
        <f>IF(L516&lt;=0,0,ROUNDDOWN((L516*LOOKUP(L516,{0,1950001,3300001,6950001,9000001,18000001,40000001},{0.05,0.1,0.2,0.23,0.33,0.4,0.45})-LOOKUP(L516,{0,1950001,3300001,6950001,9000001,18000001,40000001},{0,97500,427500,636000,1536000,2796000,4796000}))*1.021,-2))</f>
        <v/>
      </c>
      <c r="P516" s="21">
        <f>MAX(0,ROUNDDOWN(F516-E516-430000,-3))</f>
        <v/>
      </c>
      <c r="Q516" s="21">
        <f>MAX(0,ROUNDDOWN(F516-E516-430000-H516,-3))</f>
        <v/>
      </c>
      <c r="R516" s="21">
        <f>IF(F516&lt;=450000,0,MAX(0,P516*0.06-MIN(50000,P516)*0.03))</f>
        <v/>
      </c>
      <c r="S516" s="21">
        <f>IF(F516&lt;=450000,0,MAX(0,P516*0.04-MIN(50000,P516)*0.02))</f>
        <v/>
      </c>
      <c r="T516" s="21">
        <f>IF(F516&lt;=450000,0,MAX(0,Q516*0.06-MIN(50000,Q516)*0.03))</f>
        <v/>
      </c>
      <c r="U516" s="21">
        <f>IF(F516&lt;=450000,0,MAX(0,Q516*0.04-MIN(50000,Q516)*0.02))</f>
        <v/>
      </c>
      <c r="V516" s="21">
        <f>50000+MAX(0,G516-480000)</f>
        <v/>
      </c>
      <c r="W516" s="21">
        <f>P516-V516</f>
        <v/>
      </c>
      <c r="X516" s="21">
        <f>Q516-V516</f>
        <v/>
      </c>
      <c r="Y516" s="22">
        <f>IF(W516&lt;0,0.9,LOOKUP(W516,{0,1950001,3300001,6950001,9000001,18000001,40000001},{0.84895,0.7979,0.6958,0.66517,0.56307,0.4916,0.44055}))</f>
        <v/>
      </c>
      <c r="Z516" s="22">
        <f>IF(X516&lt;0,0.9,LOOKUP(X516,{0,1950001,3300001,6950001,9000001,18000001,40000001},{0.84895,0.7979,0.6958,0.66517,0.56307,0.4916,0.44055}))</f>
        <v/>
      </c>
      <c r="AA516" s="22">
        <f>IF(W516&lt;0,0,CHOOSE(MATCH(W516,{0,1950001,3300001,6950001,9000001},1),5.105/84.895,10.21/79.79,20.42/69.58,23.483/66.517,33.693/56.307))</f>
        <v/>
      </c>
      <c r="AB516" s="21">
        <f>IF(C516&lt;=2000,0,(MIN(C516,ROUNDDOWN(F516*0.3,0))-2000)*0.1)</f>
        <v/>
      </c>
      <c r="AC516" s="21">
        <f>IF(C516&lt;=2000,0,MIN((C516-2000)*Y516,(R516+S516)*0.2))</f>
        <v/>
      </c>
      <c r="AD516" s="21">
        <f>IF(C516&lt;=2000,0,MIN((C516-2000)*Z516,(T516+U516)*0.2))</f>
        <v/>
      </c>
      <c r="AE516" s="21">
        <f>AC516*AA516</f>
        <v/>
      </c>
      <c r="AF516" s="21">
        <f>ROUNDDOWN(R516,-2)+ROUNDDOWN(S516,-2)</f>
        <v/>
      </c>
      <c r="AG516" s="21">
        <f>ROUNDDOWN(MAX(0,R516-(AB516+AC516+AE516)*0.6),-2)+ROUNDDOWN(MAX(0,S516-(AB516+AC516+AE516)*0.4),-2)</f>
        <v/>
      </c>
      <c r="AH516" s="21">
        <f>ROUNDDOWN(MAX(0,T516-(AB516+AD516)*0.6),-2)+ROUNDDOWN(MAX(0,U516-(AB516+AD516)*0.4),-2)</f>
        <v/>
      </c>
      <c r="AI516" s="21">
        <f>ROUNDDOWN(T516,-2)+ROUNDDOWN(U516,-2)</f>
        <v/>
      </c>
      <c r="AJ516" s="21">
        <f>M516+AF516</f>
        <v/>
      </c>
      <c r="AK516" s="21">
        <f>M516+AG516</f>
        <v/>
      </c>
      <c r="AL516" s="21">
        <f>N516+AH516</f>
        <v/>
      </c>
      <c r="AM516" s="21">
        <f>O516+AI516</f>
        <v/>
      </c>
      <c r="AN516" s="21">
        <f>N516+AI516</f>
        <v/>
      </c>
      <c r="AO516" s="21">
        <f>ROUNDDOWN((R516+S516)*0.2/Y516+2000,0)</f>
        <v/>
      </c>
      <c r="AP516" s="21">
        <f>ROUNDDOWN((T516+U516)*0.2/Z516+2000,0)</f>
        <v/>
      </c>
      <c r="AQ516" s="21">
        <f>AL516-AK516</f>
        <v/>
      </c>
      <c r="AR516" s="21">
        <f>AM516-AK516</f>
        <v/>
      </c>
      <c r="AS516" s="21">
        <f>AM516-AL516</f>
        <v/>
      </c>
      <c r="AT516" s="21">
        <f>AK516+C516-AJ516</f>
        <v/>
      </c>
      <c r="AU516" s="21">
        <f>AL516+C516-AM516</f>
        <v/>
      </c>
      <c r="AV516" s="21">
        <f>AN516+C516-AM516</f>
        <v/>
      </c>
    </row>
    <row r="517">
      <c r="A517" t="inlineStr">
        <is>
          <t>医療費の境目</t>
        </is>
      </c>
      <c r="B517" s="21">
        <f>'3_医療費の境目'!$B$3</f>
        <v/>
      </c>
      <c r="C517" s="21">
        <f>IF('3_医療費の境目'!$B$4="",AO517,'3_医療費の境目'!$B$4)</f>
        <v/>
      </c>
      <c r="D517" s="21">
        <f>'3_医療費の境目'!D517</f>
        <v/>
      </c>
      <c r="E517" s="21">
        <f>ROUND(MIN(B517/12,650000)*12*0.0915+MIN(B517/12,1390000)*12*(0.0504+0)+B517*0.005,0)</f>
        <v/>
      </c>
      <c r="F517" s="21">
        <f>IF(B517&lt;741000,0,IF(B517&lt;2191000,B517-740000,IF(B517&lt;2193000,1451000,IF(B517&lt;2196000,1453000,IF(B517&lt;2200000,1456000,IF(B517&lt;3600000,ROUND(ROUNDDOWN(B517/4,-3)*2.8,0)-80000,IF(B517&lt;6600000,ROUND(ROUNDDOWN(B517/4,-3)*3.2,0)-440000,IF(B517&lt;8500000,ROUNDDOWN(B517*0.9,0)-1100000,B517-1950000))))))))</f>
        <v/>
      </c>
      <c r="G517" s="21">
        <f>IF(F517&gt;23500000,NA(),IF(F517&lt;=4890000,1040000,IF(F517&lt;=6550000,670000,620000)))</f>
        <v/>
      </c>
      <c r="H517" s="21">
        <f>IF(D517&lt;=0,0,MAX(0,MIN(2000000,D517-MIN(100000,ROUNDDOWN(F517*0.05,0)))))</f>
        <v/>
      </c>
      <c r="I517" s="21">
        <f>IF(C517&lt;=2000,0,MIN(C517,ROUNDDOWN(F517*0.4,0))-2000)</f>
        <v/>
      </c>
      <c r="J517" s="21">
        <f>MAX(0,ROUNDDOWN(F517-E517-G517,-3))</f>
        <v/>
      </c>
      <c r="K517" s="21">
        <f>MAX(0,ROUNDDOWN(F517-E517-G517-H517-I517,-3))</f>
        <v/>
      </c>
      <c r="L517" s="21">
        <f>MAX(0,ROUNDDOWN(F517-E517-G517-H517,-3))</f>
        <v/>
      </c>
      <c r="M517" s="21">
        <f>IF(J517&lt;=0,0,ROUNDDOWN((J517*LOOKUP(J517,{0,1950001,3300001,6950001,9000001,18000001,40000001},{0.05,0.1,0.2,0.23,0.33,0.4,0.45})-LOOKUP(J517,{0,1950001,3300001,6950001,9000001,18000001,40000001},{0,97500,427500,636000,1536000,2796000,4796000}))*1.021,-2))</f>
        <v/>
      </c>
      <c r="N517" s="21">
        <f>IF(K517&lt;=0,0,ROUNDDOWN((K517*LOOKUP(K517,{0,1950001,3300001,6950001,9000001,18000001,40000001},{0.05,0.1,0.2,0.23,0.33,0.4,0.45})-LOOKUP(K517,{0,1950001,3300001,6950001,9000001,18000001,40000001},{0,97500,427500,636000,1536000,2796000,4796000}))*1.021,-2))</f>
        <v/>
      </c>
      <c r="O517" s="21">
        <f>IF(L517&lt;=0,0,ROUNDDOWN((L517*LOOKUP(L517,{0,1950001,3300001,6950001,9000001,18000001,40000001},{0.05,0.1,0.2,0.23,0.33,0.4,0.45})-LOOKUP(L517,{0,1950001,3300001,6950001,9000001,18000001,40000001},{0,97500,427500,636000,1536000,2796000,4796000}))*1.021,-2))</f>
        <v/>
      </c>
      <c r="P517" s="21">
        <f>MAX(0,ROUNDDOWN(F517-E517-430000,-3))</f>
        <v/>
      </c>
      <c r="Q517" s="21">
        <f>MAX(0,ROUNDDOWN(F517-E517-430000-H517,-3))</f>
        <v/>
      </c>
      <c r="R517" s="21">
        <f>IF(F517&lt;=450000,0,MAX(0,P517*0.06-MIN(50000,P517)*0.03))</f>
        <v/>
      </c>
      <c r="S517" s="21">
        <f>IF(F517&lt;=450000,0,MAX(0,P517*0.04-MIN(50000,P517)*0.02))</f>
        <v/>
      </c>
      <c r="T517" s="21">
        <f>IF(F517&lt;=450000,0,MAX(0,Q517*0.06-MIN(50000,Q517)*0.03))</f>
        <v/>
      </c>
      <c r="U517" s="21">
        <f>IF(F517&lt;=450000,0,MAX(0,Q517*0.04-MIN(50000,Q517)*0.02))</f>
        <v/>
      </c>
      <c r="V517" s="21">
        <f>50000+MAX(0,G517-480000)</f>
        <v/>
      </c>
      <c r="W517" s="21">
        <f>P517-V517</f>
        <v/>
      </c>
      <c r="X517" s="21">
        <f>Q517-V517</f>
        <v/>
      </c>
      <c r="Y517" s="22">
        <f>IF(W517&lt;0,0.9,LOOKUP(W517,{0,1950001,3300001,6950001,9000001,18000001,40000001},{0.84895,0.7979,0.6958,0.66517,0.56307,0.4916,0.44055}))</f>
        <v/>
      </c>
      <c r="Z517" s="22">
        <f>IF(X517&lt;0,0.9,LOOKUP(X517,{0,1950001,3300001,6950001,9000001,18000001,40000001},{0.84895,0.7979,0.6958,0.66517,0.56307,0.4916,0.44055}))</f>
        <v/>
      </c>
      <c r="AA517" s="22">
        <f>IF(W517&lt;0,0,CHOOSE(MATCH(W517,{0,1950001,3300001,6950001,9000001},1),5.105/84.895,10.21/79.79,20.42/69.58,23.483/66.517,33.693/56.307))</f>
        <v/>
      </c>
      <c r="AB517" s="21">
        <f>IF(C517&lt;=2000,0,(MIN(C517,ROUNDDOWN(F517*0.3,0))-2000)*0.1)</f>
        <v/>
      </c>
      <c r="AC517" s="21">
        <f>IF(C517&lt;=2000,0,MIN((C517-2000)*Y517,(R517+S517)*0.2))</f>
        <v/>
      </c>
      <c r="AD517" s="21">
        <f>IF(C517&lt;=2000,0,MIN((C517-2000)*Z517,(T517+U517)*0.2))</f>
        <v/>
      </c>
      <c r="AE517" s="21">
        <f>AC517*AA517</f>
        <v/>
      </c>
      <c r="AF517" s="21">
        <f>ROUNDDOWN(R517,-2)+ROUNDDOWN(S517,-2)</f>
        <v/>
      </c>
      <c r="AG517" s="21">
        <f>ROUNDDOWN(MAX(0,R517-(AB517+AC517+AE517)*0.6),-2)+ROUNDDOWN(MAX(0,S517-(AB517+AC517+AE517)*0.4),-2)</f>
        <v/>
      </c>
      <c r="AH517" s="21">
        <f>ROUNDDOWN(MAX(0,T517-(AB517+AD517)*0.6),-2)+ROUNDDOWN(MAX(0,U517-(AB517+AD517)*0.4),-2)</f>
        <v/>
      </c>
      <c r="AI517" s="21">
        <f>ROUNDDOWN(T517,-2)+ROUNDDOWN(U517,-2)</f>
        <v/>
      </c>
      <c r="AJ517" s="21">
        <f>M517+AF517</f>
        <v/>
      </c>
      <c r="AK517" s="21">
        <f>M517+AG517</f>
        <v/>
      </c>
      <c r="AL517" s="21">
        <f>N517+AH517</f>
        <v/>
      </c>
      <c r="AM517" s="21">
        <f>O517+AI517</f>
        <v/>
      </c>
      <c r="AN517" s="21">
        <f>N517+AI517</f>
        <v/>
      </c>
      <c r="AO517" s="21">
        <f>ROUNDDOWN((R517+S517)*0.2/Y517+2000,0)</f>
        <v/>
      </c>
      <c r="AP517" s="21">
        <f>ROUNDDOWN((T517+U517)*0.2/Z517+2000,0)</f>
        <v/>
      </c>
      <c r="AQ517" s="21">
        <f>AL517-AK517</f>
        <v/>
      </c>
      <c r="AR517" s="21">
        <f>AM517-AK517</f>
        <v/>
      </c>
      <c r="AS517" s="21">
        <f>AM517-AL517</f>
        <v/>
      </c>
      <c r="AT517" s="21">
        <f>AK517+C517-AJ517</f>
        <v/>
      </c>
      <c r="AU517" s="21">
        <f>AL517+C517-AM517</f>
        <v/>
      </c>
      <c r="AV517" s="21">
        <f>AN517+C517-AM517</f>
        <v/>
      </c>
    </row>
    <row r="518">
      <c r="A518" t="inlineStr">
        <is>
          <t>医療費の境目</t>
        </is>
      </c>
      <c r="B518" s="21">
        <f>'3_医療費の境目'!$B$3</f>
        <v/>
      </c>
      <c r="C518" s="21">
        <f>IF('3_医療費の境目'!$B$4="",AO518,'3_医療費の境目'!$B$4)</f>
        <v/>
      </c>
      <c r="D518" s="21">
        <f>'3_医療費の境目'!D518</f>
        <v/>
      </c>
      <c r="E518" s="21">
        <f>ROUND(MIN(B518/12,650000)*12*0.0915+MIN(B518/12,1390000)*12*(0.0504+0)+B518*0.005,0)</f>
        <v/>
      </c>
      <c r="F518" s="21">
        <f>IF(B518&lt;741000,0,IF(B518&lt;2191000,B518-740000,IF(B518&lt;2193000,1451000,IF(B518&lt;2196000,1453000,IF(B518&lt;2200000,1456000,IF(B518&lt;3600000,ROUND(ROUNDDOWN(B518/4,-3)*2.8,0)-80000,IF(B518&lt;6600000,ROUND(ROUNDDOWN(B518/4,-3)*3.2,0)-440000,IF(B518&lt;8500000,ROUNDDOWN(B518*0.9,0)-1100000,B518-1950000))))))))</f>
        <v/>
      </c>
      <c r="G518" s="21">
        <f>IF(F518&gt;23500000,NA(),IF(F518&lt;=4890000,1040000,IF(F518&lt;=6550000,670000,620000)))</f>
        <v/>
      </c>
      <c r="H518" s="21">
        <f>IF(D518&lt;=0,0,MAX(0,MIN(2000000,D518-MIN(100000,ROUNDDOWN(F518*0.05,0)))))</f>
        <v/>
      </c>
      <c r="I518" s="21">
        <f>IF(C518&lt;=2000,0,MIN(C518,ROUNDDOWN(F518*0.4,0))-2000)</f>
        <v/>
      </c>
      <c r="J518" s="21">
        <f>MAX(0,ROUNDDOWN(F518-E518-G518,-3))</f>
        <v/>
      </c>
      <c r="K518" s="21">
        <f>MAX(0,ROUNDDOWN(F518-E518-G518-H518-I518,-3))</f>
        <v/>
      </c>
      <c r="L518" s="21">
        <f>MAX(0,ROUNDDOWN(F518-E518-G518-H518,-3))</f>
        <v/>
      </c>
      <c r="M518" s="21">
        <f>IF(J518&lt;=0,0,ROUNDDOWN((J518*LOOKUP(J518,{0,1950001,3300001,6950001,9000001,18000001,40000001},{0.05,0.1,0.2,0.23,0.33,0.4,0.45})-LOOKUP(J518,{0,1950001,3300001,6950001,9000001,18000001,40000001},{0,97500,427500,636000,1536000,2796000,4796000}))*1.021,-2))</f>
        <v/>
      </c>
      <c r="N518" s="21">
        <f>IF(K518&lt;=0,0,ROUNDDOWN((K518*LOOKUP(K518,{0,1950001,3300001,6950001,9000001,18000001,40000001},{0.05,0.1,0.2,0.23,0.33,0.4,0.45})-LOOKUP(K518,{0,1950001,3300001,6950001,9000001,18000001,40000001},{0,97500,427500,636000,1536000,2796000,4796000}))*1.021,-2))</f>
        <v/>
      </c>
      <c r="O518" s="21">
        <f>IF(L518&lt;=0,0,ROUNDDOWN((L518*LOOKUP(L518,{0,1950001,3300001,6950001,9000001,18000001,40000001},{0.05,0.1,0.2,0.23,0.33,0.4,0.45})-LOOKUP(L518,{0,1950001,3300001,6950001,9000001,18000001,40000001},{0,97500,427500,636000,1536000,2796000,4796000}))*1.021,-2))</f>
        <v/>
      </c>
      <c r="P518" s="21">
        <f>MAX(0,ROUNDDOWN(F518-E518-430000,-3))</f>
        <v/>
      </c>
      <c r="Q518" s="21">
        <f>MAX(0,ROUNDDOWN(F518-E518-430000-H518,-3))</f>
        <v/>
      </c>
      <c r="R518" s="21">
        <f>IF(F518&lt;=450000,0,MAX(0,P518*0.06-MIN(50000,P518)*0.03))</f>
        <v/>
      </c>
      <c r="S518" s="21">
        <f>IF(F518&lt;=450000,0,MAX(0,P518*0.04-MIN(50000,P518)*0.02))</f>
        <v/>
      </c>
      <c r="T518" s="21">
        <f>IF(F518&lt;=450000,0,MAX(0,Q518*0.06-MIN(50000,Q518)*0.03))</f>
        <v/>
      </c>
      <c r="U518" s="21">
        <f>IF(F518&lt;=450000,0,MAX(0,Q518*0.04-MIN(50000,Q518)*0.02))</f>
        <v/>
      </c>
      <c r="V518" s="21">
        <f>50000+MAX(0,G518-480000)</f>
        <v/>
      </c>
      <c r="W518" s="21">
        <f>P518-V518</f>
        <v/>
      </c>
      <c r="X518" s="21">
        <f>Q518-V518</f>
        <v/>
      </c>
      <c r="Y518" s="22">
        <f>IF(W518&lt;0,0.9,LOOKUP(W518,{0,1950001,3300001,6950001,9000001,18000001,40000001},{0.84895,0.7979,0.6958,0.66517,0.56307,0.4916,0.44055}))</f>
        <v/>
      </c>
      <c r="Z518" s="22">
        <f>IF(X518&lt;0,0.9,LOOKUP(X518,{0,1950001,3300001,6950001,9000001,18000001,40000001},{0.84895,0.7979,0.6958,0.66517,0.56307,0.4916,0.44055}))</f>
        <v/>
      </c>
      <c r="AA518" s="22">
        <f>IF(W518&lt;0,0,CHOOSE(MATCH(W518,{0,1950001,3300001,6950001,9000001},1),5.105/84.895,10.21/79.79,20.42/69.58,23.483/66.517,33.693/56.307))</f>
        <v/>
      </c>
      <c r="AB518" s="21">
        <f>IF(C518&lt;=2000,0,(MIN(C518,ROUNDDOWN(F518*0.3,0))-2000)*0.1)</f>
        <v/>
      </c>
      <c r="AC518" s="21">
        <f>IF(C518&lt;=2000,0,MIN((C518-2000)*Y518,(R518+S518)*0.2))</f>
        <v/>
      </c>
      <c r="AD518" s="21">
        <f>IF(C518&lt;=2000,0,MIN((C518-2000)*Z518,(T518+U518)*0.2))</f>
        <v/>
      </c>
      <c r="AE518" s="21">
        <f>AC518*AA518</f>
        <v/>
      </c>
      <c r="AF518" s="21">
        <f>ROUNDDOWN(R518,-2)+ROUNDDOWN(S518,-2)</f>
        <v/>
      </c>
      <c r="AG518" s="21">
        <f>ROUNDDOWN(MAX(0,R518-(AB518+AC518+AE518)*0.6),-2)+ROUNDDOWN(MAX(0,S518-(AB518+AC518+AE518)*0.4),-2)</f>
        <v/>
      </c>
      <c r="AH518" s="21">
        <f>ROUNDDOWN(MAX(0,T518-(AB518+AD518)*0.6),-2)+ROUNDDOWN(MAX(0,U518-(AB518+AD518)*0.4),-2)</f>
        <v/>
      </c>
      <c r="AI518" s="21">
        <f>ROUNDDOWN(T518,-2)+ROUNDDOWN(U518,-2)</f>
        <v/>
      </c>
      <c r="AJ518" s="21">
        <f>M518+AF518</f>
        <v/>
      </c>
      <c r="AK518" s="21">
        <f>M518+AG518</f>
        <v/>
      </c>
      <c r="AL518" s="21">
        <f>N518+AH518</f>
        <v/>
      </c>
      <c r="AM518" s="21">
        <f>O518+AI518</f>
        <v/>
      </c>
      <c r="AN518" s="21">
        <f>N518+AI518</f>
        <v/>
      </c>
      <c r="AO518" s="21">
        <f>ROUNDDOWN((R518+S518)*0.2/Y518+2000,0)</f>
        <v/>
      </c>
      <c r="AP518" s="21">
        <f>ROUNDDOWN((T518+U518)*0.2/Z518+2000,0)</f>
        <v/>
      </c>
      <c r="AQ518" s="21">
        <f>AL518-AK518</f>
        <v/>
      </c>
      <c r="AR518" s="21">
        <f>AM518-AK518</f>
        <v/>
      </c>
      <c r="AS518" s="21">
        <f>AM518-AL518</f>
        <v/>
      </c>
      <c r="AT518" s="21">
        <f>AK518+C518-AJ518</f>
        <v/>
      </c>
      <c r="AU518" s="21">
        <f>AL518+C518-AM518</f>
        <v/>
      </c>
      <c r="AV518" s="21">
        <f>AN518+C518-AM518</f>
        <v/>
      </c>
    </row>
    <row r="519">
      <c r="A519" t="inlineStr">
        <is>
          <t>医療費の境目</t>
        </is>
      </c>
      <c r="B519" s="21">
        <f>'3_医療費の境目'!$B$3</f>
        <v/>
      </c>
      <c r="C519" s="21">
        <f>IF('3_医療費の境目'!$B$4="",AO519,'3_医療費の境目'!$B$4)</f>
        <v/>
      </c>
      <c r="D519" s="21">
        <f>'3_医療費の境目'!D519</f>
        <v/>
      </c>
      <c r="E519" s="21">
        <f>ROUND(MIN(B519/12,650000)*12*0.0915+MIN(B519/12,1390000)*12*(0.0504+0)+B519*0.005,0)</f>
        <v/>
      </c>
      <c r="F519" s="21">
        <f>IF(B519&lt;741000,0,IF(B519&lt;2191000,B519-740000,IF(B519&lt;2193000,1451000,IF(B519&lt;2196000,1453000,IF(B519&lt;2200000,1456000,IF(B519&lt;3600000,ROUND(ROUNDDOWN(B519/4,-3)*2.8,0)-80000,IF(B519&lt;6600000,ROUND(ROUNDDOWN(B519/4,-3)*3.2,0)-440000,IF(B519&lt;8500000,ROUNDDOWN(B519*0.9,0)-1100000,B519-1950000))))))))</f>
        <v/>
      </c>
      <c r="G519" s="21">
        <f>IF(F519&gt;23500000,NA(),IF(F519&lt;=4890000,1040000,IF(F519&lt;=6550000,670000,620000)))</f>
        <v/>
      </c>
      <c r="H519" s="21">
        <f>IF(D519&lt;=0,0,MAX(0,MIN(2000000,D519-MIN(100000,ROUNDDOWN(F519*0.05,0)))))</f>
        <v/>
      </c>
      <c r="I519" s="21">
        <f>IF(C519&lt;=2000,0,MIN(C519,ROUNDDOWN(F519*0.4,0))-2000)</f>
        <v/>
      </c>
      <c r="J519" s="21">
        <f>MAX(0,ROUNDDOWN(F519-E519-G519,-3))</f>
        <v/>
      </c>
      <c r="K519" s="21">
        <f>MAX(0,ROUNDDOWN(F519-E519-G519-H519-I519,-3))</f>
        <v/>
      </c>
      <c r="L519" s="21">
        <f>MAX(0,ROUNDDOWN(F519-E519-G519-H519,-3))</f>
        <v/>
      </c>
      <c r="M519" s="21">
        <f>IF(J519&lt;=0,0,ROUNDDOWN((J519*LOOKUP(J519,{0,1950001,3300001,6950001,9000001,18000001,40000001},{0.05,0.1,0.2,0.23,0.33,0.4,0.45})-LOOKUP(J519,{0,1950001,3300001,6950001,9000001,18000001,40000001},{0,97500,427500,636000,1536000,2796000,4796000}))*1.021,-2))</f>
        <v/>
      </c>
      <c r="N519" s="21">
        <f>IF(K519&lt;=0,0,ROUNDDOWN((K519*LOOKUP(K519,{0,1950001,3300001,6950001,9000001,18000001,40000001},{0.05,0.1,0.2,0.23,0.33,0.4,0.45})-LOOKUP(K519,{0,1950001,3300001,6950001,9000001,18000001,40000001},{0,97500,427500,636000,1536000,2796000,4796000}))*1.021,-2))</f>
        <v/>
      </c>
      <c r="O519" s="21">
        <f>IF(L519&lt;=0,0,ROUNDDOWN((L519*LOOKUP(L519,{0,1950001,3300001,6950001,9000001,18000001,40000001},{0.05,0.1,0.2,0.23,0.33,0.4,0.45})-LOOKUP(L519,{0,1950001,3300001,6950001,9000001,18000001,40000001},{0,97500,427500,636000,1536000,2796000,4796000}))*1.021,-2))</f>
        <v/>
      </c>
      <c r="P519" s="21">
        <f>MAX(0,ROUNDDOWN(F519-E519-430000,-3))</f>
        <v/>
      </c>
      <c r="Q519" s="21">
        <f>MAX(0,ROUNDDOWN(F519-E519-430000-H519,-3))</f>
        <v/>
      </c>
      <c r="R519" s="21">
        <f>IF(F519&lt;=450000,0,MAX(0,P519*0.06-MIN(50000,P519)*0.03))</f>
        <v/>
      </c>
      <c r="S519" s="21">
        <f>IF(F519&lt;=450000,0,MAX(0,P519*0.04-MIN(50000,P519)*0.02))</f>
        <v/>
      </c>
      <c r="T519" s="21">
        <f>IF(F519&lt;=450000,0,MAX(0,Q519*0.06-MIN(50000,Q519)*0.03))</f>
        <v/>
      </c>
      <c r="U519" s="21">
        <f>IF(F519&lt;=450000,0,MAX(0,Q519*0.04-MIN(50000,Q519)*0.02))</f>
        <v/>
      </c>
      <c r="V519" s="21">
        <f>50000+MAX(0,G519-480000)</f>
        <v/>
      </c>
      <c r="W519" s="21">
        <f>P519-V519</f>
        <v/>
      </c>
      <c r="X519" s="21">
        <f>Q519-V519</f>
        <v/>
      </c>
      <c r="Y519" s="22">
        <f>IF(W519&lt;0,0.9,LOOKUP(W519,{0,1950001,3300001,6950001,9000001,18000001,40000001},{0.84895,0.7979,0.6958,0.66517,0.56307,0.4916,0.44055}))</f>
        <v/>
      </c>
      <c r="Z519" s="22">
        <f>IF(X519&lt;0,0.9,LOOKUP(X519,{0,1950001,3300001,6950001,9000001,18000001,40000001},{0.84895,0.7979,0.6958,0.66517,0.56307,0.4916,0.44055}))</f>
        <v/>
      </c>
      <c r="AA519" s="22">
        <f>IF(W519&lt;0,0,CHOOSE(MATCH(W519,{0,1950001,3300001,6950001,9000001},1),5.105/84.895,10.21/79.79,20.42/69.58,23.483/66.517,33.693/56.307))</f>
        <v/>
      </c>
      <c r="AB519" s="21">
        <f>IF(C519&lt;=2000,0,(MIN(C519,ROUNDDOWN(F519*0.3,0))-2000)*0.1)</f>
        <v/>
      </c>
      <c r="AC519" s="21">
        <f>IF(C519&lt;=2000,0,MIN((C519-2000)*Y519,(R519+S519)*0.2))</f>
        <v/>
      </c>
      <c r="AD519" s="21">
        <f>IF(C519&lt;=2000,0,MIN((C519-2000)*Z519,(T519+U519)*0.2))</f>
        <v/>
      </c>
      <c r="AE519" s="21">
        <f>AC519*AA519</f>
        <v/>
      </c>
      <c r="AF519" s="21">
        <f>ROUNDDOWN(R519,-2)+ROUNDDOWN(S519,-2)</f>
        <v/>
      </c>
      <c r="AG519" s="21">
        <f>ROUNDDOWN(MAX(0,R519-(AB519+AC519+AE519)*0.6),-2)+ROUNDDOWN(MAX(0,S519-(AB519+AC519+AE519)*0.4),-2)</f>
        <v/>
      </c>
      <c r="AH519" s="21">
        <f>ROUNDDOWN(MAX(0,T519-(AB519+AD519)*0.6),-2)+ROUNDDOWN(MAX(0,U519-(AB519+AD519)*0.4),-2)</f>
        <v/>
      </c>
      <c r="AI519" s="21">
        <f>ROUNDDOWN(T519,-2)+ROUNDDOWN(U519,-2)</f>
        <v/>
      </c>
      <c r="AJ519" s="21">
        <f>M519+AF519</f>
        <v/>
      </c>
      <c r="AK519" s="21">
        <f>M519+AG519</f>
        <v/>
      </c>
      <c r="AL519" s="21">
        <f>N519+AH519</f>
        <v/>
      </c>
      <c r="AM519" s="21">
        <f>O519+AI519</f>
        <v/>
      </c>
      <c r="AN519" s="21">
        <f>N519+AI519</f>
        <v/>
      </c>
      <c r="AO519" s="21">
        <f>ROUNDDOWN((R519+S519)*0.2/Y519+2000,0)</f>
        <v/>
      </c>
      <c r="AP519" s="21">
        <f>ROUNDDOWN((T519+U519)*0.2/Z519+2000,0)</f>
        <v/>
      </c>
      <c r="AQ519" s="21">
        <f>AL519-AK519</f>
        <v/>
      </c>
      <c r="AR519" s="21">
        <f>AM519-AK519</f>
        <v/>
      </c>
      <c r="AS519" s="21">
        <f>AM519-AL519</f>
        <v/>
      </c>
      <c r="AT519" s="21">
        <f>AK519+C519-AJ519</f>
        <v/>
      </c>
      <c r="AU519" s="21">
        <f>AL519+C519-AM519</f>
        <v/>
      </c>
      <c r="AV519" s="21">
        <f>AN519+C519-AM519</f>
        <v/>
      </c>
    </row>
    <row r="520">
      <c r="A520" t="inlineStr">
        <is>
          <t>医療費の境目</t>
        </is>
      </c>
      <c r="B520" s="21">
        <f>'3_医療費の境目'!$B$3</f>
        <v/>
      </c>
      <c r="C520" s="21">
        <f>IF('3_医療費の境目'!$B$4="",AO520,'3_医療費の境目'!$B$4)</f>
        <v/>
      </c>
      <c r="D520" s="21">
        <f>'3_医療費の境目'!D520</f>
        <v/>
      </c>
      <c r="E520" s="21">
        <f>ROUND(MIN(B520/12,650000)*12*0.0915+MIN(B520/12,1390000)*12*(0.0504+0)+B520*0.005,0)</f>
        <v/>
      </c>
      <c r="F520" s="21">
        <f>IF(B520&lt;741000,0,IF(B520&lt;2191000,B520-740000,IF(B520&lt;2193000,1451000,IF(B520&lt;2196000,1453000,IF(B520&lt;2200000,1456000,IF(B520&lt;3600000,ROUND(ROUNDDOWN(B520/4,-3)*2.8,0)-80000,IF(B520&lt;6600000,ROUND(ROUNDDOWN(B520/4,-3)*3.2,0)-440000,IF(B520&lt;8500000,ROUNDDOWN(B520*0.9,0)-1100000,B520-1950000))))))))</f>
        <v/>
      </c>
      <c r="G520" s="21">
        <f>IF(F520&gt;23500000,NA(),IF(F520&lt;=4890000,1040000,IF(F520&lt;=6550000,670000,620000)))</f>
        <v/>
      </c>
      <c r="H520" s="21">
        <f>IF(D520&lt;=0,0,MAX(0,MIN(2000000,D520-MIN(100000,ROUNDDOWN(F520*0.05,0)))))</f>
        <v/>
      </c>
      <c r="I520" s="21">
        <f>IF(C520&lt;=2000,0,MIN(C520,ROUNDDOWN(F520*0.4,0))-2000)</f>
        <v/>
      </c>
      <c r="J520" s="21">
        <f>MAX(0,ROUNDDOWN(F520-E520-G520,-3))</f>
        <v/>
      </c>
      <c r="K520" s="21">
        <f>MAX(0,ROUNDDOWN(F520-E520-G520-H520-I520,-3))</f>
        <v/>
      </c>
      <c r="L520" s="21">
        <f>MAX(0,ROUNDDOWN(F520-E520-G520-H520,-3))</f>
        <v/>
      </c>
      <c r="M520" s="21">
        <f>IF(J520&lt;=0,0,ROUNDDOWN((J520*LOOKUP(J520,{0,1950001,3300001,6950001,9000001,18000001,40000001},{0.05,0.1,0.2,0.23,0.33,0.4,0.45})-LOOKUP(J520,{0,1950001,3300001,6950001,9000001,18000001,40000001},{0,97500,427500,636000,1536000,2796000,4796000}))*1.021,-2))</f>
        <v/>
      </c>
      <c r="N520" s="21">
        <f>IF(K520&lt;=0,0,ROUNDDOWN((K520*LOOKUP(K520,{0,1950001,3300001,6950001,9000001,18000001,40000001},{0.05,0.1,0.2,0.23,0.33,0.4,0.45})-LOOKUP(K520,{0,1950001,3300001,6950001,9000001,18000001,40000001},{0,97500,427500,636000,1536000,2796000,4796000}))*1.021,-2))</f>
        <v/>
      </c>
      <c r="O520" s="21">
        <f>IF(L520&lt;=0,0,ROUNDDOWN((L520*LOOKUP(L520,{0,1950001,3300001,6950001,9000001,18000001,40000001},{0.05,0.1,0.2,0.23,0.33,0.4,0.45})-LOOKUP(L520,{0,1950001,3300001,6950001,9000001,18000001,40000001},{0,97500,427500,636000,1536000,2796000,4796000}))*1.021,-2))</f>
        <v/>
      </c>
      <c r="P520" s="21">
        <f>MAX(0,ROUNDDOWN(F520-E520-430000,-3))</f>
        <v/>
      </c>
      <c r="Q520" s="21">
        <f>MAX(0,ROUNDDOWN(F520-E520-430000-H520,-3))</f>
        <v/>
      </c>
      <c r="R520" s="21">
        <f>IF(F520&lt;=450000,0,MAX(0,P520*0.06-MIN(50000,P520)*0.03))</f>
        <v/>
      </c>
      <c r="S520" s="21">
        <f>IF(F520&lt;=450000,0,MAX(0,P520*0.04-MIN(50000,P520)*0.02))</f>
        <v/>
      </c>
      <c r="T520" s="21">
        <f>IF(F520&lt;=450000,0,MAX(0,Q520*0.06-MIN(50000,Q520)*0.03))</f>
        <v/>
      </c>
      <c r="U520" s="21">
        <f>IF(F520&lt;=450000,0,MAX(0,Q520*0.04-MIN(50000,Q520)*0.02))</f>
        <v/>
      </c>
      <c r="V520" s="21">
        <f>50000+MAX(0,G520-480000)</f>
        <v/>
      </c>
      <c r="W520" s="21">
        <f>P520-V520</f>
        <v/>
      </c>
      <c r="X520" s="21">
        <f>Q520-V520</f>
        <v/>
      </c>
      <c r="Y520" s="22">
        <f>IF(W520&lt;0,0.9,LOOKUP(W520,{0,1950001,3300001,6950001,9000001,18000001,40000001},{0.84895,0.7979,0.6958,0.66517,0.56307,0.4916,0.44055}))</f>
        <v/>
      </c>
      <c r="Z520" s="22">
        <f>IF(X520&lt;0,0.9,LOOKUP(X520,{0,1950001,3300001,6950001,9000001,18000001,40000001},{0.84895,0.7979,0.6958,0.66517,0.56307,0.4916,0.44055}))</f>
        <v/>
      </c>
      <c r="AA520" s="22">
        <f>IF(W520&lt;0,0,CHOOSE(MATCH(W520,{0,1950001,3300001,6950001,9000001},1),5.105/84.895,10.21/79.79,20.42/69.58,23.483/66.517,33.693/56.307))</f>
        <v/>
      </c>
      <c r="AB520" s="21">
        <f>IF(C520&lt;=2000,0,(MIN(C520,ROUNDDOWN(F520*0.3,0))-2000)*0.1)</f>
        <v/>
      </c>
      <c r="AC520" s="21">
        <f>IF(C520&lt;=2000,0,MIN((C520-2000)*Y520,(R520+S520)*0.2))</f>
        <v/>
      </c>
      <c r="AD520" s="21">
        <f>IF(C520&lt;=2000,0,MIN((C520-2000)*Z520,(T520+U520)*0.2))</f>
        <v/>
      </c>
      <c r="AE520" s="21">
        <f>AC520*AA520</f>
        <v/>
      </c>
      <c r="AF520" s="21">
        <f>ROUNDDOWN(R520,-2)+ROUNDDOWN(S520,-2)</f>
        <v/>
      </c>
      <c r="AG520" s="21">
        <f>ROUNDDOWN(MAX(0,R520-(AB520+AC520+AE520)*0.6),-2)+ROUNDDOWN(MAX(0,S520-(AB520+AC520+AE520)*0.4),-2)</f>
        <v/>
      </c>
      <c r="AH520" s="21">
        <f>ROUNDDOWN(MAX(0,T520-(AB520+AD520)*0.6),-2)+ROUNDDOWN(MAX(0,U520-(AB520+AD520)*0.4),-2)</f>
        <v/>
      </c>
      <c r="AI520" s="21">
        <f>ROUNDDOWN(T520,-2)+ROUNDDOWN(U520,-2)</f>
        <v/>
      </c>
      <c r="AJ520" s="21">
        <f>M520+AF520</f>
        <v/>
      </c>
      <c r="AK520" s="21">
        <f>M520+AG520</f>
        <v/>
      </c>
      <c r="AL520" s="21">
        <f>N520+AH520</f>
        <v/>
      </c>
      <c r="AM520" s="21">
        <f>O520+AI520</f>
        <v/>
      </c>
      <c r="AN520" s="21">
        <f>N520+AI520</f>
        <v/>
      </c>
      <c r="AO520" s="21">
        <f>ROUNDDOWN((R520+S520)*0.2/Y520+2000,0)</f>
        <v/>
      </c>
      <c r="AP520" s="21">
        <f>ROUNDDOWN((T520+U520)*0.2/Z520+2000,0)</f>
        <v/>
      </c>
      <c r="AQ520" s="21">
        <f>AL520-AK520</f>
        <v/>
      </c>
      <c r="AR520" s="21">
        <f>AM520-AK520</f>
        <v/>
      </c>
      <c r="AS520" s="21">
        <f>AM520-AL520</f>
        <v/>
      </c>
      <c r="AT520" s="21">
        <f>AK520+C520-AJ520</f>
        <v/>
      </c>
      <c r="AU520" s="21">
        <f>AL520+C520-AM520</f>
        <v/>
      </c>
      <c r="AV520" s="21">
        <f>AN520+C520-AM520</f>
        <v/>
      </c>
    </row>
    <row r="521">
      <c r="A521" t="inlineStr">
        <is>
          <t>医療費の境目</t>
        </is>
      </c>
      <c r="B521" s="21">
        <f>'3_医療費の境目'!$B$3</f>
        <v/>
      </c>
      <c r="C521" s="21">
        <f>IF('3_医療費の境目'!$B$4="",AO521,'3_医療費の境目'!$B$4)</f>
        <v/>
      </c>
      <c r="D521" s="21">
        <f>'3_医療費の境目'!D521</f>
        <v/>
      </c>
      <c r="E521" s="21">
        <f>ROUND(MIN(B521/12,650000)*12*0.0915+MIN(B521/12,1390000)*12*(0.0504+0)+B521*0.005,0)</f>
        <v/>
      </c>
      <c r="F521" s="21">
        <f>IF(B521&lt;741000,0,IF(B521&lt;2191000,B521-740000,IF(B521&lt;2193000,1451000,IF(B521&lt;2196000,1453000,IF(B521&lt;2200000,1456000,IF(B521&lt;3600000,ROUND(ROUNDDOWN(B521/4,-3)*2.8,0)-80000,IF(B521&lt;6600000,ROUND(ROUNDDOWN(B521/4,-3)*3.2,0)-440000,IF(B521&lt;8500000,ROUNDDOWN(B521*0.9,0)-1100000,B521-1950000))))))))</f>
        <v/>
      </c>
      <c r="G521" s="21">
        <f>IF(F521&gt;23500000,NA(),IF(F521&lt;=4890000,1040000,IF(F521&lt;=6550000,670000,620000)))</f>
        <v/>
      </c>
      <c r="H521" s="21">
        <f>IF(D521&lt;=0,0,MAX(0,MIN(2000000,D521-MIN(100000,ROUNDDOWN(F521*0.05,0)))))</f>
        <v/>
      </c>
      <c r="I521" s="21">
        <f>IF(C521&lt;=2000,0,MIN(C521,ROUNDDOWN(F521*0.4,0))-2000)</f>
        <v/>
      </c>
      <c r="J521" s="21">
        <f>MAX(0,ROUNDDOWN(F521-E521-G521,-3))</f>
        <v/>
      </c>
      <c r="K521" s="21">
        <f>MAX(0,ROUNDDOWN(F521-E521-G521-H521-I521,-3))</f>
        <v/>
      </c>
      <c r="L521" s="21">
        <f>MAX(0,ROUNDDOWN(F521-E521-G521-H521,-3))</f>
        <v/>
      </c>
      <c r="M521" s="21">
        <f>IF(J521&lt;=0,0,ROUNDDOWN((J521*LOOKUP(J521,{0,1950001,3300001,6950001,9000001,18000001,40000001},{0.05,0.1,0.2,0.23,0.33,0.4,0.45})-LOOKUP(J521,{0,1950001,3300001,6950001,9000001,18000001,40000001},{0,97500,427500,636000,1536000,2796000,4796000}))*1.021,-2))</f>
        <v/>
      </c>
      <c r="N521" s="21">
        <f>IF(K521&lt;=0,0,ROUNDDOWN((K521*LOOKUP(K521,{0,1950001,3300001,6950001,9000001,18000001,40000001},{0.05,0.1,0.2,0.23,0.33,0.4,0.45})-LOOKUP(K521,{0,1950001,3300001,6950001,9000001,18000001,40000001},{0,97500,427500,636000,1536000,2796000,4796000}))*1.021,-2))</f>
        <v/>
      </c>
      <c r="O521" s="21">
        <f>IF(L521&lt;=0,0,ROUNDDOWN((L521*LOOKUP(L521,{0,1950001,3300001,6950001,9000001,18000001,40000001},{0.05,0.1,0.2,0.23,0.33,0.4,0.45})-LOOKUP(L521,{0,1950001,3300001,6950001,9000001,18000001,40000001},{0,97500,427500,636000,1536000,2796000,4796000}))*1.021,-2))</f>
        <v/>
      </c>
      <c r="P521" s="21">
        <f>MAX(0,ROUNDDOWN(F521-E521-430000,-3))</f>
        <v/>
      </c>
      <c r="Q521" s="21">
        <f>MAX(0,ROUNDDOWN(F521-E521-430000-H521,-3))</f>
        <v/>
      </c>
      <c r="R521" s="21">
        <f>IF(F521&lt;=450000,0,MAX(0,P521*0.06-MIN(50000,P521)*0.03))</f>
        <v/>
      </c>
      <c r="S521" s="21">
        <f>IF(F521&lt;=450000,0,MAX(0,P521*0.04-MIN(50000,P521)*0.02))</f>
        <v/>
      </c>
      <c r="T521" s="21">
        <f>IF(F521&lt;=450000,0,MAX(0,Q521*0.06-MIN(50000,Q521)*0.03))</f>
        <v/>
      </c>
      <c r="U521" s="21">
        <f>IF(F521&lt;=450000,0,MAX(0,Q521*0.04-MIN(50000,Q521)*0.02))</f>
        <v/>
      </c>
      <c r="V521" s="21">
        <f>50000+MAX(0,G521-480000)</f>
        <v/>
      </c>
      <c r="W521" s="21">
        <f>P521-V521</f>
        <v/>
      </c>
      <c r="X521" s="21">
        <f>Q521-V521</f>
        <v/>
      </c>
      <c r="Y521" s="22">
        <f>IF(W521&lt;0,0.9,LOOKUP(W521,{0,1950001,3300001,6950001,9000001,18000001,40000001},{0.84895,0.7979,0.6958,0.66517,0.56307,0.4916,0.44055}))</f>
        <v/>
      </c>
      <c r="Z521" s="22">
        <f>IF(X521&lt;0,0.9,LOOKUP(X521,{0,1950001,3300001,6950001,9000001,18000001,40000001},{0.84895,0.7979,0.6958,0.66517,0.56307,0.4916,0.44055}))</f>
        <v/>
      </c>
      <c r="AA521" s="22">
        <f>IF(W521&lt;0,0,CHOOSE(MATCH(W521,{0,1950001,3300001,6950001,9000001},1),5.105/84.895,10.21/79.79,20.42/69.58,23.483/66.517,33.693/56.307))</f>
        <v/>
      </c>
      <c r="AB521" s="21">
        <f>IF(C521&lt;=2000,0,(MIN(C521,ROUNDDOWN(F521*0.3,0))-2000)*0.1)</f>
        <v/>
      </c>
      <c r="AC521" s="21">
        <f>IF(C521&lt;=2000,0,MIN((C521-2000)*Y521,(R521+S521)*0.2))</f>
        <v/>
      </c>
      <c r="AD521" s="21">
        <f>IF(C521&lt;=2000,0,MIN((C521-2000)*Z521,(T521+U521)*0.2))</f>
        <v/>
      </c>
      <c r="AE521" s="21">
        <f>AC521*AA521</f>
        <v/>
      </c>
      <c r="AF521" s="21">
        <f>ROUNDDOWN(R521,-2)+ROUNDDOWN(S521,-2)</f>
        <v/>
      </c>
      <c r="AG521" s="21">
        <f>ROUNDDOWN(MAX(0,R521-(AB521+AC521+AE521)*0.6),-2)+ROUNDDOWN(MAX(0,S521-(AB521+AC521+AE521)*0.4),-2)</f>
        <v/>
      </c>
      <c r="AH521" s="21">
        <f>ROUNDDOWN(MAX(0,T521-(AB521+AD521)*0.6),-2)+ROUNDDOWN(MAX(0,U521-(AB521+AD521)*0.4),-2)</f>
        <v/>
      </c>
      <c r="AI521" s="21">
        <f>ROUNDDOWN(T521,-2)+ROUNDDOWN(U521,-2)</f>
        <v/>
      </c>
      <c r="AJ521" s="21">
        <f>M521+AF521</f>
        <v/>
      </c>
      <c r="AK521" s="21">
        <f>M521+AG521</f>
        <v/>
      </c>
      <c r="AL521" s="21">
        <f>N521+AH521</f>
        <v/>
      </c>
      <c r="AM521" s="21">
        <f>O521+AI521</f>
        <v/>
      </c>
      <c r="AN521" s="21">
        <f>N521+AI521</f>
        <v/>
      </c>
      <c r="AO521" s="21">
        <f>ROUNDDOWN((R521+S521)*0.2/Y521+2000,0)</f>
        <v/>
      </c>
      <c r="AP521" s="21">
        <f>ROUNDDOWN((T521+U521)*0.2/Z521+2000,0)</f>
        <v/>
      </c>
      <c r="AQ521" s="21">
        <f>AL521-AK521</f>
        <v/>
      </c>
      <c r="AR521" s="21">
        <f>AM521-AK521</f>
        <v/>
      </c>
      <c r="AS521" s="21">
        <f>AM521-AL521</f>
        <v/>
      </c>
      <c r="AT521" s="21">
        <f>AK521+C521-AJ521</f>
        <v/>
      </c>
      <c r="AU521" s="21">
        <f>AL521+C521-AM521</f>
        <v/>
      </c>
      <c r="AV521" s="21">
        <f>AN521+C521-AM521</f>
        <v/>
      </c>
    </row>
    <row r="522">
      <c r="A522" t="inlineStr">
        <is>
          <t>医療費の境目</t>
        </is>
      </c>
      <c r="B522" s="21">
        <f>'3_医療費の境目'!$B$3</f>
        <v/>
      </c>
      <c r="C522" s="21">
        <f>IF('3_医療費の境目'!$B$4="",AO522,'3_医療費の境目'!$B$4)</f>
        <v/>
      </c>
      <c r="D522" s="21">
        <f>'3_医療費の境目'!D522</f>
        <v/>
      </c>
      <c r="E522" s="21">
        <f>ROUND(MIN(B522/12,650000)*12*0.0915+MIN(B522/12,1390000)*12*(0.0504+0)+B522*0.005,0)</f>
        <v/>
      </c>
      <c r="F522" s="21">
        <f>IF(B522&lt;741000,0,IF(B522&lt;2191000,B522-740000,IF(B522&lt;2193000,1451000,IF(B522&lt;2196000,1453000,IF(B522&lt;2200000,1456000,IF(B522&lt;3600000,ROUND(ROUNDDOWN(B522/4,-3)*2.8,0)-80000,IF(B522&lt;6600000,ROUND(ROUNDDOWN(B522/4,-3)*3.2,0)-440000,IF(B522&lt;8500000,ROUNDDOWN(B522*0.9,0)-1100000,B522-1950000))))))))</f>
        <v/>
      </c>
      <c r="G522" s="21">
        <f>IF(F522&gt;23500000,NA(),IF(F522&lt;=4890000,1040000,IF(F522&lt;=6550000,670000,620000)))</f>
        <v/>
      </c>
      <c r="H522" s="21">
        <f>IF(D522&lt;=0,0,MAX(0,MIN(2000000,D522-MIN(100000,ROUNDDOWN(F522*0.05,0)))))</f>
        <v/>
      </c>
      <c r="I522" s="21">
        <f>IF(C522&lt;=2000,0,MIN(C522,ROUNDDOWN(F522*0.4,0))-2000)</f>
        <v/>
      </c>
      <c r="J522" s="21">
        <f>MAX(0,ROUNDDOWN(F522-E522-G522,-3))</f>
        <v/>
      </c>
      <c r="K522" s="21">
        <f>MAX(0,ROUNDDOWN(F522-E522-G522-H522-I522,-3))</f>
        <v/>
      </c>
      <c r="L522" s="21">
        <f>MAX(0,ROUNDDOWN(F522-E522-G522-H522,-3))</f>
        <v/>
      </c>
      <c r="M522" s="21">
        <f>IF(J522&lt;=0,0,ROUNDDOWN((J522*LOOKUP(J522,{0,1950001,3300001,6950001,9000001,18000001,40000001},{0.05,0.1,0.2,0.23,0.33,0.4,0.45})-LOOKUP(J522,{0,1950001,3300001,6950001,9000001,18000001,40000001},{0,97500,427500,636000,1536000,2796000,4796000}))*1.021,-2))</f>
        <v/>
      </c>
      <c r="N522" s="21">
        <f>IF(K522&lt;=0,0,ROUNDDOWN((K522*LOOKUP(K522,{0,1950001,3300001,6950001,9000001,18000001,40000001},{0.05,0.1,0.2,0.23,0.33,0.4,0.45})-LOOKUP(K522,{0,1950001,3300001,6950001,9000001,18000001,40000001},{0,97500,427500,636000,1536000,2796000,4796000}))*1.021,-2))</f>
        <v/>
      </c>
      <c r="O522" s="21">
        <f>IF(L522&lt;=0,0,ROUNDDOWN((L522*LOOKUP(L522,{0,1950001,3300001,6950001,9000001,18000001,40000001},{0.05,0.1,0.2,0.23,0.33,0.4,0.45})-LOOKUP(L522,{0,1950001,3300001,6950001,9000001,18000001,40000001},{0,97500,427500,636000,1536000,2796000,4796000}))*1.021,-2))</f>
        <v/>
      </c>
      <c r="P522" s="21">
        <f>MAX(0,ROUNDDOWN(F522-E522-430000,-3))</f>
        <v/>
      </c>
      <c r="Q522" s="21">
        <f>MAX(0,ROUNDDOWN(F522-E522-430000-H522,-3))</f>
        <v/>
      </c>
      <c r="R522" s="21">
        <f>IF(F522&lt;=450000,0,MAX(0,P522*0.06-MIN(50000,P522)*0.03))</f>
        <v/>
      </c>
      <c r="S522" s="21">
        <f>IF(F522&lt;=450000,0,MAX(0,P522*0.04-MIN(50000,P522)*0.02))</f>
        <v/>
      </c>
      <c r="T522" s="21">
        <f>IF(F522&lt;=450000,0,MAX(0,Q522*0.06-MIN(50000,Q522)*0.03))</f>
        <v/>
      </c>
      <c r="U522" s="21">
        <f>IF(F522&lt;=450000,0,MAX(0,Q522*0.04-MIN(50000,Q522)*0.02))</f>
        <v/>
      </c>
      <c r="V522" s="21">
        <f>50000+MAX(0,G522-480000)</f>
        <v/>
      </c>
      <c r="W522" s="21">
        <f>P522-V522</f>
        <v/>
      </c>
      <c r="X522" s="21">
        <f>Q522-V522</f>
        <v/>
      </c>
      <c r="Y522" s="22">
        <f>IF(W522&lt;0,0.9,LOOKUP(W522,{0,1950001,3300001,6950001,9000001,18000001,40000001},{0.84895,0.7979,0.6958,0.66517,0.56307,0.4916,0.44055}))</f>
        <v/>
      </c>
      <c r="Z522" s="22">
        <f>IF(X522&lt;0,0.9,LOOKUP(X522,{0,1950001,3300001,6950001,9000001,18000001,40000001},{0.84895,0.7979,0.6958,0.66517,0.56307,0.4916,0.44055}))</f>
        <v/>
      </c>
      <c r="AA522" s="22">
        <f>IF(W522&lt;0,0,CHOOSE(MATCH(W522,{0,1950001,3300001,6950001,9000001},1),5.105/84.895,10.21/79.79,20.42/69.58,23.483/66.517,33.693/56.307))</f>
        <v/>
      </c>
      <c r="AB522" s="21">
        <f>IF(C522&lt;=2000,0,(MIN(C522,ROUNDDOWN(F522*0.3,0))-2000)*0.1)</f>
        <v/>
      </c>
      <c r="AC522" s="21">
        <f>IF(C522&lt;=2000,0,MIN((C522-2000)*Y522,(R522+S522)*0.2))</f>
        <v/>
      </c>
      <c r="AD522" s="21">
        <f>IF(C522&lt;=2000,0,MIN((C522-2000)*Z522,(T522+U522)*0.2))</f>
        <v/>
      </c>
      <c r="AE522" s="21">
        <f>AC522*AA522</f>
        <v/>
      </c>
      <c r="AF522" s="21">
        <f>ROUNDDOWN(R522,-2)+ROUNDDOWN(S522,-2)</f>
        <v/>
      </c>
      <c r="AG522" s="21">
        <f>ROUNDDOWN(MAX(0,R522-(AB522+AC522+AE522)*0.6),-2)+ROUNDDOWN(MAX(0,S522-(AB522+AC522+AE522)*0.4),-2)</f>
        <v/>
      </c>
      <c r="AH522" s="21">
        <f>ROUNDDOWN(MAX(0,T522-(AB522+AD522)*0.6),-2)+ROUNDDOWN(MAX(0,U522-(AB522+AD522)*0.4),-2)</f>
        <v/>
      </c>
      <c r="AI522" s="21">
        <f>ROUNDDOWN(T522,-2)+ROUNDDOWN(U522,-2)</f>
        <v/>
      </c>
      <c r="AJ522" s="21">
        <f>M522+AF522</f>
        <v/>
      </c>
      <c r="AK522" s="21">
        <f>M522+AG522</f>
        <v/>
      </c>
      <c r="AL522" s="21">
        <f>N522+AH522</f>
        <v/>
      </c>
      <c r="AM522" s="21">
        <f>O522+AI522</f>
        <v/>
      </c>
      <c r="AN522" s="21">
        <f>N522+AI522</f>
        <v/>
      </c>
      <c r="AO522" s="21">
        <f>ROUNDDOWN((R522+S522)*0.2/Y522+2000,0)</f>
        <v/>
      </c>
      <c r="AP522" s="21">
        <f>ROUNDDOWN((T522+U522)*0.2/Z522+2000,0)</f>
        <v/>
      </c>
      <c r="AQ522" s="21">
        <f>AL522-AK522</f>
        <v/>
      </c>
      <c r="AR522" s="21">
        <f>AM522-AK522</f>
        <v/>
      </c>
      <c r="AS522" s="21">
        <f>AM522-AL522</f>
        <v/>
      </c>
      <c r="AT522" s="21">
        <f>AK522+C522-AJ522</f>
        <v/>
      </c>
      <c r="AU522" s="21">
        <f>AL522+C522-AM522</f>
        <v/>
      </c>
      <c r="AV522" s="21">
        <f>AN522+C522-AM522</f>
        <v/>
      </c>
    </row>
    <row r="523">
      <c r="A523" t="inlineStr">
        <is>
          <t>医療費の境目</t>
        </is>
      </c>
      <c r="B523" s="21">
        <f>'3_医療費の境目'!$B$3</f>
        <v/>
      </c>
      <c r="C523" s="21">
        <f>IF('3_医療費の境目'!$B$4="",AO523,'3_医療費の境目'!$B$4)</f>
        <v/>
      </c>
      <c r="D523" s="21">
        <f>'3_医療費の境目'!D523</f>
        <v/>
      </c>
      <c r="E523" s="21">
        <f>ROUND(MIN(B523/12,650000)*12*0.0915+MIN(B523/12,1390000)*12*(0.0504+0)+B523*0.005,0)</f>
        <v/>
      </c>
      <c r="F523" s="21">
        <f>IF(B523&lt;741000,0,IF(B523&lt;2191000,B523-740000,IF(B523&lt;2193000,1451000,IF(B523&lt;2196000,1453000,IF(B523&lt;2200000,1456000,IF(B523&lt;3600000,ROUND(ROUNDDOWN(B523/4,-3)*2.8,0)-80000,IF(B523&lt;6600000,ROUND(ROUNDDOWN(B523/4,-3)*3.2,0)-440000,IF(B523&lt;8500000,ROUNDDOWN(B523*0.9,0)-1100000,B523-1950000))))))))</f>
        <v/>
      </c>
      <c r="G523" s="21">
        <f>IF(F523&gt;23500000,NA(),IF(F523&lt;=4890000,1040000,IF(F523&lt;=6550000,670000,620000)))</f>
        <v/>
      </c>
      <c r="H523" s="21">
        <f>IF(D523&lt;=0,0,MAX(0,MIN(2000000,D523-MIN(100000,ROUNDDOWN(F523*0.05,0)))))</f>
        <v/>
      </c>
      <c r="I523" s="21">
        <f>IF(C523&lt;=2000,0,MIN(C523,ROUNDDOWN(F523*0.4,0))-2000)</f>
        <v/>
      </c>
      <c r="J523" s="21">
        <f>MAX(0,ROUNDDOWN(F523-E523-G523,-3))</f>
        <v/>
      </c>
      <c r="K523" s="21">
        <f>MAX(0,ROUNDDOWN(F523-E523-G523-H523-I523,-3))</f>
        <v/>
      </c>
      <c r="L523" s="21">
        <f>MAX(0,ROUNDDOWN(F523-E523-G523-H523,-3))</f>
        <v/>
      </c>
      <c r="M523" s="21">
        <f>IF(J523&lt;=0,0,ROUNDDOWN((J523*LOOKUP(J523,{0,1950001,3300001,6950001,9000001,18000001,40000001},{0.05,0.1,0.2,0.23,0.33,0.4,0.45})-LOOKUP(J523,{0,1950001,3300001,6950001,9000001,18000001,40000001},{0,97500,427500,636000,1536000,2796000,4796000}))*1.021,-2))</f>
        <v/>
      </c>
      <c r="N523" s="21">
        <f>IF(K523&lt;=0,0,ROUNDDOWN((K523*LOOKUP(K523,{0,1950001,3300001,6950001,9000001,18000001,40000001},{0.05,0.1,0.2,0.23,0.33,0.4,0.45})-LOOKUP(K523,{0,1950001,3300001,6950001,9000001,18000001,40000001},{0,97500,427500,636000,1536000,2796000,4796000}))*1.021,-2))</f>
        <v/>
      </c>
      <c r="O523" s="21">
        <f>IF(L523&lt;=0,0,ROUNDDOWN((L523*LOOKUP(L523,{0,1950001,3300001,6950001,9000001,18000001,40000001},{0.05,0.1,0.2,0.23,0.33,0.4,0.45})-LOOKUP(L523,{0,1950001,3300001,6950001,9000001,18000001,40000001},{0,97500,427500,636000,1536000,2796000,4796000}))*1.021,-2))</f>
        <v/>
      </c>
      <c r="P523" s="21">
        <f>MAX(0,ROUNDDOWN(F523-E523-430000,-3))</f>
        <v/>
      </c>
      <c r="Q523" s="21">
        <f>MAX(0,ROUNDDOWN(F523-E523-430000-H523,-3))</f>
        <v/>
      </c>
      <c r="R523" s="21">
        <f>IF(F523&lt;=450000,0,MAX(0,P523*0.06-MIN(50000,P523)*0.03))</f>
        <v/>
      </c>
      <c r="S523" s="21">
        <f>IF(F523&lt;=450000,0,MAX(0,P523*0.04-MIN(50000,P523)*0.02))</f>
        <v/>
      </c>
      <c r="T523" s="21">
        <f>IF(F523&lt;=450000,0,MAX(0,Q523*0.06-MIN(50000,Q523)*0.03))</f>
        <v/>
      </c>
      <c r="U523" s="21">
        <f>IF(F523&lt;=450000,0,MAX(0,Q523*0.04-MIN(50000,Q523)*0.02))</f>
        <v/>
      </c>
      <c r="V523" s="21">
        <f>50000+MAX(0,G523-480000)</f>
        <v/>
      </c>
      <c r="W523" s="21">
        <f>P523-V523</f>
        <v/>
      </c>
      <c r="X523" s="21">
        <f>Q523-V523</f>
        <v/>
      </c>
      <c r="Y523" s="22">
        <f>IF(W523&lt;0,0.9,LOOKUP(W523,{0,1950001,3300001,6950001,9000001,18000001,40000001},{0.84895,0.7979,0.6958,0.66517,0.56307,0.4916,0.44055}))</f>
        <v/>
      </c>
      <c r="Z523" s="22">
        <f>IF(X523&lt;0,0.9,LOOKUP(X523,{0,1950001,3300001,6950001,9000001,18000001,40000001},{0.84895,0.7979,0.6958,0.66517,0.56307,0.4916,0.44055}))</f>
        <v/>
      </c>
      <c r="AA523" s="22">
        <f>IF(W523&lt;0,0,CHOOSE(MATCH(W523,{0,1950001,3300001,6950001,9000001},1),5.105/84.895,10.21/79.79,20.42/69.58,23.483/66.517,33.693/56.307))</f>
        <v/>
      </c>
      <c r="AB523" s="21">
        <f>IF(C523&lt;=2000,0,(MIN(C523,ROUNDDOWN(F523*0.3,0))-2000)*0.1)</f>
        <v/>
      </c>
      <c r="AC523" s="21">
        <f>IF(C523&lt;=2000,0,MIN((C523-2000)*Y523,(R523+S523)*0.2))</f>
        <v/>
      </c>
      <c r="AD523" s="21">
        <f>IF(C523&lt;=2000,0,MIN((C523-2000)*Z523,(T523+U523)*0.2))</f>
        <v/>
      </c>
      <c r="AE523" s="21">
        <f>AC523*AA523</f>
        <v/>
      </c>
      <c r="AF523" s="21">
        <f>ROUNDDOWN(R523,-2)+ROUNDDOWN(S523,-2)</f>
        <v/>
      </c>
      <c r="AG523" s="21">
        <f>ROUNDDOWN(MAX(0,R523-(AB523+AC523+AE523)*0.6),-2)+ROUNDDOWN(MAX(0,S523-(AB523+AC523+AE523)*0.4),-2)</f>
        <v/>
      </c>
      <c r="AH523" s="21">
        <f>ROUNDDOWN(MAX(0,T523-(AB523+AD523)*0.6),-2)+ROUNDDOWN(MAX(0,U523-(AB523+AD523)*0.4),-2)</f>
        <v/>
      </c>
      <c r="AI523" s="21">
        <f>ROUNDDOWN(T523,-2)+ROUNDDOWN(U523,-2)</f>
        <v/>
      </c>
      <c r="AJ523" s="21">
        <f>M523+AF523</f>
        <v/>
      </c>
      <c r="AK523" s="21">
        <f>M523+AG523</f>
        <v/>
      </c>
      <c r="AL523" s="21">
        <f>N523+AH523</f>
        <v/>
      </c>
      <c r="AM523" s="21">
        <f>O523+AI523</f>
        <v/>
      </c>
      <c r="AN523" s="21">
        <f>N523+AI523</f>
        <v/>
      </c>
      <c r="AO523" s="21">
        <f>ROUNDDOWN((R523+S523)*0.2/Y523+2000,0)</f>
        <v/>
      </c>
      <c r="AP523" s="21">
        <f>ROUNDDOWN((T523+U523)*0.2/Z523+2000,0)</f>
        <v/>
      </c>
      <c r="AQ523" s="21">
        <f>AL523-AK523</f>
        <v/>
      </c>
      <c r="AR523" s="21">
        <f>AM523-AK523</f>
        <v/>
      </c>
      <c r="AS523" s="21">
        <f>AM523-AL523</f>
        <v/>
      </c>
      <c r="AT523" s="21">
        <f>AK523+C523-AJ523</f>
        <v/>
      </c>
      <c r="AU523" s="21">
        <f>AL523+C523-AM523</f>
        <v/>
      </c>
      <c r="AV523" s="21">
        <f>AN523+C523-AM523</f>
        <v/>
      </c>
    </row>
    <row r="524">
      <c r="A524" t="inlineStr">
        <is>
          <t>医療費の境目</t>
        </is>
      </c>
      <c r="B524" s="21">
        <f>'3_医療費の境目'!$B$3</f>
        <v/>
      </c>
      <c r="C524" s="21">
        <f>IF('3_医療費の境目'!$B$4="",AO524,'3_医療費の境目'!$B$4)</f>
        <v/>
      </c>
      <c r="D524" s="21">
        <f>'3_医療費の境目'!D524</f>
        <v/>
      </c>
      <c r="E524" s="21">
        <f>ROUND(MIN(B524/12,650000)*12*0.0915+MIN(B524/12,1390000)*12*(0.0504+0)+B524*0.005,0)</f>
        <v/>
      </c>
      <c r="F524" s="21">
        <f>IF(B524&lt;741000,0,IF(B524&lt;2191000,B524-740000,IF(B524&lt;2193000,1451000,IF(B524&lt;2196000,1453000,IF(B524&lt;2200000,1456000,IF(B524&lt;3600000,ROUND(ROUNDDOWN(B524/4,-3)*2.8,0)-80000,IF(B524&lt;6600000,ROUND(ROUNDDOWN(B524/4,-3)*3.2,0)-440000,IF(B524&lt;8500000,ROUNDDOWN(B524*0.9,0)-1100000,B524-1950000))))))))</f>
        <v/>
      </c>
      <c r="G524" s="21">
        <f>IF(F524&gt;23500000,NA(),IF(F524&lt;=4890000,1040000,IF(F524&lt;=6550000,670000,620000)))</f>
        <v/>
      </c>
      <c r="H524" s="21">
        <f>IF(D524&lt;=0,0,MAX(0,MIN(2000000,D524-MIN(100000,ROUNDDOWN(F524*0.05,0)))))</f>
        <v/>
      </c>
      <c r="I524" s="21">
        <f>IF(C524&lt;=2000,0,MIN(C524,ROUNDDOWN(F524*0.4,0))-2000)</f>
        <v/>
      </c>
      <c r="J524" s="21">
        <f>MAX(0,ROUNDDOWN(F524-E524-G524,-3))</f>
        <v/>
      </c>
      <c r="K524" s="21">
        <f>MAX(0,ROUNDDOWN(F524-E524-G524-H524-I524,-3))</f>
        <v/>
      </c>
      <c r="L524" s="21">
        <f>MAX(0,ROUNDDOWN(F524-E524-G524-H524,-3))</f>
        <v/>
      </c>
      <c r="M524" s="21">
        <f>IF(J524&lt;=0,0,ROUNDDOWN((J524*LOOKUP(J524,{0,1950001,3300001,6950001,9000001,18000001,40000001},{0.05,0.1,0.2,0.23,0.33,0.4,0.45})-LOOKUP(J524,{0,1950001,3300001,6950001,9000001,18000001,40000001},{0,97500,427500,636000,1536000,2796000,4796000}))*1.021,-2))</f>
        <v/>
      </c>
      <c r="N524" s="21">
        <f>IF(K524&lt;=0,0,ROUNDDOWN((K524*LOOKUP(K524,{0,1950001,3300001,6950001,9000001,18000001,40000001},{0.05,0.1,0.2,0.23,0.33,0.4,0.45})-LOOKUP(K524,{0,1950001,3300001,6950001,9000001,18000001,40000001},{0,97500,427500,636000,1536000,2796000,4796000}))*1.021,-2))</f>
        <v/>
      </c>
      <c r="O524" s="21">
        <f>IF(L524&lt;=0,0,ROUNDDOWN((L524*LOOKUP(L524,{0,1950001,3300001,6950001,9000001,18000001,40000001},{0.05,0.1,0.2,0.23,0.33,0.4,0.45})-LOOKUP(L524,{0,1950001,3300001,6950001,9000001,18000001,40000001},{0,97500,427500,636000,1536000,2796000,4796000}))*1.021,-2))</f>
        <v/>
      </c>
      <c r="P524" s="21">
        <f>MAX(0,ROUNDDOWN(F524-E524-430000,-3))</f>
        <v/>
      </c>
      <c r="Q524" s="21">
        <f>MAX(0,ROUNDDOWN(F524-E524-430000-H524,-3))</f>
        <v/>
      </c>
      <c r="R524" s="21">
        <f>IF(F524&lt;=450000,0,MAX(0,P524*0.06-MIN(50000,P524)*0.03))</f>
        <v/>
      </c>
      <c r="S524" s="21">
        <f>IF(F524&lt;=450000,0,MAX(0,P524*0.04-MIN(50000,P524)*0.02))</f>
        <v/>
      </c>
      <c r="T524" s="21">
        <f>IF(F524&lt;=450000,0,MAX(0,Q524*0.06-MIN(50000,Q524)*0.03))</f>
        <v/>
      </c>
      <c r="U524" s="21">
        <f>IF(F524&lt;=450000,0,MAX(0,Q524*0.04-MIN(50000,Q524)*0.02))</f>
        <v/>
      </c>
      <c r="V524" s="21">
        <f>50000+MAX(0,G524-480000)</f>
        <v/>
      </c>
      <c r="W524" s="21">
        <f>P524-V524</f>
        <v/>
      </c>
      <c r="X524" s="21">
        <f>Q524-V524</f>
        <v/>
      </c>
      <c r="Y524" s="22">
        <f>IF(W524&lt;0,0.9,LOOKUP(W524,{0,1950001,3300001,6950001,9000001,18000001,40000001},{0.84895,0.7979,0.6958,0.66517,0.56307,0.4916,0.44055}))</f>
        <v/>
      </c>
      <c r="Z524" s="22">
        <f>IF(X524&lt;0,0.9,LOOKUP(X524,{0,1950001,3300001,6950001,9000001,18000001,40000001},{0.84895,0.7979,0.6958,0.66517,0.56307,0.4916,0.44055}))</f>
        <v/>
      </c>
      <c r="AA524" s="22">
        <f>IF(W524&lt;0,0,CHOOSE(MATCH(W524,{0,1950001,3300001,6950001,9000001},1),5.105/84.895,10.21/79.79,20.42/69.58,23.483/66.517,33.693/56.307))</f>
        <v/>
      </c>
      <c r="AB524" s="21">
        <f>IF(C524&lt;=2000,0,(MIN(C524,ROUNDDOWN(F524*0.3,0))-2000)*0.1)</f>
        <v/>
      </c>
      <c r="AC524" s="21">
        <f>IF(C524&lt;=2000,0,MIN((C524-2000)*Y524,(R524+S524)*0.2))</f>
        <v/>
      </c>
      <c r="AD524" s="21">
        <f>IF(C524&lt;=2000,0,MIN((C524-2000)*Z524,(T524+U524)*0.2))</f>
        <v/>
      </c>
      <c r="AE524" s="21">
        <f>AC524*AA524</f>
        <v/>
      </c>
      <c r="AF524" s="21">
        <f>ROUNDDOWN(R524,-2)+ROUNDDOWN(S524,-2)</f>
        <v/>
      </c>
      <c r="AG524" s="21">
        <f>ROUNDDOWN(MAX(0,R524-(AB524+AC524+AE524)*0.6),-2)+ROUNDDOWN(MAX(0,S524-(AB524+AC524+AE524)*0.4),-2)</f>
        <v/>
      </c>
      <c r="AH524" s="21">
        <f>ROUNDDOWN(MAX(0,T524-(AB524+AD524)*0.6),-2)+ROUNDDOWN(MAX(0,U524-(AB524+AD524)*0.4),-2)</f>
        <v/>
      </c>
      <c r="AI524" s="21">
        <f>ROUNDDOWN(T524,-2)+ROUNDDOWN(U524,-2)</f>
        <v/>
      </c>
      <c r="AJ524" s="21">
        <f>M524+AF524</f>
        <v/>
      </c>
      <c r="AK524" s="21">
        <f>M524+AG524</f>
        <v/>
      </c>
      <c r="AL524" s="21">
        <f>N524+AH524</f>
        <v/>
      </c>
      <c r="AM524" s="21">
        <f>O524+AI524</f>
        <v/>
      </c>
      <c r="AN524" s="21">
        <f>N524+AI524</f>
        <v/>
      </c>
      <c r="AO524" s="21">
        <f>ROUNDDOWN((R524+S524)*0.2/Y524+2000,0)</f>
        <v/>
      </c>
      <c r="AP524" s="21">
        <f>ROUNDDOWN((T524+U524)*0.2/Z524+2000,0)</f>
        <v/>
      </c>
      <c r="AQ524" s="21">
        <f>AL524-AK524</f>
        <v/>
      </c>
      <c r="AR524" s="21">
        <f>AM524-AK524</f>
        <v/>
      </c>
      <c r="AS524" s="21">
        <f>AM524-AL524</f>
        <v/>
      </c>
      <c r="AT524" s="21">
        <f>AK524+C524-AJ524</f>
        <v/>
      </c>
      <c r="AU524" s="21">
        <f>AL524+C524-AM524</f>
        <v/>
      </c>
      <c r="AV524" s="21">
        <f>AN524+C524-AM524</f>
        <v/>
      </c>
    </row>
    <row r="525">
      <c r="A525" t="inlineStr">
        <is>
          <t>医療費の境目</t>
        </is>
      </c>
      <c r="B525" s="21">
        <f>'3_医療費の境目'!$B$3</f>
        <v/>
      </c>
      <c r="C525" s="21">
        <f>IF('3_医療費の境目'!$B$4="",AO525,'3_医療費の境目'!$B$4)</f>
        <v/>
      </c>
      <c r="D525" s="21">
        <f>'3_医療費の境目'!D525</f>
        <v/>
      </c>
      <c r="E525" s="21">
        <f>ROUND(MIN(B525/12,650000)*12*0.0915+MIN(B525/12,1390000)*12*(0.0504+0)+B525*0.005,0)</f>
        <v/>
      </c>
      <c r="F525" s="21">
        <f>IF(B525&lt;741000,0,IF(B525&lt;2191000,B525-740000,IF(B525&lt;2193000,1451000,IF(B525&lt;2196000,1453000,IF(B525&lt;2200000,1456000,IF(B525&lt;3600000,ROUND(ROUNDDOWN(B525/4,-3)*2.8,0)-80000,IF(B525&lt;6600000,ROUND(ROUNDDOWN(B525/4,-3)*3.2,0)-440000,IF(B525&lt;8500000,ROUNDDOWN(B525*0.9,0)-1100000,B525-1950000))))))))</f>
        <v/>
      </c>
      <c r="G525" s="21">
        <f>IF(F525&gt;23500000,NA(),IF(F525&lt;=4890000,1040000,IF(F525&lt;=6550000,670000,620000)))</f>
        <v/>
      </c>
      <c r="H525" s="21">
        <f>IF(D525&lt;=0,0,MAX(0,MIN(2000000,D525-MIN(100000,ROUNDDOWN(F525*0.05,0)))))</f>
        <v/>
      </c>
      <c r="I525" s="21">
        <f>IF(C525&lt;=2000,0,MIN(C525,ROUNDDOWN(F525*0.4,0))-2000)</f>
        <v/>
      </c>
      <c r="J525" s="21">
        <f>MAX(0,ROUNDDOWN(F525-E525-G525,-3))</f>
        <v/>
      </c>
      <c r="K525" s="21">
        <f>MAX(0,ROUNDDOWN(F525-E525-G525-H525-I525,-3))</f>
        <v/>
      </c>
      <c r="L525" s="21">
        <f>MAX(0,ROUNDDOWN(F525-E525-G525-H525,-3))</f>
        <v/>
      </c>
      <c r="M525" s="21">
        <f>IF(J525&lt;=0,0,ROUNDDOWN((J525*LOOKUP(J525,{0,1950001,3300001,6950001,9000001,18000001,40000001},{0.05,0.1,0.2,0.23,0.33,0.4,0.45})-LOOKUP(J525,{0,1950001,3300001,6950001,9000001,18000001,40000001},{0,97500,427500,636000,1536000,2796000,4796000}))*1.021,-2))</f>
        <v/>
      </c>
      <c r="N525" s="21">
        <f>IF(K525&lt;=0,0,ROUNDDOWN((K525*LOOKUP(K525,{0,1950001,3300001,6950001,9000001,18000001,40000001},{0.05,0.1,0.2,0.23,0.33,0.4,0.45})-LOOKUP(K525,{0,1950001,3300001,6950001,9000001,18000001,40000001},{0,97500,427500,636000,1536000,2796000,4796000}))*1.021,-2))</f>
        <v/>
      </c>
      <c r="O525" s="21">
        <f>IF(L525&lt;=0,0,ROUNDDOWN((L525*LOOKUP(L525,{0,1950001,3300001,6950001,9000001,18000001,40000001},{0.05,0.1,0.2,0.23,0.33,0.4,0.45})-LOOKUP(L525,{0,1950001,3300001,6950001,9000001,18000001,40000001},{0,97500,427500,636000,1536000,2796000,4796000}))*1.021,-2))</f>
        <v/>
      </c>
      <c r="P525" s="21">
        <f>MAX(0,ROUNDDOWN(F525-E525-430000,-3))</f>
        <v/>
      </c>
      <c r="Q525" s="21">
        <f>MAX(0,ROUNDDOWN(F525-E525-430000-H525,-3))</f>
        <v/>
      </c>
      <c r="R525" s="21">
        <f>IF(F525&lt;=450000,0,MAX(0,P525*0.06-MIN(50000,P525)*0.03))</f>
        <v/>
      </c>
      <c r="S525" s="21">
        <f>IF(F525&lt;=450000,0,MAX(0,P525*0.04-MIN(50000,P525)*0.02))</f>
        <v/>
      </c>
      <c r="T525" s="21">
        <f>IF(F525&lt;=450000,0,MAX(0,Q525*0.06-MIN(50000,Q525)*0.03))</f>
        <v/>
      </c>
      <c r="U525" s="21">
        <f>IF(F525&lt;=450000,0,MAX(0,Q525*0.04-MIN(50000,Q525)*0.02))</f>
        <v/>
      </c>
      <c r="V525" s="21">
        <f>50000+MAX(0,G525-480000)</f>
        <v/>
      </c>
      <c r="W525" s="21">
        <f>P525-V525</f>
        <v/>
      </c>
      <c r="X525" s="21">
        <f>Q525-V525</f>
        <v/>
      </c>
      <c r="Y525" s="22">
        <f>IF(W525&lt;0,0.9,LOOKUP(W525,{0,1950001,3300001,6950001,9000001,18000001,40000001},{0.84895,0.7979,0.6958,0.66517,0.56307,0.4916,0.44055}))</f>
        <v/>
      </c>
      <c r="Z525" s="22">
        <f>IF(X525&lt;0,0.9,LOOKUP(X525,{0,1950001,3300001,6950001,9000001,18000001,40000001},{0.84895,0.7979,0.6958,0.66517,0.56307,0.4916,0.44055}))</f>
        <v/>
      </c>
      <c r="AA525" s="22">
        <f>IF(W525&lt;0,0,CHOOSE(MATCH(W525,{0,1950001,3300001,6950001,9000001},1),5.105/84.895,10.21/79.79,20.42/69.58,23.483/66.517,33.693/56.307))</f>
        <v/>
      </c>
      <c r="AB525" s="21">
        <f>IF(C525&lt;=2000,0,(MIN(C525,ROUNDDOWN(F525*0.3,0))-2000)*0.1)</f>
        <v/>
      </c>
      <c r="AC525" s="21">
        <f>IF(C525&lt;=2000,0,MIN((C525-2000)*Y525,(R525+S525)*0.2))</f>
        <v/>
      </c>
      <c r="AD525" s="21">
        <f>IF(C525&lt;=2000,0,MIN((C525-2000)*Z525,(T525+U525)*0.2))</f>
        <v/>
      </c>
      <c r="AE525" s="21">
        <f>AC525*AA525</f>
        <v/>
      </c>
      <c r="AF525" s="21">
        <f>ROUNDDOWN(R525,-2)+ROUNDDOWN(S525,-2)</f>
        <v/>
      </c>
      <c r="AG525" s="21">
        <f>ROUNDDOWN(MAX(0,R525-(AB525+AC525+AE525)*0.6),-2)+ROUNDDOWN(MAX(0,S525-(AB525+AC525+AE525)*0.4),-2)</f>
        <v/>
      </c>
      <c r="AH525" s="21">
        <f>ROUNDDOWN(MAX(0,T525-(AB525+AD525)*0.6),-2)+ROUNDDOWN(MAX(0,U525-(AB525+AD525)*0.4),-2)</f>
        <v/>
      </c>
      <c r="AI525" s="21">
        <f>ROUNDDOWN(T525,-2)+ROUNDDOWN(U525,-2)</f>
        <v/>
      </c>
      <c r="AJ525" s="21">
        <f>M525+AF525</f>
        <v/>
      </c>
      <c r="AK525" s="21">
        <f>M525+AG525</f>
        <v/>
      </c>
      <c r="AL525" s="21">
        <f>N525+AH525</f>
        <v/>
      </c>
      <c r="AM525" s="21">
        <f>O525+AI525</f>
        <v/>
      </c>
      <c r="AN525" s="21">
        <f>N525+AI525</f>
        <v/>
      </c>
      <c r="AO525" s="21">
        <f>ROUNDDOWN((R525+S525)*0.2/Y525+2000,0)</f>
        <v/>
      </c>
      <c r="AP525" s="21">
        <f>ROUNDDOWN((T525+U525)*0.2/Z525+2000,0)</f>
        <v/>
      </c>
      <c r="AQ525" s="21">
        <f>AL525-AK525</f>
        <v/>
      </c>
      <c r="AR525" s="21">
        <f>AM525-AK525</f>
        <v/>
      </c>
      <c r="AS525" s="21">
        <f>AM525-AL525</f>
        <v/>
      </c>
      <c r="AT525" s="21">
        <f>AK525+C525-AJ525</f>
        <v/>
      </c>
      <c r="AU525" s="21">
        <f>AL525+C525-AM525</f>
        <v/>
      </c>
      <c r="AV525" s="21">
        <f>AN525+C525-AM525</f>
        <v/>
      </c>
    </row>
    <row r="526">
      <c r="A526" t="inlineStr">
        <is>
          <t>医療費の境目</t>
        </is>
      </c>
      <c r="B526" s="21">
        <f>'3_医療費の境目'!$B$3</f>
        <v/>
      </c>
      <c r="C526" s="21">
        <f>IF('3_医療費の境目'!$B$4="",AO526,'3_医療費の境目'!$B$4)</f>
        <v/>
      </c>
      <c r="D526" s="21">
        <f>'3_医療費の境目'!D526</f>
        <v/>
      </c>
      <c r="E526" s="21">
        <f>ROUND(MIN(B526/12,650000)*12*0.0915+MIN(B526/12,1390000)*12*(0.0504+0)+B526*0.005,0)</f>
        <v/>
      </c>
      <c r="F526" s="21">
        <f>IF(B526&lt;741000,0,IF(B526&lt;2191000,B526-740000,IF(B526&lt;2193000,1451000,IF(B526&lt;2196000,1453000,IF(B526&lt;2200000,1456000,IF(B526&lt;3600000,ROUND(ROUNDDOWN(B526/4,-3)*2.8,0)-80000,IF(B526&lt;6600000,ROUND(ROUNDDOWN(B526/4,-3)*3.2,0)-440000,IF(B526&lt;8500000,ROUNDDOWN(B526*0.9,0)-1100000,B526-1950000))))))))</f>
        <v/>
      </c>
      <c r="G526" s="21">
        <f>IF(F526&gt;23500000,NA(),IF(F526&lt;=4890000,1040000,IF(F526&lt;=6550000,670000,620000)))</f>
        <v/>
      </c>
      <c r="H526" s="21">
        <f>IF(D526&lt;=0,0,MAX(0,MIN(2000000,D526-MIN(100000,ROUNDDOWN(F526*0.05,0)))))</f>
        <v/>
      </c>
      <c r="I526" s="21">
        <f>IF(C526&lt;=2000,0,MIN(C526,ROUNDDOWN(F526*0.4,0))-2000)</f>
        <v/>
      </c>
      <c r="J526" s="21">
        <f>MAX(0,ROUNDDOWN(F526-E526-G526,-3))</f>
        <v/>
      </c>
      <c r="K526" s="21">
        <f>MAX(0,ROUNDDOWN(F526-E526-G526-H526-I526,-3))</f>
        <v/>
      </c>
      <c r="L526" s="21">
        <f>MAX(0,ROUNDDOWN(F526-E526-G526-H526,-3))</f>
        <v/>
      </c>
      <c r="M526" s="21">
        <f>IF(J526&lt;=0,0,ROUNDDOWN((J526*LOOKUP(J526,{0,1950001,3300001,6950001,9000001,18000001,40000001},{0.05,0.1,0.2,0.23,0.33,0.4,0.45})-LOOKUP(J526,{0,1950001,3300001,6950001,9000001,18000001,40000001},{0,97500,427500,636000,1536000,2796000,4796000}))*1.021,-2))</f>
        <v/>
      </c>
      <c r="N526" s="21">
        <f>IF(K526&lt;=0,0,ROUNDDOWN((K526*LOOKUP(K526,{0,1950001,3300001,6950001,9000001,18000001,40000001},{0.05,0.1,0.2,0.23,0.33,0.4,0.45})-LOOKUP(K526,{0,1950001,3300001,6950001,9000001,18000001,40000001},{0,97500,427500,636000,1536000,2796000,4796000}))*1.021,-2))</f>
        <v/>
      </c>
      <c r="O526" s="21">
        <f>IF(L526&lt;=0,0,ROUNDDOWN((L526*LOOKUP(L526,{0,1950001,3300001,6950001,9000001,18000001,40000001},{0.05,0.1,0.2,0.23,0.33,0.4,0.45})-LOOKUP(L526,{0,1950001,3300001,6950001,9000001,18000001,40000001},{0,97500,427500,636000,1536000,2796000,4796000}))*1.021,-2))</f>
        <v/>
      </c>
      <c r="P526" s="21">
        <f>MAX(0,ROUNDDOWN(F526-E526-430000,-3))</f>
        <v/>
      </c>
      <c r="Q526" s="21">
        <f>MAX(0,ROUNDDOWN(F526-E526-430000-H526,-3))</f>
        <v/>
      </c>
      <c r="R526" s="21">
        <f>IF(F526&lt;=450000,0,MAX(0,P526*0.06-MIN(50000,P526)*0.03))</f>
        <v/>
      </c>
      <c r="S526" s="21">
        <f>IF(F526&lt;=450000,0,MAX(0,P526*0.04-MIN(50000,P526)*0.02))</f>
        <v/>
      </c>
      <c r="T526" s="21">
        <f>IF(F526&lt;=450000,0,MAX(0,Q526*0.06-MIN(50000,Q526)*0.03))</f>
        <v/>
      </c>
      <c r="U526" s="21">
        <f>IF(F526&lt;=450000,0,MAX(0,Q526*0.04-MIN(50000,Q526)*0.02))</f>
        <v/>
      </c>
      <c r="V526" s="21">
        <f>50000+MAX(0,G526-480000)</f>
        <v/>
      </c>
      <c r="W526" s="21">
        <f>P526-V526</f>
        <v/>
      </c>
      <c r="X526" s="21">
        <f>Q526-V526</f>
        <v/>
      </c>
      <c r="Y526" s="22">
        <f>IF(W526&lt;0,0.9,LOOKUP(W526,{0,1950001,3300001,6950001,9000001,18000001,40000001},{0.84895,0.7979,0.6958,0.66517,0.56307,0.4916,0.44055}))</f>
        <v/>
      </c>
      <c r="Z526" s="22">
        <f>IF(X526&lt;0,0.9,LOOKUP(X526,{0,1950001,3300001,6950001,9000001,18000001,40000001},{0.84895,0.7979,0.6958,0.66517,0.56307,0.4916,0.44055}))</f>
        <v/>
      </c>
      <c r="AA526" s="22">
        <f>IF(W526&lt;0,0,CHOOSE(MATCH(W526,{0,1950001,3300001,6950001,9000001},1),5.105/84.895,10.21/79.79,20.42/69.58,23.483/66.517,33.693/56.307))</f>
        <v/>
      </c>
      <c r="AB526" s="21">
        <f>IF(C526&lt;=2000,0,(MIN(C526,ROUNDDOWN(F526*0.3,0))-2000)*0.1)</f>
        <v/>
      </c>
      <c r="AC526" s="21">
        <f>IF(C526&lt;=2000,0,MIN((C526-2000)*Y526,(R526+S526)*0.2))</f>
        <v/>
      </c>
      <c r="AD526" s="21">
        <f>IF(C526&lt;=2000,0,MIN((C526-2000)*Z526,(T526+U526)*0.2))</f>
        <v/>
      </c>
      <c r="AE526" s="21">
        <f>AC526*AA526</f>
        <v/>
      </c>
      <c r="AF526" s="21">
        <f>ROUNDDOWN(R526,-2)+ROUNDDOWN(S526,-2)</f>
        <v/>
      </c>
      <c r="AG526" s="21">
        <f>ROUNDDOWN(MAX(0,R526-(AB526+AC526+AE526)*0.6),-2)+ROUNDDOWN(MAX(0,S526-(AB526+AC526+AE526)*0.4),-2)</f>
        <v/>
      </c>
      <c r="AH526" s="21">
        <f>ROUNDDOWN(MAX(0,T526-(AB526+AD526)*0.6),-2)+ROUNDDOWN(MAX(0,U526-(AB526+AD526)*0.4),-2)</f>
        <v/>
      </c>
      <c r="AI526" s="21">
        <f>ROUNDDOWN(T526,-2)+ROUNDDOWN(U526,-2)</f>
        <v/>
      </c>
      <c r="AJ526" s="21">
        <f>M526+AF526</f>
        <v/>
      </c>
      <c r="AK526" s="21">
        <f>M526+AG526</f>
        <v/>
      </c>
      <c r="AL526" s="21">
        <f>N526+AH526</f>
        <v/>
      </c>
      <c r="AM526" s="21">
        <f>O526+AI526</f>
        <v/>
      </c>
      <c r="AN526" s="21">
        <f>N526+AI526</f>
        <v/>
      </c>
      <c r="AO526" s="21">
        <f>ROUNDDOWN((R526+S526)*0.2/Y526+2000,0)</f>
        <v/>
      </c>
      <c r="AP526" s="21">
        <f>ROUNDDOWN((T526+U526)*0.2/Z526+2000,0)</f>
        <v/>
      </c>
      <c r="AQ526" s="21">
        <f>AL526-AK526</f>
        <v/>
      </c>
      <c r="AR526" s="21">
        <f>AM526-AK526</f>
        <v/>
      </c>
      <c r="AS526" s="21">
        <f>AM526-AL526</f>
        <v/>
      </c>
      <c r="AT526" s="21">
        <f>AK526+C526-AJ526</f>
        <v/>
      </c>
      <c r="AU526" s="21">
        <f>AL526+C526-AM526</f>
        <v/>
      </c>
      <c r="AV526" s="21">
        <f>AN526+C526-AM526</f>
        <v/>
      </c>
    </row>
    <row r="527">
      <c r="A527" t="inlineStr">
        <is>
          <t>医療費の境目</t>
        </is>
      </c>
      <c r="B527" s="21">
        <f>'3_医療費の境目'!$B$3</f>
        <v/>
      </c>
      <c r="C527" s="21">
        <f>IF('3_医療費の境目'!$B$4="",AO527,'3_医療費の境目'!$B$4)</f>
        <v/>
      </c>
      <c r="D527" s="21">
        <f>'3_医療費の境目'!D527</f>
        <v/>
      </c>
      <c r="E527" s="21">
        <f>ROUND(MIN(B527/12,650000)*12*0.0915+MIN(B527/12,1390000)*12*(0.0504+0)+B527*0.005,0)</f>
        <v/>
      </c>
      <c r="F527" s="21">
        <f>IF(B527&lt;741000,0,IF(B527&lt;2191000,B527-740000,IF(B527&lt;2193000,1451000,IF(B527&lt;2196000,1453000,IF(B527&lt;2200000,1456000,IF(B527&lt;3600000,ROUND(ROUNDDOWN(B527/4,-3)*2.8,0)-80000,IF(B527&lt;6600000,ROUND(ROUNDDOWN(B527/4,-3)*3.2,0)-440000,IF(B527&lt;8500000,ROUNDDOWN(B527*0.9,0)-1100000,B527-1950000))))))))</f>
        <v/>
      </c>
      <c r="G527" s="21">
        <f>IF(F527&gt;23500000,NA(),IF(F527&lt;=4890000,1040000,IF(F527&lt;=6550000,670000,620000)))</f>
        <v/>
      </c>
      <c r="H527" s="21">
        <f>IF(D527&lt;=0,0,MAX(0,MIN(2000000,D527-MIN(100000,ROUNDDOWN(F527*0.05,0)))))</f>
        <v/>
      </c>
      <c r="I527" s="21">
        <f>IF(C527&lt;=2000,0,MIN(C527,ROUNDDOWN(F527*0.4,0))-2000)</f>
        <v/>
      </c>
      <c r="J527" s="21">
        <f>MAX(0,ROUNDDOWN(F527-E527-G527,-3))</f>
        <v/>
      </c>
      <c r="K527" s="21">
        <f>MAX(0,ROUNDDOWN(F527-E527-G527-H527-I527,-3))</f>
        <v/>
      </c>
      <c r="L527" s="21">
        <f>MAX(0,ROUNDDOWN(F527-E527-G527-H527,-3))</f>
        <v/>
      </c>
      <c r="M527" s="21">
        <f>IF(J527&lt;=0,0,ROUNDDOWN((J527*LOOKUP(J527,{0,1950001,3300001,6950001,9000001,18000001,40000001},{0.05,0.1,0.2,0.23,0.33,0.4,0.45})-LOOKUP(J527,{0,1950001,3300001,6950001,9000001,18000001,40000001},{0,97500,427500,636000,1536000,2796000,4796000}))*1.021,-2))</f>
        <v/>
      </c>
      <c r="N527" s="21">
        <f>IF(K527&lt;=0,0,ROUNDDOWN((K527*LOOKUP(K527,{0,1950001,3300001,6950001,9000001,18000001,40000001},{0.05,0.1,0.2,0.23,0.33,0.4,0.45})-LOOKUP(K527,{0,1950001,3300001,6950001,9000001,18000001,40000001},{0,97500,427500,636000,1536000,2796000,4796000}))*1.021,-2))</f>
        <v/>
      </c>
      <c r="O527" s="21">
        <f>IF(L527&lt;=0,0,ROUNDDOWN((L527*LOOKUP(L527,{0,1950001,3300001,6950001,9000001,18000001,40000001},{0.05,0.1,0.2,0.23,0.33,0.4,0.45})-LOOKUP(L527,{0,1950001,3300001,6950001,9000001,18000001,40000001},{0,97500,427500,636000,1536000,2796000,4796000}))*1.021,-2))</f>
        <v/>
      </c>
      <c r="P527" s="21">
        <f>MAX(0,ROUNDDOWN(F527-E527-430000,-3))</f>
        <v/>
      </c>
      <c r="Q527" s="21">
        <f>MAX(0,ROUNDDOWN(F527-E527-430000-H527,-3))</f>
        <v/>
      </c>
      <c r="R527" s="21">
        <f>IF(F527&lt;=450000,0,MAX(0,P527*0.06-MIN(50000,P527)*0.03))</f>
        <v/>
      </c>
      <c r="S527" s="21">
        <f>IF(F527&lt;=450000,0,MAX(0,P527*0.04-MIN(50000,P527)*0.02))</f>
        <v/>
      </c>
      <c r="T527" s="21">
        <f>IF(F527&lt;=450000,0,MAX(0,Q527*0.06-MIN(50000,Q527)*0.03))</f>
        <v/>
      </c>
      <c r="U527" s="21">
        <f>IF(F527&lt;=450000,0,MAX(0,Q527*0.04-MIN(50000,Q527)*0.02))</f>
        <v/>
      </c>
      <c r="V527" s="21">
        <f>50000+MAX(0,G527-480000)</f>
        <v/>
      </c>
      <c r="W527" s="21">
        <f>P527-V527</f>
        <v/>
      </c>
      <c r="X527" s="21">
        <f>Q527-V527</f>
        <v/>
      </c>
      <c r="Y527" s="22">
        <f>IF(W527&lt;0,0.9,LOOKUP(W527,{0,1950001,3300001,6950001,9000001,18000001,40000001},{0.84895,0.7979,0.6958,0.66517,0.56307,0.4916,0.44055}))</f>
        <v/>
      </c>
      <c r="Z527" s="22">
        <f>IF(X527&lt;0,0.9,LOOKUP(X527,{0,1950001,3300001,6950001,9000001,18000001,40000001},{0.84895,0.7979,0.6958,0.66517,0.56307,0.4916,0.44055}))</f>
        <v/>
      </c>
      <c r="AA527" s="22">
        <f>IF(W527&lt;0,0,CHOOSE(MATCH(W527,{0,1950001,3300001,6950001,9000001},1),5.105/84.895,10.21/79.79,20.42/69.58,23.483/66.517,33.693/56.307))</f>
        <v/>
      </c>
      <c r="AB527" s="21">
        <f>IF(C527&lt;=2000,0,(MIN(C527,ROUNDDOWN(F527*0.3,0))-2000)*0.1)</f>
        <v/>
      </c>
      <c r="AC527" s="21">
        <f>IF(C527&lt;=2000,0,MIN((C527-2000)*Y527,(R527+S527)*0.2))</f>
        <v/>
      </c>
      <c r="AD527" s="21">
        <f>IF(C527&lt;=2000,0,MIN((C527-2000)*Z527,(T527+U527)*0.2))</f>
        <v/>
      </c>
      <c r="AE527" s="21">
        <f>AC527*AA527</f>
        <v/>
      </c>
      <c r="AF527" s="21">
        <f>ROUNDDOWN(R527,-2)+ROUNDDOWN(S527,-2)</f>
        <v/>
      </c>
      <c r="AG527" s="21">
        <f>ROUNDDOWN(MAX(0,R527-(AB527+AC527+AE527)*0.6),-2)+ROUNDDOWN(MAX(0,S527-(AB527+AC527+AE527)*0.4),-2)</f>
        <v/>
      </c>
      <c r="AH527" s="21">
        <f>ROUNDDOWN(MAX(0,T527-(AB527+AD527)*0.6),-2)+ROUNDDOWN(MAX(0,U527-(AB527+AD527)*0.4),-2)</f>
        <v/>
      </c>
      <c r="AI527" s="21">
        <f>ROUNDDOWN(T527,-2)+ROUNDDOWN(U527,-2)</f>
        <v/>
      </c>
      <c r="AJ527" s="21">
        <f>M527+AF527</f>
        <v/>
      </c>
      <c r="AK527" s="21">
        <f>M527+AG527</f>
        <v/>
      </c>
      <c r="AL527" s="21">
        <f>N527+AH527</f>
        <v/>
      </c>
      <c r="AM527" s="21">
        <f>O527+AI527</f>
        <v/>
      </c>
      <c r="AN527" s="21">
        <f>N527+AI527</f>
        <v/>
      </c>
      <c r="AO527" s="21">
        <f>ROUNDDOWN((R527+S527)*0.2/Y527+2000,0)</f>
        <v/>
      </c>
      <c r="AP527" s="21">
        <f>ROUNDDOWN((T527+U527)*0.2/Z527+2000,0)</f>
        <v/>
      </c>
      <c r="AQ527" s="21">
        <f>AL527-AK527</f>
        <v/>
      </c>
      <c r="AR527" s="21">
        <f>AM527-AK527</f>
        <v/>
      </c>
      <c r="AS527" s="21">
        <f>AM527-AL527</f>
        <v/>
      </c>
      <c r="AT527" s="21">
        <f>AK527+C527-AJ527</f>
        <v/>
      </c>
      <c r="AU527" s="21">
        <f>AL527+C527-AM527</f>
        <v/>
      </c>
      <c r="AV527" s="21">
        <f>AN527+C527-AM527</f>
        <v/>
      </c>
    </row>
    <row r="528">
      <c r="A528" t="inlineStr">
        <is>
          <t>医療費の境目</t>
        </is>
      </c>
      <c r="B528" s="21">
        <f>'3_医療費の境目'!$B$3</f>
        <v/>
      </c>
      <c r="C528" s="21">
        <f>IF('3_医療費の境目'!$B$4="",AO528,'3_医療費の境目'!$B$4)</f>
        <v/>
      </c>
      <c r="D528" s="21">
        <f>'3_医療費の境目'!D528</f>
        <v/>
      </c>
      <c r="E528" s="21">
        <f>ROUND(MIN(B528/12,650000)*12*0.0915+MIN(B528/12,1390000)*12*(0.0504+0)+B528*0.005,0)</f>
        <v/>
      </c>
      <c r="F528" s="21">
        <f>IF(B528&lt;741000,0,IF(B528&lt;2191000,B528-740000,IF(B528&lt;2193000,1451000,IF(B528&lt;2196000,1453000,IF(B528&lt;2200000,1456000,IF(B528&lt;3600000,ROUND(ROUNDDOWN(B528/4,-3)*2.8,0)-80000,IF(B528&lt;6600000,ROUND(ROUNDDOWN(B528/4,-3)*3.2,0)-440000,IF(B528&lt;8500000,ROUNDDOWN(B528*0.9,0)-1100000,B528-1950000))))))))</f>
        <v/>
      </c>
      <c r="G528" s="21">
        <f>IF(F528&gt;23500000,NA(),IF(F528&lt;=4890000,1040000,IF(F528&lt;=6550000,670000,620000)))</f>
        <v/>
      </c>
      <c r="H528" s="21">
        <f>IF(D528&lt;=0,0,MAX(0,MIN(2000000,D528-MIN(100000,ROUNDDOWN(F528*0.05,0)))))</f>
        <v/>
      </c>
      <c r="I528" s="21">
        <f>IF(C528&lt;=2000,0,MIN(C528,ROUNDDOWN(F528*0.4,0))-2000)</f>
        <v/>
      </c>
      <c r="J528" s="21">
        <f>MAX(0,ROUNDDOWN(F528-E528-G528,-3))</f>
        <v/>
      </c>
      <c r="K528" s="21">
        <f>MAX(0,ROUNDDOWN(F528-E528-G528-H528-I528,-3))</f>
        <v/>
      </c>
      <c r="L528" s="21">
        <f>MAX(0,ROUNDDOWN(F528-E528-G528-H528,-3))</f>
        <v/>
      </c>
      <c r="M528" s="21">
        <f>IF(J528&lt;=0,0,ROUNDDOWN((J528*LOOKUP(J528,{0,1950001,3300001,6950001,9000001,18000001,40000001},{0.05,0.1,0.2,0.23,0.33,0.4,0.45})-LOOKUP(J528,{0,1950001,3300001,6950001,9000001,18000001,40000001},{0,97500,427500,636000,1536000,2796000,4796000}))*1.021,-2))</f>
        <v/>
      </c>
      <c r="N528" s="21">
        <f>IF(K528&lt;=0,0,ROUNDDOWN((K528*LOOKUP(K528,{0,1950001,3300001,6950001,9000001,18000001,40000001},{0.05,0.1,0.2,0.23,0.33,0.4,0.45})-LOOKUP(K528,{0,1950001,3300001,6950001,9000001,18000001,40000001},{0,97500,427500,636000,1536000,2796000,4796000}))*1.021,-2))</f>
        <v/>
      </c>
      <c r="O528" s="21">
        <f>IF(L528&lt;=0,0,ROUNDDOWN((L528*LOOKUP(L528,{0,1950001,3300001,6950001,9000001,18000001,40000001},{0.05,0.1,0.2,0.23,0.33,0.4,0.45})-LOOKUP(L528,{0,1950001,3300001,6950001,9000001,18000001,40000001},{0,97500,427500,636000,1536000,2796000,4796000}))*1.021,-2))</f>
        <v/>
      </c>
      <c r="P528" s="21">
        <f>MAX(0,ROUNDDOWN(F528-E528-430000,-3))</f>
        <v/>
      </c>
      <c r="Q528" s="21">
        <f>MAX(0,ROUNDDOWN(F528-E528-430000-H528,-3))</f>
        <v/>
      </c>
      <c r="R528" s="21">
        <f>IF(F528&lt;=450000,0,MAX(0,P528*0.06-MIN(50000,P528)*0.03))</f>
        <v/>
      </c>
      <c r="S528" s="21">
        <f>IF(F528&lt;=450000,0,MAX(0,P528*0.04-MIN(50000,P528)*0.02))</f>
        <v/>
      </c>
      <c r="T528" s="21">
        <f>IF(F528&lt;=450000,0,MAX(0,Q528*0.06-MIN(50000,Q528)*0.03))</f>
        <v/>
      </c>
      <c r="U528" s="21">
        <f>IF(F528&lt;=450000,0,MAX(0,Q528*0.04-MIN(50000,Q528)*0.02))</f>
        <v/>
      </c>
      <c r="V528" s="21">
        <f>50000+MAX(0,G528-480000)</f>
        <v/>
      </c>
      <c r="W528" s="21">
        <f>P528-V528</f>
        <v/>
      </c>
      <c r="X528" s="21">
        <f>Q528-V528</f>
        <v/>
      </c>
      <c r="Y528" s="22">
        <f>IF(W528&lt;0,0.9,LOOKUP(W528,{0,1950001,3300001,6950001,9000001,18000001,40000001},{0.84895,0.7979,0.6958,0.66517,0.56307,0.4916,0.44055}))</f>
        <v/>
      </c>
      <c r="Z528" s="22">
        <f>IF(X528&lt;0,0.9,LOOKUP(X528,{0,1950001,3300001,6950001,9000001,18000001,40000001},{0.84895,0.7979,0.6958,0.66517,0.56307,0.4916,0.44055}))</f>
        <v/>
      </c>
      <c r="AA528" s="22">
        <f>IF(W528&lt;0,0,CHOOSE(MATCH(W528,{0,1950001,3300001,6950001,9000001},1),5.105/84.895,10.21/79.79,20.42/69.58,23.483/66.517,33.693/56.307))</f>
        <v/>
      </c>
      <c r="AB528" s="21">
        <f>IF(C528&lt;=2000,0,(MIN(C528,ROUNDDOWN(F528*0.3,0))-2000)*0.1)</f>
        <v/>
      </c>
      <c r="AC528" s="21">
        <f>IF(C528&lt;=2000,0,MIN((C528-2000)*Y528,(R528+S528)*0.2))</f>
        <v/>
      </c>
      <c r="AD528" s="21">
        <f>IF(C528&lt;=2000,0,MIN((C528-2000)*Z528,(T528+U528)*0.2))</f>
        <v/>
      </c>
      <c r="AE528" s="21">
        <f>AC528*AA528</f>
        <v/>
      </c>
      <c r="AF528" s="21">
        <f>ROUNDDOWN(R528,-2)+ROUNDDOWN(S528,-2)</f>
        <v/>
      </c>
      <c r="AG528" s="21">
        <f>ROUNDDOWN(MAX(0,R528-(AB528+AC528+AE528)*0.6),-2)+ROUNDDOWN(MAX(0,S528-(AB528+AC528+AE528)*0.4),-2)</f>
        <v/>
      </c>
      <c r="AH528" s="21">
        <f>ROUNDDOWN(MAX(0,T528-(AB528+AD528)*0.6),-2)+ROUNDDOWN(MAX(0,U528-(AB528+AD528)*0.4),-2)</f>
        <v/>
      </c>
      <c r="AI528" s="21">
        <f>ROUNDDOWN(T528,-2)+ROUNDDOWN(U528,-2)</f>
        <v/>
      </c>
      <c r="AJ528" s="21">
        <f>M528+AF528</f>
        <v/>
      </c>
      <c r="AK528" s="21">
        <f>M528+AG528</f>
        <v/>
      </c>
      <c r="AL528" s="21">
        <f>N528+AH528</f>
        <v/>
      </c>
      <c r="AM528" s="21">
        <f>O528+AI528</f>
        <v/>
      </c>
      <c r="AN528" s="21">
        <f>N528+AI528</f>
        <v/>
      </c>
      <c r="AO528" s="21">
        <f>ROUNDDOWN((R528+S528)*0.2/Y528+2000,0)</f>
        <v/>
      </c>
      <c r="AP528" s="21">
        <f>ROUNDDOWN((T528+U528)*0.2/Z528+2000,0)</f>
        <v/>
      </c>
      <c r="AQ528" s="21">
        <f>AL528-AK528</f>
        <v/>
      </c>
      <c r="AR528" s="21">
        <f>AM528-AK528</f>
        <v/>
      </c>
      <c r="AS528" s="21">
        <f>AM528-AL528</f>
        <v/>
      </c>
      <c r="AT528" s="21">
        <f>AK528+C528-AJ528</f>
        <v/>
      </c>
      <c r="AU528" s="21">
        <f>AL528+C528-AM528</f>
        <v/>
      </c>
      <c r="AV528" s="21">
        <f>AN528+C528-AM528</f>
        <v/>
      </c>
    </row>
    <row r="529">
      <c r="A529" t="inlineStr">
        <is>
          <t>医療費の境目</t>
        </is>
      </c>
      <c r="B529" s="21">
        <f>'3_医療費の境目'!$B$3</f>
        <v/>
      </c>
      <c r="C529" s="21">
        <f>IF('3_医療費の境目'!$B$4="",AO529,'3_医療費の境目'!$B$4)</f>
        <v/>
      </c>
      <c r="D529" s="21">
        <f>'3_医療費の境目'!D529</f>
        <v/>
      </c>
      <c r="E529" s="21">
        <f>ROUND(MIN(B529/12,650000)*12*0.0915+MIN(B529/12,1390000)*12*(0.0504+0)+B529*0.005,0)</f>
        <v/>
      </c>
      <c r="F529" s="21">
        <f>IF(B529&lt;741000,0,IF(B529&lt;2191000,B529-740000,IF(B529&lt;2193000,1451000,IF(B529&lt;2196000,1453000,IF(B529&lt;2200000,1456000,IF(B529&lt;3600000,ROUND(ROUNDDOWN(B529/4,-3)*2.8,0)-80000,IF(B529&lt;6600000,ROUND(ROUNDDOWN(B529/4,-3)*3.2,0)-440000,IF(B529&lt;8500000,ROUNDDOWN(B529*0.9,0)-1100000,B529-1950000))))))))</f>
        <v/>
      </c>
      <c r="G529" s="21">
        <f>IF(F529&gt;23500000,NA(),IF(F529&lt;=4890000,1040000,IF(F529&lt;=6550000,670000,620000)))</f>
        <v/>
      </c>
      <c r="H529" s="21">
        <f>IF(D529&lt;=0,0,MAX(0,MIN(2000000,D529-MIN(100000,ROUNDDOWN(F529*0.05,0)))))</f>
        <v/>
      </c>
      <c r="I529" s="21">
        <f>IF(C529&lt;=2000,0,MIN(C529,ROUNDDOWN(F529*0.4,0))-2000)</f>
        <v/>
      </c>
      <c r="J529" s="21">
        <f>MAX(0,ROUNDDOWN(F529-E529-G529,-3))</f>
        <v/>
      </c>
      <c r="K529" s="21">
        <f>MAX(0,ROUNDDOWN(F529-E529-G529-H529-I529,-3))</f>
        <v/>
      </c>
      <c r="L529" s="21">
        <f>MAX(0,ROUNDDOWN(F529-E529-G529-H529,-3))</f>
        <v/>
      </c>
      <c r="M529" s="21">
        <f>IF(J529&lt;=0,0,ROUNDDOWN((J529*LOOKUP(J529,{0,1950001,3300001,6950001,9000001,18000001,40000001},{0.05,0.1,0.2,0.23,0.33,0.4,0.45})-LOOKUP(J529,{0,1950001,3300001,6950001,9000001,18000001,40000001},{0,97500,427500,636000,1536000,2796000,4796000}))*1.021,-2))</f>
        <v/>
      </c>
      <c r="N529" s="21">
        <f>IF(K529&lt;=0,0,ROUNDDOWN((K529*LOOKUP(K529,{0,1950001,3300001,6950001,9000001,18000001,40000001},{0.05,0.1,0.2,0.23,0.33,0.4,0.45})-LOOKUP(K529,{0,1950001,3300001,6950001,9000001,18000001,40000001},{0,97500,427500,636000,1536000,2796000,4796000}))*1.021,-2))</f>
        <v/>
      </c>
      <c r="O529" s="21">
        <f>IF(L529&lt;=0,0,ROUNDDOWN((L529*LOOKUP(L529,{0,1950001,3300001,6950001,9000001,18000001,40000001},{0.05,0.1,0.2,0.23,0.33,0.4,0.45})-LOOKUP(L529,{0,1950001,3300001,6950001,9000001,18000001,40000001},{0,97500,427500,636000,1536000,2796000,4796000}))*1.021,-2))</f>
        <v/>
      </c>
      <c r="P529" s="21">
        <f>MAX(0,ROUNDDOWN(F529-E529-430000,-3))</f>
        <v/>
      </c>
      <c r="Q529" s="21">
        <f>MAX(0,ROUNDDOWN(F529-E529-430000-H529,-3))</f>
        <v/>
      </c>
      <c r="R529" s="21">
        <f>IF(F529&lt;=450000,0,MAX(0,P529*0.06-MIN(50000,P529)*0.03))</f>
        <v/>
      </c>
      <c r="S529" s="21">
        <f>IF(F529&lt;=450000,0,MAX(0,P529*0.04-MIN(50000,P529)*0.02))</f>
        <v/>
      </c>
      <c r="T529" s="21">
        <f>IF(F529&lt;=450000,0,MAX(0,Q529*0.06-MIN(50000,Q529)*0.03))</f>
        <v/>
      </c>
      <c r="U529" s="21">
        <f>IF(F529&lt;=450000,0,MAX(0,Q529*0.04-MIN(50000,Q529)*0.02))</f>
        <v/>
      </c>
      <c r="V529" s="21">
        <f>50000+MAX(0,G529-480000)</f>
        <v/>
      </c>
      <c r="W529" s="21">
        <f>P529-V529</f>
        <v/>
      </c>
      <c r="X529" s="21">
        <f>Q529-V529</f>
        <v/>
      </c>
      <c r="Y529" s="22">
        <f>IF(W529&lt;0,0.9,LOOKUP(W529,{0,1950001,3300001,6950001,9000001,18000001,40000001},{0.84895,0.7979,0.6958,0.66517,0.56307,0.4916,0.44055}))</f>
        <v/>
      </c>
      <c r="Z529" s="22">
        <f>IF(X529&lt;0,0.9,LOOKUP(X529,{0,1950001,3300001,6950001,9000001,18000001,40000001},{0.84895,0.7979,0.6958,0.66517,0.56307,0.4916,0.44055}))</f>
        <v/>
      </c>
      <c r="AA529" s="22">
        <f>IF(W529&lt;0,0,CHOOSE(MATCH(W529,{0,1950001,3300001,6950001,9000001},1),5.105/84.895,10.21/79.79,20.42/69.58,23.483/66.517,33.693/56.307))</f>
        <v/>
      </c>
      <c r="AB529" s="21">
        <f>IF(C529&lt;=2000,0,(MIN(C529,ROUNDDOWN(F529*0.3,0))-2000)*0.1)</f>
        <v/>
      </c>
      <c r="AC529" s="21">
        <f>IF(C529&lt;=2000,0,MIN((C529-2000)*Y529,(R529+S529)*0.2))</f>
        <v/>
      </c>
      <c r="AD529" s="21">
        <f>IF(C529&lt;=2000,0,MIN((C529-2000)*Z529,(T529+U529)*0.2))</f>
        <v/>
      </c>
      <c r="AE529" s="21">
        <f>AC529*AA529</f>
        <v/>
      </c>
      <c r="AF529" s="21">
        <f>ROUNDDOWN(R529,-2)+ROUNDDOWN(S529,-2)</f>
        <v/>
      </c>
      <c r="AG529" s="21">
        <f>ROUNDDOWN(MAX(0,R529-(AB529+AC529+AE529)*0.6),-2)+ROUNDDOWN(MAX(0,S529-(AB529+AC529+AE529)*0.4),-2)</f>
        <v/>
      </c>
      <c r="AH529" s="21">
        <f>ROUNDDOWN(MAX(0,T529-(AB529+AD529)*0.6),-2)+ROUNDDOWN(MAX(0,U529-(AB529+AD529)*0.4),-2)</f>
        <v/>
      </c>
      <c r="AI529" s="21">
        <f>ROUNDDOWN(T529,-2)+ROUNDDOWN(U529,-2)</f>
        <v/>
      </c>
      <c r="AJ529" s="21">
        <f>M529+AF529</f>
        <v/>
      </c>
      <c r="AK529" s="21">
        <f>M529+AG529</f>
        <v/>
      </c>
      <c r="AL529" s="21">
        <f>N529+AH529</f>
        <v/>
      </c>
      <c r="AM529" s="21">
        <f>O529+AI529</f>
        <v/>
      </c>
      <c r="AN529" s="21">
        <f>N529+AI529</f>
        <v/>
      </c>
      <c r="AO529" s="21">
        <f>ROUNDDOWN((R529+S529)*0.2/Y529+2000,0)</f>
        <v/>
      </c>
      <c r="AP529" s="21">
        <f>ROUNDDOWN((T529+U529)*0.2/Z529+2000,0)</f>
        <v/>
      </c>
      <c r="AQ529" s="21">
        <f>AL529-AK529</f>
        <v/>
      </c>
      <c r="AR529" s="21">
        <f>AM529-AK529</f>
        <v/>
      </c>
      <c r="AS529" s="21">
        <f>AM529-AL529</f>
        <v/>
      </c>
      <c r="AT529" s="21">
        <f>AK529+C529-AJ529</f>
        <v/>
      </c>
      <c r="AU529" s="21">
        <f>AL529+C529-AM529</f>
        <v/>
      </c>
      <c r="AV529" s="21">
        <f>AN529+C529-AM529</f>
        <v/>
      </c>
    </row>
    <row r="530">
      <c r="A530" t="inlineStr">
        <is>
          <t>医療費の境目</t>
        </is>
      </c>
      <c r="B530" s="21">
        <f>'3_医療費の境目'!$B$3</f>
        <v/>
      </c>
      <c r="C530" s="21">
        <f>IF('3_医療費の境目'!$B$4="",AO530,'3_医療費の境目'!$B$4)</f>
        <v/>
      </c>
      <c r="D530" s="21">
        <f>'3_医療費の境目'!D530</f>
        <v/>
      </c>
      <c r="E530" s="21">
        <f>ROUND(MIN(B530/12,650000)*12*0.0915+MIN(B530/12,1390000)*12*(0.0504+0)+B530*0.005,0)</f>
        <v/>
      </c>
      <c r="F530" s="21">
        <f>IF(B530&lt;741000,0,IF(B530&lt;2191000,B530-740000,IF(B530&lt;2193000,1451000,IF(B530&lt;2196000,1453000,IF(B530&lt;2200000,1456000,IF(B530&lt;3600000,ROUND(ROUNDDOWN(B530/4,-3)*2.8,0)-80000,IF(B530&lt;6600000,ROUND(ROUNDDOWN(B530/4,-3)*3.2,0)-440000,IF(B530&lt;8500000,ROUNDDOWN(B530*0.9,0)-1100000,B530-1950000))))))))</f>
        <v/>
      </c>
      <c r="G530" s="21">
        <f>IF(F530&gt;23500000,NA(),IF(F530&lt;=4890000,1040000,IF(F530&lt;=6550000,670000,620000)))</f>
        <v/>
      </c>
      <c r="H530" s="21">
        <f>IF(D530&lt;=0,0,MAX(0,MIN(2000000,D530-MIN(100000,ROUNDDOWN(F530*0.05,0)))))</f>
        <v/>
      </c>
      <c r="I530" s="21">
        <f>IF(C530&lt;=2000,0,MIN(C530,ROUNDDOWN(F530*0.4,0))-2000)</f>
        <v/>
      </c>
      <c r="J530" s="21">
        <f>MAX(0,ROUNDDOWN(F530-E530-G530,-3))</f>
        <v/>
      </c>
      <c r="K530" s="21">
        <f>MAX(0,ROUNDDOWN(F530-E530-G530-H530-I530,-3))</f>
        <v/>
      </c>
      <c r="L530" s="21">
        <f>MAX(0,ROUNDDOWN(F530-E530-G530-H530,-3))</f>
        <v/>
      </c>
      <c r="M530" s="21">
        <f>IF(J530&lt;=0,0,ROUNDDOWN((J530*LOOKUP(J530,{0,1950001,3300001,6950001,9000001,18000001,40000001},{0.05,0.1,0.2,0.23,0.33,0.4,0.45})-LOOKUP(J530,{0,1950001,3300001,6950001,9000001,18000001,40000001},{0,97500,427500,636000,1536000,2796000,4796000}))*1.021,-2))</f>
        <v/>
      </c>
      <c r="N530" s="21">
        <f>IF(K530&lt;=0,0,ROUNDDOWN((K530*LOOKUP(K530,{0,1950001,3300001,6950001,9000001,18000001,40000001},{0.05,0.1,0.2,0.23,0.33,0.4,0.45})-LOOKUP(K530,{0,1950001,3300001,6950001,9000001,18000001,40000001},{0,97500,427500,636000,1536000,2796000,4796000}))*1.021,-2))</f>
        <v/>
      </c>
      <c r="O530" s="21">
        <f>IF(L530&lt;=0,0,ROUNDDOWN((L530*LOOKUP(L530,{0,1950001,3300001,6950001,9000001,18000001,40000001},{0.05,0.1,0.2,0.23,0.33,0.4,0.45})-LOOKUP(L530,{0,1950001,3300001,6950001,9000001,18000001,40000001},{0,97500,427500,636000,1536000,2796000,4796000}))*1.021,-2))</f>
        <v/>
      </c>
      <c r="P530" s="21">
        <f>MAX(0,ROUNDDOWN(F530-E530-430000,-3))</f>
        <v/>
      </c>
      <c r="Q530" s="21">
        <f>MAX(0,ROUNDDOWN(F530-E530-430000-H530,-3))</f>
        <v/>
      </c>
      <c r="R530" s="21">
        <f>IF(F530&lt;=450000,0,MAX(0,P530*0.06-MIN(50000,P530)*0.03))</f>
        <v/>
      </c>
      <c r="S530" s="21">
        <f>IF(F530&lt;=450000,0,MAX(0,P530*0.04-MIN(50000,P530)*0.02))</f>
        <v/>
      </c>
      <c r="T530" s="21">
        <f>IF(F530&lt;=450000,0,MAX(0,Q530*0.06-MIN(50000,Q530)*0.03))</f>
        <v/>
      </c>
      <c r="U530" s="21">
        <f>IF(F530&lt;=450000,0,MAX(0,Q530*0.04-MIN(50000,Q530)*0.02))</f>
        <v/>
      </c>
      <c r="V530" s="21">
        <f>50000+MAX(0,G530-480000)</f>
        <v/>
      </c>
      <c r="W530" s="21">
        <f>P530-V530</f>
        <v/>
      </c>
      <c r="X530" s="21">
        <f>Q530-V530</f>
        <v/>
      </c>
      <c r="Y530" s="22">
        <f>IF(W530&lt;0,0.9,LOOKUP(W530,{0,1950001,3300001,6950001,9000001,18000001,40000001},{0.84895,0.7979,0.6958,0.66517,0.56307,0.4916,0.44055}))</f>
        <v/>
      </c>
      <c r="Z530" s="22">
        <f>IF(X530&lt;0,0.9,LOOKUP(X530,{0,1950001,3300001,6950001,9000001,18000001,40000001},{0.84895,0.7979,0.6958,0.66517,0.56307,0.4916,0.44055}))</f>
        <v/>
      </c>
      <c r="AA530" s="22">
        <f>IF(W530&lt;0,0,CHOOSE(MATCH(W530,{0,1950001,3300001,6950001,9000001},1),5.105/84.895,10.21/79.79,20.42/69.58,23.483/66.517,33.693/56.307))</f>
        <v/>
      </c>
      <c r="AB530" s="21">
        <f>IF(C530&lt;=2000,0,(MIN(C530,ROUNDDOWN(F530*0.3,0))-2000)*0.1)</f>
        <v/>
      </c>
      <c r="AC530" s="21">
        <f>IF(C530&lt;=2000,0,MIN((C530-2000)*Y530,(R530+S530)*0.2))</f>
        <v/>
      </c>
      <c r="AD530" s="21">
        <f>IF(C530&lt;=2000,0,MIN((C530-2000)*Z530,(T530+U530)*0.2))</f>
        <v/>
      </c>
      <c r="AE530" s="21">
        <f>AC530*AA530</f>
        <v/>
      </c>
      <c r="AF530" s="21">
        <f>ROUNDDOWN(R530,-2)+ROUNDDOWN(S530,-2)</f>
        <v/>
      </c>
      <c r="AG530" s="21">
        <f>ROUNDDOWN(MAX(0,R530-(AB530+AC530+AE530)*0.6),-2)+ROUNDDOWN(MAX(0,S530-(AB530+AC530+AE530)*0.4),-2)</f>
        <v/>
      </c>
      <c r="AH530" s="21">
        <f>ROUNDDOWN(MAX(0,T530-(AB530+AD530)*0.6),-2)+ROUNDDOWN(MAX(0,U530-(AB530+AD530)*0.4),-2)</f>
        <v/>
      </c>
      <c r="AI530" s="21">
        <f>ROUNDDOWN(T530,-2)+ROUNDDOWN(U530,-2)</f>
        <v/>
      </c>
      <c r="AJ530" s="21">
        <f>M530+AF530</f>
        <v/>
      </c>
      <c r="AK530" s="21">
        <f>M530+AG530</f>
        <v/>
      </c>
      <c r="AL530" s="21">
        <f>N530+AH530</f>
        <v/>
      </c>
      <c r="AM530" s="21">
        <f>O530+AI530</f>
        <v/>
      </c>
      <c r="AN530" s="21">
        <f>N530+AI530</f>
        <v/>
      </c>
      <c r="AO530" s="21">
        <f>ROUNDDOWN((R530+S530)*0.2/Y530+2000,0)</f>
        <v/>
      </c>
      <c r="AP530" s="21">
        <f>ROUNDDOWN((T530+U530)*0.2/Z530+2000,0)</f>
        <v/>
      </c>
      <c r="AQ530" s="21">
        <f>AL530-AK530</f>
        <v/>
      </c>
      <c r="AR530" s="21">
        <f>AM530-AK530</f>
        <v/>
      </c>
      <c r="AS530" s="21">
        <f>AM530-AL530</f>
        <v/>
      </c>
      <c r="AT530" s="21">
        <f>AK530+C530-AJ530</f>
        <v/>
      </c>
      <c r="AU530" s="21">
        <f>AL530+C530-AM530</f>
        <v/>
      </c>
      <c r="AV530" s="21">
        <f>AN530+C530-AM530</f>
        <v/>
      </c>
    </row>
    <row r="531">
      <c r="A531" t="inlineStr">
        <is>
          <t>医療費の境目</t>
        </is>
      </c>
      <c r="B531" s="21">
        <f>'3_医療費の境目'!$B$3</f>
        <v/>
      </c>
      <c r="C531" s="21">
        <f>IF('3_医療費の境目'!$B$4="",AO531,'3_医療費の境目'!$B$4)</f>
        <v/>
      </c>
      <c r="D531" s="21">
        <f>'3_医療費の境目'!D531</f>
        <v/>
      </c>
      <c r="E531" s="21">
        <f>ROUND(MIN(B531/12,650000)*12*0.0915+MIN(B531/12,1390000)*12*(0.0504+0)+B531*0.005,0)</f>
        <v/>
      </c>
      <c r="F531" s="21">
        <f>IF(B531&lt;741000,0,IF(B531&lt;2191000,B531-740000,IF(B531&lt;2193000,1451000,IF(B531&lt;2196000,1453000,IF(B531&lt;2200000,1456000,IF(B531&lt;3600000,ROUND(ROUNDDOWN(B531/4,-3)*2.8,0)-80000,IF(B531&lt;6600000,ROUND(ROUNDDOWN(B531/4,-3)*3.2,0)-440000,IF(B531&lt;8500000,ROUNDDOWN(B531*0.9,0)-1100000,B531-1950000))))))))</f>
        <v/>
      </c>
      <c r="G531" s="21">
        <f>IF(F531&gt;23500000,NA(),IF(F531&lt;=4890000,1040000,IF(F531&lt;=6550000,670000,620000)))</f>
        <v/>
      </c>
      <c r="H531" s="21">
        <f>IF(D531&lt;=0,0,MAX(0,MIN(2000000,D531-MIN(100000,ROUNDDOWN(F531*0.05,0)))))</f>
        <v/>
      </c>
      <c r="I531" s="21">
        <f>IF(C531&lt;=2000,0,MIN(C531,ROUNDDOWN(F531*0.4,0))-2000)</f>
        <v/>
      </c>
      <c r="J531" s="21">
        <f>MAX(0,ROUNDDOWN(F531-E531-G531,-3))</f>
        <v/>
      </c>
      <c r="K531" s="21">
        <f>MAX(0,ROUNDDOWN(F531-E531-G531-H531-I531,-3))</f>
        <v/>
      </c>
      <c r="L531" s="21">
        <f>MAX(0,ROUNDDOWN(F531-E531-G531-H531,-3))</f>
        <v/>
      </c>
      <c r="M531" s="21">
        <f>IF(J531&lt;=0,0,ROUNDDOWN((J531*LOOKUP(J531,{0,1950001,3300001,6950001,9000001,18000001,40000001},{0.05,0.1,0.2,0.23,0.33,0.4,0.45})-LOOKUP(J531,{0,1950001,3300001,6950001,9000001,18000001,40000001},{0,97500,427500,636000,1536000,2796000,4796000}))*1.021,-2))</f>
        <v/>
      </c>
      <c r="N531" s="21">
        <f>IF(K531&lt;=0,0,ROUNDDOWN((K531*LOOKUP(K531,{0,1950001,3300001,6950001,9000001,18000001,40000001},{0.05,0.1,0.2,0.23,0.33,0.4,0.45})-LOOKUP(K531,{0,1950001,3300001,6950001,9000001,18000001,40000001},{0,97500,427500,636000,1536000,2796000,4796000}))*1.021,-2))</f>
        <v/>
      </c>
      <c r="O531" s="21">
        <f>IF(L531&lt;=0,0,ROUNDDOWN((L531*LOOKUP(L531,{0,1950001,3300001,6950001,9000001,18000001,40000001},{0.05,0.1,0.2,0.23,0.33,0.4,0.45})-LOOKUP(L531,{0,1950001,3300001,6950001,9000001,18000001,40000001},{0,97500,427500,636000,1536000,2796000,4796000}))*1.021,-2))</f>
        <v/>
      </c>
      <c r="P531" s="21">
        <f>MAX(0,ROUNDDOWN(F531-E531-430000,-3))</f>
        <v/>
      </c>
      <c r="Q531" s="21">
        <f>MAX(0,ROUNDDOWN(F531-E531-430000-H531,-3))</f>
        <v/>
      </c>
      <c r="R531" s="21">
        <f>IF(F531&lt;=450000,0,MAX(0,P531*0.06-MIN(50000,P531)*0.03))</f>
        <v/>
      </c>
      <c r="S531" s="21">
        <f>IF(F531&lt;=450000,0,MAX(0,P531*0.04-MIN(50000,P531)*0.02))</f>
        <v/>
      </c>
      <c r="T531" s="21">
        <f>IF(F531&lt;=450000,0,MAX(0,Q531*0.06-MIN(50000,Q531)*0.03))</f>
        <v/>
      </c>
      <c r="U531" s="21">
        <f>IF(F531&lt;=450000,0,MAX(0,Q531*0.04-MIN(50000,Q531)*0.02))</f>
        <v/>
      </c>
      <c r="V531" s="21">
        <f>50000+MAX(0,G531-480000)</f>
        <v/>
      </c>
      <c r="W531" s="21">
        <f>P531-V531</f>
        <v/>
      </c>
      <c r="X531" s="21">
        <f>Q531-V531</f>
        <v/>
      </c>
      <c r="Y531" s="22">
        <f>IF(W531&lt;0,0.9,LOOKUP(W531,{0,1950001,3300001,6950001,9000001,18000001,40000001},{0.84895,0.7979,0.6958,0.66517,0.56307,0.4916,0.44055}))</f>
        <v/>
      </c>
      <c r="Z531" s="22">
        <f>IF(X531&lt;0,0.9,LOOKUP(X531,{0,1950001,3300001,6950001,9000001,18000001,40000001},{0.84895,0.7979,0.6958,0.66517,0.56307,0.4916,0.44055}))</f>
        <v/>
      </c>
      <c r="AA531" s="22">
        <f>IF(W531&lt;0,0,CHOOSE(MATCH(W531,{0,1950001,3300001,6950001,9000001},1),5.105/84.895,10.21/79.79,20.42/69.58,23.483/66.517,33.693/56.307))</f>
        <v/>
      </c>
      <c r="AB531" s="21">
        <f>IF(C531&lt;=2000,0,(MIN(C531,ROUNDDOWN(F531*0.3,0))-2000)*0.1)</f>
        <v/>
      </c>
      <c r="AC531" s="21">
        <f>IF(C531&lt;=2000,0,MIN((C531-2000)*Y531,(R531+S531)*0.2))</f>
        <v/>
      </c>
      <c r="AD531" s="21">
        <f>IF(C531&lt;=2000,0,MIN((C531-2000)*Z531,(T531+U531)*0.2))</f>
        <v/>
      </c>
      <c r="AE531" s="21">
        <f>AC531*AA531</f>
        <v/>
      </c>
      <c r="AF531" s="21">
        <f>ROUNDDOWN(R531,-2)+ROUNDDOWN(S531,-2)</f>
        <v/>
      </c>
      <c r="AG531" s="21">
        <f>ROUNDDOWN(MAX(0,R531-(AB531+AC531+AE531)*0.6),-2)+ROUNDDOWN(MAX(0,S531-(AB531+AC531+AE531)*0.4),-2)</f>
        <v/>
      </c>
      <c r="AH531" s="21">
        <f>ROUNDDOWN(MAX(0,T531-(AB531+AD531)*0.6),-2)+ROUNDDOWN(MAX(0,U531-(AB531+AD531)*0.4),-2)</f>
        <v/>
      </c>
      <c r="AI531" s="21">
        <f>ROUNDDOWN(T531,-2)+ROUNDDOWN(U531,-2)</f>
        <v/>
      </c>
      <c r="AJ531" s="21">
        <f>M531+AF531</f>
        <v/>
      </c>
      <c r="AK531" s="21">
        <f>M531+AG531</f>
        <v/>
      </c>
      <c r="AL531" s="21">
        <f>N531+AH531</f>
        <v/>
      </c>
      <c r="AM531" s="21">
        <f>O531+AI531</f>
        <v/>
      </c>
      <c r="AN531" s="21">
        <f>N531+AI531</f>
        <v/>
      </c>
      <c r="AO531" s="21">
        <f>ROUNDDOWN((R531+S531)*0.2/Y531+2000,0)</f>
        <v/>
      </c>
      <c r="AP531" s="21">
        <f>ROUNDDOWN((T531+U531)*0.2/Z531+2000,0)</f>
        <v/>
      </c>
      <c r="AQ531" s="21">
        <f>AL531-AK531</f>
        <v/>
      </c>
      <c r="AR531" s="21">
        <f>AM531-AK531</f>
        <v/>
      </c>
      <c r="AS531" s="21">
        <f>AM531-AL531</f>
        <v/>
      </c>
      <c r="AT531" s="21">
        <f>AK531+C531-AJ531</f>
        <v/>
      </c>
      <c r="AU531" s="21">
        <f>AL531+C531-AM531</f>
        <v/>
      </c>
      <c r="AV531" s="21">
        <f>AN531+C531-AM531</f>
        <v/>
      </c>
    </row>
    <row r="532">
      <c r="A532" t="inlineStr">
        <is>
          <t>医療費の境目</t>
        </is>
      </c>
      <c r="B532" s="21">
        <f>'3_医療費の境目'!$B$3</f>
        <v/>
      </c>
      <c r="C532" s="21">
        <f>IF('3_医療費の境目'!$B$4="",AO532,'3_医療費の境目'!$B$4)</f>
        <v/>
      </c>
      <c r="D532" s="21">
        <f>'3_医療費の境目'!D532</f>
        <v/>
      </c>
      <c r="E532" s="21">
        <f>ROUND(MIN(B532/12,650000)*12*0.0915+MIN(B532/12,1390000)*12*(0.0504+0)+B532*0.005,0)</f>
        <v/>
      </c>
      <c r="F532" s="21">
        <f>IF(B532&lt;741000,0,IF(B532&lt;2191000,B532-740000,IF(B532&lt;2193000,1451000,IF(B532&lt;2196000,1453000,IF(B532&lt;2200000,1456000,IF(B532&lt;3600000,ROUND(ROUNDDOWN(B532/4,-3)*2.8,0)-80000,IF(B532&lt;6600000,ROUND(ROUNDDOWN(B532/4,-3)*3.2,0)-440000,IF(B532&lt;8500000,ROUNDDOWN(B532*0.9,0)-1100000,B532-1950000))))))))</f>
        <v/>
      </c>
      <c r="G532" s="21">
        <f>IF(F532&gt;23500000,NA(),IF(F532&lt;=4890000,1040000,IF(F532&lt;=6550000,670000,620000)))</f>
        <v/>
      </c>
      <c r="H532" s="21">
        <f>IF(D532&lt;=0,0,MAX(0,MIN(2000000,D532-MIN(100000,ROUNDDOWN(F532*0.05,0)))))</f>
        <v/>
      </c>
      <c r="I532" s="21">
        <f>IF(C532&lt;=2000,0,MIN(C532,ROUNDDOWN(F532*0.4,0))-2000)</f>
        <v/>
      </c>
      <c r="J532" s="21">
        <f>MAX(0,ROUNDDOWN(F532-E532-G532,-3))</f>
        <v/>
      </c>
      <c r="K532" s="21">
        <f>MAX(0,ROUNDDOWN(F532-E532-G532-H532-I532,-3))</f>
        <v/>
      </c>
      <c r="L532" s="21">
        <f>MAX(0,ROUNDDOWN(F532-E532-G532-H532,-3))</f>
        <v/>
      </c>
      <c r="M532" s="21">
        <f>IF(J532&lt;=0,0,ROUNDDOWN((J532*LOOKUP(J532,{0,1950001,3300001,6950001,9000001,18000001,40000001},{0.05,0.1,0.2,0.23,0.33,0.4,0.45})-LOOKUP(J532,{0,1950001,3300001,6950001,9000001,18000001,40000001},{0,97500,427500,636000,1536000,2796000,4796000}))*1.021,-2))</f>
        <v/>
      </c>
      <c r="N532" s="21">
        <f>IF(K532&lt;=0,0,ROUNDDOWN((K532*LOOKUP(K532,{0,1950001,3300001,6950001,9000001,18000001,40000001},{0.05,0.1,0.2,0.23,0.33,0.4,0.45})-LOOKUP(K532,{0,1950001,3300001,6950001,9000001,18000001,40000001},{0,97500,427500,636000,1536000,2796000,4796000}))*1.021,-2))</f>
        <v/>
      </c>
      <c r="O532" s="21">
        <f>IF(L532&lt;=0,0,ROUNDDOWN((L532*LOOKUP(L532,{0,1950001,3300001,6950001,9000001,18000001,40000001},{0.05,0.1,0.2,0.23,0.33,0.4,0.45})-LOOKUP(L532,{0,1950001,3300001,6950001,9000001,18000001,40000001},{0,97500,427500,636000,1536000,2796000,4796000}))*1.021,-2))</f>
        <v/>
      </c>
      <c r="P532" s="21">
        <f>MAX(0,ROUNDDOWN(F532-E532-430000,-3))</f>
        <v/>
      </c>
      <c r="Q532" s="21">
        <f>MAX(0,ROUNDDOWN(F532-E532-430000-H532,-3))</f>
        <v/>
      </c>
      <c r="R532" s="21">
        <f>IF(F532&lt;=450000,0,MAX(0,P532*0.06-MIN(50000,P532)*0.03))</f>
        <v/>
      </c>
      <c r="S532" s="21">
        <f>IF(F532&lt;=450000,0,MAX(0,P532*0.04-MIN(50000,P532)*0.02))</f>
        <v/>
      </c>
      <c r="T532" s="21">
        <f>IF(F532&lt;=450000,0,MAX(0,Q532*0.06-MIN(50000,Q532)*0.03))</f>
        <v/>
      </c>
      <c r="U532" s="21">
        <f>IF(F532&lt;=450000,0,MAX(0,Q532*0.04-MIN(50000,Q532)*0.02))</f>
        <v/>
      </c>
      <c r="V532" s="21">
        <f>50000+MAX(0,G532-480000)</f>
        <v/>
      </c>
      <c r="W532" s="21">
        <f>P532-V532</f>
        <v/>
      </c>
      <c r="X532" s="21">
        <f>Q532-V532</f>
        <v/>
      </c>
      <c r="Y532" s="22">
        <f>IF(W532&lt;0,0.9,LOOKUP(W532,{0,1950001,3300001,6950001,9000001,18000001,40000001},{0.84895,0.7979,0.6958,0.66517,0.56307,0.4916,0.44055}))</f>
        <v/>
      </c>
      <c r="Z532" s="22">
        <f>IF(X532&lt;0,0.9,LOOKUP(X532,{0,1950001,3300001,6950001,9000001,18000001,40000001},{0.84895,0.7979,0.6958,0.66517,0.56307,0.4916,0.44055}))</f>
        <v/>
      </c>
      <c r="AA532" s="22">
        <f>IF(W532&lt;0,0,CHOOSE(MATCH(W532,{0,1950001,3300001,6950001,9000001},1),5.105/84.895,10.21/79.79,20.42/69.58,23.483/66.517,33.693/56.307))</f>
        <v/>
      </c>
      <c r="AB532" s="21">
        <f>IF(C532&lt;=2000,0,(MIN(C532,ROUNDDOWN(F532*0.3,0))-2000)*0.1)</f>
        <v/>
      </c>
      <c r="AC532" s="21">
        <f>IF(C532&lt;=2000,0,MIN((C532-2000)*Y532,(R532+S532)*0.2))</f>
        <v/>
      </c>
      <c r="AD532" s="21">
        <f>IF(C532&lt;=2000,0,MIN((C532-2000)*Z532,(T532+U532)*0.2))</f>
        <v/>
      </c>
      <c r="AE532" s="21">
        <f>AC532*AA532</f>
        <v/>
      </c>
      <c r="AF532" s="21">
        <f>ROUNDDOWN(R532,-2)+ROUNDDOWN(S532,-2)</f>
        <v/>
      </c>
      <c r="AG532" s="21">
        <f>ROUNDDOWN(MAX(0,R532-(AB532+AC532+AE532)*0.6),-2)+ROUNDDOWN(MAX(0,S532-(AB532+AC532+AE532)*0.4),-2)</f>
        <v/>
      </c>
      <c r="AH532" s="21">
        <f>ROUNDDOWN(MAX(0,T532-(AB532+AD532)*0.6),-2)+ROUNDDOWN(MAX(0,U532-(AB532+AD532)*0.4),-2)</f>
        <v/>
      </c>
      <c r="AI532" s="21">
        <f>ROUNDDOWN(T532,-2)+ROUNDDOWN(U532,-2)</f>
        <v/>
      </c>
      <c r="AJ532" s="21">
        <f>M532+AF532</f>
        <v/>
      </c>
      <c r="AK532" s="21">
        <f>M532+AG532</f>
        <v/>
      </c>
      <c r="AL532" s="21">
        <f>N532+AH532</f>
        <v/>
      </c>
      <c r="AM532" s="21">
        <f>O532+AI532</f>
        <v/>
      </c>
      <c r="AN532" s="21">
        <f>N532+AI532</f>
        <v/>
      </c>
      <c r="AO532" s="21">
        <f>ROUNDDOWN((R532+S532)*0.2/Y532+2000,0)</f>
        <v/>
      </c>
      <c r="AP532" s="21">
        <f>ROUNDDOWN((T532+U532)*0.2/Z532+2000,0)</f>
        <v/>
      </c>
      <c r="AQ532" s="21">
        <f>AL532-AK532</f>
        <v/>
      </c>
      <c r="AR532" s="21">
        <f>AM532-AK532</f>
        <v/>
      </c>
      <c r="AS532" s="21">
        <f>AM532-AL532</f>
        <v/>
      </c>
      <c r="AT532" s="21">
        <f>AK532+C532-AJ532</f>
        <v/>
      </c>
      <c r="AU532" s="21">
        <f>AL532+C532-AM532</f>
        <v/>
      </c>
      <c r="AV532" s="21">
        <f>AN532+C532-AM532</f>
        <v/>
      </c>
    </row>
    <row r="533">
      <c r="A533" t="inlineStr">
        <is>
          <t>医療費の境目</t>
        </is>
      </c>
      <c r="B533" s="21">
        <f>'3_医療費の境目'!$B$3</f>
        <v/>
      </c>
      <c r="C533" s="21">
        <f>IF('3_医療費の境目'!$B$4="",AO533,'3_医療費の境目'!$B$4)</f>
        <v/>
      </c>
      <c r="D533" s="21">
        <f>'3_医療費の境目'!D533</f>
        <v/>
      </c>
      <c r="E533" s="21">
        <f>ROUND(MIN(B533/12,650000)*12*0.0915+MIN(B533/12,1390000)*12*(0.0504+0)+B533*0.005,0)</f>
        <v/>
      </c>
      <c r="F533" s="21">
        <f>IF(B533&lt;741000,0,IF(B533&lt;2191000,B533-740000,IF(B533&lt;2193000,1451000,IF(B533&lt;2196000,1453000,IF(B533&lt;2200000,1456000,IF(B533&lt;3600000,ROUND(ROUNDDOWN(B533/4,-3)*2.8,0)-80000,IF(B533&lt;6600000,ROUND(ROUNDDOWN(B533/4,-3)*3.2,0)-440000,IF(B533&lt;8500000,ROUNDDOWN(B533*0.9,0)-1100000,B533-1950000))))))))</f>
        <v/>
      </c>
      <c r="G533" s="21">
        <f>IF(F533&gt;23500000,NA(),IF(F533&lt;=4890000,1040000,IF(F533&lt;=6550000,670000,620000)))</f>
        <v/>
      </c>
      <c r="H533" s="21">
        <f>IF(D533&lt;=0,0,MAX(0,MIN(2000000,D533-MIN(100000,ROUNDDOWN(F533*0.05,0)))))</f>
        <v/>
      </c>
      <c r="I533" s="21">
        <f>IF(C533&lt;=2000,0,MIN(C533,ROUNDDOWN(F533*0.4,0))-2000)</f>
        <v/>
      </c>
      <c r="J533" s="21">
        <f>MAX(0,ROUNDDOWN(F533-E533-G533,-3))</f>
        <v/>
      </c>
      <c r="K533" s="21">
        <f>MAX(0,ROUNDDOWN(F533-E533-G533-H533-I533,-3))</f>
        <v/>
      </c>
      <c r="L533" s="21">
        <f>MAX(0,ROUNDDOWN(F533-E533-G533-H533,-3))</f>
        <v/>
      </c>
      <c r="M533" s="21">
        <f>IF(J533&lt;=0,0,ROUNDDOWN((J533*LOOKUP(J533,{0,1950001,3300001,6950001,9000001,18000001,40000001},{0.05,0.1,0.2,0.23,0.33,0.4,0.45})-LOOKUP(J533,{0,1950001,3300001,6950001,9000001,18000001,40000001},{0,97500,427500,636000,1536000,2796000,4796000}))*1.021,-2))</f>
        <v/>
      </c>
      <c r="N533" s="21">
        <f>IF(K533&lt;=0,0,ROUNDDOWN((K533*LOOKUP(K533,{0,1950001,3300001,6950001,9000001,18000001,40000001},{0.05,0.1,0.2,0.23,0.33,0.4,0.45})-LOOKUP(K533,{0,1950001,3300001,6950001,9000001,18000001,40000001},{0,97500,427500,636000,1536000,2796000,4796000}))*1.021,-2))</f>
        <v/>
      </c>
      <c r="O533" s="21">
        <f>IF(L533&lt;=0,0,ROUNDDOWN((L533*LOOKUP(L533,{0,1950001,3300001,6950001,9000001,18000001,40000001},{0.05,0.1,0.2,0.23,0.33,0.4,0.45})-LOOKUP(L533,{0,1950001,3300001,6950001,9000001,18000001,40000001},{0,97500,427500,636000,1536000,2796000,4796000}))*1.021,-2))</f>
        <v/>
      </c>
      <c r="P533" s="21">
        <f>MAX(0,ROUNDDOWN(F533-E533-430000,-3))</f>
        <v/>
      </c>
      <c r="Q533" s="21">
        <f>MAX(0,ROUNDDOWN(F533-E533-430000-H533,-3))</f>
        <v/>
      </c>
      <c r="R533" s="21">
        <f>IF(F533&lt;=450000,0,MAX(0,P533*0.06-MIN(50000,P533)*0.03))</f>
        <v/>
      </c>
      <c r="S533" s="21">
        <f>IF(F533&lt;=450000,0,MAX(0,P533*0.04-MIN(50000,P533)*0.02))</f>
        <v/>
      </c>
      <c r="T533" s="21">
        <f>IF(F533&lt;=450000,0,MAX(0,Q533*0.06-MIN(50000,Q533)*0.03))</f>
        <v/>
      </c>
      <c r="U533" s="21">
        <f>IF(F533&lt;=450000,0,MAX(0,Q533*0.04-MIN(50000,Q533)*0.02))</f>
        <v/>
      </c>
      <c r="V533" s="21">
        <f>50000+MAX(0,G533-480000)</f>
        <v/>
      </c>
      <c r="W533" s="21">
        <f>P533-V533</f>
        <v/>
      </c>
      <c r="X533" s="21">
        <f>Q533-V533</f>
        <v/>
      </c>
      <c r="Y533" s="22">
        <f>IF(W533&lt;0,0.9,LOOKUP(W533,{0,1950001,3300001,6950001,9000001,18000001,40000001},{0.84895,0.7979,0.6958,0.66517,0.56307,0.4916,0.44055}))</f>
        <v/>
      </c>
      <c r="Z533" s="22">
        <f>IF(X533&lt;0,0.9,LOOKUP(X533,{0,1950001,3300001,6950001,9000001,18000001,40000001},{0.84895,0.7979,0.6958,0.66517,0.56307,0.4916,0.44055}))</f>
        <v/>
      </c>
      <c r="AA533" s="22">
        <f>IF(W533&lt;0,0,CHOOSE(MATCH(W533,{0,1950001,3300001,6950001,9000001},1),5.105/84.895,10.21/79.79,20.42/69.58,23.483/66.517,33.693/56.307))</f>
        <v/>
      </c>
      <c r="AB533" s="21">
        <f>IF(C533&lt;=2000,0,(MIN(C533,ROUNDDOWN(F533*0.3,0))-2000)*0.1)</f>
        <v/>
      </c>
      <c r="AC533" s="21">
        <f>IF(C533&lt;=2000,0,MIN((C533-2000)*Y533,(R533+S533)*0.2))</f>
        <v/>
      </c>
      <c r="AD533" s="21">
        <f>IF(C533&lt;=2000,0,MIN((C533-2000)*Z533,(T533+U533)*0.2))</f>
        <v/>
      </c>
      <c r="AE533" s="21">
        <f>AC533*AA533</f>
        <v/>
      </c>
      <c r="AF533" s="21">
        <f>ROUNDDOWN(R533,-2)+ROUNDDOWN(S533,-2)</f>
        <v/>
      </c>
      <c r="AG533" s="21">
        <f>ROUNDDOWN(MAX(0,R533-(AB533+AC533+AE533)*0.6),-2)+ROUNDDOWN(MAX(0,S533-(AB533+AC533+AE533)*0.4),-2)</f>
        <v/>
      </c>
      <c r="AH533" s="21">
        <f>ROUNDDOWN(MAX(0,T533-(AB533+AD533)*0.6),-2)+ROUNDDOWN(MAX(0,U533-(AB533+AD533)*0.4),-2)</f>
        <v/>
      </c>
      <c r="AI533" s="21">
        <f>ROUNDDOWN(T533,-2)+ROUNDDOWN(U533,-2)</f>
        <v/>
      </c>
      <c r="AJ533" s="21">
        <f>M533+AF533</f>
        <v/>
      </c>
      <c r="AK533" s="21">
        <f>M533+AG533</f>
        <v/>
      </c>
      <c r="AL533" s="21">
        <f>N533+AH533</f>
        <v/>
      </c>
      <c r="AM533" s="21">
        <f>O533+AI533</f>
        <v/>
      </c>
      <c r="AN533" s="21">
        <f>N533+AI533</f>
        <v/>
      </c>
      <c r="AO533" s="21">
        <f>ROUNDDOWN((R533+S533)*0.2/Y533+2000,0)</f>
        <v/>
      </c>
      <c r="AP533" s="21">
        <f>ROUNDDOWN((T533+U533)*0.2/Z533+2000,0)</f>
        <v/>
      </c>
      <c r="AQ533" s="21">
        <f>AL533-AK533</f>
        <v/>
      </c>
      <c r="AR533" s="21">
        <f>AM533-AK533</f>
        <v/>
      </c>
      <c r="AS533" s="21">
        <f>AM533-AL533</f>
        <v/>
      </c>
      <c r="AT533" s="21">
        <f>AK533+C533-AJ533</f>
        <v/>
      </c>
      <c r="AU533" s="21">
        <f>AL533+C533-AM533</f>
        <v/>
      </c>
      <c r="AV533" s="21">
        <f>AN533+C533-AM533</f>
        <v/>
      </c>
    </row>
    <row r="534">
      <c r="A534" t="inlineStr">
        <is>
          <t>医療費の境目</t>
        </is>
      </c>
      <c r="B534" s="21">
        <f>'3_医療費の境目'!$B$3</f>
        <v/>
      </c>
      <c r="C534" s="21">
        <f>IF('3_医療費の境目'!$B$4="",AO534,'3_医療費の境目'!$B$4)</f>
        <v/>
      </c>
      <c r="D534" s="21">
        <f>'3_医療費の境目'!D534</f>
        <v/>
      </c>
      <c r="E534" s="21">
        <f>ROUND(MIN(B534/12,650000)*12*0.0915+MIN(B534/12,1390000)*12*(0.0504+0)+B534*0.005,0)</f>
        <v/>
      </c>
      <c r="F534" s="21">
        <f>IF(B534&lt;741000,0,IF(B534&lt;2191000,B534-740000,IF(B534&lt;2193000,1451000,IF(B534&lt;2196000,1453000,IF(B534&lt;2200000,1456000,IF(B534&lt;3600000,ROUND(ROUNDDOWN(B534/4,-3)*2.8,0)-80000,IF(B534&lt;6600000,ROUND(ROUNDDOWN(B534/4,-3)*3.2,0)-440000,IF(B534&lt;8500000,ROUNDDOWN(B534*0.9,0)-1100000,B534-1950000))))))))</f>
        <v/>
      </c>
      <c r="G534" s="21">
        <f>IF(F534&gt;23500000,NA(),IF(F534&lt;=4890000,1040000,IF(F534&lt;=6550000,670000,620000)))</f>
        <v/>
      </c>
      <c r="H534" s="21">
        <f>IF(D534&lt;=0,0,MAX(0,MIN(2000000,D534-MIN(100000,ROUNDDOWN(F534*0.05,0)))))</f>
        <v/>
      </c>
      <c r="I534" s="21">
        <f>IF(C534&lt;=2000,0,MIN(C534,ROUNDDOWN(F534*0.4,0))-2000)</f>
        <v/>
      </c>
      <c r="J534" s="21">
        <f>MAX(0,ROUNDDOWN(F534-E534-G534,-3))</f>
        <v/>
      </c>
      <c r="K534" s="21">
        <f>MAX(0,ROUNDDOWN(F534-E534-G534-H534-I534,-3))</f>
        <v/>
      </c>
      <c r="L534" s="21">
        <f>MAX(0,ROUNDDOWN(F534-E534-G534-H534,-3))</f>
        <v/>
      </c>
      <c r="M534" s="21">
        <f>IF(J534&lt;=0,0,ROUNDDOWN((J534*LOOKUP(J534,{0,1950001,3300001,6950001,9000001,18000001,40000001},{0.05,0.1,0.2,0.23,0.33,0.4,0.45})-LOOKUP(J534,{0,1950001,3300001,6950001,9000001,18000001,40000001},{0,97500,427500,636000,1536000,2796000,4796000}))*1.021,-2))</f>
        <v/>
      </c>
      <c r="N534" s="21">
        <f>IF(K534&lt;=0,0,ROUNDDOWN((K534*LOOKUP(K534,{0,1950001,3300001,6950001,9000001,18000001,40000001},{0.05,0.1,0.2,0.23,0.33,0.4,0.45})-LOOKUP(K534,{0,1950001,3300001,6950001,9000001,18000001,40000001},{0,97500,427500,636000,1536000,2796000,4796000}))*1.021,-2))</f>
        <v/>
      </c>
      <c r="O534" s="21">
        <f>IF(L534&lt;=0,0,ROUNDDOWN((L534*LOOKUP(L534,{0,1950001,3300001,6950001,9000001,18000001,40000001},{0.05,0.1,0.2,0.23,0.33,0.4,0.45})-LOOKUP(L534,{0,1950001,3300001,6950001,9000001,18000001,40000001},{0,97500,427500,636000,1536000,2796000,4796000}))*1.021,-2))</f>
        <v/>
      </c>
      <c r="P534" s="21">
        <f>MAX(0,ROUNDDOWN(F534-E534-430000,-3))</f>
        <v/>
      </c>
      <c r="Q534" s="21">
        <f>MAX(0,ROUNDDOWN(F534-E534-430000-H534,-3))</f>
        <v/>
      </c>
      <c r="R534" s="21">
        <f>IF(F534&lt;=450000,0,MAX(0,P534*0.06-MIN(50000,P534)*0.03))</f>
        <v/>
      </c>
      <c r="S534" s="21">
        <f>IF(F534&lt;=450000,0,MAX(0,P534*0.04-MIN(50000,P534)*0.02))</f>
        <v/>
      </c>
      <c r="T534" s="21">
        <f>IF(F534&lt;=450000,0,MAX(0,Q534*0.06-MIN(50000,Q534)*0.03))</f>
        <v/>
      </c>
      <c r="U534" s="21">
        <f>IF(F534&lt;=450000,0,MAX(0,Q534*0.04-MIN(50000,Q534)*0.02))</f>
        <v/>
      </c>
      <c r="V534" s="21">
        <f>50000+MAX(0,G534-480000)</f>
        <v/>
      </c>
      <c r="W534" s="21">
        <f>P534-V534</f>
        <v/>
      </c>
      <c r="X534" s="21">
        <f>Q534-V534</f>
        <v/>
      </c>
      <c r="Y534" s="22">
        <f>IF(W534&lt;0,0.9,LOOKUP(W534,{0,1950001,3300001,6950001,9000001,18000001,40000001},{0.84895,0.7979,0.6958,0.66517,0.56307,0.4916,0.44055}))</f>
        <v/>
      </c>
      <c r="Z534" s="22">
        <f>IF(X534&lt;0,0.9,LOOKUP(X534,{0,1950001,3300001,6950001,9000001,18000001,40000001},{0.84895,0.7979,0.6958,0.66517,0.56307,0.4916,0.44055}))</f>
        <v/>
      </c>
      <c r="AA534" s="22">
        <f>IF(W534&lt;0,0,CHOOSE(MATCH(W534,{0,1950001,3300001,6950001,9000001},1),5.105/84.895,10.21/79.79,20.42/69.58,23.483/66.517,33.693/56.307))</f>
        <v/>
      </c>
      <c r="AB534" s="21">
        <f>IF(C534&lt;=2000,0,(MIN(C534,ROUNDDOWN(F534*0.3,0))-2000)*0.1)</f>
        <v/>
      </c>
      <c r="AC534" s="21">
        <f>IF(C534&lt;=2000,0,MIN((C534-2000)*Y534,(R534+S534)*0.2))</f>
        <v/>
      </c>
      <c r="AD534" s="21">
        <f>IF(C534&lt;=2000,0,MIN((C534-2000)*Z534,(T534+U534)*0.2))</f>
        <v/>
      </c>
      <c r="AE534" s="21">
        <f>AC534*AA534</f>
        <v/>
      </c>
      <c r="AF534" s="21">
        <f>ROUNDDOWN(R534,-2)+ROUNDDOWN(S534,-2)</f>
        <v/>
      </c>
      <c r="AG534" s="21">
        <f>ROUNDDOWN(MAX(0,R534-(AB534+AC534+AE534)*0.6),-2)+ROUNDDOWN(MAX(0,S534-(AB534+AC534+AE534)*0.4),-2)</f>
        <v/>
      </c>
      <c r="AH534" s="21">
        <f>ROUNDDOWN(MAX(0,T534-(AB534+AD534)*0.6),-2)+ROUNDDOWN(MAX(0,U534-(AB534+AD534)*0.4),-2)</f>
        <v/>
      </c>
      <c r="AI534" s="21">
        <f>ROUNDDOWN(T534,-2)+ROUNDDOWN(U534,-2)</f>
        <v/>
      </c>
      <c r="AJ534" s="21">
        <f>M534+AF534</f>
        <v/>
      </c>
      <c r="AK534" s="21">
        <f>M534+AG534</f>
        <v/>
      </c>
      <c r="AL534" s="21">
        <f>N534+AH534</f>
        <v/>
      </c>
      <c r="AM534" s="21">
        <f>O534+AI534</f>
        <v/>
      </c>
      <c r="AN534" s="21">
        <f>N534+AI534</f>
        <v/>
      </c>
      <c r="AO534" s="21">
        <f>ROUNDDOWN((R534+S534)*0.2/Y534+2000,0)</f>
        <v/>
      </c>
      <c r="AP534" s="21">
        <f>ROUNDDOWN((T534+U534)*0.2/Z534+2000,0)</f>
        <v/>
      </c>
      <c r="AQ534" s="21">
        <f>AL534-AK534</f>
        <v/>
      </c>
      <c r="AR534" s="21">
        <f>AM534-AK534</f>
        <v/>
      </c>
      <c r="AS534" s="21">
        <f>AM534-AL534</f>
        <v/>
      </c>
      <c r="AT534" s="21">
        <f>AK534+C534-AJ534</f>
        <v/>
      </c>
      <c r="AU534" s="21">
        <f>AL534+C534-AM534</f>
        <v/>
      </c>
      <c r="AV534" s="21">
        <f>AN534+C534-AM534</f>
        <v/>
      </c>
    </row>
    <row r="535">
      <c r="A535" t="inlineStr">
        <is>
          <t>医療費の境目</t>
        </is>
      </c>
      <c r="B535" s="21">
        <f>'3_医療費の境目'!$B$3</f>
        <v/>
      </c>
      <c r="C535" s="21">
        <f>IF('3_医療費の境目'!$B$4="",AO535,'3_医療費の境目'!$B$4)</f>
        <v/>
      </c>
      <c r="D535" s="21">
        <f>'3_医療費の境目'!D535</f>
        <v/>
      </c>
      <c r="E535" s="21">
        <f>ROUND(MIN(B535/12,650000)*12*0.0915+MIN(B535/12,1390000)*12*(0.0504+0)+B535*0.005,0)</f>
        <v/>
      </c>
      <c r="F535" s="21">
        <f>IF(B535&lt;741000,0,IF(B535&lt;2191000,B535-740000,IF(B535&lt;2193000,1451000,IF(B535&lt;2196000,1453000,IF(B535&lt;2200000,1456000,IF(B535&lt;3600000,ROUND(ROUNDDOWN(B535/4,-3)*2.8,0)-80000,IF(B535&lt;6600000,ROUND(ROUNDDOWN(B535/4,-3)*3.2,0)-440000,IF(B535&lt;8500000,ROUNDDOWN(B535*0.9,0)-1100000,B535-1950000))))))))</f>
        <v/>
      </c>
      <c r="G535" s="21">
        <f>IF(F535&gt;23500000,NA(),IF(F535&lt;=4890000,1040000,IF(F535&lt;=6550000,670000,620000)))</f>
        <v/>
      </c>
      <c r="H535" s="21">
        <f>IF(D535&lt;=0,0,MAX(0,MIN(2000000,D535-MIN(100000,ROUNDDOWN(F535*0.05,0)))))</f>
        <v/>
      </c>
      <c r="I535" s="21">
        <f>IF(C535&lt;=2000,0,MIN(C535,ROUNDDOWN(F535*0.4,0))-2000)</f>
        <v/>
      </c>
      <c r="J535" s="21">
        <f>MAX(0,ROUNDDOWN(F535-E535-G535,-3))</f>
        <v/>
      </c>
      <c r="K535" s="21">
        <f>MAX(0,ROUNDDOWN(F535-E535-G535-H535-I535,-3))</f>
        <v/>
      </c>
      <c r="L535" s="21">
        <f>MAX(0,ROUNDDOWN(F535-E535-G535-H535,-3))</f>
        <v/>
      </c>
      <c r="M535" s="21">
        <f>IF(J535&lt;=0,0,ROUNDDOWN((J535*LOOKUP(J535,{0,1950001,3300001,6950001,9000001,18000001,40000001},{0.05,0.1,0.2,0.23,0.33,0.4,0.45})-LOOKUP(J535,{0,1950001,3300001,6950001,9000001,18000001,40000001},{0,97500,427500,636000,1536000,2796000,4796000}))*1.021,-2))</f>
        <v/>
      </c>
      <c r="N535" s="21">
        <f>IF(K535&lt;=0,0,ROUNDDOWN((K535*LOOKUP(K535,{0,1950001,3300001,6950001,9000001,18000001,40000001},{0.05,0.1,0.2,0.23,0.33,0.4,0.45})-LOOKUP(K535,{0,1950001,3300001,6950001,9000001,18000001,40000001},{0,97500,427500,636000,1536000,2796000,4796000}))*1.021,-2))</f>
        <v/>
      </c>
      <c r="O535" s="21">
        <f>IF(L535&lt;=0,0,ROUNDDOWN((L535*LOOKUP(L535,{0,1950001,3300001,6950001,9000001,18000001,40000001},{0.05,0.1,0.2,0.23,0.33,0.4,0.45})-LOOKUP(L535,{0,1950001,3300001,6950001,9000001,18000001,40000001},{0,97500,427500,636000,1536000,2796000,4796000}))*1.021,-2))</f>
        <v/>
      </c>
      <c r="P535" s="21">
        <f>MAX(0,ROUNDDOWN(F535-E535-430000,-3))</f>
        <v/>
      </c>
      <c r="Q535" s="21">
        <f>MAX(0,ROUNDDOWN(F535-E535-430000-H535,-3))</f>
        <v/>
      </c>
      <c r="R535" s="21">
        <f>IF(F535&lt;=450000,0,MAX(0,P535*0.06-MIN(50000,P535)*0.03))</f>
        <v/>
      </c>
      <c r="S535" s="21">
        <f>IF(F535&lt;=450000,0,MAX(0,P535*0.04-MIN(50000,P535)*0.02))</f>
        <v/>
      </c>
      <c r="T535" s="21">
        <f>IF(F535&lt;=450000,0,MAX(0,Q535*0.06-MIN(50000,Q535)*0.03))</f>
        <v/>
      </c>
      <c r="U535" s="21">
        <f>IF(F535&lt;=450000,0,MAX(0,Q535*0.04-MIN(50000,Q535)*0.02))</f>
        <v/>
      </c>
      <c r="V535" s="21">
        <f>50000+MAX(0,G535-480000)</f>
        <v/>
      </c>
      <c r="W535" s="21">
        <f>P535-V535</f>
        <v/>
      </c>
      <c r="X535" s="21">
        <f>Q535-V535</f>
        <v/>
      </c>
      <c r="Y535" s="22">
        <f>IF(W535&lt;0,0.9,LOOKUP(W535,{0,1950001,3300001,6950001,9000001,18000001,40000001},{0.84895,0.7979,0.6958,0.66517,0.56307,0.4916,0.44055}))</f>
        <v/>
      </c>
      <c r="Z535" s="22">
        <f>IF(X535&lt;0,0.9,LOOKUP(X535,{0,1950001,3300001,6950001,9000001,18000001,40000001},{0.84895,0.7979,0.6958,0.66517,0.56307,0.4916,0.44055}))</f>
        <v/>
      </c>
      <c r="AA535" s="22">
        <f>IF(W535&lt;0,0,CHOOSE(MATCH(W535,{0,1950001,3300001,6950001,9000001},1),5.105/84.895,10.21/79.79,20.42/69.58,23.483/66.517,33.693/56.307))</f>
        <v/>
      </c>
      <c r="AB535" s="21">
        <f>IF(C535&lt;=2000,0,(MIN(C535,ROUNDDOWN(F535*0.3,0))-2000)*0.1)</f>
        <v/>
      </c>
      <c r="AC535" s="21">
        <f>IF(C535&lt;=2000,0,MIN((C535-2000)*Y535,(R535+S535)*0.2))</f>
        <v/>
      </c>
      <c r="AD535" s="21">
        <f>IF(C535&lt;=2000,0,MIN((C535-2000)*Z535,(T535+U535)*0.2))</f>
        <v/>
      </c>
      <c r="AE535" s="21">
        <f>AC535*AA535</f>
        <v/>
      </c>
      <c r="AF535" s="21">
        <f>ROUNDDOWN(R535,-2)+ROUNDDOWN(S535,-2)</f>
        <v/>
      </c>
      <c r="AG535" s="21">
        <f>ROUNDDOWN(MAX(0,R535-(AB535+AC535+AE535)*0.6),-2)+ROUNDDOWN(MAX(0,S535-(AB535+AC535+AE535)*0.4),-2)</f>
        <v/>
      </c>
      <c r="AH535" s="21">
        <f>ROUNDDOWN(MAX(0,T535-(AB535+AD535)*0.6),-2)+ROUNDDOWN(MAX(0,U535-(AB535+AD535)*0.4),-2)</f>
        <v/>
      </c>
      <c r="AI535" s="21">
        <f>ROUNDDOWN(T535,-2)+ROUNDDOWN(U535,-2)</f>
        <v/>
      </c>
      <c r="AJ535" s="21">
        <f>M535+AF535</f>
        <v/>
      </c>
      <c r="AK535" s="21">
        <f>M535+AG535</f>
        <v/>
      </c>
      <c r="AL535" s="21">
        <f>N535+AH535</f>
        <v/>
      </c>
      <c r="AM535" s="21">
        <f>O535+AI535</f>
        <v/>
      </c>
      <c r="AN535" s="21">
        <f>N535+AI535</f>
        <v/>
      </c>
      <c r="AO535" s="21">
        <f>ROUNDDOWN((R535+S535)*0.2/Y535+2000,0)</f>
        <v/>
      </c>
      <c r="AP535" s="21">
        <f>ROUNDDOWN((T535+U535)*0.2/Z535+2000,0)</f>
        <v/>
      </c>
      <c r="AQ535" s="21">
        <f>AL535-AK535</f>
        <v/>
      </c>
      <c r="AR535" s="21">
        <f>AM535-AK535</f>
        <v/>
      </c>
      <c r="AS535" s="21">
        <f>AM535-AL535</f>
        <v/>
      </c>
      <c r="AT535" s="21">
        <f>AK535+C535-AJ535</f>
        <v/>
      </c>
      <c r="AU535" s="21">
        <f>AL535+C535-AM535</f>
        <v/>
      </c>
      <c r="AV535" s="21">
        <f>AN535+C535-AM535</f>
        <v/>
      </c>
    </row>
    <row r="536">
      <c r="A536" t="inlineStr">
        <is>
          <t>医療費の境目</t>
        </is>
      </c>
      <c r="B536" s="21">
        <f>'3_医療費の境目'!$B$3</f>
        <v/>
      </c>
      <c r="C536" s="21">
        <f>IF('3_医療費の境目'!$B$4="",AO536,'3_医療費の境目'!$B$4)</f>
        <v/>
      </c>
      <c r="D536" s="21">
        <f>'3_医療費の境目'!D536</f>
        <v/>
      </c>
      <c r="E536" s="21">
        <f>ROUND(MIN(B536/12,650000)*12*0.0915+MIN(B536/12,1390000)*12*(0.0504+0)+B536*0.005,0)</f>
        <v/>
      </c>
      <c r="F536" s="21">
        <f>IF(B536&lt;741000,0,IF(B536&lt;2191000,B536-740000,IF(B536&lt;2193000,1451000,IF(B536&lt;2196000,1453000,IF(B536&lt;2200000,1456000,IF(B536&lt;3600000,ROUND(ROUNDDOWN(B536/4,-3)*2.8,0)-80000,IF(B536&lt;6600000,ROUND(ROUNDDOWN(B536/4,-3)*3.2,0)-440000,IF(B536&lt;8500000,ROUNDDOWN(B536*0.9,0)-1100000,B536-1950000))))))))</f>
        <v/>
      </c>
      <c r="G536" s="21">
        <f>IF(F536&gt;23500000,NA(),IF(F536&lt;=4890000,1040000,IF(F536&lt;=6550000,670000,620000)))</f>
        <v/>
      </c>
      <c r="H536" s="21">
        <f>IF(D536&lt;=0,0,MAX(0,MIN(2000000,D536-MIN(100000,ROUNDDOWN(F536*0.05,0)))))</f>
        <v/>
      </c>
      <c r="I536" s="21">
        <f>IF(C536&lt;=2000,0,MIN(C536,ROUNDDOWN(F536*0.4,0))-2000)</f>
        <v/>
      </c>
      <c r="J536" s="21">
        <f>MAX(0,ROUNDDOWN(F536-E536-G536,-3))</f>
        <v/>
      </c>
      <c r="K536" s="21">
        <f>MAX(0,ROUNDDOWN(F536-E536-G536-H536-I536,-3))</f>
        <v/>
      </c>
      <c r="L536" s="21">
        <f>MAX(0,ROUNDDOWN(F536-E536-G536-H536,-3))</f>
        <v/>
      </c>
      <c r="M536" s="21">
        <f>IF(J536&lt;=0,0,ROUNDDOWN((J536*LOOKUP(J536,{0,1950001,3300001,6950001,9000001,18000001,40000001},{0.05,0.1,0.2,0.23,0.33,0.4,0.45})-LOOKUP(J536,{0,1950001,3300001,6950001,9000001,18000001,40000001},{0,97500,427500,636000,1536000,2796000,4796000}))*1.021,-2))</f>
        <v/>
      </c>
      <c r="N536" s="21">
        <f>IF(K536&lt;=0,0,ROUNDDOWN((K536*LOOKUP(K536,{0,1950001,3300001,6950001,9000001,18000001,40000001},{0.05,0.1,0.2,0.23,0.33,0.4,0.45})-LOOKUP(K536,{0,1950001,3300001,6950001,9000001,18000001,40000001},{0,97500,427500,636000,1536000,2796000,4796000}))*1.021,-2))</f>
        <v/>
      </c>
      <c r="O536" s="21">
        <f>IF(L536&lt;=0,0,ROUNDDOWN((L536*LOOKUP(L536,{0,1950001,3300001,6950001,9000001,18000001,40000001},{0.05,0.1,0.2,0.23,0.33,0.4,0.45})-LOOKUP(L536,{0,1950001,3300001,6950001,9000001,18000001,40000001},{0,97500,427500,636000,1536000,2796000,4796000}))*1.021,-2))</f>
        <v/>
      </c>
      <c r="P536" s="21">
        <f>MAX(0,ROUNDDOWN(F536-E536-430000,-3))</f>
        <v/>
      </c>
      <c r="Q536" s="21">
        <f>MAX(0,ROUNDDOWN(F536-E536-430000-H536,-3))</f>
        <v/>
      </c>
      <c r="R536" s="21">
        <f>IF(F536&lt;=450000,0,MAX(0,P536*0.06-MIN(50000,P536)*0.03))</f>
        <v/>
      </c>
      <c r="S536" s="21">
        <f>IF(F536&lt;=450000,0,MAX(0,P536*0.04-MIN(50000,P536)*0.02))</f>
        <v/>
      </c>
      <c r="T536" s="21">
        <f>IF(F536&lt;=450000,0,MAX(0,Q536*0.06-MIN(50000,Q536)*0.03))</f>
        <v/>
      </c>
      <c r="U536" s="21">
        <f>IF(F536&lt;=450000,0,MAX(0,Q536*0.04-MIN(50000,Q536)*0.02))</f>
        <v/>
      </c>
      <c r="V536" s="21">
        <f>50000+MAX(0,G536-480000)</f>
        <v/>
      </c>
      <c r="W536" s="21">
        <f>P536-V536</f>
        <v/>
      </c>
      <c r="X536" s="21">
        <f>Q536-V536</f>
        <v/>
      </c>
      <c r="Y536" s="22">
        <f>IF(W536&lt;0,0.9,LOOKUP(W536,{0,1950001,3300001,6950001,9000001,18000001,40000001},{0.84895,0.7979,0.6958,0.66517,0.56307,0.4916,0.44055}))</f>
        <v/>
      </c>
      <c r="Z536" s="22">
        <f>IF(X536&lt;0,0.9,LOOKUP(X536,{0,1950001,3300001,6950001,9000001,18000001,40000001},{0.84895,0.7979,0.6958,0.66517,0.56307,0.4916,0.44055}))</f>
        <v/>
      </c>
      <c r="AA536" s="22">
        <f>IF(W536&lt;0,0,CHOOSE(MATCH(W536,{0,1950001,3300001,6950001,9000001},1),5.105/84.895,10.21/79.79,20.42/69.58,23.483/66.517,33.693/56.307))</f>
        <v/>
      </c>
      <c r="AB536" s="21">
        <f>IF(C536&lt;=2000,0,(MIN(C536,ROUNDDOWN(F536*0.3,0))-2000)*0.1)</f>
        <v/>
      </c>
      <c r="AC536" s="21">
        <f>IF(C536&lt;=2000,0,MIN((C536-2000)*Y536,(R536+S536)*0.2))</f>
        <v/>
      </c>
      <c r="AD536" s="21">
        <f>IF(C536&lt;=2000,0,MIN((C536-2000)*Z536,(T536+U536)*0.2))</f>
        <v/>
      </c>
      <c r="AE536" s="21">
        <f>AC536*AA536</f>
        <v/>
      </c>
      <c r="AF536" s="21">
        <f>ROUNDDOWN(R536,-2)+ROUNDDOWN(S536,-2)</f>
        <v/>
      </c>
      <c r="AG536" s="21">
        <f>ROUNDDOWN(MAX(0,R536-(AB536+AC536+AE536)*0.6),-2)+ROUNDDOWN(MAX(0,S536-(AB536+AC536+AE536)*0.4),-2)</f>
        <v/>
      </c>
      <c r="AH536" s="21">
        <f>ROUNDDOWN(MAX(0,T536-(AB536+AD536)*0.6),-2)+ROUNDDOWN(MAX(0,U536-(AB536+AD536)*0.4),-2)</f>
        <v/>
      </c>
      <c r="AI536" s="21">
        <f>ROUNDDOWN(T536,-2)+ROUNDDOWN(U536,-2)</f>
        <v/>
      </c>
      <c r="AJ536" s="21">
        <f>M536+AF536</f>
        <v/>
      </c>
      <c r="AK536" s="21">
        <f>M536+AG536</f>
        <v/>
      </c>
      <c r="AL536" s="21">
        <f>N536+AH536</f>
        <v/>
      </c>
      <c r="AM536" s="21">
        <f>O536+AI536</f>
        <v/>
      </c>
      <c r="AN536" s="21">
        <f>N536+AI536</f>
        <v/>
      </c>
      <c r="AO536" s="21">
        <f>ROUNDDOWN((R536+S536)*0.2/Y536+2000,0)</f>
        <v/>
      </c>
      <c r="AP536" s="21">
        <f>ROUNDDOWN((T536+U536)*0.2/Z536+2000,0)</f>
        <v/>
      </c>
      <c r="AQ536" s="21">
        <f>AL536-AK536</f>
        <v/>
      </c>
      <c r="AR536" s="21">
        <f>AM536-AK536</f>
        <v/>
      </c>
      <c r="AS536" s="21">
        <f>AM536-AL536</f>
        <v/>
      </c>
      <c r="AT536" s="21">
        <f>AK536+C536-AJ536</f>
        <v/>
      </c>
      <c r="AU536" s="21">
        <f>AL536+C536-AM536</f>
        <v/>
      </c>
      <c r="AV536" s="21">
        <f>AN536+C536-AM536</f>
        <v/>
      </c>
    </row>
    <row r="537">
      <c r="A537" t="inlineStr">
        <is>
          <t>医療費の境目</t>
        </is>
      </c>
      <c r="B537" s="21">
        <f>'3_医療費の境目'!$B$3</f>
        <v/>
      </c>
      <c r="C537" s="21">
        <f>IF('3_医療費の境目'!$B$4="",AO537,'3_医療費の境目'!$B$4)</f>
        <v/>
      </c>
      <c r="D537" s="21">
        <f>'3_医療費の境目'!D537</f>
        <v/>
      </c>
      <c r="E537" s="21">
        <f>ROUND(MIN(B537/12,650000)*12*0.0915+MIN(B537/12,1390000)*12*(0.0504+0)+B537*0.005,0)</f>
        <v/>
      </c>
      <c r="F537" s="21">
        <f>IF(B537&lt;741000,0,IF(B537&lt;2191000,B537-740000,IF(B537&lt;2193000,1451000,IF(B537&lt;2196000,1453000,IF(B537&lt;2200000,1456000,IF(B537&lt;3600000,ROUND(ROUNDDOWN(B537/4,-3)*2.8,0)-80000,IF(B537&lt;6600000,ROUND(ROUNDDOWN(B537/4,-3)*3.2,0)-440000,IF(B537&lt;8500000,ROUNDDOWN(B537*0.9,0)-1100000,B537-1950000))))))))</f>
        <v/>
      </c>
      <c r="G537" s="21">
        <f>IF(F537&gt;23500000,NA(),IF(F537&lt;=4890000,1040000,IF(F537&lt;=6550000,670000,620000)))</f>
        <v/>
      </c>
      <c r="H537" s="21">
        <f>IF(D537&lt;=0,0,MAX(0,MIN(2000000,D537-MIN(100000,ROUNDDOWN(F537*0.05,0)))))</f>
        <v/>
      </c>
      <c r="I537" s="21">
        <f>IF(C537&lt;=2000,0,MIN(C537,ROUNDDOWN(F537*0.4,0))-2000)</f>
        <v/>
      </c>
      <c r="J537" s="21">
        <f>MAX(0,ROUNDDOWN(F537-E537-G537,-3))</f>
        <v/>
      </c>
      <c r="K537" s="21">
        <f>MAX(0,ROUNDDOWN(F537-E537-G537-H537-I537,-3))</f>
        <v/>
      </c>
      <c r="L537" s="21">
        <f>MAX(0,ROUNDDOWN(F537-E537-G537-H537,-3))</f>
        <v/>
      </c>
      <c r="M537" s="21">
        <f>IF(J537&lt;=0,0,ROUNDDOWN((J537*LOOKUP(J537,{0,1950001,3300001,6950001,9000001,18000001,40000001},{0.05,0.1,0.2,0.23,0.33,0.4,0.45})-LOOKUP(J537,{0,1950001,3300001,6950001,9000001,18000001,40000001},{0,97500,427500,636000,1536000,2796000,4796000}))*1.021,-2))</f>
        <v/>
      </c>
      <c r="N537" s="21">
        <f>IF(K537&lt;=0,0,ROUNDDOWN((K537*LOOKUP(K537,{0,1950001,3300001,6950001,9000001,18000001,40000001},{0.05,0.1,0.2,0.23,0.33,0.4,0.45})-LOOKUP(K537,{0,1950001,3300001,6950001,9000001,18000001,40000001},{0,97500,427500,636000,1536000,2796000,4796000}))*1.021,-2))</f>
        <v/>
      </c>
      <c r="O537" s="21">
        <f>IF(L537&lt;=0,0,ROUNDDOWN((L537*LOOKUP(L537,{0,1950001,3300001,6950001,9000001,18000001,40000001},{0.05,0.1,0.2,0.23,0.33,0.4,0.45})-LOOKUP(L537,{0,1950001,3300001,6950001,9000001,18000001,40000001},{0,97500,427500,636000,1536000,2796000,4796000}))*1.021,-2))</f>
        <v/>
      </c>
      <c r="P537" s="21">
        <f>MAX(0,ROUNDDOWN(F537-E537-430000,-3))</f>
        <v/>
      </c>
      <c r="Q537" s="21">
        <f>MAX(0,ROUNDDOWN(F537-E537-430000-H537,-3))</f>
        <v/>
      </c>
      <c r="R537" s="21">
        <f>IF(F537&lt;=450000,0,MAX(0,P537*0.06-MIN(50000,P537)*0.03))</f>
        <v/>
      </c>
      <c r="S537" s="21">
        <f>IF(F537&lt;=450000,0,MAX(0,P537*0.04-MIN(50000,P537)*0.02))</f>
        <v/>
      </c>
      <c r="T537" s="21">
        <f>IF(F537&lt;=450000,0,MAX(0,Q537*0.06-MIN(50000,Q537)*0.03))</f>
        <v/>
      </c>
      <c r="U537" s="21">
        <f>IF(F537&lt;=450000,0,MAX(0,Q537*0.04-MIN(50000,Q537)*0.02))</f>
        <v/>
      </c>
      <c r="V537" s="21">
        <f>50000+MAX(0,G537-480000)</f>
        <v/>
      </c>
      <c r="W537" s="21">
        <f>P537-V537</f>
        <v/>
      </c>
      <c r="X537" s="21">
        <f>Q537-V537</f>
        <v/>
      </c>
      <c r="Y537" s="22">
        <f>IF(W537&lt;0,0.9,LOOKUP(W537,{0,1950001,3300001,6950001,9000001,18000001,40000001},{0.84895,0.7979,0.6958,0.66517,0.56307,0.4916,0.44055}))</f>
        <v/>
      </c>
      <c r="Z537" s="22">
        <f>IF(X537&lt;0,0.9,LOOKUP(X537,{0,1950001,3300001,6950001,9000001,18000001,40000001},{0.84895,0.7979,0.6958,0.66517,0.56307,0.4916,0.44055}))</f>
        <v/>
      </c>
      <c r="AA537" s="22">
        <f>IF(W537&lt;0,0,CHOOSE(MATCH(W537,{0,1950001,3300001,6950001,9000001},1),5.105/84.895,10.21/79.79,20.42/69.58,23.483/66.517,33.693/56.307))</f>
        <v/>
      </c>
      <c r="AB537" s="21">
        <f>IF(C537&lt;=2000,0,(MIN(C537,ROUNDDOWN(F537*0.3,0))-2000)*0.1)</f>
        <v/>
      </c>
      <c r="AC537" s="21">
        <f>IF(C537&lt;=2000,0,MIN((C537-2000)*Y537,(R537+S537)*0.2))</f>
        <v/>
      </c>
      <c r="AD537" s="21">
        <f>IF(C537&lt;=2000,0,MIN((C537-2000)*Z537,(T537+U537)*0.2))</f>
        <v/>
      </c>
      <c r="AE537" s="21">
        <f>AC537*AA537</f>
        <v/>
      </c>
      <c r="AF537" s="21">
        <f>ROUNDDOWN(R537,-2)+ROUNDDOWN(S537,-2)</f>
        <v/>
      </c>
      <c r="AG537" s="21">
        <f>ROUNDDOWN(MAX(0,R537-(AB537+AC537+AE537)*0.6),-2)+ROUNDDOWN(MAX(0,S537-(AB537+AC537+AE537)*0.4),-2)</f>
        <v/>
      </c>
      <c r="AH537" s="21">
        <f>ROUNDDOWN(MAX(0,T537-(AB537+AD537)*0.6),-2)+ROUNDDOWN(MAX(0,U537-(AB537+AD537)*0.4),-2)</f>
        <v/>
      </c>
      <c r="AI537" s="21">
        <f>ROUNDDOWN(T537,-2)+ROUNDDOWN(U537,-2)</f>
        <v/>
      </c>
      <c r="AJ537" s="21">
        <f>M537+AF537</f>
        <v/>
      </c>
      <c r="AK537" s="21">
        <f>M537+AG537</f>
        <v/>
      </c>
      <c r="AL537" s="21">
        <f>N537+AH537</f>
        <v/>
      </c>
      <c r="AM537" s="21">
        <f>O537+AI537</f>
        <v/>
      </c>
      <c r="AN537" s="21">
        <f>N537+AI537</f>
        <v/>
      </c>
      <c r="AO537" s="21">
        <f>ROUNDDOWN((R537+S537)*0.2/Y537+2000,0)</f>
        <v/>
      </c>
      <c r="AP537" s="21">
        <f>ROUNDDOWN((T537+U537)*0.2/Z537+2000,0)</f>
        <v/>
      </c>
      <c r="AQ537" s="21">
        <f>AL537-AK537</f>
        <v/>
      </c>
      <c r="AR537" s="21">
        <f>AM537-AK537</f>
        <v/>
      </c>
      <c r="AS537" s="21">
        <f>AM537-AL537</f>
        <v/>
      </c>
      <c r="AT537" s="21">
        <f>AK537+C537-AJ537</f>
        <v/>
      </c>
      <c r="AU537" s="21">
        <f>AL537+C537-AM537</f>
        <v/>
      </c>
      <c r="AV537" s="21">
        <f>AN537+C537-AM537</f>
        <v/>
      </c>
    </row>
    <row r="538">
      <c r="A538" t="inlineStr">
        <is>
          <t>医療費の境目</t>
        </is>
      </c>
      <c r="B538" s="21">
        <f>'3_医療費の境目'!$B$3</f>
        <v/>
      </c>
      <c r="C538" s="21">
        <f>IF('3_医療費の境目'!$B$4="",AO538,'3_医療費の境目'!$B$4)</f>
        <v/>
      </c>
      <c r="D538" s="21">
        <f>'3_医療費の境目'!D538</f>
        <v/>
      </c>
      <c r="E538" s="21">
        <f>ROUND(MIN(B538/12,650000)*12*0.0915+MIN(B538/12,1390000)*12*(0.0504+0)+B538*0.005,0)</f>
        <v/>
      </c>
      <c r="F538" s="21">
        <f>IF(B538&lt;741000,0,IF(B538&lt;2191000,B538-740000,IF(B538&lt;2193000,1451000,IF(B538&lt;2196000,1453000,IF(B538&lt;2200000,1456000,IF(B538&lt;3600000,ROUND(ROUNDDOWN(B538/4,-3)*2.8,0)-80000,IF(B538&lt;6600000,ROUND(ROUNDDOWN(B538/4,-3)*3.2,0)-440000,IF(B538&lt;8500000,ROUNDDOWN(B538*0.9,0)-1100000,B538-1950000))))))))</f>
        <v/>
      </c>
      <c r="G538" s="21">
        <f>IF(F538&gt;23500000,NA(),IF(F538&lt;=4890000,1040000,IF(F538&lt;=6550000,670000,620000)))</f>
        <v/>
      </c>
      <c r="H538" s="21">
        <f>IF(D538&lt;=0,0,MAX(0,MIN(2000000,D538-MIN(100000,ROUNDDOWN(F538*0.05,0)))))</f>
        <v/>
      </c>
      <c r="I538" s="21">
        <f>IF(C538&lt;=2000,0,MIN(C538,ROUNDDOWN(F538*0.4,0))-2000)</f>
        <v/>
      </c>
      <c r="J538" s="21">
        <f>MAX(0,ROUNDDOWN(F538-E538-G538,-3))</f>
        <v/>
      </c>
      <c r="K538" s="21">
        <f>MAX(0,ROUNDDOWN(F538-E538-G538-H538-I538,-3))</f>
        <v/>
      </c>
      <c r="L538" s="21">
        <f>MAX(0,ROUNDDOWN(F538-E538-G538-H538,-3))</f>
        <v/>
      </c>
      <c r="M538" s="21">
        <f>IF(J538&lt;=0,0,ROUNDDOWN((J538*LOOKUP(J538,{0,1950001,3300001,6950001,9000001,18000001,40000001},{0.05,0.1,0.2,0.23,0.33,0.4,0.45})-LOOKUP(J538,{0,1950001,3300001,6950001,9000001,18000001,40000001},{0,97500,427500,636000,1536000,2796000,4796000}))*1.021,-2))</f>
        <v/>
      </c>
      <c r="N538" s="21">
        <f>IF(K538&lt;=0,0,ROUNDDOWN((K538*LOOKUP(K538,{0,1950001,3300001,6950001,9000001,18000001,40000001},{0.05,0.1,0.2,0.23,0.33,0.4,0.45})-LOOKUP(K538,{0,1950001,3300001,6950001,9000001,18000001,40000001},{0,97500,427500,636000,1536000,2796000,4796000}))*1.021,-2))</f>
        <v/>
      </c>
      <c r="O538" s="21">
        <f>IF(L538&lt;=0,0,ROUNDDOWN((L538*LOOKUP(L538,{0,1950001,3300001,6950001,9000001,18000001,40000001},{0.05,0.1,0.2,0.23,0.33,0.4,0.45})-LOOKUP(L538,{0,1950001,3300001,6950001,9000001,18000001,40000001},{0,97500,427500,636000,1536000,2796000,4796000}))*1.021,-2))</f>
        <v/>
      </c>
      <c r="P538" s="21">
        <f>MAX(0,ROUNDDOWN(F538-E538-430000,-3))</f>
        <v/>
      </c>
      <c r="Q538" s="21">
        <f>MAX(0,ROUNDDOWN(F538-E538-430000-H538,-3))</f>
        <v/>
      </c>
      <c r="R538" s="21">
        <f>IF(F538&lt;=450000,0,MAX(0,P538*0.06-MIN(50000,P538)*0.03))</f>
        <v/>
      </c>
      <c r="S538" s="21">
        <f>IF(F538&lt;=450000,0,MAX(0,P538*0.04-MIN(50000,P538)*0.02))</f>
        <v/>
      </c>
      <c r="T538" s="21">
        <f>IF(F538&lt;=450000,0,MAX(0,Q538*0.06-MIN(50000,Q538)*0.03))</f>
        <v/>
      </c>
      <c r="U538" s="21">
        <f>IF(F538&lt;=450000,0,MAX(0,Q538*0.04-MIN(50000,Q538)*0.02))</f>
        <v/>
      </c>
      <c r="V538" s="21">
        <f>50000+MAX(0,G538-480000)</f>
        <v/>
      </c>
      <c r="W538" s="21">
        <f>P538-V538</f>
        <v/>
      </c>
      <c r="X538" s="21">
        <f>Q538-V538</f>
        <v/>
      </c>
      <c r="Y538" s="22">
        <f>IF(W538&lt;0,0.9,LOOKUP(W538,{0,1950001,3300001,6950001,9000001,18000001,40000001},{0.84895,0.7979,0.6958,0.66517,0.56307,0.4916,0.44055}))</f>
        <v/>
      </c>
      <c r="Z538" s="22">
        <f>IF(X538&lt;0,0.9,LOOKUP(X538,{0,1950001,3300001,6950001,9000001,18000001,40000001},{0.84895,0.7979,0.6958,0.66517,0.56307,0.4916,0.44055}))</f>
        <v/>
      </c>
      <c r="AA538" s="22">
        <f>IF(W538&lt;0,0,CHOOSE(MATCH(W538,{0,1950001,3300001,6950001,9000001},1),5.105/84.895,10.21/79.79,20.42/69.58,23.483/66.517,33.693/56.307))</f>
        <v/>
      </c>
      <c r="AB538" s="21">
        <f>IF(C538&lt;=2000,0,(MIN(C538,ROUNDDOWN(F538*0.3,0))-2000)*0.1)</f>
        <v/>
      </c>
      <c r="AC538" s="21">
        <f>IF(C538&lt;=2000,0,MIN((C538-2000)*Y538,(R538+S538)*0.2))</f>
        <v/>
      </c>
      <c r="AD538" s="21">
        <f>IF(C538&lt;=2000,0,MIN((C538-2000)*Z538,(T538+U538)*0.2))</f>
        <v/>
      </c>
      <c r="AE538" s="21">
        <f>AC538*AA538</f>
        <v/>
      </c>
      <c r="AF538" s="21">
        <f>ROUNDDOWN(R538,-2)+ROUNDDOWN(S538,-2)</f>
        <v/>
      </c>
      <c r="AG538" s="21">
        <f>ROUNDDOWN(MAX(0,R538-(AB538+AC538+AE538)*0.6),-2)+ROUNDDOWN(MAX(0,S538-(AB538+AC538+AE538)*0.4),-2)</f>
        <v/>
      </c>
      <c r="AH538" s="21">
        <f>ROUNDDOWN(MAX(0,T538-(AB538+AD538)*0.6),-2)+ROUNDDOWN(MAX(0,U538-(AB538+AD538)*0.4),-2)</f>
        <v/>
      </c>
      <c r="AI538" s="21">
        <f>ROUNDDOWN(T538,-2)+ROUNDDOWN(U538,-2)</f>
        <v/>
      </c>
      <c r="AJ538" s="21">
        <f>M538+AF538</f>
        <v/>
      </c>
      <c r="AK538" s="21">
        <f>M538+AG538</f>
        <v/>
      </c>
      <c r="AL538" s="21">
        <f>N538+AH538</f>
        <v/>
      </c>
      <c r="AM538" s="21">
        <f>O538+AI538</f>
        <v/>
      </c>
      <c r="AN538" s="21">
        <f>N538+AI538</f>
        <v/>
      </c>
      <c r="AO538" s="21">
        <f>ROUNDDOWN((R538+S538)*0.2/Y538+2000,0)</f>
        <v/>
      </c>
      <c r="AP538" s="21">
        <f>ROUNDDOWN((T538+U538)*0.2/Z538+2000,0)</f>
        <v/>
      </c>
      <c r="AQ538" s="21">
        <f>AL538-AK538</f>
        <v/>
      </c>
      <c r="AR538" s="21">
        <f>AM538-AK538</f>
        <v/>
      </c>
      <c r="AS538" s="21">
        <f>AM538-AL538</f>
        <v/>
      </c>
      <c r="AT538" s="21">
        <f>AK538+C538-AJ538</f>
        <v/>
      </c>
      <c r="AU538" s="21">
        <f>AL538+C538-AM538</f>
        <v/>
      </c>
      <c r="AV538" s="21">
        <f>AN538+C538-AM538</f>
        <v/>
      </c>
    </row>
    <row r="539">
      <c r="A539" t="inlineStr">
        <is>
          <t>医療費の境目</t>
        </is>
      </c>
      <c r="B539" s="21">
        <f>'3_医療費の境目'!$B$3</f>
        <v/>
      </c>
      <c r="C539" s="21">
        <f>IF('3_医療費の境目'!$B$4="",AO539,'3_医療費の境目'!$B$4)</f>
        <v/>
      </c>
      <c r="D539" s="21">
        <f>'3_医療費の境目'!D539</f>
        <v/>
      </c>
      <c r="E539" s="21">
        <f>ROUND(MIN(B539/12,650000)*12*0.0915+MIN(B539/12,1390000)*12*(0.0504+0)+B539*0.005,0)</f>
        <v/>
      </c>
      <c r="F539" s="21">
        <f>IF(B539&lt;741000,0,IF(B539&lt;2191000,B539-740000,IF(B539&lt;2193000,1451000,IF(B539&lt;2196000,1453000,IF(B539&lt;2200000,1456000,IF(B539&lt;3600000,ROUND(ROUNDDOWN(B539/4,-3)*2.8,0)-80000,IF(B539&lt;6600000,ROUND(ROUNDDOWN(B539/4,-3)*3.2,0)-440000,IF(B539&lt;8500000,ROUNDDOWN(B539*0.9,0)-1100000,B539-1950000))))))))</f>
        <v/>
      </c>
      <c r="G539" s="21">
        <f>IF(F539&gt;23500000,NA(),IF(F539&lt;=4890000,1040000,IF(F539&lt;=6550000,670000,620000)))</f>
        <v/>
      </c>
      <c r="H539" s="21">
        <f>IF(D539&lt;=0,0,MAX(0,MIN(2000000,D539-MIN(100000,ROUNDDOWN(F539*0.05,0)))))</f>
        <v/>
      </c>
      <c r="I539" s="21">
        <f>IF(C539&lt;=2000,0,MIN(C539,ROUNDDOWN(F539*0.4,0))-2000)</f>
        <v/>
      </c>
      <c r="J539" s="21">
        <f>MAX(0,ROUNDDOWN(F539-E539-G539,-3))</f>
        <v/>
      </c>
      <c r="K539" s="21">
        <f>MAX(0,ROUNDDOWN(F539-E539-G539-H539-I539,-3))</f>
        <v/>
      </c>
      <c r="L539" s="21">
        <f>MAX(0,ROUNDDOWN(F539-E539-G539-H539,-3))</f>
        <v/>
      </c>
      <c r="M539" s="21">
        <f>IF(J539&lt;=0,0,ROUNDDOWN((J539*LOOKUP(J539,{0,1950001,3300001,6950001,9000001,18000001,40000001},{0.05,0.1,0.2,0.23,0.33,0.4,0.45})-LOOKUP(J539,{0,1950001,3300001,6950001,9000001,18000001,40000001},{0,97500,427500,636000,1536000,2796000,4796000}))*1.021,-2))</f>
        <v/>
      </c>
      <c r="N539" s="21">
        <f>IF(K539&lt;=0,0,ROUNDDOWN((K539*LOOKUP(K539,{0,1950001,3300001,6950001,9000001,18000001,40000001},{0.05,0.1,0.2,0.23,0.33,0.4,0.45})-LOOKUP(K539,{0,1950001,3300001,6950001,9000001,18000001,40000001},{0,97500,427500,636000,1536000,2796000,4796000}))*1.021,-2))</f>
        <v/>
      </c>
      <c r="O539" s="21">
        <f>IF(L539&lt;=0,0,ROUNDDOWN((L539*LOOKUP(L539,{0,1950001,3300001,6950001,9000001,18000001,40000001},{0.05,0.1,0.2,0.23,0.33,0.4,0.45})-LOOKUP(L539,{0,1950001,3300001,6950001,9000001,18000001,40000001},{0,97500,427500,636000,1536000,2796000,4796000}))*1.021,-2))</f>
        <v/>
      </c>
      <c r="P539" s="21">
        <f>MAX(0,ROUNDDOWN(F539-E539-430000,-3))</f>
        <v/>
      </c>
      <c r="Q539" s="21">
        <f>MAX(0,ROUNDDOWN(F539-E539-430000-H539,-3))</f>
        <v/>
      </c>
      <c r="R539" s="21">
        <f>IF(F539&lt;=450000,0,MAX(0,P539*0.06-MIN(50000,P539)*0.03))</f>
        <v/>
      </c>
      <c r="S539" s="21">
        <f>IF(F539&lt;=450000,0,MAX(0,P539*0.04-MIN(50000,P539)*0.02))</f>
        <v/>
      </c>
      <c r="T539" s="21">
        <f>IF(F539&lt;=450000,0,MAX(0,Q539*0.06-MIN(50000,Q539)*0.03))</f>
        <v/>
      </c>
      <c r="U539" s="21">
        <f>IF(F539&lt;=450000,0,MAX(0,Q539*0.04-MIN(50000,Q539)*0.02))</f>
        <v/>
      </c>
      <c r="V539" s="21">
        <f>50000+MAX(0,G539-480000)</f>
        <v/>
      </c>
      <c r="W539" s="21">
        <f>P539-V539</f>
        <v/>
      </c>
      <c r="X539" s="21">
        <f>Q539-V539</f>
        <v/>
      </c>
      <c r="Y539" s="22">
        <f>IF(W539&lt;0,0.9,LOOKUP(W539,{0,1950001,3300001,6950001,9000001,18000001,40000001},{0.84895,0.7979,0.6958,0.66517,0.56307,0.4916,0.44055}))</f>
        <v/>
      </c>
      <c r="Z539" s="22">
        <f>IF(X539&lt;0,0.9,LOOKUP(X539,{0,1950001,3300001,6950001,9000001,18000001,40000001},{0.84895,0.7979,0.6958,0.66517,0.56307,0.4916,0.44055}))</f>
        <v/>
      </c>
      <c r="AA539" s="22">
        <f>IF(W539&lt;0,0,CHOOSE(MATCH(W539,{0,1950001,3300001,6950001,9000001},1),5.105/84.895,10.21/79.79,20.42/69.58,23.483/66.517,33.693/56.307))</f>
        <v/>
      </c>
      <c r="AB539" s="21">
        <f>IF(C539&lt;=2000,0,(MIN(C539,ROUNDDOWN(F539*0.3,0))-2000)*0.1)</f>
        <v/>
      </c>
      <c r="AC539" s="21">
        <f>IF(C539&lt;=2000,0,MIN((C539-2000)*Y539,(R539+S539)*0.2))</f>
        <v/>
      </c>
      <c r="AD539" s="21">
        <f>IF(C539&lt;=2000,0,MIN((C539-2000)*Z539,(T539+U539)*0.2))</f>
        <v/>
      </c>
      <c r="AE539" s="21">
        <f>AC539*AA539</f>
        <v/>
      </c>
      <c r="AF539" s="21">
        <f>ROUNDDOWN(R539,-2)+ROUNDDOWN(S539,-2)</f>
        <v/>
      </c>
      <c r="AG539" s="21">
        <f>ROUNDDOWN(MAX(0,R539-(AB539+AC539+AE539)*0.6),-2)+ROUNDDOWN(MAX(0,S539-(AB539+AC539+AE539)*0.4),-2)</f>
        <v/>
      </c>
      <c r="AH539" s="21">
        <f>ROUNDDOWN(MAX(0,T539-(AB539+AD539)*0.6),-2)+ROUNDDOWN(MAX(0,U539-(AB539+AD539)*0.4),-2)</f>
        <v/>
      </c>
      <c r="AI539" s="21">
        <f>ROUNDDOWN(T539,-2)+ROUNDDOWN(U539,-2)</f>
        <v/>
      </c>
      <c r="AJ539" s="21">
        <f>M539+AF539</f>
        <v/>
      </c>
      <c r="AK539" s="21">
        <f>M539+AG539</f>
        <v/>
      </c>
      <c r="AL539" s="21">
        <f>N539+AH539</f>
        <v/>
      </c>
      <c r="AM539" s="21">
        <f>O539+AI539</f>
        <v/>
      </c>
      <c r="AN539" s="21">
        <f>N539+AI539</f>
        <v/>
      </c>
      <c r="AO539" s="21">
        <f>ROUNDDOWN((R539+S539)*0.2/Y539+2000,0)</f>
        <v/>
      </c>
      <c r="AP539" s="21">
        <f>ROUNDDOWN((T539+U539)*0.2/Z539+2000,0)</f>
        <v/>
      </c>
      <c r="AQ539" s="21">
        <f>AL539-AK539</f>
        <v/>
      </c>
      <c r="AR539" s="21">
        <f>AM539-AK539</f>
        <v/>
      </c>
      <c r="AS539" s="21">
        <f>AM539-AL539</f>
        <v/>
      </c>
      <c r="AT539" s="21">
        <f>AK539+C539-AJ539</f>
        <v/>
      </c>
      <c r="AU539" s="21">
        <f>AL539+C539-AM539</f>
        <v/>
      </c>
      <c r="AV539" s="21">
        <f>AN539+C539-AM539</f>
        <v/>
      </c>
    </row>
    <row r="540">
      <c r="A540" t="inlineStr">
        <is>
          <t>医療費の境目</t>
        </is>
      </c>
      <c r="B540" s="21">
        <f>'3_医療費の境目'!$B$3</f>
        <v/>
      </c>
      <c r="C540" s="21">
        <f>IF('3_医療費の境目'!$B$4="",AO540,'3_医療費の境目'!$B$4)</f>
        <v/>
      </c>
      <c r="D540" s="21">
        <f>'3_医療費の境目'!D540</f>
        <v/>
      </c>
      <c r="E540" s="21">
        <f>ROUND(MIN(B540/12,650000)*12*0.0915+MIN(B540/12,1390000)*12*(0.0504+0)+B540*0.005,0)</f>
        <v/>
      </c>
      <c r="F540" s="21">
        <f>IF(B540&lt;741000,0,IF(B540&lt;2191000,B540-740000,IF(B540&lt;2193000,1451000,IF(B540&lt;2196000,1453000,IF(B540&lt;2200000,1456000,IF(B540&lt;3600000,ROUND(ROUNDDOWN(B540/4,-3)*2.8,0)-80000,IF(B540&lt;6600000,ROUND(ROUNDDOWN(B540/4,-3)*3.2,0)-440000,IF(B540&lt;8500000,ROUNDDOWN(B540*0.9,0)-1100000,B540-1950000))))))))</f>
        <v/>
      </c>
      <c r="G540" s="21">
        <f>IF(F540&gt;23500000,NA(),IF(F540&lt;=4890000,1040000,IF(F540&lt;=6550000,670000,620000)))</f>
        <v/>
      </c>
      <c r="H540" s="21">
        <f>IF(D540&lt;=0,0,MAX(0,MIN(2000000,D540-MIN(100000,ROUNDDOWN(F540*0.05,0)))))</f>
        <v/>
      </c>
      <c r="I540" s="21">
        <f>IF(C540&lt;=2000,0,MIN(C540,ROUNDDOWN(F540*0.4,0))-2000)</f>
        <v/>
      </c>
      <c r="J540" s="21">
        <f>MAX(0,ROUNDDOWN(F540-E540-G540,-3))</f>
        <v/>
      </c>
      <c r="K540" s="21">
        <f>MAX(0,ROUNDDOWN(F540-E540-G540-H540-I540,-3))</f>
        <v/>
      </c>
      <c r="L540" s="21">
        <f>MAX(0,ROUNDDOWN(F540-E540-G540-H540,-3))</f>
        <v/>
      </c>
      <c r="M540" s="21">
        <f>IF(J540&lt;=0,0,ROUNDDOWN((J540*LOOKUP(J540,{0,1950001,3300001,6950001,9000001,18000001,40000001},{0.05,0.1,0.2,0.23,0.33,0.4,0.45})-LOOKUP(J540,{0,1950001,3300001,6950001,9000001,18000001,40000001},{0,97500,427500,636000,1536000,2796000,4796000}))*1.021,-2))</f>
        <v/>
      </c>
      <c r="N540" s="21">
        <f>IF(K540&lt;=0,0,ROUNDDOWN((K540*LOOKUP(K540,{0,1950001,3300001,6950001,9000001,18000001,40000001},{0.05,0.1,0.2,0.23,0.33,0.4,0.45})-LOOKUP(K540,{0,1950001,3300001,6950001,9000001,18000001,40000001},{0,97500,427500,636000,1536000,2796000,4796000}))*1.021,-2))</f>
        <v/>
      </c>
      <c r="O540" s="21">
        <f>IF(L540&lt;=0,0,ROUNDDOWN((L540*LOOKUP(L540,{0,1950001,3300001,6950001,9000001,18000001,40000001},{0.05,0.1,0.2,0.23,0.33,0.4,0.45})-LOOKUP(L540,{0,1950001,3300001,6950001,9000001,18000001,40000001},{0,97500,427500,636000,1536000,2796000,4796000}))*1.021,-2))</f>
        <v/>
      </c>
      <c r="P540" s="21">
        <f>MAX(0,ROUNDDOWN(F540-E540-430000,-3))</f>
        <v/>
      </c>
      <c r="Q540" s="21">
        <f>MAX(0,ROUNDDOWN(F540-E540-430000-H540,-3))</f>
        <v/>
      </c>
      <c r="R540" s="21">
        <f>IF(F540&lt;=450000,0,MAX(0,P540*0.06-MIN(50000,P540)*0.03))</f>
        <v/>
      </c>
      <c r="S540" s="21">
        <f>IF(F540&lt;=450000,0,MAX(0,P540*0.04-MIN(50000,P540)*0.02))</f>
        <v/>
      </c>
      <c r="T540" s="21">
        <f>IF(F540&lt;=450000,0,MAX(0,Q540*0.06-MIN(50000,Q540)*0.03))</f>
        <v/>
      </c>
      <c r="U540" s="21">
        <f>IF(F540&lt;=450000,0,MAX(0,Q540*0.04-MIN(50000,Q540)*0.02))</f>
        <v/>
      </c>
      <c r="V540" s="21">
        <f>50000+MAX(0,G540-480000)</f>
        <v/>
      </c>
      <c r="W540" s="21">
        <f>P540-V540</f>
        <v/>
      </c>
      <c r="X540" s="21">
        <f>Q540-V540</f>
        <v/>
      </c>
      <c r="Y540" s="22">
        <f>IF(W540&lt;0,0.9,LOOKUP(W540,{0,1950001,3300001,6950001,9000001,18000001,40000001},{0.84895,0.7979,0.6958,0.66517,0.56307,0.4916,0.44055}))</f>
        <v/>
      </c>
      <c r="Z540" s="22">
        <f>IF(X540&lt;0,0.9,LOOKUP(X540,{0,1950001,3300001,6950001,9000001,18000001,40000001},{0.84895,0.7979,0.6958,0.66517,0.56307,0.4916,0.44055}))</f>
        <v/>
      </c>
      <c r="AA540" s="22">
        <f>IF(W540&lt;0,0,CHOOSE(MATCH(W540,{0,1950001,3300001,6950001,9000001},1),5.105/84.895,10.21/79.79,20.42/69.58,23.483/66.517,33.693/56.307))</f>
        <v/>
      </c>
      <c r="AB540" s="21">
        <f>IF(C540&lt;=2000,0,(MIN(C540,ROUNDDOWN(F540*0.3,0))-2000)*0.1)</f>
        <v/>
      </c>
      <c r="AC540" s="21">
        <f>IF(C540&lt;=2000,0,MIN((C540-2000)*Y540,(R540+S540)*0.2))</f>
        <v/>
      </c>
      <c r="AD540" s="21">
        <f>IF(C540&lt;=2000,0,MIN((C540-2000)*Z540,(T540+U540)*0.2))</f>
        <v/>
      </c>
      <c r="AE540" s="21">
        <f>AC540*AA540</f>
        <v/>
      </c>
      <c r="AF540" s="21">
        <f>ROUNDDOWN(R540,-2)+ROUNDDOWN(S540,-2)</f>
        <v/>
      </c>
      <c r="AG540" s="21">
        <f>ROUNDDOWN(MAX(0,R540-(AB540+AC540+AE540)*0.6),-2)+ROUNDDOWN(MAX(0,S540-(AB540+AC540+AE540)*0.4),-2)</f>
        <v/>
      </c>
      <c r="AH540" s="21">
        <f>ROUNDDOWN(MAX(0,T540-(AB540+AD540)*0.6),-2)+ROUNDDOWN(MAX(0,U540-(AB540+AD540)*0.4),-2)</f>
        <v/>
      </c>
      <c r="AI540" s="21">
        <f>ROUNDDOWN(T540,-2)+ROUNDDOWN(U540,-2)</f>
        <v/>
      </c>
      <c r="AJ540" s="21">
        <f>M540+AF540</f>
        <v/>
      </c>
      <c r="AK540" s="21">
        <f>M540+AG540</f>
        <v/>
      </c>
      <c r="AL540" s="21">
        <f>N540+AH540</f>
        <v/>
      </c>
      <c r="AM540" s="21">
        <f>O540+AI540</f>
        <v/>
      </c>
      <c r="AN540" s="21">
        <f>N540+AI540</f>
        <v/>
      </c>
      <c r="AO540" s="21">
        <f>ROUNDDOWN((R540+S540)*0.2/Y540+2000,0)</f>
        <v/>
      </c>
      <c r="AP540" s="21">
        <f>ROUNDDOWN((T540+U540)*0.2/Z540+2000,0)</f>
        <v/>
      </c>
      <c r="AQ540" s="21">
        <f>AL540-AK540</f>
        <v/>
      </c>
      <c r="AR540" s="21">
        <f>AM540-AK540</f>
        <v/>
      </c>
      <c r="AS540" s="21">
        <f>AM540-AL540</f>
        <v/>
      </c>
      <c r="AT540" s="21">
        <f>AK540+C540-AJ540</f>
        <v/>
      </c>
      <c r="AU540" s="21">
        <f>AL540+C540-AM540</f>
        <v/>
      </c>
      <c r="AV540" s="21">
        <f>AN540+C540-AM540</f>
        <v/>
      </c>
    </row>
    <row r="541">
      <c r="A541" t="inlineStr">
        <is>
          <t>医療費の境目</t>
        </is>
      </c>
      <c r="B541" s="21">
        <f>'3_医療費の境目'!$B$3</f>
        <v/>
      </c>
      <c r="C541" s="21">
        <f>IF('3_医療費の境目'!$B$4="",AO541,'3_医療費の境目'!$B$4)</f>
        <v/>
      </c>
      <c r="D541" s="21">
        <f>'3_医療費の境目'!D541</f>
        <v/>
      </c>
      <c r="E541" s="21">
        <f>ROUND(MIN(B541/12,650000)*12*0.0915+MIN(B541/12,1390000)*12*(0.0504+0)+B541*0.005,0)</f>
        <v/>
      </c>
      <c r="F541" s="21">
        <f>IF(B541&lt;741000,0,IF(B541&lt;2191000,B541-740000,IF(B541&lt;2193000,1451000,IF(B541&lt;2196000,1453000,IF(B541&lt;2200000,1456000,IF(B541&lt;3600000,ROUND(ROUNDDOWN(B541/4,-3)*2.8,0)-80000,IF(B541&lt;6600000,ROUND(ROUNDDOWN(B541/4,-3)*3.2,0)-440000,IF(B541&lt;8500000,ROUNDDOWN(B541*0.9,0)-1100000,B541-1950000))))))))</f>
        <v/>
      </c>
      <c r="G541" s="21">
        <f>IF(F541&gt;23500000,NA(),IF(F541&lt;=4890000,1040000,IF(F541&lt;=6550000,670000,620000)))</f>
        <v/>
      </c>
      <c r="H541" s="21">
        <f>IF(D541&lt;=0,0,MAX(0,MIN(2000000,D541-MIN(100000,ROUNDDOWN(F541*0.05,0)))))</f>
        <v/>
      </c>
      <c r="I541" s="21">
        <f>IF(C541&lt;=2000,0,MIN(C541,ROUNDDOWN(F541*0.4,0))-2000)</f>
        <v/>
      </c>
      <c r="J541" s="21">
        <f>MAX(0,ROUNDDOWN(F541-E541-G541,-3))</f>
        <v/>
      </c>
      <c r="K541" s="21">
        <f>MAX(0,ROUNDDOWN(F541-E541-G541-H541-I541,-3))</f>
        <v/>
      </c>
      <c r="L541" s="21">
        <f>MAX(0,ROUNDDOWN(F541-E541-G541-H541,-3))</f>
        <v/>
      </c>
      <c r="M541" s="21">
        <f>IF(J541&lt;=0,0,ROUNDDOWN((J541*LOOKUP(J541,{0,1950001,3300001,6950001,9000001,18000001,40000001},{0.05,0.1,0.2,0.23,0.33,0.4,0.45})-LOOKUP(J541,{0,1950001,3300001,6950001,9000001,18000001,40000001},{0,97500,427500,636000,1536000,2796000,4796000}))*1.021,-2))</f>
        <v/>
      </c>
      <c r="N541" s="21">
        <f>IF(K541&lt;=0,0,ROUNDDOWN((K541*LOOKUP(K541,{0,1950001,3300001,6950001,9000001,18000001,40000001},{0.05,0.1,0.2,0.23,0.33,0.4,0.45})-LOOKUP(K541,{0,1950001,3300001,6950001,9000001,18000001,40000001},{0,97500,427500,636000,1536000,2796000,4796000}))*1.021,-2))</f>
        <v/>
      </c>
      <c r="O541" s="21">
        <f>IF(L541&lt;=0,0,ROUNDDOWN((L541*LOOKUP(L541,{0,1950001,3300001,6950001,9000001,18000001,40000001},{0.05,0.1,0.2,0.23,0.33,0.4,0.45})-LOOKUP(L541,{0,1950001,3300001,6950001,9000001,18000001,40000001},{0,97500,427500,636000,1536000,2796000,4796000}))*1.021,-2))</f>
        <v/>
      </c>
      <c r="P541" s="21">
        <f>MAX(0,ROUNDDOWN(F541-E541-430000,-3))</f>
        <v/>
      </c>
      <c r="Q541" s="21">
        <f>MAX(0,ROUNDDOWN(F541-E541-430000-H541,-3))</f>
        <v/>
      </c>
      <c r="R541" s="21">
        <f>IF(F541&lt;=450000,0,MAX(0,P541*0.06-MIN(50000,P541)*0.03))</f>
        <v/>
      </c>
      <c r="S541" s="21">
        <f>IF(F541&lt;=450000,0,MAX(0,P541*0.04-MIN(50000,P541)*0.02))</f>
        <v/>
      </c>
      <c r="T541" s="21">
        <f>IF(F541&lt;=450000,0,MAX(0,Q541*0.06-MIN(50000,Q541)*0.03))</f>
        <v/>
      </c>
      <c r="U541" s="21">
        <f>IF(F541&lt;=450000,0,MAX(0,Q541*0.04-MIN(50000,Q541)*0.02))</f>
        <v/>
      </c>
      <c r="V541" s="21">
        <f>50000+MAX(0,G541-480000)</f>
        <v/>
      </c>
      <c r="W541" s="21">
        <f>P541-V541</f>
        <v/>
      </c>
      <c r="X541" s="21">
        <f>Q541-V541</f>
        <v/>
      </c>
      <c r="Y541" s="22">
        <f>IF(W541&lt;0,0.9,LOOKUP(W541,{0,1950001,3300001,6950001,9000001,18000001,40000001},{0.84895,0.7979,0.6958,0.66517,0.56307,0.4916,0.44055}))</f>
        <v/>
      </c>
      <c r="Z541" s="22">
        <f>IF(X541&lt;0,0.9,LOOKUP(X541,{0,1950001,3300001,6950001,9000001,18000001,40000001},{0.84895,0.7979,0.6958,0.66517,0.56307,0.4916,0.44055}))</f>
        <v/>
      </c>
      <c r="AA541" s="22">
        <f>IF(W541&lt;0,0,CHOOSE(MATCH(W541,{0,1950001,3300001,6950001,9000001},1),5.105/84.895,10.21/79.79,20.42/69.58,23.483/66.517,33.693/56.307))</f>
        <v/>
      </c>
      <c r="AB541" s="21">
        <f>IF(C541&lt;=2000,0,(MIN(C541,ROUNDDOWN(F541*0.3,0))-2000)*0.1)</f>
        <v/>
      </c>
      <c r="AC541" s="21">
        <f>IF(C541&lt;=2000,0,MIN((C541-2000)*Y541,(R541+S541)*0.2))</f>
        <v/>
      </c>
      <c r="AD541" s="21">
        <f>IF(C541&lt;=2000,0,MIN((C541-2000)*Z541,(T541+U541)*0.2))</f>
        <v/>
      </c>
      <c r="AE541" s="21">
        <f>AC541*AA541</f>
        <v/>
      </c>
      <c r="AF541" s="21">
        <f>ROUNDDOWN(R541,-2)+ROUNDDOWN(S541,-2)</f>
        <v/>
      </c>
      <c r="AG541" s="21">
        <f>ROUNDDOWN(MAX(0,R541-(AB541+AC541+AE541)*0.6),-2)+ROUNDDOWN(MAX(0,S541-(AB541+AC541+AE541)*0.4),-2)</f>
        <v/>
      </c>
      <c r="AH541" s="21">
        <f>ROUNDDOWN(MAX(0,T541-(AB541+AD541)*0.6),-2)+ROUNDDOWN(MAX(0,U541-(AB541+AD541)*0.4),-2)</f>
        <v/>
      </c>
      <c r="AI541" s="21">
        <f>ROUNDDOWN(T541,-2)+ROUNDDOWN(U541,-2)</f>
        <v/>
      </c>
      <c r="AJ541" s="21">
        <f>M541+AF541</f>
        <v/>
      </c>
      <c r="AK541" s="21">
        <f>M541+AG541</f>
        <v/>
      </c>
      <c r="AL541" s="21">
        <f>N541+AH541</f>
        <v/>
      </c>
      <c r="AM541" s="21">
        <f>O541+AI541</f>
        <v/>
      </c>
      <c r="AN541" s="21">
        <f>N541+AI541</f>
        <v/>
      </c>
      <c r="AO541" s="21">
        <f>ROUNDDOWN((R541+S541)*0.2/Y541+2000,0)</f>
        <v/>
      </c>
      <c r="AP541" s="21">
        <f>ROUNDDOWN((T541+U541)*0.2/Z541+2000,0)</f>
        <v/>
      </c>
      <c r="AQ541" s="21">
        <f>AL541-AK541</f>
        <v/>
      </c>
      <c r="AR541" s="21">
        <f>AM541-AK541</f>
        <v/>
      </c>
      <c r="AS541" s="21">
        <f>AM541-AL541</f>
        <v/>
      </c>
      <c r="AT541" s="21">
        <f>AK541+C541-AJ541</f>
        <v/>
      </c>
      <c r="AU541" s="21">
        <f>AL541+C541-AM541</f>
        <v/>
      </c>
      <c r="AV541" s="21">
        <f>AN541+C541-AM541</f>
        <v/>
      </c>
    </row>
    <row r="542">
      <c r="A542" t="inlineStr">
        <is>
          <t>医療費の境目</t>
        </is>
      </c>
      <c r="B542" s="21">
        <f>'3_医療費の境目'!$B$3</f>
        <v/>
      </c>
      <c r="C542" s="21">
        <f>IF('3_医療費の境目'!$B$4="",AO542,'3_医療費の境目'!$B$4)</f>
        <v/>
      </c>
      <c r="D542" s="21">
        <f>'3_医療費の境目'!D542</f>
        <v/>
      </c>
      <c r="E542" s="21">
        <f>ROUND(MIN(B542/12,650000)*12*0.0915+MIN(B542/12,1390000)*12*(0.0504+0)+B542*0.005,0)</f>
        <v/>
      </c>
      <c r="F542" s="21">
        <f>IF(B542&lt;741000,0,IF(B542&lt;2191000,B542-740000,IF(B542&lt;2193000,1451000,IF(B542&lt;2196000,1453000,IF(B542&lt;2200000,1456000,IF(B542&lt;3600000,ROUND(ROUNDDOWN(B542/4,-3)*2.8,0)-80000,IF(B542&lt;6600000,ROUND(ROUNDDOWN(B542/4,-3)*3.2,0)-440000,IF(B542&lt;8500000,ROUNDDOWN(B542*0.9,0)-1100000,B542-1950000))))))))</f>
        <v/>
      </c>
      <c r="G542" s="21">
        <f>IF(F542&gt;23500000,NA(),IF(F542&lt;=4890000,1040000,IF(F542&lt;=6550000,670000,620000)))</f>
        <v/>
      </c>
      <c r="H542" s="21">
        <f>IF(D542&lt;=0,0,MAX(0,MIN(2000000,D542-MIN(100000,ROUNDDOWN(F542*0.05,0)))))</f>
        <v/>
      </c>
      <c r="I542" s="21">
        <f>IF(C542&lt;=2000,0,MIN(C542,ROUNDDOWN(F542*0.4,0))-2000)</f>
        <v/>
      </c>
      <c r="J542" s="21">
        <f>MAX(0,ROUNDDOWN(F542-E542-G542,-3))</f>
        <v/>
      </c>
      <c r="K542" s="21">
        <f>MAX(0,ROUNDDOWN(F542-E542-G542-H542-I542,-3))</f>
        <v/>
      </c>
      <c r="L542" s="21">
        <f>MAX(0,ROUNDDOWN(F542-E542-G542-H542,-3))</f>
        <v/>
      </c>
      <c r="M542" s="21">
        <f>IF(J542&lt;=0,0,ROUNDDOWN((J542*LOOKUP(J542,{0,1950001,3300001,6950001,9000001,18000001,40000001},{0.05,0.1,0.2,0.23,0.33,0.4,0.45})-LOOKUP(J542,{0,1950001,3300001,6950001,9000001,18000001,40000001},{0,97500,427500,636000,1536000,2796000,4796000}))*1.021,-2))</f>
        <v/>
      </c>
      <c r="N542" s="21">
        <f>IF(K542&lt;=0,0,ROUNDDOWN((K542*LOOKUP(K542,{0,1950001,3300001,6950001,9000001,18000001,40000001},{0.05,0.1,0.2,0.23,0.33,0.4,0.45})-LOOKUP(K542,{0,1950001,3300001,6950001,9000001,18000001,40000001},{0,97500,427500,636000,1536000,2796000,4796000}))*1.021,-2))</f>
        <v/>
      </c>
      <c r="O542" s="21">
        <f>IF(L542&lt;=0,0,ROUNDDOWN((L542*LOOKUP(L542,{0,1950001,3300001,6950001,9000001,18000001,40000001},{0.05,0.1,0.2,0.23,0.33,0.4,0.45})-LOOKUP(L542,{0,1950001,3300001,6950001,9000001,18000001,40000001},{0,97500,427500,636000,1536000,2796000,4796000}))*1.021,-2))</f>
        <v/>
      </c>
      <c r="P542" s="21">
        <f>MAX(0,ROUNDDOWN(F542-E542-430000,-3))</f>
        <v/>
      </c>
      <c r="Q542" s="21">
        <f>MAX(0,ROUNDDOWN(F542-E542-430000-H542,-3))</f>
        <v/>
      </c>
      <c r="R542" s="21">
        <f>IF(F542&lt;=450000,0,MAX(0,P542*0.06-MIN(50000,P542)*0.03))</f>
        <v/>
      </c>
      <c r="S542" s="21">
        <f>IF(F542&lt;=450000,0,MAX(0,P542*0.04-MIN(50000,P542)*0.02))</f>
        <v/>
      </c>
      <c r="T542" s="21">
        <f>IF(F542&lt;=450000,0,MAX(0,Q542*0.06-MIN(50000,Q542)*0.03))</f>
        <v/>
      </c>
      <c r="U542" s="21">
        <f>IF(F542&lt;=450000,0,MAX(0,Q542*0.04-MIN(50000,Q542)*0.02))</f>
        <v/>
      </c>
      <c r="V542" s="21">
        <f>50000+MAX(0,G542-480000)</f>
        <v/>
      </c>
      <c r="W542" s="21">
        <f>P542-V542</f>
        <v/>
      </c>
      <c r="X542" s="21">
        <f>Q542-V542</f>
        <v/>
      </c>
      <c r="Y542" s="22">
        <f>IF(W542&lt;0,0.9,LOOKUP(W542,{0,1950001,3300001,6950001,9000001,18000001,40000001},{0.84895,0.7979,0.6958,0.66517,0.56307,0.4916,0.44055}))</f>
        <v/>
      </c>
      <c r="Z542" s="22">
        <f>IF(X542&lt;0,0.9,LOOKUP(X542,{0,1950001,3300001,6950001,9000001,18000001,40000001},{0.84895,0.7979,0.6958,0.66517,0.56307,0.4916,0.44055}))</f>
        <v/>
      </c>
      <c r="AA542" s="22">
        <f>IF(W542&lt;0,0,CHOOSE(MATCH(W542,{0,1950001,3300001,6950001,9000001},1),5.105/84.895,10.21/79.79,20.42/69.58,23.483/66.517,33.693/56.307))</f>
        <v/>
      </c>
      <c r="AB542" s="21">
        <f>IF(C542&lt;=2000,0,(MIN(C542,ROUNDDOWN(F542*0.3,0))-2000)*0.1)</f>
        <v/>
      </c>
      <c r="AC542" s="21">
        <f>IF(C542&lt;=2000,0,MIN((C542-2000)*Y542,(R542+S542)*0.2))</f>
        <v/>
      </c>
      <c r="AD542" s="21">
        <f>IF(C542&lt;=2000,0,MIN((C542-2000)*Z542,(T542+U542)*0.2))</f>
        <v/>
      </c>
      <c r="AE542" s="21">
        <f>AC542*AA542</f>
        <v/>
      </c>
      <c r="AF542" s="21">
        <f>ROUNDDOWN(R542,-2)+ROUNDDOWN(S542,-2)</f>
        <v/>
      </c>
      <c r="AG542" s="21">
        <f>ROUNDDOWN(MAX(0,R542-(AB542+AC542+AE542)*0.6),-2)+ROUNDDOWN(MAX(0,S542-(AB542+AC542+AE542)*0.4),-2)</f>
        <v/>
      </c>
      <c r="AH542" s="21">
        <f>ROUNDDOWN(MAX(0,T542-(AB542+AD542)*0.6),-2)+ROUNDDOWN(MAX(0,U542-(AB542+AD542)*0.4),-2)</f>
        <v/>
      </c>
      <c r="AI542" s="21">
        <f>ROUNDDOWN(T542,-2)+ROUNDDOWN(U542,-2)</f>
        <v/>
      </c>
      <c r="AJ542" s="21">
        <f>M542+AF542</f>
        <v/>
      </c>
      <c r="AK542" s="21">
        <f>M542+AG542</f>
        <v/>
      </c>
      <c r="AL542" s="21">
        <f>N542+AH542</f>
        <v/>
      </c>
      <c r="AM542" s="21">
        <f>O542+AI542</f>
        <v/>
      </c>
      <c r="AN542" s="21">
        <f>N542+AI542</f>
        <v/>
      </c>
      <c r="AO542" s="21">
        <f>ROUNDDOWN((R542+S542)*0.2/Y542+2000,0)</f>
        <v/>
      </c>
      <c r="AP542" s="21">
        <f>ROUNDDOWN((T542+U542)*0.2/Z542+2000,0)</f>
        <v/>
      </c>
      <c r="AQ542" s="21">
        <f>AL542-AK542</f>
        <v/>
      </c>
      <c r="AR542" s="21">
        <f>AM542-AK542</f>
        <v/>
      </c>
      <c r="AS542" s="21">
        <f>AM542-AL542</f>
        <v/>
      </c>
      <c r="AT542" s="21">
        <f>AK542+C542-AJ542</f>
        <v/>
      </c>
      <c r="AU542" s="21">
        <f>AL542+C542-AM542</f>
        <v/>
      </c>
      <c r="AV542" s="21">
        <f>AN542+C542-AM542</f>
        <v/>
      </c>
    </row>
    <row r="543">
      <c r="A543" t="inlineStr">
        <is>
          <t>医療費の境目</t>
        </is>
      </c>
      <c r="B543" s="21">
        <f>'3_医療費の境目'!$B$3</f>
        <v/>
      </c>
      <c r="C543" s="21">
        <f>IF('3_医療費の境目'!$B$4="",AO543,'3_医療費の境目'!$B$4)</f>
        <v/>
      </c>
      <c r="D543" s="21">
        <f>'3_医療費の境目'!D543</f>
        <v/>
      </c>
      <c r="E543" s="21">
        <f>ROUND(MIN(B543/12,650000)*12*0.0915+MIN(B543/12,1390000)*12*(0.0504+0)+B543*0.005,0)</f>
        <v/>
      </c>
      <c r="F543" s="21">
        <f>IF(B543&lt;741000,0,IF(B543&lt;2191000,B543-740000,IF(B543&lt;2193000,1451000,IF(B543&lt;2196000,1453000,IF(B543&lt;2200000,1456000,IF(B543&lt;3600000,ROUND(ROUNDDOWN(B543/4,-3)*2.8,0)-80000,IF(B543&lt;6600000,ROUND(ROUNDDOWN(B543/4,-3)*3.2,0)-440000,IF(B543&lt;8500000,ROUNDDOWN(B543*0.9,0)-1100000,B543-1950000))))))))</f>
        <v/>
      </c>
      <c r="G543" s="21">
        <f>IF(F543&gt;23500000,NA(),IF(F543&lt;=4890000,1040000,IF(F543&lt;=6550000,670000,620000)))</f>
        <v/>
      </c>
      <c r="H543" s="21">
        <f>IF(D543&lt;=0,0,MAX(0,MIN(2000000,D543-MIN(100000,ROUNDDOWN(F543*0.05,0)))))</f>
        <v/>
      </c>
      <c r="I543" s="21">
        <f>IF(C543&lt;=2000,0,MIN(C543,ROUNDDOWN(F543*0.4,0))-2000)</f>
        <v/>
      </c>
      <c r="J543" s="21">
        <f>MAX(0,ROUNDDOWN(F543-E543-G543,-3))</f>
        <v/>
      </c>
      <c r="K543" s="21">
        <f>MAX(0,ROUNDDOWN(F543-E543-G543-H543-I543,-3))</f>
        <v/>
      </c>
      <c r="L543" s="21">
        <f>MAX(0,ROUNDDOWN(F543-E543-G543-H543,-3))</f>
        <v/>
      </c>
      <c r="M543" s="21">
        <f>IF(J543&lt;=0,0,ROUNDDOWN((J543*LOOKUP(J543,{0,1950001,3300001,6950001,9000001,18000001,40000001},{0.05,0.1,0.2,0.23,0.33,0.4,0.45})-LOOKUP(J543,{0,1950001,3300001,6950001,9000001,18000001,40000001},{0,97500,427500,636000,1536000,2796000,4796000}))*1.021,-2))</f>
        <v/>
      </c>
      <c r="N543" s="21">
        <f>IF(K543&lt;=0,0,ROUNDDOWN((K543*LOOKUP(K543,{0,1950001,3300001,6950001,9000001,18000001,40000001},{0.05,0.1,0.2,0.23,0.33,0.4,0.45})-LOOKUP(K543,{0,1950001,3300001,6950001,9000001,18000001,40000001},{0,97500,427500,636000,1536000,2796000,4796000}))*1.021,-2))</f>
        <v/>
      </c>
      <c r="O543" s="21">
        <f>IF(L543&lt;=0,0,ROUNDDOWN((L543*LOOKUP(L543,{0,1950001,3300001,6950001,9000001,18000001,40000001},{0.05,0.1,0.2,0.23,0.33,0.4,0.45})-LOOKUP(L543,{0,1950001,3300001,6950001,9000001,18000001,40000001},{0,97500,427500,636000,1536000,2796000,4796000}))*1.021,-2))</f>
        <v/>
      </c>
      <c r="P543" s="21">
        <f>MAX(0,ROUNDDOWN(F543-E543-430000,-3))</f>
        <v/>
      </c>
      <c r="Q543" s="21">
        <f>MAX(0,ROUNDDOWN(F543-E543-430000-H543,-3))</f>
        <v/>
      </c>
      <c r="R543" s="21">
        <f>IF(F543&lt;=450000,0,MAX(0,P543*0.06-MIN(50000,P543)*0.03))</f>
        <v/>
      </c>
      <c r="S543" s="21">
        <f>IF(F543&lt;=450000,0,MAX(0,P543*0.04-MIN(50000,P543)*0.02))</f>
        <v/>
      </c>
      <c r="T543" s="21">
        <f>IF(F543&lt;=450000,0,MAX(0,Q543*0.06-MIN(50000,Q543)*0.03))</f>
        <v/>
      </c>
      <c r="U543" s="21">
        <f>IF(F543&lt;=450000,0,MAX(0,Q543*0.04-MIN(50000,Q543)*0.02))</f>
        <v/>
      </c>
      <c r="V543" s="21">
        <f>50000+MAX(0,G543-480000)</f>
        <v/>
      </c>
      <c r="W543" s="21">
        <f>P543-V543</f>
        <v/>
      </c>
      <c r="X543" s="21">
        <f>Q543-V543</f>
        <v/>
      </c>
      <c r="Y543" s="22">
        <f>IF(W543&lt;0,0.9,LOOKUP(W543,{0,1950001,3300001,6950001,9000001,18000001,40000001},{0.84895,0.7979,0.6958,0.66517,0.56307,0.4916,0.44055}))</f>
        <v/>
      </c>
      <c r="Z543" s="22">
        <f>IF(X543&lt;0,0.9,LOOKUP(X543,{0,1950001,3300001,6950001,9000001,18000001,40000001},{0.84895,0.7979,0.6958,0.66517,0.56307,0.4916,0.44055}))</f>
        <v/>
      </c>
      <c r="AA543" s="22">
        <f>IF(W543&lt;0,0,CHOOSE(MATCH(W543,{0,1950001,3300001,6950001,9000001},1),5.105/84.895,10.21/79.79,20.42/69.58,23.483/66.517,33.693/56.307))</f>
        <v/>
      </c>
      <c r="AB543" s="21">
        <f>IF(C543&lt;=2000,0,(MIN(C543,ROUNDDOWN(F543*0.3,0))-2000)*0.1)</f>
        <v/>
      </c>
      <c r="AC543" s="21">
        <f>IF(C543&lt;=2000,0,MIN((C543-2000)*Y543,(R543+S543)*0.2))</f>
        <v/>
      </c>
      <c r="AD543" s="21">
        <f>IF(C543&lt;=2000,0,MIN((C543-2000)*Z543,(T543+U543)*0.2))</f>
        <v/>
      </c>
      <c r="AE543" s="21">
        <f>AC543*AA543</f>
        <v/>
      </c>
      <c r="AF543" s="21">
        <f>ROUNDDOWN(R543,-2)+ROUNDDOWN(S543,-2)</f>
        <v/>
      </c>
      <c r="AG543" s="21">
        <f>ROUNDDOWN(MAX(0,R543-(AB543+AC543+AE543)*0.6),-2)+ROUNDDOWN(MAX(0,S543-(AB543+AC543+AE543)*0.4),-2)</f>
        <v/>
      </c>
      <c r="AH543" s="21">
        <f>ROUNDDOWN(MAX(0,T543-(AB543+AD543)*0.6),-2)+ROUNDDOWN(MAX(0,U543-(AB543+AD543)*0.4),-2)</f>
        <v/>
      </c>
      <c r="AI543" s="21">
        <f>ROUNDDOWN(T543,-2)+ROUNDDOWN(U543,-2)</f>
        <v/>
      </c>
      <c r="AJ543" s="21">
        <f>M543+AF543</f>
        <v/>
      </c>
      <c r="AK543" s="21">
        <f>M543+AG543</f>
        <v/>
      </c>
      <c r="AL543" s="21">
        <f>N543+AH543</f>
        <v/>
      </c>
      <c r="AM543" s="21">
        <f>O543+AI543</f>
        <v/>
      </c>
      <c r="AN543" s="21">
        <f>N543+AI543</f>
        <v/>
      </c>
      <c r="AO543" s="21">
        <f>ROUNDDOWN((R543+S543)*0.2/Y543+2000,0)</f>
        <v/>
      </c>
      <c r="AP543" s="21">
        <f>ROUNDDOWN((T543+U543)*0.2/Z543+2000,0)</f>
        <v/>
      </c>
      <c r="AQ543" s="21">
        <f>AL543-AK543</f>
        <v/>
      </c>
      <c r="AR543" s="21">
        <f>AM543-AK543</f>
        <v/>
      </c>
      <c r="AS543" s="21">
        <f>AM543-AL543</f>
        <v/>
      </c>
      <c r="AT543" s="21">
        <f>AK543+C543-AJ543</f>
        <v/>
      </c>
      <c r="AU543" s="21">
        <f>AL543+C543-AM543</f>
        <v/>
      </c>
      <c r="AV543" s="21">
        <f>AN543+C543-AM543</f>
        <v/>
      </c>
    </row>
    <row r="544">
      <c r="A544" t="inlineStr">
        <is>
          <t>医療費の境目</t>
        </is>
      </c>
      <c r="B544" s="21">
        <f>'3_医療費の境目'!$B$3</f>
        <v/>
      </c>
      <c r="C544" s="21">
        <f>IF('3_医療費の境目'!$B$4="",AO544,'3_医療費の境目'!$B$4)</f>
        <v/>
      </c>
      <c r="D544" s="21">
        <f>'3_医療費の境目'!D544</f>
        <v/>
      </c>
      <c r="E544" s="21">
        <f>ROUND(MIN(B544/12,650000)*12*0.0915+MIN(B544/12,1390000)*12*(0.0504+0)+B544*0.005,0)</f>
        <v/>
      </c>
      <c r="F544" s="21">
        <f>IF(B544&lt;741000,0,IF(B544&lt;2191000,B544-740000,IF(B544&lt;2193000,1451000,IF(B544&lt;2196000,1453000,IF(B544&lt;2200000,1456000,IF(B544&lt;3600000,ROUND(ROUNDDOWN(B544/4,-3)*2.8,0)-80000,IF(B544&lt;6600000,ROUND(ROUNDDOWN(B544/4,-3)*3.2,0)-440000,IF(B544&lt;8500000,ROUNDDOWN(B544*0.9,0)-1100000,B544-1950000))))))))</f>
        <v/>
      </c>
      <c r="G544" s="21">
        <f>IF(F544&gt;23500000,NA(),IF(F544&lt;=4890000,1040000,IF(F544&lt;=6550000,670000,620000)))</f>
        <v/>
      </c>
      <c r="H544" s="21">
        <f>IF(D544&lt;=0,0,MAX(0,MIN(2000000,D544-MIN(100000,ROUNDDOWN(F544*0.05,0)))))</f>
        <v/>
      </c>
      <c r="I544" s="21">
        <f>IF(C544&lt;=2000,0,MIN(C544,ROUNDDOWN(F544*0.4,0))-2000)</f>
        <v/>
      </c>
      <c r="J544" s="21">
        <f>MAX(0,ROUNDDOWN(F544-E544-G544,-3))</f>
        <v/>
      </c>
      <c r="K544" s="21">
        <f>MAX(0,ROUNDDOWN(F544-E544-G544-H544-I544,-3))</f>
        <v/>
      </c>
      <c r="L544" s="21">
        <f>MAX(0,ROUNDDOWN(F544-E544-G544-H544,-3))</f>
        <v/>
      </c>
      <c r="M544" s="21">
        <f>IF(J544&lt;=0,0,ROUNDDOWN((J544*LOOKUP(J544,{0,1950001,3300001,6950001,9000001,18000001,40000001},{0.05,0.1,0.2,0.23,0.33,0.4,0.45})-LOOKUP(J544,{0,1950001,3300001,6950001,9000001,18000001,40000001},{0,97500,427500,636000,1536000,2796000,4796000}))*1.021,-2))</f>
        <v/>
      </c>
      <c r="N544" s="21">
        <f>IF(K544&lt;=0,0,ROUNDDOWN((K544*LOOKUP(K544,{0,1950001,3300001,6950001,9000001,18000001,40000001},{0.05,0.1,0.2,0.23,0.33,0.4,0.45})-LOOKUP(K544,{0,1950001,3300001,6950001,9000001,18000001,40000001},{0,97500,427500,636000,1536000,2796000,4796000}))*1.021,-2))</f>
        <v/>
      </c>
      <c r="O544" s="21">
        <f>IF(L544&lt;=0,0,ROUNDDOWN((L544*LOOKUP(L544,{0,1950001,3300001,6950001,9000001,18000001,40000001},{0.05,0.1,0.2,0.23,0.33,0.4,0.45})-LOOKUP(L544,{0,1950001,3300001,6950001,9000001,18000001,40000001},{0,97500,427500,636000,1536000,2796000,4796000}))*1.021,-2))</f>
        <v/>
      </c>
      <c r="P544" s="21">
        <f>MAX(0,ROUNDDOWN(F544-E544-430000,-3))</f>
        <v/>
      </c>
      <c r="Q544" s="21">
        <f>MAX(0,ROUNDDOWN(F544-E544-430000-H544,-3))</f>
        <v/>
      </c>
      <c r="R544" s="21">
        <f>IF(F544&lt;=450000,0,MAX(0,P544*0.06-MIN(50000,P544)*0.03))</f>
        <v/>
      </c>
      <c r="S544" s="21">
        <f>IF(F544&lt;=450000,0,MAX(0,P544*0.04-MIN(50000,P544)*0.02))</f>
        <v/>
      </c>
      <c r="T544" s="21">
        <f>IF(F544&lt;=450000,0,MAX(0,Q544*0.06-MIN(50000,Q544)*0.03))</f>
        <v/>
      </c>
      <c r="U544" s="21">
        <f>IF(F544&lt;=450000,0,MAX(0,Q544*0.04-MIN(50000,Q544)*0.02))</f>
        <v/>
      </c>
      <c r="V544" s="21">
        <f>50000+MAX(0,G544-480000)</f>
        <v/>
      </c>
      <c r="W544" s="21">
        <f>P544-V544</f>
        <v/>
      </c>
      <c r="X544" s="21">
        <f>Q544-V544</f>
        <v/>
      </c>
      <c r="Y544" s="22">
        <f>IF(W544&lt;0,0.9,LOOKUP(W544,{0,1950001,3300001,6950001,9000001,18000001,40000001},{0.84895,0.7979,0.6958,0.66517,0.56307,0.4916,0.44055}))</f>
        <v/>
      </c>
      <c r="Z544" s="22">
        <f>IF(X544&lt;0,0.9,LOOKUP(X544,{0,1950001,3300001,6950001,9000001,18000001,40000001},{0.84895,0.7979,0.6958,0.66517,0.56307,0.4916,0.44055}))</f>
        <v/>
      </c>
      <c r="AA544" s="22">
        <f>IF(W544&lt;0,0,CHOOSE(MATCH(W544,{0,1950001,3300001,6950001,9000001},1),5.105/84.895,10.21/79.79,20.42/69.58,23.483/66.517,33.693/56.307))</f>
        <v/>
      </c>
      <c r="AB544" s="21">
        <f>IF(C544&lt;=2000,0,(MIN(C544,ROUNDDOWN(F544*0.3,0))-2000)*0.1)</f>
        <v/>
      </c>
      <c r="AC544" s="21">
        <f>IF(C544&lt;=2000,0,MIN((C544-2000)*Y544,(R544+S544)*0.2))</f>
        <v/>
      </c>
      <c r="AD544" s="21">
        <f>IF(C544&lt;=2000,0,MIN((C544-2000)*Z544,(T544+U544)*0.2))</f>
        <v/>
      </c>
      <c r="AE544" s="21">
        <f>AC544*AA544</f>
        <v/>
      </c>
      <c r="AF544" s="21">
        <f>ROUNDDOWN(R544,-2)+ROUNDDOWN(S544,-2)</f>
        <v/>
      </c>
      <c r="AG544" s="21">
        <f>ROUNDDOWN(MAX(0,R544-(AB544+AC544+AE544)*0.6),-2)+ROUNDDOWN(MAX(0,S544-(AB544+AC544+AE544)*0.4),-2)</f>
        <v/>
      </c>
      <c r="AH544" s="21">
        <f>ROUNDDOWN(MAX(0,T544-(AB544+AD544)*0.6),-2)+ROUNDDOWN(MAX(0,U544-(AB544+AD544)*0.4),-2)</f>
        <v/>
      </c>
      <c r="AI544" s="21">
        <f>ROUNDDOWN(T544,-2)+ROUNDDOWN(U544,-2)</f>
        <v/>
      </c>
      <c r="AJ544" s="21">
        <f>M544+AF544</f>
        <v/>
      </c>
      <c r="AK544" s="21">
        <f>M544+AG544</f>
        <v/>
      </c>
      <c r="AL544" s="21">
        <f>N544+AH544</f>
        <v/>
      </c>
      <c r="AM544" s="21">
        <f>O544+AI544</f>
        <v/>
      </c>
      <c r="AN544" s="21">
        <f>N544+AI544</f>
        <v/>
      </c>
      <c r="AO544" s="21">
        <f>ROUNDDOWN((R544+S544)*0.2/Y544+2000,0)</f>
        <v/>
      </c>
      <c r="AP544" s="21">
        <f>ROUNDDOWN((T544+U544)*0.2/Z544+2000,0)</f>
        <v/>
      </c>
      <c r="AQ544" s="21">
        <f>AL544-AK544</f>
        <v/>
      </c>
      <c r="AR544" s="21">
        <f>AM544-AK544</f>
        <v/>
      </c>
      <c r="AS544" s="21">
        <f>AM544-AL544</f>
        <v/>
      </c>
      <c r="AT544" s="21">
        <f>AK544+C544-AJ544</f>
        <v/>
      </c>
      <c r="AU544" s="21">
        <f>AL544+C544-AM544</f>
        <v/>
      </c>
      <c r="AV544" s="21">
        <f>AN544+C544-AM544</f>
        <v/>
      </c>
    </row>
    <row r="545">
      <c r="A545" t="inlineStr">
        <is>
          <t>医療費の境目</t>
        </is>
      </c>
      <c r="B545" s="21">
        <f>'3_医療費の境目'!$B$3</f>
        <v/>
      </c>
      <c r="C545" s="21">
        <f>IF('3_医療費の境目'!$B$4="",AO545,'3_医療費の境目'!$B$4)</f>
        <v/>
      </c>
      <c r="D545" s="21">
        <f>'3_医療費の境目'!D545</f>
        <v/>
      </c>
      <c r="E545" s="21">
        <f>ROUND(MIN(B545/12,650000)*12*0.0915+MIN(B545/12,1390000)*12*(0.0504+0)+B545*0.005,0)</f>
        <v/>
      </c>
      <c r="F545" s="21">
        <f>IF(B545&lt;741000,0,IF(B545&lt;2191000,B545-740000,IF(B545&lt;2193000,1451000,IF(B545&lt;2196000,1453000,IF(B545&lt;2200000,1456000,IF(B545&lt;3600000,ROUND(ROUNDDOWN(B545/4,-3)*2.8,0)-80000,IF(B545&lt;6600000,ROUND(ROUNDDOWN(B545/4,-3)*3.2,0)-440000,IF(B545&lt;8500000,ROUNDDOWN(B545*0.9,0)-1100000,B545-1950000))))))))</f>
        <v/>
      </c>
      <c r="G545" s="21">
        <f>IF(F545&gt;23500000,NA(),IF(F545&lt;=4890000,1040000,IF(F545&lt;=6550000,670000,620000)))</f>
        <v/>
      </c>
      <c r="H545" s="21">
        <f>IF(D545&lt;=0,0,MAX(0,MIN(2000000,D545-MIN(100000,ROUNDDOWN(F545*0.05,0)))))</f>
        <v/>
      </c>
      <c r="I545" s="21">
        <f>IF(C545&lt;=2000,0,MIN(C545,ROUNDDOWN(F545*0.4,0))-2000)</f>
        <v/>
      </c>
      <c r="J545" s="21">
        <f>MAX(0,ROUNDDOWN(F545-E545-G545,-3))</f>
        <v/>
      </c>
      <c r="K545" s="21">
        <f>MAX(0,ROUNDDOWN(F545-E545-G545-H545-I545,-3))</f>
        <v/>
      </c>
      <c r="L545" s="21">
        <f>MAX(0,ROUNDDOWN(F545-E545-G545-H545,-3))</f>
        <v/>
      </c>
      <c r="M545" s="21">
        <f>IF(J545&lt;=0,0,ROUNDDOWN((J545*LOOKUP(J545,{0,1950001,3300001,6950001,9000001,18000001,40000001},{0.05,0.1,0.2,0.23,0.33,0.4,0.45})-LOOKUP(J545,{0,1950001,3300001,6950001,9000001,18000001,40000001},{0,97500,427500,636000,1536000,2796000,4796000}))*1.021,-2))</f>
        <v/>
      </c>
      <c r="N545" s="21">
        <f>IF(K545&lt;=0,0,ROUNDDOWN((K545*LOOKUP(K545,{0,1950001,3300001,6950001,9000001,18000001,40000001},{0.05,0.1,0.2,0.23,0.33,0.4,0.45})-LOOKUP(K545,{0,1950001,3300001,6950001,9000001,18000001,40000001},{0,97500,427500,636000,1536000,2796000,4796000}))*1.021,-2))</f>
        <v/>
      </c>
      <c r="O545" s="21">
        <f>IF(L545&lt;=0,0,ROUNDDOWN((L545*LOOKUP(L545,{0,1950001,3300001,6950001,9000001,18000001,40000001},{0.05,0.1,0.2,0.23,0.33,0.4,0.45})-LOOKUP(L545,{0,1950001,3300001,6950001,9000001,18000001,40000001},{0,97500,427500,636000,1536000,2796000,4796000}))*1.021,-2))</f>
        <v/>
      </c>
      <c r="P545" s="21">
        <f>MAX(0,ROUNDDOWN(F545-E545-430000,-3))</f>
        <v/>
      </c>
      <c r="Q545" s="21">
        <f>MAX(0,ROUNDDOWN(F545-E545-430000-H545,-3))</f>
        <v/>
      </c>
      <c r="R545" s="21">
        <f>IF(F545&lt;=450000,0,MAX(0,P545*0.06-MIN(50000,P545)*0.03))</f>
        <v/>
      </c>
      <c r="S545" s="21">
        <f>IF(F545&lt;=450000,0,MAX(0,P545*0.04-MIN(50000,P545)*0.02))</f>
        <v/>
      </c>
      <c r="T545" s="21">
        <f>IF(F545&lt;=450000,0,MAX(0,Q545*0.06-MIN(50000,Q545)*0.03))</f>
        <v/>
      </c>
      <c r="U545" s="21">
        <f>IF(F545&lt;=450000,0,MAX(0,Q545*0.04-MIN(50000,Q545)*0.02))</f>
        <v/>
      </c>
      <c r="V545" s="21">
        <f>50000+MAX(0,G545-480000)</f>
        <v/>
      </c>
      <c r="W545" s="21">
        <f>P545-V545</f>
        <v/>
      </c>
      <c r="X545" s="21">
        <f>Q545-V545</f>
        <v/>
      </c>
      <c r="Y545" s="22">
        <f>IF(W545&lt;0,0.9,LOOKUP(W545,{0,1950001,3300001,6950001,9000001,18000001,40000001},{0.84895,0.7979,0.6958,0.66517,0.56307,0.4916,0.44055}))</f>
        <v/>
      </c>
      <c r="Z545" s="22">
        <f>IF(X545&lt;0,0.9,LOOKUP(X545,{0,1950001,3300001,6950001,9000001,18000001,40000001},{0.84895,0.7979,0.6958,0.66517,0.56307,0.4916,0.44055}))</f>
        <v/>
      </c>
      <c r="AA545" s="22">
        <f>IF(W545&lt;0,0,CHOOSE(MATCH(W545,{0,1950001,3300001,6950001,9000001},1),5.105/84.895,10.21/79.79,20.42/69.58,23.483/66.517,33.693/56.307))</f>
        <v/>
      </c>
      <c r="AB545" s="21">
        <f>IF(C545&lt;=2000,0,(MIN(C545,ROUNDDOWN(F545*0.3,0))-2000)*0.1)</f>
        <v/>
      </c>
      <c r="AC545" s="21">
        <f>IF(C545&lt;=2000,0,MIN((C545-2000)*Y545,(R545+S545)*0.2))</f>
        <v/>
      </c>
      <c r="AD545" s="21">
        <f>IF(C545&lt;=2000,0,MIN((C545-2000)*Z545,(T545+U545)*0.2))</f>
        <v/>
      </c>
      <c r="AE545" s="21">
        <f>AC545*AA545</f>
        <v/>
      </c>
      <c r="AF545" s="21">
        <f>ROUNDDOWN(R545,-2)+ROUNDDOWN(S545,-2)</f>
        <v/>
      </c>
      <c r="AG545" s="21">
        <f>ROUNDDOWN(MAX(0,R545-(AB545+AC545+AE545)*0.6),-2)+ROUNDDOWN(MAX(0,S545-(AB545+AC545+AE545)*0.4),-2)</f>
        <v/>
      </c>
      <c r="AH545" s="21">
        <f>ROUNDDOWN(MAX(0,T545-(AB545+AD545)*0.6),-2)+ROUNDDOWN(MAX(0,U545-(AB545+AD545)*0.4),-2)</f>
        <v/>
      </c>
      <c r="AI545" s="21">
        <f>ROUNDDOWN(T545,-2)+ROUNDDOWN(U545,-2)</f>
        <v/>
      </c>
      <c r="AJ545" s="21">
        <f>M545+AF545</f>
        <v/>
      </c>
      <c r="AK545" s="21">
        <f>M545+AG545</f>
        <v/>
      </c>
      <c r="AL545" s="21">
        <f>N545+AH545</f>
        <v/>
      </c>
      <c r="AM545" s="21">
        <f>O545+AI545</f>
        <v/>
      </c>
      <c r="AN545" s="21">
        <f>N545+AI545</f>
        <v/>
      </c>
      <c r="AO545" s="21">
        <f>ROUNDDOWN((R545+S545)*0.2/Y545+2000,0)</f>
        <v/>
      </c>
      <c r="AP545" s="21">
        <f>ROUNDDOWN((T545+U545)*0.2/Z545+2000,0)</f>
        <v/>
      </c>
      <c r="AQ545" s="21">
        <f>AL545-AK545</f>
        <v/>
      </c>
      <c r="AR545" s="21">
        <f>AM545-AK545</f>
        <v/>
      </c>
      <c r="AS545" s="21">
        <f>AM545-AL545</f>
        <v/>
      </c>
      <c r="AT545" s="21">
        <f>AK545+C545-AJ545</f>
        <v/>
      </c>
      <c r="AU545" s="21">
        <f>AL545+C545-AM545</f>
        <v/>
      </c>
      <c r="AV545" s="21">
        <f>AN545+C545-AM545</f>
        <v/>
      </c>
    </row>
    <row r="546">
      <c r="A546" t="inlineStr">
        <is>
          <t>医療費の境目</t>
        </is>
      </c>
      <c r="B546" s="21">
        <f>'3_医療費の境目'!$B$3</f>
        <v/>
      </c>
      <c r="C546" s="21">
        <f>IF('3_医療費の境目'!$B$4="",AO546,'3_医療費の境目'!$B$4)</f>
        <v/>
      </c>
      <c r="D546" s="21">
        <f>'3_医療費の境目'!D546</f>
        <v/>
      </c>
      <c r="E546" s="21">
        <f>ROUND(MIN(B546/12,650000)*12*0.0915+MIN(B546/12,1390000)*12*(0.0504+0)+B546*0.005,0)</f>
        <v/>
      </c>
      <c r="F546" s="21">
        <f>IF(B546&lt;741000,0,IF(B546&lt;2191000,B546-740000,IF(B546&lt;2193000,1451000,IF(B546&lt;2196000,1453000,IF(B546&lt;2200000,1456000,IF(B546&lt;3600000,ROUND(ROUNDDOWN(B546/4,-3)*2.8,0)-80000,IF(B546&lt;6600000,ROUND(ROUNDDOWN(B546/4,-3)*3.2,0)-440000,IF(B546&lt;8500000,ROUNDDOWN(B546*0.9,0)-1100000,B546-1950000))))))))</f>
        <v/>
      </c>
      <c r="G546" s="21">
        <f>IF(F546&gt;23500000,NA(),IF(F546&lt;=4890000,1040000,IF(F546&lt;=6550000,670000,620000)))</f>
        <v/>
      </c>
      <c r="H546" s="21">
        <f>IF(D546&lt;=0,0,MAX(0,MIN(2000000,D546-MIN(100000,ROUNDDOWN(F546*0.05,0)))))</f>
        <v/>
      </c>
      <c r="I546" s="21">
        <f>IF(C546&lt;=2000,0,MIN(C546,ROUNDDOWN(F546*0.4,0))-2000)</f>
        <v/>
      </c>
      <c r="J546" s="21">
        <f>MAX(0,ROUNDDOWN(F546-E546-G546,-3))</f>
        <v/>
      </c>
      <c r="K546" s="21">
        <f>MAX(0,ROUNDDOWN(F546-E546-G546-H546-I546,-3))</f>
        <v/>
      </c>
      <c r="L546" s="21">
        <f>MAX(0,ROUNDDOWN(F546-E546-G546-H546,-3))</f>
        <v/>
      </c>
      <c r="M546" s="21">
        <f>IF(J546&lt;=0,0,ROUNDDOWN((J546*LOOKUP(J546,{0,1950001,3300001,6950001,9000001,18000001,40000001},{0.05,0.1,0.2,0.23,0.33,0.4,0.45})-LOOKUP(J546,{0,1950001,3300001,6950001,9000001,18000001,40000001},{0,97500,427500,636000,1536000,2796000,4796000}))*1.021,-2))</f>
        <v/>
      </c>
      <c r="N546" s="21">
        <f>IF(K546&lt;=0,0,ROUNDDOWN((K546*LOOKUP(K546,{0,1950001,3300001,6950001,9000001,18000001,40000001},{0.05,0.1,0.2,0.23,0.33,0.4,0.45})-LOOKUP(K546,{0,1950001,3300001,6950001,9000001,18000001,40000001},{0,97500,427500,636000,1536000,2796000,4796000}))*1.021,-2))</f>
        <v/>
      </c>
      <c r="O546" s="21">
        <f>IF(L546&lt;=0,0,ROUNDDOWN((L546*LOOKUP(L546,{0,1950001,3300001,6950001,9000001,18000001,40000001},{0.05,0.1,0.2,0.23,0.33,0.4,0.45})-LOOKUP(L546,{0,1950001,3300001,6950001,9000001,18000001,40000001},{0,97500,427500,636000,1536000,2796000,4796000}))*1.021,-2))</f>
        <v/>
      </c>
      <c r="P546" s="21">
        <f>MAX(0,ROUNDDOWN(F546-E546-430000,-3))</f>
        <v/>
      </c>
      <c r="Q546" s="21">
        <f>MAX(0,ROUNDDOWN(F546-E546-430000-H546,-3))</f>
        <v/>
      </c>
      <c r="R546" s="21">
        <f>IF(F546&lt;=450000,0,MAX(0,P546*0.06-MIN(50000,P546)*0.03))</f>
        <v/>
      </c>
      <c r="S546" s="21">
        <f>IF(F546&lt;=450000,0,MAX(0,P546*0.04-MIN(50000,P546)*0.02))</f>
        <v/>
      </c>
      <c r="T546" s="21">
        <f>IF(F546&lt;=450000,0,MAX(0,Q546*0.06-MIN(50000,Q546)*0.03))</f>
        <v/>
      </c>
      <c r="U546" s="21">
        <f>IF(F546&lt;=450000,0,MAX(0,Q546*0.04-MIN(50000,Q546)*0.02))</f>
        <v/>
      </c>
      <c r="V546" s="21">
        <f>50000+MAX(0,G546-480000)</f>
        <v/>
      </c>
      <c r="W546" s="21">
        <f>P546-V546</f>
        <v/>
      </c>
      <c r="X546" s="21">
        <f>Q546-V546</f>
        <v/>
      </c>
      <c r="Y546" s="22">
        <f>IF(W546&lt;0,0.9,LOOKUP(W546,{0,1950001,3300001,6950001,9000001,18000001,40000001},{0.84895,0.7979,0.6958,0.66517,0.56307,0.4916,0.44055}))</f>
        <v/>
      </c>
      <c r="Z546" s="22">
        <f>IF(X546&lt;0,0.9,LOOKUP(X546,{0,1950001,3300001,6950001,9000001,18000001,40000001},{0.84895,0.7979,0.6958,0.66517,0.56307,0.4916,0.44055}))</f>
        <v/>
      </c>
      <c r="AA546" s="22">
        <f>IF(W546&lt;0,0,CHOOSE(MATCH(W546,{0,1950001,3300001,6950001,9000001},1),5.105/84.895,10.21/79.79,20.42/69.58,23.483/66.517,33.693/56.307))</f>
        <v/>
      </c>
      <c r="AB546" s="21">
        <f>IF(C546&lt;=2000,0,(MIN(C546,ROUNDDOWN(F546*0.3,0))-2000)*0.1)</f>
        <v/>
      </c>
      <c r="AC546" s="21">
        <f>IF(C546&lt;=2000,0,MIN((C546-2000)*Y546,(R546+S546)*0.2))</f>
        <v/>
      </c>
      <c r="AD546" s="21">
        <f>IF(C546&lt;=2000,0,MIN((C546-2000)*Z546,(T546+U546)*0.2))</f>
        <v/>
      </c>
      <c r="AE546" s="21">
        <f>AC546*AA546</f>
        <v/>
      </c>
      <c r="AF546" s="21">
        <f>ROUNDDOWN(R546,-2)+ROUNDDOWN(S546,-2)</f>
        <v/>
      </c>
      <c r="AG546" s="21">
        <f>ROUNDDOWN(MAX(0,R546-(AB546+AC546+AE546)*0.6),-2)+ROUNDDOWN(MAX(0,S546-(AB546+AC546+AE546)*0.4),-2)</f>
        <v/>
      </c>
      <c r="AH546" s="21">
        <f>ROUNDDOWN(MAX(0,T546-(AB546+AD546)*0.6),-2)+ROUNDDOWN(MAX(0,U546-(AB546+AD546)*0.4),-2)</f>
        <v/>
      </c>
      <c r="AI546" s="21">
        <f>ROUNDDOWN(T546,-2)+ROUNDDOWN(U546,-2)</f>
        <v/>
      </c>
      <c r="AJ546" s="21">
        <f>M546+AF546</f>
        <v/>
      </c>
      <c r="AK546" s="21">
        <f>M546+AG546</f>
        <v/>
      </c>
      <c r="AL546" s="21">
        <f>N546+AH546</f>
        <v/>
      </c>
      <c r="AM546" s="21">
        <f>O546+AI546</f>
        <v/>
      </c>
      <c r="AN546" s="21">
        <f>N546+AI546</f>
        <v/>
      </c>
      <c r="AO546" s="21">
        <f>ROUNDDOWN((R546+S546)*0.2/Y546+2000,0)</f>
        <v/>
      </c>
      <c r="AP546" s="21">
        <f>ROUNDDOWN((T546+U546)*0.2/Z546+2000,0)</f>
        <v/>
      </c>
      <c r="AQ546" s="21">
        <f>AL546-AK546</f>
        <v/>
      </c>
      <c r="AR546" s="21">
        <f>AM546-AK546</f>
        <v/>
      </c>
      <c r="AS546" s="21">
        <f>AM546-AL546</f>
        <v/>
      </c>
      <c r="AT546" s="21">
        <f>AK546+C546-AJ546</f>
        <v/>
      </c>
      <c r="AU546" s="21">
        <f>AL546+C546-AM546</f>
        <v/>
      </c>
      <c r="AV546" s="21">
        <f>AN546+C546-AM546</f>
        <v/>
      </c>
    </row>
    <row r="547">
      <c r="A547" t="inlineStr">
        <is>
          <t>医療費の境目</t>
        </is>
      </c>
      <c r="B547" s="21">
        <f>'3_医療費の境目'!$B$3</f>
        <v/>
      </c>
      <c r="C547" s="21">
        <f>IF('3_医療費の境目'!$B$4="",AO547,'3_医療費の境目'!$B$4)</f>
        <v/>
      </c>
      <c r="D547" s="21">
        <f>'3_医療費の境目'!D547</f>
        <v/>
      </c>
      <c r="E547" s="21">
        <f>ROUND(MIN(B547/12,650000)*12*0.0915+MIN(B547/12,1390000)*12*(0.0504+0)+B547*0.005,0)</f>
        <v/>
      </c>
      <c r="F547" s="21">
        <f>IF(B547&lt;741000,0,IF(B547&lt;2191000,B547-740000,IF(B547&lt;2193000,1451000,IF(B547&lt;2196000,1453000,IF(B547&lt;2200000,1456000,IF(B547&lt;3600000,ROUND(ROUNDDOWN(B547/4,-3)*2.8,0)-80000,IF(B547&lt;6600000,ROUND(ROUNDDOWN(B547/4,-3)*3.2,0)-440000,IF(B547&lt;8500000,ROUNDDOWN(B547*0.9,0)-1100000,B547-1950000))))))))</f>
        <v/>
      </c>
      <c r="G547" s="21">
        <f>IF(F547&gt;23500000,NA(),IF(F547&lt;=4890000,1040000,IF(F547&lt;=6550000,670000,620000)))</f>
        <v/>
      </c>
      <c r="H547" s="21">
        <f>IF(D547&lt;=0,0,MAX(0,MIN(2000000,D547-MIN(100000,ROUNDDOWN(F547*0.05,0)))))</f>
        <v/>
      </c>
      <c r="I547" s="21">
        <f>IF(C547&lt;=2000,0,MIN(C547,ROUNDDOWN(F547*0.4,0))-2000)</f>
        <v/>
      </c>
      <c r="J547" s="21">
        <f>MAX(0,ROUNDDOWN(F547-E547-G547,-3))</f>
        <v/>
      </c>
      <c r="K547" s="21">
        <f>MAX(0,ROUNDDOWN(F547-E547-G547-H547-I547,-3))</f>
        <v/>
      </c>
      <c r="L547" s="21">
        <f>MAX(0,ROUNDDOWN(F547-E547-G547-H547,-3))</f>
        <v/>
      </c>
      <c r="M547" s="21">
        <f>IF(J547&lt;=0,0,ROUNDDOWN((J547*LOOKUP(J547,{0,1950001,3300001,6950001,9000001,18000001,40000001},{0.05,0.1,0.2,0.23,0.33,0.4,0.45})-LOOKUP(J547,{0,1950001,3300001,6950001,9000001,18000001,40000001},{0,97500,427500,636000,1536000,2796000,4796000}))*1.021,-2))</f>
        <v/>
      </c>
      <c r="N547" s="21">
        <f>IF(K547&lt;=0,0,ROUNDDOWN((K547*LOOKUP(K547,{0,1950001,3300001,6950001,9000001,18000001,40000001},{0.05,0.1,0.2,0.23,0.33,0.4,0.45})-LOOKUP(K547,{0,1950001,3300001,6950001,9000001,18000001,40000001},{0,97500,427500,636000,1536000,2796000,4796000}))*1.021,-2))</f>
        <v/>
      </c>
      <c r="O547" s="21">
        <f>IF(L547&lt;=0,0,ROUNDDOWN((L547*LOOKUP(L547,{0,1950001,3300001,6950001,9000001,18000001,40000001},{0.05,0.1,0.2,0.23,0.33,0.4,0.45})-LOOKUP(L547,{0,1950001,3300001,6950001,9000001,18000001,40000001},{0,97500,427500,636000,1536000,2796000,4796000}))*1.021,-2))</f>
        <v/>
      </c>
      <c r="P547" s="21">
        <f>MAX(0,ROUNDDOWN(F547-E547-430000,-3))</f>
        <v/>
      </c>
      <c r="Q547" s="21">
        <f>MAX(0,ROUNDDOWN(F547-E547-430000-H547,-3))</f>
        <v/>
      </c>
      <c r="R547" s="21">
        <f>IF(F547&lt;=450000,0,MAX(0,P547*0.06-MIN(50000,P547)*0.03))</f>
        <v/>
      </c>
      <c r="S547" s="21">
        <f>IF(F547&lt;=450000,0,MAX(0,P547*0.04-MIN(50000,P547)*0.02))</f>
        <v/>
      </c>
      <c r="T547" s="21">
        <f>IF(F547&lt;=450000,0,MAX(0,Q547*0.06-MIN(50000,Q547)*0.03))</f>
        <v/>
      </c>
      <c r="U547" s="21">
        <f>IF(F547&lt;=450000,0,MAX(0,Q547*0.04-MIN(50000,Q547)*0.02))</f>
        <v/>
      </c>
      <c r="V547" s="21">
        <f>50000+MAX(0,G547-480000)</f>
        <v/>
      </c>
      <c r="W547" s="21">
        <f>P547-V547</f>
        <v/>
      </c>
      <c r="X547" s="21">
        <f>Q547-V547</f>
        <v/>
      </c>
      <c r="Y547" s="22">
        <f>IF(W547&lt;0,0.9,LOOKUP(W547,{0,1950001,3300001,6950001,9000001,18000001,40000001},{0.84895,0.7979,0.6958,0.66517,0.56307,0.4916,0.44055}))</f>
        <v/>
      </c>
      <c r="Z547" s="22">
        <f>IF(X547&lt;0,0.9,LOOKUP(X547,{0,1950001,3300001,6950001,9000001,18000001,40000001},{0.84895,0.7979,0.6958,0.66517,0.56307,0.4916,0.44055}))</f>
        <v/>
      </c>
      <c r="AA547" s="22">
        <f>IF(W547&lt;0,0,CHOOSE(MATCH(W547,{0,1950001,3300001,6950001,9000001},1),5.105/84.895,10.21/79.79,20.42/69.58,23.483/66.517,33.693/56.307))</f>
        <v/>
      </c>
      <c r="AB547" s="21">
        <f>IF(C547&lt;=2000,0,(MIN(C547,ROUNDDOWN(F547*0.3,0))-2000)*0.1)</f>
        <v/>
      </c>
      <c r="AC547" s="21">
        <f>IF(C547&lt;=2000,0,MIN((C547-2000)*Y547,(R547+S547)*0.2))</f>
        <v/>
      </c>
      <c r="AD547" s="21">
        <f>IF(C547&lt;=2000,0,MIN((C547-2000)*Z547,(T547+U547)*0.2))</f>
        <v/>
      </c>
      <c r="AE547" s="21">
        <f>AC547*AA547</f>
        <v/>
      </c>
      <c r="AF547" s="21">
        <f>ROUNDDOWN(R547,-2)+ROUNDDOWN(S547,-2)</f>
        <v/>
      </c>
      <c r="AG547" s="21">
        <f>ROUNDDOWN(MAX(0,R547-(AB547+AC547+AE547)*0.6),-2)+ROUNDDOWN(MAX(0,S547-(AB547+AC547+AE547)*0.4),-2)</f>
        <v/>
      </c>
      <c r="AH547" s="21">
        <f>ROUNDDOWN(MAX(0,T547-(AB547+AD547)*0.6),-2)+ROUNDDOWN(MAX(0,U547-(AB547+AD547)*0.4),-2)</f>
        <v/>
      </c>
      <c r="AI547" s="21">
        <f>ROUNDDOWN(T547,-2)+ROUNDDOWN(U547,-2)</f>
        <v/>
      </c>
      <c r="AJ547" s="21">
        <f>M547+AF547</f>
        <v/>
      </c>
      <c r="AK547" s="21">
        <f>M547+AG547</f>
        <v/>
      </c>
      <c r="AL547" s="21">
        <f>N547+AH547</f>
        <v/>
      </c>
      <c r="AM547" s="21">
        <f>O547+AI547</f>
        <v/>
      </c>
      <c r="AN547" s="21">
        <f>N547+AI547</f>
        <v/>
      </c>
      <c r="AO547" s="21">
        <f>ROUNDDOWN((R547+S547)*0.2/Y547+2000,0)</f>
        <v/>
      </c>
      <c r="AP547" s="21">
        <f>ROUNDDOWN((T547+U547)*0.2/Z547+2000,0)</f>
        <v/>
      </c>
      <c r="AQ547" s="21">
        <f>AL547-AK547</f>
        <v/>
      </c>
      <c r="AR547" s="21">
        <f>AM547-AK547</f>
        <v/>
      </c>
      <c r="AS547" s="21">
        <f>AM547-AL547</f>
        <v/>
      </c>
      <c r="AT547" s="21">
        <f>AK547+C547-AJ547</f>
        <v/>
      </c>
      <c r="AU547" s="21">
        <f>AL547+C547-AM547</f>
        <v/>
      </c>
      <c r="AV547" s="21">
        <f>AN547+C547-AM547</f>
        <v/>
      </c>
    </row>
    <row r="548">
      <c r="A548" t="inlineStr">
        <is>
          <t>医療費の境目</t>
        </is>
      </c>
      <c r="B548" s="21">
        <f>'3_医療費の境目'!$B$3</f>
        <v/>
      </c>
      <c r="C548" s="21">
        <f>IF('3_医療費の境目'!$B$4="",AO548,'3_医療費の境目'!$B$4)</f>
        <v/>
      </c>
      <c r="D548" s="21">
        <f>'3_医療費の境目'!D548</f>
        <v/>
      </c>
      <c r="E548" s="21">
        <f>ROUND(MIN(B548/12,650000)*12*0.0915+MIN(B548/12,1390000)*12*(0.0504+0)+B548*0.005,0)</f>
        <v/>
      </c>
      <c r="F548" s="21">
        <f>IF(B548&lt;741000,0,IF(B548&lt;2191000,B548-740000,IF(B548&lt;2193000,1451000,IF(B548&lt;2196000,1453000,IF(B548&lt;2200000,1456000,IF(B548&lt;3600000,ROUND(ROUNDDOWN(B548/4,-3)*2.8,0)-80000,IF(B548&lt;6600000,ROUND(ROUNDDOWN(B548/4,-3)*3.2,0)-440000,IF(B548&lt;8500000,ROUNDDOWN(B548*0.9,0)-1100000,B548-1950000))))))))</f>
        <v/>
      </c>
      <c r="G548" s="21">
        <f>IF(F548&gt;23500000,NA(),IF(F548&lt;=4890000,1040000,IF(F548&lt;=6550000,670000,620000)))</f>
        <v/>
      </c>
      <c r="H548" s="21">
        <f>IF(D548&lt;=0,0,MAX(0,MIN(2000000,D548-MIN(100000,ROUNDDOWN(F548*0.05,0)))))</f>
        <v/>
      </c>
      <c r="I548" s="21">
        <f>IF(C548&lt;=2000,0,MIN(C548,ROUNDDOWN(F548*0.4,0))-2000)</f>
        <v/>
      </c>
      <c r="J548" s="21">
        <f>MAX(0,ROUNDDOWN(F548-E548-G548,-3))</f>
        <v/>
      </c>
      <c r="K548" s="21">
        <f>MAX(0,ROUNDDOWN(F548-E548-G548-H548-I548,-3))</f>
        <v/>
      </c>
      <c r="L548" s="21">
        <f>MAX(0,ROUNDDOWN(F548-E548-G548-H548,-3))</f>
        <v/>
      </c>
      <c r="M548" s="21">
        <f>IF(J548&lt;=0,0,ROUNDDOWN((J548*LOOKUP(J548,{0,1950001,3300001,6950001,9000001,18000001,40000001},{0.05,0.1,0.2,0.23,0.33,0.4,0.45})-LOOKUP(J548,{0,1950001,3300001,6950001,9000001,18000001,40000001},{0,97500,427500,636000,1536000,2796000,4796000}))*1.021,-2))</f>
        <v/>
      </c>
      <c r="N548" s="21">
        <f>IF(K548&lt;=0,0,ROUNDDOWN((K548*LOOKUP(K548,{0,1950001,3300001,6950001,9000001,18000001,40000001},{0.05,0.1,0.2,0.23,0.33,0.4,0.45})-LOOKUP(K548,{0,1950001,3300001,6950001,9000001,18000001,40000001},{0,97500,427500,636000,1536000,2796000,4796000}))*1.021,-2))</f>
        <v/>
      </c>
      <c r="O548" s="21">
        <f>IF(L548&lt;=0,0,ROUNDDOWN((L548*LOOKUP(L548,{0,1950001,3300001,6950001,9000001,18000001,40000001},{0.05,0.1,0.2,0.23,0.33,0.4,0.45})-LOOKUP(L548,{0,1950001,3300001,6950001,9000001,18000001,40000001},{0,97500,427500,636000,1536000,2796000,4796000}))*1.021,-2))</f>
        <v/>
      </c>
      <c r="P548" s="21">
        <f>MAX(0,ROUNDDOWN(F548-E548-430000,-3))</f>
        <v/>
      </c>
      <c r="Q548" s="21">
        <f>MAX(0,ROUNDDOWN(F548-E548-430000-H548,-3))</f>
        <v/>
      </c>
      <c r="R548" s="21">
        <f>IF(F548&lt;=450000,0,MAX(0,P548*0.06-MIN(50000,P548)*0.03))</f>
        <v/>
      </c>
      <c r="S548" s="21">
        <f>IF(F548&lt;=450000,0,MAX(0,P548*0.04-MIN(50000,P548)*0.02))</f>
        <v/>
      </c>
      <c r="T548" s="21">
        <f>IF(F548&lt;=450000,0,MAX(0,Q548*0.06-MIN(50000,Q548)*0.03))</f>
        <v/>
      </c>
      <c r="U548" s="21">
        <f>IF(F548&lt;=450000,0,MAX(0,Q548*0.04-MIN(50000,Q548)*0.02))</f>
        <v/>
      </c>
      <c r="V548" s="21">
        <f>50000+MAX(0,G548-480000)</f>
        <v/>
      </c>
      <c r="W548" s="21">
        <f>P548-V548</f>
        <v/>
      </c>
      <c r="X548" s="21">
        <f>Q548-V548</f>
        <v/>
      </c>
      <c r="Y548" s="22">
        <f>IF(W548&lt;0,0.9,LOOKUP(W548,{0,1950001,3300001,6950001,9000001,18000001,40000001},{0.84895,0.7979,0.6958,0.66517,0.56307,0.4916,0.44055}))</f>
        <v/>
      </c>
      <c r="Z548" s="22">
        <f>IF(X548&lt;0,0.9,LOOKUP(X548,{0,1950001,3300001,6950001,9000001,18000001,40000001},{0.84895,0.7979,0.6958,0.66517,0.56307,0.4916,0.44055}))</f>
        <v/>
      </c>
      <c r="AA548" s="22">
        <f>IF(W548&lt;0,0,CHOOSE(MATCH(W548,{0,1950001,3300001,6950001,9000001},1),5.105/84.895,10.21/79.79,20.42/69.58,23.483/66.517,33.693/56.307))</f>
        <v/>
      </c>
      <c r="AB548" s="21">
        <f>IF(C548&lt;=2000,0,(MIN(C548,ROUNDDOWN(F548*0.3,0))-2000)*0.1)</f>
        <v/>
      </c>
      <c r="AC548" s="21">
        <f>IF(C548&lt;=2000,0,MIN((C548-2000)*Y548,(R548+S548)*0.2))</f>
        <v/>
      </c>
      <c r="AD548" s="21">
        <f>IF(C548&lt;=2000,0,MIN((C548-2000)*Z548,(T548+U548)*0.2))</f>
        <v/>
      </c>
      <c r="AE548" s="21">
        <f>AC548*AA548</f>
        <v/>
      </c>
      <c r="AF548" s="21">
        <f>ROUNDDOWN(R548,-2)+ROUNDDOWN(S548,-2)</f>
        <v/>
      </c>
      <c r="AG548" s="21">
        <f>ROUNDDOWN(MAX(0,R548-(AB548+AC548+AE548)*0.6),-2)+ROUNDDOWN(MAX(0,S548-(AB548+AC548+AE548)*0.4),-2)</f>
        <v/>
      </c>
      <c r="AH548" s="21">
        <f>ROUNDDOWN(MAX(0,T548-(AB548+AD548)*0.6),-2)+ROUNDDOWN(MAX(0,U548-(AB548+AD548)*0.4),-2)</f>
        <v/>
      </c>
      <c r="AI548" s="21">
        <f>ROUNDDOWN(T548,-2)+ROUNDDOWN(U548,-2)</f>
        <v/>
      </c>
      <c r="AJ548" s="21">
        <f>M548+AF548</f>
        <v/>
      </c>
      <c r="AK548" s="21">
        <f>M548+AG548</f>
        <v/>
      </c>
      <c r="AL548" s="21">
        <f>N548+AH548</f>
        <v/>
      </c>
      <c r="AM548" s="21">
        <f>O548+AI548</f>
        <v/>
      </c>
      <c r="AN548" s="21">
        <f>N548+AI548</f>
        <v/>
      </c>
      <c r="AO548" s="21">
        <f>ROUNDDOWN((R548+S548)*0.2/Y548+2000,0)</f>
        <v/>
      </c>
      <c r="AP548" s="21">
        <f>ROUNDDOWN((T548+U548)*0.2/Z548+2000,0)</f>
        <v/>
      </c>
      <c r="AQ548" s="21">
        <f>AL548-AK548</f>
        <v/>
      </c>
      <c r="AR548" s="21">
        <f>AM548-AK548</f>
        <v/>
      </c>
      <c r="AS548" s="21">
        <f>AM548-AL548</f>
        <v/>
      </c>
      <c r="AT548" s="21">
        <f>AK548+C548-AJ548</f>
        <v/>
      </c>
      <c r="AU548" s="21">
        <f>AL548+C548-AM548</f>
        <v/>
      </c>
      <c r="AV548" s="21">
        <f>AN548+C548-AM548</f>
        <v/>
      </c>
    </row>
    <row r="549">
      <c r="A549" t="inlineStr">
        <is>
          <t>医療費の境目</t>
        </is>
      </c>
      <c r="B549" s="21">
        <f>'3_医療費の境目'!$B$3</f>
        <v/>
      </c>
      <c r="C549" s="21">
        <f>IF('3_医療費の境目'!$B$4="",AO549,'3_医療費の境目'!$B$4)</f>
        <v/>
      </c>
      <c r="D549" s="21">
        <f>'3_医療費の境目'!D549</f>
        <v/>
      </c>
      <c r="E549" s="21">
        <f>ROUND(MIN(B549/12,650000)*12*0.0915+MIN(B549/12,1390000)*12*(0.0504+0)+B549*0.005,0)</f>
        <v/>
      </c>
      <c r="F549" s="21">
        <f>IF(B549&lt;741000,0,IF(B549&lt;2191000,B549-740000,IF(B549&lt;2193000,1451000,IF(B549&lt;2196000,1453000,IF(B549&lt;2200000,1456000,IF(B549&lt;3600000,ROUND(ROUNDDOWN(B549/4,-3)*2.8,0)-80000,IF(B549&lt;6600000,ROUND(ROUNDDOWN(B549/4,-3)*3.2,0)-440000,IF(B549&lt;8500000,ROUNDDOWN(B549*0.9,0)-1100000,B549-1950000))))))))</f>
        <v/>
      </c>
      <c r="G549" s="21">
        <f>IF(F549&gt;23500000,NA(),IF(F549&lt;=4890000,1040000,IF(F549&lt;=6550000,670000,620000)))</f>
        <v/>
      </c>
      <c r="H549" s="21">
        <f>IF(D549&lt;=0,0,MAX(0,MIN(2000000,D549-MIN(100000,ROUNDDOWN(F549*0.05,0)))))</f>
        <v/>
      </c>
      <c r="I549" s="21">
        <f>IF(C549&lt;=2000,0,MIN(C549,ROUNDDOWN(F549*0.4,0))-2000)</f>
        <v/>
      </c>
      <c r="J549" s="21">
        <f>MAX(0,ROUNDDOWN(F549-E549-G549,-3))</f>
        <v/>
      </c>
      <c r="K549" s="21">
        <f>MAX(0,ROUNDDOWN(F549-E549-G549-H549-I549,-3))</f>
        <v/>
      </c>
      <c r="L549" s="21">
        <f>MAX(0,ROUNDDOWN(F549-E549-G549-H549,-3))</f>
        <v/>
      </c>
      <c r="M549" s="21">
        <f>IF(J549&lt;=0,0,ROUNDDOWN((J549*LOOKUP(J549,{0,1950001,3300001,6950001,9000001,18000001,40000001},{0.05,0.1,0.2,0.23,0.33,0.4,0.45})-LOOKUP(J549,{0,1950001,3300001,6950001,9000001,18000001,40000001},{0,97500,427500,636000,1536000,2796000,4796000}))*1.021,-2))</f>
        <v/>
      </c>
      <c r="N549" s="21">
        <f>IF(K549&lt;=0,0,ROUNDDOWN((K549*LOOKUP(K549,{0,1950001,3300001,6950001,9000001,18000001,40000001},{0.05,0.1,0.2,0.23,0.33,0.4,0.45})-LOOKUP(K549,{0,1950001,3300001,6950001,9000001,18000001,40000001},{0,97500,427500,636000,1536000,2796000,4796000}))*1.021,-2))</f>
        <v/>
      </c>
      <c r="O549" s="21">
        <f>IF(L549&lt;=0,0,ROUNDDOWN((L549*LOOKUP(L549,{0,1950001,3300001,6950001,9000001,18000001,40000001},{0.05,0.1,0.2,0.23,0.33,0.4,0.45})-LOOKUP(L549,{0,1950001,3300001,6950001,9000001,18000001,40000001},{0,97500,427500,636000,1536000,2796000,4796000}))*1.021,-2))</f>
        <v/>
      </c>
      <c r="P549" s="21">
        <f>MAX(0,ROUNDDOWN(F549-E549-430000,-3))</f>
        <v/>
      </c>
      <c r="Q549" s="21">
        <f>MAX(0,ROUNDDOWN(F549-E549-430000-H549,-3))</f>
        <v/>
      </c>
      <c r="R549" s="21">
        <f>IF(F549&lt;=450000,0,MAX(0,P549*0.06-MIN(50000,P549)*0.03))</f>
        <v/>
      </c>
      <c r="S549" s="21">
        <f>IF(F549&lt;=450000,0,MAX(0,P549*0.04-MIN(50000,P549)*0.02))</f>
        <v/>
      </c>
      <c r="T549" s="21">
        <f>IF(F549&lt;=450000,0,MAX(0,Q549*0.06-MIN(50000,Q549)*0.03))</f>
        <v/>
      </c>
      <c r="U549" s="21">
        <f>IF(F549&lt;=450000,0,MAX(0,Q549*0.04-MIN(50000,Q549)*0.02))</f>
        <v/>
      </c>
      <c r="V549" s="21">
        <f>50000+MAX(0,G549-480000)</f>
        <v/>
      </c>
      <c r="W549" s="21">
        <f>P549-V549</f>
        <v/>
      </c>
      <c r="X549" s="21">
        <f>Q549-V549</f>
        <v/>
      </c>
      <c r="Y549" s="22">
        <f>IF(W549&lt;0,0.9,LOOKUP(W549,{0,1950001,3300001,6950001,9000001,18000001,40000001},{0.84895,0.7979,0.6958,0.66517,0.56307,0.4916,0.44055}))</f>
        <v/>
      </c>
      <c r="Z549" s="22">
        <f>IF(X549&lt;0,0.9,LOOKUP(X549,{0,1950001,3300001,6950001,9000001,18000001,40000001},{0.84895,0.7979,0.6958,0.66517,0.56307,0.4916,0.44055}))</f>
        <v/>
      </c>
      <c r="AA549" s="22">
        <f>IF(W549&lt;0,0,CHOOSE(MATCH(W549,{0,1950001,3300001,6950001,9000001},1),5.105/84.895,10.21/79.79,20.42/69.58,23.483/66.517,33.693/56.307))</f>
        <v/>
      </c>
      <c r="AB549" s="21">
        <f>IF(C549&lt;=2000,0,(MIN(C549,ROUNDDOWN(F549*0.3,0))-2000)*0.1)</f>
        <v/>
      </c>
      <c r="AC549" s="21">
        <f>IF(C549&lt;=2000,0,MIN((C549-2000)*Y549,(R549+S549)*0.2))</f>
        <v/>
      </c>
      <c r="AD549" s="21">
        <f>IF(C549&lt;=2000,0,MIN((C549-2000)*Z549,(T549+U549)*0.2))</f>
        <v/>
      </c>
      <c r="AE549" s="21">
        <f>AC549*AA549</f>
        <v/>
      </c>
      <c r="AF549" s="21">
        <f>ROUNDDOWN(R549,-2)+ROUNDDOWN(S549,-2)</f>
        <v/>
      </c>
      <c r="AG549" s="21">
        <f>ROUNDDOWN(MAX(0,R549-(AB549+AC549+AE549)*0.6),-2)+ROUNDDOWN(MAX(0,S549-(AB549+AC549+AE549)*0.4),-2)</f>
        <v/>
      </c>
      <c r="AH549" s="21">
        <f>ROUNDDOWN(MAX(0,T549-(AB549+AD549)*0.6),-2)+ROUNDDOWN(MAX(0,U549-(AB549+AD549)*0.4),-2)</f>
        <v/>
      </c>
      <c r="AI549" s="21">
        <f>ROUNDDOWN(T549,-2)+ROUNDDOWN(U549,-2)</f>
        <v/>
      </c>
      <c r="AJ549" s="21">
        <f>M549+AF549</f>
        <v/>
      </c>
      <c r="AK549" s="21">
        <f>M549+AG549</f>
        <v/>
      </c>
      <c r="AL549" s="21">
        <f>N549+AH549</f>
        <v/>
      </c>
      <c r="AM549" s="21">
        <f>O549+AI549</f>
        <v/>
      </c>
      <c r="AN549" s="21">
        <f>N549+AI549</f>
        <v/>
      </c>
      <c r="AO549" s="21">
        <f>ROUNDDOWN((R549+S549)*0.2/Y549+2000,0)</f>
        <v/>
      </c>
      <c r="AP549" s="21">
        <f>ROUNDDOWN((T549+U549)*0.2/Z549+2000,0)</f>
        <v/>
      </c>
      <c r="AQ549" s="21">
        <f>AL549-AK549</f>
        <v/>
      </c>
      <c r="AR549" s="21">
        <f>AM549-AK549</f>
        <v/>
      </c>
      <c r="AS549" s="21">
        <f>AM549-AL549</f>
        <v/>
      </c>
      <c r="AT549" s="21">
        <f>AK549+C549-AJ549</f>
        <v/>
      </c>
      <c r="AU549" s="21">
        <f>AL549+C549-AM549</f>
        <v/>
      </c>
      <c r="AV549" s="21">
        <f>AN549+C549-AM549</f>
        <v/>
      </c>
    </row>
    <row r="550">
      <c r="A550" t="inlineStr">
        <is>
          <t>医療費の境目</t>
        </is>
      </c>
      <c r="B550" s="21">
        <f>'3_医療費の境目'!$B$3</f>
        <v/>
      </c>
      <c r="C550" s="21">
        <f>IF('3_医療費の境目'!$B$4="",AO550,'3_医療費の境目'!$B$4)</f>
        <v/>
      </c>
      <c r="D550" s="21">
        <f>'3_医療費の境目'!D550</f>
        <v/>
      </c>
      <c r="E550" s="21">
        <f>ROUND(MIN(B550/12,650000)*12*0.0915+MIN(B550/12,1390000)*12*(0.0504+0)+B550*0.005,0)</f>
        <v/>
      </c>
      <c r="F550" s="21">
        <f>IF(B550&lt;741000,0,IF(B550&lt;2191000,B550-740000,IF(B550&lt;2193000,1451000,IF(B550&lt;2196000,1453000,IF(B550&lt;2200000,1456000,IF(B550&lt;3600000,ROUND(ROUNDDOWN(B550/4,-3)*2.8,0)-80000,IF(B550&lt;6600000,ROUND(ROUNDDOWN(B550/4,-3)*3.2,0)-440000,IF(B550&lt;8500000,ROUNDDOWN(B550*0.9,0)-1100000,B550-1950000))))))))</f>
        <v/>
      </c>
      <c r="G550" s="21">
        <f>IF(F550&gt;23500000,NA(),IF(F550&lt;=4890000,1040000,IF(F550&lt;=6550000,670000,620000)))</f>
        <v/>
      </c>
      <c r="H550" s="21">
        <f>IF(D550&lt;=0,0,MAX(0,MIN(2000000,D550-MIN(100000,ROUNDDOWN(F550*0.05,0)))))</f>
        <v/>
      </c>
      <c r="I550" s="21">
        <f>IF(C550&lt;=2000,0,MIN(C550,ROUNDDOWN(F550*0.4,0))-2000)</f>
        <v/>
      </c>
      <c r="J550" s="21">
        <f>MAX(0,ROUNDDOWN(F550-E550-G550,-3))</f>
        <v/>
      </c>
      <c r="K550" s="21">
        <f>MAX(0,ROUNDDOWN(F550-E550-G550-H550-I550,-3))</f>
        <v/>
      </c>
      <c r="L550" s="21">
        <f>MAX(0,ROUNDDOWN(F550-E550-G550-H550,-3))</f>
        <v/>
      </c>
      <c r="M550" s="21">
        <f>IF(J550&lt;=0,0,ROUNDDOWN((J550*LOOKUP(J550,{0,1950001,3300001,6950001,9000001,18000001,40000001},{0.05,0.1,0.2,0.23,0.33,0.4,0.45})-LOOKUP(J550,{0,1950001,3300001,6950001,9000001,18000001,40000001},{0,97500,427500,636000,1536000,2796000,4796000}))*1.021,-2))</f>
        <v/>
      </c>
      <c r="N550" s="21">
        <f>IF(K550&lt;=0,0,ROUNDDOWN((K550*LOOKUP(K550,{0,1950001,3300001,6950001,9000001,18000001,40000001},{0.05,0.1,0.2,0.23,0.33,0.4,0.45})-LOOKUP(K550,{0,1950001,3300001,6950001,9000001,18000001,40000001},{0,97500,427500,636000,1536000,2796000,4796000}))*1.021,-2))</f>
        <v/>
      </c>
      <c r="O550" s="21">
        <f>IF(L550&lt;=0,0,ROUNDDOWN((L550*LOOKUP(L550,{0,1950001,3300001,6950001,9000001,18000001,40000001},{0.05,0.1,0.2,0.23,0.33,0.4,0.45})-LOOKUP(L550,{0,1950001,3300001,6950001,9000001,18000001,40000001},{0,97500,427500,636000,1536000,2796000,4796000}))*1.021,-2))</f>
        <v/>
      </c>
      <c r="P550" s="21">
        <f>MAX(0,ROUNDDOWN(F550-E550-430000,-3))</f>
        <v/>
      </c>
      <c r="Q550" s="21">
        <f>MAX(0,ROUNDDOWN(F550-E550-430000-H550,-3))</f>
        <v/>
      </c>
      <c r="R550" s="21">
        <f>IF(F550&lt;=450000,0,MAX(0,P550*0.06-MIN(50000,P550)*0.03))</f>
        <v/>
      </c>
      <c r="S550" s="21">
        <f>IF(F550&lt;=450000,0,MAX(0,P550*0.04-MIN(50000,P550)*0.02))</f>
        <v/>
      </c>
      <c r="T550" s="21">
        <f>IF(F550&lt;=450000,0,MAX(0,Q550*0.06-MIN(50000,Q550)*0.03))</f>
        <v/>
      </c>
      <c r="U550" s="21">
        <f>IF(F550&lt;=450000,0,MAX(0,Q550*0.04-MIN(50000,Q550)*0.02))</f>
        <v/>
      </c>
      <c r="V550" s="21">
        <f>50000+MAX(0,G550-480000)</f>
        <v/>
      </c>
      <c r="W550" s="21">
        <f>P550-V550</f>
        <v/>
      </c>
      <c r="X550" s="21">
        <f>Q550-V550</f>
        <v/>
      </c>
      <c r="Y550" s="22">
        <f>IF(W550&lt;0,0.9,LOOKUP(W550,{0,1950001,3300001,6950001,9000001,18000001,40000001},{0.84895,0.7979,0.6958,0.66517,0.56307,0.4916,0.44055}))</f>
        <v/>
      </c>
      <c r="Z550" s="22">
        <f>IF(X550&lt;0,0.9,LOOKUP(X550,{0,1950001,3300001,6950001,9000001,18000001,40000001},{0.84895,0.7979,0.6958,0.66517,0.56307,0.4916,0.44055}))</f>
        <v/>
      </c>
      <c r="AA550" s="22">
        <f>IF(W550&lt;0,0,CHOOSE(MATCH(W550,{0,1950001,3300001,6950001,9000001},1),5.105/84.895,10.21/79.79,20.42/69.58,23.483/66.517,33.693/56.307))</f>
        <v/>
      </c>
      <c r="AB550" s="21">
        <f>IF(C550&lt;=2000,0,(MIN(C550,ROUNDDOWN(F550*0.3,0))-2000)*0.1)</f>
        <v/>
      </c>
      <c r="AC550" s="21">
        <f>IF(C550&lt;=2000,0,MIN((C550-2000)*Y550,(R550+S550)*0.2))</f>
        <v/>
      </c>
      <c r="AD550" s="21">
        <f>IF(C550&lt;=2000,0,MIN((C550-2000)*Z550,(T550+U550)*0.2))</f>
        <v/>
      </c>
      <c r="AE550" s="21">
        <f>AC550*AA550</f>
        <v/>
      </c>
      <c r="AF550" s="21">
        <f>ROUNDDOWN(R550,-2)+ROUNDDOWN(S550,-2)</f>
        <v/>
      </c>
      <c r="AG550" s="21">
        <f>ROUNDDOWN(MAX(0,R550-(AB550+AC550+AE550)*0.6),-2)+ROUNDDOWN(MAX(0,S550-(AB550+AC550+AE550)*0.4),-2)</f>
        <v/>
      </c>
      <c r="AH550" s="21">
        <f>ROUNDDOWN(MAX(0,T550-(AB550+AD550)*0.6),-2)+ROUNDDOWN(MAX(0,U550-(AB550+AD550)*0.4),-2)</f>
        <v/>
      </c>
      <c r="AI550" s="21">
        <f>ROUNDDOWN(T550,-2)+ROUNDDOWN(U550,-2)</f>
        <v/>
      </c>
      <c r="AJ550" s="21">
        <f>M550+AF550</f>
        <v/>
      </c>
      <c r="AK550" s="21">
        <f>M550+AG550</f>
        <v/>
      </c>
      <c r="AL550" s="21">
        <f>N550+AH550</f>
        <v/>
      </c>
      <c r="AM550" s="21">
        <f>O550+AI550</f>
        <v/>
      </c>
      <c r="AN550" s="21">
        <f>N550+AI550</f>
        <v/>
      </c>
      <c r="AO550" s="21">
        <f>ROUNDDOWN((R550+S550)*0.2/Y550+2000,0)</f>
        <v/>
      </c>
      <c r="AP550" s="21">
        <f>ROUNDDOWN((T550+U550)*0.2/Z550+2000,0)</f>
        <v/>
      </c>
      <c r="AQ550" s="21">
        <f>AL550-AK550</f>
        <v/>
      </c>
      <c r="AR550" s="21">
        <f>AM550-AK550</f>
        <v/>
      </c>
      <c r="AS550" s="21">
        <f>AM550-AL550</f>
        <v/>
      </c>
      <c r="AT550" s="21">
        <f>AK550+C550-AJ550</f>
        <v/>
      </c>
      <c r="AU550" s="21">
        <f>AL550+C550-AM550</f>
        <v/>
      </c>
      <c r="AV550" s="21">
        <f>AN550+C550-AM550</f>
        <v/>
      </c>
    </row>
    <row r="551">
      <c r="A551" t="inlineStr">
        <is>
          <t>医療費の境目</t>
        </is>
      </c>
      <c r="B551" s="21">
        <f>'3_医療費の境目'!$B$3</f>
        <v/>
      </c>
      <c r="C551" s="21">
        <f>IF('3_医療費の境目'!$B$4="",AO551,'3_医療費の境目'!$B$4)</f>
        <v/>
      </c>
      <c r="D551" s="21">
        <f>'3_医療費の境目'!D551</f>
        <v/>
      </c>
      <c r="E551" s="21">
        <f>ROUND(MIN(B551/12,650000)*12*0.0915+MIN(B551/12,1390000)*12*(0.0504+0)+B551*0.005,0)</f>
        <v/>
      </c>
      <c r="F551" s="21">
        <f>IF(B551&lt;741000,0,IF(B551&lt;2191000,B551-740000,IF(B551&lt;2193000,1451000,IF(B551&lt;2196000,1453000,IF(B551&lt;2200000,1456000,IF(B551&lt;3600000,ROUND(ROUNDDOWN(B551/4,-3)*2.8,0)-80000,IF(B551&lt;6600000,ROUND(ROUNDDOWN(B551/4,-3)*3.2,0)-440000,IF(B551&lt;8500000,ROUNDDOWN(B551*0.9,0)-1100000,B551-1950000))))))))</f>
        <v/>
      </c>
      <c r="G551" s="21">
        <f>IF(F551&gt;23500000,NA(),IF(F551&lt;=4890000,1040000,IF(F551&lt;=6550000,670000,620000)))</f>
        <v/>
      </c>
      <c r="H551" s="21">
        <f>IF(D551&lt;=0,0,MAX(0,MIN(2000000,D551-MIN(100000,ROUNDDOWN(F551*0.05,0)))))</f>
        <v/>
      </c>
      <c r="I551" s="21">
        <f>IF(C551&lt;=2000,0,MIN(C551,ROUNDDOWN(F551*0.4,0))-2000)</f>
        <v/>
      </c>
      <c r="J551" s="21">
        <f>MAX(0,ROUNDDOWN(F551-E551-G551,-3))</f>
        <v/>
      </c>
      <c r="K551" s="21">
        <f>MAX(0,ROUNDDOWN(F551-E551-G551-H551-I551,-3))</f>
        <v/>
      </c>
      <c r="L551" s="21">
        <f>MAX(0,ROUNDDOWN(F551-E551-G551-H551,-3))</f>
        <v/>
      </c>
      <c r="M551" s="21">
        <f>IF(J551&lt;=0,0,ROUNDDOWN((J551*LOOKUP(J551,{0,1950001,3300001,6950001,9000001,18000001,40000001},{0.05,0.1,0.2,0.23,0.33,0.4,0.45})-LOOKUP(J551,{0,1950001,3300001,6950001,9000001,18000001,40000001},{0,97500,427500,636000,1536000,2796000,4796000}))*1.021,-2))</f>
        <v/>
      </c>
      <c r="N551" s="21">
        <f>IF(K551&lt;=0,0,ROUNDDOWN((K551*LOOKUP(K551,{0,1950001,3300001,6950001,9000001,18000001,40000001},{0.05,0.1,0.2,0.23,0.33,0.4,0.45})-LOOKUP(K551,{0,1950001,3300001,6950001,9000001,18000001,40000001},{0,97500,427500,636000,1536000,2796000,4796000}))*1.021,-2))</f>
        <v/>
      </c>
      <c r="O551" s="21">
        <f>IF(L551&lt;=0,0,ROUNDDOWN((L551*LOOKUP(L551,{0,1950001,3300001,6950001,9000001,18000001,40000001},{0.05,0.1,0.2,0.23,0.33,0.4,0.45})-LOOKUP(L551,{0,1950001,3300001,6950001,9000001,18000001,40000001},{0,97500,427500,636000,1536000,2796000,4796000}))*1.021,-2))</f>
        <v/>
      </c>
      <c r="P551" s="21">
        <f>MAX(0,ROUNDDOWN(F551-E551-430000,-3))</f>
        <v/>
      </c>
      <c r="Q551" s="21">
        <f>MAX(0,ROUNDDOWN(F551-E551-430000-H551,-3))</f>
        <v/>
      </c>
      <c r="R551" s="21">
        <f>IF(F551&lt;=450000,0,MAX(0,P551*0.06-MIN(50000,P551)*0.03))</f>
        <v/>
      </c>
      <c r="S551" s="21">
        <f>IF(F551&lt;=450000,0,MAX(0,P551*0.04-MIN(50000,P551)*0.02))</f>
        <v/>
      </c>
      <c r="T551" s="21">
        <f>IF(F551&lt;=450000,0,MAX(0,Q551*0.06-MIN(50000,Q551)*0.03))</f>
        <v/>
      </c>
      <c r="U551" s="21">
        <f>IF(F551&lt;=450000,0,MAX(0,Q551*0.04-MIN(50000,Q551)*0.02))</f>
        <v/>
      </c>
      <c r="V551" s="21">
        <f>50000+MAX(0,G551-480000)</f>
        <v/>
      </c>
      <c r="W551" s="21">
        <f>P551-V551</f>
        <v/>
      </c>
      <c r="X551" s="21">
        <f>Q551-V551</f>
        <v/>
      </c>
      <c r="Y551" s="22">
        <f>IF(W551&lt;0,0.9,LOOKUP(W551,{0,1950001,3300001,6950001,9000001,18000001,40000001},{0.84895,0.7979,0.6958,0.66517,0.56307,0.4916,0.44055}))</f>
        <v/>
      </c>
      <c r="Z551" s="22">
        <f>IF(X551&lt;0,0.9,LOOKUP(X551,{0,1950001,3300001,6950001,9000001,18000001,40000001},{0.84895,0.7979,0.6958,0.66517,0.56307,0.4916,0.44055}))</f>
        <v/>
      </c>
      <c r="AA551" s="22">
        <f>IF(W551&lt;0,0,CHOOSE(MATCH(W551,{0,1950001,3300001,6950001,9000001},1),5.105/84.895,10.21/79.79,20.42/69.58,23.483/66.517,33.693/56.307))</f>
        <v/>
      </c>
      <c r="AB551" s="21">
        <f>IF(C551&lt;=2000,0,(MIN(C551,ROUNDDOWN(F551*0.3,0))-2000)*0.1)</f>
        <v/>
      </c>
      <c r="AC551" s="21">
        <f>IF(C551&lt;=2000,0,MIN((C551-2000)*Y551,(R551+S551)*0.2))</f>
        <v/>
      </c>
      <c r="AD551" s="21">
        <f>IF(C551&lt;=2000,0,MIN((C551-2000)*Z551,(T551+U551)*0.2))</f>
        <v/>
      </c>
      <c r="AE551" s="21">
        <f>AC551*AA551</f>
        <v/>
      </c>
      <c r="AF551" s="21">
        <f>ROUNDDOWN(R551,-2)+ROUNDDOWN(S551,-2)</f>
        <v/>
      </c>
      <c r="AG551" s="21">
        <f>ROUNDDOWN(MAX(0,R551-(AB551+AC551+AE551)*0.6),-2)+ROUNDDOWN(MAX(0,S551-(AB551+AC551+AE551)*0.4),-2)</f>
        <v/>
      </c>
      <c r="AH551" s="21">
        <f>ROUNDDOWN(MAX(0,T551-(AB551+AD551)*0.6),-2)+ROUNDDOWN(MAX(0,U551-(AB551+AD551)*0.4),-2)</f>
        <v/>
      </c>
      <c r="AI551" s="21">
        <f>ROUNDDOWN(T551,-2)+ROUNDDOWN(U551,-2)</f>
        <v/>
      </c>
      <c r="AJ551" s="21">
        <f>M551+AF551</f>
        <v/>
      </c>
      <c r="AK551" s="21">
        <f>M551+AG551</f>
        <v/>
      </c>
      <c r="AL551" s="21">
        <f>N551+AH551</f>
        <v/>
      </c>
      <c r="AM551" s="21">
        <f>O551+AI551</f>
        <v/>
      </c>
      <c r="AN551" s="21">
        <f>N551+AI551</f>
        <v/>
      </c>
      <c r="AO551" s="21">
        <f>ROUNDDOWN((R551+S551)*0.2/Y551+2000,0)</f>
        <v/>
      </c>
      <c r="AP551" s="21">
        <f>ROUNDDOWN((T551+U551)*0.2/Z551+2000,0)</f>
        <v/>
      </c>
      <c r="AQ551" s="21">
        <f>AL551-AK551</f>
        <v/>
      </c>
      <c r="AR551" s="21">
        <f>AM551-AK551</f>
        <v/>
      </c>
      <c r="AS551" s="21">
        <f>AM551-AL551</f>
        <v/>
      </c>
      <c r="AT551" s="21">
        <f>AK551+C551-AJ551</f>
        <v/>
      </c>
      <c r="AU551" s="21">
        <f>AL551+C551-AM551</f>
        <v/>
      </c>
      <c r="AV551" s="21">
        <f>AN551+C551-AM551</f>
        <v/>
      </c>
    </row>
    <row r="552">
      <c r="A552" t="inlineStr">
        <is>
          <t>医療費の境目</t>
        </is>
      </c>
      <c r="B552" s="21">
        <f>'3_医療費の境目'!$B$3</f>
        <v/>
      </c>
      <c r="C552" s="21">
        <f>IF('3_医療費の境目'!$B$4="",AO552,'3_医療費の境目'!$B$4)</f>
        <v/>
      </c>
      <c r="D552" s="21">
        <f>'3_医療費の境目'!D552</f>
        <v/>
      </c>
      <c r="E552" s="21">
        <f>ROUND(MIN(B552/12,650000)*12*0.0915+MIN(B552/12,1390000)*12*(0.0504+0)+B552*0.005,0)</f>
        <v/>
      </c>
      <c r="F552" s="21">
        <f>IF(B552&lt;741000,0,IF(B552&lt;2191000,B552-740000,IF(B552&lt;2193000,1451000,IF(B552&lt;2196000,1453000,IF(B552&lt;2200000,1456000,IF(B552&lt;3600000,ROUND(ROUNDDOWN(B552/4,-3)*2.8,0)-80000,IF(B552&lt;6600000,ROUND(ROUNDDOWN(B552/4,-3)*3.2,0)-440000,IF(B552&lt;8500000,ROUNDDOWN(B552*0.9,0)-1100000,B552-1950000))))))))</f>
        <v/>
      </c>
      <c r="G552" s="21">
        <f>IF(F552&gt;23500000,NA(),IF(F552&lt;=4890000,1040000,IF(F552&lt;=6550000,670000,620000)))</f>
        <v/>
      </c>
      <c r="H552" s="21">
        <f>IF(D552&lt;=0,0,MAX(0,MIN(2000000,D552-MIN(100000,ROUNDDOWN(F552*0.05,0)))))</f>
        <v/>
      </c>
      <c r="I552" s="21">
        <f>IF(C552&lt;=2000,0,MIN(C552,ROUNDDOWN(F552*0.4,0))-2000)</f>
        <v/>
      </c>
      <c r="J552" s="21">
        <f>MAX(0,ROUNDDOWN(F552-E552-G552,-3))</f>
        <v/>
      </c>
      <c r="K552" s="21">
        <f>MAX(0,ROUNDDOWN(F552-E552-G552-H552-I552,-3))</f>
        <v/>
      </c>
      <c r="L552" s="21">
        <f>MAX(0,ROUNDDOWN(F552-E552-G552-H552,-3))</f>
        <v/>
      </c>
      <c r="M552" s="21">
        <f>IF(J552&lt;=0,0,ROUNDDOWN((J552*LOOKUP(J552,{0,1950001,3300001,6950001,9000001,18000001,40000001},{0.05,0.1,0.2,0.23,0.33,0.4,0.45})-LOOKUP(J552,{0,1950001,3300001,6950001,9000001,18000001,40000001},{0,97500,427500,636000,1536000,2796000,4796000}))*1.021,-2))</f>
        <v/>
      </c>
      <c r="N552" s="21">
        <f>IF(K552&lt;=0,0,ROUNDDOWN((K552*LOOKUP(K552,{0,1950001,3300001,6950001,9000001,18000001,40000001},{0.05,0.1,0.2,0.23,0.33,0.4,0.45})-LOOKUP(K552,{0,1950001,3300001,6950001,9000001,18000001,40000001},{0,97500,427500,636000,1536000,2796000,4796000}))*1.021,-2))</f>
        <v/>
      </c>
      <c r="O552" s="21">
        <f>IF(L552&lt;=0,0,ROUNDDOWN((L552*LOOKUP(L552,{0,1950001,3300001,6950001,9000001,18000001,40000001},{0.05,0.1,0.2,0.23,0.33,0.4,0.45})-LOOKUP(L552,{0,1950001,3300001,6950001,9000001,18000001,40000001},{0,97500,427500,636000,1536000,2796000,4796000}))*1.021,-2))</f>
        <v/>
      </c>
      <c r="P552" s="21">
        <f>MAX(0,ROUNDDOWN(F552-E552-430000,-3))</f>
        <v/>
      </c>
      <c r="Q552" s="21">
        <f>MAX(0,ROUNDDOWN(F552-E552-430000-H552,-3))</f>
        <v/>
      </c>
      <c r="R552" s="21">
        <f>IF(F552&lt;=450000,0,MAX(0,P552*0.06-MIN(50000,P552)*0.03))</f>
        <v/>
      </c>
      <c r="S552" s="21">
        <f>IF(F552&lt;=450000,0,MAX(0,P552*0.04-MIN(50000,P552)*0.02))</f>
        <v/>
      </c>
      <c r="T552" s="21">
        <f>IF(F552&lt;=450000,0,MAX(0,Q552*0.06-MIN(50000,Q552)*0.03))</f>
        <v/>
      </c>
      <c r="U552" s="21">
        <f>IF(F552&lt;=450000,0,MAX(0,Q552*0.04-MIN(50000,Q552)*0.02))</f>
        <v/>
      </c>
      <c r="V552" s="21">
        <f>50000+MAX(0,G552-480000)</f>
        <v/>
      </c>
      <c r="W552" s="21">
        <f>P552-V552</f>
        <v/>
      </c>
      <c r="X552" s="21">
        <f>Q552-V552</f>
        <v/>
      </c>
      <c r="Y552" s="22">
        <f>IF(W552&lt;0,0.9,LOOKUP(W552,{0,1950001,3300001,6950001,9000001,18000001,40000001},{0.84895,0.7979,0.6958,0.66517,0.56307,0.4916,0.44055}))</f>
        <v/>
      </c>
      <c r="Z552" s="22">
        <f>IF(X552&lt;0,0.9,LOOKUP(X552,{0,1950001,3300001,6950001,9000001,18000001,40000001},{0.84895,0.7979,0.6958,0.66517,0.56307,0.4916,0.44055}))</f>
        <v/>
      </c>
      <c r="AA552" s="22">
        <f>IF(W552&lt;0,0,CHOOSE(MATCH(W552,{0,1950001,3300001,6950001,9000001},1),5.105/84.895,10.21/79.79,20.42/69.58,23.483/66.517,33.693/56.307))</f>
        <v/>
      </c>
      <c r="AB552" s="21">
        <f>IF(C552&lt;=2000,0,(MIN(C552,ROUNDDOWN(F552*0.3,0))-2000)*0.1)</f>
        <v/>
      </c>
      <c r="AC552" s="21">
        <f>IF(C552&lt;=2000,0,MIN((C552-2000)*Y552,(R552+S552)*0.2))</f>
        <v/>
      </c>
      <c r="AD552" s="21">
        <f>IF(C552&lt;=2000,0,MIN((C552-2000)*Z552,(T552+U552)*0.2))</f>
        <v/>
      </c>
      <c r="AE552" s="21">
        <f>AC552*AA552</f>
        <v/>
      </c>
      <c r="AF552" s="21">
        <f>ROUNDDOWN(R552,-2)+ROUNDDOWN(S552,-2)</f>
        <v/>
      </c>
      <c r="AG552" s="21">
        <f>ROUNDDOWN(MAX(0,R552-(AB552+AC552+AE552)*0.6),-2)+ROUNDDOWN(MAX(0,S552-(AB552+AC552+AE552)*0.4),-2)</f>
        <v/>
      </c>
      <c r="AH552" s="21">
        <f>ROUNDDOWN(MAX(0,T552-(AB552+AD552)*0.6),-2)+ROUNDDOWN(MAX(0,U552-(AB552+AD552)*0.4),-2)</f>
        <v/>
      </c>
      <c r="AI552" s="21">
        <f>ROUNDDOWN(T552,-2)+ROUNDDOWN(U552,-2)</f>
        <v/>
      </c>
      <c r="AJ552" s="21">
        <f>M552+AF552</f>
        <v/>
      </c>
      <c r="AK552" s="21">
        <f>M552+AG552</f>
        <v/>
      </c>
      <c r="AL552" s="21">
        <f>N552+AH552</f>
        <v/>
      </c>
      <c r="AM552" s="21">
        <f>O552+AI552</f>
        <v/>
      </c>
      <c r="AN552" s="21">
        <f>N552+AI552</f>
        <v/>
      </c>
      <c r="AO552" s="21">
        <f>ROUNDDOWN((R552+S552)*0.2/Y552+2000,0)</f>
        <v/>
      </c>
      <c r="AP552" s="21">
        <f>ROUNDDOWN((T552+U552)*0.2/Z552+2000,0)</f>
        <v/>
      </c>
      <c r="AQ552" s="21">
        <f>AL552-AK552</f>
        <v/>
      </c>
      <c r="AR552" s="21">
        <f>AM552-AK552</f>
        <v/>
      </c>
      <c r="AS552" s="21">
        <f>AM552-AL552</f>
        <v/>
      </c>
      <c r="AT552" s="21">
        <f>AK552+C552-AJ552</f>
        <v/>
      </c>
      <c r="AU552" s="21">
        <f>AL552+C552-AM552</f>
        <v/>
      </c>
      <c r="AV552" s="21">
        <f>AN552+C552-AM552</f>
        <v/>
      </c>
    </row>
    <row r="553">
      <c r="A553" t="inlineStr">
        <is>
          <t>医療費の境目</t>
        </is>
      </c>
      <c r="B553" s="21">
        <f>'3_医療費の境目'!$B$3</f>
        <v/>
      </c>
      <c r="C553" s="21">
        <f>IF('3_医療費の境目'!$B$4="",AO553,'3_医療費の境目'!$B$4)</f>
        <v/>
      </c>
      <c r="D553" s="21">
        <f>'3_医療費の境目'!D553</f>
        <v/>
      </c>
      <c r="E553" s="21">
        <f>ROUND(MIN(B553/12,650000)*12*0.0915+MIN(B553/12,1390000)*12*(0.0504+0)+B553*0.005,0)</f>
        <v/>
      </c>
      <c r="F553" s="21">
        <f>IF(B553&lt;741000,0,IF(B553&lt;2191000,B553-740000,IF(B553&lt;2193000,1451000,IF(B553&lt;2196000,1453000,IF(B553&lt;2200000,1456000,IF(B553&lt;3600000,ROUND(ROUNDDOWN(B553/4,-3)*2.8,0)-80000,IF(B553&lt;6600000,ROUND(ROUNDDOWN(B553/4,-3)*3.2,0)-440000,IF(B553&lt;8500000,ROUNDDOWN(B553*0.9,0)-1100000,B553-1950000))))))))</f>
        <v/>
      </c>
      <c r="G553" s="21">
        <f>IF(F553&gt;23500000,NA(),IF(F553&lt;=4890000,1040000,IF(F553&lt;=6550000,670000,620000)))</f>
        <v/>
      </c>
      <c r="H553" s="21">
        <f>IF(D553&lt;=0,0,MAX(0,MIN(2000000,D553-MIN(100000,ROUNDDOWN(F553*0.05,0)))))</f>
        <v/>
      </c>
      <c r="I553" s="21">
        <f>IF(C553&lt;=2000,0,MIN(C553,ROUNDDOWN(F553*0.4,0))-2000)</f>
        <v/>
      </c>
      <c r="J553" s="21">
        <f>MAX(0,ROUNDDOWN(F553-E553-G553,-3))</f>
        <v/>
      </c>
      <c r="K553" s="21">
        <f>MAX(0,ROUNDDOWN(F553-E553-G553-H553-I553,-3))</f>
        <v/>
      </c>
      <c r="L553" s="21">
        <f>MAX(0,ROUNDDOWN(F553-E553-G553-H553,-3))</f>
        <v/>
      </c>
      <c r="M553" s="21">
        <f>IF(J553&lt;=0,0,ROUNDDOWN((J553*LOOKUP(J553,{0,1950001,3300001,6950001,9000001,18000001,40000001},{0.05,0.1,0.2,0.23,0.33,0.4,0.45})-LOOKUP(J553,{0,1950001,3300001,6950001,9000001,18000001,40000001},{0,97500,427500,636000,1536000,2796000,4796000}))*1.021,-2))</f>
        <v/>
      </c>
      <c r="N553" s="21">
        <f>IF(K553&lt;=0,0,ROUNDDOWN((K553*LOOKUP(K553,{0,1950001,3300001,6950001,9000001,18000001,40000001},{0.05,0.1,0.2,0.23,0.33,0.4,0.45})-LOOKUP(K553,{0,1950001,3300001,6950001,9000001,18000001,40000001},{0,97500,427500,636000,1536000,2796000,4796000}))*1.021,-2))</f>
        <v/>
      </c>
      <c r="O553" s="21">
        <f>IF(L553&lt;=0,0,ROUNDDOWN((L553*LOOKUP(L553,{0,1950001,3300001,6950001,9000001,18000001,40000001},{0.05,0.1,0.2,0.23,0.33,0.4,0.45})-LOOKUP(L553,{0,1950001,3300001,6950001,9000001,18000001,40000001},{0,97500,427500,636000,1536000,2796000,4796000}))*1.021,-2))</f>
        <v/>
      </c>
      <c r="P553" s="21">
        <f>MAX(0,ROUNDDOWN(F553-E553-430000,-3))</f>
        <v/>
      </c>
      <c r="Q553" s="21">
        <f>MAX(0,ROUNDDOWN(F553-E553-430000-H553,-3))</f>
        <v/>
      </c>
      <c r="R553" s="21">
        <f>IF(F553&lt;=450000,0,MAX(0,P553*0.06-MIN(50000,P553)*0.03))</f>
        <v/>
      </c>
      <c r="S553" s="21">
        <f>IF(F553&lt;=450000,0,MAX(0,P553*0.04-MIN(50000,P553)*0.02))</f>
        <v/>
      </c>
      <c r="T553" s="21">
        <f>IF(F553&lt;=450000,0,MAX(0,Q553*0.06-MIN(50000,Q553)*0.03))</f>
        <v/>
      </c>
      <c r="U553" s="21">
        <f>IF(F553&lt;=450000,0,MAX(0,Q553*0.04-MIN(50000,Q553)*0.02))</f>
        <v/>
      </c>
      <c r="V553" s="21">
        <f>50000+MAX(0,G553-480000)</f>
        <v/>
      </c>
      <c r="W553" s="21">
        <f>P553-V553</f>
        <v/>
      </c>
      <c r="X553" s="21">
        <f>Q553-V553</f>
        <v/>
      </c>
      <c r="Y553" s="22">
        <f>IF(W553&lt;0,0.9,LOOKUP(W553,{0,1950001,3300001,6950001,9000001,18000001,40000001},{0.84895,0.7979,0.6958,0.66517,0.56307,0.4916,0.44055}))</f>
        <v/>
      </c>
      <c r="Z553" s="22">
        <f>IF(X553&lt;0,0.9,LOOKUP(X553,{0,1950001,3300001,6950001,9000001,18000001,40000001},{0.84895,0.7979,0.6958,0.66517,0.56307,0.4916,0.44055}))</f>
        <v/>
      </c>
      <c r="AA553" s="22">
        <f>IF(W553&lt;0,0,CHOOSE(MATCH(W553,{0,1950001,3300001,6950001,9000001},1),5.105/84.895,10.21/79.79,20.42/69.58,23.483/66.517,33.693/56.307))</f>
        <v/>
      </c>
      <c r="AB553" s="21">
        <f>IF(C553&lt;=2000,0,(MIN(C553,ROUNDDOWN(F553*0.3,0))-2000)*0.1)</f>
        <v/>
      </c>
      <c r="AC553" s="21">
        <f>IF(C553&lt;=2000,0,MIN((C553-2000)*Y553,(R553+S553)*0.2))</f>
        <v/>
      </c>
      <c r="AD553" s="21">
        <f>IF(C553&lt;=2000,0,MIN((C553-2000)*Z553,(T553+U553)*0.2))</f>
        <v/>
      </c>
      <c r="AE553" s="21">
        <f>AC553*AA553</f>
        <v/>
      </c>
      <c r="AF553" s="21">
        <f>ROUNDDOWN(R553,-2)+ROUNDDOWN(S553,-2)</f>
        <v/>
      </c>
      <c r="AG553" s="21">
        <f>ROUNDDOWN(MAX(0,R553-(AB553+AC553+AE553)*0.6),-2)+ROUNDDOWN(MAX(0,S553-(AB553+AC553+AE553)*0.4),-2)</f>
        <v/>
      </c>
      <c r="AH553" s="21">
        <f>ROUNDDOWN(MAX(0,T553-(AB553+AD553)*0.6),-2)+ROUNDDOWN(MAX(0,U553-(AB553+AD553)*0.4),-2)</f>
        <v/>
      </c>
      <c r="AI553" s="21">
        <f>ROUNDDOWN(T553,-2)+ROUNDDOWN(U553,-2)</f>
        <v/>
      </c>
      <c r="AJ553" s="21">
        <f>M553+AF553</f>
        <v/>
      </c>
      <c r="AK553" s="21">
        <f>M553+AG553</f>
        <v/>
      </c>
      <c r="AL553" s="21">
        <f>N553+AH553</f>
        <v/>
      </c>
      <c r="AM553" s="21">
        <f>O553+AI553</f>
        <v/>
      </c>
      <c r="AN553" s="21">
        <f>N553+AI553</f>
        <v/>
      </c>
      <c r="AO553" s="21">
        <f>ROUNDDOWN((R553+S553)*0.2/Y553+2000,0)</f>
        <v/>
      </c>
      <c r="AP553" s="21">
        <f>ROUNDDOWN((T553+U553)*0.2/Z553+2000,0)</f>
        <v/>
      </c>
      <c r="AQ553" s="21">
        <f>AL553-AK553</f>
        <v/>
      </c>
      <c r="AR553" s="21">
        <f>AM553-AK553</f>
        <v/>
      </c>
      <c r="AS553" s="21">
        <f>AM553-AL553</f>
        <v/>
      </c>
      <c r="AT553" s="21">
        <f>AK553+C553-AJ553</f>
        <v/>
      </c>
      <c r="AU553" s="21">
        <f>AL553+C553-AM553</f>
        <v/>
      </c>
      <c r="AV553" s="21">
        <f>AN553+C553-AM553</f>
        <v/>
      </c>
    </row>
    <row r="554">
      <c r="A554" t="inlineStr">
        <is>
          <t>医療費の境目</t>
        </is>
      </c>
      <c r="B554" s="21">
        <f>'3_医療費の境目'!$B$3</f>
        <v/>
      </c>
      <c r="C554" s="21">
        <f>IF('3_医療費の境目'!$B$4="",AO554,'3_医療費の境目'!$B$4)</f>
        <v/>
      </c>
      <c r="D554" s="21">
        <f>'3_医療費の境目'!D554</f>
        <v/>
      </c>
      <c r="E554" s="21">
        <f>ROUND(MIN(B554/12,650000)*12*0.0915+MIN(B554/12,1390000)*12*(0.0504+0)+B554*0.005,0)</f>
        <v/>
      </c>
      <c r="F554" s="21">
        <f>IF(B554&lt;741000,0,IF(B554&lt;2191000,B554-740000,IF(B554&lt;2193000,1451000,IF(B554&lt;2196000,1453000,IF(B554&lt;2200000,1456000,IF(B554&lt;3600000,ROUND(ROUNDDOWN(B554/4,-3)*2.8,0)-80000,IF(B554&lt;6600000,ROUND(ROUNDDOWN(B554/4,-3)*3.2,0)-440000,IF(B554&lt;8500000,ROUNDDOWN(B554*0.9,0)-1100000,B554-1950000))))))))</f>
        <v/>
      </c>
      <c r="G554" s="21">
        <f>IF(F554&gt;23500000,NA(),IF(F554&lt;=4890000,1040000,IF(F554&lt;=6550000,670000,620000)))</f>
        <v/>
      </c>
      <c r="H554" s="21">
        <f>IF(D554&lt;=0,0,MAX(0,MIN(2000000,D554-MIN(100000,ROUNDDOWN(F554*0.05,0)))))</f>
        <v/>
      </c>
      <c r="I554" s="21">
        <f>IF(C554&lt;=2000,0,MIN(C554,ROUNDDOWN(F554*0.4,0))-2000)</f>
        <v/>
      </c>
      <c r="J554" s="21">
        <f>MAX(0,ROUNDDOWN(F554-E554-G554,-3))</f>
        <v/>
      </c>
      <c r="K554" s="21">
        <f>MAX(0,ROUNDDOWN(F554-E554-G554-H554-I554,-3))</f>
        <v/>
      </c>
      <c r="L554" s="21">
        <f>MAX(0,ROUNDDOWN(F554-E554-G554-H554,-3))</f>
        <v/>
      </c>
      <c r="M554" s="21">
        <f>IF(J554&lt;=0,0,ROUNDDOWN((J554*LOOKUP(J554,{0,1950001,3300001,6950001,9000001,18000001,40000001},{0.05,0.1,0.2,0.23,0.33,0.4,0.45})-LOOKUP(J554,{0,1950001,3300001,6950001,9000001,18000001,40000001},{0,97500,427500,636000,1536000,2796000,4796000}))*1.021,-2))</f>
        <v/>
      </c>
      <c r="N554" s="21">
        <f>IF(K554&lt;=0,0,ROUNDDOWN((K554*LOOKUP(K554,{0,1950001,3300001,6950001,9000001,18000001,40000001},{0.05,0.1,0.2,0.23,0.33,0.4,0.45})-LOOKUP(K554,{0,1950001,3300001,6950001,9000001,18000001,40000001},{0,97500,427500,636000,1536000,2796000,4796000}))*1.021,-2))</f>
        <v/>
      </c>
      <c r="O554" s="21">
        <f>IF(L554&lt;=0,0,ROUNDDOWN((L554*LOOKUP(L554,{0,1950001,3300001,6950001,9000001,18000001,40000001},{0.05,0.1,0.2,0.23,0.33,0.4,0.45})-LOOKUP(L554,{0,1950001,3300001,6950001,9000001,18000001,40000001},{0,97500,427500,636000,1536000,2796000,4796000}))*1.021,-2))</f>
        <v/>
      </c>
      <c r="P554" s="21">
        <f>MAX(0,ROUNDDOWN(F554-E554-430000,-3))</f>
        <v/>
      </c>
      <c r="Q554" s="21">
        <f>MAX(0,ROUNDDOWN(F554-E554-430000-H554,-3))</f>
        <v/>
      </c>
      <c r="R554" s="21">
        <f>IF(F554&lt;=450000,0,MAX(0,P554*0.06-MIN(50000,P554)*0.03))</f>
        <v/>
      </c>
      <c r="S554" s="21">
        <f>IF(F554&lt;=450000,0,MAX(0,P554*0.04-MIN(50000,P554)*0.02))</f>
        <v/>
      </c>
      <c r="T554" s="21">
        <f>IF(F554&lt;=450000,0,MAX(0,Q554*0.06-MIN(50000,Q554)*0.03))</f>
        <v/>
      </c>
      <c r="U554" s="21">
        <f>IF(F554&lt;=450000,0,MAX(0,Q554*0.04-MIN(50000,Q554)*0.02))</f>
        <v/>
      </c>
      <c r="V554" s="21">
        <f>50000+MAX(0,G554-480000)</f>
        <v/>
      </c>
      <c r="W554" s="21">
        <f>P554-V554</f>
        <v/>
      </c>
      <c r="X554" s="21">
        <f>Q554-V554</f>
        <v/>
      </c>
      <c r="Y554" s="22">
        <f>IF(W554&lt;0,0.9,LOOKUP(W554,{0,1950001,3300001,6950001,9000001,18000001,40000001},{0.84895,0.7979,0.6958,0.66517,0.56307,0.4916,0.44055}))</f>
        <v/>
      </c>
      <c r="Z554" s="22">
        <f>IF(X554&lt;0,0.9,LOOKUP(X554,{0,1950001,3300001,6950001,9000001,18000001,40000001},{0.84895,0.7979,0.6958,0.66517,0.56307,0.4916,0.44055}))</f>
        <v/>
      </c>
      <c r="AA554" s="22">
        <f>IF(W554&lt;0,0,CHOOSE(MATCH(W554,{0,1950001,3300001,6950001,9000001},1),5.105/84.895,10.21/79.79,20.42/69.58,23.483/66.517,33.693/56.307))</f>
        <v/>
      </c>
      <c r="AB554" s="21">
        <f>IF(C554&lt;=2000,0,(MIN(C554,ROUNDDOWN(F554*0.3,0))-2000)*0.1)</f>
        <v/>
      </c>
      <c r="AC554" s="21">
        <f>IF(C554&lt;=2000,0,MIN((C554-2000)*Y554,(R554+S554)*0.2))</f>
        <v/>
      </c>
      <c r="AD554" s="21">
        <f>IF(C554&lt;=2000,0,MIN((C554-2000)*Z554,(T554+U554)*0.2))</f>
        <v/>
      </c>
      <c r="AE554" s="21">
        <f>AC554*AA554</f>
        <v/>
      </c>
      <c r="AF554" s="21">
        <f>ROUNDDOWN(R554,-2)+ROUNDDOWN(S554,-2)</f>
        <v/>
      </c>
      <c r="AG554" s="21">
        <f>ROUNDDOWN(MAX(0,R554-(AB554+AC554+AE554)*0.6),-2)+ROUNDDOWN(MAX(0,S554-(AB554+AC554+AE554)*0.4),-2)</f>
        <v/>
      </c>
      <c r="AH554" s="21">
        <f>ROUNDDOWN(MAX(0,T554-(AB554+AD554)*0.6),-2)+ROUNDDOWN(MAX(0,U554-(AB554+AD554)*0.4),-2)</f>
        <v/>
      </c>
      <c r="AI554" s="21">
        <f>ROUNDDOWN(T554,-2)+ROUNDDOWN(U554,-2)</f>
        <v/>
      </c>
      <c r="AJ554" s="21">
        <f>M554+AF554</f>
        <v/>
      </c>
      <c r="AK554" s="21">
        <f>M554+AG554</f>
        <v/>
      </c>
      <c r="AL554" s="21">
        <f>N554+AH554</f>
        <v/>
      </c>
      <c r="AM554" s="21">
        <f>O554+AI554</f>
        <v/>
      </c>
      <c r="AN554" s="21">
        <f>N554+AI554</f>
        <v/>
      </c>
      <c r="AO554" s="21">
        <f>ROUNDDOWN((R554+S554)*0.2/Y554+2000,0)</f>
        <v/>
      </c>
      <c r="AP554" s="21">
        <f>ROUNDDOWN((T554+U554)*0.2/Z554+2000,0)</f>
        <v/>
      </c>
      <c r="AQ554" s="21">
        <f>AL554-AK554</f>
        <v/>
      </c>
      <c r="AR554" s="21">
        <f>AM554-AK554</f>
        <v/>
      </c>
      <c r="AS554" s="21">
        <f>AM554-AL554</f>
        <v/>
      </c>
      <c r="AT554" s="21">
        <f>AK554+C554-AJ554</f>
        <v/>
      </c>
      <c r="AU554" s="21">
        <f>AL554+C554-AM554</f>
        <v/>
      </c>
      <c r="AV554" s="21">
        <f>AN554+C554-AM554</f>
        <v/>
      </c>
    </row>
    <row r="555">
      <c r="A555" t="inlineStr">
        <is>
          <t>医療費の境目</t>
        </is>
      </c>
      <c r="B555" s="21">
        <f>'3_医療費の境目'!$B$3</f>
        <v/>
      </c>
      <c r="C555" s="21">
        <f>IF('3_医療費の境目'!$B$4="",AO555,'3_医療費の境目'!$B$4)</f>
        <v/>
      </c>
      <c r="D555" s="21">
        <f>'3_医療費の境目'!D555</f>
        <v/>
      </c>
      <c r="E555" s="21">
        <f>ROUND(MIN(B555/12,650000)*12*0.0915+MIN(B555/12,1390000)*12*(0.0504+0)+B555*0.005,0)</f>
        <v/>
      </c>
      <c r="F555" s="21">
        <f>IF(B555&lt;741000,0,IF(B555&lt;2191000,B555-740000,IF(B555&lt;2193000,1451000,IF(B555&lt;2196000,1453000,IF(B555&lt;2200000,1456000,IF(B555&lt;3600000,ROUND(ROUNDDOWN(B555/4,-3)*2.8,0)-80000,IF(B555&lt;6600000,ROUND(ROUNDDOWN(B555/4,-3)*3.2,0)-440000,IF(B555&lt;8500000,ROUNDDOWN(B555*0.9,0)-1100000,B555-1950000))))))))</f>
        <v/>
      </c>
      <c r="G555" s="21">
        <f>IF(F555&gt;23500000,NA(),IF(F555&lt;=4890000,1040000,IF(F555&lt;=6550000,670000,620000)))</f>
        <v/>
      </c>
      <c r="H555" s="21">
        <f>IF(D555&lt;=0,0,MAX(0,MIN(2000000,D555-MIN(100000,ROUNDDOWN(F555*0.05,0)))))</f>
        <v/>
      </c>
      <c r="I555" s="21">
        <f>IF(C555&lt;=2000,0,MIN(C555,ROUNDDOWN(F555*0.4,0))-2000)</f>
        <v/>
      </c>
      <c r="J555" s="21">
        <f>MAX(0,ROUNDDOWN(F555-E555-G555,-3))</f>
        <v/>
      </c>
      <c r="K555" s="21">
        <f>MAX(0,ROUNDDOWN(F555-E555-G555-H555-I555,-3))</f>
        <v/>
      </c>
      <c r="L555" s="21">
        <f>MAX(0,ROUNDDOWN(F555-E555-G555-H555,-3))</f>
        <v/>
      </c>
      <c r="M555" s="21">
        <f>IF(J555&lt;=0,0,ROUNDDOWN((J555*LOOKUP(J555,{0,1950001,3300001,6950001,9000001,18000001,40000001},{0.05,0.1,0.2,0.23,0.33,0.4,0.45})-LOOKUP(J555,{0,1950001,3300001,6950001,9000001,18000001,40000001},{0,97500,427500,636000,1536000,2796000,4796000}))*1.021,-2))</f>
        <v/>
      </c>
      <c r="N555" s="21">
        <f>IF(K555&lt;=0,0,ROUNDDOWN((K555*LOOKUP(K555,{0,1950001,3300001,6950001,9000001,18000001,40000001},{0.05,0.1,0.2,0.23,0.33,0.4,0.45})-LOOKUP(K555,{0,1950001,3300001,6950001,9000001,18000001,40000001},{0,97500,427500,636000,1536000,2796000,4796000}))*1.021,-2))</f>
        <v/>
      </c>
      <c r="O555" s="21">
        <f>IF(L555&lt;=0,0,ROUNDDOWN((L555*LOOKUP(L555,{0,1950001,3300001,6950001,9000001,18000001,40000001},{0.05,0.1,0.2,0.23,0.33,0.4,0.45})-LOOKUP(L555,{0,1950001,3300001,6950001,9000001,18000001,40000001},{0,97500,427500,636000,1536000,2796000,4796000}))*1.021,-2))</f>
        <v/>
      </c>
      <c r="P555" s="21">
        <f>MAX(0,ROUNDDOWN(F555-E555-430000,-3))</f>
        <v/>
      </c>
      <c r="Q555" s="21">
        <f>MAX(0,ROUNDDOWN(F555-E555-430000-H555,-3))</f>
        <v/>
      </c>
      <c r="R555" s="21">
        <f>IF(F555&lt;=450000,0,MAX(0,P555*0.06-MIN(50000,P555)*0.03))</f>
        <v/>
      </c>
      <c r="S555" s="21">
        <f>IF(F555&lt;=450000,0,MAX(0,P555*0.04-MIN(50000,P555)*0.02))</f>
        <v/>
      </c>
      <c r="T555" s="21">
        <f>IF(F555&lt;=450000,0,MAX(0,Q555*0.06-MIN(50000,Q555)*0.03))</f>
        <v/>
      </c>
      <c r="U555" s="21">
        <f>IF(F555&lt;=450000,0,MAX(0,Q555*0.04-MIN(50000,Q555)*0.02))</f>
        <v/>
      </c>
      <c r="V555" s="21">
        <f>50000+MAX(0,G555-480000)</f>
        <v/>
      </c>
      <c r="W555" s="21">
        <f>P555-V555</f>
        <v/>
      </c>
      <c r="X555" s="21">
        <f>Q555-V555</f>
        <v/>
      </c>
      <c r="Y555" s="22">
        <f>IF(W555&lt;0,0.9,LOOKUP(W555,{0,1950001,3300001,6950001,9000001,18000001,40000001},{0.84895,0.7979,0.6958,0.66517,0.56307,0.4916,0.44055}))</f>
        <v/>
      </c>
      <c r="Z555" s="22">
        <f>IF(X555&lt;0,0.9,LOOKUP(X555,{0,1950001,3300001,6950001,9000001,18000001,40000001},{0.84895,0.7979,0.6958,0.66517,0.56307,0.4916,0.44055}))</f>
        <v/>
      </c>
      <c r="AA555" s="22">
        <f>IF(W555&lt;0,0,CHOOSE(MATCH(W555,{0,1950001,3300001,6950001,9000001},1),5.105/84.895,10.21/79.79,20.42/69.58,23.483/66.517,33.693/56.307))</f>
        <v/>
      </c>
      <c r="AB555" s="21">
        <f>IF(C555&lt;=2000,0,(MIN(C555,ROUNDDOWN(F555*0.3,0))-2000)*0.1)</f>
        <v/>
      </c>
      <c r="AC555" s="21">
        <f>IF(C555&lt;=2000,0,MIN((C555-2000)*Y555,(R555+S555)*0.2))</f>
        <v/>
      </c>
      <c r="AD555" s="21">
        <f>IF(C555&lt;=2000,0,MIN((C555-2000)*Z555,(T555+U555)*0.2))</f>
        <v/>
      </c>
      <c r="AE555" s="21">
        <f>AC555*AA555</f>
        <v/>
      </c>
      <c r="AF555" s="21">
        <f>ROUNDDOWN(R555,-2)+ROUNDDOWN(S555,-2)</f>
        <v/>
      </c>
      <c r="AG555" s="21">
        <f>ROUNDDOWN(MAX(0,R555-(AB555+AC555+AE555)*0.6),-2)+ROUNDDOWN(MAX(0,S555-(AB555+AC555+AE555)*0.4),-2)</f>
        <v/>
      </c>
      <c r="AH555" s="21">
        <f>ROUNDDOWN(MAX(0,T555-(AB555+AD555)*0.6),-2)+ROUNDDOWN(MAX(0,U555-(AB555+AD555)*0.4),-2)</f>
        <v/>
      </c>
      <c r="AI555" s="21">
        <f>ROUNDDOWN(T555,-2)+ROUNDDOWN(U555,-2)</f>
        <v/>
      </c>
      <c r="AJ555" s="21">
        <f>M555+AF555</f>
        <v/>
      </c>
      <c r="AK555" s="21">
        <f>M555+AG555</f>
        <v/>
      </c>
      <c r="AL555" s="21">
        <f>N555+AH555</f>
        <v/>
      </c>
      <c r="AM555" s="21">
        <f>O555+AI555</f>
        <v/>
      </c>
      <c r="AN555" s="21">
        <f>N555+AI555</f>
        <v/>
      </c>
      <c r="AO555" s="21">
        <f>ROUNDDOWN((R555+S555)*0.2/Y555+2000,0)</f>
        <v/>
      </c>
      <c r="AP555" s="21">
        <f>ROUNDDOWN((T555+U555)*0.2/Z555+2000,0)</f>
        <v/>
      </c>
      <c r="AQ555" s="21">
        <f>AL555-AK555</f>
        <v/>
      </c>
      <c r="AR555" s="21">
        <f>AM555-AK555</f>
        <v/>
      </c>
      <c r="AS555" s="21">
        <f>AM555-AL555</f>
        <v/>
      </c>
      <c r="AT555" s="21">
        <f>AK555+C555-AJ555</f>
        <v/>
      </c>
      <c r="AU555" s="21">
        <f>AL555+C555-AM555</f>
        <v/>
      </c>
      <c r="AV555" s="21">
        <f>AN555+C555-AM555</f>
        <v/>
      </c>
    </row>
    <row r="556">
      <c r="A556" t="inlineStr">
        <is>
          <t>医療費の境目</t>
        </is>
      </c>
      <c r="B556" s="21">
        <f>'3_医療費の境目'!$B$3</f>
        <v/>
      </c>
      <c r="C556" s="21">
        <f>IF('3_医療費の境目'!$B$4="",AO556,'3_医療費の境目'!$B$4)</f>
        <v/>
      </c>
      <c r="D556" s="21">
        <f>'3_医療費の境目'!D556</f>
        <v/>
      </c>
      <c r="E556" s="21">
        <f>ROUND(MIN(B556/12,650000)*12*0.0915+MIN(B556/12,1390000)*12*(0.0504+0)+B556*0.005,0)</f>
        <v/>
      </c>
      <c r="F556" s="21">
        <f>IF(B556&lt;741000,0,IF(B556&lt;2191000,B556-740000,IF(B556&lt;2193000,1451000,IF(B556&lt;2196000,1453000,IF(B556&lt;2200000,1456000,IF(B556&lt;3600000,ROUND(ROUNDDOWN(B556/4,-3)*2.8,0)-80000,IF(B556&lt;6600000,ROUND(ROUNDDOWN(B556/4,-3)*3.2,0)-440000,IF(B556&lt;8500000,ROUNDDOWN(B556*0.9,0)-1100000,B556-1950000))))))))</f>
        <v/>
      </c>
      <c r="G556" s="21">
        <f>IF(F556&gt;23500000,NA(),IF(F556&lt;=4890000,1040000,IF(F556&lt;=6550000,670000,620000)))</f>
        <v/>
      </c>
      <c r="H556" s="21">
        <f>IF(D556&lt;=0,0,MAX(0,MIN(2000000,D556-MIN(100000,ROUNDDOWN(F556*0.05,0)))))</f>
        <v/>
      </c>
      <c r="I556" s="21">
        <f>IF(C556&lt;=2000,0,MIN(C556,ROUNDDOWN(F556*0.4,0))-2000)</f>
        <v/>
      </c>
      <c r="J556" s="21">
        <f>MAX(0,ROUNDDOWN(F556-E556-G556,-3))</f>
        <v/>
      </c>
      <c r="K556" s="21">
        <f>MAX(0,ROUNDDOWN(F556-E556-G556-H556-I556,-3))</f>
        <v/>
      </c>
      <c r="L556" s="21">
        <f>MAX(0,ROUNDDOWN(F556-E556-G556-H556,-3))</f>
        <v/>
      </c>
      <c r="M556" s="21">
        <f>IF(J556&lt;=0,0,ROUNDDOWN((J556*LOOKUP(J556,{0,1950001,3300001,6950001,9000001,18000001,40000001},{0.05,0.1,0.2,0.23,0.33,0.4,0.45})-LOOKUP(J556,{0,1950001,3300001,6950001,9000001,18000001,40000001},{0,97500,427500,636000,1536000,2796000,4796000}))*1.021,-2))</f>
        <v/>
      </c>
      <c r="N556" s="21">
        <f>IF(K556&lt;=0,0,ROUNDDOWN((K556*LOOKUP(K556,{0,1950001,3300001,6950001,9000001,18000001,40000001},{0.05,0.1,0.2,0.23,0.33,0.4,0.45})-LOOKUP(K556,{0,1950001,3300001,6950001,9000001,18000001,40000001},{0,97500,427500,636000,1536000,2796000,4796000}))*1.021,-2))</f>
        <v/>
      </c>
      <c r="O556" s="21">
        <f>IF(L556&lt;=0,0,ROUNDDOWN((L556*LOOKUP(L556,{0,1950001,3300001,6950001,9000001,18000001,40000001},{0.05,0.1,0.2,0.23,0.33,0.4,0.45})-LOOKUP(L556,{0,1950001,3300001,6950001,9000001,18000001,40000001},{0,97500,427500,636000,1536000,2796000,4796000}))*1.021,-2))</f>
        <v/>
      </c>
      <c r="P556" s="21">
        <f>MAX(0,ROUNDDOWN(F556-E556-430000,-3))</f>
        <v/>
      </c>
      <c r="Q556" s="21">
        <f>MAX(0,ROUNDDOWN(F556-E556-430000-H556,-3))</f>
        <v/>
      </c>
      <c r="R556" s="21">
        <f>IF(F556&lt;=450000,0,MAX(0,P556*0.06-MIN(50000,P556)*0.03))</f>
        <v/>
      </c>
      <c r="S556" s="21">
        <f>IF(F556&lt;=450000,0,MAX(0,P556*0.04-MIN(50000,P556)*0.02))</f>
        <v/>
      </c>
      <c r="T556" s="21">
        <f>IF(F556&lt;=450000,0,MAX(0,Q556*0.06-MIN(50000,Q556)*0.03))</f>
        <v/>
      </c>
      <c r="U556" s="21">
        <f>IF(F556&lt;=450000,0,MAX(0,Q556*0.04-MIN(50000,Q556)*0.02))</f>
        <v/>
      </c>
      <c r="V556" s="21">
        <f>50000+MAX(0,G556-480000)</f>
        <v/>
      </c>
      <c r="W556" s="21">
        <f>P556-V556</f>
        <v/>
      </c>
      <c r="X556" s="21">
        <f>Q556-V556</f>
        <v/>
      </c>
      <c r="Y556" s="22">
        <f>IF(W556&lt;0,0.9,LOOKUP(W556,{0,1950001,3300001,6950001,9000001,18000001,40000001},{0.84895,0.7979,0.6958,0.66517,0.56307,0.4916,0.44055}))</f>
        <v/>
      </c>
      <c r="Z556" s="22">
        <f>IF(X556&lt;0,0.9,LOOKUP(X556,{0,1950001,3300001,6950001,9000001,18000001,40000001},{0.84895,0.7979,0.6958,0.66517,0.56307,0.4916,0.44055}))</f>
        <v/>
      </c>
      <c r="AA556" s="22">
        <f>IF(W556&lt;0,0,CHOOSE(MATCH(W556,{0,1950001,3300001,6950001,9000001},1),5.105/84.895,10.21/79.79,20.42/69.58,23.483/66.517,33.693/56.307))</f>
        <v/>
      </c>
      <c r="AB556" s="21">
        <f>IF(C556&lt;=2000,0,(MIN(C556,ROUNDDOWN(F556*0.3,0))-2000)*0.1)</f>
        <v/>
      </c>
      <c r="AC556" s="21">
        <f>IF(C556&lt;=2000,0,MIN((C556-2000)*Y556,(R556+S556)*0.2))</f>
        <v/>
      </c>
      <c r="AD556" s="21">
        <f>IF(C556&lt;=2000,0,MIN((C556-2000)*Z556,(T556+U556)*0.2))</f>
        <v/>
      </c>
      <c r="AE556" s="21">
        <f>AC556*AA556</f>
        <v/>
      </c>
      <c r="AF556" s="21">
        <f>ROUNDDOWN(R556,-2)+ROUNDDOWN(S556,-2)</f>
        <v/>
      </c>
      <c r="AG556" s="21">
        <f>ROUNDDOWN(MAX(0,R556-(AB556+AC556+AE556)*0.6),-2)+ROUNDDOWN(MAX(0,S556-(AB556+AC556+AE556)*0.4),-2)</f>
        <v/>
      </c>
      <c r="AH556" s="21">
        <f>ROUNDDOWN(MAX(0,T556-(AB556+AD556)*0.6),-2)+ROUNDDOWN(MAX(0,U556-(AB556+AD556)*0.4),-2)</f>
        <v/>
      </c>
      <c r="AI556" s="21">
        <f>ROUNDDOWN(T556,-2)+ROUNDDOWN(U556,-2)</f>
        <v/>
      </c>
      <c r="AJ556" s="21">
        <f>M556+AF556</f>
        <v/>
      </c>
      <c r="AK556" s="21">
        <f>M556+AG556</f>
        <v/>
      </c>
      <c r="AL556" s="21">
        <f>N556+AH556</f>
        <v/>
      </c>
      <c r="AM556" s="21">
        <f>O556+AI556</f>
        <v/>
      </c>
      <c r="AN556" s="21">
        <f>N556+AI556</f>
        <v/>
      </c>
      <c r="AO556" s="21">
        <f>ROUNDDOWN((R556+S556)*0.2/Y556+2000,0)</f>
        <v/>
      </c>
      <c r="AP556" s="21">
        <f>ROUNDDOWN((T556+U556)*0.2/Z556+2000,0)</f>
        <v/>
      </c>
      <c r="AQ556" s="21">
        <f>AL556-AK556</f>
        <v/>
      </c>
      <c r="AR556" s="21">
        <f>AM556-AK556</f>
        <v/>
      </c>
      <c r="AS556" s="21">
        <f>AM556-AL556</f>
        <v/>
      </c>
      <c r="AT556" s="21">
        <f>AK556+C556-AJ556</f>
        <v/>
      </c>
      <c r="AU556" s="21">
        <f>AL556+C556-AM556</f>
        <v/>
      </c>
      <c r="AV556" s="21">
        <f>AN556+C556-AM556</f>
        <v/>
      </c>
    </row>
    <row r="557">
      <c r="A557" t="inlineStr">
        <is>
          <t>医療費の境目</t>
        </is>
      </c>
      <c r="B557" s="21">
        <f>'3_医療費の境目'!$B$3</f>
        <v/>
      </c>
      <c r="C557" s="21">
        <f>IF('3_医療費の境目'!$B$4="",AO557,'3_医療費の境目'!$B$4)</f>
        <v/>
      </c>
      <c r="D557" s="21">
        <f>'3_医療費の境目'!D557</f>
        <v/>
      </c>
      <c r="E557" s="21">
        <f>ROUND(MIN(B557/12,650000)*12*0.0915+MIN(B557/12,1390000)*12*(0.0504+0)+B557*0.005,0)</f>
        <v/>
      </c>
      <c r="F557" s="21">
        <f>IF(B557&lt;741000,0,IF(B557&lt;2191000,B557-740000,IF(B557&lt;2193000,1451000,IF(B557&lt;2196000,1453000,IF(B557&lt;2200000,1456000,IF(B557&lt;3600000,ROUND(ROUNDDOWN(B557/4,-3)*2.8,0)-80000,IF(B557&lt;6600000,ROUND(ROUNDDOWN(B557/4,-3)*3.2,0)-440000,IF(B557&lt;8500000,ROUNDDOWN(B557*0.9,0)-1100000,B557-1950000))))))))</f>
        <v/>
      </c>
      <c r="G557" s="21">
        <f>IF(F557&gt;23500000,NA(),IF(F557&lt;=4890000,1040000,IF(F557&lt;=6550000,670000,620000)))</f>
        <v/>
      </c>
      <c r="H557" s="21">
        <f>IF(D557&lt;=0,0,MAX(0,MIN(2000000,D557-MIN(100000,ROUNDDOWN(F557*0.05,0)))))</f>
        <v/>
      </c>
      <c r="I557" s="21">
        <f>IF(C557&lt;=2000,0,MIN(C557,ROUNDDOWN(F557*0.4,0))-2000)</f>
        <v/>
      </c>
      <c r="J557" s="21">
        <f>MAX(0,ROUNDDOWN(F557-E557-G557,-3))</f>
        <v/>
      </c>
      <c r="K557" s="21">
        <f>MAX(0,ROUNDDOWN(F557-E557-G557-H557-I557,-3))</f>
        <v/>
      </c>
      <c r="L557" s="21">
        <f>MAX(0,ROUNDDOWN(F557-E557-G557-H557,-3))</f>
        <v/>
      </c>
      <c r="M557" s="21">
        <f>IF(J557&lt;=0,0,ROUNDDOWN((J557*LOOKUP(J557,{0,1950001,3300001,6950001,9000001,18000001,40000001},{0.05,0.1,0.2,0.23,0.33,0.4,0.45})-LOOKUP(J557,{0,1950001,3300001,6950001,9000001,18000001,40000001},{0,97500,427500,636000,1536000,2796000,4796000}))*1.021,-2))</f>
        <v/>
      </c>
      <c r="N557" s="21">
        <f>IF(K557&lt;=0,0,ROUNDDOWN((K557*LOOKUP(K557,{0,1950001,3300001,6950001,9000001,18000001,40000001},{0.05,0.1,0.2,0.23,0.33,0.4,0.45})-LOOKUP(K557,{0,1950001,3300001,6950001,9000001,18000001,40000001},{0,97500,427500,636000,1536000,2796000,4796000}))*1.021,-2))</f>
        <v/>
      </c>
      <c r="O557" s="21">
        <f>IF(L557&lt;=0,0,ROUNDDOWN((L557*LOOKUP(L557,{0,1950001,3300001,6950001,9000001,18000001,40000001},{0.05,0.1,0.2,0.23,0.33,0.4,0.45})-LOOKUP(L557,{0,1950001,3300001,6950001,9000001,18000001,40000001},{0,97500,427500,636000,1536000,2796000,4796000}))*1.021,-2))</f>
        <v/>
      </c>
      <c r="P557" s="21">
        <f>MAX(0,ROUNDDOWN(F557-E557-430000,-3))</f>
        <v/>
      </c>
      <c r="Q557" s="21">
        <f>MAX(0,ROUNDDOWN(F557-E557-430000-H557,-3))</f>
        <v/>
      </c>
      <c r="R557" s="21">
        <f>IF(F557&lt;=450000,0,MAX(0,P557*0.06-MIN(50000,P557)*0.03))</f>
        <v/>
      </c>
      <c r="S557" s="21">
        <f>IF(F557&lt;=450000,0,MAX(0,P557*0.04-MIN(50000,P557)*0.02))</f>
        <v/>
      </c>
      <c r="T557" s="21">
        <f>IF(F557&lt;=450000,0,MAX(0,Q557*0.06-MIN(50000,Q557)*0.03))</f>
        <v/>
      </c>
      <c r="U557" s="21">
        <f>IF(F557&lt;=450000,0,MAX(0,Q557*0.04-MIN(50000,Q557)*0.02))</f>
        <v/>
      </c>
      <c r="V557" s="21">
        <f>50000+MAX(0,G557-480000)</f>
        <v/>
      </c>
      <c r="W557" s="21">
        <f>P557-V557</f>
        <v/>
      </c>
      <c r="X557" s="21">
        <f>Q557-V557</f>
        <v/>
      </c>
      <c r="Y557" s="22">
        <f>IF(W557&lt;0,0.9,LOOKUP(W557,{0,1950001,3300001,6950001,9000001,18000001,40000001},{0.84895,0.7979,0.6958,0.66517,0.56307,0.4916,0.44055}))</f>
        <v/>
      </c>
      <c r="Z557" s="22">
        <f>IF(X557&lt;0,0.9,LOOKUP(X557,{0,1950001,3300001,6950001,9000001,18000001,40000001},{0.84895,0.7979,0.6958,0.66517,0.56307,0.4916,0.44055}))</f>
        <v/>
      </c>
      <c r="AA557" s="22">
        <f>IF(W557&lt;0,0,CHOOSE(MATCH(W557,{0,1950001,3300001,6950001,9000001},1),5.105/84.895,10.21/79.79,20.42/69.58,23.483/66.517,33.693/56.307))</f>
        <v/>
      </c>
      <c r="AB557" s="21">
        <f>IF(C557&lt;=2000,0,(MIN(C557,ROUNDDOWN(F557*0.3,0))-2000)*0.1)</f>
        <v/>
      </c>
      <c r="AC557" s="21">
        <f>IF(C557&lt;=2000,0,MIN((C557-2000)*Y557,(R557+S557)*0.2))</f>
        <v/>
      </c>
      <c r="AD557" s="21">
        <f>IF(C557&lt;=2000,0,MIN((C557-2000)*Z557,(T557+U557)*0.2))</f>
        <v/>
      </c>
      <c r="AE557" s="21">
        <f>AC557*AA557</f>
        <v/>
      </c>
      <c r="AF557" s="21">
        <f>ROUNDDOWN(R557,-2)+ROUNDDOWN(S557,-2)</f>
        <v/>
      </c>
      <c r="AG557" s="21">
        <f>ROUNDDOWN(MAX(0,R557-(AB557+AC557+AE557)*0.6),-2)+ROUNDDOWN(MAX(0,S557-(AB557+AC557+AE557)*0.4),-2)</f>
        <v/>
      </c>
      <c r="AH557" s="21">
        <f>ROUNDDOWN(MAX(0,T557-(AB557+AD557)*0.6),-2)+ROUNDDOWN(MAX(0,U557-(AB557+AD557)*0.4),-2)</f>
        <v/>
      </c>
      <c r="AI557" s="21">
        <f>ROUNDDOWN(T557,-2)+ROUNDDOWN(U557,-2)</f>
        <v/>
      </c>
      <c r="AJ557" s="21">
        <f>M557+AF557</f>
        <v/>
      </c>
      <c r="AK557" s="21">
        <f>M557+AG557</f>
        <v/>
      </c>
      <c r="AL557" s="21">
        <f>N557+AH557</f>
        <v/>
      </c>
      <c r="AM557" s="21">
        <f>O557+AI557</f>
        <v/>
      </c>
      <c r="AN557" s="21">
        <f>N557+AI557</f>
        <v/>
      </c>
      <c r="AO557" s="21">
        <f>ROUNDDOWN((R557+S557)*0.2/Y557+2000,0)</f>
        <v/>
      </c>
      <c r="AP557" s="21">
        <f>ROUNDDOWN((T557+U557)*0.2/Z557+2000,0)</f>
        <v/>
      </c>
      <c r="AQ557" s="21">
        <f>AL557-AK557</f>
        <v/>
      </c>
      <c r="AR557" s="21">
        <f>AM557-AK557</f>
        <v/>
      </c>
      <c r="AS557" s="21">
        <f>AM557-AL557</f>
        <v/>
      </c>
      <c r="AT557" s="21">
        <f>AK557+C557-AJ557</f>
        <v/>
      </c>
      <c r="AU557" s="21">
        <f>AL557+C557-AM557</f>
        <v/>
      </c>
      <c r="AV557" s="21">
        <f>AN557+C557-AM557</f>
        <v/>
      </c>
    </row>
    <row r="558">
      <c r="A558" t="inlineStr">
        <is>
          <t>医療費の境目</t>
        </is>
      </c>
      <c r="B558" s="21">
        <f>'3_医療費の境目'!$B$3</f>
        <v/>
      </c>
      <c r="C558" s="21">
        <f>IF('3_医療費の境目'!$B$4="",AO558,'3_医療費の境目'!$B$4)</f>
        <v/>
      </c>
      <c r="D558" s="21">
        <f>'3_医療費の境目'!D558</f>
        <v/>
      </c>
      <c r="E558" s="21">
        <f>ROUND(MIN(B558/12,650000)*12*0.0915+MIN(B558/12,1390000)*12*(0.0504+0)+B558*0.005,0)</f>
        <v/>
      </c>
      <c r="F558" s="21">
        <f>IF(B558&lt;741000,0,IF(B558&lt;2191000,B558-740000,IF(B558&lt;2193000,1451000,IF(B558&lt;2196000,1453000,IF(B558&lt;2200000,1456000,IF(B558&lt;3600000,ROUND(ROUNDDOWN(B558/4,-3)*2.8,0)-80000,IF(B558&lt;6600000,ROUND(ROUNDDOWN(B558/4,-3)*3.2,0)-440000,IF(B558&lt;8500000,ROUNDDOWN(B558*0.9,0)-1100000,B558-1950000))))))))</f>
        <v/>
      </c>
      <c r="G558" s="21">
        <f>IF(F558&gt;23500000,NA(),IF(F558&lt;=4890000,1040000,IF(F558&lt;=6550000,670000,620000)))</f>
        <v/>
      </c>
      <c r="H558" s="21">
        <f>IF(D558&lt;=0,0,MAX(0,MIN(2000000,D558-MIN(100000,ROUNDDOWN(F558*0.05,0)))))</f>
        <v/>
      </c>
      <c r="I558" s="21">
        <f>IF(C558&lt;=2000,0,MIN(C558,ROUNDDOWN(F558*0.4,0))-2000)</f>
        <v/>
      </c>
      <c r="J558" s="21">
        <f>MAX(0,ROUNDDOWN(F558-E558-G558,-3))</f>
        <v/>
      </c>
      <c r="K558" s="21">
        <f>MAX(0,ROUNDDOWN(F558-E558-G558-H558-I558,-3))</f>
        <v/>
      </c>
      <c r="L558" s="21">
        <f>MAX(0,ROUNDDOWN(F558-E558-G558-H558,-3))</f>
        <v/>
      </c>
      <c r="M558" s="21">
        <f>IF(J558&lt;=0,0,ROUNDDOWN((J558*LOOKUP(J558,{0,1950001,3300001,6950001,9000001,18000001,40000001},{0.05,0.1,0.2,0.23,0.33,0.4,0.45})-LOOKUP(J558,{0,1950001,3300001,6950001,9000001,18000001,40000001},{0,97500,427500,636000,1536000,2796000,4796000}))*1.021,-2))</f>
        <v/>
      </c>
      <c r="N558" s="21">
        <f>IF(K558&lt;=0,0,ROUNDDOWN((K558*LOOKUP(K558,{0,1950001,3300001,6950001,9000001,18000001,40000001},{0.05,0.1,0.2,0.23,0.33,0.4,0.45})-LOOKUP(K558,{0,1950001,3300001,6950001,9000001,18000001,40000001},{0,97500,427500,636000,1536000,2796000,4796000}))*1.021,-2))</f>
        <v/>
      </c>
      <c r="O558" s="21">
        <f>IF(L558&lt;=0,0,ROUNDDOWN((L558*LOOKUP(L558,{0,1950001,3300001,6950001,9000001,18000001,40000001},{0.05,0.1,0.2,0.23,0.33,0.4,0.45})-LOOKUP(L558,{0,1950001,3300001,6950001,9000001,18000001,40000001},{0,97500,427500,636000,1536000,2796000,4796000}))*1.021,-2))</f>
        <v/>
      </c>
      <c r="P558" s="21">
        <f>MAX(0,ROUNDDOWN(F558-E558-430000,-3))</f>
        <v/>
      </c>
      <c r="Q558" s="21">
        <f>MAX(0,ROUNDDOWN(F558-E558-430000-H558,-3))</f>
        <v/>
      </c>
      <c r="R558" s="21">
        <f>IF(F558&lt;=450000,0,MAX(0,P558*0.06-MIN(50000,P558)*0.03))</f>
        <v/>
      </c>
      <c r="S558" s="21">
        <f>IF(F558&lt;=450000,0,MAX(0,P558*0.04-MIN(50000,P558)*0.02))</f>
        <v/>
      </c>
      <c r="T558" s="21">
        <f>IF(F558&lt;=450000,0,MAX(0,Q558*0.06-MIN(50000,Q558)*0.03))</f>
        <v/>
      </c>
      <c r="U558" s="21">
        <f>IF(F558&lt;=450000,0,MAX(0,Q558*0.04-MIN(50000,Q558)*0.02))</f>
        <v/>
      </c>
      <c r="V558" s="21">
        <f>50000+MAX(0,G558-480000)</f>
        <v/>
      </c>
      <c r="W558" s="21">
        <f>P558-V558</f>
        <v/>
      </c>
      <c r="X558" s="21">
        <f>Q558-V558</f>
        <v/>
      </c>
      <c r="Y558" s="22">
        <f>IF(W558&lt;0,0.9,LOOKUP(W558,{0,1950001,3300001,6950001,9000001,18000001,40000001},{0.84895,0.7979,0.6958,0.66517,0.56307,0.4916,0.44055}))</f>
        <v/>
      </c>
      <c r="Z558" s="22">
        <f>IF(X558&lt;0,0.9,LOOKUP(X558,{0,1950001,3300001,6950001,9000001,18000001,40000001},{0.84895,0.7979,0.6958,0.66517,0.56307,0.4916,0.44055}))</f>
        <v/>
      </c>
      <c r="AA558" s="22">
        <f>IF(W558&lt;0,0,CHOOSE(MATCH(W558,{0,1950001,3300001,6950001,9000001},1),5.105/84.895,10.21/79.79,20.42/69.58,23.483/66.517,33.693/56.307))</f>
        <v/>
      </c>
      <c r="AB558" s="21">
        <f>IF(C558&lt;=2000,0,(MIN(C558,ROUNDDOWN(F558*0.3,0))-2000)*0.1)</f>
        <v/>
      </c>
      <c r="AC558" s="21">
        <f>IF(C558&lt;=2000,0,MIN((C558-2000)*Y558,(R558+S558)*0.2))</f>
        <v/>
      </c>
      <c r="AD558" s="21">
        <f>IF(C558&lt;=2000,0,MIN((C558-2000)*Z558,(T558+U558)*0.2))</f>
        <v/>
      </c>
      <c r="AE558" s="21">
        <f>AC558*AA558</f>
        <v/>
      </c>
      <c r="AF558" s="21">
        <f>ROUNDDOWN(R558,-2)+ROUNDDOWN(S558,-2)</f>
        <v/>
      </c>
      <c r="AG558" s="21">
        <f>ROUNDDOWN(MAX(0,R558-(AB558+AC558+AE558)*0.6),-2)+ROUNDDOWN(MAX(0,S558-(AB558+AC558+AE558)*0.4),-2)</f>
        <v/>
      </c>
      <c r="AH558" s="21">
        <f>ROUNDDOWN(MAX(0,T558-(AB558+AD558)*0.6),-2)+ROUNDDOWN(MAX(0,U558-(AB558+AD558)*0.4),-2)</f>
        <v/>
      </c>
      <c r="AI558" s="21">
        <f>ROUNDDOWN(T558,-2)+ROUNDDOWN(U558,-2)</f>
        <v/>
      </c>
      <c r="AJ558" s="21">
        <f>M558+AF558</f>
        <v/>
      </c>
      <c r="AK558" s="21">
        <f>M558+AG558</f>
        <v/>
      </c>
      <c r="AL558" s="21">
        <f>N558+AH558</f>
        <v/>
      </c>
      <c r="AM558" s="21">
        <f>O558+AI558</f>
        <v/>
      </c>
      <c r="AN558" s="21">
        <f>N558+AI558</f>
        <v/>
      </c>
      <c r="AO558" s="21">
        <f>ROUNDDOWN((R558+S558)*0.2/Y558+2000,0)</f>
        <v/>
      </c>
      <c r="AP558" s="21">
        <f>ROUNDDOWN((T558+U558)*0.2/Z558+2000,0)</f>
        <v/>
      </c>
      <c r="AQ558" s="21">
        <f>AL558-AK558</f>
        <v/>
      </c>
      <c r="AR558" s="21">
        <f>AM558-AK558</f>
        <v/>
      </c>
      <c r="AS558" s="21">
        <f>AM558-AL558</f>
        <v/>
      </c>
      <c r="AT558" s="21">
        <f>AK558+C558-AJ558</f>
        <v/>
      </c>
      <c r="AU558" s="21">
        <f>AL558+C558-AM558</f>
        <v/>
      </c>
      <c r="AV558" s="21">
        <f>AN558+C558-AM558</f>
        <v/>
      </c>
    </row>
    <row r="559">
      <c r="A559" t="inlineStr">
        <is>
          <t>医療費の境目</t>
        </is>
      </c>
      <c r="B559" s="21">
        <f>'3_医療費の境目'!$B$3</f>
        <v/>
      </c>
      <c r="C559" s="21">
        <f>IF('3_医療費の境目'!$B$4="",AO559,'3_医療費の境目'!$B$4)</f>
        <v/>
      </c>
      <c r="D559" s="21">
        <f>'3_医療費の境目'!D559</f>
        <v/>
      </c>
      <c r="E559" s="21">
        <f>ROUND(MIN(B559/12,650000)*12*0.0915+MIN(B559/12,1390000)*12*(0.0504+0)+B559*0.005,0)</f>
        <v/>
      </c>
      <c r="F559" s="21">
        <f>IF(B559&lt;741000,0,IF(B559&lt;2191000,B559-740000,IF(B559&lt;2193000,1451000,IF(B559&lt;2196000,1453000,IF(B559&lt;2200000,1456000,IF(B559&lt;3600000,ROUND(ROUNDDOWN(B559/4,-3)*2.8,0)-80000,IF(B559&lt;6600000,ROUND(ROUNDDOWN(B559/4,-3)*3.2,0)-440000,IF(B559&lt;8500000,ROUNDDOWN(B559*0.9,0)-1100000,B559-1950000))))))))</f>
        <v/>
      </c>
      <c r="G559" s="21">
        <f>IF(F559&gt;23500000,NA(),IF(F559&lt;=4890000,1040000,IF(F559&lt;=6550000,670000,620000)))</f>
        <v/>
      </c>
      <c r="H559" s="21">
        <f>IF(D559&lt;=0,0,MAX(0,MIN(2000000,D559-MIN(100000,ROUNDDOWN(F559*0.05,0)))))</f>
        <v/>
      </c>
      <c r="I559" s="21">
        <f>IF(C559&lt;=2000,0,MIN(C559,ROUNDDOWN(F559*0.4,0))-2000)</f>
        <v/>
      </c>
      <c r="J559" s="21">
        <f>MAX(0,ROUNDDOWN(F559-E559-G559,-3))</f>
        <v/>
      </c>
      <c r="K559" s="21">
        <f>MAX(0,ROUNDDOWN(F559-E559-G559-H559-I559,-3))</f>
        <v/>
      </c>
      <c r="L559" s="21">
        <f>MAX(0,ROUNDDOWN(F559-E559-G559-H559,-3))</f>
        <v/>
      </c>
      <c r="M559" s="21">
        <f>IF(J559&lt;=0,0,ROUNDDOWN((J559*LOOKUP(J559,{0,1950001,3300001,6950001,9000001,18000001,40000001},{0.05,0.1,0.2,0.23,0.33,0.4,0.45})-LOOKUP(J559,{0,1950001,3300001,6950001,9000001,18000001,40000001},{0,97500,427500,636000,1536000,2796000,4796000}))*1.021,-2))</f>
        <v/>
      </c>
      <c r="N559" s="21">
        <f>IF(K559&lt;=0,0,ROUNDDOWN((K559*LOOKUP(K559,{0,1950001,3300001,6950001,9000001,18000001,40000001},{0.05,0.1,0.2,0.23,0.33,0.4,0.45})-LOOKUP(K559,{0,1950001,3300001,6950001,9000001,18000001,40000001},{0,97500,427500,636000,1536000,2796000,4796000}))*1.021,-2))</f>
        <v/>
      </c>
      <c r="O559" s="21">
        <f>IF(L559&lt;=0,0,ROUNDDOWN((L559*LOOKUP(L559,{0,1950001,3300001,6950001,9000001,18000001,40000001},{0.05,0.1,0.2,0.23,0.33,0.4,0.45})-LOOKUP(L559,{0,1950001,3300001,6950001,9000001,18000001,40000001},{0,97500,427500,636000,1536000,2796000,4796000}))*1.021,-2))</f>
        <v/>
      </c>
      <c r="P559" s="21">
        <f>MAX(0,ROUNDDOWN(F559-E559-430000,-3))</f>
        <v/>
      </c>
      <c r="Q559" s="21">
        <f>MAX(0,ROUNDDOWN(F559-E559-430000-H559,-3))</f>
        <v/>
      </c>
      <c r="R559" s="21">
        <f>IF(F559&lt;=450000,0,MAX(0,P559*0.06-MIN(50000,P559)*0.03))</f>
        <v/>
      </c>
      <c r="S559" s="21">
        <f>IF(F559&lt;=450000,0,MAX(0,P559*0.04-MIN(50000,P559)*0.02))</f>
        <v/>
      </c>
      <c r="T559" s="21">
        <f>IF(F559&lt;=450000,0,MAX(0,Q559*0.06-MIN(50000,Q559)*0.03))</f>
        <v/>
      </c>
      <c r="U559" s="21">
        <f>IF(F559&lt;=450000,0,MAX(0,Q559*0.04-MIN(50000,Q559)*0.02))</f>
        <v/>
      </c>
      <c r="V559" s="21">
        <f>50000+MAX(0,G559-480000)</f>
        <v/>
      </c>
      <c r="W559" s="21">
        <f>P559-V559</f>
        <v/>
      </c>
      <c r="X559" s="21">
        <f>Q559-V559</f>
        <v/>
      </c>
      <c r="Y559" s="22">
        <f>IF(W559&lt;0,0.9,LOOKUP(W559,{0,1950001,3300001,6950001,9000001,18000001,40000001},{0.84895,0.7979,0.6958,0.66517,0.56307,0.4916,0.44055}))</f>
        <v/>
      </c>
      <c r="Z559" s="22">
        <f>IF(X559&lt;0,0.9,LOOKUP(X559,{0,1950001,3300001,6950001,9000001,18000001,40000001},{0.84895,0.7979,0.6958,0.66517,0.56307,0.4916,0.44055}))</f>
        <v/>
      </c>
      <c r="AA559" s="22">
        <f>IF(W559&lt;0,0,CHOOSE(MATCH(W559,{0,1950001,3300001,6950001,9000001},1),5.105/84.895,10.21/79.79,20.42/69.58,23.483/66.517,33.693/56.307))</f>
        <v/>
      </c>
      <c r="AB559" s="21">
        <f>IF(C559&lt;=2000,0,(MIN(C559,ROUNDDOWN(F559*0.3,0))-2000)*0.1)</f>
        <v/>
      </c>
      <c r="AC559" s="21">
        <f>IF(C559&lt;=2000,0,MIN((C559-2000)*Y559,(R559+S559)*0.2))</f>
        <v/>
      </c>
      <c r="AD559" s="21">
        <f>IF(C559&lt;=2000,0,MIN((C559-2000)*Z559,(T559+U559)*0.2))</f>
        <v/>
      </c>
      <c r="AE559" s="21">
        <f>AC559*AA559</f>
        <v/>
      </c>
      <c r="AF559" s="21">
        <f>ROUNDDOWN(R559,-2)+ROUNDDOWN(S559,-2)</f>
        <v/>
      </c>
      <c r="AG559" s="21">
        <f>ROUNDDOWN(MAX(0,R559-(AB559+AC559+AE559)*0.6),-2)+ROUNDDOWN(MAX(0,S559-(AB559+AC559+AE559)*0.4),-2)</f>
        <v/>
      </c>
      <c r="AH559" s="21">
        <f>ROUNDDOWN(MAX(0,T559-(AB559+AD559)*0.6),-2)+ROUNDDOWN(MAX(0,U559-(AB559+AD559)*0.4),-2)</f>
        <v/>
      </c>
      <c r="AI559" s="21">
        <f>ROUNDDOWN(T559,-2)+ROUNDDOWN(U559,-2)</f>
        <v/>
      </c>
      <c r="AJ559" s="21">
        <f>M559+AF559</f>
        <v/>
      </c>
      <c r="AK559" s="21">
        <f>M559+AG559</f>
        <v/>
      </c>
      <c r="AL559" s="21">
        <f>N559+AH559</f>
        <v/>
      </c>
      <c r="AM559" s="21">
        <f>O559+AI559</f>
        <v/>
      </c>
      <c r="AN559" s="21">
        <f>N559+AI559</f>
        <v/>
      </c>
      <c r="AO559" s="21">
        <f>ROUNDDOWN((R559+S559)*0.2/Y559+2000,0)</f>
        <v/>
      </c>
      <c r="AP559" s="21">
        <f>ROUNDDOWN((T559+U559)*0.2/Z559+2000,0)</f>
        <v/>
      </c>
      <c r="AQ559" s="21">
        <f>AL559-AK559</f>
        <v/>
      </c>
      <c r="AR559" s="21">
        <f>AM559-AK559</f>
        <v/>
      </c>
      <c r="AS559" s="21">
        <f>AM559-AL559</f>
        <v/>
      </c>
      <c r="AT559" s="21">
        <f>AK559+C559-AJ559</f>
        <v/>
      </c>
      <c r="AU559" s="21">
        <f>AL559+C559-AM559</f>
        <v/>
      </c>
      <c r="AV559" s="21">
        <f>AN559+C559-AM559</f>
        <v/>
      </c>
    </row>
    <row r="560">
      <c r="A560" t="inlineStr">
        <is>
          <t>医療費の境目</t>
        </is>
      </c>
      <c r="B560" s="21">
        <f>'3_医療費の境目'!$B$3</f>
        <v/>
      </c>
      <c r="C560" s="21">
        <f>IF('3_医療費の境目'!$B$4="",AO560,'3_医療費の境目'!$B$4)</f>
        <v/>
      </c>
      <c r="D560" s="21">
        <f>'3_医療費の境目'!D560</f>
        <v/>
      </c>
      <c r="E560" s="21">
        <f>ROUND(MIN(B560/12,650000)*12*0.0915+MIN(B560/12,1390000)*12*(0.0504+0)+B560*0.005,0)</f>
        <v/>
      </c>
      <c r="F560" s="21">
        <f>IF(B560&lt;741000,0,IF(B560&lt;2191000,B560-740000,IF(B560&lt;2193000,1451000,IF(B560&lt;2196000,1453000,IF(B560&lt;2200000,1456000,IF(B560&lt;3600000,ROUND(ROUNDDOWN(B560/4,-3)*2.8,0)-80000,IF(B560&lt;6600000,ROUND(ROUNDDOWN(B560/4,-3)*3.2,0)-440000,IF(B560&lt;8500000,ROUNDDOWN(B560*0.9,0)-1100000,B560-1950000))))))))</f>
        <v/>
      </c>
      <c r="G560" s="21">
        <f>IF(F560&gt;23500000,NA(),IF(F560&lt;=4890000,1040000,IF(F560&lt;=6550000,670000,620000)))</f>
        <v/>
      </c>
      <c r="H560" s="21">
        <f>IF(D560&lt;=0,0,MAX(0,MIN(2000000,D560-MIN(100000,ROUNDDOWN(F560*0.05,0)))))</f>
        <v/>
      </c>
      <c r="I560" s="21">
        <f>IF(C560&lt;=2000,0,MIN(C560,ROUNDDOWN(F560*0.4,0))-2000)</f>
        <v/>
      </c>
      <c r="J560" s="21">
        <f>MAX(0,ROUNDDOWN(F560-E560-G560,-3))</f>
        <v/>
      </c>
      <c r="K560" s="21">
        <f>MAX(0,ROUNDDOWN(F560-E560-G560-H560-I560,-3))</f>
        <v/>
      </c>
      <c r="L560" s="21">
        <f>MAX(0,ROUNDDOWN(F560-E560-G560-H560,-3))</f>
        <v/>
      </c>
      <c r="M560" s="21">
        <f>IF(J560&lt;=0,0,ROUNDDOWN((J560*LOOKUP(J560,{0,1950001,3300001,6950001,9000001,18000001,40000001},{0.05,0.1,0.2,0.23,0.33,0.4,0.45})-LOOKUP(J560,{0,1950001,3300001,6950001,9000001,18000001,40000001},{0,97500,427500,636000,1536000,2796000,4796000}))*1.021,-2))</f>
        <v/>
      </c>
      <c r="N560" s="21">
        <f>IF(K560&lt;=0,0,ROUNDDOWN((K560*LOOKUP(K560,{0,1950001,3300001,6950001,9000001,18000001,40000001},{0.05,0.1,0.2,0.23,0.33,0.4,0.45})-LOOKUP(K560,{0,1950001,3300001,6950001,9000001,18000001,40000001},{0,97500,427500,636000,1536000,2796000,4796000}))*1.021,-2))</f>
        <v/>
      </c>
      <c r="O560" s="21">
        <f>IF(L560&lt;=0,0,ROUNDDOWN((L560*LOOKUP(L560,{0,1950001,3300001,6950001,9000001,18000001,40000001},{0.05,0.1,0.2,0.23,0.33,0.4,0.45})-LOOKUP(L560,{0,1950001,3300001,6950001,9000001,18000001,40000001},{0,97500,427500,636000,1536000,2796000,4796000}))*1.021,-2))</f>
        <v/>
      </c>
      <c r="P560" s="21">
        <f>MAX(0,ROUNDDOWN(F560-E560-430000,-3))</f>
        <v/>
      </c>
      <c r="Q560" s="21">
        <f>MAX(0,ROUNDDOWN(F560-E560-430000-H560,-3))</f>
        <v/>
      </c>
      <c r="R560" s="21">
        <f>IF(F560&lt;=450000,0,MAX(0,P560*0.06-MIN(50000,P560)*0.03))</f>
        <v/>
      </c>
      <c r="S560" s="21">
        <f>IF(F560&lt;=450000,0,MAX(0,P560*0.04-MIN(50000,P560)*0.02))</f>
        <v/>
      </c>
      <c r="T560" s="21">
        <f>IF(F560&lt;=450000,0,MAX(0,Q560*0.06-MIN(50000,Q560)*0.03))</f>
        <v/>
      </c>
      <c r="U560" s="21">
        <f>IF(F560&lt;=450000,0,MAX(0,Q560*0.04-MIN(50000,Q560)*0.02))</f>
        <v/>
      </c>
      <c r="V560" s="21">
        <f>50000+MAX(0,G560-480000)</f>
        <v/>
      </c>
      <c r="W560" s="21">
        <f>P560-V560</f>
        <v/>
      </c>
      <c r="X560" s="21">
        <f>Q560-V560</f>
        <v/>
      </c>
      <c r="Y560" s="22">
        <f>IF(W560&lt;0,0.9,LOOKUP(W560,{0,1950001,3300001,6950001,9000001,18000001,40000001},{0.84895,0.7979,0.6958,0.66517,0.56307,0.4916,0.44055}))</f>
        <v/>
      </c>
      <c r="Z560" s="22">
        <f>IF(X560&lt;0,0.9,LOOKUP(X560,{0,1950001,3300001,6950001,9000001,18000001,40000001},{0.84895,0.7979,0.6958,0.66517,0.56307,0.4916,0.44055}))</f>
        <v/>
      </c>
      <c r="AA560" s="22">
        <f>IF(W560&lt;0,0,CHOOSE(MATCH(W560,{0,1950001,3300001,6950001,9000001},1),5.105/84.895,10.21/79.79,20.42/69.58,23.483/66.517,33.693/56.307))</f>
        <v/>
      </c>
      <c r="AB560" s="21">
        <f>IF(C560&lt;=2000,0,(MIN(C560,ROUNDDOWN(F560*0.3,0))-2000)*0.1)</f>
        <v/>
      </c>
      <c r="AC560" s="21">
        <f>IF(C560&lt;=2000,0,MIN((C560-2000)*Y560,(R560+S560)*0.2))</f>
        <v/>
      </c>
      <c r="AD560" s="21">
        <f>IF(C560&lt;=2000,0,MIN((C560-2000)*Z560,(T560+U560)*0.2))</f>
        <v/>
      </c>
      <c r="AE560" s="21">
        <f>AC560*AA560</f>
        <v/>
      </c>
      <c r="AF560" s="21">
        <f>ROUNDDOWN(R560,-2)+ROUNDDOWN(S560,-2)</f>
        <v/>
      </c>
      <c r="AG560" s="21">
        <f>ROUNDDOWN(MAX(0,R560-(AB560+AC560+AE560)*0.6),-2)+ROUNDDOWN(MAX(0,S560-(AB560+AC560+AE560)*0.4),-2)</f>
        <v/>
      </c>
      <c r="AH560" s="21">
        <f>ROUNDDOWN(MAX(0,T560-(AB560+AD560)*0.6),-2)+ROUNDDOWN(MAX(0,U560-(AB560+AD560)*0.4),-2)</f>
        <v/>
      </c>
      <c r="AI560" s="21">
        <f>ROUNDDOWN(T560,-2)+ROUNDDOWN(U560,-2)</f>
        <v/>
      </c>
      <c r="AJ560" s="21">
        <f>M560+AF560</f>
        <v/>
      </c>
      <c r="AK560" s="21">
        <f>M560+AG560</f>
        <v/>
      </c>
      <c r="AL560" s="21">
        <f>N560+AH560</f>
        <v/>
      </c>
      <c r="AM560" s="21">
        <f>O560+AI560</f>
        <v/>
      </c>
      <c r="AN560" s="21">
        <f>N560+AI560</f>
        <v/>
      </c>
      <c r="AO560" s="21">
        <f>ROUNDDOWN((R560+S560)*0.2/Y560+2000,0)</f>
        <v/>
      </c>
      <c r="AP560" s="21">
        <f>ROUNDDOWN((T560+U560)*0.2/Z560+2000,0)</f>
        <v/>
      </c>
      <c r="AQ560" s="21">
        <f>AL560-AK560</f>
        <v/>
      </c>
      <c r="AR560" s="21">
        <f>AM560-AK560</f>
        <v/>
      </c>
      <c r="AS560" s="21">
        <f>AM560-AL560</f>
        <v/>
      </c>
      <c r="AT560" s="21">
        <f>AK560+C560-AJ560</f>
        <v/>
      </c>
      <c r="AU560" s="21">
        <f>AL560+C560-AM560</f>
        <v/>
      </c>
      <c r="AV560" s="21">
        <f>AN560+C560-AM560</f>
        <v/>
      </c>
    </row>
    <row r="561">
      <c r="A561" t="inlineStr">
        <is>
          <t>医療費の境目</t>
        </is>
      </c>
      <c r="B561" s="21">
        <f>'3_医療費の境目'!$B$3</f>
        <v/>
      </c>
      <c r="C561" s="21">
        <f>IF('3_医療費の境目'!$B$4="",AO561,'3_医療費の境目'!$B$4)</f>
        <v/>
      </c>
      <c r="D561" s="21">
        <f>'3_医療費の境目'!D561</f>
        <v/>
      </c>
      <c r="E561" s="21">
        <f>ROUND(MIN(B561/12,650000)*12*0.0915+MIN(B561/12,1390000)*12*(0.0504+0)+B561*0.005,0)</f>
        <v/>
      </c>
      <c r="F561" s="21">
        <f>IF(B561&lt;741000,0,IF(B561&lt;2191000,B561-740000,IF(B561&lt;2193000,1451000,IF(B561&lt;2196000,1453000,IF(B561&lt;2200000,1456000,IF(B561&lt;3600000,ROUND(ROUNDDOWN(B561/4,-3)*2.8,0)-80000,IF(B561&lt;6600000,ROUND(ROUNDDOWN(B561/4,-3)*3.2,0)-440000,IF(B561&lt;8500000,ROUNDDOWN(B561*0.9,0)-1100000,B561-1950000))))))))</f>
        <v/>
      </c>
      <c r="G561" s="21">
        <f>IF(F561&gt;23500000,NA(),IF(F561&lt;=4890000,1040000,IF(F561&lt;=6550000,670000,620000)))</f>
        <v/>
      </c>
      <c r="H561" s="21">
        <f>IF(D561&lt;=0,0,MAX(0,MIN(2000000,D561-MIN(100000,ROUNDDOWN(F561*0.05,0)))))</f>
        <v/>
      </c>
      <c r="I561" s="21">
        <f>IF(C561&lt;=2000,0,MIN(C561,ROUNDDOWN(F561*0.4,0))-2000)</f>
        <v/>
      </c>
      <c r="J561" s="21">
        <f>MAX(0,ROUNDDOWN(F561-E561-G561,-3))</f>
        <v/>
      </c>
      <c r="K561" s="21">
        <f>MAX(0,ROUNDDOWN(F561-E561-G561-H561-I561,-3))</f>
        <v/>
      </c>
      <c r="L561" s="21">
        <f>MAX(0,ROUNDDOWN(F561-E561-G561-H561,-3))</f>
        <v/>
      </c>
      <c r="M561" s="21">
        <f>IF(J561&lt;=0,0,ROUNDDOWN((J561*LOOKUP(J561,{0,1950001,3300001,6950001,9000001,18000001,40000001},{0.05,0.1,0.2,0.23,0.33,0.4,0.45})-LOOKUP(J561,{0,1950001,3300001,6950001,9000001,18000001,40000001},{0,97500,427500,636000,1536000,2796000,4796000}))*1.021,-2))</f>
        <v/>
      </c>
      <c r="N561" s="21">
        <f>IF(K561&lt;=0,0,ROUNDDOWN((K561*LOOKUP(K561,{0,1950001,3300001,6950001,9000001,18000001,40000001},{0.05,0.1,0.2,0.23,0.33,0.4,0.45})-LOOKUP(K561,{0,1950001,3300001,6950001,9000001,18000001,40000001},{0,97500,427500,636000,1536000,2796000,4796000}))*1.021,-2))</f>
        <v/>
      </c>
      <c r="O561" s="21">
        <f>IF(L561&lt;=0,0,ROUNDDOWN((L561*LOOKUP(L561,{0,1950001,3300001,6950001,9000001,18000001,40000001},{0.05,0.1,0.2,0.23,0.33,0.4,0.45})-LOOKUP(L561,{0,1950001,3300001,6950001,9000001,18000001,40000001},{0,97500,427500,636000,1536000,2796000,4796000}))*1.021,-2))</f>
        <v/>
      </c>
      <c r="P561" s="21">
        <f>MAX(0,ROUNDDOWN(F561-E561-430000,-3))</f>
        <v/>
      </c>
      <c r="Q561" s="21">
        <f>MAX(0,ROUNDDOWN(F561-E561-430000-H561,-3))</f>
        <v/>
      </c>
      <c r="R561" s="21">
        <f>IF(F561&lt;=450000,0,MAX(0,P561*0.06-MIN(50000,P561)*0.03))</f>
        <v/>
      </c>
      <c r="S561" s="21">
        <f>IF(F561&lt;=450000,0,MAX(0,P561*0.04-MIN(50000,P561)*0.02))</f>
        <v/>
      </c>
      <c r="T561" s="21">
        <f>IF(F561&lt;=450000,0,MAX(0,Q561*0.06-MIN(50000,Q561)*0.03))</f>
        <v/>
      </c>
      <c r="U561" s="21">
        <f>IF(F561&lt;=450000,0,MAX(0,Q561*0.04-MIN(50000,Q561)*0.02))</f>
        <v/>
      </c>
      <c r="V561" s="21">
        <f>50000+MAX(0,G561-480000)</f>
        <v/>
      </c>
      <c r="W561" s="21">
        <f>P561-V561</f>
        <v/>
      </c>
      <c r="X561" s="21">
        <f>Q561-V561</f>
        <v/>
      </c>
      <c r="Y561" s="22">
        <f>IF(W561&lt;0,0.9,LOOKUP(W561,{0,1950001,3300001,6950001,9000001,18000001,40000001},{0.84895,0.7979,0.6958,0.66517,0.56307,0.4916,0.44055}))</f>
        <v/>
      </c>
      <c r="Z561" s="22">
        <f>IF(X561&lt;0,0.9,LOOKUP(X561,{0,1950001,3300001,6950001,9000001,18000001,40000001},{0.84895,0.7979,0.6958,0.66517,0.56307,0.4916,0.44055}))</f>
        <v/>
      </c>
      <c r="AA561" s="22">
        <f>IF(W561&lt;0,0,CHOOSE(MATCH(W561,{0,1950001,3300001,6950001,9000001},1),5.105/84.895,10.21/79.79,20.42/69.58,23.483/66.517,33.693/56.307))</f>
        <v/>
      </c>
      <c r="AB561" s="21">
        <f>IF(C561&lt;=2000,0,(MIN(C561,ROUNDDOWN(F561*0.3,0))-2000)*0.1)</f>
        <v/>
      </c>
      <c r="AC561" s="21">
        <f>IF(C561&lt;=2000,0,MIN((C561-2000)*Y561,(R561+S561)*0.2))</f>
        <v/>
      </c>
      <c r="AD561" s="21">
        <f>IF(C561&lt;=2000,0,MIN((C561-2000)*Z561,(T561+U561)*0.2))</f>
        <v/>
      </c>
      <c r="AE561" s="21">
        <f>AC561*AA561</f>
        <v/>
      </c>
      <c r="AF561" s="21">
        <f>ROUNDDOWN(R561,-2)+ROUNDDOWN(S561,-2)</f>
        <v/>
      </c>
      <c r="AG561" s="21">
        <f>ROUNDDOWN(MAX(0,R561-(AB561+AC561+AE561)*0.6),-2)+ROUNDDOWN(MAX(0,S561-(AB561+AC561+AE561)*0.4),-2)</f>
        <v/>
      </c>
      <c r="AH561" s="21">
        <f>ROUNDDOWN(MAX(0,T561-(AB561+AD561)*0.6),-2)+ROUNDDOWN(MAX(0,U561-(AB561+AD561)*0.4),-2)</f>
        <v/>
      </c>
      <c r="AI561" s="21">
        <f>ROUNDDOWN(T561,-2)+ROUNDDOWN(U561,-2)</f>
        <v/>
      </c>
      <c r="AJ561" s="21">
        <f>M561+AF561</f>
        <v/>
      </c>
      <c r="AK561" s="21">
        <f>M561+AG561</f>
        <v/>
      </c>
      <c r="AL561" s="21">
        <f>N561+AH561</f>
        <v/>
      </c>
      <c r="AM561" s="21">
        <f>O561+AI561</f>
        <v/>
      </c>
      <c r="AN561" s="21">
        <f>N561+AI561</f>
        <v/>
      </c>
      <c r="AO561" s="21">
        <f>ROUNDDOWN((R561+S561)*0.2/Y561+2000,0)</f>
        <v/>
      </c>
      <c r="AP561" s="21">
        <f>ROUNDDOWN((T561+U561)*0.2/Z561+2000,0)</f>
        <v/>
      </c>
      <c r="AQ561" s="21">
        <f>AL561-AK561</f>
        <v/>
      </c>
      <c r="AR561" s="21">
        <f>AM561-AK561</f>
        <v/>
      </c>
      <c r="AS561" s="21">
        <f>AM561-AL561</f>
        <v/>
      </c>
      <c r="AT561" s="21">
        <f>AK561+C561-AJ561</f>
        <v/>
      </c>
      <c r="AU561" s="21">
        <f>AL561+C561-AM561</f>
        <v/>
      </c>
      <c r="AV561" s="21">
        <f>AN561+C561-AM561</f>
        <v/>
      </c>
    </row>
    <row r="562">
      <c r="A562" t="inlineStr">
        <is>
          <t>医療費の境目</t>
        </is>
      </c>
      <c r="B562" s="21">
        <f>'3_医療費の境目'!$B$3</f>
        <v/>
      </c>
      <c r="C562" s="21">
        <f>IF('3_医療費の境目'!$B$4="",AO562,'3_医療費の境目'!$B$4)</f>
        <v/>
      </c>
      <c r="D562" s="21">
        <f>'3_医療費の境目'!D562</f>
        <v/>
      </c>
      <c r="E562" s="21">
        <f>ROUND(MIN(B562/12,650000)*12*0.0915+MIN(B562/12,1390000)*12*(0.0504+0)+B562*0.005,0)</f>
        <v/>
      </c>
      <c r="F562" s="21">
        <f>IF(B562&lt;741000,0,IF(B562&lt;2191000,B562-740000,IF(B562&lt;2193000,1451000,IF(B562&lt;2196000,1453000,IF(B562&lt;2200000,1456000,IF(B562&lt;3600000,ROUND(ROUNDDOWN(B562/4,-3)*2.8,0)-80000,IF(B562&lt;6600000,ROUND(ROUNDDOWN(B562/4,-3)*3.2,0)-440000,IF(B562&lt;8500000,ROUNDDOWN(B562*0.9,0)-1100000,B562-1950000))))))))</f>
        <v/>
      </c>
      <c r="G562" s="21">
        <f>IF(F562&gt;23500000,NA(),IF(F562&lt;=4890000,1040000,IF(F562&lt;=6550000,670000,620000)))</f>
        <v/>
      </c>
      <c r="H562" s="21">
        <f>IF(D562&lt;=0,0,MAX(0,MIN(2000000,D562-MIN(100000,ROUNDDOWN(F562*0.05,0)))))</f>
        <v/>
      </c>
      <c r="I562" s="21">
        <f>IF(C562&lt;=2000,0,MIN(C562,ROUNDDOWN(F562*0.4,0))-2000)</f>
        <v/>
      </c>
      <c r="J562" s="21">
        <f>MAX(0,ROUNDDOWN(F562-E562-G562,-3))</f>
        <v/>
      </c>
      <c r="K562" s="21">
        <f>MAX(0,ROUNDDOWN(F562-E562-G562-H562-I562,-3))</f>
        <v/>
      </c>
      <c r="L562" s="21">
        <f>MAX(0,ROUNDDOWN(F562-E562-G562-H562,-3))</f>
        <v/>
      </c>
      <c r="M562" s="21">
        <f>IF(J562&lt;=0,0,ROUNDDOWN((J562*LOOKUP(J562,{0,1950001,3300001,6950001,9000001,18000001,40000001},{0.05,0.1,0.2,0.23,0.33,0.4,0.45})-LOOKUP(J562,{0,1950001,3300001,6950001,9000001,18000001,40000001},{0,97500,427500,636000,1536000,2796000,4796000}))*1.021,-2))</f>
        <v/>
      </c>
      <c r="N562" s="21">
        <f>IF(K562&lt;=0,0,ROUNDDOWN((K562*LOOKUP(K562,{0,1950001,3300001,6950001,9000001,18000001,40000001},{0.05,0.1,0.2,0.23,0.33,0.4,0.45})-LOOKUP(K562,{0,1950001,3300001,6950001,9000001,18000001,40000001},{0,97500,427500,636000,1536000,2796000,4796000}))*1.021,-2))</f>
        <v/>
      </c>
      <c r="O562" s="21">
        <f>IF(L562&lt;=0,0,ROUNDDOWN((L562*LOOKUP(L562,{0,1950001,3300001,6950001,9000001,18000001,40000001},{0.05,0.1,0.2,0.23,0.33,0.4,0.45})-LOOKUP(L562,{0,1950001,3300001,6950001,9000001,18000001,40000001},{0,97500,427500,636000,1536000,2796000,4796000}))*1.021,-2))</f>
        <v/>
      </c>
      <c r="P562" s="21">
        <f>MAX(0,ROUNDDOWN(F562-E562-430000,-3))</f>
        <v/>
      </c>
      <c r="Q562" s="21">
        <f>MAX(0,ROUNDDOWN(F562-E562-430000-H562,-3))</f>
        <v/>
      </c>
      <c r="R562" s="21">
        <f>IF(F562&lt;=450000,0,MAX(0,P562*0.06-MIN(50000,P562)*0.03))</f>
        <v/>
      </c>
      <c r="S562" s="21">
        <f>IF(F562&lt;=450000,0,MAX(0,P562*0.04-MIN(50000,P562)*0.02))</f>
        <v/>
      </c>
      <c r="T562" s="21">
        <f>IF(F562&lt;=450000,0,MAX(0,Q562*0.06-MIN(50000,Q562)*0.03))</f>
        <v/>
      </c>
      <c r="U562" s="21">
        <f>IF(F562&lt;=450000,0,MAX(0,Q562*0.04-MIN(50000,Q562)*0.02))</f>
        <v/>
      </c>
      <c r="V562" s="21">
        <f>50000+MAX(0,G562-480000)</f>
        <v/>
      </c>
      <c r="W562" s="21">
        <f>P562-V562</f>
        <v/>
      </c>
      <c r="X562" s="21">
        <f>Q562-V562</f>
        <v/>
      </c>
      <c r="Y562" s="22">
        <f>IF(W562&lt;0,0.9,LOOKUP(W562,{0,1950001,3300001,6950001,9000001,18000001,40000001},{0.84895,0.7979,0.6958,0.66517,0.56307,0.4916,0.44055}))</f>
        <v/>
      </c>
      <c r="Z562" s="22">
        <f>IF(X562&lt;0,0.9,LOOKUP(X562,{0,1950001,3300001,6950001,9000001,18000001,40000001},{0.84895,0.7979,0.6958,0.66517,0.56307,0.4916,0.44055}))</f>
        <v/>
      </c>
      <c r="AA562" s="22">
        <f>IF(W562&lt;0,0,CHOOSE(MATCH(W562,{0,1950001,3300001,6950001,9000001},1),5.105/84.895,10.21/79.79,20.42/69.58,23.483/66.517,33.693/56.307))</f>
        <v/>
      </c>
      <c r="AB562" s="21">
        <f>IF(C562&lt;=2000,0,(MIN(C562,ROUNDDOWN(F562*0.3,0))-2000)*0.1)</f>
        <v/>
      </c>
      <c r="AC562" s="21">
        <f>IF(C562&lt;=2000,0,MIN((C562-2000)*Y562,(R562+S562)*0.2))</f>
        <v/>
      </c>
      <c r="AD562" s="21">
        <f>IF(C562&lt;=2000,0,MIN((C562-2000)*Z562,(T562+U562)*0.2))</f>
        <v/>
      </c>
      <c r="AE562" s="21">
        <f>AC562*AA562</f>
        <v/>
      </c>
      <c r="AF562" s="21">
        <f>ROUNDDOWN(R562,-2)+ROUNDDOWN(S562,-2)</f>
        <v/>
      </c>
      <c r="AG562" s="21">
        <f>ROUNDDOWN(MAX(0,R562-(AB562+AC562+AE562)*0.6),-2)+ROUNDDOWN(MAX(0,S562-(AB562+AC562+AE562)*0.4),-2)</f>
        <v/>
      </c>
      <c r="AH562" s="21">
        <f>ROUNDDOWN(MAX(0,T562-(AB562+AD562)*0.6),-2)+ROUNDDOWN(MAX(0,U562-(AB562+AD562)*0.4),-2)</f>
        <v/>
      </c>
      <c r="AI562" s="21">
        <f>ROUNDDOWN(T562,-2)+ROUNDDOWN(U562,-2)</f>
        <v/>
      </c>
      <c r="AJ562" s="21">
        <f>M562+AF562</f>
        <v/>
      </c>
      <c r="AK562" s="21">
        <f>M562+AG562</f>
        <v/>
      </c>
      <c r="AL562" s="21">
        <f>N562+AH562</f>
        <v/>
      </c>
      <c r="AM562" s="21">
        <f>O562+AI562</f>
        <v/>
      </c>
      <c r="AN562" s="21">
        <f>N562+AI562</f>
        <v/>
      </c>
      <c r="AO562" s="21">
        <f>ROUNDDOWN((R562+S562)*0.2/Y562+2000,0)</f>
        <v/>
      </c>
      <c r="AP562" s="21">
        <f>ROUNDDOWN((T562+U562)*0.2/Z562+2000,0)</f>
        <v/>
      </c>
      <c r="AQ562" s="21">
        <f>AL562-AK562</f>
        <v/>
      </c>
      <c r="AR562" s="21">
        <f>AM562-AK562</f>
        <v/>
      </c>
      <c r="AS562" s="21">
        <f>AM562-AL562</f>
        <v/>
      </c>
      <c r="AT562" s="21">
        <f>AK562+C562-AJ562</f>
        <v/>
      </c>
      <c r="AU562" s="21">
        <f>AL562+C562-AM562</f>
        <v/>
      </c>
      <c r="AV562" s="21">
        <f>AN562+C562-AM562</f>
        <v/>
      </c>
    </row>
    <row r="563">
      <c r="A563" t="inlineStr">
        <is>
          <t>医療費の境目</t>
        </is>
      </c>
      <c r="B563" s="21">
        <f>'3_医療費の境目'!$B$3</f>
        <v/>
      </c>
      <c r="C563" s="21">
        <f>IF('3_医療費の境目'!$B$4="",AO563,'3_医療費の境目'!$B$4)</f>
        <v/>
      </c>
      <c r="D563" s="21">
        <f>'3_医療費の境目'!D563</f>
        <v/>
      </c>
      <c r="E563" s="21">
        <f>ROUND(MIN(B563/12,650000)*12*0.0915+MIN(B563/12,1390000)*12*(0.0504+0)+B563*0.005,0)</f>
        <v/>
      </c>
      <c r="F563" s="21">
        <f>IF(B563&lt;741000,0,IF(B563&lt;2191000,B563-740000,IF(B563&lt;2193000,1451000,IF(B563&lt;2196000,1453000,IF(B563&lt;2200000,1456000,IF(B563&lt;3600000,ROUND(ROUNDDOWN(B563/4,-3)*2.8,0)-80000,IF(B563&lt;6600000,ROUND(ROUNDDOWN(B563/4,-3)*3.2,0)-440000,IF(B563&lt;8500000,ROUNDDOWN(B563*0.9,0)-1100000,B563-1950000))))))))</f>
        <v/>
      </c>
      <c r="G563" s="21">
        <f>IF(F563&gt;23500000,NA(),IF(F563&lt;=4890000,1040000,IF(F563&lt;=6550000,670000,620000)))</f>
        <v/>
      </c>
      <c r="H563" s="21">
        <f>IF(D563&lt;=0,0,MAX(0,MIN(2000000,D563-MIN(100000,ROUNDDOWN(F563*0.05,0)))))</f>
        <v/>
      </c>
      <c r="I563" s="21">
        <f>IF(C563&lt;=2000,0,MIN(C563,ROUNDDOWN(F563*0.4,0))-2000)</f>
        <v/>
      </c>
      <c r="J563" s="21">
        <f>MAX(0,ROUNDDOWN(F563-E563-G563,-3))</f>
        <v/>
      </c>
      <c r="K563" s="21">
        <f>MAX(0,ROUNDDOWN(F563-E563-G563-H563-I563,-3))</f>
        <v/>
      </c>
      <c r="L563" s="21">
        <f>MAX(0,ROUNDDOWN(F563-E563-G563-H563,-3))</f>
        <v/>
      </c>
      <c r="M563" s="21">
        <f>IF(J563&lt;=0,0,ROUNDDOWN((J563*LOOKUP(J563,{0,1950001,3300001,6950001,9000001,18000001,40000001},{0.05,0.1,0.2,0.23,0.33,0.4,0.45})-LOOKUP(J563,{0,1950001,3300001,6950001,9000001,18000001,40000001},{0,97500,427500,636000,1536000,2796000,4796000}))*1.021,-2))</f>
        <v/>
      </c>
      <c r="N563" s="21">
        <f>IF(K563&lt;=0,0,ROUNDDOWN((K563*LOOKUP(K563,{0,1950001,3300001,6950001,9000001,18000001,40000001},{0.05,0.1,0.2,0.23,0.33,0.4,0.45})-LOOKUP(K563,{0,1950001,3300001,6950001,9000001,18000001,40000001},{0,97500,427500,636000,1536000,2796000,4796000}))*1.021,-2))</f>
        <v/>
      </c>
      <c r="O563" s="21">
        <f>IF(L563&lt;=0,0,ROUNDDOWN((L563*LOOKUP(L563,{0,1950001,3300001,6950001,9000001,18000001,40000001},{0.05,0.1,0.2,0.23,0.33,0.4,0.45})-LOOKUP(L563,{0,1950001,3300001,6950001,9000001,18000001,40000001},{0,97500,427500,636000,1536000,2796000,4796000}))*1.021,-2))</f>
        <v/>
      </c>
      <c r="P563" s="21">
        <f>MAX(0,ROUNDDOWN(F563-E563-430000,-3))</f>
        <v/>
      </c>
      <c r="Q563" s="21">
        <f>MAX(0,ROUNDDOWN(F563-E563-430000-H563,-3))</f>
        <v/>
      </c>
      <c r="R563" s="21">
        <f>IF(F563&lt;=450000,0,MAX(0,P563*0.06-MIN(50000,P563)*0.03))</f>
        <v/>
      </c>
      <c r="S563" s="21">
        <f>IF(F563&lt;=450000,0,MAX(0,P563*0.04-MIN(50000,P563)*0.02))</f>
        <v/>
      </c>
      <c r="T563" s="21">
        <f>IF(F563&lt;=450000,0,MAX(0,Q563*0.06-MIN(50000,Q563)*0.03))</f>
        <v/>
      </c>
      <c r="U563" s="21">
        <f>IF(F563&lt;=450000,0,MAX(0,Q563*0.04-MIN(50000,Q563)*0.02))</f>
        <v/>
      </c>
      <c r="V563" s="21">
        <f>50000+MAX(0,G563-480000)</f>
        <v/>
      </c>
      <c r="W563" s="21">
        <f>P563-V563</f>
        <v/>
      </c>
      <c r="X563" s="21">
        <f>Q563-V563</f>
        <v/>
      </c>
      <c r="Y563" s="22">
        <f>IF(W563&lt;0,0.9,LOOKUP(W563,{0,1950001,3300001,6950001,9000001,18000001,40000001},{0.84895,0.7979,0.6958,0.66517,0.56307,0.4916,0.44055}))</f>
        <v/>
      </c>
      <c r="Z563" s="22">
        <f>IF(X563&lt;0,0.9,LOOKUP(X563,{0,1950001,3300001,6950001,9000001,18000001,40000001},{0.84895,0.7979,0.6958,0.66517,0.56307,0.4916,0.44055}))</f>
        <v/>
      </c>
      <c r="AA563" s="22">
        <f>IF(W563&lt;0,0,CHOOSE(MATCH(W563,{0,1950001,3300001,6950001,9000001},1),5.105/84.895,10.21/79.79,20.42/69.58,23.483/66.517,33.693/56.307))</f>
        <v/>
      </c>
      <c r="AB563" s="21">
        <f>IF(C563&lt;=2000,0,(MIN(C563,ROUNDDOWN(F563*0.3,0))-2000)*0.1)</f>
        <v/>
      </c>
      <c r="AC563" s="21">
        <f>IF(C563&lt;=2000,0,MIN((C563-2000)*Y563,(R563+S563)*0.2))</f>
        <v/>
      </c>
      <c r="AD563" s="21">
        <f>IF(C563&lt;=2000,0,MIN((C563-2000)*Z563,(T563+U563)*0.2))</f>
        <v/>
      </c>
      <c r="AE563" s="21">
        <f>AC563*AA563</f>
        <v/>
      </c>
      <c r="AF563" s="21">
        <f>ROUNDDOWN(R563,-2)+ROUNDDOWN(S563,-2)</f>
        <v/>
      </c>
      <c r="AG563" s="21">
        <f>ROUNDDOWN(MAX(0,R563-(AB563+AC563+AE563)*0.6),-2)+ROUNDDOWN(MAX(0,S563-(AB563+AC563+AE563)*0.4),-2)</f>
        <v/>
      </c>
      <c r="AH563" s="21">
        <f>ROUNDDOWN(MAX(0,T563-(AB563+AD563)*0.6),-2)+ROUNDDOWN(MAX(0,U563-(AB563+AD563)*0.4),-2)</f>
        <v/>
      </c>
      <c r="AI563" s="21">
        <f>ROUNDDOWN(T563,-2)+ROUNDDOWN(U563,-2)</f>
        <v/>
      </c>
      <c r="AJ563" s="21">
        <f>M563+AF563</f>
        <v/>
      </c>
      <c r="AK563" s="21">
        <f>M563+AG563</f>
        <v/>
      </c>
      <c r="AL563" s="21">
        <f>N563+AH563</f>
        <v/>
      </c>
      <c r="AM563" s="21">
        <f>O563+AI563</f>
        <v/>
      </c>
      <c r="AN563" s="21">
        <f>N563+AI563</f>
        <v/>
      </c>
      <c r="AO563" s="21">
        <f>ROUNDDOWN((R563+S563)*0.2/Y563+2000,0)</f>
        <v/>
      </c>
      <c r="AP563" s="21">
        <f>ROUNDDOWN((T563+U563)*0.2/Z563+2000,0)</f>
        <v/>
      </c>
      <c r="AQ563" s="21">
        <f>AL563-AK563</f>
        <v/>
      </c>
      <c r="AR563" s="21">
        <f>AM563-AK563</f>
        <v/>
      </c>
      <c r="AS563" s="21">
        <f>AM563-AL563</f>
        <v/>
      </c>
      <c r="AT563" s="21">
        <f>AK563+C563-AJ563</f>
        <v/>
      </c>
      <c r="AU563" s="21">
        <f>AL563+C563-AM563</f>
        <v/>
      </c>
      <c r="AV563" s="21">
        <f>AN563+C563-AM563</f>
        <v/>
      </c>
    </row>
    <row r="564">
      <c r="A564" t="inlineStr">
        <is>
          <t>医療費の境目</t>
        </is>
      </c>
      <c r="B564" s="21">
        <f>'3_医療費の境目'!$B$3</f>
        <v/>
      </c>
      <c r="C564" s="21">
        <f>IF('3_医療費の境目'!$B$4="",AO564,'3_医療費の境目'!$B$4)</f>
        <v/>
      </c>
      <c r="D564" s="21">
        <f>'3_医療費の境目'!D564</f>
        <v/>
      </c>
      <c r="E564" s="21">
        <f>ROUND(MIN(B564/12,650000)*12*0.0915+MIN(B564/12,1390000)*12*(0.0504+0)+B564*0.005,0)</f>
        <v/>
      </c>
      <c r="F564" s="21">
        <f>IF(B564&lt;741000,0,IF(B564&lt;2191000,B564-740000,IF(B564&lt;2193000,1451000,IF(B564&lt;2196000,1453000,IF(B564&lt;2200000,1456000,IF(B564&lt;3600000,ROUND(ROUNDDOWN(B564/4,-3)*2.8,0)-80000,IF(B564&lt;6600000,ROUND(ROUNDDOWN(B564/4,-3)*3.2,0)-440000,IF(B564&lt;8500000,ROUNDDOWN(B564*0.9,0)-1100000,B564-1950000))))))))</f>
        <v/>
      </c>
      <c r="G564" s="21">
        <f>IF(F564&gt;23500000,NA(),IF(F564&lt;=4890000,1040000,IF(F564&lt;=6550000,670000,620000)))</f>
        <v/>
      </c>
      <c r="H564" s="21">
        <f>IF(D564&lt;=0,0,MAX(0,MIN(2000000,D564-MIN(100000,ROUNDDOWN(F564*0.05,0)))))</f>
        <v/>
      </c>
      <c r="I564" s="21">
        <f>IF(C564&lt;=2000,0,MIN(C564,ROUNDDOWN(F564*0.4,0))-2000)</f>
        <v/>
      </c>
      <c r="J564" s="21">
        <f>MAX(0,ROUNDDOWN(F564-E564-G564,-3))</f>
        <v/>
      </c>
      <c r="K564" s="21">
        <f>MAX(0,ROUNDDOWN(F564-E564-G564-H564-I564,-3))</f>
        <v/>
      </c>
      <c r="L564" s="21">
        <f>MAX(0,ROUNDDOWN(F564-E564-G564-H564,-3))</f>
        <v/>
      </c>
      <c r="M564" s="21">
        <f>IF(J564&lt;=0,0,ROUNDDOWN((J564*LOOKUP(J564,{0,1950001,3300001,6950001,9000001,18000001,40000001},{0.05,0.1,0.2,0.23,0.33,0.4,0.45})-LOOKUP(J564,{0,1950001,3300001,6950001,9000001,18000001,40000001},{0,97500,427500,636000,1536000,2796000,4796000}))*1.021,-2))</f>
        <v/>
      </c>
      <c r="N564" s="21">
        <f>IF(K564&lt;=0,0,ROUNDDOWN((K564*LOOKUP(K564,{0,1950001,3300001,6950001,9000001,18000001,40000001},{0.05,0.1,0.2,0.23,0.33,0.4,0.45})-LOOKUP(K564,{0,1950001,3300001,6950001,9000001,18000001,40000001},{0,97500,427500,636000,1536000,2796000,4796000}))*1.021,-2))</f>
        <v/>
      </c>
      <c r="O564" s="21">
        <f>IF(L564&lt;=0,0,ROUNDDOWN((L564*LOOKUP(L564,{0,1950001,3300001,6950001,9000001,18000001,40000001},{0.05,0.1,0.2,0.23,0.33,0.4,0.45})-LOOKUP(L564,{0,1950001,3300001,6950001,9000001,18000001,40000001},{0,97500,427500,636000,1536000,2796000,4796000}))*1.021,-2))</f>
        <v/>
      </c>
      <c r="P564" s="21">
        <f>MAX(0,ROUNDDOWN(F564-E564-430000,-3))</f>
        <v/>
      </c>
      <c r="Q564" s="21">
        <f>MAX(0,ROUNDDOWN(F564-E564-430000-H564,-3))</f>
        <v/>
      </c>
      <c r="R564" s="21">
        <f>IF(F564&lt;=450000,0,MAX(0,P564*0.06-MIN(50000,P564)*0.03))</f>
        <v/>
      </c>
      <c r="S564" s="21">
        <f>IF(F564&lt;=450000,0,MAX(0,P564*0.04-MIN(50000,P564)*0.02))</f>
        <v/>
      </c>
      <c r="T564" s="21">
        <f>IF(F564&lt;=450000,0,MAX(0,Q564*0.06-MIN(50000,Q564)*0.03))</f>
        <v/>
      </c>
      <c r="U564" s="21">
        <f>IF(F564&lt;=450000,0,MAX(0,Q564*0.04-MIN(50000,Q564)*0.02))</f>
        <v/>
      </c>
      <c r="V564" s="21">
        <f>50000+MAX(0,G564-480000)</f>
        <v/>
      </c>
      <c r="W564" s="21">
        <f>P564-V564</f>
        <v/>
      </c>
      <c r="X564" s="21">
        <f>Q564-V564</f>
        <v/>
      </c>
      <c r="Y564" s="22">
        <f>IF(W564&lt;0,0.9,LOOKUP(W564,{0,1950001,3300001,6950001,9000001,18000001,40000001},{0.84895,0.7979,0.6958,0.66517,0.56307,0.4916,0.44055}))</f>
        <v/>
      </c>
      <c r="Z564" s="22">
        <f>IF(X564&lt;0,0.9,LOOKUP(X564,{0,1950001,3300001,6950001,9000001,18000001,40000001},{0.84895,0.7979,0.6958,0.66517,0.56307,0.4916,0.44055}))</f>
        <v/>
      </c>
      <c r="AA564" s="22">
        <f>IF(W564&lt;0,0,CHOOSE(MATCH(W564,{0,1950001,3300001,6950001,9000001},1),5.105/84.895,10.21/79.79,20.42/69.58,23.483/66.517,33.693/56.307))</f>
        <v/>
      </c>
      <c r="AB564" s="21">
        <f>IF(C564&lt;=2000,0,(MIN(C564,ROUNDDOWN(F564*0.3,0))-2000)*0.1)</f>
        <v/>
      </c>
      <c r="AC564" s="21">
        <f>IF(C564&lt;=2000,0,MIN((C564-2000)*Y564,(R564+S564)*0.2))</f>
        <v/>
      </c>
      <c r="AD564" s="21">
        <f>IF(C564&lt;=2000,0,MIN((C564-2000)*Z564,(T564+U564)*0.2))</f>
        <v/>
      </c>
      <c r="AE564" s="21">
        <f>AC564*AA564</f>
        <v/>
      </c>
      <c r="AF564" s="21">
        <f>ROUNDDOWN(R564,-2)+ROUNDDOWN(S564,-2)</f>
        <v/>
      </c>
      <c r="AG564" s="21">
        <f>ROUNDDOWN(MAX(0,R564-(AB564+AC564+AE564)*0.6),-2)+ROUNDDOWN(MAX(0,S564-(AB564+AC564+AE564)*0.4),-2)</f>
        <v/>
      </c>
      <c r="AH564" s="21">
        <f>ROUNDDOWN(MAX(0,T564-(AB564+AD564)*0.6),-2)+ROUNDDOWN(MAX(0,U564-(AB564+AD564)*0.4),-2)</f>
        <v/>
      </c>
      <c r="AI564" s="21">
        <f>ROUNDDOWN(T564,-2)+ROUNDDOWN(U564,-2)</f>
        <v/>
      </c>
      <c r="AJ564" s="21">
        <f>M564+AF564</f>
        <v/>
      </c>
      <c r="AK564" s="21">
        <f>M564+AG564</f>
        <v/>
      </c>
      <c r="AL564" s="21">
        <f>N564+AH564</f>
        <v/>
      </c>
      <c r="AM564" s="21">
        <f>O564+AI564</f>
        <v/>
      </c>
      <c r="AN564" s="21">
        <f>N564+AI564</f>
        <v/>
      </c>
      <c r="AO564" s="21">
        <f>ROUNDDOWN((R564+S564)*0.2/Y564+2000,0)</f>
        <v/>
      </c>
      <c r="AP564" s="21">
        <f>ROUNDDOWN((T564+U564)*0.2/Z564+2000,0)</f>
        <v/>
      </c>
      <c r="AQ564" s="21">
        <f>AL564-AK564</f>
        <v/>
      </c>
      <c r="AR564" s="21">
        <f>AM564-AK564</f>
        <v/>
      </c>
      <c r="AS564" s="21">
        <f>AM564-AL564</f>
        <v/>
      </c>
      <c r="AT564" s="21">
        <f>AK564+C564-AJ564</f>
        <v/>
      </c>
      <c r="AU564" s="21">
        <f>AL564+C564-AM564</f>
        <v/>
      </c>
      <c r="AV564" s="21">
        <f>AN564+C564-AM564</f>
        <v/>
      </c>
    </row>
    <row r="565">
      <c r="A565" t="inlineStr">
        <is>
          <t>医療費の境目</t>
        </is>
      </c>
      <c r="B565" s="21">
        <f>'3_医療費の境目'!$B$3</f>
        <v/>
      </c>
      <c r="C565" s="21">
        <f>IF('3_医療費の境目'!$B$4="",AO565,'3_医療費の境目'!$B$4)</f>
        <v/>
      </c>
      <c r="D565" s="21">
        <f>'3_医療費の境目'!D565</f>
        <v/>
      </c>
      <c r="E565" s="21">
        <f>ROUND(MIN(B565/12,650000)*12*0.0915+MIN(B565/12,1390000)*12*(0.0504+0)+B565*0.005,0)</f>
        <v/>
      </c>
      <c r="F565" s="21">
        <f>IF(B565&lt;741000,0,IF(B565&lt;2191000,B565-740000,IF(B565&lt;2193000,1451000,IF(B565&lt;2196000,1453000,IF(B565&lt;2200000,1456000,IF(B565&lt;3600000,ROUND(ROUNDDOWN(B565/4,-3)*2.8,0)-80000,IF(B565&lt;6600000,ROUND(ROUNDDOWN(B565/4,-3)*3.2,0)-440000,IF(B565&lt;8500000,ROUNDDOWN(B565*0.9,0)-1100000,B565-1950000))))))))</f>
        <v/>
      </c>
      <c r="G565" s="21">
        <f>IF(F565&gt;23500000,NA(),IF(F565&lt;=4890000,1040000,IF(F565&lt;=6550000,670000,620000)))</f>
        <v/>
      </c>
      <c r="H565" s="21">
        <f>IF(D565&lt;=0,0,MAX(0,MIN(2000000,D565-MIN(100000,ROUNDDOWN(F565*0.05,0)))))</f>
        <v/>
      </c>
      <c r="I565" s="21">
        <f>IF(C565&lt;=2000,0,MIN(C565,ROUNDDOWN(F565*0.4,0))-2000)</f>
        <v/>
      </c>
      <c r="J565" s="21">
        <f>MAX(0,ROUNDDOWN(F565-E565-G565,-3))</f>
        <v/>
      </c>
      <c r="K565" s="21">
        <f>MAX(0,ROUNDDOWN(F565-E565-G565-H565-I565,-3))</f>
        <v/>
      </c>
      <c r="L565" s="21">
        <f>MAX(0,ROUNDDOWN(F565-E565-G565-H565,-3))</f>
        <v/>
      </c>
      <c r="M565" s="21">
        <f>IF(J565&lt;=0,0,ROUNDDOWN((J565*LOOKUP(J565,{0,1950001,3300001,6950001,9000001,18000001,40000001},{0.05,0.1,0.2,0.23,0.33,0.4,0.45})-LOOKUP(J565,{0,1950001,3300001,6950001,9000001,18000001,40000001},{0,97500,427500,636000,1536000,2796000,4796000}))*1.021,-2))</f>
        <v/>
      </c>
      <c r="N565" s="21">
        <f>IF(K565&lt;=0,0,ROUNDDOWN((K565*LOOKUP(K565,{0,1950001,3300001,6950001,9000001,18000001,40000001},{0.05,0.1,0.2,0.23,0.33,0.4,0.45})-LOOKUP(K565,{0,1950001,3300001,6950001,9000001,18000001,40000001},{0,97500,427500,636000,1536000,2796000,4796000}))*1.021,-2))</f>
        <v/>
      </c>
      <c r="O565" s="21">
        <f>IF(L565&lt;=0,0,ROUNDDOWN((L565*LOOKUP(L565,{0,1950001,3300001,6950001,9000001,18000001,40000001},{0.05,0.1,0.2,0.23,0.33,0.4,0.45})-LOOKUP(L565,{0,1950001,3300001,6950001,9000001,18000001,40000001},{0,97500,427500,636000,1536000,2796000,4796000}))*1.021,-2))</f>
        <v/>
      </c>
      <c r="P565" s="21">
        <f>MAX(0,ROUNDDOWN(F565-E565-430000,-3))</f>
        <v/>
      </c>
      <c r="Q565" s="21">
        <f>MAX(0,ROUNDDOWN(F565-E565-430000-H565,-3))</f>
        <v/>
      </c>
      <c r="R565" s="21">
        <f>IF(F565&lt;=450000,0,MAX(0,P565*0.06-MIN(50000,P565)*0.03))</f>
        <v/>
      </c>
      <c r="S565" s="21">
        <f>IF(F565&lt;=450000,0,MAX(0,P565*0.04-MIN(50000,P565)*0.02))</f>
        <v/>
      </c>
      <c r="T565" s="21">
        <f>IF(F565&lt;=450000,0,MAX(0,Q565*0.06-MIN(50000,Q565)*0.03))</f>
        <v/>
      </c>
      <c r="U565" s="21">
        <f>IF(F565&lt;=450000,0,MAX(0,Q565*0.04-MIN(50000,Q565)*0.02))</f>
        <v/>
      </c>
      <c r="V565" s="21">
        <f>50000+MAX(0,G565-480000)</f>
        <v/>
      </c>
      <c r="W565" s="21">
        <f>P565-V565</f>
        <v/>
      </c>
      <c r="X565" s="21">
        <f>Q565-V565</f>
        <v/>
      </c>
      <c r="Y565" s="22">
        <f>IF(W565&lt;0,0.9,LOOKUP(W565,{0,1950001,3300001,6950001,9000001,18000001,40000001},{0.84895,0.7979,0.6958,0.66517,0.56307,0.4916,0.44055}))</f>
        <v/>
      </c>
      <c r="Z565" s="22">
        <f>IF(X565&lt;0,0.9,LOOKUP(X565,{0,1950001,3300001,6950001,9000001,18000001,40000001},{0.84895,0.7979,0.6958,0.66517,0.56307,0.4916,0.44055}))</f>
        <v/>
      </c>
      <c r="AA565" s="22">
        <f>IF(W565&lt;0,0,CHOOSE(MATCH(W565,{0,1950001,3300001,6950001,9000001},1),5.105/84.895,10.21/79.79,20.42/69.58,23.483/66.517,33.693/56.307))</f>
        <v/>
      </c>
      <c r="AB565" s="21">
        <f>IF(C565&lt;=2000,0,(MIN(C565,ROUNDDOWN(F565*0.3,0))-2000)*0.1)</f>
        <v/>
      </c>
      <c r="AC565" s="21">
        <f>IF(C565&lt;=2000,0,MIN((C565-2000)*Y565,(R565+S565)*0.2))</f>
        <v/>
      </c>
      <c r="AD565" s="21">
        <f>IF(C565&lt;=2000,0,MIN((C565-2000)*Z565,(T565+U565)*0.2))</f>
        <v/>
      </c>
      <c r="AE565" s="21">
        <f>AC565*AA565</f>
        <v/>
      </c>
      <c r="AF565" s="21">
        <f>ROUNDDOWN(R565,-2)+ROUNDDOWN(S565,-2)</f>
        <v/>
      </c>
      <c r="AG565" s="21">
        <f>ROUNDDOWN(MAX(0,R565-(AB565+AC565+AE565)*0.6),-2)+ROUNDDOWN(MAX(0,S565-(AB565+AC565+AE565)*0.4),-2)</f>
        <v/>
      </c>
      <c r="AH565" s="21">
        <f>ROUNDDOWN(MAX(0,T565-(AB565+AD565)*0.6),-2)+ROUNDDOWN(MAX(0,U565-(AB565+AD565)*0.4),-2)</f>
        <v/>
      </c>
      <c r="AI565" s="21">
        <f>ROUNDDOWN(T565,-2)+ROUNDDOWN(U565,-2)</f>
        <v/>
      </c>
      <c r="AJ565" s="21">
        <f>M565+AF565</f>
        <v/>
      </c>
      <c r="AK565" s="21">
        <f>M565+AG565</f>
        <v/>
      </c>
      <c r="AL565" s="21">
        <f>N565+AH565</f>
        <v/>
      </c>
      <c r="AM565" s="21">
        <f>O565+AI565</f>
        <v/>
      </c>
      <c r="AN565" s="21">
        <f>N565+AI565</f>
        <v/>
      </c>
      <c r="AO565" s="21">
        <f>ROUNDDOWN((R565+S565)*0.2/Y565+2000,0)</f>
        <v/>
      </c>
      <c r="AP565" s="21">
        <f>ROUNDDOWN((T565+U565)*0.2/Z565+2000,0)</f>
        <v/>
      </c>
      <c r="AQ565" s="21">
        <f>AL565-AK565</f>
        <v/>
      </c>
      <c r="AR565" s="21">
        <f>AM565-AK565</f>
        <v/>
      </c>
      <c r="AS565" s="21">
        <f>AM565-AL565</f>
        <v/>
      </c>
      <c r="AT565" s="21">
        <f>AK565+C565-AJ565</f>
        <v/>
      </c>
      <c r="AU565" s="21">
        <f>AL565+C565-AM565</f>
        <v/>
      </c>
      <c r="AV565" s="21">
        <f>AN565+C565-AM565</f>
        <v/>
      </c>
    </row>
    <row r="566">
      <c r="A566" t="inlineStr">
        <is>
          <t>医療費の境目</t>
        </is>
      </c>
      <c r="B566" s="21">
        <f>'3_医療費の境目'!$B$3</f>
        <v/>
      </c>
      <c r="C566" s="21">
        <f>IF('3_医療費の境目'!$B$4="",AO566,'3_医療費の境目'!$B$4)</f>
        <v/>
      </c>
      <c r="D566" s="21">
        <f>'3_医療費の境目'!D566</f>
        <v/>
      </c>
      <c r="E566" s="21">
        <f>ROUND(MIN(B566/12,650000)*12*0.0915+MIN(B566/12,1390000)*12*(0.0504+0)+B566*0.005,0)</f>
        <v/>
      </c>
      <c r="F566" s="21">
        <f>IF(B566&lt;741000,0,IF(B566&lt;2191000,B566-740000,IF(B566&lt;2193000,1451000,IF(B566&lt;2196000,1453000,IF(B566&lt;2200000,1456000,IF(B566&lt;3600000,ROUND(ROUNDDOWN(B566/4,-3)*2.8,0)-80000,IF(B566&lt;6600000,ROUND(ROUNDDOWN(B566/4,-3)*3.2,0)-440000,IF(B566&lt;8500000,ROUNDDOWN(B566*0.9,0)-1100000,B566-1950000))))))))</f>
        <v/>
      </c>
      <c r="G566" s="21">
        <f>IF(F566&gt;23500000,NA(),IF(F566&lt;=4890000,1040000,IF(F566&lt;=6550000,670000,620000)))</f>
        <v/>
      </c>
      <c r="H566" s="21">
        <f>IF(D566&lt;=0,0,MAX(0,MIN(2000000,D566-MIN(100000,ROUNDDOWN(F566*0.05,0)))))</f>
        <v/>
      </c>
      <c r="I566" s="21">
        <f>IF(C566&lt;=2000,0,MIN(C566,ROUNDDOWN(F566*0.4,0))-2000)</f>
        <v/>
      </c>
      <c r="J566" s="21">
        <f>MAX(0,ROUNDDOWN(F566-E566-G566,-3))</f>
        <v/>
      </c>
      <c r="K566" s="21">
        <f>MAX(0,ROUNDDOWN(F566-E566-G566-H566-I566,-3))</f>
        <v/>
      </c>
      <c r="L566" s="21">
        <f>MAX(0,ROUNDDOWN(F566-E566-G566-H566,-3))</f>
        <v/>
      </c>
      <c r="M566" s="21">
        <f>IF(J566&lt;=0,0,ROUNDDOWN((J566*LOOKUP(J566,{0,1950001,3300001,6950001,9000001,18000001,40000001},{0.05,0.1,0.2,0.23,0.33,0.4,0.45})-LOOKUP(J566,{0,1950001,3300001,6950001,9000001,18000001,40000001},{0,97500,427500,636000,1536000,2796000,4796000}))*1.021,-2))</f>
        <v/>
      </c>
      <c r="N566" s="21">
        <f>IF(K566&lt;=0,0,ROUNDDOWN((K566*LOOKUP(K566,{0,1950001,3300001,6950001,9000001,18000001,40000001},{0.05,0.1,0.2,0.23,0.33,0.4,0.45})-LOOKUP(K566,{0,1950001,3300001,6950001,9000001,18000001,40000001},{0,97500,427500,636000,1536000,2796000,4796000}))*1.021,-2))</f>
        <v/>
      </c>
      <c r="O566" s="21">
        <f>IF(L566&lt;=0,0,ROUNDDOWN((L566*LOOKUP(L566,{0,1950001,3300001,6950001,9000001,18000001,40000001},{0.05,0.1,0.2,0.23,0.33,0.4,0.45})-LOOKUP(L566,{0,1950001,3300001,6950001,9000001,18000001,40000001},{0,97500,427500,636000,1536000,2796000,4796000}))*1.021,-2))</f>
        <v/>
      </c>
      <c r="P566" s="21">
        <f>MAX(0,ROUNDDOWN(F566-E566-430000,-3))</f>
        <v/>
      </c>
      <c r="Q566" s="21">
        <f>MAX(0,ROUNDDOWN(F566-E566-430000-H566,-3))</f>
        <v/>
      </c>
      <c r="R566" s="21">
        <f>IF(F566&lt;=450000,0,MAX(0,P566*0.06-MIN(50000,P566)*0.03))</f>
        <v/>
      </c>
      <c r="S566" s="21">
        <f>IF(F566&lt;=450000,0,MAX(0,P566*0.04-MIN(50000,P566)*0.02))</f>
        <v/>
      </c>
      <c r="T566" s="21">
        <f>IF(F566&lt;=450000,0,MAX(0,Q566*0.06-MIN(50000,Q566)*0.03))</f>
        <v/>
      </c>
      <c r="U566" s="21">
        <f>IF(F566&lt;=450000,0,MAX(0,Q566*0.04-MIN(50000,Q566)*0.02))</f>
        <v/>
      </c>
      <c r="V566" s="21">
        <f>50000+MAX(0,G566-480000)</f>
        <v/>
      </c>
      <c r="W566" s="21">
        <f>P566-V566</f>
        <v/>
      </c>
      <c r="X566" s="21">
        <f>Q566-V566</f>
        <v/>
      </c>
      <c r="Y566" s="22">
        <f>IF(W566&lt;0,0.9,LOOKUP(W566,{0,1950001,3300001,6950001,9000001,18000001,40000001},{0.84895,0.7979,0.6958,0.66517,0.56307,0.4916,0.44055}))</f>
        <v/>
      </c>
      <c r="Z566" s="22">
        <f>IF(X566&lt;0,0.9,LOOKUP(X566,{0,1950001,3300001,6950001,9000001,18000001,40000001},{0.84895,0.7979,0.6958,0.66517,0.56307,0.4916,0.44055}))</f>
        <v/>
      </c>
      <c r="AA566" s="22">
        <f>IF(W566&lt;0,0,CHOOSE(MATCH(W566,{0,1950001,3300001,6950001,9000001},1),5.105/84.895,10.21/79.79,20.42/69.58,23.483/66.517,33.693/56.307))</f>
        <v/>
      </c>
      <c r="AB566" s="21">
        <f>IF(C566&lt;=2000,0,(MIN(C566,ROUNDDOWN(F566*0.3,0))-2000)*0.1)</f>
        <v/>
      </c>
      <c r="AC566" s="21">
        <f>IF(C566&lt;=2000,0,MIN((C566-2000)*Y566,(R566+S566)*0.2))</f>
        <v/>
      </c>
      <c r="AD566" s="21">
        <f>IF(C566&lt;=2000,0,MIN((C566-2000)*Z566,(T566+U566)*0.2))</f>
        <v/>
      </c>
      <c r="AE566" s="21">
        <f>AC566*AA566</f>
        <v/>
      </c>
      <c r="AF566" s="21">
        <f>ROUNDDOWN(R566,-2)+ROUNDDOWN(S566,-2)</f>
        <v/>
      </c>
      <c r="AG566" s="21">
        <f>ROUNDDOWN(MAX(0,R566-(AB566+AC566+AE566)*0.6),-2)+ROUNDDOWN(MAX(0,S566-(AB566+AC566+AE566)*0.4),-2)</f>
        <v/>
      </c>
      <c r="AH566" s="21">
        <f>ROUNDDOWN(MAX(0,T566-(AB566+AD566)*0.6),-2)+ROUNDDOWN(MAX(0,U566-(AB566+AD566)*0.4),-2)</f>
        <v/>
      </c>
      <c r="AI566" s="21">
        <f>ROUNDDOWN(T566,-2)+ROUNDDOWN(U566,-2)</f>
        <v/>
      </c>
      <c r="AJ566" s="21">
        <f>M566+AF566</f>
        <v/>
      </c>
      <c r="AK566" s="21">
        <f>M566+AG566</f>
        <v/>
      </c>
      <c r="AL566" s="21">
        <f>N566+AH566</f>
        <v/>
      </c>
      <c r="AM566" s="21">
        <f>O566+AI566</f>
        <v/>
      </c>
      <c r="AN566" s="21">
        <f>N566+AI566</f>
        <v/>
      </c>
      <c r="AO566" s="21">
        <f>ROUNDDOWN((R566+S566)*0.2/Y566+2000,0)</f>
        <v/>
      </c>
      <c r="AP566" s="21">
        <f>ROUNDDOWN((T566+U566)*0.2/Z566+2000,0)</f>
        <v/>
      </c>
      <c r="AQ566" s="21">
        <f>AL566-AK566</f>
        <v/>
      </c>
      <c r="AR566" s="21">
        <f>AM566-AK566</f>
        <v/>
      </c>
      <c r="AS566" s="21">
        <f>AM566-AL566</f>
        <v/>
      </c>
      <c r="AT566" s="21">
        <f>AK566+C566-AJ566</f>
        <v/>
      </c>
      <c r="AU566" s="21">
        <f>AL566+C566-AM566</f>
        <v/>
      </c>
      <c r="AV566" s="21">
        <f>AN566+C566-AM566</f>
        <v/>
      </c>
    </row>
    <row r="567">
      <c r="A567" t="inlineStr">
        <is>
          <t>医療費の境目</t>
        </is>
      </c>
      <c r="B567" s="21">
        <f>'3_医療費の境目'!$B$3</f>
        <v/>
      </c>
      <c r="C567" s="21">
        <f>IF('3_医療費の境目'!$B$4="",AO567,'3_医療費の境目'!$B$4)</f>
        <v/>
      </c>
      <c r="D567" s="21">
        <f>'3_医療費の境目'!D567</f>
        <v/>
      </c>
      <c r="E567" s="21">
        <f>ROUND(MIN(B567/12,650000)*12*0.0915+MIN(B567/12,1390000)*12*(0.0504+0)+B567*0.005,0)</f>
        <v/>
      </c>
      <c r="F567" s="21">
        <f>IF(B567&lt;741000,0,IF(B567&lt;2191000,B567-740000,IF(B567&lt;2193000,1451000,IF(B567&lt;2196000,1453000,IF(B567&lt;2200000,1456000,IF(B567&lt;3600000,ROUND(ROUNDDOWN(B567/4,-3)*2.8,0)-80000,IF(B567&lt;6600000,ROUND(ROUNDDOWN(B567/4,-3)*3.2,0)-440000,IF(B567&lt;8500000,ROUNDDOWN(B567*0.9,0)-1100000,B567-1950000))))))))</f>
        <v/>
      </c>
      <c r="G567" s="21">
        <f>IF(F567&gt;23500000,NA(),IF(F567&lt;=4890000,1040000,IF(F567&lt;=6550000,670000,620000)))</f>
        <v/>
      </c>
      <c r="H567" s="21">
        <f>IF(D567&lt;=0,0,MAX(0,MIN(2000000,D567-MIN(100000,ROUNDDOWN(F567*0.05,0)))))</f>
        <v/>
      </c>
      <c r="I567" s="21">
        <f>IF(C567&lt;=2000,0,MIN(C567,ROUNDDOWN(F567*0.4,0))-2000)</f>
        <v/>
      </c>
      <c r="J567" s="21">
        <f>MAX(0,ROUNDDOWN(F567-E567-G567,-3))</f>
        <v/>
      </c>
      <c r="K567" s="21">
        <f>MAX(0,ROUNDDOWN(F567-E567-G567-H567-I567,-3))</f>
        <v/>
      </c>
      <c r="L567" s="21">
        <f>MAX(0,ROUNDDOWN(F567-E567-G567-H567,-3))</f>
        <v/>
      </c>
      <c r="M567" s="21">
        <f>IF(J567&lt;=0,0,ROUNDDOWN((J567*LOOKUP(J567,{0,1950001,3300001,6950001,9000001,18000001,40000001},{0.05,0.1,0.2,0.23,0.33,0.4,0.45})-LOOKUP(J567,{0,1950001,3300001,6950001,9000001,18000001,40000001},{0,97500,427500,636000,1536000,2796000,4796000}))*1.021,-2))</f>
        <v/>
      </c>
      <c r="N567" s="21">
        <f>IF(K567&lt;=0,0,ROUNDDOWN((K567*LOOKUP(K567,{0,1950001,3300001,6950001,9000001,18000001,40000001},{0.05,0.1,0.2,0.23,0.33,0.4,0.45})-LOOKUP(K567,{0,1950001,3300001,6950001,9000001,18000001,40000001},{0,97500,427500,636000,1536000,2796000,4796000}))*1.021,-2))</f>
        <v/>
      </c>
      <c r="O567" s="21">
        <f>IF(L567&lt;=0,0,ROUNDDOWN((L567*LOOKUP(L567,{0,1950001,3300001,6950001,9000001,18000001,40000001},{0.05,0.1,0.2,0.23,0.33,0.4,0.45})-LOOKUP(L567,{0,1950001,3300001,6950001,9000001,18000001,40000001},{0,97500,427500,636000,1536000,2796000,4796000}))*1.021,-2))</f>
        <v/>
      </c>
      <c r="P567" s="21">
        <f>MAX(0,ROUNDDOWN(F567-E567-430000,-3))</f>
        <v/>
      </c>
      <c r="Q567" s="21">
        <f>MAX(0,ROUNDDOWN(F567-E567-430000-H567,-3))</f>
        <v/>
      </c>
      <c r="R567" s="21">
        <f>IF(F567&lt;=450000,0,MAX(0,P567*0.06-MIN(50000,P567)*0.03))</f>
        <v/>
      </c>
      <c r="S567" s="21">
        <f>IF(F567&lt;=450000,0,MAX(0,P567*0.04-MIN(50000,P567)*0.02))</f>
        <v/>
      </c>
      <c r="T567" s="21">
        <f>IF(F567&lt;=450000,0,MAX(0,Q567*0.06-MIN(50000,Q567)*0.03))</f>
        <v/>
      </c>
      <c r="U567" s="21">
        <f>IF(F567&lt;=450000,0,MAX(0,Q567*0.04-MIN(50000,Q567)*0.02))</f>
        <v/>
      </c>
      <c r="V567" s="21">
        <f>50000+MAX(0,G567-480000)</f>
        <v/>
      </c>
      <c r="W567" s="21">
        <f>P567-V567</f>
        <v/>
      </c>
      <c r="X567" s="21">
        <f>Q567-V567</f>
        <v/>
      </c>
      <c r="Y567" s="22">
        <f>IF(W567&lt;0,0.9,LOOKUP(W567,{0,1950001,3300001,6950001,9000001,18000001,40000001},{0.84895,0.7979,0.6958,0.66517,0.56307,0.4916,0.44055}))</f>
        <v/>
      </c>
      <c r="Z567" s="22">
        <f>IF(X567&lt;0,0.9,LOOKUP(X567,{0,1950001,3300001,6950001,9000001,18000001,40000001},{0.84895,0.7979,0.6958,0.66517,0.56307,0.4916,0.44055}))</f>
        <v/>
      </c>
      <c r="AA567" s="22">
        <f>IF(W567&lt;0,0,CHOOSE(MATCH(W567,{0,1950001,3300001,6950001,9000001},1),5.105/84.895,10.21/79.79,20.42/69.58,23.483/66.517,33.693/56.307))</f>
        <v/>
      </c>
      <c r="AB567" s="21">
        <f>IF(C567&lt;=2000,0,(MIN(C567,ROUNDDOWN(F567*0.3,0))-2000)*0.1)</f>
        <v/>
      </c>
      <c r="AC567" s="21">
        <f>IF(C567&lt;=2000,0,MIN((C567-2000)*Y567,(R567+S567)*0.2))</f>
        <v/>
      </c>
      <c r="AD567" s="21">
        <f>IF(C567&lt;=2000,0,MIN((C567-2000)*Z567,(T567+U567)*0.2))</f>
        <v/>
      </c>
      <c r="AE567" s="21">
        <f>AC567*AA567</f>
        <v/>
      </c>
      <c r="AF567" s="21">
        <f>ROUNDDOWN(R567,-2)+ROUNDDOWN(S567,-2)</f>
        <v/>
      </c>
      <c r="AG567" s="21">
        <f>ROUNDDOWN(MAX(0,R567-(AB567+AC567+AE567)*0.6),-2)+ROUNDDOWN(MAX(0,S567-(AB567+AC567+AE567)*0.4),-2)</f>
        <v/>
      </c>
      <c r="AH567" s="21">
        <f>ROUNDDOWN(MAX(0,T567-(AB567+AD567)*0.6),-2)+ROUNDDOWN(MAX(0,U567-(AB567+AD567)*0.4),-2)</f>
        <v/>
      </c>
      <c r="AI567" s="21">
        <f>ROUNDDOWN(T567,-2)+ROUNDDOWN(U567,-2)</f>
        <v/>
      </c>
      <c r="AJ567" s="21">
        <f>M567+AF567</f>
        <v/>
      </c>
      <c r="AK567" s="21">
        <f>M567+AG567</f>
        <v/>
      </c>
      <c r="AL567" s="21">
        <f>N567+AH567</f>
        <v/>
      </c>
      <c r="AM567" s="21">
        <f>O567+AI567</f>
        <v/>
      </c>
      <c r="AN567" s="21">
        <f>N567+AI567</f>
        <v/>
      </c>
      <c r="AO567" s="21">
        <f>ROUNDDOWN((R567+S567)*0.2/Y567+2000,0)</f>
        <v/>
      </c>
      <c r="AP567" s="21">
        <f>ROUNDDOWN((T567+U567)*0.2/Z567+2000,0)</f>
        <v/>
      </c>
      <c r="AQ567" s="21">
        <f>AL567-AK567</f>
        <v/>
      </c>
      <c r="AR567" s="21">
        <f>AM567-AK567</f>
        <v/>
      </c>
      <c r="AS567" s="21">
        <f>AM567-AL567</f>
        <v/>
      </c>
      <c r="AT567" s="21">
        <f>AK567+C567-AJ567</f>
        <v/>
      </c>
      <c r="AU567" s="21">
        <f>AL567+C567-AM567</f>
        <v/>
      </c>
      <c r="AV567" s="21">
        <f>AN567+C567-AM567</f>
        <v/>
      </c>
    </row>
    <row r="568">
      <c r="A568" t="inlineStr">
        <is>
          <t>医療費の境目</t>
        </is>
      </c>
      <c r="B568" s="21">
        <f>'3_医療費の境目'!$B$3</f>
        <v/>
      </c>
      <c r="C568" s="21">
        <f>IF('3_医療費の境目'!$B$4="",AO568,'3_医療費の境目'!$B$4)</f>
        <v/>
      </c>
      <c r="D568" s="21">
        <f>'3_医療費の境目'!D568</f>
        <v/>
      </c>
      <c r="E568" s="21">
        <f>ROUND(MIN(B568/12,650000)*12*0.0915+MIN(B568/12,1390000)*12*(0.0504+0)+B568*0.005,0)</f>
        <v/>
      </c>
      <c r="F568" s="21">
        <f>IF(B568&lt;741000,0,IF(B568&lt;2191000,B568-740000,IF(B568&lt;2193000,1451000,IF(B568&lt;2196000,1453000,IF(B568&lt;2200000,1456000,IF(B568&lt;3600000,ROUND(ROUNDDOWN(B568/4,-3)*2.8,0)-80000,IF(B568&lt;6600000,ROUND(ROUNDDOWN(B568/4,-3)*3.2,0)-440000,IF(B568&lt;8500000,ROUNDDOWN(B568*0.9,0)-1100000,B568-1950000))))))))</f>
        <v/>
      </c>
      <c r="G568" s="21">
        <f>IF(F568&gt;23500000,NA(),IF(F568&lt;=4890000,1040000,IF(F568&lt;=6550000,670000,620000)))</f>
        <v/>
      </c>
      <c r="H568" s="21">
        <f>IF(D568&lt;=0,0,MAX(0,MIN(2000000,D568-MIN(100000,ROUNDDOWN(F568*0.05,0)))))</f>
        <v/>
      </c>
      <c r="I568" s="21">
        <f>IF(C568&lt;=2000,0,MIN(C568,ROUNDDOWN(F568*0.4,0))-2000)</f>
        <v/>
      </c>
      <c r="J568" s="21">
        <f>MAX(0,ROUNDDOWN(F568-E568-G568,-3))</f>
        <v/>
      </c>
      <c r="K568" s="21">
        <f>MAX(0,ROUNDDOWN(F568-E568-G568-H568-I568,-3))</f>
        <v/>
      </c>
      <c r="L568" s="21">
        <f>MAX(0,ROUNDDOWN(F568-E568-G568-H568,-3))</f>
        <v/>
      </c>
      <c r="M568" s="21">
        <f>IF(J568&lt;=0,0,ROUNDDOWN((J568*LOOKUP(J568,{0,1950001,3300001,6950001,9000001,18000001,40000001},{0.05,0.1,0.2,0.23,0.33,0.4,0.45})-LOOKUP(J568,{0,1950001,3300001,6950001,9000001,18000001,40000001},{0,97500,427500,636000,1536000,2796000,4796000}))*1.021,-2))</f>
        <v/>
      </c>
      <c r="N568" s="21">
        <f>IF(K568&lt;=0,0,ROUNDDOWN((K568*LOOKUP(K568,{0,1950001,3300001,6950001,9000001,18000001,40000001},{0.05,0.1,0.2,0.23,0.33,0.4,0.45})-LOOKUP(K568,{0,1950001,3300001,6950001,9000001,18000001,40000001},{0,97500,427500,636000,1536000,2796000,4796000}))*1.021,-2))</f>
        <v/>
      </c>
      <c r="O568" s="21">
        <f>IF(L568&lt;=0,0,ROUNDDOWN((L568*LOOKUP(L568,{0,1950001,3300001,6950001,9000001,18000001,40000001},{0.05,0.1,0.2,0.23,0.33,0.4,0.45})-LOOKUP(L568,{0,1950001,3300001,6950001,9000001,18000001,40000001},{0,97500,427500,636000,1536000,2796000,4796000}))*1.021,-2))</f>
        <v/>
      </c>
      <c r="P568" s="21">
        <f>MAX(0,ROUNDDOWN(F568-E568-430000,-3))</f>
        <v/>
      </c>
      <c r="Q568" s="21">
        <f>MAX(0,ROUNDDOWN(F568-E568-430000-H568,-3))</f>
        <v/>
      </c>
      <c r="R568" s="21">
        <f>IF(F568&lt;=450000,0,MAX(0,P568*0.06-MIN(50000,P568)*0.03))</f>
        <v/>
      </c>
      <c r="S568" s="21">
        <f>IF(F568&lt;=450000,0,MAX(0,P568*0.04-MIN(50000,P568)*0.02))</f>
        <v/>
      </c>
      <c r="T568" s="21">
        <f>IF(F568&lt;=450000,0,MAX(0,Q568*0.06-MIN(50000,Q568)*0.03))</f>
        <v/>
      </c>
      <c r="U568" s="21">
        <f>IF(F568&lt;=450000,0,MAX(0,Q568*0.04-MIN(50000,Q568)*0.02))</f>
        <v/>
      </c>
      <c r="V568" s="21">
        <f>50000+MAX(0,G568-480000)</f>
        <v/>
      </c>
      <c r="W568" s="21">
        <f>P568-V568</f>
        <v/>
      </c>
      <c r="X568" s="21">
        <f>Q568-V568</f>
        <v/>
      </c>
      <c r="Y568" s="22">
        <f>IF(W568&lt;0,0.9,LOOKUP(W568,{0,1950001,3300001,6950001,9000001,18000001,40000001},{0.84895,0.7979,0.6958,0.66517,0.56307,0.4916,0.44055}))</f>
        <v/>
      </c>
      <c r="Z568" s="22">
        <f>IF(X568&lt;0,0.9,LOOKUP(X568,{0,1950001,3300001,6950001,9000001,18000001,40000001},{0.84895,0.7979,0.6958,0.66517,0.56307,0.4916,0.44055}))</f>
        <v/>
      </c>
      <c r="AA568" s="22">
        <f>IF(W568&lt;0,0,CHOOSE(MATCH(W568,{0,1950001,3300001,6950001,9000001},1),5.105/84.895,10.21/79.79,20.42/69.58,23.483/66.517,33.693/56.307))</f>
        <v/>
      </c>
      <c r="AB568" s="21">
        <f>IF(C568&lt;=2000,0,(MIN(C568,ROUNDDOWN(F568*0.3,0))-2000)*0.1)</f>
        <v/>
      </c>
      <c r="AC568" s="21">
        <f>IF(C568&lt;=2000,0,MIN((C568-2000)*Y568,(R568+S568)*0.2))</f>
        <v/>
      </c>
      <c r="AD568" s="21">
        <f>IF(C568&lt;=2000,0,MIN((C568-2000)*Z568,(T568+U568)*0.2))</f>
        <v/>
      </c>
      <c r="AE568" s="21">
        <f>AC568*AA568</f>
        <v/>
      </c>
      <c r="AF568" s="21">
        <f>ROUNDDOWN(R568,-2)+ROUNDDOWN(S568,-2)</f>
        <v/>
      </c>
      <c r="AG568" s="21">
        <f>ROUNDDOWN(MAX(0,R568-(AB568+AC568+AE568)*0.6),-2)+ROUNDDOWN(MAX(0,S568-(AB568+AC568+AE568)*0.4),-2)</f>
        <v/>
      </c>
      <c r="AH568" s="21">
        <f>ROUNDDOWN(MAX(0,T568-(AB568+AD568)*0.6),-2)+ROUNDDOWN(MAX(0,U568-(AB568+AD568)*0.4),-2)</f>
        <v/>
      </c>
      <c r="AI568" s="21">
        <f>ROUNDDOWN(T568,-2)+ROUNDDOWN(U568,-2)</f>
        <v/>
      </c>
      <c r="AJ568" s="21">
        <f>M568+AF568</f>
        <v/>
      </c>
      <c r="AK568" s="21">
        <f>M568+AG568</f>
        <v/>
      </c>
      <c r="AL568" s="21">
        <f>N568+AH568</f>
        <v/>
      </c>
      <c r="AM568" s="21">
        <f>O568+AI568</f>
        <v/>
      </c>
      <c r="AN568" s="21">
        <f>N568+AI568</f>
        <v/>
      </c>
      <c r="AO568" s="21">
        <f>ROUNDDOWN((R568+S568)*0.2/Y568+2000,0)</f>
        <v/>
      </c>
      <c r="AP568" s="21">
        <f>ROUNDDOWN((T568+U568)*0.2/Z568+2000,0)</f>
        <v/>
      </c>
      <c r="AQ568" s="21">
        <f>AL568-AK568</f>
        <v/>
      </c>
      <c r="AR568" s="21">
        <f>AM568-AK568</f>
        <v/>
      </c>
      <c r="AS568" s="21">
        <f>AM568-AL568</f>
        <v/>
      </c>
      <c r="AT568" s="21">
        <f>AK568+C568-AJ568</f>
        <v/>
      </c>
      <c r="AU568" s="21">
        <f>AL568+C568-AM568</f>
        <v/>
      </c>
      <c r="AV568" s="21">
        <f>AN568+C568-AM568</f>
        <v/>
      </c>
    </row>
    <row r="569">
      <c r="A569" t="inlineStr">
        <is>
          <t>医療費の境目</t>
        </is>
      </c>
      <c r="B569" s="21">
        <f>'3_医療費の境目'!$B$3</f>
        <v/>
      </c>
      <c r="C569" s="21">
        <f>IF('3_医療費の境目'!$B$4="",AO569,'3_医療費の境目'!$B$4)</f>
        <v/>
      </c>
      <c r="D569" s="21">
        <f>'3_医療費の境目'!D569</f>
        <v/>
      </c>
      <c r="E569" s="21">
        <f>ROUND(MIN(B569/12,650000)*12*0.0915+MIN(B569/12,1390000)*12*(0.0504+0)+B569*0.005,0)</f>
        <v/>
      </c>
      <c r="F569" s="21">
        <f>IF(B569&lt;741000,0,IF(B569&lt;2191000,B569-740000,IF(B569&lt;2193000,1451000,IF(B569&lt;2196000,1453000,IF(B569&lt;2200000,1456000,IF(B569&lt;3600000,ROUND(ROUNDDOWN(B569/4,-3)*2.8,0)-80000,IF(B569&lt;6600000,ROUND(ROUNDDOWN(B569/4,-3)*3.2,0)-440000,IF(B569&lt;8500000,ROUNDDOWN(B569*0.9,0)-1100000,B569-1950000))))))))</f>
        <v/>
      </c>
      <c r="G569" s="21">
        <f>IF(F569&gt;23500000,NA(),IF(F569&lt;=4890000,1040000,IF(F569&lt;=6550000,670000,620000)))</f>
        <v/>
      </c>
      <c r="H569" s="21">
        <f>IF(D569&lt;=0,0,MAX(0,MIN(2000000,D569-MIN(100000,ROUNDDOWN(F569*0.05,0)))))</f>
        <v/>
      </c>
      <c r="I569" s="21">
        <f>IF(C569&lt;=2000,0,MIN(C569,ROUNDDOWN(F569*0.4,0))-2000)</f>
        <v/>
      </c>
      <c r="J569" s="21">
        <f>MAX(0,ROUNDDOWN(F569-E569-G569,-3))</f>
        <v/>
      </c>
      <c r="K569" s="21">
        <f>MAX(0,ROUNDDOWN(F569-E569-G569-H569-I569,-3))</f>
        <v/>
      </c>
      <c r="L569" s="21">
        <f>MAX(0,ROUNDDOWN(F569-E569-G569-H569,-3))</f>
        <v/>
      </c>
      <c r="M569" s="21">
        <f>IF(J569&lt;=0,0,ROUNDDOWN((J569*LOOKUP(J569,{0,1950001,3300001,6950001,9000001,18000001,40000001},{0.05,0.1,0.2,0.23,0.33,0.4,0.45})-LOOKUP(J569,{0,1950001,3300001,6950001,9000001,18000001,40000001},{0,97500,427500,636000,1536000,2796000,4796000}))*1.021,-2))</f>
        <v/>
      </c>
      <c r="N569" s="21">
        <f>IF(K569&lt;=0,0,ROUNDDOWN((K569*LOOKUP(K569,{0,1950001,3300001,6950001,9000001,18000001,40000001},{0.05,0.1,0.2,0.23,0.33,0.4,0.45})-LOOKUP(K569,{0,1950001,3300001,6950001,9000001,18000001,40000001},{0,97500,427500,636000,1536000,2796000,4796000}))*1.021,-2))</f>
        <v/>
      </c>
      <c r="O569" s="21">
        <f>IF(L569&lt;=0,0,ROUNDDOWN((L569*LOOKUP(L569,{0,1950001,3300001,6950001,9000001,18000001,40000001},{0.05,0.1,0.2,0.23,0.33,0.4,0.45})-LOOKUP(L569,{0,1950001,3300001,6950001,9000001,18000001,40000001},{0,97500,427500,636000,1536000,2796000,4796000}))*1.021,-2))</f>
        <v/>
      </c>
      <c r="P569" s="21">
        <f>MAX(0,ROUNDDOWN(F569-E569-430000,-3))</f>
        <v/>
      </c>
      <c r="Q569" s="21">
        <f>MAX(0,ROUNDDOWN(F569-E569-430000-H569,-3))</f>
        <v/>
      </c>
      <c r="R569" s="21">
        <f>IF(F569&lt;=450000,0,MAX(0,P569*0.06-MIN(50000,P569)*0.03))</f>
        <v/>
      </c>
      <c r="S569" s="21">
        <f>IF(F569&lt;=450000,0,MAX(0,P569*0.04-MIN(50000,P569)*0.02))</f>
        <v/>
      </c>
      <c r="T569" s="21">
        <f>IF(F569&lt;=450000,0,MAX(0,Q569*0.06-MIN(50000,Q569)*0.03))</f>
        <v/>
      </c>
      <c r="U569" s="21">
        <f>IF(F569&lt;=450000,0,MAX(0,Q569*0.04-MIN(50000,Q569)*0.02))</f>
        <v/>
      </c>
      <c r="V569" s="21">
        <f>50000+MAX(0,G569-480000)</f>
        <v/>
      </c>
      <c r="W569" s="21">
        <f>P569-V569</f>
        <v/>
      </c>
      <c r="X569" s="21">
        <f>Q569-V569</f>
        <v/>
      </c>
      <c r="Y569" s="22">
        <f>IF(W569&lt;0,0.9,LOOKUP(W569,{0,1950001,3300001,6950001,9000001,18000001,40000001},{0.84895,0.7979,0.6958,0.66517,0.56307,0.4916,0.44055}))</f>
        <v/>
      </c>
      <c r="Z569" s="22">
        <f>IF(X569&lt;0,0.9,LOOKUP(X569,{0,1950001,3300001,6950001,9000001,18000001,40000001},{0.84895,0.7979,0.6958,0.66517,0.56307,0.4916,0.44055}))</f>
        <v/>
      </c>
      <c r="AA569" s="22">
        <f>IF(W569&lt;0,0,CHOOSE(MATCH(W569,{0,1950001,3300001,6950001,9000001},1),5.105/84.895,10.21/79.79,20.42/69.58,23.483/66.517,33.693/56.307))</f>
        <v/>
      </c>
      <c r="AB569" s="21">
        <f>IF(C569&lt;=2000,0,(MIN(C569,ROUNDDOWN(F569*0.3,0))-2000)*0.1)</f>
        <v/>
      </c>
      <c r="AC569" s="21">
        <f>IF(C569&lt;=2000,0,MIN((C569-2000)*Y569,(R569+S569)*0.2))</f>
        <v/>
      </c>
      <c r="AD569" s="21">
        <f>IF(C569&lt;=2000,0,MIN((C569-2000)*Z569,(T569+U569)*0.2))</f>
        <v/>
      </c>
      <c r="AE569" s="21">
        <f>AC569*AA569</f>
        <v/>
      </c>
      <c r="AF569" s="21">
        <f>ROUNDDOWN(R569,-2)+ROUNDDOWN(S569,-2)</f>
        <v/>
      </c>
      <c r="AG569" s="21">
        <f>ROUNDDOWN(MAX(0,R569-(AB569+AC569+AE569)*0.6),-2)+ROUNDDOWN(MAX(0,S569-(AB569+AC569+AE569)*0.4),-2)</f>
        <v/>
      </c>
      <c r="AH569" s="21">
        <f>ROUNDDOWN(MAX(0,T569-(AB569+AD569)*0.6),-2)+ROUNDDOWN(MAX(0,U569-(AB569+AD569)*0.4),-2)</f>
        <v/>
      </c>
      <c r="AI569" s="21">
        <f>ROUNDDOWN(T569,-2)+ROUNDDOWN(U569,-2)</f>
        <v/>
      </c>
      <c r="AJ569" s="21">
        <f>M569+AF569</f>
        <v/>
      </c>
      <c r="AK569" s="21">
        <f>M569+AG569</f>
        <v/>
      </c>
      <c r="AL569" s="21">
        <f>N569+AH569</f>
        <v/>
      </c>
      <c r="AM569" s="21">
        <f>O569+AI569</f>
        <v/>
      </c>
      <c r="AN569" s="21">
        <f>N569+AI569</f>
        <v/>
      </c>
      <c r="AO569" s="21">
        <f>ROUNDDOWN((R569+S569)*0.2/Y569+2000,0)</f>
        <v/>
      </c>
      <c r="AP569" s="21">
        <f>ROUNDDOWN((T569+U569)*0.2/Z569+2000,0)</f>
        <v/>
      </c>
      <c r="AQ569" s="21">
        <f>AL569-AK569</f>
        <v/>
      </c>
      <c r="AR569" s="21">
        <f>AM569-AK569</f>
        <v/>
      </c>
      <c r="AS569" s="21">
        <f>AM569-AL569</f>
        <v/>
      </c>
      <c r="AT569" s="21">
        <f>AK569+C569-AJ569</f>
        <v/>
      </c>
      <c r="AU569" s="21">
        <f>AL569+C569-AM569</f>
        <v/>
      </c>
      <c r="AV569" s="21">
        <f>AN569+C569-AM569</f>
        <v/>
      </c>
    </row>
    <row r="570">
      <c r="A570" t="inlineStr">
        <is>
          <t>医療費の境目</t>
        </is>
      </c>
      <c r="B570" s="21">
        <f>'3_医療費の境目'!$B$3</f>
        <v/>
      </c>
      <c r="C570" s="21">
        <f>IF('3_医療費の境目'!$B$4="",AO570,'3_医療費の境目'!$B$4)</f>
        <v/>
      </c>
      <c r="D570" s="21">
        <f>'3_医療費の境目'!D570</f>
        <v/>
      </c>
      <c r="E570" s="21">
        <f>ROUND(MIN(B570/12,650000)*12*0.0915+MIN(B570/12,1390000)*12*(0.0504+0)+B570*0.005,0)</f>
        <v/>
      </c>
      <c r="F570" s="21">
        <f>IF(B570&lt;741000,0,IF(B570&lt;2191000,B570-740000,IF(B570&lt;2193000,1451000,IF(B570&lt;2196000,1453000,IF(B570&lt;2200000,1456000,IF(B570&lt;3600000,ROUND(ROUNDDOWN(B570/4,-3)*2.8,0)-80000,IF(B570&lt;6600000,ROUND(ROUNDDOWN(B570/4,-3)*3.2,0)-440000,IF(B570&lt;8500000,ROUNDDOWN(B570*0.9,0)-1100000,B570-1950000))))))))</f>
        <v/>
      </c>
      <c r="G570" s="21">
        <f>IF(F570&gt;23500000,NA(),IF(F570&lt;=4890000,1040000,IF(F570&lt;=6550000,670000,620000)))</f>
        <v/>
      </c>
      <c r="H570" s="21">
        <f>IF(D570&lt;=0,0,MAX(0,MIN(2000000,D570-MIN(100000,ROUNDDOWN(F570*0.05,0)))))</f>
        <v/>
      </c>
      <c r="I570" s="21">
        <f>IF(C570&lt;=2000,0,MIN(C570,ROUNDDOWN(F570*0.4,0))-2000)</f>
        <v/>
      </c>
      <c r="J570" s="21">
        <f>MAX(0,ROUNDDOWN(F570-E570-G570,-3))</f>
        <v/>
      </c>
      <c r="K570" s="21">
        <f>MAX(0,ROUNDDOWN(F570-E570-G570-H570-I570,-3))</f>
        <v/>
      </c>
      <c r="L570" s="21">
        <f>MAX(0,ROUNDDOWN(F570-E570-G570-H570,-3))</f>
        <v/>
      </c>
      <c r="M570" s="21">
        <f>IF(J570&lt;=0,0,ROUNDDOWN((J570*LOOKUP(J570,{0,1950001,3300001,6950001,9000001,18000001,40000001},{0.05,0.1,0.2,0.23,0.33,0.4,0.45})-LOOKUP(J570,{0,1950001,3300001,6950001,9000001,18000001,40000001},{0,97500,427500,636000,1536000,2796000,4796000}))*1.021,-2))</f>
        <v/>
      </c>
      <c r="N570" s="21">
        <f>IF(K570&lt;=0,0,ROUNDDOWN((K570*LOOKUP(K570,{0,1950001,3300001,6950001,9000001,18000001,40000001},{0.05,0.1,0.2,0.23,0.33,0.4,0.45})-LOOKUP(K570,{0,1950001,3300001,6950001,9000001,18000001,40000001},{0,97500,427500,636000,1536000,2796000,4796000}))*1.021,-2))</f>
        <v/>
      </c>
      <c r="O570" s="21">
        <f>IF(L570&lt;=0,0,ROUNDDOWN((L570*LOOKUP(L570,{0,1950001,3300001,6950001,9000001,18000001,40000001},{0.05,0.1,0.2,0.23,0.33,0.4,0.45})-LOOKUP(L570,{0,1950001,3300001,6950001,9000001,18000001,40000001},{0,97500,427500,636000,1536000,2796000,4796000}))*1.021,-2))</f>
        <v/>
      </c>
      <c r="P570" s="21">
        <f>MAX(0,ROUNDDOWN(F570-E570-430000,-3))</f>
        <v/>
      </c>
      <c r="Q570" s="21">
        <f>MAX(0,ROUNDDOWN(F570-E570-430000-H570,-3))</f>
        <v/>
      </c>
      <c r="R570" s="21">
        <f>IF(F570&lt;=450000,0,MAX(0,P570*0.06-MIN(50000,P570)*0.03))</f>
        <v/>
      </c>
      <c r="S570" s="21">
        <f>IF(F570&lt;=450000,0,MAX(0,P570*0.04-MIN(50000,P570)*0.02))</f>
        <v/>
      </c>
      <c r="T570" s="21">
        <f>IF(F570&lt;=450000,0,MAX(0,Q570*0.06-MIN(50000,Q570)*0.03))</f>
        <v/>
      </c>
      <c r="U570" s="21">
        <f>IF(F570&lt;=450000,0,MAX(0,Q570*0.04-MIN(50000,Q570)*0.02))</f>
        <v/>
      </c>
      <c r="V570" s="21">
        <f>50000+MAX(0,G570-480000)</f>
        <v/>
      </c>
      <c r="W570" s="21">
        <f>P570-V570</f>
        <v/>
      </c>
      <c r="X570" s="21">
        <f>Q570-V570</f>
        <v/>
      </c>
      <c r="Y570" s="22">
        <f>IF(W570&lt;0,0.9,LOOKUP(W570,{0,1950001,3300001,6950001,9000001,18000001,40000001},{0.84895,0.7979,0.6958,0.66517,0.56307,0.4916,0.44055}))</f>
        <v/>
      </c>
      <c r="Z570" s="22">
        <f>IF(X570&lt;0,0.9,LOOKUP(X570,{0,1950001,3300001,6950001,9000001,18000001,40000001},{0.84895,0.7979,0.6958,0.66517,0.56307,0.4916,0.44055}))</f>
        <v/>
      </c>
      <c r="AA570" s="22">
        <f>IF(W570&lt;0,0,CHOOSE(MATCH(W570,{0,1950001,3300001,6950001,9000001},1),5.105/84.895,10.21/79.79,20.42/69.58,23.483/66.517,33.693/56.307))</f>
        <v/>
      </c>
      <c r="AB570" s="21">
        <f>IF(C570&lt;=2000,0,(MIN(C570,ROUNDDOWN(F570*0.3,0))-2000)*0.1)</f>
        <v/>
      </c>
      <c r="AC570" s="21">
        <f>IF(C570&lt;=2000,0,MIN((C570-2000)*Y570,(R570+S570)*0.2))</f>
        <v/>
      </c>
      <c r="AD570" s="21">
        <f>IF(C570&lt;=2000,0,MIN((C570-2000)*Z570,(T570+U570)*0.2))</f>
        <v/>
      </c>
      <c r="AE570" s="21">
        <f>AC570*AA570</f>
        <v/>
      </c>
      <c r="AF570" s="21">
        <f>ROUNDDOWN(R570,-2)+ROUNDDOWN(S570,-2)</f>
        <v/>
      </c>
      <c r="AG570" s="21">
        <f>ROUNDDOWN(MAX(0,R570-(AB570+AC570+AE570)*0.6),-2)+ROUNDDOWN(MAX(0,S570-(AB570+AC570+AE570)*0.4),-2)</f>
        <v/>
      </c>
      <c r="AH570" s="21">
        <f>ROUNDDOWN(MAX(0,T570-(AB570+AD570)*0.6),-2)+ROUNDDOWN(MAX(0,U570-(AB570+AD570)*0.4),-2)</f>
        <v/>
      </c>
      <c r="AI570" s="21">
        <f>ROUNDDOWN(T570,-2)+ROUNDDOWN(U570,-2)</f>
        <v/>
      </c>
      <c r="AJ570" s="21">
        <f>M570+AF570</f>
        <v/>
      </c>
      <c r="AK570" s="21">
        <f>M570+AG570</f>
        <v/>
      </c>
      <c r="AL570" s="21">
        <f>N570+AH570</f>
        <v/>
      </c>
      <c r="AM570" s="21">
        <f>O570+AI570</f>
        <v/>
      </c>
      <c r="AN570" s="21">
        <f>N570+AI570</f>
        <v/>
      </c>
      <c r="AO570" s="21">
        <f>ROUNDDOWN((R570+S570)*0.2/Y570+2000,0)</f>
        <v/>
      </c>
      <c r="AP570" s="21">
        <f>ROUNDDOWN((T570+U570)*0.2/Z570+2000,0)</f>
        <v/>
      </c>
      <c r="AQ570" s="21">
        <f>AL570-AK570</f>
        <v/>
      </c>
      <c r="AR570" s="21">
        <f>AM570-AK570</f>
        <v/>
      </c>
      <c r="AS570" s="21">
        <f>AM570-AL570</f>
        <v/>
      </c>
      <c r="AT570" s="21">
        <f>AK570+C570-AJ570</f>
        <v/>
      </c>
      <c r="AU570" s="21">
        <f>AL570+C570-AM570</f>
        <v/>
      </c>
      <c r="AV570" s="21">
        <f>AN570+C570-AM570</f>
        <v/>
      </c>
    </row>
    <row r="571">
      <c r="A571" t="inlineStr">
        <is>
          <t>医療費の境目</t>
        </is>
      </c>
      <c r="B571" s="21">
        <f>'3_医療費の境目'!$B$3</f>
        <v/>
      </c>
      <c r="C571" s="21">
        <f>IF('3_医療費の境目'!$B$4="",AO571,'3_医療費の境目'!$B$4)</f>
        <v/>
      </c>
      <c r="D571" s="21">
        <f>'3_医療費の境目'!D571</f>
        <v/>
      </c>
      <c r="E571" s="21">
        <f>ROUND(MIN(B571/12,650000)*12*0.0915+MIN(B571/12,1390000)*12*(0.0504+0)+B571*0.005,0)</f>
        <v/>
      </c>
      <c r="F571" s="21">
        <f>IF(B571&lt;741000,0,IF(B571&lt;2191000,B571-740000,IF(B571&lt;2193000,1451000,IF(B571&lt;2196000,1453000,IF(B571&lt;2200000,1456000,IF(B571&lt;3600000,ROUND(ROUNDDOWN(B571/4,-3)*2.8,0)-80000,IF(B571&lt;6600000,ROUND(ROUNDDOWN(B571/4,-3)*3.2,0)-440000,IF(B571&lt;8500000,ROUNDDOWN(B571*0.9,0)-1100000,B571-1950000))))))))</f>
        <v/>
      </c>
      <c r="G571" s="21">
        <f>IF(F571&gt;23500000,NA(),IF(F571&lt;=4890000,1040000,IF(F571&lt;=6550000,670000,620000)))</f>
        <v/>
      </c>
      <c r="H571" s="21">
        <f>IF(D571&lt;=0,0,MAX(0,MIN(2000000,D571-MIN(100000,ROUNDDOWN(F571*0.05,0)))))</f>
        <v/>
      </c>
      <c r="I571" s="21">
        <f>IF(C571&lt;=2000,0,MIN(C571,ROUNDDOWN(F571*0.4,0))-2000)</f>
        <v/>
      </c>
      <c r="J571" s="21">
        <f>MAX(0,ROUNDDOWN(F571-E571-G571,-3))</f>
        <v/>
      </c>
      <c r="K571" s="21">
        <f>MAX(0,ROUNDDOWN(F571-E571-G571-H571-I571,-3))</f>
        <v/>
      </c>
      <c r="L571" s="21">
        <f>MAX(0,ROUNDDOWN(F571-E571-G571-H571,-3))</f>
        <v/>
      </c>
      <c r="M571" s="21">
        <f>IF(J571&lt;=0,0,ROUNDDOWN((J571*LOOKUP(J571,{0,1950001,3300001,6950001,9000001,18000001,40000001},{0.05,0.1,0.2,0.23,0.33,0.4,0.45})-LOOKUP(J571,{0,1950001,3300001,6950001,9000001,18000001,40000001},{0,97500,427500,636000,1536000,2796000,4796000}))*1.021,-2))</f>
        <v/>
      </c>
      <c r="N571" s="21">
        <f>IF(K571&lt;=0,0,ROUNDDOWN((K571*LOOKUP(K571,{0,1950001,3300001,6950001,9000001,18000001,40000001},{0.05,0.1,0.2,0.23,0.33,0.4,0.45})-LOOKUP(K571,{0,1950001,3300001,6950001,9000001,18000001,40000001},{0,97500,427500,636000,1536000,2796000,4796000}))*1.021,-2))</f>
        <v/>
      </c>
      <c r="O571" s="21">
        <f>IF(L571&lt;=0,0,ROUNDDOWN((L571*LOOKUP(L571,{0,1950001,3300001,6950001,9000001,18000001,40000001},{0.05,0.1,0.2,0.23,0.33,0.4,0.45})-LOOKUP(L571,{0,1950001,3300001,6950001,9000001,18000001,40000001},{0,97500,427500,636000,1536000,2796000,4796000}))*1.021,-2))</f>
        <v/>
      </c>
      <c r="P571" s="21">
        <f>MAX(0,ROUNDDOWN(F571-E571-430000,-3))</f>
        <v/>
      </c>
      <c r="Q571" s="21">
        <f>MAX(0,ROUNDDOWN(F571-E571-430000-H571,-3))</f>
        <v/>
      </c>
      <c r="R571" s="21">
        <f>IF(F571&lt;=450000,0,MAX(0,P571*0.06-MIN(50000,P571)*0.03))</f>
        <v/>
      </c>
      <c r="S571" s="21">
        <f>IF(F571&lt;=450000,0,MAX(0,P571*0.04-MIN(50000,P571)*0.02))</f>
        <v/>
      </c>
      <c r="T571" s="21">
        <f>IF(F571&lt;=450000,0,MAX(0,Q571*0.06-MIN(50000,Q571)*0.03))</f>
        <v/>
      </c>
      <c r="U571" s="21">
        <f>IF(F571&lt;=450000,0,MAX(0,Q571*0.04-MIN(50000,Q571)*0.02))</f>
        <v/>
      </c>
      <c r="V571" s="21">
        <f>50000+MAX(0,G571-480000)</f>
        <v/>
      </c>
      <c r="W571" s="21">
        <f>P571-V571</f>
        <v/>
      </c>
      <c r="X571" s="21">
        <f>Q571-V571</f>
        <v/>
      </c>
      <c r="Y571" s="22">
        <f>IF(W571&lt;0,0.9,LOOKUP(W571,{0,1950001,3300001,6950001,9000001,18000001,40000001},{0.84895,0.7979,0.6958,0.66517,0.56307,0.4916,0.44055}))</f>
        <v/>
      </c>
      <c r="Z571" s="22">
        <f>IF(X571&lt;0,0.9,LOOKUP(X571,{0,1950001,3300001,6950001,9000001,18000001,40000001},{0.84895,0.7979,0.6958,0.66517,0.56307,0.4916,0.44055}))</f>
        <v/>
      </c>
      <c r="AA571" s="22">
        <f>IF(W571&lt;0,0,CHOOSE(MATCH(W571,{0,1950001,3300001,6950001,9000001},1),5.105/84.895,10.21/79.79,20.42/69.58,23.483/66.517,33.693/56.307))</f>
        <v/>
      </c>
      <c r="AB571" s="21">
        <f>IF(C571&lt;=2000,0,(MIN(C571,ROUNDDOWN(F571*0.3,0))-2000)*0.1)</f>
        <v/>
      </c>
      <c r="AC571" s="21">
        <f>IF(C571&lt;=2000,0,MIN((C571-2000)*Y571,(R571+S571)*0.2))</f>
        <v/>
      </c>
      <c r="AD571" s="21">
        <f>IF(C571&lt;=2000,0,MIN((C571-2000)*Z571,(T571+U571)*0.2))</f>
        <v/>
      </c>
      <c r="AE571" s="21">
        <f>AC571*AA571</f>
        <v/>
      </c>
      <c r="AF571" s="21">
        <f>ROUNDDOWN(R571,-2)+ROUNDDOWN(S571,-2)</f>
        <v/>
      </c>
      <c r="AG571" s="21">
        <f>ROUNDDOWN(MAX(0,R571-(AB571+AC571+AE571)*0.6),-2)+ROUNDDOWN(MAX(0,S571-(AB571+AC571+AE571)*0.4),-2)</f>
        <v/>
      </c>
      <c r="AH571" s="21">
        <f>ROUNDDOWN(MAX(0,T571-(AB571+AD571)*0.6),-2)+ROUNDDOWN(MAX(0,U571-(AB571+AD571)*0.4),-2)</f>
        <v/>
      </c>
      <c r="AI571" s="21">
        <f>ROUNDDOWN(T571,-2)+ROUNDDOWN(U571,-2)</f>
        <v/>
      </c>
      <c r="AJ571" s="21">
        <f>M571+AF571</f>
        <v/>
      </c>
      <c r="AK571" s="21">
        <f>M571+AG571</f>
        <v/>
      </c>
      <c r="AL571" s="21">
        <f>N571+AH571</f>
        <v/>
      </c>
      <c r="AM571" s="21">
        <f>O571+AI571</f>
        <v/>
      </c>
      <c r="AN571" s="21">
        <f>N571+AI571</f>
        <v/>
      </c>
      <c r="AO571" s="21">
        <f>ROUNDDOWN((R571+S571)*0.2/Y571+2000,0)</f>
        <v/>
      </c>
      <c r="AP571" s="21">
        <f>ROUNDDOWN((T571+U571)*0.2/Z571+2000,0)</f>
        <v/>
      </c>
      <c r="AQ571" s="21">
        <f>AL571-AK571</f>
        <v/>
      </c>
      <c r="AR571" s="21">
        <f>AM571-AK571</f>
        <v/>
      </c>
      <c r="AS571" s="21">
        <f>AM571-AL571</f>
        <v/>
      </c>
      <c r="AT571" s="21">
        <f>AK571+C571-AJ571</f>
        <v/>
      </c>
      <c r="AU571" s="21">
        <f>AL571+C571-AM571</f>
        <v/>
      </c>
      <c r="AV571" s="21">
        <f>AN571+C571-AM571</f>
        <v/>
      </c>
    </row>
    <row r="572">
      <c r="A572" t="inlineStr">
        <is>
          <t>医療費の境目</t>
        </is>
      </c>
      <c r="B572" s="21">
        <f>'3_医療費の境目'!$B$3</f>
        <v/>
      </c>
      <c r="C572" s="21">
        <f>IF('3_医療費の境目'!$B$4="",AO572,'3_医療費の境目'!$B$4)</f>
        <v/>
      </c>
      <c r="D572" s="21">
        <f>'3_医療費の境目'!D572</f>
        <v/>
      </c>
      <c r="E572" s="21">
        <f>ROUND(MIN(B572/12,650000)*12*0.0915+MIN(B572/12,1390000)*12*(0.0504+0)+B572*0.005,0)</f>
        <v/>
      </c>
      <c r="F572" s="21">
        <f>IF(B572&lt;741000,0,IF(B572&lt;2191000,B572-740000,IF(B572&lt;2193000,1451000,IF(B572&lt;2196000,1453000,IF(B572&lt;2200000,1456000,IF(B572&lt;3600000,ROUND(ROUNDDOWN(B572/4,-3)*2.8,0)-80000,IF(B572&lt;6600000,ROUND(ROUNDDOWN(B572/4,-3)*3.2,0)-440000,IF(B572&lt;8500000,ROUNDDOWN(B572*0.9,0)-1100000,B572-1950000))))))))</f>
        <v/>
      </c>
      <c r="G572" s="21">
        <f>IF(F572&gt;23500000,NA(),IF(F572&lt;=4890000,1040000,IF(F572&lt;=6550000,670000,620000)))</f>
        <v/>
      </c>
      <c r="H572" s="21">
        <f>IF(D572&lt;=0,0,MAX(0,MIN(2000000,D572-MIN(100000,ROUNDDOWN(F572*0.05,0)))))</f>
        <v/>
      </c>
      <c r="I572" s="21">
        <f>IF(C572&lt;=2000,0,MIN(C572,ROUNDDOWN(F572*0.4,0))-2000)</f>
        <v/>
      </c>
      <c r="J572" s="21">
        <f>MAX(0,ROUNDDOWN(F572-E572-G572,-3))</f>
        <v/>
      </c>
      <c r="K572" s="21">
        <f>MAX(0,ROUNDDOWN(F572-E572-G572-H572-I572,-3))</f>
        <v/>
      </c>
      <c r="L572" s="21">
        <f>MAX(0,ROUNDDOWN(F572-E572-G572-H572,-3))</f>
        <v/>
      </c>
      <c r="M572" s="21">
        <f>IF(J572&lt;=0,0,ROUNDDOWN((J572*LOOKUP(J572,{0,1950001,3300001,6950001,9000001,18000001,40000001},{0.05,0.1,0.2,0.23,0.33,0.4,0.45})-LOOKUP(J572,{0,1950001,3300001,6950001,9000001,18000001,40000001},{0,97500,427500,636000,1536000,2796000,4796000}))*1.021,-2))</f>
        <v/>
      </c>
      <c r="N572" s="21">
        <f>IF(K572&lt;=0,0,ROUNDDOWN((K572*LOOKUP(K572,{0,1950001,3300001,6950001,9000001,18000001,40000001},{0.05,0.1,0.2,0.23,0.33,0.4,0.45})-LOOKUP(K572,{0,1950001,3300001,6950001,9000001,18000001,40000001},{0,97500,427500,636000,1536000,2796000,4796000}))*1.021,-2))</f>
        <v/>
      </c>
      <c r="O572" s="21">
        <f>IF(L572&lt;=0,0,ROUNDDOWN((L572*LOOKUP(L572,{0,1950001,3300001,6950001,9000001,18000001,40000001},{0.05,0.1,0.2,0.23,0.33,0.4,0.45})-LOOKUP(L572,{0,1950001,3300001,6950001,9000001,18000001,40000001},{0,97500,427500,636000,1536000,2796000,4796000}))*1.021,-2))</f>
        <v/>
      </c>
      <c r="P572" s="21">
        <f>MAX(0,ROUNDDOWN(F572-E572-430000,-3))</f>
        <v/>
      </c>
      <c r="Q572" s="21">
        <f>MAX(0,ROUNDDOWN(F572-E572-430000-H572,-3))</f>
        <v/>
      </c>
      <c r="R572" s="21">
        <f>IF(F572&lt;=450000,0,MAX(0,P572*0.06-MIN(50000,P572)*0.03))</f>
        <v/>
      </c>
      <c r="S572" s="21">
        <f>IF(F572&lt;=450000,0,MAX(0,P572*0.04-MIN(50000,P572)*0.02))</f>
        <v/>
      </c>
      <c r="T572" s="21">
        <f>IF(F572&lt;=450000,0,MAX(0,Q572*0.06-MIN(50000,Q572)*0.03))</f>
        <v/>
      </c>
      <c r="U572" s="21">
        <f>IF(F572&lt;=450000,0,MAX(0,Q572*0.04-MIN(50000,Q572)*0.02))</f>
        <v/>
      </c>
      <c r="V572" s="21">
        <f>50000+MAX(0,G572-480000)</f>
        <v/>
      </c>
      <c r="W572" s="21">
        <f>P572-V572</f>
        <v/>
      </c>
      <c r="X572" s="21">
        <f>Q572-V572</f>
        <v/>
      </c>
      <c r="Y572" s="22">
        <f>IF(W572&lt;0,0.9,LOOKUP(W572,{0,1950001,3300001,6950001,9000001,18000001,40000001},{0.84895,0.7979,0.6958,0.66517,0.56307,0.4916,0.44055}))</f>
        <v/>
      </c>
      <c r="Z572" s="22">
        <f>IF(X572&lt;0,0.9,LOOKUP(X572,{0,1950001,3300001,6950001,9000001,18000001,40000001},{0.84895,0.7979,0.6958,0.66517,0.56307,0.4916,0.44055}))</f>
        <v/>
      </c>
      <c r="AA572" s="22">
        <f>IF(W572&lt;0,0,CHOOSE(MATCH(W572,{0,1950001,3300001,6950001,9000001},1),5.105/84.895,10.21/79.79,20.42/69.58,23.483/66.517,33.693/56.307))</f>
        <v/>
      </c>
      <c r="AB572" s="21">
        <f>IF(C572&lt;=2000,0,(MIN(C572,ROUNDDOWN(F572*0.3,0))-2000)*0.1)</f>
        <v/>
      </c>
      <c r="AC572" s="21">
        <f>IF(C572&lt;=2000,0,MIN((C572-2000)*Y572,(R572+S572)*0.2))</f>
        <v/>
      </c>
      <c r="AD572" s="21">
        <f>IF(C572&lt;=2000,0,MIN((C572-2000)*Z572,(T572+U572)*0.2))</f>
        <v/>
      </c>
      <c r="AE572" s="21">
        <f>AC572*AA572</f>
        <v/>
      </c>
      <c r="AF572" s="21">
        <f>ROUNDDOWN(R572,-2)+ROUNDDOWN(S572,-2)</f>
        <v/>
      </c>
      <c r="AG572" s="21">
        <f>ROUNDDOWN(MAX(0,R572-(AB572+AC572+AE572)*0.6),-2)+ROUNDDOWN(MAX(0,S572-(AB572+AC572+AE572)*0.4),-2)</f>
        <v/>
      </c>
      <c r="AH572" s="21">
        <f>ROUNDDOWN(MAX(0,T572-(AB572+AD572)*0.6),-2)+ROUNDDOWN(MAX(0,U572-(AB572+AD572)*0.4),-2)</f>
        <v/>
      </c>
      <c r="AI572" s="21">
        <f>ROUNDDOWN(T572,-2)+ROUNDDOWN(U572,-2)</f>
        <v/>
      </c>
      <c r="AJ572" s="21">
        <f>M572+AF572</f>
        <v/>
      </c>
      <c r="AK572" s="21">
        <f>M572+AG572</f>
        <v/>
      </c>
      <c r="AL572" s="21">
        <f>N572+AH572</f>
        <v/>
      </c>
      <c r="AM572" s="21">
        <f>O572+AI572</f>
        <v/>
      </c>
      <c r="AN572" s="21">
        <f>N572+AI572</f>
        <v/>
      </c>
      <c r="AO572" s="21">
        <f>ROUNDDOWN((R572+S572)*0.2/Y572+2000,0)</f>
        <v/>
      </c>
      <c r="AP572" s="21">
        <f>ROUNDDOWN((T572+U572)*0.2/Z572+2000,0)</f>
        <v/>
      </c>
      <c r="AQ572" s="21">
        <f>AL572-AK572</f>
        <v/>
      </c>
      <c r="AR572" s="21">
        <f>AM572-AK572</f>
        <v/>
      </c>
      <c r="AS572" s="21">
        <f>AM572-AL572</f>
        <v/>
      </c>
      <c r="AT572" s="21">
        <f>AK572+C572-AJ572</f>
        <v/>
      </c>
      <c r="AU572" s="21">
        <f>AL572+C572-AM572</f>
        <v/>
      </c>
      <c r="AV572" s="21">
        <f>AN572+C572-AM572</f>
        <v/>
      </c>
    </row>
    <row r="573">
      <c r="A573" t="inlineStr">
        <is>
          <t>医療費の境目</t>
        </is>
      </c>
      <c r="B573" s="21">
        <f>'3_医療費の境目'!$B$3</f>
        <v/>
      </c>
      <c r="C573" s="21">
        <f>IF('3_医療費の境目'!$B$4="",AO573,'3_医療費の境目'!$B$4)</f>
        <v/>
      </c>
      <c r="D573" s="21">
        <f>'3_医療費の境目'!D573</f>
        <v/>
      </c>
      <c r="E573" s="21">
        <f>ROUND(MIN(B573/12,650000)*12*0.0915+MIN(B573/12,1390000)*12*(0.0504+0)+B573*0.005,0)</f>
        <v/>
      </c>
      <c r="F573" s="21">
        <f>IF(B573&lt;741000,0,IF(B573&lt;2191000,B573-740000,IF(B573&lt;2193000,1451000,IF(B573&lt;2196000,1453000,IF(B573&lt;2200000,1456000,IF(B573&lt;3600000,ROUND(ROUNDDOWN(B573/4,-3)*2.8,0)-80000,IF(B573&lt;6600000,ROUND(ROUNDDOWN(B573/4,-3)*3.2,0)-440000,IF(B573&lt;8500000,ROUNDDOWN(B573*0.9,0)-1100000,B573-1950000))))))))</f>
        <v/>
      </c>
      <c r="G573" s="21">
        <f>IF(F573&gt;23500000,NA(),IF(F573&lt;=4890000,1040000,IF(F573&lt;=6550000,670000,620000)))</f>
        <v/>
      </c>
      <c r="H573" s="21">
        <f>IF(D573&lt;=0,0,MAX(0,MIN(2000000,D573-MIN(100000,ROUNDDOWN(F573*0.05,0)))))</f>
        <v/>
      </c>
      <c r="I573" s="21">
        <f>IF(C573&lt;=2000,0,MIN(C573,ROUNDDOWN(F573*0.4,0))-2000)</f>
        <v/>
      </c>
      <c r="J573" s="21">
        <f>MAX(0,ROUNDDOWN(F573-E573-G573,-3))</f>
        <v/>
      </c>
      <c r="K573" s="21">
        <f>MAX(0,ROUNDDOWN(F573-E573-G573-H573-I573,-3))</f>
        <v/>
      </c>
      <c r="L573" s="21">
        <f>MAX(0,ROUNDDOWN(F573-E573-G573-H573,-3))</f>
        <v/>
      </c>
      <c r="M573" s="21">
        <f>IF(J573&lt;=0,0,ROUNDDOWN((J573*LOOKUP(J573,{0,1950001,3300001,6950001,9000001,18000001,40000001},{0.05,0.1,0.2,0.23,0.33,0.4,0.45})-LOOKUP(J573,{0,1950001,3300001,6950001,9000001,18000001,40000001},{0,97500,427500,636000,1536000,2796000,4796000}))*1.021,-2))</f>
        <v/>
      </c>
      <c r="N573" s="21">
        <f>IF(K573&lt;=0,0,ROUNDDOWN((K573*LOOKUP(K573,{0,1950001,3300001,6950001,9000001,18000001,40000001},{0.05,0.1,0.2,0.23,0.33,0.4,0.45})-LOOKUP(K573,{0,1950001,3300001,6950001,9000001,18000001,40000001},{0,97500,427500,636000,1536000,2796000,4796000}))*1.021,-2))</f>
        <v/>
      </c>
      <c r="O573" s="21">
        <f>IF(L573&lt;=0,0,ROUNDDOWN((L573*LOOKUP(L573,{0,1950001,3300001,6950001,9000001,18000001,40000001},{0.05,0.1,0.2,0.23,0.33,0.4,0.45})-LOOKUP(L573,{0,1950001,3300001,6950001,9000001,18000001,40000001},{0,97500,427500,636000,1536000,2796000,4796000}))*1.021,-2))</f>
        <v/>
      </c>
      <c r="P573" s="21">
        <f>MAX(0,ROUNDDOWN(F573-E573-430000,-3))</f>
        <v/>
      </c>
      <c r="Q573" s="21">
        <f>MAX(0,ROUNDDOWN(F573-E573-430000-H573,-3))</f>
        <v/>
      </c>
      <c r="R573" s="21">
        <f>IF(F573&lt;=450000,0,MAX(0,P573*0.06-MIN(50000,P573)*0.03))</f>
        <v/>
      </c>
      <c r="S573" s="21">
        <f>IF(F573&lt;=450000,0,MAX(0,P573*0.04-MIN(50000,P573)*0.02))</f>
        <v/>
      </c>
      <c r="T573" s="21">
        <f>IF(F573&lt;=450000,0,MAX(0,Q573*0.06-MIN(50000,Q573)*0.03))</f>
        <v/>
      </c>
      <c r="U573" s="21">
        <f>IF(F573&lt;=450000,0,MAX(0,Q573*0.04-MIN(50000,Q573)*0.02))</f>
        <v/>
      </c>
      <c r="V573" s="21">
        <f>50000+MAX(0,G573-480000)</f>
        <v/>
      </c>
      <c r="W573" s="21">
        <f>P573-V573</f>
        <v/>
      </c>
      <c r="X573" s="21">
        <f>Q573-V573</f>
        <v/>
      </c>
      <c r="Y573" s="22">
        <f>IF(W573&lt;0,0.9,LOOKUP(W573,{0,1950001,3300001,6950001,9000001,18000001,40000001},{0.84895,0.7979,0.6958,0.66517,0.56307,0.4916,0.44055}))</f>
        <v/>
      </c>
      <c r="Z573" s="22">
        <f>IF(X573&lt;0,0.9,LOOKUP(X573,{0,1950001,3300001,6950001,9000001,18000001,40000001},{0.84895,0.7979,0.6958,0.66517,0.56307,0.4916,0.44055}))</f>
        <v/>
      </c>
      <c r="AA573" s="22">
        <f>IF(W573&lt;0,0,CHOOSE(MATCH(W573,{0,1950001,3300001,6950001,9000001},1),5.105/84.895,10.21/79.79,20.42/69.58,23.483/66.517,33.693/56.307))</f>
        <v/>
      </c>
      <c r="AB573" s="21">
        <f>IF(C573&lt;=2000,0,(MIN(C573,ROUNDDOWN(F573*0.3,0))-2000)*0.1)</f>
        <v/>
      </c>
      <c r="AC573" s="21">
        <f>IF(C573&lt;=2000,0,MIN((C573-2000)*Y573,(R573+S573)*0.2))</f>
        <v/>
      </c>
      <c r="AD573" s="21">
        <f>IF(C573&lt;=2000,0,MIN((C573-2000)*Z573,(T573+U573)*0.2))</f>
        <v/>
      </c>
      <c r="AE573" s="21">
        <f>AC573*AA573</f>
        <v/>
      </c>
      <c r="AF573" s="21">
        <f>ROUNDDOWN(R573,-2)+ROUNDDOWN(S573,-2)</f>
        <v/>
      </c>
      <c r="AG573" s="21">
        <f>ROUNDDOWN(MAX(0,R573-(AB573+AC573+AE573)*0.6),-2)+ROUNDDOWN(MAX(0,S573-(AB573+AC573+AE573)*0.4),-2)</f>
        <v/>
      </c>
      <c r="AH573" s="21">
        <f>ROUNDDOWN(MAX(0,T573-(AB573+AD573)*0.6),-2)+ROUNDDOWN(MAX(0,U573-(AB573+AD573)*0.4),-2)</f>
        <v/>
      </c>
      <c r="AI573" s="21">
        <f>ROUNDDOWN(T573,-2)+ROUNDDOWN(U573,-2)</f>
        <v/>
      </c>
      <c r="AJ573" s="21">
        <f>M573+AF573</f>
        <v/>
      </c>
      <c r="AK573" s="21">
        <f>M573+AG573</f>
        <v/>
      </c>
      <c r="AL573" s="21">
        <f>N573+AH573</f>
        <v/>
      </c>
      <c r="AM573" s="21">
        <f>O573+AI573</f>
        <v/>
      </c>
      <c r="AN573" s="21">
        <f>N573+AI573</f>
        <v/>
      </c>
      <c r="AO573" s="21">
        <f>ROUNDDOWN((R573+S573)*0.2/Y573+2000,0)</f>
        <v/>
      </c>
      <c r="AP573" s="21">
        <f>ROUNDDOWN((T573+U573)*0.2/Z573+2000,0)</f>
        <v/>
      </c>
      <c r="AQ573" s="21">
        <f>AL573-AK573</f>
        <v/>
      </c>
      <c r="AR573" s="21">
        <f>AM573-AK573</f>
        <v/>
      </c>
      <c r="AS573" s="21">
        <f>AM573-AL573</f>
        <v/>
      </c>
      <c r="AT573" s="21">
        <f>AK573+C573-AJ573</f>
        <v/>
      </c>
      <c r="AU573" s="21">
        <f>AL573+C573-AM573</f>
        <v/>
      </c>
      <c r="AV573" s="21">
        <f>AN573+C573-AM573</f>
        <v/>
      </c>
    </row>
    <row r="574">
      <c r="A574" t="inlineStr">
        <is>
          <t>医療費の境目</t>
        </is>
      </c>
      <c r="B574" s="21">
        <f>'3_医療費の境目'!$B$3</f>
        <v/>
      </c>
      <c r="C574" s="21">
        <f>IF('3_医療費の境目'!$B$4="",AO574,'3_医療費の境目'!$B$4)</f>
        <v/>
      </c>
      <c r="D574" s="21">
        <f>'3_医療費の境目'!D574</f>
        <v/>
      </c>
      <c r="E574" s="21">
        <f>ROUND(MIN(B574/12,650000)*12*0.0915+MIN(B574/12,1390000)*12*(0.0504+0)+B574*0.005,0)</f>
        <v/>
      </c>
      <c r="F574" s="21">
        <f>IF(B574&lt;741000,0,IF(B574&lt;2191000,B574-740000,IF(B574&lt;2193000,1451000,IF(B574&lt;2196000,1453000,IF(B574&lt;2200000,1456000,IF(B574&lt;3600000,ROUND(ROUNDDOWN(B574/4,-3)*2.8,0)-80000,IF(B574&lt;6600000,ROUND(ROUNDDOWN(B574/4,-3)*3.2,0)-440000,IF(B574&lt;8500000,ROUNDDOWN(B574*0.9,0)-1100000,B574-1950000))))))))</f>
        <v/>
      </c>
      <c r="G574" s="21">
        <f>IF(F574&gt;23500000,NA(),IF(F574&lt;=4890000,1040000,IF(F574&lt;=6550000,670000,620000)))</f>
        <v/>
      </c>
      <c r="H574" s="21">
        <f>IF(D574&lt;=0,0,MAX(0,MIN(2000000,D574-MIN(100000,ROUNDDOWN(F574*0.05,0)))))</f>
        <v/>
      </c>
      <c r="I574" s="21">
        <f>IF(C574&lt;=2000,0,MIN(C574,ROUNDDOWN(F574*0.4,0))-2000)</f>
        <v/>
      </c>
      <c r="J574" s="21">
        <f>MAX(0,ROUNDDOWN(F574-E574-G574,-3))</f>
        <v/>
      </c>
      <c r="K574" s="21">
        <f>MAX(0,ROUNDDOWN(F574-E574-G574-H574-I574,-3))</f>
        <v/>
      </c>
      <c r="L574" s="21">
        <f>MAX(0,ROUNDDOWN(F574-E574-G574-H574,-3))</f>
        <v/>
      </c>
      <c r="M574" s="21">
        <f>IF(J574&lt;=0,0,ROUNDDOWN((J574*LOOKUP(J574,{0,1950001,3300001,6950001,9000001,18000001,40000001},{0.05,0.1,0.2,0.23,0.33,0.4,0.45})-LOOKUP(J574,{0,1950001,3300001,6950001,9000001,18000001,40000001},{0,97500,427500,636000,1536000,2796000,4796000}))*1.021,-2))</f>
        <v/>
      </c>
      <c r="N574" s="21">
        <f>IF(K574&lt;=0,0,ROUNDDOWN((K574*LOOKUP(K574,{0,1950001,3300001,6950001,9000001,18000001,40000001},{0.05,0.1,0.2,0.23,0.33,0.4,0.45})-LOOKUP(K574,{0,1950001,3300001,6950001,9000001,18000001,40000001},{0,97500,427500,636000,1536000,2796000,4796000}))*1.021,-2))</f>
        <v/>
      </c>
      <c r="O574" s="21">
        <f>IF(L574&lt;=0,0,ROUNDDOWN((L574*LOOKUP(L574,{0,1950001,3300001,6950001,9000001,18000001,40000001},{0.05,0.1,0.2,0.23,0.33,0.4,0.45})-LOOKUP(L574,{0,1950001,3300001,6950001,9000001,18000001,40000001},{0,97500,427500,636000,1536000,2796000,4796000}))*1.021,-2))</f>
        <v/>
      </c>
      <c r="P574" s="21">
        <f>MAX(0,ROUNDDOWN(F574-E574-430000,-3))</f>
        <v/>
      </c>
      <c r="Q574" s="21">
        <f>MAX(0,ROUNDDOWN(F574-E574-430000-H574,-3))</f>
        <v/>
      </c>
      <c r="R574" s="21">
        <f>IF(F574&lt;=450000,0,MAX(0,P574*0.06-MIN(50000,P574)*0.03))</f>
        <v/>
      </c>
      <c r="S574" s="21">
        <f>IF(F574&lt;=450000,0,MAX(0,P574*0.04-MIN(50000,P574)*0.02))</f>
        <v/>
      </c>
      <c r="T574" s="21">
        <f>IF(F574&lt;=450000,0,MAX(0,Q574*0.06-MIN(50000,Q574)*0.03))</f>
        <v/>
      </c>
      <c r="U574" s="21">
        <f>IF(F574&lt;=450000,0,MAX(0,Q574*0.04-MIN(50000,Q574)*0.02))</f>
        <v/>
      </c>
      <c r="V574" s="21">
        <f>50000+MAX(0,G574-480000)</f>
        <v/>
      </c>
      <c r="W574" s="21">
        <f>P574-V574</f>
        <v/>
      </c>
      <c r="X574" s="21">
        <f>Q574-V574</f>
        <v/>
      </c>
      <c r="Y574" s="22">
        <f>IF(W574&lt;0,0.9,LOOKUP(W574,{0,1950001,3300001,6950001,9000001,18000001,40000001},{0.84895,0.7979,0.6958,0.66517,0.56307,0.4916,0.44055}))</f>
        <v/>
      </c>
      <c r="Z574" s="22">
        <f>IF(X574&lt;0,0.9,LOOKUP(X574,{0,1950001,3300001,6950001,9000001,18000001,40000001},{0.84895,0.7979,0.6958,0.66517,0.56307,0.4916,0.44055}))</f>
        <v/>
      </c>
      <c r="AA574" s="22">
        <f>IF(W574&lt;0,0,CHOOSE(MATCH(W574,{0,1950001,3300001,6950001,9000001},1),5.105/84.895,10.21/79.79,20.42/69.58,23.483/66.517,33.693/56.307))</f>
        <v/>
      </c>
      <c r="AB574" s="21">
        <f>IF(C574&lt;=2000,0,(MIN(C574,ROUNDDOWN(F574*0.3,0))-2000)*0.1)</f>
        <v/>
      </c>
      <c r="AC574" s="21">
        <f>IF(C574&lt;=2000,0,MIN((C574-2000)*Y574,(R574+S574)*0.2))</f>
        <v/>
      </c>
      <c r="AD574" s="21">
        <f>IF(C574&lt;=2000,0,MIN((C574-2000)*Z574,(T574+U574)*0.2))</f>
        <v/>
      </c>
      <c r="AE574" s="21">
        <f>AC574*AA574</f>
        <v/>
      </c>
      <c r="AF574" s="21">
        <f>ROUNDDOWN(R574,-2)+ROUNDDOWN(S574,-2)</f>
        <v/>
      </c>
      <c r="AG574" s="21">
        <f>ROUNDDOWN(MAX(0,R574-(AB574+AC574+AE574)*0.6),-2)+ROUNDDOWN(MAX(0,S574-(AB574+AC574+AE574)*0.4),-2)</f>
        <v/>
      </c>
      <c r="AH574" s="21">
        <f>ROUNDDOWN(MAX(0,T574-(AB574+AD574)*0.6),-2)+ROUNDDOWN(MAX(0,U574-(AB574+AD574)*0.4),-2)</f>
        <v/>
      </c>
      <c r="AI574" s="21">
        <f>ROUNDDOWN(T574,-2)+ROUNDDOWN(U574,-2)</f>
        <v/>
      </c>
      <c r="AJ574" s="21">
        <f>M574+AF574</f>
        <v/>
      </c>
      <c r="AK574" s="21">
        <f>M574+AG574</f>
        <v/>
      </c>
      <c r="AL574" s="21">
        <f>N574+AH574</f>
        <v/>
      </c>
      <c r="AM574" s="21">
        <f>O574+AI574</f>
        <v/>
      </c>
      <c r="AN574" s="21">
        <f>N574+AI574</f>
        <v/>
      </c>
      <c r="AO574" s="21">
        <f>ROUNDDOWN((R574+S574)*0.2/Y574+2000,0)</f>
        <v/>
      </c>
      <c r="AP574" s="21">
        <f>ROUNDDOWN((T574+U574)*0.2/Z574+2000,0)</f>
        <v/>
      </c>
      <c r="AQ574" s="21">
        <f>AL574-AK574</f>
        <v/>
      </c>
      <c r="AR574" s="21">
        <f>AM574-AK574</f>
        <v/>
      </c>
      <c r="AS574" s="21">
        <f>AM574-AL574</f>
        <v/>
      </c>
      <c r="AT574" s="21">
        <f>AK574+C574-AJ574</f>
        <v/>
      </c>
      <c r="AU574" s="21">
        <f>AL574+C574-AM574</f>
        <v/>
      </c>
      <c r="AV574" s="21">
        <f>AN574+C574-AM574</f>
        <v/>
      </c>
    </row>
    <row r="575">
      <c r="A575" t="inlineStr">
        <is>
          <t>医療費の境目</t>
        </is>
      </c>
      <c r="B575" s="21">
        <f>'3_医療費の境目'!$B$3</f>
        <v/>
      </c>
      <c r="C575" s="21">
        <f>IF('3_医療費の境目'!$B$4="",AO575,'3_医療費の境目'!$B$4)</f>
        <v/>
      </c>
      <c r="D575" s="21">
        <f>'3_医療費の境目'!D575</f>
        <v/>
      </c>
      <c r="E575" s="21">
        <f>ROUND(MIN(B575/12,650000)*12*0.0915+MIN(B575/12,1390000)*12*(0.0504+0)+B575*0.005,0)</f>
        <v/>
      </c>
      <c r="F575" s="21">
        <f>IF(B575&lt;741000,0,IF(B575&lt;2191000,B575-740000,IF(B575&lt;2193000,1451000,IF(B575&lt;2196000,1453000,IF(B575&lt;2200000,1456000,IF(B575&lt;3600000,ROUND(ROUNDDOWN(B575/4,-3)*2.8,0)-80000,IF(B575&lt;6600000,ROUND(ROUNDDOWN(B575/4,-3)*3.2,0)-440000,IF(B575&lt;8500000,ROUNDDOWN(B575*0.9,0)-1100000,B575-1950000))))))))</f>
        <v/>
      </c>
      <c r="G575" s="21">
        <f>IF(F575&gt;23500000,NA(),IF(F575&lt;=4890000,1040000,IF(F575&lt;=6550000,670000,620000)))</f>
        <v/>
      </c>
      <c r="H575" s="21">
        <f>IF(D575&lt;=0,0,MAX(0,MIN(2000000,D575-MIN(100000,ROUNDDOWN(F575*0.05,0)))))</f>
        <v/>
      </c>
      <c r="I575" s="21">
        <f>IF(C575&lt;=2000,0,MIN(C575,ROUNDDOWN(F575*0.4,0))-2000)</f>
        <v/>
      </c>
      <c r="J575" s="21">
        <f>MAX(0,ROUNDDOWN(F575-E575-G575,-3))</f>
        <v/>
      </c>
      <c r="K575" s="21">
        <f>MAX(0,ROUNDDOWN(F575-E575-G575-H575-I575,-3))</f>
        <v/>
      </c>
      <c r="L575" s="21">
        <f>MAX(0,ROUNDDOWN(F575-E575-G575-H575,-3))</f>
        <v/>
      </c>
      <c r="M575" s="21">
        <f>IF(J575&lt;=0,0,ROUNDDOWN((J575*LOOKUP(J575,{0,1950001,3300001,6950001,9000001,18000001,40000001},{0.05,0.1,0.2,0.23,0.33,0.4,0.45})-LOOKUP(J575,{0,1950001,3300001,6950001,9000001,18000001,40000001},{0,97500,427500,636000,1536000,2796000,4796000}))*1.021,-2))</f>
        <v/>
      </c>
      <c r="N575" s="21">
        <f>IF(K575&lt;=0,0,ROUNDDOWN((K575*LOOKUP(K575,{0,1950001,3300001,6950001,9000001,18000001,40000001},{0.05,0.1,0.2,0.23,0.33,0.4,0.45})-LOOKUP(K575,{0,1950001,3300001,6950001,9000001,18000001,40000001},{0,97500,427500,636000,1536000,2796000,4796000}))*1.021,-2))</f>
        <v/>
      </c>
      <c r="O575" s="21">
        <f>IF(L575&lt;=0,0,ROUNDDOWN((L575*LOOKUP(L575,{0,1950001,3300001,6950001,9000001,18000001,40000001},{0.05,0.1,0.2,0.23,0.33,0.4,0.45})-LOOKUP(L575,{0,1950001,3300001,6950001,9000001,18000001,40000001},{0,97500,427500,636000,1536000,2796000,4796000}))*1.021,-2))</f>
        <v/>
      </c>
      <c r="P575" s="21">
        <f>MAX(0,ROUNDDOWN(F575-E575-430000,-3))</f>
        <v/>
      </c>
      <c r="Q575" s="21">
        <f>MAX(0,ROUNDDOWN(F575-E575-430000-H575,-3))</f>
        <v/>
      </c>
      <c r="R575" s="21">
        <f>IF(F575&lt;=450000,0,MAX(0,P575*0.06-MIN(50000,P575)*0.03))</f>
        <v/>
      </c>
      <c r="S575" s="21">
        <f>IF(F575&lt;=450000,0,MAX(0,P575*0.04-MIN(50000,P575)*0.02))</f>
        <v/>
      </c>
      <c r="T575" s="21">
        <f>IF(F575&lt;=450000,0,MAX(0,Q575*0.06-MIN(50000,Q575)*0.03))</f>
        <v/>
      </c>
      <c r="U575" s="21">
        <f>IF(F575&lt;=450000,0,MAX(0,Q575*0.04-MIN(50000,Q575)*0.02))</f>
        <v/>
      </c>
      <c r="V575" s="21">
        <f>50000+MAX(0,G575-480000)</f>
        <v/>
      </c>
      <c r="W575" s="21">
        <f>P575-V575</f>
        <v/>
      </c>
      <c r="X575" s="21">
        <f>Q575-V575</f>
        <v/>
      </c>
      <c r="Y575" s="22">
        <f>IF(W575&lt;0,0.9,LOOKUP(W575,{0,1950001,3300001,6950001,9000001,18000001,40000001},{0.84895,0.7979,0.6958,0.66517,0.56307,0.4916,0.44055}))</f>
        <v/>
      </c>
      <c r="Z575" s="22">
        <f>IF(X575&lt;0,0.9,LOOKUP(X575,{0,1950001,3300001,6950001,9000001,18000001,40000001},{0.84895,0.7979,0.6958,0.66517,0.56307,0.4916,0.44055}))</f>
        <v/>
      </c>
      <c r="AA575" s="22">
        <f>IF(W575&lt;0,0,CHOOSE(MATCH(W575,{0,1950001,3300001,6950001,9000001},1),5.105/84.895,10.21/79.79,20.42/69.58,23.483/66.517,33.693/56.307))</f>
        <v/>
      </c>
      <c r="AB575" s="21">
        <f>IF(C575&lt;=2000,0,(MIN(C575,ROUNDDOWN(F575*0.3,0))-2000)*0.1)</f>
        <v/>
      </c>
      <c r="AC575" s="21">
        <f>IF(C575&lt;=2000,0,MIN((C575-2000)*Y575,(R575+S575)*0.2))</f>
        <v/>
      </c>
      <c r="AD575" s="21">
        <f>IF(C575&lt;=2000,0,MIN((C575-2000)*Z575,(T575+U575)*0.2))</f>
        <v/>
      </c>
      <c r="AE575" s="21">
        <f>AC575*AA575</f>
        <v/>
      </c>
      <c r="AF575" s="21">
        <f>ROUNDDOWN(R575,-2)+ROUNDDOWN(S575,-2)</f>
        <v/>
      </c>
      <c r="AG575" s="21">
        <f>ROUNDDOWN(MAX(0,R575-(AB575+AC575+AE575)*0.6),-2)+ROUNDDOWN(MAX(0,S575-(AB575+AC575+AE575)*0.4),-2)</f>
        <v/>
      </c>
      <c r="AH575" s="21">
        <f>ROUNDDOWN(MAX(0,T575-(AB575+AD575)*0.6),-2)+ROUNDDOWN(MAX(0,U575-(AB575+AD575)*0.4),-2)</f>
        <v/>
      </c>
      <c r="AI575" s="21">
        <f>ROUNDDOWN(T575,-2)+ROUNDDOWN(U575,-2)</f>
        <v/>
      </c>
      <c r="AJ575" s="21">
        <f>M575+AF575</f>
        <v/>
      </c>
      <c r="AK575" s="21">
        <f>M575+AG575</f>
        <v/>
      </c>
      <c r="AL575" s="21">
        <f>N575+AH575</f>
        <v/>
      </c>
      <c r="AM575" s="21">
        <f>O575+AI575</f>
        <v/>
      </c>
      <c r="AN575" s="21">
        <f>N575+AI575</f>
        <v/>
      </c>
      <c r="AO575" s="21">
        <f>ROUNDDOWN((R575+S575)*0.2/Y575+2000,0)</f>
        <v/>
      </c>
      <c r="AP575" s="21">
        <f>ROUNDDOWN((T575+U575)*0.2/Z575+2000,0)</f>
        <v/>
      </c>
      <c r="AQ575" s="21">
        <f>AL575-AK575</f>
        <v/>
      </c>
      <c r="AR575" s="21">
        <f>AM575-AK575</f>
        <v/>
      </c>
      <c r="AS575" s="21">
        <f>AM575-AL575</f>
        <v/>
      </c>
      <c r="AT575" s="21">
        <f>AK575+C575-AJ575</f>
        <v/>
      </c>
      <c r="AU575" s="21">
        <f>AL575+C575-AM575</f>
        <v/>
      </c>
      <c r="AV575" s="21">
        <f>AN575+C575-AM575</f>
        <v/>
      </c>
    </row>
    <row r="576">
      <c r="A576" t="inlineStr">
        <is>
          <t>医療費の境目</t>
        </is>
      </c>
      <c r="B576" s="21">
        <f>'3_医療費の境目'!$B$3</f>
        <v/>
      </c>
      <c r="C576" s="21">
        <f>IF('3_医療費の境目'!$B$4="",AO576,'3_医療費の境目'!$B$4)</f>
        <v/>
      </c>
      <c r="D576" s="21">
        <f>'3_医療費の境目'!D576</f>
        <v/>
      </c>
      <c r="E576" s="21">
        <f>ROUND(MIN(B576/12,650000)*12*0.0915+MIN(B576/12,1390000)*12*(0.0504+0)+B576*0.005,0)</f>
        <v/>
      </c>
      <c r="F576" s="21">
        <f>IF(B576&lt;741000,0,IF(B576&lt;2191000,B576-740000,IF(B576&lt;2193000,1451000,IF(B576&lt;2196000,1453000,IF(B576&lt;2200000,1456000,IF(B576&lt;3600000,ROUND(ROUNDDOWN(B576/4,-3)*2.8,0)-80000,IF(B576&lt;6600000,ROUND(ROUNDDOWN(B576/4,-3)*3.2,0)-440000,IF(B576&lt;8500000,ROUNDDOWN(B576*0.9,0)-1100000,B576-1950000))))))))</f>
        <v/>
      </c>
      <c r="G576" s="21">
        <f>IF(F576&gt;23500000,NA(),IF(F576&lt;=4890000,1040000,IF(F576&lt;=6550000,670000,620000)))</f>
        <v/>
      </c>
      <c r="H576" s="21">
        <f>IF(D576&lt;=0,0,MAX(0,MIN(2000000,D576-MIN(100000,ROUNDDOWN(F576*0.05,0)))))</f>
        <v/>
      </c>
      <c r="I576" s="21">
        <f>IF(C576&lt;=2000,0,MIN(C576,ROUNDDOWN(F576*0.4,0))-2000)</f>
        <v/>
      </c>
      <c r="J576" s="21">
        <f>MAX(0,ROUNDDOWN(F576-E576-G576,-3))</f>
        <v/>
      </c>
      <c r="K576" s="21">
        <f>MAX(0,ROUNDDOWN(F576-E576-G576-H576-I576,-3))</f>
        <v/>
      </c>
      <c r="L576" s="21">
        <f>MAX(0,ROUNDDOWN(F576-E576-G576-H576,-3))</f>
        <v/>
      </c>
      <c r="M576" s="21">
        <f>IF(J576&lt;=0,0,ROUNDDOWN((J576*LOOKUP(J576,{0,1950001,3300001,6950001,9000001,18000001,40000001},{0.05,0.1,0.2,0.23,0.33,0.4,0.45})-LOOKUP(J576,{0,1950001,3300001,6950001,9000001,18000001,40000001},{0,97500,427500,636000,1536000,2796000,4796000}))*1.021,-2))</f>
        <v/>
      </c>
      <c r="N576" s="21">
        <f>IF(K576&lt;=0,0,ROUNDDOWN((K576*LOOKUP(K576,{0,1950001,3300001,6950001,9000001,18000001,40000001},{0.05,0.1,0.2,0.23,0.33,0.4,0.45})-LOOKUP(K576,{0,1950001,3300001,6950001,9000001,18000001,40000001},{0,97500,427500,636000,1536000,2796000,4796000}))*1.021,-2))</f>
        <v/>
      </c>
      <c r="O576" s="21">
        <f>IF(L576&lt;=0,0,ROUNDDOWN((L576*LOOKUP(L576,{0,1950001,3300001,6950001,9000001,18000001,40000001},{0.05,0.1,0.2,0.23,0.33,0.4,0.45})-LOOKUP(L576,{0,1950001,3300001,6950001,9000001,18000001,40000001},{0,97500,427500,636000,1536000,2796000,4796000}))*1.021,-2))</f>
        <v/>
      </c>
      <c r="P576" s="21">
        <f>MAX(0,ROUNDDOWN(F576-E576-430000,-3))</f>
        <v/>
      </c>
      <c r="Q576" s="21">
        <f>MAX(0,ROUNDDOWN(F576-E576-430000-H576,-3))</f>
        <v/>
      </c>
      <c r="R576" s="21">
        <f>IF(F576&lt;=450000,0,MAX(0,P576*0.06-MIN(50000,P576)*0.03))</f>
        <v/>
      </c>
      <c r="S576" s="21">
        <f>IF(F576&lt;=450000,0,MAX(0,P576*0.04-MIN(50000,P576)*0.02))</f>
        <v/>
      </c>
      <c r="T576" s="21">
        <f>IF(F576&lt;=450000,0,MAX(0,Q576*0.06-MIN(50000,Q576)*0.03))</f>
        <v/>
      </c>
      <c r="U576" s="21">
        <f>IF(F576&lt;=450000,0,MAX(0,Q576*0.04-MIN(50000,Q576)*0.02))</f>
        <v/>
      </c>
      <c r="V576" s="21">
        <f>50000+MAX(0,G576-480000)</f>
        <v/>
      </c>
      <c r="W576" s="21">
        <f>P576-V576</f>
        <v/>
      </c>
      <c r="X576" s="21">
        <f>Q576-V576</f>
        <v/>
      </c>
      <c r="Y576" s="22">
        <f>IF(W576&lt;0,0.9,LOOKUP(W576,{0,1950001,3300001,6950001,9000001,18000001,40000001},{0.84895,0.7979,0.6958,0.66517,0.56307,0.4916,0.44055}))</f>
        <v/>
      </c>
      <c r="Z576" s="22">
        <f>IF(X576&lt;0,0.9,LOOKUP(X576,{0,1950001,3300001,6950001,9000001,18000001,40000001},{0.84895,0.7979,0.6958,0.66517,0.56307,0.4916,0.44055}))</f>
        <v/>
      </c>
      <c r="AA576" s="22">
        <f>IF(W576&lt;0,0,CHOOSE(MATCH(W576,{0,1950001,3300001,6950001,9000001},1),5.105/84.895,10.21/79.79,20.42/69.58,23.483/66.517,33.693/56.307))</f>
        <v/>
      </c>
      <c r="AB576" s="21">
        <f>IF(C576&lt;=2000,0,(MIN(C576,ROUNDDOWN(F576*0.3,0))-2000)*0.1)</f>
        <v/>
      </c>
      <c r="AC576" s="21">
        <f>IF(C576&lt;=2000,0,MIN((C576-2000)*Y576,(R576+S576)*0.2))</f>
        <v/>
      </c>
      <c r="AD576" s="21">
        <f>IF(C576&lt;=2000,0,MIN((C576-2000)*Z576,(T576+U576)*0.2))</f>
        <v/>
      </c>
      <c r="AE576" s="21">
        <f>AC576*AA576</f>
        <v/>
      </c>
      <c r="AF576" s="21">
        <f>ROUNDDOWN(R576,-2)+ROUNDDOWN(S576,-2)</f>
        <v/>
      </c>
      <c r="AG576" s="21">
        <f>ROUNDDOWN(MAX(0,R576-(AB576+AC576+AE576)*0.6),-2)+ROUNDDOWN(MAX(0,S576-(AB576+AC576+AE576)*0.4),-2)</f>
        <v/>
      </c>
      <c r="AH576" s="21">
        <f>ROUNDDOWN(MAX(0,T576-(AB576+AD576)*0.6),-2)+ROUNDDOWN(MAX(0,U576-(AB576+AD576)*0.4),-2)</f>
        <v/>
      </c>
      <c r="AI576" s="21">
        <f>ROUNDDOWN(T576,-2)+ROUNDDOWN(U576,-2)</f>
        <v/>
      </c>
      <c r="AJ576" s="21">
        <f>M576+AF576</f>
        <v/>
      </c>
      <c r="AK576" s="21">
        <f>M576+AG576</f>
        <v/>
      </c>
      <c r="AL576" s="21">
        <f>N576+AH576</f>
        <v/>
      </c>
      <c r="AM576" s="21">
        <f>O576+AI576</f>
        <v/>
      </c>
      <c r="AN576" s="21">
        <f>N576+AI576</f>
        <v/>
      </c>
      <c r="AO576" s="21">
        <f>ROUNDDOWN((R576+S576)*0.2/Y576+2000,0)</f>
        <v/>
      </c>
      <c r="AP576" s="21">
        <f>ROUNDDOWN((T576+U576)*0.2/Z576+2000,0)</f>
        <v/>
      </c>
      <c r="AQ576" s="21">
        <f>AL576-AK576</f>
        <v/>
      </c>
      <c r="AR576" s="21">
        <f>AM576-AK576</f>
        <v/>
      </c>
      <c r="AS576" s="21">
        <f>AM576-AL576</f>
        <v/>
      </c>
      <c r="AT576" s="21">
        <f>AK576+C576-AJ576</f>
        <v/>
      </c>
      <c r="AU576" s="21">
        <f>AL576+C576-AM576</f>
        <v/>
      </c>
      <c r="AV576" s="21">
        <f>AN576+C576-AM576</f>
        <v/>
      </c>
    </row>
    <row r="577">
      <c r="A577" t="inlineStr">
        <is>
          <t>医療費の境目</t>
        </is>
      </c>
      <c r="B577" s="21">
        <f>'3_医療費の境目'!$B$3</f>
        <v/>
      </c>
      <c r="C577" s="21">
        <f>IF('3_医療費の境目'!$B$4="",AO577,'3_医療費の境目'!$B$4)</f>
        <v/>
      </c>
      <c r="D577" s="21">
        <f>'3_医療費の境目'!D577</f>
        <v/>
      </c>
      <c r="E577" s="21">
        <f>ROUND(MIN(B577/12,650000)*12*0.0915+MIN(B577/12,1390000)*12*(0.0504+0)+B577*0.005,0)</f>
        <v/>
      </c>
      <c r="F577" s="21">
        <f>IF(B577&lt;741000,0,IF(B577&lt;2191000,B577-740000,IF(B577&lt;2193000,1451000,IF(B577&lt;2196000,1453000,IF(B577&lt;2200000,1456000,IF(B577&lt;3600000,ROUND(ROUNDDOWN(B577/4,-3)*2.8,0)-80000,IF(B577&lt;6600000,ROUND(ROUNDDOWN(B577/4,-3)*3.2,0)-440000,IF(B577&lt;8500000,ROUNDDOWN(B577*0.9,0)-1100000,B577-1950000))))))))</f>
        <v/>
      </c>
      <c r="G577" s="21">
        <f>IF(F577&gt;23500000,NA(),IF(F577&lt;=4890000,1040000,IF(F577&lt;=6550000,670000,620000)))</f>
        <v/>
      </c>
      <c r="H577" s="21">
        <f>IF(D577&lt;=0,0,MAX(0,MIN(2000000,D577-MIN(100000,ROUNDDOWN(F577*0.05,0)))))</f>
        <v/>
      </c>
      <c r="I577" s="21">
        <f>IF(C577&lt;=2000,0,MIN(C577,ROUNDDOWN(F577*0.4,0))-2000)</f>
        <v/>
      </c>
      <c r="J577" s="21">
        <f>MAX(0,ROUNDDOWN(F577-E577-G577,-3))</f>
        <v/>
      </c>
      <c r="K577" s="21">
        <f>MAX(0,ROUNDDOWN(F577-E577-G577-H577-I577,-3))</f>
        <v/>
      </c>
      <c r="L577" s="21">
        <f>MAX(0,ROUNDDOWN(F577-E577-G577-H577,-3))</f>
        <v/>
      </c>
      <c r="M577" s="21">
        <f>IF(J577&lt;=0,0,ROUNDDOWN((J577*LOOKUP(J577,{0,1950001,3300001,6950001,9000001,18000001,40000001},{0.05,0.1,0.2,0.23,0.33,0.4,0.45})-LOOKUP(J577,{0,1950001,3300001,6950001,9000001,18000001,40000001},{0,97500,427500,636000,1536000,2796000,4796000}))*1.021,-2))</f>
        <v/>
      </c>
      <c r="N577" s="21">
        <f>IF(K577&lt;=0,0,ROUNDDOWN((K577*LOOKUP(K577,{0,1950001,3300001,6950001,9000001,18000001,40000001},{0.05,0.1,0.2,0.23,0.33,0.4,0.45})-LOOKUP(K577,{0,1950001,3300001,6950001,9000001,18000001,40000001},{0,97500,427500,636000,1536000,2796000,4796000}))*1.021,-2))</f>
        <v/>
      </c>
      <c r="O577" s="21">
        <f>IF(L577&lt;=0,0,ROUNDDOWN((L577*LOOKUP(L577,{0,1950001,3300001,6950001,9000001,18000001,40000001},{0.05,0.1,0.2,0.23,0.33,0.4,0.45})-LOOKUP(L577,{0,1950001,3300001,6950001,9000001,18000001,40000001},{0,97500,427500,636000,1536000,2796000,4796000}))*1.021,-2))</f>
        <v/>
      </c>
      <c r="P577" s="21">
        <f>MAX(0,ROUNDDOWN(F577-E577-430000,-3))</f>
        <v/>
      </c>
      <c r="Q577" s="21">
        <f>MAX(0,ROUNDDOWN(F577-E577-430000-H577,-3))</f>
        <v/>
      </c>
      <c r="R577" s="21">
        <f>IF(F577&lt;=450000,0,MAX(0,P577*0.06-MIN(50000,P577)*0.03))</f>
        <v/>
      </c>
      <c r="S577" s="21">
        <f>IF(F577&lt;=450000,0,MAX(0,P577*0.04-MIN(50000,P577)*0.02))</f>
        <v/>
      </c>
      <c r="T577" s="21">
        <f>IF(F577&lt;=450000,0,MAX(0,Q577*0.06-MIN(50000,Q577)*0.03))</f>
        <v/>
      </c>
      <c r="U577" s="21">
        <f>IF(F577&lt;=450000,0,MAX(0,Q577*0.04-MIN(50000,Q577)*0.02))</f>
        <v/>
      </c>
      <c r="V577" s="21">
        <f>50000+MAX(0,G577-480000)</f>
        <v/>
      </c>
      <c r="W577" s="21">
        <f>P577-V577</f>
        <v/>
      </c>
      <c r="X577" s="21">
        <f>Q577-V577</f>
        <v/>
      </c>
      <c r="Y577" s="22">
        <f>IF(W577&lt;0,0.9,LOOKUP(W577,{0,1950001,3300001,6950001,9000001,18000001,40000001},{0.84895,0.7979,0.6958,0.66517,0.56307,0.4916,0.44055}))</f>
        <v/>
      </c>
      <c r="Z577" s="22">
        <f>IF(X577&lt;0,0.9,LOOKUP(X577,{0,1950001,3300001,6950001,9000001,18000001,40000001},{0.84895,0.7979,0.6958,0.66517,0.56307,0.4916,0.44055}))</f>
        <v/>
      </c>
      <c r="AA577" s="22">
        <f>IF(W577&lt;0,0,CHOOSE(MATCH(W577,{0,1950001,3300001,6950001,9000001},1),5.105/84.895,10.21/79.79,20.42/69.58,23.483/66.517,33.693/56.307))</f>
        <v/>
      </c>
      <c r="AB577" s="21">
        <f>IF(C577&lt;=2000,0,(MIN(C577,ROUNDDOWN(F577*0.3,0))-2000)*0.1)</f>
        <v/>
      </c>
      <c r="AC577" s="21">
        <f>IF(C577&lt;=2000,0,MIN((C577-2000)*Y577,(R577+S577)*0.2))</f>
        <v/>
      </c>
      <c r="AD577" s="21">
        <f>IF(C577&lt;=2000,0,MIN((C577-2000)*Z577,(T577+U577)*0.2))</f>
        <v/>
      </c>
      <c r="AE577" s="21">
        <f>AC577*AA577</f>
        <v/>
      </c>
      <c r="AF577" s="21">
        <f>ROUNDDOWN(R577,-2)+ROUNDDOWN(S577,-2)</f>
        <v/>
      </c>
      <c r="AG577" s="21">
        <f>ROUNDDOWN(MAX(0,R577-(AB577+AC577+AE577)*0.6),-2)+ROUNDDOWN(MAX(0,S577-(AB577+AC577+AE577)*0.4),-2)</f>
        <v/>
      </c>
      <c r="AH577" s="21">
        <f>ROUNDDOWN(MAX(0,T577-(AB577+AD577)*0.6),-2)+ROUNDDOWN(MAX(0,U577-(AB577+AD577)*0.4),-2)</f>
        <v/>
      </c>
      <c r="AI577" s="21">
        <f>ROUNDDOWN(T577,-2)+ROUNDDOWN(U577,-2)</f>
        <v/>
      </c>
      <c r="AJ577" s="21">
        <f>M577+AF577</f>
        <v/>
      </c>
      <c r="AK577" s="21">
        <f>M577+AG577</f>
        <v/>
      </c>
      <c r="AL577" s="21">
        <f>N577+AH577</f>
        <v/>
      </c>
      <c r="AM577" s="21">
        <f>O577+AI577</f>
        <v/>
      </c>
      <c r="AN577" s="21">
        <f>N577+AI577</f>
        <v/>
      </c>
      <c r="AO577" s="21">
        <f>ROUNDDOWN((R577+S577)*0.2/Y577+2000,0)</f>
        <v/>
      </c>
      <c r="AP577" s="21">
        <f>ROUNDDOWN((T577+U577)*0.2/Z577+2000,0)</f>
        <v/>
      </c>
      <c r="AQ577" s="21">
        <f>AL577-AK577</f>
        <v/>
      </c>
      <c r="AR577" s="21">
        <f>AM577-AK577</f>
        <v/>
      </c>
      <c r="AS577" s="21">
        <f>AM577-AL577</f>
        <v/>
      </c>
      <c r="AT577" s="21">
        <f>AK577+C577-AJ577</f>
        <v/>
      </c>
      <c r="AU577" s="21">
        <f>AL577+C577-AM577</f>
        <v/>
      </c>
      <c r="AV577" s="21">
        <f>AN577+C577-AM577</f>
        <v/>
      </c>
    </row>
    <row r="578">
      <c r="A578" t="inlineStr">
        <is>
          <t>医療費の境目</t>
        </is>
      </c>
      <c r="B578" s="21">
        <f>'3_医療費の境目'!$B$3</f>
        <v/>
      </c>
      <c r="C578" s="21">
        <f>IF('3_医療費の境目'!$B$4="",AO578,'3_医療費の境目'!$B$4)</f>
        <v/>
      </c>
      <c r="D578" s="21">
        <f>'3_医療費の境目'!D578</f>
        <v/>
      </c>
      <c r="E578" s="21">
        <f>ROUND(MIN(B578/12,650000)*12*0.0915+MIN(B578/12,1390000)*12*(0.0504+0)+B578*0.005,0)</f>
        <v/>
      </c>
      <c r="F578" s="21">
        <f>IF(B578&lt;741000,0,IF(B578&lt;2191000,B578-740000,IF(B578&lt;2193000,1451000,IF(B578&lt;2196000,1453000,IF(B578&lt;2200000,1456000,IF(B578&lt;3600000,ROUND(ROUNDDOWN(B578/4,-3)*2.8,0)-80000,IF(B578&lt;6600000,ROUND(ROUNDDOWN(B578/4,-3)*3.2,0)-440000,IF(B578&lt;8500000,ROUNDDOWN(B578*0.9,0)-1100000,B578-1950000))))))))</f>
        <v/>
      </c>
      <c r="G578" s="21">
        <f>IF(F578&gt;23500000,NA(),IF(F578&lt;=4890000,1040000,IF(F578&lt;=6550000,670000,620000)))</f>
        <v/>
      </c>
      <c r="H578" s="21">
        <f>IF(D578&lt;=0,0,MAX(0,MIN(2000000,D578-MIN(100000,ROUNDDOWN(F578*0.05,0)))))</f>
        <v/>
      </c>
      <c r="I578" s="21">
        <f>IF(C578&lt;=2000,0,MIN(C578,ROUNDDOWN(F578*0.4,0))-2000)</f>
        <v/>
      </c>
      <c r="J578" s="21">
        <f>MAX(0,ROUNDDOWN(F578-E578-G578,-3))</f>
        <v/>
      </c>
      <c r="K578" s="21">
        <f>MAX(0,ROUNDDOWN(F578-E578-G578-H578-I578,-3))</f>
        <v/>
      </c>
      <c r="L578" s="21">
        <f>MAX(0,ROUNDDOWN(F578-E578-G578-H578,-3))</f>
        <v/>
      </c>
      <c r="M578" s="21">
        <f>IF(J578&lt;=0,0,ROUNDDOWN((J578*LOOKUP(J578,{0,1950001,3300001,6950001,9000001,18000001,40000001},{0.05,0.1,0.2,0.23,0.33,0.4,0.45})-LOOKUP(J578,{0,1950001,3300001,6950001,9000001,18000001,40000001},{0,97500,427500,636000,1536000,2796000,4796000}))*1.021,-2))</f>
        <v/>
      </c>
      <c r="N578" s="21">
        <f>IF(K578&lt;=0,0,ROUNDDOWN((K578*LOOKUP(K578,{0,1950001,3300001,6950001,9000001,18000001,40000001},{0.05,0.1,0.2,0.23,0.33,0.4,0.45})-LOOKUP(K578,{0,1950001,3300001,6950001,9000001,18000001,40000001},{0,97500,427500,636000,1536000,2796000,4796000}))*1.021,-2))</f>
        <v/>
      </c>
      <c r="O578" s="21">
        <f>IF(L578&lt;=0,0,ROUNDDOWN((L578*LOOKUP(L578,{0,1950001,3300001,6950001,9000001,18000001,40000001},{0.05,0.1,0.2,0.23,0.33,0.4,0.45})-LOOKUP(L578,{0,1950001,3300001,6950001,9000001,18000001,40000001},{0,97500,427500,636000,1536000,2796000,4796000}))*1.021,-2))</f>
        <v/>
      </c>
      <c r="P578" s="21">
        <f>MAX(0,ROUNDDOWN(F578-E578-430000,-3))</f>
        <v/>
      </c>
      <c r="Q578" s="21">
        <f>MAX(0,ROUNDDOWN(F578-E578-430000-H578,-3))</f>
        <v/>
      </c>
      <c r="R578" s="21">
        <f>IF(F578&lt;=450000,0,MAX(0,P578*0.06-MIN(50000,P578)*0.03))</f>
        <v/>
      </c>
      <c r="S578" s="21">
        <f>IF(F578&lt;=450000,0,MAX(0,P578*0.04-MIN(50000,P578)*0.02))</f>
        <v/>
      </c>
      <c r="T578" s="21">
        <f>IF(F578&lt;=450000,0,MAX(0,Q578*0.06-MIN(50000,Q578)*0.03))</f>
        <v/>
      </c>
      <c r="U578" s="21">
        <f>IF(F578&lt;=450000,0,MAX(0,Q578*0.04-MIN(50000,Q578)*0.02))</f>
        <v/>
      </c>
      <c r="V578" s="21">
        <f>50000+MAX(0,G578-480000)</f>
        <v/>
      </c>
      <c r="W578" s="21">
        <f>P578-V578</f>
        <v/>
      </c>
      <c r="X578" s="21">
        <f>Q578-V578</f>
        <v/>
      </c>
      <c r="Y578" s="22">
        <f>IF(W578&lt;0,0.9,LOOKUP(W578,{0,1950001,3300001,6950001,9000001,18000001,40000001},{0.84895,0.7979,0.6958,0.66517,0.56307,0.4916,0.44055}))</f>
        <v/>
      </c>
      <c r="Z578" s="22">
        <f>IF(X578&lt;0,0.9,LOOKUP(X578,{0,1950001,3300001,6950001,9000001,18000001,40000001},{0.84895,0.7979,0.6958,0.66517,0.56307,0.4916,0.44055}))</f>
        <v/>
      </c>
      <c r="AA578" s="22">
        <f>IF(W578&lt;0,0,CHOOSE(MATCH(W578,{0,1950001,3300001,6950001,9000001},1),5.105/84.895,10.21/79.79,20.42/69.58,23.483/66.517,33.693/56.307))</f>
        <v/>
      </c>
      <c r="AB578" s="21">
        <f>IF(C578&lt;=2000,0,(MIN(C578,ROUNDDOWN(F578*0.3,0))-2000)*0.1)</f>
        <v/>
      </c>
      <c r="AC578" s="21">
        <f>IF(C578&lt;=2000,0,MIN((C578-2000)*Y578,(R578+S578)*0.2))</f>
        <v/>
      </c>
      <c r="AD578" s="21">
        <f>IF(C578&lt;=2000,0,MIN((C578-2000)*Z578,(T578+U578)*0.2))</f>
        <v/>
      </c>
      <c r="AE578" s="21">
        <f>AC578*AA578</f>
        <v/>
      </c>
      <c r="AF578" s="21">
        <f>ROUNDDOWN(R578,-2)+ROUNDDOWN(S578,-2)</f>
        <v/>
      </c>
      <c r="AG578" s="21">
        <f>ROUNDDOWN(MAX(0,R578-(AB578+AC578+AE578)*0.6),-2)+ROUNDDOWN(MAX(0,S578-(AB578+AC578+AE578)*0.4),-2)</f>
        <v/>
      </c>
      <c r="AH578" s="21">
        <f>ROUNDDOWN(MAX(0,T578-(AB578+AD578)*0.6),-2)+ROUNDDOWN(MAX(0,U578-(AB578+AD578)*0.4),-2)</f>
        <v/>
      </c>
      <c r="AI578" s="21">
        <f>ROUNDDOWN(T578,-2)+ROUNDDOWN(U578,-2)</f>
        <v/>
      </c>
      <c r="AJ578" s="21">
        <f>M578+AF578</f>
        <v/>
      </c>
      <c r="AK578" s="21">
        <f>M578+AG578</f>
        <v/>
      </c>
      <c r="AL578" s="21">
        <f>N578+AH578</f>
        <v/>
      </c>
      <c r="AM578" s="21">
        <f>O578+AI578</f>
        <v/>
      </c>
      <c r="AN578" s="21">
        <f>N578+AI578</f>
        <v/>
      </c>
      <c r="AO578" s="21">
        <f>ROUNDDOWN((R578+S578)*0.2/Y578+2000,0)</f>
        <v/>
      </c>
      <c r="AP578" s="21">
        <f>ROUNDDOWN((T578+U578)*0.2/Z578+2000,0)</f>
        <v/>
      </c>
      <c r="AQ578" s="21">
        <f>AL578-AK578</f>
        <v/>
      </c>
      <c r="AR578" s="21">
        <f>AM578-AK578</f>
        <v/>
      </c>
      <c r="AS578" s="21">
        <f>AM578-AL578</f>
        <v/>
      </c>
      <c r="AT578" s="21">
        <f>AK578+C578-AJ578</f>
        <v/>
      </c>
      <c r="AU578" s="21">
        <f>AL578+C578-AM578</f>
        <v/>
      </c>
      <c r="AV578" s="21">
        <f>AN578+C578-AM578</f>
        <v/>
      </c>
    </row>
    <row r="579">
      <c r="A579" t="inlineStr">
        <is>
          <t>医療費の境目</t>
        </is>
      </c>
      <c r="B579" s="21">
        <f>'3_医療費の境目'!$B$3</f>
        <v/>
      </c>
      <c r="C579" s="21">
        <f>IF('3_医療費の境目'!$B$4="",AO579,'3_医療費の境目'!$B$4)</f>
        <v/>
      </c>
      <c r="D579" s="21">
        <f>'3_医療費の境目'!D579</f>
        <v/>
      </c>
      <c r="E579" s="21">
        <f>ROUND(MIN(B579/12,650000)*12*0.0915+MIN(B579/12,1390000)*12*(0.0504+0)+B579*0.005,0)</f>
        <v/>
      </c>
      <c r="F579" s="21">
        <f>IF(B579&lt;741000,0,IF(B579&lt;2191000,B579-740000,IF(B579&lt;2193000,1451000,IF(B579&lt;2196000,1453000,IF(B579&lt;2200000,1456000,IF(B579&lt;3600000,ROUND(ROUNDDOWN(B579/4,-3)*2.8,0)-80000,IF(B579&lt;6600000,ROUND(ROUNDDOWN(B579/4,-3)*3.2,0)-440000,IF(B579&lt;8500000,ROUNDDOWN(B579*0.9,0)-1100000,B579-1950000))))))))</f>
        <v/>
      </c>
      <c r="G579" s="21">
        <f>IF(F579&gt;23500000,NA(),IF(F579&lt;=4890000,1040000,IF(F579&lt;=6550000,670000,620000)))</f>
        <v/>
      </c>
      <c r="H579" s="21">
        <f>IF(D579&lt;=0,0,MAX(0,MIN(2000000,D579-MIN(100000,ROUNDDOWN(F579*0.05,0)))))</f>
        <v/>
      </c>
      <c r="I579" s="21">
        <f>IF(C579&lt;=2000,0,MIN(C579,ROUNDDOWN(F579*0.4,0))-2000)</f>
        <v/>
      </c>
      <c r="J579" s="21">
        <f>MAX(0,ROUNDDOWN(F579-E579-G579,-3))</f>
        <v/>
      </c>
      <c r="K579" s="21">
        <f>MAX(0,ROUNDDOWN(F579-E579-G579-H579-I579,-3))</f>
        <v/>
      </c>
      <c r="L579" s="21">
        <f>MAX(0,ROUNDDOWN(F579-E579-G579-H579,-3))</f>
        <v/>
      </c>
      <c r="M579" s="21">
        <f>IF(J579&lt;=0,0,ROUNDDOWN((J579*LOOKUP(J579,{0,1950001,3300001,6950001,9000001,18000001,40000001},{0.05,0.1,0.2,0.23,0.33,0.4,0.45})-LOOKUP(J579,{0,1950001,3300001,6950001,9000001,18000001,40000001},{0,97500,427500,636000,1536000,2796000,4796000}))*1.021,-2))</f>
        <v/>
      </c>
      <c r="N579" s="21">
        <f>IF(K579&lt;=0,0,ROUNDDOWN((K579*LOOKUP(K579,{0,1950001,3300001,6950001,9000001,18000001,40000001},{0.05,0.1,0.2,0.23,0.33,0.4,0.45})-LOOKUP(K579,{0,1950001,3300001,6950001,9000001,18000001,40000001},{0,97500,427500,636000,1536000,2796000,4796000}))*1.021,-2))</f>
        <v/>
      </c>
      <c r="O579" s="21">
        <f>IF(L579&lt;=0,0,ROUNDDOWN((L579*LOOKUP(L579,{0,1950001,3300001,6950001,9000001,18000001,40000001},{0.05,0.1,0.2,0.23,0.33,0.4,0.45})-LOOKUP(L579,{0,1950001,3300001,6950001,9000001,18000001,40000001},{0,97500,427500,636000,1536000,2796000,4796000}))*1.021,-2))</f>
        <v/>
      </c>
      <c r="P579" s="21">
        <f>MAX(0,ROUNDDOWN(F579-E579-430000,-3))</f>
        <v/>
      </c>
      <c r="Q579" s="21">
        <f>MAX(0,ROUNDDOWN(F579-E579-430000-H579,-3))</f>
        <v/>
      </c>
      <c r="R579" s="21">
        <f>IF(F579&lt;=450000,0,MAX(0,P579*0.06-MIN(50000,P579)*0.03))</f>
        <v/>
      </c>
      <c r="S579" s="21">
        <f>IF(F579&lt;=450000,0,MAX(0,P579*0.04-MIN(50000,P579)*0.02))</f>
        <v/>
      </c>
      <c r="T579" s="21">
        <f>IF(F579&lt;=450000,0,MAX(0,Q579*0.06-MIN(50000,Q579)*0.03))</f>
        <v/>
      </c>
      <c r="U579" s="21">
        <f>IF(F579&lt;=450000,0,MAX(0,Q579*0.04-MIN(50000,Q579)*0.02))</f>
        <v/>
      </c>
      <c r="V579" s="21">
        <f>50000+MAX(0,G579-480000)</f>
        <v/>
      </c>
      <c r="W579" s="21">
        <f>P579-V579</f>
        <v/>
      </c>
      <c r="X579" s="21">
        <f>Q579-V579</f>
        <v/>
      </c>
      <c r="Y579" s="22">
        <f>IF(W579&lt;0,0.9,LOOKUP(W579,{0,1950001,3300001,6950001,9000001,18000001,40000001},{0.84895,0.7979,0.6958,0.66517,0.56307,0.4916,0.44055}))</f>
        <v/>
      </c>
      <c r="Z579" s="22">
        <f>IF(X579&lt;0,0.9,LOOKUP(X579,{0,1950001,3300001,6950001,9000001,18000001,40000001},{0.84895,0.7979,0.6958,0.66517,0.56307,0.4916,0.44055}))</f>
        <v/>
      </c>
      <c r="AA579" s="22">
        <f>IF(W579&lt;0,0,CHOOSE(MATCH(W579,{0,1950001,3300001,6950001,9000001},1),5.105/84.895,10.21/79.79,20.42/69.58,23.483/66.517,33.693/56.307))</f>
        <v/>
      </c>
      <c r="AB579" s="21">
        <f>IF(C579&lt;=2000,0,(MIN(C579,ROUNDDOWN(F579*0.3,0))-2000)*0.1)</f>
        <v/>
      </c>
      <c r="AC579" s="21">
        <f>IF(C579&lt;=2000,0,MIN((C579-2000)*Y579,(R579+S579)*0.2))</f>
        <v/>
      </c>
      <c r="AD579" s="21">
        <f>IF(C579&lt;=2000,0,MIN((C579-2000)*Z579,(T579+U579)*0.2))</f>
        <v/>
      </c>
      <c r="AE579" s="21">
        <f>AC579*AA579</f>
        <v/>
      </c>
      <c r="AF579" s="21">
        <f>ROUNDDOWN(R579,-2)+ROUNDDOWN(S579,-2)</f>
        <v/>
      </c>
      <c r="AG579" s="21">
        <f>ROUNDDOWN(MAX(0,R579-(AB579+AC579+AE579)*0.6),-2)+ROUNDDOWN(MAX(0,S579-(AB579+AC579+AE579)*0.4),-2)</f>
        <v/>
      </c>
      <c r="AH579" s="21">
        <f>ROUNDDOWN(MAX(0,T579-(AB579+AD579)*0.6),-2)+ROUNDDOWN(MAX(0,U579-(AB579+AD579)*0.4),-2)</f>
        <v/>
      </c>
      <c r="AI579" s="21">
        <f>ROUNDDOWN(T579,-2)+ROUNDDOWN(U579,-2)</f>
        <v/>
      </c>
      <c r="AJ579" s="21">
        <f>M579+AF579</f>
        <v/>
      </c>
      <c r="AK579" s="21">
        <f>M579+AG579</f>
        <v/>
      </c>
      <c r="AL579" s="21">
        <f>N579+AH579</f>
        <v/>
      </c>
      <c r="AM579" s="21">
        <f>O579+AI579</f>
        <v/>
      </c>
      <c r="AN579" s="21">
        <f>N579+AI579</f>
        <v/>
      </c>
      <c r="AO579" s="21">
        <f>ROUNDDOWN((R579+S579)*0.2/Y579+2000,0)</f>
        <v/>
      </c>
      <c r="AP579" s="21">
        <f>ROUNDDOWN((T579+U579)*0.2/Z579+2000,0)</f>
        <v/>
      </c>
      <c r="AQ579" s="21">
        <f>AL579-AK579</f>
        <v/>
      </c>
      <c r="AR579" s="21">
        <f>AM579-AK579</f>
        <v/>
      </c>
      <c r="AS579" s="21">
        <f>AM579-AL579</f>
        <v/>
      </c>
      <c r="AT579" s="21">
        <f>AK579+C579-AJ579</f>
        <v/>
      </c>
      <c r="AU579" s="21">
        <f>AL579+C579-AM579</f>
        <v/>
      </c>
      <c r="AV579" s="21">
        <f>AN579+C579-AM579</f>
        <v/>
      </c>
    </row>
    <row r="580">
      <c r="A580" t="inlineStr">
        <is>
          <t>医療費の境目</t>
        </is>
      </c>
      <c r="B580" s="21">
        <f>'3_医療費の境目'!$B$3</f>
        <v/>
      </c>
      <c r="C580" s="21">
        <f>IF('3_医療費の境目'!$B$4="",AO580,'3_医療費の境目'!$B$4)</f>
        <v/>
      </c>
      <c r="D580" s="21">
        <f>'3_医療費の境目'!D580</f>
        <v/>
      </c>
      <c r="E580" s="21">
        <f>ROUND(MIN(B580/12,650000)*12*0.0915+MIN(B580/12,1390000)*12*(0.0504+0)+B580*0.005,0)</f>
        <v/>
      </c>
      <c r="F580" s="21">
        <f>IF(B580&lt;741000,0,IF(B580&lt;2191000,B580-740000,IF(B580&lt;2193000,1451000,IF(B580&lt;2196000,1453000,IF(B580&lt;2200000,1456000,IF(B580&lt;3600000,ROUND(ROUNDDOWN(B580/4,-3)*2.8,0)-80000,IF(B580&lt;6600000,ROUND(ROUNDDOWN(B580/4,-3)*3.2,0)-440000,IF(B580&lt;8500000,ROUNDDOWN(B580*0.9,0)-1100000,B580-1950000))))))))</f>
        <v/>
      </c>
      <c r="G580" s="21">
        <f>IF(F580&gt;23500000,NA(),IF(F580&lt;=4890000,1040000,IF(F580&lt;=6550000,670000,620000)))</f>
        <v/>
      </c>
      <c r="H580" s="21">
        <f>IF(D580&lt;=0,0,MAX(0,MIN(2000000,D580-MIN(100000,ROUNDDOWN(F580*0.05,0)))))</f>
        <v/>
      </c>
      <c r="I580" s="21">
        <f>IF(C580&lt;=2000,0,MIN(C580,ROUNDDOWN(F580*0.4,0))-2000)</f>
        <v/>
      </c>
      <c r="J580" s="21">
        <f>MAX(0,ROUNDDOWN(F580-E580-G580,-3))</f>
        <v/>
      </c>
      <c r="K580" s="21">
        <f>MAX(0,ROUNDDOWN(F580-E580-G580-H580-I580,-3))</f>
        <v/>
      </c>
      <c r="L580" s="21">
        <f>MAX(0,ROUNDDOWN(F580-E580-G580-H580,-3))</f>
        <v/>
      </c>
      <c r="M580" s="21">
        <f>IF(J580&lt;=0,0,ROUNDDOWN((J580*LOOKUP(J580,{0,1950001,3300001,6950001,9000001,18000001,40000001},{0.05,0.1,0.2,0.23,0.33,0.4,0.45})-LOOKUP(J580,{0,1950001,3300001,6950001,9000001,18000001,40000001},{0,97500,427500,636000,1536000,2796000,4796000}))*1.021,-2))</f>
        <v/>
      </c>
      <c r="N580" s="21">
        <f>IF(K580&lt;=0,0,ROUNDDOWN((K580*LOOKUP(K580,{0,1950001,3300001,6950001,9000001,18000001,40000001},{0.05,0.1,0.2,0.23,0.33,0.4,0.45})-LOOKUP(K580,{0,1950001,3300001,6950001,9000001,18000001,40000001},{0,97500,427500,636000,1536000,2796000,4796000}))*1.021,-2))</f>
        <v/>
      </c>
      <c r="O580" s="21">
        <f>IF(L580&lt;=0,0,ROUNDDOWN((L580*LOOKUP(L580,{0,1950001,3300001,6950001,9000001,18000001,40000001},{0.05,0.1,0.2,0.23,0.33,0.4,0.45})-LOOKUP(L580,{0,1950001,3300001,6950001,9000001,18000001,40000001},{0,97500,427500,636000,1536000,2796000,4796000}))*1.021,-2))</f>
        <v/>
      </c>
      <c r="P580" s="21">
        <f>MAX(0,ROUNDDOWN(F580-E580-430000,-3))</f>
        <v/>
      </c>
      <c r="Q580" s="21">
        <f>MAX(0,ROUNDDOWN(F580-E580-430000-H580,-3))</f>
        <v/>
      </c>
      <c r="R580" s="21">
        <f>IF(F580&lt;=450000,0,MAX(0,P580*0.06-MIN(50000,P580)*0.03))</f>
        <v/>
      </c>
      <c r="S580" s="21">
        <f>IF(F580&lt;=450000,0,MAX(0,P580*0.04-MIN(50000,P580)*0.02))</f>
        <v/>
      </c>
      <c r="T580" s="21">
        <f>IF(F580&lt;=450000,0,MAX(0,Q580*0.06-MIN(50000,Q580)*0.03))</f>
        <v/>
      </c>
      <c r="U580" s="21">
        <f>IF(F580&lt;=450000,0,MAX(0,Q580*0.04-MIN(50000,Q580)*0.02))</f>
        <v/>
      </c>
      <c r="V580" s="21">
        <f>50000+MAX(0,G580-480000)</f>
        <v/>
      </c>
      <c r="W580" s="21">
        <f>P580-V580</f>
        <v/>
      </c>
      <c r="X580" s="21">
        <f>Q580-V580</f>
        <v/>
      </c>
      <c r="Y580" s="22">
        <f>IF(W580&lt;0,0.9,LOOKUP(W580,{0,1950001,3300001,6950001,9000001,18000001,40000001},{0.84895,0.7979,0.6958,0.66517,0.56307,0.4916,0.44055}))</f>
        <v/>
      </c>
      <c r="Z580" s="22">
        <f>IF(X580&lt;0,0.9,LOOKUP(X580,{0,1950001,3300001,6950001,9000001,18000001,40000001},{0.84895,0.7979,0.6958,0.66517,0.56307,0.4916,0.44055}))</f>
        <v/>
      </c>
      <c r="AA580" s="22">
        <f>IF(W580&lt;0,0,CHOOSE(MATCH(W580,{0,1950001,3300001,6950001,9000001},1),5.105/84.895,10.21/79.79,20.42/69.58,23.483/66.517,33.693/56.307))</f>
        <v/>
      </c>
      <c r="AB580" s="21">
        <f>IF(C580&lt;=2000,0,(MIN(C580,ROUNDDOWN(F580*0.3,0))-2000)*0.1)</f>
        <v/>
      </c>
      <c r="AC580" s="21">
        <f>IF(C580&lt;=2000,0,MIN((C580-2000)*Y580,(R580+S580)*0.2))</f>
        <v/>
      </c>
      <c r="AD580" s="21">
        <f>IF(C580&lt;=2000,0,MIN((C580-2000)*Z580,(T580+U580)*0.2))</f>
        <v/>
      </c>
      <c r="AE580" s="21">
        <f>AC580*AA580</f>
        <v/>
      </c>
      <c r="AF580" s="21">
        <f>ROUNDDOWN(R580,-2)+ROUNDDOWN(S580,-2)</f>
        <v/>
      </c>
      <c r="AG580" s="21">
        <f>ROUNDDOWN(MAX(0,R580-(AB580+AC580+AE580)*0.6),-2)+ROUNDDOWN(MAX(0,S580-(AB580+AC580+AE580)*0.4),-2)</f>
        <v/>
      </c>
      <c r="AH580" s="21">
        <f>ROUNDDOWN(MAX(0,T580-(AB580+AD580)*0.6),-2)+ROUNDDOWN(MAX(0,U580-(AB580+AD580)*0.4),-2)</f>
        <v/>
      </c>
      <c r="AI580" s="21">
        <f>ROUNDDOWN(T580,-2)+ROUNDDOWN(U580,-2)</f>
        <v/>
      </c>
      <c r="AJ580" s="21">
        <f>M580+AF580</f>
        <v/>
      </c>
      <c r="AK580" s="21">
        <f>M580+AG580</f>
        <v/>
      </c>
      <c r="AL580" s="21">
        <f>N580+AH580</f>
        <v/>
      </c>
      <c r="AM580" s="21">
        <f>O580+AI580</f>
        <v/>
      </c>
      <c r="AN580" s="21">
        <f>N580+AI580</f>
        <v/>
      </c>
      <c r="AO580" s="21">
        <f>ROUNDDOWN((R580+S580)*0.2/Y580+2000,0)</f>
        <v/>
      </c>
      <c r="AP580" s="21">
        <f>ROUNDDOWN((T580+U580)*0.2/Z580+2000,0)</f>
        <v/>
      </c>
      <c r="AQ580" s="21">
        <f>AL580-AK580</f>
        <v/>
      </c>
      <c r="AR580" s="21">
        <f>AM580-AK580</f>
        <v/>
      </c>
      <c r="AS580" s="21">
        <f>AM580-AL580</f>
        <v/>
      </c>
      <c r="AT580" s="21">
        <f>AK580+C580-AJ580</f>
        <v/>
      </c>
      <c r="AU580" s="21">
        <f>AL580+C580-AM580</f>
        <v/>
      </c>
      <c r="AV580" s="21">
        <f>AN580+C580-AM580</f>
        <v/>
      </c>
    </row>
    <row r="581">
      <c r="A581" t="inlineStr">
        <is>
          <t>医療費の境目</t>
        </is>
      </c>
      <c r="B581" s="21">
        <f>'3_医療費の境目'!$B$3</f>
        <v/>
      </c>
      <c r="C581" s="21">
        <f>IF('3_医療費の境目'!$B$4="",AO581,'3_医療費の境目'!$B$4)</f>
        <v/>
      </c>
      <c r="D581" s="21">
        <f>'3_医療費の境目'!D581</f>
        <v/>
      </c>
      <c r="E581" s="21">
        <f>ROUND(MIN(B581/12,650000)*12*0.0915+MIN(B581/12,1390000)*12*(0.0504+0)+B581*0.005,0)</f>
        <v/>
      </c>
      <c r="F581" s="21">
        <f>IF(B581&lt;741000,0,IF(B581&lt;2191000,B581-740000,IF(B581&lt;2193000,1451000,IF(B581&lt;2196000,1453000,IF(B581&lt;2200000,1456000,IF(B581&lt;3600000,ROUND(ROUNDDOWN(B581/4,-3)*2.8,0)-80000,IF(B581&lt;6600000,ROUND(ROUNDDOWN(B581/4,-3)*3.2,0)-440000,IF(B581&lt;8500000,ROUNDDOWN(B581*0.9,0)-1100000,B581-1950000))))))))</f>
        <v/>
      </c>
      <c r="G581" s="21">
        <f>IF(F581&gt;23500000,NA(),IF(F581&lt;=4890000,1040000,IF(F581&lt;=6550000,670000,620000)))</f>
        <v/>
      </c>
      <c r="H581" s="21">
        <f>IF(D581&lt;=0,0,MAX(0,MIN(2000000,D581-MIN(100000,ROUNDDOWN(F581*0.05,0)))))</f>
        <v/>
      </c>
      <c r="I581" s="21">
        <f>IF(C581&lt;=2000,0,MIN(C581,ROUNDDOWN(F581*0.4,0))-2000)</f>
        <v/>
      </c>
      <c r="J581" s="21">
        <f>MAX(0,ROUNDDOWN(F581-E581-G581,-3))</f>
        <v/>
      </c>
      <c r="K581" s="21">
        <f>MAX(0,ROUNDDOWN(F581-E581-G581-H581-I581,-3))</f>
        <v/>
      </c>
      <c r="L581" s="21">
        <f>MAX(0,ROUNDDOWN(F581-E581-G581-H581,-3))</f>
        <v/>
      </c>
      <c r="M581" s="21">
        <f>IF(J581&lt;=0,0,ROUNDDOWN((J581*LOOKUP(J581,{0,1950001,3300001,6950001,9000001,18000001,40000001},{0.05,0.1,0.2,0.23,0.33,0.4,0.45})-LOOKUP(J581,{0,1950001,3300001,6950001,9000001,18000001,40000001},{0,97500,427500,636000,1536000,2796000,4796000}))*1.021,-2))</f>
        <v/>
      </c>
      <c r="N581" s="21">
        <f>IF(K581&lt;=0,0,ROUNDDOWN((K581*LOOKUP(K581,{0,1950001,3300001,6950001,9000001,18000001,40000001},{0.05,0.1,0.2,0.23,0.33,0.4,0.45})-LOOKUP(K581,{0,1950001,3300001,6950001,9000001,18000001,40000001},{0,97500,427500,636000,1536000,2796000,4796000}))*1.021,-2))</f>
        <v/>
      </c>
      <c r="O581" s="21">
        <f>IF(L581&lt;=0,0,ROUNDDOWN((L581*LOOKUP(L581,{0,1950001,3300001,6950001,9000001,18000001,40000001},{0.05,0.1,0.2,0.23,0.33,0.4,0.45})-LOOKUP(L581,{0,1950001,3300001,6950001,9000001,18000001,40000001},{0,97500,427500,636000,1536000,2796000,4796000}))*1.021,-2))</f>
        <v/>
      </c>
      <c r="P581" s="21">
        <f>MAX(0,ROUNDDOWN(F581-E581-430000,-3))</f>
        <v/>
      </c>
      <c r="Q581" s="21">
        <f>MAX(0,ROUNDDOWN(F581-E581-430000-H581,-3))</f>
        <v/>
      </c>
      <c r="R581" s="21">
        <f>IF(F581&lt;=450000,0,MAX(0,P581*0.06-MIN(50000,P581)*0.03))</f>
        <v/>
      </c>
      <c r="S581" s="21">
        <f>IF(F581&lt;=450000,0,MAX(0,P581*0.04-MIN(50000,P581)*0.02))</f>
        <v/>
      </c>
      <c r="T581" s="21">
        <f>IF(F581&lt;=450000,0,MAX(0,Q581*0.06-MIN(50000,Q581)*0.03))</f>
        <v/>
      </c>
      <c r="U581" s="21">
        <f>IF(F581&lt;=450000,0,MAX(0,Q581*0.04-MIN(50000,Q581)*0.02))</f>
        <v/>
      </c>
      <c r="V581" s="21">
        <f>50000+MAX(0,G581-480000)</f>
        <v/>
      </c>
      <c r="W581" s="21">
        <f>P581-V581</f>
        <v/>
      </c>
      <c r="X581" s="21">
        <f>Q581-V581</f>
        <v/>
      </c>
      <c r="Y581" s="22">
        <f>IF(W581&lt;0,0.9,LOOKUP(W581,{0,1950001,3300001,6950001,9000001,18000001,40000001},{0.84895,0.7979,0.6958,0.66517,0.56307,0.4916,0.44055}))</f>
        <v/>
      </c>
      <c r="Z581" s="22">
        <f>IF(X581&lt;0,0.9,LOOKUP(X581,{0,1950001,3300001,6950001,9000001,18000001,40000001},{0.84895,0.7979,0.6958,0.66517,0.56307,0.4916,0.44055}))</f>
        <v/>
      </c>
      <c r="AA581" s="22">
        <f>IF(W581&lt;0,0,CHOOSE(MATCH(W581,{0,1950001,3300001,6950001,9000001},1),5.105/84.895,10.21/79.79,20.42/69.58,23.483/66.517,33.693/56.307))</f>
        <v/>
      </c>
      <c r="AB581" s="21">
        <f>IF(C581&lt;=2000,0,(MIN(C581,ROUNDDOWN(F581*0.3,0))-2000)*0.1)</f>
        <v/>
      </c>
      <c r="AC581" s="21">
        <f>IF(C581&lt;=2000,0,MIN((C581-2000)*Y581,(R581+S581)*0.2))</f>
        <v/>
      </c>
      <c r="AD581" s="21">
        <f>IF(C581&lt;=2000,0,MIN((C581-2000)*Z581,(T581+U581)*0.2))</f>
        <v/>
      </c>
      <c r="AE581" s="21">
        <f>AC581*AA581</f>
        <v/>
      </c>
      <c r="AF581" s="21">
        <f>ROUNDDOWN(R581,-2)+ROUNDDOWN(S581,-2)</f>
        <v/>
      </c>
      <c r="AG581" s="21">
        <f>ROUNDDOWN(MAX(0,R581-(AB581+AC581+AE581)*0.6),-2)+ROUNDDOWN(MAX(0,S581-(AB581+AC581+AE581)*0.4),-2)</f>
        <v/>
      </c>
      <c r="AH581" s="21">
        <f>ROUNDDOWN(MAX(0,T581-(AB581+AD581)*0.6),-2)+ROUNDDOWN(MAX(0,U581-(AB581+AD581)*0.4),-2)</f>
        <v/>
      </c>
      <c r="AI581" s="21">
        <f>ROUNDDOWN(T581,-2)+ROUNDDOWN(U581,-2)</f>
        <v/>
      </c>
      <c r="AJ581" s="21">
        <f>M581+AF581</f>
        <v/>
      </c>
      <c r="AK581" s="21">
        <f>M581+AG581</f>
        <v/>
      </c>
      <c r="AL581" s="21">
        <f>N581+AH581</f>
        <v/>
      </c>
      <c r="AM581" s="21">
        <f>O581+AI581</f>
        <v/>
      </c>
      <c r="AN581" s="21">
        <f>N581+AI581</f>
        <v/>
      </c>
      <c r="AO581" s="21">
        <f>ROUNDDOWN((R581+S581)*0.2/Y581+2000,0)</f>
        <v/>
      </c>
      <c r="AP581" s="21">
        <f>ROUNDDOWN((T581+U581)*0.2/Z581+2000,0)</f>
        <v/>
      </c>
      <c r="AQ581" s="21">
        <f>AL581-AK581</f>
        <v/>
      </c>
      <c r="AR581" s="21">
        <f>AM581-AK581</f>
        <v/>
      </c>
      <c r="AS581" s="21">
        <f>AM581-AL581</f>
        <v/>
      </c>
      <c r="AT581" s="21">
        <f>AK581+C581-AJ581</f>
        <v/>
      </c>
      <c r="AU581" s="21">
        <f>AL581+C581-AM581</f>
        <v/>
      </c>
      <c r="AV581" s="21">
        <f>AN581+C581-AM581</f>
        <v/>
      </c>
    </row>
    <row r="582">
      <c r="A582" t="inlineStr">
        <is>
          <t>医療費の境目</t>
        </is>
      </c>
      <c r="B582" s="21">
        <f>'3_医療費の境目'!$B$3</f>
        <v/>
      </c>
      <c r="C582" s="21">
        <f>IF('3_医療費の境目'!$B$4="",AO582,'3_医療費の境目'!$B$4)</f>
        <v/>
      </c>
      <c r="D582" s="21">
        <f>'3_医療費の境目'!D582</f>
        <v/>
      </c>
      <c r="E582" s="21">
        <f>ROUND(MIN(B582/12,650000)*12*0.0915+MIN(B582/12,1390000)*12*(0.0504+0)+B582*0.005,0)</f>
        <v/>
      </c>
      <c r="F582" s="21">
        <f>IF(B582&lt;741000,0,IF(B582&lt;2191000,B582-740000,IF(B582&lt;2193000,1451000,IF(B582&lt;2196000,1453000,IF(B582&lt;2200000,1456000,IF(B582&lt;3600000,ROUND(ROUNDDOWN(B582/4,-3)*2.8,0)-80000,IF(B582&lt;6600000,ROUND(ROUNDDOWN(B582/4,-3)*3.2,0)-440000,IF(B582&lt;8500000,ROUNDDOWN(B582*0.9,0)-1100000,B582-1950000))))))))</f>
        <v/>
      </c>
      <c r="G582" s="21">
        <f>IF(F582&gt;23500000,NA(),IF(F582&lt;=4890000,1040000,IF(F582&lt;=6550000,670000,620000)))</f>
        <v/>
      </c>
      <c r="H582" s="21">
        <f>IF(D582&lt;=0,0,MAX(0,MIN(2000000,D582-MIN(100000,ROUNDDOWN(F582*0.05,0)))))</f>
        <v/>
      </c>
      <c r="I582" s="21">
        <f>IF(C582&lt;=2000,0,MIN(C582,ROUNDDOWN(F582*0.4,0))-2000)</f>
        <v/>
      </c>
      <c r="J582" s="21">
        <f>MAX(0,ROUNDDOWN(F582-E582-G582,-3))</f>
        <v/>
      </c>
      <c r="K582" s="21">
        <f>MAX(0,ROUNDDOWN(F582-E582-G582-H582-I582,-3))</f>
        <v/>
      </c>
      <c r="L582" s="21">
        <f>MAX(0,ROUNDDOWN(F582-E582-G582-H582,-3))</f>
        <v/>
      </c>
      <c r="M582" s="21">
        <f>IF(J582&lt;=0,0,ROUNDDOWN((J582*LOOKUP(J582,{0,1950001,3300001,6950001,9000001,18000001,40000001},{0.05,0.1,0.2,0.23,0.33,0.4,0.45})-LOOKUP(J582,{0,1950001,3300001,6950001,9000001,18000001,40000001},{0,97500,427500,636000,1536000,2796000,4796000}))*1.021,-2))</f>
        <v/>
      </c>
      <c r="N582" s="21">
        <f>IF(K582&lt;=0,0,ROUNDDOWN((K582*LOOKUP(K582,{0,1950001,3300001,6950001,9000001,18000001,40000001},{0.05,0.1,0.2,0.23,0.33,0.4,0.45})-LOOKUP(K582,{0,1950001,3300001,6950001,9000001,18000001,40000001},{0,97500,427500,636000,1536000,2796000,4796000}))*1.021,-2))</f>
        <v/>
      </c>
      <c r="O582" s="21">
        <f>IF(L582&lt;=0,0,ROUNDDOWN((L582*LOOKUP(L582,{0,1950001,3300001,6950001,9000001,18000001,40000001},{0.05,0.1,0.2,0.23,0.33,0.4,0.45})-LOOKUP(L582,{0,1950001,3300001,6950001,9000001,18000001,40000001},{0,97500,427500,636000,1536000,2796000,4796000}))*1.021,-2))</f>
        <v/>
      </c>
      <c r="P582" s="21">
        <f>MAX(0,ROUNDDOWN(F582-E582-430000,-3))</f>
        <v/>
      </c>
      <c r="Q582" s="21">
        <f>MAX(0,ROUNDDOWN(F582-E582-430000-H582,-3))</f>
        <v/>
      </c>
      <c r="R582" s="21">
        <f>IF(F582&lt;=450000,0,MAX(0,P582*0.06-MIN(50000,P582)*0.03))</f>
        <v/>
      </c>
      <c r="S582" s="21">
        <f>IF(F582&lt;=450000,0,MAX(0,P582*0.04-MIN(50000,P582)*0.02))</f>
        <v/>
      </c>
      <c r="T582" s="21">
        <f>IF(F582&lt;=450000,0,MAX(0,Q582*0.06-MIN(50000,Q582)*0.03))</f>
        <v/>
      </c>
      <c r="U582" s="21">
        <f>IF(F582&lt;=450000,0,MAX(0,Q582*0.04-MIN(50000,Q582)*0.02))</f>
        <v/>
      </c>
      <c r="V582" s="21">
        <f>50000+MAX(0,G582-480000)</f>
        <v/>
      </c>
      <c r="W582" s="21">
        <f>P582-V582</f>
        <v/>
      </c>
      <c r="X582" s="21">
        <f>Q582-V582</f>
        <v/>
      </c>
      <c r="Y582" s="22">
        <f>IF(W582&lt;0,0.9,LOOKUP(W582,{0,1950001,3300001,6950001,9000001,18000001,40000001},{0.84895,0.7979,0.6958,0.66517,0.56307,0.4916,0.44055}))</f>
        <v/>
      </c>
      <c r="Z582" s="22">
        <f>IF(X582&lt;0,0.9,LOOKUP(X582,{0,1950001,3300001,6950001,9000001,18000001,40000001},{0.84895,0.7979,0.6958,0.66517,0.56307,0.4916,0.44055}))</f>
        <v/>
      </c>
      <c r="AA582" s="22">
        <f>IF(W582&lt;0,0,CHOOSE(MATCH(W582,{0,1950001,3300001,6950001,9000001},1),5.105/84.895,10.21/79.79,20.42/69.58,23.483/66.517,33.693/56.307))</f>
        <v/>
      </c>
      <c r="AB582" s="21">
        <f>IF(C582&lt;=2000,0,(MIN(C582,ROUNDDOWN(F582*0.3,0))-2000)*0.1)</f>
        <v/>
      </c>
      <c r="AC582" s="21">
        <f>IF(C582&lt;=2000,0,MIN((C582-2000)*Y582,(R582+S582)*0.2))</f>
        <v/>
      </c>
      <c r="AD582" s="21">
        <f>IF(C582&lt;=2000,0,MIN((C582-2000)*Z582,(T582+U582)*0.2))</f>
        <v/>
      </c>
      <c r="AE582" s="21">
        <f>AC582*AA582</f>
        <v/>
      </c>
      <c r="AF582" s="21">
        <f>ROUNDDOWN(R582,-2)+ROUNDDOWN(S582,-2)</f>
        <v/>
      </c>
      <c r="AG582" s="21">
        <f>ROUNDDOWN(MAX(0,R582-(AB582+AC582+AE582)*0.6),-2)+ROUNDDOWN(MAX(0,S582-(AB582+AC582+AE582)*0.4),-2)</f>
        <v/>
      </c>
      <c r="AH582" s="21">
        <f>ROUNDDOWN(MAX(0,T582-(AB582+AD582)*0.6),-2)+ROUNDDOWN(MAX(0,U582-(AB582+AD582)*0.4),-2)</f>
        <v/>
      </c>
      <c r="AI582" s="21">
        <f>ROUNDDOWN(T582,-2)+ROUNDDOWN(U582,-2)</f>
        <v/>
      </c>
      <c r="AJ582" s="21">
        <f>M582+AF582</f>
        <v/>
      </c>
      <c r="AK582" s="21">
        <f>M582+AG582</f>
        <v/>
      </c>
      <c r="AL582" s="21">
        <f>N582+AH582</f>
        <v/>
      </c>
      <c r="AM582" s="21">
        <f>O582+AI582</f>
        <v/>
      </c>
      <c r="AN582" s="21">
        <f>N582+AI582</f>
        <v/>
      </c>
      <c r="AO582" s="21">
        <f>ROUNDDOWN((R582+S582)*0.2/Y582+2000,0)</f>
        <v/>
      </c>
      <c r="AP582" s="21">
        <f>ROUNDDOWN((T582+U582)*0.2/Z582+2000,0)</f>
        <v/>
      </c>
      <c r="AQ582" s="21">
        <f>AL582-AK582</f>
        <v/>
      </c>
      <c r="AR582" s="21">
        <f>AM582-AK582</f>
        <v/>
      </c>
      <c r="AS582" s="21">
        <f>AM582-AL582</f>
        <v/>
      </c>
      <c r="AT582" s="21">
        <f>AK582+C582-AJ582</f>
        <v/>
      </c>
      <c r="AU582" s="21">
        <f>AL582+C582-AM582</f>
        <v/>
      </c>
      <c r="AV582" s="21">
        <f>AN582+C582-AM582</f>
        <v/>
      </c>
    </row>
    <row r="583">
      <c r="A583" t="inlineStr">
        <is>
          <t>医療費の境目</t>
        </is>
      </c>
      <c r="B583" s="21">
        <f>'3_医療費の境目'!$B$3</f>
        <v/>
      </c>
      <c r="C583" s="21">
        <f>IF('3_医療費の境目'!$B$4="",AO583,'3_医療費の境目'!$B$4)</f>
        <v/>
      </c>
      <c r="D583" s="21">
        <f>'3_医療費の境目'!D583</f>
        <v/>
      </c>
      <c r="E583" s="21">
        <f>ROUND(MIN(B583/12,650000)*12*0.0915+MIN(B583/12,1390000)*12*(0.0504+0)+B583*0.005,0)</f>
        <v/>
      </c>
      <c r="F583" s="21">
        <f>IF(B583&lt;741000,0,IF(B583&lt;2191000,B583-740000,IF(B583&lt;2193000,1451000,IF(B583&lt;2196000,1453000,IF(B583&lt;2200000,1456000,IF(B583&lt;3600000,ROUND(ROUNDDOWN(B583/4,-3)*2.8,0)-80000,IF(B583&lt;6600000,ROUND(ROUNDDOWN(B583/4,-3)*3.2,0)-440000,IF(B583&lt;8500000,ROUNDDOWN(B583*0.9,0)-1100000,B583-1950000))))))))</f>
        <v/>
      </c>
      <c r="G583" s="21">
        <f>IF(F583&gt;23500000,NA(),IF(F583&lt;=4890000,1040000,IF(F583&lt;=6550000,670000,620000)))</f>
        <v/>
      </c>
      <c r="H583" s="21">
        <f>IF(D583&lt;=0,0,MAX(0,MIN(2000000,D583-MIN(100000,ROUNDDOWN(F583*0.05,0)))))</f>
        <v/>
      </c>
      <c r="I583" s="21">
        <f>IF(C583&lt;=2000,0,MIN(C583,ROUNDDOWN(F583*0.4,0))-2000)</f>
        <v/>
      </c>
      <c r="J583" s="21">
        <f>MAX(0,ROUNDDOWN(F583-E583-G583,-3))</f>
        <v/>
      </c>
      <c r="K583" s="21">
        <f>MAX(0,ROUNDDOWN(F583-E583-G583-H583-I583,-3))</f>
        <v/>
      </c>
      <c r="L583" s="21">
        <f>MAX(0,ROUNDDOWN(F583-E583-G583-H583,-3))</f>
        <v/>
      </c>
      <c r="M583" s="21">
        <f>IF(J583&lt;=0,0,ROUNDDOWN((J583*LOOKUP(J583,{0,1950001,3300001,6950001,9000001,18000001,40000001},{0.05,0.1,0.2,0.23,0.33,0.4,0.45})-LOOKUP(J583,{0,1950001,3300001,6950001,9000001,18000001,40000001},{0,97500,427500,636000,1536000,2796000,4796000}))*1.021,-2))</f>
        <v/>
      </c>
      <c r="N583" s="21">
        <f>IF(K583&lt;=0,0,ROUNDDOWN((K583*LOOKUP(K583,{0,1950001,3300001,6950001,9000001,18000001,40000001},{0.05,0.1,0.2,0.23,0.33,0.4,0.45})-LOOKUP(K583,{0,1950001,3300001,6950001,9000001,18000001,40000001},{0,97500,427500,636000,1536000,2796000,4796000}))*1.021,-2))</f>
        <v/>
      </c>
      <c r="O583" s="21">
        <f>IF(L583&lt;=0,0,ROUNDDOWN((L583*LOOKUP(L583,{0,1950001,3300001,6950001,9000001,18000001,40000001},{0.05,0.1,0.2,0.23,0.33,0.4,0.45})-LOOKUP(L583,{0,1950001,3300001,6950001,9000001,18000001,40000001},{0,97500,427500,636000,1536000,2796000,4796000}))*1.021,-2))</f>
        <v/>
      </c>
      <c r="P583" s="21">
        <f>MAX(0,ROUNDDOWN(F583-E583-430000,-3))</f>
        <v/>
      </c>
      <c r="Q583" s="21">
        <f>MAX(0,ROUNDDOWN(F583-E583-430000-H583,-3))</f>
        <v/>
      </c>
      <c r="R583" s="21">
        <f>IF(F583&lt;=450000,0,MAX(0,P583*0.06-MIN(50000,P583)*0.03))</f>
        <v/>
      </c>
      <c r="S583" s="21">
        <f>IF(F583&lt;=450000,0,MAX(0,P583*0.04-MIN(50000,P583)*0.02))</f>
        <v/>
      </c>
      <c r="T583" s="21">
        <f>IF(F583&lt;=450000,0,MAX(0,Q583*0.06-MIN(50000,Q583)*0.03))</f>
        <v/>
      </c>
      <c r="U583" s="21">
        <f>IF(F583&lt;=450000,0,MAX(0,Q583*0.04-MIN(50000,Q583)*0.02))</f>
        <v/>
      </c>
      <c r="V583" s="21">
        <f>50000+MAX(0,G583-480000)</f>
        <v/>
      </c>
      <c r="W583" s="21">
        <f>P583-V583</f>
        <v/>
      </c>
      <c r="X583" s="21">
        <f>Q583-V583</f>
        <v/>
      </c>
      <c r="Y583" s="22">
        <f>IF(W583&lt;0,0.9,LOOKUP(W583,{0,1950001,3300001,6950001,9000001,18000001,40000001},{0.84895,0.7979,0.6958,0.66517,0.56307,0.4916,0.44055}))</f>
        <v/>
      </c>
      <c r="Z583" s="22">
        <f>IF(X583&lt;0,0.9,LOOKUP(X583,{0,1950001,3300001,6950001,9000001,18000001,40000001},{0.84895,0.7979,0.6958,0.66517,0.56307,0.4916,0.44055}))</f>
        <v/>
      </c>
      <c r="AA583" s="22">
        <f>IF(W583&lt;0,0,CHOOSE(MATCH(W583,{0,1950001,3300001,6950001,9000001},1),5.105/84.895,10.21/79.79,20.42/69.58,23.483/66.517,33.693/56.307))</f>
        <v/>
      </c>
      <c r="AB583" s="21">
        <f>IF(C583&lt;=2000,0,(MIN(C583,ROUNDDOWN(F583*0.3,0))-2000)*0.1)</f>
        <v/>
      </c>
      <c r="AC583" s="21">
        <f>IF(C583&lt;=2000,0,MIN((C583-2000)*Y583,(R583+S583)*0.2))</f>
        <v/>
      </c>
      <c r="AD583" s="21">
        <f>IF(C583&lt;=2000,0,MIN((C583-2000)*Z583,(T583+U583)*0.2))</f>
        <v/>
      </c>
      <c r="AE583" s="21">
        <f>AC583*AA583</f>
        <v/>
      </c>
      <c r="AF583" s="21">
        <f>ROUNDDOWN(R583,-2)+ROUNDDOWN(S583,-2)</f>
        <v/>
      </c>
      <c r="AG583" s="21">
        <f>ROUNDDOWN(MAX(0,R583-(AB583+AC583+AE583)*0.6),-2)+ROUNDDOWN(MAX(0,S583-(AB583+AC583+AE583)*0.4),-2)</f>
        <v/>
      </c>
      <c r="AH583" s="21">
        <f>ROUNDDOWN(MAX(0,T583-(AB583+AD583)*0.6),-2)+ROUNDDOWN(MAX(0,U583-(AB583+AD583)*0.4),-2)</f>
        <v/>
      </c>
      <c r="AI583" s="21">
        <f>ROUNDDOWN(T583,-2)+ROUNDDOWN(U583,-2)</f>
        <v/>
      </c>
      <c r="AJ583" s="21">
        <f>M583+AF583</f>
        <v/>
      </c>
      <c r="AK583" s="21">
        <f>M583+AG583</f>
        <v/>
      </c>
      <c r="AL583" s="21">
        <f>N583+AH583</f>
        <v/>
      </c>
      <c r="AM583" s="21">
        <f>O583+AI583</f>
        <v/>
      </c>
      <c r="AN583" s="21">
        <f>N583+AI583</f>
        <v/>
      </c>
      <c r="AO583" s="21">
        <f>ROUNDDOWN((R583+S583)*0.2/Y583+2000,0)</f>
        <v/>
      </c>
      <c r="AP583" s="21">
        <f>ROUNDDOWN((T583+U583)*0.2/Z583+2000,0)</f>
        <v/>
      </c>
      <c r="AQ583" s="21">
        <f>AL583-AK583</f>
        <v/>
      </c>
      <c r="AR583" s="21">
        <f>AM583-AK583</f>
        <v/>
      </c>
      <c r="AS583" s="21">
        <f>AM583-AL583</f>
        <v/>
      </c>
      <c r="AT583" s="21">
        <f>AK583+C583-AJ583</f>
        <v/>
      </c>
      <c r="AU583" s="21">
        <f>AL583+C583-AM583</f>
        <v/>
      </c>
      <c r="AV583" s="21">
        <f>AN583+C583-AM583</f>
        <v/>
      </c>
    </row>
    <row r="584">
      <c r="A584" t="inlineStr">
        <is>
          <t>医療費の境目</t>
        </is>
      </c>
      <c r="B584" s="21">
        <f>'3_医療費の境目'!$B$3</f>
        <v/>
      </c>
      <c r="C584" s="21">
        <f>IF('3_医療費の境目'!$B$4="",AO584,'3_医療費の境目'!$B$4)</f>
        <v/>
      </c>
      <c r="D584" s="21">
        <f>'3_医療費の境目'!D584</f>
        <v/>
      </c>
      <c r="E584" s="21">
        <f>ROUND(MIN(B584/12,650000)*12*0.0915+MIN(B584/12,1390000)*12*(0.0504+0)+B584*0.005,0)</f>
        <v/>
      </c>
      <c r="F584" s="21">
        <f>IF(B584&lt;741000,0,IF(B584&lt;2191000,B584-740000,IF(B584&lt;2193000,1451000,IF(B584&lt;2196000,1453000,IF(B584&lt;2200000,1456000,IF(B584&lt;3600000,ROUND(ROUNDDOWN(B584/4,-3)*2.8,0)-80000,IF(B584&lt;6600000,ROUND(ROUNDDOWN(B584/4,-3)*3.2,0)-440000,IF(B584&lt;8500000,ROUNDDOWN(B584*0.9,0)-1100000,B584-1950000))))))))</f>
        <v/>
      </c>
      <c r="G584" s="21">
        <f>IF(F584&gt;23500000,NA(),IF(F584&lt;=4890000,1040000,IF(F584&lt;=6550000,670000,620000)))</f>
        <v/>
      </c>
      <c r="H584" s="21">
        <f>IF(D584&lt;=0,0,MAX(0,MIN(2000000,D584-MIN(100000,ROUNDDOWN(F584*0.05,0)))))</f>
        <v/>
      </c>
      <c r="I584" s="21">
        <f>IF(C584&lt;=2000,0,MIN(C584,ROUNDDOWN(F584*0.4,0))-2000)</f>
        <v/>
      </c>
      <c r="J584" s="21">
        <f>MAX(0,ROUNDDOWN(F584-E584-G584,-3))</f>
        <v/>
      </c>
      <c r="K584" s="21">
        <f>MAX(0,ROUNDDOWN(F584-E584-G584-H584-I584,-3))</f>
        <v/>
      </c>
      <c r="L584" s="21">
        <f>MAX(0,ROUNDDOWN(F584-E584-G584-H584,-3))</f>
        <v/>
      </c>
      <c r="M584" s="21">
        <f>IF(J584&lt;=0,0,ROUNDDOWN((J584*LOOKUP(J584,{0,1950001,3300001,6950001,9000001,18000001,40000001},{0.05,0.1,0.2,0.23,0.33,0.4,0.45})-LOOKUP(J584,{0,1950001,3300001,6950001,9000001,18000001,40000001},{0,97500,427500,636000,1536000,2796000,4796000}))*1.021,-2))</f>
        <v/>
      </c>
      <c r="N584" s="21">
        <f>IF(K584&lt;=0,0,ROUNDDOWN((K584*LOOKUP(K584,{0,1950001,3300001,6950001,9000001,18000001,40000001},{0.05,0.1,0.2,0.23,0.33,0.4,0.45})-LOOKUP(K584,{0,1950001,3300001,6950001,9000001,18000001,40000001},{0,97500,427500,636000,1536000,2796000,4796000}))*1.021,-2))</f>
        <v/>
      </c>
      <c r="O584" s="21">
        <f>IF(L584&lt;=0,0,ROUNDDOWN((L584*LOOKUP(L584,{0,1950001,3300001,6950001,9000001,18000001,40000001},{0.05,0.1,0.2,0.23,0.33,0.4,0.45})-LOOKUP(L584,{0,1950001,3300001,6950001,9000001,18000001,40000001},{0,97500,427500,636000,1536000,2796000,4796000}))*1.021,-2))</f>
        <v/>
      </c>
      <c r="P584" s="21">
        <f>MAX(0,ROUNDDOWN(F584-E584-430000,-3))</f>
        <v/>
      </c>
      <c r="Q584" s="21">
        <f>MAX(0,ROUNDDOWN(F584-E584-430000-H584,-3))</f>
        <v/>
      </c>
      <c r="R584" s="21">
        <f>IF(F584&lt;=450000,0,MAX(0,P584*0.06-MIN(50000,P584)*0.03))</f>
        <v/>
      </c>
      <c r="S584" s="21">
        <f>IF(F584&lt;=450000,0,MAX(0,P584*0.04-MIN(50000,P584)*0.02))</f>
        <v/>
      </c>
      <c r="T584" s="21">
        <f>IF(F584&lt;=450000,0,MAX(0,Q584*0.06-MIN(50000,Q584)*0.03))</f>
        <v/>
      </c>
      <c r="U584" s="21">
        <f>IF(F584&lt;=450000,0,MAX(0,Q584*0.04-MIN(50000,Q584)*0.02))</f>
        <v/>
      </c>
      <c r="V584" s="21">
        <f>50000+MAX(0,G584-480000)</f>
        <v/>
      </c>
      <c r="W584" s="21">
        <f>P584-V584</f>
        <v/>
      </c>
      <c r="X584" s="21">
        <f>Q584-V584</f>
        <v/>
      </c>
      <c r="Y584" s="22">
        <f>IF(W584&lt;0,0.9,LOOKUP(W584,{0,1950001,3300001,6950001,9000001,18000001,40000001},{0.84895,0.7979,0.6958,0.66517,0.56307,0.4916,0.44055}))</f>
        <v/>
      </c>
      <c r="Z584" s="22">
        <f>IF(X584&lt;0,0.9,LOOKUP(X584,{0,1950001,3300001,6950001,9000001,18000001,40000001},{0.84895,0.7979,0.6958,0.66517,0.56307,0.4916,0.44055}))</f>
        <v/>
      </c>
      <c r="AA584" s="22">
        <f>IF(W584&lt;0,0,CHOOSE(MATCH(W584,{0,1950001,3300001,6950001,9000001},1),5.105/84.895,10.21/79.79,20.42/69.58,23.483/66.517,33.693/56.307))</f>
        <v/>
      </c>
      <c r="AB584" s="21">
        <f>IF(C584&lt;=2000,0,(MIN(C584,ROUNDDOWN(F584*0.3,0))-2000)*0.1)</f>
        <v/>
      </c>
      <c r="AC584" s="21">
        <f>IF(C584&lt;=2000,0,MIN((C584-2000)*Y584,(R584+S584)*0.2))</f>
        <v/>
      </c>
      <c r="AD584" s="21">
        <f>IF(C584&lt;=2000,0,MIN((C584-2000)*Z584,(T584+U584)*0.2))</f>
        <v/>
      </c>
      <c r="AE584" s="21">
        <f>AC584*AA584</f>
        <v/>
      </c>
      <c r="AF584" s="21">
        <f>ROUNDDOWN(R584,-2)+ROUNDDOWN(S584,-2)</f>
        <v/>
      </c>
      <c r="AG584" s="21">
        <f>ROUNDDOWN(MAX(0,R584-(AB584+AC584+AE584)*0.6),-2)+ROUNDDOWN(MAX(0,S584-(AB584+AC584+AE584)*0.4),-2)</f>
        <v/>
      </c>
      <c r="AH584" s="21">
        <f>ROUNDDOWN(MAX(0,T584-(AB584+AD584)*0.6),-2)+ROUNDDOWN(MAX(0,U584-(AB584+AD584)*0.4),-2)</f>
        <v/>
      </c>
      <c r="AI584" s="21">
        <f>ROUNDDOWN(T584,-2)+ROUNDDOWN(U584,-2)</f>
        <v/>
      </c>
      <c r="AJ584" s="21">
        <f>M584+AF584</f>
        <v/>
      </c>
      <c r="AK584" s="21">
        <f>M584+AG584</f>
        <v/>
      </c>
      <c r="AL584" s="21">
        <f>N584+AH584</f>
        <v/>
      </c>
      <c r="AM584" s="21">
        <f>O584+AI584</f>
        <v/>
      </c>
      <c r="AN584" s="21">
        <f>N584+AI584</f>
        <v/>
      </c>
      <c r="AO584" s="21">
        <f>ROUNDDOWN((R584+S584)*0.2/Y584+2000,0)</f>
        <v/>
      </c>
      <c r="AP584" s="21">
        <f>ROUNDDOWN((T584+U584)*0.2/Z584+2000,0)</f>
        <v/>
      </c>
      <c r="AQ584" s="21">
        <f>AL584-AK584</f>
        <v/>
      </c>
      <c r="AR584" s="21">
        <f>AM584-AK584</f>
        <v/>
      </c>
      <c r="AS584" s="21">
        <f>AM584-AL584</f>
        <v/>
      </c>
      <c r="AT584" s="21">
        <f>AK584+C584-AJ584</f>
        <v/>
      </c>
      <c r="AU584" s="21">
        <f>AL584+C584-AM584</f>
        <v/>
      </c>
      <c r="AV584" s="21">
        <f>AN584+C584-AM584</f>
        <v/>
      </c>
    </row>
    <row r="585">
      <c r="A585" t="inlineStr">
        <is>
          <t>医療費の境目</t>
        </is>
      </c>
      <c r="B585" s="21">
        <f>'3_医療費の境目'!$B$3</f>
        <v/>
      </c>
      <c r="C585" s="21">
        <f>IF('3_医療費の境目'!$B$4="",AO585,'3_医療費の境目'!$B$4)</f>
        <v/>
      </c>
      <c r="D585" s="21">
        <f>'3_医療費の境目'!D585</f>
        <v/>
      </c>
      <c r="E585" s="21">
        <f>ROUND(MIN(B585/12,650000)*12*0.0915+MIN(B585/12,1390000)*12*(0.0504+0)+B585*0.005,0)</f>
        <v/>
      </c>
      <c r="F585" s="21">
        <f>IF(B585&lt;741000,0,IF(B585&lt;2191000,B585-740000,IF(B585&lt;2193000,1451000,IF(B585&lt;2196000,1453000,IF(B585&lt;2200000,1456000,IF(B585&lt;3600000,ROUND(ROUNDDOWN(B585/4,-3)*2.8,0)-80000,IF(B585&lt;6600000,ROUND(ROUNDDOWN(B585/4,-3)*3.2,0)-440000,IF(B585&lt;8500000,ROUNDDOWN(B585*0.9,0)-1100000,B585-1950000))))))))</f>
        <v/>
      </c>
      <c r="G585" s="21">
        <f>IF(F585&gt;23500000,NA(),IF(F585&lt;=4890000,1040000,IF(F585&lt;=6550000,670000,620000)))</f>
        <v/>
      </c>
      <c r="H585" s="21">
        <f>IF(D585&lt;=0,0,MAX(0,MIN(2000000,D585-MIN(100000,ROUNDDOWN(F585*0.05,0)))))</f>
        <v/>
      </c>
      <c r="I585" s="21">
        <f>IF(C585&lt;=2000,0,MIN(C585,ROUNDDOWN(F585*0.4,0))-2000)</f>
        <v/>
      </c>
      <c r="J585" s="21">
        <f>MAX(0,ROUNDDOWN(F585-E585-G585,-3))</f>
        <v/>
      </c>
      <c r="K585" s="21">
        <f>MAX(0,ROUNDDOWN(F585-E585-G585-H585-I585,-3))</f>
        <v/>
      </c>
      <c r="L585" s="21">
        <f>MAX(0,ROUNDDOWN(F585-E585-G585-H585,-3))</f>
        <v/>
      </c>
      <c r="M585" s="21">
        <f>IF(J585&lt;=0,0,ROUNDDOWN((J585*LOOKUP(J585,{0,1950001,3300001,6950001,9000001,18000001,40000001},{0.05,0.1,0.2,0.23,0.33,0.4,0.45})-LOOKUP(J585,{0,1950001,3300001,6950001,9000001,18000001,40000001},{0,97500,427500,636000,1536000,2796000,4796000}))*1.021,-2))</f>
        <v/>
      </c>
      <c r="N585" s="21">
        <f>IF(K585&lt;=0,0,ROUNDDOWN((K585*LOOKUP(K585,{0,1950001,3300001,6950001,9000001,18000001,40000001},{0.05,0.1,0.2,0.23,0.33,0.4,0.45})-LOOKUP(K585,{0,1950001,3300001,6950001,9000001,18000001,40000001},{0,97500,427500,636000,1536000,2796000,4796000}))*1.021,-2))</f>
        <v/>
      </c>
      <c r="O585" s="21">
        <f>IF(L585&lt;=0,0,ROUNDDOWN((L585*LOOKUP(L585,{0,1950001,3300001,6950001,9000001,18000001,40000001},{0.05,0.1,0.2,0.23,0.33,0.4,0.45})-LOOKUP(L585,{0,1950001,3300001,6950001,9000001,18000001,40000001},{0,97500,427500,636000,1536000,2796000,4796000}))*1.021,-2))</f>
        <v/>
      </c>
      <c r="P585" s="21">
        <f>MAX(0,ROUNDDOWN(F585-E585-430000,-3))</f>
        <v/>
      </c>
      <c r="Q585" s="21">
        <f>MAX(0,ROUNDDOWN(F585-E585-430000-H585,-3))</f>
        <v/>
      </c>
      <c r="R585" s="21">
        <f>IF(F585&lt;=450000,0,MAX(0,P585*0.06-MIN(50000,P585)*0.03))</f>
        <v/>
      </c>
      <c r="S585" s="21">
        <f>IF(F585&lt;=450000,0,MAX(0,P585*0.04-MIN(50000,P585)*0.02))</f>
        <v/>
      </c>
      <c r="T585" s="21">
        <f>IF(F585&lt;=450000,0,MAX(0,Q585*0.06-MIN(50000,Q585)*0.03))</f>
        <v/>
      </c>
      <c r="U585" s="21">
        <f>IF(F585&lt;=450000,0,MAX(0,Q585*0.04-MIN(50000,Q585)*0.02))</f>
        <v/>
      </c>
      <c r="V585" s="21">
        <f>50000+MAX(0,G585-480000)</f>
        <v/>
      </c>
      <c r="W585" s="21">
        <f>P585-V585</f>
        <v/>
      </c>
      <c r="X585" s="21">
        <f>Q585-V585</f>
        <v/>
      </c>
      <c r="Y585" s="22">
        <f>IF(W585&lt;0,0.9,LOOKUP(W585,{0,1950001,3300001,6950001,9000001,18000001,40000001},{0.84895,0.7979,0.6958,0.66517,0.56307,0.4916,0.44055}))</f>
        <v/>
      </c>
      <c r="Z585" s="22">
        <f>IF(X585&lt;0,0.9,LOOKUP(X585,{0,1950001,3300001,6950001,9000001,18000001,40000001},{0.84895,0.7979,0.6958,0.66517,0.56307,0.4916,0.44055}))</f>
        <v/>
      </c>
      <c r="AA585" s="22">
        <f>IF(W585&lt;0,0,CHOOSE(MATCH(W585,{0,1950001,3300001,6950001,9000001},1),5.105/84.895,10.21/79.79,20.42/69.58,23.483/66.517,33.693/56.307))</f>
        <v/>
      </c>
      <c r="AB585" s="21">
        <f>IF(C585&lt;=2000,0,(MIN(C585,ROUNDDOWN(F585*0.3,0))-2000)*0.1)</f>
        <v/>
      </c>
      <c r="AC585" s="21">
        <f>IF(C585&lt;=2000,0,MIN((C585-2000)*Y585,(R585+S585)*0.2))</f>
        <v/>
      </c>
      <c r="AD585" s="21">
        <f>IF(C585&lt;=2000,0,MIN((C585-2000)*Z585,(T585+U585)*0.2))</f>
        <v/>
      </c>
      <c r="AE585" s="21">
        <f>AC585*AA585</f>
        <v/>
      </c>
      <c r="AF585" s="21">
        <f>ROUNDDOWN(R585,-2)+ROUNDDOWN(S585,-2)</f>
        <v/>
      </c>
      <c r="AG585" s="21">
        <f>ROUNDDOWN(MAX(0,R585-(AB585+AC585+AE585)*0.6),-2)+ROUNDDOWN(MAX(0,S585-(AB585+AC585+AE585)*0.4),-2)</f>
        <v/>
      </c>
      <c r="AH585" s="21">
        <f>ROUNDDOWN(MAX(0,T585-(AB585+AD585)*0.6),-2)+ROUNDDOWN(MAX(0,U585-(AB585+AD585)*0.4),-2)</f>
        <v/>
      </c>
      <c r="AI585" s="21">
        <f>ROUNDDOWN(T585,-2)+ROUNDDOWN(U585,-2)</f>
        <v/>
      </c>
      <c r="AJ585" s="21">
        <f>M585+AF585</f>
        <v/>
      </c>
      <c r="AK585" s="21">
        <f>M585+AG585</f>
        <v/>
      </c>
      <c r="AL585" s="21">
        <f>N585+AH585</f>
        <v/>
      </c>
      <c r="AM585" s="21">
        <f>O585+AI585</f>
        <v/>
      </c>
      <c r="AN585" s="21">
        <f>N585+AI585</f>
        <v/>
      </c>
      <c r="AO585" s="21">
        <f>ROUNDDOWN((R585+S585)*0.2/Y585+2000,0)</f>
        <v/>
      </c>
      <c r="AP585" s="21">
        <f>ROUNDDOWN((T585+U585)*0.2/Z585+2000,0)</f>
        <v/>
      </c>
      <c r="AQ585" s="21">
        <f>AL585-AK585</f>
        <v/>
      </c>
      <c r="AR585" s="21">
        <f>AM585-AK585</f>
        <v/>
      </c>
      <c r="AS585" s="21">
        <f>AM585-AL585</f>
        <v/>
      </c>
      <c r="AT585" s="21">
        <f>AK585+C585-AJ585</f>
        <v/>
      </c>
      <c r="AU585" s="21">
        <f>AL585+C585-AM585</f>
        <v/>
      </c>
      <c r="AV585" s="21">
        <f>AN585+C585-AM585</f>
        <v/>
      </c>
    </row>
    <row r="586">
      <c r="A586" t="inlineStr">
        <is>
          <t>医療費の境目</t>
        </is>
      </c>
      <c r="B586" s="21">
        <f>'3_医療費の境目'!$B$3</f>
        <v/>
      </c>
      <c r="C586" s="21">
        <f>IF('3_医療費の境目'!$B$4="",AO586,'3_医療費の境目'!$B$4)</f>
        <v/>
      </c>
      <c r="D586" s="21">
        <f>'3_医療費の境目'!D586</f>
        <v/>
      </c>
      <c r="E586" s="21">
        <f>ROUND(MIN(B586/12,650000)*12*0.0915+MIN(B586/12,1390000)*12*(0.0504+0)+B586*0.005,0)</f>
        <v/>
      </c>
      <c r="F586" s="21">
        <f>IF(B586&lt;741000,0,IF(B586&lt;2191000,B586-740000,IF(B586&lt;2193000,1451000,IF(B586&lt;2196000,1453000,IF(B586&lt;2200000,1456000,IF(B586&lt;3600000,ROUND(ROUNDDOWN(B586/4,-3)*2.8,0)-80000,IF(B586&lt;6600000,ROUND(ROUNDDOWN(B586/4,-3)*3.2,0)-440000,IF(B586&lt;8500000,ROUNDDOWN(B586*0.9,0)-1100000,B586-1950000))))))))</f>
        <v/>
      </c>
      <c r="G586" s="21">
        <f>IF(F586&gt;23500000,NA(),IF(F586&lt;=4890000,1040000,IF(F586&lt;=6550000,670000,620000)))</f>
        <v/>
      </c>
      <c r="H586" s="21">
        <f>IF(D586&lt;=0,0,MAX(0,MIN(2000000,D586-MIN(100000,ROUNDDOWN(F586*0.05,0)))))</f>
        <v/>
      </c>
      <c r="I586" s="21">
        <f>IF(C586&lt;=2000,0,MIN(C586,ROUNDDOWN(F586*0.4,0))-2000)</f>
        <v/>
      </c>
      <c r="J586" s="21">
        <f>MAX(0,ROUNDDOWN(F586-E586-G586,-3))</f>
        <v/>
      </c>
      <c r="K586" s="21">
        <f>MAX(0,ROUNDDOWN(F586-E586-G586-H586-I586,-3))</f>
        <v/>
      </c>
      <c r="L586" s="21">
        <f>MAX(0,ROUNDDOWN(F586-E586-G586-H586,-3))</f>
        <v/>
      </c>
      <c r="M586" s="21">
        <f>IF(J586&lt;=0,0,ROUNDDOWN((J586*LOOKUP(J586,{0,1950001,3300001,6950001,9000001,18000001,40000001},{0.05,0.1,0.2,0.23,0.33,0.4,0.45})-LOOKUP(J586,{0,1950001,3300001,6950001,9000001,18000001,40000001},{0,97500,427500,636000,1536000,2796000,4796000}))*1.021,-2))</f>
        <v/>
      </c>
      <c r="N586" s="21">
        <f>IF(K586&lt;=0,0,ROUNDDOWN((K586*LOOKUP(K586,{0,1950001,3300001,6950001,9000001,18000001,40000001},{0.05,0.1,0.2,0.23,0.33,0.4,0.45})-LOOKUP(K586,{0,1950001,3300001,6950001,9000001,18000001,40000001},{0,97500,427500,636000,1536000,2796000,4796000}))*1.021,-2))</f>
        <v/>
      </c>
      <c r="O586" s="21">
        <f>IF(L586&lt;=0,0,ROUNDDOWN((L586*LOOKUP(L586,{0,1950001,3300001,6950001,9000001,18000001,40000001},{0.05,0.1,0.2,0.23,0.33,0.4,0.45})-LOOKUP(L586,{0,1950001,3300001,6950001,9000001,18000001,40000001},{0,97500,427500,636000,1536000,2796000,4796000}))*1.021,-2))</f>
        <v/>
      </c>
      <c r="P586" s="21">
        <f>MAX(0,ROUNDDOWN(F586-E586-430000,-3))</f>
        <v/>
      </c>
      <c r="Q586" s="21">
        <f>MAX(0,ROUNDDOWN(F586-E586-430000-H586,-3))</f>
        <v/>
      </c>
      <c r="R586" s="21">
        <f>IF(F586&lt;=450000,0,MAX(0,P586*0.06-MIN(50000,P586)*0.03))</f>
        <v/>
      </c>
      <c r="S586" s="21">
        <f>IF(F586&lt;=450000,0,MAX(0,P586*0.04-MIN(50000,P586)*0.02))</f>
        <v/>
      </c>
      <c r="T586" s="21">
        <f>IF(F586&lt;=450000,0,MAX(0,Q586*0.06-MIN(50000,Q586)*0.03))</f>
        <v/>
      </c>
      <c r="U586" s="21">
        <f>IF(F586&lt;=450000,0,MAX(0,Q586*0.04-MIN(50000,Q586)*0.02))</f>
        <v/>
      </c>
      <c r="V586" s="21">
        <f>50000+MAX(0,G586-480000)</f>
        <v/>
      </c>
      <c r="W586" s="21">
        <f>P586-V586</f>
        <v/>
      </c>
      <c r="X586" s="21">
        <f>Q586-V586</f>
        <v/>
      </c>
      <c r="Y586" s="22">
        <f>IF(W586&lt;0,0.9,LOOKUP(W586,{0,1950001,3300001,6950001,9000001,18000001,40000001},{0.84895,0.7979,0.6958,0.66517,0.56307,0.4916,0.44055}))</f>
        <v/>
      </c>
      <c r="Z586" s="22">
        <f>IF(X586&lt;0,0.9,LOOKUP(X586,{0,1950001,3300001,6950001,9000001,18000001,40000001},{0.84895,0.7979,0.6958,0.66517,0.56307,0.4916,0.44055}))</f>
        <v/>
      </c>
      <c r="AA586" s="22">
        <f>IF(W586&lt;0,0,CHOOSE(MATCH(W586,{0,1950001,3300001,6950001,9000001},1),5.105/84.895,10.21/79.79,20.42/69.58,23.483/66.517,33.693/56.307))</f>
        <v/>
      </c>
      <c r="AB586" s="21">
        <f>IF(C586&lt;=2000,0,(MIN(C586,ROUNDDOWN(F586*0.3,0))-2000)*0.1)</f>
        <v/>
      </c>
      <c r="AC586" s="21">
        <f>IF(C586&lt;=2000,0,MIN((C586-2000)*Y586,(R586+S586)*0.2))</f>
        <v/>
      </c>
      <c r="AD586" s="21">
        <f>IF(C586&lt;=2000,0,MIN((C586-2000)*Z586,(T586+U586)*0.2))</f>
        <v/>
      </c>
      <c r="AE586" s="21">
        <f>AC586*AA586</f>
        <v/>
      </c>
      <c r="AF586" s="21">
        <f>ROUNDDOWN(R586,-2)+ROUNDDOWN(S586,-2)</f>
        <v/>
      </c>
      <c r="AG586" s="21">
        <f>ROUNDDOWN(MAX(0,R586-(AB586+AC586+AE586)*0.6),-2)+ROUNDDOWN(MAX(0,S586-(AB586+AC586+AE586)*0.4),-2)</f>
        <v/>
      </c>
      <c r="AH586" s="21">
        <f>ROUNDDOWN(MAX(0,T586-(AB586+AD586)*0.6),-2)+ROUNDDOWN(MAX(0,U586-(AB586+AD586)*0.4),-2)</f>
        <v/>
      </c>
      <c r="AI586" s="21">
        <f>ROUNDDOWN(T586,-2)+ROUNDDOWN(U586,-2)</f>
        <v/>
      </c>
      <c r="AJ586" s="21">
        <f>M586+AF586</f>
        <v/>
      </c>
      <c r="AK586" s="21">
        <f>M586+AG586</f>
        <v/>
      </c>
      <c r="AL586" s="21">
        <f>N586+AH586</f>
        <v/>
      </c>
      <c r="AM586" s="21">
        <f>O586+AI586</f>
        <v/>
      </c>
      <c r="AN586" s="21">
        <f>N586+AI586</f>
        <v/>
      </c>
      <c r="AO586" s="21">
        <f>ROUNDDOWN((R586+S586)*0.2/Y586+2000,0)</f>
        <v/>
      </c>
      <c r="AP586" s="21">
        <f>ROUNDDOWN((T586+U586)*0.2/Z586+2000,0)</f>
        <v/>
      </c>
      <c r="AQ586" s="21">
        <f>AL586-AK586</f>
        <v/>
      </c>
      <c r="AR586" s="21">
        <f>AM586-AK586</f>
        <v/>
      </c>
      <c r="AS586" s="21">
        <f>AM586-AL586</f>
        <v/>
      </c>
      <c r="AT586" s="21">
        <f>AK586+C586-AJ586</f>
        <v/>
      </c>
      <c r="AU586" s="21">
        <f>AL586+C586-AM586</f>
        <v/>
      </c>
      <c r="AV586" s="21">
        <f>AN586+C586-AM586</f>
        <v/>
      </c>
    </row>
    <row r="587">
      <c r="A587" t="inlineStr">
        <is>
          <t>医療費の境目</t>
        </is>
      </c>
      <c r="B587" s="21">
        <f>'3_医療費の境目'!$B$3</f>
        <v/>
      </c>
      <c r="C587" s="21">
        <f>IF('3_医療費の境目'!$B$4="",AO587,'3_医療費の境目'!$B$4)</f>
        <v/>
      </c>
      <c r="D587" s="21">
        <f>'3_医療費の境目'!D587</f>
        <v/>
      </c>
      <c r="E587" s="21">
        <f>ROUND(MIN(B587/12,650000)*12*0.0915+MIN(B587/12,1390000)*12*(0.0504+0)+B587*0.005,0)</f>
        <v/>
      </c>
      <c r="F587" s="21">
        <f>IF(B587&lt;741000,0,IF(B587&lt;2191000,B587-740000,IF(B587&lt;2193000,1451000,IF(B587&lt;2196000,1453000,IF(B587&lt;2200000,1456000,IF(B587&lt;3600000,ROUND(ROUNDDOWN(B587/4,-3)*2.8,0)-80000,IF(B587&lt;6600000,ROUND(ROUNDDOWN(B587/4,-3)*3.2,0)-440000,IF(B587&lt;8500000,ROUNDDOWN(B587*0.9,0)-1100000,B587-1950000))))))))</f>
        <v/>
      </c>
      <c r="G587" s="21">
        <f>IF(F587&gt;23500000,NA(),IF(F587&lt;=4890000,1040000,IF(F587&lt;=6550000,670000,620000)))</f>
        <v/>
      </c>
      <c r="H587" s="21">
        <f>IF(D587&lt;=0,0,MAX(0,MIN(2000000,D587-MIN(100000,ROUNDDOWN(F587*0.05,0)))))</f>
        <v/>
      </c>
      <c r="I587" s="21">
        <f>IF(C587&lt;=2000,0,MIN(C587,ROUNDDOWN(F587*0.4,0))-2000)</f>
        <v/>
      </c>
      <c r="J587" s="21">
        <f>MAX(0,ROUNDDOWN(F587-E587-G587,-3))</f>
        <v/>
      </c>
      <c r="K587" s="21">
        <f>MAX(0,ROUNDDOWN(F587-E587-G587-H587-I587,-3))</f>
        <v/>
      </c>
      <c r="L587" s="21">
        <f>MAX(0,ROUNDDOWN(F587-E587-G587-H587,-3))</f>
        <v/>
      </c>
      <c r="M587" s="21">
        <f>IF(J587&lt;=0,0,ROUNDDOWN((J587*LOOKUP(J587,{0,1950001,3300001,6950001,9000001,18000001,40000001},{0.05,0.1,0.2,0.23,0.33,0.4,0.45})-LOOKUP(J587,{0,1950001,3300001,6950001,9000001,18000001,40000001},{0,97500,427500,636000,1536000,2796000,4796000}))*1.021,-2))</f>
        <v/>
      </c>
      <c r="N587" s="21">
        <f>IF(K587&lt;=0,0,ROUNDDOWN((K587*LOOKUP(K587,{0,1950001,3300001,6950001,9000001,18000001,40000001},{0.05,0.1,0.2,0.23,0.33,0.4,0.45})-LOOKUP(K587,{0,1950001,3300001,6950001,9000001,18000001,40000001},{0,97500,427500,636000,1536000,2796000,4796000}))*1.021,-2))</f>
        <v/>
      </c>
      <c r="O587" s="21">
        <f>IF(L587&lt;=0,0,ROUNDDOWN((L587*LOOKUP(L587,{0,1950001,3300001,6950001,9000001,18000001,40000001},{0.05,0.1,0.2,0.23,0.33,0.4,0.45})-LOOKUP(L587,{0,1950001,3300001,6950001,9000001,18000001,40000001},{0,97500,427500,636000,1536000,2796000,4796000}))*1.021,-2))</f>
        <v/>
      </c>
      <c r="P587" s="21">
        <f>MAX(0,ROUNDDOWN(F587-E587-430000,-3))</f>
        <v/>
      </c>
      <c r="Q587" s="21">
        <f>MAX(0,ROUNDDOWN(F587-E587-430000-H587,-3))</f>
        <v/>
      </c>
      <c r="R587" s="21">
        <f>IF(F587&lt;=450000,0,MAX(0,P587*0.06-MIN(50000,P587)*0.03))</f>
        <v/>
      </c>
      <c r="S587" s="21">
        <f>IF(F587&lt;=450000,0,MAX(0,P587*0.04-MIN(50000,P587)*0.02))</f>
        <v/>
      </c>
      <c r="T587" s="21">
        <f>IF(F587&lt;=450000,0,MAX(0,Q587*0.06-MIN(50000,Q587)*0.03))</f>
        <v/>
      </c>
      <c r="U587" s="21">
        <f>IF(F587&lt;=450000,0,MAX(0,Q587*0.04-MIN(50000,Q587)*0.02))</f>
        <v/>
      </c>
      <c r="V587" s="21">
        <f>50000+MAX(0,G587-480000)</f>
        <v/>
      </c>
      <c r="W587" s="21">
        <f>P587-V587</f>
        <v/>
      </c>
      <c r="X587" s="21">
        <f>Q587-V587</f>
        <v/>
      </c>
      <c r="Y587" s="22">
        <f>IF(W587&lt;0,0.9,LOOKUP(W587,{0,1950001,3300001,6950001,9000001,18000001,40000001},{0.84895,0.7979,0.6958,0.66517,0.56307,0.4916,0.44055}))</f>
        <v/>
      </c>
      <c r="Z587" s="22">
        <f>IF(X587&lt;0,0.9,LOOKUP(X587,{0,1950001,3300001,6950001,9000001,18000001,40000001},{0.84895,0.7979,0.6958,0.66517,0.56307,0.4916,0.44055}))</f>
        <v/>
      </c>
      <c r="AA587" s="22">
        <f>IF(W587&lt;0,0,CHOOSE(MATCH(W587,{0,1950001,3300001,6950001,9000001},1),5.105/84.895,10.21/79.79,20.42/69.58,23.483/66.517,33.693/56.307))</f>
        <v/>
      </c>
      <c r="AB587" s="21">
        <f>IF(C587&lt;=2000,0,(MIN(C587,ROUNDDOWN(F587*0.3,0))-2000)*0.1)</f>
        <v/>
      </c>
      <c r="AC587" s="21">
        <f>IF(C587&lt;=2000,0,MIN((C587-2000)*Y587,(R587+S587)*0.2))</f>
        <v/>
      </c>
      <c r="AD587" s="21">
        <f>IF(C587&lt;=2000,0,MIN((C587-2000)*Z587,(T587+U587)*0.2))</f>
        <v/>
      </c>
      <c r="AE587" s="21">
        <f>AC587*AA587</f>
        <v/>
      </c>
      <c r="AF587" s="21">
        <f>ROUNDDOWN(R587,-2)+ROUNDDOWN(S587,-2)</f>
        <v/>
      </c>
      <c r="AG587" s="21">
        <f>ROUNDDOWN(MAX(0,R587-(AB587+AC587+AE587)*0.6),-2)+ROUNDDOWN(MAX(0,S587-(AB587+AC587+AE587)*0.4),-2)</f>
        <v/>
      </c>
      <c r="AH587" s="21">
        <f>ROUNDDOWN(MAX(0,T587-(AB587+AD587)*0.6),-2)+ROUNDDOWN(MAX(0,U587-(AB587+AD587)*0.4),-2)</f>
        <v/>
      </c>
      <c r="AI587" s="21">
        <f>ROUNDDOWN(T587,-2)+ROUNDDOWN(U587,-2)</f>
        <v/>
      </c>
      <c r="AJ587" s="21">
        <f>M587+AF587</f>
        <v/>
      </c>
      <c r="AK587" s="21">
        <f>M587+AG587</f>
        <v/>
      </c>
      <c r="AL587" s="21">
        <f>N587+AH587</f>
        <v/>
      </c>
      <c r="AM587" s="21">
        <f>O587+AI587</f>
        <v/>
      </c>
      <c r="AN587" s="21">
        <f>N587+AI587</f>
        <v/>
      </c>
      <c r="AO587" s="21">
        <f>ROUNDDOWN((R587+S587)*0.2/Y587+2000,0)</f>
        <v/>
      </c>
      <c r="AP587" s="21">
        <f>ROUNDDOWN((T587+U587)*0.2/Z587+2000,0)</f>
        <v/>
      </c>
      <c r="AQ587" s="21">
        <f>AL587-AK587</f>
        <v/>
      </c>
      <c r="AR587" s="21">
        <f>AM587-AK587</f>
        <v/>
      </c>
      <c r="AS587" s="21">
        <f>AM587-AL587</f>
        <v/>
      </c>
      <c r="AT587" s="21">
        <f>AK587+C587-AJ587</f>
        <v/>
      </c>
      <c r="AU587" s="21">
        <f>AL587+C587-AM587</f>
        <v/>
      </c>
      <c r="AV587" s="21">
        <f>AN587+C587-AM587</f>
        <v/>
      </c>
    </row>
    <row r="588">
      <c r="A588" t="inlineStr">
        <is>
          <t>医療費の境目</t>
        </is>
      </c>
      <c r="B588" s="21">
        <f>'3_医療費の境目'!$B$3</f>
        <v/>
      </c>
      <c r="C588" s="21">
        <f>IF('3_医療費の境目'!$B$4="",AO588,'3_医療費の境目'!$B$4)</f>
        <v/>
      </c>
      <c r="D588" s="21">
        <f>'3_医療費の境目'!D588</f>
        <v/>
      </c>
      <c r="E588" s="21">
        <f>ROUND(MIN(B588/12,650000)*12*0.0915+MIN(B588/12,1390000)*12*(0.0504+0)+B588*0.005,0)</f>
        <v/>
      </c>
      <c r="F588" s="21">
        <f>IF(B588&lt;741000,0,IF(B588&lt;2191000,B588-740000,IF(B588&lt;2193000,1451000,IF(B588&lt;2196000,1453000,IF(B588&lt;2200000,1456000,IF(B588&lt;3600000,ROUND(ROUNDDOWN(B588/4,-3)*2.8,0)-80000,IF(B588&lt;6600000,ROUND(ROUNDDOWN(B588/4,-3)*3.2,0)-440000,IF(B588&lt;8500000,ROUNDDOWN(B588*0.9,0)-1100000,B588-1950000))))))))</f>
        <v/>
      </c>
      <c r="G588" s="21">
        <f>IF(F588&gt;23500000,NA(),IF(F588&lt;=4890000,1040000,IF(F588&lt;=6550000,670000,620000)))</f>
        <v/>
      </c>
      <c r="H588" s="21">
        <f>IF(D588&lt;=0,0,MAX(0,MIN(2000000,D588-MIN(100000,ROUNDDOWN(F588*0.05,0)))))</f>
        <v/>
      </c>
      <c r="I588" s="21">
        <f>IF(C588&lt;=2000,0,MIN(C588,ROUNDDOWN(F588*0.4,0))-2000)</f>
        <v/>
      </c>
      <c r="J588" s="21">
        <f>MAX(0,ROUNDDOWN(F588-E588-G588,-3))</f>
        <v/>
      </c>
      <c r="K588" s="21">
        <f>MAX(0,ROUNDDOWN(F588-E588-G588-H588-I588,-3))</f>
        <v/>
      </c>
      <c r="L588" s="21">
        <f>MAX(0,ROUNDDOWN(F588-E588-G588-H588,-3))</f>
        <v/>
      </c>
      <c r="M588" s="21">
        <f>IF(J588&lt;=0,0,ROUNDDOWN((J588*LOOKUP(J588,{0,1950001,3300001,6950001,9000001,18000001,40000001},{0.05,0.1,0.2,0.23,0.33,0.4,0.45})-LOOKUP(J588,{0,1950001,3300001,6950001,9000001,18000001,40000001},{0,97500,427500,636000,1536000,2796000,4796000}))*1.021,-2))</f>
        <v/>
      </c>
      <c r="N588" s="21">
        <f>IF(K588&lt;=0,0,ROUNDDOWN((K588*LOOKUP(K588,{0,1950001,3300001,6950001,9000001,18000001,40000001},{0.05,0.1,0.2,0.23,0.33,0.4,0.45})-LOOKUP(K588,{0,1950001,3300001,6950001,9000001,18000001,40000001},{0,97500,427500,636000,1536000,2796000,4796000}))*1.021,-2))</f>
        <v/>
      </c>
      <c r="O588" s="21">
        <f>IF(L588&lt;=0,0,ROUNDDOWN((L588*LOOKUP(L588,{0,1950001,3300001,6950001,9000001,18000001,40000001},{0.05,0.1,0.2,0.23,0.33,0.4,0.45})-LOOKUP(L588,{0,1950001,3300001,6950001,9000001,18000001,40000001},{0,97500,427500,636000,1536000,2796000,4796000}))*1.021,-2))</f>
        <v/>
      </c>
      <c r="P588" s="21">
        <f>MAX(0,ROUNDDOWN(F588-E588-430000,-3))</f>
        <v/>
      </c>
      <c r="Q588" s="21">
        <f>MAX(0,ROUNDDOWN(F588-E588-430000-H588,-3))</f>
        <v/>
      </c>
      <c r="R588" s="21">
        <f>IF(F588&lt;=450000,0,MAX(0,P588*0.06-MIN(50000,P588)*0.03))</f>
        <v/>
      </c>
      <c r="S588" s="21">
        <f>IF(F588&lt;=450000,0,MAX(0,P588*0.04-MIN(50000,P588)*0.02))</f>
        <v/>
      </c>
      <c r="T588" s="21">
        <f>IF(F588&lt;=450000,0,MAX(0,Q588*0.06-MIN(50000,Q588)*0.03))</f>
        <v/>
      </c>
      <c r="U588" s="21">
        <f>IF(F588&lt;=450000,0,MAX(0,Q588*0.04-MIN(50000,Q588)*0.02))</f>
        <v/>
      </c>
      <c r="V588" s="21">
        <f>50000+MAX(0,G588-480000)</f>
        <v/>
      </c>
      <c r="W588" s="21">
        <f>P588-V588</f>
        <v/>
      </c>
      <c r="X588" s="21">
        <f>Q588-V588</f>
        <v/>
      </c>
      <c r="Y588" s="22">
        <f>IF(W588&lt;0,0.9,LOOKUP(W588,{0,1950001,3300001,6950001,9000001,18000001,40000001},{0.84895,0.7979,0.6958,0.66517,0.56307,0.4916,0.44055}))</f>
        <v/>
      </c>
      <c r="Z588" s="22">
        <f>IF(X588&lt;0,0.9,LOOKUP(X588,{0,1950001,3300001,6950001,9000001,18000001,40000001},{0.84895,0.7979,0.6958,0.66517,0.56307,0.4916,0.44055}))</f>
        <v/>
      </c>
      <c r="AA588" s="22">
        <f>IF(W588&lt;0,0,CHOOSE(MATCH(W588,{0,1950001,3300001,6950001,9000001},1),5.105/84.895,10.21/79.79,20.42/69.58,23.483/66.517,33.693/56.307))</f>
        <v/>
      </c>
      <c r="AB588" s="21">
        <f>IF(C588&lt;=2000,0,(MIN(C588,ROUNDDOWN(F588*0.3,0))-2000)*0.1)</f>
        <v/>
      </c>
      <c r="AC588" s="21">
        <f>IF(C588&lt;=2000,0,MIN((C588-2000)*Y588,(R588+S588)*0.2))</f>
        <v/>
      </c>
      <c r="AD588" s="21">
        <f>IF(C588&lt;=2000,0,MIN((C588-2000)*Z588,(T588+U588)*0.2))</f>
        <v/>
      </c>
      <c r="AE588" s="21">
        <f>AC588*AA588</f>
        <v/>
      </c>
      <c r="AF588" s="21">
        <f>ROUNDDOWN(R588,-2)+ROUNDDOWN(S588,-2)</f>
        <v/>
      </c>
      <c r="AG588" s="21">
        <f>ROUNDDOWN(MAX(0,R588-(AB588+AC588+AE588)*0.6),-2)+ROUNDDOWN(MAX(0,S588-(AB588+AC588+AE588)*0.4),-2)</f>
        <v/>
      </c>
      <c r="AH588" s="21">
        <f>ROUNDDOWN(MAX(0,T588-(AB588+AD588)*0.6),-2)+ROUNDDOWN(MAX(0,U588-(AB588+AD588)*0.4),-2)</f>
        <v/>
      </c>
      <c r="AI588" s="21">
        <f>ROUNDDOWN(T588,-2)+ROUNDDOWN(U588,-2)</f>
        <v/>
      </c>
      <c r="AJ588" s="21">
        <f>M588+AF588</f>
        <v/>
      </c>
      <c r="AK588" s="21">
        <f>M588+AG588</f>
        <v/>
      </c>
      <c r="AL588" s="21">
        <f>N588+AH588</f>
        <v/>
      </c>
      <c r="AM588" s="21">
        <f>O588+AI588</f>
        <v/>
      </c>
      <c r="AN588" s="21">
        <f>N588+AI588</f>
        <v/>
      </c>
      <c r="AO588" s="21">
        <f>ROUNDDOWN((R588+S588)*0.2/Y588+2000,0)</f>
        <v/>
      </c>
      <c r="AP588" s="21">
        <f>ROUNDDOWN((T588+U588)*0.2/Z588+2000,0)</f>
        <v/>
      </c>
      <c r="AQ588" s="21">
        <f>AL588-AK588</f>
        <v/>
      </c>
      <c r="AR588" s="21">
        <f>AM588-AK588</f>
        <v/>
      </c>
      <c r="AS588" s="21">
        <f>AM588-AL588</f>
        <v/>
      </c>
      <c r="AT588" s="21">
        <f>AK588+C588-AJ588</f>
        <v/>
      </c>
      <c r="AU588" s="21">
        <f>AL588+C588-AM588</f>
        <v/>
      </c>
      <c r="AV588" s="21">
        <f>AN588+C588-AM588</f>
        <v/>
      </c>
    </row>
    <row r="589">
      <c r="A589" t="inlineStr">
        <is>
          <t>医療費の境目</t>
        </is>
      </c>
      <c r="B589" s="21">
        <f>'3_医療費の境目'!$B$3</f>
        <v/>
      </c>
      <c r="C589" s="21">
        <f>IF('3_医療費の境目'!$B$4="",AO589,'3_医療費の境目'!$B$4)</f>
        <v/>
      </c>
      <c r="D589" s="21">
        <f>'3_医療費の境目'!D589</f>
        <v/>
      </c>
      <c r="E589" s="21">
        <f>ROUND(MIN(B589/12,650000)*12*0.0915+MIN(B589/12,1390000)*12*(0.0504+0)+B589*0.005,0)</f>
        <v/>
      </c>
      <c r="F589" s="21">
        <f>IF(B589&lt;741000,0,IF(B589&lt;2191000,B589-740000,IF(B589&lt;2193000,1451000,IF(B589&lt;2196000,1453000,IF(B589&lt;2200000,1456000,IF(B589&lt;3600000,ROUND(ROUNDDOWN(B589/4,-3)*2.8,0)-80000,IF(B589&lt;6600000,ROUND(ROUNDDOWN(B589/4,-3)*3.2,0)-440000,IF(B589&lt;8500000,ROUNDDOWN(B589*0.9,0)-1100000,B589-1950000))))))))</f>
        <v/>
      </c>
      <c r="G589" s="21">
        <f>IF(F589&gt;23500000,NA(),IF(F589&lt;=4890000,1040000,IF(F589&lt;=6550000,670000,620000)))</f>
        <v/>
      </c>
      <c r="H589" s="21">
        <f>IF(D589&lt;=0,0,MAX(0,MIN(2000000,D589-MIN(100000,ROUNDDOWN(F589*0.05,0)))))</f>
        <v/>
      </c>
      <c r="I589" s="21">
        <f>IF(C589&lt;=2000,0,MIN(C589,ROUNDDOWN(F589*0.4,0))-2000)</f>
        <v/>
      </c>
      <c r="J589" s="21">
        <f>MAX(0,ROUNDDOWN(F589-E589-G589,-3))</f>
        <v/>
      </c>
      <c r="K589" s="21">
        <f>MAX(0,ROUNDDOWN(F589-E589-G589-H589-I589,-3))</f>
        <v/>
      </c>
      <c r="L589" s="21">
        <f>MAX(0,ROUNDDOWN(F589-E589-G589-H589,-3))</f>
        <v/>
      </c>
      <c r="M589" s="21">
        <f>IF(J589&lt;=0,0,ROUNDDOWN((J589*LOOKUP(J589,{0,1950001,3300001,6950001,9000001,18000001,40000001},{0.05,0.1,0.2,0.23,0.33,0.4,0.45})-LOOKUP(J589,{0,1950001,3300001,6950001,9000001,18000001,40000001},{0,97500,427500,636000,1536000,2796000,4796000}))*1.021,-2))</f>
        <v/>
      </c>
      <c r="N589" s="21">
        <f>IF(K589&lt;=0,0,ROUNDDOWN((K589*LOOKUP(K589,{0,1950001,3300001,6950001,9000001,18000001,40000001},{0.05,0.1,0.2,0.23,0.33,0.4,0.45})-LOOKUP(K589,{0,1950001,3300001,6950001,9000001,18000001,40000001},{0,97500,427500,636000,1536000,2796000,4796000}))*1.021,-2))</f>
        <v/>
      </c>
      <c r="O589" s="21">
        <f>IF(L589&lt;=0,0,ROUNDDOWN((L589*LOOKUP(L589,{0,1950001,3300001,6950001,9000001,18000001,40000001},{0.05,0.1,0.2,0.23,0.33,0.4,0.45})-LOOKUP(L589,{0,1950001,3300001,6950001,9000001,18000001,40000001},{0,97500,427500,636000,1536000,2796000,4796000}))*1.021,-2))</f>
        <v/>
      </c>
      <c r="P589" s="21">
        <f>MAX(0,ROUNDDOWN(F589-E589-430000,-3))</f>
        <v/>
      </c>
      <c r="Q589" s="21">
        <f>MAX(0,ROUNDDOWN(F589-E589-430000-H589,-3))</f>
        <v/>
      </c>
      <c r="R589" s="21">
        <f>IF(F589&lt;=450000,0,MAX(0,P589*0.06-MIN(50000,P589)*0.03))</f>
        <v/>
      </c>
      <c r="S589" s="21">
        <f>IF(F589&lt;=450000,0,MAX(0,P589*0.04-MIN(50000,P589)*0.02))</f>
        <v/>
      </c>
      <c r="T589" s="21">
        <f>IF(F589&lt;=450000,0,MAX(0,Q589*0.06-MIN(50000,Q589)*0.03))</f>
        <v/>
      </c>
      <c r="U589" s="21">
        <f>IF(F589&lt;=450000,0,MAX(0,Q589*0.04-MIN(50000,Q589)*0.02))</f>
        <v/>
      </c>
      <c r="V589" s="21">
        <f>50000+MAX(0,G589-480000)</f>
        <v/>
      </c>
      <c r="W589" s="21">
        <f>P589-V589</f>
        <v/>
      </c>
      <c r="X589" s="21">
        <f>Q589-V589</f>
        <v/>
      </c>
      <c r="Y589" s="22">
        <f>IF(W589&lt;0,0.9,LOOKUP(W589,{0,1950001,3300001,6950001,9000001,18000001,40000001},{0.84895,0.7979,0.6958,0.66517,0.56307,0.4916,0.44055}))</f>
        <v/>
      </c>
      <c r="Z589" s="22">
        <f>IF(X589&lt;0,0.9,LOOKUP(X589,{0,1950001,3300001,6950001,9000001,18000001,40000001},{0.84895,0.7979,0.6958,0.66517,0.56307,0.4916,0.44055}))</f>
        <v/>
      </c>
      <c r="AA589" s="22">
        <f>IF(W589&lt;0,0,CHOOSE(MATCH(W589,{0,1950001,3300001,6950001,9000001},1),5.105/84.895,10.21/79.79,20.42/69.58,23.483/66.517,33.693/56.307))</f>
        <v/>
      </c>
      <c r="AB589" s="21">
        <f>IF(C589&lt;=2000,0,(MIN(C589,ROUNDDOWN(F589*0.3,0))-2000)*0.1)</f>
        <v/>
      </c>
      <c r="AC589" s="21">
        <f>IF(C589&lt;=2000,0,MIN((C589-2000)*Y589,(R589+S589)*0.2))</f>
        <v/>
      </c>
      <c r="AD589" s="21">
        <f>IF(C589&lt;=2000,0,MIN((C589-2000)*Z589,(T589+U589)*0.2))</f>
        <v/>
      </c>
      <c r="AE589" s="21">
        <f>AC589*AA589</f>
        <v/>
      </c>
      <c r="AF589" s="21">
        <f>ROUNDDOWN(R589,-2)+ROUNDDOWN(S589,-2)</f>
        <v/>
      </c>
      <c r="AG589" s="21">
        <f>ROUNDDOWN(MAX(0,R589-(AB589+AC589+AE589)*0.6),-2)+ROUNDDOWN(MAX(0,S589-(AB589+AC589+AE589)*0.4),-2)</f>
        <v/>
      </c>
      <c r="AH589" s="21">
        <f>ROUNDDOWN(MAX(0,T589-(AB589+AD589)*0.6),-2)+ROUNDDOWN(MAX(0,U589-(AB589+AD589)*0.4),-2)</f>
        <v/>
      </c>
      <c r="AI589" s="21">
        <f>ROUNDDOWN(T589,-2)+ROUNDDOWN(U589,-2)</f>
        <v/>
      </c>
      <c r="AJ589" s="21">
        <f>M589+AF589</f>
        <v/>
      </c>
      <c r="AK589" s="21">
        <f>M589+AG589</f>
        <v/>
      </c>
      <c r="AL589" s="21">
        <f>N589+AH589</f>
        <v/>
      </c>
      <c r="AM589" s="21">
        <f>O589+AI589</f>
        <v/>
      </c>
      <c r="AN589" s="21">
        <f>N589+AI589</f>
        <v/>
      </c>
      <c r="AO589" s="21">
        <f>ROUNDDOWN((R589+S589)*0.2/Y589+2000,0)</f>
        <v/>
      </c>
      <c r="AP589" s="21">
        <f>ROUNDDOWN((T589+U589)*0.2/Z589+2000,0)</f>
        <v/>
      </c>
      <c r="AQ589" s="21">
        <f>AL589-AK589</f>
        <v/>
      </c>
      <c r="AR589" s="21">
        <f>AM589-AK589</f>
        <v/>
      </c>
      <c r="AS589" s="21">
        <f>AM589-AL589</f>
        <v/>
      </c>
      <c r="AT589" s="21">
        <f>AK589+C589-AJ589</f>
        <v/>
      </c>
      <c r="AU589" s="21">
        <f>AL589+C589-AM589</f>
        <v/>
      </c>
      <c r="AV589" s="21">
        <f>AN589+C589-AM589</f>
        <v/>
      </c>
    </row>
    <row r="590">
      <c r="A590" t="inlineStr">
        <is>
          <t>医療費の境目</t>
        </is>
      </c>
      <c r="B590" s="21">
        <f>'3_医療費の境目'!$B$3</f>
        <v/>
      </c>
      <c r="C590" s="21">
        <f>IF('3_医療費の境目'!$B$4="",AO590,'3_医療費の境目'!$B$4)</f>
        <v/>
      </c>
      <c r="D590" s="21">
        <f>'3_医療費の境目'!D590</f>
        <v/>
      </c>
      <c r="E590" s="21">
        <f>ROUND(MIN(B590/12,650000)*12*0.0915+MIN(B590/12,1390000)*12*(0.0504+0)+B590*0.005,0)</f>
        <v/>
      </c>
      <c r="F590" s="21">
        <f>IF(B590&lt;741000,0,IF(B590&lt;2191000,B590-740000,IF(B590&lt;2193000,1451000,IF(B590&lt;2196000,1453000,IF(B590&lt;2200000,1456000,IF(B590&lt;3600000,ROUND(ROUNDDOWN(B590/4,-3)*2.8,0)-80000,IF(B590&lt;6600000,ROUND(ROUNDDOWN(B590/4,-3)*3.2,0)-440000,IF(B590&lt;8500000,ROUNDDOWN(B590*0.9,0)-1100000,B590-1950000))))))))</f>
        <v/>
      </c>
      <c r="G590" s="21">
        <f>IF(F590&gt;23500000,NA(),IF(F590&lt;=4890000,1040000,IF(F590&lt;=6550000,670000,620000)))</f>
        <v/>
      </c>
      <c r="H590" s="21">
        <f>IF(D590&lt;=0,0,MAX(0,MIN(2000000,D590-MIN(100000,ROUNDDOWN(F590*0.05,0)))))</f>
        <v/>
      </c>
      <c r="I590" s="21">
        <f>IF(C590&lt;=2000,0,MIN(C590,ROUNDDOWN(F590*0.4,0))-2000)</f>
        <v/>
      </c>
      <c r="J590" s="21">
        <f>MAX(0,ROUNDDOWN(F590-E590-G590,-3))</f>
        <v/>
      </c>
      <c r="K590" s="21">
        <f>MAX(0,ROUNDDOWN(F590-E590-G590-H590-I590,-3))</f>
        <v/>
      </c>
      <c r="L590" s="21">
        <f>MAX(0,ROUNDDOWN(F590-E590-G590-H590,-3))</f>
        <v/>
      </c>
      <c r="M590" s="21">
        <f>IF(J590&lt;=0,0,ROUNDDOWN((J590*LOOKUP(J590,{0,1950001,3300001,6950001,9000001,18000001,40000001},{0.05,0.1,0.2,0.23,0.33,0.4,0.45})-LOOKUP(J590,{0,1950001,3300001,6950001,9000001,18000001,40000001},{0,97500,427500,636000,1536000,2796000,4796000}))*1.021,-2))</f>
        <v/>
      </c>
      <c r="N590" s="21">
        <f>IF(K590&lt;=0,0,ROUNDDOWN((K590*LOOKUP(K590,{0,1950001,3300001,6950001,9000001,18000001,40000001},{0.05,0.1,0.2,0.23,0.33,0.4,0.45})-LOOKUP(K590,{0,1950001,3300001,6950001,9000001,18000001,40000001},{0,97500,427500,636000,1536000,2796000,4796000}))*1.021,-2))</f>
        <v/>
      </c>
      <c r="O590" s="21">
        <f>IF(L590&lt;=0,0,ROUNDDOWN((L590*LOOKUP(L590,{0,1950001,3300001,6950001,9000001,18000001,40000001},{0.05,0.1,0.2,0.23,0.33,0.4,0.45})-LOOKUP(L590,{0,1950001,3300001,6950001,9000001,18000001,40000001},{0,97500,427500,636000,1536000,2796000,4796000}))*1.021,-2))</f>
        <v/>
      </c>
      <c r="P590" s="21">
        <f>MAX(0,ROUNDDOWN(F590-E590-430000,-3))</f>
        <v/>
      </c>
      <c r="Q590" s="21">
        <f>MAX(0,ROUNDDOWN(F590-E590-430000-H590,-3))</f>
        <v/>
      </c>
      <c r="R590" s="21">
        <f>IF(F590&lt;=450000,0,MAX(0,P590*0.06-MIN(50000,P590)*0.03))</f>
        <v/>
      </c>
      <c r="S590" s="21">
        <f>IF(F590&lt;=450000,0,MAX(0,P590*0.04-MIN(50000,P590)*0.02))</f>
        <v/>
      </c>
      <c r="T590" s="21">
        <f>IF(F590&lt;=450000,0,MAX(0,Q590*0.06-MIN(50000,Q590)*0.03))</f>
        <v/>
      </c>
      <c r="U590" s="21">
        <f>IF(F590&lt;=450000,0,MAX(0,Q590*0.04-MIN(50000,Q590)*0.02))</f>
        <v/>
      </c>
      <c r="V590" s="21">
        <f>50000+MAX(0,G590-480000)</f>
        <v/>
      </c>
      <c r="W590" s="21">
        <f>P590-V590</f>
        <v/>
      </c>
      <c r="X590" s="21">
        <f>Q590-V590</f>
        <v/>
      </c>
      <c r="Y590" s="22">
        <f>IF(W590&lt;0,0.9,LOOKUP(W590,{0,1950001,3300001,6950001,9000001,18000001,40000001},{0.84895,0.7979,0.6958,0.66517,0.56307,0.4916,0.44055}))</f>
        <v/>
      </c>
      <c r="Z590" s="22">
        <f>IF(X590&lt;0,0.9,LOOKUP(X590,{0,1950001,3300001,6950001,9000001,18000001,40000001},{0.84895,0.7979,0.6958,0.66517,0.56307,0.4916,0.44055}))</f>
        <v/>
      </c>
      <c r="AA590" s="22">
        <f>IF(W590&lt;0,0,CHOOSE(MATCH(W590,{0,1950001,3300001,6950001,9000001},1),5.105/84.895,10.21/79.79,20.42/69.58,23.483/66.517,33.693/56.307))</f>
        <v/>
      </c>
      <c r="AB590" s="21">
        <f>IF(C590&lt;=2000,0,(MIN(C590,ROUNDDOWN(F590*0.3,0))-2000)*0.1)</f>
        <v/>
      </c>
      <c r="AC590" s="21">
        <f>IF(C590&lt;=2000,0,MIN((C590-2000)*Y590,(R590+S590)*0.2))</f>
        <v/>
      </c>
      <c r="AD590" s="21">
        <f>IF(C590&lt;=2000,0,MIN((C590-2000)*Z590,(T590+U590)*0.2))</f>
        <v/>
      </c>
      <c r="AE590" s="21">
        <f>AC590*AA590</f>
        <v/>
      </c>
      <c r="AF590" s="21">
        <f>ROUNDDOWN(R590,-2)+ROUNDDOWN(S590,-2)</f>
        <v/>
      </c>
      <c r="AG590" s="21">
        <f>ROUNDDOWN(MAX(0,R590-(AB590+AC590+AE590)*0.6),-2)+ROUNDDOWN(MAX(0,S590-(AB590+AC590+AE590)*0.4),-2)</f>
        <v/>
      </c>
      <c r="AH590" s="21">
        <f>ROUNDDOWN(MAX(0,T590-(AB590+AD590)*0.6),-2)+ROUNDDOWN(MAX(0,U590-(AB590+AD590)*0.4),-2)</f>
        <v/>
      </c>
      <c r="AI590" s="21">
        <f>ROUNDDOWN(T590,-2)+ROUNDDOWN(U590,-2)</f>
        <v/>
      </c>
      <c r="AJ590" s="21">
        <f>M590+AF590</f>
        <v/>
      </c>
      <c r="AK590" s="21">
        <f>M590+AG590</f>
        <v/>
      </c>
      <c r="AL590" s="21">
        <f>N590+AH590</f>
        <v/>
      </c>
      <c r="AM590" s="21">
        <f>O590+AI590</f>
        <v/>
      </c>
      <c r="AN590" s="21">
        <f>N590+AI590</f>
        <v/>
      </c>
      <c r="AO590" s="21">
        <f>ROUNDDOWN((R590+S590)*0.2/Y590+2000,0)</f>
        <v/>
      </c>
      <c r="AP590" s="21">
        <f>ROUNDDOWN((T590+U590)*0.2/Z590+2000,0)</f>
        <v/>
      </c>
      <c r="AQ590" s="21">
        <f>AL590-AK590</f>
        <v/>
      </c>
      <c r="AR590" s="21">
        <f>AM590-AK590</f>
        <v/>
      </c>
      <c r="AS590" s="21">
        <f>AM590-AL590</f>
        <v/>
      </c>
      <c r="AT590" s="21">
        <f>AK590+C590-AJ590</f>
        <v/>
      </c>
      <c r="AU590" s="21">
        <f>AL590+C590-AM590</f>
        <v/>
      </c>
      <c r="AV590" s="21">
        <f>AN590+C590-AM590</f>
        <v/>
      </c>
    </row>
    <row r="591">
      <c r="A591" t="inlineStr">
        <is>
          <t>医療費の境目</t>
        </is>
      </c>
      <c r="B591" s="21">
        <f>'3_医療費の境目'!$B$3</f>
        <v/>
      </c>
      <c r="C591" s="21">
        <f>IF('3_医療費の境目'!$B$4="",AO591,'3_医療費の境目'!$B$4)</f>
        <v/>
      </c>
      <c r="D591" s="21">
        <f>'3_医療費の境目'!D591</f>
        <v/>
      </c>
      <c r="E591" s="21">
        <f>ROUND(MIN(B591/12,650000)*12*0.0915+MIN(B591/12,1390000)*12*(0.0504+0)+B591*0.005,0)</f>
        <v/>
      </c>
      <c r="F591" s="21">
        <f>IF(B591&lt;741000,0,IF(B591&lt;2191000,B591-740000,IF(B591&lt;2193000,1451000,IF(B591&lt;2196000,1453000,IF(B591&lt;2200000,1456000,IF(B591&lt;3600000,ROUND(ROUNDDOWN(B591/4,-3)*2.8,0)-80000,IF(B591&lt;6600000,ROUND(ROUNDDOWN(B591/4,-3)*3.2,0)-440000,IF(B591&lt;8500000,ROUNDDOWN(B591*0.9,0)-1100000,B591-1950000))))))))</f>
        <v/>
      </c>
      <c r="G591" s="21">
        <f>IF(F591&gt;23500000,NA(),IF(F591&lt;=4890000,1040000,IF(F591&lt;=6550000,670000,620000)))</f>
        <v/>
      </c>
      <c r="H591" s="21">
        <f>IF(D591&lt;=0,0,MAX(0,MIN(2000000,D591-MIN(100000,ROUNDDOWN(F591*0.05,0)))))</f>
        <v/>
      </c>
      <c r="I591" s="21">
        <f>IF(C591&lt;=2000,0,MIN(C591,ROUNDDOWN(F591*0.4,0))-2000)</f>
        <v/>
      </c>
      <c r="J591" s="21">
        <f>MAX(0,ROUNDDOWN(F591-E591-G591,-3))</f>
        <v/>
      </c>
      <c r="K591" s="21">
        <f>MAX(0,ROUNDDOWN(F591-E591-G591-H591-I591,-3))</f>
        <v/>
      </c>
      <c r="L591" s="21">
        <f>MAX(0,ROUNDDOWN(F591-E591-G591-H591,-3))</f>
        <v/>
      </c>
      <c r="M591" s="21">
        <f>IF(J591&lt;=0,0,ROUNDDOWN((J591*LOOKUP(J591,{0,1950001,3300001,6950001,9000001,18000001,40000001},{0.05,0.1,0.2,0.23,0.33,0.4,0.45})-LOOKUP(J591,{0,1950001,3300001,6950001,9000001,18000001,40000001},{0,97500,427500,636000,1536000,2796000,4796000}))*1.021,-2))</f>
        <v/>
      </c>
      <c r="N591" s="21">
        <f>IF(K591&lt;=0,0,ROUNDDOWN((K591*LOOKUP(K591,{0,1950001,3300001,6950001,9000001,18000001,40000001},{0.05,0.1,0.2,0.23,0.33,0.4,0.45})-LOOKUP(K591,{0,1950001,3300001,6950001,9000001,18000001,40000001},{0,97500,427500,636000,1536000,2796000,4796000}))*1.021,-2))</f>
        <v/>
      </c>
      <c r="O591" s="21">
        <f>IF(L591&lt;=0,0,ROUNDDOWN((L591*LOOKUP(L591,{0,1950001,3300001,6950001,9000001,18000001,40000001},{0.05,0.1,0.2,0.23,0.33,0.4,0.45})-LOOKUP(L591,{0,1950001,3300001,6950001,9000001,18000001,40000001},{0,97500,427500,636000,1536000,2796000,4796000}))*1.021,-2))</f>
        <v/>
      </c>
      <c r="P591" s="21">
        <f>MAX(0,ROUNDDOWN(F591-E591-430000,-3))</f>
        <v/>
      </c>
      <c r="Q591" s="21">
        <f>MAX(0,ROUNDDOWN(F591-E591-430000-H591,-3))</f>
        <v/>
      </c>
      <c r="R591" s="21">
        <f>IF(F591&lt;=450000,0,MAX(0,P591*0.06-MIN(50000,P591)*0.03))</f>
        <v/>
      </c>
      <c r="S591" s="21">
        <f>IF(F591&lt;=450000,0,MAX(0,P591*0.04-MIN(50000,P591)*0.02))</f>
        <v/>
      </c>
      <c r="T591" s="21">
        <f>IF(F591&lt;=450000,0,MAX(0,Q591*0.06-MIN(50000,Q591)*0.03))</f>
        <v/>
      </c>
      <c r="U591" s="21">
        <f>IF(F591&lt;=450000,0,MAX(0,Q591*0.04-MIN(50000,Q591)*0.02))</f>
        <v/>
      </c>
      <c r="V591" s="21">
        <f>50000+MAX(0,G591-480000)</f>
        <v/>
      </c>
      <c r="W591" s="21">
        <f>P591-V591</f>
        <v/>
      </c>
      <c r="X591" s="21">
        <f>Q591-V591</f>
        <v/>
      </c>
      <c r="Y591" s="22">
        <f>IF(W591&lt;0,0.9,LOOKUP(W591,{0,1950001,3300001,6950001,9000001,18000001,40000001},{0.84895,0.7979,0.6958,0.66517,0.56307,0.4916,0.44055}))</f>
        <v/>
      </c>
      <c r="Z591" s="22">
        <f>IF(X591&lt;0,0.9,LOOKUP(X591,{0,1950001,3300001,6950001,9000001,18000001,40000001},{0.84895,0.7979,0.6958,0.66517,0.56307,0.4916,0.44055}))</f>
        <v/>
      </c>
      <c r="AA591" s="22">
        <f>IF(W591&lt;0,0,CHOOSE(MATCH(W591,{0,1950001,3300001,6950001,9000001},1),5.105/84.895,10.21/79.79,20.42/69.58,23.483/66.517,33.693/56.307))</f>
        <v/>
      </c>
      <c r="AB591" s="21">
        <f>IF(C591&lt;=2000,0,(MIN(C591,ROUNDDOWN(F591*0.3,0))-2000)*0.1)</f>
        <v/>
      </c>
      <c r="AC591" s="21">
        <f>IF(C591&lt;=2000,0,MIN((C591-2000)*Y591,(R591+S591)*0.2))</f>
        <v/>
      </c>
      <c r="AD591" s="21">
        <f>IF(C591&lt;=2000,0,MIN((C591-2000)*Z591,(T591+U591)*0.2))</f>
        <v/>
      </c>
      <c r="AE591" s="21">
        <f>AC591*AA591</f>
        <v/>
      </c>
      <c r="AF591" s="21">
        <f>ROUNDDOWN(R591,-2)+ROUNDDOWN(S591,-2)</f>
        <v/>
      </c>
      <c r="AG591" s="21">
        <f>ROUNDDOWN(MAX(0,R591-(AB591+AC591+AE591)*0.6),-2)+ROUNDDOWN(MAX(0,S591-(AB591+AC591+AE591)*0.4),-2)</f>
        <v/>
      </c>
      <c r="AH591" s="21">
        <f>ROUNDDOWN(MAX(0,T591-(AB591+AD591)*0.6),-2)+ROUNDDOWN(MAX(0,U591-(AB591+AD591)*0.4),-2)</f>
        <v/>
      </c>
      <c r="AI591" s="21">
        <f>ROUNDDOWN(T591,-2)+ROUNDDOWN(U591,-2)</f>
        <v/>
      </c>
      <c r="AJ591" s="21">
        <f>M591+AF591</f>
        <v/>
      </c>
      <c r="AK591" s="21">
        <f>M591+AG591</f>
        <v/>
      </c>
      <c r="AL591" s="21">
        <f>N591+AH591</f>
        <v/>
      </c>
      <c r="AM591" s="21">
        <f>O591+AI591</f>
        <v/>
      </c>
      <c r="AN591" s="21">
        <f>N591+AI591</f>
        <v/>
      </c>
      <c r="AO591" s="21">
        <f>ROUNDDOWN((R591+S591)*0.2/Y591+2000,0)</f>
        <v/>
      </c>
      <c r="AP591" s="21">
        <f>ROUNDDOWN((T591+U591)*0.2/Z591+2000,0)</f>
        <v/>
      </c>
      <c r="AQ591" s="21">
        <f>AL591-AK591</f>
        <v/>
      </c>
      <c r="AR591" s="21">
        <f>AM591-AK591</f>
        <v/>
      </c>
      <c r="AS591" s="21">
        <f>AM591-AL591</f>
        <v/>
      </c>
      <c r="AT591" s="21">
        <f>AK591+C591-AJ591</f>
        <v/>
      </c>
      <c r="AU591" s="21">
        <f>AL591+C591-AM591</f>
        <v/>
      </c>
      <c r="AV591" s="21">
        <f>AN591+C591-AM591</f>
        <v/>
      </c>
    </row>
    <row r="592">
      <c r="A592" t="inlineStr">
        <is>
          <t>医療費の境目</t>
        </is>
      </c>
      <c r="B592" s="21">
        <f>'3_医療費の境目'!$B$3</f>
        <v/>
      </c>
      <c r="C592" s="21">
        <f>IF('3_医療費の境目'!$B$4="",AO592,'3_医療費の境目'!$B$4)</f>
        <v/>
      </c>
      <c r="D592" s="21">
        <f>'3_医療費の境目'!D592</f>
        <v/>
      </c>
      <c r="E592" s="21">
        <f>ROUND(MIN(B592/12,650000)*12*0.0915+MIN(B592/12,1390000)*12*(0.0504+0)+B592*0.005,0)</f>
        <v/>
      </c>
      <c r="F592" s="21">
        <f>IF(B592&lt;741000,0,IF(B592&lt;2191000,B592-740000,IF(B592&lt;2193000,1451000,IF(B592&lt;2196000,1453000,IF(B592&lt;2200000,1456000,IF(B592&lt;3600000,ROUND(ROUNDDOWN(B592/4,-3)*2.8,0)-80000,IF(B592&lt;6600000,ROUND(ROUNDDOWN(B592/4,-3)*3.2,0)-440000,IF(B592&lt;8500000,ROUNDDOWN(B592*0.9,0)-1100000,B592-1950000))))))))</f>
        <v/>
      </c>
      <c r="G592" s="21">
        <f>IF(F592&gt;23500000,NA(),IF(F592&lt;=4890000,1040000,IF(F592&lt;=6550000,670000,620000)))</f>
        <v/>
      </c>
      <c r="H592" s="21">
        <f>IF(D592&lt;=0,0,MAX(0,MIN(2000000,D592-MIN(100000,ROUNDDOWN(F592*0.05,0)))))</f>
        <v/>
      </c>
      <c r="I592" s="21">
        <f>IF(C592&lt;=2000,0,MIN(C592,ROUNDDOWN(F592*0.4,0))-2000)</f>
        <v/>
      </c>
      <c r="J592" s="21">
        <f>MAX(0,ROUNDDOWN(F592-E592-G592,-3))</f>
        <v/>
      </c>
      <c r="K592" s="21">
        <f>MAX(0,ROUNDDOWN(F592-E592-G592-H592-I592,-3))</f>
        <v/>
      </c>
      <c r="L592" s="21">
        <f>MAX(0,ROUNDDOWN(F592-E592-G592-H592,-3))</f>
        <v/>
      </c>
      <c r="M592" s="21">
        <f>IF(J592&lt;=0,0,ROUNDDOWN((J592*LOOKUP(J592,{0,1950001,3300001,6950001,9000001,18000001,40000001},{0.05,0.1,0.2,0.23,0.33,0.4,0.45})-LOOKUP(J592,{0,1950001,3300001,6950001,9000001,18000001,40000001},{0,97500,427500,636000,1536000,2796000,4796000}))*1.021,-2))</f>
        <v/>
      </c>
      <c r="N592" s="21">
        <f>IF(K592&lt;=0,0,ROUNDDOWN((K592*LOOKUP(K592,{0,1950001,3300001,6950001,9000001,18000001,40000001},{0.05,0.1,0.2,0.23,0.33,0.4,0.45})-LOOKUP(K592,{0,1950001,3300001,6950001,9000001,18000001,40000001},{0,97500,427500,636000,1536000,2796000,4796000}))*1.021,-2))</f>
        <v/>
      </c>
      <c r="O592" s="21">
        <f>IF(L592&lt;=0,0,ROUNDDOWN((L592*LOOKUP(L592,{0,1950001,3300001,6950001,9000001,18000001,40000001},{0.05,0.1,0.2,0.23,0.33,0.4,0.45})-LOOKUP(L592,{0,1950001,3300001,6950001,9000001,18000001,40000001},{0,97500,427500,636000,1536000,2796000,4796000}))*1.021,-2))</f>
        <v/>
      </c>
      <c r="P592" s="21">
        <f>MAX(0,ROUNDDOWN(F592-E592-430000,-3))</f>
        <v/>
      </c>
      <c r="Q592" s="21">
        <f>MAX(0,ROUNDDOWN(F592-E592-430000-H592,-3))</f>
        <v/>
      </c>
      <c r="R592" s="21">
        <f>IF(F592&lt;=450000,0,MAX(0,P592*0.06-MIN(50000,P592)*0.03))</f>
        <v/>
      </c>
      <c r="S592" s="21">
        <f>IF(F592&lt;=450000,0,MAX(0,P592*0.04-MIN(50000,P592)*0.02))</f>
        <v/>
      </c>
      <c r="T592" s="21">
        <f>IF(F592&lt;=450000,0,MAX(0,Q592*0.06-MIN(50000,Q592)*0.03))</f>
        <v/>
      </c>
      <c r="U592" s="21">
        <f>IF(F592&lt;=450000,0,MAX(0,Q592*0.04-MIN(50000,Q592)*0.02))</f>
        <v/>
      </c>
      <c r="V592" s="21">
        <f>50000+MAX(0,G592-480000)</f>
        <v/>
      </c>
      <c r="W592" s="21">
        <f>P592-V592</f>
        <v/>
      </c>
      <c r="X592" s="21">
        <f>Q592-V592</f>
        <v/>
      </c>
      <c r="Y592" s="22">
        <f>IF(W592&lt;0,0.9,LOOKUP(W592,{0,1950001,3300001,6950001,9000001,18000001,40000001},{0.84895,0.7979,0.6958,0.66517,0.56307,0.4916,0.44055}))</f>
        <v/>
      </c>
      <c r="Z592" s="22">
        <f>IF(X592&lt;0,0.9,LOOKUP(X592,{0,1950001,3300001,6950001,9000001,18000001,40000001},{0.84895,0.7979,0.6958,0.66517,0.56307,0.4916,0.44055}))</f>
        <v/>
      </c>
      <c r="AA592" s="22">
        <f>IF(W592&lt;0,0,CHOOSE(MATCH(W592,{0,1950001,3300001,6950001,9000001},1),5.105/84.895,10.21/79.79,20.42/69.58,23.483/66.517,33.693/56.307))</f>
        <v/>
      </c>
      <c r="AB592" s="21">
        <f>IF(C592&lt;=2000,0,(MIN(C592,ROUNDDOWN(F592*0.3,0))-2000)*0.1)</f>
        <v/>
      </c>
      <c r="AC592" s="21">
        <f>IF(C592&lt;=2000,0,MIN((C592-2000)*Y592,(R592+S592)*0.2))</f>
        <v/>
      </c>
      <c r="AD592" s="21">
        <f>IF(C592&lt;=2000,0,MIN((C592-2000)*Z592,(T592+U592)*0.2))</f>
        <v/>
      </c>
      <c r="AE592" s="21">
        <f>AC592*AA592</f>
        <v/>
      </c>
      <c r="AF592" s="21">
        <f>ROUNDDOWN(R592,-2)+ROUNDDOWN(S592,-2)</f>
        <v/>
      </c>
      <c r="AG592" s="21">
        <f>ROUNDDOWN(MAX(0,R592-(AB592+AC592+AE592)*0.6),-2)+ROUNDDOWN(MAX(0,S592-(AB592+AC592+AE592)*0.4),-2)</f>
        <v/>
      </c>
      <c r="AH592" s="21">
        <f>ROUNDDOWN(MAX(0,T592-(AB592+AD592)*0.6),-2)+ROUNDDOWN(MAX(0,U592-(AB592+AD592)*0.4),-2)</f>
        <v/>
      </c>
      <c r="AI592" s="21">
        <f>ROUNDDOWN(T592,-2)+ROUNDDOWN(U592,-2)</f>
        <v/>
      </c>
      <c r="AJ592" s="21">
        <f>M592+AF592</f>
        <v/>
      </c>
      <c r="AK592" s="21">
        <f>M592+AG592</f>
        <v/>
      </c>
      <c r="AL592" s="21">
        <f>N592+AH592</f>
        <v/>
      </c>
      <c r="AM592" s="21">
        <f>O592+AI592</f>
        <v/>
      </c>
      <c r="AN592" s="21">
        <f>N592+AI592</f>
        <v/>
      </c>
      <c r="AO592" s="21">
        <f>ROUNDDOWN((R592+S592)*0.2/Y592+2000,0)</f>
        <v/>
      </c>
      <c r="AP592" s="21">
        <f>ROUNDDOWN((T592+U592)*0.2/Z592+2000,0)</f>
        <v/>
      </c>
      <c r="AQ592" s="21">
        <f>AL592-AK592</f>
        <v/>
      </c>
      <c r="AR592" s="21">
        <f>AM592-AK592</f>
        <v/>
      </c>
      <c r="AS592" s="21">
        <f>AM592-AL592</f>
        <v/>
      </c>
      <c r="AT592" s="21">
        <f>AK592+C592-AJ592</f>
        <v/>
      </c>
      <c r="AU592" s="21">
        <f>AL592+C592-AM592</f>
        <v/>
      </c>
      <c r="AV592" s="21">
        <f>AN592+C592-AM592</f>
        <v/>
      </c>
    </row>
    <row r="593">
      <c r="A593" t="inlineStr">
        <is>
          <t>医療費の境目</t>
        </is>
      </c>
      <c r="B593" s="21">
        <f>'3_医療費の境目'!$B$3</f>
        <v/>
      </c>
      <c r="C593" s="21">
        <f>IF('3_医療費の境目'!$B$4="",AO593,'3_医療費の境目'!$B$4)</f>
        <v/>
      </c>
      <c r="D593" s="21">
        <f>'3_医療費の境目'!D593</f>
        <v/>
      </c>
      <c r="E593" s="21">
        <f>ROUND(MIN(B593/12,650000)*12*0.0915+MIN(B593/12,1390000)*12*(0.0504+0)+B593*0.005,0)</f>
        <v/>
      </c>
      <c r="F593" s="21">
        <f>IF(B593&lt;741000,0,IF(B593&lt;2191000,B593-740000,IF(B593&lt;2193000,1451000,IF(B593&lt;2196000,1453000,IF(B593&lt;2200000,1456000,IF(B593&lt;3600000,ROUND(ROUNDDOWN(B593/4,-3)*2.8,0)-80000,IF(B593&lt;6600000,ROUND(ROUNDDOWN(B593/4,-3)*3.2,0)-440000,IF(B593&lt;8500000,ROUNDDOWN(B593*0.9,0)-1100000,B593-1950000))))))))</f>
        <v/>
      </c>
      <c r="G593" s="21">
        <f>IF(F593&gt;23500000,NA(),IF(F593&lt;=4890000,1040000,IF(F593&lt;=6550000,670000,620000)))</f>
        <v/>
      </c>
      <c r="H593" s="21">
        <f>IF(D593&lt;=0,0,MAX(0,MIN(2000000,D593-MIN(100000,ROUNDDOWN(F593*0.05,0)))))</f>
        <v/>
      </c>
      <c r="I593" s="21">
        <f>IF(C593&lt;=2000,0,MIN(C593,ROUNDDOWN(F593*0.4,0))-2000)</f>
        <v/>
      </c>
      <c r="J593" s="21">
        <f>MAX(0,ROUNDDOWN(F593-E593-G593,-3))</f>
        <v/>
      </c>
      <c r="K593" s="21">
        <f>MAX(0,ROUNDDOWN(F593-E593-G593-H593-I593,-3))</f>
        <v/>
      </c>
      <c r="L593" s="21">
        <f>MAX(0,ROUNDDOWN(F593-E593-G593-H593,-3))</f>
        <v/>
      </c>
      <c r="M593" s="21">
        <f>IF(J593&lt;=0,0,ROUNDDOWN((J593*LOOKUP(J593,{0,1950001,3300001,6950001,9000001,18000001,40000001},{0.05,0.1,0.2,0.23,0.33,0.4,0.45})-LOOKUP(J593,{0,1950001,3300001,6950001,9000001,18000001,40000001},{0,97500,427500,636000,1536000,2796000,4796000}))*1.021,-2))</f>
        <v/>
      </c>
      <c r="N593" s="21">
        <f>IF(K593&lt;=0,0,ROUNDDOWN((K593*LOOKUP(K593,{0,1950001,3300001,6950001,9000001,18000001,40000001},{0.05,0.1,0.2,0.23,0.33,0.4,0.45})-LOOKUP(K593,{0,1950001,3300001,6950001,9000001,18000001,40000001},{0,97500,427500,636000,1536000,2796000,4796000}))*1.021,-2))</f>
        <v/>
      </c>
      <c r="O593" s="21">
        <f>IF(L593&lt;=0,0,ROUNDDOWN((L593*LOOKUP(L593,{0,1950001,3300001,6950001,9000001,18000001,40000001},{0.05,0.1,0.2,0.23,0.33,0.4,0.45})-LOOKUP(L593,{0,1950001,3300001,6950001,9000001,18000001,40000001},{0,97500,427500,636000,1536000,2796000,4796000}))*1.021,-2))</f>
        <v/>
      </c>
      <c r="P593" s="21">
        <f>MAX(0,ROUNDDOWN(F593-E593-430000,-3))</f>
        <v/>
      </c>
      <c r="Q593" s="21">
        <f>MAX(0,ROUNDDOWN(F593-E593-430000-H593,-3))</f>
        <v/>
      </c>
      <c r="R593" s="21">
        <f>IF(F593&lt;=450000,0,MAX(0,P593*0.06-MIN(50000,P593)*0.03))</f>
        <v/>
      </c>
      <c r="S593" s="21">
        <f>IF(F593&lt;=450000,0,MAX(0,P593*0.04-MIN(50000,P593)*0.02))</f>
        <v/>
      </c>
      <c r="T593" s="21">
        <f>IF(F593&lt;=450000,0,MAX(0,Q593*0.06-MIN(50000,Q593)*0.03))</f>
        <v/>
      </c>
      <c r="U593" s="21">
        <f>IF(F593&lt;=450000,0,MAX(0,Q593*0.04-MIN(50000,Q593)*0.02))</f>
        <v/>
      </c>
      <c r="V593" s="21">
        <f>50000+MAX(0,G593-480000)</f>
        <v/>
      </c>
      <c r="W593" s="21">
        <f>P593-V593</f>
        <v/>
      </c>
      <c r="X593" s="21">
        <f>Q593-V593</f>
        <v/>
      </c>
      <c r="Y593" s="22">
        <f>IF(W593&lt;0,0.9,LOOKUP(W593,{0,1950001,3300001,6950001,9000001,18000001,40000001},{0.84895,0.7979,0.6958,0.66517,0.56307,0.4916,0.44055}))</f>
        <v/>
      </c>
      <c r="Z593" s="22">
        <f>IF(X593&lt;0,0.9,LOOKUP(X593,{0,1950001,3300001,6950001,9000001,18000001,40000001},{0.84895,0.7979,0.6958,0.66517,0.56307,0.4916,0.44055}))</f>
        <v/>
      </c>
      <c r="AA593" s="22">
        <f>IF(W593&lt;0,0,CHOOSE(MATCH(W593,{0,1950001,3300001,6950001,9000001},1),5.105/84.895,10.21/79.79,20.42/69.58,23.483/66.517,33.693/56.307))</f>
        <v/>
      </c>
      <c r="AB593" s="21">
        <f>IF(C593&lt;=2000,0,(MIN(C593,ROUNDDOWN(F593*0.3,0))-2000)*0.1)</f>
        <v/>
      </c>
      <c r="AC593" s="21">
        <f>IF(C593&lt;=2000,0,MIN((C593-2000)*Y593,(R593+S593)*0.2))</f>
        <v/>
      </c>
      <c r="AD593" s="21">
        <f>IF(C593&lt;=2000,0,MIN((C593-2000)*Z593,(T593+U593)*0.2))</f>
        <v/>
      </c>
      <c r="AE593" s="21">
        <f>AC593*AA593</f>
        <v/>
      </c>
      <c r="AF593" s="21">
        <f>ROUNDDOWN(R593,-2)+ROUNDDOWN(S593,-2)</f>
        <v/>
      </c>
      <c r="AG593" s="21">
        <f>ROUNDDOWN(MAX(0,R593-(AB593+AC593+AE593)*0.6),-2)+ROUNDDOWN(MAX(0,S593-(AB593+AC593+AE593)*0.4),-2)</f>
        <v/>
      </c>
      <c r="AH593" s="21">
        <f>ROUNDDOWN(MAX(0,T593-(AB593+AD593)*0.6),-2)+ROUNDDOWN(MAX(0,U593-(AB593+AD593)*0.4),-2)</f>
        <v/>
      </c>
      <c r="AI593" s="21">
        <f>ROUNDDOWN(T593,-2)+ROUNDDOWN(U593,-2)</f>
        <v/>
      </c>
      <c r="AJ593" s="21">
        <f>M593+AF593</f>
        <v/>
      </c>
      <c r="AK593" s="21">
        <f>M593+AG593</f>
        <v/>
      </c>
      <c r="AL593" s="21">
        <f>N593+AH593</f>
        <v/>
      </c>
      <c r="AM593" s="21">
        <f>O593+AI593</f>
        <v/>
      </c>
      <c r="AN593" s="21">
        <f>N593+AI593</f>
        <v/>
      </c>
      <c r="AO593" s="21">
        <f>ROUNDDOWN((R593+S593)*0.2/Y593+2000,0)</f>
        <v/>
      </c>
      <c r="AP593" s="21">
        <f>ROUNDDOWN((T593+U593)*0.2/Z593+2000,0)</f>
        <v/>
      </c>
      <c r="AQ593" s="21">
        <f>AL593-AK593</f>
        <v/>
      </c>
      <c r="AR593" s="21">
        <f>AM593-AK593</f>
        <v/>
      </c>
      <c r="AS593" s="21">
        <f>AM593-AL593</f>
        <v/>
      </c>
      <c r="AT593" s="21">
        <f>AK593+C593-AJ593</f>
        <v/>
      </c>
      <c r="AU593" s="21">
        <f>AL593+C593-AM593</f>
        <v/>
      </c>
      <c r="AV593" s="21">
        <f>AN593+C593-AM593</f>
        <v/>
      </c>
    </row>
    <row r="594">
      <c r="A594" t="inlineStr">
        <is>
          <t>医療費の境目</t>
        </is>
      </c>
      <c r="B594" s="21">
        <f>'3_医療費の境目'!$B$3</f>
        <v/>
      </c>
      <c r="C594" s="21">
        <f>IF('3_医療費の境目'!$B$4="",AO594,'3_医療費の境目'!$B$4)</f>
        <v/>
      </c>
      <c r="D594" s="21">
        <f>'3_医療費の境目'!D594</f>
        <v/>
      </c>
      <c r="E594" s="21">
        <f>ROUND(MIN(B594/12,650000)*12*0.0915+MIN(B594/12,1390000)*12*(0.0504+0)+B594*0.005,0)</f>
        <v/>
      </c>
      <c r="F594" s="21">
        <f>IF(B594&lt;741000,0,IF(B594&lt;2191000,B594-740000,IF(B594&lt;2193000,1451000,IF(B594&lt;2196000,1453000,IF(B594&lt;2200000,1456000,IF(B594&lt;3600000,ROUND(ROUNDDOWN(B594/4,-3)*2.8,0)-80000,IF(B594&lt;6600000,ROUND(ROUNDDOWN(B594/4,-3)*3.2,0)-440000,IF(B594&lt;8500000,ROUNDDOWN(B594*0.9,0)-1100000,B594-1950000))))))))</f>
        <v/>
      </c>
      <c r="G594" s="21">
        <f>IF(F594&gt;23500000,NA(),IF(F594&lt;=4890000,1040000,IF(F594&lt;=6550000,670000,620000)))</f>
        <v/>
      </c>
      <c r="H594" s="21">
        <f>IF(D594&lt;=0,0,MAX(0,MIN(2000000,D594-MIN(100000,ROUNDDOWN(F594*0.05,0)))))</f>
        <v/>
      </c>
      <c r="I594" s="21">
        <f>IF(C594&lt;=2000,0,MIN(C594,ROUNDDOWN(F594*0.4,0))-2000)</f>
        <v/>
      </c>
      <c r="J594" s="21">
        <f>MAX(0,ROUNDDOWN(F594-E594-G594,-3))</f>
        <v/>
      </c>
      <c r="K594" s="21">
        <f>MAX(0,ROUNDDOWN(F594-E594-G594-H594-I594,-3))</f>
        <v/>
      </c>
      <c r="L594" s="21">
        <f>MAX(0,ROUNDDOWN(F594-E594-G594-H594,-3))</f>
        <v/>
      </c>
      <c r="M594" s="21">
        <f>IF(J594&lt;=0,0,ROUNDDOWN((J594*LOOKUP(J594,{0,1950001,3300001,6950001,9000001,18000001,40000001},{0.05,0.1,0.2,0.23,0.33,0.4,0.45})-LOOKUP(J594,{0,1950001,3300001,6950001,9000001,18000001,40000001},{0,97500,427500,636000,1536000,2796000,4796000}))*1.021,-2))</f>
        <v/>
      </c>
      <c r="N594" s="21">
        <f>IF(K594&lt;=0,0,ROUNDDOWN((K594*LOOKUP(K594,{0,1950001,3300001,6950001,9000001,18000001,40000001},{0.05,0.1,0.2,0.23,0.33,0.4,0.45})-LOOKUP(K594,{0,1950001,3300001,6950001,9000001,18000001,40000001},{0,97500,427500,636000,1536000,2796000,4796000}))*1.021,-2))</f>
        <v/>
      </c>
      <c r="O594" s="21">
        <f>IF(L594&lt;=0,0,ROUNDDOWN((L594*LOOKUP(L594,{0,1950001,3300001,6950001,9000001,18000001,40000001},{0.05,0.1,0.2,0.23,0.33,0.4,0.45})-LOOKUP(L594,{0,1950001,3300001,6950001,9000001,18000001,40000001},{0,97500,427500,636000,1536000,2796000,4796000}))*1.021,-2))</f>
        <v/>
      </c>
      <c r="P594" s="21">
        <f>MAX(0,ROUNDDOWN(F594-E594-430000,-3))</f>
        <v/>
      </c>
      <c r="Q594" s="21">
        <f>MAX(0,ROUNDDOWN(F594-E594-430000-H594,-3))</f>
        <v/>
      </c>
      <c r="R594" s="21">
        <f>IF(F594&lt;=450000,0,MAX(0,P594*0.06-MIN(50000,P594)*0.03))</f>
        <v/>
      </c>
      <c r="S594" s="21">
        <f>IF(F594&lt;=450000,0,MAX(0,P594*0.04-MIN(50000,P594)*0.02))</f>
        <v/>
      </c>
      <c r="T594" s="21">
        <f>IF(F594&lt;=450000,0,MAX(0,Q594*0.06-MIN(50000,Q594)*0.03))</f>
        <v/>
      </c>
      <c r="U594" s="21">
        <f>IF(F594&lt;=450000,0,MAX(0,Q594*0.04-MIN(50000,Q594)*0.02))</f>
        <v/>
      </c>
      <c r="V594" s="21">
        <f>50000+MAX(0,G594-480000)</f>
        <v/>
      </c>
      <c r="W594" s="21">
        <f>P594-V594</f>
        <v/>
      </c>
      <c r="X594" s="21">
        <f>Q594-V594</f>
        <v/>
      </c>
      <c r="Y594" s="22">
        <f>IF(W594&lt;0,0.9,LOOKUP(W594,{0,1950001,3300001,6950001,9000001,18000001,40000001},{0.84895,0.7979,0.6958,0.66517,0.56307,0.4916,0.44055}))</f>
        <v/>
      </c>
      <c r="Z594" s="22">
        <f>IF(X594&lt;0,0.9,LOOKUP(X594,{0,1950001,3300001,6950001,9000001,18000001,40000001},{0.84895,0.7979,0.6958,0.66517,0.56307,0.4916,0.44055}))</f>
        <v/>
      </c>
      <c r="AA594" s="22">
        <f>IF(W594&lt;0,0,CHOOSE(MATCH(W594,{0,1950001,3300001,6950001,9000001},1),5.105/84.895,10.21/79.79,20.42/69.58,23.483/66.517,33.693/56.307))</f>
        <v/>
      </c>
      <c r="AB594" s="21">
        <f>IF(C594&lt;=2000,0,(MIN(C594,ROUNDDOWN(F594*0.3,0))-2000)*0.1)</f>
        <v/>
      </c>
      <c r="AC594" s="21">
        <f>IF(C594&lt;=2000,0,MIN((C594-2000)*Y594,(R594+S594)*0.2))</f>
        <v/>
      </c>
      <c r="AD594" s="21">
        <f>IF(C594&lt;=2000,0,MIN((C594-2000)*Z594,(T594+U594)*0.2))</f>
        <v/>
      </c>
      <c r="AE594" s="21">
        <f>AC594*AA594</f>
        <v/>
      </c>
      <c r="AF594" s="21">
        <f>ROUNDDOWN(R594,-2)+ROUNDDOWN(S594,-2)</f>
        <v/>
      </c>
      <c r="AG594" s="21">
        <f>ROUNDDOWN(MAX(0,R594-(AB594+AC594+AE594)*0.6),-2)+ROUNDDOWN(MAX(0,S594-(AB594+AC594+AE594)*0.4),-2)</f>
        <v/>
      </c>
      <c r="AH594" s="21">
        <f>ROUNDDOWN(MAX(0,T594-(AB594+AD594)*0.6),-2)+ROUNDDOWN(MAX(0,U594-(AB594+AD594)*0.4),-2)</f>
        <v/>
      </c>
      <c r="AI594" s="21">
        <f>ROUNDDOWN(T594,-2)+ROUNDDOWN(U594,-2)</f>
        <v/>
      </c>
      <c r="AJ594" s="21">
        <f>M594+AF594</f>
        <v/>
      </c>
      <c r="AK594" s="21">
        <f>M594+AG594</f>
        <v/>
      </c>
      <c r="AL594" s="21">
        <f>N594+AH594</f>
        <v/>
      </c>
      <c r="AM594" s="21">
        <f>O594+AI594</f>
        <v/>
      </c>
      <c r="AN594" s="21">
        <f>N594+AI594</f>
        <v/>
      </c>
      <c r="AO594" s="21">
        <f>ROUNDDOWN((R594+S594)*0.2/Y594+2000,0)</f>
        <v/>
      </c>
      <c r="AP594" s="21">
        <f>ROUNDDOWN((T594+U594)*0.2/Z594+2000,0)</f>
        <v/>
      </c>
      <c r="AQ594" s="21">
        <f>AL594-AK594</f>
        <v/>
      </c>
      <c r="AR594" s="21">
        <f>AM594-AK594</f>
        <v/>
      </c>
      <c r="AS594" s="21">
        <f>AM594-AL594</f>
        <v/>
      </c>
      <c r="AT594" s="21">
        <f>AK594+C594-AJ594</f>
        <v/>
      </c>
      <c r="AU594" s="21">
        <f>AL594+C594-AM594</f>
        <v/>
      </c>
      <c r="AV594" s="21">
        <f>AN594+C594-AM594</f>
        <v/>
      </c>
    </row>
    <row r="595">
      <c r="A595" t="inlineStr">
        <is>
          <t>医療費の境目</t>
        </is>
      </c>
      <c r="B595" s="21">
        <f>'3_医療費の境目'!$B$3</f>
        <v/>
      </c>
      <c r="C595" s="21">
        <f>IF('3_医療費の境目'!$B$4="",AO595,'3_医療費の境目'!$B$4)</f>
        <v/>
      </c>
      <c r="D595" s="21">
        <f>'3_医療費の境目'!D595</f>
        <v/>
      </c>
      <c r="E595" s="21">
        <f>ROUND(MIN(B595/12,650000)*12*0.0915+MIN(B595/12,1390000)*12*(0.0504+0)+B595*0.005,0)</f>
        <v/>
      </c>
      <c r="F595" s="21">
        <f>IF(B595&lt;741000,0,IF(B595&lt;2191000,B595-740000,IF(B595&lt;2193000,1451000,IF(B595&lt;2196000,1453000,IF(B595&lt;2200000,1456000,IF(B595&lt;3600000,ROUND(ROUNDDOWN(B595/4,-3)*2.8,0)-80000,IF(B595&lt;6600000,ROUND(ROUNDDOWN(B595/4,-3)*3.2,0)-440000,IF(B595&lt;8500000,ROUNDDOWN(B595*0.9,0)-1100000,B595-1950000))))))))</f>
        <v/>
      </c>
      <c r="G595" s="21">
        <f>IF(F595&gt;23500000,NA(),IF(F595&lt;=4890000,1040000,IF(F595&lt;=6550000,670000,620000)))</f>
        <v/>
      </c>
      <c r="H595" s="21">
        <f>IF(D595&lt;=0,0,MAX(0,MIN(2000000,D595-MIN(100000,ROUNDDOWN(F595*0.05,0)))))</f>
        <v/>
      </c>
      <c r="I595" s="21">
        <f>IF(C595&lt;=2000,0,MIN(C595,ROUNDDOWN(F595*0.4,0))-2000)</f>
        <v/>
      </c>
      <c r="J595" s="21">
        <f>MAX(0,ROUNDDOWN(F595-E595-G595,-3))</f>
        <v/>
      </c>
      <c r="K595" s="21">
        <f>MAX(0,ROUNDDOWN(F595-E595-G595-H595-I595,-3))</f>
        <v/>
      </c>
      <c r="L595" s="21">
        <f>MAX(0,ROUNDDOWN(F595-E595-G595-H595,-3))</f>
        <v/>
      </c>
      <c r="M595" s="21">
        <f>IF(J595&lt;=0,0,ROUNDDOWN((J595*LOOKUP(J595,{0,1950001,3300001,6950001,9000001,18000001,40000001},{0.05,0.1,0.2,0.23,0.33,0.4,0.45})-LOOKUP(J595,{0,1950001,3300001,6950001,9000001,18000001,40000001},{0,97500,427500,636000,1536000,2796000,4796000}))*1.021,-2))</f>
        <v/>
      </c>
      <c r="N595" s="21">
        <f>IF(K595&lt;=0,0,ROUNDDOWN((K595*LOOKUP(K595,{0,1950001,3300001,6950001,9000001,18000001,40000001},{0.05,0.1,0.2,0.23,0.33,0.4,0.45})-LOOKUP(K595,{0,1950001,3300001,6950001,9000001,18000001,40000001},{0,97500,427500,636000,1536000,2796000,4796000}))*1.021,-2))</f>
        <v/>
      </c>
      <c r="O595" s="21">
        <f>IF(L595&lt;=0,0,ROUNDDOWN((L595*LOOKUP(L595,{0,1950001,3300001,6950001,9000001,18000001,40000001},{0.05,0.1,0.2,0.23,0.33,0.4,0.45})-LOOKUP(L595,{0,1950001,3300001,6950001,9000001,18000001,40000001},{0,97500,427500,636000,1536000,2796000,4796000}))*1.021,-2))</f>
        <v/>
      </c>
      <c r="P595" s="21">
        <f>MAX(0,ROUNDDOWN(F595-E595-430000,-3))</f>
        <v/>
      </c>
      <c r="Q595" s="21">
        <f>MAX(0,ROUNDDOWN(F595-E595-430000-H595,-3))</f>
        <v/>
      </c>
      <c r="R595" s="21">
        <f>IF(F595&lt;=450000,0,MAX(0,P595*0.06-MIN(50000,P595)*0.03))</f>
        <v/>
      </c>
      <c r="S595" s="21">
        <f>IF(F595&lt;=450000,0,MAX(0,P595*0.04-MIN(50000,P595)*0.02))</f>
        <v/>
      </c>
      <c r="T595" s="21">
        <f>IF(F595&lt;=450000,0,MAX(0,Q595*0.06-MIN(50000,Q595)*0.03))</f>
        <v/>
      </c>
      <c r="U595" s="21">
        <f>IF(F595&lt;=450000,0,MAX(0,Q595*0.04-MIN(50000,Q595)*0.02))</f>
        <v/>
      </c>
      <c r="V595" s="21">
        <f>50000+MAX(0,G595-480000)</f>
        <v/>
      </c>
      <c r="W595" s="21">
        <f>P595-V595</f>
        <v/>
      </c>
      <c r="X595" s="21">
        <f>Q595-V595</f>
        <v/>
      </c>
      <c r="Y595" s="22">
        <f>IF(W595&lt;0,0.9,LOOKUP(W595,{0,1950001,3300001,6950001,9000001,18000001,40000001},{0.84895,0.7979,0.6958,0.66517,0.56307,0.4916,0.44055}))</f>
        <v/>
      </c>
      <c r="Z595" s="22">
        <f>IF(X595&lt;0,0.9,LOOKUP(X595,{0,1950001,3300001,6950001,9000001,18000001,40000001},{0.84895,0.7979,0.6958,0.66517,0.56307,0.4916,0.44055}))</f>
        <v/>
      </c>
      <c r="AA595" s="22">
        <f>IF(W595&lt;0,0,CHOOSE(MATCH(W595,{0,1950001,3300001,6950001,9000001},1),5.105/84.895,10.21/79.79,20.42/69.58,23.483/66.517,33.693/56.307))</f>
        <v/>
      </c>
      <c r="AB595" s="21">
        <f>IF(C595&lt;=2000,0,(MIN(C595,ROUNDDOWN(F595*0.3,0))-2000)*0.1)</f>
        <v/>
      </c>
      <c r="AC595" s="21">
        <f>IF(C595&lt;=2000,0,MIN((C595-2000)*Y595,(R595+S595)*0.2))</f>
        <v/>
      </c>
      <c r="AD595" s="21">
        <f>IF(C595&lt;=2000,0,MIN((C595-2000)*Z595,(T595+U595)*0.2))</f>
        <v/>
      </c>
      <c r="AE595" s="21">
        <f>AC595*AA595</f>
        <v/>
      </c>
      <c r="AF595" s="21">
        <f>ROUNDDOWN(R595,-2)+ROUNDDOWN(S595,-2)</f>
        <v/>
      </c>
      <c r="AG595" s="21">
        <f>ROUNDDOWN(MAX(0,R595-(AB595+AC595+AE595)*0.6),-2)+ROUNDDOWN(MAX(0,S595-(AB595+AC595+AE595)*0.4),-2)</f>
        <v/>
      </c>
      <c r="AH595" s="21">
        <f>ROUNDDOWN(MAX(0,T595-(AB595+AD595)*0.6),-2)+ROUNDDOWN(MAX(0,U595-(AB595+AD595)*0.4),-2)</f>
        <v/>
      </c>
      <c r="AI595" s="21">
        <f>ROUNDDOWN(T595,-2)+ROUNDDOWN(U595,-2)</f>
        <v/>
      </c>
      <c r="AJ595" s="21">
        <f>M595+AF595</f>
        <v/>
      </c>
      <c r="AK595" s="21">
        <f>M595+AG595</f>
        <v/>
      </c>
      <c r="AL595" s="21">
        <f>N595+AH595</f>
        <v/>
      </c>
      <c r="AM595" s="21">
        <f>O595+AI595</f>
        <v/>
      </c>
      <c r="AN595" s="21">
        <f>N595+AI595</f>
        <v/>
      </c>
      <c r="AO595" s="21">
        <f>ROUNDDOWN((R595+S595)*0.2/Y595+2000,0)</f>
        <v/>
      </c>
      <c r="AP595" s="21">
        <f>ROUNDDOWN((T595+U595)*0.2/Z595+2000,0)</f>
        <v/>
      </c>
      <c r="AQ595" s="21">
        <f>AL595-AK595</f>
        <v/>
      </c>
      <c r="AR595" s="21">
        <f>AM595-AK595</f>
        <v/>
      </c>
      <c r="AS595" s="21">
        <f>AM595-AL595</f>
        <v/>
      </c>
      <c r="AT595" s="21">
        <f>AK595+C595-AJ595</f>
        <v/>
      </c>
      <c r="AU595" s="21">
        <f>AL595+C595-AM595</f>
        <v/>
      </c>
      <c r="AV595" s="21">
        <f>AN595+C595-AM595</f>
        <v/>
      </c>
    </row>
    <row r="596">
      <c r="A596" t="inlineStr">
        <is>
          <t>医療費の境目</t>
        </is>
      </c>
      <c r="B596" s="21">
        <f>'3_医療費の境目'!$B$3</f>
        <v/>
      </c>
      <c r="C596" s="21">
        <f>IF('3_医療費の境目'!$B$4="",AO596,'3_医療費の境目'!$B$4)</f>
        <v/>
      </c>
      <c r="D596" s="21">
        <f>'3_医療費の境目'!D596</f>
        <v/>
      </c>
      <c r="E596" s="21">
        <f>ROUND(MIN(B596/12,650000)*12*0.0915+MIN(B596/12,1390000)*12*(0.0504+0)+B596*0.005,0)</f>
        <v/>
      </c>
      <c r="F596" s="21">
        <f>IF(B596&lt;741000,0,IF(B596&lt;2191000,B596-740000,IF(B596&lt;2193000,1451000,IF(B596&lt;2196000,1453000,IF(B596&lt;2200000,1456000,IF(B596&lt;3600000,ROUND(ROUNDDOWN(B596/4,-3)*2.8,0)-80000,IF(B596&lt;6600000,ROUND(ROUNDDOWN(B596/4,-3)*3.2,0)-440000,IF(B596&lt;8500000,ROUNDDOWN(B596*0.9,0)-1100000,B596-1950000))))))))</f>
        <v/>
      </c>
      <c r="G596" s="21">
        <f>IF(F596&gt;23500000,NA(),IF(F596&lt;=4890000,1040000,IF(F596&lt;=6550000,670000,620000)))</f>
        <v/>
      </c>
      <c r="H596" s="21">
        <f>IF(D596&lt;=0,0,MAX(0,MIN(2000000,D596-MIN(100000,ROUNDDOWN(F596*0.05,0)))))</f>
        <v/>
      </c>
      <c r="I596" s="21">
        <f>IF(C596&lt;=2000,0,MIN(C596,ROUNDDOWN(F596*0.4,0))-2000)</f>
        <v/>
      </c>
      <c r="J596" s="21">
        <f>MAX(0,ROUNDDOWN(F596-E596-G596,-3))</f>
        <v/>
      </c>
      <c r="K596" s="21">
        <f>MAX(0,ROUNDDOWN(F596-E596-G596-H596-I596,-3))</f>
        <v/>
      </c>
      <c r="L596" s="21">
        <f>MAX(0,ROUNDDOWN(F596-E596-G596-H596,-3))</f>
        <v/>
      </c>
      <c r="M596" s="21">
        <f>IF(J596&lt;=0,0,ROUNDDOWN((J596*LOOKUP(J596,{0,1950001,3300001,6950001,9000001,18000001,40000001},{0.05,0.1,0.2,0.23,0.33,0.4,0.45})-LOOKUP(J596,{0,1950001,3300001,6950001,9000001,18000001,40000001},{0,97500,427500,636000,1536000,2796000,4796000}))*1.021,-2))</f>
        <v/>
      </c>
      <c r="N596" s="21">
        <f>IF(K596&lt;=0,0,ROUNDDOWN((K596*LOOKUP(K596,{0,1950001,3300001,6950001,9000001,18000001,40000001},{0.05,0.1,0.2,0.23,0.33,0.4,0.45})-LOOKUP(K596,{0,1950001,3300001,6950001,9000001,18000001,40000001},{0,97500,427500,636000,1536000,2796000,4796000}))*1.021,-2))</f>
        <v/>
      </c>
      <c r="O596" s="21">
        <f>IF(L596&lt;=0,0,ROUNDDOWN((L596*LOOKUP(L596,{0,1950001,3300001,6950001,9000001,18000001,40000001},{0.05,0.1,0.2,0.23,0.33,0.4,0.45})-LOOKUP(L596,{0,1950001,3300001,6950001,9000001,18000001,40000001},{0,97500,427500,636000,1536000,2796000,4796000}))*1.021,-2))</f>
        <v/>
      </c>
      <c r="P596" s="21">
        <f>MAX(0,ROUNDDOWN(F596-E596-430000,-3))</f>
        <v/>
      </c>
      <c r="Q596" s="21">
        <f>MAX(0,ROUNDDOWN(F596-E596-430000-H596,-3))</f>
        <v/>
      </c>
      <c r="R596" s="21">
        <f>IF(F596&lt;=450000,0,MAX(0,P596*0.06-MIN(50000,P596)*0.03))</f>
        <v/>
      </c>
      <c r="S596" s="21">
        <f>IF(F596&lt;=450000,0,MAX(0,P596*0.04-MIN(50000,P596)*0.02))</f>
        <v/>
      </c>
      <c r="T596" s="21">
        <f>IF(F596&lt;=450000,0,MAX(0,Q596*0.06-MIN(50000,Q596)*0.03))</f>
        <v/>
      </c>
      <c r="U596" s="21">
        <f>IF(F596&lt;=450000,0,MAX(0,Q596*0.04-MIN(50000,Q596)*0.02))</f>
        <v/>
      </c>
      <c r="V596" s="21">
        <f>50000+MAX(0,G596-480000)</f>
        <v/>
      </c>
      <c r="W596" s="21">
        <f>P596-V596</f>
        <v/>
      </c>
      <c r="X596" s="21">
        <f>Q596-V596</f>
        <v/>
      </c>
      <c r="Y596" s="22">
        <f>IF(W596&lt;0,0.9,LOOKUP(W596,{0,1950001,3300001,6950001,9000001,18000001,40000001},{0.84895,0.7979,0.6958,0.66517,0.56307,0.4916,0.44055}))</f>
        <v/>
      </c>
      <c r="Z596" s="22">
        <f>IF(X596&lt;0,0.9,LOOKUP(X596,{0,1950001,3300001,6950001,9000001,18000001,40000001},{0.84895,0.7979,0.6958,0.66517,0.56307,0.4916,0.44055}))</f>
        <v/>
      </c>
      <c r="AA596" s="22">
        <f>IF(W596&lt;0,0,CHOOSE(MATCH(W596,{0,1950001,3300001,6950001,9000001},1),5.105/84.895,10.21/79.79,20.42/69.58,23.483/66.517,33.693/56.307))</f>
        <v/>
      </c>
      <c r="AB596" s="21">
        <f>IF(C596&lt;=2000,0,(MIN(C596,ROUNDDOWN(F596*0.3,0))-2000)*0.1)</f>
        <v/>
      </c>
      <c r="AC596" s="21">
        <f>IF(C596&lt;=2000,0,MIN((C596-2000)*Y596,(R596+S596)*0.2))</f>
        <v/>
      </c>
      <c r="AD596" s="21">
        <f>IF(C596&lt;=2000,0,MIN((C596-2000)*Z596,(T596+U596)*0.2))</f>
        <v/>
      </c>
      <c r="AE596" s="21">
        <f>AC596*AA596</f>
        <v/>
      </c>
      <c r="AF596" s="21">
        <f>ROUNDDOWN(R596,-2)+ROUNDDOWN(S596,-2)</f>
        <v/>
      </c>
      <c r="AG596" s="21">
        <f>ROUNDDOWN(MAX(0,R596-(AB596+AC596+AE596)*0.6),-2)+ROUNDDOWN(MAX(0,S596-(AB596+AC596+AE596)*0.4),-2)</f>
        <v/>
      </c>
      <c r="AH596" s="21">
        <f>ROUNDDOWN(MAX(0,T596-(AB596+AD596)*0.6),-2)+ROUNDDOWN(MAX(0,U596-(AB596+AD596)*0.4),-2)</f>
        <v/>
      </c>
      <c r="AI596" s="21">
        <f>ROUNDDOWN(T596,-2)+ROUNDDOWN(U596,-2)</f>
        <v/>
      </c>
      <c r="AJ596" s="21">
        <f>M596+AF596</f>
        <v/>
      </c>
      <c r="AK596" s="21">
        <f>M596+AG596</f>
        <v/>
      </c>
      <c r="AL596" s="21">
        <f>N596+AH596</f>
        <v/>
      </c>
      <c r="AM596" s="21">
        <f>O596+AI596</f>
        <v/>
      </c>
      <c r="AN596" s="21">
        <f>N596+AI596</f>
        <v/>
      </c>
      <c r="AO596" s="21">
        <f>ROUNDDOWN((R596+S596)*0.2/Y596+2000,0)</f>
        <v/>
      </c>
      <c r="AP596" s="21">
        <f>ROUNDDOWN((T596+U596)*0.2/Z596+2000,0)</f>
        <v/>
      </c>
      <c r="AQ596" s="21">
        <f>AL596-AK596</f>
        <v/>
      </c>
      <c r="AR596" s="21">
        <f>AM596-AK596</f>
        <v/>
      </c>
      <c r="AS596" s="21">
        <f>AM596-AL596</f>
        <v/>
      </c>
      <c r="AT596" s="21">
        <f>AK596+C596-AJ596</f>
        <v/>
      </c>
      <c r="AU596" s="21">
        <f>AL596+C596-AM596</f>
        <v/>
      </c>
      <c r="AV596" s="21">
        <f>AN596+C596-AM596</f>
        <v/>
      </c>
    </row>
    <row r="597">
      <c r="A597" t="inlineStr">
        <is>
          <t>医療費の境目</t>
        </is>
      </c>
      <c r="B597" s="21">
        <f>'3_医療費の境目'!$B$3</f>
        <v/>
      </c>
      <c r="C597" s="21">
        <f>IF('3_医療費の境目'!$B$4="",AO597,'3_医療費の境目'!$B$4)</f>
        <v/>
      </c>
      <c r="D597" s="21">
        <f>'3_医療費の境目'!D597</f>
        <v/>
      </c>
      <c r="E597" s="21">
        <f>ROUND(MIN(B597/12,650000)*12*0.0915+MIN(B597/12,1390000)*12*(0.0504+0)+B597*0.005,0)</f>
        <v/>
      </c>
      <c r="F597" s="21">
        <f>IF(B597&lt;741000,0,IF(B597&lt;2191000,B597-740000,IF(B597&lt;2193000,1451000,IF(B597&lt;2196000,1453000,IF(B597&lt;2200000,1456000,IF(B597&lt;3600000,ROUND(ROUNDDOWN(B597/4,-3)*2.8,0)-80000,IF(B597&lt;6600000,ROUND(ROUNDDOWN(B597/4,-3)*3.2,0)-440000,IF(B597&lt;8500000,ROUNDDOWN(B597*0.9,0)-1100000,B597-1950000))))))))</f>
        <v/>
      </c>
      <c r="G597" s="21">
        <f>IF(F597&gt;23500000,NA(),IF(F597&lt;=4890000,1040000,IF(F597&lt;=6550000,670000,620000)))</f>
        <v/>
      </c>
      <c r="H597" s="21">
        <f>IF(D597&lt;=0,0,MAX(0,MIN(2000000,D597-MIN(100000,ROUNDDOWN(F597*0.05,0)))))</f>
        <v/>
      </c>
      <c r="I597" s="21">
        <f>IF(C597&lt;=2000,0,MIN(C597,ROUNDDOWN(F597*0.4,0))-2000)</f>
        <v/>
      </c>
      <c r="J597" s="21">
        <f>MAX(0,ROUNDDOWN(F597-E597-G597,-3))</f>
        <v/>
      </c>
      <c r="K597" s="21">
        <f>MAX(0,ROUNDDOWN(F597-E597-G597-H597-I597,-3))</f>
        <v/>
      </c>
      <c r="L597" s="21">
        <f>MAX(0,ROUNDDOWN(F597-E597-G597-H597,-3))</f>
        <v/>
      </c>
      <c r="M597" s="21">
        <f>IF(J597&lt;=0,0,ROUNDDOWN((J597*LOOKUP(J597,{0,1950001,3300001,6950001,9000001,18000001,40000001},{0.05,0.1,0.2,0.23,0.33,0.4,0.45})-LOOKUP(J597,{0,1950001,3300001,6950001,9000001,18000001,40000001},{0,97500,427500,636000,1536000,2796000,4796000}))*1.021,-2))</f>
        <v/>
      </c>
      <c r="N597" s="21">
        <f>IF(K597&lt;=0,0,ROUNDDOWN((K597*LOOKUP(K597,{0,1950001,3300001,6950001,9000001,18000001,40000001},{0.05,0.1,0.2,0.23,0.33,0.4,0.45})-LOOKUP(K597,{0,1950001,3300001,6950001,9000001,18000001,40000001},{0,97500,427500,636000,1536000,2796000,4796000}))*1.021,-2))</f>
        <v/>
      </c>
      <c r="O597" s="21">
        <f>IF(L597&lt;=0,0,ROUNDDOWN((L597*LOOKUP(L597,{0,1950001,3300001,6950001,9000001,18000001,40000001},{0.05,0.1,0.2,0.23,0.33,0.4,0.45})-LOOKUP(L597,{0,1950001,3300001,6950001,9000001,18000001,40000001},{0,97500,427500,636000,1536000,2796000,4796000}))*1.021,-2))</f>
        <v/>
      </c>
      <c r="P597" s="21">
        <f>MAX(0,ROUNDDOWN(F597-E597-430000,-3))</f>
        <v/>
      </c>
      <c r="Q597" s="21">
        <f>MAX(0,ROUNDDOWN(F597-E597-430000-H597,-3))</f>
        <v/>
      </c>
      <c r="R597" s="21">
        <f>IF(F597&lt;=450000,0,MAX(0,P597*0.06-MIN(50000,P597)*0.03))</f>
        <v/>
      </c>
      <c r="S597" s="21">
        <f>IF(F597&lt;=450000,0,MAX(0,P597*0.04-MIN(50000,P597)*0.02))</f>
        <v/>
      </c>
      <c r="T597" s="21">
        <f>IF(F597&lt;=450000,0,MAX(0,Q597*0.06-MIN(50000,Q597)*0.03))</f>
        <v/>
      </c>
      <c r="U597" s="21">
        <f>IF(F597&lt;=450000,0,MAX(0,Q597*0.04-MIN(50000,Q597)*0.02))</f>
        <v/>
      </c>
      <c r="V597" s="21">
        <f>50000+MAX(0,G597-480000)</f>
        <v/>
      </c>
      <c r="W597" s="21">
        <f>P597-V597</f>
        <v/>
      </c>
      <c r="X597" s="21">
        <f>Q597-V597</f>
        <v/>
      </c>
      <c r="Y597" s="22">
        <f>IF(W597&lt;0,0.9,LOOKUP(W597,{0,1950001,3300001,6950001,9000001,18000001,40000001},{0.84895,0.7979,0.6958,0.66517,0.56307,0.4916,0.44055}))</f>
        <v/>
      </c>
      <c r="Z597" s="22">
        <f>IF(X597&lt;0,0.9,LOOKUP(X597,{0,1950001,3300001,6950001,9000001,18000001,40000001},{0.84895,0.7979,0.6958,0.66517,0.56307,0.4916,0.44055}))</f>
        <v/>
      </c>
      <c r="AA597" s="22">
        <f>IF(W597&lt;0,0,CHOOSE(MATCH(W597,{0,1950001,3300001,6950001,9000001},1),5.105/84.895,10.21/79.79,20.42/69.58,23.483/66.517,33.693/56.307))</f>
        <v/>
      </c>
      <c r="AB597" s="21">
        <f>IF(C597&lt;=2000,0,(MIN(C597,ROUNDDOWN(F597*0.3,0))-2000)*0.1)</f>
        <v/>
      </c>
      <c r="AC597" s="21">
        <f>IF(C597&lt;=2000,0,MIN((C597-2000)*Y597,(R597+S597)*0.2))</f>
        <v/>
      </c>
      <c r="AD597" s="21">
        <f>IF(C597&lt;=2000,0,MIN((C597-2000)*Z597,(T597+U597)*0.2))</f>
        <v/>
      </c>
      <c r="AE597" s="21">
        <f>AC597*AA597</f>
        <v/>
      </c>
      <c r="AF597" s="21">
        <f>ROUNDDOWN(R597,-2)+ROUNDDOWN(S597,-2)</f>
        <v/>
      </c>
      <c r="AG597" s="21">
        <f>ROUNDDOWN(MAX(0,R597-(AB597+AC597+AE597)*0.6),-2)+ROUNDDOWN(MAX(0,S597-(AB597+AC597+AE597)*0.4),-2)</f>
        <v/>
      </c>
      <c r="AH597" s="21">
        <f>ROUNDDOWN(MAX(0,T597-(AB597+AD597)*0.6),-2)+ROUNDDOWN(MAX(0,U597-(AB597+AD597)*0.4),-2)</f>
        <v/>
      </c>
      <c r="AI597" s="21">
        <f>ROUNDDOWN(T597,-2)+ROUNDDOWN(U597,-2)</f>
        <v/>
      </c>
      <c r="AJ597" s="21">
        <f>M597+AF597</f>
        <v/>
      </c>
      <c r="AK597" s="21">
        <f>M597+AG597</f>
        <v/>
      </c>
      <c r="AL597" s="21">
        <f>N597+AH597</f>
        <v/>
      </c>
      <c r="AM597" s="21">
        <f>O597+AI597</f>
        <v/>
      </c>
      <c r="AN597" s="21">
        <f>N597+AI597</f>
        <v/>
      </c>
      <c r="AO597" s="21">
        <f>ROUNDDOWN((R597+S597)*0.2/Y597+2000,0)</f>
        <v/>
      </c>
      <c r="AP597" s="21">
        <f>ROUNDDOWN((T597+U597)*0.2/Z597+2000,0)</f>
        <v/>
      </c>
      <c r="AQ597" s="21">
        <f>AL597-AK597</f>
        <v/>
      </c>
      <c r="AR597" s="21">
        <f>AM597-AK597</f>
        <v/>
      </c>
      <c r="AS597" s="21">
        <f>AM597-AL597</f>
        <v/>
      </c>
      <c r="AT597" s="21">
        <f>AK597+C597-AJ597</f>
        <v/>
      </c>
      <c r="AU597" s="21">
        <f>AL597+C597-AM597</f>
        <v/>
      </c>
      <c r="AV597" s="21">
        <f>AN597+C597-AM597</f>
        <v/>
      </c>
    </row>
    <row r="598">
      <c r="A598" t="inlineStr">
        <is>
          <t>医療費の境目</t>
        </is>
      </c>
      <c r="B598" s="21">
        <f>'3_医療費の境目'!$B$3</f>
        <v/>
      </c>
      <c r="C598" s="21">
        <f>IF('3_医療費の境目'!$B$4="",AO598,'3_医療費の境目'!$B$4)</f>
        <v/>
      </c>
      <c r="D598" s="21">
        <f>'3_医療費の境目'!D598</f>
        <v/>
      </c>
      <c r="E598" s="21">
        <f>ROUND(MIN(B598/12,650000)*12*0.0915+MIN(B598/12,1390000)*12*(0.0504+0)+B598*0.005,0)</f>
        <v/>
      </c>
      <c r="F598" s="21">
        <f>IF(B598&lt;741000,0,IF(B598&lt;2191000,B598-740000,IF(B598&lt;2193000,1451000,IF(B598&lt;2196000,1453000,IF(B598&lt;2200000,1456000,IF(B598&lt;3600000,ROUND(ROUNDDOWN(B598/4,-3)*2.8,0)-80000,IF(B598&lt;6600000,ROUND(ROUNDDOWN(B598/4,-3)*3.2,0)-440000,IF(B598&lt;8500000,ROUNDDOWN(B598*0.9,0)-1100000,B598-1950000))))))))</f>
        <v/>
      </c>
      <c r="G598" s="21">
        <f>IF(F598&gt;23500000,NA(),IF(F598&lt;=4890000,1040000,IF(F598&lt;=6550000,670000,620000)))</f>
        <v/>
      </c>
      <c r="H598" s="21">
        <f>IF(D598&lt;=0,0,MAX(0,MIN(2000000,D598-MIN(100000,ROUNDDOWN(F598*0.05,0)))))</f>
        <v/>
      </c>
      <c r="I598" s="21">
        <f>IF(C598&lt;=2000,0,MIN(C598,ROUNDDOWN(F598*0.4,0))-2000)</f>
        <v/>
      </c>
      <c r="J598" s="21">
        <f>MAX(0,ROUNDDOWN(F598-E598-G598,-3))</f>
        <v/>
      </c>
      <c r="K598" s="21">
        <f>MAX(0,ROUNDDOWN(F598-E598-G598-H598-I598,-3))</f>
        <v/>
      </c>
      <c r="L598" s="21">
        <f>MAX(0,ROUNDDOWN(F598-E598-G598-H598,-3))</f>
        <v/>
      </c>
      <c r="M598" s="21">
        <f>IF(J598&lt;=0,0,ROUNDDOWN((J598*LOOKUP(J598,{0,1950001,3300001,6950001,9000001,18000001,40000001},{0.05,0.1,0.2,0.23,0.33,0.4,0.45})-LOOKUP(J598,{0,1950001,3300001,6950001,9000001,18000001,40000001},{0,97500,427500,636000,1536000,2796000,4796000}))*1.021,-2))</f>
        <v/>
      </c>
      <c r="N598" s="21">
        <f>IF(K598&lt;=0,0,ROUNDDOWN((K598*LOOKUP(K598,{0,1950001,3300001,6950001,9000001,18000001,40000001},{0.05,0.1,0.2,0.23,0.33,0.4,0.45})-LOOKUP(K598,{0,1950001,3300001,6950001,9000001,18000001,40000001},{0,97500,427500,636000,1536000,2796000,4796000}))*1.021,-2))</f>
        <v/>
      </c>
      <c r="O598" s="21">
        <f>IF(L598&lt;=0,0,ROUNDDOWN((L598*LOOKUP(L598,{0,1950001,3300001,6950001,9000001,18000001,40000001},{0.05,0.1,0.2,0.23,0.33,0.4,0.45})-LOOKUP(L598,{0,1950001,3300001,6950001,9000001,18000001,40000001},{0,97500,427500,636000,1536000,2796000,4796000}))*1.021,-2))</f>
        <v/>
      </c>
      <c r="P598" s="21">
        <f>MAX(0,ROUNDDOWN(F598-E598-430000,-3))</f>
        <v/>
      </c>
      <c r="Q598" s="21">
        <f>MAX(0,ROUNDDOWN(F598-E598-430000-H598,-3))</f>
        <v/>
      </c>
      <c r="R598" s="21">
        <f>IF(F598&lt;=450000,0,MAX(0,P598*0.06-MIN(50000,P598)*0.03))</f>
        <v/>
      </c>
      <c r="S598" s="21">
        <f>IF(F598&lt;=450000,0,MAX(0,P598*0.04-MIN(50000,P598)*0.02))</f>
        <v/>
      </c>
      <c r="T598" s="21">
        <f>IF(F598&lt;=450000,0,MAX(0,Q598*0.06-MIN(50000,Q598)*0.03))</f>
        <v/>
      </c>
      <c r="U598" s="21">
        <f>IF(F598&lt;=450000,0,MAX(0,Q598*0.04-MIN(50000,Q598)*0.02))</f>
        <v/>
      </c>
      <c r="V598" s="21">
        <f>50000+MAX(0,G598-480000)</f>
        <v/>
      </c>
      <c r="W598" s="21">
        <f>P598-V598</f>
        <v/>
      </c>
      <c r="X598" s="21">
        <f>Q598-V598</f>
        <v/>
      </c>
      <c r="Y598" s="22">
        <f>IF(W598&lt;0,0.9,LOOKUP(W598,{0,1950001,3300001,6950001,9000001,18000001,40000001},{0.84895,0.7979,0.6958,0.66517,0.56307,0.4916,0.44055}))</f>
        <v/>
      </c>
      <c r="Z598" s="22">
        <f>IF(X598&lt;0,0.9,LOOKUP(X598,{0,1950001,3300001,6950001,9000001,18000001,40000001},{0.84895,0.7979,0.6958,0.66517,0.56307,0.4916,0.44055}))</f>
        <v/>
      </c>
      <c r="AA598" s="22">
        <f>IF(W598&lt;0,0,CHOOSE(MATCH(W598,{0,1950001,3300001,6950001,9000001},1),5.105/84.895,10.21/79.79,20.42/69.58,23.483/66.517,33.693/56.307))</f>
        <v/>
      </c>
      <c r="AB598" s="21">
        <f>IF(C598&lt;=2000,0,(MIN(C598,ROUNDDOWN(F598*0.3,0))-2000)*0.1)</f>
        <v/>
      </c>
      <c r="AC598" s="21">
        <f>IF(C598&lt;=2000,0,MIN((C598-2000)*Y598,(R598+S598)*0.2))</f>
        <v/>
      </c>
      <c r="AD598" s="21">
        <f>IF(C598&lt;=2000,0,MIN((C598-2000)*Z598,(T598+U598)*0.2))</f>
        <v/>
      </c>
      <c r="AE598" s="21">
        <f>AC598*AA598</f>
        <v/>
      </c>
      <c r="AF598" s="21">
        <f>ROUNDDOWN(R598,-2)+ROUNDDOWN(S598,-2)</f>
        <v/>
      </c>
      <c r="AG598" s="21">
        <f>ROUNDDOWN(MAX(0,R598-(AB598+AC598+AE598)*0.6),-2)+ROUNDDOWN(MAX(0,S598-(AB598+AC598+AE598)*0.4),-2)</f>
        <v/>
      </c>
      <c r="AH598" s="21">
        <f>ROUNDDOWN(MAX(0,T598-(AB598+AD598)*0.6),-2)+ROUNDDOWN(MAX(0,U598-(AB598+AD598)*0.4),-2)</f>
        <v/>
      </c>
      <c r="AI598" s="21">
        <f>ROUNDDOWN(T598,-2)+ROUNDDOWN(U598,-2)</f>
        <v/>
      </c>
      <c r="AJ598" s="21">
        <f>M598+AF598</f>
        <v/>
      </c>
      <c r="AK598" s="21">
        <f>M598+AG598</f>
        <v/>
      </c>
      <c r="AL598" s="21">
        <f>N598+AH598</f>
        <v/>
      </c>
      <c r="AM598" s="21">
        <f>O598+AI598</f>
        <v/>
      </c>
      <c r="AN598" s="21">
        <f>N598+AI598</f>
        <v/>
      </c>
      <c r="AO598" s="21">
        <f>ROUNDDOWN((R598+S598)*0.2/Y598+2000,0)</f>
        <v/>
      </c>
      <c r="AP598" s="21">
        <f>ROUNDDOWN((T598+U598)*0.2/Z598+2000,0)</f>
        <v/>
      </c>
      <c r="AQ598" s="21">
        <f>AL598-AK598</f>
        <v/>
      </c>
      <c r="AR598" s="21">
        <f>AM598-AK598</f>
        <v/>
      </c>
      <c r="AS598" s="21">
        <f>AM598-AL598</f>
        <v/>
      </c>
      <c r="AT598" s="21">
        <f>AK598+C598-AJ598</f>
        <v/>
      </c>
      <c r="AU598" s="21">
        <f>AL598+C598-AM598</f>
        <v/>
      </c>
      <c r="AV598" s="21">
        <f>AN598+C598-AM598</f>
        <v/>
      </c>
    </row>
    <row r="599">
      <c r="A599" t="inlineStr">
        <is>
          <t>医療費の境目</t>
        </is>
      </c>
      <c r="B599" s="21">
        <f>'3_医療費の境目'!$B$3</f>
        <v/>
      </c>
      <c r="C599" s="21">
        <f>IF('3_医療費の境目'!$B$4="",AO599,'3_医療費の境目'!$B$4)</f>
        <v/>
      </c>
      <c r="D599" s="21">
        <f>'3_医療費の境目'!D599</f>
        <v/>
      </c>
      <c r="E599" s="21">
        <f>ROUND(MIN(B599/12,650000)*12*0.0915+MIN(B599/12,1390000)*12*(0.0504+0)+B599*0.005,0)</f>
        <v/>
      </c>
      <c r="F599" s="21">
        <f>IF(B599&lt;741000,0,IF(B599&lt;2191000,B599-740000,IF(B599&lt;2193000,1451000,IF(B599&lt;2196000,1453000,IF(B599&lt;2200000,1456000,IF(B599&lt;3600000,ROUND(ROUNDDOWN(B599/4,-3)*2.8,0)-80000,IF(B599&lt;6600000,ROUND(ROUNDDOWN(B599/4,-3)*3.2,0)-440000,IF(B599&lt;8500000,ROUNDDOWN(B599*0.9,0)-1100000,B599-1950000))))))))</f>
        <v/>
      </c>
      <c r="G599" s="21">
        <f>IF(F599&gt;23500000,NA(),IF(F599&lt;=4890000,1040000,IF(F599&lt;=6550000,670000,620000)))</f>
        <v/>
      </c>
      <c r="H599" s="21">
        <f>IF(D599&lt;=0,0,MAX(0,MIN(2000000,D599-MIN(100000,ROUNDDOWN(F599*0.05,0)))))</f>
        <v/>
      </c>
      <c r="I599" s="21">
        <f>IF(C599&lt;=2000,0,MIN(C599,ROUNDDOWN(F599*0.4,0))-2000)</f>
        <v/>
      </c>
      <c r="J599" s="21">
        <f>MAX(0,ROUNDDOWN(F599-E599-G599,-3))</f>
        <v/>
      </c>
      <c r="K599" s="21">
        <f>MAX(0,ROUNDDOWN(F599-E599-G599-H599-I599,-3))</f>
        <v/>
      </c>
      <c r="L599" s="21">
        <f>MAX(0,ROUNDDOWN(F599-E599-G599-H599,-3))</f>
        <v/>
      </c>
      <c r="M599" s="21">
        <f>IF(J599&lt;=0,0,ROUNDDOWN((J599*LOOKUP(J599,{0,1950001,3300001,6950001,9000001,18000001,40000001},{0.05,0.1,0.2,0.23,0.33,0.4,0.45})-LOOKUP(J599,{0,1950001,3300001,6950001,9000001,18000001,40000001},{0,97500,427500,636000,1536000,2796000,4796000}))*1.021,-2))</f>
        <v/>
      </c>
      <c r="N599" s="21">
        <f>IF(K599&lt;=0,0,ROUNDDOWN((K599*LOOKUP(K599,{0,1950001,3300001,6950001,9000001,18000001,40000001},{0.05,0.1,0.2,0.23,0.33,0.4,0.45})-LOOKUP(K599,{0,1950001,3300001,6950001,9000001,18000001,40000001},{0,97500,427500,636000,1536000,2796000,4796000}))*1.021,-2))</f>
        <v/>
      </c>
      <c r="O599" s="21">
        <f>IF(L599&lt;=0,0,ROUNDDOWN((L599*LOOKUP(L599,{0,1950001,3300001,6950001,9000001,18000001,40000001},{0.05,0.1,0.2,0.23,0.33,0.4,0.45})-LOOKUP(L599,{0,1950001,3300001,6950001,9000001,18000001,40000001},{0,97500,427500,636000,1536000,2796000,4796000}))*1.021,-2))</f>
        <v/>
      </c>
      <c r="P599" s="21">
        <f>MAX(0,ROUNDDOWN(F599-E599-430000,-3))</f>
        <v/>
      </c>
      <c r="Q599" s="21">
        <f>MAX(0,ROUNDDOWN(F599-E599-430000-H599,-3))</f>
        <v/>
      </c>
      <c r="R599" s="21">
        <f>IF(F599&lt;=450000,0,MAX(0,P599*0.06-MIN(50000,P599)*0.03))</f>
        <v/>
      </c>
      <c r="S599" s="21">
        <f>IF(F599&lt;=450000,0,MAX(0,P599*0.04-MIN(50000,P599)*0.02))</f>
        <v/>
      </c>
      <c r="T599" s="21">
        <f>IF(F599&lt;=450000,0,MAX(0,Q599*0.06-MIN(50000,Q599)*0.03))</f>
        <v/>
      </c>
      <c r="U599" s="21">
        <f>IF(F599&lt;=450000,0,MAX(0,Q599*0.04-MIN(50000,Q599)*0.02))</f>
        <v/>
      </c>
      <c r="V599" s="21">
        <f>50000+MAX(0,G599-480000)</f>
        <v/>
      </c>
      <c r="W599" s="21">
        <f>P599-V599</f>
        <v/>
      </c>
      <c r="X599" s="21">
        <f>Q599-V599</f>
        <v/>
      </c>
      <c r="Y599" s="22">
        <f>IF(W599&lt;0,0.9,LOOKUP(W599,{0,1950001,3300001,6950001,9000001,18000001,40000001},{0.84895,0.7979,0.6958,0.66517,0.56307,0.4916,0.44055}))</f>
        <v/>
      </c>
      <c r="Z599" s="22">
        <f>IF(X599&lt;0,0.9,LOOKUP(X599,{0,1950001,3300001,6950001,9000001,18000001,40000001},{0.84895,0.7979,0.6958,0.66517,0.56307,0.4916,0.44055}))</f>
        <v/>
      </c>
      <c r="AA599" s="22">
        <f>IF(W599&lt;0,0,CHOOSE(MATCH(W599,{0,1950001,3300001,6950001,9000001},1),5.105/84.895,10.21/79.79,20.42/69.58,23.483/66.517,33.693/56.307))</f>
        <v/>
      </c>
      <c r="AB599" s="21">
        <f>IF(C599&lt;=2000,0,(MIN(C599,ROUNDDOWN(F599*0.3,0))-2000)*0.1)</f>
        <v/>
      </c>
      <c r="AC599" s="21">
        <f>IF(C599&lt;=2000,0,MIN((C599-2000)*Y599,(R599+S599)*0.2))</f>
        <v/>
      </c>
      <c r="AD599" s="21">
        <f>IF(C599&lt;=2000,0,MIN((C599-2000)*Z599,(T599+U599)*0.2))</f>
        <v/>
      </c>
      <c r="AE599" s="21">
        <f>AC599*AA599</f>
        <v/>
      </c>
      <c r="AF599" s="21">
        <f>ROUNDDOWN(R599,-2)+ROUNDDOWN(S599,-2)</f>
        <v/>
      </c>
      <c r="AG599" s="21">
        <f>ROUNDDOWN(MAX(0,R599-(AB599+AC599+AE599)*0.6),-2)+ROUNDDOWN(MAX(0,S599-(AB599+AC599+AE599)*0.4),-2)</f>
        <v/>
      </c>
      <c r="AH599" s="21">
        <f>ROUNDDOWN(MAX(0,T599-(AB599+AD599)*0.6),-2)+ROUNDDOWN(MAX(0,U599-(AB599+AD599)*0.4),-2)</f>
        <v/>
      </c>
      <c r="AI599" s="21">
        <f>ROUNDDOWN(T599,-2)+ROUNDDOWN(U599,-2)</f>
        <v/>
      </c>
      <c r="AJ599" s="21">
        <f>M599+AF599</f>
        <v/>
      </c>
      <c r="AK599" s="21">
        <f>M599+AG599</f>
        <v/>
      </c>
      <c r="AL599" s="21">
        <f>N599+AH599</f>
        <v/>
      </c>
      <c r="AM599" s="21">
        <f>O599+AI599</f>
        <v/>
      </c>
      <c r="AN599" s="21">
        <f>N599+AI599</f>
        <v/>
      </c>
      <c r="AO599" s="21">
        <f>ROUNDDOWN((R599+S599)*0.2/Y599+2000,0)</f>
        <v/>
      </c>
      <c r="AP599" s="21">
        <f>ROUNDDOWN((T599+U599)*0.2/Z599+2000,0)</f>
        <v/>
      </c>
      <c r="AQ599" s="21">
        <f>AL599-AK599</f>
        <v/>
      </c>
      <c r="AR599" s="21">
        <f>AM599-AK599</f>
        <v/>
      </c>
      <c r="AS599" s="21">
        <f>AM599-AL599</f>
        <v/>
      </c>
      <c r="AT599" s="21">
        <f>AK599+C599-AJ599</f>
        <v/>
      </c>
      <c r="AU599" s="21">
        <f>AL599+C599-AM599</f>
        <v/>
      </c>
      <c r="AV599" s="21">
        <f>AN599+C599-AM599</f>
        <v/>
      </c>
    </row>
    <row r="600">
      <c r="A600" t="inlineStr">
        <is>
          <t>医療費の境目</t>
        </is>
      </c>
      <c r="B600" s="21">
        <f>'3_医療費の境目'!$B$3</f>
        <v/>
      </c>
      <c r="C600" s="21">
        <f>IF('3_医療費の境目'!$B$4="",AO600,'3_医療費の境目'!$B$4)</f>
        <v/>
      </c>
      <c r="D600" s="21">
        <f>'3_医療費の境目'!D600</f>
        <v/>
      </c>
      <c r="E600" s="21">
        <f>ROUND(MIN(B600/12,650000)*12*0.0915+MIN(B600/12,1390000)*12*(0.0504+0)+B600*0.005,0)</f>
        <v/>
      </c>
      <c r="F600" s="21">
        <f>IF(B600&lt;741000,0,IF(B600&lt;2191000,B600-740000,IF(B600&lt;2193000,1451000,IF(B600&lt;2196000,1453000,IF(B600&lt;2200000,1456000,IF(B600&lt;3600000,ROUND(ROUNDDOWN(B600/4,-3)*2.8,0)-80000,IF(B600&lt;6600000,ROUND(ROUNDDOWN(B600/4,-3)*3.2,0)-440000,IF(B600&lt;8500000,ROUNDDOWN(B600*0.9,0)-1100000,B600-1950000))))))))</f>
        <v/>
      </c>
      <c r="G600" s="21">
        <f>IF(F600&gt;23500000,NA(),IF(F600&lt;=4890000,1040000,IF(F600&lt;=6550000,670000,620000)))</f>
        <v/>
      </c>
      <c r="H600" s="21">
        <f>IF(D600&lt;=0,0,MAX(0,MIN(2000000,D600-MIN(100000,ROUNDDOWN(F600*0.05,0)))))</f>
        <v/>
      </c>
      <c r="I600" s="21">
        <f>IF(C600&lt;=2000,0,MIN(C600,ROUNDDOWN(F600*0.4,0))-2000)</f>
        <v/>
      </c>
      <c r="J600" s="21">
        <f>MAX(0,ROUNDDOWN(F600-E600-G600,-3))</f>
        <v/>
      </c>
      <c r="K600" s="21">
        <f>MAX(0,ROUNDDOWN(F600-E600-G600-H600-I600,-3))</f>
        <v/>
      </c>
      <c r="L600" s="21">
        <f>MAX(0,ROUNDDOWN(F600-E600-G600-H600,-3))</f>
        <v/>
      </c>
      <c r="M600" s="21">
        <f>IF(J600&lt;=0,0,ROUNDDOWN((J600*LOOKUP(J600,{0,1950001,3300001,6950001,9000001,18000001,40000001},{0.05,0.1,0.2,0.23,0.33,0.4,0.45})-LOOKUP(J600,{0,1950001,3300001,6950001,9000001,18000001,40000001},{0,97500,427500,636000,1536000,2796000,4796000}))*1.021,-2))</f>
        <v/>
      </c>
      <c r="N600" s="21">
        <f>IF(K600&lt;=0,0,ROUNDDOWN((K600*LOOKUP(K600,{0,1950001,3300001,6950001,9000001,18000001,40000001},{0.05,0.1,0.2,0.23,0.33,0.4,0.45})-LOOKUP(K600,{0,1950001,3300001,6950001,9000001,18000001,40000001},{0,97500,427500,636000,1536000,2796000,4796000}))*1.021,-2))</f>
        <v/>
      </c>
      <c r="O600" s="21">
        <f>IF(L600&lt;=0,0,ROUNDDOWN((L600*LOOKUP(L600,{0,1950001,3300001,6950001,9000001,18000001,40000001},{0.05,0.1,0.2,0.23,0.33,0.4,0.45})-LOOKUP(L600,{0,1950001,3300001,6950001,9000001,18000001,40000001},{0,97500,427500,636000,1536000,2796000,4796000}))*1.021,-2))</f>
        <v/>
      </c>
      <c r="P600" s="21">
        <f>MAX(0,ROUNDDOWN(F600-E600-430000,-3))</f>
        <v/>
      </c>
      <c r="Q600" s="21">
        <f>MAX(0,ROUNDDOWN(F600-E600-430000-H600,-3))</f>
        <v/>
      </c>
      <c r="R600" s="21">
        <f>IF(F600&lt;=450000,0,MAX(0,P600*0.06-MIN(50000,P600)*0.03))</f>
        <v/>
      </c>
      <c r="S600" s="21">
        <f>IF(F600&lt;=450000,0,MAX(0,P600*0.04-MIN(50000,P600)*0.02))</f>
        <v/>
      </c>
      <c r="T600" s="21">
        <f>IF(F600&lt;=450000,0,MAX(0,Q600*0.06-MIN(50000,Q600)*0.03))</f>
        <v/>
      </c>
      <c r="U600" s="21">
        <f>IF(F600&lt;=450000,0,MAX(0,Q600*0.04-MIN(50000,Q600)*0.02))</f>
        <v/>
      </c>
      <c r="V600" s="21">
        <f>50000+MAX(0,G600-480000)</f>
        <v/>
      </c>
      <c r="W600" s="21">
        <f>P600-V600</f>
        <v/>
      </c>
      <c r="X600" s="21">
        <f>Q600-V600</f>
        <v/>
      </c>
      <c r="Y600" s="22">
        <f>IF(W600&lt;0,0.9,LOOKUP(W600,{0,1950001,3300001,6950001,9000001,18000001,40000001},{0.84895,0.7979,0.6958,0.66517,0.56307,0.4916,0.44055}))</f>
        <v/>
      </c>
      <c r="Z600" s="22">
        <f>IF(X600&lt;0,0.9,LOOKUP(X600,{0,1950001,3300001,6950001,9000001,18000001,40000001},{0.84895,0.7979,0.6958,0.66517,0.56307,0.4916,0.44055}))</f>
        <v/>
      </c>
      <c r="AA600" s="22">
        <f>IF(W600&lt;0,0,CHOOSE(MATCH(W600,{0,1950001,3300001,6950001,9000001},1),5.105/84.895,10.21/79.79,20.42/69.58,23.483/66.517,33.693/56.307))</f>
        <v/>
      </c>
      <c r="AB600" s="21">
        <f>IF(C600&lt;=2000,0,(MIN(C600,ROUNDDOWN(F600*0.3,0))-2000)*0.1)</f>
        <v/>
      </c>
      <c r="AC600" s="21">
        <f>IF(C600&lt;=2000,0,MIN((C600-2000)*Y600,(R600+S600)*0.2))</f>
        <v/>
      </c>
      <c r="AD600" s="21">
        <f>IF(C600&lt;=2000,0,MIN((C600-2000)*Z600,(T600+U600)*0.2))</f>
        <v/>
      </c>
      <c r="AE600" s="21">
        <f>AC600*AA600</f>
        <v/>
      </c>
      <c r="AF600" s="21">
        <f>ROUNDDOWN(R600,-2)+ROUNDDOWN(S600,-2)</f>
        <v/>
      </c>
      <c r="AG600" s="21">
        <f>ROUNDDOWN(MAX(0,R600-(AB600+AC600+AE600)*0.6),-2)+ROUNDDOWN(MAX(0,S600-(AB600+AC600+AE600)*0.4),-2)</f>
        <v/>
      </c>
      <c r="AH600" s="21">
        <f>ROUNDDOWN(MAX(0,T600-(AB600+AD600)*0.6),-2)+ROUNDDOWN(MAX(0,U600-(AB600+AD600)*0.4),-2)</f>
        <v/>
      </c>
      <c r="AI600" s="21">
        <f>ROUNDDOWN(T600,-2)+ROUNDDOWN(U600,-2)</f>
        <v/>
      </c>
      <c r="AJ600" s="21">
        <f>M600+AF600</f>
        <v/>
      </c>
      <c r="AK600" s="21">
        <f>M600+AG600</f>
        <v/>
      </c>
      <c r="AL600" s="21">
        <f>N600+AH600</f>
        <v/>
      </c>
      <c r="AM600" s="21">
        <f>O600+AI600</f>
        <v/>
      </c>
      <c r="AN600" s="21">
        <f>N600+AI600</f>
        <v/>
      </c>
      <c r="AO600" s="21">
        <f>ROUNDDOWN((R600+S600)*0.2/Y600+2000,0)</f>
        <v/>
      </c>
      <c r="AP600" s="21">
        <f>ROUNDDOWN((T600+U600)*0.2/Z600+2000,0)</f>
        <v/>
      </c>
      <c r="AQ600" s="21">
        <f>AL600-AK600</f>
        <v/>
      </c>
      <c r="AR600" s="21">
        <f>AM600-AK600</f>
        <v/>
      </c>
      <c r="AS600" s="21">
        <f>AM600-AL600</f>
        <v/>
      </c>
      <c r="AT600" s="21">
        <f>AK600+C600-AJ600</f>
        <v/>
      </c>
      <c r="AU600" s="21">
        <f>AL600+C600-AM600</f>
        <v/>
      </c>
      <c r="AV600" s="21">
        <f>AN600+C600-AM600</f>
        <v/>
      </c>
    </row>
    <row r="601">
      <c r="A601" t="inlineStr">
        <is>
          <t>医療費の境目</t>
        </is>
      </c>
      <c r="B601" s="21">
        <f>'3_医療費の境目'!$B$3</f>
        <v/>
      </c>
      <c r="C601" s="21">
        <f>IF('3_医療費の境目'!$B$4="",AO601,'3_医療費の境目'!$B$4)</f>
        <v/>
      </c>
      <c r="D601" s="21">
        <f>'3_医療費の境目'!D601</f>
        <v/>
      </c>
      <c r="E601" s="21">
        <f>ROUND(MIN(B601/12,650000)*12*0.0915+MIN(B601/12,1390000)*12*(0.0504+0)+B601*0.005,0)</f>
        <v/>
      </c>
      <c r="F601" s="21">
        <f>IF(B601&lt;741000,0,IF(B601&lt;2191000,B601-740000,IF(B601&lt;2193000,1451000,IF(B601&lt;2196000,1453000,IF(B601&lt;2200000,1456000,IF(B601&lt;3600000,ROUND(ROUNDDOWN(B601/4,-3)*2.8,0)-80000,IF(B601&lt;6600000,ROUND(ROUNDDOWN(B601/4,-3)*3.2,0)-440000,IF(B601&lt;8500000,ROUNDDOWN(B601*0.9,0)-1100000,B601-1950000))))))))</f>
        <v/>
      </c>
      <c r="G601" s="21">
        <f>IF(F601&gt;23500000,NA(),IF(F601&lt;=4890000,1040000,IF(F601&lt;=6550000,670000,620000)))</f>
        <v/>
      </c>
      <c r="H601" s="21">
        <f>IF(D601&lt;=0,0,MAX(0,MIN(2000000,D601-MIN(100000,ROUNDDOWN(F601*0.05,0)))))</f>
        <v/>
      </c>
      <c r="I601" s="21">
        <f>IF(C601&lt;=2000,0,MIN(C601,ROUNDDOWN(F601*0.4,0))-2000)</f>
        <v/>
      </c>
      <c r="J601" s="21">
        <f>MAX(0,ROUNDDOWN(F601-E601-G601,-3))</f>
        <v/>
      </c>
      <c r="K601" s="21">
        <f>MAX(0,ROUNDDOWN(F601-E601-G601-H601-I601,-3))</f>
        <v/>
      </c>
      <c r="L601" s="21">
        <f>MAX(0,ROUNDDOWN(F601-E601-G601-H601,-3))</f>
        <v/>
      </c>
      <c r="M601" s="21">
        <f>IF(J601&lt;=0,0,ROUNDDOWN((J601*LOOKUP(J601,{0,1950001,3300001,6950001,9000001,18000001,40000001},{0.05,0.1,0.2,0.23,0.33,0.4,0.45})-LOOKUP(J601,{0,1950001,3300001,6950001,9000001,18000001,40000001},{0,97500,427500,636000,1536000,2796000,4796000}))*1.021,-2))</f>
        <v/>
      </c>
      <c r="N601" s="21">
        <f>IF(K601&lt;=0,0,ROUNDDOWN((K601*LOOKUP(K601,{0,1950001,3300001,6950001,9000001,18000001,40000001},{0.05,0.1,0.2,0.23,0.33,0.4,0.45})-LOOKUP(K601,{0,1950001,3300001,6950001,9000001,18000001,40000001},{0,97500,427500,636000,1536000,2796000,4796000}))*1.021,-2))</f>
        <v/>
      </c>
      <c r="O601" s="21">
        <f>IF(L601&lt;=0,0,ROUNDDOWN((L601*LOOKUP(L601,{0,1950001,3300001,6950001,9000001,18000001,40000001},{0.05,0.1,0.2,0.23,0.33,0.4,0.45})-LOOKUP(L601,{0,1950001,3300001,6950001,9000001,18000001,40000001},{0,97500,427500,636000,1536000,2796000,4796000}))*1.021,-2))</f>
        <v/>
      </c>
      <c r="P601" s="21">
        <f>MAX(0,ROUNDDOWN(F601-E601-430000,-3))</f>
        <v/>
      </c>
      <c r="Q601" s="21">
        <f>MAX(0,ROUNDDOWN(F601-E601-430000-H601,-3))</f>
        <v/>
      </c>
      <c r="R601" s="21">
        <f>IF(F601&lt;=450000,0,MAX(0,P601*0.06-MIN(50000,P601)*0.03))</f>
        <v/>
      </c>
      <c r="S601" s="21">
        <f>IF(F601&lt;=450000,0,MAX(0,P601*0.04-MIN(50000,P601)*0.02))</f>
        <v/>
      </c>
      <c r="T601" s="21">
        <f>IF(F601&lt;=450000,0,MAX(0,Q601*0.06-MIN(50000,Q601)*0.03))</f>
        <v/>
      </c>
      <c r="U601" s="21">
        <f>IF(F601&lt;=450000,0,MAX(0,Q601*0.04-MIN(50000,Q601)*0.02))</f>
        <v/>
      </c>
      <c r="V601" s="21">
        <f>50000+MAX(0,G601-480000)</f>
        <v/>
      </c>
      <c r="W601" s="21">
        <f>P601-V601</f>
        <v/>
      </c>
      <c r="X601" s="21">
        <f>Q601-V601</f>
        <v/>
      </c>
      <c r="Y601" s="22">
        <f>IF(W601&lt;0,0.9,LOOKUP(W601,{0,1950001,3300001,6950001,9000001,18000001,40000001},{0.84895,0.7979,0.6958,0.66517,0.56307,0.4916,0.44055}))</f>
        <v/>
      </c>
      <c r="Z601" s="22">
        <f>IF(X601&lt;0,0.9,LOOKUP(X601,{0,1950001,3300001,6950001,9000001,18000001,40000001},{0.84895,0.7979,0.6958,0.66517,0.56307,0.4916,0.44055}))</f>
        <v/>
      </c>
      <c r="AA601" s="22">
        <f>IF(W601&lt;0,0,CHOOSE(MATCH(W601,{0,1950001,3300001,6950001,9000001},1),5.105/84.895,10.21/79.79,20.42/69.58,23.483/66.517,33.693/56.307))</f>
        <v/>
      </c>
      <c r="AB601" s="21">
        <f>IF(C601&lt;=2000,0,(MIN(C601,ROUNDDOWN(F601*0.3,0))-2000)*0.1)</f>
        <v/>
      </c>
      <c r="AC601" s="21">
        <f>IF(C601&lt;=2000,0,MIN((C601-2000)*Y601,(R601+S601)*0.2))</f>
        <v/>
      </c>
      <c r="AD601" s="21">
        <f>IF(C601&lt;=2000,0,MIN((C601-2000)*Z601,(T601+U601)*0.2))</f>
        <v/>
      </c>
      <c r="AE601" s="21">
        <f>AC601*AA601</f>
        <v/>
      </c>
      <c r="AF601" s="21">
        <f>ROUNDDOWN(R601,-2)+ROUNDDOWN(S601,-2)</f>
        <v/>
      </c>
      <c r="AG601" s="21">
        <f>ROUNDDOWN(MAX(0,R601-(AB601+AC601+AE601)*0.6),-2)+ROUNDDOWN(MAX(0,S601-(AB601+AC601+AE601)*0.4),-2)</f>
        <v/>
      </c>
      <c r="AH601" s="21">
        <f>ROUNDDOWN(MAX(0,T601-(AB601+AD601)*0.6),-2)+ROUNDDOWN(MAX(0,U601-(AB601+AD601)*0.4),-2)</f>
        <v/>
      </c>
      <c r="AI601" s="21">
        <f>ROUNDDOWN(T601,-2)+ROUNDDOWN(U601,-2)</f>
        <v/>
      </c>
      <c r="AJ601" s="21">
        <f>M601+AF601</f>
        <v/>
      </c>
      <c r="AK601" s="21">
        <f>M601+AG601</f>
        <v/>
      </c>
      <c r="AL601" s="21">
        <f>N601+AH601</f>
        <v/>
      </c>
      <c r="AM601" s="21">
        <f>O601+AI601</f>
        <v/>
      </c>
      <c r="AN601" s="21">
        <f>N601+AI601</f>
        <v/>
      </c>
      <c r="AO601" s="21">
        <f>ROUNDDOWN((R601+S601)*0.2/Y601+2000,0)</f>
        <v/>
      </c>
      <c r="AP601" s="21">
        <f>ROUNDDOWN((T601+U601)*0.2/Z601+2000,0)</f>
        <v/>
      </c>
      <c r="AQ601" s="21">
        <f>AL601-AK601</f>
        <v/>
      </c>
      <c r="AR601" s="21">
        <f>AM601-AK601</f>
        <v/>
      </c>
      <c r="AS601" s="21">
        <f>AM601-AL601</f>
        <v/>
      </c>
      <c r="AT601" s="21">
        <f>AK601+C601-AJ601</f>
        <v/>
      </c>
      <c r="AU601" s="21">
        <f>AL601+C601-AM601</f>
        <v/>
      </c>
      <c r="AV601" s="21">
        <f>AN601+C601-AM601</f>
        <v/>
      </c>
    </row>
    <row r="602">
      <c r="A602" t="inlineStr">
        <is>
          <t>医療費の境目</t>
        </is>
      </c>
      <c r="B602" s="21">
        <f>'3_医療費の境目'!$B$3</f>
        <v/>
      </c>
      <c r="C602" s="21">
        <f>IF('3_医療費の境目'!$B$4="",AO602,'3_医療費の境目'!$B$4)</f>
        <v/>
      </c>
      <c r="D602" s="21">
        <f>'3_医療費の境目'!D602</f>
        <v/>
      </c>
      <c r="E602" s="21">
        <f>ROUND(MIN(B602/12,650000)*12*0.0915+MIN(B602/12,1390000)*12*(0.0504+0)+B602*0.005,0)</f>
        <v/>
      </c>
      <c r="F602" s="21">
        <f>IF(B602&lt;741000,0,IF(B602&lt;2191000,B602-740000,IF(B602&lt;2193000,1451000,IF(B602&lt;2196000,1453000,IF(B602&lt;2200000,1456000,IF(B602&lt;3600000,ROUND(ROUNDDOWN(B602/4,-3)*2.8,0)-80000,IF(B602&lt;6600000,ROUND(ROUNDDOWN(B602/4,-3)*3.2,0)-440000,IF(B602&lt;8500000,ROUNDDOWN(B602*0.9,0)-1100000,B602-1950000))))))))</f>
        <v/>
      </c>
      <c r="G602" s="21">
        <f>IF(F602&gt;23500000,NA(),IF(F602&lt;=4890000,1040000,IF(F602&lt;=6550000,670000,620000)))</f>
        <v/>
      </c>
      <c r="H602" s="21">
        <f>IF(D602&lt;=0,0,MAX(0,MIN(2000000,D602-MIN(100000,ROUNDDOWN(F602*0.05,0)))))</f>
        <v/>
      </c>
      <c r="I602" s="21">
        <f>IF(C602&lt;=2000,0,MIN(C602,ROUNDDOWN(F602*0.4,0))-2000)</f>
        <v/>
      </c>
      <c r="J602" s="21">
        <f>MAX(0,ROUNDDOWN(F602-E602-G602,-3))</f>
        <v/>
      </c>
      <c r="K602" s="21">
        <f>MAX(0,ROUNDDOWN(F602-E602-G602-H602-I602,-3))</f>
        <v/>
      </c>
      <c r="L602" s="21">
        <f>MAX(0,ROUNDDOWN(F602-E602-G602-H602,-3))</f>
        <v/>
      </c>
      <c r="M602" s="21">
        <f>IF(J602&lt;=0,0,ROUNDDOWN((J602*LOOKUP(J602,{0,1950001,3300001,6950001,9000001,18000001,40000001},{0.05,0.1,0.2,0.23,0.33,0.4,0.45})-LOOKUP(J602,{0,1950001,3300001,6950001,9000001,18000001,40000001},{0,97500,427500,636000,1536000,2796000,4796000}))*1.021,-2))</f>
        <v/>
      </c>
      <c r="N602" s="21">
        <f>IF(K602&lt;=0,0,ROUNDDOWN((K602*LOOKUP(K602,{0,1950001,3300001,6950001,9000001,18000001,40000001},{0.05,0.1,0.2,0.23,0.33,0.4,0.45})-LOOKUP(K602,{0,1950001,3300001,6950001,9000001,18000001,40000001},{0,97500,427500,636000,1536000,2796000,4796000}))*1.021,-2))</f>
        <v/>
      </c>
      <c r="O602" s="21">
        <f>IF(L602&lt;=0,0,ROUNDDOWN((L602*LOOKUP(L602,{0,1950001,3300001,6950001,9000001,18000001,40000001},{0.05,0.1,0.2,0.23,0.33,0.4,0.45})-LOOKUP(L602,{0,1950001,3300001,6950001,9000001,18000001,40000001},{0,97500,427500,636000,1536000,2796000,4796000}))*1.021,-2))</f>
        <v/>
      </c>
      <c r="P602" s="21">
        <f>MAX(0,ROUNDDOWN(F602-E602-430000,-3))</f>
        <v/>
      </c>
      <c r="Q602" s="21">
        <f>MAX(0,ROUNDDOWN(F602-E602-430000-H602,-3))</f>
        <v/>
      </c>
      <c r="R602" s="21">
        <f>IF(F602&lt;=450000,0,MAX(0,P602*0.06-MIN(50000,P602)*0.03))</f>
        <v/>
      </c>
      <c r="S602" s="21">
        <f>IF(F602&lt;=450000,0,MAX(0,P602*0.04-MIN(50000,P602)*0.02))</f>
        <v/>
      </c>
      <c r="T602" s="21">
        <f>IF(F602&lt;=450000,0,MAX(0,Q602*0.06-MIN(50000,Q602)*0.03))</f>
        <v/>
      </c>
      <c r="U602" s="21">
        <f>IF(F602&lt;=450000,0,MAX(0,Q602*0.04-MIN(50000,Q602)*0.02))</f>
        <v/>
      </c>
      <c r="V602" s="21">
        <f>50000+MAX(0,G602-480000)</f>
        <v/>
      </c>
      <c r="W602" s="21">
        <f>P602-V602</f>
        <v/>
      </c>
      <c r="X602" s="21">
        <f>Q602-V602</f>
        <v/>
      </c>
      <c r="Y602" s="22">
        <f>IF(W602&lt;0,0.9,LOOKUP(W602,{0,1950001,3300001,6950001,9000001,18000001,40000001},{0.84895,0.7979,0.6958,0.66517,0.56307,0.4916,0.44055}))</f>
        <v/>
      </c>
      <c r="Z602" s="22">
        <f>IF(X602&lt;0,0.9,LOOKUP(X602,{0,1950001,3300001,6950001,9000001,18000001,40000001},{0.84895,0.7979,0.6958,0.66517,0.56307,0.4916,0.44055}))</f>
        <v/>
      </c>
      <c r="AA602" s="22">
        <f>IF(W602&lt;0,0,CHOOSE(MATCH(W602,{0,1950001,3300001,6950001,9000001},1),5.105/84.895,10.21/79.79,20.42/69.58,23.483/66.517,33.693/56.307))</f>
        <v/>
      </c>
      <c r="AB602" s="21">
        <f>IF(C602&lt;=2000,0,(MIN(C602,ROUNDDOWN(F602*0.3,0))-2000)*0.1)</f>
        <v/>
      </c>
      <c r="AC602" s="21">
        <f>IF(C602&lt;=2000,0,MIN((C602-2000)*Y602,(R602+S602)*0.2))</f>
        <v/>
      </c>
      <c r="AD602" s="21">
        <f>IF(C602&lt;=2000,0,MIN((C602-2000)*Z602,(T602+U602)*0.2))</f>
        <v/>
      </c>
      <c r="AE602" s="21">
        <f>AC602*AA602</f>
        <v/>
      </c>
      <c r="AF602" s="21">
        <f>ROUNDDOWN(R602,-2)+ROUNDDOWN(S602,-2)</f>
        <v/>
      </c>
      <c r="AG602" s="21">
        <f>ROUNDDOWN(MAX(0,R602-(AB602+AC602+AE602)*0.6),-2)+ROUNDDOWN(MAX(0,S602-(AB602+AC602+AE602)*0.4),-2)</f>
        <v/>
      </c>
      <c r="AH602" s="21">
        <f>ROUNDDOWN(MAX(0,T602-(AB602+AD602)*0.6),-2)+ROUNDDOWN(MAX(0,U602-(AB602+AD602)*0.4),-2)</f>
        <v/>
      </c>
      <c r="AI602" s="21">
        <f>ROUNDDOWN(T602,-2)+ROUNDDOWN(U602,-2)</f>
        <v/>
      </c>
      <c r="AJ602" s="21">
        <f>M602+AF602</f>
        <v/>
      </c>
      <c r="AK602" s="21">
        <f>M602+AG602</f>
        <v/>
      </c>
      <c r="AL602" s="21">
        <f>N602+AH602</f>
        <v/>
      </c>
      <c r="AM602" s="21">
        <f>O602+AI602</f>
        <v/>
      </c>
      <c r="AN602" s="21">
        <f>N602+AI602</f>
        <v/>
      </c>
      <c r="AO602" s="21">
        <f>ROUNDDOWN((R602+S602)*0.2/Y602+2000,0)</f>
        <v/>
      </c>
      <c r="AP602" s="21">
        <f>ROUNDDOWN((T602+U602)*0.2/Z602+2000,0)</f>
        <v/>
      </c>
      <c r="AQ602" s="21">
        <f>AL602-AK602</f>
        <v/>
      </c>
      <c r="AR602" s="21">
        <f>AM602-AK602</f>
        <v/>
      </c>
      <c r="AS602" s="21">
        <f>AM602-AL602</f>
        <v/>
      </c>
      <c r="AT602" s="21">
        <f>AK602+C602-AJ602</f>
        <v/>
      </c>
      <c r="AU602" s="21">
        <f>AL602+C602-AM602</f>
        <v/>
      </c>
      <c r="AV602" s="21">
        <f>AN602+C602-AM602</f>
        <v/>
      </c>
    </row>
    <row r="603">
      <c r="A603" t="inlineStr">
        <is>
          <t>医療費の境目</t>
        </is>
      </c>
      <c r="B603" s="21">
        <f>'3_医療費の境目'!$B$3</f>
        <v/>
      </c>
      <c r="C603" s="21">
        <f>IF('3_医療費の境目'!$B$4="",AO603,'3_医療費の境目'!$B$4)</f>
        <v/>
      </c>
      <c r="D603" s="21">
        <f>'3_医療費の境目'!D603</f>
        <v/>
      </c>
      <c r="E603" s="21">
        <f>ROUND(MIN(B603/12,650000)*12*0.0915+MIN(B603/12,1390000)*12*(0.0504+0)+B603*0.005,0)</f>
        <v/>
      </c>
      <c r="F603" s="21">
        <f>IF(B603&lt;741000,0,IF(B603&lt;2191000,B603-740000,IF(B603&lt;2193000,1451000,IF(B603&lt;2196000,1453000,IF(B603&lt;2200000,1456000,IF(B603&lt;3600000,ROUND(ROUNDDOWN(B603/4,-3)*2.8,0)-80000,IF(B603&lt;6600000,ROUND(ROUNDDOWN(B603/4,-3)*3.2,0)-440000,IF(B603&lt;8500000,ROUNDDOWN(B603*0.9,0)-1100000,B603-1950000))))))))</f>
        <v/>
      </c>
      <c r="G603" s="21">
        <f>IF(F603&gt;23500000,NA(),IF(F603&lt;=4890000,1040000,IF(F603&lt;=6550000,670000,620000)))</f>
        <v/>
      </c>
      <c r="H603" s="21">
        <f>IF(D603&lt;=0,0,MAX(0,MIN(2000000,D603-MIN(100000,ROUNDDOWN(F603*0.05,0)))))</f>
        <v/>
      </c>
      <c r="I603" s="21">
        <f>IF(C603&lt;=2000,0,MIN(C603,ROUNDDOWN(F603*0.4,0))-2000)</f>
        <v/>
      </c>
      <c r="J603" s="21">
        <f>MAX(0,ROUNDDOWN(F603-E603-G603,-3))</f>
        <v/>
      </c>
      <c r="K603" s="21">
        <f>MAX(0,ROUNDDOWN(F603-E603-G603-H603-I603,-3))</f>
        <v/>
      </c>
      <c r="L603" s="21">
        <f>MAX(0,ROUNDDOWN(F603-E603-G603-H603,-3))</f>
        <v/>
      </c>
      <c r="M603" s="21">
        <f>IF(J603&lt;=0,0,ROUNDDOWN((J603*LOOKUP(J603,{0,1950001,3300001,6950001,9000001,18000001,40000001},{0.05,0.1,0.2,0.23,0.33,0.4,0.45})-LOOKUP(J603,{0,1950001,3300001,6950001,9000001,18000001,40000001},{0,97500,427500,636000,1536000,2796000,4796000}))*1.021,-2))</f>
        <v/>
      </c>
      <c r="N603" s="21">
        <f>IF(K603&lt;=0,0,ROUNDDOWN((K603*LOOKUP(K603,{0,1950001,3300001,6950001,9000001,18000001,40000001},{0.05,0.1,0.2,0.23,0.33,0.4,0.45})-LOOKUP(K603,{0,1950001,3300001,6950001,9000001,18000001,40000001},{0,97500,427500,636000,1536000,2796000,4796000}))*1.021,-2))</f>
        <v/>
      </c>
      <c r="O603" s="21">
        <f>IF(L603&lt;=0,0,ROUNDDOWN((L603*LOOKUP(L603,{0,1950001,3300001,6950001,9000001,18000001,40000001},{0.05,0.1,0.2,0.23,0.33,0.4,0.45})-LOOKUP(L603,{0,1950001,3300001,6950001,9000001,18000001,40000001},{0,97500,427500,636000,1536000,2796000,4796000}))*1.021,-2))</f>
        <v/>
      </c>
      <c r="P603" s="21">
        <f>MAX(0,ROUNDDOWN(F603-E603-430000,-3))</f>
        <v/>
      </c>
      <c r="Q603" s="21">
        <f>MAX(0,ROUNDDOWN(F603-E603-430000-H603,-3))</f>
        <v/>
      </c>
      <c r="R603" s="21">
        <f>IF(F603&lt;=450000,0,MAX(0,P603*0.06-MIN(50000,P603)*0.03))</f>
        <v/>
      </c>
      <c r="S603" s="21">
        <f>IF(F603&lt;=450000,0,MAX(0,P603*0.04-MIN(50000,P603)*0.02))</f>
        <v/>
      </c>
      <c r="T603" s="21">
        <f>IF(F603&lt;=450000,0,MAX(0,Q603*0.06-MIN(50000,Q603)*0.03))</f>
        <v/>
      </c>
      <c r="U603" s="21">
        <f>IF(F603&lt;=450000,0,MAX(0,Q603*0.04-MIN(50000,Q603)*0.02))</f>
        <v/>
      </c>
      <c r="V603" s="21">
        <f>50000+MAX(0,G603-480000)</f>
        <v/>
      </c>
      <c r="W603" s="21">
        <f>P603-V603</f>
        <v/>
      </c>
      <c r="X603" s="21">
        <f>Q603-V603</f>
        <v/>
      </c>
      <c r="Y603" s="22">
        <f>IF(W603&lt;0,0.9,LOOKUP(W603,{0,1950001,3300001,6950001,9000001,18000001,40000001},{0.84895,0.7979,0.6958,0.66517,0.56307,0.4916,0.44055}))</f>
        <v/>
      </c>
      <c r="Z603" s="22">
        <f>IF(X603&lt;0,0.9,LOOKUP(X603,{0,1950001,3300001,6950001,9000001,18000001,40000001},{0.84895,0.7979,0.6958,0.66517,0.56307,0.4916,0.44055}))</f>
        <v/>
      </c>
      <c r="AA603" s="22">
        <f>IF(W603&lt;0,0,CHOOSE(MATCH(W603,{0,1950001,3300001,6950001,9000001},1),5.105/84.895,10.21/79.79,20.42/69.58,23.483/66.517,33.693/56.307))</f>
        <v/>
      </c>
      <c r="AB603" s="21">
        <f>IF(C603&lt;=2000,0,(MIN(C603,ROUNDDOWN(F603*0.3,0))-2000)*0.1)</f>
        <v/>
      </c>
      <c r="AC603" s="21">
        <f>IF(C603&lt;=2000,0,MIN((C603-2000)*Y603,(R603+S603)*0.2))</f>
        <v/>
      </c>
      <c r="AD603" s="21">
        <f>IF(C603&lt;=2000,0,MIN((C603-2000)*Z603,(T603+U603)*0.2))</f>
        <v/>
      </c>
      <c r="AE603" s="21">
        <f>AC603*AA603</f>
        <v/>
      </c>
      <c r="AF603" s="21">
        <f>ROUNDDOWN(R603,-2)+ROUNDDOWN(S603,-2)</f>
        <v/>
      </c>
      <c r="AG603" s="21">
        <f>ROUNDDOWN(MAX(0,R603-(AB603+AC603+AE603)*0.6),-2)+ROUNDDOWN(MAX(0,S603-(AB603+AC603+AE603)*0.4),-2)</f>
        <v/>
      </c>
      <c r="AH603" s="21">
        <f>ROUNDDOWN(MAX(0,T603-(AB603+AD603)*0.6),-2)+ROUNDDOWN(MAX(0,U603-(AB603+AD603)*0.4),-2)</f>
        <v/>
      </c>
      <c r="AI603" s="21">
        <f>ROUNDDOWN(T603,-2)+ROUNDDOWN(U603,-2)</f>
        <v/>
      </c>
      <c r="AJ603" s="21">
        <f>M603+AF603</f>
        <v/>
      </c>
      <c r="AK603" s="21">
        <f>M603+AG603</f>
        <v/>
      </c>
      <c r="AL603" s="21">
        <f>N603+AH603</f>
        <v/>
      </c>
      <c r="AM603" s="21">
        <f>O603+AI603</f>
        <v/>
      </c>
      <c r="AN603" s="21">
        <f>N603+AI603</f>
        <v/>
      </c>
      <c r="AO603" s="21">
        <f>ROUNDDOWN((R603+S603)*0.2/Y603+2000,0)</f>
        <v/>
      </c>
      <c r="AP603" s="21">
        <f>ROUNDDOWN((T603+U603)*0.2/Z603+2000,0)</f>
        <v/>
      </c>
      <c r="AQ603" s="21">
        <f>AL603-AK603</f>
        <v/>
      </c>
      <c r="AR603" s="21">
        <f>AM603-AK603</f>
        <v/>
      </c>
      <c r="AS603" s="21">
        <f>AM603-AL603</f>
        <v/>
      </c>
      <c r="AT603" s="21">
        <f>AK603+C603-AJ603</f>
        <v/>
      </c>
      <c r="AU603" s="21">
        <f>AL603+C603-AM603</f>
        <v/>
      </c>
      <c r="AV603" s="21">
        <f>AN603+C603-AM603</f>
        <v/>
      </c>
    </row>
    <row r="604">
      <c r="A604" t="inlineStr">
        <is>
          <t>医療費の境目</t>
        </is>
      </c>
      <c r="B604" s="21">
        <f>'3_医療費の境目'!$B$3</f>
        <v/>
      </c>
      <c r="C604" s="21">
        <f>IF('3_医療費の境目'!$B$4="",AO604,'3_医療費の境目'!$B$4)</f>
        <v/>
      </c>
      <c r="D604" s="21">
        <f>'3_医療費の境目'!D604</f>
        <v/>
      </c>
      <c r="E604" s="21">
        <f>ROUND(MIN(B604/12,650000)*12*0.0915+MIN(B604/12,1390000)*12*(0.0504+0)+B604*0.005,0)</f>
        <v/>
      </c>
      <c r="F604" s="21">
        <f>IF(B604&lt;741000,0,IF(B604&lt;2191000,B604-740000,IF(B604&lt;2193000,1451000,IF(B604&lt;2196000,1453000,IF(B604&lt;2200000,1456000,IF(B604&lt;3600000,ROUND(ROUNDDOWN(B604/4,-3)*2.8,0)-80000,IF(B604&lt;6600000,ROUND(ROUNDDOWN(B604/4,-3)*3.2,0)-440000,IF(B604&lt;8500000,ROUNDDOWN(B604*0.9,0)-1100000,B604-1950000))))))))</f>
        <v/>
      </c>
      <c r="G604" s="21">
        <f>IF(F604&gt;23500000,NA(),IF(F604&lt;=4890000,1040000,IF(F604&lt;=6550000,670000,620000)))</f>
        <v/>
      </c>
      <c r="H604" s="21">
        <f>IF(D604&lt;=0,0,MAX(0,MIN(2000000,D604-MIN(100000,ROUNDDOWN(F604*0.05,0)))))</f>
        <v/>
      </c>
      <c r="I604" s="21">
        <f>IF(C604&lt;=2000,0,MIN(C604,ROUNDDOWN(F604*0.4,0))-2000)</f>
        <v/>
      </c>
      <c r="J604" s="21">
        <f>MAX(0,ROUNDDOWN(F604-E604-G604,-3))</f>
        <v/>
      </c>
      <c r="K604" s="21">
        <f>MAX(0,ROUNDDOWN(F604-E604-G604-H604-I604,-3))</f>
        <v/>
      </c>
      <c r="L604" s="21">
        <f>MAX(0,ROUNDDOWN(F604-E604-G604-H604,-3))</f>
        <v/>
      </c>
      <c r="M604" s="21">
        <f>IF(J604&lt;=0,0,ROUNDDOWN((J604*LOOKUP(J604,{0,1950001,3300001,6950001,9000001,18000001,40000001},{0.05,0.1,0.2,0.23,0.33,0.4,0.45})-LOOKUP(J604,{0,1950001,3300001,6950001,9000001,18000001,40000001},{0,97500,427500,636000,1536000,2796000,4796000}))*1.021,-2))</f>
        <v/>
      </c>
      <c r="N604" s="21">
        <f>IF(K604&lt;=0,0,ROUNDDOWN((K604*LOOKUP(K604,{0,1950001,3300001,6950001,9000001,18000001,40000001},{0.05,0.1,0.2,0.23,0.33,0.4,0.45})-LOOKUP(K604,{0,1950001,3300001,6950001,9000001,18000001,40000001},{0,97500,427500,636000,1536000,2796000,4796000}))*1.021,-2))</f>
        <v/>
      </c>
      <c r="O604" s="21">
        <f>IF(L604&lt;=0,0,ROUNDDOWN((L604*LOOKUP(L604,{0,1950001,3300001,6950001,9000001,18000001,40000001},{0.05,0.1,0.2,0.23,0.33,0.4,0.45})-LOOKUP(L604,{0,1950001,3300001,6950001,9000001,18000001,40000001},{0,97500,427500,636000,1536000,2796000,4796000}))*1.021,-2))</f>
        <v/>
      </c>
      <c r="P604" s="21">
        <f>MAX(0,ROUNDDOWN(F604-E604-430000,-3))</f>
        <v/>
      </c>
      <c r="Q604" s="21">
        <f>MAX(0,ROUNDDOWN(F604-E604-430000-H604,-3))</f>
        <v/>
      </c>
      <c r="R604" s="21">
        <f>IF(F604&lt;=450000,0,MAX(0,P604*0.06-MIN(50000,P604)*0.03))</f>
        <v/>
      </c>
      <c r="S604" s="21">
        <f>IF(F604&lt;=450000,0,MAX(0,P604*0.04-MIN(50000,P604)*0.02))</f>
        <v/>
      </c>
      <c r="T604" s="21">
        <f>IF(F604&lt;=450000,0,MAX(0,Q604*0.06-MIN(50000,Q604)*0.03))</f>
        <v/>
      </c>
      <c r="U604" s="21">
        <f>IF(F604&lt;=450000,0,MAX(0,Q604*0.04-MIN(50000,Q604)*0.02))</f>
        <v/>
      </c>
      <c r="V604" s="21">
        <f>50000+MAX(0,G604-480000)</f>
        <v/>
      </c>
      <c r="W604" s="21">
        <f>P604-V604</f>
        <v/>
      </c>
      <c r="X604" s="21">
        <f>Q604-V604</f>
        <v/>
      </c>
      <c r="Y604" s="22">
        <f>IF(W604&lt;0,0.9,LOOKUP(W604,{0,1950001,3300001,6950001,9000001,18000001,40000001},{0.84895,0.7979,0.6958,0.66517,0.56307,0.4916,0.44055}))</f>
        <v/>
      </c>
      <c r="Z604" s="22">
        <f>IF(X604&lt;0,0.9,LOOKUP(X604,{0,1950001,3300001,6950001,9000001,18000001,40000001},{0.84895,0.7979,0.6958,0.66517,0.56307,0.4916,0.44055}))</f>
        <v/>
      </c>
      <c r="AA604" s="22">
        <f>IF(W604&lt;0,0,CHOOSE(MATCH(W604,{0,1950001,3300001,6950001,9000001},1),5.105/84.895,10.21/79.79,20.42/69.58,23.483/66.517,33.693/56.307))</f>
        <v/>
      </c>
      <c r="AB604" s="21">
        <f>IF(C604&lt;=2000,0,(MIN(C604,ROUNDDOWN(F604*0.3,0))-2000)*0.1)</f>
        <v/>
      </c>
      <c r="AC604" s="21">
        <f>IF(C604&lt;=2000,0,MIN((C604-2000)*Y604,(R604+S604)*0.2))</f>
        <v/>
      </c>
      <c r="AD604" s="21">
        <f>IF(C604&lt;=2000,0,MIN((C604-2000)*Z604,(T604+U604)*0.2))</f>
        <v/>
      </c>
      <c r="AE604" s="21">
        <f>AC604*AA604</f>
        <v/>
      </c>
      <c r="AF604" s="21">
        <f>ROUNDDOWN(R604,-2)+ROUNDDOWN(S604,-2)</f>
        <v/>
      </c>
      <c r="AG604" s="21">
        <f>ROUNDDOWN(MAX(0,R604-(AB604+AC604+AE604)*0.6),-2)+ROUNDDOWN(MAX(0,S604-(AB604+AC604+AE604)*0.4),-2)</f>
        <v/>
      </c>
      <c r="AH604" s="21">
        <f>ROUNDDOWN(MAX(0,T604-(AB604+AD604)*0.6),-2)+ROUNDDOWN(MAX(0,U604-(AB604+AD604)*0.4),-2)</f>
        <v/>
      </c>
      <c r="AI604" s="21">
        <f>ROUNDDOWN(T604,-2)+ROUNDDOWN(U604,-2)</f>
        <v/>
      </c>
      <c r="AJ604" s="21">
        <f>M604+AF604</f>
        <v/>
      </c>
      <c r="AK604" s="21">
        <f>M604+AG604</f>
        <v/>
      </c>
      <c r="AL604" s="21">
        <f>N604+AH604</f>
        <v/>
      </c>
      <c r="AM604" s="21">
        <f>O604+AI604</f>
        <v/>
      </c>
      <c r="AN604" s="21">
        <f>N604+AI604</f>
        <v/>
      </c>
      <c r="AO604" s="21">
        <f>ROUNDDOWN((R604+S604)*0.2/Y604+2000,0)</f>
        <v/>
      </c>
      <c r="AP604" s="21">
        <f>ROUNDDOWN((T604+U604)*0.2/Z604+2000,0)</f>
        <v/>
      </c>
      <c r="AQ604" s="21">
        <f>AL604-AK604</f>
        <v/>
      </c>
      <c r="AR604" s="21">
        <f>AM604-AK604</f>
        <v/>
      </c>
      <c r="AS604" s="21">
        <f>AM604-AL604</f>
        <v/>
      </c>
      <c r="AT604" s="21">
        <f>AK604+C604-AJ604</f>
        <v/>
      </c>
      <c r="AU604" s="21">
        <f>AL604+C604-AM604</f>
        <v/>
      </c>
      <c r="AV604" s="21">
        <f>AN604+C604-AM604</f>
        <v/>
      </c>
    </row>
    <row r="605">
      <c r="A605" t="inlineStr">
        <is>
          <t>医療費の境目</t>
        </is>
      </c>
      <c r="B605" s="21">
        <f>'3_医療費の境目'!$B$3</f>
        <v/>
      </c>
      <c r="C605" s="21">
        <f>IF('3_医療費の境目'!$B$4="",AO605,'3_医療費の境目'!$B$4)</f>
        <v/>
      </c>
      <c r="D605" s="21">
        <f>'3_医療費の境目'!D605</f>
        <v/>
      </c>
      <c r="E605" s="21">
        <f>ROUND(MIN(B605/12,650000)*12*0.0915+MIN(B605/12,1390000)*12*(0.0504+0)+B605*0.005,0)</f>
        <v/>
      </c>
      <c r="F605" s="21">
        <f>IF(B605&lt;741000,0,IF(B605&lt;2191000,B605-740000,IF(B605&lt;2193000,1451000,IF(B605&lt;2196000,1453000,IF(B605&lt;2200000,1456000,IF(B605&lt;3600000,ROUND(ROUNDDOWN(B605/4,-3)*2.8,0)-80000,IF(B605&lt;6600000,ROUND(ROUNDDOWN(B605/4,-3)*3.2,0)-440000,IF(B605&lt;8500000,ROUNDDOWN(B605*0.9,0)-1100000,B605-1950000))))))))</f>
        <v/>
      </c>
      <c r="G605" s="21">
        <f>IF(F605&gt;23500000,NA(),IF(F605&lt;=4890000,1040000,IF(F605&lt;=6550000,670000,620000)))</f>
        <v/>
      </c>
      <c r="H605" s="21">
        <f>IF(D605&lt;=0,0,MAX(0,MIN(2000000,D605-MIN(100000,ROUNDDOWN(F605*0.05,0)))))</f>
        <v/>
      </c>
      <c r="I605" s="21">
        <f>IF(C605&lt;=2000,0,MIN(C605,ROUNDDOWN(F605*0.4,0))-2000)</f>
        <v/>
      </c>
      <c r="J605" s="21">
        <f>MAX(0,ROUNDDOWN(F605-E605-G605,-3))</f>
        <v/>
      </c>
      <c r="K605" s="21">
        <f>MAX(0,ROUNDDOWN(F605-E605-G605-H605-I605,-3))</f>
        <v/>
      </c>
      <c r="L605" s="21">
        <f>MAX(0,ROUNDDOWN(F605-E605-G605-H605,-3))</f>
        <v/>
      </c>
      <c r="M605" s="21">
        <f>IF(J605&lt;=0,0,ROUNDDOWN((J605*LOOKUP(J605,{0,1950001,3300001,6950001,9000001,18000001,40000001},{0.05,0.1,0.2,0.23,0.33,0.4,0.45})-LOOKUP(J605,{0,1950001,3300001,6950001,9000001,18000001,40000001},{0,97500,427500,636000,1536000,2796000,4796000}))*1.021,-2))</f>
        <v/>
      </c>
      <c r="N605" s="21">
        <f>IF(K605&lt;=0,0,ROUNDDOWN((K605*LOOKUP(K605,{0,1950001,3300001,6950001,9000001,18000001,40000001},{0.05,0.1,0.2,0.23,0.33,0.4,0.45})-LOOKUP(K605,{0,1950001,3300001,6950001,9000001,18000001,40000001},{0,97500,427500,636000,1536000,2796000,4796000}))*1.021,-2))</f>
        <v/>
      </c>
      <c r="O605" s="21">
        <f>IF(L605&lt;=0,0,ROUNDDOWN((L605*LOOKUP(L605,{0,1950001,3300001,6950001,9000001,18000001,40000001},{0.05,0.1,0.2,0.23,0.33,0.4,0.45})-LOOKUP(L605,{0,1950001,3300001,6950001,9000001,18000001,40000001},{0,97500,427500,636000,1536000,2796000,4796000}))*1.021,-2))</f>
        <v/>
      </c>
      <c r="P605" s="21">
        <f>MAX(0,ROUNDDOWN(F605-E605-430000,-3))</f>
        <v/>
      </c>
      <c r="Q605" s="21">
        <f>MAX(0,ROUNDDOWN(F605-E605-430000-H605,-3))</f>
        <v/>
      </c>
      <c r="R605" s="21">
        <f>IF(F605&lt;=450000,0,MAX(0,P605*0.06-MIN(50000,P605)*0.03))</f>
        <v/>
      </c>
      <c r="S605" s="21">
        <f>IF(F605&lt;=450000,0,MAX(0,P605*0.04-MIN(50000,P605)*0.02))</f>
        <v/>
      </c>
      <c r="T605" s="21">
        <f>IF(F605&lt;=450000,0,MAX(0,Q605*0.06-MIN(50000,Q605)*0.03))</f>
        <v/>
      </c>
      <c r="U605" s="21">
        <f>IF(F605&lt;=450000,0,MAX(0,Q605*0.04-MIN(50000,Q605)*0.02))</f>
        <v/>
      </c>
      <c r="V605" s="21">
        <f>50000+MAX(0,G605-480000)</f>
        <v/>
      </c>
      <c r="W605" s="21">
        <f>P605-V605</f>
        <v/>
      </c>
      <c r="X605" s="21">
        <f>Q605-V605</f>
        <v/>
      </c>
      <c r="Y605" s="22">
        <f>IF(W605&lt;0,0.9,LOOKUP(W605,{0,1950001,3300001,6950001,9000001,18000001,40000001},{0.84895,0.7979,0.6958,0.66517,0.56307,0.4916,0.44055}))</f>
        <v/>
      </c>
      <c r="Z605" s="22">
        <f>IF(X605&lt;0,0.9,LOOKUP(X605,{0,1950001,3300001,6950001,9000001,18000001,40000001},{0.84895,0.7979,0.6958,0.66517,0.56307,0.4916,0.44055}))</f>
        <v/>
      </c>
      <c r="AA605" s="22">
        <f>IF(W605&lt;0,0,CHOOSE(MATCH(W605,{0,1950001,3300001,6950001,9000001},1),5.105/84.895,10.21/79.79,20.42/69.58,23.483/66.517,33.693/56.307))</f>
        <v/>
      </c>
      <c r="AB605" s="21">
        <f>IF(C605&lt;=2000,0,(MIN(C605,ROUNDDOWN(F605*0.3,0))-2000)*0.1)</f>
        <v/>
      </c>
      <c r="AC605" s="21">
        <f>IF(C605&lt;=2000,0,MIN((C605-2000)*Y605,(R605+S605)*0.2))</f>
        <v/>
      </c>
      <c r="AD605" s="21">
        <f>IF(C605&lt;=2000,0,MIN((C605-2000)*Z605,(T605+U605)*0.2))</f>
        <v/>
      </c>
      <c r="AE605" s="21">
        <f>AC605*AA605</f>
        <v/>
      </c>
      <c r="AF605" s="21">
        <f>ROUNDDOWN(R605,-2)+ROUNDDOWN(S605,-2)</f>
        <v/>
      </c>
      <c r="AG605" s="21">
        <f>ROUNDDOWN(MAX(0,R605-(AB605+AC605+AE605)*0.6),-2)+ROUNDDOWN(MAX(0,S605-(AB605+AC605+AE605)*0.4),-2)</f>
        <v/>
      </c>
      <c r="AH605" s="21">
        <f>ROUNDDOWN(MAX(0,T605-(AB605+AD605)*0.6),-2)+ROUNDDOWN(MAX(0,U605-(AB605+AD605)*0.4),-2)</f>
        <v/>
      </c>
      <c r="AI605" s="21">
        <f>ROUNDDOWN(T605,-2)+ROUNDDOWN(U605,-2)</f>
        <v/>
      </c>
      <c r="AJ605" s="21">
        <f>M605+AF605</f>
        <v/>
      </c>
      <c r="AK605" s="21">
        <f>M605+AG605</f>
        <v/>
      </c>
      <c r="AL605" s="21">
        <f>N605+AH605</f>
        <v/>
      </c>
      <c r="AM605" s="21">
        <f>O605+AI605</f>
        <v/>
      </c>
      <c r="AN605" s="21">
        <f>N605+AI605</f>
        <v/>
      </c>
      <c r="AO605" s="21">
        <f>ROUNDDOWN((R605+S605)*0.2/Y605+2000,0)</f>
        <v/>
      </c>
      <c r="AP605" s="21">
        <f>ROUNDDOWN((T605+U605)*0.2/Z605+2000,0)</f>
        <v/>
      </c>
      <c r="AQ605" s="21">
        <f>AL605-AK605</f>
        <v/>
      </c>
      <c r="AR605" s="21">
        <f>AM605-AK605</f>
        <v/>
      </c>
      <c r="AS605" s="21">
        <f>AM605-AL605</f>
        <v/>
      </c>
      <c r="AT605" s="21">
        <f>AK605+C605-AJ605</f>
        <v/>
      </c>
      <c r="AU605" s="21">
        <f>AL605+C605-AM605</f>
        <v/>
      </c>
      <c r="AV605" s="21">
        <f>AN605+C605-AM605</f>
        <v/>
      </c>
    </row>
    <row r="606">
      <c r="A606" t="inlineStr">
        <is>
          <t>医療費の境目</t>
        </is>
      </c>
      <c r="B606" s="21">
        <f>'3_医療費の境目'!$B$3</f>
        <v/>
      </c>
      <c r="C606" s="21">
        <f>IF('3_医療費の境目'!$B$4="",AO606,'3_医療費の境目'!$B$4)</f>
        <v/>
      </c>
      <c r="D606" s="21">
        <f>'3_医療費の境目'!D606</f>
        <v/>
      </c>
      <c r="E606" s="21">
        <f>ROUND(MIN(B606/12,650000)*12*0.0915+MIN(B606/12,1390000)*12*(0.0504+0)+B606*0.005,0)</f>
        <v/>
      </c>
      <c r="F606" s="21">
        <f>IF(B606&lt;741000,0,IF(B606&lt;2191000,B606-740000,IF(B606&lt;2193000,1451000,IF(B606&lt;2196000,1453000,IF(B606&lt;2200000,1456000,IF(B606&lt;3600000,ROUND(ROUNDDOWN(B606/4,-3)*2.8,0)-80000,IF(B606&lt;6600000,ROUND(ROUNDDOWN(B606/4,-3)*3.2,0)-440000,IF(B606&lt;8500000,ROUNDDOWN(B606*0.9,0)-1100000,B606-1950000))))))))</f>
        <v/>
      </c>
      <c r="G606" s="21">
        <f>IF(F606&gt;23500000,NA(),IF(F606&lt;=4890000,1040000,IF(F606&lt;=6550000,670000,620000)))</f>
        <v/>
      </c>
      <c r="H606" s="21">
        <f>IF(D606&lt;=0,0,MAX(0,MIN(2000000,D606-MIN(100000,ROUNDDOWN(F606*0.05,0)))))</f>
        <v/>
      </c>
      <c r="I606" s="21">
        <f>IF(C606&lt;=2000,0,MIN(C606,ROUNDDOWN(F606*0.4,0))-2000)</f>
        <v/>
      </c>
      <c r="J606" s="21">
        <f>MAX(0,ROUNDDOWN(F606-E606-G606,-3))</f>
        <v/>
      </c>
      <c r="K606" s="21">
        <f>MAX(0,ROUNDDOWN(F606-E606-G606-H606-I606,-3))</f>
        <v/>
      </c>
      <c r="L606" s="21">
        <f>MAX(0,ROUNDDOWN(F606-E606-G606-H606,-3))</f>
        <v/>
      </c>
      <c r="M606" s="21">
        <f>IF(J606&lt;=0,0,ROUNDDOWN((J606*LOOKUP(J606,{0,1950001,3300001,6950001,9000001,18000001,40000001},{0.05,0.1,0.2,0.23,0.33,0.4,0.45})-LOOKUP(J606,{0,1950001,3300001,6950001,9000001,18000001,40000001},{0,97500,427500,636000,1536000,2796000,4796000}))*1.021,-2))</f>
        <v/>
      </c>
      <c r="N606" s="21">
        <f>IF(K606&lt;=0,0,ROUNDDOWN((K606*LOOKUP(K606,{0,1950001,3300001,6950001,9000001,18000001,40000001},{0.05,0.1,0.2,0.23,0.33,0.4,0.45})-LOOKUP(K606,{0,1950001,3300001,6950001,9000001,18000001,40000001},{0,97500,427500,636000,1536000,2796000,4796000}))*1.021,-2))</f>
        <v/>
      </c>
      <c r="O606" s="21">
        <f>IF(L606&lt;=0,0,ROUNDDOWN((L606*LOOKUP(L606,{0,1950001,3300001,6950001,9000001,18000001,40000001},{0.05,0.1,0.2,0.23,0.33,0.4,0.45})-LOOKUP(L606,{0,1950001,3300001,6950001,9000001,18000001,40000001},{0,97500,427500,636000,1536000,2796000,4796000}))*1.021,-2))</f>
        <v/>
      </c>
      <c r="P606" s="21">
        <f>MAX(0,ROUNDDOWN(F606-E606-430000,-3))</f>
        <v/>
      </c>
      <c r="Q606" s="21">
        <f>MAX(0,ROUNDDOWN(F606-E606-430000-H606,-3))</f>
        <v/>
      </c>
      <c r="R606" s="21">
        <f>IF(F606&lt;=450000,0,MAX(0,P606*0.06-MIN(50000,P606)*0.03))</f>
        <v/>
      </c>
      <c r="S606" s="21">
        <f>IF(F606&lt;=450000,0,MAX(0,P606*0.04-MIN(50000,P606)*0.02))</f>
        <v/>
      </c>
      <c r="T606" s="21">
        <f>IF(F606&lt;=450000,0,MAX(0,Q606*0.06-MIN(50000,Q606)*0.03))</f>
        <v/>
      </c>
      <c r="U606" s="21">
        <f>IF(F606&lt;=450000,0,MAX(0,Q606*0.04-MIN(50000,Q606)*0.02))</f>
        <v/>
      </c>
      <c r="V606" s="21">
        <f>50000+MAX(0,G606-480000)</f>
        <v/>
      </c>
      <c r="W606" s="21">
        <f>P606-V606</f>
        <v/>
      </c>
      <c r="X606" s="21">
        <f>Q606-V606</f>
        <v/>
      </c>
      <c r="Y606" s="22">
        <f>IF(W606&lt;0,0.9,LOOKUP(W606,{0,1950001,3300001,6950001,9000001,18000001,40000001},{0.84895,0.7979,0.6958,0.66517,0.56307,0.4916,0.44055}))</f>
        <v/>
      </c>
      <c r="Z606" s="22">
        <f>IF(X606&lt;0,0.9,LOOKUP(X606,{0,1950001,3300001,6950001,9000001,18000001,40000001},{0.84895,0.7979,0.6958,0.66517,0.56307,0.4916,0.44055}))</f>
        <v/>
      </c>
      <c r="AA606" s="22">
        <f>IF(W606&lt;0,0,CHOOSE(MATCH(W606,{0,1950001,3300001,6950001,9000001},1),5.105/84.895,10.21/79.79,20.42/69.58,23.483/66.517,33.693/56.307))</f>
        <v/>
      </c>
      <c r="AB606" s="21">
        <f>IF(C606&lt;=2000,0,(MIN(C606,ROUNDDOWN(F606*0.3,0))-2000)*0.1)</f>
        <v/>
      </c>
      <c r="AC606" s="21">
        <f>IF(C606&lt;=2000,0,MIN((C606-2000)*Y606,(R606+S606)*0.2))</f>
        <v/>
      </c>
      <c r="AD606" s="21">
        <f>IF(C606&lt;=2000,0,MIN((C606-2000)*Z606,(T606+U606)*0.2))</f>
        <v/>
      </c>
      <c r="AE606" s="21">
        <f>AC606*AA606</f>
        <v/>
      </c>
      <c r="AF606" s="21">
        <f>ROUNDDOWN(R606,-2)+ROUNDDOWN(S606,-2)</f>
        <v/>
      </c>
      <c r="AG606" s="21">
        <f>ROUNDDOWN(MAX(0,R606-(AB606+AC606+AE606)*0.6),-2)+ROUNDDOWN(MAX(0,S606-(AB606+AC606+AE606)*0.4),-2)</f>
        <v/>
      </c>
      <c r="AH606" s="21">
        <f>ROUNDDOWN(MAX(0,T606-(AB606+AD606)*0.6),-2)+ROUNDDOWN(MAX(0,U606-(AB606+AD606)*0.4),-2)</f>
        <v/>
      </c>
      <c r="AI606" s="21">
        <f>ROUNDDOWN(T606,-2)+ROUNDDOWN(U606,-2)</f>
        <v/>
      </c>
      <c r="AJ606" s="21">
        <f>M606+AF606</f>
        <v/>
      </c>
      <c r="AK606" s="21">
        <f>M606+AG606</f>
        <v/>
      </c>
      <c r="AL606" s="21">
        <f>N606+AH606</f>
        <v/>
      </c>
      <c r="AM606" s="21">
        <f>O606+AI606</f>
        <v/>
      </c>
      <c r="AN606" s="21">
        <f>N606+AI606</f>
        <v/>
      </c>
      <c r="AO606" s="21">
        <f>ROUNDDOWN((R606+S606)*0.2/Y606+2000,0)</f>
        <v/>
      </c>
      <c r="AP606" s="21">
        <f>ROUNDDOWN((T606+U606)*0.2/Z606+2000,0)</f>
        <v/>
      </c>
      <c r="AQ606" s="21">
        <f>AL606-AK606</f>
        <v/>
      </c>
      <c r="AR606" s="21">
        <f>AM606-AK606</f>
        <v/>
      </c>
      <c r="AS606" s="21">
        <f>AM606-AL606</f>
        <v/>
      </c>
      <c r="AT606" s="21">
        <f>AK606+C606-AJ606</f>
        <v/>
      </c>
      <c r="AU606" s="21">
        <f>AL606+C606-AM606</f>
        <v/>
      </c>
      <c r="AV606" s="21">
        <f>AN606+C606-AM606</f>
        <v/>
      </c>
    </row>
    <row r="607">
      <c r="A607" t="inlineStr">
        <is>
          <t>医療費の境目</t>
        </is>
      </c>
      <c r="B607" s="21">
        <f>'3_医療費の境目'!$B$3</f>
        <v/>
      </c>
      <c r="C607" s="21">
        <f>IF('3_医療費の境目'!$B$4="",AO607,'3_医療費の境目'!$B$4)</f>
        <v/>
      </c>
      <c r="D607" s="21">
        <f>'3_医療費の境目'!D607</f>
        <v/>
      </c>
      <c r="E607" s="21">
        <f>ROUND(MIN(B607/12,650000)*12*0.0915+MIN(B607/12,1390000)*12*(0.0504+0)+B607*0.005,0)</f>
        <v/>
      </c>
      <c r="F607" s="21">
        <f>IF(B607&lt;741000,0,IF(B607&lt;2191000,B607-740000,IF(B607&lt;2193000,1451000,IF(B607&lt;2196000,1453000,IF(B607&lt;2200000,1456000,IF(B607&lt;3600000,ROUND(ROUNDDOWN(B607/4,-3)*2.8,0)-80000,IF(B607&lt;6600000,ROUND(ROUNDDOWN(B607/4,-3)*3.2,0)-440000,IF(B607&lt;8500000,ROUNDDOWN(B607*0.9,0)-1100000,B607-1950000))))))))</f>
        <v/>
      </c>
      <c r="G607" s="21">
        <f>IF(F607&gt;23500000,NA(),IF(F607&lt;=4890000,1040000,IF(F607&lt;=6550000,670000,620000)))</f>
        <v/>
      </c>
      <c r="H607" s="21">
        <f>IF(D607&lt;=0,0,MAX(0,MIN(2000000,D607-MIN(100000,ROUNDDOWN(F607*0.05,0)))))</f>
        <v/>
      </c>
      <c r="I607" s="21">
        <f>IF(C607&lt;=2000,0,MIN(C607,ROUNDDOWN(F607*0.4,0))-2000)</f>
        <v/>
      </c>
      <c r="J607" s="21">
        <f>MAX(0,ROUNDDOWN(F607-E607-G607,-3))</f>
        <v/>
      </c>
      <c r="K607" s="21">
        <f>MAX(0,ROUNDDOWN(F607-E607-G607-H607-I607,-3))</f>
        <v/>
      </c>
      <c r="L607" s="21">
        <f>MAX(0,ROUNDDOWN(F607-E607-G607-H607,-3))</f>
        <v/>
      </c>
      <c r="M607" s="21">
        <f>IF(J607&lt;=0,0,ROUNDDOWN((J607*LOOKUP(J607,{0,1950001,3300001,6950001,9000001,18000001,40000001},{0.05,0.1,0.2,0.23,0.33,0.4,0.45})-LOOKUP(J607,{0,1950001,3300001,6950001,9000001,18000001,40000001},{0,97500,427500,636000,1536000,2796000,4796000}))*1.021,-2))</f>
        <v/>
      </c>
      <c r="N607" s="21">
        <f>IF(K607&lt;=0,0,ROUNDDOWN((K607*LOOKUP(K607,{0,1950001,3300001,6950001,9000001,18000001,40000001},{0.05,0.1,0.2,0.23,0.33,0.4,0.45})-LOOKUP(K607,{0,1950001,3300001,6950001,9000001,18000001,40000001},{0,97500,427500,636000,1536000,2796000,4796000}))*1.021,-2))</f>
        <v/>
      </c>
      <c r="O607" s="21">
        <f>IF(L607&lt;=0,0,ROUNDDOWN((L607*LOOKUP(L607,{0,1950001,3300001,6950001,9000001,18000001,40000001},{0.05,0.1,0.2,0.23,0.33,0.4,0.45})-LOOKUP(L607,{0,1950001,3300001,6950001,9000001,18000001,40000001},{0,97500,427500,636000,1536000,2796000,4796000}))*1.021,-2))</f>
        <v/>
      </c>
      <c r="P607" s="21">
        <f>MAX(0,ROUNDDOWN(F607-E607-430000,-3))</f>
        <v/>
      </c>
      <c r="Q607" s="21">
        <f>MAX(0,ROUNDDOWN(F607-E607-430000-H607,-3))</f>
        <v/>
      </c>
      <c r="R607" s="21">
        <f>IF(F607&lt;=450000,0,MAX(0,P607*0.06-MIN(50000,P607)*0.03))</f>
        <v/>
      </c>
      <c r="S607" s="21">
        <f>IF(F607&lt;=450000,0,MAX(0,P607*0.04-MIN(50000,P607)*0.02))</f>
        <v/>
      </c>
      <c r="T607" s="21">
        <f>IF(F607&lt;=450000,0,MAX(0,Q607*0.06-MIN(50000,Q607)*0.03))</f>
        <v/>
      </c>
      <c r="U607" s="21">
        <f>IF(F607&lt;=450000,0,MAX(0,Q607*0.04-MIN(50000,Q607)*0.02))</f>
        <v/>
      </c>
      <c r="V607" s="21">
        <f>50000+MAX(0,G607-480000)</f>
        <v/>
      </c>
      <c r="W607" s="21">
        <f>P607-V607</f>
        <v/>
      </c>
      <c r="X607" s="21">
        <f>Q607-V607</f>
        <v/>
      </c>
      <c r="Y607" s="22">
        <f>IF(W607&lt;0,0.9,LOOKUP(W607,{0,1950001,3300001,6950001,9000001,18000001,40000001},{0.84895,0.7979,0.6958,0.66517,0.56307,0.4916,0.44055}))</f>
        <v/>
      </c>
      <c r="Z607" s="22">
        <f>IF(X607&lt;0,0.9,LOOKUP(X607,{0,1950001,3300001,6950001,9000001,18000001,40000001},{0.84895,0.7979,0.6958,0.66517,0.56307,0.4916,0.44055}))</f>
        <v/>
      </c>
      <c r="AA607" s="22">
        <f>IF(W607&lt;0,0,CHOOSE(MATCH(W607,{0,1950001,3300001,6950001,9000001},1),5.105/84.895,10.21/79.79,20.42/69.58,23.483/66.517,33.693/56.307))</f>
        <v/>
      </c>
      <c r="AB607" s="21">
        <f>IF(C607&lt;=2000,0,(MIN(C607,ROUNDDOWN(F607*0.3,0))-2000)*0.1)</f>
        <v/>
      </c>
      <c r="AC607" s="21">
        <f>IF(C607&lt;=2000,0,MIN((C607-2000)*Y607,(R607+S607)*0.2))</f>
        <v/>
      </c>
      <c r="AD607" s="21">
        <f>IF(C607&lt;=2000,0,MIN((C607-2000)*Z607,(T607+U607)*0.2))</f>
        <v/>
      </c>
      <c r="AE607" s="21">
        <f>AC607*AA607</f>
        <v/>
      </c>
      <c r="AF607" s="21">
        <f>ROUNDDOWN(R607,-2)+ROUNDDOWN(S607,-2)</f>
        <v/>
      </c>
      <c r="AG607" s="21">
        <f>ROUNDDOWN(MAX(0,R607-(AB607+AC607+AE607)*0.6),-2)+ROUNDDOWN(MAX(0,S607-(AB607+AC607+AE607)*0.4),-2)</f>
        <v/>
      </c>
      <c r="AH607" s="21">
        <f>ROUNDDOWN(MAX(0,T607-(AB607+AD607)*0.6),-2)+ROUNDDOWN(MAX(0,U607-(AB607+AD607)*0.4),-2)</f>
        <v/>
      </c>
      <c r="AI607" s="21">
        <f>ROUNDDOWN(T607,-2)+ROUNDDOWN(U607,-2)</f>
        <v/>
      </c>
      <c r="AJ607" s="21">
        <f>M607+AF607</f>
        <v/>
      </c>
      <c r="AK607" s="21">
        <f>M607+AG607</f>
        <v/>
      </c>
      <c r="AL607" s="21">
        <f>N607+AH607</f>
        <v/>
      </c>
      <c r="AM607" s="21">
        <f>O607+AI607</f>
        <v/>
      </c>
      <c r="AN607" s="21">
        <f>N607+AI607</f>
        <v/>
      </c>
      <c r="AO607" s="21">
        <f>ROUNDDOWN((R607+S607)*0.2/Y607+2000,0)</f>
        <v/>
      </c>
      <c r="AP607" s="21">
        <f>ROUNDDOWN((T607+U607)*0.2/Z607+2000,0)</f>
        <v/>
      </c>
      <c r="AQ607" s="21">
        <f>AL607-AK607</f>
        <v/>
      </c>
      <c r="AR607" s="21">
        <f>AM607-AK607</f>
        <v/>
      </c>
      <c r="AS607" s="21">
        <f>AM607-AL607</f>
        <v/>
      </c>
      <c r="AT607" s="21">
        <f>AK607+C607-AJ607</f>
        <v/>
      </c>
      <c r="AU607" s="21">
        <f>AL607+C607-AM607</f>
        <v/>
      </c>
      <c r="AV607" s="21">
        <f>AN607+C607-AM607</f>
        <v/>
      </c>
    </row>
    <row r="608">
      <c r="A608" t="inlineStr">
        <is>
          <t>医療費の境目</t>
        </is>
      </c>
      <c r="B608" s="21">
        <f>'3_医療費の境目'!$B$3</f>
        <v/>
      </c>
      <c r="C608" s="21">
        <f>IF('3_医療費の境目'!$B$4="",AO608,'3_医療費の境目'!$B$4)</f>
        <v/>
      </c>
      <c r="D608" s="21">
        <f>'3_医療費の境目'!D608</f>
        <v/>
      </c>
      <c r="E608" s="21">
        <f>ROUND(MIN(B608/12,650000)*12*0.0915+MIN(B608/12,1390000)*12*(0.0504+0)+B608*0.005,0)</f>
        <v/>
      </c>
      <c r="F608" s="21">
        <f>IF(B608&lt;741000,0,IF(B608&lt;2191000,B608-740000,IF(B608&lt;2193000,1451000,IF(B608&lt;2196000,1453000,IF(B608&lt;2200000,1456000,IF(B608&lt;3600000,ROUND(ROUNDDOWN(B608/4,-3)*2.8,0)-80000,IF(B608&lt;6600000,ROUND(ROUNDDOWN(B608/4,-3)*3.2,0)-440000,IF(B608&lt;8500000,ROUNDDOWN(B608*0.9,0)-1100000,B608-1950000))))))))</f>
        <v/>
      </c>
      <c r="G608" s="21">
        <f>IF(F608&gt;23500000,NA(),IF(F608&lt;=4890000,1040000,IF(F608&lt;=6550000,670000,620000)))</f>
        <v/>
      </c>
      <c r="H608" s="21">
        <f>IF(D608&lt;=0,0,MAX(0,MIN(2000000,D608-MIN(100000,ROUNDDOWN(F608*0.05,0)))))</f>
        <v/>
      </c>
      <c r="I608" s="21">
        <f>IF(C608&lt;=2000,0,MIN(C608,ROUNDDOWN(F608*0.4,0))-2000)</f>
        <v/>
      </c>
      <c r="J608" s="21">
        <f>MAX(0,ROUNDDOWN(F608-E608-G608,-3))</f>
        <v/>
      </c>
      <c r="K608" s="21">
        <f>MAX(0,ROUNDDOWN(F608-E608-G608-H608-I608,-3))</f>
        <v/>
      </c>
      <c r="L608" s="21">
        <f>MAX(0,ROUNDDOWN(F608-E608-G608-H608,-3))</f>
        <v/>
      </c>
      <c r="M608" s="21">
        <f>IF(J608&lt;=0,0,ROUNDDOWN((J608*LOOKUP(J608,{0,1950001,3300001,6950001,9000001,18000001,40000001},{0.05,0.1,0.2,0.23,0.33,0.4,0.45})-LOOKUP(J608,{0,1950001,3300001,6950001,9000001,18000001,40000001},{0,97500,427500,636000,1536000,2796000,4796000}))*1.021,-2))</f>
        <v/>
      </c>
      <c r="N608" s="21">
        <f>IF(K608&lt;=0,0,ROUNDDOWN((K608*LOOKUP(K608,{0,1950001,3300001,6950001,9000001,18000001,40000001},{0.05,0.1,0.2,0.23,0.33,0.4,0.45})-LOOKUP(K608,{0,1950001,3300001,6950001,9000001,18000001,40000001},{0,97500,427500,636000,1536000,2796000,4796000}))*1.021,-2))</f>
        <v/>
      </c>
      <c r="O608" s="21">
        <f>IF(L608&lt;=0,0,ROUNDDOWN((L608*LOOKUP(L608,{0,1950001,3300001,6950001,9000001,18000001,40000001},{0.05,0.1,0.2,0.23,0.33,0.4,0.45})-LOOKUP(L608,{0,1950001,3300001,6950001,9000001,18000001,40000001},{0,97500,427500,636000,1536000,2796000,4796000}))*1.021,-2))</f>
        <v/>
      </c>
      <c r="P608" s="21">
        <f>MAX(0,ROUNDDOWN(F608-E608-430000,-3))</f>
        <v/>
      </c>
      <c r="Q608" s="21">
        <f>MAX(0,ROUNDDOWN(F608-E608-430000-H608,-3))</f>
        <v/>
      </c>
      <c r="R608" s="21">
        <f>IF(F608&lt;=450000,0,MAX(0,P608*0.06-MIN(50000,P608)*0.03))</f>
        <v/>
      </c>
      <c r="S608" s="21">
        <f>IF(F608&lt;=450000,0,MAX(0,P608*0.04-MIN(50000,P608)*0.02))</f>
        <v/>
      </c>
      <c r="T608" s="21">
        <f>IF(F608&lt;=450000,0,MAX(0,Q608*0.06-MIN(50000,Q608)*0.03))</f>
        <v/>
      </c>
      <c r="U608" s="21">
        <f>IF(F608&lt;=450000,0,MAX(0,Q608*0.04-MIN(50000,Q608)*0.02))</f>
        <v/>
      </c>
      <c r="V608" s="21">
        <f>50000+MAX(0,G608-480000)</f>
        <v/>
      </c>
      <c r="W608" s="21">
        <f>P608-V608</f>
        <v/>
      </c>
      <c r="X608" s="21">
        <f>Q608-V608</f>
        <v/>
      </c>
      <c r="Y608" s="22">
        <f>IF(W608&lt;0,0.9,LOOKUP(W608,{0,1950001,3300001,6950001,9000001,18000001,40000001},{0.84895,0.7979,0.6958,0.66517,0.56307,0.4916,0.44055}))</f>
        <v/>
      </c>
      <c r="Z608" s="22">
        <f>IF(X608&lt;0,0.9,LOOKUP(X608,{0,1950001,3300001,6950001,9000001,18000001,40000001},{0.84895,0.7979,0.6958,0.66517,0.56307,0.4916,0.44055}))</f>
        <v/>
      </c>
      <c r="AA608" s="22">
        <f>IF(W608&lt;0,0,CHOOSE(MATCH(W608,{0,1950001,3300001,6950001,9000001},1),5.105/84.895,10.21/79.79,20.42/69.58,23.483/66.517,33.693/56.307))</f>
        <v/>
      </c>
      <c r="AB608" s="21">
        <f>IF(C608&lt;=2000,0,(MIN(C608,ROUNDDOWN(F608*0.3,0))-2000)*0.1)</f>
        <v/>
      </c>
      <c r="AC608" s="21">
        <f>IF(C608&lt;=2000,0,MIN((C608-2000)*Y608,(R608+S608)*0.2))</f>
        <v/>
      </c>
      <c r="AD608" s="21">
        <f>IF(C608&lt;=2000,0,MIN((C608-2000)*Z608,(T608+U608)*0.2))</f>
        <v/>
      </c>
      <c r="AE608" s="21">
        <f>AC608*AA608</f>
        <v/>
      </c>
      <c r="AF608" s="21">
        <f>ROUNDDOWN(R608,-2)+ROUNDDOWN(S608,-2)</f>
        <v/>
      </c>
      <c r="AG608" s="21">
        <f>ROUNDDOWN(MAX(0,R608-(AB608+AC608+AE608)*0.6),-2)+ROUNDDOWN(MAX(0,S608-(AB608+AC608+AE608)*0.4),-2)</f>
        <v/>
      </c>
      <c r="AH608" s="21">
        <f>ROUNDDOWN(MAX(0,T608-(AB608+AD608)*0.6),-2)+ROUNDDOWN(MAX(0,U608-(AB608+AD608)*0.4),-2)</f>
        <v/>
      </c>
      <c r="AI608" s="21">
        <f>ROUNDDOWN(T608,-2)+ROUNDDOWN(U608,-2)</f>
        <v/>
      </c>
      <c r="AJ608" s="21">
        <f>M608+AF608</f>
        <v/>
      </c>
      <c r="AK608" s="21">
        <f>M608+AG608</f>
        <v/>
      </c>
      <c r="AL608" s="21">
        <f>N608+AH608</f>
        <v/>
      </c>
      <c r="AM608" s="21">
        <f>O608+AI608</f>
        <v/>
      </c>
      <c r="AN608" s="21">
        <f>N608+AI608</f>
        <v/>
      </c>
      <c r="AO608" s="21">
        <f>ROUNDDOWN((R608+S608)*0.2/Y608+2000,0)</f>
        <v/>
      </c>
      <c r="AP608" s="21">
        <f>ROUNDDOWN((T608+U608)*0.2/Z608+2000,0)</f>
        <v/>
      </c>
      <c r="AQ608" s="21">
        <f>AL608-AK608</f>
        <v/>
      </c>
      <c r="AR608" s="21">
        <f>AM608-AK608</f>
        <v/>
      </c>
      <c r="AS608" s="21">
        <f>AM608-AL608</f>
        <v/>
      </c>
      <c r="AT608" s="21">
        <f>AK608+C608-AJ608</f>
        <v/>
      </c>
      <c r="AU608" s="21">
        <f>AL608+C608-AM608</f>
        <v/>
      </c>
      <c r="AV608" s="21">
        <f>AN608+C608-AM608</f>
        <v/>
      </c>
    </row>
    <row r="609">
      <c r="A609" t="inlineStr">
        <is>
          <t>医療費の境目</t>
        </is>
      </c>
      <c r="B609" s="21">
        <f>'3_医療費の境目'!$B$3</f>
        <v/>
      </c>
      <c r="C609" s="21">
        <f>IF('3_医療費の境目'!$B$4="",AO609,'3_医療費の境目'!$B$4)</f>
        <v/>
      </c>
      <c r="D609" s="21">
        <f>'3_医療費の境目'!D609</f>
        <v/>
      </c>
      <c r="E609" s="21">
        <f>ROUND(MIN(B609/12,650000)*12*0.0915+MIN(B609/12,1390000)*12*(0.0504+0)+B609*0.005,0)</f>
        <v/>
      </c>
      <c r="F609" s="21">
        <f>IF(B609&lt;741000,0,IF(B609&lt;2191000,B609-740000,IF(B609&lt;2193000,1451000,IF(B609&lt;2196000,1453000,IF(B609&lt;2200000,1456000,IF(B609&lt;3600000,ROUND(ROUNDDOWN(B609/4,-3)*2.8,0)-80000,IF(B609&lt;6600000,ROUND(ROUNDDOWN(B609/4,-3)*3.2,0)-440000,IF(B609&lt;8500000,ROUNDDOWN(B609*0.9,0)-1100000,B609-1950000))))))))</f>
        <v/>
      </c>
      <c r="G609" s="21">
        <f>IF(F609&gt;23500000,NA(),IF(F609&lt;=4890000,1040000,IF(F609&lt;=6550000,670000,620000)))</f>
        <v/>
      </c>
      <c r="H609" s="21">
        <f>IF(D609&lt;=0,0,MAX(0,MIN(2000000,D609-MIN(100000,ROUNDDOWN(F609*0.05,0)))))</f>
        <v/>
      </c>
      <c r="I609" s="21">
        <f>IF(C609&lt;=2000,0,MIN(C609,ROUNDDOWN(F609*0.4,0))-2000)</f>
        <v/>
      </c>
      <c r="J609" s="21">
        <f>MAX(0,ROUNDDOWN(F609-E609-G609,-3))</f>
        <v/>
      </c>
      <c r="K609" s="21">
        <f>MAX(0,ROUNDDOWN(F609-E609-G609-H609-I609,-3))</f>
        <v/>
      </c>
      <c r="L609" s="21">
        <f>MAX(0,ROUNDDOWN(F609-E609-G609-H609,-3))</f>
        <v/>
      </c>
      <c r="M609" s="21">
        <f>IF(J609&lt;=0,0,ROUNDDOWN((J609*LOOKUP(J609,{0,1950001,3300001,6950001,9000001,18000001,40000001},{0.05,0.1,0.2,0.23,0.33,0.4,0.45})-LOOKUP(J609,{0,1950001,3300001,6950001,9000001,18000001,40000001},{0,97500,427500,636000,1536000,2796000,4796000}))*1.021,-2))</f>
        <v/>
      </c>
      <c r="N609" s="21">
        <f>IF(K609&lt;=0,0,ROUNDDOWN((K609*LOOKUP(K609,{0,1950001,3300001,6950001,9000001,18000001,40000001},{0.05,0.1,0.2,0.23,0.33,0.4,0.45})-LOOKUP(K609,{0,1950001,3300001,6950001,9000001,18000001,40000001},{0,97500,427500,636000,1536000,2796000,4796000}))*1.021,-2))</f>
        <v/>
      </c>
      <c r="O609" s="21">
        <f>IF(L609&lt;=0,0,ROUNDDOWN((L609*LOOKUP(L609,{0,1950001,3300001,6950001,9000001,18000001,40000001},{0.05,0.1,0.2,0.23,0.33,0.4,0.45})-LOOKUP(L609,{0,1950001,3300001,6950001,9000001,18000001,40000001},{0,97500,427500,636000,1536000,2796000,4796000}))*1.021,-2))</f>
        <v/>
      </c>
      <c r="P609" s="21">
        <f>MAX(0,ROUNDDOWN(F609-E609-430000,-3))</f>
        <v/>
      </c>
      <c r="Q609" s="21">
        <f>MAX(0,ROUNDDOWN(F609-E609-430000-H609,-3))</f>
        <v/>
      </c>
      <c r="R609" s="21">
        <f>IF(F609&lt;=450000,0,MAX(0,P609*0.06-MIN(50000,P609)*0.03))</f>
        <v/>
      </c>
      <c r="S609" s="21">
        <f>IF(F609&lt;=450000,0,MAX(0,P609*0.04-MIN(50000,P609)*0.02))</f>
        <v/>
      </c>
      <c r="T609" s="21">
        <f>IF(F609&lt;=450000,0,MAX(0,Q609*0.06-MIN(50000,Q609)*0.03))</f>
        <v/>
      </c>
      <c r="U609" s="21">
        <f>IF(F609&lt;=450000,0,MAX(0,Q609*0.04-MIN(50000,Q609)*0.02))</f>
        <v/>
      </c>
      <c r="V609" s="21">
        <f>50000+MAX(0,G609-480000)</f>
        <v/>
      </c>
      <c r="W609" s="21">
        <f>P609-V609</f>
        <v/>
      </c>
      <c r="X609" s="21">
        <f>Q609-V609</f>
        <v/>
      </c>
      <c r="Y609" s="22">
        <f>IF(W609&lt;0,0.9,LOOKUP(W609,{0,1950001,3300001,6950001,9000001,18000001,40000001},{0.84895,0.7979,0.6958,0.66517,0.56307,0.4916,0.44055}))</f>
        <v/>
      </c>
      <c r="Z609" s="22">
        <f>IF(X609&lt;0,0.9,LOOKUP(X609,{0,1950001,3300001,6950001,9000001,18000001,40000001},{0.84895,0.7979,0.6958,0.66517,0.56307,0.4916,0.44055}))</f>
        <v/>
      </c>
      <c r="AA609" s="22">
        <f>IF(W609&lt;0,0,CHOOSE(MATCH(W609,{0,1950001,3300001,6950001,9000001},1),5.105/84.895,10.21/79.79,20.42/69.58,23.483/66.517,33.693/56.307))</f>
        <v/>
      </c>
      <c r="AB609" s="21">
        <f>IF(C609&lt;=2000,0,(MIN(C609,ROUNDDOWN(F609*0.3,0))-2000)*0.1)</f>
        <v/>
      </c>
      <c r="AC609" s="21">
        <f>IF(C609&lt;=2000,0,MIN((C609-2000)*Y609,(R609+S609)*0.2))</f>
        <v/>
      </c>
      <c r="AD609" s="21">
        <f>IF(C609&lt;=2000,0,MIN((C609-2000)*Z609,(T609+U609)*0.2))</f>
        <v/>
      </c>
      <c r="AE609" s="21">
        <f>AC609*AA609</f>
        <v/>
      </c>
      <c r="AF609" s="21">
        <f>ROUNDDOWN(R609,-2)+ROUNDDOWN(S609,-2)</f>
        <v/>
      </c>
      <c r="AG609" s="21">
        <f>ROUNDDOWN(MAX(0,R609-(AB609+AC609+AE609)*0.6),-2)+ROUNDDOWN(MAX(0,S609-(AB609+AC609+AE609)*0.4),-2)</f>
        <v/>
      </c>
      <c r="AH609" s="21">
        <f>ROUNDDOWN(MAX(0,T609-(AB609+AD609)*0.6),-2)+ROUNDDOWN(MAX(0,U609-(AB609+AD609)*0.4),-2)</f>
        <v/>
      </c>
      <c r="AI609" s="21">
        <f>ROUNDDOWN(T609,-2)+ROUNDDOWN(U609,-2)</f>
        <v/>
      </c>
      <c r="AJ609" s="21">
        <f>M609+AF609</f>
        <v/>
      </c>
      <c r="AK609" s="21">
        <f>M609+AG609</f>
        <v/>
      </c>
      <c r="AL609" s="21">
        <f>N609+AH609</f>
        <v/>
      </c>
      <c r="AM609" s="21">
        <f>O609+AI609</f>
        <v/>
      </c>
      <c r="AN609" s="21">
        <f>N609+AI609</f>
        <v/>
      </c>
      <c r="AO609" s="21">
        <f>ROUNDDOWN((R609+S609)*0.2/Y609+2000,0)</f>
        <v/>
      </c>
      <c r="AP609" s="21">
        <f>ROUNDDOWN((T609+U609)*0.2/Z609+2000,0)</f>
        <v/>
      </c>
      <c r="AQ609" s="21">
        <f>AL609-AK609</f>
        <v/>
      </c>
      <c r="AR609" s="21">
        <f>AM609-AK609</f>
        <v/>
      </c>
      <c r="AS609" s="21">
        <f>AM609-AL609</f>
        <v/>
      </c>
      <c r="AT609" s="21">
        <f>AK609+C609-AJ609</f>
        <v/>
      </c>
      <c r="AU609" s="21">
        <f>AL609+C609-AM609</f>
        <v/>
      </c>
      <c r="AV609" s="21">
        <f>AN609+C609-AM609</f>
        <v/>
      </c>
    </row>
    <row r="610">
      <c r="A610" t="inlineStr">
        <is>
          <t>医療費の境目</t>
        </is>
      </c>
      <c r="B610" s="21">
        <f>'3_医療費の境目'!$B$3</f>
        <v/>
      </c>
      <c r="C610" s="21">
        <f>IF('3_医療費の境目'!$B$4="",AO610,'3_医療費の境目'!$B$4)</f>
        <v/>
      </c>
      <c r="D610" s="21">
        <f>'3_医療費の境目'!D610</f>
        <v/>
      </c>
      <c r="E610" s="21">
        <f>ROUND(MIN(B610/12,650000)*12*0.0915+MIN(B610/12,1390000)*12*(0.0504+0)+B610*0.005,0)</f>
        <v/>
      </c>
      <c r="F610" s="21">
        <f>IF(B610&lt;741000,0,IF(B610&lt;2191000,B610-740000,IF(B610&lt;2193000,1451000,IF(B610&lt;2196000,1453000,IF(B610&lt;2200000,1456000,IF(B610&lt;3600000,ROUND(ROUNDDOWN(B610/4,-3)*2.8,0)-80000,IF(B610&lt;6600000,ROUND(ROUNDDOWN(B610/4,-3)*3.2,0)-440000,IF(B610&lt;8500000,ROUNDDOWN(B610*0.9,0)-1100000,B610-1950000))))))))</f>
        <v/>
      </c>
      <c r="G610" s="21">
        <f>IF(F610&gt;23500000,NA(),IF(F610&lt;=4890000,1040000,IF(F610&lt;=6550000,670000,620000)))</f>
        <v/>
      </c>
      <c r="H610" s="21">
        <f>IF(D610&lt;=0,0,MAX(0,MIN(2000000,D610-MIN(100000,ROUNDDOWN(F610*0.05,0)))))</f>
        <v/>
      </c>
      <c r="I610" s="21">
        <f>IF(C610&lt;=2000,0,MIN(C610,ROUNDDOWN(F610*0.4,0))-2000)</f>
        <v/>
      </c>
      <c r="J610" s="21">
        <f>MAX(0,ROUNDDOWN(F610-E610-G610,-3))</f>
        <v/>
      </c>
      <c r="K610" s="21">
        <f>MAX(0,ROUNDDOWN(F610-E610-G610-H610-I610,-3))</f>
        <v/>
      </c>
      <c r="L610" s="21">
        <f>MAX(0,ROUNDDOWN(F610-E610-G610-H610,-3))</f>
        <v/>
      </c>
      <c r="M610" s="21">
        <f>IF(J610&lt;=0,0,ROUNDDOWN((J610*LOOKUP(J610,{0,1950001,3300001,6950001,9000001,18000001,40000001},{0.05,0.1,0.2,0.23,0.33,0.4,0.45})-LOOKUP(J610,{0,1950001,3300001,6950001,9000001,18000001,40000001},{0,97500,427500,636000,1536000,2796000,4796000}))*1.021,-2))</f>
        <v/>
      </c>
      <c r="N610" s="21">
        <f>IF(K610&lt;=0,0,ROUNDDOWN((K610*LOOKUP(K610,{0,1950001,3300001,6950001,9000001,18000001,40000001},{0.05,0.1,0.2,0.23,0.33,0.4,0.45})-LOOKUP(K610,{0,1950001,3300001,6950001,9000001,18000001,40000001},{0,97500,427500,636000,1536000,2796000,4796000}))*1.021,-2))</f>
        <v/>
      </c>
      <c r="O610" s="21">
        <f>IF(L610&lt;=0,0,ROUNDDOWN((L610*LOOKUP(L610,{0,1950001,3300001,6950001,9000001,18000001,40000001},{0.05,0.1,0.2,0.23,0.33,0.4,0.45})-LOOKUP(L610,{0,1950001,3300001,6950001,9000001,18000001,40000001},{0,97500,427500,636000,1536000,2796000,4796000}))*1.021,-2))</f>
        <v/>
      </c>
      <c r="P610" s="21">
        <f>MAX(0,ROUNDDOWN(F610-E610-430000,-3))</f>
        <v/>
      </c>
      <c r="Q610" s="21">
        <f>MAX(0,ROUNDDOWN(F610-E610-430000-H610,-3))</f>
        <v/>
      </c>
      <c r="R610" s="21">
        <f>IF(F610&lt;=450000,0,MAX(0,P610*0.06-MIN(50000,P610)*0.03))</f>
        <v/>
      </c>
      <c r="S610" s="21">
        <f>IF(F610&lt;=450000,0,MAX(0,P610*0.04-MIN(50000,P610)*0.02))</f>
        <v/>
      </c>
      <c r="T610" s="21">
        <f>IF(F610&lt;=450000,0,MAX(0,Q610*0.06-MIN(50000,Q610)*0.03))</f>
        <v/>
      </c>
      <c r="U610" s="21">
        <f>IF(F610&lt;=450000,0,MAX(0,Q610*0.04-MIN(50000,Q610)*0.02))</f>
        <v/>
      </c>
      <c r="V610" s="21">
        <f>50000+MAX(0,G610-480000)</f>
        <v/>
      </c>
      <c r="W610" s="21">
        <f>P610-V610</f>
        <v/>
      </c>
      <c r="X610" s="21">
        <f>Q610-V610</f>
        <v/>
      </c>
      <c r="Y610" s="22">
        <f>IF(W610&lt;0,0.9,LOOKUP(W610,{0,1950001,3300001,6950001,9000001,18000001,40000001},{0.84895,0.7979,0.6958,0.66517,0.56307,0.4916,0.44055}))</f>
        <v/>
      </c>
      <c r="Z610" s="22">
        <f>IF(X610&lt;0,0.9,LOOKUP(X610,{0,1950001,3300001,6950001,9000001,18000001,40000001},{0.84895,0.7979,0.6958,0.66517,0.56307,0.4916,0.44055}))</f>
        <v/>
      </c>
      <c r="AA610" s="22">
        <f>IF(W610&lt;0,0,CHOOSE(MATCH(W610,{0,1950001,3300001,6950001,9000001},1),5.105/84.895,10.21/79.79,20.42/69.58,23.483/66.517,33.693/56.307))</f>
        <v/>
      </c>
      <c r="AB610" s="21">
        <f>IF(C610&lt;=2000,0,(MIN(C610,ROUNDDOWN(F610*0.3,0))-2000)*0.1)</f>
        <v/>
      </c>
      <c r="AC610" s="21">
        <f>IF(C610&lt;=2000,0,MIN((C610-2000)*Y610,(R610+S610)*0.2))</f>
        <v/>
      </c>
      <c r="AD610" s="21">
        <f>IF(C610&lt;=2000,0,MIN((C610-2000)*Z610,(T610+U610)*0.2))</f>
        <v/>
      </c>
      <c r="AE610" s="21">
        <f>AC610*AA610</f>
        <v/>
      </c>
      <c r="AF610" s="21">
        <f>ROUNDDOWN(R610,-2)+ROUNDDOWN(S610,-2)</f>
        <v/>
      </c>
      <c r="AG610" s="21">
        <f>ROUNDDOWN(MAX(0,R610-(AB610+AC610+AE610)*0.6),-2)+ROUNDDOWN(MAX(0,S610-(AB610+AC610+AE610)*0.4),-2)</f>
        <v/>
      </c>
      <c r="AH610" s="21">
        <f>ROUNDDOWN(MAX(0,T610-(AB610+AD610)*0.6),-2)+ROUNDDOWN(MAX(0,U610-(AB610+AD610)*0.4),-2)</f>
        <v/>
      </c>
      <c r="AI610" s="21">
        <f>ROUNDDOWN(T610,-2)+ROUNDDOWN(U610,-2)</f>
        <v/>
      </c>
      <c r="AJ610" s="21">
        <f>M610+AF610</f>
        <v/>
      </c>
      <c r="AK610" s="21">
        <f>M610+AG610</f>
        <v/>
      </c>
      <c r="AL610" s="21">
        <f>N610+AH610</f>
        <v/>
      </c>
      <c r="AM610" s="21">
        <f>O610+AI610</f>
        <v/>
      </c>
      <c r="AN610" s="21">
        <f>N610+AI610</f>
        <v/>
      </c>
      <c r="AO610" s="21">
        <f>ROUNDDOWN((R610+S610)*0.2/Y610+2000,0)</f>
        <v/>
      </c>
      <c r="AP610" s="21">
        <f>ROUNDDOWN((T610+U610)*0.2/Z610+2000,0)</f>
        <v/>
      </c>
      <c r="AQ610" s="21">
        <f>AL610-AK610</f>
        <v/>
      </c>
      <c r="AR610" s="21">
        <f>AM610-AK610</f>
        <v/>
      </c>
      <c r="AS610" s="21">
        <f>AM610-AL610</f>
        <v/>
      </c>
      <c r="AT610" s="21">
        <f>AK610+C610-AJ610</f>
        <v/>
      </c>
      <c r="AU610" s="21">
        <f>AL610+C610-AM610</f>
        <v/>
      </c>
      <c r="AV610" s="21">
        <f>AN610+C610-AM610</f>
        <v/>
      </c>
    </row>
    <row r="611">
      <c r="A611" t="inlineStr">
        <is>
          <t>医療費の境目</t>
        </is>
      </c>
      <c r="B611" s="21">
        <f>'3_医療費の境目'!$B$3</f>
        <v/>
      </c>
      <c r="C611" s="21">
        <f>IF('3_医療費の境目'!$B$4="",AO611,'3_医療費の境目'!$B$4)</f>
        <v/>
      </c>
      <c r="D611" s="21">
        <f>'3_医療費の境目'!D611</f>
        <v/>
      </c>
      <c r="E611" s="21">
        <f>ROUND(MIN(B611/12,650000)*12*0.0915+MIN(B611/12,1390000)*12*(0.0504+0)+B611*0.005,0)</f>
        <v/>
      </c>
      <c r="F611" s="21">
        <f>IF(B611&lt;741000,0,IF(B611&lt;2191000,B611-740000,IF(B611&lt;2193000,1451000,IF(B611&lt;2196000,1453000,IF(B611&lt;2200000,1456000,IF(B611&lt;3600000,ROUND(ROUNDDOWN(B611/4,-3)*2.8,0)-80000,IF(B611&lt;6600000,ROUND(ROUNDDOWN(B611/4,-3)*3.2,0)-440000,IF(B611&lt;8500000,ROUNDDOWN(B611*0.9,0)-1100000,B611-1950000))))))))</f>
        <v/>
      </c>
      <c r="G611" s="21">
        <f>IF(F611&gt;23500000,NA(),IF(F611&lt;=4890000,1040000,IF(F611&lt;=6550000,670000,620000)))</f>
        <v/>
      </c>
      <c r="H611" s="21">
        <f>IF(D611&lt;=0,0,MAX(0,MIN(2000000,D611-MIN(100000,ROUNDDOWN(F611*0.05,0)))))</f>
        <v/>
      </c>
      <c r="I611" s="21">
        <f>IF(C611&lt;=2000,0,MIN(C611,ROUNDDOWN(F611*0.4,0))-2000)</f>
        <v/>
      </c>
      <c r="J611" s="21">
        <f>MAX(0,ROUNDDOWN(F611-E611-G611,-3))</f>
        <v/>
      </c>
      <c r="K611" s="21">
        <f>MAX(0,ROUNDDOWN(F611-E611-G611-H611-I611,-3))</f>
        <v/>
      </c>
      <c r="L611" s="21">
        <f>MAX(0,ROUNDDOWN(F611-E611-G611-H611,-3))</f>
        <v/>
      </c>
      <c r="M611" s="21">
        <f>IF(J611&lt;=0,0,ROUNDDOWN((J611*LOOKUP(J611,{0,1950001,3300001,6950001,9000001,18000001,40000001},{0.05,0.1,0.2,0.23,0.33,0.4,0.45})-LOOKUP(J611,{0,1950001,3300001,6950001,9000001,18000001,40000001},{0,97500,427500,636000,1536000,2796000,4796000}))*1.021,-2))</f>
        <v/>
      </c>
      <c r="N611" s="21">
        <f>IF(K611&lt;=0,0,ROUNDDOWN((K611*LOOKUP(K611,{0,1950001,3300001,6950001,9000001,18000001,40000001},{0.05,0.1,0.2,0.23,0.33,0.4,0.45})-LOOKUP(K611,{0,1950001,3300001,6950001,9000001,18000001,40000001},{0,97500,427500,636000,1536000,2796000,4796000}))*1.021,-2))</f>
        <v/>
      </c>
      <c r="O611" s="21">
        <f>IF(L611&lt;=0,0,ROUNDDOWN((L611*LOOKUP(L611,{0,1950001,3300001,6950001,9000001,18000001,40000001},{0.05,0.1,0.2,0.23,0.33,0.4,0.45})-LOOKUP(L611,{0,1950001,3300001,6950001,9000001,18000001,40000001},{0,97500,427500,636000,1536000,2796000,4796000}))*1.021,-2))</f>
        <v/>
      </c>
      <c r="P611" s="21">
        <f>MAX(0,ROUNDDOWN(F611-E611-430000,-3))</f>
        <v/>
      </c>
      <c r="Q611" s="21">
        <f>MAX(0,ROUNDDOWN(F611-E611-430000-H611,-3))</f>
        <v/>
      </c>
      <c r="R611" s="21">
        <f>IF(F611&lt;=450000,0,MAX(0,P611*0.06-MIN(50000,P611)*0.03))</f>
        <v/>
      </c>
      <c r="S611" s="21">
        <f>IF(F611&lt;=450000,0,MAX(0,P611*0.04-MIN(50000,P611)*0.02))</f>
        <v/>
      </c>
      <c r="T611" s="21">
        <f>IF(F611&lt;=450000,0,MAX(0,Q611*0.06-MIN(50000,Q611)*0.03))</f>
        <v/>
      </c>
      <c r="U611" s="21">
        <f>IF(F611&lt;=450000,0,MAX(0,Q611*0.04-MIN(50000,Q611)*0.02))</f>
        <v/>
      </c>
      <c r="V611" s="21">
        <f>50000+MAX(0,G611-480000)</f>
        <v/>
      </c>
      <c r="W611" s="21">
        <f>P611-V611</f>
        <v/>
      </c>
      <c r="X611" s="21">
        <f>Q611-V611</f>
        <v/>
      </c>
      <c r="Y611" s="22">
        <f>IF(W611&lt;0,0.9,LOOKUP(W611,{0,1950001,3300001,6950001,9000001,18000001,40000001},{0.84895,0.7979,0.6958,0.66517,0.56307,0.4916,0.44055}))</f>
        <v/>
      </c>
      <c r="Z611" s="22">
        <f>IF(X611&lt;0,0.9,LOOKUP(X611,{0,1950001,3300001,6950001,9000001,18000001,40000001},{0.84895,0.7979,0.6958,0.66517,0.56307,0.4916,0.44055}))</f>
        <v/>
      </c>
      <c r="AA611" s="22">
        <f>IF(W611&lt;0,0,CHOOSE(MATCH(W611,{0,1950001,3300001,6950001,9000001},1),5.105/84.895,10.21/79.79,20.42/69.58,23.483/66.517,33.693/56.307))</f>
        <v/>
      </c>
      <c r="AB611" s="21">
        <f>IF(C611&lt;=2000,0,(MIN(C611,ROUNDDOWN(F611*0.3,0))-2000)*0.1)</f>
        <v/>
      </c>
      <c r="AC611" s="21">
        <f>IF(C611&lt;=2000,0,MIN((C611-2000)*Y611,(R611+S611)*0.2))</f>
        <v/>
      </c>
      <c r="AD611" s="21">
        <f>IF(C611&lt;=2000,0,MIN((C611-2000)*Z611,(T611+U611)*0.2))</f>
        <v/>
      </c>
      <c r="AE611" s="21">
        <f>AC611*AA611</f>
        <v/>
      </c>
      <c r="AF611" s="21">
        <f>ROUNDDOWN(R611,-2)+ROUNDDOWN(S611,-2)</f>
        <v/>
      </c>
      <c r="AG611" s="21">
        <f>ROUNDDOWN(MAX(0,R611-(AB611+AC611+AE611)*0.6),-2)+ROUNDDOWN(MAX(0,S611-(AB611+AC611+AE611)*0.4),-2)</f>
        <v/>
      </c>
      <c r="AH611" s="21">
        <f>ROUNDDOWN(MAX(0,T611-(AB611+AD611)*0.6),-2)+ROUNDDOWN(MAX(0,U611-(AB611+AD611)*0.4),-2)</f>
        <v/>
      </c>
      <c r="AI611" s="21">
        <f>ROUNDDOWN(T611,-2)+ROUNDDOWN(U611,-2)</f>
        <v/>
      </c>
      <c r="AJ611" s="21">
        <f>M611+AF611</f>
        <v/>
      </c>
      <c r="AK611" s="21">
        <f>M611+AG611</f>
        <v/>
      </c>
      <c r="AL611" s="21">
        <f>N611+AH611</f>
        <v/>
      </c>
      <c r="AM611" s="21">
        <f>O611+AI611</f>
        <v/>
      </c>
      <c r="AN611" s="21">
        <f>N611+AI611</f>
        <v/>
      </c>
      <c r="AO611" s="21">
        <f>ROUNDDOWN((R611+S611)*0.2/Y611+2000,0)</f>
        <v/>
      </c>
      <c r="AP611" s="21">
        <f>ROUNDDOWN((T611+U611)*0.2/Z611+2000,0)</f>
        <v/>
      </c>
      <c r="AQ611" s="21">
        <f>AL611-AK611</f>
        <v/>
      </c>
      <c r="AR611" s="21">
        <f>AM611-AK611</f>
        <v/>
      </c>
      <c r="AS611" s="21">
        <f>AM611-AL611</f>
        <v/>
      </c>
      <c r="AT611" s="21">
        <f>AK611+C611-AJ611</f>
        <v/>
      </c>
      <c r="AU611" s="21">
        <f>AL611+C611-AM611</f>
        <v/>
      </c>
      <c r="AV611" s="21">
        <f>AN611+C611-AM611</f>
        <v/>
      </c>
    </row>
    <row r="612">
      <c r="A612" t="inlineStr">
        <is>
          <t>医療費の境目</t>
        </is>
      </c>
      <c r="B612" s="21">
        <f>'3_医療費の境目'!$B$3</f>
        <v/>
      </c>
      <c r="C612" s="21">
        <f>IF('3_医療費の境目'!$B$4="",AO612,'3_医療費の境目'!$B$4)</f>
        <v/>
      </c>
      <c r="D612" s="21">
        <f>'3_医療費の境目'!D612</f>
        <v/>
      </c>
      <c r="E612" s="21">
        <f>ROUND(MIN(B612/12,650000)*12*0.0915+MIN(B612/12,1390000)*12*(0.0504+0)+B612*0.005,0)</f>
        <v/>
      </c>
      <c r="F612" s="21">
        <f>IF(B612&lt;741000,0,IF(B612&lt;2191000,B612-740000,IF(B612&lt;2193000,1451000,IF(B612&lt;2196000,1453000,IF(B612&lt;2200000,1456000,IF(B612&lt;3600000,ROUND(ROUNDDOWN(B612/4,-3)*2.8,0)-80000,IF(B612&lt;6600000,ROUND(ROUNDDOWN(B612/4,-3)*3.2,0)-440000,IF(B612&lt;8500000,ROUNDDOWN(B612*0.9,0)-1100000,B612-1950000))))))))</f>
        <v/>
      </c>
      <c r="G612" s="21">
        <f>IF(F612&gt;23500000,NA(),IF(F612&lt;=4890000,1040000,IF(F612&lt;=6550000,670000,620000)))</f>
        <v/>
      </c>
      <c r="H612" s="21">
        <f>IF(D612&lt;=0,0,MAX(0,MIN(2000000,D612-MIN(100000,ROUNDDOWN(F612*0.05,0)))))</f>
        <v/>
      </c>
      <c r="I612" s="21">
        <f>IF(C612&lt;=2000,0,MIN(C612,ROUNDDOWN(F612*0.4,0))-2000)</f>
        <v/>
      </c>
      <c r="J612" s="21">
        <f>MAX(0,ROUNDDOWN(F612-E612-G612,-3))</f>
        <v/>
      </c>
      <c r="K612" s="21">
        <f>MAX(0,ROUNDDOWN(F612-E612-G612-H612-I612,-3))</f>
        <v/>
      </c>
      <c r="L612" s="21">
        <f>MAX(0,ROUNDDOWN(F612-E612-G612-H612,-3))</f>
        <v/>
      </c>
      <c r="M612" s="21">
        <f>IF(J612&lt;=0,0,ROUNDDOWN((J612*LOOKUP(J612,{0,1950001,3300001,6950001,9000001,18000001,40000001},{0.05,0.1,0.2,0.23,0.33,0.4,0.45})-LOOKUP(J612,{0,1950001,3300001,6950001,9000001,18000001,40000001},{0,97500,427500,636000,1536000,2796000,4796000}))*1.021,-2))</f>
        <v/>
      </c>
      <c r="N612" s="21">
        <f>IF(K612&lt;=0,0,ROUNDDOWN((K612*LOOKUP(K612,{0,1950001,3300001,6950001,9000001,18000001,40000001},{0.05,0.1,0.2,0.23,0.33,0.4,0.45})-LOOKUP(K612,{0,1950001,3300001,6950001,9000001,18000001,40000001},{0,97500,427500,636000,1536000,2796000,4796000}))*1.021,-2))</f>
        <v/>
      </c>
      <c r="O612" s="21">
        <f>IF(L612&lt;=0,0,ROUNDDOWN((L612*LOOKUP(L612,{0,1950001,3300001,6950001,9000001,18000001,40000001},{0.05,0.1,0.2,0.23,0.33,0.4,0.45})-LOOKUP(L612,{0,1950001,3300001,6950001,9000001,18000001,40000001},{0,97500,427500,636000,1536000,2796000,4796000}))*1.021,-2))</f>
        <v/>
      </c>
      <c r="P612" s="21">
        <f>MAX(0,ROUNDDOWN(F612-E612-430000,-3))</f>
        <v/>
      </c>
      <c r="Q612" s="21">
        <f>MAX(0,ROUNDDOWN(F612-E612-430000-H612,-3))</f>
        <v/>
      </c>
      <c r="R612" s="21">
        <f>IF(F612&lt;=450000,0,MAX(0,P612*0.06-MIN(50000,P612)*0.03))</f>
        <v/>
      </c>
      <c r="S612" s="21">
        <f>IF(F612&lt;=450000,0,MAX(0,P612*0.04-MIN(50000,P612)*0.02))</f>
        <v/>
      </c>
      <c r="T612" s="21">
        <f>IF(F612&lt;=450000,0,MAX(0,Q612*0.06-MIN(50000,Q612)*0.03))</f>
        <v/>
      </c>
      <c r="U612" s="21">
        <f>IF(F612&lt;=450000,0,MAX(0,Q612*0.04-MIN(50000,Q612)*0.02))</f>
        <v/>
      </c>
      <c r="V612" s="21">
        <f>50000+MAX(0,G612-480000)</f>
        <v/>
      </c>
      <c r="W612" s="21">
        <f>P612-V612</f>
        <v/>
      </c>
      <c r="X612" s="21">
        <f>Q612-V612</f>
        <v/>
      </c>
      <c r="Y612" s="22">
        <f>IF(W612&lt;0,0.9,LOOKUP(W612,{0,1950001,3300001,6950001,9000001,18000001,40000001},{0.84895,0.7979,0.6958,0.66517,0.56307,0.4916,0.44055}))</f>
        <v/>
      </c>
      <c r="Z612" s="22">
        <f>IF(X612&lt;0,0.9,LOOKUP(X612,{0,1950001,3300001,6950001,9000001,18000001,40000001},{0.84895,0.7979,0.6958,0.66517,0.56307,0.4916,0.44055}))</f>
        <v/>
      </c>
      <c r="AA612" s="22">
        <f>IF(W612&lt;0,0,CHOOSE(MATCH(W612,{0,1950001,3300001,6950001,9000001},1),5.105/84.895,10.21/79.79,20.42/69.58,23.483/66.517,33.693/56.307))</f>
        <v/>
      </c>
      <c r="AB612" s="21">
        <f>IF(C612&lt;=2000,0,(MIN(C612,ROUNDDOWN(F612*0.3,0))-2000)*0.1)</f>
        <v/>
      </c>
      <c r="AC612" s="21">
        <f>IF(C612&lt;=2000,0,MIN((C612-2000)*Y612,(R612+S612)*0.2))</f>
        <v/>
      </c>
      <c r="AD612" s="21">
        <f>IF(C612&lt;=2000,0,MIN((C612-2000)*Z612,(T612+U612)*0.2))</f>
        <v/>
      </c>
      <c r="AE612" s="21">
        <f>AC612*AA612</f>
        <v/>
      </c>
      <c r="AF612" s="21">
        <f>ROUNDDOWN(R612,-2)+ROUNDDOWN(S612,-2)</f>
        <v/>
      </c>
      <c r="AG612" s="21">
        <f>ROUNDDOWN(MAX(0,R612-(AB612+AC612+AE612)*0.6),-2)+ROUNDDOWN(MAX(0,S612-(AB612+AC612+AE612)*0.4),-2)</f>
        <v/>
      </c>
      <c r="AH612" s="21">
        <f>ROUNDDOWN(MAX(0,T612-(AB612+AD612)*0.6),-2)+ROUNDDOWN(MAX(0,U612-(AB612+AD612)*0.4),-2)</f>
        <v/>
      </c>
      <c r="AI612" s="21">
        <f>ROUNDDOWN(T612,-2)+ROUNDDOWN(U612,-2)</f>
        <v/>
      </c>
      <c r="AJ612" s="21">
        <f>M612+AF612</f>
        <v/>
      </c>
      <c r="AK612" s="21">
        <f>M612+AG612</f>
        <v/>
      </c>
      <c r="AL612" s="21">
        <f>N612+AH612</f>
        <v/>
      </c>
      <c r="AM612" s="21">
        <f>O612+AI612</f>
        <v/>
      </c>
      <c r="AN612" s="21">
        <f>N612+AI612</f>
        <v/>
      </c>
      <c r="AO612" s="21">
        <f>ROUNDDOWN((R612+S612)*0.2/Y612+2000,0)</f>
        <v/>
      </c>
      <c r="AP612" s="21">
        <f>ROUNDDOWN((T612+U612)*0.2/Z612+2000,0)</f>
        <v/>
      </c>
      <c r="AQ612" s="21">
        <f>AL612-AK612</f>
        <v/>
      </c>
      <c r="AR612" s="21">
        <f>AM612-AK612</f>
        <v/>
      </c>
      <c r="AS612" s="21">
        <f>AM612-AL612</f>
        <v/>
      </c>
      <c r="AT612" s="21">
        <f>AK612+C612-AJ612</f>
        <v/>
      </c>
      <c r="AU612" s="21">
        <f>AL612+C612-AM612</f>
        <v/>
      </c>
      <c r="AV612" s="21">
        <f>AN612+C612-AM612</f>
        <v/>
      </c>
    </row>
    <row r="613">
      <c r="A613" t="inlineStr">
        <is>
          <t>医療費の境目</t>
        </is>
      </c>
      <c r="B613" s="21">
        <f>'3_医療費の境目'!$B$3</f>
        <v/>
      </c>
      <c r="C613" s="21">
        <f>IF('3_医療費の境目'!$B$4="",AO613,'3_医療費の境目'!$B$4)</f>
        <v/>
      </c>
      <c r="D613" s="21">
        <f>'3_医療費の境目'!D613</f>
        <v/>
      </c>
      <c r="E613" s="21">
        <f>ROUND(MIN(B613/12,650000)*12*0.0915+MIN(B613/12,1390000)*12*(0.0504+0)+B613*0.005,0)</f>
        <v/>
      </c>
      <c r="F613" s="21">
        <f>IF(B613&lt;741000,0,IF(B613&lt;2191000,B613-740000,IF(B613&lt;2193000,1451000,IF(B613&lt;2196000,1453000,IF(B613&lt;2200000,1456000,IF(B613&lt;3600000,ROUND(ROUNDDOWN(B613/4,-3)*2.8,0)-80000,IF(B613&lt;6600000,ROUND(ROUNDDOWN(B613/4,-3)*3.2,0)-440000,IF(B613&lt;8500000,ROUNDDOWN(B613*0.9,0)-1100000,B613-1950000))))))))</f>
        <v/>
      </c>
      <c r="G613" s="21">
        <f>IF(F613&gt;23500000,NA(),IF(F613&lt;=4890000,1040000,IF(F613&lt;=6550000,670000,620000)))</f>
        <v/>
      </c>
      <c r="H613" s="21">
        <f>IF(D613&lt;=0,0,MAX(0,MIN(2000000,D613-MIN(100000,ROUNDDOWN(F613*0.05,0)))))</f>
        <v/>
      </c>
      <c r="I613" s="21">
        <f>IF(C613&lt;=2000,0,MIN(C613,ROUNDDOWN(F613*0.4,0))-2000)</f>
        <v/>
      </c>
      <c r="J613" s="21">
        <f>MAX(0,ROUNDDOWN(F613-E613-G613,-3))</f>
        <v/>
      </c>
      <c r="K613" s="21">
        <f>MAX(0,ROUNDDOWN(F613-E613-G613-H613-I613,-3))</f>
        <v/>
      </c>
      <c r="L613" s="21">
        <f>MAX(0,ROUNDDOWN(F613-E613-G613-H613,-3))</f>
        <v/>
      </c>
      <c r="M613" s="21">
        <f>IF(J613&lt;=0,0,ROUNDDOWN((J613*LOOKUP(J613,{0,1950001,3300001,6950001,9000001,18000001,40000001},{0.05,0.1,0.2,0.23,0.33,0.4,0.45})-LOOKUP(J613,{0,1950001,3300001,6950001,9000001,18000001,40000001},{0,97500,427500,636000,1536000,2796000,4796000}))*1.021,-2))</f>
        <v/>
      </c>
      <c r="N613" s="21">
        <f>IF(K613&lt;=0,0,ROUNDDOWN((K613*LOOKUP(K613,{0,1950001,3300001,6950001,9000001,18000001,40000001},{0.05,0.1,0.2,0.23,0.33,0.4,0.45})-LOOKUP(K613,{0,1950001,3300001,6950001,9000001,18000001,40000001},{0,97500,427500,636000,1536000,2796000,4796000}))*1.021,-2))</f>
        <v/>
      </c>
      <c r="O613" s="21">
        <f>IF(L613&lt;=0,0,ROUNDDOWN((L613*LOOKUP(L613,{0,1950001,3300001,6950001,9000001,18000001,40000001},{0.05,0.1,0.2,0.23,0.33,0.4,0.45})-LOOKUP(L613,{0,1950001,3300001,6950001,9000001,18000001,40000001},{0,97500,427500,636000,1536000,2796000,4796000}))*1.021,-2))</f>
        <v/>
      </c>
      <c r="P613" s="21">
        <f>MAX(0,ROUNDDOWN(F613-E613-430000,-3))</f>
        <v/>
      </c>
      <c r="Q613" s="21">
        <f>MAX(0,ROUNDDOWN(F613-E613-430000-H613,-3))</f>
        <v/>
      </c>
      <c r="R613" s="21">
        <f>IF(F613&lt;=450000,0,MAX(0,P613*0.06-MIN(50000,P613)*0.03))</f>
        <v/>
      </c>
      <c r="S613" s="21">
        <f>IF(F613&lt;=450000,0,MAX(0,P613*0.04-MIN(50000,P613)*0.02))</f>
        <v/>
      </c>
      <c r="T613" s="21">
        <f>IF(F613&lt;=450000,0,MAX(0,Q613*0.06-MIN(50000,Q613)*0.03))</f>
        <v/>
      </c>
      <c r="U613" s="21">
        <f>IF(F613&lt;=450000,0,MAX(0,Q613*0.04-MIN(50000,Q613)*0.02))</f>
        <v/>
      </c>
      <c r="V613" s="21">
        <f>50000+MAX(0,G613-480000)</f>
        <v/>
      </c>
      <c r="W613" s="21">
        <f>P613-V613</f>
        <v/>
      </c>
      <c r="X613" s="21">
        <f>Q613-V613</f>
        <v/>
      </c>
      <c r="Y613" s="22">
        <f>IF(W613&lt;0,0.9,LOOKUP(W613,{0,1950001,3300001,6950001,9000001,18000001,40000001},{0.84895,0.7979,0.6958,0.66517,0.56307,0.4916,0.44055}))</f>
        <v/>
      </c>
      <c r="Z613" s="22">
        <f>IF(X613&lt;0,0.9,LOOKUP(X613,{0,1950001,3300001,6950001,9000001,18000001,40000001},{0.84895,0.7979,0.6958,0.66517,0.56307,0.4916,0.44055}))</f>
        <v/>
      </c>
      <c r="AA613" s="22">
        <f>IF(W613&lt;0,0,CHOOSE(MATCH(W613,{0,1950001,3300001,6950001,9000001},1),5.105/84.895,10.21/79.79,20.42/69.58,23.483/66.517,33.693/56.307))</f>
        <v/>
      </c>
      <c r="AB613" s="21">
        <f>IF(C613&lt;=2000,0,(MIN(C613,ROUNDDOWN(F613*0.3,0))-2000)*0.1)</f>
        <v/>
      </c>
      <c r="AC613" s="21">
        <f>IF(C613&lt;=2000,0,MIN((C613-2000)*Y613,(R613+S613)*0.2))</f>
        <v/>
      </c>
      <c r="AD613" s="21">
        <f>IF(C613&lt;=2000,0,MIN((C613-2000)*Z613,(T613+U613)*0.2))</f>
        <v/>
      </c>
      <c r="AE613" s="21">
        <f>AC613*AA613</f>
        <v/>
      </c>
      <c r="AF613" s="21">
        <f>ROUNDDOWN(R613,-2)+ROUNDDOWN(S613,-2)</f>
        <v/>
      </c>
      <c r="AG613" s="21">
        <f>ROUNDDOWN(MAX(0,R613-(AB613+AC613+AE613)*0.6),-2)+ROUNDDOWN(MAX(0,S613-(AB613+AC613+AE613)*0.4),-2)</f>
        <v/>
      </c>
      <c r="AH613" s="21">
        <f>ROUNDDOWN(MAX(0,T613-(AB613+AD613)*0.6),-2)+ROUNDDOWN(MAX(0,U613-(AB613+AD613)*0.4),-2)</f>
        <v/>
      </c>
      <c r="AI613" s="21">
        <f>ROUNDDOWN(T613,-2)+ROUNDDOWN(U613,-2)</f>
        <v/>
      </c>
      <c r="AJ613" s="21">
        <f>M613+AF613</f>
        <v/>
      </c>
      <c r="AK613" s="21">
        <f>M613+AG613</f>
        <v/>
      </c>
      <c r="AL613" s="21">
        <f>N613+AH613</f>
        <v/>
      </c>
      <c r="AM613" s="21">
        <f>O613+AI613</f>
        <v/>
      </c>
      <c r="AN613" s="21">
        <f>N613+AI613</f>
        <v/>
      </c>
      <c r="AO613" s="21">
        <f>ROUNDDOWN((R613+S613)*0.2/Y613+2000,0)</f>
        <v/>
      </c>
      <c r="AP613" s="21">
        <f>ROUNDDOWN((T613+U613)*0.2/Z613+2000,0)</f>
        <v/>
      </c>
      <c r="AQ613" s="21">
        <f>AL613-AK613</f>
        <v/>
      </c>
      <c r="AR613" s="21">
        <f>AM613-AK613</f>
        <v/>
      </c>
      <c r="AS613" s="21">
        <f>AM613-AL613</f>
        <v/>
      </c>
      <c r="AT613" s="21">
        <f>AK613+C613-AJ613</f>
        <v/>
      </c>
      <c r="AU613" s="21">
        <f>AL613+C613-AM613</f>
        <v/>
      </c>
      <c r="AV613" s="21">
        <f>AN613+C613-AM613</f>
        <v/>
      </c>
    </row>
    <row r="614">
      <c r="A614" t="inlineStr">
        <is>
          <t>医療費の境目</t>
        </is>
      </c>
      <c r="B614" s="21">
        <f>'3_医療費の境目'!$B$3</f>
        <v/>
      </c>
      <c r="C614" s="21">
        <f>IF('3_医療費の境目'!$B$4="",AO614,'3_医療費の境目'!$B$4)</f>
        <v/>
      </c>
      <c r="D614" s="21">
        <f>'3_医療費の境目'!D614</f>
        <v/>
      </c>
      <c r="E614" s="21">
        <f>ROUND(MIN(B614/12,650000)*12*0.0915+MIN(B614/12,1390000)*12*(0.0504+0)+B614*0.005,0)</f>
        <v/>
      </c>
      <c r="F614" s="21">
        <f>IF(B614&lt;741000,0,IF(B614&lt;2191000,B614-740000,IF(B614&lt;2193000,1451000,IF(B614&lt;2196000,1453000,IF(B614&lt;2200000,1456000,IF(B614&lt;3600000,ROUND(ROUNDDOWN(B614/4,-3)*2.8,0)-80000,IF(B614&lt;6600000,ROUND(ROUNDDOWN(B614/4,-3)*3.2,0)-440000,IF(B614&lt;8500000,ROUNDDOWN(B614*0.9,0)-1100000,B614-1950000))))))))</f>
        <v/>
      </c>
      <c r="G614" s="21">
        <f>IF(F614&gt;23500000,NA(),IF(F614&lt;=4890000,1040000,IF(F614&lt;=6550000,670000,620000)))</f>
        <v/>
      </c>
      <c r="H614" s="21">
        <f>IF(D614&lt;=0,0,MAX(0,MIN(2000000,D614-MIN(100000,ROUNDDOWN(F614*0.05,0)))))</f>
        <v/>
      </c>
      <c r="I614" s="21">
        <f>IF(C614&lt;=2000,0,MIN(C614,ROUNDDOWN(F614*0.4,0))-2000)</f>
        <v/>
      </c>
      <c r="J614" s="21">
        <f>MAX(0,ROUNDDOWN(F614-E614-G614,-3))</f>
        <v/>
      </c>
      <c r="K614" s="21">
        <f>MAX(0,ROUNDDOWN(F614-E614-G614-H614-I614,-3))</f>
        <v/>
      </c>
      <c r="L614" s="21">
        <f>MAX(0,ROUNDDOWN(F614-E614-G614-H614,-3))</f>
        <v/>
      </c>
      <c r="M614" s="21">
        <f>IF(J614&lt;=0,0,ROUNDDOWN((J614*LOOKUP(J614,{0,1950001,3300001,6950001,9000001,18000001,40000001},{0.05,0.1,0.2,0.23,0.33,0.4,0.45})-LOOKUP(J614,{0,1950001,3300001,6950001,9000001,18000001,40000001},{0,97500,427500,636000,1536000,2796000,4796000}))*1.021,-2))</f>
        <v/>
      </c>
      <c r="N614" s="21">
        <f>IF(K614&lt;=0,0,ROUNDDOWN((K614*LOOKUP(K614,{0,1950001,3300001,6950001,9000001,18000001,40000001},{0.05,0.1,0.2,0.23,0.33,0.4,0.45})-LOOKUP(K614,{0,1950001,3300001,6950001,9000001,18000001,40000001},{0,97500,427500,636000,1536000,2796000,4796000}))*1.021,-2))</f>
        <v/>
      </c>
      <c r="O614" s="21">
        <f>IF(L614&lt;=0,0,ROUNDDOWN((L614*LOOKUP(L614,{0,1950001,3300001,6950001,9000001,18000001,40000001},{0.05,0.1,0.2,0.23,0.33,0.4,0.45})-LOOKUP(L614,{0,1950001,3300001,6950001,9000001,18000001,40000001},{0,97500,427500,636000,1536000,2796000,4796000}))*1.021,-2))</f>
        <v/>
      </c>
      <c r="P614" s="21">
        <f>MAX(0,ROUNDDOWN(F614-E614-430000,-3))</f>
        <v/>
      </c>
      <c r="Q614" s="21">
        <f>MAX(0,ROUNDDOWN(F614-E614-430000-H614,-3))</f>
        <v/>
      </c>
      <c r="R614" s="21">
        <f>IF(F614&lt;=450000,0,MAX(0,P614*0.06-MIN(50000,P614)*0.03))</f>
        <v/>
      </c>
      <c r="S614" s="21">
        <f>IF(F614&lt;=450000,0,MAX(0,P614*0.04-MIN(50000,P614)*0.02))</f>
        <v/>
      </c>
      <c r="T614" s="21">
        <f>IF(F614&lt;=450000,0,MAX(0,Q614*0.06-MIN(50000,Q614)*0.03))</f>
        <v/>
      </c>
      <c r="U614" s="21">
        <f>IF(F614&lt;=450000,0,MAX(0,Q614*0.04-MIN(50000,Q614)*0.02))</f>
        <v/>
      </c>
      <c r="V614" s="21">
        <f>50000+MAX(0,G614-480000)</f>
        <v/>
      </c>
      <c r="W614" s="21">
        <f>P614-V614</f>
        <v/>
      </c>
      <c r="X614" s="21">
        <f>Q614-V614</f>
        <v/>
      </c>
      <c r="Y614" s="22">
        <f>IF(W614&lt;0,0.9,LOOKUP(W614,{0,1950001,3300001,6950001,9000001,18000001,40000001},{0.84895,0.7979,0.6958,0.66517,0.56307,0.4916,0.44055}))</f>
        <v/>
      </c>
      <c r="Z614" s="22">
        <f>IF(X614&lt;0,0.9,LOOKUP(X614,{0,1950001,3300001,6950001,9000001,18000001,40000001},{0.84895,0.7979,0.6958,0.66517,0.56307,0.4916,0.44055}))</f>
        <v/>
      </c>
      <c r="AA614" s="22">
        <f>IF(W614&lt;0,0,CHOOSE(MATCH(W614,{0,1950001,3300001,6950001,9000001},1),5.105/84.895,10.21/79.79,20.42/69.58,23.483/66.517,33.693/56.307))</f>
        <v/>
      </c>
      <c r="AB614" s="21">
        <f>IF(C614&lt;=2000,0,(MIN(C614,ROUNDDOWN(F614*0.3,0))-2000)*0.1)</f>
        <v/>
      </c>
      <c r="AC614" s="21">
        <f>IF(C614&lt;=2000,0,MIN((C614-2000)*Y614,(R614+S614)*0.2))</f>
        <v/>
      </c>
      <c r="AD614" s="21">
        <f>IF(C614&lt;=2000,0,MIN((C614-2000)*Z614,(T614+U614)*0.2))</f>
        <v/>
      </c>
      <c r="AE614" s="21">
        <f>AC614*AA614</f>
        <v/>
      </c>
      <c r="AF614" s="21">
        <f>ROUNDDOWN(R614,-2)+ROUNDDOWN(S614,-2)</f>
        <v/>
      </c>
      <c r="AG614" s="21">
        <f>ROUNDDOWN(MAX(0,R614-(AB614+AC614+AE614)*0.6),-2)+ROUNDDOWN(MAX(0,S614-(AB614+AC614+AE614)*0.4),-2)</f>
        <v/>
      </c>
      <c r="AH614" s="21">
        <f>ROUNDDOWN(MAX(0,T614-(AB614+AD614)*0.6),-2)+ROUNDDOWN(MAX(0,U614-(AB614+AD614)*0.4),-2)</f>
        <v/>
      </c>
      <c r="AI614" s="21">
        <f>ROUNDDOWN(T614,-2)+ROUNDDOWN(U614,-2)</f>
        <v/>
      </c>
      <c r="AJ614" s="21">
        <f>M614+AF614</f>
        <v/>
      </c>
      <c r="AK614" s="21">
        <f>M614+AG614</f>
        <v/>
      </c>
      <c r="AL614" s="21">
        <f>N614+AH614</f>
        <v/>
      </c>
      <c r="AM614" s="21">
        <f>O614+AI614</f>
        <v/>
      </c>
      <c r="AN614" s="21">
        <f>N614+AI614</f>
        <v/>
      </c>
      <c r="AO614" s="21">
        <f>ROUNDDOWN((R614+S614)*0.2/Y614+2000,0)</f>
        <v/>
      </c>
      <c r="AP614" s="21">
        <f>ROUNDDOWN((T614+U614)*0.2/Z614+2000,0)</f>
        <v/>
      </c>
      <c r="AQ614" s="21">
        <f>AL614-AK614</f>
        <v/>
      </c>
      <c r="AR614" s="21">
        <f>AM614-AK614</f>
        <v/>
      </c>
      <c r="AS614" s="21">
        <f>AM614-AL614</f>
        <v/>
      </c>
      <c r="AT614" s="21">
        <f>AK614+C614-AJ614</f>
        <v/>
      </c>
      <c r="AU614" s="21">
        <f>AL614+C614-AM614</f>
        <v/>
      </c>
      <c r="AV614" s="21">
        <f>AN614+C614-AM614</f>
        <v/>
      </c>
    </row>
    <row r="615">
      <c r="A615" t="inlineStr">
        <is>
          <t>医療費の境目</t>
        </is>
      </c>
      <c r="B615" s="21">
        <f>'3_医療費の境目'!$B$3</f>
        <v/>
      </c>
      <c r="C615" s="21">
        <f>IF('3_医療費の境目'!$B$4="",AO615,'3_医療費の境目'!$B$4)</f>
        <v/>
      </c>
      <c r="D615" s="21">
        <f>'3_医療費の境目'!D615</f>
        <v/>
      </c>
      <c r="E615" s="21">
        <f>ROUND(MIN(B615/12,650000)*12*0.0915+MIN(B615/12,1390000)*12*(0.0504+0)+B615*0.005,0)</f>
        <v/>
      </c>
      <c r="F615" s="21">
        <f>IF(B615&lt;741000,0,IF(B615&lt;2191000,B615-740000,IF(B615&lt;2193000,1451000,IF(B615&lt;2196000,1453000,IF(B615&lt;2200000,1456000,IF(B615&lt;3600000,ROUND(ROUNDDOWN(B615/4,-3)*2.8,0)-80000,IF(B615&lt;6600000,ROUND(ROUNDDOWN(B615/4,-3)*3.2,0)-440000,IF(B615&lt;8500000,ROUNDDOWN(B615*0.9,0)-1100000,B615-1950000))))))))</f>
        <v/>
      </c>
      <c r="G615" s="21">
        <f>IF(F615&gt;23500000,NA(),IF(F615&lt;=4890000,1040000,IF(F615&lt;=6550000,670000,620000)))</f>
        <v/>
      </c>
      <c r="H615" s="21">
        <f>IF(D615&lt;=0,0,MAX(0,MIN(2000000,D615-MIN(100000,ROUNDDOWN(F615*0.05,0)))))</f>
        <v/>
      </c>
      <c r="I615" s="21">
        <f>IF(C615&lt;=2000,0,MIN(C615,ROUNDDOWN(F615*0.4,0))-2000)</f>
        <v/>
      </c>
      <c r="J615" s="21">
        <f>MAX(0,ROUNDDOWN(F615-E615-G615,-3))</f>
        <v/>
      </c>
      <c r="K615" s="21">
        <f>MAX(0,ROUNDDOWN(F615-E615-G615-H615-I615,-3))</f>
        <v/>
      </c>
      <c r="L615" s="21">
        <f>MAX(0,ROUNDDOWN(F615-E615-G615-H615,-3))</f>
        <v/>
      </c>
      <c r="M615" s="21">
        <f>IF(J615&lt;=0,0,ROUNDDOWN((J615*LOOKUP(J615,{0,1950001,3300001,6950001,9000001,18000001,40000001},{0.05,0.1,0.2,0.23,0.33,0.4,0.45})-LOOKUP(J615,{0,1950001,3300001,6950001,9000001,18000001,40000001},{0,97500,427500,636000,1536000,2796000,4796000}))*1.021,-2))</f>
        <v/>
      </c>
      <c r="N615" s="21">
        <f>IF(K615&lt;=0,0,ROUNDDOWN((K615*LOOKUP(K615,{0,1950001,3300001,6950001,9000001,18000001,40000001},{0.05,0.1,0.2,0.23,0.33,0.4,0.45})-LOOKUP(K615,{0,1950001,3300001,6950001,9000001,18000001,40000001},{0,97500,427500,636000,1536000,2796000,4796000}))*1.021,-2))</f>
        <v/>
      </c>
      <c r="O615" s="21">
        <f>IF(L615&lt;=0,0,ROUNDDOWN((L615*LOOKUP(L615,{0,1950001,3300001,6950001,9000001,18000001,40000001},{0.05,0.1,0.2,0.23,0.33,0.4,0.45})-LOOKUP(L615,{0,1950001,3300001,6950001,9000001,18000001,40000001},{0,97500,427500,636000,1536000,2796000,4796000}))*1.021,-2))</f>
        <v/>
      </c>
      <c r="P615" s="21">
        <f>MAX(0,ROUNDDOWN(F615-E615-430000,-3))</f>
        <v/>
      </c>
      <c r="Q615" s="21">
        <f>MAX(0,ROUNDDOWN(F615-E615-430000-H615,-3))</f>
        <v/>
      </c>
      <c r="R615" s="21">
        <f>IF(F615&lt;=450000,0,MAX(0,P615*0.06-MIN(50000,P615)*0.03))</f>
        <v/>
      </c>
      <c r="S615" s="21">
        <f>IF(F615&lt;=450000,0,MAX(0,P615*0.04-MIN(50000,P615)*0.02))</f>
        <v/>
      </c>
      <c r="T615" s="21">
        <f>IF(F615&lt;=450000,0,MAX(0,Q615*0.06-MIN(50000,Q615)*0.03))</f>
        <v/>
      </c>
      <c r="U615" s="21">
        <f>IF(F615&lt;=450000,0,MAX(0,Q615*0.04-MIN(50000,Q615)*0.02))</f>
        <v/>
      </c>
      <c r="V615" s="21">
        <f>50000+MAX(0,G615-480000)</f>
        <v/>
      </c>
      <c r="W615" s="21">
        <f>P615-V615</f>
        <v/>
      </c>
      <c r="X615" s="21">
        <f>Q615-V615</f>
        <v/>
      </c>
      <c r="Y615" s="22">
        <f>IF(W615&lt;0,0.9,LOOKUP(W615,{0,1950001,3300001,6950001,9000001,18000001,40000001},{0.84895,0.7979,0.6958,0.66517,0.56307,0.4916,0.44055}))</f>
        <v/>
      </c>
      <c r="Z615" s="22">
        <f>IF(X615&lt;0,0.9,LOOKUP(X615,{0,1950001,3300001,6950001,9000001,18000001,40000001},{0.84895,0.7979,0.6958,0.66517,0.56307,0.4916,0.44055}))</f>
        <v/>
      </c>
      <c r="AA615" s="22">
        <f>IF(W615&lt;0,0,CHOOSE(MATCH(W615,{0,1950001,3300001,6950001,9000001},1),5.105/84.895,10.21/79.79,20.42/69.58,23.483/66.517,33.693/56.307))</f>
        <v/>
      </c>
      <c r="AB615" s="21">
        <f>IF(C615&lt;=2000,0,(MIN(C615,ROUNDDOWN(F615*0.3,0))-2000)*0.1)</f>
        <v/>
      </c>
      <c r="AC615" s="21">
        <f>IF(C615&lt;=2000,0,MIN((C615-2000)*Y615,(R615+S615)*0.2))</f>
        <v/>
      </c>
      <c r="AD615" s="21">
        <f>IF(C615&lt;=2000,0,MIN((C615-2000)*Z615,(T615+U615)*0.2))</f>
        <v/>
      </c>
      <c r="AE615" s="21">
        <f>AC615*AA615</f>
        <v/>
      </c>
      <c r="AF615" s="21">
        <f>ROUNDDOWN(R615,-2)+ROUNDDOWN(S615,-2)</f>
        <v/>
      </c>
      <c r="AG615" s="21">
        <f>ROUNDDOWN(MAX(0,R615-(AB615+AC615+AE615)*0.6),-2)+ROUNDDOWN(MAX(0,S615-(AB615+AC615+AE615)*0.4),-2)</f>
        <v/>
      </c>
      <c r="AH615" s="21">
        <f>ROUNDDOWN(MAX(0,T615-(AB615+AD615)*0.6),-2)+ROUNDDOWN(MAX(0,U615-(AB615+AD615)*0.4),-2)</f>
        <v/>
      </c>
      <c r="AI615" s="21">
        <f>ROUNDDOWN(T615,-2)+ROUNDDOWN(U615,-2)</f>
        <v/>
      </c>
      <c r="AJ615" s="21">
        <f>M615+AF615</f>
        <v/>
      </c>
      <c r="AK615" s="21">
        <f>M615+AG615</f>
        <v/>
      </c>
      <c r="AL615" s="21">
        <f>N615+AH615</f>
        <v/>
      </c>
      <c r="AM615" s="21">
        <f>O615+AI615</f>
        <v/>
      </c>
      <c r="AN615" s="21">
        <f>N615+AI615</f>
        <v/>
      </c>
      <c r="AO615" s="21">
        <f>ROUNDDOWN((R615+S615)*0.2/Y615+2000,0)</f>
        <v/>
      </c>
      <c r="AP615" s="21">
        <f>ROUNDDOWN((T615+U615)*0.2/Z615+2000,0)</f>
        <v/>
      </c>
      <c r="AQ615" s="21">
        <f>AL615-AK615</f>
        <v/>
      </c>
      <c r="AR615" s="21">
        <f>AM615-AK615</f>
        <v/>
      </c>
      <c r="AS615" s="21">
        <f>AM615-AL615</f>
        <v/>
      </c>
      <c r="AT615" s="21">
        <f>AK615+C615-AJ615</f>
        <v/>
      </c>
      <c r="AU615" s="21">
        <f>AL615+C615-AM615</f>
        <v/>
      </c>
      <c r="AV615" s="21">
        <f>AN615+C615-AM615</f>
        <v/>
      </c>
    </row>
    <row r="616">
      <c r="A616" t="inlineStr">
        <is>
          <t>医療費の境目</t>
        </is>
      </c>
      <c r="B616" s="21">
        <f>'3_医療費の境目'!$B$3</f>
        <v/>
      </c>
      <c r="C616" s="21">
        <f>IF('3_医療費の境目'!$B$4="",AO616,'3_医療費の境目'!$B$4)</f>
        <v/>
      </c>
      <c r="D616" s="21">
        <f>'3_医療費の境目'!D616</f>
        <v/>
      </c>
      <c r="E616" s="21">
        <f>ROUND(MIN(B616/12,650000)*12*0.0915+MIN(B616/12,1390000)*12*(0.0504+0)+B616*0.005,0)</f>
        <v/>
      </c>
      <c r="F616" s="21">
        <f>IF(B616&lt;741000,0,IF(B616&lt;2191000,B616-740000,IF(B616&lt;2193000,1451000,IF(B616&lt;2196000,1453000,IF(B616&lt;2200000,1456000,IF(B616&lt;3600000,ROUND(ROUNDDOWN(B616/4,-3)*2.8,0)-80000,IF(B616&lt;6600000,ROUND(ROUNDDOWN(B616/4,-3)*3.2,0)-440000,IF(B616&lt;8500000,ROUNDDOWN(B616*0.9,0)-1100000,B616-1950000))))))))</f>
        <v/>
      </c>
      <c r="G616" s="21">
        <f>IF(F616&gt;23500000,NA(),IF(F616&lt;=4890000,1040000,IF(F616&lt;=6550000,670000,620000)))</f>
        <v/>
      </c>
      <c r="H616" s="21">
        <f>IF(D616&lt;=0,0,MAX(0,MIN(2000000,D616-MIN(100000,ROUNDDOWN(F616*0.05,0)))))</f>
        <v/>
      </c>
      <c r="I616" s="21">
        <f>IF(C616&lt;=2000,0,MIN(C616,ROUNDDOWN(F616*0.4,0))-2000)</f>
        <v/>
      </c>
      <c r="J616" s="21">
        <f>MAX(0,ROUNDDOWN(F616-E616-G616,-3))</f>
        <v/>
      </c>
      <c r="K616" s="21">
        <f>MAX(0,ROUNDDOWN(F616-E616-G616-H616-I616,-3))</f>
        <v/>
      </c>
      <c r="L616" s="21">
        <f>MAX(0,ROUNDDOWN(F616-E616-G616-H616,-3))</f>
        <v/>
      </c>
      <c r="M616" s="21">
        <f>IF(J616&lt;=0,0,ROUNDDOWN((J616*LOOKUP(J616,{0,1950001,3300001,6950001,9000001,18000001,40000001},{0.05,0.1,0.2,0.23,0.33,0.4,0.45})-LOOKUP(J616,{0,1950001,3300001,6950001,9000001,18000001,40000001},{0,97500,427500,636000,1536000,2796000,4796000}))*1.021,-2))</f>
        <v/>
      </c>
      <c r="N616" s="21">
        <f>IF(K616&lt;=0,0,ROUNDDOWN((K616*LOOKUP(K616,{0,1950001,3300001,6950001,9000001,18000001,40000001},{0.05,0.1,0.2,0.23,0.33,0.4,0.45})-LOOKUP(K616,{0,1950001,3300001,6950001,9000001,18000001,40000001},{0,97500,427500,636000,1536000,2796000,4796000}))*1.021,-2))</f>
        <v/>
      </c>
      <c r="O616" s="21">
        <f>IF(L616&lt;=0,0,ROUNDDOWN((L616*LOOKUP(L616,{0,1950001,3300001,6950001,9000001,18000001,40000001},{0.05,0.1,0.2,0.23,0.33,0.4,0.45})-LOOKUP(L616,{0,1950001,3300001,6950001,9000001,18000001,40000001},{0,97500,427500,636000,1536000,2796000,4796000}))*1.021,-2))</f>
        <v/>
      </c>
      <c r="P616" s="21">
        <f>MAX(0,ROUNDDOWN(F616-E616-430000,-3))</f>
        <v/>
      </c>
      <c r="Q616" s="21">
        <f>MAX(0,ROUNDDOWN(F616-E616-430000-H616,-3))</f>
        <v/>
      </c>
      <c r="R616" s="21">
        <f>IF(F616&lt;=450000,0,MAX(0,P616*0.06-MIN(50000,P616)*0.03))</f>
        <v/>
      </c>
      <c r="S616" s="21">
        <f>IF(F616&lt;=450000,0,MAX(0,P616*0.04-MIN(50000,P616)*0.02))</f>
        <v/>
      </c>
      <c r="T616" s="21">
        <f>IF(F616&lt;=450000,0,MAX(0,Q616*0.06-MIN(50000,Q616)*0.03))</f>
        <v/>
      </c>
      <c r="U616" s="21">
        <f>IF(F616&lt;=450000,0,MAX(0,Q616*0.04-MIN(50000,Q616)*0.02))</f>
        <v/>
      </c>
      <c r="V616" s="21">
        <f>50000+MAX(0,G616-480000)</f>
        <v/>
      </c>
      <c r="W616" s="21">
        <f>P616-V616</f>
        <v/>
      </c>
      <c r="X616" s="21">
        <f>Q616-V616</f>
        <v/>
      </c>
      <c r="Y616" s="22">
        <f>IF(W616&lt;0,0.9,LOOKUP(W616,{0,1950001,3300001,6950001,9000001,18000001,40000001},{0.84895,0.7979,0.6958,0.66517,0.56307,0.4916,0.44055}))</f>
        <v/>
      </c>
      <c r="Z616" s="22">
        <f>IF(X616&lt;0,0.9,LOOKUP(X616,{0,1950001,3300001,6950001,9000001,18000001,40000001},{0.84895,0.7979,0.6958,0.66517,0.56307,0.4916,0.44055}))</f>
        <v/>
      </c>
      <c r="AA616" s="22">
        <f>IF(W616&lt;0,0,CHOOSE(MATCH(W616,{0,1950001,3300001,6950001,9000001},1),5.105/84.895,10.21/79.79,20.42/69.58,23.483/66.517,33.693/56.307))</f>
        <v/>
      </c>
      <c r="AB616" s="21">
        <f>IF(C616&lt;=2000,0,(MIN(C616,ROUNDDOWN(F616*0.3,0))-2000)*0.1)</f>
        <v/>
      </c>
      <c r="AC616" s="21">
        <f>IF(C616&lt;=2000,0,MIN((C616-2000)*Y616,(R616+S616)*0.2))</f>
        <v/>
      </c>
      <c r="AD616" s="21">
        <f>IF(C616&lt;=2000,0,MIN((C616-2000)*Z616,(T616+U616)*0.2))</f>
        <v/>
      </c>
      <c r="AE616" s="21">
        <f>AC616*AA616</f>
        <v/>
      </c>
      <c r="AF616" s="21">
        <f>ROUNDDOWN(R616,-2)+ROUNDDOWN(S616,-2)</f>
        <v/>
      </c>
      <c r="AG616" s="21">
        <f>ROUNDDOWN(MAX(0,R616-(AB616+AC616+AE616)*0.6),-2)+ROUNDDOWN(MAX(0,S616-(AB616+AC616+AE616)*0.4),-2)</f>
        <v/>
      </c>
      <c r="AH616" s="21">
        <f>ROUNDDOWN(MAX(0,T616-(AB616+AD616)*0.6),-2)+ROUNDDOWN(MAX(0,U616-(AB616+AD616)*0.4),-2)</f>
        <v/>
      </c>
      <c r="AI616" s="21">
        <f>ROUNDDOWN(T616,-2)+ROUNDDOWN(U616,-2)</f>
        <v/>
      </c>
      <c r="AJ616" s="21">
        <f>M616+AF616</f>
        <v/>
      </c>
      <c r="AK616" s="21">
        <f>M616+AG616</f>
        <v/>
      </c>
      <c r="AL616" s="21">
        <f>N616+AH616</f>
        <v/>
      </c>
      <c r="AM616" s="21">
        <f>O616+AI616</f>
        <v/>
      </c>
      <c r="AN616" s="21">
        <f>N616+AI616</f>
        <v/>
      </c>
      <c r="AO616" s="21">
        <f>ROUNDDOWN((R616+S616)*0.2/Y616+2000,0)</f>
        <v/>
      </c>
      <c r="AP616" s="21">
        <f>ROUNDDOWN((T616+U616)*0.2/Z616+2000,0)</f>
        <v/>
      </c>
      <c r="AQ616" s="21">
        <f>AL616-AK616</f>
        <v/>
      </c>
      <c r="AR616" s="21">
        <f>AM616-AK616</f>
        <v/>
      </c>
      <c r="AS616" s="21">
        <f>AM616-AL616</f>
        <v/>
      </c>
      <c r="AT616" s="21">
        <f>AK616+C616-AJ616</f>
        <v/>
      </c>
      <c r="AU616" s="21">
        <f>AL616+C616-AM616</f>
        <v/>
      </c>
      <c r="AV616" s="21">
        <f>AN616+C616-AM616</f>
        <v/>
      </c>
    </row>
    <row r="617">
      <c r="A617" t="inlineStr">
        <is>
          <t>医療費の境目</t>
        </is>
      </c>
      <c r="B617" s="21">
        <f>'3_医療費の境目'!$B$3</f>
        <v/>
      </c>
      <c r="C617" s="21">
        <f>IF('3_医療費の境目'!$B$4="",AO617,'3_医療費の境目'!$B$4)</f>
        <v/>
      </c>
      <c r="D617" s="21">
        <f>'3_医療費の境目'!D617</f>
        <v/>
      </c>
      <c r="E617" s="21">
        <f>ROUND(MIN(B617/12,650000)*12*0.0915+MIN(B617/12,1390000)*12*(0.0504+0)+B617*0.005,0)</f>
        <v/>
      </c>
      <c r="F617" s="21">
        <f>IF(B617&lt;741000,0,IF(B617&lt;2191000,B617-740000,IF(B617&lt;2193000,1451000,IF(B617&lt;2196000,1453000,IF(B617&lt;2200000,1456000,IF(B617&lt;3600000,ROUND(ROUNDDOWN(B617/4,-3)*2.8,0)-80000,IF(B617&lt;6600000,ROUND(ROUNDDOWN(B617/4,-3)*3.2,0)-440000,IF(B617&lt;8500000,ROUNDDOWN(B617*0.9,0)-1100000,B617-1950000))))))))</f>
        <v/>
      </c>
      <c r="G617" s="21">
        <f>IF(F617&gt;23500000,NA(),IF(F617&lt;=4890000,1040000,IF(F617&lt;=6550000,670000,620000)))</f>
        <v/>
      </c>
      <c r="H617" s="21">
        <f>IF(D617&lt;=0,0,MAX(0,MIN(2000000,D617-MIN(100000,ROUNDDOWN(F617*0.05,0)))))</f>
        <v/>
      </c>
      <c r="I617" s="21">
        <f>IF(C617&lt;=2000,0,MIN(C617,ROUNDDOWN(F617*0.4,0))-2000)</f>
        <v/>
      </c>
      <c r="J617" s="21">
        <f>MAX(0,ROUNDDOWN(F617-E617-G617,-3))</f>
        <v/>
      </c>
      <c r="K617" s="21">
        <f>MAX(0,ROUNDDOWN(F617-E617-G617-H617-I617,-3))</f>
        <v/>
      </c>
      <c r="L617" s="21">
        <f>MAX(0,ROUNDDOWN(F617-E617-G617-H617,-3))</f>
        <v/>
      </c>
      <c r="M617" s="21">
        <f>IF(J617&lt;=0,0,ROUNDDOWN((J617*LOOKUP(J617,{0,1950001,3300001,6950001,9000001,18000001,40000001},{0.05,0.1,0.2,0.23,0.33,0.4,0.45})-LOOKUP(J617,{0,1950001,3300001,6950001,9000001,18000001,40000001},{0,97500,427500,636000,1536000,2796000,4796000}))*1.021,-2))</f>
        <v/>
      </c>
      <c r="N617" s="21">
        <f>IF(K617&lt;=0,0,ROUNDDOWN((K617*LOOKUP(K617,{0,1950001,3300001,6950001,9000001,18000001,40000001},{0.05,0.1,0.2,0.23,0.33,0.4,0.45})-LOOKUP(K617,{0,1950001,3300001,6950001,9000001,18000001,40000001},{0,97500,427500,636000,1536000,2796000,4796000}))*1.021,-2))</f>
        <v/>
      </c>
      <c r="O617" s="21">
        <f>IF(L617&lt;=0,0,ROUNDDOWN((L617*LOOKUP(L617,{0,1950001,3300001,6950001,9000001,18000001,40000001},{0.05,0.1,0.2,0.23,0.33,0.4,0.45})-LOOKUP(L617,{0,1950001,3300001,6950001,9000001,18000001,40000001},{0,97500,427500,636000,1536000,2796000,4796000}))*1.021,-2))</f>
        <v/>
      </c>
      <c r="P617" s="21">
        <f>MAX(0,ROUNDDOWN(F617-E617-430000,-3))</f>
        <v/>
      </c>
      <c r="Q617" s="21">
        <f>MAX(0,ROUNDDOWN(F617-E617-430000-H617,-3))</f>
        <v/>
      </c>
      <c r="R617" s="21">
        <f>IF(F617&lt;=450000,0,MAX(0,P617*0.06-MIN(50000,P617)*0.03))</f>
        <v/>
      </c>
      <c r="S617" s="21">
        <f>IF(F617&lt;=450000,0,MAX(0,P617*0.04-MIN(50000,P617)*0.02))</f>
        <v/>
      </c>
      <c r="T617" s="21">
        <f>IF(F617&lt;=450000,0,MAX(0,Q617*0.06-MIN(50000,Q617)*0.03))</f>
        <v/>
      </c>
      <c r="U617" s="21">
        <f>IF(F617&lt;=450000,0,MAX(0,Q617*0.04-MIN(50000,Q617)*0.02))</f>
        <v/>
      </c>
      <c r="V617" s="21">
        <f>50000+MAX(0,G617-480000)</f>
        <v/>
      </c>
      <c r="W617" s="21">
        <f>P617-V617</f>
        <v/>
      </c>
      <c r="X617" s="21">
        <f>Q617-V617</f>
        <v/>
      </c>
      <c r="Y617" s="22">
        <f>IF(W617&lt;0,0.9,LOOKUP(W617,{0,1950001,3300001,6950001,9000001,18000001,40000001},{0.84895,0.7979,0.6958,0.66517,0.56307,0.4916,0.44055}))</f>
        <v/>
      </c>
      <c r="Z617" s="22">
        <f>IF(X617&lt;0,0.9,LOOKUP(X617,{0,1950001,3300001,6950001,9000001,18000001,40000001},{0.84895,0.7979,0.6958,0.66517,0.56307,0.4916,0.44055}))</f>
        <v/>
      </c>
      <c r="AA617" s="22">
        <f>IF(W617&lt;0,0,CHOOSE(MATCH(W617,{0,1950001,3300001,6950001,9000001},1),5.105/84.895,10.21/79.79,20.42/69.58,23.483/66.517,33.693/56.307))</f>
        <v/>
      </c>
      <c r="AB617" s="21">
        <f>IF(C617&lt;=2000,0,(MIN(C617,ROUNDDOWN(F617*0.3,0))-2000)*0.1)</f>
        <v/>
      </c>
      <c r="AC617" s="21">
        <f>IF(C617&lt;=2000,0,MIN((C617-2000)*Y617,(R617+S617)*0.2))</f>
        <v/>
      </c>
      <c r="AD617" s="21">
        <f>IF(C617&lt;=2000,0,MIN((C617-2000)*Z617,(T617+U617)*0.2))</f>
        <v/>
      </c>
      <c r="AE617" s="21">
        <f>AC617*AA617</f>
        <v/>
      </c>
      <c r="AF617" s="21">
        <f>ROUNDDOWN(R617,-2)+ROUNDDOWN(S617,-2)</f>
        <v/>
      </c>
      <c r="AG617" s="21">
        <f>ROUNDDOWN(MAX(0,R617-(AB617+AC617+AE617)*0.6),-2)+ROUNDDOWN(MAX(0,S617-(AB617+AC617+AE617)*0.4),-2)</f>
        <v/>
      </c>
      <c r="AH617" s="21">
        <f>ROUNDDOWN(MAX(0,T617-(AB617+AD617)*0.6),-2)+ROUNDDOWN(MAX(0,U617-(AB617+AD617)*0.4),-2)</f>
        <v/>
      </c>
      <c r="AI617" s="21">
        <f>ROUNDDOWN(T617,-2)+ROUNDDOWN(U617,-2)</f>
        <v/>
      </c>
      <c r="AJ617" s="21">
        <f>M617+AF617</f>
        <v/>
      </c>
      <c r="AK617" s="21">
        <f>M617+AG617</f>
        <v/>
      </c>
      <c r="AL617" s="21">
        <f>N617+AH617</f>
        <v/>
      </c>
      <c r="AM617" s="21">
        <f>O617+AI617</f>
        <v/>
      </c>
      <c r="AN617" s="21">
        <f>N617+AI617</f>
        <v/>
      </c>
      <c r="AO617" s="21">
        <f>ROUNDDOWN((R617+S617)*0.2/Y617+2000,0)</f>
        <v/>
      </c>
      <c r="AP617" s="21">
        <f>ROUNDDOWN((T617+U617)*0.2/Z617+2000,0)</f>
        <v/>
      </c>
      <c r="AQ617" s="21">
        <f>AL617-AK617</f>
        <v/>
      </c>
      <c r="AR617" s="21">
        <f>AM617-AK617</f>
        <v/>
      </c>
      <c r="AS617" s="21">
        <f>AM617-AL617</f>
        <v/>
      </c>
      <c r="AT617" s="21">
        <f>AK617+C617-AJ617</f>
        <v/>
      </c>
      <c r="AU617" s="21">
        <f>AL617+C617-AM617</f>
        <v/>
      </c>
      <c r="AV617" s="21">
        <f>AN617+C617-AM617</f>
        <v/>
      </c>
    </row>
    <row r="618">
      <c r="A618" t="inlineStr">
        <is>
          <t>医療費の境目</t>
        </is>
      </c>
      <c r="B618" s="21">
        <f>'3_医療費の境目'!$B$3</f>
        <v/>
      </c>
      <c r="C618" s="21">
        <f>IF('3_医療費の境目'!$B$4="",AO618,'3_医療費の境目'!$B$4)</f>
        <v/>
      </c>
      <c r="D618" s="21">
        <f>'3_医療費の境目'!D618</f>
        <v/>
      </c>
      <c r="E618" s="21">
        <f>ROUND(MIN(B618/12,650000)*12*0.0915+MIN(B618/12,1390000)*12*(0.0504+0)+B618*0.005,0)</f>
        <v/>
      </c>
      <c r="F618" s="21">
        <f>IF(B618&lt;741000,0,IF(B618&lt;2191000,B618-740000,IF(B618&lt;2193000,1451000,IF(B618&lt;2196000,1453000,IF(B618&lt;2200000,1456000,IF(B618&lt;3600000,ROUND(ROUNDDOWN(B618/4,-3)*2.8,0)-80000,IF(B618&lt;6600000,ROUND(ROUNDDOWN(B618/4,-3)*3.2,0)-440000,IF(B618&lt;8500000,ROUNDDOWN(B618*0.9,0)-1100000,B618-1950000))))))))</f>
        <v/>
      </c>
      <c r="G618" s="21">
        <f>IF(F618&gt;23500000,NA(),IF(F618&lt;=4890000,1040000,IF(F618&lt;=6550000,670000,620000)))</f>
        <v/>
      </c>
      <c r="H618" s="21">
        <f>IF(D618&lt;=0,0,MAX(0,MIN(2000000,D618-MIN(100000,ROUNDDOWN(F618*0.05,0)))))</f>
        <v/>
      </c>
      <c r="I618" s="21">
        <f>IF(C618&lt;=2000,0,MIN(C618,ROUNDDOWN(F618*0.4,0))-2000)</f>
        <v/>
      </c>
      <c r="J618" s="21">
        <f>MAX(0,ROUNDDOWN(F618-E618-G618,-3))</f>
        <v/>
      </c>
      <c r="K618" s="21">
        <f>MAX(0,ROUNDDOWN(F618-E618-G618-H618-I618,-3))</f>
        <v/>
      </c>
      <c r="L618" s="21">
        <f>MAX(0,ROUNDDOWN(F618-E618-G618-H618,-3))</f>
        <v/>
      </c>
      <c r="M618" s="21">
        <f>IF(J618&lt;=0,0,ROUNDDOWN((J618*LOOKUP(J618,{0,1950001,3300001,6950001,9000001,18000001,40000001},{0.05,0.1,0.2,0.23,0.33,0.4,0.45})-LOOKUP(J618,{0,1950001,3300001,6950001,9000001,18000001,40000001},{0,97500,427500,636000,1536000,2796000,4796000}))*1.021,-2))</f>
        <v/>
      </c>
      <c r="N618" s="21">
        <f>IF(K618&lt;=0,0,ROUNDDOWN((K618*LOOKUP(K618,{0,1950001,3300001,6950001,9000001,18000001,40000001},{0.05,0.1,0.2,0.23,0.33,0.4,0.45})-LOOKUP(K618,{0,1950001,3300001,6950001,9000001,18000001,40000001},{0,97500,427500,636000,1536000,2796000,4796000}))*1.021,-2))</f>
        <v/>
      </c>
      <c r="O618" s="21">
        <f>IF(L618&lt;=0,0,ROUNDDOWN((L618*LOOKUP(L618,{0,1950001,3300001,6950001,9000001,18000001,40000001},{0.05,0.1,0.2,0.23,0.33,0.4,0.45})-LOOKUP(L618,{0,1950001,3300001,6950001,9000001,18000001,40000001},{0,97500,427500,636000,1536000,2796000,4796000}))*1.021,-2))</f>
        <v/>
      </c>
      <c r="P618" s="21">
        <f>MAX(0,ROUNDDOWN(F618-E618-430000,-3))</f>
        <v/>
      </c>
      <c r="Q618" s="21">
        <f>MAX(0,ROUNDDOWN(F618-E618-430000-H618,-3))</f>
        <v/>
      </c>
      <c r="R618" s="21">
        <f>IF(F618&lt;=450000,0,MAX(0,P618*0.06-MIN(50000,P618)*0.03))</f>
        <v/>
      </c>
      <c r="S618" s="21">
        <f>IF(F618&lt;=450000,0,MAX(0,P618*0.04-MIN(50000,P618)*0.02))</f>
        <v/>
      </c>
      <c r="T618" s="21">
        <f>IF(F618&lt;=450000,0,MAX(0,Q618*0.06-MIN(50000,Q618)*0.03))</f>
        <v/>
      </c>
      <c r="U618" s="21">
        <f>IF(F618&lt;=450000,0,MAX(0,Q618*0.04-MIN(50000,Q618)*0.02))</f>
        <v/>
      </c>
      <c r="V618" s="21">
        <f>50000+MAX(0,G618-480000)</f>
        <v/>
      </c>
      <c r="W618" s="21">
        <f>P618-V618</f>
        <v/>
      </c>
      <c r="X618" s="21">
        <f>Q618-V618</f>
        <v/>
      </c>
      <c r="Y618" s="22">
        <f>IF(W618&lt;0,0.9,LOOKUP(W618,{0,1950001,3300001,6950001,9000001,18000001,40000001},{0.84895,0.7979,0.6958,0.66517,0.56307,0.4916,0.44055}))</f>
        <v/>
      </c>
      <c r="Z618" s="22">
        <f>IF(X618&lt;0,0.9,LOOKUP(X618,{0,1950001,3300001,6950001,9000001,18000001,40000001},{0.84895,0.7979,0.6958,0.66517,0.56307,0.4916,0.44055}))</f>
        <v/>
      </c>
      <c r="AA618" s="22">
        <f>IF(W618&lt;0,0,CHOOSE(MATCH(W618,{0,1950001,3300001,6950001,9000001},1),5.105/84.895,10.21/79.79,20.42/69.58,23.483/66.517,33.693/56.307))</f>
        <v/>
      </c>
      <c r="AB618" s="21">
        <f>IF(C618&lt;=2000,0,(MIN(C618,ROUNDDOWN(F618*0.3,0))-2000)*0.1)</f>
        <v/>
      </c>
      <c r="AC618" s="21">
        <f>IF(C618&lt;=2000,0,MIN((C618-2000)*Y618,(R618+S618)*0.2))</f>
        <v/>
      </c>
      <c r="AD618" s="21">
        <f>IF(C618&lt;=2000,0,MIN((C618-2000)*Z618,(T618+U618)*0.2))</f>
        <v/>
      </c>
      <c r="AE618" s="21">
        <f>AC618*AA618</f>
        <v/>
      </c>
      <c r="AF618" s="21">
        <f>ROUNDDOWN(R618,-2)+ROUNDDOWN(S618,-2)</f>
        <v/>
      </c>
      <c r="AG618" s="21">
        <f>ROUNDDOWN(MAX(0,R618-(AB618+AC618+AE618)*0.6),-2)+ROUNDDOWN(MAX(0,S618-(AB618+AC618+AE618)*0.4),-2)</f>
        <v/>
      </c>
      <c r="AH618" s="21">
        <f>ROUNDDOWN(MAX(0,T618-(AB618+AD618)*0.6),-2)+ROUNDDOWN(MAX(0,U618-(AB618+AD618)*0.4),-2)</f>
        <v/>
      </c>
      <c r="AI618" s="21">
        <f>ROUNDDOWN(T618,-2)+ROUNDDOWN(U618,-2)</f>
        <v/>
      </c>
      <c r="AJ618" s="21">
        <f>M618+AF618</f>
        <v/>
      </c>
      <c r="AK618" s="21">
        <f>M618+AG618</f>
        <v/>
      </c>
      <c r="AL618" s="21">
        <f>N618+AH618</f>
        <v/>
      </c>
      <c r="AM618" s="21">
        <f>O618+AI618</f>
        <v/>
      </c>
      <c r="AN618" s="21">
        <f>N618+AI618</f>
        <v/>
      </c>
      <c r="AO618" s="21">
        <f>ROUNDDOWN((R618+S618)*0.2/Y618+2000,0)</f>
        <v/>
      </c>
      <c r="AP618" s="21">
        <f>ROUNDDOWN((T618+U618)*0.2/Z618+2000,0)</f>
        <v/>
      </c>
      <c r="AQ618" s="21">
        <f>AL618-AK618</f>
        <v/>
      </c>
      <c r="AR618" s="21">
        <f>AM618-AK618</f>
        <v/>
      </c>
      <c r="AS618" s="21">
        <f>AM618-AL618</f>
        <v/>
      </c>
      <c r="AT618" s="21">
        <f>AK618+C618-AJ618</f>
        <v/>
      </c>
      <c r="AU618" s="21">
        <f>AL618+C618-AM618</f>
        <v/>
      </c>
      <c r="AV618" s="21">
        <f>AN618+C618-AM618</f>
        <v/>
      </c>
    </row>
    <row r="619">
      <c r="A619" t="inlineStr">
        <is>
          <t>医療費の境目</t>
        </is>
      </c>
      <c r="B619" s="21">
        <f>'3_医療費の境目'!$B$3</f>
        <v/>
      </c>
      <c r="C619" s="21">
        <f>IF('3_医療費の境目'!$B$4="",AO619,'3_医療費の境目'!$B$4)</f>
        <v/>
      </c>
      <c r="D619" s="21">
        <f>'3_医療費の境目'!D619</f>
        <v/>
      </c>
      <c r="E619" s="21">
        <f>ROUND(MIN(B619/12,650000)*12*0.0915+MIN(B619/12,1390000)*12*(0.0504+0)+B619*0.005,0)</f>
        <v/>
      </c>
      <c r="F619" s="21">
        <f>IF(B619&lt;741000,0,IF(B619&lt;2191000,B619-740000,IF(B619&lt;2193000,1451000,IF(B619&lt;2196000,1453000,IF(B619&lt;2200000,1456000,IF(B619&lt;3600000,ROUND(ROUNDDOWN(B619/4,-3)*2.8,0)-80000,IF(B619&lt;6600000,ROUND(ROUNDDOWN(B619/4,-3)*3.2,0)-440000,IF(B619&lt;8500000,ROUNDDOWN(B619*0.9,0)-1100000,B619-1950000))))))))</f>
        <v/>
      </c>
      <c r="G619" s="21">
        <f>IF(F619&gt;23500000,NA(),IF(F619&lt;=4890000,1040000,IF(F619&lt;=6550000,670000,620000)))</f>
        <v/>
      </c>
      <c r="H619" s="21">
        <f>IF(D619&lt;=0,0,MAX(0,MIN(2000000,D619-MIN(100000,ROUNDDOWN(F619*0.05,0)))))</f>
        <v/>
      </c>
      <c r="I619" s="21">
        <f>IF(C619&lt;=2000,0,MIN(C619,ROUNDDOWN(F619*0.4,0))-2000)</f>
        <v/>
      </c>
      <c r="J619" s="21">
        <f>MAX(0,ROUNDDOWN(F619-E619-G619,-3))</f>
        <v/>
      </c>
      <c r="K619" s="21">
        <f>MAX(0,ROUNDDOWN(F619-E619-G619-H619-I619,-3))</f>
        <v/>
      </c>
      <c r="L619" s="21">
        <f>MAX(0,ROUNDDOWN(F619-E619-G619-H619,-3))</f>
        <v/>
      </c>
      <c r="M619" s="21">
        <f>IF(J619&lt;=0,0,ROUNDDOWN((J619*LOOKUP(J619,{0,1950001,3300001,6950001,9000001,18000001,40000001},{0.05,0.1,0.2,0.23,0.33,0.4,0.45})-LOOKUP(J619,{0,1950001,3300001,6950001,9000001,18000001,40000001},{0,97500,427500,636000,1536000,2796000,4796000}))*1.021,-2))</f>
        <v/>
      </c>
      <c r="N619" s="21">
        <f>IF(K619&lt;=0,0,ROUNDDOWN((K619*LOOKUP(K619,{0,1950001,3300001,6950001,9000001,18000001,40000001},{0.05,0.1,0.2,0.23,0.33,0.4,0.45})-LOOKUP(K619,{0,1950001,3300001,6950001,9000001,18000001,40000001},{0,97500,427500,636000,1536000,2796000,4796000}))*1.021,-2))</f>
        <v/>
      </c>
      <c r="O619" s="21">
        <f>IF(L619&lt;=0,0,ROUNDDOWN((L619*LOOKUP(L619,{0,1950001,3300001,6950001,9000001,18000001,40000001},{0.05,0.1,0.2,0.23,0.33,0.4,0.45})-LOOKUP(L619,{0,1950001,3300001,6950001,9000001,18000001,40000001},{0,97500,427500,636000,1536000,2796000,4796000}))*1.021,-2))</f>
        <v/>
      </c>
      <c r="P619" s="21">
        <f>MAX(0,ROUNDDOWN(F619-E619-430000,-3))</f>
        <v/>
      </c>
      <c r="Q619" s="21">
        <f>MAX(0,ROUNDDOWN(F619-E619-430000-H619,-3))</f>
        <v/>
      </c>
      <c r="R619" s="21">
        <f>IF(F619&lt;=450000,0,MAX(0,P619*0.06-MIN(50000,P619)*0.03))</f>
        <v/>
      </c>
      <c r="S619" s="21">
        <f>IF(F619&lt;=450000,0,MAX(0,P619*0.04-MIN(50000,P619)*0.02))</f>
        <v/>
      </c>
      <c r="T619" s="21">
        <f>IF(F619&lt;=450000,0,MAX(0,Q619*0.06-MIN(50000,Q619)*0.03))</f>
        <v/>
      </c>
      <c r="U619" s="21">
        <f>IF(F619&lt;=450000,0,MAX(0,Q619*0.04-MIN(50000,Q619)*0.02))</f>
        <v/>
      </c>
      <c r="V619" s="21">
        <f>50000+MAX(0,G619-480000)</f>
        <v/>
      </c>
      <c r="W619" s="21">
        <f>P619-V619</f>
        <v/>
      </c>
      <c r="X619" s="21">
        <f>Q619-V619</f>
        <v/>
      </c>
      <c r="Y619" s="22">
        <f>IF(W619&lt;0,0.9,LOOKUP(W619,{0,1950001,3300001,6950001,9000001,18000001,40000001},{0.84895,0.7979,0.6958,0.66517,0.56307,0.4916,0.44055}))</f>
        <v/>
      </c>
      <c r="Z619" s="22">
        <f>IF(X619&lt;0,0.9,LOOKUP(X619,{0,1950001,3300001,6950001,9000001,18000001,40000001},{0.84895,0.7979,0.6958,0.66517,0.56307,0.4916,0.44055}))</f>
        <v/>
      </c>
      <c r="AA619" s="22">
        <f>IF(W619&lt;0,0,CHOOSE(MATCH(W619,{0,1950001,3300001,6950001,9000001},1),5.105/84.895,10.21/79.79,20.42/69.58,23.483/66.517,33.693/56.307))</f>
        <v/>
      </c>
      <c r="AB619" s="21">
        <f>IF(C619&lt;=2000,0,(MIN(C619,ROUNDDOWN(F619*0.3,0))-2000)*0.1)</f>
        <v/>
      </c>
      <c r="AC619" s="21">
        <f>IF(C619&lt;=2000,0,MIN((C619-2000)*Y619,(R619+S619)*0.2))</f>
        <v/>
      </c>
      <c r="AD619" s="21">
        <f>IF(C619&lt;=2000,0,MIN((C619-2000)*Z619,(T619+U619)*0.2))</f>
        <v/>
      </c>
      <c r="AE619" s="21">
        <f>AC619*AA619</f>
        <v/>
      </c>
      <c r="AF619" s="21">
        <f>ROUNDDOWN(R619,-2)+ROUNDDOWN(S619,-2)</f>
        <v/>
      </c>
      <c r="AG619" s="21">
        <f>ROUNDDOWN(MAX(0,R619-(AB619+AC619+AE619)*0.6),-2)+ROUNDDOWN(MAX(0,S619-(AB619+AC619+AE619)*0.4),-2)</f>
        <v/>
      </c>
      <c r="AH619" s="21">
        <f>ROUNDDOWN(MAX(0,T619-(AB619+AD619)*0.6),-2)+ROUNDDOWN(MAX(0,U619-(AB619+AD619)*0.4),-2)</f>
        <v/>
      </c>
      <c r="AI619" s="21">
        <f>ROUNDDOWN(T619,-2)+ROUNDDOWN(U619,-2)</f>
        <v/>
      </c>
      <c r="AJ619" s="21">
        <f>M619+AF619</f>
        <v/>
      </c>
      <c r="AK619" s="21">
        <f>M619+AG619</f>
        <v/>
      </c>
      <c r="AL619" s="21">
        <f>N619+AH619</f>
        <v/>
      </c>
      <c r="AM619" s="21">
        <f>O619+AI619</f>
        <v/>
      </c>
      <c r="AN619" s="21">
        <f>N619+AI619</f>
        <v/>
      </c>
      <c r="AO619" s="21">
        <f>ROUNDDOWN((R619+S619)*0.2/Y619+2000,0)</f>
        <v/>
      </c>
      <c r="AP619" s="21">
        <f>ROUNDDOWN((T619+U619)*0.2/Z619+2000,0)</f>
        <v/>
      </c>
      <c r="AQ619" s="21">
        <f>AL619-AK619</f>
        <v/>
      </c>
      <c r="AR619" s="21">
        <f>AM619-AK619</f>
        <v/>
      </c>
      <c r="AS619" s="21">
        <f>AM619-AL619</f>
        <v/>
      </c>
      <c r="AT619" s="21">
        <f>AK619+C619-AJ619</f>
        <v/>
      </c>
      <c r="AU619" s="21">
        <f>AL619+C619-AM619</f>
        <v/>
      </c>
      <c r="AV619" s="21">
        <f>AN619+C619-AM619</f>
        <v/>
      </c>
    </row>
    <row r="620">
      <c r="A620" t="inlineStr">
        <is>
          <t>医療費の境目</t>
        </is>
      </c>
      <c r="B620" s="21">
        <f>'3_医療費の境目'!$B$3</f>
        <v/>
      </c>
      <c r="C620" s="21">
        <f>IF('3_医療費の境目'!$B$4="",AO620,'3_医療費の境目'!$B$4)</f>
        <v/>
      </c>
      <c r="D620" s="21">
        <f>'3_医療費の境目'!D620</f>
        <v/>
      </c>
      <c r="E620" s="21">
        <f>ROUND(MIN(B620/12,650000)*12*0.0915+MIN(B620/12,1390000)*12*(0.0504+0)+B620*0.005,0)</f>
        <v/>
      </c>
      <c r="F620" s="21">
        <f>IF(B620&lt;741000,0,IF(B620&lt;2191000,B620-740000,IF(B620&lt;2193000,1451000,IF(B620&lt;2196000,1453000,IF(B620&lt;2200000,1456000,IF(B620&lt;3600000,ROUND(ROUNDDOWN(B620/4,-3)*2.8,0)-80000,IF(B620&lt;6600000,ROUND(ROUNDDOWN(B620/4,-3)*3.2,0)-440000,IF(B620&lt;8500000,ROUNDDOWN(B620*0.9,0)-1100000,B620-1950000))))))))</f>
        <v/>
      </c>
      <c r="G620" s="21">
        <f>IF(F620&gt;23500000,NA(),IF(F620&lt;=4890000,1040000,IF(F620&lt;=6550000,670000,620000)))</f>
        <v/>
      </c>
      <c r="H620" s="21">
        <f>IF(D620&lt;=0,0,MAX(0,MIN(2000000,D620-MIN(100000,ROUNDDOWN(F620*0.05,0)))))</f>
        <v/>
      </c>
      <c r="I620" s="21">
        <f>IF(C620&lt;=2000,0,MIN(C620,ROUNDDOWN(F620*0.4,0))-2000)</f>
        <v/>
      </c>
      <c r="J620" s="21">
        <f>MAX(0,ROUNDDOWN(F620-E620-G620,-3))</f>
        <v/>
      </c>
      <c r="K620" s="21">
        <f>MAX(0,ROUNDDOWN(F620-E620-G620-H620-I620,-3))</f>
        <v/>
      </c>
      <c r="L620" s="21">
        <f>MAX(0,ROUNDDOWN(F620-E620-G620-H620,-3))</f>
        <v/>
      </c>
      <c r="M620" s="21">
        <f>IF(J620&lt;=0,0,ROUNDDOWN((J620*LOOKUP(J620,{0,1950001,3300001,6950001,9000001,18000001,40000001},{0.05,0.1,0.2,0.23,0.33,0.4,0.45})-LOOKUP(J620,{0,1950001,3300001,6950001,9000001,18000001,40000001},{0,97500,427500,636000,1536000,2796000,4796000}))*1.021,-2))</f>
        <v/>
      </c>
      <c r="N620" s="21">
        <f>IF(K620&lt;=0,0,ROUNDDOWN((K620*LOOKUP(K620,{0,1950001,3300001,6950001,9000001,18000001,40000001},{0.05,0.1,0.2,0.23,0.33,0.4,0.45})-LOOKUP(K620,{0,1950001,3300001,6950001,9000001,18000001,40000001},{0,97500,427500,636000,1536000,2796000,4796000}))*1.021,-2))</f>
        <v/>
      </c>
      <c r="O620" s="21">
        <f>IF(L620&lt;=0,0,ROUNDDOWN((L620*LOOKUP(L620,{0,1950001,3300001,6950001,9000001,18000001,40000001},{0.05,0.1,0.2,0.23,0.33,0.4,0.45})-LOOKUP(L620,{0,1950001,3300001,6950001,9000001,18000001,40000001},{0,97500,427500,636000,1536000,2796000,4796000}))*1.021,-2))</f>
        <v/>
      </c>
      <c r="P620" s="21">
        <f>MAX(0,ROUNDDOWN(F620-E620-430000,-3))</f>
        <v/>
      </c>
      <c r="Q620" s="21">
        <f>MAX(0,ROUNDDOWN(F620-E620-430000-H620,-3))</f>
        <v/>
      </c>
      <c r="R620" s="21">
        <f>IF(F620&lt;=450000,0,MAX(0,P620*0.06-MIN(50000,P620)*0.03))</f>
        <v/>
      </c>
      <c r="S620" s="21">
        <f>IF(F620&lt;=450000,0,MAX(0,P620*0.04-MIN(50000,P620)*0.02))</f>
        <v/>
      </c>
      <c r="T620" s="21">
        <f>IF(F620&lt;=450000,0,MAX(0,Q620*0.06-MIN(50000,Q620)*0.03))</f>
        <v/>
      </c>
      <c r="U620" s="21">
        <f>IF(F620&lt;=450000,0,MAX(0,Q620*0.04-MIN(50000,Q620)*0.02))</f>
        <v/>
      </c>
      <c r="V620" s="21">
        <f>50000+MAX(0,G620-480000)</f>
        <v/>
      </c>
      <c r="W620" s="21">
        <f>P620-V620</f>
        <v/>
      </c>
      <c r="X620" s="21">
        <f>Q620-V620</f>
        <v/>
      </c>
      <c r="Y620" s="22">
        <f>IF(W620&lt;0,0.9,LOOKUP(W620,{0,1950001,3300001,6950001,9000001,18000001,40000001},{0.84895,0.7979,0.6958,0.66517,0.56307,0.4916,0.44055}))</f>
        <v/>
      </c>
      <c r="Z620" s="22">
        <f>IF(X620&lt;0,0.9,LOOKUP(X620,{0,1950001,3300001,6950001,9000001,18000001,40000001},{0.84895,0.7979,0.6958,0.66517,0.56307,0.4916,0.44055}))</f>
        <v/>
      </c>
      <c r="AA620" s="22">
        <f>IF(W620&lt;0,0,CHOOSE(MATCH(W620,{0,1950001,3300001,6950001,9000001},1),5.105/84.895,10.21/79.79,20.42/69.58,23.483/66.517,33.693/56.307))</f>
        <v/>
      </c>
      <c r="AB620" s="21">
        <f>IF(C620&lt;=2000,0,(MIN(C620,ROUNDDOWN(F620*0.3,0))-2000)*0.1)</f>
        <v/>
      </c>
      <c r="AC620" s="21">
        <f>IF(C620&lt;=2000,0,MIN((C620-2000)*Y620,(R620+S620)*0.2))</f>
        <v/>
      </c>
      <c r="AD620" s="21">
        <f>IF(C620&lt;=2000,0,MIN((C620-2000)*Z620,(T620+U620)*0.2))</f>
        <v/>
      </c>
      <c r="AE620" s="21">
        <f>AC620*AA620</f>
        <v/>
      </c>
      <c r="AF620" s="21">
        <f>ROUNDDOWN(R620,-2)+ROUNDDOWN(S620,-2)</f>
        <v/>
      </c>
      <c r="AG620" s="21">
        <f>ROUNDDOWN(MAX(0,R620-(AB620+AC620+AE620)*0.6),-2)+ROUNDDOWN(MAX(0,S620-(AB620+AC620+AE620)*0.4),-2)</f>
        <v/>
      </c>
      <c r="AH620" s="21">
        <f>ROUNDDOWN(MAX(0,T620-(AB620+AD620)*0.6),-2)+ROUNDDOWN(MAX(0,U620-(AB620+AD620)*0.4),-2)</f>
        <v/>
      </c>
      <c r="AI620" s="21">
        <f>ROUNDDOWN(T620,-2)+ROUNDDOWN(U620,-2)</f>
        <v/>
      </c>
      <c r="AJ620" s="21">
        <f>M620+AF620</f>
        <v/>
      </c>
      <c r="AK620" s="21">
        <f>M620+AG620</f>
        <v/>
      </c>
      <c r="AL620" s="21">
        <f>N620+AH620</f>
        <v/>
      </c>
      <c r="AM620" s="21">
        <f>O620+AI620</f>
        <v/>
      </c>
      <c r="AN620" s="21">
        <f>N620+AI620</f>
        <v/>
      </c>
      <c r="AO620" s="21">
        <f>ROUNDDOWN((R620+S620)*0.2/Y620+2000,0)</f>
        <v/>
      </c>
      <c r="AP620" s="21">
        <f>ROUNDDOWN((T620+U620)*0.2/Z620+2000,0)</f>
        <v/>
      </c>
      <c r="AQ620" s="21">
        <f>AL620-AK620</f>
        <v/>
      </c>
      <c r="AR620" s="21">
        <f>AM620-AK620</f>
        <v/>
      </c>
      <c r="AS620" s="21">
        <f>AM620-AL620</f>
        <v/>
      </c>
      <c r="AT620" s="21">
        <f>AK620+C620-AJ620</f>
        <v/>
      </c>
      <c r="AU620" s="21">
        <f>AL620+C620-AM620</f>
        <v/>
      </c>
      <c r="AV620" s="21">
        <f>AN620+C620-AM620</f>
        <v/>
      </c>
    </row>
    <row r="621">
      <c r="A621" t="inlineStr">
        <is>
          <t>医療費の境目</t>
        </is>
      </c>
      <c r="B621" s="21">
        <f>'3_医療費の境目'!$B$3</f>
        <v/>
      </c>
      <c r="C621" s="21">
        <f>IF('3_医療費の境目'!$B$4="",AO621,'3_医療費の境目'!$B$4)</f>
        <v/>
      </c>
      <c r="D621" s="21">
        <f>'3_医療費の境目'!D621</f>
        <v/>
      </c>
      <c r="E621" s="21">
        <f>ROUND(MIN(B621/12,650000)*12*0.0915+MIN(B621/12,1390000)*12*(0.0504+0)+B621*0.005,0)</f>
        <v/>
      </c>
      <c r="F621" s="21">
        <f>IF(B621&lt;741000,0,IF(B621&lt;2191000,B621-740000,IF(B621&lt;2193000,1451000,IF(B621&lt;2196000,1453000,IF(B621&lt;2200000,1456000,IF(B621&lt;3600000,ROUND(ROUNDDOWN(B621/4,-3)*2.8,0)-80000,IF(B621&lt;6600000,ROUND(ROUNDDOWN(B621/4,-3)*3.2,0)-440000,IF(B621&lt;8500000,ROUNDDOWN(B621*0.9,0)-1100000,B621-1950000))))))))</f>
        <v/>
      </c>
      <c r="G621" s="21">
        <f>IF(F621&gt;23500000,NA(),IF(F621&lt;=4890000,1040000,IF(F621&lt;=6550000,670000,620000)))</f>
        <v/>
      </c>
      <c r="H621" s="21">
        <f>IF(D621&lt;=0,0,MAX(0,MIN(2000000,D621-MIN(100000,ROUNDDOWN(F621*0.05,0)))))</f>
        <v/>
      </c>
      <c r="I621" s="21">
        <f>IF(C621&lt;=2000,0,MIN(C621,ROUNDDOWN(F621*0.4,0))-2000)</f>
        <v/>
      </c>
      <c r="J621" s="21">
        <f>MAX(0,ROUNDDOWN(F621-E621-G621,-3))</f>
        <v/>
      </c>
      <c r="K621" s="21">
        <f>MAX(0,ROUNDDOWN(F621-E621-G621-H621-I621,-3))</f>
        <v/>
      </c>
      <c r="L621" s="21">
        <f>MAX(0,ROUNDDOWN(F621-E621-G621-H621,-3))</f>
        <v/>
      </c>
      <c r="M621" s="21">
        <f>IF(J621&lt;=0,0,ROUNDDOWN((J621*LOOKUP(J621,{0,1950001,3300001,6950001,9000001,18000001,40000001},{0.05,0.1,0.2,0.23,0.33,0.4,0.45})-LOOKUP(J621,{0,1950001,3300001,6950001,9000001,18000001,40000001},{0,97500,427500,636000,1536000,2796000,4796000}))*1.021,-2))</f>
        <v/>
      </c>
      <c r="N621" s="21">
        <f>IF(K621&lt;=0,0,ROUNDDOWN((K621*LOOKUP(K621,{0,1950001,3300001,6950001,9000001,18000001,40000001},{0.05,0.1,0.2,0.23,0.33,0.4,0.45})-LOOKUP(K621,{0,1950001,3300001,6950001,9000001,18000001,40000001},{0,97500,427500,636000,1536000,2796000,4796000}))*1.021,-2))</f>
        <v/>
      </c>
      <c r="O621" s="21">
        <f>IF(L621&lt;=0,0,ROUNDDOWN((L621*LOOKUP(L621,{0,1950001,3300001,6950001,9000001,18000001,40000001},{0.05,0.1,0.2,0.23,0.33,0.4,0.45})-LOOKUP(L621,{0,1950001,3300001,6950001,9000001,18000001,40000001},{0,97500,427500,636000,1536000,2796000,4796000}))*1.021,-2))</f>
        <v/>
      </c>
      <c r="P621" s="21">
        <f>MAX(0,ROUNDDOWN(F621-E621-430000,-3))</f>
        <v/>
      </c>
      <c r="Q621" s="21">
        <f>MAX(0,ROUNDDOWN(F621-E621-430000-H621,-3))</f>
        <v/>
      </c>
      <c r="R621" s="21">
        <f>IF(F621&lt;=450000,0,MAX(0,P621*0.06-MIN(50000,P621)*0.03))</f>
        <v/>
      </c>
      <c r="S621" s="21">
        <f>IF(F621&lt;=450000,0,MAX(0,P621*0.04-MIN(50000,P621)*0.02))</f>
        <v/>
      </c>
      <c r="T621" s="21">
        <f>IF(F621&lt;=450000,0,MAX(0,Q621*0.06-MIN(50000,Q621)*0.03))</f>
        <v/>
      </c>
      <c r="U621" s="21">
        <f>IF(F621&lt;=450000,0,MAX(0,Q621*0.04-MIN(50000,Q621)*0.02))</f>
        <v/>
      </c>
      <c r="V621" s="21">
        <f>50000+MAX(0,G621-480000)</f>
        <v/>
      </c>
      <c r="W621" s="21">
        <f>P621-V621</f>
        <v/>
      </c>
      <c r="X621" s="21">
        <f>Q621-V621</f>
        <v/>
      </c>
      <c r="Y621" s="22">
        <f>IF(W621&lt;0,0.9,LOOKUP(W621,{0,1950001,3300001,6950001,9000001,18000001,40000001},{0.84895,0.7979,0.6958,0.66517,0.56307,0.4916,0.44055}))</f>
        <v/>
      </c>
      <c r="Z621" s="22">
        <f>IF(X621&lt;0,0.9,LOOKUP(X621,{0,1950001,3300001,6950001,9000001,18000001,40000001},{0.84895,0.7979,0.6958,0.66517,0.56307,0.4916,0.44055}))</f>
        <v/>
      </c>
      <c r="AA621" s="22">
        <f>IF(W621&lt;0,0,CHOOSE(MATCH(W621,{0,1950001,3300001,6950001,9000001},1),5.105/84.895,10.21/79.79,20.42/69.58,23.483/66.517,33.693/56.307))</f>
        <v/>
      </c>
      <c r="AB621" s="21">
        <f>IF(C621&lt;=2000,0,(MIN(C621,ROUNDDOWN(F621*0.3,0))-2000)*0.1)</f>
        <v/>
      </c>
      <c r="AC621" s="21">
        <f>IF(C621&lt;=2000,0,MIN((C621-2000)*Y621,(R621+S621)*0.2))</f>
        <v/>
      </c>
      <c r="AD621" s="21">
        <f>IF(C621&lt;=2000,0,MIN((C621-2000)*Z621,(T621+U621)*0.2))</f>
        <v/>
      </c>
      <c r="AE621" s="21">
        <f>AC621*AA621</f>
        <v/>
      </c>
      <c r="AF621" s="21">
        <f>ROUNDDOWN(R621,-2)+ROUNDDOWN(S621,-2)</f>
        <v/>
      </c>
      <c r="AG621" s="21">
        <f>ROUNDDOWN(MAX(0,R621-(AB621+AC621+AE621)*0.6),-2)+ROUNDDOWN(MAX(0,S621-(AB621+AC621+AE621)*0.4),-2)</f>
        <v/>
      </c>
      <c r="AH621" s="21">
        <f>ROUNDDOWN(MAX(0,T621-(AB621+AD621)*0.6),-2)+ROUNDDOWN(MAX(0,U621-(AB621+AD621)*0.4),-2)</f>
        <v/>
      </c>
      <c r="AI621" s="21">
        <f>ROUNDDOWN(T621,-2)+ROUNDDOWN(U621,-2)</f>
        <v/>
      </c>
      <c r="AJ621" s="21">
        <f>M621+AF621</f>
        <v/>
      </c>
      <c r="AK621" s="21">
        <f>M621+AG621</f>
        <v/>
      </c>
      <c r="AL621" s="21">
        <f>N621+AH621</f>
        <v/>
      </c>
      <c r="AM621" s="21">
        <f>O621+AI621</f>
        <v/>
      </c>
      <c r="AN621" s="21">
        <f>N621+AI621</f>
        <v/>
      </c>
      <c r="AO621" s="21">
        <f>ROUNDDOWN((R621+S621)*0.2/Y621+2000,0)</f>
        <v/>
      </c>
      <c r="AP621" s="21">
        <f>ROUNDDOWN((T621+U621)*0.2/Z621+2000,0)</f>
        <v/>
      </c>
      <c r="AQ621" s="21">
        <f>AL621-AK621</f>
        <v/>
      </c>
      <c r="AR621" s="21">
        <f>AM621-AK621</f>
        <v/>
      </c>
      <c r="AS621" s="21">
        <f>AM621-AL621</f>
        <v/>
      </c>
      <c r="AT621" s="21">
        <f>AK621+C621-AJ621</f>
        <v/>
      </c>
      <c r="AU621" s="21">
        <f>AL621+C621-AM621</f>
        <v/>
      </c>
      <c r="AV621" s="21">
        <f>AN621+C621-AM621</f>
        <v/>
      </c>
    </row>
    <row r="622">
      <c r="A622" t="inlineStr">
        <is>
          <t>医療費の境目</t>
        </is>
      </c>
      <c r="B622" s="21">
        <f>'3_医療費の境目'!$B$3</f>
        <v/>
      </c>
      <c r="C622" s="21">
        <f>IF('3_医療費の境目'!$B$4="",AO622,'3_医療費の境目'!$B$4)</f>
        <v/>
      </c>
      <c r="D622" s="21">
        <f>'3_医療費の境目'!D622</f>
        <v/>
      </c>
      <c r="E622" s="21">
        <f>ROUND(MIN(B622/12,650000)*12*0.0915+MIN(B622/12,1390000)*12*(0.0504+0)+B622*0.005,0)</f>
        <v/>
      </c>
      <c r="F622" s="21">
        <f>IF(B622&lt;741000,0,IF(B622&lt;2191000,B622-740000,IF(B622&lt;2193000,1451000,IF(B622&lt;2196000,1453000,IF(B622&lt;2200000,1456000,IF(B622&lt;3600000,ROUND(ROUNDDOWN(B622/4,-3)*2.8,0)-80000,IF(B622&lt;6600000,ROUND(ROUNDDOWN(B622/4,-3)*3.2,0)-440000,IF(B622&lt;8500000,ROUNDDOWN(B622*0.9,0)-1100000,B622-1950000))))))))</f>
        <v/>
      </c>
      <c r="G622" s="21">
        <f>IF(F622&gt;23500000,NA(),IF(F622&lt;=4890000,1040000,IF(F622&lt;=6550000,670000,620000)))</f>
        <v/>
      </c>
      <c r="H622" s="21">
        <f>IF(D622&lt;=0,0,MAX(0,MIN(2000000,D622-MIN(100000,ROUNDDOWN(F622*0.05,0)))))</f>
        <v/>
      </c>
      <c r="I622" s="21">
        <f>IF(C622&lt;=2000,0,MIN(C622,ROUNDDOWN(F622*0.4,0))-2000)</f>
        <v/>
      </c>
      <c r="J622" s="21">
        <f>MAX(0,ROUNDDOWN(F622-E622-G622,-3))</f>
        <v/>
      </c>
      <c r="K622" s="21">
        <f>MAX(0,ROUNDDOWN(F622-E622-G622-H622-I622,-3))</f>
        <v/>
      </c>
      <c r="L622" s="21">
        <f>MAX(0,ROUNDDOWN(F622-E622-G622-H622,-3))</f>
        <v/>
      </c>
      <c r="M622" s="21">
        <f>IF(J622&lt;=0,0,ROUNDDOWN((J622*LOOKUP(J622,{0,1950001,3300001,6950001,9000001,18000001,40000001},{0.05,0.1,0.2,0.23,0.33,0.4,0.45})-LOOKUP(J622,{0,1950001,3300001,6950001,9000001,18000001,40000001},{0,97500,427500,636000,1536000,2796000,4796000}))*1.021,-2))</f>
        <v/>
      </c>
      <c r="N622" s="21">
        <f>IF(K622&lt;=0,0,ROUNDDOWN((K622*LOOKUP(K622,{0,1950001,3300001,6950001,9000001,18000001,40000001},{0.05,0.1,0.2,0.23,0.33,0.4,0.45})-LOOKUP(K622,{0,1950001,3300001,6950001,9000001,18000001,40000001},{0,97500,427500,636000,1536000,2796000,4796000}))*1.021,-2))</f>
        <v/>
      </c>
      <c r="O622" s="21">
        <f>IF(L622&lt;=0,0,ROUNDDOWN((L622*LOOKUP(L622,{0,1950001,3300001,6950001,9000001,18000001,40000001},{0.05,0.1,0.2,0.23,0.33,0.4,0.45})-LOOKUP(L622,{0,1950001,3300001,6950001,9000001,18000001,40000001},{0,97500,427500,636000,1536000,2796000,4796000}))*1.021,-2))</f>
        <v/>
      </c>
      <c r="P622" s="21">
        <f>MAX(0,ROUNDDOWN(F622-E622-430000,-3))</f>
        <v/>
      </c>
      <c r="Q622" s="21">
        <f>MAX(0,ROUNDDOWN(F622-E622-430000-H622,-3))</f>
        <v/>
      </c>
      <c r="R622" s="21">
        <f>IF(F622&lt;=450000,0,MAX(0,P622*0.06-MIN(50000,P622)*0.03))</f>
        <v/>
      </c>
      <c r="S622" s="21">
        <f>IF(F622&lt;=450000,0,MAX(0,P622*0.04-MIN(50000,P622)*0.02))</f>
        <v/>
      </c>
      <c r="T622" s="21">
        <f>IF(F622&lt;=450000,0,MAX(0,Q622*0.06-MIN(50000,Q622)*0.03))</f>
        <v/>
      </c>
      <c r="U622" s="21">
        <f>IF(F622&lt;=450000,0,MAX(0,Q622*0.04-MIN(50000,Q622)*0.02))</f>
        <v/>
      </c>
      <c r="V622" s="21">
        <f>50000+MAX(0,G622-480000)</f>
        <v/>
      </c>
      <c r="W622" s="21">
        <f>P622-V622</f>
        <v/>
      </c>
      <c r="X622" s="21">
        <f>Q622-V622</f>
        <v/>
      </c>
      <c r="Y622" s="22">
        <f>IF(W622&lt;0,0.9,LOOKUP(W622,{0,1950001,3300001,6950001,9000001,18000001,40000001},{0.84895,0.7979,0.6958,0.66517,0.56307,0.4916,0.44055}))</f>
        <v/>
      </c>
      <c r="Z622" s="22">
        <f>IF(X622&lt;0,0.9,LOOKUP(X622,{0,1950001,3300001,6950001,9000001,18000001,40000001},{0.84895,0.7979,0.6958,0.66517,0.56307,0.4916,0.44055}))</f>
        <v/>
      </c>
      <c r="AA622" s="22">
        <f>IF(W622&lt;0,0,CHOOSE(MATCH(W622,{0,1950001,3300001,6950001,9000001},1),5.105/84.895,10.21/79.79,20.42/69.58,23.483/66.517,33.693/56.307))</f>
        <v/>
      </c>
      <c r="AB622" s="21">
        <f>IF(C622&lt;=2000,0,(MIN(C622,ROUNDDOWN(F622*0.3,0))-2000)*0.1)</f>
        <v/>
      </c>
      <c r="AC622" s="21">
        <f>IF(C622&lt;=2000,0,MIN((C622-2000)*Y622,(R622+S622)*0.2))</f>
        <v/>
      </c>
      <c r="AD622" s="21">
        <f>IF(C622&lt;=2000,0,MIN((C622-2000)*Z622,(T622+U622)*0.2))</f>
        <v/>
      </c>
      <c r="AE622" s="21">
        <f>AC622*AA622</f>
        <v/>
      </c>
      <c r="AF622" s="21">
        <f>ROUNDDOWN(R622,-2)+ROUNDDOWN(S622,-2)</f>
        <v/>
      </c>
      <c r="AG622" s="21">
        <f>ROUNDDOWN(MAX(0,R622-(AB622+AC622+AE622)*0.6),-2)+ROUNDDOWN(MAX(0,S622-(AB622+AC622+AE622)*0.4),-2)</f>
        <v/>
      </c>
      <c r="AH622" s="21">
        <f>ROUNDDOWN(MAX(0,T622-(AB622+AD622)*0.6),-2)+ROUNDDOWN(MAX(0,U622-(AB622+AD622)*0.4),-2)</f>
        <v/>
      </c>
      <c r="AI622" s="21">
        <f>ROUNDDOWN(T622,-2)+ROUNDDOWN(U622,-2)</f>
        <v/>
      </c>
      <c r="AJ622" s="21">
        <f>M622+AF622</f>
        <v/>
      </c>
      <c r="AK622" s="21">
        <f>M622+AG622</f>
        <v/>
      </c>
      <c r="AL622" s="21">
        <f>N622+AH622</f>
        <v/>
      </c>
      <c r="AM622" s="21">
        <f>O622+AI622</f>
        <v/>
      </c>
      <c r="AN622" s="21">
        <f>N622+AI622</f>
        <v/>
      </c>
      <c r="AO622" s="21">
        <f>ROUNDDOWN((R622+S622)*0.2/Y622+2000,0)</f>
        <v/>
      </c>
      <c r="AP622" s="21">
        <f>ROUNDDOWN((T622+U622)*0.2/Z622+2000,0)</f>
        <v/>
      </c>
      <c r="AQ622" s="21">
        <f>AL622-AK622</f>
        <v/>
      </c>
      <c r="AR622" s="21">
        <f>AM622-AK622</f>
        <v/>
      </c>
      <c r="AS622" s="21">
        <f>AM622-AL622</f>
        <v/>
      </c>
      <c r="AT622" s="21">
        <f>AK622+C622-AJ622</f>
        <v/>
      </c>
      <c r="AU622" s="21">
        <f>AL622+C622-AM622</f>
        <v/>
      </c>
      <c r="AV622" s="21">
        <f>AN622+C622-AM622</f>
        <v/>
      </c>
    </row>
    <row r="623">
      <c r="A623" t="inlineStr">
        <is>
          <t>医療費の境目</t>
        </is>
      </c>
      <c r="B623" s="21">
        <f>'3_医療費の境目'!$B$3</f>
        <v/>
      </c>
      <c r="C623" s="21">
        <f>IF('3_医療費の境目'!$B$4="",AO623,'3_医療費の境目'!$B$4)</f>
        <v/>
      </c>
      <c r="D623" s="21">
        <f>'3_医療費の境目'!D623</f>
        <v/>
      </c>
      <c r="E623" s="21">
        <f>ROUND(MIN(B623/12,650000)*12*0.0915+MIN(B623/12,1390000)*12*(0.0504+0)+B623*0.005,0)</f>
        <v/>
      </c>
      <c r="F623" s="21">
        <f>IF(B623&lt;741000,0,IF(B623&lt;2191000,B623-740000,IF(B623&lt;2193000,1451000,IF(B623&lt;2196000,1453000,IF(B623&lt;2200000,1456000,IF(B623&lt;3600000,ROUND(ROUNDDOWN(B623/4,-3)*2.8,0)-80000,IF(B623&lt;6600000,ROUND(ROUNDDOWN(B623/4,-3)*3.2,0)-440000,IF(B623&lt;8500000,ROUNDDOWN(B623*0.9,0)-1100000,B623-1950000))))))))</f>
        <v/>
      </c>
      <c r="G623" s="21">
        <f>IF(F623&gt;23500000,NA(),IF(F623&lt;=4890000,1040000,IF(F623&lt;=6550000,670000,620000)))</f>
        <v/>
      </c>
      <c r="H623" s="21">
        <f>IF(D623&lt;=0,0,MAX(0,MIN(2000000,D623-MIN(100000,ROUNDDOWN(F623*0.05,0)))))</f>
        <v/>
      </c>
      <c r="I623" s="21">
        <f>IF(C623&lt;=2000,0,MIN(C623,ROUNDDOWN(F623*0.4,0))-2000)</f>
        <v/>
      </c>
      <c r="J623" s="21">
        <f>MAX(0,ROUNDDOWN(F623-E623-G623,-3))</f>
        <v/>
      </c>
      <c r="K623" s="21">
        <f>MAX(0,ROUNDDOWN(F623-E623-G623-H623-I623,-3))</f>
        <v/>
      </c>
      <c r="L623" s="21">
        <f>MAX(0,ROUNDDOWN(F623-E623-G623-H623,-3))</f>
        <v/>
      </c>
      <c r="M623" s="21">
        <f>IF(J623&lt;=0,0,ROUNDDOWN((J623*LOOKUP(J623,{0,1950001,3300001,6950001,9000001,18000001,40000001},{0.05,0.1,0.2,0.23,0.33,0.4,0.45})-LOOKUP(J623,{0,1950001,3300001,6950001,9000001,18000001,40000001},{0,97500,427500,636000,1536000,2796000,4796000}))*1.021,-2))</f>
        <v/>
      </c>
      <c r="N623" s="21">
        <f>IF(K623&lt;=0,0,ROUNDDOWN((K623*LOOKUP(K623,{0,1950001,3300001,6950001,9000001,18000001,40000001},{0.05,0.1,0.2,0.23,0.33,0.4,0.45})-LOOKUP(K623,{0,1950001,3300001,6950001,9000001,18000001,40000001},{0,97500,427500,636000,1536000,2796000,4796000}))*1.021,-2))</f>
        <v/>
      </c>
      <c r="O623" s="21">
        <f>IF(L623&lt;=0,0,ROUNDDOWN((L623*LOOKUP(L623,{0,1950001,3300001,6950001,9000001,18000001,40000001},{0.05,0.1,0.2,0.23,0.33,0.4,0.45})-LOOKUP(L623,{0,1950001,3300001,6950001,9000001,18000001,40000001},{0,97500,427500,636000,1536000,2796000,4796000}))*1.021,-2))</f>
        <v/>
      </c>
      <c r="P623" s="21">
        <f>MAX(0,ROUNDDOWN(F623-E623-430000,-3))</f>
        <v/>
      </c>
      <c r="Q623" s="21">
        <f>MAX(0,ROUNDDOWN(F623-E623-430000-H623,-3))</f>
        <v/>
      </c>
      <c r="R623" s="21">
        <f>IF(F623&lt;=450000,0,MAX(0,P623*0.06-MIN(50000,P623)*0.03))</f>
        <v/>
      </c>
      <c r="S623" s="21">
        <f>IF(F623&lt;=450000,0,MAX(0,P623*0.04-MIN(50000,P623)*0.02))</f>
        <v/>
      </c>
      <c r="T623" s="21">
        <f>IF(F623&lt;=450000,0,MAX(0,Q623*0.06-MIN(50000,Q623)*0.03))</f>
        <v/>
      </c>
      <c r="U623" s="21">
        <f>IF(F623&lt;=450000,0,MAX(0,Q623*0.04-MIN(50000,Q623)*0.02))</f>
        <v/>
      </c>
      <c r="V623" s="21">
        <f>50000+MAX(0,G623-480000)</f>
        <v/>
      </c>
      <c r="W623" s="21">
        <f>P623-V623</f>
        <v/>
      </c>
      <c r="X623" s="21">
        <f>Q623-V623</f>
        <v/>
      </c>
      <c r="Y623" s="22">
        <f>IF(W623&lt;0,0.9,LOOKUP(W623,{0,1950001,3300001,6950001,9000001,18000001,40000001},{0.84895,0.7979,0.6958,0.66517,0.56307,0.4916,0.44055}))</f>
        <v/>
      </c>
      <c r="Z623" s="22">
        <f>IF(X623&lt;0,0.9,LOOKUP(X623,{0,1950001,3300001,6950001,9000001,18000001,40000001},{0.84895,0.7979,0.6958,0.66517,0.56307,0.4916,0.44055}))</f>
        <v/>
      </c>
      <c r="AA623" s="22">
        <f>IF(W623&lt;0,0,CHOOSE(MATCH(W623,{0,1950001,3300001,6950001,9000001},1),5.105/84.895,10.21/79.79,20.42/69.58,23.483/66.517,33.693/56.307))</f>
        <v/>
      </c>
      <c r="AB623" s="21">
        <f>IF(C623&lt;=2000,0,(MIN(C623,ROUNDDOWN(F623*0.3,0))-2000)*0.1)</f>
        <v/>
      </c>
      <c r="AC623" s="21">
        <f>IF(C623&lt;=2000,0,MIN((C623-2000)*Y623,(R623+S623)*0.2))</f>
        <v/>
      </c>
      <c r="AD623" s="21">
        <f>IF(C623&lt;=2000,0,MIN((C623-2000)*Z623,(T623+U623)*0.2))</f>
        <v/>
      </c>
      <c r="AE623" s="21">
        <f>AC623*AA623</f>
        <v/>
      </c>
      <c r="AF623" s="21">
        <f>ROUNDDOWN(R623,-2)+ROUNDDOWN(S623,-2)</f>
        <v/>
      </c>
      <c r="AG623" s="21">
        <f>ROUNDDOWN(MAX(0,R623-(AB623+AC623+AE623)*0.6),-2)+ROUNDDOWN(MAX(0,S623-(AB623+AC623+AE623)*0.4),-2)</f>
        <v/>
      </c>
      <c r="AH623" s="21">
        <f>ROUNDDOWN(MAX(0,T623-(AB623+AD623)*0.6),-2)+ROUNDDOWN(MAX(0,U623-(AB623+AD623)*0.4),-2)</f>
        <v/>
      </c>
      <c r="AI623" s="21">
        <f>ROUNDDOWN(T623,-2)+ROUNDDOWN(U623,-2)</f>
        <v/>
      </c>
      <c r="AJ623" s="21">
        <f>M623+AF623</f>
        <v/>
      </c>
      <c r="AK623" s="21">
        <f>M623+AG623</f>
        <v/>
      </c>
      <c r="AL623" s="21">
        <f>N623+AH623</f>
        <v/>
      </c>
      <c r="AM623" s="21">
        <f>O623+AI623</f>
        <v/>
      </c>
      <c r="AN623" s="21">
        <f>N623+AI623</f>
        <v/>
      </c>
      <c r="AO623" s="21">
        <f>ROUNDDOWN((R623+S623)*0.2/Y623+2000,0)</f>
        <v/>
      </c>
      <c r="AP623" s="21">
        <f>ROUNDDOWN((T623+U623)*0.2/Z623+2000,0)</f>
        <v/>
      </c>
      <c r="AQ623" s="21">
        <f>AL623-AK623</f>
        <v/>
      </c>
      <c r="AR623" s="21">
        <f>AM623-AK623</f>
        <v/>
      </c>
      <c r="AS623" s="21">
        <f>AM623-AL623</f>
        <v/>
      </c>
      <c r="AT623" s="21">
        <f>AK623+C623-AJ623</f>
        <v/>
      </c>
      <c r="AU623" s="21">
        <f>AL623+C623-AM623</f>
        <v/>
      </c>
      <c r="AV623" s="21">
        <f>AN623+C623-AM623</f>
        <v/>
      </c>
    </row>
    <row r="624">
      <c r="A624" t="inlineStr">
        <is>
          <t>医療費の境目</t>
        </is>
      </c>
      <c r="B624" s="21">
        <f>'3_医療費の境目'!$B$3</f>
        <v/>
      </c>
      <c r="C624" s="21">
        <f>IF('3_医療費の境目'!$B$4="",AO624,'3_医療費の境目'!$B$4)</f>
        <v/>
      </c>
      <c r="D624" s="21">
        <f>'3_医療費の境目'!D624</f>
        <v/>
      </c>
      <c r="E624" s="21">
        <f>ROUND(MIN(B624/12,650000)*12*0.0915+MIN(B624/12,1390000)*12*(0.0504+0)+B624*0.005,0)</f>
        <v/>
      </c>
      <c r="F624" s="21">
        <f>IF(B624&lt;741000,0,IF(B624&lt;2191000,B624-740000,IF(B624&lt;2193000,1451000,IF(B624&lt;2196000,1453000,IF(B624&lt;2200000,1456000,IF(B624&lt;3600000,ROUND(ROUNDDOWN(B624/4,-3)*2.8,0)-80000,IF(B624&lt;6600000,ROUND(ROUNDDOWN(B624/4,-3)*3.2,0)-440000,IF(B624&lt;8500000,ROUNDDOWN(B624*0.9,0)-1100000,B624-1950000))))))))</f>
        <v/>
      </c>
      <c r="G624" s="21">
        <f>IF(F624&gt;23500000,NA(),IF(F624&lt;=4890000,1040000,IF(F624&lt;=6550000,670000,620000)))</f>
        <v/>
      </c>
      <c r="H624" s="21">
        <f>IF(D624&lt;=0,0,MAX(0,MIN(2000000,D624-MIN(100000,ROUNDDOWN(F624*0.05,0)))))</f>
        <v/>
      </c>
      <c r="I624" s="21">
        <f>IF(C624&lt;=2000,0,MIN(C624,ROUNDDOWN(F624*0.4,0))-2000)</f>
        <v/>
      </c>
      <c r="J624" s="21">
        <f>MAX(0,ROUNDDOWN(F624-E624-G624,-3))</f>
        <v/>
      </c>
      <c r="K624" s="21">
        <f>MAX(0,ROUNDDOWN(F624-E624-G624-H624-I624,-3))</f>
        <v/>
      </c>
      <c r="L624" s="21">
        <f>MAX(0,ROUNDDOWN(F624-E624-G624-H624,-3))</f>
        <v/>
      </c>
      <c r="M624" s="21">
        <f>IF(J624&lt;=0,0,ROUNDDOWN((J624*LOOKUP(J624,{0,1950001,3300001,6950001,9000001,18000001,40000001},{0.05,0.1,0.2,0.23,0.33,0.4,0.45})-LOOKUP(J624,{0,1950001,3300001,6950001,9000001,18000001,40000001},{0,97500,427500,636000,1536000,2796000,4796000}))*1.021,-2))</f>
        <v/>
      </c>
      <c r="N624" s="21">
        <f>IF(K624&lt;=0,0,ROUNDDOWN((K624*LOOKUP(K624,{0,1950001,3300001,6950001,9000001,18000001,40000001},{0.05,0.1,0.2,0.23,0.33,0.4,0.45})-LOOKUP(K624,{0,1950001,3300001,6950001,9000001,18000001,40000001},{0,97500,427500,636000,1536000,2796000,4796000}))*1.021,-2))</f>
        <v/>
      </c>
      <c r="O624" s="21">
        <f>IF(L624&lt;=0,0,ROUNDDOWN((L624*LOOKUP(L624,{0,1950001,3300001,6950001,9000001,18000001,40000001},{0.05,0.1,0.2,0.23,0.33,0.4,0.45})-LOOKUP(L624,{0,1950001,3300001,6950001,9000001,18000001,40000001},{0,97500,427500,636000,1536000,2796000,4796000}))*1.021,-2))</f>
        <v/>
      </c>
      <c r="P624" s="21">
        <f>MAX(0,ROUNDDOWN(F624-E624-430000,-3))</f>
        <v/>
      </c>
      <c r="Q624" s="21">
        <f>MAX(0,ROUNDDOWN(F624-E624-430000-H624,-3))</f>
        <v/>
      </c>
      <c r="R624" s="21">
        <f>IF(F624&lt;=450000,0,MAX(0,P624*0.06-MIN(50000,P624)*0.03))</f>
        <v/>
      </c>
      <c r="S624" s="21">
        <f>IF(F624&lt;=450000,0,MAX(0,P624*0.04-MIN(50000,P624)*0.02))</f>
        <v/>
      </c>
      <c r="T624" s="21">
        <f>IF(F624&lt;=450000,0,MAX(0,Q624*0.06-MIN(50000,Q624)*0.03))</f>
        <v/>
      </c>
      <c r="U624" s="21">
        <f>IF(F624&lt;=450000,0,MAX(0,Q624*0.04-MIN(50000,Q624)*0.02))</f>
        <v/>
      </c>
      <c r="V624" s="21">
        <f>50000+MAX(0,G624-480000)</f>
        <v/>
      </c>
      <c r="W624" s="21">
        <f>P624-V624</f>
        <v/>
      </c>
      <c r="X624" s="21">
        <f>Q624-V624</f>
        <v/>
      </c>
      <c r="Y624" s="22">
        <f>IF(W624&lt;0,0.9,LOOKUP(W624,{0,1950001,3300001,6950001,9000001,18000001,40000001},{0.84895,0.7979,0.6958,0.66517,0.56307,0.4916,0.44055}))</f>
        <v/>
      </c>
      <c r="Z624" s="22">
        <f>IF(X624&lt;0,0.9,LOOKUP(X624,{0,1950001,3300001,6950001,9000001,18000001,40000001},{0.84895,0.7979,0.6958,0.66517,0.56307,0.4916,0.44055}))</f>
        <v/>
      </c>
      <c r="AA624" s="22">
        <f>IF(W624&lt;0,0,CHOOSE(MATCH(W624,{0,1950001,3300001,6950001,9000001},1),5.105/84.895,10.21/79.79,20.42/69.58,23.483/66.517,33.693/56.307))</f>
        <v/>
      </c>
      <c r="AB624" s="21">
        <f>IF(C624&lt;=2000,0,(MIN(C624,ROUNDDOWN(F624*0.3,0))-2000)*0.1)</f>
        <v/>
      </c>
      <c r="AC624" s="21">
        <f>IF(C624&lt;=2000,0,MIN((C624-2000)*Y624,(R624+S624)*0.2))</f>
        <v/>
      </c>
      <c r="AD624" s="21">
        <f>IF(C624&lt;=2000,0,MIN((C624-2000)*Z624,(T624+U624)*0.2))</f>
        <v/>
      </c>
      <c r="AE624" s="21">
        <f>AC624*AA624</f>
        <v/>
      </c>
      <c r="AF624" s="21">
        <f>ROUNDDOWN(R624,-2)+ROUNDDOWN(S624,-2)</f>
        <v/>
      </c>
      <c r="AG624" s="21">
        <f>ROUNDDOWN(MAX(0,R624-(AB624+AC624+AE624)*0.6),-2)+ROUNDDOWN(MAX(0,S624-(AB624+AC624+AE624)*0.4),-2)</f>
        <v/>
      </c>
      <c r="AH624" s="21">
        <f>ROUNDDOWN(MAX(0,T624-(AB624+AD624)*0.6),-2)+ROUNDDOWN(MAX(0,U624-(AB624+AD624)*0.4),-2)</f>
        <v/>
      </c>
      <c r="AI624" s="21">
        <f>ROUNDDOWN(T624,-2)+ROUNDDOWN(U624,-2)</f>
        <v/>
      </c>
      <c r="AJ624" s="21">
        <f>M624+AF624</f>
        <v/>
      </c>
      <c r="AK624" s="21">
        <f>M624+AG624</f>
        <v/>
      </c>
      <c r="AL624" s="21">
        <f>N624+AH624</f>
        <v/>
      </c>
      <c r="AM624" s="21">
        <f>O624+AI624</f>
        <v/>
      </c>
      <c r="AN624" s="21">
        <f>N624+AI624</f>
        <v/>
      </c>
      <c r="AO624" s="21">
        <f>ROUNDDOWN((R624+S624)*0.2/Y624+2000,0)</f>
        <v/>
      </c>
      <c r="AP624" s="21">
        <f>ROUNDDOWN((T624+U624)*0.2/Z624+2000,0)</f>
        <v/>
      </c>
      <c r="AQ624" s="21">
        <f>AL624-AK624</f>
        <v/>
      </c>
      <c r="AR624" s="21">
        <f>AM624-AK624</f>
        <v/>
      </c>
      <c r="AS624" s="21">
        <f>AM624-AL624</f>
        <v/>
      </c>
      <c r="AT624" s="21">
        <f>AK624+C624-AJ624</f>
        <v/>
      </c>
      <c r="AU624" s="21">
        <f>AL624+C624-AM624</f>
        <v/>
      </c>
      <c r="AV624" s="21">
        <f>AN624+C624-AM624</f>
        <v/>
      </c>
    </row>
    <row r="625">
      <c r="A625" t="inlineStr">
        <is>
          <t>医療費の境目</t>
        </is>
      </c>
      <c r="B625" s="21">
        <f>'3_医療費の境目'!$B$3</f>
        <v/>
      </c>
      <c r="C625" s="21">
        <f>IF('3_医療費の境目'!$B$4="",AO625,'3_医療費の境目'!$B$4)</f>
        <v/>
      </c>
      <c r="D625" s="21">
        <f>'3_医療費の境目'!D625</f>
        <v/>
      </c>
      <c r="E625" s="21">
        <f>ROUND(MIN(B625/12,650000)*12*0.0915+MIN(B625/12,1390000)*12*(0.0504+0)+B625*0.005,0)</f>
        <v/>
      </c>
      <c r="F625" s="21">
        <f>IF(B625&lt;741000,0,IF(B625&lt;2191000,B625-740000,IF(B625&lt;2193000,1451000,IF(B625&lt;2196000,1453000,IF(B625&lt;2200000,1456000,IF(B625&lt;3600000,ROUND(ROUNDDOWN(B625/4,-3)*2.8,0)-80000,IF(B625&lt;6600000,ROUND(ROUNDDOWN(B625/4,-3)*3.2,0)-440000,IF(B625&lt;8500000,ROUNDDOWN(B625*0.9,0)-1100000,B625-1950000))))))))</f>
        <v/>
      </c>
      <c r="G625" s="21">
        <f>IF(F625&gt;23500000,NA(),IF(F625&lt;=4890000,1040000,IF(F625&lt;=6550000,670000,620000)))</f>
        <v/>
      </c>
      <c r="H625" s="21">
        <f>IF(D625&lt;=0,0,MAX(0,MIN(2000000,D625-MIN(100000,ROUNDDOWN(F625*0.05,0)))))</f>
        <v/>
      </c>
      <c r="I625" s="21">
        <f>IF(C625&lt;=2000,0,MIN(C625,ROUNDDOWN(F625*0.4,0))-2000)</f>
        <v/>
      </c>
      <c r="J625" s="21">
        <f>MAX(0,ROUNDDOWN(F625-E625-G625,-3))</f>
        <v/>
      </c>
      <c r="K625" s="21">
        <f>MAX(0,ROUNDDOWN(F625-E625-G625-H625-I625,-3))</f>
        <v/>
      </c>
      <c r="L625" s="21">
        <f>MAX(0,ROUNDDOWN(F625-E625-G625-H625,-3))</f>
        <v/>
      </c>
      <c r="M625" s="21">
        <f>IF(J625&lt;=0,0,ROUNDDOWN((J625*LOOKUP(J625,{0,1950001,3300001,6950001,9000001,18000001,40000001},{0.05,0.1,0.2,0.23,0.33,0.4,0.45})-LOOKUP(J625,{0,1950001,3300001,6950001,9000001,18000001,40000001},{0,97500,427500,636000,1536000,2796000,4796000}))*1.021,-2))</f>
        <v/>
      </c>
      <c r="N625" s="21">
        <f>IF(K625&lt;=0,0,ROUNDDOWN((K625*LOOKUP(K625,{0,1950001,3300001,6950001,9000001,18000001,40000001},{0.05,0.1,0.2,0.23,0.33,0.4,0.45})-LOOKUP(K625,{0,1950001,3300001,6950001,9000001,18000001,40000001},{0,97500,427500,636000,1536000,2796000,4796000}))*1.021,-2))</f>
        <v/>
      </c>
      <c r="O625" s="21">
        <f>IF(L625&lt;=0,0,ROUNDDOWN((L625*LOOKUP(L625,{0,1950001,3300001,6950001,9000001,18000001,40000001},{0.05,0.1,0.2,0.23,0.33,0.4,0.45})-LOOKUP(L625,{0,1950001,3300001,6950001,9000001,18000001,40000001},{0,97500,427500,636000,1536000,2796000,4796000}))*1.021,-2))</f>
        <v/>
      </c>
      <c r="P625" s="21">
        <f>MAX(0,ROUNDDOWN(F625-E625-430000,-3))</f>
        <v/>
      </c>
      <c r="Q625" s="21">
        <f>MAX(0,ROUNDDOWN(F625-E625-430000-H625,-3))</f>
        <v/>
      </c>
      <c r="R625" s="21">
        <f>IF(F625&lt;=450000,0,MAX(0,P625*0.06-MIN(50000,P625)*0.03))</f>
        <v/>
      </c>
      <c r="S625" s="21">
        <f>IF(F625&lt;=450000,0,MAX(0,P625*0.04-MIN(50000,P625)*0.02))</f>
        <v/>
      </c>
      <c r="T625" s="21">
        <f>IF(F625&lt;=450000,0,MAX(0,Q625*0.06-MIN(50000,Q625)*0.03))</f>
        <v/>
      </c>
      <c r="U625" s="21">
        <f>IF(F625&lt;=450000,0,MAX(0,Q625*0.04-MIN(50000,Q625)*0.02))</f>
        <v/>
      </c>
      <c r="V625" s="21">
        <f>50000+MAX(0,G625-480000)</f>
        <v/>
      </c>
      <c r="W625" s="21">
        <f>P625-V625</f>
        <v/>
      </c>
      <c r="X625" s="21">
        <f>Q625-V625</f>
        <v/>
      </c>
      <c r="Y625" s="22">
        <f>IF(W625&lt;0,0.9,LOOKUP(W625,{0,1950001,3300001,6950001,9000001,18000001,40000001},{0.84895,0.7979,0.6958,0.66517,0.56307,0.4916,0.44055}))</f>
        <v/>
      </c>
      <c r="Z625" s="22">
        <f>IF(X625&lt;0,0.9,LOOKUP(X625,{0,1950001,3300001,6950001,9000001,18000001,40000001},{0.84895,0.7979,0.6958,0.66517,0.56307,0.4916,0.44055}))</f>
        <v/>
      </c>
      <c r="AA625" s="22">
        <f>IF(W625&lt;0,0,CHOOSE(MATCH(W625,{0,1950001,3300001,6950001,9000001},1),5.105/84.895,10.21/79.79,20.42/69.58,23.483/66.517,33.693/56.307))</f>
        <v/>
      </c>
      <c r="AB625" s="21">
        <f>IF(C625&lt;=2000,0,(MIN(C625,ROUNDDOWN(F625*0.3,0))-2000)*0.1)</f>
        <v/>
      </c>
      <c r="AC625" s="21">
        <f>IF(C625&lt;=2000,0,MIN((C625-2000)*Y625,(R625+S625)*0.2))</f>
        <v/>
      </c>
      <c r="AD625" s="21">
        <f>IF(C625&lt;=2000,0,MIN((C625-2000)*Z625,(T625+U625)*0.2))</f>
        <v/>
      </c>
      <c r="AE625" s="21">
        <f>AC625*AA625</f>
        <v/>
      </c>
      <c r="AF625" s="21">
        <f>ROUNDDOWN(R625,-2)+ROUNDDOWN(S625,-2)</f>
        <v/>
      </c>
      <c r="AG625" s="21">
        <f>ROUNDDOWN(MAX(0,R625-(AB625+AC625+AE625)*0.6),-2)+ROUNDDOWN(MAX(0,S625-(AB625+AC625+AE625)*0.4),-2)</f>
        <v/>
      </c>
      <c r="AH625" s="21">
        <f>ROUNDDOWN(MAX(0,T625-(AB625+AD625)*0.6),-2)+ROUNDDOWN(MAX(0,U625-(AB625+AD625)*0.4),-2)</f>
        <v/>
      </c>
      <c r="AI625" s="21">
        <f>ROUNDDOWN(T625,-2)+ROUNDDOWN(U625,-2)</f>
        <v/>
      </c>
      <c r="AJ625" s="21">
        <f>M625+AF625</f>
        <v/>
      </c>
      <c r="AK625" s="21">
        <f>M625+AG625</f>
        <v/>
      </c>
      <c r="AL625" s="21">
        <f>N625+AH625</f>
        <v/>
      </c>
      <c r="AM625" s="21">
        <f>O625+AI625</f>
        <v/>
      </c>
      <c r="AN625" s="21">
        <f>N625+AI625</f>
        <v/>
      </c>
      <c r="AO625" s="21">
        <f>ROUNDDOWN((R625+S625)*0.2/Y625+2000,0)</f>
        <v/>
      </c>
      <c r="AP625" s="21">
        <f>ROUNDDOWN((T625+U625)*0.2/Z625+2000,0)</f>
        <v/>
      </c>
      <c r="AQ625" s="21">
        <f>AL625-AK625</f>
        <v/>
      </c>
      <c r="AR625" s="21">
        <f>AM625-AK625</f>
        <v/>
      </c>
      <c r="AS625" s="21">
        <f>AM625-AL625</f>
        <v/>
      </c>
      <c r="AT625" s="21">
        <f>AK625+C625-AJ625</f>
        <v/>
      </c>
      <c r="AU625" s="21">
        <f>AL625+C625-AM625</f>
        <v/>
      </c>
      <c r="AV625" s="21">
        <f>AN625+C625-AM625</f>
        <v/>
      </c>
    </row>
    <row r="626">
      <c r="A626" t="inlineStr">
        <is>
          <t>医療費の境目</t>
        </is>
      </c>
      <c r="B626" s="21">
        <f>'3_医療費の境目'!$B$3</f>
        <v/>
      </c>
      <c r="C626" s="21">
        <f>IF('3_医療費の境目'!$B$4="",AO626,'3_医療費の境目'!$B$4)</f>
        <v/>
      </c>
      <c r="D626" s="21">
        <f>'3_医療費の境目'!D626</f>
        <v/>
      </c>
      <c r="E626" s="21">
        <f>ROUND(MIN(B626/12,650000)*12*0.0915+MIN(B626/12,1390000)*12*(0.0504+0)+B626*0.005,0)</f>
        <v/>
      </c>
      <c r="F626" s="21">
        <f>IF(B626&lt;741000,0,IF(B626&lt;2191000,B626-740000,IF(B626&lt;2193000,1451000,IF(B626&lt;2196000,1453000,IF(B626&lt;2200000,1456000,IF(B626&lt;3600000,ROUND(ROUNDDOWN(B626/4,-3)*2.8,0)-80000,IF(B626&lt;6600000,ROUND(ROUNDDOWN(B626/4,-3)*3.2,0)-440000,IF(B626&lt;8500000,ROUNDDOWN(B626*0.9,0)-1100000,B626-1950000))))))))</f>
        <v/>
      </c>
      <c r="G626" s="21">
        <f>IF(F626&gt;23500000,NA(),IF(F626&lt;=4890000,1040000,IF(F626&lt;=6550000,670000,620000)))</f>
        <v/>
      </c>
      <c r="H626" s="21">
        <f>IF(D626&lt;=0,0,MAX(0,MIN(2000000,D626-MIN(100000,ROUNDDOWN(F626*0.05,0)))))</f>
        <v/>
      </c>
      <c r="I626" s="21">
        <f>IF(C626&lt;=2000,0,MIN(C626,ROUNDDOWN(F626*0.4,0))-2000)</f>
        <v/>
      </c>
      <c r="J626" s="21">
        <f>MAX(0,ROUNDDOWN(F626-E626-G626,-3))</f>
        <v/>
      </c>
      <c r="K626" s="21">
        <f>MAX(0,ROUNDDOWN(F626-E626-G626-H626-I626,-3))</f>
        <v/>
      </c>
      <c r="L626" s="21">
        <f>MAX(0,ROUNDDOWN(F626-E626-G626-H626,-3))</f>
        <v/>
      </c>
      <c r="M626" s="21">
        <f>IF(J626&lt;=0,0,ROUNDDOWN((J626*LOOKUP(J626,{0,1950001,3300001,6950001,9000001,18000001,40000001},{0.05,0.1,0.2,0.23,0.33,0.4,0.45})-LOOKUP(J626,{0,1950001,3300001,6950001,9000001,18000001,40000001},{0,97500,427500,636000,1536000,2796000,4796000}))*1.021,-2))</f>
        <v/>
      </c>
      <c r="N626" s="21">
        <f>IF(K626&lt;=0,0,ROUNDDOWN((K626*LOOKUP(K626,{0,1950001,3300001,6950001,9000001,18000001,40000001},{0.05,0.1,0.2,0.23,0.33,0.4,0.45})-LOOKUP(K626,{0,1950001,3300001,6950001,9000001,18000001,40000001},{0,97500,427500,636000,1536000,2796000,4796000}))*1.021,-2))</f>
        <v/>
      </c>
      <c r="O626" s="21">
        <f>IF(L626&lt;=0,0,ROUNDDOWN((L626*LOOKUP(L626,{0,1950001,3300001,6950001,9000001,18000001,40000001},{0.05,0.1,0.2,0.23,0.33,0.4,0.45})-LOOKUP(L626,{0,1950001,3300001,6950001,9000001,18000001,40000001},{0,97500,427500,636000,1536000,2796000,4796000}))*1.021,-2))</f>
        <v/>
      </c>
      <c r="P626" s="21">
        <f>MAX(0,ROUNDDOWN(F626-E626-430000,-3))</f>
        <v/>
      </c>
      <c r="Q626" s="21">
        <f>MAX(0,ROUNDDOWN(F626-E626-430000-H626,-3))</f>
        <v/>
      </c>
      <c r="R626" s="21">
        <f>IF(F626&lt;=450000,0,MAX(0,P626*0.06-MIN(50000,P626)*0.03))</f>
        <v/>
      </c>
      <c r="S626" s="21">
        <f>IF(F626&lt;=450000,0,MAX(0,P626*0.04-MIN(50000,P626)*0.02))</f>
        <v/>
      </c>
      <c r="T626" s="21">
        <f>IF(F626&lt;=450000,0,MAX(0,Q626*0.06-MIN(50000,Q626)*0.03))</f>
        <v/>
      </c>
      <c r="U626" s="21">
        <f>IF(F626&lt;=450000,0,MAX(0,Q626*0.04-MIN(50000,Q626)*0.02))</f>
        <v/>
      </c>
      <c r="V626" s="21">
        <f>50000+MAX(0,G626-480000)</f>
        <v/>
      </c>
      <c r="W626" s="21">
        <f>P626-V626</f>
        <v/>
      </c>
      <c r="X626" s="21">
        <f>Q626-V626</f>
        <v/>
      </c>
      <c r="Y626" s="22">
        <f>IF(W626&lt;0,0.9,LOOKUP(W626,{0,1950001,3300001,6950001,9000001,18000001,40000001},{0.84895,0.7979,0.6958,0.66517,0.56307,0.4916,0.44055}))</f>
        <v/>
      </c>
      <c r="Z626" s="22">
        <f>IF(X626&lt;0,0.9,LOOKUP(X626,{0,1950001,3300001,6950001,9000001,18000001,40000001},{0.84895,0.7979,0.6958,0.66517,0.56307,0.4916,0.44055}))</f>
        <v/>
      </c>
      <c r="AA626" s="22">
        <f>IF(W626&lt;0,0,CHOOSE(MATCH(W626,{0,1950001,3300001,6950001,9000001},1),5.105/84.895,10.21/79.79,20.42/69.58,23.483/66.517,33.693/56.307))</f>
        <v/>
      </c>
      <c r="AB626" s="21">
        <f>IF(C626&lt;=2000,0,(MIN(C626,ROUNDDOWN(F626*0.3,0))-2000)*0.1)</f>
        <v/>
      </c>
      <c r="AC626" s="21">
        <f>IF(C626&lt;=2000,0,MIN((C626-2000)*Y626,(R626+S626)*0.2))</f>
        <v/>
      </c>
      <c r="AD626" s="21">
        <f>IF(C626&lt;=2000,0,MIN((C626-2000)*Z626,(T626+U626)*0.2))</f>
        <v/>
      </c>
      <c r="AE626" s="21">
        <f>AC626*AA626</f>
        <v/>
      </c>
      <c r="AF626" s="21">
        <f>ROUNDDOWN(R626,-2)+ROUNDDOWN(S626,-2)</f>
        <v/>
      </c>
      <c r="AG626" s="21">
        <f>ROUNDDOWN(MAX(0,R626-(AB626+AC626+AE626)*0.6),-2)+ROUNDDOWN(MAX(0,S626-(AB626+AC626+AE626)*0.4),-2)</f>
        <v/>
      </c>
      <c r="AH626" s="21">
        <f>ROUNDDOWN(MAX(0,T626-(AB626+AD626)*0.6),-2)+ROUNDDOWN(MAX(0,U626-(AB626+AD626)*0.4),-2)</f>
        <v/>
      </c>
      <c r="AI626" s="21">
        <f>ROUNDDOWN(T626,-2)+ROUNDDOWN(U626,-2)</f>
        <v/>
      </c>
      <c r="AJ626" s="21">
        <f>M626+AF626</f>
        <v/>
      </c>
      <c r="AK626" s="21">
        <f>M626+AG626</f>
        <v/>
      </c>
      <c r="AL626" s="21">
        <f>N626+AH626</f>
        <v/>
      </c>
      <c r="AM626" s="21">
        <f>O626+AI626</f>
        <v/>
      </c>
      <c r="AN626" s="21">
        <f>N626+AI626</f>
        <v/>
      </c>
      <c r="AO626" s="21">
        <f>ROUNDDOWN((R626+S626)*0.2/Y626+2000,0)</f>
        <v/>
      </c>
      <c r="AP626" s="21">
        <f>ROUNDDOWN((T626+U626)*0.2/Z626+2000,0)</f>
        <v/>
      </c>
      <c r="AQ626" s="21">
        <f>AL626-AK626</f>
        <v/>
      </c>
      <c r="AR626" s="21">
        <f>AM626-AK626</f>
        <v/>
      </c>
      <c r="AS626" s="21">
        <f>AM626-AL626</f>
        <v/>
      </c>
      <c r="AT626" s="21">
        <f>AK626+C626-AJ626</f>
        <v/>
      </c>
      <c r="AU626" s="21">
        <f>AL626+C626-AM626</f>
        <v/>
      </c>
      <c r="AV626" s="21">
        <f>AN626+C626-AM626</f>
        <v/>
      </c>
    </row>
    <row r="627">
      <c r="A627" t="inlineStr">
        <is>
          <t>医療費の境目</t>
        </is>
      </c>
      <c r="B627" s="21">
        <f>'3_医療費の境目'!$B$3</f>
        <v/>
      </c>
      <c r="C627" s="21">
        <f>IF('3_医療費の境目'!$B$4="",AO627,'3_医療費の境目'!$B$4)</f>
        <v/>
      </c>
      <c r="D627" s="21">
        <f>'3_医療費の境目'!D627</f>
        <v/>
      </c>
      <c r="E627" s="21">
        <f>ROUND(MIN(B627/12,650000)*12*0.0915+MIN(B627/12,1390000)*12*(0.0504+0)+B627*0.005,0)</f>
        <v/>
      </c>
      <c r="F627" s="21">
        <f>IF(B627&lt;741000,0,IF(B627&lt;2191000,B627-740000,IF(B627&lt;2193000,1451000,IF(B627&lt;2196000,1453000,IF(B627&lt;2200000,1456000,IF(B627&lt;3600000,ROUND(ROUNDDOWN(B627/4,-3)*2.8,0)-80000,IF(B627&lt;6600000,ROUND(ROUNDDOWN(B627/4,-3)*3.2,0)-440000,IF(B627&lt;8500000,ROUNDDOWN(B627*0.9,0)-1100000,B627-1950000))))))))</f>
        <v/>
      </c>
      <c r="G627" s="21">
        <f>IF(F627&gt;23500000,NA(),IF(F627&lt;=4890000,1040000,IF(F627&lt;=6550000,670000,620000)))</f>
        <v/>
      </c>
      <c r="H627" s="21">
        <f>IF(D627&lt;=0,0,MAX(0,MIN(2000000,D627-MIN(100000,ROUNDDOWN(F627*0.05,0)))))</f>
        <v/>
      </c>
      <c r="I627" s="21">
        <f>IF(C627&lt;=2000,0,MIN(C627,ROUNDDOWN(F627*0.4,0))-2000)</f>
        <v/>
      </c>
      <c r="J627" s="21">
        <f>MAX(0,ROUNDDOWN(F627-E627-G627,-3))</f>
        <v/>
      </c>
      <c r="K627" s="21">
        <f>MAX(0,ROUNDDOWN(F627-E627-G627-H627-I627,-3))</f>
        <v/>
      </c>
      <c r="L627" s="21">
        <f>MAX(0,ROUNDDOWN(F627-E627-G627-H627,-3))</f>
        <v/>
      </c>
      <c r="M627" s="21">
        <f>IF(J627&lt;=0,0,ROUNDDOWN((J627*LOOKUP(J627,{0,1950001,3300001,6950001,9000001,18000001,40000001},{0.05,0.1,0.2,0.23,0.33,0.4,0.45})-LOOKUP(J627,{0,1950001,3300001,6950001,9000001,18000001,40000001},{0,97500,427500,636000,1536000,2796000,4796000}))*1.021,-2))</f>
        <v/>
      </c>
      <c r="N627" s="21">
        <f>IF(K627&lt;=0,0,ROUNDDOWN((K627*LOOKUP(K627,{0,1950001,3300001,6950001,9000001,18000001,40000001},{0.05,0.1,0.2,0.23,0.33,0.4,0.45})-LOOKUP(K627,{0,1950001,3300001,6950001,9000001,18000001,40000001},{0,97500,427500,636000,1536000,2796000,4796000}))*1.021,-2))</f>
        <v/>
      </c>
      <c r="O627" s="21">
        <f>IF(L627&lt;=0,0,ROUNDDOWN((L627*LOOKUP(L627,{0,1950001,3300001,6950001,9000001,18000001,40000001},{0.05,0.1,0.2,0.23,0.33,0.4,0.45})-LOOKUP(L627,{0,1950001,3300001,6950001,9000001,18000001,40000001},{0,97500,427500,636000,1536000,2796000,4796000}))*1.021,-2))</f>
        <v/>
      </c>
      <c r="P627" s="21">
        <f>MAX(0,ROUNDDOWN(F627-E627-430000,-3))</f>
        <v/>
      </c>
      <c r="Q627" s="21">
        <f>MAX(0,ROUNDDOWN(F627-E627-430000-H627,-3))</f>
        <v/>
      </c>
      <c r="R627" s="21">
        <f>IF(F627&lt;=450000,0,MAX(0,P627*0.06-MIN(50000,P627)*0.03))</f>
        <v/>
      </c>
      <c r="S627" s="21">
        <f>IF(F627&lt;=450000,0,MAX(0,P627*0.04-MIN(50000,P627)*0.02))</f>
        <v/>
      </c>
      <c r="T627" s="21">
        <f>IF(F627&lt;=450000,0,MAX(0,Q627*0.06-MIN(50000,Q627)*0.03))</f>
        <v/>
      </c>
      <c r="U627" s="21">
        <f>IF(F627&lt;=450000,0,MAX(0,Q627*0.04-MIN(50000,Q627)*0.02))</f>
        <v/>
      </c>
      <c r="V627" s="21">
        <f>50000+MAX(0,G627-480000)</f>
        <v/>
      </c>
      <c r="W627" s="21">
        <f>P627-V627</f>
        <v/>
      </c>
      <c r="X627" s="21">
        <f>Q627-V627</f>
        <v/>
      </c>
      <c r="Y627" s="22">
        <f>IF(W627&lt;0,0.9,LOOKUP(W627,{0,1950001,3300001,6950001,9000001,18000001,40000001},{0.84895,0.7979,0.6958,0.66517,0.56307,0.4916,0.44055}))</f>
        <v/>
      </c>
      <c r="Z627" s="22">
        <f>IF(X627&lt;0,0.9,LOOKUP(X627,{0,1950001,3300001,6950001,9000001,18000001,40000001},{0.84895,0.7979,0.6958,0.66517,0.56307,0.4916,0.44055}))</f>
        <v/>
      </c>
      <c r="AA627" s="22">
        <f>IF(W627&lt;0,0,CHOOSE(MATCH(W627,{0,1950001,3300001,6950001,9000001},1),5.105/84.895,10.21/79.79,20.42/69.58,23.483/66.517,33.693/56.307))</f>
        <v/>
      </c>
      <c r="AB627" s="21">
        <f>IF(C627&lt;=2000,0,(MIN(C627,ROUNDDOWN(F627*0.3,0))-2000)*0.1)</f>
        <v/>
      </c>
      <c r="AC627" s="21">
        <f>IF(C627&lt;=2000,0,MIN((C627-2000)*Y627,(R627+S627)*0.2))</f>
        <v/>
      </c>
      <c r="AD627" s="21">
        <f>IF(C627&lt;=2000,0,MIN((C627-2000)*Z627,(T627+U627)*0.2))</f>
        <v/>
      </c>
      <c r="AE627" s="21">
        <f>AC627*AA627</f>
        <v/>
      </c>
      <c r="AF627" s="21">
        <f>ROUNDDOWN(R627,-2)+ROUNDDOWN(S627,-2)</f>
        <v/>
      </c>
      <c r="AG627" s="21">
        <f>ROUNDDOWN(MAX(0,R627-(AB627+AC627+AE627)*0.6),-2)+ROUNDDOWN(MAX(0,S627-(AB627+AC627+AE627)*0.4),-2)</f>
        <v/>
      </c>
      <c r="AH627" s="21">
        <f>ROUNDDOWN(MAX(0,T627-(AB627+AD627)*0.6),-2)+ROUNDDOWN(MAX(0,U627-(AB627+AD627)*0.4),-2)</f>
        <v/>
      </c>
      <c r="AI627" s="21">
        <f>ROUNDDOWN(T627,-2)+ROUNDDOWN(U627,-2)</f>
        <v/>
      </c>
      <c r="AJ627" s="21">
        <f>M627+AF627</f>
        <v/>
      </c>
      <c r="AK627" s="21">
        <f>M627+AG627</f>
        <v/>
      </c>
      <c r="AL627" s="21">
        <f>N627+AH627</f>
        <v/>
      </c>
      <c r="AM627" s="21">
        <f>O627+AI627</f>
        <v/>
      </c>
      <c r="AN627" s="21">
        <f>N627+AI627</f>
        <v/>
      </c>
      <c r="AO627" s="21">
        <f>ROUNDDOWN((R627+S627)*0.2/Y627+2000,0)</f>
        <v/>
      </c>
      <c r="AP627" s="21">
        <f>ROUNDDOWN((T627+U627)*0.2/Z627+2000,0)</f>
        <v/>
      </c>
      <c r="AQ627" s="21">
        <f>AL627-AK627</f>
        <v/>
      </c>
      <c r="AR627" s="21">
        <f>AM627-AK627</f>
        <v/>
      </c>
      <c r="AS627" s="21">
        <f>AM627-AL627</f>
        <v/>
      </c>
      <c r="AT627" s="21">
        <f>AK627+C627-AJ627</f>
        <v/>
      </c>
      <c r="AU627" s="21">
        <f>AL627+C627-AM627</f>
        <v/>
      </c>
      <c r="AV627" s="21">
        <f>AN627+C627-AM627</f>
        <v/>
      </c>
    </row>
    <row r="628">
      <c r="A628" t="inlineStr">
        <is>
          <t>医療費の境目</t>
        </is>
      </c>
      <c r="B628" s="21">
        <f>'3_医療費の境目'!$B$3</f>
        <v/>
      </c>
      <c r="C628" s="21">
        <f>IF('3_医療費の境目'!$B$4="",AO628,'3_医療費の境目'!$B$4)</f>
        <v/>
      </c>
      <c r="D628" s="21">
        <f>'3_医療費の境目'!D628</f>
        <v/>
      </c>
      <c r="E628" s="21">
        <f>ROUND(MIN(B628/12,650000)*12*0.0915+MIN(B628/12,1390000)*12*(0.0504+0)+B628*0.005,0)</f>
        <v/>
      </c>
      <c r="F628" s="21">
        <f>IF(B628&lt;741000,0,IF(B628&lt;2191000,B628-740000,IF(B628&lt;2193000,1451000,IF(B628&lt;2196000,1453000,IF(B628&lt;2200000,1456000,IF(B628&lt;3600000,ROUND(ROUNDDOWN(B628/4,-3)*2.8,0)-80000,IF(B628&lt;6600000,ROUND(ROUNDDOWN(B628/4,-3)*3.2,0)-440000,IF(B628&lt;8500000,ROUNDDOWN(B628*0.9,0)-1100000,B628-1950000))))))))</f>
        <v/>
      </c>
      <c r="G628" s="21">
        <f>IF(F628&gt;23500000,NA(),IF(F628&lt;=4890000,1040000,IF(F628&lt;=6550000,670000,620000)))</f>
        <v/>
      </c>
      <c r="H628" s="21">
        <f>IF(D628&lt;=0,0,MAX(0,MIN(2000000,D628-MIN(100000,ROUNDDOWN(F628*0.05,0)))))</f>
        <v/>
      </c>
      <c r="I628" s="21">
        <f>IF(C628&lt;=2000,0,MIN(C628,ROUNDDOWN(F628*0.4,0))-2000)</f>
        <v/>
      </c>
      <c r="J628" s="21">
        <f>MAX(0,ROUNDDOWN(F628-E628-G628,-3))</f>
        <v/>
      </c>
      <c r="K628" s="21">
        <f>MAX(0,ROUNDDOWN(F628-E628-G628-H628-I628,-3))</f>
        <v/>
      </c>
      <c r="L628" s="21">
        <f>MAX(0,ROUNDDOWN(F628-E628-G628-H628,-3))</f>
        <v/>
      </c>
      <c r="M628" s="21">
        <f>IF(J628&lt;=0,0,ROUNDDOWN((J628*LOOKUP(J628,{0,1950001,3300001,6950001,9000001,18000001,40000001},{0.05,0.1,0.2,0.23,0.33,0.4,0.45})-LOOKUP(J628,{0,1950001,3300001,6950001,9000001,18000001,40000001},{0,97500,427500,636000,1536000,2796000,4796000}))*1.021,-2))</f>
        <v/>
      </c>
      <c r="N628" s="21">
        <f>IF(K628&lt;=0,0,ROUNDDOWN((K628*LOOKUP(K628,{0,1950001,3300001,6950001,9000001,18000001,40000001},{0.05,0.1,0.2,0.23,0.33,0.4,0.45})-LOOKUP(K628,{0,1950001,3300001,6950001,9000001,18000001,40000001},{0,97500,427500,636000,1536000,2796000,4796000}))*1.021,-2))</f>
        <v/>
      </c>
      <c r="O628" s="21">
        <f>IF(L628&lt;=0,0,ROUNDDOWN((L628*LOOKUP(L628,{0,1950001,3300001,6950001,9000001,18000001,40000001},{0.05,0.1,0.2,0.23,0.33,0.4,0.45})-LOOKUP(L628,{0,1950001,3300001,6950001,9000001,18000001,40000001},{0,97500,427500,636000,1536000,2796000,4796000}))*1.021,-2))</f>
        <v/>
      </c>
      <c r="P628" s="21">
        <f>MAX(0,ROUNDDOWN(F628-E628-430000,-3))</f>
        <v/>
      </c>
      <c r="Q628" s="21">
        <f>MAX(0,ROUNDDOWN(F628-E628-430000-H628,-3))</f>
        <v/>
      </c>
      <c r="R628" s="21">
        <f>IF(F628&lt;=450000,0,MAX(0,P628*0.06-MIN(50000,P628)*0.03))</f>
        <v/>
      </c>
      <c r="S628" s="21">
        <f>IF(F628&lt;=450000,0,MAX(0,P628*0.04-MIN(50000,P628)*0.02))</f>
        <v/>
      </c>
      <c r="T628" s="21">
        <f>IF(F628&lt;=450000,0,MAX(0,Q628*0.06-MIN(50000,Q628)*0.03))</f>
        <v/>
      </c>
      <c r="U628" s="21">
        <f>IF(F628&lt;=450000,0,MAX(0,Q628*0.04-MIN(50000,Q628)*0.02))</f>
        <v/>
      </c>
      <c r="V628" s="21">
        <f>50000+MAX(0,G628-480000)</f>
        <v/>
      </c>
      <c r="W628" s="21">
        <f>P628-V628</f>
        <v/>
      </c>
      <c r="X628" s="21">
        <f>Q628-V628</f>
        <v/>
      </c>
      <c r="Y628" s="22">
        <f>IF(W628&lt;0,0.9,LOOKUP(W628,{0,1950001,3300001,6950001,9000001,18000001,40000001},{0.84895,0.7979,0.6958,0.66517,0.56307,0.4916,0.44055}))</f>
        <v/>
      </c>
      <c r="Z628" s="22">
        <f>IF(X628&lt;0,0.9,LOOKUP(X628,{0,1950001,3300001,6950001,9000001,18000001,40000001},{0.84895,0.7979,0.6958,0.66517,0.56307,0.4916,0.44055}))</f>
        <v/>
      </c>
      <c r="AA628" s="22">
        <f>IF(W628&lt;0,0,CHOOSE(MATCH(W628,{0,1950001,3300001,6950001,9000001},1),5.105/84.895,10.21/79.79,20.42/69.58,23.483/66.517,33.693/56.307))</f>
        <v/>
      </c>
      <c r="AB628" s="21">
        <f>IF(C628&lt;=2000,0,(MIN(C628,ROUNDDOWN(F628*0.3,0))-2000)*0.1)</f>
        <v/>
      </c>
      <c r="AC628" s="21">
        <f>IF(C628&lt;=2000,0,MIN((C628-2000)*Y628,(R628+S628)*0.2))</f>
        <v/>
      </c>
      <c r="AD628" s="21">
        <f>IF(C628&lt;=2000,0,MIN((C628-2000)*Z628,(T628+U628)*0.2))</f>
        <v/>
      </c>
      <c r="AE628" s="21">
        <f>AC628*AA628</f>
        <v/>
      </c>
      <c r="AF628" s="21">
        <f>ROUNDDOWN(R628,-2)+ROUNDDOWN(S628,-2)</f>
        <v/>
      </c>
      <c r="AG628" s="21">
        <f>ROUNDDOWN(MAX(0,R628-(AB628+AC628+AE628)*0.6),-2)+ROUNDDOWN(MAX(0,S628-(AB628+AC628+AE628)*0.4),-2)</f>
        <v/>
      </c>
      <c r="AH628" s="21">
        <f>ROUNDDOWN(MAX(0,T628-(AB628+AD628)*0.6),-2)+ROUNDDOWN(MAX(0,U628-(AB628+AD628)*0.4),-2)</f>
        <v/>
      </c>
      <c r="AI628" s="21">
        <f>ROUNDDOWN(T628,-2)+ROUNDDOWN(U628,-2)</f>
        <v/>
      </c>
      <c r="AJ628" s="21">
        <f>M628+AF628</f>
        <v/>
      </c>
      <c r="AK628" s="21">
        <f>M628+AG628</f>
        <v/>
      </c>
      <c r="AL628" s="21">
        <f>N628+AH628</f>
        <v/>
      </c>
      <c r="AM628" s="21">
        <f>O628+AI628</f>
        <v/>
      </c>
      <c r="AN628" s="21">
        <f>N628+AI628</f>
        <v/>
      </c>
      <c r="AO628" s="21">
        <f>ROUNDDOWN((R628+S628)*0.2/Y628+2000,0)</f>
        <v/>
      </c>
      <c r="AP628" s="21">
        <f>ROUNDDOWN((T628+U628)*0.2/Z628+2000,0)</f>
        <v/>
      </c>
      <c r="AQ628" s="21">
        <f>AL628-AK628</f>
        <v/>
      </c>
      <c r="AR628" s="21">
        <f>AM628-AK628</f>
        <v/>
      </c>
      <c r="AS628" s="21">
        <f>AM628-AL628</f>
        <v/>
      </c>
      <c r="AT628" s="21">
        <f>AK628+C628-AJ628</f>
        <v/>
      </c>
      <c r="AU628" s="21">
        <f>AL628+C628-AM628</f>
        <v/>
      </c>
      <c r="AV628" s="21">
        <f>AN628+C628-AM628</f>
        <v/>
      </c>
    </row>
    <row r="629">
      <c r="A629" t="inlineStr">
        <is>
          <t>医療費の境目</t>
        </is>
      </c>
      <c r="B629" s="21">
        <f>'3_医療費の境目'!$B$3</f>
        <v/>
      </c>
      <c r="C629" s="21">
        <f>IF('3_医療費の境目'!$B$4="",AO629,'3_医療費の境目'!$B$4)</f>
        <v/>
      </c>
      <c r="D629" s="21">
        <f>'3_医療費の境目'!D629</f>
        <v/>
      </c>
      <c r="E629" s="21">
        <f>ROUND(MIN(B629/12,650000)*12*0.0915+MIN(B629/12,1390000)*12*(0.0504+0)+B629*0.005,0)</f>
        <v/>
      </c>
      <c r="F629" s="21">
        <f>IF(B629&lt;741000,0,IF(B629&lt;2191000,B629-740000,IF(B629&lt;2193000,1451000,IF(B629&lt;2196000,1453000,IF(B629&lt;2200000,1456000,IF(B629&lt;3600000,ROUND(ROUNDDOWN(B629/4,-3)*2.8,0)-80000,IF(B629&lt;6600000,ROUND(ROUNDDOWN(B629/4,-3)*3.2,0)-440000,IF(B629&lt;8500000,ROUNDDOWN(B629*0.9,0)-1100000,B629-1950000))))))))</f>
        <v/>
      </c>
      <c r="G629" s="21">
        <f>IF(F629&gt;23500000,NA(),IF(F629&lt;=4890000,1040000,IF(F629&lt;=6550000,670000,620000)))</f>
        <v/>
      </c>
      <c r="H629" s="21">
        <f>IF(D629&lt;=0,0,MAX(0,MIN(2000000,D629-MIN(100000,ROUNDDOWN(F629*0.05,0)))))</f>
        <v/>
      </c>
      <c r="I629" s="21">
        <f>IF(C629&lt;=2000,0,MIN(C629,ROUNDDOWN(F629*0.4,0))-2000)</f>
        <v/>
      </c>
      <c r="J629" s="21">
        <f>MAX(0,ROUNDDOWN(F629-E629-G629,-3))</f>
        <v/>
      </c>
      <c r="K629" s="21">
        <f>MAX(0,ROUNDDOWN(F629-E629-G629-H629-I629,-3))</f>
        <v/>
      </c>
      <c r="L629" s="21">
        <f>MAX(0,ROUNDDOWN(F629-E629-G629-H629,-3))</f>
        <v/>
      </c>
      <c r="M629" s="21">
        <f>IF(J629&lt;=0,0,ROUNDDOWN((J629*LOOKUP(J629,{0,1950001,3300001,6950001,9000001,18000001,40000001},{0.05,0.1,0.2,0.23,0.33,0.4,0.45})-LOOKUP(J629,{0,1950001,3300001,6950001,9000001,18000001,40000001},{0,97500,427500,636000,1536000,2796000,4796000}))*1.021,-2))</f>
        <v/>
      </c>
      <c r="N629" s="21">
        <f>IF(K629&lt;=0,0,ROUNDDOWN((K629*LOOKUP(K629,{0,1950001,3300001,6950001,9000001,18000001,40000001},{0.05,0.1,0.2,0.23,0.33,0.4,0.45})-LOOKUP(K629,{0,1950001,3300001,6950001,9000001,18000001,40000001},{0,97500,427500,636000,1536000,2796000,4796000}))*1.021,-2))</f>
        <v/>
      </c>
      <c r="O629" s="21">
        <f>IF(L629&lt;=0,0,ROUNDDOWN((L629*LOOKUP(L629,{0,1950001,3300001,6950001,9000001,18000001,40000001},{0.05,0.1,0.2,0.23,0.33,0.4,0.45})-LOOKUP(L629,{0,1950001,3300001,6950001,9000001,18000001,40000001},{0,97500,427500,636000,1536000,2796000,4796000}))*1.021,-2))</f>
        <v/>
      </c>
      <c r="P629" s="21">
        <f>MAX(0,ROUNDDOWN(F629-E629-430000,-3))</f>
        <v/>
      </c>
      <c r="Q629" s="21">
        <f>MAX(0,ROUNDDOWN(F629-E629-430000-H629,-3))</f>
        <v/>
      </c>
      <c r="R629" s="21">
        <f>IF(F629&lt;=450000,0,MAX(0,P629*0.06-MIN(50000,P629)*0.03))</f>
        <v/>
      </c>
      <c r="S629" s="21">
        <f>IF(F629&lt;=450000,0,MAX(0,P629*0.04-MIN(50000,P629)*0.02))</f>
        <v/>
      </c>
      <c r="T629" s="21">
        <f>IF(F629&lt;=450000,0,MAX(0,Q629*0.06-MIN(50000,Q629)*0.03))</f>
        <v/>
      </c>
      <c r="U629" s="21">
        <f>IF(F629&lt;=450000,0,MAX(0,Q629*0.04-MIN(50000,Q629)*0.02))</f>
        <v/>
      </c>
      <c r="V629" s="21">
        <f>50000+MAX(0,G629-480000)</f>
        <v/>
      </c>
      <c r="W629" s="21">
        <f>P629-V629</f>
        <v/>
      </c>
      <c r="X629" s="21">
        <f>Q629-V629</f>
        <v/>
      </c>
      <c r="Y629" s="22">
        <f>IF(W629&lt;0,0.9,LOOKUP(W629,{0,1950001,3300001,6950001,9000001,18000001,40000001},{0.84895,0.7979,0.6958,0.66517,0.56307,0.4916,0.44055}))</f>
        <v/>
      </c>
      <c r="Z629" s="22">
        <f>IF(X629&lt;0,0.9,LOOKUP(X629,{0,1950001,3300001,6950001,9000001,18000001,40000001},{0.84895,0.7979,0.6958,0.66517,0.56307,0.4916,0.44055}))</f>
        <v/>
      </c>
      <c r="AA629" s="22">
        <f>IF(W629&lt;0,0,CHOOSE(MATCH(W629,{0,1950001,3300001,6950001,9000001},1),5.105/84.895,10.21/79.79,20.42/69.58,23.483/66.517,33.693/56.307))</f>
        <v/>
      </c>
      <c r="AB629" s="21">
        <f>IF(C629&lt;=2000,0,(MIN(C629,ROUNDDOWN(F629*0.3,0))-2000)*0.1)</f>
        <v/>
      </c>
      <c r="AC629" s="21">
        <f>IF(C629&lt;=2000,0,MIN((C629-2000)*Y629,(R629+S629)*0.2))</f>
        <v/>
      </c>
      <c r="AD629" s="21">
        <f>IF(C629&lt;=2000,0,MIN((C629-2000)*Z629,(T629+U629)*0.2))</f>
        <v/>
      </c>
      <c r="AE629" s="21">
        <f>AC629*AA629</f>
        <v/>
      </c>
      <c r="AF629" s="21">
        <f>ROUNDDOWN(R629,-2)+ROUNDDOWN(S629,-2)</f>
        <v/>
      </c>
      <c r="AG629" s="21">
        <f>ROUNDDOWN(MAX(0,R629-(AB629+AC629+AE629)*0.6),-2)+ROUNDDOWN(MAX(0,S629-(AB629+AC629+AE629)*0.4),-2)</f>
        <v/>
      </c>
      <c r="AH629" s="21">
        <f>ROUNDDOWN(MAX(0,T629-(AB629+AD629)*0.6),-2)+ROUNDDOWN(MAX(0,U629-(AB629+AD629)*0.4),-2)</f>
        <v/>
      </c>
      <c r="AI629" s="21">
        <f>ROUNDDOWN(T629,-2)+ROUNDDOWN(U629,-2)</f>
        <v/>
      </c>
      <c r="AJ629" s="21">
        <f>M629+AF629</f>
        <v/>
      </c>
      <c r="AK629" s="21">
        <f>M629+AG629</f>
        <v/>
      </c>
      <c r="AL629" s="21">
        <f>N629+AH629</f>
        <v/>
      </c>
      <c r="AM629" s="21">
        <f>O629+AI629</f>
        <v/>
      </c>
      <c r="AN629" s="21">
        <f>N629+AI629</f>
        <v/>
      </c>
      <c r="AO629" s="21">
        <f>ROUNDDOWN((R629+S629)*0.2/Y629+2000,0)</f>
        <v/>
      </c>
      <c r="AP629" s="21">
        <f>ROUNDDOWN((T629+U629)*0.2/Z629+2000,0)</f>
        <v/>
      </c>
      <c r="AQ629" s="21">
        <f>AL629-AK629</f>
        <v/>
      </c>
      <c r="AR629" s="21">
        <f>AM629-AK629</f>
        <v/>
      </c>
      <c r="AS629" s="21">
        <f>AM629-AL629</f>
        <v/>
      </c>
      <c r="AT629" s="21">
        <f>AK629+C629-AJ629</f>
        <v/>
      </c>
      <c r="AU629" s="21">
        <f>AL629+C629-AM629</f>
        <v/>
      </c>
      <c r="AV629" s="21">
        <f>AN629+C629-AM629</f>
        <v/>
      </c>
    </row>
    <row r="630">
      <c r="A630" t="inlineStr">
        <is>
          <t>医療費の境目</t>
        </is>
      </c>
      <c r="B630" s="21">
        <f>'3_医療費の境目'!$B$3</f>
        <v/>
      </c>
      <c r="C630" s="21">
        <f>IF('3_医療費の境目'!$B$4="",AO630,'3_医療費の境目'!$B$4)</f>
        <v/>
      </c>
      <c r="D630" s="21">
        <f>'3_医療費の境目'!D630</f>
        <v/>
      </c>
      <c r="E630" s="21">
        <f>ROUND(MIN(B630/12,650000)*12*0.0915+MIN(B630/12,1390000)*12*(0.0504+0)+B630*0.005,0)</f>
        <v/>
      </c>
      <c r="F630" s="21">
        <f>IF(B630&lt;741000,0,IF(B630&lt;2191000,B630-740000,IF(B630&lt;2193000,1451000,IF(B630&lt;2196000,1453000,IF(B630&lt;2200000,1456000,IF(B630&lt;3600000,ROUND(ROUNDDOWN(B630/4,-3)*2.8,0)-80000,IF(B630&lt;6600000,ROUND(ROUNDDOWN(B630/4,-3)*3.2,0)-440000,IF(B630&lt;8500000,ROUNDDOWN(B630*0.9,0)-1100000,B630-1950000))))))))</f>
        <v/>
      </c>
      <c r="G630" s="21">
        <f>IF(F630&gt;23500000,NA(),IF(F630&lt;=4890000,1040000,IF(F630&lt;=6550000,670000,620000)))</f>
        <v/>
      </c>
      <c r="H630" s="21">
        <f>IF(D630&lt;=0,0,MAX(0,MIN(2000000,D630-MIN(100000,ROUNDDOWN(F630*0.05,0)))))</f>
        <v/>
      </c>
      <c r="I630" s="21">
        <f>IF(C630&lt;=2000,0,MIN(C630,ROUNDDOWN(F630*0.4,0))-2000)</f>
        <v/>
      </c>
      <c r="J630" s="21">
        <f>MAX(0,ROUNDDOWN(F630-E630-G630,-3))</f>
        <v/>
      </c>
      <c r="K630" s="21">
        <f>MAX(0,ROUNDDOWN(F630-E630-G630-H630-I630,-3))</f>
        <v/>
      </c>
      <c r="L630" s="21">
        <f>MAX(0,ROUNDDOWN(F630-E630-G630-H630,-3))</f>
        <v/>
      </c>
      <c r="M630" s="21">
        <f>IF(J630&lt;=0,0,ROUNDDOWN((J630*LOOKUP(J630,{0,1950001,3300001,6950001,9000001,18000001,40000001},{0.05,0.1,0.2,0.23,0.33,0.4,0.45})-LOOKUP(J630,{0,1950001,3300001,6950001,9000001,18000001,40000001},{0,97500,427500,636000,1536000,2796000,4796000}))*1.021,-2))</f>
        <v/>
      </c>
      <c r="N630" s="21">
        <f>IF(K630&lt;=0,0,ROUNDDOWN((K630*LOOKUP(K630,{0,1950001,3300001,6950001,9000001,18000001,40000001},{0.05,0.1,0.2,0.23,0.33,0.4,0.45})-LOOKUP(K630,{0,1950001,3300001,6950001,9000001,18000001,40000001},{0,97500,427500,636000,1536000,2796000,4796000}))*1.021,-2))</f>
        <v/>
      </c>
      <c r="O630" s="21">
        <f>IF(L630&lt;=0,0,ROUNDDOWN((L630*LOOKUP(L630,{0,1950001,3300001,6950001,9000001,18000001,40000001},{0.05,0.1,0.2,0.23,0.33,0.4,0.45})-LOOKUP(L630,{0,1950001,3300001,6950001,9000001,18000001,40000001},{0,97500,427500,636000,1536000,2796000,4796000}))*1.021,-2))</f>
        <v/>
      </c>
      <c r="P630" s="21">
        <f>MAX(0,ROUNDDOWN(F630-E630-430000,-3))</f>
        <v/>
      </c>
      <c r="Q630" s="21">
        <f>MAX(0,ROUNDDOWN(F630-E630-430000-H630,-3))</f>
        <v/>
      </c>
      <c r="R630" s="21">
        <f>IF(F630&lt;=450000,0,MAX(0,P630*0.06-MIN(50000,P630)*0.03))</f>
        <v/>
      </c>
      <c r="S630" s="21">
        <f>IF(F630&lt;=450000,0,MAX(0,P630*0.04-MIN(50000,P630)*0.02))</f>
        <v/>
      </c>
      <c r="T630" s="21">
        <f>IF(F630&lt;=450000,0,MAX(0,Q630*0.06-MIN(50000,Q630)*0.03))</f>
        <v/>
      </c>
      <c r="U630" s="21">
        <f>IF(F630&lt;=450000,0,MAX(0,Q630*0.04-MIN(50000,Q630)*0.02))</f>
        <v/>
      </c>
      <c r="V630" s="21">
        <f>50000+MAX(0,G630-480000)</f>
        <v/>
      </c>
      <c r="W630" s="21">
        <f>P630-V630</f>
        <v/>
      </c>
      <c r="X630" s="21">
        <f>Q630-V630</f>
        <v/>
      </c>
      <c r="Y630" s="22">
        <f>IF(W630&lt;0,0.9,LOOKUP(W630,{0,1950001,3300001,6950001,9000001,18000001,40000001},{0.84895,0.7979,0.6958,0.66517,0.56307,0.4916,0.44055}))</f>
        <v/>
      </c>
      <c r="Z630" s="22">
        <f>IF(X630&lt;0,0.9,LOOKUP(X630,{0,1950001,3300001,6950001,9000001,18000001,40000001},{0.84895,0.7979,0.6958,0.66517,0.56307,0.4916,0.44055}))</f>
        <v/>
      </c>
      <c r="AA630" s="22">
        <f>IF(W630&lt;0,0,CHOOSE(MATCH(W630,{0,1950001,3300001,6950001,9000001},1),5.105/84.895,10.21/79.79,20.42/69.58,23.483/66.517,33.693/56.307))</f>
        <v/>
      </c>
      <c r="AB630" s="21">
        <f>IF(C630&lt;=2000,0,(MIN(C630,ROUNDDOWN(F630*0.3,0))-2000)*0.1)</f>
        <v/>
      </c>
      <c r="AC630" s="21">
        <f>IF(C630&lt;=2000,0,MIN((C630-2000)*Y630,(R630+S630)*0.2))</f>
        <v/>
      </c>
      <c r="AD630" s="21">
        <f>IF(C630&lt;=2000,0,MIN((C630-2000)*Z630,(T630+U630)*0.2))</f>
        <v/>
      </c>
      <c r="AE630" s="21">
        <f>AC630*AA630</f>
        <v/>
      </c>
      <c r="AF630" s="21">
        <f>ROUNDDOWN(R630,-2)+ROUNDDOWN(S630,-2)</f>
        <v/>
      </c>
      <c r="AG630" s="21">
        <f>ROUNDDOWN(MAX(0,R630-(AB630+AC630+AE630)*0.6),-2)+ROUNDDOWN(MAX(0,S630-(AB630+AC630+AE630)*0.4),-2)</f>
        <v/>
      </c>
      <c r="AH630" s="21">
        <f>ROUNDDOWN(MAX(0,T630-(AB630+AD630)*0.6),-2)+ROUNDDOWN(MAX(0,U630-(AB630+AD630)*0.4),-2)</f>
        <v/>
      </c>
      <c r="AI630" s="21">
        <f>ROUNDDOWN(T630,-2)+ROUNDDOWN(U630,-2)</f>
        <v/>
      </c>
      <c r="AJ630" s="21">
        <f>M630+AF630</f>
        <v/>
      </c>
      <c r="AK630" s="21">
        <f>M630+AG630</f>
        <v/>
      </c>
      <c r="AL630" s="21">
        <f>N630+AH630</f>
        <v/>
      </c>
      <c r="AM630" s="21">
        <f>O630+AI630</f>
        <v/>
      </c>
      <c r="AN630" s="21">
        <f>N630+AI630</f>
        <v/>
      </c>
      <c r="AO630" s="21">
        <f>ROUNDDOWN((R630+S630)*0.2/Y630+2000,0)</f>
        <v/>
      </c>
      <c r="AP630" s="21">
        <f>ROUNDDOWN((T630+U630)*0.2/Z630+2000,0)</f>
        <v/>
      </c>
      <c r="AQ630" s="21">
        <f>AL630-AK630</f>
        <v/>
      </c>
      <c r="AR630" s="21">
        <f>AM630-AK630</f>
        <v/>
      </c>
      <c r="AS630" s="21">
        <f>AM630-AL630</f>
        <v/>
      </c>
      <c r="AT630" s="21">
        <f>AK630+C630-AJ630</f>
        <v/>
      </c>
      <c r="AU630" s="21">
        <f>AL630+C630-AM630</f>
        <v/>
      </c>
      <c r="AV630" s="21">
        <f>AN630+C630-AM630</f>
        <v/>
      </c>
    </row>
    <row r="631">
      <c r="A631" t="inlineStr">
        <is>
          <t>医療費の境目</t>
        </is>
      </c>
      <c r="B631" s="21">
        <f>'3_医療費の境目'!$B$3</f>
        <v/>
      </c>
      <c r="C631" s="21">
        <f>IF('3_医療費の境目'!$B$4="",AO631,'3_医療費の境目'!$B$4)</f>
        <v/>
      </c>
      <c r="D631" s="21">
        <f>'3_医療費の境目'!D631</f>
        <v/>
      </c>
      <c r="E631" s="21">
        <f>ROUND(MIN(B631/12,650000)*12*0.0915+MIN(B631/12,1390000)*12*(0.0504+0)+B631*0.005,0)</f>
        <v/>
      </c>
      <c r="F631" s="21">
        <f>IF(B631&lt;741000,0,IF(B631&lt;2191000,B631-740000,IF(B631&lt;2193000,1451000,IF(B631&lt;2196000,1453000,IF(B631&lt;2200000,1456000,IF(B631&lt;3600000,ROUND(ROUNDDOWN(B631/4,-3)*2.8,0)-80000,IF(B631&lt;6600000,ROUND(ROUNDDOWN(B631/4,-3)*3.2,0)-440000,IF(B631&lt;8500000,ROUNDDOWN(B631*0.9,0)-1100000,B631-1950000))))))))</f>
        <v/>
      </c>
      <c r="G631" s="21">
        <f>IF(F631&gt;23500000,NA(),IF(F631&lt;=4890000,1040000,IF(F631&lt;=6550000,670000,620000)))</f>
        <v/>
      </c>
      <c r="H631" s="21">
        <f>IF(D631&lt;=0,0,MAX(0,MIN(2000000,D631-MIN(100000,ROUNDDOWN(F631*0.05,0)))))</f>
        <v/>
      </c>
      <c r="I631" s="21">
        <f>IF(C631&lt;=2000,0,MIN(C631,ROUNDDOWN(F631*0.4,0))-2000)</f>
        <v/>
      </c>
      <c r="J631" s="21">
        <f>MAX(0,ROUNDDOWN(F631-E631-G631,-3))</f>
        <v/>
      </c>
      <c r="K631" s="21">
        <f>MAX(0,ROUNDDOWN(F631-E631-G631-H631-I631,-3))</f>
        <v/>
      </c>
      <c r="L631" s="21">
        <f>MAX(0,ROUNDDOWN(F631-E631-G631-H631,-3))</f>
        <v/>
      </c>
      <c r="M631" s="21">
        <f>IF(J631&lt;=0,0,ROUNDDOWN((J631*LOOKUP(J631,{0,1950001,3300001,6950001,9000001,18000001,40000001},{0.05,0.1,0.2,0.23,0.33,0.4,0.45})-LOOKUP(J631,{0,1950001,3300001,6950001,9000001,18000001,40000001},{0,97500,427500,636000,1536000,2796000,4796000}))*1.021,-2))</f>
        <v/>
      </c>
      <c r="N631" s="21">
        <f>IF(K631&lt;=0,0,ROUNDDOWN((K631*LOOKUP(K631,{0,1950001,3300001,6950001,9000001,18000001,40000001},{0.05,0.1,0.2,0.23,0.33,0.4,0.45})-LOOKUP(K631,{0,1950001,3300001,6950001,9000001,18000001,40000001},{0,97500,427500,636000,1536000,2796000,4796000}))*1.021,-2))</f>
        <v/>
      </c>
      <c r="O631" s="21">
        <f>IF(L631&lt;=0,0,ROUNDDOWN((L631*LOOKUP(L631,{0,1950001,3300001,6950001,9000001,18000001,40000001},{0.05,0.1,0.2,0.23,0.33,0.4,0.45})-LOOKUP(L631,{0,1950001,3300001,6950001,9000001,18000001,40000001},{0,97500,427500,636000,1536000,2796000,4796000}))*1.021,-2))</f>
        <v/>
      </c>
      <c r="P631" s="21">
        <f>MAX(0,ROUNDDOWN(F631-E631-430000,-3))</f>
        <v/>
      </c>
      <c r="Q631" s="21">
        <f>MAX(0,ROUNDDOWN(F631-E631-430000-H631,-3))</f>
        <v/>
      </c>
      <c r="R631" s="21">
        <f>IF(F631&lt;=450000,0,MAX(0,P631*0.06-MIN(50000,P631)*0.03))</f>
        <v/>
      </c>
      <c r="S631" s="21">
        <f>IF(F631&lt;=450000,0,MAX(0,P631*0.04-MIN(50000,P631)*0.02))</f>
        <v/>
      </c>
      <c r="T631" s="21">
        <f>IF(F631&lt;=450000,0,MAX(0,Q631*0.06-MIN(50000,Q631)*0.03))</f>
        <v/>
      </c>
      <c r="U631" s="21">
        <f>IF(F631&lt;=450000,0,MAX(0,Q631*0.04-MIN(50000,Q631)*0.02))</f>
        <v/>
      </c>
      <c r="V631" s="21">
        <f>50000+MAX(0,G631-480000)</f>
        <v/>
      </c>
      <c r="W631" s="21">
        <f>P631-V631</f>
        <v/>
      </c>
      <c r="X631" s="21">
        <f>Q631-V631</f>
        <v/>
      </c>
      <c r="Y631" s="22">
        <f>IF(W631&lt;0,0.9,LOOKUP(W631,{0,1950001,3300001,6950001,9000001,18000001,40000001},{0.84895,0.7979,0.6958,0.66517,0.56307,0.4916,0.44055}))</f>
        <v/>
      </c>
      <c r="Z631" s="22">
        <f>IF(X631&lt;0,0.9,LOOKUP(X631,{0,1950001,3300001,6950001,9000001,18000001,40000001},{0.84895,0.7979,0.6958,0.66517,0.56307,0.4916,0.44055}))</f>
        <v/>
      </c>
      <c r="AA631" s="22">
        <f>IF(W631&lt;0,0,CHOOSE(MATCH(W631,{0,1950001,3300001,6950001,9000001},1),5.105/84.895,10.21/79.79,20.42/69.58,23.483/66.517,33.693/56.307))</f>
        <v/>
      </c>
      <c r="AB631" s="21">
        <f>IF(C631&lt;=2000,0,(MIN(C631,ROUNDDOWN(F631*0.3,0))-2000)*0.1)</f>
        <v/>
      </c>
      <c r="AC631" s="21">
        <f>IF(C631&lt;=2000,0,MIN((C631-2000)*Y631,(R631+S631)*0.2))</f>
        <v/>
      </c>
      <c r="AD631" s="21">
        <f>IF(C631&lt;=2000,0,MIN((C631-2000)*Z631,(T631+U631)*0.2))</f>
        <v/>
      </c>
      <c r="AE631" s="21">
        <f>AC631*AA631</f>
        <v/>
      </c>
      <c r="AF631" s="21">
        <f>ROUNDDOWN(R631,-2)+ROUNDDOWN(S631,-2)</f>
        <v/>
      </c>
      <c r="AG631" s="21">
        <f>ROUNDDOWN(MAX(0,R631-(AB631+AC631+AE631)*0.6),-2)+ROUNDDOWN(MAX(0,S631-(AB631+AC631+AE631)*0.4),-2)</f>
        <v/>
      </c>
      <c r="AH631" s="21">
        <f>ROUNDDOWN(MAX(0,T631-(AB631+AD631)*0.6),-2)+ROUNDDOWN(MAX(0,U631-(AB631+AD631)*0.4),-2)</f>
        <v/>
      </c>
      <c r="AI631" s="21">
        <f>ROUNDDOWN(T631,-2)+ROUNDDOWN(U631,-2)</f>
        <v/>
      </c>
      <c r="AJ631" s="21">
        <f>M631+AF631</f>
        <v/>
      </c>
      <c r="AK631" s="21">
        <f>M631+AG631</f>
        <v/>
      </c>
      <c r="AL631" s="21">
        <f>N631+AH631</f>
        <v/>
      </c>
      <c r="AM631" s="21">
        <f>O631+AI631</f>
        <v/>
      </c>
      <c r="AN631" s="21">
        <f>N631+AI631</f>
        <v/>
      </c>
      <c r="AO631" s="21">
        <f>ROUNDDOWN((R631+S631)*0.2/Y631+2000,0)</f>
        <v/>
      </c>
      <c r="AP631" s="21">
        <f>ROUNDDOWN((T631+U631)*0.2/Z631+2000,0)</f>
        <v/>
      </c>
      <c r="AQ631" s="21">
        <f>AL631-AK631</f>
        <v/>
      </c>
      <c r="AR631" s="21">
        <f>AM631-AK631</f>
        <v/>
      </c>
      <c r="AS631" s="21">
        <f>AM631-AL631</f>
        <v/>
      </c>
      <c r="AT631" s="21">
        <f>AK631+C631-AJ631</f>
        <v/>
      </c>
      <c r="AU631" s="21">
        <f>AL631+C631-AM631</f>
        <v/>
      </c>
      <c r="AV631" s="21">
        <f>AN631+C631-AM631</f>
        <v/>
      </c>
    </row>
    <row r="632">
      <c r="A632" t="inlineStr">
        <is>
          <t>医療費の境目</t>
        </is>
      </c>
      <c r="B632" s="21">
        <f>'3_医療費の境目'!$B$3</f>
        <v/>
      </c>
      <c r="C632" s="21">
        <f>IF('3_医療費の境目'!$B$4="",AO632,'3_医療費の境目'!$B$4)</f>
        <v/>
      </c>
      <c r="D632" s="21">
        <f>'3_医療費の境目'!D632</f>
        <v/>
      </c>
      <c r="E632" s="21">
        <f>ROUND(MIN(B632/12,650000)*12*0.0915+MIN(B632/12,1390000)*12*(0.0504+0)+B632*0.005,0)</f>
        <v/>
      </c>
      <c r="F632" s="21">
        <f>IF(B632&lt;741000,0,IF(B632&lt;2191000,B632-740000,IF(B632&lt;2193000,1451000,IF(B632&lt;2196000,1453000,IF(B632&lt;2200000,1456000,IF(B632&lt;3600000,ROUND(ROUNDDOWN(B632/4,-3)*2.8,0)-80000,IF(B632&lt;6600000,ROUND(ROUNDDOWN(B632/4,-3)*3.2,0)-440000,IF(B632&lt;8500000,ROUNDDOWN(B632*0.9,0)-1100000,B632-1950000))))))))</f>
        <v/>
      </c>
      <c r="G632" s="21">
        <f>IF(F632&gt;23500000,NA(),IF(F632&lt;=4890000,1040000,IF(F632&lt;=6550000,670000,620000)))</f>
        <v/>
      </c>
      <c r="H632" s="21">
        <f>IF(D632&lt;=0,0,MAX(0,MIN(2000000,D632-MIN(100000,ROUNDDOWN(F632*0.05,0)))))</f>
        <v/>
      </c>
      <c r="I632" s="21">
        <f>IF(C632&lt;=2000,0,MIN(C632,ROUNDDOWN(F632*0.4,0))-2000)</f>
        <v/>
      </c>
      <c r="J632" s="21">
        <f>MAX(0,ROUNDDOWN(F632-E632-G632,-3))</f>
        <v/>
      </c>
      <c r="K632" s="21">
        <f>MAX(0,ROUNDDOWN(F632-E632-G632-H632-I632,-3))</f>
        <v/>
      </c>
      <c r="L632" s="21">
        <f>MAX(0,ROUNDDOWN(F632-E632-G632-H632,-3))</f>
        <v/>
      </c>
      <c r="M632" s="21">
        <f>IF(J632&lt;=0,0,ROUNDDOWN((J632*LOOKUP(J632,{0,1950001,3300001,6950001,9000001,18000001,40000001},{0.05,0.1,0.2,0.23,0.33,0.4,0.45})-LOOKUP(J632,{0,1950001,3300001,6950001,9000001,18000001,40000001},{0,97500,427500,636000,1536000,2796000,4796000}))*1.021,-2))</f>
        <v/>
      </c>
      <c r="N632" s="21">
        <f>IF(K632&lt;=0,0,ROUNDDOWN((K632*LOOKUP(K632,{0,1950001,3300001,6950001,9000001,18000001,40000001},{0.05,0.1,0.2,0.23,0.33,0.4,0.45})-LOOKUP(K632,{0,1950001,3300001,6950001,9000001,18000001,40000001},{0,97500,427500,636000,1536000,2796000,4796000}))*1.021,-2))</f>
        <v/>
      </c>
      <c r="O632" s="21">
        <f>IF(L632&lt;=0,0,ROUNDDOWN((L632*LOOKUP(L632,{0,1950001,3300001,6950001,9000001,18000001,40000001},{0.05,0.1,0.2,0.23,0.33,0.4,0.45})-LOOKUP(L632,{0,1950001,3300001,6950001,9000001,18000001,40000001},{0,97500,427500,636000,1536000,2796000,4796000}))*1.021,-2))</f>
        <v/>
      </c>
      <c r="P632" s="21">
        <f>MAX(0,ROUNDDOWN(F632-E632-430000,-3))</f>
        <v/>
      </c>
      <c r="Q632" s="21">
        <f>MAX(0,ROUNDDOWN(F632-E632-430000-H632,-3))</f>
        <v/>
      </c>
      <c r="R632" s="21">
        <f>IF(F632&lt;=450000,0,MAX(0,P632*0.06-MIN(50000,P632)*0.03))</f>
        <v/>
      </c>
      <c r="S632" s="21">
        <f>IF(F632&lt;=450000,0,MAX(0,P632*0.04-MIN(50000,P632)*0.02))</f>
        <v/>
      </c>
      <c r="T632" s="21">
        <f>IF(F632&lt;=450000,0,MAX(0,Q632*0.06-MIN(50000,Q632)*0.03))</f>
        <v/>
      </c>
      <c r="U632" s="21">
        <f>IF(F632&lt;=450000,0,MAX(0,Q632*0.04-MIN(50000,Q632)*0.02))</f>
        <v/>
      </c>
      <c r="V632" s="21">
        <f>50000+MAX(0,G632-480000)</f>
        <v/>
      </c>
      <c r="W632" s="21">
        <f>P632-V632</f>
        <v/>
      </c>
      <c r="X632" s="21">
        <f>Q632-V632</f>
        <v/>
      </c>
      <c r="Y632" s="22">
        <f>IF(W632&lt;0,0.9,LOOKUP(W632,{0,1950001,3300001,6950001,9000001,18000001,40000001},{0.84895,0.7979,0.6958,0.66517,0.56307,0.4916,0.44055}))</f>
        <v/>
      </c>
      <c r="Z632" s="22">
        <f>IF(X632&lt;0,0.9,LOOKUP(X632,{0,1950001,3300001,6950001,9000001,18000001,40000001},{0.84895,0.7979,0.6958,0.66517,0.56307,0.4916,0.44055}))</f>
        <v/>
      </c>
      <c r="AA632" s="22">
        <f>IF(W632&lt;0,0,CHOOSE(MATCH(W632,{0,1950001,3300001,6950001,9000001},1),5.105/84.895,10.21/79.79,20.42/69.58,23.483/66.517,33.693/56.307))</f>
        <v/>
      </c>
      <c r="AB632" s="21">
        <f>IF(C632&lt;=2000,0,(MIN(C632,ROUNDDOWN(F632*0.3,0))-2000)*0.1)</f>
        <v/>
      </c>
      <c r="AC632" s="21">
        <f>IF(C632&lt;=2000,0,MIN((C632-2000)*Y632,(R632+S632)*0.2))</f>
        <v/>
      </c>
      <c r="AD632" s="21">
        <f>IF(C632&lt;=2000,0,MIN((C632-2000)*Z632,(T632+U632)*0.2))</f>
        <v/>
      </c>
      <c r="AE632" s="21">
        <f>AC632*AA632</f>
        <v/>
      </c>
      <c r="AF632" s="21">
        <f>ROUNDDOWN(R632,-2)+ROUNDDOWN(S632,-2)</f>
        <v/>
      </c>
      <c r="AG632" s="21">
        <f>ROUNDDOWN(MAX(0,R632-(AB632+AC632+AE632)*0.6),-2)+ROUNDDOWN(MAX(0,S632-(AB632+AC632+AE632)*0.4),-2)</f>
        <v/>
      </c>
      <c r="AH632" s="21">
        <f>ROUNDDOWN(MAX(0,T632-(AB632+AD632)*0.6),-2)+ROUNDDOWN(MAX(0,U632-(AB632+AD632)*0.4),-2)</f>
        <v/>
      </c>
      <c r="AI632" s="21">
        <f>ROUNDDOWN(T632,-2)+ROUNDDOWN(U632,-2)</f>
        <v/>
      </c>
      <c r="AJ632" s="21">
        <f>M632+AF632</f>
        <v/>
      </c>
      <c r="AK632" s="21">
        <f>M632+AG632</f>
        <v/>
      </c>
      <c r="AL632" s="21">
        <f>N632+AH632</f>
        <v/>
      </c>
      <c r="AM632" s="21">
        <f>O632+AI632</f>
        <v/>
      </c>
      <c r="AN632" s="21">
        <f>N632+AI632</f>
        <v/>
      </c>
      <c r="AO632" s="21">
        <f>ROUNDDOWN((R632+S632)*0.2/Y632+2000,0)</f>
        <v/>
      </c>
      <c r="AP632" s="21">
        <f>ROUNDDOWN((T632+U632)*0.2/Z632+2000,0)</f>
        <v/>
      </c>
      <c r="AQ632" s="21">
        <f>AL632-AK632</f>
        <v/>
      </c>
      <c r="AR632" s="21">
        <f>AM632-AK632</f>
        <v/>
      </c>
      <c r="AS632" s="21">
        <f>AM632-AL632</f>
        <v/>
      </c>
      <c r="AT632" s="21">
        <f>AK632+C632-AJ632</f>
        <v/>
      </c>
      <c r="AU632" s="21">
        <f>AL632+C632-AM632</f>
        <v/>
      </c>
      <c r="AV632" s="21">
        <f>AN632+C632-AM632</f>
        <v/>
      </c>
    </row>
    <row r="633">
      <c r="A633" t="inlineStr">
        <is>
          <t>医療費の境目</t>
        </is>
      </c>
      <c r="B633" s="21">
        <f>'3_医療費の境目'!$B$3</f>
        <v/>
      </c>
      <c r="C633" s="21">
        <f>IF('3_医療費の境目'!$B$4="",AO633,'3_医療費の境目'!$B$4)</f>
        <v/>
      </c>
      <c r="D633" s="21">
        <f>'3_医療費の境目'!D633</f>
        <v/>
      </c>
      <c r="E633" s="21">
        <f>ROUND(MIN(B633/12,650000)*12*0.0915+MIN(B633/12,1390000)*12*(0.0504+0)+B633*0.005,0)</f>
        <v/>
      </c>
      <c r="F633" s="21">
        <f>IF(B633&lt;741000,0,IF(B633&lt;2191000,B633-740000,IF(B633&lt;2193000,1451000,IF(B633&lt;2196000,1453000,IF(B633&lt;2200000,1456000,IF(B633&lt;3600000,ROUND(ROUNDDOWN(B633/4,-3)*2.8,0)-80000,IF(B633&lt;6600000,ROUND(ROUNDDOWN(B633/4,-3)*3.2,0)-440000,IF(B633&lt;8500000,ROUNDDOWN(B633*0.9,0)-1100000,B633-1950000))))))))</f>
        <v/>
      </c>
      <c r="G633" s="21">
        <f>IF(F633&gt;23500000,NA(),IF(F633&lt;=4890000,1040000,IF(F633&lt;=6550000,670000,620000)))</f>
        <v/>
      </c>
      <c r="H633" s="21">
        <f>IF(D633&lt;=0,0,MAX(0,MIN(2000000,D633-MIN(100000,ROUNDDOWN(F633*0.05,0)))))</f>
        <v/>
      </c>
      <c r="I633" s="21">
        <f>IF(C633&lt;=2000,0,MIN(C633,ROUNDDOWN(F633*0.4,0))-2000)</f>
        <v/>
      </c>
      <c r="J633" s="21">
        <f>MAX(0,ROUNDDOWN(F633-E633-G633,-3))</f>
        <v/>
      </c>
      <c r="K633" s="21">
        <f>MAX(0,ROUNDDOWN(F633-E633-G633-H633-I633,-3))</f>
        <v/>
      </c>
      <c r="L633" s="21">
        <f>MAX(0,ROUNDDOWN(F633-E633-G633-H633,-3))</f>
        <v/>
      </c>
      <c r="M633" s="21">
        <f>IF(J633&lt;=0,0,ROUNDDOWN((J633*LOOKUP(J633,{0,1950001,3300001,6950001,9000001,18000001,40000001},{0.05,0.1,0.2,0.23,0.33,0.4,0.45})-LOOKUP(J633,{0,1950001,3300001,6950001,9000001,18000001,40000001},{0,97500,427500,636000,1536000,2796000,4796000}))*1.021,-2))</f>
        <v/>
      </c>
      <c r="N633" s="21">
        <f>IF(K633&lt;=0,0,ROUNDDOWN((K633*LOOKUP(K633,{0,1950001,3300001,6950001,9000001,18000001,40000001},{0.05,0.1,0.2,0.23,0.33,0.4,0.45})-LOOKUP(K633,{0,1950001,3300001,6950001,9000001,18000001,40000001},{0,97500,427500,636000,1536000,2796000,4796000}))*1.021,-2))</f>
        <v/>
      </c>
      <c r="O633" s="21">
        <f>IF(L633&lt;=0,0,ROUNDDOWN((L633*LOOKUP(L633,{0,1950001,3300001,6950001,9000001,18000001,40000001},{0.05,0.1,0.2,0.23,0.33,0.4,0.45})-LOOKUP(L633,{0,1950001,3300001,6950001,9000001,18000001,40000001},{0,97500,427500,636000,1536000,2796000,4796000}))*1.021,-2))</f>
        <v/>
      </c>
      <c r="P633" s="21">
        <f>MAX(0,ROUNDDOWN(F633-E633-430000,-3))</f>
        <v/>
      </c>
      <c r="Q633" s="21">
        <f>MAX(0,ROUNDDOWN(F633-E633-430000-H633,-3))</f>
        <v/>
      </c>
      <c r="R633" s="21">
        <f>IF(F633&lt;=450000,0,MAX(0,P633*0.06-MIN(50000,P633)*0.03))</f>
        <v/>
      </c>
      <c r="S633" s="21">
        <f>IF(F633&lt;=450000,0,MAX(0,P633*0.04-MIN(50000,P633)*0.02))</f>
        <v/>
      </c>
      <c r="T633" s="21">
        <f>IF(F633&lt;=450000,0,MAX(0,Q633*0.06-MIN(50000,Q633)*0.03))</f>
        <v/>
      </c>
      <c r="U633" s="21">
        <f>IF(F633&lt;=450000,0,MAX(0,Q633*0.04-MIN(50000,Q633)*0.02))</f>
        <v/>
      </c>
      <c r="V633" s="21">
        <f>50000+MAX(0,G633-480000)</f>
        <v/>
      </c>
      <c r="W633" s="21">
        <f>P633-V633</f>
        <v/>
      </c>
      <c r="X633" s="21">
        <f>Q633-V633</f>
        <v/>
      </c>
      <c r="Y633" s="22">
        <f>IF(W633&lt;0,0.9,LOOKUP(W633,{0,1950001,3300001,6950001,9000001,18000001,40000001},{0.84895,0.7979,0.6958,0.66517,0.56307,0.4916,0.44055}))</f>
        <v/>
      </c>
      <c r="Z633" s="22">
        <f>IF(X633&lt;0,0.9,LOOKUP(X633,{0,1950001,3300001,6950001,9000001,18000001,40000001},{0.84895,0.7979,0.6958,0.66517,0.56307,0.4916,0.44055}))</f>
        <v/>
      </c>
      <c r="AA633" s="22">
        <f>IF(W633&lt;0,0,CHOOSE(MATCH(W633,{0,1950001,3300001,6950001,9000001},1),5.105/84.895,10.21/79.79,20.42/69.58,23.483/66.517,33.693/56.307))</f>
        <v/>
      </c>
      <c r="AB633" s="21">
        <f>IF(C633&lt;=2000,0,(MIN(C633,ROUNDDOWN(F633*0.3,0))-2000)*0.1)</f>
        <v/>
      </c>
      <c r="AC633" s="21">
        <f>IF(C633&lt;=2000,0,MIN((C633-2000)*Y633,(R633+S633)*0.2))</f>
        <v/>
      </c>
      <c r="AD633" s="21">
        <f>IF(C633&lt;=2000,0,MIN((C633-2000)*Z633,(T633+U633)*0.2))</f>
        <v/>
      </c>
      <c r="AE633" s="21">
        <f>AC633*AA633</f>
        <v/>
      </c>
      <c r="AF633" s="21">
        <f>ROUNDDOWN(R633,-2)+ROUNDDOWN(S633,-2)</f>
        <v/>
      </c>
      <c r="AG633" s="21">
        <f>ROUNDDOWN(MAX(0,R633-(AB633+AC633+AE633)*0.6),-2)+ROUNDDOWN(MAX(0,S633-(AB633+AC633+AE633)*0.4),-2)</f>
        <v/>
      </c>
      <c r="AH633" s="21">
        <f>ROUNDDOWN(MAX(0,T633-(AB633+AD633)*0.6),-2)+ROUNDDOWN(MAX(0,U633-(AB633+AD633)*0.4),-2)</f>
        <v/>
      </c>
      <c r="AI633" s="21">
        <f>ROUNDDOWN(T633,-2)+ROUNDDOWN(U633,-2)</f>
        <v/>
      </c>
      <c r="AJ633" s="21">
        <f>M633+AF633</f>
        <v/>
      </c>
      <c r="AK633" s="21">
        <f>M633+AG633</f>
        <v/>
      </c>
      <c r="AL633" s="21">
        <f>N633+AH633</f>
        <v/>
      </c>
      <c r="AM633" s="21">
        <f>O633+AI633</f>
        <v/>
      </c>
      <c r="AN633" s="21">
        <f>N633+AI633</f>
        <v/>
      </c>
      <c r="AO633" s="21">
        <f>ROUNDDOWN((R633+S633)*0.2/Y633+2000,0)</f>
        <v/>
      </c>
      <c r="AP633" s="21">
        <f>ROUNDDOWN((T633+U633)*0.2/Z633+2000,0)</f>
        <v/>
      </c>
      <c r="AQ633" s="21">
        <f>AL633-AK633</f>
        <v/>
      </c>
      <c r="AR633" s="21">
        <f>AM633-AK633</f>
        <v/>
      </c>
      <c r="AS633" s="21">
        <f>AM633-AL633</f>
        <v/>
      </c>
      <c r="AT633" s="21">
        <f>AK633+C633-AJ633</f>
        <v/>
      </c>
      <c r="AU633" s="21">
        <f>AL633+C633-AM633</f>
        <v/>
      </c>
      <c r="AV633" s="21">
        <f>AN633+C633-AM633</f>
        <v/>
      </c>
    </row>
    <row r="634">
      <c r="A634" t="inlineStr">
        <is>
          <t>医療費の境目</t>
        </is>
      </c>
      <c r="B634" s="21">
        <f>'3_医療費の境目'!$B$3</f>
        <v/>
      </c>
      <c r="C634" s="21">
        <f>IF('3_医療費の境目'!$B$4="",AO634,'3_医療費の境目'!$B$4)</f>
        <v/>
      </c>
      <c r="D634" s="21">
        <f>'3_医療費の境目'!D634</f>
        <v/>
      </c>
      <c r="E634" s="21">
        <f>ROUND(MIN(B634/12,650000)*12*0.0915+MIN(B634/12,1390000)*12*(0.0504+0)+B634*0.005,0)</f>
        <v/>
      </c>
      <c r="F634" s="21">
        <f>IF(B634&lt;741000,0,IF(B634&lt;2191000,B634-740000,IF(B634&lt;2193000,1451000,IF(B634&lt;2196000,1453000,IF(B634&lt;2200000,1456000,IF(B634&lt;3600000,ROUND(ROUNDDOWN(B634/4,-3)*2.8,0)-80000,IF(B634&lt;6600000,ROUND(ROUNDDOWN(B634/4,-3)*3.2,0)-440000,IF(B634&lt;8500000,ROUNDDOWN(B634*0.9,0)-1100000,B634-1950000))))))))</f>
        <v/>
      </c>
      <c r="G634" s="21">
        <f>IF(F634&gt;23500000,NA(),IF(F634&lt;=4890000,1040000,IF(F634&lt;=6550000,670000,620000)))</f>
        <v/>
      </c>
      <c r="H634" s="21">
        <f>IF(D634&lt;=0,0,MAX(0,MIN(2000000,D634-MIN(100000,ROUNDDOWN(F634*0.05,0)))))</f>
        <v/>
      </c>
      <c r="I634" s="21">
        <f>IF(C634&lt;=2000,0,MIN(C634,ROUNDDOWN(F634*0.4,0))-2000)</f>
        <v/>
      </c>
      <c r="J634" s="21">
        <f>MAX(0,ROUNDDOWN(F634-E634-G634,-3))</f>
        <v/>
      </c>
      <c r="K634" s="21">
        <f>MAX(0,ROUNDDOWN(F634-E634-G634-H634-I634,-3))</f>
        <v/>
      </c>
      <c r="L634" s="21">
        <f>MAX(0,ROUNDDOWN(F634-E634-G634-H634,-3))</f>
        <v/>
      </c>
      <c r="M634" s="21">
        <f>IF(J634&lt;=0,0,ROUNDDOWN((J634*LOOKUP(J634,{0,1950001,3300001,6950001,9000001,18000001,40000001},{0.05,0.1,0.2,0.23,0.33,0.4,0.45})-LOOKUP(J634,{0,1950001,3300001,6950001,9000001,18000001,40000001},{0,97500,427500,636000,1536000,2796000,4796000}))*1.021,-2))</f>
        <v/>
      </c>
      <c r="N634" s="21">
        <f>IF(K634&lt;=0,0,ROUNDDOWN((K634*LOOKUP(K634,{0,1950001,3300001,6950001,9000001,18000001,40000001},{0.05,0.1,0.2,0.23,0.33,0.4,0.45})-LOOKUP(K634,{0,1950001,3300001,6950001,9000001,18000001,40000001},{0,97500,427500,636000,1536000,2796000,4796000}))*1.021,-2))</f>
        <v/>
      </c>
      <c r="O634" s="21">
        <f>IF(L634&lt;=0,0,ROUNDDOWN((L634*LOOKUP(L634,{0,1950001,3300001,6950001,9000001,18000001,40000001},{0.05,0.1,0.2,0.23,0.33,0.4,0.45})-LOOKUP(L634,{0,1950001,3300001,6950001,9000001,18000001,40000001},{0,97500,427500,636000,1536000,2796000,4796000}))*1.021,-2))</f>
        <v/>
      </c>
      <c r="P634" s="21">
        <f>MAX(0,ROUNDDOWN(F634-E634-430000,-3))</f>
        <v/>
      </c>
      <c r="Q634" s="21">
        <f>MAX(0,ROUNDDOWN(F634-E634-430000-H634,-3))</f>
        <v/>
      </c>
      <c r="R634" s="21">
        <f>IF(F634&lt;=450000,0,MAX(0,P634*0.06-MIN(50000,P634)*0.03))</f>
        <v/>
      </c>
      <c r="S634" s="21">
        <f>IF(F634&lt;=450000,0,MAX(0,P634*0.04-MIN(50000,P634)*0.02))</f>
        <v/>
      </c>
      <c r="T634" s="21">
        <f>IF(F634&lt;=450000,0,MAX(0,Q634*0.06-MIN(50000,Q634)*0.03))</f>
        <v/>
      </c>
      <c r="U634" s="21">
        <f>IF(F634&lt;=450000,0,MAX(0,Q634*0.04-MIN(50000,Q634)*0.02))</f>
        <v/>
      </c>
      <c r="V634" s="21">
        <f>50000+MAX(0,G634-480000)</f>
        <v/>
      </c>
      <c r="W634" s="21">
        <f>P634-V634</f>
        <v/>
      </c>
      <c r="X634" s="21">
        <f>Q634-V634</f>
        <v/>
      </c>
      <c r="Y634" s="22">
        <f>IF(W634&lt;0,0.9,LOOKUP(W634,{0,1950001,3300001,6950001,9000001,18000001,40000001},{0.84895,0.7979,0.6958,0.66517,0.56307,0.4916,0.44055}))</f>
        <v/>
      </c>
      <c r="Z634" s="22">
        <f>IF(X634&lt;0,0.9,LOOKUP(X634,{0,1950001,3300001,6950001,9000001,18000001,40000001},{0.84895,0.7979,0.6958,0.66517,0.56307,0.4916,0.44055}))</f>
        <v/>
      </c>
      <c r="AA634" s="22">
        <f>IF(W634&lt;0,0,CHOOSE(MATCH(W634,{0,1950001,3300001,6950001,9000001},1),5.105/84.895,10.21/79.79,20.42/69.58,23.483/66.517,33.693/56.307))</f>
        <v/>
      </c>
      <c r="AB634" s="21">
        <f>IF(C634&lt;=2000,0,(MIN(C634,ROUNDDOWN(F634*0.3,0))-2000)*0.1)</f>
        <v/>
      </c>
      <c r="AC634" s="21">
        <f>IF(C634&lt;=2000,0,MIN((C634-2000)*Y634,(R634+S634)*0.2))</f>
        <v/>
      </c>
      <c r="AD634" s="21">
        <f>IF(C634&lt;=2000,0,MIN((C634-2000)*Z634,(T634+U634)*0.2))</f>
        <v/>
      </c>
      <c r="AE634" s="21">
        <f>AC634*AA634</f>
        <v/>
      </c>
      <c r="AF634" s="21">
        <f>ROUNDDOWN(R634,-2)+ROUNDDOWN(S634,-2)</f>
        <v/>
      </c>
      <c r="AG634" s="21">
        <f>ROUNDDOWN(MAX(0,R634-(AB634+AC634+AE634)*0.6),-2)+ROUNDDOWN(MAX(0,S634-(AB634+AC634+AE634)*0.4),-2)</f>
        <v/>
      </c>
      <c r="AH634" s="21">
        <f>ROUNDDOWN(MAX(0,T634-(AB634+AD634)*0.6),-2)+ROUNDDOWN(MAX(0,U634-(AB634+AD634)*0.4),-2)</f>
        <v/>
      </c>
      <c r="AI634" s="21">
        <f>ROUNDDOWN(T634,-2)+ROUNDDOWN(U634,-2)</f>
        <v/>
      </c>
      <c r="AJ634" s="21">
        <f>M634+AF634</f>
        <v/>
      </c>
      <c r="AK634" s="21">
        <f>M634+AG634</f>
        <v/>
      </c>
      <c r="AL634" s="21">
        <f>N634+AH634</f>
        <v/>
      </c>
      <c r="AM634" s="21">
        <f>O634+AI634</f>
        <v/>
      </c>
      <c r="AN634" s="21">
        <f>N634+AI634</f>
        <v/>
      </c>
      <c r="AO634" s="21">
        <f>ROUNDDOWN((R634+S634)*0.2/Y634+2000,0)</f>
        <v/>
      </c>
      <c r="AP634" s="21">
        <f>ROUNDDOWN((T634+U634)*0.2/Z634+2000,0)</f>
        <v/>
      </c>
      <c r="AQ634" s="21">
        <f>AL634-AK634</f>
        <v/>
      </c>
      <c r="AR634" s="21">
        <f>AM634-AK634</f>
        <v/>
      </c>
      <c r="AS634" s="21">
        <f>AM634-AL634</f>
        <v/>
      </c>
      <c r="AT634" s="21">
        <f>AK634+C634-AJ634</f>
        <v/>
      </c>
      <c r="AU634" s="21">
        <f>AL634+C634-AM634</f>
        <v/>
      </c>
      <c r="AV634" s="21">
        <f>AN634+C634-AM634</f>
        <v/>
      </c>
    </row>
    <row r="635">
      <c r="A635" t="inlineStr">
        <is>
          <t>医療費の境目</t>
        </is>
      </c>
      <c r="B635" s="21">
        <f>'3_医療費の境目'!$B$3</f>
        <v/>
      </c>
      <c r="C635" s="21">
        <f>IF('3_医療費の境目'!$B$4="",AO635,'3_医療費の境目'!$B$4)</f>
        <v/>
      </c>
      <c r="D635" s="21">
        <f>'3_医療費の境目'!D635</f>
        <v/>
      </c>
      <c r="E635" s="21">
        <f>ROUND(MIN(B635/12,650000)*12*0.0915+MIN(B635/12,1390000)*12*(0.0504+0)+B635*0.005,0)</f>
        <v/>
      </c>
      <c r="F635" s="21">
        <f>IF(B635&lt;741000,0,IF(B635&lt;2191000,B635-740000,IF(B635&lt;2193000,1451000,IF(B635&lt;2196000,1453000,IF(B635&lt;2200000,1456000,IF(B635&lt;3600000,ROUND(ROUNDDOWN(B635/4,-3)*2.8,0)-80000,IF(B635&lt;6600000,ROUND(ROUNDDOWN(B635/4,-3)*3.2,0)-440000,IF(B635&lt;8500000,ROUNDDOWN(B635*0.9,0)-1100000,B635-1950000))))))))</f>
        <v/>
      </c>
      <c r="G635" s="21">
        <f>IF(F635&gt;23500000,NA(),IF(F635&lt;=4890000,1040000,IF(F635&lt;=6550000,670000,620000)))</f>
        <v/>
      </c>
      <c r="H635" s="21">
        <f>IF(D635&lt;=0,0,MAX(0,MIN(2000000,D635-MIN(100000,ROUNDDOWN(F635*0.05,0)))))</f>
        <v/>
      </c>
      <c r="I635" s="21">
        <f>IF(C635&lt;=2000,0,MIN(C635,ROUNDDOWN(F635*0.4,0))-2000)</f>
        <v/>
      </c>
      <c r="J635" s="21">
        <f>MAX(0,ROUNDDOWN(F635-E635-G635,-3))</f>
        <v/>
      </c>
      <c r="K635" s="21">
        <f>MAX(0,ROUNDDOWN(F635-E635-G635-H635-I635,-3))</f>
        <v/>
      </c>
      <c r="L635" s="21">
        <f>MAX(0,ROUNDDOWN(F635-E635-G635-H635,-3))</f>
        <v/>
      </c>
      <c r="M635" s="21">
        <f>IF(J635&lt;=0,0,ROUNDDOWN((J635*LOOKUP(J635,{0,1950001,3300001,6950001,9000001,18000001,40000001},{0.05,0.1,0.2,0.23,0.33,0.4,0.45})-LOOKUP(J635,{0,1950001,3300001,6950001,9000001,18000001,40000001},{0,97500,427500,636000,1536000,2796000,4796000}))*1.021,-2))</f>
        <v/>
      </c>
      <c r="N635" s="21">
        <f>IF(K635&lt;=0,0,ROUNDDOWN((K635*LOOKUP(K635,{0,1950001,3300001,6950001,9000001,18000001,40000001},{0.05,0.1,0.2,0.23,0.33,0.4,0.45})-LOOKUP(K635,{0,1950001,3300001,6950001,9000001,18000001,40000001},{0,97500,427500,636000,1536000,2796000,4796000}))*1.021,-2))</f>
        <v/>
      </c>
      <c r="O635" s="21">
        <f>IF(L635&lt;=0,0,ROUNDDOWN((L635*LOOKUP(L635,{0,1950001,3300001,6950001,9000001,18000001,40000001},{0.05,0.1,0.2,0.23,0.33,0.4,0.45})-LOOKUP(L635,{0,1950001,3300001,6950001,9000001,18000001,40000001},{0,97500,427500,636000,1536000,2796000,4796000}))*1.021,-2))</f>
        <v/>
      </c>
      <c r="P635" s="21">
        <f>MAX(0,ROUNDDOWN(F635-E635-430000,-3))</f>
        <v/>
      </c>
      <c r="Q635" s="21">
        <f>MAX(0,ROUNDDOWN(F635-E635-430000-H635,-3))</f>
        <v/>
      </c>
      <c r="R635" s="21">
        <f>IF(F635&lt;=450000,0,MAX(0,P635*0.06-MIN(50000,P635)*0.03))</f>
        <v/>
      </c>
      <c r="S635" s="21">
        <f>IF(F635&lt;=450000,0,MAX(0,P635*0.04-MIN(50000,P635)*0.02))</f>
        <v/>
      </c>
      <c r="T635" s="21">
        <f>IF(F635&lt;=450000,0,MAX(0,Q635*0.06-MIN(50000,Q635)*0.03))</f>
        <v/>
      </c>
      <c r="U635" s="21">
        <f>IF(F635&lt;=450000,0,MAX(0,Q635*0.04-MIN(50000,Q635)*0.02))</f>
        <v/>
      </c>
      <c r="V635" s="21">
        <f>50000+MAX(0,G635-480000)</f>
        <v/>
      </c>
      <c r="W635" s="21">
        <f>P635-V635</f>
        <v/>
      </c>
      <c r="X635" s="21">
        <f>Q635-V635</f>
        <v/>
      </c>
      <c r="Y635" s="22">
        <f>IF(W635&lt;0,0.9,LOOKUP(W635,{0,1950001,3300001,6950001,9000001,18000001,40000001},{0.84895,0.7979,0.6958,0.66517,0.56307,0.4916,0.44055}))</f>
        <v/>
      </c>
      <c r="Z635" s="22">
        <f>IF(X635&lt;0,0.9,LOOKUP(X635,{0,1950001,3300001,6950001,9000001,18000001,40000001},{0.84895,0.7979,0.6958,0.66517,0.56307,0.4916,0.44055}))</f>
        <v/>
      </c>
      <c r="AA635" s="22">
        <f>IF(W635&lt;0,0,CHOOSE(MATCH(W635,{0,1950001,3300001,6950001,9000001},1),5.105/84.895,10.21/79.79,20.42/69.58,23.483/66.517,33.693/56.307))</f>
        <v/>
      </c>
      <c r="AB635" s="21">
        <f>IF(C635&lt;=2000,0,(MIN(C635,ROUNDDOWN(F635*0.3,0))-2000)*0.1)</f>
        <v/>
      </c>
      <c r="AC635" s="21">
        <f>IF(C635&lt;=2000,0,MIN((C635-2000)*Y635,(R635+S635)*0.2))</f>
        <v/>
      </c>
      <c r="AD635" s="21">
        <f>IF(C635&lt;=2000,0,MIN((C635-2000)*Z635,(T635+U635)*0.2))</f>
        <v/>
      </c>
      <c r="AE635" s="21">
        <f>AC635*AA635</f>
        <v/>
      </c>
      <c r="AF635" s="21">
        <f>ROUNDDOWN(R635,-2)+ROUNDDOWN(S635,-2)</f>
        <v/>
      </c>
      <c r="AG635" s="21">
        <f>ROUNDDOWN(MAX(0,R635-(AB635+AC635+AE635)*0.6),-2)+ROUNDDOWN(MAX(0,S635-(AB635+AC635+AE635)*0.4),-2)</f>
        <v/>
      </c>
      <c r="AH635" s="21">
        <f>ROUNDDOWN(MAX(0,T635-(AB635+AD635)*0.6),-2)+ROUNDDOWN(MAX(0,U635-(AB635+AD635)*0.4),-2)</f>
        <v/>
      </c>
      <c r="AI635" s="21">
        <f>ROUNDDOWN(T635,-2)+ROUNDDOWN(U635,-2)</f>
        <v/>
      </c>
      <c r="AJ635" s="21">
        <f>M635+AF635</f>
        <v/>
      </c>
      <c r="AK635" s="21">
        <f>M635+AG635</f>
        <v/>
      </c>
      <c r="AL635" s="21">
        <f>N635+AH635</f>
        <v/>
      </c>
      <c r="AM635" s="21">
        <f>O635+AI635</f>
        <v/>
      </c>
      <c r="AN635" s="21">
        <f>N635+AI635</f>
        <v/>
      </c>
      <c r="AO635" s="21">
        <f>ROUNDDOWN((R635+S635)*0.2/Y635+2000,0)</f>
        <v/>
      </c>
      <c r="AP635" s="21">
        <f>ROUNDDOWN((T635+U635)*0.2/Z635+2000,0)</f>
        <v/>
      </c>
      <c r="AQ635" s="21">
        <f>AL635-AK635</f>
        <v/>
      </c>
      <c r="AR635" s="21">
        <f>AM635-AK635</f>
        <v/>
      </c>
      <c r="AS635" s="21">
        <f>AM635-AL635</f>
        <v/>
      </c>
      <c r="AT635" s="21">
        <f>AK635+C635-AJ635</f>
        <v/>
      </c>
      <c r="AU635" s="21">
        <f>AL635+C635-AM635</f>
        <v/>
      </c>
      <c r="AV635" s="21">
        <f>AN635+C635-AM635</f>
        <v/>
      </c>
    </row>
    <row r="636">
      <c r="A636" t="inlineStr">
        <is>
          <t>医療費の境目</t>
        </is>
      </c>
      <c r="B636" s="21">
        <f>'3_医療費の境目'!$B$3</f>
        <v/>
      </c>
      <c r="C636" s="21">
        <f>IF('3_医療費の境目'!$B$4="",AO636,'3_医療費の境目'!$B$4)</f>
        <v/>
      </c>
      <c r="D636" s="21">
        <f>'3_医療費の境目'!D636</f>
        <v/>
      </c>
      <c r="E636" s="21">
        <f>ROUND(MIN(B636/12,650000)*12*0.0915+MIN(B636/12,1390000)*12*(0.0504+0)+B636*0.005,0)</f>
        <v/>
      </c>
      <c r="F636" s="21">
        <f>IF(B636&lt;741000,0,IF(B636&lt;2191000,B636-740000,IF(B636&lt;2193000,1451000,IF(B636&lt;2196000,1453000,IF(B636&lt;2200000,1456000,IF(B636&lt;3600000,ROUND(ROUNDDOWN(B636/4,-3)*2.8,0)-80000,IF(B636&lt;6600000,ROUND(ROUNDDOWN(B636/4,-3)*3.2,0)-440000,IF(B636&lt;8500000,ROUNDDOWN(B636*0.9,0)-1100000,B636-1950000))))))))</f>
        <v/>
      </c>
      <c r="G636" s="21">
        <f>IF(F636&gt;23500000,NA(),IF(F636&lt;=4890000,1040000,IF(F636&lt;=6550000,670000,620000)))</f>
        <v/>
      </c>
      <c r="H636" s="21">
        <f>IF(D636&lt;=0,0,MAX(0,MIN(2000000,D636-MIN(100000,ROUNDDOWN(F636*0.05,0)))))</f>
        <v/>
      </c>
      <c r="I636" s="21">
        <f>IF(C636&lt;=2000,0,MIN(C636,ROUNDDOWN(F636*0.4,0))-2000)</f>
        <v/>
      </c>
      <c r="J636" s="21">
        <f>MAX(0,ROUNDDOWN(F636-E636-G636,-3))</f>
        <v/>
      </c>
      <c r="K636" s="21">
        <f>MAX(0,ROUNDDOWN(F636-E636-G636-H636-I636,-3))</f>
        <v/>
      </c>
      <c r="L636" s="21">
        <f>MAX(0,ROUNDDOWN(F636-E636-G636-H636,-3))</f>
        <v/>
      </c>
      <c r="M636" s="21">
        <f>IF(J636&lt;=0,0,ROUNDDOWN((J636*LOOKUP(J636,{0,1950001,3300001,6950001,9000001,18000001,40000001},{0.05,0.1,0.2,0.23,0.33,0.4,0.45})-LOOKUP(J636,{0,1950001,3300001,6950001,9000001,18000001,40000001},{0,97500,427500,636000,1536000,2796000,4796000}))*1.021,-2))</f>
        <v/>
      </c>
      <c r="N636" s="21">
        <f>IF(K636&lt;=0,0,ROUNDDOWN((K636*LOOKUP(K636,{0,1950001,3300001,6950001,9000001,18000001,40000001},{0.05,0.1,0.2,0.23,0.33,0.4,0.45})-LOOKUP(K636,{0,1950001,3300001,6950001,9000001,18000001,40000001},{0,97500,427500,636000,1536000,2796000,4796000}))*1.021,-2))</f>
        <v/>
      </c>
      <c r="O636" s="21">
        <f>IF(L636&lt;=0,0,ROUNDDOWN((L636*LOOKUP(L636,{0,1950001,3300001,6950001,9000001,18000001,40000001},{0.05,0.1,0.2,0.23,0.33,0.4,0.45})-LOOKUP(L636,{0,1950001,3300001,6950001,9000001,18000001,40000001},{0,97500,427500,636000,1536000,2796000,4796000}))*1.021,-2))</f>
        <v/>
      </c>
      <c r="P636" s="21">
        <f>MAX(0,ROUNDDOWN(F636-E636-430000,-3))</f>
        <v/>
      </c>
      <c r="Q636" s="21">
        <f>MAX(0,ROUNDDOWN(F636-E636-430000-H636,-3))</f>
        <v/>
      </c>
      <c r="R636" s="21">
        <f>IF(F636&lt;=450000,0,MAX(0,P636*0.06-MIN(50000,P636)*0.03))</f>
        <v/>
      </c>
      <c r="S636" s="21">
        <f>IF(F636&lt;=450000,0,MAX(0,P636*0.04-MIN(50000,P636)*0.02))</f>
        <v/>
      </c>
      <c r="T636" s="21">
        <f>IF(F636&lt;=450000,0,MAX(0,Q636*0.06-MIN(50000,Q636)*0.03))</f>
        <v/>
      </c>
      <c r="U636" s="21">
        <f>IF(F636&lt;=450000,0,MAX(0,Q636*0.04-MIN(50000,Q636)*0.02))</f>
        <v/>
      </c>
      <c r="V636" s="21">
        <f>50000+MAX(0,G636-480000)</f>
        <v/>
      </c>
      <c r="W636" s="21">
        <f>P636-V636</f>
        <v/>
      </c>
      <c r="X636" s="21">
        <f>Q636-V636</f>
        <v/>
      </c>
      <c r="Y636" s="22">
        <f>IF(W636&lt;0,0.9,LOOKUP(W636,{0,1950001,3300001,6950001,9000001,18000001,40000001},{0.84895,0.7979,0.6958,0.66517,0.56307,0.4916,0.44055}))</f>
        <v/>
      </c>
      <c r="Z636" s="22">
        <f>IF(X636&lt;0,0.9,LOOKUP(X636,{0,1950001,3300001,6950001,9000001,18000001,40000001},{0.84895,0.7979,0.6958,0.66517,0.56307,0.4916,0.44055}))</f>
        <v/>
      </c>
      <c r="AA636" s="22">
        <f>IF(W636&lt;0,0,CHOOSE(MATCH(W636,{0,1950001,3300001,6950001,9000001},1),5.105/84.895,10.21/79.79,20.42/69.58,23.483/66.517,33.693/56.307))</f>
        <v/>
      </c>
      <c r="AB636" s="21">
        <f>IF(C636&lt;=2000,0,(MIN(C636,ROUNDDOWN(F636*0.3,0))-2000)*0.1)</f>
        <v/>
      </c>
      <c r="AC636" s="21">
        <f>IF(C636&lt;=2000,0,MIN((C636-2000)*Y636,(R636+S636)*0.2))</f>
        <v/>
      </c>
      <c r="AD636" s="21">
        <f>IF(C636&lt;=2000,0,MIN((C636-2000)*Z636,(T636+U636)*0.2))</f>
        <v/>
      </c>
      <c r="AE636" s="21">
        <f>AC636*AA636</f>
        <v/>
      </c>
      <c r="AF636" s="21">
        <f>ROUNDDOWN(R636,-2)+ROUNDDOWN(S636,-2)</f>
        <v/>
      </c>
      <c r="AG636" s="21">
        <f>ROUNDDOWN(MAX(0,R636-(AB636+AC636+AE636)*0.6),-2)+ROUNDDOWN(MAX(0,S636-(AB636+AC636+AE636)*0.4),-2)</f>
        <v/>
      </c>
      <c r="AH636" s="21">
        <f>ROUNDDOWN(MAX(0,T636-(AB636+AD636)*0.6),-2)+ROUNDDOWN(MAX(0,U636-(AB636+AD636)*0.4),-2)</f>
        <v/>
      </c>
      <c r="AI636" s="21">
        <f>ROUNDDOWN(T636,-2)+ROUNDDOWN(U636,-2)</f>
        <v/>
      </c>
      <c r="AJ636" s="21">
        <f>M636+AF636</f>
        <v/>
      </c>
      <c r="AK636" s="21">
        <f>M636+AG636</f>
        <v/>
      </c>
      <c r="AL636" s="21">
        <f>N636+AH636</f>
        <v/>
      </c>
      <c r="AM636" s="21">
        <f>O636+AI636</f>
        <v/>
      </c>
      <c r="AN636" s="21">
        <f>N636+AI636</f>
        <v/>
      </c>
      <c r="AO636" s="21">
        <f>ROUNDDOWN((R636+S636)*0.2/Y636+2000,0)</f>
        <v/>
      </c>
      <c r="AP636" s="21">
        <f>ROUNDDOWN((T636+U636)*0.2/Z636+2000,0)</f>
        <v/>
      </c>
      <c r="AQ636" s="21">
        <f>AL636-AK636</f>
        <v/>
      </c>
      <c r="AR636" s="21">
        <f>AM636-AK636</f>
        <v/>
      </c>
      <c r="AS636" s="21">
        <f>AM636-AL636</f>
        <v/>
      </c>
      <c r="AT636" s="21">
        <f>AK636+C636-AJ636</f>
        <v/>
      </c>
      <c r="AU636" s="21">
        <f>AL636+C636-AM636</f>
        <v/>
      </c>
      <c r="AV636" s="21">
        <f>AN636+C636-AM636</f>
        <v/>
      </c>
    </row>
    <row r="637">
      <c r="A637" t="inlineStr">
        <is>
          <t>医療費の境目</t>
        </is>
      </c>
      <c r="B637" s="21">
        <f>'3_医療費の境目'!$B$3</f>
        <v/>
      </c>
      <c r="C637" s="21">
        <f>IF('3_医療費の境目'!$B$4="",AO637,'3_医療費の境目'!$B$4)</f>
        <v/>
      </c>
      <c r="D637" s="21">
        <f>'3_医療費の境目'!D637</f>
        <v/>
      </c>
      <c r="E637" s="21">
        <f>ROUND(MIN(B637/12,650000)*12*0.0915+MIN(B637/12,1390000)*12*(0.0504+0)+B637*0.005,0)</f>
        <v/>
      </c>
      <c r="F637" s="21">
        <f>IF(B637&lt;741000,0,IF(B637&lt;2191000,B637-740000,IF(B637&lt;2193000,1451000,IF(B637&lt;2196000,1453000,IF(B637&lt;2200000,1456000,IF(B637&lt;3600000,ROUND(ROUNDDOWN(B637/4,-3)*2.8,0)-80000,IF(B637&lt;6600000,ROUND(ROUNDDOWN(B637/4,-3)*3.2,0)-440000,IF(B637&lt;8500000,ROUNDDOWN(B637*0.9,0)-1100000,B637-1950000))))))))</f>
        <v/>
      </c>
      <c r="G637" s="21">
        <f>IF(F637&gt;23500000,NA(),IF(F637&lt;=4890000,1040000,IF(F637&lt;=6550000,670000,620000)))</f>
        <v/>
      </c>
      <c r="H637" s="21">
        <f>IF(D637&lt;=0,0,MAX(0,MIN(2000000,D637-MIN(100000,ROUNDDOWN(F637*0.05,0)))))</f>
        <v/>
      </c>
      <c r="I637" s="21">
        <f>IF(C637&lt;=2000,0,MIN(C637,ROUNDDOWN(F637*0.4,0))-2000)</f>
        <v/>
      </c>
      <c r="J637" s="21">
        <f>MAX(0,ROUNDDOWN(F637-E637-G637,-3))</f>
        <v/>
      </c>
      <c r="K637" s="21">
        <f>MAX(0,ROUNDDOWN(F637-E637-G637-H637-I637,-3))</f>
        <v/>
      </c>
      <c r="L637" s="21">
        <f>MAX(0,ROUNDDOWN(F637-E637-G637-H637,-3))</f>
        <v/>
      </c>
      <c r="M637" s="21">
        <f>IF(J637&lt;=0,0,ROUNDDOWN((J637*LOOKUP(J637,{0,1950001,3300001,6950001,9000001,18000001,40000001},{0.05,0.1,0.2,0.23,0.33,0.4,0.45})-LOOKUP(J637,{0,1950001,3300001,6950001,9000001,18000001,40000001},{0,97500,427500,636000,1536000,2796000,4796000}))*1.021,-2))</f>
        <v/>
      </c>
      <c r="N637" s="21">
        <f>IF(K637&lt;=0,0,ROUNDDOWN((K637*LOOKUP(K637,{0,1950001,3300001,6950001,9000001,18000001,40000001},{0.05,0.1,0.2,0.23,0.33,0.4,0.45})-LOOKUP(K637,{0,1950001,3300001,6950001,9000001,18000001,40000001},{0,97500,427500,636000,1536000,2796000,4796000}))*1.021,-2))</f>
        <v/>
      </c>
      <c r="O637" s="21">
        <f>IF(L637&lt;=0,0,ROUNDDOWN((L637*LOOKUP(L637,{0,1950001,3300001,6950001,9000001,18000001,40000001},{0.05,0.1,0.2,0.23,0.33,0.4,0.45})-LOOKUP(L637,{0,1950001,3300001,6950001,9000001,18000001,40000001},{0,97500,427500,636000,1536000,2796000,4796000}))*1.021,-2))</f>
        <v/>
      </c>
      <c r="P637" s="21">
        <f>MAX(0,ROUNDDOWN(F637-E637-430000,-3))</f>
        <v/>
      </c>
      <c r="Q637" s="21">
        <f>MAX(0,ROUNDDOWN(F637-E637-430000-H637,-3))</f>
        <v/>
      </c>
      <c r="R637" s="21">
        <f>IF(F637&lt;=450000,0,MAX(0,P637*0.06-MIN(50000,P637)*0.03))</f>
        <v/>
      </c>
      <c r="S637" s="21">
        <f>IF(F637&lt;=450000,0,MAX(0,P637*0.04-MIN(50000,P637)*0.02))</f>
        <v/>
      </c>
      <c r="T637" s="21">
        <f>IF(F637&lt;=450000,0,MAX(0,Q637*0.06-MIN(50000,Q637)*0.03))</f>
        <v/>
      </c>
      <c r="U637" s="21">
        <f>IF(F637&lt;=450000,0,MAX(0,Q637*0.04-MIN(50000,Q637)*0.02))</f>
        <v/>
      </c>
      <c r="V637" s="21">
        <f>50000+MAX(0,G637-480000)</f>
        <v/>
      </c>
      <c r="W637" s="21">
        <f>P637-V637</f>
        <v/>
      </c>
      <c r="X637" s="21">
        <f>Q637-V637</f>
        <v/>
      </c>
      <c r="Y637" s="22">
        <f>IF(W637&lt;0,0.9,LOOKUP(W637,{0,1950001,3300001,6950001,9000001,18000001,40000001},{0.84895,0.7979,0.6958,0.66517,0.56307,0.4916,0.44055}))</f>
        <v/>
      </c>
      <c r="Z637" s="22">
        <f>IF(X637&lt;0,0.9,LOOKUP(X637,{0,1950001,3300001,6950001,9000001,18000001,40000001},{0.84895,0.7979,0.6958,0.66517,0.56307,0.4916,0.44055}))</f>
        <v/>
      </c>
      <c r="AA637" s="22">
        <f>IF(W637&lt;0,0,CHOOSE(MATCH(W637,{0,1950001,3300001,6950001,9000001},1),5.105/84.895,10.21/79.79,20.42/69.58,23.483/66.517,33.693/56.307))</f>
        <v/>
      </c>
      <c r="AB637" s="21">
        <f>IF(C637&lt;=2000,0,(MIN(C637,ROUNDDOWN(F637*0.3,0))-2000)*0.1)</f>
        <v/>
      </c>
      <c r="AC637" s="21">
        <f>IF(C637&lt;=2000,0,MIN((C637-2000)*Y637,(R637+S637)*0.2))</f>
        <v/>
      </c>
      <c r="AD637" s="21">
        <f>IF(C637&lt;=2000,0,MIN((C637-2000)*Z637,(T637+U637)*0.2))</f>
        <v/>
      </c>
      <c r="AE637" s="21">
        <f>AC637*AA637</f>
        <v/>
      </c>
      <c r="AF637" s="21">
        <f>ROUNDDOWN(R637,-2)+ROUNDDOWN(S637,-2)</f>
        <v/>
      </c>
      <c r="AG637" s="21">
        <f>ROUNDDOWN(MAX(0,R637-(AB637+AC637+AE637)*0.6),-2)+ROUNDDOWN(MAX(0,S637-(AB637+AC637+AE637)*0.4),-2)</f>
        <v/>
      </c>
      <c r="AH637" s="21">
        <f>ROUNDDOWN(MAX(0,T637-(AB637+AD637)*0.6),-2)+ROUNDDOWN(MAX(0,U637-(AB637+AD637)*0.4),-2)</f>
        <v/>
      </c>
      <c r="AI637" s="21">
        <f>ROUNDDOWN(T637,-2)+ROUNDDOWN(U637,-2)</f>
        <v/>
      </c>
      <c r="AJ637" s="21">
        <f>M637+AF637</f>
        <v/>
      </c>
      <c r="AK637" s="21">
        <f>M637+AG637</f>
        <v/>
      </c>
      <c r="AL637" s="21">
        <f>N637+AH637</f>
        <v/>
      </c>
      <c r="AM637" s="21">
        <f>O637+AI637</f>
        <v/>
      </c>
      <c r="AN637" s="21">
        <f>N637+AI637</f>
        <v/>
      </c>
      <c r="AO637" s="21">
        <f>ROUNDDOWN((R637+S637)*0.2/Y637+2000,0)</f>
        <v/>
      </c>
      <c r="AP637" s="21">
        <f>ROUNDDOWN((T637+U637)*0.2/Z637+2000,0)</f>
        <v/>
      </c>
      <c r="AQ637" s="21">
        <f>AL637-AK637</f>
        <v/>
      </c>
      <c r="AR637" s="21">
        <f>AM637-AK637</f>
        <v/>
      </c>
      <c r="AS637" s="21">
        <f>AM637-AL637</f>
        <v/>
      </c>
      <c r="AT637" s="21">
        <f>AK637+C637-AJ637</f>
        <v/>
      </c>
      <c r="AU637" s="21">
        <f>AL637+C637-AM637</f>
        <v/>
      </c>
      <c r="AV637" s="21">
        <f>AN637+C637-AM637</f>
        <v/>
      </c>
    </row>
    <row r="638">
      <c r="A638" t="inlineStr">
        <is>
          <t>医療費の境目</t>
        </is>
      </c>
      <c r="B638" s="21">
        <f>'3_医療費の境目'!$B$3</f>
        <v/>
      </c>
      <c r="C638" s="21">
        <f>IF('3_医療費の境目'!$B$4="",AO638,'3_医療費の境目'!$B$4)</f>
        <v/>
      </c>
      <c r="D638" s="21">
        <f>'3_医療費の境目'!D638</f>
        <v/>
      </c>
      <c r="E638" s="21">
        <f>ROUND(MIN(B638/12,650000)*12*0.0915+MIN(B638/12,1390000)*12*(0.0504+0)+B638*0.005,0)</f>
        <v/>
      </c>
      <c r="F638" s="21">
        <f>IF(B638&lt;741000,0,IF(B638&lt;2191000,B638-740000,IF(B638&lt;2193000,1451000,IF(B638&lt;2196000,1453000,IF(B638&lt;2200000,1456000,IF(B638&lt;3600000,ROUND(ROUNDDOWN(B638/4,-3)*2.8,0)-80000,IF(B638&lt;6600000,ROUND(ROUNDDOWN(B638/4,-3)*3.2,0)-440000,IF(B638&lt;8500000,ROUNDDOWN(B638*0.9,0)-1100000,B638-1950000))))))))</f>
        <v/>
      </c>
      <c r="G638" s="21">
        <f>IF(F638&gt;23500000,NA(),IF(F638&lt;=4890000,1040000,IF(F638&lt;=6550000,670000,620000)))</f>
        <v/>
      </c>
      <c r="H638" s="21">
        <f>IF(D638&lt;=0,0,MAX(0,MIN(2000000,D638-MIN(100000,ROUNDDOWN(F638*0.05,0)))))</f>
        <v/>
      </c>
      <c r="I638" s="21">
        <f>IF(C638&lt;=2000,0,MIN(C638,ROUNDDOWN(F638*0.4,0))-2000)</f>
        <v/>
      </c>
      <c r="J638" s="21">
        <f>MAX(0,ROUNDDOWN(F638-E638-G638,-3))</f>
        <v/>
      </c>
      <c r="K638" s="21">
        <f>MAX(0,ROUNDDOWN(F638-E638-G638-H638-I638,-3))</f>
        <v/>
      </c>
      <c r="L638" s="21">
        <f>MAX(0,ROUNDDOWN(F638-E638-G638-H638,-3))</f>
        <v/>
      </c>
      <c r="M638" s="21">
        <f>IF(J638&lt;=0,0,ROUNDDOWN((J638*LOOKUP(J638,{0,1950001,3300001,6950001,9000001,18000001,40000001},{0.05,0.1,0.2,0.23,0.33,0.4,0.45})-LOOKUP(J638,{0,1950001,3300001,6950001,9000001,18000001,40000001},{0,97500,427500,636000,1536000,2796000,4796000}))*1.021,-2))</f>
        <v/>
      </c>
      <c r="N638" s="21">
        <f>IF(K638&lt;=0,0,ROUNDDOWN((K638*LOOKUP(K638,{0,1950001,3300001,6950001,9000001,18000001,40000001},{0.05,0.1,0.2,0.23,0.33,0.4,0.45})-LOOKUP(K638,{0,1950001,3300001,6950001,9000001,18000001,40000001},{0,97500,427500,636000,1536000,2796000,4796000}))*1.021,-2))</f>
        <v/>
      </c>
      <c r="O638" s="21">
        <f>IF(L638&lt;=0,0,ROUNDDOWN((L638*LOOKUP(L638,{0,1950001,3300001,6950001,9000001,18000001,40000001},{0.05,0.1,0.2,0.23,0.33,0.4,0.45})-LOOKUP(L638,{0,1950001,3300001,6950001,9000001,18000001,40000001},{0,97500,427500,636000,1536000,2796000,4796000}))*1.021,-2))</f>
        <v/>
      </c>
      <c r="P638" s="21">
        <f>MAX(0,ROUNDDOWN(F638-E638-430000,-3))</f>
        <v/>
      </c>
      <c r="Q638" s="21">
        <f>MAX(0,ROUNDDOWN(F638-E638-430000-H638,-3))</f>
        <v/>
      </c>
      <c r="R638" s="21">
        <f>IF(F638&lt;=450000,0,MAX(0,P638*0.06-MIN(50000,P638)*0.03))</f>
        <v/>
      </c>
      <c r="S638" s="21">
        <f>IF(F638&lt;=450000,0,MAX(0,P638*0.04-MIN(50000,P638)*0.02))</f>
        <v/>
      </c>
      <c r="T638" s="21">
        <f>IF(F638&lt;=450000,0,MAX(0,Q638*0.06-MIN(50000,Q638)*0.03))</f>
        <v/>
      </c>
      <c r="U638" s="21">
        <f>IF(F638&lt;=450000,0,MAX(0,Q638*0.04-MIN(50000,Q638)*0.02))</f>
        <v/>
      </c>
      <c r="V638" s="21">
        <f>50000+MAX(0,G638-480000)</f>
        <v/>
      </c>
      <c r="W638" s="21">
        <f>P638-V638</f>
        <v/>
      </c>
      <c r="X638" s="21">
        <f>Q638-V638</f>
        <v/>
      </c>
      <c r="Y638" s="22">
        <f>IF(W638&lt;0,0.9,LOOKUP(W638,{0,1950001,3300001,6950001,9000001,18000001,40000001},{0.84895,0.7979,0.6958,0.66517,0.56307,0.4916,0.44055}))</f>
        <v/>
      </c>
      <c r="Z638" s="22">
        <f>IF(X638&lt;0,0.9,LOOKUP(X638,{0,1950001,3300001,6950001,9000001,18000001,40000001},{0.84895,0.7979,0.6958,0.66517,0.56307,0.4916,0.44055}))</f>
        <v/>
      </c>
      <c r="AA638" s="22">
        <f>IF(W638&lt;0,0,CHOOSE(MATCH(W638,{0,1950001,3300001,6950001,9000001},1),5.105/84.895,10.21/79.79,20.42/69.58,23.483/66.517,33.693/56.307))</f>
        <v/>
      </c>
      <c r="AB638" s="21">
        <f>IF(C638&lt;=2000,0,(MIN(C638,ROUNDDOWN(F638*0.3,0))-2000)*0.1)</f>
        <v/>
      </c>
      <c r="AC638" s="21">
        <f>IF(C638&lt;=2000,0,MIN((C638-2000)*Y638,(R638+S638)*0.2))</f>
        <v/>
      </c>
      <c r="AD638" s="21">
        <f>IF(C638&lt;=2000,0,MIN((C638-2000)*Z638,(T638+U638)*0.2))</f>
        <v/>
      </c>
      <c r="AE638" s="21">
        <f>AC638*AA638</f>
        <v/>
      </c>
      <c r="AF638" s="21">
        <f>ROUNDDOWN(R638,-2)+ROUNDDOWN(S638,-2)</f>
        <v/>
      </c>
      <c r="AG638" s="21">
        <f>ROUNDDOWN(MAX(0,R638-(AB638+AC638+AE638)*0.6),-2)+ROUNDDOWN(MAX(0,S638-(AB638+AC638+AE638)*0.4),-2)</f>
        <v/>
      </c>
      <c r="AH638" s="21">
        <f>ROUNDDOWN(MAX(0,T638-(AB638+AD638)*0.6),-2)+ROUNDDOWN(MAX(0,U638-(AB638+AD638)*0.4),-2)</f>
        <v/>
      </c>
      <c r="AI638" s="21">
        <f>ROUNDDOWN(T638,-2)+ROUNDDOWN(U638,-2)</f>
        <v/>
      </c>
      <c r="AJ638" s="21">
        <f>M638+AF638</f>
        <v/>
      </c>
      <c r="AK638" s="21">
        <f>M638+AG638</f>
        <v/>
      </c>
      <c r="AL638" s="21">
        <f>N638+AH638</f>
        <v/>
      </c>
      <c r="AM638" s="21">
        <f>O638+AI638</f>
        <v/>
      </c>
      <c r="AN638" s="21">
        <f>N638+AI638</f>
        <v/>
      </c>
      <c r="AO638" s="21">
        <f>ROUNDDOWN((R638+S638)*0.2/Y638+2000,0)</f>
        <v/>
      </c>
      <c r="AP638" s="21">
        <f>ROUNDDOWN((T638+U638)*0.2/Z638+2000,0)</f>
        <v/>
      </c>
      <c r="AQ638" s="21">
        <f>AL638-AK638</f>
        <v/>
      </c>
      <c r="AR638" s="21">
        <f>AM638-AK638</f>
        <v/>
      </c>
      <c r="AS638" s="21">
        <f>AM638-AL638</f>
        <v/>
      </c>
      <c r="AT638" s="21">
        <f>AK638+C638-AJ638</f>
        <v/>
      </c>
      <c r="AU638" s="21">
        <f>AL638+C638-AM638</f>
        <v/>
      </c>
      <c r="AV638" s="21">
        <f>AN638+C638-AM638</f>
        <v/>
      </c>
    </row>
    <row r="639">
      <c r="A639" t="inlineStr">
        <is>
          <t>医療費の境目</t>
        </is>
      </c>
      <c r="B639" s="21">
        <f>'3_医療費の境目'!$B$3</f>
        <v/>
      </c>
      <c r="C639" s="21">
        <f>IF('3_医療費の境目'!$B$4="",AO639,'3_医療費の境目'!$B$4)</f>
        <v/>
      </c>
      <c r="D639" s="21">
        <f>'3_医療費の境目'!D639</f>
        <v/>
      </c>
      <c r="E639" s="21">
        <f>ROUND(MIN(B639/12,650000)*12*0.0915+MIN(B639/12,1390000)*12*(0.0504+0)+B639*0.005,0)</f>
        <v/>
      </c>
      <c r="F639" s="21">
        <f>IF(B639&lt;741000,0,IF(B639&lt;2191000,B639-740000,IF(B639&lt;2193000,1451000,IF(B639&lt;2196000,1453000,IF(B639&lt;2200000,1456000,IF(B639&lt;3600000,ROUND(ROUNDDOWN(B639/4,-3)*2.8,0)-80000,IF(B639&lt;6600000,ROUND(ROUNDDOWN(B639/4,-3)*3.2,0)-440000,IF(B639&lt;8500000,ROUNDDOWN(B639*0.9,0)-1100000,B639-1950000))))))))</f>
        <v/>
      </c>
      <c r="G639" s="21">
        <f>IF(F639&gt;23500000,NA(),IF(F639&lt;=4890000,1040000,IF(F639&lt;=6550000,670000,620000)))</f>
        <v/>
      </c>
      <c r="H639" s="21">
        <f>IF(D639&lt;=0,0,MAX(0,MIN(2000000,D639-MIN(100000,ROUNDDOWN(F639*0.05,0)))))</f>
        <v/>
      </c>
      <c r="I639" s="21">
        <f>IF(C639&lt;=2000,0,MIN(C639,ROUNDDOWN(F639*0.4,0))-2000)</f>
        <v/>
      </c>
      <c r="J639" s="21">
        <f>MAX(0,ROUNDDOWN(F639-E639-G639,-3))</f>
        <v/>
      </c>
      <c r="K639" s="21">
        <f>MAX(0,ROUNDDOWN(F639-E639-G639-H639-I639,-3))</f>
        <v/>
      </c>
      <c r="L639" s="21">
        <f>MAX(0,ROUNDDOWN(F639-E639-G639-H639,-3))</f>
        <v/>
      </c>
      <c r="M639" s="21">
        <f>IF(J639&lt;=0,0,ROUNDDOWN((J639*LOOKUP(J639,{0,1950001,3300001,6950001,9000001,18000001,40000001},{0.05,0.1,0.2,0.23,0.33,0.4,0.45})-LOOKUP(J639,{0,1950001,3300001,6950001,9000001,18000001,40000001},{0,97500,427500,636000,1536000,2796000,4796000}))*1.021,-2))</f>
        <v/>
      </c>
      <c r="N639" s="21">
        <f>IF(K639&lt;=0,0,ROUNDDOWN((K639*LOOKUP(K639,{0,1950001,3300001,6950001,9000001,18000001,40000001},{0.05,0.1,0.2,0.23,0.33,0.4,0.45})-LOOKUP(K639,{0,1950001,3300001,6950001,9000001,18000001,40000001},{0,97500,427500,636000,1536000,2796000,4796000}))*1.021,-2))</f>
        <v/>
      </c>
      <c r="O639" s="21">
        <f>IF(L639&lt;=0,0,ROUNDDOWN((L639*LOOKUP(L639,{0,1950001,3300001,6950001,9000001,18000001,40000001},{0.05,0.1,0.2,0.23,0.33,0.4,0.45})-LOOKUP(L639,{0,1950001,3300001,6950001,9000001,18000001,40000001},{0,97500,427500,636000,1536000,2796000,4796000}))*1.021,-2))</f>
        <v/>
      </c>
      <c r="P639" s="21">
        <f>MAX(0,ROUNDDOWN(F639-E639-430000,-3))</f>
        <v/>
      </c>
      <c r="Q639" s="21">
        <f>MAX(0,ROUNDDOWN(F639-E639-430000-H639,-3))</f>
        <v/>
      </c>
      <c r="R639" s="21">
        <f>IF(F639&lt;=450000,0,MAX(0,P639*0.06-MIN(50000,P639)*0.03))</f>
        <v/>
      </c>
      <c r="S639" s="21">
        <f>IF(F639&lt;=450000,0,MAX(0,P639*0.04-MIN(50000,P639)*0.02))</f>
        <v/>
      </c>
      <c r="T639" s="21">
        <f>IF(F639&lt;=450000,0,MAX(0,Q639*0.06-MIN(50000,Q639)*0.03))</f>
        <v/>
      </c>
      <c r="U639" s="21">
        <f>IF(F639&lt;=450000,0,MAX(0,Q639*0.04-MIN(50000,Q639)*0.02))</f>
        <v/>
      </c>
      <c r="V639" s="21">
        <f>50000+MAX(0,G639-480000)</f>
        <v/>
      </c>
      <c r="W639" s="21">
        <f>P639-V639</f>
        <v/>
      </c>
      <c r="X639" s="21">
        <f>Q639-V639</f>
        <v/>
      </c>
      <c r="Y639" s="22">
        <f>IF(W639&lt;0,0.9,LOOKUP(W639,{0,1950001,3300001,6950001,9000001,18000001,40000001},{0.84895,0.7979,0.6958,0.66517,0.56307,0.4916,0.44055}))</f>
        <v/>
      </c>
      <c r="Z639" s="22">
        <f>IF(X639&lt;0,0.9,LOOKUP(X639,{0,1950001,3300001,6950001,9000001,18000001,40000001},{0.84895,0.7979,0.6958,0.66517,0.56307,0.4916,0.44055}))</f>
        <v/>
      </c>
      <c r="AA639" s="22">
        <f>IF(W639&lt;0,0,CHOOSE(MATCH(W639,{0,1950001,3300001,6950001,9000001},1),5.105/84.895,10.21/79.79,20.42/69.58,23.483/66.517,33.693/56.307))</f>
        <v/>
      </c>
      <c r="AB639" s="21">
        <f>IF(C639&lt;=2000,0,(MIN(C639,ROUNDDOWN(F639*0.3,0))-2000)*0.1)</f>
        <v/>
      </c>
      <c r="AC639" s="21">
        <f>IF(C639&lt;=2000,0,MIN((C639-2000)*Y639,(R639+S639)*0.2))</f>
        <v/>
      </c>
      <c r="AD639" s="21">
        <f>IF(C639&lt;=2000,0,MIN((C639-2000)*Z639,(T639+U639)*0.2))</f>
        <v/>
      </c>
      <c r="AE639" s="21">
        <f>AC639*AA639</f>
        <v/>
      </c>
      <c r="AF639" s="21">
        <f>ROUNDDOWN(R639,-2)+ROUNDDOWN(S639,-2)</f>
        <v/>
      </c>
      <c r="AG639" s="21">
        <f>ROUNDDOWN(MAX(0,R639-(AB639+AC639+AE639)*0.6),-2)+ROUNDDOWN(MAX(0,S639-(AB639+AC639+AE639)*0.4),-2)</f>
        <v/>
      </c>
      <c r="AH639" s="21">
        <f>ROUNDDOWN(MAX(0,T639-(AB639+AD639)*0.6),-2)+ROUNDDOWN(MAX(0,U639-(AB639+AD639)*0.4),-2)</f>
        <v/>
      </c>
      <c r="AI639" s="21">
        <f>ROUNDDOWN(T639,-2)+ROUNDDOWN(U639,-2)</f>
        <v/>
      </c>
      <c r="AJ639" s="21">
        <f>M639+AF639</f>
        <v/>
      </c>
      <c r="AK639" s="21">
        <f>M639+AG639</f>
        <v/>
      </c>
      <c r="AL639" s="21">
        <f>N639+AH639</f>
        <v/>
      </c>
      <c r="AM639" s="21">
        <f>O639+AI639</f>
        <v/>
      </c>
      <c r="AN639" s="21">
        <f>N639+AI639</f>
        <v/>
      </c>
      <c r="AO639" s="21">
        <f>ROUNDDOWN((R639+S639)*0.2/Y639+2000,0)</f>
        <v/>
      </c>
      <c r="AP639" s="21">
        <f>ROUNDDOWN((T639+U639)*0.2/Z639+2000,0)</f>
        <v/>
      </c>
      <c r="AQ639" s="21">
        <f>AL639-AK639</f>
        <v/>
      </c>
      <c r="AR639" s="21">
        <f>AM639-AK639</f>
        <v/>
      </c>
      <c r="AS639" s="21">
        <f>AM639-AL639</f>
        <v/>
      </c>
      <c r="AT639" s="21">
        <f>AK639+C639-AJ639</f>
        <v/>
      </c>
      <c r="AU639" s="21">
        <f>AL639+C639-AM639</f>
        <v/>
      </c>
      <c r="AV639" s="21">
        <f>AN639+C639-AM639</f>
        <v/>
      </c>
    </row>
    <row r="640">
      <c r="A640" t="inlineStr">
        <is>
          <t>医療費の境目</t>
        </is>
      </c>
      <c r="B640" s="21">
        <f>'3_医療費の境目'!$B$3</f>
        <v/>
      </c>
      <c r="C640" s="21">
        <f>IF('3_医療費の境目'!$B$4="",AO640,'3_医療費の境目'!$B$4)</f>
        <v/>
      </c>
      <c r="D640" s="21">
        <f>'3_医療費の境目'!D640</f>
        <v/>
      </c>
      <c r="E640" s="21">
        <f>ROUND(MIN(B640/12,650000)*12*0.0915+MIN(B640/12,1390000)*12*(0.0504+0)+B640*0.005,0)</f>
        <v/>
      </c>
      <c r="F640" s="21">
        <f>IF(B640&lt;741000,0,IF(B640&lt;2191000,B640-740000,IF(B640&lt;2193000,1451000,IF(B640&lt;2196000,1453000,IF(B640&lt;2200000,1456000,IF(B640&lt;3600000,ROUND(ROUNDDOWN(B640/4,-3)*2.8,0)-80000,IF(B640&lt;6600000,ROUND(ROUNDDOWN(B640/4,-3)*3.2,0)-440000,IF(B640&lt;8500000,ROUNDDOWN(B640*0.9,0)-1100000,B640-1950000))))))))</f>
        <v/>
      </c>
      <c r="G640" s="21">
        <f>IF(F640&gt;23500000,NA(),IF(F640&lt;=4890000,1040000,IF(F640&lt;=6550000,670000,620000)))</f>
        <v/>
      </c>
      <c r="H640" s="21">
        <f>IF(D640&lt;=0,0,MAX(0,MIN(2000000,D640-MIN(100000,ROUNDDOWN(F640*0.05,0)))))</f>
        <v/>
      </c>
      <c r="I640" s="21">
        <f>IF(C640&lt;=2000,0,MIN(C640,ROUNDDOWN(F640*0.4,0))-2000)</f>
        <v/>
      </c>
      <c r="J640" s="21">
        <f>MAX(0,ROUNDDOWN(F640-E640-G640,-3))</f>
        <v/>
      </c>
      <c r="K640" s="21">
        <f>MAX(0,ROUNDDOWN(F640-E640-G640-H640-I640,-3))</f>
        <v/>
      </c>
      <c r="L640" s="21">
        <f>MAX(0,ROUNDDOWN(F640-E640-G640-H640,-3))</f>
        <v/>
      </c>
      <c r="M640" s="21">
        <f>IF(J640&lt;=0,0,ROUNDDOWN((J640*LOOKUP(J640,{0,1950001,3300001,6950001,9000001,18000001,40000001},{0.05,0.1,0.2,0.23,0.33,0.4,0.45})-LOOKUP(J640,{0,1950001,3300001,6950001,9000001,18000001,40000001},{0,97500,427500,636000,1536000,2796000,4796000}))*1.021,-2))</f>
        <v/>
      </c>
      <c r="N640" s="21">
        <f>IF(K640&lt;=0,0,ROUNDDOWN((K640*LOOKUP(K640,{0,1950001,3300001,6950001,9000001,18000001,40000001},{0.05,0.1,0.2,0.23,0.33,0.4,0.45})-LOOKUP(K640,{0,1950001,3300001,6950001,9000001,18000001,40000001},{0,97500,427500,636000,1536000,2796000,4796000}))*1.021,-2))</f>
        <v/>
      </c>
      <c r="O640" s="21">
        <f>IF(L640&lt;=0,0,ROUNDDOWN((L640*LOOKUP(L640,{0,1950001,3300001,6950001,9000001,18000001,40000001},{0.05,0.1,0.2,0.23,0.33,0.4,0.45})-LOOKUP(L640,{0,1950001,3300001,6950001,9000001,18000001,40000001},{0,97500,427500,636000,1536000,2796000,4796000}))*1.021,-2))</f>
        <v/>
      </c>
      <c r="P640" s="21">
        <f>MAX(0,ROUNDDOWN(F640-E640-430000,-3))</f>
        <v/>
      </c>
      <c r="Q640" s="21">
        <f>MAX(0,ROUNDDOWN(F640-E640-430000-H640,-3))</f>
        <v/>
      </c>
      <c r="R640" s="21">
        <f>IF(F640&lt;=450000,0,MAX(0,P640*0.06-MIN(50000,P640)*0.03))</f>
        <v/>
      </c>
      <c r="S640" s="21">
        <f>IF(F640&lt;=450000,0,MAX(0,P640*0.04-MIN(50000,P640)*0.02))</f>
        <v/>
      </c>
      <c r="T640" s="21">
        <f>IF(F640&lt;=450000,0,MAX(0,Q640*0.06-MIN(50000,Q640)*0.03))</f>
        <v/>
      </c>
      <c r="U640" s="21">
        <f>IF(F640&lt;=450000,0,MAX(0,Q640*0.04-MIN(50000,Q640)*0.02))</f>
        <v/>
      </c>
      <c r="V640" s="21">
        <f>50000+MAX(0,G640-480000)</f>
        <v/>
      </c>
      <c r="W640" s="21">
        <f>P640-V640</f>
        <v/>
      </c>
      <c r="X640" s="21">
        <f>Q640-V640</f>
        <v/>
      </c>
      <c r="Y640" s="22">
        <f>IF(W640&lt;0,0.9,LOOKUP(W640,{0,1950001,3300001,6950001,9000001,18000001,40000001},{0.84895,0.7979,0.6958,0.66517,0.56307,0.4916,0.44055}))</f>
        <v/>
      </c>
      <c r="Z640" s="22">
        <f>IF(X640&lt;0,0.9,LOOKUP(X640,{0,1950001,3300001,6950001,9000001,18000001,40000001},{0.84895,0.7979,0.6958,0.66517,0.56307,0.4916,0.44055}))</f>
        <v/>
      </c>
      <c r="AA640" s="22">
        <f>IF(W640&lt;0,0,CHOOSE(MATCH(W640,{0,1950001,3300001,6950001,9000001},1),5.105/84.895,10.21/79.79,20.42/69.58,23.483/66.517,33.693/56.307))</f>
        <v/>
      </c>
      <c r="AB640" s="21">
        <f>IF(C640&lt;=2000,0,(MIN(C640,ROUNDDOWN(F640*0.3,0))-2000)*0.1)</f>
        <v/>
      </c>
      <c r="AC640" s="21">
        <f>IF(C640&lt;=2000,0,MIN((C640-2000)*Y640,(R640+S640)*0.2))</f>
        <v/>
      </c>
      <c r="AD640" s="21">
        <f>IF(C640&lt;=2000,0,MIN((C640-2000)*Z640,(T640+U640)*0.2))</f>
        <v/>
      </c>
      <c r="AE640" s="21">
        <f>AC640*AA640</f>
        <v/>
      </c>
      <c r="AF640" s="21">
        <f>ROUNDDOWN(R640,-2)+ROUNDDOWN(S640,-2)</f>
        <v/>
      </c>
      <c r="AG640" s="21">
        <f>ROUNDDOWN(MAX(0,R640-(AB640+AC640+AE640)*0.6),-2)+ROUNDDOWN(MAX(0,S640-(AB640+AC640+AE640)*0.4),-2)</f>
        <v/>
      </c>
      <c r="AH640" s="21">
        <f>ROUNDDOWN(MAX(0,T640-(AB640+AD640)*0.6),-2)+ROUNDDOWN(MAX(0,U640-(AB640+AD640)*0.4),-2)</f>
        <v/>
      </c>
      <c r="AI640" s="21">
        <f>ROUNDDOWN(T640,-2)+ROUNDDOWN(U640,-2)</f>
        <v/>
      </c>
      <c r="AJ640" s="21">
        <f>M640+AF640</f>
        <v/>
      </c>
      <c r="AK640" s="21">
        <f>M640+AG640</f>
        <v/>
      </c>
      <c r="AL640" s="21">
        <f>N640+AH640</f>
        <v/>
      </c>
      <c r="AM640" s="21">
        <f>O640+AI640</f>
        <v/>
      </c>
      <c r="AN640" s="21">
        <f>N640+AI640</f>
        <v/>
      </c>
      <c r="AO640" s="21">
        <f>ROUNDDOWN((R640+S640)*0.2/Y640+2000,0)</f>
        <v/>
      </c>
      <c r="AP640" s="21">
        <f>ROUNDDOWN((T640+U640)*0.2/Z640+2000,0)</f>
        <v/>
      </c>
      <c r="AQ640" s="21">
        <f>AL640-AK640</f>
        <v/>
      </c>
      <c r="AR640" s="21">
        <f>AM640-AK640</f>
        <v/>
      </c>
      <c r="AS640" s="21">
        <f>AM640-AL640</f>
        <v/>
      </c>
      <c r="AT640" s="21">
        <f>AK640+C640-AJ640</f>
        <v/>
      </c>
      <c r="AU640" s="21">
        <f>AL640+C640-AM640</f>
        <v/>
      </c>
      <c r="AV640" s="21">
        <f>AN640+C640-AM640</f>
        <v/>
      </c>
    </row>
    <row r="641">
      <c r="A641" t="inlineStr">
        <is>
          <t>医療費の境目</t>
        </is>
      </c>
      <c r="B641" s="21">
        <f>'3_医療費の境目'!$B$3</f>
        <v/>
      </c>
      <c r="C641" s="21">
        <f>IF('3_医療費の境目'!$B$4="",AO641,'3_医療費の境目'!$B$4)</f>
        <v/>
      </c>
      <c r="D641" s="21">
        <f>'3_医療費の境目'!D641</f>
        <v/>
      </c>
      <c r="E641" s="21">
        <f>ROUND(MIN(B641/12,650000)*12*0.0915+MIN(B641/12,1390000)*12*(0.0504+0)+B641*0.005,0)</f>
        <v/>
      </c>
      <c r="F641" s="21">
        <f>IF(B641&lt;741000,0,IF(B641&lt;2191000,B641-740000,IF(B641&lt;2193000,1451000,IF(B641&lt;2196000,1453000,IF(B641&lt;2200000,1456000,IF(B641&lt;3600000,ROUND(ROUNDDOWN(B641/4,-3)*2.8,0)-80000,IF(B641&lt;6600000,ROUND(ROUNDDOWN(B641/4,-3)*3.2,0)-440000,IF(B641&lt;8500000,ROUNDDOWN(B641*0.9,0)-1100000,B641-1950000))))))))</f>
        <v/>
      </c>
      <c r="G641" s="21">
        <f>IF(F641&gt;23500000,NA(),IF(F641&lt;=4890000,1040000,IF(F641&lt;=6550000,670000,620000)))</f>
        <v/>
      </c>
      <c r="H641" s="21">
        <f>IF(D641&lt;=0,0,MAX(0,MIN(2000000,D641-MIN(100000,ROUNDDOWN(F641*0.05,0)))))</f>
        <v/>
      </c>
      <c r="I641" s="21">
        <f>IF(C641&lt;=2000,0,MIN(C641,ROUNDDOWN(F641*0.4,0))-2000)</f>
        <v/>
      </c>
      <c r="J641" s="21">
        <f>MAX(0,ROUNDDOWN(F641-E641-G641,-3))</f>
        <v/>
      </c>
      <c r="K641" s="21">
        <f>MAX(0,ROUNDDOWN(F641-E641-G641-H641-I641,-3))</f>
        <v/>
      </c>
      <c r="L641" s="21">
        <f>MAX(0,ROUNDDOWN(F641-E641-G641-H641,-3))</f>
        <v/>
      </c>
      <c r="M641" s="21">
        <f>IF(J641&lt;=0,0,ROUNDDOWN((J641*LOOKUP(J641,{0,1950001,3300001,6950001,9000001,18000001,40000001},{0.05,0.1,0.2,0.23,0.33,0.4,0.45})-LOOKUP(J641,{0,1950001,3300001,6950001,9000001,18000001,40000001},{0,97500,427500,636000,1536000,2796000,4796000}))*1.021,-2))</f>
        <v/>
      </c>
      <c r="N641" s="21">
        <f>IF(K641&lt;=0,0,ROUNDDOWN((K641*LOOKUP(K641,{0,1950001,3300001,6950001,9000001,18000001,40000001},{0.05,0.1,0.2,0.23,0.33,0.4,0.45})-LOOKUP(K641,{0,1950001,3300001,6950001,9000001,18000001,40000001},{0,97500,427500,636000,1536000,2796000,4796000}))*1.021,-2))</f>
        <v/>
      </c>
      <c r="O641" s="21">
        <f>IF(L641&lt;=0,0,ROUNDDOWN((L641*LOOKUP(L641,{0,1950001,3300001,6950001,9000001,18000001,40000001},{0.05,0.1,0.2,0.23,0.33,0.4,0.45})-LOOKUP(L641,{0,1950001,3300001,6950001,9000001,18000001,40000001},{0,97500,427500,636000,1536000,2796000,4796000}))*1.021,-2))</f>
        <v/>
      </c>
      <c r="P641" s="21">
        <f>MAX(0,ROUNDDOWN(F641-E641-430000,-3))</f>
        <v/>
      </c>
      <c r="Q641" s="21">
        <f>MAX(0,ROUNDDOWN(F641-E641-430000-H641,-3))</f>
        <v/>
      </c>
      <c r="R641" s="21">
        <f>IF(F641&lt;=450000,0,MAX(0,P641*0.06-MIN(50000,P641)*0.03))</f>
        <v/>
      </c>
      <c r="S641" s="21">
        <f>IF(F641&lt;=450000,0,MAX(0,P641*0.04-MIN(50000,P641)*0.02))</f>
        <v/>
      </c>
      <c r="T641" s="21">
        <f>IF(F641&lt;=450000,0,MAX(0,Q641*0.06-MIN(50000,Q641)*0.03))</f>
        <v/>
      </c>
      <c r="U641" s="21">
        <f>IF(F641&lt;=450000,0,MAX(0,Q641*0.04-MIN(50000,Q641)*0.02))</f>
        <v/>
      </c>
      <c r="V641" s="21">
        <f>50000+MAX(0,G641-480000)</f>
        <v/>
      </c>
      <c r="W641" s="21">
        <f>P641-V641</f>
        <v/>
      </c>
      <c r="X641" s="21">
        <f>Q641-V641</f>
        <v/>
      </c>
      <c r="Y641" s="22">
        <f>IF(W641&lt;0,0.9,LOOKUP(W641,{0,1950001,3300001,6950001,9000001,18000001,40000001},{0.84895,0.7979,0.6958,0.66517,0.56307,0.4916,0.44055}))</f>
        <v/>
      </c>
      <c r="Z641" s="22">
        <f>IF(X641&lt;0,0.9,LOOKUP(X641,{0,1950001,3300001,6950001,9000001,18000001,40000001},{0.84895,0.7979,0.6958,0.66517,0.56307,0.4916,0.44055}))</f>
        <v/>
      </c>
      <c r="AA641" s="22">
        <f>IF(W641&lt;0,0,CHOOSE(MATCH(W641,{0,1950001,3300001,6950001,9000001},1),5.105/84.895,10.21/79.79,20.42/69.58,23.483/66.517,33.693/56.307))</f>
        <v/>
      </c>
      <c r="AB641" s="21">
        <f>IF(C641&lt;=2000,0,(MIN(C641,ROUNDDOWN(F641*0.3,0))-2000)*0.1)</f>
        <v/>
      </c>
      <c r="AC641" s="21">
        <f>IF(C641&lt;=2000,0,MIN((C641-2000)*Y641,(R641+S641)*0.2))</f>
        <v/>
      </c>
      <c r="AD641" s="21">
        <f>IF(C641&lt;=2000,0,MIN((C641-2000)*Z641,(T641+U641)*0.2))</f>
        <v/>
      </c>
      <c r="AE641" s="21">
        <f>AC641*AA641</f>
        <v/>
      </c>
      <c r="AF641" s="21">
        <f>ROUNDDOWN(R641,-2)+ROUNDDOWN(S641,-2)</f>
        <v/>
      </c>
      <c r="AG641" s="21">
        <f>ROUNDDOWN(MAX(0,R641-(AB641+AC641+AE641)*0.6),-2)+ROUNDDOWN(MAX(0,S641-(AB641+AC641+AE641)*0.4),-2)</f>
        <v/>
      </c>
      <c r="AH641" s="21">
        <f>ROUNDDOWN(MAX(0,T641-(AB641+AD641)*0.6),-2)+ROUNDDOWN(MAX(0,U641-(AB641+AD641)*0.4),-2)</f>
        <v/>
      </c>
      <c r="AI641" s="21">
        <f>ROUNDDOWN(T641,-2)+ROUNDDOWN(U641,-2)</f>
        <v/>
      </c>
      <c r="AJ641" s="21">
        <f>M641+AF641</f>
        <v/>
      </c>
      <c r="AK641" s="21">
        <f>M641+AG641</f>
        <v/>
      </c>
      <c r="AL641" s="21">
        <f>N641+AH641</f>
        <v/>
      </c>
      <c r="AM641" s="21">
        <f>O641+AI641</f>
        <v/>
      </c>
      <c r="AN641" s="21">
        <f>N641+AI641</f>
        <v/>
      </c>
      <c r="AO641" s="21">
        <f>ROUNDDOWN((R641+S641)*0.2/Y641+2000,0)</f>
        <v/>
      </c>
      <c r="AP641" s="21">
        <f>ROUNDDOWN((T641+U641)*0.2/Z641+2000,0)</f>
        <v/>
      </c>
      <c r="AQ641" s="21">
        <f>AL641-AK641</f>
        <v/>
      </c>
      <c r="AR641" s="21">
        <f>AM641-AK641</f>
        <v/>
      </c>
      <c r="AS641" s="21">
        <f>AM641-AL641</f>
        <v/>
      </c>
      <c r="AT641" s="21">
        <f>AK641+C641-AJ641</f>
        <v/>
      </c>
      <c r="AU641" s="21">
        <f>AL641+C641-AM641</f>
        <v/>
      </c>
      <c r="AV641" s="21">
        <f>AN641+C641-AM641</f>
        <v/>
      </c>
    </row>
    <row r="642">
      <c r="A642" t="inlineStr">
        <is>
          <t>医療費の境目</t>
        </is>
      </c>
      <c r="B642" s="21">
        <f>'3_医療費の境目'!$B$3</f>
        <v/>
      </c>
      <c r="C642" s="21">
        <f>IF('3_医療費の境目'!$B$4="",AO642,'3_医療費の境目'!$B$4)</f>
        <v/>
      </c>
      <c r="D642" s="21">
        <f>'3_医療費の境目'!D642</f>
        <v/>
      </c>
      <c r="E642" s="21">
        <f>ROUND(MIN(B642/12,650000)*12*0.0915+MIN(B642/12,1390000)*12*(0.0504+0)+B642*0.005,0)</f>
        <v/>
      </c>
      <c r="F642" s="21">
        <f>IF(B642&lt;741000,0,IF(B642&lt;2191000,B642-740000,IF(B642&lt;2193000,1451000,IF(B642&lt;2196000,1453000,IF(B642&lt;2200000,1456000,IF(B642&lt;3600000,ROUND(ROUNDDOWN(B642/4,-3)*2.8,0)-80000,IF(B642&lt;6600000,ROUND(ROUNDDOWN(B642/4,-3)*3.2,0)-440000,IF(B642&lt;8500000,ROUNDDOWN(B642*0.9,0)-1100000,B642-1950000))))))))</f>
        <v/>
      </c>
      <c r="G642" s="21">
        <f>IF(F642&gt;23500000,NA(),IF(F642&lt;=4890000,1040000,IF(F642&lt;=6550000,670000,620000)))</f>
        <v/>
      </c>
      <c r="H642" s="21">
        <f>IF(D642&lt;=0,0,MAX(0,MIN(2000000,D642-MIN(100000,ROUNDDOWN(F642*0.05,0)))))</f>
        <v/>
      </c>
      <c r="I642" s="21">
        <f>IF(C642&lt;=2000,0,MIN(C642,ROUNDDOWN(F642*0.4,0))-2000)</f>
        <v/>
      </c>
      <c r="J642" s="21">
        <f>MAX(0,ROUNDDOWN(F642-E642-G642,-3))</f>
        <v/>
      </c>
      <c r="K642" s="21">
        <f>MAX(0,ROUNDDOWN(F642-E642-G642-H642-I642,-3))</f>
        <v/>
      </c>
      <c r="L642" s="21">
        <f>MAX(0,ROUNDDOWN(F642-E642-G642-H642,-3))</f>
        <v/>
      </c>
      <c r="M642" s="21">
        <f>IF(J642&lt;=0,0,ROUNDDOWN((J642*LOOKUP(J642,{0,1950001,3300001,6950001,9000001,18000001,40000001},{0.05,0.1,0.2,0.23,0.33,0.4,0.45})-LOOKUP(J642,{0,1950001,3300001,6950001,9000001,18000001,40000001},{0,97500,427500,636000,1536000,2796000,4796000}))*1.021,-2))</f>
        <v/>
      </c>
      <c r="N642" s="21">
        <f>IF(K642&lt;=0,0,ROUNDDOWN((K642*LOOKUP(K642,{0,1950001,3300001,6950001,9000001,18000001,40000001},{0.05,0.1,0.2,0.23,0.33,0.4,0.45})-LOOKUP(K642,{0,1950001,3300001,6950001,9000001,18000001,40000001},{0,97500,427500,636000,1536000,2796000,4796000}))*1.021,-2))</f>
        <v/>
      </c>
      <c r="O642" s="21">
        <f>IF(L642&lt;=0,0,ROUNDDOWN((L642*LOOKUP(L642,{0,1950001,3300001,6950001,9000001,18000001,40000001},{0.05,0.1,0.2,0.23,0.33,0.4,0.45})-LOOKUP(L642,{0,1950001,3300001,6950001,9000001,18000001,40000001},{0,97500,427500,636000,1536000,2796000,4796000}))*1.021,-2))</f>
        <v/>
      </c>
      <c r="P642" s="21">
        <f>MAX(0,ROUNDDOWN(F642-E642-430000,-3))</f>
        <v/>
      </c>
      <c r="Q642" s="21">
        <f>MAX(0,ROUNDDOWN(F642-E642-430000-H642,-3))</f>
        <v/>
      </c>
      <c r="R642" s="21">
        <f>IF(F642&lt;=450000,0,MAX(0,P642*0.06-MIN(50000,P642)*0.03))</f>
        <v/>
      </c>
      <c r="S642" s="21">
        <f>IF(F642&lt;=450000,0,MAX(0,P642*0.04-MIN(50000,P642)*0.02))</f>
        <v/>
      </c>
      <c r="T642" s="21">
        <f>IF(F642&lt;=450000,0,MAX(0,Q642*0.06-MIN(50000,Q642)*0.03))</f>
        <v/>
      </c>
      <c r="U642" s="21">
        <f>IF(F642&lt;=450000,0,MAX(0,Q642*0.04-MIN(50000,Q642)*0.02))</f>
        <v/>
      </c>
      <c r="V642" s="21">
        <f>50000+MAX(0,G642-480000)</f>
        <v/>
      </c>
      <c r="W642" s="21">
        <f>P642-V642</f>
        <v/>
      </c>
      <c r="X642" s="21">
        <f>Q642-V642</f>
        <v/>
      </c>
      <c r="Y642" s="22">
        <f>IF(W642&lt;0,0.9,LOOKUP(W642,{0,1950001,3300001,6950001,9000001,18000001,40000001},{0.84895,0.7979,0.6958,0.66517,0.56307,0.4916,0.44055}))</f>
        <v/>
      </c>
      <c r="Z642" s="22">
        <f>IF(X642&lt;0,0.9,LOOKUP(X642,{0,1950001,3300001,6950001,9000001,18000001,40000001},{0.84895,0.7979,0.6958,0.66517,0.56307,0.4916,0.44055}))</f>
        <v/>
      </c>
      <c r="AA642" s="22">
        <f>IF(W642&lt;0,0,CHOOSE(MATCH(W642,{0,1950001,3300001,6950001,9000001},1),5.105/84.895,10.21/79.79,20.42/69.58,23.483/66.517,33.693/56.307))</f>
        <v/>
      </c>
      <c r="AB642" s="21">
        <f>IF(C642&lt;=2000,0,(MIN(C642,ROUNDDOWN(F642*0.3,0))-2000)*0.1)</f>
        <v/>
      </c>
      <c r="AC642" s="21">
        <f>IF(C642&lt;=2000,0,MIN((C642-2000)*Y642,(R642+S642)*0.2))</f>
        <v/>
      </c>
      <c r="AD642" s="21">
        <f>IF(C642&lt;=2000,0,MIN((C642-2000)*Z642,(T642+U642)*0.2))</f>
        <v/>
      </c>
      <c r="AE642" s="21">
        <f>AC642*AA642</f>
        <v/>
      </c>
      <c r="AF642" s="21">
        <f>ROUNDDOWN(R642,-2)+ROUNDDOWN(S642,-2)</f>
        <v/>
      </c>
      <c r="AG642" s="21">
        <f>ROUNDDOWN(MAX(0,R642-(AB642+AC642+AE642)*0.6),-2)+ROUNDDOWN(MAX(0,S642-(AB642+AC642+AE642)*0.4),-2)</f>
        <v/>
      </c>
      <c r="AH642" s="21">
        <f>ROUNDDOWN(MAX(0,T642-(AB642+AD642)*0.6),-2)+ROUNDDOWN(MAX(0,U642-(AB642+AD642)*0.4),-2)</f>
        <v/>
      </c>
      <c r="AI642" s="21">
        <f>ROUNDDOWN(T642,-2)+ROUNDDOWN(U642,-2)</f>
        <v/>
      </c>
      <c r="AJ642" s="21">
        <f>M642+AF642</f>
        <v/>
      </c>
      <c r="AK642" s="21">
        <f>M642+AG642</f>
        <v/>
      </c>
      <c r="AL642" s="21">
        <f>N642+AH642</f>
        <v/>
      </c>
      <c r="AM642" s="21">
        <f>O642+AI642</f>
        <v/>
      </c>
      <c r="AN642" s="21">
        <f>N642+AI642</f>
        <v/>
      </c>
      <c r="AO642" s="21">
        <f>ROUNDDOWN((R642+S642)*0.2/Y642+2000,0)</f>
        <v/>
      </c>
      <c r="AP642" s="21">
        <f>ROUNDDOWN((T642+U642)*0.2/Z642+2000,0)</f>
        <v/>
      </c>
      <c r="AQ642" s="21">
        <f>AL642-AK642</f>
        <v/>
      </c>
      <c r="AR642" s="21">
        <f>AM642-AK642</f>
        <v/>
      </c>
      <c r="AS642" s="21">
        <f>AM642-AL642</f>
        <v/>
      </c>
      <c r="AT642" s="21">
        <f>AK642+C642-AJ642</f>
        <v/>
      </c>
      <c r="AU642" s="21">
        <f>AL642+C642-AM642</f>
        <v/>
      </c>
      <c r="AV642" s="21">
        <f>AN642+C642-AM642</f>
        <v/>
      </c>
    </row>
    <row r="643">
      <c r="A643" t="inlineStr">
        <is>
          <t>医療費の境目</t>
        </is>
      </c>
      <c r="B643" s="21">
        <f>'3_医療費の境目'!$B$3</f>
        <v/>
      </c>
      <c r="C643" s="21">
        <f>IF('3_医療費の境目'!$B$4="",AO643,'3_医療費の境目'!$B$4)</f>
        <v/>
      </c>
      <c r="D643" s="21">
        <f>'3_医療費の境目'!D643</f>
        <v/>
      </c>
      <c r="E643" s="21">
        <f>ROUND(MIN(B643/12,650000)*12*0.0915+MIN(B643/12,1390000)*12*(0.0504+0)+B643*0.005,0)</f>
        <v/>
      </c>
      <c r="F643" s="21">
        <f>IF(B643&lt;741000,0,IF(B643&lt;2191000,B643-740000,IF(B643&lt;2193000,1451000,IF(B643&lt;2196000,1453000,IF(B643&lt;2200000,1456000,IF(B643&lt;3600000,ROUND(ROUNDDOWN(B643/4,-3)*2.8,0)-80000,IF(B643&lt;6600000,ROUND(ROUNDDOWN(B643/4,-3)*3.2,0)-440000,IF(B643&lt;8500000,ROUNDDOWN(B643*0.9,0)-1100000,B643-1950000))))))))</f>
        <v/>
      </c>
      <c r="G643" s="21">
        <f>IF(F643&gt;23500000,NA(),IF(F643&lt;=4890000,1040000,IF(F643&lt;=6550000,670000,620000)))</f>
        <v/>
      </c>
      <c r="H643" s="21">
        <f>IF(D643&lt;=0,0,MAX(0,MIN(2000000,D643-MIN(100000,ROUNDDOWN(F643*0.05,0)))))</f>
        <v/>
      </c>
      <c r="I643" s="21">
        <f>IF(C643&lt;=2000,0,MIN(C643,ROUNDDOWN(F643*0.4,0))-2000)</f>
        <v/>
      </c>
      <c r="J643" s="21">
        <f>MAX(0,ROUNDDOWN(F643-E643-G643,-3))</f>
        <v/>
      </c>
      <c r="K643" s="21">
        <f>MAX(0,ROUNDDOWN(F643-E643-G643-H643-I643,-3))</f>
        <v/>
      </c>
      <c r="L643" s="21">
        <f>MAX(0,ROUNDDOWN(F643-E643-G643-H643,-3))</f>
        <v/>
      </c>
      <c r="M643" s="21">
        <f>IF(J643&lt;=0,0,ROUNDDOWN((J643*LOOKUP(J643,{0,1950001,3300001,6950001,9000001,18000001,40000001},{0.05,0.1,0.2,0.23,0.33,0.4,0.45})-LOOKUP(J643,{0,1950001,3300001,6950001,9000001,18000001,40000001},{0,97500,427500,636000,1536000,2796000,4796000}))*1.021,-2))</f>
        <v/>
      </c>
      <c r="N643" s="21">
        <f>IF(K643&lt;=0,0,ROUNDDOWN((K643*LOOKUP(K643,{0,1950001,3300001,6950001,9000001,18000001,40000001},{0.05,0.1,0.2,0.23,0.33,0.4,0.45})-LOOKUP(K643,{0,1950001,3300001,6950001,9000001,18000001,40000001},{0,97500,427500,636000,1536000,2796000,4796000}))*1.021,-2))</f>
        <v/>
      </c>
      <c r="O643" s="21">
        <f>IF(L643&lt;=0,0,ROUNDDOWN((L643*LOOKUP(L643,{0,1950001,3300001,6950001,9000001,18000001,40000001},{0.05,0.1,0.2,0.23,0.33,0.4,0.45})-LOOKUP(L643,{0,1950001,3300001,6950001,9000001,18000001,40000001},{0,97500,427500,636000,1536000,2796000,4796000}))*1.021,-2))</f>
        <v/>
      </c>
      <c r="P643" s="21">
        <f>MAX(0,ROUNDDOWN(F643-E643-430000,-3))</f>
        <v/>
      </c>
      <c r="Q643" s="21">
        <f>MAX(0,ROUNDDOWN(F643-E643-430000-H643,-3))</f>
        <v/>
      </c>
      <c r="R643" s="21">
        <f>IF(F643&lt;=450000,0,MAX(0,P643*0.06-MIN(50000,P643)*0.03))</f>
        <v/>
      </c>
      <c r="S643" s="21">
        <f>IF(F643&lt;=450000,0,MAX(0,P643*0.04-MIN(50000,P643)*0.02))</f>
        <v/>
      </c>
      <c r="T643" s="21">
        <f>IF(F643&lt;=450000,0,MAX(0,Q643*0.06-MIN(50000,Q643)*0.03))</f>
        <v/>
      </c>
      <c r="U643" s="21">
        <f>IF(F643&lt;=450000,0,MAX(0,Q643*0.04-MIN(50000,Q643)*0.02))</f>
        <v/>
      </c>
      <c r="V643" s="21">
        <f>50000+MAX(0,G643-480000)</f>
        <v/>
      </c>
      <c r="W643" s="21">
        <f>P643-V643</f>
        <v/>
      </c>
      <c r="X643" s="21">
        <f>Q643-V643</f>
        <v/>
      </c>
      <c r="Y643" s="22">
        <f>IF(W643&lt;0,0.9,LOOKUP(W643,{0,1950001,3300001,6950001,9000001,18000001,40000001},{0.84895,0.7979,0.6958,0.66517,0.56307,0.4916,0.44055}))</f>
        <v/>
      </c>
      <c r="Z643" s="22">
        <f>IF(X643&lt;0,0.9,LOOKUP(X643,{0,1950001,3300001,6950001,9000001,18000001,40000001},{0.84895,0.7979,0.6958,0.66517,0.56307,0.4916,0.44055}))</f>
        <v/>
      </c>
      <c r="AA643" s="22">
        <f>IF(W643&lt;0,0,CHOOSE(MATCH(W643,{0,1950001,3300001,6950001,9000001},1),5.105/84.895,10.21/79.79,20.42/69.58,23.483/66.517,33.693/56.307))</f>
        <v/>
      </c>
      <c r="AB643" s="21">
        <f>IF(C643&lt;=2000,0,(MIN(C643,ROUNDDOWN(F643*0.3,0))-2000)*0.1)</f>
        <v/>
      </c>
      <c r="AC643" s="21">
        <f>IF(C643&lt;=2000,0,MIN((C643-2000)*Y643,(R643+S643)*0.2))</f>
        <v/>
      </c>
      <c r="AD643" s="21">
        <f>IF(C643&lt;=2000,0,MIN((C643-2000)*Z643,(T643+U643)*0.2))</f>
        <v/>
      </c>
      <c r="AE643" s="21">
        <f>AC643*AA643</f>
        <v/>
      </c>
      <c r="AF643" s="21">
        <f>ROUNDDOWN(R643,-2)+ROUNDDOWN(S643,-2)</f>
        <v/>
      </c>
      <c r="AG643" s="21">
        <f>ROUNDDOWN(MAX(0,R643-(AB643+AC643+AE643)*0.6),-2)+ROUNDDOWN(MAX(0,S643-(AB643+AC643+AE643)*0.4),-2)</f>
        <v/>
      </c>
      <c r="AH643" s="21">
        <f>ROUNDDOWN(MAX(0,T643-(AB643+AD643)*0.6),-2)+ROUNDDOWN(MAX(0,U643-(AB643+AD643)*0.4),-2)</f>
        <v/>
      </c>
      <c r="AI643" s="21">
        <f>ROUNDDOWN(T643,-2)+ROUNDDOWN(U643,-2)</f>
        <v/>
      </c>
      <c r="AJ643" s="21">
        <f>M643+AF643</f>
        <v/>
      </c>
      <c r="AK643" s="21">
        <f>M643+AG643</f>
        <v/>
      </c>
      <c r="AL643" s="21">
        <f>N643+AH643</f>
        <v/>
      </c>
      <c r="AM643" s="21">
        <f>O643+AI643</f>
        <v/>
      </c>
      <c r="AN643" s="21">
        <f>N643+AI643</f>
        <v/>
      </c>
      <c r="AO643" s="21">
        <f>ROUNDDOWN((R643+S643)*0.2/Y643+2000,0)</f>
        <v/>
      </c>
      <c r="AP643" s="21">
        <f>ROUNDDOWN((T643+U643)*0.2/Z643+2000,0)</f>
        <v/>
      </c>
      <c r="AQ643" s="21">
        <f>AL643-AK643</f>
        <v/>
      </c>
      <c r="AR643" s="21">
        <f>AM643-AK643</f>
        <v/>
      </c>
      <c r="AS643" s="21">
        <f>AM643-AL643</f>
        <v/>
      </c>
      <c r="AT643" s="21">
        <f>AK643+C643-AJ643</f>
        <v/>
      </c>
      <c r="AU643" s="21">
        <f>AL643+C643-AM643</f>
        <v/>
      </c>
      <c r="AV643" s="21">
        <f>AN643+C643-AM643</f>
        <v/>
      </c>
    </row>
    <row r="644">
      <c r="A644" t="inlineStr">
        <is>
          <t>医療費の境目</t>
        </is>
      </c>
      <c r="B644" s="21">
        <f>'3_医療費の境目'!$B$3</f>
        <v/>
      </c>
      <c r="C644" s="21">
        <f>IF('3_医療費の境目'!$B$4="",AO644,'3_医療費の境目'!$B$4)</f>
        <v/>
      </c>
      <c r="D644" s="21">
        <f>'3_医療費の境目'!D644</f>
        <v/>
      </c>
      <c r="E644" s="21">
        <f>ROUND(MIN(B644/12,650000)*12*0.0915+MIN(B644/12,1390000)*12*(0.0504+0)+B644*0.005,0)</f>
        <v/>
      </c>
      <c r="F644" s="21">
        <f>IF(B644&lt;741000,0,IF(B644&lt;2191000,B644-740000,IF(B644&lt;2193000,1451000,IF(B644&lt;2196000,1453000,IF(B644&lt;2200000,1456000,IF(B644&lt;3600000,ROUND(ROUNDDOWN(B644/4,-3)*2.8,0)-80000,IF(B644&lt;6600000,ROUND(ROUNDDOWN(B644/4,-3)*3.2,0)-440000,IF(B644&lt;8500000,ROUNDDOWN(B644*0.9,0)-1100000,B644-1950000))))))))</f>
        <v/>
      </c>
      <c r="G644" s="21">
        <f>IF(F644&gt;23500000,NA(),IF(F644&lt;=4890000,1040000,IF(F644&lt;=6550000,670000,620000)))</f>
        <v/>
      </c>
      <c r="H644" s="21">
        <f>IF(D644&lt;=0,0,MAX(0,MIN(2000000,D644-MIN(100000,ROUNDDOWN(F644*0.05,0)))))</f>
        <v/>
      </c>
      <c r="I644" s="21">
        <f>IF(C644&lt;=2000,0,MIN(C644,ROUNDDOWN(F644*0.4,0))-2000)</f>
        <v/>
      </c>
      <c r="J644" s="21">
        <f>MAX(0,ROUNDDOWN(F644-E644-G644,-3))</f>
        <v/>
      </c>
      <c r="K644" s="21">
        <f>MAX(0,ROUNDDOWN(F644-E644-G644-H644-I644,-3))</f>
        <v/>
      </c>
      <c r="L644" s="21">
        <f>MAX(0,ROUNDDOWN(F644-E644-G644-H644,-3))</f>
        <v/>
      </c>
      <c r="M644" s="21">
        <f>IF(J644&lt;=0,0,ROUNDDOWN((J644*LOOKUP(J644,{0,1950001,3300001,6950001,9000001,18000001,40000001},{0.05,0.1,0.2,0.23,0.33,0.4,0.45})-LOOKUP(J644,{0,1950001,3300001,6950001,9000001,18000001,40000001},{0,97500,427500,636000,1536000,2796000,4796000}))*1.021,-2))</f>
        <v/>
      </c>
      <c r="N644" s="21">
        <f>IF(K644&lt;=0,0,ROUNDDOWN((K644*LOOKUP(K644,{0,1950001,3300001,6950001,9000001,18000001,40000001},{0.05,0.1,0.2,0.23,0.33,0.4,0.45})-LOOKUP(K644,{0,1950001,3300001,6950001,9000001,18000001,40000001},{0,97500,427500,636000,1536000,2796000,4796000}))*1.021,-2))</f>
        <v/>
      </c>
      <c r="O644" s="21">
        <f>IF(L644&lt;=0,0,ROUNDDOWN((L644*LOOKUP(L644,{0,1950001,3300001,6950001,9000001,18000001,40000001},{0.05,0.1,0.2,0.23,0.33,0.4,0.45})-LOOKUP(L644,{0,1950001,3300001,6950001,9000001,18000001,40000001},{0,97500,427500,636000,1536000,2796000,4796000}))*1.021,-2))</f>
        <v/>
      </c>
      <c r="P644" s="21">
        <f>MAX(0,ROUNDDOWN(F644-E644-430000,-3))</f>
        <v/>
      </c>
      <c r="Q644" s="21">
        <f>MAX(0,ROUNDDOWN(F644-E644-430000-H644,-3))</f>
        <v/>
      </c>
      <c r="R644" s="21">
        <f>IF(F644&lt;=450000,0,MAX(0,P644*0.06-MIN(50000,P644)*0.03))</f>
        <v/>
      </c>
      <c r="S644" s="21">
        <f>IF(F644&lt;=450000,0,MAX(0,P644*0.04-MIN(50000,P644)*0.02))</f>
        <v/>
      </c>
      <c r="T644" s="21">
        <f>IF(F644&lt;=450000,0,MAX(0,Q644*0.06-MIN(50000,Q644)*0.03))</f>
        <v/>
      </c>
      <c r="U644" s="21">
        <f>IF(F644&lt;=450000,0,MAX(0,Q644*0.04-MIN(50000,Q644)*0.02))</f>
        <v/>
      </c>
      <c r="V644" s="21">
        <f>50000+MAX(0,G644-480000)</f>
        <v/>
      </c>
      <c r="W644" s="21">
        <f>P644-V644</f>
        <v/>
      </c>
      <c r="X644" s="21">
        <f>Q644-V644</f>
        <v/>
      </c>
      <c r="Y644" s="22">
        <f>IF(W644&lt;0,0.9,LOOKUP(W644,{0,1950001,3300001,6950001,9000001,18000001,40000001},{0.84895,0.7979,0.6958,0.66517,0.56307,0.4916,0.44055}))</f>
        <v/>
      </c>
      <c r="Z644" s="22">
        <f>IF(X644&lt;0,0.9,LOOKUP(X644,{0,1950001,3300001,6950001,9000001,18000001,40000001},{0.84895,0.7979,0.6958,0.66517,0.56307,0.4916,0.44055}))</f>
        <v/>
      </c>
      <c r="AA644" s="22">
        <f>IF(W644&lt;0,0,CHOOSE(MATCH(W644,{0,1950001,3300001,6950001,9000001},1),5.105/84.895,10.21/79.79,20.42/69.58,23.483/66.517,33.693/56.307))</f>
        <v/>
      </c>
      <c r="AB644" s="21">
        <f>IF(C644&lt;=2000,0,(MIN(C644,ROUNDDOWN(F644*0.3,0))-2000)*0.1)</f>
        <v/>
      </c>
      <c r="AC644" s="21">
        <f>IF(C644&lt;=2000,0,MIN((C644-2000)*Y644,(R644+S644)*0.2))</f>
        <v/>
      </c>
      <c r="AD644" s="21">
        <f>IF(C644&lt;=2000,0,MIN((C644-2000)*Z644,(T644+U644)*0.2))</f>
        <v/>
      </c>
      <c r="AE644" s="21">
        <f>AC644*AA644</f>
        <v/>
      </c>
      <c r="AF644" s="21">
        <f>ROUNDDOWN(R644,-2)+ROUNDDOWN(S644,-2)</f>
        <v/>
      </c>
      <c r="AG644" s="21">
        <f>ROUNDDOWN(MAX(0,R644-(AB644+AC644+AE644)*0.6),-2)+ROUNDDOWN(MAX(0,S644-(AB644+AC644+AE644)*0.4),-2)</f>
        <v/>
      </c>
      <c r="AH644" s="21">
        <f>ROUNDDOWN(MAX(0,T644-(AB644+AD644)*0.6),-2)+ROUNDDOWN(MAX(0,U644-(AB644+AD644)*0.4),-2)</f>
        <v/>
      </c>
      <c r="AI644" s="21">
        <f>ROUNDDOWN(T644,-2)+ROUNDDOWN(U644,-2)</f>
        <v/>
      </c>
      <c r="AJ644" s="21">
        <f>M644+AF644</f>
        <v/>
      </c>
      <c r="AK644" s="21">
        <f>M644+AG644</f>
        <v/>
      </c>
      <c r="AL644" s="21">
        <f>N644+AH644</f>
        <v/>
      </c>
      <c r="AM644" s="21">
        <f>O644+AI644</f>
        <v/>
      </c>
      <c r="AN644" s="21">
        <f>N644+AI644</f>
        <v/>
      </c>
      <c r="AO644" s="21">
        <f>ROUNDDOWN((R644+S644)*0.2/Y644+2000,0)</f>
        <v/>
      </c>
      <c r="AP644" s="21">
        <f>ROUNDDOWN((T644+U644)*0.2/Z644+2000,0)</f>
        <v/>
      </c>
      <c r="AQ644" s="21">
        <f>AL644-AK644</f>
        <v/>
      </c>
      <c r="AR644" s="21">
        <f>AM644-AK644</f>
        <v/>
      </c>
      <c r="AS644" s="21">
        <f>AM644-AL644</f>
        <v/>
      </c>
      <c r="AT644" s="21">
        <f>AK644+C644-AJ644</f>
        <v/>
      </c>
      <c r="AU644" s="21">
        <f>AL644+C644-AM644</f>
        <v/>
      </c>
      <c r="AV644" s="21">
        <f>AN644+C644-AM644</f>
        <v/>
      </c>
    </row>
    <row r="645">
      <c r="A645" t="inlineStr">
        <is>
          <t>医療費の境目</t>
        </is>
      </c>
      <c r="B645" s="21">
        <f>'3_医療費の境目'!$B$3</f>
        <v/>
      </c>
      <c r="C645" s="21">
        <f>IF('3_医療費の境目'!$B$4="",AO645,'3_医療費の境目'!$B$4)</f>
        <v/>
      </c>
      <c r="D645" s="21">
        <f>'3_医療費の境目'!D645</f>
        <v/>
      </c>
      <c r="E645" s="21">
        <f>ROUND(MIN(B645/12,650000)*12*0.0915+MIN(B645/12,1390000)*12*(0.0504+0)+B645*0.005,0)</f>
        <v/>
      </c>
      <c r="F645" s="21">
        <f>IF(B645&lt;741000,0,IF(B645&lt;2191000,B645-740000,IF(B645&lt;2193000,1451000,IF(B645&lt;2196000,1453000,IF(B645&lt;2200000,1456000,IF(B645&lt;3600000,ROUND(ROUNDDOWN(B645/4,-3)*2.8,0)-80000,IF(B645&lt;6600000,ROUND(ROUNDDOWN(B645/4,-3)*3.2,0)-440000,IF(B645&lt;8500000,ROUNDDOWN(B645*0.9,0)-1100000,B645-1950000))))))))</f>
        <v/>
      </c>
      <c r="G645" s="21">
        <f>IF(F645&gt;23500000,NA(),IF(F645&lt;=4890000,1040000,IF(F645&lt;=6550000,670000,620000)))</f>
        <v/>
      </c>
      <c r="H645" s="21">
        <f>IF(D645&lt;=0,0,MAX(0,MIN(2000000,D645-MIN(100000,ROUNDDOWN(F645*0.05,0)))))</f>
        <v/>
      </c>
      <c r="I645" s="21">
        <f>IF(C645&lt;=2000,0,MIN(C645,ROUNDDOWN(F645*0.4,0))-2000)</f>
        <v/>
      </c>
      <c r="J645" s="21">
        <f>MAX(0,ROUNDDOWN(F645-E645-G645,-3))</f>
        <v/>
      </c>
      <c r="K645" s="21">
        <f>MAX(0,ROUNDDOWN(F645-E645-G645-H645-I645,-3))</f>
        <v/>
      </c>
      <c r="L645" s="21">
        <f>MAX(0,ROUNDDOWN(F645-E645-G645-H645,-3))</f>
        <v/>
      </c>
      <c r="M645" s="21">
        <f>IF(J645&lt;=0,0,ROUNDDOWN((J645*LOOKUP(J645,{0,1950001,3300001,6950001,9000001,18000001,40000001},{0.05,0.1,0.2,0.23,0.33,0.4,0.45})-LOOKUP(J645,{0,1950001,3300001,6950001,9000001,18000001,40000001},{0,97500,427500,636000,1536000,2796000,4796000}))*1.021,-2))</f>
        <v/>
      </c>
      <c r="N645" s="21">
        <f>IF(K645&lt;=0,0,ROUNDDOWN((K645*LOOKUP(K645,{0,1950001,3300001,6950001,9000001,18000001,40000001},{0.05,0.1,0.2,0.23,0.33,0.4,0.45})-LOOKUP(K645,{0,1950001,3300001,6950001,9000001,18000001,40000001},{0,97500,427500,636000,1536000,2796000,4796000}))*1.021,-2))</f>
        <v/>
      </c>
      <c r="O645" s="21">
        <f>IF(L645&lt;=0,0,ROUNDDOWN((L645*LOOKUP(L645,{0,1950001,3300001,6950001,9000001,18000001,40000001},{0.05,0.1,0.2,0.23,0.33,0.4,0.45})-LOOKUP(L645,{0,1950001,3300001,6950001,9000001,18000001,40000001},{0,97500,427500,636000,1536000,2796000,4796000}))*1.021,-2))</f>
        <v/>
      </c>
      <c r="P645" s="21">
        <f>MAX(0,ROUNDDOWN(F645-E645-430000,-3))</f>
        <v/>
      </c>
      <c r="Q645" s="21">
        <f>MAX(0,ROUNDDOWN(F645-E645-430000-H645,-3))</f>
        <v/>
      </c>
      <c r="R645" s="21">
        <f>IF(F645&lt;=450000,0,MAX(0,P645*0.06-MIN(50000,P645)*0.03))</f>
        <v/>
      </c>
      <c r="S645" s="21">
        <f>IF(F645&lt;=450000,0,MAX(0,P645*0.04-MIN(50000,P645)*0.02))</f>
        <v/>
      </c>
      <c r="T645" s="21">
        <f>IF(F645&lt;=450000,0,MAX(0,Q645*0.06-MIN(50000,Q645)*0.03))</f>
        <v/>
      </c>
      <c r="U645" s="21">
        <f>IF(F645&lt;=450000,0,MAX(0,Q645*0.04-MIN(50000,Q645)*0.02))</f>
        <v/>
      </c>
      <c r="V645" s="21">
        <f>50000+MAX(0,G645-480000)</f>
        <v/>
      </c>
      <c r="W645" s="21">
        <f>P645-V645</f>
        <v/>
      </c>
      <c r="X645" s="21">
        <f>Q645-V645</f>
        <v/>
      </c>
      <c r="Y645" s="22">
        <f>IF(W645&lt;0,0.9,LOOKUP(W645,{0,1950001,3300001,6950001,9000001,18000001,40000001},{0.84895,0.7979,0.6958,0.66517,0.56307,0.4916,0.44055}))</f>
        <v/>
      </c>
      <c r="Z645" s="22">
        <f>IF(X645&lt;0,0.9,LOOKUP(X645,{0,1950001,3300001,6950001,9000001,18000001,40000001},{0.84895,0.7979,0.6958,0.66517,0.56307,0.4916,0.44055}))</f>
        <v/>
      </c>
      <c r="AA645" s="22">
        <f>IF(W645&lt;0,0,CHOOSE(MATCH(W645,{0,1950001,3300001,6950001,9000001},1),5.105/84.895,10.21/79.79,20.42/69.58,23.483/66.517,33.693/56.307))</f>
        <v/>
      </c>
      <c r="AB645" s="21">
        <f>IF(C645&lt;=2000,0,(MIN(C645,ROUNDDOWN(F645*0.3,0))-2000)*0.1)</f>
        <v/>
      </c>
      <c r="AC645" s="21">
        <f>IF(C645&lt;=2000,0,MIN((C645-2000)*Y645,(R645+S645)*0.2))</f>
        <v/>
      </c>
      <c r="AD645" s="21">
        <f>IF(C645&lt;=2000,0,MIN((C645-2000)*Z645,(T645+U645)*0.2))</f>
        <v/>
      </c>
      <c r="AE645" s="21">
        <f>AC645*AA645</f>
        <v/>
      </c>
      <c r="AF645" s="21">
        <f>ROUNDDOWN(R645,-2)+ROUNDDOWN(S645,-2)</f>
        <v/>
      </c>
      <c r="AG645" s="21">
        <f>ROUNDDOWN(MAX(0,R645-(AB645+AC645+AE645)*0.6),-2)+ROUNDDOWN(MAX(0,S645-(AB645+AC645+AE645)*0.4),-2)</f>
        <v/>
      </c>
      <c r="AH645" s="21">
        <f>ROUNDDOWN(MAX(0,T645-(AB645+AD645)*0.6),-2)+ROUNDDOWN(MAX(0,U645-(AB645+AD645)*0.4),-2)</f>
        <v/>
      </c>
      <c r="AI645" s="21">
        <f>ROUNDDOWN(T645,-2)+ROUNDDOWN(U645,-2)</f>
        <v/>
      </c>
      <c r="AJ645" s="21">
        <f>M645+AF645</f>
        <v/>
      </c>
      <c r="AK645" s="21">
        <f>M645+AG645</f>
        <v/>
      </c>
      <c r="AL645" s="21">
        <f>N645+AH645</f>
        <v/>
      </c>
      <c r="AM645" s="21">
        <f>O645+AI645</f>
        <v/>
      </c>
      <c r="AN645" s="21">
        <f>N645+AI645</f>
        <v/>
      </c>
      <c r="AO645" s="21">
        <f>ROUNDDOWN((R645+S645)*0.2/Y645+2000,0)</f>
        <v/>
      </c>
      <c r="AP645" s="21">
        <f>ROUNDDOWN((T645+U645)*0.2/Z645+2000,0)</f>
        <v/>
      </c>
      <c r="AQ645" s="21">
        <f>AL645-AK645</f>
        <v/>
      </c>
      <c r="AR645" s="21">
        <f>AM645-AK645</f>
        <v/>
      </c>
      <c r="AS645" s="21">
        <f>AM645-AL645</f>
        <v/>
      </c>
      <c r="AT645" s="21">
        <f>AK645+C645-AJ645</f>
        <v/>
      </c>
      <c r="AU645" s="21">
        <f>AL645+C645-AM645</f>
        <v/>
      </c>
      <c r="AV645" s="21">
        <f>AN645+C645-AM645</f>
        <v/>
      </c>
    </row>
    <row r="646">
      <c r="A646" t="inlineStr">
        <is>
          <t>医療費の境目</t>
        </is>
      </c>
      <c r="B646" s="21">
        <f>'3_医療費の境目'!$B$3</f>
        <v/>
      </c>
      <c r="C646" s="21">
        <f>IF('3_医療費の境目'!$B$4="",AO646,'3_医療費の境目'!$B$4)</f>
        <v/>
      </c>
      <c r="D646" s="21">
        <f>'3_医療費の境目'!D646</f>
        <v/>
      </c>
      <c r="E646" s="21">
        <f>ROUND(MIN(B646/12,650000)*12*0.0915+MIN(B646/12,1390000)*12*(0.0504+0)+B646*0.005,0)</f>
        <v/>
      </c>
      <c r="F646" s="21">
        <f>IF(B646&lt;741000,0,IF(B646&lt;2191000,B646-740000,IF(B646&lt;2193000,1451000,IF(B646&lt;2196000,1453000,IF(B646&lt;2200000,1456000,IF(B646&lt;3600000,ROUND(ROUNDDOWN(B646/4,-3)*2.8,0)-80000,IF(B646&lt;6600000,ROUND(ROUNDDOWN(B646/4,-3)*3.2,0)-440000,IF(B646&lt;8500000,ROUNDDOWN(B646*0.9,0)-1100000,B646-1950000))))))))</f>
        <v/>
      </c>
      <c r="G646" s="21">
        <f>IF(F646&gt;23500000,NA(),IF(F646&lt;=4890000,1040000,IF(F646&lt;=6550000,670000,620000)))</f>
        <v/>
      </c>
      <c r="H646" s="21">
        <f>IF(D646&lt;=0,0,MAX(0,MIN(2000000,D646-MIN(100000,ROUNDDOWN(F646*0.05,0)))))</f>
        <v/>
      </c>
      <c r="I646" s="21">
        <f>IF(C646&lt;=2000,0,MIN(C646,ROUNDDOWN(F646*0.4,0))-2000)</f>
        <v/>
      </c>
      <c r="J646" s="21">
        <f>MAX(0,ROUNDDOWN(F646-E646-G646,-3))</f>
        <v/>
      </c>
      <c r="K646" s="21">
        <f>MAX(0,ROUNDDOWN(F646-E646-G646-H646-I646,-3))</f>
        <v/>
      </c>
      <c r="L646" s="21">
        <f>MAX(0,ROUNDDOWN(F646-E646-G646-H646,-3))</f>
        <v/>
      </c>
      <c r="M646" s="21">
        <f>IF(J646&lt;=0,0,ROUNDDOWN((J646*LOOKUP(J646,{0,1950001,3300001,6950001,9000001,18000001,40000001},{0.05,0.1,0.2,0.23,0.33,0.4,0.45})-LOOKUP(J646,{0,1950001,3300001,6950001,9000001,18000001,40000001},{0,97500,427500,636000,1536000,2796000,4796000}))*1.021,-2))</f>
        <v/>
      </c>
      <c r="N646" s="21">
        <f>IF(K646&lt;=0,0,ROUNDDOWN((K646*LOOKUP(K646,{0,1950001,3300001,6950001,9000001,18000001,40000001},{0.05,0.1,0.2,0.23,0.33,0.4,0.45})-LOOKUP(K646,{0,1950001,3300001,6950001,9000001,18000001,40000001},{0,97500,427500,636000,1536000,2796000,4796000}))*1.021,-2))</f>
        <v/>
      </c>
      <c r="O646" s="21">
        <f>IF(L646&lt;=0,0,ROUNDDOWN((L646*LOOKUP(L646,{0,1950001,3300001,6950001,9000001,18000001,40000001},{0.05,0.1,0.2,0.23,0.33,0.4,0.45})-LOOKUP(L646,{0,1950001,3300001,6950001,9000001,18000001,40000001},{0,97500,427500,636000,1536000,2796000,4796000}))*1.021,-2))</f>
        <v/>
      </c>
      <c r="P646" s="21">
        <f>MAX(0,ROUNDDOWN(F646-E646-430000,-3))</f>
        <v/>
      </c>
      <c r="Q646" s="21">
        <f>MAX(0,ROUNDDOWN(F646-E646-430000-H646,-3))</f>
        <v/>
      </c>
      <c r="R646" s="21">
        <f>IF(F646&lt;=450000,0,MAX(0,P646*0.06-MIN(50000,P646)*0.03))</f>
        <v/>
      </c>
      <c r="S646" s="21">
        <f>IF(F646&lt;=450000,0,MAX(0,P646*0.04-MIN(50000,P646)*0.02))</f>
        <v/>
      </c>
      <c r="T646" s="21">
        <f>IF(F646&lt;=450000,0,MAX(0,Q646*0.06-MIN(50000,Q646)*0.03))</f>
        <v/>
      </c>
      <c r="U646" s="21">
        <f>IF(F646&lt;=450000,0,MAX(0,Q646*0.04-MIN(50000,Q646)*0.02))</f>
        <v/>
      </c>
      <c r="V646" s="21">
        <f>50000+MAX(0,G646-480000)</f>
        <v/>
      </c>
      <c r="W646" s="21">
        <f>P646-V646</f>
        <v/>
      </c>
      <c r="X646" s="21">
        <f>Q646-V646</f>
        <v/>
      </c>
      <c r="Y646" s="22">
        <f>IF(W646&lt;0,0.9,LOOKUP(W646,{0,1950001,3300001,6950001,9000001,18000001,40000001},{0.84895,0.7979,0.6958,0.66517,0.56307,0.4916,0.44055}))</f>
        <v/>
      </c>
      <c r="Z646" s="22">
        <f>IF(X646&lt;0,0.9,LOOKUP(X646,{0,1950001,3300001,6950001,9000001,18000001,40000001},{0.84895,0.7979,0.6958,0.66517,0.56307,0.4916,0.44055}))</f>
        <v/>
      </c>
      <c r="AA646" s="22">
        <f>IF(W646&lt;0,0,CHOOSE(MATCH(W646,{0,1950001,3300001,6950001,9000001},1),5.105/84.895,10.21/79.79,20.42/69.58,23.483/66.517,33.693/56.307))</f>
        <v/>
      </c>
      <c r="AB646" s="21">
        <f>IF(C646&lt;=2000,0,(MIN(C646,ROUNDDOWN(F646*0.3,0))-2000)*0.1)</f>
        <v/>
      </c>
      <c r="AC646" s="21">
        <f>IF(C646&lt;=2000,0,MIN((C646-2000)*Y646,(R646+S646)*0.2))</f>
        <v/>
      </c>
      <c r="AD646" s="21">
        <f>IF(C646&lt;=2000,0,MIN((C646-2000)*Z646,(T646+U646)*0.2))</f>
        <v/>
      </c>
      <c r="AE646" s="21">
        <f>AC646*AA646</f>
        <v/>
      </c>
      <c r="AF646" s="21">
        <f>ROUNDDOWN(R646,-2)+ROUNDDOWN(S646,-2)</f>
        <v/>
      </c>
      <c r="AG646" s="21">
        <f>ROUNDDOWN(MAX(0,R646-(AB646+AC646+AE646)*0.6),-2)+ROUNDDOWN(MAX(0,S646-(AB646+AC646+AE646)*0.4),-2)</f>
        <v/>
      </c>
      <c r="AH646" s="21">
        <f>ROUNDDOWN(MAX(0,T646-(AB646+AD646)*0.6),-2)+ROUNDDOWN(MAX(0,U646-(AB646+AD646)*0.4),-2)</f>
        <v/>
      </c>
      <c r="AI646" s="21">
        <f>ROUNDDOWN(T646,-2)+ROUNDDOWN(U646,-2)</f>
        <v/>
      </c>
      <c r="AJ646" s="21">
        <f>M646+AF646</f>
        <v/>
      </c>
      <c r="AK646" s="21">
        <f>M646+AG646</f>
        <v/>
      </c>
      <c r="AL646" s="21">
        <f>N646+AH646</f>
        <v/>
      </c>
      <c r="AM646" s="21">
        <f>O646+AI646</f>
        <v/>
      </c>
      <c r="AN646" s="21">
        <f>N646+AI646</f>
        <v/>
      </c>
      <c r="AO646" s="21">
        <f>ROUNDDOWN((R646+S646)*0.2/Y646+2000,0)</f>
        <v/>
      </c>
      <c r="AP646" s="21">
        <f>ROUNDDOWN((T646+U646)*0.2/Z646+2000,0)</f>
        <v/>
      </c>
      <c r="AQ646" s="21">
        <f>AL646-AK646</f>
        <v/>
      </c>
      <c r="AR646" s="21">
        <f>AM646-AK646</f>
        <v/>
      </c>
      <c r="AS646" s="21">
        <f>AM646-AL646</f>
        <v/>
      </c>
      <c r="AT646" s="21">
        <f>AK646+C646-AJ646</f>
        <v/>
      </c>
      <c r="AU646" s="21">
        <f>AL646+C646-AM646</f>
        <v/>
      </c>
      <c r="AV646" s="21">
        <f>AN646+C646-AM646</f>
        <v/>
      </c>
    </row>
    <row r="647">
      <c r="A647" t="inlineStr">
        <is>
          <t>医療費の境目</t>
        </is>
      </c>
      <c r="B647" s="21">
        <f>'3_医療費の境目'!$B$3</f>
        <v/>
      </c>
      <c r="C647" s="21">
        <f>IF('3_医療費の境目'!$B$4="",AO647,'3_医療費の境目'!$B$4)</f>
        <v/>
      </c>
      <c r="D647" s="21">
        <f>'3_医療費の境目'!D647</f>
        <v/>
      </c>
      <c r="E647" s="21">
        <f>ROUND(MIN(B647/12,650000)*12*0.0915+MIN(B647/12,1390000)*12*(0.0504+0)+B647*0.005,0)</f>
        <v/>
      </c>
      <c r="F647" s="21">
        <f>IF(B647&lt;741000,0,IF(B647&lt;2191000,B647-740000,IF(B647&lt;2193000,1451000,IF(B647&lt;2196000,1453000,IF(B647&lt;2200000,1456000,IF(B647&lt;3600000,ROUND(ROUNDDOWN(B647/4,-3)*2.8,0)-80000,IF(B647&lt;6600000,ROUND(ROUNDDOWN(B647/4,-3)*3.2,0)-440000,IF(B647&lt;8500000,ROUNDDOWN(B647*0.9,0)-1100000,B647-1950000))))))))</f>
        <v/>
      </c>
      <c r="G647" s="21">
        <f>IF(F647&gt;23500000,NA(),IF(F647&lt;=4890000,1040000,IF(F647&lt;=6550000,670000,620000)))</f>
        <v/>
      </c>
      <c r="H647" s="21">
        <f>IF(D647&lt;=0,0,MAX(0,MIN(2000000,D647-MIN(100000,ROUNDDOWN(F647*0.05,0)))))</f>
        <v/>
      </c>
      <c r="I647" s="21">
        <f>IF(C647&lt;=2000,0,MIN(C647,ROUNDDOWN(F647*0.4,0))-2000)</f>
        <v/>
      </c>
      <c r="J647" s="21">
        <f>MAX(0,ROUNDDOWN(F647-E647-G647,-3))</f>
        <v/>
      </c>
      <c r="K647" s="21">
        <f>MAX(0,ROUNDDOWN(F647-E647-G647-H647-I647,-3))</f>
        <v/>
      </c>
      <c r="L647" s="21">
        <f>MAX(0,ROUNDDOWN(F647-E647-G647-H647,-3))</f>
        <v/>
      </c>
      <c r="M647" s="21">
        <f>IF(J647&lt;=0,0,ROUNDDOWN((J647*LOOKUP(J647,{0,1950001,3300001,6950001,9000001,18000001,40000001},{0.05,0.1,0.2,0.23,0.33,0.4,0.45})-LOOKUP(J647,{0,1950001,3300001,6950001,9000001,18000001,40000001},{0,97500,427500,636000,1536000,2796000,4796000}))*1.021,-2))</f>
        <v/>
      </c>
      <c r="N647" s="21">
        <f>IF(K647&lt;=0,0,ROUNDDOWN((K647*LOOKUP(K647,{0,1950001,3300001,6950001,9000001,18000001,40000001},{0.05,0.1,0.2,0.23,0.33,0.4,0.45})-LOOKUP(K647,{0,1950001,3300001,6950001,9000001,18000001,40000001},{0,97500,427500,636000,1536000,2796000,4796000}))*1.021,-2))</f>
        <v/>
      </c>
      <c r="O647" s="21">
        <f>IF(L647&lt;=0,0,ROUNDDOWN((L647*LOOKUP(L647,{0,1950001,3300001,6950001,9000001,18000001,40000001},{0.05,0.1,0.2,0.23,0.33,0.4,0.45})-LOOKUP(L647,{0,1950001,3300001,6950001,9000001,18000001,40000001},{0,97500,427500,636000,1536000,2796000,4796000}))*1.021,-2))</f>
        <v/>
      </c>
      <c r="P647" s="21">
        <f>MAX(0,ROUNDDOWN(F647-E647-430000,-3))</f>
        <v/>
      </c>
      <c r="Q647" s="21">
        <f>MAX(0,ROUNDDOWN(F647-E647-430000-H647,-3))</f>
        <v/>
      </c>
      <c r="R647" s="21">
        <f>IF(F647&lt;=450000,0,MAX(0,P647*0.06-MIN(50000,P647)*0.03))</f>
        <v/>
      </c>
      <c r="S647" s="21">
        <f>IF(F647&lt;=450000,0,MAX(0,P647*0.04-MIN(50000,P647)*0.02))</f>
        <v/>
      </c>
      <c r="T647" s="21">
        <f>IF(F647&lt;=450000,0,MAX(0,Q647*0.06-MIN(50000,Q647)*0.03))</f>
        <v/>
      </c>
      <c r="U647" s="21">
        <f>IF(F647&lt;=450000,0,MAX(0,Q647*0.04-MIN(50000,Q647)*0.02))</f>
        <v/>
      </c>
      <c r="V647" s="21">
        <f>50000+MAX(0,G647-480000)</f>
        <v/>
      </c>
      <c r="W647" s="21">
        <f>P647-V647</f>
        <v/>
      </c>
      <c r="X647" s="21">
        <f>Q647-V647</f>
        <v/>
      </c>
      <c r="Y647" s="22">
        <f>IF(W647&lt;0,0.9,LOOKUP(W647,{0,1950001,3300001,6950001,9000001,18000001,40000001},{0.84895,0.7979,0.6958,0.66517,0.56307,0.4916,0.44055}))</f>
        <v/>
      </c>
      <c r="Z647" s="22">
        <f>IF(X647&lt;0,0.9,LOOKUP(X647,{0,1950001,3300001,6950001,9000001,18000001,40000001},{0.84895,0.7979,0.6958,0.66517,0.56307,0.4916,0.44055}))</f>
        <v/>
      </c>
      <c r="AA647" s="22">
        <f>IF(W647&lt;0,0,CHOOSE(MATCH(W647,{0,1950001,3300001,6950001,9000001},1),5.105/84.895,10.21/79.79,20.42/69.58,23.483/66.517,33.693/56.307))</f>
        <v/>
      </c>
      <c r="AB647" s="21">
        <f>IF(C647&lt;=2000,0,(MIN(C647,ROUNDDOWN(F647*0.3,0))-2000)*0.1)</f>
        <v/>
      </c>
      <c r="AC647" s="21">
        <f>IF(C647&lt;=2000,0,MIN((C647-2000)*Y647,(R647+S647)*0.2))</f>
        <v/>
      </c>
      <c r="AD647" s="21">
        <f>IF(C647&lt;=2000,0,MIN((C647-2000)*Z647,(T647+U647)*0.2))</f>
        <v/>
      </c>
      <c r="AE647" s="21">
        <f>AC647*AA647</f>
        <v/>
      </c>
      <c r="AF647" s="21">
        <f>ROUNDDOWN(R647,-2)+ROUNDDOWN(S647,-2)</f>
        <v/>
      </c>
      <c r="AG647" s="21">
        <f>ROUNDDOWN(MAX(0,R647-(AB647+AC647+AE647)*0.6),-2)+ROUNDDOWN(MAX(0,S647-(AB647+AC647+AE647)*0.4),-2)</f>
        <v/>
      </c>
      <c r="AH647" s="21">
        <f>ROUNDDOWN(MAX(0,T647-(AB647+AD647)*0.6),-2)+ROUNDDOWN(MAX(0,U647-(AB647+AD647)*0.4),-2)</f>
        <v/>
      </c>
      <c r="AI647" s="21">
        <f>ROUNDDOWN(T647,-2)+ROUNDDOWN(U647,-2)</f>
        <v/>
      </c>
      <c r="AJ647" s="21">
        <f>M647+AF647</f>
        <v/>
      </c>
      <c r="AK647" s="21">
        <f>M647+AG647</f>
        <v/>
      </c>
      <c r="AL647" s="21">
        <f>N647+AH647</f>
        <v/>
      </c>
      <c r="AM647" s="21">
        <f>O647+AI647</f>
        <v/>
      </c>
      <c r="AN647" s="21">
        <f>N647+AI647</f>
        <v/>
      </c>
      <c r="AO647" s="21">
        <f>ROUNDDOWN((R647+S647)*0.2/Y647+2000,0)</f>
        <v/>
      </c>
      <c r="AP647" s="21">
        <f>ROUNDDOWN((T647+U647)*0.2/Z647+2000,0)</f>
        <v/>
      </c>
      <c r="AQ647" s="21">
        <f>AL647-AK647</f>
        <v/>
      </c>
      <c r="AR647" s="21">
        <f>AM647-AK647</f>
        <v/>
      </c>
      <c r="AS647" s="21">
        <f>AM647-AL647</f>
        <v/>
      </c>
      <c r="AT647" s="21">
        <f>AK647+C647-AJ647</f>
        <v/>
      </c>
      <c r="AU647" s="21">
        <f>AL647+C647-AM647</f>
        <v/>
      </c>
      <c r="AV647" s="21">
        <f>AN647+C647-AM647</f>
        <v/>
      </c>
    </row>
    <row r="648">
      <c r="A648" t="inlineStr">
        <is>
          <t>医療費の境目</t>
        </is>
      </c>
      <c r="B648" s="21">
        <f>'3_医療費の境目'!$B$3</f>
        <v/>
      </c>
      <c r="C648" s="21">
        <f>IF('3_医療費の境目'!$B$4="",AO648,'3_医療費の境目'!$B$4)</f>
        <v/>
      </c>
      <c r="D648" s="21">
        <f>'3_医療費の境目'!D648</f>
        <v/>
      </c>
      <c r="E648" s="21">
        <f>ROUND(MIN(B648/12,650000)*12*0.0915+MIN(B648/12,1390000)*12*(0.0504+0)+B648*0.005,0)</f>
        <v/>
      </c>
      <c r="F648" s="21">
        <f>IF(B648&lt;741000,0,IF(B648&lt;2191000,B648-740000,IF(B648&lt;2193000,1451000,IF(B648&lt;2196000,1453000,IF(B648&lt;2200000,1456000,IF(B648&lt;3600000,ROUND(ROUNDDOWN(B648/4,-3)*2.8,0)-80000,IF(B648&lt;6600000,ROUND(ROUNDDOWN(B648/4,-3)*3.2,0)-440000,IF(B648&lt;8500000,ROUNDDOWN(B648*0.9,0)-1100000,B648-1950000))))))))</f>
        <v/>
      </c>
      <c r="G648" s="21">
        <f>IF(F648&gt;23500000,NA(),IF(F648&lt;=4890000,1040000,IF(F648&lt;=6550000,670000,620000)))</f>
        <v/>
      </c>
      <c r="H648" s="21">
        <f>IF(D648&lt;=0,0,MAX(0,MIN(2000000,D648-MIN(100000,ROUNDDOWN(F648*0.05,0)))))</f>
        <v/>
      </c>
      <c r="I648" s="21">
        <f>IF(C648&lt;=2000,0,MIN(C648,ROUNDDOWN(F648*0.4,0))-2000)</f>
        <v/>
      </c>
      <c r="J648" s="21">
        <f>MAX(0,ROUNDDOWN(F648-E648-G648,-3))</f>
        <v/>
      </c>
      <c r="K648" s="21">
        <f>MAX(0,ROUNDDOWN(F648-E648-G648-H648-I648,-3))</f>
        <v/>
      </c>
      <c r="L648" s="21">
        <f>MAX(0,ROUNDDOWN(F648-E648-G648-H648,-3))</f>
        <v/>
      </c>
      <c r="M648" s="21">
        <f>IF(J648&lt;=0,0,ROUNDDOWN((J648*LOOKUP(J648,{0,1950001,3300001,6950001,9000001,18000001,40000001},{0.05,0.1,0.2,0.23,0.33,0.4,0.45})-LOOKUP(J648,{0,1950001,3300001,6950001,9000001,18000001,40000001},{0,97500,427500,636000,1536000,2796000,4796000}))*1.021,-2))</f>
        <v/>
      </c>
      <c r="N648" s="21">
        <f>IF(K648&lt;=0,0,ROUNDDOWN((K648*LOOKUP(K648,{0,1950001,3300001,6950001,9000001,18000001,40000001},{0.05,0.1,0.2,0.23,0.33,0.4,0.45})-LOOKUP(K648,{0,1950001,3300001,6950001,9000001,18000001,40000001},{0,97500,427500,636000,1536000,2796000,4796000}))*1.021,-2))</f>
        <v/>
      </c>
      <c r="O648" s="21">
        <f>IF(L648&lt;=0,0,ROUNDDOWN((L648*LOOKUP(L648,{0,1950001,3300001,6950001,9000001,18000001,40000001},{0.05,0.1,0.2,0.23,0.33,0.4,0.45})-LOOKUP(L648,{0,1950001,3300001,6950001,9000001,18000001,40000001},{0,97500,427500,636000,1536000,2796000,4796000}))*1.021,-2))</f>
        <v/>
      </c>
      <c r="P648" s="21">
        <f>MAX(0,ROUNDDOWN(F648-E648-430000,-3))</f>
        <v/>
      </c>
      <c r="Q648" s="21">
        <f>MAX(0,ROUNDDOWN(F648-E648-430000-H648,-3))</f>
        <v/>
      </c>
      <c r="R648" s="21">
        <f>IF(F648&lt;=450000,0,MAX(0,P648*0.06-MIN(50000,P648)*0.03))</f>
        <v/>
      </c>
      <c r="S648" s="21">
        <f>IF(F648&lt;=450000,0,MAX(0,P648*0.04-MIN(50000,P648)*0.02))</f>
        <v/>
      </c>
      <c r="T648" s="21">
        <f>IF(F648&lt;=450000,0,MAX(0,Q648*0.06-MIN(50000,Q648)*0.03))</f>
        <v/>
      </c>
      <c r="U648" s="21">
        <f>IF(F648&lt;=450000,0,MAX(0,Q648*0.04-MIN(50000,Q648)*0.02))</f>
        <v/>
      </c>
      <c r="V648" s="21">
        <f>50000+MAX(0,G648-480000)</f>
        <v/>
      </c>
      <c r="W648" s="21">
        <f>P648-V648</f>
        <v/>
      </c>
      <c r="X648" s="21">
        <f>Q648-V648</f>
        <v/>
      </c>
      <c r="Y648" s="22">
        <f>IF(W648&lt;0,0.9,LOOKUP(W648,{0,1950001,3300001,6950001,9000001,18000001,40000001},{0.84895,0.7979,0.6958,0.66517,0.56307,0.4916,0.44055}))</f>
        <v/>
      </c>
      <c r="Z648" s="22">
        <f>IF(X648&lt;0,0.9,LOOKUP(X648,{0,1950001,3300001,6950001,9000001,18000001,40000001},{0.84895,0.7979,0.6958,0.66517,0.56307,0.4916,0.44055}))</f>
        <v/>
      </c>
      <c r="AA648" s="22">
        <f>IF(W648&lt;0,0,CHOOSE(MATCH(W648,{0,1950001,3300001,6950001,9000001},1),5.105/84.895,10.21/79.79,20.42/69.58,23.483/66.517,33.693/56.307))</f>
        <v/>
      </c>
      <c r="AB648" s="21">
        <f>IF(C648&lt;=2000,0,(MIN(C648,ROUNDDOWN(F648*0.3,0))-2000)*0.1)</f>
        <v/>
      </c>
      <c r="AC648" s="21">
        <f>IF(C648&lt;=2000,0,MIN((C648-2000)*Y648,(R648+S648)*0.2))</f>
        <v/>
      </c>
      <c r="AD648" s="21">
        <f>IF(C648&lt;=2000,0,MIN((C648-2000)*Z648,(T648+U648)*0.2))</f>
        <v/>
      </c>
      <c r="AE648" s="21">
        <f>AC648*AA648</f>
        <v/>
      </c>
      <c r="AF648" s="21">
        <f>ROUNDDOWN(R648,-2)+ROUNDDOWN(S648,-2)</f>
        <v/>
      </c>
      <c r="AG648" s="21">
        <f>ROUNDDOWN(MAX(0,R648-(AB648+AC648+AE648)*0.6),-2)+ROUNDDOWN(MAX(0,S648-(AB648+AC648+AE648)*0.4),-2)</f>
        <v/>
      </c>
      <c r="AH648" s="21">
        <f>ROUNDDOWN(MAX(0,T648-(AB648+AD648)*0.6),-2)+ROUNDDOWN(MAX(0,U648-(AB648+AD648)*0.4),-2)</f>
        <v/>
      </c>
      <c r="AI648" s="21">
        <f>ROUNDDOWN(T648,-2)+ROUNDDOWN(U648,-2)</f>
        <v/>
      </c>
      <c r="AJ648" s="21">
        <f>M648+AF648</f>
        <v/>
      </c>
      <c r="AK648" s="21">
        <f>M648+AG648</f>
        <v/>
      </c>
      <c r="AL648" s="21">
        <f>N648+AH648</f>
        <v/>
      </c>
      <c r="AM648" s="21">
        <f>O648+AI648</f>
        <v/>
      </c>
      <c r="AN648" s="21">
        <f>N648+AI648</f>
        <v/>
      </c>
      <c r="AO648" s="21">
        <f>ROUNDDOWN((R648+S648)*0.2/Y648+2000,0)</f>
        <v/>
      </c>
      <c r="AP648" s="21">
        <f>ROUNDDOWN((T648+U648)*0.2/Z648+2000,0)</f>
        <v/>
      </c>
      <c r="AQ648" s="21">
        <f>AL648-AK648</f>
        <v/>
      </c>
      <c r="AR648" s="21">
        <f>AM648-AK648</f>
        <v/>
      </c>
      <c r="AS648" s="21">
        <f>AM648-AL648</f>
        <v/>
      </c>
      <c r="AT648" s="21">
        <f>AK648+C648-AJ648</f>
        <v/>
      </c>
      <c r="AU648" s="21">
        <f>AL648+C648-AM648</f>
        <v/>
      </c>
      <c r="AV648" s="21">
        <f>AN648+C648-AM648</f>
        <v/>
      </c>
    </row>
    <row r="649">
      <c r="A649" t="inlineStr">
        <is>
          <t>医療費の境目</t>
        </is>
      </c>
      <c r="B649" s="21">
        <f>'3_医療費の境目'!$B$3</f>
        <v/>
      </c>
      <c r="C649" s="21">
        <f>IF('3_医療費の境目'!$B$4="",AO649,'3_医療費の境目'!$B$4)</f>
        <v/>
      </c>
      <c r="D649" s="21">
        <f>'3_医療費の境目'!D649</f>
        <v/>
      </c>
      <c r="E649" s="21">
        <f>ROUND(MIN(B649/12,650000)*12*0.0915+MIN(B649/12,1390000)*12*(0.0504+0)+B649*0.005,0)</f>
        <v/>
      </c>
      <c r="F649" s="21">
        <f>IF(B649&lt;741000,0,IF(B649&lt;2191000,B649-740000,IF(B649&lt;2193000,1451000,IF(B649&lt;2196000,1453000,IF(B649&lt;2200000,1456000,IF(B649&lt;3600000,ROUND(ROUNDDOWN(B649/4,-3)*2.8,0)-80000,IF(B649&lt;6600000,ROUND(ROUNDDOWN(B649/4,-3)*3.2,0)-440000,IF(B649&lt;8500000,ROUNDDOWN(B649*0.9,0)-1100000,B649-1950000))))))))</f>
        <v/>
      </c>
      <c r="G649" s="21">
        <f>IF(F649&gt;23500000,NA(),IF(F649&lt;=4890000,1040000,IF(F649&lt;=6550000,670000,620000)))</f>
        <v/>
      </c>
      <c r="H649" s="21">
        <f>IF(D649&lt;=0,0,MAX(0,MIN(2000000,D649-MIN(100000,ROUNDDOWN(F649*0.05,0)))))</f>
        <v/>
      </c>
      <c r="I649" s="21">
        <f>IF(C649&lt;=2000,0,MIN(C649,ROUNDDOWN(F649*0.4,0))-2000)</f>
        <v/>
      </c>
      <c r="J649" s="21">
        <f>MAX(0,ROUNDDOWN(F649-E649-G649,-3))</f>
        <v/>
      </c>
      <c r="K649" s="21">
        <f>MAX(0,ROUNDDOWN(F649-E649-G649-H649-I649,-3))</f>
        <v/>
      </c>
      <c r="L649" s="21">
        <f>MAX(0,ROUNDDOWN(F649-E649-G649-H649,-3))</f>
        <v/>
      </c>
      <c r="M649" s="21">
        <f>IF(J649&lt;=0,0,ROUNDDOWN((J649*LOOKUP(J649,{0,1950001,3300001,6950001,9000001,18000001,40000001},{0.05,0.1,0.2,0.23,0.33,0.4,0.45})-LOOKUP(J649,{0,1950001,3300001,6950001,9000001,18000001,40000001},{0,97500,427500,636000,1536000,2796000,4796000}))*1.021,-2))</f>
        <v/>
      </c>
      <c r="N649" s="21">
        <f>IF(K649&lt;=0,0,ROUNDDOWN((K649*LOOKUP(K649,{0,1950001,3300001,6950001,9000001,18000001,40000001},{0.05,0.1,0.2,0.23,0.33,0.4,0.45})-LOOKUP(K649,{0,1950001,3300001,6950001,9000001,18000001,40000001},{0,97500,427500,636000,1536000,2796000,4796000}))*1.021,-2))</f>
        <v/>
      </c>
      <c r="O649" s="21">
        <f>IF(L649&lt;=0,0,ROUNDDOWN((L649*LOOKUP(L649,{0,1950001,3300001,6950001,9000001,18000001,40000001},{0.05,0.1,0.2,0.23,0.33,0.4,0.45})-LOOKUP(L649,{0,1950001,3300001,6950001,9000001,18000001,40000001},{0,97500,427500,636000,1536000,2796000,4796000}))*1.021,-2))</f>
        <v/>
      </c>
      <c r="P649" s="21">
        <f>MAX(0,ROUNDDOWN(F649-E649-430000,-3))</f>
        <v/>
      </c>
      <c r="Q649" s="21">
        <f>MAX(0,ROUNDDOWN(F649-E649-430000-H649,-3))</f>
        <v/>
      </c>
      <c r="R649" s="21">
        <f>IF(F649&lt;=450000,0,MAX(0,P649*0.06-MIN(50000,P649)*0.03))</f>
        <v/>
      </c>
      <c r="S649" s="21">
        <f>IF(F649&lt;=450000,0,MAX(0,P649*0.04-MIN(50000,P649)*0.02))</f>
        <v/>
      </c>
      <c r="T649" s="21">
        <f>IF(F649&lt;=450000,0,MAX(0,Q649*0.06-MIN(50000,Q649)*0.03))</f>
        <v/>
      </c>
      <c r="U649" s="21">
        <f>IF(F649&lt;=450000,0,MAX(0,Q649*0.04-MIN(50000,Q649)*0.02))</f>
        <v/>
      </c>
      <c r="V649" s="21">
        <f>50000+MAX(0,G649-480000)</f>
        <v/>
      </c>
      <c r="W649" s="21">
        <f>P649-V649</f>
        <v/>
      </c>
      <c r="X649" s="21">
        <f>Q649-V649</f>
        <v/>
      </c>
      <c r="Y649" s="22">
        <f>IF(W649&lt;0,0.9,LOOKUP(W649,{0,1950001,3300001,6950001,9000001,18000001,40000001},{0.84895,0.7979,0.6958,0.66517,0.56307,0.4916,0.44055}))</f>
        <v/>
      </c>
      <c r="Z649" s="22">
        <f>IF(X649&lt;0,0.9,LOOKUP(X649,{0,1950001,3300001,6950001,9000001,18000001,40000001},{0.84895,0.7979,0.6958,0.66517,0.56307,0.4916,0.44055}))</f>
        <v/>
      </c>
      <c r="AA649" s="22">
        <f>IF(W649&lt;0,0,CHOOSE(MATCH(W649,{0,1950001,3300001,6950001,9000001},1),5.105/84.895,10.21/79.79,20.42/69.58,23.483/66.517,33.693/56.307))</f>
        <v/>
      </c>
      <c r="AB649" s="21">
        <f>IF(C649&lt;=2000,0,(MIN(C649,ROUNDDOWN(F649*0.3,0))-2000)*0.1)</f>
        <v/>
      </c>
      <c r="AC649" s="21">
        <f>IF(C649&lt;=2000,0,MIN((C649-2000)*Y649,(R649+S649)*0.2))</f>
        <v/>
      </c>
      <c r="AD649" s="21">
        <f>IF(C649&lt;=2000,0,MIN((C649-2000)*Z649,(T649+U649)*0.2))</f>
        <v/>
      </c>
      <c r="AE649" s="21">
        <f>AC649*AA649</f>
        <v/>
      </c>
      <c r="AF649" s="21">
        <f>ROUNDDOWN(R649,-2)+ROUNDDOWN(S649,-2)</f>
        <v/>
      </c>
      <c r="AG649" s="21">
        <f>ROUNDDOWN(MAX(0,R649-(AB649+AC649+AE649)*0.6),-2)+ROUNDDOWN(MAX(0,S649-(AB649+AC649+AE649)*0.4),-2)</f>
        <v/>
      </c>
      <c r="AH649" s="21">
        <f>ROUNDDOWN(MAX(0,T649-(AB649+AD649)*0.6),-2)+ROUNDDOWN(MAX(0,U649-(AB649+AD649)*0.4),-2)</f>
        <v/>
      </c>
      <c r="AI649" s="21">
        <f>ROUNDDOWN(T649,-2)+ROUNDDOWN(U649,-2)</f>
        <v/>
      </c>
      <c r="AJ649" s="21">
        <f>M649+AF649</f>
        <v/>
      </c>
      <c r="AK649" s="21">
        <f>M649+AG649</f>
        <v/>
      </c>
      <c r="AL649" s="21">
        <f>N649+AH649</f>
        <v/>
      </c>
      <c r="AM649" s="21">
        <f>O649+AI649</f>
        <v/>
      </c>
      <c r="AN649" s="21">
        <f>N649+AI649</f>
        <v/>
      </c>
      <c r="AO649" s="21">
        <f>ROUNDDOWN((R649+S649)*0.2/Y649+2000,0)</f>
        <v/>
      </c>
      <c r="AP649" s="21">
        <f>ROUNDDOWN((T649+U649)*0.2/Z649+2000,0)</f>
        <v/>
      </c>
      <c r="AQ649" s="21">
        <f>AL649-AK649</f>
        <v/>
      </c>
      <c r="AR649" s="21">
        <f>AM649-AK649</f>
        <v/>
      </c>
      <c r="AS649" s="21">
        <f>AM649-AL649</f>
        <v/>
      </c>
      <c r="AT649" s="21">
        <f>AK649+C649-AJ649</f>
        <v/>
      </c>
      <c r="AU649" s="21">
        <f>AL649+C649-AM649</f>
        <v/>
      </c>
      <c r="AV649" s="21">
        <f>AN649+C649-AM649</f>
        <v/>
      </c>
    </row>
    <row r="650">
      <c r="A650" t="inlineStr">
        <is>
          <t>医療費の境目</t>
        </is>
      </c>
      <c r="B650" s="21">
        <f>'3_医療費の境目'!$B$3</f>
        <v/>
      </c>
      <c r="C650" s="21">
        <f>IF('3_医療費の境目'!$B$4="",AO650,'3_医療費の境目'!$B$4)</f>
        <v/>
      </c>
      <c r="D650" s="21">
        <f>'3_医療費の境目'!D650</f>
        <v/>
      </c>
      <c r="E650" s="21">
        <f>ROUND(MIN(B650/12,650000)*12*0.0915+MIN(B650/12,1390000)*12*(0.0504+0)+B650*0.005,0)</f>
        <v/>
      </c>
      <c r="F650" s="21">
        <f>IF(B650&lt;741000,0,IF(B650&lt;2191000,B650-740000,IF(B650&lt;2193000,1451000,IF(B650&lt;2196000,1453000,IF(B650&lt;2200000,1456000,IF(B650&lt;3600000,ROUND(ROUNDDOWN(B650/4,-3)*2.8,0)-80000,IF(B650&lt;6600000,ROUND(ROUNDDOWN(B650/4,-3)*3.2,0)-440000,IF(B650&lt;8500000,ROUNDDOWN(B650*0.9,0)-1100000,B650-1950000))))))))</f>
        <v/>
      </c>
      <c r="G650" s="21">
        <f>IF(F650&gt;23500000,NA(),IF(F650&lt;=4890000,1040000,IF(F650&lt;=6550000,670000,620000)))</f>
        <v/>
      </c>
      <c r="H650" s="21">
        <f>IF(D650&lt;=0,0,MAX(0,MIN(2000000,D650-MIN(100000,ROUNDDOWN(F650*0.05,0)))))</f>
        <v/>
      </c>
      <c r="I650" s="21">
        <f>IF(C650&lt;=2000,0,MIN(C650,ROUNDDOWN(F650*0.4,0))-2000)</f>
        <v/>
      </c>
      <c r="J650" s="21">
        <f>MAX(0,ROUNDDOWN(F650-E650-G650,-3))</f>
        <v/>
      </c>
      <c r="K650" s="21">
        <f>MAX(0,ROUNDDOWN(F650-E650-G650-H650-I650,-3))</f>
        <v/>
      </c>
      <c r="L650" s="21">
        <f>MAX(0,ROUNDDOWN(F650-E650-G650-H650,-3))</f>
        <v/>
      </c>
      <c r="M650" s="21">
        <f>IF(J650&lt;=0,0,ROUNDDOWN((J650*LOOKUP(J650,{0,1950001,3300001,6950001,9000001,18000001,40000001},{0.05,0.1,0.2,0.23,0.33,0.4,0.45})-LOOKUP(J650,{0,1950001,3300001,6950001,9000001,18000001,40000001},{0,97500,427500,636000,1536000,2796000,4796000}))*1.021,-2))</f>
        <v/>
      </c>
      <c r="N650" s="21">
        <f>IF(K650&lt;=0,0,ROUNDDOWN((K650*LOOKUP(K650,{0,1950001,3300001,6950001,9000001,18000001,40000001},{0.05,0.1,0.2,0.23,0.33,0.4,0.45})-LOOKUP(K650,{0,1950001,3300001,6950001,9000001,18000001,40000001},{0,97500,427500,636000,1536000,2796000,4796000}))*1.021,-2))</f>
        <v/>
      </c>
      <c r="O650" s="21">
        <f>IF(L650&lt;=0,0,ROUNDDOWN((L650*LOOKUP(L650,{0,1950001,3300001,6950001,9000001,18000001,40000001},{0.05,0.1,0.2,0.23,0.33,0.4,0.45})-LOOKUP(L650,{0,1950001,3300001,6950001,9000001,18000001,40000001},{0,97500,427500,636000,1536000,2796000,4796000}))*1.021,-2))</f>
        <v/>
      </c>
      <c r="P650" s="21">
        <f>MAX(0,ROUNDDOWN(F650-E650-430000,-3))</f>
        <v/>
      </c>
      <c r="Q650" s="21">
        <f>MAX(0,ROUNDDOWN(F650-E650-430000-H650,-3))</f>
        <v/>
      </c>
      <c r="R650" s="21">
        <f>IF(F650&lt;=450000,0,MAX(0,P650*0.06-MIN(50000,P650)*0.03))</f>
        <v/>
      </c>
      <c r="S650" s="21">
        <f>IF(F650&lt;=450000,0,MAX(0,P650*0.04-MIN(50000,P650)*0.02))</f>
        <v/>
      </c>
      <c r="T650" s="21">
        <f>IF(F650&lt;=450000,0,MAX(0,Q650*0.06-MIN(50000,Q650)*0.03))</f>
        <v/>
      </c>
      <c r="U650" s="21">
        <f>IF(F650&lt;=450000,0,MAX(0,Q650*0.04-MIN(50000,Q650)*0.02))</f>
        <v/>
      </c>
      <c r="V650" s="21">
        <f>50000+MAX(0,G650-480000)</f>
        <v/>
      </c>
      <c r="W650" s="21">
        <f>P650-V650</f>
        <v/>
      </c>
      <c r="X650" s="21">
        <f>Q650-V650</f>
        <v/>
      </c>
      <c r="Y650" s="22">
        <f>IF(W650&lt;0,0.9,LOOKUP(W650,{0,1950001,3300001,6950001,9000001,18000001,40000001},{0.84895,0.7979,0.6958,0.66517,0.56307,0.4916,0.44055}))</f>
        <v/>
      </c>
      <c r="Z650" s="22">
        <f>IF(X650&lt;0,0.9,LOOKUP(X650,{0,1950001,3300001,6950001,9000001,18000001,40000001},{0.84895,0.7979,0.6958,0.66517,0.56307,0.4916,0.44055}))</f>
        <v/>
      </c>
      <c r="AA650" s="22">
        <f>IF(W650&lt;0,0,CHOOSE(MATCH(W650,{0,1950001,3300001,6950001,9000001},1),5.105/84.895,10.21/79.79,20.42/69.58,23.483/66.517,33.693/56.307))</f>
        <v/>
      </c>
      <c r="AB650" s="21">
        <f>IF(C650&lt;=2000,0,(MIN(C650,ROUNDDOWN(F650*0.3,0))-2000)*0.1)</f>
        <v/>
      </c>
      <c r="AC650" s="21">
        <f>IF(C650&lt;=2000,0,MIN((C650-2000)*Y650,(R650+S650)*0.2))</f>
        <v/>
      </c>
      <c r="AD650" s="21">
        <f>IF(C650&lt;=2000,0,MIN((C650-2000)*Z650,(T650+U650)*0.2))</f>
        <v/>
      </c>
      <c r="AE650" s="21">
        <f>AC650*AA650</f>
        <v/>
      </c>
      <c r="AF650" s="21">
        <f>ROUNDDOWN(R650,-2)+ROUNDDOWN(S650,-2)</f>
        <v/>
      </c>
      <c r="AG650" s="21">
        <f>ROUNDDOWN(MAX(0,R650-(AB650+AC650+AE650)*0.6),-2)+ROUNDDOWN(MAX(0,S650-(AB650+AC650+AE650)*0.4),-2)</f>
        <v/>
      </c>
      <c r="AH650" s="21">
        <f>ROUNDDOWN(MAX(0,T650-(AB650+AD650)*0.6),-2)+ROUNDDOWN(MAX(0,U650-(AB650+AD650)*0.4),-2)</f>
        <v/>
      </c>
      <c r="AI650" s="21">
        <f>ROUNDDOWN(T650,-2)+ROUNDDOWN(U650,-2)</f>
        <v/>
      </c>
      <c r="AJ650" s="21">
        <f>M650+AF650</f>
        <v/>
      </c>
      <c r="AK650" s="21">
        <f>M650+AG650</f>
        <v/>
      </c>
      <c r="AL650" s="21">
        <f>N650+AH650</f>
        <v/>
      </c>
      <c r="AM650" s="21">
        <f>O650+AI650</f>
        <v/>
      </c>
      <c r="AN650" s="21">
        <f>N650+AI650</f>
        <v/>
      </c>
      <c r="AO650" s="21">
        <f>ROUNDDOWN((R650+S650)*0.2/Y650+2000,0)</f>
        <v/>
      </c>
      <c r="AP650" s="21">
        <f>ROUNDDOWN((T650+U650)*0.2/Z650+2000,0)</f>
        <v/>
      </c>
      <c r="AQ650" s="21">
        <f>AL650-AK650</f>
        <v/>
      </c>
      <c r="AR650" s="21">
        <f>AM650-AK650</f>
        <v/>
      </c>
      <c r="AS650" s="21">
        <f>AM650-AL650</f>
        <v/>
      </c>
      <c r="AT650" s="21">
        <f>AK650+C650-AJ650</f>
        <v/>
      </c>
      <c r="AU650" s="21">
        <f>AL650+C650-AM650</f>
        <v/>
      </c>
      <c r="AV650" s="21">
        <f>AN650+C650-AM650</f>
        <v/>
      </c>
    </row>
    <row r="651">
      <c r="A651" t="inlineStr">
        <is>
          <t>医療費の境目</t>
        </is>
      </c>
      <c r="B651" s="21">
        <f>'3_医療費の境目'!$B$3</f>
        <v/>
      </c>
      <c r="C651" s="21">
        <f>IF('3_医療費の境目'!$B$4="",AO651,'3_医療費の境目'!$B$4)</f>
        <v/>
      </c>
      <c r="D651" s="21">
        <f>'3_医療費の境目'!D651</f>
        <v/>
      </c>
      <c r="E651" s="21">
        <f>ROUND(MIN(B651/12,650000)*12*0.0915+MIN(B651/12,1390000)*12*(0.0504+0)+B651*0.005,0)</f>
        <v/>
      </c>
      <c r="F651" s="21">
        <f>IF(B651&lt;741000,0,IF(B651&lt;2191000,B651-740000,IF(B651&lt;2193000,1451000,IF(B651&lt;2196000,1453000,IF(B651&lt;2200000,1456000,IF(B651&lt;3600000,ROUND(ROUNDDOWN(B651/4,-3)*2.8,0)-80000,IF(B651&lt;6600000,ROUND(ROUNDDOWN(B651/4,-3)*3.2,0)-440000,IF(B651&lt;8500000,ROUNDDOWN(B651*0.9,0)-1100000,B651-1950000))))))))</f>
        <v/>
      </c>
      <c r="G651" s="21">
        <f>IF(F651&gt;23500000,NA(),IF(F651&lt;=4890000,1040000,IF(F651&lt;=6550000,670000,620000)))</f>
        <v/>
      </c>
      <c r="H651" s="21">
        <f>IF(D651&lt;=0,0,MAX(0,MIN(2000000,D651-MIN(100000,ROUNDDOWN(F651*0.05,0)))))</f>
        <v/>
      </c>
      <c r="I651" s="21">
        <f>IF(C651&lt;=2000,0,MIN(C651,ROUNDDOWN(F651*0.4,0))-2000)</f>
        <v/>
      </c>
      <c r="J651" s="21">
        <f>MAX(0,ROUNDDOWN(F651-E651-G651,-3))</f>
        <v/>
      </c>
      <c r="K651" s="21">
        <f>MAX(0,ROUNDDOWN(F651-E651-G651-H651-I651,-3))</f>
        <v/>
      </c>
      <c r="L651" s="21">
        <f>MAX(0,ROUNDDOWN(F651-E651-G651-H651,-3))</f>
        <v/>
      </c>
      <c r="M651" s="21">
        <f>IF(J651&lt;=0,0,ROUNDDOWN((J651*LOOKUP(J651,{0,1950001,3300001,6950001,9000001,18000001,40000001},{0.05,0.1,0.2,0.23,0.33,0.4,0.45})-LOOKUP(J651,{0,1950001,3300001,6950001,9000001,18000001,40000001},{0,97500,427500,636000,1536000,2796000,4796000}))*1.021,-2))</f>
        <v/>
      </c>
      <c r="N651" s="21">
        <f>IF(K651&lt;=0,0,ROUNDDOWN((K651*LOOKUP(K651,{0,1950001,3300001,6950001,9000001,18000001,40000001},{0.05,0.1,0.2,0.23,0.33,0.4,0.45})-LOOKUP(K651,{0,1950001,3300001,6950001,9000001,18000001,40000001},{0,97500,427500,636000,1536000,2796000,4796000}))*1.021,-2))</f>
        <v/>
      </c>
      <c r="O651" s="21">
        <f>IF(L651&lt;=0,0,ROUNDDOWN((L651*LOOKUP(L651,{0,1950001,3300001,6950001,9000001,18000001,40000001},{0.05,0.1,0.2,0.23,0.33,0.4,0.45})-LOOKUP(L651,{0,1950001,3300001,6950001,9000001,18000001,40000001},{0,97500,427500,636000,1536000,2796000,4796000}))*1.021,-2))</f>
        <v/>
      </c>
      <c r="P651" s="21">
        <f>MAX(0,ROUNDDOWN(F651-E651-430000,-3))</f>
        <v/>
      </c>
      <c r="Q651" s="21">
        <f>MAX(0,ROUNDDOWN(F651-E651-430000-H651,-3))</f>
        <v/>
      </c>
      <c r="R651" s="21">
        <f>IF(F651&lt;=450000,0,MAX(0,P651*0.06-MIN(50000,P651)*0.03))</f>
        <v/>
      </c>
      <c r="S651" s="21">
        <f>IF(F651&lt;=450000,0,MAX(0,P651*0.04-MIN(50000,P651)*0.02))</f>
        <v/>
      </c>
      <c r="T651" s="21">
        <f>IF(F651&lt;=450000,0,MAX(0,Q651*0.06-MIN(50000,Q651)*0.03))</f>
        <v/>
      </c>
      <c r="U651" s="21">
        <f>IF(F651&lt;=450000,0,MAX(0,Q651*0.04-MIN(50000,Q651)*0.02))</f>
        <v/>
      </c>
      <c r="V651" s="21">
        <f>50000+MAX(0,G651-480000)</f>
        <v/>
      </c>
      <c r="W651" s="21">
        <f>P651-V651</f>
        <v/>
      </c>
      <c r="X651" s="21">
        <f>Q651-V651</f>
        <v/>
      </c>
      <c r="Y651" s="22">
        <f>IF(W651&lt;0,0.9,LOOKUP(W651,{0,1950001,3300001,6950001,9000001,18000001,40000001},{0.84895,0.7979,0.6958,0.66517,0.56307,0.4916,0.44055}))</f>
        <v/>
      </c>
      <c r="Z651" s="22">
        <f>IF(X651&lt;0,0.9,LOOKUP(X651,{0,1950001,3300001,6950001,9000001,18000001,40000001},{0.84895,0.7979,0.6958,0.66517,0.56307,0.4916,0.44055}))</f>
        <v/>
      </c>
      <c r="AA651" s="22">
        <f>IF(W651&lt;0,0,CHOOSE(MATCH(W651,{0,1950001,3300001,6950001,9000001},1),5.105/84.895,10.21/79.79,20.42/69.58,23.483/66.517,33.693/56.307))</f>
        <v/>
      </c>
      <c r="AB651" s="21">
        <f>IF(C651&lt;=2000,0,(MIN(C651,ROUNDDOWN(F651*0.3,0))-2000)*0.1)</f>
        <v/>
      </c>
      <c r="AC651" s="21">
        <f>IF(C651&lt;=2000,0,MIN((C651-2000)*Y651,(R651+S651)*0.2))</f>
        <v/>
      </c>
      <c r="AD651" s="21">
        <f>IF(C651&lt;=2000,0,MIN((C651-2000)*Z651,(T651+U651)*0.2))</f>
        <v/>
      </c>
      <c r="AE651" s="21">
        <f>AC651*AA651</f>
        <v/>
      </c>
      <c r="AF651" s="21">
        <f>ROUNDDOWN(R651,-2)+ROUNDDOWN(S651,-2)</f>
        <v/>
      </c>
      <c r="AG651" s="21">
        <f>ROUNDDOWN(MAX(0,R651-(AB651+AC651+AE651)*0.6),-2)+ROUNDDOWN(MAX(0,S651-(AB651+AC651+AE651)*0.4),-2)</f>
        <v/>
      </c>
      <c r="AH651" s="21">
        <f>ROUNDDOWN(MAX(0,T651-(AB651+AD651)*0.6),-2)+ROUNDDOWN(MAX(0,U651-(AB651+AD651)*0.4),-2)</f>
        <v/>
      </c>
      <c r="AI651" s="21">
        <f>ROUNDDOWN(T651,-2)+ROUNDDOWN(U651,-2)</f>
        <v/>
      </c>
      <c r="AJ651" s="21">
        <f>M651+AF651</f>
        <v/>
      </c>
      <c r="AK651" s="21">
        <f>M651+AG651</f>
        <v/>
      </c>
      <c r="AL651" s="21">
        <f>N651+AH651</f>
        <v/>
      </c>
      <c r="AM651" s="21">
        <f>O651+AI651</f>
        <v/>
      </c>
      <c r="AN651" s="21">
        <f>N651+AI651</f>
        <v/>
      </c>
      <c r="AO651" s="21">
        <f>ROUNDDOWN((R651+S651)*0.2/Y651+2000,0)</f>
        <v/>
      </c>
      <c r="AP651" s="21">
        <f>ROUNDDOWN((T651+U651)*0.2/Z651+2000,0)</f>
        <v/>
      </c>
      <c r="AQ651" s="21">
        <f>AL651-AK651</f>
        <v/>
      </c>
      <c r="AR651" s="21">
        <f>AM651-AK651</f>
        <v/>
      </c>
      <c r="AS651" s="21">
        <f>AM651-AL651</f>
        <v/>
      </c>
      <c r="AT651" s="21">
        <f>AK651+C651-AJ651</f>
        <v/>
      </c>
      <c r="AU651" s="21">
        <f>AL651+C651-AM651</f>
        <v/>
      </c>
      <c r="AV651" s="21">
        <f>AN651+C651-AM651</f>
        <v/>
      </c>
    </row>
    <row r="652">
      <c r="A652" t="inlineStr">
        <is>
          <t>医療費の境目</t>
        </is>
      </c>
      <c r="B652" s="21">
        <f>'3_医療費の境目'!$B$3</f>
        <v/>
      </c>
      <c r="C652" s="21">
        <f>IF('3_医療費の境目'!$B$4="",AO652,'3_医療費の境目'!$B$4)</f>
        <v/>
      </c>
      <c r="D652" s="21">
        <f>'3_医療費の境目'!D652</f>
        <v/>
      </c>
      <c r="E652" s="21">
        <f>ROUND(MIN(B652/12,650000)*12*0.0915+MIN(B652/12,1390000)*12*(0.0504+0)+B652*0.005,0)</f>
        <v/>
      </c>
      <c r="F652" s="21">
        <f>IF(B652&lt;741000,0,IF(B652&lt;2191000,B652-740000,IF(B652&lt;2193000,1451000,IF(B652&lt;2196000,1453000,IF(B652&lt;2200000,1456000,IF(B652&lt;3600000,ROUND(ROUNDDOWN(B652/4,-3)*2.8,0)-80000,IF(B652&lt;6600000,ROUND(ROUNDDOWN(B652/4,-3)*3.2,0)-440000,IF(B652&lt;8500000,ROUNDDOWN(B652*0.9,0)-1100000,B652-1950000))))))))</f>
        <v/>
      </c>
      <c r="G652" s="21">
        <f>IF(F652&gt;23500000,NA(),IF(F652&lt;=4890000,1040000,IF(F652&lt;=6550000,670000,620000)))</f>
        <v/>
      </c>
      <c r="H652" s="21">
        <f>IF(D652&lt;=0,0,MAX(0,MIN(2000000,D652-MIN(100000,ROUNDDOWN(F652*0.05,0)))))</f>
        <v/>
      </c>
      <c r="I652" s="21">
        <f>IF(C652&lt;=2000,0,MIN(C652,ROUNDDOWN(F652*0.4,0))-2000)</f>
        <v/>
      </c>
      <c r="J652" s="21">
        <f>MAX(0,ROUNDDOWN(F652-E652-G652,-3))</f>
        <v/>
      </c>
      <c r="K652" s="21">
        <f>MAX(0,ROUNDDOWN(F652-E652-G652-H652-I652,-3))</f>
        <v/>
      </c>
      <c r="L652" s="21">
        <f>MAX(0,ROUNDDOWN(F652-E652-G652-H652,-3))</f>
        <v/>
      </c>
      <c r="M652" s="21">
        <f>IF(J652&lt;=0,0,ROUNDDOWN((J652*LOOKUP(J652,{0,1950001,3300001,6950001,9000001,18000001,40000001},{0.05,0.1,0.2,0.23,0.33,0.4,0.45})-LOOKUP(J652,{0,1950001,3300001,6950001,9000001,18000001,40000001},{0,97500,427500,636000,1536000,2796000,4796000}))*1.021,-2))</f>
        <v/>
      </c>
      <c r="N652" s="21">
        <f>IF(K652&lt;=0,0,ROUNDDOWN((K652*LOOKUP(K652,{0,1950001,3300001,6950001,9000001,18000001,40000001},{0.05,0.1,0.2,0.23,0.33,0.4,0.45})-LOOKUP(K652,{0,1950001,3300001,6950001,9000001,18000001,40000001},{0,97500,427500,636000,1536000,2796000,4796000}))*1.021,-2))</f>
        <v/>
      </c>
      <c r="O652" s="21">
        <f>IF(L652&lt;=0,0,ROUNDDOWN((L652*LOOKUP(L652,{0,1950001,3300001,6950001,9000001,18000001,40000001},{0.05,0.1,0.2,0.23,0.33,0.4,0.45})-LOOKUP(L652,{0,1950001,3300001,6950001,9000001,18000001,40000001},{0,97500,427500,636000,1536000,2796000,4796000}))*1.021,-2))</f>
        <v/>
      </c>
      <c r="P652" s="21">
        <f>MAX(0,ROUNDDOWN(F652-E652-430000,-3))</f>
        <v/>
      </c>
      <c r="Q652" s="21">
        <f>MAX(0,ROUNDDOWN(F652-E652-430000-H652,-3))</f>
        <v/>
      </c>
      <c r="R652" s="21">
        <f>IF(F652&lt;=450000,0,MAX(0,P652*0.06-MIN(50000,P652)*0.03))</f>
        <v/>
      </c>
      <c r="S652" s="21">
        <f>IF(F652&lt;=450000,0,MAX(0,P652*0.04-MIN(50000,P652)*0.02))</f>
        <v/>
      </c>
      <c r="T652" s="21">
        <f>IF(F652&lt;=450000,0,MAX(0,Q652*0.06-MIN(50000,Q652)*0.03))</f>
        <v/>
      </c>
      <c r="U652" s="21">
        <f>IF(F652&lt;=450000,0,MAX(0,Q652*0.04-MIN(50000,Q652)*0.02))</f>
        <v/>
      </c>
      <c r="V652" s="21">
        <f>50000+MAX(0,G652-480000)</f>
        <v/>
      </c>
      <c r="W652" s="21">
        <f>P652-V652</f>
        <v/>
      </c>
      <c r="X652" s="21">
        <f>Q652-V652</f>
        <v/>
      </c>
      <c r="Y652" s="22">
        <f>IF(W652&lt;0,0.9,LOOKUP(W652,{0,1950001,3300001,6950001,9000001,18000001,40000001},{0.84895,0.7979,0.6958,0.66517,0.56307,0.4916,0.44055}))</f>
        <v/>
      </c>
      <c r="Z652" s="22">
        <f>IF(X652&lt;0,0.9,LOOKUP(X652,{0,1950001,3300001,6950001,9000001,18000001,40000001},{0.84895,0.7979,0.6958,0.66517,0.56307,0.4916,0.44055}))</f>
        <v/>
      </c>
      <c r="AA652" s="22">
        <f>IF(W652&lt;0,0,CHOOSE(MATCH(W652,{0,1950001,3300001,6950001,9000001},1),5.105/84.895,10.21/79.79,20.42/69.58,23.483/66.517,33.693/56.307))</f>
        <v/>
      </c>
      <c r="AB652" s="21">
        <f>IF(C652&lt;=2000,0,(MIN(C652,ROUNDDOWN(F652*0.3,0))-2000)*0.1)</f>
        <v/>
      </c>
      <c r="AC652" s="21">
        <f>IF(C652&lt;=2000,0,MIN((C652-2000)*Y652,(R652+S652)*0.2))</f>
        <v/>
      </c>
      <c r="AD652" s="21">
        <f>IF(C652&lt;=2000,0,MIN((C652-2000)*Z652,(T652+U652)*0.2))</f>
        <v/>
      </c>
      <c r="AE652" s="21">
        <f>AC652*AA652</f>
        <v/>
      </c>
      <c r="AF652" s="21">
        <f>ROUNDDOWN(R652,-2)+ROUNDDOWN(S652,-2)</f>
        <v/>
      </c>
      <c r="AG652" s="21">
        <f>ROUNDDOWN(MAX(0,R652-(AB652+AC652+AE652)*0.6),-2)+ROUNDDOWN(MAX(0,S652-(AB652+AC652+AE652)*0.4),-2)</f>
        <v/>
      </c>
      <c r="AH652" s="21">
        <f>ROUNDDOWN(MAX(0,T652-(AB652+AD652)*0.6),-2)+ROUNDDOWN(MAX(0,U652-(AB652+AD652)*0.4),-2)</f>
        <v/>
      </c>
      <c r="AI652" s="21">
        <f>ROUNDDOWN(T652,-2)+ROUNDDOWN(U652,-2)</f>
        <v/>
      </c>
      <c r="AJ652" s="21">
        <f>M652+AF652</f>
        <v/>
      </c>
      <c r="AK652" s="21">
        <f>M652+AG652</f>
        <v/>
      </c>
      <c r="AL652" s="21">
        <f>N652+AH652</f>
        <v/>
      </c>
      <c r="AM652" s="21">
        <f>O652+AI652</f>
        <v/>
      </c>
      <c r="AN652" s="21">
        <f>N652+AI652</f>
        <v/>
      </c>
      <c r="AO652" s="21">
        <f>ROUNDDOWN((R652+S652)*0.2/Y652+2000,0)</f>
        <v/>
      </c>
      <c r="AP652" s="21">
        <f>ROUNDDOWN((T652+U652)*0.2/Z652+2000,0)</f>
        <v/>
      </c>
      <c r="AQ652" s="21">
        <f>AL652-AK652</f>
        <v/>
      </c>
      <c r="AR652" s="21">
        <f>AM652-AK652</f>
        <v/>
      </c>
      <c r="AS652" s="21">
        <f>AM652-AL652</f>
        <v/>
      </c>
      <c r="AT652" s="21">
        <f>AK652+C652-AJ652</f>
        <v/>
      </c>
      <c r="AU652" s="21">
        <f>AL652+C652-AM652</f>
        <v/>
      </c>
      <c r="AV652" s="21">
        <f>AN652+C652-AM652</f>
        <v/>
      </c>
    </row>
    <row r="653">
      <c r="A653" t="inlineStr">
        <is>
          <t>医療費の境目</t>
        </is>
      </c>
      <c r="B653" s="21">
        <f>'3_医療費の境目'!$B$3</f>
        <v/>
      </c>
      <c r="C653" s="21">
        <f>IF('3_医療費の境目'!$B$4="",AO653,'3_医療費の境目'!$B$4)</f>
        <v/>
      </c>
      <c r="D653" s="21">
        <f>'3_医療費の境目'!D653</f>
        <v/>
      </c>
      <c r="E653" s="21">
        <f>ROUND(MIN(B653/12,650000)*12*0.0915+MIN(B653/12,1390000)*12*(0.0504+0)+B653*0.005,0)</f>
        <v/>
      </c>
      <c r="F653" s="21">
        <f>IF(B653&lt;741000,0,IF(B653&lt;2191000,B653-740000,IF(B653&lt;2193000,1451000,IF(B653&lt;2196000,1453000,IF(B653&lt;2200000,1456000,IF(B653&lt;3600000,ROUND(ROUNDDOWN(B653/4,-3)*2.8,0)-80000,IF(B653&lt;6600000,ROUND(ROUNDDOWN(B653/4,-3)*3.2,0)-440000,IF(B653&lt;8500000,ROUNDDOWN(B653*0.9,0)-1100000,B653-1950000))))))))</f>
        <v/>
      </c>
      <c r="G653" s="21">
        <f>IF(F653&gt;23500000,NA(),IF(F653&lt;=4890000,1040000,IF(F653&lt;=6550000,670000,620000)))</f>
        <v/>
      </c>
      <c r="H653" s="21">
        <f>IF(D653&lt;=0,0,MAX(0,MIN(2000000,D653-MIN(100000,ROUNDDOWN(F653*0.05,0)))))</f>
        <v/>
      </c>
      <c r="I653" s="21">
        <f>IF(C653&lt;=2000,0,MIN(C653,ROUNDDOWN(F653*0.4,0))-2000)</f>
        <v/>
      </c>
      <c r="J653" s="21">
        <f>MAX(0,ROUNDDOWN(F653-E653-G653,-3))</f>
        <v/>
      </c>
      <c r="K653" s="21">
        <f>MAX(0,ROUNDDOWN(F653-E653-G653-H653-I653,-3))</f>
        <v/>
      </c>
      <c r="L653" s="21">
        <f>MAX(0,ROUNDDOWN(F653-E653-G653-H653,-3))</f>
        <v/>
      </c>
      <c r="M653" s="21">
        <f>IF(J653&lt;=0,0,ROUNDDOWN((J653*LOOKUP(J653,{0,1950001,3300001,6950001,9000001,18000001,40000001},{0.05,0.1,0.2,0.23,0.33,0.4,0.45})-LOOKUP(J653,{0,1950001,3300001,6950001,9000001,18000001,40000001},{0,97500,427500,636000,1536000,2796000,4796000}))*1.021,-2))</f>
        <v/>
      </c>
      <c r="N653" s="21">
        <f>IF(K653&lt;=0,0,ROUNDDOWN((K653*LOOKUP(K653,{0,1950001,3300001,6950001,9000001,18000001,40000001},{0.05,0.1,0.2,0.23,0.33,0.4,0.45})-LOOKUP(K653,{0,1950001,3300001,6950001,9000001,18000001,40000001},{0,97500,427500,636000,1536000,2796000,4796000}))*1.021,-2))</f>
        <v/>
      </c>
      <c r="O653" s="21">
        <f>IF(L653&lt;=0,0,ROUNDDOWN((L653*LOOKUP(L653,{0,1950001,3300001,6950001,9000001,18000001,40000001},{0.05,0.1,0.2,0.23,0.33,0.4,0.45})-LOOKUP(L653,{0,1950001,3300001,6950001,9000001,18000001,40000001},{0,97500,427500,636000,1536000,2796000,4796000}))*1.021,-2))</f>
        <v/>
      </c>
      <c r="P653" s="21">
        <f>MAX(0,ROUNDDOWN(F653-E653-430000,-3))</f>
        <v/>
      </c>
      <c r="Q653" s="21">
        <f>MAX(0,ROUNDDOWN(F653-E653-430000-H653,-3))</f>
        <v/>
      </c>
      <c r="R653" s="21">
        <f>IF(F653&lt;=450000,0,MAX(0,P653*0.06-MIN(50000,P653)*0.03))</f>
        <v/>
      </c>
      <c r="S653" s="21">
        <f>IF(F653&lt;=450000,0,MAX(0,P653*0.04-MIN(50000,P653)*0.02))</f>
        <v/>
      </c>
      <c r="T653" s="21">
        <f>IF(F653&lt;=450000,0,MAX(0,Q653*0.06-MIN(50000,Q653)*0.03))</f>
        <v/>
      </c>
      <c r="U653" s="21">
        <f>IF(F653&lt;=450000,0,MAX(0,Q653*0.04-MIN(50000,Q653)*0.02))</f>
        <v/>
      </c>
      <c r="V653" s="21">
        <f>50000+MAX(0,G653-480000)</f>
        <v/>
      </c>
      <c r="W653" s="21">
        <f>P653-V653</f>
        <v/>
      </c>
      <c r="X653" s="21">
        <f>Q653-V653</f>
        <v/>
      </c>
      <c r="Y653" s="22">
        <f>IF(W653&lt;0,0.9,LOOKUP(W653,{0,1950001,3300001,6950001,9000001,18000001,40000001},{0.84895,0.7979,0.6958,0.66517,0.56307,0.4916,0.44055}))</f>
        <v/>
      </c>
      <c r="Z653" s="22">
        <f>IF(X653&lt;0,0.9,LOOKUP(X653,{0,1950001,3300001,6950001,9000001,18000001,40000001},{0.84895,0.7979,0.6958,0.66517,0.56307,0.4916,0.44055}))</f>
        <v/>
      </c>
      <c r="AA653" s="22">
        <f>IF(W653&lt;0,0,CHOOSE(MATCH(W653,{0,1950001,3300001,6950001,9000001},1),5.105/84.895,10.21/79.79,20.42/69.58,23.483/66.517,33.693/56.307))</f>
        <v/>
      </c>
      <c r="AB653" s="21">
        <f>IF(C653&lt;=2000,0,(MIN(C653,ROUNDDOWN(F653*0.3,0))-2000)*0.1)</f>
        <v/>
      </c>
      <c r="AC653" s="21">
        <f>IF(C653&lt;=2000,0,MIN((C653-2000)*Y653,(R653+S653)*0.2))</f>
        <v/>
      </c>
      <c r="AD653" s="21">
        <f>IF(C653&lt;=2000,0,MIN((C653-2000)*Z653,(T653+U653)*0.2))</f>
        <v/>
      </c>
      <c r="AE653" s="21">
        <f>AC653*AA653</f>
        <v/>
      </c>
      <c r="AF653" s="21">
        <f>ROUNDDOWN(R653,-2)+ROUNDDOWN(S653,-2)</f>
        <v/>
      </c>
      <c r="AG653" s="21">
        <f>ROUNDDOWN(MAX(0,R653-(AB653+AC653+AE653)*0.6),-2)+ROUNDDOWN(MAX(0,S653-(AB653+AC653+AE653)*0.4),-2)</f>
        <v/>
      </c>
      <c r="AH653" s="21">
        <f>ROUNDDOWN(MAX(0,T653-(AB653+AD653)*0.6),-2)+ROUNDDOWN(MAX(0,U653-(AB653+AD653)*0.4),-2)</f>
        <v/>
      </c>
      <c r="AI653" s="21">
        <f>ROUNDDOWN(T653,-2)+ROUNDDOWN(U653,-2)</f>
        <v/>
      </c>
      <c r="AJ653" s="21">
        <f>M653+AF653</f>
        <v/>
      </c>
      <c r="AK653" s="21">
        <f>M653+AG653</f>
        <v/>
      </c>
      <c r="AL653" s="21">
        <f>N653+AH653</f>
        <v/>
      </c>
      <c r="AM653" s="21">
        <f>O653+AI653</f>
        <v/>
      </c>
      <c r="AN653" s="21">
        <f>N653+AI653</f>
        <v/>
      </c>
      <c r="AO653" s="21">
        <f>ROUNDDOWN((R653+S653)*0.2/Y653+2000,0)</f>
        <v/>
      </c>
      <c r="AP653" s="21">
        <f>ROUNDDOWN((T653+U653)*0.2/Z653+2000,0)</f>
        <v/>
      </c>
      <c r="AQ653" s="21">
        <f>AL653-AK653</f>
        <v/>
      </c>
      <c r="AR653" s="21">
        <f>AM653-AK653</f>
        <v/>
      </c>
      <c r="AS653" s="21">
        <f>AM653-AL653</f>
        <v/>
      </c>
      <c r="AT653" s="21">
        <f>AK653+C653-AJ653</f>
        <v/>
      </c>
      <c r="AU653" s="21">
        <f>AL653+C653-AM653</f>
        <v/>
      </c>
      <c r="AV653" s="21">
        <f>AN653+C653-AM653</f>
        <v/>
      </c>
    </row>
    <row r="654">
      <c r="A654" t="inlineStr">
        <is>
          <t>医療費の境目</t>
        </is>
      </c>
      <c r="B654" s="21">
        <f>'3_医療費の境目'!$B$3</f>
        <v/>
      </c>
      <c r="C654" s="21">
        <f>IF('3_医療費の境目'!$B$4="",AO654,'3_医療費の境目'!$B$4)</f>
        <v/>
      </c>
      <c r="D654" s="21">
        <f>'3_医療費の境目'!D654</f>
        <v/>
      </c>
      <c r="E654" s="21">
        <f>ROUND(MIN(B654/12,650000)*12*0.0915+MIN(B654/12,1390000)*12*(0.0504+0)+B654*0.005,0)</f>
        <v/>
      </c>
      <c r="F654" s="21">
        <f>IF(B654&lt;741000,0,IF(B654&lt;2191000,B654-740000,IF(B654&lt;2193000,1451000,IF(B654&lt;2196000,1453000,IF(B654&lt;2200000,1456000,IF(B654&lt;3600000,ROUND(ROUNDDOWN(B654/4,-3)*2.8,0)-80000,IF(B654&lt;6600000,ROUND(ROUNDDOWN(B654/4,-3)*3.2,0)-440000,IF(B654&lt;8500000,ROUNDDOWN(B654*0.9,0)-1100000,B654-1950000))))))))</f>
        <v/>
      </c>
      <c r="G654" s="21">
        <f>IF(F654&gt;23500000,NA(),IF(F654&lt;=4890000,1040000,IF(F654&lt;=6550000,670000,620000)))</f>
        <v/>
      </c>
      <c r="H654" s="21">
        <f>IF(D654&lt;=0,0,MAX(0,MIN(2000000,D654-MIN(100000,ROUNDDOWN(F654*0.05,0)))))</f>
        <v/>
      </c>
      <c r="I654" s="21">
        <f>IF(C654&lt;=2000,0,MIN(C654,ROUNDDOWN(F654*0.4,0))-2000)</f>
        <v/>
      </c>
      <c r="J654" s="21">
        <f>MAX(0,ROUNDDOWN(F654-E654-G654,-3))</f>
        <v/>
      </c>
      <c r="K654" s="21">
        <f>MAX(0,ROUNDDOWN(F654-E654-G654-H654-I654,-3))</f>
        <v/>
      </c>
      <c r="L654" s="21">
        <f>MAX(0,ROUNDDOWN(F654-E654-G654-H654,-3))</f>
        <v/>
      </c>
      <c r="M654" s="21">
        <f>IF(J654&lt;=0,0,ROUNDDOWN((J654*LOOKUP(J654,{0,1950001,3300001,6950001,9000001,18000001,40000001},{0.05,0.1,0.2,0.23,0.33,0.4,0.45})-LOOKUP(J654,{0,1950001,3300001,6950001,9000001,18000001,40000001},{0,97500,427500,636000,1536000,2796000,4796000}))*1.021,-2))</f>
        <v/>
      </c>
      <c r="N654" s="21">
        <f>IF(K654&lt;=0,0,ROUNDDOWN((K654*LOOKUP(K654,{0,1950001,3300001,6950001,9000001,18000001,40000001},{0.05,0.1,0.2,0.23,0.33,0.4,0.45})-LOOKUP(K654,{0,1950001,3300001,6950001,9000001,18000001,40000001},{0,97500,427500,636000,1536000,2796000,4796000}))*1.021,-2))</f>
        <v/>
      </c>
      <c r="O654" s="21">
        <f>IF(L654&lt;=0,0,ROUNDDOWN((L654*LOOKUP(L654,{0,1950001,3300001,6950001,9000001,18000001,40000001},{0.05,0.1,0.2,0.23,0.33,0.4,0.45})-LOOKUP(L654,{0,1950001,3300001,6950001,9000001,18000001,40000001},{0,97500,427500,636000,1536000,2796000,4796000}))*1.021,-2))</f>
        <v/>
      </c>
      <c r="P654" s="21">
        <f>MAX(0,ROUNDDOWN(F654-E654-430000,-3))</f>
        <v/>
      </c>
      <c r="Q654" s="21">
        <f>MAX(0,ROUNDDOWN(F654-E654-430000-H654,-3))</f>
        <v/>
      </c>
      <c r="R654" s="21">
        <f>IF(F654&lt;=450000,0,MAX(0,P654*0.06-MIN(50000,P654)*0.03))</f>
        <v/>
      </c>
      <c r="S654" s="21">
        <f>IF(F654&lt;=450000,0,MAX(0,P654*0.04-MIN(50000,P654)*0.02))</f>
        <v/>
      </c>
      <c r="T654" s="21">
        <f>IF(F654&lt;=450000,0,MAX(0,Q654*0.06-MIN(50000,Q654)*0.03))</f>
        <v/>
      </c>
      <c r="U654" s="21">
        <f>IF(F654&lt;=450000,0,MAX(0,Q654*0.04-MIN(50000,Q654)*0.02))</f>
        <v/>
      </c>
      <c r="V654" s="21">
        <f>50000+MAX(0,G654-480000)</f>
        <v/>
      </c>
      <c r="W654" s="21">
        <f>P654-V654</f>
        <v/>
      </c>
      <c r="X654" s="21">
        <f>Q654-V654</f>
        <v/>
      </c>
      <c r="Y654" s="22">
        <f>IF(W654&lt;0,0.9,LOOKUP(W654,{0,1950001,3300001,6950001,9000001,18000001,40000001},{0.84895,0.7979,0.6958,0.66517,0.56307,0.4916,0.44055}))</f>
        <v/>
      </c>
      <c r="Z654" s="22">
        <f>IF(X654&lt;0,0.9,LOOKUP(X654,{0,1950001,3300001,6950001,9000001,18000001,40000001},{0.84895,0.7979,0.6958,0.66517,0.56307,0.4916,0.44055}))</f>
        <v/>
      </c>
      <c r="AA654" s="22">
        <f>IF(W654&lt;0,0,CHOOSE(MATCH(W654,{0,1950001,3300001,6950001,9000001},1),5.105/84.895,10.21/79.79,20.42/69.58,23.483/66.517,33.693/56.307))</f>
        <v/>
      </c>
      <c r="AB654" s="21">
        <f>IF(C654&lt;=2000,0,(MIN(C654,ROUNDDOWN(F654*0.3,0))-2000)*0.1)</f>
        <v/>
      </c>
      <c r="AC654" s="21">
        <f>IF(C654&lt;=2000,0,MIN((C654-2000)*Y654,(R654+S654)*0.2))</f>
        <v/>
      </c>
      <c r="AD654" s="21">
        <f>IF(C654&lt;=2000,0,MIN((C654-2000)*Z654,(T654+U654)*0.2))</f>
        <v/>
      </c>
      <c r="AE654" s="21">
        <f>AC654*AA654</f>
        <v/>
      </c>
      <c r="AF654" s="21">
        <f>ROUNDDOWN(R654,-2)+ROUNDDOWN(S654,-2)</f>
        <v/>
      </c>
      <c r="AG654" s="21">
        <f>ROUNDDOWN(MAX(0,R654-(AB654+AC654+AE654)*0.6),-2)+ROUNDDOWN(MAX(0,S654-(AB654+AC654+AE654)*0.4),-2)</f>
        <v/>
      </c>
      <c r="AH654" s="21">
        <f>ROUNDDOWN(MAX(0,T654-(AB654+AD654)*0.6),-2)+ROUNDDOWN(MAX(0,U654-(AB654+AD654)*0.4),-2)</f>
        <v/>
      </c>
      <c r="AI654" s="21">
        <f>ROUNDDOWN(T654,-2)+ROUNDDOWN(U654,-2)</f>
        <v/>
      </c>
      <c r="AJ654" s="21">
        <f>M654+AF654</f>
        <v/>
      </c>
      <c r="AK654" s="21">
        <f>M654+AG654</f>
        <v/>
      </c>
      <c r="AL654" s="21">
        <f>N654+AH654</f>
        <v/>
      </c>
      <c r="AM654" s="21">
        <f>O654+AI654</f>
        <v/>
      </c>
      <c r="AN654" s="21">
        <f>N654+AI654</f>
        <v/>
      </c>
      <c r="AO654" s="21">
        <f>ROUNDDOWN((R654+S654)*0.2/Y654+2000,0)</f>
        <v/>
      </c>
      <c r="AP654" s="21">
        <f>ROUNDDOWN((T654+U654)*0.2/Z654+2000,0)</f>
        <v/>
      </c>
      <c r="AQ654" s="21">
        <f>AL654-AK654</f>
        <v/>
      </c>
      <c r="AR654" s="21">
        <f>AM654-AK654</f>
        <v/>
      </c>
      <c r="AS654" s="21">
        <f>AM654-AL654</f>
        <v/>
      </c>
      <c r="AT654" s="21">
        <f>AK654+C654-AJ654</f>
        <v/>
      </c>
      <c r="AU654" s="21">
        <f>AL654+C654-AM654</f>
        <v/>
      </c>
      <c r="AV654" s="21">
        <f>AN654+C654-AM654</f>
        <v/>
      </c>
    </row>
    <row r="655">
      <c r="A655" t="inlineStr">
        <is>
          <t>医療費の境目</t>
        </is>
      </c>
      <c r="B655" s="21">
        <f>'3_医療費の境目'!$B$3</f>
        <v/>
      </c>
      <c r="C655" s="21">
        <f>IF('3_医療費の境目'!$B$4="",AO655,'3_医療費の境目'!$B$4)</f>
        <v/>
      </c>
      <c r="D655" s="21">
        <f>'3_医療費の境目'!D655</f>
        <v/>
      </c>
      <c r="E655" s="21">
        <f>ROUND(MIN(B655/12,650000)*12*0.0915+MIN(B655/12,1390000)*12*(0.0504+0)+B655*0.005,0)</f>
        <v/>
      </c>
      <c r="F655" s="21">
        <f>IF(B655&lt;741000,0,IF(B655&lt;2191000,B655-740000,IF(B655&lt;2193000,1451000,IF(B655&lt;2196000,1453000,IF(B655&lt;2200000,1456000,IF(B655&lt;3600000,ROUND(ROUNDDOWN(B655/4,-3)*2.8,0)-80000,IF(B655&lt;6600000,ROUND(ROUNDDOWN(B655/4,-3)*3.2,0)-440000,IF(B655&lt;8500000,ROUNDDOWN(B655*0.9,0)-1100000,B655-1950000))))))))</f>
        <v/>
      </c>
      <c r="G655" s="21">
        <f>IF(F655&gt;23500000,NA(),IF(F655&lt;=4890000,1040000,IF(F655&lt;=6550000,670000,620000)))</f>
        <v/>
      </c>
      <c r="H655" s="21">
        <f>IF(D655&lt;=0,0,MAX(0,MIN(2000000,D655-MIN(100000,ROUNDDOWN(F655*0.05,0)))))</f>
        <v/>
      </c>
      <c r="I655" s="21">
        <f>IF(C655&lt;=2000,0,MIN(C655,ROUNDDOWN(F655*0.4,0))-2000)</f>
        <v/>
      </c>
      <c r="J655" s="21">
        <f>MAX(0,ROUNDDOWN(F655-E655-G655,-3))</f>
        <v/>
      </c>
      <c r="K655" s="21">
        <f>MAX(0,ROUNDDOWN(F655-E655-G655-H655-I655,-3))</f>
        <v/>
      </c>
      <c r="L655" s="21">
        <f>MAX(0,ROUNDDOWN(F655-E655-G655-H655,-3))</f>
        <v/>
      </c>
      <c r="M655" s="21">
        <f>IF(J655&lt;=0,0,ROUNDDOWN((J655*LOOKUP(J655,{0,1950001,3300001,6950001,9000001,18000001,40000001},{0.05,0.1,0.2,0.23,0.33,0.4,0.45})-LOOKUP(J655,{0,1950001,3300001,6950001,9000001,18000001,40000001},{0,97500,427500,636000,1536000,2796000,4796000}))*1.021,-2))</f>
        <v/>
      </c>
      <c r="N655" s="21">
        <f>IF(K655&lt;=0,0,ROUNDDOWN((K655*LOOKUP(K655,{0,1950001,3300001,6950001,9000001,18000001,40000001},{0.05,0.1,0.2,0.23,0.33,0.4,0.45})-LOOKUP(K655,{0,1950001,3300001,6950001,9000001,18000001,40000001},{0,97500,427500,636000,1536000,2796000,4796000}))*1.021,-2))</f>
        <v/>
      </c>
      <c r="O655" s="21">
        <f>IF(L655&lt;=0,0,ROUNDDOWN((L655*LOOKUP(L655,{0,1950001,3300001,6950001,9000001,18000001,40000001},{0.05,0.1,0.2,0.23,0.33,0.4,0.45})-LOOKUP(L655,{0,1950001,3300001,6950001,9000001,18000001,40000001},{0,97500,427500,636000,1536000,2796000,4796000}))*1.021,-2))</f>
        <v/>
      </c>
      <c r="P655" s="21">
        <f>MAX(0,ROUNDDOWN(F655-E655-430000,-3))</f>
        <v/>
      </c>
      <c r="Q655" s="21">
        <f>MAX(0,ROUNDDOWN(F655-E655-430000-H655,-3))</f>
        <v/>
      </c>
      <c r="R655" s="21">
        <f>IF(F655&lt;=450000,0,MAX(0,P655*0.06-MIN(50000,P655)*0.03))</f>
        <v/>
      </c>
      <c r="S655" s="21">
        <f>IF(F655&lt;=450000,0,MAX(0,P655*0.04-MIN(50000,P655)*0.02))</f>
        <v/>
      </c>
      <c r="T655" s="21">
        <f>IF(F655&lt;=450000,0,MAX(0,Q655*0.06-MIN(50000,Q655)*0.03))</f>
        <v/>
      </c>
      <c r="U655" s="21">
        <f>IF(F655&lt;=450000,0,MAX(0,Q655*0.04-MIN(50000,Q655)*0.02))</f>
        <v/>
      </c>
      <c r="V655" s="21">
        <f>50000+MAX(0,G655-480000)</f>
        <v/>
      </c>
      <c r="W655" s="21">
        <f>P655-V655</f>
        <v/>
      </c>
      <c r="X655" s="21">
        <f>Q655-V655</f>
        <v/>
      </c>
      <c r="Y655" s="22">
        <f>IF(W655&lt;0,0.9,LOOKUP(W655,{0,1950001,3300001,6950001,9000001,18000001,40000001},{0.84895,0.7979,0.6958,0.66517,0.56307,0.4916,0.44055}))</f>
        <v/>
      </c>
      <c r="Z655" s="22">
        <f>IF(X655&lt;0,0.9,LOOKUP(X655,{0,1950001,3300001,6950001,9000001,18000001,40000001},{0.84895,0.7979,0.6958,0.66517,0.56307,0.4916,0.44055}))</f>
        <v/>
      </c>
      <c r="AA655" s="22">
        <f>IF(W655&lt;0,0,CHOOSE(MATCH(W655,{0,1950001,3300001,6950001,9000001},1),5.105/84.895,10.21/79.79,20.42/69.58,23.483/66.517,33.693/56.307))</f>
        <v/>
      </c>
      <c r="AB655" s="21">
        <f>IF(C655&lt;=2000,0,(MIN(C655,ROUNDDOWN(F655*0.3,0))-2000)*0.1)</f>
        <v/>
      </c>
      <c r="AC655" s="21">
        <f>IF(C655&lt;=2000,0,MIN((C655-2000)*Y655,(R655+S655)*0.2))</f>
        <v/>
      </c>
      <c r="AD655" s="21">
        <f>IF(C655&lt;=2000,0,MIN((C655-2000)*Z655,(T655+U655)*0.2))</f>
        <v/>
      </c>
      <c r="AE655" s="21">
        <f>AC655*AA655</f>
        <v/>
      </c>
      <c r="AF655" s="21">
        <f>ROUNDDOWN(R655,-2)+ROUNDDOWN(S655,-2)</f>
        <v/>
      </c>
      <c r="AG655" s="21">
        <f>ROUNDDOWN(MAX(0,R655-(AB655+AC655+AE655)*0.6),-2)+ROUNDDOWN(MAX(0,S655-(AB655+AC655+AE655)*0.4),-2)</f>
        <v/>
      </c>
      <c r="AH655" s="21">
        <f>ROUNDDOWN(MAX(0,T655-(AB655+AD655)*0.6),-2)+ROUNDDOWN(MAX(0,U655-(AB655+AD655)*0.4),-2)</f>
        <v/>
      </c>
      <c r="AI655" s="21">
        <f>ROUNDDOWN(T655,-2)+ROUNDDOWN(U655,-2)</f>
        <v/>
      </c>
      <c r="AJ655" s="21">
        <f>M655+AF655</f>
        <v/>
      </c>
      <c r="AK655" s="21">
        <f>M655+AG655</f>
        <v/>
      </c>
      <c r="AL655" s="21">
        <f>N655+AH655</f>
        <v/>
      </c>
      <c r="AM655" s="21">
        <f>O655+AI655</f>
        <v/>
      </c>
      <c r="AN655" s="21">
        <f>N655+AI655</f>
        <v/>
      </c>
      <c r="AO655" s="21">
        <f>ROUNDDOWN((R655+S655)*0.2/Y655+2000,0)</f>
        <v/>
      </c>
      <c r="AP655" s="21">
        <f>ROUNDDOWN((T655+U655)*0.2/Z655+2000,0)</f>
        <v/>
      </c>
      <c r="AQ655" s="21">
        <f>AL655-AK655</f>
        <v/>
      </c>
      <c r="AR655" s="21">
        <f>AM655-AK655</f>
        <v/>
      </c>
      <c r="AS655" s="21">
        <f>AM655-AL655</f>
        <v/>
      </c>
      <c r="AT655" s="21">
        <f>AK655+C655-AJ655</f>
        <v/>
      </c>
      <c r="AU655" s="21">
        <f>AL655+C655-AM655</f>
        <v/>
      </c>
      <c r="AV655" s="21">
        <f>AN655+C655-AM655</f>
        <v/>
      </c>
    </row>
    <row r="656">
      <c r="A656" t="inlineStr">
        <is>
          <t>医療費の境目</t>
        </is>
      </c>
      <c r="B656" s="21">
        <f>'3_医療費の境目'!$B$3</f>
        <v/>
      </c>
      <c r="C656" s="21">
        <f>IF('3_医療費の境目'!$B$4="",AO656,'3_医療費の境目'!$B$4)</f>
        <v/>
      </c>
      <c r="D656" s="21">
        <f>'3_医療費の境目'!D656</f>
        <v/>
      </c>
      <c r="E656" s="21">
        <f>ROUND(MIN(B656/12,650000)*12*0.0915+MIN(B656/12,1390000)*12*(0.0504+0)+B656*0.005,0)</f>
        <v/>
      </c>
      <c r="F656" s="21">
        <f>IF(B656&lt;741000,0,IF(B656&lt;2191000,B656-740000,IF(B656&lt;2193000,1451000,IF(B656&lt;2196000,1453000,IF(B656&lt;2200000,1456000,IF(B656&lt;3600000,ROUND(ROUNDDOWN(B656/4,-3)*2.8,0)-80000,IF(B656&lt;6600000,ROUND(ROUNDDOWN(B656/4,-3)*3.2,0)-440000,IF(B656&lt;8500000,ROUNDDOWN(B656*0.9,0)-1100000,B656-1950000))))))))</f>
        <v/>
      </c>
      <c r="G656" s="21">
        <f>IF(F656&gt;23500000,NA(),IF(F656&lt;=4890000,1040000,IF(F656&lt;=6550000,670000,620000)))</f>
        <v/>
      </c>
      <c r="H656" s="21">
        <f>IF(D656&lt;=0,0,MAX(0,MIN(2000000,D656-MIN(100000,ROUNDDOWN(F656*0.05,0)))))</f>
        <v/>
      </c>
      <c r="I656" s="21">
        <f>IF(C656&lt;=2000,0,MIN(C656,ROUNDDOWN(F656*0.4,0))-2000)</f>
        <v/>
      </c>
      <c r="J656" s="21">
        <f>MAX(0,ROUNDDOWN(F656-E656-G656,-3))</f>
        <v/>
      </c>
      <c r="K656" s="21">
        <f>MAX(0,ROUNDDOWN(F656-E656-G656-H656-I656,-3))</f>
        <v/>
      </c>
      <c r="L656" s="21">
        <f>MAX(0,ROUNDDOWN(F656-E656-G656-H656,-3))</f>
        <v/>
      </c>
      <c r="M656" s="21">
        <f>IF(J656&lt;=0,0,ROUNDDOWN((J656*LOOKUP(J656,{0,1950001,3300001,6950001,9000001,18000001,40000001},{0.05,0.1,0.2,0.23,0.33,0.4,0.45})-LOOKUP(J656,{0,1950001,3300001,6950001,9000001,18000001,40000001},{0,97500,427500,636000,1536000,2796000,4796000}))*1.021,-2))</f>
        <v/>
      </c>
      <c r="N656" s="21">
        <f>IF(K656&lt;=0,0,ROUNDDOWN((K656*LOOKUP(K656,{0,1950001,3300001,6950001,9000001,18000001,40000001},{0.05,0.1,0.2,0.23,0.33,0.4,0.45})-LOOKUP(K656,{0,1950001,3300001,6950001,9000001,18000001,40000001},{0,97500,427500,636000,1536000,2796000,4796000}))*1.021,-2))</f>
        <v/>
      </c>
      <c r="O656" s="21">
        <f>IF(L656&lt;=0,0,ROUNDDOWN((L656*LOOKUP(L656,{0,1950001,3300001,6950001,9000001,18000001,40000001},{0.05,0.1,0.2,0.23,0.33,0.4,0.45})-LOOKUP(L656,{0,1950001,3300001,6950001,9000001,18000001,40000001},{0,97500,427500,636000,1536000,2796000,4796000}))*1.021,-2))</f>
        <v/>
      </c>
      <c r="P656" s="21">
        <f>MAX(0,ROUNDDOWN(F656-E656-430000,-3))</f>
        <v/>
      </c>
      <c r="Q656" s="21">
        <f>MAX(0,ROUNDDOWN(F656-E656-430000-H656,-3))</f>
        <v/>
      </c>
      <c r="R656" s="21">
        <f>IF(F656&lt;=450000,0,MAX(0,P656*0.06-MIN(50000,P656)*0.03))</f>
        <v/>
      </c>
      <c r="S656" s="21">
        <f>IF(F656&lt;=450000,0,MAX(0,P656*0.04-MIN(50000,P656)*0.02))</f>
        <v/>
      </c>
      <c r="T656" s="21">
        <f>IF(F656&lt;=450000,0,MAX(0,Q656*0.06-MIN(50000,Q656)*0.03))</f>
        <v/>
      </c>
      <c r="U656" s="21">
        <f>IF(F656&lt;=450000,0,MAX(0,Q656*0.04-MIN(50000,Q656)*0.02))</f>
        <v/>
      </c>
      <c r="V656" s="21">
        <f>50000+MAX(0,G656-480000)</f>
        <v/>
      </c>
      <c r="W656" s="21">
        <f>P656-V656</f>
        <v/>
      </c>
      <c r="X656" s="21">
        <f>Q656-V656</f>
        <v/>
      </c>
      <c r="Y656" s="22">
        <f>IF(W656&lt;0,0.9,LOOKUP(W656,{0,1950001,3300001,6950001,9000001,18000001,40000001},{0.84895,0.7979,0.6958,0.66517,0.56307,0.4916,0.44055}))</f>
        <v/>
      </c>
      <c r="Z656" s="22">
        <f>IF(X656&lt;0,0.9,LOOKUP(X656,{0,1950001,3300001,6950001,9000001,18000001,40000001},{0.84895,0.7979,0.6958,0.66517,0.56307,0.4916,0.44055}))</f>
        <v/>
      </c>
      <c r="AA656" s="22">
        <f>IF(W656&lt;0,0,CHOOSE(MATCH(W656,{0,1950001,3300001,6950001,9000001},1),5.105/84.895,10.21/79.79,20.42/69.58,23.483/66.517,33.693/56.307))</f>
        <v/>
      </c>
      <c r="AB656" s="21">
        <f>IF(C656&lt;=2000,0,(MIN(C656,ROUNDDOWN(F656*0.3,0))-2000)*0.1)</f>
        <v/>
      </c>
      <c r="AC656" s="21">
        <f>IF(C656&lt;=2000,0,MIN((C656-2000)*Y656,(R656+S656)*0.2))</f>
        <v/>
      </c>
      <c r="AD656" s="21">
        <f>IF(C656&lt;=2000,0,MIN((C656-2000)*Z656,(T656+U656)*0.2))</f>
        <v/>
      </c>
      <c r="AE656" s="21">
        <f>AC656*AA656</f>
        <v/>
      </c>
      <c r="AF656" s="21">
        <f>ROUNDDOWN(R656,-2)+ROUNDDOWN(S656,-2)</f>
        <v/>
      </c>
      <c r="AG656" s="21">
        <f>ROUNDDOWN(MAX(0,R656-(AB656+AC656+AE656)*0.6),-2)+ROUNDDOWN(MAX(0,S656-(AB656+AC656+AE656)*0.4),-2)</f>
        <v/>
      </c>
      <c r="AH656" s="21">
        <f>ROUNDDOWN(MAX(0,T656-(AB656+AD656)*0.6),-2)+ROUNDDOWN(MAX(0,U656-(AB656+AD656)*0.4),-2)</f>
        <v/>
      </c>
      <c r="AI656" s="21">
        <f>ROUNDDOWN(T656,-2)+ROUNDDOWN(U656,-2)</f>
        <v/>
      </c>
      <c r="AJ656" s="21">
        <f>M656+AF656</f>
        <v/>
      </c>
      <c r="AK656" s="21">
        <f>M656+AG656</f>
        <v/>
      </c>
      <c r="AL656" s="21">
        <f>N656+AH656</f>
        <v/>
      </c>
      <c r="AM656" s="21">
        <f>O656+AI656</f>
        <v/>
      </c>
      <c r="AN656" s="21">
        <f>N656+AI656</f>
        <v/>
      </c>
      <c r="AO656" s="21">
        <f>ROUNDDOWN((R656+S656)*0.2/Y656+2000,0)</f>
        <v/>
      </c>
      <c r="AP656" s="21">
        <f>ROUNDDOWN((T656+U656)*0.2/Z656+2000,0)</f>
        <v/>
      </c>
      <c r="AQ656" s="21">
        <f>AL656-AK656</f>
        <v/>
      </c>
      <c r="AR656" s="21">
        <f>AM656-AK656</f>
        <v/>
      </c>
      <c r="AS656" s="21">
        <f>AM656-AL656</f>
        <v/>
      </c>
      <c r="AT656" s="21">
        <f>AK656+C656-AJ656</f>
        <v/>
      </c>
      <c r="AU656" s="21">
        <f>AL656+C656-AM656</f>
        <v/>
      </c>
      <c r="AV656" s="21">
        <f>AN656+C656-AM656</f>
        <v/>
      </c>
    </row>
    <row r="657">
      <c r="A657" t="inlineStr">
        <is>
          <t>医療費の境目</t>
        </is>
      </c>
      <c r="B657" s="21">
        <f>'3_医療費の境目'!$B$3</f>
        <v/>
      </c>
      <c r="C657" s="21">
        <f>IF('3_医療費の境目'!$B$4="",AO657,'3_医療費の境目'!$B$4)</f>
        <v/>
      </c>
      <c r="D657" s="21">
        <f>'3_医療費の境目'!D657</f>
        <v/>
      </c>
      <c r="E657" s="21">
        <f>ROUND(MIN(B657/12,650000)*12*0.0915+MIN(B657/12,1390000)*12*(0.0504+0)+B657*0.005,0)</f>
        <v/>
      </c>
      <c r="F657" s="21">
        <f>IF(B657&lt;741000,0,IF(B657&lt;2191000,B657-740000,IF(B657&lt;2193000,1451000,IF(B657&lt;2196000,1453000,IF(B657&lt;2200000,1456000,IF(B657&lt;3600000,ROUND(ROUNDDOWN(B657/4,-3)*2.8,0)-80000,IF(B657&lt;6600000,ROUND(ROUNDDOWN(B657/4,-3)*3.2,0)-440000,IF(B657&lt;8500000,ROUNDDOWN(B657*0.9,0)-1100000,B657-1950000))))))))</f>
        <v/>
      </c>
      <c r="G657" s="21">
        <f>IF(F657&gt;23500000,NA(),IF(F657&lt;=4890000,1040000,IF(F657&lt;=6550000,670000,620000)))</f>
        <v/>
      </c>
      <c r="H657" s="21">
        <f>IF(D657&lt;=0,0,MAX(0,MIN(2000000,D657-MIN(100000,ROUNDDOWN(F657*0.05,0)))))</f>
        <v/>
      </c>
      <c r="I657" s="21">
        <f>IF(C657&lt;=2000,0,MIN(C657,ROUNDDOWN(F657*0.4,0))-2000)</f>
        <v/>
      </c>
      <c r="J657" s="21">
        <f>MAX(0,ROUNDDOWN(F657-E657-G657,-3))</f>
        <v/>
      </c>
      <c r="K657" s="21">
        <f>MAX(0,ROUNDDOWN(F657-E657-G657-H657-I657,-3))</f>
        <v/>
      </c>
      <c r="L657" s="21">
        <f>MAX(0,ROUNDDOWN(F657-E657-G657-H657,-3))</f>
        <v/>
      </c>
      <c r="M657" s="21">
        <f>IF(J657&lt;=0,0,ROUNDDOWN((J657*LOOKUP(J657,{0,1950001,3300001,6950001,9000001,18000001,40000001},{0.05,0.1,0.2,0.23,0.33,0.4,0.45})-LOOKUP(J657,{0,1950001,3300001,6950001,9000001,18000001,40000001},{0,97500,427500,636000,1536000,2796000,4796000}))*1.021,-2))</f>
        <v/>
      </c>
      <c r="N657" s="21">
        <f>IF(K657&lt;=0,0,ROUNDDOWN((K657*LOOKUP(K657,{0,1950001,3300001,6950001,9000001,18000001,40000001},{0.05,0.1,0.2,0.23,0.33,0.4,0.45})-LOOKUP(K657,{0,1950001,3300001,6950001,9000001,18000001,40000001},{0,97500,427500,636000,1536000,2796000,4796000}))*1.021,-2))</f>
        <v/>
      </c>
      <c r="O657" s="21">
        <f>IF(L657&lt;=0,0,ROUNDDOWN((L657*LOOKUP(L657,{0,1950001,3300001,6950001,9000001,18000001,40000001},{0.05,0.1,0.2,0.23,0.33,0.4,0.45})-LOOKUP(L657,{0,1950001,3300001,6950001,9000001,18000001,40000001},{0,97500,427500,636000,1536000,2796000,4796000}))*1.021,-2))</f>
        <v/>
      </c>
      <c r="P657" s="21">
        <f>MAX(0,ROUNDDOWN(F657-E657-430000,-3))</f>
        <v/>
      </c>
      <c r="Q657" s="21">
        <f>MAX(0,ROUNDDOWN(F657-E657-430000-H657,-3))</f>
        <v/>
      </c>
      <c r="R657" s="21">
        <f>IF(F657&lt;=450000,0,MAX(0,P657*0.06-MIN(50000,P657)*0.03))</f>
        <v/>
      </c>
      <c r="S657" s="21">
        <f>IF(F657&lt;=450000,0,MAX(0,P657*0.04-MIN(50000,P657)*0.02))</f>
        <v/>
      </c>
      <c r="T657" s="21">
        <f>IF(F657&lt;=450000,0,MAX(0,Q657*0.06-MIN(50000,Q657)*0.03))</f>
        <v/>
      </c>
      <c r="U657" s="21">
        <f>IF(F657&lt;=450000,0,MAX(0,Q657*0.04-MIN(50000,Q657)*0.02))</f>
        <v/>
      </c>
      <c r="V657" s="21">
        <f>50000+MAX(0,G657-480000)</f>
        <v/>
      </c>
      <c r="W657" s="21">
        <f>P657-V657</f>
        <v/>
      </c>
      <c r="X657" s="21">
        <f>Q657-V657</f>
        <v/>
      </c>
      <c r="Y657" s="22">
        <f>IF(W657&lt;0,0.9,LOOKUP(W657,{0,1950001,3300001,6950001,9000001,18000001,40000001},{0.84895,0.7979,0.6958,0.66517,0.56307,0.4916,0.44055}))</f>
        <v/>
      </c>
      <c r="Z657" s="22">
        <f>IF(X657&lt;0,0.9,LOOKUP(X657,{0,1950001,3300001,6950001,9000001,18000001,40000001},{0.84895,0.7979,0.6958,0.66517,0.56307,0.4916,0.44055}))</f>
        <v/>
      </c>
      <c r="AA657" s="22">
        <f>IF(W657&lt;0,0,CHOOSE(MATCH(W657,{0,1950001,3300001,6950001,9000001},1),5.105/84.895,10.21/79.79,20.42/69.58,23.483/66.517,33.693/56.307))</f>
        <v/>
      </c>
      <c r="AB657" s="21">
        <f>IF(C657&lt;=2000,0,(MIN(C657,ROUNDDOWN(F657*0.3,0))-2000)*0.1)</f>
        <v/>
      </c>
      <c r="AC657" s="21">
        <f>IF(C657&lt;=2000,0,MIN((C657-2000)*Y657,(R657+S657)*0.2))</f>
        <v/>
      </c>
      <c r="AD657" s="21">
        <f>IF(C657&lt;=2000,0,MIN((C657-2000)*Z657,(T657+U657)*0.2))</f>
        <v/>
      </c>
      <c r="AE657" s="21">
        <f>AC657*AA657</f>
        <v/>
      </c>
      <c r="AF657" s="21">
        <f>ROUNDDOWN(R657,-2)+ROUNDDOWN(S657,-2)</f>
        <v/>
      </c>
      <c r="AG657" s="21">
        <f>ROUNDDOWN(MAX(0,R657-(AB657+AC657+AE657)*0.6),-2)+ROUNDDOWN(MAX(0,S657-(AB657+AC657+AE657)*0.4),-2)</f>
        <v/>
      </c>
      <c r="AH657" s="21">
        <f>ROUNDDOWN(MAX(0,T657-(AB657+AD657)*0.6),-2)+ROUNDDOWN(MAX(0,U657-(AB657+AD657)*0.4),-2)</f>
        <v/>
      </c>
      <c r="AI657" s="21">
        <f>ROUNDDOWN(T657,-2)+ROUNDDOWN(U657,-2)</f>
        <v/>
      </c>
      <c r="AJ657" s="21">
        <f>M657+AF657</f>
        <v/>
      </c>
      <c r="AK657" s="21">
        <f>M657+AG657</f>
        <v/>
      </c>
      <c r="AL657" s="21">
        <f>N657+AH657</f>
        <v/>
      </c>
      <c r="AM657" s="21">
        <f>O657+AI657</f>
        <v/>
      </c>
      <c r="AN657" s="21">
        <f>N657+AI657</f>
        <v/>
      </c>
      <c r="AO657" s="21">
        <f>ROUNDDOWN((R657+S657)*0.2/Y657+2000,0)</f>
        <v/>
      </c>
      <c r="AP657" s="21">
        <f>ROUNDDOWN((T657+U657)*0.2/Z657+2000,0)</f>
        <v/>
      </c>
      <c r="AQ657" s="21">
        <f>AL657-AK657</f>
        <v/>
      </c>
      <c r="AR657" s="21">
        <f>AM657-AK657</f>
        <v/>
      </c>
      <c r="AS657" s="21">
        <f>AM657-AL657</f>
        <v/>
      </c>
      <c r="AT657" s="21">
        <f>AK657+C657-AJ657</f>
        <v/>
      </c>
      <c r="AU657" s="21">
        <f>AL657+C657-AM657</f>
        <v/>
      </c>
      <c r="AV657" s="21">
        <f>AN657+C657-AM657</f>
        <v/>
      </c>
    </row>
    <row r="658">
      <c r="A658" t="inlineStr">
        <is>
          <t>医療費の境目</t>
        </is>
      </c>
      <c r="B658" s="21">
        <f>'3_医療費の境目'!$B$3</f>
        <v/>
      </c>
      <c r="C658" s="21">
        <f>IF('3_医療費の境目'!$B$4="",AO658,'3_医療費の境目'!$B$4)</f>
        <v/>
      </c>
      <c r="D658" s="21">
        <f>'3_医療費の境目'!D658</f>
        <v/>
      </c>
      <c r="E658" s="21">
        <f>ROUND(MIN(B658/12,650000)*12*0.0915+MIN(B658/12,1390000)*12*(0.0504+0)+B658*0.005,0)</f>
        <v/>
      </c>
      <c r="F658" s="21">
        <f>IF(B658&lt;741000,0,IF(B658&lt;2191000,B658-740000,IF(B658&lt;2193000,1451000,IF(B658&lt;2196000,1453000,IF(B658&lt;2200000,1456000,IF(B658&lt;3600000,ROUND(ROUNDDOWN(B658/4,-3)*2.8,0)-80000,IF(B658&lt;6600000,ROUND(ROUNDDOWN(B658/4,-3)*3.2,0)-440000,IF(B658&lt;8500000,ROUNDDOWN(B658*0.9,0)-1100000,B658-1950000))))))))</f>
        <v/>
      </c>
      <c r="G658" s="21">
        <f>IF(F658&gt;23500000,NA(),IF(F658&lt;=4890000,1040000,IF(F658&lt;=6550000,670000,620000)))</f>
        <v/>
      </c>
      <c r="H658" s="21">
        <f>IF(D658&lt;=0,0,MAX(0,MIN(2000000,D658-MIN(100000,ROUNDDOWN(F658*0.05,0)))))</f>
        <v/>
      </c>
      <c r="I658" s="21">
        <f>IF(C658&lt;=2000,0,MIN(C658,ROUNDDOWN(F658*0.4,0))-2000)</f>
        <v/>
      </c>
      <c r="J658" s="21">
        <f>MAX(0,ROUNDDOWN(F658-E658-G658,-3))</f>
        <v/>
      </c>
      <c r="K658" s="21">
        <f>MAX(0,ROUNDDOWN(F658-E658-G658-H658-I658,-3))</f>
        <v/>
      </c>
      <c r="L658" s="21">
        <f>MAX(0,ROUNDDOWN(F658-E658-G658-H658,-3))</f>
        <v/>
      </c>
      <c r="M658" s="21">
        <f>IF(J658&lt;=0,0,ROUNDDOWN((J658*LOOKUP(J658,{0,1950001,3300001,6950001,9000001,18000001,40000001},{0.05,0.1,0.2,0.23,0.33,0.4,0.45})-LOOKUP(J658,{0,1950001,3300001,6950001,9000001,18000001,40000001},{0,97500,427500,636000,1536000,2796000,4796000}))*1.021,-2))</f>
        <v/>
      </c>
      <c r="N658" s="21">
        <f>IF(K658&lt;=0,0,ROUNDDOWN((K658*LOOKUP(K658,{0,1950001,3300001,6950001,9000001,18000001,40000001},{0.05,0.1,0.2,0.23,0.33,0.4,0.45})-LOOKUP(K658,{0,1950001,3300001,6950001,9000001,18000001,40000001},{0,97500,427500,636000,1536000,2796000,4796000}))*1.021,-2))</f>
        <v/>
      </c>
      <c r="O658" s="21">
        <f>IF(L658&lt;=0,0,ROUNDDOWN((L658*LOOKUP(L658,{0,1950001,3300001,6950001,9000001,18000001,40000001},{0.05,0.1,0.2,0.23,0.33,0.4,0.45})-LOOKUP(L658,{0,1950001,3300001,6950001,9000001,18000001,40000001},{0,97500,427500,636000,1536000,2796000,4796000}))*1.021,-2))</f>
        <v/>
      </c>
      <c r="P658" s="21">
        <f>MAX(0,ROUNDDOWN(F658-E658-430000,-3))</f>
        <v/>
      </c>
      <c r="Q658" s="21">
        <f>MAX(0,ROUNDDOWN(F658-E658-430000-H658,-3))</f>
        <v/>
      </c>
      <c r="R658" s="21">
        <f>IF(F658&lt;=450000,0,MAX(0,P658*0.06-MIN(50000,P658)*0.03))</f>
        <v/>
      </c>
      <c r="S658" s="21">
        <f>IF(F658&lt;=450000,0,MAX(0,P658*0.04-MIN(50000,P658)*0.02))</f>
        <v/>
      </c>
      <c r="T658" s="21">
        <f>IF(F658&lt;=450000,0,MAX(0,Q658*0.06-MIN(50000,Q658)*0.03))</f>
        <v/>
      </c>
      <c r="U658" s="21">
        <f>IF(F658&lt;=450000,0,MAX(0,Q658*0.04-MIN(50000,Q658)*0.02))</f>
        <v/>
      </c>
      <c r="V658" s="21">
        <f>50000+MAX(0,G658-480000)</f>
        <v/>
      </c>
      <c r="W658" s="21">
        <f>P658-V658</f>
        <v/>
      </c>
      <c r="X658" s="21">
        <f>Q658-V658</f>
        <v/>
      </c>
      <c r="Y658" s="22">
        <f>IF(W658&lt;0,0.9,LOOKUP(W658,{0,1950001,3300001,6950001,9000001,18000001,40000001},{0.84895,0.7979,0.6958,0.66517,0.56307,0.4916,0.44055}))</f>
        <v/>
      </c>
      <c r="Z658" s="22">
        <f>IF(X658&lt;0,0.9,LOOKUP(X658,{0,1950001,3300001,6950001,9000001,18000001,40000001},{0.84895,0.7979,0.6958,0.66517,0.56307,0.4916,0.44055}))</f>
        <v/>
      </c>
      <c r="AA658" s="22">
        <f>IF(W658&lt;0,0,CHOOSE(MATCH(W658,{0,1950001,3300001,6950001,9000001},1),5.105/84.895,10.21/79.79,20.42/69.58,23.483/66.517,33.693/56.307))</f>
        <v/>
      </c>
      <c r="AB658" s="21">
        <f>IF(C658&lt;=2000,0,(MIN(C658,ROUNDDOWN(F658*0.3,0))-2000)*0.1)</f>
        <v/>
      </c>
      <c r="AC658" s="21">
        <f>IF(C658&lt;=2000,0,MIN((C658-2000)*Y658,(R658+S658)*0.2))</f>
        <v/>
      </c>
      <c r="AD658" s="21">
        <f>IF(C658&lt;=2000,0,MIN((C658-2000)*Z658,(T658+U658)*0.2))</f>
        <v/>
      </c>
      <c r="AE658" s="21">
        <f>AC658*AA658</f>
        <v/>
      </c>
      <c r="AF658" s="21">
        <f>ROUNDDOWN(R658,-2)+ROUNDDOWN(S658,-2)</f>
        <v/>
      </c>
      <c r="AG658" s="21">
        <f>ROUNDDOWN(MAX(0,R658-(AB658+AC658+AE658)*0.6),-2)+ROUNDDOWN(MAX(0,S658-(AB658+AC658+AE658)*0.4),-2)</f>
        <v/>
      </c>
      <c r="AH658" s="21">
        <f>ROUNDDOWN(MAX(0,T658-(AB658+AD658)*0.6),-2)+ROUNDDOWN(MAX(0,U658-(AB658+AD658)*0.4),-2)</f>
        <v/>
      </c>
      <c r="AI658" s="21">
        <f>ROUNDDOWN(T658,-2)+ROUNDDOWN(U658,-2)</f>
        <v/>
      </c>
      <c r="AJ658" s="21">
        <f>M658+AF658</f>
        <v/>
      </c>
      <c r="AK658" s="21">
        <f>M658+AG658</f>
        <v/>
      </c>
      <c r="AL658" s="21">
        <f>N658+AH658</f>
        <v/>
      </c>
      <c r="AM658" s="21">
        <f>O658+AI658</f>
        <v/>
      </c>
      <c r="AN658" s="21">
        <f>N658+AI658</f>
        <v/>
      </c>
      <c r="AO658" s="21">
        <f>ROUNDDOWN((R658+S658)*0.2/Y658+2000,0)</f>
        <v/>
      </c>
      <c r="AP658" s="21">
        <f>ROUNDDOWN((T658+U658)*0.2/Z658+2000,0)</f>
        <v/>
      </c>
      <c r="AQ658" s="21">
        <f>AL658-AK658</f>
        <v/>
      </c>
      <c r="AR658" s="21">
        <f>AM658-AK658</f>
        <v/>
      </c>
      <c r="AS658" s="21">
        <f>AM658-AL658</f>
        <v/>
      </c>
      <c r="AT658" s="21">
        <f>AK658+C658-AJ658</f>
        <v/>
      </c>
      <c r="AU658" s="21">
        <f>AL658+C658-AM658</f>
        <v/>
      </c>
      <c r="AV658" s="21">
        <f>AN658+C658-AM658</f>
        <v/>
      </c>
    </row>
    <row r="659">
      <c r="A659" t="inlineStr">
        <is>
          <t>医療費の境目</t>
        </is>
      </c>
      <c r="B659" s="21">
        <f>'3_医療費の境目'!$B$3</f>
        <v/>
      </c>
      <c r="C659" s="21">
        <f>IF('3_医療費の境目'!$B$4="",AO659,'3_医療費の境目'!$B$4)</f>
        <v/>
      </c>
      <c r="D659" s="21">
        <f>'3_医療費の境目'!D659</f>
        <v/>
      </c>
      <c r="E659" s="21">
        <f>ROUND(MIN(B659/12,650000)*12*0.0915+MIN(B659/12,1390000)*12*(0.0504+0)+B659*0.005,0)</f>
        <v/>
      </c>
      <c r="F659" s="21">
        <f>IF(B659&lt;741000,0,IF(B659&lt;2191000,B659-740000,IF(B659&lt;2193000,1451000,IF(B659&lt;2196000,1453000,IF(B659&lt;2200000,1456000,IF(B659&lt;3600000,ROUND(ROUNDDOWN(B659/4,-3)*2.8,0)-80000,IF(B659&lt;6600000,ROUND(ROUNDDOWN(B659/4,-3)*3.2,0)-440000,IF(B659&lt;8500000,ROUNDDOWN(B659*0.9,0)-1100000,B659-1950000))))))))</f>
        <v/>
      </c>
      <c r="G659" s="21">
        <f>IF(F659&gt;23500000,NA(),IF(F659&lt;=4890000,1040000,IF(F659&lt;=6550000,670000,620000)))</f>
        <v/>
      </c>
      <c r="H659" s="21">
        <f>IF(D659&lt;=0,0,MAX(0,MIN(2000000,D659-MIN(100000,ROUNDDOWN(F659*0.05,0)))))</f>
        <v/>
      </c>
      <c r="I659" s="21">
        <f>IF(C659&lt;=2000,0,MIN(C659,ROUNDDOWN(F659*0.4,0))-2000)</f>
        <v/>
      </c>
      <c r="J659" s="21">
        <f>MAX(0,ROUNDDOWN(F659-E659-G659,-3))</f>
        <v/>
      </c>
      <c r="K659" s="21">
        <f>MAX(0,ROUNDDOWN(F659-E659-G659-H659-I659,-3))</f>
        <v/>
      </c>
      <c r="L659" s="21">
        <f>MAX(0,ROUNDDOWN(F659-E659-G659-H659,-3))</f>
        <v/>
      </c>
      <c r="M659" s="21">
        <f>IF(J659&lt;=0,0,ROUNDDOWN((J659*LOOKUP(J659,{0,1950001,3300001,6950001,9000001,18000001,40000001},{0.05,0.1,0.2,0.23,0.33,0.4,0.45})-LOOKUP(J659,{0,1950001,3300001,6950001,9000001,18000001,40000001},{0,97500,427500,636000,1536000,2796000,4796000}))*1.021,-2))</f>
        <v/>
      </c>
      <c r="N659" s="21">
        <f>IF(K659&lt;=0,0,ROUNDDOWN((K659*LOOKUP(K659,{0,1950001,3300001,6950001,9000001,18000001,40000001},{0.05,0.1,0.2,0.23,0.33,0.4,0.45})-LOOKUP(K659,{0,1950001,3300001,6950001,9000001,18000001,40000001},{0,97500,427500,636000,1536000,2796000,4796000}))*1.021,-2))</f>
        <v/>
      </c>
      <c r="O659" s="21">
        <f>IF(L659&lt;=0,0,ROUNDDOWN((L659*LOOKUP(L659,{0,1950001,3300001,6950001,9000001,18000001,40000001},{0.05,0.1,0.2,0.23,0.33,0.4,0.45})-LOOKUP(L659,{0,1950001,3300001,6950001,9000001,18000001,40000001},{0,97500,427500,636000,1536000,2796000,4796000}))*1.021,-2))</f>
        <v/>
      </c>
      <c r="P659" s="21">
        <f>MAX(0,ROUNDDOWN(F659-E659-430000,-3))</f>
        <v/>
      </c>
      <c r="Q659" s="21">
        <f>MAX(0,ROUNDDOWN(F659-E659-430000-H659,-3))</f>
        <v/>
      </c>
      <c r="R659" s="21">
        <f>IF(F659&lt;=450000,0,MAX(0,P659*0.06-MIN(50000,P659)*0.03))</f>
        <v/>
      </c>
      <c r="S659" s="21">
        <f>IF(F659&lt;=450000,0,MAX(0,P659*0.04-MIN(50000,P659)*0.02))</f>
        <v/>
      </c>
      <c r="T659" s="21">
        <f>IF(F659&lt;=450000,0,MAX(0,Q659*0.06-MIN(50000,Q659)*0.03))</f>
        <v/>
      </c>
      <c r="U659" s="21">
        <f>IF(F659&lt;=450000,0,MAX(0,Q659*0.04-MIN(50000,Q659)*0.02))</f>
        <v/>
      </c>
      <c r="V659" s="21">
        <f>50000+MAX(0,G659-480000)</f>
        <v/>
      </c>
      <c r="W659" s="21">
        <f>P659-V659</f>
        <v/>
      </c>
      <c r="X659" s="21">
        <f>Q659-V659</f>
        <v/>
      </c>
      <c r="Y659" s="22">
        <f>IF(W659&lt;0,0.9,LOOKUP(W659,{0,1950001,3300001,6950001,9000001,18000001,40000001},{0.84895,0.7979,0.6958,0.66517,0.56307,0.4916,0.44055}))</f>
        <v/>
      </c>
      <c r="Z659" s="22">
        <f>IF(X659&lt;0,0.9,LOOKUP(X659,{0,1950001,3300001,6950001,9000001,18000001,40000001},{0.84895,0.7979,0.6958,0.66517,0.56307,0.4916,0.44055}))</f>
        <v/>
      </c>
      <c r="AA659" s="22">
        <f>IF(W659&lt;0,0,CHOOSE(MATCH(W659,{0,1950001,3300001,6950001,9000001},1),5.105/84.895,10.21/79.79,20.42/69.58,23.483/66.517,33.693/56.307))</f>
        <v/>
      </c>
      <c r="AB659" s="21">
        <f>IF(C659&lt;=2000,0,(MIN(C659,ROUNDDOWN(F659*0.3,0))-2000)*0.1)</f>
        <v/>
      </c>
      <c r="AC659" s="21">
        <f>IF(C659&lt;=2000,0,MIN((C659-2000)*Y659,(R659+S659)*0.2))</f>
        <v/>
      </c>
      <c r="AD659" s="21">
        <f>IF(C659&lt;=2000,0,MIN((C659-2000)*Z659,(T659+U659)*0.2))</f>
        <v/>
      </c>
      <c r="AE659" s="21">
        <f>AC659*AA659</f>
        <v/>
      </c>
      <c r="AF659" s="21">
        <f>ROUNDDOWN(R659,-2)+ROUNDDOWN(S659,-2)</f>
        <v/>
      </c>
      <c r="AG659" s="21">
        <f>ROUNDDOWN(MAX(0,R659-(AB659+AC659+AE659)*0.6),-2)+ROUNDDOWN(MAX(0,S659-(AB659+AC659+AE659)*0.4),-2)</f>
        <v/>
      </c>
      <c r="AH659" s="21">
        <f>ROUNDDOWN(MAX(0,T659-(AB659+AD659)*0.6),-2)+ROUNDDOWN(MAX(0,U659-(AB659+AD659)*0.4),-2)</f>
        <v/>
      </c>
      <c r="AI659" s="21">
        <f>ROUNDDOWN(T659,-2)+ROUNDDOWN(U659,-2)</f>
        <v/>
      </c>
      <c r="AJ659" s="21">
        <f>M659+AF659</f>
        <v/>
      </c>
      <c r="AK659" s="21">
        <f>M659+AG659</f>
        <v/>
      </c>
      <c r="AL659" s="21">
        <f>N659+AH659</f>
        <v/>
      </c>
      <c r="AM659" s="21">
        <f>O659+AI659</f>
        <v/>
      </c>
      <c r="AN659" s="21">
        <f>N659+AI659</f>
        <v/>
      </c>
      <c r="AO659" s="21">
        <f>ROUNDDOWN((R659+S659)*0.2/Y659+2000,0)</f>
        <v/>
      </c>
      <c r="AP659" s="21">
        <f>ROUNDDOWN((T659+U659)*0.2/Z659+2000,0)</f>
        <v/>
      </c>
      <c r="AQ659" s="21">
        <f>AL659-AK659</f>
        <v/>
      </c>
      <c r="AR659" s="21">
        <f>AM659-AK659</f>
        <v/>
      </c>
      <c r="AS659" s="21">
        <f>AM659-AL659</f>
        <v/>
      </c>
      <c r="AT659" s="21">
        <f>AK659+C659-AJ659</f>
        <v/>
      </c>
      <c r="AU659" s="21">
        <f>AL659+C659-AM659</f>
        <v/>
      </c>
      <c r="AV659" s="21">
        <f>AN659+C659-AM659</f>
        <v/>
      </c>
    </row>
    <row r="660">
      <c r="A660" t="inlineStr">
        <is>
          <t>医療費の境目</t>
        </is>
      </c>
      <c r="B660" s="21">
        <f>'3_医療費の境目'!$B$3</f>
        <v/>
      </c>
      <c r="C660" s="21">
        <f>IF('3_医療費の境目'!$B$4="",AO660,'3_医療費の境目'!$B$4)</f>
        <v/>
      </c>
      <c r="D660" s="21">
        <f>'3_医療費の境目'!D660</f>
        <v/>
      </c>
      <c r="E660" s="21">
        <f>ROUND(MIN(B660/12,650000)*12*0.0915+MIN(B660/12,1390000)*12*(0.0504+0)+B660*0.005,0)</f>
        <v/>
      </c>
      <c r="F660" s="21">
        <f>IF(B660&lt;741000,0,IF(B660&lt;2191000,B660-740000,IF(B660&lt;2193000,1451000,IF(B660&lt;2196000,1453000,IF(B660&lt;2200000,1456000,IF(B660&lt;3600000,ROUND(ROUNDDOWN(B660/4,-3)*2.8,0)-80000,IF(B660&lt;6600000,ROUND(ROUNDDOWN(B660/4,-3)*3.2,0)-440000,IF(B660&lt;8500000,ROUNDDOWN(B660*0.9,0)-1100000,B660-1950000))))))))</f>
        <v/>
      </c>
      <c r="G660" s="21">
        <f>IF(F660&gt;23500000,NA(),IF(F660&lt;=4890000,1040000,IF(F660&lt;=6550000,670000,620000)))</f>
        <v/>
      </c>
      <c r="H660" s="21">
        <f>IF(D660&lt;=0,0,MAX(0,MIN(2000000,D660-MIN(100000,ROUNDDOWN(F660*0.05,0)))))</f>
        <v/>
      </c>
      <c r="I660" s="21">
        <f>IF(C660&lt;=2000,0,MIN(C660,ROUNDDOWN(F660*0.4,0))-2000)</f>
        <v/>
      </c>
      <c r="J660" s="21">
        <f>MAX(0,ROUNDDOWN(F660-E660-G660,-3))</f>
        <v/>
      </c>
      <c r="K660" s="21">
        <f>MAX(0,ROUNDDOWN(F660-E660-G660-H660-I660,-3))</f>
        <v/>
      </c>
      <c r="L660" s="21">
        <f>MAX(0,ROUNDDOWN(F660-E660-G660-H660,-3))</f>
        <v/>
      </c>
      <c r="M660" s="21">
        <f>IF(J660&lt;=0,0,ROUNDDOWN((J660*LOOKUP(J660,{0,1950001,3300001,6950001,9000001,18000001,40000001},{0.05,0.1,0.2,0.23,0.33,0.4,0.45})-LOOKUP(J660,{0,1950001,3300001,6950001,9000001,18000001,40000001},{0,97500,427500,636000,1536000,2796000,4796000}))*1.021,-2))</f>
        <v/>
      </c>
      <c r="N660" s="21">
        <f>IF(K660&lt;=0,0,ROUNDDOWN((K660*LOOKUP(K660,{0,1950001,3300001,6950001,9000001,18000001,40000001},{0.05,0.1,0.2,0.23,0.33,0.4,0.45})-LOOKUP(K660,{0,1950001,3300001,6950001,9000001,18000001,40000001},{0,97500,427500,636000,1536000,2796000,4796000}))*1.021,-2))</f>
        <v/>
      </c>
      <c r="O660" s="21">
        <f>IF(L660&lt;=0,0,ROUNDDOWN((L660*LOOKUP(L660,{0,1950001,3300001,6950001,9000001,18000001,40000001},{0.05,0.1,0.2,0.23,0.33,0.4,0.45})-LOOKUP(L660,{0,1950001,3300001,6950001,9000001,18000001,40000001},{0,97500,427500,636000,1536000,2796000,4796000}))*1.021,-2))</f>
        <v/>
      </c>
      <c r="P660" s="21">
        <f>MAX(0,ROUNDDOWN(F660-E660-430000,-3))</f>
        <v/>
      </c>
      <c r="Q660" s="21">
        <f>MAX(0,ROUNDDOWN(F660-E660-430000-H660,-3))</f>
        <v/>
      </c>
      <c r="R660" s="21">
        <f>IF(F660&lt;=450000,0,MAX(0,P660*0.06-MIN(50000,P660)*0.03))</f>
        <v/>
      </c>
      <c r="S660" s="21">
        <f>IF(F660&lt;=450000,0,MAX(0,P660*0.04-MIN(50000,P660)*0.02))</f>
        <v/>
      </c>
      <c r="T660" s="21">
        <f>IF(F660&lt;=450000,0,MAX(0,Q660*0.06-MIN(50000,Q660)*0.03))</f>
        <v/>
      </c>
      <c r="U660" s="21">
        <f>IF(F660&lt;=450000,0,MAX(0,Q660*0.04-MIN(50000,Q660)*0.02))</f>
        <v/>
      </c>
      <c r="V660" s="21">
        <f>50000+MAX(0,G660-480000)</f>
        <v/>
      </c>
      <c r="W660" s="21">
        <f>P660-V660</f>
        <v/>
      </c>
      <c r="X660" s="21">
        <f>Q660-V660</f>
        <v/>
      </c>
      <c r="Y660" s="22">
        <f>IF(W660&lt;0,0.9,LOOKUP(W660,{0,1950001,3300001,6950001,9000001,18000001,40000001},{0.84895,0.7979,0.6958,0.66517,0.56307,0.4916,0.44055}))</f>
        <v/>
      </c>
      <c r="Z660" s="22">
        <f>IF(X660&lt;0,0.9,LOOKUP(X660,{0,1950001,3300001,6950001,9000001,18000001,40000001},{0.84895,0.7979,0.6958,0.66517,0.56307,0.4916,0.44055}))</f>
        <v/>
      </c>
      <c r="AA660" s="22">
        <f>IF(W660&lt;0,0,CHOOSE(MATCH(W660,{0,1950001,3300001,6950001,9000001},1),5.105/84.895,10.21/79.79,20.42/69.58,23.483/66.517,33.693/56.307))</f>
        <v/>
      </c>
      <c r="AB660" s="21">
        <f>IF(C660&lt;=2000,0,(MIN(C660,ROUNDDOWN(F660*0.3,0))-2000)*0.1)</f>
        <v/>
      </c>
      <c r="AC660" s="21">
        <f>IF(C660&lt;=2000,0,MIN((C660-2000)*Y660,(R660+S660)*0.2))</f>
        <v/>
      </c>
      <c r="AD660" s="21">
        <f>IF(C660&lt;=2000,0,MIN((C660-2000)*Z660,(T660+U660)*0.2))</f>
        <v/>
      </c>
      <c r="AE660" s="21">
        <f>AC660*AA660</f>
        <v/>
      </c>
      <c r="AF660" s="21">
        <f>ROUNDDOWN(R660,-2)+ROUNDDOWN(S660,-2)</f>
        <v/>
      </c>
      <c r="AG660" s="21">
        <f>ROUNDDOWN(MAX(0,R660-(AB660+AC660+AE660)*0.6),-2)+ROUNDDOWN(MAX(0,S660-(AB660+AC660+AE660)*0.4),-2)</f>
        <v/>
      </c>
      <c r="AH660" s="21">
        <f>ROUNDDOWN(MAX(0,T660-(AB660+AD660)*0.6),-2)+ROUNDDOWN(MAX(0,U660-(AB660+AD660)*0.4),-2)</f>
        <v/>
      </c>
      <c r="AI660" s="21">
        <f>ROUNDDOWN(T660,-2)+ROUNDDOWN(U660,-2)</f>
        <v/>
      </c>
      <c r="AJ660" s="21">
        <f>M660+AF660</f>
        <v/>
      </c>
      <c r="AK660" s="21">
        <f>M660+AG660</f>
        <v/>
      </c>
      <c r="AL660" s="21">
        <f>N660+AH660</f>
        <v/>
      </c>
      <c r="AM660" s="21">
        <f>O660+AI660</f>
        <v/>
      </c>
      <c r="AN660" s="21">
        <f>N660+AI660</f>
        <v/>
      </c>
      <c r="AO660" s="21">
        <f>ROUNDDOWN((R660+S660)*0.2/Y660+2000,0)</f>
        <v/>
      </c>
      <c r="AP660" s="21">
        <f>ROUNDDOWN((T660+U660)*0.2/Z660+2000,0)</f>
        <v/>
      </c>
      <c r="AQ660" s="21">
        <f>AL660-AK660</f>
        <v/>
      </c>
      <c r="AR660" s="21">
        <f>AM660-AK660</f>
        <v/>
      </c>
      <c r="AS660" s="21">
        <f>AM660-AL660</f>
        <v/>
      </c>
      <c r="AT660" s="21">
        <f>AK660+C660-AJ660</f>
        <v/>
      </c>
      <c r="AU660" s="21">
        <f>AL660+C660-AM660</f>
        <v/>
      </c>
      <c r="AV660" s="21">
        <f>AN660+C660-AM660</f>
        <v/>
      </c>
    </row>
    <row r="661">
      <c r="A661" t="inlineStr">
        <is>
          <t>医療費の境目</t>
        </is>
      </c>
      <c r="B661" s="21">
        <f>'3_医療費の境目'!$B$3</f>
        <v/>
      </c>
      <c r="C661" s="21">
        <f>IF('3_医療費の境目'!$B$4="",AO661,'3_医療費の境目'!$B$4)</f>
        <v/>
      </c>
      <c r="D661" s="21">
        <f>'3_医療費の境目'!D661</f>
        <v/>
      </c>
      <c r="E661" s="21">
        <f>ROUND(MIN(B661/12,650000)*12*0.0915+MIN(B661/12,1390000)*12*(0.0504+0)+B661*0.005,0)</f>
        <v/>
      </c>
      <c r="F661" s="21">
        <f>IF(B661&lt;741000,0,IF(B661&lt;2191000,B661-740000,IF(B661&lt;2193000,1451000,IF(B661&lt;2196000,1453000,IF(B661&lt;2200000,1456000,IF(B661&lt;3600000,ROUND(ROUNDDOWN(B661/4,-3)*2.8,0)-80000,IF(B661&lt;6600000,ROUND(ROUNDDOWN(B661/4,-3)*3.2,0)-440000,IF(B661&lt;8500000,ROUNDDOWN(B661*0.9,0)-1100000,B661-1950000))))))))</f>
        <v/>
      </c>
      <c r="G661" s="21">
        <f>IF(F661&gt;23500000,NA(),IF(F661&lt;=4890000,1040000,IF(F661&lt;=6550000,670000,620000)))</f>
        <v/>
      </c>
      <c r="H661" s="21">
        <f>IF(D661&lt;=0,0,MAX(0,MIN(2000000,D661-MIN(100000,ROUNDDOWN(F661*0.05,0)))))</f>
        <v/>
      </c>
      <c r="I661" s="21">
        <f>IF(C661&lt;=2000,0,MIN(C661,ROUNDDOWN(F661*0.4,0))-2000)</f>
        <v/>
      </c>
      <c r="J661" s="21">
        <f>MAX(0,ROUNDDOWN(F661-E661-G661,-3))</f>
        <v/>
      </c>
      <c r="K661" s="21">
        <f>MAX(0,ROUNDDOWN(F661-E661-G661-H661-I661,-3))</f>
        <v/>
      </c>
      <c r="L661" s="21">
        <f>MAX(0,ROUNDDOWN(F661-E661-G661-H661,-3))</f>
        <v/>
      </c>
      <c r="M661" s="21">
        <f>IF(J661&lt;=0,0,ROUNDDOWN((J661*LOOKUP(J661,{0,1950001,3300001,6950001,9000001,18000001,40000001},{0.05,0.1,0.2,0.23,0.33,0.4,0.45})-LOOKUP(J661,{0,1950001,3300001,6950001,9000001,18000001,40000001},{0,97500,427500,636000,1536000,2796000,4796000}))*1.021,-2))</f>
        <v/>
      </c>
      <c r="N661" s="21">
        <f>IF(K661&lt;=0,0,ROUNDDOWN((K661*LOOKUP(K661,{0,1950001,3300001,6950001,9000001,18000001,40000001},{0.05,0.1,0.2,0.23,0.33,0.4,0.45})-LOOKUP(K661,{0,1950001,3300001,6950001,9000001,18000001,40000001},{0,97500,427500,636000,1536000,2796000,4796000}))*1.021,-2))</f>
        <v/>
      </c>
      <c r="O661" s="21">
        <f>IF(L661&lt;=0,0,ROUNDDOWN((L661*LOOKUP(L661,{0,1950001,3300001,6950001,9000001,18000001,40000001},{0.05,0.1,0.2,0.23,0.33,0.4,0.45})-LOOKUP(L661,{0,1950001,3300001,6950001,9000001,18000001,40000001},{0,97500,427500,636000,1536000,2796000,4796000}))*1.021,-2))</f>
        <v/>
      </c>
      <c r="P661" s="21">
        <f>MAX(0,ROUNDDOWN(F661-E661-430000,-3))</f>
        <v/>
      </c>
      <c r="Q661" s="21">
        <f>MAX(0,ROUNDDOWN(F661-E661-430000-H661,-3))</f>
        <v/>
      </c>
      <c r="R661" s="21">
        <f>IF(F661&lt;=450000,0,MAX(0,P661*0.06-MIN(50000,P661)*0.03))</f>
        <v/>
      </c>
      <c r="S661" s="21">
        <f>IF(F661&lt;=450000,0,MAX(0,P661*0.04-MIN(50000,P661)*0.02))</f>
        <v/>
      </c>
      <c r="T661" s="21">
        <f>IF(F661&lt;=450000,0,MAX(0,Q661*0.06-MIN(50000,Q661)*0.03))</f>
        <v/>
      </c>
      <c r="U661" s="21">
        <f>IF(F661&lt;=450000,0,MAX(0,Q661*0.04-MIN(50000,Q661)*0.02))</f>
        <v/>
      </c>
      <c r="V661" s="21">
        <f>50000+MAX(0,G661-480000)</f>
        <v/>
      </c>
      <c r="W661" s="21">
        <f>P661-V661</f>
        <v/>
      </c>
      <c r="X661" s="21">
        <f>Q661-V661</f>
        <v/>
      </c>
      <c r="Y661" s="22">
        <f>IF(W661&lt;0,0.9,LOOKUP(W661,{0,1950001,3300001,6950001,9000001,18000001,40000001},{0.84895,0.7979,0.6958,0.66517,0.56307,0.4916,0.44055}))</f>
        <v/>
      </c>
      <c r="Z661" s="22">
        <f>IF(X661&lt;0,0.9,LOOKUP(X661,{0,1950001,3300001,6950001,9000001,18000001,40000001},{0.84895,0.7979,0.6958,0.66517,0.56307,0.4916,0.44055}))</f>
        <v/>
      </c>
      <c r="AA661" s="22">
        <f>IF(W661&lt;0,0,CHOOSE(MATCH(W661,{0,1950001,3300001,6950001,9000001},1),5.105/84.895,10.21/79.79,20.42/69.58,23.483/66.517,33.693/56.307))</f>
        <v/>
      </c>
      <c r="AB661" s="21">
        <f>IF(C661&lt;=2000,0,(MIN(C661,ROUNDDOWN(F661*0.3,0))-2000)*0.1)</f>
        <v/>
      </c>
      <c r="AC661" s="21">
        <f>IF(C661&lt;=2000,0,MIN((C661-2000)*Y661,(R661+S661)*0.2))</f>
        <v/>
      </c>
      <c r="AD661" s="21">
        <f>IF(C661&lt;=2000,0,MIN((C661-2000)*Z661,(T661+U661)*0.2))</f>
        <v/>
      </c>
      <c r="AE661" s="21">
        <f>AC661*AA661</f>
        <v/>
      </c>
      <c r="AF661" s="21">
        <f>ROUNDDOWN(R661,-2)+ROUNDDOWN(S661,-2)</f>
        <v/>
      </c>
      <c r="AG661" s="21">
        <f>ROUNDDOWN(MAX(0,R661-(AB661+AC661+AE661)*0.6),-2)+ROUNDDOWN(MAX(0,S661-(AB661+AC661+AE661)*0.4),-2)</f>
        <v/>
      </c>
      <c r="AH661" s="21">
        <f>ROUNDDOWN(MAX(0,T661-(AB661+AD661)*0.6),-2)+ROUNDDOWN(MAX(0,U661-(AB661+AD661)*0.4),-2)</f>
        <v/>
      </c>
      <c r="AI661" s="21">
        <f>ROUNDDOWN(T661,-2)+ROUNDDOWN(U661,-2)</f>
        <v/>
      </c>
      <c r="AJ661" s="21">
        <f>M661+AF661</f>
        <v/>
      </c>
      <c r="AK661" s="21">
        <f>M661+AG661</f>
        <v/>
      </c>
      <c r="AL661" s="21">
        <f>N661+AH661</f>
        <v/>
      </c>
      <c r="AM661" s="21">
        <f>O661+AI661</f>
        <v/>
      </c>
      <c r="AN661" s="21">
        <f>N661+AI661</f>
        <v/>
      </c>
      <c r="AO661" s="21">
        <f>ROUNDDOWN((R661+S661)*0.2/Y661+2000,0)</f>
        <v/>
      </c>
      <c r="AP661" s="21">
        <f>ROUNDDOWN((T661+U661)*0.2/Z661+2000,0)</f>
        <v/>
      </c>
      <c r="AQ661" s="21">
        <f>AL661-AK661</f>
        <v/>
      </c>
      <c r="AR661" s="21">
        <f>AM661-AK661</f>
        <v/>
      </c>
      <c r="AS661" s="21">
        <f>AM661-AL661</f>
        <v/>
      </c>
      <c r="AT661" s="21">
        <f>AK661+C661-AJ661</f>
        <v/>
      </c>
      <c r="AU661" s="21">
        <f>AL661+C661-AM661</f>
        <v/>
      </c>
      <c r="AV661" s="21">
        <f>AN661+C661-AM661</f>
        <v/>
      </c>
    </row>
    <row r="662">
      <c r="A662" t="inlineStr">
        <is>
          <t>医療費の境目</t>
        </is>
      </c>
      <c r="B662" s="21">
        <f>'3_医療費の境目'!$B$3</f>
        <v/>
      </c>
      <c r="C662" s="21">
        <f>IF('3_医療費の境目'!$B$4="",AO662,'3_医療費の境目'!$B$4)</f>
        <v/>
      </c>
      <c r="D662" s="21">
        <f>'3_医療費の境目'!D662</f>
        <v/>
      </c>
      <c r="E662" s="21">
        <f>ROUND(MIN(B662/12,650000)*12*0.0915+MIN(B662/12,1390000)*12*(0.0504+0)+B662*0.005,0)</f>
        <v/>
      </c>
      <c r="F662" s="21">
        <f>IF(B662&lt;741000,0,IF(B662&lt;2191000,B662-740000,IF(B662&lt;2193000,1451000,IF(B662&lt;2196000,1453000,IF(B662&lt;2200000,1456000,IF(B662&lt;3600000,ROUND(ROUNDDOWN(B662/4,-3)*2.8,0)-80000,IF(B662&lt;6600000,ROUND(ROUNDDOWN(B662/4,-3)*3.2,0)-440000,IF(B662&lt;8500000,ROUNDDOWN(B662*0.9,0)-1100000,B662-1950000))))))))</f>
        <v/>
      </c>
      <c r="G662" s="21">
        <f>IF(F662&gt;23500000,NA(),IF(F662&lt;=4890000,1040000,IF(F662&lt;=6550000,670000,620000)))</f>
        <v/>
      </c>
      <c r="H662" s="21">
        <f>IF(D662&lt;=0,0,MAX(0,MIN(2000000,D662-MIN(100000,ROUNDDOWN(F662*0.05,0)))))</f>
        <v/>
      </c>
      <c r="I662" s="21">
        <f>IF(C662&lt;=2000,0,MIN(C662,ROUNDDOWN(F662*0.4,0))-2000)</f>
        <v/>
      </c>
      <c r="J662" s="21">
        <f>MAX(0,ROUNDDOWN(F662-E662-G662,-3))</f>
        <v/>
      </c>
      <c r="K662" s="21">
        <f>MAX(0,ROUNDDOWN(F662-E662-G662-H662-I662,-3))</f>
        <v/>
      </c>
      <c r="L662" s="21">
        <f>MAX(0,ROUNDDOWN(F662-E662-G662-H662,-3))</f>
        <v/>
      </c>
      <c r="M662" s="21">
        <f>IF(J662&lt;=0,0,ROUNDDOWN((J662*LOOKUP(J662,{0,1950001,3300001,6950001,9000001,18000001,40000001},{0.05,0.1,0.2,0.23,0.33,0.4,0.45})-LOOKUP(J662,{0,1950001,3300001,6950001,9000001,18000001,40000001},{0,97500,427500,636000,1536000,2796000,4796000}))*1.021,-2))</f>
        <v/>
      </c>
      <c r="N662" s="21">
        <f>IF(K662&lt;=0,0,ROUNDDOWN((K662*LOOKUP(K662,{0,1950001,3300001,6950001,9000001,18000001,40000001},{0.05,0.1,0.2,0.23,0.33,0.4,0.45})-LOOKUP(K662,{0,1950001,3300001,6950001,9000001,18000001,40000001},{0,97500,427500,636000,1536000,2796000,4796000}))*1.021,-2))</f>
        <v/>
      </c>
      <c r="O662" s="21">
        <f>IF(L662&lt;=0,0,ROUNDDOWN((L662*LOOKUP(L662,{0,1950001,3300001,6950001,9000001,18000001,40000001},{0.05,0.1,0.2,0.23,0.33,0.4,0.45})-LOOKUP(L662,{0,1950001,3300001,6950001,9000001,18000001,40000001},{0,97500,427500,636000,1536000,2796000,4796000}))*1.021,-2))</f>
        <v/>
      </c>
      <c r="P662" s="21">
        <f>MAX(0,ROUNDDOWN(F662-E662-430000,-3))</f>
        <v/>
      </c>
      <c r="Q662" s="21">
        <f>MAX(0,ROUNDDOWN(F662-E662-430000-H662,-3))</f>
        <v/>
      </c>
      <c r="R662" s="21">
        <f>IF(F662&lt;=450000,0,MAX(0,P662*0.06-MIN(50000,P662)*0.03))</f>
        <v/>
      </c>
      <c r="S662" s="21">
        <f>IF(F662&lt;=450000,0,MAX(0,P662*0.04-MIN(50000,P662)*0.02))</f>
        <v/>
      </c>
      <c r="T662" s="21">
        <f>IF(F662&lt;=450000,0,MAX(0,Q662*0.06-MIN(50000,Q662)*0.03))</f>
        <v/>
      </c>
      <c r="U662" s="21">
        <f>IF(F662&lt;=450000,0,MAX(0,Q662*0.04-MIN(50000,Q662)*0.02))</f>
        <v/>
      </c>
      <c r="V662" s="21">
        <f>50000+MAX(0,G662-480000)</f>
        <v/>
      </c>
      <c r="W662" s="21">
        <f>P662-V662</f>
        <v/>
      </c>
      <c r="X662" s="21">
        <f>Q662-V662</f>
        <v/>
      </c>
      <c r="Y662" s="22">
        <f>IF(W662&lt;0,0.9,LOOKUP(W662,{0,1950001,3300001,6950001,9000001,18000001,40000001},{0.84895,0.7979,0.6958,0.66517,0.56307,0.4916,0.44055}))</f>
        <v/>
      </c>
      <c r="Z662" s="22">
        <f>IF(X662&lt;0,0.9,LOOKUP(X662,{0,1950001,3300001,6950001,9000001,18000001,40000001},{0.84895,0.7979,0.6958,0.66517,0.56307,0.4916,0.44055}))</f>
        <v/>
      </c>
      <c r="AA662" s="22">
        <f>IF(W662&lt;0,0,CHOOSE(MATCH(W662,{0,1950001,3300001,6950001,9000001},1),5.105/84.895,10.21/79.79,20.42/69.58,23.483/66.517,33.693/56.307))</f>
        <v/>
      </c>
      <c r="AB662" s="21">
        <f>IF(C662&lt;=2000,0,(MIN(C662,ROUNDDOWN(F662*0.3,0))-2000)*0.1)</f>
        <v/>
      </c>
      <c r="AC662" s="21">
        <f>IF(C662&lt;=2000,0,MIN((C662-2000)*Y662,(R662+S662)*0.2))</f>
        <v/>
      </c>
      <c r="AD662" s="21">
        <f>IF(C662&lt;=2000,0,MIN((C662-2000)*Z662,(T662+U662)*0.2))</f>
        <v/>
      </c>
      <c r="AE662" s="21">
        <f>AC662*AA662</f>
        <v/>
      </c>
      <c r="AF662" s="21">
        <f>ROUNDDOWN(R662,-2)+ROUNDDOWN(S662,-2)</f>
        <v/>
      </c>
      <c r="AG662" s="21">
        <f>ROUNDDOWN(MAX(0,R662-(AB662+AC662+AE662)*0.6),-2)+ROUNDDOWN(MAX(0,S662-(AB662+AC662+AE662)*0.4),-2)</f>
        <v/>
      </c>
      <c r="AH662" s="21">
        <f>ROUNDDOWN(MAX(0,T662-(AB662+AD662)*0.6),-2)+ROUNDDOWN(MAX(0,U662-(AB662+AD662)*0.4),-2)</f>
        <v/>
      </c>
      <c r="AI662" s="21">
        <f>ROUNDDOWN(T662,-2)+ROUNDDOWN(U662,-2)</f>
        <v/>
      </c>
      <c r="AJ662" s="21">
        <f>M662+AF662</f>
        <v/>
      </c>
      <c r="AK662" s="21">
        <f>M662+AG662</f>
        <v/>
      </c>
      <c r="AL662" s="21">
        <f>N662+AH662</f>
        <v/>
      </c>
      <c r="AM662" s="21">
        <f>O662+AI662</f>
        <v/>
      </c>
      <c r="AN662" s="21">
        <f>N662+AI662</f>
        <v/>
      </c>
      <c r="AO662" s="21">
        <f>ROUNDDOWN((R662+S662)*0.2/Y662+2000,0)</f>
        <v/>
      </c>
      <c r="AP662" s="21">
        <f>ROUNDDOWN((T662+U662)*0.2/Z662+2000,0)</f>
        <v/>
      </c>
      <c r="AQ662" s="21">
        <f>AL662-AK662</f>
        <v/>
      </c>
      <c r="AR662" s="21">
        <f>AM662-AK662</f>
        <v/>
      </c>
      <c r="AS662" s="21">
        <f>AM662-AL662</f>
        <v/>
      </c>
      <c r="AT662" s="21">
        <f>AK662+C662-AJ662</f>
        <v/>
      </c>
      <c r="AU662" s="21">
        <f>AL662+C662-AM662</f>
        <v/>
      </c>
      <c r="AV662" s="21">
        <f>AN662+C662-AM662</f>
        <v/>
      </c>
    </row>
    <row r="663">
      <c r="A663" t="inlineStr">
        <is>
          <t>医療費の境目</t>
        </is>
      </c>
      <c r="B663" s="21">
        <f>'3_医療費の境目'!$B$3</f>
        <v/>
      </c>
      <c r="C663" s="21">
        <f>IF('3_医療費の境目'!$B$4="",AO663,'3_医療費の境目'!$B$4)</f>
        <v/>
      </c>
      <c r="D663" s="21">
        <f>'3_医療費の境目'!D663</f>
        <v/>
      </c>
      <c r="E663" s="21">
        <f>ROUND(MIN(B663/12,650000)*12*0.0915+MIN(B663/12,1390000)*12*(0.0504+0)+B663*0.005,0)</f>
        <v/>
      </c>
      <c r="F663" s="21">
        <f>IF(B663&lt;741000,0,IF(B663&lt;2191000,B663-740000,IF(B663&lt;2193000,1451000,IF(B663&lt;2196000,1453000,IF(B663&lt;2200000,1456000,IF(B663&lt;3600000,ROUND(ROUNDDOWN(B663/4,-3)*2.8,0)-80000,IF(B663&lt;6600000,ROUND(ROUNDDOWN(B663/4,-3)*3.2,0)-440000,IF(B663&lt;8500000,ROUNDDOWN(B663*0.9,0)-1100000,B663-1950000))))))))</f>
        <v/>
      </c>
      <c r="G663" s="21">
        <f>IF(F663&gt;23500000,NA(),IF(F663&lt;=4890000,1040000,IF(F663&lt;=6550000,670000,620000)))</f>
        <v/>
      </c>
      <c r="H663" s="21">
        <f>IF(D663&lt;=0,0,MAX(0,MIN(2000000,D663-MIN(100000,ROUNDDOWN(F663*0.05,0)))))</f>
        <v/>
      </c>
      <c r="I663" s="21">
        <f>IF(C663&lt;=2000,0,MIN(C663,ROUNDDOWN(F663*0.4,0))-2000)</f>
        <v/>
      </c>
      <c r="J663" s="21">
        <f>MAX(0,ROUNDDOWN(F663-E663-G663,-3))</f>
        <v/>
      </c>
      <c r="K663" s="21">
        <f>MAX(0,ROUNDDOWN(F663-E663-G663-H663-I663,-3))</f>
        <v/>
      </c>
      <c r="L663" s="21">
        <f>MAX(0,ROUNDDOWN(F663-E663-G663-H663,-3))</f>
        <v/>
      </c>
      <c r="M663" s="21">
        <f>IF(J663&lt;=0,0,ROUNDDOWN((J663*LOOKUP(J663,{0,1950001,3300001,6950001,9000001,18000001,40000001},{0.05,0.1,0.2,0.23,0.33,0.4,0.45})-LOOKUP(J663,{0,1950001,3300001,6950001,9000001,18000001,40000001},{0,97500,427500,636000,1536000,2796000,4796000}))*1.021,-2))</f>
        <v/>
      </c>
      <c r="N663" s="21">
        <f>IF(K663&lt;=0,0,ROUNDDOWN((K663*LOOKUP(K663,{0,1950001,3300001,6950001,9000001,18000001,40000001},{0.05,0.1,0.2,0.23,0.33,0.4,0.45})-LOOKUP(K663,{0,1950001,3300001,6950001,9000001,18000001,40000001},{0,97500,427500,636000,1536000,2796000,4796000}))*1.021,-2))</f>
        <v/>
      </c>
      <c r="O663" s="21">
        <f>IF(L663&lt;=0,0,ROUNDDOWN((L663*LOOKUP(L663,{0,1950001,3300001,6950001,9000001,18000001,40000001},{0.05,0.1,0.2,0.23,0.33,0.4,0.45})-LOOKUP(L663,{0,1950001,3300001,6950001,9000001,18000001,40000001},{0,97500,427500,636000,1536000,2796000,4796000}))*1.021,-2))</f>
        <v/>
      </c>
      <c r="P663" s="21">
        <f>MAX(0,ROUNDDOWN(F663-E663-430000,-3))</f>
        <v/>
      </c>
      <c r="Q663" s="21">
        <f>MAX(0,ROUNDDOWN(F663-E663-430000-H663,-3))</f>
        <v/>
      </c>
      <c r="R663" s="21">
        <f>IF(F663&lt;=450000,0,MAX(0,P663*0.06-MIN(50000,P663)*0.03))</f>
        <v/>
      </c>
      <c r="S663" s="21">
        <f>IF(F663&lt;=450000,0,MAX(0,P663*0.04-MIN(50000,P663)*0.02))</f>
        <v/>
      </c>
      <c r="T663" s="21">
        <f>IF(F663&lt;=450000,0,MAX(0,Q663*0.06-MIN(50000,Q663)*0.03))</f>
        <v/>
      </c>
      <c r="U663" s="21">
        <f>IF(F663&lt;=450000,0,MAX(0,Q663*0.04-MIN(50000,Q663)*0.02))</f>
        <v/>
      </c>
      <c r="V663" s="21">
        <f>50000+MAX(0,G663-480000)</f>
        <v/>
      </c>
      <c r="W663" s="21">
        <f>P663-V663</f>
        <v/>
      </c>
      <c r="X663" s="21">
        <f>Q663-V663</f>
        <v/>
      </c>
      <c r="Y663" s="22">
        <f>IF(W663&lt;0,0.9,LOOKUP(W663,{0,1950001,3300001,6950001,9000001,18000001,40000001},{0.84895,0.7979,0.6958,0.66517,0.56307,0.4916,0.44055}))</f>
        <v/>
      </c>
      <c r="Z663" s="22">
        <f>IF(X663&lt;0,0.9,LOOKUP(X663,{0,1950001,3300001,6950001,9000001,18000001,40000001},{0.84895,0.7979,0.6958,0.66517,0.56307,0.4916,0.44055}))</f>
        <v/>
      </c>
      <c r="AA663" s="22">
        <f>IF(W663&lt;0,0,CHOOSE(MATCH(W663,{0,1950001,3300001,6950001,9000001},1),5.105/84.895,10.21/79.79,20.42/69.58,23.483/66.517,33.693/56.307))</f>
        <v/>
      </c>
      <c r="AB663" s="21">
        <f>IF(C663&lt;=2000,0,(MIN(C663,ROUNDDOWN(F663*0.3,0))-2000)*0.1)</f>
        <v/>
      </c>
      <c r="AC663" s="21">
        <f>IF(C663&lt;=2000,0,MIN((C663-2000)*Y663,(R663+S663)*0.2))</f>
        <v/>
      </c>
      <c r="AD663" s="21">
        <f>IF(C663&lt;=2000,0,MIN((C663-2000)*Z663,(T663+U663)*0.2))</f>
        <v/>
      </c>
      <c r="AE663" s="21">
        <f>AC663*AA663</f>
        <v/>
      </c>
      <c r="AF663" s="21">
        <f>ROUNDDOWN(R663,-2)+ROUNDDOWN(S663,-2)</f>
        <v/>
      </c>
      <c r="AG663" s="21">
        <f>ROUNDDOWN(MAX(0,R663-(AB663+AC663+AE663)*0.6),-2)+ROUNDDOWN(MAX(0,S663-(AB663+AC663+AE663)*0.4),-2)</f>
        <v/>
      </c>
      <c r="AH663" s="21">
        <f>ROUNDDOWN(MAX(0,T663-(AB663+AD663)*0.6),-2)+ROUNDDOWN(MAX(0,U663-(AB663+AD663)*0.4),-2)</f>
        <v/>
      </c>
      <c r="AI663" s="21">
        <f>ROUNDDOWN(T663,-2)+ROUNDDOWN(U663,-2)</f>
        <v/>
      </c>
      <c r="AJ663" s="21">
        <f>M663+AF663</f>
        <v/>
      </c>
      <c r="AK663" s="21">
        <f>M663+AG663</f>
        <v/>
      </c>
      <c r="AL663" s="21">
        <f>N663+AH663</f>
        <v/>
      </c>
      <c r="AM663" s="21">
        <f>O663+AI663</f>
        <v/>
      </c>
      <c r="AN663" s="21">
        <f>N663+AI663</f>
        <v/>
      </c>
      <c r="AO663" s="21">
        <f>ROUNDDOWN((R663+S663)*0.2/Y663+2000,0)</f>
        <v/>
      </c>
      <c r="AP663" s="21">
        <f>ROUNDDOWN((T663+U663)*0.2/Z663+2000,0)</f>
        <v/>
      </c>
      <c r="AQ663" s="21">
        <f>AL663-AK663</f>
        <v/>
      </c>
      <c r="AR663" s="21">
        <f>AM663-AK663</f>
        <v/>
      </c>
      <c r="AS663" s="21">
        <f>AM663-AL663</f>
        <v/>
      </c>
      <c r="AT663" s="21">
        <f>AK663+C663-AJ663</f>
        <v/>
      </c>
      <c r="AU663" s="21">
        <f>AL663+C663-AM663</f>
        <v/>
      </c>
      <c r="AV663" s="21">
        <f>AN663+C663-AM663</f>
        <v/>
      </c>
    </row>
    <row r="664">
      <c r="A664" t="inlineStr">
        <is>
          <t>医療費の境目</t>
        </is>
      </c>
      <c r="B664" s="21">
        <f>'3_医療費の境目'!$B$3</f>
        <v/>
      </c>
      <c r="C664" s="21">
        <f>IF('3_医療費の境目'!$B$4="",AO664,'3_医療費の境目'!$B$4)</f>
        <v/>
      </c>
      <c r="D664" s="21">
        <f>'3_医療費の境目'!D664</f>
        <v/>
      </c>
      <c r="E664" s="21">
        <f>ROUND(MIN(B664/12,650000)*12*0.0915+MIN(B664/12,1390000)*12*(0.0504+0)+B664*0.005,0)</f>
        <v/>
      </c>
      <c r="F664" s="21">
        <f>IF(B664&lt;741000,0,IF(B664&lt;2191000,B664-740000,IF(B664&lt;2193000,1451000,IF(B664&lt;2196000,1453000,IF(B664&lt;2200000,1456000,IF(B664&lt;3600000,ROUND(ROUNDDOWN(B664/4,-3)*2.8,0)-80000,IF(B664&lt;6600000,ROUND(ROUNDDOWN(B664/4,-3)*3.2,0)-440000,IF(B664&lt;8500000,ROUNDDOWN(B664*0.9,0)-1100000,B664-1950000))))))))</f>
        <v/>
      </c>
      <c r="G664" s="21">
        <f>IF(F664&gt;23500000,NA(),IF(F664&lt;=4890000,1040000,IF(F664&lt;=6550000,670000,620000)))</f>
        <v/>
      </c>
      <c r="H664" s="21">
        <f>IF(D664&lt;=0,0,MAX(0,MIN(2000000,D664-MIN(100000,ROUNDDOWN(F664*0.05,0)))))</f>
        <v/>
      </c>
      <c r="I664" s="21">
        <f>IF(C664&lt;=2000,0,MIN(C664,ROUNDDOWN(F664*0.4,0))-2000)</f>
        <v/>
      </c>
      <c r="J664" s="21">
        <f>MAX(0,ROUNDDOWN(F664-E664-G664,-3))</f>
        <v/>
      </c>
      <c r="K664" s="21">
        <f>MAX(0,ROUNDDOWN(F664-E664-G664-H664-I664,-3))</f>
        <v/>
      </c>
      <c r="L664" s="21">
        <f>MAX(0,ROUNDDOWN(F664-E664-G664-H664,-3))</f>
        <v/>
      </c>
      <c r="M664" s="21">
        <f>IF(J664&lt;=0,0,ROUNDDOWN((J664*LOOKUP(J664,{0,1950001,3300001,6950001,9000001,18000001,40000001},{0.05,0.1,0.2,0.23,0.33,0.4,0.45})-LOOKUP(J664,{0,1950001,3300001,6950001,9000001,18000001,40000001},{0,97500,427500,636000,1536000,2796000,4796000}))*1.021,-2))</f>
        <v/>
      </c>
      <c r="N664" s="21">
        <f>IF(K664&lt;=0,0,ROUNDDOWN((K664*LOOKUP(K664,{0,1950001,3300001,6950001,9000001,18000001,40000001},{0.05,0.1,0.2,0.23,0.33,0.4,0.45})-LOOKUP(K664,{0,1950001,3300001,6950001,9000001,18000001,40000001},{0,97500,427500,636000,1536000,2796000,4796000}))*1.021,-2))</f>
        <v/>
      </c>
      <c r="O664" s="21">
        <f>IF(L664&lt;=0,0,ROUNDDOWN((L664*LOOKUP(L664,{0,1950001,3300001,6950001,9000001,18000001,40000001},{0.05,0.1,0.2,0.23,0.33,0.4,0.45})-LOOKUP(L664,{0,1950001,3300001,6950001,9000001,18000001,40000001},{0,97500,427500,636000,1536000,2796000,4796000}))*1.021,-2))</f>
        <v/>
      </c>
      <c r="P664" s="21">
        <f>MAX(0,ROUNDDOWN(F664-E664-430000,-3))</f>
        <v/>
      </c>
      <c r="Q664" s="21">
        <f>MAX(0,ROUNDDOWN(F664-E664-430000-H664,-3))</f>
        <v/>
      </c>
      <c r="R664" s="21">
        <f>IF(F664&lt;=450000,0,MAX(0,P664*0.06-MIN(50000,P664)*0.03))</f>
        <v/>
      </c>
      <c r="S664" s="21">
        <f>IF(F664&lt;=450000,0,MAX(0,P664*0.04-MIN(50000,P664)*0.02))</f>
        <v/>
      </c>
      <c r="T664" s="21">
        <f>IF(F664&lt;=450000,0,MAX(0,Q664*0.06-MIN(50000,Q664)*0.03))</f>
        <v/>
      </c>
      <c r="U664" s="21">
        <f>IF(F664&lt;=450000,0,MAX(0,Q664*0.04-MIN(50000,Q664)*0.02))</f>
        <v/>
      </c>
      <c r="V664" s="21">
        <f>50000+MAX(0,G664-480000)</f>
        <v/>
      </c>
      <c r="W664" s="21">
        <f>P664-V664</f>
        <v/>
      </c>
      <c r="X664" s="21">
        <f>Q664-V664</f>
        <v/>
      </c>
      <c r="Y664" s="22">
        <f>IF(W664&lt;0,0.9,LOOKUP(W664,{0,1950001,3300001,6950001,9000001,18000001,40000001},{0.84895,0.7979,0.6958,0.66517,0.56307,0.4916,0.44055}))</f>
        <v/>
      </c>
      <c r="Z664" s="22">
        <f>IF(X664&lt;0,0.9,LOOKUP(X664,{0,1950001,3300001,6950001,9000001,18000001,40000001},{0.84895,0.7979,0.6958,0.66517,0.56307,0.4916,0.44055}))</f>
        <v/>
      </c>
      <c r="AA664" s="22">
        <f>IF(W664&lt;0,0,CHOOSE(MATCH(W664,{0,1950001,3300001,6950001,9000001},1),5.105/84.895,10.21/79.79,20.42/69.58,23.483/66.517,33.693/56.307))</f>
        <v/>
      </c>
      <c r="AB664" s="21">
        <f>IF(C664&lt;=2000,0,(MIN(C664,ROUNDDOWN(F664*0.3,0))-2000)*0.1)</f>
        <v/>
      </c>
      <c r="AC664" s="21">
        <f>IF(C664&lt;=2000,0,MIN((C664-2000)*Y664,(R664+S664)*0.2))</f>
        <v/>
      </c>
      <c r="AD664" s="21">
        <f>IF(C664&lt;=2000,0,MIN((C664-2000)*Z664,(T664+U664)*0.2))</f>
        <v/>
      </c>
      <c r="AE664" s="21">
        <f>AC664*AA664</f>
        <v/>
      </c>
      <c r="AF664" s="21">
        <f>ROUNDDOWN(R664,-2)+ROUNDDOWN(S664,-2)</f>
        <v/>
      </c>
      <c r="AG664" s="21">
        <f>ROUNDDOWN(MAX(0,R664-(AB664+AC664+AE664)*0.6),-2)+ROUNDDOWN(MAX(0,S664-(AB664+AC664+AE664)*0.4),-2)</f>
        <v/>
      </c>
      <c r="AH664" s="21">
        <f>ROUNDDOWN(MAX(0,T664-(AB664+AD664)*0.6),-2)+ROUNDDOWN(MAX(0,U664-(AB664+AD664)*0.4),-2)</f>
        <v/>
      </c>
      <c r="AI664" s="21">
        <f>ROUNDDOWN(T664,-2)+ROUNDDOWN(U664,-2)</f>
        <v/>
      </c>
      <c r="AJ664" s="21">
        <f>M664+AF664</f>
        <v/>
      </c>
      <c r="AK664" s="21">
        <f>M664+AG664</f>
        <v/>
      </c>
      <c r="AL664" s="21">
        <f>N664+AH664</f>
        <v/>
      </c>
      <c r="AM664" s="21">
        <f>O664+AI664</f>
        <v/>
      </c>
      <c r="AN664" s="21">
        <f>N664+AI664</f>
        <v/>
      </c>
      <c r="AO664" s="21">
        <f>ROUNDDOWN((R664+S664)*0.2/Y664+2000,0)</f>
        <v/>
      </c>
      <c r="AP664" s="21">
        <f>ROUNDDOWN((T664+U664)*0.2/Z664+2000,0)</f>
        <v/>
      </c>
      <c r="AQ664" s="21">
        <f>AL664-AK664</f>
        <v/>
      </c>
      <c r="AR664" s="21">
        <f>AM664-AK664</f>
        <v/>
      </c>
      <c r="AS664" s="21">
        <f>AM664-AL664</f>
        <v/>
      </c>
      <c r="AT664" s="21">
        <f>AK664+C664-AJ664</f>
        <v/>
      </c>
      <c r="AU664" s="21">
        <f>AL664+C664-AM664</f>
        <v/>
      </c>
      <c r="AV664" s="21">
        <f>AN664+C664-AM664</f>
        <v/>
      </c>
    </row>
    <row r="665">
      <c r="A665" t="inlineStr">
        <is>
          <t>医療費の境目</t>
        </is>
      </c>
      <c r="B665" s="21">
        <f>'3_医療費の境目'!$B$3</f>
        <v/>
      </c>
      <c r="C665" s="21">
        <f>IF('3_医療費の境目'!$B$4="",AO665,'3_医療費の境目'!$B$4)</f>
        <v/>
      </c>
      <c r="D665" s="21">
        <f>'3_医療費の境目'!D665</f>
        <v/>
      </c>
      <c r="E665" s="21">
        <f>ROUND(MIN(B665/12,650000)*12*0.0915+MIN(B665/12,1390000)*12*(0.0504+0)+B665*0.005,0)</f>
        <v/>
      </c>
      <c r="F665" s="21">
        <f>IF(B665&lt;741000,0,IF(B665&lt;2191000,B665-740000,IF(B665&lt;2193000,1451000,IF(B665&lt;2196000,1453000,IF(B665&lt;2200000,1456000,IF(B665&lt;3600000,ROUND(ROUNDDOWN(B665/4,-3)*2.8,0)-80000,IF(B665&lt;6600000,ROUND(ROUNDDOWN(B665/4,-3)*3.2,0)-440000,IF(B665&lt;8500000,ROUNDDOWN(B665*0.9,0)-1100000,B665-1950000))))))))</f>
        <v/>
      </c>
      <c r="G665" s="21">
        <f>IF(F665&gt;23500000,NA(),IF(F665&lt;=4890000,1040000,IF(F665&lt;=6550000,670000,620000)))</f>
        <v/>
      </c>
      <c r="H665" s="21">
        <f>IF(D665&lt;=0,0,MAX(0,MIN(2000000,D665-MIN(100000,ROUNDDOWN(F665*0.05,0)))))</f>
        <v/>
      </c>
      <c r="I665" s="21">
        <f>IF(C665&lt;=2000,0,MIN(C665,ROUNDDOWN(F665*0.4,0))-2000)</f>
        <v/>
      </c>
      <c r="J665" s="21">
        <f>MAX(0,ROUNDDOWN(F665-E665-G665,-3))</f>
        <v/>
      </c>
      <c r="K665" s="21">
        <f>MAX(0,ROUNDDOWN(F665-E665-G665-H665-I665,-3))</f>
        <v/>
      </c>
      <c r="L665" s="21">
        <f>MAX(0,ROUNDDOWN(F665-E665-G665-H665,-3))</f>
        <v/>
      </c>
      <c r="M665" s="21">
        <f>IF(J665&lt;=0,0,ROUNDDOWN((J665*LOOKUP(J665,{0,1950001,3300001,6950001,9000001,18000001,40000001},{0.05,0.1,0.2,0.23,0.33,0.4,0.45})-LOOKUP(J665,{0,1950001,3300001,6950001,9000001,18000001,40000001},{0,97500,427500,636000,1536000,2796000,4796000}))*1.021,-2))</f>
        <v/>
      </c>
      <c r="N665" s="21">
        <f>IF(K665&lt;=0,0,ROUNDDOWN((K665*LOOKUP(K665,{0,1950001,3300001,6950001,9000001,18000001,40000001},{0.05,0.1,0.2,0.23,0.33,0.4,0.45})-LOOKUP(K665,{0,1950001,3300001,6950001,9000001,18000001,40000001},{0,97500,427500,636000,1536000,2796000,4796000}))*1.021,-2))</f>
        <v/>
      </c>
      <c r="O665" s="21">
        <f>IF(L665&lt;=0,0,ROUNDDOWN((L665*LOOKUP(L665,{0,1950001,3300001,6950001,9000001,18000001,40000001},{0.05,0.1,0.2,0.23,0.33,0.4,0.45})-LOOKUP(L665,{0,1950001,3300001,6950001,9000001,18000001,40000001},{0,97500,427500,636000,1536000,2796000,4796000}))*1.021,-2))</f>
        <v/>
      </c>
      <c r="P665" s="21">
        <f>MAX(0,ROUNDDOWN(F665-E665-430000,-3))</f>
        <v/>
      </c>
      <c r="Q665" s="21">
        <f>MAX(0,ROUNDDOWN(F665-E665-430000-H665,-3))</f>
        <v/>
      </c>
      <c r="R665" s="21">
        <f>IF(F665&lt;=450000,0,MAX(0,P665*0.06-MIN(50000,P665)*0.03))</f>
        <v/>
      </c>
      <c r="S665" s="21">
        <f>IF(F665&lt;=450000,0,MAX(0,P665*0.04-MIN(50000,P665)*0.02))</f>
        <v/>
      </c>
      <c r="T665" s="21">
        <f>IF(F665&lt;=450000,0,MAX(0,Q665*0.06-MIN(50000,Q665)*0.03))</f>
        <v/>
      </c>
      <c r="U665" s="21">
        <f>IF(F665&lt;=450000,0,MAX(0,Q665*0.04-MIN(50000,Q665)*0.02))</f>
        <v/>
      </c>
      <c r="V665" s="21">
        <f>50000+MAX(0,G665-480000)</f>
        <v/>
      </c>
      <c r="W665" s="21">
        <f>P665-V665</f>
        <v/>
      </c>
      <c r="X665" s="21">
        <f>Q665-V665</f>
        <v/>
      </c>
      <c r="Y665" s="22">
        <f>IF(W665&lt;0,0.9,LOOKUP(W665,{0,1950001,3300001,6950001,9000001,18000001,40000001},{0.84895,0.7979,0.6958,0.66517,0.56307,0.4916,0.44055}))</f>
        <v/>
      </c>
      <c r="Z665" s="22">
        <f>IF(X665&lt;0,0.9,LOOKUP(X665,{0,1950001,3300001,6950001,9000001,18000001,40000001},{0.84895,0.7979,0.6958,0.66517,0.56307,0.4916,0.44055}))</f>
        <v/>
      </c>
      <c r="AA665" s="22">
        <f>IF(W665&lt;0,0,CHOOSE(MATCH(W665,{0,1950001,3300001,6950001,9000001},1),5.105/84.895,10.21/79.79,20.42/69.58,23.483/66.517,33.693/56.307))</f>
        <v/>
      </c>
      <c r="AB665" s="21">
        <f>IF(C665&lt;=2000,0,(MIN(C665,ROUNDDOWN(F665*0.3,0))-2000)*0.1)</f>
        <v/>
      </c>
      <c r="AC665" s="21">
        <f>IF(C665&lt;=2000,0,MIN((C665-2000)*Y665,(R665+S665)*0.2))</f>
        <v/>
      </c>
      <c r="AD665" s="21">
        <f>IF(C665&lt;=2000,0,MIN((C665-2000)*Z665,(T665+U665)*0.2))</f>
        <v/>
      </c>
      <c r="AE665" s="21">
        <f>AC665*AA665</f>
        <v/>
      </c>
      <c r="AF665" s="21">
        <f>ROUNDDOWN(R665,-2)+ROUNDDOWN(S665,-2)</f>
        <v/>
      </c>
      <c r="AG665" s="21">
        <f>ROUNDDOWN(MAX(0,R665-(AB665+AC665+AE665)*0.6),-2)+ROUNDDOWN(MAX(0,S665-(AB665+AC665+AE665)*0.4),-2)</f>
        <v/>
      </c>
      <c r="AH665" s="21">
        <f>ROUNDDOWN(MAX(0,T665-(AB665+AD665)*0.6),-2)+ROUNDDOWN(MAX(0,U665-(AB665+AD665)*0.4),-2)</f>
        <v/>
      </c>
      <c r="AI665" s="21">
        <f>ROUNDDOWN(T665,-2)+ROUNDDOWN(U665,-2)</f>
        <v/>
      </c>
      <c r="AJ665" s="21">
        <f>M665+AF665</f>
        <v/>
      </c>
      <c r="AK665" s="21">
        <f>M665+AG665</f>
        <v/>
      </c>
      <c r="AL665" s="21">
        <f>N665+AH665</f>
        <v/>
      </c>
      <c r="AM665" s="21">
        <f>O665+AI665</f>
        <v/>
      </c>
      <c r="AN665" s="21">
        <f>N665+AI665</f>
        <v/>
      </c>
      <c r="AO665" s="21">
        <f>ROUNDDOWN((R665+S665)*0.2/Y665+2000,0)</f>
        <v/>
      </c>
      <c r="AP665" s="21">
        <f>ROUNDDOWN((T665+U665)*0.2/Z665+2000,0)</f>
        <v/>
      </c>
      <c r="AQ665" s="21">
        <f>AL665-AK665</f>
        <v/>
      </c>
      <c r="AR665" s="21">
        <f>AM665-AK665</f>
        <v/>
      </c>
      <c r="AS665" s="21">
        <f>AM665-AL665</f>
        <v/>
      </c>
      <c r="AT665" s="21">
        <f>AK665+C665-AJ665</f>
        <v/>
      </c>
      <c r="AU665" s="21">
        <f>AL665+C665-AM665</f>
        <v/>
      </c>
      <c r="AV665" s="21">
        <f>AN665+C665-AM665</f>
        <v/>
      </c>
    </row>
    <row r="666">
      <c r="A666" t="inlineStr">
        <is>
          <t>医療費の境目</t>
        </is>
      </c>
      <c r="B666" s="21">
        <f>'3_医療費の境目'!$B$3</f>
        <v/>
      </c>
      <c r="C666" s="21">
        <f>IF('3_医療費の境目'!$B$4="",AO666,'3_医療費の境目'!$B$4)</f>
        <v/>
      </c>
      <c r="D666" s="21">
        <f>'3_医療費の境目'!D666</f>
        <v/>
      </c>
      <c r="E666" s="21">
        <f>ROUND(MIN(B666/12,650000)*12*0.0915+MIN(B666/12,1390000)*12*(0.0504+0)+B666*0.005,0)</f>
        <v/>
      </c>
      <c r="F666" s="21">
        <f>IF(B666&lt;741000,0,IF(B666&lt;2191000,B666-740000,IF(B666&lt;2193000,1451000,IF(B666&lt;2196000,1453000,IF(B666&lt;2200000,1456000,IF(B666&lt;3600000,ROUND(ROUNDDOWN(B666/4,-3)*2.8,0)-80000,IF(B666&lt;6600000,ROUND(ROUNDDOWN(B666/4,-3)*3.2,0)-440000,IF(B666&lt;8500000,ROUNDDOWN(B666*0.9,0)-1100000,B666-1950000))))))))</f>
        <v/>
      </c>
      <c r="G666" s="21">
        <f>IF(F666&gt;23500000,NA(),IF(F666&lt;=4890000,1040000,IF(F666&lt;=6550000,670000,620000)))</f>
        <v/>
      </c>
      <c r="H666" s="21">
        <f>IF(D666&lt;=0,0,MAX(0,MIN(2000000,D666-MIN(100000,ROUNDDOWN(F666*0.05,0)))))</f>
        <v/>
      </c>
      <c r="I666" s="21">
        <f>IF(C666&lt;=2000,0,MIN(C666,ROUNDDOWN(F666*0.4,0))-2000)</f>
        <v/>
      </c>
      <c r="J666" s="21">
        <f>MAX(0,ROUNDDOWN(F666-E666-G666,-3))</f>
        <v/>
      </c>
      <c r="K666" s="21">
        <f>MAX(0,ROUNDDOWN(F666-E666-G666-H666-I666,-3))</f>
        <v/>
      </c>
      <c r="L666" s="21">
        <f>MAX(0,ROUNDDOWN(F666-E666-G666-H666,-3))</f>
        <v/>
      </c>
      <c r="M666" s="21">
        <f>IF(J666&lt;=0,0,ROUNDDOWN((J666*LOOKUP(J666,{0,1950001,3300001,6950001,9000001,18000001,40000001},{0.05,0.1,0.2,0.23,0.33,0.4,0.45})-LOOKUP(J666,{0,1950001,3300001,6950001,9000001,18000001,40000001},{0,97500,427500,636000,1536000,2796000,4796000}))*1.021,-2))</f>
        <v/>
      </c>
      <c r="N666" s="21">
        <f>IF(K666&lt;=0,0,ROUNDDOWN((K666*LOOKUP(K666,{0,1950001,3300001,6950001,9000001,18000001,40000001},{0.05,0.1,0.2,0.23,0.33,0.4,0.45})-LOOKUP(K666,{0,1950001,3300001,6950001,9000001,18000001,40000001},{0,97500,427500,636000,1536000,2796000,4796000}))*1.021,-2))</f>
        <v/>
      </c>
      <c r="O666" s="21">
        <f>IF(L666&lt;=0,0,ROUNDDOWN((L666*LOOKUP(L666,{0,1950001,3300001,6950001,9000001,18000001,40000001},{0.05,0.1,0.2,0.23,0.33,0.4,0.45})-LOOKUP(L666,{0,1950001,3300001,6950001,9000001,18000001,40000001},{0,97500,427500,636000,1536000,2796000,4796000}))*1.021,-2))</f>
        <v/>
      </c>
      <c r="P666" s="21">
        <f>MAX(0,ROUNDDOWN(F666-E666-430000,-3))</f>
        <v/>
      </c>
      <c r="Q666" s="21">
        <f>MAX(0,ROUNDDOWN(F666-E666-430000-H666,-3))</f>
        <v/>
      </c>
      <c r="R666" s="21">
        <f>IF(F666&lt;=450000,0,MAX(0,P666*0.06-MIN(50000,P666)*0.03))</f>
        <v/>
      </c>
      <c r="S666" s="21">
        <f>IF(F666&lt;=450000,0,MAX(0,P666*0.04-MIN(50000,P666)*0.02))</f>
        <v/>
      </c>
      <c r="T666" s="21">
        <f>IF(F666&lt;=450000,0,MAX(0,Q666*0.06-MIN(50000,Q666)*0.03))</f>
        <v/>
      </c>
      <c r="U666" s="21">
        <f>IF(F666&lt;=450000,0,MAX(0,Q666*0.04-MIN(50000,Q666)*0.02))</f>
        <v/>
      </c>
      <c r="V666" s="21">
        <f>50000+MAX(0,G666-480000)</f>
        <v/>
      </c>
      <c r="W666" s="21">
        <f>P666-V666</f>
        <v/>
      </c>
      <c r="X666" s="21">
        <f>Q666-V666</f>
        <v/>
      </c>
      <c r="Y666" s="22">
        <f>IF(W666&lt;0,0.9,LOOKUP(W666,{0,1950001,3300001,6950001,9000001,18000001,40000001},{0.84895,0.7979,0.6958,0.66517,0.56307,0.4916,0.44055}))</f>
        <v/>
      </c>
      <c r="Z666" s="22">
        <f>IF(X666&lt;0,0.9,LOOKUP(X666,{0,1950001,3300001,6950001,9000001,18000001,40000001},{0.84895,0.7979,0.6958,0.66517,0.56307,0.4916,0.44055}))</f>
        <v/>
      </c>
      <c r="AA666" s="22">
        <f>IF(W666&lt;0,0,CHOOSE(MATCH(W666,{0,1950001,3300001,6950001,9000001},1),5.105/84.895,10.21/79.79,20.42/69.58,23.483/66.517,33.693/56.307))</f>
        <v/>
      </c>
      <c r="AB666" s="21">
        <f>IF(C666&lt;=2000,0,(MIN(C666,ROUNDDOWN(F666*0.3,0))-2000)*0.1)</f>
        <v/>
      </c>
      <c r="AC666" s="21">
        <f>IF(C666&lt;=2000,0,MIN((C666-2000)*Y666,(R666+S666)*0.2))</f>
        <v/>
      </c>
      <c r="AD666" s="21">
        <f>IF(C666&lt;=2000,0,MIN((C666-2000)*Z666,(T666+U666)*0.2))</f>
        <v/>
      </c>
      <c r="AE666" s="21">
        <f>AC666*AA666</f>
        <v/>
      </c>
      <c r="AF666" s="21">
        <f>ROUNDDOWN(R666,-2)+ROUNDDOWN(S666,-2)</f>
        <v/>
      </c>
      <c r="AG666" s="21">
        <f>ROUNDDOWN(MAX(0,R666-(AB666+AC666+AE666)*0.6),-2)+ROUNDDOWN(MAX(0,S666-(AB666+AC666+AE666)*0.4),-2)</f>
        <v/>
      </c>
      <c r="AH666" s="21">
        <f>ROUNDDOWN(MAX(0,T666-(AB666+AD666)*0.6),-2)+ROUNDDOWN(MAX(0,U666-(AB666+AD666)*0.4),-2)</f>
        <v/>
      </c>
      <c r="AI666" s="21">
        <f>ROUNDDOWN(T666,-2)+ROUNDDOWN(U666,-2)</f>
        <v/>
      </c>
      <c r="AJ666" s="21">
        <f>M666+AF666</f>
        <v/>
      </c>
      <c r="AK666" s="21">
        <f>M666+AG666</f>
        <v/>
      </c>
      <c r="AL666" s="21">
        <f>N666+AH666</f>
        <v/>
      </c>
      <c r="AM666" s="21">
        <f>O666+AI666</f>
        <v/>
      </c>
      <c r="AN666" s="21">
        <f>N666+AI666</f>
        <v/>
      </c>
      <c r="AO666" s="21">
        <f>ROUNDDOWN((R666+S666)*0.2/Y666+2000,0)</f>
        <v/>
      </c>
      <c r="AP666" s="21">
        <f>ROUNDDOWN((T666+U666)*0.2/Z666+2000,0)</f>
        <v/>
      </c>
      <c r="AQ666" s="21">
        <f>AL666-AK666</f>
        <v/>
      </c>
      <c r="AR666" s="21">
        <f>AM666-AK666</f>
        <v/>
      </c>
      <c r="AS666" s="21">
        <f>AM666-AL666</f>
        <v/>
      </c>
      <c r="AT666" s="21">
        <f>AK666+C666-AJ666</f>
        <v/>
      </c>
      <c r="AU666" s="21">
        <f>AL666+C666-AM666</f>
        <v/>
      </c>
      <c r="AV666" s="21">
        <f>AN666+C666-AM666</f>
        <v/>
      </c>
    </row>
    <row r="667">
      <c r="A667" t="inlineStr">
        <is>
          <t>医療費の境目</t>
        </is>
      </c>
      <c r="B667" s="21">
        <f>'3_医療費の境目'!$B$3</f>
        <v/>
      </c>
      <c r="C667" s="21">
        <f>IF('3_医療費の境目'!$B$4="",AO667,'3_医療費の境目'!$B$4)</f>
        <v/>
      </c>
      <c r="D667" s="21">
        <f>'3_医療費の境目'!D667</f>
        <v/>
      </c>
      <c r="E667" s="21">
        <f>ROUND(MIN(B667/12,650000)*12*0.0915+MIN(B667/12,1390000)*12*(0.0504+0)+B667*0.005,0)</f>
        <v/>
      </c>
      <c r="F667" s="21">
        <f>IF(B667&lt;741000,0,IF(B667&lt;2191000,B667-740000,IF(B667&lt;2193000,1451000,IF(B667&lt;2196000,1453000,IF(B667&lt;2200000,1456000,IF(B667&lt;3600000,ROUND(ROUNDDOWN(B667/4,-3)*2.8,0)-80000,IF(B667&lt;6600000,ROUND(ROUNDDOWN(B667/4,-3)*3.2,0)-440000,IF(B667&lt;8500000,ROUNDDOWN(B667*0.9,0)-1100000,B667-1950000))))))))</f>
        <v/>
      </c>
      <c r="G667" s="21">
        <f>IF(F667&gt;23500000,NA(),IF(F667&lt;=4890000,1040000,IF(F667&lt;=6550000,670000,620000)))</f>
        <v/>
      </c>
      <c r="H667" s="21">
        <f>IF(D667&lt;=0,0,MAX(0,MIN(2000000,D667-MIN(100000,ROUNDDOWN(F667*0.05,0)))))</f>
        <v/>
      </c>
      <c r="I667" s="21">
        <f>IF(C667&lt;=2000,0,MIN(C667,ROUNDDOWN(F667*0.4,0))-2000)</f>
        <v/>
      </c>
      <c r="J667" s="21">
        <f>MAX(0,ROUNDDOWN(F667-E667-G667,-3))</f>
        <v/>
      </c>
      <c r="K667" s="21">
        <f>MAX(0,ROUNDDOWN(F667-E667-G667-H667-I667,-3))</f>
        <v/>
      </c>
      <c r="L667" s="21">
        <f>MAX(0,ROUNDDOWN(F667-E667-G667-H667,-3))</f>
        <v/>
      </c>
      <c r="M667" s="21">
        <f>IF(J667&lt;=0,0,ROUNDDOWN((J667*LOOKUP(J667,{0,1950001,3300001,6950001,9000001,18000001,40000001},{0.05,0.1,0.2,0.23,0.33,0.4,0.45})-LOOKUP(J667,{0,1950001,3300001,6950001,9000001,18000001,40000001},{0,97500,427500,636000,1536000,2796000,4796000}))*1.021,-2))</f>
        <v/>
      </c>
      <c r="N667" s="21">
        <f>IF(K667&lt;=0,0,ROUNDDOWN((K667*LOOKUP(K667,{0,1950001,3300001,6950001,9000001,18000001,40000001},{0.05,0.1,0.2,0.23,0.33,0.4,0.45})-LOOKUP(K667,{0,1950001,3300001,6950001,9000001,18000001,40000001},{0,97500,427500,636000,1536000,2796000,4796000}))*1.021,-2))</f>
        <v/>
      </c>
      <c r="O667" s="21">
        <f>IF(L667&lt;=0,0,ROUNDDOWN((L667*LOOKUP(L667,{0,1950001,3300001,6950001,9000001,18000001,40000001},{0.05,0.1,0.2,0.23,0.33,0.4,0.45})-LOOKUP(L667,{0,1950001,3300001,6950001,9000001,18000001,40000001},{0,97500,427500,636000,1536000,2796000,4796000}))*1.021,-2))</f>
        <v/>
      </c>
      <c r="P667" s="21">
        <f>MAX(0,ROUNDDOWN(F667-E667-430000,-3))</f>
        <v/>
      </c>
      <c r="Q667" s="21">
        <f>MAX(0,ROUNDDOWN(F667-E667-430000-H667,-3))</f>
        <v/>
      </c>
      <c r="R667" s="21">
        <f>IF(F667&lt;=450000,0,MAX(0,P667*0.06-MIN(50000,P667)*0.03))</f>
        <v/>
      </c>
      <c r="S667" s="21">
        <f>IF(F667&lt;=450000,0,MAX(0,P667*0.04-MIN(50000,P667)*0.02))</f>
        <v/>
      </c>
      <c r="T667" s="21">
        <f>IF(F667&lt;=450000,0,MAX(0,Q667*0.06-MIN(50000,Q667)*0.03))</f>
        <v/>
      </c>
      <c r="U667" s="21">
        <f>IF(F667&lt;=450000,0,MAX(0,Q667*0.04-MIN(50000,Q667)*0.02))</f>
        <v/>
      </c>
      <c r="V667" s="21">
        <f>50000+MAX(0,G667-480000)</f>
        <v/>
      </c>
      <c r="W667" s="21">
        <f>P667-V667</f>
        <v/>
      </c>
      <c r="X667" s="21">
        <f>Q667-V667</f>
        <v/>
      </c>
      <c r="Y667" s="22">
        <f>IF(W667&lt;0,0.9,LOOKUP(W667,{0,1950001,3300001,6950001,9000001,18000001,40000001},{0.84895,0.7979,0.6958,0.66517,0.56307,0.4916,0.44055}))</f>
        <v/>
      </c>
      <c r="Z667" s="22">
        <f>IF(X667&lt;0,0.9,LOOKUP(X667,{0,1950001,3300001,6950001,9000001,18000001,40000001},{0.84895,0.7979,0.6958,0.66517,0.56307,0.4916,0.44055}))</f>
        <v/>
      </c>
      <c r="AA667" s="22">
        <f>IF(W667&lt;0,0,CHOOSE(MATCH(W667,{0,1950001,3300001,6950001,9000001},1),5.105/84.895,10.21/79.79,20.42/69.58,23.483/66.517,33.693/56.307))</f>
        <v/>
      </c>
      <c r="AB667" s="21">
        <f>IF(C667&lt;=2000,0,(MIN(C667,ROUNDDOWN(F667*0.3,0))-2000)*0.1)</f>
        <v/>
      </c>
      <c r="AC667" s="21">
        <f>IF(C667&lt;=2000,0,MIN((C667-2000)*Y667,(R667+S667)*0.2))</f>
        <v/>
      </c>
      <c r="AD667" s="21">
        <f>IF(C667&lt;=2000,0,MIN((C667-2000)*Z667,(T667+U667)*0.2))</f>
        <v/>
      </c>
      <c r="AE667" s="21">
        <f>AC667*AA667</f>
        <v/>
      </c>
      <c r="AF667" s="21">
        <f>ROUNDDOWN(R667,-2)+ROUNDDOWN(S667,-2)</f>
        <v/>
      </c>
      <c r="AG667" s="21">
        <f>ROUNDDOWN(MAX(0,R667-(AB667+AC667+AE667)*0.6),-2)+ROUNDDOWN(MAX(0,S667-(AB667+AC667+AE667)*0.4),-2)</f>
        <v/>
      </c>
      <c r="AH667" s="21">
        <f>ROUNDDOWN(MAX(0,T667-(AB667+AD667)*0.6),-2)+ROUNDDOWN(MAX(0,U667-(AB667+AD667)*0.4),-2)</f>
        <v/>
      </c>
      <c r="AI667" s="21">
        <f>ROUNDDOWN(T667,-2)+ROUNDDOWN(U667,-2)</f>
        <v/>
      </c>
      <c r="AJ667" s="21">
        <f>M667+AF667</f>
        <v/>
      </c>
      <c r="AK667" s="21">
        <f>M667+AG667</f>
        <v/>
      </c>
      <c r="AL667" s="21">
        <f>N667+AH667</f>
        <v/>
      </c>
      <c r="AM667" s="21">
        <f>O667+AI667</f>
        <v/>
      </c>
      <c r="AN667" s="21">
        <f>N667+AI667</f>
        <v/>
      </c>
      <c r="AO667" s="21">
        <f>ROUNDDOWN((R667+S667)*0.2/Y667+2000,0)</f>
        <v/>
      </c>
      <c r="AP667" s="21">
        <f>ROUNDDOWN((T667+U667)*0.2/Z667+2000,0)</f>
        <v/>
      </c>
      <c r="AQ667" s="21">
        <f>AL667-AK667</f>
        <v/>
      </c>
      <c r="AR667" s="21">
        <f>AM667-AK667</f>
        <v/>
      </c>
      <c r="AS667" s="21">
        <f>AM667-AL667</f>
        <v/>
      </c>
      <c r="AT667" s="21">
        <f>AK667+C667-AJ667</f>
        <v/>
      </c>
      <c r="AU667" s="21">
        <f>AL667+C667-AM667</f>
        <v/>
      </c>
      <c r="AV667" s="21">
        <f>AN667+C667-AM667</f>
        <v/>
      </c>
    </row>
    <row r="668">
      <c r="A668" t="inlineStr">
        <is>
          <t>医療費の境目</t>
        </is>
      </c>
      <c r="B668" s="21">
        <f>'3_医療費の境目'!$B$3</f>
        <v/>
      </c>
      <c r="C668" s="21">
        <f>IF('3_医療費の境目'!$B$4="",AO668,'3_医療費の境目'!$B$4)</f>
        <v/>
      </c>
      <c r="D668" s="21">
        <f>'3_医療費の境目'!D668</f>
        <v/>
      </c>
      <c r="E668" s="21">
        <f>ROUND(MIN(B668/12,650000)*12*0.0915+MIN(B668/12,1390000)*12*(0.0504+0)+B668*0.005,0)</f>
        <v/>
      </c>
      <c r="F668" s="21">
        <f>IF(B668&lt;741000,0,IF(B668&lt;2191000,B668-740000,IF(B668&lt;2193000,1451000,IF(B668&lt;2196000,1453000,IF(B668&lt;2200000,1456000,IF(B668&lt;3600000,ROUND(ROUNDDOWN(B668/4,-3)*2.8,0)-80000,IF(B668&lt;6600000,ROUND(ROUNDDOWN(B668/4,-3)*3.2,0)-440000,IF(B668&lt;8500000,ROUNDDOWN(B668*0.9,0)-1100000,B668-1950000))))))))</f>
        <v/>
      </c>
      <c r="G668" s="21">
        <f>IF(F668&gt;23500000,NA(),IF(F668&lt;=4890000,1040000,IF(F668&lt;=6550000,670000,620000)))</f>
        <v/>
      </c>
      <c r="H668" s="21">
        <f>IF(D668&lt;=0,0,MAX(0,MIN(2000000,D668-MIN(100000,ROUNDDOWN(F668*0.05,0)))))</f>
        <v/>
      </c>
      <c r="I668" s="21">
        <f>IF(C668&lt;=2000,0,MIN(C668,ROUNDDOWN(F668*0.4,0))-2000)</f>
        <v/>
      </c>
      <c r="J668" s="21">
        <f>MAX(0,ROUNDDOWN(F668-E668-G668,-3))</f>
        <v/>
      </c>
      <c r="K668" s="21">
        <f>MAX(0,ROUNDDOWN(F668-E668-G668-H668-I668,-3))</f>
        <v/>
      </c>
      <c r="L668" s="21">
        <f>MAX(0,ROUNDDOWN(F668-E668-G668-H668,-3))</f>
        <v/>
      </c>
      <c r="M668" s="21">
        <f>IF(J668&lt;=0,0,ROUNDDOWN((J668*LOOKUP(J668,{0,1950001,3300001,6950001,9000001,18000001,40000001},{0.05,0.1,0.2,0.23,0.33,0.4,0.45})-LOOKUP(J668,{0,1950001,3300001,6950001,9000001,18000001,40000001},{0,97500,427500,636000,1536000,2796000,4796000}))*1.021,-2))</f>
        <v/>
      </c>
      <c r="N668" s="21">
        <f>IF(K668&lt;=0,0,ROUNDDOWN((K668*LOOKUP(K668,{0,1950001,3300001,6950001,9000001,18000001,40000001},{0.05,0.1,0.2,0.23,0.33,0.4,0.45})-LOOKUP(K668,{0,1950001,3300001,6950001,9000001,18000001,40000001},{0,97500,427500,636000,1536000,2796000,4796000}))*1.021,-2))</f>
        <v/>
      </c>
      <c r="O668" s="21">
        <f>IF(L668&lt;=0,0,ROUNDDOWN((L668*LOOKUP(L668,{0,1950001,3300001,6950001,9000001,18000001,40000001},{0.05,0.1,0.2,0.23,0.33,0.4,0.45})-LOOKUP(L668,{0,1950001,3300001,6950001,9000001,18000001,40000001},{0,97500,427500,636000,1536000,2796000,4796000}))*1.021,-2))</f>
        <v/>
      </c>
      <c r="P668" s="21">
        <f>MAX(0,ROUNDDOWN(F668-E668-430000,-3))</f>
        <v/>
      </c>
      <c r="Q668" s="21">
        <f>MAX(0,ROUNDDOWN(F668-E668-430000-H668,-3))</f>
        <v/>
      </c>
      <c r="R668" s="21">
        <f>IF(F668&lt;=450000,0,MAX(0,P668*0.06-MIN(50000,P668)*0.03))</f>
        <v/>
      </c>
      <c r="S668" s="21">
        <f>IF(F668&lt;=450000,0,MAX(0,P668*0.04-MIN(50000,P668)*0.02))</f>
        <v/>
      </c>
      <c r="T668" s="21">
        <f>IF(F668&lt;=450000,0,MAX(0,Q668*0.06-MIN(50000,Q668)*0.03))</f>
        <v/>
      </c>
      <c r="U668" s="21">
        <f>IF(F668&lt;=450000,0,MAX(0,Q668*0.04-MIN(50000,Q668)*0.02))</f>
        <v/>
      </c>
      <c r="V668" s="21">
        <f>50000+MAX(0,G668-480000)</f>
        <v/>
      </c>
      <c r="W668" s="21">
        <f>P668-V668</f>
        <v/>
      </c>
      <c r="X668" s="21">
        <f>Q668-V668</f>
        <v/>
      </c>
      <c r="Y668" s="22">
        <f>IF(W668&lt;0,0.9,LOOKUP(W668,{0,1950001,3300001,6950001,9000001,18000001,40000001},{0.84895,0.7979,0.6958,0.66517,0.56307,0.4916,0.44055}))</f>
        <v/>
      </c>
      <c r="Z668" s="22">
        <f>IF(X668&lt;0,0.9,LOOKUP(X668,{0,1950001,3300001,6950001,9000001,18000001,40000001},{0.84895,0.7979,0.6958,0.66517,0.56307,0.4916,0.44055}))</f>
        <v/>
      </c>
      <c r="AA668" s="22">
        <f>IF(W668&lt;0,0,CHOOSE(MATCH(W668,{0,1950001,3300001,6950001,9000001},1),5.105/84.895,10.21/79.79,20.42/69.58,23.483/66.517,33.693/56.307))</f>
        <v/>
      </c>
      <c r="AB668" s="21">
        <f>IF(C668&lt;=2000,0,(MIN(C668,ROUNDDOWN(F668*0.3,0))-2000)*0.1)</f>
        <v/>
      </c>
      <c r="AC668" s="21">
        <f>IF(C668&lt;=2000,0,MIN((C668-2000)*Y668,(R668+S668)*0.2))</f>
        <v/>
      </c>
      <c r="AD668" s="21">
        <f>IF(C668&lt;=2000,0,MIN((C668-2000)*Z668,(T668+U668)*0.2))</f>
        <v/>
      </c>
      <c r="AE668" s="21">
        <f>AC668*AA668</f>
        <v/>
      </c>
      <c r="AF668" s="21">
        <f>ROUNDDOWN(R668,-2)+ROUNDDOWN(S668,-2)</f>
        <v/>
      </c>
      <c r="AG668" s="21">
        <f>ROUNDDOWN(MAX(0,R668-(AB668+AC668+AE668)*0.6),-2)+ROUNDDOWN(MAX(0,S668-(AB668+AC668+AE668)*0.4),-2)</f>
        <v/>
      </c>
      <c r="AH668" s="21">
        <f>ROUNDDOWN(MAX(0,T668-(AB668+AD668)*0.6),-2)+ROUNDDOWN(MAX(0,U668-(AB668+AD668)*0.4),-2)</f>
        <v/>
      </c>
      <c r="AI668" s="21">
        <f>ROUNDDOWN(T668,-2)+ROUNDDOWN(U668,-2)</f>
        <v/>
      </c>
      <c r="AJ668" s="21">
        <f>M668+AF668</f>
        <v/>
      </c>
      <c r="AK668" s="21">
        <f>M668+AG668</f>
        <v/>
      </c>
      <c r="AL668" s="21">
        <f>N668+AH668</f>
        <v/>
      </c>
      <c r="AM668" s="21">
        <f>O668+AI668</f>
        <v/>
      </c>
      <c r="AN668" s="21">
        <f>N668+AI668</f>
        <v/>
      </c>
      <c r="AO668" s="21">
        <f>ROUNDDOWN((R668+S668)*0.2/Y668+2000,0)</f>
        <v/>
      </c>
      <c r="AP668" s="21">
        <f>ROUNDDOWN((T668+U668)*0.2/Z668+2000,0)</f>
        <v/>
      </c>
      <c r="AQ668" s="21">
        <f>AL668-AK668</f>
        <v/>
      </c>
      <c r="AR668" s="21">
        <f>AM668-AK668</f>
        <v/>
      </c>
      <c r="AS668" s="21">
        <f>AM668-AL668</f>
        <v/>
      </c>
      <c r="AT668" s="21">
        <f>AK668+C668-AJ668</f>
        <v/>
      </c>
      <c r="AU668" s="21">
        <f>AL668+C668-AM668</f>
        <v/>
      </c>
      <c r="AV668" s="21">
        <f>AN668+C668-AM668</f>
        <v/>
      </c>
    </row>
    <row r="669">
      <c r="A669" t="inlineStr">
        <is>
          <t>医療費の境目</t>
        </is>
      </c>
      <c r="B669" s="21">
        <f>'3_医療費の境目'!$B$3</f>
        <v/>
      </c>
      <c r="C669" s="21">
        <f>IF('3_医療費の境目'!$B$4="",AO669,'3_医療費の境目'!$B$4)</f>
        <v/>
      </c>
      <c r="D669" s="21">
        <f>'3_医療費の境目'!D669</f>
        <v/>
      </c>
      <c r="E669" s="21">
        <f>ROUND(MIN(B669/12,650000)*12*0.0915+MIN(B669/12,1390000)*12*(0.0504+0)+B669*0.005,0)</f>
        <v/>
      </c>
      <c r="F669" s="21">
        <f>IF(B669&lt;741000,0,IF(B669&lt;2191000,B669-740000,IF(B669&lt;2193000,1451000,IF(B669&lt;2196000,1453000,IF(B669&lt;2200000,1456000,IF(B669&lt;3600000,ROUND(ROUNDDOWN(B669/4,-3)*2.8,0)-80000,IF(B669&lt;6600000,ROUND(ROUNDDOWN(B669/4,-3)*3.2,0)-440000,IF(B669&lt;8500000,ROUNDDOWN(B669*0.9,0)-1100000,B669-1950000))))))))</f>
        <v/>
      </c>
      <c r="G669" s="21">
        <f>IF(F669&gt;23500000,NA(),IF(F669&lt;=4890000,1040000,IF(F669&lt;=6550000,670000,620000)))</f>
        <v/>
      </c>
      <c r="H669" s="21">
        <f>IF(D669&lt;=0,0,MAX(0,MIN(2000000,D669-MIN(100000,ROUNDDOWN(F669*0.05,0)))))</f>
        <v/>
      </c>
      <c r="I669" s="21">
        <f>IF(C669&lt;=2000,0,MIN(C669,ROUNDDOWN(F669*0.4,0))-2000)</f>
        <v/>
      </c>
      <c r="J669" s="21">
        <f>MAX(0,ROUNDDOWN(F669-E669-G669,-3))</f>
        <v/>
      </c>
      <c r="K669" s="21">
        <f>MAX(0,ROUNDDOWN(F669-E669-G669-H669-I669,-3))</f>
        <v/>
      </c>
      <c r="L669" s="21">
        <f>MAX(0,ROUNDDOWN(F669-E669-G669-H669,-3))</f>
        <v/>
      </c>
      <c r="M669" s="21">
        <f>IF(J669&lt;=0,0,ROUNDDOWN((J669*LOOKUP(J669,{0,1950001,3300001,6950001,9000001,18000001,40000001},{0.05,0.1,0.2,0.23,0.33,0.4,0.45})-LOOKUP(J669,{0,1950001,3300001,6950001,9000001,18000001,40000001},{0,97500,427500,636000,1536000,2796000,4796000}))*1.021,-2))</f>
        <v/>
      </c>
      <c r="N669" s="21">
        <f>IF(K669&lt;=0,0,ROUNDDOWN((K669*LOOKUP(K669,{0,1950001,3300001,6950001,9000001,18000001,40000001},{0.05,0.1,0.2,0.23,0.33,0.4,0.45})-LOOKUP(K669,{0,1950001,3300001,6950001,9000001,18000001,40000001},{0,97500,427500,636000,1536000,2796000,4796000}))*1.021,-2))</f>
        <v/>
      </c>
      <c r="O669" s="21">
        <f>IF(L669&lt;=0,0,ROUNDDOWN((L669*LOOKUP(L669,{0,1950001,3300001,6950001,9000001,18000001,40000001},{0.05,0.1,0.2,0.23,0.33,0.4,0.45})-LOOKUP(L669,{0,1950001,3300001,6950001,9000001,18000001,40000001},{0,97500,427500,636000,1536000,2796000,4796000}))*1.021,-2))</f>
        <v/>
      </c>
      <c r="P669" s="21">
        <f>MAX(0,ROUNDDOWN(F669-E669-430000,-3))</f>
        <v/>
      </c>
      <c r="Q669" s="21">
        <f>MAX(0,ROUNDDOWN(F669-E669-430000-H669,-3))</f>
        <v/>
      </c>
      <c r="R669" s="21">
        <f>IF(F669&lt;=450000,0,MAX(0,P669*0.06-MIN(50000,P669)*0.03))</f>
        <v/>
      </c>
      <c r="S669" s="21">
        <f>IF(F669&lt;=450000,0,MAX(0,P669*0.04-MIN(50000,P669)*0.02))</f>
        <v/>
      </c>
      <c r="T669" s="21">
        <f>IF(F669&lt;=450000,0,MAX(0,Q669*0.06-MIN(50000,Q669)*0.03))</f>
        <v/>
      </c>
      <c r="U669" s="21">
        <f>IF(F669&lt;=450000,0,MAX(0,Q669*0.04-MIN(50000,Q669)*0.02))</f>
        <v/>
      </c>
      <c r="V669" s="21">
        <f>50000+MAX(0,G669-480000)</f>
        <v/>
      </c>
      <c r="W669" s="21">
        <f>P669-V669</f>
        <v/>
      </c>
      <c r="X669" s="21">
        <f>Q669-V669</f>
        <v/>
      </c>
      <c r="Y669" s="22">
        <f>IF(W669&lt;0,0.9,LOOKUP(W669,{0,1950001,3300001,6950001,9000001,18000001,40000001},{0.84895,0.7979,0.6958,0.66517,0.56307,0.4916,0.44055}))</f>
        <v/>
      </c>
      <c r="Z669" s="22">
        <f>IF(X669&lt;0,0.9,LOOKUP(X669,{0,1950001,3300001,6950001,9000001,18000001,40000001},{0.84895,0.7979,0.6958,0.66517,0.56307,0.4916,0.44055}))</f>
        <v/>
      </c>
      <c r="AA669" s="22">
        <f>IF(W669&lt;0,0,CHOOSE(MATCH(W669,{0,1950001,3300001,6950001,9000001},1),5.105/84.895,10.21/79.79,20.42/69.58,23.483/66.517,33.693/56.307))</f>
        <v/>
      </c>
      <c r="AB669" s="21">
        <f>IF(C669&lt;=2000,0,(MIN(C669,ROUNDDOWN(F669*0.3,0))-2000)*0.1)</f>
        <v/>
      </c>
      <c r="AC669" s="21">
        <f>IF(C669&lt;=2000,0,MIN((C669-2000)*Y669,(R669+S669)*0.2))</f>
        <v/>
      </c>
      <c r="AD669" s="21">
        <f>IF(C669&lt;=2000,0,MIN((C669-2000)*Z669,(T669+U669)*0.2))</f>
        <v/>
      </c>
      <c r="AE669" s="21">
        <f>AC669*AA669</f>
        <v/>
      </c>
      <c r="AF669" s="21">
        <f>ROUNDDOWN(R669,-2)+ROUNDDOWN(S669,-2)</f>
        <v/>
      </c>
      <c r="AG669" s="21">
        <f>ROUNDDOWN(MAX(0,R669-(AB669+AC669+AE669)*0.6),-2)+ROUNDDOWN(MAX(0,S669-(AB669+AC669+AE669)*0.4),-2)</f>
        <v/>
      </c>
      <c r="AH669" s="21">
        <f>ROUNDDOWN(MAX(0,T669-(AB669+AD669)*0.6),-2)+ROUNDDOWN(MAX(0,U669-(AB669+AD669)*0.4),-2)</f>
        <v/>
      </c>
      <c r="AI669" s="21">
        <f>ROUNDDOWN(T669,-2)+ROUNDDOWN(U669,-2)</f>
        <v/>
      </c>
      <c r="AJ669" s="21">
        <f>M669+AF669</f>
        <v/>
      </c>
      <c r="AK669" s="21">
        <f>M669+AG669</f>
        <v/>
      </c>
      <c r="AL669" s="21">
        <f>N669+AH669</f>
        <v/>
      </c>
      <c r="AM669" s="21">
        <f>O669+AI669</f>
        <v/>
      </c>
      <c r="AN669" s="21">
        <f>N669+AI669</f>
        <v/>
      </c>
      <c r="AO669" s="21">
        <f>ROUNDDOWN((R669+S669)*0.2/Y669+2000,0)</f>
        <v/>
      </c>
      <c r="AP669" s="21">
        <f>ROUNDDOWN((T669+U669)*0.2/Z669+2000,0)</f>
        <v/>
      </c>
      <c r="AQ669" s="21">
        <f>AL669-AK669</f>
        <v/>
      </c>
      <c r="AR669" s="21">
        <f>AM669-AK669</f>
        <v/>
      </c>
      <c r="AS669" s="21">
        <f>AM669-AL669</f>
        <v/>
      </c>
      <c r="AT669" s="21">
        <f>AK669+C669-AJ669</f>
        <v/>
      </c>
      <c r="AU669" s="21">
        <f>AL669+C669-AM669</f>
        <v/>
      </c>
      <c r="AV669" s="21">
        <f>AN669+C669-AM669</f>
        <v/>
      </c>
    </row>
    <row r="670">
      <c r="A670" t="inlineStr">
        <is>
          <t>医療費の境目</t>
        </is>
      </c>
      <c r="B670" s="21">
        <f>'3_医療費の境目'!$B$3</f>
        <v/>
      </c>
      <c r="C670" s="21">
        <f>IF('3_医療費の境目'!$B$4="",AO670,'3_医療費の境目'!$B$4)</f>
        <v/>
      </c>
      <c r="D670" s="21">
        <f>'3_医療費の境目'!D670</f>
        <v/>
      </c>
      <c r="E670" s="21">
        <f>ROUND(MIN(B670/12,650000)*12*0.0915+MIN(B670/12,1390000)*12*(0.0504+0)+B670*0.005,0)</f>
        <v/>
      </c>
      <c r="F670" s="21">
        <f>IF(B670&lt;741000,0,IF(B670&lt;2191000,B670-740000,IF(B670&lt;2193000,1451000,IF(B670&lt;2196000,1453000,IF(B670&lt;2200000,1456000,IF(B670&lt;3600000,ROUND(ROUNDDOWN(B670/4,-3)*2.8,0)-80000,IF(B670&lt;6600000,ROUND(ROUNDDOWN(B670/4,-3)*3.2,0)-440000,IF(B670&lt;8500000,ROUNDDOWN(B670*0.9,0)-1100000,B670-1950000))))))))</f>
        <v/>
      </c>
      <c r="G670" s="21">
        <f>IF(F670&gt;23500000,NA(),IF(F670&lt;=4890000,1040000,IF(F670&lt;=6550000,670000,620000)))</f>
        <v/>
      </c>
      <c r="H670" s="21">
        <f>IF(D670&lt;=0,0,MAX(0,MIN(2000000,D670-MIN(100000,ROUNDDOWN(F670*0.05,0)))))</f>
        <v/>
      </c>
      <c r="I670" s="21">
        <f>IF(C670&lt;=2000,0,MIN(C670,ROUNDDOWN(F670*0.4,0))-2000)</f>
        <v/>
      </c>
      <c r="J670" s="21">
        <f>MAX(0,ROUNDDOWN(F670-E670-G670,-3))</f>
        <v/>
      </c>
      <c r="K670" s="21">
        <f>MAX(0,ROUNDDOWN(F670-E670-G670-H670-I670,-3))</f>
        <v/>
      </c>
      <c r="L670" s="21">
        <f>MAX(0,ROUNDDOWN(F670-E670-G670-H670,-3))</f>
        <v/>
      </c>
      <c r="M670" s="21">
        <f>IF(J670&lt;=0,0,ROUNDDOWN((J670*LOOKUP(J670,{0,1950001,3300001,6950001,9000001,18000001,40000001},{0.05,0.1,0.2,0.23,0.33,0.4,0.45})-LOOKUP(J670,{0,1950001,3300001,6950001,9000001,18000001,40000001},{0,97500,427500,636000,1536000,2796000,4796000}))*1.021,-2))</f>
        <v/>
      </c>
      <c r="N670" s="21">
        <f>IF(K670&lt;=0,0,ROUNDDOWN((K670*LOOKUP(K670,{0,1950001,3300001,6950001,9000001,18000001,40000001},{0.05,0.1,0.2,0.23,0.33,0.4,0.45})-LOOKUP(K670,{0,1950001,3300001,6950001,9000001,18000001,40000001},{0,97500,427500,636000,1536000,2796000,4796000}))*1.021,-2))</f>
        <v/>
      </c>
      <c r="O670" s="21">
        <f>IF(L670&lt;=0,0,ROUNDDOWN((L670*LOOKUP(L670,{0,1950001,3300001,6950001,9000001,18000001,40000001},{0.05,0.1,0.2,0.23,0.33,0.4,0.45})-LOOKUP(L670,{0,1950001,3300001,6950001,9000001,18000001,40000001},{0,97500,427500,636000,1536000,2796000,4796000}))*1.021,-2))</f>
        <v/>
      </c>
      <c r="P670" s="21">
        <f>MAX(0,ROUNDDOWN(F670-E670-430000,-3))</f>
        <v/>
      </c>
      <c r="Q670" s="21">
        <f>MAX(0,ROUNDDOWN(F670-E670-430000-H670,-3))</f>
        <v/>
      </c>
      <c r="R670" s="21">
        <f>IF(F670&lt;=450000,0,MAX(0,P670*0.06-MIN(50000,P670)*0.03))</f>
        <v/>
      </c>
      <c r="S670" s="21">
        <f>IF(F670&lt;=450000,0,MAX(0,P670*0.04-MIN(50000,P670)*0.02))</f>
        <v/>
      </c>
      <c r="T670" s="21">
        <f>IF(F670&lt;=450000,0,MAX(0,Q670*0.06-MIN(50000,Q670)*0.03))</f>
        <v/>
      </c>
      <c r="U670" s="21">
        <f>IF(F670&lt;=450000,0,MAX(0,Q670*0.04-MIN(50000,Q670)*0.02))</f>
        <v/>
      </c>
      <c r="V670" s="21">
        <f>50000+MAX(0,G670-480000)</f>
        <v/>
      </c>
      <c r="W670" s="21">
        <f>P670-V670</f>
        <v/>
      </c>
      <c r="X670" s="21">
        <f>Q670-V670</f>
        <v/>
      </c>
      <c r="Y670" s="22">
        <f>IF(W670&lt;0,0.9,LOOKUP(W670,{0,1950001,3300001,6950001,9000001,18000001,40000001},{0.84895,0.7979,0.6958,0.66517,0.56307,0.4916,0.44055}))</f>
        <v/>
      </c>
      <c r="Z670" s="22">
        <f>IF(X670&lt;0,0.9,LOOKUP(X670,{0,1950001,3300001,6950001,9000001,18000001,40000001},{0.84895,0.7979,0.6958,0.66517,0.56307,0.4916,0.44055}))</f>
        <v/>
      </c>
      <c r="AA670" s="22">
        <f>IF(W670&lt;0,0,CHOOSE(MATCH(W670,{0,1950001,3300001,6950001,9000001},1),5.105/84.895,10.21/79.79,20.42/69.58,23.483/66.517,33.693/56.307))</f>
        <v/>
      </c>
      <c r="AB670" s="21">
        <f>IF(C670&lt;=2000,0,(MIN(C670,ROUNDDOWN(F670*0.3,0))-2000)*0.1)</f>
        <v/>
      </c>
      <c r="AC670" s="21">
        <f>IF(C670&lt;=2000,0,MIN((C670-2000)*Y670,(R670+S670)*0.2))</f>
        <v/>
      </c>
      <c r="AD670" s="21">
        <f>IF(C670&lt;=2000,0,MIN((C670-2000)*Z670,(T670+U670)*0.2))</f>
        <v/>
      </c>
      <c r="AE670" s="21">
        <f>AC670*AA670</f>
        <v/>
      </c>
      <c r="AF670" s="21">
        <f>ROUNDDOWN(R670,-2)+ROUNDDOWN(S670,-2)</f>
        <v/>
      </c>
      <c r="AG670" s="21">
        <f>ROUNDDOWN(MAX(0,R670-(AB670+AC670+AE670)*0.6),-2)+ROUNDDOWN(MAX(0,S670-(AB670+AC670+AE670)*0.4),-2)</f>
        <v/>
      </c>
      <c r="AH670" s="21">
        <f>ROUNDDOWN(MAX(0,T670-(AB670+AD670)*0.6),-2)+ROUNDDOWN(MAX(0,U670-(AB670+AD670)*0.4),-2)</f>
        <v/>
      </c>
      <c r="AI670" s="21">
        <f>ROUNDDOWN(T670,-2)+ROUNDDOWN(U670,-2)</f>
        <v/>
      </c>
      <c r="AJ670" s="21">
        <f>M670+AF670</f>
        <v/>
      </c>
      <c r="AK670" s="21">
        <f>M670+AG670</f>
        <v/>
      </c>
      <c r="AL670" s="21">
        <f>N670+AH670</f>
        <v/>
      </c>
      <c r="AM670" s="21">
        <f>O670+AI670</f>
        <v/>
      </c>
      <c r="AN670" s="21">
        <f>N670+AI670</f>
        <v/>
      </c>
      <c r="AO670" s="21">
        <f>ROUNDDOWN((R670+S670)*0.2/Y670+2000,0)</f>
        <v/>
      </c>
      <c r="AP670" s="21">
        <f>ROUNDDOWN((T670+U670)*0.2/Z670+2000,0)</f>
        <v/>
      </c>
      <c r="AQ670" s="21">
        <f>AL670-AK670</f>
        <v/>
      </c>
      <c r="AR670" s="21">
        <f>AM670-AK670</f>
        <v/>
      </c>
      <c r="AS670" s="21">
        <f>AM670-AL670</f>
        <v/>
      </c>
      <c r="AT670" s="21">
        <f>AK670+C670-AJ670</f>
        <v/>
      </c>
      <c r="AU670" s="21">
        <f>AL670+C670-AM670</f>
        <v/>
      </c>
      <c r="AV670" s="21">
        <f>AN670+C670-AM670</f>
        <v/>
      </c>
    </row>
    <row r="671">
      <c r="A671" t="inlineStr">
        <is>
          <t>医療費の境目</t>
        </is>
      </c>
      <c r="B671" s="21">
        <f>'3_医療費の境目'!$B$3</f>
        <v/>
      </c>
      <c r="C671" s="21">
        <f>IF('3_医療費の境目'!$B$4="",AO671,'3_医療費の境目'!$B$4)</f>
        <v/>
      </c>
      <c r="D671" s="21">
        <f>'3_医療費の境目'!D671</f>
        <v/>
      </c>
      <c r="E671" s="21">
        <f>ROUND(MIN(B671/12,650000)*12*0.0915+MIN(B671/12,1390000)*12*(0.0504+0)+B671*0.005,0)</f>
        <v/>
      </c>
      <c r="F671" s="21">
        <f>IF(B671&lt;741000,0,IF(B671&lt;2191000,B671-740000,IF(B671&lt;2193000,1451000,IF(B671&lt;2196000,1453000,IF(B671&lt;2200000,1456000,IF(B671&lt;3600000,ROUND(ROUNDDOWN(B671/4,-3)*2.8,0)-80000,IF(B671&lt;6600000,ROUND(ROUNDDOWN(B671/4,-3)*3.2,0)-440000,IF(B671&lt;8500000,ROUNDDOWN(B671*0.9,0)-1100000,B671-1950000))))))))</f>
        <v/>
      </c>
      <c r="G671" s="21">
        <f>IF(F671&gt;23500000,NA(),IF(F671&lt;=4890000,1040000,IF(F671&lt;=6550000,670000,620000)))</f>
        <v/>
      </c>
      <c r="H671" s="21">
        <f>IF(D671&lt;=0,0,MAX(0,MIN(2000000,D671-MIN(100000,ROUNDDOWN(F671*0.05,0)))))</f>
        <v/>
      </c>
      <c r="I671" s="21">
        <f>IF(C671&lt;=2000,0,MIN(C671,ROUNDDOWN(F671*0.4,0))-2000)</f>
        <v/>
      </c>
      <c r="J671" s="21">
        <f>MAX(0,ROUNDDOWN(F671-E671-G671,-3))</f>
        <v/>
      </c>
      <c r="K671" s="21">
        <f>MAX(0,ROUNDDOWN(F671-E671-G671-H671-I671,-3))</f>
        <v/>
      </c>
      <c r="L671" s="21">
        <f>MAX(0,ROUNDDOWN(F671-E671-G671-H671,-3))</f>
        <v/>
      </c>
      <c r="M671" s="21">
        <f>IF(J671&lt;=0,0,ROUNDDOWN((J671*LOOKUP(J671,{0,1950001,3300001,6950001,9000001,18000001,40000001},{0.05,0.1,0.2,0.23,0.33,0.4,0.45})-LOOKUP(J671,{0,1950001,3300001,6950001,9000001,18000001,40000001},{0,97500,427500,636000,1536000,2796000,4796000}))*1.021,-2))</f>
        <v/>
      </c>
      <c r="N671" s="21">
        <f>IF(K671&lt;=0,0,ROUNDDOWN((K671*LOOKUP(K671,{0,1950001,3300001,6950001,9000001,18000001,40000001},{0.05,0.1,0.2,0.23,0.33,0.4,0.45})-LOOKUP(K671,{0,1950001,3300001,6950001,9000001,18000001,40000001},{0,97500,427500,636000,1536000,2796000,4796000}))*1.021,-2))</f>
        <v/>
      </c>
      <c r="O671" s="21">
        <f>IF(L671&lt;=0,0,ROUNDDOWN((L671*LOOKUP(L671,{0,1950001,3300001,6950001,9000001,18000001,40000001},{0.05,0.1,0.2,0.23,0.33,0.4,0.45})-LOOKUP(L671,{0,1950001,3300001,6950001,9000001,18000001,40000001},{0,97500,427500,636000,1536000,2796000,4796000}))*1.021,-2))</f>
        <v/>
      </c>
      <c r="P671" s="21">
        <f>MAX(0,ROUNDDOWN(F671-E671-430000,-3))</f>
        <v/>
      </c>
      <c r="Q671" s="21">
        <f>MAX(0,ROUNDDOWN(F671-E671-430000-H671,-3))</f>
        <v/>
      </c>
      <c r="R671" s="21">
        <f>IF(F671&lt;=450000,0,MAX(0,P671*0.06-MIN(50000,P671)*0.03))</f>
        <v/>
      </c>
      <c r="S671" s="21">
        <f>IF(F671&lt;=450000,0,MAX(0,P671*0.04-MIN(50000,P671)*0.02))</f>
        <v/>
      </c>
      <c r="T671" s="21">
        <f>IF(F671&lt;=450000,0,MAX(0,Q671*0.06-MIN(50000,Q671)*0.03))</f>
        <v/>
      </c>
      <c r="U671" s="21">
        <f>IF(F671&lt;=450000,0,MAX(0,Q671*0.04-MIN(50000,Q671)*0.02))</f>
        <v/>
      </c>
      <c r="V671" s="21">
        <f>50000+MAX(0,G671-480000)</f>
        <v/>
      </c>
      <c r="W671" s="21">
        <f>P671-V671</f>
        <v/>
      </c>
      <c r="X671" s="21">
        <f>Q671-V671</f>
        <v/>
      </c>
      <c r="Y671" s="22">
        <f>IF(W671&lt;0,0.9,LOOKUP(W671,{0,1950001,3300001,6950001,9000001,18000001,40000001},{0.84895,0.7979,0.6958,0.66517,0.56307,0.4916,0.44055}))</f>
        <v/>
      </c>
      <c r="Z671" s="22">
        <f>IF(X671&lt;0,0.9,LOOKUP(X671,{0,1950001,3300001,6950001,9000001,18000001,40000001},{0.84895,0.7979,0.6958,0.66517,0.56307,0.4916,0.44055}))</f>
        <v/>
      </c>
      <c r="AA671" s="22">
        <f>IF(W671&lt;0,0,CHOOSE(MATCH(W671,{0,1950001,3300001,6950001,9000001},1),5.105/84.895,10.21/79.79,20.42/69.58,23.483/66.517,33.693/56.307))</f>
        <v/>
      </c>
      <c r="AB671" s="21">
        <f>IF(C671&lt;=2000,0,(MIN(C671,ROUNDDOWN(F671*0.3,0))-2000)*0.1)</f>
        <v/>
      </c>
      <c r="AC671" s="21">
        <f>IF(C671&lt;=2000,0,MIN((C671-2000)*Y671,(R671+S671)*0.2))</f>
        <v/>
      </c>
      <c r="AD671" s="21">
        <f>IF(C671&lt;=2000,0,MIN((C671-2000)*Z671,(T671+U671)*0.2))</f>
        <v/>
      </c>
      <c r="AE671" s="21">
        <f>AC671*AA671</f>
        <v/>
      </c>
      <c r="AF671" s="21">
        <f>ROUNDDOWN(R671,-2)+ROUNDDOWN(S671,-2)</f>
        <v/>
      </c>
      <c r="AG671" s="21">
        <f>ROUNDDOWN(MAX(0,R671-(AB671+AC671+AE671)*0.6),-2)+ROUNDDOWN(MAX(0,S671-(AB671+AC671+AE671)*0.4),-2)</f>
        <v/>
      </c>
      <c r="AH671" s="21">
        <f>ROUNDDOWN(MAX(0,T671-(AB671+AD671)*0.6),-2)+ROUNDDOWN(MAX(0,U671-(AB671+AD671)*0.4),-2)</f>
        <v/>
      </c>
      <c r="AI671" s="21">
        <f>ROUNDDOWN(T671,-2)+ROUNDDOWN(U671,-2)</f>
        <v/>
      </c>
      <c r="AJ671" s="21">
        <f>M671+AF671</f>
        <v/>
      </c>
      <c r="AK671" s="21">
        <f>M671+AG671</f>
        <v/>
      </c>
      <c r="AL671" s="21">
        <f>N671+AH671</f>
        <v/>
      </c>
      <c r="AM671" s="21">
        <f>O671+AI671</f>
        <v/>
      </c>
      <c r="AN671" s="21">
        <f>N671+AI671</f>
        <v/>
      </c>
      <c r="AO671" s="21">
        <f>ROUNDDOWN((R671+S671)*0.2/Y671+2000,0)</f>
        <v/>
      </c>
      <c r="AP671" s="21">
        <f>ROUNDDOWN((T671+U671)*0.2/Z671+2000,0)</f>
        <v/>
      </c>
      <c r="AQ671" s="21">
        <f>AL671-AK671</f>
        <v/>
      </c>
      <c r="AR671" s="21">
        <f>AM671-AK671</f>
        <v/>
      </c>
      <c r="AS671" s="21">
        <f>AM671-AL671</f>
        <v/>
      </c>
      <c r="AT671" s="21">
        <f>AK671+C671-AJ671</f>
        <v/>
      </c>
      <c r="AU671" s="21">
        <f>AL671+C671-AM671</f>
        <v/>
      </c>
      <c r="AV671" s="21">
        <f>AN671+C671-AM671</f>
        <v/>
      </c>
    </row>
    <row r="672">
      <c r="A672" t="inlineStr">
        <is>
          <t>医療費の境目</t>
        </is>
      </c>
      <c r="B672" s="21">
        <f>'3_医療費の境目'!$B$3</f>
        <v/>
      </c>
      <c r="C672" s="21">
        <f>IF('3_医療費の境目'!$B$4="",AO672,'3_医療費の境目'!$B$4)</f>
        <v/>
      </c>
      <c r="D672" s="21">
        <f>'3_医療費の境目'!D672</f>
        <v/>
      </c>
      <c r="E672" s="21">
        <f>ROUND(MIN(B672/12,650000)*12*0.0915+MIN(B672/12,1390000)*12*(0.0504+0)+B672*0.005,0)</f>
        <v/>
      </c>
      <c r="F672" s="21">
        <f>IF(B672&lt;741000,0,IF(B672&lt;2191000,B672-740000,IF(B672&lt;2193000,1451000,IF(B672&lt;2196000,1453000,IF(B672&lt;2200000,1456000,IF(B672&lt;3600000,ROUND(ROUNDDOWN(B672/4,-3)*2.8,0)-80000,IF(B672&lt;6600000,ROUND(ROUNDDOWN(B672/4,-3)*3.2,0)-440000,IF(B672&lt;8500000,ROUNDDOWN(B672*0.9,0)-1100000,B672-1950000))))))))</f>
        <v/>
      </c>
      <c r="G672" s="21">
        <f>IF(F672&gt;23500000,NA(),IF(F672&lt;=4890000,1040000,IF(F672&lt;=6550000,670000,620000)))</f>
        <v/>
      </c>
      <c r="H672" s="21">
        <f>IF(D672&lt;=0,0,MAX(0,MIN(2000000,D672-MIN(100000,ROUNDDOWN(F672*0.05,0)))))</f>
        <v/>
      </c>
      <c r="I672" s="21">
        <f>IF(C672&lt;=2000,0,MIN(C672,ROUNDDOWN(F672*0.4,0))-2000)</f>
        <v/>
      </c>
      <c r="J672" s="21">
        <f>MAX(0,ROUNDDOWN(F672-E672-G672,-3))</f>
        <v/>
      </c>
      <c r="K672" s="21">
        <f>MAX(0,ROUNDDOWN(F672-E672-G672-H672-I672,-3))</f>
        <v/>
      </c>
      <c r="L672" s="21">
        <f>MAX(0,ROUNDDOWN(F672-E672-G672-H672,-3))</f>
        <v/>
      </c>
      <c r="M672" s="21">
        <f>IF(J672&lt;=0,0,ROUNDDOWN((J672*LOOKUP(J672,{0,1950001,3300001,6950001,9000001,18000001,40000001},{0.05,0.1,0.2,0.23,0.33,0.4,0.45})-LOOKUP(J672,{0,1950001,3300001,6950001,9000001,18000001,40000001},{0,97500,427500,636000,1536000,2796000,4796000}))*1.021,-2))</f>
        <v/>
      </c>
      <c r="N672" s="21">
        <f>IF(K672&lt;=0,0,ROUNDDOWN((K672*LOOKUP(K672,{0,1950001,3300001,6950001,9000001,18000001,40000001},{0.05,0.1,0.2,0.23,0.33,0.4,0.45})-LOOKUP(K672,{0,1950001,3300001,6950001,9000001,18000001,40000001},{0,97500,427500,636000,1536000,2796000,4796000}))*1.021,-2))</f>
        <v/>
      </c>
      <c r="O672" s="21">
        <f>IF(L672&lt;=0,0,ROUNDDOWN((L672*LOOKUP(L672,{0,1950001,3300001,6950001,9000001,18000001,40000001},{0.05,0.1,0.2,0.23,0.33,0.4,0.45})-LOOKUP(L672,{0,1950001,3300001,6950001,9000001,18000001,40000001},{0,97500,427500,636000,1536000,2796000,4796000}))*1.021,-2))</f>
        <v/>
      </c>
      <c r="P672" s="21">
        <f>MAX(0,ROUNDDOWN(F672-E672-430000,-3))</f>
        <v/>
      </c>
      <c r="Q672" s="21">
        <f>MAX(0,ROUNDDOWN(F672-E672-430000-H672,-3))</f>
        <v/>
      </c>
      <c r="R672" s="21">
        <f>IF(F672&lt;=450000,0,MAX(0,P672*0.06-MIN(50000,P672)*0.03))</f>
        <v/>
      </c>
      <c r="S672" s="21">
        <f>IF(F672&lt;=450000,0,MAX(0,P672*0.04-MIN(50000,P672)*0.02))</f>
        <v/>
      </c>
      <c r="T672" s="21">
        <f>IF(F672&lt;=450000,0,MAX(0,Q672*0.06-MIN(50000,Q672)*0.03))</f>
        <v/>
      </c>
      <c r="U672" s="21">
        <f>IF(F672&lt;=450000,0,MAX(0,Q672*0.04-MIN(50000,Q672)*0.02))</f>
        <v/>
      </c>
      <c r="V672" s="21">
        <f>50000+MAX(0,G672-480000)</f>
        <v/>
      </c>
      <c r="W672" s="21">
        <f>P672-V672</f>
        <v/>
      </c>
      <c r="X672" s="21">
        <f>Q672-V672</f>
        <v/>
      </c>
      <c r="Y672" s="22">
        <f>IF(W672&lt;0,0.9,LOOKUP(W672,{0,1950001,3300001,6950001,9000001,18000001,40000001},{0.84895,0.7979,0.6958,0.66517,0.56307,0.4916,0.44055}))</f>
        <v/>
      </c>
      <c r="Z672" s="22">
        <f>IF(X672&lt;0,0.9,LOOKUP(X672,{0,1950001,3300001,6950001,9000001,18000001,40000001},{0.84895,0.7979,0.6958,0.66517,0.56307,0.4916,0.44055}))</f>
        <v/>
      </c>
      <c r="AA672" s="22">
        <f>IF(W672&lt;0,0,CHOOSE(MATCH(W672,{0,1950001,3300001,6950001,9000001},1),5.105/84.895,10.21/79.79,20.42/69.58,23.483/66.517,33.693/56.307))</f>
        <v/>
      </c>
      <c r="AB672" s="21">
        <f>IF(C672&lt;=2000,0,(MIN(C672,ROUNDDOWN(F672*0.3,0))-2000)*0.1)</f>
        <v/>
      </c>
      <c r="AC672" s="21">
        <f>IF(C672&lt;=2000,0,MIN((C672-2000)*Y672,(R672+S672)*0.2))</f>
        <v/>
      </c>
      <c r="AD672" s="21">
        <f>IF(C672&lt;=2000,0,MIN((C672-2000)*Z672,(T672+U672)*0.2))</f>
        <v/>
      </c>
      <c r="AE672" s="21">
        <f>AC672*AA672</f>
        <v/>
      </c>
      <c r="AF672" s="21">
        <f>ROUNDDOWN(R672,-2)+ROUNDDOWN(S672,-2)</f>
        <v/>
      </c>
      <c r="AG672" s="21">
        <f>ROUNDDOWN(MAX(0,R672-(AB672+AC672+AE672)*0.6),-2)+ROUNDDOWN(MAX(0,S672-(AB672+AC672+AE672)*0.4),-2)</f>
        <v/>
      </c>
      <c r="AH672" s="21">
        <f>ROUNDDOWN(MAX(0,T672-(AB672+AD672)*0.6),-2)+ROUNDDOWN(MAX(0,U672-(AB672+AD672)*0.4),-2)</f>
        <v/>
      </c>
      <c r="AI672" s="21">
        <f>ROUNDDOWN(T672,-2)+ROUNDDOWN(U672,-2)</f>
        <v/>
      </c>
      <c r="AJ672" s="21">
        <f>M672+AF672</f>
        <v/>
      </c>
      <c r="AK672" s="21">
        <f>M672+AG672</f>
        <v/>
      </c>
      <c r="AL672" s="21">
        <f>N672+AH672</f>
        <v/>
      </c>
      <c r="AM672" s="21">
        <f>O672+AI672</f>
        <v/>
      </c>
      <c r="AN672" s="21">
        <f>N672+AI672</f>
        <v/>
      </c>
      <c r="AO672" s="21">
        <f>ROUNDDOWN((R672+S672)*0.2/Y672+2000,0)</f>
        <v/>
      </c>
      <c r="AP672" s="21">
        <f>ROUNDDOWN((T672+U672)*0.2/Z672+2000,0)</f>
        <v/>
      </c>
      <c r="AQ672" s="21">
        <f>AL672-AK672</f>
        <v/>
      </c>
      <c r="AR672" s="21">
        <f>AM672-AK672</f>
        <v/>
      </c>
      <c r="AS672" s="21">
        <f>AM672-AL672</f>
        <v/>
      </c>
      <c r="AT672" s="21">
        <f>AK672+C672-AJ672</f>
        <v/>
      </c>
      <c r="AU672" s="21">
        <f>AL672+C672-AM672</f>
        <v/>
      </c>
      <c r="AV672" s="21">
        <f>AN672+C672-AM672</f>
        <v/>
      </c>
    </row>
    <row r="673">
      <c r="A673" t="inlineStr">
        <is>
          <t>医療費の境目</t>
        </is>
      </c>
      <c r="B673" s="21">
        <f>'3_医療費の境目'!$B$3</f>
        <v/>
      </c>
      <c r="C673" s="21">
        <f>IF('3_医療費の境目'!$B$4="",AO673,'3_医療費の境目'!$B$4)</f>
        <v/>
      </c>
      <c r="D673" s="21">
        <f>'3_医療費の境目'!D673</f>
        <v/>
      </c>
      <c r="E673" s="21">
        <f>ROUND(MIN(B673/12,650000)*12*0.0915+MIN(B673/12,1390000)*12*(0.0504+0)+B673*0.005,0)</f>
        <v/>
      </c>
      <c r="F673" s="21">
        <f>IF(B673&lt;741000,0,IF(B673&lt;2191000,B673-740000,IF(B673&lt;2193000,1451000,IF(B673&lt;2196000,1453000,IF(B673&lt;2200000,1456000,IF(B673&lt;3600000,ROUND(ROUNDDOWN(B673/4,-3)*2.8,0)-80000,IF(B673&lt;6600000,ROUND(ROUNDDOWN(B673/4,-3)*3.2,0)-440000,IF(B673&lt;8500000,ROUNDDOWN(B673*0.9,0)-1100000,B673-1950000))))))))</f>
        <v/>
      </c>
      <c r="G673" s="21">
        <f>IF(F673&gt;23500000,NA(),IF(F673&lt;=4890000,1040000,IF(F673&lt;=6550000,670000,620000)))</f>
        <v/>
      </c>
      <c r="H673" s="21">
        <f>IF(D673&lt;=0,0,MAX(0,MIN(2000000,D673-MIN(100000,ROUNDDOWN(F673*0.05,0)))))</f>
        <v/>
      </c>
      <c r="I673" s="21">
        <f>IF(C673&lt;=2000,0,MIN(C673,ROUNDDOWN(F673*0.4,0))-2000)</f>
        <v/>
      </c>
      <c r="J673" s="21">
        <f>MAX(0,ROUNDDOWN(F673-E673-G673,-3))</f>
        <v/>
      </c>
      <c r="K673" s="21">
        <f>MAX(0,ROUNDDOWN(F673-E673-G673-H673-I673,-3))</f>
        <v/>
      </c>
      <c r="L673" s="21">
        <f>MAX(0,ROUNDDOWN(F673-E673-G673-H673,-3))</f>
        <v/>
      </c>
      <c r="M673" s="21">
        <f>IF(J673&lt;=0,0,ROUNDDOWN((J673*LOOKUP(J673,{0,1950001,3300001,6950001,9000001,18000001,40000001},{0.05,0.1,0.2,0.23,0.33,0.4,0.45})-LOOKUP(J673,{0,1950001,3300001,6950001,9000001,18000001,40000001},{0,97500,427500,636000,1536000,2796000,4796000}))*1.021,-2))</f>
        <v/>
      </c>
      <c r="N673" s="21">
        <f>IF(K673&lt;=0,0,ROUNDDOWN((K673*LOOKUP(K673,{0,1950001,3300001,6950001,9000001,18000001,40000001},{0.05,0.1,0.2,0.23,0.33,0.4,0.45})-LOOKUP(K673,{0,1950001,3300001,6950001,9000001,18000001,40000001},{0,97500,427500,636000,1536000,2796000,4796000}))*1.021,-2))</f>
        <v/>
      </c>
      <c r="O673" s="21">
        <f>IF(L673&lt;=0,0,ROUNDDOWN((L673*LOOKUP(L673,{0,1950001,3300001,6950001,9000001,18000001,40000001},{0.05,0.1,0.2,0.23,0.33,0.4,0.45})-LOOKUP(L673,{0,1950001,3300001,6950001,9000001,18000001,40000001},{0,97500,427500,636000,1536000,2796000,4796000}))*1.021,-2))</f>
        <v/>
      </c>
      <c r="P673" s="21">
        <f>MAX(0,ROUNDDOWN(F673-E673-430000,-3))</f>
        <v/>
      </c>
      <c r="Q673" s="21">
        <f>MAX(0,ROUNDDOWN(F673-E673-430000-H673,-3))</f>
        <v/>
      </c>
      <c r="R673" s="21">
        <f>IF(F673&lt;=450000,0,MAX(0,P673*0.06-MIN(50000,P673)*0.03))</f>
        <v/>
      </c>
      <c r="S673" s="21">
        <f>IF(F673&lt;=450000,0,MAX(0,P673*0.04-MIN(50000,P673)*0.02))</f>
        <v/>
      </c>
      <c r="T673" s="21">
        <f>IF(F673&lt;=450000,0,MAX(0,Q673*0.06-MIN(50000,Q673)*0.03))</f>
        <v/>
      </c>
      <c r="U673" s="21">
        <f>IF(F673&lt;=450000,0,MAX(0,Q673*0.04-MIN(50000,Q673)*0.02))</f>
        <v/>
      </c>
      <c r="V673" s="21">
        <f>50000+MAX(0,G673-480000)</f>
        <v/>
      </c>
      <c r="W673" s="21">
        <f>P673-V673</f>
        <v/>
      </c>
      <c r="X673" s="21">
        <f>Q673-V673</f>
        <v/>
      </c>
      <c r="Y673" s="22">
        <f>IF(W673&lt;0,0.9,LOOKUP(W673,{0,1950001,3300001,6950001,9000001,18000001,40000001},{0.84895,0.7979,0.6958,0.66517,0.56307,0.4916,0.44055}))</f>
        <v/>
      </c>
      <c r="Z673" s="22">
        <f>IF(X673&lt;0,0.9,LOOKUP(X673,{0,1950001,3300001,6950001,9000001,18000001,40000001},{0.84895,0.7979,0.6958,0.66517,0.56307,0.4916,0.44055}))</f>
        <v/>
      </c>
      <c r="AA673" s="22">
        <f>IF(W673&lt;0,0,CHOOSE(MATCH(W673,{0,1950001,3300001,6950001,9000001},1),5.105/84.895,10.21/79.79,20.42/69.58,23.483/66.517,33.693/56.307))</f>
        <v/>
      </c>
      <c r="AB673" s="21">
        <f>IF(C673&lt;=2000,0,(MIN(C673,ROUNDDOWN(F673*0.3,0))-2000)*0.1)</f>
        <v/>
      </c>
      <c r="AC673" s="21">
        <f>IF(C673&lt;=2000,0,MIN((C673-2000)*Y673,(R673+S673)*0.2))</f>
        <v/>
      </c>
      <c r="AD673" s="21">
        <f>IF(C673&lt;=2000,0,MIN((C673-2000)*Z673,(T673+U673)*0.2))</f>
        <v/>
      </c>
      <c r="AE673" s="21">
        <f>AC673*AA673</f>
        <v/>
      </c>
      <c r="AF673" s="21">
        <f>ROUNDDOWN(R673,-2)+ROUNDDOWN(S673,-2)</f>
        <v/>
      </c>
      <c r="AG673" s="21">
        <f>ROUNDDOWN(MAX(0,R673-(AB673+AC673+AE673)*0.6),-2)+ROUNDDOWN(MAX(0,S673-(AB673+AC673+AE673)*0.4),-2)</f>
        <v/>
      </c>
      <c r="AH673" s="21">
        <f>ROUNDDOWN(MAX(0,T673-(AB673+AD673)*0.6),-2)+ROUNDDOWN(MAX(0,U673-(AB673+AD673)*0.4),-2)</f>
        <v/>
      </c>
      <c r="AI673" s="21">
        <f>ROUNDDOWN(T673,-2)+ROUNDDOWN(U673,-2)</f>
        <v/>
      </c>
      <c r="AJ673" s="21">
        <f>M673+AF673</f>
        <v/>
      </c>
      <c r="AK673" s="21">
        <f>M673+AG673</f>
        <v/>
      </c>
      <c r="AL673" s="21">
        <f>N673+AH673</f>
        <v/>
      </c>
      <c r="AM673" s="21">
        <f>O673+AI673</f>
        <v/>
      </c>
      <c r="AN673" s="21">
        <f>N673+AI673</f>
        <v/>
      </c>
      <c r="AO673" s="21">
        <f>ROUNDDOWN((R673+S673)*0.2/Y673+2000,0)</f>
        <v/>
      </c>
      <c r="AP673" s="21">
        <f>ROUNDDOWN((T673+U673)*0.2/Z673+2000,0)</f>
        <v/>
      </c>
      <c r="AQ673" s="21">
        <f>AL673-AK673</f>
        <v/>
      </c>
      <c r="AR673" s="21">
        <f>AM673-AK673</f>
        <v/>
      </c>
      <c r="AS673" s="21">
        <f>AM673-AL673</f>
        <v/>
      </c>
      <c r="AT673" s="21">
        <f>AK673+C673-AJ673</f>
        <v/>
      </c>
      <c r="AU673" s="21">
        <f>AL673+C673-AM673</f>
        <v/>
      </c>
      <c r="AV673" s="21">
        <f>AN673+C673-AM673</f>
        <v/>
      </c>
    </row>
    <row r="674">
      <c r="A674" t="inlineStr">
        <is>
          <t>医療費の境目</t>
        </is>
      </c>
      <c r="B674" s="21">
        <f>'3_医療費の境目'!$B$3</f>
        <v/>
      </c>
      <c r="C674" s="21">
        <f>IF('3_医療費の境目'!$B$4="",AO674,'3_医療費の境目'!$B$4)</f>
        <v/>
      </c>
      <c r="D674" s="21">
        <f>'3_医療費の境目'!D674</f>
        <v/>
      </c>
      <c r="E674" s="21">
        <f>ROUND(MIN(B674/12,650000)*12*0.0915+MIN(B674/12,1390000)*12*(0.0504+0)+B674*0.005,0)</f>
        <v/>
      </c>
      <c r="F674" s="21">
        <f>IF(B674&lt;741000,0,IF(B674&lt;2191000,B674-740000,IF(B674&lt;2193000,1451000,IF(B674&lt;2196000,1453000,IF(B674&lt;2200000,1456000,IF(B674&lt;3600000,ROUND(ROUNDDOWN(B674/4,-3)*2.8,0)-80000,IF(B674&lt;6600000,ROUND(ROUNDDOWN(B674/4,-3)*3.2,0)-440000,IF(B674&lt;8500000,ROUNDDOWN(B674*0.9,0)-1100000,B674-1950000))))))))</f>
        <v/>
      </c>
      <c r="G674" s="21">
        <f>IF(F674&gt;23500000,NA(),IF(F674&lt;=4890000,1040000,IF(F674&lt;=6550000,670000,620000)))</f>
        <v/>
      </c>
      <c r="H674" s="21">
        <f>IF(D674&lt;=0,0,MAX(0,MIN(2000000,D674-MIN(100000,ROUNDDOWN(F674*0.05,0)))))</f>
        <v/>
      </c>
      <c r="I674" s="21">
        <f>IF(C674&lt;=2000,0,MIN(C674,ROUNDDOWN(F674*0.4,0))-2000)</f>
        <v/>
      </c>
      <c r="J674" s="21">
        <f>MAX(0,ROUNDDOWN(F674-E674-G674,-3))</f>
        <v/>
      </c>
      <c r="K674" s="21">
        <f>MAX(0,ROUNDDOWN(F674-E674-G674-H674-I674,-3))</f>
        <v/>
      </c>
      <c r="L674" s="21">
        <f>MAX(0,ROUNDDOWN(F674-E674-G674-H674,-3))</f>
        <v/>
      </c>
      <c r="M674" s="21">
        <f>IF(J674&lt;=0,0,ROUNDDOWN((J674*LOOKUP(J674,{0,1950001,3300001,6950001,9000001,18000001,40000001},{0.05,0.1,0.2,0.23,0.33,0.4,0.45})-LOOKUP(J674,{0,1950001,3300001,6950001,9000001,18000001,40000001},{0,97500,427500,636000,1536000,2796000,4796000}))*1.021,-2))</f>
        <v/>
      </c>
      <c r="N674" s="21">
        <f>IF(K674&lt;=0,0,ROUNDDOWN((K674*LOOKUP(K674,{0,1950001,3300001,6950001,9000001,18000001,40000001},{0.05,0.1,0.2,0.23,0.33,0.4,0.45})-LOOKUP(K674,{0,1950001,3300001,6950001,9000001,18000001,40000001},{0,97500,427500,636000,1536000,2796000,4796000}))*1.021,-2))</f>
        <v/>
      </c>
      <c r="O674" s="21">
        <f>IF(L674&lt;=0,0,ROUNDDOWN((L674*LOOKUP(L674,{0,1950001,3300001,6950001,9000001,18000001,40000001},{0.05,0.1,0.2,0.23,0.33,0.4,0.45})-LOOKUP(L674,{0,1950001,3300001,6950001,9000001,18000001,40000001},{0,97500,427500,636000,1536000,2796000,4796000}))*1.021,-2))</f>
        <v/>
      </c>
      <c r="P674" s="21">
        <f>MAX(0,ROUNDDOWN(F674-E674-430000,-3))</f>
        <v/>
      </c>
      <c r="Q674" s="21">
        <f>MAX(0,ROUNDDOWN(F674-E674-430000-H674,-3))</f>
        <v/>
      </c>
      <c r="R674" s="21">
        <f>IF(F674&lt;=450000,0,MAX(0,P674*0.06-MIN(50000,P674)*0.03))</f>
        <v/>
      </c>
      <c r="S674" s="21">
        <f>IF(F674&lt;=450000,0,MAX(0,P674*0.04-MIN(50000,P674)*0.02))</f>
        <v/>
      </c>
      <c r="T674" s="21">
        <f>IF(F674&lt;=450000,0,MAX(0,Q674*0.06-MIN(50000,Q674)*0.03))</f>
        <v/>
      </c>
      <c r="U674" s="21">
        <f>IF(F674&lt;=450000,0,MAX(0,Q674*0.04-MIN(50000,Q674)*0.02))</f>
        <v/>
      </c>
      <c r="V674" s="21">
        <f>50000+MAX(0,G674-480000)</f>
        <v/>
      </c>
      <c r="W674" s="21">
        <f>P674-V674</f>
        <v/>
      </c>
      <c r="X674" s="21">
        <f>Q674-V674</f>
        <v/>
      </c>
      <c r="Y674" s="22">
        <f>IF(W674&lt;0,0.9,LOOKUP(W674,{0,1950001,3300001,6950001,9000001,18000001,40000001},{0.84895,0.7979,0.6958,0.66517,0.56307,0.4916,0.44055}))</f>
        <v/>
      </c>
      <c r="Z674" s="22">
        <f>IF(X674&lt;0,0.9,LOOKUP(X674,{0,1950001,3300001,6950001,9000001,18000001,40000001},{0.84895,0.7979,0.6958,0.66517,0.56307,0.4916,0.44055}))</f>
        <v/>
      </c>
      <c r="AA674" s="22">
        <f>IF(W674&lt;0,0,CHOOSE(MATCH(W674,{0,1950001,3300001,6950001,9000001},1),5.105/84.895,10.21/79.79,20.42/69.58,23.483/66.517,33.693/56.307))</f>
        <v/>
      </c>
      <c r="AB674" s="21">
        <f>IF(C674&lt;=2000,0,(MIN(C674,ROUNDDOWN(F674*0.3,0))-2000)*0.1)</f>
        <v/>
      </c>
      <c r="AC674" s="21">
        <f>IF(C674&lt;=2000,0,MIN((C674-2000)*Y674,(R674+S674)*0.2))</f>
        <v/>
      </c>
      <c r="AD674" s="21">
        <f>IF(C674&lt;=2000,0,MIN((C674-2000)*Z674,(T674+U674)*0.2))</f>
        <v/>
      </c>
      <c r="AE674" s="21">
        <f>AC674*AA674</f>
        <v/>
      </c>
      <c r="AF674" s="21">
        <f>ROUNDDOWN(R674,-2)+ROUNDDOWN(S674,-2)</f>
        <v/>
      </c>
      <c r="AG674" s="21">
        <f>ROUNDDOWN(MAX(0,R674-(AB674+AC674+AE674)*0.6),-2)+ROUNDDOWN(MAX(0,S674-(AB674+AC674+AE674)*0.4),-2)</f>
        <v/>
      </c>
      <c r="AH674" s="21">
        <f>ROUNDDOWN(MAX(0,T674-(AB674+AD674)*0.6),-2)+ROUNDDOWN(MAX(0,U674-(AB674+AD674)*0.4),-2)</f>
        <v/>
      </c>
      <c r="AI674" s="21">
        <f>ROUNDDOWN(T674,-2)+ROUNDDOWN(U674,-2)</f>
        <v/>
      </c>
      <c r="AJ674" s="21">
        <f>M674+AF674</f>
        <v/>
      </c>
      <c r="AK674" s="21">
        <f>M674+AG674</f>
        <v/>
      </c>
      <c r="AL674" s="21">
        <f>N674+AH674</f>
        <v/>
      </c>
      <c r="AM674" s="21">
        <f>O674+AI674</f>
        <v/>
      </c>
      <c r="AN674" s="21">
        <f>N674+AI674</f>
        <v/>
      </c>
      <c r="AO674" s="21">
        <f>ROUNDDOWN((R674+S674)*0.2/Y674+2000,0)</f>
        <v/>
      </c>
      <c r="AP674" s="21">
        <f>ROUNDDOWN((T674+U674)*0.2/Z674+2000,0)</f>
        <v/>
      </c>
      <c r="AQ674" s="21">
        <f>AL674-AK674</f>
        <v/>
      </c>
      <c r="AR674" s="21">
        <f>AM674-AK674</f>
        <v/>
      </c>
      <c r="AS674" s="21">
        <f>AM674-AL674</f>
        <v/>
      </c>
      <c r="AT674" s="21">
        <f>AK674+C674-AJ674</f>
        <v/>
      </c>
      <c r="AU674" s="21">
        <f>AL674+C674-AM674</f>
        <v/>
      </c>
      <c r="AV674" s="21">
        <f>AN674+C674-AM674</f>
        <v/>
      </c>
    </row>
    <row r="675">
      <c r="A675" t="inlineStr">
        <is>
          <t>医療費の境目</t>
        </is>
      </c>
      <c r="B675" s="21">
        <f>'3_医療費の境目'!$B$3</f>
        <v/>
      </c>
      <c r="C675" s="21">
        <f>IF('3_医療費の境目'!$B$4="",AO675,'3_医療費の境目'!$B$4)</f>
        <v/>
      </c>
      <c r="D675" s="21">
        <f>'3_医療費の境目'!D675</f>
        <v/>
      </c>
      <c r="E675" s="21">
        <f>ROUND(MIN(B675/12,650000)*12*0.0915+MIN(B675/12,1390000)*12*(0.0504+0)+B675*0.005,0)</f>
        <v/>
      </c>
      <c r="F675" s="21">
        <f>IF(B675&lt;741000,0,IF(B675&lt;2191000,B675-740000,IF(B675&lt;2193000,1451000,IF(B675&lt;2196000,1453000,IF(B675&lt;2200000,1456000,IF(B675&lt;3600000,ROUND(ROUNDDOWN(B675/4,-3)*2.8,0)-80000,IF(B675&lt;6600000,ROUND(ROUNDDOWN(B675/4,-3)*3.2,0)-440000,IF(B675&lt;8500000,ROUNDDOWN(B675*0.9,0)-1100000,B675-1950000))))))))</f>
        <v/>
      </c>
      <c r="G675" s="21">
        <f>IF(F675&gt;23500000,NA(),IF(F675&lt;=4890000,1040000,IF(F675&lt;=6550000,670000,620000)))</f>
        <v/>
      </c>
      <c r="H675" s="21">
        <f>IF(D675&lt;=0,0,MAX(0,MIN(2000000,D675-MIN(100000,ROUNDDOWN(F675*0.05,0)))))</f>
        <v/>
      </c>
      <c r="I675" s="21">
        <f>IF(C675&lt;=2000,0,MIN(C675,ROUNDDOWN(F675*0.4,0))-2000)</f>
        <v/>
      </c>
      <c r="J675" s="21">
        <f>MAX(0,ROUNDDOWN(F675-E675-G675,-3))</f>
        <v/>
      </c>
      <c r="K675" s="21">
        <f>MAX(0,ROUNDDOWN(F675-E675-G675-H675-I675,-3))</f>
        <v/>
      </c>
      <c r="L675" s="21">
        <f>MAX(0,ROUNDDOWN(F675-E675-G675-H675,-3))</f>
        <v/>
      </c>
      <c r="M675" s="21">
        <f>IF(J675&lt;=0,0,ROUNDDOWN((J675*LOOKUP(J675,{0,1950001,3300001,6950001,9000001,18000001,40000001},{0.05,0.1,0.2,0.23,0.33,0.4,0.45})-LOOKUP(J675,{0,1950001,3300001,6950001,9000001,18000001,40000001},{0,97500,427500,636000,1536000,2796000,4796000}))*1.021,-2))</f>
        <v/>
      </c>
      <c r="N675" s="21">
        <f>IF(K675&lt;=0,0,ROUNDDOWN((K675*LOOKUP(K675,{0,1950001,3300001,6950001,9000001,18000001,40000001},{0.05,0.1,0.2,0.23,0.33,0.4,0.45})-LOOKUP(K675,{0,1950001,3300001,6950001,9000001,18000001,40000001},{0,97500,427500,636000,1536000,2796000,4796000}))*1.021,-2))</f>
        <v/>
      </c>
      <c r="O675" s="21">
        <f>IF(L675&lt;=0,0,ROUNDDOWN((L675*LOOKUP(L675,{0,1950001,3300001,6950001,9000001,18000001,40000001},{0.05,0.1,0.2,0.23,0.33,0.4,0.45})-LOOKUP(L675,{0,1950001,3300001,6950001,9000001,18000001,40000001},{0,97500,427500,636000,1536000,2796000,4796000}))*1.021,-2))</f>
        <v/>
      </c>
      <c r="P675" s="21">
        <f>MAX(0,ROUNDDOWN(F675-E675-430000,-3))</f>
        <v/>
      </c>
      <c r="Q675" s="21">
        <f>MAX(0,ROUNDDOWN(F675-E675-430000-H675,-3))</f>
        <v/>
      </c>
      <c r="R675" s="21">
        <f>IF(F675&lt;=450000,0,MAX(0,P675*0.06-MIN(50000,P675)*0.03))</f>
        <v/>
      </c>
      <c r="S675" s="21">
        <f>IF(F675&lt;=450000,0,MAX(0,P675*0.04-MIN(50000,P675)*0.02))</f>
        <v/>
      </c>
      <c r="T675" s="21">
        <f>IF(F675&lt;=450000,0,MAX(0,Q675*0.06-MIN(50000,Q675)*0.03))</f>
        <v/>
      </c>
      <c r="U675" s="21">
        <f>IF(F675&lt;=450000,0,MAX(0,Q675*0.04-MIN(50000,Q675)*0.02))</f>
        <v/>
      </c>
      <c r="V675" s="21">
        <f>50000+MAX(0,G675-480000)</f>
        <v/>
      </c>
      <c r="W675" s="21">
        <f>P675-V675</f>
        <v/>
      </c>
      <c r="X675" s="21">
        <f>Q675-V675</f>
        <v/>
      </c>
      <c r="Y675" s="22">
        <f>IF(W675&lt;0,0.9,LOOKUP(W675,{0,1950001,3300001,6950001,9000001,18000001,40000001},{0.84895,0.7979,0.6958,0.66517,0.56307,0.4916,0.44055}))</f>
        <v/>
      </c>
      <c r="Z675" s="22">
        <f>IF(X675&lt;0,0.9,LOOKUP(X675,{0,1950001,3300001,6950001,9000001,18000001,40000001},{0.84895,0.7979,0.6958,0.66517,0.56307,0.4916,0.44055}))</f>
        <v/>
      </c>
      <c r="AA675" s="22">
        <f>IF(W675&lt;0,0,CHOOSE(MATCH(W675,{0,1950001,3300001,6950001,9000001},1),5.105/84.895,10.21/79.79,20.42/69.58,23.483/66.517,33.693/56.307))</f>
        <v/>
      </c>
      <c r="AB675" s="21">
        <f>IF(C675&lt;=2000,0,(MIN(C675,ROUNDDOWN(F675*0.3,0))-2000)*0.1)</f>
        <v/>
      </c>
      <c r="AC675" s="21">
        <f>IF(C675&lt;=2000,0,MIN((C675-2000)*Y675,(R675+S675)*0.2))</f>
        <v/>
      </c>
      <c r="AD675" s="21">
        <f>IF(C675&lt;=2000,0,MIN((C675-2000)*Z675,(T675+U675)*0.2))</f>
        <v/>
      </c>
      <c r="AE675" s="21">
        <f>AC675*AA675</f>
        <v/>
      </c>
      <c r="AF675" s="21">
        <f>ROUNDDOWN(R675,-2)+ROUNDDOWN(S675,-2)</f>
        <v/>
      </c>
      <c r="AG675" s="21">
        <f>ROUNDDOWN(MAX(0,R675-(AB675+AC675+AE675)*0.6),-2)+ROUNDDOWN(MAX(0,S675-(AB675+AC675+AE675)*0.4),-2)</f>
        <v/>
      </c>
      <c r="AH675" s="21">
        <f>ROUNDDOWN(MAX(0,T675-(AB675+AD675)*0.6),-2)+ROUNDDOWN(MAX(0,U675-(AB675+AD675)*0.4),-2)</f>
        <v/>
      </c>
      <c r="AI675" s="21">
        <f>ROUNDDOWN(T675,-2)+ROUNDDOWN(U675,-2)</f>
        <v/>
      </c>
      <c r="AJ675" s="21">
        <f>M675+AF675</f>
        <v/>
      </c>
      <c r="AK675" s="21">
        <f>M675+AG675</f>
        <v/>
      </c>
      <c r="AL675" s="21">
        <f>N675+AH675</f>
        <v/>
      </c>
      <c r="AM675" s="21">
        <f>O675+AI675</f>
        <v/>
      </c>
      <c r="AN675" s="21">
        <f>N675+AI675</f>
        <v/>
      </c>
      <c r="AO675" s="21">
        <f>ROUNDDOWN((R675+S675)*0.2/Y675+2000,0)</f>
        <v/>
      </c>
      <c r="AP675" s="21">
        <f>ROUNDDOWN((T675+U675)*0.2/Z675+2000,0)</f>
        <v/>
      </c>
      <c r="AQ675" s="21">
        <f>AL675-AK675</f>
        <v/>
      </c>
      <c r="AR675" s="21">
        <f>AM675-AK675</f>
        <v/>
      </c>
      <c r="AS675" s="21">
        <f>AM675-AL675</f>
        <v/>
      </c>
      <c r="AT675" s="21">
        <f>AK675+C675-AJ675</f>
        <v/>
      </c>
      <c r="AU675" s="21">
        <f>AL675+C675-AM675</f>
        <v/>
      </c>
      <c r="AV675" s="21">
        <f>AN675+C675-AM675</f>
        <v/>
      </c>
    </row>
    <row r="676">
      <c r="A676" t="inlineStr">
        <is>
          <t>医療費の境目</t>
        </is>
      </c>
      <c r="B676" s="21">
        <f>'3_医療費の境目'!$B$3</f>
        <v/>
      </c>
      <c r="C676" s="21">
        <f>IF('3_医療費の境目'!$B$4="",AO676,'3_医療費の境目'!$B$4)</f>
        <v/>
      </c>
      <c r="D676" s="21">
        <f>'3_医療費の境目'!D676</f>
        <v/>
      </c>
      <c r="E676" s="21">
        <f>ROUND(MIN(B676/12,650000)*12*0.0915+MIN(B676/12,1390000)*12*(0.0504+0)+B676*0.005,0)</f>
        <v/>
      </c>
      <c r="F676" s="21">
        <f>IF(B676&lt;741000,0,IF(B676&lt;2191000,B676-740000,IF(B676&lt;2193000,1451000,IF(B676&lt;2196000,1453000,IF(B676&lt;2200000,1456000,IF(B676&lt;3600000,ROUND(ROUNDDOWN(B676/4,-3)*2.8,0)-80000,IF(B676&lt;6600000,ROUND(ROUNDDOWN(B676/4,-3)*3.2,0)-440000,IF(B676&lt;8500000,ROUNDDOWN(B676*0.9,0)-1100000,B676-1950000))))))))</f>
        <v/>
      </c>
      <c r="G676" s="21">
        <f>IF(F676&gt;23500000,NA(),IF(F676&lt;=4890000,1040000,IF(F676&lt;=6550000,670000,620000)))</f>
        <v/>
      </c>
      <c r="H676" s="21">
        <f>IF(D676&lt;=0,0,MAX(0,MIN(2000000,D676-MIN(100000,ROUNDDOWN(F676*0.05,0)))))</f>
        <v/>
      </c>
      <c r="I676" s="21">
        <f>IF(C676&lt;=2000,0,MIN(C676,ROUNDDOWN(F676*0.4,0))-2000)</f>
        <v/>
      </c>
      <c r="J676" s="21">
        <f>MAX(0,ROUNDDOWN(F676-E676-G676,-3))</f>
        <v/>
      </c>
      <c r="K676" s="21">
        <f>MAX(0,ROUNDDOWN(F676-E676-G676-H676-I676,-3))</f>
        <v/>
      </c>
      <c r="L676" s="21">
        <f>MAX(0,ROUNDDOWN(F676-E676-G676-H676,-3))</f>
        <v/>
      </c>
      <c r="M676" s="21">
        <f>IF(J676&lt;=0,0,ROUNDDOWN((J676*LOOKUP(J676,{0,1950001,3300001,6950001,9000001,18000001,40000001},{0.05,0.1,0.2,0.23,0.33,0.4,0.45})-LOOKUP(J676,{0,1950001,3300001,6950001,9000001,18000001,40000001},{0,97500,427500,636000,1536000,2796000,4796000}))*1.021,-2))</f>
        <v/>
      </c>
      <c r="N676" s="21">
        <f>IF(K676&lt;=0,0,ROUNDDOWN((K676*LOOKUP(K676,{0,1950001,3300001,6950001,9000001,18000001,40000001},{0.05,0.1,0.2,0.23,0.33,0.4,0.45})-LOOKUP(K676,{0,1950001,3300001,6950001,9000001,18000001,40000001},{0,97500,427500,636000,1536000,2796000,4796000}))*1.021,-2))</f>
        <v/>
      </c>
      <c r="O676" s="21">
        <f>IF(L676&lt;=0,0,ROUNDDOWN((L676*LOOKUP(L676,{0,1950001,3300001,6950001,9000001,18000001,40000001},{0.05,0.1,0.2,0.23,0.33,0.4,0.45})-LOOKUP(L676,{0,1950001,3300001,6950001,9000001,18000001,40000001},{0,97500,427500,636000,1536000,2796000,4796000}))*1.021,-2))</f>
        <v/>
      </c>
      <c r="P676" s="21">
        <f>MAX(0,ROUNDDOWN(F676-E676-430000,-3))</f>
        <v/>
      </c>
      <c r="Q676" s="21">
        <f>MAX(0,ROUNDDOWN(F676-E676-430000-H676,-3))</f>
        <v/>
      </c>
      <c r="R676" s="21">
        <f>IF(F676&lt;=450000,0,MAX(0,P676*0.06-MIN(50000,P676)*0.03))</f>
        <v/>
      </c>
      <c r="S676" s="21">
        <f>IF(F676&lt;=450000,0,MAX(0,P676*0.04-MIN(50000,P676)*0.02))</f>
        <v/>
      </c>
      <c r="T676" s="21">
        <f>IF(F676&lt;=450000,0,MAX(0,Q676*0.06-MIN(50000,Q676)*0.03))</f>
        <v/>
      </c>
      <c r="U676" s="21">
        <f>IF(F676&lt;=450000,0,MAX(0,Q676*0.04-MIN(50000,Q676)*0.02))</f>
        <v/>
      </c>
      <c r="V676" s="21">
        <f>50000+MAX(0,G676-480000)</f>
        <v/>
      </c>
      <c r="W676" s="21">
        <f>P676-V676</f>
        <v/>
      </c>
      <c r="X676" s="21">
        <f>Q676-V676</f>
        <v/>
      </c>
      <c r="Y676" s="22">
        <f>IF(W676&lt;0,0.9,LOOKUP(W676,{0,1950001,3300001,6950001,9000001,18000001,40000001},{0.84895,0.7979,0.6958,0.66517,0.56307,0.4916,0.44055}))</f>
        <v/>
      </c>
      <c r="Z676" s="22">
        <f>IF(X676&lt;0,0.9,LOOKUP(X676,{0,1950001,3300001,6950001,9000001,18000001,40000001},{0.84895,0.7979,0.6958,0.66517,0.56307,0.4916,0.44055}))</f>
        <v/>
      </c>
      <c r="AA676" s="22">
        <f>IF(W676&lt;0,0,CHOOSE(MATCH(W676,{0,1950001,3300001,6950001,9000001},1),5.105/84.895,10.21/79.79,20.42/69.58,23.483/66.517,33.693/56.307))</f>
        <v/>
      </c>
      <c r="AB676" s="21">
        <f>IF(C676&lt;=2000,0,(MIN(C676,ROUNDDOWN(F676*0.3,0))-2000)*0.1)</f>
        <v/>
      </c>
      <c r="AC676" s="21">
        <f>IF(C676&lt;=2000,0,MIN((C676-2000)*Y676,(R676+S676)*0.2))</f>
        <v/>
      </c>
      <c r="AD676" s="21">
        <f>IF(C676&lt;=2000,0,MIN((C676-2000)*Z676,(T676+U676)*0.2))</f>
        <v/>
      </c>
      <c r="AE676" s="21">
        <f>AC676*AA676</f>
        <v/>
      </c>
      <c r="AF676" s="21">
        <f>ROUNDDOWN(R676,-2)+ROUNDDOWN(S676,-2)</f>
        <v/>
      </c>
      <c r="AG676" s="21">
        <f>ROUNDDOWN(MAX(0,R676-(AB676+AC676+AE676)*0.6),-2)+ROUNDDOWN(MAX(0,S676-(AB676+AC676+AE676)*0.4),-2)</f>
        <v/>
      </c>
      <c r="AH676" s="21">
        <f>ROUNDDOWN(MAX(0,T676-(AB676+AD676)*0.6),-2)+ROUNDDOWN(MAX(0,U676-(AB676+AD676)*0.4),-2)</f>
        <v/>
      </c>
      <c r="AI676" s="21">
        <f>ROUNDDOWN(T676,-2)+ROUNDDOWN(U676,-2)</f>
        <v/>
      </c>
      <c r="AJ676" s="21">
        <f>M676+AF676</f>
        <v/>
      </c>
      <c r="AK676" s="21">
        <f>M676+AG676</f>
        <v/>
      </c>
      <c r="AL676" s="21">
        <f>N676+AH676</f>
        <v/>
      </c>
      <c r="AM676" s="21">
        <f>O676+AI676</f>
        <v/>
      </c>
      <c r="AN676" s="21">
        <f>N676+AI676</f>
        <v/>
      </c>
      <c r="AO676" s="21">
        <f>ROUNDDOWN((R676+S676)*0.2/Y676+2000,0)</f>
        <v/>
      </c>
      <c r="AP676" s="21">
        <f>ROUNDDOWN((T676+U676)*0.2/Z676+2000,0)</f>
        <v/>
      </c>
      <c r="AQ676" s="21">
        <f>AL676-AK676</f>
        <v/>
      </c>
      <c r="AR676" s="21">
        <f>AM676-AK676</f>
        <v/>
      </c>
      <c r="AS676" s="21">
        <f>AM676-AL676</f>
        <v/>
      </c>
      <c r="AT676" s="21">
        <f>AK676+C676-AJ676</f>
        <v/>
      </c>
      <c r="AU676" s="21">
        <f>AL676+C676-AM676</f>
        <v/>
      </c>
      <c r="AV676" s="21">
        <f>AN676+C676-AM676</f>
        <v/>
      </c>
    </row>
    <row r="677">
      <c r="A677" t="inlineStr">
        <is>
          <t>医療費の境目</t>
        </is>
      </c>
      <c r="B677" s="21">
        <f>'3_医療費の境目'!$B$3</f>
        <v/>
      </c>
      <c r="C677" s="21">
        <f>IF('3_医療費の境目'!$B$4="",AO677,'3_医療費の境目'!$B$4)</f>
        <v/>
      </c>
      <c r="D677" s="21">
        <f>'3_医療費の境目'!D677</f>
        <v/>
      </c>
      <c r="E677" s="21">
        <f>ROUND(MIN(B677/12,650000)*12*0.0915+MIN(B677/12,1390000)*12*(0.0504+0)+B677*0.005,0)</f>
        <v/>
      </c>
      <c r="F677" s="21">
        <f>IF(B677&lt;741000,0,IF(B677&lt;2191000,B677-740000,IF(B677&lt;2193000,1451000,IF(B677&lt;2196000,1453000,IF(B677&lt;2200000,1456000,IF(B677&lt;3600000,ROUND(ROUNDDOWN(B677/4,-3)*2.8,0)-80000,IF(B677&lt;6600000,ROUND(ROUNDDOWN(B677/4,-3)*3.2,0)-440000,IF(B677&lt;8500000,ROUNDDOWN(B677*0.9,0)-1100000,B677-1950000))))))))</f>
        <v/>
      </c>
      <c r="G677" s="21">
        <f>IF(F677&gt;23500000,NA(),IF(F677&lt;=4890000,1040000,IF(F677&lt;=6550000,670000,620000)))</f>
        <v/>
      </c>
      <c r="H677" s="21">
        <f>IF(D677&lt;=0,0,MAX(0,MIN(2000000,D677-MIN(100000,ROUNDDOWN(F677*0.05,0)))))</f>
        <v/>
      </c>
      <c r="I677" s="21">
        <f>IF(C677&lt;=2000,0,MIN(C677,ROUNDDOWN(F677*0.4,0))-2000)</f>
        <v/>
      </c>
      <c r="J677" s="21">
        <f>MAX(0,ROUNDDOWN(F677-E677-G677,-3))</f>
        <v/>
      </c>
      <c r="K677" s="21">
        <f>MAX(0,ROUNDDOWN(F677-E677-G677-H677-I677,-3))</f>
        <v/>
      </c>
      <c r="L677" s="21">
        <f>MAX(0,ROUNDDOWN(F677-E677-G677-H677,-3))</f>
        <v/>
      </c>
      <c r="M677" s="21">
        <f>IF(J677&lt;=0,0,ROUNDDOWN((J677*LOOKUP(J677,{0,1950001,3300001,6950001,9000001,18000001,40000001},{0.05,0.1,0.2,0.23,0.33,0.4,0.45})-LOOKUP(J677,{0,1950001,3300001,6950001,9000001,18000001,40000001},{0,97500,427500,636000,1536000,2796000,4796000}))*1.021,-2))</f>
        <v/>
      </c>
      <c r="N677" s="21">
        <f>IF(K677&lt;=0,0,ROUNDDOWN((K677*LOOKUP(K677,{0,1950001,3300001,6950001,9000001,18000001,40000001},{0.05,0.1,0.2,0.23,0.33,0.4,0.45})-LOOKUP(K677,{0,1950001,3300001,6950001,9000001,18000001,40000001},{0,97500,427500,636000,1536000,2796000,4796000}))*1.021,-2))</f>
        <v/>
      </c>
      <c r="O677" s="21">
        <f>IF(L677&lt;=0,0,ROUNDDOWN((L677*LOOKUP(L677,{0,1950001,3300001,6950001,9000001,18000001,40000001},{0.05,0.1,0.2,0.23,0.33,0.4,0.45})-LOOKUP(L677,{0,1950001,3300001,6950001,9000001,18000001,40000001},{0,97500,427500,636000,1536000,2796000,4796000}))*1.021,-2))</f>
        <v/>
      </c>
      <c r="P677" s="21">
        <f>MAX(0,ROUNDDOWN(F677-E677-430000,-3))</f>
        <v/>
      </c>
      <c r="Q677" s="21">
        <f>MAX(0,ROUNDDOWN(F677-E677-430000-H677,-3))</f>
        <v/>
      </c>
      <c r="R677" s="21">
        <f>IF(F677&lt;=450000,0,MAX(0,P677*0.06-MIN(50000,P677)*0.03))</f>
        <v/>
      </c>
      <c r="S677" s="21">
        <f>IF(F677&lt;=450000,0,MAX(0,P677*0.04-MIN(50000,P677)*0.02))</f>
        <v/>
      </c>
      <c r="T677" s="21">
        <f>IF(F677&lt;=450000,0,MAX(0,Q677*0.06-MIN(50000,Q677)*0.03))</f>
        <v/>
      </c>
      <c r="U677" s="21">
        <f>IF(F677&lt;=450000,0,MAX(0,Q677*0.04-MIN(50000,Q677)*0.02))</f>
        <v/>
      </c>
      <c r="V677" s="21">
        <f>50000+MAX(0,G677-480000)</f>
        <v/>
      </c>
      <c r="W677" s="21">
        <f>P677-V677</f>
        <v/>
      </c>
      <c r="X677" s="21">
        <f>Q677-V677</f>
        <v/>
      </c>
      <c r="Y677" s="22">
        <f>IF(W677&lt;0,0.9,LOOKUP(W677,{0,1950001,3300001,6950001,9000001,18000001,40000001},{0.84895,0.7979,0.6958,0.66517,0.56307,0.4916,0.44055}))</f>
        <v/>
      </c>
      <c r="Z677" s="22">
        <f>IF(X677&lt;0,0.9,LOOKUP(X677,{0,1950001,3300001,6950001,9000001,18000001,40000001},{0.84895,0.7979,0.6958,0.66517,0.56307,0.4916,0.44055}))</f>
        <v/>
      </c>
      <c r="AA677" s="22">
        <f>IF(W677&lt;0,0,CHOOSE(MATCH(W677,{0,1950001,3300001,6950001,9000001},1),5.105/84.895,10.21/79.79,20.42/69.58,23.483/66.517,33.693/56.307))</f>
        <v/>
      </c>
      <c r="AB677" s="21">
        <f>IF(C677&lt;=2000,0,(MIN(C677,ROUNDDOWN(F677*0.3,0))-2000)*0.1)</f>
        <v/>
      </c>
      <c r="AC677" s="21">
        <f>IF(C677&lt;=2000,0,MIN((C677-2000)*Y677,(R677+S677)*0.2))</f>
        <v/>
      </c>
      <c r="AD677" s="21">
        <f>IF(C677&lt;=2000,0,MIN((C677-2000)*Z677,(T677+U677)*0.2))</f>
        <v/>
      </c>
      <c r="AE677" s="21">
        <f>AC677*AA677</f>
        <v/>
      </c>
      <c r="AF677" s="21">
        <f>ROUNDDOWN(R677,-2)+ROUNDDOWN(S677,-2)</f>
        <v/>
      </c>
      <c r="AG677" s="21">
        <f>ROUNDDOWN(MAX(0,R677-(AB677+AC677+AE677)*0.6),-2)+ROUNDDOWN(MAX(0,S677-(AB677+AC677+AE677)*0.4),-2)</f>
        <v/>
      </c>
      <c r="AH677" s="21">
        <f>ROUNDDOWN(MAX(0,T677-(AB677+AD677)*0.6),-2)+ROUNDDOWN(MAX(0,U677-(AB677+AD677)*0.4),-2)</f>
        <v/>
      </c>
      <c r="AI677" s="21">
        <f>ROUNDDOWN(T677,-2)+ROUNDDOWN(U677,-2)</f>
        <v/>
      </c>
      <c r="AJ677" s="21">
        <f>M677+AF677</f>
        <v/>
      </c>
      <c r="AK677" s="21">
        <f>M677+AG677</f>
        <v/>
      </c>
      <c r="AL677" s="21">
        <f>N677+AH677</f>
        <v/>
      </c>
      <c r="AM677" s="21">
        <f>O677+AI677</f>
        <v/>
      </c>
      <c r="AN677" s="21">
        <f>N677+AI677</f>
        <v/>
      </c>
      <c r="AO677" s="21">
        <f>ROUNDDOWN((R677+S677)*0.2/Y677+2000,0)</f>
        <v/>
      </c>
      <c r="AP677" s="21">
        <f>ROUNDDOWN((T677+U677)*0.2/Z677+2000,0)</f>
        <v/>
      </c>
      <c r="AQ677" s="21">
        <f>AL677-AK677</f>
        <v/>
      </c>
      <c r="AR677" s="21">
        <f>AM677-AK677</f>
        <v/>
      </c>
      <c r="AS677" s="21">
        <f>AM677-AL677</f>
        <v/>
      </c>
      <c r="AT677" s="21">
        <f>AK677+C677-AJ677</f>
        <v/>
      </c>
      <c r="AU677" s="21">
        <f>AL677+C677-AM677</f>
        <v/>
      </c>
      <c r="AV677" s="21">
        <f>AN677+C677-AM677</f>
        <v/>
      </c>
    </row>
    <row r="678">
      <c r="A678" t="inlineStr">
        <is>
          <t>医療費の境目</t>
        </is>
      </c>
      <c r="B678" s="21">
        <f>'3_医療費の境目'!$B$3</f>
        <v/>
      </c>
      <c r="C678" s="21">
        <f>IF('3_医療費の境目'!$B$4="",AO678,'3_医療費の境目'!$B$4)</f>
        <v/>
      </c>
      <c r="D678" s="21">
        <f>'3_医療費の境目'!D678</f>
        <v/>
      </c>
      <c r="E678" s="21">
        <f>ROUND(MIN(B678/12,650000)*12*0.0915+MIN(B678/12,1390000)*12*(0.0504+0)+B678*0.005,0)</f>
        <v/>
      </c>
      <c r="F678" s="21">
        <f>IF(B678&lt;741000,0,IF(B678&lt;2191000,B678-740000,IF(B678&lt;2193000,1451000,IF(B678&lt;2196000,1453000,IF(B678&lt;2200000,1456000,IF(B678&lt;3600000,ROUND(ROUNDDOWN(B678/4,-3)*2.8,0)-80000,IF(B678&lt;6600000,ROUND(ROUNDDOWN(B678/4,-3)*3.2,0)-440000,IF(B678&lt;8500000,ROUNDDOWN(B678*0.9,0)-1100000,B678-1950000))))))))</f>
        <v/>
      </c>
      <c r="G678" s="21">
        <f>IF(F678&gt;23500000,NA(),IF(F678&lt;=4890000,1040000,IF(F678&lt;=6550000,670000,620000)))</f>
        <v/>
      </c>
      <c r="H678" s="21">
        <f>IF(D678&lt;=0,0,MAX(0,MIN(2000000,D678-MIN(100000,ROUNDDOWN(F678*0.05,0)))))</f>
        <v/>
      </c>
      <c r="I678" s="21">
        <f>IF(C678&lt;=2000,0,MIN(C678,ROUNDDOWN(F678*0.4,0))-2000)</f>
        <v/>
      </c>
      <c r="J678" s="21">
        <f>MAX(0,ROUNDDOWN(F678-E678-G678,-3))</f>
        <v/>
      </c>
      <c r="K678" s="21">
        <f>MAX(0,ROUNDDOWN(F678-E678-G678-H678-I678,-3))</f>
        <v/>
      </c>
      <c r="L678" s="21">
        <f>MAX(0,ROUNDDOWN(F678-E678-G678-H678,-3))</f>
        <v/>
      </c>
      <c r="M678" s="21">
        <f>IF(J678&lt;=0,0,ROUNDDOWN((J678*LOOKUP(J678,{0,1950001,3300001,6950001,9000001,18000001,40000001},{0.05,0.1,0.2,0.23,0.33,0.4,0.45})-LOOKUP(J678,{0,1950001,3300001,6950001,9000001,18000001,40000001},{0,97500,427500,636000,1536000,2796000,4796000}))*1.021,-2))</f>
        <v/>
      </c>
      <c r="N678" s="21">
        <f>IF(K678&lt;=0,0,ROUNDDOWN((K678*LOOKUP(K678,{0,1950001,3300001,6950001,9000001,18000001,40000001},{0.05,0.1,0.2,0.23,0.33,0.4,0.45})-LOOKUP(K678,{0,1950001,3300001,6950001,9000001,18000001,40000001},{0,97500,427500,636000,1536000,2796000,4796000}))*1.021,-2))</f>
        <v/>
      </c>
      <c r="O678" s="21">
        <f>IF(L678&lt;=0,0,ROUNDDOWN((L678*LOOKUP(L678,{0,1950001,3300001,6950001,9000001,18000001,40000001},{0.05,0.1,0.2,0.23,0.33,0.4,0.45})-LOOKUP(L678,{0,1950001,3300001,6950001,9000001,18000001,40000001},{0,97500,427500,636000,1536000,2796000,4796000}))*1.021,-2))</f>
        <v/>
      </c>
      <c r="P678" s="21">
        <f>MAX(0,ROUNDDOWN(F678-E678-430000,-3))</f>
        <v/>
      </c>
      <c r="Q678" s="21">
        <f>MAX(0,ROUNDDOWN(F678-E678-430000-H678,-3))</f>
        <v/>
      </c>
      <c r="R678" s="21">
        <f>IF(F678&lt;=450000,0,MAX(0,P678*0.06-MIN(50000,P678)*0.03))</f>
        <v/>
      </c>
      <c r="S678" s="21">
        <f>IF(F678&lt;=450000,0,MAX(0,P678*0.04-MIN(50000,P678)*0.02))</f>
        <v/>
      </c>
      <c r="T678" s="21">
        <f>IF(F678&lt;=450000,0,MAX(0,Q678*0.06-MIN(50000,Q678)*0.03))</f>
        <v/>
      </c>
      <c r="U678" s="21">
        <f>IF(F678&lt;=450000,0,MAX(0,Q678*0.04-MIN(50000,Q678)*0.02))</f>
        <v/>
      </c>
      <c r="V678" s="21">
        <f>50000+MAX(0,G678-480000)</f>
        <v/>
      </c>
      <c r="W678" s="21">
        <f>P678-V678</f>
        <v/>
      </c>
      <c r="X678" s="21">
        <f>Q678-V678</f>
        <v/>
      </c>
      <c r="Y678" s="22">
        <f>IF(W678&lt;0,0.9,LOOKUP(W678,{0,1950001,3300001,6950001,9000001,18000001,40000001},{0.84895,0.7979,0.6958,0.66517,0.56307,0.4916,0.44055}))</f>
        <v/>
      </c>
      <c r="Z678" s="22">
        <f>IF(X678&lt;0,0.9,LOOKUP(X678,{0,1950001,3300001,6950001,9000001,18000001,40000001},{0.84895,0.7979,0.6958,0.66517,0.56307,0.4916,0.44055}))</f>
        <v/>
      </c>
      <c r="AA678" s="22">
        <f>IF(W678&lt;0,0,CHOOSE(MATCH(W678,{0,1950001,3300001,6950001,9000001},1),5.105/84.895,10.21/79.79,20.42/69.58,23.483/66.517,33.693/56.307))</f>
        <v/>
      </c>
      <c r="AB678" s="21">
        <f>IF(C678&lt;=2000,0,(MIN(C678,ROUNDDOWN(F678*0.3,0))-2000)*0.1)</f>
        <v/>
      </c>
      <c r="AC678" s="21">
        <f>IF(C678&lt;=2000,0,MIN((C678-2000)*Y678,(R678+S678)*0.2))</f>
        <v/>
      </c>
      <c r="AD678" s="21">
        <f>IF(C678&lt;=2000,0,MIN((C678-2000)*Z678,(T678+U678)*0.2))</f>
        <v/>
      </c>
      <c r="AE678" s="21">
        <f>AC678*AA678</f>
        <v/>
      </c>
      <c r="AF678" s="21">
        <f>ROUNDDOWN(R678,-2)+ROUNDDOWN(S678,-2)</f>
        <v/>
      </c>
      <c r="AG678" s="21">
        <f>ROUNDDOWN(MAX(0,R678-(AB678+AC678+AE678)*0.6),-2)+ROUNDDOWN(MAX(0,S678-(AB678+AC678+AE678)*0.4),-2)</f>
        <v/>
      </c>
      <c r="AH678" s="21">
        <f>ROUNDDOWN(MAX(0,T678-(AB678+AD678)*0.6),-2)+ROUNDDOWN(MAX(0,U678-(AB678+AD678)*0.4),-2)</f>
        <v/>
      </c>
      <c r="AI678" s="21">
        <f>ROUNDDOWN(T678,-2)+ROUNDDOWN(U678,-2)</f>
        <v/>
      </c>
      <c r="AJ678" s="21">
        <f>M678+AF678</f>
        <v/>
      </c>
      <c r="AK678" s="21">
        <f>M678+AG678</f>
        <v/>
      </c>
      <c r="AL678" s="21">
        <f>N678+AH678</f>
        <v/>
      </c>
      <c r="AM678" s="21">
        <f>O678+AI678</f>
        <v/>
      </c>
      <c r="AN678" s="21">
        <f>N678+AI678</f>
        <v/>
      </c>
      <c r="AO678" s="21">
        <f>ROUNDDOWN((R678+S678)*0.2/Y678+2000,0)</f>
        <v/>
      </c>
      <c r="AP678" s="21">
        <f>ROUNDDOWN((T678+U678)*0.2/Z678+2000,0)</f>
        <v/>
      </c>
      <c r="AQ678" s="21">
        <f>AL678-AK678</f>
        <v/>
      </c>
      <c r="AR678" s="21">
        <f>AM678-AK678</f>
        <v/>
      </c>
      <c r="AS678" s="21">
        <f>AM678-AL678</f>
        <v/>
      </c>
      <c r="AT678" s="21">
        <f>AK678+C678-AJ678</f>
        <v/>
      </c>
      <c r="AU678" s="21">
        <f>AL678+C678-AM678</f>
        <v/>
      </c>
      <c r="AV678" s="21">
        <f>AN678+C678-AM678</f>
        <v/>
      </c>
    </row>
    <row r="679">
      <c r="A679" t="inlineStr">
        <is>
          <t>医療費の境目</t>
        </is>
      </c>
      <c r="B679" s="21">
        <f>'3_医療費の境目'!$B$3</f>
        <v/>
      </c>
      <c r="C679" s="21">
        <f>IF('3_医療費の境目'!$B$4="",AO679,'3_医療費の境目'!$B$4)</f>
        <v/>
      </c>
      <c r="D679" s="21">
        <f>'3_医療費の境目'!D679</f>
        <v/>
      </c>
      <c r="E679" s="21">
        <f>ROUND(MIN(B679/12,650000)*12*0.0915+MIN(B679/12,1390000)*12*(0.0504+0)+B679*0.005,0)</f>
        <v/>
      </c>
      <c r="F679" s="21">
        <f>IF(B679&lt;741000,0,IF(B679&lt;2191000,B679-740000,IF(B679&lt;2193000,1451000,IF(B679&lt;2196000,1453000,IF(B679&lt;2200000,1456000,IF(B679&lt;3600000,ROUND(ROUNDDOWN(B679/4,-3)*2.8,0)-80000,IF(B679&lt;6600000,ROUND(ROUNDDOWN(B679/4,-3)*3.2,0)-440000,IF(B679&lt;8500000,ROUNDDOWN(B679*0.9,0)-1100000,B679-1950000))))))))</f>
        <v/>
      </c>
      <c r="G679" s="21">
        <f>IF(F679&gt;23500000,NA(),IF(F679&lt;=4890000,1040000,IF(F679&lt;=6550000,670000,620000)))</f>
        <v/>
      </c>
      <c r="H679" s="21">
        <f>IF(D679&lt;=0,0,MAX(0,MIN(2000000,D679-MIN(100000,ROUNDDOWN(F679*0.05,0)))))</f>
        <v/>
      </c>
      <c r="I679" s="21">
        <f>IF(C679&lt;=2000,0,MIN(C679,ROUNDDOWN(F679*0.4,0))-2000)</f>
        <v/>
      </c>
      <c r="J679" s="21">
        <f>MAX(0,ROUNDDOWN(F679-E679-G679,-3))</f>
        <v/>
      </c>
      <c r="K679" s="21">
        <f>MAX(0,ROUNDDOWN(F679-E679-G679-H679-I679,-3))</f>
        <v/>
      </c>
      <c r="L679" s="21">
        <f>MAX(0,ROUNDDOWN(F679-E679-G679-H679,-3))</f>
        <v/>
      </c>
      <c r="M679" s="21">
        <f>IF(J679&lt;=0,0,ROUNDDOWN((J679*LOOKUP(J679,{0,1950001,3300001,6950001,9000001,18000001,40000001},{0.05,0.1,0.2,0.23,0.33,0.4,0.45})-LOOKUP(J679,{0,1950001,3300001,6950001,9000001,18000001,40000001},{0,97500,427500,636000,1536000,2796000,4796000}))*1.021,-2))</f>
        <v/>
      </c>
      <c r="N679" s="21">
        <f>IF(K679&lt;=0,0,ROUNDDOWN((K679*LOOKUP(K679,{0,1950001,3300001,6950001,9000001,18000001,40000001},{0.05,0.1,0.2,0.23,0.33,0.4,0.45})-LOOKUP(K679,{0,1950001,3300001,6950001,9000001,18000001,40000001},{0,97500,427500,636000,1536000,2796000,4796000}))*1.021,-2))</f>
        <v/>
      </c>
      <c r="O679" s="21">
        <f>IF(L679&lt;=0,0,ROUNDDOWN((L679*LOOKUP(L679,{0,1950001,3300001,6950001,9000001,18000001,40000001},{0.05,0.1,0.2,0.23,0.33,0.4,0.45})-LOOKUP(L679,{0,1950001,3300001,6950001,9000001,18000001,40000001},{0,97500,427500,636000,1536000,2796000,4796000}))*1.021,-2))</f>
        <v/>
      </c>
      <c r="P679" s="21">
        <f>MAX(0,ROUNDDOWN(F679-E679-430000,-3))</f>
        <v/>
      </c>
      <c r="Q679" s="21">
        <f>MAX(0,ROUNDDOWN(F679-E679-430000-H679,-3))</f>
        <v/>
      </c>
      <c r="R679" s="21">
        <f>IF(F679&lt;=450000,0,MAX(0,P679*0.06-MIN(50000,P679)*0.03))</f>
        <v/>
      </c>
      <c r="S679" s="21">
        <f>IF(F679&lt;=450000,0,MAX(0,P679*0.04-MIN(50000,P679)*0.02))</f>
        <v/>
      </c>
      <c r="T679" s="21">
        <f>IF(F679&lt;=450000,0,MAX(0,Q679*0.06-MIN(50000,Q679)*0.03))</f>
        <v/>
      </c>
      <c r="U679" s="21">
        <f>IF(F679&lt;=450000,0,MAX(0,Q679*0.04-MIN(50000,Q679)*0.02))</f>
        <v/>
      </c>
      <c r="V679" s="21">
        <f>50000+MAX(0,G679-480000)</f>
        <v/>
      </c>
      <c r="W679" s="21">
        <f>P679-V679</f>
        <v/>
      </c>
      <c r="X679" s="21">
        <f>Q679-V679</f>
        <v/>
      </c>
      <c r="Y679" s="22">
        <f>IF(W679&lt;0,0.9,LOOKUP(W679,{0,1950001,3300001,6950001,9000001,18000001,40000001},{0.84895,0.7979,0.6958,0.66517,0.56307,0.4916,0.44055}))</f>
        <v/>
      </c>
      <c r="Z679" s="22">
        <f>IF(X679&lt;0,0.9,LOOKUP(X679,{0,1950001,3300001,6950001,9000001,18000001,40000001},{0.84895,0.7979,0.6958,0.66517,0.56307,0.4916,0.44055}))</f>
        <v/>
      </c>
      <c r="AA679" s="22">
        <f>IF(W679&lt;0,0,CHOOSE(MATCH(W679,{0,1950001,3300001,6950001,9000001},1),5.105/84.895,10.21/79.79,20.42/69.58,23.483/66.517,33.693/56.307))</f>
        <v/>
      </c>
      <c r="AB679" s="21">
        <f>IF(C679&lt;=2000,0,(MIN(C679,ROUNDDOWN(F679*0.3,0))-2000)*0.1)</f>
        <v/>
      </c>
      <c r="AC679" s="21">
        <f>IF(C679&lt;=2000,0,MIN((C679-2000)*Y679,(R679+S679)*0.2))</f>
        <v/>
      </c>
      <c r="AD679" s="21">
        <f>IF(C679&lt;=2000,0,MIN((C679-2000)*Z679,(T679+U679)*0.2))</f>
        <v/>
      </c>
      <c r="AE679" s="21">
        <f>AC679*AA679</f>
        <v/>
      </c>
      <c r="AF679" s="21">
        <f>ROUNDDOWN(R679,-2)+ROUNDDOWN(S679,-2)</f>
        <v/>
      </c>
      <c r="AG679" s="21">
        <f>ROUNDDOWN(MAX(0,R679-(AB679+AC679+AE679)*0.6),-2)+ROUNDDOWN(MAX(0,S679-(AB679+AC679+AE679)*0.4),-2)</f>
        <v/>
      </c>
      <c r="AH679" s="21">
        <f>ROUNDDOWN(MAX(0,T679-(AB679+AD679)*0.6),-2)+ROUNDDOWN(MAX(0,U679-(AB679+AD679)*0.4),-2)</f>
        <v/>
      </c>
      <c r="AI679" s="21">
        <f>ROUNDDOWN(T679,-2)+ROUNDDOWN(U679,-2)</f>
        <v/>
      </c>
      <c r="AJ679" s="21">
        <f>M679+AF679</f>
        <v/>
      </c>
      <c r="AK679" s="21">
        <f>M679+AG679</f>
        <v/>
      </c>
      <c r="AL679" s="21">
        <f>N679+AH679</f>
        <v/>
      </c>
      <c r="AM679" s="21">
        <f>O679+AI679</f>
        <v/>
      </c>
      <c r="AN679" s="21">
        <f>N679+AI679</f>
        <v/>
      </c>
      <c r="AO679" s="21">
        <f>ROUNDDOWN((R679+S679)*0.2/Y679+2000,0)</f>
        <v/>
      </c>
      <c r="AP679" s="21">
        <f>ROUNDDOWN((T679+U679)*0.2/Z679+2000,0)</f>
        <v/>
      </c>
      <c r="AQ679" s="21">
        <f>AL679-AK679</f>
        <v/>
      </c>
      <c r="AR679" s="21">
        <f>AM679-AK679</f>
        <v/>
      </c>
      <c r="AS679" s="21">
        <f>AM679-AL679</f>
        <v/>
      </c>
      <c r="AT679" s="21">
        <f>AK679+C679-AJ679</f>
        <v/>
      </c>
      <c r="AU679" s="21">
        <f>AL679+C679-AM679</f>
        <v/>
      </c>
      <c r="AV679" s="21">
        <f>AN679+C679-AM679</f>
        <v/>
      </c>
    </row>
    <row r="680">
      <c r="A680" t="inlineStr">
        <is>
          <t>医療費の境目</t>
        </is>
      </c>
      <c r="B680" s="21">
        <f>'3_医療費の境目'!$B$3</f>
        <v/>
      </c>
      <c r="C680" s="21">
        <f>IF('3_医療費の境目'!$B$4="",AO680,'3_医療費の境目'!$B$4)</f>
        <v/>
      </c>
      <c r="D680" s="21">
        <f>'3_医療費の境目'!D680</f>
        <v/>
      </c>
      <c r="E680" s="21">
        <f>ROUND(MIN(B680/12,650000)*12*0.0915+MIN(B680/12,1390000)*12*(0.0504+0)+B680*0.005,0)</f>
        <v/>
      </c>
      <c r="F680" s="21">
        <f>IF(B680&lt;741000,0,IF(B680&lt;2191000,B680-740000,IF(B680&lt;2193000,1451000,IF(B680&lt;2196000,1453000,IF(B680&lt;2200000,1456000,IF(B680&lt;3600000,ROUND(ROUNDDOWN(B680/4,-3)*2.8,0)-80000,IF(B680&lt;6600000,ROUND(ROUNDDOWN(B680/4,-3)*3.2,0)-440000,IF(B680&lt;8500000,ROUNDDOWN(B680*0.9,0)-1100000,B680-1950000))))))))</f>
        <v/>
      </c>
      <c r="G680" s="21">
        <f>IF(F680&gt;23500000,NA(),IF(F680&lt;=4890000,1040000,IF(F680&lt;=6550000,670000,620000)))</f>
        <v/>
      </c>
      <c r="H680" s="21">
        <f>IF(D680&lt;=0,0,MAX(0,MIN(2000000,D680-MIN(100000,ROUNDDOWN(F680*0.05,0)))))</f>
        <v/>
      </c>
      <c r="I680" s="21">
        <f>IF(C680&lt;=2000,0,MIN(C680,ROUNDDOWN(F680*0.4,0))-2000)</f>
        <v/>
      </c>
      <c r="J680" s="21">
        <f>MAX(0,ROUNDDOWN(F680-E680-G680,-3))</f>
        <v/>
      </c>
      <c r="K680" s="21">
        <f>MAX(0,ROUNDDOWN(F680-E680-G680-H680-I680,-3))</f>
        <v/>
      </c>
      <c r="L680" s="21">
        <f>MAX(0,ROUNDDOWN(F680-E680-G680-H680,-3))</f>
        <v/>
      </c>
      <c r="M680" s="21">
        <f>IF(J680&lt;=0,0,ROUNDDOWN((J680*LOOKUP(J680,{0,1950001,3300001,6950001,9000001,18000001,40000001},{0.05,0.1,0.2,0.23,0.33,0.4,0.45})-LOOKUP(J680,{0,1950001,3300001,6950001,9000001,18000001,40000001},{0,97500,427500,636000,1536000,2796000,4796000}))*1.021,-2))</f>
        <v/>
      </c>
      <c r="N680" s="21">
        <f>IF(K680&lt;=0,0,ROUNDDOWN((K680*LOOKUP(K680,{0,1950001,3300001,6950001,9000001,18000001,40000001},{0.05,0.1,0.2,0.23,0.33,0.4,0.45})-LOOKUP(K680,{0,1950001,3300001,6950001,9000001,18000001,40000001},{0,97500,427500,636000,1536000,2796000,4796000}))*1.021,-2))</f>
        <v/>
      </c>
      <c r="O680" s="21">
        <f>IF(L680&lt;=0,0,ROUNDDOWN((L680*LOOKUP(L680,{0,1950001,3300001,6950001,9000001,18000001,40000001},{0.05,0.1,0.2,0.23,0.33,0.4,0.45})-LOOKUP(L680,{0,1950001,3300001,6950001,9000001,18000001,40000001},{0,97500,427500,636000,1536000,2796000,4796000}))*1.021,-2))</f>
        <v/>
      </c>
      <c r="P680" s="21">
        <f>MAX(0,ROUNDDOWN(F680-E680-430000,-3))</f>
        <v/>
      </c>
      <c r="Q680" s="21">
        <f>MAX(0,ROUNDDOWN(F680-E680-430000-H680,-3))</f>
        <v/>
      </c>
      <c r="R680" s="21">
        <f>IF(F680&lt;=450000,0,MAX(0,P680*0.06-MIN(50000,P680)*0.03))</f>
        <v/>
      </c>
      <c r="S680" s="21">
        <f>IF(F680&lt;=450000,0,MAX(0,P680*0.04-MIN(50000,P680)*0.02))</f>
        <v/>
      </c>
      <c r="T680" s="21">
        <f>IF(F680&lt;=450000,0,MAX(0,Q680*0.06-MIN(50000,Q680)*0.03))</f>
        <v/>
      </c>
      <c r="U680" s="21">
        <f>IF(F680&lt;=450000,0,MAX(0,Q680*0.04-MIN(50000,Q680)*0.02))</f>
        <v/>
      </c>
      <c r="V680" s="21">
        <f>50000+MAX(0,G680-480000)</f>
        <v/>
      </c>
      <c r="W680" s="21">
        <f>P680-V680</f>
        <v/>
      </c>
      <c r="X680" s="21">
        <f>Q680-V680</f>
        <v/>
      </c>
      <c r="Y680" s="22">
        <f>IF(W680&lt;0,0.9,LOOKUP(W680,{0,1950001,3300001,6950001,9000001,18000001,40000001},{0.84895,0.7979,0.6958,0.66517,0.56307,0.4916,0.44055}))</f>
        <v/>
      </c>
      <c r="Z680" s="22">
        <f>IF(X680&lt;0,0.9,LOOKUP(X680,{0,1950001,3300001,6950001,9000001,18000001,40000001},{0.84895,0.7979,0.6958,0.66517,0.56307,0.4916,0.44055}))</f>
        <v/>
      </c>
      <c r="AA680" s="22">
        <f>IF(W680&lt;0,0,CHOOSE(MATCH(W680,{0,1950001,3300001,6950001,9000001},1),5.105/84.895,10.21/79.79,20.42/69.58,23.483/66.517,33.693/56.307))</f>
        <v/>
      </c>
      <c r="AB680" s="21">
        <f>IF(C680&lt;=2000,0,(MIN(C680,ROUNDDOWN(F680*0.3,0))-2000)*0.1)</f>
        <v/>
      </c>
      <c r="AC680" s="21">
        <f>IF(C680&lt;=2000,0,MIN((C680-2000)*Y680,(R680+S680)*0.2))</f>
        <v/>
      </c>
      <c r="AD680" s="21">
        <f>IF(C680&lt;=2000,0,MIN((C680-2000)*Z680,(T680+U680)*0.2))</f>
        <v/>
      </c>
      <c r="AE680" s="21">
        <f>AC680*AA680</f>
        <v/>
      </c>
      <c r="AF680" s="21">
        <f>ROUNDDOWN(R680,-2)+ROUNDDOWN(S680,-2)</f>
        <v/>
      </c>
      <c r="AG680" s="21">
        <f>ROUNDDOWN(MAX(0,R680-(AB680+AC680+AE680)*0.6),-2)+ROUNDDOWN(MAX(0,S680-(AB680+AC680+AE680)*0.4),-2)</f>
        <v/>
      </c>
      <c r="AH680" s="21">
        <f>ROUNDDOWN(MAX(0,T680-(AB680+AD680)*0.6),-2)+ROUNDDOWN(MAX(0,U680-(AB680+AD680)*0.4),-2)</f>
        <v/>
      </c>
      <c r="AI680" s="21">
        <f>ROUNDDOWN(T680,-2)+ROUNDDOWN(U680,-2)</f>
        <v/>
      </c>
      <c r="AJ680" s="21">
        <f>M680+AF680</f>
        <v/>
      </c>
      <c r="AK680" s="21">
        <f>M680+AG680</f>
        <v/>
      </c>
      <c r="AL680" s="21">
        <f>N680+AH680</f>
        <v/>
      </c>
      <c r="AM680" s="21">
        <f>O680+AI680</f>
        <v/>
      </c>
      <c r="AN680" s="21">
        <f>N680+AI680</f>
        <v/>
      </c>
      <c r="AO680" s="21">
        <f>ROUNDDOWN((R680+S680)*0.2/Y680+2000,0)</f>
        <v/>
      </c>
      <c r="AP680" s="21">
        <f>ROUNDDOWN((T680+U680)*0.2/Z680+2000,0)</f>
        <v/>
      </c>
      <c r="AQ680" s="21">
        <f>AL680-AK680</f>
        <v/>
      </c>
      <c r="AR680" s="21">
        <f>AM680-AK680</f>
        <v/>
      </c>
      <c r="AS680" s="21">
        <f>AM680-AL680</f>
        <v/>
      </c>
      <c r="AT680" s="21">
        <f>AK680+C680-AJ680</f>
        <v/>
      </c>
      <c r="AU680" s="21">
        <f>AL680+C680-AM680</f>
        <v/>
      </c>
      <c r="AV680" s="21">
        <f>AN680+C680-AM680</f>
        <v/>
      </c>
    </row>
    <row r="681">
      <c r="A681" t="inlineStr">
        <is>
          <t>医療費の境目</t>
        </is>
      </c>
      <c r="B681" s="21">
        <f>'3_医療費の境目'!$B$3</f>
        <v/>
      </c>
      <c r="C681" s="21">
        <f>IF('3_医療費の境目'!$B$4="",AO681,'3_医療費の境目'!$B$4)</f>
        <v/>
      </c>
      <c r="D681" s="21">
        <f>'3_医療費の境目'!D681</f>
        <v/>
      </c>
      <c r="E681" s="21">
        <f>ROUND(MIN(B681/12,650000)*12*0.0915+MIN(B681/12,1390000)*12*(0.0504+0)+B681*0.005,0)</f>
        <v/>
      </c>
      <c r="F681" s="21">
        <f>IF(B681&lt;741000,0,IF(B681&lt;2191000,B681-740000,IF(B681&lt;2193000,1451000,IF(B681&lt;2196000,1453000,IF(B681&lt;2200000,1456000,IF(B681&lt;3600000,ROUND(ROUNDDOWN(B681/4,-3)*2.8,0)-80000,IF(B681&lt;6600000,ROUND(ROUNDDOWN(B681/4,-3)*3.2,0)-440000,IF(B681&lt;8500000,ROUNDDOWN(B681*0.9,0)-1100000,B681-1950000))))))))</f>
        <v/>
      </c>
      <c r="G681" s="21">
        <f>IF(F681&gt;23500000,NA(),IF(F681&lt;=4890000,1040000,IF(F681&lt;=6550000,670000,620000)))</f>
        <v/>
      </c>
      <c r="H681" s="21">
        <f>IF(D681&lt;=0,0,MAX(0,MIN(2000000,D681-MIN(100000,ROUNDDOWN(F681*0.05,0)))))</f>
        <v/>
      </c>
      <c r="I681" s="21">
        <f>IF(C681&lt;=2000,0,MIN(C681,ROUNDDOWN(F681*0.4,0))-2000)</f>
        <v/>
      </c>
      <c r="J681" s="21">
        <f>MAX(0,ROUNDDOWN(F681-E681-G681,-3))</f>
        <v/>
      </c>
      <c r="K681" s="21">
        <f>MAX(0,ROUNDDOWN(F681-E681-G681-H681-I681,-3))</f>
        <v/>
      </c>
      <c r="L681" s="21">
        <f>MAX(0,ROUNDDOWN(F681-E681-G681-H681,-3))</f>
        <v/>
      </c>
      <c r="M681" s="21">
        <f>IF(J681&lt;=0,0,ROUNDDOWN((J681*LOOKUP(J681,{0,1950001,3300001,6950001,9000001,18000001,40000001},{0.05,0.1,0.2,0.23,0.33,0.4,0.45})-LOOKUP(J681,{0,1950001,3300001,6950001,9000001,18000001,40000001},{0,97500,427500,636000,1536000,2796000,4796000}))*1.021,-2))</f>
        <v/>
      </c>
      <c r="N681" s="21">
        <f>IF(K681&lt;=0,0,ROUNDDOWN((K681*LOOKUP(K681,{0,1950001,3300001,6950001,9000001,18000001,40000001},{0.05,0.1,0.2,0.23,0.33,0.4,0.45})-LOOKUP(K681,{0,1950001,3300001,6950001,9000001,18000001,40000001},{0,97500,427500,636000,1536000,2796000,4796000}))*1.021,-2))</f>
        <v/>
      </c>
      <c r="O681" s="21">
        <f>IF(L681&lt;=0,0,ROUNDDOWN((L681*LOOKUP(L681,{0,1950001,3300001,6950001,9000001,18000001,40000001},{0.05,0.1,0.2,0.23,0.33,0.4,0.45})-LOOKUP(L681,{0,1950001,3300001,6950001,9000001,18000001,40000001},{0,97500,427500,636000,1536000,2796000,4796000}))*1.021,-2))</f>
        <v/>
      </c>
      <c r="P681" s="21">
        <f>MAX(0,ROUNDDOWN(F681-E681-430000,-3))</f>
        <v/>
      </c>
      <c r="Q681" s="21">
        <f>MAX(0,ROUNDDOWN(F681-E681-430000-H681,-3))</f>
        <v/>
      </c>
      <c r="R681" s="21">
        <f>IF(F681&lt;=450000,0,MAX(0,P681*0.06-MIN(50000,P681)*0.03))</f>
        <v/>
      </c>
      <c r="S681" s="21">
        <f>IF(F681&lt;=450000,0,MAX(0,P681*0.04-MIN(50000,P681)*0.02))</f>
        <v/>
      </c>
      <c r="T681" s="21">
        <f>IF(F681&lt;=450000,0,MAX(0,Q681*0.06-MIN(50000,Q681)*0.03))</f>
        <v/>
      </c>
      <c r="U681" s="21">
        <f>IF(F681&lt;=450000,0,MAX(0,Q681*0.04-MIN(50000,Q681)*0.02))</f>
        <v/>
      </c>
      <c r="V681" s="21">
        <f>50000+MAX(0,G681-480000)</f>
        <v/>
      </c>
      <c r="W681" s="21">
        <f>P681-V681</f>
        <v/>
      </c>
      <c r="X681" s="21">
        <f>Q681-V681</f>
        <v/>
      </c>
      <c r="Y681" s="22">
        <f>IF(W681&lt;0,0.9,LOOKUP(W681,{0,1950001,3300001,6950001,9000001,18000001,40000001},{0.84895,0.7979,0.6958,0.66517,0.56307,0.4916,0.44055}))</f>
        <v/>
      </c>
      <c r="Z681" s="22">
        <f>IF(X681&lt;0,0.9,LOOKUP(X681,{0,1950001,3300001,6950001,9000001,18000001,40000001},{0.84895,0.7979,0.6958,0.66517,0.56307,0.4916,0.44055}))</f>
        <v/>
      </c>
      <c r="AA681" s="22">
        <f>IF(W681&lt;0,0,CHOOSE(MATCH(W681,{0,1950001,3300001,6950001,9000001},1),5.105/84.895,10.21/79.79,20.42/69.58,23.483/66.517,33.693/56.307))</f>
        <v/>
      </c>
      <c r="AB681" s="21">
        <f>IF(C681&lt;=2000,0,(MIN(C681,ROUNDDOWN(F681*0.3,0))-2000)*0.1)</f>
        <v/>
      </c>
      <c r="AC681" s="21">
        <f>IF(C681&lt;=2000,0,MIN((C681-2000)*Y681,(R681+S681)*0.2))</f>
        <v/>
      </c>
      <c r="AD681" s="21">
        <f>IF(C681&lt;=2000,0,MIN((C681-2000)*Z681,(T681+U681)*0.2))</f>
        <v/>
      </c>
      <c r="AE681" s="21">
        <f>AC681*AA681</f>
        <v/>
      </c>
      <c r="AF681" s="21">
        <f>ROUNDDOWN(R681,-2)+ROUNDDOWN(S681,-2)</f>
        <v/>
      </c>
      <c r="AG681" s="21">
        <f>ROUNDDOWN(MAX(0,R681-(AB681+AC681+AE681)*0.6),-2)+ROUNDDOWN(MAX(0,S681-(AB681+AC681+AE681)*0.4),-2)</f>
        <v/>
      </c>
      <c r="AH681" s="21">
        <f>ROUNDDOWN(MAX(0,T681-(AB681+AD681)*0.6),-2)+ROUNDDOWN(MAX(0,U681-(AB681+AD681)*0.4),-2)</f>
        <v/>
      </c>
      <c r="AI681" s="21">
        <f>ROUNDDOWN(T681,-2)+ROUNDDOWN(U681,-2)</f>
        <v/>
      </c>
      <c r="AJ681" s="21">
        <f>M681+AF681</f>
        <v/>
      </c>
      <c r="AK681" s="21">
        <f>M681+AG681</f>
        <v/>
      </c>
      <c r="AL681" s="21">
        <f>N681+AH681</f>
        <v/>
      </c>
      <c r="AM681" s="21">
        <f>O681+AI681</f>
        <v/>
      </c>
      <c r="AN681" s="21">
        <f>N681+AI681</f>
        <v/>
      </c>
      <c r="AO681" s="21">
        <f>ROUNDDOWN((R681+S681)*0.2/Y681+2000,0)</f>
        <v/>
      </c>
      <c r="AP681" s="21">
        <f>ROUNDDOWN((T681+U681)*0.2/Z681+2000,0)</f>
        <v/>
      </c>
      <c r="AQ681" s="21">
        <f>AL681-AK681</f>
        <v/>
      </c>
      <c r="AR681" s="21">
        <f>AM681-AK681</f>
        <v/>
      </c>
      <c r="AS681" s="21">
        <f>AM681-AL681</f>
        <v/>
      </c>
      <c r="AT681" s="21">
        <f>AK681+C681-AJ681</f>
        <v/>
      </c>
      <c r="AU681" s="21">
        <f>AL681+C681-AM681</f>
        <v/>
      </c>
      <c r="AV681" s="21">
        <f>AN681+C681-AM681</f>
        <v/>
      </c>
    </row>
    <row r="682">
      <c r="A682" t="inlineStr">
        <is>
          <t>医療費の境目</t>
        </is>
      </c>
      <c r="B682" s="21">
        <f>'3_医療費の境目'!$B$3</f>
        <v/>
      </c>
      <c r="C682" s="21">
        <f>IF('3_医療費の境目'!$B$4="",AO682,'3_医療費の境目'!$B$4)</f>
        <v/>
      </c>
      <c r="D682" s="21">
        <f>'3_医療費の境目'!D682</f>
        <v/>
      </c>
      <c r="E682" s="21">
        <f>ROUND(MIN(B682/12,650000)*12*0.0915+MIN(B682/12,1390000)*12*(0.0504+0)+B682*0.005,0)</f>
        <v/>
      </c>
      <c r="F682" s="21">
        <f>IF(B682&lt;741000,0,IF(B682&lt;2191000,B682-740000,IF(B682&lt;2193000,1451000,IF(B682&lt;2196000,1453000,IF(B682&lt;2200000,1456000,IF(B682&lt;3600000,ROUND(ROUNDDOWN(B682/4,-3)*2.8,0)-80000,IF(B682&lt;6600000,ROUND(ROUNDDOWN(B682/4,-3)*3.2,0)-440000,IF(B682&lt;8500000,ROUNDDOWN(B682*0.9,0)-1100000,B682-1950000))))))))</f>
        <v/>
      </c>
      <c r="G682" s="21">
        <f>IF(F682&gt;23500000,NA(),IF(F682&lt;=4890000,1040000,IF(F682&lt;=6550000,670000,620000)))</f>
        <v/>
      </c>
      <c r="H682" s="21">
        <f>IF(D682&lt;=0,0,MAX(0,MIN(2000000,D682-MIN(100000,ROUNDDOWN(F682*0.05,0)))))</f>
        <v/>
      </c>
      <c r="I682" s="21">
        <f>IF(C682&lt;=2000,0,MIN(C682,ROUNDDOWN(F682*0.4,0))-2000)</f>
        <v/>
      </c>
      <c r="J682" s="21">
        <f>MAX(0,ROUNDDOWN(F682-E682-G682,-3))</f>
        <v/>
      </c>
      <c r="K682" s="21">
        <f>MAX(0,ROUNDDOWN(F682-E682-G682-H682-I682,-3))</f>
        <v/>
      </c>
      <c r="L682" s="21">
        <f>MAX(0,ROUNDDOWN(F682-E682-G682-H682,-3))</f>
        <v/>
      </c>
      <c r="M682" s="21">
        <f>IF(J682&lt;=0,0,ROUNDDOWN((J682*LOOKUP(J682,{0,1950001,3300001,6950001,9000001,18000001,40000001},{0.05,0.1,0.2,0.23,0.33,0.4,0.45})-LOOKUP(J682,{0,1950001,3300001,6950001,9000001,18000001,40000001},{0,97500,427500,636000,1536000,2796000,4796000}))*1.021,-2))</f>
        <v/>
      </c>
      <c r="N682" s="21">
        <f>IF(K682&lt;=0,0,ROUNDDOWN((K682*LOOKUP(K682,{0,1950001,3300001,6950001,9000001,18000001,40000001},{0.05,0.1,0.2,0.23,0.33,0.4,0.45})-LOOKUP(K682,{0,1950001,3300001,6950001,9000001,18000001,40000001},{0,97500,427500,636000,1536000,2796000,4796000}))*1.021,-2))</f>
        <v/>
      </c>
      <c r="O682" s="21">
        <f>IF(L682&lt;=0,0,ROUNDDOWN((L682*LOOKUP(L682,{0,1950001,3300001,6950001,9000001,18000001,40000001},{0.05,0.1,0.2,0.23,0.33,0.4,0.45})-LOOKUP(L682,{0,1950001,3300001,6950001,9000001,18000001,40000001},{0,97500,427500,636000,1536000,2796000,4796000}))*1.021,-2))</f>
        <v/>
      </c>
      <c r="P682" s="21">
        <f>MAX(0,ROUNDDOWN(F682-E682-430000,-3))</f>
        <v/>
      </c>
      <c r="Q682" s="21">
        <f>MAX(0,ROUNDDOWN(F682-E682-430000-H682,-3))</f>
        <v/>
      </c>
      <c r="R682" s="21">
        <f>IF(F682&lt;=450000,0,MAX(0,P682*0.06-MIN(50000,P682)*0.03))</f>
        <v/>
      </c>
      <c r="S682" s="21">
        <f>IF(F682&lt;=450000,0,MAX(0,P682*0.04-MIN(50000,P682)*0.02))</f>
        <v/>
      </c>
      <c r="T682" s="21">
        <f>IF(F682&lt;=450000,0,MAX(0,Q682*0.06-MIN(50000,Q682)*0.03))</f>
        <v/>
      </c>
      <c r="U682" s="21">
        <f>IF(F682&lt;=450000,0,MAX(0,Q682*0.04-MIN(50000,Q682)*0.02))</f>
        <v/>
      </c>
      <c r="V682" s="21">
        <f>50000+MAX(0,G682-480000)</f>
        <v/>
      </c>
      <c r="W682" s="21">
        <f>P682-V682</f>
        <v/>
      </c>
      <c r="X682" s="21">
        <f>Q682-V682</f>
        <v/>
      </c>
      <c r="Y682" s="22">
        <f>IF(W682&lt;0,0.9,LOOKUP(W682,{0,1950001,3300001,6950001,9000001,18000001,40000001},{0.84895,0.7979,0.6958,0.66517,0.56307,0.4916,0.44055}))</f>
        <v/>
      </c>
      <c r="Z682" s="22">
        <f>IF(X682&lt;0,0.9,LOOKUP(X682,{0,1950001,3300001,6950001,9000001,18000001,40000001},{0.84895,0.7979,0.6958,0.66517,0.56307,0.4916,0.44055}))</f>
        <v/>
      </c>
      <c r="AA682" s="22">
        <f>IF(W682&lt;0,0,CHOOSE(MATCH(W682,{0,1950001,3300001,6950001,9000001},1),5.105/84.895,10.21/79.79,20.42/69.58,23.483/66.517,33.693/56.307))</f>
        <v/>
      </c>
      <c r="AB682" s="21">
        <f>IF(C682&lt;=2000,0,(MIN(C682,ROUNDDOWN(F682*0.3,0))-2000)*0.1)</f>
        <v/>
      </c>
      <c r="AC682" s="21">
        <f>IF(C682&lt;=2000,0,MIN((C682-2000)*Y682,(R682+S682)*0.2))</f>
        <v/>
      </c>
      <c r="AD682" s="21">
        <f>IF(C682&lt;=2000,0,MIN((C682-2000)*Z682,(T682+U682)*0.2))</f>
        <v/>
      </c>
      <c r="AE682" s="21">
        <f>AC682*AA682</f>
        <v/>
      </c>
      <c r="AF682" s="21">
        <f>ROUNDDOWN(R682,-2)+ROUNDDOWN(S682,-2)</f>
        <v/>
      </c>
      <c r="AG682" s="21">
        <f>ROUNDDOWN(MAX(0,R682-(AB682+AC682+AE682)*0.6),-2)+ROUNDDOWN(MAX(0,S682-(AB682+AC682+AE682)*0.4),-2)</f>
        <v/>
      </c>
      <c r="AH682" s="21">
        <f>ROUNDDOWN(MAX(0,T682-(AB682+AD682)*0.6),-2)+ROUNDDOWN(MAX(0,U682-(AB682+AD682)*0.4),-2)</f>
        <v/>
      </c>
      <c r="AI682" s="21">
        <f>ROUNDDOWN(T682,-2)+ROUNDDOWN(U682,-2)</f>
        <v/>
      </c>
      <c r="AJ682" s="21">
        <f>M682+AF682</f>
        <v/>
      </c>
      <c r="AK682" s="21">
        <f>M682+AG682</f>
        <v/>
      </c>
      <c r="AL682" s="21">
        <f>N682+AH682</f>
        <v/>
      </c>
      <c r="AM682" s="21">
        <f>O682+AI682</f>
        <v/>
      </c>
      <c r="AN682" s="21">
        <f>N682+AI682</f>
        <v/>
      </c>
      <c r="AO682" s="21">
        <f>ROUNDDOWN((R682+S682)*0.2/Y682+2000,0)</f>
        <v/>
      </c>
      <c r="AP682" s="21">
        <f>ROUNDDOWN((T682+U682)*0.2/Z682+2000,0)</f>
        <v/>
      </c>
      <c r="AQ682" s="21">
        <f>AL682-AK682</f>
        <v/>
      </c>
      <c r="AR682" s="21">
        <f>AM682-AK682</f>
        <v/>
      </c>
      <c r="AS682" s="21">
        <f>AM682-AL682</f>
        <v/>
      </c>
      <c r="AT682" s="21">
        <f>AK682+C682-AJ682</f>
        <v/>
      </c>
      <c r="AU682" s="21">
        <f>AL682+C682-AM682</f>
        <v/>
      </c>
      <c r="AV682" s="21">
        <f>AN682+C682-AM682</f>
        <v/>
      </c>
    </row>
    <row r="683">
      <c r="A683" t="inlineStr">
        <is>
          <t>医療費の境目</t>
        </is>
      </c>
      <c r="B683" s="21">
        <f>'3_医療費の境目'!$B$3</f>
        <v/>
      </c>
      <c r="C683" s="21">
        <f>IF('3_医療費の境目'!$B$4="",AO683,'3_医療費の境目'!$B$4)</f>
        <v/>
      </c>
      <c r="D683" s="21">
        <f>'3_医療費の境目'!D683</f>
        <v/>
      </c>
      <c r="E683" s="21">
        <f>ROUND(MIN(B683/12,650000)*12*0.0915+MIN(B683/12,1390000)*12*(0.0504+0)+B683*0.005,0)</f>
        <v/>
      </c>
      <c r="F683" s="21">
        <f>IF(B683&lt;741000,0,IF(B683&lt;2191000,B683-740000,IF(B683&lt;2193000,1451000,IF(B683&lt;2196000,1453000,IF(B683&lt;2200000,1456000,IF(B683&lt;3600000,ROUND(ROUNDDOWN(B683/4,-3)*2.8,0)-80000,IF(B683&lt;6600000,ROUND(ROUNDDOWN(B683/4,-3)*3.2,0)-440000,IF(B683&lt;8500000,ROUNDDOWN(B683*0.9,0)-1100000,B683-1950000))))))))</f>
        <v/>
      </c>
      <c r="G683" s="21">
        <f>IF(F683&gt;23500000,NA(),IF(F683&lt;=4890000,1040000,IF(F683&lt;=6550000,670000,620000)))</f>
        <v/>
      </c>
      <c r="H683" s="21">
        <f>IF(D683&lt;=0,0,MAX(0,MIN(2000000,D683-MIN(100000,ROUNDDOWN(F683*0.05,0)))))</f>
        <v/>
      </c>
      <c r="I683" s="21">
        <f>IF(C683&lt;=2000,0,MIN(C683,ROUNDDOWN(F683*0.4,0))-2000)</f>
        <v/>
      </c>
      <c r="J683" s="21">
        <f>MAX(0,ROUNDDOWN(F683-E683-G683,-3))</f>
        <v/>
      </c>
      <c r="K683" s="21">
        <f>MAX(0,ROUNDDOWN(F683-E683-G683-H683-I683,-3))</f>
        <v/>
      </c>
      <c r="L683" s="21">
        <f>MAX(0,ROUNDDOWN(F683-E683-G683-H683,-3))</f>
        <v/>
      </c>
      <c r="M683" s="21">
        <f>IF(J683&lt;=0,0,ROUNDDOWN((J683*LOOKUP(J683,{0,1950001,3300001,6950001,9000001,18000001,40000001},{0.05,0.1,0.2,0.23,0.33,0.4,0.45})-LOOKUP(J683,{0,1950001,3300001,6950001,9000001,18000001,40000001},{0,97500,427500,636000,1536000,2796000,4796000}))*1.021,-2))</f>
        <v/>
      </c>
      <c r="N683" s="21">
        <f>IF(K683&lt;=0,0,ROUNDDOWN((K683*LOOKUP(K683,{0,1950001,3300001,6950001,9000001,18000001,40000001},{0.05,0.1,0.2,0.23,0.33,0.4,0.45})-LOOKUP(K683,{0,1950001,3300001,6950001,9000001,18000001,40000001},{0,97500,427500,636000,1536000,2796000,4796000}))*1.021,-2))</f>
        <v/>
      </c>
      <c r="O683" s="21">
        <f>IF(L683&lt;=0,0,ROUNDDOWN((L683*LOOKUP(L683,{0,1950001,3300001,6950001,9000001,18000001,40000001},{0.05,0.1,0.2,0.23,0.33,0.4,0.45})-LOOKUP(L683,{0,1950001,3300001,6950001,9000001,18000001,40000001},{0,97500,427500,636000,1536000,2796000,4796000}))*1.021,-2))</f>
        <v/>
      </c>
      <c r="P683" s="21">
        <f>MAX(0,ROUNDDOWN(F683-E683-430000,-3))</f>
        <v/>
      </c>
      <c r="Q683" s="21">
        <f>MAX(0,ROUNDDOWN(F683-E683-430000-H683,-3))</f>
        <v/>
      </c>
      <c r="R683" s="21">
        <f>IF(F683&lt;=450000,0,MAX(0,P683*0.06-MIN(50000,P683)*0.03))</f>
        <v/>
      </c>
      <c r="S683" s="21">
        <f>IF(F683&lt;=450000,0,MAX(0,P683*0.04-MIN(50000,P683)*0.02))</f>
        <v/>
      </c>
      <c r="T683" s="21">
        <f>IF(F683&lt;=450000,0,MAX(0,Q683*0.06-MIN(50000,Q683)*0.03))</f>
        <v/>
      </c>
      <c r="U683" s="21">
        <f>IF(F683&lt;=450000,0,MAX(0,Q683*0.04-MIN(50000,Q683)*0.02))</f>
        <v/>
      </c>
      <c r="V683" s="21">
        <f>50000+MAX(0,G683-480000)</f>
        <v/>
      </c>
      <c r="W683" s="21">
        <f>P683-V683</f>
        <v/>
      </c>
      <c r="X683" s="21">
        <f>Q683-V683</f>
        <v/>
      </c>
      <c r="Y683" s="22">
        <f>IF(W683&lt;0,0.9,LOOKUP(W683,{0,1950001,3300001,6950001,9000001,18000001,40000001},{0.84895,0.7979,0.6958,0.66517,0.56307,0.4916,0.44055}))</f>
        <v/>
      </c>
      <c r="Z683" s="22">
        <f>IF(X683&lt;0,0.9,LOOKUP(X683,{0,1950001,3300001,6950001,9000001,18000001,40000001},{0.84895,0.7979,0.6958,0.66517,0.56307,0.4916,0.44055}))</f>
        <v/>
      </c>
      <c r="AA683" s="22">
        <f>IF(W683&lt;0,0,CHOOSE(MATCH(W683,{0,1950001,3300001,6950001,9000001},1),5.105/84.895,10.21/79.79,20.42/69.58,23.483/66.517,33.693/56.307))</f>
        <v/>
      </c>
      <c r="AB683" s="21">
        <f>IF(C683&lt;=2000,0,(MIN(C683,ROUNDDOWN(F683*0.3,0))-2000)*0.1)</f>
        <v/>
      </c>
      <c r="AC683" s="21">
        <f>IF(C683&lt;=2000,0,MIN((C683-2000)*Y683,(R683+S683)*0.2))</f>
        <v/>
      </c>
      <c r="AD683" s="21">
        <f>IF(C683&lt;=2000,0,MIN((C683-2000)*Z683,(T683+U683)*0.2))</f>
        <v/>
      </c>
      <c r="AE683" s="21">
        <f>AC683*AA683</f>
        <v/>
      </c>
      <c r="AF683" s="21">
        <f>ROUNDDOWN(R683,-2)+ROUNDDOWN(S683,-2)</f>
        <v/>
      </c>
      <c r="AG683" s="21">
        <f>ROUNDDOWN(MAX(0,R683-(AB683+AC683+AE683)*0.6),-2)+ROUNDDOWN(MAX(0,S683-(AB683+AC683+AE683)*0.4),-2)</f>
        <v/>
      </c>
      <c r="AH683" s="21">
        <f>ROUNDDOWN(MAX(0,T683-(AB683+AD683)*0.6),-2)+ROUNDDOWN(MAX(0,U683-(AB683+AD683)*0.4),-2)</f>
        <v/>
      </c>
      <c r="AI683" s="21">
        <f>ROUNDDOWN(T683,-2)+ROUNDDOWN(U683,-2)</f>
        <v/>
      </c>
      <c r="AJ683" s="21">
        <f>M683+AF683</f>
        <v/>
      </c>
      <c r="AK683" s="21">
        <f>M683+AG683</f>
        <v/>
      </c>
      <c r="AL683" s="21">
        <f>N683+AH683</f>
        <v/>
      </c>
      <c r="AM683" s="21">
        <f>O683+AI683</f>
        <v/>
      </c>
      <c r="AN683" s="21">
        <f>N683+AI683</f>
        <v/>
      </c>
      <c r="AO683" s="21">
        <f>ROUNDDOWN((R683+S683)*0.2/Y683+2000,0)</f>
        <v/>
      </c>
      <c r="AP683" s="21">
        <f>ROUNDDOWN((T683+U683)*0.2/Z683+2000,0)</f>
        <v/>
      </c>
      <c r="AQ683" s="21">
        <f>AL683-AK683</f>
        <v/>
      </c>
      <c r="AR683" s="21">
        <f>AM683-AK683</f>
        <v/>
      </c>
      <c r="AS683" s="21">
        <f>AM683-AL683</f>
        <v/>
      </c>
      <c r="AT683" s="21">
        <f>AK683+C683-AJ683</f>
        <v/>
      </c>
      <c r="AU683" s="21">
        <f>AL683+C683-AM683</f>
        <v/>
      </c>
      <c r="AV683" s="21">
        <f>AN683+C683-AM683</f>
        <v/>
      </c>
    </row>
    <row r="684">
      <c r="A684" t="inlineStr">
        <is>
          <t>医療費の境目</t>
        </is>
      </c>
      <c r="B684" s="21">
        <f>'3_医療費の境目'!$B$3</f>
        <v/>
      </c>
      <c r="C684" s="21">
        <f>IF('3_医療費の境目'!$B$4="",AO684,'3_医療費の境目'!$B$4)</f>
        <v/>
      </c>
      <c r="D684" s="21">
        <f>'3_医療費の境目'!D684</f>
        <v/>
      </c>
      <c r="E684" s="21">
        <f>ROUND(MIN(B684/12,650000)*12*0.0915+MIN(B684/12,1390000)*12*(0.0504+0)+B684*0.005,0)</f>
        <v/>
      </c>
      <c r="F684" s="21">
        <f>IF(B684&lt;741000,0,IF(B684&lt;2191000,B684-740000,IF(B684&lt;2193000,1451000,IF(B684&lt;2196000,1453000,IF(B684&lt;2200000,1456000,IF(B684&lt;3600000,ROUND(ROUNDDOWN(B684/4,-3)*2.8,0)-80000,IF(B684&lt;6600000,ROUND(ROUNDDOWN(B684/4,-3)*3.2,0)-440000,IF(B684&lt;8500000,ROUNDDOWN(B684*0.9,0)-1100000,B684-1950000))))))))</f>
        <v/>
      </c>
      <c r="G684" s="21">
        <f>IF(F684&gt;23500000,NA(),IF(F684&lt;=4890000,1040000,IF(F684&lt;=6550000,670000,620000)))</f>
        <v/>
      </c>
      <c r="H684" s="21">
        <f>IF(D684&lt;=0,0,MAX(0,MIN(2000000,D684-MIN(100000,ROUNDDOWN(F684*0.05,0)))))</f>
        <v/>
      </c>
      <c r="I684" s="21">
        <f>IF(C684&lt;=2000,0,MIN(C684,ROUNDDOWN(F684*0.4,0))-2000)</f>
        <v/>
      </c>
      <c r="J684" s="21">
        <f>MAX(0,ROUNDDOWN(F684-E684-G684,-3))</f>
        <v/>
      </c>
      <c r="K684" s="21">
        <f>MAX(0,ROUNDDOWN(F684-E684-G684-H684-I684,-3))</f>
        <v/>
      </c>
      <c r="L684" s="21">
        <f>MAX(0,ROUNDDOWN(F684-E684-G684-H684,-3))</f>
        <v/>
      </c>
      <c r="M684" s="21">
        <f>IF(J684&lt;=0,0,ROUNDDOWN((J684*LOOKUP(J684,{0,1950001,3300001,6950001,9000001,18000001,40000001},{0.05,0.1,0.2,0.23,0.33,0.4,0.45})-LOOKUP(J684,{0,1950001,3300001,6950001,9000001,18000001,40000001},{0,97500,427500,636000,1536000,2796000,4796000}))*1.021,-2))</f>
        <v/>
      </c>
      <c r="N684" s="21">
        <f>IF(K684&lt;=0,0,ROUNDDOWN((K684*LOOKUP(K684,{0,1950001,3300001,6950001,9000001,18000001,40000001},{0.05,0.1,0.2,0.23,0.33,0.4,0.45})-LOOKUP(K684,{0,1950001,3300001,6950001,9000001,18000001,40000001},{0,97500,427500,636000,1536000,2796000,4796000}))*1.021,-2))</f>
        <v/>
      </c>
      <c r="O684" s="21">
        <f>IF(L684&lt;=0,0,ROUNDDOWN((L684*LOOKUP(L684,{0,1950001,3300001,6950001,9000001,18000001,40000001},{0.05,0.1,0.2,0.23,0.33,0.4,0.45})-LOOKUP(L684,{0,1950001,3300001,6950001,9000001,18000001,40000001},{0,97500,427500,636000,1536000,2796000,4796000}))*1.021,-2))</f>
        <v/>
      </c>
      <c r="P684" s="21">
        <f>MAX(0,ROUNDDOWN(F684-E684-430000,-3))</f>
        <v/>
      </c>
      <c r="Q684" s="21">
        <f>MAX(0,ROUNDDOWN(F684-E684-430000-H684,-3))</f>
        <v/>
      </c>
      <c r="R684" s="21">
        <f>IF(F684&lt;=450000,0,MAX(0,P684*0.06-MIN(50000,P684)*0.03))</f>
        <v/>
      </c>
      <c r="S684" s="21">
        <f>IF(F684&lt;=450000,0,MAX(0,P684*0.04-MIN(50000,P684)*0.02))</f>
        <v/>
      </c>
      <c r="T684" s="21">
        <f>IF(F684&lt;=450000,0,MAX(0,Q684*0.06-MIN(50000,Q684)*0.03))</f>
        <v/>
      </c>
      <c r="U684" s="21">
        <f>IF(F684&lt;=450000,0,MAX(0,Q684*0.04-MIN(50000,Q684)*0.02))</f>
        <v/>
      </c>
      <c r="V684" s="21">
        <f>50000+MAX(0,G684-480000)</f>
        <v/>
      </c>
      <c r="W684" s="21">
        <f>P684-V684</f>
        <v/>
      </c>
      <c r="X684" s="21">
        <f>Q684-V684</f>
        <v/>
      </c>
      <c r="Y684" s="22">
        <f>IF(W684&lt;0,0.9,LOOKUP(W684,{0,1950001,3300001,6950001,9000001,18000001,40000001},{0.84895,0.7979,0.6958,0.66517,0.56307,0.4916,0.44055}))</f>
        <v/>
      </c>
      <c r="Z684" s="22">
        <f>IF(X684&lt;0,0.9,LOOKUP(X684,{0,1950001,3300001,6950001,9000001,18000001,40000001},{0.84895,0.7979,0.6958,0.66517,0.56307,0.4916,0.44055}))</f>
        <v/>
      </c>
      <c r="AA684" s="22">
        <f>IF(W684&lt;0,0,CHOOSE(MATCH(W684,{0,1950001,3300001,6950001,9000001},1),5.105/84.895,10.21/79.79,20.42/69.58,23.483/66.517,33.693/56.307))</f>
        <v/>
      </c>
      <c r="AB684" s="21">
        <f>IF(C684&lt;=2000,0,(MIN(C684,ROUNDDOWN(F684*0.3,0))-2000)*0.1)</f>
        <v/>
      </c>
      <c r="AC684" s="21">
        <f>IF(C684&lt;=2000,0,MIN((C684-2000)*Y684,(R684+S684)*0.2))</f>
        <v/>
      </c>
      <c r="AD684" s="21">
        <f>IF(C684&lt;=2000,0,MIN((C684-2000)*Z684,(T684+U684)*0.2))</f>
        <v/>
      </c>
      <c r="AE684" s="21">
        <f>AC684*AA684</f>
        <v/>
      </c>
      <c r="AF684" s="21">
        <f>ROUNDDOWN(R684,-2)+ROUNDDOWN(S684,-2)</f>
        <v/>
      </c>
      <c r="AG684" s="21">
        <f>ROUNDDOWN(MAX(0,R684-(AB684+AC684+AE684)*0.6),-2)+ROUNDDOWN(MAX(0,S684-(AB684+AC684+AE684)*0.4),-2)</f>
        <v/>
      </c>
      <c r="AH684" s="21">
        <f>ROUNDDOWN(MAX(0,T684-(AB684+AD684)*0.6),-2)+ROUNDDOWN(MAX(0,U684-(AB684+AD684)*0.4),-2)</f>
        <v/>
      </c>
      <c r="AI684" s="21">
        <f>ROUNDDOWN(T684,-2)+ROUNDDOWN(U684,-2)</f>
        <v/>
      </c>
      <c r="AJ684" s="21">
        <f>M684+AF684</f>
        <v/>
      </c>
      <c r="AK684" s="21">
        <f>M684+AG684</f>
        <v/>
      </c>
      <c r="AL684" s="21">
        <f>N684+AH684</f>
        <v/>
      </c>
      <c r="AM684" s="21">
        <f>O684+AI684</f>
        <v/>
      </c>
      <c r="AN684" s="21">
        <f>N684+AI684</f>
        <v/>
      </c>
      <c r="AO684" s="21">
        <f>ROUNDDOWN((R684+S684)*0.2/Y684+2000,0)</f>
        <v/>
      </c>
      <c r="AP684" s="21">
        <f>ROUNDDOWN((T684+U684)*0.2/Z684+2000,0)</f>
        <v/>
      </c>
      <c r="AQ684" s="21">
        <f>AL684-AK684</f>
        <v/>
      </c>
      <c r="AR684" s="21">
        <f>AM684-AK684</f>
        <v/>
      </c>
      <c r="AS684" s="21">
        <f>AM684-AL684</f>
        <v/>
      </c>
      <c r="AT684" s="21">
        <f>AK684+C684-AJ684</f>
        <v/>
      </c>
      <c r="AU684" s="21">
        <f>AL684+C684-AM684</f>
        <v/>
      </c>
      <c r="AV684" s="21">
        <f>AN684+C684-AM684</f>
        <v/>
      </c>
    </row>
    <row r="685">
      <c r="A685" t="inlineStr">
        <is>
          <t>医療費の境目</t>
        </is>
      </c>
      <c r="B685" s="21">
        <f>'3_医療費の境目'!$B$3</f>
        <v/>
      </c>
      <c r="C685" s="21">
        <f>IF('3_医療費の境目'!$B$4="",AO685,'3_医療費の境目'!$B$4)</f>
        <v/>
      </c>
      <c r="D685" s="21">
        <f>'3_医療費の境目'!D685</f>
        <v/>
      </c>
      <c r="E685" s="21">
        <f>ROUND(MIN(B685/12,650000)*12*0.0915+MIN(B685/12,1390000)*12*(0.0504+0)+B685*0.005,0)</f>
        <v/>
      </c>
      <c r="F685" s="21">
        <f>IF(B685&lt;741000,0,IF(B685&lt;2191000,B685-740000,IF(B685&lt;2193000,1451000,IF(B685&lt;2196000,1453000,IF(B685&lt;2200000,1456000,IF(B685&lt;3600000,ROUND(ROUNDDOWN(B685/4,-3)*2.8,0)-80000,IF(B685&lt;6600000,ROUND(ROUNDDOWN(B685/4,-3)*3.2,0)-440000,IF(B685&lt;8500000,ROUNDDOWN(B685*0.9,0)-1100000,B685-1950000))))))))</f>
        <v/>
      </c>
      <c r="G685" s="21">
        <f>IF(F685&gt;23500000,NA(),IF(F685&lt;=4890000,1040000,IF(F685&lt;=6550000,670000,620000)))</f>
        <v/>
      </c>
      <c r="H685" s="21">
        <f>IF(D685&lt;=0,0,MAX(0,MIN(2000000,D685-MIN(100000,ROUNDDOWN(F685*0.05,0)))))</f>
        <v/>
      </c>
      <c r="I685" s="21">
        <f>IF(C685&lt;=2000,0,MIN(C685,ROUNDDOWN(F685*0.4,0))-2000)</f>
        <v/>
      </c>
      <c r="J685" s="21">
        <f>MAX(0,ROUNDDOWN(F685-E685-G685,-3))</f>
        <v/>
      </c>
      <c r="K685" s="21">
        <f>MAX(0,ROUNDDOWN(F685-E685-G685-H685-I685,-3))</f>
        <v/>
      </c>
      <c r="L685" s="21">
        <f>MAX(0,ROUNDDOWN(F685-E685-G685-H685,-3))</f>
        <v/>
      </c>
      <c r="M685" s="21">
        <f>IF(J685&lt;=0,0,ROUNDDOWN((J685*LOOKUP(J685,{0,1950001,3300001,6950001,9000001,18000001,40000001},{0.05,0.1,0.2,0.23,0.33,0.4,0.45})-LOOKUP(J685,{0,1950001,3300001,6950001,9000001,18000001,40000001},{0,97500,427500,636000,1536000,2796000,4796000}))*1.021,-2))</f>
        <v/>
      </c>
      <c r="N685" s="21">
        <f>IF(K685&lt;=0,0,ROUNDDOWN((K685*LOOKUP(K685,{0,1950001,3300001,6950001,9000001,18000001,40000001},{0.05,0.1,0.2,0.23,0.33,0.4,0.45})-LOOKUP(K685,{0,1950001,3300001,6950001,9000001,18000001,40000001},{0,97500,427500,636000,1536000,2796000,4796000}))*1.021,-2))</f>
        <v/>
      </c>
      <c r="O685" s="21">
        <f>IF(L685&lt;=0,0,ROUNDDOWN((L685*LOOKUP(L685,{0,1950001,3300001,6950001,9000001,18000001,40000001},{0.05,0.1,0.2,0.23,0.33,0.4,0.45})-LOOKUP(L685,{0,1950001,3300001,6950001,9000001,18000001,40000001},{0,97500,427500,636000,1536000,2796000,4796000}))*1.021,-2))</f>
        <v/>
      </c>
      <c r="P685" s="21">
        <f>MAX(0,ROUNDDOWN(F685-E685-430000,-3))</f>
        <v/>
      </c>
      <c r="Q685" s="21">
        <f>MAX(0,ROUNDDOWN(F685-E685-430000-H685,-3))</f>
        <v/>
      </c>
      <c r="R685" s="21">
        <f>IF(F685&lt;=450000,0,MAX(0,P685*0.06-MIN(50000,P685)*0.03))</f>
        <v/>
      </c>
      <c r="S685" s="21">
        <f>IF(F685&lt;=450000,0,MAX(0,P685*0.04-MIN(50000,P685)*0.02))</f>
        <v/>
      </c>
      <c r="T685" s="21">
        <f>IF(F685&lt;=450000,0,MAX(0,Q685*0.06-MIN(50000,Q685)*0.03))</f>
        <v/>
      </c>
      <c r="U685" s="21">
        <f>IF(F685&lt;=450000,0,MAX(0,Q685*0.04-MIN(50000,Q685)*0.02))</f>
        <v/>
      </c>
      <c r="V685" s="21">
        <f>50000+MAX(0,G685-480000)</f>
        <v/>
      </c>
      <c r="W685" s="21">
        <f>P685-V685</f>
        <v/>
      </c>
      <c r="X685" s="21">
        <f>Q685-V685</f>
        <v/>
      </c>
      <c r="Y685" s="22">
        <f>IF(W685&lt;0,0.9,LOOKUP(W685,{0,1950001,3300001,6950001,9000001,18000001,40000001},{0.84895,0.7979,0.6958,0.66517,0.56307,0.4916,0.44055}))</f>
        <v/>
      </c>
      <c r="Z685" s="22">
        <f>IF(X685&lt;0,0.9,LOOKUP(X685,{0,1950001,3300001,6950001,9000001,18000001,40000001},{0.84895,0.7979,0.6958,0.66517,0.56307,0.4916,0.44055}))</f>
        <v/>
      </c>
      <c r="AA685" s="22">
        <f>IF(W685&lt;0,0,CHOOSE(MATCH(W685,{0,1950001,3300001,6950001,9000001},1),5.105/84.895,10.21/79.79,20.42/69.58,23.483/66.517,33.693/56.307))</f>
        <v/>
      </c>
      <c r="AB685" s="21">
        <f>IF(C685&lt;=2000,0,(MIN(C685,ROUNDDOWN(F685*0.3,0))-2000)*0.1)</f>
        <v/>
      </c>
      <c r="AC685" s="21">
        <f>IF(C685&lt;=2000,0,MIN((C685-2000)*Y685,(R685+S685)*0.2))</f>
        <v/>
      </c>
      <c r="AD685" s="21">
        <f>IF(C685&lt;=2000,0,MIN((C685-2000)*Z685,(T685+U685)*0.2))</f>
        <v/>
      </c>
      <c r="AE685" s="21">
        <f>AC685*AA685</f>
        <v/>
      </c>
      <c r="AF685" s="21">
        <f>ROUNDDOWN(R685,-2)+ROUNDDOWN(S685,-2)</f>
        <v/>
      </c>
      <c r="AG685" s="21">
        <f>ROUNDDOWN(MAX(0,R685-(AB685+AC685+AE685)*0.6),-2)+ROUNDDOWN(MAX(0,S685-(AB685+AC685+AE685)*0.4),-2)</f>
        <v/>
      </c>
      <c r="AH685" s="21">
        <f>ROUNDDOWN(MAX(0,T685-(AB685+AD685)*0.6),-2)+ROUNDDOWN(MAX(0,U685-(AB685+AD685)*0.4),-2)</f>
        <v/>
      </c>
      <c r="AI685" s="21">
        <f>ROUNDDOWN(T685,-2)+ROUNDDOWN(U685,-2)</f>
        <v/>
      </c>
      <c r="AJ685" s="21">
        <f>M685+AF685</f>
        <v/>
      </c>
      <c r="AK685" s="21">
        <f>M685+AG685</f>
        <v/>
      </c>
      <c r="AL685" s="21">
        <f>N685+AH685</f>
        <v/>
      </c>
      <c r="AM685" s="21">
        <f>O685+AI685</f>
        <v/>
      </c>
      <c r="AN685" s="21">
        <f>N685+AI685</f>
        <v/>
      </c>
      <c r="AO685" s="21">
        <f>ROUNDDOWN((R685+S685)*0.2/Y685+2000,0)</f>
        <v/>
      </c>
      <c r="AP685" s="21">
        <f>ROUNDDOWN((T685+U685)*0.2/Z685+2000,0)</f>
        <v/>
      </c>
      <c r="AQ685" s="21">
        <f>AL685-AK685</f>
        <v/>
      </c>
      <c r="AR685" s="21">
        <f>AM685-AK685</f>
        <v/>
      </c>
      <c r="AS685" s="21">
        <f>AM685-AL685</f>
        <v/>
      </c>
      <c r="AT685" s="21">
        <f>AK685+C685-AJ685</f>
        <v/>
      </c>
      <c r="AU685" s="21">
        <f>AL685+C685-AM685</f>
        <v/>
      </c>
      <c r="AV685" s="21">
        <f>AN685+C685-AM685</f>
        <v/>
      </c>
    </row>
    <row r="686">
      <c r="A686" t="inlineStr">
        <is>
          <t>医療費の境目</t>
        </is>
      </c>
      <c r="B686" s="21">
        <f>'3_医療費の境目'!$B$3</f>
        <v/>
      </c>
      <c r="C686" s="21">
        <f>IF('3_医療費の境目'!$B$4="",AO686,'3_医療費の境目'!$B$4)</f>
        <v/>
      </c>
      <c r="D686" s="21">
        <f>'3_医療費の境目'!D686</f>
        <v/>
      </c>
      <c r="E686" s="21">
        <f>ROUND(MIN(B686/12,650000)*12*0.0915+MIN(B686/12,1390000)*12*(0.0504+0)+B686*0.005,0)</f>
        <v/>
      </c>
      <c r="F686" s="21">
        <f>IF(B686&lt;741000,0,IF(B686&lt;2191000,B686-740000,IF(B686&lt;2193000,1451000,IF(B686&lt;2196000,1453000,IF(B686&lt;2200000,1456000,IF(B686&lt;3600000,ROUND(ROUNDDOWN(B686/4,-3)*2.8,0)-80000,IF(B686&lt;6600000,ROUND(ROUNDDOWN(B686/4,-3)*3.2,0)-440000,IF(B686&lt;8500000,ROUNDDOWN(B686*0.9,0)-1100000,B686-1950000))))))))</f>
        <v/>
      </c>
      <c r="G686" s="21">
        <f>IF(F686&gt;23500000,NA(),IF(F686&lt;=4890000,1040000,IF(F686&lt;=6550000,670000,620000)))</f>
        <v/>
      </c>
      <c r="H686" s="21">
        <f>IF(D686&lt;=0,0,MAX(0,MIN(2000000,D686-MIN(100000,ROUNDDOWN(F686*0.05,0)))))</f>
        <v/>
      </c>
      <c r="I686" s="21">
        <f>IF(C686&lt;=2000,0,MIN(C686,ROUNDDOWN(F686*0.4,0))-2000)</f>
        <v/>
      </c>
      <c r="J686" s="21">
        <f>MAX(0,ROUNDDOWN(F686-E686-G686,-3))</f>
        <v/>
      </c>
      <c r="K686" s="21">
        <f>MAX(0,ROUNDDOWN(F686-E686-G686-H686-I686,-3))</f>
        <v/>
      </c>
      <c r="L686" s="21">
        <f>MAX(0,ROUNDDOWN(F686-E686-G686-H686,-3))</f>
        <v/>
      </c>
      <c r="M686" s="21">
        <f>IF(J686&lt;=0,0,ROUNDDOWN((J686*LOOKUP(J686,{0,1950001,3300001,6950001,9000001,18000001,40000001},{0.05,0.1,0.2,0.23,0.33,0.4,0.45})-LOOKUP(J686,{0,1950001,3300001,6950001,9000001,18000001,40000001},{0,97500,427500,636000,1536000,2796000,4796000}))*1.021,-2))</f>
        <v/>
      </c>
      <c r="N686" s="21">
        <f>IF(K686&lt;=0,0,ROUNDDOWN((K686*LOOKUP(K686,{0,1950001,3300001,6950001,9000001,18000001,40000001},{0.05,0.1,0.2,0.23,0.33,0.4,0.45})-LOOKUP(K686,{0,1950001,3300001,6950001,9000001,18000001,40000001},{0,97500,427500,636000,1536000,2796000,4796000}))*1.021,-2))</f>
        <v/>
      </c>
      <c r="O686" s="21">
        <f>IF(L686&lt;=0,0,ROUNDDOWN((L686*LOOKUP(L686,{0,1950001,3300001,6950001,9000001,18000001,40000001},{0.05,0.1,0.2,0.23,0.33,0.4,0.45})-LOOKUP(L686,{0,1950001,3300001,6950001,9000001,18000001,40000001},{0,97500,427500,636000,1536000,2796000,4796000}))*1.021,-2))</f>
        <v/>
      </c>
      <c r="P686" s="21">
        <f>MAX(0,ROUNDDOWN(F686-E686-430000,-3))</f>
        <v/>
      </c>
      <c r="Q686" s="21">
        <f>MAX(0,ROUNDDOWN(F686-E686-430000-H686,-3))</f>
        <v/>
      </c>
      <c r="R686" s="21">
        <f>IF(F686&lt;=450000,0,MAX(0,P686*0.06-MIN(50000,P686)*0.03))</f>
        <v/>
      </c>
      <c r="S686" s="21">
        <f>IF(F686&lt;=450000,0,MAX(0,P686*0.04-MIN(50000,P686)*0.02))</f>
        <v/>
      </c>
      <c r="T686" s="21">
        <f>IF(F686&lt;=450000,0,MAX(0,Q686*0.06-MIN(50000,Q686)*0.03))</f>
        <v/>
      </c>
      <c r="U686" s="21">
        <f>IF(F686&lt;=450000,0,MAX(0,Q686*0.04-MIN(50000,Q686)*0.02))</f>
        <v/>
      </c>
      <c r="V686" s="21">
        <f>50000+MAX(0,G686-480000)</f>
        <v/>
      </c>
      <c r="W686" s="21">
        <f>P686-V686</f>
        <v/>
      </c>
      <c r="X686" s="21">
        <f>Q686-V686</f>
        <v/>
      </c>
      <c r="Y686" s="22">
        <f>IF(W686&lt;0,0.9,LOOKUP(W686,{0,1950001,3300001,6950001,9000001,18000001,40000001},{0.84895,0.7979,0.6958,0.66517,0.56307,0.4916,0.44055}))</f>
        <v/>
      </c>
      <c r="Z686" s="22">
        <f>IF(X686&lt;0,0.9,LOOKUP(X686,{0,1950001,3300001,6950001,9000001,18000001,40000001},{0.84895,0.7979,0.6958,0.66517,0.56307,0.4916,0.44055}))</f>
        <v/>
      </c>
      <c r="AA686" s="22">
        <f>IF(W686&lt;0,0,CHOOSE(MATCH(W686,{0,1950001,3300001,6950001,9000001},1),5.105/84.895,10.21/79.79,20.42/69.58,23.483/66.517,33.693/56.307))</f>
        <v/>
      </c>
      <c r="AB686" s="21">
        <f>IF(C686&lt;=2000,0,(MIN(C686,ROUNDDOWN(F686*0.3,0))-2000)*0.1)</f>
        <v/>
      </c>
      <c r="AC686" s="21">
        <f>IF(C686&lt;=2000,0,MIN((C686-2000)*Y686,(R686+S686)*0.2))</f>
        <v/>
      </c>
      <c r="AD686" s="21">
        <f>IF(C686&lt;=2000,0,MIN((C686-2000)*Z686,(T686+U686)*0.2))</f>
        <v/>
      </c>
      <c r="AE686" s="21">
        <f>AC686*AA686</f>
        <v/>
      </c>
      <c r="AF686" s="21">
        <f>ROUNDDOWN(R686,-2)+ROUNDDOWN(S686,-2)</f>
        <v/>
      </c>
      <c r="AG686" s="21">
        <f>ROUNDDOWN(MAX(0,R686-(AB686+AC686+AE686)*0.6),-2)+ROUNDDOWN(MAX(0,S686-(AB686+AC686+AE686)*0.4),-2)</f>
        <v/>
      </c>
      <c r="AH686" s="21">
        <f>ROUNDDOWN(MAX(0,T686-(AB686+AD686)*0.6),-2)+ROUNDDOWN(MAX(0,U686-(AB686+AD686)*0.4),-2)</f>
        <v/>
      </c>
      <c r="AI686" s="21">
        <f>ROUNDDOWN(T686,-2)+ROUNDDOWN(U686,-2)</f>
        <v/>
      </c>
      <c r="AJ686" s="21">
        <f>M686+AF686</f>
        <v/>
      </c>
      <c r="AK686" s="21">
        <f>M686+AG686</f>
        <v/>
      </c>
      <c r="AL686" s="21">
        <f>N686+AH686</f>
        <v/>
      </c>
      <c r="AM686" s="21">
        <f>O686+AI686</f>
        <v/>
      </c>
      <c r="AN686" s="21">
        <f>N686+AI686</f>
        <v/>
      </c>
      <c r="AO686" s="21">
        <f>ROUNDDOWN((R686+S686)*0.2/Y686+2000,0)</f>
        <v/>
      </c>
      <c r="AP686" s="21">
        <f>ROUNDDOWN((T686+U686)*0.2/Z686+2000,0)</f>
        <v/>
      </c>
      <c r="AQ686" s="21">
        <f>AL686-AK686</f>
        <v/>
      </c>
      <c r="AR686" s="21">
        <f>AM686-AK686</f>
        <v/>
      </c>
      <c r="AS686" s="21">
        <f>AM686-AL686</f>
        <v/>
      </c>
      <c r="AT686" s="21">
        <f>AK686+C686-AJ686</f>
        <v/>
      </c>
      <c r="AU686" s="21">
        <f>AL686+C686-AM686</f>
        <v/>
      </c>
      <c r="AV686" s="21">
        <f>AN686+C686-AM686</f>
        <v/>
      </c>
    </row>
    <row r="687">
      <c r="A687" t="inlineStr">
        <is>
          <t>医療費の境目</t>
        </is>
      </c>
      <c r="B687" s="21">
        <f>'3_医療費の境目'!$B$3</f>
        <v/>
      </c>
      <c r="C687" s="21">
        <f>IF('3_医療費の境目'!$B$4="",AO687,'3_医療費の境目'!$B$4)</f>
        <v/>
      </c>
      <c r="D687" s="21">
        <f>'3_医療費の境目'!D687</f>
        <v/>
      </c>
      <c r="E687" s="21">
        <f>ROUND(MIN(B687/12,650000)*12*0.0915+MIN(B687/12,1390000)*12*(0.0504+0)+B687*0.005,0)</f>
        <v/>
      </c>
      <c r="F687" s="21">
        <f>IF(B687&lt;741000,0,IF(B687&lt;2191000,B687-740000,IF(B687&lt;2193000,1451000,IF(B687&lt;2196000,1453000,IF(B687&lt;2200000,1456000,IF(B687&lt;3600000,ROUND(ROUNDDOWN(B687/4,-3)*2.8,0)-80000,IF(B687&lt;6600000,ROUND(ROUNDDOWN(B687/4,-3)*3.2,0)-440000,IF(B687&lt;8500000,ROUNDDOWN(B687*0.9,0)-1100000,B687-1950000))))))))</f>
        <v/>
      </c>
      <c r="G687" s="21">
        <f>IF(F687&gt;23500000,NA(),IF(F687&lt;=4890000,1040000,IF(F687&lt;=6550000,670000,620000)))</f>
        <v/>
      </c>
      <c r="H687" s="21">
        <f>IF(D687&lt;=0,0,MAX(0,MIN(2000000,D687-MIN(100000,ROUNDDOWN(F687*0.05,0)))))</f>
        <v/>
      </c>
      <c r="I687" s="21">
        <f>IF(C687&lt;=2000,0,MIN(C687,ROUNDDOWN(F687*0.4,0))-2000)</f>
        <v/>
      </c>
      <c r="J687" s="21">
        <f>MAX(0,ROUNDDOWN(F687-E687-G687,-3))</f>
        <v/>
      </c>
      <c r="K687" s="21">
        <f>MAX(0,ROUNDDOWN(F687-E687-G687-H687-I687,-3))</f>
        <v/>
      </c>
      <c r="L687" s="21">
        <f>MAX(0,ROUNDDOWN(F687-E687-G687-H687,-3))</f>
        <v/>
      </c>
      <c r="M687" s="21">
        <f>IF(J687&lt;=0,0,ROUNDDOWN((J687*LOOKUP(J687,{0,1950001,3300001,6950001,9000001,18000001,40000001},{0.05,0.1,0.2,0.23,0.33,0.4,0.45})-LOOKUP(J687,{0,1950001,3300001,6950001,9000001,18000001,40000001},{0,97500,427500,636000,1536000,2796000,4796000}))*1.021,-2))</f>
        <v/>
      </c>
      <c r="N687" s="21">
        <f>IF(K687&lt;=0,0,ROUNDDOWN((K687*LOOKUP(K687,{0,1950001,3300001,6950001,9000001,18000001,40000001},{0.05,0.1,0.2,0.23,0.33,0.4,0.45})-LOOKUP(K687,{0,1950001,3300001,6950001,9000001,18000001,40000001},{0,97500,427500,636000,1536000,2796000,4796000}))*1.021,-2))</f>
        <v/>
      </c>
      <c r="O687" s="21">
        <f>IF(L687&lt;=0,0,ROUNDDOWN((L687*LOOKUP(L687,{0,1950001,3300001,6950001,9000001,18000001,40000001},{0.05,0.1,0.2,0.23,0.33,0.4,0.45})-LOOKUP(L687,{0,1950001,3300001,6950001,9000001,18000001,40000001},{0,97500,427500,636000,1536000,2796000,4796000}))*1.021,-2))</f>
        <v/>
      </c>
      <c r="P687" s="21">
        <f>MAX(0,ROUNDDOWN(F687-E687-430000,-3))</f>
        <v/>
      </c>
      <c r="Q687" s="21">
        <f>MAX(0,ROUNDDOWN(F687-E687-430000-H687,-3))</f>
        <v/>
      </c>
      <c r="R687" s="21">
        <f>IF(F687&lt;=450000,0,MAX(0,P687*0.06-MIN(50000,P687)*0.03))</f>
        <v/>
      </c>
      <c r="S687" s="21">
        <f>IF(F687&lt;=450000,0,MAX(0,P687*0.04-MIN(50000,P687)*0.02))</f>
        <v/>
      </c>
      <c r="T687" s="21">
        <f>IF(F687&lt;=450000,0,MAX(0,Q687*0.06-MIN(50000,Q687)*0.03))</f>
        <v/>
      </c>
      <c r="U687" s="21">
        <f>IF(F687&lt;=450000,0,MAX(0,Q687*0.04-MIN(50000,Q687)*0.02))</f>
        <v/>
      </c>
      <c r="V687" s="21">
        <f>50000+MAX(0,G687-480000)</f>
        <v/>
      </c>
      <c r="W687" s="21">
        <f>P687-V687</f>
        <v/>
      </c>
      <c r="X687" s="21">
        <f>Q687-V687</f>
        <v/>
      </c>
      <c r="Y687" s="22">
        <f>IF(W687&lt;0,0.9,LOOKUP(W687,{0,1950001,3300001,6950001,9000001,18000001,40000001},{0.84895,0.7979,0.6958,0.66517,0.56307,0.4916,0.44055}))</f>
        <v/>
      </c>
      <c r="Z687" s="22">
        <f>IF(X687&lt;0,0.9,LOOKUP(X687,{0,1950001,3300001,6950001,9000001,18000001,40000001},{0.84895,0.7979,0.6958,0.66517,0.56307,0.4916,0.44055}))</f>
        <v/>
      </c>
      <c r="AA687" s="22">
        <f>IF(W687&lt;0,0,CHOOSE(MATCH(W687,{0,1950001,3300001,6950001,9000001},1),5.105/84.895,10.21/79.79,20.42/69.58,23.483/66.517,33.693/56.307))</f>
        <v/>
      </c>
      <c r="AB687" s="21">
        <f>IF(C687&lt;=2000,0,(MIN(C687,ROUNDDOWN(F687*0.3,0))-2000)*0.1)</f>
        <v/>
      </c>
      <c r="AC687" s="21">
        <f>IF(C687&lt;=2000,0,MIN((C687-2000)*Y687,(R687+S687)*0.2))</f>
        <v/>
      </c>
      <c r="AD687" s="21">
        <f>IF(C687&lt;=2000,0,MIN((C687-2000)*Z687,(T687+U687)*0.2))</f>
        <v/>
      </c>
      <c r="AE687" s="21">
        <f>AC687*AA687</f>
        <v/>
      </c>
      <c r="AF687" s="21">
        <f>ROUNDDOWN(R687,-2)+ROUNDDOWN(S687,-2)</f>
        <v/>
      </c>
      <c r="AG687" s="21">
        <f>ROUNDDOWN(MAX(0,R687-(AB687+AC687+AE687)*0.6),-2)+ROUNDDOWN(MAX(0,S687-(AB687+AC687+AE687)*0.4),-2)</f>
        <v/>
      </c>
      <c r="AH687" s="21">
        <f>ROUNDDOWN(MAX(0,T687-(AB687+AD687)*0.6),-2)+ROUNDDOWN(MAX(0,U687-(AB687+AD687)*0.4),-2)</f>
        <v/>
      </c>
      <c r="AI687" s="21">
        <f>ROUNDDOWN(T687,-2)+ROUNDDOWN(U687,-2)</f>
        <v/>
      </c>
      <c r="AJ687" s="21">
        <f>M687+AF687</f>
        <v/>
      </c>
      <c r="AK687" s="21">
        <f>M687+AG687</f>
        <v/>
      </c>
      <c r="AL687" s="21">
        <f>N687+AH687</f>
        <v/>
      </c>
      <c r="AM687" s="21">
        <f>O687+AI687</f>
        <v/>
      </c>
      <c r="AN687" s="21">
        <f>N687+AI687</f>
        <v/>
      </c>
      <c r="AO687" s="21">
        <f>ROUNDDOWN((R687+S687)*0.2/Y687+2000,0)</f>
        <v/>
      </c>
      <c r="AP687" s="21">
        <f>ROUNDDOWN((T687+U687)*0.2/Z687+2000,0)</f>
        <v/>
      </c>
      <c r="AQ687" s="21">
        <f>AL687-AK687</f>
        <v/>
      </c>
      <c r="AR687" s="21">
        <f>AM687-AK687</f>
        <v/>
      </c>
      <c r="AS687" s="21">
        <f>AM687-AL687</f>
        <v/>
      </c>
      <c r="AT687" s="21">
        <f>AK687+C687-AJ687</f>
        <v/>
      </c>
      <c r="AU687" s="21">
        <f>AL687+C687-AM687</f>
        <v/>
      </c>
      <c r="AV687" s="21">
        <f>AN687+C687-AM687</f>
        <v/>
      </c>
    </row>
    <row r="688">
      <c r="A688" t="inlineStr">
        <is>
          <t>医療費の境目</t>
        </is>
      </c>
      <c r="B688" s="21">
        <f>'3_医療費の境目'!$B$3</f>
        <v/>
      </c>
      <c r="C688" s="21">
        <f>IF('3_医療費の境目'!$B$4="",AO688,'3_医療費の境目'!$B$4)</f>
        <v/>
      </c>
      <c r="D688" s="21">
        <f>'3_医療費の境目'!D688</f>
        <v/>
      </c>
      <c r="E688" s="21">
        <f>ROUND(MIN(B688/12,650000)*12*0.0915+MIN(B688/12,1390000)*12*(0.0504+0)+B688*0.005,0)</f>
        <v/>
      </c>
      <c r="F688" s="21">
        <f>IF(B688&lt;741000,0,IF(B688&lt;2191000,B688-740000,IF(B688&lt;2193000,1451000,IF(B688&lt;2196000,1453000,IF(B688&lt;2200000,1456000,IF(B688&lt;3600000,ROUND(ROUNDDOWN(B688/4,-3)*2.8,0)-80000,IF(B688&lt;6600000,ROUND(ROUNDDOWN(B688/4,-3)*3.2,0)-440000,IF(B688&lt;8500000,ROUNDDOWN(B688*0.9,0)-1100000,B688-1950000))))))))</f>
        <v/>
      </c>
      <c r="G688" s="21">
        <f>IF(F688&gt;23500000,NA(),IF(F688&lt;=4890000,1040000,IF(F688&lt;=6550000,670000,620000)))</f>
        <v/>
      </c>
      <c r="H688" s="21">
        <f>IF(D688&lt;=0,0,MAX(0,MIN(2000000,D688-MIN(100000,ROUNDDOWN(F688*0.05,0)))))</f>
        <v/>
      </c>
      <c r="I688" s="21">
        <f>IF(C688&lt;=2000,0,MIN(C688,ROUNDDOWN(F688*0.4,0))-2000)</f>
        <v/>
      </c>
      <c r="J688" s="21">
        <f>MAX(0,ROUNDDOWN(F688-E688-G688,-3))</f>
        <v/>
      </c>
      <c r="K688" s="21">
        <f>MAX(0,ROUNDDOWN(F688-E688-G688-H688-I688,-3))</f>
        <v/>
      </c>
      <c r="L688" s="21">
        <f>MAX(0,ROUNDDOWN(F688-E688-G688-H688,-3))</f>
        <v/>
      </c>
      <c r="M688" s="21">
        <f>IF(J688&lt;=0,0,ROUNDDOWN((J688*LOOKUP(J688,{0,1950001,3300001,6950001,9000001,18000001,40000001},{0.05,0.1,0.2,0.23,0.33,0.4,0.45})-LOOKUP(J688,{0,1950001,3300001,6950001,9000001,18000001,40000001},{0,97500,427500,636000,1536000,2796000,4796000}))*1.021,-2))</f>
        <v/>
      </c>
      <c r="N688" s="21">
        <f>IF(K688&lt;=0,0,ROUNDDOWN((K688*LOOKUP(K688,{0,1950001,3300001,6950001,9000001,18000001,40000001},{0.05,0.1,0.2,0.23,0.33,0.4,0.45})-LOOKUP(K688,{0,1950001,3300001,6950001,9000001,18000001,40000001},{0,97500,427500,636000,1536000,2796000,4796000}))*1.021,-2))</f>
        <v/>
      </c>
      <c r="O688" s="21">
        <f>IF(L688&lt;=0,0,ROUNDDOWN((L688*LOOKUP(L688,{0,1950001,3300001,6950001,9000001,18000001,40000001},{0.05,0.1,0.2,0.23,0.33,0.4,0.45})-LOOKUP(L688,{0,1950001,3300001,6950001,9000001,18000001,40000001},{0,97500,427500,636000,1536000,2796000,4796000}))*1.021,-2))</f>
        <v/>
      </c>
      <c r="P688" s="21">
        <f>MAX(0,ROUNDDOWN(F688-E688-430000,-3))</f>
        <v/>
      </c>
      <c r="Q688" s="21">
        <f>MAX(0,ROUNDDOWN(F688-E688-430000-H688,-3))</f>
        <v/>
      </c>
      <c r="R688" s="21">
        <f>IF(F688&lt;=450000,0,MAX(0,P688*0.06-MIN(50000,P688)*0.03))</f>
        <v/>
      </c>
      <c r="S688" s="21">
        <f>IF(F688&lt;=450000,0,MAX(0,P688*0.04-MIN(50000,P688)*0.02))</f>
        <v/>
      </c>
      <c r="T688" s="21">
        <f>IF(F688&lt;=450000,0,MAX(0,Q688*0.06-MIN(50000,Q688)*0.03))</f>
        <v/>
      </c>
      <c r="U688" s="21">
        <f>IF(F688&lt;=450000,0,MAX(0,Q688*0.04-MIN(50000,Q688)*0.02))</f>
        <v/>
      </c>
      <c r="V688" s="21">
        <f>50000+MAX(0,G688-480000)</f>
        <v/>
      </c>
      <c r="W688" s="21">
        <f>P688-V688</f>
        <v/>
      </c>
      <c r="X688" s="21">
        <f>Q688-V688</f>
        <v/>
      </c>
      <c r="Y688" s="22">
        <f>IF(W688&lt;0,0.9,LOOKUP(W688,{0,1950001,3300001,6950001,9000001,18000001,40000001},{0.84895,0.7979,0.6958,0.66517,0.56307,0.4916,0.44055}))</f>
        <v/>
      </c>
      <c r="Z688" s="22">
        <f>IF(X688&lt;0,0.9,LOOKUP(X688,{0,1950001,3300001,6950001,9000001,18000001,40000001},{0.84895,0.7979,0.6958,0.66517,0.56307,0.4916,0.44055}))</f>
        <v/>
      </c>
      <c r="AA688" s="22">
        <f>IF(W688&lt;0,0,CHOOSE(MATCH(W688,{0,1950001,3300001,6950001,9000001},1),5.105/84.895,10.21/79.79,20.42/69.58,23.483/66.517,33.693/56.307))</f>
        <v/>
      </c>
      <c r="AB688" s="21">
        <f>IF(C688&lt;=2000,0,(MIN(C688,ROUNDDOWN(F688*0.3,0))-2000)*0.1)</f>
        <v/>
      </c>
      <c r="AC688" s="21">
        <f>IF(C688&lt;=2000,0,MIN((C688-2000)*Y688,(R688+S688)*0.2))</f>
        <v/>
      </c>
      <c r="AD688" s="21">
        <f>IF(C688&lt;=2000,0,MIN((C688-2000)*Z688,(T688+U688)*0.2))</f>
        <v/>
      </c>
      <c r="AE688" s="21">
        <f>AC688*AA688</f>
        <v/>
      </c>
      <c r="AF688" s="21">
        <f>ROUNDDOWN(R688,-2)+ROUNDDOWN(S688,-2)</f>
        <v/>
      </c>
      <c r="AG688" s="21">
        <f>ROUNDDOWN(MAX(0,R688-(AB688+AC688+AE688)*0.6),-2)+ROUNDDOWN(MAX(0,S688-(AB688+AC688+AE688)*0.4),-2)</f>
        <v/>
      </c>
      <c r="AH688" s="21">
        <f>ROUNDDOWN(MAX(0,T688-(AB688+AD688)*0.6),-2)+ROUNDDOWN(MAX(0,U688-(AB688+AD688)*0.4),-2)</f>
        <v/>
      </c>
      <c r="AI688" s="21">
        <f>ROUNDDOWN(T688,-2)+ROUNDDOWN(U688,-2)</f>
        <v/>
      </c>
      <c r="AJ688" s="21">
        <f>M688+AF688</f>
        <v/>
      </c>
      <c r="AK688" s="21">
        <f>M688+AG688</f>
        <v/>
      </c>
      <c r="AL688" s="21">
        <f>N688+AH688</f>
        <v/>
      </c>
      <c r="AM688" s="21">
        <f>O688+AI688</f>
        <v/>
      </c>
      <c r="AN688" s="21">
        <f>N688+AI688</f>
        <v/>
      </c>
      <c r="AO688" s="21">
        <f>ROUNDDOWN((R688+S688)*0.2/Y688+2000,0)</f>
        <v/>
      </c>
      <c r="AP688" s="21">
        <f>ROUNDDOWN((T688+U688)*0.2/Z688+2000,0)</f>
        <v/>
      </c>
      <c r="AQ688" s="21">
        <f>AL688-AK688</f>
        <v/>
      </c>
      <c r="AR688" s="21">
        <f>AM688-AK688</f>
        <v/>
      </c>
      <c r="AS688" s="21">
        <f>AM688-AL688</f>
        <v/>
      </c>
      <c r="AT688" s="21">
        <f>AK688+C688-AJ688</f>
        <v/>
      </c>
      <c r="AU688" s="21">
        <f>AL688+C688-AM688</f>
        <v/>
      </c>
      <c r="AV688" s="21">
        <f>AN688+C688-AM688</f>
        <v/>
      </c>
    </row>
    <row r="689">
      <c r="A689" t="inlineStr">
        <is>
          <t>医療費の境目</t>
        </is>
      </c>
      <c r="B689" s="21">
        <f>'3_医療費の境目'!$B$3</f>
        <v/>
      </c>
      <c r="C689" s="21">
        <f>IF('3_医療費の境目'!$B$4="",AO689,'3_医療費の境目'!$B$4)</f>
        <v/>
      </c>
      <c r="D689" s="21">
        <f>'3_医療費の境目'!D689</f>
        <v/>
      </c>
      <c r="E689" s="21">
        <f>ROUND(MIN(B689/12,650000)*12*0.0915+MIN(B689/12,1390000)*12*(0.0504+0)+B689*0.005,0)</f>
        <v/>
      </c>
      <c r="F689" s="21">
        <f>IF(B689&lt;741000,0,IF(B689&lt;2191000,B689-740000,IF(B689&lt;2193000,1451000,IF(B689&lt;2196000,1453000,IF(B689&lt;2200000,1456000,IF(B689&lt;3600000,ROUND(ROUNDDOWN(B689/4,-3)*2.8,0)-80000,IF(B689&lt;6600000,ROUND(ROUNDDOWN(B689/4,-3)*3.2,0)-440000,IF(B689&lt;8500000,ROUNDDOWN(B689*0.9,0)-1100000,B689-1950000))))))))</f>
        <v/>
      </c>
      <c r="G689" s="21">
        <f>IF(F689&gt;23500000,NA(),IF(F689&lt;=4890000,1040000,IF(F689&lt;=6550000,670000,620000)))</f>
        <v/>
      </c>
      <c r="H689" s="21">
        <f>IF(D689&lt;=0,0,MAX(0,MIN(2000000,D689-MIN(100000,ROUNDDOWN(F689*0.05,0)))))</f>
        <v/>
      </c>
      <c r="I689" s="21">
        <f>IF(C689&lt;=2000,0,MIN(C689,ROUNDDOWN(F689*0.4,0))-2000)</f>
        <v/>
      </c>
      <c r="J689" s="21">
        <f>MAX(0,ROUNDDOWN(F689-E689-G689,-3))</f>
        <v/>
      </c>
      <c r="K689" s="21">
        <f>MAX(0,ROUNDDOWN(F689-E689-G689-H689-I689,-3))</f>
        <v/>
      </c>
      <c r="L689" s="21">
        <f>MAX(0,ROUNDDOWN(F689-E689-G689-H689,-3))</f>
        <v/>
      </c>
      <c r="M689" s="21">
        <f>IF(J689&lt;=0,0,ROUNDDOWN((J689*LOOKUP(J689,{0,1950001,3300001,6950001,9000001,18000001,40000001},{0.05,0.1,0.2,0.23,0.33,0.4,0.45})-LOOKUP(J689,{0,1950001,3300001,6950001,9000001,18000001,40000001},{0,97500,427500,636000,1536000,2796000,4796000}))*1.021,-2))</f>
        <v/>
      </c>
      <c r="N689" s="21">
        <f>IF(K689&lt;=0,0,ROUNDDOWN((K689*LOOKUP(K689,{0,1950001,3300001,6950001,9000001,18000001,40000001},{0.05,0.1,0.2,0.23,0.33,0.4,0.45})-LOOKUP(K689,{0,1950001,3300001,6950001,9000001,18000001,40000001},{0,97500,427500,636000,1536000,2796000,4796000}))*1.021,-2))</f>
        <v/>
      </c>
      <c r="O689" s="21">
        <f>IF(L689&lt;=0,0,ROUNDDOWN((L689*LOOKUP(L689,{0,1950001,3300001,6950001,9000001,18000001,40000001},{0.05,0.1,0.2,0.23,0.33,0.4,0.45})-LOOKUP(L689,{0,1950001,3300001,6950001,9000001,18000001,40000001},{0,97500,427500,636000,1536000,2796000,4796000}))*1.021,-2))</f>
        <v/>
      </c>
      <c r="P689" s="21">
        <f>MAX(0,ROUNDDOWN(F689-E689-430000,-3))</f>
        <v/>
      </c>
      <c r="Q689" s="21">
        <f>MAX(0,ROUNDDOWN(F689-E689-430000-H689,-3))</f>
        <v/>
      </c>
      <c r="R689" s="21">
        <f>IF(F689&lt;=450000,0,MAX(0,P689*0.06-MIN(50000,P689)*0.03))</f>
        <v/>
      </c>
      <c r="S689" s="21">
        <f>IF(F689&lt;=450000,0,MAX(0,P689*0.04-MIN(50000,P689)*0.02))</f>
        <v/>
      </c>
      <c r="T689" s="21">
        <f>IF(F689&lt;=450000,0,MAX(0,Q689*0.06-MIN(50000,Q689)*0.03))</f>
        <v/>
      </c>
      <c r="U689" s="21">
        <f>IF(F689&lt;=450000,0,MAX(0,Q689*0.04-MIN(50000,Q689)*0.02))</f>
        <v/>
      </c>
      <c r="V689" s="21">
        <f>50000+MAX(0,G689-480000)</f>
        <v/>
      </c>
      <c r="W689" s="21">
        <f>P689-V689</f>
        <v/>
      </c>
      <c r="X689" s="21">
        <f>Q689-V689</f>
        <v/>
      </c>
      <c r="Y689" s="22">
        <f>IF(W689&lt;0,0.9,LOOKUP(W689,{0,1950001,3300001,6950001,9000001,18000001,40000001},{0.84895,0.7979,0.6958,0.66517,0.56307,0.4916,0.44055}))</f>
        <v/>
      </c>
      <c r="Z689" s="22">
        <f>IF(X689&lt;0,0.9,LOOKUP(X689,{0,1950001,3300001,6950001,9000001,18000001,40000001},{0.84895,0.7979,0.6958,0.66517,0.56307,0.4916,0.44055}))</f>
        <v/>
      </c>
      <c r="AA689" s="22">
        <f>IF(W689&lt;0,0,CHOOSE(MATCH(W689,{0,1950001,3300001,6950001,9000001},1),5.105/84.895,10.21/79.79,20.42/69.58,23.483/66.517,33.693/56.307))</f>
        <v/>
      </c>
      <c r="AB689" s="21">
        <f>IF(C689&lt;=2000,0,(MIN(C689,ROUNDDOWN(F689*0.3,0))-2000)*0.1)</f>
        <v/>
      </c>
      <c r="AC689" s="21">
        <f>IF(C689&lt;=2000,0,MIN((C689-2000)*Y689,(R689+S689)*0.2))</f>
        <v/>
      </c>
      <c r="AD689" s="21">
        <f>IF(C689&lt;=2000,0,MIN((C689-2000)*Z689,(T689+U689)*0.2))</f>
        <v/>
      </c>
      <c r="AE689" s="21">
        <f>AC689*AA689</f>
        <v/>
      </c>
      <c r="AF689" s="21">
        <f>ROUNDDOWN(R689,-2)+ROUNDDOWN(S689,-2)</f>
        <v/>
      </c>
      <c r="AG689" s="21">
        <f>ROUNDDOWN(MAX(0,R689-(AB689+AC689+AE689)*0.6),-2)+ROUNDDOWN(MAX(0,S689-(AB689+AC689+AE689)*0.4),-2)</f>
        <v/>
      </c>
      <c r="AH689" s="21">
        <f>ROUNDDOWN(MAX(0,T689-(AB689+AD689)*0.6),-2)+ROUNDDOWN(MAX(0,U689-(AB689+AD689)*0.4),-2)</f>
        <v/>
      </c>
      <c r="AI689" s="21">
        <f>ROUNDDOWN(T689,-2)+ROUNDDOWN(U689,-2)</f>
        <v/>
      </c>
      <c r="AJ689" s="21">
        <f>M689+AF689</f>
        <v/>
      </c>
      <c r="AK689" s="21">
        <f>M689+AG689</f>
        <v/>
      </c>
      <c r="AL689" s="21">
        <f>N689+AH689</f>
        <v/>
      </c>
      <c r="AM689" s="21">
        <f>O689+AI689</f>
        <v/>
      </c>
      <c r="AN689" s="21">
        <f>N689+AI689</f>
        <v/>
      </c>
      <c r="AO689" s="21">
        <f>ROUNDDOWN((R689+S689)*0.2/Y689+2000,0)</f>
        <v/>
      </c>
      <c r="AP689" s="21">
        <f>ROUNDDOWN((T689+U689)*0.2/Z689+2000,0)</f>
        <v/>
      </c>
      <c r="AQ689" s="21">
        <f>AL689-AK689</f>
        <v/>
      </c>
      <c r="AR689" s="21">
        <f>AM689-AK689</f>
        <v/>
      </c>
      <c r="AS689" s="21">
        <f>AM689-AL689</f>
        <v/>
      </c>
      <c r="AT689" s="21">
        <f>AK689+C689-AJ689</f>
        <v/>
      </c>
      <c r="AU689" s="21">
        <f>AL689+C689-AM689</f>
        <v/>
      </c>
      <c r="AV689" s="21">
        <f>AN689+C689-AM689</f>
        <v/>
      </c>
    </row>
    <row r="690">
      <c r="A690" t="inlineStr">
        <is>
          <t>医療費の境目</t>
        </is>
      </c>
      <c r="B690" s="21">
        <f>'3_医療費の境目'!$B$3</f>
        <v/>
      </c>
      <c r="C690" s="21">
        <f>IF('3_医療費の境目'!$B$4="",AO690,'3_医療費の境目'!$B$4)</f>
        <v/>
      </c>
      <c r="D690" s="21">
        <f>'3_医療費の境目'!D690</f>
        <v/>
      </c>
      <c r="E690" s="21">
        <f>ROUND(MIN(B690/12,650000)*12*0.0915+MIN(B690/12,1390000)*12*(0.0504+0)+B690*0.005,0)</f>
        <v/>
      </c>
      <c r="F690" s="21">
        <f>IF(B690&lt;741000,0,IF(B690&lt;2191000,B690-740000,IF(B690&lt;2193000,1451000,IF(B690&lt;2196000,1453000,IF(B690&lt;2200000,1456000,IF(B690&lt;3600000,ROUND(ROUNDDOWN(B690/4,-3)*2.8,0)-80000,IF(B690&lt;6600000,ROUND(ROUNDDOWN(B690/4,-3)*3.2,0)-440000,IF(B690&lt;8500000,ROUNDDOWN(B690*0.9,0)-1100000,B690-1950000))))))))</f>
        <v/>
      </c>
      <c r="G690" s="21">
        <f>IF(F690&gt;23500000,NA(),IF(F690&lt;=4890000,1040000,IF(F690&lt;=6550000,670000,620000)))</f>
        <v/>
      </c>
      <c r="H690" s="21">
        <f>IF(D690&lt;=0,0,MAX(0,MIN(2000000,D690-MIN(100000,ROUNDDOWN(F690*0.05,0)))))</f>
        <v/>
      </c>
      <c r="I690" s="21">
        <f>IF(C690&lt;=2000,0,MIN(C690,ROUNDDOWN(F690*0.4,0))-2000)</f>
        <v/>
      </c>
      <c r="J690" s="21">
        <f>MAX(0,ROUNDDOWN(F690-E690-G690,-3))</f>
        <v/>
      </c>
      <c r="K690" s="21">
        <f>MAX(0,ROUNDDOWN(F690-E690-G690-H690-I690,-3))</f>
        <v/>
      </c>
      <c r="L690" s="21">
        <f>MAX(0,ROUNDDOWN(F690-E690-G690-H690,-3))</f>
        <v/>
      </c>
      <c r="M690" s="21">
        <f>IF(J690&lt;=0,0,ROUNDDOWN((J690*LOOKUP(J690,{0,1950001,3300001,6950001,9000001,18000001,40000001},{0.05,0.1,0.2,0.23,0.33,0.4,0.45})-LOOKUP(J690,{0,1950001,3300001,6950001,9000001,18000001,40000001},{0,97500,427500,636000,1536000,2796000,4796000}))*1.021,-2))</f>
        <v/>
      </c>
      <c r="N690" s="21">
        <f>IF(K690&lt;=0,0,ROUNDDOWN((K690*LOOKUP(K690,{0,1950001,3300001,6950001,9000001,18000001,40000001},{0.05,0.1,0.2,0.23,0.33,0.4,0.45})-LOOKUP(K690,{0,1950001,3300001,6950001,9000001,18000001,40000001},{0,97500,427500,636000,1536000,2796000,4796000}))*1.021,-2))</f>
        <v/>
      </c>
      <c r="O690" s="21">
        <f>IF(L690&lt;=0,0,ROUNDDOWN((L690*LOOKUP(L690,{0,1950001,3300001,6950001,9000001,18000001,40000001},{0.05,0.1,0.2,0.23,0.33,0.4,0.45})-LOOKUP(L690,{0,1950001,3300001,6950001,9000001,18000001,40000001},{0,97500,427500,636000,1536000,2796000,4796000}))*1.021,-2))</f>
        <v/>
      </c>
      <c r="P690" s="21">
        <f>MAX(0,ROUNDDOWN(F690-E690-430000,-3))</f>
        <v/>
      </c>
      <c r="Q690" s="21">
        <f>MAX(0,ROUNDDOWN(F690-E690-430000-H690,-3))</f>
        <v/>
      </c>
      <c r="R690" s="21">
        <f>IF(F690&lt;=450000,0,MAX(0,P690*0.06-MIN(50000,P690)*0.03))</f>
        <v/>
      </c>
      <c r="S690" s="21">
        <f>IF(F690&lt;=450000,0,MAX(0,P690*0.04-MIN(50000,P690)*0.02))</f>
        <v/>
      </c>
      <c r="T690" s="21">
        <f>IF(F690&lt;=450000,0,MAX(0,Q690*0.06-MIN(50000,Q690)*0.03))</f>
        <v/>
      </c>
      <c r="U690" s="21">
        <f>IF(F690&lt;=450000,0,MAX(0,Q690*0.04-MIN(50000,Q690)*0.02))</f>
        <v/>
      </c>
      <c r="V690" s="21">
        <f>50000+MAX(0,G690-480000)</f>
        <v/>
      </c>
      <c r="W690" s="21">
        <f>P690-V690</f>
        <v/>
      </c>
      <c r="X690" s="21">
        <f>Q690-V690</f>
        <v/>
      </c>
      <c r="Y690" s="22">
        <f>IF(W690&lt;0,0.9,LOOKUP(W690,{0,1950001,3300001,6950001,9000001,18000001,40000001},{0.84895,0.7979,0.6958,0.66517,0.56307,0.4916,0.44055}))</f>
        <v/>
      </c>
      <c r="Z690" s="22">
        <f>IF(X690&lt;0,0.9,LOOKUP(X690,{0,1950001,3300001,6950001,9000001,18000001,40000001},{0.84895,0.7979,0.6958,0.66517,0.56307,0.4916,0.44055}))</f>
        <v/>
      </c>
      <c r="AA690" s="22">
        <f>IF(W690&lt;0,0,CHOOSE(MATCH(W690,{0,1950001,3300001,6950001,9000001},1),5.105/84.895,10.21/79.79,20.42/69.58,23.483/66.517,33.693/56.307))</f>
        <v/>
      </c>
      <c r="AB690" s="21">
        <f>IF(C690&lt;=2000,0,(MIN(C690,ROUNDDOWN(F690*0.3,0))-2000)*0.1)</f>
        <v/>
      </c>
      <c r="AC690" s="21">
        <f>IF(C690&lt;=2000,0,MIN((C690-2000)*Y690,(R690+S690)*0.2))</f>
        <v/>
      </c>
      <c r="AD690" s="21">
        <f>IF(C690&lt;=2000,0,MIN((C690-2000)*Z690,(T690+U690)*0.2))</f>
        <v/>
      </c>
      <c r="AE690" s="21">
        <f>AC690*AA690</f>
        <v/>
      </c>
      <c r="AF690" s="21">
        <f>ROUNDDOWN(R690,-2)+ROUNDDOWN(S690,-2)</f>
        <v/>
      </c>
      <c r="AG690" s="21">
        <f>ROUNDDOWN(MAX(0,R690-(AB690+AC690+AE690)*0.6),-2)+ROUNDDOWN(MAX(0,S690-(AB690+AC690+AE690)*0.4),-2)</f>
        <v/>
      </c>
      <c r="AH690" s="21">
        <f>ROUNDDOWN(MAX(0,T690-(AB690+AD690)*0.6),-2)+ROUNDDOWN(MAX(0,U690-(AB690+AD690)*0.4),-2)</f>
        <v/>
      </c>
      <c r="AI690" s="21">
        <f>ROUNDDOWN(T690,-2)+ROUNDDOWN(U690,-2)</f>
        <v/>
      </c>
      <c r="AJ690" s="21">
        <f>M690+AF690</f>
        <v/>
      </c>
      <c r="AK690" s="21">
        <f>M690+AG690</f>
        <v/>
      </c>
      <c r="AL690" s="21">
        <f>N690+AH690</f>
        <v/>
      </c>
      <c r="AM690" s="21">
        <f>O690+AI690</f>
        <v/>
      </c>
      <c r="AN690" s="21">
        <f>N690+AI690</f>
        <v/>
      </c>
      <c r="AO690" s="21">
        <f>ROUNDDOWN((R690+S690)*0.2/Y690+2000,0)</f>
        <v/>
      </c>
      <c r="AP690" s="21">
        <f>ROUNDDOWN((T690+U690)*0.2/Z690+2000,0)</f>
        <v/>
      </c>
      <c r="AQ690" s="21">
        <f>AL690-AK690</f>
        <v/>
      </c>
      <c r="AR690" s="21">
        <f>AM690-AK690</f>
        <v/>
      </c>
      <c r="AS690" s="21">
        <f>AM690-AL690</f>
        <v/>
      </c>
      <c r="AT690" s="21">
        <f>AK690+C690-AJ690</f>
        <v/>
      </c>
      <c r="AU690" s="21">
        <f>AL690+C690-AM690</f>
        <v/>
      </c>
      <c r="AV690" s="21">
        <f>AN690+C690-AM690</f>
        <v/>
      </c>
    </row>
    <row r="691">
      <c r="A691" t="inlineStr">
        <is>
          <t>医療費の境目</t>
        </is>
      </c>
      <c r="B691" s="21">
        <f>'3_医療費の境目'!$B$3</f>
        <v/>
      </c>
      <c r="C691" s="21">
        <f>IF('3_医療費の境目'!$B$4="",AO691,'3_医療費の境目'!$B$4)</f>
        <v/>
      </c>
      <c r="D691" s="21">
        <f>'3_医療費の境目'!D691</f>
        <v/>
      </c>
      <c r="E691" s="21">
        <f>ROUND(MIN(B691/12,650000)*12*0.0915+MIN(B691/12,1390000)*12*(0.0504+0)+B691*0.005,0)</f>
        <v/>
      </c>
      <c r="F691" s="21">
        <f>IF(B691&lt;741000,0,IF(B691&lt;2191000,B691-740000,IF(B691&lt;2193000,1451000,IF(B691&lt;2196000,1453000,IF(B691&lt;2200000,1456000,IF(B691&lt;3600000,ROUND(ROUNDDOWN(B691/4,-3)*2.8,0)-80000,IF(B691&lt;6600000,ROUND(ROUNDDOWN(B691/4,-3)*3.2,0)-440000,IF(B691&lt;8500000,ROUNDDOWN(B691*0.9,0)-1100000,B691-1950000))))))))</f>
        <v/>
      </c>
      <c r="G691" s="21">
        <f>IF(F691&gt;23500000,NA(),IF(F691&lt;=4890000,1040000,IF(F691&lt;=6550000,670000,620000)))</f>
        <v/>
      </c>
      <c r="H691" s="21">
        <f>IF(D691&lt;=0,0,MAX(0,MIN(2000000,D691-MIN(100000,ROUNDDOWN(F691*0.05,0)))))</f>
        <v/>
      </c>
      <c r="I691" s="21">
        <f>IF(C691&lt;=2000,0,MIN(C691,ROUNDDOWN(F691*0.4,0))-2000)</f>
        <v/>
      </c>
      <c r="J691" s="21">
        <f>MAX(0,ROUNDDOWN(F691-E691-G691,-3))</f>
        <v/>
      </c>
      <c r="K691" s="21">
        <f>MAX(0,ROUNDDOWN(F691-E691-G691-H691-I691,-3))</f>
        <v/>
      </c>
      <c r="L691" s="21">
        <f>MAX(0,ROUNDDOWN(F691-E691-G691-H691,-3))</f>
        <v/>
      </c>
      <c r="M691" s="21">
        <f>IF(J691&lt;=0,0,ROUNDDOWN((J691*LOOKUP(J691,{0,1950001,3300001,6950001,9000001,18000001,40000001},{0.05,0.1,0.2,0.23,0.33,0.4,0.45})-LOOKUP(J691,{0,1950001,3300001,6950001,9000001,18000001,40000001},{0,97500,427500,636000,1536000,2796000,4796000}))*1.021,-2))</f>
        <v/>
      </c>
      <c r="N691" s="21">
        <f>IF(K691&lt;=0,0,ROUNDDOWN((K691*LOOKUP(K691,{0,1950001,3300001,6950001,9000001,18000001,40000001},{0.05,0.1,0.2,0.23,0.33,0.4,0.45})-LOOKUP(K691,{0,1950001,3300001,6950001,9000001,18000001,40000001},{0,97500,427500,636000,1536000,2796000,4796000}))*1.021,-2))</f>
        <v/>
      </c>
      <c r="O691" s="21">
        <f>IF(L691&lt;=0,0,ROUNDDOWN((L691*LOOKUP(L691,{0,1950001,3300001,6950001,9000001,18000001,40000001},{0.05,0.1,0.2,0.23,0.33,0.4,0.45})-LOOKUP(L691,{0,1950001,3300001,6950001,9000001,18000001,40000001},{0,97500,427500,636000,1536000,2796000,4796000}))*1.021,-2))</f>
        <v/>
      </c>
      <c r="P691" s="21">
        <f>MAX(0,ROUNDDOWN(F691-E691-430000,-3))</f>
        <v/>
      </c>
      <c r="Q691" s="21">
        <f>MAX(0,ROUNDDOWN(F691-E691-430000-H691,-3))</f>
        <v/>
      </c>
      <c r="R691" s="21">
        <f>IF(F691&lt;=450000,0,MAX(0,P691*0.06-MIN(50000,P691)*0.03))</f>
        <v/>
      </c>
      <c r="S691" s="21">
        <f>IF(F691&lt;=450000,0,MAX(0,P691*0.04-MIN(50000,P691)*0.02))</f>
        <v/>
      </c>
      <c r="T691" s="21">
        <f>IF(F691&lt;=450000,0,MAX(0,Q691*0.06-MIN(50000,Q691)*0.03))</f>
        <v/>
      </c>
      <c r="U691" s="21">
        <f>IF(F691&lt;=450000,0,MAX(0,Q691*0.04-MIN(50000,Q691)*0.02))</f>
        <v/>
      </c>
      <c r="V691" s="21">
        <f>50000+MAX(0,G691-480000)</f>
        <v/>
      </c>
      <c r="W691" s="21">
        <f>P691-V691</f>
        <v/>
      </c>
      <c r="X691" s="21">
        <f>Q691-V691</f>
        <v/>
      </c>
      <c r="Y691" s="22">
        <f>IF(W691&lt;0,0.9,LOOKUP(W691,{0,1950001,3300001,6950001,9000001,18000001,40000001},{0.84895,0.7979,0.6958,0.66517,0.56307,0.4916,0.44055}))</f>
        <v/>
      </c>
      <c r="Z691" s="22">
        <f>IF(X691&lt;0,0.9,LOOKUP(X691,{0,1950001,3300001,6950001,9000001,18000001,40000001},{0.84895,0.7979,0.6958,0.66517,0.56307,0.4916,0.44055}))</f>
        <v/>
      </c>
      <c r="AA691" s="22">
        <f>IF(W691&lt;0,0,CHOOSE(MATCH(W691,{0,1950001,3300001,6950001,9000001},1),5.105/84.895,10.21/79.79,20.42/69.58,23.483/66.517,33.693/56.307))</f>
        <v/>
      </c>
      <c r="AB691" s="21">
        <f>IF(C691&lt;=2000,0,(MIN(C691,ROUNDDOWN(F691*0.3,0))-2000)*0.1)</f>
        <v/>
      </c>
      <c r="AC691" s="21">
        <f>IF(C691&lt;=2000,0,MIN((C691-2000)*Y691,(R691+S691)*0.2))</f>
        <v/>
      </c>
      <c r="AD691" s="21">
        <f>IF(C691&lt;=2000,0,MIN((C691-2000)*Z691,(T691+U691)*0.2))</f>
        <v/>
      </c>
      <c r="AE691" s="21">
        <f>AC691*AA691</f>
        <v/>
      </c>
      <c r="AF691" s="21">
        <f>ROUNDDOWN(R691,-2)+ROUNDDOWN(S691,-2)</f>
        <v/>
      </c>
      <c r="AG691" s="21">
        <f>ROUNDDOWN(MAX(0,R691-(AB691+AC691+AE691)*0.6),-2)+ROUNDDOWN(MAX(0,S691-(AB691+AC691+AE691)*0.4),-2)</f>
        <v/>
      </c>
      <c r="AH691" s="21">
        <f>ROUNDDOWN(MAX(0,T691-(AB691+AD691)*0.6),-2)+ROUNDDOWN(MAX(0,U691-(AB691+AD691)*0.4),-2)</f>
        <v/>
      </c>
      <c r="AI691" s="21">
        <f>ROUNDDOWN(T691,-2)+ROUNDDOWN(U691,-2)</f>
        <v/>
      </c>
      <c r="AJ691" s="21">
        <f>M691+AF691</f>
        <v/>
      </c>
      <c r="AK691" s="21">
        <f>M691+AG691</f>
        <v/>
      </c>
      <c r="AL691" s="21">
        <f>N691+AH691</f>
        <v/>
      </c>
      <c r="AM691" s="21">
        <f>O691+AI691</f>
        <v/>
      </c>
      <c r="AN691" s="21">
        <f>N691+AI691</f>
        <v/>
      </c>
      <c r="AO691" s="21">
        <f>ROUNDDOWN((R691+S691)*0.2/Y691+2000,0)</f>
        <v/>
      </c>
      <c r="AP691" s="21">
        <f>ROUNDDOWN((T691+U691)*0.2/Z691+2000,0)</f>
        <v/>
      </c>
      <c r="AQ691" s="21">
        <f>AL691-AK691</f>
        <v/>
      </c>
      <c r="AR691" s="21">
        <f>AM691-AK691</f>
        <v/>
      </c>
      <c r="AS691" s="21">
        <f>AM691-AL691</f>
        <v/>
      </c>
      <c r="AT691" s="21">
        <f>AK691+C691-AJ691</f>
        <v/>
      </c>
      <c r="AU691" s="21">
        <f>AL691+C691-AM691</f>
        <v/>
      </c>
      <c r="AV691" s="21">
        <f>AN691+C691-AM691</f>
        <v/>
      </c>
    </row>
    <row r="692">
      <c r="A692" t="inlineStr">
        <is>
          <t>医療費の境目</t>
        </is>
      </c>
      <c r="B692" s="21">
        <f>'3_医療費の境目'!$B$3</f>
        <v/>
      </c>
      <c r="C692" s="21">
        <f>IF('3_医療費の境目'!$B$4="",AO692,'3_医療費の境目'!$B$4)</f>
        <v/>
      </c>
      <c r="D692" s="21">
        <f>'3_医療費の境目'!D692</f>
        <v/>
      </c>
      <c r="E692" s="21">
        <f>ROUND(MIN(B692/12,650000)*12*0.0915+MIN(B692/12,1390000)*12*(0.0504+0)+B692*0.005,0)</f>
        <v/>
      </c>
      <c r="F692" s="21">
        <f>IF(B692&lt;741000,0,IF(B692&lt;2191000,B692-740000,IF(B692&lt;2193000,1451000,IF(B692&lt;2196000,1453000,IF(B692&lt;2200000,1456000,IF(B692&lt;3600000,ROUND(ROUNDDOWN(B692/4,-3)*2.8,0)-80000,IF(B692&lt;6600000,ROUND(ROUNDDOWN(B692/4,-3)*3.2,0)-440000,IF(B692&lt;8500000,ROUNDDOWN(B692*0.9,0)-1100000,B692-1950000))))))))</f>
        <v/>
      </c>
      <c r="G692" s="21">
        <f>IF(F692&gt;23500000,NA(),IF(F692&lt;=4890000,1040000,IF(F692&lt;=6550000,670000,620000)))</f>
        <v/>
      </c>
      <c r="H692" s="21">
        <f>IF(D692&lt;=0,0,MAX(0,MIN(2000000,D692-MIN(100000,ROUNDDOWN(F692*0.05,0)))))</f>
        <v/>
      </c>
      <c r="I692" s="21">
        <f>IF(C692&lt;=2000,0,MIN(C692,ROUNDDOWN(F692*0.4,0))-2000)</f>
        <v/>
      </c>
      <c r="J692" s="21">
        <f>MAX(0,ROUNDDOWN(F692-E692-G692,-3))</f>
        <v/>
      </c>
      <c r="K692" s="21">
        <f>MAX(0,ROUNDDOWN(F692-E692-G692-H692-I692,-3))</f>
        <v/>
      </c>
      <c r="L692" s="21">
        <f>MAX(0,ROUNDDOWN(F692-E692-G692-H692,-3))</f>
        <v/>
      </c>
      <c r="M692" s="21">
        <f>IF(J692&lt;=0,0,ROUNDDOWN((J692*LOOKUP(J692,{0,1950001,3300001,6950001,9000001,18000001,40000001},{0.05,0.1,0.2,0.23,0.33,0.4,0.45})-LOOKUP(J692,{0,1950001,3300001,6950001,9000001,18000001,40000001},{0,97500,427500,636000,1536000,2796000,4796000}))*1.021,-2))</f>
        <v/>
      </c>
      <c r="N692" s="21">
        <f>IF(K692&lt;=0,0,ROUNDDOWN((K692*LOOKUP(K692,{0,1950001,3300001,6950001,9000001,18000001,40000001},{0.05,0.1,0.2,0.23,0.33,0.4,0.45})-LOOKUP(K692,{0,1950001,3300001,6950001,9000001,18000001,40000001},{0,97500,427500,636000,1536000,2796000,4796000}))*1.021,-2))</f>
        <v/>
      </c>
      <c r="O692" s="21">
        <f>IF(L692&lt;=0,0,ROUNDDOWN((L692*LOOKUP(L692,{0,1950001,3300001,6950001,9000001,18000001,40000001},{0.05,0.1,0.2,0.23,0.33,0.4,0.45})-LOOKUP(L692,{0,1950001,3300001,6950001,9000001,18000001,40000001},{0,97500,427500,636000,1536000,2796000,4796000}))*1.021,-2))</f>
        <v/>
      </c>
      <c r="P692" s="21">
        <f>MAX(0,ROUNDDOWN(F692-E692-430000,-3))</f>
        <v/>
      </c>
      <c r="Q692" s="21">
        <f>MAX(0,ROUNDDOWN(F692-E692-430000-H692,-3))</f>
        <v/>
      </c>
      <c r="R692" s="21">
        <f>IF(F692&lt;=450000,0,MAX(0,P692*0.06-MIN(50000,P692)*0.03))</f>
        <v/>
      </c>
      <c r="S692" s="21">
        <f>IF(F692&lt;=450000,0,MAX(0,P692*0.04-MIN(50000,P692)*0.02))</f>
        <v/>
      </c>
      <c r="T692" s="21">
        <f>IF(F692&lt;=450000,0,MAX(0,Q692*0.06-MIN(50000,Q692)*0.03))</f>
        <v/>
      </c>
      <c r="U692" s="21">
        <f>IF(F692&lt;=450000,0,MAX(0,Q692*0.04-MIN(50000,Q692)*0.02))</f>
        <v/>
      </c>
      <c r="V692" s="21">
        <f>50000+MAX(0,G692-480000)</f>
        <v/>
      </c>
      <c r="W692" s="21">
        <f>P692-V692</f>
        <v/>
      </c>
      <c r="X692" s="21">
        <f>Q692-V692</f>
        <v/>
      </c>
      <c r="Y692" s="22">
        <f>IF(W692&lt;0,0.9,LOOKUP(W692,{0,1950001,3300001,6950001,9000001,18000001,40000001},{0.84895,0.7979,0.6958,0.66517,0.56307,0.4916,0.44055}))</f>
        <v/>
      </c>
      <c r="Z692" s="22">
        <f>IF(X692&lt;0,0.9,LOOKUP(X692,{0,1950001,3300001,6950001,9000001,18000001,40000001},{0.84895,0.7979,0.6958,0.66517,0.56307,0.4916,0.44055}))</f>
        <v/>
      </c>
      <c r="AA692" s="22">
        <f>IF(W692&lt;0,0,CHOOSE(MATCH(W692,{0,1950001,3300001,6950001,9000001},1),5.105/84.895,10.21/79.79,20.42/69.58,23.483/66.517,33.693/56.307))</f>
        <v/>
      </c>
      <c r="AB692" s="21">
        <f>IF(C692&lt;=2000,0,(MIN(C692,ROUNDDOWN(F692*0.3,0))-2000)*0.1)</f>
        <v/>
      </c>
      <c r="AC692" s="21">
        <f>IF(C692&lt;=2000,0,MIN((C692-2000)*Y692,(R692+S692)*0.2))</f>
        <v/>
      </c>
      <c r="AD692" s="21">
        <f>IF(C692&lt;=2000,0,MIN((C692-2000)*Z692,(T692+U692)*0.2))</f>
        <v/>
      </c>
      <c r="AE692" s="21">
        <f>AC692*AA692</f>
        <v/>
      </c>
      <c r="AF692" s="21">
        <f>ROUNDDOWN(R692,-2)+ROUNDDOWN(S692,-2)</f>
        <v/>
      </c>
      <c r="AG692" s="21">
        <f>ROUNDDOWN(MAX(0,R692-(AB692+AC692+AE692)*0.6),-2)+ROUNDDOWN(MAX(0,S692-(AB692+AC692+AE692)*0.4),-2)</f>
        <v/>
      </c>
      <c r="AH692" s="21">
        <f>ROUNDDOWN(MAX(0,T692-(AB692+AD692)*0.6),-2)+ROUNDDOWN(MAX(0,U692-(AB692+AD692)*0.4),-2)</f>
        <v/>
      </c>
      <c r="AI692" s="21">
        <f>ROUNDDOWN(T692,-2)+ROUNDDOWN(U692,-2)</f>
        <v/>
      </c>
      <c r="AJ692" s="21">
        <f>M692+AF692</f>
        <v/>
      </c>
      <c r="AK692" s="21">
        <f>M692+AG692</f>
        <v/>
      </c>
      <c r="AL692" s="21">
        <f>N692+AH692</f>
        <v/>
      </c>
      <c r="AM692" s="21">
        <f>O692+AI692</f>
        <v/>
      </c>
      <c r="AN692" s="21">
        <f>N692+AI692</f>
        <v/>
      </c>
      <c r="AO692" s="21">
        <f>ROUNDDOWN((R692+S692)*0.2/Y692+2000,0)</f>
        <v/>
      </c>
      <c r="AP692" s="21">
        <f>ROUNDDOWN((T692+U692)*0.2/Z692+2000,0)</f>
        <v/>
      </c>
      <c r="AQ692" s="21">
        <f>AL692-AK692</f>
        <v/>
      </c>
      <c r="AR692" s="21">
        <f>AM692-AK692</f>
        <v/>
      </c>
      <c r="AS692" s="21">
        <f>AM692-AL692</f>
        <v/>
      </c>
      <c r="AT692" s="21">
        <f>AK692+C692-AJ692</f>
        <v/>
      </c>
      <c r="AU692" s="21">
        <f>AL692+C692-AM692</f>
        <v/>
      </c>
      <c r="AV692" s="21">
        <f>AN692+C692-AM692</f>
        <v/>
      </c>
    </row>
    <row r="693">
      <c r="A693" t="inlineStr">
        <is>
          <t>医療費の境目</t>
        </is>
      </c>
      <c r="B693" s="21">
        <f>'3_医療費の境目'!$B$3</f>
        <v/>
      </c>
      <c r="C693" s="21">
        <f>IF('3_医療費の境目'!$B$4="",AO693,'3_医療費の境目'!$B$4)</f>
        <v/>
      </c>
      <c r="D693" s="21">
        <f>'3_医療費の境目'!D693</f>
        <v/>
      </c>
      <c r="E693" s="21">
        <f>ROUND(MIN(B693/12,650000)*12*0.0915+MIN(B693/12,1390000)*12*(0.0504+0)+B693*0.005,0)</f>
        <v/>
      </c>
      <c r="F693" s="21">
        <f>IF(B693&lt;741000,0,IF(B693&lt;2191000,B693-740000,IF(B693&lt;2193000,1451000,IF(B693&lt;2196000,1453000,IF(B693&lt;2200000,1456000,IF(B693&lt;3600000,ROUND(ROUNDDOWN(B693/4,-3)*2.8,0)-80000,IF(B693&lt;6600000,ROUND(ROUNDDOWN(B693/4,-3)*3.2,0)-440000,IF(B693&lt;8500000,ROUNDDOWN(B693*0.9,0)-1100000,B693-1950000))))))))</f>
        <v/>
      </c>
      <c r="G693" s="21">
        <f>IF(F693&gt;23500000,NA(),IF(F693&lt;=4890000,1040000,IF(F693&lt;=6550000,670000,620000)))</f>
        <v/>
      </c>
      <c r="H693" s="21">
        <f>IF(D693&lt;=0,0,MAX(0,MIN(2000000,D693-MIN(100000,ROUNDDOWN(F693*0.05,0)))))</f>
        <v/>
      </c>
      <c r="I693" s="21">
        <f>IF(C693&lt;=2000,0,MIN(C693,ROUNDDOWN(F693*0.4,0))-2000)</f>
        <v/>
      </c>
      <c r="J693" s="21">
        <f>MAX(0,ROUNDDOWN(F693-E693-G693,-3))</f>
        <v/>
      </c>
      <c r="K693" s="21">
        <f>MAX(0,ROUNDDOWN(F693-E693-G693-H693-I693,-3))</f>
        <v/>
      </c>
      <c r="L693" s="21">
        <f>MAX(0,ROUNDDOWN(F693-E693-G693-H693,-3))</f>
        <v/>
      </c>
      <c r="M693" s="21">
        <f>IF(J693&lt;=0,0,ROUNDDOWN((J693*LOOKUP(J693,{0,1950001,3300001,6950001,9000001,18000001,40000001},{0.05,0.1,0.2,0.23,0.33,0.4,0.45})-LOOKUP(J693,{0,1950001,3300001,6950001,9000001,18000001,40000001},{0,97500,427500,636000,1536000,2796000,4796000}))*1.021,-2))</f>
        <v/>
      </c>
      <c r="N693" s="21">
        <f>IF(K693&lt;=0,0,ROUNDDOWN((K693*LOOKUP(K693,{0,1950001,3300001,6950001,9000001,18000001,40000001},{0.05,0.1,0.2,0.23,0.33,0.4,0.45})-LOOKUP(K693,{0,1950001,3300001,6950001,9000001,18000001,40000001},{0,97500,427500,636000,1536000,2796000,4796000}))*1.021,-2))</f>
        <v/>
      </c>
      <c r="O693" s="21">
        <f>IF(L693&lt;=0,0,ROUNDDOWN((L693*LOOKUP(L693,{0,1950001,3300001,6950001,9000001,18000001,40000001},{0.05,0.1,0.2,0.23,0.33,0.4,0.45})-LOOKUP(L693,{0,1950001,3300001,6950001,9000001,18000001,40000001},{0,97500,427500,636000,1536000,2796000,4796000}))*1.021,-2))</f>
        <v/>
      </c>
      <c r="P693" s="21">
        <f>MAX(0,ROUNDDOWN(F693-E693-430000,-3))</f>
        <v/>
      </c>
      <c r="Q693" s="21">
        <f>MAX(0,ROUNDDOWN(F693-E693-430000-H693,-3))</f>
        <v/>
      </c>
      <c r="R693" s="21">
        <f>IF(F693&lt;=450000,0,MAX(0,P693*0.06-MIN(50000,P693)*0.03))</f>
        <v/>
      </c>
      <c r="S693" s="21">
        <f>IF(F693&lt;=450000,0,MAX(0,P693*0.04-MIN(50000,P693)*0.02))</f>
        <v/>
      </c>
      <c r="T693" s="21">
        <f>IF(F693&lt;=450000,0,MAX(0,Q693*0.06-MIN(50000,Q693)*0.03))</f>
        <v/>
      </c>
      <c r="U693" s="21">
        <f>IF(F693&lt;=450000,0,MAX(0,Q693*0.04-MIN(50000,Q693)*0.02))</f>
        <v/>
      </c>
      <c r="V693" s="21">
        <f>50000+MAX(0,G693-480000)</f>
        <v/>
      </c>
      <c r="W693" s="21">
        <f>P693-V693</f>
        <v/>
      </c>
      <c r="X693" s="21">
        <f>Q693-V693</f>
        <v/>
      </c>
      <c r="Y693" s="22">
        <f>IF(W693&lt;0,0.9,LOOKUP(W693,{0,1950001,3300001,6950001,9000001,18000001,40000001},{0.84895,0.7979,0.6958,0.66517,0.56307,0.4916,0.44055}))</f>
        <v/>
      </c>
      <c r="Z693" s="22">
        <f>IF(X693&lt;0,0.9,LOOKUP(X693,{0,1950001,3300001,6950001,9000001,18000001,40000001},{0.84895,0.7979,0.6958,0.66517,0.56307,0.4916,0.44055}))</f>
        <v/>
      </c>
      <c r="AA693" s="22">
        <f>IF(W693&lt;0,0,CHOOSE(MATCH(W693,{0,1950001,3300001,6950001,9000001},1),5.105/84.895,10.21/79.79,20.42/69.58,23.483/66.517,33.693/56.307))</f>
        <v/>
      </c>
      <c r="AB693" s="21">
        <f>IF(C693&lt;=2000,0,(MIN(C693,ROUNDDOWN(F693*0.3,0))-2000)*0.1)</f>
        <v/>
      </c>
      <c r="AC693" s="21">
        <f>IF(C693&lt;=2000,0,MIN((C693-2000)*Y693,(R693+S693)*0.2))</f>
        <v/>
      </c>
      <c r="AD693" s="21">
        <f>IF(C693&lt;=2000,0,MIN((C693-2000)*Z693,(T693+U693)*0.2))</f>
        <v/>
      </c>
      <c r="AE693" s="21">
        <f>AC693*AA693</f>
        <v/>
      </c>
      <c r="AF693" s="21">
        <f>ROUNDDOWN(R693,-2)+ROUNDDOWN(S693,-2)</f>
        <v/>
      </c>
      <c r="AG693" s="21">
        <f>ROUNDDOWN(MAX(0,R693-(AB693+AC693+AE693)*0.6),-2)+ROUNDDOWN(MAX(0,S693-(AB693+AC693+AE693)*0.4),-2)</f>
        <v/>
      </c>
      <c r="AH693" s="21">
        <f>ROUNDDOWN(MAX(0,T693-(AB693+AD693)*0.6),-2)+ROUNDDOWN(MAX(0,U693-(AB693+AD693)*0.4),-2)</f>
        <v/>
      </c>
      <c r="AI693" s="21">
        <f>ROUNDDOWN(T693,-2)+ROUNDDOWN(U693,-2)</f>
        <v/>
      </c>
      <c r="AJ693" s="21">
        <f>M693+AF693</f>
        <v/>
      </c>
      <c r="AK693" s="21">
        <f>M693+AG693</f>
        <v/>
      </c>
      <c r="AL693" s="21">
        <f>N693+AH693</f>
        <v/>
      </c>
      <c r="AM693" s="21">
        <f>O693+AI693</f>
        <v/>
      </c>
      <c r="AN693" s="21">
        <f>N693+AI693</f>
        <v/>
      </c>
      <c r="AO693" s="21">
        <f>ROUNDDOWN((R693+S693)*0.2/Y693+2000,0)</f>
        <v/>
      </c>
      <c r="AP693" s="21">
        <f>ROUNDDOWN((T693+U693)*0.2/Z693+2000,0)</f>
        <v/>
      </c>
      <c r="AQ693" s="21">
        <f>AL693-AK693</f>
        <v/>
      </c>
      <c r="AR693" s="21">
        <f>AM693-AK693</f>
        <v/>
      </c>
      <c r="AS693" s="21">
        <f>AM693-AL693</f>
        <v/>
      </c>
      <c r="AT693" s="21">
        <f>AK693+C693-AJ693</f>
        <v/>
      </c>
      <c r="AU693" s="21">
        <f>AL693+C693-AM693</f>
        <v/>
      </c>
      <c r="AV693" s="21">
        <f>AN693+C693-AM693</f>
        <v/>
      </c>
    </row>
    <row r="694">
      <c r="A694" t="inlineStr">
        <is>
          <t>医療費の境目</t>
        </is>
      </c>
      <c r="B694" s="21">
        <f>'3_医療費の境目'!$B$3</f>
        <v/>
      </c>
      <c r="C694" s="21">
        <f>IF('3_医療費の境目'!$B$4="",AO694,'3_医療費の境目'!$B$4)</f>
        <v/>
      </c>
      <c r="D694" s="21">
        <f>'3_医療費の境目'!D694</f>
        <v/>
      </c>
      <c r="E694" s="21">
        <f>ROUND(MIN(B694/12,650000)*12*0.0915+MIN(B694/12,1390000)*12*(0.0504+0)+B694*0.005,0)</f>
        <v/>
      </c>
      <c r="F694" s="21">
        <f>IF(B694&lt;741000,0,IF(B694&lt;2191000,B694-740000,IF(B694&lt;2193000,1451000,IF(B694&lt;2196000,1453000,IF(B694&lt;2200000,1456000,IF(B694&lt;3600000,ROUND(ROUNDDOWN(B694/4,-3)*2.8,0)-80000,IF(B694&lt;6600000,ROUND(ROUNDDOWN(B694/4,-3)*3.2,0)-440000,IF(B694&lt;8500000,ROUNDDOWN(B694*0.9,0)-1100000,B694-1950000))))))))</f>
        <v/>
      </c>
      <c r="G694" s="21">
        <f>IF(F694&gt;23500000,NA(),IF(F694&lt;=4890000,1040000,IF(F694&lt;=6550000,670000,620000)))</f>
        <v/>
      </c>
      <c r="H694" s="21">
        <f>IF(D694&lt;=0,0,MAX(0,MIN(2000000,D694-MIN(100000,ROUNDDOWN(F694*0.05,0)))))</f>
        <v/>
      </c>
      <c r="I694" s="21">
        <f>IF(C694&lt;=2000,0,MIN(C694,ROUNDDOWN(F694*0.4,0))-2000)</f>
        <v/>
      </c>
      <c r="J694" s="21">
        <f>MAX(0,ROUNDDOWN(F694-E694-G694,-3))</f>
        <v/>
      </c>
      <c r="K694" s="21">
        <f>MAX(0,ROUNDDOWN(F694-E694-G694-H694-I694,-3))</f>
        <v/>
      </c>
      <c r="L694" s="21">
        <f>MAX(0,ROUNDDOWN(F694-E694-G694-H694,-3))</f>
        <v/>
      </c>
      <c r="M694" s="21">
        <f>IF(J694&lt;=0,0,ROUNDDOWN((J694*LOOKUP(J694,{0,1950001,3300001,6950001,9000001,18000001,40000001},{0.05,0.1,0.2,0.23,0.33,0.4,0.45})-LOOKUP(J694,{0,1950001,3300001,6950001,9000001,18000001,40000001},{0,97500,427500,636000,1536000,2796000,4796000}))*1.021,-2))</f>
        <v/>
      </c>
      <c r="N694" s="21">
        <f>IF(K694&lt;=0,0,ROUNDDOWN((K694*LOOKUP(K694,{0,1950001,3300001,6950001,9000001,18000001,40000001},{0.05,0.1,0.2,0.23,0.33,0.4,0.45})-LOOKUP(K694,{0,1950001,3300001,6950001,9000001,18000001,40000001},{0,97500,427500,636000,1536000,2796000,4796000}))*1.021,-2))</f>
        <v/>
      </c>
      <c r="O694" s="21">
        <f>IF(L694&lt;=0,0,ROUNDDOWN((L694*LOOKUP(L694,{0,1950001,3300001,6950001,9000001,18000001,40000001},{0.05,0.1,0.2,0.23,0.33,0.4,0.45})-LOOKUP(L694,{0,1950001,3300001,6950001,9000001,18000001,40000001},{0,97500,427500,636000,1536000,2796000,4796000}))*1.021,-2))</f>
        <v/>
      </c>
      <c r="P694" s="21">
        <f>MAX(0,ROUNDDOWN(F694-E694-430000,-3))</f>
        <v/>
      </c>
      <c r="Q694" s="21">
        <f>MAX(0,ROUNDDOWN(F694-E694-430000-H694,-3))</f>
        <v/>
      </c>
      <c r="R694" s="21">
        <f>IF(F694&lt;=450000,0,MAX(0,P694*0.06-MIN(50000,P694)*0.03))</f>
        <v/>
      </c>
      <c r="S694" s="21">
        <f>IF(F694&lt;=450000,0,MAX(0,P694*0.04-MIN(50000,P694)*0.02))</f>
        <v/>
      </c>
      <c r="T694" s="21">
        <f>IF(F694&lt;=450000,0,MAX(0,Q694*0.06-MIN(50000,Q694)*0.03))</f>
        <v/>
      </c>
      <c r="U694" s="21">
        <f>IF(F694&lt;=450000,0,MAX(0,Q694*0.04-MIN(50000,Q694)*0.02))</f>
        <v/>
      </c>
      <c r="V694" s="21">
        <f>50000+MAX(0,G694-480000)</f>
        <v/>
      </c>
      <c r="W694" s="21">
        <f>P694-V694</f>
        <v/>
      </c>
      <c r="X694" s="21">
        <f>Q694-V694</f>
        <v/>
      </c>
      <c r="Y694" s="22">
        <f>IF(W694&lt;0,0.9,LOOKUP(W694,{0,1950001,3300001,6950001,9000001,18000001,40000001},{0.84895,0.7979,0.6958,0.66517,0.56307,0.4916,0.44055}))</f>
        <v/>
      </c>
      <c r="Z694" s="22">
        <f>IF(X694&lt;0,0.9,LOOKUP(X694,{0,1950001,3300001,6950001,9000001,18000001,40000001},{0.84895,0.7979,0.6958,0.66517,0.56307,0.4916,0.44055}))</f>
        <v/>
      </c>
      <c r="AA694" s="22">
        <f>IF(W694&lt;0,0,CHOOSE(MATCH(W694,{0,1950001,3300001,6950001,9000001},1),5.105/84.895,10.21/79.79,20.42/69.58,23.483/66.517,33.693/56.307))</f>
        <v/>
      </c>
      <c r="AB694" s="21">
        <f>IF(C694&lt;=2000,0,(MIN(C694,ROUNDDOWN(F694*0.3,0))-2000)*0.1)</f>
        <v/>
      </c>
      <c r="AC694" s="21">
        <f>IF(C694&lt;=2000,0,MIN((C694-2000)*Y694,(R694+S694)*0.2))</f>
        <v/>
      </c>
      <c r="AD694" s="21">
        <f>IF(C694&lt;=2000,0,MIN((C694-2000)*Z694,(T694+U694)*0.2))</f>
        <v/>
      </c>
      <c r="AE694" s="21">
        <f>AC694*AA694</f>
        <v/>
      </c>
      <c r="AF694" s="21">
        <f>ROUNDDOWN(R694,-2)+ROUNDDOWN(S694,-2)</f>
        <v/>
      </c>
      <c r="AG694" s="21">
        <f>ROUNDDOWN(MAX(0,R694-(AB694+AC694+AE694)*0.6),-2)+ROUNDDOWN(MAX(0,S694-(AB694+AC694+AE694)*0.4),-2)</f>
        <v/>
      </c>
      <c r="AH694" s="21">
        <f>ROUNDDOWN(MAX(0,T694-(AB694+AD694)*0.6),-2)+ROUNDDOWN(MAX(0,U694-(AB694+AD694)*0.4),-2)</f>
        <v/>
      </c>
      <c r="AI694" s="21">
        <f>ROUNDDOWN(T694,-2)+ROUNDDOWN(U694,-2)</f>
        <v/>
      </c>
      <c r="AJ694" s="21">
        <f>M694+AF694</f>
        <v/>
      </c>
      <c r="AK694" s="21">
        <f>M694+AG694</f>
        <v/>
      </c>
      <c r="AL694" s="21">
        <f>N694+AH694</f>
        <v/>
      </c>
      <c r="AM694" s="21">
        <f>O694+AI694</f>
        <v/>
      </c>
      <c r="AN694" s="21">
        <f>N694+AI694</f>
        <v/>
      </c>
      <c r="AO694" s="21">
        <f>ROUNDDOWN((R694+S694)*0.2/Y694+2000,0)</f>
        <v/>
      </c>
      <c r="AP694" s="21">
        <f>ROUNDDOWN((T694+U694)*0.2/Z694+2000,0)</f>
        <v/>
      </c>
      <c r="AQ694" s="21">
        <f>AL694-AK694</f>
        <v/>
      </c>
      <c r="AR694" s="21">
        <f>AM694-AK694</f>
        <v/>
      </c>
      <c r="AS694" s="21">
        <f>AM694-AL694</f>
        <v/>
      </c>
      <c r="AT694" s="21">
        <f>AK694+C694-AJ694</f>
        <v/>
      </c>
      <c r="AU694" s="21">
        <f>AL694+C694-AM694</f>
        <v/>
      </c>
      <c r="AV694" s="21">
        <f>AN694+C694-AM694</f>
        <v/>
      </c>
    </row>
    <row r="695">
      <c r="A695" t="inlineStr">
        <is>
          <t>医療費の境目</t>
        </is>
      </c>
      <c r="B695" s="21">
        <f>'3_医療費の境目'!$B$3</f>
        <v/>
      </c>
      <c r="C695" s="21">
        <f>IF('3_医療費の境目'!$B$4="",AO695,'3_医療費の境目'!$B$4)</f>
        <v/>
      </c>
      <c r="D695" s="21">
        <f>'3_医療費の境目'!D695</f>
        <v/>
      </c>
      <c r="E695" s="21">
        <f>ROUND(MIN(B695/12,650000)*12*0.0915+MIN(B695/12,1390000)*12*(0.0504+0)+B695*0.005,0)</f>
        <v/>
      </c>
      <c r="F695" s="21">
        <f>IF(B695&lt;741000,0,IF(B695&lt;2191000,B695-740000,IF(B695&lt;2193000,1451000,IF(B695&lt;2196000,1453000,IF(B695&lt;2200000,1456000,IF(B695&lt;3600000,ROUND(ROUNDDOWN(B695/4,-3)*2.8,0)-80000,IF(B695&lt;6600000,ROUND(ROUNDDOWN(B695/4,-3)*3.2,0)-440000,IF(B695&lt;8500000,ROUNDDOWN(B695*0.9,0)-1100000,B695-1950000))))))))</f>
        <v/>
      </c>
      <c r="G695" s="21">
        <f>IF(F695&gt;23500000,NA(),IF(F695&lt;=4890000,1040000,IF(F695&lt;=6550000,670000,620000)))</f>
        <v/>
      </c>
      <c r="H695" s="21">
        <f>IF(D695&lt;=0,0,MAX(0,MIN(2000000,D695-MIN(100000,ROUNDDOWN(F695*0.05,0)))))</f>
        <v/>
      </c>
      <c r="I695" s="21">
        <f>IF(C695&lt;=2000,0,MIN(C695,ROUNDDOWN(F695*0.4,0))-2000)</f>
        <v/>
      </c>
      <c r="J695" s="21">
        <f>MAX(0,ROUNDDOWN(F695-E695-G695,-3))</f>
        <v/>
      </c>
      <c r="K695" s="21">
        <f>MAX(0,ROUNDDOWN(F695-E695-G695-H695-I695,-3))</f>
        <v/>
      </c>
      <c r="L695" s="21">
        <f>MAX(0,ROUNDDOWN(F695-E695-G695-H695,-3))</f>
        <v/>
      </c>
      <c r="M695" s="21">
        <f>IF(J695&lt;=0,0,ROUNDDOWN((J695*LOOKUP(J695,{0,1950001,3300001,6950001,9000001,18000001,40000001},{0.05,0.1,0.2,0.23,0.33,0.4,0.45})-LOOKUP(J695,{0,1950001,3300001,6950001,9000001,18000001,40000001},{0,97500,427500,636000,1536000,2796000,4796000}))*1.021,-2))</f>
        <v/>
      </c>
      <c r="N695" s="21">
        <f>IF(K695&lt;=0,0,ROUNDDOWN((K695*LOOKUP(K695,{0,1950001,3300001,6950001,9000001,18000001,40000001},{0.05,0.1,0.2,0.23,0.33,0.4,0.45})-LOOKUP(K695,{0,1950001,3300001,6950001,9000001,18000001,40000001},{0,97500,427500,636000,1536000,2796000,4796000}))*1.021,-2))</f>
        <v/>
      </c>
      <c r="O695" s="21">
        <f>IF(L695&lt;=0,0,ROUNDDOWN((L695*LOOKUP(L695,{0,1950001,3300001,6950001,9000001,18000001,40000001},{0.05,0.1,0.2,0.23,0.33,0.4,0.45})-LOOKUP(L695,{0,1950001,3300001,6950001,9000001,18000001,40000001},{0,97500,427500,636000,1536000,2796000,4796000}))*1.021,-2))</f>
        <v/>
      </c>
      <c r="P695" s="21">
        <f>MAX(0,ROUNDDOWN(F695-E695-430000,-3))</f>
        <v/>
      </c>
      <c r="Q695" s="21">
        <f>MAX(0,ROUNDDOWN(F695-E695-430000-H695,-3))</f>
        <v/>
      </c>
      <c r="R695" s="21">
        <f>IF(F695&lt;=450000,0,MAX(0,P695*0.06-MIN(50000,P695)*0.03))</f>
        <v/>
      </c>
      <c r="S695" s="21">
        <f>IF(F695&lt;=450000,0,MAX(0,P695*0.04-MIN(50000,P695)*0.02))</f>
        <v/>
      </c>
      <c r="T695" s="21">
        <f>IF(F695&lt;=450000,0,MAX(0,Q695*0.06-MIN(50000,Q695)*0.03))</f>
        <v/>
      </c>
      <c r="U695" s="21">
        <f>IF(F695&lt;=450000,0,MAX(0,Q695*0.04-MIN(50000,Q695)*0.02))</f>
        <v/>
      </c>
      <c r="V695" s="21">
        <f>50000+MAX(0,G695-480000)</f>
        <v/>
      </c>
      <c r="W695" s="21">
        <f>P695-V695</f>
        <v/>
      </c>
      <c r="X695" s="21">
        <f>Q695-V695</f>
        <v/>
      </c>
      <c r="Y695" s="22">
        <f>IF(W695&lt;0,0.9,LOOKUP(W695,{0,1950001,3300001,6950001,9000001,18000001,40000001},{0.84895,0.7979,0.6958,0.66517,0.56307,0.4916,0.44055}))</f>
        <v/>
      </c>
      <c r="Z695" s="22">
        <f>IF(X695&lt;0,0.9,LOOKUP(X695,{0,1950001,3300001,6950001,9000001,18000001,40000001},{0.84895,0.7979,0.6958,0.66517,0.56307,0.4916,0.44055}))</f>
        <v/>
      </c>
      <c r="AA695" s="22">
        <f>IF(W695&lt;0,0,CHOOSE(MATCH(W695,{0,1950001,3300001,6950001,9000001},1),5.105/84.895,10.21/79.79,20.42/69.58,23.483/66.517,33.693/56.307))</f>
        <v/>
      </c>
      <c r="AB695" s="21">
        <f>IF(C695&lt;=2000,0,(MIN(C695,ROUNDDOWN(F695*0.3,0))-2000)*0.1)</f>
        <v/>
      </c>
      <c r="AC695" s="21">
        <f>IF(C695&lt;=2000,0,MIN((C695-2000)*Y695,(R695+S695)*0.2))</f>
        <v/>
      </c>
      <c r="AD695" s="21">
        <f>IF(C695&lt;=2000,0,MIN((C695-2000)*Z695,(T695+U695)*0.2))</f>
        <v/>
      </c>
      <c r="AE695" s="21">
        <f>AC695*AA695</f>
        <v/>
      </c>
      <c r="AF695" s="21">
        <f>ROUNDDOWN(R695,-2)+ROUNDDOWN(S695,-2)</f>
        <v/>
      </c>
      <c r="AG695" s="21">
        <f>ROUNDDOWN(MAX(0,R695-(AB695+AC695+AE695)*0.6),-2)+ROUNDDOWN(MAX(0,S695-(AB695+AC695+AE695)*0.4),-2)</f>
        <v/>
      </c>
      <c r="AH695" s="21">
        <f>ROUNDDOWN(MAX(0,T695-(AB695+AD695)*0.6),-2)+ROUNDDOWN(MAX(0,U695-(AB695+AD695)*0.4),-2)</f>
        <v/>
      </c>
      <c r="AI695" s="21">
        <f>ROUNDDOWN(T695,-2)+ROUNDDOWN(U695,-2)</f>
        <v/>
      </c>
      <c r="AJ695" s="21">
        <f>M695+AF695</f>
        <v/>
      </c>
      <c r="AK695" s="21">
        <f>M695+AG695</f>
        <v/>
      </c>
      <c r="AL695" s="21">
        <f>N695+AH695</f>
        <v/>
      </c>
      <c r="AM695" s="21">
        <f>O695+AI695</f>
        <v/>
      </c>
      <c r="AN695" s="21">
        <f>N695+AI695</f>
        <v/>
      </c>
      <c r="AO695" s="21">
        <f>ROUNDDOWN((R695+S695)*0.2/Y695+2000,0)</f>
        <v/>
      </c>
      <c r="AP695" s="21">
        <f>ROUNDDOWN((T695+U695)*0.2/Z695+2000,0)</f>
        <v/>
      </c>
      <c r="AQ695" s="21">
        <f>AL695-AK695</f>
        <v/>
      </c>
      <c r="AR695" s="21">
        <f>AM695-AK695</f>
        <v/>
      </c>
      <c r="AS695" s="21">
        <f>AM695-AL695</f>
        <v/>
      </c>
      <c r="AT695" s="21">
        <f>AK695+C695-AJ695</f>
        <v/>
      </c>
      <c r="AU695" s="21">
        <f>AL695+C695-AM695</f>
        <v/>
      </c>
      <c r="AV695" s="21">
        <f>AN695+C695-AM695</f>
        <v/>
      </c>
    </row>
    <row r="696">
      <c r="A696" t="inlineStr">
        <is>
          <t>医療費の境目</t>
        </is>
      </c>
      <c r="B696" s="21">
        <f>'3_医療費の境目'!$B$3</f>
        <v/>
      </c>
      <c r="C696" s="21">
        <f>IF('3_医療費の境目'!$B$4="",AO696,'3_医療費の境目'!$B$4)</f>
        <v/>
      </c>
      <c r="D696" s="21">
        <f>'3_医療費の境目'!D696</f>
        <v/>
      </c>
      <c r="E696" s="21">
        <f>ROUND(MIN(B696/12,650000)*12*0.0915+MIN(B696/12,1390000)*12*(0.0504+0)+B696*0.005,0)</f>
        <v/>
      </c>
      <c r="F696" s="21">
        <f>IF(B696&lt;741000,0,IF(B696&lt;2191000,B696-740000,IF(B696&lt;2193000,1451000,IF(B696&lt;2196000,1453000,IF(B696&lt;2200000,1456000,IF(B696&lt;3600000,ROUND(ROUNDDOWN(B696/4,-3)*2.8,0)-80000,IF(B696&lt;6600000,ROUND(ROUNDDOWN(B696/4,-3)*3.2,0)-440000,IF(B696&lt;8500000,ROUNDDOWN(B696*0.9,0)-1100000,B696-1950000))))))))</f>
        <v/>
      </c>
      <c r="G696" s="21">
        <f>IF(F696&gt;23500000,NA(),IF(F696&lt;=4890000,1040000,IF(F696&lt;=6550000,670000,620000)))</f>
        <v/>
      </c>
      <c r="H696" s="21">
        <f>IF(D696&lt;=0,0,MAX(0,MIN(2000000,D696-MIN(100000,ROUNDDOWN(F696*0.05,0)))))</f>
        <v/>
      </c>
      <c r="I696" s="21">
        <f>IF(C696&lt;=2000,0,MIN(C696,ROUNDDOWN(F696*0.4,0))-2000)</f>
        <v/>
      </c>
      <c r="J696" s="21">
        <f>MAX(0,ROUNDDOWN(F696-E696-G696,-3))</f>
        <v/>
      </c>
      <c r="K696" s="21">
        <f>MAX(0,ROUNDDOWN(F696-E696-G696-H696-I696,-3))</f>
        <v/>
      </c>
      <c r="L696" s="21">
        <f>MAX(0,ROUNDDOWN(F696-E696-G696-H696,-3))</f>
        <v/>
      </c>
      <c r="M696" s="21">
        <f>IF(J696&lt;=0,0,ROUNDDOWN((J696*LOOKUP(J696,{0,1950001,3300001,6950001,9000001,18000001,40000001},{0.05,0.1,0.2,0.23,0.33,0.4,0.45})-LOOKUP(J696,{0,1950001,3300001,6950001,9000001,18000001,40000001},{0,97500,427500,636000,1536000,2796000,4796000}))*1.021,-2))</f>
        <v/>
      </c>
      <c r="N696" s="21">
        <f>IF(K696&lt;=0,0,ROUNDDOWN((K696*LOOKUP(K696,{0,1950001,3300001,6950001,9000001,18000001,40000001},{0.05,0.1,0.2,0.23,0.33,0.4,0.45})-LOOKUP(K696,{0,1950001,3300001,6950001,9000001,18000001,40000001},{0,97500,427500,636000,1536000,2796000,4796000}))*1.021,-2))</f>
        <v/>
      </c>
      <c r="O696" s="21">
        <f>IF(L696&lt;=0,0,ROUNDDOWN((L696*LOOKUP(L696,{0,1950001,3300001,6950001,9000001,18000001,40000001},{0.05,0.1,0.2,0.23,0.33,0.4,0.45})-LOOKUP(L696,{0,1950001,3300001,6950001,9000001,18000001,40000001},{0,97500,427500,636000,1536000,2796000,4796000}))*1.021,-2))</f>
        <v/>
      </c>
      <c r="P696" s="21">
        <f>MAX(0,ROUNDDOWN(F696-E696-430000,-3))</f>
        <v/>
      </c>
      <c r="Q696" s="21">
        <f>MAX(0,ROUNDDOWN(F696-E696-430000-H696,-3))</f>
        <v/>
      </c>
      <c r="R696" s="21">
        <f>IF(F696&lt;=450000,0,MAX(0,P696*0.06-MIN(50000,P696)*0.03))</f>
        <v/>
      </c>
      <c r="S696" s="21">
        <f>IF(F696&lt;=450000,0,MAX(0,P696*0.04-MIN(50000,P696)*0.02))</f>
        <v/>
      </c>
      <c r="T696" s="21">
        <f>IF(F696&lt;=450000,0,MAX(0,Q696*0.06-MIN(50000,Q696)*0.03))</f>
        <v/>
      </c>
      <c r="U696" s="21">
        <f>IF(F696&lt;=450000,0,MAX(0,Q696*0.04-MIN(50000,Q696)*0.02))</f>
        <v/>
      </c>
      <c r="V696" s="21">
        <f>50000+MAX(0,G696-480000)</f>
        <v/>
      </c>
      <c r="W696" s="21">
        <f>P696-V696</f>
        <v/>
      </c>
      <c r="X696" s="21">
        <f>Q696-V696</f>
        <v/>
      </c>
      <c r="Y696" s="22">
        <f>IF(W696&lt;0,0.9,LOOKUP(W696,{0,1950001,3300001,6950001,9000001,18000001,40000001},{0.84895,0.7979,0.6958,0.66517,0.56307,0.4916,0.44055}))</f>
        <v/>
      </c>
      <c r="Z696" s="22">
        <f>IF(X696&lt;0,0.9,LOOKUP(X696,{0,1950001,3300001,6950001,9000001,18000001,40000001},{0.84895,0.7979,0.6958,0.66517,0.56307,0.4916,0.44055}))</f>
        <v/>
      </c>
      <c r="AA696" s="22">
        <f>IF(W696&lt;0,0,CHOOSE(MATCH(W696,{0,1950001,3300001,6950001,9000001},1),5.105/84.895,10.21/79.79,20.42/69.58,23.483/66.517,33.693/56.307))</f>
        <v/>
      </c>
      <c r="AB696" s="21">
        <f>IF(C696&lt;=2000,0,(MIN(C696,ROUNDDOWN(F696*0.3,0))-2000)*0.1)</f>
        <v/>
      </c>
      <c r="AC696" s="21">
        <f>IF(C696&lt;=2000,0,MIN((C696-2000)*Y696,(R696+S696)*0.2))</f>
        <v/>
      </c>
      <c r="AD696" s="21">
        <f>IF(C696&lt;=2000,0,MIN((C696-2000)*Z696,(T696+U696)*0.2))</f>
        <v/>
      </c>
      <c r="AE696" s="21">
        <f>AC696*AA696</f>
        <v/>
      </c>
      <c r="AF696" s="21">
        <f>ROUNDDOWN(R696,-2)+ROUNDDOWN(S696,-2)</f>
        <v/>
      </c>
      <c r="AG696" s="21">
        <f>ROUNDDOWN(MAX(0,R696-(AB696+AC696+AE696)*0.6),-2)+ROUNDDOWN(MAX(0,S696-(AB696+AC696+AE696)*0.4),-2)</f>
        <v/>
      </c>
      <c r="AH696" s="21">
        <f>ROUNDDOWN(MAX(0,T696-(AB696+AD696)*0.6),-2)+ROUNDDOWN(MAX(0,U696-(AB696+AD696)*0.4),-2)</f>
        <v/>
      </c>
      <c r="AI696" s="21">
        <f>ROUNDDOWN(T696,-2)+ROUNDDOWN(U696,-2)</f>
        <v/>
      </c>
      <c r="AJ696" s="21">
        <f>M696+AF696</f>
        <v/>
      </c>
      <c r="AK696" s="21">
        <f>M696+AG696</f>
        <v/>
      </c>
      <c r="AL696" s="21">
        <f>N696+AH696</f>
        <v/>
      </c>
      <c r="AM696" s="21">
        <f>O696+AI696</f>
        <v/>
      </c>
      <c r="AN696" s="21">
        <f>N696+AI696</f>
        <v/>
      </c>
      <c r="AO696" s="21">
        <f>ROUNDDOWN((R696+S696)*0.2/Y696+2000,0)</f>
        <v/>
      </c>
      <c r="AP696" s="21">
        <f>ROUNDDOWN((T696+U696)*0.2/Z696+2000,0)</f>
        <v/>
      </c>
      <c r="AQ696" s="21">
        <f>AL696-AK696</f>
        <v/>
      </c>
      <c r="AR696" s="21">
        <f>AM696-AK696</f>
        <v/>
      </c>
      <c r="AS696" s="21">
        <f>AM696-AL696</f>
        <v/>
      </c>
      <c r="AT696" s="21">
        <f>AK696+C696-AJ696</f>
        <v/>
      </c>
      <c r="AU696" s="21">
        <f>AL696+C696-AM696</f>
        <v/>
      </c>
      <c r="AV696" s="21">
        <f>AN696+C696-AM696</f>
        <v/>
      </c>
    </row>
    <row r="697">
      <c r="A697" t="inlineStr">
        <is>
          <t>医療費の境目</t>
        </is>
      </c>
      <c r="B697" s="21">
        <f>'3_医療費の境目'!$B$3</f>
        <v/>
      </c>
      <c r="C697" s="21">
        <f>IF('3_医療費の境目'!$B$4="",AO697,'3_医療費の境目'!$B$4)</f>
        <v/>
      </c>
      <c r="D697" s="21">
        <f>'3_医療費の境目'!D697</f>
        <v/>
      </c>
      <c r="E697" s="21">
        <f>ROUND(MIN(B697/12,650000)*12*0.0915+MIN(B697/12,1390000)*12*(0.0504+0)+B697*0.005,0)</f>
        <v/>
      </c>
      <c r="F697" s="21">
        <f>IF(B697&lt;741000,0,IF(B697&lt;2191000,B697-740000,IF(B697&lt;2193000,1451000,IF(B697&lt;2196000,1453000,IF(B697&lt;2200000,1456000,IF(B697&lt;3600000,ROUND(ROUNDDOWN(B697/4,-3)*2.8,0)-80000,IF(B697&lt;6600000,ROUND(ROUNDDOWN(B697/4,-3)*3.2,0)-440000,IF(B697&lt;8500000,ROUNDDOWN(B697*0.9,0)-1100000,B697-1950000))))))))</f>
        <v/>
      </c>
      <c r="G697" s="21">
        <f>IF(F697&gt;23500000,NA(),IF(F697&lt;=4890000,1040000,IF(F697&lt;=6550000,670000,620000)))</f>
        <v/>
      </c>
      <c r="H697" s="21">
        <f>IF(D697&lt;=0,0,MAX(0,MIN(2000000,D697-MIN(100000,ROUNDDOWN(F697*0.05,0)))))</f>
        <v/>
      </c>
      <c r="I697" s="21">
        <f>IF(C697&lt;=2000,0,MIN(C697,ROUNDDOWN(F697*0.4,0))-2000)</f>
        <v/>
      </c>
      <c r="J697" s="21">
        <f>MAX(0,ROUNDDOWN(F697-E697-G697,-3))</f>
        <v/>
      </c>
      <c r="K697" s="21">
        <f>MAX(0,ROUNDDOWN(F697-E697-G697-H697-I697,-3))</f>
        <v/>
      </c>
      <c r="L697" s="21">
        <f>MAX(0,ROUNDDOWN(F697-E697-G697-H697,-3))</f>
        <v/>
      </c>
      <c r="M697" s="21">
        <f>IF(J697&lt;=0,0,ROUNDDOWN((J697*LOOKUP(J697,{0,1950001,3300001,6950001,9000001,18000001,40000001},{0.05,0.1,0.2,0.23,0.33,0.4,0.45})-LOOKUP(J697,{0,1950001,3300001,6950001,9000001,18000001,40000001},{0,97500,427500,636000,1536000,2796000,4796000}))*1.021,-2))</f>
        <v/>
      </c>
      <c r="N697" s="21">
        <f>IF(K697&lt;=0,0,ROUNDDOWN((K697*LOOKUP(K697,{0,1950001,3300001,6950001,9000001,18000001,40000001},{0.05,0.1,0.2,0.23,0.33,0.4,0.45})-LOOKUP(K697,{0,1950001,3300001,6950001,9000001,18000001,40000001},{0,97500,427500,636000,1536000,2796000,4796000}))*1.021,-2))</f>
        <v/>
      </c>
      <c r="O697" s="21">
        <f>IF(L697&lt;=0,0,ROUNDDOWN((L697*LOOKUP(L697,{0,1950001,3300001,6950001,9000001,18000001,40000001},{0.05,0.1,0.2,0.23,0.33,0.4,0.45})-LOOKUP(L697,{0,1950001,3300001,6950001,9000001,18000001,40000001},{0,97500,427500,636000,1536000,2796000,4796000}))*1.021,-2))</f>
        <v/>
      </c>
      <c r="P697" s="21">
        <f>MAX(0,ROUNDDOWN(F697-E697-430000,-3))</f>
        <v/>
      </c>
      <c r="Q697" s="21">
        <f>MAX(0,ROUNDDOWN(F697-E697-430000-H697,-3))</f>
        <v/>
      </c>
      <c r="R697" s="21">
        <f>IF(F697&lt;=450000,0,MAX(0,P697*0.06-MIN(50000,P697)*0.03))</f>
        <v/>
      </c>
      <c r="S697" s="21">
        <f>IF(F697&lt;=450000,0,MAX(0,P697*0.04-MIN(50000,P697)*0.02))</f>
        <v/>
      </c>
      <c r="T697" s="21">
        <f>IF(F697&lt;=450000,0,MAX(0,Q697*0.06-MIN(50000,Q697)*0.03))</f>
        <v/>
      </c>
      <c r="U697" s="21">
        <f>IF(F697&lt;=450000,0,MAX(0,Q697*0.04-MIN(50000,Q697)*0.02))</f>
        <v/>
      </c>
      <c r="V697" s="21">
        <f>50000+MAX(0,G697-480000)</f>
        <v/>
      </c>
      <c r="W697" s="21">
        <f>P697-V697</f>
        <v/>
      </c>
      <c r="X697" s="21">
        <f>Q697-V697</f>
        <v/>
      </c>
      <c r="Y697" s="22">
        <f>IF(W697&lt;0,0.9,LOOKUP(W697,{0,1950001,3300001,6950001,9000001,18000001,40000001},{0.84895,0.7979,0.6958,0.66517,0.56307,0.4916,0.44055}))</f>
        <v/>
      </c>
      <c r="Z697" s="22">
        <f>IF(X697&lt;0,0.9,LOOKUP(X697,{0,1950001,3300001,6950001,9000001,18000001,40000001},{0.84895,0.7979,0.6958,0.66517,0.56307,0.4916,0.44055}))</f>
        <v/>
      </c>
      <c r="AA697" s="22">
        <f>IF(W697&lt;0,0,CHOOSE(MATCH(W697,{0,1950001,3300001,6950001,9000001},1),5.105/84.895,10.21/79.79,20.42/69.58,23.483/66.517,33.693/56.307))</f>
        <v/>
      </c>
      <c r="AB697" s="21">
        <f>IF(C697&lt;=2000,0,(MIN(C697,ROUNDDOWN(F697*0.3,0))-2000)*0.1)</f>
        <v/>
      </c>
      <c r="AC697" s="21">
        <f>IF(C697&lt;=2000,0,MIN((C697-2000)*Y697,(R697+S697)*0.2))</f>
        <v/>
      </c>
      <c r="AD697" s="21">
        <f>IF(C697&lt;=2000,0,MIN((C697-2000)*Z697,(T697+U697)*0.2))</f>
        <v/>
      </c>
      <c r="AE697" s="21">
        <f>AC697*AA697</f>
        <v/>
      </c>
      <c r="AF697" s="21">
        <f>ROUNDDOWN(R697,-2)+ROUNDDOWN(S697,-2)</f>
        <v/>
      </c>
      <c r="AG697" s="21">
        <f>ROUNDDOWN(MAX(0,R697-(AB697+AC697+AE697)*0.6),-2)+ROUNDDOWN(MAX(0,S697-(AB697+AC697+AE697)*0.4),-2)</f>
        <v/>
      </c>
      <c r="AH697" s="21">
        <f>ROUNDDOWN(MAX(0,T697-(AB697+AD697)*0.6),-2)+ROUNDDOWN(MAX(0,U697-(AB697+AD697)*0.4),-2)</f>
        <v/>
      </c>
      <c r="AI697" s="21">
        <f>ROUNDDOWN(T697,-2)+ROUNDDOWN(U697,-2)</f>
        <v/>
      </c>
      <c r="AJ697" s="21">
        <f>M697+AF697</f>
        <v/>
      </c>
      <c r="AK697" s="21">
        <f>M697+AG697</f>
        <v/>
      </c>
      <c r="AL697" s="21">
        <f>N697+AH697</f>
        <v/>
      </c>
      <c r="AM697" s="21">
        <f>O697+AI697</f>
        <v/>
      </c>
      <c r="AN697" s="21">
        <f>N697+AI697</f>
        <v/>
      </c>
      <c r="AO697" s="21">
        <f>ROUNDDOWN((R697+S697)*0.2/Y697+2000,0)</f>
        <v/>
      </c>
      <c r="AP697" s="21">
        <f>ROUNDDOWN((T697+U697)*0.2/Z697+2000,0)</f>
        <v/>
      </c>
      <c r="AQ697" s="21">
        <f>AL697-AK697</f>
        <v/>
      </c>
      <c r="AR697" s="21">
        <f>AM697-AK697</f>
        <v/>
      </c>
      <c r="AS697" s="21">
        <f>AM697-AL697</f>
        <v/>
      </c>
      <c r="AT697" s="21">
        <f>AK697+C697-AJ697</f>
        <v/>
      </c>
      <c r="AU697" s="21">
        <f>AL697+C697-AM697</f>
        <v/>
      </c>
      <c r="AV697" s="21">
        <f>AN697+C697-AM697</f>
        <v/>
      </c>
    </row>
    <row r="698">
      <c r="A698" t="inlineStr">
        <is>
          <t>医療費の境目</t>
        </is>
      </c>
      <c r="B698" s="21">
        <f>'3_医療費の境目'!$B$3</f>
        <v/>
      </c>
      <c r="C698" s="21">
        <f>IF('3_医療費の境目'!$B$4="",AO698,'3_医療費の境目'!$B$4)</f>
        <v/>
      </c>
      <c r="D698" s="21">
        <f>'3_医療費の境目'!D698</f>
        <v/>
      </c>
      <c r="E698" s="21">
        <f>ROUND(MIN(B698/12,650000)*12*0.0915+MIN(B698/12,1390000)*12*(0.0504+0)+B698*0.005,0)</f>
        <v/>
      </c>
      <c r="F698" s="21">
        <f>IF(B698&lt;741000,0,IF(B698&lt;2191000,B698-740000,IF(B698&lt;2193000,1451000,IF(B698&lt;2196000,1453000,IF(B698&lt;2200000,1456000,IF(B698&lt;3600000,ROUND(ROUNDDOWN(B698/4,-3)*2.8,0)-80000,IF(B698&lt;6600000,ROUND(ROUNDDOWN(B698/4,-3)*3.2,0)-440000,IF(B698&lt;8500000,ROUNDDOWN(B698*0.9,0)-1100000,B698-1950000))))))))</f>
        <v/>
      </c>
      <c r="G698" s="21">
        <f>IF(F698&gt;23500000,NA(),IF(F698&lt;=4890000,1040000,IF(F698&lt;=6550000,670000,620000)))</f>
        <v/>
      </c>
      <c r="H698" s="21">
        <f>IF(D698&lt;=0,0,MAX(0,MIN(2000000,D698-MIN(100000,ROUNDDOWN(F698*0.05,0)))))</f>
        <v/>
      </c>
      <c r="I698" s="21">
        <f>IF(C698&lt;=2000,0,MIN(C698,ROUNDDOWN(F698*0.4,0))-2000)</f>
        <v/>
      </c>
      <c r="J698" s="21">
        <f>MAX(0,ROUNDDOWN(F698-E698-G698,-3))</f>
        <v/>
      </c>
      <c r="K698" s="21">
        <f>MAX(0,ROUNDDOWN(F698-E698-G698-H698-I698,-3))</f>
        <v/>
      </c>
      <c r="L698" s="21">
        <f>MAX(0,ROUNDDOWN(F698-E698-G698-H698,-3))</f>
        <v/>
      </c>
      <c r="M698" s="21">
        <f>IF(J698&lt;=0,0,ROUNDDOWN((J698*LOOKUP(J698,{0,1950001,3300001,6950001,9000001,18000001,40000001},{0.05,0.1,0.2,0.23,0.33,0.4,0.45})-LOOKUP(J698,{0,1950001,3300001,6950001,9000001,18000001,40000001},{0,97500,427500,636000,1536000,2796000,4796000}))*1.021,-2))</f>
        <v/>
      </c>
      <c r="N698" s="21">
        <f>IF(K698&lt;=0,0,ROUNDDOWN((K698*LOOKUP(K698,{0,1950001,3300001,6950001,9000001,18000001,40000001},{0.05,0.1,0.2,0.23,0.33,0.4,0.45})-LOOKUP(K698,{0,1950001,3300001,6950001,9000001,18000001,40000001},{0,97500,427500,636000,1536000,2796000,4796000}))*1.021,-2))</f>
        <v/>
      </c>
      <c r="O698" s="21">
        <f>IF(L698&lt;=0,0,ROUNDDOWN((L698*LOOKUP(L698,{0,1950001,3300001,6950001,9000001,18000001,40000001},{0.05,0.1,0.2,0.23,0.33,0.4,0.45})-LOOKUP(L698,{0,1950001,3300001,6950001,9000001,18000001,40000001},{0,97500,427500,636000,1536000,2796000,4796000}))*1.021,-2))</f>
        <v/>
      </c>
      <c r="P698" s="21">
        <f>MAX(0,ROUNDDOWN(F698-E698-430000,-3))</f>
        <v/>
      </c>
      <c r="Q698" s="21">
        <f>MAX(0,ROUNDDOWN(F698-E698-430000-H698,-3))</f>
        <v/>
      </c>
      <c r="R698" s="21">
        <f>IF(F698&lt;=450000,0,MAX(0,P698*0.06-MIN(50000,P698)*0.03))</f>
        <v/>
      </c>
      <c r="S698" s="21">
        <f>IF(F698&lt;=450000,0,MAX(0,P698*0.04-MIN(50000,P698)*0.02))</f>
        <v/>
      </c>
      <c r="T698" s="21">
        <f>IF(F698&lt;=450000,0,MAX(0,Q698*0.06-MIN(50000,Q698)*0.03))</f>
        <v/>
      </c>
      <c r="U698" s="21">
        <f>IF(F698&lt;=450000,0,MAX(0,Q698*0.04-MIN(50000,Q698)*0.02))</f>
        <v/>
      </c>
      <c r="V698" s="21">
        <f>50000+MAX(0,G698-480000)</f>
        <v/>
      </c>
      <c r="W698" s="21">
        <f>P698-V698</f>
        <v/>
      </c>
      <c r="X698" s="21">
        <f>Q698-V698</f>
        <v/>
      </c>
      <c r="Y698" s="22">
        <f>IF(W698&lt;0,0.9,LOOKUP(W698,{0,1950001,3300001,6950001,9000001,18000001,40000001},{0.84895,0.7979,0.6958,0.66517,0.56307,0.4916,0.44055}))</f>
        <v/>
      </c>
      <c r="Z698" s="22">
        <f>IF(X698&lt;0,0.9,LOOKUP(X698,{0,1950001,3300001,6950001,9000001,18000001,40000001},{0.84895,0.7979,0.6958,0.66517,0.56307,0.4916,0.44055}))</f>
        <v/>
      </c>
      <c r="AA698" s="22">
        <f>IF(W698&lt;0,0,CHOOSE(MATCH(W698,{0,1950001,3300001,6950001,9000001},1),5.105/84.895,10.21/79.79,20.42/69.58,23.483/66.517,33.693/56.307))</f>
        <v/>
      </c>
      <c r="AB698" s="21">
        <f>IF(C698&lt;=2000,0,(MIN(C698,ROUNDDOWN(F698*0.3,0))-2000)*0.1)</f>
        <v/>
      </c>
      <c r="AC698" s="21">
        <f>IF(C698&lt;=2000,0,MIN((C698-2000)*Y698,(R698+S698)*0.2))</f>
        <v/>
      </c>
      <c r="AD698" s="21">
        <f>IF(C698&lt;=2000,0,MIN((C698-2000)*Z698,(T698+U698)*0.2))</f>
        <v/>
      </c>
      <c r="AE698" s="21">
        <f>AC698*AA698</f>
        <v/>
      </c>
      <c r="AF698" s="21">
        <f>ROUNDDOWN(R698,-2)+ROUNDDOWN(S698,-2)</f>
        <v/>
      </c>
      <c r="AG698" s="21">
        <f>ROUNDDOWN(MAX(0,R698-(AB698+AC698+AE698)*0.6),-2)+ROUNDDOWN(MAX(0,S698-(AB698+AC698+AE698)*0.4),-2)</f>
        <v/>
      </c>
      <c r="AH698" s="21">
        <f>ROUNDDOWN(MAX(0,T698-(AB698+AD698)*0.6),-2)+ROUNDDOWN(MAX(0,U698-(AB698+AD698)*0.4),-2)</f>
        <v/>
      </c>
      <c r="AI698" s="21">
        <f>ROUNDDOWN(T698,-2)+ROUNDDOWN(U698,-2)</f>
        <v/>
      </c>
      <c r="AJ698" s="21">
        <f>M698+AF698</f>
        <v/>
      </c>
      <c r="AK698" s="21">
        <f>M698+AG698</f>
        <v/>
      </c>
      <c r="AL698" s="21">
        <f>N698+AH698</f>
        <v/>
      </c>
      <c r="AM698" s="21">
        <f>O698+AI698</f>
        <v/>
      </c>
      <c r="AN698" s="21">
        <f>N698+AI698</f>
        <v/>
      </c>
      <c r="AO698" s="21">
        <f>ROUNDDOWN((R698+S698)*0.2/Y698+2000,0)</f>
        <v/>
      </c>
      <c r="AP698" s="21">
        <f>ROUNDDOWN((T698+U698)*0.2/Z698+2000,0)</f>
        <v/>
      </c>
      <c r="AQ698" s="21">
        <f>AL698-AK698</f>
        <v/>
      </c>
      <c r="AR698" s="21">
        <f>AM698-AK698</f>
        <v/>
      </c>
      <c r="AS698" s="21">
        <f>AM698-AL698</f>
        <v/>
      </c>
      <c r="AT698" s="21">
        <f>AK698+C698-AJ698</f>
        <v/>
      </c>
      <c r="AU698" s="21">
        <f>AL698+C698-AM698</f>
        <v/>
      </c>
      <c r="AV698" s="21">
        <f>AN698+C698-AM698</f>
        <v/>
      </c>
    </row>
    <row r="699">
      <c r="A699" t="inlineStr">
        <is>
          <t>医療費の境目</t>
        </is>
      </c>
      <c r="B699" s="21">
        <f>'3_医療費の境目'!$B$3</f>
        <v/>
      </c>
      <c r="C699" s="21">
        <f>IF('3_医療費の境目'!$B$4="",AO699,'3_医療費の境目'!$B$4)</f>
        <v/>
      </c>
      <c r="D699" s="21">
        <f>'3_医療費の境目'!D699</f>
        <v/>
      </c>
      <c r="E699" s="21">
        <f>ROUND(MIN(B699/12,650000)*12*0.0915+MIN(B699/12,1390000)*12*(0.0504+0)+B699*0.005,0)</f>
        <v/>
      </c>
      <c r="F699" s="21">
        <f>IF(B699&lt;741000,0,IF(B699&lt;2191000,B699-740000,IF(B699&lt;2193000,1451000,IF(B699&lt;2196000,1453000,IF(B699&lt;2200000,1456000,IF(B699&lt;3600000,ROUND(ROUNDDOWN(B699/4,-3)*2.8,0)-80000,IF(B699&lt;6600000,ROUND(ROUNDDOWN(B699/4,-3)*3.2,0)-440000,IF(B699&lt;8500000,ROUNDDOWN(B699*0.9,0)-1100000,B699-1950000))))))))</f>
        <v/>
      </c>
      <c r="G699" s="21">
        <f>IF(F699&gt;23500000,NA(),IF(F699&lt;=4890000,1040000,IF(F699&lt;=6550000,670000,620000)))</f>
        <v/>
      </c>
      <c r="H699" s="21">
        <f>IF(D699&lt;=0,0,MAX(0,MIN(2000000,D699-MIN(100000,ROUNDDOWN(F699*0.05,0)))))</f>
        <v/>
      </c>
      <c r="I699" s="21">
        <f>IF(C699&lt;=2000,0,MIN(C699,ROUNDDOWN(F699*0.4,0))-2000)</f>
        <v/>
      </c>
      <c r="J699" s="21">
        <f>MAX(0,ROUNDDOWN(F699-E699-G699,-3))</f>
        <v/>
      </c>
      <c r="K699" s="21">
        <f>MAX(0,ROUNDDOWN(F699-E699-G699-H699-I699,-3))</f>
        <v/>
      </c>
      <c r="L699" s="21">
        <f>MAX(0,ROUNDDOWN(F699-E699-G699-H699,-3))</f>
        <v/>
      </c>
      <c r="M699" s="21">
        <f>IF(J699&lt;=0,0,ROUNDDOWN((J699*LOOKUP(J699,{0,1950001,3300001,6950001,9000001,18000001,40000001},{0.05,0.1,0.2,0.23,0.33,0.4,0.45})-LOOKUP(J699,{0,1950001,3300001,6950001,9000001,18000001,40000001},{0,97500,427500,636000,1536000,2796000,4796000}))*1.021,-2))</f>
        <v/>
      </c>
      <c r="N699" s="21">
        <f>IF(K699&lt;=0,0,ROUNDDOWN((K699*LOOKUP(K699,{0,1950001,3300001,6950001,9000001,18000001,40000001},{0.05,0.1,0.2,0.23,0.33,0.4,0.45})-LOOKUP(K699,{0,1950001,3300001,6950001,9000001,18000001,40000001},{0,97500,427500,636000,1536000,2796000,4796000}))*1.021,-2))</f>
        <v/>
      </c>
      <c r="O699" s="21">
        <f>IF(L699&lt;=0,0,ROUNDDOWN((L699*LOOKUP(L699,{0,1950001,3300001,6950001,9000001,18000001,40000001},{0.05,0.1,0.2,0.23,0.33,0.4,0.45})-LOOKUP(L699,{0,1950001,3300001,6950001,9000001,18000001,40000001},{0,97500,427500,636000,1536000,2796000,4796000}))*1.021,-2))</f>
        <v/>
      </c>
      <c r="P699" s="21">
        <f>MAX(0,ROUNDDOWN(F699-E699-430000,-3))</f>
        <v/>
      </c>
      <c r="Q699" s="21">
        <f>MAX(0,ROUNDDOWN(F699-E699-430000-H699,-3))</f>
        <v/>
      </c>
      <c r="R699" s="21">
        <f>IF(F699&lt;=450000,0,MAX(0,P699*0.06-MIN(50000,P699)*0.03))</f>
        <v/>
      </c>
      <c r="S699" s="21">
        <f>IF(F699&lt;=450000,0,MAX(0,P699*0.04-MIN(50000,P699)*0.02))</f>
        <v/>
      </c>
      <c r="T699" s="21">
        <f>IF(F699&lt;=450000,0,MAX(0,Q699*0.06-MIN(50000,Q699)*0.03))</f>
        <v/>
      </c>
      <c r="U699" s="21">
        <f>IF(F699&lt;=450000,0,MAX(0,Q699*0.04-MIN(50000,Q699)*0.02))</f>
        <v/>
      </c>
      <c r="V699" s="21">
        <f>50000+MAX(0,G699-480000)</f>
        <v/>
      </c>
      <c r="W699" s="21">
        <f>P699-V699</f>
        <v/>
      </c>
      <c r="X699" s="21">
        <f>Q699-V699</f>
        <v/>
      </c>
      <c r="Y699" s="22">
        <f>IF(W699&lt;0,0.9,LOOKUP(W699,{0,1950001,3300001,6950001,9000001,18000001,40000001},{0.84895,0.7979,0.6958,0.66517,0.56307,0.4916,0.44055}))</f>
        <v/>
      </c>
      <c r="Z699" s="22">
        <f>IF(X699&lt;0,0.9,LOOKUP(X699,{0,1950001,3300001,6950001,9000001,18000001,40000001},{0.84895,0.7979,0.6958,0.66517,0.56307,0.4916,0.44055}))</f>
        <v/>
      </c>
      <c r="AA699" s="22">
        <f>IF(W699&lt;0,0,CHOOSE(MATCH(W699,{0,1950001,3300001,6950001,9000001},1),5.105/84.895,10.21/79.79,20.42/69.58,23.483/66.517,33.693/56.307))</f>
        <v/>
      </c>
      <c r="AB699" s="21">
        <f>IF(C699&lt;=2000,0,(MIN(C699,ROUNDDOWN(F699*0.3,0))-2000)*0.1)</f>
        <v/>
      </c>
      <c r="AC699" s="21">
        <f>IF(C699&lt;=2000,0,MIN((C699-2000)*Y699,(R699+S699)*0.2))</f>
        <v/>
      </c>
      <c r="AD699" s="21">
        <f>IF(C699&lt;=2000,0,MIN((C699-2000)*Z699,(T699+U699)*0.2))</f>
        <v/>
      </c>
      <c r="AE699" s="21">
        <f>AC699*AA699</f>
        <v/>
      </c>
      <c r="AF699" s="21">
        <f>ROUNDDOWN(R699,-2)+ROUNDDOWN(S699,-2)</f>
        <v/>
      </c>
      <c r="AG699" s="21">
        <f>ROUNDDOWN(MAX(0,R699-(AB699+AC699+AE699)*0.6),-2)+ROUNDDOWN(MAX(0,S699-(AB699+AC699+AE699)*0.4),-2)</f>
        <v/>
      </c>
      <c r="AH699" s="21">
        <f>ROUNDDOWN(MAX(0,T699-(AB699+AD699)*0.6),-2)+ROUNDDOWN(MAX(0,U699-(AB699+AD699)*0.4),-2)</f>
        <v/>
      </c>
      <c r="AI699" s="21">
        <f>ROUNDDOWN(T699,-2)+ROUNDDOWN(U699,-2)</f>
        <v/>
      </c>
      <c r="AJ699" s="21">
        <f>M699+AF699</f>
        <v/>
      </c>
      <c r="AK699" s="21">
        <f>M699+AG699</f>
        <v/>
      </c>
      <c r="AL699" s="21">
        <f>N699+AH699</f>
        <v/>
      </c>
      <c r="AM699" s="21">
        <f>O699+AI699</f>
        <v/>
      </c>
      <c r="AN699" s="21">
        <f>N699+AI699</f>
        <v/>
      </c>
      <c r="AO699" s="21">
        <f>ROUNDDOWN((R699+S699)*0.2/Y699+2000,0)</f>
        <v/>
      </c>
      <c r="AP699" s="21">
        <f>ROUNDDOWN((T699+U699)*0.2/Z699+2000,0)</f>
        <v/>
      </c>
      <c r="AQ699" s="21">
        <f>AL699-AK699</f>
        <v/>
      </c>
      <c r="AR699" s="21">
        <f>AM699-AK699</f>
        <v/>
      </c>
      <c r="AS699" s="21">
        <f>AM699-AL699</f>
        <v/>
      </c>
      <c r="AT699" s="21">
        <f>AK699+C699-AJ699</f>
        <v/>
      </c>
      <c r="AU699" s="21">
        <f>AL699+C699-AM699</f>
        <v/>
      </c>
      <c r="AV699" s="21">
        <f>AN699+C699-AM699</f>
        <v/>
      </c>
    </row>
    <row r="700">
      <c r="A700" t="inlineStr">
        <is>
          <t>医療費の境目</t>
        </is>
      </c>
      <c r="B700" s="21">
        <f>'3_医療費の境目'!$B$3</f>
        <v/>
      </c>
      <c r="C700" s="21">
        <f>IF('3_医療費の境目'!$B$4="",AO700,'3_医療費の境目'!$B$4)</f>
        <v/>
      </c>
      <c r="D700" s="21">
        <f>'3_医療費の境目'!D700</f>
        <v/>
      </c>
      <c r="E700" s="21">
        <f>ROUND(MIN(B700/12,650000)*12*0.0915+MIN(B700/12,1390000)*12*(0.0504+0)+B700*0.005,0)</f>
        <v/>
      </c>
      <c r="F700" s="21">
        <f>IF(B700&lt;741000,0,IF(B700&lt;2191000,B700-740000,IF(B700&lt;2193000,1451000,IF(B700&lt;2196000,1453000,IF(B700&lt;2200000,1456000,IF(B700&lt;3600000,ROUND(ROUNDDOWN(B700/4,-3)*2.8,0)-80000,IF(B700&lt;6600000,ROUND(ROUNDDOWN(B700/4,-3)*3.2,0)-440000,IF(B700&lt;8500000,ROUNDDOWN(B700*0.9,0)-1100000,B700-1950000))))))))</f>
        <v/>
      </c>
      <c r="G700" s="21">
        <f>IF(F700&gt;23500000,NA(),IF(F700&lt;=4890000,1040000,IF(F700&lt;=6550000,670000,620000)))</f>
        <v/>
      </c>
      <c r="H700" s="21">
        <f>IF(D700&lt;=0,0,MAX(0,MIN(2000000,D700-MIN(100000,ROUNDDOWN(F700*0.05,0)))))</f>
        <v/>
      </c>
      <c r="I700" s="21">
        <f>IF(C700&lt;=2000,0,MIN(C700,ROUNDDOWN(F700*0.4,0))-2000)</f>
        <v/>
      </c>
      <c r="J700" s="21">
        <f>MAX(0,ROUNDDOWN(F700-E700-G700,-3))</f>
        <v/>
      </c>
      <c r="K700" s="21">
        <f>MAX(0,ROUNDDOWN(F700-E700-G700-H700-I700,-3))</f>
        <v/>
      </c>
      <c r="L700" s="21">
        <f>MAX(0,ROUNDDOWN(F700-E700-G700-H700,-3))</f>
        <v/>
      </c>
      <c r="M700" s="21">
        <f>IF(J700&lt;=0,0,ROUNDDOWN((J700*LOOKUP(J700,{0,1950001,3300001,6950001,9000001,18000001,40000001},{0.05,0.1,0.2,0.23,0.33,0.4,0.45})-LOOKUP(J700,{0,1950001,3300001,6950001,9000001,18000001,40000001},{0,97500,427500,636000,1536000,2796000,4796000}))*1.021,-2))</f>
        <v/>
      </c>
      <c r="N700" s="21">
        <f>IF(K700&lt;=0,0,ROUNDDOWN((K700*LOOKUP(K700,{0,1950001,3300001,6950001,9000001,18000001,40000001},{0.05,0.1,0.2,0.23,0.33,0.4,0.45})-LOOKUP(K700,{0,1950001,3300001,6950001,9000001,18000001,40000001},{0,97500,427500,636000,1536000,2796000,4796000}))*1.021,-2))</f>
        <v/>
      </c>
      <c r="O700" s="21">
        <f>IF(L700&lt;=0,0,ROUNDDOWN((L700*LOOKUP(L700,{0,1950001,3300001,6950001,9000001,18000001,40000001},{0.05,0.1,0.2,0.23,0.33,0.4,0.45})-LOOKUP(L700,{0,1950001,3300001,6950001,9000001,18000001,40000001},{0,97500,427500,636000,1536000,2796000,4796000}))*1.021,-2))</f>
        <v/>
      </c>
      <c r="P700" s="21">
        <f>MAX(0,ROUNDDOWN(F700-E700-430000,-3))</f>
        <v/>
      </c>
      <c r="Q700" s="21">
        <f>MAX(0,ROUNDDOWN(F700-E700-430000-H700,-3))</f>
        <v/>
      </c>
      <c r="R700" s="21">
        <f>IF(F700&lt;=450000,0,MAX(0,P700*0.06-MIN(50000,P700)*0.03))</f>
        <v/>
      </c>
      <c r="S700" s="21">
        <f>IF(F700&lt;=450000,0,MAX(0,P700*0.04-MIN(50000,P700)*0.02))</f>
        <v/>
      </c>
      <c r="T700" s="21">
        <f>IF(F700&lt;=450000,0,MAX(0,Q700*0.06-MIN(50000,Q700)*0.03))</f>
        <v/>
      </c>
      <c r="U700" s="21">
        <f>IF(F700&lt;=450000,0,MAX(0,Q700*0.04-MIN(50000,Q700)*0.02))</f>
        <v/>
      </c>
      <c r="V700" s="21">
        <f>50000+MAX(0,G700-480000)</f>
        <v/>
      </c>
      <c r="W700" s="21">
        <f>P700-V700</f>
        <v/>
      </c>
      <c r="X700" s="21">
        <f>Q700-V700</f>
        <v/>
      </c>
      <c r="Y700" s="22">
        <f>IF(W700&lt;0,0.9,LOOKUP(W700,{0,1950001,3300001,6950001,9000001,18000001,40000001},{0.84895,0.7979,0.6958,0.66517,0.56307,0.4916,0.44055}))</f>
        <v/>
      </c>
      <c r="Z700" s="22">
        <f>IF(X700&lt;0,0.9,LOOKUP(X700,{0,1950001,3300001,6950001,9000001,18000001,40000001},{0.84895,0.7979,0.6958,0.66517,0.56307,0.4916,0.44055}))</f>
        <v/>
      </c>
      <c r="AA700" s="22">
        <f>IF(W700&lt;0,0,CHOOSE(MATCH(W700,{0,1950001,3300001,6950001,9000001},1),5.105/84.895,10.21/79.79,20.42/69.58,23.483/66.517,33.693/56.307))</f>
        <v/>
      </c>
      <c r="AB700" s="21">
        <f>IF(C700&lt;=2000,0,(MIN(C700,ROUNDDOWN(F700*0.3,0))-2000)*0.1)</f>
        <v/>
      </c>
      <c r="AC700" s="21">
        <f>IF(C700&lt;=2000,0,MIN((C700-2000)*Y700,(R700+S700)*0.2))</f>
        <v/>
      </c>
      <c r="AD700" s="21">
        <f>IF(C700&lt;=2000,0,MIN((C700-2000)*Z700,(T700+U700)*0.2))</f>
        <v/>
      </c>
      <c r="AE700" s="21">
        <f>AC700*AA700</f>
        <v/>
      </c>
      <c r="AF700" s="21">
        <f>ROUNDDOWN(R700,-2)+ROUNDDOWN(S700,-2)</f>
        <v/>
      </c>
      <c r="AG700" s="21">
        <f>ROUNDDOWN(MAX(0,R700-(AB700+AC700+AE700)*0.6),-2)+ROUNDDOWN(MAX(0,S700-(AB700+AC700+AE700)*0.4),-2)</f>
        <v/>
      </c>
      <c r="AH700" s="21">
        <f>ROUNDDOWN(MAX(0,T700-(AB700+AD700)*0.6),-2)+ROUNDDOWN(MAX(0,U700-(AB700+AD700)*0.4),-2)</f>
        <v/>
      </c>
      <c r="AI700" s="21">
        <f>ROUNDDOWN(T700,-2)+ROUNDDOWN(U700,-2)</f>
        <v/>
      </c>
      <c r="AJ700" s="21">
        <f>M700+AF700</f>
        <v/>
      </c>
      <c r="AK700" s="21">
        <f>M700+AG700</f>
        <v/>
      </c>
      <c r="AL700" s="21">
        <f>N700+AH700</f>
        <v/>
      </c>
      <c r="AM700" s="21">
        <f>O700+AI700</f>
        <v/>
      </c>
      <c r="AN700" s="21">
        <f>N700+AI700</f>
        <v/>
      </c>
      <c r="AO700" s="21">
        <f>ROUNDDOWN((R700+S700)*0.2/Y700+2000,0)</f>
        <v/>
      </c>
      <c r="AP700" s="21">
        <f>ROUNDDOWN((T700+U700)*0.2/Z700+2000,0)</f>
        <v/>
      </c>
      <c r="AQ700" s="21">
        <f>AL700-AK700</f>
        <v/>
      </c>
      <c r="AR700" s="21">
        <f>AM700-AK700</f>
        <v/>
      </c>
      <c r="AS700" s="21">
        <f>AM700-AL700</f>
        <v/>
      </c>
      <c r="AT700" s="21">
        <f>AK700+C700-AJ700</f>
        <v/>
      </c>
      <c r="AU700" s="21">
        <f>AL700+C700-AM700</f>
        <v/>
      </c>
      <c r="AV700" s="21">
        <f>AN700+C700-AM700</f>
        <v/>
      </c>
    </row>
    <row r="701">
      <c r="A701" t="inlineStr">
        <is>
          <t>医療費の境目</t>
        </is>
      </c>
      <c r="B701" s="21">
        <f>'3_医療費の境目'!$B$3</f>
        <v/>
      </c>
      <c r="C701" s="21">
        <f>IF('3_医療費の境目'!$B$4="",AO701,'3_医療費の境目'!$B$4)</f>
        <v/>
      </c>
      <c r="D701" s="21">
        <f>'3_医療費の境目'!D701</f>
        <v/>
      </c>
      <c r="E701" s="21">
        <f>ROUND(MIN(B701/12,650000)*12*0.0915+MIN(B701/12,1390000)*12*(0.0504+0)+B701*0.005,0)</f>
        <v/>
      </c>
      <c r="F701" s="21">
        <f>IF(B701&lt;741000,0,IF(B701&lt;2191000,B701-740000,IF(B701&lt;2193000,1451000,IF(B701&lt;2196000,1453000,IF(B701&lt;2200000,1456000,IF(B701&lt;3600000,ROUND(ROUNDDOWN(B701/4,-3)*2.8,0)-80000,IF(B701&lt;6600000,ROUND(ROUNDDOWN(B701/4,-3)*3.2,0)-440000,IF(B701&lt;8500000,ROUNDDOWN(B701*0.9,0)-1100000,B701-1950000))))))))</f>
        <v/>
      </c>
      <c r="G701" s="21">
        <f>IF(F701&gt;23500000,NA(),IF(F701&lt;=4890000,1040000,IF(F701&lt;=6550000,670000,620000)))</f>
        <v/>
      </c>
      <c r="H701" s="21">
        <f>IF(D701&lt;=0,0,MAX(0,MIN(2000000,D701-MIN(100000,ROUNDDOWN(F701*0.05,0)))))</f>
        <v/>
      </c>
      <c r="I701" s="21">
        <f>IF(C701&lt;=2000,0,MIN(C701,ROUNDDOWN(F701*0.4,0))-2000)</f>
        <v/>
      </c>
      <c r="J701" s="21">
        <f>MAX(0,ROUNDDOWN(F701-E701-G701,-3))</f>
        <v/>
      </c>
      <c r="K701" s="21">
        <f>MAX(0,ROUNDDOWN(F701-E701-G701-H701-I701,-3))</f>
        <v/>
      </c>
      <c r="L701" s="21">
        <f>MAX(0,ROUNDDOWN(F701-E701-G701-H701,-3))</f>
        <v/>
      </c>
      <c r="M701" s="21">
        <f>IF(J701&lt;=0,0,ROUNDDOWN((J701*LOOKUP(J701,{0,1950001,3300001,6950001,9000001,18000001,40000001},{0.05,0.1,0.2,0.23,0.33,0.4,0.45})-LOOKUP(J701,{0,1950001,3300001,6950001,9000001,18000001,40000001},{0,97500,427500,636000,1536000,2796000,4796000}))*1.021,-2))</f>
        <v/>
      </c>
      <c r="N701" s="21">
        <f>IF(K701&lt;=0,0,ROUNDDOWN((K701*LOOKUP(K701,{0,1950001,3300001,6950001,9000001,18000001,40000001},{0.05,0.1,0.2,0.23,0.33,0.4,0.45})-LOOKUP(K701,{0,1950001,3300001,6950001,9000001,18000001,40000001},{0,97500,427500,636000,1536000,2796000,4796000}))*1.021,-2))</f>
        <v/>
      </c>
      <c r="O701" s="21">
        <f>IF(L701&lt;=0,0,ROUNDDOWN((L701*LOOKUP(L701,{0,1950001,3300001,6950001,9000001,18000001,40000001},{0.05,0.1,0.2,0.23,0.33,0.4,0.45})-LOOKUP(L701,{0,1950001,3300001,6950001,9000001,18000001,40000001},{0,97500,427500,636000,1536000,2796000,4796000}))*1.021,-2))</f>
        <v/>
      </c>
      <c r="P701" s="21">
        <f>MAX(0,ROUNDDOWN(F701-E701-430000,-3))</f>
        <v/>
      </c>
      <c r="Q701" s="21">
        <f>MAX(0,ROUNDDOWN(F701-E701-430000-H701,-3))</f>
        <v/>
      </c>
      <c r="R701" s="21">
        <f>IF(F701&lt;=450000,0,MAX(0,P701*0.06-MIN(50000,P701)*0.03))</f>
        <v/>
      </c>
      <c r="S701" s="21">
        <f>IF(F701&lt;=450000,0,MAX(0,P701*0.04-MIN(50000,P701)*0.02))</f>
        <v/>
      </c>
      <c r="T701" s="21">
        <f>IF(F701&lt;=450000,0,MAX(0,Q701*0.06-MIN(50000,Q701)*0.03))</f>
        <v/>
      </c>
      <c r="U701" s="21">
        <f>IF(F701&lt;=450000,0,MAX(0,Q701*0.04-MIN(50000,Q701)*0.02))</f>
        <v/>
      </c>
      <c r="V701" s="21">
        <f>50000+MAX(0,G701-480000)</f>
        <v/>
      </c>
      <c r="W701" s="21">
        <f>P701-V701</f>
        <v/>
      </c>
      <c r="X701" s="21">
        <f>Q701-V701</f>
        <v/>
      </c>
      <c r="Y701" s="22">
        <f>IF(W701&lt;0,0.9,LOOKUP(W701,{0,1950001,3300001,6950001,9000001,18000001,40000001},{0.84895,0.7979,0.6958,0.66517,0.56307,0.4916,0.44055}))</f>
        <v/>
      </c>
      <c r="Z701" s="22">
        <f>IF(X701&lt;0,0.9,LOOKUP(X701,{0,1950001,3300001,6950001,9000001,18000001,40000001},{0.84895,0.7979,0.6958,0.66517,0.56307,0.4916,0.44055}))</f>
        <v/>
      </c>
      <c r="AA701" s="22">
        <f>IF(W701&lt;0,0,CHOOSE(MATCH(W701,{0,1950001,3300001,6950001,9000001},1),5.105/84.895,10.21/79.79,20.42/69.58,23.483/66.517,33.693/56.307))</f>
        <v/>
      </c>
      <c r="AB701" s="21">
        <f>IF(C701&lt;=2000,0,(MIN(C701,ROUNDDOWN(F701*0.3,0))-2000)*0.1)</f>
        <v/>
      </c>
      <c r="AC701" s="21">
        <f>IF(C701&lt;=2000,0,MIN((C701-2000)*Y701,(R701+S701)*0.2))</f>
        <v/>
      </c>
      <c r="AD701" s="21">
        <f>IF(C701&lt;=2000,0,MIN((C701-2000)*Z701,(T701+U701)*0.2))</f>
        <v/>
      </c>
      <c r="AE701" s="21">
        <f>AC701*AA701</f>
        <v/>
      </c>
      <c r="AF701" s="21">
        <f>ROUNDDOWN(R701,-2)+ROUNDDOWN(S701,-2)</f>
        <v/>
      </c>
      <c r="AG701" s="21">
        <f>ROUNDDOWN(MAX(0,R701-(AB701+AC701+AE701)*0.6),-2)+ROUNDDOWN(MAX(0,S701-(AB701+AC701+AE701)*0.4),-2)</f>
        <v/>
      </c>
      <c r="AH701" s="21">
        <f>ROUNDDOWN(MAX(0,T701-(AB701+AD701)*0.6),-2)+ROUNDDOWN(MAX(0,U701-(AB701+AD701)*0.4),-2)</f>
        <v/>
      </c>
      <c r="AI701" s="21">
        <f>ROUNDDOWN(T701,-2)+ROUNDDOWN(U701,-2)</f>
        <v/>
      </c>
      <c r="AJ701" s="21">
        <f>M701+AF701</f>
        <v/>
      </c>
      <c r="AK701" s="21">
        <f>M701+AG701</f>
        <v/>
      </c>
      <c r="AL701" s="21">
        <f>N701+AH701</f>
        <v/>
      </c>
      <c r="AM701" s="21">
        <f>O701+AI701</f>
        <v/>
      </c>
      <c r="AN701" s="21">
        <f>N701+AI701</f>
        <v/>
      </c>
      <c r="AO701" s="21">
        <f>ROUNDDOWN((R701+S701)*0.2/Y701+2000,0)</f>
        <v/>
      </c>
      <c r="AP701" s="21">
        <f>ROUNDDOWN((T701+U701)*0.2/Z701+2000,0)</f>
        <v/>
      </c>
      <c r="AQ701" s="21">
        <f>AL701-AK701</f>
        <v/>
      </c>
      <c r="AR701" s="21">
        <f>AM701-AK701</f>
        <v/>
      </c>
      <c r="AS701" s="21">
        <f>AM701-AL701</f>
        <v/>
      </c>
      <c r="AT701" s="21">
        <f>AK701+C701-AJ701</f>
        <v/>
      </c>
      <c r="AU701" s="21">
        <f>AL701+C701-AM701</f>
        <v/>
      </c>
      <c r="AV701" s="21">
        <f>AN701+C701-AM701</f>
        <v/>
      </c>
    </row>
    <row r="702">
      <c r="A702" t="inlineStr">
        <is>
          <t>医療費の境目</t>
        </is>
      </c>
      <c r="B702" s="21">
        <f>'3_医療費の境目'!$B$3</f>
        <v/>
      </c>
      <c r="C702" s="21">
        <f>IF('3_医療費の境目'!$B$4="",AO702,'3_医療費の境目'!$B$4)</f>
        <v/>
      </c>
      <c r="D702" s="21">
        <f>'3_医療費の境目'!D702</f>
        <v/>
      </c>
      <c r="E702" s="21">
        <f>ROUND(MIN(B702/12,650000)*12*0.0915+MIN(B702/12,1390000)*12*(0.0504+0)+B702*0.005,0)</f>
        <v/>
      </c>
      <c r="F702" s="21">
        <f>IF(B702&lt;741000,0,IF(B702&lt;2191000,B702-740000,IF(B702&lt;2193000,1451000,IF(B702&lt;2196000,1453000,IF(B702&lt;2200000,1456000,IF(B702&lt;3600000,ROUND(ROUNDDOWN(B702/4,-3)*2.8,0)-80000,IF(B702&lt;6600000,ROUND(ROUNDDOWN(B702/4,-3)*3.2,0)-440000,IF(B702&lt;8500000,ROUNDDOWN(B702*0.9,0)-1100000,B702-1950000))))))))</f>
        <v/>
      </c>
      <c r="G702" s="21">
        <f>IF(F702&gt;23500000,NA(),IF(F702&lt;=4890000,1040000,IF(F702&lt;=6550000,670000,620000)))</f>
        <v/>
      </c>
      <c r="H702" s="21">
        <f>IF(D702&lt;=0,0,MAX(0,MIN(2000000,D702-MIN(100000,ROUNDDOWN(F702*0.05,0)))))</f>
        <v/>
      </c>
      <c r="I702" s="21">
        <f>IF(C702&lt;=2000,0,MIN(C702,ROUNDDOWN(F702*0.4,0))-2000)</f>
        <v/>
      </c>
      <c r="J702" s="21">
        <f>MAX(0,ROUNDDOWN(F702-E702-G702,-3))</f>
        <v/>
      </c>
      <c r="K702" s="21">
        <f>MAX(0,ROUNDDOWN(F702-E702-G702-H702-I702,-3))</f>
        <v/>
      </c>
      <c r="L702" s="21">
        <f>MAX(0,ROUNDDOWN(F702-E702-G702-H702,-3))</f>
        <v/>
      </c>
      <c r="M702" s="21">
        <f>IF(J702&lt;=0,0,ROUNDDOWN((J702*LOOKUP(J702,{0,1950001,3300001,6950001,9000001,18000001,40000001},{0.05,0.1,0.2,0.23,0.33,0.4,0.45})-LOOKUP(J702,{0,1950001,3300001,6950001,9000001,18000001,40000001},{0,97500,427500,636000,1536000,2796000,4796000}))*1.021,-2))</f>
        <v/>
      </c>
      <c r="N702" s="21">
        <f>IF(K702&lt;=0,0,ROUNDDOWN((K702*LOOKUP(K702,{0,1950001,3300001,6950001,9000001,18000001,40000001},{0.05,0.1,0.2,0.23,0.33,0.4,0.45})-LOOKUP(K702,{0,1950001,3300001,6950001,9000001,18000001,40000001},{0,97500,427500,636000,1536000,2796000,4796000}))*1.021,-2))</f>
        <v/>
      </c>
      <c r="O702" s="21">
        <f>IF(L702&lt;=0,0,ROUNDDOWN((L702*LOOKUP(L702,{0,1950001,3300001,6950001,9000001,18000001,40000001},{0.05,0.1,0.2,0.23,0.33,0.4,0.45})-LOOKUP(L702,{0,1950001,3300001,6950001,9000001,18000001,40000001},{0,97500,427500,636000,1536000,2796000,4796000}))*1.021,-2))</f>
        <v/>
      </c>
      <c r="P702" s="21">
        <f>MAX(0,ROUNDDOWN(F702-E702-430000,-3))</f>
        <v/>
      </c>
      <c r="Q702" s="21">
        <f>MAX(0,ROUNDDOWN(F702-E702-430000-H702,-3))</f>
        <v/>
      </c>
      <c r="R702" s="21">
        <f>IF(F702&lt;=450000,0,MAX(0,P702*0.06-MIN(50000,P702)*0.03))</f>
        <v/>
      </c>
      <c r="S702" s="21">
        <f>IF(F702&lt;=450000,0,MAX(0,P702*0.04-MIN(50000,P702)*0.02))</f>
        <v/>
      </c>
      <c r="T702" s="21">
        <f>IF(F702&lt;=450000,0,MAX(0,Q702*0.06-MIN(50000,Q702)*0.03))</f>
        <v/>
      </c>
      <c r="U702" s="21">
        <f>IF(F702&lt;=450000,0,MAX(0,Q702*0.04-MIN(50000,Q702)*0.02))</f>
        <v/>
      </c>
      <c r="V702" s="21">
        <f>50000+MAX(0,G702-480000)</f>
        <v/>
      </c>
      <c r="W702" s="21">
        <f>P702-V702</f>
        <v/>
      </c>
      <c r="X702" s="21">
        <f>Q702-V702</f>
        <v/>
      </c>
      <c r="Y702" s="22">
        <f>IF(W702&lt;0,0.9,LOOKUP(W702,{0,1950001,3300001,6950001,9000001,18000001,40000001},{0.84895,0.7979,0.6958,0.66517,0.56307,0.4916,0.44055}))</f>
        <v/>
      </c>
      <c r="Z702" s="22">
        <f>IF(X702&lt;0,0.9,LOOKUP(X702,{0,1950001,3300001,6950001,9000001,18000001,40000001},{0.84895,0.7979,0.6958,0.66517,0.56307,0.4916,0.44055}))</f>
        <v/>
      </c>
      <c r="AA702" s="22">
        <f>IF(W702&lt;0,0,CHOOSE(MATCH(W702,{0,1950001,3300001,6950001,9000001},1),5.105/84.895,10.21/79.79,20.42/69.58,23.483/66.517,33.693/56.307))</f>
        <v/>
      </c>
      <c r="AB702" s="21">
        <f>IF(C702&lt;=2000,0,(MIN(C702,ROUNDDOWN(F702*0.3,0))-2000)*0.1)</f>
        <v/>
      </c>
      <c r="AC702" s="21">
        <f>IF(C702&lt;=2000,0,MIN((C702-2000)*Y702,(R702+S702)*0.2))</f>
        <v/>
      </c>
      <c r="AD702" s="21">
        <f>IF(C702&lt;=2000,0,MIN((C702-2000)*Z702,(T702+U702)*0.2))</f>
        <v/>
      </c>
      <c r="AE702" s="21">
        <f>AC702*AA702</f>
        <v/>
      </c>
      <c r="AF702" s="21">
        <f>ROUNDDOWN(R702,-2)+ROUNDDOWN(S702,-2)</f>
        <v/>
      </c>
      <c r="AG702" s="21">
        <f>ROUNDDOWN(MAX(0,R702-(AB702+AC702+AE702)*0.6),-2)+ROUNDDOWN(MAX(0,S702-(AB702+AC702+AE702)*0.4),-2)</f>
        <v/>
      </c>
      <c r="AH702" s="21">
        <f>ROUNDDOWN(MAX(0,T702-(AB702+AD702)*0.6),-2)+ROUNDDOWN(MAX(0,U702-(AB702+AD702)*0.4),-2)</f>
        <v/>
      </c>
      <c r="AI702" s="21">
        <f>ROUNDDOWN(T702,-2)+ROUNDDOWN(U702,-2)</f>
        <v/>
      </c>
      <c r="AJ702" s="21">
        <f>M702+AF702</f>
        <v/>
      </c>
      <c r="AK702" s="21">
        <f>M702+AG702</f>
        <v/>
      </c>
      <c r="AL702" s="21">
        <f>N702+AH702</f>
        <v/>
      </c>
      <c r="AM702" s="21">
        <f>O702+AI702</f>
        <v/>
      </c>
      <c r="AN702" s="21">
        <f>N702+AI702</f>
        <v/>
      </c>
      <c r="AO702" s="21">
        <f>ROUNDDOWN((R702+S702)*0.2/Y702+2000,0)</f>
        <v/>
      </c>
      <c r="AP702" s="21">
        <f>ROUNDDOWN((T702+U702)*0.2/Z702+2000,0)</f>
        <v/>
      </c>
      <c r="AQ702" s="21">
        <f>AL702-AK702</f>
        <v/>
      </c>
      <c r="AR702" s="21">
        <f>AM702-AK702</f>
        <v/>
      </c>
      <c r="AS702" s="21">
        <f>AM702-AL702</f>
        <v/>
      </c>
      <c r="AT702" s="21">
        <f>AK702+C702-AJ702</f>
        <v/>
      </c>
      <c r="AU702" s="21">
        <f>AL702+C702-AM702</f>
        <v/>
      </c>
      <c r="AV702" s="21">
        <f>AN702+C702-AM702</f>
        <v/>
      </c>
    </row>
    <row r="703">
      <c r="A703" t="inlineStr">
        <is>
          <t>医療費の境目</t>
        </is>
      </c>
      <c r="B703" s="21">
        <f>'3_医療費の境目'!$B$3</f>
        <v/>
      </c>
      <c r="C703" s="21">
        <f>IF('3_医療費の境目'!$B$4="",AO703,'3_医療費の境目'!$B$4)</f>
        <v/>
      </c>
      <c r="D703" s="21">
        <f>'3_医療費の境目'!D703</f>
        <v/>
      </c>
      <c r="E703" s="21">
        <f>ROUND(MIN(B703/12,650000)*12*0.0915+MIN(B703/12,1390000)*12*(0.0504+0)+B703*0.005,0)</f>
        <v/>
      </c>
      <c r="F703" s="21">
        <f>IF(B703&lt;741000,0,IF(B703&lt;2191000,B703-740000,IF(B703&lt;2193000,1451000,IF(B703&lt;2196000,1453000,IF(B703&lt;2200000,1456000,IF(B703&lt;3600000,ROUND(ROUNDDOWN(B703/4,-3)*2.8,0)-80000,IF(B703&lt;6600000,ROUND(ROUNDDOWN(B703/4,-3)*3.2,0)-440000,IF(B703&lt;8500000,ROUNDDOWN(B703*0.9,0)-1100000,B703-1950000))))))))</f>
        <v/>
      </c>
      <c r="G703" s="21">
        <f>IF(F703&gt;23500000,NA(),IF(F703&lt;=4890000,1040000,IF(F703&lt;=6550000,670000,620000)))</f>
        <v/>
      </c>
      <c r="H703" s="21">
        <f>IF(D703&lt;=0,0,MAX(0,MIN(2000000,D703-MIN(100000,ROUNDDOWN(F703*0.05,0)))))</f>
        <v/>
      </c>
      <c r="I703" s="21">
        <f>IF(C703&lt;=2000,0,MIN(C703,ROUNDDOWN(F703*0.4,0))-2000)</f>
        <v/>
      </c>
      <c r="J703" s="21">
        <f>MAX(0,ROUNDDOWN(F703-E703-G703,-3))</f>
        <v/>
      </c>
      <c r="K703" s="21">
        <f>MAX(0,ROUNDDOWN(F703-E703-G703-H703-I703,-3))</f>
        <v/>
      </c>
      <c r="L703" s="21">
        <f>MAX(0,ROUNDDOWN(F703-E703-G703-H703,-3))</f>
        <v/>
      </c>
      <c r="M703" s="21">
        <f>IF(J703&lt;=0,0,ROUNDDOWN((J703*LOOKUP(J703,{0,1950001,3300001,6950001,9000001,18000001,40000001},{0.05,0.1,0.2,0.23,0.33,0.4,0.45})-LOOKUP(J703,{0,1950001,3300001,6950001,9000001,18000001,40000001},{0,97500,427500,636000,1536000,2796000,4796000}))*1.021,-2))</f>
        <v/>
      </c>
      <c r="N703" s="21">
        <f>IF(K703&lt;=0,0,ROUNDDOWN((K703*LOOKUP(K703,{0,1950001,3300001,6950001,9000001,18000001,40000001},{0.05,0.1,0.2,0.23,0.33,0.4,0.45})-LOOKUP(K703,{0,1950001,3300001,6950001,9000001,18000001,40000001},{0,97500,427500,636000,1536000,2796000,4796000}))*1.021,-2))</f>
        <v/>
      </c>
      <c r="O703" s="21">
        <f>IF(L703&lt;=0,0,ROUNDDOWN((L703*LOOKUP(L703,{0,1950001,3300001,6950001,9000001,18000001,40000001},{0.05,0.1,0.2,0.23,0.33,0.4,0.45})-LOOKUP(L703,{0,1950001,3300001,6950001,9000001,18000001,40000001},{0,97500,427500,636000,1536000,2796000,4796000}))*1.021,-2))</f>
        <v/>
      </c>
      <c r="P703" s="21">
        <f>MAX(0,ROUNDDOWN(F703-E703-430000,-3))</f>
        <v/>
      </c>
      <c r="Q703" s="21">
        <f>MAX(0,ROUNDDOWN(F703-E703-430000-H703,-3))</f>
        <v/>
      </c>
      <c r="R703" s="21">
        <f>IF(F703&lt;=450000,0,MAX(0,P703*0.06-MIN(50000,P703)*0.03))</f>
        <v/>
      </c>
      <c r="S703" s="21">
        <f>IF(F703&lt;=450000,0,MAX(0,P703*0.04-MIN(50000,P703)*0.02))</f>
        <v/>
      </c>
      <c r="T703" s="21">
        <f>IF(F703&lt;=450000,0,MAX(0,Q703*0.06-MIN(50000,Q703)*0.03))</f>
        <v/>
      </c>
      <c r="U703" s="21">
        <f>IF(F703&lt;=450000,0,MAX(0,Q703*0.04-MIN(50000,Q703)*0.02))</f>
        <v/>
      </c>
      <c r="V703" s="21">
        <f>50000+MAX(0,G703-480000)</f>
        <v/>
      </c>
      <c r="W703" s="21">
        <f>P703-V703</f>
        <v/>
      </c>
      <c r="X703" s="21">
        <f>Q703-V703</f>
        <v/>
      </c>
      <c r="Y703" s="22">
        <f>IF(W703&lt;0,0.9,LOOKUP(W703,{0,1950001,3300001,6950001,9000001,18000001,40000001},{0.84895,0.7979,0.6958,0.66517,0.56307,0.4916,0.44055}))</f>
        <v/>
      </c>
      <c r="Z703" s="22">
        <f>IF(X703&lt;0,0.9,LOOKUP(X703,{0,1950001,3300001,6950001,9000001,18000001,40000001},{0.84895,0.7979,0.6958,0.66517,0.56307,0.4916,0.44055}))</f>
        <v/>
      </c>
      <c r="AA703" s="22">
        <f>IF(W703&lt;0,0,CHOOSE(MATCH(W703,{0,1950001,3300001,6950001,9000001},1),5.105/84.895,10.21/79.79,20.42/69.58,23.483/66.517,33.693/56.307))</f>
        <v/>
      </c>
      <c r="AB703" s="21">
        <f>IF(C703&lt;=2000,0,(MIN(C703,ROUNDDOWN(F703*0.3,0))-2000)*0.1)</f>
        <v/>
      </c>
      <c r="AC703" s="21">
        <f>IF(C703&lt;=2000,0,MIN((C703-2000)*Y703,(R703+S703)*0.2))</f>
        <v/>
      </c>
      <c r="AD703" s="21">
        <f>IF(C703&lt;=2000,0,MIN((C703-2000)*Z703,(T703+U703)*0.2))</f>
        <v/>
      </c>
      <c r="AE703" s="21">
        <f>AC703*AA703</f>
        <v/>
      </c>
      <c r="AF703" s="21">
        <f>ROUNDDOWN(R703,-2)+ROUNDDOWN(S703,-2)</f>
        <v/>
      </c>
      <c r="AG703" s="21">
        <f>ROUNDDOWN(MAX(0,R703-(AB703+AC703+AE703)*0.6),-2)+ROUNDDOWN(MAX(0,S703-(AB703+AC703+AE703)*0.4),-2)</f>
        <v/>
      </c>
      <c r="AH703" s="21">
        <f>ROUNDDOWN(MAX(0,T703-(AB703+AD703)*0.6),-2)+ROUNDDOWN(MAX(0,U703-(AB703+AD703)*0.4),-2)</f>
        <v/>
      </c>
      <c r="AI703" s="21">
        <f>ROUNDDOWN(T703,-2)+ROUNDDOWN(U703,-2)</f>
        <v/>
      </c>
      <c r="AJ703" s="21">
        <f>M703+AF703</f>
        <v/>
      </c>
      <c r="AK703" s="21">
        <f>M703+AG703</f>
        <v/>
      </c>
      <c r="AL703" s="21">
        <f>N703+AH703</f>
        <v/>
      </c>
      <c r="AM703" s="21">
        <f>O703+AI703</f>
        <v/>
      </c>
      <c r="AN703" s="21">
        <f>N703+AI703</f>
        <v/>
      </c>
      <c r="AO703" s="21">
        <f>ROUNDDOWN((R703+S703)*0.2/Y703+2000,0)</f>
        <v/>
      </c>
      <c r="AP703" s="21">
        <f>ROUNDDOWN((T703+U703)*0.2/Z703+2000,0)</f>
        <v/>
      </c>
      <c r="AQ703" s="21">
        <f>AL703-AK703</f>
        <v/>
      </c>
      <c r="AR703" s="21">
        <f>AM703-AK703</f>
        <v/>
      </c>
      <c r="AS703" s="21">
        <f>AM703-AL703</f>
        <v/>
      </c>
      <c r="AT703" s="21">
        <f>AK703+C703-AJ703</f>
        <v/>
      </c>
      <c r="AU703" s="21">
        <f>AL703+C703-AM703</f>
        <v/>
      </c>
      <c r="AV703" s="21">
        <f>AN703+C703-AM703</f>
        <v/>
      </c>
    </row>
    <row r="704">
      <c r="A704" t="inlineStr">
        <is>
          <t>医療費の境目</t>
        </is>
      </c>
      <c r="B704" s="21">
        <f>'3_医療費の境目'!$B$3</f>
        <v/>
      </c>
      <c r="C704" s="21">
        <f>IF('3_医療費の境目'!$B$4="",AO704,'3_医療費の境目'!$B$4)</f>
        <v/>
      </c>
      <c r="D704" s="21">
        <f>'3_医療費の境目'!D704</f>
        <v/>
      </c>
      <c r="E704" s="21">
        <f>ROUND(MIN(B704/12,650000)*12*0.0915+MIN(B704/12,1390000)*12*(0.0504+0)+B704*0.005,0)</f>
        <v/>
      </c>
      <c r="F704" s="21">
        <f>IF(B704&lt;741000,0,IF(B704&lt;2191000,B704-740000,IF(B704&lt;2193000,1451000,IF(B704&lt;2196000,1453000,IF(B704&lt;2200000,1456000,IF(B704&lt;3600000,ROUND(ROUNDDOWN(B704/4,-3)*2.8,0)-80000,IF(B704&lt;6600000,ROUND(ROUNDDOWN(B704/4,-3)*3.2,0)-440000,IF(B704&lt;8500000,ROUNDDOWN(B704*0.9,0)-1100000,B704-1950000))))))))</f>
        <v/>
      </c>
      <c r="G704" s="21">
        <f>IF(F704&gt;23500000,NA(),IF(F704&lt;=4890000,1040000,IF(F704&lt;=6550000,670000,620000)))</f>
        <v/>
      </c>
      <c r="H704" s="21">
        <f>IF(D704&lt;=0,0,MAX(0,MIN(2000000,D704-MIN(100000,ROUNDDOWN(F704*0.05,0)))))</f>
        <v/>
      </c>
      <c r="I704" s="21">
        <f>IF(C704&lt;=2000,0,MIN(C704,ROUNDDOWN(F704*0.4,0))-2000)</f>
        <v/>
      </c>
      <c r="J704" s="21">
        <f>MAX(0,ROUNDDOWN(F704-E704-G704,-3))</f>
        <v/>
      </c>
      <c r="K704" s="21">
        <f>MAX(0,ROUNDDOWN(F704-E704-G704-H704-I704,-3))</f>
        <v/>
      </c>
      <c r="L704" s="21">
        <f>MAX(0,ROUNDDOWN(F704-E704-G704-H704,-3))</f>
        <v/>
      </c>
      <c r="M704" s="21">
        <f>IF(J704&lt;=0,0,ROUNDDOWN((J704*LOOKUP(J704,{0,1950001,3300001,6950001,9000001,18000001,40000001},{0.05,0.1,0.2,0.23,0.33,0.4,0.45})-LOOKUP(J704,{0,1950001,3300001,6950001,9000001,18000001,40000001},{0,97500,427500,636000,1536000,2796000,4796000}))*1.021,-2))</f>
        <v/>
      </c>
      <c r="N704" s="21">
        <f>IF(K704&lt;=0,0,ROUNDDOWN((K704*LOOKUP(K704,{0,1950001,3300001,6950001,9000001,18000001,40000001},{0.05,0.1,0.2,0.23,0.33,0.4,0.45})-LOOKUP(K704,{0,1950001,3300001,6950001,9000001,18000001,40000001},{0,97500,427500,636000,1536000,2796000,4796000}))*1.021,-2))</f>
        <v/>
      </c>
      <c r="O704" s="21">
        <f>IF(L704&lt;=0,0,ROUNDDOWN((L704*LOOKUP(L704,{0,1950001,3300001,6950001,9000001,18000001,40000001},{0.05,0.1,0.2,0.23,0.33,0.4,0.45})-LOOKUP(L704,{0,1950001,3300001,6950001,9000001,18000001,40000001},{0,97500,427500,636000,1536000,2796000,4796000}))*1.021,-2))</f>
        <v/>
      </c>
      <c r="P704" s="21">
        <f>MAX(0,ROUNDDOWN(F704-E704-430000,-3))</f>
        <v/>
      </c>
      <c r="Q704" s="21">
        <f>MAX(0,ROUNDDOWN(F704-E704-430000-H704,-3))</f>
        <v/>
      </c>
      <c r="R704" s="21">
        <f>IF(F704&lt;=450000,0,MAX(0,P704*0.06-MIN(50000,P704)*0.03))</f>
        <v/>
      </c>
      <c r="S704" s="21">
        <f>IF(F704&lt;=450000,0,MAX(0,P704*0.04-MIN(50000,P704)*0.02))</f>
        <v/>
      </c>
      <c r="T704" s="21">
        <f>IF(F704&lt;=450000,0,MAX(0,Q704*0.06-MIN(50000,Q704)*0.03))</f>
        <v/>
      </c>
      <c r="U704" s="21">
        <f>IF(F704&lt;=450000,0,MAX(0,Q704*0.04-MIN(50000,Q704)*0.02))</f>
        <v/>
      </c>
      <c r="V704" s="21">
        <f>50000+MAX(0,G704-480000)</f>
        <v/>
      </c>
      <c r="W704" s="21">
        <f>P704-V704</f>
        <v/>
      </c>
      <c r="X704" s="21">
        <f>Q704-V704</f>
        <v/>
      </c>
      <c r="Y704" s="22">
        <f>IF(W704&lt;0,0.9,LOOKUP(W704,{0,1950001,3300001,6950001,9000001,18000001,40000001},{0.84895,0.7979,0.6958,0.66517,0.56307,0.4916,0.44055}))</f>
        <v/>
      </c>
      <c r="Z704" s="22">
        <f>IF(X704&lt;0,0.9,LOOKUP(X704,{0,1950001,3300001,6950001,9000001,18000001,40000001},{0.84895,0.7979,0.6958,0.66517,0.56307,0.4916,0.44055}))</f>
        <v/>
      </c>
      <c r="AA704" s="22">
        <f>IF(W704&lt;0,0,CHOOSE(MATCH(W704,{0,1950001,3300001,6950001,9000001},1),5.105/84.895,10.21/79.79,20.42/69.58,23.483/66.517,33.693/56.307))</f>
        <v/>
      </c>
      <c r="AB704" s="21">
        <f>IF(C704&lt;=2000,0,(MIN(C704,ROUNDDOWN(F704*0.3,0))-2000)*0.1)</f>
        <v/>
      </c>
      <c r="AC704" s="21">
        <f>IF(C704&lt;=2000,0,MIN((C704-2000)*Y704,(R704+S704)*0.2))</f>
        <v/>
      </c>
      <c r="AD704" s="21">
        <f>IF(C704&lt;=2000,0,MIN((C704-2000)*Z704,(T704+U704)*0.2))</f>
        <v/>
      </c>
      <c r="AE704" s="21">
        <f>AC704*AA704</f>
        <v/>
      </c>
      <c r="AF704" s="21">
        <f>ROUNDDOWN(R704,-2)+ROUNDDOWN(S704,-2)</f>
        <v/>
      </c>
      <c r="AG704" s="21">
        <f>ROUNDDOWN(MAX(0,R704-(AB704+AC704+AE704)*0.6),-2)+ROUNDDOWN(MAX(0,S704-(AB704+AC704+AE704)*0.4),-2)</f>
        <v/>
      </c>
      <c r="AH704" s="21">
        <f>ROUNDDOWN(MAX(0,T704-(AB704+AD704)*0.6),-2)+ROUNDDOWN(MAX(0,U704-(AB704+AD704)*0.4),-2)</f>
        <v/>
      </c>
      <c r="AI704" s="21">
        <f>ROUNDDOWN(T704,-2)+ROUNDDOWN(U704,-2)</f>
        <v/>
      </c>
      <c r="AJ704" s="21">
        <f>M704+AF704</f>
        <v/>
      </c>
      <c r="AK704" s="21">
        <f>M704+AG704</f>
        <v/>
      </c>
      <c r="AL704" s="21">
        <f>N704+AH704</f>
        <v/>
      </c>
      <c r="AM704" s="21">
        <f>O704+AI704</f>
        <v/>
      </c>
      <c r="AN704" s="21">
        <f>N704+AI704</f>
        <v/>
      </c>
      <c r="AO704" s="21">
        <f>ROUNDDOWN((R704+S704)*0.2/Y704+2000,0)</f>
        <v/>
      </c>
      <c r="AP704" s="21">
        <f>ROUNDDOWN((T704+U704)*0.2/Z704+2000,0)</f>
        <v/>
      </c>
      <c r="AQ704" s="21">
        <f>AL704-AK704</f>
        <v/>
      </c>
      <c r="AR704" s="21">
        <f>AM704-AK704</f>
        <v/>
      </c>
      <c r="AS704" s="21">
        <f>AM704-AL704</f>
        <v/>
      </c>
      <c r="AT704" s="21">
        <f>AK704+C704-AJ704</f>
        <v/>
      </c>
      <c r="AU704" s="21">
        <f>AL704+C704-AM704</f>
        <v/>
      </c>
      <c r="AV704" s="21">
        <f>AN704+C704-AM704</f>
        <v/>
      </c>
    </row>
    <row r="705">
      <c r="A705" t="inlineStr">
        <is>
          <t>医療費の境目</t>
        </is>
      </c>
      <c r="B705" s="21">
        <f>'3_医療費の境目'!$B$3</f>
        <v/>
      </c>
      <c r="C705" s="21">
        <f>IF('3_医療費の境目'!$B$4="",AO705,'3_医療費の境目'!$B$4)</f>
        <v/>
      </c>
      <c r="D705" s="21">
        <f>'3_医療費の境目'!D705</f>
        <v/>
      </c>
      <c r="E705" s="21">
        <f>ROUND(MIN(B705/12,650000)*12*0.0915+MIN(B705/12,1390000)*12*(0.0504+0)+B705*0.005,0)</f>
        <v/>
      </c>
      <c r="F705" s="21">
        <f>IF(B705&lt;741000,0,IF(B705&lt;2191000,B705-740000,IF(B705&lt;2193000,1451000,IF(B705&lt;2196000,1453000,IF(B705&lt;2200000,1456000,IF(B705&lt;3600000,ROUND(ROUNDDOWN(B705/4,-3)*2.8,0)-80000,IF(B705&lt;6600000,ROUND(ROUNDDOWN(B705/4,-3)*3.2,0)-440000,IF(B705&lt;8500000,ROUNDDOWN(B705*0.9,0)-1100000,B705-1950000))))))))</f>
        <v/>
      </c>
      <c r="G705" s="21">
        <f>IF(F705&gt;23500000,NA(),IF(F705&lt;=4890000,1040000,IF(F705&lt;=6550000,670000,620000)))</f>
        <v/>
      </c>
      <c r="H705" s="21">
        <f>IF(D705&lt;=0,0,MAX(0,MIN(2000000,D705-MIN(100000,ROUNDDOWN(F705*0.05,0)))))</f>
        <v/>
      </c>
      <c r="I705" s="21">
        <f>IF(C705&lt;=2000,0,MIN(C705,ROUNDDOWN(F705*0.4,0))-2000)</f>
        <v/>
      </c>
      <c r="J705" s="21">
        <f>MAX(0,ROUNDDOWN(F705-E705-G705,-3))</f>
        <v/>
      </c>
      <c r="K705" s="21">
        <f>MAX(0,ROUNDDOWN(F705-E705-G705-H705-I705,-3))</f>
        <v/>
      </c>
      <c r="L705" s="21">
        <f>MAX(0,ROUNDDOWN(F705-E705-G705-H705,-3))</f>
        <v/>
      </c>
      <c r="M705" s="21">
        <f>IF(J705&lt;=0,0,ROUNDDOWN((J705*LOOKUP(J705,{0,1950001,3300001,6950001,9000001,18000001,40000001},{0.05,0.1,0.2,0.23,0.33,0.4,0.45})-LOOKUP(J705,{0,1950001,3300001,6950001,9000001,18000001,40000001},{0,97500,427500,636000,1536000,2796000,4796000}))*1.021,-2))</f>
        <v/>
      </c>
      <c r="N705" s="21">
        <f>IF(K705&lt;=0,0,ROUNDDOWN((K705*LOOKUP(K705,{0,1950001,3300001,6950001,9000001,18000001,40000001},{0.05,0.1,0.2,0.23,0.33,0.4,0.45})-LOOKUP(K705,{0,1950001,3300001,6950001,9000001,18000001,40000001},{0,97500,427500,636000,1536000,2796000,4796000}))*1.021,-2))</f>
        <v/>
      </c>
      <c r="O705" s="21">
        <f>IF(L705&lt;=0,0,ROUNDDOWN((L705*LOOKUP(L705,{0,1950001,3300001,6950001,9000001,18000001,40000001},{0.05,0.1,0.2,0.23,0.33,0.4,0.45})-LOOKUP(L705,{0,1950001,3300001,6950001,9000001,18000001,40000001},{0,97500,427500,636000,1536000,2796000,4796000}))*1.021,-2))</f>
        <v/>
      </c>
      <c r="P705" s="21">
        <f>MAX(0,ROUNDDOWN(F705-E705-430000,-3))</f>
        <v/>
      </c>
      <c r="Q705" s="21">
        <f>MAX(0,ROUNDDOWN(F705-E705-430000-H705,-3))</f>
        <v/>
      </c>
      <c r="R705" s="21">
        <f>IF(F705&lt;=450000,0,MAX(0,P705*0.06-MIN(50000,P705)*0.03))</f>
        <v/>
      </c>
      <c r="S705" s="21">
        <f>IF(F705&lt;=450000,0,MAX(0,P705*0.04-MIN(50000,P705)*0.02))</f>
        <v/>
      </c>
      <c r="T705" s="21">
        <f>IF(F705&lt;=450000,0,MAX(0,Q705*0.06-MIN(50000,Q705)*0.03))</f>
        <v/>
      </c>
      <c r="U705" s="21">
        <f>IF(F705&lt;=450000,0,MAX(0,Q705*0.04-MIN(50000,Q705)*0.02))</f>
        <v/>
      </c>
      <c r="V705" s="21">
        <f>50000+MAX(0,G705-480000)</f>
        <v/>
      </c>
      <c r="W705" s="21">
        <f>P705-V705</f>
        <v/>
      </c>
      <c r="X705" s="21">
        <f>Q705-V705</f>
        <v/>
      </c>
      <c r="Y705" s="22">
        <f>IF(W705&lt;0,0.9,LOOKUP(W705,{0,1950001,3300001,6950001,9000001,18000001,40000001},{0.84895,0.7979,0.6958,0.66517,0.56307,0.4916,0.44055}))</f>
        <v/>
      </c>
      <c r="Z705" s="22">
        <f>IF(X705&lt;0,0.9,LOOKUP(X705,{0,1950001,3300001,6950001,9000001,18000001,40000001},{0.84895,0.7979,0.6958,0.66517,0.56307,0.4916,0.44055}))</f>
        <v/>
      </c>
      <c r="AA705" s="22">
        <f>IF(W705&lt;0,0,CHOOSE(MATCH(W705,{0,1950001,3300001,6950001,9000001},1),5.105/84.895,10.21/79.79,20.42/69.58,23.483/66.517,33.693/56.307))</f>
        <v/>
      </c>
      <c r="AB705" s="21">
        <f>IF(C705&lt;=2000,0,(MIN(C705,ROUNDDOWN(F705*0.3,0))-2000)*0.1)</f>
        <v/>
      </c>
      <c r="AC705" s="21">
        <f>IF(C705&lt;=2000,0,MIN((C705-2000)*Y705,(R705+S705)*0.2))</f>
        <v/>
      </c>
      <c r="AD705" s="21">
        <f>IF(C705&lt;=2000,0,MIN((C705-2000)*Z705,(T705+U705)*0.2))</f>
        <v/>
      </c>
      <c r="AE705" s="21">
        <f>AC705*AA705</f>
        <v/>
      </c>
      <c r="AF705" s="21">
        <f>ROUNDDOWN(R705,-2)+ROUNDDOWN(S705,-2)</f>
        <v/>
      </c>
      <c r="AG705" s="21">
        <f>ROUNDDOWN(MAX(0,R705-(AB705+AC705+AE705)*0.6),-2)+ROUNDDOWN(MAX(0,S705-(AB705+AC705+AE705)*0.4),-2)</f>
        <v/>
      </c>
      <c r="AH705" s="21">
        <f>ROUNDDOWN(MAX(0,T705-(AB705+AD705)*0.6),-2)+ROUNDDOWN(MAX(0,U705-(AB705+AD705)*0.4),-2)</f>
        <v/>
      </c>
      <c r="AI705" s="21">
        <f>ROUNDDOWN(T705,-2)+ROUNDDOWN(U705,-2)</f>
        <v/>
      </c>
      <c r="AJ705" s="21">
        <f>M705+AF705</f>
        <v/>
      </c>
      <c r="AK705" s="21">
        <f>M705+AG705</f>
        <v/>
      </c>
      <c r="AL705" s="21">
        <f>N705+AH705</f>
        <v/>
      </c>
      <c r="AM705" s="21">
        <f>O705+AI705</f>
        <v/>
      </c>
      <c r="AN705" s="21">
        <f>N705+AI705</f>
        <v/>
      </c>
      <c r="AO705" s="21">
        <f>ROUNDDOWN((R705+S705)*0.2/Y705+2000,0)</f>
        <v/>
      </c>
      <c r="AP705" s="21">
        <f>ROUNDDOWN((T705+U705)*0.2/Z705+2000,0)</f>
        <v/>
      </c>
      <c r="AQ705" s="21">
        <f>AL705-AK705</f>
        <v/>
      </c>
      <c r="AR705" s="21">
        <f>AM705-AK705</f>
        <v/>
      </c>
      <c r="AS705" s="21">
        <f>AM705-AL705</f>
        <v/>
      </c>
      <c r="AT705" s="21">
        <f>AK705+C705-AJ705</f>
        <v/>
      </c>
      <c r="AU705" s="21">
        <f>AL705+C705-AM705</f>
        <v/>
      </c>
      <c r="AV705" s="21">
        <f>AN705+C705-AM705</f>
        <v/>
      </c>
    </row>
    <row r="706">
      <c r="A706" t="inlineStr">
        <is>
          <t>医療費の境目</t>
        </is>
      </c>
      <c r="B706" s="21">
        <f>'3_医療費の境目'!$B$3</f>
        <v/>
      </c>
      <c r="C706" s="21">
        <f>IF('3_医療費の境目'!$B$4="",AO706,'3_医療費の境目'!$B$4)</f>
        <v/>
      </c>
      <c r="D706" s="21">
        <f>'3_医療費の境目'!D706</f>
        <v/>
      </c>
      <c r="E706" s="21">
        <f>ROUND(MIN(B706/12,650000)*12*0.0915+MIN(B706/12,1390000)*12*(0.0504+0)+B706*0.005,0)</f>
        <v/>
      </c>
      <c r="F706" s="21">
        <f>IF(B706&lt;741000,0,IF(B706&lt;2191000,B706-740000,IF(B706&lt;2193000,1451000,IF(B706&lt;2196000,1453000,IF(B706&lt;2200000,1456000,IF(B706&lt;3600000,ROUND(ROUNDDOWN(B706/4,-3)*2.8,0)-80000,IF(B706&lt;6600000,ROUND(ROUNDDOWN(B706/4,-3)*3.2,0)-440000,IF(B706&lt;8500000,ROUNDDOWN(B706*0.9,0)-1100000,B706-1950000))))))))</f>
        <v/>
      </c>
      <c r="G706" s="21">
        <f>IF(F706&gt;23500000,NA(),IF(F706&lt;=4890000,1040000,IF(F706&lt;=6550000,670000,620000)))</f>
        <v/>
      </c>
      <c r="H706" s="21">
        <f>IF(D706&lt;=0,0,MAX(0,MIN(2000000,D706-MIN(100000,ROUNDDOWN(F706*0.05,0)))))</f>
        <v/>
      </c>
      <c r="I706" s="21">
        <f>IF(C706&lt;=2000,0,MIN(C706,ROUNDDOWN(F706*0.4,0))-2000)</f>
        <v/>
      </c>
      <c r="J706" s="21">
        <f>MAX(0,ROUNDDOWN(F706-E706-G706,-3))</f>
        <v/>
      </c>
      <c r="K706" s="21">
        <f>MAX(0,ROUNDDOWN(F706-E706-G706-H706-I706,-3))</f>
        <v/>
      </c>
      <c r="L706" s="21">
        <f>MAX(0,ROUNDDOWN(F706-E706-G706-H706,-3))</f>
        <v/>
      </c>
      <c r="M706" s="21">
        <f>IF(J706&lt;=0,0,ROUNDDOWN((J706*LOOKUP(J706,{0,1950001,3300001,6950001,9000001,18000001,40000001},{0.05,0.1,0.2,0.23,0.33,0.4,0.45})-LOOKUP(J706,{0,1950001,3300001,6950001,9000001,18000001,40000001},{0,97500,427500,636000,1536000,2796000,4796000}))*1.021,-2))</f>
        <v/>
      </c>
      <c r="N706" s="21">
        <f>IF(K706&lt;=0,0,ROUNDDOWN((K706*LOOKUP(K706,{0,1950001,3300001,6950001,9000001,18000001,40000001},{0.05,0.1,0.2,0.23,0.33,0.4,0.45})-LOOKUP(K706,{0,1950001,3300001,6950001,9000001,18000001,40000001},{0,97500,427500,636000,1536000,2796000,4796000}))*1.021,-2))</f>
        <v/>
      </c>
      <c r="O706" s="21">
        <f>IF(L706&lt;=0,0,ROUNDDOWN((L706*LOOKUP(L706,{0,1950001,3300001,6950001,9000001,18000001,40000001},{0.05,0.1,0.2,0.23,0.33,0.4,0.45})-LOOKUP(L706,{0,1950001,3300001,6950001,9000001,18000001,40000001},{0,97500,427500,636000,1536000,2796000,4796000}))*1.021,-2))</f>
        <v/>
      </c>
      <c r="P706" s="21">
        <f>MAX(0,ROUNDDOWN(F706-E706-430000,-3))</f>
        <v/>
      </c>
      <c r="Q706" s="21">
        <f>MAX(0,ROUNDDOWN(F706-E706-430000-H706,-3))</f>
        <v/>
      </c>
      <c r="R706" s="21">
        <f>IF(F706&lt;=450000,0,MAX(0,P706*0.06-MIN(50000,P706)*0.03))</f>
        <v/>
      </c>
      <c r="S706" s="21">
        <f>IF(F706&lt;=450000,0,MAX(0,P706*0.04-MIN(50000,P706)*0.02))</f>
        <v/>
      </c>
      <c r="T706" s="21">
        <f>IF(F706&lt;=450000,0,MAX(0,Q706*0.06-MIN(50000,Q706)*0.03))</f>
        <v/>
      </c>
      <c r="U706" s="21">
        <f>IF(F706&lt;=450000,0,MAX(0,Q706*0.04-MIN(50000,Q706)*0.02))</f>
        <v/>
      </c>
      <c r="V706" s="21">
        <f>50000+MAX(0,G706-480000)</f>
        <v/>
      </c>
      <c r="W706" s="21">
        <f>P706-V706</f>
        <v/>
      </c>
      <c r="X706" s="21">
        <f>Q706-V706</f>
        <v/>
      </c>
      <c r="Y706" s="22">
        <f>IF(W706&lt;0,0.9,LOOKUP(W706,{0,1950001,3300001,6950001,9000001,18000001,40000001},{0.84895,0.7979,0.6958,0.66517,0.56307,0.4916,0.44055}))</f>
        <v/>
      </c>
      <c r="Z706" s="22">
        <f>IF(X706&lt;0,0.9,LOOKUP(X706,{0,1950001,3300001,6950001,9000001,18000001,40000001},{0.84895,0.7979,0.6958,0.66517,0.56307,0.4916,0.44055}))</f>
        <v/>
      </c>
      <c r="AA706" s="22">
        <f>IF(W706&lt;0,0,CHOOSE(MATCH(W706,{0,1950001,3300001,6950001,9000001},1),5.105/84.895,10.21/79.79,20.42/69.58,23.483/66.517,33.693/56.307))</f>
        <v/>
      </c>
      <c r="AB706" s="21">
        <f>IF(C706&lt;=2000,0,(MIN(C706,ROUNDDOWN(F706*0.3,0))-2000)*0.1)</f>
        <v/>
      </c>
      <c r="AC706" s="21">
        <f>IF(C706&lt;=2000,0,MIN((C706-2000)*Y706,(R706+S706)*0.2))</f>
        <v/>
      </c>
      <c r="AD706" s="21">
        <f>IF(C706&lt;=2000,0,MIN((C706-2000)*Z706,(T706+U706)*0.2))</f>
        <v/>
      </c>
      <c r="AE706" s="21">
        <f>AC706*AA706</f>
        <v/>
      </c>
      <c r="AF706" s="21">
        <f>ROUNDDOWN(R706,-2)+ROUNDDOWN(S706,-2)</f>
        <v/>
      </c>
      <c r="AG706" s="21">
        <f>ROUNDDOWN(MAX(0,R706-(AB706+AC706+AE706)*0.6),-2)+ROUNDDOWN(MAX(0,S706-(AB706+AC706+AE706)*0.4),-2)</f>
        <v/>
      </c>
      <c r="AH706" s="21">
        <f>ROUNDDOWN(MAX(0,T706-(AB706+AD706)*0.6),-2)+ROUNDDOWN(MAX(0,U706-(AB706+AD706)*0.4),-2)</f>
        <v/>
      </c>
      <c r="AI706" s="21">
        <f>ROUNDDOWN(T706,-2)+ROUNDDOWN(U706,-2)</f>
        <v/>
      </c>
      <c r="AJ706" s="21">
        <f>M706+AF706</f>
        <v/>
      </c>
      <c r="AK706" s="21">
        <f>M706+AG706</f>
        <v/>
      </c>
      <c r="AL706" s="21">
        <f>N706+AH706</f>
        <v/>
      </c>
      <c r="AM706" s="21">
        <f>O706+AI706</f>
        <v/>
      </c>
      <c r="AN706" s="21">
        <f>N706+AI706</f>
        <v/>
      </c>
      <c r="AO706" s="21">
        <f>ROUNDDOWN((R706+S706)*0.2/Y706+2000,0)</f>
        <v/>
      </c>
      <c r="AP706" s="21">
        <f>ROUNDDOWN((T706+U706)*0.2/Z706+2000,0)</f>
        <v/>
      </c>
      <c r="AQ706" s="21">
        <f>AL706-AK706</f>
        <v/>
      </c>
      <c r="AR706" s="21">
        <f>AM706-AK706</f>
        <v/>
      </c>
      <c r="AS706" s="21">
        <f>AM706-AL706</f>
        <v/>
      </c>
      <c r="AT706" s="21">
        <f>AK706+C706-AJ706</f>
        <v/>
      </c>
      <c r="AU706" s="21">
        <f>AL706+C706-AM706</f>
        <v/>
      </c>
      <c r="AV706" s="21">
        <f>AN706+C706-AM706</f>
        <v/>
      </c>
    </row>
    <row r="707">
      <c r="A707" t="inlineStr">
        <is>
          <t>医療費の境目</t>
        </is>
      </c>
      <c r="B707" s="21">
        <f>'3_医療費の境目'!$B$3</f>
        <v/>
      </c>
      <c r="C707" s="21">
        <f>IF('3_医療費の境目'!$B$4="",AO707,'3_医療費の境目'!$B$4)</f>
        <v/>
      </c>
      <c r="D707" s="21">
        <f>'3_医療費の境目'!D707</f>
        <v/>
      </c>
      <c r="E707" s="21">
        <f>ROUND(MIN(B707/12,650000)*12*0.0915+MIN(B707/12,1390000)*12*(0.0504+0)+B707*0.005,0)</f>
        <v/>
      </c>
      <c r="F707" s="21">
        <f>IF(B707&lt;741000,0,IF(B707&lt;2191000,B707-740000,IF(B707&lt;2193000,1451000,IF(B707&lt;2196000,1453000,IF(B707&lt;2200000,1456000,IF(B707&lt;3600000,ROUND(ROUNDDOWN(B707/4,-3)*2.8,0)-80000,IF(B707&lt;6600000,ROUND(ROUNDDOWN(B707/4,-3)*3.2,0)-440000,IF(B707&lt;8500000,ROUNDDOWN(B707*0.9,0)-1100000,B707-1950000))))))))</f>
        <v/>
      </c>
      <c r="G707" s="21">
        <f>IF(F707&gt;23500000,NA(),IF(F707&lt;=4890000,1040000,IF(F707&lt;=6550000,670000,620000)))</f>
        <v/>
      </c>
      <c r="H707" s="21">
        <f>IF(D707&lt;=0,0,MAX(0,MIN(2000000,D707-MIN(100000,ROUNDDOWN(F707*0.05,0)))))</f>
        <v/>
      </c>
      <c r="I707" s="21">
        <f>IF(C707&lt;=2000,0,MIN(C707,ROUNDDOWN(F707*0.4,0))-2000)</f>
        <v/>
      </c>
      <c r="J707" s="21">
        <f>MAX(0,ROUNDDOWN(F707-E707-G707,-3))</f>
        <v/>
      </c>
      <c r="K707" s="21">
        <f>MAX(0,ROUNDDOWN(F707-E707-G707-H707-I707,-3))</f>
        <v/>
      </c>
      <c r="L707" s="21">
        <f>MAX(0,ROUNDDOWN(F707-E707-G707-H707,-3))</f>
        <v/>
      </c>
      <c r="M707" s="21">
        <f>IF(J707&lt;=0,0,ROUNDDOWN((J707*LOOKUP(J707,{0,1950001,3300001,6950001,9000001,18000001,40000001},{0.05,0.1,0.2,0.23,0.33,0.4,0.45})-LOOKUP(J707,{0,1950001,3300001,6950001,9000001,18000001,40000001},{0,97500,427500,636000,1536000,2796000,4796000}))*1.021,-2))</f>
        <v/>
      </c>
      <c r="N707" s="21">
        <f>IF(K707&lt;=0,0,ROUNDDOWN((K707*LOOKUP(K707,{0,1950001,3300001,6950001,9000001,18000001,40000001},{0.05,0.1,0.2,0.23,0.33,0.4,0.45})-LOOKUP(K707,{0,1950001,3300001,6950001,9000001,18000001,40000001},{0,97500,427500,636000,1536000,2796000,4796000}))*1.021,-2))</f>
        <v/>
      </c>
      <c r="O707" s="21">
        <f>IF(L707&lt;=0,0,ROUNDDOWN((L707*LOOKUP(L707,{0,1950001,3300001,6950001,9000001,18000001,40000001},{0.05,0.1,0.2,0.23,0.33,0.4,0.45})-LOOKUP(L707,{0,1950001,3300001,6950001,9000001,18000001,40000001},{0,97500,427500,636000,1536000,2796000,4796000}))*1.021,-2))</f>
        <v/>
      </c>
      <c r="P707" s="21">
        <f>MAX(0,ROUNDDOWN(F707-E707-430000,-3))</f>
        <v/>
      </c>
      <c r="Q707" s="21">
        <f>MAX(0,ROUNDDOWN(F707-E707-430000-H707,-3))</f>
        <v/>
      </c>
      <c r="R707" s="21">
        <f>IF(F707&lt;=450000,0,MAX(0,P707*0.06-MIN(50000,P707)*0.03))</f>
        <v/>
      </c>
      <c r="S707" s="21">
        <f>IF(F707&lt;=450000,0,MAX(0,P707*0.04-MIN(50000,P707)*0.02))</f>
        <v/>
      </c>
      <c r="T707" s="21">
        <f>IF(F707&lt;=450000,0,MAX(0,Q707*0.06-MIN(50000,Q707)*0.03))</f>
        <v/>
      </c>
      <c r="U707" s="21">
        <f>IF(F707&lt;=450000,0,MAX(0,Q707*0.04-MIN(50000,Q707)*0.02))</f>
        <v/>
      </c>
      <c r="V707" s="21">
        <f>50000+MAX(0,G707-480000)</f>
        <v/>
      </c>
      <c r="W707" s="21">
        <f>P707-V707</f>
        <v/>
      </c>
      <c r="X707" s="21">
        <f>Q707-V707</f>
        <v/>
      </c>
      <c r="Y707" s="22">
        <f>IF(W707&lt;0,0.9,LOOKUP(W707,{0,1950001,3300001,6950001,9000001,18000001,40000001},{0.84895,0.7979,0.6958,0.66517,0.56307,0.4916,0.44055}))</f>
        <v/>
      </c>
      <c r="Z707" s="22">
        <f>IF(X707&lt;0,0.9,LOOKUP(X707,{0,1950001,3300001,6950001,9000001,18000001,40000001},{0.84895,0.7979,0.6958,0.66517,0.56307,0.4916,0.44055}))</f>
        <v/>
      </c>
      <c r="AA707" s="22">
        <f>IF(W707&lt;0,0,CHOOSE(MATCH(W707,{0,1950001,3300001,6950001,9000001},1),5.105/84.895,10.21/79.79,20.42/69.58,23.483/66.517,33.693/56.307))</f>
        <v/>
      </c>
      <c r="AB707" s="21">
        <f>IF(C707&lt;=2000,0,(MIN(C707,ROUNDDOWN(F707*0.3,0))-2000)*0.1)</f>
        <v/>
      </c>
      <c r="AC707" s="21">
        <f>IF(C707&lt;=2000,0,MIN((C707-2000)*Y707,(R707+S707)*0.2))</f>
        <v/>
      </c>
      <c r="AD707" s="21">
        <f>IF(C707&lt;=2000,0,MIN((C707-2000)*Z707,(T707+U707)*0.2))</f>
        <v/>
      </c>
      <c r="AE707" s="21">
        <f>AC707*AA707</f>
        <v/>
      </c>
      <c r="AF707" s="21">
        <f>ROUNDDOWN(R707,-2)+ROUNDDOWN(S707,-2)</f>
        <v/>
      </c>
      <c r="AG707" s="21">
        <f>ROUNDDOWN(MAX(0,R707-(AB707+AC707+AE707)*0.6),-2)+ROUNDDOWN(MAX(0,S707-(AB707+AC707+AE707)*0.4),-2)</f>
        <v/>
      </c>
      <c r="AH707" s="21">
        <f>ROUNDDOWN(MAX(0,T707-(AB707+AD707)*0.6),-2)+ROUNDDOWN(MAX(0,U707-(AB707+AD707)*0.4),-2)</f>
        <v/>
      </c>
      <c r="AI707" s="21">
        <f>ROUNDDOWN(T707,-2)+ROUNDDOWN(U707,-2)</f>
        <v/>
      </c>
      <c r="AJ707" s="21">
        <f>M707+AF707</f>
        <v/>
      </c>
      <c r="AK707" s="21">
        <f>M707+AG707</f>
        <v/>
      </c>
      <c r="AL707" s="21">
        <f>N707+AH707</f>
        <v/>
      </c>
      <c r="AM707" s="21">
        <f>O707+AI707</f>
        <v/>
      </c>
      <c r="AN707" s="21">
        <f>N707+AI707</f>
        <v/>
      </c>
      <c r="AO707" s="21">
        <f>ROUNDDOWN((R707+S707)*0.2/Y707+2000,0)</f>
        <v/>
      </c>
      <c r="AP707" s="21">
        <f>ROUNDDOWN((T707+U707)*0.2/Z707+2000,0)</f>
        <v/>
      </c>
      <c r="AQ707" s="21">
        <f>AL707-AK707</f>
        <v/>
      </c>
      <c r="AR707" s="21">
        <f>AM707-AK707</f>
        <v/>
      </c>
      <c r="AS707" s="21">
        <f>AM707-AL707</f>
        <v/>
      </c>
      <c r="AT707" s="21">
        <f>AK707+C707-AJ707</f>
        <v/>
      </c>
      <c r="AU707" s="21">
        <f>AL707+C707-AM707</f>
        <v/>
      </c>
      <c r="AV707" s="21">
        <f>AN707+C707-AM707</f>
        <v/>
      </c>
    </row>
    <row r="708">
      <c r="A708" t="inlineStr">
        <is>
          <t>医療費の境目</t>
        </is>
      </c>
      <c r="B708" s="21">
        <f>'3_医療費の境目'!$B$3</f>
        <v/>
      </c>
      <c r="C708" s="21">
        <f>IF('3_医療費の境目'!$B$4="",AO708,'3_医療費の境目'!$B$4)</f>
        <v/>
      </c>
      <c r="D708" s="21">
        <f>'3_医療費の境目'!D708</f>
        <v/>
      </c>
      <c r="E708" s="21">
        <f>ROUND(MIN(B708/12,650000)*12*0.0915+MIN(B708/12,1390000)*12*(0.0504+0)+B708*0.005,0)</f>
        <v/>
      </c>
      <c r="F708" s="21">
        <f>IF(B708&lt;741000,0,IF(B708&lt;2191000,B708-740000,IF(B708&lt;2193000,1451000,IF(B708&lt;2196000,1453000,IF(B708&lt;2200000,1456000,IF(B708&lt;3600000,ROUND(ROUNDDOWN(B708/4,-3)*2.8,0)-80000,IF(B708&lt;6600000,ROUND(ROUNDDOWN(B708/4,-3)*3.2,0)-440000,IF(B708&lt;8500000,ROUNDDOWN(B708*0.9,0)-1100000,B708-1950000))))))))</f>
        <v/>
      </c>
      <c r="G708" s="21">
        <f>IF(F708&gt;23500000,NA(),IF(F708&lt;=4890000,1040000,IF(F708&lt;=6550000,670000,620000)))</f>
        <v/>
      </c>
      <c r="H708" s="21">
        <f>IF(D708&lt;=0,0,MAX(0,MIN(2000000,D708-MIN(100000,ROUNDDOWN(F708*0.05,0)))))</f>
        <v/>
      </c>
      <c r="I708" s="21">
        <f>IF(C708&lt;=2000,0,MIN(C708,ROUNDDOWN(F708*0.4,0))-2000)</f>
        <v/>
      </c>
      <c r="J708" s="21">
        <f>MAX(0,ROUNDDOWN(F708-E708-G708,-3))</f>
        <v/>
      </c>
      <c r="K708" s="21">
        <f>MAX(0,ROUNDDOWN(F708-E708-G708-H708-I708,-3))</f>
        <v/>
      </c>
      <c r="L708" s="21">
        <f>MAX(0,ROUNDDOWN(F708-E708-G708-H708,-3))</f>
        <v/>
      </c>
      <c r="M708" s="21">
        <f>IF(J708&lt;=0,0,ROUNDDOWN((J708*LOOKUP(J708,{0,1950001,3300001,6950001,9000001,18000001,40000001},{0.05,0.1,0.2,0.23,0.33,0.4,0.45})-LOOKUP(J708,{0,1950001,3300001,6950001,9000001,18000001,40000001},{0,97500,427500,636000,1536000,2796000,4796000}))*1.021,-2))</f>
        <v/>
      </c>
      <c r="N708" s="21">
        <f>IF(K708&lt;=0,0,ROUNDDOWN((K708*LOOKUP(K708,{0,1950001,3300001,6950001,9000001,18000001,40000001},{0.05,0.1,0.2,0.23,0.33,0.4,0.45})-LOOKUP(K708,{0,1950001,3300001,6950001,9000001,18000001,40000001},{0,97500,427500,636000,1536000,2796000,4796000}))*1.021,-2))</f>
        <v/>
      </c>
      <c r="O708" s="21">
        <f>IF(L708&lt;=0,0,ROUNDDOWN((L708*LOOKUP(L708,{0,1950001,3300001,6950001,9000001,18000001,40000001},{0.05,0.1,0.2,0.23,0.33,0.4,0.45})-LOOKUP(L708,{0,1950001,3300001,6950001,9000001,18000001,40000001},{0,97500,427500,636000,1536000,2796000,4796000}))*1.021,-2))</f>
        <v/>
      </c>
      <c r="P708" s="21">
        <f>MAX(0,ROUNDDOWN(F708-E708-430000,-3))</f>
        <v/>
      </c>
      <c r="Q708" s="21">
        <f>MAX(0,ROUNDDOWN(F708-E708-430000-H708,-3))</f>
        <v/>
      </c>
      <c r="R708" s="21">
        <f>IF(F708&lt;=450000,0,MAX(0,P708*0.06-MIN(50000,P708)*0.03))</f>
        <v/>
      </c>
      <c r="S708" s="21">
        <f>IF(F708&lt;=450000,0,MAX(0,P708*0.04-MIN(50000,P708)*0.02))</f>
        <v/>
      </c>
      <c r="T708" s="21">
        <f>IF(F708&lt;=450000,0,MAX(0,Q708*0.06-MIN(50000,Q708)*0.03))</f>
        <v/>
      </c>
      <c r="U708" s="21">
        <f>IF(F708&lt;=450000,0,MAX(0,Q708*0.04-MIN(50000,Q708)*0.02))</f>
        <v/>
      </c>
      <c r="V708" s="21">
        <f>50000+MAX(0,G708-480000)</f>
        <v/>
      </c>
      <c r="W708" s="21">
        <f>P708-V708</f>
        <v/>
      </c>
      <c r="X708" s="21">
        <f>Q708-V708</f>
        <v/>
      </c>
      <c r="Y708" s="22">
        <f>IF(W708&lt;0,0.9,LOOKUP(W708,{0,1950001,3300001,6950001,9000001,18000001,40000001},{0.84895,0.7979,0.6958,0.66517,0.56307,0.4916,0.44055}))</f>
        <v/>
      </c>
      <c r="Z708" s="22">
        <f>IF(X708&lt;0,0.9,LOOKUP(X708,{0,1950001,3300001,6950001,9000001,18000001,40000001},{0.84895,0.7979,0.6958,0.66517,0.56307,0.4916,0.44055}))</f>
        <v/>
      </c>
      <c r="AA708" s="22">
        <f>IF(W708&lt;0,0,CHOOSE(MATCH(W708,{0,1950001,3300001,6950001,9000001},1),5.105/84.895,10.21/79.79,20.42/69.58,23.483/66.517,33.693/56.307))</f>
        <v/>
      </c>
      <c r="AB708" s="21">
        <f>IF(C708&lt;=2000,0,(MIN(C708,ROUNDDOWN(F708*0.3,0))-2000)*0.1)</f>
        <v/>
      </c>
      <c r="AC708" s="21">
        <f>IF(C708&lt;=2000,0,MIN((C708-2000)*Y708,(R708+S708)*0.2))</f>
        <v/>
      </c>
      <c r="AD708" s="21">
        <f>IF(C708&lt;=2000,0,MIN((C708-2000)*Z708,(T708+U708)*0.2))</f>
        <v/>
      </c>
      <c r="AE708" s="21">
        <f>AC708*AA708</f>
        <v/>
      </c>
      <c r="AF708" s="21">
        <f>ROUNDDOWN(R708,-2)+ROUNDDOWN(S708,-2)</f>
        <v/>
      </c>
      <c r="AG708" s="21">
        <f>ROUNDDOWN(MAX(0,R708-(AB708+AC708+AE708)*0.6),-2)+ROUNDDOWN(MAX(0,S708-(AB708+AC708+AE708)*0.4),-2)</f>
        <v/>
      </c>
      <c r="AH708" s="21">
        <f>ROUNDDOWN(MAX(0,T708-(AB708+AD708)*0.6),-2)+ROUNDDOWN(MAX(0,U708-(AB708+AD708)*0.4),-2)</f>
        <v/>
      </c>
      <c r="AI708" s="21">
        <f>ROUNDDOWN(T708,-2)+ROUNDDOWN(U708,-2)</f>
        <v/>
      </c>
      <c r="AJ708" s="21">
        <f>M708+AF708</f>
        <v/>
      </c>
      <c r="AK708" s="21">
        <f>M708+AG708</f>
        <v/>
      </c>
      <c r="AL708" s="21">
        <f>N708+AH708</f>
        <v/>
      </c>
      <c r="AM708" s="21">
        <f>O708+AI708</f>
        <v/>
      </c>
      <c r="AN708" s="21">
        <f>N708+AI708</f>
        <v/>
      </c>
      <c r="AO708" s="21">
        <f>ROUNDDOWN((R708+S708)*0.2/Y708+2000,0)</f>
        <v/>
      </c>
      <c r="AP708" s="21">
        <f>ROUNDDOWN((T708+U708)*0.2/Z708+2000,0)</f>
        <v/>
      </c>
      <c r="AQ708" s="21">
        <f>AL708-AK708</f>
        <v/>
      </c>
      <c r="AR708" s="21">
        <f>AM708-AK708</f>
        <v/>
      </c>
      <c r="AS708" s="21">
        <f>AM708-AL708</f>
        <v/>
      </c>
      <c r="AT708" s="21">
        <f>AK708+C708-AJ708</f>
        <v/>
      </c>
      <c r="AU708" s="21">
        <f>AL708+C708-AM708</f>
        <v/>
      </c>
      <c r="AV708" s="21">
        <f>AN708+C708-AM708</f>
        <v/>
      </c>
    </row>
    <row r="709">
      <c r="A709" t="inlineStr">
        <is>
          <t>医療費の境目</t>
        </is>
      </c>
      <c r="B709" s="21">
        <f>'3_医療費の境目'!$B$3</f>
        <v/>
      </c>
      <c r="C709" s="21">
        <f>IF('3_医療費の境目'!$B$4="",AO709,'3_医療費の境目'!$B$4)</f>
        <v/>
      </c>
      <c r="D709" s="21">
        <f>'3_医療費の境目'!D709</f>
        <v/>
      </c>
      <c r="E709" s="21">
        <f>ROUND(MIN(B709/12,650000)*12*0.0915+MIN(B709/12,1390000)*12*(0.0504+0)+B709*0.005,0)</f>
        <v/>
      </c>
      <c r="F709" s="21">
        <f>IF(B709&lt;741000,0,IF(B709&lt;2191000,B709-740000,IF(B709&lt;2193000,1451000,IF(B709&lt;2196000,1453000,IF(B709&lt;2200000,1456000,IF(B709&lt;3600000,ROUND(ROUNDDOWN(B709/4,-3)*2.8,0)-80000,IF(B709&lt;6600000,ROUND(ROUNDDOWN(B709/4,-3)*3.2,0)-440000,IF(B709&lt;8500000,ROUNDDOWN(B709*0.9,0)-1100000,B709-1950000))))))))</f>
        <v/>
      </c>
      <c r="G709" s="21">
        <f>IF(F709&gt;23500000,NA(),IF(F709&lt;=4890000,1040000,IF(F709&lt;=6550000,670000,620000)))</f>
        <v/>
      </c>
      <c r="H709" s="21">
        <f>IF(D709&lt;=0,0,MAX(0,MIN(2000000,D709-MIN(100000,ROUNDDOWN(F709*0.05,0)))))</f>
        <v/>
      </c>
      <c r="I709" s="21">
        <f>IF(C709&lt;=2000,0,MIN(C709,ROUNDDOWN(F709*0.4,0))-2000)</f>
        <v/>
      </c>
      <c r="J709" s="21">
        <f>MAX(0,ROUNDDOWN(F709-E709-G709,-3))</f>
        <v/>
      </c>
      <c r="K709" s="21">
        <f>MAX(0,ROUNDDOWN(F709-E709-G709-H709-I709,-3))</f>
        <v/>
      </c>
      <c r="L709" s="21">
        <f>MAX(0,ROUNDDOWN(F709-E709-G709-H709,-3))</f>
        <v/>
      </c>
      <c r="M709" s="21">
        <f>IF(J709&lt;=0,0,ROUNDDOWN((J709*LOOKUP(J709,{0,1950001,3300001,6950001,9000001,18000001,40000001},{0.05,0.1,0.2,0.23,0.33,0.4,0.45})-LOOKUP(J709,{0,1950001,3300001,6950001,9000001,18000001,40000001},{0,97500,427500,636000,1536000,2796000,4796000}))*1.021,-2))</f>
        <v/>
      </c>
      <c r="N709" s="21">
        <f>IF(K709&lt;=0,0,ROUNDDOWN((K709*LOOKUP(K709,{0,1950001,3300001,6950001,9000001,18000001,40000001},{0.05,0.1,0.2,0.23,0.33,0.4,0.45})-LOOKUP(K709,{0,1950001,3300001,6950001,9000001,18000001,40000001},{0,97500,427500,636000,1536000,2796000,4796000}))*1.021,-2))</f>
        <v/>
      </c>
      <c r="O709" s="21">
        <f>IF(L709&lt;=0,0,ROUNDDOWN((L709*LOOKUP(L709,{0,1950001,3300001,6950001,9000001,18000001,40000001},{0.05,0.1,0.2,0.23,0.33,0.4,0.45})-LOOKUP(L709,{0,1950001,3300001,6950001,9000001,18000001,40000001},{0,97500,427500,636000,1536000,2796000,4796000}))*1.021,-2))</f>
        <v/>
      </c>
      <c r="P709" s="21">
        <f>MAX(0,ROUNDDOWN(F709-E709-430000,-3))</f>
        <v/>
      </c>
      <c r="Q709" s="21">
        <f>MAX(0,ROUNDDOWN(F709-E709-430000-H709,-3))</f>
        <v/>
      </c>
      <c r="R709" s="21">
        <f>IF(F709&lt;=450000,0,MAX(0,P709*0.06-MIN(50000,P709)*0.03))</f>
        <v/>
      </c>
      <c r="S709" s="21">
        <f>IF(F709&lt;=450000,0,MAX(0,P709*0.04-MIN(50000,P709)*0.02))</f>
        <v/>
      </c>
      <c r="T709" s="21">
        <f>IF(F709&lt;=450000,0,MAX(0,Q709*0.06-MIN(50000,Q709)*0.03))</f>
        <v/>
      </c>
      <c r="U709" s="21">
        <f>IF(F709&lt;=450000,0,MAX(0,Q709*0.04-MIN(50000,Q709)*0.02))</f>
        <v/>
      </c>
      <c r="V709" s="21">
        <f>50000+MAX(0,G709-480000)</f>
        <v/>
      </c>
      <c r="W709" s="21">
        <f>P709-V709</f>
        <v/>
      </c>
      <c r="X709" s="21">
        <f>Q709-V709</f>
        <v/>
      </c>
      <c r="Y709" s="22">
        <f>IF(W709&lt;0,0.9,LOOKUP(W709,{0,1950001,3300001,6950001,9000001,18000001,40000001},{0.84895,0.7979,0.6958,0.66517,0.56307,0.4916,0.44055}))</f>
        <v/>
      </c>
      <c r="Z709" s="22">
        <f>IF(X709&lt;0,0.9,LOOKUP(X709,{0,1950001,3300001,6950001,9000001,18000001,40000001},{0.84895,0.7979,0.6958,0.66517,0.56307,0.4916,0.44055}))</f>
        <v/>
      </c>
      <c r="AA709" s="22">
        <f>IF(W709&lt;0,0,CHOOSE(MATCH(W709,{0,1950001,3300001,6950001,9000001},1),5.105/84.895,10.21/79.79,20.42/69.58,23.483/66.517,33.693/56.307))</f>
        <v/>
      </c>
      <c r="AB709" s="21">
        <f>IF(C709&lt;=2000,0,(MIN(C709,ROUNDDOWN(F709*0.3,0))-2000)*0.1)</f>
        <v/>
      </c>
      <c r="AC709" s="21">
        <f>IF(C709&lt;=2000,0,MIN((C709-2000)*Y709,(R709+S709)*0.2))</f>
        <v/>
      </c>
      <c r="AD709" s="21">
        <f>IF(C709&lt;=2000,0,MIN((C709-2000)*Z709,(T709+U709)*0.2))</f>
        <v/>
      </c>
      <c r="AE709" s="21">
        <f>AC709*AA709</f>
        <v/>
      </c>
      <c r="AF709" s="21">
        <f>ROUNDDOWN(R709,-2)+ROUNDDOWN(S709,-2)</f>
        <v/>
      </c>
      <c r="AG709" s="21">
        <f>ROUNDDOWN(MAX(0,R709-(AB709+AC709+AE709)*0.6),-2)+ROUNDDOWN(MAX(0,S709-(AB709+AC709+AE709)*0.4),-2)</f>
        <v/>
      </c>
      <c r="AH709" s="21">
        <f>ROUNDDOWN(MAX(0,T709-(AB709+AD709)*0.6),-2)+ROUNDDOWN(MAX(0,U709-(AB709+AD709)*0.4),-2)</f>
        <v/>
      </c>
      <c r="AI709" s="21">
        <f>ROUNDDOWN(T709,-2)+ROUNDDOWN(U709,-2)</f>
        <v/>
      </c>
      <c r="AJ709" s="21">
        <f>M709+AF709</f>
        <v/>
      </c>
      <c r="AK709" s="21">
        <f>M709+AG709</f>
        <v/>
      </c>
      <c r="AL709" s="21">
        <f>N709+AH709</f>
        <v/>
      </c>
      <c r="AM709" s="21">
        <f>O709+AI709</f>
        <v/>
      </c>
      <c r="AN709" s="21">
        <f>N709+AI709</f>
        <v/>
      </c>
      <c r="AO709" s="21">
        <f>ROUNDDOWN((R709+S709)*0.2/Y709+2000,0)</f>
        <v/>
      </c>
      <c r="AP709" s="21">
        <f>ROUNDDOWN((T709+U709)*0.2/Z709+2000,0)</f>
        <v/>
      </c>
      <c r="AQ709" s="21">
        <f>AL709-AK709</f>
        <v/>
      </c>
      <c r="AR709" s="21">
        <f>AM709-AK709</f>
        <v/>
      </c>
      <c r="AS709" s="21">
        <f>AM709-AL709</f>
        <v/>
      </c>
      <c r="AT709" s="21">
        <f>AK709+C709-AJ709</f>
        <v/>
      </c>
      <c r="AU709" s="21">
        <f>AL709+C709-AM709</f>
        <v/>
      </c>
      <c r="AV709" s="21">
        <f>AN709+C709-AM709</f>
        <v/>
      </c>
    </row>
    <row r="710">
      <c r="A710" t="inlineStr">
        <is>
          <t>医療費の境目</t>
        </is>
      </c>
      <c r="B710" s="21">
        <f>'3_医療費の境目'!$B$3</f>
        <v/>
      </c>
      <c r="C710" s="21">
        <f>IF('3_医療費の境目'!$B$4="",AO710,'3_医療費の境目'!$B$4)</f>
        <v/>
      </c>
      <c r="D710" s="21">
        <f>'3_医療費の境目'!D710</f>
        <v/>
      </c>
      <c r="E710" s="21">
        <f>ROUND(MIN(B710/12,650000)*12*0.0915+MIN(B710/12,1390000)*12*(0.0504+0)+B710*0.005,0)</f>
        <v/>
      </c>
      <c r="F710" s="21">
        <f>IF(B710&lt;741000,0,IF(B710&lt;2191000,B710-740000,IF(B710&lt;2193000,1451000,IF(B710&lt;2196000,1453000,IF(B710&lt;2200000,1456000,IF(B710&lt;3600000,ROUND(ROUNDDOWN(B710/4,-3)*2.8,0)-80000,IF(B710&lt;6600000,ROUND(ROUNDDOWN(B710/4,-3)*3.2,0)-440000,IF(B710&lt;8500000,ROUNDDOWN(B710*0.9,0)-1100000,B710-1950000))))))))</f>
        <v/>
      </c>
      <c r="G710" s="21">
        <f>IF(F710&gt;23500000,NA(),IF(F710&lt;=4890000,1040000,IF(F710&lt;=6550000,670000,620000)))</f>
        <v/>
      </c>
      <c r="H710" s="21">
        <f>IF(D710&lt;=0,0,MAX(0,MIN(2000000,D710-MIN(100000,ROUNDDOWN(F710*0.05,0)))))</f>
        <v/>
      </c>
      <c r="I710" s="21">
        <f>IF(C710&lt;=2000,0,MIN(C710,ROUNDDOWN(F710*0.4,0))-2000)</f>
        <v/>
      </c>
      <c r="J710" s="21">
        <f>MAX(0,ROUNDDOWN(F710-E710-G710,-3))</f>
        <v/>
      </c>
      <c r="K710" s="21">
        <f>MAX(0,ROUNDDOWN(F710-E710-G710-H710-I710,-3))</f>
        <v/>
      </c>
      <c r="L710" s="21">
        <f>MAX(0,ROUNDDOWN(F710-E710-G710-H710,-3))</f>
        <v/>
      </c>
      <c r="M710" s="21">
        <f>IF(J710&lt;=0,0,ROUNDDOWN((J710*LOOKUP(J710,{0,1950001,3300001,6950001,9000001,18000001,40000001},{0.05,0.1,0.2,0.23,0.33,0.4,0.45})-LOOKUP(J710,{0,1950001,3300001,6950001,9000001,18000001,40000001},{0,97500,427500,636000,1536000,2796000,4796000}))*1.021,-2))</f>
        <v/>
      </c>
      <c r="N710" s="21">
        <f>IF(K710&lt;=0,0,ROUNDDOWN((K710*LOOKUP(K710,{0,1950001,3300001,6950001,9000001,18000001,40000001},{0.05,0.1,0.2,0.23,0.33,0.4,0.45})-LOOKUP(K710,{0,1950001,3300001,6950001,9000001,18000001,40000001},{0,97500,427500,636000,1536000,2796000,4796000}))*1.021,-2))</f>
        <v/>
      </c>
      <c r="O710" s="21">
        <f>IF(L710&lt;=0,0,ROUNDDOWN((L710*LOOKUP(L710,{0,1950001,3300001,6950001,9000001,18000001,40000001},{0.05,0.1,0.2,0.23,0.33,0.4,0.45})-LOOKUP(L710,{0,1950001,3300001,6950001,9000001,18000001,40000001},{0,97500,427500,636000,1536000,2796000,4796000}))*1.021,-2))</f>
        <v/>
      </c>
      <c r="P710" s="21">
        <f>MAX(0,ROUNDDOWN(F710-E710-430000,-3))</f>
        <v/>
      </c>
      <c r="Q710" s="21">
        <f>MAX(0,ROUNDDOWN(F710-E710-430000-H710,-3))</f>
        <v/>
      </c>
      <c r="R710" s="21">
        <f>IF(F710&lt;=450000,0,MAX(0,P710*0.06-MIN(50000,P710)*0.03))</f>
        <v/>
      </c>
      <c r="S710" s="21">
        <f>IF(F710&lt;=450000,0,MAX(0,P710*0.04-MIN(50000,P710)*0.02))</f>
        <v/>
      </c>
      <c r="T710" s="21">
        <f>IF(F710&lt;=450000,0,MAX(0,Q710*0.06-MIN(50000,Q710)*0.03))</f>
        <v/>
      </c>
      <c r="U710" s="21">
        <f>IF(F710&lt;=450000,0,MAX(0,Q710*0.04-MIN(50000,Q710)*0.02))</f>
        <v/>
      </c>
      <c r="V710" s="21">
        <f>50000+MAX(0,G710-480000)</f>
        <v/>
      </c>
      <c r="W710" s="21">
        <f>P710-V710</f>
        <v/>
      </c>
      <c r="X710" s="21">
        <f>Q710-V710</f>
        <v/>
      </c>
      <c r="Y710" s="22">
        <f>IF(W710&lt;0,0.9,LOOKUP(W710,{0,1950001,3300001,6950001,9000001,18000001,40000001},{0.84895,0.7979,0.6958,0.66517,0.56307,0.4916,0.44055}))</f>
        <v/>
      </c>
      <c r="Z710" s="22">
        <f>IF(X710&lt;0,0.9,LOOKUP(X710,{0,1950001,3300001,6950001,9000001,18000001,40000001},{0.84895,0.7979,0.6958,0.66517,0.56307,0.4916,0.44055}))</f>
        <v/>
      </c>
      <c r="AA710" s="22">
        <f>IF(W710&lt;0,0,CHOOSE(MATCH(W710,{0,1950001,3300001,6950001,9000001},1),5.105/84.895,10.21/79.79,20.42/69.58,23.483/66.517,33.693/56.307))</f>
        <v/>
      </c>
      <c r="AB710" s="21">
        <f>IF(C710&lt;=2000,0,(MIN(C710,ROUNDDOWN(F710*0.3,0))-2000)*0.1)</f>
        <v/>
      </c>
      <c r="AC710" s="21">
        <f>IF(C710&lt;=2000,0,MIN((C710-2000)*Y710,(R710+S710)*0.2))</f>
        <v/>
      </c>
      <c r="AD710" s="21">
        <f>IF(C710&lt;=2000,0,MIN((C710-2000)*Z710,(T710+U710)*0.2))</f>
        <v/>
      </c>
      <c r="AE710" s="21">
        <f>AC710*AA710</f>
        <v/>
      </c>
      <c r="AF710" s="21">
        <f>ROUNDDOWN(R710,-2)+ROUNDDOWN(S710,-2)</f>
        <v/>
      </c>
      <c r="AG710" s="21">
        <f>ROUNDDOWN(MAX(0,R710-(AB710+AC710+AE710)*0.6),-2)+ROUNDDOWN(MAX(0,S710-(AB710+AC710+AE710)*0.4),-2)</f>
        <v/>
      </c>
      <c r="AH710" s="21">
        <f>ROUNDDOWN(MAX(0,T710-(AB710+AD710)*0.6),-2)+ROUNDDOWN(MAX(0,U710-(AB710+AD710)*0.4),-2)</f>
        <v/>
      </c>
      <c r="AI710" s="21">
        <f>ROUNDDOWN(T710,-2)+ROUNDDOWN(U710,-2)</f>
        <v/>
      </c>
      <c r="AJ710" s="21">
        <f>M710+AF710</f>
        <v/>
      </c>
      <c r="AK710" s="21">
        <f>M710+AG710</f>
        <v/>
      </c>
      <c r="AL710" s="21">
        <f>N710+AH710</f>
        <v/>
      </c>
      <c r="AM710" s="21">
        <f>O710+AI710</f>
        <v/>
      </c>
      <c r="AN710" s="21">
        <f>N710+AI710</f>
        <v/>
      </c>
      <c r="AO710" s="21">
        <f>ROUNDDOWN((R710+S710)*0.2/Y710+2000,0)</f>
        <v/>
      </c>
      <c r="AP710" s="21">
        <f>ROUNDDOWN((T710+U710)*0.2/Z710+2000,0)</f>
        <v/>
      </c>
      <c r="AQ710" s="21">
        <f>AL710-AK710</f>
        <v/>
      </c>
      <c r="AR710" s="21">
        <f>AM710-AK710</f>
        <v/>
      </c>
      <c r="AS710" s="21">
        <f>AM710-AL710</f>
        <v/>
      </c>
      <c r="AT710" s="21">
        <f>AK710+C710-AJ710</f>
        <v/>
      </c>
      <c r="AU710" s="21">
        <f>AL710+C710-AM710</f>
        <v/>
      </c>
      <c r="AV710" s="21">
        <f>AN710+C710-AM710</f>
        <v/>
      </c>
    </row>
    <row r="711">
      <c r="A711" t="inlineStr">
        <is>
          <t>医療費の境目</t>
        </is>
      </c>
      <c r="B711" s="21">
        <f>'3_医療費の境目'!$B$3</f>
        <v/>
      </c>
      <c r="C711" s="21">
        <f>IF('3_医療費の境目'!$B$4="",AO711,'3_医療費の境目'!$B$4)</f>
        <v/>
      </c>
      <c r="D711" s="21">
        <f>'3_医療費の境目'!D711</f>
        <v/>
      </c>
      <c r="E711" s="21">
        <f>ROUND(MIN(B711/12,650000)*12*0.0915+MIN(B711/12,1390000)*12*(0.0504+0)+B711*0.005,0)</f>
        <v/>
      </c>
      <c r="F711" s="21">
        <f>IF(B711&lt;741000,0,IF(B711&lt;2191000,B711-740000,IF(B711&lt;2193000,1451000,IF(B711&lt;2196000,1453000,IF(B711&lt;2200000,1456000,IF(B711&lt;3600000,ROUND(ROUNDDOWN(B711/4,-3)*2.8,0)-80000,IF(B711&lt;6600000,ROUND(ROUNDDOWN(B711/4,-3)*3.2,0)-440000,IF(B711&lt;8500000,ROUNDDOWN(B711*0.9,0)-1100000,B711-1950000))))))))</f>
        <v/>
      </c>
      <c r="G711" s="21">
        <f>IF(F711&gt;23500000,NA(),IF(F711&lt;=4890000,1040000,IF(F711&lt;=6550000,670000,620000)))</f>
        <v/>
      </c>
      <c r="H711" s="21">
        <f>IF(D711&lt;=0,0,MAX(0,MIN(2000000,D711-MIN(100000,ROUNDDOWN(F711*0.05,0)))))</f>
        <v/>
      </c>
      <c r="I711" s="21">
        <f>IF(C711&lt;=2000,0,MIN(C711,ROUNDDOWN(F711*0.4,0))-2000)</f>
        <v/>
      </c>
      <c r="J711" s="21">
        <f>MAX(0,ROUNDDOWN(F711-E711-G711,-3))</f>
        <v/>
      </c>
      <c r="K711" s="21">
        <f>MAX(0,ROUNDDOWN(F711-E711-G711-H711-I711,-3))</f>
        <v/>
      </c>
      <c r="L711" s="21">
        <f>MAX(0,ROUNDDOWN(F711-E711-G711-H711,-3))</f>
        <v/>
      </c>
      <c r="M711" s="21">
        <f>IF(J711&lt;=0,0,ROUNDDOWN((J711*LOOKUP(J711,{0,1950001,3300001,6950001,9000001,18000001,40000001},{0.05,0.1,0.2,0.23,0.33,0.4,0.45})-LOOKUP(J711,{0,1950001,3300001,6950001,9000001,18000001,40000001},{0,97500,427500,636000,1536000,2796000,4796000}))*1.021,-2))</f>
        <v/>
      </c>
      <c r="N711" s="21">
        <f>IF(K711&lt;=0,0,ROUNDDOWN((K711*LOOKUP(K711,{0,1950001,3300001,6950001,9000001,18000001,40000001},{0.05,0.1,0.2,0.23,0.33,0.4,0.45})-LOOKUP(K711,{0,1950001,3300001,6950001,9000001,18000001,40000001},{0,97500,427500,636000,1536000,2796000,4796000}))*1.021,-2))</f>
        <v/>
      </c>
      <c r="O711" s="21">
        <f>IF(L711&lt;=0,0,ROUNDDOWN((L711*LOOKUP(L711,{0,1950001,3300001,6950001,9000001,18000001,40000001},{0.05,0.1,0.2,0.23,0.33,0.4,0.45})-LOOKUP(L711,{0,1950001,3300001,6950001,9000001,18000001,40000001},{0,97500,427500,636000,1536000,2796000,4796000}))*1.021,-2))</f>
        <v/>
      </c>
      <c r="P711" s="21">
        <f>MAX(0,ROUNDDOWN(F711-E711-430000,-3))</f>
        <v/>
      </c>
      <c r="Q711" s="21">
        <f>MAX(0,ROUNDDOWN(F711-E711-430000-H711,-3))</f>
        <v/>
      </c>
      <c r="R711" s="21">
        <f>IF(F711&lt;=450000,0,MAX(0,P711*0.06-MIN(50000,P711)*0.03))</f>
        <v/>
      </c>
      <c r="S711" s="21">
        <f>IF(F711&lt;=450000,0,MAX(0,P711*0.04-MIN(50000,P711)*0.02))</f>
        <v/>
      </c>
      <c r="T711" s="21">
        <f>IF(F711&lt;=450000,0,MAX(0,Q711*0.06-MIN(50000,Q711)*0.03))</f>
        <v/>
      </c>
      <c r="U711" s="21">
        <f>IF(F711&lt;=450000,0,MAX(0,Q711*0.04-MIN(50000,Q711)*0.02))</f>
        <v/>
      </c>
      <c r="V711" s="21">
        <f>50000+MAX(0,G711-480000)</f>
        <v/>
      </c>
      <c r="W711" s="21">
        <f>P711-V711</f>
        <v/>
      </c>
      <c r="X711" s="21">
        <f>Q711-V711</f>
        <v/>
      </c>
      <c r="Y711" s="22">
        <f>IF(W711&lt;0,0.9,LOOKUP(W711,{0,1950001,3300001,6950001,9000001,18000001,40000001},{0.84895,0.7979,0.6958,0.66517,0.56307,0.4916,0.44055}))</f>
        <v/>
      </c>
      <c r="Z711" s="22">
        <f>IF(X711&lt;0,0.9,LOOKUP(X711,{0,1950001,3300001,6950001,9000001,18000001,40000001},{0.84895,0.7979,0.6958,0.66517,0.56307,0.4916,0.44055}))</f>
        <v/>
      </c>
      <c r="AA711" s="22">
        <f>IF(W711&lt;0,0,CHOOSE(MATCH(W711,{0,1950001,3300001,6950001,9000001},1),5.105/84.895,10.21/79.79,20.42/69.58,23.483/66.517,33.693/56.307))</f>
        <v/>
      </c>
      <c r="AB711" s="21">
        <f>IF(C711&lt;=2000,0,(MIN(C711,ROUNDDOWN(F711*0.3,0))-2000)*0.1)</f>
        <v/>
      </c>
      <c r="AC711" s="21">
        <f>IF(C711&lt;=2000,0,MIN((C711-2000)*Y711,(R711+S711)*0.2))</f>
        <v/>
      </c>
      <c r="AD711" s="21">
        <f>IF(C711&lt;=2000,0,MIN((C711-2000)*Z711,(T711+U711)*0.2))</f>
        <v/>
      </c>
      <c r="AE711" s="21">
        <f>AC711*AA711</f>
        <v/>
      </c>
      <c r="AF711" s="21">
        <f>ROUNDDOWN(R711,-2)+ROUNDDOWN(S711,-2)</f>
        <v/>
      </c>
      <c r="AG711" s="21">
        <f>ROUNDDOWN(MAX(0,R711-(AB711+AC711+AE711)*0.6),-2)+ROUNDDOWN(MAX(0,S711-(AB711+AC711+AE711)*0.4),-2)</f>
        <v/>
      </c>
      <c r="AH711" s="21">
        <f>ROUNDDOWN(MAX(0,T711-(AB711+AD711)*0.6),-2)+ROUNDDOWN(MAX(0,U711-(AB711+AD711)*0.4),-2)</f>
        <v/>
      </c>
      <c r="AI711" s="21">
        <f>ROUNDDOWN(T711,-2)+ROUNDDOWN(U711,-2)</f>
        <v/>
      </c>
      <c r="AJ711" s="21">
        <f>M711+AF711</f>
        <v/>
      </c>
      <c r="AK711" s="21">
        <f>M711+AG711</f>
        <v/>
      </c>
      <c r="AL711" s="21">
        <f>N711+AH711</f>
        <v/>
      </c>
      <c r="AM711" s="21">
        <f>O711+AI711</f>
        <v/>
      </c>
      <c r="AN711" s="21">
        <f>N711+AI711</f>
        <v/>
      </c>
      <c r="AO711" s="21">
        <f>ROUNDDOWN((R711+S711)*0.2/Y711+2000,0)</f>
        <v/>
      </c>
      <c r="AP711" s="21">
        <f>ROUNDDOWN((T711+U711)*0.2/Z711+2000,0)</f>
        <v/>
      </c>
      <c r="AQ711" s="21">
        <f>AL711-AK711</f>
        <v/>
      </c>
      <c r="AR711" s="21">
        <f>AM711-AK711</f>
        <v/>
      </c>
      <c r="AS711" s="21">
        <f>AM711-AL711</f>
        <v/>
      </c>
      <c r="AT711" s="21">
        <f>AK711+C711-AJ711</f>
        <v/>
      </c>
      <c r="AU711" s="21">
        <f>AL711+C711-AM711</f>
        <v/>
      </c>
      <c r="AV711" s="21">
        <f>AN711+C711-AM711</f>
        <v/>
      </c>
    </row>
    <row r="712">
      <c r="A712" t="inlineStr">
        <is>
          <t>医療費の境目</t>
        </is>
      </c>
      <c r="B712" s="21">
        <f>'3_医療費の境目'!$B$3</f>
        <v/>
      </c>
      <c r="C712" s="21">
        <f>IF('3_医療費の境目'!$B$4="",AO712,'3_医療費の境目'!$B$4)</f>
        <v/>
      </c>
      <c r="D712" s="21">
        <f>'3_医療費の境目'!D712</f>
        <v/>
      </c>
      <c r="E712" s="21">
        <f>ROUND(MIN(B712/12,650000)*12*0.0915+MIN(B712/12,1390000)*12*(0.0504+0)+B712*0.005,0)</f>
        <v/>
      </c>
      <c r="F712" s="21">
        <f>IF(B712&lt;741000,0,IF(B712&lt;2191000,B712-740000,IF(B712&lt;2193000,1451000,IF(B712&lt;2196000,1453000,IF(B712&lt;2200000,1456000,IF(B712&lt;3600000,ROUND(ROUNDDOWN(B712/4,-3)*2.8,0)-80000,IF(B712&lt;6600000,ROUND(ROUNDDOWN(B712/4,-3)*3.2,0)-440000,IF(B712&lt;8500000,ROUNDDOWN(B712*0.9,0)-1100000,B712-1950000))))))))</f>
        <v/>
      </c>
      <c r="G712" s="21">
        <f>IF(F712&gt;23500000,NA(),IF(F712&lt;=4890000,1040000,IF(F712&lt;=6550000,670000,620000)))</f>
        <v/>
      </c>
      <c r="H712" s="21">
        <f>IF(D712&lt;=0,0,MAX(0,MIN(2000000,D712-MIN(100000,ROUNDDOWN(F712*0.05,0)))))</f>
        <v/>
      </c>
      <c r="I712" s="21">
        <f>IF(C712&lt;=2000,0,MIN(C712,ROUNDDOWN(F712*0.4,0))-2000)</f>
        <v/>
      </c>
      <c r="J712" s="21">
        <f>MAX(0,ROUNDDOWN(F712-E712-G712,-3))</f>
        <v/>
      </c>
      <c r="K712" s="21">
        <f>MAX(0,ROUNDDOWN(F712-E712-G712-H712-I712,-3))</f>
        <v/>
      </c>
      <c r="L712" s="21">
        <f>MAX(0,ROUNDDOWN(F712-E712-G712-H712,-3))</f>
        <v/>
      </c>
      <c r="M712" s="21">
        <f>IF(J712&lt;=0,0,ROUNDDOWN((J712*LOOKUP(J712,{0,1950001,3300001,6950001,9000001,18000001,40000001},{0.05,0.1,0.2,0.23,0.33,0.4,0.45})-LOOKUP(J712,{0,1950001,3300001,6950001,9000001,18000001,40000001},{0,97500,427500,636000,1536000,2796000,4796000}))*1.021,-2))</f>
        <v/>
      </c>
      <c r="N712" s="21">
        <f>IF(K712&lt;=0,0,ROUNDDOWN((K712*LOOKUP(K712,{0,1950001,3300001,6950001,9000001,18000001,40000001},{0.05,0.1,0.2,0.23,0.33,0.4,0.45})-LOOKUP(K712,{0,1950001,3300001,6950001,9000001,18000001,40000001},{0,97500,427500,636000,1536000,2796000,4796000}))*1.021,-2))</f>
        <v/>
      </c>
      <c r="O712" s="21">
        <f>IF(L712&lt;=0,0,ROUNDDOWN((L712*LOOKUP(L712,{0,1950001,3300001,6950001,9000001,18000001,40000001},{0.05,0.1,0.2,0.23,0.33,0.4,0.45})-LOOKUP(L712,{0,1950001,3300001,6950001,9000001,18000001,40000001},{0,97500,427500,636000,1536000,2796000,4796000}))*1.021,-2))</f>
        <v/>
      </c>
      <c r="P712" s="21">
        <f>MAX(0,ROUNDDOWN(F712-E712-430000,-3))</f>
        <v/>
      </c>
      <c r="Q712" s="21">
        <f>MAX(0,ROUNDDOWN(F712-E712-430000-H712,-3))</f>
        <v/>
      </c>
      <c r="R712" s="21">
        <f>IF(F712&lt;=450000,0,MAX(0,P712*0.06-MIN(50000,P712)*0.03))</f>
        <v/>
      </c>
      <c r="S712" s="21">
        <f>IF(F712&lt;=450000,0,MAX(0,P712*0.04-MIN(50000,P712)*0.02))</f>
        <v/>
      </c>
      <c r="T712" s="21">
        <f>IF(F712&lt;=450000,0,MAX(0,Q712*0.06-MIN(50000,Q712)*0.03))</f>
        <v/>
      </c>
      <c r="U712" s="21">
        <f>IF(F712&lt;=450000,0,MAX(0,Q712*0.04-MIN(50000,Q712)*0.02))</f>
        <v/>
      </c>
      <c r="V712" s="21">
        <f>50000+MAX(0,G712-480000)</f>
        <v/>
      </c>
      <c r="W712" s="21">
        <f>P712-V712</f>
        <v/>
      </c>
      <c r="X712" s="21">
        <f>Q712-V712</f>
        <v/>
      </c>
      <c r="Y712" s="22">
        <f>IF(W712&lt;0,0.9,LOOKUP(W712,{0,1950001,3300001,6950001,9000001,18000001,40000001},{0.84895,0.7979,0.6958,0.66517,0.56307,0.4916,0.44055}))</f>
        <v/>
      </c>
      <c r="Z712" s="22">
        <f>IF(X712&lt;0,0.9,LOOKUP(X712,{0,1950001,3300001,6950001,9000001,18000001,40000001},{0.84895,0.7979,0.6958,0.66517,0.56307,0.4916,0.44055}))</f>
        <v/>
      </c>
      <c r="AA712" s="22">
        <f>IF(W712&lt;0,0,CHOOSE(MATCH(W712,{0,1950001,3300001,6950001,9000001},1),5.105/84.895,10.21/79.79,20.42/69.58,23.483/66.517,33.693/56.307))</f>
        <v/>
      </c>
      <c r="AB712" s="21">
        <f>IF(C712&lt;=2000,0,(MIN(C712,ROUNDDOWN(F712*0.3,0))-2000)*0.1)</f>
        <v/>
      </c>
      <c r="AC712" s="21">
        <f>IF(C712&lt;=2000,0,MIN((C712-2000)*Y712,(R712+S712)*0.2))</f>
        <v/>
      </c>
      <c r="AD712" s="21">
        <f>IF(C712&lt;=2000,0,MIN((C712-2000)*Z712,(T712+U712)*0.2))</f>
        <v/>
      </c>
      <c r="AE712" s="21">
        <f>AC712*AA712</f>
        <v/>
      </c>
      <c r="AF712" s="21">
        <f>ROUNDDOWN(R712,-2)+ROUNDDOWN(S712,-2)</f>
        <v/>
      </c>
      <c r="AG712" s="21">
        <f>ROUNDDOWN(MAX(0,R712-(AB712+AC712+AE712)*0.6),-2)+ROUNDDOWN(MAX(0,S712-(AB712+AC712+AE712)*0.4),-2)</f>
        <v/>
      </c>
      <c r="AH712" s="21">
        <f>ROUNDDOWN(MAX(0,T712-(AB712+AD712)*0.6),-2)+ROUNDDOWN(MAX(0,U712-(AB712+AD712)*0.4),-2)</f>
        <v/>
      </c>
      <c r="AI712" s="21">
        <f>ROUNDDOWN(T712,-2)+ROUNDDOWN(U712,-2)</f>
        <v/>
      </c>
      <c r="AJ712" s="21">
        <f>M712+AF712</f>
        <v/>
      </c>
      <c r="AK712" s="21">
        <f>M712+AG712</f>
        <v/>
      </c>
      <c r="AL712" s="21">
        <f>N712+AH712</f>
        <v/>
      </c>
      <c r="AM712" s="21">
        <f>O712+AI712</f>
        <v/>
      </c>
      <c r="AN712" s="21">
        <f>N712+AI712</f>
        <v/>
      </c>
      <c r="AO712" s="21">
        <f>ROUNDDOWN((R712+S712)*0.2/Y712+2000,0)</f>
        <v/>
      </c>
      <c r="AP712" s="21">
        <f>ROUNDDOWN((T712+U712)*0.2/Z712+2000,0)</f>
        <v/>
      </c>
      <c r="AQ712" s="21">
        <f>AL712-AK712</f>
        <v/>
      </c>
      <c r="AR712" s="21">
        <f>AM712-AK712</f>
        <v/>
      </c>
      <c r="AS712" s="21">
        <f>AM712-AL712</f>
        <v/>
      </c>
      <c r="AT712" s="21">
        <f>AK712+C712-AJ712</f>
        <v/>
      </c>
      <c r="AU712" s="21">
        <f>AL712+C712-AM712</f>
        <v/>
      </c>
      <c r="AV712" s="21">
        <f>AN712+C712-AM712</f>
        <v/>
      </c>
    </row>
    <row r="713">
      <c r="A713" t="inlineStr">
        <is>
          <t>医療費の境目</t>
        </is>
      </c>
      <c r="B713" s="21">
        <f>'3_医療費の境目'!$B$3</f>
        <v/>
      </c>
      <c r="C713" s="21">
        <f>IF('3_医療費の境目'!$B$4="",AO713,'3_医療費の境目'!$B$4)</f>
        <v/>
      </c>
      <c r="D713" s="21">
        <f>'3_医療費の境目'!D713</f>
        <v/>
      </c>
      <c r="E713" s="21">
        <f>ROUND(MIN(B713/12,650000)*12*0.0915+MIN(B713/12,1390000)*12*(0.0504+0)+B713*0.005,0)</f>
        <v/>
      </c>
      <c r="F713" s="21">
        <f>IF(B713&lt;741000,0,IF(B713&lt;2191000,B713-740000,IF(B713&lt;2193000,1451000,IF(B713&lt;2196000,1453000,IF(B713&lt;2200000,1456000,IF(B713&lt;3600000,ROUND(ROUNDDOWN(B713/4,-3)*2.8,0)-80000,IF(B713&lt;6600000,ROUND(ROUNDDOWN(B713/4,-3)*3.2,0)-440000,IF(B713&lt;8500000,ROUNDDOWN(B713*0.9,0)-1100000,B713-1950000))))))))</f>
        <v/>
      </c>
      <c r="G713" s="21">
        <f>IF(F713&gt;23500000,NA(),IF(F713&lt;=4890000,1040000,IF(F713&lt;=6550000,670000,620000)))</f>
        <v/>
      </c>
      <c r="H713" s="21">
        <f>IF(D713&lt;=0,0,MAX(0,MIN(2000000,D713-MIN(100000,ROUNDDOWN(F713*0.05,0)))))</f>
        <v/>
      </c>
      <c r="I713" s="21">
        <f>IF(C713&lt;=2000,0,MIN(C713,ROUNDDOWN(F713*0.4,0))-2000)</f>
        <v/>
      </c>
      <c r="J713" s="21">
        <f>MAX(0,ROUNDDOWN(F713-E713-G713,-3))</f>
        <v/>
      </c>
      <c r="K713" s="21">
        <f>MAX(0,ROUNDDOWN(F713-E713-G713-H713-I713,-3))</f>
        <v/>
      </c>
      <c r="L713" s="21">
        <f>MAX(0,ROUNDDOWN(F713-E713-G713-H713,-3))</f>
        <v/>
      </c>
      <c r="M713" s="21">
        <f>IF(J713&lt;=0,0,ROUNDDOWN((J713*LOOKUP(J713,{0,1950001,3300001,6950001,9000001,18000001,40000001},{0.05,0.1,0.2,0.23,0.33,0.4,0.45})-LOOKUP(J713,{0,1950001,3300001,6950001,9000001,18000001,40000001},{0,97500,427500,636000,1536000,2796000,4796000}))*1.021,-2))</f>
        <v/>
      </c>
      <c r="N713" s="21">
        <f>IF(K713&lt;=0,0,ROUNDDOWN((K713*LOOKUP(K713,{0,1950001,3300001,6950001,9000001,18000001,40000001},{0.05,0.1,0.2,0.23,0.33,0.4,0.45})-LOOKUP(K713,{0,1950001,3300001,6950001,9000001,18000001,40000001},{0,97500,427500,636000,1536000,2796000,4796000}))*1.021,-2))</f>
        <v/>
      </c>
      <c r="O713" s="21">
        <f>IF(L713&lt;=0,0,ROUNDDOWN((L713*LOOKUP(L713,{0,1950001,3300001,6950001,9000001,18000001,40000001},{0.05,0.1,0.2,0.23,0.33,0.4,0.45})-LOOKUP(L713,{0,1950001,3300001,6950001,9000001,18000001,40000001},{0,97500,427500,636000,1536000,2796000,4796000}))*1.021,-2))</f>
        <v/>
      </c>
      <c r="P713" s="21">
        <f>MAX(0,ROUNDDOWN(F713-E713-430000,-3))</f>
        <v/>
      </c>
      <c r="Q713" s="21">
        <f>MAX(0,ROUNDDOWN(F713-E713-430000-H713,-3))</f>
        <v/>
      </c>
      <c r="R713" s="21">
        <f>IF(F713&lt;=450000,0,MAX(0,P713*0.06-MIN(50000,P713)*0.03))</f>
        <v/>
      </c>
      <c r="S713" s="21">
        <f>IF(F713&lt;=450000,0,MAX(0,P713*0.04-MIN(50000,P713)*0.02))</f>
        <v/>
      </c>
      <c r="T713" s="21">
        <f>IF(F713&lt;=450000,0,MAX(0,Q713*0.06-MIN(50000,Q713)*0.03))</f>
        <v/>
      </c>
      <c r="U713" s="21">
        <f>IF(F713&lt;=450000,0,MAX(0,Q713*0.04-MIN(50000,Q713)*0.02))</f>
        <v/>
      </c>
      <c r="V713" s="21">
        <f>50000+MAX(0,G713-480000)</f>
        <v/>
      </c>
      <c r="W713" s="21">
        <f>P713-V713</f>
        <v/>
      </c>
      <c r="X713" s="21">
        <f>Q713-V713</f>
        <v/>
      </c>
      <c r="Y713" s="22">
        <f>IF(W713&lt;0,0.9,LOOKUP(W713,{0,1950001,3300001,6950001,9000001,18000001,40000001},{0.84895,0.7979,0.6958,0.66517,0.56307,0.4916,0.44055}))</f>
        <v/>
      </c>
      <c r="Z713" s="22">
        <f>IF(X713&lt;0,0.9,LOOKUP(X713,{0,1950001,3300001,6950001,9000001,18000001,40000001},{0.84895,0.7979,0.6958,0.66517,0.56307,0.4916,0.44055}))</f>
        <v/>
      </c>
      <c r="AA713" s="22">
        <f>IF(W713&lt;0,0,CHOOSE(MATCH(W713,{0,1950001,3300001,6950001,9000001},1),5.105/84.895,10.21/79.79,20.42/69.58,23.483/66.517,33.693/56.307))</f>
        <v/>
      </c>
      <c r="AB713" s="21">
        <f>IF(C713&lt;=2000,0,(MIN(C713,ROUNDDOWN(F713*0.3,0))-2000)*0.1)</f>
        <v/>
      </c>
      <c r="AC713" s="21">
        <f>IF(C713&lt;=2000,0,MIN((C713-2000)*Y713,(R713+S713)*0.2))</f>
        <v/>
      </c>
      <c r="AD713" s="21">
        <f>IF(C713&lt;=2000,0,MIN((C713-2000)*Z713,(T713+U713)*0.2))</f>
        <v/>
      </c>
      <c r="AE713" s="21">
        <f>AC713*AA713</f>
        <v/>
      </c>
      <c r="AF713" s="21">
        <f>ROUNDDOWN(R713,-2)+ROUNDDOWN(S713,-2)</f>
        <v/>
      </c>
      <c r="AG713" s="21">
        <f>ROUNDDOWN(MAX(0,R713-(AB713+AC713+AE713)*0.6),-2)+ROUNDDOWN(MAX(0,S713-(AB713+AC713+AE713)*0.4),-2)</f>
        <v/>
      </c>
      <c r="AH713" s="21">
        <f>ROUNDDOWN(MAX(0,T713-(AB713+AD713)*0.6),-2)+ROUNDDOWN(MAX(0,U713-(AB713+AD713)*0.4),-2)</f>
        <v/>
      </c>
      <c r="AI713" s="21">
        <f>ROUNDDOWN(T713,-2)+ROUNDDOWN(U713,-2)</f>
        <v/>
      </c>
      <c r="AJ713" s="21">
        <f>M713+AF713</f>
        <v/>
      </c>
      <c r="AK713" s="21">
        <f>M713+AG713</f>
        <v/>
      </c>
      <c r="AL713" s="21">
        <f>N713+AH713</f>
        <v/>
      </c>
      <c r="AM713" s="21">
        <f>O713+AI713</f>
        <v/>
      </c>
      <c r="AN713" s="21">
        <f>N713+AI713</f>
        <v/>
      </c>
      <c r="AO713" s="21">
        <f>ROUNDDOWN((R713+S713)*0.2/Y713+2000,0)</f>
        <v/>
      </c>
      <c r="AP713" s="21">
        <f>ROUNDDOWN((T713+U713)*0.2/Z713+2000,0)</f>
        <v/>
      </c>
      <c r="AQ713" s="21">
        <f>AL713-AK713</f>
        <v/>
      </c>
      <c r="AR713" s="21">
        <f>AM713-AK713</f>
        <v/>
      </c>
      <c r="AS713" s="21">
        <f>AM713-AL713</f>
        <v/>
      </c>
      <c r="AT713" s="21">
        <f>AK713+C713-AJ713</f>
        <v/>
      </c>
      <c r="AU713" s="21">
        <f>AL713+C713-AM713</f>
        <v/>
      </c>
      <c r="AV713" s="21">
        <f>AN713+C713-AM713</f>
        <v/>
      </c>
    </row>
    <row r="714">
      <c r="A714" t="inlineStr">
        <is>
          <t>医療費の境目</t>
        </is>
      </c>
      <c r="B714" s="21">
        <f>'3_医療費の境目'!$B$3</f>
        <v/>
      </c>
      <c r="C714" s="21">
        <f>IF('3_医療費の境目'!$B$4="",AO714,'3_医療費の境目'!$B$4)</f>
        <v/>
      </c>
      <c r="D714" s="21">
        <f>'3_医療費の境目'!D714</f>
        <v/>
      </c>
      <c r="E714" s="21">
        <f>ROUND(MIN(B714/12,650000)*12*0.0915+MIN(B714/12,1390000)*12*(0.0504+0)+B714*0.005,0)</f>
        <v/>
      </c>
      <c r="F714" s="21">
        <f>IF(B714&lt;741000,0,IF(B714&lt;2191000,B714-740000,IF(B714&lt;2193000,1451000,IF(B714&lt;2196000,1453000,IF(B714&lt;2200000,1456000,IF(B714&lt;3600000,ROUND(ROUNDDOWN(B714/4,-3)*2.8,0)-80000,IF(B714&lt;6600000,ROUND(ROUNDDOWN(B714/4,-3)*3.2,0)-440000,IF(B714&lt;8500000,ROUNDDOWN(B714*0.9,0)-1100000,B714-1950000))))))))</f>
        <v/>
      </c>
      <c r="G714" s="21">
        <f>IF(F714&gt;23500000,NA(),IF(F714&lt;=4890000,1040000,IF(F714&lt;=6550000,670000,620000)))</f>
        <v/>
      </c>
      <c r="H714" s="21">
        <f>IF(D714&lt;=0,0,MAX(0,MIN(2000000,D714-MIN(100000,ROUNDDOWN(F714*0.05,0)))))</f>
        <v/>
      </c>
      <c r="I714" s="21">
        <f>IF(C714&lt;=2000,0,MIN(C714,ROUNDDOWN(F714*0.4,0))-2000)</f>
        <v/>
      </c>
      <c r="J714" s="21">
        <f>MAX(0,ROUNDDOWN(F714-E714-G714,-3))</f>
        <v/>
      </c>
      <c r="K714" s="21">
        <f>MAX(0,ROUNDDOWN(F714-E714-G714-H714-I714,-3))</f>
        <v/>
      </c>
      <c r="L714" s="21">
        <f>MAX(0,ROUNDDOWN(F714-E714-G714-H714,-3))</f>
        <v/>
      </c>
      <c r="M714" s="21">
        <f>IF(J714&lt;=0,0,ROUNDDOWN((J714*LOOKUP(J714,{0,1950001,3300001,6950001,9000001,18000001,40000001},{0.05,0.1,0.2,0.23,0.33,0.4,0.45})-LOOKUP(J714,{0,1950001,3300001,6950001,9000001,18000001,40000001},{0,97500,427500,636000,1536000,2796000,4796000}))*1.021,-2))</f>
        <v/>
      </c>
      <c r="N714" s="21">
        <f>IF(K714&lt;=0,0,ROUNDDOWN((K714*LOOKUP(K714,{0,1950001,3300001,6950001,9000001,18000001,40000001},{0.05,0.1,0.2,0.23,0.33,0.4,0.45})-LOOKUP(K714,{0,1950001,3300001,6950001,9000001,18000001,40000001},{0,97500,427500,636000,1536000,2796000,4796000}))*1.021,-2))</f>
        <v/>
      </c>
      <c r="O714" s="21">
        <f>IF(L714&lt;=0,0,ROUNDDOWN((L714*LOOKUP(L714,{0,1950001,3300001,6950001,9000001,18000001,40000001},{0.05,0.1,0.2,0.23,0.33,0.4,0.45})-LOOKUP(L714,{0,1950001,3300001,6950001,9000001,18000001,40000001},{0,97500,427500,636000,1536000,2796000,4796000}))*1.021,-2))</f>
        <v/>
      </c>
      <c r="P714" s="21">
        <f>MAX(0,ROUNDDOWN(F714-E714-430000,-3))</f>
        <v/>
      </c>
      <c r="Q714" s="21">
        <f>MAX(0,ROUNDDOWN(F714-E714-430000-H714,-3))</f>
        <v/>
      </c>
      <c r="R714" s="21">
        <f>IF(F714&lt;=450000,0,MAX(0,P714*0.06-MIN(50000,P714)*0.03))</f>
        <v/>
      </c>
      <c r="S714" s="21">
        <f>IF(F714&lt;=450000,0,MAX(0,P714*0.04-MIN(50000,P714)*0.02))</f>
        <v/>
      </c>
      <c r="T714" s="21">
        <f>IF(F714&lt;=450000,0,MAX(0,Q714*0.06-MIN(50000,Q714)*0.03))</f>
        <v/>
      </c>
      <c r="U714" s="21">
        <f>IF(F714&lt;=450000,0,MAX(0,Q714*0.04-MIN(50000,Q714)*0.02))</f>
        <v/>
      </c>
      <c r="V714" s="21">
        <f>50000+MAX(0,G714-480000)</f>
        <v/>
      </c>
      <c r="W714" s="21">
        <f>P714-V714</f>
        <v/>
      </c>
      <c r="X714" s="21">
        <f>Q714-V714</f>
        <v/>
      </c>
      <c r="Y714" s="22">
        <f>IF(W714&lt;0,0.9,LOOKUP(W714,{0,1950001,3300001,6950001,9000001,18000001,40000001},{0.84895,0.7979,0.6958,0.66517,0.56307,0.4916,0.44055}))</f>
        <v/>
      </c>
      <c r="Z714" s="22">
        <f>IF(X714&lt;0,0.9,LOOKUP(X714,{0,1950001,3300001,6950001,9000001,18000001,40000001},{0.84895,0.7979,0.6958,0.66517,0.56307,0.4916,0.44055}))</f>
        <v/>
      </c>
      <c r="AA714" s="22">
        <f>IF(W714&lt;0,0,CHOOSE(MATCH(W714,{0,1950001,3300001,6950001,9000001},1),5.105/84.895,10.21/79.79,20.42/69.58,23.483/66.517,33.693/56.307))</f>
        <v/>
      </c>
      <c r="AB714" s="21">
        <f>IF(C714&lt;=2000,0,(MIN(C714,ROUNDDOWN(F714*0.3,0))-2000)*0.1)</f>
        <v/>
      </c>
      <c r="AC714" s="21">
        <f>IF(C714&lt;=2000,0,MIN((C714-2000)*Y714,(R714+S714)*0.2))</f>
        <v/>
      </c>
      <c r="AD714" s="21">
        <f>IF(C714&lt;=2000,0,MIN((C714-2000)*Z714,(T714+U714)*0.2))</f>
        <v/>
      </c>
      <c r="AE714" s="21">
        <f>AC714*AA714</f>
        <v/>
      </c>
      <c r="AF714" s="21">
        <f>ROUNDDOWN(R714,-2)+ROUNDDOWN(S714,-2)</f>
        <v/>
      </c>
      <c r="AG714" s="21">
        <f>ROUNDDOWN(MAX(0,R714-(AB714+AC714+AE714)*0.6),-2)+ROUNDDOWN(MAX(0,S714-(AB714+AC714+AE714)*0.4),-2)</f>
        <v/>
      </c>
      <c r="AH714" s="21">
        <f>ROUNDDOWN(MAX(0,T714-(AB714+AD714)*0.6),-2)+ROUNDDOWN(MAX(0,U714-(AB714+AD714)*0.4),-2)</f>
        <v/>
      </c>
      <c r="AI714" s="21">
        <f>ROUNDDOWN(T714,-2)+ROUNDDOWN(U714,-2)</f>
        <v/>
      </c>
      <c r="AJ714" s="21">
        <f>M714+AF714</f>
        <v/>
      </c>
      <c r="AK714" s="21">
        <f>M714+AG714</f>
        <v/>
      </c>
      <c r="AL714" s="21">
        <f>N714+AH714</f>
        <v/>
      </c>
      <c r="AM714" s="21">
        <f>O714+AI714</f>
        <v/>
      </c>
      <c r="AN714" s="21">
        <f>N714+AI714</f>
        <v/>
      </c>
      <c r="AO714" s="21">
        <f>ROUNDDOWN((R714+S714)*0.2/Y714+2000,0)</f>
        <v/>
      </c>
      <c r="AP714" s="21">
        <f>ROUNDDOWN((T714+U714)*0.2/Z714+2000,0)</f>
        <v/>
      </c>
      <c r="AQ714" s="21">
        <f>AL714-AK714</f>
        <v/>
      </c>
      <c r="AR714" s="21">
        <f>AM714-AK714</f>
        <v/>
      </c>
      <c r="AS714" s="21">
        <f>AM714-AL714</f>
        <v/>
      </c>
      <c r="AT714" s="21">
        <f>AK714+C714-AJ714</f>
        <v/>
      </c>
      <c r="AU714" s="21">
        <f>AL714+C714-AM714</f>
        <v/>
      </c>
      <c r="AV714" s="21">
        <f>AN714+C714-AM714</f>
        <v/>
      </c>
    </row>
    <row r="715">
      <c r="A715" t="inlineStr">
        <is>
          <t>医療費の境目</t>
        </is>
      </c>
      <c r="B715" s="21">
        <f>'3_医療費の境目'!$B$3</f>
        <v/>
      </c>
      <c r="C715" s="21">
        <f>IF('3_医療費の境目'!$B$4="",AO715,'3_医療費の境目'!$B$4)</f>
        <v/>
      </c>
      <c r="D715" s="21">
        <f>'3_医療費の境目'!D715</f>
        <v/>
      </c>
      <c r="E715" s="21">
        <f>ROUND(MIN(B715/12,650000)*12*0.0915+MIN(B715/12,1390000)*12*(0.0504+0)+B715*0.005,0)</f>
        <v/>
      </c>
      <c r="F715" s="21">
        <f>IF(B715&lt;741000,0,IF(B715&lt;2191000,B715-740000,IF(B715&lt;2193000,1451000,IF(B715&lt;2196000,1453000,IF(B715&lt;2200000,1456000,IF(B715&lt;3600000,ROUND(ROUNDDOWN(B715/4,-3)*2.8,0)-80000,IF(B715&lt;6600000,ROUND(ROUNDDOWN(B715/4,-3)*3.2,0)-440000,IF(B715&lt;8500000,ROUNDDOWN(B715*0.9,0)-1100000,B715-1950000))))))))</f>
        <v/>
      </c>
      <c r="G715" s="21">
        <f>IF(F715&gt;23500000,NA(),IF(F715&lt;=4890000,1040000,IF(F715&lt;=6550000,670000,620000)))</f>
        <v/>
      </c>
      <c r="H715" s="21">
        <f>IF(D715&lt;=0,0,MAX(0,MIN(2000000,D715-MIN(100000,ROUNDDOWN(F715*0.05,0)))))</f>
        <v/>
      </c>
      <c r="I715" s="21">
        <f>IF(C715&lt;=2000,0,MIN(C715,ROUNDDOWN(F715*0.4,0))-2000)</f>
        <v/>
      </c>
      <c r="J715" s="21">
        <f>MAX(0,ROUNDDOWN(F715-E715-G715,-3))</f>
        <v/>
      </c>
      <c r="K715" s="21">
        <f>MAX(0,ROUNDDOWN(F715-E715-G715-H715-I715,-3))</f>
        <v/>
      </c>
      <c r="L715" s="21">
        <f>MAX(0,ROUNDDOWN(F715-E715-G715-H715,-3))</f>
        <v/>
      </c>
      <c r="M715" s="21">
        <f>IF(J715&lt;=0,0,ROUNDDOWN((J715*LOOKUP(J715,{0,1950001,3300001,6950001,9000001,18000001,40000001},{0.05,0.1,0.2,0.23,0.33,0.4,0.45})-LOOKUP(J715,{0,1950001,3300001,6950001,9000001,18000001,40000001},{0,97500,427500,636000,1536000,2796000,4796000}))*1.021,-2))</f>
        <v/>
      </c>
      <c r="N715" s="21">
        <f>IF(K715&lt;=0,0,ROUNDDOWN((K715*LOOKUP(K715,{0,1950001,3300001,6950001,9000001,18000001,40000001},{0.05,0.1,0.2,0.23,0.33,0.4,0.45})-LOOKUP(K715,{0,1950001,3300001,6950001,9000001,18000001,40000001},{0,97500,427500,636000,1536000,2796000,4796000}))*1.021,-2))</f>
        <v/>
      </c>
      <c r="O715" s="21">
        <f>IF(L715&lt;=0,0,ROUNDDOWN((L715*LOOKUP(L715,{0,1950001,3300001,6950001,9000001,18000001,40000001},{0.05,0.1,0.2,0.23,0.33,0.4,0.45})-LOOKUP(L715,{0,1950001,3300001,6950001,9000001,18000001,40000001},{0,97500,427500,636000,1536000,2796000,4796000}))*1.021,-2))</f>
        <v/>
      </c>
      <c r="P715" s="21">
        <f>MAX(0,ROUNDDOWN(F715-E715-430000,-3))</f>
        <v/>
      </c>
      <c r="Q715" s="21">
        <f>MAX(0,ROUNDDOWN(F715-E715-430000-H715,-3))</f>
        <v/>
      </c>
      <c r="R715" s="21">
        <f>IF(F715&lt;=450000,0,MAX(0,P715*0.06-MIN(50000,P715)*0.03))</f>
        <v/>
      </c>
      <c r="S715" s="21">
        <f>IF(F715&lt;=450000,0,MAX(0,P715*0.04-MIN(50000,P715)*0.02))</f>
        <v/>
      </c>
      <c r="T715" s="21">
        <f>IF(F715&lt;=450000,0,MAX(0,Q715*0.06-MIN(50000,Q715)*0.03))</f>
        <v/>
      </c>
      <c r="U715" s="21">
        <f>IF(F715&lt;=450000,0,MAX(0,Q715*0.04-MIN(50000,Q715)*0.02))</f>
        <v/>
      </c>
      <c r="V715" s="21">
        <f>50000+MAX(0,G715-480000)</f>
        <v/>
      </c>
      <c r="W715" s="21">
        <f>P715-V715</f>
        <v/>
      </c>
      <c r="X715" s="21">
        <f>Q715-V715</f>
        <v/>
      </c>
      <c r="Y715" s="22">
        <f>IF(W715&lt;0,0.9,LOOKUP(W715,{0,1950001,3300001,6950001,9000001,18000001,40000001},{0.84895,0.7979,0.6958,0.66517,0.56307,0.4916,0.44055}))</f>
        <v/>
      </c>
      <c r="Z715" s="22">
        <f>IF(X715&lt;0,0.9,LOOKUP(X715,{0,1950001,3300001,6950001,9000001,18000001,40000001},{0.84895,0.7979,0.6958,0.66517,0.56307,0.4916,0.44055}))</f>
        <v/>
      </c>
      <c r="AA715" s="22">
        <f>IF(W715&lt;0,0,CHOOSE(MATCH(W715,{0,1950001,3300001,6950001,9000001},1),5.105/84.895,10.21/79.79,20.42/69.58,23.483/66.517,33.693/56.307))</f>
        <v/>
      </c>
      <c r="AB715" s="21">
        <f>IF(C715&lt;=2000,0,(MIN(C715,ROUNDDOWN(F715*0.3,0))-2000)*0.1)</f>
        <v/>
      </c>
      <c r="AC715" s="21">
        <f>IF(C715&lt;=2000,0,MIN((C715-2000)*Y715,(R715+S715)*0.2))</f>
        <v/>
      </c>
      <c r="AD715" s="21">
        <f>IF(C715&lt;=2000,0,MIN((C715-2000)*Z715,(T715+U715)*0.2))</f>
        <v/>
      </c>
      <c r="AE715" s="21">
        <f>AC715*AA715</f>
        <v/>
      </c>
      <c r="AF715" s="21">
        <f>ROUNDDOWN(R715,-2)+ROUNDDOWN(S715,-2)</f>
        <v/>
      </c>
      <c r="AG715" s="21">
        <f>ROUNDDOWN(MAX(0,R715-(AB715+AC715+AE715)*0.6),-2)+ROUNDDOWN(MAX(0,S715-(AB715+AC715+AE715)*0.4),-2)</f>
        <v/>
      </c>
      <c r="AH715" s="21">
        <f>ROUNDDOWN(MAX(0,T715-(AB715+AD715)*0.6),-2)+ROUNDDOWN(MAX(0,U715-(AB715+AD715)*0.4),-2)</f>
        <v/>
      </c>
      <c r="AI715" s="21">
        <f>ROUNDDOWN(T715,-2)+ROUNDDOWN(U715,-2)</f>
        <v/>
      </c>
      <c r="AJ715" s="21">
        <f>M715+AF715</f>
        <v/>
      </c>
      <c r="AK715" s="21">
        <f>M715+AG715</f>
        <v/>
      </c>
      <c r="AL715" s="21">
        <f>N715+AH715</f>
        <v/>
      </c>
      <c r="AM715" s="21">
        <f>O715+AI715</f>
        <v/>
      </c>
      <c r="AN715" s="21">
        <f>N715+AI715</f>
        <v/>
      </c>
      <c r="AO715" s="21">
        <f>ROUNDDOWN((R715+S715)*0.2/Y715+2000,0)</f>
        <v/>
      </c>
      <c r="AP715" s="21">
        <f>ROUNDDOWN((T715+U715)*0.2/Z715+2000,0)</f>
        <v/>
      </c>
      <c r="AQ715" s="21">
        <f>AL715-AK715</f>
        <v/>
      </c>
      <c r="AR715" s="21">
        <f>AM715-AK715</f>
        <v/>
      </c>
      <c r="AS715" s="21">
        <f>AM715-AL715</f>
        <v/>
      </c>
      <c r="AT715" s="21">
        <f>AK715+C715-AJ715</f>
        <v/>
      </c>
      <c r="AU715" s="21">
        <f>AL715+C715-AM715</f>
        <v/>
      </c>
      <c r="AV715" s="21">
        <f>AN715+C715-AM715</f>
        <v/>
      </c>
    </row>
    <row r="716">
      <c r="A716" t="inlineStr">
        <is>
          <t>医療費の境目</t>
        </is>
      </c>
      <c r="B716" s="21">
        <f>'3_医療費の境目'!$B$3</f>
        <v/>
      </c>
      <c r="C716" s="21">
        <f>IF('3_医療費の境目'!$B$4="",AO716,'3_医療費の境目'!$B$4)</f>
        <v/>
      </c>
      <c r="D716" s="21">
        <f>'3_医療費の境目'!D716</f>
        <v/>
      </c>
      <c r="E716" s="21">
        <f>ROUND(MIN(B716/12,650000)*12*0.0915+MIN(B716/12,1390000)*12*(0.0504+0)+B716*0.005,0)</f>
        <v/>
      </c>
      <c r="F716" s="21">
        <f>IF(B716&lt;741000,0,IF(B716&lt;2191000,B716-740000,IF(B716&lt;2193000,1451000,IF(B716&lt;2196000,1453000,IF(B716&lt;2200000,1456000,IF(B716&lt;3600000,ROUND(ROUNDDOWN(B716/4,-3)*2.8,0)-80000,IF(B716&lt;6600000,ROUND(ROUNDDOWN(B716/4,-3)*3.2,0)-440000,IF(B716&lt;8500000,ROUNDDOWN(B716*0.9,0)-1100000,B716-1950000))))))))</f>
        <v/>
      </c>
      <c r="G716" s="21">
        <f>IF(F716&gt;23500000,NA(),IF(F716&lt;=4890000,1040000,IF(F716&lt;=6550000,670000,620000)))</f>
        <v/>
      </c>
      <c r="H716" s="21">
        <f>IF(D716&lt;=0,0,MAX(0,MIN(2000000,D716-MIN(100000,ROUNDDOWN(F716*0.05,0)))))</f>
        <v/>
      </c>
      <c r="I716" s="21">
        <f>IF(C716&lt;=2000,0,MIN(C716,ROUNDDOWN(F716*0.4,0))-2000)</f>
        <v/>
      </c>
      <c r="J716" s="21">
        <f>MAX(0,ROUNDDOWN(F716-E716-G716,-3))</f>
        <v/>
      </c>
      <c r="K716" s="21">
        <f>MAX(0,ROUNDDOWN(F716-E716-G716-H716-I716,-3))</f>
        <v/>
      </c>
      <c r="L716" s="21">
        <f>MAX(0,ROUNDDOWN(F716-E716-G716-H716,-3))</f>
        <v/>
      </c>
      <c r="M716" s="21">
        <f>IF(J716&lt;=0,0,ROUNDDOWN((J716*LOOKUP(J716,{0,1950001,3300001,6950001,9000001,18000001,40000001},{0.05,0.1,0.2,0.23,0.33,0.4,0.45})-LOOKUP(J716,{0,1950001,3300001,6950001,9000001,18000001,40000001},{0,97500,427500,636000,1536000,2796000,4796000}))*1.021,-2))</f>
        <v/>
      </c>
      <c r="N716" s="21">
        <f>IF(K716&lt;=0,0,ROUNDDOWN((K716*LOOKUP(K716,{0,1950001,3300001,6950001,9000001,18000001,40000001},{0.05,0.1,0.2,0.23,0.33,0.4,0.45})-LOOKUP(K716,{0,1950001,3300001,6950001,9000001,18000001,40000001},{0,97500,427500,636000,1536000,2796000,4796000}))*1.021,-2))</f>
        <v/>
      </c>
      <c r="O716" s="21">
        <f>IF(L716&lt;=0,0,ROUNDDOWN((L716*LOOKUP(L716,{0,1950001,3300001,6950001,9000001,18000001,40000001},{0.05,0.1,0.2,0.23,0.33,0.4,0.45})-LOOKUP(L716,{0,1950001,3300001,6950001,9000001,18000001,40000001},{0,97500,427500,636000,1536000,2796000,4796000}))*1.021,-2))</f>
        <v/>
      </c>
      <c r="P716" s="21">
        <f>MAX(0,ROUNDDOWN(F716-E716-430000,-3))</f>
        <v/>
      </c>
      <c r="Q716" s="21">
        <f>MAX(0,ROUNDDOWN(F716-E716-430000-H716,-3))</f>
        <v/>
      </c>
      <c r="R716" s="21">
        <f>IF(F716&lt;=450000,0,MAX(0,P716*0.06-MIN(50000,P716)*0.03))</f>
        <v/>
      </c>
      <c r="S716" s="21">
        <f>IF(F716&lt;=450000,0,MAX(0,P716*0.04-MIN(50000,P716)*0.02))</f>
        <v/>
      </c>
      <c r="T716" s="21">
        <f>IF(F716&lt;=450000,0,MAX(0,Q716*0.06-MIN(50000,Q716)*0.03))</f>
        <v/>
      </c>
      <c r="U716" s="21">
        <f>IF(F716&lt;=450000,0,MAX(0,Q716*0.04-MIN(50000,Q716)*0.02))</f>
        <v/>
      </c>
      <c r="V716" s="21">
        <f>50000+MAX(0,G716-480000)</f>
        <v/>
      </c>
      <c r="W716" s="21">
        <f>P716-V716</f>
        <v/>
      </c>
      <c r="X716" s="21">
        <f>Q716-V716</f>
        <v/>
      </c>
      <c r="Y716" s="22">
        <f>IF(W716&lt;0,0.9,LOOKUP(W716,{0,1950001,3300001,6950001,9000001,18000001,40000001},{0.84895,0.7979,0.6958,0.66517,0.56307,0.4916,0.44055}))</f>
        <v/>
      </c>
      <c r="Z716" s="22">
        <f>IF(X716&lt;0,0.9,LOOKUP(X716,{0,1950001,3300001,6950001,9000001,18000001,40000001},{0.84895,0.7979,0.6958,0.66517,0.56307,0.4916,0.44055}))</f>
        <v/>
      </c>
      <c r="AA716" s="22">
        <f>IF(W716&lt;0,0,CHOOSE(MATCH(W716,{0,1950001,3300001,6950001,9000001},1),5.105/84.895,10.21/79.79,20.42/69.58,23.483/66.517,33.693/56.307))</f>
        <v/>
      </c>
      <c r="AB716" s="21">
        <f>IF(C716&lt;=2000,0,(MIN(C716,ROUNDDOWN(F716*0.3,0))-2000)*0.1)</f>
        <v/>
      </c>
      <c r="AC716" s="21">
        <f>IF(C716&lt;=2000,0,MIN((C716-2000)*Y716,(R716+S716)*0.2))</f>
        <v/>
      </c>
      <c r="AD716" s="21">
        <f>IF(C716&lt;=2000,0,MIN((C716-2000)*Z716,(T716+U716)*0.2))</f>
        <v/>
      </c>
      <c r="AE716" s="21">
        <f>AC716*AA716</f>
        <v/>
      </c>
      <c r="AF716" s="21">
        <f>ROUNDDOWN(R716,-2)+ROUNDDOWN(S716,-2)</f>
        <v/>
      </c>
      <c r="AG716" s="21">
        <f>ROUNDDOWN(MAX(0,R716-(AB716+AC716+AE716)*0.6),-2)+ROUNDDOWN(MAX(0,S716-(AB716+AC716+AE716)*0.4),-2)</f>
        <v/>
      </c>
      <c r="AH716" s="21">
        <f>ROUNDDOWN(MAX(0,T716-(AB716+AD716)*0.6),-2)+ROUNDDOWN(MAX(0,U716-(AB716+AD716)*0.4),-2)</f>
        <v/>
      </c>
      <c r="AI716" s="21">
        <f>ROUNDDOWN(T716,-2)+ROUNDDOWN(U716,-2)</f>
        <v/>
      </c>
      <c r="AJ716" s="21">
        <f>M716+AF716</f>
        <v/>
      </c>
      <c r="AK716" s="21">
        <f>M716+AG716</f>
        <v/>
      </c>
      <c r="AL716" s="21">
        <f>N716+AH716</f>
        <v/>
      </c>
      <c r="AM716" s="21">
        <f>O716+AI716</f>
        <v/>
      </c>
      <c r="AN716" s="21">
        <f>N716+AI716</f>
        <v/>
      </c>
      <c r="AO716" s="21">
        <f>ROUNDDOWN((R716+S716)*0.2/Y716+2000,0)</f>
        <v/>
      </c>
      <c r="AP716" s="21">
        <f>ROUNDDOWN((T716+U716)*0.2/Z716+2000,0)</f>
        <v/>
      </c>
      <c r="AQ716" s="21">
        <f>AL716-AK716</f>
        <v/>
      </c>
      <c r="AR716" s="21">
        <f>AM716-AK716</f>
        <v/>
      </c>
      <c r="AS716" s="21">
        <f>AM716-AL716</f>
        <v/>
      </c>
      <c r="AT716" s="21">
        <f>AK716+C716-AJ716</f>
        <v/>
      </c>
      <c r="AU716" s="21">
        <f>AL716+C716-AM716</f>
        <v/>
      </c>
      <c r="AV716" s="21">
        <f>AN716+C716-AM716</f>
        <v/>
      </c>
    </row>
    <row r="717">
      <c r="A717" t="inlineStr">
        <is>
          <t>医療費の境目</t>
        </is>
      </c>
      <c r="B717" s="21">
        <f>'3_医療費の境目'!$B$3</f>
        <v/>
      </c>
      <c r="C717" s="21">
        <f>IF('3_医療費の境目'!$B$4="",AO717,'3_医療費の境目'!$B$4)</f>
        <v/>
      </c>
      <c r="D717" s="21">
        <f>'3_医療費の境目'!D717</f>
        <v/>
      </c>
      <c r="E717" s="21">
        <f>ROUND(MIN(B717/12,650000)*12*0.0915+MIN(B717/12,1390000)*12*(0.0504+0)+B717*0.005,0)</f>
        <v/>
      </c>
      <c r="F717" s="21">
        <f>IF(B717&lt;741000,0,IF(B717&lt;2191000,B717-740000,IF(B717&lt;2193000,1451000,IF(B717&lt;2196000,1453000,IF(B717&lt;2200000,1456000,IF(B717&lt;3600000,ROUND(ROUNDDOWN(B717/4,-3)*2.8,0)-80000,IF(B717&lt;6600000,ROUND(ROUNDDOWN(B717/4,-3)*3.2,0)-440000,IF(B717&lt;8500000,ROUNDDOWN(B717*0.9,0)-1100000,B717-1950000))))))))</f>
        <v/>
      </c>
      <c r="G717" s="21">
        <f>IF(F717&gt;23500000,NA(),IF(F717&lt;=4890000,1040000,IF(F717&lt;=6550000,670000,620000)))</f>
        <v/>
      </c>
      <c r="H717" s="21">
        <f>IF(D717&lt;=0,0,MAX(0,MIN(2000000,D717-MIN(100000,ROUNDDOWN(F717*0.05,0)))))</f>
        <v/>
      </c>
      <c r="I717" s="21">
        <f>IF(C717&lt;=2000,0,MIN(C717,ROUNDDOWN(F717*0.4,0))-2000)</f>
        <v/>
      </c>
      <c r="J717" s="21">
        <f>MAX(0,ROUNDDOWN(F717-E717-G717,-3))</f>
        <v/>
      </c>
      <c r="K717" s="21">
        <f>MAX(0,ROUNDDOWN(F717-E717-G717-H717-I717,-3))</f>
        <v/>
      </c>
      <c r="L717" s="21">
        <f>MAX(0,ROUNDDOWN(F717-E717-G717-H717,-3))</f>
        <v/>
      </c>
      <c r="M717" s="21">
        <f>IF(J717&lt;=0,0,ROUNDDOWN((J717*LOOKUP(J717,{0,1950001,3300001,6950001,9000001,18000001,40000001},{0.05,0.1,0.2,0.23,0.33,0.4,0.45})-LOOKUP(J717,{0,1950001,3300001,6950001,9000001,18000001,40000001},{0,97500,427500,636000,1536000,2796000,4796000}))*1.021,-2))</f>
        <v/>
      </c>
      <c r="N717" s="21">
        <f>IF(K717&lt;=0,0,ROUNDDOWN((K717*LOOKUP(K717,{0,1950001,3300001,6950001,9000001,18000001,40000001},{0.05,0.1,0.2,0.23,0.33,0.4,0.45})-LOOKUP(K717,{0,1950001,3300001,6950001,9000001,18000001,40000001},{0,97500,427500,636000,1536000,2796000,4796000}))*1.021,-2))</f>
        <v/>
      </c>
      <c r="O717" s="21">
        <f>IF(L717&lt;=0,0,ROUNDDOWN((L717*LOOKUP(L717,{0,1950001,3300001,6950001,9000001,18000001,40000001},{0.05,0.1,0.2,0.23,0.33,0.4,0.45})-LOOKUP(L717,{0,1950001,3300001,6950001,9000001,18000001,40000001},{0,97500,427500,636000,1536000,2796000,4796000}))*1.021,-2))</f>
        <v/>
      </c>
      <c r="P717" s="21">
        <f>MAX(0,ROUNDDOWN(F717-E717-430000,-3))</f>
        <v/>
      </c>
      <c r="Q717" s="21">
        <f>MAX(0,ROUNDDOWN(F717-E717-430000-H717,-3))</f>
        <v/>
      </c>
      <c r="R717" s="21">
        <f>IF(F717&lt;=450000,0,MAX(0,P717*0.06-MIN(50000,P717)*0.03))</f>
        <v/>
      </c>
      <c r="S717" s="21">
        <f>IF(F717&lt;=450000,0,MAX(0,P717*0.04-MIN(50000,P717)*0.02))</f>
        <v/>
      </c>
      <c r="T717" s="21">
        <f>IF(F717&lt;=450000,0,MAX(0,Q717*0.06-MIN(50000,Q717)*0.03))</f>
        <v/>
      </c>
      <c r="U717" s="21">
        <f>IF(F717&lt;=450000,0,MAX(0,Q717*0.04-MIN(50000,Q717)*0.02))</f>
        <v/>
      </c>
      <c r="V717" s="21">
        <f>50000+MAX(0,G717-480000)</f>
        <v/>
      </c>
      <c r="W717" s="21">
        <f>P717-V717</f>
        <v/>
      </c>
      <c r="X717" s="21">
        <f>Q717-V717</f>
        <v/>
      </c>
      <c r="Y717" s="22">
        <f>IF(W717&lt;0,0.9,LOOKUP(W717,{0,1950001,3300001,6950001,9000001,18000001,40000001},{0.84895,0.7979,0.6958,0.66517,0.56307,0.4916,0.44055}))</f>
        <v/>
      </c>
      <c r="Z717" s="22">
        <f>IF(X717&lt;0,0.9,LOOKUP(X717,{0,1950001,3300001,6950001,9000001,18000001,40000001},{0.84895,0.7979,0.6958,0.66517,0.56307,0.4916,0.44055}))</f>
        <v/>
      </c>
      <c r="AA717" s="22">
        <f>IF(W717&lt;0,0,CHOOSE(MATCH(W717,{0,1950001,3300001,6950001,9000001},1),5.105/84.895,10.21/79.79,20.42/69.58,23.483/66.517,33.693/56.307))</f>
        <v/>
      </c>
      <c r="AB717" s="21">
        <f>IF(C717&lt;=2000,0,(MIN(C717,ROUNDDOWN(F717*0.3,0))-2000)*0.1)</f>
        <v/>
      </c>
      <c r="AC717" s="21">
        <f>IF(C717&lt;=2000,0,MIN((C717-2000)*Y717,(R717+S717)*0.2))</f>
        <v/>
      </c>
      <c r="AD717" s="21">
        <f>IF(C717&lt;=2000,0,MIN((C717-2000)*Z717,(T717+U717)*0.2))</f>
        <v/>
      </c>
      <c r="AE717" s="21">
        <f>AC717*AA717</f>
        <v/>
      </c>
      <c r="AF717" s="21">
        <f>ROUNDDOWN(R717,-2)+ROUNDDOWN(S717,-2)</f>
        <v/>
      </c>
      <c r="AG717" s="21">
        <f>ROUNDDOWN(MAX(0,R717-(AB717+AC717+AE717)*0.6),-2)+ROUNDDOWN(MAX(0,S717-(AB717+AC717+AE717)*0.4),-2)</f>
        <v/>
      </c>
      <c r="AH717" s="21">
        <f>ROUNDDOWN(MAX(0,T717-(AB717+AD717)*0.6),-2)+ROUNDDOWN(MAX(0,U717-(AB717+AD717)*0.4),-2)</f>
        <v/>
      </c>
      <c r="AI717" s="21">
        <f>ROUNDDOWN(T717,-2)+ROUNDDOWN(U717,-2)</f>
        <v/>
      </c>
      <c r="AJ717" s="21">
        <f>M717+AF717</f>
        <v/>
      </c>
      <c r="AK717" s="21">
        <f>M717+AG717</f>
        <v/>
      </c>
      <c r="AL717" s="21">
        <f>N717+AH717</f>
        <v/>
      </c>
      <c r="AM717" s="21">
        <f>O717+AI717</f>
        <v/>
      </c>
      <c r="AN717" s="21">
        <f>N717+AI717</f>
        <v/>
      </c>
      <c r="AO717" s="21">
        <f>ROUNDDOWN((R717+S717)*0.2/Y717+2000,0)</f>
        <v/>
      </c>
      <c r="AP717" s="21">
        <f>ROUNDDOWN((T717+U717)*0.2/Z717+2000,0)</f>
        <v/>
      </c>
      <c r="AQ717" s="21">
        <f>AL717-AK717</f>
        <v/>
      </c>
      <c r="AR717" s="21">
        <f>AM717-AK717</f>
        <v/>
      </c>
      <c r="AS717" s="21">
        <f>AM717-AL717</f>
        <v/>
      </c>
      <c r="AT717" s="21">
        <f>AK717+C717-AJ717</f>
        <v/>
      </c>
      <c r="AU717" s="21">
        <f>AL717+C717-AM717</f>
        <v/>
      </c>
      <c r="AV717" s="21">
        <f>AN717+C717-AM717</f>
        <v/>
      </c>
    </row>
    <row r="718">
      <c r="A718" t="inlineStr">
        <is>
          <t>医療費の境目</t>
        </is>
      </c>
      <c r="B718" s="21">
        <f>'3_医療費の境目'!$B$3</f>
        <v/>
      </c>
      <c r="C718" s="21">
        <f>IF('3_医療費の境目'!$B$4="",AO718,'3_医療費の境目'!$B$4)</f>
        <v/>
      </c>
      <c r="D718" s="21">
        <f>'3_医療費の境目'!D718</f>
        <v/>
      </c>
      <c r="E718" s="21">
        <f>ROUND(MIN(B718/12,650000)*12*0.0915+MIN(B718/12,1390000)*12*(0.0504+0)+B718*0.005,0)</f>
        <v/>
      </c>
      <c r="F718" s="21">
        <f>IF(B718&lt;741000,0,IF(B718&lt;2191000,B718-740000,IF(B718&lt;2193000,1451000,IF(B718&lt;2196000,1453000,IF(B718&lt;2200000,1456000,IF(B718&lt;3600000,ROUND(ROUNDDOWN(B718/4,-3)*2.8,0)-80000,IF(B718&lt;6600000,ROUND(ROUNDDOWN(B718/4,-3)*3.2,0)-440000,IF(B718&lt;8500000,ROUNDDOWN(B718*0.9,0)-1100000,B718-1950000))))))))</f>
        <v/>
      </c>
      <c r="G718" s="21">
        <f>IF(F718&gt;23500000,NA(),IF(F718&lt;=4890000,1040000,IF(F718&lt;=6550000,670000,620000)))</f>
        <v/>
      </c>
      <c r="H718" s="21">
        <f>IF(D718&lt;=0,0,MAX(0,MIN(2000000,D718-MIN(100000,ROUNDDOWN(F718*0.05,0)))))</f>
        <v/>
      </c>
      <c r="I718" s="21">
        <f>IF(C718&lt;=2000,0,MIN(C718,ROUNDDOWN(F718*0.4,0))-2000)</f>
        <v/>
      </c>
      <c r="J718" s="21">
        <f>MAX(0,ROUNDDOWN(F718-E718-G718,-3))</f>
        <v/>
      </c>
      <c r="K718" s="21">
        <f>MAX(0,ROUNDDOWN(F718-E718-G718-H718-I718,-3))</f>
        <v/>
      </c>
      <c r="L718" s="21">
        <f>MAX(0,ROUNDDOWN(F718-E718-G718-H718,-3))</f>
        <v/>
      </c>
      <c r="M718" s="21">
        <f>IF(J718&lt;=0,0,ROUNDDOWN((J718*LOOKUP(J718,{0,1950001,3300001,6950001,9000001,18000001,40000001},{0.05,0.1,0.2,0.23,0.33,0.4,0.45})-LOOKUP(J718,{0,1950001,3300001,6950001,9000001,18000001,40000001},{0,97500,427500,636000,1536000,2796000,4796000}))*1.021,-2))</f>
        <v/>
      </c>
      <c r="N718" s="21">
        <f>IF(K718&lt;=0,0,ROUNDDOWN((K718*LOOKUP(K718,{0,1950001,3300001,6950001,9000001,18000001,40000001},{0.05,0.1,0.2,0.23,0.33,0.4,0.45})-LOOKUP(K718,{0,1950001,3300001,6950001,9000001,18000001,40000001},{0,97500,427500,636000,1536000,2796000,4796000}))*1.021,-2))</f>
        <v/>
      </c>
      <c r="O718" s="21">
        <f>IF(L718&lt;=0,0,ROUNDDOWN((L718*LOOKUP(L718,{0,1950001,3300001,6950001,9000001,18000001,40000001},{0.05,0.1,0.2,0.23,0.33,0.4,0.45})-LOOKUP(L718,{0,1950001,3300001,6950001,9000001,18000001,40000001},{0,97500,427500,636000,1536000,2796000,4796000}))*1.021,-2))</f>
        <v/>
      </c>
      <c r="P718" s="21">
        <f>MAX(0,ROUNDDOWN(F718-E718-430000,-3))</f>
        <v/>
      </c>
      <c r="Q718" s="21">
        <f>MAX(0,ROUNDDOWN(F718-E718-430000-H718,-3))</f>
        <v/>
      </c>
      <c r="R718" s="21">
        <f>IF(F718&lt;=450000,0,MAX(0,P718*0.06-MIN(50000,P718)*0.03))</f>
        <v/>
      </c>
      <c r="S718" s="21">
        <f>IF(F718&lt;=450000,0,MAX(0,P718*0.04-MIN(50000,P718)*0.02))</f>
        <v/>
      </c>
      <c r="T718" s="21">
        <f>IF(F718&lt;=450000,0,MAX(0,Q718*0.06-MIN(50000,Q718)*0.03))</f>
        <v/>
      </c>
      <c r="U718" s="21">
        <f>IF(F718&lt;=450000,0,MAX(0,Q718*0.04-MIN(50000,Q718)*0.02))</f>
        <v/>
      </c>
      <c r="V718" s="21">
        <f>50000+MAX(0,G718-480000)</f>
        <v/>
      </c>
      <c r="W718" s="21">
        <f>P718-V718</f>
        <v/>
      </c>
      <c r="X718" s="21">
        <f>Q718-V718</f>
        <v/>
      </c>
      <c r="Y718" s="22">
        <f>IF(W718&lt;0,0.9,LOOKUP(W718,{0,1950001,3300001,6950001,9000001,18000001,40000001},{0.84895,0.7979,0.6958,0.66517,0.56307,0.4916,0.44055}))</f>
        <v/>
      </c>
      <c r="Z718" s="22">
        <f>IF(X718&lt;0,0.9,LOOKUP(X718,{0,1950001,3300001,6950001,9000001,18000001,40000001},{0.84895,0.7979,0.6958,0.66517,0.56307,0.4916,0.44055}))</f>
        <v/>
      </c>
      <c r="AA718" s="22">
        <f>IF(W718&lt;0,0,CHOOSE(MATCH(W718,{0,1950001,3300001,6950001,9000001},1),5.105/84.895,10.21/79.79,20.42/69.58,23.483/66.517,33.693/56.307))</f>
        <v/>
      </c>
      <c r="AB718" s="21">
        <f>IF(C718&lt;=2000,0,(MIN(C718,ROUNDDOWN(F718*0.3,0))-2000)*0.1)</f>
        <v/>
      </c>
      <c r="AC718" s="21">
        <f>IF(C718&lt;=2000,0,MIN((C718-2000)*Y718,(R718+S718)*0.2))</f>
        <v/>
      </c>
      <c r="AD718" s="21">
        <f>IF(C718&lt;=2000,0,MIN((C718-2000)*Z718,(T718+U718)*0.2))</f>
        <v/>
      </c>
      <c r="AE718" s="21">
        <f>AC718*AA718</f>
        <v/>
      </c>
      <c r="AF718" s="21">
        <f>ROUNDDOWN(R718,-2)+ROUNDDOWN(S718,-2)</f>
        <v/>
      </c>
      <c r="AG718" s="21">
        <f>ROUNDDOWN(MAX(0,R718-(AB718+AC718+AE718)*0.6),-2)+ROUNDDOWN(MAX(0,S718-(AB718+AC718+AE718)*0.4),-2)</f>
        <v/>
      </c>
      <c r="AH718" s="21">
        <f>ROUNDDOWN(MAX(0,T718-(AB718+AD718)*0.6),-2)+ROUNDDOWN(MAX(0,U718-(AB718+AD718)*0.4),-2)</f>
        <v/>
      </c>
      <c r="AI718" s="21">
        <f>ROUNDDOWN(T718,-2)+ROUNDDOWN(U718,-2)</f>
        <v/>
      </c>
      <c r="AJ718" s="21">
        <f>M718+AF718</f>
        <v/>
      </c>
      <c r="AK718" s="21">
        <f>M718+AG718</f>
        <v/>
      </c>
      <c r="AL718" s="21">
        <f>N718+AH718</f>
        <v/>
      </c>
      <c r="AM718" s="21">
        <f>O718+AI718</f>
        <v/>
      </c>
      <c r="AN718" s="21">
        <f>N718+AI718</f>
        <v/>
      </c>
      <c r="AO718" s="21">
        <f>ROUNDDOWN((R718+S718)*0.2/Y718+2000,0)</f>
        <v/>
      </c>
      <c r="AP718" s="21">
        <f>ROUNDDOWN((T718+U718)*0.2/Z718+2000,0)</f>
        <v/>
      </c>
      <c r="AQ718" s="21">
        <f>AL718-AK718</f>
        <v/>
      </c>
      <c r="AR718" s="21">
        <f>AM718-AK718</f>
        <v/>
      </c>
      <c r="AS718" s="21">
        <f>AM718-AL718</f>
        <v/>
      </c>
      <c r="AT718" s="21">
        <f>AK718+C718-AJ718</f>
        <v/>
      </c>
      <c r="AU718" s="21">
        <f>AL718+C718-AM718</f>
        <v/>
      </c>
      <c r="AV718" s="21">
        <f>AN718+C718-AM718</f>
        <v/>
      </c>
    </row>
    <row r="719">
      <c r="A719" t="inlineStr">
        <is>
          <t>医療費の境目</t>
        </is>
      </c>
      <c r="B719" s="21">
        <f>'3_医療費の境目'!$B$3</f>
        <v/>
      </c>
      <c r="C719" s="21">
        <f>IF('3_医療費の境目'!$B$4="",AO719,'3_医療費の境目'!$B$4)</f>
        <v/>
      </c>
      <c r="D719" s="21">
        <f>'3_医療費の境目'!D719</f>
        <v/>
      </c>
      <c r="E719" s="21">
        <f>ROUND(MIN(B719/12,650000)*12*0.0915+MIN(B719/12,1390000)*12*(0.0504+0)+B719*0.005,0)</f>
        <v/>
      </c>
      <c r="F719" s="21">
        <f>IF(B719&lt;741000,0,IF(B719&lt;2191000,B719-740000,IF(B719&lt;2193000,1451000,IF(B719&lt;2196000,1453000,IF(B719&lt;2200000,1456000,IF(B719&lt;3600000,ROUND(ROUNDDOWN(B719/4,-3)*2.8,0)-80000,IF(B719&lt;6600000,ROUND(ROUNDDOWN(B719/4,-3)*3.2,0)-440000,IF(B719&lt;8500000,ROUNDDOWN(B719*0.9,0)-1100000,B719-1950000))))))))</f>
        <v/>
      </c>
      <c r="G719" s="21">
        <f>IF(F719&gt;23500000,NA(),IF(F719&lt;=4890000,1040000,IF(F719&lt;=6550000,670000,620000)))</f>
        <v/>
      </c>
      <c r="H719" s="21">
        <f>IF(D719&lt;=0,0,MAX(0,MIN(2000000,D719-MIN(100000,ROUNDDOWN(F719*0.05,0)))))</f>
        <v/>
      </c>
      <c r="I719" s="21">
        <f>IF(C719&lt;=2000,0,MIN(C719,ROUNDDOWN(F719*0.4,0))-2000)</f>
        <v/>
      </c>
      <c r="J719" s="21">
        <f>MAX(0,ROUNDDOWN(F719-E719-G719,-3))</f>
        <v/>
      </c>
      <c r="K719" s="21">
        <f>MAX(0,ROUNDDOWN(F719-E719-G719-H719-I719,-3))</f>
        <v/>
      </c>
      <c r="L719" s="21">
        <f>MAX(0,ROUNDDOWN(F719-E719-G719-H719,-3))</f>
        <v/>
      </c>
      <c r="M719" s="21">
        <f>IF(J719&lt;=0,0,ROUNDDOWN((J719*LOOKUP(J719,{0,1950001,3300001,6950001,9000001,18000001,40000001},{0.05,0.1,0.2,0.23,0.33,0.4,0.45})-LOOKUP(J719,{0,1950001,3300001,6950001,9000001,18000001,40000001},{0,97500,427500,636000,1536000,2796000,4796000}))*1.021,-2))</f>
        <v/>
      </c>
      <c r="N719" s="21">
        <f>IF(K719&lt;=0,0,ROUNDDOWN((K719*LOOKUP(K719,{0,1950001,3300001,6950001,9000001,18000001,40000001},{0.05,0.1,0.2,0.23,0.33,0.4,0.45})-LOOKUP(K719,{0,1950001,3300001,6950001,9000001,18000001,40000001},{0,97500,427500,636000,1536000,2796000,4796000}))*1.021,-2))</f>
        <v/>
      </c>
      <c r="O719" s="21">
        <f>IF(L719&lt;=0,0,ROUNDDOWN((L719*LOOKUP(L719,{0,1950001,3300001,6950001,9000001,18000001,40000001},{0.05,0.1,0.2,0.23,0.33,0.4,0.45})-LOOKUP(L719,{0,1950001,3300001,6950001,9000001,18000001,40000001},{0,97500,427500,636000,1536000,2796000,4796000}))*1.021,-2))</f>
        <v/>
      </c>
      <c r="P719" s="21">
        <f>MAX(0,ROUNDDOWN(F719-E719-430000,-3))</f>
        <v/>
      </c>
      <c r="Q719" s="21">
        <f>MAX(0,ROUNDDOWN(F719-E719-430000-H719,-3))</f>
        <v/>
      </c>
      <c r="R719" s="21">
        <f>IF(F719&lt;=450000,0,MAX(0,P719*0.06-MIN(50000,P719)*0.03))</f>
        <v/>
      </c>
      <c r="S719" s="21">
        <f>IF(F719&lt;=450000,0,MAX(0,P719*0.04-MIN(50000,P719)*0.02))</f>
        <v/>
      </c>
      <c r="T719" s="21">
        <f>IF(F719&lt;=450000,0,MAX(0,Q719*0.06-MIN(50000,Q719)*0.03))</f>
        <v/>
      </c>
      <c r="U719" s="21">
        <f>IF(F719&lt;=450000,0,MAX(0,Q719*0.04-MIN(50000,Q719)*0.02))</f>
        <v/>
      </c>
      <c r="V719" s="21">
        <f>50000+MAX(0,G719-480000)</f>
        <v/>
      </c>
      <c r="W719" s="21">
        <f>P719-V719</f>
        <v/>
      </c>
      <c r="X719" s="21">
        <f>Q719-V719</f>
        <v/>
      </c>
      <c r="Y719" s="22">
        <f>IF(W719&lt;0,0.9,LOOKUP(W719,{0,1950001,3300001,6950001,9000001,18000001,40000001},{0.84895,0.7979,0.6958,0.66517,0.56307,0.4916,0.44055}))</f>
        <v/>
      </c>
      <c r="Z719" s="22">
        <f>IF(X719&lt;0,0.9,LOOKUP(X719,{0,1950001,3300001,6950001,9000001,18000001,40000001},{0.84895,0.7979,0.6958,0.66517,0.56307,0.4916,0.44055}))</f>
        <v/>
      </c>
      <c r="AA719" s="22">
        <f>IF(W719&lt;0,0,CHOOSE(MATCH(W719,{0,1950001,3300001,6950001,9000001},1),5.105/84.895,10.21/79.79,20.42/69.58,23.483/66.517,33.693/56.307))</f>
        <v/>
      </c>
      <c r="AB719" s="21">
        <f>IF(C719&lt;=2000,0,(MIN(C719,ROUNDDOWN(F719*0.3,0))-2000)*0.1)</f>
        <v/>
      </c>
      <c r="AC719" s="21">
        <f>IF(C719&lt;=2000,0,MIN((C719-2000)*Y719,(R719+S719)*0.2))</f>
        <v/>
      </c>
      <c r="AD719" s="21">
        <f>IF(C719&lt;=2000,0,MIN((C719-2000)*Z719,(T719+U719)*0.2))</f>
        <v/>
      </c>
      <c r="AE719" s="21">
        <f>AC719*AA719</f>
        <v/>
      </c>
      <c r="AF719" s="21">
        <f>ROUNDDOWN(R719,-2)+ROUNDDOWN(S719,-2)</f>
        <v/>
      </c>
      <c r="AG719" s="21">
        <f>ROUNDDOWN(MAX(0,R719-(AB719+AC719+AE719)*0.6),-2)+ROUNDDOWN(MAX(0,S719-(AB719+AC719+AE719)*0.4),-2)</f>
        <v/>
      </c>
      <c r="AH719" s="21">
        <f>ROUNDDOWN(MAX(0,T719-(AB719+AD719)*0.6),-2)+ROUNDDOWN(MAX(0,U719-(AB719+AD719)*0.4),-2)</f>
        <v/>
      </c>
      <c r="AI719" s="21">
        <f>ROUNDDOWN(T719,-2)+ROUNDDOWN(U719,-2)</f>
        <v/>
      </c>
      <c r="AJ719" s="21">
        <f>M719+AF719</f>
        <v/>
      </c>
      <c r="AK719" s="21">
        <f>M719+AG719</f>
        <v/>
      </c>
      <c r="AL719" s="21">
        <f>N719+AH719</f>
        <v/>
      </c>
      <c r="AM719" s="21">
        <f>O719+AI719</f>
        <v/>
      </c>
      <c r="AN719" s="21">
        <f>N719+AI719</f>
        <v/>
      </c>
      <c r="AO719" s="21">
        <f>ROUNDDOWN((R719+S719)*0.2/Y719+2000,0)</f>
        <v/>
      </c>
      <c r="AP719" s="21">
        <f>ROUNDDOWN((T719+U719)*0.2/Z719+2000,0)</f>
        <v/>
      </c>
      <c r="AQ719" s="21">
        <f>AL719-AK719</f>
        <v/>
      </c>
      <c r="AR719" s="21">
        <f>AM719-AK719</f>
        <v/>
      </c>
      <c r="AS719" s="21">
        <f>AM719-AL719</f>
        <v/>
      </c>
      <c r="AT719" s="21">
        <f>AK719+C719-AJ719</f>
        <v/>
      </c>
      <c r="AU719" s="21">
        <f>AL719+C719-AM719</f>
        <v/>
      </c>
      <c r="AV719" s="21">
        <f>AN719+C719-AM719</f>
        <v/>
      </c>
    </row>
    <row r="720">
      <c r="A720" t="inlineStr">
        <is>
          <t>医療費の境目</t>
        </is>
      </c>
      <c r="B720" s="21">
        <f>'3_医療費の境目'!$B$3</f>
        <v/>
      </c>
      <c r="C720" s="21">
        <f>IF('3_医療費の境目'!$B$4="",AO720,'3_医療費の境目'!$B$4)</f>
        <v/>
      </c>
      <c r="D720" s="21">
        <f>'3_医療費の境目'!D720</f>
        <v/>
      </c>
      <c r="E720" s="21">
        <f>ROUND(MIN(B720/12,650000)*12*0.0915+MIN(B720/12,1390000)*12*(0.0504+0)+B720*0.005,0)</f>
        <v/>
      </c>
      <c r="F720" s="21">
        <f>IF(B720&lt;741000,0,IF(B720&lt;2191000,B720-740000,IF(B720&lt;2193000,1451000,IF(B720&lt;2196000,1453000,IF(B720&lt;2200000,1456000,IF(B720&lt;3600000,ROUND(ROUNDDOWN(B720/4,-3)*2.8,0)-80000,IF(B720&lt;6600000,ROUND(ROUNDDOWN(B720/4,-3)*3.2,0)-440000,IF(B720&lt;8500000,ROUNDDOWN(B720*0.9,0)-1100000,B720-1950000))))))))</f>
        <v/>
      </c>
      <c r="G720" s="21">
        <f>IF(F720&gt;23500000,NA(),IF(F720&lt;=4890000,1040000,IF(F720&lt;=6550000,670000,620000)))</f>
        <v/>
      </c>
      <c r="H720" s="21">
        <f>IF(D720&lt;=0,0,MAX(0,MIN(2000000,D720-MIN(100000,ROUNDDOWN(F720*0.05,0)))))</f>
        <v/>
      </c>
      <c r="I720" s="21">
        <f>IF(C720&lt;=2000,0,MIN(C720,ROUNDDOWN(F720*0.4,0))-2000)</f>
        <v/>
      </c>
      <c r="J720" s="21">
        <f>MAX(0,ROUNDDOWN(F720-E720-G720,-3))</f>
        <v/>
      </c>
      <c r="K720" s="21">
        <f>MAX(0,ROUNDDOWN(F720-E720-G720-H720-I720,-3))</f>
        <v/>
      </c>
      <c r="L720" s="21">
        <f>MAX(0,ROUNDDOWN(F720-E720-G720-H720,-3))</f>
        <v/>
      </c>
      <c r="M720" s="21">
        <f>IF(J720&lt;=0,0,ROUNDDOWN((J720*LOOKUP(J720,{0,1950001,3300001,6950001,9000001,18000001,40000001},{0.05,0.1,0.2,0.23,0.33,0.4,0.45})-LOOKUP(J720,{0,1950001,3300001,6950001,9000001,18000001,40000001},{0,97500,427500,636000,1536000,2796000,4796000}))*1.021,-2))</f>
        <v/>
      </c>
      <c r="N720" s="21">
        <f>IF(K720&lt;=0,0,ROUNDDOWN((K720*LOOKUP(K720,{0,1950001,3300001,6950001,9000001,18000001,40000001},{0.05,0.1,0.2,0.23,0.33,0.4,0.45})-LOOKUP(K720,{0,1950001,3300001,6950001,9000001,18000001,40000001},{0,97500,427500,636000,1536000,2796000,4796000}))*1.021,-2))</f>
        <v/>
      </c>
      <c r="O720" s="21">
        <f>IF(L720&lt;=0,0,ROUNDDOWN((L720*LOOKUP(L720,{0,1950001,3300001,6950001,9000001,18000001,40000001},{0.05,0.1,0.2,0.23,0.33,0.4,0.45})-LOOKUP(L720,{0,1950001,3300001,6950001,9000001,18000001,40000001},{0,97500,427500,636000,1536000,2796000,4796000}))*1.021,-2))</f>
        <v/>
      </c>
      <c r="P720" s="21">
        <f>MAX(0,ROUNDDOWN(F720-E720-430000,-3))</f>
        <v/>
      </c>
      <c r="Q720" s="21">
        <f>MAX(0,ROUNDDOWN(F720-E720-430000-H720,-3))</f>
        <v/>
      </c>
      <c r="R720" s="21">
        <f>IF(F720&lt;=450000,0,MAX(0,P720*0.06-MIN(50000,P720)*0.03))</f>
        <v/>
      </c>
      <c r="S720" s="21">
        <f>IF(F720&lt;=450000,0,MAX(0,P720*0.04-MIN(50000,P720)*0.02))</f>
        <v/>
      </c>
      <c r="T720" s="21">
        <f>IF(F720&lt;=450000,0,MAX(0,Q720*0.06-MIN(50000,Q720)*0.03))</f>
        <v/>
      </c>
      <c r="U720" s="21">
        <f>IF(F720&lt;=450000,0,MAX(0,Q720*0.04-MIN(50000,Q720)*0.02))</f>
        <v/>
      </c>
      <c r="V720" s="21">
        <f>50000+MAX(0,G720-480000)</f>
        <v/>
      </c>
      <c r="W720" s="21">
        <f>P720-V720</f>
        <v/>
      </c>
      <c r="X720" s="21">
        <f>Q720-V720</f>
        <v/>
      </c>
      <c r="Y720" s="22">
        <f>IF(W720&lt;0,0.9,LOOKUP(W720,{0,1950001,3300001,6950001,9000001,18000001,40000001},{0.84895,0.7979,0.6958,0.66517,0.56307,0.4916,0.44055}))</f>
        <v/>
      </c>
      <c r="Z720" s="22">
        <f>IF(X720&lt;0,0.9,LOOKUP(X720,{0,1950001,3300001,6950001,9000001,18000001,40000001},{0.84895,0.7979,0.6958,0.66517,0.56307,0.4916,0.44055}))</f>
        <v/>
      </c>
      <c r="AA720" s="22">
        <f>IF(W720&lt;0,0,CHOOSE(MATCH(W720,{0,1950001,3300001,6950001,9000001},1),5.105/84.895,10.21/79.79,20.42/69.58,23.483/66.517,33.693/56.307))</f>
        <v/>
      </c>
      <c r="AB720" s="21">
        <f>IF(C720&lt;=2000,0,(MIN(C720,ROUNDDOWN(F720*0.3,0))-2000)*0.1)</f>
        <v/>
      </c>
      <c r="AC720" s="21">
        <f>IF(C720&lt;=2000,0,MIN((C720-2000)*Y720,(R720+S720)*0.2))</f>
        <v/>
      </c>
      <c r="AD720" s="21">
        <f>IF(C720&lt;=2000,0,MIN((C720-2000)*Z720,(T720+U720)*0.2))</f>
        <v/>
      </c>
      <c r="AE720" s="21">
        <f>AC720*AA720</f>
        <v/>
      </c>
      <c r="AF720" s="21">
        <f>ROUNDDOWN(R720,-2)+ROUNDDOWN(S720,-2)</f>
        <v/>
      </c>
      <c r="AG720" s="21">
        <f>ROUNDDOWN(MAX(0,R720-(AB720+AC720+AE720)*0.6),-2)+ROUNDDOWN(MAX(0,S720-(AB720+AC720+AE720)*0.4),-2)</f>
        <v/>
      </c>
      <c r="AH720" s="21">
        <f>ROUNDDOWN(MAX(0,T720-(AB720+AD720)*0.6),-2)+ROUNDDOWN(MAX(0,U720-(AB720+AD720)*0.4),-2)</f>
        <v/>
      </c>
      <c r="AI720" s="21">
        <f>ROUNDDOWN(T720,-2)+ROUNDDOWN(U720,-2)</f>
        <v/>
      </c>
      <c r="AJ720" s="21">
        <f>M720+AF720</f>
        <v/>
      </c>
      <c r="AK720" s="21">
        <f>M720+AG720</f>
        <v/>
      </c>
      <c r="AL720" s="21">
        <f>N720+AH720</f>
        <v/>
      </c>
      <c r="AM720" s="21">
        <f>O720+AI720</f>
        <v/>
      </c>
      <c r="AN720" s="21">
        <f>N720+AI720</f>
        <v/>
      </c>
      <c r="AO720" s="21">
        <f>ROUNDDOWN((R720+S720)*0.2/Y720+2000,0)</f>
        <v/>
      </c>
      <c r="AP720" s="21">
        <f>ROUNDDOWN((T720+U720)*0.2/Z720+2000,0)</f>
        <v/>
      </c>
      <c r="AQ720" s="21">
        <f>AL720-AK720</f>
        <v/>
      </c>
      <c r="AR720" s="21">
        <f>AM720-AK720</f>
        <v/>
      </c>
      <c r="AS720" s="21">
        <f>AM720-AL720</f>
        <v/>
      </c>
      <c r="AT720" s="21">
        <f>AK720+C720-AJ720</f>
        <v/>
      </c>
      <c r="AU720" s="21">
        <f>AL720+C720-AM720</f>
        <v/>
      </c>
      <c r="AV720" s="21">
        <f>AN720+C720-AM720</f>
        <v/>
      </c>
    </row>
    <row r="721">
      <c r="A721" t="inlineStr">
        <is>
          <t>医療費の境目</t>
        </is>
      </c>
      <c r="B721" s="21">
        <f>'3_医療費の境目'!$B$3</f>
        <v/>
      </c>
      <c r="C721" s="21">
        <f>IF('3_医療費の境目'!$B$4="",AO721,'3_医療費の境目'!$B$4)</f>
        <v/>
      </c>
      <c r="D721" s="21">
        <f>'3_医療費の境目'!D721</f>
        <v/>
      </c>
      <c r="E721" s="21">
        <f>ROUND(MIN(B721/12,650000)*12*0.0915+MIN(B721/12,1390000)*12*(0.0504+0)+B721*0.005,0)</f>
        <v/>
      </c>
      <c r="F721" s="21">
        <f>IF(B721&lt;741000,0,IF(B721&lt;2191000,B721-740000,IF(B721&lt;2193000,1451000,IF(B721&lt;2196000,1453000,IF(B721&lt;2200000,1456000,IF(B721&lt;3600000,ROUND(ROUNDDOWN(B721/4,-3)*2.8,0)-80000,IF(B721&lt;6600000,ROUND(ROUNDDOWN(B721/4,-3)*3.2,0)-440000,IF(B721&lt;8500000,ROUNDDOWN(B721*0.9,0)-1100000,B721-1950000))))))))</f>
        <v/>
      </c>
      <c r="G721" s="21">
        <f>IF(F721&gt;23500000,NA(),IF(F721&lt;=4890000,1040000,IF(F721&lt;=6550000,670000,620000)))</f>
        <v/>
      </c>
      <c r="H721" s="21">
        <f>IF(D721&lt;=0,0,MAX(0,MIN(2000000,D721-MIN(100000,ROUNDDOWN(F721*0.05,0)))))</f>
        <v/>
      </c>
      <c r="I721" s="21">
        <f>IF(C721&lt;=2000,0,MIN(C721,ROUNDDOWN(F721*0.4,0))-2000)</f>
        <v/>
      </c>
      <c r="J721" s="21">
        <f>MAX(0,ROUNDDOWN(F721-E721-G721,-3))</f>
        <v/>
      </c>
      <c r="K721" s="21">
        <f>MAX(0,ROUNDDOWN(F721-E721-G721-H721-I721,-3))</f>
        <v/>
      </c>
      <c r="L721" s="21">
        <f>MAX(0,ROUNDDOWN(F721-E721-G721-H721,-3))</f>
        <v/>
      </c>
      <c r="M721" s="21">
        <f>IF(J721&lt;=0,0,ROUNDDOWN((J721*LOOKUP(J721,{0,1950001,3300001,6950001,9000001,18000001,40000001},{0.05,0.1,0.2,0.23,0.33,0.4,0.45})-LOOKUP(J721,{0,1950001,3300001,6950001,9000001,18000001,40000001},{0,97500,427500,636000,1536000,2796000,4796000}))*1.021,-2))</f>
        <v/>
      </c>
      <c r="N721" s="21">
        <f>IF(K721&lt;=0,0,ROUNDDOWN((K721*LOOKUP(K721,{0,1950001,3300001,6950001,9000001,18000001,40000001},{0.05,0.1,0.2,0.23,0.33,0.4,0.45})-LOOKUP(K721,{0,1950001,3300001,6950001,9000001,18000001,40000001},{0,97500,427500,636000,1536000,2796000,4796000}))*1.021,-2))</f>
        <v/>
      </c>
      <c r="O721" s="21">
        <f>IF(L721&lt;=0,0,ROUNDDOWN((L721*LOOKUP(L721,{0,1950001,3300001,6950001,9000001,18000001,40000001},{0.05,0.1,0.2,0.23,0.33,0.4,0.45})-LOOKUP(L721,{0,1950001,3300001,6950001,9000001,18000001,40000001},{0,97500,427500,636000,1536000,2796000,4796000}))*1.021,-2))</f>
        <v/>
      </c>
      <c r="P721" s="21">
        <f>MAX(0,ROUNDDOWN(F721-E721-430000,-3))</f>
        <v/>
      </c>
      <c r="Q721" s="21">
        <f>MAX(0,ROUNDDOWN(F721-E721-430000-H721,-3))</f>
        <v/>
      </c>
      <c r="R721" s="21">
        <f>IF(F721&lt;=450000,0,MAX(0,P721*0.06-MIN(50000,P721)*0.03))</f>
        <v/>
      </c>
      <c r="S721" s="21">
        <f>IF(F721&lt;=450000,0,MAX(0,P721*0.04-MIN(50000,P721)*0.02))</f>
        <v/>
      </c>
      <c r="T721" s="21">
        <f>IF(F721&lt;=450000,0,MAX(0,Q721*0.06-MIN(50000,Q721)*0.03))</f>
        <v/>
      </c>
      <c r="U721" s="21">
        <f>IF(F721&lt;=450000,0,MAX(0,Q721*0.04-MIN(50000,Q721)*0.02))</f>
        <v/>
      </c>
      <c r="V721" s="21">
        <f>50000+MAX(0,G721-480000)</f>
        <v/>
      </c>
      <c r="W721" s="21">
        <f>P721-V721</f>
        <v/>
      </c>
      <c r="X721" s="21">
        <f>Q721-V721</f>
        <v/>
      </c>
      <c r="Y721" s="22">
        <f>IF(W721&lt;0,0.9,LOOKUP(W721,{0,1950001,3300001,6950001,9000001,18000001,40000001},{0.84895,0.7979,0.6958,0.66517,0.56307,0.4916,0.44055}))</f>
        <v/>
      </c>
      <c r="Z721" s="22">
        <f>IF(X721&lt;0,0.9,LOOKUP(X721,{0,1950001,3300001,6950001,9000001,18000001,40000001},{0.84895,0.7979,0.6958,0.66517,0.56307,0.4916,0.44055}))</f>
        <v/>
      </c>
      <c r="AA721" s="22">
        <f>IF(W721&lt;0,0,CHOOSE(MATCH(W721,{0,1950001,3300001,6950001,9000001},1),5.105/84.895,10.21/79.79,20.42/69.58,23.483/66.517,33.693/56.307))</f>
        <v/>
      </c>
      <c r="AB721" s="21">
        <f>IF(C721&lt;=2000,0,(MIN(C721,ROUNDDOWN(F721*0.3,0))-2000)*0.1)</f>
        <v/>
      </c>
      <c r="AC721" s="21">
        <f>IF(C721&lt;=2000,0,MIN((C721-2000)*Y721,(R721+S721)*0.2))</f>
        <v/>
      </c>
      <c r="AD721" s="21">
        <f>IF(C721&lt;=2000,0,MIN((C721-2000)*Z721,(T721+U721)*0.2))</f>
        <v/>
      </c>
      <c r="AE721" s="21">
        <f>AC721*AA721</f>
        <v/>
      </c>
      <c r="AF721" s="21">
        <f>ROUNDDOWN(R721,-2)+ROUNDDOWN(S721,-2)</f>
        <v/>
      </c>
      <c r="AG721" s="21">
        <f>ROUNDDOWN(MAX(0,R721-(AB721+AC721+AE721)*0.6),-2)+ROUNDDOWN(MAX(0,S721-(AB721+AC721+AE721)*0.4),-2)</f>
        <v/>
      </c>
      <c r="AH721" s="21">
        <f>ROUNDDOWN(MAX(0,T721-(AB721+AD721)*0.6),-2)+ROUNDDOWN(MAX(0,U721-(AB721+AD721)*0.4),-2)</f>
        <v/>
      </c>
      <c r="AI721" s="21">
        <f>ROUNDDOWN(T721,-2)+ROUNDDOWN(U721,-2)</f>
        <v/>
      </c>
      <c r="AJ721" s="21">
        <f>M721+AF721</f>
        <v/>
      </c>
      <c r="AK721" s="21">
        <f>M721+AG721</f>
        <v/>
      </c>
      <c r="AL721" s="21">
        <f>N721+AH721</f>
        <v/>
      </c>
      <c r="AM721" s="21">
        <f>O721+AI721</f>
        <v/>
      </c>
      <c r="AN721" s="21">
        <f>N721+AI721</f>
        <v/>
      </c>
      <c r="AO721" s="21">
        <f>ROUNDDOWN((R721+S721)*0.2/Y721+2000,0)</f>
        <v/>
      </c>
      <c r="AP721" s="21">
        <f>ROUNDDOWN((T721+U721)*0.2/Z721+2000,0)</f>
        <v/>
      </c>
      <c r="AQ721" s="21">
        <f>AL721-AK721</f>
        <v/>
      </c>
      <c r="AR721" s="21">
        <f>AM721-AK721</f>
        <v/>
      </c>
      <c r="AS721" s="21">
        <f>AM721-AL721</f>
        <v/>
      </c>
      <c r="AT721" s="21">
        <f>AK721+C721-AJ721</f>
        <v/>
      </c>
      <c r="AU721" s="21">
        <f>AL721+C721-AM721</f>
        <v/>
      </c>
      <c r="AV721" s="21">
        <f>AN721+C721-AM721</f>
        <v/>
      </c>
    </row>
    <row r="722">
      <c r="A722" t="inlineStr">
        <is>
          <t>医療費の境目</t>
        </is>
      </c>
      <c r="B722" s="21">
        <f>'3_医療費の境目'!$B$3</f>
        <v/>
      </c>
      <c r="C722" s="21">
        <f>IF('3_医療費の境目'!$B$4="",AO722,'3_医療費の境目'!$B$4)</f>
        <v/>
      </c>
      <c r="D722" s="21">
        <f>'3_医療費の境目'!D722</f>
        <v/>
      </c>
      <c r="E722" s="21">
        <f>ROUND(MIN(B722/12,650000)*12*0.0915+MIN(B722/12,1390000)*12*(0.0504+0)+B722*0.005,0)</f>
        <v/>
      </c>
      <c r="F722" s="21">
        <f>IF(B722&lt;741000,0,IF(B722&lt;2191000,B722-740000,IF(B722&lt;2193000,1451000,IF(B722&lt;2196000,1453000,IF(B722&lt;2200000,1456000,IF(B722&lt;3600000,ROUND(ROUNDDOWN(B722/4,-3)*2.8,0)-80000,IF(B722&lt;6600000,ROUND(ROUNDDOWN(B722/4,-3)*3.2,0)-440000,IF(B722&lt;8500000,ROUNDDOWN(B722*0.9,0)-1100000,B722-1950000))))))))</f>
        <v/>
      </c>
      <c r="G722" s="21">
        <f>IF(F722&gt;23500000,NA(),IF(F722&lt;=4890000,1040000,IF(F722&lt;=6550000,670000,620000)))</f>
        <v/>
      </c>
      <c r="H722" s="21">
        <f>IF(D722&lt;=0,0,MAX(0,MIN(2000000,D722-MIN(100000,ROUNDDOWN(F722*0.05,0)))))</f>
        <v/>
      </c>
      <c r="I722" s="21">
        <f>IF(C722&lt;=2000,0,MIN(C722,ROUNDDOWN(F722*0.4,0))-2000)</f>
        <v/>
      </c>
      <c r="J722" s="21">
        <f>MAX(0,ROUNDDOWN(F722-E722-G722,-3))</f>
        <v/>
      </c>
      <c r="K722" s="21">
        <f>MAX(0,ROUNDDOWN(F722-E722-G722-H722-I722,-3))</f>
        <v/>
      </c>
      <c r="L722" s="21">
        <f>MAX(0,ROUNDDOWN(F722-E722-G722-H722,-3))</f>
        <v/>
      </c>
      <c r="M722" s="21">
        <f>IF(J722&lt;=0,0,ROUNDDOWN((J722*LOOKUP(J722,{0,1950001,3300001,6950001,9000001,18000001,40000001},{0.05,0.1,0.2,0.23,0.33,0.4,0.45})-LOOKUP(J722,{0,1950001,3300001,6950001,9000001,18000001,40000001},{0,97500,427500,636000,1536000,2796000,4796000}))*1.021,-2))</f>
        <v/>
      </c>
      <c r="N722" s="21">
        <f>IF(K722&lt;=0,0,ROUNDDOWN((K722*LOOKUP(K722,{0,1950001,3300001,6950001,9000001,18000001,40000001},{0.05,0.1,0.2,0.23,0.33,0.4,0.45})-LOOKUP(K722,{0,1950001,3300001,6950001,9000001,18000001,40000001},{0,97500,427500,636000,1536000,2796000,4796000}))*1.021,-2))</f>
        <v/>
      </c>
      <c r="O722" s="21">
        <f>IF(L722&lt;=0,0,ROUNDDOWN((L722*LOOKUP(L722,{0,1950001,3300001,6950001,9000001,18000001,40000001},{0.05,0.1,0.2,0.23,0.33,0.4,0.45})-LOOKUP(L722,{0,1950001,3300001,6950001,9000001,18000001,40000001},{0,97500,427500,636000,1536000,2796000,4796000}))*1.021,-2))</f>
        <v/>
      </c>
      <c r="P722" s="21">
        <f>MAX(0,ROUNDDOWN(F722-E722-430000,-3))</f>
        <v/>
      </c>
      <c r="Q722" s="21">
        <f>MAX(0,ROUNDDOWN(F722-E722-430000-H722,-3))</f>
        <v/>
      </c>
      <c r="R722" s="21">
        <f>IF(F722&lt;=450000,0,MAX(0,P722*0.06-MIN(50000,P722)*0.03))</f>
        <v/>
      </c>
      <c r="S722" s="21">
        <f>IF(F722&lt;=450000,0,MAX(0,P722*0.04-MIN(50000,P722)*0.02))</f>
        <v/>
      </c>
      <c r="T722" s="21">
        <f>IF(F722&lt;=450000,0,MAX(0,Q722*0.06-MIN(50000,Q722)*0.03))</f>
        <v/>
      </c>
      <c r="U722" s="21">
        <f>IF(F722&lt;=450000,0,MAX(0,Q722*0.04-MIN(50000,Q722)*0.02))</f>
        <v/>
      </c>
      <c r="V722" s="21">
        <f>50000+MAX(0,G722-480000)</f>
        <v/>
      </c>
      <c r="W722" s="21">
        <f>P722-V722</f>
        <v/>
      </c>
      <c r="X722" s="21">
        <f>Q722-V722</f>
        <v/>
      </c>
      <c r="Y722" s="22">
        <f>IF(W722&lt;0,0.9,LOOKUP(W722,{0,1950001,3300001,6950001,9000001,18000001,40000001},{0.84895,0.7979,0.6958,0.66517,0.56307,0.4916,0.44055}))</f>
        <v/>
      </c>
      <c r="Z722" s="22">
        <f>IF(X722&lt;0,0.9,LOOKUP(X722,{0,1950001,3300001,6950001,9000001,18000001,40000001},{0.84895,0.7979,0.6958,0.66517,0.56307,0.4916,0.44055}))</f>
        <v/>
      </c>
      <c r="AA722" s="22">
        <f>IF(W722&lt;0,0,CHOOSE(MATCH(W722,{0,1950001,3300001,6950001,9000001},1),5.105/84.895,10.21/79.79,20.42/69.58,23.483/66.517,33.693/56.307))</f>
        <v/>
      </c>
      <c r="AB722" s="21">
        <f>IF(C722&lt;=2000,0,(MIN(C722,ROUNDDOWN(F722*0.3,0))-2000)*0.1)</f>
        <v/>
      </c>
      <c r="AC722" s="21">
        <f>IF(C722&lt;=2000,0,MIN((C722-2000)*Y722,(R722+S722)*0.2))</f>
        <v/>
      </c>
      <c r="AD722" s="21">
        <f>IF(C722&lt;=2000,0,MIN((C722-2000)*Z722,(T722+U722)*0.2))</f>
        <v/>
      </c>
      <c r="AE722" s="21">
        <f>AC722*AA722</f>
        <v/>
      </c>
      <c r="AF722" s="21">
        <f>ROUNDDOWN(R722,-2)+ROUNDDOWN(S722,-2)</f>
        <v/>
      </c>
      <c r="AG722" s="21">
        <f>ROUNDDOWN(MAX(0,R722-(AB722+AC722+AE722)*0.6),-2)+ROUNDDOWN(MAX(0,S722-(AB722+AC722+AE722)*0.4),-2)</f>
        <v/>
      </c>
      <c r="AH722" s="21">
        <f>ROUNDDOWN(MAX(0,T722-(AB722+AD722)*0.6),-2)+ROUNDDOWN(MAX(0,U722-(AB722+AD722)*0.4),-2)</f>
        <v/>
      </c>
      <c r="AI722" s="21">
        <f>ROUNDDOWN(T722,-2)+ROUNDDOWN(U722,-2)</f>
        <v/>
      </c>
      <c r="AJ722" s="21">
        <f>M722+AF722</f>
        <v/>
      </c>
      <c r="AK722" s="21">
        <f>M722+AG722</f>
        <v/>
      </c>
      <c r="AL722" s="21">
        <f>N722+AH722</f>
        <v/>
      </c>
      <c r="AM722" s="21">
        <f>O722+AI722</f>
        <v/>
      </c>
      <c r="AN722" s="21">
        <f>N722+AI722</f>
        <v/>
      </c>
      <c r="AO722" s="21">
        <f>ROUNDDOWN((R722+S722)*0.2/Y722+2000,0)</f>
        <v/>
      </c>
      <c r="AP722" s="21">
        <f>ROUNDDOWN((T722+U722)*0.2/Z722+2000,0)</f>
        <v/>
      </c>
      <c r="AQ722" s="21">
        <f>AL722-AK722</f>
        <v/>
      </c>
      <c r="AR722" s="21">
        <f>AM722-AK722</f>
        <v/>
      </c>
      <c r="AS722" s="21">
        <f>AM722-AL722</f>
        <v/>
      </c>
      <c r="AT722" s="21">
        <f>AK722+C722-AJ722</f>
        <v/>
      </c>
      <c r="AU722" s="21">
        <f>AL722+C722-AM722</f>
        <v/>
      </c>
      <c r="AV722" s="21">
        <f>AN722+C722-AM722</f>
        <v/>
      </c>
    </row>
    <row r="723">
      <c r="A723" t="inlineStr">
        <is>
          <t>医療費の境目</t>
        </is>
      </c>
      <c r="B723" s="21">
        <f>'3_医療費の境目'!$B$3</f>
        <v/>
      </c>
      <c r="C723" s="21">
        <f>IF('3_医療費の境目'!$B$4="",AO723,'3_医療費の境目'!$B$4)</f>
        <v/>
      </c>
      <c r="D723" s="21">
        <f>'3_医療費の境目'!D723</f>
        <v/>
      </c>
      <c r="E723" s="21">
        <f>ROUND(MIN(B723/12,650000)*12*0.0915+MIN(B723/12,1390000)*12*(0.0504+0)+B723*0.005,0)</f>
        <v/>
      </c>
      <c r="F723" s="21">
        <f>IF(B723&lt;741000,0,IF(B723&lt;2191000,B723-740000,IF(B723&lt;2193000,1451000,IF(B723&lt;2196000,1453000,IF(B723&lt;2200000,1456000,IF(B723&lt;3600000,ROUND(ROUNDDOWN(B723/4,-3)*2.8,0)-80000,IF(B723&lt;6600000,ROUND(ROUNDDOWN(B723/4,-3)*3.2,0)-440000,IF(B723&lt;8500000,ROUNDDOWN(B723*0.9,0)-1100000,B723-1950000))))))))</f>
        <v/>
      </c>
      <c r="G723" s="21">
        <f>IF(F723&gt;23500000,NA(),IF(F723&lt;=4890000,1040000,IF(F723&lt;=6550000,670000,620000)))</f>
        <v/>
      </c>
      <c r="H723" s="21">
        <f>IF(D723&lt;=0,0,MAX(0,MIN(2000000,D723-MIN(100000,ROUNDDOWN(F723*0.05,0)))))</f>
        <v/>
      </c>
      <c r="I723" s="21">
        <f>IF(C723&lt;=2000,0,MIN(C723,ROUNDDOWN(F723*0.4,0))-2000)</f>
        <v/>
      </c>
      <c r="J723" s="21">
        <f>MAX(0,ROUNDDOWN(F723-E723-G723,-3))</f>
        <v/>
      </c>
      <c r="K723" s="21">
        <f>MAX(0,ROUNDDOWN(F723-E723-G723-H723-I723,-3))</f>
        <v/>
      </c>
      <c r="L723" s="21">
        <f>MAX(0,ROUNDDOWN(F723-E723-G723-H723,-3))</f>
        <v/>
      </c>
      <c r="M723" s="21">
        <f>IF(J723&lt;=0,0,ROUNDDOWN((J723*LOOKUP(J723,{0,1950001,3300001,6950001,9000001,18000001,40000001},{0.05,0.1,0.2,0.23,0.33,0.4,0.45})-LOOKUP(J723,{0,1950001,3300001,6950001,9000001,18000001,40000001},{0,97500,427500,636000,1536000,2796000,4796000}))*1.021,-2))</f>
        <v/>
      </c>
      <c r="N723" s="21">
        <f>IF(K723&lt;=0,0,ROUNDDOWN((K723*LOOKUP(K723,{0,1950001,3300001,6950001,9000001,18000001,40000001},{0.05,0.1,0.2,0.23,0.33,0.4,0.45})-LOOKUP(K723,{0,1950001,3300001,6950001,9000001,18000001,40000001},{0,97500,427500,636000,1536000,2796000,4796000}))*1.021,-2))</f>
        <v/>
      </c>
      <c r="O723" s="21">
        <f>IF(L723&lt;=0,0,ROUNDDOWN((L723*LOOKUP(L723,{0,1950001,3300001,6950001,9000001,18000001,40000001},{0.05,0.1,0.2,0.23,0.33,0.4,0.45})-LOOKUP(L723,{0,1950001,3300001,6950001,9000001,18000001,40000001},{0,97500,427500,636000,1536000,2796000,4796000}))*1.021,-2))</f>
        <v/>
      </c>
      <c r="P723" s="21">
        <f>MAX(0,ROUNDDOWN(F723-E723-430000,-3))</f>
        <v/>
      </c>
      <c r="Q723" s="21">
        <f>MAX(0,ROUNDDOWN(F723-E723-430000-H723,-3))</f>
        <v/>
      </c>
      <c r="R723" s="21">
        <f>IF(F723&lt;=450000,0,MAX(0,P723*0.06-MIN(50000,P723)*0.03))</f>
        <v/>
      </c>
      <c r="S723" s="21">
        <f>IF(F723&lt;=450000,0,MAX(0,P723*0.04-MIN(50000,P723)*0.02))</f>
        <v/>
      </c>
      <c r="T723" s="21">
        <f>IF(F723&lt;=450000,0,MAX(0,Q723*0.06-MIN(50000,Q723)*0.03))</f>
        <v/>
      </c>
      <c r="U723" s="21">
        <f>IF(F723&lt;=450000,0,MAX(0,Q723*0.04-MIN(50000,Q723)*0.02))</f>
        <v/>
      </c>
      <c r="V723" s="21">
        <f>50000+MAX(0,G723-480000)</f>
        <v/>
      </c>
      <c r="W723" s="21">
        <f>P723-V723</f>
        <v/>
      </c>
      <c r="X723" s="21">
        <f>Q723-V723</f>
        <v/>
      </c>
      <c r="Y723" s="22">
        <f>IF(W723&lt;0,0.9,LOOKUP(W723,{0,1950001,3300001,6950001,9000001,18000001,40000001},{0.84895,0.7979,0.6958,0.66517,0.56307,0.4916,0.44055}))</f>
        <v/>
      </c>
      <c r="Z723" s="22">
        <f>IF(X723&lt;0,0.9,LOOKUP(X723,{0,1950001,3300001,6950001,9000001,18000001,40000001},{0.84895,0.7979,0.6958,0.66517,0.56307,0.4916,0.44055}))</f>
        <v/>
      </c>
      <c r="AA723" s="22">
        <f>IF(W723&lt;0,0,CHOOSE(MATCH(W723,{0,1950001,3300001,6950001,9000001},1),5.105/84.895,10.21/79.79,20.42/69.58,23.483/66.517,33.693/56.307))</f>
        <v/>
      </c>
      <c r="AB723" s="21">
        <f>IF(C723&lt;=2000,0,(MIN(C723,ROUNDDOWN(F723*0.3,0))-2000)*0.1)</f>
        <v/>
      </c>
      <c r="AC723" s="21">
        <f>IF(C723&lt;=2000,0,MIN((C723-2000)*Y723,(R723+S723)*0.2))</f>
        <v/>
      </c>
      <c r="AD723" s="21">
        <f>IF(C723&lt;=2000,0,MIN((C723-2000)*Z723,(T723+U723)*0.2))</f>
        <v/>
      </c>
      <c r="AE723" s="21">
        <f>AC723*AA723</f>
        <v/>
      </c>
      <c r="AF723" s="21">
        <f>ROUNDDOWN(R723,-2)+ROUNDDOWN(S723,-2)</f>
        <v/>
      </c>
      <c r="AG723" s="21">
        <f>ROUNDDOWN(MAX(0,R723-(AB723+AC723+AE723)*0.6),-2)+ROUNDDOWN(MAX(0,S723-(AB723+AC723+AE723)*0.4),-2)</f>
        <v/>
      </c>
      <c r="AH723" s="21">
        <f>ROUNDDOWN(MAX(0,T723-(AB723+AD723)*0.6),-2)+ROUNDDOWN(MAX(0,U723-(AB723+AD723)*0.4),-2)</f>
        <v/>
      </c>
      <c r="AI723" s="21">
        <f>ROUNDDOWN(T723,-2)+ROUNDDOWN(U723,-2)</f>
        <v/>
      </c>
      <c r="AJ723" s="21">
        <f>M723+AF723</f>
        <v/>
      </c>
      <c r="AK723" s="21">
        <f>M723+AG723</f>
        <v/>
      </c>
      <c r="AL723" s="21">
        <f>N723+AH723</f>
        <v/>
      </c>
      <c r="AM723" s="21">
        <f>O723+AI723</f>
        <v/>
      </c>
      <c r="AN723" s="21">
        <f>N723+AI723</f>
        <v/>
      </c>
      <c r="AO723" s="21">
        <f>ROUNDDOWN((R723+S723)*0.2/Y723+2000,0)</f>
        <v/>
      </c>
      <c r="AP723" s="21">
        <f>ROUNDDOWN((T723+U723)*0.2/Z723+2000,0)</f>
        <v/>
      </c>
      <c r="AQ723" s="21">
        <f>AL723-AK723</f>
        <v/>
      </c>
      <c r="AR723" s="21">
        <f>AM723-AK723</f>
        <v/>
      </c>
      <c r="AS723" s="21">
        <f>AM723-AL723</f>
        <v/>
      </c>
      <c r="AT723" s="21">
        <f>AK723+C723-AJ723</f>
        <v/>
      </c>
      <c r="AU723" s="21">
        <f>AL723+C723-AM723</f>
        <v/>
      </c>
      <c r="AV723" s="21">
        <f>AN723+C723-AM723</f>
        <v/>
      </c>
    </row>
    <row r="724">
      <c r="A724" t="inlineStr">
        <is>
          <t>医療費の境目</t>
        </is>
      </c>
      <c r="B724" s="21">
        <f>'3_医療費の境目'!$B$3</f>
        <v/>
      </c>
      <c r="C724" s="21">
        <f>IF('3_医療費の境目'!$B$4="",AO724,'3_医療費の境目'!$B$4)</f>
        <v/>
      </c>
      <c r="D724" s="21">
        <f>'3_医療費の境目'!D724</f>
        <v/>
      </c>
      <c r="E724" s="21">
        <f>ROUND(MIN(B724/12,650000)*12*0.0915+MIN(B724/12,1390000)*12*(0.0504+0)+B724*0.005,0)</f>
        <v/>
      </c>
      <c r="F724" s="21">
        <f>IF(B724&lt;741000,0,IF(B724&lt;2191000,B724-740000,IF(B724&lt;2193000,1451000,IF(B724&lt;2196000,1453000,IF(B724&lt;2200000,1456000,IF(B724&lt;3600000,ROUND(ROUNDDOWN(B724/4,-3)*2.8,0)-80000,IF(B724&lt;6600000,ROUND(ROUNDDOWN(B724/4,-3)*3.2,0)-440000,IF(B724&lt;8500000,ROUNDDOWN(B724*0.9,0)-1100000,B724-1950000))))))))</f>
        <v/>
      </c>
      <c r="G724" s="21">
        <f>IF(F724&gt;23500000,NA(),IF(F724&lt;=4890000,1040000,IF(F724&lt;=6550000,670000,620000)))</f>
        <v/>
      </c>
      <c r="H724" s="21">
        <f>IF(D724&lt;=0,0,MAX(0,MIN(2000000,D724-MIN(100000,ROUNDDOWN(F724*0.05,0)))))</f>
        <v/>
      </c>
      <c r="I724" s="21">
        <f>IF(C724&lt;=2000,0,MIN(C724,ROUNDDOWN(F724*0.4,0))-2000)</f>
        <v/>
      </c>
      <c r="J724" s="21">
        <f>MAX(0,ROUNDDOWN(F724-E724-G724,-3))</f>
        <v/>
      </c>
      <c r="K724" s="21">
        <f>MAX(0,ROUNDDOWN(F724-E724-G724-H724-I724,-3))</f>
        <v/>
      </c>
      <c r="L724" s="21">
        <f>MAX(0,ROUNDDOWN(F724-E724-G724-H724,-3))</f>
        <v/>
      </c>
      <c r="M724" s="21">
        <f>IF(J724&lt;=0,0,ROUNDDOWN((J724*LOOKUP(J724,{0,1950001,3300001,6950001,9000001,18000001,40000001},{0.05,0.1,0.2,0.23,0.33,0.4,0.45})-LOOKUP(J724,{0,1950001,3300001,6950001,9000001,18000001,40000001},{0,97500,427500,636000,1536000,2796000,4796000}))*1.021,-2))</f>
        <v/>
      </c>
      <c r="N724" s="21">
        <f>IF(K724&lt;=0,0,ROUNDDOWN((K724*LOOKUP(K724,{0,1950001,3300001,6950001,9000001,18000001,40000001},{0.05,0.1,0.2,0.23,0.33,0.4,0.45})-LOOKUP(K724,{0,1950001,3300001,6950001,9000001,18000001,40000001},{0,97500,427500,636000,1536000,2796000,4796000}))*1.021,-2))</f>
        <v/>
      </c>
      <c r="O724" s="21">
        <f>IF(L724&lt;=0,0,ROUNDDOWN((L724*LOOKUP(L724,{0,1950001,3300001,6950001,9000001,18000001,40000001},{0.05,0.1,0.2,0.23,0.33,0.4,0.45})-LOOKUP(L724,{0,1950001,3300001,6950001,9000001,18000001,40000001},{0,97500,427500,636000,1536000,2796000,4796000}))*1.021,-2))</f>
        <v/>
      </c>
      <c r="P724" s="21">
        <f>MAX(0,ROUNDDOWN(F724-E724-430000,-3))</f>
        <v/>
      </c>
      <c r="Q724" s="21">
        <f>MAX(0,ROUNDDOWN(F724-E724-430000-H724,-3))</f>
        <v/>
      </c>
      <c r="R724" s="21">
        <f>IF(F724&lt;=450000,0,MAX(0,P724*0.06-MIN(50000,P724)*0.03))</f>
        <v/>
      </c>
      <c r="S724" s="21">
        <f>IF(F724&lt;=450000,0,MAX(0,P724*0.04-MIN(50000,P724)*0.02))</f>
        <v/>
      </c>
      <c r="T724" s="21">
        <f>IF(F724&lt;=450000,0,MAX(0,Q724*0.06-MIN(50000,Q724)*0.03))</f>
        <v/>
      </c>
      <c r="U724" s="21">
        <f>IF(F724&lt;=450000,0,MAX(0,Q724*0.04-MIN(50000,Q724)*0.02))</f>
        <v/>
      </c>
      <c r="V724" s="21">
        <f>50000+MAX(0,G724-480000)</f>
        <v/>
      </c>
      <c r="W724" s="21">
        <f>P724-V724</f>
        <v/>
      </c>
      <c r="X724" s="21">
        <f>Q724-V724</f>
        <v/>
      </c>
      <c r="Y724" s="22">
        <f>IF(W724&lt;0,0.9,LOOKUP(W724,{0,1950001,3300001,6950001,9000001,18000001,40000001},{0.84895,0.7979,0.6958,0.66517,0.56307,0.4916,0.44055}))</f>
        <v/>
      </c>
      <c r="Z724" s="22">
        <f>IF(X724&lt;0,0.9,LOOKUP(X724,{0,1950001,3300001,6950001,9000001,18000001,40000001},{0.84895,0.7979,0.6958,0.66517,0.56307,0.4916,0.44055}))</f>
        <v/>
      </c>
      <c r="AA724" s="22">
        <f>IF(W724&lt;0,0,CHOOSE(MATCH(W724,{0,1950001,3300001,6950001,9000001},1),5.105/84.895,10.21/79.79,20.42/69.58,23.483/66.517,33.693/56.307))</f>
        <v/>
      </c>
      <c r="AB724" s="21">
        <f>IF(C724&lt;=2000,0,(MIN(C724,ROUNDDOWN(F724*0.3,0))-2000)*0.1)</f>
        <v/>
      </c>
      <c r="AC724" s="21">
        <f>IF(C724&lt;=2000,0,MIN((C724-2000)*Y724,(R724+S724)*0.2))</f>
        <v/>
      </c>
      <c r="AD724" s="21">
        <f>IF(C724&lt;=2000,0,MIN((C724-2000)*Z724,(T724+U724)*0.2))</f>
        <v/>
      </c>
      <c r="AE724" s="21">
        <f>AC724*AA724</f>
        <v/>
      </c>
      <c r="AF724" s="21">
        <f>ROUNDDOWN(R724,-2)+ROUNDDOWN(S724,-2)</f>
        <v/>
      </c>
      <c r="AG724" s="21">
        <f>ROUNDDOWN(MAX(0,R724-(AB724+AC724+AE724)*0.6),-2)+ROUNDDOWN(MAX(0,S724-(AB724+AC724+AE724)*0.4),-2)</f>
        <v/>
      </c>
      <c r="AH724" s="21">
        <f>ROUNDDOWN(MAX(0,T724-(AB724+AD724)*0.6),-2)+ROUNDDOWN(MAX(0,U724-(AB724+AD724)*0.4),-2)</f>
        <v/>
      </c>
      <c r="AI724" s="21">
        <f>ROUNDDOWN(T724,-2)+ROUNDDOWN(U724,-2)</f>
        <v/>
      </c>
      <c r="AJ724" s="21">
        <f>M724+AF724</f>
        <v/>
      </c>
      <c r="AK724" s="21">
        <f>M724+AG724</f>
        <v/>
      </c>
      <c r="AL724" s="21">
        <f>N724+AH724</f>
        <v/>
      </c>
      <c r="AM724" s="21">
        <f>O724+AI724</f>
        <v/>
      </c>
      <c r="AN724" s="21">
        <f>N724+AI724</f>
        <v/>
      </c>
      <c r="AO724" s="21">
        <f>ROUNDDOWN((R724+S724)*0.2/Y724+2000,0)</f>
        <v/>
      </c>
      <c r="AP724" s="21">
        <f>ROUNDDOWN((T724+U724)*0.2/Z724+2000,0)</f>
        <v/>
      </c>
      <c r="AQ724" s="21">
        <f>AL724-AK724</f>
        <v/>
      </c>
      <c r="AR724" s="21">
        <f>AM724-AK724</f>
        <v/>
      </c>
      <c r="AS724" s="21">
        <f>AM724-AL724</f>
        <v/>
      </c>
      <c r="AT724" s="21">
        <f>AK724+C724-AJ724</f>
        <v/>
      </c>
      <c r="AU724" s="21">
        <f>AL724+C724-AM724</f>
        <v/>
      </c>
      <c r="AV724" s="21">
        <f>AN724+C724-AM724</f>
        <v/>
      </c>
    </row>
    <row r="725">
      <c r="A725" t="inlineStr">
        <is>
          <t>医療費の境目</t>
        </is>
      </c>
      <c r="B725" s="21">
        <f>'3_医療費の境目'!$B$3</f>
        <v/>
      </c>
      <c r="C725" s="21">
        <f>IF('3_医療費の境目'!$B$4="",AO725,'3_医療費の境目'!$B$4)</f>
        <v/>
      </c>
      <c r="D725" s="21">
        <f>'3_医療費の境目'!D725</f>
        <v/>
      </c>
      <c r="E725" s="21">
        <f>ROUND(MIN(B725/12,650000)*12*0.0915+MIN(B725/12,1390000)*12*(0.0504+0)+B725*0.005,0)</f>
        <v/>
      </c>
      <c r="F725" s="21">
        <f>IF(B725&lt;741000,0,IF(B725&lt;2191000,B725-740000,IF(B725&lt;2193000,1451000,IF(B725&lt;2196000,1453000,IF(B725&lt;2200000,1456000,IF(B725&lt;3600000,ROUND(ROUNDDOWN(B725/4,-3)*2.8,0)-80000,IF(B725&lt;6600000,ROUND(ROUNDDOWN(B725/4,-3)*3.2,0)-440000,IF(B725&lt;8500000,ROUNDDOWN(B725*0.9,0)-1100000,B725-1950000))))))))</f>
        <v/>
      </c>
      <c r="G725" s="21">
        <f>IF(F725&gt;23500000,NA(),IF(F725&lt;=4890000,1040000,IF(F725&lt;=6550000,670000,620000)))</f>
        <v/>
      </c>
      <c r="H725" s="21">
        <f>IF(D725&lt;=0,0,MAX(0,MIN(2000000,D725-MIN(100000,ROUNDDOWN(F725*0.05,0)))))</f>
        <v/>
      </c>
      <c r="I725" s="21">
        <f>IF(C725&lt;=2000,0,MIN(C725,ROUNDDOWN(F725*0.4,0))-2000)</f>
        <v/>
      </c>
      <c r="J725" s="21">
        <f>MAX(0,ROUNDDOWN(F725-E725-G725,-3))</f>
        <v/>
      </c>
      <c r="K725" s="21">
        <f>MAX(0,ROUNDDOWN(F725-E725-G725-H725-I725,-3))</f>
        <v/>
      </c>
      <c r="L725" s="21">
        <f>MAX(0,ROUNDDOWN(F725-E725-G725-H725,-3))</f>
        <v/>
      </c>
      <c r="M725" s="21">
        <f>IF(J725&lt;=0,0,ROUNDDOWN((J725*LOOKUP(J725,{0,1950001,3300001,6950001,9000001,18000001,40000001},{0.05,0.1,0.2,0.23,0.33,0.4,0.45})-LOOKUP(J725,{0,1950001,3300001,6950001,9000001,18000001,40000001},{0,97500,427500,636000,1536000,2796000,4796000}))*1.021,-2))</f>
        <v/>
      </c>
      <c r="N725" s="21">
        <f>IF(K725&lt;=0,0,ROUNDDOWN((K725*LOOKUP(K725,{0,1950001,3300001,6950001,9000001,18000001,40000001},{0.05,0.1,0.2,0.23,0.33,0.4,0.45})-LOOKUP(K725,{0,1950001,3300001,6950001,9000001,18000001,40000001},{0,97500,427500,636000,1536000,2796000,4796000}))*1.021,-2))</f>
        <v/>
      </c>
      <c r="O725" s="21">
        <f>IF(L725&lt;=0,0,ROUNDDOWN((L725*LOOKUP(L725,{0,1950001,3300001,6950001,9000001,18000001,40000001},{0.05,0.1,0.2,0.23,0.33,0.4,0.45})-LOOKUP(L725,{0,1950001,3300001,6950001,9000001,18000001,40000001},{0,97500,427500,636000,1536000,2796000,4796000}))*1.021,-2))</f>
        <v/>
      </c>
      <c r="P725" s="21">
        <f>MAX(0,ROUNDDOWN(F725-E725-430000,-3))</f>
        <v/>
      </c>
      <c r="Q725" s="21">
        <f>MAX(0,ROUNDDOWN(F725-E725-430000-H725,-3))</f>
        <v/>
      </c>
      <c r="R725" s="21">
        <f>IF(F725&lt;=450000,0,MAX(0,P725*0.06-MIN(50000,P725)*0.03))</f>
        <v/>
      </c>
      <c r="S725" s="21">
        <f>IF(F725&lt;=450000,0,MAX(0,P725*0.04-MIN(50000,P725)*0.02))</f>
        <v/>
      </c>
      <c r="T725" s="21">
        <f>IF(F725&lt;=450000,0,MAX(0,Q725*0.06-MIN(50000,Q725)*0.03))</f>
        <v/>
      </c>
      <c r="U725" s="21">
        <f>IF(F725&lt;=450000,0,MAX(0,Q725*0.04-MIN(50000,Q725)*0.02))</f>
        <v/>
      </c>
      <c r="V725" s="21">
        <f>50000+MAX(0,G725-480000)</f>
        <v/>
      </c>
      <c r="W725" s="21">
        <f>P725-V725</f>
        <v/>
      </c>
      <c r="X725" s="21">
        <f>Q725-V725</f>
        <v/>
      </c>
      <c r="Y725" s="22">
        <f>IF(W725&lt;0,0.9,LOOKUP(W725,{0,1950001,3300001,6950001,9000001,18000001,40000001},{0.84895,0.7979,0.6958,0.66517,0.56307,0.4916,0.44055}))</f>
        <v/>
      </c>
      <c r="Z725" s="22">
        <f>IF(X725&lt;0,0.9,LOOKUP(X725,{0,1950001,3300001,6950001,9000001,18000001,40000001},{0.84895,0.7979,0.6958,0.66517,0.56307,0.4916,0.44055}))</f>
        <v/>
      </c>
      <c r="AA725" s="22">
        <f>IF(W725&lt;0,0,CHOOSE(MATCH(W725,{0,1950001,3300001,6950001,9000001},1),5.105/84.895,10.21/79.79,20.42/69.58,23.483/66.517,33.693/56.307))</f>
        <v/>
      </c>
      <c r="AB725" s="21">
        <f>IF(C725&lt;=2000,0,(MIN(C725,ROUNDDOWN(F725*0.3,0))-2000)*0.1)</f>
        <v/>
      </c>
      <c r="AC725" s="21">
        <f>IF(C725&lt;=2000,0,MIN((C725-2000)*Y725,(R725+S725)*0.2))</f>
        <v/>
      </c>
      <c r="AD725" s="21">
        <f>IF(C725&lt;=2000,0,MIN((C725-2000)*Z725,(T725+U725)*0.2))</f>
        <v/>
      </c>
      <c r="AE725" s="21">
        <f>AC725*AA725</f>
        <v/>
      </c>
      <c r="AF725" s="21">
        <f>ROUNDDOWN(R725,-2)+ROUNDDOWN(S725,-2)</f>
        <v/>
      </c>
      <c r="AG725" s="21">
        <f>ROUNDDOWN(MAX(0,R725-(AB725+AC725+AE725)*0.6),-2)+ROUNDDOWN(MAX(0,S725-(AB725+AC725+AE725)*0.4),-2)</f>
        <v/>
      </c>
      <c r="AH725" s="21">
        <f>ROUNDDOWN(MAX(0,T725-(AB725+AD725)*0.6),-2)+ROUNDDOWN(MAX(0,U725-(AB725+AD725)*0.4),-2)</f>
        <v/>
      </c>
      <c r="AI725" s="21">
        <f>ROUNDDOWN(T725,-2)+ROUNDDOWN(U725,-2)</f>
        <v/>
      </c>
      <c r="AJ725" s="21">
        <f>M725+AF725</f>
        <v/>
      </c>
      <c r="AK725" s="21">
        <f>M725+AG725</f>
        <v/>
      </c>
      <c r="AL725" s="21">
        <f>N725+AH725</f>
        <v/>
      </c>
      <c r="AM725" s="21">
        <f>O725+AI725</f>
        <v/>
      </c>
      <c r="AN725" s="21">
        <f>N725+AI725</f>
        <v/>
      </c>
      <c r="AO725" s="21">
        <f>ROUNDDOWN((R725+S725)*0.2/Y725+2000,0)</f>
        <v/>
      </c>
      <c r="AP725" s="21">
        <f>ROUNDDOWN((T725+U725)*0.2/Z725+2000,0)</f>
        <v/>
      </c>
      <c r="AQ725" s="21">
        <f>AL725-AK725</f>
        <v/>
      </c>
      <c r="AR725" s="21">
        <f>AM725-AK725</f>
        <v/>
      </c>
      <c r="AS725" s="21">
        <f>AM725-AL725</f>
        <v/>
      </c>
      <c r="AT725" s="21">
        <f>AK725+C725-AJ725</f>
        <v/>
      </c>
      <c r="AU725" s="21">
        <f>AL725+C725-AM725</f>
        <v/>
      </c>
      <c r="AV725" s="21">
        <f>AN725+C725-AM725</f>
        <v/>
      </c>
    </row>
    <row r="726">
      <c r="A726" t="inlineStr">
        <is>
          <t>医療費の境目</t>
        </is>
      </c>
      <c r="B726" s="21">
        <f>'3_医療費の境目'!$B$3</f>
        <v/>
      </c>
      <c r="C726" s="21">
        <f>IF('3_医療費の境目'!$B$4="",AO726,'3_医療費の境目'!$B$4)</f>
        <v/>
      </c>
      <c r="D726" s="21">
        <f>'3_医療費の境目'!D726</f>
        <v/>
      </c>
      <c r="E726" s="21">
        <f>ROUND(MIN(B726/12,650000)*12*0.0915+MIN(B726/12,1390000)*12*(0.0504+0)+B726*0.005,0)</f>
        <v/>
      </c>
      <c r="F726" s="21">
        <f>IF(B726&lt;741000,0,IF(B726&lt;2191000,B726-740000,IF(B726&lt;2193000,1451000,IF(B726&lt;2196000,1453000,IF(B726&lt;2200000,1456000,IF(B726&lt;3600000,ROUND(ROUNDDOWN(B726/4,-3)*2.8,0)-80000,IF(B726&lt;6600000,ROUND(ROUNDDOWN(B726/4,-3)*3.2,0)-440000,IF(B726&lt;8500000,ROUNDDOWN(B726*0.9,0)-1100000,B726-1950000))))))))</f>
        <v/>
      </c>
      <c r="G726" s="21">
        <f>IF(F726&gt;23500000,NA(),IF(F726&lt;=4890000,1040000,IF(F726&lt;=6550000,670000,620000)))</f>
        <v/>
      </c>
      <c r="H726" s="21">
        <f>IF(D726&lt;=0,0,MAX(0,MIN(2000000,D726-MIN(100000,ROUNDDOWN(F726*0.05,0)))))</f>
        <v/>
      </c>
      <c r="I726" s="21">
        <f>IF(C726&lt;=2000,0,MIN(C726,ROUNDDOWN(F726*0.4,0))-2000)</f>
        <v/>
      </c>
      <c r="J726" s="21">
        <f>MAX(0,ROUNDDOWN(F726-E726-G726,-3))</f>
        <v/>
      </c>
      <c r="K726" s="21">
        <f>MAX(0,ROUNDDOWN(F726-E726-G726-H726-I726,-3))</f>
        <v/>
      </c>
      <c r="L726" s="21">
        <f>MAX(0,ROUNDDOWN(F726-E726-G726-H726,-3))</f>
        <v/>
      </c>
      <c r="M726" s="21">
        <f>IF(J726&lt;=0,0,ROUNDDOWN((J726*LOOKUP(J726,{0,1950001,3300001,6950001,9000001,18000001,40000001},{0.05,0.1,0.2,0.23,0.33,0.4,0.45})-LOOKUP(J726,{0,1950001,3300001,6950001,9000001,18000001,40000001},{0,97500,427500,636000,1536000,2796000,4796000}))*1.021,-2))</f>
        <v/>
      </c>
      <c r="N726" s="21">
        <f>IF(K726&lt;=0,0,ROUNDDOWN((K726*LOOKUP(K726,{0,1950001,3300001,6950001,9000001,18000001,40000001},{0.05,0.1,0.2,0.23,0.33,0.4,0.45})-LOOKUP(K726,{0,1950001,3300001,6950001,9000001,18000001,40000001},{0,97500,427500,636000,1536000,2796000,4796000}))*1.021,-2))</f>
        <v/>
      </c>
      <c r="O726" s="21">
        <f>IF(L726&lt;=0,0,ROUNDDOWN((L726*LOOKUP(L726,{0,1950001,3300001,6950001,9000001,18000001,40000001},{0.05,0.1,0.2,0.23,0.33,0.4,0.45})-LOOKUP(L726,{0,1950001,3300001,6950001,9000001,18000001,40000001},{0,97500,427500,636000,1536000,2796000,4796000}))*1.021,-2))</f>
        <v/>
      </c>
      <c r="P726" s="21">
        <f>MAX(0,ROUNDDOWN(F726-E726-430000,-3))</f>
        <v/>
      </c>
      <c r="Q726" s="21">
        <f>MAX(0,ROUNDDOWN(F726-E726-430000-H726,-3))</f>
        <v/>
      </c>
      <c r="R726" s="21">
        <f>IF(F726&lt;=450000,0,MAX(0,P726*0.06-MIN(50000,P726)*0.03))</f>
        <v/>
      </c>
      <c r="S726" s="21">
        <f>IF(F726&lt;=450000,0,MAX(0,P726*0.04-MIN(50000,P726)*0.02))</f>
        <v/>
      </c>
      <c r="T726" s="21">
        <f>IF(F726&lt;=450000,0,MAX(0,Q726*0.06-MIN(50000,Q726)*0.03))</f>
        <v/>
      </c>
      <c r="U726" s="21">
        <f>IF(F726&lt;=450000,0,MAX(0,Q726*0.04-MIN(50000,Q726)*0.02))</f>
        <v/>
      </c>
      <c r="V726" s="21">
        <f>50000+MAX(0,G726-480000)</f>
        <v/>
      </c>
      <c r="W726" s="21">
        <f>P726-V726</f>
        <v/>
      </c>
      <c r="X726" s="21">
        <f>Q726-V726</f>
        <v/>
      </c>
      <c r="Y726" s="22">
        <f>IF(W726&lt;0,0.9,LOOKUP(W726,{0,1950001,3300001,6950001,9000001,18000001,40000001},{0.84895,0.7979,0.6958,0.66517,0.56307,0.4916,0.44055}))</f>
        <v/>
      </c>
      <c r="Z726" s="22">
        <f>IF(X726&lt;0,0.9,LOOKUP(X726,{0,1950001,3300001,6950001,9000001,18000001,40000001},{0.84895,0.7979,0.6958,0.66517,0.56307,0.4916,0.44055}))</f>
        <v/>
      </c>
      <c r="AA726" s="22">
        <f>IF(W726&lt;0,0,CHOOSE(MATCH(W726,{0,1950001,3300001,6950001,9000001},1),5.105/84.895,10.21/79.79,20.42/69.58,23.483/66.517,33.693/56.307))</f>
        <v/>
      </c>
      <c r="AB726" s="21">
        <f>IF(C726&lt;=2000,0,(MIN(C726,ROUNDDOWN(F726*0.3,0))-2000)*0.1)</f>
        <v/>
      </c>
      <c r="AC726" s="21">
        <f>IF(C726&lt;=2000,0,MIN((C726-2000)*Y726,(R726+S726)*0.2))</f>
        <v/>
      </c>
      <c r="AD726" s="21">
        <f>IF(C726&lt;=2000,0,MIN((C726-2000)*Z726,(T726+U726)*0.2))</f>
        <v/>
      </c>
      <c r="AE726" s="21">
        <f>AC726*AA726</f>
        <v/>
      </c>
      <c r="AF726" s="21">
        <f>ROUNDDOWN(R726,-2)+ROUNDDOWN(S726,-2)</f>
        <v/>
      </c>
      <c r="AG726" s="21">
        <f>ROUNDDOWN(MAX(0,R726-(AB726+AC726+AE726)*0.6),-2)+ROUNDDOWN(MAX(0,S726-(AB726+AC726+AE726)*0.4),-2)</f>
        <v/>
      </c>
      <c r="AH726" s="21">
        <f>ROUNDDOWN(MAX(0,T726-(AB726+AD726)*0.6),-2)+ROUNDDOWN(MAX(0,U726-(AB726+AD726)*0.4),-2)</f>
        <v/>
      </c>
      <c r="AI726" s="21">
        <f>ROUNDDOWN(T726,-2)+ROUNDDOWN(U726,-2)</f>
        <v/>
      </c>
      <c r="AJ726" s="21">
        <f>M726+AF726</f>
        <v/>
      </c>
      <c r="AK726" s="21">
        <f>M726+AG726</f>
        <v/>
      </c>
      <c r="AL726" s="21">
        <f>N726+AH726</f>
        <v/>
      </c>
      <c r="AM726" s="21">
        <f>O726+AI726</f>
        <v/>
      </c>
      <c r="AN726" s="21">
        <f>N726+AI726</f>
        <v/>
      </c>
      <c r="AO726" s="21">
        <f>ROUNDDOWN((R726+S726)*0.2/Y726+2000,0)</f>
        <v/>
      </c>
      <c r="AP726" s="21">
        <f>ROUNDDOWN((T726+U726)*0.2/Z726+2000,0)</f>
        <v/>
      </c>
      <c r="AQ726" s="21">
        <f>AL726-AK726</f>
        <v/>
      </c>
      <c r="AR726" s="21">
        <f>AM726-AK726</f>
        <v/>
      </c>
      <c r="AS726" s="21">
        <f>AM726-AL726</f>
        <v/>
      </c>
      <c r="AT726" s="21">
        <f>AK726+C726-AJ726</f>
        <v/>
      </c>
      <c r="AU726" s="21">
        <f>AL726+C726-AM726</f>
        <v/>
      </c>
      <c r="AV726" s="21">
        <f>AN726+C726-AM726</f>
        <v/>
      </c>
    </row>
    <row r="727">
      <c r="A727" t="inlineStr">
        <is>
          <t>医療費の境目</t>
        </is>
      </c>
      <c r="B727" s="21">
        <f>'3_医療費の境目'!$B$3</f>
        <v/>
      </c>
      <c r="C727" s="21">
        <f>IF('3_医療費の境目'!$B$4="",AO727,'3_医療費の境目'!$B$4)</f>
        <v/>
      </c>
      <c r="D727" s="21">
        <f>'3_医療費の境目'!D727</f>
        <v/>
      </c>
      <c r="E727" s="21">
        <f>ROUND(MIN(B727/12,650000)*12*0.0915+MIN(B727/12,1390000)*12*(0.0504+0)+B727*0.005,0)</f>
        <v/>
      </c>
      <c r="F727" s="21">
        <f>IF(B727&lt;741000,0,IF(B727&lt;2191000,B727-740000,IF(B727&lt;2193000,1451000,IF(B727&lt;2196000,1453000,IF(B727&lt;2200000,1456000,IF(B727&lt;3600000,ROUND(ROUNDDOWN(B727/4,-3)*2.8,0)-80000,IF(B727&lt;6600000,ROUND(ROUNDDOWN(B727/4,-3)*3.2,0)-440000,IF(B727&lt;8500000,ROUNDDOWN(B727*0.9,0)-1100000,B727-1950000))))))))</f>
        <v/>
      </c>
      <c r="G727" s="21">
        <f>IF(F727&gt;23500000,NA(),IF(F727&lt;=4890000,1040000,IF(F727&lt;=6550000,670000,620000)))</f>
        <v/>
      </c>
      <c r="H727" s="21">
        <f>IF(D727&lt;=0,0,MAX(0,MIN(2000000,D727-MIN(100000,ROUNDDOWN(F727*0.05,0)))))</f>
        <v/>
      </c>
      <c r="I727" s="21">
        <f>IF(C727&lt;=2000,0,MIN(C727,ROUNDDOWN(F727*0.4,0))-2000)</f>
        <v/>
      </c>
      <c r="J727" s="21">
        <f>MAX(0,ROUNDDOWN(F727-E727-G727,-3))</f>
        <v/>
      </c>
      <c r="K727" s="21">
        <f>MAX(0,ROUNDDOWN(F727-E727-G727-H727-I727,-3))</f>
        <v/>
      </c>
      <c r="L727" s="21">
        <f>MAX(0,ROUNDDOWN(F727-E727-G727-H727,-3))</f>
        <v/>
      </c>
      <c r="M727" s="21">
        <f>IF(J727&lt;=0,0,ROUNDDOWN((J727*LOOKUP(J727,{0,1950001,3300001,6950001,9000001,18000001,40000001},{0.05,0.1,0.2,0.23,0.33,0.4,0.45})-LOOKUP(J727,{0,1950001,3300001,6950001,9000001,18000001,40000001},{0,97500,427500,636000,1536000,2796000,4796000}))*1.021,-2))</f>
        <v/>
      </c>
      <c r="N727" s="21">
        <f>IF(K727&lt;=0,0,ROUNDDOWN((K727*LOOKUP(K727,{0,1950001,3300001,6950001,9000001,18000001,40000001},{0.05,0.1,0.2,0.23,0.33,0.4,0.45})-LOOKUP(K727,{0,1950001,3300001,6950001,9000001,18000001,40000001},{0,97500,427500,636000,1536000,2796000,4796000}))*1.021,-2))</f>
        <v/>
      </c>
      <c r="O727" s="21">
        <f>IF(L727&lt;=0,0,ROUNDDOWN((L727*LOOKUP(L727,{0,1950001,3300001,6950001,9000001,18000001,40000001},{0.05,0.1,0.2,0.23,0.33,0.4,0.45})-LOOKUP(L727,{0,1950001,3300001,6950001,9000001,18000001,40000001},{0,97500,427500,636000,1536000,2796000,4796000}))*1.021,-2))</f>
        <v/>
      </c>
      <c r="P727" s="21">
        <f>MAX(0,ROUNDDOWN(F727-E727-430000,-3))</f>
        <v/>
      </c>
      <c r="Q727" s="21">
        <f>MAX(0,ROUNDDOWN(F727-E727-430000-H727,-3))</f>
        <v/>
      </c>
      <c r="R727" s="21">
        <f>IF(F727&lt;=450000,0,MAX(0,P727*0.06-MIN(50000,P727)*0.03))</f>
        <v/>
      </c>
      <c r="S727" s="21">
        <f>IF(F727&lt;=450000,0,MAX(0,P727*0.04-MIN(50000,P727)*0.02))</f>
        <v/>
      </c>
      <c r="T727" s="21">
        <f>IF(F727&lt;=450000,0,MAX(0,Q727*0.06-MIN(50000,Q727)*0.03))</f>
        <v/>
      </c>
      <c r="U727" s="21">
        <f>IF(F727&lt;=450000,0,MAX(0,Q727*0.04-MIN(50000,Q727)*0.02))</f>
        <v/>
      </c>
      <c r="V727" s="21">
        <f>50000+MAX(0,G727-480000)</f>
        <v/>
      </c>
      <c r="W727" s="21">
        <f>P727-V727</f>
        <v/>
      </c>
      <c r="X727" s="21">
        <f>Q727-V727</f>
        <v/>
      </c>
      <c r="Y727" s="22">
        <f>IF(W727&lt;0,0.9,LOOKUP(W727,{0,1950001,3300001,6950001,9000001,18000001,40000001},{0.84895,0.7979,0.6958,0.66517,0.56307,0.4916,0.44055}))</f>
        <v/>
      </c>
      <c r="Z727" s="22">
        <f>IF(X727&lt;0,0.9,LOOKUP(X727,{0,1950001,3300001,6950001,9000001,18000001,40000001},{0.84895,0.7979,0.6958,0.66517,0.56307,0.4916,0.44055}))</f>
        <v/>
      </c>
      <c r="AA727" s="22">
        <f>IF(W727&lt;0,0,CHOOSE(MATCH(W727,{0,1950001,3300001,6950001,9000001},1),5.105/84.895,10.21/79.79,20.42/69.58,23.483/66.517,33.693/56.307))</f>
        <v/>
      </c>
      <c r="AB727" s="21">
        <f>IF(C727&lt;=2000,0,(MIN(C727,ROUNDDOWN(F727*0.3,0))-2000)*0.1)</f>
        <v/>
      </c>
      <c r="AC727" s="21">
        <f>IF(C727&lt;=2000,0,MIN((C727-2000)*Y727,(R727+S727)*0.2))</f>
        <v/>
      </c>
      <c r="AD727" s="21">
        <f>IF(C727&lt;=2000,0,MIN((C727-2000)*Z727,(T727+U727)*0.2))</f>
        <v/>
      </c>
      <c r="AE727" s="21">
        <f>AC727*AA727</f>
        <v/>
      </c>
      <c r="AF727" s="21">
        <f>ROUNDDOWN(R727,-2)+ROUNDDOWN(S727,-2)</f>
        <v/>
      </c>
      <c r="AG727" s="21">
        <f>ROUNDDOWN(MAX(0,R727-(AB727+AC727+AE727)*0.6),-2)+ROUNDDOWN(MAX(0,S727-(AB727+AC727+AE727)*0.4),-2)</f>
        <v/>
      </c>
      <c r="AH727" s="21">
        <f>ROUNDDOWN(MAX(0,T727-(AB727+AD727)*0.6),-2)+ROUNDDOWN(MAX(0,U727-(AB727+AD727)*0.4),-2)</f>
        <v/>
      </c>
      <c r="AI727" s="21">
        <f>ROUNDDOWN(T727,-2)+ROUNDDOWN(U727,-2)</f>
        <v/>
      </c>
      <c r="AJ727" s="21">
        <f>M727+AF727</f>
        <v/>
      </c>
      <c r="AK727" s="21">
        <f>M727+AG727</f>
        <v/>
      </c>
      <c r="AL727" s="21">
        <f>N727+AH727</f>
        <v/>
      </c>
      <c r="AM727" s="21">
        <f>O727+AI727</f>
        <v/>
      </c>
      <c r="AN727" s="21">
        <f>N727+AI727</f>
        <v/>
      </c>
      <c r="AO727" s="21">
        <f>ROUNDDOWN((R727+S727)*0.2/Y727+2000,0)</f>
        <v/>
      </c>
      <c r="AP727" s="21">
        <f>ROUNDDOWN((T727+U727)*0.2/Z727+2000,0)</f>
        <v/>
      </c>
      <c r="AQ727" s="21">
        <f>AL727-AK727</f>
        <v/>
      </c>
      <c r="AR727" s="21">
        <f>AM727-AK727</f>
        <v/>
      </c>
      <c r="AS727" s="21">
        <f>AM727-AL727</f>
        <v/>
      </c>
      <c r="AT727" s="21">
        <f>AK727+C727-AJ727</f>
        <v/>
      </c>
      <c r="AU727" s="21">
        <f>AL727+C727-AM727</f>
        <v/>
      </c>
      <c r="AV727" s="21">
        <f>AN727+C727-AM727</f>
        <v/>
      </c>
    </row>
    <row r="728">
      <c r="A728" t="inlineStr">
        <is>
          <t>医療費の境目</t>
        </is>
      </c>
      <c r="B728" s="21">
        <f>'3_医療費の境目'!$B$3</f>
        <v/>
      </c>
      <c r="C728" s="21">
        <f>IF('3_医療費の境目'!$B$4="",AO728,'3_医療費の境目'!$B$4)</f>
        <v/>
      </c>
      <c r="D728" s="21">
        <f>'3_医療費の境目'!D728</f>
        <v/>
      </c>
      <c r="E728" s="21">
        <f>ROUND(MIN(B728/12,650000)*12*0.0915+MIN(B728/12,1390000)*12*(0.0504+0)+B728*0.005,0)</f>
        <v/>
      </c>
      <c r="F728" s="21">
        <f>IF(B728&lt;741000,0,IF(B728&lt;2191000,B728-740000,IF(B728&lt;2193000,1451000,IF(B728&lt;2196000,1453000,IF(B728&lt;2200000,1456000,IF(B728&lt;3600000,ROUND(ROUNDDOWN(B728/4,-3)*2.8,0)-80000,IF(B728&lt;6600000,ROUND(ROUNDDOWN(B728/4,-3)*3.2,0)-440000,IF(B728&lt;8500000,ROUNDDOWN(B728*0.9,0)-1100000,B728-1950000))))))))</f>
        <v/>
      </c>
      <c r="G728" s="21">
        <f>IF(F728&gt;23500000,NA(),IF(F728&lt;=4890000,1040000,IF(F728&lt;=6550000,670000,620000)))</f>
        <v/>
      </c>
      <c r="H728" s="21">
        <f>IF(D728&lt;=0,0,MAX(0,MIN(2000000,D728-MIN(100000,ROUNDDOWN(F728*0.05,0)))))</f>
        <v/>
      </c>
      <c r="I728" s="21">
        <f>IF(C728&lt;=2000,0,MIN(C728,ROUNDDOWN(F728*0.4,0))-2000)</f>
        <v/>
      </c>
      <c r="J728" s="21">
        <f>MAX(0,ROUNDDOWN(F728-E728-G728,-3))</f>
        <v/>
      </c>
      <c r="K728" s="21">
        <f>MAX(0,ROUNDDOWN(F728-E728-G728-H728-I728,-3))</f>
        <v/>
      </c>
      <c r="L728" s="21">
        <f>MAX(0,ROUNDDOWN(F728-E728-G728-H728,-3))</f>
        <v/>
      </c>
      <c r="M728" s="21">
        <f>IF(J728&lt;=0,0,ROUNDDOWN((J728*LOOKUP(J728,{0,1950001,3300001,6950001,9000001,18000001,40000001},{0.05,0.1,0.2,0.23,0.33,0.4,0.45})-LOOKUP(J728,{0,1950001,3300001,6950001,9000001,18000001,40000001},{0,97500,427500,636000,1536000,2796000,4796000}))*1.021,-2))</f>
        <v/>
      </c>
      <c r="N728" s="21">
        <f>IF(K728&lt;=0,0,ROUNDDOWN((K728*LOOKUP(K728,{0,1950001,3300001,6950001,9000001,18000001,40000001},{0.05,0.1,0.2,0.23,0.33,0.4,0.45})-LOOKUP(K728,{0,1950001,3300001,6950001,9000001,18000001,40000001},{0,97500,427500,636000,1536000,2796000,4796000}))*1.021,-2))</f>
        <v/>
      </c>
      <c r="O728" s="21">
        <f>IF(L728&lt;=0,0,ROUNDDOWN((L728*LOOKUP(L728,{0,1950001,3300001,6950001,9000001,18000001,40000001},{0.05,0.1,0.2,0.23,0.33,0.4,0.45})-LOOKUP(L728,{0,1950001,3300001,6950001,9000001,18000001,40000001},{0,97500,427500,636000,1536000,2796000,4796000}))*1.021,-2))</f>
        <v/>
      </c>
      <c r="P728" s="21">
        <f>MAX(0,ROUNDDOWN(F728-E728-430000,-3))</f>
        <v/>
      </c>
      <c r="Q728" s="21">
        <f>MAX(0,ROUNDDOWN(F728-E728-430000-H728,-3))</f>
        <v/>
      </c>
      <c r="R728" s="21">
        <f>IF(F728&lt;=450000,0,MAX(0,P728*0.06-MIN(50000,P728)*0.03))</f>
        <v/>
      </c>
      <c r="S728" s="21">
        <f>IF(F728&lt;=450000,0,MAX(0,P728*0.04-MIN(50000,P728)*0.02))</f>
        <v/>
      </c>
      <c r="T728" s="21">
        <f>IF(F728&lt;=450000,0,MAX(0,Q728*0.06-MIN(50000,Q728)*0.03))</f>
        <v/>
      </c>
      <c r="U728" s="21">
        <f>IF(F728&lt;=450000,0,MAX(0,Q728*0.04-MIN(50000,Q728)*0.02))</f>
        <v/>
      </c>
      <c r="V728" s="21">
        <f>50000+MAX(0,G728-480000)</f>
        <v/>
      </c>
      <c r="W728" s="21">
        <f>P728-V728</f>
        <v/>
      </c>
      <c r="X728" s="21">
        <f>Q728-V728</f>
        <v/>
      </c>
      <c r="Y728" s="22">
        <f>IF(W728&lt;0,0.9,LOOKUP(W728,{0,1950001,3300001,6950001,9000001,18000001,40000001},{0.84895,0.7979,0.6958,0.66517,0.56307,0.4916,0.44055}))</f>
        <v/>
      </c>
      <c r="Z728" s="22">
        <f>IF(X728&lt;0,0.9,LOOKUP(X728,{0,1950001,3300001,6950001,9000001,18000001,40000001},{0.84895,0.7979,0.6958,0.66517,0.56307,0.4916,0.44055}))</f>
        <v/>
      </c>
      <c r="AA728" s="22">
        <f>IF(W728&lt;0,0,CHOOSE(MATCH(W728,{0,1950001,3300001,6950001,9000001},1),5.105/84.895,10.21/79.79,20.42/69.58,23.483/66.517,33.693/56.307))</f>
        <v/>
      </c>
      <c r="AB728" s="21">
        <f>IF(C728&lt;=2000,0,(MIN(C728,ROUNDDOWN(F728*0.3,0))-2000)*0.1)</f>
        <v/>
      </c>
      <c r="AC728" s="21">
        <f>IF(C728&lt;=2000,0,MIN((C728-2000)*Y728,(R728+S728)*0.2))</f>
        <v/>
      </c>
      <c r="AD728" s="21">
        <f>IF(C728&lt;=2000,0,MIN((C728-2000)*Z728,(T728+U728)*0.2))</f>
        <v/>
      </c>
      <c r="AE728" s="21">
        <f>AC728*AA728</f>
        <v/>
      </c>
      <c r="AF728" s="21">
        <f>ROUNDDOWN(R728,-2)+ROUNDDOWN(S728,-2)</f>
        <v/>
      </c>
      <c r="AG728" s="21">
        <f>ROUNDDOWN(MAX(0,R728-(AB728+AC728+AE728)*0.6),-2)+ROUNDDOWN(MAX(0,S728-(AB728+AC728+AE728)*0.4),-2)</f>
        <v/>
      </c>
      <c r="AH728" s="21">
        <f>ROUNDDOWN(MAX(0,T728-(AB728+AD728)*0.6),-2)+ROUNDDOWN(MAX(0,U728-(AB728+AD728)*0.4),-2)</f>
        <v/>
      </c>
      <c r="AI728" s="21">
        <f>ROUNDDOWN(T728,-2)+ROUNDDOWN(U728,-2)</f>
        <v/>
      </c>
      <c r="AJ728" s="21">
        <f>M728+AF728</f>
        <v/>
      </c>
      <c r="AK728" s="21">
        <f>M728+AG728</f>
        <v/>
      </c>
      <c r="AL728" s="21">
        <f>N728+AH728</f>
        <v/>
      </c>
      <c r="AM728" s="21">
        <f>O728+AI728</f>
        <v/>
      </c>
      <c r="AN728" s="21">
        <f>N728+AI728</f>
        <v/>
      </c>
      <c r="AO728" s="21">
        <f>ROUNDDOWN((R728+S728)*0.2/Y728+2000,0)</f>
        <v/>
      </c>
      <c r="AP728" s="21">
        <f>ROUNDDOWN((T728+U728)*0.2/Z728+2000,0)</f>
        <v/>
      </c>
      <c r="AQ728" s="21">
        <f>AL728-AK728</f>
        <v/>
      </c>
      <c r="AR728" s="21">
        <f>AM728-AK728</f>
        <v/>
      </c>
      <c r="AS728" s="21">
        <f>AM728-AL728</f>
        <v/>
      </c>
      <c r="AT728" s="21">
        <f>AK728+C728-AJ728</f>
        <v/>
      </c>
      <c r="AU728" s="21">
        <f>AL728+C728-AM728</f>
        <v/>
      </c>
      <c r="AV728" s="21">
        <f>AN728+C728-AM728</f>
        <v/>
      </c>
    </row>
    <row r="729">
      <c r="A729" t="inlineStr">
        <is>
          <t>医療費の境目</t>
        </is>
      </c>
      <c r="B729" s="21">
        <f>'3_医療費の境目'!$B$3</f>
        <v/>
      </c>
      <c r="C729" s="21">
        <f>IF('3_医療費の境目'!$B$4="",AO729,'3_医療費の境目'!$B$4)</f>
        <v/>
      </c>
      <c r="D729" s="21">
        <f>'3_医療費の境目'!D729</f>
        <v/>
      </c>
      <c r="E729" s="21">
        <f>ROUND(MIN(B729/12,650000)*12*0.0915+MIN(B729/12,1390000)*12*(0.0504+0)+B729*0.005,0)</f>
        <v/>
      </c>
      <c r="F729" s="21">
        <f>IF(B729&lt;741000,0,IF(B729&lt;2191000,B729-740000,IF(B729&lt;2193000,1451000,IF(B729&lt;2196000,1453000,IF(B729&lt;2200000,1456000,IF(B729&lt;3600000,ROUND(ROUNDDOWN(B729/4,-3)*2.8,0)-80000,IF(B729&lt;6600000,ROUND(ROUNDDOWN(B729/4,-3)*3.2,0)-440000,IF(B729&lt;8500000,ROUNDDOWN(B729*0.9,0)-1100000,B729-1950000))))))))</f>
        <v/>
      </c>
      <c r="G729" s="21">
        <f>IF(F729&gt;23500000,NA(),IF(F729&lt;=4890000,1040000,IF(F729&lt;=6550000,670000,620000)))</f>
        <v/>
      </c>
      <c r="H729" s="21">
        <f>IF(D729&lt;=0,0,MAX(0,MIN(2000000,D729-MIN(100000,ROUNDDOWN(F729*0.05,0)))))</f>
        <v/>
      </c>
      <c r="I729" s="21">
        <f>IF(C729&lt;=2000,0,MIN(C729,ROUNDDOWN(F729*0.4,0))-2000)</f>
        <v/>
      </c>
      <c r="J729" s="21">
        <f>MAX(0,ROUNDDOWN(F729-E729-G729,-3))</f>
        <v/>
      </c>
      <c r="K729" s="21">
        <f>MAX(0,ROUNDDOWN(F729-E729-G729-H729-I729,-3))</f>
        <v/>
      </c>
      <c r="L729" s="21">
        <f>MAX(0,ROUNDDOWN(F729-E729-G729-H729,-3))</f>
        <v/>
      </c>
      <c r="M729" s="21">
        <f>IF(J729&lt;=0,0,ROUNDDOWN((J729*LOOKUP(J729,{0,1950001,3300001,6950001,9000001,18000001,40000001},{0.05,0.1,0.2,0.23,0.33,0.4,0.45})-LOOKUP(J729,{0,1950001,3300001,6950001,9000001,18000001,40000001},{0,97500,427500,636000,1536000,2796000,4796000}))*1.021,-2))</f>
        <v/>
      </c>
      <c r="N729" s="21">
        <f>IF(K729&lt;=0,0,ROUNDDOWN((K729*LOOKUP(K729,{0,1950001,3300001,6950001,9000001,18000001,40000001},{0.05,0.1,0.2,0.23,0.33,0.4,0.45})-LOOKUP(K729,{0,1950001,3300001,6950001,9000001,18000001,40000001},{0,97500,427500,636000,1536000,2796000,4796000}))*1.021,-2))</f>
        <v/>
      </c>
      <c r="O729" s="21">
        <f>IF(L729&lt;=0,0,ROUNDDOWN((L729*LOOKUP(L729,{0,1950001,3300001,6950001,9000001,18000001,40000001},{0.05,0.1,0.2,0.23,0.33,0.4,0.45})-LOOKUP(L729,{0,1950001,3300001,6950001,9000001,18000001,40000001},{0,97500,427500,636000,1536000,2796000,4796000}))*1.021,-2))</f>
        <v/>
      </c>
      <c r="P729" s="21">
        <f>MAX(0,ROUNDDOWN(F729-E729-430000,-3))</f>
        <v/>
      </c>
      <c r="Q729" s="21">
        <f>MAX(0,ROUNDDOWN(F729-E729-430000-H729,-3))</f>
        <v/>
      </c>
      <c r="R729" s="21">
        <f>IF(F729&lt;=450000,0,MAX(0,P729*0.06-MIN(50000,P729)*0.03))</f>
        <v/>
      </c>
      <c r="S729" s="21">
        <f>IF(F729&lt;=450000,0,MAX(0,P729*0.04-MIN(50000,P729)*0.02))</f>
        <v/>
      </c>
      <c r="T729" s="21">
        <f>IF(F729&lt;=450000,0,MAX(0,Q729*0.06-MIN(50000,Q729)*0.03))</f>
        <v/>
      </c>
      <c r="U729" s="21">
        <f>IF(F729&lt;=450000,0,MAX(0,Q729*0.04-MIN(50000,Q729)*0.02))</f>
        <v/>
      </c>
      <c r="V729" s="21">
        <f>50000+MAX(0,G729-480000)</f>
        <v/>
      </c>
      <c r="W729" s="21">
        <f>P729-V729</f>
        <v/>
      </c>
      <c r="X729" s="21">
        <f>Q729-V729</f>
        <v/>
      </c>
      <c r="Y729" s="22">
        <f>IF(W729&lt;0,0.9,LOOKUP(W729,{0,1950001,3300001,6950001,9000001,18000001,40000001},{0.84895,0.7979,0.6958,0.66517,0.56307,0.4916,0.44055}))</f>
        <v/>
      </c>
      <c r="Z729" s="22">
        <f>IF(X729&lt;0,0.9,LOOKUP(X729,{0,1950001,3300001,6950001,9000001,18000001,40000001},{0.84895,0.7979,0.6958,0.66517,0.56307,0.4916,0.44055}))</f>
        <v/>
      </c>
      <c r="AA729" s="22">
        <f>IF(W729&lt;0,0,CHOOSE(MATCH(W729,{0,1950001,3300001,6950001,9000001},1),5.105/84.895,10.21/79.79,20.42/69.58,23.483/66.517,33.693/56.307))</f>
        <v/>
      </c>
      <c r="AB729" s="21">
        <f>IF(C729&lt;=2000,0,(MIN(C729,ROUNDDOWN(F729*0.3,0))-2000)*0.1)</f>
        <v/>
      </c>
      <c r="AC729" s="21">
        <f>IF(C729&lt;=2000,0,MIN((C729-2000)*Y729,(R729+S729)*0.2))</f>
        <v/>
      </c>
      <c r="AD729" s="21">
        <f>IF(C729&lt;=2000,0,MIN((C729-2000)*Z729,(T729+U729)*0.2))</f>
        <v/>
      </c>
      <c r="AE729" s="21">
        <f>AC729*AA729</f>
        <v/>
      </c>
      <c r="AF729" s="21">
        <f>ROUNDDOWN(R729,-2)+ROUNDDOWN(S729,-2)</f>
        <v/>
      </c>
      <c r="AG729" s="21">
        <f>ROUNDDOWN(MAX(0,R729-(AB729+AC729+AE729)*0.6),-2)+ROUNDDOWN(MAX(0,S729-(AB729+AC729+AE729)*0.4),-2)</f>
        <v/>
      </c>
      <c r="AH729" s="21">
        <f>ROUNDDOWN(MAX(0,T729-(AB729+AD729)*0.6),-2)+ROUNDDOWN(MAX(0,U729-(AB729+AD729)*0.4),-2)</f>
        <v/>
      </c>
      <c r="AI729" s="21">
        <f>ROUNDDOWN(T729,-2)+ROUNDDOWN(U729,-2)</f>
        <v/>
      </c>
      <c r="AJ729" s="21">
        <f>M729+AF729</f>
        <v/>
      </c>
      <c r="AK729" s="21">
        <f>M729+AG729</f>
        <v/>
      </c>
      <c r="AL729" s="21">
        <f>N729+AH729</f>
        <v/>
      </c>
      <c r="AM729" s="21">
        <f>O729+AI729</f>
        <v/>
      </c>
      <c r="AN729" s="21">
        <f>N729+AI729</f>
        <v/>
      </c>
      <c r="AO729" s="21">
        <f>ROUNDDOWN((R729+S729)*0.2/Y729+2000,0)</f>
        <v/>
      </c>
      <c r="AP729" s="21">
        <f>ROUNDDOWN((T729+U729)*0.2/Z729+2000,0)</f>
        <v/>
      </c>
      <c r="AQ729" s="21">
        <f>AL729-AK729</f>
        <v/>
      </c>
      <c r="AR729" s="21">
        <f>AM729-AK729</f>
        <v/>
      </c>
      <c r="AS729" s="21">
        <f>AM729-AL729</f>
        <v/>
      </c>
      <c r="AT729" s="21">
        <f>AK729+C729-AJ729</f>
        <v/>
      </c>
      <c r="AU729" s="21">
        <f>AL729+C729-AM729</f>
        <v/>
      </c>
      <c r="AV729" s="21">
        <f>AN729+C729-AM729</f>
        <v/>
      </c>
    </row>
    <row r="730">
      <c r="A730" t="inlineStr">
        <is>
          <t>医療費の境目</t>
        </is>
      </c>
      <c r="B730" s="21">
        <f>'3_医療費の境目'!$B$3</f>
        <v/>
      </c>
      <c r="C730" s="21">
        <f>IF('3_医療費の境目'!$B$4="",AO730,'3_医療費の境目'!$B$4)</f>
        <v/>
      </c>
      <c r="D730" s="21">
        <f>'3_医療費の境目'!D730</f>
        <v/>
      </c>
      <c r="E730" s="21">
        <f>ROUND(MIN(B730/12,650000)*12*0.0915+MIN(B730/12,1390000)*12*(0.0504+0)+B730*0.005,0)</f>
        <v/>
      </c>
      <c r="F730" s="21">
        <f>IF(B730&lt;741000,0,IF(B730&lt;2191000,B730-740000,IF(B730&lt;2193000,1451000,IF(B730&lt;2196000,1453000,IF(B730&lt;2200000,1456000,IF(B730&lt;3600000,ROUND(ROUNDDOWN(B730/4,-3)*2.8,0)-80000,IF(B730&lt;6600000,ROUND(ROUNDDOWN(B730/4,-3)*3.2,0)-440000,IF(B730&lt;8500000,ROUNDDOWN(B730*0.9,0)-1100000,B730-1950000))))))))</f>
        <v/>
      </c>
      <c r="G730" s="21">
        <f>IF(F730&gt;23500000,NA(),IF(F730&lt;=4890000,1040000,IF(F730&lt;=6550000,670000,620000)))</f>
        <v/>
      </c>
      <c r="H730" s="21">
        <f>IF(D730&lt;=0,0,MAX(0,MIN(2000000,D730-MIN(100000,ROUNDDOWN(F730*0.05,0)))))</f>
        <v/>
      </c>
      <c r="I730" s="21">
        <f>IF(C730&lt;=2000,0,MIN(C730,ROUNDDOWN(F730*0.4,0))-2000)</f>
        <v/>
      </c>
      <c r="J730" s="21">
        <f>MAX(0,ROUNDDOWN(F730-E730-G730,-3))</f>
        <v/>
      </c>
      <c r="K730" s="21">
        <f>MAX(0,ROUNDDOWN(F730-E730-G730-H730-I730,-3))</f>
        <v/>
      </c>
      <c r="L730" s="21">
        <f>MAX(0,ROUNDDOWN(F730-E730-G730-H730,-3))</f>
        <v/>
      </c>
      <c r="M730" s="21">
        <f>IF(J730&lt;=0,0,ROUNDDOWN((J730*LOOKUP(J730,{0,1950001,3300001,6950001,9000001,18000001,40000001},{0.05,0.1,0.2,0.23,0.33,0.4,0.45})-LOOKUP(J730,{0,1950001,3300001,6950001,9000001,18000001,40000001},{0,97500,427500,636000,1536000,2796000,4796000}))*1.021,-2))</f>
        <v/>
      </c>
      <c r="N730" s="21">
        <f>IF(K730&lt;=0,0,ROUNDDOWN((K730*LOOKUP(K730,{0,1950001,3300001,6950001,9000001,18000001,40000001},{0.05,0.1,0.2,0.23,0.33,0.4,0.45})-LOOKUP(K730,{0,1950001,3300001,6950001,9000001,18000001,40000001},{0,97500,427500,636000,1536000,2796000,4796000}))*1.021,-2))</f>
        <v/>
      </c>
      <c r="O730" s="21">
        <f>IF(L730&lt;=0,0,ROUNDDOWN((L730*LOOKUP(L730,{0,1950001,3300001,6950001,9000001,18000001,40000001},{0.05,0.1,0.2,0.23,0.33,0.4,0.45})-LOOKUP(L730,{0,1950001,3300001,6950001,9000001,18000001,40000001},{0,97500,427500,636000,1536000,2796000,4796000}))*1.021,-2))</f>
        <v/>
      </c>
      <c r="P730" s="21">
        <f>MAX(0,ROUNDDOWN(F730-E730-430000,-3))</f>
        <v/>
      </c>
      <c r="Q730" s="21">
        <f>MAX(0,ROUNDDOWN(F730-E730-430000-H730,-3))</f>
        <v/>
      </c>
      <c r="R730" s="21">
        <f>IF(F730&lt;=450000,0,MAX(0,P730*0.06-MIN(50000,P730)*0.03))</f>
        <v/>
      </c>
      <c r="S730" s="21">
        <f>IF(F730&lt;=450000,0,MAX(0,P730*0.04-MIN(50000,P730)*0.02))</f>
        <v/>
      </c>
      <c r="T730" s="21">
        <f>IF(F730&lt;=450000,0,MAX(0,Q730*0.06-MIN(50000,Q730)*0.03))</f>
        <v/>
      </c>
      <c r="U730" s="21">
        <f>IF(F730&lt;=450000,0,MAX(0,Q730*0.04-MIN(50000,Q730)*0.02))</f>
        <v/>
      </c>
      <c r="V730" s="21">
        <f>50000+MAX(0,G730-480000)</f>
        <v/>
      </c>
      <c r="W730" s="21">
        <f>P730-V730</f>
        <v/>
      </c>
      <c r="X730" s="21">
        <f>Q730-V730</f>
        <v/>
      </c>
      <c r="Y730" s="22">
        <f>IF(W730&lt;0,0.9,LOOKUP(W730,{0,1950001,3300001,6950001,9000001,18000001,40000001},{0.84895,0.7979,0.6958,0.66517,0.56307,0.4916,0.44055}))</f>
        <v/>
      </c>
      <c r="Z730" s="22">
        <f>IF(X730&lt;0,0.9,LOOKUP(X730,{0,1950001,3300001,6950001,9000001,18000001,40000001},{0.84895,0.7979,0.6958,0.66517,0.56307,0.4916,0.44055}))</f>
        <v/>
      </c>
      <c r="AA730" s="22">
        <f>IF(W730&lt;0,0,CHOOSE(MATCH(W730,{0,1950001,3300001,6950001,9000001},1),5.105/84.895,10.21/79.79,20.42/69.58,23.483/66.517,33.693/56.307))</f>
        <v/>
      </c>
      <c r="AB730" s="21">
        <f>IF(C730&lt;=2000,0,(MIN(C730,ROUNDDOWN(F730*0.3,0))-2000)*0.1)</f>
        <v/>
      </c>
      <c r="AC730" s="21">
        <f>IF(C730&lt;=2000,0,MIN((C730-2000)*Y730,(R730+S730)*0.2))</f>
        <v/>
      </c>
      <c r="AD730" s="21">
        <f>IF(C730&lt;=2000,0,MIN((C730-2000)*Z730,(T730+U730)*0.2))</f>
        <v/>
      </c>
      <c r="AE730" s="21">
        <f>AC730*AA730</f>
        <v/>
      </c>
      <c r="AF730" s="21">
        <f>ROUNDDOWN(R730,-2)+ROUNDDOWN(S730,-2)</f>
        <v/>
      </c>
      <c r="AG730" s="21">
        <f>ROUNDDOWN(MAX(0,R730-(AB730+AC730+AE730)*0.6),-2)+ROUNDDOWN(MAX(0,S730-(AB730+AC730+AE730)*0.4),-2)</f>
        <v/>
      </c>
      <c r="AH730" s="21">
        <f>ROUNDDOWN(MAX(0,T730-(AB730+AD730)*0.6),-2)+ROUNDDOWN(MAX(0,U730-(AB730+AD730)*0.4),-2)</f>
        <v/>
      </c>
      <c r="AI730" s="21">
        <f>ROUNDDOWN(T730,-2)+ROUNDDOWN(U730,-2)</f>
        <v/>
      </c>
      <c r="AJ730" s="21">
        <f>M730+AF730</f>
        <v/>
      </c>
      <c r="AK730" s="21">
        <f>M730+AG730</f>
        <v/>
      </c>
      <c r="AL730" s="21">
        <f>N730+AH730</f>
        <v/>
      </c>
      <c r="AM730" s="21">
        <f>O730+AI730</f>
        <v/>
      </c>
      <c r="AN730" s="21">
        <f>N730+AI730</f>
        <v/>
      </c>
      <c r="AO730" s="21">
        <f>ROUNDDOWN((R730+S730)*0.2/Y730+2000,0)</f>
        <v/>
      </c>
      <c r="AP730" s="21">
        <f>ROUNDDOWN((T730+U730)*0.2/Z730+2000,0)</f>
        <v/>
      </c>
      <c r="AQ730" s="21">
        <f>AL730-AK730</f>
        <v/>
      </c>
      <c r="AR730" s="21">
        <f>AM730-AK730</f>
        <v/>
      </c>
      <c r="AS730" s="21">
        <f>AM730-AL730</f>
        <v/>
      </c>
      <c r="AT730" s="21">
        <f>AK730+C730-AJ730</f>
        <v/>
      </c>
      <c r="AU730" s="21">
        <f>AL730+C730-AM730</f>
        <v/>
      </c>
      <c r="AV730" s="21">
        <f>AN730+C730-AM730</f>
        <v/>
      </c>
    </row>
    <row r="731">
      <c r="A731" t="inlineStr">
        <is>
          <t>医療費の境目</t>
        </is>
      </c>
      <c r="B731" s="21">
        <f>'3_医療費の境目'!$B$3</f>
        <v/>
      </c>
      <c r="C731" s="21">
        <f>IF('3_医療費の境目'!$B$4="",AO731,'3_医療費の境目'!$B$4)</f>
        <v/>
      </c>
      <c r="D731" s="21">
        <f>'3_医療費の境目'!D731</f>
        <v/>
      </c>
      <c r="E731" s="21">
        <f>ROUND(MIN(B731/12,650000)*12*0.0915+MIN(B731/12,1390000)*12*(0.0504+0)+B731*0.005,0)</f>
        <v/>
      </c>
      <c r="F731" s="21">
        <f>IF(B731&lt;741000,0,IF(B731&lt;2191000,B731-740000,IF(B731&lt;2193000,1451000,IF(B731&lt;2196000,1453000,IF(B731&lt;2200000,1456000,IF(B731&lt;3600000,ROUND(ROUNDDOWN(B731/4,-3)*2.8,0)-80000,IF(B731&lt;6600000,ROUND(ROUNDDOWN(B731/4,-3)*3.2,0)-440000,IF(B731&lt;8500000,ROUNDDOWN(B731*0.9,0)-1100000,B731-1950000))))))))</f>
        <v/>
      </c>
      <c r="G731" s="21">
        <f>IF(F731&gt;23500000,NA(),IF(F731&lt;=4890000,1040000,IF(F731&lt;=6550000,670000,620000)))</f>
        <v/>
      </c>
      <c r="H731" s="21">
        <f>IF(D731&lt;=0,0,MAX(0,MIN(2000000,D731-MIN(100000,ROUNDDOWN(F731*0.05,0)))))</f>
        <v/>
      </c>
      <c r="I731" s="21">
        <f>IF(C731&lt;=2000,0,MIN(C731,ROUNDDOWN(F731*0.4,0))-2000)</f>
        <v/>
      </c>
      <c r="J731" s="21">
        <f>MAX(0,ROUNDDOWN(F731-E731-G731,-3))</f>
        <v/>
      </c>
      <c r="K731" s="21">
        <f>MAX(0,ROUNDDOWN(F731-E731-G731-H731-I731,-3))</f>
        <v/>
      </c>
      <c r="L731" s="21">
        <f>MAX(0,ROUNDDOWN(F731-E731-G731-H731,-3))</f>
        <v/>
      </c>
      <c r="M731" s="21">
        <f>IF(J731&lt;=0,0,ROUNDDOWN((J731*LOOKUP(J731,{0,1950001,3300001,6950001,9000001,18000001,40000001},{0.05,0.1,0.2,0.23,0.33,0.4,0.45})-LOOKUP(J731,{0,1950001,3300001,6950001,9000001,18000001,40000001},{0,97500,427500,636000,1536000,2796000,4796000}))*1.021,-2))</f>
        <v/>
      </c>
      <c r="N731" s="21">
        <f>IF(K731&lt;=0,0,ROUNDDOWN((K731*LOOKUP(K731,{0,1950001,3300001,6950001,9000001,18000001,40000001},{0.05,0.1,0.2,0.23,0.33,0.4,0.45})-LOOKUP(K731,{0,1950001,3300001,6950001,9000001,18000001,40000001},{0,97500,427500,636000,1536000,2796000,4796000}))*1.021,-2))</f>
        <v/>
      </c>
      <c r="O731" s="21">
        <f>IF(L731&lt;=0,0,ROUNDDOWN((L731*LOOKUP(L731,{0,1950001,3300001,6950001,9000001,18000001,40000001},{0.05,0.1,0.2,0.23,0.33,0.4,0.45})-LOOKUP(L731,{0,1950001,3300001,6950001,9000001,18000001,40000001},{0,97500,427500,636000,1536000,2796000,4796000}))*1.021,-2))</f>
        <v/>
      </c>
      <c r="P731" s="21">
        <f>MAX(0,ROUNDDOWN(F731-E731-430000,-3))</f>
        <v/>
      </c>
      <c r="Q731" s="21">
        <f>MAX(0,ROUNDDOWN(F731-E731-430000-H731,-3))</f>
        <v/>
      </c>
      <c r="R731" s="21">
        <f>IF(F731&lt;=450000,0,MAX(0,P731*0.06-MIN(50000,P731)*0.03))</f>
        <v/>
      </c>
      <c r="S731" s="21">
        <f>IF(F731&lt;=450000,0,MAX(0,P731*0.04-MIN(50000,P731)*0.02))</f>
        <v/>
      </c>
      <c r="T731" s="21">
        <f>IF(F731&lt;=450000,0,MAX(0,Q731*0.06-MIN(50000,Q731)*0.03))</f>
        <v/>
      </c>
      <c r="U731" s="21">
        <f>IF(F731&lt;=450000,0,MAX(0,Q731*0.04-MIN(50000,Q731)*0.02))</f>
        <v/>
      </c>
      <c r="V731" s="21">
        <f>50000+MAX(0,G731-480000)</f>
        <v/>
      </c>
      <c r="W731" s="21">
        <f>P731-V731</f>
        <v/>
      </c>
      <c r="X731" s="21">
        <f>Q731-V731</f>
        <v/>
      </c>
      <c r="Y731" s="22">
        <f>IF(W731&lt;0,0.9,LOOKUP(W731,{0,1950001,3300001,6950001,9000001,18000001,40000001},{0.84895,0.7979,0.6958,0.66517,0.56307,0.4916,0.44055}))</f>
        <v/>
      </c>
      <c r="Z731" s="22">
        <f>IF(X731&lt;0,0.9,LOOKUP(X731,{0,1950001,3300001,6950001,9000001,18000001,40000001},{0.84895,0.7979,0.6958,0.66517,0.56307,0.4916,0.44055}))</f>
        <v/>
      </c>
      <c r="AA731" s="22">
        <f>IF(W731&lt;0,0,CHOOSE(MATCH(W731,{0,1950001,3300001,6950001,9000001},1),5.105/84.895,10.21/79.79,20.42/69.58,23.483/66.517,33.693/56.307))</f>
        <v/>
      </c>
      <c r="AB731" s="21">
        <f>IF(C731&lt;=2000,0,(MIN(C731,ROUNDDOWN(F731*0.3,0))-2000)*0.1)</f>
        <v/>
      </c>
      <c r="AC731" s="21">
        <f>IF(C731&lt;=2000,0,MIN((C731-2000)*Y731,(R731+S731)*0.2))</f>
        <v/>
      </c>
      <c r="AD731" s="21">
        <f>IF(C731&lt;=2000,0,MIN((C731-2000)*Z731,(T731+U731)*0.2))</f>
        <v/>
      </c>
      <c r="AE731" s="21">
        <f>AC731*AA731</f>
        <v/>
      </c>
      <c r="AF731" s="21">
        <f>ROUNDDOWN(R731,-2)+ROUNDDOWN(S731,-2)</f>
        <v/>
      </c>
      <c r="AG731" s="21">
        <f>ROUNDDOWN(MAX(0,R731-(AB731+AC731+AE731)*0.6),-2)+ROUNDDOWN(MAX(0,S731-(AB731+AC731+AE731)*0.4),-2)</f>
        <v/>
      </c>
      <c r="AH731" s="21">
        <f>ROUNDDOWN(MAX(0,T731-(AB731+AD731)*0.6),-2)+ROUNDDOWN(MAX(0,U731-(AB731+AD731)*0.4),-2)</f>
        <v/>
      </c>
      <c r="AI731" s="21">
        <f>ROUNDDOWN(T731,-2)+ROUNDDOWN(U731,-2)</f>
        <v/>
      </c>
      <c r="AJ731" s="21">
        <f>M731+AF731</f>
        <v/>
      </c>
      <c r="AK731" s="21">
        <f>M731+AG731</f>
        <v/>
      </c>
      <c r="AL731" s="21">
        <f>N731+AH731</f>
        <v/>
      </c>
      <c r="AM731" s="21">
        <f>O731+AI731</f>
        <v/>
      </c>
      <c r="AN731" s="21">
        <f>N731+AI731</f>
        <v/>
      </c>
      <c r="AO731" s="21">
        <f>ROUNDDOWN((R731+S731)*0.2/Y731+2000,0)</f>
        <v/>
      </c>
      <c r="AP731" s="21">
        <f>ROUNDDOWN((T731+U731)*0.2/Z731+2000,0)</f>
        <v/>
      </c>
      <c r="AQ731" s="21">
        <f>AL731-AK731</f>
        <v/>
      </c>
      <c r="AR731" s="21">
        <f>AM731-AK731</f>
        <v/>
      </c>
      <c r="AS731" s="21">
        <f>AM731-AL731</f>
        <v/>
      </c>
      <c r="AT731" s="21">
        <f>AK731+C731-AJ731</f>
        <v/>
      </c>
      <c r="AU731" s="21">
        <f>AL731+C731-AM731</f>
        <v/>
      </c>
      <c r="AV731" s="21">
        <f>AN731+C731-AM731</f>
        <v/>
      </c>
    </row>
    <row r="732">
      <c r="A732" t="inlineStr">
        <is>
          <t>医療費の境目</t>
        </is>
      </c>
      <c r="B732" s="21">
        <f>'3_医療費の境目'!$B$3</f>
        <v/>
      </c>
      <c r="C732" s="21">
        <f>IF('3_医療費の境目'!$B$4="",AO732,'3_医療費の境目'!$B$4)</f>
        <v/>
      </c>
      <c r="D732" s="21">
        <f>'3_医療費の境目'!D732</f>
        <v/>
      </c>
      <c r="E732" s="21">
        <f>ROUND(MIN(B732/12,650000)*12*0.0915+MIN(B732/12,1390000)*12*(0.0504+0)+B732*0.005,0)</f>
        <v/>
      </c>
      <c r="F732" s="21">
        <f>IF(B732&lt;741000,0,IF(B732&lt;2191000,B732-740000,IF(B732&lt;2193000,1451000,IF(B732&lt;2196000,1453000,IF(B732&lt;2200000,1456000,IF(B732&lt;3600000,ROUND(ROUNDDOWN(B732/4,-3)*2.8,0)-80000,IF(B732&lt;6600000,ROUND(ROUNDDOWN(B732/4,-3)*3.2,0)-440000,IF(B732&lt;8500000,ROUNDDOWN(B732*0.9,0)-1100000,B732-1950000))))))))</f>
        <v/>
      </c>
      <c r="G732" s="21">
        <f>IF(F732&gt;23500000,NA(),IF(F732&lt;=4890000,1040000,IF(F732&lt;=6550000,670000,620000)))</f>
        <v/>
      </c>
      <c r="H732" s="21">
        <f>IF(D732&lt;=0,0,MAX(0,MIN(2000000,D732-MIN(100000,ROUNDDOWN(F732*0.05,0)))))</f>
        <v/>
      </c>
      <c r="I732" s="21">
        <f>IF(C732&lt;=2000,0,MIN(C732,ROUNDDOWN(F732*0.4,0))-2000)</f>
        <v/>
      </c>
      <c r="J732" s="21">
        <f>MAX(0,ROUNDDOWN(F732-E732-G732,-3))</f>
        <v/>
      </c>
      <c r="K732" s="21">
        <f>MAX(0,ROUNDDOWN(F732-E732-G732-H732-I732,-3))</f>
        <v/>
      </c>
      <c r="L732" s="21">
        <f>MAX(0,ROUNDDOWN(F732-E732-G732-H732,-3))</f>
        <v/>
      </c>
      <c r="M732" s="21">
        <f>IF(J732&lt;=0,0,ROUNDDOWN((J732*LOOKUP(J732,{0,1950001,3300001,6950001,9000001,18000001,40000001},{0.05,0.1,0.2,0.23,0.33,0.4,0.45})-LOOKUP(J732,{0,1950001,3300001,6950001,9000001,18000001,40000001},{0,97500,427500,636000,1536000,2796000,4796000}))*1.021,-2))</f>
        <v/>
      </c>
      <c r="N732" s="21">
        <f>IF(K732&lt;=0,0,ROUNDDOWN((K732*LOOKUP(K732,{0,1950001,3300001,6950001,9000001,18000001,40000001},{0.05,0.1,0.2,0.23,0.33,0.4,0.45})-LOOKUP(K732,{0,1950001,3300001,6950001,9000001,18000001,40000001},{0,97500,427500,636000,1536000,2796000,4796000}))*1.021,-2))</f>
        <v/>
      </c>
      <c r="O732" s="21">
        <f>IF(L732&lt;=0,0,ROUNDDOWN((L732*LOOKUP(L732,{0,1950001,3300001,6950001,9000001,18000001,40000001},{0.05,0.1,0.2,0.23,0.33,0.4,0.45})-LOOKUP(L732,{0,1950001,3300001,6950001,9000001,18000001,40000001},{0,97500,427500,636000,1536000,2796000,4796000}))*1.021,-2))</f>
        <v/>
      </c>
      <c r="P732" s="21">
        <f>MAX(0,ROUNDDOWN(F732-E732-430000,-3))</f>
        <v/>
      </c>
      <c r="Q732" s="21">
        <f>MAX(0,ROUNDDOWN(F732-E732-430000-H732,-3))</f>
        <v/>
      </c>
      <c r="R732" s="21">
        <f>IF(F732&lt;=450000,0,MAX(0,P732*0.06-MIN(50000,P732)*0.03))</f>
        <v/>
      </c>
      <c r="S732" s="21">
        <f>IF(F732&lt;=450000,0,MAX(0,P732*0.04-MIN(50000,P732)*0.02))</f>
        <v/>
      </c>
      <c r="T732" s="21">
        <f>IF(F732&lt;=450000,0,MAX(0,Q732*0.06-MIN(50000,Q732)*0.03))</f>
        <v/>
      </c>
      <c r="U732" s="21">
        <f>IF(F732&lt;=450000,0,MAX(0,Q732*0.04-MIN(50000,Q732)*0.02))</f>
        <v/>
      </c>
      <c r="V732" s="21">
        <f>50000+MAX(0,G732-480000)</f>
        <v/>
      </c>
      <c r="W732" s="21">
        <f>P732-V732</f>
        <v/>
      </c>
      <c r="X732" s="21">
        <f>Q732-V732</f>
        <v/>
      </c>
      <c r="Y732" s="22">
        <f>IF(W732&lt;0,0.9,LOOKUP(W732,{0,1950001,3300001,6950001,9000001,18000001,40000001},{0.84895,0.7979,0.6958,0.66517,0.56307,0.4916,0.44055}))</f>
        <v/>
      </c>
      <c r="Z732" s="22">
        <f>IF(X732&lt;0,0.9,LOOKUP(X732,{0,1950001,3300001,6950001,9000001,18000001,40000001},{0.84895,0.7979,0.6958,0.66517,0.56307,0.4916,0.44055}))</f>
        <v/>
      </c>
      <c r="AA732" s="22">
        <f>IF(W732&lt;0,0,CHOOSE(MATCH(W732,{0,1950001,3300001,6950001,9000001},1),5.105/84.895,10.21/79.79,20.42/69.58,23.483/66.517,33.693/56.307))</f>
        <v/>
      </c>
      <c r="AB732" s="21">
        <f>IF(C732&lt;=2000,0,(MIN(C732,ROUNDDOWN(F732*0.3,0))-2000)*0.1)</f>
        <v/>
      </c>
      <c r="AC732" s="21">
        <f>IF(C732&lt;=2000,0,MIN((C732-2000)*Y732,(R732+S732)*0.2))</f>
        <v/>
      </c>
      <c r="AD732" s="21">
        <f>IF(C732&lt;=2000,0,MIN((C732-2000)*Z732,(T732+U732)*0.2))</f>
        <v/>
      </c>
      <c r="AE732" s="21">
        <f>AC732*AA732</f>
        <v/>
      </c>
      <c r="AF732" s="21">
        <f>ROUNDDOWN(R732,-2)+ROUNDDOWN(S732,-2)</f>
        <v/>
      </c>
      <c r="AG732" s="21">
        <f>ROUNDDOWN(MAX(0,R732-(AB732+AC732+AE732)*0.6),-2)+ROUNDDOWN(MAX(0,S732-(AB732+AC732+AE732)*0.4),-2)</f>
        <v/>
      </c>
      <c r="AH732" s="21">
        <f>ROUNDDOWN(MAX(0,T732-(AB732+AD732)*0.6),-2)+ROUNDDOWN(MAX(0,U732-(AB732+AD732)*0.4),-2)</f>
        <v/>
      </c>
      <c r="AI732" s="21">
        <f>ROUNDDOWN(T732,-2)+ROUNDDOWN(U732,-2)</f>
        <v/>
      </c>
      <c r="AJ732" s="21">
        <f>M732+AF732</f>
        <v/>
      </c>
      <c r="AK732" s="21">
        <f>M732+AG732</f>
        <v/>
      </c>
      <c r="AL732" s="21">
        <f>N732+AH732</f>
        <v/>
      </c>
      <c r="AM732" s="21">
        <f>O732+AI732</f>
        <v/>
      </c>
      <c r="AN732" s="21">
        <f>N732+AI732</f>
        <v/>
      </c>
      <c r="AO732" s="21">
        <f>ROUNDDOWN((R732+S732)*0.2/Y732+2000,0)</f>
        <v/>
      </c>
      <c r="AP732" s="21">
        <f>ROUNDDOWN((T732+U732)*0.2/Z732+2000,0)</f>
        <v/>
      </c>
      <c r="AQ732" s="21">
        <f>AL732-AK732</f>
        <v/>
      </c>
      <c r="AR732" s="21">
        <f>AM732-AK732</f>
        <v/>
      </c>
      <c r="AS732" s="21">
        <f>AM732-AL732</f>
        <v/>
      </c>
      <c r="AT732" s="21">
        <f>AK732+C732-AJ732</f>
        <v/>
      </c>
      <c r="AU732" s="21">
        <f>AL732+C732-AM732</f>
        <v/>
      </c>
      <c r="AV732" s="21">
        <f>AN732+C732-AM732</f>
        <v/>
      </c>
    </row>
    <row r="733">
      <c r="A733" t="inlineStr">
        <is>
          <t>医療費の境目</t>
        </is>
      </c>
      <c r="B733" s="21">
        <f>'3_医療費の境目'!$B$3</f>
        <v/>
      </c>
      <c r="C733" s="21">
        <f>IF('3_医療費の境目'!$B$4="",AO733,'3_医療費の境目'!$B$4)</f>
        <v/>
      </c>
      <c r="D733" s="21">
        <f>'3_医療費の境目'!D733</f>
        <v/>
      </c>
      <c r="E733" s="21">
        <f>ROUND(MIN(B733/12,650000)*12*0.0915+MIN(B733/12,1390000)*12*(0.0504+0)+B733*0.005,0)</f>
        <v/>
      </c>
      <c r="F733" s="21">
        <f>IF(B733&lt;741000,0,IF(B733&lt;2191000,B733-740000,IF(B733&lt;2193000,1451000,IF(B733&lt;2196000,1453000,IF(B733&lt;2200000,1456000,IF(B733&lt;3600000,ROUND(ROUNDDOWN(B733/4,-3)*2.8,0)-80000,IF(B733&lt;6600000,ROUND(ROUNDDOWN(B733/4,-3)*3.2,0)-440000,IF(B733&lt;8500000,ROUNDDOWN(B733*0.9,0)-1100000,B733-1950000))))))))</f>
        <v/>
      </c>
      <c r="G733" s="21">
        <f>IF(F733&gt;23500000,NA(),IF(F733&lt;=4890000,1040000,IF(F733&lt;=6550000,670000,620000)))</f>
        <v/>
      </c>
      <c r="H733" s="21">
        <f>IF(D733&lt;=0,0,MAX(0,MIN(2000000,D733-MIN(100000,ROUNDDOWN(F733*0.05,0)))))</f>
        <v/>
      </c>
      <c r="I733" s="21">
        <f>IF(C733&lt;=2000,0,MIN(C733,ROUNDDOWN(F733*0.4,0))-2000)</f>
        <v/>
      </c>
      <c r="J733" s="21">
        <f>MAX(0,ROUNDDOWN(F733-E733-G733,-3))</f>
        <v/>
      </c>
      <c r="K733" s="21">
        <f>MAX(0,ROUNDDOWN(F733-E733-G733-H733-I733,-3))</f>
        <v/>
      </c>
      <c r="L733" s="21">
        <f>MAX(0,ROUNDDOWN(F733-E733-G733-H733,-3))</f>
        <v/>
      </c>
      <c r="M733" s="21">
        <f>IF(J733&lt;=0,0,ROUNDDOWN((J733*LOOKUP(J733,{0,1950001,3300001,6950001,9000001,18000001,40000001},{0.05,0.1,0.2,0.23,0.33,0.4,0.45})-LOOKUP(J733,{0,1950001,3300001,6950001,9000001,18000001,40000001},{0,97500,427500,636000,1536000,2796000,4796000}))*1.021,-2))</f>
        <v/>
      </c>
      <c r="N733" s="21">
        <f>IF(K733&lt;=0,0,ROUNDDOWN((K733*LOOKUP(K733,{0,1950001,3300001,6950001,9000001,18000001,40000001},{0.05,0.1,0.2,0.23,0.33,0.4,0.45})-LOOKUP(K733,{0,1950001,3300001,6950001,9000001,18000001,40000001},{0,97500,427500,636000,1536000,2796000,4796000}))*1.021,-2))</f>
        <v/>
      </c>
      <c r="O733" s="21">
        <f>IF(L733&lt;=0,0,ROUNDDOWN((L733*LOOKUP(L733,{0,1950001,3300001,6950001,9000001,18000001,40000001},{0.05,0.1,0.2,0.23,0.33,0.4,0.45})-LOOKUP(L733,{0,1950001,3300001,6950001,9000001,18000001,40000001},{0,97500,427500,636000,1536000,2796000,4796000}))*1.021,-2))</f>
        <v/>
      </c>
      <c r="P733" s="21">
        <f>MAX(0,ROUNDDOWN(F733-E733-430000,-3))</f>
        <v/>
      </c>
      <c r="Q733" s="21">
        <f>MAX(0,ROUNDDOWN(F733-E733-430000-H733,-3))</f>
        <v/>
      </c>
      <c r="R733" s="21">
        <f>IF(F733&lt;=450000,0,MAX(0,P733*0.06-MIN(50000,P733)*0.03))</f>
        <v/>
      </c>
      <c r="S733" s="21">
        <f>IF(F733&lt;=450000,0,MAX(0,P733*0.04-MIN(50000,P733)*0.02))</f>
        <v/>
      </c>
      <c r="T733" s="21">
        <f>IF(F733&lt;=450000,0,MAX(0,Q733*0.06-MIN(50000,Q733)*0.03))</f>
        <v/>
      </c>
      <c r="U733" s="21">
        <f>IF(F733&lt;=450000,0,MAX(0,Q733*0.04-MIN(50000,Q733)*0.02))</f>
        <v/>
      </c>
      <c r="V733" s="21">
        <f>50000+MAX(0,G733-480000)</f>
        <v/>
      </c>
      <c r="W733" s="21">
        <f>P733-V733</f>
        <v/>
      </c>
      <c r="X733" s="21">
        <f>Q733-V733</f>
        <v/>
      </c>
      <c r="Y733" s="22">
        <f>IF(W733&lt;0,0.9,LOOKUP(W733,{0,1950001,3300001,6950001,9000001,18000001,40000001},{0.84895,0.7979,0.6958,0.66517,0.56307,0.4916,0.44055}))</f>
        <v/>
      </c>
      <c r="Z733" s="22">
        <f>IF(X733&lt;0,0.9,LOOKUP(X733,{0,1950001,3300001,6950001,9000001,18000001,40000001},{0.84895,0.7979,0.6958,0.66517,0.56307,0.4916,0.44055}))</f>
        <v/>
      </c>
      <c r="AA733" s="22">
        <f>IF(W733&lt;0,0,CHOOSE(MATCH(W733,{0,1950001,3300001,6950001,9000001},1),5.105/84.895,10.21/79.79,20.42/69.58,23.483/66.517,33.693/56.307))</f>
        <v/>
      </c>
      <c r="AB733" s="21">
        <f>IF(C733&lt;=2000,0,(MIN(C733,ROUNDDOWN(F733*0.3,0))-2000)*0.1)</f>
        <v/>
      </c>
      <c r="AC733" s="21">
        <f>IF(C733&lt;=2000,0,MIN((C733-2000)*Y733,(R733+S733)*0.2))</f>
        <v/>
      </c>
      <c r="AD733" s="21">
        <f>IF(C733&lt;=2000,0,MIN((C733-2000)*Z733,(T733+U733)*0.2))</f>
        <v/>
      </c>
      <c r="AE733" s="21">
        <f>AC733*AA733</f>
        <v/>
      </c>
      <c r="AF733" s="21">
        <f>ROUNDDOWN(R733,-2)+ROUNDDOWN(S733,-2)</f>
        <v/>
      </c>
      <c r="AG733" s="21">
        <f>ROUNDDOWN(MAX(0,R733-(AB733+AC733+AE733)*0.6),-2)+ROUNDDOWN(MAX(0,S733-(AB733+AC733+AE733)*0.4),-2)</f>
        <v/>
      </c>
      <c r="AH733" s="21">
        <f>ROUNDDOWN(MAX(0,T733-(AB733+AD733)*0.6),-2)+ROUNDDOWN(MAX(0,U733-(AB733+AD733)*0.4),-2)</f>
        <v/>
      </c>
      <c r="AI733" s="21">
        <f>ROUNDDOWN(T733,-2)+ROUNDDOWN(U733,-2)</f>
        <v/>
      </c>
      <c r="AJ733" s="21">
        <f>M733+AF733</f>
        <v/>
      </c>
      <c r="AK733" s="21">
        <f>M733+AG733</f>
        <v/>
      </c>
      <c r="AL733" s="21">
        <f>N733+AH733</f>
        <v/>
      </c>
      <c r="AM733" s="21">
        <f>O733+AI733</f>
        <v/>
      </c>
      <c r="AN733" s="21">
        <f>N733+AI733</f>
        <v/>
      </c>
      <c r="AO733" s="21">
        <f>ROUNDDOWN((R733+S733)*0.2/Y733+2000,0)</f>
        <v/>
      </c>
      <c r="AP733" s="21">
        <f>ROUNDDOWN((T733+U733)*0.2/Z733+2000,0)</f>
        <v/>
      </c>
      <c r="AQ733" s="21">
        <f>AL733-AK733</f>
        <v/>
      </c>
      <c r="AR733" s="21">
        <f>AM733-AK733</f>
        <v/>
      </c>
      <c r="AS733" s="21">
        <f>AM733-AL733</f>
        <v/>
      </c>
      <c r="AT733" s="21">
        <f>AK733+C733-AJ733</f>
        <v/>
      </c>
      <c r="AU733" s="21">
        <f>AL733+C733-AM733</f>
        <v/>
      </c>
      <c r="AV733" s="21">
        <f>AN733+C733-AM733</f>
        <v/>
      </c>
    </row>
    <row r="734">
      <c r="A734" t="inlineStr">
        <is>
          <t>医療費の境目</t>
        </is>
      </c>
      <c r="B734" s="21">
        <f>'3_医療費の境目'!$B$3</f>
        <v/>
      </c>
      <c r="C734" s="21">
        <f>IF('3_医療費の境目'!$B$4="",AO734,'3_医療費の境目'!$B$4)</f>
        <v/>
      </c>
      <c r="D734" s="21">
        <f>'3_医療費の境目'!D734</f>
        <v/>
      </c>
      <c r="E734" s="21">
        <f>ROUND(MIN(B734/12,650000)*12*0.0915+MIN(B734/12,1390000)*12*(0.0504+0)+B734*0.005,0)</f>
        <v/>
      </c>
      <c r="F734" s="21">
        <f>IF(B734&lt;741000,0,IF(B734&lt;2191000,B734-740000,IF(B734&lt;2193000,1451000,IF(B734&lt;2196000,1453000,IF(B734&lt;2200000,1456000,IF(B734&lt;3600000,ROUND(ROUNDDOWN(B734/4,-3)*2.8,0)-80000,IF(B734&lt;6600000,ROUND(ROUNDDOWN(B734/4,-3)*3.2,0)-440000,IF(B734&lt;8500000,ROUNDDOWN(B734*0.9,0)-1100000,B734-1950000))))))))</f>
        <v/>
      </c>
      <c r="G734" s="21">
        <f>IF(F734&gt;23500000,NA(),IF(F734&lt;=4890000,1040000,IF(F734&lt;=6550000,670000,620000)))</f>
        <v/>
      </c>
      <c r="H734" s="21">
        <f>IF(D734&lt;=0,0,MAX(0,MIN(2000000,D734-MIN(100000,ROUNDDOWN(F734*0.05,0)))))</f>
        <v/>
      </c>
      <c r="I734" s="21">
        <f>IF(C734&lt;=2000,0,MIN(C734,ROUNDDOWN(F734*0.4,0))-2000)</f>
        <v/>
      </c>
      <c r="J734" s="21">
        <f>MAX(0,ROUNDDOWN(F734-E734-G734,-3))</f>
        <v/>
      </c>
      <c r="K734" s="21">
        <f>MAX(0,ROUNDDOWN(F734-E734-G734-H734-I734,-3))</f>
        <v/>
      </c>
      <c r="L734" s="21">
        <f>MAX(0,ROUNDDOWN(F734-E734-G734-H734,-3))</f>
        <v/>
      </c>
      <c r="M734" s="21">
        <f>IF(J734&lt;=0,0,ROUNDDOWN((J734*LOOKUP(J734,{0,1950001,3300001,6950001,9000001,18000001,40000001},{0.05,0.1,0.2,0.23,0.33,0.4,0.45})-LOOKUP(J734,{0,1950001,3300001,6950001,9000001,18000001,40000001},{0,97500,427500,636000,1536000,2796000,4796000}))*1.021,-2))</f>
        <v/>
      </c>
      <c r="N734" s="21">
        <f>IF(K734&lt;=0,0,ROUNDDOWN((K734*LOOKUP(K734,{0,1950001,3300001,6950001,9000001,18000001,40000001},{0.05,0.1,0.2,0.23,0.33,0.4,0.45})-LOOKUP(K734,{0,1950001,3300001,6950001,9000001,18000001,40000001},{0,97500,427500,636000,1536000,2796000,4796000}))*1.021,-2))</f>
        <v/>
      </c>
      <c r="O734" s="21">
        <f>IF(L734&lt;=0,0,ROUNDDOWN((L734*LOOKUP(L734,{0,1950001,3300001,6950001,9000001,18000001,40000001},{0.05,0.1,0.2,0.23,0.33,0.4,0.45})-LOOKUP(L734,{0,1950001,3300001,6950001,9000001,18000001,40000001},{0,97500,427500,636000,1536000,2796000,4796000}))*1.021,-2))</f>
        <v/>
      </c>
      <c r="P734" s="21">
        <f>MAX(0,ROUNDDOWN(F734-E734-430000,-3))</f>
        <v/>
      </c>
      <c r="Q734" s="21">
        <f>MAX(0,ROUNDDOWN(F734-E734-430000-H734,-3))</f>
        <v/>
      </c>
      <c r="R734" s="21">
        <f>IF(F734&lt;=450000,0,MAX(0,P734*0.06-MIN(50000,P734)*0.03))</f>
        <v/>
      </c>
      <c r="S734" s="21">
        <f>IF(F734&lt;=450000,0,MAX(0,P734*0.04-MIN(50000,P734)*0.02))</f>
        <v/>
      </c>
      <c r="T734" s="21">
        <f>IF(F734&lt;=450000,0,MAX(0,Q734*0.06-MIN(50000,Q734)*0.03))</f>
        <v/>
      </c>
      <c r="U734" s="21">
        <f>IF(F734&lt;=450000,0,MAX(0,Q734*0.04-MIN(50000,Q734)*0.02))</f>
        <v/>
      </c>
      <c r="V734" s="21">
        <f>50000+MAX(0,G734-480000)</f>
        <v/>
      </c>
      <c r="W734" s="21">
        <f>P734-V734</f>
        <v/>
      </c>
      <c r="X734" s="21">
        <f>Q734-V734</f>
        <v/>
      </c>
      <c r="Y734" s="22">
        <f>IF(W734&lt;0,0.9,LOOKUP(W734,{0,1950001,3300001,6950001,9000001,18000001,40000001},{0.84895,0.7979,0.6958,0.66517,0.56307,0.4916,0.44055}))</f>
        <v/>
      </c>
      <c r="Z734" s="22">
        <f>IF(X734&lt;0,0.9,LOOKUP(X734,{0,1950001,3300001,6950001,9000001,18000001,40000001},{0.84895,0.7979,0.6958,0.66517,0.56307,0.4916,0.44055}))</f>
        <v/>
      </c>
      <c r="AA734" s="22">
        <f>IF(W734&lt;0,0,CHOOSE(MATCH(W734,{0,1950001,3300001,6950001,9000001},1),5.105/84.895,10.21/79.79,20.42/69.58,23.483/66.517,33.693/56.307))</f>
        <v/>
      </c>
      <c r="AB734" s="21">
        <f>IF(C734&lt;=2000,0,(MIN(C734,ROUNDDOWN(F734*0.3,0))-2000)*0.1)</f>
        <v/>
      </c>
      <c r="AC734" s="21">
        <f>IF(C734&lt;=2000,0,MIN((C734-2000)*Y734,(R734+S734)*0.2))</f>
        <v/>
      </c>
      <c r="AD734" s="21">
        <f>IF(C734&lt;=2000,0,MIN((C734-2000)*Z734,(T734+U734)*0.2))</f>
        <v/>
      </c>
      <c r="AE734" s="21">
        <f>AC734*AA734</f>
        <v/>
      </c>
      <c r="AF734" s="21">
        <f>ROUNDDOWN(R734,-2)+ROUNDDOWN(S734,-2)</f>
        <v/>
      </c>
      <c r="AG734" s="21">
        <f>ROUNDDOWN(MAX(0,R734-(AB734+AC734+AE734)*0.6),-2)+ROUNDDOWN(MAX(0,S734-(AB734+AC734+AE734)*0.4),-2)</f>
        <v/>
      </c>
      <c r="AH734" s="21">
        <f>ROUNDDOWN(MAX(0,T734-(AB734+AD734)*0.6),-2)+ROUNDDOWN(MAX(0,U734-(AB734+AD734)*0.4),-2)</f>
        <v/>
      </c>
      <c r="AI734" s="21">
        <f>ROUNDDOWN(T734,-2)+ROUNDDOWN(U734,-2)</f>
        <v/>
      </c>
      <c r="AJ734" s="21">
        <f>M734+AF734</f>
        <v/>
      </c>
      <c r="AK734" s="21">
        <f>M734+AG734</f>
        <v/>
      </c>
      <c r="AL734" s="21">
        <f>N734+AH734</f>
        <v/>
      </c>
      <c r="AM734" s="21">
        <f>O734+AI734</f>
        <v/>
      </c>
      <c r="AN734" s="21">
        <f>N734+AI734</f>
        <v/>
      </c>
      <c r="AO734" s="21">
        <f>ROUNDDOWN((R734+S734)*0.2/Y734+2000,0)</f>
        <v/>
      </c>
      <c r="AP734" s="21">
        <f>ROUNDDOWN((T734+U734)*0.2/Z734+2000,0)</f>
        <v/>
      </c>
      <c r="AQ734" s="21">
        <f>AL734-AK734</f>
        <v/>
      </c>
      <c r="AR734" s="21">
        <f>AM734-AK734</f>
        <v/>
      </c>
      <c r="AS734" s="21">
        <f>AM734-AL734</f>
        <v/>
      </c>
      <c r="AT734" s="21">
        <f>AK734+C734-AJ734</f>
        <v/>
      </c>
      <c r="AU734" s="21">
        <f>AL734+C734-AM734</f>
        <v/>
      </c>
      <c r="AV734" s="21">
        <f>AN734+C734-AM734</f>
        <v/>
      </c>
    </row>
    <row r="735">
      <c r="A735" t="inlineStr">
        <is>
          <t>医療費の境目</t>
        </is>
      </c>
      <c r="B735" s="21">
        <f>'3_医療費の境目'!$B$3</f>
        <v/>
      </c>
      <c r="C735" s="21">
        <f>IF('3_医療費の境目'!$B$4="",AO735,'3_医療費の境目'!$B$4)</f>
        <v/>
      </c>
      <c r="D735" s="21">
        <f>'3_医療費の境目'!D735</f>
        <v/>
      </c>
      <c r="E735" s="21">
        <f>ROUND(MIN(B735/12,650000)*12*0.0915+MIN(B735/12,1390000)*12*(0.0504+0)+B735*0.005,0)</f>
        <v/>
      </c>
      <c r="F735" s="21">
        <f>IF(B735&lt;741000,0,IF(B735&lt;2191000,B735-740000,IF(B735&lt;2193000,1451000,IF(B735&lt;2196000,1453000,IF(B735&lt;2200000,1456000,IF(B735&lt;3600000,ROUND(ROUNDDOWN(B735/4,-3)*2.8,0)-80000,IF(B735&lt;6600000,ROUND(ROUNDDOWN(B735/4,-3)*3.2,0)-440000,IF(B735&lt;8500000,ROUNDDOWN(B735*0.9,0)-1100000,B735-1950000))))))))</f>
        <v/>
      </c>
      <c r="G735" s="21">
        <f>IF(F735&gt;23500000,NA(),IF(F735&lt;=4890000,1040000,IF(F735&lt;=6550000,670000,620000)))</f>
        <v/>
      </c>
      <c r="H735" s="21">
        <f>IF(D735&lt;=0,0,MAX(0,MIN(2000000,D735-MIN(100000,ROUNDDOWN(F735*0.05,0)))))</f>
        <v/>
      </c>
      <c r="I735" s="21">
        <f>IF(C735&lt;=2000,0,MIN(C735,ROUNDDOWN(F735*0.4,0))-2000)</f>
        <v/>
      </c>
      <c r="J735" s="21">
        <f>MAX(0,ROUNDDOWN(F735-E735-G735,-3))</f>
        <v/>
      </c>
      <c r="K735" s="21">
        <f>MAX(0,ROUNDDOWN(F735-E735-G735-H735-I735,-3))</f>
        <v/>
      </c>
      <c r="L735" s="21">
        <f>MAX(0,ROUNDDOWN(F735-E735-G735-H735,-3))</f>
        <v/>
      </c>
      <c r="M735" s="21">
        <f>IF(J735&lt;=0,0,ROUNDDOWN((J735*LOOKUP(J735,{0,1950001,3300001,6950001,9000001,18000001,40000001},{0.05,0.1,0.2,0.23,0.33,0.4,0.45})-LOOKUP(J735,{0,1950001,3300001,6950001,9000001,18000001,40000001},{0,97500,427500,636000,1536000,2796000,4796000}))*1.021,-2))</f>
        <v/>
      </c>
      <c r="N735" s="21">
        <f>IF(K735&lt;=0,0,ROUNDDOWN((K735*LOOKUP(K735,{0,1950001,3300001,6950001,9000001,18000001,40000001},{0.05,0.1,0.2,0.23,0.33,0.4,0.45})-LOOKUP(K735,{0,1950001,3300001,6950001,9000001,18000001,40000001},{0,97500,427500,636000,1536000,2796000,4796000}))*1.021,-2))</f>
        <v/>
      </c>
      <c r="O735" s="21">
        <f>IF(L735&lt;=0,0,ROUNDDOWN((L735*LOOKUP(L735,{0,1950001,3300001,6950001,9000001,18000001,40000001},{0.05,0.1,0.2,0.23,0.33,0.4,0.45})-LOOKUP(L735,{0,1950001,3300001,6950001,9000001,18000001,40000001},{0,97500,427500,636000,1536000,2796000,4796000}))*1.021,-2))</f>
        <v/>
      </c>
      <c r="P735" s="21">
        <f>MAX(0,ROUNDDOWN(F735-E735-430000,-3))</f>
        <v/>
      </c>
      <c r="Q735" s="21">
        <f>MAX(0,ROUNDDOWN(F735-E735-430000-H735,-3))</f>
        <v/>
      </c>
      <c r="R735" s="21">
        <f>IF(F735&lt;=450000,0,MAX(0,P735*0.06-MIN(50000,P735)*0.03))</f>
        <v/>
      </c>
      <c r="S735" s="21">
        <f>IF(F735&lt;=450000,0,MAX(0,P735*0.04-MIN(50000,P735)*0.02))</f>
        <v/>
      </c>
      <c r="T735" s="21">
        <f>IF(F735&lt;=450000,0,MAX(0,Q735*0.06-MIN(50000,Q735)*0.03))</f>
        <v/>
      </c>
      <c r="U735" s="21">
        <f>IF(F735&lt;=450000,0,MAX(0,Q735*0.04-MIN(50000,Q735)*0.02))</f>
        <v/>
      </c>
      <c r="V735" s="21">
        <f>50000+MAX(0,G735-480000)</f>
        <v/>
      </c>
      <c r="W735" s="21">
        <f>P735-V735</f>
        <v/>
      </c>
      <c r="X735" s="21">
        <f>Q735-V735</f>
        <v/>
      </c>
      <c r="Y735" s="22">
        <f>IF(W735&lt;0,0.9,LOOKUP(W735,{0,1950001,3300001,6950001,9000001,18000001,40000001},{0.84895,0.7979,0.6958,0.66517,0.56307,0.4916,0.44055}))</f>
        <v/>
      </c>
      <c r="Z735" s="22">
        <f>IF(X735&lt;0,0.9,LOOKUP(X735,{0,1950001,3300001,6950001,9000001,18000001,40000001},{0.84895,0.7979,0.6958,0.66517,0.56307,0.4916,0.44055}))</f>
        <v/>
      </c>
      <c r="AA735" s="22">
        <f>IF(W735&lt;0,0,CHOOSE(MATCH(W735,{0,1950001,3300001,6950001,9000001},1),5.105/84.895,10.21/79.79,20.42/69.58,23.483/66.517,33.693/56.307))</f>
        <v/>
      </c>
      <c r="AB735" s="21">
        <f>IF(C735&lt;=2000,0,(MIN(C735,ROUNDDOWN(F735*0.3,0))-2000)*0.1)</f>
        <v/>
      </c>
      <c r="AC735" s="21">
        <f>IF(C735&lt;=2000,0,MIN((C735-2000)*Y735,(R735+S735)*0.2))</f>
        <v/>
      </c>
      <c r="AD735" s="21">
        <f>IF(C735&lt;=2000,0,MIN((C735-2000)*Z735,(T735+U735)*0.2))</f>
        <v/>
      </c>
      <c r="AE735" s="21">
        <f>AC735*AA735</f>
        <v/>
      </c>
      <c r="AF735" s="21">
        <f>ROUNDDOWN(R735,-2)+ROUNDDOWN(S735,-2)</f>
        <v/>
      </c>
      <c r="AG735" s="21">
        <f>ROUNDDOWN(MAX(0,R735-(AB735+AC735+AE735)*0.6),-2)+ROUNDDOWN(MAX(0,S735-(AB735+AC735+AE735)*0.4),-2)</f>
        <v/>
      </c>
      <c r="AH735" s="21">
        <f>ROUNDDOWN(MAX(0,T735-(AB735+AD735)*0.6),-2)+ROUNDDOWN(MAX(0,U735-(AB735+AD735)*0.4),-2)</f>
        <v/>
      </c>
      <c r="AI735" s="21">
        <f>ROUNDDOWN(T735,-2)+ROUNDDOWN(U735,-2)</f>
        <v/>
      </c>
      <c r="AJ735" s="21">
        <f>M735+AF735</f>
        <v/>
      </c>
      <c r="AK735" s="21">
        <f>M735+AG735</f>
        <v/>
      </c>
      <c r="AL735" s="21">
        <f>N735+AH735</f>
        <v/>
      </c>
      <c r="AM735" s="21">
        <f>O735+AI735</f>
        <v/>
      </c>
      <c r="AN735" s="21">
        <f>N735+AI735</f>
        <v/>
      </c>
      <c r="AO735" s="21">
        <f>ROUNDDOWN((R735+S735)*0.2/Y735+2000,0)</f>
        <v/>
      </c>
      <c r="AP735" s="21">
        <f>ROUNDDOWN((T735+U735)*0.2/Z735+2000,0)</f>
        <v/>
      </c>
      <c r="AQ735" s="21">
        <f>AL735-AK735</f>
        <v/>
      </c>
      <c r="AR735" s="21">
        <f>AM735-AK735</f>
        <v/>
      </c>
      <c r="AS735" s="21">
        <f>AM735-AL735</f>
        <v/>
      </c>
      <c r="AT735" s="21">
        <f>AK735+C735-AJ735</f>
        <v/>
      </c>
      <c r="AU735" s="21">
        <f>AL735+C735-AM735</f>
        <v/>
      </c>
      <c r="AV735" s="21">
        <f>AN735+C735-AM735</f>
        <v/>
      </c>
    </row>
    <row r="736">
      <c r="A736" t="inlineStr">
        <is>
          <t>医療費の境目</t>
        </is>
      </c>
      <c r="B736" s="21">
        <f>'3_医療費の境目'!$B$3</f>
        <v/>
      </c>
      <c r="C736" s="21">
        <f>IF('3_医療費の境目'!$B$4="",AO736,'3_医療費の境目'!$B$4)</f>
        <v/>
      </c>
      <c r="D736" s="21">
        <f>'3_医療費の境目'!D736</f>
        <v/>
      </c>
      <c r="E736" s="21">
        <f>ROUND(MIN(B736/12,650000)*12*0.0915+MIN(B736/12,1390000)*12*(0.0504+0)+B736*0.005,0)</f>
        <v/>
      </c>
      <c r="F736" s="21">
        <f>IF(B736&lt;741000,0,IF(B736&lt;2191000,B736-740000,IF(B736&lt;2193000,1451000,IF(B736&lt;2196000,1453000,IF(B736&lt;2200000,1456000,IF(B736&lt;3600000,ROUND(ROUNDDOWN(B736/4,-3)*2.8,0)-80000,IF(B736&lt;6600000,ROUND(ROUNDDOWN(B736/4,-3)*3.2,0)-440000,IF(B736&lt;8500000,ROUNDDOWN(B736*0.9,0)-1100000,B736-1950000))))))))</f>
        <v/>
      </c>
      <c r="G736" s="21">
        <f>IF(F736&gt;23500000,NA(),IF(F736&lt;=4890000,1040000,IF(F736&lt;=6550000,670000,620000)))</f>
        <v/>
      </c>
      <c r="H736" s="21">
        <f>IF(D736&lt;=0,0,MAX(0,MIN(2000000,D736-MIN(100000,ROUNDDOWN(F736*0.05,0)))))</f>
        <v/>
      </c>
      <c r="I736" s="21">
        <f>IF(C736&lt;=2000,0,MIN(C736,ROUNDDOWN(F736*0.4,0))-2000)</f>
        <v/>
      </c>
      <c r="J736" s="21">
        <f>MAX(0,ROUNDDOWN(F736-E736-G736,-3))</f>
        <v/>
      </c>
      <c r="K736" s="21">
        <f>MAX(0,ROUNDDOWN(F736-E736-G736-H736-I736,-3))</f>
        <v/>
      </c>
      <c r="L736" s="21">
        <f>MAX(0,ROUNDDOWN(F736-E736-G736-H736,-3))</f>
        <v/>
      </c>
      <c r="M736" s="21">
        <f>IF(J736&lt;=0,0,ROUNDDOWN((J736*LOOKUP(J736,{0,1950001,3300001,6950001,9000001,18000001,40000001},{0.05,0.1,0.2,0.23,0.33,0.4,0.45})-LOOKUP(J736,{0,1950001,3300001,6950001,9000001,18000001,40000001},{0,97500,427500,636000,1536000,2796000,4796000}))*1.021,-2))</f>
        <v/>
      </c>
      <c r="N736" s="21">
        <f>IF(K736&lt;=0,0,ROUNDDOWN((K736*LOOKUP(K736,{0,1950001,3300001,6950001,9000001,18000001,40000001},{0.05,0.1,0.2,0.23,0.33,0.4,0.45})-LOOKUP(K736,{0,1950001,3300001,6950001,9000001,18000001,40000001},{0,97500,427500,636000,1536000,2796000,4796000}))*1.021,-2))</f>
        <v/>
      </c>
      <c r="O736" s="21">
        <f>IF(L736&lt;=0,0,ROUNDDOWN((L736*LOOKUP(L736,{0,1950001,3300001,6950001,9000001,18000001,40000001},{0.05,0.1,0.2,0.23,0.33,0.4,0.45})-LOOKUP(L736,{0,1950001,3300001,6950001,9000001,18000001,40000001},{0,97500,427500,636000,1536000,2796000,4796000}))*1.021,-2))</f>
        <v/>
      </c>
      <c r="P736" s="21">
        <f>MAX(0,ROUNDDOWN(F736-E736-430000,-3))</f>
        <v/>
      </c>
      <c r="Q736" s="21">
        <f>MAX(0,ROUNDDOWN(F736-E736-430000-H736,-3))</f>
        <v/>
      </c>
      <c r="R736" s="21">
        <f>IF(F736&lt;=450000,0,MAX(0,P736*0.06-MIN(50000,P736)*0.03))</f>
        <v/>
      </c>
      <c r="S736" s="21">
        <f>IF(F736&lt;=450000,0,MAX(0,P736*0.04-MIN(50000,P736)*0.02))</f>
        <v/>
      </c>
      <c r="T736" s="21">
        <f>IF(F736&lt;=450000,0,MAX(0,Q736*0.06-MIN(50000,Q736)*0.03))</f>
        <v/>
      </c>
      <c r="U736" s="21">
        <f>IF(F736&lt;=450000,0,MAX(0,Q736*0.04-MIN(50000,Q736)*0.02))</f>
        <v/>
      </c>
      <c r="V736" s="21">
        <f>50000+MAX(0,G736-480000)</f>
        <v/>
      </c>
      <c r="W736" s="21">
        <f>P736-V736</f>
        <v/>
      </c>
      <c r="X736" s="21">
        <f>Q736-V736</f>
        <v/>
      </c>
      <c r="Y736" s="22">
        <f>IF(W736&lt;0,0.9,LOOKUP(W736,{0,1950001,3300001,6950001,9000001,18000001,40000001},{0.84895,0.7979,0.6958,0.66517,0.56307,0.4916,0.44055}))</f>
        <v/>
      </c>
      <c r="Z736" s="22">
        <f>IF(X736&lt;0,0.9,LOOKUP(X736,{0,1950001,3300001,6950001,9000001,18000001,40000001},{0.84895,0.7979,0.6958,0.66517,0.56307,0.4916,0.44055}))</f>
        <v/>
      </c>
      <c r="AA736" s="22">
        <f>IF(W736&lt;0,0,CHOOSE(MATCH(W736,{0,1950001,3300001,6950001,9000001},1),5.105/84.895,10.21/79.79,20.42/69.58,23.483/66.517,33.693/56.307))</f>
        <v/>
      </c>
      <c r="AB736" s="21">
        <f>IF(C736&lt;=2000,0,(MIN(C736,ROUNDDOWN(F736*0.3,0))-2000)*0.1)</f>
        <v/>
      </c>
      <c r="AC736" s="21">
        <f>IF(C736&lt;=2000,0,MIN((C736-2000)*Y736,(R736+S736)*0.2))</f>
        <v/>
      </c>
      <c r="AD736" s="21">
        <f>IF(C736&lt;=2000,0,MIN((C736-2000)*Z736,(T736+U736)*0.2))</f>
        <v/>
      </c>
      <c r="AE736" s="21">
        <f>AC736*AA736</f>
        <v/>
      </c>
      <c r="AF736" s="21">
        <f>ROUNDDOWN(R736,-2)+ROUNDDOWN(S736,-2)</f>
        <v/>
      </c>
      <c r="AG736" s="21">
        <f>ROUNDDOWN(MAX(0,R736-(AB736+AC736+AE736)*0.6),-2)+ROUNDDOWN(MAX(0,S736-(AB736+AC736+AE736)*0.4),-2)</f>
        <v/>
      </c>
      <c r="AH736" s="21">
        <f>ROUNDDOWN(MAX(0,T736-(AB736+AD736)*0.6),-2)+ROUNDDOWN(MAX(0,U736-(AB736+AD736)*0.4),-2)</f>
        <v/>
      </c>
      <c r="AI736" s="21">
        <f>ROUNDDOWN(T736,-2)+ROUNDDOWN(U736,-2)</f>
        <v/>
      </c>
      <c r="AJ736" s="21">
        <f>M736+AF736</f>
        <v/>
      </c>
      <c r="AK736" s="21">
        <f>M736+AG736</f>
        <v/>
      </c>
      <c r="AL736" s="21">
        <f>N736+AH736</f>
        <v/>
      </c>
      <c r="AM736" s="21">
        <f>O736+AI736</f>
        <v/>
      </c>
      <c r="AN736" s="21">
        <f>N736+AI736</f>
        <v/>
      </c>
      <c r="AO736" s="21">
        <f>ROUNDDOWN((R736+S736)*0.2/Y736+2000,0)</f>
        <v/>
      </c>
      <c r="AP736" s="21">
        <f>ROUNDDOWN((T736+U736)*0.2/Z736+2000,0)</f>
        <v/>
      </c>
      <c r="AQ736" s="21">
        <f>AL736-AK736</f>
        <v/>
      </c>
      <c r="AR736" s="21">
        <f>AM736-AK736</f>
        <v/>
      </c>
      <c r="AS736" s="21">
        <f>AM736-AL736</f>
        <v/>
      </c>
      <c r="AT736" s="21">
        <f>AK736+C736-AJ736</f>
        <v/>
      </c>
      <c r="AU736" s="21">
        <f>AL736+C736-AM736</f>
        <v/>
      </c>
      <c r="AV736" s="21">
        <f>AN736+C736-AM736</f>
        <v/>
      </c>
    </row>
    <row r="737">
      <c r="A737" t="inlineStr">
        <is>
          <t>医療費の境目</t>
        </is>
      </c>
      <c r="B737" s="21">
        <f>'3_医療費の境目'!$B$3</f>
        <v/>
      </c>
      <c r="C737" s="21">
        <f>IF('3_医療費の境目'!$B$4="",AO737,'3_医療費の境目'!$B$4)</f>
        <v/>
      </c>
      <c r="D737" s="21">
        <f>'3_医療費の境目'!D737</f>
        <v/>
      </c>
      <c r="E737" s="21">
        <f>ROUND(MIN(B737/12,650000)*12*0.0915+MIN(B737/12,1390000)*12*(0.0504+0)+B737*0.005,0)</f>
        <v/>
      </c>
      <c r="F737" s="21">
        <f>IF(B737&lt;741000,0,IF(B737&lt;2191000,B737-740000,IF(B737&lt;2193000,1451000,IF(B737&lt;2196000,1453000,IF(B737&lt;2200000,1456000,IF(B737&lt;3600000,ROUND(ROUNDDOWN(B737/4,-3)*2.8,0)-80000,IF(B737&lt;6600000,ROUND(ROUNDDOWN(B737/4,-3)*3.2,0)-440000,IF(B737&lt;8500000,ROUNDDOWN(B737*0.9,0)-1100000,B737-1950000))))))))</f>
        <v/>
      </c>
      <c r="G737" s="21">
        <f>IF(F737&gt;23500000,NA(),IF(F737&lt;=4890000,1040000,IF(F737&lt;=6550000,670000,620000)))</f>
        <v/>
      </c>
      <c r="H737" s="21">
        <f>IF(D737&lt;=0,0,MAX(0,MIN(2000000,D737-MIN(100000,ROUNDDOWN(F737*0.05,0)))))</f>
        <v/>
      </c>
      <c r="I737" s="21">
        <f>IF(C737&lt;=2000,0,MIN(C737,ROUNDDOWN(F737*0.4,0))-2000)</f>
        <v/>
      </c>
      <c r="J737" s="21">
        <f>MAX(0,ROUNDDOWN(F737-E737-G737,-3))</f>
        <v/>
      </c>
      <c r="K737" s="21">
        <f>MAX(0,ROUNDDOWN(F737-E737-G737-H737-I737,-3))</f>
        <v/>
      </c>
      <c r="L737" s="21">
        <f>MAX(0,ROUNDDOWN(F737-E737-G737-H737,-3))</f>
        <v/>
      </c>
      <c r="M737" s="21">
        <f>IF(J737&lt;=0,0,ROUNDDOWN((J737*LOOKUP(J737,{0,1950001,3300001,6950001,9000001,18000001,40000001},{0.05,0.1,0.2,0.23,0.33,0.4,0.45})-LOOKUP(J737,{0,1950001,3300001,6950001,9000001,18000001,40000001},{0,97500,427500,636000,1536000,2796000,4796000}))*1.021,-2))</f>
        <v/>
      </c>
      <c r="N737" s="21">
        <f>IF(K737&lt;=0,0,ROUNDDOWN((K737*LOOKUP(K737,{0,1950001,3300001,6950001,9000001,18000001,40000001},{0.05,0.1,0.2,0.23,0.33,0.4,0.45})-LOOKUP(K737,{0,1950001,3300001,6950001,9000001,18000001,40000001},{0,97500,427500,636000,1536000,2796000,4796000}))*1.021,-2))</f>
        <v/>
      </c>
      <c r="O737" s="21">
        <f>IF(L737&lt;=0,0,ROUNDDOWN((L737*LOOKUP(L737,{0,1950001,3300001,6950001,9000001,18000001,40000001},{0.05,0.1,0.2,0.23,0.33,0.4,0.45})-LOOKUP(L737,{0,1950001,3300001,6950001,9000001,18000001,40000001},{0,97500,427500,636000,1536000,2796000,4796000}))*1.021,-2))</f>
        <v/>
      </c>
      <c r="P737" s="21">
        <f>MAX(0,ROUNDDOWN(F737-E737-430000,-3))</f>
        <v/>
      </c>
      <c r="Q737" s="21">
        <f>MAX(0,ROUNDDOWN(F737-E737-430000-H737,-3))</f>
        <v/>
      </c>
      <c r="R737" s="21">
        <f>IF(F737&lt;=450000,0,MAX(0,P737*0.06-MIN(50000,P737)*0.03))</f>
        <v/>
      </c>
      <c r="S737" s="21">
        <f>IF(F737&lt;=450000,0,MAX(0,P737*0.04-MIN(50000,P737)*0.02))</f>
        <v/>
      </c>
      <c r="T737" s="21">
        <f>IF(F737&lt;=450000,0,MAX(0,Q737*0.06-MIN(50000,Q737)*0.03))</f>
        <v/>
      </c>
      <c r="U737" s="21">
        <f>IF(F737&lt;=450000,0,MAX(0,Q737*0.04-MIN(50000,Q737)*0.02))</f>
        <v/>
      </c>
      <c r="V737" s="21">
        <f>50000+MAX(0,G737-480000)</f>
        <v/>
      </c>
      <c r="W737" s="21">
        <f>P737-V737</f>
        <v/>
      </c>
      <c r="X737" s="21">
        <f>Q737-V737</f>
        <v/>
      </c>
      <c r="Y737" s="22">
        <f>IF(W737&lt;0,0.9,LOOKUP(W737,{0,1950001,3300001,6950001,9000001,18000001,40000001},{0.84895,0.7979,0.6958,0.66517,0.56307,0.4916,0.44055}))</f>
        <v/>
      </c>
      <c r="Z737" s="22">
        <f>IF(X737&lt;0,0.9,LOOKUP(X737,{0,1950001,3300001,6950001,9000001,18000001,40000001},{0.84895,0.7979,0.6958,0.66517,0.56307,0.4916,0.44055}))</f>
        <v/>
      </c>
      <c r="AA737" s="22">
        <f>IF(W737&lt;0,0,CHOOSE(MATCH(W737,{0,1950001,3300001,6950001,9000001},1),5.105/84.895,10.21/79.79,20.42/69.58,23.483/66.517,33.693/56.307))</f>
        <v/>
      </c>
      <c r="AB737" s="21">
        <f>IF(C737&lt;=2000,0,(MIN(C737,ROUNDDOWN(F737*0.3,0))-2000)*0.1)</f>
        <v/>
      </c>
      <c r="AC737" s="21">
        <f>IF(C737&lt;=2000,0,MIN((C737-2000)*Y737,(R737+S737)*0.2))</f>
        <v/>
      </c>
      <c r="AD737" s="21">
        <f>IF(C737&lt;=2000,0,MIN((C737-2000)*Z737,(T737+U737)*0.2))</f>
        <v/>
      </c>
      <c r="AE737" s="21">
        <f>AC737*AA737</f>
        <v/>
      </c>
      <c r="AF737" s="21">
        <f>ROUNDDOWN(R737,-2)+ROUNDDOWN(S737,-2)</f>
        <v/>
      </c>
      <c r="AG737" s="21">
        <f>ROUNDDOWN(MAX(0,R737-(AB737+AC737+AE737)*0.6),-2)+ROUNDDOWN(MAX(0,S737-(AB737+AC737+AE737)*0.4),-2)</f>
        <v/>
      </c>
      <c r="AH737" s="21">
        <f>ROUNDDOWN(MAX(0,T737-(AB737+AD737)*0.6),-2)+ROUNDDOWN(MAX(0,U737-(AB737+AD737)*0.4),-2)</f>
        <v/>
      </c>
      <c r="AI737" s="21">
        <f>ROUNDDOWN(T737,-2)+ROUNDDOWN(U737,-2)</f>
        <v/>
      </c>
      <c r="AJ737" s="21">
        <f>M737+AF737</f>
        <v/>
      </c>
      <c r="AK737" s="21">
        <f>M737+AG737</f>
        <v/>
      </c>
      <c r="AL737" s="21">
        <f>N737+AH737</f>
        <v/>
      </c>
      <c r="AM737" s="21">
        <f>O737+AI737</f>
        <v/>
      </c>
      <c r="AN737" s="21">
        <f>N737+AI737</f>
        <v/>
      </c>
      <c r="AO737" s="21">
        <f>ROUNDDOWN((R737+S737)*0.2/Y737+2000,0)</f>
        <v/>
      </c>
      <c r="AP737" s="21">
        <f>ROUNDDOWN((T737+U737)*0.2/Z737+2000,0)</f>
        <v/>
      </c>
      <c r="AQ737" s="21">
        <f>AL737-AK737</f>
        <v/>
      </c>
      <c r="AR737" s="21">
        <f>AM737-AK737</f>
        <v/>
      </c>
      <c r="AS737" s="21">
        <f>AM737-AL737</f>
        <v/>
      </c>
      <c r="AT737" s="21">
        <f>AK737+C737-AJ737</f>
        <v/>
      </c>
      <c r="AU737" s="21">
        <f>AL737+C737-AM737</f>
        <v/>
      </c>
      <c r="AV737" s="21">
        <f>AN737+C737-AM737</f>
        <v/>
      </c>
    </row>
    <row r="738">
      <c r="A738" t="inlineStr">
        <is>
          <t>医療費の境目</t>
        </is>
      </c>
      <c r="B738" s="21">
        <f>'3_医療費の境目'!$B$3</f>
        <v/>
      </c>
      <c r="C738" s="21">
        <f>IF('3_医療費の境目'!$B$4="",AO738,'3_医療費の境目'!$B$4)</f>
        <v/>
      </c>
      <c r="D738" s="21">
        <f>'3_医療費の境目'!D738</f>
        <v/>
      </c>
      <c r="E738" s="21">
        <f>ROUND(MIN(B738/12,650000)*12*0.0915+MIN(B738/12,1390000)*12*(0.0504+0)+B738*0.005,0)</f>
        <v/>
      </c>
      <c r="F738" s="21">
        <f>IF(B738&lt;741000,0,IF(B738&lt;2191000,B738-740000,IF(B738&lt;2193000,1451000,IF(B738&lt;2196000,1453000,IF(B738&lt;2200000,1456000,IF(B738&lt;3600000,ROUND(ROUNDDOWN(B738/4,-3)*2.8,0)-80000,IF(B738&lt;6600000,ROUND(ROUNDDOWN(B738/4,-3)*3.2,0)-440000,IF(B738&lt;8500000,ROUNDDOWN(B738*0.9,0)-1100000,B738-1950000))))))))</f>
        <v/>
      </c>
      <c r="G738" s="21">
        <f>IF(F738&gt;23500000,NA(),IF(F738&lt;=4890000,1040000,IF(F738&lt;=6550000,670000,620000)))</f>
        <v/>
      </c>
      <c r="H738" s="21">
        <f>IF(D738&lt;=0,0,MAX(0,MIN(2000000,D738-MIN(100000,ROUNDDOWN(F738*0.05,0)))))</f>
        <v/>
      </c>
      <c r="I738" s="21">
        <f>IF(C738&lt;=2000,0,MIN(C738,ROUNDDOWN(F738*0.4,0))-2000)</f>
        <v/>
      </c>
      <c r="J738" s="21">
        <f>MAX(0,ROUNDDOWN(F738-E738-G738,-3))</f>
        <v/>
      </c>
      <c r="K738" s="21">
        <f>MAX(0,ROUNDDOWN(F738-E738-G738-H738-I738,-3))</f>
        <v/>
      </c>
      <c r="L738" s="21">
        <f>MAX(0,ROUNDDOWN(F738-E738-G738-H738,-3))</f>
        <v/>
      </c>
      <c r="M738" s="21">
        <f>IF(J738&lt;=0,0,ROUNDDOWN((J738*LOOKUP(J738,{0,1950001,3300001,6950001,9000001,18000001,40000001},{0.05,0.1,0.2,0.23,0.33,0.4,0.45})-LOOKUP(J738,{0,1950001,3300001,6950001,9000001,18000001,40000001},{0,97500,427500,636000,1536000,2796000,4796000}))*1.021,-2))</f>
        <v/>
      </c>
      <c r="N738" s="21">
        <f>IF(K738&lt;=0,0,ROUNDDOWN((K738*LOOKUP(K738,{0,1950001,3300001,6950001,9000001,18000001,40000001},{0.05,0.1,0.2,0.23,0.33,0.4,0.45})-LOOKUP(K738,{0,1950001,3300001,6950001,9000001,18000001,40000001},{0,97500,427500,636000,1536000,2796000,4796000}))*1.021,-2))</f>
        <v/>
      </c>
      <c r="O738" s="21">
        <f>IF(L738&lt;=0,0,ROUNDDOWN((L738*LOOKUP(L738,{0,1950001,3300001,6950001,9000001,18000001,40000001},{0.05,0.1,0.2,0.23,0.33,0.4,0.45})-LOOKUP(L738,{0,1950001,3300001,6950001,9000001,18000001,40000001},{0,97500,427500,636000,1536000,2796000,4796000}))*1.021,-2))</f>
        <v/>
      </c>
      <c r="P738" s="21">
        <f>MAX(0,ROUNDDOWN(F738-E738-430000,-3))</f>
        <v/>
      </c>
      <c r="Q738" s="21">
        <f>MAX(0,ROUNDDOWN(F738-E738-430000-H738,-3))</f>
        <v/>
      </c>
      <c r="R738" s="21">
        <f>IF(F738&lt;=450000,0,MAX(0,P738*0.06-MIN(50000,P738)*0.03))</f>
        <v/>
      </c>
      <c r="S738" s="21">
        <f>IF(F738&lt;=450000,0,MAX(0,P738*0.04-MIN(50000,P738)*0.02))</f>
        <v/>
      </c>
      <c r="T738" s="21">
        <f>IF(F738&lt;=450000,0,MAX(0,Q738*0.06-MIN(50000,Q738)*0.03))</f>
        <v/>
      </c>
      <c r="U738" s="21">
        <f>IF(F738&lt;=450000,0,MAX(0,Q738*0.04-MIN(50000,Q738)*0.02))</f>
        <v/>
      </c>
      <c r="V738" s="21">
        <f>50000+MAX(0,G738-480000)</f>
        <v/>
      </c>
      <c r="W738" s="21">
        <f>P738-V738</f>
        <v/>
      </c>
      <c r="X738" s="21">
        <f>Q738-V738</f>
        <v/>
      </c>
      <c r="Y738" s="22">
        <f>IF(W738&lt;0,0.9,LOOKUP(W738,{0,1950001,3300001,6950001,9000001,18000001,40000001},{0.84895,0.7979,0.6958,0.66517,0.56307,0.4916,0.44055}))</f>
        <v/>
      </c>
      <c r="Z738" s="22">
        <f>IF(X738&lt;0,0.9,LOOKUP(X738,{0,1950001,3300001,6950001,9000001,18000001,40000001},{0.84895,0.7979,0.6958,0.66517,0.56307,0.4916,0.44055}))</f>
        <v/>
      </c>
      <c r="AA738" s="22">
        <f>IF(W738&lt;0,0,CHOOSE(MATCH(W738,{0,1950001,3300001,6950001,9000001},1),5.105/84.895,10.21/79.79,20.42/69.58,23.483/66.517,33.693/56.307))</f>
        <v/>
      </c>
      <c r="AB738" s="21">
        <f>IF(C738&lt;=2000,0,(MIN(C738,ROUNDDOWN(F738*0.3,0))-2000)*0.1)</f>
        <v/>
      </c>
      <c r="AC738" s="21">
        <f>IF(C738&lt;=2000,0,MIN((C738-2000)*Y738,(R738+S738)*0.2))</f>
        <v/>
      </c>
      <c r="AD738" s="21">
        <f>IF(C738&lt;=2000,0,MIN((C738-2000)*Z738,(T738+U738)*0.2))</f>
        <v/>
      </c>
      <c r="AE738" s="21">
        <f>AC738*AA738</f>
        <v/>
      </c>
      <c r="AF738" s="21">
        <f>ROUNDDOWN(R738,-2)+ROUNDDOWN(S738,-2)</f>
        <v/>
      </c>
      <c r="AG738" s="21">
        <f>ROUNDDOWN(MAX(0,R738-(AB738+AC738+AE738)*0.6),-2)+ROUNDDOWN(MAX(0,S738-(AB738+AC738+AE738)*0.4),-2)</f>
        <v/>
      </c>
      <c r="AH738" s="21">
        <f>ROUNDDOWN(MAX(0,T738-(AB738+AD738)*0.6),-2)+ROUNDDOWN(MAX(0,U738-(AB738+AD738)*0.4),-2)</f>
        <v/>
      </c>
      <c r="AI738" s="21">
        <f>ROUNDDOWN(T738,-2)+ROUNDDOWN(U738,-2)</f>
        <v/>
      </c>
      <c r="AJ738" s="21">
        <f>M738+AF738</f>
        <v/>
      </c>
      <c r="AK738" s="21">
        <f>M738+AG738</f>
        <v/>
      </c>
      <c r="AL738" s="21">
        <f>N738+AH738</f>
        <v/>
      </c>
      <c r="AM738" s="21">
        <f>O738+AI738</f>
        <v/>
      </c>
      <c r="AN738" s="21">
        <f>N738+AI738</f>
        <v/>
      </c>
      <c r="AO738" s="21">
        <f>ROUNDDOWN((R738+S738)*0.2/Y738+2000,0)</f>
        <v/>
      </c>
      <c r="AP738" s="21">
        <f>ROUNDDOWN((T738+U738)*0.2/Z738+2000,0)</f>
        <v/>
      </c>
      <c r="AQ738" s="21">
        <f>AL738-AK738</f>
        <v/>
      </c>
      <c r="AR738" s="21">
        <f>AM738-AK738</f>
        <v/>
      </c>
      <c r="AS738" s="21">
        <f>AM738-AL738</f>
        <v/>
      </c>
      <c r="AT738" s="21">
        <f>AK738+C738-AJ738</f>
        <v/>
      </c>
      <c r="AU738" s="21">
        <f>AL738+C738-AM738</f>
        <v/>
      </c>
      <c r="AV738" s="21">
        <f>AN738+C738-AM738</f>
        <v/>
      </c>
    </row>
    <row r="739">
      <c r="A739" t="inlineStr">
        <is>
          <t>医療費の境目</t>
        </is>
      </c>
      <c r="B739" s="21">
        <f>'3_医療費の境目'!$B$3</f>
        <v/>
      </c>
      <c r="C739" s="21">
        <f>IF('3_医療費の境目'!$B$4="",AO739,'3_医療費の境目'!$B$4)</f>
        <v/>
      </c>
      <c r="D739" s="21">
        <f>'3_医療費の境目'!D739</f>
        <v/>
      </c>
      <c r="E739" s="21">
        <f>ROUND(MIN(B739/12,650000)*12*0.0915+MIN(B739/12,1390000)*12*(0.0504+0)+B739*0.005,0)</f>
        <v/>
      </c>
      <c r="F739" s="21">
        <f>IF(B739&lt;741000,0,IF(B739&lt;2191000,B739-740000,IF(B739&lt;2193000,1451000,IF(B739&lt;2196000,1453000,IF(B739&lt;2200000,1456000,IF(B739&lt;3600000,ROUND(ROUNDDOWN(B739/4,-3)*2.8,0)-80000,IF(B739&lt;6600000,ROUND(ROUNDDOWN(B739/4,-3)*3.2,0)-440000,IF(B739&lt;8500000,ROUNDDOWN(B739*0.9,0)-1100000,B739-1950000))))))))</f>
        <v/>
      </c>
      <c r="G739" s="21">
        <f>IF(F739&gt;23500000,NA(),IF(F739&lt;=4890000,1040000,IF(F739&lt;=6550000,670000,620000)))</f>
        <v/>
      </c>
      <c r="H739" s="21">
        <f>IF(D739&lt;=0,0,MAX(0,MIN(2000000,D739-MIN(100000,ROUNDDOWN(F739*0.05,0)))))</f>
        <v/>
      </c>
      <c r="I739" s="21">
        <f>IF(C739&lt;=2000,0,MIN(C739,ROUNDDOWN(F739*0.4,0))-2000)</f>
        <v/>
      </c>
      <c r="J739" s="21">
        <f>MAX(0,ROUNDDOWN(F739-E739-G739,-3))</f>
        <v/>
      </c>
      <c r="K739" s="21">
        <f>MAX(0,ROUNDDOWN(F739-E739-G739-H739-I739,-3))</f>
        <v/>
      </c>
      <c r="L739" s="21">
        <f>MAX(0,ROUNDDOWN(F739-E739-G739-H739,-3))</f>
        <v/>
      </c>
      <c r="M739" s="21">
        <f>IF(J739&lt;=0,0,ROUNDDOWN((J739*LOOKUP(J739,{0,1950001,3300001,6950001,9000001,18000001,40000001},{0.05,0.1,0.2,0.23,0.33,0.4,0.45})-LOOKUP(J739,{0,1950001,3300001,6950001,9000001,18000001,40000001},{0,97500,427500,636000,1536000,2796000,4796000}))*1.021,-2))</f>
        <v/>
      </c>
      <c r="N739" s="21">
        <f>IF(K739&lt;=0,0,ROUNDDOWN((K739*LOOKUP(K739,{0,1950001,3300001,6950001,9000001,18000001,40000001},{0.05,0.1,0.2,0.23,0.33,0.4,0.45})-LOOKUP(K739,{0,1950001,3300001,6950001,9000001,18000001,40000001},{0,97500,427500,636000,1536000,2796000,4796000}))*1.021,-2))</f>
        <v/>
      </c>
      <c r="O739" s="21">
        <f>IF(L739&lt;=0,0,ROUNDDOWN((L739*LOOKUP(L739,{0,1950001,3300001,6950001,9000001,18000001,40000001},{0.05,0.1,0.2,0.23,0.33,0.4,0.45})-LOOKUP(L739,{0,1950001,3300001,6950001,9000001,18000001,40000001},{0,97500,427500,636000,1536000,2796000,4796000}))*1.021,-2))</f>
        <v/>
      </c>
      <c r="P739" s="21">
        <f>MAX(0,ROUNDDOWN(F739-E739-430000,-3))</f>
        <v/>
      </c>
      <c r="Q739" s="21">
        <f>MAX(0,ROUNDDOWN(F739-E739-430000-H739,-3))</f>
        <v/>
      </c>
      <c r="R739" s="21">
        <f>IF(F739&lt;=450000,0,MAX(0,P739*0.06-MIN(50000,P739)*0.03))</f>
        <v/>
      </c>
      <c r="S739" s="21">
        <f>IF(F739&lt;=450000,0,MAX(0,P739*0.04-MIN(50000,P739)*0.02))</f>
        <v/>
      </c>
      <c r="T739" s="21">
        <f>IF(F739&lt;=450000,0,MAX(0,Q739*0.06-MIN(50000,Q739)*0.03))</f>
        <v/>
      </c>
      <c r="U739" s="21">
        <f>IF(F739&lt;=450000,0,MAX(0,Q739*0.04-MIN(50000,Q739)*0.02))</f>
        <v/>
      </c>
      <c r="V739" s="21">
        <f>50000+MAX(0,G739-480000)</f>
        <v/>
      </c>
      <c r="W739" s="21">
        <f>P739-V739</f>
        <v/>
      </c>
      <c r="X739" s="21">
        <f>Q739-V739</f>
        <v/>
      </c>
      <c r="Y739" s="22">
        <f>IF(W739&lt;0,0.9,LOOKUP(W739,{0,1950001,3300001,6950001,9000001,18000001,40000001},{0.84895,0.7979,0.6958,0.66517,0.56307,0.4916,0.44055}))</f>
        <v/>
      </c>
      <c r="Z739" s="22">
        <f>IF(X739&lt;0,0.9,LOOKUP(X739,{0,1950001,3300001,6950001,9000001,18000001,40000001},{0.84895,0.7979,0.6958,0.66517,0.56307,0.4916,0.44055}))</f>
        <v/>
      </c>
      <c r="AA739" s="22">
        <f>IF(W739&lt;0,0,CHOOSE(MATCH(W739,{0,1950001,3300001,6950001,9000001},1),5.105/84.895,10.21/79.79,20.42/69.58,23.483/66.517,33.693/56.307))</f>
        <v/>
      </c>
      <c r="AB739" s="21">
        <f>IF(C739&lt;=2000,0,(MIN(C739,ROUNDDOWN(F739*0.3,0))-2000)*0.1)</f>
        <v/>
      </c>
      <c r="AC739" s="21">
        <f>IF(C739&lt;=2000,0,MIN((C739-2000)*Y739,(R739+S739)*0.2))</f>
        <v/>
      </c>
      <c r="AD739" s="21">
        <f>IF(C739&lt;=2000,0,MIN((C739-2000)*Z739,(T739+U739)*0.2))</f>
        <v/>
      </c>
      <c r="AE739" s="21">
        <f>AC739*AA739</f>
        <v/>
      </c>
      <c r="AF739" s="21">
        <f>ROUNDDOWN(R739,-2)+ROUNDDOWN(S739,-2)</f>
        <v/>
      </c>
      <c r="AG739" s="21">
        <f>ROUNDDOWN(MAX(0,R739-(AB739+AC739+AE739)*0.6),-2)+ROUNDDOWN(MAX(0,S739-(AB739+AC739+AE739)*0.4),-2)</f>
        <v/>
      </c>
      <c r="AH739" s="21">
        <f>ROUNDDOWN(MAX(0,T739-(AB739+AD739)*0.6),-2)+ROUNDDOWN(MAX(0,U739-(AB739+AD739)*0.4),-2)</f>
        <v/>
      </c>
      <c r="AI739" s="21">
        <f>ROUNDDOWN(T739,-2)+ROUNDDOWN(U739,-2)</f>
        <v/>
      </c>
      <c r="AJ739" s="21">
        <f>M739+AF739</f>
        <v/>
      </c>
      <c r="AK739" s="21">
        <f>M739+AG739</f>
        <v/>
      </c>
      <c r="AL739" s="21">
        <f>N739+AH739</f>
        <v/>
      </c>
      <c r="AM739" s="21">
        <f>O739+AI739</f>
        <v/>
      </c>
      <c r="AN739" s="21">
        <f>N739+AI739</f>
        <v/>
      </c>
      <c r="AO739" s="21">
        <f>ROUNDDOWN((R739+S739)*0.2/Y739+2000,0)</f>
        <v/>
      </c>
      <c r="AP739" s="21">
        <f>ROUNDDOWN((T739+U739)*0.2/Z739+2000,0)</f>
        <v/>
      </c>
      <c r="AQ739" s="21">
        <f>AL739-AK739</f>
        <v/>
      </c>
      <c r="AR739" s="21">
        <f>AM739-AK739</f>
        <v/>
      </c>
      <c r="AS739" s="21">
        <f>AM739-AL739</f>
        <v/>
      </c>
      <c r="AT739" s="21">
        <f>AK739+C739-AJ739</f>
        <v/>
      </c>
      <c r="AU739" s="21">
        <f>AL739+C739-AM739</f>
        <v/>
      </c>
      <c r="AV739" s="21">
        <f>AN739+C739-AM739</f>
        <v/>
      </c>
    </row>
    <row r="740">
      <c r="A740" t="inlineStr">
        <is>
          <t>医療費の境目</t>
        </is>
      </c>
      <c r="B740" s="21">
        <f>'3_医療費の境目'!$B$3</f>
        <v/>
      </c>
      <c r="C740" s="21">
        <f>IF('3_医療費の境目'!$B$4="",AO740,'3_医療費の境目'!$B$4)</f>
        <v/>
      </c>
      <c r="D740" s="21">
        <f>'3_医療費の境目'!D740</f>
        <v/>
      </c>
      <c r="E740" s="21">
        <f>ROUND(MIN(B740/12,650000)*12*0.0915+MIN(B740/12,1390000)*12*(0.0504+0)+B740*0.005,0)</f>
        <v/>
      </c>
      <c r="F740" s="21">
        <f>IF(B740&lt;741000,0,IF(B740&lt;2191000,B740-740000,IF(B740&lt;2193000,1451000,IF(B740&lt;2196000,1453000,IF(B740&lt;2200000,1456000,IF(B740&lt;3600000,ROUND(ROUNDDOWN(B740/4,-3)*2.8,0)-80000,IF(B740&lt;6600000,ROUND(ROUNDDOWN(B740/4,-3)*3.2,0)-440000,IF(B740&lt;8500000,ROUNDDOWN(B740*0.9,0)-1100000,B740-1950000))))))))</f>
        <v/>
      </c>
      <c r="G740" s="21">
        <f>IF(F740&gt;23500000,NA(),IF(F740&lt;=4890000,1040000,IF(F740&lt;=6550000,670000,620000)))</f>
        <v/>
      </c>
      <c r="H740" s="21">
        <f>IF(D740&lt;=0,0,MAX(0,MIN(2000000,D740-MIN(100000,ROUNDDOWN(F740*0.05,0)))))</f>
        <v/>
      </c>
      <c r="I740" s="21">
        <f>IF(C740&lt;=2000,0,MIN(C740,ROUNDDOWN(F740*0.4,0))-2000)</f>
        <v/>
      </c>
      <c r="J740" s="21">
        <f>MAX(0,ROUNDDOWN(F740-E740-G740,-3))</f>
        <v/>
      </c>
      <c r="K740" s="21">
        <f>MAX(0,ROUNDDOWN(F740-E740-G740-H740-I740,-3))</f>
        <v/>
      </c>
      <c r="L740" s="21">
        <f>MAX(0,ROUNDDOWN(F740-E740-G740-H740,-3))</f>
        <v/>
      </c>
      <c r="M740" s="21">
        <f>IF(J740&lt;=0,0,ROUNDDOWN((J740*LOOKUP(J740,{0,1950001,3300001,6950001,9000001,18000001,40000001},{0.05,0.1,0.2,0.23,0.33,0.4,0.45})-LOOKUP(J740,{0,1950001,3300001,6950001,9000001,18000001,40000001},{0,97500,427500,636000,1536000,2796000,4796000}))*1.021,-2))</f>
        <v/>
      </c>
      <c r="N740" s="21">
        <f>IF(K740&lt;=0,0,ROUNDDOWN((K740*LOOKUP(K740,{0,1950001,3300001,6950001,9000001,18000001,40000001},{0.05,0.1,0.2,0.23,0.33,0.4,0.45})-LOOKUP(K740,{0,1950001,3300001,6950001,9000001,18000001,40000001},{0,97500,427500,636000,1536000,2796000,4796000}))*1.021,-2))</f>
        <v/>
      </c>
      <c r="O740" s="21">
        <f>IF(L740&lt;=0,0,ROUNDDOWN((L740*LOOKUP(L740,{0,1950001,3300001,6950001,9000001,18000001,40000001},{0.05,0.1,0.2,0.23,0.33,0.4,0.45})-LOOKUP(L740,{0,1950001,3300001,6950001,9000001,18000001,40000001},{0,97500,427500,636000,1536000,2796000,4796000}))*1.021,-2))</f>
        <v/>
      </c>
      <c r="P740" s="21">
        <f>MAX(0,ROUNDDOWN(F740-E740-430000,-3))</f>
        <v/>
      </c>
      <c r="Q740" s="21">
        <f>MAX(0,ROUNDDOWN(F740-E740-430000-H740,-3))</f>
        <v/>
      </c>
      <c r="R740" s="21">
        <f>IF(F740&lt;=450000,0,MAX(0,P740*0.06-MIN(50000,P740)*0.03))</f>
        <v/>
      </c>
      <c r="S740" s="21">
        <f>IF(F740&lt;=450000,0,MAX(0,P740*0.04-MIN(50000,P740)*0.02))</f>
        <v/>
      </c>
      <c r="T740" s="21">
        <f>IF(F740&lt;=450000,0,MAX(0,Q740*0.06-MIN(50000,Q740)*0.03))</f>
        <v/>
      </c>
      <c r="U740" s="21">
        <f>IF(F740&lt;=450000,0,MAX(0,Q740*0.04-MIN(50000,Q740)*0.02))</f>
        <v/>
      </c>
      <c r="V740" s="21">
        <f>50000+MAX(0,G740-480000)</f>
        <v/>
      </c>
      <c r="W740" s="21">
        <f>P740-V740</f>
        <v/>
      </c>
      <c r="X740" s="21">
        <f>Q740-V740</f>
        <v/>
      </c>
      <c r="Y740" s="22">
        <f>IF(W740&lt;0,0.9,LOOKUP(W740,{0,1950001,3300001,6950001,9000001,18000001,40000001},{0.84895,0.7979,0.6958,0.66517,0.56307,0.4916,0.44055}))</f>
        <v/>
      </c>
      <c r="Z740" s="22">
        <f>IF(X740&lt;0,0.9,LOOKUP(X740,{0,1950001,3300001,6950001,9000001,18000001,40000001},{0.84895,0.7979,0.6958,0.66517,0.56307,0.4916,0.44055}))</f>
        <v/>
      </c>
      <c r="AA740" s="22">
        <f>IF(W740&lt;0,0,CHOOSE(MATCH(W740,{0,1950001,3300001,6950001,9000001},1),5.105/84.895,10.21/79.79,20.42/69.58,23.483/66.517,33.693/56.307))</f>
        <v/>
      </c>
      <c r="AB740" s="21">
        <f>IF(C740&lt;=2000,0,(MIN(C740,ROUNDDOWN(F740*0.3,0))-2000)*0.1)</f>
        <v/>
      </c>
      <c r="AC740" s="21">
        <f>IF(C740&lt;=2000,0,MIN((C740-2000)*Y740,(R740+S740)*0.2))</f>
        <v/>
      </c>
      <c r="AD740" s="21">
        <f>IF(C740&lt;=2000,0,MIN((C740-2000)*Z740,(T740+U740)*0.2))</f>
        <v/>
      </c>
      <c r="AE740" s="21">
        <f>AC740*AA740</f>
        <v/>
      </c>
      <c r="AF740" s="21">
        <f>ROUNDDOWN(R740,-2)+ROUNDDOWN(S740,-2)</f>
        <v/>
      </c>
      <c r="AG740" s="21">
        <f>ROUNDDOWN(MAX(0,R740-(AB740+AC740+AE740)*0.6),-2)+ROUNDDOWN(MAX(0,S740-(AB740+AC740+AE740)*0.4),-2)</f>
        <v/>
      </c>
      <c r="AH740" s="21">
        <f>ROUNDDOWN(MAX(0,T740-(AB740+AD740)*0.6),-2)+ROUNDDOWN(MAX(0,U740-(AB740+AD740)*0.4),-2)</f>
        <v/>
      </c>
      <c r="AI740" s="21">
        <f>ROUNDDOWN(T740,-2)+ROUNDDOWN(U740,-2)</f>
        <v/>
      </c>
      <c r="AJ740" s="21">
        <f>M740+AF740</f>
        <v/>
      </c>
      <c r="AK740" s="21">
        <f>M740+AG740</f>
        <v/>
      </c>
      <c r="AL740" s="21">
        <f>N740+AH740</f>
        <v/>
      </c>
      <c r="AM740" s="21">
        <f>O740+AI740</f>
        <v/>
      </c>
      <c r="AN740" s="21">
        <f>N740+AI740</f>
        <v/>
      </c>
      <c r="AO740" s="21">
        <f>ROUNDDOWN((R740+S740)*0.2/Y740+2000,0)</f>
        <v/>
      </c>
      <c r="AP740" s="21">
        <f>ROUNDDOWN((T740+U740)*0.2/Z740+2000,0)</f>
        <v/>
      </c>
      <c r="AQ740" s="21">
        <f>AL740-AK740</f>
        <v/>
      </c>
      <c r="AR740" s="21">
        <f>AM740-AK740</f>
        <v/>
      </c>
      <c r="AS740" s="21">
        <f>AM740-AL740</f>
        <v/>
      </c>
      <c r="AT740" s="21">
        <f>AK740+C740-AJ740</f>
        <v/>
      </c>
      <c r="AU740" s="21">
        <f>AL740+C740-AM740</f>
        <v/>
      </c>
      <c r="AV740" s="21">
        <f>AN740+C740-AM740</f>
        <v/>
      </c>
    </row>
    <row r="741">
      <c r="A741" t="inlineStr">
        <is>
          <t>医療費の境目</t>
        </is>
      </c>
      <c r="B741" s="21">
        <f>'3_医療費の境目'!$B$3</f>
        <v/>
      </c>
      <c r="C741" s="21">
        <f>IF('3_医療費の境目'!$B$4="",AO741,'3_医療費の境目'!$B$4)</f>
        <v/>
      </c>
      <c r="D741" s="21">
        <f>'3_医療費の境目'!D741</f>
        <v/>
      </c>
      <c r="E741" s="21">
        <f>ROUND(MIN(B741/12,650000)*12*0.0915+MIN(B741/12,1390000)*12*(0.0504+0)+B741*0.005,0)</f>
        <v/>
      </c>
      <c r="F741" s="21">
        <f>IF(B741&lt;741000,0,IF(B741&lt;2191000,B741-740000,IF(B741&lt;2193000,1451000,IF(B741&lt;2196000,1453000,IF(B741&lt;2200000,1456000,IF(B741&lt;3600000,ROUND(ROUNDDOWN(B741/4,-3)*2.8,0)-80000,IF(B741&lt;6600000,ROUND(ROUNDDOWN(B741/4,-3)*3.2,0)-440000,IF(B741&lt;8500000,ROUNDDOWN(B741*0.9,0)-1100000,B741-1950000))))))))</f>
        <v/>
      </c>
      <c r="G741" s="21">
        <f>IF(F741&gt;23500000,NA(),IF(F741&lt;=4890000,1040000,IF(F741&lt;=6550000,670000,620000)))</f>
        <v/>
      </c>
      <c r="H741" s="21">
        <f>IF(D741&lt;=0,0,MAX(0,MIN(2000000,D741-MIN(100000,ROUNDDOWN(F741*0.05,0)))))</f>
        <v/>
      </c>
      <c r="I741" s="21">
        <f>IF(C741&lt;=2000,0,MIN(C741,ROUNDDOWN(F741*0.4,0))-2000)</f>
        <v/>
      </c>
      <c r="J741" s="21">
        <f>MAX(0,ROUNDDOWN(F741-E741-G741,-3))</f>
        <v/>
      </c>
      <c r="K741" s="21">
        <f>MAX(0,ROUNDDOWN(F741-E741-G741-H741-I741,-3))</f>
        <v/>
      </c>
      <c r="L741" s="21">
        <f>MAX(0,ROUNDDOWN(F741-E741-G741-H741,-3))</f>
        <v/>
      </c>
      <c r="M741" s="21">
        <f>IF(J741&lt;=0,0,ROUNDDOWN((J741*LOOKUP(J741,{0,1950001,3300001,6950001,9000001,18000001,40000001},{0.05,0.1,0.2,0.23,0.33,0.4,0.45})-LOOKUP(J741,{0,1950001,3300001,6950001,9000001,18000001,40000001},{0,97500,427500,636000,1536000,2796000,4796000}))*1.021,-2))</f>
        <v/>
      </c>
      <c r="N741" s="21">
        <f>IF(K741&lt;=0,0,ROUNDDOWN((K741*LOOKUP(K741,{0,1950001,3300001,6950001,9000001,18000001,40000001},{0.05,0.1,0.2,0.23,0.33,0.4,0.45})-LOOKUP(K741,{0,1950001,3300001,6950001,9000001,18000001,40000001},{0,97500,427500,636000,1536000,2796000,4796000}))*1.021,-2))</f>
        <v/>
      </c>
      <c r="O741" s="21">
        <f>IF(L741&lt;=0,0,ROUNDDOWN((L741*LOOKUP(L741,{0,1950001,3300001,6950001,9000001,18000001,40000001},{0.05,0.1,0.2,0.23,0.33,0.4,0.45})-LOOKUP(L741,{0,1950001,3300001,6950001,9000001,18000001,40000001},{0,97500,427500,636000,1536000,2796000,4796000}))*1.021,-2))</f>
        <v/>
      </c>
      <c r="P741" s="21">
        <f>MAX(0,ROUNDDOWN(F741-E741-430000,-3))</f>
        <v/>
      </c>
      <c r="Q741" s="21">
        <f>MAX(0,ROUNDDOWN(F741-E741-430000-H741,-3))</f>
        <v/>
      </c>
      <c r="R741" s="21">
        <f>IF(F741&lt;=450000,0,MAX(0,P741*0.06-MIN(50000,P741)*0.03))</f>
        <v/>
      </c>
      <c r="S741" s="21">
        <f>IF(F741&lt;=450000,0,MAX(0,P741*0.04-MIN(50000,P741)*0.02))</f>
        <v/>
      </c>
      <c r="T741" s="21">
        <f>IF(F741&lt;=450000,0,MAX(0,Q741*0.06-MIN(50000,Q741)*0.03))</f>
        <v/>
      </c>
      <c r="U741" s="21">
        <f>IF(F741&lt;=450000,0,MAX(0,Q741*0.04-MIN(50000,Q741)*0.02))</f>
        <v/>
      </c>
      <c r="V741" s="21">
        <f>50000+MAX(0,G741-480000)</f>
        <v/>
      </c>
      <c r="W741" s="21">
        <f>P741-V741</f>
        <v/>
      </c>
      <c r="X741" s="21">
        <f>Q741-V741</f>
        <v/>
      </c>
      <c r="Y741" s="22">
        <f>IF(W741&lt;0,0.9,LOOKUP(W741,{0,1950001,3300001,6950001,9000001,18000001,40000001},{0.84895,0.7979,0.6958,0.66517,0.56307,0.4916,0.44055}))</f>
        <v/>
      </c>
      <c r="Z741" s="22">
        <f>IF(X741&lt;0,0.9,LOOKUP(X741,{0,1950001,3300001,6950001,9000001,18000001,40000001},{0.84895,0.7979,0.6958,0.66517,0.56307,0.4916,0.44055}))</f>
        <v/>
      </c>
      <c r="AA741" s="22">
        <f>IF(W741&lt;0,0,CHOOSE(MATCH(W741,{0,1950001,3300001,6950001,9000001},1),5.105/84.895,10.21/79.79,20.42/69.58,23.483/66.517,33.693/56.307))</f>
        <v/>
      </c>
      <c r="AB741" s="21">
        <f>IF(C741&lt;=2000,0,(MIN(C741,ROUNDDOWN(F741*0.3,0))-2000)*0.1)</f>
        <v/>
      </c>
      <c r="AC741" s="21">
        <f>IF(C741&lt;=2000,0,MIN((C741-2000)*Y741,(R741+S741)*0.2))</f>
        <v/>
      </c>
      <c r="AD741" s="21">
        <f>IF(C741&lt;=2000,0,MIN((C741-2000)*Z741,(T741+U741)*0.2))</f>
        <v/>
      </c>
      <c r="AE741" s="21">
        <f>AC741*AA741</f>
        <v/>
      </c>
      <c r="AF741" s="21">
        <f>ROUNDDOWN(R741,-2)+ROUNDDOWN(S741,-2)</f>
        <v/>
      </c>
      <c r="AG741" s="21">
        <f>ROUNDDOWN(MAX(0,R741-(AB741+AC741+AE741)*0.6),-2)+ROUNDDOWN(MAX(0,S741-(AB741+AC741+AE741)*0.4),-2)</f>
        <v/>
      </c>
      <c r="AH741" s="21">
        <f>ROUNDDOWN(MAX(0,T741-(AB741+AD741)*0.6),-2)+ROUNDDOWN(MAX(0,U741-(AB741+AD741)*0.4),-2)</f>
        <v/>
      </c>
      <c r="AI741" s="21">
        <f>ROUNDDOWN(T741,-2)+ROUNDDOWN(U741,-2)</f>
        <v/>
      </c>
      <c r="AJ741" s="21">
        <f>M741+AF741</f>
        <v/>
      </c>
      <c r="AK741" s="21">
        <f>M741+AG741</f>
        <v/>
      </c>
      <c r="AL741" s="21">
        <f>N741+AH741</f>
        <v/>
      </c>
      <c r="AM741" s="21">
        <f>O741+AI741</f>
        <v/>
      </c>
      <c r="AN741" s="21">
        <f>N741+AI741</f>
        <v/>
      </c>
      <c r="AO741" s="21">
        <f>ROUNDDOWN((R741+S741)*0.2/Y741+2000,0)</f>
        <v/>
      </c>
      <c r="AP741" s="21">
        <f>ROUNDDOWN((T741+U741)*0.2/Z741+2000,0)</f>
        <v/>
      </c>
      <c r="AQ741" s="21">
        <f>AL741-AK741</f>
        <v/>
      </c>
      <c r="AR741" s="21">
        <f>AM741-AK741</f>
        <v/>
      </c>
      <c r="AS741" s="21">
        <f>AM741-AL741</f>
        <v/>
      </c>
      <c r="AT741" s="21">
        <f>AK741+C741-AJ741</f>
        <v/>
      </c>
      <c r="AU741" s="21">
        <f>AL741+C741-AM741</f>
        <v/>
      </c>
      <c r="AV741" s="21">
        <f>AN741+C741-AM741</f>
        <v/>
      </c>
    </row>
    <row r="742">
      <c r="A742" t="inlineStr">
        <is>
          <t>医療費の境目</t>
        </is>
      </c>
      <c r="B742" s="21">
        <f>'3_医療費の境目'!$B$3</f>
        <v/>
      </c>
      <c r="C742" s="21">
        <f>IF('3_医療費の境目'!$B$4="",AO742,'3_医療費の境目'!$B$4)</f>
        <v/>
      </c>
      <c r="D742" s="21">
        <f>'3_医療費の境目'!D742</f>
        <v/>
      </c>
      <c r="E742" s="21">
        <f>ROUND(MIN(B742/12,650000)*12*0.0915+MIN(B742/12,1390000)*12*(0.0504+0)+B742*0.005,0)</f>
        <v/>
      </c>
      <c r="F742" s="21">
        <f>IF(B742&lt;741000,0,IF(B742&lt;2191000,B742-740000,IF(B742&lt;2193000,1451000,IF(B742&lt;2196000,1453000,IF(B742&lt;2200000,1456000,IF(B742&lt;3600000,ROUND(ROUNDDOWN(B742/4,-3)*2.8,0)-80000,IF(B742&lt;6600000,ROUND(ROUNDDOWN(B742/4,-3)*3.2,0)-440000,IF(B742&lt;8500000,ROUNDDOWN(B742*0.9,0)-1100000,B742-1950000))))))))</f>
        <v/>
      </c>
      <c r="G742" s="21">
        <f>IF(F742&gt;23500000,NA(),IF(F742&lt;=4890000,1040000,IF(F742&lt;=6550000,670000,620000)))</f>
        <v/>
      </c>
      <c r="H742" s="21">
        <f>IF(D742&lt;=0,0,MAX(0,MIN(2000000,D742-MIN(100000,ROUNDDOWN(F742*0.05,0)))))</f>
        <v/>
      </c>
      <c r="I742" s="21">
        <f>IF(C742&lt;=2000,0,MIN(C742,ROUNDDOWN(F742*0.4,0))-2000)</f>
        <v/>
      </c>
      <c r="J742" s="21">
        <f>MAX(0,ROUNDDOWN(F742-E742-G742,-3))</f>
        <v/>
      </c>
      <c r="K742" s="21">
        <f>MAX(0,ROUNDDOWN(F742-E742-G742-H742-I742,-3))</f>
        <v/>
      </c>
      <c r="L742" s="21">
        <f>MAX(0,ROUNDDOWN(F742-E742-G742-H742,-3))</f>
        <v/>
      </c>
      <c r="M742" s="21">
        <f>IF(J742&lt;=0,0,ROUNDDOWN((J742*LOOKUP(J742,{0,1950001,3300001,6950001,9000001,18000001,40000001},{0.05,0.1,0.2,0.23,0.33,0.4,0.45})-LOOKUP(J742,{0,1950001,3300001,6950001,9000001,18000001,40000001},{0,97500,427500,636000,1536000,2796000,4796000}))*1.021,-2))</f>
        <v/>
      </c>
      <c r="N742" s="21">
        <f>IF(K742&lt;=0,0,ROUNDDOWN((K742*LOOKUP(K742,{0,1950001,3300001,6950001,9000001,18000001,40000001},{0.05,0.1,0.2,0.23,0.33,0.4,0.45})-LOOKUP(K742,{0,1950001,3300001,6950001,9000001,18000001,40000001},{0,97500,427500,636000,1536000,2796000,4796000}))*1.021,-2))</f>
        <v/>
      </c>
      <c r="O742" s="21">
        <f>IF(L742&lt;=0,0,ROUNDDOWN((L742*LOOKUP(L742,{0,1950001,3300001,6950001,9000001,18000001,40000001},{0.05,0.1,0.2,0.23,0.33,0.4,0.45})-LOOKUP(L742,{0,1950001,3300001,6950001,9000001,18000001,40000001},{0,97500,427500,636000,1536000,2796000,4796000}))*1.021,-2))</f>
        <v/>
      </c>
      <c r="P742" s="21">
        <f>MAX(0,ROUNDDOWN(F742-E742-430000,-3))</f>
        <v/>
      </c>
      <c r="Q742" s="21">
        <f>MAX(0,ROUNDDOWN(F742-E742-430000-H742,-3))</f>
        <v/>
      </c>
      <c r="R742" s="21">
        <f>IF(F742&lt;=450000,0,MAX(0,P742*0.06-MIN(50000,P742)*0.03))</f>
        <v/>
      </c>
      <c r="S742" s="21">
        <f>IF(F742&lt;=450000,0,MAX(0,P742*0.04-MIN(50000,P742)*0.02))</f>
        <v/>
      </c>
      <c r="T742" s="21">
        <f>IF(F742&lt;=450000,0,MAX(0,Q742*0.06-MIN(50000,Q742)*0.03))</f>
        <v/>
      </c>
      <c r="U742" s="21">
        <f>IF(F742&lt;=450000,0,MAX(0,Q742*0.04-MIN(50000,Q742)*0.02))</f>
        <v/>
      </c>
      <c r="V742" s="21">
        <f>50000+MAX(0,G742-480000)</f>
        <v/>
      </c>
      <c r="W742" s="21">
        <f>P742-V742</f>
        <v/>
      </c>
      <c r="X742" s="21">
        <f>Q742-V742</f>
        <v/>
      </c>
      <c r="Y742" s="22">
        <f>IF(W742&lt;0,0.9,LOOKUP(W742,{0,1950001,3300001,6950001,9000001,18000001,40000001},{0.84895,0.7979,0.6958,0.66517,0.56307,0.4916,0.44055}))</f>
        <v/>
      </c>
      <c r="Z742" s="22">
        <f>IF(X742&lt;0,0.9,LOOKUP(X742,{0,1950001,3300001,6950001,9000001,18000001,40000001},{0.84895,0.7979,0.6958,0.66517,0.56307,0.4916,0.44055}))</f>
        <v/>
      </c>
      <c r="AA742" s="22">
        <f>IF(W742&lt;0,0,CHOOSE(MATCH(W742,{0,1950001,3300001,6950001,9000001},1),5.105/84.895,10.21/79.79,20.42/69.58,23.483/66.517,33.693/56.307))</f>
        <v/>
      </c>
      <c r="AB742" s="21">
        <f>IF(C742&lt;=2000,0,(MIN(C742,ROUNDDOWN(F742*0.3,0))-2000)*0.1)</f>
        <v/>
      </c>
      <c r="AC742" s="21">
        <f>IF(C742&lt;=2000,0,MIN((C742-2000)*Y742,(R742+S742)*0.2))</f>
        <v/>
      </c>
      <c r="AD742" s="21">
        <f>IF(C742&lt;=2000,0,MIN((C742-2000)*Z742,(T742+U742)*0.2))</f>
        <v/>
      </c>
      <c r="AE742" s="21">
        <f>AC742*AA742</f>
        <v/>
      </c>
      <c r="AF742" s="21">
        <f>ROUNDDOWN(R742,-2)+ROUNDDOWN(S742,-2)</f>
        <v/>
      </c>
      <c r="AG742" s="21">
        <f>ROUNDDOWN(MAX(0,R742-(AB742+AC742+AE742)*0.6),-2)+ROUNDDOWN(MAX(0,S742-(AB742+AC742+AE742)*0.4),-2)</f>
        <v/>
      </c>
      <c r="AH742" s="21">
        <f>ROUNDDOWN(MAX(0,T742-(AB742+AD742)*0.6),-2)+ROUNDDOWN(MAX(0,U742-(AB742+AD742)*0.4),-2)</f>
        <v/>
      </c>
      <c r="AI742" s="21">
        <f>ROUNDDOWN(T742,-2)+ROUNDDOWN(U742,-2)</f>
        <v/>
      </c>
      <c r="AJ742" s="21">
        <f>M742+AF742</f>
        <v/>
      </c>
      <c r="AK742" s="21">
        <f>M742+AG742</f>
        <v/>
      </c>
      <c r="AL742" s="21">
        <f>N742+AH742</f>
        <v/>
      </c>
      <c r="AM742" s="21">
        <f>O742+AI742</f>
        <v/>
      </c>
      <c r="AN742" s="21">
        <f>N742+AI742</f>
        <v/>
      </c>
      <c r="AO742" s="21">
        <f>ROUNDDOWN((R742+S742)*0.2/Y742+2000,0)</f>
        <v/>
      </c>
      <c r="AP742" s="21">
        <f>ROUNDDOWN((T742+U742)*0.2/Z742+2000,0)</f>
        <v/>
      </c>
      <c r="AQ742" s="21">
        <f>AL742-AK742</f>
        <v/>
      </c>
      <c r="AR742" s="21">
        <f>AM742-AK742</f>
        <v/>
      </c>
      <c r="AS742" s="21">
        <f>AM742-AL742</f>
        <v/>
      </c>
      <c r="AT742" s="21">
        <f>AK742+C742-AJ742</f>
        <v/>
      </c>
      <c r="AU742" s="21">
        <f>AL742+C742-AM742</f>
        <v/>
      </c>
      <c r="AV742" s="21">
        <f>AN742+C742-AM742</f>
        <v/>
      </c>
    </row>
    <row r="743">
      <c r="A743" t="inlineStr">
        <is>
          <t>医療費の境目</t>
        </is>
      </c>
      <c r="B743" s="21">
        <f>'3_医療費の境目'!$B$3</f>
        <v/>
      </c>
      <c r="C743" s="21">
        <f>IF('3_医療費の境目'!$B$4="",AO743,'3_医療費の境目'!$B$4)</f>
        <v/>
      </c>
      <c r="D743" s="21">
        <f>'3_医療費の境目'!D743</f>
        <v/>
      </c>
      <c r="E743" s="21">
        <f>ROUND(MIN(B743/12,650000)*12*0.0915+MIN(B743/12,1390000)*12*(0.0504+0)+B743*0.005,0)</f>
        <v/>
      </c>
      <c r="F743" s="21">
        <f>IF(B743&lt;741000,0,IF(B743&lt;2191000,B743-740000,IF(B743&lt;2193000,1451000,IF(B743&lt;2196000,1453000,IF(B743&lt;2200000,1456000,IF(B743&lt;3600000,ROUND(ROUNDDOWN(B743/4,-3)*2.8,0)-80000,IF(B743&lt;6600000,ROUND(ROUNDDOWN(B743/4,-3)*3.2,0)-440000,IF(B743&lt;8500000,ROUNDDOWN(B743*0.9,0)-1100000,B743-1950000))))))))</f>
        <v/>
      </c>
      <c r="G743" s="21">
        <f>IF(F743&gt;23500000,NA(),IF(F743&lt;=4890000,1040000,IF(F743&lt;=6550000,670000,620000)))</f>
        <v/>
      </c>
      <c r="H743" s="21">
        <f>IF(D743&lt;=0,0,MAX(0,MIN(2000000,D743-MIN(100000,ROUNDDOWN(F743*0.05,0)))))</f>
        <v/>
      </c>
      <c r="I743" s="21">
        <f>IF(C743&lt;=2000,0,MIN(C743,ROUNDDOWN(F743*0.4,0))-2000)</f>
        <v/>
      </c>
      <c r="J743" s="21">
        <f>MAX(0,ROUNDDOWN(F743-E743-G743,-3))</f>
        <v/>
      </c>
      <c r="K743" s="21">
        <f>MAX(0,ROUNDDOWN(F743-E743-G743-H743-I743,-3))</f>
        <v/>
      </c>
      <c r="L743" s="21">
        <f>MAX(0,ROUNDDOWN(F743-E743-G743-H743,-3))</f>
        <v/>
      </c>
      <c r="M743" s="21">
        <f>IF(J743&lt;=0,0,ROUNDDOWN((J743*LOOKUP(J743,{0,1950001,3300001,6950001,9000001,18000001,40000001},{0.05,0.1,0.2,0.23,0.33,0.4,0.45})-LOOKUP(J743,{0,1950001,3300001,6950001,9000001,18000001,40000001},{0,97500,427500,636000,1536000,2796000,4796000}))*1.021,-2))</f>
        <v/>
      </c>
      <c r="N743" s="21">
        <f>IF(K743&lt;=0,0,ROUNDDOWN((K743*LOOKUP(K743,{0,1950001,3300001,6950001,9000001,18000001,40000001},{0.05,0.1,0.2,0.23,0.33,0.4,0.45})-LOOKUP(K743,{0,1950001,3300001,6950001,9000001,18000001,40000001},{0,97500,427500,636000,1536000,2796000,4796000}))*1.021,-2))</f>
        <v/>
      </c>
      <c r="O743" s="21">
        <f>IF(L743&lt;=0,0,ROUNDDOWN((L743*LOOKUP(L743,{0,1950001,3300001,6950001,9000001,18000001,40000001},{0.05,0.1,0.2,0.23,0.33,0.4,0.45})-LOOKUP(L743,{0,1950001,3300001,6950001,9000001,18000001,40000001},{0,97500,427500,636000,1536000,2796000,4796000}))*1.021,-2))</f>
        <v/>
      </c>
      <c r="P743" s="21">
        <f>MAX(0,ROUNDDOWN(F743-E743-430000,-3))</f>
        <v/>
      </c>
      <c r="Q743" s="21">
        <f>MAX(0,ROUNDDOWN(F743-E743-430000-H743,-3))</f>
        <v/>
      </c>
      <c r="R743" s="21">
        <f>IF(F743&lt;=450000,0,MAX(0,P743*0.06-MIN(50000,P743)*0.03))</f>
        <v/>
      </c>
      <c r="S743" s="21">
        <f>IF(F743&lt;=450000,0,MAX(0,P743*0.04-MIN(50000,P743)*0.02))</f>
        <v/>
      </c>
      <c r="T743" s="21">
        <f>IF(F743&lt;=450000,0,MAX(0,Q743*0.06-MIN(50000,Q743)*0.03))</f>
        <v/>
      </c>
      <c r="U743" s="21">
        <f>IF(F743&lt;=450000,0,MAX(0,Q743*0.04-MIN(50000,Q743)*0.02))</f>
        <v/>
      </c>
      <c r="V743" s="21">
        <f>50000+MAX(0,G743-480000)</f>
        <v/>
      </c>
      <c r="W743" s="21">
        <f>P743-V743</f>
        <v/>
      </c>
      <c r="X743" s="21">
        <f>Q743-V743</f>
        <v/>
      </c>
      <c r="Y743" s="22">
        <f>IF(W743&lt;0,0.9,LOOKUP(W743,{0,1950001,3300001,6950001,9000001,18000001,40000001},{0.84895,0.7979,0.6958,0.66517,0.56307,0.4916,0.44055}))</f>
        <v/>
      </c>
      <c r="Z743" s="22">
        <f>IF(X743&lt;0,0.9,LOOKUP(X743,{0,1950001,3300001,6950001,9000001,18000001,40000001},{0.84895,0.7979,0.6958,0.66517,0.56307,0.4916,0.44055}))</f>
        <v/>
      </c>
      <c r="AA743" s="22">
        <f>IF(W743&lt;0,0,CHOOSE(MATCH(W743,{0,1950001,3300001,6950001,9000001},1),5.105/84.895,10.21/79.79,20.42/69.58,23.483/66.517,33.693/56.307))</f>
        <v/>
      </c>
      <c r="AB743" s="21">
        <f>IF(C743&lt;=2000,0,(MIN(C743,ROUNDDOWN(F743*0.3,0))-2000)*0.1)</f>
        <v/>
      </c>
      <c r="AC743" s="21">
        <f>IF(C743&lt;=2000,0,MIN((C743-2000)*Y743,(R743+S743)*0.2))</f>
        <v/>
      </c>
      <c r="AD743" s="21">
        <f>IF(C743&lt;=2000,0,MIN((C743-2000)*Z743,(T743+U743)*0.2))</f>
        <v/>
      </c>
      <c r="AE743" s="21">
        <f>AC743*AA743</f>
        <v/>
      </c>
      <c r="AF743" s="21">
        <f>ROUNDDOWN(R743,-2)+ROUNDDOWN(S743,-2)</f>
        <v/>
      </c>
      <c r="AG743" s="21">
        <f>ROUNDDOWN(MAX(0,R743-(AB743+AC743+AE743)*0.6),-2)+ROUNDDOWN(MAX(0,S743-(AB743+AC743+AE743)*0.4),-2)</f>
        <v/>
      </c>
      <c r="AH743" s="21">
        <f>ROUNDDOWN(MAX(0,T743-(AB743+AD743)*0.6),-2)+ROUNDDOWN(MAX(0,U743-(AB743+AD743)*0.4),-2)</f>
        <v/>
      </c>
      <c r="AI743" s="21">
        <f>ROUNDDOWN(T743,-2)+ROUNDDOWN(U743,-2)</f>
        <v/>
      </c>
      <c r="AJ743" s="21">
        <f>M743+AF743</f>
        <v/>
      </c>
      <c r="AK743" s="21">
        <f>M743+AG743</f>
        <v/>
      </c>
      <c r="AL743" s="21">
        <f>N743+AH743</f>
        <v/>
      </c>
      <c r="AM743" s="21">
        <f>O743+AI743</f>
        <v/>
      </c>
      <c r="AN743" s="21">
        <f>N743+AI743</f>
        <v/>
      </c>
      <c r="AO743" s="21">
        <f>ROUNDDOWN((R743+S743)*0.2/Y743+2000,0)</f>
        <v/>
      </c>
      <c r="AP743" s="21">
        <f>ROUNDDOWN((T743+U743)*0.2/Z743+2000,0)</f>
        <v/>
      </c>
      <c r="AQ743" s="21">
        <f>AL743-AK743</f>
        <v/>
      </c>
      <c r="AR743" s="21">
        <f>AM743-AK743</f>
        <v/>
      </c>
      <c r="AS743" s="21">
        <f>AM743-AL743</f>
        <v/>
      </c>
      <c r="AT743" s="21">
        <f>AK743+C743-AJ743</f>
        <v/>
      </c>
      <c r="AU743" s="21">
        <f>AL743+C743-AM743</f>
        <v/>
      </c>
      <c r="AV743" s="21">
        <f>AN743+C743-AM743</f>
        <v/>
      </c>
    </row>
    <row r="744">
      <c r="A744" t="inlineStr">
        <is>
          <t>医療費の境目</t>
        </is>
      </c>
      <c r="B744" s="21">
        <f>'3_医療費の境目'!$B$3</f>
        <v/>
      </c>
      <c r="C744" s="21">
        <f>IF('3_医療費の境目'!$B$4="",AO744,'3_医療費の境目'!$B$4)</f>
        <v/>
      </c>
      <c r="D744" s="21">
        <f>'3_医療費の境目'!D744</f>
        <v/>
      </c>
      <c r="E744" s="21">
        <f>ROUND(MIN(B744/12,650000)*12*0.0915+MIN(B744/12,1390000)*12*(0.0504+0)+B744*0.005,0)</f>
        <v/>
      </c>
      <c r="F744" s="21">
        <f>IF(B744&lt;741000,0,IF(B744&lt;2191000,B744-740000,IF(B744&lt;2193000,1451000,IF(B744&lt;2196000,1453000,IF(B744&lt;2200000,1456000,IF(B744&lt;3600000,ROUND(ROUNDDOWN(B744/4,-3)*2.8,0)-80000,IF(B744&lt;6600000,ROUND(ROUNDDOWN(B744/4,-3)*3.2,0)-440000,IF(B744&lt;8500000,ROUNDDOWN(B744*0.9,0)-1100000,B744-1950000))))))))</f>
        <v/>
      </c>
      <c r="G744" s="21">
        <f>IF(F744&gt;23500000,NA(),IF(F744&lt;=4890000,1040000,IF(F744&lt;=6550000,670000,620000)))</f>
        <v/>
      </c>
      <c r="H744" s="21">
        <f>IF(D744&lt;=0,0,MAX(0,MIN(2000000,D744-MIN(100000,ROUNDDOWN(F744*0.05,0)))))</f>
        <v/>
      </c>
      <c r="I744" s="21">
        <f>IF(C744&lt;=2000,0,MIN(C744,ROUNDDOWN(F744*0.4,0))-2000)</f>
        <v/>
      </c>
      <c r="J744" s="21">
        <f>MAX(0,ROUNDDOWN(F744-E744-G744,-3))</f>
        <v/>
      </c>
      <c r="K744" s="21">
        <f>MAX(0,ROUNDDOWN(F744-E744-G744-H744-I744,-3))</f>
        <v/>
      </c>
      <c r="L744" s="21">
        <f>MAX(0,ROUNDDOWN(F744-E744-G744-H744,-3))</f>
        <v/>
      </c>
      <c r="M744" s="21">
        <f>IF(J744&lt;=0,0,ROUNDDOWN((J744*LOOKUP(J744,{0,1950001,3300001,6950001,9000001,18000001,40000001},{0.05,0.1,0.2,0.23,0.33,0.4,0.45})-LOOKUP(J744,{0,1950001,3300001,6950001,9000001,18000001,40000001},{0,97500,427500,636000,1536000,2796000,4796000}))*1.021,-2))</f>
        <v/>
      </c>
      <c r="N744" s="21">
        <f>IF(K744&lt;=0,0,ROUNDDOWN((K744*LOOKUP(K744,{0,1950001,3300001,6950001,9000001,18000001,40000001},{0.05,0.1,0.2,0.23,0.33,0.4,0.45})-LOOKUP(K744,{0,1950001,3300001,6950001,9000001,18000001,40000001},{0,97500,427500,636000,1536000,2796000,4796000}))*1.021,-2))</f>
        <v/>
      </c>
      <c r="O744" s="21">
        <f>IF(L744&lt;=0,0,ROUNDDOWN((L744*LOOKUP(L744,{0,1950001,3300001,6950001,9000001,18000001,40000001},{0.05,0.1,0.2,0.23,0.33,0.4,0.45})-LOOKUP(L744,{0,1950001,3300001,6950001,9000001,18000001,40000001},{0,97500,427500,636000,1536000,2796000,4796000}))*1.021,-2))</f>
        <v/>
      </c>
      <c r="P744" s="21">
        <f>MAX(0,ROUNDDOWN(F744-E744-430000,-3))</f>
        <v/>
      </c>
      <c r="Q744" s="21">
        <f>MAX(0,ROUNDDOWN(F744-E744-430000-H744,-3))</f>
        <v/>
      </c>
      <c r="R744" s="21">
        <f>IF(F744&lt;=450000,0,MAX(0,P744*0.06-MIN(50000,P744)*0.03))</f>
        <v/>
      </c>
      <c r="S744" s="21">
        <f>IF(F744&lt;=450000,0,MAX(0,P744*0.04-MIN(50000,P744)*0.02))</f>
        <v/>
      </c>
      <c r="T744" s="21">
        <f>IF(F744&lt;=450000,0,MAX(0,Q744*0.06-MIN(50000,Q744)*0.03))</f>
        <v/>
      </c>
      <c r="U744" s="21">
        <f>IF(F744&lt;=450000,0,MAX(0,Q744*0.04-MIN(50000,Q744)*0.02))</f>
        <v/>
      </c>
      <c r="V744" s="21">
        <f>50000+MAX(0,G744-480000)</f>
        <v/>
      </c>
      <c r="W744" s="21">
        <f>P744-V744</f>
        <v/>
      </c>
      <c r="X744" s="21">
        <f>Q744-V744</f>
        <v/>
      </c>
      <c r="Y744" s="22">
        <f>IF(W744&lt;0,0.9,LOOKUP(W744,{0,1950001,3300001,6950001,9000001,18000001,40000001},{0.84895,0.7979,0.6958,0.66517,0.56307,0.4916,0.44055}))</f>
        <v/>
      </c>
      <c r="Z744" s="22">
        <f>IF(X744&lt;0,0.9,LOOKUP(X744,{0,1950001,3300001,6950001,9000001,18000001,40000001},{0.84895,0.7979,0.6958,0.66517,0.56307,0.4916,0.44055}))</f>
        <v/>
      </c>
      <c r="AA744" s="22">
        <f>IF(W744&lt;0,0,CHOOSE(MATCH(W744,{0,1950001,3300001,6950001,9000001},1),5.105/84.895,10.21/79.79,20.42/69.58,23.483/66.517,33.693/56.307))</f>
        <v/>
      </c>
      <c r="AB744" s="21">
        <f>IF(C744&lt;=2000,0,(MIN(C744,ROUNDDOWN(F744*0.3,0))-2000)*0.1)</f>
        <v/>
      </c>
      <c r="AC744" s="21">
        <f>IF(C744&lt;=2000,0,MIN((C744-2000)*Y744,(R744+S744)*0.2))</f>
        <v/>
      </c>
      <c r="AD744" s="21">
        <f>IF(C744&lt;=2000,0,MIN((C744-2000)*Z744,(T744+U744)*0.2))</f>
        <v/>
      </c>
      <c r="AE744" s="21">
        <f>AC744*AA744</f>
        <v/>
      </c>
      <c r="AF744" s="21">
        <f>ROUNDDOWN(R744,-2)+ROUNDDOWN(S744,-2)</f>
        <v/>
      </c>
      <c r="AG744" s="21">
        <f>ROUNDDOWN(MAX(0,R744-(AB744+AC744+AE744)*0.6),-2)+ROUNDDOWN(MAX(0,S744-(AB744+AC744+AE744)*0.4),-2)</f>
        <v/>
      </c>
      <c r="AH744" s="21">
        <f>ROUNDDOWN(MAX(0,T744-(AB744+AD744)*0.6),-2)+ROUNDDOWN(MAX(0,U744-(AB744+AD744)*0.4),-2)</f>
        <v/>
      </c>
      <c r="AI744" s="21">
        <f>ROUNDDOWN(T744,-2)+ROUNDDOWN(U744,-2)</f>
        <v/>
      </c>
      <c r="AJ744" s="21">
        <f>M744+AF744</f>
        <v/>
      </c>
      <c r="AK744" s="21">
        <f>M744+AG744</f>
        <v/>
      </c>
      <c r="AL744" s="21">
        <f>N744+AH744</f>
        <v/>
      </c>
      <c r="AM744" s="21">
        <f>O744+AI744</f>
        <v/>
      </c>
      <c r="AN744" s="21">
        <f>N744+AI744</f>
        <v/>
      </c>
      <c r="AO744" s="21">
        <f>ROUNDDOWN((R744+S744)*0.2/Y744+2000,0)</f>
        <v/>
      </c>
      <c r="AP744" s="21">
        <f>ROUNDDOWN((T744+U744)*0.2/Z744+2000,0)</f>
        <v/>
      </c>
      <c r="AQ744" s="21">
        <f>AL744-AK744</f>
        <v/>
      </c>
      <c r="AR744" s="21">
        <f>AM744-AK744</f>
        <v/>
      </c>
      <c r="AS744" s="21">
        <f>AM744-AL744</f>
        <v/>
      </c>
      <c r="AT744" s="21">
        <f>AK744+C744-AJ744</f>
        <v/>
      </c>
      <c r="AU744" s="21">
        <f>AL744+C744-AM744</f>
        <v/>
      </c>
      <c r="AV744" s="21">
        <f>AN744+C744-AM744</f>
        <v/>
      </c>
    </row>
    <row r="745">
      <c r="A745" t="inlineStr">
        <is>
          <t>医療費の境目</t>
        </is>
      </c>
      <c r="B745" s="21">
        <f>'3_医療費の境目'!$B$3</f>
        <v/>
      </c>
      <c r="C745" s="21">
        <f>IF('3_医療費の境目'!$B$4="",AO745,'3_医療費の境目'!$B$4)</f>
        <v/>
      </c>
      <c r="D745" s="21">
        <f>'3_医療費の境目'!D745</f>
        <v/>
      </c>
      <c r="E745" s="21">
        <f>ROUND(MIN(B745/12,650000)*12*0.0915+MIN(B745/12,1390000)*12*(0.0504+0)+B745*0.005,0)</f>
        <v/>
      </c>
      <c r="F745" s="21">
        <f>IF(B745&lt;741000,0,IF(B745&lt;2191000,B745-740000,IF(B745&lt;2193000,1451000,IF(B745&lt;2196000,1453000,IF(B745&lt;2200000,1456000,IF(B745&lt;3600000,ROUND(ROUNDDOWN(B745/4,-3)*2.8,0)-80000,IF(B745&lt;6600000,ROUND(ROUNDDOWN(B745/4,-3)*3.2,0)-440000,IF(B745&lt;8500000,ROUNDDOWN(B745*0.9,0)-1100000,B745-1950000))))))))</f>
        <v/>
      </c>
      <c r="G745" s="21">
        <f>IF(F745&gt;23500000,NA(),IF(F745&lt;=4890000,1040000,IF(F745&lt;=6550000,670000,620000)))</f>
        <v/>
      </c>
      <c r="H745" s="21">
        <f>IF(D745&lt;=0,0,MAX(0,MIN(2000000,D745-MIN(100000,ROUNDDOWN(F745*0.05,0)))))</f>
        <v/>
      </c>
      <c r="I745" s="21">
        <f>IF(C745&lt;=2000,0,MIN(C745,ROUNDDOWN(F745*0.4,0))-2000)</f>
        <v/>
      </c>
      <c r="J745" s="21">
        <f>MAX(0,ROUNDDOWN(F745-E745-G745,-3))</f>
        <v/>
      </c>
      <c r="K745" s="21">
        <f>MAX(0,ROUNDDOWN(F745-E745-G745-H745-I745,-3))</f>
        <v/>
      </c>
      <c r="L745" s="21">
        <f>MAX(0,ROUNDDOWN(F745-E745-G745-H745,-3))</f>
        <v/>
      </c>
      <c r="M745" s="21">
        <f>IF(J745&lt;=0,0,ROUNDDOWN((J745*LOOKUP(J745,{0,1950001,3300001,6950001,9000001,18000001,40000001},{0.05,0.1,0.2,0.23,0.33,0.4,0.45})-LOOKUP(J745,{0,1950001,3300001,6950001,9000001,18000001,40000001},{0,97500,427500,636000,1536000,2796000,4796000}))*1.021,-2))</f>
        <v/>
      </c>
      <c r="N745" s="21">
        <f>IF(K745&lt;=0,0,ROUNDDOWN((K745*LOOKUP(K745,{0,1950001,3300001,6950001,9000001,18000001,40000001},{0.05,0.1,0.2,0.23,0.33,0.4,0.45})-LOOKUP(K745,{0,1950001,3300001,6950001,9000001,18000001,40000001},{0,97500,427500,636000,1536000,2796000,4796000}))*1.021,-2))</f>
        <v/>
      </c>
      <c r="O745" s="21">
        <f>IF(L745&lt;=0,0,ROUNDDOWN((L745*LOOKUP(L745,{0,1950001,3300001,6950001,9000001,18000001,40000001},{0.05,0.1,0.2,0.23,0.33,0.4,0.45})-LOOKUP(L745,{0,1950001,3300001,6950001,9000001,18000001,40000001},{0,97500,427500,636000,1536000,2796000,4796000}))*1.021,-2))</f>
        <v/>
      </c>
      <c r="P745" s="21">
        <f>MAX(0,ROUNDDOWN(F745-E745-430000,-3))</f>
        <v/>
      </c>
      <c r="Q745" s="21">
        <f>MAX(0,ROUNDDOWN(F745-E745-430000-H745,-3))</f>
        <v/>
      </c>
      <c r="R745" s="21">
        <f>IF(F745&lt;=450000,0,MAX(0,P745*0.06-MIN(50000,P745)*0.03))</f>
        <v/>
      </c>
      <c r="S745" s="21">
        <f>IF(F745&lt;=450000,0,MAX(0,P745*0.04-MIN(50000,P745)*0.02))</f>
        <v/>
      </c>
      <c r="T745" s="21">
        <f>IF(F745&lt;=450000,0,MAX(0,Q745*0.06-MIN(50000,Q745)*0.03))</f>
        <v/>
      </c>
      <c r="U745" s="21">
        <f>IF(F745&lt;=450000,0,MAX(0,Q745*0.04-MIN(50000,Q745)*0.02))</f>
        <v/>
      </c>
      <c r="V745" s="21">
        <f>50000+MAX(0,G745-480000)</f>
        <v/>
      </c>
      <c r="W745" s="21">
        <f>P745-V745</f>
        <v/>
      </c>
      <c r="X745" s="21">
        <f>Q745-V745</f>
        <v/>
      </c>
      <c r="Y745" s="22">
        <f>IF(W745&lt;0,0.9,LOOKUP(W745,{0,1950001,3300001,6950001,9000001,18000001,40000001},{0.84895,0.7979,0.6958,0.66517,0.56307,0.4916,0.44055}))</f>
        <v/>
      </c>
      <c r="Z745" s="22">
        <f>IF(X745&lt;0,0.9,LOOKUP(X745,{0,1950001,3300001,6950001,9000001,18000001,40000001},{0.84895,0.7979,0.6958,0.66517,0.56307,0.4916,0.44055}))</f>
        <v/>
      </c>
      <c r="AA745" s="22">
        <f>IF(W745&lt;0,0,CHOOSE(MATCH(W745,{0,1950001,3300001,6950001,9000001},1),5.105/84.895,10.21/79.79,20.42/69.58,23.483/66.517,33.693/56.307))</f>
        <v/>
      </c>
      <c r="AB745" s="21">
        <f>IF(C745&lt;=2000,0,(MIN(C745,ROUNDDOWN(F745*0.3,0))-2000)*0.1)</f>
        <v/>
      </c>
      <c r="AC745" s="21">
        <f>IF(C745&lt;=2000,0,MIN((C745-2000)*Y745,(R745+S745)*0.2))</f>
        <v/>
      </c>
      <c r="AD745" s="21">
        <f>IF(C745&lt;=2000,0,MIN((C745-2000)*Z745,(T745+U745)*0.2))</f>
        <v/>
      </c>
      <c r="AE745" s="21">
        <f>AC745*AA745</f>
        <v/>
      </c>
      <c r="AF745" s="21">
        <f>ROUNDDOWN(R745,-2)+ROUNDDOWN(S745,-2)</f>
        <v/>
      </c>
      <c r="AG745" s="21">
        <f>ROUNDDOWN(MAX(0,R745-(AB745+AC745+AE745)*0.6),-2)+ROUNDDOWN(MAX(0,S745-(AB745+AC745+AE745)*0.4),-2)</f>
        <v/>
      </c>
      <c r="AH745" s="21">
        <f>ROUNDDOWN(MAX(0,T745-(AB745+AD745)*0.6),-2)+ROUNDDOWN(MAX(0,U745-(AB745+AD745)*0.4),-2)</f>
        <v/>
      </c>
      <c r="AI745" s="21">
        <f>ROUNDDOWN(T745,-2)+ROUNDDOWN(U745,-2)</f>
        <v/>
      </c>
      <c r="AJ745" s="21">
        <f>M745+AF745</f>
        <v/>
      </c>
      <c r="AK745" s="21">
        <f>M745+AG745</f>
        <v/>
      </c>
      <c r="AL745" s="21">
        <f>N745+AH745</f>
        <v/>
      </c>
      <c r="AM745" s="21">
        <f>O745+AI745</f>
        <v/>
      </c>
      <c r="AN745" s="21">
        <f>N745+AI745</f>
        <v/>
      </c>
      <c r="AO745" s="21">
        <f>ROUNDDOWN((R745+S745)*0.2/Y745+2000,0)</f>
        <v/>
      </c>
      <c r="AP745" s="21">
        <f>ROUNDDOWN((T745+U745)*0.2/Z745+2000,0)</f>
        <v/>
      </c>
      <c r="AQ745" s="21">
        <f>AL745-AK745</f>
        <v/>
      </c>
      <c r="AR745" s="21">
        <f>AM745-AK745</f>
        <v/>
      </c>
      <c r="AS745" s="21">
        <f>AM745-AL745</f>
        <v/>
      </c>
      <c r="AT745" s="21">
        <f>AK745+C745-AJ745</f>
        <v/>
      </c>
      <c r="AU745" s="21">
        <f>AL745+C745-AM745</f>
        <v/>
      </c>
      <c r="AV745" s="21">
        <f>AN745+C745-AM745</f>
        <v/>
      </c>
    </row>
    <row r="746">
      <c r="A746" t="inlineStr">
        <is>
          <t>医療費の境目</t>
        </is>
      </c>
      <c r="B746" s="21">
        <f>'3_医療費の境目'!$B$3</f>
        <v/>
      </c>
      <c r="C746" s="21">
        <f>IF('3_医療費の境目'!$B$4="",AO746,'3_医療費の境目'!$B$4)</f>
        <v/>
      </c>
      <c r="D746" s="21">
        <f>'3_医療費の境目'!D746</f>
        <v/>
      </c>
      <c r="E746" s="21">
        <f>ROUND(MIN(B746/12,650000)*12*0.0915+MIN(B746/12,1390000)*12*(0.0504+0)+B746*0.005,0)</f>
        <v/>
      </c>
      <c r="F746" s="21">
        <f>IF(B746&lt;741000,0,IF(B746&lt;2191000,B746-740000,IF(B746&lt;2193000,1451000,IF(B746&lt;2196000,1453000,IF(B746&lt;2200000,1456000,IF(B746&lt;3600000,ROUND(ROUNDDOWN(B746/4,-3)*2.8,0)-80000,IF(B746&lt;6600000,ROUND(ROUNDDOWN(B746/4,-3)*3.2,0)-440000,IF(B746&lt;8500000,ROUNDDOWN(B746*0.9,0)-1100000,B746-1950000))))))))</f>
        <v/>
      </c>
      <c r="G746" s="21">
        <f>IF(F746&gt;23500000,NA(),IF(F746&lt;=4890000,1040000,IF(F746&lt;=6550000,670000,620000)))</f>
        <v/>
      </c>
      <c r="H746" s="21">
        <f>IF(D746&lt;=0,0,MAX(0,MIN(2000000,D746-MIN(100000,ROUNDDOWN(F746*0.05,0)))))</f>
        <v/>
      </c>
      <c r="I746" s="21">
        <f>IF(C746&lt;=2000,0,MIN(C746,ROUNDDOWN(F746*0.4,0))-2000)</f>
        <v/>
      </c>
      <c r="J746" s="21">
        <f>MAX(0,ROUNDDOWN(F746-E746-G746,-3))</f>
        <v/>
      </c>
      <c r="K746" s="21">
        <f>MAX(0,ROUNDDOWN(F746-E746-G746-H746-I746,-3))</f>
        <v/>
      </c>
      <c r="L746" s="21">
        <f>MAX(0,ROUNDDOWN(F746-E746-G746-H746,-3))</f>
        <v/>
      </c>
      <c r="M746" s="21">
        <f>IF(J746&lt;=0,0,ROUNDDOWN((J746*LOOKUP(J746,{0,1950001,3300001,6950001,9000001,18000001,40000001},{0.05,0.1,0.2,0.23,0.33,0.4,0.45})-LOOKUP(J746,{0,1950001,3300001,6950001,9000001,18000001,40000001},{0,97500,427500,636000,1536000,2796000,4796000}))*1.021,-2))</f>
        <v/>
      </c>
      <c r="N746" s="21">
        <f>IF(K746&lt;=0,0,ROUNDDOWN((K746*LOOKUP(K746,{0,1950001,3300001,6950001,9000001,18000001,40000001},{0.05,0.1,0.2,0.23,0.33,0.4,0.45})-LOOKUP(K746,{0,1950001,3300001,6950001,9000001,18000001,40000001},{0,97500,427500,636000,1536000,2796000,4796000}))*1.021,-2))</f>
        <v/>
      </c>
      <c r="O746" s="21">
        <f>IF(L746&lt;=0,0,ROUNDDOWN((L746*LOOKUP(L746,{0,1950001,3300001,6950001,9000001,18000001,40000001},{0.05,0.1,0.2,0.23,0.33,0.4,0.45})-LOOKUP(L746,{0,1950001,3300001,6950001,9000001,18000001,40000001},{0,97500,427500,636000,1536000,2796000,4796000}))*1.021,-2))</f>
        <v/>
      </c>
      <c r="P746" s="21">
        <f>MAX(0,ROUNDDOWN(F746-E746-430000,-3))</f>
        <v/>
      </c>
      <c r="Q746" s="21">
        <f>MAX(0,ROUNDDOWN(F746-E746-430000-H746,-3))</f>
        <v/>
      </c>
      <c r="R746" s="21">
        <f>IF(F746&lt;=450000,0,MAX(0,P746*0.06-MIN(50000,P746)*0.03))</f>
        <v/>
      </c>
      <c r="S746" s="21">
        <f>IF(F746&lt;=450000,0,MAX(0,P746*0.04-MIN(50000,P746)*0.02))</f>
        <v/>
      </c>
      <c r="T746" s="21">
        <f>IF(F746&lt;=450000,0,MAX(0,Q746*0.06-MIN(50000,Q746)*0.03))</f>
        <v/>
      </c>
      <c r="U746" s="21">
        <f>IF(F746&lt;=450000,0,MAX(0,Q746*0.04-MIN(50000,Q746)*0.02))</f>
        <v/>
      </c>
      <c r="V746" s="21">
        <f>50000+MAX(0,G746-480000)</f>
        <v/>
      </c>
      <c r="W746" s="21">
        <f>P746-V746</f>
        <v/>
      </c>
      <c r="X746" s="21">
        <f>Q746-V746</f>
        <v/>
      </c>
      <c r="Y746" s="22">
        <f>IF(W746&lt;0,0.9,LOOKUP(W746,{0,1950001,3300001,6950001,9000001,18000001,40000001},{0.84895,0.7979,0.6958,0.66517,0.56307,0.4916,0.44055}))</f>
        <v/>
      </c>
      <c r="Z746" s="22">
        <f>IF(X746&lt;0,0.9,LOOKUP(X746,{0,1950001,3300001,6950001,9000001,18000001,40000001},{0.84895,0.7979,0.6958,0.66517,0.56307,0.4916,0.44055}))</f>
        <v/>
      </c>
      <c r="AA746" s="22">
        <f>IF(W746&lt;0,0,CHOOSE(MATCH(W746,{0,1950001,3300001,6950001,9000001},1),5.105/84.895,10.21/79.79,20.42/69.58,23.483/66.517,33.693/56.307))</f>
        <v/>
      </c>
      <c r="AB746" s="21">
        <f>IF(C746&lt;=2000,0,(MIN(C746,ROUNDDOWN(F746*0.3,0))-2000)*0.1)</f>
        <v/>
      </c>
      <c r="AC746" s="21">
        <f>IF(C746&lt;=2000,0,MIN((C746-2000)*Y746,(R746+S746)*0.2))</f>
        <v/>
      </c>
      <c r="AD746" s="21">
        <f>IF(C746&lt;=2000,0,MIN((C746-2000)*Z746,(T746+U746)*0.2))</f>
        <v/>
      </c>
      <c r="AE746" s="21">
        <f>AC746*AA746</f>
        <v/>
      </c>
      <c r="AF746" s="21">
        <f>ROUNDDOWN(R746,-2)+ROUNDDOWN(S746,-2)</f>
        <v/>
      </c>
      <c r="AG746" s="21">
        <f>ROUNDDOWN(MAX(0,R746-(AB746+AC746+AE746)*0.6),-2)+ROUNDDOWN(MAX(0,S746-(AB746+AC746+AE746)*0.4),-2)</f>
        <v/>
      </c>
      <c r="AH746" s="21">
        <f>ROUNDDOWN(MAX(0,T746-(AB746+AD746)*0.6),-2)+ROUNDDOWN(MAX(0,U746-(AB746+AD746)*0.4),-2)</f>
        <v/>
      </c>
      <c r="AI746" s="21">
        <f>ROUNDDOWN(T746,-2)+ROUNDDOWN(U746,-2)</f>
        <v/>
      </c>
      <c r="AJ746" s="21">
        <f>M746+AF746</f>
        <v/>
      </c>
      <c r="AK746" s="21">
        <f>M746+AG746</f>
        <v/>
      </c>
      <c r="AL746" s="21">
        <f>N746+AH746</f>
        <v/>
      </c>
      <c r="AM746" s="21">
        <f>O746+AI746</f>
        <v/>
      </c>
      <c r="AN746" s="21">
        <f>N746+AI746</f>
        <v/>
      </c>
      <c r="AO746" s="21">
        <f>ROUNDDOWN((R746+S746)*0.2/Y746+2000,0)</f>
        <v/>
      </c>
      <c r="AP746" s="21">
        <f>ROUNDDOWN((T746+U746)*0.2/Z746+2000,0)</f>
        <v/>
      </c>
      <c r="AQ746" s="21">
        <f>AL746-AK746</f>
        <v/>
      </c>
      <c r="AR746" s="21">
        <f>AM746-AK746</f>
        <v/>
      </c>
      <c r="AS746" s="21">
        <f>AM746-AL746</f>
        <v/>
      </c>
      <c r="AT746" s="21">
        <f>AK746+C746-AJ746</f>
        <v/>
      </c>
      <c r="AU746" s="21">
        <f>AL746+C746-AM746</f>
        <v/>
      </c>
      <c r="AV746" s="21">
        <f>AN746+C746-AM746</f>
        <v/>
      </c>
    </row>
    <row r="747">
      <c r="A747" t="inlineStr">
        <is>
          <t>医療費の境目</t>
        </is>
      </c>
      <c r="B747" s="21">
        <f>'3_医療費の境目'!$B$3</f>
        <v/>
      </c>
      <c r="C747" s="21">
        <f>IF('3_医療費の境目'!$B$4="",AO747,'3_医療費の境目'!$B$4)</f>
        <v/>
      </c>
      <c r="D747" s="21">
        <f>'3_医療費の境目'!D747</f>
        <v/>
      </c>
      <c r="E747" s="21">
        <f>ROUND(MIN(B747/12,650000)*12*0.0915+MIN(B747/12,1390000)*12*(0.0504+0)+B747*0.005,0)</f>
        <v/>
      </c>
      <c r="F747" s="21">
        <f>IF(B747&lt;741000,0,IF(B747&lt;2191000,B747-740000,IF(B747&lt;2193000,1451000,IF(B747&lt;2196000,1453000,IF(B747&lt;2200000,1456000,IF(B747&lt;3600000,ROUND(ROUNDDOWN(B747/4,-3)*2.8,0)-80000,IF(B747&lt;6600000,ROUND(ROUNDDOWN(B747/4,-3)*3.2,0)-440000,IF(B747&lt;8500000,ROUNDDOWN(B747*0.9,0)-1100000,B747-1950000))))))))</f>
        <v/>
      </c>
      <c r="G747" s="21">
        <f>IF(F747&gt;23500000,NA(),IF(F747&lt;=4890000,1040000,IF(F747&lt;=6550000,670000,620000)))</f>
        <v/>
      </c>
      <c r="H747" s="21">
        <f>IF(D747&lt;=0,0,MAX(0,MIN(2000000,D747-MIN(100000,ROUNDDOWN(F747*0.05,0)))))</f>
        <v/>
      </c>
      <c r="I747" s="21">
        <f>IF(C747&lt;=2000,0,MIN(C747,ROUNDDOWN(F747*0.4,0))-2000)</f>
        <v/>
      </c>
      <c r="J747" s="21">
        <f>MAX(0,ROUNDDOWN(F747-E747-G747,-3))</f>
        <v/>
      </c>
      <c r="K747" s="21">
        <f>MAX(0,ROUNDDOWN(F747-E747-G747-H747-I747,-3))</f>
        <v/>
      </c>
      <c r="L747" s="21">
        <f>MAX(0,ROUNDDOWN(F747-E747-G747-H747,-3))</f>
        <v/>
      </c>
      <c r="M747" s="21">
        <f>IF(J747&lt;=0,0,ROUNDDOWN((J747*LOOKUP(J747,{0,1950001,3300001,6950001,9000001,18000001,40000001},{0.05,0.1,0.2,0.23,0.33,0.4,0.45})-LOOKUP(J747,{0,1950001,3300001,6950001,9000001,18000001,40000001},{0,97500,427500,636000,1536000,2796000,4796000}))*1.021,-2))</f>
        <v/>
      </c>
      <c r="N747" s="21">
        <f>IF(K747&lt;=0,0,ROUNDDOWN((K747*LOOKUP(K747,{0,1950001,3300001,6950001,9000001,18000001,40000001},{0.05,0.1,0.2,0.23,0.33,0.4,0.45})-LOOKUP(K747,{0,1950001,3300001,6950001,9000001,18000001,40000001},{0,97500,427500,636000,1536000,2796000,4796000}))*1.021,-2))</f>
        <v/>
      </c>
      <c r="O747" s="21">
        <f>IF(L747&lt;=0,0,ROUNDDOWN((L747*LOOKUP(L747,{0,1950001,3300001,6950001,9000001,18000001,40000001},{0.05,0.1,0.2,0.23,0.33,0.4,0.45})-LOOKUP(L747,{0,1950001,3300001,6950001,9000001,18000001,40000001},{0,97500,427500,636000,1536000,2796000,4796000}))*1.021,-2))</f>
        <v/>
      </c>
      <c r="P747" s="21">
        <f>MAX(0,ROUNDDOWN(F747-E747-430000,-3))</f>
        <v/>
      </c>
      <c r="Q747" s="21">
        <f>MAX(0,ROUNDDOWN(F747-E747-430000-H747,-3))</f>
        <v/>
      </c>
      <c r="R747" s="21">
        <f>IF(F747&lt;=450000,0,MAX(0,P747*0.06-MIN(50000,P747)*0.03))</f>
        <v/>
      </c>
      <c r="S747" s="21">
        <f>IF(F747&lt;=450000,0,MAX(0,P747*0.04-MIN(50000,P747)*0.02))</f>
        <v/>
      </c>
      <c r="T747" s="21">
        <f>IF(F747&lt;=450000,0,MAX(0,Q747*0.06-MIN(50000,Q747)*0.03))</f>
        <v/>
      </c>
      <c r="U747" s="21">
        <f>IF(F747&lt;=450000,0,MAX(0,Q747*0.04-MIN(50000,Q747)*0.02))</f>
        <v/>
      </c>
      <c r="V747" s="21">
        <f>50000+MAX(0,G747-480000)</f>
        <v/>
      </c>
      <c r="W747" s="21">
        <f>P747-V747</f>
        <v/>
      </c>
      <c r="X747" s="21">
        <f>Q747-V747</f>
        <v/>
      </c>
      <c r="Y747" s="22">
        <f>IF(W747&lt;0,0.9,LOOKUP(W747,{0,1950001,3300001,6950001,9000001,18000001,40000001},{0.84895,0.7979,0.6958,0.66517,0.56307,0.4916,0.44055}))</f>
        <v/>
      </c>
      <c r="Z747" s="22">
        <f>IF(X747&lt;0,0.9,LOOKUP(X747,{0,1950001,3300001,6950001,9000001,18000001,40000001},{0.84895,0.7979,0.6958,0.66517,0.56307,0.4916,0.44055}))</f>
        <v/>
      </c>
      <c r="AA747" s="22">
        <f>IF(W747&lt;0,0,CHOOSE(MATCH(W747,{0,1950001,3300001,6950001,9000001},1),5.105/84.895,10.21/79.79,20.42/69.58,23.483/66.517,33.693/56.307))</f>
        <v/>
      </c>
      <c r="AB747" s="21">
        <f>IF(C747&lt;=2000,0,(MIN(C747,ROUNDDOWN(F747*0.3,0))-2000)*0.1)</f>
        <v/>
      </c>
      <c r="AC747" s="21">
        <f>IF(C747&lt;=2000,0,MIN((C747-2000)*Y747,(R747+S747)*0.2))</f>
        <v/>
      </c>
      <c r="AD747" s="21">
        <f>IF(C747&lt;=2000,0,MIN((C747-2000)*Z747,(T747+U747)*0.2))</f>
        <v/>
      </c>
      <c r="AE747" s="21">
        <f>AC747*AA747</f>
        <v/>
      </c>
      <c r="AF747" s="21">
        <f>ROUNDDOWN(R747,-2)+ROUNDDOWN(S747,-2)</f>
        <v/>
      </c>
      <c r="AG747" s="21">
        <f>ROUNDDOWN(MAX(0,R747-(AB747+AC747+AE747)*0.6),-2)+ROUNDDOWN(MAX(0,S747-(AB747+AC747+AE747)*0.4),-2)</f>
        <v/>
      </c>
      <c r="AH747" s="21">
        <f>ROUNDDOWN(MAX(0,T747-(AB747+AD747)*0.6),-2)+ROUNDDOWN(MAX(0,U747-(AB747+AD747)*0.4),-2)</f>
        <v/>
      </c>
      <c r="AI747" s="21">
        <f>ROUNDDOWN(T747,-2)+ROUNDDOWN(U747,-2)</f>
        <v/>
      </c>
      <c r="AJ747" s="21">
        <f>M747+AF747</f>
        <v/>
      </c>
      <c r="AK747" s="21">
        <f>M747+AG747</f>
        <v/>
      </c>
      <c r="AL747" s="21">
        <f>N747+AH747</f>
        <v/>
      </c>
      <c r="AM747" s="21">
        <f>O747+AI747</f>
        <v/>
      </c>
      <c r="AN747" s="21">
        <f>N747+AI747</f>
        <v/>
      </c>
      <c r="AO747" s="21">
        <f>ROUNDDOWN((R747+S747)*0.2/Y747+2000,0)</f>
        <v/>
      </c>
      <c r="AP747" s="21">
        <f>ROUNDDOWN((T747+U747)*0.2/Z747+2000,0)</f>
        <v/>
      </c>
      <c r="AQ747" s="21">
        <f>AL747-AK747</f>
        <v/>
      </c>
      <c r="AR747" s="21">
        <f>AM747-AK747</f>
        <v/>
      </c>
      <c r="AS747" s="21">
        <f>AM747-AL747</f>
        <v/>
      </c>
      <c r="AT747" s="21">
        <f>AK747+C747-AJ747</f>
        <v/>
      </c>
      <c r="AU747" s="21">
        <f>AL747+C747-AM747</f>
        <v/>
      </c>
      <c r="AV747" s="21">
        <f>AN747+C747-AM747</f>
        <v/>
      </c>
    </row>
    <row r="748">
      <c r="A748" t="inlineStr">
        <is>
          <t>医療費の境目</t>
        </is>
      </c>
      <c r="B748" s="21">
        <f>'3_医療費の境目'!$B$3</f>
        <v/>
      </c>
      <c r="C748" s="21">
        <f>IF('3_医療費の境目'!$B$4="",AO748,'3_医療費の境目'!$B$4)</f>
        <v/>
      </c>
      <c r="D748" s="21">
        <f>'3_医療費の境目'!D748</f>
        <v/>
      </c>
      <c r="E748" s="21">
        <f>ROUND(MIN(B748/12,650000)*12*0.0915+MIN(B748/12,1390000)*12*(0.0504+0)+B748*0.005,0)</f>
        <v/>
      </c>
      <c r="F748" s="21">
        <f>IF(B748&lt;741000,0,IF(B748&lt;2191000,B748-740000,IF(B748&lt;2193000,1451000,IF(B748&lt;2196000,1453000,IF(B748&lt;2200000,1456000,IF(B748&lt;3600000,ROUND(ROUNDDOWN(B748/4,-3)*2.8,0)-80000,IF(B748&lt;6600000,ROUND(ROUNDDOWN(B748/4,-3)*3.2,0)-440000,IF(B748&lt;8500000,ROUNDDOWN(B748*0.9,0)-1100000,B748-1950000))))))))</f>
        <v/>
      </c>
      <c r="G748" s="21">
        <f>IF(F748&gt;23500000,NA(),IF(F748&lt;=4890000,1040000,IF(F748&lt;=6550000,670000,620000)))</f>
        <v/>
      </c>
      <c r="H748" s="21">
        <f>IF(D748&lt;=0,0,MAX(0,MIN(2000000,D748-MIN(100000,ROUNDDOWN(F748*0.05,0)))))</f>
        <v/>
      </c>
      <c r="I748" s="21">
        <f>IF(C748&lt;=2000,0,MIN(C748,ROUNDDOWN(F748*0.4,0))-2000)</f>
        <v/>
      </c>
      <c r="J748" s="21">
        <f>MAX(0,ROUNDDOWN(F748-E748-G748,-3))</f>
        <v/>
      </c>
      <c r="K748" s="21">
        <f>MAX(0,ROUNDDOWN(F748-E748-G748-H748-I748,-3))</f>
        <v/>
      </c>
      <c r="L748" s="21">
        <f>MAX(0,ROUNDDOWN(F748-E748-G748-H748,-3))</f>
        <v/>
      </c>
      <c r="M748" s="21">
        <f>IF(J748&lt;=0,0,ROUNDDOWN((J748*LOOKUP(J748,{0,1950001,3300001,6950001,9000001,18000001,40000001},{0.05,0.1,0.2,0.23,0.33,0.4,0.45})-LOOKUP(J748,{0,1950001,3300001,6950001,9000001,18000001,40000001},{0,97500,427500,636000,1536000,2796000,4796000}))*1.021,-2))</f>
        <v/>
      </c>
      <c r="N748" s="21">
        <f>IF(K748&lt;=0,0,ROUNDDOWN((K748*LOOKUP(K748,{0,1950001,3300001,6950001,9000001,18000001,40000001},{0.05,0.1,0.2,0.23,0.33,0.4,0.45})-LOOKUP(K748,{0,1950001,3300001,6950001,9000001,18000001,40000001},{0,97500,427500,636000,1536000,2796000,4796000}))*1.021,-2))</f>
        <v/>
      </c>
      <c r="O748" s="21">
        <f>IF(L748&lt;=0,0,ROUNDDOWN((L748*LOOKUP(L748,{0,1950001,3300001,6950001,9000001,18000001,40000001},{0.05,0.1,0.2,0.23,0.33,0.4,0.45})-LOOKUP(L748,{0,1950001,3300001,6950001,9000001,18000001,40000001},{0,97500,427500,636000,1536000,2796000,4796000}))*1.021,-2))</f>
        <v/>
      </c>
      <c r="P748" s="21">
        <f>MAX(0,ROUNDDOWN(F748-E748-430000,-3))</f>
        <v/>
      </c>
      <c r="Q748" s="21">
        <f>MAX(0,ROUNDDOWN(F748-E748-430000-H748,-3))</f>
        <v/>
      </c>
      <c r="R748" s="21">
        <f>IF(F748&lt;=450000,0,MAX(0,P748*0.06-MIN(50000,P748)*0.03))</f>
        <v/>
      </c>
      <c r="S748" s="21">
        <f>IF(F748&lt;=450000,0,MAX(0,P748*0.04-MIN(50000,P748)*0.02))</f>
        <v/>
      </c>
      <c r="T748" s="21">
        <f>IF(F748&lt;=450000,0,MAX(0,Q748*0.06-MIN(50000,Q748)*0.03))</f>
        <v/>
      </c>
      <c r="U748" s="21">
        <f>IF(F748&lt;=450000,0,MAX(0,Q748*0.04-MIN(50000,Q748)*0.02))</f>
        <v/>
      </c>
      <c r="V748" s="21">
        <f>50000+MAX(0,G748-480000)</f>
        <v/>
      </c>
      <c r="W748" s="21">
        <f>P748-V748</f>
        <v/>
      </c>
      <c r="X748" s="21">
        <f>Q748-V748</f>
        <v/>
      </c>
      <c r="Y748" s="22">
        <f>IF(W748&lt;0,0.9,LOOKUP(W748,{0,1950001,3300001,6950001,9000001,18000001,40000001},{0.84895,0.7979,0.6958,0.66517,0.56307,0.4916,0.44055}))</f>
        <v/>
      </c>
      <c r="Z748" s="22">
        <f>IF(X748&lt;0,0.9,LOOKUP(X748,{0,1950001,3300001,6950001,9000001,18000001,40000001},{0.84895,0.7979,0.6958,0.66517,0.56307,0.4916,0.44055}))</f>
        <v/>
      </c>
      <c r="AA748" s="22">
        <f>IF(W748&lt;0,0,CHOOSE(MATCH(W748,{0,1950001,3300001,6950001,9000001},1),5.105/84.895,10.21/79.79,20.42/69.58,23.483/66.517,33.693/56.307))</f>
        <v/>
      </c>
      <c r="AB748" s="21">
        <f>IF(C748&lt;=2000,0,(MIN(C748,ROUNDDOWN(F748*0.3,0))-2000)*0.1)</f>
        <v/>
      </c>
      <c r="AC748" s="21">
        <f>IF(C748&lt;=2000,0,MIN((C748-2000)*Y748,(R748+S748)*0.2))</f>
        <v/>
      </c>
      <c r="AD748" s="21">
        <f>IF(C748&lt;=2000,0,MIN((C748-2000)*Z748,(T748+U748)*0.2))</f>
        <v/>
      </c>
      <c r="AE748" s="21">
        <f>AC748*AA748</f>
        <v/>
      </c>
      <c r="AF748" s="21">
        <f>ROUNDDOWN(R748,-2)+ROUNDDOWN(S748,-2)</f>
        <v/>
      </c>
      <c r="AG748" s="21">
        <f>ROUNDDOWN(MAX(0,R748-(AB748+AC748+AE748)*0.6),-2)+ROUNDDOWN(MAX(0,S748-(AB748+AC748+AE748)*0.4),-2)</f>
        <v/>
      </c>
      <c r="AH748" s="21">
        <f>ROUNDDOWN(MAX(0,T748-(AB748+AD748)*0.6),-2)+ROUNDDOWN(MAX(0,U748-(AB748+AD748)*0.4),-2)</f>
        <v/>
      </c>
      <c r="AI748" s="21">
        <f>ROUNDDOWN(T748,-2)+ROUNDDOWN(U748,-2)</f>
        <v/>
      </c>
      <c r="AJ748" s="21">
        <f>M748+AF748</f>
        <v/>
      </c>
      <c r="AK748" s="21">
        <f>M748+AG748</f>
        <v/>
      </c>
      <c r="AL748" s="21">
        <f>N748+AH748</f>
        <v/>
      </c>
      <c r="AM748" s="21">
        <f>O748+AI748</f>
        <v/>
      </c>
      <c r="AN748" s="21">
        <f>N748+AI748</f>
        <v/>
      </c>
      <c r="AO748" s="21">
        <f>ROUNDDOWN((R748+S748)*0.2/Y748+2000,0)</f>
        <v/>
      </c>
      <c r="AP748" s="21">
        <f>ROUNDDOWN((T748+U748)*0.2/Z748+2000,0)</f>
        <v/>
      </c>
      <c r="AQ748" s="21">
        <f>AL748-AK748</f>
        <v/>
      </c>
      <c r="AR748" s="21">
        <f>AM748-AK748</f>
        <v/>
      </c>
      <c r="AS748" s="21">
        <f>AM748-AL748</f>
        <v/>
      </c>
      <c r="AT748" s="21">
        <f>AK748+C748-AJ748</f>
        <v/>
      </c>
      <c r="AU748" s="21">
        <f>AL748+C748-AM748</f>
        <v/>
      </c>
      <c r="AV748" s="21">
        <f>AN748+C748-AM748</f>
        <v/>
      </c>
    </row>
    <row r="749">
      <c r="A749" t="inlineStr">
        <is>
          <t>医療費の境目</t>
        </is>
      </c>
      <c r="B749" s="21">
        <f>'3_医療費の境目'!$B$3</f>
        <v/>
      </c>
      <c r="C749" s="21">
        <f>IF('3_医療費の境目'!$B$4="",AO749,'3_医療費の境目'!$B$4)</f>
        <v/>
      </c>
      <c r="D749" s="21">
        <f>'3_医療費の境目'!D749</f>
        <v/>
      </c>
      <c r="E749" s="21">
        <f>ROUND(MIN(B749/12,650000)*12*0.0915+MIN(B749/12,1390000)*12*(0.0504+0)+B749*0.005,0)</f>
        <v/>
      </c>
      <c r="F749" s="21">
        <f>IF(B749&lt;741000,0,IF(B749&lt;2191000,B749-740000,IF(B749&lt;2193000,1451000,IF(B749&lt;2196000,1453000,IF(B749&lt;2200000,1456000,IF(B749&lt;3600000,ROUND(ROUNDDOWN(B749/4,-3)*2.8,0)-80000,IF(B749&lt;6600000,ROUND(ROUNDDOWN(B749/4,-3)*3.2,0)-440000,IF(B749&lt;8500000,ROUNDDOWN(B749*0.9,0)-1100000,B749-1950000))))))))</f>
        <v/>
      </c>
      <c r="G749" s="21">
        <f>IF(F749&gt;23500000,NA(),IF(F749&lt;=4890000,1040000,IF(F749&lt;=6550000,670000,620000)))</f>
        <v/>
      </c>
      <c r="H749" s="21">
        <f>IF(D749&lt;=0,0,MAX(0,MIN(2000000,D749-MIN(100000,ROUNDDOWN(F749*0.05,0)))))</f>
        <v/>
      </c>
      <c r="I749" s="21">
        <f>IF(C749&lt;=2000,0,MIN(C749,ROUNDDOWN(F749*0.4,0))-2000)</f>
        <v/>
      </c>
      <c r="J749" s="21">
        <f>MAX(0,ROUNDDOWN(F749-E749-G749,-3))</f>
        <v/>
      </c>
      <c r="K749" s="21">
        <f>MAX(0,ROUNDDOWN(F749-E749-G749-H749-I749,-3))</f>
        <v/>
      </c>
      <c r="L749" s="21">
        <f>MAX(0,ROUNDDOWN(F749-E749-G749-H749,-3))</f>
        <v/>
      </c>
      <c r="M749" s="21">
        <f>IF(J749&lt;=0,0,ROUNDDOWN((J749*LOOKUP(J749,{0,1950001,3300001,6950001,9000001,18000001,40000001},{0.05,0.1,0.2,0.23,0.33,0.4,0.45})-LOOKUP(J749,{0,1950001,3300001,6950001,9000001,18000001,40000001},{0,97500,427500,636000,1536000,2796000,4796000}))*1.021,-2))</f>
        <v/>
      </c>
      <c r="N749" s="21">
        <f>IF(K749&lt;=0,0,ROUNDDOWN((K749*LOOKUP(K749,{0,1950001,3300001,6950001,9000001,18000001,40000001},{0.05,0.1,0.2,0.23,0.33,0.4,0.45})-LOOKUP(K749,{0,1950001,3300001,6950001,9000001,18000001,40000001},{0,97500,427500,636000,1536000,2796000,4796000}))*1.021,-2))</f>
        <v/>
      </c>
      <c r="O749" s="21">
        <f>IF(L749&lt;=0,0,ROUNDDOWN((L749*LOOKUP(L749,{0,1950001,3300001,6950001,9000001,18000001,40000001},{0.05,0.1,0.2,0.23,0.33,0.4,0.45})-LOOKUP(L749,{0,1950001,3300001,6950001,9000001,18000001,40000001},{0,97500,427500,636000,1536000,2796000,4796000}))*1.021,-2))</f>
        <v/>
      </c>
      <c r="P749" s="21">
        <f>MAX(0,ROUNDDOWN(F749-E749-430000,-3))</f>
        <v/>
      </c>
      <c r="Q749" s="21">
        <f>MAX(0,ROUNDDOWN(F749-E749-430000-H749,-3))</f>
        <v/>
      </c>
      <c r="R749" s="21">
        <f>IF(F749&lt;=450000,0,MAX(0,P749*0.06-MIN(50000,P749)*0.03))</f>
        <v/>
      </c>
      <c r="S749" s="21">
        <f>IF(F749&lt;=450000,0,MAX(0,P749*0.04-MIN(50000,P749)*0.02))</f>
        <v/>
      </c>
      <c r="T749" s="21">
        <f>IF(F749&lt;=450000,0,MAX(0,Q749*0.06-MIN(50000,Q749)*0.03))</f>
        <v/>
      </c>
      <c r="U749" s="21">
        <f>IF(F749&lt;=450000,0,MAX(0,Q749*0.04-MIN(50000,Q749)*0.02))</f>
        <v/>
      </c>
      <c r="V749" s="21">
        <f>50000+MAX(0,G749-480000)</f>
        <v/>
      </c>
      <c r="W749" s="21">
        <f>P749-V749</f>
        <v/>
      </c>
      <c r="X749" s="21">
        <f>Q749-V749</f>
        <v/>
      </c>
      <c r="Y749" s="22">
        <f>IF(W749&lt;0,0.9,LOOKUP(W749,{0,1950001,3300001,6950001,9000001,18000001,40000001},{0.84895,0.7979,0.6958,0.66517,0.56307,0.4916,0.44055}))</f>
        <v/>
      </c>
      <c r="Z749" s="22">
        <f>IF(X749&lt;0,0.9,LOOKUP(X749,{0,1950001,3300001,6950001,9000001,18000001,40000001},{0.84895,0.7979,0.6958,0.66517,0.56307,0.4916,0.44055}))</f>
        <v/>
      </c>
      <c r="AA749" s="22">
        <f>IF(W749&lt;0,0,CHOOSE(MATCH(W749,{0,1950001,3300001,6950001,9000001},1),5.105/84.895,10.21/79.79,20.42/69.58,23.483/66.517,33.693/56.307))</f>
        <v/>
      </c>
      <c r="AB749" s="21">
        <f>IF(C749&lt;=2000,0,(MIN(C749,ROUNDDOWN(F749*0.3,0))-2000)*0.1)</f>
        <v/>
      </c>
      <c r="AC749" s="21">
        <f>IF(C749&lt;=2000,0,MIN((C749-2000)*Y749,(R749+S749)*0.2))</f>
        <v/>
      </c>
      <c r="AD749" s="21">
        <f>IF(C749&lt;=2000,0,MIN((C749-2000)*Z749,(T749+U749)*0.2))</f>
        <v/>
      </c>
      <c r="AE749" s="21">
        <f>AC749*AA749</f>
        <v/>
      </c>
      <c r="AF749" s="21">
        <f>ROUNDDOWN(R749,-2)+ROUNDDOWN(S749,-2)</f>
        <v/>
      </c>
      <c r="AG749" s="21">
        <f>ROUNDDOWN(MAX(0,R749-(AB749+AC749+AE749)*0.6),-2)+ROUNDDOWN(MAX(0,S749-(AB749+AC749+AE749)*0.4),-2)</f>
        <v/>
      </c>
      <c r="AH749" s="21">
        <f>ROUNDDOWN(MAX(0,T749-(AB749+AD749)*0.6),-2)+ROUNDDOWN(MAX(0,U749-(AB749+AD749)*0.4),-2)</f>
        <v/>
      </c>
      <c r="AI749" s="21">
        <f>ROUNDDOWN(T749,-2)+ROUNDDOWN(U749,-2)</f>
        <v/>
      </c>
      <c r="AJ749" s="21">
        <f>M749+AF749</f>
        <v/>
      </c>
      <c r="AK749" s="21">
        <f>M749+AG749</f>
        <v/>
      </c>
      <c r="AL749" s="21">
        <f>N749+AH749</f>
        <v/>
      </c>
      <c r="AM749" s="21">
        <f>O749+AI749</f>
        <v/>
      </c>
      <c r="AN749" s="21">
        <f>N749+AI749</f>
        <v/>
      </c>
      <c r="AO749" s="21">
        <f>ROUNDDOWN((R749+S749)*0.2/Y749+2000,0)</f>
        <v/>
      </c>
      <c r="AP749" s="21">
        <f>ROUNDDOWN((T749+U749)*0.2/Z749+2000,0)</f>
        <v/>
      </c>
      <c r="AQ749" s="21">
        <f>AL749-AK749</f>
        <v/>
      </c>
      <c r="AR749" s="21">
        <f>AM749-AK749</f>
        <v/>
      </c>
      <c r="AS749" s="21">
        <f>AM749-AL749</f>
        <v/>
      </c>
      <c r="AT749" s="21">
        <f>AK749+C749-AJ749</f>
        <v/>
      </c>
      <c r="AU749" s="21">
        <f>AL749+C749-AM749</f>
        <v/>
      </c>
      <c r="AV749" s="21">
        <f>AN749+C749-AM749</f>
        <v/>
      </c>
    </row>
    <row r="750">
      <c r="A750" t="inlineStr">
        <is>
          <t>医療費の境目</t>
        </is>
      </c>
      <c r="B750" s="21">
        <f>'3_医療費の境目'!$B$3</f>
        <v/>
      </c>
      <c r="C750" s="21">
        <f>IF('3_医療費の境目'!$B$4="",AO750,'3_医療費の境目'!$B$4)</f>
        <v/>
      </c>
      <c r="D750" s="21">
        <f>'3_医療費の境目'!D750</f>
        <v/>
      </c>
      <c r="E750" s="21">
        <f>ROUND(MIN(B750/12,650000)*12*0.0915+MIN(B750/12,1390000)*12*(0.0504+0)+B750*0.005,0)</f>
        <v/>
      </c>
      <c r="F750" s="21">
        <f>IF(B750&lt;741000,0,IF(B750&lt;2191000,B750-740000,IF(B750&lt;2193000,1451000,IF(B750&lt;2196000,1453000,IF(B750&lt;2200000,1456000,IF(B750&lt;3600000,ROUND(ROUNDDOWN(B750/4,-3)*2.8,0)-80000,IF(B750&lt;6600000,ROUND(ROUNDDOWN(B750/4,-3)*3.2,0)-440000,IF(B750&lt;8500000,ROUNDDOWN(B750*0.9,0)-1100000,B750-1950000))))))))</f>
        <v/>
      </c>
      <c r="G750" s="21">
        <f>IF(F750&gt;23500000,NA(),IF(F750&lt;=4890000,1040000,IF(F750&lt;=6550000,670000,620000)))</f>
        <v/>
      </c>
      <c r="H750" s="21">
        <f>IF(D750&lt;=0,0,MAX(0,MIN(2000000,D750-MIN(100000,ROUNDDOWN(F750*0.05,0)))))</f>
        <v/>
      </c>
      <c r="I750" s="21">
        <f>IF(C750&lt;=2000,0,MIN(C750,ROUNDDOWN(F750*0.4,0))-2000)</f>
        <v/>
      </c>
      <c r="J750" s="21">
        <f>MAX(0,ROUNDDOWN(F750-E750-G750,-3))</f>
        <v/>
      </c>
      <c r="K750" s="21">
        <f>MAX(0,ROUNDDOWN(F750-E750-G750-H750-I750,-3))</f>
        <v/>
      </c>
      <c r="L750" s="21">
        <f>MAX(0,ROUNDDOWN(F750-E750-G750-H750,-3))</f>
        <v/>
      </c>
      <c r="M750" s="21">
        <f>IF(J750&lt;=0,0,ROUNDDOWN((J750*LOOKUP(J750,{0,1950001,3300001,6950001,9000001,18000001,40000001},{0.05,0.1,0.2,0.23,0.33,0.4,0.45})-LOOKUP(J750,{0,1950001,3300001,6950001,9000001,18000001,40000001},{0,97500,427500,636000,1536000,2796000,4796000}))*1.021,-2))</f>
        <v/>
      </c>
      <c r="N750" s="21">
        <f>IF(K750&lt;=0,0,ROUNDDOWN((K750*LOOKUP(K750,{0,1950001,3300001,6950001,9000001,18000001,40000001},{0.05,0.1,0.2,0.23,0.33,0.4,0.45})-LOOKUP(K750,{0,1950001,3300001,6950001,9000001,18000001,40000001},{0,97500,427500,636000,1536000,2796000,4796000}))*1.021,-2))</f>
        <v/>
      </c>
      <c r="O750" s="21">
        <f>IF(L750&lt;=0,0,ROUNDDOWN((L750*LOOKUP(L750,{0,1950001,3300001,6950001,9000001,18000001,40000001},{0.05,0.1,0.2,0.23,0.33,0.4,0.45})-LOOKUP(L750,{0,1950001,3300001,6950001,9000001,18000001,40000001},{0,97500,427500,636000,1536000,2796000,4796000}))*1.021,-2))</f>
        <v/>
      </c>
      <c r="P750" s="21">
        <f>MAX(0,ROUNDDOWN(F750-E750-430000,-3))</f>
        <v/>
      </c>
      <c r="Q750" s="21">
        <f>MAX(0,ROUNDDOWN(F750-E750-430000-H750,-3))</f>
        <v/>
      </c>
      <c r="R750" s="21">
        <f>IF(F750&lt;=450000,0,MAX(0,P750*0.06-MIN(50000,P750)*0.03))</f>
        <v/>
      </c>
      <c r="S750" s="21">
        <f>IF(F750&lt;=450000,0,MAX(0,P750*0.04-MIN(50000,P750)*0.02))</f>
        <v/>
      </c>
      <c r="T750" s="21">
        <f>IF(F750&lt;=450000,0,MAX(0,Q750*0.06-MIN(50000,Q750)*0.03))</f>
        <v/>
      </c>
      <c r="U750" s="21">
        <f>IF(F750&lt;=450000,0,MAX(0,Q750*0.04-MIN(50000,Q750)*0.02))</f>
        <v/>
      </c>
      <c r="V750" s="21">
        <f>50000+MAX(0,G750-480000)</f>
        <v/>
      </c>
      <c r="W750" s="21">
        <f>P750-V750</f>
        <v/>
      </c>
      <c r="X750" s="21">
        <f>Q750-V750</f>
        <v/>
      </c>
      <c r="Y750" s="22">
        <f>IF(W750&lt;0,0.9,LOOKUP(W750,{0,1950001,3300001,6950001,9000001,18000001,40000001},{0.84895,0.7979,0.6958,0.66517,0.56307,0.4916,0.44055}))</f>
        <v/>
      </c>
      <c r="Z750" s="22">
        <f>IF(X750&lt;0,0.9,LOOKUP(X750,{0,1950001,3300001,6950001,9000001,18000001,40000001},{0.84895,0.7979,0.6958,0.66517,0.56307,0.4916,0.44055}))</f>
        <v/>
      </c>
      <c r="AA750" s="22">
        <f>IF(W750&lt;0,0,CHOOSE(MATCH(W750,{0,1950001,3300001,6950001,9000001},1),5.105/84.895,10.21/79.79,20.42/69.58,23.483/66.517,33.693/56.307))</f>
        <v/>
      </c>
      <c r="AB750" s="21">
        <f>IF(C750&lt;=2000,0,(MIN(C750,ROUNDDOWN(F750*0.3,0))-2000)*0.1)</f>
        <v/>
      </c>
      <c r="AC750" s="21">
        <f>IF(C750&lt;=2000,0,MIN((C750-2000)*Y750,(R750+S750)*0.2))</f>
        <v/>
      </c>
      <c r="AD750" s="21">
        <f>IF(C750&lt;=2000,0,MIN((C750-2000)*Z750,(T750+U750)*0.2))</f>
        <v/>
      </c>
      <c r="AE750" s="21">
        <f>AC750*AA750</f>
        <v/>
      </c>
      <c r="AF750" s="21">
        <f>ROUNDDOWN(R750,-2)+ROUNDDOWN(S750,-2)</f>
        <v/>
      </c>
      <c r="AG750" s="21">
        <f>ROUNDDOWN(MAX(0,R750-(AB750+AC750+AE750)*0.6),-2)+ROUNDDOWN(MAX(0,S750-(AB750+AC750+AE750)*0.4),-2)</f>
        <v/>
      </c>
      <c r="AH750" s="21">
        <f>ROUNDDOWN(MAX(0,T750-(AB750+AD750)*0.6),-2)+ROUNDDOWN(MAX(0,U750-(AB750+AD750)*0.4),-2)</f>
        <v/>
      </c>
      <c r="AI750" s="21">
        <f>ROUNDDOWN(T750,-2)+ROUNDDOWN(U750,-2)</f>
        <v/>
      </c>
      <c r="AJ750" s="21">
        <f>M750+AF750</f>
        <v/>
      </c>
      <c r="AK750" s="21">
        <f>M750+AG750</f>
        <v/>
      </c>
      <c r="AL750" s="21">
        <f>N750+AH750</f>
        <v/>
      </c>
      <c r="AM750" s="21">
        <f>O750+AI750</f>
        <v/>
      </c>
      <c r="AN750" s="21">
        <f>N750+AI750</f>
        <v/>
      </c>
      <c r="AO750" s="21">
        <f>ROUNDDOWN((R750+S750)*0.2/Y750+2000,0)</f>
        <v/>
      </c>
      <c r="AP750" s="21">
        <f>ROUNDDOWN((T750+U750)*0.2/Z750+2000,0)</f>
        <v/>
      </c>
      <c r="AQ750" s="21">
        <f>AL750-AK750</f>
        <v/>
      </c>
      <c r="AR750" s="21">
        <f>AM750-AK750</f>
        <v/>
      </c>
      <c r="AS750" s="21">
        <f>AM750-AL750</f>
        <v/>
      </c>
      <c r="AT750" s="21">
        <f>AK750+C750-AJ750</f>
        <v/>
      </c>
      <c r="AU750" s="21">
        <f>AL750+C750-AM750</f>
        <v/>
      </c>
      <c r="AV750" s="21">
        <f>AN750+C750-AM750</f>
        <v/>
      </c>
    </row>
    <row r="751">
      <c r="A751" t="inlineStr">
        <is>
          <t>医療費の境目</t>
        </is>
      </c>
      <c r="B751" s="21">
        <f>'3_医療費の境目'!$B$3</f>
        <v/>
      </c>
      <c r="C751" s="21">
        <f>IF('3_医療費の境目'!$B$4="",AO751,'3_医療費の境目'!$B$4)</f>
        <v/>
      </c>
      <c r="D751" s="21">
        <f>'3_医療費の境目'!D751</f>
        <v/>
      </c>
      <c r="E751" s="21">
        <f>ROUND(MIN(B751/12,650000)*12*0.0915+MIN(B751/12,1390000)*12*(0.0504+0)+B751*0.005,0)</f>
        <v/>
      </c>
      <c r="F751" s="21">
        <f>IF(B751&lt;741000,0,IF(B751&lt;2191000,B751-740000,IF(B751&lt;2193000,1451000,IF(B751&lt;2196000,1453000,IF(B751&lt;2200000,1456000,IF(B751&lt;3600000,ROUND(ROUNDDOWN(B751/4,-3)*2.8,0)-80000,IF(B751&lt;6600000,ROUND(ROUNDDOWN(B751/4,-3)*3.2,0)-440000,IF(B751&lt;8500000,ROUNDDOWN(B751*0.9,0)-1100000,B751-1950000))))))))</f>
        <v/>
      </c>
      <c r="G751" s="21">
        <f>IF(F751&gt;23500000,NA(),IF(F751&lt;=4890000,1040000,IF(F751&lt;=6550000,670000,620000)))</f>
        <v/>
      </c>
      <c r="H751" s="21">
        <f>IF(D751&lt;=0,0,MAX(0,MIN(2000000,D751-MIN(100000,ROUNDDOWN(F751*0.05,0)))))</f>
        <v/>
      </c>
      <c r="I751" s="21">
        <f>IF(C751&lt;=2000,0,MIN(C751,ROUNDDOWN(F751*0.4,0))-2000)</f>
        <v/>
      </c>
      <c r="J751" s="21">
        <f>MAX(0,ROUNDDOWN(F751-E751-G751,-3))</f>
        <v/>
      </c>
      <c r="K751" s="21">
        <f>MAX(0,ROUNDDOWN(F751-E751-G751-H751-I751,-3))</f>
        <v/>
      </c>
      <c r="L751" s="21">
        <f>MAX(0,ROUNDDOWN(F751-E751-G751-H751,-3))</f>
        <v/>
      </c>
      <c r="M751" s="21">
        <f>IF(J751&lt;=0,0,ROUNDDOWN((J751*LOOKUP(J751,{0,1950001,3300001,6950001,9000001,18000001,40000001},{0.05,0.1,0.2,0.23,0.33,0.4,0.45})-LOOKUP(J751,{0,1950001,3300001,6950001,9000001,18000001,40000001},{0,97500,427500,636000,1536000,2796000,4796000}))*1.021,-2))</f>
        <v/>
      </c>
      <c r="N751" s="21">
        <f>IF(K751&lt;=0,0,ROUNDDOWN((K751*LOOKUP(K751,{0,1950001,3300001,6950001,9000001,18000001,40000001},{0.05,0.1,0.2,0.23,0.33,0.4,0.45})-LOOKUP(K751,{0,1950001,3300001,6950001,9000001,18000001,40000001},{0,97500,427500,636000,1536000,2796000,4796000}))*1.021,-2))</f>
        <v/>
      </c>
      <c r="O751" s="21">
        <f>IF(L751&lt;=0,0,ROUNDDOWN((L751*LOOKUP(L751,{0,1950001,3300001,6950001,9000001,18000001,40000001},{0.05,0.1,0.2,0.23,0.33,0.4,0.45})-LOOKUP(L751,{0,1950001,3300001,6950001,9000001,18000001,40000001},{0,97500,427500,636000,1536000,2796000,4796000}))*1.021,-2))</f>
        <v/>
      </c>
      <c r="P751" s="21">
        <f>MAX(0,ROUNDDOWN(F751-E751-430000,-3))</f>
        <v/>
      </c>
      <c r="Q751" s="21">
        <f>MAX(0,ROUNDDOWN(F751-E751-430000-H751,-3))</f>
        <v/>
      </c>
      <c r="R751" s="21">
        <f>IF(F751&lt;=450000,0,MAX(0,P751*0.06-MIN(50000,P751)*0.03))</f>
        <v/>
      </c>
      <c r="S751" s="21">
        <f>IF(F751&lt;=450000,0,MAX(0,P751*0.04-MIN(50000,P751)*0.02))</f>
        <v/>
      </c>
      <c r="T751" s="21">
        <f>IF(F751&lt;=450000,0,MAX(0,Q751*0.06-MIN(50000,Q751)*0.03))</f>
        <v/>
      </c>
      <c r="U751" s="21">
        <f>IF(F751&lt;=450000,0,MAX(0,Q751*0.04-MIN(50000,Q751)*0.02))</f>
        <v/>
      </c>
      <c r="V751" s="21">
        <f>50000+MAX(0,G751-480000)</f>
        <v/>
      </c>
      <c r="W751" s="21">
        <f>P751-V751</f>
        <v/>
      </c>
      <c r="X751" s="21">
        <f>Q751-V751</f>
        <v/>
      </c>
      <c r="Y751" s="22">
        <f>IF(W751&lt;0,0.9,LOOKUP(W751,{0,1950001,3300001,6950001,9000001,18000001,40000001},{0.84895,0.7979,0.6958,0.66517,0.56307,0.4916,0.44055}))</f>
        <v/>
      </c>
      <c r="Z751" s="22">
        <f>IF(X751&lt;0,0.9,LOOKUP(X751,{0,1950001,3300001,6950001,9000001,18000001,40000001},{0.84895,0.7979,0.6958,0.66517,0.56307,0.4916,0.44055}))</f>
        <v/>
      </c>
      <c r="AA751" s="22">
        <f>IF(W751&lt;0,0,CHOOSE(MATCH(W751,{0,1950001,3300001,6950001,9000001},1),5.105/84.895,10.21/79.79,20.42/69.58,23.483/66.517,33.693/56.307))</f>
        <v/>
      </c>
      <c r="AB751" s="21">
        <f>IF(C751&lt;=2000,0,(MIN(C751,ROUNDDOWN(F751*0.3,0))-2000)*0.1)</f>
        <v/>
      </c>
      <c r="AC751" s="21">
        <f>IF(C751&lt;=2000,0,MIN((C751-2000)*Y751,(R751+S751)*0.2))</f>
        <v/>
      </c>
      <c r="AD751" s="21">
        <f>IF(C751&lt;=2000,0,MIN((C751-2000)*Z751,(T751+U751)*0.2))</f>
        <v/>
      </c>
      <c r="AE751" s="21">
        <f>AC751*AA751</f>
        <v/>
      </c>
      <c r="AF751" s="21">
        <f>ROUNDDOWN(R751,-2)+ROUNDDOWN(S751,-2)</f>
        <v/>
      </c>
      <c r="AG751" s="21">
        <f>ROUNDDOWN(MAX(0,R751-(AB751+AC751+AE751)*0.6),-2)+ROUNDDOWN(MAX(0,S751-(AB751+AC751+AE751)*0.4),-2)</f>
        <v/>
      </c>
      <c r="AH751" s="21">
        <f>ROUNDDOWN(MAX(0,T751-(AB751+AD751)*0.6),-2)+ROUNDDOWN(MAX(0,U751-(AB751+AD751)*0.4),-2)</f>
        <v/>
      </c>
      <c r="AI751" s="21">
        <f>ROUNDDOWN(T751,-2)+ROUNDDOWN(U751,-2)</f>
        <v/>
      </c>
      <c r="AJ751" s="21">
        <f>M751+AF751</f>
        <v/>
      </c>
      <c r="AK751" s="21">
        <f>M751+AG751</f>
        <v/>
      </c>
      <c r="AL751" s="21">
        <f>N751+AH751</f>
        <v/>
      </c>
      <c r="AM751" s="21">
        <f>O751+AI751</f>
        <v/>
      </c>
      <c r="AN751" s="21">
        <f>N751+AI751</f>
        <v/>
      </c>
      <c r="AO751" s="21">
        <f>ROUNDDOWN((R751+S751)*0.2/Y751+2000,0)</f>
        <v/>
      </c>
      <c r="AP751" s="21">
        <f>ROUNDDOWN((T751+U751)*0.2/Z751+2000,0)</f>
        <v/>
      </c>
      <c r="AQ751" s="21">
        <f>AL751-AK751</f>
        <v/>
      </c>
      <c r="AR751" s="21">
        <f>AM751-AK751</f>
        <v/>
      </c>
      <c r="AS751" s="21">
        <f>AM751-AL751</f>
        <v/>
      </c>
      <c r="AT751" s="21">
        <f>AK751+C751-AJ751</f>
        <v/>
      </c>
      <c r="AU751" s="21">
        <f>AL751+C751-AM751</f>
        <v/>
      </c>
      <c r="AV751" s="21">
        <f>AN751+C751-AM751</f>
        <v/>
      </c>
    </row>
    <row r="752">
      <c r="A752" t="inlineStr">
        <is>
          <t>医療費の境目</t>
        </is>
      </c>
      <c r="B752" s="21">
        <f>'3_医療費の境目'!$B$3</f>
        <v/>
      </c>
      <c r="C752" s="21">
        <f>IF('3_医療費の境目'!$B$4="",AO752,'3_医療費の境目'!$B$4)</f>
        <v/>
      </c>
      <c r="D752" s="21">
        <f>'3_医療費の境目'!D752</f>
        <v/>
      </c>
      <c r="E752" s="21">
        <f>ROUND(MIN(B752/12,650000)*12*0.0915+MIN(B752/12,1390000)*12*(0.0504+0)+B752*0.005,0)</f>
        <v/>
      </c>
      <c r="F752" s="21">
        <f>IF(B752&lt;741000,0,IF(B752&lt;2191000,B752-740000,IF(B752&lt;2193000,1451000,IF(B752&lt;2196000,1453000,IF(B752&lt;2200000,1456000,IF(B752&lt;3600000,ROUND(ROUNDDOWN(B752/4,-3)*2.8,0)-80000,IF(B752&lt;6600000,ROUND(ROUNDDOWN(B752/4,-3)*3.2,0)-440000,IF(B752&lt;8500000,ROUNDDOWN(B752*0.9,0)-1100000,B752-1950000))))))))</f>
        <v/>
      </c>
      <c r="G752" s="21">
        <f>IF(F752&gt;23500000,NA(),IF(F752&lt;=4890000,1040000,IF(F752&lt;=6550000,670000,620000)))</f>
        <v/>
      </c>
      <c r="H752" s="21">
        <f>IF(D752&lt;=0,0,MAX(0,MIN(2000000,D752-MIN(100000,ROUNDDOWN(F752*0.05,0)))))</f>
        <v/>
      </c>
      <c r="I752" s="21">
        <f>IF(C752&lt;=2000,0,MIN(C752,ROUNDDOWN(F752*0.4,0))-2000)</f>
        <v/>
      </c>
      <c r="J752" s="21">
        <f>MAX(0,ROUNDDOWN(F752-E752-G752,-3))</f>
        <v/>
      </c>
      <c r="K752" s="21">
        <f>MAX(0,ROUNDDOWN(F752-E752-G752-H752-I752,-3))</f>
        <v/>
      </c>
      <c r="L752" s="21">
        <f>MAX(0,ROUNDDOWN(F752-E752-G752-H752,-3))</f>
        <v/>
      </c>
      <c r="M752" s="21">
        <f>IF(J752&lt;=0,0,ROUNDDOWN((J752*LOOKUP(J752,{0,1950001,3300001,6950001,9000001,18000001,40000001},{0.05,0.1,0.2,0.23,0.33,0.4,0.45})-LOOKUP(J752,{0,1950001,3300001,6950001,9000001,18000001,40000001},{0,97500,427500,636000,1536000,2796000,4796000}))*1.021,-2))</f>
        <v/>
      </c>
      <c r="N752" s="21">
        <f>IF(K752&lt;=0,0,ROUNDDOWN((K752*LOOKUP(K752,{0,1950001,3300001,6950001,9000001,18000001,40000001},{0.05,0.1,0.2,0.23,0.33,0.4,0.45})-LOOKUP(K752,{0,1950001,3300001,6950001,9000001,18000001,40000001},{0,97500,427500,636000,1536000,2796000,4796000}))*1.021,-2))</f>
        <v/>
      </c>
      <c r="O752" s="21">
        <f>IF(L752&lt;=0,0,ROUNDDOWN((L752*LOOKUP(L752,{0,1950001,3300001,6950001,9000001,18000001,40000001},{0.05,0.1,0.2,0.23,0.33,0.4,0.45})-LOOKUP(L752,{0,1950001,3300001,6950001,9000001,18000001,40000001},{0,97500,427500,636000,1536000,2796000,4796000}))*1.021,-2))</f>
        <v/>
      </c>
      <c r="P752" s="21">
        <f>MAX(0,ROUNDDOWN(F752-E752-430000,-3))</f>
        <v/>
      </c>
      <c r="Q752" s="21">
        <f>MAX(0,ROUNDDOWN(F752-E752-430000-H752,-3))</f>
        <v/>
      </c>
      <c r="R752" s="21">
        <f>IF(F752&lt;=450000,0,MAX(0,P752*0.06-MIN(50000,P752)*0.03))</f>
        <v/>
      </c>
      <c r="S752" s="21">
        <f>IF(F752&lt;=450000,0,MAX(0,P752*0.04-MIN(50000,P752)*0.02))</f>
        <v/>
      </c>
      <c r="T752" s="21">
        <f>IF(F752&lt;=450000,0,MAX(0,Q752*0.06-MIN(50000,Q752)*0.03))</f>
        <v/>
      </c>
      <c r="U752" s="21">
        <f>IF(F752&lt;=450000,0,MAX(0,Q752*0.04-MIN(50000,Q752)*0.02))</f>
        <v/>
      </c>
      <c r="V752" s="21">
        <f>50000+MAX(0,G752-480000)</f>
        <v/>
      </c>
      <c r="W752" s="21">
        <f>P752-V752</f>
        <v/>
      </c>
      <c r="X752" s="21">
        <f>Q752-V752</f>
        <v/>
      </c>
      <c r="Y752" s="22">
        <f>IF(W752&lt;0,0.9,LOOKUP(W752,{0,1950001,3300001,6950001,9000001,18000001,40000001},{0.84895,0.7979,0.6958,0.66517,0.56307,0.4916,0.44055}))</f>
        <v/>
      </c>
      <c r="Z752" s="22">
        <f>IF(X752&lt;0,0.9,LOOKUP(X752,{0,1950001,3300001,6950001,9000001,18000001,40000001},{0.84895,0.7979,0.6958,0.66517,0.56307,0.4916,0.44055}))</f>
        <v/>
      </c>
      <c r="AA752" s="22">
        <f>IF(W752&lt;0,0,CHOOSE(MATCH(W752,{0,1950001,3300001,6950001,9000001},1),5.105/84.895,10.21/79.79,20.42/69.58,23.483/66.517,33.693/56.307))</f>
        <v/>
      </c>
      <c r="AB752" s="21">
        <f>IF(C752&lt;=2000,0,(MIN(C752,ROUNDDOWN(F752*0.3,0))-2000)*0.1)</f>
        <v/>
      </c>
      <c r="AC752" s="21">
        <f>IF(C752&lt;=2000,0,MIN((C752-2000)*Y752,(R752+S752)*0.2))</f>
        <v/>
      </c>
      <c r="AD752" s="21">
        <f>IF(C752&lt;=2000,0,MIN((C752-2000)*Z752,(T752+U752)*0.2))</f>
        <v/>
      </c>
      <c r="AE752" s="21">
        <f>AC752*AA752</f>
        <v/>
      </c>
      <c r="AF752" s="21">
        <f>ROUNDDOWN(R752,-2)+ROUNDDOWN(S752,-2)</f>
        <v/>
      </c>
      <c r="AG752" s="21">
        <f>ROUNDDOWN(MAX(0,R752-(AB752+AC752+AE752)*0.6),-2)+ROUNDDOWN(MAX(0,S752-(AB752+AC752+AE752)*0.4),-2)</f>
        <v/>
      </c>
      <c r="AH752" s="21">
        <f>ROUNDDOWN(MAX(0,T752-(AB752+AD752)*0.6),-2)+ROUNDDOWN(MAX(0,U752-(AB752+AD752)*0.4),-2)</f>
        <v/>
      </c>
      <c r="AI752" s="21">
        <f>ROUNDDOWN(T752,-2)+ROUNDDOWN(U752,-2)</f>
        <v/>
      </c>
      <c r="AJ752" s="21">
        <f>M752+AF752</f>
        <v/>
      </c>
      <c r="AK752" s="21">
        <f>M752+AG752</f>
        <v/>
      </c>
      <c r="AL752" s="21">
        <f>N752+AH752</f>
        <v/>
      </c>
      <c r="AM752" s="21">
        <f>O752+AI752</f>
        <v/>
      </c>
      <c r="AN752" s="21">
        <f>N752+AI752</f>
        <v/>
      </c>
      <c r="AO752" s="21">
        <f>ROUNDDOWN((R752+S752)*0.2/Y752+2000,0)</f>
        <v/>
      </c>
      <c r="AP752" s="21">
        <f>ROUNDDOWN((T752+U752)*0.2/Z752+2000,0)</f>
        <v/>
      </c>
      <c r="AQ752" s="21">
        <f>AL752-AK752</f>
        <v/>
      </c>
      <c r="AR752" s="21">
        <f>AM752-AK752</f>
        <v/>
      </c>
      <c r="AS752" s="21">
        <f>AM752-AL752</f>
        <v/>
      </c>
      <c r="AT752" s="21">
        <f>AK752+C752-AJ752</f>
        <v/>
      </c>
      <c r="AU752" s="21">
        <f>AL752+C752-AM752</f>
        <v/>
      </c>
      <c r="AV752" s="21">
        <f>AN752+C752-AM752</f>
        <v/>
      </c>
    </row>
    <row r="753">
      <c r="A753" t="inlineStr">
        <is>
          <t>医療費の境目</t>
        </is>
      </c>
      <c r="B753" s="21">
        <f>'3_医療費の境目'!$B$3</f>
        <v/>
      </c>
      <c r="C753" s="21">
        <f>IF('3_医療費の境目'!$B$4="",AO753,'3_医療費の境目'!$B$4)</f>
        <v/>
      </c>
      <c r="D753" s="21">
        <f>'3_医療費の境目'!D753</f>
        <v/>
      </c>
      <c r="E753" s="21">
        <f>ROUND(MIN(B753/12,650000)*12*0.0915+MIN(B753/12,1390000)*12*(0.0504+0)+B753*0.005,0)</f>
        <v/>
      </c>
      <c r="F753" s="21">
        <f>IF(B753&lt;741000,0,IF(B753&lt;2191000,B753-740000,IF(B753&lt;2193000,1451000,IF(B753&lt;2196000,1453000,IF(B753&lt;2200000,1456000,IF(B753&lt;3600000,ROUND(ROUNDDOWN(B753/4,-3)*2.8,0)-80000,IF(B753&lt;6600000,ROUND(ROUNDDOWN(B753/4,-3)*3.2,0)-440000,IF(B753&lt;8500000,ROUNDDOWN(B753*0.9,0)-1100000,B753-1950000))))))))</f>
        <v/>
      </c>
      <c r="G753" s="21">
        <f>IF(F753&gt;23500000,NA(),IF(F753&lt;=4890000,1040000,IF(F753&lt;=6550000,670000,620000)))</f>
        <v/>
      </c>
      <c r="H753" s="21">
        <f>IF(D753&lt;=0,0,MAX(0,MIN(2000000,D753-MIN(100000,ROUNDDOWN(F753*0.05,0)))))</f>
        <v/>
      </c>
      <c r="I753" s="21">
        <f>IF(C753&lt;=2000,0,MIN(C753,ROUNDDOWN(F753*0.4,0))-2000)</f>
        <v/>
      </c>
      <c r="J753" s="21">
        <f>MAX(0,ROUNDDOWN(F753-E753-G753,-3))</f>
        <v/>
      </c>
      <c r="K753" s="21">
        <f>MAX(0,ROUNDDOWN(F753-E753-G753-H753-I753,-3))</f>
        <v/>
      </c>
      <c r="L753" s="21">
        <f>MAX(0,ROUNDDOWN(F753-E753-G753-H753,-3))</f>
        <v/>
      </c>
      <c r="M753" s="21">
        <f>IF(J753&lt;=0,0,ROUNDDOWN((J753*LOOKUP(J753,{0,1950001,3300001,6950001,9000001,18000001,40000001},{0.05,0.1,0.2,0.23,0.33,0.4,0.45})-LOOKUP(J753,{0,1950001,3300001,6950001,9000001,18000001,40000001},{0,97500,427500,636000,1536000,2796000,4796000}))*1.021,-2))</f>
        <v/>
      </c>
      <c r="N753" s="21">
        <f>IF(K753&lt;=0,0,ROUNDDOWN((K753*LOOKUP(K753,{0,1950001,3300001,6950001,9000001,18000001,40000001},{0.05,0.1,0.2,0.23,0.33,0.4,0.45})-LOOKUP(K753,{0,1950001,3300001,6950001,9000001,18000001,40000001},{0,97500,427500,636000,1536000,2796000,4796000}))*1.021,-2))</f>
        <v/>
      </c>
      <c r="O753" s="21">
        <f>IF(L753&lt;=0,0,ROUNDDOWN((L753*LOOKUP(L753,{0,1950001,3300001,6950001,9000001,18000001,40000001},{0.05,0.1,0.2,0.23,0.33,0.4,0.45})-LOOKUP(L753,{0,1950001,3300001,6950001,9000001,18000001,40000001},{0,97500,427500,636000,1536000,2796000,4796000}))*1.021,-2))</f>
        <v/>
      </c>
      <c r="P753" s="21">
        <f>MAX(0,ROUNDDOWN(F753-E753-430000,-3))</f>
        <v/>
      </c>
      <c r="Q753" s="21">
        <f>MAX(0,ROUNDDOWN(F753-E753-430000-H753,-3))</f>
        <v/>
      </c>
      <c r="R753" s="21">
        <f>IF(F753&lt;=450000,0,MAX(0,P753*0.06-MIN(50000,P753)*0.03))</f>
        <v/>
      </c>
      <c r="S753" s="21">
        <f>IF(F753&lt;=450000,0,MAX(0,P753*0.04-MIN(50000,P753)*0.02))</f>
        <v/>
      </c>
      <c r="T753" s="21">
        <f>IF(F753&lt;=450000,0,MAX(0,Q753*0.06-MIN(50000,Q753)*0.03))</f>
        <v/>
      </c>
      <c r="U753" s="21">
        <f>IF(F753&lt;=450000,0,MAX(0,Q753*0.04-MIN(50000,Q753)*0.02))</f>
        <v/>
      </c>
      <c r="V753" s="21">
        <f>50000+MAX(0,G753-480000)</f>
        <v/>
      </c>
      <c r="W753" s="21">
        <f>P753-V753</f>
        <v/>
      </c>
      <c r="X753" s="21">
        <f>Q753-V753</f>
        <v/>
      </c>
      <c r="Y753" s="22">
        <f>IF(W753&lt;0,0.9,LOOKUP(W753,{0,1950001,3300001,6950001,9000001,18000001,40000001},{0.84895,0.7979,0.6958,0.66517,0.56307,0.4916,0.44055}))</f>
        <v/>
      </c>
      <c r="Z753" s="22">
        <f>IF(X753&lt;0,0.9,LOOKUP(X753,{0,1950001,3300001,6950001,9000001,18000001,40000001},{0.84895,0.7979,0.6958,0.66517,0.56307,0.4916,0.44055}))</f>
        <v/>
      </c>
      <c r="AA753" s="22">
        <f>IF(W753&lt;0,0,CHOOSE(MATCH(W753,{0,1950001,3300001,6950001,9000001},1),5.105/84.895,10.21/79.79,20.42/69.58,23.483/66.517,33.693/56.307))</f>
        <v/>
      </c>
      <c r="AB753" s="21">
        <f>IF(C753&lt;=2000,0,(MIN(C753,ROUNDDOWN(F753*0.3,0))-2000)*0.1)</f>
        <v/>
      </c>
      <c r="AC753" s="21">
        <f>IF(C753&lt;=2000,0,MIN((C753-2000)*Y753,(R753+S753)*0.2))</f>
        <v/>
      </c>
      <c r="AD753" s="21">
        <f>IF(C753&lt;=2000,0,MIN((C753-2000)*Z753,(T753+U753)*0.2))</f>
        <v/>
      </c>
      <c r="AE753" s="21">
        <f>AC753*AA753</f>
        <v/>
      </c>
      <c r="AF753" s="21">
        <f>ROUNDDOWN(R753,-2)+ROUNDDOWN(S753,-2)</f>
        <v/>
      </c>
      <c r="AG753" s="21">
        <f>ROUNDDOWN(MAX(0,R753-(AB753+AC753+AE753)*0.6),-2)+ROUNDDOWN(MAX(0,S753-(AB753+AC753+AE753)*0.4),-2)</f>
        <v/>
      </c>
      <c r="AH753" s="21">
        <f>ROUNDDOWN(MAX(0,T753-(AB753+AD753)*0.6),-2)+ROUNDDOWN(MAX(0,U753-(AB753+AD753)*0.4),-2)</f>
        <v/>
      </c>
      <c r="AI753" s="21">
        <f>ROUNDDOWN(T753,-2)+ROUNDDOWN(U753,-2)</f>
        <v/>
      </c>
      <c r="AJ753" s="21">
        <f>M753+AF753</f>
        <v/>
      </c>
      <c r="AK753" s="21">
        <f>M753+AG753</f>
        <v/>
      </c>
      <c r="AL753" s="21">
        <f>N753+AH753</f>
        <v/>
      </c>
      <c r="AM753" s="21">
        <f>O753+AI753</f>
        <v/>
      </c>
      <c r="AN753" s="21">
        <f>N753+AI753</f>
        <v/>
      </c>
      <c r="AO753" s="21">
        <f>ROUNDDOWN((R753+S753)*0.2/Y753+2000,0)</f>
        <v/>
      </c>
      <c r="AP753" s="21">
        <f>ROUNDDOWN((T753+U753)*0.2/Z753+2000,0)</f>
        <v/>
      </c>
      <c r="AQ753" s="21">
        <f>AL753-AK753</f>
        <v/>
      </c>
      <c r="AR753" s="21">
        <f>AM753-AK753</f>
        <v/>
      </c>
      <c r="AS753" s="21">
        <f>AM753-AL753</f>
        <v/>
      </c>
      <c r="AT753" s="21">
        <f>AK753+C753-AJ753</f>
        <v/>
      </c>
      <c r="AU753" s="21">
        <f>AL753+C753-AM753</f>
        <v/>
      </c>
      <c r="AV753" s="21">
        <f>AN753+C753-AM753</f>
        <v/>
      </c>
    </row>
    <row r="754">
      <c r="A754" t="inlineStr">
        <is>
          <t>医療費の境目</t>
        </is>
      </c>
      <c r="B754" s="21">
        <f>'3_医療費の境目'!$B$3</f>
        <v/>
      </c>
      <c r="C754" s="21">
        <f>IF('3_医療費の境目'!$B$4="",AO754,'3_医療費の境目'!$B$4)</f>
        <v/>
      </c>
      <c r="D754" s="21">
        <f>'3_医療費の境目'!D754</f>
        <v/>
      </c>
      <c r="E754" s="21">
        <f>ROUND(MIN(B754/12,650000)*12*0.0915+MIN(B754/12,1390000)*12*(0.0504+0)+B754*0.005,0)</f>
        <v/>
      </c>
      <c r="F754" s="21">
        <f>IF(B754&lt;741000,0,IF(B754&lt;2191000,B754-740000,IF(B754&lt;2193000,1451000,IF(B754&lt;2196000,1453000,IF(B754&lt;2200000,1456000,IF(B754&lt;3600000,ROUND(ROUNDDOWN(B754/4,-3)*2.8,0)-80000,IF(B754&lt;6600000,ROUND(ROUNDDOWN(B754/4,-3)*3.2,0)-440000,IF(B754&lt;8500000,ROUNDDOWN(B754*0.9,0)-1100000,B754-1950000))))))))</f>
        <v/>
      </c>
      <c r="G754" s="21">
        <f>IF(F754&gt;23500000,NA(),IF(F754&lt;=4890000,1040000,IF(F754&lt;=6550000,670000,620000)))</f>
        <v/>
      </c>
      <c r="H754" s="21">
        <f>IF(D754&lt;=0,0,MAX(0,MIN(2000000,D754-MIN(100000,ROUNDDOWN(F754*0.05,0)))))</f>
        <v/>
      </c>
      <c r="I754" s="21">
        <f>IF(C754&lt;=2000,0,MIN(C754,ROUNDDOWN(F754*0.4,0))-2000)</f>
        <v/>
      </c>
      <c r="J754" s="21">
        <f>MAX(0,ROUNDDOWN(F754-E754-G754,-3))</f>
        <v/>
      </c>
      <c r="K754" s="21">
        <f>MAX(0,ROUNDDOWN(F754-E754-G754-H754-I754,-3))</f>
        <v/>
      </c>
      <c r="L754" s="21">
        <f>MAX(0,ROUNDDOWN(F754-E754-G754-H754,-3))</f>
        <v/>
      </c>
      <c r="M754" s="21">
        <f>IF(J754&lt;=0,0,ROUNDDOWN((J754*LOOKUP(J754,{0,1950001,3300001,6950001,9000001,18000001,40000001},{0.05,0.1,0.2,0.23,0.33,0.4,0.45})-LOOKUP(J754,{0,1950001,3300001,6950001,9000001,18000001,40000001},{0,97500,427500,636000,1536000,2796000,4796000}))*1.021,-2))</f>
        <v/>
      </c>
      <c r="N754" s="21">
        <f>IF(K754&lt;=0,0,ROUNDDOWN((K754*LOOKUP(K754,{0,1950001,3300001,6950001,9000001,18000001,40000001},{0.05,0.1,0.2,0.23,0.33,0.4,0.45})-LOOKUP(K754,{0,1950001,3300001,6950001,9000001,18000001,40000001},{0,97500,427500,636000,1536000,2796000,4796000}))*1.021,-2))</f>
        <v/>
      </c>
      <c r="O754" s="21">
        <f>IF(L754&lt;=0,0,ROUNDDOWN((L754*LOOKUP(L754,{0,1950001,3300001,6950001,9000001,18000001,40000001},{0.05,0.1,0.2,0.23,0.33,0.4,0.45})-LOOKUP(L754,{0,1950001,3300001,6950001,9000001,18000001,40000001},{0,97500,427500,636000,1536000,2796000,4796000}))*1.021,-2))</f>
        <v/>
      </c>
      <c r="P754" s="21">
        <f>MAX(0,ROUNDDOWN(F754-E754-430000,-3))</f>
        <v/>
      </c>
      <c r="Q754" s="21">
        <f>MAX(0,ROUNDDOWN(F754-E754-430000-H754,-3))</f>
        <v/>
      </c>
      <c r="R754" s="21">
        <f>IF(F754&lt;=450000,0,MAX(0,P754*0.06-MIN(50000,P754)*0.03))</f>
        <v/>
      </c>
      <c r="S754" s="21">
        <f>IF(F754&lt;=450000,0,MAX(0,P754*0.04-MIN(50000,P754)*0.02))</f>
        <v/>
      </c>
      <c r="T754" s="21">
        <f>IF(F754&lt;=450000,0,MAX(0,Q754*0.06-MIN(50000,Q754)*0.03))</f>
        <v/>
      </c>
      <c r="U754" s="21">
        <f>IF(F754&lt;=450000,0,MAX(0,Q754*0.04-MIN(50000,Q754)*0.02))</f>
        <v/>
      </c>
      <c r="V754" s="21">
        <f>50000+MAX(0,G754-480000)</f>
        <v/>
      </c>
      <c r="W754" s="21">
        <f>P754-V754</f>
        <v/>
      </c>
      <c r="X754" s="21">
        <f>Q754-V754</f>
        <v/>
      </c>
      <c r="Y754" s="22">
        <f>IF(W754&lt;0,0.9,LOOKUP(W754,{0,1950001,3300001,6950001,9000001,18000001,40000001},{0.84895,0.7979,0.6958,0.66517,0.56307,0.4916,0.44055}))</f>
        <v/>
      </c>
      <c r="Z754" s="22">
        <f>IF(X754&lt;0,0.9,LOOKUP(X754,{0,1950001,3300001,6950001,9000001,18000001,40000001},{0.84895,0.7979,0.6958,0.66517,0.56307,0.4916,0.44055}))</f>
        <v/>
      </c>
      <c r="AA754" s="22">
        <f>IF(W754&lt;0,0,CHOOSE(MATCH(W754,{0,1950001,3300001,6950001,9000001},1),5.105/84.895,10.21/79.79,20.42/69.58,23.483/66.517,33.693/56.307))</f>
        <v/>
      </c>
      <c r="AB754" s="21">
        <f>IF(C754&lt;=2000,0,(MIN(C754,ROUNDDOWN(F754*0.3,0))-2000)*0.1)</f>
        <v/>
      </c>
      <c r="AC754" s="21">
        <f>IF(C754&lt;=2000,0,MIN((C754-2000)*Y754,(R754+S754)*0.2))</f>
        <v/>
      </c>
      <c r="AD754" s="21">
        <f>IF(C754&lt;=2000,0,MIN((C754-2000)*Z754,(T754+U754)*0.2))</f>
        <v/>
      </c>
      <c r="AE754" s="21">
        <f>AC754*AA754</f>
        <v/>
      </c>
      <c r="AF754" s="21">
        <f>ROUNDDOWN(R754,-2)+ROUNDDOWN(S754,-2)</f>
        <v/>
      </c>
      <c r="AG754" s="21">
        <f>ROUNDDOWN(MAX(0,R754-(AB754+AC754+AE754)*0.6),-2)+ROUNDDOWN(MAX(0,S754-(AB754+AC754+AE754)*0.4),-2)</f>
        <v/>
      </c>
      <c r="AH754" s="21">
        <f>ROUNDDOWN(MAX(0,T754-(AB754+AD754)*0.6),-2)+ROUNDDOWN(MAX(0,U754-(AB754+AD754)*0.4),-2)</f>
        <v/>
      </c>
      <c r="AI754" s="21">
        <f>ROUNDDOWN(T754,-2)+ROUNDDOWN(U754,-2)</f>
        <v/>
      </c>
      <c r="AJ754" s="21">
        <f>M754+AF754</f>
        <v/>
      </c>
      <c r="AK754" s="21">
        <f>M754+AG754</f>
        <v/>
      </c>
      <c r="AL754" s="21">
        <f>N754+AH754</f>
        <v/>
      </c>
      <c r="AM754" s="21">
        <f>O754+AI754</f>
        <v/>
      </c>
      <c r="AN754" s="21">
        <f>N754+AI754</f>
        <v/>
      </c>
      <c r="AO754" s="21">
        <f>ROUNDDOWN((R754+S754)*0.2/Y754+2000,0)</f>
        <v/>
      </c>
      <c r="AP754" s="21">
        <f>ROUNDDOWN((T754+U754)*0.2/Z754+2000,0)</f>
        <v/>
      </c>
      <c r="AQ754" s="21">
        <f>AL754-AK754</f>
        <v/>
      </c>
      <c r="AR754" s="21">
        <f>AM754-AK754</f>
        <v/>
      </c>
      <c r="AS754" s="21">
        <f>AM754-AL754</f>
        <v/>
      </c>
      <c r="AT754" s="21">
        <f>AK754+C754-AJ754</f>
        <v/>
      </c>
      <c r="AU754" s="21">
        <f>AL754+C754-AM754</f>
        <v/>
      </c>
      <c r="AV754" s="21">
        <f>AN754+C754-AM754</f>
        <v/>
      </c>
    </row>
    <row r="755">
      <c r="A755" t="inlineStr">
        <is>
          <t>医療費の境目</t>
        </is>
      </c>
      <c r="B755" s="21">
        <f>'3_医療費の境目'!$B$3</f>
        <v/>
      </c>
      <c r="C755" s="21">
        <f>IF('3_医療費の境目'!$B$4="",AO755,'3_医療費の境目'!$B$4)</f>
        <v/>
      </c>
      <c r="D755" s="21">
        <f>'3_医療費の境目'!D755</f>
        <v/>
      </c>
      <c r="E755" s="21">
        <f>ROUND(MIN(B755/12,650000)*12*0.0915+MIN(B755/12,1390000)*12*(0.0504+0)+B755*0.005,0)</f>
        <v/>
      </c>
      <c r="F755" s="21">
        <f>IF(B755&lt;741000,0,IF(B755&lt;2191000,B755-740000,IF(B755&lt;2193000,1451000,IF(B755&lt;2196000,1453000,IF(B755&lt;2200000,1456000,IF(B755&lt;3600000,ROUND(ROUNDDOWN(B755/4,-3)*2.8,0)-80000,IF(B755&lt;6600000,ROUND(ROUNDDOWN(B755/4,-3)*3.2,0)-440000,IF(B755&lt;8500000,ROUNDDOWN(B755*0.9,0)-1100000,B755-1950000))))))))</f>
        <v/>
      </c>
      <c r="G755" s="21">
        <f>IF(F755&gt;23500000,NA(),IF(F755&lt;=4890000,1040000,IF(F755&lt;=6550000,670000,620000)))</f>
        <v/>
      </c>
      <c r="H755" s="21">
        <f>IF(D755&lt;=0,0,MAX(0,MIN(2000000,D755-MIN(100000,ROUNDDOWN(F755*0.05,0)))))</f>
        <v/>
      </c>
      <c r="I755" s="21">
        <f>IF(C755&lt;=2000,0,MIN(C755,ROUNDDOWN(F755*0.4,0))-2000)</f>
        <v/>
      </c>
      <c r="J755" s="21">
        <f>MAX(0,ROUNDDOWN(F755-E755-G755,-3))</f>
        <v/>
      </c>
      <c r="K755" s="21">
        <f>MAX(0,ROUNDDOWN(F755-E755-G755-H755-I755,-3))</f>
        <v/>
      </c>
      <c r="L755" s="21">
        <f>MAX(0,ROUNDDOWN(F755-E755-G755-H755,-3))</f>
        <v/>
      </c>
      <c r="M755" s="21">
        <f>IF(J755&lt;=0,0,ROUNDDOWN((J755*LOOKUP(J755,{0,1950001,3300001,6950001,9000001,18000001,40000001},{0.05,0.1,0.2,0.23,0.33,0.4,0.45})-LOOKUP(J755,{0,1950001,3300001,6950001,9000001,18000001,40000001},{0,97500,427500,636000,1536000,2796000,4796000}))*1.021,-2))</f>
        <v/>
      </c>
      <c r="N755" s="21">
        <f>IF(K755&lt;=0,0,ROUNDDOWN((K755*LOOKUP(K755,{0,1950001,3300001,6950001,9000001,18000001,40000001},{0.05,0.1,0.2,0.23,0.33,0.4,0.45})-LOOKUP(K755,{0,1950001,3300001,6950001,9000001,18000001,40000001},{0,97500,427500,636000,1536000,2796000,4796000}))*1.021,-2))</f>
        <v/>
      </c>
      <c r="O755" s="21">
        <f>IF(L755&lt;=0,0,ROUNDDOWN((L755*LOOKUP(L755,{0,1950001,3300001,6950001,9000001,18000001,40000001},{0.05,0.1,0.2,0.23,0.33,0.4,0.45})-LOOKUP(L755,{0,1950001,3300001,6950001,9000001,18000001,40000001},{0,97500,427500,636000,1536000,2796000,4796000}))*1.021,-2))</f>
        <v/>
      </c>
      <c r="P755" s="21">
        <f>MAX(0,ROUNDDOWN(F755-E755-430000,-3))</f>
        <v/>
      </c>
      <c r="Q755" s="21">
        <f>MAX(0,ROUNDDOWN(F755-E755-430000-H755,-3))</f>
        <v/>
      </c>
      <c r="R755" s="21">
        <f>IF(F755&lt;=450000,0,MAX(0,P755*0.06-MIN(50000,P755)*0.03))</f>
        <v/>
      </c>
      <c r="S755" s="21">
        <f>IF(F755&lt;=450000,0,MAX(0,P755*0.04-MIN(50000,P755)*0.02))</f>
        <v/>
      </c>
      <c r="T755" s="21">
        <f>IF(F755&lt;=450000,0,MAX(0,Q755*0.06-MIN(50000,Q755)*0.03))</f>
        <v/>
      </c>
      <c r="U755" s="21">
        <f>IF(F755&lt;=450000,0,MAX(0,Q755*0.04-MIN(50000,Q755)*0.02))</f>
        <v/>
      </c>
      <c r="V755" s="21">
        <f>50000+MAX(0,G755-480000)</f>
        <v/>
      </c>
      <c r="W755" s="21">
        <f>P755-V755</f>
        <v/>
      </c>
      <c r="X755" s="21">
        <f>Q755-V755</f>
        <v/>
      </c>
      <c r="Y755" s="22">
        <f>IF(W755&lt;0,0.9,LOOKUP(W755,{0,1950001,3300001,6950001,9000001,18000001,40000001},{0.84895,0.7979,0.6958,0.66517,0.56307,0.4916,0.44055}))</f>
        <v/>
      </c>
      <c r="Z755" s="22">
        <f>IF(X755&lt;0,0.9,LOOKUP(X755,{0,1950001,3300001,6950001,9000001,18000001,40000001},{0.84895,0.7979,0.6958,0.66517,0.56307,0.4916,0.44055}))</f>
        <v/>
      </c>
      <c r="AA755" s="22">
        <f>IF(W755&lt;0,0,CHOOSE(MATCH(W755,{0,1950001,3300001,6950001,9000001},1),5.105/84.895,10.21/79.79,20.42/69.58,23.483/66.517,33.693/56.307))</f>
        <v/>
      </c>
      <c r="AB755" s="21">
        <f>IF(C755&lt;=2000,0,(MIN(C755,ROUNDDOWN(F755*0.3,0))-2000)*0.1)</f>
        <v/>
      </c>
      <c r="AC755" s="21">
        <f>IF(C755&lt;=2000,0,MIN((C755-2000)*Y755,(R755+S755)*0.2))</f>
        <v/>
      </c>
      <c r="AD755" s="21">
        <f>IF(C755&lt;=2000,0,MIN((C755-2000)*Z755,(T755+U755)*0.2))</f>
        <v/>
      </c>
      <c r="AE755" s="21">
        <f>AC755*AA755</f>
        <v/>
      </c>
      <c r="AF755" s="21">
        <f>ROUNDDOWN(R755,-2)+ROUNDDOWN(S755,-2)</f>
        <v/>
      </c>
      <c r="AG755" s="21">
        <f>ROUNDDOWN(MAX(0,R755-(AB755+AC755+AE755)*0.6),-2)+ROUNDDOWN(MAX(0,S755-(AB755+AC755+AE755)*0.4),-2)</f>
        <v/>
      </c>
      <c r="AH755" s="21">
        <f>ROUNDDOWN(MAX(0,T755-(AB755+AD755)*0.6),-2)+ROUNDDOWN(MAX(0,U755-(AB755+AD755)*0.4),-2)</f>
        <v/>
      </c>
      <c r="AI755" s="21">
        <f>ROUNDDOWN(T755,-2)+ROUNDDOWN(U755,-2)</f>
        <v/>
      </c>
      <c r="AJ755" s="21">
        <f>M755+AF755</f>
        <v/>
      </c>
      <c r="AK755" s="21">
        <f>M755+AG755</f>
        <v/>
      </c>
      <c r="AL755" s="21">
        <f>N755+AH755</f>
        <v/>
      </c>
      <c r="AM755" s="21">
        <f>O755+AI755</f>
        <v/>
      </c>
      <c r="AN755" s="21">
        <f>N755+AI755</f>
        <v/>
      </c>
      <c r="AO755" s="21">
        <f>ROUNDDOWN((R755+S755)*0.2/Y755+2000,0)</f>
        <v/>
      </c>
      <c r="AP755" s="21">
        <f>ROUNDDOWN((T755+U755)*0.2/Z755+2000,0)</f>
        <v/>
      </c>
      <c r="AQ755" s="21">
        <f>AL755-AK755</f>
        <v/>
      </c>
      <c r="AR755" s="21">
        <f>AM755-AK755</f>
        <v/>
      </c>
      <c r="AS755" s="21">
        <f>AM755-AL755</f>
        <v/>
      </c>
      <c r="AT755" s="21">
        <f>AK755+C755-AJ755</f>
        <v/>
      </c>
      <c r="AU755" s="21">
        <f>AL755+C755-AM755</f>
        <v/>
      </c>
      <c r="AV755" s="21">
        <f>AN755+C755-AM755</f>
        <v/>
      </c>
    </row>
    <row r="756">
      <c r="A756" t="inlineStr">
        <is>
          <t>医療費の境目</t>
        </is>
      </c>
      <c r="B756" s="21">
        <f>'3_医療費の境目'!$B$3</f>
        <v/>
      </c>
      <c r="C756" s="21">
        <f>IF('3_医療費の境目'!$B$4="",AO756,'3_医療費の境目'!$B$4)</f>
        <v/>
      </c>
      <c r="D756" s="21">
        <f>'3_医療費の境目'!D756</f>
        <v/>
      </c>
      <c r="E756" s="21">
        <f>ROUND(MIN(B756/12,650000)*12*0.0915+MIN(B756/12,1390000)*12*(0.0504+0)+B756*0.005,0)</f>
        <v/>
      </c>
      <c r="F756" s="21">
        <f>IF(B756&lt;741000,0,IF(B756&lt;2191000,B756-740000,IF(B756&lt;2193000,1451000,IF(B756&lt;2196000,1453000,IF(B756&lt;2200000,1456000,IF(B756&lt;3600000,ROUND(ROUNDDOWN(B756/4,-3)*2.8,0)-80000,IF(B756&lt;6600000,ROUND(ROUNDDOWN(B756/4,-3)*3.2,0)-440000,IF(B756&lt;8500000,ROUNDDOWN(B756*0.9,0)-1100000,B756-1950000))))))))</f>
        <v/>
      </c>
      <c r="G756" s="21">
        <f>IF(F756&gt;23500000,NA(),IF(F756&lt;=4890000,1040000,IF(F756&lt;=6550000,670000,620000)))</f>
        <v/>
      </c>
      <c r="H756" s="21">
        <f>IF(D756&lt;=0,0,MAX(0,MIN(2000000,D756-MIN(100000,ROUNDDOWN(F756*0.05,0)))))</f>
        <v/>
      </c>
      <c r="I756" s="21">
        <f>IF(C756&lt;=2000,0,MIN(C756,ROUNDDOWN(F756*0.4,0))-2000)</f>
        <v/>
      </c>
      <c r="J756" s="21">
        <f>MAX(0,ROUNDDOWN(F756-E756-G756,-3))</f>
        <v/>
      </c>
      <c r="K756" s="21">
        <f>MAX(0,ROUNDDOWN(F756-E756-G756-H756-I756,-3))</f>
        <v/>
      </c>
      <c r="L756" s="21">
        <f>MAX(0,ROUNDDOWN(F756-E756-G756-H756,-3))</f>
        <v/>
      </c>
      <c r="M756" s="21">
        <f>IF(J756&lt;=0,0,ROUNDDOWN((J756*LOOKUP(J756,{0,1950001,3300001,6950001,9000001,18000001,40000001},{0.05,0.1,0.2,0.23,0.33,0.4,0.45})-LOOKUP(J756,{0,1950001,3300001,6950001,9000001,18000001,40000001},{0,97500,427500,636000,1536000,2796000,4796000}))*1.021,-2))</f>
        <v/>
      </c>
      <c r="N756" s="21">
        <f>IF(K756&lt;=0,0,ROUNDDOWN((K756*LOOKUP(K756,{0,1950001,3300001,6950001,9000001,18000001,40000001},{0.05,0.1,0.2,0.23,0.33,0.4,0.45})-LOOKUP(K756,{0,1950001,3300001,6950001,9000001,18000001,40000001},{0,97500,427500,636000,1536000,2796000,4796000}))*1.021,-2))</f>
        <v/>
      </c>
      <c r="O756" s="21">
        <f>IF(L756&lt;=0,0,ROUNDDOWN((L756*LOOKUP(L756,{0,1950001,3300001,6950001,9000001,18000001,40000001},{0.05,0.1,0.2,0.23,0.33,0.4,0.45})-LOOKUP(L756,{0,1950001,3300001,6950001,9000001,18000001,40000001},{0,97500,427500,636000,1536000,2796000,4796000}))*1.021,-2))</f>
        <v/>
      </c>
      <c r="P756" s="21">
        <f>MAX(0,ROUNDDOWN(F756-E756-430000,-3))</f>
        <v/>
      </c>
      <c r="Q756" s="21">
        <f>MAX(0,ROUNDDOWN(F756-E756-430000-H756,-3))</f>
        <v/>
      </c>
      <c r="R756" s="21">
        <f>IF(F756&lt;=450000,0,MAX(0,P756*0.06-MIN(50000,P756)*0.03))</f>
        <v/>
      </c>
      <c r="S756" s="21">
        <f>IF(F756&lt;=450000,0,MAX(0,P756*0.04-MIN(50000,P756)*0.02))</f>
        <v/>
      </c>
      <c r="T756" s="21">
        <f>IF(F756&lt;=450000,0,MAX(0,Q756*0.06-MIN(50000,Q756)*0.03))</f>
        <v/>
      </c>
      <c r="U756" s="21">
        <f>IF(F756&lt;=450000,0,MAX(0,Q756*0.04-MIN(50000,Q756)*0.02))</f>
        <v/>
      </c>
      <c r="V756" s="21">
        <f>50000+MAX(0,G756-480000)</f>
        <v/>
      </c>
      <c r="W756" s="21">
        <f>P756-V756</f>
        <v/>
      </c>
      <c r="X756" s="21">
        <f>Q756-V756</f>
        <v/>
      </c>
      <c r="Y756" s="22">
        <f>IF(W756&lt;0,0.9,LOOKUP(W756,{0,1950001,3300001,6950001,9000001,18000001,40000001},{0.84895,0.7979,0.6958,0.66517,0.56307,0.4916,0.44055}))</f>
        <v/>
      </c>
      <c r="Z756" s="22">
        <f>IF(X756&lt;0,0.9,LOOKUP(X756,{0,1950001,3300001,6950001,9000001,18000001,40000001},{0.84895,0.7979,0.6958,0.66517,0.56307,0.4916,0.44055}))</f>
        <v/>
      </c>
      <c r="AA756" s="22">
        <f>IF(W756&lt;0,0,CHOOSE(MATCH(W756,{0,1950001,3300001,6950001,9000001},1),5.105/84.895,10.21/79.79,20.42/69.58,23.483/66.517,33.693/56.307))</f>
        <v/>
      </c>
      <c r="AB756" s="21">
        <f>IF(C756&lt;=2000,0,(MIN(C756,ROUNDDOWN(F756*0.3,0))-2000)*0.1)</f>
        <v/>
      </c>
      <c r="AC756" s="21">
        <f>IF(C756&lt;=2000,0,MIN((C756-2000)*Y756,(R756+S756)*0.2))</f>
        <v/>
      </c>
      <c r="AD756" s="21">
        <f>IF(C756&lt;=2000,0,MIN((C756-2000)*Z756,(T756+U756)*0.2))</f>
        <v/>
      </c>
      <c r="AE756" s="21">
        <f>AC756*AA756</f>
        <v/>
      </c>
      <c r="AF756" s="21">
        <f>ROUNDDOWN(R756,-2)+ROUNDDOWN(S756,-2)</f>
        <v/>
      </c>
      <c r="AG756" s="21">
        <f>ROUNDDOWN(MAX(0,R756-(AB756+AC756+AE756)*0.6),-2)+ROUNDDOWN(MAX(0,S756-(AB756+AC756+AE756)*0.4),-2)</f>
        <v/>
      </c>
      <c r="AH756" s="21">
        <f>ROUNDDOWN(MAX(0,T756-(AB756+AD756)*0.6),-2)+ROUNDDOWN(MAX(0,U756-(AB756+AD756)*0.4),-2)</f>
        <v/>
      </c>
      <c r="AI756" s="21">
        <f>ROUNDDOWN(T756,-2)+ROUNDDOWN(U756,-2)</f>
        <v/>
      </c>
      <c r="AJ756" s="21">
        <f>M756+AF756</f>
        <v/>
      </c>
      <c r="AK756" s="21">
        <f>M756+AG756</f>
        <v/>
      </c>
      <c r="AL756" s="21">
        <f>N756+AH756</f>
        <v/>
      </c>
      <c r="AM756" s="21">
        <f>O756+AI756</f>
        <v/>
      </c>
      <c r="AN756" s="21">
        <f>N756+AI756</f>
        <v/>
      </c>
      <c r="AO756" s="21">
        <f>ROUNDDOWN((R756+S756)*0.2/Y756+2000,0)</f>
        <v/>
      </c>
      <c r="AP756" s="21">
        <f>ROUNDDOWN((T756+U756)*0.2/Z756+2000,0)</f>
        <v/>
      </c>
      <c r="AQ756" s="21">
        <f>AL756-AK756</f>
        <v/>
      </c>
      <c r="AR756" s="21">
        <f>AM756-AK756</f>
        <v/>
      </c>
      <c r="AS756" s="21">
        <f>AM756-AL756</f>
        <v/>
      </c>
      <c r="AT756" s="21">
        <f>AK756+C756-AJ756</f>
        <v/>
      </c>
      <c r="AU756" s="21">
        <f>AL756+C756-AM756</f>
        <v/>
      </c>
      <c r="AV756" s="21">
        <f>AN756+C756-AM756</f>
        <v/>
      </c>
    </row>
    <row r="757">
      <c r="A757" t="inlineStr">
        <is>
          <t>医療費の境目</t>
        </is>
      </c>
      <c r="B757" s="21">
        <f>'3_医療費の境目'!$B$3</f>
        <v/>
      </c>
      <c r="C757" s="21">
        <f>IF('3_医療費の境目'!$B$4="",AO757,'3_医療費の境目'!$B$4)</f>
        <v/>
      </c>
      <c r="D757" s="21">
        <f>'3_医療費の境目'!D757</f>
        <v/>
      </c>
      <c r="E757" s="21">
        <f>ROUND(MIN(B757/12,650000)*12*0.0915+MIN(B757/12,1390000)*12*(0.0504+0)+B757*0.005,0)</f>
        <v/>
      </c>
      <c r="F757" s="21">
        <f>IF(B757&lt;741000,0,IF(B757&lt;2191000,B757-740000,IF(B757&lt;2193000,1451000,IF(B757&lt;2196000,1453000,IF(B757&lt;2200000,1456000,IF(B757&lt;3600000,ROUND(ROUNDDOWN(B757/4,-3)*2.8,0)-80000,IF(B757&lt;6600000,ROUND(ROUNDDOWN(B757/4,-3)*3.2,0)-440000,IF(B757&lt;8500000,ROUNDDOWN(B757*0.9,0)-1100000,B757-1950000))))))))</f>
        <v/>
      </c>
      <c r="G757" s="21">
        <f>IF(F757&gt;23500000,NA(),IF(F757&lt;=4890000,1040000,IF(F757&lt;=6550000,670000,620000)))</f>
        <v/>
      </c>
      <c r="H757" s="21">
        <f>IF(D757&lt;=0,0,MAX(0,MIN(2000000,D757-MIN(100000,ROUNDDOWN(F757*0.05,0)))))</f>
        <v/>
      </c>
      <c r="I757" s="21">
        <f>IF(C757&lt;=2000,0,MIN(C757,ROUNDDOWN(F757*0.4,0))-2000)</f>
        <v/>
      </c>
      <c r="J757" s="21">
        <f>MAX(0,ROUNDDOWN(F757-E757-G757,-3))</f>
        <v/>
      </c>
      <c r="K757" s="21">
        <f>MAX(0,ROUNDDOWN(F757-E757-G757-H757-I757,-3))</f>
        <v/>
      </c>
      <c r="L757" s="21">
        <f>MAX(0,ROUNDDOWN(F757-E757-G757-H757,-3))</f>
        <v/>
      </c>
      <c r="M757" s="21">
        <f>IF(J757&lt;=0,0,ROUNDDOWN((J757*LOOKUP(J757,{0,1950001,3300001,6950001,9000001,18000001,40000001},{0.05,0.1,0.2,0.23,0.33,0.4,0.45})-LOOKUP(J757,{0,1950001,3300001,6950001,9000001,18000001,40000001},{0,97500,427500,636000,1536000,2796000,4796000}))*1.021,-2))</f>
        <v/>
      </c>
      <c r="N757" s="21">
        <f>IF(K757&lt;=0,0,ROUNDDOWN((K757*LOOKUP(K757,{0,1950001,3300001,6950001,9000001,18000001,40000001},{0.05,0.1,0.2,0.23,0.33,0.4,0.45})-LOOKUP(K757,{0,1950001,3300001,6950001,9000001,18000001,40000001},{0,97500,427500,636000,1536000,2796000,4796000}))*1.021,-2))</f>
        <v/>
      </c>
      <c r="O757" s="21">
        <f>IF(L757&lt;=0,0,ROUNDDOWN((L757*LOOKUP(L757,{0,1950001,3300001,6950001,9000001,18000001,40000001},{0.05,0.1,0.2,0.23,0.33,0.4,0.45})-LOOKUP(L757,{0,1950001,3300001,6950001,9000001,18000001,40000001},{0,97500,427500,636000,1536000,2796000,4796000}))*1.021,-2))</f>
        <v/>
      </c>
      <c r="P757" s="21">
        <f>MAX(0,ROUNDDOWN(F757-E757-430000,-3))</f>
        <v/>
      </c>
      <c r="Q757" s="21">
        <f>MAX(0,ROUNDDOWN(F757-E757-430000-H757,-3))</f>
        <v/>
      </c>
      <c r="R757" s="21">
        <f>IF(F757&lt;=450000,0,MAX(0,P757*0.06-MIN(50000,P757)*0.03))</f>
        <v/>
      </c>
      <c r="S757" s="21">
        <f>IF(F757&lt;=450000,0,MAX(0,P757*0.04-MIN(50000,P757)*0.02))</f>
        <v/>
      </c>
      <c r="T757" s="21">
        <f>IF(F757&lt;=450000,0,MAX(0,Q757*0.06-MIN(50000,Q757)*0.03))</f>
        <v/>
      </c>
      <c r="U757" s="21">
        <f>IF(F757&lt;=450000,0,MAX(0,Q757*0.04-MIN(50000,Q757)*0.02))</f>
        <v/>
      </c>
      <c r="V757" s="21">
        <f>50000+MAX(0,G757-480000)</f>
        <v/>
      </c>
      <c r="W757" s="21">
        <f>P757-V757</f>
        <v/>
      </c>
      <c r="X757" s="21">
        <f>Q757-V757</f>
        <v/>
      </c>
      <c r="Y757" s="22">
        <f>IF(W757&lt;0,0.9,LOOKUP(W757,{0,1950001,3300001,6950001,9000001,18000001,40000001},{0.84895,0.7979,0.6958,0.66517,0.56307,0.4916,0.44055}))</f>
        <v/>
      </c>
      <c r="Z757" s="22">
        <f>IF(X757&lt;0,0.9,LOOKUP(X757,{0,1950001,3300001,6950001,9000001,18000001,40000001},{0.84895,0.7979,0.6958,0.66517,0.56307,0.4916,0.44055}))</f>
        <v/>
      </c>
      <c r="AA757" s="22">
        <f>IF(W757&lt;0,0,CHOOSE(MATCH(W757,{0,1950001,3300001,6950001,9000001},1),5.105/84.895,10.21/79.79,20.42/69.58,23.483/66.517,33.693/56.307))</f>
        <v/>
      </c>
      <c r="AB757" s="21">
        <f>IF(C757&lt;=2000,0,(MIN(C757,ROUNDDOWN(F757*0.3,0))-2000)*0.1)</f>
        <v/>
      </c>
      <c r="AC757" s="21">
        <f>IF(C757&lt;=2000,0,MIN((C757-2000)*Y757,(R757+S757)*0.2))</f>
        <v/>
      </c>
      <c r="AD757" s="21">
        <f>IF(C757&lt;=2000,0,MIN((C757-2000)*Z757,(T757+U757)*0.2))</f>
        <v/>
      </c>
      <c r="AE757" s="21">
        <f>AC757*AA757</f>
        <v/>
      </c>
      <c r="AF757" s="21">
        <f>ROUNDDOWN(R757,-2)+ROUNDDOWN(S757,-2)</f>
        <v/>
      </c>
      <c r="AG757" s="21">
        <f>ROUNDDOWN(MAX(0,R757-(AB757+AC757+AE757)*0.6),-2)+ROUNDDOWN(MAX(0,S757-(AB757+AC757+AE757)*0.4),-2)</f>
        <v/>
      </c>
      <c r="AH757" s="21">
        <f>ROUNDDOWN(MAX(0,T757-(AB757+AD757)*0.6),-2)+ROUNDDOWN(MAX(0,U757-(AB757+AD757)*0.4),-2)</f>
        <v/>
      </c>
      <c r="AI757" s="21">
        <f>ROUNDDOWN(T757,-2)+ROUNDDOWN(U757,-2)</f>
        <v/>
      </c>
      <c r="AJ757" s="21">
        <f>M757+AF757</f>
        <v/>
      </c>
      <c r="AK757" s="21">
        <f>M757+AG757</f>
        <v/>
      </c>
      <c r="AL757" s="21">
        <f>N757+AH757</f>
        <v/>
      </c>
      <c r="AM757" s="21">
        <f>O757+AI757</f>
        <v/>
      </c>
      <c r="AN757" s="21">
        <f>N757+AI757</f>
        <v/>
      </c>
      <c r="AO757" s="21">
        <f>ROUNDDOWN((R757+S757)*0.2/Y757+2000,0)</f>
        <v/>
      </c>
      <c r="AP757" s="21">
        <f>ROUNDDOWN((T757+U757)*0.2/Z757+2000,0)</f>
        <v/>
      </c>
      <c r="AQ757" s="21">
        <f>AL757-AK757</f>
        <v/>
      </c>
      <c r="AR757" s="21">
        <f>AM757-AK757</f>
        <v/>
      </c>
      <c r="AS757" s="21">
        <f>AM757-AL757</f>
        <v/>
      </c>
      <c r="AT757" s="21">
        <f>AK757+C757-AJ757</f>
        <v/>
      </c>
      <c r="AU757" s="21">
        <f>AL757+C757-AM757</f>
        <v/>
      </c>
      <c r="AV757" s="21">
        <f>AN757+C757-AM757</f>
        <v/>
      </c>
    </row>
    <row r="758">
      <c r="A758" t="inlineStr">
        <is>
          <t>医療費の境目</t>
        </is>
      </c>
      <c r="B758" s="21">
        <f>'3_医療費の境目'!$B$3</f>
        <v/>
      </c>
      <c r="C758" s="21">
        <f>IF('3_医療費の境目'!$B$4="",AO758,'3_医療費の境目'!$B$4)</f>
        <v/>
      </c>
      <c r="D758" s="21">
        <f>'3_医療費の境目'!D758</f>
        <v/>
      </c>
      <c r="E758" s="21">
        <f>ROUND(MIN(B758/12,650000)*12*0.0915+MIN(B758/12,1390000)*12*(0.0504+0)+B758*0.005,0)</f>
        <v/>
      </c>
      <c r="F758" s="21">
        <f>IF(B758&lt;741000,0,IF(B758&lt;2191000,B758-740000,IF(B758&lt;2193000,1451000,IF(B758&lt;2196000,1453000,IF(B758&lt;2200000,1456000,IF(B758&lt;3600000,ROUND(ROUNDDOWN(B758/4,-3)*2.8,0)-80000,IF(B758&lt;6600000,ROUND(ROUNDDOWN(B758/4,-3)*3.2,0)-440000,IF(B758&lt;8500000,ROUNDDOWN(B758*0.9,0)-1100000,B758-1950000))))))))</f>
        <v/>
      </c>
      <c r="G758" s="21">
        <f>IF(F758&gt;23500000,NA(),IF(F758&lt;=4890000,1040000,IF(F758&lt;=6550000,670000,620000)))</f>
        <v/>
      </c>
      <c r="H758" s="21">
        <f>IF(D758&lt;=0,0,MAX(0,MIN(2000000,D758-MIN(100000,ROUNDDOWN(F758*0.05,0)))))</f>
        <v/>
      </c>
      <c r="I758" s="21">
        <f>IF(C758&lt;=2000,0,MIN(C758,ROUNDDOWN(F758*0.4,0))-2000)</f>
        <v/>
      </c>
      <c r="J758" s="21">
        <f>MAX(0,ROUNDDOWN(F758-E758-G758,-3))</f>
        <v/>
      </c>
      <c r="K758" s="21">
        <f>MAX(0,ROUNDDOWN(F758-E758-G758-H758-I758,-3))</f>
        <v/>
      </c>
      <c r="L758" s="21">
        <f>MAX(0,ROUNDDOWN(F758-E758-G758-H758,-3))</f>
        <v/>
      </c>
      <c r="M758" s="21">
        <f>IF(J758&lt;=0,0,ROUNDDOWN((J758*LOOKUP(J758,{0,1950001,3300001,6950001,9000001,18000001,40000001},{0.05,0.1,0.2,0.23,0.33,0.4,0.45})-LOOKUP(J758,{0,1950001,3300001,6950001,9000001,18000001,40000001},{0,97500,427500,636000,1536000,2796000,4796000}))*1.021,-2))</f>
        <v/>
      </c>
      <c r="N758" s="21">
        <f>IF(K758&lt;=0,0,ROUNDDOWN((K758*LOOKUP(K758,{0,1950001,3300001,6950001,9000001,18000001,40000001},{0.05,0.1,0.2,0.23,0.33,0.4,0.45})-LOOKUP(K758,{0,1950001,3300001,6950001,9000001,18000001,40000001},{0,97500,427500,636000,1536000,2796000,4796000}))*1.021,-2))</f>
        <v/>
      </c>
      <c r="O758" s="21">
        <f>IF(L758&lt;=0,0,ROUNDDOWN((L758*LOOKUP(L758,{0,1950001,3300001,6950001,9000001,18000001,40000001},{0.05,0.1,0.2,0.23,0.33,0.4,0.45})-LOOKUP(L758,{0,1950001,3300001,6950001,9000001,18000001,40000001},{0,97500,427500,636000,1536000,2796000,4796000}))*1.021,-2))</f>
        <v/>
      </c>
      <c r="P758" s="21">
        <f>MAX(0,ROUNDDOWN(F758-E758-430000,-3))</f>
        <v/>
      </c>
      <c r="Q758" s="21">
        <f>MAX(0,ROUNDDOWN(F758-E758-430000-H758,-3))</f>
        <v/>
      </c>
      <c r="R758" s="21">
        <f>IF(F758&lt;=450000,0,MAX(0,P758*0.06-MIN(50000,P758)*0.03))</f>
        <v/>
      </c>
      <c r="S758" s="21">
        <f>IF(F758&lt;=450000,0,MAX(0,P758*0.04-MIN(50000,P758)*0.02))</f>
        <v/>
      </c>
      <c r="T758" s="21">
        <f>IF(F758&lt;=450000,0,MAX(0,Q758*0.06-MIN(50000,Q758)*0.03))</f>
        <v/>
      </c>
      <c r="U758" s="21">
        <f>IF(F758&lt;=450000,0,MAX(0,Q758*0.04-MIN(50000,Q758)*0.02))</f>
        <v/>
      </c>
      <c r="V758" s="21">
        <f>50000+MAX(0,G758-480000)</f>
        <v/>
      </c>
      <c r="W758" s="21">
        <f>P758-V758</f>
        <v/>
      </c>
      <c r="X758" s="21">
        <f>Q758-V758</f>
        <v/>
      </c>
      <c r="Y758" s="22">
        <f>IF(W758&lt;0,0.9,LOOKUP(W758,{0,1950001,3300001,6950001,9000001,18000001,40000001},{0.84895,0.7979,0.6958,0.66517,0.56307,0.4916,0.44055}))</f>
        <v/>
      </c>
      <c r="Z758" s="22">
        <f>IF(X758&lt;0,0.9,LOOKUP(X758,{0,1950001,3300001,6950001,9000001,18000001,40000001},{0.84895,0.7979,0.6958,0.66517,0.56307,0.4916,0.44055}))</f>
        <v/>
      </c>
      <c r="AA758" s="22">
        <f>IF(W758&lt;0,0,CHOOSE(MATCH(W758,{0,1950001,3300001,6950001,9000001},1),5.105/84.895,10.21/79.79,20.42/69.58,23.483/66.517,33.693/56.307))</f>
        <v/>
      </c>
      <c r="AB758" s="21">
        <f>IF(C758&lt;=2000,0,(MIN(C758,ROUNDDOWN(F758*0.3,0))-2000)*0.1)</f>
        <v/>
      </c>
      <c r="AC758" s="21">
        <f>IF(C758&lt;=2000,0,MIN((C758-2000)*Y758,(R758+S758)*0.2))</f>
        <v/>
      </c>
      <c r="AD758" s="21">
        <f>IF(C758&lt;=2000,0,MIN((C758-2000)*Z758,(T758+U758)*0.2))</f>
        <v/>
      </c>
      <c r="AE758" s="21">
        <f>AC758*AA758</f>
        <v/>
      </c>
      <c r="AF758" s="21">
        <f>ROUNDDOWN(R758,-2)+ROUNDDOWN(S758,-2)</f>
        <v/>
      </c>
      <c r="AG758" s="21">
        <f>ROUNDDOWN(MAX(0,R758-(AB758+AC758+AE758)*0.6),-2)+ROUNDDOWN(MAX(0,S758-(AB758+AC758+AE758)*0.4),-2)</f>
        <v/>
      </c>
      <c r="AH758" s="21">
        <f>ROUNDDOWN(MAX(0,T758-(AB758+AD758)*0.6),-2)+ROUNDDOWN(MAX(0,U758-(AB758+AD758)*0.4),-2)</f>
        <v/>
      </c>
      <c r="AI758" s="21">
        <f>ROUNDDOWN(T758,-2)+ROUNDDOWN(U758,-2)</f>
        <v/>
      </c>
      <c r="AJ758" s="21">
        <f>M758+AF758</f>
        <v/>
      </c>
      <c r="AK758" s="21">
        <f>M758+AG758</f>
        <v/>
      </c>
      <c r="AL758" s="21">
        <f>N758+AH758</f>
        <v/>
      </c>
      <c r="AM758" s="21">
        <f>O758+AI758</f>
        <v/>
      </c>
      <c r="AN758" s="21">
        <f>N758+AI758</f>
        <v/>
      </c>
      <c r="AO758" s="21">
        <f>ROUNDDOWN((R758+S758)*0.2/Y758+2000,0)</f>
        <v/>
      </c>
      <c r="AP758" s="21">
        <f>ROUNDDOWN((T758+U758)*0.2/Z758+2000,0)</f>
        <v/>
      </c>
      <c r="AQ758" s="21">
        <f>AL758-AK758</f>
        <v/>
      </c>
      <c r="AR758" s="21">
        <f>AM758-AK758</f>
        <v/>
      </c>
      <c r="AS758" s="21">
        <f>AM758-AL758</f>
        <v/>
      </c>
      <c r="AT758" s="21">
        <f>AK758+C758-AJ758</f>
        <v/>
      </c>
      <c r="AU758" s="21">
        <f>AL758+C758-AM758</f>
        <v/>
      </c>
      <c r="AV758" s="21">
        <f>AN758+C758-AM758</f>
        <v/>
      </c>
    </row>
    <row r="759">
      <c r="A759" t="inlineStr">
        <is>
          <t>医療費の境目</t>
        </is>
      </c>
      <c r="B759" s="21">
        <f>'3_医療費の境目'!$B$3</f>
        <v/>
      </c>
      <c r="C759" s="21">
        <f>IF('3_医療費の境目'!$B$4="",AO759,'3_医療費の境目'!$B$4)</f>
        <v/>
      </c>
      <c r="D759" s="21">
        <f>'3_医療費の境目'!D759</f>
        <v/>
      </c>
      <c r="E759" s="21">
        <f>ROUND(MIN(B759/12,650000)*12*0.0915+MIN(B759/12,1390000)*12*(0.0504+0)+B759*0.005,0)</f>
        <v/>
      </c>
      <c r="F759" s="21">
        <f>IF(B759&lt;741000,0,IF(B759&lt;2191000,B759-740000,IF(B759&lt;2193000,1451000,IF(B759&lt;2196000,1453000,IF(B759&lt;2200000,1456000,IF(B759&lt;3600000,ROUND(ROUNDDOWN(B759/4,-3)*2.8,0)-80000,IF(B759&lt;6600000,ROUND(ROUNDDOWN(B759/4,-3)*3.2,0)-440000,IF(B759&lt;8500000,ROUNDDOWN(B759*0.9,0)-1100000,B759-1950000))))))))</f>
        <v/>
      </c>
      <c r="G759" s="21">
        <f>IF(F759&gt;23500000,NA(),IF(F759&lt;=4890000,1040000,IF(F759&lt;=6550000,670000,620000)))</f>
        <v/>
      </c>
      <c r="H759" s="21">
        <f>IF(D759&lt;=0,0,MAX(0,MIN(2000000,D759-MIN(100000,ROUNDDOWN(F759*0.05,0)))))</f>
        <v/>
      </c>
      <c r="I759" s="21">
        <f>IF(C759&lt;=2000,0,MIN(C759,ROUNDDOWN(F759*0.4,0))-2000)</f>
        <v/>
      </c>
      <c r="J759" s="21">
        <f>MAX(0,ROUNDDOWN(F759-E759-G759,-3))</f>
        <v/>
      </c>
      <c r="K759" s="21">
        <f>MAX(0,ROUNDDOWN(F759-E759-G759-H759-I759,-3))</f>
        <v/>
      </c>
      <c r="L759" s="21">
        <f>MAX(0,ROUNDDOWN(F759-E759-G759-H759,-3))</f>
        <v/>
      </c>
      <c r="M759" s="21">
        <f>IF(J759&lt;=0,0,ROUNDDOWN((J759*LOOKUP(J759,{0,1950001,3300001,6950001,9000001,18000001,40000001},{0.05,0.1,0.2,0.23,0.33,0.4,0.45})-LOOKUP(J759,{0,1950001,3300001,6950001,9000001,18000001,40000001},{0,97500,427500,636000,1536000,2796000,4796000}))*1.021,-2))</f>
        <v/>
      </c>
      <c r="N759" s="21">
        <f>IF(K759&lt;=0,0,ROUNDDOWN((K759*LOOKUP(K759,{0,1950001,3300001,6950001,9000001,18000001,40000001},{0.05,0.1,0.2,0.23,0.33,0.4,0.45})-LOOKUP(K759,{0,1950001,3300001,6950001,9000001,18000001,40000001},{0,97500,427500,636000,1536000,2796000,4796000}))*1.021,-2))</f>
        <v/>
      </c>
      <c r="O759" s="21">
        <f>IF(L759&lt;=0,0,ROUNDDOWN((L759*LOOKUP(L759,{0,1950001,3300001,6950001,9000001,18000001,40000001},{0.05,0.1,0.2,0.23,0.33,0.4,0.45})-LOOKUP(L759,{0,1950001,3300001,6950001,9000001,18000001,40000001},{0,97500,427500,636000,1536000,2796000,4796000}))*1.021,-2))</f>
        <v/>
      </c>
      <c r="P759" s="21">
        <f>MAX(0,ROUNDDOWN(F759-E759-430000,-3))</f>
        <v/>
      </c>
      <c r="Q759" s="21">
        <f>MAX(0,ROUNDDOWN(F759-E759-430000-H759,-3))</f>
        <v/>
      </c>
      <c r="R759" s="21">
        <f>IF(F759&lt;=450000,0,MAX(0,P759*0.06-MIN(50000,P759)*0.03))</f>
        <v/>
      </c>
      <c r="S759" s="21">
        <f>IF(F759&lt;=450000,0,MAX(0,P759*0.04-MIN(50000,P759)*0.02))</f>
        <v/>
      </c>
      <c r="T759" s="21">
        <f>IF(F759&lt;=450000,0,MAX(0,Q759*0.06-MIN(50000,Q759)*0.03))</f>
        <v/>
      </c>
      <c r="U759" s="21">
        <f>IF(F759&lt;=450000,0,MAX(0,Q759*0.04-MIN(50000,Q759)*0.02))</f>
        <v/>
      </c>
      <c r="V759" s="21">
        <f>50000+MAX(0,G759-480000)</f>
        <v/>
      </c>
      <c r="W759" s="21">
        <f>P759-V759</f>
        <v/>
      </c>
      <c r="X759" s="21">
        <f>Q759-V759</f>
        <v/>
      </c>
      <c r="Y759" s="22">
        <f>IF(W759&lt;0,0.9,LOOKUP(W759,{0,1950001,3300001,6950001,9000001,18000001,40000001},{0.84895,0.7979,0.6958,0.66517,0.56307,0.4916,0.44055}))</f>
        <v/>
      </c>
      <c r="Z759" s="22">
        <f>IF(X759&lt;0,0.9,LOOKUP(X759,{0,1950001,3300001,6950001,9000001,18000001,40000001},{0.84895,0.7979,0.6958,0.66517,0.56307,0.4916,0.44055}))</f>
        <v/>
      </c>
      <c r="AA759" s="22">
        <f>IF(W759&lt;0,0,CHOOSE(MATCH(W759,{0,1950001,3300001,6950001,9000001},1),5.105/84.895,10.21/79.79,20.42/69.58,23.483/66.517,33.693/56.307))</f>
        <v/>
      </c>
      <c r="AB759" s="21">
        <f>IF(C759&lt;=2000,0,(MIN(C759,ROUNDDOWN(F759*0.3,0))-2000)*0.1)</f>
        <v/>
      </c>
      <c r="AC759" s="21">
        <f>IF(C759&lt;=2000,0,MIN((C759-2000)*Y759,(R759+S759)*0.2))</f>
        <v/>
      </c>
      <c r="AD759" s="21">
        <f>IF(C759&lt;=2000,0,MIN((C759-2000)*Z759,(T759+U759)*0.2))</f>
        <v/>
      </c>
      <c r="AE759" s="21">
        <f>AC759*AA759</f>
        <v/>
      </c>
      <c r="AF759" s="21">
        <f>ROUNDDOWN(R759,-2)+ROUNDDOWN(S759,-2)</f>
        <v/>
      </c>
      <c r="AG759" s="21">
        <f>ROUNDDOWN(MAX(0,R759-(AB759+AC759+AE759)*0.6),-2)+ROUNDDOWN(MAX(0,S759-(AB759+AC759+AE759)*0.4),-2)</f>
        <v/>
      </c>
      <c r="AH759" s="21">
        <f>ROUNDDOWN(MAX(0,T759-(AB759+AD759)*0.6),-2)+ROUNDDOWN(MAX(0,U759-(AB759+AD759)*0.4),-2)</f>
        <v/>
      </c>
      <c r="AI759" s="21">
        <f>ROUNDDOWN(T759,-2)+ROUNDDOWN(U759,-2)</f>
        <v/>
      </c>
      <c r="AJ759" s="21">
        <f>M759+AF759</f>
        <v/>
      </c>
      <c r="AK759" s="21">
        <f>M759+AG759</f>
        <v/>
      </c>
      <c r="AL759" s="21">
        <f>N759+AH759</f>
        <v/>
      </c>
      <c r="AM759" s="21">
        <f>O759+AI759</f>
        <v/>
      </c>
      <c r="AN759" s="21">
        <f>N759+AI759</f>
        <v/>
      </c>
      <c r="AO759" s="21">
        <f>ROUNDDOWN((R759+S759)*0.2/Y759+2000,0)</f>
        <v/>
      </c>
      <c r="AP759" s="21">
        <f>ROUNDDOWN((T759+U759)*0.2/Z759+2000,0)</f>
        <v/>
      </c>
      <c r="AQ759" s="21">
        <f>AL759-AK759</f>
        <v/>
      </c>
      <c r="AR759" s="21">
        <f>AM759-AK759</f>
        <v/>
      </c>
      <c r="AS759" s="21">
        <f>AM759-AL759</f>
        <v/>
      </c>
      <c r="AT759" s="21">
        <f>AK759+C759-AJ759</f>
        <v/>
      </c>
      <c r="AU759" s="21">
        <f>AL759+C759-AM759</f>
        <v/>
      </c>
      <c r="AV759" s="21">
        <f>AN759+C759-AM759</f>
        <v/>
      </c>
    </row>
    <row r="760">
      <c r="A760" t="inlineStr">
        <is>
          <t>医療費の境目</t>
        </is>
      </c>
      <c r="B760" s="21">
        <f>'3_医療費の境目'!$B$3</f>
        <v/>
      </c>
      <c r="C760" s="21">
        <f>IF('3_医療費の境目'!$B$4="",AO760,'3_医療費の境目'!$B$4)</f>
        <v/>
      </c>
      <c r="D760" s="21">
        <f>'3_医療費の境目'!D760</f>
        <v/>
      </c>
      <c r="E760" s="21">
        <f>ROUND(MIN(B760/12,650000)*12*0.0915+MIN(B760/12,1390000)*12*(0.0504+0)+B760*0.005,0)</f>
        <v/>
      </c>
      <c r="F760" s="21">
        <f>IF(B760&lt;741000,0,IF(B760&lt;2191000,B760-740000,IF(B760&lt;2193000,1451000,IF(B760&lt;2196000,1453000,IF(B760&lt;2200000,1456000,IF(B760&lt;3600000,ROUND(ROUNDDOWN(B760/4,-3)*2.8,0)-80000,IF(B760&lt;6600000,ROUND(ROUNDDOWN(B760/4,-3)*3.2,0)-440000,IF(B760&lt;8500000,ROUNDDOWN(B760*0.9,0)-1100000,B760-1950000))))))))</f>
        <v/>
      </c>
      <c r="G760" s="21">
        <f>IF(F760&gt;23500000,NA(),IF(F760&lt;=4890000,1040000,IF(F760&lt;=6550000,670000,620000)))</f>
        <v/>
      </c>
      <c r="H760" s="21">
        <f>IF(D760&lt;=0,0,MAX(0,MIN(2000000,D760-MIN(100000,ROUNDDOWN(F760*0.05,0)))))</f>
        <v/>
      </c>
      <c r="I760" s="21">
        <f>IF(C760&lt;=2000,0,MIN(C760,ROUNDDOWN(F760*0.4,0))-2000)</f>
        <v/>
      </c>
      <c r="J760" s="21">
        <f>MAX(0,ROUNDDOWN(F760-E760-G760,-3))</f>
        <v/>
      </c>
      <c r="K760" s="21">
        <f>MAX(0,ROUNDDOWN(F760-E760-G760-H760-I760,-3))</f>
        <v/>
      </c>
      <c r="L760" s="21">
        <f>MAX(0,ROUNDDOWN(F760-E760-G760-H760,-3))</f>
        <v/>
      </c>
      <c r="M760" s="21">
        <f>IF(J760&lt;=0,0,ROUNDDOWN((J760*LOOKUP(J760,{0,1950001,3300001,6950001,9000001,18000001,40000001},{0.05,0.1,0.2,0.23,0.33,0.4,0.45})-LOOKUP(J760,{0,1950001,3300001,6950001,9000001,18000001,40000001},{0,97500,427500,636000,1536000,2796000,4796000}))*1.021,-2))</f>
        <v/>
      </c>
      <c r="N760" s="21">
        <f>IF(K760&lt;=0,0,ROUNDDOWN((K760*LOOKUP(K760,{0,1950001,3300001,6950001,9000001,18000001,40000001},{0.05,0.1,0.2,0.23,0.33,0.4,0.45})-LOOKUP(K760,{0,1950001,3300001,6950001,9000001,18000001,40000001},{0,97500,427500,636000,1536000,2796000,4796000}))*1.021,-2))</f>
        <v/>
      </c>
      <c r="O760" s="21">
        <f>IF(L760&lt;=0,0,ROUNDDOWN((L760*LOOKUP(L760,{0,1950001,3300001,6950001,9000001,18000001,40000001},{0.05,0.1,0.2,0.23,0.33,0.4,0.45})-LOOKUP(L760,{0,1950001,3300001,6950001,9000001,18000001,40000001},{0,97500,427500,636000,1536000,2796000,4796000}))*1.021,-2))</f>
        <v/>
      </c>
      <c r="P760" s="21">
        <f>MAX(0,ROUNDDOWN(F760-E760-430000,-3))</f>
        <v/>
      </c>
      <c r="Q760" s="21">
        <f>MAX(0,ROUNDDOWN(F760-E760-430000-H760,-3))</f>
        <v/>
      </c>
      <c r="R760" s="21">
        <f>IF(F760&lt;=450000,0,MAX(0,P760*0.06-MIN(50000,P760)*0.03))</f>
        <v/>
      </c>
      <c r="S760" s="21">
        <f>IF(F760&lt;=450000,0,MAX(0,P760*0.04-MIN(50000,P760)*0.02))</f>
        <v/>
      </c>
      <c r="T760" s="21">
        <f>IF(F760&lt;=450000,0,MAX(0,Q760*0.06-MIN(50000,Q760)*0.03))</f>
        <v/>
      </c>
      <c r="U760" s="21">
        <f>IF(F760&lt;=450000,0,MAX(0,Q760*0.04-MIN(50000,Q760)*0.02))</f>
        <v/>
      </c>
      <c r="V760" s="21">
        <f>50000+MAX(0,G760-480000)</f>
        <v/>
      </c>
      <c r="W760" s="21">
        <f>P760-V760</f>
        <v/>
      </c>
      <c r="X760" s="21">
        <f>Q760-V760</f>
        <v/>
      </c>
      <c r="Y760" s="22">
        <f>IF(W760&lt;0,0.9,LOOKUP(W760,{0,1950001,3300001,6950001,9000001,18000001,40000001},{0.84895,0.7979,0.6958,0.66517,0.56307,0.4916,0.44055}))</f>
        <v/>
      </c>
      <c r="Z760" s="22">
        <f>IF(X760&lt;0,0.9,LOOKUP(X760,{0,1950001,3300001,6950001,9000001,18000001,40000001},{0.84895,0.7979,0.6958,0.66517,0.56307,0.4916,0.44055}))</f>
        <v/>
      </c>
      <c r="AA760" s="22">
        <f>IF(W760&lt;0,0,CHOOSE(MATCH(W760,{0,1950001,3300001,6950001,9000001},1),5.105/84.895,10.21/79.79,20.42/69.58,23.483/66.517,33.693/56.307))</f>
        <v/>
      </c>
      <c r="AB760" s="21">
        <f>IF(C760&lt;=2000,0,(MIN(C760,ROUNDDOWN(F760*0.3,0))-2000)*0.1)</f>
        <v/>
      </c>
      <c r="AC760" s="21">
        <f>IF(C760&lt;=2000,0,MIN((C760-2000)*Y760,(R760+S760)*0.2))</f>
        <v/>
      </c>
      <c r="AD760" s="21">
        <f>IF(C760&lt;=2000,0,MIN((C760-2000)*Z760,(T760+U760)*0.2))</f>
        <v/>
      </c>
      <c r="AE760" s="21">
        <f>AC760*AA760</f>
        <v/>
      </c>
      <c r="AF760" s="21">
        <f>ROUNDDOWN(R760,-2)+ROUNDDOWN(S760,-2)</f>
        <v/>
      </c>
      <c r="AG760" s="21">
        <f>ROUNDDOWN(MAX(0,R760-(AB760+AC760+AE760)*0.6),-2)+ROUNDDOWN(MAX(0,S760-(AB760+AC760+AE760)*0.4),-2)</f>
        <v/>
      </c>
      <c r="AH760" s="21">
        <f>ROUNDDOWN(MAX(0,T760-(AB760+AD760)*0.6),-2)+ROUNDDOWN(MAX(0,U760-(AB760+AD760)*0.4),-2)</f>
        <v/>
      </c>
      <c r="AI760" s="21">
        <f>ROUNDDOWN(T760,-2)+ROUNDDOWN(U760,-2)</f>
        <v/>
      </c>
      <c r="AJ760" s="21">
        <f>M760+AF760</f>
        <v/>
      </c>
      <c r="AK760" s="21">
        <f>M760+AG760</f>
        <v/>
      </c>
      <c r="AL760" s="21">
        <f>N760+AH760</f>
        <v/>
      </c>
      <c r="AM760" s="21">
        <f>O760+AI760</f>
        <v/>
      </c>
      <c r="AN760" s="21">
        <f>N760+AI760</f>
        <v/>
      </c>
      <c r="AO760" s="21">
        <f>ROUNDDOWN((R760+S760)*0.2/Y760+2000,0)</f>
        <v/>
      </c>
      <c r="AP760" s="21">
        <f>ROUNDDOWN((T760+U760)*0.2/Z760+2000,0)</f>
        <v/>
      </c>
      <c r="AQ760" s="21">
        <f>AL760-AK760</f>
        <v/>
      </c>
      <c r="AR760" s="21">
        <f>AM760-AK760</f>
        <v/>
      </c>
      <c r="AS760" s="21">
        <f>AM760-AL760</f>
        <v/>
      </c>
      <c r="AT760" s="21">
        <f>AK760+C760-AJ760</f>
        <v/>
      </c>
      <c r="AU760" s="21">
        <f>AL760+C760-AM760</f>
        <v/>
      </c>
      <c r="AV760" s="21">
        <f>AN760+C760-AM760</f>
        <v/>
      </c>
    </row>
    <row r="761">
      <c r="A761" t="inlineStr">
        <is>
          <t>医療費の境目</t>
        </is>
      </c>
      <c r="B761" s="21">
        <f>'3_医療費の境目'!$B$3</f>
        <v/>
      </c>
      <c r="C761" s="21">
        <f>IF('3_医療費の境目'!$B$4="",AO761,'3_医療費の境目'!$B$4)</f>
        <v/>
      </c>
      <c r="D761" s="21">
        <f>'3_医療費の境目'!D761</f>
        <v/>
      </c>
      <c r="E761" s="21">
        <f>ROUND(MIN(B761/12,650000)*12*0.0915+MIN(B761/12,1390000)*12*(0.0504+0)+B761*0.005,0)</f>
        <v/>
      </c>
      <c r="F761" s="21">
        <f>IF(B761&lt;741000,0,IF(B761&lt;2191000,B761-740000,IF(B761&lt;2193000,1451000,IF(B761&lt;2196000,1453000,IF(B761&lt;2200000,1456000,IF(B761&lt;3600000,ROUND(ROUNDDOWN(B761/4,-3)*2.8,0)-80000,IF(B761&lt;6600000,ROUND(ROUNDDOWN(B761/4,-3)*3.2,0)-440000,IF(B761&lt;8500000,ROUNDDOWN(B761*0.9,0)-1100000,B761-1950000))))))))</f>
        <v/>
      </c>
      <c r="G761" s="21">
        <f>IF(F761&gt;23500000,NA(),IF(F761&lt;=4890000,1040000,IF(F761&lt;=6550000,670000,620000)))</f>
        <v/>
      </c>
      <c r="H761" s="21">
        <f>IF(D761&lt;=0,0,MAX(0,MIN(2000000,D761-MIN(100000,ROUNDDOWN(F761*0.05,0)))))</f>
        <v/>
      </c>
      <c r="I761" s="21">
        <f>IF(C761&lt;=2000,0,MIN(C761,ROUNDDOWN(F761*0.4,0))-2000)</f>
        <v/>
      </c>
      <c r="J761" s="21">
        <f>MAX(0,ROUNDDOWN(F761-E761-G761,-3))</f>
        <v/>
      </c>
      <c r="K761" s="21">
        <f>MAX(0,ROUNDDOWN(F761-E761-G761-H761-I761,-3))</f>
        <v/>
      </c>
      <c r="L761" s="21">
        <f>MAX(0,ROUNDDOWN(F761-E761-G761-H761,-3))</f>
        <v/>
      </c>
      <c r="M761" s="21">
        <f>IF(J761&lt;=0,0,ROUNDDOWN((J761*LOOKUP(J761,{0,1950001,3300001,6950001,9000001,18000001,40000001},{0.05,0.1,0.2,0.23,0.33,0.4,0.45})-LOOKUP(J761,{0,1950001,3300001,6950001,9000001,18000001,40000001},{0,97500,427500,636000,1536000,2796000,4796000}))*1.021,-2))</f>
        <v/>
      </c>
      <c r="N761" s="21">
        <f>IF(K761&lt;=0,0,ROUNDDOWN((K761*LOOKUP(K761,{0,1950001,3300001,6950001,9000001,18000001,40000001},{0.05,0.1,0.2,0.23,0.33,0.4,0.45})-LOOKUP(K761,{0,1950001,3300001,6950001,9000001,18000001,40000001},{0,97500,427500,636000,1536000,2796000,4796000}))*1.021,-2))</f>
        <v/>
      </c>
      <c r="O761" s="21">
        <f>IF(L761&lt;=0,0,ROUNDDOWN((L761*LOOKUP(L761,{0,1950001,3300001,6950001,9000001,18000001,40000001},{0.05,0.1,0.2,0.23,0.33,0.4,0.45})-LOOKUP(L761,{0,1950001,3300001,6950001,9000001,18000001,40000001},{0,97500,427500,636000,1536000,2796000,4796000}))*1.021,-2))</f>
        <v/>
      </c>
      <c r="P761" s="21">
        <f>MAX(0,ROUNDDOWN(F761-E761-430000,-3))</f>
        <v/>
      </c>
      <c r="Q761" s="21">
        <f>MAX(0,ROUNDDOWN(F761-E761-430000-H761,-3))</f>
        <v/>
      </c>
      <c r="R761" s="21">
        <f>IF(F761&lt;=450000,0,MAX(0,P761*0.06-MIN(50000,P761)*0.03))</f>
        <v/>
      </c>
      <c r="S761" s="21">
        <f>IF(F761&lt;=450000,0,MAX(0,P761*0.04-MIN(50000,P761)*0.02))</f>
        <v/>
      </c>
      <c r="T761" s="21">
        <f>IF(F761&lt;=450000,0,MAX(0,Q761*0.06-MIN(50000,Q761)*0.03))</f>
        <v/>
      </c>
      <c r="U761" s="21">
        <f>IF(F761&lt;=450000,0,MAX(0,Q761*0.04-MIN(50000,Q761)*0.02))</f>
        <v/>
      </c>
      <c r="V761" s="21">
        <f>50000+MAX(0,G761-480000)</f>
        <v/>
      </c>
      <c r="W761" s="21">
        <f>P761-V761</f>
        <v/>
      </c>
      <c r="X761" s="21">
        <f>Q761-V761</f>
        <v/>
      </c>
      <c r="Y761" s="22">
        <f>IF(W761&lt;0,0.9,LOOKUP(W761,{0,1950001,3300001,6950001,9000001,18000001,40000001},{0.84895,0.7979,0.6958,0.66517,0.56307,0.4916,0.44055}))</f>
        <v/>
      </c>
      <c r="Z761" s="22">
        <f>IF(X761&lt;0,0.9,LOOKUP(X761,{0,1950001,3300001,6950001,9000001,18000001,40000001},{0.84895,0.7979,0.6958,0.66517,0.56307,0.4916,0.44055}))</f>
        <v/>
      </c>
      <c r="AA761" s="22">
        <f>IF(W761&lt;0,0,CHOOSE(MATCH(W761,{0,1950001,3300001,6950001,9000001},1),5.105/84.895,10.21/79.79,20.42/69.58,23.483/66.517,33.693/56.307))</f>
        <v/>
      </c>
      <c r="AB761" s="21">
        <f>IF(C761&lt;=2000,0,(MIN(C761,ROUNDDOWN(F761*0.3,0))-2000)*0.1)</f>
        <v/>
      </c>
      <c r="AC761" s="21">
        <f>IF(C761&lt;=2000,0,MIN((C761-2000)*Y761,(R761+S761)*0.2))</f>
        <v/>
      </c>
      <c r="AD761" s="21">
        <f>IF(C761&lt;=2000,0,MIN((C761-2000)*Z761,(T761+U761)*0.2))</f>
        <v/>
      </c>
      <c r="AE761" s="21">
        <f>AC761*AA761</f>
        <v/>
      </c>
      <c r="AF761" s="21">
        <f>ROUNDDOWN(R761,-2)+ROUNDDOWN(S761,-2)</f>
        <v/>
      </c>
      <c r="AG761" s="21">
        <f>ROUNDDOWN(MAX(0,R761-(AB761+AC761+AE761)*0.6),-2)+ROUNDDOWN(MAX(0,S761-(AB761+AC761+AE761)*0.4),-2)</f>
        <v/>
      </c>
      <c r="AH761" s="21">
        <f>ROUNDDOWN(MAX(0,T761-(AB761+AD761)*0.6),-2)+ROUNDDOWN(MAX(0,U761-(AB761+AD761)*0.4),-2)</f>
        <v/>
      </c>
      <c r="AI761" s="21">
        <f>ROUNDDOWN(T761,-2)+ROUNDDOWN(U761,-2)</f>
        <v/>
      </c>
      <c r="AJ761" s="21">
        <f>M761+AF761</f>
        <v/>
      </c>
      <c r="AK761" s="21">
        <f>M761+AG761</f>
        <v/>
      </c>
      <c r="AL761" s="21">
        <f>N761+AH761</f>
        <v/>
      </c>
      <c r="AM761" s="21">
        <f>O761+AI761</f>
        <v/>
      </c>
      <c r="AN761" s="21">
        <f>N761+AI761</f>
        <v/>
      </c>
      <c r="AO761" s="21">
        <f>ROUNDDOWN((R761+S761)*0.2/Y761+2000,0)</f>
        <v/>
      </c>
      <c r="AP761" s="21">
        <f>ROUNDDOWN((T761+U761)*0.2/Z761+2000,0)</f>
        <v/>
      </c>
      <c r="AQ761" s="21">
        <f>AL761-AK761</f>
        <v/>
      </c>
      <c r="AR761" s="21">
        <f>AM761-AK761</f>
        <v/>
      </c>
      <c r="AS761" s="21">
        <f>AM761-AL761</f>
        <v/>
      </c>
      <c r="AT761" s="21">
        <f>AK761+C761-AJ761</f>
        <v/>
      </c>
      <c r="AU761" s="21">
        <f>AL761+C761-AM761</f>
        <v/>
      </c>
      <c r="AV761" s="21">
        <f>AN761+C761-AM761</f>
        <v/>
      </c>
    </row>
    <row r="762">
      <c r="A762" t="inlineStr">
        <is>
          <t>医療費の境目</t>
        </is>
      </c>
      <c r="B762" s="21">
        <f>'3_医療費の境目'!$B$3</f>
        <v/>
      </c>
      <c r="C762" s="21">
        <f>IF('3_医療費の境目'!$B$4="",AO762,'3_医療費の境目'!$B$4)</f>
        <v/>
      </c>
      <c r="D762" s="21">
        <f>'3_医療費の境目'!D762</f>
        <v/>
      </c>
      <c r="E762" s="21">
        <f>ROUND(MIN(B762/12,650000)*12*0.0915+MIN(B762/12,1390000)*12*(0.0504+0)+B762*0.005,0)</f>
        <v/>
      </c>
      <c r="F762" s="21">
        <f>IF(B762&lt;741000,0,IF(B762&lt;2191000,B762-740000,IF(B762&lt;2193000,1451000,IF(B762&lt;2196000,1453000,IF(B762&lt;2200000,1456000,IF(B762&lt;3600000,ROUND(ROUNDDOWN(B762/4,-3)*2.8,0)-80000,IF(B762&lt;6600000,ROUND(ROUNDDOWN(B762/4,-3)*3.2,0)-440000,IF(B762&lt;8500000,ROUNDDOWN(B762*0.9,0)-1100000,B762-1950000))))))))</f>
        <v/>
      </c>
      <c r="G762" s="21">
        <f>IF(F762&gt;23500000,NA(),IF(F762&lt;=4890000,1040000,IF(F762&lt;=6550000,670000,620000)))</f>
        <v/>
      </c>
      <c r="H762" s="21">
        <f>IF(D762&lt;=0,0,MAX(0,MIN(2000000,D762-MIN(100000,ROUNDDOWN(F762*0.05,0)))))</f>
        <v/>
      </c>
      <c r="I762" s="21">
        <f>IF(C762&lt;=2000,0,MIN(C762,ROUNDDOWN(F762*0.4,0))-2000)</f>
        <v/>
      </c>
      <c r="J762" s="21">
        <f>MAX(0,ROUNDDOWN(F762-E762-G762,-3))</f>
        <v/>
      </c>
      <c r="K762" s="21">
        <f>MAX(0,ROUNDDOWN(F762-E762-G762-H762-I762,-3))</f>
        <v/>
      </c>
      <c r="L762" s="21">
        <f>MAX(0,ROUNDDOWN(F762-E762-G762-H762,-3))</f>
        <v/>
      </c>
      <c r="M762" s="21">
        <f>IF(J762&lt;=0,0,ROUNDDOWN((J762*LOOKUP(J762,{0,1950001,3300001,6950001,9000001,18000001,40000001},{0.05,0.1,0.2,0.23,0.33,0.4,0.45})-LOOKUP(J762,{0,1950001,3300001,6950001,9000001,18000001,40000001},{0,97500,427500,636000,1536000,2796000,4796000}))*1.021,-2))</f>
        <v/>
      </c>
      <c r="N762" s="21">
        <f>IF(K762&lt;=0,0,ROUNDDOWN((K762*LOOKUP(K762,{0,1950001,3300001,6950001,9000001,18000001,40000001},{0.05,0.1,0.2,0.23,0.33,0.4,0.45})-LOOKUP(K762,{0,1950001,3300001,6950001,9000001,18000001,40000001},{0,97500,427500,636000,1536000,2796000,4796000}))*1.021,-2))</f>
        <v/>
      </c>
      <c r="O762" s="21">
        <f>IF(L762&lt;=0,0,ROUNDDOWN((L762*LOOKUP(L762,{0,1950001,3300001,6950001,9000001,18000001,40000001},{0.05,0.1,0.2,0.23,0.33,0.4,0.45})-LOOKUP(L762,{0,1950001,3300001,6950001,9000001,18000001,40000001},{0,97500,427500,636000,1536000,2796000,4796000}))*1.021,-2))</f>
        <v/>
      </c>
      <c r="P762" s="21">
        <f>MAX(0,ROUNDDOWN(F762-E762-430000,-3))</f>
        <v/>
      </c>
      <c r="Q762" s="21">
        <f>MAX(0,ROUNDDOWN(F762-E762-430000-H762,-3))</f>
        <v/>
      </c>
      <c r="R762" s="21">
        <f>IF(F762&lt;=450000,0,MAX(0,P762*0.06-MIN(50000,P762)*0.03))</f>
        <v/>
      </c>
      <c r="S762" s="21">
        <f>IF(F762&lt;=450000,0,MAX(0,P762*0.04-MIN(50000,P762)*0.02))</f>
        <v/>
      </c>
      <c r="T762" s="21">
        <f>IF(F762&lt;=450000,0,MAX(0,Q762*0.06-MIN(50000,Q762)*0.03))</f>
        <v/>
      </c>
      <c r="U762" s="21">
        <f>IF(F762&lt;=450000,0,MAX(0,Q762*0.04-MIN(50000,Q762)*0.02))</f>
        <v/>
      </c>
      <c r="V762" s="21">
        <f>50000+MAX(0,G762-480000)</f>
        <v/>
      </c>
      <c r="W762" s="21">
        <f>P762-V762</f>
        <v/>
      </c>
      <c r="X762" s="21">
        <f>Q762-V762</f>
        <v/>
      </c>
      <c r="Y762" s="22">
        <f>IF(W762&lt;0,0.9,LOOKUP(W762,{0,1950001,3300001,6950001,9000001,18000001,40000001},{0.84895,0.7979,0.6958,0.66517,0.56307,0.4916,0.44055}))</f>
        <v/>
      </c>
      <c r="Z762" s="22">
        <f>IF(X762&lt;0,0.9,LOOKUP(X762,{0,1950001,3300001,6950001,9000001,18000001,40000001},{0.84895,0.7979,0.6958,0.66517,0.56307,0.4916,0.44055}))</f>
        <v/>
      </c>
      <c r="AA762" s="22">
        <f>IF(W762&lt;0,0,CHOOSE(MATCH(W762,{0,1950001,3300001,6950001,9000001},1),5.105/84.895,10.21/79.79,20.42/69.58,23.483/66.517,33.693/56.307))</f>
        <v/>
      </c>
      <c r="AB762" s="21">
        <f>IF(C762&lt;=2000,0,(MIN(C762,ROUNDDOWN(F762*0.3,0))-2000)*0.1)</f>
        <v/>
      </c>
      <c r="AC762" s="21">
        <f>IF(C762&lt;=2000,0,MIN((C762-2000)*Y762,(R762+S762)*0.2))</f>
        <v/>
      </c>
      <c r="AD762" s="21">
        <f>IF(C762&lt;=2000,0,MIN((C762-2000)*Z762,(T762+U762)*0.2))</f>
        <v/>
      </c>
      <c r="AE762" s="21">
        <f>AC762*AA762</f>
        <v/>
      </c>
      <c r="AF762" s="21">
        <f>ROUNDDOWN(R762,-2)+ROUNDDOWN(S762,-2)</f>
        <v/>
      </c>
      <c r="AG762" s="21">
        <f>ROUNDDOWN(MAX(0,R762-(AB762+AC762+AE762)*0.6),-2)+ROUNDDOWN(MAX(0,S762-(AB762+AC762+AE762)*0.4),-2)</f>
        <v/>
      </c>
      <c r="AH762" s="21">
        <f>ROUNDDOWN(MAX(0,T762-(AB762+AD762)*0.6),-2)+ROUNDDOWN(MAX(0,U762-(AB762+AD762)*0.4),-2)</f>
        <v/>
      </c>
      <c r="AI762" s="21">
        <f>ROUNDDOWN(T762,-2)+ROUNDDOWN(U762,-2)</f>
        <v/>
      </c>
      <c r="AJ762" s="21">
        <f>M762+AF762</f>
        <v/>
      </c>
      <c r="AK762" s="21">
        <f>M762+AG762</f>
        <v/>
      </c>
      <c r="AL762" s="21">
        <f>N762+AH762</f>
        <v/>
      </c>
      <c r="AM762" s="21">
        <f>O762+AI762</f>
        <v/>
      </c>
      <c r="AN762" s="21">
        <f>N762+AI762</f>
        <v/>
      </c>
      <c r="AO762" s="21">
        <f>ROUNDDOWN((R762+S762)*0.2/Y762+2000,0)</f>
        <v/>
      </c>
      <c r="AP762" s="21">
        <f>ROUNDDOWN((T762+U762)*0.2/Z762+2000,0)</f>
        <v/>
      </c>
      <c r="AQ762" s="21">
        <f>AL762-AK762</f>
        <v/>
      </c>
      <c r="AR762" s="21">
        <f>AM762-AK762</f>
        <v/>
      </c>
      <c r="AS762" s="21">
        <f>AM762-AL762</f>
        <v/>
      </c>
      <c r="AT762" s="21">
        <f>AK762+C762-AJ762</f>
        <v/>
      </c>
      <c r="AU762" s="21">
        <f>AL762+C762-AM762</f>
        <v/>
      </c>
      <c r="AV762" s="21">
        <f>AN762+C762-AM762</f>
        <v/>
      </c>
    </row>
    <row r="763">
      <c r="A763" t="inlineStr">
        <is>
          <t>医療費の境目</t>
        </is>
      </c>
      <c r="B763" s="21">
        <f>'3_医療費の境目'!$B$3</f>
        <v/>
      </c>
      <c r="C763" s="21">
        <f>IF('3_医療費の境目'!$B$4="",AO763,'3_医療費の境目'!$B$4)</f>
        <v/>
      </c>
      <c r="D763" s="21">
        <f>'3_医療費の境目'!D763</f>
        <v/>
      </c>
      <c r="E763" s="21">
        <f>ROUND(MIN(B763/12,650000)*12*0.0915+MIN(B763/12,1390000)*12*(0.0504+0)+B763*0.005,0)</f>
        <v/>
      </c>
      <c r="F763" s="21">
        <f>IF(B763&lt;741000,0,IF(B763&lt;2191000,B763-740000,IF(B763&lt;2193000,1451000,IF(B763&lt;2196000,1453000,IF(B763&lt;2200000,1456000,IF(B763&lt;3600000,ROUND(ROUNDDOWN(B763/4,-3)*2.8,0)-80000,IF(B763&lt;6600000,ROUND(ROUNDDOWN(B763/4,-3)*3.2,0)-440000,IF(B763&lt;8500000,ROUNDDOWN(B763*0.9,0)-1100000,B763-1950000))))))))</f>
        <v/>
      </c>
      <c r="G763" s="21">
        <f>IF(F763&gt;23500000,NA(),IF(F763&lt;=4890000,1040000,IF(F763&lt;=6550000,670000,620000)))</f>
        <v/>
      </c>
      <c r="H763" s="21">
        <f>IF(D763&lt;=0,0,MAX(0,MIN(2000000,D763-MIN(100000,ROUNDDOWN(F763*0.05,0)))))</f>
        <v/>
      </c>
      <c r="I763" s="21">
        <f>IF(C763&lt;=2000,0,MIN(C763,ROUNDDOWN(F763*0.4,0))-2000)</f>
        <v/>
      </c>
      <c r="J763" s="21">
        <f>MAX(0,ROUNDDOWN(F763-E763-G763,-3))</f>
        <v/>
      </c>
      <c r="K763" s="21">
        <f>MAX(0,ROUNDDOWN(F763-E763-G763-H763-I763,-3))</f>
        <v/>
      </c>
      <c r="L763" s="21">
        <f>MAX(0,ROUNDDOWN(F763-E763-G763-H763,-3))</f>
        <v/>
      </c>
      <c r="M763" s="21">
        <f>IF(J763&lt;=0,0,ROUNDDOWN((J763*LOOKUP(J763,{0,1950001,3300001,6950001,9000001,18000001,40000001},{0.05,0.1,0.2,0.23,0.33,0.4,0.45})-LOOKUP(J763,{0,1950001,3300001,6950001,9000001,18000001,40000001},{0,97500,427500,636000,1536000,2796000,4796000}))*1.021,-2))</f>
        <v/>
      </c>
      <c r="N763" s="21">
        <f>IF(K763&lt;=0,0,ROUNDDOWN((K763*LOOKUP(K763,{0,1950001,3300001,6950001,9000001,18000001,40000001},{0.05,0.1,0.2,0.23,0.33,0.4,0.45})-LOOKUP(K763,{0,1950001,3300001,6950001,9000001,18000001,40000001},{0,97500,427500,636000,1536000,2796000,4796000}))*1.021,-2))</f>
        <v/>
      </c>
      <c r="O763" s="21">
        <f>IF(L763&lt;=0,0,ROUNDDOWN((L763*LOOKUP(L763,{0,1950001,3300001,6950001,9000001,18000001,40000001},{0.05,0.1,0.2,0.23,0.33,0.4,0.45})-LOOKUP(L763,{0,1950001,3300001,6950001,9000001,18000001,40000001},{0,97500,427500,636000,1536000,2796000,4796000}))*1.021,-2))</f>
        <v/>
      </c>
      <c r="P763" s="21">
        <f>MAX(0,ROUNDDOWN(F763-E763-430000,-3))</f>
        <v/>
      </c>
      <c r="Q763" s="21">
        <f>MAX(0,ROUNDDOWN(F763-E763-430000-H763,-3))</f>
        <v/>
      </c>
      <c r="R763" s="21">
        <f>IF(F763&lt;=450000,0,MAX(0,P763*0.06-MIN(50000,P763)*0.03))</f>
        <v/>
      </c>
      <c r="S763" s="21">
        <f>IF(F763&lt;=450000,0,MAX(0,P763*0.04-MIN(50000,P763)*0.02))</f>
        <v/>
      </c>
      <c r="T763" s="21">
        <f>IF(F763&lt;=450000,0,MAX(0,Q763*0.06-MIN(50000,Q763)*0.03))</f>
        <v/>
      </c>
      <c r="U763" s="21">
        <f>IF(F763&lt;=450000,0,MAX(0,Q763*0.04-MIN(50000,Q763)*0.02))</f>
        <v/>
      </c>
      <c r="V763" s="21">
        <f>50000+MAX(0,G763-480000)</f>
        <v/>
      </c>
      <c r="W763" s="21">
        <f>P763-V763</f>
        <v/>
      </c>
      <c r="X763" s="21">
        <f>Q763-V763</f>
        <v/>
      </c>
      <c r="Y763" s="22">
        <f>IF(W763&lt;0,0.9,LOOKUP(W763,{0,1950001,3300001,6950001,9000001,18000001,40000001},{0.84895,0.7979,0.6958,0.66517,0.56307,0.4916,0.44055}))</f>
        <v/>
      </c>
      <c r="Z763" s="22">
        <f>IF(X763&lt;0,0.9,LOOKUP(X763,{0,1950001,3300001,6950001,9000001,18000001,40000001},{0.84895,0.7979,0.6958,0.66517,0.56307,0.4916,0.44055}))</f>
        <v/>
      </c>
      <c r="AA763" s="22">
        <f>IF(W763&lt;0,0,CHOOSE(MATCH(W763,{0,1950001,3300001,6950001,9000001},1),5.105/84.895,10.21/79.79,20.42/69.58,23.483/66.517,33.693/56.307))</f>
        <v/>
      </c>
      <c r="AB763" s="21">
        <f>IF(C763&lt;=2000,0,(MIN(C763,ROUNDDOWN(F763*0.3,0))-2000)*0.1)</f>
        <v/>
      </c>
      <c r="AC763" s="21">
        <f>IF(C763&lt;=2000,0,MIN((C763-2000)*Y763,(R763+S763)*0.2))</f>
        <v/>
      </c>
      <c r="AD763" s="21">
        <f>IF(C763&lt;=2000,0,MIN((C763-2000)*Z763,(T763+U763)*0.2))</f>
        <v/>
      </c>
      <c r="AE763" s="21">
        <f>AC763*AA763</f>
        <v/>
      </c>
      <c r="AF763" s="21">
        <f>ROUNDDOWN(R763,-2)+ROUNDDOWN(S763,-2)</f>
        <v/>
      </c>
      <c r="AG763" s="21">
        <f>ROUNDDOWN(MAX(0,R763-(AB763+AC763+AE763)*0.6),-2)+ROUNDDOWN(MAX(0,S763-(AB763+AC763+AE763)*0.4),-2)</f>
        <v/>
      </c>
      <c r="AH763" s="21">
        <f>ROUNDDOWN(MAX(0,T763-(AB763+AD763)*0.6),-2)+ROUNDDOWN(MAX(0,U763-(AB763+AD763)*0.4),-2)</f>
        <v/>
      </c>
      <c r="AI763" s="21">
        <f>ROUNDDOWN(T763,-2)+ROUNDDOWN(U763,-2)</f>
        <v/>
      </c>
      <c r="AJ763" s="21">
        <f>M763+AF763</f>
        <v/>
      </c>
      <c r="AK763" s="21">
        <f>M763+AG763</f>
        <v/>
      </c>
      <c r="AL763" s="21">
        <f>N763+AH763</f>
        <v/>
      </c>
      <c r="AM763" s="21">
        <f>O763+AI763</f>
        <v/>
      </c>
      <c r="AN763" s="21">
        <f>N763+AI763</f>
        <v/>
      </c>
      <c r="AO763" s="21">
        <f>ROUNDDOWN((R763+S763)*0.2/Y763+2000,0)</f>
        <v/>
      </c>
      <c r="AP763" s="21">
        <f>ROUNDDOWN((T763+U763)*0.2/Z763+2000,0)</f>
        <v/>
      </c>
      <c r="AQ763" s="21">
        <f>AL763-AK763</f>
        <v/>
      </c>
      <c r="AR763" s="21">
        <f>AM763-AK763</f>
        <v/>
      </c>
      <c r="AS763" s="21">
        <f>AM763-AL763</f>
        <v/>
      </c>
      <c r="AT763" s="21">
        <f>AK763+C763-AJ763</f>
        <v/>
      </c>
      <c r="AU763" s="21">
        <f>AL763+C763-AM763</f>
        <v/>
      </c>
      <c r="AV763" s="21">
        <f>AN763+C763-AM763</f>
        <v/>
      </c>
    </row>
    <row r="764">
      <c r="A764" t="inlineStr">
        <is>
          <t>医療費の境目</t>
        </is>
      </c>
      <c r="B764" s="21">
        <f>'3_医療費の境目'!$B$3</f>
        <v/>
      </c>
      <c r="C764" s="21">
        <f>IF('3_医療費の境目'!$B$4="",AO764,'3_医療費の境目'!$B$4)</f>
        <v/>
      </c>
      <c r="D764" s="21">
        <f>'3_医療費の境目'!D764</f>
        <v/>
      </c>
      <c r="E764" s="21">
        <f>ROUND(MIN(B764/12,650000)*12*0.0915+MIN(B764/12,1390000)*12*(0.0504+0)+B764*0.005,0)</f>
        <v/>
      </c>
      <c r="F764" s="21">
        <f>IF(B764&lt;741000,0,IF(B764&lt;2191000,B764-740000,IF(B764&lt;2193000,1451000,IF(B764&lt;2196000,1453000,IF(B764&lt;2200000,1456000,IF(B764&lt;3600000,ROUND(ROUNDDOWN(B764/4,-3)*2.8,0)-80000,IF(B764&lt;6600000,ROUND(ROUNDDOWN(B764/4,-3)*3.2,0)-440000,IF(B764&lt;8500000,ROUNDDOWN(B764*0.9,0)-1100000,B764-1950000))))))))</f>
        <v/>
      </c>
      <c r="G764" s="21">
        <f>IF(F764&gt;23500000,NA(),IF(F764&lt;=4890000,1040000,IF(F764&lt;=6550000,670000,620000)))</f>
        <v/>
      </c>
      <c r="H764" s="21">
        <f>IF(D764&lt;=0,0,MAX(0,MIN(2000000,D764-MIN(100000,ROUNDDOWN(F764*0.05,0)))))</f>
        <v/>
      </c>
      <c r="I764" s="21">
        <f>IF(C764&lt;=2000,0,MIN(C764,ROUNDDOWN(F764*0.4,0))-2000)</f>
        <v/>
      </c>
      <c r="J764" s="21">
        <f>MAX(0,ROUNDDOWN(F764-E764-G764,-3))</f>
        <v/>
      </c>
      <c r="K764" s="21">
        <f>MAX(0,ROUNDDOWN(F764-E764-G764-H764-I764,-3))</f>
        <v/>
      </c>
      <c r="L764" s="21">
        <f>MAX(0,ROUNDDOWN(F764-E764-G764-H764,-3))</f>
        <v/>
      </c>
      <c r="M764" s="21">
        <f>IF(J764&lt;=0,0,ROUNDDOWN((J764*LOOKUP(J764,{0,1950001,3300001,6950001,9000001,18000001,40000001},{0.05,0.1,0.2,0.23,0.33,0.4,0.45})-LOOKUP(J764,{0,1950001,3300001,6950001,9000001,18000001,40000001},{0,97500,427500,636000,1536000,2796000,4796000}))*1.021,-2))</f>
        <v/>
      </c>
      <c r="N764" s="21">
        <f>IF(K764&lt;=0,0,ROUNDDOWN((K764*LOOKUP(K764,{0,1950001,3300001,6950001,9000001,18000001,40000001},{0.05,0.1,0.2,0.23,0.33,0.4,0.45})-LOOKUP(K764,{0,1950001,3300001,6950001,9000001,18000001,40000001},{0,97500,427500,636000,1536000,2796000,4796000}))*1.021,-2))</f>
        <v/>
      </c>
      <c r="O764" s="21">
        <f>IF(L764&lt;=0,0,ROUNDDOWN((L764*LOOKUP(L764,{0,1950001,3300001,6950001,9000001,18000001,40000001},{0.05,0.1,0.2,0.23,0.33,0.4,0.45})-LOOKUP(L764,{0,1950001,3300001,6950001,9000001,18000001,40000001},{0,97500,427500,636000,1536000,2796000,4796000}))*1.021,-2))</f>
        <v/>
      </c>
      <c r="P764" s="21">
        <f>MAX(0,ROUNDDOWN(F764-E764-430000,-3))</f>
        <v/>
      </c>
      <c r="Q764" s="21">
        <f>MAX(0,ROUNDDOWN(F764-E764-430000-H764,-3))</f>
        <v/>
      </c>
      <c r="R764" s="21">
        <f>IF(F764&lt;=450000,0,MAX(0,P764*0.06-MIN(50000,P764)*0.03))</f>
        <v/>
      </c>
      <c r="S764" s="21">
        <f>IF(F764&lt;=450000,0,MAX(0,P764*0.04-MIN(50000,P764)*0.02))</f>
        <v/>
      </c>
      <c r="T764" s="21">
        <f>IF(F764&lt;=450000,0,MAX(0,Q764*0.06-MIN(50000,Q764)*0.03))</f>
        <v/>
      </c>
      <c r="U764" s="21">
        <f>IF(F764&lt;=450000,0,MAX(0,Q764*0.04-MIN(50000,Q764)*0.02))</f>
        <v/>
      </c>
      <c r="V764" s="21">
        <f>50000+MAX(0,G764-480000)</f>
        <v/>
      </c>
      <c r="W764" s="21">
        <f>P764-V764</f>
        <v/>
      </c>
      <c r="X764" s="21">
        <f>Q764-V764</f>
        <v/>
      </c>
      <c r="Y764" s="22">
        <f>IF(W764&lt;0,0.9,LOOKUP(W764,{0,1950001,3300001,6950001,9000001,18000001,40000001},{0.84895,0.7979,0.6958,0.66517,0.56307,0.4916,0.44055}))</f>
        <v/>
      </c>
      <c r="Z764" s="22">
        <f>IF(X764&lt;0,0.9,LOOKUP(X764,{0,1950001,3300001,6950001,9000001,18000001,40000001},{0.84895,0.7979,0.6958,0.66517,0.56307,0.4916,0.44055}))</f>
        <v/>
      </c>
      <c r="AA764" s="22">
        <f>IF(W764&lt;0,0,CHOOSE(MATCH(W764,{0,1950001,3300001,6950001,9000001},1),5.105/84.895,10.21/79.79,20.42/69.58,23.483/66.517,33.693/56.307))</f>
        <v/>
      </c>
      <c r="AB764" s="21">
        <f>IF(C764&lt;=2000,0,(MIN(C764,ROUNDDOWN(F764*0.3,0))-2000)*0.1)</f>
        <v/>
      </c>
      <c r="AC764" s="21">
        <f>IF(C764&lt;=2000,0,MIN((C764-2000)*Y764,(R764+S764)*0.2))</f>
        <v/>
      </c>
      <c r="AD764" s="21">
        <f>IF(C764&lt;=2000,0,MIN((C764-2000)*Z764,(T764+U764)*0.2))</f>
        <v/>
      </c>
      <c r="AE764" s="21">
        <f>AC764*AA764</f>
        <v/>
      </c>
      <c r="AF764" s="21">
        <f>ROUNDDOWN(R764,-2)+ROUNDDOWN(S764,-2)</f>
        <v/>
      </c>
      <c r="AG764" s="21">
        <f>ROUNDDOWN(MAX(0,R764-(AB764+AC764+AE764)*0.6),-2)+ROUNDDOWN(MAX(0,S764-(AB764+AC764+AE764)*0.4),-2)</f>
        <v/>
      </c>
      <c r="AH764" s="21">
        <f>ROUNDDOWN(MAX(0,T764-(AB764+AD764)*0.6),-2)+ROUNDDOWN(MAX(0,U764-(AB764+AD764)*0.4),-2)</f>
        <v/>
      </c>
      <c r="AI764" s="21">
        <f>ROUNDDOWN(T764,-2)+ROUNDDOWN(U764,-2)</f>
        <v/>
      </c>
      <c r="AJ764" s="21">
        <f>M764+AF764</f>
        <v/>
      </c>
      <c r="AK764" s="21">
        <f>M764+AG764</f>
        <v/>
      </c>
      <c r="AL764" s="21">
        <f>N764+AH764</f>
        <v/>
      </c>
      <c r="AM764" s="21">
        <f>O764+AI764</f>
        <v/>
      </c>
      <c r="AN764" s="21">
        <f>N764+AI764</f>
        <v/>
      </c>
      <c r="AO764" s="21">
        <f>ROUNDDOWN((R764+S764)*0.2/Y764+2000,0)</f>
        <v/>
      </c>
      <c r="AP764" s="21">
        <f>ROUNDDOWN((T764+U764)*0.2/Z764+2000,0)</f>
        <v/>
      </c>
      <c r="AQ764" s="21">
        <f>AL764-AK764</f>
        <v/>
      </c>
      <c r="AR764" s="21">
        <f>AM764-AK764</f>
        <v/>
      </c>
      <c r="AS764" s="21">
        <f>AM764-AL764</f>
        <v/>
      </c>
      <c r="AT764" s="21">
        <f>AK764+C764-AJ764</f>
        <v/>
      </c>
      <c r="AU764" s="21">
        <f>AL764+C764-AM764</f>
        <v/>
      </c>
      <c r="AV764" s="21">
        <f>AN764+C764-AM764</f>
        <v/>
      </c>
    </row>
    <row r="765">
      <c r="A765" t="inlineStr">
        <is>
          <t>医療費の境目</t>
        </is>
      </c>
      <c r="B765" s="21">
        <f>'3_医療費の境目'!$B$3</f>
        <v/>
      </c>
      <c r="C765" s="21">
        <f>IF('3_医療費の境目'!$B$4="",AO765,'3_医療費の境目'!$B$4)</f>
        <v/>
      </c>
      <c r="D765" s="21">
        <f>'3_医療費の境目'!D765</f>
        <v/>
      </c>
      <c r="E765" s="21">
        <f>ROUND(MIN(B765/12,650000)*12*0.0915+MIN(B765/12,1390000)*12*(0.0504+0)+B765*0.005,0)</f>
        <v/>
      </c>
      <c r="F765" s="21">
        <f>IF(B765&lt;741000,0,IF(B765&lt;2191000,B765-740000,IF(B765&lt;2193000,1451000,IF(B765&lt;2196000,1453000,IF(B765&lt;2200000,1456000,IF(B765&lt;3600000,ROUND(ROUNDDOWN(B765/4,-3)*2.8,0)-80000,IF(B765&lt;6600000,ROUND(ROUNDDOWN(B765/4,-3)*3.2,0)-440000,IF(B765&lt;8500000,ROUNDDOWN(B765*0.9,0)-1100000,B765-1950000))))))))</f>
        <v/>
      </c>
      <c r="G765" s="21">
        <f>IF(F765&gt;23500000,NA(),IF(F765&lt;=4890000,1040000,IF(F765&lt;=6550000,670000,620000)))</f>
        <v/>
      </c>
      <c r="H765" s="21">
        <f>IF(D765&lt;=0,0,MAX(0,MIN(2000000,D765-MIN(100000,ROUNDDOWN(F765*0.05,0)))))</f>
        <v/>
      </c>
      <c r="I765" s="21">
        <f>IF(C765&lt;=2000,0,MIN(C765,ROUNDDOWN(F765*0.4,0))-2000)</f>
        <v/>
      </c>
      <c r="J765" s="21">
        <f>MAX(0,ROUNDDOWN(F765-E765-G765,-3))</f>
        <v/>
      </c>
      <c r="K765" s="21">
        <f>MAX(0,ROUNDDOWN(F765-E765-G765-H765-I765,-3))</f>
        <v/>
      </c>
      <c r="L765" s="21">
        <f>MAX(0,ROUNDDOWN(F765-E765-G765-H765,-3))</f>
        <v/>
      </c>
      <c r="M765" s="21">
        <f>IF(J765&lt;=0,0,ROUNDDOWN((J765*LOOKUP(J765,{0,1950001,3300001,6950001,9000001,18000001,40000001},{0.05,0.1,0.2,0.23,0.33,0.4,0.45})-LOOKUP(J765,{0,1950001,3300001,6950001,9000001,18000001,40000001},{0,97500,427500,636000,1536000,2796000,4796000}))*1.021,-2))</f>
        <v/>
      </c>
      <c r="N765" s="21">
        <f>IF(K765&lt;=0,0,ROUNDDOWN((K765*LOOKUP(K765,{0,1950001,3300001,6950001,9000001,18000001,40000001},{0.05,0.1,0.2,0.23,0.33,0.4,0.45})-LOOKUP(K765,{0,1950001,3300001,6950001,9000001,18000001,40000001},{0,97500,427500,636000,1536000,2796000,4796000}))*1.021,-2))</f>
        <v/>
      </c>
      <c r="O765" s="21">
        <f>IF(L765&lt;=0,0,ROUNDDOWN((L765*LOOKUP(L765,{0,1950001,3300001,6950001,9000001,18000001,40000001},{0.05,0.1,0.2,0.23,0.33,0.4,0.45})-LOOKUP(L765,{0,1950001,3300001,6950001,9000001,18000001,40000001},{0,97500,427500,636000,1536000,2796000,4796000}))*1.021,-2))</f>
        <v/>
      </c>
      <c r="P765" s="21">
        <f>MAX(0,ROUNDDOWN(F765-E765-430000,-3))</f>
        <v/>
      </c>
      <c r="Q765" s="21">
        <f>MAX(0,ROUNDDOWN(F765-E765-430000-H765,-3))</f>
        <v/>
      </c>
      <c r="R765" s="21">
        <f>IF(F765&lt;=450000,0,MAX(0,P765*0.06-MIN(50000,P765)*0.03))</f>
        <v/>
      </c>
      <c r="S765" s="21">
        <f>IF(F765&lt;=450000,0,MAX(0,P765*0.04-MIN(50000,P765)*0.02))</f>
        <v/>
      </c>
      <c r="T765" s="21">
        <f>IF(F765&lt;=450000,0,MAX(0,Q765*0.06-MIN(50000,Q765)*0.03))</f>
        <v/>
      </c>
      <c r="U765" s="21">
        <f>IF(F765&lt;=450000,0,MAX(0,Q765*0.04-MIN(50000,Q765)*0.02))</f>
        <v/>
      </c>
      <c r="V765" s="21">
        <f>50000+MAX(0,G765-480000)</f>
        <v/>
      </c>
      <c r="W765" s="21">
        <f>P765-V765</f>
        <v/>
      </c>
      <c r="X765" s="21">
        <f>Q765-V765</f>
        <v/>
      </c>
      <c r="Y765" s="22">
        <f>IF(W765&lt;0,0.9,LOOKUP(W765,{0,1950001,3300001,6950001,9000001,18000001,40000001},{0.84895,0.7979,0.6958,0.66517,0.56307,0.4916,0.44055}))</f>
        <v/>
      </c>
      <c r="Z765" s="22">
        <f>IF(X765&lt;0,0.9,LOOKUP(X765,{0,1950001,3300001,6950001,9000001,18000001,40000001},{0.84895,0.7979,0.6958,0.66517,0.56307,0.4916,0.44055}))</f>
        <v/>
      </c>
      <c r="AA765" s="22">
        <f>IF(W765&lt;0,0,CHOOSE(MATCH(W765,{0,1950001,3300001,6950001,9000001},1),5.105/84.895,10.21/79.79,20.42/69.58,23.483/66.517,33.693/56.307))</f>
        <v/>
      </c>
      <c r="AB765" s="21">
        <f>IF(C765&lt;=2000,0,(MIN(C765,ROUNDDOWN(F765*0.3,0))-2000)*0.1)</f>
        <v/>
      </c>
      <c r="AC765" s="21">
        <f>IF(C765&lt;=2000,0,MIN((C765-2000)*Y765,(R765+S765)*0.2))</f>
        <v/>
      </c>
      <c r="AD765" s="21">
        <f>IF(C765&lt;=2000,0,MIN((C765-2000)*Z765,(T765+U765)*0.2))</f>
        <v/>
      </c>
      <c r="AE765" s="21">
        <f>AC765*AA765</f>
        <v/>
      </c>
      <c r="AF765" s="21">
        <f>ROUNDDOWN(R765,-2)+ROUNDDOWN(S765,-2)</f>
        <v/>
      </c>
      <c r="AG765" s="21">
        <f>ROUNDDOWN(MAX(0,R765-(AB765+AC765+AE765)*0.6),-2)+ROUNDDOWN(MAX(0,S765-(AB765+AC765+AE765)*0.4),-2)</f>
        <v/>
      </c>
      <c r="AH765" s="21">
        <f>ROUNDDOWN(MAX(0,T765-(AB765+AD765)*0.6),-2)+ROUNDDOWN(MAX(0,U765-(AB765+AD765)*0.4),-2)</f>
        <v/>
      </c>
      <c r="AI765" s="21">
        <f>ROUNDDOWN(T765,-2)+ROUNDDOWN(U765,-2)</f>
        <v/>
      </c>
      <c r="AJ765" s="21">
        <f>M765+AF765</f>
        <v/>
      </c>
      <c r="AK765" s="21">
        <f>M765+AG765</f>
        <v/>
      </c>
      <c r="AL765" s="21">
        <f>N765+AH765</f>
        <v/>
      </c>
      <c r="AM765" s="21">
        <f>O765+AI765</f>
        <v/>
      </c>
      <c r="AN765" s="21">
        <f>N765+AI765</f>
        <v/>
      </c>
      <c r="AO765" s="21">
        <f>ROUNDDOWN((R765+S765)*0.2/Y765+2000,0)</f>
        <v/>
      </c>
      <c r="AP765" s="21">
        <f>ROUNDDOWN((T765+U765)*0.2/Z765+2000,0)</f>
        <v/>
      </c>
      <c r="AQ765" s="21">
        <f>AL765-AK765</f>
        <v/>
      </c>
      <c r="AR765" s="21">
        <f>AM765-AK765</f>
        <v/>
      </c>
      <c r="AS765" s="21">
        <f>AM765-AL765</f>
        <v/>
      </c>
      <c r="AT765" s="21">
        <f>AK765+C765-AJ765</f>
        <v/>
      </c>
      <c r="AU765" s="21">
        <f>AL765+C765-AM765</f>
        <v/>
      </c>
      <c r="AV765" s="21">
        <f>AN765+C765-AM765</f>
        <v/>
      </c>
    </row>
    <row r="766">
      <c r="A766" t="inlineStr">
        <is>
          <t>医療費の境目</t>
        </is>
      </c>
      <c r="B766" s="21">
        <f>'3_医療費の境目'!$B$3</f>
        <v/>
      </c>
      <c r="C766" s="21">
        <f>IF('3_医療費の境目'!$B$4="",AO766,'3_医療費の境目'!$B$4)</f>
        <v/>
      </c>
      <c r="D766" s="21">
        <f>'3_医療費の境目'!D766</f>
        <v/>
      </c>
      <c r="E766" s="21">
        <f>ROUND(MIN(B766/12,650000)*12*0.0915+MIN(B766/12,1390000)*12*(0.0504+0)+B766*0.005,0)</f>
        <v/>
      </c>
      <c r="F766" s="21">
        <f>IF(B766&lt;741000,0,IF(B766&lt;2191000,B766-740000,IF(B766&lt;2193000,1451000,IF(B766&lt;2196000,1453000,IF(B766&lt;2200000,1456000,IF(B766&lt;3600000,ROUND(ROUNDDOWN(B766/4,-3)*2.8,0)-80000,IF(B766&lt;6600000,ROUND(ROUNDDOWN(B766/4,-3)*3.2,0)-440000,IF(B766&lt;8500000,ROUNDDOWN(B766*0.9,0)-1100000,B766-1950000))))))))</f>
        <v/>
      </c>
      <c r="G766" s="21">
        <f>IF(F766&gt;23500000,NA(),IF(F766&lt;=4890000,1040000,IF(F766&lt;=6550000,670000,620000)))</f>
        <v/>
      </c>
      <c r="H766" s="21">
        <f>IF(D766&lt;=0,0,MAX(0,MIN(2000000,D766-MIN(100000,ROUNDDOWN(F766*0.05,0)))))</f>
        <v/>
      </c>
      <c r="I766" s="21">
        <f>IF(C766&lt;=2000,0,MIN(C766,ROUNDDOWN(F766*0.4,0))-2000)</f>
        <v/>
      </c>
      <c r="J766" s="21">
        <f>MAX(0,ROUNDDOWN(F766-E766-G766,-3))</f>
        <v/>
      </c>
      <c r="K766" s="21">
        <f>MAX(0,ROUNDDOWN(F766-E766-G766-H766-I766,-3))</f>
        <v/>
      </c>
      <c r="L766" s="21">
        <f>MAX(0,ROUNDDOWN(F766-E766-G766-H766,-3))</f>
        <v/>
      </c>
      <c r="M766" s="21">
        <f>IF(J766&lt;=0,0,ROUNDDOWN((J766*LOOKUP(J766,{0,1950001,3300001,6950001,9000001,18000001,40000001},{0.05,0.1,0.2,0.23,0.33,0.4,0.45})-LOOKUP(J766,{0,1950001,3300001,6950001,9000001,18000001,40000001},{0,97500,427500,636000,1536000,2796000,4796000}))*1.021,-2))</f>
        <v/>
      </c>
      <c r="N766" s="21">
        <f>IF(K766&lt;=0,0,ROUNDDOWN((K766*LOOKUP(K766,{0,1950001,3300001,6950001,9000001,18000001,40000001},{0.05,0.1,0.2,0.23,0.33,0.4,0.45})-LOOKUP(K766,{0,1950001,3300001,6950001,9000001,18000001,40000001},{0,97500,427500,636000,1536000,2796000,4796000}))*1.021,-2))</f>
        <v/>
      </c>
      <c r="O766" s="21">
        <f>IF(L766&lt;=0,0,ROUNDDOWN((L766*LOOKUP(L766,{0,1950001,3300001,6950001,9000001,18000001,40000001},{0.05,0.1,0.2,0.23,0.33,0.4,0.45})-LOOKUP(L766,{0,1950001,3300001,6950001,9000001,18000001,40000001},{0,97500,427500,636000,1536000,2796000,4796000}))*1.021,-2))</f>
        <v/>
      </c>
      <c r="P766" s="21">
        <f>MAX(0,ROUNDDOWN(F766-E766-430000,-3))</f>
        <v/>
      </c>
      <c r="Q766" s="21">
        <f>MAX(0,ROUNDDOWN(F766-E766-430000-H766,-3))</f>
        <v/>
      </c>
      <c r="R766" s="21">
        <f>IF(F766&lt;=450000,0,MAX(0,P766*0.06-MIN(50000,P766)*0.03))</f>
        <v/>
      </c>
      <c r="S766" s="21">
        <f>IF(F766&lt;=450000,0,MAX(0,P766*0.04-MIN(50000,P766)*0.02))</f>
        <v/>
      </c>
      <c r="T766" s="21">
        <f>IF(F766&lt;=450000,0,MAX(0,Q766*0.06-MIN(50000,Q766)*0.03))</f>
        <v/>
      </c>
      <c r="U766" s="21">
        <f>IF(F766&lt;=450000,0,MAX(0,Q766*0.04-MIN(50000,Q766)*0.02))</f>
        <v/>
      </c>
      <c r="V766" s="21">
        <f>50000+MAX(0,G766-480000)</f>
        <v/>
      </c>
      <c r="W766" s="21">
        <f>P766-V766</f>
        <v/>
      </c>
      <c r="X766" s="21">
        <f>Q766-V766</f>
        <v/>
      </c>
      <c r="Y766" s="22">
        <f>IF(W766&lt;0,0.9,LOOKUP(W766,{0,1950001,3300001,6950001,9000001,18000001,40000001},{0.84895,0.7979,0.6958,0.66517,0.56307,0.4916,0.44055}))</f>
        <v/>
      </c>
      <c r="Z766" s="22">
        <f>IF(X766&lt;0,0.9,LOOKUP(X766,{0,1950001,3300001,6950001,9000001,18000001,40000001},{0.84895,0.7979,0.6958,0.66517,0.56307,0.4916,0.44055}))</f>
        <v/>
      </c>
      <c r="AA766" s="22">
        <f>IF(W766&lt;0,0,CHOOSE(MATCH(W766,{0,1950001,3300001,6950001,9000001},1),5.105/84.895,10.21/79.79,20.42/69.58,23.483/66.517,33.693/56.307))</f>
        <v/>
      </c>
      <c r="AB766" s="21">
        <f>IF(C766&lt;=2000,0,(MIN(C766,ROUNDDOWN(F766*0.3,0))-2000)*0.1)</f>
        <v/>
      </c>
      <c r="AC766" s="21">
        <f>IF(C766&lt;=2000,0,MIN((C766-2000)*Y766,(R766+S766)*0.2))</f>
        <v/>
      </c>
      <c r="AD766" s="21">
        <f>IF(C766&lt;=2000,0,MIN((C766-2000)*Z766,(T766+U766)*0.2))</f>
        <v/>
      </c>
      <c r="AE766" s="21">
        <f>AC766*AA766</f>
        <v/>
      </c>
      <c r="AF766" s="21">
        <f>ROUNDDOWN(R766,-2)+ROUNDDOWN(S766,-2)</f>
        <v/>
      </c>
      <c r="AG766" s="21">
        <f>ROUNDDOWN(MAX(0,R766-(AB766+AC766+AE766)*0.6),-2)+ROUNDDOWN(MAX(0,S766-(AB766+AC766+AE766)*0.4),-2)</f>
        <v/>
      </c>
      <c r="AH766" s="21">
        <f>ROUNDDOWN(MAX(0,T766-(AB766+AD766)*0.6),-2)+ROUNDDOWN(MAX(0,U766-(AB766+AD766)*0.4),-2)</f>
        <v/>
      </c>
      <c r="AI766" s="21">
        <f>ROUNDDOWN(T766,-2)+ROUNDDOWN(U766,-2)</f>
        <v/>
      </c>
      <c r="AJ766" s="21">
        <f>M766+AF766</f>
        <v/>
      </c>
      <c r="AK766" s="21">
        <f>M766+AG766</f>
        <v/>
      </c>
      <c r="AL766" s="21">
        <f>N766+AH766</f>
        <v/>
      </c>
      <c r="AM766" s="21">
        <f>O766+AI766</f>
        <v/>
      </c>
      <c r="AN766" s="21">
        <f>N766+AI766</f>
        <v/>
      </c>
      <c r="AO766" s="21">
        <f>ROUNDDOWN((R766+S766)*0.2/Y766+2000,0)</f>
        <v/>
      </c>
      <c r="AP766" s="21">
        <f>ROUNDDOWN((T766+U766)*0.2/Z766+2000,0)</f>
        <v/>
      </c>
      <c r="AQ766" s="21">
        <f>AL766-AK766</f>
        <v/>
      </c>
      <c r="AR766" s="21">
        <f>AM766-AK766</f>
        <v/>
      </c>
      <c r="AS766" s="21">
        <f>AM766-AL766</f>
        <v/>
      </c>
      <c r="AT766" s="21">
        <f>AK766+C766-AJ766</f>
        <v/>
      </c>
      <c r="AU766" s="21">
        <f>AL766+C766-AM766</f>
        <v/>
      </c>
      <c r="AV766" s="21">
        <f>AN766+C766-AM766</f>
        <v/>
      </c>
    </row>
    <row r="767">
      <c r="A767" t="inlineStr">
        <is>
          <t>医療費の境目</t>
        </is>
      </c>
      <c r="B767" s="21">
        <f>'3_医療費の境目'!$B$3</f>
        <v/>
      </c>
      <c r="C767" s="21">
        <f>IF('3_医療費の境目'!$B$4="",AO767,'3_医療費の境目'!$B$4)</f>
        <v/>
      </c>
      <c r="D767" s="21">
        <f>'3_医療費の境目'!D767</f>
        <v/>
      </c>
      <c r="E767" s="21">
        <f>ROUND(MIN(B767/12,650000)*12*0.0915+MIN(B767/12,1390000)*12*(0.0504+0)+B767*0.005,0)</f>
        <v/>
      </c>
      <c r="F767" s="21">
        <f>IF(B767&lt;741000,0,IF(B767&lt;2191000,B767-740000,IF(B767&lt;2193000,1451000,IF(B767&lt;2196000,1453000,IF(B767&lt;2200000,1456000,IF(B767&lt;3600000,ROUND(ROUNDDOWN(B767/4,-3)*2.8,0)-80000,IF(B767&lt;6600000,ROUND(ROUNDDOWN(B767/4,-3)*3.2,0)-440000,IF(B767&lt;8500000,ROUNDDOWN(B767*0.9,0)-1100000,B767-1950000))))))))</f>
        <v/>
      </c>
      <c r="G767" s="21">
        <f>IF(F767&gt;23500000,NA(),IF(F767&lt;=4890000,1040000,IF(F767&lt;=6550000,670000,620000)))</f>
        <v/>
      </c>
      <c r="H767" s="21">
        <f>IF(D767&lt;=0,0,MAX(0,MIN(2000000,D767-MIN(100000,ROUNDDOWN(F767*0.05,0)))))</f>
        <v/>
      </c>
      <c r="I767" s="21">
        <f>IF(C767&lt;=2000,0,MIN(C767,ROUNDDOWN(F767*0.4,0))-2000)</f>
        <v/>
      </c>
      <c r="J767" s="21">
        <f>MAX(0,ROUNDDOWN(F767-E767-G767,-3))</f>
        <v/>
      </c>
      <c r="K767" s="21">
        <f>MAX(0,ROUNDDOWN(F767-E767-G767-H767-I767,-3))</f>
        <v/>
      </c>
      <c r="L767" s="21">
        <f>MAX(0,ROUNDDOWN(F767-E767-G767-H767,-3))</f>
        <v/>
      </c>
      <c r="M767" s="21">
        <f>IF(J767&lt;=0,0,ROUNDDOWN((J767*LOOKUP(J767,{0,1950001,3300001,6950001,9000001,18000001,40000001},{0.05,0.1,0.2,0.23,0.33,0.4,0.45})-LOOKUP(J767,{0,1950001,3300001,6950001,9000001,18000001,40000001},{0,97500,427500,636000,1536000,2796000,4796000}))*1.021,-2))</f>
        <v/>
      </c>
      <c r="N767" s="21">
        <f>IF(K767&lt;=0,0,ROUNDDOWN((K767*LOOKUP(K767,{0,1950001,3300001,6950001,9000001,18000001,40000001},{0.05,0.1,0.2,0.23,0.33,0.4,0.45})-LOOKUP(K767,{0,1950001,3300001,6950001,9000001,18000001,40000001},{0,97500,427500,636000,1536000,2796000,4796000}))*1.021,-2))</f>
        <v/>
      </c>
      <c r="O767" s="21">
        <f>IF(L767&lt;=0,0,ROUNDDOWN((L767*LOOKUP(L767,{0,1950001,3300001,6950001,9000001,18000001,40000001},{0.05,0.1,0.2,0.23,0.33,0.4,0.45})-LOOKUP(L767,{0,1950001,3300001,6950001,9000001,18000001,40000001},{0,97500,427500,636000,1536000,2796000,4796000}))*1.021,-2))</f>
        <v/>
      </c>
      <c r="P767" s="21">
        <f>MAX(0,ROUNDDOWN(F767-E767-430000,-3))</f>
        <v/>
      </c>
      <c r="Q767" s="21">
        <f>MAX(0,ROUNDDOWN(F767-E767-430000-H767,-3))</f>
        <v/>
      </c>
      <c r="R767" s="21">
        <f>IF(F767&lt;=450000,0,MAX(0,P767*0.06-MIN(50000,P767)*0.03))</f>
        <v/>
      </c>
      <c r="S767" s="21">
        <f>IF(F767&lt;=450000,0,MAX(0,P767*0.04-MIN(50000,P767)*0.02))</f>
        <v/>
      </c>
      <c r="T767" s="21">
        <f>IF(F767&lt;=450000,0,MAX(0,Q767*0.06-MIN(50000,Q767)*0.03))</f>
        <v/>
      </c>
      <c r="U767" s="21">
        <f>IF(F767&lt;=450000,0,MAX(0,Q767*0.04-MIN(50000,Q767)*0.02))</f>
        <v/>
      </c>
      <c r="V767" s="21">
        <f>50000+MAX(0,G767-480000)</f>
        <v/>
      </c>
      <c r="W767" s="21">
        <f>P767-V767</f>
        <v/>
      </c>
      <c r="X767" s="21">
        <f>Q767-V767</f>
        <v/>
      </c>
      <c r="Y767" s="22">
        <f>IF(W767&lt;0,0.9,LOOKUP(W767,{0,1950001,3300001,6950001,9000001,18000001,40000001},{0.84895,0.7979,0.6958,0.66517,0.56307,0.4916,0.44055}))</f>
        <v/>
      </c>
      <c r="Z767" s="22">
        <f>IF(X767&lt;0,0.9,LOOKUP(X767,{0,1950001,3300001,6950001,9000001,18000001,40000001},{0.84895,0.7979,0.6958,0.66517,0.56307,0.4916,0.44055}))</f>
        <v/>
      </c>
      <c r="AA767" s="22">
        <f>IF(W767&lt;0,0,CHOOSE(MATCH(W767,{0,1950001,3300001,6950001,9000001},1),5.105/84.895,10.21/79.79,20.42/69.58,23.483/66.517,33.693/56.307))</f>
        <v/>
      </c>
      <c r="AB767" s="21">
        <f>IF(C767&lt;=2000,0,(MIN(C767,ROUNDDOWN(F767*0.3,0))-2000)*0.1)</f>
        <v/>
      </c>
      <c r="AC767" s="21">
        <f>IF(C767&lt;=2000,0,MIN((C767-2000)*Y767,(R767+S767)*0.2))</f>
        <v/>
      </c>
      <c r="AD767" s="21">
        <f>IF(C767&lt;=2000,0,MIN((C767-2000)*Z767,(T767+U767)*0.2))</f>
        <v/>
      </c>
      <c r="AE767" s="21">
        <f>AC767*AA767</f>
        <v/>
      </c>
      <c r="AF767" s="21">
        <f>ROUNDDOWN(R767,-2)+ROUNDDOWN(S767,-2)</f>
        <v/>
      </c>
      <c r="AG767" s="21">
        <f>ROUNDDOWN(MAX(0,R767-(AB767+AC767+AE767)*0.6),-2)+ROUNDDOWN(MAX(0,S767-(AB767+AC767+AE767)*0.4),-2)</f>
        <v/>
      </c>
      <c r="AH767" s="21">
        <f>ROUNDDOWN(MAX(0,T767-(AB767+AD767)*0.6),-2)+ROUNDDOWN(MAX(0,U767-(AB767+AD767)*0.4),-2)</f>
        <v/>
      </c>
      <c r="AI767" s="21">
        <f>ROUNDDOWN(T767,-2)+ROUNDDOWN(U767,-2)</f>
        <v/>
      </c>
      <c r="AJ767" s="21">
        <f>M767+AF767</f>
        <v/>
      </c>
      <c r="AK767" s="21">
        <f>M767+AG767</f>
        <v/>
      </c>
      <c r="AL767" s="21">
        <f>N767+AH767</f>
        <v/>
      </c>
      <c r="AM767" s="21">
        <f>O767+AI767</f>
        <v/>
      </c>
      <c r="AN767" s="21">
        <f>N767+AI767</f>
        <v/>
      </c>
      <c r="AO767" s="21">
        <f>ROUNDDOWN((R767+S767)*0.2/Y767+2000,0)</f>
        <v/>
      </c>
      <c r="AP767" s="21">
        <f>ROUNDDOWN((T767+U767)*0.2/Z767+2000,0)</f>
        <v/>
      </c>
      <c r="AQ767" s="21">
        <f>AL767-AK767</f>
        <v/>
      </c>
      <c r="AR767" s="21">
        <f>AM767-AK767</f>
        <v/>
      </c>
      <c r="AS767" s="21">
        <f>AM767-AL767</f>
        <v/>
      </c>
      <c r="AT767" s="21">
        <f>AK767+C767-AJ767</f>
        <v/>
      </c>
      <c r="AU767" s="21">
        <f>AL767+C767-AM767</f>
        <v/>
      </c>
      <c r="AV767" s="21">
        <f>AN767+C767-AM767</f>
        <v/>
      </c>
    </row>
    <row r="768">
      <c r="A768" t="inlineStr">
        <is>
          <t>医療費の境目</t>
        </is>
      </c>
      <c r="B768" s="21">
        <f>'3_医療費の境目'!$B$3</f>
        <v/>
      </c>
      <c r="C768" s="21">
        <f>IF('3_医療費の境目'!$B$4="",AO768,'3_医療費の境目'!$B$4)</f>
        <v/>
      </c>
      <c r="D768" s="21">
        <f>'3_医療費の境目'!D768</f>
        <v/>
      </c>
      <c r="E768" s="21">
        <f>ROUND(MIN(B768/12,650000)*12*0.0915+MIN(B768/12,1390000)*12*(0.0504+0)+B768*0.005,0)</f>
        <v/>
      </c>
      <c r="F768" s="21">
        <f>IF(B768&lt;741000,0,IF(B768&lt;2191000,B768-740000,IF(B768&lt;2193000,1451000,IF(B768&lt;2196000,1453000,IF(B768&lt;2200000,1456000,IF(B768&lt;3600000,ROUND(ROUNDDOWN(B768/4,-3)*2.8,0)-80000,IF(B768&lt;6600000,ROUND(ROUNDDOWN(B768/4,-3)*3.2,0)-440000,IF(B768&lt;8500000,ROUNDDOWN(B768*0.9,0)-1100000,B768-1950000))))))))</f>
        <v/>
      </c>
      <c r="G768" s="21">
        <f>IF(F768&gt;23500000,NA(),IF(F768&lt;=4890000,1040000,IF(F768&lt;=6550000,670000,620000)))</f>
        <v/>
      </c>
      <c r="H768" s="21">
        <f>IF(D768&lt;=0,0,MAX(0,MIN(2000000,D768-MIN(100000,ROUNDDOWN(F768*0.05,0)))))</f>
        <v/>
      </c>
      <c r="I768" s="21">
        <f>IF(C768&lt;=2000,0,MIN(C768,ROUNDDOWN(F768*0.4,0))-2000)</f>
        <v/>
      </c>
      <c r="J768" s="21">
        <f>MAX(0,ROUNDDOWN(F768-E768-G768,-3))</f>
        <v/>
      </c>
      <c r="K768" s="21">
        <f>MAX(0,ROUNDDOWN(F768-E768-G768-H768-I768,-3))</f>
        <v/>
      </c>
      <c r="L768" s="21">
        <f>MAX(0,ROUNDDOWN(F768-E768-G768-H768,-3))</f>
        <v/>
      </c>
      <c r="M768" s="21">
        <f>IF(J768&lt;=0,0,ROUNDDOWN((J768*LOOKUP(J768,{0,1950001,3300001,6950001,9000001,18000001,40000001},{0.05,0.1,0.2,0.23,0.33,0.4,0.45})-LOOKUP(J768,{0,1950001,3300001,6950001,9000001,18000001,40000001},{0,97500,427500,636000,1536000,2796000,4796000}))*1.021,-2))</f>
        <v/>
      </c>
      <c r="N768" s="21">
        <f>IF(K768&lt;=0,0,ROUNDDOWN((K768*LOOKUP(K768,{0,1950001,3300001,6950001,9000001,18000001,40000001},{0.05,0.1,0.2,0.23,0.33,0.4,0.45})-LOOKUP(K768,{0,1950001,3300001,6950001,9000001,18000001,40000001},{0,97500,427500,636000,1536000,2796000,4796000}))*1.021,-2))</f>
        <v/>
      </c>
      <c r="O768" s="21">
        <f>IF(L768&lt;=0,0,ROUNDDOWN((L768*LOOKUP(L768,{0,1950001,3300001,6950001,9000001,18000001,40000001},{0.05,0.1,0.2,0.23,0.33,0.4,0.45})-LOOKUP(L768,{0,1950001,3300001,6950001,9000001,18000001,40000001},{0,97500,427500,636000,1536000,2796000,4796000}))*1.021,-2))</f>
        <v/>
      </c>
      <c r="P768" s="21">
        <f>MAX(0,ROUNDDOWN(F768-E768-430000,-3))</f>
        <v/>
      </c>
      <c r="Q768" s="21">
        <f>MAX(0,ROUNDDOWN(F768-E768-430000-H768,-3))</f>
        <v/>
      </c>
      <c r="R768" s="21">
        <f>IF(F768&lt;=450000,0,MAX(0,P768*0.06-MIN(50000,P768)*0.03))</f>
        <v/>
      </c>
      <c r="S768" s="21">
        <f>IF(F768&lt;=450000,0,MAX(0,P768*0.04-MIN(50000,P768)*0.02))</f>
        <v/>
      </c>
      <c r="T768" s="21">
        <f>IF(F768&lt;=450000,0,MAX(0,Q768*0.06-MIN(50000,Q768)*0.03))</f>
        <v/>
      </c>
      <c r="U768" s="21">
        <f>IF(F768&lt;=450000,0,MAX(0,Q768*0.04-MIN(50000,Q768)*0.02))</f>
        <v/>
      </c>
      <c r="V768" s="21">
        <f>50000+MAX(0,G768-480000)</f>
        <v/>
      </c>
      <c r="W768" s="21">
        <f>P768-V768</f>
        <v/>
      </c>
      <c r="X768" s="21">
        <f>Q768-V768</f>
        <v/>
      </c>
      <c r="Y768" s="22">
        <f>IF(W768&lt;0,0.9,LOOKUP(W768,{0,1950001,3300001,6950001,9000001,18000001,40000001},{0.84895,0.7979,0.6958,0.66517,0.56307,0.4916,0.44055}))</f>
        <v/>
      </c>
      <c r="Z768" s="22">
        <f>IF(X768&lt;0,0.9,LOOKUP(X768,{0,1950001,3300001,6950001,9000001,18000001,40000001},{0.84895,0.7979,0.6958,0.66517,0.56307,0.4916,0.44055}))</f>
        <v/>
      </c>
      <c r="AA768" s="22">
        <f>IF(W768&lt;0,0,CHOOSE(MATCH(W768,{0,1950001,3300001,6950001,9000001},1),5.105/84.895,10.21/79.79,20.42/69.58,23.483/66.517,33.693/56.307))</f>
        <v/>
      </c>
      <c r="AB768" s="21">
        <f>IF(C768&lt;=2000,0,(MIN(C768,ROUNDDOWN(F768*0.3,0))-2000)*0.1)</f>
        <v/>
      </c>
      <c r="AC768" s="21">
        <f>IF(C768&lt;=2000,0,MIN((C768-2000)*Y768,(R768+S768)*0.2))</f>
        <v/>
      </c>
      <c r="AD768" s="21">
        <f>IF(C768&lt;=2000,0,MIN((C768-2000)*Z768,(T768+U768)*0.2))</f>
        <v/>
      </c>
      <c r="AE768" s="21">
        <f>AC768*AA768</f>
        <v/>
      </c>
      <c r="AF768" s="21">
        <f>ROUNDDOWN(R768,-2)+ROUNDDOWN(S768,-2)</f>
        <v/>
      </c>
      <c r="AG768" s="21">
        <f>ROUNDDOWN(MAX(0,R768-(AB768+AC768+AE768)*0.6),-2)+ROUNDDOWN(MAX(0,S768-(AB768+AC768+AE768)*0.4),-2)</f>
        <v/>
      </c>
      <c r="AH768" s="21">
        <f>ROUNDDOWN(MAX(0,T768-(AB768+AD768)*0.6),-2)+ROUNDDOWN(MAX(0,U768-(AB768+AD768)*0.4),-2)</f>
        <v/>
      </c>
      <c r="AI768" s="21">
        <f>ROUNDDOWN(T768,-2)+ROUNDDOWN(U768,-2)</f>
        <v/>
      </c>
      <c r="AJ768" s="21">
        <f>M768+AF768</f>
        <v/>
      </c>
      <c r="AK768" s="21">
        <f>M768+AG768</f>
        <v/>
      </c>
      <c r="AL768" s="21">
        <f>N768+AH768</f>
        <v/>
      </c>
      <c r="AM768" s="21">
        <f>O768+AI768</f>
        <v/>
      </c>
      <c r="AN768" s="21">
        <f>N768+AI768</f>
        <v/>
      </c>
      <c r="AO768" s="21">
        <f>ROUNDDOWN((R768+S768)*0.2/Y768+2000,0)</f>
        <v/>
      </c>
      <c r="AP768" s="21">
        <f>ROUNDDOWN((T768+U768)*0.2/Z768+2000,0)</f>
        <v/>
      </c>
      <c r="AQ768" s="21">
        <f>AL768-AK768</f>
        <v/>
      </c>
      <c r="AR768" s="21">
        <f>AM768-AK768</f>
        <v/>
      </c>
      <c r="AS768" s="21">
        <f>AM768-AL768</f>
        <v/>
      </c>
      <c r="AT768" s="21">
        <f>AK768+C768-AJ768</f>
        <v/>
      </c>
      <c r="AU768" s="21">
        <f>AL768+C768-AM768</f>
        <v/>
      </c>
      <c r="AV768" s="21">
        <f>AN768+C768-AM768</f>
        <v/>
      </c>
    </row>
    <row r="769">
      <c r="A769" t="inlineStr">
        <is>
          <t>医療費の境目</t>
        </is>
      </c>
      <c r="B769" s="21">
        <f>'3_医療費の境目'!$B$3</f>
        <v/>
      </c>
      <c r="C769" s="21">
        <f>IF('3_医療費の境目'!$B$4="",AO769,'3_医療費の境目'!$B$4)</f>
        <v/>
      </c>
      <c r="D769" s="21">
        <f>'3_医療費の境目'!D769</f>
        <v/>
      </c>
      <c r="E769" s="21">
        <f>ROUND(MIN(B769/12,650000)*12*0.0915+MIN(B769/12,1390000)*12*(0.0504+0)+B769*0.005,0)</f>
        <v/>
      </c>
      <c r="F769" s="21">
        <f>IF(B769&lt;741000,0,IF(B769&lt;2191000,B769-740000,IF(B769&lt;2193000,1451000,IF(B769&lt;2196000,1453000,IF(B769&lt;2200000,1456000,IF(B769&lt;3600000,ROUND(ROUNDDOWN(B769/4,-3)*2.8,0)-80000,IF(B769&lt;6600000,ROUND(ROUNDDOWN(B769/4,-3)*3.2,0)-440000,IF(B769&lt;8500000,ROUNDDOWN(B769*0.9,0)-1100000,B769-1950000))))))))</f>
        <v/>
      </c>
      <c r="G769" s="21">
        <f>IF(F769&gt;23500000,NA(),IF(F769&lt;=4890000,1040000,IF(F769&lt;=6550000,670000,620000)))</f>
        <v/>
      </c>
      <c r="H769" s="21">
        <f>IF(D769&lt;=0,0,MAX(0,MIN(2000000,D769-MIN(100000,ROUNDDOWN(F769*0.05,0)))))</f>
        <v/>
      </c>
      <c r="I769" s="21">
        <f>IF(C769&lt;=2000,0,MIN(C769,ROUNDDOWN(F769*0.4,0))-2000)</f>
        <v/>
      </c>
      <c r="J769" s="21">
        <f>MAX(0,ROUNDDOWN(F769-E769-G769,-3))</f>
        <v/>
      </c>
      <c r="K769" s="21">
        <f>MAX(0,ROUNDDOWN(F769-E769-G769-H769-I769,-3))</f>
        <v/>
      </c>
      <c r="L769" s="21">
        <f>MAX(0,ROUNDDOWN(F769-E769-G769-H769,-3))</f>
        <v/>
      </c>
      <c r="M769" s="21">
        <f>IF(J769&lt;=0,0,ROUNDDOWN((J769*LOOKUP(J769,{0,1950001,3300001,6950001,9000001,18000001,40000001},{0.05,0.1,0.2,0.23,0.33,0.4,0.45})-LOOKUP(J769,{0,1950001,3300001,6950001,9000001,18000001,40000001},{0,97500,427500,636000,1536000,2796000,4796000}))*1.021,-2))</f>
        <v/>
      </c>
      <c r="N769" s="21">
        <f>IF(K769&lt;=0,0,ROUNDDOWN((K769*LOOKUP(K769,{0,1950001,3300001,6950001,9000001,18000001,40000001},{0.05,0.1,0.2,0.23,0.33,0.4,0.45})-LOOKUP(K769,{0,1950001,3300001,6950001,9000001,18000001,40000001},{0,97500,427500,636000,1536000,2796000,4796000}))*1.021,-2))</f>
        <v/>
      </c>
      <c r="O769" s="21">
        <f>IF(L769&lt;=0,0,ROUNDDOWN((L769*LOOKUP(L769,{0,1950001,3300001,6950001,9000001,18000001,40000001},{0.05,0.1,0.2,0.23,0.33,0.4,0.45})-LOOKUP(L769,{0,1950001,3300001,6950001,9000001,18000001,40000001},{0,97500,427500,636000,1536000,2796000,4796000}))*1.021,-2))</f>
        <v/>
      </c>
      <c r="P769" s="21">
        <f>MAX(0,ROUNDDOWN(F769-E769-430000,-3))</f>
        <v/>
      </c>
      <c r="Q769" s="21">
        <f>MAX(0,ROUNDDOWN(F769-E769-430000-H769,-3))</f>
        <v/>
      </c>
      <c r="R769" s="21">
        <f>IF(F769&lt;=450000,0,MAX(0,P769*0.06-MIN(50000,P769)*0.03))</f>
        <v/>
      </c>
      <c r="S769" s="21">
        <f>IF(F769&lt;=450000,0,MAX(0,P769*0.04-MIN(50000,P769)*0.02))</f>
        <v/>
      </c>
      <c r="T769" s="21">
        <f>IF(F769&lt;=450000,0,MAX(0,Q769*0.06-MIN(50000,Q769)*0.03))</f>
        <v/>
      </c>
      <c r="U769" s="21">
        <f>IF(F769&lt;=450000,0,MAX(0,Q769*0.04-MIN(50000,Q769)*0.02))</f>
        <v/>
      </c>
      <c r="V769" s="21">
        <f>50000+MAX(0,G769-480000)</f>
        <v/>
      </c>
      <c r="W769" s="21">
        <f>P769-V769</f>
        <v/>
      </c>
      <c r="X769" s="21">
        <f>Q769-V769</f>
        <v/>
      </c>
      <c r="Y769" s="22">
        <f>IF(W769&lt;0,0.9,LOOKUP(W769,{0,1950001,3300001,6950001,9000001,18000001,40000001},{0.84895,0.7979,0.6958,0.66517,0.56307,0.4916,0.44055}))</f>
        <v/>
      </c>
      <c r="Z769" s="22">
        <f>IF(X769&lt;0,0.9,LOOKUP(X769,{0,1950001,3300001,6950001,9000001,18000001,40000001},{0.84895,0.7979,0.6958,0.66517,0.56307,0.4916,0.44055}))</f>
        <v/>
      </c>
      <c r="AA769" s="22">
        <f>IF(W769&lt;0,0,CHOOSE(MATCH(W769,{0,1950001,3300001,6950001,9000001},1),5.105/84.895,10.21/79.79,20.42/69.58,23.483/66.517,33.693/56.307))</f>
        <v/>
      </c>
      <c r="AB769" s="21">
        <f>IF(C769&lt;=2000,0,(MIN(C769,ROUNDDOWN(F769*0.3,0))-2000)*0.1)</f>
        <v/>
      </c>
      <c r="AC769" s="21">
        <f>IF(C769&lt;=2000,0,MIN((C769-2000)*Y769,(R769+S769)*0.2))</f>
        <v/>
      </c>
      <c r="AD769" s="21">
        <f>IF(C769&lt;=2000,0,MIN((C769-2000)*Z769,(T769+U769)*0.2))</f>
        <v/>
      </c>
      <c r="AE769" s="21">
        <f>AC769*AA769</f>
        <v/>
      </c>
      <c r="AF769" s="21">
        <f>ROUNDDOWN(R769,-2)+ROUNDDOWN(S769,-2)</f>
        <v/>
      </c>
      <c r="AG769" s="21">
        <f>ROUNDDOWN(MAX(0,R769-(AB769+AC769+AE769)*0.6),-2)+ROUNDDOWN(MAX(0,S769-(AB769+AC769+AE769)*0.4),-2)</f>
        <v/>
      </c>
      <c r="AH769" s="21">
        <f>ROUNDDOWN(MAX(0,T769-(AB769+AD769)*0.6),-2)+ROUNDDOWN(MAX(0,U769-(AB769+AD769)*0.4),-2)</f>
        <v/>
      </c>
      <c r="AI769" s="21">
        <f>ROUNDDOWN(T769,-2)+ROUNDDOWN(U769,-2)</f>
        <v/>
      </c>
      <c r="AJ769" s="21">
        <f>M769+AF769</f>
        <v/>
      </c>
      <c r="AK769" s="21">
        <f>M769+AG769</f>
        <v/>
      </c>
      <c r="AL769" s="21">
        <f>N769+AH769</f>
        <v/>
      </c>
      <c r="AM769" s="21">
        <f>O769+AI769</f>
        <v/>
      </c>
      <c r="AN769" s="21">
        <f>N769+AI769</f>
        <v/>
      </c>
      <c r="AO769" s="21">
        <f>ROUNDDOWN((R769+S769)*0.2/Y769+2000,0)</f>
        <v/>
      </c>
      <c r="AP769" s="21">
        <f>ROUNDDOWN((T769+U769)*0.2/Z769+2000,0)</f>
        <v/>
      </c>
      <c r="AQ769" s="21">
        <f>AL769-AK769</f>
        <v/>
      </c>
      <c r="AR769" s="21">
        <f>AM769-AK769</f>
        <v/>
      </c>
      <c r="AS769" s="21">
        <f>AM769-AL769</f>
        <v/>
      </c>
      <c r="AT769" s="21">
        <f>AK769+C769-AJ769</f>
        <v/>
      </c>
      <c r="AU769" s="21">
        <f>AL769+C769-AM769</f>
        <v/>
      </c>
      <c r="AV769" s="21">
        <f>AN769+C769-AM769</f>
        <v/>
      </c>
    </row>
    <row r="770">
      <c r="A770" t="inlineStr">
        <is>
          <t>医療費の境目</t>
        </is>
      </c>
      <c r="B770" s="21">
        <f>'3_医療費の境目'!$B$3</f>
        <v/>
      </c>
      <c r="C770" s="21">
        <f>IF('3_医療費の境目'!$B$4="",AO770,'3_医療費の境目'!$B$4)</f>
        <v/>
      </c>
      <c r="D770" s="21">
        <f>'3_医療費の境目'!D770</f>
        <v/>
      </c>
      <c r="E770" s="21">
        <f>ROUND(MIN(B770/12,650000)*12*0.0915+MIN(B770/12,1390000)*12*(0.0504+0)+B770*0.005,0)</f>
        <v/>
      </c>
      <c r="F770" s="21">
        <f>IF(B770&lt;741000,0,IF(B770&lt;2191000,B770-740000,IF(B770&lt;2193000,1451000,IF(B770&lt;2196000,1453000,IF(B770&lt;2200000,1456000,IF(B770&lt;3600000,ROUND(ROUNDDOWN(B770/4,-3)*2.8,0)-80000,IF(B770&lt;6600000,ROUND(ROUNDDOWN(B770/4,-3)*3.2,0)-440000,IF(B770&lt;8500000,ROUNDDOWN(B770*0.9,0)-1100000,B770-1950000))))))))</f>
        <v/>
      </c>
      <c r="G770" s="21">
        <f>IF(F770&gt;23500000,NA(),IF(F770&lt;=4890000,1040000,IF(F770&lt;=6550000,670000,620000)))</f>
        <v/>
      </c>
      <c r="H770" s="21">
        <f>IF(D770&lt;=0,0,MAX(0,MIN(2000000,D770-MIN(100000,ROUNDDOWN(F770*0.05,0)))))</f>
        <v/>
      </c>
      <c r="I770" s="21">
        <f>IF(C770&lt;=2000,0,MIN(C770,ROUNDDOWN(F770*0.4,0))-2000)</f>
        <v/>
      </c>
      <c r="J770" s="21">
        <f>MAX(0,ROUNDDOWN(F770-E770-G770,-3))</f>
        <v/>
      </c>
      <c r="K770" s="21">
        <f>MAX(0,ROUNDDOWN(F770-E770-G770-H770-I770,-3))</f>
        <v/>
      </c>
      <c r="L770" s="21">
        <f>MAX(0,ROUNDDOWN(F770-E770-G770-H770,-3))</f>
        <v/>
      </c>
      <c r="M770" s="21">
        <f>IF(J770&lt;=0,0,ROUNDDOWN((J770*LOOKUP(J770,{0,1950001,3300001,6950001,9000001,18000001,40000001},{0.05,0.1,0.2,0.23,0.33,0.4,0.45})-LOOKUP(J770,{0,1950001,3300001,6950001,9000001,18000001,40000001},{0,97500,427500,636000,1536000,2796000,4796000}))*1.021,-2))</f>
        <v/>
      </c>
      <c r="N770" s="21">
        <f>IF(K770&lt;=0,0,ROUNDDOWN((K770*LOOKUP(K770,{0,1950001,3300001,6950001,9000001,18000001,40000001},{0.05,0.1,0.2,0.23,0.33,0.4,0.45})-LOOKUP(K770,{0,1950001,3300001,6950001,9000001,18000001,40000001},{0,97500,427500,636000,1536000,2796000,4796000}))*1.021,-2))</f>
        <v/>
      </c>
      <c r="O770" s="21">
        <f>IF(L770&lt;=0,0,ROUNDDOWN((L770*LOOKUP(L770,{0,1950001,3300001,6950001,9000001,18000001,40000001},{0.05,0.1,0.2,0.23,0.33,0.4,0.45})-LOOKUP(L770,{0,1950001,3300001,6950001,9000001,18000001,40000001},{0,97500,427500,636000,1536000,2796000,4796000}))*1.021,-2))</f>
        <v/>
      </c>
      <c r="P770" s="21">
        <f>MAX(0,ROUNDDOWN(F770-E770-430000,-3))</f>
        <v/>
      </c>
      <c r="Q770" s="21">
        <f>MAX(0,ROUNDDOWN(F770-E770-430000-H770,-3))</f>
        <v/>
      </c>
      <c r="R770" s="21">
        <f>IF(F770&lt;=450000,0,MAX(0,P770*0.06-MIN(50000,P770)*0.03))</f>
        <v/>
      </c>
      <c r="S770" s="21">
        <f>IF(F770&lt;=450000,0,MAX(0,P770*0.04-MIN(50000,P770)*0.02))</f>
        <v/>
      </c>
      <c r="T770" s="21">
        <f>IF(F770&lt;=450000,0,MAX(0,Q770*0.06-MIN(50000,Q770)*0.03))</f>
        <v/>
      </c>
      <c r="U770" s="21">
        <f>IF(F770&lt;=450000,0,MAX(0,Q770*0.04-MIN(50000,Q770)*0.02))</f>
        <v/>
      </c>
      <c r="V770" s="21">
        <f>50000+MAX(0,G770-480000)</f>
        <v/>
      </c>
      <c r="W770" s="21">
        <f>P770-V770</f>
        <v/>
      </c>
      <c r="X770" s="21">
        <f>Q770-V770</f>
        <v/>
      </c>
      <c r="Y770" s="22">
        <f>IF(W770&lt;0,0.9,LOOKUP(W770,{0,1950001,3300001,6950001,9000001,18000001,40000001},{0.84895,0.7979,0.6958,0.66517,0.56307,0.4916,0.44055}))</f>
        <v/>
      </c>
      <c r="Z770" s="22">
        <f>IF(X770&lt;0,0.9,LOOKUP(X770,{0,1950001,3300001,6950001,9000001,18000001,40000001},{0.84895,0.7979,0.6958,0.66517,0.56307,0.4916,0.44055}))</f>
        <v/>
      </c>
      <c r="AA770" s="22">
        <f>IF(W770&lt;0,0,CHOOSE(MATCH(W770,{0,1950001,3300001,6950001,9000001},1),5.105/84.895,10.21/79.79,20.42/69.58,23.483/66.517,33.693/56.307))</f>
        <v/>
      </c>
      <c r="AB770" s="21">
        <f>IF(C770&lt;=2000,0,(MIN(C770,ROUNDDOWN(F770*0.3,0))-2000)*0.1)</f>
        <v/>
      </c>
      <c r="AC770" s="21">
        <f>IF(C770&lt;=2000,0,MIN((C770-2000)*Y770,(R770+S770)*0.2))</f>
        <v/>
      </c>
      <c r="AD770" s="21">
        <f>IF(C770&lt;=2000,0,MIN((C770-2000)*Z770,(T770+U770)*0.2))</f>
        <v/>
      </c>
      <c r="AE770" s="21">
        <f>AC770*AA770</f>
        <v/>
      </c>
      <c r="AF770" s="21">
        <f>ROUNDDOWN(R770,-2)+ROUNDDOWN(S770,-2)</f>
        <v/>
      </c>
      <c r="AG770" s="21">
        <f>ROUNDDOWN(MAX(0,R770-(AB770+AC770+AE770)*0.6),-2)+ROUNDDOWN(MAX(0,S770-(AB770+AC770+AE770)*0.4),-2)</f>
        <v/>
      </c>
      <c r="AH770" s="21">
        <f>ROUNDDOWN(MAX(0,T770-(AB770+AD770)*0.6),-2)+ROUNDDOWN(MAX(0,U770-(AB770+AD770)*0.4),-2)</f>
        <v/>
      </c>
      <c r="AI770" s="21">
        <f>ROUNDDOWN(T770,-2)+ROUNDDOWN(U770,-2)</f>
        <v/>
      </c>
      <c r="AJ770" s="21">
        <f>M770+AF770</f>
        <v/>
      </c>
      <c r="AK770" s="21">
        <f>M770+AG770</f>
        <v/>
      </c>
      <c r="AL770" s="21">
        <f>N770+AH770</f>
        <v/>
      </c>
      <c r="AM770" s="21">
        <f>O770+AI770</f>
        <v/>
      </c>
      <c r="AN770" s="21">
        <f>N770+AI770</f>
        <v/>
      </c>
      <c r="AO770" s="21">
        <f>ROUNDDOWN((R770+S770)*0.2/Y770+2000,0)</f>
        <v/>
      </c>
      <c r="AP770" s="21">
        <f>ROUNDDOWN((T770+U770)*0.2/Z770+2000,0)</f>
        <v/>
      </c>
      <c r="AQ770" s="21">
        <f>AL770-AK770</f>
        <v/>
      </c>
      <c r="AR770" s="21">
        <f>AM770-AK770</f>
        <v/>
      </c>
      <c r="AS770" s="21">
        <f>AM770-AL770</f>
        <v/>
      </c>
      <c r="AT770" s="21">
        <f>AK770+C770-AJ770</f>
        <v/>
      </c>
      <c r="AU770" s="21">
        <f>AL770+C770-AM770</f>
        <v/>
      </c>
      <c r="AV770" s="21">
        <f>AN770+C770-AM770</f>
        <v/>
      </c>
    </row>
    <row r="771">
      <c r="A771" t="inlineStr">
        <is>
          <t>医療費の境目</t>
        </is>
      </c>
      <c r="B771" s="21">
        <f>'3_医療費の境目'!$B$3</f>
        <v/>
      </c>
      <c r="C771" s="21">
        <f>IF('3_医療費の境目'!$B$4="",AO771,'3_医療費の境目'!$B$4)</f>
        <v/>
      </c>
      <c r="D771" s="21">
        <f>'3_医療費の境目'!D771</f>
        <v/>
      </c>
      <c r="E771" s="21">
        <f>ROUND(MIN(B771/12,650000)*12*0.0915+MIN(B771/12,1390000)*12*(0.0504+0)+B771*0.005,0)</f>
        <v/>
      </c>
      <c r="F771" s="21">
        <f>IF(B771&lt;741000,0,IF(B771&lt;2191000,B771-740000,IF(B771&lt;2193000,1451000,IF(B771&lt;2196000,1453000,IF(B771&lt;2200000,1456000,IF(B771&lt;3600000,ROUND(ROUNDDOWN(B771/4,-3)*2.8,0)-80000,IF(B771&lt;6600000,ROUND(ROUNDDOWN(B771/4,-3)*3.2,0)-440000,IF(B771&lt;8500000,ROUNDDOWN(B771*0.9,0)-1100000,B771-1950000))))))))</f>
        <v/>
      </c>
      <c r="G771" s="21">
        <f>IF(F771&gt;23500000,NA(),IF(F771&lt;=4890000,1040000,IF(F771&lt;=6550000,670000,620000)))</f>
        <v/>
      </c>
      <c r="H771" s="21">
        <f>IF(D771&lt;=0,0,MAX(0,MIN(2000000,D771-MIN(100000,ROUNDDOWN(F771*0.05,0)))))</f>
        <v/>
      </c>
      <c r="I771" s="21">
        <f>IF(C771&lt;=2000,0,MIN(C771,ROUNDDOWN(F771*0.4,0))-2000)</f>
        <v/>
      </c>
      <c r="J771" s="21">
        <f>MAX(0,ROUNDDOWN(F771-E771-G771,-3))</f>
        <v/>
      </c>
      <c r="K771" s="21">
        <f>MAX(0,ROUNDDOWN(F771-E771-G771-H771-I771,-3))</f>
        <v/>
      </c>
      <c r="L771" s="21">
        <f>MAX(0,ROUNDDOWN(F771-E771-G771-H771,-3))</f>
        <v/>
      </c>
      <c r="M771" s="21">
        <f>IF(J771&lt;=0,0,ROUNDDOWN((J771*LOOKUP(J771,{0,1950001,3300001,6950001,9000001,18000001,40000001},{0.05,0.1,0.2,0.23,0.33,0.4,0.45})-LOOKUP(J771,{0,1950001,3300001,6950001,9000001,18000001,40000001},{0,97500,427500,636000,1536000,2796000,4796000}))*1.021,-2))</f>
        <v/>
      </c>
      <c r="N771" s="21">
        <f>IF(K771&lt;=0,0,ROUNDDOWN((K771*LOOKUP(K771,{0,1950001,3300001,6950001,9000001,18000001,40000001},{0.05,0.1,0.2,0.23,0.33,0.4,0.45})-LOOKUP(K771,{0,1950001,3300001,6950001,9000001,18000001,40000001},{0,97500,427500,636000,1536000,2796000,4796000}))*1.021,-2))</f>
        <v/>
      </c>
      <c r="O771" s="21">
        <f>IF(L771&lt;=0,0,ROUNDDOWN((L771*LOOKUP(L771,{0,1950001,3300001,6950001,9000001,18000001,40000001},{0.05,0.1,0.2,0.23,0.33,0.4,0.45})-LOOKUP(L771,{0,1950001,3300001,6950001,9000001,18000001,40000001},{0,97500,427500,636000,1536000,2796000,4796000}))*1.021,-2))</f>
        <v/>
      </c>
      <c r="P771" s="21">
        <f>MAX(0,ROUNDDOWN(F771-E771-430000,-3))</f>
        <v/>
      </c>
      <c r="Q771" s="21">
        <f>MAX(0,ROUNDDOWN(F771-E771-430000-H771,-3))</f>
        <v/>
      </c>
      <c r="R771" s="21">
        <f>IF(F771&lt;=450000,0,MAX(0,P771*0.06-MIN(50000,P771)*0.03))</f>
        <v/>
      </c>
      <c r="S771" s="21">
        <f>IF(F771&lt;=450000,0,MAX(0,P771*0.04-MIN(50000,P771)*0.02))</f>
        <v/>
      </c>
      <c r="T771" s="21">
        <f>IF(F771&lt;=450000,0,MAX(0,Q771*0.06-MIN(50000,Q771)*0.03))</f>
        <v/>
      </c>
      <c r="U771" s="21">
        <f>IF(F771&lt;=450000,0,MAX(0,Q771*0.04-MIN(50000,Q771)*0.02))</f>
        <v/>
      </c>
      <c r="V771" s="21">
        <f>50000+MAX(0,G771-480000)</f>
        <v/>
      </c>
      <c r="W771" s="21">
        <f>P771-V771</f>
        <v/>
      </c>
      <c r="X771" s="21">
        <f>Q771-V771</f>
        <v/>
      </c>
      <c r="Y771" s="22">
        <f>IF(W771&lt;0,0.9,LOOKUP(W771,{0,1950001,3300001,6950001,9000001,18000001,40000001},{0.84895,0.7979,0.6958,0.66517,0.56307,0.4916,0.44055}))</f>
        <v/>
      </c>
      <c r="Z771" s="22">
        <f>IF(X771&lt;0,0.9,LOOKUP(X771,{0,1950001,3300001,6950001,9000001,18000001,40000001},{0.84895,0.7979,0.6958,0.66517,0.56307,0.4916,0.44055}))</f>
        <v/>
      </c>
      <c r="AA771" s="22">
        <f>IF(W771&lt;0,0,CHOOSE(MATCH(W771,{0,1950001,3300001,6950001,9000001},1),5.105/84.895,10.21/79.79,20.42/69.58,23.483/66.517,33.693/56.307))</f>
        <v/>
      </c>
      <c r="AB771" s="21">
        <f>IF(C771&lt;=2000,0,(MIN(C771,ROUNDDOWN(F771*0.3,0))-2000)*0.1)</f>
        <v/>
      </c>
      <c r="AC771" s="21">
        <f>IF(C771&lt;=2000,0,MIN((C771-2000)*Y771,(R771+S771)*0.2))</f>
        <v/>
      </c>
      <c r="AD771" s="21">
        <f>IF(C771&lt;=2000,0,MIN((C771-2000)*Z771,(T771+U771)*0.2))</f>
        <v/>
      </c>
      <c r="AE771" s="21">
        <f>AC771*AA771</f>
        <v/>
      </c>
      <c r="AF771" s="21">
        <f>ROUNDDOWN(R771,-2)+ROUNDDOWN(S771,-2)</f>
        <v/>
      </c>
      <c r="AG771" s="21">
        <f>ROUNDDOWN(MAX(0,R771-(AB771+AC771+AE771)*0.6),-2)+ROUNDDOWN(MAX(0,S771-(AB771+AC771+AE771)*0.4),-2)</f>
        <v/>
      </c>
      <c r="AH771" s="21">
        <f>ROUNDDOWN(MAX(0,T771-(AB771+AD771)*0.6),-2)+ROUNDDOWN(MAX(0,U771-(AB771+AD771)*0.4),-2)</f>
        <v/>
      </c>
      <c r="AI771" s="21">
        <f>ROUNDDOWN(T771,-2)+ROUNDDOWN(U771,-2)</f>
        <v/>
      </c>
      <c r="AJ771" s="21">
        <f>M771+AF771</f>
        <v/>
      </c>
      <c r="AK771" s="21">
        <f>M771+AG771</f>
        <v/>
      </c>
      <c r="AL771" s="21">
        <f>N771+AH771</f>
        <v/>
      </c>
      <c r="AM771" s="21">
        <f>O771+AI771</f>
        <v/>
      </c>
      <c r="AN771" s="21">
        <f>N771+AI771</f>
        <v/>
      </c>
      <c r="AO771" s="21">
        <f>ROUNDDOWN((R771+S771)*0.2/Y771+2000,0)</f>
        <v/>
      </c>
      <c r="AP771" s="21">
        <f>ROUNDDOWN((T771+U771)*0.2/Z771+2000,0)</f>
        <v/>
      </c>
      <c r="AQ771" s="21">
        <f>AL771-AK771</f>
        <v/>
      </c>
      <c r="AR771" s="21">
        <f>AM771-AK771</f>
        <v/>
      </c>
      <c r="AS771" s="21">
        <f>AM771-AL771</f>
        <v/>
      </c>
      <c r="AT771" s="21">
        <f>AK771+C771-AJ771</f>
        <v/>
      </c>
      <c r="AU771" s="21">
        <f>AL771+C771-AM771</f>
        <v/>
      </c>
      <c r="AV771" s="21">
        <f>AN771+C771-AM771</f>
        <v/>
      </c>
    </row>
    <row r="772">
      <c r="A772" t="inlineStr">
        <is>
          <t>医療費の境目</t>
        </is>
      </c>
      <c r="B772" s="21">
        <f>'3_医療費の境目'!$B$3</f>
        <v/>
      </c>
      <c r="C772" s="21">
        <f>IF('3_医療費の境目'!$B$4="",AO772,'3_医療費の境目'!$B$4)</f>
        <v/>
      </c>
      <c r="D772" s="21">
        <f>'3_医療費の境目'!D772</f>
        <v/>
      </c>
      <c r="E772" s="21">
        <f>ROUND(MIN(B772/12,650000)*12*0.0915+MIN(B772/12,1390000)*12*(0.0504+0)+B772*0.005,0)</f>
        <v/>
      </c>
      <c r="F772" s="21">
        <f>IF(B772&lt;741000,0,IF(B772&lt;2191000,B772-740000,IF(B772&lt;2193000,1451000,IF(B772&lt;2196000,1453000,IF(B772&lt;2200000,1456000,IF(B772&lt;3600000,ROUND(ROUNDDOWN(B772/4,-3)*2.8,0)-80000,IF(B772&lt;6600000,ROUND(ROUNDDOWN(B772/4,-3)*3.2,0)-440000,IF(B772&lt;8500000,ROUNDDOWN(B772*0.9,0)-1100000,B772-1950000))))))))</f>
        <v/>
      </c>
      <c r="G772" s="21">
        <f>IF(F772&gt;23500000,NA(),IF(F772&lt;=4890000,1040000,IF(F772&lt;=6550000,670000,620000)))</f>
        <v/>
      </c>
      <c r="H772" s="21">
        <f>IF(D772&lt;=0,0,MAX(0,MIN(2000000,D772-MIN(100000,ROUNDDOWN(F772*0.05,0)))))</f>
        <v/>
      </c>
      <c r="I772" s="21">
        <f>IF(C772&lt;=2000,0,MIN(C772,ROUNDDOWN(F772*0.4,0))-2000)</f>
        <v/>
      </c>
      <c r="J772" s="21">
        <f>MAX(0,ROUNDDOWN(F772-E772-G772,-3))</f>
        <v/>
      </c>
      <c r="K772" s="21">
        <f>MAX(0,ROUNDDOWN(F772-E772-G772-H772-I772,-3))</f>
        <v/>
      </c>
      <c r="L772" s="21">
        <f>MAX(0,ROUNDDOWN(F772-E772-G772-H772,-3))</f>
        <v/>
      </c>
      <c r="M772" s="21">
        <f>IF(J772&lt;=0,0,ROUNDDOWN((J772*LOOKUP(J772,{0,1950001,3300001,6950001,9000001,18000001,40000001},{0.05,0.1,0.2,0.23,0.33,0.4,0.45})-LOOKUP(J772,{0,1950001,3300001,6950001,9000001,18000001,40000001},{0,97500,427500,636000,1536000,2796000,4796000}))*1.021,-2))</f>
        <v/>
      </c>
      <c r="N772" s="21">
        <f>IF(K772&lt;=0,0,ROUNDDOWN((K772*LOOKUP(K772,{0,1950001,3300001,6950001,9000001,18000001,40000001},{0.05,0.1,0.2,0.23,0.33,0.4,0.45})-LOOKUP(K772,{0,1950001,3300001,6950001,9000001,18000001,40000001},{0,97500,427500,636000,1536000,2796000,4796000}))*1.021,-2))</f>
        <v/>
      </c>
      <c r="O772" s="21">
        <f>IF(L772&lt;=0,0,ROUNDDOWN((L772*LOOKUP(L772,{0,1950001,3300001,6950001,9000001,18000001,40000001},{0.05,0.1,0.2,0.23,0.33,0.4,0.45})-LOOKUP(L772,{0,1950001,3300001,6950001,9000001,18000001,40000001},{0,97500,427500,636000,1536000,2796000,4796000}))*1.021,-2))</f>
        <v/>
      </c>
      <c r="P772" s="21">
        <f>MAX(0,ROUNDDOWN(F772-E772-430000,-3))</f>
        <v/>
      </c>
      <c r="Q772" s="21">
        <f>MAX(0,ROUNDDOWN(F772-E772-430000-H772,-3))</f>
        <v/>
      </c>
      <c r="R772" s="21">
        <f>IF(F772&lt;=450000,0,MAX(0,P772*0.06-MIN(50000,P772)*0.03))</f>
        <v/>
      </c>
      <c r="S772" s="21">
        <f>IF(F772&lt;=450000,0,MAX(0,P772*0.04-MIN(50000,P772)*0.02))</f>
        <v/>
      </c>
      <c r="T772" s="21">
        <f>IF(F772&lt;=450000,0,MAX(0,Q772*0.06-MIN(50000,Q772)*0.03))</f>
        <v/>
      </c>
      <c r="U772" s="21">
        <f>IF(F772&lt;=450000,0,MAX(0,Q772*0.04-MIN(50000,Q772)*0.02))</f>
        <v/>
      </c>
      <c r="V772" s="21">
        <f>50000+MAX(0,G772-480000)</f>
        <v/>
      </c>
      <c r="W772" s="21">
        <f>P772-V772</f>
        <v/>
      </c>
      <c r="X772" s="21">
        <f>Q772-V772</f>
        <v/>
      </c>
      <c r="Y772" s="22">
        <f>IF(W772&lt;0,0.9,LOOKUP(W772,{0,1950001,3300001,6950001,9000001,18000001,40000001},{0.84895,0.7979,0.6958,0.66517,0.56307,0.4916,0.44055}))</f>
        <v/>
      </c>
      <c r="Z772" s="22">
        <f>IF(X772&lt;0,0.9,LOOKUP(X772,{0,1950001,3300001,6950001,9000001,18000001,40000001},{0.84895,0.7979,0.6958,0.66517,0.56307,0.4916,0.44055}))</f>
        <v/>
      </c>
      <c r="AA772" s="22">
        <f>IF(W772&lt;0,0,CHOOSE(MATCH(W772,{0,1950001,3300001,6950001,9000001},1),5.105/84.895,10.21/79.79,20.42/69.58,23.483/66.517,33.693/56.307))</f>
        <v/>
      </c>
      <c r="AB772" s="21">
        <f>IF(C772&lt;=2000,0,(MIN(C772,ROUNDDOWN(F772*0.3,0))-2000)*0.1)</f>
        <v/>
      </c>
      <c r="AC772" s="21">
        <f>IF(C772&lt;=2000,0,MIN((C772-2000)*Y772,(R772+S772)*0.2))</f>
        <v/>
      </c>
      <c r="AD772" s="21">
        <f>IF(C772&lt;=2000,0,MIN((C772-2000)*Z772,(T772+U772)*0.2))</f>
        <v/>
      </c>
      <c r="AE772" s="21">
        <f>AC772*AA772</f>
        <v/>
      </c>
      <c r="AF772" s="21">
        <f>ROUNDDOWN(R772,-2)+ROUNDDOWN(S772,-2)</f>
        <v/>
      </c>
      <c r="AG772" s="21">
        <f>ROUNDDOWN(MAX(0,R772-(AB772+AC772+AE772)*0.6),-2)+ROUNDDOWN(MAX(0,S772-(AB772+AC772+AE772)*0.4),-2)</f>
        <v/>
      </c>
      <c r="AH772" s="21">
        <f>ROUNDDOWN(MAX(0,T772-(AB772+AD772)*0.6),-2)+ROUNDDOWN(MAX(0,U772-(AB772+AD772)*0.4),-2)</f>
        <v/>
      </c>
      <c r="AI772" s="21">
        <f>ROUNDDOWN(T772,-2)+ROUNDDOWN(U772,-2)</f>
        <v/>
      </c>
      <c r="AJ772" s="21">
        <f>M772+AF772</f>
        <v/>
      </c>
      <c r="AK772" s="21">
        <f>M772+AG772</f>
        <v/>
      </c>
      <c r="AL772" s="21">
        <f>N772+AH772</f>
        <v/>
      </c>
      <c r="AM772" s="21">
        <f>O772+AI772</f>
        <v/>
      </c>
      <c r="AN772" s="21">
        <f>N772+AI772</f>
        <v/>
      </c>
      <c r="AO772" s="21">
        <f>ROUNDDOWN((R772+S772)*0.2/Y772+2000,0)</f>
        <v/>
      </c>
      <c r="AP772" s="21">
        <f>ROUNDDOWN((T772+U772)*0.2/Z772+2000,0)</f>
        <v/>
      </c>
      <c r="AQ772" s="21">
        <f>AL772-AK772</f>
        <v/>
      </c>
      <c r="AR772" s="21">
        <f>AM772-AK772</f>
        <v/>
      </c>
      <c r="AS772" s="21">
        <f>AM772-AL772</f>
        <v/>
      </c>
      <c r="AT772" s="21">
        <f>AK772+C772-AJ772</f>
        <v/>
      </c>
      <c r="AU772" s="21">
        <f>AL772+C772-AM772</f>
        <v/>
      </c>
      <c r="AV772" s="21">
        <f>AN772+C772-AM772</f>
        <v/>
      </c>
    </row>
    <row r="773">
      <c r="A773" t="inlineStr">
        <is>
          <t>医療費の境目</t>
        </is>
      </c>
      <c r="B773" s="21">
        <f>'3_医療費の境目'!$B$3</f>
        <v/>
      </c>
      <c r="C773" s="21">
        <f>IF('3_医療費の境目'!$B$4="",AO773,'3_医療費の境目'!$B$4)</f>
        <v/>
      </c>
      <c r="D773" s="21">
        <f>'3_医療費の境目'!D773</f>
        <v/>
      </c>
      <c r="E773" s="21">
        <f>ROUND(MIN(B773/12,650000)*12*0.0915+MIN(B773/12,1390000)*12*(0.0504+0)+B773*0.005,0)</f>
        <v/>
      </c>
      <c r="F773" s="21">
        <f>IF(B773&lt;741000,0,IF(B773&lt;2191000,B773-740000,IF(B773&lt;2193000,1451000,IF(B773&lt;2196000,1453000,IF(B773&lt;2200000,1456000,IF(B773&lt;3600000,ROUND(ROUNDDOWN(B773/4,-3)*2.8,0)-80000,IF(B773&lt;6600000,ROUND(ROUNDDOWN(B773/4,-3)*3.2,0)-440000,IF(B773&lt;8500000,ROUNDDOWN(B773*0.9,0)-1100000,B773-1950000))))))))</f>
        <v/>
      </c>
      <c r="G773" s="21">
        <f>IF(F773&gt;23500000,NA(),IF(F773&lt;=4890000,1040000,IF(F773&lt;=6550000,670000,620000)))</f>
        <v/>
      </c>
      <c r="H773" s="21">
        <f>IF(D773&lt;=0,0,MAX(0,MIN(2000000,D773-MIN(100000,ROUNDDOWN(F773*0.05,0)))))</f>
        <v/>
      </c>
      <c r="I773" s="21">
        <f>IF(C773&lt;=2000,0,MIN(C773,ROUNDDOWN(F773*0.4,0))-2000)</f>
        <v/>
      </c>
      <c r="J773" s="21">
        <f>MAX(0,ROUNDDOWN(F773-E773-G773,-3))</f>
        <v/>
      </c>
      <c r="K773" s="21">
        <f>MAX(0,ROUNDDOWN(F773-E773-G773-H773-I773,-3))</f>
        <v/>
      </c>
      <c r="L773" s="21">
        <f>MAX(0,ROUNDDOWN(F773-E773-G773-H773,-3))</f>
        <v/>
      </c>
      <c r="M773" s="21">
        <f>IF(J773&lt;=0,0,ROUNDDOWN((J773*LOOKUP(J773,{0,1950001,3300001,6950001,9000001,18000001,40000001},{0.05,0.1,0.2,0.23,0.33,0.4,0.45})-LOOKUP(J773,{0,1950001,3300001,6950001,9000001,18000001,40000001},{0,97500,427500,636000,1536000,2796000,4796000}))*1.021,-2))</f>
        <v/>
      </c>
      <c r="N773" s="21">
        <f>IF(K773&lt;=0,0,ROUNDDOWN((K773*LOOKUP(K773,{0,1950001,3300001,6950001,9000001,18000001,40000001},{0.05,0.1,0.2,0.23,0.33,0.4,0.45})-LOOKUP(K773,{0,1950001,3300001,6950001,9000001,18000001,40000001},{0,97500,427500,636000,1536000,2796000,4796000}))*1.021,-2))</f>
        <v/>
      </c>
      <c r="O773" s="21">
        <f>IF(L773&lt;=0,0,ROUNDDOWN((L773*LOOKUP(L773,{0,1950001,3300001,6950001,9000001,18000001,40000001},{0.05,0.1,0.2,0.23,0.33,0.4,0.45})-LOOKUP(L773,{0,1950001,3300001,6950001,9000001,18000001,40000001},{0,97500,427500,636000,1536000,2796000,4796000}))*1.021,-2))</f>
        <v/>
      </c>
      <c r="P773" s="21">
        <f>MAX(0,ROUNDDOWN(F773-E773-430000,-3))</f>
        <v/>
      </c>
      <c r="Q773" s="21">
        <f>MAX(0,ROUNDDOWN(F773-E773-430000-H773,-3))</f>
        <v/>
      </c>
      <c r="R773" s="21">
        <f>IF(F773&lt;=450000,0,MAX(0,P773*0.06-MIN(50000,P773)*0.03))</f>
        <v/>
      </c>
      <c r="S773" s="21">
        <f>IF(F773&lt;=450000,0,MAX(0,P773*0.04-MIN(50000,P773)*0.02))</f>
        <v/>
      </c>
      <c r="T773" s="21">
        <f>IF(F773&lt;=450000,0,MAX(0,Q773*0.06-MIN(50000,Q773)*0.03))</f>
        <v/>
      </c>
      <c r="U773" s="21">
        <f>IF(F773&lt;=450000,0,MAX(0,Q773*0.04-MIN(50000,Q773)*0.02))</f>
        <v/>
      </c>
      <c r="V773" s="21">
        <f>50000+MAX(0,G773-480000)</f>
        <v/>
      </c>
      <c r="W773" s="21">
        <f>P773-V773</f>
        <v/>
      </c>
      <c r="X773" s="21">
        <f>Q773-V773</f>
        <v/>
      </c>
      <c r="Y773" s="22">
        <f>IF(W773&lt;0,0.9,LOOKUP(W773,{0,1950001,3300001,6950001,9000001,18000001,40000001},{0.84895,0.7979,0.6958,0.66517,0.56307,0.4916,0.44055}))</f>
        <v/>
      </c>
      <c r="Z773" s="22">
        <f>IF(X773&lt;0,0.9,LOOKUP(X773,{0,1950001,3300001,6950001,9000001,18000001,40000001},{0.84895,0.7979,0.6958,0.66517,0.56307,0.4916,0.44055}))</f>
        <v/>
      </c>
      <c r="AA773" s="22">
        <f>IF(W773&lt;0,0,CHOOSE(MATCH(W773,{0,1950001,3300001,6950001,9000001},1),5.105/84.895,10.21/79.79,20.42/69.58,23.483/66.517,33.693/56.307))</f>
        <v/>
      </c>
      <c r="AB773" s="21">
        <f>IF(C773&lt;=2000,0,(MIN(C773,ROUNDDOWN(F773*0.3,0))-2000)*0.1)</f>
        <v/>
      </c>
      <c r="AC773" s="21">
        <f>IF(C773&lt;=2000,0,MIN((C773-2000)*Y773,(R773+S773)*0.2))</f>
        <v/>
      </c>
      <c r="AD773" s="21">
        <f>IF(C773&lt;=2000,0,MIN((C773-2000)*Z773,(T773+U773)*0.2))</f>
        <v/>
      </c>
      <c r="AE773" s="21">
        <f>AC773*AA773</f>
        <v/>
      </c>
      <c r="AF773" s="21">
        <f>ROUNDDOWN(R773,-2)+ROUNDDOWN(S773,-2)</f>
        <v/>
      </c>
      <c r="AG773" s="21">
        <f>ROUNDDOWN(MAX(0,R773-(AB773+AC773+AE773)*0.6),-2)+ROUNDDOWN(MAX(0,S773-(AB773+AC773+AE773)*0.4),-2)</f>
        <v/>
      </c>
      <c r="AH773" s="21">
        <f>ROUNDDOWN(MAX(0,T773-(AB773+AD773)*0.6),-2)+ROUNDDOWN(MAX(0,U773-(AB773+AD773)*0.4),-2)</f>
        <v/>
      </c>
      <c r="AI773" s="21">
        <f>ROUNDDOWN(T773,-2)+ROUNDDOWN(U773,-2)</f>
        <v/>
      </c>
      <c r="AJ773" s="21">
        <f>M773+AF773</f>
        <v/>
      </c>
      <c r="AK773" s="21">
        <f>M773+AG773</f>
        <v/>
      </c>
      <c r="AL773" s="21">
        <f>N773+AH773</f>
        <v/>
      </c>
      <c r="AM773" s="21">
        <f>O773+AI773</f>
        <v/>
      </c>
      <c r="AN773" s="21">
        <f>N773+AI773</f>
        <v/>
      </c>
      <c r="AO773" s="21">
        <f>ROUNDDOWN((R773+S773)*0.2/Y773+2000,0)</f>
        <v/>
      </c>
      <c r="AP773" s="21">
        <f>ROUNDDOWN((T773+U773)*0.2/Z773+2000,0)</f>
        <v/>
      </c>
      <c r="AQ773" s="21">
        <f>AL773-AK773</f>
        <v/>
      </c>
      <c r="AR773" s="21">
        <f>AM773-AK773</f>
        <v/>
      </c>
      <c r="AS773" s="21">
        <f>AM773-AL773</f>
        <v/>
      </c>
      <c r="AT773" s="21">
        <f>AK773+C773-AJ773</f>
        <v/>
      </c>
      <c r="AU773" s="21">
        <f>AL773+C773-AM773</f>
        <v/>
      </c>
      <c r="AV773" s="21">
        <f>AN773+C773-AM773</f>
        <v/>
      </c>
    </row>
    <row r="774">
      <c r="A774" t="inlineStr">
        <is>
          <t>医療費の境目</t>
        </is>
      </c>
      <c r="B774" s="21">
        <f>'3_医療費の境目'!$B$3</f>
        <v/>
      </c>
      <c r="C774" s="21">
        <f>IF('3_医療費の境目'!$B$4="",AO774,'3_医療費の境目'!$B$4)</f>
        <v/>
      </c>
      <c r="D774" s="21">
        <f>'3_医療費の境目'!D774</f>
        <v/>
      </c>
      <c r="E774" s="21">
        <f>ROUND(MIN(B774/12,650000)*12*0.0915+MIN(B774/12,1390000)*12*(0.0504+0)+B774*0.005,0)</f>
        <v/>
      </c>
      <c r="F774" s="21">
        <f>IF(B774&lt;741000,0,IF(B774&lt;2191000,B774-740000,IF(B774&lt;2193000,1451000,IF(B774&lt;2196000,1453000,IF(B774&lt;2200000,1456000,IF(B774&lt;3600000,ROUND(ROUNDDOWN(B774/4,-3)*2.8,0)-80000,IF(B774&lt;6600000,ROUND(ROUNDDOWN(B774/4,-3)*3.2,0)-440000,IF(B774&lt;8500000,ROUNDDOWN(B774*0.9,0)-1100000,B774-1950000))))))))</f>
        <v/>
      </c>
      <c r="G774" s="21">
        <f>IF(F774&gt;23500000,NA(),IF(F774&lt;=4890000,1040000,IF(F774&lt;=6550000,670000,620000)))</f>
        <v/>
      </c>
      <c r="H774" s="21">
        <f>IF(D774&lt;=0,0,MAX(0,MIN(2000000,D774-MIN(100000,ROUNDDOWN(F774*0.05,0)))))</f>
        <v/>
      </c>
      <c r="I774" s="21">
        <f>IF(C774&lt;=2000,0,MIN(C774,ROUNDDOWN(F774*0.4,0))-2000)</f>
        <v/>
      </c>
      <c r="J774" s="21">
        <f>MAX(0,ROUNDDOWN(F774-E774-G774,-3))</f>
        <v/>
      </c>
      <c r="K774" s="21">
        <f>MAX(0,ROUNDDOWN(F774-E774-G774-H774-I774,-3))</f>
        <v/>
      </c>
      <c r="L774" s="21">
        <f>MAX(0,ROUNDDOWN(F774-E774-G774-H774,-3))</f>
        <v/>
      </c>
      <c r="M774" s="21">
        <f>IF(J774&lt;=0,0,ROUNDDOWN((J774*LOOKUP(J774,{0,1950001,3300001,6950001,9000001,18000001,40000001},{0.05,0.1,0.2,0.23,0.33,0.4,0.45})-LOOKUP(J774,{0,1950001,3300001,6950001,9000001,18000001,40000001},{0,97500,427500,636000,1536000,2796000,4796000}))*1.021,-2))</f>
        <v/>
      </c>
      <c r="N774" s="21">
        <f>IF(K774&lt;=0,0,ROUNDDOWN((K774*LOOKUP(K774,{0,1950001,3300001,6950001,9000001,18000001,40000001},{0.05,0.1,0.2,0.23,0.33,0.4,0.45})-LOOKUP(K774,{0,1950001,3300001,6950001,9000001,18000001,40000001},{0,97500,427500,636000,1536000,2796000,4796000}))*1.021,-2))</f>
        <v/>
      </c>
      <c r="O774" s="21">
        <f>IF(L774&lt;=0,0,ROUNDDOWN((L774*LOOKUP(L774,{0,1950001,3300001,6950001,9000001,18000001,40000001},{0.05,0.1,0.2,0.23,0.33,0.4,0.45})-LOOKUP(L774,{0,1950001,3300001,6950001,9000001,18000001,40000001},{0,97500,427500,636000,1536000,2796000,4796000}))*1.021,-2))</f>
        <v/>
      </c>
      <c r="P774" s="21">
        <f>MAX(0,ROUNDDOWN(F774-E774-430000,-3))</f>
        <v/>
      </c>
      <c r="Q774" s="21">
        <f>MAX(0,ROUNDDOWN(F774-E774-430000-H774,-3))</f>
        <v/>
      </c>
      <c r="R774" s="21">
        <f>IF(F774&lt;=450000,0,MAX(0,P774*0.06-MIN(50000,P774)*0.03))</f>
        <v/>
      </c>
      <c r="S774" s="21">
        <f>IF(F774&lt;=450000,0,MAX(0,P774*0.04-MIN(50000,P774)*0.02))</f>
        <v/>
      </c>
      <c r="T774" s="21">
        <f>IF(F774&lt;=450000,0,MAX(0,Q774*0.06-MIN(50000,Q774)*0.03))</f>
        <v/>
      </c>
      <c r="U774" s="21">
        <f>IF(F774&lt;=450000,0,MAX(0,Q774*0.04-MIN(50000,Q774)*0.02))</f>
        <v/>
      </c>
      <c r="V774" s="21">
        <f>50000+MAX(0,G774-480000)</f>
        <v/>
      </c>
      <c r="W774" s="21">
        <f>P774-V774</f>
        <v/>
      </c>
      <c r="X774" s="21">
        <f>Q774-V774</f>
        <v/>
      </c>
      <c r="Y774" s="22">
        <f>IF(W774&lt;0,0.9,LOOKUP(W774,{0,1950001,3300001,6950001,9000001,18000001,40000001},{0.84895,0.7979,0.6958,0.66517,0.56307,0.4916,0.44055}))</f>
        <v/>
      </c>
      <c r="Z774" s="22">
        <f>IF(X774&lt;0,0.9,LOOKUP(X774,{0,1950001,3300001,6950001,9000001,18000001,40000001},{0.84895,0.7979,0.6958,0.66517,0.56307,0.4916,0.44055}))</f>
        <v/>
      </c>
      <c r="AA774" s="22">
        <f>IF(W774&lt;0,0,CHOOSE(MATCH(W774,{0,1950001,3300001,6950001,9000001},1),5.105/84.895,10.21/79.79,20.42/69.58,23.483/66.517,33.693/56.307))</f>
        <v/>
      </c>
      <c r="AB774" s="21">
        <f>IF(C774&lt;=2000,0,(MIN(C774,ROUNDDOWN(F774*0.3,0))-2000)*0.1)</f>
        <v/>
      </c>
      <c r="AC774" s="21">
        <f>IF(C774&lt;=2000,0,MIN((C774-2000)*Y774,(R774+S774)*0.2))</f>
        <v/>
      </c>
      <c r="AD774" s="21">
        <f>IF(C774&lt;=2000,0,MIN((C774-2000)*Z774,(T774+U774)*0.2))</f>
        <v/>
      </c>
      <c r="AE774" s="21">
        <f>AC774*AA774</f>
        <v/>
      </c>
      <c r="AF774" s="21">
        <f>ROUNDDOWN(R774,-2)+ROUNDDOWN(S774,-2)</f>
        <v/>
      </c>
      <c r="AG774" s="21">
        <f>ROUNDDOWN(MAX(0,R774-(AB774+AC774+AE774)*0.6),-2)+ROUNDDOWN(MAX(0,S774-(AB774+AC774+AE774)*0.4),-2)</f>
        <v/>
      </c>
      <c r="AH774" s="21">
        <f>ROUNDDOWN(MAX(0,T774-(AB774+AD774)*0.6),-2)+ROUNDDOWN(MAX(0,U774-(AB774+AD774)*0.4),-2)</f>
        <v/>
      </c>
      <c r="AI774" s="21">
        <f>ROUNDDOWN(T774,-2)+ROUNDDOWN(U774,-2)</f>
        <v/>
      </c>
      <c r="AJ774" s="21">
        <f>M774+AF774</f>
        <v/>
      </c>
      <c r="AK774" s="21">
        <f>M774+AG774</f>
        <v/>
      </c>
      <c r="AL774" s="21">
        <f>N774+AH774</f>
        <v/>
      </c>
      <c r="AM774" s="21">
        <f>O774+AI774</f>
        <v/>
      </c>
      <c r="AN774" s="21">
        <f>N774+AI774</f>
        <v/>
      </c>
      <c r="AO774" s="21">
        <f>ROUNDDOWN((R774+S774)*0.2/Y774+2000,0)</f>
        <v/>
      </c>
      <c r="AP774" s="21">
        <f>ROUNDDOWN((T774+U774)*0.2/Z774+2000,0)</f>
        <v/>
      </c>
      <c r="AQ774" s="21">
        <f>AL774-AK774</f>
        <v/>
      </c>
      <c r="AR774" s="21">
        <f>AM774-AK774</f>
        <v/>
      </c>
      <c r="AS774" s="21">
        <f>AM774-AL774</f>
        <v/>
      </c>
      <c r="AT774" s="21">
        <f>AK774+C774-AJ774</f>
        <v/>
      </c>
      <c r="AU774" s="21">
        <f>AL774+C774-AM774</f>
        <v/>
      </c>
      <c r="AV774" s="21">
        <f>AN774+C774-AM774</f>
        <v/>
      </c>
    </row>
    <row r="775">
      <c r="A775" t="inlineStr">
        <is>
          <t>医療費の境目</t>
        </is>
      </c>
      <c r="B775" s="21">
        <f>'3_医療費の境目'!$B$3</f>
        <v/>
      </c>
      <c r="C775" s="21">
        <f>IF('3_医療費の境目'!$B$4="",AO775,'3_医療費の境目'!$B$4)</f>
        <v/>
      </c>
      <c r="D775" s="21">
        <f>'3_医療費の境目'!D775</f>
        <v/>
      </c>
      <c r="E775" s="21">
        <f>ROUND(MIN(B775/12,650000)*12*0.0915+MIN(B775/12,1390000)*12*(0.0504+0)+B775*0.005,0)</f>
        <v/>
      </c>
      <c r="F775" s="21">
        <f>IF(B775&lt;741000,0,IF(B775&lt;2191000,B775-740000,IF(B775&lt;2193000,1451000,IF(B775&lt;2196000,1453000,IF(B775&lt;2200000,1456000,IF(B775&lt;3600000,ROUND(ROUNDDOWN(B775/4,-3)*2.8,0)-80000,IF(B775&lt;6600000,ROUND(ROUNDDOWN(B775/4,-3)*3.2,0)-440000,IF(B775&lt;8500000,ROUNDDOWN(B775*0.9,0)-1100000,B775-1950000))))))))</f>
        <v/>
      </c>
      <c r="G775" s="21">
        <f>IF(F775&gt;23500000,NA(),IF(F775&lt;=4890000,1040000,IF(F775&lt;=6550000,670000,620000)))</f>
        <v/>
      </c>
      <c r="H775" s="21">
        <f>IF(D775&lt;=0,0,MAX(0,MIN(2000000,D775-MIN(100000,ROUNDDOWN(F775*0.05,0)))))</f>
        <v/>
      </c>
      <c r="I775" s="21">
        <f>IF(C775&lt;=2000,0,MIN(C775,ROUNDDOWN(F775*0.4,0))-2000)</f>
        <v/>
      </c>
      <c r="J775" s="21">
        <f>MAX(0,ROUNDDOWN(F775-E775-G775,-3))</f>
        <v/>
      </c>
      <c r="K775" s="21">
        <f>MAX(0,ROUNDDOWN(F775-E775-G775-H775-I775,-3))</f>
        <v/>
      </c>
      <c r="L775" s="21">
        <f>MAX(0,ROUNDDOWN(F775-E775-G775-H775,-3))</f>
        <v/>
      </c>
      <c r="M775" s="21">
        <f>IF(J775&lt;=0,0,ROUNDDOWN((J775*LOOKUP(J775,{0,1950001,3300001,6950001,9000001,18000001,40000001},{0.05,0.1,0.2,0.23,0.33,0.4,0.45})-LOOKUP(J775,{0,1950001,3300001,6950001,9000001,18000001,40000001},{0,97500,427500,636000,1536000,2796000,4796000}))*1.021,-2))</f>
        <v/>
      </c>
      <c r="N775" s="21">
        <f>IF(K775&lt;=0,0,ROUNDDOWN((K775*LOOKUP(K775,{0,1950001,3300001,6950001,9000001,18000001,40000001},{0.05,0.1,0.2,0.23,0.33,0.4,0.45})-LOOKUP(K775,{0,1950001,3300001,6950001,9000001,18000001,40000001},{0,97500,427500,636000,1536000,2796000,4796000}))*1.021,-2))</f>
        <v/>
      </c>
      <c r="O775" s="21">
        <f>IF(L775&lt;=0,0,ROUNDDOWN((L775*LOOKUP(L775,{0,1950001,3300001,6950001,9000001,18000001,40000001},{0.05,0.1,0.2,0.23,0.33,0.4,0.45})-LOOKUP(L775,{0,1950001,3300001,6950001,9000001,18000001,40000001},{0,97500,427500,636000,1536000,2796000,4796000}))*1.021,-2))</f>
        <v/>
      </c>
      <c r="P775" s="21">
        <f>MAX(0,ROUNDDOWN(F775-E775-430000,-3))</f>
        <v/>
      </c>
      <c r="Q775" s="21">
        <f>MAX(0,ROUNDDOWN(F775-E775-430000-H775,-3))</f>
        <v/>
      </c>
      <c r="R775" s="21">
        <f>IF(F775&lt;=450000,0,MAX(0,P775*0.06-MIN(50000,P775)*0.03))</f>
        <v/>
      </c>
      <c r="S775" s="21">
        <f>IF(F775&lt;=450000,0,MAX(0,P775*0.04-MIN(50000,P775)*0.02))</f>
        <v/>
      </c>
      <c r="T775" s="21">
        <f>IF(F775&lt;=450000,0,MAX(0,Q775*0.06-MIN(50000,Q775)*0.03))</f>
        <v/>
      </c>
      <c r="U775" s="21">
        <f>IF(F775&lt;=450000,0,MAX(0,Q775*0.04-MIN(50000,Q775)*0.02))</f>
        <v/>
      </c>
      <c r="V775" s="21">
        <f>50000+MAX(0,G775-480000)</f>
        <v/>
      </c>
      <c r="W775" s="21">
        <f>P775-V775</f>
        <v/>
      </c>
      <c r="X775" s="21">
        <f>Q775-V775</f>
        <v/>
      </c>
      <c r="Y775" s="22">
        <f>IF(W775&lt;0,0.9,LOOKUP(W775,{0,1950001,3300001,6950001,9000001,18000001,40000001},{0.84895,0.7979,0.6958,0.66517,0.56307,0.4916,0.44055}))</f>
        <v/>
      </c>
      <c r="Z775" s="22">
        <f>IF(X775&lt;0,0.9,LOOKUP(X775,{0,1950001,3300001,6950001,9000001,18000001,40000001},{0.84895,0.7979,0.6958,0.66517,0.56307,0.4916,0.44055}))</f>
        <v/>
      </c>
      <c r="AA775" s="22">
        <f>IF(W775&lt;0,0,CHOOSE(MATCH(W775,{0,1950001,3300001,6950001,9000001},1),5.105/84.895,10.21/79.79,20.42/69.58,23.483/66.517,33.693/56.307))</f>
        <v/>
      </c>
      <c r="AB775" s="21">
        <f>IF(C775&lt;=2000,0,(MIN(C775,ROUNDDOWN(F775*0.3,0))-2000)*0.1)</f>
        <v/>
      </c>
      <c r="AC775" s="21">
        <f>IF(C775&lt;=2000,0,MIN((C775-2000)*Y775,(R775+S775)*0.2))</f>
        <v/>
      </c>
      <c r="AD775" s="21">
        <f>IF(C775&lt;=2000,0,MIN((C775-2000)*Z775,(T775+U775)*0.2))</f>
        <v/>
      </c>
      <c r="AE775" s="21">
        <f>AC775*AA775</f>
        <v/>
      </c>
      <c r="AF775" s="21">
        <f>ROUNDDOWN(R775,-2)+ROUNDDOWN(S775,-2)</f>
        <v/>
      </c>
      <c r="AG775" s="21">
        <f>ROUNDDOWN(MAX(0,R775-(AB775+AC775+AE775)*0.6),-2)+ROUNDDOWN(MAX(0,S775-(AB775+AC775+AE775)*0.4),-2)</f>
        <v/>
      </c>
      <c r="AH775" s="21">
        <f>ROUNDDOWN(MAX(0,T775-(AB775+AD775)*0.6),-2)+ROUNDDOWN(MAX(0,U775-(AB775+AD775)*0.4),-2)</f>
        <v/>
      </c>
      <c r="AI775" s="21">
        <f>ROUNDDOWN(T775,-2)+ROUNDDOWN(U775,-2)</f>
        <v/>
      </c>
      <c r="AJ775" s="21">
        <f>M775+AF775</f>
        <v/>
      </c>
      <c r="AK775" s="21">
        <f>M775+AG775</f>
        <v/>
      </c>
      <c r="AL775" s="21">
        <f>N775+AH775</f>
        <v/>
      </c>
      <c r="AM775" s="21">
        <f>O775+AI775</f>
        <v/>
      </c>
      <c r="AN775" s="21">
        <f>N775+AI775</f>
        <v/>
      </c>
      <c r="AO775" s="21">
        <f>ROUNDDOWN((R775+S775)*0.2/Y775+2000,0)</f>
        <v/>
      </c>
      <c r="AP775" s="21">
        <f>ROUNDDOWN((T775+U775)*0.2/Z775+2000,0)</f>
        <v/>
      </c>
      <c r="AQ775" s="21">
        <f>AL775-AK775</f>
        <v/>
      </c>
      <c r="AR775" s="21">
        <f>AM775-AK775</f>
        <v/>
      </c>
      <c r="AS775" s="21">
        <f>AM775-AL775</f>
        <v/>
      </c>
      <c r="AT775" s="21">
        <f>AK775+C775-AJ775</f>
        <v/>
      </c>
      <c r="AU775" s="21">
        <f>AL775+C775-AM775</f>
        <v/>
      </c>
      <c r="AV775" s="21">
        <f>AN775+C775-AM775</f>
        <v/>
      </c>
    </row>
    <row r="776">
      <c r="A776" t="inlineStr">
        <is>
          <t>医療費の境目</t>
        </is>
      </c>
      <c r="B776" s="21">
        <f>'3_医療費の境目'!$B$3</f>
        <v/>
      </c>
      <c r="C776" s="21">
        <f>IF('3_医療費の境目'!$B$4="",AO776,'3_医療費の境目'!$B$4)</f>
        <v/>
      </c>
      <c r="D776" s="21">
        <f>'3_医療費の境目'!D776</f>
        <v/>
      </c>
      <c r="E776" s="21">
        <f>ROUND(MIN(B776/12,650000)*12*0.0915+MIN(B776/12,1390000)*12*(0.0504+0)+B776*0.005,0)</f>
        <v/>
      </c>
      <c r="F776" s="21">
        <f>IF(B776&lt;741000,0,IF(B776&lt;2191000,B776-740000,IF(B776&lt;2193000,1451000,IF(B776&lt;2196000,1453000,IF(B776&lt;2200000,1456000,IF(B776&lt;3600000,ROUND(ROUNDDOWN(B776/4,-3)*2.8,0)-80000,IF(B776&lt;6600000,ROUND(ROUNDDOWN(B776/4,-3)*3.2,0)-440000,IF(B776&lt;8500000,ROUNDDOWN(B776*0.9,0)-1100000,B776-1950000))))))))</f>
        <v/>
      </c>
      <c r="G776" s="21">
        <f>IF(F776&gt;23500000,NA(),IF(F776&lt;=4890000,1040000,IF(F776&lt;=6550000,670000,620000)))</f>
        <v/>
      </c>
      <c r="H776" s="21">
        <f>IF(D776&lt;=0,0,MAX(0,MIN(2000000,D776-MIN(100000,ROUNDDOWN(F776*0.05,0)))))</f>
        <v/>
      </c>
      <c r="I776" s="21">
        <f>IF(C776&lt;=2000,0,MIN(C776,ROUNDDOWN(F776*0.4,0))-2000)</f>
        <v/>
      </c>
      <c r="J776" s="21">
        <f>MAX(0,ROUNDDOWN(F776-E776-G776,-3))</f>
        <v/>
      </c>
      <c r="K776" s="21">
        <f>MAX(0,ROUNDDOWN(F776-E776-G776-H776-I776,-3))</f>
        <v/>
      </c>
      <c r="L776" s="21">
        <f>MAX(0,ROUNDDOWN(F776-E776-G776-H776,-3))</f>
        <v/>
      </c>
      <c r="M776" s="21">
        <f>IF(J776&lt;=0,0,ROUNDDOWN((J776*LOOKUP(J776,{0,1950001,3300001,6950001,9000001,18000001,40000001},{0.05,0.1,0.2,0.23,0.33,0.4,0.45})-LOOKUP(J776,{0,1950001,3300001,6950001,9000001,18000001,40000001},{0,97500,427500,636000,1536000,2796000,4796000}))*1.021,-2))</f>
        <v/>
      </c>
      <c r="N776" s="21">
        <f>IF(K776&lt;=0,0,ROUNDDOWN((K776*LOOKUP(K776,{0,1950001,3300001,6950001,9000001,18000001,40000001},{0.05,0.1,0.2,0.23,0.33,0.4,0.45})-LOOKUP(K776,{0,1950001,3300001,6950001,9000001,18000001,40000001},{0,97500,427500,636000,1536000,2796000,4796000}))*1.021,-2))</f>
        <v/>
      </c>
      <c r="O776" s="21">
        <f>IF(L776&lt;=0,0,ROUNDDOWN((L776*LOOKUP(L776,{0,1950001,3300001,6950001,9000001,18000001,40000001},{0.05,0.1,0.2,0.23,0.33,0.4,0.45})-LOOKUP(L776,{0,1950001,3300001,6950001,9000001,18000001,40000001},{0,97500,427500,636000,1536000,2796000,4796000}))*1.021,-2))</f>
        <v/>
      </c>
      <c r="P776" s="21">
        <f>MAX(0,ROUNDDOWN(F776-E776-430000,-3))</f>
        <v/>
      </c>
      <c r="Q776" s="21">
        <f>MAX(0,ROUNDDOWN(F776-E776-430000-H776,-3))</f>
        <v/>
      </c>
      <c r="R776" s="21">
        <f>IF(F776&lt;=450000,0,MAX(0,P776*0.06-MIN(50000,P776)*0.03))</f>
        <v/>
      </c>
      <c r="S776" s="21">
        <f>IF(F776&lt;=450000,0,MAX(0,P776*0.04-MIN(50000,P776)*0.02))</f>
        <v/>
      </c>
      <c r="T776" s="21">
        <f>IF(F776&lt;=450000,0,MAX(0,Q776*0.06-MIN(50000,Q776)*0.03))</f>
        <v/>
      </c>
      <c r="U776" s="21">
        <f>IF(F776&lt;=450000,0,MAX(0,Q776*0.04-MIN(50000,Q776)*0.02))</f>
        <v/>
      </c>
      <c r="V776" s="21">
        <f>50000+MAX(0,G776-480000)</f>
        <v/>
      </c>
      <c r="W776" s="21">
        <f>P776-V776</f>
        <v/>
      </c>
      <c r="X776" s="21">
        <f>Q776-V776</f>
        <v/>
      </c>
      <c r="Y776" s="22">
        <f>IF(W776&lt;0,0.9,LOOKUP(W776,{0,1950001,3300001,6950001,9000001,18000001,40000001},{0.84895,0.7979,0.6958,0.66517,0.56307,0.4916,0.44055}))</f>
        <v/>
      </c>
      <c r="Z776" s="22">
        <f>IF(X776&lt;0,0.9,LOOKUP(X776,{0,1950001,3300001,6950001,9000001,18000001,40000001},{0.84895,0.7979,0.6958,0.66517,0.56307,0.4916,0.44055}))</f>
        <v/>
      </c>
      <c r="AA776" s="22">
        <f>IF(W776&lt;0,0,CHOOSE(MATCH(W776,{0,1950001,3300001,6950001,9000001},1),5.105/84.895,10.21/79.79,20.42/69.58,23.483/66.517,33.693/56.307))</f>
        <v/>
      </c>
      <c r="AB776" s="21">
        <f>IF(C776&lt;=2000,0,(MIN(C776,ROUNDDOWN(F776*0.3,0))-2000)*0.1)</f>
        <v/>
      </c>
      <c r="AC776" s="21">
        <f>IF(C776&lt;=2000,0,MIN((C776-2000)*Y776,(R776+S776)*0.2))</f>
        <v/>
      </c>
      <c r="AD776" s="21">
        <f>IF(C776&lt;=2000,0,MIN((C776-2000)*Z776,(T776+U776)*0.2))</f>
        <v/>
      </c>
      <c r="AE776" s="21">
        <f>AC776*AA776</f>
        <v/>
      </c>
      <c r="AF776" s="21">
        <f>ROUNDDOWN(R776,-2)+ROUNDDOWN(S776,-2)</f>
        <v/>
      </c>
      <c r="AG776" s="21">
        <f>ROUNDDOWN(MAX(0,R776-(AB776+AC776+AE776)*0.6),-2)+ROUNDDOWN(MAX(0,S776-(AB776+AC776+AE776)*0.4),-2)</f>
        <v/>
      </c>
      <c r="AH776" s="21">
        <f>ROUNDDOWN(MAX(0,T776-(AB776+AD776)*0.6),-2)+ROUNDDOWN(MAX(0,U776-(AB776+AD776)*0.4),-2)</f>
        <v/>
      </c>
      <c r="AI776" s="21">
        <f>ROUNDDOWN(T776,-2)+ROUNDDOWN(U776,-2)</f>
        <v/>
      </c>
      <c r="AJ776" s="21">
        <f>M776+AF776</f>
        <v/>
      </c>
      <c r="AK776" s="21">
        <f>M776+AG776</f>
        <v/>
      </c>
      <c r="AL776" s="21">
        <f>N776+AH776</f>
        <v/>
      </c>
      <c r="AM776" s="21">
        <f>O776+AI776</f>
        <v/>
      </c>
      <c r="AN776" s="21">
        <f>N776+AI776</f>
        <v/>
      </c>
      <c r="AO776" s="21">
        <f>ROUNDDOWN((R776+S776)*0.2/Y776+2000,0)</f>
        <v/>
      </c>
      <c r="AP776" s="21">
        <f>ROUNDDOWN((T776+U776)*0.2/Z776+2000,0)</f>
        <v/>
      </c>
      <c r="AQ776" s="21">
        <f>AL776-AK776</f>
        <v/>
      </c>
      <c r="AR776" s="21">
        <f>AM776-AK776</f>
        <v/>
      </c>
      <c r="AS776" s="21">
        <f>AM776-AL776</f>
        <v/>
      </c>
      <c r="AT776" s="21">
        <f>AK776+C776-AJ776</f>
        <v/>
      </c>
      <c r="AU776" s="21">
        <f>AL776+C776-AM776</f>
        <v/>
      </c>
      <c r="AV776" s="21">
        <f>AN776+C776-AM776</f>
        <v/>
      </c>
    </row>
    <row r="777">
      <c r="A777" t="inlineStr">
        <is>
          <t>医療費の境目</t>
        </is>
      </c>
      <c r="B777" s="21">
        <f>'3_医療費の境目'!$B$3</f>
        <v/>
      </c>
      <c r="C777" s="21">
        <f>IF('3_医療費の境目'!$B$4="",AO777,'3_医療費の境目'!$B$4)</f>
        <v/>
      </c>
      <c r="D777" s="21">
        <f>'3_医療費の境目'!D777</f>
        <v/>
      </c>
      <c r="E777" s="21">
        <f>ROUND(MIN(B777/12,650000)*12*0.0915+MIN(B777/12,1390000)*12*(0.0504+0)+B777*0.005,0)</f>
        <v/>
      </c>
      <c r="F777" s="21">
        <f>IF(B777&lt;741000,0,IF(B777&lt;2191000,B777-740000,IF(B777&lt;2193000,1451000,IF(B777&lt;2196000,1453000,IF(B777&lt;2200000,1456000,IF(B777&lt;3600000,ROUND(ROUNDDOWN(B777/4,-3)*2.8,0)-80000,IF(B777&lt;6600000,ROUND(ROUNDDOWN(B777/4,-3)*3.2,0)-440000,IF(B777&lt;8500000,ROUNDDOWN(B777*0.9,0)-1100000,B777-1950000))))))))</f>
        <v/>
      </c>
      <c r="G777" s="21">
        <f>IF(F777&gt;23500000,NA(),IF(F777&lt;=4890000,1040000,IF(F777&lt;=6550000,670000,620000)))</f>
        <v/>
      </c>
      <c r="H777" s="21">
        <f>IF(D777&lt;=0,0,MAX(0,MIN(2000000,D777-MIN(100000,ROUNDDOWN(F777*0.05,0)))))</f>
        <v/>
      </c>
      <c r="I777" s="21">
        <f>IF(C777&lt;=2000,0,MIN(C777,ROUNDDOWN(F777*0.4,0))-2000)</f>
        <v/>
      </c>
      <c r="J777" s="21">
        <f>MAX(0,ROUNDDOWN(F777-E777-G777,-3))</f>
        <v/>
      </c>
      <c r="K777" s="21">
        <f>MAX(0,ROUNDDOWN(F777-E777-G777-H777-I777,-3))</f>
        <v/>
      </c>
      <c r="L777" s="21">
        <f>MAX(0,ROUNDDOWN(F777-E777-G777-H777,-3))</f>
        <v/>
      </c>
      <c r="M777" s="21">
        <f>IF(J777&lt;=0,0,ROUNDDOWN((J777*LOOKUP(J777,{0,1950001,3300001,6950001,9000001,18000001,40000001},{0.05,0.1,0.2,0.23,0.33,0.4,0.45})-LOOKUP(J777,{0,1950001,3300001,6950001,9000001,18000001,40000001},{0,97500,427500,636000,1536000,2796000,4796000}))*1.021,-2))</f>
        <v/>
      </c>
      <c r="N777" s="21">
        <f>IF(K777&lt;=0,0,ROUNDDOWN((K777*LOOKUP(K777,{0,1950001,3300001,6950001,9000001,18000001,40000001},{0.05,0.1,0.2,0.23,0.33,0.4,0.45})-LOOKUP(K777,{0,1950001,3300001,6950001,9000001,18000001,40000001},{0,97500,427500,636000,1536000,2796000,4796000}))*1.021,-2))</f>
        <v/>
      </c>
      <c r="O777" s="21">
        <f>IF(L777&lt;=0,0,ROUNDDOWN((L777*LOOKUP(L777,{0,1950001,3300001,6950001,9000001,18000001,40000001},{0.05,0.1,0.2,0.23,0.33,0.4,0.45})-LOOKUP(L777,{0,1950001,3300001,6950001,9000001,18000001,40000001},{0,97500,427500,636000,1536000,2796000,4796000}))*1.021,-2))</f>
        <v/>
      </c>
      <c r="P777" s="21">
        <f>MAX(0,ROUNDDOWN(F777-E777-430000,-3))</f>
        <v/>
      </c>
      <c r="Q777" s="21">
        <f>MAX(0,ROUNDDOWN(F777-E777-430000-H777,-3))</f>
        <v/>
      </c>
      <c r="R777" s="21">
        <f>IF(F777&lt;=450000,0,MAX(0,P777*0.06-MIN(50000,P777)*0.03))</f>
        <v/>
      </c>
      <c r="S777" s="21">
        <f>IF(F777&lt;=450000,0,MAX(0,P777*0.04-MIN(50000,P777)*0.02))</f>
        <v/>
      </c>
      <c r="T777" s="21">
        <f>IF(F777&lt;=450000,0,MAX(0,Q777*0.06-MIN(50000,Q777)*0.03))</f>
        <v/>
      </c>
      <c r="U777" s="21">
        <f>IF(F777&lt;=450000,0,MAX(0,Q777*0.04-MIN(50000,Q777)*0.02))</f>
        <v/>
      </c>
      <c r="V777" s="21">
        <f>50000+MAX(0,G777-480000)</f>
        <v/>
      </c>
      <c r="W777" s="21">
        <f>P777-V777</f>
        <v/>
      </c>
      <c r="X777" s="21">
        <f>Q777-V777</f>
        <v/>
      </c>
      <c r="Y777" s="22">
        <f>IF(W777&lt;0,0.9,LOOKUP(W777,{0,1950001,3300001,6950001,9000001,18000001,40000001},{0.84895,0.7979,0.6958,0.66517,0.56307,0.4916,0.44055}))</f>
        <v/>
      </c>
      <c r="Z777" s="22">
        <f>IF(X777&lt;0,0.9,LOOKUP(X777,{0,1950001,3300001,6950001,9000001,18000001,40000001},{0.84895,0.7979,0.6958,0.66517,0.56307,0.4916,0.44055}))</f>
        <v/>
      </c>
      <c r="AA777" s="22">
        <f>IF(W777&lt;0,0,CHOOSE(MATCH(W777,{0,1950001,3300001,6950001,9000001},1),5.105/84.895,10.21/79.79,20.42/69.58,23.483/66.517,33.693/56.307))</f>
        <v/>
      </c>
      <c r="AB777" s="21">
        <f>IF(C777&lt;=2000,0,(MIN(C777,ROUNDDOWN(F777*0.3,0))-2000)*0.1)</f>
        <v/>
      </c>
      <c r="AC777" s="21">
        <f>IF(C777&lt;=2000,0,MIN((C777-2000)*Y777,(R777+S777)*0.2))</f>
        <v/>
      </c>
      <c r="AD777" s="21">
        <f>IF(C777&lt;=2000,0,MIN((C777-2000)*Z777,(T777+U777)*0.2))</f>
        <v/>
      </c>
      <c r="AE777" s="21">
        <f>AC777*AA777</f>
        <v/>
      </c>
      <c r="AF777" s="21">
        <f>ROUNDDOWN(R777,-2)+ROUNDDOWN(S777,-2)</f>
        <v/>
      </c>
      <c r="AG777" s="21">
        <f>ROUNDDOWN(MAX(0,R777-(AB777+AC777+AE777)*0.6),-2)+ROUNDDOWN(MAX(0,S777-(AB777+AC777+AE777)*0.4),-2)</f>
        <v/>
      </c>
      <c r="AH777" s="21">
        <f>ROUNDDOWN(MAX(0,T777-(AB777+AD777)*0.6),-2)+ROUNDDOWN(MAX(0,U777-(AB777+AD777)*0.4),-2)</f>
        <v/>
      </c>
      <c r="AI777" s="21">
        <f>ROUNDDOWN(T777,-2)+ROUNDDOWN(U777,-2)</f>
        <v/>
      </c>
      <c r="AJ777" s="21">
        <f>M777+AF777</f>
        <v/>
      </c>
      <c r="AK777" s="21">
        <f>M777+AG777</f>
        <v/>
      </c>
      <c r="AL777" s="21">
        <f>N777+AH777</f>
        <v/>
      </c>
      <c r="AM777" s="21">
        <f>O777+AI777</f>
        <v/>
      </c>
      <c r="AN777" s="21">
        <f>N777+AI777</f>
        <v/>
      </c>
      <c r="AO777" s="21">
        <f>ROUNDDOWN((R777+S777)*0.2/Y777+2000,0)</f>
        <v/>
      </c>
      <c r="AP777" s="21">
        <f>ROUNDDOWN((T777+U777)*0.2/Z777+2000,0)</f>
        <v/>
      </c>
      <c r="AQ777" s="21">
        <f>AL777-AK777</f>
        <v/>
      </c>
      <c r="AR777" s="21">
        <f>AM777-AK777</f>
        <v/>
      </c>
      <c r="AS777" s="21">
        <f>AM777-AL777</f>
        <v/>
      </c>
      <c r="AT777" s="21">
        <f>AK777+C777-AJ777</f>
        <v/>
      </c>
      <c r="AU777" s="21">
        <f>AL777+C777-AM777</f>
        <v/>
      </c>
      <c r="AV777" s="21">
        <f>AN777+C777-AM777</f>
        <v/>
      </c>
    </row>
    <row r="778">
      <c r="A778" t="inlineStr">
        <is>
          <t>医療費の境目</t>
        </is>
      </c>
      <c r="B778" s="21">
        <f>'3_医療費の境目'!$B$3</f>
        <v/>
      </c>
      <c r="C778" s="21">
        <f>IF('3_医療費の境目'!$B$4="",AO778,'3_医療費の境目'!$B$4)</f>
        <v/>
      </c>
      <c r="D778" s="21">
        <f>'3_医療費の境目'!D778</f>
        <v/>
      </c>
      <c r="E778" s="21">
        <f>ROUND(MIN(B778/12,650000)*12*0.0915+MIN(B778/12,1390000)*12*(0.0504+0)+B778*0.005,0)</f>
        <v/>
      </c>
      <c r="F778" s="21">
        <f>IF(B778&lt;741000,0,IF(B778&lt;2191000,B778-740000,IF(B778&lt;2193000,1451000,IF(B778&lt;2196000,1453000,IF(B778&lt;2200000,1456000,IF(B778&lt;3600000,ROUND(ROUNDDOWN(B778/4,-3)*2.8,0)-80000,IF(B778&lt;6600000,ROUND(ROUNDDOWN(B778/4,-3)*3.2,0)-440000,IF(B778&lt;8500000,ROUNDDOWN(B778*0.9,0)-1100000,B778-1950000))))))))</f>
        <v/>
      </c>
      <c r="G778" s="21">
        <f>IF(F778&gt;23500000,NA(),IF(F778&lt;=4890000,1040000,IF(F778&lt;=6550000,670000,620000)))</f>
        <v/>
      </c>
      <c r="H778" s="21">
        <f>IF(D778&lt;=0,0,MAX(0,MIN(2000000,D778-MIN(100000,ROUNDDOWN(F778*0.05,0)))))</f>
        <v/>
      </c>
      <c r="I778" s="21">
        <f>IF(C778&lt;=2000,0,MIN(C778,ROUNDDOWN(F778*0.4,0))-2000)</f>
        <v/>
      </c>
      <c r="J778" s="21">
        <f>MAX(0,ROUNDDOWN(F778-E778-G778,-3))</f>
        <v/>
      </c>
      <c r="K778" s="21">
        <f>MAX(0,ROUNDDOWN(F778-E778-G778-H778-I778,-3))</f>
        <v/>
      </c>
      <c r="L778" s="21">
        <f>MAX(0,ROUNDDOWN(F778-E778-G778-H778,-3))</f>
        <v/>
      </c>
      <c r="M778" s="21">
        <f>IF(J778&lt;=0,0,ROUNDDOWN((J778*LOOKUP(J778,{0,1950001,3300001,6950001,9000001,18000001,40000001},{0.05,0.1,0.2,0.23,0.33,0.4,0.45})-LOOKUP(J778,{0,1950001,3300001,6950001,9000001,18000001,40000001},{0,97500,427500,636000,1536000,2796000,4796000}))*1.021,-2))</f>
        <v/>
      </c>
      <c r="N778" s="21">
        <f>IF(K778&lt;=0,0,ROUNDDOWN((K778*LOOKUP(K778,{0,1950001,3300001,6950001,9000001,18000001,40000001},{0.05,0.1,0.2,0.23,0.33,0.4,0.45})-LOOKUP(K778,{0,1950001,3300001,6950001,9000001,18000001,40000001},{0,97500,427500,636000,1536000,2796000,4796000}))*1.021,-2))</f>
        <v/>
      </c>
      <c r="O778" s="21">
        <f>IF(L778&lt;=0,0,ROUNDDOWN((L778*LOOKUP(L778,{0,1950001,3300001,6950001,9000001,18000001,40000001},{0.05,0.1,0.2,0.23,0.33,0.4,0.45})-LOOKUP(L778,{0,1950001,3300001,6950001,9000001,18000001,40000001},{0,97500,427500,636000,1536000,2796000,4796000}))*1.021,-2))</f>
        <v/>
      </c>
      <c r="P778" s="21">
        <f>MAX(0,ROUNDDOWN(F778-E778-430000,-3))</f>
        <v/>
      </c>
      <c r="Q778" s="21">
        <f>MAX(0,ROUNDDOWN(F778-E778-430000-H778,-3))</f>
        <v/>
      </c>
      <c r="R778" s="21">
        <f>IF(F778&lt;=450000,0,MAX(0,P778*0.06-MIN(50000,P778)*0.03))</f>
        <v/>
      </c>
      <c r="S778" s="21">
        <f>IF(F778&lt;=450000,0,MAX(0,P778*0.04-MIN(50000,P778)*0.02))</f>
        <v/>
      </c>
      <c r="T778" s="21">
        <f>IF(F778&lt;=450000,0,MAX(0,Q778*0.06-MIN(50000,Q778)*0.03))</f>
        <v/>
      </c>
      <c r="U778" s="21">
        <f>IF(F778&lt;=450000,0,MAX(0,Q778*0.04-MIN(50000,Q778)*0.02))</f>
        <v/>
      </c>
      <c r="V778" s="21">
        <f>50000+MAX(0,G778-480000)</f>
        <v/>
      </c>
      <c r="W778" s="21">
        <f>P778-V778</f>
        <v/>
      </c>
      <c r="X778" s="21">
        <f>Q778-V778</f>
        <v/>
      </c>
      <c r="Y778" s="22">
        <f>IF(W778&lt;0,0.9,LOOKUP(W778,{0,1950001,3300001,6950001,9000001,18000001,40000001},{0.84895,0.7979,0.6958,0.66517,0.56307,0.4916,0.44055}))</f>
        <v/>
      </c>
      <c r="Z778" s="22">
        <f>IF(X778&lt;0,0.9,LOOKUP(X778,{0,1950001,3300001,6950001,9000001,18000001,40000001},{0.84895,0.7979,0.6958,0.66517,0.56307,0.4916,0.44055}))</f>
        <v/>
      </c>
      <c r="AA778" s="22">
        <f>IF(W778&lt;0,0,CHOOSE(MATCH(W778,{0,1950001,3300001,6950001,9000001},1),5.105/84.895,10.21/79.79,20.42/69.58,23.483/66.517,33.693/56.307))</f>
        <v/>
      </c>
      <c r="AB778" s="21">
        <f>IF(C778&lt;=2000,0,(MIN(C778,ROUNDDOWN(F778*0.3,0))-2000)*0.1)</f>
        <v/>
      </c>
      <c r="AC778" s="21">
        <f>IF(C778&lt;=2000,0,MIN((C778-2000)*Y778,(R778+S778)*0.2))</f>
        <v/>
      </c>
      <c r="AD778" s="21">
        <f>IF(C778&lt;=2000,0,MIN((C778-2000)*Z778,(T778+U778)*0.2))</f>
        <v/>
      </c>
      <c r="AE778" s="21">
        <f>AC778*AA778</f>
        <v/>
      </c>
      <c r="AF778" s="21">
        <f>ROUNDDOWN(R778,-2)+ROUNDDOWN(S778,-2)</f>
        <v/>
      </c>
      <c r="AG778" s="21">
        <f>ROUNDDOWN(MAX(0,R778-(AB778+AC778+AE778)*0.6),-2)+ROUNDDOWN(MAX(0,S778-(AB778+AC778+AE778)*0.4),-2)</f>
        <v/>
      </c>
      <c r="AH778" s="21">
        <f>ROUNDDOWN(MAX(0,T778-(AB778+AD778)*0.6),-2)+ROUNDDOWN(MAX(0,U778-(AB778+AD778)*0.4),-2)</f>
        <v/>
      </c>
      <c r="AI778" s="21">
        <f>ROUNDDOWN(T778,-2)+ROUNDDOWN(U778,-2)</f>
        <v/>
      </c>
      <c r="AJ778" s="21">
        <f>M778+AF778</f>
        <v/>
      </c>
      <c r="AK778" s="21">
        <f>M778+AG778</f>
        <v/>
      </c>
      <c r="AL778" s="21">
        <f>N778+AH778</f>
        <v/>
      </c>
      <c r="AM778" s="21">
        <f>O778+AI778</f>
        <v/>
      </c>
      <c r="AN778" s="21">
        <f>N778+AI778</f>
        <v/>
      </c>
      <c r="AO778" s="21">
        <f>ROUNDDOWN((R778+S778)*0.2/Y778+2000,0)</f>
        <v/>
      </c>
      <c r="AP778" s="21">
        <f>ROUNDDOWN((T778+U778)*0.2/Z778+2000,0)</f>
        <v/>
      </c>
      <c r="AQ778" s="21">
        <f>AL778-AK778</f>
        <v/>
      </c>
      <c r="AR778" s="21">
        <f>AM778-AK778</f>
        <v/>
      </c>
      <c r="AS778" s="21">
        <f>AM778-AL778</f>
        <v/>
      </c>
      <c r="AT778" s="21">
        <f>AK778+C778-AJ778</f>
        <v/>
      </c>
      <c r="AU778" s="21">
        <f>AL778+C778-AM778</f>
        <v/>
      </c>
      <c r="AV778" s="21">
        <f>AN778+C778-AM778</f>
        <v/>
      </c>
    </row>
    <row r="779">
      <c r="A779" t="inlineStr">
        <is>
          <t>医療費の境目</t>
        </is>
      </c>
      <c r="B779" s="21">
        <f>'3_医療費の境目'!$B$3</f>
        <v/>
      </c>
      <c r="C779" s="21">
        <f>IF('3_医療費の境目'!$B$4="",AO779,'3_医療費の境目'!$B$4)</f>
        <v/>
      </c>
      <c r="D779" s="21">
        <f>'3_医療費の境目'!D779</f>
        <v/>
      </c>
      <c r="E779" s="21">
        <f>ROUND(MIN(B779/12,650000)*12*0.0915+MIN(B779/12,1390000)*12*(0.0504+0)+B779*0.005,0)</f>
        <v/>
      </c>
      <c r="F779" s="21">
        <f>IF(B779&lt;741000,0,IF(B779&lt;2191000,B779-740000,IF(B779&lt;2193000,1451000,IF(B779&lt;2196000,1453000,IF(B779&lt;2200000,1456000,IF(B779&lt;3600000,ROUND(ROUNDDOWN(B779/4,-3)*2.8,0)-80000,IF(B779&lt;6600000,ROUND(ROUNDDOWN(B779/4,-3)*3.2,0)-440000,IF(B779&lt;8500000,ROUNDDOWN(B779*0.9,0)-1100000,B779-1950000))))))))</f>
        <v/>
      </c>
      <c r="G779" s="21">
        <f>IF(F779&gt;23500000,NA(),IF(F779&lt;=4890000,1040000,IF(F779&lt;=6550000,670000,620000)))</f>
        <v/>
      </c>
      <c r="H779" s="21">
        <f>IF(D779&lt;=0,0,MAX(0,MIN(2000000,D779-MIN(100000,ROUNDDOWN(F779*0.05,0)))))</f>
        <v/>
      </c>
      <c r="I779" s="21">
        <f>IF(C779&lt;=2000,0,MIN(C779,ROUNDDOWN(F779*0.4,0))-2000)</f>
        <v/>
      </c>
      <c r="J779" s="21">
        <f>MAX(0,ROUNDDOWN(F779-E779-G779,-3))</f>
        <v/>
      </c>
      <c r="K779" s="21">
        <f>MAX(0,ROUNDDOWN(F779-E779-G779-H779-I779,-3))</f>
        <v/>
      </c>
      <c r="L779" s="21">
        <f>MAX(0,ROUNDDOWN(F779-E779-G779-H779,-3))</f>
        <v/>
      </c>
      <c r="M779" s="21">
        <f>IF(J779&lt;=0,0,ROUNDDOWN((J779*LOOKUP(J779,{0,1950001,3300001,6950001,9000001,18000001,40000001},{0.05,0.1,0.2,0.23,0.33,0.4,0.45})-LOOKUP(J779,{0,1950001,3300001,6950001,9000001,18000001,40000001},{0,97500,427500,636000,1536000,2796000,4796000}))*1.021,-2))</f>
        <v/>
      </c>
      <c r="N779" s="21">
        <f>IF(K779&lt;=0,0,ROUNDDOWN((K779*LOOKUP(K779,{0,1950001,3300001,6950001,9000001,18000001,40000001},{0.05,0.1,0.2,0.23,0.33,0.4,0.45})-LOOKUP(K779,{0,1950001,3300001,6950001,9000001,18000001,40000001},{0,97500,427500,636000,1536000,2796000,4796000}))*1.021,-2))</f>
        <v/>
      </c>
      <c r="O779" s="21">
        <f>IF(L779&lt;=0,0,ROUNDDOWN((L779*LOOKUP(L779,{0,1950001,3300001,6950001,9000001,18000001,40000001},{0.05,0.1,0.2,0.23,0.33,0.4,0.45})-LOOKUP(L779,{0,1950001,3300001,6950001,9000001,18000001,40000001},{0,97500,427500,636000,1536000,2796000,4796000}))*1.021,-2))</f>
        <v/>
      </c>
      <c r="P779" s="21">
        <f>MAX(0,ROUNDDOWN(F779-E779-430000,-3))</f>
        <v/>
      </c>
      <c r="Q779" s="21">
        <f>MAX(0,ROUNDDOWN(F779-E779-430000-H779,-3))</f>
        <v/>
      </c>
      <c r="R779" s="21">
        <f>IF(F779&lt;=450000,0,MAX(0,P779*0.06-MIN(50000,P779)*0.03))</f>
        <v/>
      </c>
      <c r="S779" s="21">
        <f>IF(F779&lt;=450000,0,MAX(0,P779*0.04-MIN(50000,P779)*0.02))</f>
        <v/>
      </c>
      <c r="T779" s="21">
        <f>IF(F779&lt;=450000,0,MAX(0,Q779*0.06-MIN(50000,Q779)*0.03))</f>
        <v/>
      </c>
      <c r="U779" s="21">
        <f>IF(F779&lt;=450000,0,MAX(0,Q779*0.04-MIN(50000,Q779)*0.02))</f>
        <v/>
      </c>
      <c r="V779" s="21">
        <f>50000+MAX(0,G779-480000)</f>
        <v/>
      </c>
      <c r="W779" s="21">
        <f>P779-V779</f>
        <v/>
      </c>
      <c r="X779" s="21">
        <f>Q779-V779</f>
        <v/>
      </c>
      <c r="Y779" s="22">
        <f>IF(W779&lt;0,0.9,LOOKUP(W779,{0,1950001,3300001,6950001,9000001,18000001,40000001},{0.84895,0.7979,0.6958,0.66517,0.56307,0.4916,0.44055}))</f>
        <v/>
      </c>
      <c r="Z779" s="22">
        <f>IF(X779&lt;0,0.9,LOOKUP(X779,{0,1950001,3300001,6950001,9000001,18000001,40000001},{0.84895,0.7979,0.6958,0.66517,0.56307,0.4916,0.44055}))</f>
        <v/>
      </c>
      <c r="AA779" s="22">
        <f>IF(W779&lt;0,0,CHOOSE(MATCH(W779,{0,1950001,3300001,6950001,9000001},1),5.105/84.895,10.21/79.79,20.42/69.58,23.483/66.517,33.693/56.307))</f>
        <v/>
      </c>
      <c r="AB779" s="21">
        <f>IF(C779&lt;=2000,0,(MIN(C779,ROUNDDOWN(F779*0.3,0))-2000)*0.1)</f>
        <v/>
      </c>
      <c r="AC779" s="21">
        <f>IF(C779&lt;=2000,0,MIN((C779-2000)*Y779,(R779+S779)*0.2))</f>
        <v/>
      </c>
      <c r="AD779" s="21">
        <f>IF(C779&lt;=2000,0,MIN((C779-2000)*Z779,(T779+U779)*0.2))</f>
        <v/>
      </c>
      <c r="AE779" s="21">
        <f>AC779*AA779</f>
        <v/>
      </c>
      <c r="AF779" s="21">
        <f>ROUNDDOWN(R779,-2)+ROUNDDOWN(S779,-2)</f>
        <v/>
      </c>
      <c r="AG779" s="21">
        <f>ROUNDDOWN(MAX(0,R779-(AB779+AC779+AE779)*0.6),-2)+ROUNDDOWN(MAX(0,S779-(AB779+AC779+AE779)*0.4),-2)</f>
        <v/>
      </c>
      <c r="AH779" s="21">
        <f>ROUNDDOWN(MAX(0,T779-(AB779+AD779)*0.6),-2)+ROUNDDOWN(MAX(0,U779-(AB779+AD779)*0.4),-2)</f>
        <v/>
      </c>
      <c r="AI779" s="21">
        <f>ROUNDDOWN(T779,-2)+ROUNDDOWN(U779,-2)</f>
        <v/>
      </c>
      <c r="AJ779" s="21">
        <f>M779+AF779</f>
        <v/>
      </c>
      <c r="AK779" s="21">
        <f>M779+AG779</f>
        <v/>
      </c>
      <c r="AL779" s="21">
        <f>N779+AH779</f>
        <v/>
      </c>
      <c r="AM779" s="21">
        <f>O779+AI779</f>
        <v/>
      </c>
      <c r="AN779" s="21">
        <f>N779+AI779</f>
        <v/>
      </c>
      <c r="AO779" s="21">
        <f>ROUNDDOWN((R779+S779)*0.2/Y779+2000,0)</f>
        <v/>
      </c>
      <c r="AP779" s="21">
        <f>ROUNDDOWN((T779+U779)*0.2/Z779+2000,0)</f>
        <v/>
      </c>
      <c r="AQ779" s="21">
        <f>AL779-AK779</f>
        <v/>
      </c>
      <c r="AR779" s="21">
        <f>AM779-AK779</f>
        <v/>
      </c>
      <c r="AS779" s="21">
        <f>AM779-AL779</f>
        <v/>
      </c>
      <c r="AT779" s="21">
        <f>AK779+C779-AJ779</f>
        <v/>
      </c>
      <c r="AU779" s="21">
        <f>AL779+C779-AM779</f>
        <v/>
      </c>
      <c r="AV779" s="21">
        <f>AN779+C779-AM779</f>
        <v/>
      </c>
    </row>
    <row r="780">
      <c r="A780" t="inlineStr">
        <is>
          <t>医療費の境目</t>
        </is>
      </c>
      <c r="B780" s="21">
        <f>'3_医療費の境目'!$B$3</f>
        <v/>
      </c>
      <c r="C780" s="21">
        <f>IF('3_医療費の境目'!$B$4="",AO780,'3_医療費の境目'!$B$4)</f>
        <v/>
      </c>
      <c r="D780" s="21">
        <f>'3_医療費の境目'!D780</f>
        <v/>
      </c>
      <c r="E780" s="21">
        <f>ROUND(MIN(B780/12,650000)*12*0.0915+MIN(B780/12,1390000)*12*(0.0504+0)+B780*0.005,0)</f>
        <v/>
      </c>
      <c r="F780" s="21">
        <f>IF(B780&lt;741000,0,IF(B780&lt;2191000,B780-740000,IF(B780&lt;2193000,1451000,IF(B780&lt;2196000,1453000,IF(B780&lt;2200000,1456000,IF(B780&lt;3600000,ROUND(ROUNDDOWN(B780/4,-3)*2.8,0)-80000,IF(B780&lt;6600000,ROUND(ROUNDDOWN(B780/4,-3)*3.2,0)-440000,IF(B780&lt;8500000,ROUNDDOWN(B780*0.9,0)-1100000,B780-1950000))))))))</f>
        <v/>
      </c>
      <c r="G780" s="21">
        <f>IF(F780&gt;23500000,NA(),IF(F780&lt;=4890000,1040000,IF(F780&lt;=6550000,670000,620000)))</f>
        <v/>
      </c>
      <c r="H780" s="21">
        <f>IF(D780&lt;=0,0,MAX(0,MIN(2000000,D780-MIN(100000,ROUNDDOWN(F780*0.05,0)))))</f>
        <v/>
      </c>
      <c r="I780" s="21">
        <f>IF(C780&lt;=2000,0,MIN(C780,ROUNDDOWN(F780*0.4,0))-2000)</f>
        <v/>
      </c>
      <c r="J780" s="21">
        <f>MAX(0,ROUNDDOWN(F780-E780-G780,-3))</f>
        <v/>
      </c>
      <c r="K780" s="21">
        <f>MAX(0,ROUNDDOWN(F780-E780-G780-H780-I780,-3))</f>
        <v/>
      </c>
      <c r="L780" s="21">
        <f>MAX(0,ROUNDDOWN(F780-E780-G780-H780,-3))</f>
        <v/>
      </c>
      <c r="M780" s="21">
        <f>IF(J780&lt;=0,0,ROUNDDOWN((J780*LOOKUP(J780,{0,1950001,3300001,6950001,9000001,18000001,40000001},{0.05,0.1,0.2,0.23,0.33,0.4,0.45})-LOOKUP(J780,{0,1950001,3300001,6950001,9000001,18000001,40000001},{0,97500,427500,636000,1536000,2796000,4796000}))*1.021,-2))</f>
        <v/>
      </c>
      <c r="N780" s="21">
        <f>IF(K780&lt;=0,0,ROUNDDOWN((K780*LOOKUP(K780,{0,1950001,3300001,6950001,9000001,18000001,40000001},{0.05,0.1,0.2,0.23,0.33,0.4,0.45})-LOOKUP(K780,{0,1950001,3300001,6950001,9000001,18000001,40000001},{0,97500,427500,636000,1536000,2796000,4796000}))*1.021,-2))</f>
        <v/>
      </c>
      <c r="O780" s="21">
        <f>IF(L780&lt;=0,0,ROUNDDOWN((L780*LOOKUP(L780,{0,1950001,3300001,6950001,9000001,18000001,40000001},{0.05,0.1,0.2,0.23,0.33,0.4,0.45})-LOOKUP(L780,{0,1950001,3300001,6950001,9000001,18000001,40000001},{0,97500,427500,636000,1536000,2796000,4796000}))*1.021,-2))</f>
        <v/>
      </c>
      <c r="P780" s="21">
        <f>MAX(0,ROUNDDOWN(F780-E780-430000,-3))</f>
        <v/>
      </c>
      <c r="Q780" s="21">
        <f>MAX(0,ROUNDDOWN(F780-E780-430000-H780,-3))</f>
        <v/>
      </c>
      <c r="R780" s="21">
        <f>IF(F780&lt;=450000,0,MAX(0,P780*0.06-MIN(50000,P780)*0.03))</f>
        <v/>
      </c>
      <c r="S780" s="21">
        <f>IF(F780&lt;=450000,0,MAX(0,P780*0.04-MIN(50000,P780)*0.02))</f>
        <v/>
      </c>
      <c r="T780" s="21">
        <f>IF(F780&lt;=450000,0,MAX(0,Q780*0.06-MIN(50000,Q780)*0.03))</f>
        <v/>
      </c>
      <c r="U780" s="21">
        <f>IF(F780&lt;=450000,0,MAX(0,Q780*0.04-MIN(50000,Q780)*0.02))</f>
        <v/>
      </c>
      <c r="V780" s="21">
        <f>50000+MAX(0,G780-480000)</f>
        <v/>
      </c>
      <c r="W780" s="21">
        <f>P780-V780</f>
        <v/>
      </c>
      <c r="X780" s="21">
        <f>Q780-V780</f>
        <v/>
      </c>
      <c r="Y780" s="22">
        <f>IF(W780&lt;0,0.9,LOOKUP(W780,{0,1950001,3300001,6950001,9000001,18000001,40000001},{0.84895,0.7979,0.6958,0.66517,0.56307,0.4916,0.44055}))</f>
        <v/>
      </c>
      <c r="Z780" s="22">
        <f>IF(X780&lt;0,0.9,LOOKUP(X780,{0,1950001,3300001,6950001,9000001,18000001,40000001},{0.84895,0.7979,0.6958,0.66517,0.56307,0.4916,0.44055}))</f>
        <v/>
      </c>
      <c r="AA780" s="22">
        <f>IF(W780&lt;0,0,CHOOSE(MATCH(W780,{0,1950001,3300001,6950001,9000001},1),5.105/84.895,10.21/79.79,20.42/69.58,23.483/66.517,33.693/56.307))</f>
        <v/>
      </c>
      <c r="AB780" s="21">
        <f>IF(C780&lt;=2000,0,(MIN(C780,ROUNDDOWN(F780*0.3,0))-2000)*0.1)</f>
        <v/>
      </c>
      <c r="AC780" s="21">
        <f>IF(C780&lt;=2000,0,MIN((C780-2000)*Y780,(R780+S780)*0.2))</f>
        <v/>
      </c>
      <c r="AD780" s="21">
        <f>IF(C780&lt;=2000,0,MIN((C780-2000)*Z780,(T780+U780)*0.2))</f>
        <v/>
      </c>
      <c r="AE780" s="21">
        <f>AC780*AA780</f>
        <v/>
      </c>
      <c r="AF780" s="21">
        <f>ROUNDDOWN(R780,-2)+ROUNDDOWN(S780,-2)</f>
        <v/>
      </c>
      <c r="AG780" s="21">
        <f>ROUNDDOWN(MAX(0,R780-(AB780+AC780+AE780)*0.6),-2)+ROUNDDOWN(MAX(0,S780-(AB780+AC780+AE780)*0.4),-2)</f>
        <v/>
      </c>
      <c r="AH780" s="21">
        <f>ROUNDDOWN(MAX(0,T780-(AB780+AD780)*0.6),-2)+ROUNDDOWN(MAX(0,U780-(AB780+AD780)*0.4),-2)</f>
        <v/>
      </c>
      <c r="AI780" s="21">
        <f>ROUNDDOWN(T780,-2)+ROUNDDOWN(U780,-2)</f>
        <v/>
      </c>
      <c r="AJ780" s="21">
        <f>M780+AF780</f>
        <v/>
      </c>
      <c r="AK780" s="21">
        <f>M780+AG780</f>
        <v/>
      </c>
      <c r="AL780" s="21">
        <f>N780+AH780</f>
        <v/>
      </c>
      <c r="AM780" s="21">
        <f>O780+AI780</f>
        <v/>
      </c>
      <c r="AN780" s="21">
        <f>N780+AI780</f>
        <v/>
      </c>
      <c r="AO780" s="21">
        <f>ROUNDDOWN((R780+S780)*0.2/Y780+2000,0)</f>
        <v/>
      </c>
      <c r="AP780" s="21">
        <f>ROUNDDOWN((T780+U780)*0.2/Z780+2000,0)</f>
        <v/>
      </c>
      <c r="AQ780" s="21">
        <f>AL780-AK780</f>
        <v/>
      </c>
      <c r="AR780" s="21">
        <f>AM780-AK780</f>
        <v/>
      </c>
      <c r="AS780" s="21">
        <f>AM780-AL780</f>
        <v/>
      </c>
      <c r="AT780" s="21">
        <f>AK780+C780-AJ780</f>
        <v/>
      </c>
      <c r="AU780" s="21">
        <f>AL780+C780-AM780</f>
        <v/>
      </c>
      <c r="AV780" s="21">
        <f>AN780+C780-AM780</f>
        <v/>
      </c>
    </row>
    <row r="781">
      <c r="A781" t="inlineStr">
        <is>
          <t>医療費の境目</t>
        </is>
      </c>
      <c r="B781" s="21">
        <f>'3_医療費の境目'!$B$3</f>
        <v/>
      </c>
      <c r="C781" s="21">
        <f>IF('3_医療費の境目'!$B$4="",AO781,'3_医療費の境目'!$B$4)</f>
        <v/>
      </c>
      <c r="D781" s="21">
        <f>'3_医療費の境目'!D781</f>
        <v/>
      </c>
      <c r="E781" s="21">
        <f>ROUND(MIN(B781/12,650000)*12*0.0915+MIN(B781/12,1390000)*12*(0.0504+0)+B781*0.005,0)</f>
        <v/>
      </c>
      <c r="F781" s="21">
        <f>IF(B781&lt;741000,0,IF(B781&lt;2191000,B781-740000,IF(B781&lt;2193000,1451000,IF(B781&lt;2196000,1453000,IF(B781&lt;2200000,1456000,IF(B781&lt;3600000,ROUND(ROUNDDOWN(B781/4,-3)*2.8,0)-80000,IF(B781&lt;6600000,ROUND(ROUNDDOWN(B781/4,-3)*3.2,0)-440000,IF(B781&lt;8500000,ROUNDDOWN(B781*0.9,0)-1100000,B781-1950000))))))))</f>
        <v/>
      </c>
      <c r="G781" s="21">
        <f>IF(F781&gt;23500000,NA(),IF(F781&lt;=4890000,1040000,IF(F781&lt;=6550000,670000,620000)))</f>
        <v/>
      </c>
      <c r="H781" s="21">
        <f>IF(D781&lt;=0,0,MAX(0,MIN(2000000,D781-MIN(100000,ROUNDDOWN(F781*0.05,0)))))</f>
        <v/>
      </c>
      <c r="I781" s="21">
        <f>IF(C781&lt;=2000,0,MIN(C781,ROUNDDOWN(F781*0.4,0))-2000)</f>
        <v/>
      </c>
      <c r="J781" s="21">
        <f>MAX(0,ROUNDDOWN(F781-E781-G781,-3))</f>
        <v/>
      </c>
      <c r="K781" s="21">
        <f>MAX(0,ROUNDDOWN(F781-E781-G781-H781-I781,-3))</f>
        <v/>
      </c>
      <c r="L781" s="21">
        <f>MAX(0,ROUNDDOWN(F781-E781-G781-H781,-3))</f>
        <v/>
      </c>
      <c r="M781" s="21">
        <f>IF(J781&lt;=0,0,ROUNDDOWN((J781*LOOKUP(J781,{0,1950001,3300001,6950001,9000001,18000001,40000001},{0.05,0.1,0.2,0.23,0.33,0.4,0.45})-LOOKUP(J781,{0,1950001,3300001,6950001,9000001,18000001,40000001},{0,97500,427500,636000,1536000,2796000,4796000}))*1.021,-2))</f>
        <v/>
      </c>
      <c r="N781" s="21">
        <f>IF(K781&lt;=0,0,ROUNDDOWN((K781*LOOKUP(K781,{0,1950001,3300001,6950001,9000001,18000001,40000001},{0.05,0.1,0.2,0.23,0.33,0.4,0.45})-LOOKUP(K781,{0,1950001,3300001,6950001,9000001,18000001,40000001},{0,97500,427500,636000,1536000,2796000,4796000}))*1.021,-2))</f>
        <v/>
      </c>
      <c r="O781" s="21">
        <f>IF(L781&lt;=0,0,ROUNDDOWN((L781*LOOKUP(L781,{0,1950001,3300001,6950001,9000001,18000001,40000001},{0.05,0.1,0.2,0.23,0.33,0.4,0.45})-LOOKUP(L781,{0,1950001,3300001,6950001,9000001,18000001,40000001},{0,97500,427500,636000,1536000,2796000,4796000}))*1.021,-2))</f>
        <v/>
      </c>
      <c r="P781" s="21">
        <f>MAX(0,ROUNDDOWN(F781-E781-430000,-3))</f>
        <v/>
      </c>
      <c r="Q781" s="21">
        <f>MAX(0,ROUNDDOWN(F781-E781-430000-H781,-3))</f>
        <v/>
      </c>
      <c r="R781" s="21">
        <f>IF(F781&lt;=450000,0,MAX(0,P781*0.06-MIN(50000,P781)*0.03))</f>
        <v/>
      </c>
      <c r="S781" s="21">
        <f>IF(F781&lt;=450000,0,MAX(0,P781*0.04-MIN(50000,P781)*0.02))</f>
        <v/>
      </c>
      <c r="T781" s="21">
        <f>IF(F781&lt;=450000,0,MAX(0,Q781*0.06-MIN(50000,Q781)*0.03))</f>
        <v/>
      </c>
      <c r="U781" s="21">
        <f>IF(F781&lt;=450000,0,MAX(0,Q781*0.04-MIN(50000,Q781)*0.02))</f>
        <v/>
      </c>
      <c r="V781" s="21">
        <f>50000+MAX(0,G781-480000)</f>
        <v/>
      </c>
      <c r="W781" s="21">
        <f>P781-V781</f>
        <v/>
      </c>
      <c r="X781" s="21">
        <f>Q781-V781</f>
        <v/>
      </c>
      <c r="Y781" s="22">
        <f>IF(W781&lt;0,0.9,LOOKUP(W781,{0,1950001,3300001,6950001,9000001,18000001,40000001},{0.84895,0.7979,0.6958,0.66517,0.56307,0.4916,0.44055}))</f>
        <v/>
      </c>
      <c r="Z781" s="22">
        <f>IF(X781&lt;0,0.9,LOOKUP(X781,{0,1950001,3300001,6950001,9000001,18000001,40000001},{0.84895,0.7979,0.6958,0.66517,0.56307,0.4916,0.44055}))</f>
        <v/>
      </c>
      <c r="AA781" s="22">
        <f>IF(W781&lt;0,0,CHOOSE(MATCH(W781,{0,1950001,3300001,6950001,9000001},1),5.105/84.895,10.21/79.79,20.42/69.58,23.483/66.517,33.693/56.307))</f>
        <v/>
      </c>
      <c r="AB781" s="21">
        <f>IF(C781&lt;=2000,0,(MIN(C781,ROUNDDOWN(F781*0.3,0))-2000)*0.1)</f>
        <v/>
      </c>
      <c r="AC781" s="21">
        <f>IF(C781&lt;=2000,0,MIN((C781-2000)*Y781,(R781+S781)*0.2))</f>
        <v/>
      </c>
      <c r="AD781" s="21">
        <f>IF(C781&lt;=2000,0,MIN((C781-2000)*Z781,(T781+U781)*0.2))</f>
        <v/>
      </c>
      <c r="AE781" s="21">
        <f>AC781*AA781</f>
        <v/>
      </c>
      <c r="AF781" s="21">
        <f>ROUNDDOWN(R781,-2)+ROUNDDOWN(S781,-2)</f>
        <v/>
      </c>
      <c r="AG781" s="21">
        <f>ROUNDDOWN(MAX(0,R781-(AB781+AC781+AE781)*0.6),-2)+ROUNDDOWN(MAX(0,S781-(AB781+AC781+AE781)*0.4),-2)</f>
        <v/>
      </c>
      <c r="AH781" s="21">
        <f>ROUNDDOWN(MAX(0,T781-(AB781+AD781)*0.6),-2)+ROUNDDOWN(MAX(0,U781-(AB781+AD781)*0.4),-2)</f>
        <v/>
      </c>
      <c r="AI781" s="21">
        <f>ROUNDDOWN(T781,-2)+ROUNDDOWN(U781,-2)</f>
        <v/>
      </c>
      <c r="AJ781" s="21">
        <f>M781+AF781</f>
        <v/>
      </c>
      <c r="AK781" s="21">
        <f>M781+AG781</f>
        <v/>
      </c>
      <c r="AL781" s="21">
        <f>N781+AH781</f>
        <v/>
      </c>
      <c r="AM781" s="21">
        <f>O781+AI781</f>
        <v/>
      </c>
      <c r="AN781" s="21">
        <f>N781+AI781</f>
        <v/>
      </c>
      <c r="AO781" s="21">
        <f>ROUNDDOWN((R781+S781)*0.2/Y781+2000,0)</f>
        <v/>
      </c>
      <c r="AP781" s="21">
        <f>ROUNDDOWN((T781+U781)*0.2/Z781+2000,0)</f>
        <v/>
      </c>
      <c r="AQ781" s="21">
        <f>AL781-AK781</f>
        <v/>
      </c>
      <c r="AR781" s="21">
        <f>AM781-AK781</f>
        <v/>
      </c>
      <c r="AS781" s="21">
        <f>AM781-AL781</f>
        <v/>
      </c>
      <c r="AT781" s="21">
        <f>AK781+C781-AJ781</f>
        <v/>
      </c>
      <c r="AU781" s="21">
        <f>AL781+C781-AM781</f>
        <v/>
      </c>
      <c r="AV781" s="21">
        <f>AN781+C781-AM781</f>
        <v/>
      </c>
    </row>
    <row r="782">
      <c r="A782" t="inlineStr">
        <is>
          <t>医療費の境目</t>
        </is>
      </c>
      <c r="B782" s="21">
        <f>'3_医療費の境目'!$B$3</f>
        <v/>
      </c>
      <c r="C782" s="21">
        <f>IF('3_医療費の境目'!$B$4="",AO782,'3_医療費の境目'!$B$4)</f>
        <v/>
      </c>
      <c r="D782" s="21">
        <f>'3_医療費の境目'!D782</f>
        <v/>
      </c>
      <c r="E782" s="21">
        <f>ROUND(MIN(B782/12,650000)*12*0.0915+MIN(B782/12,1390000)*12*(0.0504+0)+B782*0.005,0)</f>
        <v/>
      </c>
      <c r="F782" s="21">
        <f>IF(B782&lt;741000,0,IF(B782&lt;2191000,B782-740000,IF(B782&lt;2193000,1451000,IF(B782&lt;2196000,1453000,IF(B782&lt;2200000,1456000,IF(B782&lt;3600000,ROUND(ROUNDDOWN(B782/4,-3)*2.8,0)-80000,IF(B782&lt;6600000,ROUND(ROUNDDOWN(B782/4,-3)*3.2,0)-440000,IF(B782&lt;8500000,ROUNDDOWN(B782*0.9,0)-1100000,B782-1950000))))))))</f>
        <v/>
      </c>
      <c r="G782" s="21">
        <f>IF(F782&gt;23500000,NA(),IF(F782&lt;=4890000,1040000,IF(F782&lt;=6550000,670000,620000)))</f>
        <v/>
      </c>
      <c r="H782" s="21">
        <f>IF(D782&lt;=0,0,MAX(0,MIN(2000000,D782-MIN(100000,ROUNDDOWN(F782*0.05,0)))))</f>
        <v/>
      </c>
      <c r="I782" s="21">
        <f>IF(C782&lt;=2000,0,MIN(C782,ROUNDDOWN(F782*0.4,0))-2000)</f>
        <v/>
      </c>
      <c r="J782" s="21">
        <f>MAX(0,ROUNDDOWN(F782-E782-G782,-3))</f>
        <v/>
      </c>
      <c r="K782" s="21">
        <f>MAX(0,ROUNDDOWN(F782-E782-G782-H782-I782,-3))</f>
        <v/>
      </c>
      <c r="L782" s="21">
        <f>MAX(0,ROUNDDOWN(F782-E782-G782-H782,-3))</f>
        <v/>
      </c>
      <c r="M782" s="21">
        <f>IF(J782&lt;=0,0,ROUNDDOWN((J782*LOOKUP(J782,{0,1950001,3300001,6950001,9000001,18000001,40000001},{0.05,0.1,0.2,0.23,0.33,0.4,0.45})-LOOKUP(J782,{0,1950001,3300001,6950001,9000001,18000001,40000001},{0,97500,427500,636000,1536000,2796000,4796000}))*1.021,-2))</f>
        <v/>
      </c>
      <c r="N782" s="21">
        <f>IF(K782&lt;=0,0,ROUNDDOWN((K782*LOOKUP(K782,{0,1950001,3300001,6950001,9000001,18000001,40000001},{0.05,0.1,0.2,0.23,0.33,0.4,0.45})-LOOKUP(K782,{0,1950001,3300001,6950001,9000001,18000001,40000001},{0,97500,427500,636000,1536000,2796000,4796000}))*1.021,-2))</f>
        <v/>
      </c>
      <c r="O782" s="21">
        <f>IF(L782&lt;=0,0,ROUNDDOWN((L782*LOOKUP(L782,{0,1950001,3300001,6950001,9000001,18000001,40000001},{0.05,0.1,0.2,0.23,0.33,0.4,0.45})-LOOKUP(L782,{0,1950001,3300001,6950001,9000001,18000001,40000001},{0,97500,427500,636000,1536000,2796000,4796000}))*1.021,-2))</f>
        <v/>
      </c>
      <c r="P782" s="21">
        <f>MAX(0,ROUNDDOWN(F782-E782-430000,-3))</f>
        <v/>
      </c>
      <c r="Q782" s="21">
        <f>MAX(0,ROUNDDOWN(F782-E782-430000-H782,-3))</f>
        <v/>
      </c>
      <c r="R782" s="21">
        <f>IF(F782&lt;=450000,0,MAX(0,P782*0.06-MIN(50000,P782)*0.03))</f>
        <v/>
      </c>
      <c r="S782" s="21">
        <f>IF(F782&lt;=450000,0,MAX(0,P782*0.04-MIN(50000,P782)*0.02))</f>
        <v/>
      </c>
      <c r="T782" s="21">
        <f>IF(F782&lt;=450000,0,MAX(0,Q782*0.06-MIN(50000,Q782)*0.03))</f>
        <v/>
      </c>
      <c r="U782" s="21">
        <f>IF(F782&lt;=450000,0,MAX(0,Q782*0.04-MIN(50000,Q782)*0.02))</f>
        <v/>
      </c>
      <c r="V782" s="21">
        <f>50000+MAX(0,G782-480000)</f>
        <v/>
      </c>
      <c r="W782" s="21">
        <f>P782-V782</f>
        <v/>
      </c>
      <c r="X782" s="21">
        <f>Q782-V782</f>
        <v/>
      </c>
      <c r="Y782" s="22">
        <f>IF(W782&lt;0,0.9,LOOKUP(W782,{0,1950001,3300001,6950001,9000001,18000001,40000001},{0.84895,0.7979,0.6958,0.66517,0.56307,0.4916,0.44055}))</f>
        <v/>
      </c>
      <c r="Z782" s="22">
        <f>IF(X782&lt;0,0.9,LOOKUP(X782,{0,1950001,3300001,6950001,9000001,18000001,40000001},{0.84895,0.7979,0.6958,0.66517,0.56307,0.4916,0.44055}))</f>
        <v/>
      </c>
      <c r="AA782" s="22">
        <f>IF(W782&lt;0,0,CHOOSE(MATCH(W782,{0,1950001,3300001,6950001,9000001},1),5.105/84.895,10.21/79.79,20.42/69.58,23.483/66.517,33.693/56.307))</f>
        <v/>
      </c>
      <c r="AB782" s="21">
        <f>IF(C782&lt;=2000,0,(MIN(C782,ROUNDDOWN(F782*0.3,0))-2000)*0.1)</f>
        <v/>
      </c>
      <c r="AC782" s="21">
        <f>IF(C782&lt;=2000,0,MIN((C782-2000)*Y782,(R782+S782)*0.2))</f>
        <v/>
      </c>
      <c r="AD782" s="21">
        <f>IF(C782&lt;=2000,0,MIN((C782-2000)*Z782,(T782+U782)*0.2))</f>
        <v/>
      </c>
      <c r="AE782" s="21">
        <f>AC782*AA782</f>
        <v/>
      </c>
      <c r="AF782" s="21">
        <f>ROUNDDOWN(R782,-2)+ROUNDDOWN(S782,-2)</f>
        <v/>
      </c>
      <c r="AG782" s="21">
        <f>ROUNDDOWN(MAX(0,R782-(AB782+AC782+AE782)*0.6),-2)+ROUNDDOWN(MAX(0,S782-(AB782+AC782+AE782)*0.4),-2)</f>
        <v/>
      </c>
      <c r="AH782" s="21">
        <f>ROUNDDOWN(MAX(0,T782-(AB782+AD782)*0.6),-2)+ROUNDDOWN(MAX(0,U782-(AB782+AD782)*0.4),-2)</f>
        <v/>
      </c>
      <c r="AI782" s="21">
        <f>ROUNDDOWN(T782,-2)+ROUNDDOWN(U782,-2)</f>
        <v/>
      </c>
      <c r="AJ782" s="21">
        <f>M782+AF782</f>
        <v/>
      </c>
      <c r="AK782" s="21">
        <f>M782+AG782</f>
        <v/>
      </c>
      <c r="AL782" s="21">
        <f>N782+AH782</f>
        <v/>
      </c>
      <c r="AM782" s="21">
        <f>O782+AI782</f>
        <v/>
      </c>
      <c r="AN782" s="21">
        <f>N782+AI782</f>
        <v/>
      </c>
      <c r="AO782" s="21">
        <f>ROUNDDOWN((R782+S782)*0.2/Y782+2000,0)</f>
        <v/>
      </c>
      <c r="AP782" s="21">
        <f>ROUNDDOWN((T782+U782)*0.2/Z782+2000,0)</f>
        <v/>
      </c>
      <c r="AQ782" s="21">
        <f>AL782-AK782</f>
        <v/>
      </c>
      <c r="AR782" s="21">
        <f>AM782-AK782</f>
        <v/>
      </c>
      <c r="AS782" s="21">
        <f>AM782-AL782</f>
        <v/>
      </c>
      <c r="AT782" s="21">
        <f>AK782+C782-AJ782</f>
        <v/>
      </c>
      <c r="AU782" s="21">
        <f>AL782+C782-AM782</f>
        <v/>
      </c>
      <c r="AV782" s="21">
        <f>AN782+C782-AM782</f>
        <v/>
      </c>
    </row>
    <row r="783">
      <c r="A783" t="inlineStr">
        <is>
          <t>医療費の境目</t>
        </is>
      </c>
      <c r="B783" s="21">
        <f>'3_医療費の境目'!$B$3</f>
        <v/>
      </c>
      <c r="C783" s="21">
        <f>IF('3_医療費の境目'!$B$4="",AO783,'3_医療費の境目'!$B$4)</f>
        <v/>
      </c>
      <c r="D783" s="21">
        <f>'3_医療費の境目'!D783</f>
        <v/>
      </c>
      <c r="E783" s="21">
        <f>ROUND(MIN(B783/12,650000)*12*0.0915+MIN(B783/12,1390000)*12*(0.0504+0)+B783*0.005,0)</f>
        <v/>
      </c>
      <c r="F783" s="21">
        <f>IF(B783&lt;741000,0,IF(B783&lt;2191000,B783-740000,IF(B783&lt;2193000,1451000,IF(B783&lt;2196000,1453000,IF(B783&lt;2200000,1456000,IF(B783&lt;3600000,ROUND(ROUNDDOWN(B783/4,-3)*2.8,0)-80000,IF(B783&lt;6600000,ROUND(ROUNDDOWN(B783/4,-3)*3.2,0)-440000,IF(B783&lt;8500000,ROUNDDOWN(B783*0.9,0)-1100000,B783-1950000))))))))</f>
        <v/>
      </c>
      <c r="G783" s="21">
        <f>IF(F783&gt;23500000,NA(),IF(F783&lt;=4890000,1040000,IF(F783&lt;=6550000,670000,620000)))</f>
        <v/>
      </c>
      <c r="H783" s="21">
        <f>IF(D783&lt;=0,0,MAX(0,MIN(2000000,D783-MIN(100000,ROUNDDOWN(F783*0.05,0)))))</f>
        <v/>
      </c>
      <c r="I783" s="21">
        <f>IF(C783&lt;=2000,0,MIN(C783,ROUNDDOWN(F783*0.4,0))-2000)</f>
        <v/>
      </c>
      <c r="J783" s="21">
        <f>MAX(0,ROUNDDOWN(F783-E783-G783,-3))</f>
        <v/>
      </c>
      <c r="K783" s="21">
        <f>MAX(0,ROUNDDOWN(F783-E783-G783-H783-I783,-3))</f>
        <v/>
      </c>
      <c r="L783" s="21">
        <f>MAX(0,ROUNDDOWN(F783-E783-G783-H783,-3))</f>
        <v/>
      </c>
      <c r="M783" s="21">
        <f>IF(J783&lt;=0,0,ROUNDDOWN((J783*LOOKUP(J783,{0,1950001,3300001,6950001,9000001,18000001,40000001},{0.05,0.1,0.2,0.23,0.33,0.4,0.45})-LOOKUP(J783,{0,1950001,3300001,6950001,9000001,18000001,40000001},{0,97500,427500,636000,1536000,2796000,4796000}))*1.021,-2))</f>
        <v/>
      </c>
      <c r="N783" s="21">
        <f>IF(K783&lt;=0,0,ROUNDDOWN((K783*LOOKUP(K783,{0,1950001,3300001,6950001,9000001,18000001,40000001},{0.05,0.1,0.2,0.23,0.33,0.4,0.45})-LOOKUP(K783,{0,1950001,3300001,6950001,9000001,18000001,40000001},{0,97500,427500,636000,1536000,2796000,4796000}))*1.021,-2))</f>
        <v/>
      </c>
      <c r="O783" s="21">
        <f>IF(L783&lt;=0,0,ROUNDDOWN((L783*LOOKUP(L783,{0,1950001,3300001,6950001,9000001,18000001,40000001},{0.05,0.1,0.2,0.23,0.33,0.4,0.45})-LOOKUP(L783,{0,1950001,3300001,6950001,9000001,18000001,40000001},{0,97500,427500,636000,1536000,2796000,4796000}))*1.021,-2))</f>
        <v/>
      </c>
      <c r="P783" s="21">
        <f>MAX(0,ROUNDDOWN(F783-E783-430000,-3))</f>
        <v/>
      </c>
      <c r="Q783" s="21">
        <f>MAX(0,ROUNDDOWN(F783-E783-430000-H783,-3))</f>
        <v/>
      </c>
      <c r="R783" s="21">
        <f>IF(F783&lt;=450000,0,MAX(0,P783*0.06-MIN(50000,P783)*0.03))</f>
        <v/>
      </c>
      <c r="S783" s="21">
        <f>IF(F783&lt;=450000,0,MAX(0,P783*0.04-MIN(50000,P783)*0.02))</f>
        <v/>
      </c>
      <c r="T783" s="21">
        <f>IF(F783&lt;=450000,0,MAX(0,Q783*0.06-MIN(50000,Q783)*0.03))</f>
        <v/>
      </c>
      <c r="U783" s="21">
        <f>IF(F783&lt;=450000,0,MAX(0,Q783*0.04-MIN(50000,Q783)*0.02))</f>
        <v/>
      </c>
      <c r="V783" s="21">
        <f>50000+MAX(0,G783-480000)</f>
        <v/>
      </c>
      <c r="W783" s="21">
        <f>P783-V783</f>
        <v/>
      </c>
      <c r="X783" s="21">
        <f>Q783-V783</f>
        <v/>
      </c>
      <c r="Y783" s="22">
        <f>IF(W783&lt;0,0.9,LOOKUP(W783,{0,1950001,3300001,6950001,9000001,18000001,40000001},{0.84895,0.7979,0.6958,0.66517,0.56307,0.4916,0.44055}))</f>
        <v/>
      </c>
      <c r="Z783" s="22">
        <f>IF(X783&lt;0,0.9,LOOKUP(X783,{0,1950001,3300001,6950001,9000001,18000001,40000001},{0.84895,0.7979,0.6958,0.66517,0.56307,0.4916,0.44055}))</f>
        <v/>
      </c>
      <c r="AA783" s="22">
        <f>IF(W783&lt;0,0,CHOOSE(MATCH(W783,{0,1950001,3300001,6950001,9000001},1),5.105/84.895,10.21/79.79,20.42/69.58,23.483/66.517,33.693/56.307))</f>
        <v/>
      </c>
      <c r="AB783" s="21">
        <f>IF(C783&lt;=2000,0,(MIN(C783,ROUNDDOWN(F783*0.3,0))-2000)*0.1)</f>
        <v/>
      </c>
      <c r="AC783" s="21">
        <f>IF(C783&lt;=2000,0,MIN((C783-2000)*Y783,(R783+S783)*0.2))</f>
        <v/>
      </c>
      <c r="AD783" s="21">
        <f>IF(C783&lt;=2000,0,MIN((C783-2000)*Z783,(T783+U783)*0.2))</f>
        <v/>
      </c>
      <c r="AE783" s="21">
        <f>AC783*AA783</f>
        <v/>
      </c>
      <c r="AF783" s="21">
        <f>ROUNDDOWN(R783,-2)+ROUNDDOWN(S783,-2)</f>
        <v/>
      </c>
      <c r="AG783" s="21">
        <f>ROUNDDOWN(MAX(0,R783-(AB783+AC783+AE783)*0.6),-2)+ROUNDDOWN(MAX(0,S783-(AB783+AC783+AE783)*0.4),-2)</f>
        <v/>
      </c>
      <c r="AH783" s="21">
        <f>ROUNDDOWN(MAX(0,T783-(AB783+AD783)*0.6),-2)+ROUNDDOWN(MAX(0,U783-(AB783+AD783)*0.4),-2)</f>
        <v/>
      </c>
      <c r="AI783" s="21">
        <f>ROUNDDOWN(T783,-2)+ROUNDDOWN(U783,-2)</f>
        <v/>
      </c>
      <c r="AJ783" s="21">
        <f>M783+AF783</f>
        <v/>
      </c>
      <c r="AK783" s="21">
        <f>M783+AG783</f>
        <v/>
      </c>
      <c r="AL783" s="21">
        <f>N783+AH783</f>
        <v/>
      </c>
      <c r="AM783" s="21">
        <f>O783+AI783</f>
        <v/>
      </c>
      <c r="AN783" s="21">
        <f>N783+AI783</f>
        <v/>
      </c>
      <c r="AO783" s="21">
        <f>ROUNDDOWN((R783+S783)*0.2/Y783+2000,0)</f>
        <v/>
      </c>
      <c r="AP783" s="21">
        <f>ROUNDDOWN((T783+U783)*0.2/Z783+2000,0)</f>
        <v/>
      </c>
      <c r="AQ783" s="21">
        <f>AL783-AK783</f>
        <v/>
      </c>
      <c r="AR783" s="21">
        <f>AM783-AK783</f>
        <v/>
      </c>
      <c r="AS783" s="21">
        <f>AM783-AL783</f>
        <v/>
      </c>
      <c r="AT783" s="21">
        <f>AK783+C783-AJ783</f>
        <v/>
      </c>
      <c r="AU783" s="21">
        <f>AL783+C783-AM783</f>
        <v/>
      </c>
      <c r="AV783" s="21">
        <f>AN783+C783-AM783</f>
        <v/>
      </c>
    </row>
    <row r="784">
      <c r="A784" t="inlineStr">
        <is>
          <t>医療費の境目</t>
        </is>
      </c>
      <c r="B784" s="21">
        <f>'3_医療費の境目'!$B$3</f>
        <v/>
      </c>
      <c r="C784" s="21">
        <f>IF('3_医療費の境目'!$B$4="",AO784,'3_医療費の境目'!$B$4)</f>
        <v/>
      </c>
      <c r="D784" s="21">
        <f>'3_医療費の境目'!D784</f>
        <v/>
      </c>
      <c r="E784" s="21">
        <f>ROUND(MIN(B784/12,650000)*12*0.0915+MIN(B784/12,1390000)*12*(0.0504+0)+B784*0.005,0)</f>
        <v/>
      </c>
      <c r="F784" s="21">
        <f>IF(B784&lt;741000,0,IF(B784&lt;2191000,B784-740000,IF(B784&lt;2193000,1451000,IF(B784&lt;2196000,1453000,IF(B784&lt;2200000,1456000,IF(B784&lt;3600000,ROUND(ROUNDDOWN(B784/4,-3)*2.8,0)-80000,IF(B784&lt;6600000,ROUND(ROUNDDOWN(B784/4,-3)*3.2,0)-440000,IF(B784&lt;8500000,ROUNDDOWN(B784*0.9,0)-1100000,B784-1950000))))))))</f>
        <v/>
      </c>
      <c r="G784" s="21">
        <f>IF(F784&gt;23500000,NA(),IF(F784&lt;=4890000,1040000,IF(F784&lt;=6550000,670000,620000)))</f>
        <v/>
      </c>
      <c r="H784" s="21">
        <f>IF(D784&lt;=0,0,MAX(0,MIN(2000000,D784-MIN(100000,ROUNDDOWN(F784*0.05,0)))))</f>
        <v/>
      </c>
      <c r="I784" s="21">
        <f>IF(C784&lt;=2000,0,MIN(C784,ROUNDDOWN(F784*0.4,0))-2000)</f>
        <v/>
      </c>
      <c r="J784" s="21">
        <f>MAX(0,ROUNDDOWN(F784-E784-G784,-3))</f>
        <v/>
      </c>
      <c r="K784" s="21">
        <f>MAX(0,ROUNDDOWN(F784-E784-G784-H784-I784,-3))</f>
        <v/>
      </c>
      <c r="L784" s="21">
        <f>MAX(0,ROUNDDOWN(F784-E784-G784-H784,-3))</f>
        <v/>
      </c>
      <c r="M784" s="21">
        <f>IF(J784&lt;=0,0,ROUNDDOWN((J784*LOOKUP(J784,{0,1950001,3300001,6950001,9000001,18000001,40000001},{0.05,0.1,0.2,0.23,0.33,0.4,0.45})-LOOKUP(J784,{0,1950001,3300001,6950001,9000001,18000001,40000001},{0,97500,427500,636000,1536000,2796000,4796000}))*1.021,-2))</f>
        <v/>
      </c>
      <c r="N784" s="21">
        <f>IF(K784&lt;=0,0,ROUNDDOWN((K784*LOOKUP(K784,{0,1950001,3300001,6950001,9000001,18000001,40000001},{0.05,0.1,0.2,0.23,0.33,0.4,0.45})-LOOKUP(K784,{0,1950001,3300001,6950001,9000001,18000001,40000001},{0,97500,427500,636000,1536000,2796000,4796000}))*1.021,-2))</f>
        <v/>
      </c>
      <c r="O784" s="21">
        <f>IF(L784&lt;=0,0,ROUNDDOWN((L784*LOOKUP(L784,{0,1950001,3300001,6950001,9000001,18000001,40000001},{0.05,0.1,0.2,0.23,0.33,0.4,0.45})-LOOKUP(L784,{0,1950001,3300001,6950001,9000001,18000001,40000001},{0,97500,427500,636000,1536000,2796000,4796000}))*1.021,-2))</f>
        <v/>
      </c>
      <c r="P784" s="21">
        <f>MAX(0,ROUNDDOWN(F784-E784-430000,-3))</f>
        <v/>
      </c>
      <c r="Q784" s="21">
        <f>MAX(0,ROUNDDOWN(F784-E784-430000-H784,-3))</f>
        <v/>
      </c>
      <c r="R784" s="21">
        <f>IF(F784&lt;=450000,0,MAX(0,P784*0.06-MIN(50000,P784)*0.03))</f>
        <v/>
      </c>
      <c r="S784" s="21">
        <f>IF(F784&lt;=450000,0,MAX(0,P784*0.04-MIN(50000,P784)*0.02))</f>
        <v/>
      </c>
      <c r="T784" s="21">
        <f>IF(F784&lt;=450000,0,MAX(0,Q784*0.06-MIN(50000,Q784)*0.03))</f>
        <v/>
      </c>
      <c r="U784" s="21">
        <f>IF(F784&lt;=450000,0,MAX(0,Q784*0.04-MIN(50000,Q784)*0.02))</f>
        <v/>
      </c>
      <c r="V784" s="21">
        <f>50000+MAX(0,G784-480000)</f>
        <v/>
      </c>
      <c r="W784" s="21">
        <f>P784-V784</f>
        <v/>
      </c>
      <c r="X784" s="21">
        <f>Q784-V784</f>
        <v/>
      </c>
      <c r="Y784" s="22">
        <f>IF(W784&lt;0,0.9,LOOKUP(W784,{0,1950001,3300001,6950001,9000001,18000001,40000001},{0.84895,0.7979,0.6958,0.66517,0.56307,0.4916,0.44055}))</f>
        <v/>
      </c>
      <c r="Z784" s="22">
        <f>IF(X784&lt;0,0.9,LOOKUP(X784,{0,1950001,3300001,6950001,9000001,18000001,40000001},{0.84895,0.7979,0.6958,0.66517,0.56307,0.4916,0.44055}))</f>
        <v/>
      </c>
      <c r="AA784" s="22">
        <f>IF(W784&lt;0,0,CHOOSE(MATCH(W784,{0,1950001,3300001,6950001,9000001},1),5.105/84.895,10.21/79.79,20.42/69.58,23.483/66.517,33.693/56.307))</f>
        <v/>
      </c>
      <c r="AB784" s="21">
        <f>IF(C784&lt;=2000,0,(MIN(C784,ROUNDDOWN(F784*0.3,0))-2000)*0.1)</f>
        <v/>
      </c>
      <c r="AC784" s="21">
        <f>IF(C784&lt;=2000,0,MIN((C784-2000)*Y784,(R784+S784)*0.2))</f>
        <v/>
      </c>
      <c r="AD784" s="21">
        <f>IF(C784&lt;=2000,0,MIN((C784-2000)*Z784,(T784+U784)*0.2))</f>
        <v/>
      </c>
      <c r="AE784" s="21">
        <f>AC784*AA784</f>
        <v/>
      </c>
      <c r="AF784" s="21">
        <f>ROUNDDOWN(R784,-2)+ROUNDDOWN(S784,-2)</f>
        <v/>
      </c>
      <c r="AG784" s="21">
        <f>ROUNDDOWN(MAX(0,R784-(AB784+AC784+AE784)*0.6),-2)+ROUNDDOWN(MAX(0,S784-(AB784+AC784+AE784)*0.4),-2)</f>
        <v/>
      </c>
      <c r="AH784" s="21">
        <f>ROUNDDOWN(MAX(0,T784-(AB784+AD784)*0.6),-2)+ROUNDDOWN(MAX(0,U784-(AB784+AD784)*0.4),-2)</f>
        <v/>
      </c>
      <c r="AI784" s="21">
        <f>ROUNDDOWN(T784,-2)+ROUNDDOWN(U784,-2)</f>
        <v/>
      </c>
      <c r="AJ784" s="21">
        <f>M784+AF784</f>
        <v/>
      </c>
      <c r="AK784" s="21">
        <f>M784+AG784</f>
        <v/>
      </c>
      <c r="AL784" s="21">
        <f>N784+AH784</f>
        <v/>
      </c>
      <c r="AM784" s="21">
        <f>O784+AI784</f>
        <v/>
      </c>
      <c r="AN784" s="21">
        <f>N784+AI784</f>
        <v/>
      </c>
      <c r="AO784" s="21">
        <f>ROUNDDOWN((R784+S784)*0.2/Y784+2000,0)</f>
        <v/>
      </c>
      <c r="AP784" s="21">
        <f>ROUNDDOWN((T784+U784)*0.2/Z784+2000,0)</f>
        <v/>
      </c>
      <c r="AQ784" s="21">
        <f>AL784-AK784</f>
        <v/>
      </c>
      <c r="AR784" s="21">
        <f>AM784-AK784</f>
        <v/>
      </c>
      <c r="AS784" s="21">
        <f>AM784-AL784</f>
        <v/>
      </c>
      <c r="AT784" s="21">
        <f>AK784+C784-AJ784</f>
        <v/>
      </c>
      <c r="AU784" s="21">
        <f>AL784+C784-AM784</f>
        <v/>
      </c>
      <c r="AV784" s="21">
        <f>AN784+C784-AM784</f>
        <v/>
      </c>
    </row>
    <row r="785">
      <c r="A785" t="inlineStr">
        <is>
          <t>医療費の境目</t>
        </is>
      </c>
      <c r="B785" s="21">
        <f>'3_医療費の境目'!$B$3</f>
        <v/>
      </c>
      <c r="C785" s="21">
        <f>IF('3_医療費の境目'!$B$4="",AO785,'3_医療費の境目'!$B$4)</f>
        <v/>
      </c>
      <c r="D785" s="21">
        <f>'3_医療費の境目'!D785</f>
        <v/>
      </c>
      <c r="E785" s="21">
        <f>ROUND(MIN(B785/12,650000)*12*0.0915+MIN(B785/12,1390000)*12*(0.0504+0)+B785*0.005,0)</f>
        <v/>
      </c>
      <c r="F785" s="21">
        <f>IF(B785&lt;741000,0,IF(B785&lt;2191000,B785-740000,IF(B785&lt;2193000,1451000,IF(B785&lt;2196000,1453000,IF(B785&lt;2200000,1456000,IF(B785&lt;3600000,ROUND(ROUNDDOWN(B785/4,-3)*2.8,0)-80000,IF(B785&lt;6600000,ROUND(ROUNDDOWN(B785/4,-3)*3.2,0)-440000,IF(B785&lt;8500000,ROUNDDOWN(B785*0.9,0)-1100000,B785-1950000))))))))</f>
        <v/>
      </c>
      <c r="G785" s="21">
        <f>IF(F785&gt;23500000,NA(),IF(F785&lt;=4890000,1040000,IF(F785&lt;=6550000,670000,620000)))</f>
        <v/>
      </c>
      <c r="H785" s="21">
        <f>IF(D785&lt;=0,0,MAX(0,MIN(2000000,D785-MIN(100000,ROUNDDOWN(F785*0.05,0)))))</f>
        <v/>
      </c>
      <c r="I785" s="21">
        <f>IF(C785&lt;=2000,0,MIN(C785,ROUNDDOWN(F785*0.4,0))-2000)</f>
        <v/>
      </c>
      <c r="J785" s="21">
        <f>MAX(0,ROUNDDOWN(F785-E785-G785,-3))</f>
        <v/>
      </c>
      <c r="K785" s="21">
        <f>MAX(0,ROUNDDOWN(F785-E785-G785-H785-I785,-3))</f>
        <v/>
      </c>
      <c r="L785" s="21">
        <f>MAX(0,ROUNDDOWN(F785-E785-G785-H785,-3))</f>
        <v/>
      </c>
      <c r="M785" s="21">
        <f>IF(J785&lt;=0,0,ROUNDDOWN((J785*LOOKUP(J785,{0,1950001,3300001,6950001,9000001,18000001,40000001},{0.05,0.1,0.2,0.23,0.33,0.4,0.45})-LOOKUP(J785,{0,1950001,3300001,6950001,9000001,18000001,40000001},{0,97500,427500,636000,1536000,2796000,4796000}))*1.021,-2))</f>
        <v/>
      </c>
      <c r="N785" s="21">
        <f>IF(K785&lt;=0,0,ROUNDDOWN((K785*LOOKUP(K785,{0,1950001,3300001,6950001,9000001,18000001,40000001},{0.05,0.1,0.2,0.23,0.33,0.4,0.45})-LOOKUP(K785,{0,1950001,3300001,6950001,9000001,18000001,40000001},{0,97500,427500,636000,1536000,2796000,4796000}))*1.021,-2))</f>
        <v/>
      </c>
      <c r="O785" s="21">
        <f>IF(L785&lt;=0,0,ROUNDDOWN((L785*LOOKUP(L785,{0,1950001,3300001,6950001,9000001,18000001,40000001},{0.05,0.1,0.2,0.23,0.33,0.4,0.45})-LOOKUP(L785,{0,1950001,3300001,6950001,9000001,18000001,40000001},{0,97500,427500,636000,1536000,2796000,4796000}))*1.021,-2))</f>
        <v/>
      </c>
      <c r="P785" s="21">
        <f>MAX(0,ROUNDDOWN(F785-E785-430000,-3))</f>
        <v/>
      </c>
      <c r="Q785" s="21">
        <f>MAX(0,ROUNDDOWN(F785-E785-430000-H785,-3))</f>
        <v/>
      </c>
      <c r="R785" s="21">
        <f>IF(F785&lt;=450000,0,MAX(0,P785*0.06-MIN(50000,P785)*0.03))</f>
        <v/>
      </c>
      <c r="S785" s="21">
        <f>IF(F785&lt;=450000,0,MAX(0,P785*0.04-MIN(50000,P785)*0.02))</f>
        <v/>
      </c>
      <c r="T785" s="21">
        <f>IF(F785&lt;=450000,0,MAX(0,Q785*0.06-MIN(50000,Q785)*0.03))</f>
        <v/>
      </c>
      <c r="U785" s="21">
        <f>IF(F785&lt;=450000,0,MAX(0,Q785*0.04-MIN(50000,Q785)*0.02))</f>
        <v/>
      </c>
      <c r="V785" s="21">
        <f>50000+MAX(0,G785-480000)</f>
        <v/>
      </c>
      <c r="W785" s="21">
        <f>P785-V785</f>
        <v/>
      </c>
      <c r="X785" s="21">
        <f>Q785-V785</f>
        <v/>
      </c>
      <c r="Y785" s="22">
        <f>IF(W785&lt;0,0.9,LOOKUP(W785,{0,1950001,3300001,6950001,9000001,18000001,40000001},{0.84895,0.7979,0.6958,0.66517,0.56307,0.4916,0.44055}))</f>
        <v/>
      </c>
      <c r="Z785" s="22">
        <f>IF(X785&lt;0,0.9,LOOKUP(X785,{0,1950001,3300001,6950001,9000001,18000001,40000001},{0.84895,0.7979,0.6958,0.66517,0.56307,0.4916,0.44055}))</f>
        <v/>
      </c>
      <c r="AA785" s="22">
        <f>IF(W785&lt;0,0,CHOOSE(MATCH(W785,{0,1950001,3300001,6950001,9000001},1),5.105/84.895,10.21/79.79,20.42/69.58,23.483/66.517,33.693/56.307))</f>
        <v/>
      </c>
      <c r="AB785" s="21">
        <f>IF(C785&lt;=2000,0,(MIN(C785,ROUNDDOWN(F785*0.3,0))-2000)*0.1)</f>
        <v/>
      </c>
      <c r="AC785" s="21">
        <f>IF(C785&lt;=2000,0,MIN((C785-2000)*Y785,(R785+S785)*0.2))</f>
        <v/>
      </c>
      <c r="AD785" s="21">
        <f>IF(C785&lt;=2000,0,MIN((C785-2000)*Z785,(T785+U785)*0.2))</f>
        <v/>
      </c>
      <c r="AE785" s="21">
        <f>AC785*AA785</f>
        <v/>
      </c>
      <c r="AF785" s="21">
        <f>ROUNDDOWN(R785,-2)+ROUNDDOWN(S785,-2)</f>
        <v/>
      </c>
      <c r="AG785" s="21">
        <f>ROUNDDOWN(MAX(0,R785-(AB785+AC785+AE785)*0.6),-2)+ROUNDDOWN(MAX(0,S785-(AB785+AC785+AE785)*0.4),-2)</f>
        <v/>
      </c>
      <c r="AH785" s="21">
        <f>ROUNDDOWN(MAX(0,T785-(AB785+AD785)*0.6),-2)+ROUNDDOWN(MAX(0,U785-(AB785+AD785)*0.4),-2)</f>
        <v/>
      </c>
      <c r="AI785" s="21">
        <f>ROUNDDOWN(T785,-2)+ROUNDDOWN(U785,-2)</f>
        <v/>
      </c>
      <c r="AJ785" s="21">
        <f>M785+AF785</f>
        <v/>
      </c>
      <c r="AK785" s="21">
        <f>M785+AG785</f>
        <v/>
      </c>
      <c r="AL785" s="21">
        <f>N785+AH785</f>
        <v/>
      </c>
      <c r="AM785" s="21">
        <f>O785+AI785</f>
        <v/>
      </c>
      <c r="AN785" s="21">
        <f>N785+AI785</f>
        <v/>
      </c>
      <c r="AO785" s="21">
        <f>ROUNDDOWN((R785+S785)*0.2/Y785+2000,0)</f>
        <v/>
      </c>
      <c r="AP785" s="21">
        <f>ROUNDDOWN((T785+U785)*0.2/Z785+2000,0)</f>
        <v/>
      </c>
      <c r="AQ785" s="21">
        <f>AL785-AK785</f>
        <v/>
      </c>
      <c r="AR785" s="21">
        <f>AM785-AK785</f>
        <v/>
      </c>
      <c r="AS785" s="21">
        <f>AM785-AL785</f>
        <v/>
      </c>
      <c r="AT785" s="21">
        <f>AK785+C785-AJ785</f>
        <v/>
      </c>
      <c r="AU785" s="21">
        <f>AL785+C785-AM785</f>
        <v/>
      </c>
      <c r="AV785" s="21">
        <f>AN785+C785-AM785</f>
        <v/>
      </c>
    </row>
    <row r="786">
      <c r="A786" t="inlineStr">
        <is>
          <t>医療費の境目</t>
        </is>
      </c>
      <c r="B786" s="21">
        <f>'3_医療費の境目'!$B$3</f>
        <v/>
      </c>
      <c r="C786" s="21">
        <f>IF('3_医療費の境目'!$B$4="",AO786,'3_医療費の境目'!$B$4)</f>
        <v/>
      </c>
      <c r="D786" s="21">
        <f>'3_医療費の境目'!D786</f>
        <v/>
      </c>
      <c r="E786" s="21">
        <f>ROUND(MIN(B786/12,650000)*12*0.0915+MIN(B786/12,1390000)*12*(0.0504+0)+B786*0.005,0)</f>
        <v/>
      </c>
      <c r="F786" s="21">
        <f>IF(B786&lt;741000,0,IF(B786&lt;2191000,B786-740000,IF(B786&lt;2193000,1451000,IF(B786&lt;2196000,1453000,IF(B786&lt;2200000,1456000,IF(B786&lt;3600000,ROUND(ROUNDDOWN(B786/4,-3)*2.8,0)-80000,IF(B786&lt;6600000,ROUND(ROUNDDOWN(B786/4,-3)*3.2,0)-440000,IF(B786&lt;8500000,ROUNDDOWN(B786*0.9,0)-1100000,B786-1950000))))))))</f>
        <v/>
      </c>
      <c r="G786" s="21">
        <f>IF(F786&gt;23500000,NA(),IF(F786&lt;=4890000,1040000,IF(F786&lt;=6550000,670000,620000)))</f>
        <v/>
      </c>
      <c r="H786" s="21">
        <f>IF(D786&lt;=0,0,MAX(0,MIN(2000000,D786-MIN(100000,ROUNDDOWN(F786*0.05,0)))))</f>
        <v/>
      </c>
      <c r="I786" s="21">
        <f>IF(C786&lt;=2000,0,MIN(C786,ROUNDDOWN(F786*0.4,0))-2000)</f>
        <v/>
      </c>
      <c r="J786" s="21">
        <f>MAX(0,ROUNDDOWN(F786-E786-G786,-3))</f>
        <v/>
      </c>
      <c r="K786" s="21">
        <f>MAX(0,ROUNDDOWN(F786-E786-G786-H786-I786,-3))</f>
        <v/>
      </c>
      <c r="L786" s="21">
        <f>MAX(0,ROUNDDOWN(F786-E786-G786-H786,-3))</f>
        <v/>
      </c>
      <c r="M786" s="21">
        <f>IF(J786&lt;=0,0,ROUNDDOWN((J786*LOOKUP(J786,{0,1950001,3300001,6950001,9000001,18000001,40000001},{0.05,0.1,0.2,0.23,0.33,0.4,0.45})-LOOKUP(J786,{0,1950001,3300001,6950001,9000001,18000001,40000001},{0,97500,427500,636000,1536000,2796000,4796000}))*1.021,-2))</f>
        <v/>
      </c>
      <c r="N786" s="21">
        <f>IF(K786&lt;=0,0,ROUNDDOWN((K786*LOOKUP(K786,{0,1950001,3300001,6950001,9000001,18000001,40000001},{0.05,0.1,0.2,0.23,0.33,0.4,0.45})-LOOKUP(K786,{0,1950001,3300001,6950001,9000001,18000001,40000001},{0,97500,427500,636000,1536000,2796000,4796000}))*1.021,-2))</f>
        <v/>
      </c>
      <c r="O786" s="21">
        <f>IF(L786&lt;=0,0,ROUNDDOWN((L786*LOOKUP(L786,{0,1950001,3300001,6950001,9000001,18000001,40000001},{0.05,0.1,0.2,0.23,0.33,0.4,0.45})-LOOKUP(L786,{0,1950001,3300001,6950001,9000001,18000001,40000001},{0,97500,427500,636000,1536000,2796000,4796000}))*1.021,-2))</f>
        <v/>
      </c>
      <c r="P786" s="21">
        <f>MAX(0,ROUNDDOWN(F786-E786-430000,-3))</f>
        <v/>
      </c>
      <c r="Q786" s="21">
        <f>MAX(0,ROUNDDOWN(F786-E786-430000-H786,-3))</f>
        <v/>
      </c>
      <c r="R786" s="21">
        <f>IF(F786&lt;=450000,0,MAX(0,P786*0.06-MIN(50000,P786)*0.03))</f>
        <v/>
      </c>
      <c r="S786" s="21">
        <f>IF(F786&lt;=450000,0,MAX(0,P786*0.04-MIN(50000,P786)*0.02))</f>
        <v/>
      </c>
      <c r="T786" s="21">
        <f>IF(F786&lt;=450000,0,MAX(0,Q786*0.06-MIN(50000,Q786)*0.03))</f>
        <v/>
      </c>
      <c r="U786" s="21">
        <f>IF(F786&lt;=450000,0,MAX(0,Q786*0.04-MIN(50000,Q786)*0.02))</f>
        <v/>
      </c>
      <c r="V786" s="21">
        <f>50000+MAX(0,G786-480000)</f>
        <v/>
      </c>
      <c r="W786" s="21">
        <f>P786-V786</f>
        <v/>
      </c>
      <c r="X786" s="21">
        <f>Q786-V786</f>
        <v/>
      </c>
      <c r="Y786" s="22">
        <f>IF(W786&lt;0,0.9,LOOKUP(W786,{0,1950001,3300001,6950001,9000001,18000001,40000001},{0.84895,0.7979,0.6958,0.66517,0.56307,0.4916,0.44055}))</f>
        <v/>
      </c>
      <c r="Z786" s="22">
        <f>IF(X786&lt;0,0.9,LOOKUP(X786,{0,1950001,3300001,6950001,9000001,18000001,40000001},{0.84895,0.7979,0.6958,0.66517,0.56307,0.4916,0.44055}))</f>
        <v/>
      </c>
      <c r="AA786" s="22">
        <f>IF(W786&lt;0,0,CHOOSE(MATCH(W786,{0,1950001,3300001,6950001,9000001},1),5.105/84.895,10.21/79.79,20.42/69.58,23.483/66.517,33.693/56.307))</f>
        <v/>
      </c>
      <c r="AB786" s="21">
        <f>IF(C786&lt;=2000,0,(MIN(C786,ROUNDDOWN(F786*0.3,0))-2000)*0.1)</f>
        <v/>
      </c>
      <c r="AC786" s="21">
        <f>IF(C786&lt;=2000,0,MIN((C786-2000)*Y786,(R786+S786)*0.2))</f>
        <v/>
      </c>
      <c r="AD786" s="21">
        <f>IF(C786&lt;=2000,0,MIN((C786-2000)*Z786,(T786+U786)*0.2))</f>
        <v/>
      </c>
      <c r="AE786" s="21">
        <f>AC786*AA786</f>
        <v/>
      </c>
      <c r="AF786" s="21">
        <f>ROUNDDOWN(R786,-2)+ROUNDDOWN(S786,-2)</f>
        <v/>
      </c>
      <c r="AG786" s="21">
        <f>ROUNDDOWN(MAX(0,R786-(AB786+AC786+AE786)*0.6),-2)+ROUNDDOWN(MAX(0,S786-(AB786+AC786+AE786)*0.4),-2)</f>
        <v/>
      </c>
      <c r="AH786" s="21">
        <f>ROUNDDOWN(MAX(0,T786-(AB786+AD786)*0.6),-2)+ROUNDDOWN(MAX(0,U786-(AB786+AD786)*0.4),-2)</f>
        <v/>
      </c>
      <c r="AI786" s="21">
        <f>ROUNDDOWN(T786,-2)+ROUNDDOWN(U786,-2)</f>
        <v/>
      </c>
      <c r="AJ786" s="21">
        <f>M786+AF786</f>
        <v/>
      </c>
      <c r="AK786" s="21">
        <f>M786+AG786</f>
        <v/>
      </c>
      <c r="AL786" s="21">
        <f>N786+AH786</f>
        <v/>
      </c>
      <c r="AM786" s="21">
        <f>O786+AI786</f>
        <v/>
      </c>
      <c r="AN786" s="21">
        <f>N786+AI786</f>
        <v/>
      </c>
      <c r="AO786" s="21">
        <f>ROUNDDOWN((R786+S786)*0.2/Y786+2000,0)</f>
        <v/>
      </c>
      <c r="AP786" s="21">
        <f>ROUNDDOWN((T786+U786)*0.2/Z786+2000,0)</f>
        <v/>
      </c>
      <c r="AQ786" s="21">
        <f>AL786-AK786</f>
        <v/>
      </c>
      <c r="AR786" s="21">
        <f>AM786-AK786</f>
        <v/>
      </c>
      <c r="AS786" s="21">
        <f>AM786-AL786</f>
        <v/>
      </c>
      <c r="AT786" s="21">
        <f>AK786+C786-AJ786</f>
        <v/>
      </c>
      <c r="AU786" s="21">
        <f>AL786+C786-AM786</f>
        <v/>
      </c>
      <c r="AV786" s="21">
        <f>AN786+C786-AM786</f>
        <v/>
      </c>
    </row>
    <row r="787">
      <c r="A787" t="inlineStr">
        <is>
          <t>医療費の境目</t>
        </is>
      </c>
      <c r="B787" s="21">
        <f>'3_医療費の境目'!$B$3</f>
        <v/>
      </c>
      <c r="C787" s="21">
        <f>IF('3_医療費の境目'!$B$4="",AO787,'3_医療費の境目'!$B$4)</f>
        <v/>
      </c>
      <c r="D787" s="21">
        <f>'3_医療費の境目'!D787</f>
        <v/>
      </c>
      <c r="E787" s="21">
        <f>ROUND(MIN(B787/12,650000)*12*0.0915+MIN(B787/12,1390000)*12*(0.0504+0)+B787*0.005,0)</f>
        <v/>
      </c>
      <c r="F787" s="21">
        <f>IF(B787&lt;741000,0,IF(B787&lt;2191000,B787-740000,IF(B787&lt;2193000,1451000,IF(B787&lt;2196000,1453000,IF(B787&lt;2200000,1456000,IF(B787&lt;3600000,ROUND(ROUNDDOWN(B787/4,-3)*2.8,0)-80000,IF(B787&lt;6600000,ROUND(ROUNDDOWN(B787/4,-3)*3.2,0)-440000,IF(B787&lt;8500000,ROUNDDOWN(B787*0.9,0)-1100000,B787-1950000))))))))</f>
        <v/>
      </c>
      <c r="G787" s="21">
        <f>IF(F787&gt;23500000,NA(),IF(F787&lt;=4890000,1040000,IF(F787&lt;=6550000,670000,620000)))</f>
        <v/>
      </c>
      <c r="H787" s="21">
        <f>IF(D787&lt;=0,0,MAX(0,MIN(2000000,D787-MIN(100000,ROUNDDOWN(F787*0.05,0)))))</f>
        <v/>
      </c>
      <c r="I787" s="21">
        <f>IF(C787&lt;=2000,0,MIN(C787,ROUNDDOWN(F787*0.4,0))-2000)</f>
        <v/>
      </c>
      <c r="J787" s="21">
        <f>MAX(0,ROUNDDOWN(F787-E787-G787,-3))</f>
        <v/>
      </c>
      <c r="K787" s="21">
        <f>MAX(0,ROUNDDOWN(F787-E787-G787-H787-I787,-3))</f>
        <v/>
      </c>
      <c r="L787" s="21">
        <f>MAX(0,ROUNDDOWN(F787-E787-G787-H787,-3))</f>
        <v/>
      </c>
      <c r="M787" s="21">
        <f>IF(J787&lt;=0,0,ROUNDDOWN((J787*LOOKUP(J787,{0,1950001,3300001,6950001,9000001,18000001,40000001},{0.05,0.1,0.2,0.23,0.33,0.4,0.45})-LOOKUP(J787,{0,1950001,3300001,6950001,9000001,18000001,40000001},{0,97500,427500,636000,1536000,2796000,4796000}))*1.021,-2))</f>
        <v/>
      </c>
      <c r="N787" s="21">
        <f>IF(K787&lt;=0,0,ROUNDDOWN((K787*LOOKUP(K787,{0,1950001,3300001,6950001,9000001,18000001,40000001},{0.05,0.1,0.2,0.23,0.33,0.4,0.45})-LOOKUP(K787,{0,1950001,3300001,6950001,9000001,18000001,40000001},{0,97500,427500,636000,1536000,2796000,4796000}))*1.021,-2))</f>
        <v/>
      </c>
      <c r="O787" s="21">
        <f>IF(L787&lt;=0,0,ROUNDDOWN((L787*LOOKUP(L787,{0,1950001,3300001,6950001,9000001,18000001,40000001},{0.05,0.1,0.2,0.23,0.33,0.4,0.45})-LOOKUP(L787,{0,1950001,3300001,6950001,9000001,18000001,40000001},{0,97500,427500,636000,1536000,2796000,4796000}))*1.021,-2))</f>
        <v/>
      </c>
      <c r="P787" s="21">
        <f>MAX(0,ROUNDDOWN(F787-E787-430000,-3))</f>
        <v/>
      </c>
      <c r="Q787" s="21">
        <f>MAX(0,ROUNDDOWN(F787-E787-430000-H787,-3))</f>
        <v/>
      </c>
      <c r="R787" s="21">
        <f>IF(F787&lt;=450000,0,MAX(0,P787*0.06-MIN(50000,P787)*0.03))</f>
        <v/>
      </c>
      <c r="S787" s="21">
        <f>IF(F787&lt;=450000,0,MAX(0,P787*0.04-MIN(50000,P787)*0.02))</f>
        <v/>
      </c>
      <c r="T787" s="21">
        <f>IF(F787&lt;=450000,0,MAX(0,Q787*0.06-MIN(50000,Q787)*0.03))</f>
        <v/>
      </c>
      <c r="U787" s="21">
        <f>IF(F787&lt;=450000,0,MAX(0,Q787*0.04-MIN(50000,Q787)*0.02))</f>
        <v/>
      </c>
      <c r="V787" s="21">
        <f>50000+MAX(0,G787-480000)</f>
        <v/>
      </c>
      <c r="W787" s="21">
        <f>P787-V787</f>
        <v/>
      </c>
      <c r="X787" s="21">
        <f>Q787-V787</f>
        <v/>
      </c>
      <c r="Y787" s="22">
        <f>IF(W787&lt;0,0.9,LOOKUP(W787,{0,1950001,3300001,6950001,9000001,18000001,40000001},{0.84895,0.7979,0.6958,0.66517,0.56307,0.4916,0.44055}))</f>
        <v/>
      </c>
      <c r="Z787" s="22">
        <f>IF(X787&lt;0,0.9,LOOKUP(X787,{0,1950001,3300001,6950001,9000001,18000001,40000001},{0.84895,0.7979,0.6958,0.66517,0.56307,0.4916,0.44055}))</f>
        <v/>
      </c>
      <c r="AA787" s="22">
        <f>IF(W787&lt;0,0,CHOOSE(MATCH(W787,{0,1950001,3300001,6950001,9000001},1),5.105/84.895,10.21/79.79,20.42/69.58,23.483/66.517,33.693/56.307))</f>
        <v/>
      </c>
      <c r="AB787" s="21">
        <f>IF(C787&lt;=2000,0,(MIN(C787,ROUNDDOWN(F787*0.3,0))-2000)*0.1)</f>
        <v/>
      </c>
      <c r="AC787" s="21">
        <f>IF(C787&lt;=2000,0,MIN((C787-2000)*Y787,(R787+S787)*0.2))</f>
        <v/>
      </c>
      <c r="AD787" s="21">
        <f>IF(C787&lt;=2000,0,MIN((C787-2000)*Z787,(T787+U787)*0.2))</f>
        <v/>
      </c>
      <c r="AE787" s="21">
        <f>AC787*AA787</f>
        <v/>
      </c>
      <c r="AF787" s="21">
        <f>ROUNDDOWN(R787,-2)+ROUNDDOWN(S787,-2)</f>
        <v/>
      </c>
      <c r="AG787" s="21">
        <f>ROUNDDOWN(MAX(0,R787-(AB787+AC787+AE787)*0.6),-2)+ROUNDDOWN(MAX(0,S787-(AB787+AC787+AE787)*0.4),-2)</f>
        <v/>
      </c>
      <c r="AH787" s="21">
        <f>ROUNDDOWN(MAX(0,T787-(AB787+AD787)*0.6),-2)+ROUNDDOWN(MAX(0,U787-(AB787+AD787)*0.4),-2)</f>
        <v/>
      </c>
      <c r="AI787" s="21">
        <f>ROUNDDOWN(T787,-2)+ROUNDDOWN(U787,-2)</f>
        <v/>
      </c>
      <c r="AJ787" s="21">
        <f>M787+AF787</f>
        <v/>
      </c>
      <c r="AK787" s="21">
        <f>M787+AG787</f>
        <v/>
      </c>
      <c r="AL787" s="21">
        <f>N787+AH787</f>
        <v/>
      </c>
      <c r="AM787" s="21">
        <f>O787+AI787</f>
        <v/>
      </c>
      <c r="AN787" s="21">
        <f>N787+AI787</f>
        <v/>
      </c>
      <c r="AO787" s="21">
        <f>ROUNDDOWN((R787+S787)*0.2/Y787+2000,0)</f>
        <v/>
      </c>
      <c r="AP787" s="21">
        <f>ROUNDDOWN((T787+U787)*0.2/Z787+2000,0)</f>
        <v/>
      </c>
      <c r="AQ787" s="21">
        <f>AL787-AK787</f>
        <v/>
      </c>
      <c r="AR787" s="21">
        <f>AM787-AK787</f>
        <v/>
      </c>
      <c r="AS787" s="21">
        <f>AM787-AL787</f>
        <v/>
      </c>
      <c r="AT787" s="21">
        <f>AK787+C787-AJ787</f>
        <v/>
      </c>
      <c r="AU787" s="21">
        <f>AL787+C787-AM787</f>
        <v/>
      </c>
      <c r="AV787" s="21">
        <f>AN787+C787-AM787</f>
        <v/>
      </c>
    </row>
    <row r="788">
      <c r="A788" t="inlineStr">
        <is>
          <t>医療費の境目</t>
        </is>
      </c>
      <c r="B788" s="21">
        <f>'3_医療費の境目'!$B$3</f>
        <v/>
      </c>
      <c r="C788" s="21">
        <f>IF('3_医療費の境目'!$B$4="",AO788,'3_医療費の境目'!$B$4)</f>
        <v/>
      </c>
      <c r="D788" s="21">
        <f>'3_医療費の境目'!D788</f>
        <v/>
      </c>
      <c r="E788" s="21">
        <f>ROUND(MIN(B788/12,650000)*12*0.0915+MIN(B788/12,1390000)*12*(0.0504+0)+B788*0.005,0)</f>
        <v/>
      </c>
      <c r="F788" s="21">
        <f>IF(B788&lt;741000,0,IF(B788&lt;2191000,B788-740000,IF(B788&lt;2193000,1451000,IF(B788&lt;2196000,1453000,IF(B788&lt;2200000,1456000,IF(B788&lt;3600000,ROUND(ROUNDDOWN(B788/4,-3)*2.8,0)-80000,IF(B788&lt;6600000,ROUND(ROUNDDOWN(B788/4,-3)*3.2,0)-440000,IF(B788&lt;8500000,ROUNDDOWN(B788*0.9,0)-1100000,B788-1950000))))))))</f>
        <v/>
      </c>
      <c r="G788" s="21">
        <f>IF(F788&gt;23500000,NA(),IF(F788&lt;=4890000,1040000,IF(F788&lt;=6550000,670000,620000)))</f>
        <v/>
      </c>
      <c r="H788" s="21">
        <f>IF(D788&lt;=0,0,MAX(0,MIN(2000000,D788-MIN(100000,ROUNDDOWN(F788*0.05,0)))))</f>
        <v/>
      </c>
      <c r="I788" s="21">
        <f>IF(C788&lt;=2000,0,MIN(C788,ROUNDDOWN(F788*0.4,0))-2000)</f>
        <v/>
      </c>
      <c r="J788" s="21">
        <f>MAX(0,ROUNDDOWN(F788-E788-G788,-3))</f>
        <v/>
      </c>
      <c r="K788" s="21">
        <f>MAX(0,ROUNDDOWN(F788-E788-G788-H788-I788,-3))</f>
        <v/>
      </c>
      <c r="L788" s="21">
        <f>MAX(0,ROUNDDOWN(F788-E788-G788-H788,-3))</f>
        <v/>
      </c>
      <c r="M788" s="21">
        <f>IF(J788&lt;=0,0,ROUNDDOWN((J788*LOOKUP(J788,{0,1950001,3300001,6950001,9000001,18000001,40000001},{0.05,0.1,0.2,0.23,0.33,0.4,0.45})-LOOKUP(J788,{0,1950001,3300001,6950001,9000001,18000001,40000001},{0,97500,427500,636000,1536000,2796000,4796000}))*1.021,-2))</f>
        <v/>
      </c>
      <c r="N788" s="21">
        <f>IF(K788&lt;=0,0,ROUNDDOWN((K788*LOOKUP(K788,{0,1950001,3300001,6950001,9000001,18000001,40000001},{0.05,0.1,0.2,0.23,0.33,0.4,0.45})-LOOKUP(K788,{0,1950001,3300001,6950001,9000001,18000001,40000001},{0,97500,427500,636000,1536000,2796000,4796000}))*1.021,-2))</f>
        <v/>
      </c>
      <c r="O788" s="21">
        <f>IF(L788&lt;=0,0,ROUNDDOWN((L788*LOOKUP(L788,{0,1950001,3300001,6950001,9000001,18000001,40000001},{0.05,0.1,0.2,0.23,0.33,0.4,0.45})-LOOKUP(L788,{0,1950001,3300001,6950001,9000001,18000001,40000001},{0,97500,427500,636000,1536000,2796000,4796000}))*1.021,-2))</f>
        <v/>
      </c>
      <c r="P788" s="21">
        <f>MAX(0,ROUNDDOWN(F788-E788-430000,-3))</f>
        <v/>
      </c>
      <c r="Q788" s="21">
        <f>MAX(0,ROUNDDOWN(F788-E788-430000-H788,-3))</f>
        <v/>
      </c>
      <c r="R788" s="21">
        <f>IF(F788&lt;=450000,0,MAX(0,P788*0.06-MIN(50000,P788)*0.03))</f>
        <v/>
      </c>
      <c r="S788" s="21">
        <f>IF(F788&lt;=450000,0,MAX(0,P788*0.04-MIN(50000,P788)*0.02))</f>
        <v/>
      </c>
      <c r="T788" s="21">
        <f>IF(F788&lt;=450000,0,MAX(0,Q788*0.06-MIN(50000,Q788)*0.03))</f>
        <v/>
      </c>
      <c r="U788" s="21">
        <f>IF(F788&lt;=450000,0,MAX(0,Q788*0.04-MIN(50000,Q788)*0.02))</f>
        <v/>
      </c>
      <c r="V788" s="21">
        <f>50000+MAX(0,G788-480000)</f>
        <v/>
      </c>
      <c r="W788" s="21">
        <f>P788-V788</f>
        <v/>
      </c>
      <c r="X788" s="21">
        <f>Q788-V788</f>
        <v/>
      </c>
      <c r="Y788" s="22">
        <f>IF(W788&lt;0,0.9,LOOKUP(W788,{0,1950001,3300001,6950001,9000001,18000001,40000001},{0.84895,0.7979,0.6958,0.66517,0.56307,0.4916,0.44055}))</f>
        <v/>
      </c>
      <c r="Z788" s="22">
        <f>IF(X788&lt;0,0.9,LOOKUP(X788,{0,1950001,3300001,6950001,9000001,18000001,40000001},{0.84895,0.7979,0.6958,0.66517,0.56307,0.4916,0.44055}))</f>
        <v/>
      </c>
      <c r="AA788" s="22">
        <f>IF(W788&lt;0,0,CHOOSE(MATCH(W788,{0,1950001,3300001,6950001,9000001},1),5.105/84.895,10.21/79.79,20.42/69.58,23.483/66.517,33.693/56.307))</f>
        <v/>
      </c>
      <c r="AB788" s="21">
        <f>IF(C788&lt;=2000,0,(MIN(C788,ROUNDDOWN(F788*0.3,0))-2000)*0.1)</f>
        <v/>
      </c>
      <c r="AC788" s="21">
        <f>IF(C788&lt;=2000,0,MIN((C788-2000)*Y788,(R788+S788)*0.2))</f>
        <v/>
      </c>
      <c r="AD788" s="21">
        <f>IF(C788&lt;=2000,0,MIN((C788-2000)*Z788,(T788+U788)*0.2))</f>
        <v/>
      </c>
      <c r="AE788" s="21">
        <f>AC788*AA788</f>
        <v/>
      </c>
      <c r="AF788" s="21">
        <f>ROUNDDOWN(R788,-2)+ROUNDDOWN(S788,-2)</f>
        <v/>
      </c>
      <c r="AG788" s="21">
        <f>ROUNDDOWN(MAX(0,R788-(AB788+AC788+AE788)*0.6),-2)+ROUNDDOWN(MAX(0,S788-(AB788+AC788+AE788)*0.4),-2)</f>
        <v/>
      </c>
      <c r="AH788" s="21">
        <f>ROUNDDOWN(MAX(0,T788-(AB788+AD788)*0.6),-2)+ROUNDDOWN(MAX(0,U788-(AB788+AD788)*0.4),-2)</f>
        <v/>
      </c>
      <c r="AI788" s="21">
        <f>ROUNDDOWN(T788,-2)+ROUNDDOWN(U788,-2)</f>
        <v/>
      </c>
      <c r="AJ788" s="21">
        <f>M788+AF788</f>
        <v/>
      </c>
      <c r="AK788" s="21">
        <f>M788+AG788</f>
        <v/>
      </c>
      <c r="AL788" s="21">
        <f>N788+AH788</f>
        <v/>
      </c>
      <c r="AM788" s="21">
        <f>O788+AI788</f>
        <v/>
      </c>
      <c r="AN788" s="21">
        <f>N788+AI788</f>
        <v/>
      </c>
      <c r="AO788" s="21">
        <f>ROUNDDOWN((R788+S788)*0.2/Y788+2000,0)</f>
        <v/>
      </c>
      <c r="AP788" s="21">
        <f>ROUNDDOWN((T788+U788)*0.2/Z788+2000,0)</f>
        <v/>
      </c>
      <c r="AQ788" s="21">
        <f>AL788-AK788</f>
        <v/>
      </c>
      <c r="AR788" s="21">
        <f>AM788-AK788</f>
        <v/>
      </c>
      <c r="AS788" s="21">
        <f>AM788-AL788</f>
        <v/>
      </c>
      <c r="AT788" s="21">
        <f>AK788+C788-AJ788</f>
        <v/>
      </c>
      <c r="AU788" s="21">
        <f>AL788+C788-AM788</f>
        <v/>
      </c>
      <c r="AV788" s="21">
        <f>AN788+C788-AM788</f>
        <v/>
      </c>
    </row>
    <row r="789">
      <c r="A789" t="inlineStr">
        <is>
          <t>医療費の境目</t>
        </is>
      </c>
      <c r="B789" s="21">
        <f>'3_医療費の境目'!$B$3</f>
        <v/>
      </c>
      <c r="C789" s="21">
        <f>IF('3_医療費の境目'!$B$4="",AO789,'3_医療費の境目'!$B$4)</f>
        <v/>
      </c>
      <c r="D789" s="21">
        <f>'3_医療費の境目'!D789</f>
        <v/>
      </c>
      <c r="E789" s="21">
        <f>ROUND(MIN(B789/12,650000)*12*0.0915+MIN(B789/12,1390000)*12*(0.0504+0)+B789*0.005,0)</f>
        <v/>
      </c>
      <c r="F789" s="21">
        <f>IF(B789&lt;741000,0,IF(B789&lt;2191000,B789-740000,IF(B789&lt;2193000,1451000,IF(B789&lt;2196000,1453000,IF(B789&lt;2200000,1456000,IF(B789&lt;3600000,ROUND(ROUNDDOWN(B789/4,-3)*2.8,0)-80000,IF(B789&lt;6600000,ROUND(ROUNDDOWN(B789/4,-3)*3.2,0)-440000,IF(B789&lt;8500000,ROUNDDOWN(B789*0.9,0)-1100000,B789-1950000))))))))</f>
        <v/>
      </c>
      <c r="G789" s="21">
        <f>IF(F789&gt;23500000,NA(),IF(F789&lt;=4890000,1040000,IF(F789&lt;=6550000,670000,620000)))</f>
        <v/>
      </c>
      <c r="H789" s="21">
        <f>IF(D789&lt;=0,0,MAX(0,MIN(2000000,D789-MIN(100000,ROUNDDOWN(F789*0.05,0)))))</f>
        <v/>
      </c>
      <c r="I789" s="21">
        <f>IF(C789&lt;=2000,0,MIN(C789,ROUNDDOWN(F789*0.4,0))-2000)</f>
        <v/>
      </c>
      <c r="J789" s="21">
        <f>MAX(0,ROUNDDOWN(F789-E789-G789,-3))</f>
        <v/>
      </c>
      <c r="K789" s="21">
        <f>MAX(0,ROUNDDOWN(F789-E789-G789-H789-I789,-3))</f>
        <v/>
      </c>
      <c r="L789" s="21">
        <f>MAX(0,ROUNDDOWN(F789-E789-G789-H789,-3))</f>
        <v/>
      </c>
      <c r="M789" s="21">
        <f>IF(J789&lt;=0,0,ROUNDDOWN((J789*LOOKUP(J789,{0,1950001,3300001,6950001,9000001,18000001,40000001},{0.05,0.1,0.2,0.23,0.33,0.4,0.45})-LOOKUP(J789,{0,1950001,3300001,6950001,9000001,18000001,40000001},{0,97500,427500,636000,1536000,2796000,4796000}))*1.021,-2))</f>
        <v/>
      </c>
      <c r="N789" s="21">
        <f>IF(K789&lt;=0,0,ROUNDDOWN((K789*LOOKUP(K789,{0,1950001,3300001,6950001,9000001,18000001,40000001},{0.05,0.1,0.2,0.23,0.33,0.4,0.45})-LOOKUP(K789,{0,1950001,3300001,6950001,9000001,18000001,40000001},{0,97500,427500,636000,1536000,2796000,4796000}))*1.021,-2))</f>
        <v/>
      </c>
      <c r="O789" s="21">
        <f>IF(L789&lt;=0,0,ROUNDDOWN((L789*LOOKUP(L789,{0,1950001,3300001,6950001,9000001,18000001,40000001},{0.05,0.1,0.2,0.23,0.33,0.4,0.45})-LOOKUP(L789,{0,1950001,3300001,6950001,9000001,18000001,40000001},{0,97500,427500,636000,1536000,2796000,4796000}))*1.021,-2))</f>
        <v/>
      </c>
      <c r="P789" s="21">
        <f>MAX(0,ROUNDDOWN(F789-E789-430000,-3))</f>
        <v/>
      </c>
      <c r="Q789" s="21">
        <f>MAX(0,ROUNDDOWN(F789-E789-430000-H789,-3))</f>
        <v/>
      </c>
      <c r="R789" s="21">
        <f>IF(F789&lt;=450000,0,MAX(0,P789*0.06-MIN(50000,P789)*0.03))</f>
        <v/>
      </c>
      <c r="S789" s="21">
        <f>IF(F789&lt;=450000,0,MAX(0,P789*0.04-MIN(50000,P789)*0.02))</f>
        <v/>
      </c>
      <c r="T789" s="21">
        <f>IF(F789&lt;=450000,0,MAX(0,Q789*0.06-MIN(50000,Q789)*0.03))</f>
        <v/>
      </c>
      <c r="U789" s="21">
        <f>IF(F789&lt;=450000,0,MAX(0,Q789*0.04-MIN(50000,Q789)*0.02))</f>
        <v/>
      </c>
      <c r="V789" s="21">
        <f>50000+MAX(0,G789-480000)</f>
        <v/>
      </c>
      <c r="W789" s="21">
        <f>P789-V789</f>
        <v/>
      </c>
      <c r="X789" s="21">
        <f>Q789-V789</f>
        <v/>
      </c>
      <c r="Y789" s="22">
        <f>IF(W789&lt;0,0.9,LOOKUP(W789,{0,1950001,3300001,6950001,9000001,18000001,40000001},{0.84895,0.7979,0.6958,0.66517,0.56307,0.4916,0.44055}))</f>
        <v/>
      </c>
      <c r="Z789" s="22">
        <f>IF(X789&lt;0,0.9,LOOKUP(X789,{0,1950001,3300001,6950001,9000001,18000001,40000001},{0.84895,0.7979,0.6958,0.66517,0.56307,0.4916,0.44055}))</f>
        <v/>
      </c>
      <c r="AA789" s="22">
        <f>IF(W789&lt;0,0,CHOOSE(MATCH(W789,{0,1950001,3300001,6950001,9000001},1),5.105/84.895,10.21/79.79,20.42/69.58,23.483/66.517,33.693/56.307))</f>
        <v/>
      </c>
      <c r="AB789" s="21">
        <f>IF(C789&lt;=2000,0,(MIN(C789,ROUNDDOWN(F789*0.3,0))-2000)*0.1)</f>
        <v/>
      </c>
      <c r="AC789" s="21">
        <f>IF(C789&lt;=2000,0,MIN((C789-2000)*Y789,(R789+S789)*0.2))</f>
        <v/>
      </c>
      <c r="AD789" s="21">
        <f>IF(C789&lt;=2000,0,MIN((C789-2000)*Z789,(T789+U789)*0.2))</f>
        <v/>
      </c>
      <c r="AE789" s="21">
        <f>AC789*AA789</f>
        <v/>
      </c>
      <c r="AF789" s="21">
        <f>ROUNDDOWN(R789,-2)+ROUNDDOWN(S789,-2)</f>
        <v/>
      </c>
      <c r="AG789" s="21">
        <f>ROUNDDOWN(MAX(0,R789-(AB789+AC789+AE789)*0.6),-2)+ROUNDDOWN(MAX(0,S789-(AB789+AC789+AE789)*0.4),-2)</f>
        <v/>
      </c>
      <c r="AH789" s="21">
        <f>ROUNDDOWN(MAX(0,T789-(AB789+AD789)*0.6),-2)+ROUNDDOWN(MAX(0,U789-(AB789+AD789)*0.4),-2)</f>
        <v/>
      </c>
      <c r="AI789" s="21">
        <f>ROUNDDOWN(T789,-2)+ROUNDDOWN(U789,-2)</f>
        <v/>
      </c>
      <c r="AJ789" s="21">
        <f>M789+AF789</f>
        <v/>
      </c>
      <c r="AK789" s="21">
        <f>M789+AG789</f>
        <v/>
      </c>
      <c r="AL789" s="21">
        <f>N789+AH789</f>
        <v/>
      </c>
      <c r="AM789" s="21">
        <f>O789+AI789</f>
        <v/>
      </c>
      <c r="AN789" s="21">
        <f>N789+AI789</f>
        <v/>
      </c>
      <c r="AO789" s="21">
        <f>ROUNDDOWN((R789+S789)*0.2/Y789+2000,0)</f>
        <v/>
      </c>
      <c r="AP789" s="21">
        <f>ROUNDDOWN((T789+U789)*0.2/Z789+2000,0)</f>
        <v/>
      </c>
      <c r="AQ789" s="21">
        <f>AL789-AK789</f>
        <v/>
      </c>
      <c r="AR789" s="21">
        <f>AM789-AK789</f>
        <v/>
      </c>
      <c r="AS789" s="21">
        <f>AM789-AL789</f>
        <v/>
      </c>
      <c r="AT789" s="21">
        <f>AK789+C789-AJ789</f>
        <v/>
      </c>
      <c r="AU789" s="21">
        <f>AL789+C789-AM789</f>
        <v/>
      </c>
      <c r="AV789" s="21">
        <f>AN789+C789-AM789</f>
        <v/>
      </c>
    </row>
    <row r="790">
      <c r="A790" t="inlineStr">
        <is>
          <t>医療費の境目</t>
        </is>
      </c>
      <c r="B790" s="21">
        <f>'3_医療費の境目'!$B$3</f>
        <v/>
      </c>
      <c r="C790" s="21">
        <f>IF('3_医療費の境目'!$B$4="",AO790,'3_医療費の境目'!$B$4)</f>
        <v/>
      </c>
      <c r="D790" s="21">
        <f>'3_医療費の境目'!D790</f>
        <v/>
      </c>
      <c r="E790" s="21">
        <f>ROUND(MIN(B790/12,650000)*12*0.0915+MIN(B790/12,1390000)*12*(0.0504+0)+B790*0.005,0)</f>
        <v/>
      </c>
      <c r="F790" s="21">
        <f>IF(B790&lt;741000,0,IF(B790&lt;2191000,B790-740000,IF(B790&lt;2193000,1451000,IF(B790&lt;2196000,1453000,IF(B790&lt;2200000,1456000,IF(B790&lt;3600000,ROUND(ROUNDDOWN(B790/4,-3)*2.8,0)-80000,IF(B790&lt;6600000,ROUND(ROUNDDOWN(B790/4,-3)*3.2,0)-440000,IF(B790&lt;8500000,ROUNDDOWN(B790*0.9,0)-1100000,B790-1950000))))))))</f>
        <v/>
      </c>
      <c r="G790" s="21">
        <f>IF(F790&gt;23500000,NA(),IF(F790&lt;=4890000,1040000,IF(F790&lt;=6550000,670000,620000)))</f>
        <v/>
      </c>
      <c r="H790" s="21">
        <f>IF(D790&lt;=0,0,MAX(0,MIN(2000000,D790-MIN(100000,ROUNDDOWN(F790*0.05,0)))))</f>
        <v/>
      </c>
      <c r="I790" s="21">
        <f>IF(C790&lt;=2000,0,MIN(C790,ROUNDDOWN(F790*0.4,0))-2000)</f>
        <v/>
      </c>
      <c r="J790" s="21">
        <f>MAX(0,ROUNDDOWN(F790-E790-G790,-3))</f>
        <v/>
      </c>
      <c r="K790" s="21">
        <f>MAX(0,ROUNDDOWN(F790-E790-G790-H790-I790,-3))</f>
        <v/>
      </c>
      <c r="L790" s="21">
        <f>MAX(0,ROUNDDOWN(F790-E790-G790-H790,-3))</f>
        <v/>
      </c>
      <c r="M790" s="21">
        <f>IF(J790&lt;=0,0,ROUNDDOWN((J790*LOOKUP(J790,{0,1950001,3300001,6950001,9000001,18000001,40000001},{0.05,0.1,0.2,0.23,0.33,0.4,0.45})-LOOKUP(J790,{0,1950001,3300001,6950001,9000001,18000001,40000001},{0,97500,427500,636000,1536000,2796000,4796000}))*1.021,-2))</f>
        <v/>
      </c>
      <c r="N790" s="21">
        <f>IF(K790&lt;=0,0,ROUNDDOWN((K790*LOOKUP(K790,{0,1950001,3300001,6950001,9000001,18000001,40000001},{0.05,0.1,0.2,0.23,0.33,0.4,0.45})-LOOKUP(K790,{0,1950001,3300001,6950001,9000001,18000001,40000001},{0,97500,427500,636000,1536000,2796000,4796000}))*1.021,-2))</f>
        <v/>
      </c>
      <c r="O790" s="21">
        <f>IF(L790&lt;=0,0,ROUNDDOWN((L790*LOOKUP(L790,{0,1950001,3300001,6950001,9000001,18000001,40000001},{0.05,0.1,0.2,0.23,0.33,0.4,0.45})-LOOKUP(L790,{0,1950001,3300001,6950001,9000001,18000001,40000001},{0,97500,427500,636000,1536000,2796000,4796000}))*1.021,-2))</f>
        <v/>
      </c>
      <c r="P790" s="21">
        <f>MAX(0,ROUNDDOWN(F790-E790-430000,-3))</f>
        <v/>
      </c>
      <c r="Q790" s="21">
        <f>MAX(0,ROUNDDOWN(F790-E790-430000-H790,-3))</f>
        <v/>
      </c>
      <c r="R790" s="21">
        <f>IF(F790&lt;=450000,0,MAX(0,P790*0.06-MIN(50000,P790)*0.03))</f>
        <v/>
      </c>
      <c r="S790" s="21">
        <f>IF(F790&lt;=450000,0,MAX(0,P790*0.04-MIN(50000,P790)*0.02))</f>
        <v/>
      </c>
      <c r="T790" s="21">
        <f>IF(F790&lt;=450000,0,MAX(0,Q790*0.06-MIN(50000,Q790)*0.03))</f>
        <v/>
      </c>
      <c r="U790" s="21">
        <f>IF(F790&lt;=450000,0,MAX(0,Q790*0.04-MIN(50000,Q790)*0.02))</f>
        <v/>
      </c>
      <c r="V790" s="21">
        <f>50000+MAX(0,G790-480000)</f>
        <v/>
      </c>
      <c r="W790" s="21">
        <f>P790-V790</f>
        <v/>
      </c>
      <c r="X790" s="21">
        <f>Q790-V790</f>
        <v/>
      </c>
      <c r="Y790" s="22">
        <f>IF(W790&lt;0,0.9,LOOKUP(W790,{0,1950001,3300001,6950001,9000001,18000001,40000001},{0.84895,0.7979,0.6958,0.66517,0.56307,0.4916,0.44055}))</f>
        <v/>
      </c>
      <c r="Z790" s="22">
        <f>IF(X790&lt;0,0.9,LOOKUP(X790,{0,1950001,3300001,6950001,9000001,18000001,40000001},{0.84895,0.7979,0.6958,0.66517,0.56307,0.4916,0.44055}))</f>
        <v/>
      </c>
      <c r="AA790" s="22">
        <f>IF(W790&lt;0,0,CHOOSE(MATCH(W790,{0,1950001,3300001,6950001,9000001},1),5.105/84.895,10.21/79.79,20.42/69.58,23.483/66.517,33.693/56.307))</f>
        <v/>
      </c>
      <c r="AB790" s="21">
        <f>IF(C790&lt;=2000,0,(MIN(C790,ROUNDDOWN(F790*0.3,0))-2000)*0.1)</f>
        <v/>
      </c>
      <c r="AC790" s="21">
        <f>IF(C790&lt;=2000,0,MIN((C790-2000)*Y790,(R790+S790)*0.2))</f>
        <v/>
      </c>
      <c r="AD790" s="21">
        <f>IF(C790&lt;=2000,0,MIN((C790-2000)*Z790,(T790+U790)*0.2))</f>
        <v/>
      </c>
      <c r="AE790" s="21">
        <f>AC790*AA790</f>
        <v/>
      </c>
      <c r="AF790" s="21">
        <f>ROUNDDOWN(R790,-2)+ROUNDDOWN(S790,-2)</f>
        <v/>
      </c>
      <c r="AG790" s="21">
        <f>ROUNDDOWN(MAX(0,R790-(AB790+AC790+AE790)*0.6),-2)+ROUNDDOWN(MAX(0,S790-(AB790+AC790+AE790)*0.4),-2)</f>
        <v/>
      </c>
      <c r="AH790" s="21">
        <f>ROUNDDOWN(MAX(0,T790-(AB790+AD790)*0.6),-2)+ROUNDDOWN(MAX(0,U790-(AB790+AD790)*0.4),-2)</f>
        <v/>
      </c>
      <c r="AI790" s="21">
        <f>ROUNDDOWN(T790,-2)+ROUNDDOWN(U790,-2)</f>
        <v/>
      </c>
      <c r="AJ790" s="21">
        <f>M790+AF790</f>
        <v/>
      </c>
      <c r="AK790" s="21">
        <f>M790+AG790</f>
        <v/>
      </c>
      <c r="AL790" s="21">
        <f>N790+AH790</f>
        <v/>
      </c>
      <c r="AM790" s="21">
        <f>O790+AI790</f>
        <v/>
      </c>
      <c r="AN790" s="21">
        <f>N790+AI790</f>
        <v/>
      </c>
      <c r="AO790" s="21">
        <f>ROUNDDOWN((R790+S790)*0.2/Y790+2000,0)</f>
        <v/>
      </c>
      <c r="AP790" s="21">
        <f>ROUNDDOWN((T790+U790)*0.2/Z790+2000,0)</f>
        <v/>
      </c>
      <c r="AQ790" s="21">
        <f>AL790-AK790</f>
        <v/>
      </c>
      <c r="AR790" s="21">
        <f>AM790-AK790</f>
        <v/>
      </c>
      <c r="AS790" s="21">
        <f>AM790-AL790</f>
        <v/>
      </c>
      <c r="AT790" s="21">
        <f>AK790+C790-AJ790</f>
        <v/>
      </c>
      <c r="AU790" s="21">
        <f>AL790+C790-AM790</f>
        <v/>
      </c>
      <c r="AV790" s="21">
        <f>AN790+C790-AM790</f>
        <v/>
      </c>
    </row>
    <row r="791">
      <c r="A791" t="inlineStr">
        <is>
          <t>医療費の境目</t>
        </is>
      </c>
      <c r="B791" s="21">
        <f>'3_医療費の境目'!$B$3</f>
        <v/>
      </c>
      <c r="C791" s="21">
        <f>IF('3_医療費の境目'!$B$4="",AO791,'3_医療費の境目'!$B$4)</f>
        <v/>
      </c>
      <c r="D791" s="21">
        <f>'3_医療費の境目'!D791</f>
        <v/>
      </c>
      <c r="E791" s="21">
        <f>ROUND(MIN(B791/12,650000)*12*0.0915+MIN(B791/12,1390000)*12*(0.0504+0)+B791*0.005,0)</f>
        <v/>
      </c>
      <c r="F791" s="21">
        <f>IF(B791&lt;741000,0,IF(B791&lt;2191000,B791-740000,IF(B791&lt;2193000,1451000,IF(B791&lt;2196000,1453000,IF(B791&lt;2200000,1456000,IF(B791&lt;3600000,ROUND(ROUNDDOWN(B791/4,-3)*2.8,0)-80000,IF(B791&lt;6600000,ROUND(ROUNDDOWN(B791/4,-3)*3.2,0)-440000,IF(B791&lt;8500000,ROUNDDOWN(B791*0.9,0)-1100000,B791-1950000))))))))</f>
        <v/>
      </c>
      <c r="G791" s="21">
        <f>IF(F791&gt;23500000,NA(),IF(F791&lt;=4890000,1040000,IF(F791&lt;=6550000,670000,620000)))</f>
        <v/>
      </c>
      <c r="H791" s="21">
        <f>IF(D791&lt;=0,0,MAX(0,MIN(2000000,D791-MIN(100000,ROUNDDOWN(F791*0.05,0)))))</f>
        <v/>
      </c>
      <c r="I791" s="21">
        <f>IF(C791&lt;=2000,0,MIN(C791,ROUNDDOWN(F791*0.4,0))-2000)</f>
        <v/>
      </c>
      <c r="J791" s="21">
        <f>MAX(0,ROUNDDOWN(F791-E791-G791,-3))</f>
        <v/>
      </c>
      <c r="K791" s="21">
        <f>MAX(0,ROUNDDOWN(F791-E791-G791-H791-I791,-3))</f>
        <v/>
      </c>
      <c r="L791" s="21">
        <f>MAX(0,ROUNDDOWN(F791-E791-G791-H791,-3))</f>
        <v/>
      </c>
      <c r="M791" s="21">
        <f>IF(J791&lt;=0,0,ROUNDDOWN((J791*LOOKUP(J791,{0,1950001,3300001,6950001,9000001,18000001,40000001},{0.05,0.1,0.2,0.23,0.33,0.4,0.45})-LOOKUP(J791,{0,1950001,3300001,6950001,9000001,18000001,40000001},{0,97500,427500,636000,1536000,2796000,4796000}))*1.021,-2))</f>
        <v/>
      </c>
      <c r="N791" s="21">
        <f>IF(K791&lt;=0,0,ROUNDDOWN((K791*LOOKUP(K791,{0,1950001,3300001,6950001,9000001,18000001,40000001},{0.05,0.1,0.2,0.23,0.33,0.4,0.45})-LOOKUP(K791,{0,1950001,3300001,6950001,9000001,18000001,40000001},{0,97500,427500,636000,1536000,2796000,4796000}))*1.021,-2))</f>
        <v/>
      </c>
      <c r="O791" s="21">
        <f>IF(L791&lt;=0,0,ROUNDDOWN((L791*LOOKUP(L791,{0,1950001,3300001,6950001,9000001,18000001,40000001},{0.05,0.1,0.2,0.23,0.33,0.4,0.45})-LOOKUP(L791,{0,1950001,3300001,6950001,9000001,18000001,40000001},{0,97500,427500,636000,1536000,2796000,4796000}))*1.021,-2))</f>
        <v/>
      </c>
      <c r="P791" s="21">
        <f>MAX(0,ROUNDDOWN(F791-E791-430000,-3))</f>
        <v/>
      </c>
      <c r="Q791" s="21">
        <f>MAX(0,ROUNDDOWN(F791-E791-430000-H791,-3))</f>
        <v/>
      </c>
      <c r="R791" s="21">
        <f>IF(F791&lt;=450000,0,MAX(0,P791*0.06-MIN(50000,P791)*0.03))</f>
        <v/>
      </c>
      <c r="S791" s="21">
        <f>IF(F791&lt;=450000,0,MAX(0,P791*0.04-MIN(50000,P791)*0.02))</f>
        <v/>
      </c>
      <c r="T791" s="21">
        <f>IF(F791&lt;=450000,0,MAX(0,Q791*0.06-MIN(50000,Q791)*0.03))</f>
        <v/>
      </c>
      <c r="U791" s="21">
        <f>IF(F791&lt;=450000,0,MAX(0,Q791*0.04-MIN(50000,Q791)*0.02))</f>
        <v/>
      </c>
      <c r="V791" s="21">
        <f>50000+MAX(0,G791-480000)</f>
        <v/>
      </c>
      <c r="W791" s="21">
        <f>P791-V791</f>
        <v/>
      </c>
      <c r="X791" s="21">
        <f>Q791-V791</f>
        <v/>
      </c>
      <c r="Y791" s="22">
        <f>IF(W791&lt;0,0.9,LOOKUP(W791,{0,1950001,3300001,6950001,9000001,18000001,40000001},{0.84895,0.7979,0.6958,0.66517,0.56307,0.4916,0.44055}))</f>
        <v/>
      </c>
      <c r="Z791" s="22">
        <f>IF(X791&lt;0,0.9,LOOKUP(X791,{0,1950001,3300001,6950001,9000001,18000001,40000001},{0.84895,0.7979,0.6958,0.66517,0.56307,0.4916,0.44055}))</f>
        <v/>
      </c>
      <c r="AA791" s="22">
        <f>IF(W791&lt;0,0,CHOOSE(MATCH(W791,{0,1950001,3300001,6950001,9000001},1),5.105/84.895,10.21/79.79,20.42/69.58,23.483/66.517,33.693/56.307))</f>
        <v/>
      </c>
      <c r="AB791" s="21">
        <f>IF(C791&lt;=2000,0,(MIN(C791,ROUNDDOWN(F791*0.3,0))-2000)*0.1)</f>
        <v/>
      </c>
      <c r="AC791" s="21">
        <f>IF(C791&lt;=2000,0,MIN((C791-2000)*Y791,(R791+S791)*0.2))</f>
        <v/>
      </c>
      <c r="AD791" s="21">
        <f>IF(C791&lt;=2000,0,MIN((C791-2000)*Z791,(T791+U791)*0.2))</f>
        <v/>
      </c>
      <c r="AE791" s="21">
        <f>AC791*AA791</f>
        <v/>
      </c>
      <c r="AF791" s="21">
        <f>ROUNDDOWN(R791,-2)+ROUNDDOWN(S791,-2)</f>
        <v/>
      </c>
      <c r="AG791" s="21">
        <f>ROUNDDOWN(MAX(0,R791-(AB791+AC791+AE791)*0.6),-2)+ROUNDDOWN(MAX(0,S791-(AB791+AC791+AE791)*0.4),-2)</f>
        <v/>
      </c>
      <c r="AH791" s="21">
        <f>ROUNDDOWN(MAX(0,T791-(AB791+AD791)*0.6),-2)+ROUNDDOWN(MAX(0,U791-(AB791+AD791)*0.4),-2)</f>
        <v/>
      </c>
      <c r="AI791" s="21">
        <f>ROUNDDOWN(T791,-2)+ROUNDDOWN(U791,-2)</f>
        <v/>
      </c>
      <c r="AJ791" s="21">
        <f>M791+AF791</f>
        <v/>
      </c>
      <c r="AK791" s="21">
        <f>M791+AG791</f>
        <v/>
      </c>
      <c r="AL791" s="21">
        <f>N791+AH791</f>
        <v/>
      </c>
      <c r="AM791" s="21">
        <f>O791+AI791</f>
        <v/>
      </c>
      <c r="AN791" s="21">
        <f>N791+AI791</f>
        <v/>
      </c>
      <c r="AO791" s="21">
        <f>ROUNDDOWN((R791+S791)*0.2/Y791+2000,0)</f>
        <v/>
      </c>
      <c r="AP791" s="21">
        <f>ROUNDDOWN((T791+U791)*0.2/Z791+2000,0)</f>
        <v/>
      </c>
      <c r="AQ791" s="21">
        <f>AL791-AK791</f>
        <v/>
      </c>
      <c r="AR791" s="21">
        <f>AM791-AK791</f>
        <v/>
      </c>
      <c r="AS791" s="21">
        <f>AM791-AL791</f>
        <v/>
      </c>
      <c r="AT791" s="21">
        <f>AK791+C791-AJ791</f>
        <v/>
      </c>
      <c r="AU791" s="21">
        <f>AL791+C791-AM791</f>
        <v/>
      </c>
      <c r="AV791" s="21">
        <f>AN791+C791-AM791</f>
        <v/>
      </c>
    </row>
    <row r="792">
      <c r="A792" t="inlineStr">
        <is>
          <t>医療費の境目</t>
        </is>
      </c>
      <c r="B792" s="21">
        <f>'3_医療費の境目'!$B$3</f>
        <v/>
      </c>
      <c r="C792" s="21">
        <f>IF('3_医療費の境目'!$B$4="",AO792,'3_医療費の境目'!$B$4)</f>
        <v/>
      </c>
      <c r="D792" s="21">
        <f>'3_医療費の境目'!D792</f>
        <v/>
      </c>
      <c r="E792" s="21">
        <f>ROUND(MIN(B792/12,650000)*12*0.0915+MIN(B792/12,1390000)*12*(0.0504+0)+B792*0.005,0)</f>
        <v/>
      </c>
      <c r="F792" s="21">
        <f>IF(B792&lt;741000,0,IF(B792&lt;2191000,B792-740000,IF(B792&lt;2193000,1451000,IF(B792&lt;2196000,1453000,IF(B792&lt;2200000,1456000,IF(B792&lt;3600000,ROUND(ROUNDDOWN(B792/4,-3)*2.8,0)-80000,IF(B792&lt;6600000,ROUND(ROUNDDOWN(B792/4,-3)*3.2,0)-440000,IF(B792&lt;8500000,ROUNDDOWN(B792*0.9,0)-1100000,B792-1950000))))))))</f>
        <v/>
      </c>
      <c r="G792" s="21">
        <f>IF(F792&gt;23500000,NA(),IF(F792&lt;=4890000,1040000,IF(F792&lt;=6550000,670000,620000)))</f>
        <v/>
      </c>
      <c r="H792" s="21">
        <f>IF(D792&lt;=0,0,MAX(0,MIN(2000000,D792-MIN(100000,ROUNDDOWN(F792*0.05,0)))))</f>
        <v/>
      </c>
      <c r="I792" s="21">
        <f>IF(C792&lt;=2000,0,MIN(C792,ROUNDDOWN(F792*0.4,0))-2000)</f>
        <v/>
      </c>
      <c r="J792" s="21">
        <f>MAX(0,ROUNDDOWN(F792-E792-G792,-3))</f>
        <v/>
      </c>
      <c r="K792" s="21">
        <f>MAX(0,ROUNDDOWN(F792-E792-G792-H792-I792,-3))</f>
        <v/>
      </c>
      <c r="L792" s="21">
        <f>MAX(0,ROUNDDOWN(F792-E792-G792-H792,-3))</f>
        <v/>
      </c>
      <c r="M792" s="21">
        <f>IF(J792&lt;=0,0,ROUNDDOWN((J792*LOOKUP(J792,{0,1950001,3300001,6950001,9000001,18000001,40000001},{0.05,0.1,0.2,0.23,0.33,0.4,0.45})-LOOKUP(J792,{0,1950001,3300001,6950001,9000001,18000001,40000001},{0,97500,427500,636000,1536000,2796000,4796000}))*1.021,-2))</f>
        <v/>
      </c>
      <c r="N792" s="21">
        <f>IF(K792&lt;=0,0,ROUNDDOWN((K792*LOOKUP(K792,{0,1950001,3300001,6950001,9000001,18000001,40000001},{0.05,0.1,0.2,0.23,0.33,0.4,0.45})-LOOKUP(K792,{0,1950001,3300001,6950001,9000001,18000001,40000001},{0,97500,427500,636000,1536000,2796000,4796000}))*1.021,-2))</f>
        <v/>
      </c>
      <c r="O792" s="21">
        <f>IF(L792&lt;=0,0,ROUNDDOWN((L792*LOOKUP(L792,{0,1950001,3300001,6950001,9000001,18000001,40000001},{0.05,0.1,0.2,0.23,0.33,0.4,0.45})-LOOKUP(L792,{0,1950001,3300001,6950001,9000001,18000001,40000001},{0,97500,427500,636000,1536000,2796000,4796000}))*1.021,-2))</f>
        <v/>
      </c>
      <c r="P792" s="21">
        <f>MAX(0,ROUNDDOWN(F792-E792-430000,-3))</f>
        <v/>
      </c>
      <c r="Q792" s="21">
        <f>MAX(0,ROUNDDOWN(F792-E792-430000-H792,-3))</f>
        <v/>
      </c>
      <c r="R792" s="21">
        <f>IF(F792&lt;=450000,0,MAX(0,P792*0.06-MIN(50000,P792)*0.03))</f>
        <v/>
      </c>
      <c r="S792" s="21">
        <f>IF(F792&lt;=450000,0,MAX(0,P792*0.04-MIN(50000,P792)*0.02))</f>
        <v/>
      </c>
      <c r="T792" s="21">
        <f>IF(F792&lt;=450000,0,MAX(0,Q792*0.06-MIN(50000,Q792)*0.03))</f>
        <v/>
      </c>
      <c r="U792" s="21">
        <f>IF(F792&lt;=450000,0,MAX(0,Q792*0.04-MIN(50000,Q792)*0.02))</f>
        <v/>
      </c>
      <c r="V792" s="21">
        <f>50000+MAX(0,G792-480000)</f>
        <v/>
      </c>
      <c r="W792" s="21">
        <f>P792-V792</f>
        <v/>
      </c>
      <c r="X792" s="21">
        <f>Q792-V792</f>
        <v/>
      </c>
      <c r="Y792" s="22">
        <f>IF(W792&lt;0,0.9,LOOKUP(W792,{0,1950001,3300001,6950001,9000001,18000001,40000001},{0.84895,0.7979,0.6958,0.66517,0.56307,0.4916,0.44055}))</f>
        <v/>
      </c>
      <c r="Z792" s="22">
        <f>IF(X792&lt;0,0.9,LOOKUP(X792,{0,1950001,3300001,6950001,9000001,18000001,40000001},{0.84895,0.7979,0.6958,0.66517,0.56307,0.4916,0.44055}))</f>
        <v/>
      </c>
      <c r="AA792" s="22">
        <f>IF(W792&lt;0,0,CHOOSE(MATCH(W792,{0,1950001,3300001,6950001,9000001},1),5.105/84.895,10.21/79.79,20.42/69.58,23.483/66.517,33.693/56.307))</f>
        <v/>
      </c>
      <c r="AB792" s="21">
        <f>IF(C792&lt;=2000,0,(MIN(C792,ROUNDDOWN(F792*0.3,0))-2000)*0.1)</f>
        <v/>
      </c>
      <c r="AC792" s="21">
        <f>IF(C792&lt;=2000,0,MIN((C792-2000)*Y792,(R792+S792)*0.2))</f>
        <v/>
      </c>
      <c r="AD792" s="21">
        <f>IF(C792&lt;=2000,0,MIN((C792-2000)*Z792,(T792+U792)*0.2))</f>
        <v/>
      </c>
      <c r="AE792" s="21">
        <f>AC792*AA792</f>
        <v/>
      </c>
      <c r="AF792" s="21">
        <f>ROUNDDOWN(R792,-2)+ROUNDDOWN(S792,-2)</f>
        <v/>
      </c>
      <c r="AG792" s="21">
        <f>ROUNDDOWN(MAX(0,R792-(AB792+AC792+AE792)*0.6),-2)+ROUNDDOWN(MAX(0,S792-(AB792+AC792+AE792)*0.4),-2)</f>
        <v/>
      </c>
      <c r="AH792" s="21">
        <f>ROUNDDOWN(MAX(0,T792-(AB792+AD792)*0.6),-2)+ROUNDDOWN(MAX(0,U792-(AB792+AD792)*0.4),-2)</f>
        <v/>
      </c>
      <c r="AI792" s="21">
        <f>ROUNDDOWN(T792,-2)+ROUNDDOWN(U792,-2)</f>
        <v/>
      </c>
      <c r="AJ792" s="21">
        <f>M792+AF792</f>
        <v/>
      </c>
      <c r="AK792" s="21">
        <f>M792+AG792</f>
        <v/>
      </c>
      <c r="AL792" s="21">
        <f>N792+AH792</f>
        <v/>
      </c>
      <c r="AM792" s="21">
        <f>O792+AI792</f>
        <v/>
      </c>
      <c r="AN792" s="21">
        <f>N792+AI792</f>
        <v/>
      </c>
      <c r="AO792" s="21">
        <f>ROUNDDOWN((R792+S792)*0.2/Y792+2000,0)</f>
        <v/>
      </c>
      <c r="AP792" s="21">
        <f>ROUNDDOWN((T792+U792)*0.2/Z792+2000,0)</f>
        <v/>
      </c>
      <c r="AQ792" s="21">
        <f>AL792-AK792</f>
        <v/>
      </c>
      <c r="AR792" s="21">
        <f>AM792-AK792</f>
        <v/>
      </c>
      <c r="AS792" s="21">
        <f>AM792-AL792</f>
        <v/>
      </c>
      <c r="AT792" s="21">
        <f>AK792+C792-AJ792</f>
        <v/>
      </c>
      <c r="AU792" s="21">
        <f>AL792+C792-AM792</f>
        <v/>
      </c>
      <c r="AV792" s="21">
        <f>AN792+C792-AM792</f>
        <v/>
      </c>
    </row>
    <row r="793">
      <c r="A793" t="inlineStr">
        <is>
          <t>医療費の境目</t>
        </is>
      </c>
      <c r="B793" s="21">
        <f>'3_医療費の境目'!$B$3</f>
        <v/>
      </c>
      <c r="C793" s="21">
        <f>IF('3_医療費の境目'!$B$4="",AO793,'3_医療費の境目'!$B$4)</f>
        <v/>
      </c>
      <c r="D793" s="21">
        <f>'3_医療費の境目'!D793</f>
        <v/>
      </c>
      <c r="E793" s="21">
        <f>ROUND(MIN(B793/12,650000)*12*0.0915+MIN(B793/12,1390000)*12*(0.0504+0)+B793*0.005,0)</f>
        <v/>
      </c>
      <c r="F793" s="21">
        <f>IF(B793&lt;741000,0,IF(B793&lt;2191000,B793-740000,IF(B793&lt;2193000,1451000,IF(B793&lt;2196000,1453000,IF(B793&lt;2200000,1456000,IF(B793&lt;3600000,ROUND(ROUNDDOWN(B793/4,-3)*2.8,0)-80000,IF(B793&lt;6600000,ROUND(ROUNDDOWN(B793/4,-3)*3.2,0)-440000,IF(B793&lt;8500000,ROUNDDOWN(B793*0.9,0)-1100000,B793-1950000))))))))</f>
        <v/>
      </c>
      <c r="G793" s="21">
        <f>IF(F793&gt;23500000,NA(),IF(F793&lt;=4890000,1040000,IF(F793&lt;=6550000,670000,620000)))</f>
        <v/>
      </c>
      <c r="H793" s="21">
        <f>IF(D793&lt;=0,0,MAX(0,MIN(2000000,D793-MIN(100000,ROUNDDOWN(F793*0.05,0)))))</f>
        <v/>
      </c>
      <c r="I793" s="21">
        <f>IF(C793&lt;=2000,0,MIN(C793,ROUNDDOWN(F793*0.4,0))-2000)</f>
        <v/>
      </c>
      <c r="J793" s="21">
        <f>MAX(0,ROUNDDOWN(F793-E793-G793,-3))</f>
        <v/>
      </c>
      <c r="K793" s="21">
        <f>MAX(0,ROUNDDOWN(F793-E793-G793-H793-I793,-3))</f>
        <v/>
      </c>
      <c r="L793" s="21">
        <f>MAX(0,ROUNDDOWN(F793-E793-G793-H793,-3))</f>
        <v/>
      </c>
      <c r="M793" s="21">
        <f>IF(J793&lt;=0,0,ROUNDDOWN((J793*LOOKUP(J793,{0,1950001,3300001,6950001,9000001,18000001,40000001},{0.05,0.1,0.2,0.23,0.33,0.4,0.45})-LOOKUP(J793,{0,1950001,3300001,6950001,9000001,18000001,40000001},{0,97500,427500,636000,1536000,2796000,4796000}))*1.021,-2))</f>
        <v/>
      </c>
      <c r="N793" s="21">
        <f>IF(K793&lt;=0,0,ROUNDDOWN((K793*LOOKUP(K793,{0,1950001,3300001,6950001,9000001,18000001,40000001},{0.05,0.1,0.2,0.23,0.33,0.4,0.45})-LOOKUP(K793,{0,1950001,3300001,6950001,9000001,18000001,40000001},{0,97500,427500,636000,1536000,2796000,4796000}))*1.021,-2))</f>
        <v/>
      </c>
      <c r="O793" s="21">
        <f>IF(L793&lt;=0,0,ROUNDDOWN((L793*LOOKUP(L793,{0,1950001,3300001,6950001,9000001,18000001,40000001},{0.05,0.1,0.2,0.23,0.33,0.4,0.45})-LOOKUP(L793,{0,1950001,3300001,6950001,9000001,18000001,40000001},{0,97500,427500,636000,1536000,2796000,4796000}))*1.021,-2))</f>
        <v/>
      </c>
      <c r="P793" s="21">
        <f>MAX(0,ROUNDDOWN(F793-E793-430000,-3))</f>
        <v/>
      </c>
      <c r="Q793" s="21">
        <f>MAX(0,ROUNDDOWN(F793-E793-430000-H793,-3))</f>
        <v/>
      </c>
      <c r="R793" s="21">
        <f>IF(F793&lt;=450000,0,MAX(0,P793*0.06-MIN(50000,P793)*0.03))</f>
        <v/>
      </c>
      <c r="S793" s="21">
        <f>IF(F793&lt;=450000,0,MAX(0,P793*0.04-MIN(50000,P793)*0.02))</f>
        <v/>
      </c>
      <c r="T793" s="21">
        <f>IF(F793&lt;=450000,0,MAX(0,Q793*0.06-MIN(50000,Q793)*0.03))</f>
        <v/>
      </c>
      <c r="U793" s="21">
        <f>IF(F793&lt;=450000,0,MAX(0,Q793*0.04-MIN(50000,Q793)*0.02))</f>
        <v/>
      </c>
      <c r="V793" s="21">
        <f>50000+MAX(0,G793-480000)</f>
        <v/>
      </c>
      <c r="W793" s="21">
        <f>P793-V793</f>
        <v/>
      </c>
      <c r="X793" s="21">
        <f>Q793-V793</f>
        <v/>
      </c>
      <c r="Y793" s="22">
        <f>IF(W793&lt;0,0.9,LOOKUP(W793,{0,1950001,3300001,6950001,9000001,18000001,40000001},{0.84895,0.7979,0.6958,0.66517,0.56307,0.4916,0.44055}))</f>
        <v/>
      </c>
      <c r="Z793" s="22">
        <f>IF(X793&lt;0,0.9,LOOKUP(X793,{0,1950001,3300001,6950001,9000001,18000001,40000001},{0.84895,0.7979,0.6958,0.66517,0.56307,0.4916,0.44055}))</f>
        <v/>
      </c>
      <c r="AA793" s="22">
        <f>IF(W793&lt;0,0,CHOOSE(MATCH(W793,{0,1950001,3300001,6950001,9000001},1),5.105/84.895,10.21/79.79,20.42/69.58,23.483/66.517,33.693/56.307))</f>
        <v/>
      </c>
      <c r="AB793" s="21">
        <f>IF(C793&lt;=2000,0,(MIN(C793,ROUNDDOWN(F793*0.3,0))-2000)*0.1)</f>
        <v/>
      </c>
      <c r="AC793" s="21">
        <f>IF(C793&lt;=2000,0,MIN((C793-2000)*Y793,(R793+S793)*0.2))</f>
        <v/>
      </c>
      <c r="AD793" s="21">
        <f>IF(C793&lt;=2000,0,MIN((C793-2000)*Z793,(T793+U793)*0.2))</f>
        <v/>
      </c>
      <c r="AE793" s="21">
        <f>AC793*AA793</f>
        <v/>
      </c>
      <c r="AF793" s="21">
        <f>ROUNDDOWN(R793,-2)+ROUNDDOWN(S793,-2)</f>
        <v/>
      </c>
      <c r="AG793" s="21">
        <f>ROUNDDOWN(MAX(0,R793-(AB793+AC793+AE793)*0.6),-2)+ROUNDDOWN(MAX(0,S793-(AB793+AC793+AE793)*0.4),-2)</f>
        <v/>
      </c>
      <c r="AH793" s="21">
        <f>ROUNDDOWN(MAX(0,T793-(AB793+AD793)*0.6),-2)+ROUNDDOWN(MAX(0,U793-(AB793+AD793)*0.4),-2)</f>
        <v/>
      </c>
      <c r="AI793" s="21">
        <f>ROUNDDOWN(T793,-2)+ROUNDDOWN(U793,-2)</f>
        <v/>
      </c>
      <c r="AJ793" s="21">
        <f>M793+AF793</f>
        <v/>
      </c>
      <c r="AK793" s="21">
        <f>M793+AG793</f>
        <v/>
      </c>
      <c r="AL793" s="21">
        <f>N793+AH793</f>
        <v/>
      </c>
      <c r="AM793" s="21">
        <f>O793+AI793</f>
        <v/>
      </c>
      <c r="AN793" s="21">
        <f>N793+AI793</f>
        <v/>
      </c>
      <c r="AO793" s="21">
        <f>ROUNDDOWN((R793+S793)*0.2/Y793+2000,0)</f>
        <v/>
      </c>
      <c r="AP793" s="21">
        <f>ROUNDDOWN((T793+U793)*0.2/Z793+2000,0)</f>
        <v/>
      </c>
      <c r="AQ793" s="21">
        <f>AL793-AK793</f>
        <v/>
      </c>
      <c r="AR793" s="21">
        <f>AM793-AK793</f>
        <v/>
      </c>
      <c r="AS793" s="21">
        <f>AM793-AL793</f>
        <v/>
      </c>
      <c r="AT793" s="21">
        <f>AK793+C793-AJ793</f>
        <v/>
      </c>
      <c r="AU793" s="21">
        <f>AL793+C793-AM793</f>
        <v/>
      </c>
      <c r="AV793" s="21">
        <f>AN793+C793-AM793</f>
        <v/>
      </c>
    </row>
    <row r="794">
      <c r="A794" t="inlineStr">
        <is>
          <t>医療費の境目</t>
        </is>
      </c>
      <c r="B794" s="21">
        <f>'3_医療費の境目'!$B$3</f>
        <v/>
      </c>
      <c r="C794" s="21">
        <f>IF('3_医療費の境目'!$B$4="",AO794,'3_医療費の境目'!$B$4)</f>
        <v/>
      </c>
      <c r="D794" s="21">
        <f>'3_医療費の境目'!D794</f>
        <v/>
      </c>
      <c r="E794" s="21">
        <f>ROUND(MIN(B794/12,650000)*12*0.0915+MIN(B794/12,1390000)*12*(0.0504+0)+B794*0.005,0)</f>
        <v/>
      </c>
      <c r="F794" s="21">
        <f>IF(B794&lt;741000,0,IF(B794&lt;2191000,B794-740000,IF(B794&lt;2193000,1451000,IF(B794&lt;2196000,1453000,IF(B794&lt;2200000,1456000,IF(B794&lt;3600000,ROUND(ROUNDDOWN(B794/4,-3)*2.8,0)-80000,IF(B794&lt;6600000,ROUND(ROUNDDOWN(B794/4,-3)*3.2,0)-440000,IF(B794&lt;8500000,ROUNDDOWN(B794*0.9,0)-1100000,B794-1950000))))))))</f>
        <v/>
      </c>
      <c r="G794" s="21">
        <f>IF(F794&gt;23500000,NA(),IF(F794&lt;=4890000,1040000,IF(F794&lt;=6550000,670000,620000)))</f>
        <v/>
      </c>
      <c r="H794" s="21">
        <f>IF(D794&lt;=0,0,MAX(0,MIN(2000000,D794-MIN(100000,ROUNDDOWN(F794*0.05,0)))))</f>
        <v/>
      </c>
      <c r="I794" s="21">
        <f>IF(C794&lt;=2000,0,MIN(C794,ROUNDDOWN(F794*0.4,0))-2000)</f>
        <v/>
      </c>
      <c r="J794" s="21">
        <f>MAX(0,ROUNDDOWN(F794-E794-G794,-3))</f>
        <v/>
      </c>
      <c r="K794" s="21">
        <f>MAX(0,ROUNDDOWN(F794-E794-G794-H794-I794,-3))</f>
        <v/>
      </c>
      <c r="L794" s="21">
        <f>MAX(0,ROUNDDOWN(F794-E794-G794-H794,-3))</f>
        <v/>
      </c>
      <c r="M794" s="21">
        <f>IF(J794&lt;=0,0,ROUNDDOWN((J794*LOOKUP(J794,{0,1950001,3300001,6950001,9000001,18000001,40000001},{0.05,0.1,0.2,0.23,0.33,0.4,0.45})-LOOKUP(J794,{0,1950001,3300001,6950001,9000001,18000001,40000001},{0,97500,427500,636000,1536000,2796000,4796000}))*1.021,-2))</f>
        <v/>
      </c>
      <c r="N794" s="21">
        <f>IF(K794&lt;=0,0,ROUNDDOWN((K794*LOOKUP(K794,{0,1950001,3300001,6950001,9000001,18000001,40000001},{0.05,0.1,0.2,0.23,0.33,0.4,0.45})-LOOKUP(K794,{0,1950001,3300001,6950001,9000001,18000001,40000001},{0,97500,427500,636000,1536000,2796000,4796000}))*1.021,-2))</f>
        <v/>
      </c>
      <c r="O794" s="21">
        <f>IF(L794&lt;=0,0,ROUNDDOWN((L794*LOOKUP(L794,{0,1950001,3300001,6950001,9000001,18000001,40000001},{0.05,0.1,0.2,0.23,0.33,0.4,0.45})-LOOKUP(L794,{0,1950001,3300001,6950001,9000001,18000001,40000001},{0,97500,427500,636000,1536000,2796000,4796000}))*1.021,-2))</f>
        <v/>
      </c>
      <c r="P794" s="21">
        <f>MAX(0,ROUNDDOWN(F794-E794-430000,-3))</f>
        <v/>
      </c>
      <c r="Q794" s="21">
        <f>MAX(0,ROUNDDOWN(F794-E794-430000-H794,-3))</f>
        <v/>
      </c>
      <c r="R794" s="21">
        <f>IF(F794&lt;=450000,0,MAX(0,P794*0.06-MIN(50000,P794)*0.03))</f>
        <v/>
      </c>
      <c r="S794" s="21">
        <f>IF(F794&lt;=450000,0,MAX(0,P794*0.04-MIN(50000,P794)*0.02))</f>
        <v/>
      </c>
      <c r="T794" s="21">
        <f>IF(F794&lt;=450000,0,MAX(0,Q794*0.06-MIN(50000,Q794)*0.03))</f>
        <v/>
      </c>
      <c r="U794" s="21">
        <f>IF(F794&lt;=450000,0,MAX(0,Q794*0.04-MIN(50000,Q794)*0.02))</f>
        <v/>
      </c>
      <c r="V794" s="21">
        <f>50000+MAX(0,G794-480000)</f>
        <v/>
      </c>
      <c r="W794" s="21">
        <f>P794-V794</f>
        <v/>
      </c>
      <c r="X794" s="21">
        <f>Q794-V794</f>
        <v/>
      </c>
      <c r="Y794" s="22">
        <f>IF(W794&lt;0,0.9,LOOKUP(W794,{0,1950001,3300001,6950001,9000001,18000001,40000001},{0.84895,0.7979,0.6958,0.66517,0.56307,0.4916,0.44055}))</f>
        <v/>
      </c>
      <c r="Z794" s="22">
        <f>IF(X794&lt;0,0.9,LOOKUP(X794,{0,1950001,3300001,6950001,9000001,18000001,40000001},{0.84895,0.7979,0.6958,0.66517,0.56307,0.4916,0.44055}))</f>
        <v/>
      </c>
      <c r="AA794" s="22">
        <f>IF(W794&lt;0,0,CHOOSE(MATCH(W794,{0,1950001,3300001,6950001,9000001},1),5.105/84.895,10.21/79.79,20.42/69.58,23.483/66.517,33.693/56.307))</f>
        <v/>
      </c>
      <c r="AB794" s="21">
        <f>IF(C794&lt;=2000,0,(MIN(C794,ROUNDDOWN(F794*0.3,0))-2000)*0.1)</f>
        <v/>
      </c>
      <c r="AC794" s="21">
        <f>IF(C794&lt;=2000,0,MIN((C794-2000)*Y794,(R794+S794)*0.2))</f>
        <v/>
      </c>
      <c r="AD794" s="21">
        <f>IF(C794&lt;=2000,0,MIN((C794-2000)*Z794,(T794+U794)*0.2))</f>
        <v/>
      </c>
      <c r="AE794" s="21">
        <f>AC794*AA794</f>
        <v/>
      </c>
      <c r="AF794" s="21">
        <f>ROUNDDOWN(R794,-2)+ROUNDDOWN(S794,-2)</f>
        <v/>
      </c>
      <c r="AG794" s="21">
        <f>ROUNDDOWN(MAX(0,R794-(AB794+AC794+AE794)*0.6),-2)+ROUNDDOWN(MAX(0,S794-(AB794+AC794+AE794)*0.4),-2)</f>
        <v/>
      </c>
      <c r="AH794" s="21">
        <f>ROUNDDOWN(MAX(0,T794-(AB794+AD794)*0.6),-2)+ROUNDDOWN(MAX(0,U794-(AB794+AD794)*0.4),-2)</f>
        <v/>
      </c>
      <c r="AI794" s="21">
        <f>ROUNDDOWN(T794,-2)+ROUNDDOWN(U794,-2)</f>
        <v/>
      </c>
      <c r="AJ794" s="21">
        <f>M794+AF794</f>
        <v/>
      </c>
      <c r="AK794" s="21">
        <f>M794+AG794</f>
        <v/>
      </c>
      <c r="AL794" s="21">
        <f>N794+AH794</f>
        <v/>
      </c>
      <c r="AM794" s="21">
        <f>O794+AI794</f>
        <v/>
      </c>
      <c r="AN794" s="21">
        <f>N794+AI794</f>
        <v/>
      </c>
      <c r="AO794" s="21">
        <f>ROUNDDOWN((R794+S794)*0.2/Y794+2000,0)</f>
        <v/>
      </c>
      <c r="AP794" s="21">
        <f>ROUNDDOWN((T794+U794)*0.2/Z794+2000,0)</f>
        <v/>
      </c>
      <c r="AQ794" s="21">
        <f>AL794-AK794</f>
        <v/>
      </c>
      <c r="AR794" s="21">
        <f>AM794-AK794</f>
        <v/>
      </c>
      <c r="AS794" s="21">
        <f>AM794-AL794</f>
        <v/>
      </c>
      <c r="AT794" s="21">
        <f>AK794+C794-AJ794</f>
        <v/>
      </c>
      <c r="AU794" s="21">
        <f>AL794+C794-AM794</f>
        <v/>
      </c>
      <c r="AV794" s="21">
        <f>AN794+C794-AM794</f>
        <v/>
      </c>
    </row>
    <row r="795">
      <c r="A795" t="inlineStr">
        <is>
          <t>医療費の境目</t>
        </is>
      </c>
      <c r="B795" s="21">
        <f>'3_医療費の境目'!$B$3</f>
        <v/>
      </c>
      <c r="C795" s="21">
        <f>IF('3_医療費の境目'!$B$4="",AO795,'3_医療費の境目'!$B$4)</f>
        <v/>
      </c>
      <c r="D795" s="21">
        <f>'3_医療費の境目'!D795</f>
        <v/>
      </c>
      <c r="E795" s="21">
        <f>ROUND(MIN(B795/12,650000)*12*0.0915+MIN(B795/12,1390000)*12*(0.0504+0)+B795*0.005,0)</f>
        <v/>
      </c>
      <c r="F795" s="21">
        <f>IF(B795&lt;741000,0,IF(B795&lt;2191000,B795-740000,IF(B795&lt;2193000,1451000,IF(B795&lt;2196000,1453000,IF(B795&lt;2200000,1456000,IF(B795&lt;3600000,ROUND(ROUNDDOWN(B795/4,-3)*2.8,0)-80000,IF(B795&lt;6600000,ROUND(ROUNDDOWN(B795/4,-3)*3.2,0)-440000,IF(B795&lt;8500000,ROUNDDOWN(B795*0.9,0)-1100000,B795-1950000))))))))</f>
        <v/>
      </c>
      <c r="G795" s="21">
        <f>IF(F795&gt;23500000,NA(),IF(F795&lt;=4890000,1040000,IF(F795&lt;=6550000,670000,620000)))</f>
        <v/>
      </c>
      <c r="H795" s="21">
        <f>IF(D795&lt;=0,0,MAX(0,MIN(2000000,D795-MIN(100000,ROUNDDOWN(F795*0.05,0)))))</f>
        <v/>
      </c>
      <c r="I795" s="21">
        <f>IF(C795&lt;=2000,0,MIN(C795,ROUNDDOWN(F795*0.4,0))-2000)</f>
        <v/>
      </c>
      <c r="J795" s="21">
        <f>MAX(0,ROUNDDOWN(F795-E795-G795,-3))</f>
        <v/>
      </c>
      <c r="K795" s="21">
        <f>MAX(0,ROUNDDOWN(F795-E795-G795-H795-I795,-3))</f>
        <v/>
      </c>
      <c r="L795" s="21">
        <f>MAX(0,ROUNDDOWN(F795-E795-G795-H795,-3))</f>
        <v/>
      </c>
      <c r="M795" s="21">
        <f>IF(J795&lt;=0,0,ROUNDDOWN((J795*LOOKUP(J795,{0,1950001,3300001,6950001,9000001,18000001,40000001},{0.05,0.1,0.2,0.23,0.33,0.4,0.45})-LOOKUP(J795,{0,1950001,3300001,6950001,9000001,18000001,40000001},{0,97500,427500,636000,1536000,2796000,4796000}))*1.021,-2))</f>
        <v/>
      </c>
      <c r="N795" s="21">
        <f>IF(K795&lt;=0,0,ROUNDDOWN((K795*LOOKUP(K795,{0,1950001,3300001,6950001,9000001,18000001,40000001},{0.05,0.1,0.2,0.23,0.33,0.4,0.45})-LOOKUP(K795,{0,1950001,3300001,6950001,9000001,18000001,40000001},{0,97500,427500,636000,1536000,2796000,4796000}))*1.021,-2))</f>
        <v/>
      </c>
      <c r="O795" s="21">
        <f>IF(L795&lt;=0,0,ROUNDDOWN((L795*LOOKUP(L795,{0,1950001,3300001,6950001,9000001,18000001,40000001},{0.05,0.1,0.2,0.23,0.33,0.4,0.45})-LOOKUP(L795,{0,1950001,3300001,6950001,9000001,18000001,40000001},{0,97500,427500,636000,1536000,2796000,4796000}))*1.021,-2))</f>
        <v/>
      </c>
      <c r="P795" s="21">
        <f>MAX(0,ROUNDDOWN(F795-E795-430000,-3))</f>
        <v/>
      </c>
      <c r="Q795" s="21">
        <f>MAX(0,ROUNDDOWN(F795-E795-430000-H795,-3))</f>
        <v/>
      </c>
      <c r="R795" s="21">
        <f>IF(F795&lt;=450000,0,MAX(0,P795*0.06-MIN(50000,P795)*0.03))</f>
        <v/>
      </c>
      <c r="S795" s="21">
        <f>IF(F795&lt;=450000,0,MAX(0,P795*0.04-MIN(50000,P795)*0.02))</f>
        <v/>
      </c>
      <c r="T795" s="21">
        <f>IF(F795&lt;=450000,0,MAX(0,Q795*0.06-MIN(50000,Q795)*0.03))</f>
        <v/>
      </c>
      <c r="U795" s="21">
        <f>IF(F795&lt;=450000,0,MAX(0,Q795*0.04-MIN(50000,Q795)*0.02))</f>
        <v/>
      </c>
      <c r="V795" s="21">
        <f>50000+MAX(0,G795-480000)</f>
        <v/>
      </c>
      <c r="W795" s="21">
        <f>P795-V795</f>
        <v/>
      </c>
      <c r="X795" s="21">
        <f>Q795-V795</f>
        <v/>
      </c>
      <c r="Y795" s="22">
        <f>IF(W795&lt;0,0.9,LOOKUP(W795,{0,1950001,3300001,6950001,9000001,18000001,40000001},{0.84895,0.7979,0.6958,0.66517,0.56307,0.4916,0.44055}))</f>
        <v/>
      </c>
      <c r="Z795" s="22">
        <f>IF(X795&lt;0,0.9,LOOKUP(X795,{0,1950001,3300001,6950001,9000001,18000001,40000001},{0.84895,0.7979,0.6958,0.66517,0.56307,0.4916,0.44055}))</f>
        <v/>
      </c>
      <c r="AA795" s="22">
        <f>IF(W795&lt;0,0,CHOOSE(MATCH(W795,{0,1950001,3300001,6950001,9000001},1),5.105/84.895,10.21/79.79,20.42/69.58,23.483/66.517,33.693/56.307))</f>
        <v/>
      </c>
      <c r="AB795" s="21">
        <f>IF(C795&lt;=2000,0,(MIN(C795,ROUNDDOWN(F795*0.3,0))-2000)*0.1)</f>
        <v/>
      </c>
      <c r="AC795" s="21">
        <f>IF(C795&lt;=2000,0,MIN((C795-2000)*Y795,(R795+S795)*0.2))</f>
        <v/>
      </c>
      <c r="AD795" s="21">
        <f>IF(C795&lt;=2000,0,MIN((C795-2000)*Z795,(T795+U795)*0.2))</f>
        <v/>
      </c>
      <c r="AE795" s="21">
        <f>AC795*AA795</f>
        <v/>
      </c>
      <c r="AF795" s="21">
        <f>ROUNDDOWN(R795,-2)+ROUNDDOWN(S795,-2)</f>
        <v/>
      </c>
      <c r="AG795" s="21">
        <f>ROUNDDOWN(MAX(0,R795-(AB795+AC795+AE795)*0.6),-2)+ROUNDDOWN(MAX(0,S795-(AB795+AC795+AE795)*0.4),-2)</f>
        <v/>
      </c>
      <c r="AH795" s="21">
        <f>ROUNDDOWN(MAX(0,T795-(AB795+AD795)*0.6),-2)+ROUNDDOWN(MAX(0,U795-(AB795+AD795)*0.4),-2)</f>
        <v/>
      </c>
      <c r="AI795" s="21">
        <f>ROUNDDOWN(T795,-2)+ROUNDDOWN(U795,-2)</f>
        <v/>
      </c>
      <c r="AJ795" s="21">
        <f>M795+AF795</f>
        <v/>
      </c>
      <c r="AK795" s="21">
        <f>M795+AG795</f>
        <v/>
      </c>
      <c r="AL795" s="21">
        <f>N795+AH795</f>
        <v/>
      </c>
      <c r="AM795" s="21">
        <f>O795+AI795</f>
        <v/>
      </c>
      <c r="AN795" s="21">
        <f>N795+AI795</f>
        <v/>
      </c>
      <c r="AO795" s="21">
        <f>ROUNDDOWN((R795+S795)*0.2/Y795+2000,0)</f>
        <v/>
      </c>
      <c r="AP795" s="21">
        <f>ROUNDDOWN((T795+U795)*0.2/Z795+2000,0)</f>
        <v/>
      </c>
      <c r="AQ795" s="21">
        <f>AL795-AK795</f>
        <v/>
      </c>
      <c r="AR795" s="21">
        <f>AM795-AK795</f>
        <v/>
      </c>
      <c r="AS795" s="21">
        <f>AM795-AL795</f>
        <v/>
      </c>
      <c r="AT795" s="21">
        <f>AK795+C795-AJ795</f>
        <v/>
      </c>
      <c r="AU795" s="21">
        <f>AL795+C795-AM795</f>
        <v/>
      </c>
      <c r="AV795" s="21">
        <f>AN795+C795-AM795</f>
        <v/>
      </c>
    </row>
    <row r="796">
      <c r="A796" t="inlineStr">
        <is>
          <t>医療費の境目</t>
        </is>
      </c>
      <c r="B796" s="21">
        <f>'3_医療費の境目'!$B$3</f>
        <v/>
      </c>
      <c r="C796" s="21">
        <f>IF('3_医療費の境目'!$B$4="",AO796,'3_医療費の境目'!$B$4)</f>
        <v/>
      </c>
      <c r="D796" s="21">
        <f>'3_医療費の境目'!D796</f>
        <v/>
      </c>
      <c r="E796" s="21">
        <f>ROUND(MIN(B796/12,650000)*12*0.0915+MIN(B796/12,1390000)*12*(0.0504+0)+B796*0.005,0)</f>
        <v/>
      </c>
      <c r="F796" s="21">
        <f>IF(B796&lt;741000,0,IF(B796&lt;2191000,B796-740000,IF(B796&lt;2193000,1451000,IF(B796&lt;2196000,1453000,IF(B796&lt;2200000,1456000,IF(B796&lt;3600000,ROUND(ROUNDDOWN(B796/4,-3)*2.8,0)-80000,IF(B796&lt;6600000,ROUND(ROUNDDOWN(B796/4,-3)*3.2,0)-440000,IF(B796&lt;8500000,ROUNDDOWN(B796*0.9,0)-1100000,B796-1950000))))))))</f>
        <v/>
      </c>
      <c r="G796" s="21">
        <f>IF(F796&gt;23500000,NA(),IF(F796&lt;=4890000,1040000,IF(F796&lt;=6550000,670000,620000)))</f>
        <v/>
      </c>
      <c r="H796" s="21">
        <f>IF(D796&lt;=0,0,MAX(0,MIN(2000000,D796-MIN(100000,ROUNDDOWN(F796*0.05,0)))))</f>
        <v/>
      </c>
      <c r="I796" s="21">
        <f>IF(C796&lt;=2000,0,MIN(C796,ROUNDDOWN(F796*0.4,0))-2000)</f>
        <v/>
      </c>
      <c r="J796" s="21">
        <f>MAX(0,ROUNDDOWN(F796-E796-G796,-3))</f>
        <v/>
      </c>
      <c r="K796" s="21">
        <f>MAX(0,ROUNDDOWN(F796-E796-G796-H796-I796,-3))</f>
        <v/>
      </c>
      <c r="L796" s="21">
        <f>MAX(0,ROUNDDOWN(F796-E796-G796-H796,-3))</f>
        <v/>
      </c>
      <c r="M796" s="21">
        <f>IF(J796&lt;=0,0,ROUNDDOWN((J796*LOOKUP(J796,{0,1950001,3300001,6950001,9000001,18000001,40000001},{0.05,0.1,0.2,0.23,0.33,0.4,0.45})-LOOKUP(J796,{0,1950001,3300001,6950001,9000001,18000001,40000001},{0,97500,427500,636000,1536000,2796000,4796000}))*1.021,-2))</f>
        <v/>
      </c>
      <c r="N796" s="21">
        <f>IF(K796&lt;=0,0,ROUNDDOWN((K796*LOOKUP(K796,{0,1950001,3300001,6950001,9000001,18000001,40000001},{0.05,0.1,0.2,0.23,0.33,0.4,0.45})-LOOKUP(K796,{0,1950001,3300001,6950001,9000001,18000001,40000001},{0,97500,427500,636000,1536000,2796000,4796000}))*1.021,-2))</f>
        <v/>
      </c>
      <c r="O796" s="21">
        <f>IF(L796&lt;=0,0,ROUNDDOWN((L796*LOOKUP(L796,{0,1950001,3300001,6950001,9000001,18000001,40000001},{0.05,0.1,0.2,0.23,0.33,0.4,0.45})-LOOKUP(L796,{0,1950001,3300001,6950001,9000001,18000001,40000001},{0,97500,427500,636000,1536000,2796000,4796000}))*1.021,-2))</f>
        <v/>
      </c>
      <c r="P796" s="21">
        <f>MAX(0,ROUNDDOWN(F796-E796-430000,-3))</f>
        <v/>
      </c>
      <c r="Q796" s="21">
        <f>MAX(0,ROUNDDOWN(F796-E796-430000-H796,-3))</f>
        <v/>
      </c>
      <c r="R796" s="21">
        <f>IF(F796&lt;=450000,0,MAX(0,P796*0.06-MIN(50000,P796)*0.03))</f>
        <v/>
      </c>
      <c r="S796" s="21">
        <f>IF(F796&lt;=450000,0,MAX(0,P796*0.04-MIN(50000,P796)*0.02))</f>
        <v/>
      </c>
      <c r="T796" s="21">
        <f>IF(F796&lt;=450000,0,MAX(0,Q796*0.06-MIN(50000,Q796)*0.03))</f>
        <v/>
      </c>
      <c r="U796" s="21">
        <f>IF(F796&lt;=450000,0,MAX(0,Q796*0.04-MIN(50000,Q796)*0.02))</f>
        <v/>
      </c>
      <c r="V796" s="21">
        <f>50000+MAX(0,G796-480000)</f>
        <v/>
      </c>
      <c r="W796" s="21">
        <f>P796-V796</f>
        <v/>
      </c>
      <c r="X796" s="21">
        <f>Q796-V796</f>
        <v/>
      </c>
      <c r="Y796" s="22">
        <f>IF(W796&lt;0,0.9,LOOKUP(W796,{0,1950001,3300001,6950001,9000001,18000001,40000001},{0.84895,0.7979,0.6958,0.66517,0.56307,0.4916,0.44055}))</f>
        <v/>
      </c>
      <c r="Z796" s="22">
        <f>IF(X796&lt;0,0.9,LOOKUP(X796,{0,1950001,3300001,6950001,9000001,18000001,40000001},{0.84895,0.7979,0.6958,0.66517,0.56307,0.4916,0.44055}))</f>
        <v/>
      </c>
      <c r="AA796" s="22">
        <f>IF(W796&lt;0,0,CHOOSE(MATCH(W796,{0,1950001,3300001,6950001,9000001},1),5.105/84.895,10.21/79.79,20.42/69.58,23.483/66.517,33.693/56.307))</f>
        <v/>
      </c>
      <c r="AB796" s="21">
        <f>IF(C796&lt;=2000,0,(MIN(C796,ROUNDDOWN(F796*0.3,0))-2000)*0.1)</f>
        <v/>
      </c>
      <c r="AC796" s="21">
        <f>IF(C796&lt;=2000,0,MIN((C796-2000)*Y796,(R796+S796)*0.2))</f>
        <v/>
      </c>
      <c r="AD796" s="21">
        <f>IF(C796&lt;=2000,0,MIN((C796-2000)*Z796,(T796+U796)*0.2))</f>
        <v/>
      </c>
      <c r="AE796" s="21">
        <f>AC796*AA796</f>
        <v/>
      </c>
      <c r="AF796" s="21">
        <f>ROUNDDOWN(R796,-2)+ROUNDDOWN(S796,-2)</f>
        <v/>
      </c>
      <c r="AG796" s="21">
        <f>ROUNDDOWN(MAX(0,R796-(AB796+AC796+AE796)*0.6),-2)+ROUNDDOWN(MAX(0,S796-(AB796+AC796+AE796)*0.4),-2)</f>
        <v/>
      </c>
      <c r="AH796" s="21">
        <f>ROUNDDOWN(MAX(0,T796-(AB796+AD796)*0.6),-2)+ROUNDDOWN(MAX(0,U796-(AB796+AD796)*0.4),-2)</f>
        <v/>
      </c>
      <c r="AI796" s="21">
        <f>ROUNDDOWN(T796,-2)+ROUNDDOWN(U796,-2)</f>
        <v/>
      </c>
      <c r="AJ796" s="21">
        <f>M796+AF796</f>
        <v/>
      </c>
      <c r="AK796" s="21">
        <f>M796+AG796</f>
        <v/>
      </c>
      <c r="AL796" s="21">
        <f>N796+AH796</f>
        <v/>
      </c>
      <c r="AM796" s="21">
        <f>O796+AI796</f>
        <v/>
      </c>
      <c r="AN796" s="21">
        <f>N796+AI796</f>
        <v/>
      </c>
      <c r="AO796" s="21">
        <f>ROUNDDOWN((R796+S796)*0.2/Y796+2000,0)</f>
        <v/>
      </c>
      <c r="AP796" s="21">
        <f>ROUNDDOWN((T796+U796)*0.2/Z796+2000,0)</f>
        <v/>
      </c>
      <c r="AQ796" s="21">
        <f>AL796-AK796</f>
        <v/>
      </c>
      <c r="AR796" s="21">
        <f>AM796-AK796</f>
        <v/>
      </c>
      <c r="AS796" s="21">
        <f>AM796-AL796</f>
        <v/>
      </c>
      <c r="AT796" s="21">
        <f>AK796+C796-AJ796</f>
        <v/>
      </c>
      <c r="AU796" s="21">
        <f>AL796+C796-AM796</f>
        <v/>
      </c>
      <c r="AV796" s="21">
        <f>AN796+C796-AM796</f>
        <v/>
      </c>
    </row>
    <row r="797">
      <c r="A797" t="inlineStr">
        <is>
          <t>医療費の境目</t>
        </is>
      </c>
      <c r="B797" s="21">
        <f>'3_医療費の境目'!$B$3</f>
        <v/>
      </c>
      <c r="C797" s="21">
        <f>IF('3_医療費の境目'!$B$4="",AO797,'3_医療費の境目'!$B$4)</f>
        <v/>
      </c>
      <c r="D797" s="21">
        <f>'3_医療費の境目'!D797</f>
        <v/>
      </c>
      <c r="E797" s="21">
        <f>ROUND(MIN(B797/12,650000)*12*0.0915+MIN(B797/12,1390000)*12*(0.0504+0)+B797*0.005,0)</f>
        <v/>
      </c>
      <c r="F797" s="21">
        <f>IF(B797&lt;741000,0,IF(B797&lt;2191000,B797-740000,IF(B797&lt;2193000,1451000,IF(B797&lt;2196000,1453000,IF(B797&lt;2200000,1456000,IF(B797&lt;3600000,ROUND(ROUNDDOWN(B797/4,-3)*2.8,0)-80000,IF(B797&lt;6600000,ROUND(ROUNDDOWN(B797/4,-3)*3.2,0)-440000,IF(B797&lt;8500000,ROUNDDOWN(B797*0.9,0)-1100000,B797-1950000))))))))</f>
        <v/>
      </c>
      <c r="G797" s="21">
        <f>IF(F797&gt;23500000,NA(),IF(F797&lt;=4890000,1040000,IF(F797&lt;=6550000,670000,620000)))</f>
        <v/>
      </c>
      <c r="H797" s="21">
        <f>IF(D797&lt;=0,0,MAX(0,MIN(2000000,D797-MIN(100000,ROUNDDOWN(F797*0.05,0)))))</f>
        <v/>
      </c>
      <c r="I797" s="21">
        <f>IF(C797&lt;=2000,0,MIN(C797,ROUNDDOWN(F797*0.4,0))-2000)</f>
        <v/>
      </c>
      <c r="J797" s="21">
        <f>MAX(0,ROUNDDOWN(F797-E797-G797,-3))</f>
        <v/>
      </c>
      <c r="K797" s="21">
        <f>MAX(0,ROUNDDOWN(F797-E797-G797-H797-I797,-3))</f>
        <v/>
      </c>
      <c r="L797" s="21">
        <f>MAX(0,ROUNDDOWN(F797-E797-G797-H797,-3))</f>
        <v/>
      </c>
      <c r="M797" s="21">
        <f>IF(J797&lt;=0,0,ROUNDDOWN((J797*LOOKUP(J797,{0,1950001,3300001,6950001,9000001,18000001,40000001},{0.05,0.1,0.2,0.23,0.33,0.4,0.45})-LOOKUP(J797,{0,1950001,3300001,6950001,9000001,18000001,40000001},{0,97500,427500,636000,1536000,2796000,4796000}))*1.021,-2))</f>
        <v/>
      </c>
      <c r="N797" s="21">
        <f>IF(K797&lt;=0,0,ROUNDDOWN((K797*LOOKUP(K797,{0,1950001,3300001,6950001,9000001,18000001,40000001},{0.05,0.1,0.2,0.23,0.33,0.4,0.45})-LOOKUP(K797,{0,1950001,3300001,6950001,9000001,18000001,40000001},{0,97500,427500,636000,1536000,2796000,4796000}))*1.021,-2))</f>
        <v/>
      </c>
      <c r="O797" s="21">
        <f>IF(L797&lt;=0,0,ROUNDDOWN((L797*LOOKUP(L797,{0,1950001,3300001,6950001,9000001,18000001,40000001},{0.05,0.1,0.2,0.23,0.33,0.4,0.45})-LOOKUP(L797,{0,1950001,3300001,6950001,9000001,18000001,40000001},{0,97500,427500,636000,1536000,2796000,4796000}))*1.021,-2))</f>
        <v/>
      </c>
      <c r="P797" s="21">
        <f>MAX(0,ROUNDDOWN(F797-E797-430000,-3))</f>
        <v/>
      </c>
      <c r="Q797" s="21">
        <f>MAX(0,ROUNDDOWN(F797-E797-430000-H797,-3))</f>
        <v/>
      </c>
      <c r="R797" s="21">
        <f>IF(F797&lt;=450000,0,MAX(0,P797*0.06-MIN(50000,P797)*0.03))</f>
        <v/>
      </c>
      <c r="S797" s="21">
        <f>IF(F797&lt;=450000,0,MAX(0,P797*0.04-MIN(50000,P797)*0.02))</f>
        <v/>
      </c>
      <c r="T797" s="21">
        <f>IF(F797&lt;=450000,0,MAX(0,Q797*0.06-MIN(50000,Q797)*0.03))</f>
        <v/>
      </c>
      <c r="U797" s="21">
        <f>IF(F797&lt;=450000,0,MAX(0,Q797*0.04-MIN(50000,Q797)*0.02))</f>
        <v/>
      </c>
      <c r="V797" s="21">
        <f>50000+MAX(0,G797-480000)</f>
        <v/>
      </c>
      <c r="W797" s="21">
        <f>P797-V797</f>
        <v/>
      </c>
      <c r="X797" s="21">
        <f>Q797-V797</f>
        <v/>
      </c>
      <c r="Y797" s="22">
        <f>IF(W797&lt;0,0.9,LOOKUP(W797,{0,1950001,3300001,6950001,9000001,18000001,40000001},{0.84895,0.7979,0.6958,0.66517,0.56307,0.4916,0.44055}))</f>
        <v/>
      </c>
      <c r="Z797" s="22">
        <f>IF(X797&lt;0,0.9,LOOKUP(X797,{0,1950001,3300001,6950001,9000001,18000001,40000001},{0.84895,0.7979,0.6958,0.66517,0.56307,0.4916,0.44055}))</f>
        <v/>
      </c>
      <c r="AA797" s="22">
        <f>IF(W797&lt;0,0,CHOOSE(MATCH(W797,{0,1950001,3300001,6950001,9000001},1),5.105/84.895,10.21/79.79,20.42/69.58,23.483/66.517,33.693/56.307))</f>
        <v/>
      </c>
      <c r="AB797" s="21">
        <f>IF(C797&lt;=2000,0,(MIN(C797,ROUNDDOWN(F797*0.3,0))-2000)*0.1)</f>
        <v/>
      </c>
      <c r="AC797" s="21">
        <f>IF(C797&lt;=2000,0,MIN((C797-2000)*Y797,(R797+S797)*0.2))</f>
        <v/>
      </c>
      <c r="AD797" s="21">
        <f>IF(C797&lt;=2000,0,MIN((C797-2000)*Z797,(T797+U797)*0.2))</f>
        <v/>
      </c>
      <c r="AE797" s="21">
        <f>AC797*AA797</f>
        <v/>
      </c>
      <c r="AF797" s="21">
        <f>ROUNDDOWN(R797,-2)+ROUNDDOWN(S797,-2)</f>
        <v/>
      </c>
      <c r="AG797" s="21">
        <f>ROUNDDOWN(MAX(0,R797-(AB797+AC797+AE797)*0.6),-2)+ROUNDDOWN(MAX(0,S797-(AB797+AC797+AE797)*0.4),-2)</f>
        <v/>
      </c>
      <c r="AH797" s="21">
        <f>ROUNDDOWN(MAX(0,T797-(AB797+AD797)*0.6),-2)+ROUNDDOWN(MAX(0,U797-(AB797+AD797)*0.4),-2)</f>
        <v/>
      </c>
      <c r="AI797" s="21">
        <f>ROUNDDOWN(T797,-2)+ROUNDDOWN(U797,-2)</f>
        <v/>
      </c>
      <c r="AJ797" s="21">
        <f>M797+AF797</f>
        <v/>
      </c>
      <c r="AK797" s="21">
        <f>M797+AG797</f>
        <v/>
      </c>
      <c r="AL797" s="21">
        <f>N797+AH797</f>
        <v/>
      </c>
      <c r="AM797" s="21">
        <f>O797+AI797</f>
        <v/>
      </c>
      <c r="AN797" s="21">
        <f>N797+AI797</f>
        <v/>
      </c>
      <c r="AO797" s="21">
        <f>ROUNDDOWN((R797+S797)*0.2/Y797+2000,0)</f>
        <v/>
      </c>
      <c r="AP797" s="21">
        <f>ROUNDDOWN((T797+U797)*0.2/Z797+2000,0)</f>
        <v/>
      </c>
      <c r="AQ797" s="21">
        <f>AL797-AK797</f>
        <v/>
      </c>
      <c r="AR797" s="21">
        <f>AM797-AK797</f>
        <v/>
      </c>
      <c r="AS797" s="21">
        <f>AM797-AL797</f>
        <v/>
      </c>
      <c r="AT797" s="21">
        <f>AK797+C797-AJ797</f>
        <v/>
      </c>
      <c r="AU797" s="21">
        <f>AL797+C797-AM797</f>
        <v/>
      </c>
      <c r="AV797" s="21">
        <f>AN797+C797-AM797</f>
        <v/>
      </c>
    </row>
    <row r="798">
      <c r="A798" t="inlineStr">
        <is>
          <t>医療費の境目</t>
        </is>
      </c>
      <c r="B798" s="21">
        <f>'3_医療費の境目'!$B$3</f>
        <v/>
      </c>
      <c r="C798" s="21">
        <f>IF('3_医療費の境目'!$B$4="",AO798,'3_医療費の境目'!$B$4)</f>
        <v/>
      </c>
      <c r="D798" s="21">
        <f>'3_医療費の境目'!D798</f>
        <v/>
      </c>
      <c r="E798" s="21">
        <f>ROUND(MIN(B798/12,650000)*12*0.0915+MIN(B798/12,1390000)*12*(0.0504+0)+B798*0.005,0)</f>
        <v/>
      </c>
      <c r="F798" s="21">
        <f>IF(B798&lt;741000,0,IF(B798&lt;2191000,B798-740000,IF(B798&lt;2193000,1451000,IF(B798&lt;2196000,1453000,IF(B798&lt;2200000,1456000,IF(B798&lt;3600000,ROUND(ROUNDDOWN(B798/4,-3)*2.8,0)-80000,IF(B798&lt;6600000,ROUND(ROUNDDOWN(B798/4,-3)*3.2,0)-440000,IF(B798&lt;8500000,ROUNDDOWN(B798*0.9,0)-1100000,B798-1950000))))))))</f>
        <v/>
      </c>
      <c r="G798" s="21">
        <f>IF(F798&gt;23500000,NA(),IF(F798&lt;=4890000,1040000,IF(F798&lt;=6550000,670000,620000)))</f>
        <v/>
      </c>
      <c r="H798" s="21">
        <f>IF(D798&lt;=0,0,MAX(0,MIN(2000000,D798-MIN(100000,ROUNDDOWN(F798*0.05,0)))))</f>
        <v/>
      </c>
      <c r="I798" s="21">
        <f>IF(C798&lt;=2000,0,MIN(C798,ROUNDDOWN(F798*0.4,0))-2000)</f>
        <v/>
      </c>
      <c r="J798" s="21">
        <f>MAX(0,ROUNDDOWN(F798-E798-G798,-3))</f>
        <v/>
      </c>
      <c r="K798" s="21">
        <f>MAX(0,ROUNDDOWN(F798-E798-G798-H798-I798,-3))</f>
        <v/>
      </c>
      <c r="L798" s="21">
        <f>MAX(0,ROUNDDOWN(F798-E798-G798-H798,-3))</f>
        <v/>
      </c>
      <c r="M798" s="21">
        <f>IF(J798&lt;=0,0,ROUNDDOWN((J798*LOOKUP(J798,{0,1950001,3300001,6950001,9000001,18000001,40000001},{0.05,0.1,0.2,0.23,0.33,0.4,0.45})-LOOKUP(J798,{0,1950001,3300001,6950001,9000001,18000001,40000001},{0,97500,427500,636000,1536000,2796000,4796000}))*1.021,-2))</f>
        <v/>
      </c>
      <c r="N798" s="21">
        <f>IF(K798&lt;=0,0,ROUNDDOWN((K798*LOOKUP(K798,{0,1950001,3300001,6950001,9000001,18000001,40000001},{0.05,0.1,0.2,0.23,0.33,0.4,0.45})-LOOKUP(K798,{0,1950001,3300001,6950001,9000001,18000001,40000001},{0,97500,427500,636000,1536000,2796000,4796000}))*1.021,-2))</f>
        <v/>
      </c>
      <c r="O798" s="21">
        <f>IF(L798&lt;=0,0,ROUNDDOWN((L798*LOOKUP(L798,{0,1950001,3300001,6950001,9000001,18000001,40000001},{0.05,0.1,0.2,0.23,0.33,0.4,0.45})-LOOKUP(L798,{0,1950001,3300001,6950001,9000001,18000001,40000001},{0,97500,427500,636000,1536000,2796000,4796000}))*1.021,-2))</f>
        <v/>
      </c>
      <c r="P798" s="21">
        <f>MAX(0,ROUNDDOWN(F798-E798-430000,-3))</f>
        <v/>
      </c>
      <c r="Q798" s="21">
        <f>MAX(0,ROUNDDOWN(F798-E798-430000-H798,-3))</f>
        <v/>
      </c>
      <c r="R798" s="21">
        <f>IF(F798&lt;=450000,0,MAX(0,P798*0.06-MIN(50000,P798)*0.03))</f>
        <v/>
      </c>
      <c r="S798" s="21">
        <f>IF(F798&lt;=450000,0,MAX(0,P798*0.04-MIN(50000,P798)*0.02))</f>
        <v/>
      </c>
      <c r="T798" s="21">
        <f>IF(F798&lt;=450000,0,MAX(0,Q798*0.06-MIN(50000,Q798)*0.03))</f>
        <v/>
      </c>
      <c r="U798" s="21">
        <f>IF(F798&lt;=450000,0,MAX(0,Q798*0.04-MIN(50000,Q798)*0.02))</f>
        <v/>
      </c>
      <c r="V798" s="21">
        <f>50000+MAX(0,G798-480000)</f>
        <v/>
      </c>
      <c r="W798" s="21">
        <f>P798-V798</f>
        <v/>
      </c>
      <c r="X798" s="21">
        <f>Q798-V798</f>
        <v/>
      </c>
      <c r="Y798" s="22">
        <f>IF(W798&lt;0,0.9,LOOKUP(W798,{0,1950001,3300001,6950001,9000001,18000001,40000001},{0.84895,0.7979,0.6958,0.66517,0.56307,0.4916,0.44055}))</f>
        <v/>
      </c>
      <c r="Z798" s="22">
        <f>IF(X798&lt;0,0.9,LOOKUP(X798,{0,1950001,3300001,6950001,9000001,18000001,40000001},{0.84895,0.7979,0.6958,0.66517,0.56307,0.4916,0.44055}))</f>
        <v/>
      </c>
      <c r="AA798" s="22">
        <f>IF(W798&lt;0,0,CHOOSE(MATCH(W798,{0,1950001,3300001,6950001,9000001},1),5.105/84.895,10.21/79.79,20.42/69.58,23.483/66.517,33.693/56.307))</f>
        <v/>
      </c>
      <c r="AB798" s="21">
        <f>IF(C798&lt;=2000,0,(MIN(C798,ROUNDDOWN(F798*0.3,0))-2000)*0.1)</f>
        <v/>
      </c>
      <c r="AC798" s="21">
        <f>IF(C798&lt;=2000,0,MIN((C798-2000)*Y798,(R798+S798)*0.2))</f>
        <v/>
      </c>
      <c r="AD798" s="21">
        <f>IF(C798&lt;=2000,0,MIN((C798-2000)*Z798,(T798+U798)*0.2))</f>
        <v/>
      </c>
      <c r="AE798" s="21">
        <f>AC798*AA798</f>
        <v/>
      </c>
      <c r="AF798" s="21">
        <f>ROUNDDOWN(R798,-2)+ROUNDDOWN(S798,-2)</f>
        <v/>
      </c>
      <c r="AG798" s="21">
        <f>ROUNDDOWN(MAX(0,R798-(AB798+AC798+AE798)*0.6),-2)+ROUNDDOWN(MAX(0,S798-(AB798+AC798+AE798)*0.4),-2)</f>
        <v/>
      </c>
      <c r="AH798" s="21">
        <f>ROUNDDOWN(MAX(0,T798-(AB798+AD798)*0.6),-2)+ROUNDDOWN(MAX(0,U798-(AB798+AD798)*0.4),-2)</f>
        <v/>
      </c>
      <c r="AI798" s="21">
        <f>ROUNDDOWN(T798,-2)+ROUNDDOWN(U798,-2)</f>
        <v/>
      </c>
      <c r="AJ798" s="21">
        <f>M798+AF798</f>
        <v/>
      </c>
      <c r="AK798" s="21">
        <f>M798+AG798</f>
        <v/>
      </c>
      <c r="AL798" s="21">
        <f>N798+AH798</f>
        <v/>
      </c>
      <c r="AM798" s="21">
        <f>O798+AI798</f>
        <v/>
      </c>
      <c r="AN798" s="21">
        <f>N798+AI798</f>
        <v/>
      </c>
      <c r="AO798" s="21">
        <f>ROUNDDOWN((R798+S798)*0.2/Y798+2000,0)</f>
        <v/>
      </c>
      <c r="AP798" s="21">
        <f>ROUNDDOWN((T798+U798)*0.2/Z798+2000,0)</f>
        <v/>
      </c>
      <c r="AQ798" s="21">
        <f>AL798-AK798</f>
        <v/>
      </c>
      <c r="AR798" s="21">
        <f>AM798-AK798</f>
        <v/>
      </c>
      <c r="AS798" s="21">
        <f>AM798-AL798</f>
        <v/>
      </c>
      <c r="AT798" s="21">
        <f>AK798+C798-AJ798</f>
        <v/>
      </c>
      <c r="AU798" s="21">
        <f>AL798+C798-AM798</f>
        <v/>
      </c>
      <c r="AV798" s="21">
        <f>AN798+C798-AM798</f>
        <v/>
      </c>
    </row>
    <row r="799">
      <c r="A799" t="inlineStr">
        <is>
          <t>医療費の境目</t>
        </is>
      </c>
      <c r="B799" s="21">
        <f>'3_医療費の境目'!$B$3</f>
        <v/>
      </c>
      <c r="C799" s="21">
        <f>IF('3_医療費の境目'!$B$4="",AO799,'3_医療費の境目'!$B$4)</f>
        <v/>
      </c>
      <c r="D799" s="21">
        <f>'3_医療費の境目'!D799</f>
        <v/>
      </c>
      <c r="E799" s="21">
        <f>ROUND(MIN(B799/12,650000)*12*0.0915+MIN(B799/12,1390000)*12*(0.0504+0)+B799*0.005,0)</f>
        <v/>
      </c>
      <c r="F799" s="21">
        <f>IF(B799&lt;741000,0,IF(B799&lt;2191000,B799-740000,IF(B799&lt;2193000,1451000,IF(B799&lt;2196000,1453000,IF(B799&lt;2200000,1456000,IF(B799&lt;3600000,ROUND(ROUNDDOWN(B799/4,-3)*2.8,0)-80000,IF(B799&lt;6600000,ROUND(ROUNDDOWN(B799/4,-3)*3.2,0)-440000,IF(B799&lt;8500000,ROUNDDOWN(B799*0.9,0)-1100000,B799-1950000))))))))</f>
        <v/>
      </c>
      <c r="G799" s="21">
        <f>IF(F799&gt;23500000,NA(),IF(F799&lt;=4890000,1040000,IF(F799&lt;=6550000,670000,620000)))</f>
        <v/>
      </c>
      <c r="H799" s="21">
        <f>IF(D799&lt;=0,0,MAX(0,MIN(2000000,D799-MIN(100000,ROUNDDOWN(F799*0.05,0)))))</f>
        <v/>
      </c>
      <c r="I799" s="21">
        <f>IF(C799&lt;=2000,0,MIN(C799,ROUNDDOWN(F799*0.4,0))-2000)</f>
        <v/>
      </c>
      <c r="J799" s="21">
        <f>MAX(0,ROUNDDOWN(F799-E799-G799,-3))</f>
        <v/>
      </c>
      <c r="K799" s="21">
        <f>MAX(0,ROUNDDOWN(F799-E799-G799-H799-I799,-3))</f>
        <v/>
      </c>
      <c r="L799" s="21">
        <f>MAX(0,ROUNDDOWN(F799-E799-G799-H799,-3))</f>
        <v/>
      </c>
      <c r="M799" s="21">
        <f>IF(J799&lt;=0,0,ROUNDDOWN((J799*LOOKUP(J799,{0,1950001,3300001,6950001,9000001,18000001,40000001},{0.05,0.1,0.2,0.23,0.33,0.4,0.45})-LOOKUP(J799,{0,1950001,3300001,6950001,9000001,18000001,40000001},{0,97500,427500,636000,1536000,2796000,4796000}))*1.021,-2))</f>
        <v/>
      </c>
      <c r="N799" s="21">
        <f>IF(K799&lt;=0,0,ROUNDDOWN((K799*LOOKUP(K799,{0,1950001,3300001,6950001,9000001,18000001,40000001},{0.05,0.1,0.2,0.23,0.33,0.4,0.45})-LOOKUP(K799,{0,1950001,3300001,6950001,9000001,18000001,40000001},{0,97500,427500,636000,1536000,2796000,4796000}))*1.021,-2))</f>
        <v/>
      </c>
      <c r="O799" s="21">
        <f>IF(L799&lt;=0,0,ROUNDDOWN((L799*LOOKUP(L799,{0,1950001,3300001,6950001,9000001,18000001,40000001},{0.05,0.1,0.2,0.23,0.33,0.4,0.45})-LOOKUP(L799,{0,1950001,3300001,6950001,9000001,18000001,40000001},{0,97500,427500,636000,1536000,2796000,4796000}))*1.021,-2))</f>
        <v/>
      </c>
      <c r="P799" s="21">
        <f>MAX(0,ROUNDDOWN(F799-E799-430000,-3))</f>
        <v/>
      </c>
      <c r="Q799" s="21">
        <f>MAX(0,ROUNDDOWN(F799-E799-430000-H799,-3))</f>
        <v/>
      </c>
      <c r="R799" s="21">
        <f>IF(F799&lt;=450000,0,MAX(0,P799*0.06-MIN(50000,P799)*0.03))</f>
        <v/>
      </c>
      <c r="S799" s="21">
        <f>IF(F799&lt;=450000,0,MAX(0,P799*0.04-MIN(50000,P799)*0.02))</f>
        <v/>
      </c>
      <c r="T799" s="21">
        <f>IF(F799&lt;=450000,0,MAX(0,Q799*0.06-MIN(50000,Q799)*0.03))</f>
        <v/>
      </c>
      <c r="U799" s="21">
        <f>IF(F799&lt;=450000,0,MAX(0,Q799*0.04-MIN(50000,Q799)*0.02))</f>
        <v/>
      </c>
      <c r="V799" s="21">
        <f>50000+MAX(0,G799-480000)</f>
        <v/>
      </c>
      <c r="W799" s="21">
        <f>P799-V799</f>
        <v/>
      </c>
      <c r="X799" s="21">
        <f>Q799-V799</f>
        <v/>
      </c>
      <c r="Y799" s="22">
        <f>IF(W799&lt;0,0.9,LOOKUP(W799,{0,1950001,3300001,6950001,9000001,18000001,40000001},{0.84895,0.7979,0.6958,0.66517,0.56307,0.4916,0.44055}))</f>
        <v/>
      </c>
      <c r="Z799" s="22">
        <f>IF(X799&lt;0,0.9,LOOKUP(X799,{0,1950001,3300001,6950001,9000001,18000001,40000001},{0.84895,0.7979,0.6958,0.66517,0.56307,0.4916,0.44055}))</f>
        <v/>
      </c>
      <c r="AA799" s="22">
        <f>IF(W799&lt;0,0,CHOOSE(MATCH(W799,{0,1950001,3300001,6950001,9000001},1),5.105/84.895,10.21/79.79,20.42/69.58,23.483/66.517,33.693/56.307))</f>
        <v/>
      </c>
      <c r="AB799" s="21">
        <f>IF(C799&lt;=2000,0,(MIN(C799,ROUNDDOWN(F799*0.3,0))-2000)*0.1)</f>
        <v/>
      </c>
      <c r="AC799" s="21">
        <f>IF(C799&lt;=2000,0,MIN((C799-2000)*Y799,(R799+S799)*0.2))</f>
        <v/>
      </c>
      <c r="AD799" s="21">
        <f>IF(C799&lt;=2000,0,MIN((C799-2000)*Z799,(T799+U799)*0.2))</f>
        <v/>
      </c>
      <c r="AE799" s="21">
        <f>AC799*AA799</f>
        <v/>
      </c>
      <c r="AF799" s="21">
        <f>ROUNDDOWN(R799,-2)+ROUNDDOWN(S799,-2)</f>
        <v/>
      </c>
      <c r="AG799" s="21">
        <f>ROUNDDOWN(MAX(0,R799-(AB799+AC799+AE799)*0.6),-2)+ROUNDDOWN(MAX(0,S799-(AB799+AC799+AE799)*0.4),-2)</f>
        <v/>
      </c>
      <c r="AH799" s="21">
        <f>ROUNDDOWN(MAX(0,T799-(AB799+AD799)*0.6),-2)+ROUNDDOWN(MAX(0,U799-(AB799+AD799)*0.4),-2)</f>
        <v/>
      </c>
      <c r="AI799" s="21">
        <f>ROUNDDOWN(T799,-2)+ROUNDDOWN(U799,-2)</f>
        <v/>
      </c>
      <c r="AJ799" s="21">
        <f>M799+AF799</f>
        <v/>
      </c>
      <c r="AK799" s="21">
        <f>M799+AG799</f>
        <v/>
      </c>
      <c r="AL799" s="21">
        <f>N799+AH799</f>
        <v/>
      </c>
      <c r="AM799" s="21">
        <f>O799+AI799</f>
        <v/>
      </c>
      <c r="AN799" s="21">
        <f>N799+AI799</f>
        <v/>
      </c>
      <c r="AO799" s="21">
        <f>ROUNDDOWN((R799+S799)*0.2/Y799+2000,0)</f>
        <v/>
      </c>
      <c r="AP799" s="21">
        <f>ROUNDDOWN((T799+U799)*0.2/Z799+2000,0)</f>
        <v/>
      </c>
      <c r="AQ799" s="21">
        <f>AL799-AK799</f>
        <v/>
      </c>
      <c r="AR799" s="21">
        <f>AM799-AK799</f>
        <v/>
      </c>
      <c r="AS799" s="21">
        <f>AM799-AL799</f>
        <v/>
      </c>
      <c r="AT799" s="21">
        <f>AK799+C799-AJ799</f>
        <v/>
      </c>
      <c r="AU799" s="21">
        <f>AL799+C799-AM799</f>
        <v/>
      </c>
      <c r="AV799" s="21">
        <f>AN799+C799-AM799</f>
        <v/>
      </c>
    </row>
    <row r="800">
      <c r="A800" t="inlineStr">
        <is>
          <t>医療費の境目</t>
        </is>
      </c>
      <c r="B800" s="21">
        <f>'3_医療費の境目'!$B$3</f>
        <v/>
      </c>
      <c r="C800" s="21">
        <f>IF('3_医療費の境目'!$B$4="",AO800,'3_医療費の境目'!$B$4)</f>
        <v/>
      </c>
      <c r="D800" s="21">
        <f>'3_医療費の境目'!D800</f>
        <v/>
      </c>
      <c r="E800" s="21">
        <f>ROUND(MIN(B800/12,650000)*12*0.0915+MIN(B800/12,1390000)*12*(0.0504+0)+B800*0.005,0)</f>
        <v/>
      </c>
      <c r="F800" s="21">
        <f>IF(B800&lt;741000,0,IF(B800&lt;2191000,B800-740000,IF(B800&lt;2193000,1451000,IF(B800&lt;2196000,1453000,IF(B800&lt;2200000,1456000,IF(B800&lt;3600000,ROUND(ROUNDDOWN(B800/4,-3)*2.8,0)-80000,IF(B800&lt;6600000,ROUND(ROUNDDOWN(B800/4,-3)*3.2,0)-440000,IF(B800&lt;8500000,ROUNDDOWN(B800*0.9,0)-1100000,B800-1950000))))))))</f>
        <v/>
      </c>
      <c r="G800" s="21">
        <f>IF(F800&gt;23500000,NA(),IF(F800&lt;=4890000,1040000,IF(F800&lt;=6550000,670000,620000)))</f>
        <v/>
      </c>
      <c r="H800" s="21">
        <f>IF(D800&lt;=0,0,MAX(0,MIN(2000000,D800-MIN(100000,ROUNDDOWN(F800*0.05,0)))))</f>
        <v/>
      </c>
      <c r="I800" s="21">
        <f>IF(C800&lt;=2000,0,MIN(C800,ROUNDDOWN(F800*0.4,0))-2000)</f>
        <v/>
      </c>
      <c r="J800" s="21">
        <f>MAX(0,ROUNDDOWN(F800-E800-G800,-3))</f>
        <v/>
      </c>
      <c r="K800" s="21">
        <f>MAX(0,ROUNDDOWN(F800-E800-G800-H800-I800,-3))</f>
        <v/>
      </c>
      <c r="L800" s="21">
        <f>MAX(0,ROUNDDOWN(F800-E800-G800-H800,-3))</f>
        <v/>
      </c>
      <c r="M800" s="21">
        <f>IF(J800&lt;=0,0,ROUNDDOWN((J800*LOOKUP(J800,{0,1950001,3300001,6950001,9000001,18000001,40000001},{0.05,0.1,0.2,0.23,0.33,0.4,0.45})-LOOKUP(J800,{0,1950001,3300001,6950001,9000001,18000001,40000001},{0,97500,427500,636000,1536000,2796000,4796000}))*1.021,-2))</f>
        <v/>
      </c>
      <c r="N800" s="21">
        <f>IF(K800&lt;=0,0,ROUNDDOWN((K800*LOOKUP(K800,{0,1950001,3300001,6950001,9000001,18000001,40000001},{0.05,0.1,0.2,0.23,0.33,0.4,0.45})-LOOKUP(K800,{0,1950001,3300001,6950001,9000001,18000001,40000001},{0,97500,427500,636000,1536000,2796000,4796000}))*1.021,-2))</f>
        <v/>
      </c>
      <c r="O800" s="21">
        <f>IF(L800&lt;=0,0,ROUNDDOWN((L800*LOOKUP(L800,{0,1950001,3300001,6950001,9000001,18000001,40000001},{0.05,0.1,0.2,0.23,0.33,0.4,0.45})-LOOKUP(L800,{0,1950001,3300001,6950001,9000001,18000001,40000001},{0,97500,427500,636000,1536000,2796000,4796000}))*1.021,-2))</f>
        <v/>
      </c>
      <c r="P800" s="21">
        <f>MAX(0,ROUNDDOWN(F800-E800-430000,-3))</f>
        <v/>
      </c>
      <c r="Q800" s="21">
        <f>MAX(0,ROUNDDOWN(F800-E800-430000-H800,-3))</f>
        <v/>
      </c>
      <c r="R800" s="21">
        <f>IF(F800&lt;=450000,0,MAX(0,P800*0.06-MIN(50000,P800)*0.03))</f>
        <v/>
      </c>
      <c r="S800" s="21">
        <f>IF(F800&lt;=450000,0,MAX(0,P800*0.04-MIN(50000,P800)*0.02))</f>
        <v/>
      </c>
      <c r="T800" s="21">
        <f>IF(F800&lt;=450000,0,MAX(0,Q800*0.06-MIN(50000,Q800)*0.03))</f>
        <v/>
      </c>
      <c r="U800" s="21">
        <f>IF(F800&lt;=450000,0,MAX(0,Q800*0.04-MIN(50000,Q800)*0.02))</f>
        <v/>
      </c>
      <c r="V800" s="21">
        <f>50000+MAX(0,G800-480000)</f>
        <v/>
      </c>
      <c r="W800" s="21">
        <f>P800-V800</f>
        <v/>
      </c>
      <c r="X800" s="21">
        <f>Q800-V800</f>
        <v/>
      </c>
      <c r="Y800" s="22">
        <f>IF(W800&lt;0,0.9,LOOKUP(W800,{0,1950001,3300001,6950001,9000001,18000001,40000001},{0.84895,0.7979,0.6958,0.66517,0.56307,0.4916,0.44055}))</f>
        <v/>
      </c>
      <c r="Z800" s="22">
        <f>IF(X800&lt;0,0.9,LOOKUP(X800,{0,1950001,3300001,6950001,9000001,18000001,40000001},{0.84895,0.7979,0.6958,0.66517,0.56307,0.4916,0.44055}))</f>
        <v/>
      </c>
      <c r="AA800" s="22">
        <f>IF(W800&lt;0,0,CHOOSE(MATCH(W800,{0,1950001,3300001,6950001,9000001},1),5.105/84.895,10.21/79.79,20.42/69.58,23.483/66.517,33.693/56.307))</f>
        <v/>
      </c>
      <c r="AB800" s="21">
        <f>IF(C800&lt;=2000,0,(MIN(C800,ROUNDDOWN(F800*0.3,0))-2000)*0.1)</f>
        <v/>
      </c>
      <c r="AC800" s="21">
        <f>IF(C800&lt;=2000,0,MIN((C800-2000)*Y800,(R800+S800)*0.2))</f>
        <v/>
      </c>
      <c r="AD800" s="21">
        <f>IF(C800&lt;=2000,0,MIN((C800-2000)*Z800,(T800+U800)*0.2))</f>
        <v/>
      </c>
      <c r="AE800" s="21">
        <f>AC800*AA800</f>
        <v/>
      </c>
      <c r="AF800" s="21">
        <f>ROUNDDOWN(R800,-2)+ROUNDDOWN(S800,-2)</f>
        <v/>
      </c>
      <c r="AG800" s="21">
        <f>ROUNDDOWN(MAX(0,R800-(AB800+AC800+AE800)*0.6),-2)+ROUNDDOWN(MAX(0,S800-(AB800+AC800+AE800)*0.4),-2)</f>
        <v/>
      </c>
      <c r="AH800" s="21">
        <f>ROUNDDOWN(MAX(0,T800-(AB800+AD800)*0.6),-2)+ROUNDDOWN(MAX(0,U800-(AB800+AD800)*0.4),-2)</f>
        <v/>
      </c>
      <c r="AI800" s="21">
        <f>ROUNDDOWN(T800,-2)+ROUNDDOWN(U800,-2)</f>
        <v/>
      </c>
      <c r="AJ800" s="21">
        <f>M800+AF800</f>
        <v/>
      </c>
      <c r="AK800" s="21">
        <f>M800+AG800</f>
        <v/>
      </c>
      <c r="AL800" s="21">
        <f>N800+AH800</f>
        <v/>
      </c>
      <c r="AM800" s="21">
        <f>O800+AI800</f>
        <v/>
      </c>
      <c r="AN800" s="21">
        <f>N800+AI800</f>
        <v/>
      </c>
      <c r="AO800" s="21">
        <f>ROUNDDOWN((R800+S800)*0.2/Y800+2000,0)</f>
        <v/>
      </c>
      <c r="AP800" s="21">
        <f>ROUNDDOWN((T800+U800)*0.2/Z800+2000,0)</f>
        <v/>
      </c>
      <c r="AQ800" s="21">
        <f>AL800-AK800</f>
        <v/>
      </c>
      <c r="AR800" s="21">
        <f>AM800-AK800</f>
        <v/>
      </c>
      <c r="AS800" s="21">
        <f>AM800-AL800</f>
        <v/>
      </c>
      <c r="AT800" s="21">
        <f>AK800+C800-AJ800</f>
        <v/>
      </c>
      <c r="AU800" s="21">
        <f>AL800+C800-AM800</f>
        <v/>
      </c>
      <c r="AV800" s="21">
        <f>AN800+C800-AM800</f>
        <v/>
      </c>
    </row>
    <row r="801">
      <c r="A801" t="inlineStr">
        <is>
          <t>医療費の境目</t>
        </is>
      </c>
      <c r="B801" s="21">
        <f>'3_医療費の境目'!$B$3</f>
        <v/>
      </c>
      <c r="C801" s="21">
        <f>IF('3_医療費の境目'!$B$4="",AO801,'3_医療費の境目'!$B$4)</f>
        <v/>
      </c>
      <c r="D801" s="21">
        <f>'3_医療費の境目'!D801</f>
        <v/>
      </c>
      <c r="E801" s="21">
        <f>ROUND(MIN(B801/12,650000)*12*0.0915+MIN(B801/12,1390000)*12*(0.0504+0)+B801*0.005,0)</f>
        <v/>
      </c>
      <c r="F801" s="21">
        <f>IF(B801&lt;741000,0,IF(B801&lt;2191000,B801-740000,IF(B801&lt;2193000,1451000,IF(B801&lt;2196000,1453000,IF(B801&lt;2200000,1456000,IF(B801&lt;3600000,ROUND(ROUNDDOWN(B801/4,-3)*2.8,0)-80000,IF(B801&lt;6600000,ROUND(ROUNDDOWN(B801/4,-3)*3.2,0)-440000,IF(B801&lt;8500000,ROUNDDOWN(B801*0.9,0)-1100000,B801-1950000))))))))</f>
        <v/>
      </c>
      <c r="G801" s="21">
        <f>IF(F801&gt;23500000,NA(),IF(F801&lt;=4890000,1040000,IF(F801&lt;=6550000,670000,620000)))</f>
        <v/>
      </c>
      <c r="H801" s="21">
        <f>IF(D801&lt;=0,0,MAX(0,MIN(2000000,D801-MIN(100000,ROUNDDOWN(F801*0.05,0)))))</f>
        <v/>
      </c>
      <c r="I801" s="21">
        <f>IF(C801&lt;=2000,0,MIN(C801,ROUNDDOWN(F801*0.4,0))-2000)</f>
        <v/>
      </c>
      <c r="J801" s="21">
        <f>MAX(0,ROUNDDOWN(F801-E801-G801,-3))</f>
        <v/>
      </c>
      <c r="K801" s="21">
        <f>MAX(0,ROUNDDOWN(F801-E801-G801-H801-I801,-3))</f>
        <v/>
      </c>
      <c r="L801" s="21">
        <f>MAX(0,ROUNDDOWN(F801-E801-G801-H801,-3))</f>
        <v/>
      </c>
      <c r="M801" s="21">
        <f>IF(J801&lt;=0,0,ROUNDDOWN((J801*LOOKUP(J801,{0,1950001,3300001,6950001,9000001,18000001,40000001},{0.05,0.1,0.2,0.23,0.33,0.4,0.45})-LOOKUP(J801,{0,1950001,3300001,6950001,9000001,18000001,40000001},{0,97500,427500,636000,1536000,2796000,4796000}))*1.021,-2))</f>
        <v/>
      </c>
      <c r="N801" s="21">
        <f>IF(K801&lt;=0,0,ROUNDDOWN((K801*LOOKUP(K801,{0,1950001,3300001,6950001,9000001,18000001,40000001},{0.05,0.1,0.2,0.23,0.33,0.4,0.45})-LOOKUP(K801,{0,1950001,3300001,6950001,9000001,18000001,40000001},{0,97500,427500,636000,1536000,2796000,4796000}))*1.021,-2))</f>
        <v/>
      </c>
      <c r="O801" s="21">
        <f>IF(L801&lt;=0,0,ROUNDDOWN((L801*LOOKUP(L801,{0,1950001,3300001,6950001,9000001,18000001,40000001},{0.05,0.1,0.2,0.23,0.33,0.4,0.45})-LOOKUP(L801,{0,1950001,3300001,6950001,9000001,18000001,40000001},{0,97500,427500,636000,1536000,2796000,4796000}))*1.021,-2))</f>
        <v/>
      </c>
      <c r="P801" s="21">
        <f>MAX(0,ROUNDDOWN(F801-E801-430000,-3))</f>
        <v/>
      </c>
      <c r="Q801" s="21">
        <f>MAX(0,ROUNDDOWN(F801-E801-430000-H801,-3))</f>
        <v/>
      </c>
      <c r="R801" s="21">
        <f>IF(F801&lt;=450000,0,MAX(0,P801*0.06-MIN(50000,P801)*0.03))</f>
        <v/>
      </c>
      <c r="S801" s="21">
        <f>IF(F801&lt;=450000,0,MAX(0,P801*0.04-MIN(50000,P801)*0.02))</f>
        <v/>
      </c>
      <c r="T801" s="21">
        <f>IF(F801&lt;=450000,0,MAX(0,Q801*0.06-MIN(50000,Q801)*0.03))</f>
        <v/>
      </c>
      <c r="U801" s="21">
        <f>IF(F801&lt;=450000,0,MAX(0,Q801*0.04-MIN(50000,Q801)*0.02))</f>
        <v/>
      </c>
      <c r="V801" s="21">
        <f>50000+MAX(0,G801-480000)</f>
        <v/>
      </c>
      <c r="W801" s="21">
        <f>P801-V801</f>
        <v/>
      </c>
      <c r="X801" s="21">
        <f>Q801-V801</f>
        <v/>
      </c>
      <c r="Y801" s="22">
        <f>IF(W801&lt;0,0.9,LOOKUP(W801,{0,1950001,3300001,6950001,9000001,18000001,40000001},{0.84895,0.7979,0.6958,0.66517,0.56307,0.4916,0.44055}))</f>
        <v/>
      </c>
      <c r="Z801" s="22">
        <f>IF(X801&lt;0,0.9,LOOKUP(X801,{0,1950001,3300001,6950001,9000001,18000001,40000001},{0.84895,0.7979,0.6958,0.66517,0.56307,0.4916,0.44055}))</f>
        <v/>
      </c>
      <c r="AA801" s="22">
        <f>IF(W801&lt;0,0,CHOOSE(MATCH(W801,{0,1950001,3300001,6950001,9000001},1),5.105/84.895,10.21/79.79,20.42/69.58,23.483/66.517,33.693/56.307))</f>
        <v/>
      </c>
      <c r="AB801" s="21">
        <f>IF(C801&lt;=2000,0,(MIN(C801,ROUNDDOWN(F801*0.3,0))-2000)*0.1)</f>
        <v/>
      </c>
      <c r="AC801" s="21">
        <f>IF(C801&lt;=2000,0,MIN((C801-2000)*Y801,(R801+S801)*0.2))</f>
        <v/>
      </c>
      <c r="AD801" s="21">
        <f>IF(C801&lt;=2000,0,MIN((C801-2000)*Z801,(T801+U801)*0.2))</f>
        <v/>
      </c>
      <c r="AE801" s="21">
        <f>AC801*AA801</f>
        <v/>
      </c>
      <c r="AF801" s="21">
        <f>ROUNDDOWN(R801,-2)+ROUNDDOWN(S801,-2)</f>
        <v/>
      </c>
      <c r="AG801" s="21">
        <f>ROUNDDOWN(MAX(0,R801-(AB801+AC801+AE801)*0.6),-2)+ROUNDDOWN(MAX(0,S801-(AB801+AC801+AE801)*0.4),-2)</f>
        <v/>
      </c>
      <c r="AH801" s="21">
        <f>ROUNDDOWN(MAX(0,T801-(AB801+AD801)*0.6),-2)+ROUNDDOWN(MAX(0,U801-(AB801+AD801)*0.4),-2)</f>
        <v/>
      </c>
      <c r="AI801" s="21">
        <f>ROUNDDOWN(T801,-2)+ROUNDDOWN(U801,-2)</f>
        <v/>
      </c>
      <c r="AJ801" s="21">
        <f>M801+AF801</f>
        <v/>
      </c>
      <c r="AK801" s="21">
        <f>M801+AG801</f>
        <v/>
      </c>
      <c r="AL801" s="21">
        <f>N801+AH801</f>
        <v/>
      </c>
      <c r="AM801" s="21">
        <f>O801+AI801</f>
        <v/>
      </c>
      <c r="AN801" s="21">
        <f>N801+AI801</f>
        <v/>
      </c>
      <c r="AO801" s="21">
        <f>ROUNDDOWN((R801+S801)*0.2/Y801+2000,0)</f>
        <v/>
      </c>
      <c r="AP801" s="21">
        <f>ROUNDDOWN((T801+U801)*0.2/Z801+2000,0)</f>
        <v/>
      </c>
      <c r="AQ801" s="21">
        <f>AL801-AK801</f>
        <v/>
      </c>
      <c r="AR801" s="21">
        <f>AM801-AK801</f>
        <v/>
      </c>
      <c r="AS801" s="21">
        <f>AM801-AL801</f>
        <v/>
      </c>
      <c r="AT801" s="21">
        <f>AK801+C801-AJ801</f>
        <v/>
      </c>
      <c r="AU801" s="21">
        <f>AL801+C801-AM801</f>
        <v/>
      </c>
      <c r="AV801" s="21">
        <f>AN801+C801-AM801</f>
        <v/>
      </c>
    </row>
    <row r="802">
      <c r="A802" t="inlineStr">
        <is>
          <t>医療費の境目</t>
        </is>
      </c>
      <c r="B802" s="21">
        <f>'3_医療費の境目'!$B$3</f>
        <v/>
      </c>
      <c r="C802" s="21">
        <f>IF('3_医療費の境目'!$B$4="",AO802,'3_医療費の境目'!$B$4)</f>
        <v/>
      </c>
      <c r="D802" s="21">
        <f>'3_医療費の境目'!D802</f>
        <v/>
      </c>
      <c r="E802" s="21">
        <f>ROUND(MIN(B802/12,650000)*12*0.0915+MIN(B802/12,1390000)*12*(0.0504+0)+B802*0.005,0)</f>
        <v/>
      </c>
      <c r="F802" s="21">
        <f>IF(B802&lt;741000,0,IF(B802&lt;2191000,B802-740000,IF(B802&lt;2193000,1451000,IF(B802&lt;2196000,1453000,IF(B802&lt;2200000,1456000,IF(B802&lt;3600000,ROUND(ROUNDDOWN(B802/4,-3)*2.8,0)-80000,IF(B802&lt;6600000,ROUND(ROUNDDOWN(B802/4,-3)*3.2,0)-440000,IF(B802&lt;8500000,ROUNDDOWN(B802*0.9,0)-1100000,B802-1950000))))))))</f>
        <v/>
      </c>
      <c r="G802" s="21">
        <f>IF(F802&gt;23500000,NA(),IF(F802&lt;=4890000,1040000,IF(F802&lt;=6550000,670000,620000)))</f>
        <v/>
      </c>
      <c r="H802" s="21">
        <f>IF(D802&lt;=0,0,MAX(0,MIN(2000000,D802-MIN(100000,ROUNDDOWN(F802*0.05,0)))))</f>
        <v/>
      </c>
      <c r="I802" s="21">
        <f>IF(C802&lt;=2000,0,MIN(C802,ROUNDDOWN(F802*0.4,0))-2000)</f>
        <v/>
      </c>
      <c r="J802" s="21">
        <f>MAX(0,ROUNDDOWN(F802-E802-G802,-3))</f>
        <v/>
      </c>
      <c r="K802" s="21">
        <f>MAX(0,ROUNDDOWN(F802-E802-G802-H802-I802,-3))</f>
        <v/>
      </c>
      <c r="L802" s="21">
        <f>MAX(0,ROUNDDOWN(F802-E802-G802-H802,-3))</f>
        <v/>
      </c>
      <c r="M802" s="21">
        <f>IF(J802&lt;=0,0,ROUNDDOWN((J802*LOOKUP(J802,{0,1950001,3300001,6950001,9000001,18000001,40000001},{0.05,0.1,0.2,0.23,0.33,0.4,0.45})-LOOKUP(J802,{0,1950001,3300001,6950001,9000001,18000001,40000001},{0,97500,427500,636000,1536000,2796000,4796000}))*1.021,-2))</f>
        <v/>
      </c>
      <c r="N802" s="21">
        <f>IF(K802&lt;=0,0,ROUNDDOWN((K802*LOOKUP(K802,{0,1950001,3300001,6950001,9000001,18000001,40000001},{0.05,0.1,0.2,0.23,0.33,0.4,0.45})-LOOKUP(K802,{0,1950001,3300001,6950001,9000001,18000001,40000001},{0,97500,427500,636000,1536000,2796000,4796000}))*1.021,-2))</f>
        <v/>
      </c>
      <c r="O802" s="21">
        <f>IF(L802&lt;=0,0,ROUNDDOWN((L802*LOOKUP(L802,{0,1950001,3300001,6950001,9000001,18000001,40000001},{0.05,0.1,0.2,0.23,0.33,0.4,0.45})-LOOKUP(L802,{0,1950001,3300001,6950001,9000001,18000001,40000001},{0,97500,427500,636000,1536000,2796000,4796000}))*1.021,-2))</f>
        <v/>
      </c>
      <c r="P802" s="21">
        <f>MAX(0,ROUNDDOWN(F802-E802-430000,-3))</f>
        <v/>
      </c>
      <c r="Q802" s="21">
        <f>MAX(0,ROUNDDOWN(F802-E802-430000-H802,-3))</f>
        <v/>
      </c>
      <c r="R802" s="21">
        <f>IF(F802&lt;=450000,0,MAX(0,P802*0.06-MIN(50000,P802)*0.03))</f>
        <v/>
      </c>
      <c r="S802" s="21">
        <f>IF(F802&lt;=450000,0,MAX(0,P802*0.04-MIN(50000,P802)*0.02))</f>
        <v/>
      </c>
      <c r="T802" s="21">
        <f>IF(F802&lt;=450000,0,MAX(0,Q802*0.06-MIN(50000,Q802)*0.03))</f>
        <v/>
      </c>
      <c r="U802" s="21">
        <f>IF(F802&lt;=450000,0,MAX(0,Q802*0.04-MIN(50000,Q802)*0.02))</f>
        <v/>
      </c>
      <c r="V802" s="21">
        <f>50000+MAX(0,G802-480000)</f>
        <v/>
      </c>
      <c r="W802" s="21">
        <f>P802-V802</f>
        <v/>
      </c>
      <c r="X802" s="21">
        <f>Q802-V802</f>
        <v/>
      </c>
      <c r="Y802" s="22">
        <f>IF(W802&lt;0,0.9,LOOKUP(W802,{0,1950001,3300001,6950001,9000001,18000001,40000001},{0.84895,0.7979,0.6958,0.66517,0.56307,0.4916,0.44055}))</f>
        <v/>
      </c>
      <c r="Z802" s="22">
        <f>IF(X802&lt;0,0.9,LOOKUP(X802,{0,1950001,3300001,6950001,9000001,18000001,40000001},{0.84895,0.7979,0.6958,0.66517,0.56307,0.4916,0.44055}))</f>
        <v/>
      </c>
      <c r="AA802" s="22">
        <f>IF(W802&lt;0,0,CHOOSE(MATCH(W802,{0,1950001,3300001,6950001,9000001},1),5.105/84.895,10.21/79.79,20.42/69.58,23.483/66.517,33.693/56.307))</f>
        <v/>
      </c>
      <c r="AB802" s="21">
        <f>IF(C802&lt;=2000,0,(MIN(C802,ROUNDDOWN(F802*0.3,0))-2000)*0.1)</f>
        <v/>
      </c>
      <c r="AC802" s="21">
        <f>IF(C802&lt;=2000,0,MIN((C802-2000)*Y802,(R802+S802)*0.2))</f>
        <v/>
      </c>
      <c r="AD802" s="21">
        <f>IF(C802&lt;=2000,0,MIN((C802-2000)*Z802,(T802+U802)*0.2))</f>
        <v/>
      </c>
      <c r="AE802" s="21">
        <f>AC802*AA802</f>
        <v/>
      </c>
      <c r="AF802" s="21">
        <f>ROUNDDOWN(R802,-2)+ROUNDDOWN(S802,-2)</f>
        <v/>
      </c>
      <c r="AG802" s="21">
        <f>ROUNDDOWN(MAX(0,R802-(AB802+AC802+AE802)*0.6),-2)+ROUNDDOWN(MAX(0,S802-(AB802+AC802+AE802)*0.4),-2)</f>
        <v/>
      </c>
      <c r="AH802" s="21">
        <f>ROUNDDOWN(MAX(0,T802-(AB802+AD802)*0.6),-2)+ROUNDDOWN(MAX(0,U802-(AB802+AD802)*0.4),-2)</f>
        <v/>
      </c>
      <c r="AI802" s="21">
        <f>ROUNDDOWN(T802,-2)+ROUNDDOWN(U802,-2)</f>
        <v/>
      </c>
      <c r="AJ802" s="21">
        <f>M802+AF802</f>
        <v/>
      </c>
      <c r="AK802" s="21">
        <f>M802+AG802</f>
        <v/>
      </c>
      <c r="AL802" s="21">
        <f>N802+AH802</f>
        <v/>
      </c>
      <c r="AM802" s="21">
        <f>O802+AI802</f>
        <v/>
      </c>
      <c r="AN802" s="21">
        <f>N802+AI802</f>
        <v/>
      </c>
      <c r="AO802" s="21">
        <f>ROUNDDOWN((R802+S802)*0.2/Y802+2000,0)</f>
        <v/>
      </c>
      <c r="AP802" s="21">
        <f>ROUNDDOWN((T802+U802)*0.2/Z802+2000,0)</f>
        <v/>
      </c>
      <c r="AQ802" s="21">
        <f>AL802-AK802</f>
        <v/>
      </c>
      <c r="AR802" s="21">
        <f>AM802-AK802</f>
        <v/>
      </c>
      <c r="AS802" s="21">
        <f>AM802-AL802</f>
        <v/>
      </c>
      <c r="AT802" s="21">
        <f>AK802+C802-AJ802</f>
        <v/>
      </c>
      <c r="AU802" s="21">
        <f>AL802+C802-AM802</f>
        <v/>
      </c>
      <c r="AV802" s="21">
        <f>AN802+C802-AM802</f>
        <v/>
      </c>
    </row>
    <row r="803">
      <c r="A803" t="inlineStr">
        <is>
          <t>医療費の境目</t>
        </is>
      </c>
      <c r="B803" s="21">
        <f>'3_医療費の境目'!$B$3</f>
        <v/>
      </c>
      <c r="C803" s="21">
        <f>IF('3_医療費の境目'!$B$4="",AO803,'3_医療費の境目'!$B$4)</f>
        <v/>
      </c>
      <c r="D803" s="21">
        <f>'3_医療費の境目'!D803</f>
        <v/>
      </c>
      <c r="E803" s="21">
        <f>ROUND(MIN(B803/12,650000)*12*0.0915+MIN(B803/12,1390000)*12*(0.0504+0)+B803*0.005,0)</f>
        <v/>
      </c>
      <c r="F803" s="21">
        <f>IF(B803&lt;741000,0,IF(B803&lt;2191000,B803-740000,IF(B803&lt;2193000,1451000,IF(B803&lt;2196000,1453000,IF(B803&lt;2200000,1456000,IF(B803&lt;3600000,ROUND(ROUNDDOWN(B803/4,-3)*2.8,0)-80000,IF(B803&lt;6600000,ROUND(ROUNDDOWN(B803/4,-3)*3.2,0)-440000,IF(B803&lt;8500000,ROUNDDOWN(B803*0.9,0)-1100000,B803-1950000))))))))</f>
        <v/>
      </c>
      <c r="G803" s="21">
        <f>IF(F803&gt;23500000,NA(),IF(F803&lt;=4890000,1040000,IF(F803&lt;=6550000,670000,620000)))</f>
        <v/>
      </c>
      <c r="H803" s="21">
        <f>IF(D803&lt;=0,0,MAX(0,MIN(2000000,D803-MIN(100000,ROUNDDOWN(F803*0.05,0)))))</f>
        <v/>
      </c>
      <c r="I803" s="21">
        <f>IF(C803&lt;=2000,0,MIN(C803,ROUNDDOWN(F803*0.4,0))-2000)</f>
        <v/>
      </c>
      <c r="J803" s="21">
        <f>MAX(0,ROUNDDOWN(F803-E803-G803,-3))</f>
        <v/>
      </c>
      <c r="K803" s="21">
        <f>MAX(0,ROUNDDOWN(F803-E803-G803-H803-I803,-3))</f>
        <v/>
      </c>
      <c r="L803" s="21">
        <f>MAX(0,ROUNDDOWN(F803-E803-G803-H803,-3))</f>
        <v/>
      </c>
      <c r="M803" s="21">
        <f>IF(J803&lt;=0,0,ROUNDDOWN((J803*LOOKUP(J803,{0,1950001,3300001,6950001,9000001,18000001,40000001},{0.05,0.1,0.2,0.23,0.33,0.4,0.45})-LOOKUP(J803,{0,1950001,3300001,6950001,9000001,18000001,40000001},{0,97500,427500,636000,1536000,2796000,4796000}))*1.021,-2))</f>
        <v/>
      </c>
      <c r="N803" s="21">
        <f>IF(K803&lt;=0,0,ROUNDDOWN((K803*LOOKUP(K803,{0,1950001,3300001,6950001,9000001,18000001,40000001},{0.05,0.1,0.2,0.23,0.33,0.4,0.45})-LOOKUP(K803,{0,1950001,3300001,6950001,9000001,18000001,40000001},{0,97500,427500,636000,1536000,2796000,4796000}))*1.021,-2))</f>
        <v/>
      </c>
      <c r="O803" s="21">
        <f>IF(L803&lt;=0,0,ROUNDDOWN((L803*LOOKUP(L803,{0,1950001,3300001,6950001,9000001,18000001,40000001},{0.05,0.1,0.2,0.23,0.33,0.4,0.45})-LOOKUP(L803,{0,1950001,3300001,6950001,9000001,18000001,40000001},{0,97500,427500,636000,1536000,2796000,4796000}))*1.021,-2))</f>
        <v/>
      </c>
      <c r="P803" s="21">
        <f>MAX(0,ROUNDDOWN(F803-E803-430000,-3))</f>
        <v/>
      </c>
      <c r="Q803" s="21">
        <f>MAX(0,ROUNDDOWN(F803-E803-430000-H803,-3))</f>
        <v/>
      </c>
      <c r="R803" s="21">
        <f>IF(F803&lt;=450000,0,MAX(0,P803*0.06-MIN(50000,P803)*0.03))</f>
        <v/>
      </c>
      <c r="S803" s="21">
        <f>IF(F803&lt;=450000,0,MAX(0,P803*0.04-MIN(50000,P803)*0.02))</f>
        <v/>
      </c>
      <c r="T803" s="21">
        <f>IF(F803&lt;=450000,0,MAX(0,Q803*0.06-MIN(50000,Q803)*0.03))</f>
        <v/>
      </c>
      <c r="U803" s="21">
        <f>IF(F803&lt;=450000,0,MAX(0,Q803*0.04-MIN(50000,Q803)*0.02))</f>
        <v/>
      </c>
      <c r="V803" s="21">
        <f>50000+MAX(0,G803-480000)</f>
        <v/>
      </c>
      <c r="W803" s="21">
        <f>P803-V803</f>
        <v/>
      </c>
      <c r="X803" s="21">
        <f>Q803-V803</f>
        <v/>
      </c>
      <c r="Y803" s="22">
        <f>IF(W803&lt;0,0.9,LOOKUP(W803,{0,1950001,3300001,6950001,9000001,18000001,40000001},{0.84895,0.7979,0.6958,0.66517,0.56307,0.4916,0.44055}))</f>
        <v/>
      </c>
      <c r="Z803" s="22">
        <f>IF(X803&lt;0,0.9,LOOKUP(X803,{0,1950001,3300001,6950001,9000001,18000001,40000001},{0.84895,0.7979,0.6958,0.66517,0.56307,0.4916,0.44055}))</f>
        <v/>
      </c>
      <c r="AA803" s="22">
        <f>IF(W803&lt;0,0,CHOOSE(MATCH(W803,{0,1950001,3300001,6950001,9000001},1),5.105/84.895,10.21/79.79,20.42/69.58,23.483/66.517,33.693/56.307))</f>
        <v/>
      </c>
      <c r="AB803" s="21">
        <f>IF(C803&lt;=2000,0,(MIN(C803,ROUNDDOWN(F803*0.3,0))-2000)*0.1)</f>
        <v/>
      </c>
      <c r="AC803" s="21">
        <f>IF(C803&lt;=2000,0,MIN((C803-2000)*Y803,(R803+S803)*0.2))</f>
        <v/>
      </c>
      <c r="AD803" s="21">
        <f>IF(C803&lt;=2000,0,MIN((C803-2000)*Z803,(T803+U803)*0.2))</f>
        <v/>
      </c>
      <c r="AE803" s="21">
        <f>AC803*AA803</f>
        <v/>
      </c>
      <c r="AF803" s="21">
        <f>ROUNDDOWN(R803,-2)+ROUNDDOWN(S803,-2)</f>
        <v/>
      </c>
      <c r="AG803" s="21">
        <f>ROUNDDOWN(MAX(0,R803-(AB803+AC803+AE803)*0.6),-2)+ROUNDDOWN(MAX(0,S803-(AB803+AC803+AE803)*0.4),-2)</f>
        <v/>
      </c>
      <c r="AH803" s="21">
        <f>ROUNDDOWN(MAX(0,T803-(AB803+AD803)*0.6),-2)+ROUNDDOWN(MAX(0,U803-(AB803+AD803)*0.4),-2)</f>
        <v/>
      </c>
      <c r="AI803" s="21">
        <f>ROUNDDOWN(T803,-2)+ROUNDDOWN(U803,-2)</f>
        <v/>
      </c>
      <c r="AJ803" s="21">
        <f>M803+AF803</f>
        <v/>
      </c>
      <c r="AK803" s="21">
        <f>M803+AG803</f>
        <v/>
      </c>
      <c r="AL803" s="21">
        <f>N803+AH803</f>
        <v/>
      </c>
      <c r="AM803" s="21">
        <f>O803+AI803</f>
        <v/>
      </c>
      <c r="AN803" s="21">
        <f>N803+AI803</f>
        <v/>
      </c>
      <c r="AO803" s="21">
        <f>ROUNDDOWN((R803+S803)*0.2/Y803+2000,0)</f>
        <v/>
      </c>
      <c r="AP803" s="21">
        <f>ROUNDDOWN((T803+U803)*0.2/Z803+2000,0)</f>
        <v/>
      </c>
      <c r="AQ803" s="21">
        <f>AL803-AK803</f>
        <v/>
      </c>
      <c r="AR803" s="21">
        <f>AM803-AK803</f>
        <v/>
      </c>
      <c r="AS803" s="21">
        <f>AM803-AL803</f>
        <v/>
      </c>
      <c r="AT803" s="21">
        <f>AK803+C803-AJ803</f>
        <v/>
      </c>
      <c r="AU803" s="21">
        <f>AL803+C803-AM803</f>
        <v/>
      </c>
      <c r="AV803" s="21">
        <f>AN803+C803-AM803</f>
        <v/>
      </c>
    </row>
    <row r="804">
      <c r="A804" t="inlineStr">
        <is>
          <t>医療費の境目</t>
        </is>
      </c>
      <c r="B804" s="21">
        <f>'3_医療費の境目'!$B$3</f>
        <v/>
      </c>
      <c r="C804" s="21">
        <f>IF('3_医療費の境目'!$B$4="",AO804,'3_医療費の境目'!$B$4)</f>
        <v/>
      </c>
      <c r="D804" s="21">
        <f>'3_医療費の境目'!D804</f>
        <v/>
      </c>
      <c r="E804" s="21">
        <f>ROUND(MIN(B804/12,650000)*12*0.0915+MIN(B804/12,1390000)*12*(0.0504+0)+B804*0.005,0)</f>
        <v/>
      </c>
      <c r="F804" s="21">
        <f>IF(B804&lt;741000,0,IF(B804&lt;2191000,B804-740000,IF(B804&lt;2193000,1451000,IF(B804&lt;2196000,1453000,IF(B804&lt;2200000,1456000,IF(B804&lt;3600000,ROUND(ROUNDDOWN(B804/4,-3)*2.8,0)-80000,IF(B804&lt;6600000,ROUND(ROUNDDOWN(B804/4,-3)*3.2,0)-440000,IF(B804&lt;8500000,ROUNDDOWN(B804*0.9,0)-1100000,B804-1950000))))))))</f>
        <v/>
      </c>
      <c r="G804" s="21">
        <f>IF(F804&gt;23500000,NA(),IF(F804&lt;=4890000,1040000,IF(F804&lt;=6550000,670000,620000)))</f>
        <v/>
      </c>
      <c r="H804" s="21">
        <f>IF(D804&lt;=0,0,MAX(0,MIN(2000000,D804-MIN(100000,ROUNDDOWN(F804*0.05,0)))))</f>
        <v/>
      </c>
      <c r="I804" s="21">
        <f>IF(C804&lt;=2000,0,MIN(C804,ROUNDDOWN(F804*0.4,0))-2000)</f>
        <v/>
      </c>
      <c r="J804" s="21">
        <f>MAX(0,ROUNDDOWN(F804-E804-G804,-3))</f>
        <v/>
      </c>
      <c r="K804" s="21">
        <f>MAX(0,ROUNDDOWN(F804-E804-G804-H804-I804,-3))</f>
        <v/>
      </c>
      <c r="L804" s="21">
        <f>MAX(0,ROUNDDOWN(F804-E804-G804-H804,-3))</f>
        <v/>
      </c>
      <c r="M804" s="21">
        <f>IF(J804&lt;=0,0,ROUNDDOWN((J804*LOOKUP(J804,{0,1950001,3300001,6950001,9000001,18000001,40000001},{0.05,0.1,0.2,0.23,0.33,0.4,0.45})-LOOKUP(J804,{0,1950001,3300001,6950001,9000001,18000001,40000001},{0,97500,427500,636000,1536000,2796000,4796000}))*1.021,-2))</f>
        <v/>
      </c>
      <c r="N804" s="21">
        <f>IF(K804&lt;=0,0,ROUNDDOWN((K804*LOOKUP(K804,{0,1950001,3300001,6950001,9000001,18000001,40000001},{0.05,0.1,0.2,0.23,0.33,0.4,0.45})-LOOKUP(K804,{0,1950001,3300001,6950001,9000001,18000001,40000001},{0,97500,427500,636000,1536000,2796000,4796000}))*1.021,-2))</f>
        <v/>
      </c>
      <c r="O804" s="21">
        <f>IF(L804&lt;=0,0,ROUNDDOWN((L804*LOOKUP(L804,{0,1950001,3300001,6950001,9000001,18000001,40000001},{0.05,0.1,0.2,0.23,0.33,0.4,0.45})-LOOKUP(L804,{0,1950001,3300001,6950001,9000001,18000001,40000001},{0,97500,427500,636000,1536000,2796000,4796000}))*1.021,-2))</f>
        <v/>
      </c>
      <c r="P804" s="21">
        <f>MAX(0,ROUNDDOWN(F804-E804-430000,-3))</f>
        <v/>
      </c>
      <c r="Q804" s="21">
        <f>MAX(0,ROUNDDOWN(F804-E804-430000-H804,-3))</f>
        <v/>
      </c>
      <c r="R804" s="21">
        <f>IF(F804&lt;=450000,0,MAX(0,P804*0.06-MIN(50000,P804)*0.03))</f>
        <v/>
      </c>
      <c r="S804" s="21">
        <f>IF(F804&lt;=450000,0,MAX(0,P804*0.04-MIN(50000,P804)*0.02))</f>
        <v/>
      </c>
      <c r="T804" s="21">
        <f>IF(F804&lt;=450000,0,MAX(0,Q804*0.06-MIN(50000,Q804)*0.03))</f>
        <v/>
      </c>
      <c r="U804" s="21">
        <f>IF(F804&lt;=450000,0,MAX(0,Q804*0.04-MIN(50000,Q804)*0.02))</f>
        <v/>
      </c>
      <c r="V804" s="21">
        <f>50000+MAX(0,G804-480000)</f>
        <v/>
      </c>
      <c r="W804" s="21">
        <f>P804-V804</f>
        <v/>
      </c>
      <c r="X804" s="21">
        <f>Q804-V804</f>
        <v/>
      </c>
      <c r="Y804" s="22">
        <f>IF(W804&lt;0,0.9,LOOKUP(W804,{0,1950001,3300001,6950001,9000001,18000001,40000001},{0.84895,0.7979,0.6958,0.66517,0.56307,0.4916,0.44055}))</f>
        <v/>
      </c>
      <c r="Z804" s="22">
        <f>IF(X804&lt;0,0.9,LOOKUP(X804,{0,1950001,3300001,6950001,9000001,18000001,40000001},{0.84895,0.7979,0.6958,0.66517,0.56307,0.4916,0.44055}))</f>
        <v/>
      </c>
      <c r="AA804" s="22">
        <f>IF(W804&lt;0,0,CHOOSE(MATCH(W804,{0,1950001,3300001,6950001,9000001},1),5.105/84.895,10.21/79.79,20.42/69.58,23.483/66.517,33.693/56.307))</f>
        <v/>
      </c>
      <c r="AB804" s="21">
        <f>IF(C804&lt;=2000,0,(MIN(C804,ROUNDDOWN(F804*0.3,0))-2000)*0.1)</f>
        <v/>
      </c>
      <c r="AC804" s="21">
        <f>IF(C804&lt;=2000,0,MIN((C804-2000)*Y804,(R804+S804)*0.2))</f>
        <v/>
      </c>
      <c r="AD804" s="21">
        <f>IF(C804&lt;=2000,0,MIN((C804-2000)*Z804,(T804+U804)*0.2))</f>
        <v/>
      </c>
      <c r="AE804" s="21">
        <f>AC804*AA804</f>
        <v/>
      </c>
      <c r="AF804" s="21">
        <f>ROUNDDOWN(R804,-2)+ROUNDDOWN(S804,-2)</f>
        <v/>
      </c>
      <c r="AG804" s="21">
        <f>ROUNDDOWN(MAX(0,R804-(AB804+AC804+AE804)*0.6),-2)+ROUNDDOWN(MAX(0,S804-(AB804+AC804+AE804)*0.4),-2)</f>
        <v/>
      </c>
      <c r="AH804" s="21">
        <f>ROUNDDOWN(MAX(0,T804-(AB804+AD804)*0.6),-2)+ROUNDDOWN(MAX(0,U804-(AB804+AD804)*0.4),-2)</f>
        <v/>
      </c>
      <c r="AI804" s="21">
        <f>ROUNDDOWN(T804,-2)+ROUNDDOWN(U804,-2)</f>
        <v/>
      </c>
      <c r="AJ804" s="21">
        <f>M804+AF804</f>
        <v/>
      </c>
      <c r="AK804" s="21">
        <f>M804+AG804</f>
        <v/>
      </c>
      <c r="AL804" s="21">
        <f>N804+AH804</f>
        <v/>
      </c>
      <c r="AM804" s="21">
        <f>O804+AI804</f>
        <v/>
      </c>
      <c r="AN804" s="21">
        <f>N804+AI804</f>
        <v/>
      </c>
      <c r="AO804" s="21">
        <f>ROUNDDOWN((R804+S804)*0.2/Y804+2000,0)</f>
        <v/>
      </c>
      <c r="AP804" s="21">
        <f>ROUNDDOWN((T804+U804)*0.2/Z804+2000,0)</f>
        <v/>
      </c>
      <c r="AQ804" s="21">
        <f>AL804-AK804</f>
        <v/>
      </c>
      <c r="AR804" s="21">
        <f>AM804-AK804</f>
        <v/>
      </c>
      <c r="AS804" s="21">
        <f>AM804-AL804</f>
        <v/>
      </c>
      <c r="AT804" s="21">
        <f>AK804+C804-AJ804</f>
        <v/>
      </c>
      <c r="AU804" s="21">
        <f>AL804+C804-AM804</f>
        <v/>
      </c>
      <c r="AV804" s="21">
        <f>AN804+C804-AM804</f>
        <v/>
      </c>
    </row>
    <row r="805">
      <c r="A805" t="inlineStr">
        <is>
          <t>医療費の境目</t>
        </is>
      </c>
      <c r="B805" s="21">
        <f>'3_医療費の境目'!$B$3</f>
        <v/>
      </c>
      <c r="C805" s="21">
        <f>IF('3_医療費の境目'!$B$4="",AO805,'3_医療費の境目'!$B$4)</f>
        <v/>
      </c>
      <c r="D805" s="21">
        <f>'3_医療費の境目'!D805</f>
        <v/>
      </c>
      <c r="E805" s="21">
        <f>ROUND(MIN(B805/12,650000)*12*0.0915+MIN(B805/12,1390000)*12*(0.0504+0)+B805*0.005,0)</f>
        <v/>
      </c>
      <c r="F805" s="21">
        <f>IF(B805&lt;741000,0,IF(B805&lt;2191000,B805-740000,IF(B805&lt;2193000,1451000,IF(B805&lt;2196000,1453000,IF(B805&lt;2200000,1456000,IF(B805&lt;3600000,ROUND(ROUNDDOWN(B805/4,-3)*2.8,0)-80000,IF(B805&lt;6600000,ROUND(ROUNDDOWN(B805/4,-3)*3.2,0)-440000,IF(B805&lt;8500000,ROUNDDOWN(B805*0.9,0)-1100000,B805-1950000))))))))</f>
        <v/>
      </c>
      <c r="G805" s="21">
        <f>IF(F805&gt;23500000,NA(),IF(F805&lt;=4890000,1040000,IF(F805&lt;=6550000,670000,620000)))</f>
        <v/>
      </c>
      <c r="H805" s="21">
        <f>IF(D805&lt;=0,0,MAX(0,MIN(2000000,D805-MIN(100000,ROUNDDOWN(F805*0.05,0)))))</f>
        <v/>
      </c>
      <c r="I805" s="21">
        <f>IF(C805&lt;=2000,0,MIN(C805,ROUNDDOWN(F805*0.4,0))-2000)</f>
        <v/>
      </c>
      <c r="J805" s="21">
        <f>MAX(0,ROUNDDOWN(F805-E805-G805,-3))</f>
        <v/>
      </c>
      <c r="K805" s="21">
        <f>MAX(0,ROUNDDOWN(F805-E805-G805-H805-I805,-3))</f>
        <v/>
      </c>
      <c r="L805" s="21">
        <f>MAX(0,ROUNDDOWN(F805-E805-G805-H805,-3))</f>
        <v/>
      </c>
      <c r="M805" s="21">
        <f>IF(J805&lt;=0,0,ROUNDDOWN((J805*LOOKUP(J805,{0,1950001,3300001,6950001,9000001,18000001,40000001},{0.05,0.1,0.2,0.23,0.33,0.4,0.45})-LOOKUP(J805,{0,1950001,3300001,6950001,9000001,18000001,40000001},{0,97500,427500,636000,1536000,2796000,4796000}))*1.021,-2))</f>
        <v/>
      </c>
      <c r="N805" s="21">
        <f>IF(K805&lt;=0,0,ROUNDDOWN((K805*LOOKUP(K805,{0,1950001,3300001,6950001,9000001,18000001,40000001},{0.05,0.1,0.2,0.23,0.33,0.4,0.45})-LOOKUP(K805,{0,1950001,3300001,6950001,9000001,18000001,40000001},{0,97500,427500,636000,1536000,2796000,4796000}))*1.021,-2))</f>
        <v/>
      </c>
      <c r="O805" s="21">
        <f>IF(L805&lt;=0,0,ROUNDDOWN((L805*LOOKUP(L805,{0,1950001,3300001,6950001,9000001,18000001,40000001},{0.05,0.1,0.2,0.23,0.33,0.4,0.45})-LOOKUP(L805,{0,1950001,3300001,6950001,9000001,18000001,40000001},{0,97500,427500,636000,1536000,2796000,4796000}))*1.021,-2))</f>
        <v/>
      </c>
      <c r="P805" s="21">
        <f>MAX(0,ROUNDDOWN(F805-E805-430000,-3))</f>
        <v/>
      </c>
      <c r="Q805" s="21">
        <f>MAX(0,ROUNDDOWN(F805-E805-430000-H805,-3))</f>
        <v/>
      </c>
      <c r="R805" s="21">
        <f>IF(F805&lt;=450000,0,MAX(0,P805*0.06-MIN(50000,P805)*0.03))</f>
        <v/>
      </c>
      <c r="S805" s="21">
        <f>IF(F805&lt;=450000,0,MAX(0,P805*0.04-MIN(50000,P805)*0.02))</f>
        <v/>
      </c>
      <c r="T805" s="21">
        <f>IF(F805&lt;=450000,0,MAX(0,Q805*0.06-MIN(50000,Q805)*0.03))</f>
        <v/>
      </c>
      <c r="U805" s="21">
        <f>IF(F805&lt;=450000,0,MAX(0,Q805*0.04-MIN(50000,Q805)*0.02))</f>
        <v/>
      </c>
      <c r="V805" s="21">
        <f>50000+MAX(0,G805-480000)</f>
        <v/>
      </c>
      <c r="W805" s="21">
        <f>P805-V805</f>
        <v/>
      </c>
      <c r="X805" s="21">
        <f>Q805-V805</f>
        <v/>
      </c>
      <c r="Y805" s="22">
        <f>IF(W805&lt;0,0.9,LOOKUP(W805,{0,1950001,3300001,6950001,9000001,18000001,40000001},{0.84895,0.7979,0.6958,0.66517,0.56307,0.4916,0.44055}))</f>
        <v/>
      </c>
      <c r="Z805" s="22">
        <f>IF(X805&lt;0,0.9,LOOKUP(X805,{0,1950001,3300001,6950001,9000001,18000001,40000001},{0.84895,0.7979,0.6958,0.66517,0.56307,0.4916,0.44055}))</f>
        <v/>
      </c>
      <c r="AA805" s="22">
        <f>IF(W805&lt;0,0,CHOOSE(MATCH(W805,{0,1950001,3300001,6950001,9000001},1),5.105/84.895,10.21/79.79,20.42/69.58,23.483/66.517,33.693/56.307))</f>
        <v/>
      </c>
      <c r="AB805" s="21">
        <f>IF(C805&lt;=2000,0,(MIN(C805,ROUNDDOWN(F805*0.3,0))-2000)*0.1)</f>
        <v/>
      </c>
      <c r="AC805" s="21">
        <f>IF(C805&lt;=2000,0,MIN((C805-2000)*Y805,(R805+S805)*0.2))</f>
        <v/>
      </c>
      <c r="AD805" s="21">
        <f>IF(C805&lt;=2000,0,MIN((C805-2000)*Z805,(T805+U805)*0.2))</f>
        <v/>
      </c>
      <c r="AE805" s="21">
        <f>AC805*AA805</f>
        <v/>
      </c>
      <c r="AF805" s="21">
        <f>ROUNDDOWN(R805,-2)+ROUNDDOWN(S805,-2)</f>
        <v/>
      </c>
      <c r="AG805" s="21">
        <f>ROUNDDOWN(MAX(0,R805-(AB805+AC805+AE805)*0.6),-2)+ROUNDDOWN(MAX(0,S805-(AB805+AC805+AE805)*0.4),-2)</f>
        <v/>
      </c>
      <c r="AH805" s="21">
        <f>ROUNDDOWN(MAX(0,T805-(AB805+AD805)*0.6),-2)+ROUNDDOWN(MAX(0,U805-(AB805+AD805)*0.4),-2)</f>
        <v/>
      </c>
      <c r="AI805" s="21">
        <f>ROUNDDOWN(T805,-2)+ROUNDDOWN(U805,-2)</f>
        <v/>
      </c>
      <c r="AJ805" s="21">
        <f>M805+AF805</f>
        <v/>
      </c>
      <c r="AK805" s="21">
        <f>M805+AG805</f>
        <v/>
      </c>
      <c r="AL805" s="21">
        <f>N805+AH805</f>
        <v/>
      </c>
      <c r="AM805" s="21">
        <f>O805+AI805</f>
        <v/>
      </c>
      <c r="AN805" s="21">
        <f>N805+AI805</f>
        <v/>
      </c>
      <c r="AO805" s="21">
        <f>ROUNDDOWN((R805+S805)*0.2/Y805+2000,0)</f>
        <v/>
      </c>
      <c r="AP805" s="21">
        <f>ROUNDDOWN((T805+U805)*0.2/Z805+2000,0)</f>
        <v/>
      </c>
      <c r="AQ805" s="21">
        <f>AL805-AK805</f>
        <v/>
      </c>
      <c r="AR805" s="21">
        <f>AM805-AK805</f>
        <v/>
      </c>
      <c r="AS805" s="21">
        <f>AM805-AL805</f>
        <v/>
      </c>
      <c r="AT805" s="21">
        <f>AK805+C805-AJ805</f>
        <v/>
      </c>
      <c r="AU805" s="21">
        <f>AL805+C805-AM805</f>
        <v/>
      </c>
      <c r="AV805" s="21">
        <f>AN805+C805-AM805</f>
        <v/>
      </c>
    </row>
    <row r="806">
      <c r="A806" t="inlineStr">
        <is>
          <t>医療費の境目</t>
        </is>
      </c>
      <c r="B806" s="21">
        <f>'3_医療費の境目'!$B$3</f>
        <v/>
      </c>
      <c r="C806" s="21">
        <f>IF('3_医療費の境目'!$B$4="",AO806,'3_医療費の境目'!$B$4)</f>
        <v/>
      </c>
      <c r="D806" s="21">
        <f>'3_医療費の境目'!D806</f>
        <v/>
      </c>
      <c r="E806" s="21">
        <f>ROUND(MIN(B806/12,650000)*12*0.0915+MIN(B806/12,1390000)*12*(0.0504+0)+B806*0.005,0)</f>
        <v/>
      </c>
      <c r="F806" s="21">
        <f>IF(B806&lt;741000,0,IF(B806&lt;2191000,B806-740000,IF(B806&lt;2193000,1451000,IF(B806&lt;2196000,1453000,IF(B806&lt;2200000,1456000,IF(B806&lt;3600000,ROUND(ROUNDDOWN(B806/4,-3)*2.8,0)-80000,IF(B806&lt;6600000,ROUND(ROUNDDOWN(B806/4,-3)*3.2,0)-440000,IF(B806&lt;8500000,ROUNDDOWN(B806*0.9,0)-1100000,B806-1950000))))))))</f>
        <v/>
      </c>
      <c r="G806" s="21">
        <f>IF(F806&gt;23500000,NA(),IF(F806&lt;=4890000,1040000,IF(F806&lt;=6550000,670000,620000)))</f>
        <v/>
      </c>
      <c r="H806" s="21">
        <f>IF(D806&lt;=0,0,MAX(0,MIN(2000000,D806-MIN(100000,ROUNDDOWN(F806*0.05,0)))))</f>
        <v/>
      </c>
      <c r="I806" s="21">
        <f>IF(C806&lt;=2000,0,MIN(C806,ROUNDDOWN(F806*0.4,0))-2000)</f>
        <v/>
      </c>
      <c r="J806" s="21">
        <f>MAX(0,ROUNDDOWN(F806-E806-G806,-3))</f>
        <v/>
      </c>
      <c r="K806" s="21">
        <f>MAX(0,ROUNDDOWN(F806-E806-G806-H806-I806,-3))</f>
        <v/>
      </c>
      <c r="L806" s="21">
        <f>MAX(0,ROUNDDOWN(F806-E806-G806-H806,-3))</f>
        <v/>
      </c>
      <c r="M806" s="21">
        <f>IF(J806&lt;=0,0,ROUNDDOWN((J806*LOOKUP(J806,{0,1950001,3300001,6950001,9000001,18000001,40000001},{0.05,0.1,0.2,0.23,0.33,0.4,0.45})-LOOKUP(J806,{0,1950001,3300001,6950001,9000001,18000001,40000001},{0,97500,427500,636000,1536000,2796000,4796000}))*1.021,-2))</f>
        <v/>
      </c>
      <c r="N806" s="21">
        <f>IF(K806&lt;=0,0,ROUNDDOWN((K806*LOOKUP(K806,{0,1950001,3300001,6950001,9000001,18000001,40000001},{0.05,0.1,0.2,0.23,0.33,0.4,0.45})-LOOKUP(K806,{0,1950001,3300001,6950001,9000001,18000001,40000001},{0,97500,427500,636000,1536000,2796000,4796000}))*1.021,-2))</f>
        <v/>
      </c>
      <c r="O806" s="21">
        <f>IF(L806&lt;=0,0,ROUNDDOWN((L806*LOOKUP(L806,{0,1950001,3300001,6950001,9000001,18000001,40000001},{0.05,0.1,0.2,0.23,0.33,0.4,0.45})-LOOKUP(L806,{0,1950001,3300001,6950001,9000001,18000001,40000001},{0,97500,427500,636000,1536000,2796000,4796000}))*1.021,-2))</f>
        <v/>
      </c>
      <c r="P806" s="21">
        <f>MAX(0,ROUNDDOWN(F806-E806-430000,-3))</f>
        <v/>
      </c>
      <c r="Q806" s="21">
        <f>MAX(0,ROUNDDOWN(F806-E806-430000-H806,-3))</f>
        <v/>
      </c>
      <c r="R806" s="21">
        <f>IF(F806&lt;=450000,0,MAX(0,P806*0.06-MIN(50000,P806)*0.03))</f>
        <v/>
      </c>
      <c r="S806" s="21">
        <f>IF(F806&lt;=450000,0,MAX(0,P806*0.04-MIN(50000,P806)*0.02))</f>
        <v/>
      </c>
      <c r="T806" s="21">
        <f>IF(F806&lt;=450000,0,MAX(0,Q806*0.06-MIN(50000,Q806)*0.03))</f>
        <v/>
      </c>
      <c r="U806" s="21">
        <f>IF(F806&lt;=450000,0,MAX(0,Q806*0.04-MIN(50000,Q806)*0.02))</f>
        <v/>
      </c>
      <c r="V806" s="21">
        <f>50000+MAX(0,G806-480000)</f>
        <v/>
      </c>
      <c r="W806" s="21">
        <f>P806-V806</f>
        <v/>
      </c>
      <c r="X806" s="21">
        <f>Q806-V806</f>
        <v/>
      </c>
      <c r="Y806" s="22">
        <f>IF(W806&lt;0,0.9,LOOKUP(W806,{0,1950001,3300001,6950001,9000001,18000001,40000001},{0.84895,0.7979,0.6958,0.66517,0.56307,0.4916,0.44055}))</f>
        <v/>
      </c>
      <c r="Z806" s="22">
        <f>IF(X806&lt;0,0.9,LOOKUP(X806,{0,1950001,3300001,6950001,9000001,18000001,40000001},{0.84895,0.7979,0.6958,0.66517,0.56307,0.4916,0.44055}))</f>
        <v/>
      </c>
      <c r="AA806" s="22">
        <f>IF(W806&lt;0,0,CHOOSE(MATCH(W806,{0,1950001,3300001,6950001,9000001},1),5.105/84.895,10.21/79.79,20.42/69.58,23.483/66.517,33.693/56.307))</f>
        <v/>
      </c>
      <c r="AB806" s="21">
        <f>IF(C806&lt;=2000,0,(MIN(C806,ROUNDDOWN(F806*0.3,0))-2000)*0.1)</f>
        <v/>
      </c>
      <c r="AC806" s="21">
        <f>IF(C806&lt;=2000,0,MIN((C806-2000)*Y806,(R806+S806)*0.2))</f>
        <v/>
      </c>
      <c r="AD806" s="21">
        <f>IF(C806&lt;=2000,0,MIN((C806-2000)*Z806,(T806+U806)*0.2))</f>
        <v/>
      </c>
      <c r="AE806" s="21">
        <f>AC806*AA806</f>
        <v/>
      </c>
      <c r="AF806" s="21">
        <f>ROUNDDOWN(R806,-2)+ROUNDDOWN(S806,-2)</f>
        <v/>
      </c>
      <c r="AG806" s="21">
        <f>ROUNDDOWN(MAX(0,R806-(AB806+AC806+AE806)*0.6),-2)+ROUNDDOWN(MAX(0,S806-(AB806+AC806+AE806)*0.4),-2)</f>
        <v/>
      </c>
      <c r="AH806" s="21">
        <f>ROUNDDOWN(MAX(0,T806-(AB806+AD806)*0.6),-2)+ROUNDDOWN(MAX(0,U806-(AB806+AD806)*0.4),-2)</f>
        <v/>
      </c>
      <c r="AI806" s="21">
        <f>ROUNDDOWN(T806,-2)+ROUNDDOWN(U806,-2)</f>
        <v/>
      </c>
      <c r="AJ806" s="21">
        <f>M806+AF806</f>
        <v/>
      </c>
      <c r="AK806" s="21">
        <f>M806+AG806</f>
        <v/>
      </c>
      <c r="AL806" s="21">
        <f>N806+AH806</f>
        <v/>
      </c>
      <c r="AM806" s="21">
        <f>O806+AI806</f>
        <v/>
      </c>
      <c r="AN806" s="21">
        <f>N806+AI806</f>
        <v/>
      </c>
      <c r="AO806" s="21">
        <f>ROUNDDOWN((R806+S806)*0.2/Y806+2000,0)</f>
        <v/>
      </c>
      <c r="AP806" s="21">
        <f>ROUNDDOWN((T806+U806)*0.2/Z806+2000,0)</f>
        <v/>
      </c>
      <c r="AQ806" s="21">
        <f>AL806-AK806</f>
        <v/>
      </c>
      <c r="AR806" s="21">
        <f>AM806-AK806</f>
        <v/>
      </c>
      <c r="AS806" s="21">
        <f>AM806-AL806</f>
        <v/>
      </c>
      <c r="AT806" s="21">
        <f>AK806+C806-AJ806</f>
        <v/>
      </c>
      <c r="AU806" s="21">
        <f>AL806+C806-AM806</f>
        <v/>
      </c>
      <c r="AV806" s="21">
        <f>AN806+C806-AM806</f>
        <v/>
      </c>
    </row>
    <row r="807">
      <c r="A807" t="inlineStr">
        <is>
          <t>医療費の境目</t>
        </is>
      </c>
      <c r="B807" s="21">
        <f>'3_医療費の境目'!$B$3</f>
        <v/>
      </c>
      <c r="C807" s="21">
        <f>IF('3_医療費の境目'!$B$4="",AO807,'3_医療費の境目'!$B$4)</f>
        <v/>
      </c>
      <c r="D807" s="21">
        <f>'3_医療費の境目'!D807</f>
        <v/>
      </c>
      <c r="E807" s="21">
        <f>ROUND(MIN(B807/12,650000)*12*0.0915+MIN(B807/12,1390000)*12*(0.0504+0)+B807*0.005,0)</f>
        <v/>
      </c>
      <c r="F807" s="21">
        <f>IF(B807&lt;741000,0,IF(B807&lt;2191000,B807-740000,IF(B807&lt;2193000,1451000,IF(B807&lt;2196000,1453000,IF(B807&lt;2200000,1456000,IF(B807&lt;3600000,ROUND(ROUNDDOWN(B807/4,-3)*2.8,0)-80000,IF(B807&lt;6600000,ROUND(ROUNDDOWN(B807/4,-3)*3.2,0)-440000,IF(B807&lt;8500000,ROUNDDOWN(B807*0.9,0)-1100000,B807-1950000))))))))</f>
        <v/>
      </c>
      <c r="G807" s="21">
        <f>IF(F807&gt;23500000,NA(),IF(F807&lt;=4890000,1040000,IF(F807&lt;=6550000,670000,620000)))</f>
        <v/>
      </c>
      <c r="H807" s="21">
        <f>IF(D807&lt;=0,0,MAX(0,MIN(2000000,D807-MIN(100000,ROUNDDOWN(F807*0.05,0)))))</f>
        <v/>
      </c>
      <c r="I807" s="21">
        <f>IF(C807&lt;=2000,0,MIN(C807,ROUNDDOWN(F807*0.4,0))-2000)</f>
        <v/>
      </c>
      <c r="J807" s="21">
        <f>MAX(0,ROUNDDOWN(F807-E807-G807,-3))</f>
        <v/>
      </c>
      <c r="K807" s="21">
        <f>MAX(0,ROUNDDOWN(F807-E807-G807-H807-I807,-3))</f>
        <v/>
      </c>
      <c r="L807" s="21">
        <f>MAX(0,ROUNDDOWN(F807-E807-G807-H807,-3))</f>
        <v/>
      </c>
      <c r="M807" s="21">
        <f>IF(J807&lt;=0,0,ROUNDDOWN((J807*LOOKUP(J807,{0,1950001,3300001,6950001,9000001,18000001,40000001},{0.05,0.1,0.2,0.23,0.33,0.4,0.45})-LOOKUP(J807,{0,1950001,3300001,6950001,9000001,18000001,40000001},{0,97500,427500,636000,1536000,2796000,4796000}))*1.021,-2))</f>
        <v/>
      </c>
      <c r="N807" s="21">
        <f>IF(K807&lt;=0,0,ROUNDDOWN((K807*LOOKUP(K807,{0,1950001,3300001,6950001,9000001,18000001,40000001},{0.05,0.1,0.2,0.23,0.33,0.4,0.45})-LOOKUP(K807,{0,1950001,3300001,6950001,9000001,18000001,40000001},{0,97500,427500,636000,1536000,2796000,4796000}))*1.021,-2))</f>
        <v/>
      </c>
      <c r="O807" s="21">
        <f>IF(L807&lt;=0,0,ROUNDDOWN((L807*LOOKUP(L807,{0,1950001,3300001,6950001,9000001,18000001,40000001},{0.05,0.1,0.2,0.23,0.33,0.4,0.45})-LOOKUP(L807,{0,1950001,3300001,6950001,9000001,18000001,40000001},{0,97500,427500,636000,1536000,2796000,4796000}))*1.021,-2))</f>
        <v/>
      </c>
      <c r="P807" s="21">
        <f>MAX(0,ROUNDDOWN(F807-E807-430000,-3))</f>
        <v/>
      </c>
      <c r="Q807" s="21">
        <f>MAX(0,ROUNDDOWN(F807-E807-430000-H807,-3))</f>
        <v/>
      </c>
      <c r="R807" s="21">
        <f>IF(F807&lt;=450000,0,MAX(0,P807*0.06-MIN(50000,P807)*0.03))</f>
        <v/>
      </c>
      <c r="S807" s="21">
        <f>IF(F807&lt;=450000,0,MAX(0,P807*0.04-MIN(50000,P807)*0.02))</f>
        <v/>
      </c>
      <c r="T807" s="21">
        <f>IF(F807&lt;=450000,0,MAX(0,Q807*0.06-MIN(50000,Q807)*0.03))</f>
        <v/>
      </c>
      <c r="U807" s="21">
        <f>IF(F807&lt;=450000,0,MAX(0,Q807*0.04-MIN(50000,Q807)*0.02))</f>
        <v/>
      </c>
      <c r="V807" s="21">
        <f>50000+MAX(0,G807-480000)</f>
        <v/>
      </c>
      <c r="W807" s="21">
        <f>P807-V807</f>
        <v/>
      </c>
      <c r="X807" s="21">
        <f>Q807-V807</f>
        <v/>
      </c>
      <c r="Y807" s="22">
        <f>IF(W807&lt;0,0.9,LOOKUP(W807,{0,1950001,3300001,6950001,9000001,18000001,40000001},{0.84895,0.7979,0.6958,0.66517,0.56307,0.4916,0.44055}))</f>
        <v/>
      </c>
      <c r="Z807" s="22">
        <f>IF(X807&lt;0,0.9,LOOKUP(X807,{0,1950001,3300001,6950001,9000001,18000001,40000001},{0.84895,0.7979,0.6958,0.66517,0.56307,0.4916,0.44055}))</f>
        <v/>
      </c>
      <c r="AA807" s="22">
        <f>IF(W807&lt;0,0,CHOOSE(MATCH(W807,{0,1950001,3300001,6950001,9000001},1),5.105/84.895,10.21/79.79,20.42/69.58,23.483/66.517,33.693/56.307))</f>
        <v/>
      </c>
      <c r="AB807" s="21">
        <f>IF(C807&lt;=2000,0,(MIN(C807,ROUNDDOWN(F807*0.3,0))-2000)*0.1)</f>
        <v/>
      </c>
      <c r="AC807" s="21">
        <f>IF(C807&lt;=2000,0,MIN((C807-2000)*Y807,(R807+S807)*0.2))</f>
        <v/>
      </c>
      <c r="AD807" s="21">
        <f>IF(C807&lt;=2000,0,MIN((C807-2000)*Z807,(T807+U807)*0.2))</f>
        <v/>
      </c>
      <c r="AE807" s="21">
        <f>AC807*AA807</f>
        <v/>
      </c>
      <c r="AF807" s="21">
        <f>ROUNDDOWN(R807,-2)+ROUNDDOWN(S807,-2)</f>
        <v/>
      </c>
      <c r="AG807" s="21">
        <f>ROUNDDOWN(MAX(0,R807-(AB807+AC807+AE807)*0.6),-2)+ROUNDDOWN(MAX(0,S807-(AB807+AC807+AE807)*0.4),-2)</f>
        <v/>
      </c>
      <c r="AH807" s="21">
        <f>ROUNDDOWN(MAX(0,T807-(AB807+AD807)*0.6),-2)+ROUNDDOWN(MAX(0,U807-(AB807+AD807)*0.4),-2)</f>
        <v/>
      </c>
      <c r="AI807" s="21">
        <f>ROUNDDOWN(T807,-2)+ROUNDDOWN(U807,-2)</f>
        <v/>
      </c>
      <c r="AJ807" s="21">
        <f>M807+AF807</f>
        <v/>
      </c>
      <c r="AK807" s="21">
        <f>M807+AG807</f>
        <v/>
      </c>
      <c r="AL807" s="21">
        <f>N807+AH807</f>
        <v/>
      </c>
      <c r="AM807" s="21">
        <f>O807+AI807</f>
        <v/>
      </c>
      <c r="AN807" s="21">
        <f>N807+AI807</f>
        <v/>
      </c>
      <c r="AO807" s="21">
        <f>ROUNDDOWN((R807+S807)*0.2/Y807+2000,0)</f>
        <v/>
      </c>
      <c r="AP807" s="21">
        <f>ROUNDDOWN((T807+U807)*0.2/Z807+2000,0)</f>
        <v/>
      </c>
      <c r="AQ807" s="21">
        <f>AL807-AK807</f>
        <v/>
      </c>
      <c r="AR807" s="21">
        <f>AM807-AK807</f>
        <v/>
      </c>
      <c r="AS807" s="21">
        <f>AM807-AL807</f>
        <v/>
      </c>
      <c r="AT807" s="21">
        <f>AK807+C807-AJ807</f>
        <v/>
      </c>
      <c r="AU807" s="21">
        <f>AL807+C807-AM807</f>
        <v/>
      </c>
      <c r="AV807" s="21">
        <f>AN807+C807-AM807</f>
        <v/>
      </c>
    </row>
    <row r="808">
      <c r="A808" t="inlineStr">
        <is>
          <t>医療費の境目</t>
        </is>
      </c>
      <c r="B808" s="21">
        <f>'3_医療費の境目'!$B$3</f>
        <v/>
      </c>
      <c r="C808" s="21">
        <f>IF('3_医療費の境目'!$B$4="",AO808,'3_医療費の境目'!$B$4)</f>
        <v/>
      </c>
      <c r="D808" s="21">
        <f>'3_医療費の境目'!D808</f>
        <v/>
      </c>
      <c r="E808" s="21">
        <f>ROUND(MIN(B808/12,650000)*12*0.0915+MIN(B808/12,1390000)*12*(0.0504+0)+B808*0.005,0)</f>
        <v/>
      </c>
      <c r="F808" s="21">
        <f>IF(B808&lt;741000,0,IF(B808&lt;2191000,B808-740000,IF(B808&lt;2193000,1451000,IF(B808&lt;2196000,1453000,IF(B808&lt;2200000,1456000,IF(B808&lt;3600000,ROUND(ROUNDDOWN(B808/4,-3)*2.8,0)-80000,IF(B808&lt;6600000,ROUND(ROUNDDOWN(B808/4,-3)*3.2,0)-440000,IF(B808&lt;8500000,ROUNDDOWN(B808*0.9,0)-1100000,B808-1950000))))))))</f>
        <v/>
      </c>
      <c r="G808" s="21">
        <f>IF(F808&gt;23500000,NA(),IF(F808&lt;=4890000,1040000,IF(F808&lt;=6550000,670000,620000)))</f>
        <v/>
      </c>
      <c r="H808" s="21">
        <f>IF(D808&lt;=0,0,MAX(0,MIN(2000000,D808-MIN(100000,ROUNDDOWN(F808*0.05,0)))))</f>
        <v/>
      </c>
      <c r="I808" s="21">
        <f>IF(C808&lt;=2000,0,MIN(C808,ROUNDDOWN(F808*0.4,0))-2000)</f>
        <v/>
      </c>
      <c r="J808" s="21">
        <f>MAX(0,ROUNDDOWN(F808-E808-G808,-3))</f>
        <v/>
      </c>
      <c r="K808" s="21">
        <f>MAX(0,ROUNDDOWN(F808-E808-G808-H808-I808,-3))</f>
        <v/>
      </c>
      <c r="L808" s="21">
        <f>MAX(0,ROUNDDOWN(F808-E808-G808-H808,-3))</f>
        <v/>
      </c>
      <c r="M808" s="21">
        <f>IF(J808&lt;=0,0,ROUNDDOWN((J808*LOOKUP(J808,{0,1950001,3300001,6950001,9000001,18000001,40000001},{0.05,0.1,0.2,0.23,0.33,0.4,0.45})-LOOKUP(J808,{0,1950001,3300001,6950001,9000001,18000001,40000001},{0,97500,427500,636000,1536000,2796000,4796000}))*1.021,-2))</f>
        <v/>
      </c>
      <c r="N808" s="21">
        <f>IF(K808&lt;=0,0,ROUNDDOWN((K808*LOOKUP(K808,{0,1950001,3300001,6950001,9000001,18000001,40000001},{0.05,0.1,0.2,0.23,0.33,0.4,0.45})-LOOKUP(K808,{0,1950001,3300001,6950001,9000001,18000001,40000001},{0,97500,427500,636000,1536000,2796000,4796000}))*1.021,-2))</f>
        <v/>
      </c>
      <c r="O808" s="21">
        <f>IF(L808&lt;=0,0,ROUNDDOWN((L808*LOOKUP(L808,{0,1950001,3300001,6950001,9000001,18000001,40000001},{0.05,0.1,0.2,0.23,0.33,0.4,0.45})-LOOKUP(L808,{0,1950001,3300001,6950001,9000001,18000001,40000001},{0,97500,427500,636000,1536000,2796000,4796000}))*1.021,-2))</f>
        <v/>
      </c>
      <c r="P808" s="21">
        <f>MAX(0,ROUNDDOWN(F808-E808-430000,-3))</f>
        <v/>
      </c>
      <c r="Q808" s="21">
        <f>MAX(0,ROUNDDOWN(F808-E808-430000-H808,-3))</f>
        <v/>
      </c>
      <c r="R808" s="21">
        <f>IF(F808&lt;=450000,0,MAX(0,P808*0.06-MIN(50000,P808)*0.03))</f>
        <v/>
      </c>
      <c r="S808" s="21">
        <f>IF(F808&lt;=450000,0,MAX(0,P808*0.04-MIN(50000,P808)*0.02))</f>
        <v/>
      </c>
      <c r="T808" s="21">
        <f>IF(F808&lt;=450000,0,MAX(0,Q808*0.06-MIN(50000,Q808)*0.03))</f>
        <v/>
      </c>
      <c r="U808" s="21">
        <f>IF(F808&lt;=450000,0,MAX(0,Q808*0.04-MIN(50000,Q808)*0.02))</f>
        <v/>
      </c>
      <c r="V808" s="21">
        <f>50000+MAX(0,G808-480000)</f>
        <v/>
      </c>
      <c r="W808" s="21">
        <f>P808-V808</f>
        <v/>
      </c>
      <c r="X808" s="21">
        <f>Q808-V808</f>
        <v/>
      </c>
      <c r="Y808" s="22">
        <f>IF(W808&lt;0,0.9,LOOKUP(W808,{0,1950001,3300001,6950001,9000001,18000001,40000001},{0.84895,0.7979,0.6958,0.66517,0.56307,0.4916,0.44055}))</f>
        <v/>
      </c>
      <c r="Z808" s="22">
        <f>IF(X808&lt;0,0.9,LOOKUP(X808,{0,1950001,3300001,6950001,9000001,18000001,40000001},{0.84895,0.7979,0.6958,0.66517,0.56307,0.4916,0.44055}))</f>
        <v/>
      </c>
      <c r="AA808" s="22">
        <f>IF(W808&lt;0,0,CHOOSE(MATCH(W808,{0,1950001,3300001,6950001,9000001},1),5.105/84.895,10.21/79.79,20.42/69.58,23.483/66.517,33.693/56.307))</f>
        <v/>
      </c>
      <c r="AB808" s="21">
        <f>IF(C808&lt;=2000,0,(MIN(C808,ROUNDDOWN(F808*0.3,0))-2000)*0.1)</f>
        <v/>
      </c>
      <c r="AC808" s="21">
        <f>IF(C808&lt;=2000,0,MIN((C808-2000)*Y808,(R808+S808)*0.2))</f>
        <v/>
      </c>
      <c r="AD808" s="21">
        <f>IF(C808&lt;=2000,0,MIN((C808-2000)*Z808,(T808+U808)*0.2))</f>
        <v/>
      </c>
      <c r="AE808" s="21">
        <f>AC808*AA808</f>
        <v/>
      </c>
      <c r="AF808" s="21">
        <f>ROUNDDOWN(R808,-2)+ROUNDDOWN(S808,-2)</f>
        <v/>
      </c>
      <c r="AG808" s="21">
        <f>ROUNDDOWN(MAX(0,R808-(AB808+AC808+AE808)*0.6),-2)+ROUNDDOWN(MAX(0,S808-(AB808+AC808+AE808)*0.4),-2)</f>
        <v/>
      </c>
      <c r="AH808" s="21">
        <f>ROUNDDOWN(MAX(0,T808-(AB808+AD808)*0.6),-2)+ROUNDDOWN(MAX(0,U808-(AB808+AD808)*0.4),-2)</f>
        <v/>
      </c>
      <c r="AI808" s="21">
        <f>ROUNDDOWN(T808,-2)+ROUNDDOWN(U808,-2)</f>
        <v/>
      </c>
      <c r="AJ808" s="21">
        <f>M808+AF808</f>
        <v/>
      </c>
      <c r="AK808" s="21">
        <f>M808+AG808</f>
        <v/>
      </c>
      <c r="AL808" s="21">
        <f>N808+AH808</f>
        <v/>
      </c>
      <c r="AM808" s="21">
        <f>O808+AI808</f>
        <v/>
      </c>
      <c r="AN808" s="21">
        <f>N808+AI808</f>
        <v/>
      </c>
      <c r="AO808" s="21">
        <f>ROUNDDOWN((R808+S808)*0.2/Y808+2000,0)</f>
        <v/>
      </c>
      <c r="AP808" s="21">
        <f>ROUNDDOWN((T808+U808)*0.2/Z808+2000,0)</f>
        <v/>
      </c>
      <c r="AQ808" s="21">
        <f>AL808-AK808</f>
        <v/>
      </c>
      <c r="AR808" s="21">
        <f>AM808-AK808</f>
        <v/>
      </c>
      <c r="AS808" s="21">
        <f>AM808-AL808</f>
        <v/>
      </c>
      <c r="AT808" s="21">
        <f>AK808+C808-AJ808</f>
        <v/>
      </c>
      <c r="AU808" s="21">
        <f>AL808+C808-AM808</f>
        <v/>
      </c>
      <c r="AV808" s="21">
        <f>AN808+C808-AM808</f>
        <v/>
      </c>
    </row>
    <row r="809">
      <c r="A809" t="inlineStr">
        <is>
          <t>医療費の境目</t>
        </is>
      </c>
      <c r="B809" s="21">
        <f>'3_医療費の境目'!$B$3</f>
        <v/>
      </c>
      <c r="C809" s="21">
        <f>IF('3_医療費の境目'!$B$4="",AO809,'3_医療費の境目'!$B$4)</f>
        <v/>
      </c>
      <c r="D809" s="21">
        <f>'3_医療費の境目'!D809</f>
        <v/>
      </c>
      <c r="E809" s="21">
        <f>ROUND(MIN(B809/12,650000)*12*0.0915+MIN(B809/12,1390000)*12*(0.0504+0)+B809*0.005,0)</f>
        <v/>
      </c>
      <c r="F809" s="21">
        <f>IF(B809&lt;741000,0,IF(B809&lt;2191000,B809-740000,IF(B809&lt;2193000,1451000,IF(B809&lt;2196000,1453000,IF(B809&lt;2200000,1456000,IF(B809&lt;3600000,ROUND(ROUNDDOWN(B809/4,-3)*2.8,0)-80000,IF(B809&lt;6600000,ROUND(ROUNDDOWN(B809/4,-3)*3.2,0)-440000,IF(B809&lt;8500000,ROUNDDOWN(B809*0.9,0)-1100000,B809-1950000))))))))</f>
        <v/>
      </c>
      <c r="G809" s="21">
        <f>IF(F809&gt;23500000,NA(),IF(F809&lt;=4890000,1040000,IF(F809&lt;=6550000,670000,620000)))</f>
        <v/>
      </c>
      <c r="H809" s="21">
        <f>IF(D809&lt;=0,0,MAX(0,MIN(2000000,D809-MIN(100000,ROUNDDOWN(F809*0.05,0)))))</f>
        <v/>
      </c>
      <c r="I809" s="21">
        <f>IF(C809&lt;=2000,0,MIN(C809,ROUNDDOWN(F809*0.4,0))-2000)</f>
        <v/>
      </c>
      <c r="J809" s="21">
        <f>MAX(0,ROUNDDOWN(F809-E809-G809,-3))</f>
        <v/>
      </c>
      <c r="K809" s="21">
        <f>MAX(0,ROUNDDOWN(F809-E809-G809-H809-I809,-3))</f>
        <v/>
      </c>
      <c r="L809" s="21">
        <f>MAX(0,ROUNDDOWN(F809-E809-G809-H809,-3))</f>
        <v/>
      </c>
      <c r="M809" s="21">
        <f>IF(J809&lt;=0,0,ROUNDDOWN((J809*LOOKUP(J809,{0,1950001,3300001,6950001,9000001,18000001,40000001},{0.05,0.1,0.2,0.23,0.33,0.4,0.45})-LOOKUP(J809,{0,1950001,3300001,6950001,9000001,18000001,40000001},{0,97500,427500,636000,1536000,2796000,4796000}))*1.021,-2))</f>
        <v/>
      </c>
      <c r="N809" s="21">
        <f>IF(K809&lt;=0,0,ROUNDDOWN((K809*LOOKUP(K809,{0,1950001,3300001,6950001,9000001,18000001,40000001},{0.05,0.1,0.2,0.23,0.33,0.4,0.45})-LOOKUP(K809,{0,1950001,3300001,6950001,9000001,18000001,40000001},{0,97500,427500,636000,1536000,2796000,4796000}))*1.021,-2))</f>
        <v/>
      </c>
      <c r="O809" s="21">
        <f>IF(L809&lt;=0,0,ROUNDDOWN((L809*LOOKUP(L809,{0,1950001,3300001,6950001,9000001,18000001,40000001},{0.05,0.1,0.2,0.23,0.33,0.4,0.45})-LOOKUP(L809,{0,1950001,3300001,6950001,9000001,18000001,40000001},{0,97500,427500,636000,1536000,2796000,4796000}))*1.021,-2))</f>
        <v/>
      </c>
      <c r="P809" s="21">
        <f>MAX(0,ROUNDDOWN(F809-E809-430000,-3))</f>
        <v/>
      </c>
      <c r="Q809" s="21">
        <f>MAX(0,ROUNDDOWN(F809-E809-430000-H809,-3))</f>
        <v/>
      </c>
      <c r="R809" s="21">
        <f>IF(F809&lt;=450000,0,MAX(0,P809*0.06-MIN(50000,P809)*0.03))</f>
        <v/>
      </c>
      <c r="S809" s="21">
        <f>IF(F809&lt;=450000,0,MAX(0,P809*0.04-MIN(50000,P809)*0.02))</f>
        <v/>
      </c>
      <c r="T809" s="21">
        <f>IF(F809&lt;=450000,0,MAX(0,Q809*0.06-MIN(50000,Q809)*0.03))</f>
        <v/>
      </c>
      <c r="U809" s="21">
        <f>IF(F809&lt;=450000,0,MAX(0,Q809*0.04-MIN(50000,Q809)*0.02))</f>
        <v/>
      </c>
      <c r="V809" s="21">
        <f>50000+MAX(0,G809-480000)</f>
        <v/>
      </c>
      <c r="W809" s="21">
        <f>P809-V809</f>
        <v/>
      </c>
      <c r="X809" s="21">
        <f>Q809-V809</f>
        <v/>
      </c>
      <c r="Y809" s="22">
        <f>IF(W809&lt;0,0.9,LOOKUP(W809,{0,1950001,3300001,6950001,9000001,18000001,40000001},{0.84895,0.7979,0.6958,0.66517,0.56307,0.4916,0.44055}))</f>
        <v/>
      </c>
      <c r="Z809" s="22">
        <f>IF(X809&lt;0,0.9,LOOKUP(X809,{0,1950001,3300001,6950001,9000001,18000001,40000001},{0.84895,0.7979,0.6958,0.66517,0.56307,0.4916,0.44055}))</f>
        <v/>
      </c>
      <c r="AA809" s="22">
        <f>IF(W809&lt;0,0,CHOOSE(MATCH(W809,{0,1950001,3300001,6950001,9000001},1),5.105/84.895,10.21/79.79,20.42/69.58,23.483/66.517,33.693/56.307))</f>
        <v/>
      </c>
      <c r="AB809" s="21">
        <f>IF(C809&lt;=2000,0,(MIN(C809,ROUNDDOWN(F809*0.3,0))-2000)*0.1)</f>
        <v/>
      </c>
      <c r="AC809" s="21">
        <f>IF(C809&lt;=2000,0,MIN((C809-2000)*Y809,(R809+S809)*0.2))</f>
        <v/>
      </c>
      <c r="AD809" s="21">
        <f>IF(C809&lt;=2000,0,MIN((C809-2000)*Z809,(T809+U809)*0.2))</f>
        <v/>
      </c>
      <c r="AE809" s="21">
        <f>AC809*AA809</f>
        <v/>
      </c>
      <c r="AF809" s="21">
        <f>ROUNDDOWN(R809,-2)+ROUNDDOWN(S809,-2)</f>
        <v/>
      </c>
      <c r="AG809" s="21">
        <f>ROUNDDOWN(MAX(0,R809-(AB809+AC809+AE809)*0.6),-2)+ROUNDDOWN(MAX(0,S809-(AB809+AC809+AE809)*0.4),-2)</f>
        <v/>
      </c>
      <c r="AH809" s="21">
        <f>ROUNDDOWN(MAX(0,T809-(AB809+AD809)*0.6),-2)+ROUNDDOWN(MAX(0,U809-(AB809+AD809)*0.4),-2)</f>
        <v/>
      </c>
      <c r="AI809" s="21">
        <f>ROUNDDOWN(T809,-2)+ROUNDDOWN(U809,-2)</f>
        <v/>
      </c>
      <c r="AJ809" s="21">
        <f>M809+AF809</f>
        <v/>
      </c>
      <c r="AK809" s="21">
        <f>M809+AG809</f>
        <v/>
      </c>
      <c r="AL809" s="21">
        <f>N809+AH809</f>
        <v/>
      </c>
      <c r="AM809" s="21">
        <f>O809+AI809</f>
        <v/>
      </c>
      <c r="AN809" s="21">
        <f>N809+AI809</f>
        <v/>
      </c>
      <c r="AO809" s="21">
        <f>ROUNDDOWN((R809+S809)*0.2/Y809+2000,0)</f>
        <v/>
      </c>
      <c r="AP809" s="21">
        <f>ROUNDDOWN((T809+U809)*0.2/Z809+2000,0)</f>
        <v/>
      </c>
      <c r="AQ809" s="21">
        <f>AL809-AK809</f>
        <v/>
      </c>
      <c r="AR809" s="21">
        <f>AM809-AK809</f>
        <v/>
      </c>
      <c r="AS809" s="21">
        <f>AM809-AL809</f>
        <v/>
      </c>
      <c r="AT809" s="21">
        <f>AK809+C809-AJ809</f>
        <v/>
      </c>
      <c r="AU809" s="21">
        <f>AL809+C809-AM809</f>
        <v/>
      </c>
      <c r="AV809" s="21">
        <f>AN809+C809-AM809</f>
        <v/>
      </c>
    </row>
    <row r="810">
      <c r="A810" t="inlineStr">
        <is>
          <t>医療費の境目</t>
        </is>
      </c>
      <c r="B810" s="21">
        <f>'3_医療費の境目'!$B$3</f>
        <v/>
      </c>
      <c r="C810" s="21">
        <f>IF('3_医療費の境目'!$B$4="",AO810,'3_医療費の境目'!$B$4)</f>
        <v/>
      </c>
      <c r="D810" s="21">
        <f>'3_医療費の境目'!D810</f>
        <v/>
      </c>
      <c r="E810" s="21">
        <f>ROUND(MIN(B810/12,650000)*12*0.0915+MIN(B810/12,1390000)*12*(0.0504+0)+B810*0.005,0)</f>
        <v/>
      </c>
      <c r="F810" s="21">
        <f>IF(B810&lt;741000,0,IF(B810&lt;2191000,B810-740000,IF(B810&lt;2193000,1451000,IF(B810&lt;2196000,1453000,IF(B810&lt;2200000,1456000,IF(B810&lt;3600000,ROUND(ROUNDDOWN(B810/4,-3)*2.8,0)-80000,IF(B810&lt;6600000,ROUND(ROUNDDOWN(B810/4,-3)*3.2,0)-440000,IF(B810&lt;8500000,ROUNDDOWN(B810*0.9,0)-1100000,B810-1950000))))))))</f>
        <v/>
      </c>
      <c r="G810" s="21">
        <f>IF(F810&gt;23500000,NA(),IF(F810&lt;=4890000,1040000,IF(F810&lt;=6550000,670000,620000)))</f>
        <v/>
      </c>
      <c r="H810" s="21">
        <f>IF(D810&lt;=0,0,MAX(0,MIN(2000000,D810-MIN(100000,ROUNDDOWN(F810*0.05,0)))))</f>
        <v/>
      </c>
      <c r="I810" s="21">
        <f>IF(C810&lt;=2000,0,MIN(C810,ROUNDDOWN(F810*0.4,0))-2000)</f>
        <v/>
      </c>
      <c r="J810" s="21">
        <f>MAX(0,ROUNDDOWN(F810-E810-G810,-3))</f>
        <v/>
      </c>
      <c r="K810" s="21">
        <f>MAX(0,ROUNDDOWN(F810-E810-G810-H810-I810,-3))</f>
        <v/>
      </c>
      <c r="L810" s="21">
        <f>MAX(0,ROUNDDOWN(F810-E810-G810-H810,-3))</f>
        <v/>
      </c>
      <c r="M810" s="21">
        <f>IF(J810&lt;=0,0,ROUNDDOWN((J810*LOOKUP(J810,{0,1950001,3300001,6950001,9000001,18000001,40000001},{0.05,0.1,0.2,0.23,0.33,0.4,0.45})-LOOKUP(J810,{0,1950001,3300001,6950001,9000001,18000001,40000001},{0,97500,427500,636000,1536000,2796000,4796000}))*1.021,-2))</f>
        <v/>
      </c>
      <c r="N810" s="21">
        <f>IF(K810&lt;=0,0,ROUNDDOWN((K810*LOOKUP(K810,{0,1950001,3300001,6950001,9000001,18000001,40000001},{0.05,0.1,0.2,0.23,0.33,0.4,0.45})-LOOKUP(K810,{0,1950001,3300001,6950001,9000001,18000001,40000001},{0,97500,427500,636000,1536000,2796000,4796000}))*1.021,-2))</f>
        <v/>
      </c>
      <c r="O810" s="21">
        <f>IF(L810&lt;=0,0,ROUNDDOWN((L810*LOOKUP(L810,{0,1950001,3300001,6950001,9000001,18000001,40000001},{0.05,0.1,0.2,0.23,0.33,0.4,0.45})-LOOKUP(L810,{0,1950001,3300001,6950001,9000001,18000001,40000001},{0,97500,427500,636000,1536000,2796000,4796000}))*1.021,-2))</f>
        <v/>
      </c>
      <c r="P810" s="21">
        <f>MAX(0,ROUNDDOWN(F810-E810-430000,-3))</f>
        <v/>
      </c>
      <c r="Q810" s="21">
        <f>MAX(0,ROUNDDOWN(F810-E810-430000-H810,-3))</f>
        <v/>
      </c>
      <c r="R810" s="21">
        <f>IF(F810&lt;=450000,0,MAX(0,P810*0.06-MIN(50000,P810)*0.03))</f>
        <v/>
      </c>
      <c r="S810" s="21">
        <f>IF(F810&lt;=450000,0,MAX(0,P810*0.04-MIN(50000,P810)*0.02))</f>
        <v/>
      </c>
      <c r="T810" s="21">
        <f>IF(F810&lt;=450000,0,MAX(0,Q810*0.06-MIN(50000,Q810)*0.03))</f>
        <v/>
      </c>
      <c r="U810" s="21">
        <f>IF(F810&lt;=450000,0,MAX(0,Q810*0.04-MIN(50000,Q810)*0.02))</f>
        <v/>
      </c>
      <c r="V810" s="21">
        <f>50000+MAX(0,G810-480000)</f>
        <v/>
      </c>
      <c r="W810" s="21">
        <f>P810-V810</f>
        <v/>
      </c>
      <c r="X810" s="21">
        <f>Q810-V810</f>
        <v/>
      </c>
      <c r="Y810" s="22">
        <f>IF(W810&lt;0,0.9,LOOKUP(W810,{0,1950001,3300001,6950001,9000001,18000001,40000001},{0.84895,0.7979,0.6958,0.66517,0.56307,0.4916,0.44055}))</f>
        <v/>
      </c>
      <c r="Z810" s="22">
        <f>IF(X810&lt;0,0.9,LOOKUP(X810,{0,1950001,3300001,6950001,9000001,18000001,40000001},{0.84895,0.7979,0.6958,0.66517,0.56307,0.4916,0.44055}))</f>
        <v/>
      </c>
      <c r="AA810" s="22">
        <f>IF(W810&lt;0,0,CHOOSE(MATCH(W810,{0,1950001,3300001,6950001,9000001},1),5.105/84.895,10.21/79.79,20.42/69.58,23.483/66.517,33.693/56.307))</f>
        <v/>
      </c>
      <c r="AB810" s="21">
        <f>IF(C810&lt;=2000,0,(MIN(C810,ROUNDDOWN(F810*0.3,0))-2000)*0.1)</f>
        <v/>
      </c>
      <c r="AC810" s="21">
        <f>IF(C810&lt;=2000,0,MIN((C810-2000)*Y810,(R810+S810)*0.2))</f>
        <v/>
      </c>
      <c r="AD810" s="21">
        <f>IF(C810&lt;=2000,0,MIN((C810-2000)*Z810,(T810+U810)*0.2))</f>
        <v/>
      </c>
      <c r="AE810" s="21">
        <f>AC810*AA810</f>
        <v/>
      </c>
      <c r="AF810" s="21">
        <f>ROUNDDOWN(R810,-2)+ROUNDDOWN(S810,-2)</f>
        <v/>
      </c>
      <c r="AG810" s="21">
        <f>ROUNDDOWN(MAX(0,R810-(AB810+AC810+AE810)*0.6),-2)+ROUNDDOWN(MAX(0,S810-(AB810+AC810+AE810)*0.4),-2)</f>
        <v/>
      </c>
      <c r="AH810" s="21">
        <f>ROUNDDOWN(MAX(0,T810-(AB810+AD810)*0.6),-2)+ROUNDDOWN(MAX(0,U810-(AB810+AD810)*0.4),-2)</f>
        <v/>
      </c>
      <c r="AI810" s="21">
        <f>ROUNDDOWN(T810,-2)+ROUNDDOWN(U810,-2)</f>
        <v/>
      </c>
      <c r="AJ810" s="21">
        <f>M810+AF810</f>
        <v/>
      </c>
      <c r="AK810" s="21">
        <f>M810+AG810</f>
        <v/>
      </c>
      <c r="AL810" s="21">
        <f>N810+AH810</f>
        <v/>
      </c>
      <c r="AM810" s="21">
        <f>O810+AI810</f>
        <v/>
      </c>
      <c r="AN810" s="21">
        <f>N810+AI810</f>
        <v/>
      </c>
      <c r="AO810" s="21">
        <f>ROUNDDOWN((R810+S810)*0.2/Y810+2000,0)</f>
        <v/>
      </c>
      <c r="AP810" s="21">
        <f>ROUNDDOWN((T810+U810)*0.2/Z810+2000,0)</f>
        <v/>
      </c>
      <c r="AQ810" s="21">
        <f>AL810-AK810</f>
        <v/>
      </c>
      <c r="AR810" s="21">
        <f>AM810-AK810</f>
        <v/>
      </c>
      <c r="AS810" s="21">
        <f>AM810-AL810</f>
        <v/>
      </c>
      <c r="AT810" s="21">
        <f>AK810+C810-AJ810</f>
        <v/>
      </c>
      <c r="AU810" s="21">
        <f>AL810+C810-AM810</f>
        <v/>
      </c>
      <c r="AV810" s="21">
        <f>AN810+C810-AM810</f>
        <v/>
      </c>
    </row>
    <row r="811">
      <c r="A811" t="inlineStr">
        <is>
          <t>医療費の境目</t>
        </is>
      </c>
      <c r="B811" s="21">
        <f>'3_医療費の境目'!$B$3</f>
        <v/>
      </c>
      <c r="C811" s="21">
        <f>IF('3_医療費の境目'!$B$4="",AO811,'3_医療費の境目'!$B$4)</f>
        <v/>
      </c>
      <c r="D811" s="21">
        <f>'3_医療費の境目'!D811</f>
        <v/>
      </c>
      <c r="E811" s="21">
        <f>ROUND(MIN(B811/12,650000)*12*0.0915+MIN(B811/12,1390000)*12*(0.0504+0)+B811*0.005,0)</f>
        <v/>
      </c>
      <c r="F811" s="21">
        <f>IF(B811&lt;741000,0,IF(B811&lt;2191000,B811-740000,IF(B811&lt;2193000,1451000,IF(B811&lt;2196000,1453000,IF(B811&lt;2200000,1456000,IF(B811&lt;3600000,ROUND(ROUNDDOWN(B811/4,-3)*2.8,0)-80000,IF(B811&lt;6600000,ROUND(ROUNDDOWN(B811/4,-3)*3.2,0)-440000,IF(B811&lt;8500000,ROUNDDOWN(B811*0.9,0)-1100000,B811-1950000))))))))</f>
        <v/>
      </c>
      <c r="G811" s="21">
        <f>IF(F811&gt;23500000,NA(),IF(F811&lt;=4890000,1040000,IF(F811&lt;=6550000,670000,620000)))</f>
        <v/>
      </c>
      <c r="H811" s="21">
        <f>IF(D811&lt;=0,0,MAX(0,MIN(2000000,D811-MIN(100000,ROUNDDOWN(F811*0.05,0)))))</f>
        <v/>
      </c>
      <c r="I811" s="21">
        <f>IF(C811&lt;=2000,0,MIN(C811,ROUNDDOWN(F811*0.4,0))-2000)</f>
        <v/>
      </c>
      <c r="J811" s="21">
        <f>MAX(0,ROUNDDOWN(F811-E811-G811,-3))</f>
        <v/>
      </c>
      <c r="K811" s="21">
        <f>MAX(0,ROUNDDOWN(F811-E811-G811-H811-I811,-3))</f>
        <v/>
      </c>
      <c r="L811" s="21">
        <f>MAX(0,ROUNDDOWN(F811-E811-G811-H811,-3))</f>
        <v/>
      </c>
      <c r="M811" s="21">
        <f>IF(J811&lt;=0,0,ROUNDDOWN((J811*LOOKUP(J811,{0,1950001,3300001,6950001,9000001,18000001,40000001},{0.05,0.1,0.2,0.23,0.33,0.4,0.45})-LOOKUP(J811,{0,1950001,3300001,6950001,9000001,18000001,40000001},{0,97500,427500,636000,1536000,2796000,4796000}))*1.021,-2))</f>
        <v/>
      </c>
      <c r="N811" s="21">
        <f>IF(K811&lt;=0,0,ROUNDDOWN((K811*LOOKUP(K811,{0,1950001,3300001,6950001,9000001,18000001,40000001},{0.05,0.1,0.2,0.23,0.33,0.4,0.45})-LOOKUP(K811,{0,1950001,3300001,6950001,9000001,18000001,40000001},{0,97500,427500,636000,1536000,2796000,4796000}))*1.021,-2))</f>
        <v/>
      </c>
      <c r="O811" s="21">
        <f>IF(L811&lt;=0,0,ROUNDDOWN((L811*LOOKUP(L811,{0,1950001,3300001,6950001,9000001,18000001,40000001},{0.05,0.1,0.2,0.23,0.33,0.4,0.45})-LOOKUP(L811,{0,1950001,3300001,6950001,9000001,18000001,40000001},{0,97500,427500,636000,1536000,2796000,4796000}))*1.021,-2))</f>
        <v/>
      </c>
      <c r="P811" s="21">
        <f>MAX(0,ROUNDDOWN(F811-E811-430000,-3))</f>
        <v/>
      </c>
      <c r="Q811" s="21">
        <f>MAX(0,ROUNDDOWN(F811-E811-430000-H811,-3))</f>
        <v/>
      </c>
      <c r="R811" s="21">
        <f>IF(F811&lt;=450000,0,MAX(0,P811*0.06-MIN(50000,P811)*0.03))</f>
        <v/>
      </c>
      <c r="S811" s="21">
        <f>IF(F811&lt;=450000,0,MAX(0,P811*0.04-MIN(50000,P811)*0.02))</f>
        <v/>
      </c>
      <c r="T811" s="21">
        <f>IF(F811&lt;=450000,0,MAX(0,Q811*0.06-MIN(50000,Q811)*0.03))</f>
        <v/>
      </c>
      <c r="U811" s="21">
        <f>IF(F811&lt;=450000,0,MAX(0,Q811*0.04-MIN(50000,Q811)*0.02))</f>
        <v/>
      </c>
      <c r="V811" s="21">
        <f>50000+MAX(0,G811-480000)</f>
        <v/>
      </c>
      <c r="W811" s="21">
        <f>P811-V811</f>
        <v/>
      </c>
      <c r="X811" s="21">
        <f>Q811-V811</f>
        <v/>
      </c>
      <c r="Y811" s="22">
        <f>IF(W811&lt;0,0.9,LOOKUP(W811,{0,1950001,3300001,6950001,9000001,18000001,40000001},{0.84895,0.7979,0.6958,0.66517,0.56307,0.4916,0.44055}))</f>
        <v/>
      </c>
      <c r="Z811" s="22">
        <f>IF(X811&lt;0,0.9,LOOKUP(X811,{0,1950001,3300001,6950001,9000001,18000001,40000001},{0.84895,0.7979,0.6958,0.66517,0.56307,0.4916,0.44055}))</f>
        <v/>
      </c>
      <c r="AA811" s="22">
        <f>IF(W811&lt;0,0,CHOOSE(MATCH(W811,{0,1950001,3300001,6950001,9000001},1),5.105/84.895,10.21/79.79,20.42/69.58,23.483/66.517,33.693/56.307))</f>
        <v/>
      </c>
      <c r="AB811" s="21">
        <f>IF(C811&lt;=2000,0,(MIN(C811,ROUNDDOWN(F811*0.3,0))-2000)*0.1)</f>
        <v/>
      </c>
      <c r="AC811" s="21">
        <f>IF(C811&lt;=2000,0,MIN((C811-2000)*Y811,(R811+S811)*0.2))</f>
        <v/>
      </c>
      <c r="AD811" s="21">
        <f>IF(C811&lt;=2000,0,MIN((C811-2000)*Z811,(T811+U811)*0.2))</f>
        <v/>
      </c>
      <c r="AE811" s="21">
        <f>AC811*AA811</f>
        <v/>
      </c>
      <c r="AF811" s="21">
        <f>ROUNDDOWN(R811,-2)+ROUNDDOWN(S811,-2)</f>
        <v/>
      </c>
      <c r="AG811" s="21">
        <f>ROUNDDOWN(MAX(0,R811-(AB811+AC811+AE811)*0.6),-2)+ROUNDDOWN(MAX(0,S811-(AB811+AC811+AE811)*0.4),-2)</f>
        <v/>
      </c>
      <c r="AH811" s="21">
        <f>ROUNDDOWN(MAX(0,T811-(AB811+AD811)*0.6),-2)+ROUNDDOWN(MAX(0,U811-(AB811+AD811)*0.4),-2)</f>
        <v/>
      </c>
      <c r="AI811" s="21">
        <f>ROUNDDOWN(T811,-2)+ROUNDDOWN(U811,-2)</f>
        <v/>
      </c>
      <c r="AJ811" s="21">
        <f>M811+AF811</f>
        <v/>
      </c>
      <c r="AK811" s="21">
        <f>M811+AG811</f>
        <v/>
      </c>
      <c r="AL811" s="21">
        <f>N811+AH811</f>
        <v/>
      </c>
      <c r="AM811" s="21">
        <f>O811+AI811</f>
        <v/>
      </c>
      <c r="AN811" s="21">
        <f>N811+AI811</f>
        <v/>
      </c>
      <c r="AO811" s="21">
        <f>ROUNDDOWN((R811+S811)*0.2/Y811+2000,0)</f>
        <v/>
      </c>
      <c r="AP811" s="21">
        <f>ROUNDDOWN((T811+U811)*0.2/Z811+2000,0)</f>
        <v/>
      </c>
      <c r="AQ811" s="21">
        <f>AL811-AK811</f>
        <v/>
      </c>
      <c r="AR811" s="21">
        <f>AM811-AK811</f>
        <v/>
      </c>
      <c r="AS811" s="21">
        <f>AM811-AL811</f>
        <v/>
      </c>
      <c r="AT811" s="21">
        <f>AK811+C811-AJ811</f>
        <v/>
      </c>
      <c r="AU811" s="21">
        <f>AL811+C811-AM811</f>
        <v/>
      </c>
      <c r="AV811" s="21">
        <f>AN811+C811-AM811</f>
        <v/>
      </c>
    </row>
    <row r="812">
      <c r="A812" t="inlineStr">
        <is>
          <t>医療費の境目</t>
        </is>
      </c>
      <c r="B812" s="21">
        <f>'3_医療費の境目'!$B$3</f>
        <v/>
      </c>
      <c r="C812" s="21">
        <f>IF('3_医療費の境目'!$B$4="",AO812,'3_医療費の境目'!$B$4)</f>
        <v/>
      </c>
      <c r="D812" s="21">
        <f>'3_医療費の境目'!D812</f>
        <v/>
      </c>
      <c r="E812" s="21">
        <f>ROUND(MIN(B812/12,650000)*12*0.0915+MIN(B812/12,1390000)*12*(0.0504+0)+B812*0.005,0)</f>
        <v/>
      </c>
      <c r="F812" s="21">
        <f>IF(B812&lt;741000,0,IF(B812&lt;2191000,B812-740000,IF(B812&lt;2193000,1451000,IF(B812&lt;2196000,1453000,IF(B812&lt;2200000,1456000,IF(B812&lt;3600000,ROUND(ROUNDDOWN(B812/4,-3)*2.8,0)-80000,IF(B812&lt;6600000,ROUND(ROUNDDOWN(B812/4,-3)*3.2,0)-440000,IF(B812&lt;8500000,ROUNDDOWN(B812*0.9,0)-1100000,B812-1950000))))))))</f>
        <v/>
      </c>
      <c r="G812" s="21">
        <f>IF(F812&gt;23500000,NA(),IF(F812&lt;=4890000,1040000,IF(F812&lt;=6550000,670000,620000)))</f>
        <v/>
      </c>
      <c r="H812" s="21">
        <f>IF(D812&lt;=0,0,MAX(0,MIN(2000000,D812-MIN(100000,ROUNDDOWN(F812*0.05,0)))))</f>
        <v/>
      </c>
      <c r="I812" s="21">
        <f>IF(C812&lt;=2000,0,MIN(C812,ROUNDDOWN(F812*0.4,0))-2000)</f>
        <v/>
      </c>
      <c r="J812" s="21">
        <f>MAX(0,ROUNDDOWN(F812-E812-G812,-3))</f>
        <v/>
      </c>
      <c r="K812" s="21">
        <f>MAX(0,ROUNDDOWN(F812-E812-G812-H812-I812,-3))</f>
        <v/>
      </c>
      <c r="L812" s="21">
        <f>MAX(0,ROUNDDOWN(F812-E812-G812-H812,-3))</f>
        <v/>
      </c>
      <c r="M812" s="21">
        <f>IF(J812&lt;=0,0,ROUNDDOWN((J812*LOOKUP(J812,{0,1950001,3300001,6950001,9000001,18000001,40000001},{0.05,0.1,0.2,0.23,0.33,0.4,0.45})-LOOKUP(J812,{0,1950001,3300001,6950001,9000001,18000001,40000001},{0,97500,427500,636000,1536000,2796000,4796000}))*1.021,-2))</f>
        <v/>
      </c>
      <c r="N812" s="21">
        <f>IF(K812&lt;=0,0,ROUNDDOWN((K812*LOOKUP(K812,{0,1950001,3300001,6950001,9000001,18000001,40000001},{0.05,0.1,0.2,0.23,0.33,0.4,0.45})-LOOKUP(K812,{0,1950001,3300001,6950001,9000001,18000001,40000001},{0,97500,427500,636000,1536000,2796000,4796000}))*1.021,-2))</f>
        <v/>
      </c>
      <c r="O812" s="21">
        <f>IF(L812&lt;=0,0,ROUNDDOWN((L812*LOOKUP(L812,{0,1950001,3300001,6950001,9000001,18000001,40000001},{0.05,0.1,0.2,0.23,0.33,0.4,0.45})-LOOKUP(L812,{0,1950001,3300001,6950001,9000001,18000001,40000001},{0,97500,427500,636000,1536000,2796000,4796000}))*1.021,-2))</f>
        <v/>
      </c>
      <c r="P812" s="21">
        <f>MAX(0,ROUNDDOWN(F812-E812-430000,-3))</f>
        <v/>
      </c>
      <c r="Q812" s="21">
        <f>MAX(0,ROUNDDOWN(F812-E812-430000-H812,-3))</f>
        <v/>
      </c>
      <c r="R812" s="21">
        <f>IF(F812&lt;=450000,0,MAX(0,P812*0.06-MIN(50000,P812)*0.03))</f>
        <v/>
      </c>
      <c r="S812" s="21">
        <f>IF(F812&lt;=450000,0,MAX(0,P812*0.04-MIN(50000,P812)*0.02))</f>
        <v/>
      </c>
      <c r="T812" s="21">
        <f>IF(F812&lt;=450000,0,MAX(0,Q812*0.06-MIN(50000,Q812)*0.03))</f>
        <v/>
      </c>
      <c r="U812" s="21">
        <f>IF(F812&lt;=450000,0,MAX(0,Q812*0.04-MIN(50000,Q812)*0.02))</f>
        <v/>
      </c>
      <c r="V812" s="21">
        <f>50000+MAX(0,G812-480000)</f>
        <v/>
      </c>
      <c r="W812" s="21">
        <f>P812-V812</f>
        <v/>
      </c>
      <c r="X812" s="21">
        <f>Q812-V812</f>
        <v/>
      </c>
      <c r="Y812" s="22">
        <f>IF(W812&lt;0,0.9,LOOKUP(W812,{0,1950001,3300001,6950001,9000001,18000001,40000001},{0.84895,0.7979,0.6958,0.66517,0.56307,0.4916,0.44055}))</f>
        <v/>
      </c>
      <c r="Z812" s="22">
        <f>IF(X812&lt;0,0.9,LOOKUP(X812,{0,1950001,3300001,6950001,9000001,18000001,40000001},{0.84895,0.7979,0.6958,0.66517,0.56307,0.4916,0.44055}))</f>
        <v/>
      </c>
      <c r="AA812" s="22">
        <f>IF(W812&lt;0,0,CHOOSE(MATCH(W812,{0,1950001,3300001,6950001,9000001},1),5.105/84.895,10.21/79.79,20.42/69.58,23.483/66.517,33.693/56.307))</f>
        <v/>
      </c>
      <c r="AB812" s="21">
        <f>IF(C812&lt;=2000,0,(MIN(C812,ROUNDDOWN(F812*0.3,0))-2000)*0.1)</f>
        <v/>
      </c>
      <c r="AC812" s="21">
        <f>IF(C812&lt;=2000,0,MIN((C812-2000)*Y812,(R812+S812)*0.2))</f>
        <v/>
      </c>
      <c r="AD812" s="21">
        <f>IF(C812&lt;=2000,0,MIN((C812-2000)*Z812,(T812+U812)*0.2))</f>
        <v/>
      </c>
      <c r="AE812" s="21">
        <f>AC812*AA812</f>
        <v/>
      </c>
      <c r="AF812" s="21">
        <f>ROUNDDOWN(R812,-2)+ROUNDDOWN(S812,-2)</f>
        <v/>
      </c>
      <c r="AG812" s="21">
        <f>ROUNDDOWN(MAX(0,R812-(AB812+AC812+AE812)*0.6),-2)+ROUNDDOWN(MAX(0,S812-(AB812+AC812+AE812)*0.4),-2)</f>
        <v/>
      </c>
      <c r="AH812" s="21">
        <f>ROUNDDOWN(MAX(0,T812-(AB812+AD812)*0.6),-2)+ROUNDDOWN(MAX(0,U812-(AB812+AD812)*0.4),-2)</f>
        <v/>
      </c>
      <c r="AI812" s="21">
        <f>ROUNDDOWN(T812,-2)+ROUNDDOWN(U812,-2)</f>
        <v/>
      </c>
      <c r="AJ812" s="21">
        <f>M812+AF812</f>
        <v/>
      </c>
      <c r="AK812" s="21">
        <f>M812+AG812</f>
        <v/>
      </c>
      <c r="AL812" s="21">
        <f>N812+AH812</f>
        <v/>
      </c>
      <c r="AM812" s="21">
        <f>O812+AI812</f>
        <v/>
      </c>
      <c r="AN812" s="21">
        <f>N812+AI812</f>
        <v/>
      </c>
      <c r="AO812" s="21">
        <f>ROUNDDOWN((R812+S812)*0.2/Y812+2000,0)</f>
        <v/>
      </c>
      <c r="AP812" s="21">
        <f>ROUNDDOWN((T812+U812)*0.2/Z812+2000,0)</f>
        <v/>
      </c>
      <c r="AQ812" s="21">
        <f>AL812-AK812</f>
        <v/>
      </c>
      <c r="AR812" s="21">
        <f>AM812-AK812</f>
        <v/>
      </c>
      <c r="AS812" s="21">
        <f>AM812-AL812</f>
        <v/>
      </c>
      <c r="AT812" s="21">
        <f>AK812+C812-AJ812</f>
        <v/>
      </c>
      <c r="AU812" s="21">
        <f>AL812+C812-AM812</f>
        <v/>
      </c>
      <c r="AV812" s="21">
        <f>AN812+C812-AM812</f>
        <v/>
      </c>
    </row>
    <row r="813">
      <c r="A813" t="inlineStr">
        <is>
          <t>医療費の境目</t>
        </is>
      </c>
      <c r="B813" s="21">
        <f>'3_医療費の境目'!$B$3</f>
        <v/>
      </c>
      <c r="C813" s="21">
        <f>IF('3_医療費の境目'!$B$4="",AO813,'3_医療費の境目'!$B$4)</f>
        <v/>
      </c>
      <c r="D813" s="21">
        <f>'3_医療費の境目'!D813</f>
        <v/>
      </c>
      <c r="E813" s="21">
        <f>ROUND(MIN(B813/12,650000)*12*0.0915+MIN(B813/12,1390000)*12*(0.0504+0)+B813*0.005,0)</f>
        <v/>
      </c>
      <c r="F813" s="21">
        <f>IF(B813&lt;741000,0,IF(B813&lt;2191000,B813-740000,IF(B813&lt;2193000,1451000,IF(B813&lt;2196000,1453000,IF(B813&lt;2200000,1456000,IF(B813&lt;3600000,ROUND(ROUNDDOWN(B813/4,-3)*2.8,0)-80000,IF(B813&lt;6600000,ROUND(ROUNDDOWN(B813/4,-3)*3.2,0)-440000,IF(B813&lt;8500000,ROUNDDOWN(B813*0.9,0)-1100000,B813-1950000))))))))</f>
        <v/>
      </c>
      <c r="G813" s="21">
        <f>IF(F813&gt;23500000,NA(),IF(F813&lt;=4890000,1040000,IF(F813&lt;=6550000,670000,620000)))</f>
        <v/>
      </c>
      <c r="H813" s="21">
        <f>IF(D813&lt;=0,0,MAX(0,MIN(2000000,D813-MIN(100000,ROUNDDOWN(F813*0.05,0)))))</f>
        <v/>
      </c>
      <c r="I813" s="21">
        <f>IF(C813&lt;=2000,0,MIN(C813,ROUNDDOWN(F813*0.4,0))-2000)</f>
        <v/>
      </c>
      <c r="J813" s="21">
        <f>MAX(0,ROUNDDOWN(F813-E813-G813,-3))</f>
        <v/>
      </c>
      <c r="K813" s="21">
        <f>MAX(0,ROUNDDOWN(F813-E813-G813-H813-I813,-3))</f>
        <v/>
      </c>
      <c r="L813" s="21">
        <f>MAX(0,ROUNDDOWN(F813-E813-G813-H813,-3))</f>
        <v/>
      </c>
      <c r="M813" s="21">
        <f>IF(J813&lt;=0,0,ROUNDDOWN((J813*LOOKUP(J813,{0,1950001,3300001,6950001,9000001,18000001,40000001},{0.05,0.1,0.2,0.23,0.33,0.4,0.45})-LOOKUP(J813,{0,1950001,3300001,6950001,9000001,18000001,40000001},{0,97500,427500,636000,1536000,2796000,4796000}))*1.021,-2))</f>
        <v/>
      </c>
      <c r="N813" s="21">
        <f>IF(K813&lt;=0,0,ROUNDDOWN((K813*LOOKUP(K813,{0,1950001,3300001,6950001,9000001,18000001,40000001},{0.05,0.1,0.2,0.23,0.33,0.4,0.45})-LOOKUP(K813,{0,1950001,3300001,6950001,9000001,18000001,40000001},{0,97500,427500,636000,1536000,2796000,4796000}))*1.021,-2))</f>
        <v/>
      </c>
      <c r="O813" s="21">
        <f>IF(L813&lt;=0,0,ROUNDDOWN((L813*LOOKUP(L813,{0,1950001,3300001,6950001,9000001,18000001,40000001},{0.05,0.1,0.2,0.23,0.33,0.4,0.45})-LOOKUP(L813,{0,1950001,3300001,6950001,9000001,18000001,40000001},{0,97500,427500,636000,1536000,2796000,4796000}))*1.021,-2))</f>
        <v/>
      </c>
      <c r="P813" s="21">
        <f>MAX(0,ROUNDDOWN(F813-E813-430000,-3))</f>
        <v/>
      </c>
      <c r="Q813" s="21">
        <f>MAX(0,ROUNDDOWN(F813-E813-430000-H813,-3))</f>
        <v/>
      </c>
      <c r="R813" s="21">
        <f>IF(F813&lt;=450000,0,MAX(0,P813*0.06-MIN(50000,P813)*0.03))</f>
        <v/>
      </c>
      <c r="S813" s="21">
        <f>IF(F813&lt;=450000,0,MAX(0,P813*0.04-MIN(50000,P813)*0.02))</f>
        <v/>
      </c>
      <c r="T813" s="21">
        <f>IF(F813&lt;=450000,0,MAX(0,Q813*0.06-MIN(50000,Q813)*0.03))</f>
        <v/>
      </c>
      <c r="U813" s="21">
        <f>IF(F813&lt;=450000,0,MAX(0,Q813*0.04-MIN(50000,Q813)*0.02))</f>
        <v/>
      </c>
      <c r="V813" s="21">
        <f>50000+MAX(0,G813-480000)</f>
        <v/>
      </c>
      <c r="W813" s="21">
        <f>P813-V813</f>
        <v/>
      </c>
      <c r="X813" s="21">
        <f>Q813-V813</f>
        <v/>
      </c>
      <c r="Y813" s="22">
        <f>IF(W813&lt;0,0.9,LOOKUP(W813,{0,1950001,3300001,6950001,9000001,18000001,40000001},{0.84895,0.7979,0.6958,0.66517,0.56307,0.4916,0.44055}))</f>
        <v/>
      </c>
      <c r="Z813" s="22">
        <f>IF(X813&lt;0,0.9,LOOKUP(X813,{0,1950001,3300001,6950001,9000001,18000001,40000001},{0.84895,0.7979,0.6958,0.66517,0.56307,0.4916,0.44055}))</f>
        <v/>
      </c>
      <c r="AA813" s="22">
        <f>IF(W813&lt;0,0,CHOOSE(MATCH(W813,{0,1950001,3300001,6950001,9000001},1),5.105/84.895,10.21/79.79,20.42/69.58,23.483/66.517,33.693/56.307))</f>
        <v/>
      </c>
      <c r="AB813" s="21">
        <f>IF(C813&lt;=2000,0,(MIN(C813,ROUNDDOWN(F813*0.3,0))-2000)*0.1)</f>
        <v/>
      </c>
      <c r="AC813" s="21">
        <f>IF(C813&lt;=2000,0,MIN((C813-2000)*Y813,(R813+S813)*0.2))</f>
        <v/>
      </c>
      <c r="AD813" s="21">
        <f>IF(C813&lt;=2000,0,MIN((C813-2000)*Z813,(T813+U813)*0.2))</f>
        <v/>
      </c>
      <c r="AE813" s="21">
        <f>AC813*AA813</f>
        <v/>
      </c>
      <c r="AF813" s="21">
        <f>ROUNDDOWN(R813,-2)+ROUNDDOWN(S813,-2)</f>
        <v/>
      </c>
      <c r="AG813" s="21">
        <f>ROUNDDOWN(MAX(0,R813-(AB813+AC813+AE813)*0.6),-2)+ROUNDDOWN(MAX(0,S813-(AB813+AC813+AE813)*0.4),-2)</f>
        <v/>
      </c>
      <c r="AH813" s="21">
        <f>ROUNDDOWN(MAX(0,T813-(AB813+AD813)*0.6),-2)+ROUNDDOWN(MAX(0,U813-(AB813+AD813)*0.4),-2)</f>
        <v/>
      </c>
      <c r="AI813" s="21">
        <f>ROUNDDOWN(T813,-2)+ROUNDDOWN(U813,-2)</f>
        <v/>
      </c>
      <c r="AJ813" s="21">
        <f>M813+AF813</f>
        <v/>
      </c>
      <c r="AK813" s="21">
        <f>M813+AG813</f>
        <v/>
      </c>
      <c r="AL813" s="21">
        <f>N813+AH813</f>
        <v/>
      </c>
      <c r="AM813" s="21">
        <f>O813+AI813</f>
        <v/>
      </c>
      <c r="AN813" s="21">
        <f>N813+AI813</f>
        <v/>
      </c>
      <c r="AO813" s="21">
        <f>ROUNDDOWN((R813+S813)*0.2/Y813+2000,0)</f>
        <v/>
      </c>
      <c r="AP813" s="21">
        <f>ROUNDDOWN((T813+U813)*0.2/Z813+2000,0)</f>
        <v/>
      </c>
      <c r="AQ813" s="21">
        <f>AL813-AK813</f>
        <v/>
      </c>
      <c r="AR813" s="21">
        <f>AM813-AK813</f>
        <v/>
      </c>
      <c r="AS813" s="21">
        <f>AM813-AL813</f>
        <v/>
      </c>
      <c r="AT813" s="21">
        <f>AK813+C813-AJ813</f>
        <v/>
      </c>
      <c r="AU813" s="21">
        <f>AL813+C813-AM813</f>
        <v/>
      </c>
      <c r="AV813" s="21">
        <f>AN813+C813-AM813</f>
        <v/>
      </c>
    </row>
    <row r="814">
      <c r="A814" t="inlineStr">
        <is>
          <t>医療費の境目</t>
        </is>
      </c>
      <c r="B814" s="21">
        <f>'3_医療費の境目'!$B$3</f>
        <v/>
      </c>
      <c r="C814" s="21">
        <f>IF('3_医療費の境目'!$B$4="",AO814,'3_医療費の境目'!$B$4)</f>
        <v/>
      </c>
      <c r="D814" s="21">
        <f>'3_医療費の境目'!D814</f>
        <v/>
      </c>
      <c r="E814" s="21">
        <f>ROUND(MIN(B814/12,650000)*12*0.0915+MIN(B814/12,1390000)*12*(0.0504+0)+B814*0.005,0)</f>
        <v/>
      </c>
      <c r="F814" s="21">
        <f>IF(B814&lt;741000,0,IF(B814&lt;2191000,B814-740000,IF(B814&lt;2193000,1451000,IF(B814&lt;2196000,1453000,IF(B814&lt;2200000,1456000,IF(B814&lt;3600000,ROUND(ROUNDDOWN(B814/4,-3)*2.8,0)-80000,IF(B814&lt;6600000,ROUND(ROUNDDOWN(B814/4,-3)*3.2,0)-440000,IF(B814&lt;8500000,ROUNDDOWN(B814*0.9,0)-1100000,B814-1950000))))))))</f>
        <v/>
      </c>
      <c r="G814" s="21">
        <f>IF(F814&gt;23500000,NA(),IF(F814&lt;=4890000,1040000,IF(F814&lt;=6550000,670000,620000)))</f>
        <v/>
      </c>
      <c r="H814" s="21">
        <f>IF(D814&lt;=0,0,MAX(0,MIN(2000000,D814-MIN(100000,ROUNDDOWN(F814*0.05,0)))))</f>
        <v/>
      </c>
      <c r="I814" s="21">
        <f>IF(C814&lt;=2000,0,MIN(C814,ROUNDDOWN(F814*0.4,0))-2000)</f>
        <v/>
      </c>
      <c r="J814" s="21">
        <f>MAX(0,ROUNDDOWN(F814-E814-G814,-3))</f>
        <v/>
      </c>
      <c r="K814" s="21">
        <f>MAX(0,ROUNDDOWN(F814-E814-G814-H814-I814,-3))</f>
        <v/>
      </c>
      <c r="L814" s="21">
        <f>MAX(0,ROUNDDOWN(F814-E814-G814-H814,-3))</f>
        <v/>
      </c>
      <c r="M814" s="21">
        <f>IF(J814&lt;=0,0,ROUNDDOWN((J814*LOOKUP(J814,{0,1950001,3300001,6950001,9000001,18000001,40000001},{0.05,0.1,0.2,0.23,0.33,0.4,0.45})-LOOKUP(J814,{0,1950001,3300001,6950001,9000001,18000001,40000001},{0,97500,427500,636000,1536000,2796000,4796000}))*1.021,-2))</f>
        <v/>
      </c>
      <c r="N814" s="21">
        <f>IF(K814&lt;=0,0,ROUNDDOWN((K814*LOOKUP(K814,{0,1950001,3300001,6950001,9000001,18000001,40000001},{0.05,0.1,0.2,0.23,0.33,0.4,0.45})-LOOKUP(K814,{0,1950001,3300001,6950001,9000001,18000001,40000001},{0,97500,427500,636000,1536000,2796000,4796000}))*1.021,-2))</f>
        <v/>
      </c>
      <c r="O814" s="21">
        <f>IF(L814&lt;=0,0,ROUNDDOWN((L814*LOOKUP(L814,{0,1950001,3300001,6950001,9000001,18000001,40000001},{0.05,0.1,0.2,0.23,0.33,0.4,0.45})-LOOKUP(L814,{0,1950001,3300001,6950001,9000001,18000001,40000001},{0,97500,427500,636000,1536000,2796000,4796000}))*1.021,-2))</f>
        <v/>
      </c>
      <c r="P814" s="21">
        <f>MAX(0,ROUNDDOWN(F814-E814-430000,-3))</f>
        <v/>
      </c>
      <c r="Q814" s="21">
        <f>MAX(0,ROUNDDOWN(F814-E814-430000-H814,-3))</f>
        <v/>
      </c>
      <c r="R814" s="21">
        <f>IF(F814&lt;=450000,0,MAX(0,P814*0.06-MIN(50000,P814)*0.03))</f>
        <v/>
      </c>
      <c r="S814" s="21">
        <f>IF(F814&lt;=450000,0,MAX(0,P814*0.04-MIN(50000,P814)*0.02))</f>
        <v/>
      </c>
      <c r="T814" s="21">
        <f>IF(F814&lt;=450000,0,MAX(0,Q814*0.06-MIN(50000,Q814)*0.03))</f>
        <v/>
      </c>
      <c r="U814" s="21">
        <f>IF(F814&lt;=450000,0,MAX(0,Q814*0.04-MIN(50000,Q814)*0.02))</f>
        <v/>
      </c>
      <c r="V814" s="21">
        <f>50000+MAX(0,G814-480000)</f>
        <v/>
      </c>
      <c r="W814" s="21">
        <f>P814-V814</f>
        <v/>
      </c>
      <c r="X814" s="21">
        <f>Q814-V814</f>
        <v/>
      </c>
      <c r="Y814" s="22">
        <f>IF(W814&lt;0,0.9,LOOKUP(W814,{0,1950001,3300001,6950001,9000001,18000001,40000001},{0.84895,0.7979,0.6958,0.66517,0.56307,0.4916,0.44055}))</f>
        <v/>
      </c>
      <c r="Z814" s="22">
        <f>IF(X814&lt;0,0.9,LOOKUP(X814,{0,1950001,3300001,6950001,9000001,18000001,40000001},{0.84895,0.7979,0.6958,0.66517,0.56307,0.4916,0.44055}))</f>
        <v/>
      </c>
      <c r="AA814" s="22">
        <f>IF(W814&lt;0,0,CHOOSE(MATCH(W814,{0,1950001,3300001,6950001,9000001},1),5.105/84.895,10.21/79.79,20.42/69.58,23.483/66.517,33.693/56.307))</f>
        <v/>
      </c>
      <c r="AB814" s="21">
        <f>IF(C814&lt;=2000,0,(MIN(C814,ROUNDDOWN(F814*0.3,0))-2000)*0.1)</f>
        <v/>
      </c>
      <c r="AC814" s="21">
        <f>IF(C814&lt;=2000,0,MIN((C814-2000)*Y814,(R814+S814)*0.2))</f>
        <v/>
      </c>
      <c r="AD814" s="21">
        <f>IF(C814&lt;=2000,0,MIN((C814-2000)*Z814,(T814+U814)*0.2))</f>
        <v/>
      </c>
      <c r="AE814" s="21">
        <f>AC814*AA814</f>
        <v/>
      </c>
      <c r="AF814" s="21">
        <f>ROUNDDOWN(R814,-2)+ROUNDDOWN(S814,-2)</f>
        <v/>
      </c>
      <c r="AG814" s="21">
        <f>ROUNDDOWN(MAX(0,R814-(AB814+AC814+AE814)*0.6),-2)+ROUNDDOWN(MAX(0,S814-(AB814+AC814+AE814)*0.4),-2)</f>
        <v/>
      </c>
      <c r="AH814" s="21">
        <f>ROUNDDOWN(MAX(0,T814-(AB814+AD814)*0.6),-2)+ROUNDDOWN(MAX(0,U814-(AB814+AD814)*0.4),-2)</f>
        <v/>
      </c>
      <c r="AI814" s="21">
        <f>ROUNDDOWN(T814,-2)+ROUNDDOWN(U814,-2)</f>
        <v/>
      </c>
      <c r="AJ814" s="21">
        <f>M814+AF814</f>
        <v/>
      </c>
      <c r="AK814" s="21">
        <f>M814+AG814</f>
        <v/>
      </c>
      <c r="AL814" s="21">
        <f>N814+AH814</f>
        <v/>
      </c>
      <c r="AM814" s="21">
        <f>O814+AI814</f>
        <v/>
      </c>
      <c r="AN814" s="21">
        <f>N814+AI814</f>
        <v/>
      </c>
      <c r="AO814" s="21">
        <f>ROUNDDOWN((R814+S814)*0.2/Y814+2000,0)</f>
        <v/>
      </c>
      <c r="AP814" s="21">
        <f>ROUNDDOWN((T814+U814)*0.2/Z814+2000,0)</f>
        <v/>
      </c>
      <c r="AQ814" s="21">
        <f>AL814-AK814</f>
        <v/>
      </c>
      <c r="AR814" s="21">
        <f>AM814-AK814</f>
        <v/>
      </c>
      <c r="AS814" s="21">
        <f>AM814-AL814</f>
        <v/>
      </c>
      <c r="AT814" s="21">
        <f>AK814+C814-AJ814</f>
        <v/>
      </c>
      <c r="AU814" s="21">
        <f>AL814+C814-AM814</f>
        <v/>
      </c>
      <c r="AV814" s="21">
        <f>AN814+C814-AM814</f>
        <v/>
      </c>
    </row>
    <row r="815">
      <c r="A815" t="inlineStr">
        <is>
          <t>医療費の境目</t>
        </is>
      </c>
      <c r="B815" s="21">
        <f>'3_医療費の境目'!$B$3</f>
        <v/>
      </c>
      <c r="C815" s="21">
        <f>IF('3_医療費の境目'!$B$4="",AO815,'3_医療費の境目'!$B$4)</f>
        <v/>
      </c>
      <c r="D815" s="21">
        <f>'3_医療費の境目'!D815</f>
        <v/>
      </c>
      <c r="E815" s="21">
        <f>ROUND(MIN(B815/12,650000)*12*0.0915+MIN(B815/12,1390000)*12*(0.0504+0)+B815*0.005,0)</f>
        <v/>
      </c>
      <c r="F815" s="21">
        <f>IF(B815&lt;741000,0,IF(B815&lt;2191000,B815-740000,IF(B815&lt;2193000,1451000,IF(B815&lt;2196000,1453000,IF(B815&lt;2200000,1456000,IF(B815&lt;3600000,ROUND(ROUNDDOWN(B815/4,-3)*2.8,0)-80000,IF(B815&lt;6600000,ROUND(ROUNDDOWN(B815/4,-3)*3.2,0)-440000,IF(B815&lt;8500000,ROUNDDOWN(B815*0.9,0)-1100000,B815-1950000))))))))</f>
        <v/>
      </c>
      <c r="G815" s="21">
        <f>IF(F815&gt;23500000,NA(),IF(F815&lt;=4890000,1040000,IF(F815&lt;=6550000,670000,620000)))</f>
        <v/>
      </c>
      <c r="H815" s="21">
        <f>IF(D815&lt;=0,0,MAX(0,MIN(2000000,D815-MIN(100000,ROUNDDOWN(F815*0.05,0)))))</f>
        <v/>
      </c>
      <c r="I815" s="21">
        <f>IF(C815&lt;=2000,0,MIN(C815,ROUNDDOWN(F815*0.4,0))-2000)</f>
        <v/>
      </c>
      <c r="J815" s="21">
        <f>MAX(0,ROUNDDOWN(F815-E815-G815,-3))</f>
        <v/>
      </c>
      <c r="K815" s="21">
        <f>MAX(0,ROUNDDOWN(F815-E815-G815-H815-I815,-3))</f>
        <v/>
      </c>
      <c r="L815" s="21">
        <f>MAX(0,ROUNDDOWN(F815-E815-G815-H815,-3))</f>
        <v/>
      </c>
      <c r="M815" s="21">
        <f>IF(J815&lt;=0,0,ROUNDDOWN((J815*LOOKUP(J815,{0,1950001,3300001,6950001,9000001,18000001,40000001},{0.05,0.1,0.2,0.23,0.33,0.4,0.45})-LOOKUP(J815,{0,1950001,3300001,6950001,9000001,18000001,40000001},{0,97500,427500,636000,1536000,2796000,4796000}))*1.021,-2))</f>
        <v/>
      </c>
      <c r="N815" s="21">
        <f>IF(K815&lt;=0,0,ROUNDDOWN((K815*LOOKUP(K815,{0,1950001,3300001,6950001,9000001,18000001,40000001},{0.05,0.1,0.2,0.23,0.33,0.4,0.45})-LOOKUP(K815,{0,1950001,3300001,6950001,9000001,18000001,40000001},{0,97500,427500,636000,1536000,2796000,4796000}))*1.021,-2))</f>
        <v/>
      </c>
      <c r="O815" s="21">
        <f>IF(L815&lt;=0,0,ROUNDDOWN((L815*LOOKUP(L815,{0,1950001,3300001,6950001,9000001,18000001,40000001},{0.05,0.1,0.2,0.23,0.33,0.4,0.45})-LOOKUP(L815,{0,1950001,3300001,6950001,9000001,18000001,40000001},{0,97500,427500,636000,1536000,2796000,4796000}))*1.021,-2))</f>
        <v/>
      </c>
      <c r="P815" s="21">
        <f>MAX(0,ROUNDDOWN(F815-E815-430000,-3))</f>
        <v/>
      </c>
      <c r="Q815" s="21">
        <f>MAX(0,ROUNDDOWN(F815-E815-430000-H815,-3))</f>
        <v/>
      </c>
      <c r="R815" s="21">
        <f>IF(F815&lt;=450000,0,MAX(0,P815*0.06-MIN(50000,P815)*0.03))</f>
        <v/>
      </c>
      <c r="S815" s="21">
        <f>IF(F815&lt;=450000,0,MAX(0,P815*0.04-MIN(50000,P815)*0.02))</f>
        <v/>
      </c>
      <c r="T815" s="21">
        <f>IF(F815&lt;=450000,0,MAX(0,Q815*0.06-MIN(50000,Q815)*0.03))</f>
        <v/>
      </c>
      <c r="U815" s="21">
        <f>IF(F815&lt;=450000,0,MAX(0,Q815*0.04-MIN(50000,Q815)*0.02))</f>
        <v/>
      </c>
      <c r="V815" s="21">
        <f>50000+MAX(0,G815-480000)</f>
        <v/>
      </c>
      <c r="W815" s="21">
        <f>P815-V815</f>
        <v/>
      </c>
      <c r="X815" s="21">
        <f>Q815-V815</f>
        <v/>
      </c>
      <c r="Y815" s="22">
        <f>IF(W815&lt;0,0.9,LOOKUP(W815,{0,1950001,3300001,6950001,9000001,18000001,40000001},{0.84895,0.7979,0.6958,0.66517,0.56307,0.4916,0.44055}))</f>
        <v/>
      </c>
      <c r="Z815" s="22">
        <f>IF(X815&lt;0,0.9,LOOKUP(X815,{0,1950001,3300001,6950001,9000001,18000001,40000001},{0.84895,0.7979,0.6958,0.66517,0.56307,0.4916,0.44055}))</f>
        <v/>
      </c>
      <c r="AA815" s="22">
        <f>IF(W815&lt;0,0,CHOOSE(MATCH(W815,{0,1950001,3300001,6950001,9000001},1),5.105/84.895,10.21/79.79,20.42/69.58,23.483/66.517,33.693/56.307))</f>
        <v/>
      </c>
      <c r="AB815" s="21">
        <f>IF(C815&lt;=2000,0,(MIN(C815,ROUNDDOWN(F815*0.3,0))-2000)*0.1)</f>
        <v/>
      </c>
      <c r="AC815" s="21">
        <f>IF(C815&lt;=2000,0,MIN((C815-2000)*Y815,(R815+S815)*0.2))</f>
        <v/>
      </c>
      <c r="AD815" s="21">
        <f>IF(C815&lt;=2000,0,MIN((C815-2000)*Z815,(T815+U815)*0.2))</f>
        <v/>
      </c>
      <c r="AE815" s="21">
        <f>AC815*AA815</f>
        <v/>
      </c>
      <c r="AF815" s="21">
        <f>ROUNDDOWN(R815,-2)+ROUNDDOWN(S815,-2)</f>
        <v/>
      </c>
      <c r="AG815" s="21">
        <f>ROUNDDOWN(MAX(0,R815-(AB815+AC815+AE815)*0.6),-2)+ROUNDDOWN(MAX(0,S815-(AB815+AC815+AE815)*0.4),-2)</f>
        <v/>
      </c>
      <c r="AH815" s="21">
        <f>ROUNDDOWN(MAX(0,T815-(AB815+AD815)*0.6),-2)+ROUNDDOWN(MAX(0,U815-(AB815+AD815)*0.4),-2)</f>
        <v/>
      </c>
      <c r="AI815" s="21">
        <f>ROUNDDOWN(T815,-2)+ROUNDDOWN(U815,-2)</f>
        <v/>
      </c>
      <c r="AJ815" s="21">
        <f>M815+AF815</f>
        <v/>
      </c>
      <c r="AK815" s="21">
        <f>M815+AG815</f>
        <v/>
      </c>
      <c r="AL815" s="21">
        <f>N815+AH815</f>
        <v/>
      </c>
      <c r="AM815" s="21">
        <f>O815+AI815</f>
        <v/>
      </c>
      <c r="AN815" s="21">
        <f>N815+AI815</f>
        <v/>
      </c>
      <c r="AO815" s="21">
        <f>ROUNDDOWN((R815+S815)*0.2/Y815+2000,0)</f>
        <v/>
      </c>
      <c r="AP815" s="21">
        <f>ROUNDDOWN((T815+U815)*0.2/Z815+2000,0)</f>
        <v/>
      </c>
      <c r="AQ815" s="21">
        <f>AL815-AK815</f>
        <v/>
      </c>
      <c r="AR815" s="21">
        <f>AM815-AK815</f>
        <v/>
      </c>
      <c r="AS815" s="21">
        <f>AM815-AL815</f>
        <v/>
      </c>
      <c r="AT815" s="21">
        <f>AK815+C815-AJ815</f>
        <v/>
      </c>
      <c r="AU815" s="21">
        <f>AL815+C815-AM815</f>
        <v/>
      </c>
      <c r="AV815" s="21">
        <f>AN815+C815-AM815</f>
        <v/>
      </c>
    </row>
    <row r="816">
      <c r="A816" t="inlineStr">
        <is>
          <t>医療費の境目</t>
        </is>
      </c>
      <c r="B816" s="21">
        <f>'3_医療費の境目'!$B$3</f>
        <v/>
      </c>
      <c r="C816" s="21">
        <f>IF('3_医療費の境目'!$B$4="",AO816,'3_医療費の境目'!$B$4)</f>
        <v/>
      </c>
      <c r="D816" s="21">
        <f>'3_医療費の境目'!D816</f>
        <v/>
      </c>
      <c r="E816" s="21">
        <f>ROUND(MIN(B816/12,650000)*12*0.0915+MIN(B816/12,1390000)*12*(0.0504+0)+B816*0.005,0)</f>
        <v/>
      </c>
      <c r="F816" s="21">
        <f>IF(B816&lt;741000,0,IF(B816&lt;2191000,B816-740000,IF(B816&lt;2193000,1451000,IF(B816&lt;2196000,1453000,IF(B816&lt;2200000,1456000,IF(B816&lt;3600000,ROUND(ROUNDDOWN(B816/4,-3)*2.8,0)-80000,IF(B816&lt;6600000,ROUND(ROUNDDOWN(B816/4,-3)*3.2,0)-440000,IF(B816&lt;8500000,ROUNDDOWN(B816*0.9,0)-1100000,B816-1950000))))))))</f>
        <v/>
      </c>
      <c r="G816" s="21">
        <f>IF(F816&gt;23500000,NA(),IF(F816&lt;=4890000,1040000,IF(F816&lt;=6550000,670000,620000)))</f>
        <v/>
      </c>
      <c r="H816" s="21">
        <f>IF(D816&lt;=0,0,MAX(0,MIN(2000000,D816-MIN(100000,ROUNDDOWN(F816*0.05,0)))))</f>
        <v/>
      </c>
      <c r="I816" s="21">
        <f>IF(C816&lt;=2000,0,MIN(C816,ROUNDDOWN(F816*0.4,0))-2000)</f>
        <v/>
      </c>
      <c r="J816" s="21">
        <f>MAX(0,ROUNDDOWN(F816-E816-G816,-3))</f>
        <v/>
      </c>
      <c r="K816" s="21">
        <f>MAX(0,ROUNDDOWN(F816-E816-G816-H816-I816,-3))</f>
        <v/>
      </c>
      <c r="L816" s="21">
        <f>MAX(0,ROUNDDOWN(F816-E816-G816-H816,-3))</f>
        <v/>
      </c>
      <c r="M816" s="21">
        <f>IF(J816&lt;=0,0,ROUNDDOWN((J816*LOOKUP(J816,{0,1950001,3300001,6950001,9000001,18000001,40000001},{0.05,0.1,0.2,0.23,0.33,0.4,0.45})-LOOKUP(J816,{0,1950001,3300001,6950001,9000001,18000001,40000001},{0,97500,427500,636000,1536000,2796000,4796000}))*1.021,-2))</f>
        <v/>
      </c>
      <c r="N816" s="21">
        <f>IF(K816&lt;=0,0,ROUNDDOWN((K816*LOOKUP(K816,{0,1950001,3300001,6950001,9000001,18000001,40000001},{0.05,0.1,0.2,0.23,0.33,0.4,0.45})-LOOKUP(K816,{0,1950001,3300001,6950001,9000001,18000001,40000001},{0,97500,427500,636000,1536000,2796000,4796000}))*1.021,-2))</f>
        <v/>
      </c>
      <c r="O816" s="21">
        <f>IF(L816&lt;=0,0,ROUNDDOWN((L816*LOOKUP(L816,{0,1950001,3300001,6950001,9000001,18000001,40000001},{0.05,0.1,0.2,0.23,0.33,0.4,0.45})-LOOKUP(L816,{0,1950001,3300001,6950001,9000001,18000001,40000001},{0,97500,427500,636000,1536000,2796000,4796000}))*1.021,-2))</f>
        <v/>
      </c>
      <c r="P816" s="21">
        <f>MAX(0,ROUNDDOWN(F816-E816-430000,-3))</f>
        <v/>
      </c>
      <c r="Q816" s="21">
        <f>MAX(0,ROUNDDOWN(F816-E816-430000-H816,-3))</f>
        <v/>
      </c>
      <c r="R816" s="21">
        <f>IF(F816&lt;=450000,0,MAX(0,P816*0.06-MIN(50000,P816)*0.03))</f>
        <v/>
      </c>
      <c r="S816" s="21">
        <f>IF(F816&lt;=450000,0,MAX(0,P816*0.04-MIN(50000,P816)*0.02))</f>
        <v/>
      </c>
      <c r="T816" s="21">
        <f>IF(F816&lt;=450000,0,MAX(0,Q816*0.06-MIN(50000,Q816)*0.03))</f>
        <v/>
      </c>
      <c r="U816" s="21">
        <f>IF(F816&lt;=450000,0,MAX(0,Q816*0.04-MIN(50000,Q816)*0.02))</f>
        <v/>
      </c>
      <c r="V816" s="21">
        <f>50000+MAX(0,G816-480000)</f>
        <v/>
      </c>
      <c r="W816" s="21">
        <f>P816-V816</f>
        <v/>
      </c>
      <c r="X816" s="21">
        <f>Q816-V816</f>
        <v/>
      </c>
      <c r="Y816" s="22">
        <f>IF(W816&lt;0,0.9,LOOKUP(W816,{0,1950001,3300001,6950001,9000001,18000001,40000001},{0.84895,0.7979,0.6958,0.66517,0.56307,0.4916,0.44055}))</f>
        <v/>
      </c>
      <c r="Z816" s="22">
        <f>IF(X816&lt;0,0.9,LOOKUP(X816,{0,1950001,3300001,6950001,9000001,18000001,40000001},{0.84895,0.7979,0.6958,0.66517,0.56307,0.4916,0.44055}))</f>
        <v/>
      </c>
      <c r="AA816" s="22">
        <f>IF(W816&lt;0,0,CHOOSE(MATCH(W816,{0,1950001,3300001,6950001,9000001},1),5.105/84.895,10.21/79.79,20.42/69.58,23.483/66.517,33.693/56.307))</f>
        <v/>
      </c>
      <c r="AB816" s="21">
        <f>IF(C816&lt;=2000,0,(MIN(C816,ROUNDDOWN(F816*0.3,0))-2000)*0.1)</f>
        <v/>
      </c>
      <c r="AC816" s="21">
        <f>IF(C816&lt;=2000,0,MIN((C816-2000)*Y816,(R816+S816)*0.2))</f>
        <v/>
      </c>
      <c r="AD816" s="21">
        <f>IF(C816&lt;=2000,0,MIN((C816-2000)*Z816,(T816+U816)*0.2))</f>
        <v/>
      </c>
      <c r="AE816" s="21">
        <f>AC816*AA816</f>
        <v/>
      </c>
      <c r="AF816" s="21">
        <f>ROUNDDOWN(R816,-2)+ROUNDDOWN(S816,-2)</f>
        <v/>
      </c>
      <c r="AG816" s="21">
        <f>ROUNDDOWN(MAX(0,R816-(AB816+AC816+AE816)*0.6),-2)+ROUNDDOWN(MAX(0,S816-(AB816+AC816+AE816)*0.4),-2)</f>
        <v/>
      </c>
      <c r="AH816" s="21">
        <f>ROUNDDOWN(MAX(0,T816-(AB816+AD816)*0.6),-2)+ROUNDDOWN(MAX(0,U816-(AB816+AD816)*0.4),-2)</f>
        <v/>
      </c>
      <c r="AI816" s="21">
        <f>ROUNDDOWN(T816,-2)+ROUNDDOWN(U816,-2)</f>
        <v/>
      </c>
      <c r="AJ816" s="21">
        <f>M816+AF816</f>
        <v/>
      </c>
      <c r="AK816" s="21">
        <f>M816+AG816</f>
        <v/>
      </c>
      <c r="AL816" s="21">
        <f>N816+AH816</f>
        <v/>
      </c>
      <c r="AM816" s="21">
        <f>O816+AI816</f>
        <v/>
      </c>
      <c r="AN816" s="21">
        <f>N816+AI816</f>
        <v/>
      </c>
      <c r="AO816" s="21">
        <f>ROUNDDOWN((R816+S816)*0.2/Y816+2000,0)</f>
        <v/>
      </c>
      <c r="AP816" s="21">
        <f>ROUNDDOWN((T816+U816)*0.2/Z816+2000,0)</f>
        <v/>
      </c>
      <c r="AQ816" s="21">
        <f>AL816-AK816</f>
        <v/>
      </c>
      <c r="AR816" s="21">
        <f>AM816-AK816</f>
        <v/>
      </c>
      <c r="AS816" s="21">
        <f>AM816-AL816</f>
        <v/>
      </c>
      <c r="AT816" s="21">
        <f>AK816+C816-AJ816</f>
        <v/>
      </c>
      <c r="AU816" s="21">
        <f>AL816+C816-AM816</f>
        <v/>
      </c>
      <c r="AV816" s="21">
        <f>AN816+C816-AM816</f>
        <v/>
      </c>
    </row>
    <row r="817">
      <c r="A817" t="inlineStr">
        <is>
          <t>医療費の境目</t>
        </is>
      </c>
      <c r="B817" s="21">
        <f>'3_医療費の境目'!$B$3</f>
        <v/>
      </c>
      <c r="C817" s="21">
        <f>IF('3_医療費の境目'!$B$4="",AO817,'3_医療費の境目'!$B$4)</f>
        <v/>
      </c>
      <c r="D817" s="21">
        <f>'3_医療費の境目'!D817</f>
        <v/>
      </c>
      <c r="E817" s="21">
        <f>ROUND(MIN(B817/12,650000)*12*0.0915+MIN(B817/12,1390000)*12*(0.0504+0)+B817*0.005,0)</f>
        <v/>
      </c>
      <c r="F817" s="21">
        <f>IF(B817&lt;741000,0,IF(B817&lt;2191000,B817-740000,IF(B817&lt;2193000,1451000,IF(B817&lt;2196000,1453000,IF(B817&lt;2200000,1456000,IF(B817&lt;3600000,ROUND(ROUNDDOWN(B817/4,-3)*2.8,0)-80000,IF(B817&lt;6600000,ROUND(ROUNDDOWN(B817/4,-3)*3.2,0)-440000,IF(B817&lt;8500000,ROUNDDOWN(B817*0.9,0)-1100000,B817-1950000))))))))</f>
        <v/>
      </c>
      <c r="G817" s="21">
        <f>IF(F817&gt;23500000,NA(),IF(F817&lt;=4890000,1040000,IF(F817&lt;=6550000,670000,620000)))</f>
        <v/>
      </c>
      <c r="H817" s="21">
        <f>IF(D817&lt;=0,0,MAX(0,MIN(2000000,D817-MIN(100000,ROUNDDOWN(F817*0.05,0)))))</f>
        <v/>
      </c>
      <c r="I817" s="21">
        <f>IF(C817&lt;=2000,0,MIN(C817,ROUNDDOWN(F817*0.4,0))-2000)</f>
        <v/>
      </c>
      <c r="J817" s="21">
        <f>MAX(0,ROUNDDOWN(F817-E817-G817,-3))</f>
        <v/>
      </c>
      <c r="K817" s="21">
        <f>MAX(0,ROUNDDOWN(F817-E817-G817-H817-I817,-3))</f>
        <v/>
      </c>
      <c r="L817" s="21">
        <f>MAX(0,ROUNDDOWN(F817-E817-G817-H817,-3))</f>
        <v/>
      </c>
      <c r="M817" s="21">
        <f>IF(J817&lt;=0,0,ROUNDDOWN((J817*LOOKUP(J817,{0,1950001,3300001,6950001,9000001,18000001,40000001},{0.05,0.1,0.2,0.23,0.33,0.4,0.45})-LOOKUP(J817,{0,1950001,3300001,6950001,9000001,18000001,40000001},{0,97500,427500,636000,1536000,2796000,4796000}))*1.021,-2))</f>
        <v/>
      </c>
      <c r="N817" s="21">
        <f>IF(K817&lt;=0,0,ROUNDDOWN((K817*LOOKUP(K817,{0,1950001,3300001,6950001,9000001,18000001,40000001},{0.05,0.1,0.2,0.23,0.33,0.4,0.45})-LOOKUP(K817,{0,1950001,3300001,6950001,9000001,18000001,40000001},{0,97500,427500,636000,1536000,2796000,4796000}))*1.021,-2))</f>
        <v/>
      </c>
      <c r="O817" s="21">
        <f>IF(L817&lt;=0,0,ROUNDDOWN((L817*LOOKUP(L817,{0,1950001,3300001,6950001,9000001,18000001,40000001},{0.05,0.1,0.2,0.23,0.33,0.4,0.45})-LOOKUP(L817,{0,1950001,3300001,6950001,9000001,18000001,40000001},{0,97500,427500,636000,1536000,2796000,4796000}))*1.021,-2))</f>
        <v/>
      </c>
      <c r="P817" s="21">
        <f>MAX(0,ROUNDDOWN(F817-E817-430000,-3))</f>
        <v/>
      </c>
      <c r="Q817" s="21">
        <f>MAX(0,ROUNDDOWN(F817-E817-430000-H817,-3))</f>
        <v/>
      </c>
      <c r="R817" s="21">
        <f>IF(F817&lt;=450000,0,MAX(0,P817*0.06-MIN(50000,P817)*0.03))</f>
        <v/>
      </c>
      <c r="S817" s="21">
        <f>IF(F817&lt;=450000,0,MAX(0,P817*0.04-MIN(50000,P817)*0.02))</f>
        <v/>
      </c>
      <c r="T817" s="21">
        <f>IF(F817&lt;=450000,0,MAX(0,Q817*0.06-MIN(50000,Q817)*0.03))</f>
        <v/>
      </c>
      <c r="U817" s="21">
        <f>IF(F817&lt;=450000,0,MAX(0,Q817*0.04-MIN(50000,Q817)*0.02))</f>
        <v/>
      </c>
      <c r="V817" s="21">
        <f>50000+MAX(0,G817-480000)</f>
        <v/>
      </c>
      <c r="W817" s="21">
        <f>P817-V817</f>
        <v/>
      </c>
      <c r="X817" s="21">
        <f>Q817-V817</f>
        <v/>
      </c>
      <c r="Y817" s="22">
        <f>IF(W817&lt;0,0.9,LOOKUP(W817,{0,1950001,3300001,6950001,9000001,18000001,40000001},{0.84895,0.7979,0.6958,0.66517,0.56307,0.4916,0.44055}))</f>
        <v/>
      </c>
      <c r="Z817" s="22">
        <f>IF(X817&lt;0,0.9,LOOKUP(X817,{0,1950001,3300001,6950001,9000001,18000001,40000001},{0.84895,0.7979,0.6958,0.66517,0.56307,0.4916,0.44055}))</f>
        <v/>
      </c>
      <c r="AA817" s="22">
        <f>IF(W817&lt;0,0,CHOOSE(MATCH(W817,{0,1950001,3300001,6950001,9000001},1),5.105/84.895,10.21/79.79,20.42/69.58,23.483/66.517,33.693/56.307))</f>
        <v/>
      </c>
      <c r="AB817" s="21">
        <f>IF(C817&lt;=2000,0,(MIN(C817,ROUNDDOWN(F817*0.3,0))-2000)*0.1)</f>
        <v/>
      </c>
      <c r="AC817" s="21">
        <f>IF(C817&lt;=2000,0,MIN((C817-2000)*Y817,(R817+S817)*0.2))</f>
        <v/>
      </c>
      <c r="AD817" s="21">
        <f>IF(C817&lt;=2000,0,MIN((C817-2000)*Z817,(T817+U817)*0.2))</f>
        <v/>
      </c>
      <c r="AE817" s="21">
        <f>AC817*AA817</f>
        <v/>
      </c>
      <c r="AF817" s="21">
        <f>ROUNDDOWN(R817,-2)+ROUNDDOWN(S817,-2)</f>
        <v/>
      </c>
      <c r="AG817" s="21">
        <f>ROUNDDOWN(MAX(0,R817-(AB817+AC817+AE817)*0.6),-2)+ROUNDDOWN(MAX(0,S817-(AB817+AC817+AE817)*0.4),-2)</f>
        <v/>
      </c>
      <c r="AH817" s="21">
        <f>ROUNDDOWN(MAX(0,T817-(AB817+AD817)*0.6),-2)+ROUNDDOWN(MAX(0,U817-(AB817+AD817)*0.4),-2)</f>
        <v/>
      </c>
      <c r="AI817" s="21">
        <f>ROUNDDOWN(T817,-2)+ROUNDDOWN(U817,-2)</f>
        <v/>
      </c>
      <c r="AJ817" s="21">
        <f>M817+AF817</f>
        <v/>
      </c>
      <c r="AK817" s="21">
        <f>M817+AG817</f>
        <v/>
      </c>
      <c r="AL817" s="21">
        <f>N817+AH817</f>
        <v/>
      </c>
      <c r="AM817" s="21">
        <f>O817+AI817</f>
        <v/>
      </c>
      <c r="AN817" s="21">
        <f>N817+AI817</f>
        <v/>
      </c>
      <c r="AO817" s="21">
        <f>ROUNDDOWN((R817+S817)*0.2/Y817+2000,0)</f>
        <v/>
      </c>
      <c r="AP817" s="21">
        <f>ROUNDDOWN((T817+U817)*0.2/Z817+2000,0)</f>
        <v/>
      </c>
      <c r="AQ817" s="21">
        <f>AL817-AK817</f>
        <v/>
      </c>
      <c r="AR817" s="21">
        <f>AM817-AK817</f>
        <v/>
      </c>
      <c r="AS817" s="21">
        <f>AM817-AL817</f>
        <v/>
      </c>
      <c r="AT817" s="21">
        <f>AK817+C817-AJ817</f>
        <v/>
      </c>
      <c r="AU817" s="21">
        <f>AL817+C817-AM817</f>
        <v/>
      </c>
      <c r="AV817" s="21">
        <f>AN817+C817-AM817</f>
        <v/>
      </c>
    </row>
    <row r="818">
      <c r="A818" t="inlineStr">
        <is>
          <t>医療費の境目</t>
        </is>
      </c>
      <c r="B818" s="21">
        <f>'3_医療費の境目'!$B$3</f>
        <v/>
      </c>
      <c r="C818" s="21">
        <f>IF('3_医療費の境目'!$B$4="",AO818,'3_医療費の境目'!$B$4)</f>
        <v/>
      </c>
      <c r="D818" s="21">
        <f>'3_医療費の境目'!D818</f>
        <v/>
      </c>
      <c r="E818" s="21">
        <f>ROUND(MIN(B818/12,650000)*12*0.0915+MIN(B818/12,1390000)*12*(0.0504+0)+B818*0.005,0)</f>
        <v/>
      </c>
      <c r="F818" s="21">
        <f>IF(B818&lt;741000,0,IF(B818&lt;2191000,B818-740000,IF(B818&lt;2193000,1451000,IF(B818&lt;2196000,1453000,IF(B818&lt;2200000,1456000,IF(B818&lt;3600000,ROUND(ROUNDDOWN(B818/4,-3)*2.8,0)-80000,IF(B818&lt;6600000,ROUND(ROUNDDOWN(B818/4,-3)*3.2,0)-440000,IF(B818&lt;8500000,ROUNDDOWN(B818*0.9,0)-1100000,B818-1950000))))))))</f>
        <v/>
      </c>
      <c r="G818" s="21">
        <f>IF(F818&gt;23500000,NA(),IF(F818&lt;=4890000,1040000,IF(F818&lt;=6550000,670000,620000)))</f>
        <v/>
      </c>
      <c r="H818" s="21">
        <f>IF(D818&lt;=0,0,MAX(0,MIN(2000000,D818-MIN(100000,ROUNDDOWN(F818*0.05,0)))))</f>
        <v/>
      </c>
      <c r="I818" s="21">
        <f>IF(C818&lt;=2000,0,MIN(C818,ROUNDDOWN(F818*0.4,0))-2000)</f>
        <v/>
      </c>
      <c r="J818" s="21">
        <f>MAX(0,ROUNDDOWN(F818-E818-G818,-3))</f>
        <v/>
      </c>
      <c r="K818" s="21">
        <f>MAX(0,ROUNDDOWN(F818-E818-G818-H818-I818,-3))</f>
        <v/>
      </c>
      <c r="L818" s="21">
        <f>MAX(0,ROUNDDOWN(F818-E818-G818-H818,-3))</f>
        <v/>
      </c>
      <c r="M818" s="21">
        <f>IF(J818&lt;=0,0,ROUNDDOWN((J818*LOOKUP(J818,{0,1950001,3300001,6950001,9000001,18000001,40000001},{0.05,0.1,0.2,0.23,0.33,0.4,0.45})-LOOKUP(J818,{0,1950001,3300001,6950001,9000001,18000001,40000001},{0,97500,427500,636000,1536000,2796000,4796000}))*1.021,-2))</f>
        <v/>
      </c>
      <c r="N818" s="21">
        <f>IF(K818&lt;=0,0,ROUNDDOWN((K818*LOOKUP(K818,{0,1950001,3300001,6950001,9000001,18000001,40000001},{0.05,0.1,0.2,0.23,0.33,0.4,0.45})-LOOKUP(K818,{0,1950001,3300001,6950001,9000001,18000001,40000001},{0,97500,427500,636000,1536000,2796000,4796000}))*1.021,-2))</f>
        <v/>
      </c>
      <c r="O818" s="21">
        <f>IF(L818&lt;=0,0,ROUNDDOWN((L818*LOOKUP(L818,{0,1950001,3300001,6950001,9000001,18000001,40000001},{0.05,0.1,0.2,0.23,0.33,0.4,0.45})-LOOKUP(L818,{0,1950001,3300001,6950001,9000001,18000001,40000001},{0,97500,427500,636000,1536000,2796000,4796000}))*1.021,-2))</f>
        <v/>
      </c>
      <c r="P818" s="21">
        <f>MAX(0,ROUNDDOWN(F818-E818-430000,-3))</f>
        <v/>
      </c>
      <c r="Q818" s="21">
        <f>MAX(0,ROUNDDOWN(F818-E818-430000-H818,-3))</f>
        <v/>
      </c>
      <c r="R818" s="21">
        <f>IF(F818&lt;=450000,0,MAX(0,P818*0.06-MIN(50000,P818)*0.03))</f>
        <v/>
      </c>
      <c r="S818" s="21">
        <f>IF(F818&lt;=450000,0,MAX(0,P818*0.04-MIN(50000,P818)*0.02))</f>
        <v/>
      </c>
      <c r="T818" s="21">
        <f>IF(F818&lt;=450000,0,MAX(0,Q818*0.06-MIN(50000,Q818)*0.03))</f>
        <v/>
      </c>
      <c r="U818" s="21">
        <f>IF(F818&lt;=450000,0,MAX(0,Q818*0.04-MIN(50000,Q818)*0.02))</f>
        <v/>
      </c>
      <c r="V818" s="21">
        <f>50000+MAX(0,G818-480000)</f>
        <v/>
      </c>
      <c r="W818" s="21">
        <f>P818-V818</f>
        <v/>
      </c>
      <c r="X818" s="21">
        <f>Q818-V818</f>
        <v/>
      </c>
      <c r="Y818" s="22">
        <f>IF(W818&lt;0,0.9,LOOKUP(W818,{0,1950001,3300001,6950001,9000001,18000001,40000001},{0.84895,0.7979,0.6958,0.66517,0.56307,0.4916,0.44055}))</f>
        <v/>
      </c>
      <c r="Z818" s="22">
        <f>IF(X818&lt;0,0.9,LOOKUP(X818,{0,1950001,3300001,6950001,9000001,18000001,40000001},{0.84895,0.7979,0.6958,0.66517,0.56307,0.4916,0.44055}))</f>
        <v/>
      </c>
      <c r="AA818" s="22">
        <f>IF(W818&lt;0,0,CHOOSE(MATCH(W818,{0,1950001,3300001,6950001,9000001},1),5.105/84.895,10.21/79.79,20.42/69.58,23.483/66.517,33.693/56.307))</f>
        <v/>
      </c>
      <c r="AB818" s="21">
        <f>IF(C818&lt;=2000,0,(MIN(C818,ROUNDDOWN(F818*0.3,0))-2000)*0.1)</f>
        <v/>
      </c>
      <c r="AC818" s="21">
        <f>IF(C818&lt;=2000,0,MIN((C818-2000)*Y818,(R818+S818)*0.2))</f>
        <v/>
      </c>
      <c r="AD818" s="21">
        <f>IF(C818&lt;=2000,0,MIN((C818-2000)*Z818,(T818+U818)*0.2))</f>
        <v/>
      </c>
      <c r="AE818" s="21">
        <f>AC818*AA818</f>
        <v/>
      </c>
      <c r="AF818" s="21">
        <f>ROUNDDOWN(R818,-2)+ROUNDDOWN(S818,-2)</f>
        <v/>
      </c>
      <c r="AG818" s="21">
        <f>ROUNDDOWN(MAX(0,R818-(AB818+AC818+AE818)*0.6),-2)+ROUNDDOWN(MAX(0,S818-(AB818+AC818+AE818)*0.4),-2)</f>
        <v/>
      </c>
      <c r="AH818" s="21">
        <f>ROUNDDOWN(MAX(0,T818-(AB818+AD818)*0.6),-2)+ROUNDDOWN(MAX(0,U818-(AB818+AD818)*0.4),-2)</f>
        <v/>
      </c>
      <c r="AI818" s="21">
        <f>ROUNDDOWN(T818,-2)+ROUNDDOWN(U818,-2)</f>
        <v/>
      </c>
      <c r="AJ818" s="21">
        <f>M818+AF818</f>
        <v/>
      </c>
      <c r="AK818" s="21">
        <f>M818+AG818</f>
        <v/>
      </c>
      <c r="AL818" s="21">
        <f>N818+AH818</f>
        <v/>
      </c>
      <c r="AM818" s="21">
        <f>O818+AI818</f>
        <v/>
      </c>
      <c r="AN818" s="21">
        <f>N818+AI818</f>
        <v/>
      </c>
      <c r="AO818" s="21">
        <f>ROUNDDOWN((R818+S818)*0.2/Y818+2000,0)</f>
        <v/>
      </c>
      <c r="AP818" s="21">
        <f>ROUNDDOWN((T818+U818)*0.2/Z818+2000,0)</f>
        <v/>
      </c>
      <c r="AQ818" s="21">
        <f>AL818-AK818</f>
        <v/>
      </c>
      <c r="AR818" s="21">
        <f>AM818-AK818</f>
        <v/>
      </c>
      <c r="AS818" s="21">
        <f>AM818-AL818</f>
        <v/>
      </c>
      <c r="AT818" s="21">
        <f>AK818+C818-AJ818</f>
        <v/>
      </c>
      <c r="AU818" s="21">
        <f>AL818+C818-AM818</f>
        <v/>
      </c>
      <c r="AV818" s="21">
        <f>AN818+C818-AM818</f>
        <v/>
      </c>
    </row>
    <row r="819">
      <c r="A819" t="inlineStr">
        <is>
          <t>医療費の境目</t>
        </is>
      </c>
      <c r="B819" s="21">
        <f>'3_医療費の境目'!$B$3</f>
        <v/>
      </c>
      <c r="C819" s="21">
        <f>IF('3_医療費の境目'!$B$4="",AO819,'3_医療費の境目'!$B$4)</f>
        <v/>
      </c>
      <c r="D819" s="21">
        <f>'3_医療費の境目'!D819</f>
        <v/>
      </c>
      <c r="E819" s="21">
        <f>ROUND(MIN(B819/12,650000)*12*0.0915+MIN(B819/12,1390000)*12*(0.0504+0)+B819*0.005,0)</f>
        <v/>
      </c>
      <c r="F819" s="21">
        <f>IF(B819&lt;741000,0,IF(B819&lt;2191000,B819-740000,IF(B819&lt;2193000,1451000,IF(B819&lt;2196000,1453000,IF(B819&lt;2200000,1456000,IF(B819&lt;3600000,ROUND(ROUNDDOWN(B819/4,-3)*2.8,0)-80000,IF(B819&lt;6600000,ROUND(ROUNDDOWN(B819/4,-3)*3.2,0)-440000,IF(B819&lt;8500000,ROUNDDOWN(B819*0.9,0)-1100000,B819-1950000))))))))</f>
        <v/>
      </c>
      <c r="G819" s="21">
        <f>IF(F819&gt;23500000,NA(),IF(F819&lt;=4890000,1040000,IF(F819&lt;=6550000,670000,620000)))</f>
        <v/>
      </c>
      <c r="H819" s="21">
        <f>IF(D819&lt;=0,0,MAX(0,MIN(2000000,D819-MIN(100000,ROUNDDOWN(F819*0.05,0)))))</f>
        <v/>
      </c>
      <c r="I819" s="21">
        <f>IF(C819&lt;=2000,0,MIN(C819,ROUNDDOWN(F819*0.4,0))-2000)</f>
        <v/>
      </c>
      <c r="J819" s="21">
        <f>MAX(0,ROUNDDOWN(F819-E819-G819,-3))</f>
        <v/>
      </c>
      <c r="K819" s="21">
        <f>MAX(0,ROUNDDOWN(F819-E819-G819-H819-I819,-3))</f>
        <v/>
      </c>
      <c r="L819" s="21">
        <f>MAX(0,ROUNDDOWN(F819-E819-G819-H819,-3))</f>
        <v/>
      </c>
      <c r="M819" s="21">
        <f>IF(J819&lt;=0,0,ROUNDDOWN((J819*LOOKUP(J819,{0,1950001,3300001,6950001,9000001,18000001,40000001},{0.05,0.1,0.2,0.23,0.33,0.4,0.45})-LOOKUP(J819,{0,1950001,3300001,6950001,9000001,18000001,40000001},{0,97500,427500,636000,1536000,2796000,4796000}))*1.021,-2))</f>
        <v/>
      </c>
      <c r="N819" s="21">
        <f>IF(K819&lt;=0,0,ROUNDDOWN((K819*LOOKUP(K819,{0,1950001,3300001,6950001,9000001,18000001,40000001},{0.05,0.1,0.2,0.23,0.33,0.4,0.45})-LOOKUP(K819,{0,1950001,3300001,6950001,9000001,18000001,40000001},{0,97500,427500,636000,1536000,2796000,4796000}))*1.021,-2))</f>
        <v/>
      </c>
      <c r="O819" s="21">
        <f>IF(L819&lt;=0,0,ROUNDDOWN((L819*LOOKUP(L819,{0,1950001,3300001,6950001,9000001,18000001,40000001},{0.05,0.1,0.2,0.23,0.33,0.4,0.45})-LOOKUP(L819,{0,1950001,3300001,6950001,9000001,18000001,40000001},{0,97500,427500,636000,1536000,2796000,4796000}))*1.021,-2))</f>
        <v/>
      </c>
      <c r="P819" s="21">
        <f>MAX(0,ROUNDDOWN(F819-E819-430000,-3))</f>
        <v/>
      </c>
      <c r="Q819" s="21">
        <f>MAX(0,ROUNDDOWN(F819-E819-430000-H819,-3))</f>
        <v/>
      </c>
      <c r="R819" s="21">
        <f>IF(F819&lt;=450000,0,MAX(0,P819*0.06-MIN(50000,P819)*0.03))</f>
        <v/>
      </c>
      <c r="S819" s="21">
        <f>IF(F819&lt;=450000,0,MAX(0,P819*0.04-MIN(50000,P819)*0.02))</f>
        <v/>
      </c>
      <c r="T819" s="21">
        <f>IF(F819&lt;=450000,0,MAX(0,Q819*0.06-MIN(50000,Q819)*0.03))</f>
        <v/>
      </c>
      <c r="U819" s="21">
        <f>IF(F819&lt;=450000,0,MAX(0,Q819*0.04-MIN(50000,Q819)*0.02))</f>
        <v/>
      </c>
      <c r="V819" s="21">
        <f>50000+MAX(0,G819-480000)</f>
        <v/>
      </c>
      <c r="W819" s="21">
        <f>P819-V819</f>
        <v/>
      </c>
      <c r="X819" s="21">
        <f>Q819-V819</f>
        <v/>
      </c>
      <c r="Y819" s="22">
        <f>IF(W819&lt;0,0.9,LOOKUP(W819,{0,1950001,3300001,6950001,9000001,18000001,40000001},{0.84895,0.7979,0.6958,0.66517,0.56307,0.4916,0.44055}))</f>
        <v/>
      </c>
      <c r="Z819" s="22">
        <f>IF(X819&lt;0,0.9,LOOKUP(X819,{0,1950001,3300001,6950001,9000001,18000001,40000001},{0.84895,0.7979,0.6958,0.66517,0.56307,0.4916,0.44055}))</f>
        <v/>
      </c>
      <c r="AA819" s="22">
        <f>IF(W819&lt;0,0,CHOOSE(MATCH(W819,{0,1950001,3300001,6950001,9000001},1),5.105/84.895,10.21/79.79,20.42/69.58,23.483/66.517,33.693/56.307))</f>
        <v/>
      </c>
      <c r="AB819" s="21">
        <f>IF(C819&lt;=2000,0,(MIN(C819,ROUNDDOWN(F819*0.3,0))-2000)*0.1)</f>
        <v/>
      </c>
      <c r="AC819" s="21">
        <f>IF(C819&lt;=2000,0,MIN((C819-2000)*Y819,(R819+S819)*0.2))</f>
        <v/>
      </c>
      <c r="AD819" s="21">
        <f>IF(C819&lt;=2000,0,MIN((C819-2000)*Z819,(T819+U819)*0.2))</f>
        <v/>
      </c>
      <c r="AE819" s="21">
        <f>AC819*AA819</f>
        <v/>
      </c>
      <c r="AF819" s="21">
        <f>ROUNDDOWN(R819,-2)+ROUNDDOWN(S819,-2)</f>
        <v/>
      </c>
      <c r="AG819" s="21">
        <f>ROUNDDOWN(MAX(0,R819-(AB819+AC819+AE819)*0.6),-2)+ROUNDDOWN(MAX(0,S819-(AB819+AC819+AE819)*0.4),-2)</f>
        <v/>
      </c>
      <c r="AH819" s="21">
        <f>ROUNDDOWN(MAX(0,T819-(AB819+AD819)*0.6),-2)+ROUNDDOWN(MAX(0,U819-(AB819+AD819)*0.4),-2)</f>
        <v/>
      </c>
      <c r="AI819" s="21">
        <f>ROUNDDOWN(T819,-2)+ROUNDDOWN(U819,-2)</f>
        <v/>
      </c>
      <c r="AJ819" s="21">
        <f>M819+AF819</f>
        <v/>
      </c>
      <c r="AK819" s="21">
        <f>M819+AG819</f>
        <v/>
      </c>
      <c r="AL819" s="21">
        <f>N819+AH819</f>
        <v/>
      </c>
      <c r="AM819" s="21">
        <f>O819+AI819</f>
        <v/>
      </c>
      <c r="AN819" s="21">
        <f>N819+AI819</f>
        <v/>
      </c>
      <c r="AO819" s="21">
        <f>ROUNDDOWN((R819+S819)*0.2/Y819+2000,0)</f>
        <v/>
      </c>
      <c r="AP819" s="21">
        <f>ROUNDDOWN((T819+U819)*0.2/Z819+2000,0)</f>
        <v/>
      </c>
      <c r="AQ819" s="21">
        <f>AL819-AK819</f>
        <v/>
      </c>
      <c r="AR819" s="21">
        <f>AM819-AK819</f>
        <v/>
      </c>
      <c r="AS819" s="21">
        <f>AM819-AL819</f>
        <v/>
      </c>
      <c r="AT819" s="21">
        <f>AK819+C819-AJ819</f>
        <v/>
      </c>
      <c r="AU819" s="21">
        <f>AL819+C819-AM819</f>
        <v/>
      </c>
      <c r="AV819" s="21">
        <f>AN819+C819-AM819</f>
        <v/>
      </c>
    </row>
    <row r="820">
      <c r="A820" t="inlineStr">
        <is>
          <t>医療費の境目</t>
        </is>
      </c>
      <c r="B820" s="21">
        <f>'3_医療費の境目'!$B$3</f>
        <v/>
      </c>
      <c r="C820" s="21">
        <f>IF('3_医療費の境目'!$B$4="",AO820,'3_医療費の境目'!$B$4)</f>
        <v/>
      </c>
      <c r="D820" s="21">
        <f>'3_医療費の境目'!D820</f>
        <v/>
      </c>
      <c r="E820" s="21">
        <f>ROUND(MIN(B820/12,650000)*12*0.0915+MIN(B820/12,1390000)*12*(0.0504+0)+B820*0.005,0)</f>
        <v/>
      </c>
      <c r="F820" s="21">
        <f>IF(B820&lt;741000,0,IF(B820&lt;2191000,B820-740000,IF(B820&lt;2193000,1451000,IF(B820&lt;2196000,1453000,IF(B820&lt;2200000,1456000,IF(B820&lt;3600000,ROUND(ROUNDDOWN(B820/4,-3)*2.8,0)-80000,IF(B820&lt;6600000,ROUND(ROUNDDOWN(B820/4,-3)*3.2,0)-440000,IF(B820&lt;8500000,ROUNDDOWN(B820*0.9,0)-1100000,B820-1950000))))))))</f>
        <v/>
      </c>
      <c r="G820" s="21">
        <f>IF(F820&gt;23500000,NA(),IF(F820&lt;=4890000,1040000,IF(F820&lt;=6550000,670000,620000)))</f>
        <v/>
      </c>
      <c r="H820" s="21">
        <f>IF(D820&lt;=0,0,MAX(0,MIN(2000000,D820-MIN(100000,ROUNDDOWN(F820*0.05,0)))))</f>
        <v/>
      </c>
      <c r="I820" s="21">
        <f>IF(C820&lt;=2000,0,MIN(C820,ROUNDDOWN(F820*0.4,0))-2000)</f>
        <v/>
      </c>
      <c r="J820" s="21">
        <f>MAX(0,ROUNDDOWN(F820-E820-G820,-3))</f>
        <v/>
      </c>
      <c r="K820" s="21">
        <f>MAX(0,ROUNDDOWN(F820-E820-G820-H820-I820,-3))</f>
        <v/>
      </c>
      <c r="L820" s="21">
        <f>MAX(0,ROUNDDOWN(F820-E820-G820-H820,-3))</f>
        <v/>
      </c>
      <c r="M820" s="21">
        <f>IF(J820&lt;=0,0,ROUNDDOWN((J820*LOOKUP(J820,{0,1950001,3300001,6950001,9000001,18000001,40000001},{0.05,0.1,0.2,0.23,0.33,0.4,0.45})-LOOKUP(J820,{0,1950001,3300001,6950001,9000001,18000001,40000001},{0,97500,427500,636000,1536000,2796000,4796000}))*1.021,-2))</f>
        <v/>
      </c>
      <c r="N820" s="21">
        <f>IF(K820&lt;=0,0,ROUNDDOWN((K820*LOOKUP(K820,{0,1950001,3300001,6950001,9000001,18000001,40000001},{0.05,0.1,0.2,0.23,0.33,0.4,0.45})-LOOKUP(K820,{0,1950001,3300001,6950001,9000001,18000001,40000001},{0,97500,427500,636000,1536000,2796000,4796000}))*1.021,-2))</f>
        <v/>
      </c>
      <c r="O820" s="21">
        <f>IF(L820&lt;=0,0,ROUNDDOWN((L820*LOOKUP(L820,{0,1950001,3300001,6950001,9000001,18000001,40000001},{0.05,0.1,0.2,0.23,0.33,0.4,0.45})-LOOKUP(L820,{0,1950001,3300001,6950001,9000001,18000001,40000001},{0,97500,427500,636000,1536000,2796000,4796000}))*1.021,-2))</f>
        <v/>
      </c>
      <c r="P820" s="21">
        <f>MAX(0,ROUNDDOWN(F820-E820-430000,-3))</f>
        <v/>
      </c>
      <c r="Q820" s="21">
        <f>MAX(0,ROUNDDOWN(F820-E820-430000-H820,-3))</f>
        <v/>
      </c>
      <c r="R820" s="21">
        <f>IF(F820&lt;=450000,0,MAX(0,P820*0.06-MIN(50000,P820)*0.03))</f>
        <v/>
      </c>
      <c r="S820" s="21">
        <f>IF(F820&lt;=450000,0,MAX(0,P820*0.04-MIN(50000,P820)*0.02))</f>
        <v/>
      </c>
      <c r="T820" s="21">
        <f>IF(F820&lt;=450000,0,MAX(0,Q820*0.06-MIN(50000,Q820)*0.03))</f>
        <v/>
      </c>
      <c r="U820" s="21">
        <f>IF(F820&lt;=450000,0,MAX(0,Q820*0.04-MIN(50000,Q820)*0.02))</f>
        <v/>
      </c>
      <c r="V820" s="21">
        <f>50000+MAX(0,G820-480000)</f>
        <v/>
      </c>
      <c r="W820" s="21">
        <f>P820-V820</f>
        <v/>
      </c>
      <c r="X820" s="21">
        <f>Q820-V820</f>
        <v/>
      </c>
      <c r="Y820" s="22">
        <f>IF(W820&lt;0,0.9,LOOKUP(W820,{0,1950001,3300001,6950001,9000001,18000001,40000001},{0.84895,0.7979,0.6958,0.66517,0.56307,0.4916,0.44055}))</f>
        <v/>
      </c>
      <c r="Z820" s="22">
        <f>IF(X820&lt;0,0.9,LOOKUP(X820,{0,1950001,3300001,6950001,9000001,18000001,40000001},{0.84895,0.7979,0.6958,0.66517,0.56307,0.4916,0.44055}))</f>
        <v/>
      </c>
      <c r="AA820" s="22">
        <f>IF(W820&lt;0,0,CHOOSE(MATCH(W820,{0,1950001,3300001,6950001,9000001},1),5.105/84.895,10.21/79.79,20.42/69.58,23.483/66.517,33.693/56.307))</f>
        <v/>
      </c>
      <c r="AB820" s="21">
        <f>IF(C820&lt;=2000,0,(MIN(C820,ROUNDDOWN(F820*0.3,0))-2000)*0.1)</f>
        <v/>
      </c>
      <c r="AC820" s="21">
        <f>IF(C820&lt;=2000,0,MIN((C820-2000)*Y820,(R820+S820)*0.2))</f>
        <v/>
      </c>
      <c r="AD820" s="21">
        <f>IF(C820&lt;=2000,0,MIN((C820-2000)*Z820,(T820+U820)*0.2))</f>
        <v/>
      </c>
      <c r="AE820" s="21">
        <f>AC820*AA820</f>
        <v/>
      </c>
      <c r="AF820" s="21">
        <f>ROUNDDOWN(R820,-2)+ROUNDDOWN(S820,-2)</f>
        <v/>
      </c>
      <c r="AG820" s="21">
        <f>ROUNDDOWN(MAX(0,R820-(AB820+AC820+AE820)*0.6),-2)+ROUNDDOWN(MAX(0,S820-(AB820+AC820+AE820)*0.4),-2)</f>
        <v/>
      </c>
      <c r="AH820" s="21">
        <f>ROUNDDOWN(MAX(0,T820-(AB820+AD820)*0.6),-2)+ROUNDDOWN(MAX(0,U820-(AB820+AD820)*0.4),-2)</f>
        <v/>
      </c>
      <c r="AI820" s="21">
        <f>ROUNDDOWN(T820,-2)+ROUNDDOWN(U820,-2)</f>
        <v/>
      </c>
      <c r="AJ820" s="21">
        <f>M820+AF820</f>
        <v/>
      </c>
      <c r="AK820" s="21">
        <f>M820+AG820</f>
        <v/>
      </c>
      <c r="AL820" s="21">
        <f>N820+AH820</f>
        <v/>
      </c>
      <c r="AM820" s="21">
        <f>O820+AI820</f>
        <v/>
      </c>
      <c r="AN820" s="21">
        <f>N820+AI820</f>
        <v/>
      </c>
      <c r="AO820" s="21">
        <f>ROUNDDOWN((R820+S820)*0.2/Y820+2000,0)</f>
        <v/>
      </c>
      <c r="AP820" s="21">
        <f>ROUNDDOWN((T820+U820)*0.2/Z820+2000,0)</f>
        <v/>
      </c>
      <c r="AQ820" s="21">
        <f>AL820-AK820</f>
        <v/>
      </c>
      <c r="AR820" s="21">
        <f>AM820-AK820</f>
        <v/>
      </c>
      <c r="AS820" s="21">
        <f>AM820-AL820</f>
        <v/>
      </c>
      <c r="AT820" s="21">
        <f>AK820+C820-AJ820</f>
        <v/>
      </c>
      <c r="AU820" s="21">
        <f>AL820+C820-AM820</f>
        <v/>
      </c>
      <c r="AV820" s="21">
        <f>AN820+C820-AM820</f>
        <v/>
      </c>
    </row>
    <row r="821">
      <c r="A821" t="inlineStr">
        <is>
          <t>医療費の境目</t>
        </is>
      </c>
      <c r="B821" s="21">
        <f>'3_医療費の境目'!$B$3</f>
        <v/>
      </c>
      <c r="C821" s="21">
        <f>IF('3_医療費の境目'!$B$4="",AO821,'3_医療費の境目'!$B$4)</f>
        <v/>
      </c>
      <c r="D821" s="21">
        <f>'3_医療費の境目'!D821</f>
        <v/>
      </c>
      <c r="E821" s="21">
        <f>ROUND(MIN(B821/12,650000)*12*0.0915+MIN(B821/12,1390000)*12*(0.0504+0)+B821*0.005,0)</f>
        <v/>
      </c>
      <c r="F821" s="21">
        <f>IF(B821&lt;741000,0,IF(B821&lt;2191000,B821-740000,IF(B821&lt;2193000,1451000,IF(B821&lt;2196000,1453000,IF(B821&lt;2200000,1456000,IF(B821&lt;3600000,ROUND(ROUNDDOWN(B821/4,-3)*2.8,0)-80000,IF(B821&lt;6600000,ROUND(ROUNDDOWN(B821/4,-3)*3.2,0)-440000,IF(B821&lt;8500000,ROUNDDOWN(B821*0.9,0)-1100000,B821-1950000))))))))</f>
        <v/>
      </c>
      <c r="G821" s="21">
        <f>IF(F821&gt;23500000,NA(),IF(F821&lt;=4890000,1040000,IF(F821&lt;=6550000,670000,620000)))</f>
        <v/>
      </c>
      <c r="H821" s="21">
        <f>IF(D821&lt;=0,0,MAX(0,MIN(2000000,D821-MIN(100000,ROUNDDOWN(F821*0.05,0)))))</f>
        <v/>
      </c>
      <c r="I821" s="21">
        <f>IF(C821&lt;=2000,0,MIN(C821,ROUNDDOWN(F821*0.4,0))-2000)</f>
        <v/>
      </c>
      <c r="J821" s="21">
        <f>MAX(0,ROUNDDOWN(F821-E821-G821,-3))</f>
        <v/>
      </c>
      <c r="K821" s="21">
        <f>MAX(0,ROUNDDOWN(F821-E821-G821-H821-I821,-3))</f>
        <v/>
      </c>
      <c r="L821" s="21">
        <f>MAX(0,ROUNDDOWN(F821-E821-G821-H821,-3))</f>
        <v/>
      </c>
      <c r="M821" s="21">
        <f>IF(J821&lt;=0,0,ROUNDDOWN((J821*LOOKUP(J821,{0,1950001,3300001,6950001,9000001,18000001,40000001},{0.05,0.1,0.2,0.23,0.33,0.4,0.45})-LOOKUP(J821,{0,1950001,3300001,6950001,9000001,18000001,40000001},{0,97500,427500,636000,1536000,2796000,4796000}))*1.021,-2))</f>
        <v/>
      </c>
      <c r="N821" s="21">
        <f>IF(K821&lt;=0,0,ROUNDDOWN((K821*LOOKUP(K821,{0,1950001,3300001,6950001,9000001,18000001,40000001},{0.05,0.1,0.2,0.23,0.33,0.4,0.45})-LOOKUP(K821,{0,1950001,3300001,6950001,9000001,18000001,40000001},{0,97500,427500,636000,1536000,2796000,4796000}))*1.021,-2))</f>
        <v/>
      </c>
      <c r="O821" s="21">
        <f>IF(L821&lt;=0,0,ROUNDDOWN((L821*LOOKUP(L821,{0,1950001,3300001,6950001,9000001,18000001,40000001},{0.05,0.1,0.2,0.23,0.33,0.4,0.45})-LOOKUP(L821,{0,1950001,3300001,6950001,9000001,18000001,40000001},{0,97500,427500,636000,1536000,2796000,4796000}))*1.021,-2))</f>
        <v/>
      </c>
      <c r="P821" s="21">
        <f>MAX(0,ROUNDDOWN(F821-E821-430000,-3))</f>
        <v/>
      </c>
      <c r="Q821" s="21">
        <f>MAX(0,ROUNDDOWN(F821-E821-430000-H821,-3))</f>
        <v/>
      </c>
      <c r="R821" s="21">
        <f>IF(F821&lt;=450000,0,MAX(0,P821*0.06-MIN(50000,P821)*0.03))</f>
        <v/>
      </c>
      <c r="S821" s="21">
        <f>IF(F821&lt;=450000,0,MAX(0,P821*0.04-MIN(50000,P821)*0.02))</f>
        <v/>
      </c>
      <c r="T821" s="21">
        <f>IF(F821&lt;=450000,0,MAX(0,Q821*0.06-MIN(50000,Q821)*0.03))</f>
        <v/>
      </c>
      <c r="U821" s="21">
        <f>IF(F821&lt;=450000,0,MAX(0,Q821*0.04-MIN(50000,Q821)*0.02))</f>
        <v/>
      </c>
      <c r="V821" s="21">
        <f>50000+MAX(0,G821-480000)</f>
        <v/>
      </c>
      <c r="W821" s="21">
        <f>P821-V821</f>
        <v/>
      </c>
      <c r="X821" s="21">
        <f>Q821-V821</f>
        <v/>
      </c>
      <c r="Y821" s="22">
        <f>IF(W821&lt;0,0.9,LOOKUP(W821,{0,1950001,3300001,6950001,9000001,18000001,40000001},{0.84895,0.7979,0.6958,0.66517,0.56307,0.4916,0.44055}))</f>
        <v/>
      </c>
      <c r="Z821" s="22">
        <f>IF(X821&lt;0,0.9,LOOKUP(X821,{0,1950001,3300001,6950001,9000001,18000001,40000001},{0.84895,0.7979,0.6958,0.66517,0.56307,0.4916,0.44055}))</f>
        <v/>
      </c>
      <c r="AA821" s="22">
        <f>IF(W821&lt;0,0,CHOOSE(MATCH(W821,{0,1950001,3300001,6950001,9000001},1),5.105/84.895,10.21/79.79,20.42/69.58,23.483/66.517,33.693/56.307))</f>
        <v/>
      </c>
      <c r="AB821" s="21">
        <f>IF(C821&lt;=2000,0,(MIN(C821,ROUNDDOWN(F821*0.3,0))-2000)*0.1)</f>
        <v/>
      </c>
      <c r="AC821" s="21">
        <f>IF(C821&lt;=2000,0,MIN((C821-2000)*Y821,(R821+S821)*0.2))</f>
        <v/>
      </c>
      <c r="AD821" s="21">
        <f>IF(C821&lt;=2000,0,MIN((C821-2000)*Z821,(T821+U821)*0.2))</f>
        <v/>
      </c>
      <c r="AE821" s="21">
        <f>AC821*AA821</f>
        <v/>
      </c>
      <c r="AF821" s="21">
        <f>ROUNDDOWN(R821,-2)+ROUNDDOWN(S821,-2)</f>
        <v/>
      </c>
      <c r="AG821" s="21">
        <f>ROUNDDOWN(MAX(0,R821-(AB821+AC821+AE821)*0.6),-2)+ROUNDDOWN(MAX(0,S821-(AB821+AC821+AE821)*0.4),-2)</f>
        <v/>
      </c>
      <c r="AH821" s="21">
        <f>ROUNDDOWN(MAX(0,T821-(AB821+AD821)*0.6),-2)+ROUNDDOWN(MAX(0,U821-(AB821+AD821)*0.4),-2)</f>
        <v/>
      </c>
      <c r="AI821" s="21">
        <f>ROUNDDOWN(T821,-2)+ROUNDDOWN(U821,-2)</f>
        <v/>
      </c>
      <c r="AJ821" s="21">
        <f>M821+AF821</f>
        <v/>
      </c>
      <c r="AK821" s="21">
        <f>M821+AG821</f>
        <v/>
      </c>
      <c r="AL821" s="21">
        <f>N821+AH821</f>
        <v/>
      </c>
      <c r="AM821" s="21">
        <f>O821+AI821</f>
        <v/>
      </c>
      <c r="AN821" s="21">
        <f>N821+AI821</f>
        <v/>
      </c>
      <c r="AO821" s="21">
        <f>ROUNDDOWN((R821+S821)*0.2/Y821+2000,0)</f>
        <v/>
      </c>
      <c r="AP821" s="21">
        <f>ROUNDDOWN((T821+U821)*0.2/Z821+2000,0)</f>
        <v/>
      </c>
      <c r="AQ821" s="21">
        <f>AL821-AK821</f>
        <v/>
      </c>
      <c r="AR821" s="21">
        <f>AM821-AK821</f>
        <v/>
      </c>
      <c r="AS821" s="21">
        <f>AM821-AL821</f>
        <v/>
      </c>
      <c r="AT821" s="21">
        <f>AK821+C821-AJ821</f>
        <v/>
      </c>
      <c r="AU821" s="21">
        <f>AL821+C821-AM821</f>
        <v/>
      </c>
      <c r="AV821" s="21">
        <f>AN821+C821-AM821</f>
        <v/>
      </c>
    </row>
    <row r="822">
      <c r="A822" t="inlineStr">
        <is>
          <t>医療費の境目</t>
        </is>
      </c>
      <c r="B822" s="21">
        <f>'3_医療費の境目'!$B$3</f>
        <v/>
      </c>
      <c r="C822" s="21">
        <f>IF('3_医療費の境目'!$B$4="",AO822,'3_医療費の境目'!$B$4)</f>
        <v/>
      </c>
      <c r="D822" s="21">
        <f>'3_医療費の境目'!D822</f>
        <v/>
      </c>
      <c r="E822" s="21">
        <f>ROUND(MIN(B822/12,650000)*12*0.0915+MIN(B822/12,1390000)*12*(0.0504+0)+B822*0.005,0)</f>
        <v/>
      </c>
      <c r="F822" s="21">
        <f>IF(B822&lt;741000,0,IF(B822&lt;2191000,B822-740000,IF(B822&lt;2193000,1451000,IF(B822&lt;2196000,1453000,IF(B822&lt;2200000,1456000,IF(B822&lt;3600000,ROUND(ROUNDDOWN(B822/4,-3)*2.8,0)-80000,IF(B822&lt;6600000,ROUND(ROUNDDOWN(B822/4,-3)*3.2,0)-440000,IF(B822&lt;8500000,ROUNDDOWN(B822*0.9,0)-1100000,B822-1950000))))))))</f>
        <v/>
      </c>
      <c r="G822" s="21">
        <f>IF(F822&gt;23500000,NA(),IF(F822&lt;=4890000,1040000,IF(F822&lt;=6550000,670000,620000)))</f>
        <v/>
      </c>
      <c r="H822" s="21">
        <f>IF(D822&lt;=0,0,MAX(0,MIN(2000000,D822-MIN(100000,ROUNDDOWN(F822*0.05,0)))))</f>
        <v/>
      </c>
      <c r="I822" s="21">
        <f>IF(C822&lt;=2000,0,MIN(C822,ROUNDDOWN(F822*0.4,0))-2000)</f>
        <v/>
      </c>
      <c r="J822" s="21">
        <f>MAX(0,ROUNDDOWN(F822-E822-G822,-3))</f>
        <v/>
      </c>
      <c r="K822" s="21">
        <f>MAX(0,ROUNDDOWN(F822-E822-G822-H822-I822,-3))</f>
        <v/>
      </c>
      <c r="L822" s="21">
        <f>MAX(0,ROUNDDOWN(F822-E822-G822-H822,-3))</f>
        <v/>
      </c>
      <c r="M822" s="21">
        <f>IF(J822&lt;=0,0,ROUNDDOWN((J822*LOOKUP(J822,{0,1950001,3300001,6950001,9000001,18000001,40000001},{0.05,0.1,0.2,0.23,0.33,0.4,0.45})-LOOKUP(J822,{0,1950001,3300001,6950001,9000001,18000001,40000001},{0,97500,427500,636000,1536000,2796000,4796000}))*1.021,-2))</f>
        <v/>
      </c>
      <c r="N822" s="21">
        <f>IF(K822&lt;=0,0,ROUNDDOWN((K822*LOOKUP(K822,{0,1950001,3300001,6950001,9000001,18000001,40000001},{0.05,0.1,0.2,0.23,0.33,0.4,0.45})-LOOKUP(K822,{0,1950001,3300001,6950001,9000001,18000001,40000001},{0,97500,427500,636000,1536000,2796000,4796000}))*1.021,-2))</f>
        <v/>
      </c>
      <c r="O822" s="21">
        <f>IF(L822&lt;=0,0,ROUNDDOWN((L822*LOOKUP(L822,{0,1950001,3300001,6950001,9000001,18000001,40000001},{0.05,0.1,0.2,0.23,0.33,0.4,0.45})-LOOKUP(L822,{0,1950001,3300001,6950001,9000001,18000001,40000001},{0,97500,427500,636000,1536000,2796000,4796000}))*1.021,-2))</f>
        <v/>
      </c>
      <c r="P822" s="21">
        <f>MAX(0,ROUNDDOWN(F822-E822-430000,-3))</f>
        <v/>
      </c>
      <c r="Q822" s="21">
        <f>MAX(0,ROUNDDOWN(F822-E822-430000-H822,-3))</f>
        <v/>
      </c>
      <c r="R822" s="21">
        <f>IF(F822&lt;=450000,0,MAX(0,P822*0.06-MIN(50000,P822)*0.03))</f>
        <v/>
      </c>
      <c r="S822" s="21">
        <f>IF(F822&lt;=450000,0,MAX(0,P822*0.04-MIN(50000,P822)*0.02))</f>
        <v/>
      </c>
      <c r="T822" s="21">
        <f>IF(F822&lt;=450000,0,MAX(0,Q822*0.06-MIN(50000,Q822)*0.03))</f>
        <v/>
      </c>
      <c r="U822" s="21">
        <f>IF(F822&lt;=450000,0,MAX(0,Q822*0.04-MIN(50000,Q822)*0.02))</f>
        <v/>
      </c>
      <c r="V822" s="21">
        <f>50000+MAX(0,G822-480000)</f>
        <v/>
      </c>
      <c r="W822" s="21">
        <f>P822-V822</f>
        <v/>
      </c>
      <c r="X822" s="21">
        <f>Q822-V822</f>
        <v/>
      </c>
      <c r="Y822" s="22">
        <f>IF(W822&lt;0,0.9,LOOKUP(W822,{0,1950001,3300001,6950001,9000001,18000001,40000001},{0.84895,0.7979,0.6958,0.66517,0.56307,0.4916,0.44055}))</f>
        <v/>
      </c>
      <c r="Z822" s="22">
        <f>IF(X822&lt;0,0.9,LOOKUP(X822,{0,1950001,3300001,6950001,9000001,18000001,40000001},{0.84895,0.7979,0.6958,0.66517,0.56307,0.4916,0.44055}))</f>
        <v/>
      </c>
      <c r="AA822" s="22">
        <f>IF(W822&lt;0,0,CHOOSE(MATCH(W822,{0,1950001,3300001,6950001,9000001},1),5.105/84.895,10.21/79.79,20.42/69.58,23.483/66.517,33.693/56.307))</f>
        <v/>
      </c>
      <c r="AB822" s="21">
        <f>IF(C822&lt;=2000,0,(MIN(C822,ROUNDDOWN(F822*0.3,0))-2000)*0.1)</f>
        <v/>
      </c>
      <c r="AC822" s="21">
        <f>IF(C822&lt;=2000,0,MIN((C822-2000)*Y822,(R822+S822)*0.2))</f>
        <v/>
      </c>
      <c r="AD822" s="21">
        <f>IF(C822&lt;=2000,0,MIN((C822-2000)*Z822,(T822+U822)*0.2))</f>
        <v/>
      </c>
      <c r="AE822" s="21">
        <f>AC822*AA822</f>
        <v/>
      </c>
      <c r="AF822" s="21">
        <f>ROUNDDOWN(R822,-2)+ROUNDDOWN(S822,-2)</f>
        <v/>
      </c>
      <c r="AG822" s="21">
        <f>ROUNDDOWN(MAX(0,R822-(AB822+AC822+AE822)*0.6),-2)+ROUNDDOWN(MAX(0,S822-(AB822+AC822+AE822)*0.4),-2)</f>
        <v/>
      </c>
      <c r="AH822" s="21">
        <f>ROUNDDOWN(MAX(0,T822-(AB822+AD822)*0.6),-2)+ROUNDDOWN(MAX(0,U822-(AB822+AD822)*0.4),-2)</f>
        <v/>
      </c>
      <c r="AI822" s="21">
        <f>ROUNDDOWN(T822,-2)+ROUNDDOWN(U822,-2)</f>
        <v/>
      </c>
      <c r="AJ822" s="21">
        <f>M822+AF822</f>
        <v/>
      </c>
      <c r="AK822" s="21">
        <f>M822+AG822</f>
        <v/>
      </c>
      <c r="AL822" s="21">
        <f>N822+AH822</f>
        <v/>
      </c>
      <c r="AM822" s="21">
        <f>O822+AI822</f>
        <v/>
      </c>
      <c r="AN822" s="21">
        <f>N822+AI822</f>
        <v/>
      </c>
      <c r="AO822" s="21">
        <f>ROUNDDOWN((R822+S822)*0.2/Y822+2000,0)</f>
        <v/>
      </c>
      <c r="AP822" s="21">
        <f>ROUNDDOWN((T822+U822)*0.2/Z822+2000,0)</f>
        <v/>
      </c>
      <c r="AQ822" s="21">
        <f>AL822-AK822</f>
        <v/>
      </c>
      <c r="AR822" s="21">
        <f>AM822-AK822</f>
        <v/>
      </c>
      <c r="AS822" s="21">
        <f>AM822-AL822</f>
        <v/>
      </c>
      <c r="AT822" s="21">
        <f>AK822+C822-AJ822</f>
        <v/>
      </c>
      <c r="AU822" s="21">
        <f>AL822+C822-AM822</f>
        <v/>
      </c>
      <c r="AV822" s="21">
        <f>AN822+C822-AM822</f>
        <v/>
      </c>
    </row>
    <row r="823">
      <c r="A823" t="inlineStr">
        <is>
          <t>医療費の境目</t>
        </is>
      </c>
      <c r="B823" s="21">
        <f>'3_医療費の境目'!$B$3</f>
        <v/>
      </c>
      <c r="C823" s="21">
        <f>IF('3_医療費の境目'!$B$4="",AO823,'3_医療費の境目'!$B$4)</f>
        <v/>
      </c>
      <c r="D823" s="21">
        <f>'3_医療費の境目'!D823</f>
        <v/>
      </c>
      <c r="E823" s="21">
        <f>ROUND(MIN(B823/12,650000)*12*0.0915+MIN(B823/12,1390000)*12*(0.0504+0)+B823*0.005,0)</f>
        <v/>
      </c>
      <c r="F823" s="21">
        <f>IF(B823&lt;741000,0,IF(B823&lt;2191000,B823-740000,IF(B823&lt;2193000,1451000,IF(B823&lt;2196000,1453000,IF(B823&lt;2200000,1456000,IF(B823&lt;3600000,ROUND(ROUNDDOWN(B823/4,-3)*2.8,0)-80000,IF(B823&lt;6600000,ROUND(ROUNDDOWN(B823/4,-3)*3.2,0)-440000,IF(B823&lt;8500000,ROUNDDOWN(B823*0.9,0)-1100000,B823-1950000))))))))</f>
        <v/>
      </c>
      <c r="G823" s="21">
        <f>IF(F823&gt;23500000,NA(),IF(F823&lt;=4890000,1040000,IF(F823&lt;=6550000,670000,620000)))</f>
        <v/>
      </c>
      <c r="H823" s="21">
        <f>IF(D823&lt;=0,0,MAX(0,MIN(2000000,D823-MIN(100000,ROUNDDOWN(F823*0.05,0)))))</f>
        <v/>
      </c>
      <c r="I823" s="21">
        <f>IF(C823&lt;=2000,0,MIN(C823,ROUNDDOWN(F823*0.4,0))-2000)</f>
        <v/>
      </c>
      <c r="J823" s="21">
        <f>MAX(0,ROUNDDOWN(F823-E823-G823,-3))</f>
        <v/>
      </c>
      <c r="K823" s="21">
        <f>MAX(0,ROUNDDOWN(F823-E823-G823-H823-I823,-3))</f>
        <v/>
      </c>
      <c r="L823" s="21">
        <f>MAX(0,ROUNDDOWN(F823-E823-G823-H823,-3))</f>
        <v/>
      </c>
      <c r="M823" s="21">
        <f>IF(J823&lt;=0,0,ROUNDDOWN((J823*LOOKUP(J823,{0,1950001,3300001,6950001,9000001,18000001,40000001},{0.05,0.1,0.2,0.23,0.33,0.4,0.45})-LOOKUP(J823,{0,1950001,3300001,6950001,9000001,18000001,40000001},{0,97500,427500,636000,1536000,2796000,4796000}))*1.021,-2))</f>
        <v/>
      </c>
      <c r="N823" s="21">
        <f>IF(K823&lt;=0,0,ROUNDDOWN((K823*LOOKUP(K823,{0,1950001,3300001,6950001,9000001,18000001,40000001},{0.05,0.1,0.2,0.23,0.33,0.4,0.45})-LOOKUP(K823,{0,1950001,3300001,6950001,9000001,18000001,40000001},{0,97500,427500,636000,1536000,2796000,4796000}))*1.021,-2))</f>
        <v/>
      </c>
      <c r="O823" s="21">
        <f>IF(L823&lt;=0,0,ROUNDDOWN((L823*LOOKUP(L823,{0,1950001,3300001,6950001,9000001,18000001,40000001},{0.05,0.1,0.2,0.23,0.33,0.4,0.45})-LOOKUP(L823,{0,1950001,3300001,6950001,9000001,18000001,40000001},{0,97500,427500,636000,1536000,2796000,4796000}))*1.021,-2))</f>
        <v/>
      </c>
      <c r="P823" s="21">
        <f>MAX(0,ROUNDDOWN(F823-E823-430000,-3))</f>
        <v/>
      </c>
      <c r="Q823" s="21">
        <f>MAX(0,ROUNDDOWN(F823-E823-430000-H823,-3))</f>
        <v/>
      </c>
      <c r="R823" s="21">
        <f>IF(F823&lt;=450000,0,MAX(0,P823*0.06-MIN(50000,P823)*0.03))</f>
        <v/>
      </c>
      <c r="S823" s="21">
        <f>IF(F823&lt;=450000,0,MAX(0,P823*0.04-MIN(50000,P823)*0.02))</f>
        <v/>
      </c>
      <c r="T823" s="21">
        <f>IF(F823&lt;=450000,0,MAX(0,Q823*0.06-MIN(50000,Q823)*0.03))</f>
        <v/>
      </c>
      <c r="U823" s="21">
        <f>IF(F823&lt;=450000,0,MAX(0,Q823*0.04-MIN(50000,Q823)*0.02))</f>
        <v/>
      </c>
      <c r="V823" s="21">
        <f>50000+MAX(0,G823-480000)</f>
        <v/>
      </c>
      <c r="W823" s="21">
        <f>P823-V823</f>
        <v/>
      </c>
      <c r="X823" s="21">
        <f>Q823-V823</f>
        <v/>
      </c>
      <c r="Y823" s="22">
        <f>IF(W823&lt;0,0.9,LOOKUP(W823,{0,1950001,3300001,6950001,9000001,18000001,40000001},{0.84895,0.7979,0.6958,0.66517,0.56307,0.4916,0.44055}))</f>
        <v/>
      </c>
      <c r="Z823" s="22">
        <f>IF(X823&lt;0,0.9,LOOKUP(X823,{0,1950001,3300001,6950001,9000001,18000001,40000001},{0.84895,0.7979,0.6958,0.66517,0.56307,0.4916,0.44055}))</f>
        <v/>
      </c>
      <c r="AA823" s="22">
        <f>IF(W823&lt;0,0,CHOOSE(MATCH(W823,{0,1950001,3300001,6950001,9000001},1),5.105/84.895,10.21/79.79,20.42/69.58,23.483/66.517,33.693/56.307))</f>
        <v/>
      </c>
      <c r="AB823" s="21">
        <f>IF(C823&lt;=2000,0,(MIN(C823,ROUNDDOWN(F823*0.3,0))-2000)*0.1)</f>
        <v/>
      </c>
      <c r="AC823" s="21">
        <f>IF(C823&lt;=2000,0,MIN((C823-2000)*Y823,(R823+S823)*0.2))</f>
        <v/>
      </c>
      <c r="AD823" s="21">
        <f>IF(C823&lt;=2000,0,MIN((C823-2000)*Z823,(T823+U823)*0.2))</f>
        <v/>
      </c>
      <c r="AE823" s="21">
        <f>AC823*AA823</f>
        <v/>
      </c>
      <c r="AF823" s="21">
        <f>ROUNDDOWN(R823,-2)+ROUNDDOWN(S823,-2)</f>
        <v/>
      </c>
      <c r="AG823" s="21">
        <f>ROUNDDOWN(MAX(0,R823-(AB823+AC823+AE823)*0.6),-2)+ROUNDDOWN(MAX(0,S823-(AB823+AC823+AE823)*0.4),-2)</f>
        <v/>
      </c>
      <c r="AH823" s="21">
        <f>ROUNDDOWN(MAX(0,T823-(AB823+AD823)*0.6),-2)+ROUNDDOWN(MAX(0,U823-(AB823+AD823)*0.4),-2)</f>
        <v/>
      </c>
      <c r="AI823" s="21">
        <f>ROUNDDOWN(T823,-2)+ROUNDDOWN(U823,-2)</f>
        <v/>
      </c>
      <c r="AJ823" s="21">
        <f>M823+AF823</f>
        <v/>
      </c>
      <c r="AK823" s="21">
        <f>M823+AG823</f>
        <v/>
      </c>
      <c r="AL823" s="21">
        <f>N823+AH823</f>
        <v/>
      </c>
      <c r="AM823" s="21">
        <f>O823+AI823</f>
        <v/>
      </c>
      <c r="AN823" s="21">
        <f>N823+AI823</f>
        <v/>
      </c>
      <c r="AO823" s="21">
        <f>ROUNDDOWN((R823+S823)*0.2/Y823+2000,0)</f>
        <v/>
      </c>
      <c r="AP823" s="21">
        <f>ROUNDDOWN((T823+U823)*0.2/Z823+2000,0)</f>
        <v/>
      </c>
      <c r="AQ823" s="21">
        <f>AL823-AK823</f>
        <v/>
      </c>
      <c r="AR823" s="21">
        <f>AM823-AK823</f>
        <v/>
      </c>
      <c r="AS823" s="21">
        <f>AM823-AL823</f>
        <v/>
      </c>
      <c r="AT823" s="21">
        <f>AK823+C823-AJ823</f>
        <v/>
      </c>
      <c r="AU823" s="21">
        <f>AL823+C823-AM823</f>
        <v/>
      </c>
      <c r="AV823" s="21">
        <f>AN823+C823-AM823</f>
        <v/>
      </c>
    </row>
    <row r="824">
      <c r="A824" t="inlineStr">
        <is>
          <t>医療費の境目</t>
        </is>
      </c>
      <c r="B824" s="21">
        <f>'3_医療費の境目'!$B$3</f>
        <v/>
      </c>
      <c r="C824" s="21">
        <f>IF('3_医療費の境目'!$B$4="",AO824,'3_医療費の境目'!$B$4)</f>
        <v/>
      </c>
      <c r="D824" s="21">
        <f>'3_医療費の境目'!D824</f>
        <v/>
      </c>
      <c r="E824" s="21">
        <f>ROUND(MIN(B824/12,650000)*12*0.0915+MIN(B824/12,1390000)*12*(0.0504+0)+B824*0.005,0)</f>
        <v/>
      </c>
      <c r="F824" s="21">
        <f>IF(B824&lt;741000,0,IF(B824&lt;2191000,B824-740000,IF(B824&lt;2193000,1451000,IF(B824&lt;2196000,1453000,IF(B824&lt;2200000,1456000,IF(B824&lt;3600000,ROUND(ROUNDDOWN(B824/4,-3)*2.8,0)-80000,IF(B824&lt;6600000,ROUND(ROUNDDOWN(B824/4,-3)*3.2,0)-440000,IF(B824&lt;8500000,ROUNDDOWN(B824*0.9,0)-1100000,B824-1950000))))))))</f>
        <v/>
      </c>
      <c r="G824" s="21">
        <f>IF(F824&gt;23500000,NA(),IF(F824&lt;=4890000,1040000,IF(F824&lt;=6550000,670000,620000)))</f>
        <v/>
      </c>
      <c r="H824" s="21">
        <f>IF(D824&lt;=0,0,MAX(0,MIN(2000000,D824-MIN(100000,ROUNDDOWN(F824*0.05,0)))))</f>
        <v/>
      </c>
      <c r="I824" s="21">
        <f>IF(C824&lt;=2000,0,MIN(C824,ROUNDDOWN(F824*0.4,0))-2000)</f>
        <v/>
      </c>
      <c r="J824" s="21">
        <f>MAX(0,ROUNDDOWN(F824-E824-G824,-3))</f>
        <v/>
      </c>
      <c r="K824" s="21">
        <f>MAX(0,ROUNDDOWN(F824-E824-G824-H824-I824,-3))</f>
        <v/>
      </c>
      <c r="L824" s="21">
        <f>MAX(0,ROUNDDOWN(F824-E824-G824-H824,-3))</f>
        <v/>
      </c>
      <c r="M824" s="21">
        <f>IF(J824&lt;=0,0,ROUNDDOWN((J824*LOOKUP(J824,{0,1950001,3300001,6950001,9000001,18000001,40000001},{0.05,0.1,0.2,0.23,0.33,0.4,0.45})-LOOKUP(J824,{0,1950001,3300001,6950001,9000001,18000001,40000001},{0,97500,427500,636000,1536000,2796000,4796000}))*1.021,-2))</f>
        <v/>
      </c>
      <c r="N824" s="21">
        <f>IF(K824&lt;=0,0,ROUNDDOWN((K824*LOOKUP(K824,{0,1950001,3300001,6950001,9000001,18000001,40000001},{0.05,0.1,0.2,0.23,0.33,0.4,0.45})-LOOKUP(K824,{0,1950001,3300001,6950001,9000001,18000001,40000001},{0,97500,427500,636000,1536000,2796000,4796000}))*1.021,-2))</f>
        <v/>
      </c>
      <c r="O824" s="21">
        <f>IF(L824&lt;=0,0,ROUNDDOWN((L824*LOOKUP(L824,{0,1950001,3300001,6950001,9000001,18000001,40000001},{0.05,0.1,0.2,0.23,0.33,0.4,0.45})-LOOKUP(L824,{0,1950001,3300001,6950001,9000001,18000001,40000001},{0,97500,427500,636000,1536000,2796000,4796000}))*1.021,-2))</f>
        <v/>
      </c>
      <c r="P824" s="21">
        <f>MAX(0,ROUNDDOWN(F824-E824-430000,-3))</f>
        <v/>
      </c>
      <c r="Q824" s="21">
        <f>MAX(0,ROUNDDOWN(F824-E824-430000-H824,-3))</f>
        <v/>
      </c>
      <c r="R824" s="21">
        <f>IF(F824&lt;=450000,0,MAX(0,P824*0.06-MIN(50000,P824)*0.03))</f>
        <v/>
      </c>
      <c r="S824" s="21">
        <f>IF(F824&lt;=450000,0,MAX(0,P824*0.04-MIN(50000,P824)*0.02))</f>
        <v/>
      </c>
      <c r="T824" s="21">
        <f>IF(F824&lt;=450000,0,MAX(0,Q824*0.06-MIN(50000,Q824)*0.03))</f>
        <v/>
      </c>
      <c r="U824" s="21">
        <f>IF(F824&lt;=450000,0,MAX(0,Q824*0.04-MIN(50000,Q824)*0.02))</f>
        <v/>
      </c>
      <c r="V824" s="21">
        <f>50000+MAX(0,G824-480000)</f>
        <v/>
      </c>
      <c r="W824" s="21">
        <f>P824-V824</f>
        <v/>
      </c>
      <c r="X824" s="21">
        <f>Q824-V824</f>
        <v/>
      </c>
      <c r="Y824" s="22">
        <f>IF(W824&lt;0,0.9,LOOKUP(W824,{0,1950001,3300001,6950001,9000001,18000001,40000001},{0.84895,0.7979,0.6958,0.66517,0.56307,0.4916,0.44055}))</f>
        <v/>
      </c>
      <c r="Z824" s="22">
        <f>IF(X824&lt;0,0.9,LOOKUP(X824,{0,1950001,3300001,6950001,9000001,18000001,40000001},{0.84895,0.7979,0.6958,0.66517,0.56307,0.4916,0.44055}))</f>
        <v/>
      </c>
      <c r="AA824" s="22">
        <f>IF(W824&lt;0,0,CHOOSE(MATCH(W824,{0,1950001,3300001,6950001,9000001},1),5.105/84.895,10.21/79.79,20.42/69.58,23.483/66.517,33.693/56.307))</f>
        <v/>
      </c>
      <c r="AB824" s="21">
        <f>IF(C824&lt;=2000,0,(MIN(C824,ROUNDDOWN(F824*0.3,0))-2000)*0.1)</f>
        <v/>
      </c>
      <c r="AC824" s="21">
        <f>IF(C824&lt;=2000,0,MIN((C824-2000)*Y824,(R824+S824)*0.2))</f>
        <v/>
      </c>
      <c r="AD824" s="21">
        <f>IF(C824&lt;=2000,0,MIN((C824-2000)*Z824,(T824+U824)*0.2))</f>
        <v/>
      </c>
      <c r="AE824" s="21">
        <f>AC824*AA824</f>
        <v/>
      </c>
      <c r="AF824" s="21">
        <f>ROUNDDOWN(R824,-2)+ROUNDDOWN(S824,-2)</f>
        <v/>
      </c>
      <c r="AG824" s="21">
        <f>ROUNDDOWN(MAX(0,R824-(AB824+AC824+AE824)*0.6),-2)+ROUNDDOWN(MAX(0,S824-(AB824+AC824+AE824)*0.4),-2)</f>
        <v/>
      </c>
      <c r="AH824" s="21">
        <f>ROUNDDOWN(MAX(0,T824-(AB824+AD824)*0.6),-2)+ROUNDDOWN(MAX(0,U824-(AB824+AD824)*0.4),-2)</f>
        <v/>
      </c>
      <c r="AI824" s="21">
        <f>ROUNDDOWN(T824,-2)+ROUNDDOWN(U824,-2)</f>
        <v/>
      </c>
      <c r="AJ824" s="21">
        <f>M824+AF824</f>
        <v/>
      </c>
      <c r="AK824" s="21">
        <f>M824+AG824</f>
        <v/>
      </c>
      <c r="AL824" s="21">
        <f>N824+AH824</f>
        <v/>
      </c>
      <c r="AM824" s="21">
        <f>O824+AI824</f>
        <v/>
      </c>
      <c r="AN824" s="21">
        <f>N824+AI824</f>
        <v/>
      </c>
      <c r="AO824" s="21">
        <f>ROUNDDOWN((R824+S824)*0.2/Y824+2000,0)</f>
        <v/>
      </c>
      <c r="AP824" s="21">
        <f>ROUNDDOWN((T824+U824)*0.2/Z824+2000,0)</f>
        <v/>
      </c>
      <c r="AQ824" s="21">
        <f>AL824-AK824</f>
        <v/>
      </c>
      <c r="AR824" s="21">
        <f>AM824-AK824</f>
        <v/>
      </c>
      <c r="AS824" s="21">
        <f>AM824-AL824</f>
        <v/>
      </c>
      <c r="AT824" s="21">
        <f>AK824+C824-AJ824</f>
        <v/>
      </c>
      <c r="AU824" s="21">
        <f>AL824+C824-AM824</f>
        <v/>
      </c>
      <c r="AV824" s="21">
        <f>AN824+C824-AM824</f>
        <v/>
      </c>
    </row>
    <row r="825">
      <c r="A825" t="inlineStr">
        <is>
          <t>医療費の境目</t>
        </is>
      </c>
      <c r="B825" s="21">
        <f>'3_医療費の境目'!$B$3</f>
        <v/>
      </c>
      <c r="C825" s="21">
        <f>IF('3_医療費の境目'!$B$4="",AO825,'3_医療費の境目'!$B$4)</f>
        <v/>
      </c>
      <c r="D825" s="21">
        <f>'3_医療費の境目'!D825</f>
        <v/>
      </c>
      <c r="E825" s="21">
        <f>ROUND(MIN(B825/12,650000)*12*0.0915+MIN(B825/12,1390000)*12*(0.0504+0)+B825*0.005,0)</f>
        <v/>
      </c>
      <c r="F825" s="21">
        <f>IF(B825&lt;741000,0,IF(B825&lt;2191000,B825-740000,IF(B825&lt;2193000,1451000,IF(B825&lt;2196000,1453000,IF(B825&lt;2200000,1456000,IF(B825&lt;3600000,ROUND(ROUNDDOWN(B825/4,-3)*2.8,0)-80000,IF(B825&lt;6600000,ROUND(ROUNDDOWN(B825/4,-3)*3.2,0)-440000,IF(B825&lt;8500000,ROUNDDOWN(B825*0.9,0)-1100000,B825-1950000))))))))</f>
        <v/>
      </c>
      <c r="G825" s="21">
        <f>IF(F825&gt;23500000,NA(),IF(F825&lt;=4890000,1040000,IF(F825&lt;=6550000,670000,620000)))</f>
        <v/>
      </c>
      <c r="H825" s="21">
        <f>IF(D825&lt;=0,0,MAX(0,MIN(2000000,D825-MIN(100000,ROUNDDOWN(F825*0.05,0)))))</f>
        <v/>
      </c>
      <c r="I825" s="21">
        <f>IF(C825&lt;=2000,0,MIN(C825,ROUNDDOWN(F825*0.4,0))-2000)</f>
        <v/>
      </c>
      <c r="J825" s="21">
        <f>MAX(0,ROUNDDOWN(F825-E825-G825,-3))</f>
        <v/>
      </c>
      <c r="K825" s="21">
        <f>MAX(0,ROUNDDOWN(F825-E825-G825-H825-I825,-3))</f>
        <v/>
      </c>
      <c r="L825" s="21">
        <f>MAX(0,ROUNDDOWN(F825-E825-G825-H825,-3))</f>
        <v/>
      </c>
      <c r="M825" s="21">
        <f>IF(J825&lt;=0,0,ROUNDDOWN((J825*LOOKUP(J825,{0,1950001,3300001,6950001,9000001,18000001,40000001},{0.05,0.1,0.2,0.23,0.33,0.4,0.45})-LOOKUP(J825,{0,1950001,3300001,6950001,9000001,18000001,40000001},{0,97500,427500,636000,1536000,2796000,4796000}))*1.021,-2))</f>
        <v/>
      </c>
      <c r="N825" s="21">
        <f>IF(K825&lt;=0,0,ROUNDDOWN((K825*LOOKUP(K825,{0,1950001,3300001,6950001,9000001,18000001,40000001},{0.05,0.1,0.2,0.23,0.33,0.4,0.45})-LOOKUP(K825,{0,1950001,3300001,6950001,9000001,18000001,40000001},{0,97500,427500,636000,1536000,2796000,4796000}))*1.021,-2))</f>
        <v/>
      </c>
      <c r="O825" s="21">
        <f>IF(L825&lt;=0,0,ROUNDDOWN((L825*LOOKUP(L825,{0,1950001,3300001,6950001,9000001,18000001,40000001},{0.05,0.1,0.2,0.23,0.33,0.4,0.45})-LOOKUP(L825,{0,1950001,3300001,6950001,9000001,18000001,40000001},{0,97500,427500,636000,1536000,2796000,4796000}))*1.021,-2))</f>
        <v/>
      </c>
      <c r="P825" s="21">
        <f>MAX(0,ROUNDDOWN(F825-E825-430000,-3))</f>
        <v/>
      </c>
      <c r="Q825" s="21">
        <f>MAX(0,ROUNDDOWN(F825-E825-430000-H825,-3))</f>
        <v/>
      </c>
      <c r="R825" s="21">
        <f>IF(F825&lt;=450000,0,MAX(0,P825*0.06-MIN(50000,P825)*0.03))</f>
        <v/>
      </c>
      <c r="S825" s="21">
        <f>IF(F825&lt;=450000,0,MAX(0,P825*0.04-MIN(50000,P825)*0.02))</f>
        <v/>
      </c>
      <c r="T825" s="21">
        <f>IF(F825&lt;=450000,0,MAX(0,Q825*0.06-MIN(50000,Q825)*0.03))</f>
        <v/>
      </c>
      <c r="U825" s="21">
        <f>IF(F825&lt;=450000,0,MAX(0,Q825*0.04-MIN(50000,Q825)*0.02))</f>
        <v/>
      </c>
      <c r="V825" s="21">
        <f>50000+MAX(0,G825-480000)</f>
        <v/>
      </c>
      <c r="W825" s="21">
        <f>P825-V825</f>
        <v/>
      </c>
      <c r="X825" s="21">
        <f>Q825-V825</f>
        <v/>
      </c>
      <c r="Y825" s="22">
        <f>IF(W825&lt;0,0.9,LOOKUP(W825,{0,1950001,3300001,6950001,9000001,18000001,40000001},{0.84895,0.7979,0.6958,0.66517,0.56307,0.4916,0.44055}))</f>
        <v/>
      </c>
      <c r="Z825" s="22">
        <f>IF(X825&lt;0,0.9,LOOKUP(X825,{0,1950001,3300001,6950001,9000001,18000001,40000001},{0.84895,0.7979,0.6958,0.66517,0.56307,0.4916,0.44055}))</f>
        <v/>
      </c>
      <c r="AA825" s="22">
        <f>IF(W825&lt;0,0,CHOOSE(MATCH(W825,{0,1950001,3300001,6950001,9000001},1),5.105/84.895,10.21/79.79,20.42/69.58,23.483/66.517,33.693/56.307))</f>
        <v/>
      </c>
      <c r="AB825" s="21">
        <f>IF(C825&lt;=2000,0,(MIN(C825,ROUNDDOWN(F825*0.3,0))-2000)*0.1)</f>
        <v/>
      </c>
      <c r="AC825" s="21">
        <f>IF(C825&lt;=2000,0,MIN((C825-2000)*Y825,(R825+S825)*0.2))</f>
        <v/>
      </c>
      <c r="AD825" s="21">
        <f>IF(C825&lt;=2000,0,MIN((C825-2000)*Z825,(T825+U825)*0.2))</f>
        <v/>
      </c>
      <c r="AE825" s="21">
        <f>AC825*AA825</f>
        <v/>
      </c>
      <c r="AF825" s="21">
        <f>ROUNDDOWN(R825,-2)+ROUNDDOWN(S825,-2)</f>
        <v/>
      </c>
      <c r="AG825" s="21">
        <f>ROUNDDOWN(MAX(0,R825-(AB825+AC825+AE825)*0.6),-2)+ROUNDDOWN(MAX(0,S825-(AB825+AC825+AE825)*0.4),-2)</f>
        <v/>
      </c>
      <c r="AH825" s="21">
        <f>ROUNDDOWN(MAX(0,T825-(AB825+AD825)*0.6),-2)+ROUNDDOWN(MAX(0,U825-(AB825+AD825)*0.4),-2)</f>
        <v/>
      </c>
      <c r="AI825" s="21">
        <f>ROUNDDOWN(T825,-2)+ROUNDDOWN(U825,-2)</f>
        <v/>
      </c>
      <c r="AJ825" s="21">
        <f>M825+AF825</f>
        <v/>
      </c>
      <c r="AK825" s="21">
        <f>M825+AG825</f>
        <v/>
      </c>
      <c r="AL825" s="21">
        <f>N825+AH825</f>
        <v/>
      </c>
      <c r="AM825" s="21">
        <f>O825+AI825</f>
        <v/>
      </c>
      <c r="AN825" s="21">
        <f>N825+AI825</f>
        <v/>
      </c>
      <c r="AO825" s="21">
        <f>ROUNDDOWN((R825+S825)*0.2/Y825+2000,0)</f>
        <v/>
      </c>
      <c r="AP825" s="21">
        <f>ROUNDDOWN((T825+U825)*0.2/Z825+2000,0)</f>
        <v/>
      </c>
      <c r="AQ825" s="21">
        <f>AL825-AK825</f>
        <v/>
      </c>
      <c r="AR825" s="21">
        <f>AM825-AK825</f>
        <v/>
      </c>
      <c r="AS825" s="21">
        <f>AM825-AL825</f>
        <v/>
      </c>
      <c r="AT825" s="21">
        <f>AK825+C825-AJ825</f>
        <v/>
      </c>
      <c r="AU825" s="21">
        <f>AL825+C825-AM825</f>
        <v/>
      </c>
      <c r="AV825" s="21">
        <f>AN825+C825-AM825</f>
        <v/>
      </c>
    </row>
    <row r="826">
      <c r="A826" t="inlineStr">
        <is>
          <t>医療費の境目</t>
        </is>
      </c>
      <c r="B826" s="21">
        <f>'3_医療費の境目'!$B$3</f>
        <v/>
      </c>
      <c r="C826" s="21">
        <f>IF('3_医療費の境目'!$B$4="",AO826,'3_医療費の境目'!$B$4)</f>
        <v/>
      </c>
      <c r="D826" s="21">
        <f>'3_医療費の境目'!D826</f>
        <v/>
      </c>
      <c r="E826" s="21">
        <f>ROUND(MIN(B826/12,650000)*12*0.0915+MIN(B826/12,1390000)*12*(0.0504+0)+B826*0.005,0)</f>
        <v/>
      </c>
      <c r="F826" s="21">
        <f>IF(B826&lt;741000,0,IF(B826&lt;2191000,B826-740000,IF(B826&lt;2193000,1451000,IF(B826&lt;2196000,1453000,IF(B826&lt;2200000,1456000,IF(B826&lt;3600000,ROUND(ROUNDDOWN(B826/4,-3)*2.8,0)-80000,IF(B826&lt;6600000,ROUND(ROUNDDOWN(B826/4,-3)*3.2,0)-440000,IF(B826&lt;8500000,ROUNDDOWN(B826*0.9,0)-1100000,B826-1950000))))))))</f>
        <v/>
      </c>
      <c r="G826" s="21">
        <f>IF(F826&gt;23500000,NA(),IF(F826&lt;=4890000,1040000,IF(F826&lt;=6550000,670000,620000)))</f>
        <v/>
      </c>
      <c r="H826" s="21">
        <f>IF(D826&lt;=0,0,MAX(0,MIN(2000000,D826-MIN(100000,ROUNDDOWN(F826*0.05,0)))))</f>
        <v/>
      </c>
      <c r="I826" s="21">
        <f>IF(C826&lt;=2000,0,MIN(C826,ROUNDDOWN(F826*0.4,0))-2000)</f>
        <v/>
      </c>
      <c r="J826" s="21">
        <f>MAX(0,ROUNDDOWN(F826-E826-G826,-3))</f>
        <v/>
      </c>
      <c r="K826" s="21">
        <f>MAX(0,ROUNDDOWN(F826-E826-G826-H826-I826,-3))</f>
        <v/>
      </c>
      <c r="L826" s="21">
        <f>MAX(0,ROUNDDOWN(F826-E826-G826-H826,-3))</f>
        <v/>
      </c>
      <c r="M826" s="21">
        <f>IF(J826&lt;=0,0,ROUNDDOWN((J826*LOOKUP(J826,{0,1950001,3300001,6950001,9000001,18000001,40000001},{0.05,0.1,0.2,0.23,0.33,0.4,0.45})-LOOKUP(J826,{0,1950001,3300001,6950001,9000001,18000001,40000001},{0,97500,427500,636000,1536000,2796000,4796000}))*1.021,-2))</f>
        <v/>
      </c>
      <c r="N826" s="21">
        <f>IF(K826&lt;=0,0,ROUNDDOWN((K826*LOOKUP(K826,{0,1950001,3300001,6950001,9000001,18000001,40000001},{0.05,0.1,0.2,0.23,0.33,0.4,0.45})-LOOKUP(K826,{0,1950001,3300001,6950001,9000001,18000001,40000001},{0,97500,427500,636000,1536000,2796000,4796000}))*1.021,-2))</f>
        <v/>
      </c>
      <c r="O826" s="21">
        <f>IF(L826&lt;=0,0,ROUNDDOWN((L826*LOOKUP(L826,{0,1950001,3300001,6950001,9000001,18000001,40000001},{0.05,0.1,0.2,0.23,0.33,0.4,0.45})-LOOKUP(L826,{0,1950001,3300001,6950001,9000001,18000001,40000001},{0,97500,427500,636000,1536000,2796000,4796000}))*1.021,-2))</f>
        <v/>
      </c>
      <c r="P826" s="21">
        <f>MAX(0,ROUNDDOWN(F826-E826-430000,-3))</f>
        <v/>
      </c>
      <c r="Q826" s="21">
        <f>MAX(0,ROUNDDOWN(F826-E826-430000-H826,-3))</f>
        <v/>
      </c>
      <c r="R826" s="21">
        <f>IF(F826&lt;=450000,0,MAX(0,P826*0.06-MIN(50000,P826)*0.03))</f>
        <v/>
      </c>
      <c r="S826" s="21">
        <f>IF(F826&lt;=450000,0,MAX(0,P826*0.04-MIN(50000,P826)*0.02))</f>
        <v/>
      </c>
      <c r="T826" s="21">
        <f>IF(F826&lt;=450000,0,MAX(0,Q826*0.06-MIN(50000,Q826)*0.03))</f>
        <v/>
      </c>
      <c r="U826" s="21">
        <f>IF(F826&lt;=450000,0,MAX(0,Q826*0.04-MIN(50000,Q826)*0.02))</f>
        <v/>
      </c>
      <c r="V826" s="21">
        <f>50000+MAX(0,G826-480000)</f>
        <v/>
      </c>
      <c r="W826" s="21">
        <f>P826-V826</f>
        <v/>
      </c>
      <c r="X826" s="21">
        <f>Q826-V826</f>
        <v/>
      </c>
      <c r="Y826" s="22">
        <f>IF(W826&lt;0,0.9,LOOKUP(W826,{0,1950001,3300001,6950001,9000001,18000001,40000001},{0.84895,0.7979,0.6958,0.66517,0.56307,0.4916,0.44055}))</f>
        <v/>
      </c>
      <c r="Z826" s="22">
        <f>IF(X826&lt;0,0.9,LOOKUP(X826,{0,1950001,3300001,6950001,9000001,18000001,40000001},{0.84895,0.7979,0.6958,0.66517,0.56307,0.4916,0.44055}))</f>
        <v/>
      </c>
      <c r="AA826" s="22">
        <f>IF(W826&lt;0,0,CHOOSE(MATCH(W826,{0,1950001,3300001,6950001,9000001},1),5.105/84.895,10.21/79.79,20.42/69.58,23.483/66.517,33.693/56.307))</f>
        <v/>
      </c>
      <c r="AB826" s="21">
        <f>IF(C826&lt;=2000,0,(MIN(C826,ROUNDDOWN(F826*0.3,0))-2000)*0.1)</f>
        <v/>
      </c>
      <c r="AC826" s="21">
        <f>IF(C826&lt;=2000,0,MIN((C826-2000)*Y826,(R826+S826)*0.2))</f>
        <v/>
      </c>
      <c r="AD826" s="21">
        <f>IF(C826&lt;=2000,0,MIN((C826-2000)*Z826,(T826+U826)*0.2))</f>
        <v/>
      </c>
      <c r="AE826" s="21">
        <f>AC826*AA826</f>
        <v/>
      </c>
      <c r="AF826" s="21">
        <f>ROUNDDOWN(R826,-2)+ROUNDDOWN(S826,-2)</f>
        <v/>
      </c>
      <c r="AG826" s="21">
        <f>ROUNDDOWN(MAX(0,R826-(AB826+AC826+AE826)*0.6),-2)+ROUNDDOWN(MAX(0,S826-(AB826+AC826+AE826)*0.4),-2)</f>
        <v/>
      </c>
      <c r="AH826" s="21">
        <f>ROUNDDOWN(MAX(0,T826-(AB826+AD826)*0.6),-2)+ROUNDDOWN(MAX(0,U826-(AB826+AD826)*0.4),-2)</f>
        <v/>
      </c>
      <c r="AI826" s="21">
        <f>ROUNDDOWN(T826,-2)+ROUNDDOWN(U826,-2)</f>
        <v/>
      </c>
      <c r="AJ826" s="21">
        <f>M826+AF826</f>
        <v/>
      </c>
      <c r="AK826" s="21">
        <f>M826+AG826</f>
        <v/>
      </c>
      <c r="AL826" s="21">
        <f>N826+AH826</f>
        <v/>
      </c>
      <c r="AM826" s="21">
        <f>O826+AI826</f>
        <v/>
      </c>
      <c r="AN826" s="21">
        <f>N826+AI826</f>
        <v/>
      </c>
      <c r="AO826" s="21">
        <f>ROUNDDOWN((R826+S826)*0.2/Y826+2000,0)</f>
        <v/>
      </c>
      <c r="AP826" s="21">
        <f>ROUNDDOWN((T826+U826)*0.2/Z826+2000,0)</f>
        <v/>
      </c>
      <c r="AQ826" s="21">
        <f>AL826-AK826</f>
        <v/>
      </c>
      <c r="AR826" s="21">
        <f>AM826-AK826</f>
        <v/>
      </c>
      <c r="AS826" s="21">
        <f>AM826-AL826</f>
        <v/>
      </c>
      <c r="AT826" s="21">
        <f>AK826+C826-AJ826</f>
        <v/>
      </c>
      <c r="AU826" s="21">
        <f>AL826+C826-AM826</f>
        <v/>
      </c>
      <c r="AV826" s="21">
        <f>AN826+C826-AM826</f>
        <v/>
      </c>
    </row>
    <row r="827">
      <c r="A827" t="inlineStr">
        <is>
          <t>医療費の境目</t>
        </is>
      </c>
      <c r="B827" s="21">
        <f>'3_医療費の境目'!$B$3</f>
        <v/>
      </c>
      <c r="C827" s="21">
        <f>IF('3_医療費の境目'!$B$4="",AO827,'3_医療費の境目'!$B$4)</f>
        <v/>
      </c>
      <c r="D827" s="21">
        <f>'3_医療費の境目'!D827</f>
        <v/>
      </c>
      <c r="E827" s="21">
        <f>ROUND(MIN(B827/12,650000)*12*0.0915+MIN(B827/12,1390000)*12*(0.0504+0)+B827*0.005,0)</f>
        <v/>
      </c>
      <c r="F827" s="21">
        <f>IF(B827&lt;741000,0,IF(B827&lt;2191000,B827-740000,IF(B827&lt;2193000,1451000,IF(B827&lt;2196000,1453000,IF(B827&lt;2200000,1456000,IF(B827&lt;3600000,ROUND(ROUNDDOWN(B827/4,-3)*2.8,0)-80000,IF(B827&lt;6600000,ROUND(ROUNDDOWN(B827/4,-3)*3.2,0)-440000,IF(B827&lt;8500000,ROUNDDOWN(B827*0.9,0)-1100000,B827-1950000))))))))</f>
        <v/>
      </c>
      <c r="G827" s="21">
        <f>IF(F827&gt;23500000,NA(),IF(F827&lt;=4890000,1040000,IF(F827&lt;=6550000,670000,620000)))</f>
        <v/>
      </c>
      <c r="H827" s="21">
        <f>IF(D827&lt;=0,0,MAX(0,MIN(2000000,D827-MIN(100000,ROUNDDOWN(F827*0.05,0)))))</f>
        <v/>
      </c>
      <c r="I827" s="21">
        <f>IF(C827&lt;=2000,0,MIN(C827,ROUNDDOWN(F827*0.4,0))-2000)</f>
        <v/>
      </c>
      <c r="J827" s="21">
        <f>MAX(0,ROUNDDOWN(F827-E827-G827,-3))</f>
        <v/>
      </c>
      <c r="K827" s="21">
        <f>MAX(0,ROUNDDOWN(F827-E827-G827-H827-I827,-3))</f>
        <v/>
      </c>
      <c r="L827" s="21">
        <f>MAX(0,ROUNDDOWN(F827-E827-G827-H827,-3))</f>
        <v/>
      </c>
      <c r="M827" s="21">
        <f>IF(J827&lt;=0,0,ROUNDDOWN((J827*LOOKUP(J827,{0,1950001,3300001,6950001,9000001,18000001,40000001},{0.05,0.1,0.2,0.23,0.33,0.4,0.45})-LOOKUP(J827,{0,1950001,3300001,6950001,9000001,18000001,40000001},{0,97500,427500,636000,1536000,2796000,4796000}))*1.021,-2))</f>
        <v/>
      </c>
      <c r="N827" s="21">
        <f>IF(K827&lt;=0,0,ROUNDDOWN((K827*LOOKUP(K827,{0,1950001,3300001,6950001,9000001,18000001,40000001},{0.05,0.1,0.2,0.23,0.33,0.4,0.45})-LOOKUP(K827,{0,1950001,3300001,6950001,9000001,18000001,40000001},{0,97500,427500,636000,1536000,2796000,4796000}))*1.021,-2))</f>
        <v/>
      </c>
      <c r="O827" s="21">
        <f>IF(L827&lt;=0,0,ROUNDDOWN((L827*LOOKUP(L827,{0,1950001,3300001,6950001,9000001,18000001,40000001},{0.05,0.1,0.2,0.23,0.33,0.4,0.45})-LOOKUP(L827,{0,1950001,3300001,6950001,9000001,18000001,40000001},{0,97500,427500,636000,1536000,2796000,4796000}))*1.021,-2))</f>
        <v/>
      </c>
      <c r="P827" s="21">
        <f>MAX(0,ROUNDDOWN(F827-E827-430000,-3))</f>
        <v/>
      </c>
      <c r="Q827" s="21">
        <f>MAX(0,ROUNDDOWN(F827-E827-430000-H827,-3))</f>
        <v/>
      </c>
      <c r="R827" s="21">
        <f>IF(F827&lt;=450000,0,MAX(0,P827*0.06-MIN(50000,P827)*0.03))</f>
        <v/>
      </c>
      <c r="S827" s="21">
        <f>IF(F827&lt;=450000,0,MAX(0,P827*0.04-MIN(50000,P827)*0.02))</f>
        <v/>
      </c>
      <c r="T827" s="21">
        <f>IF(F827&lt;=450000,0,MAX(0,Q827*0.06-MIN(50000,Q827)*0.03))</f>
        <v/>
      </c>
      <c r="U827" s="21">
        <f>IF(F827&lt;=450000,0,MAX(0,Q827*0.04-MIN(50000,Q827)*0.02))</f>
        <v/>
      </c>
      <c r="V827" s="21">
        <f>50000+MAX(0,G827-480000)</f>
        <v/>
      </c>
      <c r="W827" s="21">
        <f>P827-V827</f>
        <v/>
      </c>
      <c r="X827" s="21">
        <f>Q827-V827</f>
        <v/>
      </c>
      <c r="Y827" s="22">
        <f>IF(W827&lt;0,0.9,LOOKUP(W827,{0,1950001,3300001,6950001,9000001,18000001,40000001},{0.84895,0.7979,0.6958,0.66517,0.56307,0.4916,0.44055}))</f>
        <v/>
      </c>
      <c r="Z827" s="22">
        <f>IF(X827&lt;0,0.9,LOOKUP(X827,{0,1950001,3300001,6950001,9000001,18000001,40000001},{0.84895,0.7979,0.6958,0.66517,0.56307,0.4916,0.44055}))</f>
        <v/>
      </c>
      <c r="AA827" s="22">
        <f>IF(W827&lt;0,0,CHOOSE(MATCH(W827,{0,1950001,3300001,6950001,9000001},1),5.105/84.895,10.21/79.79,20.42/69.58,23.483/66.517,33.693/56.307))</f>
        <v/>
      </c>
      <c r="AB827" s="21">
        <f>IF(C827&lt;=2000,0,(MIN(C827,ROUNDDOWN(F827*0.3,0))-2000)*0.1)</f>
        <v/>
      </c>
      <c r="AC827" s="21">
        <f>IF(C827&lt;=2000,0,MIN((C827-2000)*Y827,(R827+S827)*0.2))</f>
        <v/>
      </c>
      <c r="AD827" s="21">
        <f>IF(C827&lt;=2000,0,MIN((C827-2000)*Z827,(T827+U827)*0.2))</f>
        <v/>
      </c>
      <c r="AE827" s="21">
        <f>AC827*AA827</f>
        <v/>
      </c>
      <c r="AF827" s="21">
        <f>ROUNDDOWN(R827,-2)+ROUNDDOWN(S827,-2)</f>
        <v/>
      </c>
      <c r="AG827" s="21">
        <f>ROUNDDOWN(MAX(0,R827-(AB827+AC827+AE827)*0.6),-2)+ROUNDDOWN(MAX(0,S827-(AB827+AC827+AE827)*0.4),-2)</f>
        <v/>
      </c>
      <c r="AH827" s="21">
        <f>ROUNDDOWN(MAX(0,T827-(AB827+AD827)*0.6),-2)+ROUNDDOWN(MAX(0,U827-(AB827+AD827)*0.4),-2)</f>
        <v/>
      </c>
      <c r="AI827" s="21">
        <f>ROUNDDOWN(T827,-2)+ROUNDDOWN(U827,-2)</f>
        <v/>
      </c>
      <c r="AJ827" s="21">
        <f>M827+AF827</f>
        <v/>
      </c>
      <c r="AK827" s="21">
        <f>M827+AG827</f>
        <v/>
      </c>
      <c r="AL827" s="21">
        <f>N827+AH827</f>
        <v/>
      </c>
      <c r="AM827" s="21">
        <f>O827+AI827</f>
        <v/>
      </c>
      <c r="AN827" s="21">
        <f>N827+AI827</f>
        <v/>
      </c>
      <c r="AO827" s="21">
        <f>ROUNDDOWN((R827+S827)*0.2/Y827+2000,0)</f>
        <v/>
      </c>
      <c r="AP827" s="21">
        <f>ROUNDDOWN((T827+U827)*0.2/Z827+2000,0)</f>
        <v/>
      </c>
      <c r="AQ827" s="21">
        <f>AL827-AK827</f>
        <v/>
      </c>
      <c r="AR827" s="21">
        <f>AM827-AK827</f>
        <v/>
      </c>
      <c r="AS827" s="21">
        <f>AM827-AL827</f>
        <v/>
      </c>
      <c r="AT827" s="21">
        <f>AK827+C827-AJ827</f>
        <v/>
      </c>
      <c r="AU827" s="21">
        <f>AL827+C827-AM827</f>
        <v/>
      </c>
      <c r="AV827" s="21">
        <f>AN827+C827-AM827</f>
        <v/>
      </c>
    </row>
    <row r="828">
      <c r="A828" t="inlineStr">
        <is>
          <t>医療費の境目</t>
        </is>
      </c>
      <c r="B828" s="21">
        <f>'3_医療費の境目'!$B$3</f>
        <v/>
      </c>
      <c r="C828" s="21">
        <f>IF('3_医療費の境目'!$B$4="",AO828,'3_医療費の境目'!$B$4)</f>
        <v/>
      </c>
      <c r="D828" s="21">
        <f>'3_医療費の境目'!D828</f>
        <v/>
      </c>
      <c r="E828" s="21">
        <f>ROUND(MIN(B828/12,650000)*12*0.0915+MIN(B828/12,1390000)*12*(0.0504+0)+B828*0.005,0)</f>
        <v/>
      </c>
      <c r="F828" s="21">
        <f>IF(B828&lt;741000,0,IF(B828&lt;2191000,B828-740000,IF(B828&lt;2193000,1451000,IF(B828&lt;2196000,1453000,IF(B828&lt;2200000,1456000,IF(B828&lt;3600000,ROUND(ROUNDDOWN(B828/4,-3)*2.8,0)-80000,IF(B828&lt;6600000,ROUND(ROUNDDOWN(B828/4,-3)*3.2,0)-440000,IF(B828&lt;8500000,ROUNDDOWN(B828*0.9,0)-1100000,B828-1950000))))))))</f>
        <v/>
      </c>
      <c r="G828" s="21">
        <f>IF(F828&gt;23500000,NA(),IF(F828&lt;=4890000,1040000,IF(F828&lt;=6550000,670000,620000)))</f>
        <v/>
      </c>
      <c r="H828" s="21">
        <f>IF(D828&lt;=0,0,MAX(0,MIN(2000000,D828-MIN(100000,ROUNDDOWN(F828*0.05,0)))))</f>
        <v/>
      </c>
      <c r="I828" s="21">
        <f>IF(C828&lt;=2000,0,MIN(C828,ROUNDDOWN(F828*0.4,0))-2000)</f>
        <v/>
      </c>
      <c r="J828" s="21">
        <f>MAX(0,ROUNDDOWN(F828-E828-G828,-3))</f>
        <v/>
      </c>
      <c r="K828" s="21">
        <f>MAX(0,ROUNDDOWN(F828-E828-G828-H828-I828,-3))</f>
        <v/>
      </c>
      <c r="L828" s="21">
        <f>MAX(0,ROUNDDOWN(F828-E828-G828-H828,-3))</f>
        <v/>
      </c>
      <c r="M828" s="21">
        <f>IF(J828&lt;=0,0,ROUNDDOWN((J828*LOOKUP(J828,{0,1950001,3300001,6950001,9000001,18000001,40000001},{0.05,0.1,0.2,0.23,0.33,0.4,0.45})-LOOKUP(J828,{0,1950001,3300001,6950001,9000001,18000001,40000001},{0,97500,427500,636000,1536000,2796000,4796000}))*1.021,-2))</f>
        <v/>
      </c>
      <c r="N828" s="21">
        <f>IF(K828&lt;=0,0,ROUNDDOWN((K828*LOOKUP(K828,{0,1950001,3300001,6950001,9000001,18000001,40000001},{0.05,0.1,0.2,0.23,0.33,0.4,0.45})-LOOKUP(K828,{0,1950001,3300001,6950001,9000001,18000001,40000001},{0,97500,427500,636000,1536000,2796000,4796000}))*1.021,-2))</f>
        <v/>
      </c>
      <c r="O828" s="21">
        <f>IF(L828&lt;=0,0,ROUNDDOWN((L828*LOOKUP(L828,{0,1950001,3300001,6950001,9000001,18000001,40000001},{0.05,0.1,0.2,0.23,0.33,0.4,0.45})-LOOKUP(L828,{0,1950001,3300001,6950001,9000001,18000001,40000001},{0,97500,427500,636000,1536000,2796000,4796000}))*1.021,-2))</f>
        <v/>
      </c>
      <c r="P828" s="21">
        <f>MAX(0,ROUNDDOWN(F828-E828-430000,-3))</f>
        <v/>
      </c>
      <c r="Q828" s="21">
        <f>MAX(0,ROUNDDOWN(F828-E828-430000-H828,-3))</f>
        <v/>
      </c>
      <c r="R828" s="21">
        <f>IF(F828&lt;=450000,0,MAX(0,P828*0.06-MIN(50000,P828)*0.03))</f>
        <v/>
      </c>
      <c r="S828" s="21">
        <f>IF(F828&lt;=450000,0,MAX(0,P828*0.04-MIN(50000,P828)*0.02))</f>
        <v/>
      </c>
      <c r="T828" s="21">
        <f>IF(F828&lt;=450000,0,MAX(0,Q828*0.06-MIN(50000,Q828)*0.03))</f>
        <v/>
      </c>
      <c r="U828" s="21">
        <f>IF(F828&lt;=450000,0,MAX(0,Q828*0.04-MIN(50000,Q828)*0.02))</f>
        <v/>
      </c>
      <c r="V828" s="21">
        <f>50000+MAX(0,G828-480000)</f>
        <v/>
      </c>
      <c r="W828" s="21">
        <f>P828-V828</f>
        <v/>
      </c>
      <c r="X828" s="21">
        <f>Q828-V828</f>
        <v/>
      </c>
      <c r="Y828" s="22">
        <f>IF(W828&lt;0,0.9,LOOKUP(W828,{0,1950001,3300001,6950001,9000001,18000001,40000001},{0.84895,0.7979,0.6958,0.66517,0.56307,0.4916,0.44055}))</f>
        <v/>
      </c>
      <c r="Z828" s="22">
        <f>IF(X828&lt;0,0.9,LOOKUP(X828,{0,1950001,3300001,6950001,9000001,18000001,40000001},{0.84895,0.7979,0.6958,0.66517,0.56307,0.4916,0.44055}))</f>
        <v/>
      </c>
      <c r="AA828" s="22">
        <f>IF(W828&lt;0,0,CHOOSE(MATCH(W828,{0,1950001,3300001,6950001,9000001},1),5.105/84.895,10.21/79.79,20.42/69.58,23.483/66.517,33.693/56.307))</f>
        <v/>
      </c>
      <c r="AB828" s="21">
        <f>IF(C828&lt;=2000,0,(MIN(C828,ROUNDDOWN(F828*0.3,0))-2000)*0.1)</f>
        <v/>
      </c>
      <c r="AC828" s="21">
        <f>IF(C828&lt;=2000,0,MIN((C828-2000)*Y828,(R828+S828)*0.2))</f>
        <v/>
      </c>
      <c r="AD828" s="21">
        <f>IF(C828&lt;=2000,0,MIN((C828-2000)*Z828,(T828+U828)*0.2))</f>
        <v/>
      </c>
      <c r="AE828" s="21">
        <f>AC828*AA828</f>
        <v/>
      </c>
      <c r="AF828" s="21">
        <f>ROUNDDOWN(R828,-2)+ROUNDDOWN(S828,-2)</f>
        <v/>
      </c>
      <c r="AG828" s="21">
        <f>ROUNDDOWN(MAX(0,R828-(AB828+AC828+AE828)*0.6),-2)+ROUNDDOWN(MAX(0,S828-(AB828+AC828+AE828)*0.4),-2)</f>
        <v/>
      </c>
      <c r="AH828" s="21">
        <f>ROUNDDOWN(MAX(0,T828-(AB828+AD828)*0.6),-2)+ROUNDDOWN(MAX(0,U828-(AB828+AD828)*0.4),-2)</f>
        <v/>
      </c>
      <c r="AI828" s="21">
        <f>ROUNDDOWN(T828,-2)+ROUNDDOWN(U828,-2)</f>
        <v/>
      </c>
      <c r="AJ828" s="21">
        <f>M828+AF828</f>
        <v/>
      </c>
      <c r="AK828" s="21">
        <f>M828+AG828</f>
        <v/>
      </c>
      <c r="AL828" s="21">
        <f>N828+AH828</f>
        <v/>
      </c>
      <c r="AM828" s="21">
        <f>O828+AI828</f>
        <v/>
      </c>
      <c r="AN828" s="21">
        <f>N828+AI828</f>
        <v/>
      </c>
      <c r="AO828" s="21">
        <f>ROUNDDOWN((R828+S828)*0.2/Y828+2000,0)</f>
        <v/>
      </c>
      <c r="AP828" s="21">
        <f>ROUNDDOWN((T828+U828)*0.2/Z828+2000,0)</f>
        <v/>
      </c>
      <c r="AQ828" s="21">
        <f>AL828-AK828</f>
        <v/>
      </c>
      <c r="AR828" s="21">
        <f>AM828-AK828</f>
        <v/>
      </c>
      <c r="AS828" s="21">
        <f>AM828-AL828</f>
        <v/>
      </c>
      <c r="AT828" s="21">
        <f>AK828+C828-AJ828</f>
        <v/>
      </c>
      <c r="AU828" s="21">
        <f>AL828+C828-AM828</f>
        <v/>
      </c>
      <c r="AV828" s="21">
        <f>AN828+C828-AM828</f>
        <v/>
      </c>
    </row>
    <row r="829">
      <c r="A829" t="inlineStr">
        <is>
          <t>医療費の境目</t>
        </is>
      </c>
      <c r="B829" s="21">
        <f>'3_医療費の境目'!$B$3</f>
        <v/>
      </c>
      <c r="C829" s="21">
        <f>IF('3_医療費の境目'!$B$4="",AO829,'3_医療費の境目'!$B$4)</f>
        <v/>
      </c>
      <c r="D829" s="21">
        <f>'3_医療費の境目'!D829</f>
        <v/>
      </c>
      <c r="E829" s="21">
        <f>ROUND(MIN(B829/12,650000)*12*0.0915+MIN(B829/12,1390000)*12*(0.0504+0)+B829*0.005,0)</f>
        <v/>
      </c>
      <c r="F829" s="21">
        <f>IF(B829&lt;741000,0,IF(B829&lt;2191000,B829-740000,IF(B829&lt;2193000,1451000,IF(B829&lt;2196000,1453000,IF(B829&lt;2200000,1456000,IF(B829&lt;3600000,ROUND(ROUNDDOWN(B829/4,-3)*2.8,0)-80000,IF(B829&lt;6600000,ROUND(ROUNDDOWN(B829/4,-3)*3.2,0)-440000,IF(B829&lt;8500000,ROUNDDOWN(B829*0.9,0)-1100000,B829-1950000))))))))</f>
        <v/>
      </c>
      <c r="G829" s="21">
        <f>IF(F829&gt;23500000,NA(),IF(F829&lt;=4890000,1040000,IF(F829&lt;=6550000,670000,620000)))</f>
        <v/>
      </c>
      <c r="H829" s="21">
        <f>IF(D829&lt;=0,0,MAX(0,MIN(2000000,D829-MIN(100000,ROUNDDOWN(F829*0.05,0)))))</f>
        <v/>
      </c>
      <c r="I829" s="21">
        <f>IF(C829&lt;=2000,0,MIN(C829,ROUNDDOWN(F829*0.4,0))-2000)</f>
        <v/>
      </c>
      <c r="J829" s="21">
        <f>MAX(0,ROUNDDOWN(F829-E829-G829,-3))</f>
        <v/>
      </c>
      <c r="K829" s="21">
        <f>MAX(0,ROUNDDOWN(F829-E829-G829-H829-I829,-3))</f>
        <v/>
      </c>
      <c r="L829" s="21">
        <f>MAX(0,ROUNDDOWN(F829-E829-G829-H829,-3))</f>
        <v/>
      </c>
      <c r="M829" s="21">
        <f>IF(J829&lt;=0,0,ROUNDDOWN((J829*LOOKUP(J829,{0,1950001,3300001,6950001,9000001,18000001,40000001},{0.05,0.1,0.2,0.23,0.33,0.4,0.45})-LOOKUP(J829,{0,1950001,3300001,6950001,9000001,18000001,40000001},{0,97500,427500,636000,1536000,2796000,4796000}))*1.021,-2))</f>
        <v/>
      </c>
      <c r="N829" s="21">
        <f>IF(K829&lt;=0,0,ROUNDDOWN((K829*LOOKUP(K829,{0,1950001,3300001,6950001,9000001,18000001,40000001},{0.05,0.1,0.2,0.23,0.33,0.4,0.45})-LOOKUP(K829,{0,1950001,3300001,6950001,9000001,18000001,40000001},{0,97500,427500,636000,1536000,2796000,4796000}))*1.021,-2))</f>
        <v/>
      </c>
      <c r="O829" s="21">
        <f>IF(L829&lt;=0,0,ROUNDDOWN((L829*LOOKUP(L829,{0,1950001,3300001,6950001,9000001,18000001,40000001},{0.05,0.1,0.2,0.23,0.33,0.4,0.45})-LOOKUP(L829,{0,1950001,3300001,6950001,9000001,18000001,40000001},{0,97500,427500,636000,1536000,2796000,4796000}))*1.021,-2))</f>
        <v/>
      </c>
      <c r="P829" s="21">
        <f>MAX(0,ROUNDDOWN(F829-E829-430000,-3))</f>
        <v/>
      </c>
      <c r="Q829" s="21">
        <f>MAX(0,ROUNDDOWN(F829-E829-430000-H829,-3))</f>
        <v/>
      </c>
      <c r="R829" s="21">
        <f>IF(F829&lt;=450000,0,MAX(0,P829*0.06-MIN(50000,P829)*0.03))</f>
        <v/>
      </c>
      <c r="S829" s="21">
        <f>IF(F829&lt;=450000,0,MAX(0,P829*0.04-MIN(50000,P829)*0.02))</f>
        <v/>
      </c>
      <c r="T829" s="21">
        <f>IF(F829&lt;=450000,0,MAX(0,Q829*0.06-MIN(50000,Q829)*0.03))</f>
        <v/>
      </c>
      <c r="U829" s="21">
        <f>IF(F829&lt;=450000,0,MAX(0,Q829*0.04-MIN(50000,Q829)*0.02))</f>
        <v/>
      </c>
      <c r="V829" s="21">
        <f>50000+MAX(0,G829-480000)</f>
        <v/>
      </c>
      <c r="W829" s="21">
        <f>P829-V829</f>
        <v/>
      </c>
      <c r="X829" s="21">
        <f>Q829-V829</f>
        <v/>
      </c>
      <c r="Y829" s="22">
        <f>IF(W829&lt;0,0.9,LOOKUP(W829,{0,1950001,3300001,6950001,9000001,18000001,40000001},{0.84895,0.7979,0.6958,0.66517,0.56307,0.4916,0.44055}))</f>
        <v/>
      </c>
      <c r="Z829" s="22">
        <f>IF(X829&lt;0,0.9,LOOKUP(X829,{0,1950001,3300001,6950001,9000001,18000001,40000001},{0.84895,0.7979,0.6958,0.66517,0.56307,0.4916,0.44055}))</f>
        <v/>
      </c>
      <c r="AA829" s="22">
        <f>IF(W829&lt;0,0,CHOOSE(MATCH(W829,{0,1950001,3300001,6950001,9000001},1),5.105/84.895,10.21/79.79,20.42/69.58,23.483/66.517,33.693/56.307))</f>
        <v/>
      </c>
      <c r="AB829" s="21">
        <f>IF(C829&lt;=2000,0,(MIN(C829,ROUNDDOWN(F829*0.3,0))-2000)*0.1)</f>
        <v/>
      </c>
      <c r="AC829" s="21">
        <f>IF(C829&lt;=2000,0,MIN((C829-2000)*Y829,(R829+S829)*0.2))</f>
        <v/>
      </c>
      <c r="AD829" s="21">
        <f>IF(C829&lt;=2000,0,MIN((C829-2000)*Z829,(T829+U829)*0.2))</f>
        <v/>
      </c>
      <c r="AE829" s="21">
        <f>AC829*AA829</f>
        <v/>
      </c>
      <c r="AF829" s="21">
        <f>ROUNDDOWN(R829,-2)+ROUNDDOWN(S829,-2)</f>
        <v/>
      </c>
      <c r="AG829" s="21">
        <f>ROUNDDOWN(MAX(0,R829-(AB829+AC829+AE829)*0.6),-2)+ROUNDDOWN(MAX(0,S829-(AB829+AC829+AE829)*0.4),-2)</f>
        <v/>
      </c>
      <c r="AH829" s="21">
        <f>ROUNDDOWN(MAX(0,T829-(AB829+AD829)*0.6),-2)+ROUNDDOWN(MAX(0,U829-(AB829+AD829)*0.4),-2)</f>
        <v/>
      </c>
      <c r="AI829" s="21">
        <f>ROUNDDOWN(T829,-2)+ROUNDDOWN(U829,-2)</f>
        <v/>
      </c>
      <c r="AJ829" s="21">
        <f>M829+AF829</f>
        <v/>
      </c>
      <c r="AK829" s="21">
        <f>M829+AG829</f>
        <v/>
      </c>
      <c r="AL829" s="21">
        <f>N829+AH829</f>
        <v/>
      </c>
      <c r="AM829" s="21">
        <f>O829+AI829</f>
        <v/>
      </c>
      <c r="AN829" s="21">
        <f>N829+AI829</f>
        <v/>
      </c>
      <c r="AO829" s="21">
        <f>ROUNDDOWN((R829+S829)*0.2/Y829+2000,0)</f>
        <v/>
      </c>
      <c r="AP829" s="21">
        <f>ROUNDDOWN((T829+U829)*0.2/Z829+2000,0)</f>
        <v/>
      </c>
      <c r="AQ829" s="21">
        <f>AL829-AK829</f>
        <v/>
      </c>
      <c r="AR829" s="21">
        <f>AM829-AK829</f>
        <v/>
      </c>
      <c r="AS829" s="21">
        <f>AM829-AL829</f>
        <v/>
      </c>
      <c r="AT829" s="21">
        <f>AK829+C829-AJ829</f>
        <v/>
      </c>
      <c r="AU829" s="21">
        <f>AL829+C829-AM829</f>
        <v/>
      </c>
      <c r="AV829" s="21">
        <f>AN829+C829-AM829</f>
        <v/>
      </c>
    </row>
    <row r="830">
      <c r="A830" t="inlineStr">
        <is>
          <t>医療費の境目</t>
        </is>
      </c>
      <c r="B830" s="21">
        <f>'3_医療費の境目'!$B$3</f>
        <v/>
      </c>
      <c r="C830" s="21">
        <f>IF('3_医療費の境目'!$B$4="",AO830,'3_医療費の境目'!$B$4)</f>
        <v/>
      </c>
      <c r="D830" s="21">
        <f>'3_医療費の境目'!D830</f>
        <v/>
      </c>
      <c r="E830" s="21">
        <f>ROUND(MIN(B830/12,650000)*12*0.0915+MIN(B830/12,1390000)*12*(0.0504+0)+B830*0.005,0)</f>
        <v/>
      </c>
      <c r="F830" s="21">
        <f>IF(B830&lt;741000,0,IF(B830&lt;2191000,B830-740000,IF(B830&lt;2193000,1451000,IF(B830&lt;2196000,1453000,IF(B830&lt;2200000,1456000,IF(B830&lt;3600000,ROUND(ROUNDDOWN(B830/4,-3)*2.8,0)-80000,IF(B830&lt;6600000,ROUND(ROUNDDOWN(B830/4,-3)*3.2,0)-440000,IF(B830&lt;8500000,ROUNDDOWN(B830*0.9,0)-1100000,B830-1950000))))))))</f>
        <v/>
      </c>
      <c r="G830" s="21">
        <f>IF(F830&gt;23500000,NA(),IF(F830&lt;=4890000,1040000,IF(F830&lt;=6550000,670000,620000)))</f>
        <v/>
      </c>
      <c r="H830" s="21">
        <f>IF(D830&lt;=0,0,MAX(0,MIN(2000000,D830-MIN(100000,ROUNDDOWN(F830*0.05,0)))))</f>
        <v/>
      </c>
      <c r="I830" s="21">
        <f>IF(C830&lt;=2000,0,MIN(C830,ROUNDDOWN(F830*0.4,0))-2000)</f>
        <v/>
      </c>
      <c r="J830" s="21">
        <f>MAX(0,ROUNDDOWN(F830-E830-G830,-3))</f>
        <v/>
      </c>
      <c r="K830" s="21">
        <f>MAX(0,ROUNDDOWN(F830-E830-G830-H830-I830,-3))</f>
        <v/>
      </c>
      <c r="L830" s="21">
        <f>MAX(0,ROUNDDOWN(F830-E830-G830-H830,-3))</f>
        <v/>
      </c>
      <c r="M830" s="21">
        <f>IF(J830&lt;=0,0,ROUNDDOWN((J830*LOOKUP(J830,{0,1950001,3300001,6950001,9000001,18000001,40000001},{0.05,0.1,0.2,0.23,0.33,0.4,0.45})-LOOKUP(J830,{0,1950001,3300001,6950001,9000001,18000001,40000001},{0,97500,427500,636000,1536000,2796000,4796000}))*1.021,-2))</f>
        <v/>
      </c>
      <c r="N830" s="21">
        <f>IF(K830&lt;=0,0,ROUNDDOWN((K830*LOOKUP(K830,{0,1950001,3300001,6950001,9000001,18000001,40000001},{0.05,0.1,0.2,0.23,0.33,0.4,0.45})-LOOKUP(K830,{0,1950001,3300001,6950001,9000001,18000001,40000001},{0,97500,427500,636000,1536000,2796000,4796000}))*1.021,-2))</f>
        <v/>
      </c>
      <c r="O830" s="21">
        <f>IF(L830&lt;=0,0,ROUNDDOWN((L830*LOOKUP(L830,{0,1950001,3300001,6950001,9000001,18000001,40000001},{0.05,0.1,0.2,0.23,0.33,0.4,0.45})-LOOKUP(L830,{0,1950001,3300001,6950001,9000001,18000001,40000001},{0,97500,427500,636000,1536000,2796000,4796000}))*1.021,-2))</f>
        <v/>
      </c>
      <c r="P830" s="21">
        <f>MAX(0,ROUNDDOWN(F830-E830-430000,-3))</f>
        <v/>
      </c>
      <c r="Q830" s="21">
        <f>MAX(0,ROUNDDOWN(F830-E830-430000-H830,-3))</f>
        <v/>
      </c>
      <c r="R830" s="21">
        <f>IF(F830&lt;=450000,0,MAX(0,P830*0.06-MIN(50000,P830)*0.03))</f>
        <v/>
      </c>
      <c r="S830" s="21">
        <f>IF(F830&lt;=450000,0,MAX(0,P830*0.04-MIN(50000,P830)*0.02))</f>
        <v/>
      </c>
      <c r="T830" s="21">
        <f>IF(F830&lt;=450000,0,MAX(0,Q830*0.06-MIN(50000,Q830)*0.03))</f>
        <v/>
      </c>
      <c r="U830" s="21">
        <f>IF(F830&lt;=450000,0,MAX(0,Q830*0.04-MIN(50000,Q830)*0.02))</f>
        <v/>
      </c>
      <c r="V830" s="21">
        <f>50000+MAX(0,G830-480000)</f>
        <v/>
      </c>
      <c r="W830" s="21">
        <f>P830-V830</f>
        <v/>
      </c>
      <c r="X830" s="21">
        <f>Q830-V830</f>
        <v/>
      </c>
      <c r="Y830" s="22">
        <f>IF(W830&lt;0,0.9,LOOKUP(W830,{0,1950001,3300001,6950001,9000001,18000001,40000001},{0.84895,0.7979,0.6958,0.66517,0.56307,0.4916,0.44055}))</f>
        <v/>
      </c>
      <c r="Z830" s="22">
        <f>IF(X830&lt;0,0.9,LOOKUP(X830,{0,1950001,3300001,6950001,9000001,18000001,40000001},{0.84895,0.7979,0.6958,0.66517,0.56307,0.4916,0.44055}))</f>
        <v/>
      </c>
      <c r="AA830" s="22">
        <f>IF(W830&lt;0,0,CHOOSE(MATCH(W830,{0,1950001,3300001,6950001,9000001},1),5.105/84.895,10.21/79.79,20.42/69.58,23.483/66.517,33.693/56.307))</f>
        <v/>
      </c>
      <c r="AB830" s="21">
        <f>IF(C830&lt;=2000,0,(MIN(C830,ROUNDDOWN(F830*0.3,0))-2000)*0.1)</f>
        <v/>
      </c>
      <c r="AC830" s="21">
        <f>IF(C830&lt;=2000,0,MIN((C830-2000)*Y830,(R830+S830)*0.2))</f>
        <v/>
      </c>
      <c r="AD830" s="21">
        <f>IF(C830&lt;=2000,0,MIN((C830-2000)*Z830,(T830+U830)*0.2))</f>
        <v/>
      </c>
      <c r="AE830" s="21">
        <f>AC830*AA830</f>
        <v/>
      </c>
      <c r="AF830" s="21">
        <f>ROUNDDOWN(R830,-2)+ROUNDDOWN(S830,-2)</f>
        <v/>
      </c>
      <c r="AG830" s="21">
        <f>ROUNDDOWN(MAX(0,R830-(AB830+AC830+AE830)*0.6),-2)+ROUNDDOWN(MAX(0,S830-(AB830+AC830+AE830)*0.4),-2)</f>
        <v/>
      </c>
      <c r="AH830" s="21">
        <f>ROUNDDOWN(MAX(0,T830-(AB830+AD830)*0.6),-2)+ROUNDDOWN(MAX(0,U830-(AB830+AD830)*0.4),-2)</f>
        <v/>
      </c>
      <c r="AI830" s="21">
        <f>ROUNDDOWN(T830,-2)+ROUNDDOWN(U830,-2)</f>
        <v/>
      </c>
      <c r="AJ830" s="21">
        <f>M830+AF830</f>
        <v/>
      </c>
      <c r="AK830" s="21">
        <f>M830+AG830</f>
        <v/>
      </c>
      <c r="AL830" s="21">
        <f>N830+AH830</f>
        <v/>
      </c>
      <c r="AM830" s="21">
        <f>O830+AI830</f>
        <v/>
      </c>
      <c r="AN830" s="21">
        <f>N830+AI830</f>
        <v/>
      </c>
      <c r="AO830" s="21">
        <f>ROUNDDOWN((R830+S830)*0.2/Y830+2000,0)</f>
        <v/>
      </c>
      <c r="AP830" s="21">
        <f>ROUNDDOWN((T830+U830)*0.2/Z830+2000,0)</f>
        <v/>
      </c>
      <c r="AQ830" s="21">
        <f>AL830-AK830</f>
        <v/>
      </c>
      <c r="AR830" s="21">
        <f>AM830-AK830</f>
        <v/>
      </c>
      <c r="AS830" s="21">
        <f>AM830-AL830</f>
        <v/>
      </c>
      <c r="AT830" s="21">
        <f>AK830+C830-AJ830</f>
        <v/>
      </c>
      <c r="AU830" s="21">
        <f>AL830+C830-AM830</f>
        <v/>
      </c>
      <c r="AV830" s="21">
        <f>AN830+C830-AM830</f>
        <v/>
      </c>
    </row>
    <row r="831">
      <c r="A831" t="inlineStr">
        <is>
          <t>医療費の境目</t>
        </is>
      </c>
      <c r="B831" s="21">
        <f>'3_医療費の境目'!$B$3</f>
        <v/>
      </c>
      <c r="C831" s="21">
        <f>IF('3_医療費の境目'!$B$4="",AO831,'3_医療費の境目'!$B$4)</f>
        <v/>
      </c>
      <c r="D831" s="21">
        <f>'3_医療費の境目'!D831</f>
        <v/>
      </c>
      <c r="E831" s="21">
        <f>ROUND(MIN(B831/12,650000)*12*0.0915+MIN(B831/12,1390000)*12*(0.0504+0)+B831*0.005,0)</f>
        <v/>
      </c>
      <c r="F831" s="21">
        <f>IF(B831&lt;741000,0,IF(B831&lt;2191000,B831-740000,IF(B831&lt;2193000,1451000,IF(B831&lt;2196000,1453000,IF(B831&lt;2200000,1456000,IF(B831&lt;3600000,ROUND(ROUNDDOWN(B831/4,-3)*2.8,0)-80000,IF(B831&lt;6600000,ROUND(ROUNDDOWN(B831/4,-3)*3.2,0)-440000,IF(B831&lt;8500000,ROUNDDOWN(B831*0.9,0)-1100000,B831-1950000))))))))</f>
        <v/>
      </c>
      <c r="G831" s="21">
        <f>IF(F831&gt;23500000,NA(),IF(F831&lt;=4890000,1040000,IF(F831&lt;=6550000,670000,620000)))</f>
        <v/>
      </c>
      <c r="H831" s="21">
        <f>IF(D831&lt;=0,0,MAX(0,MIN(2000000,D831-MIN(100000,ROUNDDOWN(F831*0.05,0)))))</f>
        <v/>
      </c>
      <c r="I831" s="21">
        <f>IF(C831&lt;=2000,0,MIN(C831,ROUNDDOWN(F831*0.4,0))-2000)</f>
        <v/>
      </c>
      <c r="J831" s="21">
        <f>MAX(0,ROUNDDOWN(F831-E831-G831,-3))</f>
        <v/>
      </c>
      <c r="K831" s="21">
        <f>MAX(0,ROUNDDOWN(F831-E831-G831-H831-I831,-3))</f>
        <v/>
      </c>
      <c r="L831" s="21">
        <f>MAX(0,ROUNDDOWN(F831-E831-G831-H831,-3))</f>
        <v/>
      </c>
      <c r="M831" s="21">
        <f>IF(J831&lt;=0,0,ROUNDDOWN((J831*LOOKUP(J831,{0,1950001,3300001,6950001,9000001,18000001,40000001},{0.05,0.1,0.2,0.23,0.33,0.4,0.45})-LOOKUP(J831,{0,1950001,3300001,6950001,9000001,18000001,40000001},{0,97500,427500,636000,1536000,2796000,4796000}))*1.021,-2))</f>
        <v/>
      </c>
      <c r="N831" s="21">
        <f>IF(K831&lt;=0,0,ROUNDDOWN((K831*LOOKUP(K831,{0,1950001,3300001,6950001,9000001,18000001,40000001},{0.05,0.1,0.2,0.23,0.33,0.4,0.45})-LOOKUP(K831,{0,1950001,3300001,6950001,9000001,18000001,40000001},{0,97500,427500,636000,1536000,2796000,4796000}))*1.021,-2))</f>
        <v/>
      </c>
      <c r="O831" s="21">
        <f>IF(L831&lt;=0,0,ROUNDDOWN((L831*LOOKUP(L831,{0,1950001,3300001,6950001,9000001,18000001,40000001},{0.05,0.1,0.2,0.23,0.33,0.4,0.45})-LOOKUP(L831,{0,1950001,3300001,6950001,9000001,18000001,40000001},{0,97500,427500,636000,1536000,2796000,4796000}))*1.021,-2))</f>
        <v/>
      </c>
      <c r="P831" s="21">
        <f>MAX(0,ROUNDDOWN(F831-E831-430000,-3))</f>
        <v/>
      </c>
      <c r="Q831" s="21">
        <f>MAX(0,ROUNDDOWN(F831-E831-430000-H831,-3))</f>
        <v/>
      </c>
      <c r="R831" s="21">
        <f>IF(F831&lt;=450000,0,MAX(0,P831*0.06-MIN(50000,P831)*0.03))</f>
        <v/>
      </c>
      <c r="S831" s="21">
        <f>IF(F831&lt;=450000,0,MAX(0,P831*0.04-MIN(50000,P831)*0.02))</f>
        <v/>
      </c>
      <c r="T831" s="21">
        <f>IF(F831&lt;=450000,0,MAX(0,Q831*0.06-MIN(50000,Q831)*0.03))</f>
        <v/>
      </c>
      <c r="U831" s="21">
        <f>IF(F831&lt;=450000,0,MAX(0,Q831*0.04-MIN(50000,Q831)*0.02))</f>
        <v/>
      </c>
      <c r="V831" s="21">
        <f>50000+MAX(0,G831-480000)</f>
        <v/>
      </c>
      <c r="W831" s="21">
        <f>P831-V831</f>
        <v/>
      </c>
      <c r="X831" s="21">
        <f>Q831-V831</f>
        <v/>
      </c>
      <c r="Y831" s="22">
        <f>IF(W831&lt;0,0.9,LOOKUP(W831,{0,1950001,3300001,6950001,9000001,18000001,40000001},{0.84895,0.7979,0.6958,0.66517,0.56307,0.4916,0.44055}))</f>
        <v/>
      </c>
      <c r="Z831" s="22">
        <f>IF(X831&lt;0,0.9,LOOKUP(X831,{0,1950001,3300001,6950001,9000001,18000001,40000001},{0.84895,0.7979,0.6958,0.66517,0.56307,0.4916,0.44055}))</f>
        <v/>
      </c>
      <c r="AA831" s="22">
        <f>IF(W831&lt;0,0,CHOOSE(MATCH(W831,{0,1950001,3300001,6950001,9000001},1),5.105/84.895,10.21/79.79,20.42/69.58,23.483/66.517,33.693/56.307))</f>
        <v/>
      </c>
      <c r="AB831" s="21">
        <f>IF(C831&lt;=2000,0,(MIN(C831,ROUNDDOWN(F831*0.3,0))-2000)*0.1)</f>
        <v/>
      </c>
      <c r="AC831" s="21">
        <f>IF(C831&lt;=2000,0,MIN((C831-2000)*Y831,(R831+S831)*0.2))</f>
        <v/>
      </c>
      <c r="AD831" s="21">
        <f>IF(C831&lt;=2000,0,MIN((C831-2000)*Z831,(T831+U831)*0.2))</f>
        <v/>
      </c>
      <c r="AE831" s="21">
        <f>AC831*AA831</f>
        <v/>
      </c>
      <c r="AF831" s="21">
        <f>ROUNDDOWN(R831,-2)+ROUNDDOWN(S831,-2)</f>
        <v/>
      </c>
      <c r="AG831" s="21">
        <f>ROUNDDOWN(MAX(0,R831-(AB831+AC831+AE831)*0.6),-2)+ROUNDDOWN(MAX(0,S831-(AB831+AC831+AE831)*0.4),-2)</f>
        <v/>
      </c>
      <c r="AH831" s="21">
        <f>ROUNDDOWN(MAX(0,T831-(AB831+AD831)*0.6),-2)+ROUNDDOWN(MAX(0,U831-(AB831+AD831)*0.4),-2)</f>
        <v/>
      </c>
      <c r="AI831" s="21">
        <f>ROUNDDOWN(T831,-2)+ROUNDDOWN(U831,-2)</f>
        <v/>
      </c>
      <c r="AJ831" s="21">
        <f>M831+AF831</f>
        <v/>
      </c>
      <c r="AK831" s="21">
        <f>M831+AG831</f>
        <v/>
      </c>
      <c r="AL831" s="21">
        <f>N831+AH831</f>
        <v/>
      </c>
      <c r="AM831" s="21">
        <f>O831+AI831</f>
        <v/>
      </c>
      <c r="AN831" s="21">
        <f>N831+AI831</f>
        <v/>
      </c>
      <c r="AO831" s="21">
        <f>ROUNDDOWN((R831+S831)*0.2/Y831+2000,0)</f>
        <v/>
      </c>
      <c r="AP831" s="21">
        <f>ROUNDDOWN((T831+U831)*0.2/Z831+2000,0)</f>
        <v/>
      </c>
      <c r="AQ831" s="21">
        <f>AL831-AK831</f>
        <v/>
      </c>
      <c r="AR831" s="21">
        <f>AM831-AK831</f>
        <v/>
      </c>
      <c r="AS831" s="21">
        <f>AM831-AL831</f>
        <v/>
      </c>
      <c r="AT831" s="21">
        <f>AK831+C831-AJ831</f>
        <v/>
      </c>
      <c r="AU831" s="21">
        <f>AL831+C831-AM831</f>
        <v/>
      </c>
      <c r="AV831" s="21">
        <f>AN831+C831-AM831</f>
        <v/>
      </c>
    </row>
    <row r="832">
      <c r="A832" t="inlineStr">
        <is>
          <t>医療費の境目</t>
        </is>
      </c>
      <c r="B832" s="21">
        <f>'3_医療費の境目'!$B$3</f>
        <v/>
      </c>
      <c r="C832" s="21">
        <f>IF('3_医療費の境目'!$B$4="",AO832,'3_医療費の境目'!$B$4)</f>
        <v/>
      </c>
      <c r="D832" s="21">
        <f>'3_医療費の境目'!D832</f>
        <v/>
      </c>
      <c r="E832" s="21">
        <f>ROUND(MIN(B832/12,650000)*12*0.0915+MIN(B832/12,1390000)*12*(0.0504+0)+B832*0.005,0)</f>
        <v/>
      </c>
      <c r="F832" s="21">
        <f>IF(B832&lt;741000,0,IF(B832&lt;2191000,B832-740000,IF(B832&lt;2193000,1451000,IF(B832&lt;2196000,1453000,IF(B832&lt;2200000,1456000,IF(B832&lt;3600000,ROUND(ROUNDDOWN(B832/4,-3)*2.8,0)-80000,IF(B832&lt;6600000,ROUND(ROUNDDOWN(B832/4,-3)*3.2,0)-440000,IF(B832&lt;8500000,ROUNDDOWN(B832*0.9,0)-1100000,B832-1950000))))))))</f>
        <v/>
      </c>
      <c r="G832" s="21">
        <f>IF(F832&gt;23500000,NA(),IF(F832&lt;=4890000,1040000,IF(F832&lt;=6550000,670000,620000)))</f>
        <v/>
      </c>
      <c r="H832" s="21">
        <f>IF(D832&lt;=0,0,MAX(0,MIN(2000000,D832-MIN(100000,ROUNDDOWN(F832*0.05,0)))))</f>
        <v/>
      </c>
      <c r="I832" s="21">
        <f>IF(C832&lt;=2000,0,MIN(C832,ROUNDDOWN(F832*0.4,0))-2000)</f>
        <v/>
      </c>
      <c r="J832" s="21">
        <f>MAX(0,ROUNDDOWN(F832-E832-G832,-3))</f>
        <v/>
      </c>
      <c r="K832" s="21">
        <f>MAX(0,ROUNDDOWN(F832-E832-G832-H832-I832,-3))</f>
        <v/>
      </c>
      <c r="L832" s="21">
        <f>MAX(0,ROUNDDOWN(F832-E832-G832-H832,-3))</f>
        <v/>
      </c>
      <c r="M832" s="21">
        <f>IF(J832&lt;=0,0,ROUNDDOWN((J832*LOOKUP(J832,{0,1950001,3300001,6950001,9000001,18000001,40000001},{0.05,0.1,0.2,0.23,0.33,0.4,0.45})-LOOKUP(J832,{0,1950001,3300001,6950001,9000001,18000001,40000001},{0,97500,427500,636000,1536000,2796000,4796000}))*1.021,-2))</f>
        <v/>
      </c>
      <c r="N832" s="21">
        <f>IF(K832&lt;=0,0,ROUNDDOWN((K832*LOOKUP(K832,{0,1950001,3300001,6950001,9000001,18000001,40000001},{0.05,0.1,0.2,0.23,0.33,0.4,0.45})-LOOKUP(K832,{0,1950001,3300001,6950001,9000001,18000001,40000001},{0,97500,427500,636000,1536000,2796000,4796000}))*1.021,-2))</f>
        <v/>
      </c>
      <c r="O832" s="21">
        <f>IF(L832&lt;=0,0,ROUNDDOWN((L832*LOOKUP(L832,{0,1950001,3300001,6950001,9000001,18000001,40000001},{0.05,0.1,0.2,0.23,0.33,0.4,0.45})-LOOKUP(L832,{0,1950001,3300001,6950001,9000001,18000001,40000001},{0,97500,427500,636000,1536000,2796000,4796000}))*1.021,-2))</f>
        <v/>
      </c>
      <c r="P832" s="21">
        <f>MAX(0,ROUNDDOWN(F832-E832-430000,-3))</f>
        <v/>
      </c>
      <c r="Q832" s="21">
        <f>MAX(0,ROUNDDOWN(F832-E832-430000-H832,-3))</f>
        <v/>
      </c>
      <c r="R832" s="21">
        <f>IF(F832&lt;=450000,0,MAX(0,P832*0.06-MIN(50000,P832)*0.03))</f>
        <v/>
      </c>
      <c r="S832" s="21">
        <f>IF(F832&lt;=450000,0,MAX(0,P832*0.04-MIN(50000,P832)*0.02))</f>
        <v/>
      </c>
      <c r="T832" s="21">
        <f>IF(F832&lt;=450000,0,MAX(0,Q832*0.06-MIN(50000,Q832)*0.03))</f>
        <v/>
      </c>
      <c r="U832" s="21">
        <f>IF(F832&lt;=450000,0,MAX(0,Q832*0.04-MIN(50000,Q832)*0.02))</f>
        <v/>
      </c>
      <c r="V832" s="21">
        <f>50000+MAX(0,G832-480000)</f>
        <v/>
      </c>
      <c r="W832" s="21">
        <f>P832-V832</f>
        <v/>
      </c>
      <c r="X832" s="21">
        <f>Q832-V832</f>
        <v/>
      </c>
      <c r="Y832" s="22">
        <f>IF(W832&lt;0,0.9,LOOKUP(W832,{0,1950001,3300001,6950001,9000001,18000001,40000001},{0.84895,0.7979,0.6958,0.66517,0.56307,0.4916,0.44055}))</f>
        <v/>
      </c>
      <c r="Z832" s="22">
        <f>IF(X832&lt;0,0.9,LOOKUP(X832,{0,1950001,3300001,6950001,9000001,18000001,40000001},{0.84895,0.7979,0.6958,0.66517,0.56307,0.4916,0.44055}))</f>
        <v/>
      </c>
      <c r="AA832" s="22">
        <f>IF(W832&lt;0,0,CHOOSE(MATCH(W832,{0,1950001,3300001,6950001,9000001},1),5.105/84.895,10.21/79.79,20.42/69.58,23.483/66.517,33.693/56.307))</f>
        <v/>
      </c>
      <c r="AB832" s="21">
        <f>IF(C832&lt;=2000,0,(MIN(C832,ROUNDDOWN(F832*0.3,0))-2000)*0.1)</f>
        <v/>
      </c>
      <c r="AC832" s="21">
        <f>IF(C832&lt;=2000,0,MIN((C832-2000)*Y832,(R832+S832)*0.2))</f>
        <v/>
      </c>
      <c r="AD832" s="21">
        <f>IF(C832&lt;=2000,0,MIN((C832-2000)*Z832,(T832+U832)*0.2))</f>
        <v/>
      </c>
      <c r="AE832" s="21">
        <f>AC832*AA832</f>
        <v/>
      </c>
      <c r="AF832" s="21">
        <f>ROUNDDOWN(R832,-2)+ROUNDDOWN(S832,-2)</f>
        <v/>
      </c>
      <c r="AG832" s="21">
        <f>ROUNDDOWN(MAX(0,R832-(AB832+AC832+AE832)*0.6),-2)+ROUNDDOWN(MAX(0,S832-(AB832+AC832+AE832)*0.4),-2)</f>
        <v/>
      </c>
      <c r="AH832" s="21">
        <f>ROUNDDOWN(MAX(0,T832-(AB832+AD832)*0.6),-2)+ROUNDDOWN(MAX(0,U832-(AB832+AD832)*0.4),-2)</f>
        <v/>
      </c>
      <c r="AI832" s="21">
        <f>ROUNDDOWN(T832,-2)+ROUNDDOWN(U832,-2)</f>
        <v/>
      </c>
      <c r="AJ832" s="21">
        <f>M832+AF832</f>
        <v/>
      </c>
      <c r="AK832" s="21">
        <f>M832+AG832</f>
        <v/>
      </c>
      <c r="AL832" s="21">
        <f>N832+AH832</f>
        <v/>
      </c>
      <c r="AM832" s="21">
        <f>O832+AI832</f>
        <v/>
      </c>
      <c r="AN832" s="21">
        <f>N832+AI832</f>
        <v/>
      </c>
      <c r="AO832" s="21">
        <f>ROUNDDOWN((R832+S832)*0.2/Y832+2000,0)</f>
        <v/>
      </c>
      <c r="AP832" s="21">
        <f>ROUNDDOWN((T832+U832)*0.2/Z832+2000,0)</f>
        <v/>
      </c>
      <c r="AQ832" s="21">
        <f>AL832-AK832</f>
        <v/>
      </c>
      <c r="AR832" s="21">
        <f>AM832-AK832</f>
        <v/>
      </c>
      <c r="AS832" s="21">
        <f>AM832-AL832</f>
        <v/>
      </c>
      <c r="AT832" s="21">
        <f>AK832+C832-AJ832</f>
        <v/>
      </c>
      <c r="AU832" s="21">
        <f>AL832+C832-AM832</f>
        <v/>
      </c>
      <c r="AV832" s="21">
        <f>AN832+C832-AM832</f>
        <v/>
      </c>
    </row>
    <row r="833">
      <c r="A833" t="inlineStr">
        <is>
          <t>医療費の境目</t>
        </is>
      </c>
      <c r="B833" s="21">
        <f>'3_医療費の境目'!$B$3</f>
        <v/>
      </c>
      <c r="C833" s="21">
        <f>IF('3_医療費の境目'!$B$4="",AO833,'3_医療費の境目'!$B$4)</f>
        <v/>
      </c>
      <c r="D833" s="21">
        <f>'3_医療費の境目'!D833</f>
        <v/>
      </c>
      <c r="E833" s="21">
        <f>ROUND(MIN(B833/12,650000)*12*0.0915+MIN(B833/12,1390000)*12*(0.0504+0)+B833*0.005,0)</f>
        <v/>
      </c>
      <c r="F833" s="21">
        <f>IF(B833&lt;741000,0,IF(B833&lt;2191000,B833-740000,IF(B833&lt;2193000,1451000,IF(B833&lt;2196000,1453000,IF(B833&lt;2200000,1456000,IF(B833&lt;3600000,ROUND(ROUNDDOWN(B833/4,-3)*2.8,0)-80000,IF(B833&lt;6600000,ROUND(ROUNDDOWN(B833/4,-3)*3.2,0)-440000,IF(B833&lt;8500000,ROUNDDOWN(B833*0.9,0)-1100000,B833-1950000))))))))</f>
        <v/>
      </c>
      <c r="G833" s="21">
        <f>IF(F833&gt;23500000,NA(),IF(F833&lt;=4890000,1040000,IF(F833&lt;=6550000,670000,620000)))</f>
        <v/>
      </c>
      <c r="H833" s="21">
        <f>IF(D833&lt;=0,0,MAX(0,MIN(2000000,D833-MIN(100000,ROUNDDOWN(F833*0.05,0)))))</f>
        <v/>
      </c>
      <c r="I833" s="21">
        <f>IF(C833&lt;=2000,0,MIN(C833,ROUNDDOWN(F833*0.4,0))-2000)</f>
        <v/>
      </c>
      <c r="J833" s="21">
        <f>MAX(0,ROUNDDOWN(F833-E833-G833,-3))</f>
        <v/>
      </c>
      <c r="K833" s="21">
        <f>MAX(0,ROUNDDOWN(F833-E833-G833-H833-I833,-3))</f>
        <v/>
      </c>
      <c r="L833" s="21">
        <f>MAX(0,ROUNDDOWN(F833-E833-G833-H833,-3))</f>
        <v/>
      </c>
      <c r="M833" s="21">
        <f>IF(J833&lt;=0,0,ROUNDDOWN((J833*LOOKUP(J833,{0,1950001,3300001,6950001,9000001,18000001,40000001},{0.05,0.1,0.2,0.23,0.33,0.4,0.45})-LOOKUP(J833,{0,1950001,3300001,6950001,9000001,18000001,40000001},{0,97500,427500,636000,1536000,2796000,4796000}))*1.021,-2))</f>
        <v/>
      </c>
      <c r="N833" s="21">
        <f>IF(K833&lt;=0,0,ROUNDDOWN((K833*LOOKUP(K833,{0,1950001,3300001,6950001,9000001,18000001,40000001},{0.05,0.1,0.2,0.23,0.33,0.4,0.45})-LOOKUP(K833,{0,1950001,3300001,6950001,9000001,18000001,40000001},{0,97500,427500,636000,1536000,2796000,4796000}))*1.021,-2))</f>
        <v/>
      </c>
      <c r="O833" s="21">
        <f>IF(L833&lt;=0,0,ROUNDDOWN((L833*LOOKUP(L833,{0,1950001,3300001,6950001,9000001,18000001,40000001},{0.05,0.1,0.2,0.23,0.33,0.4,0.45})-LOOKUP(L833,{0,1950001,3300001,6950001,9000001,18000001,40000001},{0,97500,427500,636000,1536000,2796000,4796000}))*1.021,-2))</f>
        <v/>
      </c>
      <c r="P833" s="21">
        <f>MAX(0,ROUNDDOWN(F833-E833-430000,-3))</f>
        <v/>
      </c>
      <c r="Q833" s="21">
        <f>MAX(0,ROUNDDOWN(F833-E833-430000-H833,-3))</f>
        <v/>
      </c>
      <c r="R833" s="21">
        <f>IF(F833&lt;=450000,0,MAX(0,P833*0.06-MIN(50000,P833)*0.03))</f>
        <v/>
      </c>
      <c r="S833" s="21">
        <f>IF(F833&lt;=450000,0,MAX(0,P833*0.04-MIN(50000,P833)*0.02))</f>
        <v/>
      </c>
      <c r="T833" s="21">
        <f>IF(F833&lt;=450000,0,MAX(0,Q833*0.06-MIN(50000,Q833)*0.03))</f>
        <v/>
      </c>
      <c r="U833" s="21">
        <f>IF(F833&lt;=450000,0,MAX(0,Q833*0.04-MIN(50000,Q833)*0.02))</f>
        <v/>
      </c>
      <c r="V833" s="21">
        <f>50000+MAX(0,G833-480000)</f>
        <v/>
      </c>
      <c r="W833" s="21">
        <f>P833-V833</f>
        <v/>
      </c>
      <c r="X833" s="21">
        <f>Q833-V833</f>
        <v/>
      </c>
      <c r="Y833" s="22">
        <f>IF(W833&lt;0,0.9,LOOKUP(W833,{0,1950001,3300001,6950001,9000001,18000001,40000001},{0.84895,0.7979,0.6958,0.66517,0.56307,0.4916,0.44055}))</f>
        <v/>
      </c>
      <c r="Z833" s="22">
        <f>IF(X833&lt;0,0.9,LOOKUP(X833,{0,1950001,3300001,6950001,9000001,18000001,40000001},{0.84895,0.7979,0.6958,0.66517,0.56307,0.4916,0.44055}))</f>
        <v/>
      </c>
      <c r="AA833" s="22">
        <f>IF(W833&lt;0,0,CHOOSE(MATCH(W833,{0,1950001,3300001,6950001,9000001},1),5.105/84.895,10.21/79.79,20.42/69.58,23.483/66.517,33.693/56.307))</f>
        <v/>
      </c>
      <c r="AB833" s="21">
        <f>IF(C833&lt;=2000,0,(MIN(C833,ROUNDDOWN(F833*0.3,0))-2000)*0.1)</f>
        <v/>
      </c>
      <c r="AC833" s="21">
        <f>IF(C833&lt;=2000,0,MIN((C833-2000)*Y833,(R833+S833)*0.2))</f>
        <v/>
      </c>
      <c r="AD833" s="21">
        <f>IF(C833&lt;=2000,0,MIN((C833-2000)*Z833,(T833+U833)*0.2))</f>
        <v/>
      </c>
      <c r="AE833" s="21">
        <f>AC833*AA833</f>
        <v/>
      </c>
      <c r="AF833" s="21">
        <f>ROUNDDOWN(R833,-2)+ROUNDDOWN(S833,-2)</f>
        <v/>
      </c>
      <c r="AG833" s="21">
        <f>ROUNDDOWN(MAX(0,R833-(AB833+AC833+AE833)*0.6),-2)+ROUNDDOWN(MAX(0,S833-(AB833+AC833+AE833)*0.4),-2)</f>
        <v/>
      </c>
      <c r="AH833" s="21">
        <f>ROUNDDOWN(MAX(0,T833-(AB833+AD833)*0.6),-2)+ROUNDDOWN(MAX(0,U833-(AB833+AD833)*0.4),-2)</f>
        <v/>
      </c>
      <c r="AI833" s="21">
        <f>ROUNDDOWN(T833,-2)+ROUNDDOWN(U833,-2)</f>
        <v/>
      </c>
      <c r="AJ833" s="21">
        <f>M833+AF833</f>
        <v/>
      </c>
      <c r="AK833" s="21">
        <f>M833+AG833</f>
        <v/>
      </c>
      <c r="AL833" s="21">
        <f>N833+AH833</f>
        <v/>
      </c>
      <c r="AM833" s="21">
        <f>O833+AI833</f>
        <v/>
      </c>
      <c r="AN833" s="21">
        <f>N833+AI833</f>
        <v/>
      </c>
      <c r="AO833" s="21">
        <f>ROUNDDOWN((R833+S833)*0.2/Y833+2000,0)</f>
        <v/>
      </c>
      <c r="AP833" s="21">
        <f>ROUNDDOWN((T833+U833)*0.2/Z833+2000,0)</f>
        <v/>
      </c>
      <c r="AQ833" s="21">
        <f>AL833-AK833</f>
        <v/>
      </c>
      <c r="AR833" s="21">
        <f>AM833-AK833</f>
        <v/>
      </c>
      <c r="AS833" s="21">
        <f>AM833-AL833</f>
        <v/>
      </c>
      <c r="AT833" s="21">
        <f>AK833+C833-AJ833</f>
        <v/>
      </c>
      <c r="AU833" s="21">
        <f>AL833+C833-AM833</f>
        <v/>
      </c>
      <c r="AV833" s="21">
        <f>AN833+C833-AM833</f>
        <v/>
      </c>
    </row>
    <row r="834">
      <c r="A834" t="inlineStr">
        <is>
          <t>医療費の境目</t>
        </is>
      </c>
      <c r="B834" s="21">
        <f>'3_医療費の境目'!$B$3</f>
        <v/>
      </c>
      <c r="C834" s="21">
        <f>IF('3_医療費の境目'!$B$4="",AO834,'3_医療費の境目'!$B$4)</f>
        <v/>
      </c>
      <c r="D834" s="21">
        <f>'3_医療費の境目'!D834</f>
        <v/>
      </c>
      <c r="E834" s="21">
        <f>ROUND(MIN(B834/12,650000)*12*0.0915+MIN(B834/12,1390000)*12*(0.0504+0)+B834*0.005,0)</f>
        <v/>
      </c>
      <c r="F834" s="21">
        <f>IF(B834&lt;741000,0,IF(B834&lt;2191000,B834-740000,IF(B834&lt;2193000,1451000,IF(B834&lt;2196000,1453000,IF(B834&lt;2200000,1456000,IF(B834&lt;3600000,ROUND(ROUNDDOWN(B834/4,-3)*2.8,0)-80000,IF(B834&lt;6600000,ROUND(ROUNDDOWN(B834/4,-3)*3.2,0)-440000,IF(B834&lt;8500000,ROUNDDOWN(B834*0.9,0)-1100000,B834-1950000))))))))</f>
        <v/>
      </c>
      <c r="G834" s="21">
        <f>IF(F834&gt;23500000,NA(),IF(F834&lt;=4890000,1040000,IF(F834&lt;=6550000,670000,620000)))</f>
        <v/>
      </c>
      <c r="H834" s="21">
        <f>IF(D834&lt;=0,0,MAX(0,MIN(2000000,D834-MIN(100000,ROUNDDOWN(F834*0.05,0)))))</f>
        <v/>
      </c>
      <c r="I834" s="21">
        <f>IF(C834&lt;=2000,0,MIN(C834,ROUNDDOWN(F834*0.4,0))-2000)</f>
        <v/>
      </c>
      <c r="J834" s="21">
        <f>MAX(0,ROUNDDOWN(F834-E834-G834,-3))</f>
        <v/>
      </c>
      <c r="K834" s="21">
        <f>MAX(0,ROUNDDOWN(F834-E834-G834-H834-I834,-3))</f>
        <v/>
      </c>
      <c r="L834" s="21">
        <f>MAX(0,ROUNDDOWN(F834-E834-G834-H834,-3))</f>
        <v/>
      </c>
      <c r="M834" s="21">
        <f>IF(J834&lt;=0,0,ROUNDDOWN((J834*LOOKUP(J834,{0,1950001,3300001,6950001,9000001,18000001,40000001},{0.05,0.1,0.2,0.23,0.33,0.4,0.45})-LOOKUP(J834,{0,1950001,3300001,6950001,9000001,18000001,40000001},{0,97500,427500,636000,1536000,2796000,4796000}))*1.021,-2))</f>
        <v/>
      </c>
      <c r="N834" s="21">
        <f>IF(K834&lt;=0,0,ROUNDDOWN((K834*LOOKUP(K834,{0,1950001,3300001,6950001,9000001,18000001,40000001},{0.05,0.1,0.2,0.23,0.33,0.4,0.45})-LOOKUP(K834,{0,1950001,3300001,6950001,9000001,18000001,40000001},{0,97500,427500,636000,1536000,2796000,4796000}))*1.021,-2))</f>
        <v/>
      </c>
      <c r="O834" s="21">
        <f>IF(L834&lt;=0,0,ROUNDDOWN((L834*LOOKUP(L834,{0,1950001,3300001,6950001,9000001,18000001,40000001},{0.05,0.1,0.2,0.23,0.33,0.4,0.45})-LOOKUP(L834,{0,1950001,3300001,6950001,9000001,18000001,40000001},{0,97500,427500,636000,1536000,2796000,4796000}))*1.021,-2))</f>
        <v/>
      </c>
      <c r="P834" s="21">
        <f>MAX(0,ROUNDDOWN(F834-E834-430000,-3))</f>
        <v/>
      </c>
      <c r="Q834" s="21">
        <f>MAX(0,ROUNDDOWN(F834-E834-430000-H834,-3))</f>
        <v/>
      </c>
      <c r="R834" s="21">
        <f>IF(F834&lt;=450000,0,MAX(0,P834*0.06-MIN(50000,P834)*0.03))</f>
        <v/>
      </c>
      <c r="S834" s="21">
        <f>IF(F834&lt;=450000,0,MAX(0,P834*0.04-MIN(50000,P834)*0.02))</f>
        <v/>
      </c>
      <c r="T834" s="21">
        <f>IF(F834&lt;=450000,0,MAX(0,Q834*0.06-MIN(50000,Q834)*0.03))</f>
        <v/>
      </c>
      <c r="U834" s="21">
        <f>IF(F834&lt;=450000,0,MAX(0,Q834*0.04-MIN(50000,Q834)*0.02))</f>
        <v/>
      </c>
      <c r="V834" s="21">
        <f>50000+MAX(0,G834-480000)</f>
        <v/>
      </c>
      <c r="W834" s="21">
        <f>P834-V834</f>
        <v/>
      </c>
      <c r="X834" s="21">
        <f>Q834-V834</f>
        <v/>
      </c>
      <c r="Y834" s="22">
        <f>IF(W834&lt;0,0.9,LOOKUP(W834,{0,1950001,3300001,6950001,9000001,18000001,40000001},{0.84895,0.7979,0.6958,0.66517,0.56307,0.4916,0.44055}))</f>
        <v/>
      </c>
      <c r="Z834" s="22">
        <f>IF(X834&lt;0,0.9,LOOKUP(X834,{0,1950001,3300001,6950001,9000001,18000001,40000001},{0.84895,0.7979,0.6958,0.66517,0.56307,0.4916,0.44055}))</f>
        <v/>
      </c>
      <c r="AA834" s="22">
        <f>IF(W834&lt;0,0,CHOOSE(MATCH(W834,{0,1950001,3300001,6950001,9000001},1),5.105/84.895,10.21/79.79,20.42/69.58,23.483/66.517,33.693/56.307))</f>
        <v/>
      </c>
      <c r="AB834" s="21">
        <f>IF(C834&lt;=2000,0,(MIN(C834,ROUNDDOWN(F834*0.3,0))-2000)*0.1)</f>
        <v/>
      </c>
      <c r="AC834" s="21">
        <f>IF(C834&lt;=2000,0,MIN((C834-2000)*Y834,(R834+S834)*0.2))</f>
        <v/>
      </c>
      <c r="AD834" s="21">
        <f>IF(C834&lt;=2000,0,MIN((C834-2000)*Z834,(T834+U834)*0.2))</f>
        <v/>
      </c>
      <c r="AE834" s="21">
        <f>AC834*AA834</f>
        <v/>
      </c>
      <c r="AF834" s="21">
        <f>ROUNDDOWN(R834,-2)+ROUNDDOWN(S834,-2)</f>
        <v/>
      </c>
      <c r="AG834" s="21">
        <f>ROUNDDOWN(MAX(0,R834-(AB834+AC834+AE834)*0.6),-2)+ROUNDDOWN(MAX(0,S834-(AB834+AC834+AE834)*0.4),-2)</f>
        <v/>
      </c>
      <c r="AH834" s="21">
        <f>ROUNDDOWN(MAX(0,T834-(AB834+AD834)*0.6),-2)+ROUNDDOWN(MAX(0,U834-(AB834+AD834)*0.4),-2)</f>
        <v/>
      </c>
      <c r="AI834" s="21">
        <f>ROUNDDOWN(T834,-2)+ROUNDDOWN(U834,-2)</f>
        <v/>
      </c>
      <c r="AJ834" s="21">
        <f>M834+AF834</f>
        <v/>
      </c>
      <c r="AK834" s="21">
        <f>M834+AG834</f>
        <v/>
      </c>
      <c r="AL834" s="21">
        <f>N834+AH834</f>
        <v/>
      </c>
      <c r="AM834" s="21">
        <f>O834+AI834</f>
        <v/>
      </c>
      <c r="AN834" s="21">
        <f>N834+AI834</f>
        <v/>
      </c>
      <c r="AO834" s="21">
        <f>ROUNDDOWN((R834+S834)*0.2/Y834+2000,0)</f>
        <v/>
      </c>
      <c r="AP834" s="21">
        <f>ROUNDDOWN((T834+U834)*0.2/Z834+2000,0)</f>
        <v/>
      </c>
      <c r="AQ834" s="21">
        <f>AL834-AK834</f>
        <v/>
      </c>
      <c r="AR834" s="21">
        <f>AM834-AK834</f>
        <v/>
      </c>
      <c r="AS834" s="21">
        <f>AM834-AL834</f>
        <v/>
      </c>
      <c r="AT834" s="21">
        <f>AK834+C834-AJ834</f>
        <v/>
      </c>
      <c r="AU834" s="21">
        <f>AL834+C834-AM834</f>
        <v/>
      </c>
      <c r="AV834" s="21">
        <f>AN834+C834-AM834</f>
        <v/>
      </c>
    </row>
    <row r="835">
      <c r="A835" t="inlineStr">
        <is>
          <t>医療費の境目</t>
        </is>
      </c>
      <c r="B835" s="21">
        <f>'3_医療費の境目'!$B$3</f>
        <v/>
      </c>
      <c r="C835" s="21">
        <f>IF('3_医療費の境目'!$B$4="",AO835,'3_医療費の境目'!$B$4)</f>
        <v/>
      </c>
      <c r="D835" s="21">
        <f>'3_医療費の境目'!D835</f>
        <v/>
      </c>
      <c r="E835" s="21">
        <f>ROUND(MIN(B835/12,650000)*12*0.0915+MIN(B835/12,1390000)*12*(0.0504+0)+B835*0.005,0)</f>
        <v/>
      </c>
      <c r="F835" s="21">
        <f>IF(B835&lt;741000,0,IF(B835&lt;2191000,B835-740000,IF(B835&lt;2193000,1451000,IF(B835&lt;2196000,1453000,IF(B835&lt;2200000,1456000,IF(B835&lt;3600000,ROUND(ROUNDDOWN(B835/4,-3)*2.8,0)-80000,IF(B835&lt;6600000,ROUND(ROUNDDOWN(B835/4,-3)*3.2,0)-440000,IF(B835&lt;8500000,ROUNDDOWN(B835*0.9,0)-1100000,B835-1950000))))))))</f>
        <v/>
      </c>
      <c r="G835" s="21">
        <f>IF(F835&gt;23500000,NA(),IF(F835&lt;=4890000,1040000,IF(F835&lt;=6550000,670000,620000)))</f>
        <v/>
      </c>
      <c r="H835" s="21">
        <f>IF(D835&lt;=0,0,MAX(0,MIN(2000000,D835-MIN(100000,ROUNDDOWN(F835*0.05,0)))))</f>
        <v/>
      </c>
      <c r="I835" s="21">
        <f>IF(C835&lt;=2000,0,MIN(C835,ROUNDDOWN(F835*0.4,0))-2000)</f>
        <v/>
      </c>
      <c r="J835" s="21">
        <f>MAX(0,ROUNDDOWN(F835-E835-G835,-3))</f>
        <v/>
      </c>
      <c r="K835" s="21">
        <f>MAX(0,ROUNDDOWN(F835-E835-G835-H835-I835,-3))</f>
        <v/>
      </c>
      <c r="L835" s="21">
        <f>MAX(0,ROUNDDOWN(F835-E835-G835-H835,-3))</f>
        <v/>
      </c>
      <c r="M835" s="21">
        <f>IF(J835&lt;=0,0,ROUNDDOWN((J835*LOOKUP(J835,{0,1950001,3300001,6950001,9000001,18000001,40000001},{0.05,0.1,0.2,0.23,0.33,0.4,0.45})-LOOKUP(J835,{0,1950001,3300001,6950001,9000001,18000001,40000001},{0,97500,427500,636000,1536000,2796000,4796000}))*1.021,-2))</f>
        <v/>
      </c>
      <c r="N835" s="21">
        <f>IF(K835&lt;=0,0,ROUNDDOWN((K835*LOOKUP(K835,{0,1950001,3300001,6950001,9000001,18000001,40000001},{0.05,0.1,0.2,0.23,0.33,0.4,0.45})-LOOKUP(K835,{0,1950001,3300001,6950001,9000001,18000001,40000001},{0,97500,427500,636000,1536000,2796000,4796000}))*1.021,-2))</f>
        <v/>
      </c>
      <c r="O835" s="21">
        <f>IF(L835&lt;=0,0,ROUNDDOWN((L835*LOOKUP(L835,{0,1950001,3300001,6950001,9000001,18000001,40000001},{0.05,0.1,0.2,0.23,0.33,0.4,0.45})-LOOKUP(L835,{0,1950001,3300001,6950001,9000001,18000001,40000001},{0,97500,427500,636000,1536000,2796000,4796000}))*1.021,-2))</f>
        <v/>
      </c>
      <c r="P835" s="21">
        <f>MAX(0,ROUNDDOWN(F835-E835-430000,-3))</f>
        <v/>
      </c>
      <c r="Q835" s="21">
        <f>MAX(0,ROUNDDOWN(F835-E835-430000-H835,-3))</f>
        <v/>
      </c>
      <c r="R835" s="21">
        <f>IF(F835&lt;=450000,0,MAX(0,P835*0.06-MIN(50000,P835)*0.03))</f>
        <v/>
      </c>
      <c r="S835" s="21">
        <f>IF(F835&lt;=450000,0,MAX(0,P835*0.04-MIN(50000,P835)*0.02))</f>
        <v/>
      </c>
      <c r="T835" s="21">
        <f>IF(F835&lt;=450000,0,MAX(0,Q835*0.06-MIN(50000,Q835)*0.03))</f>
        <v/>
      </c>
      <c r="U835" s="21">
        <f>IF(F835&lt;=450000,0,MAX(0,Q835*0.04-MIN(50000,Q835)*0.02))</f>
        <v/>
      </c>
      <c r="V835" s="21">
        <f>50000+MAX(0,G835-480000)</f>
        <v/>
      </c>
      <c r="W835" s="21">
        <f>P835-V835</f>
        <v/>
      </c>
      <c r="X835" s="21">
        <f>Q835-V835</f>
        <v/>
      </c>
      <c r="Y835" s="22">
        <f>IF(W835&lt;0,0.9,LOOKUP(W835,{0,1950001,3300001,6950001,9000001,18000001,40000001},{0.84895,0.7979,0.6958,0.66517,0.56307,0.4916,0.44055}))</f>
        <v/>
      </c>
      <c r="Z835" s="22">
        <f>IF(X835&lt;0,0.9,LOOKUP(X835,{0,1950001,3300001,6950001,9000001,18000001,40000001},{0.84895,0.7979,0.6958,0.66517,0.56307,0.4916,0.44055}))</f>
        <v/>
      </c>
      <c r="AA835" s="22">
        <f>IF(W835&lt;0,0,CHOOSE(MATCH(W835,{0,1950001,3300001,6950001,9000001},1),5.105/84.895,10.21/79.79,20.42/69.58,23.483/66.517,33.693/56.307))</f>
        <v/>
      </c>
      <c r="AB835" s="21">
        <f>IF(C835&lt;=2000,0,(MIN(C835,ROUNDDOWN(F835*0.3,0))-2000)*0.1)</f>
        <v/>
      </c>
      <c r="AC835" s="21">
        <f>IF(C835&lt;=2000,0,MIN((C835-2000)*Y835,(R835+S835)*0.2))</f>
        <v/>
      </c>
      <c r="AD835" s="21">
        <f>IF(C835&lt;=2000,0,MIN((C835-2000)*Z835,(T835+U835)*0.2))</f>
        <v/>
      </c>
      <c r="AE835" s="21">
        <f>AC835*AA835</f>
        <v/>
      </c>
      <c r="AF835" s="21">
        <f>ROUNDDOWN(R835,-2)+ROUNDDOWN(S835,-2)</f>
        <v/>
      </c>
      <c r="AG835" s="21">
        <f>ROUNDDOWN(MAX(0,R835-(AB835+AC835+AE835)*0.6),-2)+ROUNDDOWN(MAX(0,S835-(AB835+AC835+AE835)*0.4),-2)</f>
        <v/>
      </c>
      <c r="AH835" s="21">
        <f>ROUNDDOWN(MAX(0,T835-(AB835+AD835)*0.6),-2)+ROUNDDOWN(MAX(0,U835-(AB835+AD835)*0.4),-2)</f>
        <v/>
      </c>
      <c r="AI835" s="21">
        <f>ROUNDDOWN(T835,-2)+ROUNDDOWN(U835,-2)</f>
        <v/>
      </c>
      <c r="AJ835" s="21">
        <f>M835+AF835</f>
        <v/>
      </c>
      <c r="AK835" s="21">
        <f>M835+AG835</f>
        <v/>
      </c>
      <c r="AL835" s="21">
        <f>N835+AH835</f>
        <v/>
      </c>
      <c r="AM835" s="21">
        <f>O835+AI835</f>
        <v/>
      </c>
      <c r="AN835" s="21">
        <f>N835+AI835</f>
        <v/>
      </c>
      <c r="AO835" s="21">
        <f>ROUNDDOWN((R835+S835)*0.2/Y835+2000,0)</f>
        <v/>
      </c>
      <c r="AP835" s="21">
        <f>ROUNDDOWN((T835+U835)*0.2/Z835+2000,0)</f>
        <v/>
      </c>
      <c r="AQ835" s="21">
        <f>AL835-AK835</f>
        <v/>
      </c>
      <c r="AR835" s="21">
        <f>AM835-AK835</f>
        <v/>
      </c>
      <c r="AS835" s="21">
        <f>AM835-AL835</f>
        <v/>
      </c>
      <c r="AT835" s="21">
        <f>AK835+C835-AJ835</f>
        <v/>
      </c>
      <c r="AU835" s="21">
        <f>AL835+C835-AM835</f>
        <v/>
      </c>
      <c r="AV835" s="21">
        <f>AN835+C835-AM835</f>
        <v/>
      </c>
    </row>
    <row r="836">
      <c r="A836" t="inlineStr">
        <is>
          <t>医療費の境目</t>
        </is>
      </c>
      <c r="B836" s="21">
        <f>'3_医療費の境目'!$B$3</f>
        <v/>
      </c>
      <c r="C836" s="21">
        <f>IF('3_医療費の境目'!$B$4="",AO836,'3_医療費の境目'!$B$4)</f>
        <v/>
      </c>
      <c r="D836" s="21">
        <f>'3_医療費の境目'!D836</f>
        <v/>
      </c>
      <c r="E836" s="21">
        <f>ROUND(MIN(B836/12,650000)*12*0.0915+MIN(B836/12,1390000)*12*(0.0504+0)+B836*0.005,0)</f>
        <v/>
      </c>
      <c r="F836" s="21">
        <f>IF(B836&lt;741000,0,IF(B836&lt;2191000,B836-740000,IF(B836&lt;2193000,1451000,IF(B836&lt;2196000,1453000,IF(B836&lt;2200000,1456000,IF(B836&lt;3600000,ROUND(ROUNDDOWN(B836/4,-3)*2.8,0)-80000,IF(B836&lt;6600000,ROUND(ROUNDDOWN(B836/4,-3)*3.2,0)-440000,IF(B836&lt;8500000,ROUNDDOWN(B836*0.9,0)-1100000,B836-1950000))))))))</f>
        <v/>
      </c>
      <c r="G836" s="21">
        <f>IF(F836&gt;23500000,NA(),IF(F836&lt;=4890000,1040000,IF(F836&lt;=6550000,670000,620000)))</f>
        <v/>
      </c>
      <c r="H836" s="21">
        <f>IF(D836&lt;=0,0,MAX(0,MIN(2000000,D836-MIN(100000,ROUNDDOWN(F836*0.05,0)))))</f>
        <v/>
      </c>
      <c r="I836" s="21">
        <f>IF(C836&lt;=2000,0,MIN(C836,ROUNDDOWN(F836*0.4,0))-2000)</f>
        <v/>
      </c>
      <c r="J836" s="21">
        <f>MAX(0,ROUNDDOWN(F836-E836-G836,-3))</f>
        <v/>
      </c>
      <c r="K836" s="21">
        <f>MAX(0,ROUNDDOWN(F836-E836-G836-H836-I836,-3))</f>
        <v/>
      </c>
      <c r="L836" s="21">
        <f>MAX(0,ROUNDDOWN(F836-E836-G836-H836,-3))</f>
        <v/>
      </c>
      <c r="M836" s="21">
        <f>IF(J836&lt;=0,0,ROUNDDOWN((J836*LOOKUP(J836,{0,1950001,3300001,6950001,9000001,18000001,40000001},{0.05,0.1,0.2,0.23,0.33,0.4,0.45})-LOOKUP(J836,{0,1950001,3300001,6950001,9000001,18000001,40000001},{0,97500,427500,636000,1536000,2796000,4796000}))*1.021,-2))</f>
        <v/>
      </c>
      <c r="N836" s="21">
        <f>IF(K836&lt;=0,0,ROUNDDOWN((K836*LOOKUP(K836,{0,1950001,3300001,6950001,9000001,18000001,40000001},{0.05,0.1,0.2,0.23,0.33,0.4,0.45})-LOOKUP(K836,{0,1950001,3300001,6950001,9000001,18000001,40000001},{0,97500,427500,636000,1536000,2796000,4796000}))*1.021,-2))</f>
        <v/>
      </c>
      <c r="O836" s="21">
        <f>IF(L836&lt;=0,0,ROUNDDOWN((L836*LOOKUP(L836,{0,1950001,3300001,6950001,9000001,18000001,40000001},{0.05,0.1,0.2,0.23,0.33,0.4,0.45})-LOOKUP(L836,{0,1950001,3300001,6950001,9000001,18000001,40000001},{0,97500,427500,636000,1536000,2796000,4796000}))*1.021,-2))</f>
        <v/>
      </c>
      <c r="P836" s="21">
        <f>MAX(0,ROUNDDOWN(F836-E836-430000,-3))</f>
        <v/>
      </c>
      <c r="Q836" s="21">
        <f>MAX(0,ROUNDDOWN(F836-E836-430000-H836,-3))</f>
        <v/>
      </c>
      <c r="R836" s="21">
        <f>IF(F836&lt;=450000,0,MAX(0,P836*0.06-MIN(50000,P836)*0.03))</f>
        <v/>
      </c>
      <c r="S836" s="21">
        <f>IF(F836&lt;=450000,0,MAX(0,P836*0.04-MIN(50000,P836)*0.02))</f>
        <v/>
      </c>
      <c r="T836" s="21">
        <f>IF(F836&lt;=450000,0,MAX(0,Q836*0.06-MIN(50000,Q836)*0.03))</f>
        <v/>
      </c>
      <c r="U836" s="21">
        <f>IF(F836&lt;=450000,0,MAX(0,Q836*0.04-MIN(50000,Q836)*0.02))</f>
        <v/>
      </c>
      <c r="V836" s="21">
        <f>50000+MAX(0,G836-480000)</f>
        <v/>
      </c>
      <c r="W836" s="21">
        <f>P836-V836</f>
        <v/>
      </c>
      <c r="X836" s="21">
        <f>Q836-V836</f>
        <v/>
      </c>
      <c r="Y836" s="22">
        <f>IF(W836&lt;0,0.9,LOOKUP(W836,{0,1950001,3300001,6950001,9000001,18000001,40000001},{0.84895,0.7979,0.6958,0.66517,0.56307,0.4916,0.44055}))</f>
        <v/>
      </c>
      <c r="Z836" s="22">
        <f>IF(X836&lt;0,0.9,LOOKUP(X836,{0,1950001,3300001,6950001,9000001,18000001,40000001},{0.84895,0.7979,0.6958,0.66517,0.56307,0.4916,0.44055}))</f>
        <v/>
      </c>
      <c r="AA836" s="22">
        <f>IF(W836&lt;0,0,CHOOSE(MATCH(W836,{0,1950001,3300001,6950001,9000001},1),5.105/84.895,10.21/79.79,20.42/69.58,23.483/66.517,33.693/56.307))</f>
        <v/>
      </c>
      <c r="AB836" s="21">
        <f>IF(C836&lt;=2000,0,(MIN(C836,ROUNDDOWN(F836*0.3,0))-2000)*0.1)</f>
        <v/>
      </c>
      <c r="AC836" s="21">
        <f>IF(C836&lt;=2000,0,MIN((C836-2000)*Y836,(R836+S836)*0.2))</f>
        <v/>
      </c>
      <c r="AD836" s="21">
        <f>IF(C836&lt;=2000,0,MIN((C836-2000)*Z836,(T836+U836)*0.2))</f>
        <v/>
      </c>
      <c r="AE836" s="21">
        <f>AC836*AA836</f>
        <v/>
      </c>
      <c r="AF836" s="21">
        <f>ROUNDDOWN(R836,-2)+ROUNDDOWN(S836,-2)</f>
        <v/>
      </c>
      <c r="AG836" s="21">
        <f>ROUNDDOWN(MAX(0,R836-(AB836+AC836+AE836)*0.6),-2)+ROUNDDOWN(MAX(0,S836-(AB836+AC836+AE836)*0.4),-2)</f>
        <v/>
      </c>
      <c r="AH836" s="21">
        <f>ROUNDDOWN(MAX(0,T836-(AB836+AD836)*0.6),-2)+ROUNDDOWN(MAX(0,U836-(AB836+AD836)*0.4),-2)</f>
        <v/>
      </c>
      <c r="AI836" s="21">
        <f>ROUNDDOWN(T836,-2)+ROUNDDOWN(U836,-2)</f>
        <v/>
      </c>
      <c r="AJ836" s="21">
        <f>M836+AF836</f>
        <v/>
      </c>
      <c r="AK836" s="21">
        <f>M836+AG836</f>
        <v/>
      </c>
      <c r="AL836" s="21">
        <f>N836+AH836</f>
        <v/>
      </c>
      <c r="AM836" s="21">
        <f>O836+AI836</f>
        <v/>
      </c>
      <c r="AN836" s="21">
        <f>N836+AI836</f>
        <v/>
      </c>
      <c r="AO836" s="21">
        <f>ROUNDDOWN((R836+S836)*0.2/Y836+2000,0)</f>
        <v/>
      </c>
      <c r="AP836" s="21">
        <f>ROUNDDOWN((T836+U836)*0.2/Z836+2000,0)</f>
        <v/>
      </c>
      <c r="AQ836" s="21">
        <f>AL836-AK836</f>
        <v/>
      </c>
      <c r="AR836" s="21">
        <f>AM836-AK836</f>
        <v/>
      </c>
      <c r="AS836" s="21">
        <f>AM836-AL836</f>
        <v/>
      </c>
      <c r="AT836" s="21">
        <f>AK836+C836-AJ836</f>
        <v/>
      </c>
      <c r="AU836" s="21">
        <f>AL836+C836-AM836</f>
        <v/>
      </c>
      <c r="AV836" s="21">
        <f>AN836+C836-AM836</f>
        <v/>
      </c>
    </row>
    <row r="837">
      <c r="A837" t="inlineStr">
        <is>
          <t>医療費の境目</t>
        </is>
      </c>
      <c r="B837" s="21">
        <f>'3_医療費の境目'!$B$3</f>
        <v/>
      </c>
      <c r="C837" s="21">
        <f>IF('3_医療費の境目'!$B$4="",AO837,'3_医療費の境目'!$B$4)</f>
        <v/>
      </c>
      <c r="D837" s="21">
        <f>'3_医療費の境目'!D837</f>
        <v/>
      </c>
      <c r="E837" s="21">
        <f>ROUND(MIN(B837/12,650000)*12*0.0915+MIN(B837/12,1390000)*12*(0.0504+0)+B837*0.005,0)</f>
        <v/>
      </c>
      <c r="F837" s="21">
        <f>IF(B837&lt;741000,0,IF(B837&lt;2191000,B837-740000,IF(B837&lt;2193000,1451000,IF(B837&lt;2196000,1453000,IF(B837&lt;2200000,1456000,IF(B837&lt;3600000,ROUND(ROUNDDOWN(B837/4,-3)*2.8,0)-80000,IF(B837&lt;6600000,ROUND(ROUNDDOWN(B837/4,-3)*3.2,0)-440000,IF(B837&lt;8500000,ROUNDDOWN(B837*0.9,0)-1100000,B837-1950000))))))))</f>
        <v/>
      </c>
      <c r="G837" s="21">
        <f>IF(F837&gt;23500000,NA(),IF(F837&lt;=4890000,1040000,IF(F837&lt;=6550000,670000,620000)))</f>
        <v/>
      </c>
      <c r="H837" s="21">
        <f>IF(D837&lt;=0,0,MAX(0,MIN(2000000,D837-MIN(100000,ROUNDDOWN(F837*0.05,0)))))</f>
        <v/>
      </c>
      <c r="I837" s="21">
        <f>IF(C837&lt;=2000,0,MIN(C837,ROUNDDOWN(F837*0.4,0))-2000)</f>
        <v/>
      </c>
      <c r="J837" s="21">
        <f>MAX(0,ROUNDDOWN(F837-E837-G837,-3))</f>
        <v/>
      </c>
      <c r="K837" s="21">
        <f>MAX(0,ROUNDDOWN(F837-E837-G837-H837-I837,-3))</f>
        <v/>
      </c>
      <c r="L837" s="21">
        <f>MAX(0,ROUNDDOWN(F837-E837-G837-H837,-3))</f>
        <v/>
      </c>
      <c r="M837" s="21">
        <f>IF(J837&lt;=0,0,ROUNDDOWN((J837*LOOKUP(J837,{0,1950001,3300001,6950001,9000001,18000001,40000001},{0.05,0.1,0.2,0.23,0.33,0.4,0.45})-LOOKUP(J837,{0,1950001,3300001,6950001,9000001,18000001,40000001},{0,97500,427500,636000,1536000,2796000,4796000}))*1.021,-2))</f>
        <v/>
      </c>
      <c r="N837" s="21">
        <f>IF(K837&lt;=0,0,ROUNDDOWN((K837*LOOKUP(K837,{0,1950001,3300001,6950001,9000001,18000001,40000001},{0.05,0.1,0.2,0.23,0.33,0.4,0.45})-LOOKUP(K837,{0,1950001,3300001,6950001,9000001,18000001,40000001},{0,97500,427500,636000,1536000,2796000,4796000}))*1.021,-2))</f>
        <v/>
      </c>
      <c r="O837" s="21">
        <f>IF(L837&lt;=0,0,ROUNDDOWN((L837*LOOKUP(L837,{0,1950001,3300001,6950001,9000001,18000001,40000001},{0.05,0.1,0.2,0.23,0.33,0.4,0.45})-LOOKUP(L837,{0,1950001,3300001,6950001,9000001,18000001,40000001},{0,97500,427500,636000,1536000,2796000,4796000}))*1.021,-2))</f>
        <v/>
      </c>
      <c r="P837" s="21">
        <f>MAX(0,ROUNDDOWN(F837-E837-430000,-3))</f>
        <v/>
      </c>
      <c r="Q837" s="21">
        <f>MAX(0,ROUNDDOWN(F837-E837-430000-H837,-3))</f>
        <v/>
      </c>
      <c r="R837" s="21">
        <f>IF(F837&lt;=450000,0,MAX(0,P837*0.06-MIN(50000,P837)*0.03))</f>
        <v/>
      </c>
      <c r="S837" s="21">
        <f>IF(F837&lt;=450000,0,MAX(0,P837*0.04-MIN(50000,P837)*0.02))</f>
        <v/>
      </c>
      <c r="T837" s="21">
        <f>IF(F837&lt;=450000,0,MAX(0,Q837*0.06-MIN(50000,Q837)*0.03))</f>
        <v/>
      </c>
      <c r="U837" s="21">
        <f>IF(F837&lt;=450000,0,MAX(0,Q837*0.04-MIN(50000,Q837)*0.02))</f>
        <v/>
      </c>
      <c r="V837" s="21">
        <f>50000+MAX(0,G837-480000)</f>
        <v/>
      </c>
      <c r="W837" s="21">
        <f>P837-V837</f>
        <v/>
      </c>
      <c r="X837" s="21">
        <f>Q837-V837</f>
        <v/>
      </c>
      <c r="Y837" s="22">
        <f>IF(W837&lt;0,0.9,LOOKUP(W837,{0,1950001,3300001,6950001,9000001,18000001,40000001},{0.84895,0.7979,0.6958,0.66517,0.56307,0.4916,0.44055}))</f>
        <v/>
      </c>
      <c r="Z837" s="22">
        <f>IF(X837&lt;0,0.9,LOOKUP(X837,{0,1950001,3300001,6950001,9000001,18000001,40000001},{0.84895,0.7979,0.6958,0.66517,0.56307,0.4916,0.44055}))</f>
        <v/>
      </c>
      <c r="AA837" s="22">
        <f>IF(W837&lt;0,0,CHOOSE(MATCH(W837,{0,1950001,3300001,6950001,9000001},1),5.105/84.895,10.21/79.79,20.42/69.58,23.483/66.517,33.693/56.307))</f>
        <v/>
      </c>
      <c r="AB837" s="21">
        <f>IF(C837&lt;=2000,0,(MIN(C837,ROUNDDOWN(F837*0.3,0))-2000)*0.1)</f>
        <v/>
      </c>
      <c r="AC837" s="21">
        <f>IF(C837&lt;=2000,0,MIN((C837-2000)*Y837,(R837+S837)*0.2))</f>
        <v/>
      </c>
      <c r="AD837" s="21">
        <f>IF(C837&lt;=2000,0,MIN((C837-2000)*Z837,(T837+U837)*0.2))</f>
        <v/>
      </c>
      <c r="AE837" s="21">
        <f>AC837*AA837</f>
        <v/>
      </c>
      <c r="AF837" s="21">
        <f>ROUNDDOWN(R837,-2)+ROUNDDOWN(S837,-2)</f>
        <v/>
      </c>
      <c r="AG837" s="21">
        <f>ROUNDDOWN(MAX(0,R837-(AB837+AC837+AE837)*0.6),-2)+ROUNDDOWN(MAX(0,S837-(AB837+AC837+AE837)*0.4),-2)</f>
        <v/>
      </c>
      <c r="AH837" s="21">
        <f>ROUNDDOWN(MAX(0,T837-(AB837+AD837)*0.6),-2)+ROUNDDOWN(MAX(0,U837-(AB837+AD837)*0.4),-2)</f>
        <v/>
      </c>
      <c r="AI837" s="21">
        <f>ROUNDDOWN(T837,-2)+ROUNDDOWN(U837,-2)</f>
        <v/>
      </c>
      <c r="AJ837" s="21">
        <f>M837+AF837</f>
        <v/>
      </c>
      <c r="AK837" s="21">
        <f>M837+AG837</f>
        <v/>
      </c>
      <c r="AL837" s="21">
        <f>N837+AH837</f>
        <v/>
      </c>
      <c r="AM837" s="21">
        <f>O837+AI837</f>
        <v/>
      </c>
      <c r="AN837" s="21">
        <f>N837+AI837</f>
        <v/>
      </c>
      <c r="AO837" s="21">
        <f>ROUNDDOWN((R837+S837)*0.2/Y837+2000,0)</f>
        <v/>
      </c>
      <c r="AP837" s="21">
        <f>ROUNDDOWN((T837+U837)*0.2/Z837+2000,0)</f>
        <v/>
      </c>
      <c r="AQ837" s="21">
        <f>AL837-AK837</f>
        <v/>
      </c>
      <c r="AR837" s="21">
        <f>AM837-AK837</f>
        <v/>
      </c>
      <c r="AS837" s="21">
        <f>AM837-AL837</f>
        <v/>
      </c>
      <c r="AT837" s="21">
        <f>AK837+C837-AJ837</f>
        <v/>
      </c>
      <c r="AU837" s="21">
        <f>AL837+C837-AM837</f>
        <v/>
      </c>
      <c r="AV837" s="21">
        <f>AN837+C837-AM837</f>
        <v/>
      </c>
    </row>
    <row r="838">
      <c r="A838" t="inlineStr">
        <is>
          <t>医療費の境目</t>
        </is>
      </c>
      <c r="B838" s="21">
        <f>'3_医療費の境目'!$B$3</f>
        <v/>
      </c>
      <c r="C838" s="21">
        <f>IF('3_医療費の境目'!$B$4="",AO838,'3_医療費の境目'!$B$4)</f>
        <v/>
      </c>
      <c r="D838" s="21">
        <f>'3_医療費の境目'!D838</f>
        <v/>
      </c>
      <c r="E838" s="21">
        <f>ROUND(MIN(B838/12,650000)*12*0.0915+MIN(B838/12,1390000)*12*(0.0504+0)+B838*0.005,0)</f>
        <v/>
      </c>
      <c r="F838" s="21">
        <f>IF(B838&lt;741000,0,IF(B838&lt;2191000,B838-740000,IF(B838&lt;2193000,1451000,IF(B838&lt;2196000,1453000,IF(B838&lt;2200000,1456000,IF(B838&lt;3600000,ROUND(ROUNDDOWN(B838/4,-3)*2.8,0)-80000,IF(B838&lt;6600000,ROUND(ROUNDDOWN(B838/4,-3)*3.2,0)-440000,IF(B838&lt;8500000,ROUNDDOWN(B838*0.9,0)-1100000,B838-1950000))))))))</f>
        <v/>
      </c>
      <c r="G838" s="21">
        <f>IF(F838&gt;23500000,NA(),IF(F838&lt;=4890000,1040000,IF(F838&lt;=6550000,670000,620000)))</f>
        <v/>
      </c>
      <c r="H838" s="21">
        <f>IF(D838&lt;=0,0,MAX(0,MIN(2000000,D838-MIN(100000,ROUNDDOWN(F838*0.05,0)))))</f>
        <v/>
      </c>
      <c r="I838" s="21">
        <f>IF(C838&lt;=2000,0,MIN(C838,ROUNDDOWN(F838*0.4,0))-2000)</f>
        <v/>
      </c>
      <c r="J838" s="21">
        <f>MAX(0,ROUNDDOWN(F838-E838-G838,-3))</f>
        <v/>
      </c>
      <c r="K838" s="21">
        <f>MAX(0,ROUNDDOWN(F838-E838-G838-H838-I838,-3))</f>
        <v/>
      </c>
      <c r="L838" s="21">
        <f>MAX(0,ROUNDDOWN(F838-E838-G838-H838,-3))</f>
        <v/>
      </c>
      <c r="M838" s="21">
        <f>IF(J838&lt;=0,0,ROUNDDOWN((J838*LOOKUP(J838,{0,1950001,3300001,6950001,9000001,18000001,40000001},{0.05,0.1,0.2,0.23,0.33,0.4,0.45})-LOOKUP(J838,{0,1950001,3300001,6950001,9000001,18000001,40000001},{0,97500,427500,636000,1536000,2796000,4796000}))*1.021,-2))</f>
        <v/>
      </c>
      <c r="N838" s="21">
        <f>IF(K838&lt;=0,0,ROUNDDOWN((K838*LOOKUP(K838,{0,1950001,3300001,6950001,9000001,18000001,40000001},{0.05,0.1,0.2,0.23,0.33,0.4,0.45})-LOOKUP(K838,{0,1950001,3300001,6950001,9000001,18000001,40000001},{0,97500,427500,636000,1536000,2796000,4796000}))*1.021,-2))</f>
        <v/>
      </c>
      <c r="O838" s="21">
        <f>IF(L838&lt;=0,0,ROUNDDOWN((L838*LOOKUP(L838,{0,1950001,3300001,6950001,9000001,18000001,40000001},{0.05,0.1,0.2,0.23,0.33,0.4,0.45})-LOOKUP(L838,{0,1950001,3300001,6950001,9000001,18000001,40000001},{0,97500,427500,636000,1536000,2796000,4796000}))*1.021,-2))</f>
        <v/>
      </c>
      <c r="P838" s="21">
        <f>MAX(0,ROUNDDOWN(F838-E838-430000,-3))</f>
        <v/>
      </c>
      <c r="Q838" s="21">
        <f>MAX(0,ROUNDDOWN(F838-E838-430000-H838,-3))</f>
        <v/>
      </c>
      <c r="R838" s="21">
        <f>IF(F838&lt;=450000,0,MAX(0,P838*0.06-MIN(50000,P838)*0.03))</f>
        <v/>
      </c>
      <c r="S838" s="21">
        <f>IF(F838&lt;=450000,0,MAX(0,P838*0.04-MIN(50000,P838)*0.02))</f>
        <v/>
      </c>
      <c r="T838" s="21">
        <f>IF(F838&lt;=450000,0,MAX(0,Q838*0.06-MIN(50000,Q838)*0.03))</f>
        <v/>
      </c>
      <c r="U838" s="21">
        <f>IF(F838&lt;=450000,0,MAX(0,Q838*0.04-MIN(50000,Q838)*0.02))</f>
        <v/>
      </c>
      <c r="V838" s="21">
        <f>50000+MAX(0,G838-480000)</f>
        <v/>
      </c>
      <c r="W838" s="21">
        <f>P838-V838</f>
        <v/>
      </c>
      <c r="X838" s="21">
        <f>Q838-V838</f>
        <v/>
      </c>
      <c r="Y838" s="22">
        <f>IF(W838&lt;0,0.9,LOOKUP(W838,{0,1950001,3300001,6950001,9000001,18000001,40000001},{0.84895,0.7979,0.6958,0.66517,0.56307,0.4916,0.44055}))</f>
        <v/>
      </c>
      <c r="Z838" s="22">
        <f>IF(X838&lt;0,0.9,LOOKUP(X838,{0,1950001,3300001,6950001,9000001,18000001,40000001},{0.84895,0.7979,0.6958,0.66517,0.56307,0.4916,0.44055}))</f>
        <v/>
      </c>
      <c r="AA838" s="22">
        <f>IF(W838&lt;0,0,CHOOSE(MATCH(W838,{0,1950001,3300001,6950001,9000001},1),5.105/84.895,10.21/79.79,20.42/69.58,23.483/66.517,33.693/56.307))</f>
        <v/>
      </c>
      <c r="AB838" s="21">
        <f>IF(C838&lt;=2000,0,(MIN(C838,ROUNDDOWN(F838*0.3,0))-2000)*0.1)</f>
        <v/>
      </c>
      <c r="AC838" s="21">
        <f>IF(C838&lt;=2000,0,MIN((C838-2000)*Y838,(R838+S838)*0.2))</f>
        <v/>
      </c>
      <c r="AD838" s="21">
        <f>IF(C838&lt;=2000,0,MIN((C838-2000)*Z838,(T838+U838)*0.2))</f>
        <v/>
      </c>
      <c r="AE838" s="21">
        <f>AC838*AA838</f>
        <v/>
      </c>
      <c r="AF838" s="21">
        <f>ROUNDDOWN(R838,-2)+ROUNDDOWN(S838,-2)</f>
        <v/>
      </c>
      <c r="AG838" s="21">
        <f>ROUNDDOWN(MAX(0,R838-(AB838+AC838+AE838)*0.6),-2)+ROUNDDOWN(MAX(0,S838-(AB838+AC838+AE838)*0.4),-2)</f>
        <v/>
      </c>
      <c r="AH838" s="21">
        <f>ROUNDDOWN(MAX(0,T838-(AB838+AD838)*0.6),-2)+ROUNDDOWN(MAX(0,U838-(AB838+AD838)*0.4),-2)</f>
        <v/>
      </c>
      <c r="AI838" s="21">
        <f>ROUNDDOWN(T838,-2)+ROUNDDOWN(U838,-2)</f>
        <v/>
      </c>
      <c r="AJ838" s="21">
        <f>M838+AF838</f>
        <v/>
      </c>
      <c r="AK838" s="21">
        <f>M838+AG838</f>
        <v/>
      </c>
      <c r="AL838" s="21">
        <f>N838+AH838</f>
        <v/>
      </c>
      <c r="AM838" s="21">
        <f>O838+AI838</f>
        <v/>
      </c>
      <c r="AN838" s="21">
        <f>N838+AI838</f>
        <v/>
      </c>
      <c r="AO838" s="21">
        <f>ROUNDDOWN((R838+S838)*0.2/Y838+2000,0)</f>
        <v/>
      </c>
      <c r="AP838" s="21">
        <f>ROUNDDOWN((T838+U838)*0.2/Z838+2000,0)</f>
        <v/>
      </c>
      <c r="AQ838" s="21">
        <f>AL838-AK838</f>
        <v/>
      </c>
      <c r="AR838" s="21">
        <f>AM838-AK838</f>
        <v/>
      </c>
      <c r="AS838" s="21">
        <f>AM838-AL838</f>
        <v/>
      </c>
      <c r="AT838" s="21">
        <f>AK838+C838-AJ838</f>
        <v/>
      </c>
      <c r="AU838" s="21">
        <f>AL838+C838-AM838</f>
        <v/>
      </c>
      <c r="AV838" s="21">
        <f>AN838+C838-AM838</f>
        <v/>
      </c>
    </row>
    <row r="839">
      <c r="A839" t="inlineStr">
        <is>
          <t>医療費の境目</t>
        </is>
      </c>
      <c r="B839" s="21">
        <f>'3_医療費の境目'!$B$3</f>
        <v/>
      </c>
      <c r="C839" s="21">
        <f>IF('3_医療費の境目'!$B$4="",AO839,'3_医療費の境目'!$B$4)</f>
        <v/>
      </c>
      <c r="D839" s="21">
        <f>'3_医療費の境目'!D839</f>
        <v/>
      </c>
      <c r="E839" s="21">
        <f>ROUND(MIN(B839/12,650000)*12*0.0915+MIN(B839/12,1390000)*12*(0.0504+0)+B839*0.005,0)</f>
        <v/>
      </c>
      <c r="F839" s="21">
        <f>IF(B839&lt;741000,0,IF(B839&lt;2191000,B839-740000,IF(B839&lt;2193000,1451000,IF(B839&lt;2196000,1453000,IF(B839&lt;2200000,1456000,IF(B839&lt;3600000,ROUND(ROUNDDOWN(B839/4,-3)*2.8,0)-80000,IF(B839&lt;6600000,ROUND(ROUNDDOWN(B839/4,-3)*3.2,0)-440000,IF(B839&lt;8500000,ROUNDDOWN(B839*0.9,0)-1100000,B839-1950000))))))))</f>
        <v/>
      </c>
      <c r="G839" s="21">
        <f>IF(F839&gt;23500000,NA(),IF(F839&lt;=4890000,1040000,IF(F839&lt;=6550000,670000,620000)))</f>
        <v/>
      </c>
      <c r="H839" s="21">
        <f>IF(D839&lt;=0,0,MAX(0,MIN(2000000,D839-MIN(100000,ROUNDDOWN(F839*0.05,0)))))</f>
        <v/>
      </c>
      <c r="I839" s="21">
        <f>IF(C839&lt;=2000,0,MIN(C839,ROUNDDOWN(F839*0.4,0))-2000)</f>
        <v/>
      </c>
      <c r="J839" s="21">
        <f>MAX(0,ROUNDDOWN(F839-E839-G839,-3))</f>
        <v/>
      </c>
      <c r="K839" s="21">
        <f>MAX(0,ROUNDDOWN(F839-E839-G839-H839-I839,-3))</f>
        <v/>
      </c>
      <c r="L839" s="21">
        <f>MAX(0,ROUNDDOWN(F839-E839-G839-H839,-3))</f>
        <v/>
      </c>
      <c r="M839" s="21">
        <f>IF(J839&lt;=0,0,ROUNDDOWN((J839*LOOKUP(J839,{0,1950001,3300001,6950001,9000001,18000001,40000001},{0.05,0.1,0.2,0.23,0.33,0.4,0.45})-LOOKUP(J839,{0,1950001,3300001,6950001,9000001,18000001,40000001},{0,97500,427500,636000,1536000,2796000,4796000}))*1.021,-2))</f>
        <v/>
      </c>
      <c r="N839" s="21">
        <f>IF(K839&lt;=0,0,ROUNDDOWN((K839*LOOKUP(K839,{0,1950001,3300001,6950001,9000001,18000001,40000001},{0.05,0.1,0.2,0.23,0.33,0.4,0.45})-LOOKUP(K839,{0,1950001,3300001,6950001,9000001,18000001,40000001},{0,97500,427500,636000,1536000,2796000,4796000}))*1.021,-2))</f>
        <v/>
      </c>
      <c r="O839" s="21">
        <f>IF(L839&lt;=0,0,ROUNDDOWN((L839*LOOKUP(L839,{0,1950001,3300001,6950001,9000001,18000001,40000001},{0.05,0.1,0.2,0.23,0.33,0.4,0.45})-LOOKUP(L839,{0,1950001,3300001,6950001,9000001,18000001,40000001},{0,97500,427500,636000,1536000,2796000,4796000}))*1.021,-2))</f>
        <v/>
      </c>
      <c r="P839" s="21">
        <f>MAX(0,ROUNDDOWN(F839-E839-430000,-3))</f>
        <v/>
      </c>
      <c r="Q839" s="21">
        <f>MAX(0,ROUNDDOWN(F839-E839-430000-H839,-3))</f>
        <v/>
      </c>
      <c r="R839" s="21">
        <f>IF(F839&lt;=450000,0,MAX(0,P839*0.06-MIN(50000,P839)*0.03))</f>
        <v/>
      </c>
      <c r="S839" s="21">
        <f>IF(F839&lt;=450000,0,MAX(0,P839*0.04-MIN(50000,P839)*0.02))</f>
        <v/>
      </c>
      <c r="T839" s="21">
        <f>IF(F839&lt;=450000,0,MAX(0,Q839*0.06-MIN(50000,Q839)*0.03))</f>
        <v/>
      </c>
      <c r="U839" s="21">
        <f>IF(F839&lt;=450000,0,MAX(0,Q839*0.04-MIN(50000,Q839)*0.02))</f>
        <v/>
      </c>
      <c r="V839" s="21">
        <f>50000+MAX(0,G839-480000)</f>
        <v/>
      </c>
      <c r="W839" s="21">
        <f>P839-V839</f>
        <v/>
      </c>
      <c r="X839" s="21">
        <f>Q839-V839</f>
        <v/>
      </c>
      <c r="Y839" s="22">
        <f>IF(W839&lt;0,0.9,LOOKUP(W839,{0,1950001,3300001,6950001,9000001,18000001,40000001},{0.84895,0.7979,0.6958,0.66517,0.56307,0.4916,0.44055}))</f>
        <v/>
      </c>
      <c r="Z839" s="22">
        <f>IF(X839&lt;0,0.9,LOOKUP(X839,{0,1950001,3300001,6950001,9000001,18000001,40000001},{0.84895,0.7979,0.6958,0.66517,0.56307,0.4916,0.44055}))</f>
        <v/>
      </c>
      <c r="AA839" s="22">
        <f>IF(W839&lt;0,0,CHOOSE(MATCH(W839,{0,1950001,3300001,6950001,9000001},1),5.105/84.895,10.21/79.79,20.42/69.58,23.483/66.517,33.693/56.307))</f>
        <v/>
      </c>
      <c r="AB839" s="21">
        <f>IF(C839&lt;=2000,0,(MIN(C839,ROUNDDOWN(F839*0.3,0))-2000)*0.1)</f>
        <v/>
      </c>
      <c r="AC839" s="21">
        <f>IF(C839&lt;=2000,0,MIN((C839-2000)*Y839,(R839+S839)*0.2))</f>
        <v/>
      </c>
      <c r="AD839" s="21">
        <f>IF(C839&lt;=2000,0,MIN((C839-2000)*Z839,(T839+U839)*0.2))</f>
        <v/>
      </c>
      <c r="AE839" s="21">
        <f>AC839*AA839</f>
        <v/>
      </c>
      <c r="AF839" s="21">
        <f>ROUNDDOWN(R839,-2)+ROUNDDOWN(S839,-2)</f>
        <v/>
      </c>
      <c r="AG839" s="21">
        <f>ROUNDDOWN(MAX(0,R839-(AB839+AC839+AE839)*0.6),-2)+ROUNDDOWN(MAX(0,S839-(AB839+AC839+AE839)*0.4),-2)</f>
        <v/>
      </c>
      <c r="AH839" s="21">
        <f>ROUNDDOWN(MAX(0,T839-(AB839+AD839)*0.6),-2)+ROUNDDOWN(MAX(0,U839-(AB839+AD839)*0.4),-2)</f>
        <v/>
      </c>
      <c r="AI839" s="21">
        <f>ROUNDDOWN(T839,-2)+ROUNDDOWN(U839,-2)</f>
        <v/>
      </c>
      <c r="AJ839" s="21">
        <f>M839+AF839</f>
        <v/>
      </c>
      <c r="AK839" s="21">
        <f>M839+AG839</f>
        <v/>
      </c>
      <c r="AL839" s="21">
        <f>N839+AH839</f>
        <v/>
      </c>
      <c r="AM839" s="21">
        <f>O839+AI839</f>
        <v/>
      </c>
      <c r="AN839" s="21">
        <f>N839+AI839</f>
        <v/>
      </c>
      <c r="AO839" s="21">
        <f>ROUNDDOWN((R839+S839)*0.2/Y839+2000,0)</f>
        <v/>
      </c>
      <c r="AP839" s="21">
        <f>ROUNDDOWN((T839+U839)*0.2/Z839+2000,0)</f>
        <v/>
      </c>
      <c r="AQ839" s="21">
        <f>AL839-AK839</f>
        <v/>
      </c>
      <c r="AR839" s="21">
        <f>AM839-AK839</f>
        <v/>
      </c>
      <c r="AS839" s="21">
        <f>AM839-AL839</f>
        <v/>
      </c>
      <c r="AT839" s="21">
        <f>AK839+C839-AJ839</f>
        <v/>
      </c>
      <c r="AU839" s="21">
        <f>AL839+C839-AM839</f>
        <v/>
      </c>
      <c r="AV839" s="21">
        <f>AN839+C839-AM839</f>
        <v/>
      </c>
    </row>
    <row r="840">
      <c r="A840" t="inlineStr">
        <is>
          <t>医療費の境目</t>
        </is>
      </c>
      <c r="B840" s="21">
        <f>'3_医療費の境目'!$B$3</f>
        <v/>
      </c>
      <c r="C840" s="21">
        <f>IF('3_医療費の境目'!$B$4="",AO840,'3_医療費の境目'!$B$4)</f>
        <v/>
      </c>
      <c r="D840" s="21">
        <f>'3_医療費の境目'!D840</f>
        <v/>
      </c>
      <c r="E840" s="21">
        <f>ROUND(MIN(B840/12,650000)*12*0.0915+MIN(B840/12,1390000)*12*(0.0504+0)+B840*0.005,0)</f>
        <v/>
      </c>
      <c r="F840" s="21">
        <f>IF(B840&lt;741000,0,IF(B840&lt;2191000,B840-740000,IF(B840&lt;2193000,1451000,IF(B840&lt;2196000,1453000,IF(B840&lt;2200000,1456000,IF(B840&lt;3600000,ROUND(ROUNDDOWN(B840/4,-3)*2.8,0)-80000,IF(B840&lt;6600000,ROUND(ROUNDDOWN(B840/4,-3)*3.2,0)-440000,IF(B840&lt;8500000,ROUNDDOWN(B840*0.9,0)-1100000,B840-1950000))))))))</f>
        <v/>
      </c>
      <c r="G840" s="21">
        <f>IF(F840&gt;23500000,NA(),IF(F840&lt;=4890000,1040000,IF(F840&lt;=6550000,670000,620000)))</f>
        <v/>
      </c>
      <c r="H840" s="21">
        <f>IF(D840&lt;=0,0,MAX(0,MIN(2000000,D840-MIN(100000,ROUNDDOWN(F840*0.05,0)))))</f>
        <v/>
      </c>
      <c r="I840" s="21">
        <f>IF(C840&lt;=2000,0,MIN(C840,ROUNDDOWN(F840*0.4,0))-2000)</f>
        <v/>
      </c>
      <c r="J840" s="21">
        <f>MAX(0,ROUNDDOWN(F840-E840-G840,-3))</f>
        <v/>
      </c>
      <c r="K840" s="21">
        <f>MAX(0,ROUNDDOWN(F840-E840-G840-H840-I840,-3))</f>
        <v/>
      </c>
      <c r="L840" s="21">
        <f>MAX(0,ROUNDDOWN(F840-E840-G840-H840,-3))</f>
        <v/>
      </c>
      <c r="M840" s="21">
        <f>IF(J840&lt;=0,0,ROUNDDOWN((J840*LOOKUP(J840,{0,1950001,3300001,6950001,9000001,18000001,40000001},{0.05,0.1,0.2,0.23,0.33,0.4,0.45})-LOOKUP(J840,{0,1950001,3300001,6950001,9000001,18000001,40000001},{0,97500,427500,636000,1536000,2796000,4796000}))*1.021,-2))</f>
        <v/>
      </c>
      <c r="N840" s="21">
        <f>IF(K840&lt;=0,0,ROUNDDOWN((K840*LOOKUP(K840,{0,1950001,3300001,6950001,9000001,18000001,40000001},{0.05,0.1,0.2,0.23,0.33,0.4,0.45})-LOOKUP(K840,{0,1950001,3300001,6950001,9000001,18000001,40000001},{0,97500,427500,636000,1536000,2796000,4796000}))*1.021,-2))</f>
        <v/>
      </c>
      <c r="O840" s="21">
        <f>IF(L840&lt;=0,0,ROUNDDOWN((L840*LOOKUP(L840,{0,1950001,3300001,6950001,9000001,18000001,40000001},{0.05,0.1,0.2,0.23,0.33,0.4,0.45})-LOOKUP(L840,{0,1950001,3300001,6950001,9000001,18000001,40000001},{0,97500,427500,636000,1536000,2796000,4796000}))*1.021,-2))</f>
        <v/>
      </c>
      <c r="P840" s="21">
        <f>MAX(0,ROUNDDOWN(F840-E840-430000,-3))</f>
        <v/>
      </c>
      <c r="Q840" s="21">
        <f>MAX(0,ROUNDDOWN(F840-E840-430000-H840,-3))</f>
        <v/>
      </c>
      <c r="R840" s="21">
        <f>IF(F840&lt;=450000,0,MAX(0,P840*0.06-MIN(50000,P840)*0.03))</f>
        <v/>
      </c>
      <c r="S840" s="21">
        <f>IF(F840&lt;=450000,0,MAX(0,P840*0.04-MIN(50000,P840)*0.02))</f>
        <v/>
      </c>
      <c r="T840" s="21">
        <f>IF(F840&lt;=450000,0,MAX(0,Q840*0.06-MIN(50000,Q840)*0.03))</f>
        <v/>
      </c>
      <c r="U840" s="21">
        <f>IF(F840&lt;=450000,0,MAX(0,Q840*0.04-MIN(50000,Q840)*0.02))</f>
        <v/>
      </c>
      <c r="V840" s="21">
        <f>50000+MAX(0,G840-480000)</f>
        <v/>
      </c>
      <c r="W840" s="21">
        <f>P840-V840</f>
        <v/>
      </c>
      <c r="X840" s="21">
        <f>Q840-V840</f>
        <v/>
      </c>
      <c r="Y840" s="22">
        <f>IF(W840&lt;0,0.9,LOOKUP(W840,{0,1950001,3300001,6950001,9000001,18000001,40000001},{0.84895,0.7979,0.6958,0.66517,0.56307,0.4916,0.44055}))</f>
        <v/>
      </c>
      <c r="Z840" s="22">
        <f>IF(X840&lt;0,0.9,LOOKUP(X840,{0,1950001,3300001,6950001,9000001,18000001,40000001},{0.84895,0.7979,0.6958,0.66517,0.56307,0.4916,0.44055}))</f>
        <v/>
      </c>
      <c r="AA840" s="22">
        <f>IF(W840&lt;0,0,CHOOSE(MATCH(W840,{0,1950001,3300001,6950001,9000001},1),5.105/84.895,10.21/79.79,20.42/69.58,23.483/66.517,33.693/56.307))</f>
        <v/>
      </c>
      <c r="AB840" s="21">
        <f>IF(C840&lt;=2000,0,(MIN(C840,ROUNDDOWN(F840*0.3,0))-2000)*0.1)</f>
        <v/>
      </c>
      <c r="AC840" s="21">
        <f>IF(C840&lt;=2000,0,MIN((C840-2000)*Y840,(R840+S840)*0.2))</f>
        <v/>
      </c>
      <c r="AD840" s="21">
        <f>IF(C840&lt;=2000,0,MIN((C840-2000)*Z840,(T840+U840)*0.2))</f>
        <v/>
      </c>
      <c r="AE840" s="21">
        <f>AC840*AA840</f>
        <v/>
      </c>
      <c r="AF840" s="21">
        <f>ROUNDDOWN(R840,-2)+ROUNDDOWN(S840,-2)</f>
        <v/>
      </c>
      <c r="AG840" s="21">
        <f>ROUNDDOWN(MAX(0,R840-(AB840+AC840+AE840)*0.6),-2)+ROUNDDOWN(MAX(0,S840-(AB840+AC840+AE840)*0.4),-2)</f>
        <v/>
      </c>
      <c r="AH840" s="21">
        <f>ROUNDDOWN(MAX(0,T840-(AB840+AD840)*0.6),-2)+ROUNDDOWN(MAX(0,U840-(AB840+AD840)*0.4),-2)</f>
        <v/>
      </c>
      <c r="AI840" s="21">
        <f>ROUNDDOWN(T840,-2)+ROUNDDOWN(U840,-2)</f>
        <v/>
      </c>
      <c r="AJ840" s="21">
        <f>M840+AF840</f>
        <v/>
      </c>
      <c r="AK840" s="21">
        <f>M840+AG840</f>
        <v/>
      </c>
      <c r="AL840" s="21">
        <f>N840+AH840</f>
        <v/>
      </c>
      <c r="AM840" s="21">
        <f>O840+AI840</f>
        <v/>
      </c>
      <c r="AN840" s="21">
        <f>N840+AI840</f>
        <v/>
      </c>
      <c r="AO840" s="21">
        <f>ROUNDDOWN((R840+S840)*0.2/Y840+2000,0)</f>
        <v/>
      </c>
      <c r="AP840" s="21">
        <f>ROUNDDOWN((T840+U840)*0.2/Z840+2000,0)</f>
        <v/>
      </c>
      <c r="AQ840" s="21">
        <f>AL840-AK840</f>
        <v/>
      </c>
      <c r="AR840" s="21">
        <f>AM840-AK840</f>
        <v/>
      </c>
      <c r="AS840" s="21">
        <f>AM840-AL840</f>
        <v/>
      </c>
      <c r="AT840" s="21">
        <f>AK840+C840-AJ840</f>
        <v/>
      </c>
      <c r="AU840" s="21">
        <f>AL840+C840-AM840</f>
        <v/>
      </c>
      <c r="AV840" s="21">
        <f>AN840+C840-AM840</f>
        <v/>
      </c>
    </row>
    <row r="841">
      <c r="A841" t="inlineStr">
        <is>
          <t>医療費の境目</t>
        </is>
      </c>
      <c r="B841" s="21">
        <f>'3_医療費の境目'!$B$3</f>
        <v/>
      </c>
      <c r="C841" s="21">
        <f>IF('3_医療費の境目'!$B$4="",AO841,'3_医療費の境目'!$B$4)</f>
        <v/>
      </c>
      <c r="D841" s="21">
        <f>'3_医療費の境目'!D841</f>
        <v/>
      </c>
      <c r="E841" s="21">
        <f>ROUND(MIN(B841/12,650000)*12*0.0915+MIN(B841/12,1390000)*12*(0.0504+0)+B841*0.005,0)</f>
        <v/>
      </c>
      <c r="F841" s="21">
        <f>IF(B841&lt;741000,0,IF(B841&lt;2191000,B841-740000,IF(B841&lt;2193000,1451000,IF(B841&lt;2196000,1453000,IF(B841&lt;2200000,1456000,IF(B841&lt;3600000,ROUND(ROUNDDOWN(B841/4,-3)*2.8,0)-80000,IF(B841&lt;6600000,ROUND(ROUNDDOWN(B841/4,-3)*3.2,0)-440000,IF(B841&lt;8500000,ROUNDDOWN(B841*0.9,0)-1100000,B841-1950000))))))))</f>
        <v/>
      </c>
      <c r="G841" s="21">
        <f>IF(F841&gt;23500000,NA(),IF(F841&lt;=4890000,1040000,IF(F841&lt;=6550000,670000,620000)))</f>
        <v/>
      </c>
      <c r="H841" s="21">
        <f>IF(D841&lt;=0,0,MAX(0,MIN(2000000,D841-MIN(100000,ROUNDDOWN(F841*0.05,0)))))</f>
        <v/>
      </c>
      <c r="I841" s="21">
        <f>IF(C841&lt;=2000,0,MIN(C841,ROUNDDOWN(F841*0.4,0))-2000)</f>
        <v/>
      </c>
      <c r="J841" s="21">
        <f>MAX(0,ROUNDDOWN(F841-E841-G841,-3))</f>
        <v/>
      </c>
      <c r="K841" s="21">
        <f>MAX(0,ROUNDDOWN(F841-E841-G841-H841-I841,-3))</f>
        <v/>
      </c>
      <c r="L841" s="21">
        <f>MAX(0,ROUNDDOWN(F841-E841-G841-H841,-3))</f>
        <v/>
      </c>
      <c r="M841" s="21">
        <f>IF(J841&lt;=0,0,ROUNDDOWN((J841*LOOKUP(J841,{0,1950001,3300001,6950001,9000001,18000001,40000001},{0.05,0.1,0.2,0.23,0.33,0.4,0.45})-LOOKUP(J841,{0,1950001,3300001,6950001,9000001,18000001,40000001},{0,97500,427500,636000,1536000,2796000,4796000}))*1.021,-2))</f>
        <v/>
      </c>
      <c r="N841" s="21">
        <f>IF(K841&lt;=0,0,ROUNDDOWN((K841*LOOKUP(K841,{0,1950001,3300001,6950001,9000001,18000001,40000001},{0.05,0.1,0.2,0.23,0.33,0.4,0.45})-LOOKUP(K841,{0,1950001,3300001,6950001,9000001,18000001,40000001},{0,97500,427500,636000,1536000,2796000,4796000}))*1.021,-2))</f>
        <v/>
      </c>
      <c r="O841" s="21">
        <f>IF(L841&lt;=0,0,ROUNDDOWN((L841*LOOKUP(L841,{0,1950001,3300001,6950001,9000001,18000001,40000001},{0.05,0.1,0.2,0.23,0.33,0.4,0.45})-LOOKUP(L841,{0,1950001,3300001,6950001,9000001,18000001,40000001},{0,97500,427500,636000,1536000,2796000,4796000}))*1.021,-2))</f>
        <v/>
      </c>
      <c r="P841" s="21">
        <f>MAX(0,ROUNDDOWN(F841-E841-430000,-3))</f>
        <v/>
      </c>
      <c r="Q841" s="21">
        <f>MAX(0,ROUNDDOWN(F841-E841-430000-H841,-3))</f>
        <v/>
      </c>
      <c r="R841" s="21">
        <f>IF(F841&lt;=450000,0,MAX(0,P841*0.06-MIN(50000,P841)*0.03))</f>
        <v/>
      </c>
      <c r="S841" s="21">
        <f>IF(F841&lt;=450000,0,MAX(0,P841*0.04-MIN(50000,P841)*0.02))</f>
        <v/>
      </c>
      <c r="T841" s="21">
        <f>IF(F841&lt;=450000,0,MAX(0,Q841*0.06-MIN(50000,Q841)*0.03))</f>
        <v/>
      </c>
      <c r="U841" s="21">
        <f>IF(F841&lt;=450000,0,MAX(0,Q841*0.04-MIN(50000,Q841)*0.02))</f>
        <v/>
      </c>
      <c r="V841" s="21">
        <f>50000+MAX(0,G841-480000)</f>
        <v/>
      </c>
      <c r="W841" s="21">
        <f>P841-V841</f>
        <v/>
      </c>
      <c r="X841" s="21">
        <f>Q841-V841</f>
        <v/>
      </c>
      <c r="Y841" s="22">
        <f>IF(W841&lt;0,0.9,LOOKUP(W841,{0,1950001,3300001,6950001,9000001,18000001,40000001},{0.84895,0.7979,0.6958,0.66517,0.56307,0.4916,0.44055}))</f>
        <v/>
      </c>
      <c r="Z841" s="22">
        <f>IF(X841&lt;0,0.9,LOOKUP(X841,{0,1950001,3300001,6950001,9000001,18000001,40000001},{0.84895,0.7979,0.6958,0.66517,0.56307,0.4916,0.44055}))</f>
        <v/>
      </c>
      <c r="AA841" s="22">
        <f>IF(W841&lt;0,0,CHOOSE(MATCH(W841,{0,1950001,3300001,6950001,9000001},1),5.105/84.895,10.21/79.79,20.42/69.58,23.483/66.517,33.693/56.307))</f>
        <v/>
      </c>
      <c r="AB841" s="21">
        <f>IF(C841&lt;=2000,0,(MIN(C841,ROUNDDOWN(F841*0.3,0))-2000)*0.1)</f>
        <v/>
      </c>
      <c r="AC841" s="21">
        <f>IF(C841&lt;=2000,0,MIN((C841-2000)*Y841,(R841+S841)*0.2))</f>
        <v/>
      </c>
      <c r="AD841" s="21">
        <f>IF(C841&lt;=2000,0,MIN((C841-2000)*Z841,(T841+U841)*0.2))</f>
        <v/>
      </c>
      <c r="AE841" s="21">
        <f>AC841*AA841</f>
        <v/>
      </c>
      <c r="AF841" s="21">
        <f>ROUNDDOWN(R841,-2)+ROUNDDOWN(S841,-2)</f>
        <v/>
      </c>
      <c r="AG841" s="21">
        <f>ROUNDDOWN(MAX(0,R841-(AB841+AC841+AE841)*0.6),-2)+ROUNDDOWN(MAX(0,S841-(AB841+AC841+AE841)*0.4),-2)</f>
        <v/>
      </c>
      <c r="AH841" s="21">
        <f>ROUNDDOWN(MAX(0,T841-(AB841+AD841)*0.6),-2)+ROUNDDOWN(MAX(0,U841-(AB841+AD841)*0.4),-2)</f>
        <v/>
      </c>
      <c r="AI841" s="21">
        <f>ROUNDDOWN(T841,-2)+ROUNDDOWN(U841,-2)</f>
        <v/>
      </c>
      <c r="AJ841" s="21">
        <f>M841+AF841</f>
        <v/>
      </c>
      <c r="AK841" s="21">
        <f>M841+AG841</f>
        <v/>
      </c>
      <c r="AL841" s="21">
        <f>N841+AH841</f>
        <v/>
      </c>
      <c r="AM841" s="21">
        <f>O841+AI841</f>
        <v/>
      </c>
      <c r="AN841" s="21">
        <f>N841+AI841</f>
        <v/>
      </c>
      <c r="AO841" s="21">
        <f>ROUNDDOWN((R841+S841)*0.2/Y841+2000,0)</f>
        <v/>
      </c>
      <c r="AP841" s="21">
        <f>ROUNDDOWN((T841+U841)*0.2/Z841+2000,0)</f>
        <v/>
      </c>
      <c r="AQ841" s="21">
        <f>AL841-AK841</f>
        <v/>
      </c>
      <c r="AR841" s="21">
        <f>AM841-AK841</f>
        <v/>
      </c>
      <c r="AS841" s="21">
        <f>AM841-AL841</f>
        <v/>
      </c>
      <c r="AT841" s="21">
        <f>AK841+C841-AJ841</f>
        <v/>
      </c>
      <c r="AU841" s="21">
        <f>AL841+C841-AM841</f>
        <v/>
      </c>
      <c r="AV841" s="21">
        <f>AN841+C841-AM841</f>
        <v/>
      </c>
    </row>
    <row r="842">
      <c r="A842" t="inlineStr">
        <is>
          <t>医療費の境目</t>
        </is>
      </c>
      <c r="B842" s="21">
        <f>'3_医療費の境目'!$B$3</f>
        <v/>
      </c>
      <c r="C842" s="21">
        <f>IF('3_医療費の境目'!$B$4="",AO842,'3_医療費の境目'!$B$4)</f>
        <v/>
      </c>
      <c r="D842" s="21">
        <f>'3_医療費の境目'!D842</f>
        <v/>
      </c>
      <c r="E842" s="21">
        <f>ROUND(MIN(B842/12,650000)*12*0.0915+MIN(B842/12,1390000)*12*(0.0504+0)+B842*0.005,0)</f>
        <v/>
      </c>
      <c r="F842" s="21">
        <f>IF(B842&lt;741000,0,IF(B842&lt;2191000,B842-740000,IF(B842&lt;2193000,1451000,IF(B842&lt;2196000,1453000,IF(B842&lt;2200000,1456000,IF(B842&lt;3600000,ROUND(ROUNDDOWN(B842/4,-3)*2.8,0)-80000,IF(B842&lt;6600000,ROUND(ROUNDDOWN(B842/4,-3)*3.2,0)-440000,IF(B842&lt;8500000,ROUNDDOWN(B842*0.9,0)-1100000,B842-1950000))))))))</f>
        <v/>
      </c>
      <c r="G842" s="21">
        <f>IF(F842&gt;23500000,NA(),IF(F842&lt;=4890000,1040000,IF(F842&lt;=6550000,670000,620000)))</f>
        <v/>
      </c>
      <c r="H842" s="21">
        <f>IF(D842&lt;=0,0,MAX(0,MIN(2000000,D842-MIN(100000,ROUNDDOWN(F842*0.05,0)))))</f>
        <v/>
      </c>
      <c r="I842" s="21">
        <f>IF(C842&lt;=2000,0,MIN(C842,ROUNDDOWN(F842*0.4,0))-2000)</f>
        <v/>
      </c>
      <c r="J842" s="21">
        <f>MAX(0,ROUNDDOWN(F842-E842-G842,-3))</f>
        <v/>
      </c>
      <c r="K842" s="21">
        <f>MAX(0,ROUNDDOWN(F842-E842-G842-H842-I842,-3))</f>
        <v/>
      </c>
      <c r="L842" s="21">
        <f>MAX(0,ROUNDDOWN(F842-E842-G842-H842,-3))</f>
        <v/>
      </c>
      <c r="M842" s="21">
        <f>IF(J842&lt;=0,0,ROUNDDOWN((J842*LOOKUP(J842,{0,1950001,3300001,6950001,9000001,18000001,40000001},{0.05,0.1,0.2,0.23,0.33,0.4,0.45})-LOOKUP(J842,{0,1950001,3300001,6950001,9000001,18000001,40000001},{0,97500,427500,636000,1536000,2796000,4796000}))*1.021,-2))</f>
        <v/>
      </c>
      <c r="N842" s="21">
        <f>IF(K842&lt;=0,0,ROUNDDOWN((K842*LOOKUP(K842,{0,1950001,3300001,6950001,9000001,18000001,40000001},{0.05,0.1,0.2,0.23,0.33,0.4,0.45})-LOOKUP(K842,{0,1950001,3300001,6950001,9000001,18000001,40000001},{0,97500,427500,636000,1536000,2796000,4796000}))*1.021,-2))</f>
        <v/>
      </c>
      <c r="O842" s="21">
        <f>IF(L842&lt;=0,0,ROUNDDOWN((L842*LOOKUP(L842,{0,1950001,3300001,6950001,9000001,18000001,40000001},{0.05,0.1,0.2,0.23,0.33,0.4,0.45})-LOOKUP(L842,{0,1950001,3300001,6950001,9000001,18000001,40000001},{0,97500,427500,636000,1536000,2796000,4796000}))*1.021,-2))</f>
        <v/>
      </c>
      <c r="P842" s="21">
        <f>MAX(0,ROUNDDOWN(F842-E842-430000,-3))</f>
        <v/>
      </c>
      <c r="Q842" s="21">
        <f>MAX(0,ROUNDDOWN(F842-E842-430000-H842,-3))</f>
        <v/>
      </c>
      <c r="R842" s="21">
        <f>IF(F842&lt;=450000,0,MAX(0,P842*0.06-MIN(50000,P842)*0.03))</f>
        <v/>
      </c>
      <c r="S842" s="21">
        <f>IF(F842&lt;=450000,0,MAX(0,P842*0.04-MIN(50000,P842)*0.02))</f>
        <v/>
      </c>
      <c r="T842" s="21">
        <f>IF(F842&lt;=450000,0,MAX(0,Q842*0.06-MIN(50000,Q842)*0.03))</f>
        <v/>
      </c>
      <c r="U842" s="21">
        <f>IF(F842&lt;=450000,0,MAX(0,Q842*0.04-MIN(50000,Q842)*0.02))</f>
        <v/>
      </c>
      <c r="V842" s="21">
        <f>50000+MAX(0,G842-480000)</f>
        <v/>
      </c>
      <c r="W842" s="21">
        <f>P842-V842</f>
        <v/>
      </c>
      <c r="X842" s="21">
        <f>Q842-V842</f>
        <v/>
      </c>
      <c r="Y842" s="22">
        <f>IF(W842&lt;0,0.9,LOOKUP(W842,{0,1950001,3300001,6950001,9000001,18000001,40000001},{0.84895,0.7979,0.6958,0.66517,0.56307,0.4916,0.44055}))</f>
        <v/>
      </c>
      <c r="Z842" s="22">
        <f>IF(X842&lt;0,0.9,LOOKUP(X842,{0,1950001,3300001,6950001,9000001,18000001,40000001},{0.84895,0.7979,0.6958,0.66517,0.56307,0.4916,0.44055}))</f>
        <v/>
      </c>
      <c r="AA842" s="22">
        <f>IF(W842&lt;0,0,CHOOSE(MATCH(W842,{0,1950001,3300001,6950001,9000001},1),5.105/84.895,10.21/79.79,20.42/69.58,23.483/66.517,33.693/56.307))</f>
        <v/>
      </c>
      <c r="AB842" s="21">
        <f>IF(C842&lt;=2000,0,(MIN(C842,ROUNDDOWN(F842*0.3,0))-2000)*0.1)</f>
        <v/>
      </c>
      <c r="AC842" s="21">
        <f>IF(C842&lt;=2000,0,MIN((C842-2000)*Y842,(R842+S842)*0.2))</f>
        <v/>
      </c>
      <c r="AD842" s="21">
        <f>IF(C842&lt;=2000,0,MIN((C842-2000)*Z842,(T842+U842)*0.2))</f>
        <v/>
      </c>
      <c r="AE842" s="21">
        <f>AC842*AA842</f>
        <v/>
      </c>
      <c r="AF842" s="21">
        <f>ROUNDDOWN(R842,-2)+ROUNDDOWN(S842,-2)</f>
        <v/>
      </c>
      <c r="AG842" s="21">
        <f>ROUNDDOWN(MAX(0,R842-(AB842+AC842+AE842)*0.6),-2)+ROUNDDOWN(MAX(0,S842-(AB842+AC842+AE842)*0.4),-2)</f>
        <v/>
      </c>
      <c r="AH842" s="21">
        <f>ROUNDDOWN(MAX(0,T842-(AB842+AD842)*0.6),-2)+ROUNDDOWN(MAX(0,U842-(AB842+AD842)*0.4),-2)</f>
        <v/>
      </c>
      <c r="AI842" s="21">
        <f>ROUNDDOWN(T842,-2)+ROUNDDOWN(U842,-2)</f>
        <v/>
      </c>
      <c r="AJ842" s="21">
        <f>M842+AF842</f>
        <v/>
      </c>
      <c r="AK842" s="21">
        <f>M842+AG842</f>
        <v/>
      </c>
      <c r="AL842" s="21">
        <f>N842+AH842</f>
        <v/>
      </c>
      <c r="AM842" s="21">
        <f>O842+AI842</f>
        <v/>
      </c>
      <c r="AN842" s="21">
        <f>N842+AI842</f>
        <v/>
      </c>
      <c r="AO842" s="21">
        <f>ROUNDDOWN((R842+S842)*0.2/Y842+2000,0)</f>
        <v/>
      </c>
      <c r="AP842" s="21">
        <f>ROUNDDOWN((T842+U842)*0.2/Z842+2000,0)</f>
        <v/>
      </c>
      <c r="AQ842" s="21">
        <f>AL842-AK842</f>
        <v/>
      </c>
      <c r="AR842" s="21">
        <f>AM842-AK842</f>
        <v/>
      </c>
      <c r="AS842" s="21">
        <f>AM842-AL842</f>
        <v/>
      </c>
      <c r="AT842" s="21">
        <f>AK842+C842-AJ842</f>
        <v/>
      </c>
      <c r="AU842" s="21">
        <f>AL842+C842-AM842</f>
        <v/>
      </c>
      <c r="AV842" s="21">
        <f>AN842+C842-AM842</f>
        <v/>
      </c>
    </row>
    <row r="843">
      <c r="A843" t="inlineStr">
        <is>
          <t>医療費の境目</t>
        </is>
      </c>
      <c r="B843" s="21">
        <f>'3_医療費の境目'!$B$3</f>
        <v/>
      </c>
      <c r="C843" s="21">
        <f>IF('3_医療費の境目'!$B$4="",AO843,'3_医療費の境目'!$B$4)</f>
        <v/>
      </c>
      <c r="D843" s="21">
        <f>'3_医療費の境目'!D843</f>
        <v/>
      </c>
      <c r="E843" s="21">
        <f>ROUND(MIN(B843/12,650000)*12*0.0915+MIN(B843/12,1390000)*12*(0.0504+0)+B843*0.005,0)</f>
        <v/>
      </c>
      <c r="F843" s="21">
        <f>IF(B843&lt;741000,0,IF(B843&lt;2191000,B843-740000,IF(B843&lt;2193000,1451000,IF(B843&lt;2196000,1453000,IF(B843&lt;2200000,1456000,IF(B843&lt;3600000,ROUND(ROUNDDOWN(B843/4,-3)*2.8,0)-80000,IF(B843&lt;6600000,ROUND(ROUNDDOWN(B843/4,-3)*3.2,0)-440000,IF(B843&lt;8500000,ROUNDDOWN(B843*0.9,0)-1100000,B843-1950000))))))))</f>
        <v/>
      </c>
      <c r="G843" s="21">
        <f>IF(F843&gt;23500000,NA(),IF(F843&lt;=4890000,1040000,IF(F843&lt;=6550000,670000,620000)))</f>
        <v/>
      </c>
      <c r="H843" s="21">
        <f>IF(D843&lt;=0,0,MAX(0,MIN(2000000,D843-MIN(100000,ROUNDDOWN(F843*0.05,0)))))</f>
        <v/>
      </c>
      <c r="I843" s="21">
        <f>IF(C843&lt;=2000,0,MIN(C843,ROUNDDOWN(F843*0.4,0))-2000)</f>
        <v/>
      </c>
      <c r="J843" s="21">
        <f>MAX(0,ROUNDDOWN(F843-E843-G843,-3))</f>
        <v/>
      </c>
      <c r="K843" s="21">
        <f>MAX(0,ROUNDDOWN(F843-E843-G843-H843-I843,-3))</f>
        <v/>
      </c>
      <c r="L843" s="21">
        <f>MAX(0,ROUNDDOWN(F843-E843-G843-H843,-3))</f>
        <v/>
      </c>
      <c r="M843" s="21">
        <f>IF(J843&lt;=0,0,ROUNDDOWN((J843*LOOKUP(J843,{0,1950001,3300001,6950001,9000001,18000001,40000001},{0.05,0.1,0.2,0.23,0.33,0.4,0.45})-LOOKUP(J843,{0,1950001,3300001,6950001,9000001,18000001,40000001},{0,97500,427500,636000,1536000,2796000,4796000}))*1.021,-2))</f>
        <v/>
      </c>
      <c r="N843" s="21">
        <f>IF(K843&lt;=0,0,ROUNDDOWN((K843*LOOKUP(K843,{0,1950001,3300001,6950001,9000001,18000001,40000001},{0.05,0.1,0.2,0.23,0.33,0.4,0.45})-LOOKUP(K843,{0,1950001,3300001,6950001,9000001,18000001,40000001},{0,97500,427500,636000,1536000,2796000,4796000}))*1.021,-2))</f>
        <v/>
      </c>
      <c r="O843" s="21">
        <f>IF(L843&lt;=0,0,ROUNDDOWN((L843*LOOKUP(L843,{0,1950001,3300001,6950001,9000001,18000001,40000001},{0.05,0.1,0.2,0.23,0.33,0.4,0.45})-LOOKUP(L843,{0,1950001,3300001,6950001,9000001,18000001,40000001},{0,97500,427500,636000,1536000,2796000,4796000}))*1.021,-2))</f>
        <v/>
      </c>
      <c r="P843" s="21">
        <f>MAX(0,ROUNDDOWN(F843-E843-430000,-3))</f>
        <v/>
      </c>
      <c r="Q843" s="21">
        <f>MAX(0,ROUNDDOWN(F843-E843-430000-H843,-3))</f>
        <v/>
      </c>
      <c r="R843" s="21">
        <f>IF(F843&lt;=450000,0,MAX(0,P843*0.06-MIN(50000,P843)*0.03))</f>
        <v/>
      </c>
      <c r="S843" s="21">
        <f>IF(F843&lt;=450000,0,MAX(0,P843*0.04-MIN(50000,P843)*0.02))</f>
        <v/>
      </c>
      <c r="T843" s="21">
        <f>IF(F843&lt;=450000,0,MAX(0,Q843*0.06-MIN(50000,Q843)*0.03))</f>
        <v/>
      </c>
      <c r="U843" s="21">
        <f>IF(F843&lt;=450000,0,MAX(0,Q843*0.04-MIN(50000,Q843)*0.02))</f>
        <v/>
      </c>
      <c r="V843" s="21">
        <f>50000+MAX(0,G843-480000)</f>
        <v/>
      </c>
      <c r="W843" s="21">
        <f>P843-V843</f>
        <v/>
      </c>
      <c r="X843" s="21">
        <f>Q843-V843</f>
        <v/>
      </c>
      <c r="Y843" s="22">
        <f>IF(W843&lt;0,0.9,LOOKUP(W843,{0,1950001,3300001,6950001,9000001,18000001,40000001},{0.84895,0.7979,0.6958,0.66517,0.56307,0.4916,0.44055}))</f>
        <v/>
      </c>
      <c r="Z843" s="22">
        <f>IF(X843&lt;0,0.9,LOOKUP(X843,{0,1950001,3300001,6950001,9000001,18000001,40000001},{0.84895,0.7979,0.6958,0.66517,0.56307,0.4916,0.44055}))</f>
        <v/>
      </c>
      <c r="AA843" s="22">
        <f>IF(W843&lt;0,0,CHOOSE(MATCH(W843,{0,1950001,3300001,6950001,9000001},1),5.105/84.895,10.21/79.79,20.42/69.58,23.483/66.517,33.693/56.307))</f>
        <v/>
      </c>
      <c r="AB843" s="21">
        <f>IF(C843&lt;=2000,0,(MIN(C843,ROUNDDOWN(F843*0.3,0))-2000)*0.1)</f>
        <v/>
      </c>
      <c r="AC843" s="21">
        <f>IF(C843&lt;=2000,0,MIN((C843-2000)*Y843,(R843+S843)*0.2))</f>
        <v/>
      </c>
      <c r="AD843" s="21">
        <f>IF(C843&lt;=2000,0,MIN((C843-2000)*Z843,(T843+U843)*0.2))</f>
        <v/>
      </c>
      <c r="AE843" s="21">
        <f>AC843*AA843</f>
        <v/>
      </c>
      <c r="AF843" s="21">
        <f>ROUNDDOWN(R843,-2)+ROUNDDOWN(S843,-2)</f>
        <v/>
      </c>
      <c r="AG843" s="21">
        <f>ROUNDDOWN(MAX(0,R843-(AB843+AC843+AE843)*0.6),-2)+ROUNDDOWN(MAX(0,S843-(AB843+AC843+AE843)*0.4),-2)</f>
        <v/>
      </c>
      <c r="AH843" s="21">
        <f>ROUNDDOWN(MAX(0,T843-(AB843+AD843)*0.6),-2)+ROUNDDOWN(MAX(0,U843-(AB843+AD843)*0.4),-2)</f>
        <v/>
      </c>
      <c r="AI843" s="21">
        <f>ROUNDDOWN(T843,-2)+ROUNDDOWN(U843,-2)</f>
        <v/>
      </c>
      <c r="AJ843" s="21">
        <f>M843+AF843</f>
        <v/>
      </c>
      <c r="AK843" s="21">
        <f>M843+AG843</f>
        <v/>
      </c>
      <c r="AL843" s="21">
        <f>N843+AH843</f>
        <v/>
      </c>
      <c r="AM843" s="21">
        <f>O843+AI843</f>
        <v/>
      </c>
      <c r="AN843" s="21">
        <f>N843+AI843</f>
        <v/>
      </c>
      <c r="AO843" s="21">
        <f>ROUNDDOWN((R843+S843)*0.2/Y843+2000,0)</f>
        <v/>
      </c>
      <c r="AP843" s="21">
        <f>ROUNDDOWN((T843+U843)*0.2/Z843+2000,0)</f>
        <v/>
      </c>
      <c r="AQ843" s="21">
        <f>AL843-AK843</f>
        <v/>
      </c>
      <c r="AR843" s="21">
        <f>AM843-AK843</f>
        <v/>
      </c>
      <c r="AS843" s="21">
        <f>AM843-AL843</f>
        <v/>
      </c>
      <c r="AT843" s="21">
        <f>AK843+C843-AJ843</f>
        <v/>
      </c>
      <c r="AU843" s="21">
        <f>AL843+C843-AM843</f>
        <v/>
      </c>
      <c r="AV843" s="21">
        <f>AN843+C843-AM843</f>
        <v/>
      </c>
    </row>
    <row r="844">
      <c r="A844" t="inlineStr">
        <is>
          <t>医療費の境目</t>
        </is>
      </c>
      <c r="B844" s="21">
        <f>'3_医療費の境目'!$B$3</f>
        <v/>
      </c>
      <c r="C844" s="21">
        <f>IF('3_医療費の境目'!$B$4="",AO844,'3_医療費の境目'!$B$4)</f>
        <v/>
      </c>
      <c r="D844" s="21">
        <f>'3_医療費の境目'!D844</f>
        <v/>
      </c>
      <c r="E844" s="21">
        <f>ROUND(MIN(B844/12,650000)*12*0.0915+MIN(B844/12,1390000)*12*(0.0504+0)+B844*0.005,0)</f>
        <v/>
      </c>
      <c r="F844" s="21">
        <f>IF(B844&lt;741000,0,IF(B844&lt;2191000,B844-740000,IF(B844&lt;2193000,1451000,IF(B844&lt;2196000,1453000,IF(B844&lt;2200000,1456000,IF(B844&lt;3600000,ROUND(ROUNDDOWN(B844/4,-3)*2.8,0)-80000,IF(B844&lt;6600000,ROUND(ROUNDDOWN(B844/4,-3)*3.2,0)-440000,IF(B844&lt;8500000,ROUNDDOWN(B844*0.9,0)-1100000,B844-1950000))))))))</f>
        <v/>
      </c>
      <c r="G844" s="21">
        <f>IF(F844&gt;23500000,NA(),IF(F844&lt;=4890000,1040000,IF(F844&lt;=6550000,670000,620000)))</f>
        <v/>
      </c>
      <c r="H844" s="21">
        <f>IF(D844&lt;=0,0,MAX(0,MIN(2000000,D844-MIN(100000,ROUNDDOWN(F844*0.05,0)))))</f>
        <v/>
      </c>
      <c r="I844" s="21">
        <f>IF(C844&lt;=2000,0,MIN(C844,ROUNDDOWN(F844*0.4,0))-2000)</f>
        <v/>
      </c>
      <c r="J844" s="21">
        <f>MAX(0,ROUNDDOWN(F844-E844-G844,-3))</f>
        <v/>
      </c>
      <c r="K844" s="21">
        <f>MAX(0,ROUNDDOWN(F844-E844-G844-H844-I844,-3))</f>
        <v/>
      </c>
      <c r="L844" s="21">
        <f>MAX(0,ROUNDDOWN(F844-E844-G844-H844,-3))</f>
        <v/>
      </c>
      <c r="M844" s="21">
        <f>IF(J844&lt;=0,0,ROUNDDOWN((J844*LOOKUP(J844,{0,1950001,3300001,6950001,9000001,18000001,40000001},{0.05,0.1,0.2,0.23,0.33,0.4,0.45})-LOOKUP(J844,{0,1950001,3300001,6950001,9000001,18000001,40000001},{0,97500,427500,636000,1536000,2796000,4796000}))*1.021,-2))</f>
        <v/>
      </c>
      <c r="N844" s="21">
        <f>IF(K844&lt;=0,0,ROUNDDOWN((K844*LOOKUP(K844,{0,1950001,3300001,6950001,9000001,18000001,40000001},{0.05,0.1,0.2,0.23,0.33,0.4,0.45})-LOOKUP(K844,{0,1950001,3300001,6950001,9000001,18000001,40000001},{0,97500,427500,636000,1536000,2796000,4796000}))*1.021,-2))</f>
        <v/>
      </c>
      <c r="O844" s="21">
        <f>IF(L844&lt;=0,0,ROUNDDOWN((L844*LOOKUP(L844,{0,1950001,3300001,6950001,9000001,18000001,40000001},{0.05,0.1,0.2,0.23,0.33,0.4,0.45})-LOOKUP(L844,{0,1950001,3300001,6950001,9000001,18000001,40000001},{0,97500,427500,636000,1536000,2796000,4796000}))*1.021,-2))</f>
        <v/>
      </c>
      <c r="P844" s="21">
        <f>MAX(0,ROUNDDOWN(F844-E844-430000,-3))</f>
        <v/>
      </c>
      <c r="Q844" s="21">
        <f>MAX(0,ROUNDDOWN(F844-E844-430000-H844,-3))</f>
        <v/>
      </c>
      <c r="R844" s="21">
        <f>IF(F844&lt;=450000,0,MAX(0,P844*0.06-MIN(50000,P844)*0.03))</f>
        <v/>
      </c>
      <c r="S844" s="21">
        <f>IF(F844&lt;=450000,0,MAX(0,P844*0.04-MIN(50000,P844)*0.02))</f>
        <v/>
      </c>
      <c r="T844" s="21">
        <f>IF(F844&lt;=450000,0,MAX(0,Q844*0.06-MIN(50000,Q844)*0.03))</f>
        <v/>
      </c>
      <c r="U844" s="21">
        <f>IF(F844&lt;=450000,0,MAX(0,Q844*0.04-MIN(50000,Q844)*0.02))</f>
        <v/>
      </c>
      <c r="V844" s="21">
        <f>50000+MAX(0,G844-480000)</f>
        <v/>
      </c>
      <c r="W844" s="21">
        <f>P844-V844</f>
        <v/>
      </c>
      <c r="X844" s="21">
        <f>Q844-V844</f>
        <v/>
      </c>
      <c r="Y844" s="22">
        <f>IF(W844&lt;0,0.9,LOOKUP(W844,{0,1950001,3300001,6950001,9000001,18000001,40000001},{0.84895,0.7979,0.6958,0.66517,0.56307,0.4916,0.44055}))</f>
        <v/>
      </c>
      <c r="Z844" s="22">
        <f>IF(X844&lt;0,0.9,LOOKUP(X844,{0,1950001,3300001,6950001,9000001,18000001,40000001},{0.84895,0.7979,0.6958,0.66517,0.56307,0.4916,0.44055}))</f>
        <v/>
      </c>
      <c r="AA844" s="22">
        <f>IF(W844&lt;0,0,CHOOSE(MATCH(W844,{0,1950001,3300001,6950001,9000001},1),5.105/84.895,10.21/79.79,20.42/69.58,23.483/66.517,33.693/56.307))</f>
        <v/>
      </c>
      <c r="AB844" s="21">
        <f>IF(C844&lt;=2000,0,(MIN(C844,ROUNDDOWN(F844*0.3,0))-2000)*0.1)</f>
        <v/>
      </c>
      <c r="AC844" s="21">
        <f>IF(C844&lt;=2000,0,MIN((C844-2000)*Y844,(R844+S844)*0.2))</f>
        <v/>
      </c>
      <c r="AD844" s="21">
        <f>IF(C844&lt;=2000,0,MIN((C844-2000)*Z844,(T844+U844)*0.2))</f>
        <v/>
      </c>
      <c r="AE844" s="21">
        <f>AC844*AA844</f>
        <v/>
      </c>
      <c r="AF844" s="21">
        <f>ROUNDDOWN(R844,-2)+ROUNDDOWN(S844,-2)</f>
        <v/>
      </c>
      <c r="AG844" s="21">
        <f>ROUNDDOWN(MAX(0,R844-(AB844+AC844+AE844)*0.6),-2)+ROUNDDOWN(MAX(0,S844-(AB844+AC844+AE844)*0.4),-2)</f>
        <v/>
      </c>
      <c r="AH844" s="21">
        <f>ROUNDDOWN(MAX(0,T844-(AB844+AD844)*0.6),-2)+ROUNDDOWN(MAX(0,U844-(AB844+AD844)*0.4),-2)</f>
        <v/>
      </c>
      <c r="AI844" s="21">
        <f>ROUNDDOWN(T844,-2)+ROUNDDOWN(U844,-2)</f>
        <v/>
      </c>
      <c r="AJ844" s="21">
        <f>M844+AF844</f>
        <v/>
      </c>
      <c r="AK844" s="21">
        <f>M844+AG844</f>
        <v/>
      </c>
      <c r="AL844" s="21">
        <f>N844+AH844</f>
        <v/>
      </c>
      <c r="AM844" s="21">
        <f>O844+AI844</f>
        <v/>
      </c>
      <c r="AN844" s="21">
        <f>N844+AI844</f>
        <v/>
      </c>
      <c r="AO844" s="21">
        <f>ROUNDDOWN((R844+S844)*0.2/Y844+2000,0)</f>
        <v/>
      </c>
      <c r="AP844" s="21">
        <f>ROUNDDOWN((T844+U844)*0.2/Z844+2000,0)</f>
        <v/>
      </c>
      <c r="AQ844" s="21">
        <f>AL844-AK844</f>
        <v/>
      </c>
      <c r="AR844" s="21">
        <f>AM844-AK844</f>
        <v/>
      </c>
      <c r="AS844" s="21">
        <f>AM844-AL844</f>
        <v/>
      </c>
      <c r="AT844" s="21">
        <f>AK844+C844-AJ844</f>
        <v/>
      </c>
      <c r="AU844" s="21">
        <f>AL844+C844-AM844</f>
        <v/>
      </c>
      <c r="AV844" s="21">
        <f>AN844+C844-AM844</f>
        <v/>
      </c>
    </row>
    <row r="845">
      <c r="A845" t="inlineStr">
        <is>
          <t>医療費の境目</t>
        </is>
      </c>
      <c r="B845" s="21">
        <f>'3_医療費の境目'!$B$3</f>
        <v/>
      </c>
      <c r="C845" s="21">
        <f>IF('3_医療費の境目'!$B$4="",AO845,'3_医療費の境目'!$B$4)</f>
        <v/>
      </c>
      <c r="D845" s="21">
        <f>'3_医療費の境目'!D845</f>
        <v/>
      </c>
      <c r="E845" s="21">
        <f>ROUND(MIN(B845/12,650000)*12*0.0915+MIN(B845/12,1390000)*12*(0.0504+0)+B845*0.005,0)</f>
        <v/>
      </c>
      <c r="F845" s="21">
        <f>IF(B845&lt;741000,0,IF(B845&lt;2191000,B845-740000,IF(B845&lt;2193000,1451000,IF(B845&lt;2196000,1453000,IF(B845&lt;2200000,1456000,IF(B845&lt;3600000,ROUND(ROUNDDOWN(B845/4,-3)*2.8,0)-80000,IF(B845&lt;6600000,ROUND(ROUNDDOWN(B845/4,-3)*3.2,0)-440000,IF(B845&lt;8500000,ROUNDDOWN(B845*0.9,0)-1100000,B845-1950000))))))))</f>
        <v/>
      </c>
      <c r="G845" s="21">
        <f>IF(F845&gt;23500000,NA(),IF(F845&lt;=4890000,1040000,IF(F845&lt;=6550000,670000,620000)))</f>
        <v/>
      </c>
      <c r="H845" s="21">
        <f>IF(D845&lt;=0,0,MAX(0,MIN(2000000,D845-MIN(100000,ROUNDDOWN(F845*0.05,0)))))</f>
        <v/>
      </c>
      <c r="I845" s="21">
        <f>IF(C845&lt;=2000,0,MIN(C845,ROUNDDOWN(F845*0.4,0))-2000)</f>
        <v/>
      </c>
      <c r="J845" s="21">
        <f>MAX(0,ROUNDDOWN(F845-E845-G845,-3))</f>
        <v/>
      </c>
      <c r="K845" s="21">
        <f>MAX(0,ROUNDDOWN(F845-E845-G845-H845-I845,-3))</f>
        <v/>
      </c>
      <c r="L845" s="21">
        <f>MAX(0,ROUNDDOWN(F845-E845-G845-H845,-3))</f>
        <v/>
      </c>
      <c r="M845" s="21">
        <f>IF(J845&lt;=0,0,ROUNDDOWN((J845*LOOKUP(J845,{0,1950001,3300001,6950001,9000001,18000001,40000001},{0.05,0.1,0.2,0.23,0.33,0.4,0.45})-LOOKUP(J845,{0,1950001,3300001,6950001,9000001,18000001,40000001},{0,97500,427500,636000,1536000,2796000,4796000}))*1.021,-2))</f>
        <v/>
      </c>
      <c r="N845" s="21">
        <f>IF(K845&lt;=0,0,ROUNDDOWN((K845*LOOKUP(K845,{0,1950001,3300001,6950001,9000001,18000001,40000001},{0.05,0.1,0.2,0.23,0.33,0.4,0.45})-LOOKUP(K845,{0,1950001,3300001,6950001,9000001,18000001,40000001},{0,97500,427500,636000,1536000,2796000,4796000}))*1.021,-2))</f>
        <v/>
      </c>
      <c r="O845" s="21">
        <f>IF(L845&lt;=0,0,ROUNDDOWN((L845*LOOKUP(L845,{0,1950001,3300001,6950001,9000001,18000001,40000001},{0.05,0.1,0.2,0.23,0.33,0.4,0.45})-LOOKUP(L845,{0,1950001,3300001,6950001,9000001,18000001,40000001},{0,97500,427500,636000,1536000,2796000,4796000}))*1.021,-2))</f>
        <v/>
      </c>
      <c r="P845" s="21">
        <f>MAX(0,ROUNDDOWN(F845-E845-430000,-3))</f>
        <v/>
      </c>
      <c r="Q845" s="21">
        <f>MAX(0,ROUNDDOWN(F845-E845-430000-H845,-3))</f>
        <v/>
      </c>
      <c r="R845" s="21">
        <f>IF(F845&lt;=450000,0,MAX(0,P845*0.06-MIN(50000,P845)*0.03))</f>
        <v/>
      </c>
      <c r="S845" s="21">
        <f>IF(F845&lt;=450000,0,MAX(0,P845*0.04-MIN(50000,P845)*0.02))</f>
        <v/>
      </c>
      <c r="T845" s="21">
        <f>IF(F845&lt;=450000,0,MAX(0,Q845*0.06-MIN(50000,Q845)*0.03))</f>
        <v/>
      </c>
      <c r="U845" s="21">
        <f>IF(F845&lt;=450000,0,MAX(0,Q845*0.04-MIN(50000,Q845)*0.02))</f>
        <v/>
      </c>
      <c r="V845" s="21">
        <f>50000+MAX(0,G845-480000)</f>
        <v/>
      </c>
      <c r="W845" s="21">
        <f>P845-V845</f>
        <v/>
      </c>
      <c r="X845" s="21">
        <f>Q845-V845</f>
        <v/>
      </c>
      <c r="Y845" s="22">
        <f>IF(W845&lt;0,0.9,LOOKUP(W845,{0,1950001,3300001,6950001,9000001,18000001,40000001},{0.84895,0.7979,0.6958,0.66517,0.56307,0.4916,0.44055}))</f>
        <v/>
      </c>
      <c r="Z845" s="22">
        <f>IF(X845&lt;0,0.9,LOOKUP(X845,{0,1950001,3300001,6950001,9000001,18000001,40000001},{0.84895,0.7979,0.6958,0.66517,0.56307,0.4916,0.44055}))</f>
        <v/>
      </c>
      <c r="AA845" s="22">
        <f>IF(W845&lt;0,0,CHOOSE(MATCH(W845,{0,1950001,3300001,6950001,9000001},1),5.105/84.895,10.21/79.79,20.42/69.58,23.483/66.517,33.693/56.307))</f>
        <v/>
      </c>
      <c r="AB845" s="21">
        <f>IF(C845&lt;=2000,0,(MIN(C845,ROUNDDOWN(F845*0.3,0))-2000)*0.1)</f>
        <v/>
      </c>
      <c r="AC845" s="21">
        <f>IF(C845&lt;=2000,0,MIN((C845-2000)*Y845,(R845+S845)*0.2))</f>
        <v/>
      </c>
      <c r="AD845" s="21">
        <f>IF(C845&lt;=2000,0,MIN((C845-2000)*Z845,(T845+U845)*0.2))</f>
        <v/>
      </c>
      <c r="AE845" s="21">
        <f>AC845*AA845</f>
        <v/>
      </c>
      <c r="AF845" s="21">
        <f>ROUNDDOWN(R845,-2)+ROUNDDOWN(S845,-2)</f>
        <v/>
      </c>
      <c r="AG845" s="21">
        <f>ROUNDDOWN(MAX(0,R845-(AB845+AC845+AE845)*0.6),-2)+ROUNDDOWN(MAX(0,S845-(AB845+AC845+AE845)*0.4),-2)</f>
        <v/>
      </c>
      <c r="AH845" s="21">
        <f>ROUNDDOWN(MAX(0,T845-(AB845+AD845)*0.6),-2)+ROUNDDOWN(MAX(0,U845-(AB845+AD845)*0.4),-2)</f>
        <v/>
      </c>
      <c r="AI845" s="21">
        <f>ROUNDDOWN(T845,-2)+ROUNDDOWN(U845,-2)</f>
        <v/>
      </c>
      <c r="AJ845" s="21">
        <f>M845+AF845</f>
        <v/>
      </c>
      <c r="AK845" s="21">
        <f>M845+AG845</f>
        <v/>
      </c>
      <c r="AL845" s="21">
        <f>N845+AH845</f>
        <v/>
      </c>
      <c r="AM845" s="21">
        <f>O845+AI845</f>
        <v/>
      </c>
      <c r="AN845" s="21">
        <f>N845+AI845</f>
        <v/>
      </c>
      <c r="AO845" s="21">
        <f>ROUNDDOWN((R845+S845)*0.2/Y845+2000,0)</f>
        <v/>
      </c>
      <c r="AP845" s="21">
        <f>ROUNDDOWN((T845+U845)*0.2/Z845+2000,0)</f>
        <v/>
      </c>
      <c r="AQ845" s="21">
        <f>AL845-AK845</f>
        <v/>
      </c>
      <c r="AR845" s="21">
        <f>AM845-AK845</f>
        <v/>
      </c>
      <c r="AS845" s="21">
        <f>AM845-AL845</f>
        <v/>
      </c>
      <c r="AT845" s="21">
        <f>AK845+C845-AJ845</f>
        <v/>
      </c>
      <c r="AU845" s="21">
        <f>AL845+C845-AM845</f>
        <v/>
      </c>
      <c r="AV845" s="21">
        <f>AN845+C845-AM845</f>
        <v/>
      </c>
    </row>
    <row r="846">
      <c r="A846" t="inlineStr">
        <is>
          <t>医療費の境目</t>
        </is>
      </c>
      <c r="B846" s="21">
        <f>'3_医療費の境目'!$B$3</f>
        <v/>
      </c>
      <c r="C846" s="21">
        <f>IF('3_医療費の境目'!$B$4="",AO846,'3_医療費の境目'!$B$4)</f>
        <v/>
      </c>
      <c r="D846" s="21">
        <f>'3_医療費の境目'!D846</f>
        <v/>
      </c>
      <c r="E846" s="21">
        <f>ROUND(MIN(B846/12,650000)*12*0.0915+MIN(B846/12,1390000)*12*(0.0504+0)+B846*0.005,0)</f>
        <v/>
      </c>
      <c r="F846" s="21">
        <f>IF(B846&lt;741000,0,IF(B846&lt;2191000,B846-740000,IF(B846&lt;2193000,1451000,IF(B846&lt;2196000,1453000,IF(B846&lt;2200000,1456000,IF(B846&lt;3600000,ROUND(ROUNDDOWN(B846/4,-3)*2.8,0)-80000,IF(B846&lt;6600000,ROUND(ROUNDDOWN(B846/4,-3)*3.2,0)-440000,IF(B846&lt;8500000,ROUNDDOWN(B846*0.9,0)-1100000,B846-1950000))))))))</f>
        <v/>
      </c>
      <c r="G846" s="21">
        <f>IF(F846&gt;23500000,NA(),IF(F846&lt;=4890000,1040000,IF(F846&lt;=6550000,670000,620000)))</f>
        <v/>
      </c>
      <c r="H846" s="21">
        <f>IF(D846&lt;=0,0,MAX(0,MIN(2000000,D846-MIN(100000,ROUNDDOWN(F846*0.05,0)))))</f>
        <v/>
      </c>
      <c r="I846" s="21">
        <f>IF(C846&lt;=2000,0,MIN(C846,ROUNDDOWN(F846*0.4,0))-2000)</f>
        <v/>
      </c>
      <c r="J846" s="21">
        <f>MAX(0,ROUNDDOWN(F846-E846-G846,-3))</f>
        <v/>
      </c>
      <c r="K846" s="21">
        <f>MAX(0,ROUNDDOWN(F846-E846-G846-H846-I846,-3))</f>
        <v/>
      </c>
      <c r="L846" s="21">
        <f>MAX(0,ROUNDDOWN(F846-E846-G846-H846,-3))</f>
        <v/>
      </c>
      <c r="M846" s="21">
        <f>IF(J846&lt;=0,0,ROUNDDOWN((J846*LOOKUP(J846,{0,1950001,3300001,6950001,9000001,18000001,40000001},{0.05,0.1,0.2,0.23,0.33,0.4,0.45})-LOOKUP(J846,{0,1950001,3300001,6950001,9000001,18000001,40000001},{0,97500,427500,636000,1536000,2796000,4796000}))*1.021,-2))</f>
        <v/>
      </c>
      <c r="N846" s="21">
        <f>IF(K846&lt;=0,0,ROUNDDOWN((K846*LOOKUP(K846,{0,1950001,3300001,6950001,9000001,18000001,40000001},{0.05,0.1,0.2,0.23,0.33,0.4,0.45})-LOOKUP(K846,{0,1950001,3300001,6950001,9000001,18000001,40000001},{0,97500,427500,636000,1536000,2796000,4796000}))*1.021,-2))</f>
        <v/>
      </c>
      <c r="O846" s="21">
        <f>IF(L846&lt;=0,0,ROUNDDOWN((L846*LOOKUP(L846,{0,1950001,3300001,6950001,9000001,18000001,40000001},{0.05,0.1,0.2,0.23,0.33,0.4,0.45})-LOOKUP(L846,{0,1950001,3300001,6950001,9000001,18000001,40000001},{0,97500,427500,636000,1536000,2796000,4796000}))*1.021,-2))</f>
        <v/>
      </c>
      <c r="P846" s="21">
        <f>MAX(0,ROUNDDOWN(F846-E846-430000,-3))</f>
        <v/>
      </c>
      <c r="Q846" s="21">
        <f>MAX(0,ROUNDDOWN(F846-E846-430000-H846,-3))</f>
        <v/>
      </c>
      <c r="R846" s="21">
        <f>IF(F846&lt;=450000,0,MAX(0,P846*0.06-MIN(50000,P846)*0.03))</f>
        <v/>
      </c>
      <c r="S846" s="21">
        <f>IF(F846&lt;=450000,0,MAX(0,P846*0.04-MIN(50000,P846)*0.02))</f>
        <v/>
      </c>
      <c r="T846" s="21">
        <f>IF(F846&lt;=450000,0,MAX(0,Q846*0.06-MIN(50000,Q846)*0.03))</f>
        <v/>
      </c>
      <c r="U846" s="21">
        <f>IF(F846&lt;=450000,0,MAX(0,Q846*0.04-MIN(50000,Q846)*0.02))</f>
        <v/>
      </c>
      <c r="V846" s="21">
        <f>50000+MAX(0,G846-480000)</f>
        <v/>
      </c>
      <c r="W846" s="21">
        <f>P846-V846</f>
        <v/>
      </c>
      <c r="X846" s="21">
        <f>Q846-V846</f>
        <v/>
      </c>
      <c r="Y846" s="22">
        <f>IF(W846&lt;0,0.9,LOOKUP(W846,{0,1950001,3300001,6950001,9000001,18000001,40000001},{0.84895,0.7979,0.6958,0.66517,0.56307,0.4916,0.44055}))</f>
        <v/>
      </c>
      <c r="Z846" s="22">
        <f>IF(X846&lt;0,0.9,LOOKUP(X846,{0,1950001,3300001,6950001,9000001,18000001,40000001},{0.84895,0.7979,0.6958,0.66517,0.56307,0.4916,0.44055}))</f>
        <v/>
      </c>
      <c r="AA846" s="22">
        <f>IF(W846&lt;0,0,CHOOSE(MATCH(W846,{0,1950001,3300001,6950001,9000001},1),5.105/84.895,10.21/79.79,20.42/69.58,23.483/66.517,33.693/56.307))</f>
        <v/>
      </c>
      <c r="AB846" s="21">
        <f>IF(C846&lt;=2000,0,(MIN(C846,ROUNDDOWN(F846*0.3,0))-2000)*0.1)</f>
        <v/>
      </c>
      <c r="AC846" s="21">
        <f>IF(C846&lt;=2000,0,MIN((C846-2000)*Y846,(R846+S846)*0.2))</f>
        <v/>
      </c>
      <c r="AD846" s="21">
        <f>IF(C846&lt;=2000,0,MIN((C846-2000)*Z846,(T846+U846)*0.2))</f>
        <v/>
      </c>
      <c r="AE846" s="21">
        <f>AC846*AA846</f>
        <v/>
      </c>
      <c r="AF846" s="21">
        <f>ROUNDDOWN(R846,-2)+ROUNDDOWN(S846,-2)</f>
        <v/>
      </c>
      <c r="AG846" s="21">
        <f>ROUNDDOWN(MAX(0,R846-(AB846+AC846+AE846)*0.6),-2)+ROUNDDOWN(MAX(0,S846-(AB846+AC846+AE846)*0.4),-2)</f>
        <v/>
      </c>
      <c r="AH846" s="21">
        <f>ROUNDDOWN(MAX(0,T846-(AB846+AD846)*0.6),-2)+ROUNDDOWN(MAX(0,U846-(AB846+AD846)*0.4),-2)</f>
        <v/>
      </c>
      <c r="AI846" s="21">
        <f>ROUNDDOWN(T846,-2)+ROUNDDOWN(U846,-2)</f>
        <v/>
      </c>
      <c r="AJ846" s="21">
        <f>M846+AF846</f>
        <v/>
      </c>
      <c r="AK846" s="21">
        <f>M846+AG846</f>
        <v/>
      </c>
      <c r="AL846" s="21">
        <f>N846+AH846</f>
        <v/>
      </c>
      <c r="AM846" s="21">
        <f>O846+AI846</f>
        <v/>
      </c>
      <c r="AN846" s="21">
        <f>N846+AI846</f>
        <v/>
      </c>
      <c r="AO846" s="21">
        <f>ROUNDDOWN((R846+S846)*0.2/Y846+2000,0)</f>
        <v/>
      </c>
      <c r="AP846" s="21">
        <f>ROUNDDOWN((T846+U846)*0.2/Z846+2000,0)</f>
        <v/>
      </c>
      <c r="AQ846" s="21">
        <f>AL846-AK846</f>
        <v/>
      </c>
      <c r="AR846" s="21">
        <f>AM846-AK846</f>
        <v/>
      </c>
      <c r="AS846" s="21">
        <f>AM846-AL846</f>
        <v/>
      </c>
      <c r="AT846" s="21">
        <f>AK846+C846-AJ846</f>
        <v/>
      </c>
      <c r="AU846" s="21">
        <f>AL846+C846-AM846</f>
        <v/>
      </c>
      <c r="AV846" s="21">
        <f>AN846+C846-AM846</f>
        <v/>
      </c>
    </row>
    <row r="847">
      <c r="A847" t="inlineStr">
        <is>
          <t>医療費の境目</t>
        </is>
      </c>
      <c r="B847" s="21">
        <f>'3_医療費の境目'!$B$3</f>
        <v/>
      </c>
      <c r="C847" s="21">
        <f>IF('3_医療費の境目'!$B$4="",AO847,'3_医療費の境目'!$B$4)</f>
        <v/>
      </c>
      <c r="D847" s="21">
        <f>'3_医療費の境目'!D847</f>
        <v/>
      </c>
      <c r="E847" s="21">
        <f>ROUND(MIN(B847/12,650000)*12*0.0915+MIN(B847/12,1390000)*12*(0.0504+0)+B847*0.005,0)</f>
        <v/>
      </c>
      <c r="F847" s="21">
        <f>IF(B847&lt;741000,0,IF(B847&lt;2191000,B847-740000,IF(B847&lt;2193000,1451000,IF(B847&lt;2196000,1453000,IF(B847&lt;2200000,1456000,IF(B847&lt;3600000,ROUND(ROUNDDOWN(B847/4,-3)*2.8,0)-80000,IF(B847&lt;6600000,ROUND(ROUNDDOWN(B847/4,-3)*3.2,0)-440000,IF(B847&lt;8500000,ROUNDDOWN(B847*0.9,0)-1100000,B847-1950000))))))))</f>
        <v/>
      </c>
      <c r="G847" s="21">
        <f>IF(F847&gt;23500000,NA(),IF(F847&lt;=4890000,1040000,IF(F847&lt;=6550000,670000,620000)))</f>
        <v/>
      </c>
      <c r="H847" s="21">
        <f>IF(D847&lt;=0,0,MAX(0,MIN(2000000,D847-MIN(100000,ROUNDDOWN(F847*0.05,0)))))</f>
        <v/>
      </c>
      <c r="I847" s="21">
        <f>IF(C847&lt;=2000,0,MIN(C847,ROUNDDOWN(F847*0.4,0))-2000)</f>
        <v/>
      </c>
      <c r="J847" s="21">
        <f>MAX(0,ROUNDDOWN(F847-E847-G847,-3))</f>
        <v/>
      </c>
      <c r="K847" s="21">
        <f>MAX(0,ROUNDDOWN(F847-E847-G847-H847-I847,-3))</f>
        <v/>
      </c>
      <c r="L847" s="21">
        <f>MAX(0,ROUNDDOWN(F847-E847-G847-H847,-3))</f>
        <v/>
      </c>
      <c r="M847" s="21">
        <f>IF(J847&lt;=0,0,ROUNDDOWN((J847*LOOKUP(J847,{0,1950001,3300001,6950001,9000001,18000001,40000001},{0.05,0.1,0.2,0.23,0.33,0.4,0.45})-LOOKUP(J847,{0,1950001,3300001,6950001,9000001,18000001,40000001},{0,97500,427500,636000,1536000,2796000,4796000}))*1.021,-2))</f>
        <v/>
      </c>
      <c r="N847" s="21">
        <f>IF(K847&lt;=0,0,ROUNDDOWN((K847*LOOKUP(K847,{0,1950001,3300001,6950001,9000001,18000001,40000001},{0.05,0.1,0.2,0.23,0.33,0.4,0.45})-LOOKUP(K847,{0,1950001,3300001,6950001,9000001,18000001,40000001},{0,97500,427500,636000,1536000,2796000,4796000}))*1.021,-2))</f>
        <v/>
      </c>
      <c r="O847" s="21">
        <f>IF(L847&lt;=0,0,ROUNDDOWN((L847*LOOKUP(L847,{0,1950001,3300001,6950001,9000001,18000001,40000001},{0.05,0.1,0.2,0.23,0.33,0.4,0.45})-LOOKUP(L847,{0,1950001,3300001,6950001,9000001,18000001,40000001},{0,97500,427500,636000,1536000,2796000,4796000}))*1.021,-2))</f>
        <v/>
      </c>
      <c r="P847" s="21">
        <f>MAX(0,ROUNDDOWN(F847-E847-430000,-3))</f>
        <v/>
      </c>
      <c r="Q847" s="21">
        <f>MAX(0,ROUNDDOWN(F847-E847-430000-H847,-3))</f>
        <v/>
      </c>
      <c r="R847" s="21">
        <f>IF(F847&lt;=450000,0,MAX(0,P847*0.06-MIN(50000,P847)*0.03))</f>
        <v/>
      </c>
      <c r="S847" s="21">
        <f>IF(F847&lt;=450000,0,MAX(0,P847*0.04-MIN(50000,P847)*0.02))</f>
        <v/>
      </c>
      <c r="T847" s="21">
        <f>IF(F847&lt;=450000,0,MAX(0,Q847*0.06-MIN(50000,Q847)*0.03))</f>
        <v/>
      </c>
      <c r="U847" s="21">
        <f>IF(F847&lt;=450000,0,MAX(0,Q847*0.04-MIN(50000,Q847)*0.02))</f>
        <v/>
      </c>
      <c r="V847" s="21">
        <f>50000+MAX(0,G847-480000)</f>
        <v/>
      </c>
      <c r="W847" s="21">
        <f>P847-V847</f>
        <v/>
      </c>
      <c r="X847" s="21">
        <f>Q847-V847</f>
        <v/>
      </c>
      <c r="Y847" s="22">
        <f>IF(W847&lt;0,0.9,LOOKUP(W847,{0,1950001,3300001,6950001,9000001,18000001,40000001},{0.84895,0.7979,0.6958,0.66517,0.56307,0.4916,0.44055}))</f>
        <v/>
      </c>
      <c r="Z847" s="22">
        <f>IF(X847&lt;0,0.9,LOOKUP(X847,{0,1950001,3300001,6950001,9000001,18000001,40000001},{0.84895,0.7979,0.6958,0.66517,0.56307,0.4916,0.44055}))</f>
        <v/>
      </c>
      <c r="AA847" s="22">
        <f>IF(W847&lt;0,0,CHOOSE(MATCH(W847,{0,1950001,3300001,6950001,9000001},1),5.105/84.895,10.21/79.79,20.42/69.58,23.483/66.517,33.693/56.307))</f>
        <v/>
      </c>
      <c r="AB847" s="21">
        <f>IF(C847&lt;=2000,0,(MIN(C847,ROUNDDOWN(F847*0.3,0))-2000)*0.1)</f>
        <v/>
      </c>
      <c r="AC847" s="21">
        <f>IF(C847&lt;=2000,0,MIN((C847-2000)*Y847,(R847+S847)*0.2))</f>
        <v/>
      </c>
      <c r="AD847" s="21">
        <f>IF(C847&lt;=2000,0,MIN((C847-2000)*Z847,(T847+U847)*0.2))</f>
        <v/>
      </c>
      <c r="AE847" s="21">
        <f>AC847*AA847</f>
        <v/>
      </c>
      <c r="AF847" s="21">
        <f>ROUNDDOWN(R847,-2)+ROUNDDOWN(S847,-2)</f>
        <v/>
      </c>
      <c r="AG847" s="21">
        <f>ROUNDDOWN(MAX(0,R847-(AB847+AC847+AE847)*0.6),-2)+ROUNDDOWN(MAX(0,S847-(AB847+AC847+AE847)*0.4),-2)</f>
        <v/>
      </c>
      <c r="AH847" s="21">
        <f>ROUNDDOWN(MAX(0,T847-(AB847+AD847)*0.6),-2)+ROUNDDOWN(MAX(0,U847-(AB847+AD847)*0.4),-2)</f>
        <v/>
      </c>
      <c r="AI847" s="21">
        <f>ROUNDDOWN(T847,-2)+ROUNDDOWN(U847,-2)</f>
        <v/>
      </c>
      <c r="AJ847" s="21">
        <f>M847+AF847</f>
        <v/>
      </c>
      <c r="AK847" s="21">
        <f>M847+AG847</f>
        <v/>
      </c>
      <c r="AL847" s="21">
        <f>N847+AH847</f>
        <v/>
      </c>
      <c r="AM847" s="21">
        <f>O847+AI847</f>
        <v/>
      </c>
      <c r="AN847" s="21">
        <f>N847+AI847</f>
        <v/>
      </c>
      <c r="AO847" s="21">
        <f>ROUNDDOWN((R847+S847)*0.2/Y847+2000,0)</f>
        <v/>
      </c>
      <c r="AP847" s="21">
        <f>ROUNDDOWN((T847+U847)*0.2/Z847+2000,0)</f>
        <v/>
      </c>
      <c r="AQ847" s="21">
        <f>AL847-AK847</f>
        <v/>
      </c>
      <c r="AR847" s="21">
        <f>AM847-AK847</f>
        <v/>
      </c>
      <c r="AS847" s="21">
        <f>AM847-AL847</f>
        <v/>
      </c>
      <c r="AT847" s="21">
        <f>AK847+C847-AJ847</f>
        <v/>
      </c>
      <c r="AU847" s="21">
        <f>AL847+C847-AM847</f>
        <v/>
      </c>
      <c r="AV847" s="21">
        <f>AN847+C847-AM847</f>
        <v/>
      </c>
    </row>
    <row r="848">
      <c r="A848" t="inlineStr">
        <is>
          <t>医療費の境目</t>
        </is>
      </c>
      <c r="B848" s="21">
        <f>'3_医療費の境目'!$B$3</f>
        <v/>
      </c>
      <c r="C848" s="21">
        <f>IF('3_医療費の境目'!$B$4="",AO848,'3_医療費の境目'!$B$4)</f>
        <v/>
      </c>
      <c r="D848" s="21">
        <f>'3_医療費の境目'!D848</f>
        <v/>
      </c>
      <c r="E848" s="21">
        <f>ROUND(MIN(B848/12,650000)*12*0.0915+MIN(B848/12,1390000)*12*(0.0504+0)+B848*0.005,0)</f>
        <v/>
      </c>
      <c r="F848" s="21">
        <f>IF(B848&lt;741000,0,IF(B848&lt;2191000,B848-740000,IF(B848&lt;2193000,1451000,IF(B848&lt;2196000,1453000,IF(B848&lt;2200000,1456000,IF(B848&lt;3600000,ROUND(ROUNDDOWN(B848/4,-3)*2.8,0)-80000,IF(B848&lt;6600000,ROUND(ROUNDDOWN(B848/4,-3)*3.2,0)-440000,IF(B848&lt;8500000,ROUNDDOWN(B848*0.9,0)-1100000,B848-1950000))))))))</f>
        <v/>
      </c>
      <c r="G848" s="21">
        <f>IF(F848&gt;23500000,NA(),IF(F848&lt;=4890000,1040000,IF(F848&lt;=6550000,670000,620000)))</f>
        <v/>
      </c>
      <c r="H848" s="21">
        <f>IF(D848&lt;=0,0,MAX(0,MIN(2000000,D848-MIN(100000,ROUNDDOWN(F848*0.05,0)))))</f>
        <v/>
      </c>
      <c r="I848" s="21">
        <f>IF(C848&lt;=2000,0,MIN(C848,ROUNDDOWN(F848*0.4,0))-2000)</f>
        <v/>
      </c>
      <c r="J848" s="21">
        <f>MAX(0,ROUNDDOWN(F848-E848-G848,-3))</f>
        <v/>
      </c>
      <c r="K848" s="21">
        <f>MAX(0,ROUNDDOWN(F848-E848-G848-H848-I848,-3))</f>
        <v/>
      </c>
      <c r="L848" s="21">
        <f>MAX(0,ROUNDDOWN(F848-E848-G848-H848,-3))</f>
        <v/>
      </c>
      <c r="M848" s="21">
        <f>IF(J848&lt;=0,0,ROUNDDOWN((J848*LOOKUP(J848,{0,1950001,3300001,6950001,9000001,18000001,40000001},{0.05,0.1,0.2,0.23,0.33,0.4,0.45})-LOOKUP(J848,{0,1950001,3300001,6950001,9000001,18000001,40000001},{0,97500,427500,636000,1536000,2796000,4796000}))*1.021,-2))</f>
        <v/>
      </c>
      <c r="N848" s="21">
        <f>IF(K848&lt;=0,0,ROUNDDOWN((K848*LOOKUP(K848,{0,1950001,3300001,6950001,9000001,18000001,40000001},{0.05,0.1,0.2,0.23,0.33,0.4,0.45})-LOOKUP(K848,{0,1950001,3300001,6950001,9000001,18000001,40000001},{0,97500,427500,636000,1536000,2796000,4796000}))*1.021,-2))</f>
        <v/>
      </c>
      <c r="O848" s="21">
        <f>IF(L848&lt;=0,0,ROUNDDOWN((L848*LOOKUP(L848,{0,1950001,3300001,6950001,9000001,18000001,40000001},{0.05,0.1,0.2,0.23,0.33,0.4,0.45})-LOOKUP(L848,{0,1950001,3300001,6950001,9000001,18000001,40000001},{0,97500,427500,636000,1536000,2796000,4796000}))*1.021,-2))</f>
        <v/>
      </c>
      <c r="P848" s="21">
        <f>MAX(0,ROUNDDOWN(F848-E848-430000,-3))</f>
        <v/>
      </c>
      <c r="Q848" s="21">
        <f>MAX(0,ROUNDDOWN(F848-E848-430000-H848,-3))</f>
        <v/>
      </c>
      <c r="R848" s="21">
        <f>IF(F848&lt;=450000,0,MAX(0,P848*0.06-MIN(50000,P848)*0.03))</f>
        <v/>
      </c>
      <c r="S848" s="21">
        <f>IF(F848&lt;=450000,0,MAX(0,P848*0.04-MIN(50000,P848)*0.02))</f>
        <v/>
      </c>
      <c r="T848" s="21">
        <f>IF(F848&lt;=450000,0,MAX(0,Q848*0.06-MIN(50000,Q848)*0.03))</f>
        <v/>
      </c>
      <c r="U848" s="21">
        <f>IF(F848&lt;=450000,0,MAX(0,Q848*0.04-MIN(50000,Q848)*0.02))</f>
        <v/>
      </c>
      <c r="V848" s="21">
        <f>50000+MAX(0,G848-480000)</f>
        <v/>
      </c>
      <c r="W848" s="21">
        <f>P848-V848</f>
        <v/>
      </c>
      <c r="X848" s="21">
        <f>Q848-V848</f>
        <v/>
      </c>
      <c r="Y848" s="22">
        <f>IF(W848&lt;0,0.9,LOOKUP(W848,{0,1950001,3300001,6950001,9000001,18000001,40000001},{0.84895,0.7979,0.6958,0.66517,0.56307,0.4916,0.44055}))</f>
        <v/>
      </c>
      <c r="Z848" s="22">
        <f>IF(X848&lt;0,0.9,LOOKUP(X848,{0,1950001,3300001,6950001,9000001,18000001,40000001},{0.84895,0.7979,0.6958,0.66517,0.56307,0.4916,0.44055}))</f>
        <v/>
      </c>
      <c r="AA848" s="22">
        <f>IF(W848&lt;0,0,CHOOSE(MATCH(W848,{0,1950001,3300001,6950001,9000001},1),5.105/84.895,10.21/79.79,20.42/69.58,23.483/66.517,33.693/56.307))</f>
        <v/>
      </c>
      <c r="AB848" s="21">
        <f>IF(C848&lt;=2000,0,(MIN(C848,ROUNDDOWN(F848*0.3,0))-2000)*0.1)</f>
        <v/>
      </c>
      <c r="AC848" s="21">
        <f>IF(C848&lt;=2000,0,MIN((C848-2000)*Y848,(R848+S848)*0.2))</f>
        <v/>
      </c>
      <c r="AD848" s="21">
        <f>IF(C848&lt;=2000,0,MIN((C848-2000)*Z848,(T848+U848)*0.2))</f>
        <v/>
      </c>
      <c r="AE848" s="21">
        <f>AC848*AA848</f>
        <v/>
      </c>
      <c r="AF848" s="21">
        <f>ROUNDDOWN(R848,-2)+ROUNDDOWN(S848,-2)</f>
        <v/>
      </c>
      <c r="AG848" s="21">
        <f>ROUNDDOWN(MAX(0,R848-(AB848+AC848+AE848)*0.6),-2)+ROUNDDOWN(MAX(0,S848-(AB848+AC848+AE848)*0.4),-2)</f>
        <v/>
      </c>
      <c r="AH848" s="21">
        <f>ROUNDDOWN(MAX(0,T848-(AB848+AD848)*0.6),-2)+ROUNDDOWN(MAX(0,U848-(AB848+AD848)*0.4),-2)</f>
        <v/>
      </c>
      <c r="AI848" s="21">
        <f>ROUNDDOWN(T848,-2)+ROUNDDOWN(U848,-2)</f>
        <v/>
      </c>
      <c r="AJ848" s="21">
        <f>M848+AF848</f>
        <v/>
      </c>
      <c r="AK848" s="21">
        <f>M848+AG848</f>
        <v/>
      </c>
      <c r="AL848" s="21">
        <f>N848+AH848</f>
        <v/>
      </c>
      <c r="AM848" s="21">
        <f>O848+AI848</f>
        <v/>
      </c>
      <c r="AN848" s="21">
        <f>N848+AI848</f>
        <v/>
      </c>
      <c r="AO848" s="21">
        <f>ROUNDDOWN((R848+S848)*0.2/Y848+2000,0)</f>
        <v/>
      </c>
      <c r="AP848" s="21">
        <f>ROUNDDOWN((T848+U848)*0.2/Z848+2000,0)</f>
        <v/>
      </c>
      <c r="AQ848" s="21">
        <f>AL848-AK848</f>
        <v/>
      </c>
      <c r="AR848" s="21">
        <f>AM848-AK848</f>
        <v/>
      </c>
      <c r="AS848" s="21">
        <f>AM848-AL848</f>
        <v/>
      </c>
      <c r="AT848" s="21">
        <f>AK848+C848-AJ848</f>
        <v/>
      </c>
      <c r="AU848" s="21">
        <f>AL848+C848-AM848</f>
        <v/>
      </c>
      <c r="AV848" s="21">
        <f>AN848+C848-AM848</f>
        <v/>
      </c>
    </row>
    <row r="849">
      <c r="A849" t="inlineStr">
        <is>
          <t>医療費の境目</t>
        </is>
      </c>
      <c r="B849" s="21">
        <f>'3_医療費の境目'!$B$3</f>
        <v/>
      </c>
      <c r="C849" s="21">
        <f>IF('3_医療費の境目'!$B$4="",AO849,'3_医療費の境目'!$B$4)</f>
        <v/>
      </c>
      <c r="D849" s="21">
        <f>'3_医療費の境目'!D849</f>
        <v/>
      </c>
      <c r="E849" s="21">
        <f>ROUND(MIN(B849/12,650000)*12*0.0915+MIN(B849/12,1390000)*12*(0.0504+0)+B849*0.005,0)</f>
        <v/>
      </c>
      <c r="F849" s="21">
        <f>IF(B849&lt;741000,0,IF(B849&lt;2191000,B849-740000,IF(B849&lt;2193000,1451000,IF(B849&lt;2196000,1453000,IF(B849&lt;2200000,1456000,IF(B849&lt;3600000,ROUND(ROUNDDOWN(B849/4,-3)*2.8,0)-80000,IF(B849&lt;6600000,ROUND(ROUNDDOWN(B849/4,-3)*3.2,0)-440000,IF(B849&lt;8500000,ROUNDDOWN(B849*0.9,0)-1100000,B849-1950000))))))))</f>
        <v/>
      </c>
      <c r="G849" s="21">
        <f>IF(F849&gt;23500000,NA(),IF(F849&lt;=4890000,1040000,IF(F849&lt;=6550000,670000,620000)))</f>
        <v/>
      </c>
      <c r="H849" s="21">
        <f>IF(D849&lt;=0,0,MAX(0,MIN(2000000,D849-MIN(100000,ROUNDDOWN(F849*0.05,0)))))</f>
        <v/>
      </c>
      <c r="I849" s="21">
        <f>IF(C849&lt;=2000,0,MIN(C849,ROUNDDOWN(F849*0.4,0))-2000)</f>
        <v/>
      </c>
      <c r="J849" s="21">
        <f>MAX(0,ROUNDDOWN(F849-E849-G849,-3))</f>
        <v/>
      </c>
      <c r="K849" s="21">
        <f>MAX(0,ROUNDDOWN(F849-E849-G849-H849-I849,-3))</f>
        <v/>
      </c>
      <c r="L849" s="21">
        <f>MAX(0,ROUNDDOWN(F849-E849-G849-H849,-3))</f>
        <v/>
      </c>
      <c r="M849" s="21">
        <f>IF(J849&lt;=0,0,ROUNDDOWN((J849*LOOKUP(J849,{0,1950001,3300001,6950001,9000001,18000001,40000001},{0.05,0.1,0.2,0.23,0.33,0.4,0.45})-LOOKUP(J849,{0,1950001,3300001,6950001,9000001,18000001,40000001},{0,97500,427500,636000,1536000,2796000,4796000}))*1.021,-2))</f>
        <v/>
      </c>
      <c r="N849" s="21">
        <f>IF(K849&lt;=0,0,ROUNDDOWN((K849*LOOKUP(K849,{0,1950001,3300001,6950001,9000001,18000001,40000001},{0.05,0.1,0.2,0.23,0.33,0.4,0.45})-LOOKUP(K849,{0,1950001,3300001,6950001,9000001,18000001,40000001},{0,97500,427500,636000,1536000,2796000,4796000}))*1.021,-2))</f>
        <v/>
      </c>
      <c r="O849" s="21">
        <f>IF(L849&lt;=0,0,ROUNDDOWN((L849*LOOKUP(L849,{0,1950001,3300001,6950001,9000001,18000001,40000001},{0.05,0.1,0.2,0.23,0.33,0.4,0.45})-LOOKUP(L849,{0,1950001,3300001,6950001,9000001,18000001,40000001},{0,97500,427500,636000,1536000,2796000,4796000}))*1.021,-2))</f>
        <v/>
      </c>
      <c r="P849" s="21">
        <f>MAX(0,ROUNDDOWN(F849-E849-430000,-3))</f>
        <v/>
      </c>
      <c r="Q849" s="21">
        <f>MAX(0,ROUNDDOWN(F849-E849-430000-H849,-3))</f>
        <v/>
      </c>
      <c r="R849" s="21">
        <f>IF(F849&lt;=450000,0,MAX(0,P849*0.06-MIN(50000,P849)*0.03))</f>
        <v/>
      </c>
      <c r="S849" s="21">
        <f>IF(F849&lt;=450000,0,MAX(0,P849*0.04-MIN(50000,P849)*0.02))</f>
        <v/>
      </c>
      <c r="T849" s="21">
        <f>IF(F849&lt;=450000,0,MAX(0,Q849*0.06-MIN(50000,Q849)*0.03))</f>
        <v/>
      </c>
      <c r="U849" s="21">
        <f>IF(F849&lt;=450000,0,MAX(0,Q849*0.04-MIN(50000,Q849)*0.02))</f>
        <v/>
      </c>
      <c r="V849" s="21">
        <f>50000+MAX(0,G849-480000)</f>
        <v/>
      </c>
      <c r="W849" s="21">
        <f>P849-V849</f>
        <v/>
      </c>
      <c r="X849" s="21">
        <f>Q849-V849</f>
        <v/>
      </c>
      <c r="Y849" s="22">
        <f>IF(W849&lt;0,0.9,LOOKUP(W849,{0,1950001,3300001,6950001,9000001,18000001,40000001},{0.84895,0.7979,0.6958,0.66517,0.56307,0.4916,0.44055}))</f>
        <v/>
      </c>
      <c r="Z849" s="22">
        <f>IF(X849&lt;0,0.9,LOOKUP(X849,{0,1950001,3300001,6950001,9000001,18000001,40000001},{0.84895,0.7979,0.6958,0.66517,0.56307,0.4916,0.44055}))</f>
        <v/>
      </c>
      <c r="AA849" s="22">
        <f>IF(W849&lt;0,0,CHOOSE(MATCH(W849,{0,1950001,3300001,6950001,9000001},1),5.105/84.895,10.21/79.79,20.42/69.58,23.483/66.517,33.693/56.307))</f>
        <v/>
      </c>
      <c r="AB849" s="21">
        <f>IF(C849&lt;=2000,0,(MIN(C849,ROUNDDOWN(F849*0.3,0))-2000)*0.1)</f>
        <v/>
      </c>
      <c r="AC849" s="21">
        <f>IF(C849&lt;=2000,0,MIN((C849-2000)*Y849,(R849+S849)*0.2))</f>
        <v/>
      </c>
      <c r="AD849" s="21">
        <f>IF(C849&lt;=2000,0,MIN((C849-2000)*Z849,(T849+U849)*0.2))</f>
        <v/>
      </c>
      <c r="AE849" s="21">
        <f>AC849*AA849</f>
        <v/>
      </c>
      <c r="AF849" s="21">
        <f>ROUNDDOWN(R849,-2)+ROUNDDOWN(S849,-2)</f>
        <v/>
      </c>
      <c r="AG849" s="21">
        <f>ROUNDDOWN(MAX(0,R849-(AB849+AC849+AE849)*0.6),-2)+ROUNDDOWN(MAX(0,S849-(AB849+AC849+AE849)*0.4),-2)</f>
        <v/>
      </c>
      <c r="AH849" s="21">
        <f>ROUNDDOWN(MAX(0,T849-(AB849+AD849)*0.6),-2)+ROUNDDOWN(MAX(0,U849-(AB849+AD849)*0.4),-2)</f>
        <v/>
      </c>
      <c r="AI849" s="21">
        <f>ROUNDDOWN(T849,-2)+ROUNDDOWN(U849,-2)</f>
        <v/>
      </c>
      <c r="AJ849" s="21">
        <f>M849+AF849</f>
        <v/>
      </c>
      <c r="AK849" s="21">
        <f>M849+AG849</f>
        <v/>
      </c>
      <c r="AL849" s="21">
        <f>N849+AH849</f>
        <v/>
      </c>
      <c r="AM849" s="21">
        <f>O849+AI849</f>
        <v/>
      </c>
      <c r="AN849" s="21">
        <f>N849+AI849</f>
        <v/>
      </c>
      <c r="AO849" s="21">
        <f>ROUNDDOWN((R849+S849)*0.2/Y849+2000,0)</f>
        <v/>
      </c>
      <c r="AP849" s="21">
        <f>ROUNDDOWN((T849+U849)*0.2/Z849+2000,0)</f>
        <v/>
      </c>
      <c r="AQ849" s="21">
        <f>AL849-AK849</f>
        <v/>
      </c>
      <c r="AR849" s="21">
        <f>AM849-AK849</f>
        <v/>
      </c>
      <c r="AS849" s="21">
        <f>AM849-AL849</f>
        <v/>
      </c>
      <c r="AT849" s="21">
        <f>AK849+C849-AJ849</f>
        <v/>
      </c>
      <c r="AU849" s="21">
        <f>AL849+C849-AM849</f>
        <v/>
      </c>
      <c r="AV849" s="21">
        <f>AN849+C849-AM849</f>
        <v/>
      </c>
    </row>
    <row r="850">
      <c r="A850" t="inlineStr">
        <is>
          <t>医療費の境目</t>
        </is>
      </c>
      <c r="B850" s="21">
        <f>'3_医療費の境目'!$B$3</f>
        <v/>
      </c>
      <c r="C850" s="21">
        <f>IF('3_医療費の境目'!$B$4="",AO850,'3_医療費の境目'!$B$4)</f>
        <v/>
      </c>
      <c r="D850" s="21">
        <f>'3_医療費の境目'!D850</f>
        <v/>
      </c>
      <c r="E850" s="21">
        <f>ROUND(MIN(B850/12,650000)*12*0.0915+MIN(B850/12,1390000)*12*(0.0504+0)+B850*0.005,0)</f>
        <v/>
      </c>
      <c r="F850" s="21">
        <f>IF(B850&lt;741000,0,IF(B850&lt;2191000,B850-740000,IF(B850&lt;2193000,1451000,IF(B850&lt;2196000,1453000,IF(B850&lt;2200000,1456000,IF(B850&lt;3600000,ROUND(ROUNDDOWN(B850/4,-3)*2.8,0)-80000,IF(B850&lt;6600000,ROUND(ROUNDDOWN(B850/4,-3)*3.2,0)-440000,IF(B850&lt;8500000,ROUNDDOWN(B850*0.9,0)-1100000,B850-1950000))))))))</f>
        <v/>
      </c>
      <c r="G850" s="21">
        <f>IF(F850&gt;23500000,NA(),IF(F850&lt;=4890000,1040000,IF(F850&lt;=6550000,670000,620000)))</f>
        <v/>
      </c>
      <c r="H850" s="21">
        <f>IF(D850&lt;=0,0,MAX(0,MIN(2000000,D850-MIN(100000,ROUNDDOWN(F850*0.05,0)))))</f>
        <v/>
      </c>
      <c r="I850" s="21">
        <f>IF(C850&lt;=2000,0,MIN(C850,ROUNDDOWN(F850*0.4,0))-2000)</f>
        <v/>
      </c>
      <c r="J850" s="21">
        <f>MAX(0,ROUNDDOWN(F850-E850-G850,-3))</f>
        <v/>
      </c>
      <c r="K850" s="21">
        <f>MAX(0,ROUNDDOWN(F850-E850-G850-H850-I850,-3))</f>
        <v/>
      </c>
      <c r="L850" s="21">
        <f>MAX(0,ROUNDDOWN(F850-E850-G850-H850,-3))</f>
        <v/>
      </c>
      <c r="M850" s="21">
        <f>IF(J850&lt;=0,0,ROUNDDOWN((J850*LOOKUP(J850,{0,1950001,3300001,6950001,9000001,18000001,40000001},{0.05,0.1,0.2,0.23,0.33,0.4,0.45})-LOOKUP(J850,{0,1950001,3300001,6950001,9000001,18000001,40000001},{0,97500,427500,636000,1536000,2796000,4796000}))*1.021,-2))</f>
        <v/>
      </c>
      <c r="N850" s="21">
        <f>IF(K850&lt;=0,0,ROUNDDOWN((K850*LOOKUP(K850,{0,1950001,3300001,6950001,9000001,18000001,40000001},{0.05,0.1,0.2,0.23,0.33,0.4,0.45})-LOOKUP(K850,{0,1950001,3300001,6950001,9000001,18000001,40000001},{0,97500,427500,636000,1536000,2796000,4796000}))*1.021,-2))</f>
        <v/>
      </c>
      <c r="O850" s="21">
        <f>IF(L850&lt;=0,0,ROUNDDOWN((L850*LOOKUP(L850,{0,1950001,3300001,6950001,9000001,18000001,40000001},{0.05,0.1,0.2,0.23,0.33,0.4,0.45})-LOOKUP(L850,{0,1950001,3300001,6950001,9000001,18000001,40000001},{0,97500,427500,636000,1536000,2796000,4796000}))*1.021,-2))</f>
        <v/>
      </c>
      <c r="P850" s="21">
        <f>MAX(0,ROUNDDOWN(F850-E850-430000,-3))</f>
        <v/>
      </c>
      <c r="Q850" s="21">
        <f>MAX(0,ROUNDDOWN(F850-E850-430000-H850,-3))</f>
        <v/>
      </c>
      <c r="R850" s="21">
        <f>IF(F850&lt;=450000,0,MAX(0,P850*0.06-MIN(50000,P850)*0.03))</f>
        <v/>
      </c>
      <c r="S850" s="21">
        <f>IF(F850&lt;=450000,0,MAX(0,P850*0.04-MIN(50000,P850)*0.02))</f>
        <v/>
      </c>
      <c r="T850" s="21">
        <f>IF(F850&lt;=450000,0,MAX(0,Q850*0.06-MIN(50000,Q850)*0.03))</f>
        <v/>
      </c>
      <c r="U850" s="21">
        <f>IF(F850&lt;=450000,0,MAX(0,Q850*0.04-MIN(50000,Q850)*0.02))</f>
        <v/>
      </c>
      <c r="V850" s="21">
        <f>50000+MAX(0,G850-480000)</f>
        <v/>
      </c>
      <c r="W850" s="21">
        <f>P850-V850</f>
        <v/>
      </c>
      <c r="X850" s="21">
        <f>Q850-V850</f>
        <v/>
      </c>
      <c r="Y850" s="22">
        <f>IF(W850&lt;0,0.9,LOOKUP(W850,{0,1950001,3300001,6950001,9000001,18000001,40000001},{0.84895,0.7979,0.6958,0.66517,0.56307,0.4916,0.44055}))</f>
        <v/>
      </c>
      <c r="Z850" s="22">
        <f>IF(X850&lt;0,0.9,LOOKUP(X850,{0,1950001,3300001,6950001,9000001,18000001,40000001},{0.84895,0.7979,0.6958,0.66517,0.56307,0.4916,0.44055}))</f>
        <v/>
      </c>
      <c r="AA850" s="22">
        <f>IF(W850&lt;0,0,CHOOSE(MATCH(W850,{0,1950001,3300001,6950001,9000001},1),5.105/84.895,10.21/79.79,20.42/69.58,23.483/66.517,33.693/56.307))</f>
        <v/>
      </c>
      <c r="AB850" s="21">
        <f>IF(C850&lt;=2000,0,(MIN(C850,ROUNDDOWN(F850*0.3,0))-2000)*0.1)</f>
        <v/>
      </c>
      <c r="AC850" s="21">
        <f>IF(C850&lt;=2000,0,MIN((C850-2000)*Y850,(R850+S850)*0.2))</f>
        <v/>
      </c>
      <c r="AD850" s="21">
        <f>IF(C850&lt;=2000,0,MIN((C850-2000)*Z850,(T850+U850)*0.2))</f>
        <v/>
      </c>
      <c r="AE850" s="21">
        <f>AC850*AA850</f>
        <v/>
      </c>
      <c r="AF850" s="21">
        <f>ROUNDDOWN(R850,-2)+ROUNDDOWN(S850,-2)</f>
        <v/>
      </c>
      <c r="AG850" s="21">
        <f>ROUNDDOWN(MAX(0,R850-(AB850+AC850+AE850)*0.6),-2)+ROUNDDOWN(MAX(0,S850-(AB850+AC850+AE850)*0.4),-2)</f>
        <v/>
      </c>
      <c r="AH850" s="21">
        <f>ROUNDDOWN(MAX(0,T850-(AB850+AD850)*0.6),-2)+ROUNDDOWN(MAX(0,U850-(AB850+AD850)*0.4),-2)</f>
        <v/>
      </c>
      <c r="AI850" s="21">
        <f>ROUNDDOWN(T850,-2)+ROUNDDOWN(U850,-2)</f>
        <v/>
      </c>
      <c r="AJ850" s="21">
        <f>M850+AF850</f>
        <v/>
      </c>
      <c r="AK850" s="21">
        <f>M850+AG850</f>
        <v/>
      </c>
      <c r="AL850" s="21">
        <f>N850+AH850</f>
        <v/>
      </c>
      <c r="AM850" s="21">
        <f>O850+AI850</f>
        <v/>
      </c>
      <c r="AN850" s="21">
        <f>N850+AI850</f>
        <v/>
      </c>
      <c r="AO850" s="21">
        <f>ROUNDDOWN((R850+S850)*0.2/Y850+2000,0)</f>
        <v/>
      </c>
      <c r="AP850" s="21">
        <f>ROUNDDOWN((T850+U850)*0.2/Z850+2000,0)</f>
        <v/>
      </c>
      <c r="AQ850" s="21">
        <f>AL850-AK850</f>
        <v/>
      </c>
      <c r="AR850" s="21">
        <f>AM850-AK850</f>
        <v/>
      </c>
      <c r="AS850" s="21">
        <f>AM850-AL850</f>
        <v/>
      </c>
      <c r="AT850" s="21">
        <f>AK850+C850-AJ850</f>
        <v/>
      </c>
      <c r="AU850" s="21">
        <f>AL850+C850-AM850</f>
        <v/>
      </c>
      <c r="AV850" s="21">
        <f>AN850+C850-AM850</f>
        <v/>
      </c>
    </row>
    <row r="851">
      <c r="A851" t="inlineStr">
        <is>
          <t>医療費の境目</t>
        </is>
      </c>
      <c r="B851" s="21">
        <f>'3_医療費の境目'!$B$3</f>
        <v/>
      </c>
      <c r="C851" s="21">
        <f>IF('3_医療費の境目'!$B$4="",AO851,'3_医療費の境目'!$B$4)</f>
        <v/>
      </c>
      <c r="D851" s="21">
        <f>'3_医療費の境目'!D851</f>
        <v/>
      </c>
      <c r="E851" s="21">
        <f>ROUND(MIN(B851/12,650000)*12*0.0915+MIN(B851/12,1390000)*12*(0.0504+0)+B851*0.005,0)</f>
        <v/>
      </c>
      <c r="F851" s="21">
        <f>IF(B851&lt;741000,0,IF(B851&lt;2191000,B851-740000,IF(B851&lt;2193000,1451000,IF(B851&lt;2196000,1453000,IF(B851&lt;2200000,1456000,IF(B851&lt;3600000,ROUND(ROUNDDOWN(B851/4,-3)*2.8,0)-80000,IF(B851&lt;6600000,ROUND(ROUNDDOWN(B851/4,-3)*3.2,0)-440000,IF(B851&lt;8500000,ROUNDDOWN(B851*0.9,0)-1100000,B851-1950000))))))))</f>
        <v/>
      </c>
      <c r="G851" s="21">
        <f>IF(F851&gt;23500000,NA(),IF(F851&lt;=4890000,1040000,IF(F851&lt;=6550000,670000,620000)))</f>
        <v/>
      </c>
      <c r="H851" s="21">
        <f>IF(D851&lt;=0,0,MAX(0,MIN(2000000,D851-MIN(100000,ROUNDDOWN(F851*0.05,0)))))</f>
        <v/>
      </c>
      <c r="I851" s="21">
        <f>IF(C851&lt;=2000,0,MIN(C851,ROUNDDOWN(F851*0.4,0))-2000)</f>
        <v/>
      </c>
      <c r="J851" s="21">
        <f>MAX(0,ROUNDDOWN(F851-E851-G851,-3))</f>
        <v/>
      </c>
      <c r="K851" s="21">
        <f>MAX(0,ROUNDDOWN(F851-E851-G851-H851-I851,-3))</f>
        <v/>
      </c>
      <c r="L851" s="21">
        <f>MAX(0,ROUNDDOWN(F851-E851-G851-H851,-3))</f>
        <v/>
      </c>
      <c r="M851" s="21">
        <f>IF(J851&lt;=0,0,ROUNDDOWN((J851*LOOKUP(J851,{0,1950001,3300001,6950001,9000001,18000001,40000001},{0.05,0.1,0.2,0.23,0.33,0.4,0.45})-LOOKUP(J851,{0,1950001,3300001,6950001,9000001,18000001,40000001},{0,97500,427500,636000,1536000,2796000,4796000}))*1.021,-2))</f>
        <v/>
      </c>
      <c r="N851" s="21">
        <f>IF(K851&lt;=0,0,ROUNDDOWN((K851*LOOKUP(K851,{0,1950001,3300001,6950001,9000001,18000001,40000001},{0.05,0.1,0.2,0.23,0.33,0.4,0.45})-LOOKUP(K851,{0,1950001,3300001,6950001,9000001,18000001,40000001},{0,97500,427500,636000,1536000,2796000,4796000}))*1.021,-2))</f>
        <v/>
      </c>
      <c r="O851" s="21">
        <f>IF(L851&lt;=0,0,ROUNDDOWN((L851*LOOKUP(L851,{0,1950001,3300001,6950001,9000001,18000001,40000001},{0.05,0.1,0.2,0.23,0.33,0.4,0.45})-LOOKUP(L851,{0,1950001,3300001,6950001,9000001,18000001,40000001},{0,97500,427500,636000,1536000,2796000,4796000}))*1.021,-2))</f>
        <v/>
      </c>
      <c r="P851" s="21">
        <f>MAX(0,ROUNDDOWN(F851-E851-430000,-3))</f>
        <v/>
      </c>
      <c r="Q851" s="21">
        <f>MAX(0,ROUNDDOWN(F851-E851-430000-H851,-3))</f>
        <v/>
      </c>
      <c r="R851" s="21">
        <f>IF(F851&lt;=450000,0,MAX(0,P851*0.06-MIN(50000,P851)*0.03))</f>
        <v/>
      </c>
      <c r="S851" s="21">
        <f>IF(F851&lt;=450000,0,MAX(0,P851*0.04-MIN(50000,P851)*0.02))</f>
        <v/>
      </c>
      <c r="T851" s="21">
        <f>IF(F851&lt;=450000,0,MAX(0,Q851*0.06-MIN(50000,Q851)*0.03))</f>
        <v/>
      </c>
      <c r="U851" s="21">
        <f>IF(F851&lt;=450000,0,MAX(0,Q851*0.04-MIN(50000,Q851)*0.02))</f>
        <v/>
      </c>
      <c r="V851" s="21">
        <f>50000+MAX(0,G851-480000)</f>
        <v/>
      </c>
      <c r="W851" s="21">
        <f>P851-V851</f>
        <v/>
      </c>
      <c r="X851" s="21">
        <f>Q851-V851</f>
        <v/>
      </c>
      <c r="Y851" s="22">
        <f>IF(W851&lt;0,0.9,LOOKUP(W851,{0,1950001,3300001,6950001,9000001,18000001,40000001},{0.84895,0.7979,0.6958,0.66517,0.56307,0.4916,0.44055}))</f>
        <v/>
      </c>
      <c r="Z851" s="22">
        <f>IF(X851&lt;0,0.9,LOOKUP(X851,{0,1950001,3300001,6950001,9000001,18000001,40000001},{0.84895,0.7979,0.6958,0.66517,0.56307,0.4916,0.44055}))</f>
        <v/>
      </c>
      <c r="AA851" s="22">
        <f>IF(W851&lt;0,0,CHOOSE(MATCH(W851,{0,1950001,3300001,6950001,9000001},1),5.105/84.895,10.21/79.79,20.42/69.58,23.483/66.517,33.693/56.307))</f>
        <v/>
      </c>
      <c r="AB851" s="21">
        <f>IF(C851&lt;=2000,0,(MIN(C851,ROUNDDOWN(F851*0.3,0))-2000)*0.1)</f>
        <v/>
      </c>
      <c r="AC851" s="21">
        <f>IF(C851&lt;=2000,0,MIN((C851-2000)*Y851,(R851+S851)*0.2))</f>
        <v/>
      </c>
      <c r="AD851" s="21">
        <f>IF(C851&lt;=2000,0,MIN((C851-2000)*Z851,(T851+U851)*0.2))</f>
        <v/>
      </c>
      <c r="AE851" s="21">
        <f>AC851*AA851</f>
        <v/>
      </c>
      <c r="AF851" s="21">
        <f>ROUNDDOWN(R851,-2)+ROUNDDOWN(S851,-2)</f>
        <v/>
      </c>
      <c r="AG851" s="21">
        <f>ROUNDDOWN(MAX(0,R851-(AB851+AC851+AE851)*0.6),-2)+ROUNDDOWN(MAX(0,S851-(AB851+AC851+AE851)*0.4),-2)</f>
        <v/>
      </c>
      <c r="AH851" s="21">
        <f>ROUNDDOWN(MAX(0,T851-(AB851+AD851)*0.6),-2)+ROUNDDOWN(MAX(0,U851-(AB851+AD851)*0.4),-2)</f>
        <v/>
      </c>
      <c r="AI851" s="21">
        <f>ROUNDDOWN(T851,-2)+ROUNDDOWN(U851,-2)</f>
        <v/>
      </c>
      <c r="AJ851" s="21">
        <f>M851+AF851</f>
        <v/>
      </c>
      <c r="AK851" s="21">
        <f>M851+AG851</f>
        <v/>
      </c>
      <c r="AL851" s="21">
        <f>N851+AH851</f>
        <v/>
      </c>
      <c r="AM851" s="21">
        <f>O851+AI851</f>
        <v/>
      </c>
      <c r="AN851" s="21">
        <f>N851+AI851</f>
        <v/>
      </c>
      <c r="AO851" s="21">
        <f>ROUNDDOWN((R851+S851)*0.2/Y851+2000,0)</f>
        <v/>
      </c>
      <c r="AP851" s="21">
        <f>ROUNDDOWN((T851+U851)*0.2/Z851+2000,0)</f>
        <v/>
      </c>
      <c r="AQ851" s="21">
        <f>AL851-AK851</f>
        <v/>
      </c>
      <c r="AR851" s="21">
        <f>AM851-AK851</f>
        <v/>
      </c>
      <c r="AS851" s="21">
        <f>AM851-AL851</f>
        <v/>
      </c>
      <c r="AT851" s="21">
        <f>AK851+C851-AJ851</f>
        <v/>
      </c>
      <c r="AU851" s="21">
        <f>AL851+C851-AM851</f>
        <v/>
      </c>
      <c r="AV851" s="21">
        <f>AN851+C851-AM851</f>
        <v/>
      </c>
    </row>
    <row r="852">
      <c r="A852" t="inlineStr">
        <is>
          <t>医療費の境目</t>
        </is>
      </c>
      <c r="B852" s="21">
        <f>'3_医療費の境目'!$B$3</f>
        <v/>
      </c>
      <c r="C852" s="21">
        <f>IF('3_医療費の境目'!$B$4="",AO852,'3_医療費の境目'!$B$4)</f>
        <v/>
      </c>
      <c r="D852" s="21">
        <f>'3_医療費の境目'!D852</f>
        <v/>
      </c>
      <c r="E852" s="21">
        <f>ROUND(MIN(B852/12,650000)*12*0.0915+MIN(B852/12,1390000)*12*(0.0504+0)+B852*0.005,0)</f>
        <v/>
      </c>
      <c r="F852" s="21">
        <f>IF(B852&lt;741000,0,IF(B852&lt;2191000,B852-740000,IF(B852&lt;2193000,1451000,IF(B852&lt;2196000,1453000,IF(B852&lt;2200000,1456000,IF(B852&lt;3600000,ROUND(ROUNDDOWN(B852/4,-3)*2.8,0)-80000,IF(B852&lt;6600000,ROUND(ROUNDDOWN(B852/4,-3)*3.2,0)-440000,IF(B852&lt;8500000,ROUNDDOWN(B852*0.9,0)-1100000,B852-1950000))))))))</f>
        <v/>
      </c>
      <c r="G852" s="21">
        <f>IF(F852&gt;23500000,NA(),IF(F852&lt;=4890000,1040000,IF(F852&lt;=6550000,670000,620000)))</f>
        <v/>
      </c>
      <c r="H852" s="21">
        <f>IF(D852&lt;=0,0,MAX(0,MIN(2000000,D852-MIN(100000,ROUNDDOWN(F852*0.05,0)))))</f>
        <v/>
      </c>
      <c r="I852" s="21">
        <f>IF(C852&lt;=2000,0,MIN(C852,ROUNDDOWN(F852*0.4,0))-2000)</f>
        <v/>
      </c>
      <c r="J852" s="21">
        <f>MAX(0,ROUNDDOWN(F852-E852-G852,-3))</f>
        <v/>
      </c>
      <c r="K852" s="21">
        <f>MAX(0,ROUNDDOWN(F852-E852-G852-H852-I852,-3))</f>
        <v/>
      </c>
      <c r="L852" s="21">
        <f>MAX(0,ROUNDDOWN(F852-E852-G852-H852,-3))</f>
        <v/>
      </c>
      <c r="M852" s="21">
        <f>IF(J852&lt;=0,0,ROUNDDOWN((J852*LOOKUP(J852,{0,1950001,3300001,6950001,9000001,18000001,40000001},{0.05,0.1,0.2,0.23,0.33,0.4,0.45})-LOOKUP(J852,{0,1950001,3300001,6950001,9000001,18000001,40000001},{0,97500,427500,636000,1536000,2796000,4796000}))*1.021,-2))</f>
        <v/>
      </c>
      <c r="N852" s="21">
        <f>IF(K852&lt;=0,0,ROUNDDOWN((K852*LOOKUP(K852,{0,1950001,3300001,6950001,9000001,18000001,40000001},{0.05,0.1,0.2,0.23,0.33,0.4,0.45})-LOOKUP(K852,{0,1950001,3300001,6950001,9000001,18000001,40000001},{0,97500,427500,636000,1536000,2796000,4796000}))*1.021,-2))</f>
        <v/>
      </c>
      <c r="O852" s="21">
        <f>IF(L852&lt;=0,0,ROUNDDOWN((L852*LOOKUP(L852,{0,1950001,3300001,6950001,9000001,18000001,40000001},{0.05,0.1,0.2,0.23,0.33,0.4,0.45})-LOOKUP(L852,{0,1950001,3300001,6950001,9000001,18000001,40000001},{0,97500,427500,636000,1536000,2796000,4796000}))*1.021,-2))</f>
        <v/>
      </c>
      <c r="P852" s="21">
        <f>MAX(0,ROUNDDOWN(F852-E852-430000,-3))</f>
        <v/>
      </c>
      <c r="Q852" s="21">
        <f>MAX(0,ROUNDDOWN(F852-E852-430000-H852,-3))</f>
        <v/>
      </c>
      <c r="R852" s="21">
        <f>IF(F852&lt;=450000,0,MAX(0,P852*0.06-MIN(50000,P852)*0.03))</f>
        <v/>
      </c>
      <c r="S852" s="21">
        <f>IF(F852&lt;=450000,0,MAX(0,P852*0.04-MIN(50000,P852)*0.02))</f>
        <v/>
      </c>
      <c r="T852" s="21">
        <f>IF(F852&lt;=450000,0,MAX(0,Q852*0.06-MIN(50000,Q852)*0.03))</f>
        <v/>
      </c>
      <c r="U852" s="21">
        <f>IF(F852&lt;=450000,0,MAX(0,Q852*0.04-MIN(50000,Q852)*0.02))</f>
        <v/>
      </c>
      <c r="V852" s="21">
        <f>50000+MAX(0,G852-480000)</f>
        <v/>
      </c>
      <c r="W852" s="21">
        <f>P852-V852</f>
        <v/>
      </c>
      <c r="X852" s="21">
        <f>Q852-V852</f>
        <v/>
      </c>
      <c r="Y852" s="22">
        <f>IF(W852&lt;0,0.9,LOOKUP(W852,{0,1950001,3300001,6950001,9000001,18000001,40000001},{0.84895,0.7979,0.6958,0.66517,0.56307,0.4916,0.44055}))</f>
        <v/>
      </c>
      <c r="Z852" s="22">
        <f>IF(X852&lt;0,0.9,LOOKUP(X852,{0,1950001,3300001,6950001,9000001,18000001,40000001},{0.84895,0.7979,0.6958,0.66517,0.56307,0.4916,0.44055}))</f>
        <v/>
      </c>
      <c r="AA852" s="22">
        <f>IF(W852&lt;0,0,CHOOSE(MATCH(W852,{0,1950001,3300001,6950001,9000001},1),5.105/84.895,10.21/79.79,20.42/69.58,23.483/66.517,33.693/56.307))</f>
        <v/>
      </c>
      <c r="AB852" s="21">
        <f>IF(C852&lt;=2000,0,(MIN(C852,ROUNDDOWN(F852*0.3,0))-2000)*0.1)</f>
        <v/>
      </c>
      <c r="AC852" s="21">
        <f>IF(C852&lt;=2000,0,MIN((C852-2000)*Y852,(R852+S852)*0.2))</f>
        <v/>
      </c>
      <c r="AD852" s="21">
        <f>IF(C852&lt;=2000,0,MIN((C852-2000)*Z852,(T852+U852)*0.2))</f>
        <v/>
      </c>
      <c r="AE852" s="21">
        <f>AC852*AA852</f>
        <v/>
      </c>
      <c r="AF852" s="21">
        <f>ROUNDDOWN(R852,-2)+ROUNDDOWN(S852,-2)</f>
        <v/>
      </c>
      <c r="AG852" s="21">
        <f>ROUNDDOWN(MAX(0,R852-(AB852+AC852+AE852)*0.6),-2)+ROUNDDOWN(MAX(0,S852-(AB852+AC852+AE852)*0.4),-2)</f>
        <v/>
      </c>
      <c r="AH852" s="21">
        <f>ROUNDDOWN(MAX(0,T852-(AB852+AD852)*0.6),-2)+ROUNDDOWN(MAX(0,U852-(AB852+AD852)*0.4),-2)</f>
        <v/>
      </c>
      <c r="AI852" s="21">
        <f>ROUNDDOWN(T852,-2)+ROUNDDOWN(U852,-2)</f>
        <v/>
      </c>
      <c r="AJ852" s="21">
        <f>M852+AF852</f>
        <v/>
      </c>
      <c r="AK852" s="21">
        <f>M852+AG852</f>
        <v/>
      </c>
      <c r="AL852" s="21">
        <f>N852+AH852</f>
        <v/>
      </c>
      <c r="AM852" s="21">
        <f>O852+AI852</f>
        <v/>
      </c>
      <c r="AN852" s="21">
        <f>N852+AI852</f>
        <v/>
      </c>
      <c r="AO852" s="21">
        <f>ROUNDDOWN((R852+S852)*0.2/Y852+2000,0)</f>
        <v/>
      </c>
      <c r="AP852" s="21">
        <f>ROUNDDOWN((T852+U852)*0.2/Z852+2000,0)</f>
        <v/>
      </c>
      <c r="AQ852" s="21">
        <f>AL852-AK852</f>
        <v/>
      </c>
      <c r="AR852" s="21">
        <f>AM852-AK852</f>
        <v/>
      </c>
      <c r="AS852" s="21">
        <f>AM852-AL852</f>
        <v/>
      </c>
      <c r="AT852" s="21">
        <f>AK852+C852-AJ852</f>
        <v/>
      </c>
      <c r="AU852" s="21">
        <f>AL852+C852-AM852</f>
        <v/>
      </c>
      <c r="AV852" s="21">
        <f>AN852+C852-AM852</f>
        <v/>
      </c>
    </row>
    <row r="853">
      <c r="A853" t="inlineStr">
        <is>
          <t>医療費の境目</t>
        </is>
      </c>
      <c r="B853" s="21">
        <f>'3_医療費の境目'!$B$3</f>
        <v/>
      </c>
      <c r="C853" s="21">
        <f>IF('3_医療費の境目'!$B$4="",AO853,'3_医療費の境目'!$B$4)</f>
        <v/>
      </c>
      <c r="D853" s="21">
        <f>'3_医療費の境目'!D853</f>
        <v/>
      </c>
      <c r="E853" s="21">
        <f>ROUND(MIN(B853/12,650000)*12*0.0915+MIN(B853/12,1390000)*12*(0.0504+0)+B853*0.005,0)</f>
        <v/>
      </c>
      <c r="F853" s="21">
        <f>IF(B853&lt;741000,0,IF(B853&lt;2191000,B853-740000,IF(B853&lt;2193000,1451000,IF(B853&lt;2196000,1453000,IF(B853&lt;2200000,1456000,IF(B853&lt;3600000,ROUND(ROUNDDOWN(B853/4,-3)*2.8,0)-80000,IF(B853&lt;6600000,ROUND(ROUNDDOWN(B853/4,-3)*3.2,0)-440000,IF(B853&lt;8500000,ROUNDDOWN(B853*0.9,0)-1100000,B853-1950000))))))))</f>
        <v/>
      </c>
      <c r="G853" s="21">
        <f>IF(F853&gt;23500000,NA(),IF(F853&lt;=4890000,1040000,IF(F853&lt;=6550000,670000,620000)))</f>
        <v/>
      </c>
      <c r="H853" s="21">
        <f>IF(D853&lt;=0,0,MAX(0,MIN(2000000,D853-MIN(100000,ROUNDDOWN(F853*0.05,0)))))</f>
        <v/>
      </c>
      <c r="I853" s="21">
        <f>IF(C853&lt;=2000,0,MIN(C853,ROUNDDOWN(F853*0.4,0))-2000)</f>
        <v/>
      </c>
      <c r="J853" s="21">
        <f>MAX(0,ROUNDDOWN(F853-E853-G853,-3))</f>
        <v/>
      </c>
      <c r="K853" s="21">
        <f>MAX(0,ROUNDDOWN(F853-E853-G853-H853-I853,-3))</f>
        <v/>
      </c>
      <c r="L853" s="21">
        <f>MAX(0,ROUNDDOWN(F853-E853-G853-H853,-3))</f>
        <v/>
      </c>
      <c r="M853" s="21">
        <f>IF(J853&lt;=0,0,ROUNDDOWN((J853*LOOKUP(J853,{0,1950001,3300001,6950001,9000001,18000001,40000001},{0.05,0.1,0.2,0.23,0.33,0.4,0.45})-LOOKUP(J853,{0,1950001,3300001,6950001,9000001,18000001,40000001},{0,97500,427500,636000,1536000,2796000,4796000}))*1.021,-2))</f>
        <v/>
      </c>
      <c r="N853" s="21">
        <f>IF(K853&lt;=0,0,ROUNDDOWN((K853*LOOKUP(K853,{0,1950001,3300001,6950001,9000001,18000001,40000001},{0.05,0.1,0.2,0.23,0.33,0.4,0.45})-LOOKUP(K853,{0,1950001,3300001,6950001,9000001,18000001,40000001},{0,97500,427500,636000,1536000,2796000,4796000}))*1.021,-2))</f>
        <v/>
      </c>
      <c r="O853" s="21">
        <f>IF(L853&lt;=0,0,ROUNDDOWN((L853*LOOKUP(L853,{0,1950001,3300001,6950001,9000001,18000001,40000001},{0.05,0.1,0.2,0.23,0.33,0.4,0.45})-LOOKUP(L853,{0,1950001,3300001,6950001,9000001,18000001,40000001},{0,97500,427500,636000,1536000,2796000,4796000}))*1.021,-2))</f>
        <v/>
      </c>
      <c r="P853" s="21">
        <f>MAX(0,ROUNDDOWN(F853-E853-430000,-3))</f>
        <v/>
      </c>
      <c r="Q853" s="21">
        <f>MAX(0,ROUNDDOWN(F853-E853-430000-H853,-3))</f>
        <v/>
      </c>
      <c r="R853" s="21">
        <f>IF(F853&lt;=450000,0,MAX(0,P853*0.06-MIN(50000,P853)*0.03))</f>
        <v/>
      </c>
      <c r="S853" s="21">
        <f>IF(F853&lt;=450000,0,MAX(0,P853*0.04-MIN(50000,P853)*0.02))</f>
        <v/>
      </c>
      <c r="T853" s="21">
        <f>IF(F853&lt;=450000,0,MAX(0,Q853*0.06-MIN(50000,Q853)*0.03))</f>
        <v/>
      </c>
      <c r="U853" s="21">
        <f>IF(F853&lt;=450000,0,MAX(0,Q853*0.04-MIN(50000,Q853)*0.02))</f>
        <v/>
      </c>
      <c r="V853" s="21">
        <f>50000+MAX(0,G853-480000)</f>
        <v/>
      </c>
      <c r="W853" s="21">
        <f>P853-V853</f>
        <v/>
      </c>
      <c r="X853" s="21">
        <f>Q853-V853</f>
        <v/>
      </c>
      <c r="Y853" s="22">
        <f>IF(W853&lt;0,0.9,LOOKUP(W853,{0,1950001,3300001,6950001,9000001,18000001,40000001},{0.84895,0.7979,0.6958,0.66517,0.56307,0.4916,0.44055}))</f>
        <v/>
      </c>
      <c r="Z853" s="22">
        <f>IF(X853&lt;0,0.9,LOOKUP(X853,{0,1950001,3300001,6950001,9000001,18000001,40000001},{0.84895,0.7979,0.6958,0.66517,0.56307,0.4916,0.44055}))</f>
        <v/>
      </c>
      <c r="AA853" s="22">
        <f>IF(W853&lt;0,0,CHOOSE(MATCH(W853,{0,1950001,3300001,6950001,9000001},1),5.105/84.895,10.21/79.79,20.42/69.58,23.483/66.517,33.693/56.307))</f>
        <v/>
      </c>
      <c r="AB853" s="21">
        <f>IF(C853&lt;=2000,0,(MIN(C853,ROUNDDOWN(F853*0.3,0))-2000)*0.1)</f>
        <v/>
      </c>
      <c r="AC853" s="21">
        <f>IF(C853&lt;=2000,0,MIN((C853-2000)*Y853,(R853+S853)*0.2))</f>
        <v/>
      </c>
      <c r="AD853" s="21">
        <f>IF(C853&lt;=2000,0,MIN((C853-2000)*Z853,(T853+U853)*0.2))</f>
        <v/>
      </c>
      <c r="AE853" s="21">
        <f>AC853*AA853</f>
        <v/>
      </c>
      <c r="AF853" s="21">
        <f>ROUNDDOWN(R853,-2)+ROUNDDOWN(S853,-2)</f>
        <v/>
      </c>
      <c r="AG853" s="21">
        <f>ROUNDDOWN(MAX(0,R853-(AB853+AC853+AE853)*0.6),-2)+ROUNDDOWN(MAX(0,S853-(AB853+AC853+AE853)*0.4),-2)</f>
        <v/>
      </c>
      <c r="AH853" s="21">
        <f>ROUNDDOWN(MAX(0,T853-(AB853+AD853)*0.6),-2)+ROUNDDOWN(MAX(0,U853-(AB853+AD853)*0.4),-2)</f>
        <v/>
      </c>
      <c r="AI853" s="21">
        <f>ROUNDDOWN(T853,-2)+ROUNDDOWN(U853,-2)</f>
        <v/>
      </c>
      <c r="AJ853" s="21">
        <f>M853+AF853</f>
        <v/>
      </c>
      <c r="AK853" s="21">
        <f>M853+AG853</f>
        <v/>
      </c>
      <c r="AL853" s="21">
        <f>N853+AH853</f>
        <v/>
      </c>
      <c r="AM853" s="21">
        <f>O853+AI853</f>
        <v/>
      </c>
      <c r="AN853" s="21">
        <f>N853+AI853</f>
        <v/>
      </c>
      <c r="AO853" s="21">
        <f>ROUNDDOWN((R853+S853)*0.2/Y853+2000,0)</f>
        <v/>
      </c>
      <c r="AP853" s="21">
        <f>ROUNDDOWN((T853+U853)*0.2/Z853+2000,0)</f>
        <v/>
      </c>
      <c r="AQ853" s="21">
        <f>AL853-AK853</f>
        <v/>
      </c>
      <c r="AR853" s="21">
        <f>AM853-AK853</f>
        <v/>
      </c>
      <c r="AS853" s="21">
        <f>AM853-AL853</f>
        <v/>
      </c>
      <c r="AT853" s="21">
        <f>AK853+C853-AJ853</f>
        <v/>
      </c>
      <c r="AU853" s="21">
        <f>AL853+C853-AM853</f>
        <v/>
      </c>
      <c r="AV853" s="21">
        <f>AN853+C853-AM853</f>
        <v/>
      </c>
    </row>
    <row r="854">
      <c r="A854" t="inlineStr">
        <is>
          <t>医療費の境目</t>
        </is>
      </c>
      <c r="B854" s="21">
        <f>'3_医療費の境目'!$B$3</f>
        <v/>
      </c>
      <c r="C854" s="21">
        <f>IF('3_医療費の境目'!$B$4="",AO854,'3_医療費の境目'!$B$4)</f>
        <v/>
      </c>
      <c r="D854" s="21">
        <f>'3_医療費の境目'!D854</f>
        <v/>
      </c>
      <c r="E854" s="21">
        <f>ROUND(MIN(B854/12,650000)*12*0.0915+MIN(B854/12,1390000)*12*(0.0504+0)+B854*0.005,0)</f>
        <v/>
      </c>
      <c r="F854" s="21">
        <f>IF(B854&lt;741000,0,IF(B854&lt;2191000,B854-740000,IF(B854&lt;2193000,1451000,IF(B854&lt;2196000,1453000,IF(B854&lt;2200000,1456000,IF(B854&lt;3600000,ROUND(ROUNDDOWN(B854/4,-3)*2.8,0)-80000,IF(B854&lt;6600000,ROUND(ROUNDDOWN(B854/4,-3)*3.2,0)-440000,IF(B854&lt;8500000,ROUNDDOWN(B854*0.9,0)-1100000,B854-1950000))))))))</f>
        <v/>
      </c>
      <c r="G854" s="21">
        <f>IF(F854&gt;23500000,NA(),IF(F854&lt;=4890000,1040000,IF(F854&lt;=6550000,670000,620000)))</f>
        <v/>
      </c>
      <c r="H854" s="21">
        <f>IF(D854&lt;=0,0,MAX(0,MIN(2000000,D854-MIN(100000,ROUNDDOWN(F854*0.05,0)))))</f>
        <v/>
      </c>
      <c r="I854" s="21">
        <f>IF(C854&lt;=2000,0,MIN(C854,ROUNDDOWN(F854*0.4,0))-2000)</f>
        <v/>
      </c>
      <c r="J854" s="21">
        <f>MAX(0,ROUNDDOWN(F854-E854-G854,-3))</f>
        <v/>
      </c>
      <c r="K854" s="21">
        <f>MAX(0,ROUNDDOWN(F854-E854-G854-H854-I854,-3))</f>
        <v/>
      </c>
      <c r="L854" s="21">
        <f>MAX(0,ROUNDDOWN(F854-E854-G854-H854,-3))</f>
        <v/>
      </c>
      <c r="M854" s="21">
        <f>IF(J854&lt;=0,0,ROUNDDOWN((J854*LOOKUP(J854,{0,1950001,3300001,6950001,9000001,18000001,40000001},{0.05,0.1,0.2,0.23,0.33,0.4,0.45})-LOOKUP(J854,{0,1950001,3300001,6950001,9000001,18000001,40000001},{0,97500,427500,636000,1536000,2796000,4796000}))*1.021,-2))</f>
        <v/>
      </c>
      <c r="N854" s="21">
        <f>IF(K854&lt;=0,0,ROUNDDOWN((K854*LOOKUP(K854,{0,1950001,3300001,6950001,9000001,18000001,40000001},{0.05,0.1,0.2,0.23,0.33,0.4,0.45})-LOOKUP(K854,{0,1950001,3300001,6950001,9000001,18000001,40000001},{0,97500,427500,636000,1536000,2796000,4796000}))*1.021,-2))</f>
        <v/>
      </c>
      <c r="O854" s="21">
        <f>IF(L854&lt;=0,0,ROUNDDOWN((L854*LOOKUP(L854,{0,1950001,3300001,6950001,9000001,18000001,40000001},{0.05,0.1,0.2,0.23,0.33,0.4,0.45})-LOOKUP(L854,{0,1950001,3300001,6950001,9000001,18000001,40000001},{0,97500,427500,636000,1536000,2796000,4796000}))*1.021,-2))</f>
        <v/>
      </c>
      <c r="P854" s="21">
        <f>MAX(0,ROUNDDOWN(F854-E854-430000,-3))</f>
        <v/>
      </c>
      <c r="Q854" s="21">
        <f>MAX(0,ROUNDDOWN(F854-E854-430000-H854,-3))</f>
        <v/>
      </c>
      <c r="R854" s="21">
        <f>IF(F854&lt;=450000,0,MAX(0,P854*0.06-MIN(50000,P854)*0.03))</f>
        <v/>
      </c>
      <c r="S854" s="21">
        <f>IF(F854&lt;=450000,0,MAX(0,P854*0.04-MIN(50000,P854)*0.02))</f>
        <v/>
      </c>
      <c r="T854" s="21">
        <f>IF(F854&lt;=450000,0,MAX(0,Q854*0.06-MIN(50000,Q854)*0.03))</f>
        <v/>
      </c>
      <c r="U854" s="21">
        <f>IF(F854&lt;=450000,0,MAX(0,Q854*0.04-MIN(50000,Q854)*0.02))</f>
        <v/>
      </c>
      <c r="V854" s="21">
        <f>50000+MAX(0,G854-480000)</f>
        <v/>
      </c>
      <c r="W854" s="21">
        <f>P854-V854</f>
        <v/>
      </c>
      <c r="X854" s="21">
        <f>Q854-V854</f>
        <v/>
      </c>
      <c r="Y854" s="22">
        <f>IF(W854&lt;0,0.9,LOOKUP(W854,{0,1950001,3300001,6950001,9000001,18000001,40000001},{0.84895,0.7979,0.6958,0.66517,0.56307,0.4916,0.44055}))</f>
        <v/>
      </c>
      <c r="Z854" s="22">
        <f>IF(X854&lt;0,0.9,LOOKUP(X854,{0,1950001,3300001,6950001,9000001,18000001,40000001},{0.84895,0.7979,0.6958,0.66517,0.56307,0.4916,0.44055}))</f>
        <v/>
      </c>
      <c r="AA854" s="22">
        <f>IF(W854&lt;0,0,CHOOSE(MATCH(W854,{0,1950001,3300001,6950001,9000001},1),5.105/84.895,10.21/79.79,20.42/69.58,23.483/66.517,33.693/56.307))</f>
        <v/>
      </c>
      <c r="AB854" s="21">
        <f>IF(C854&lt;=2000,0,(MIN(C854,ROUNDDOWN(F854*0.3,0))-2000)*0.1)</f>
        <v/>
      </c>
      <c r="AC854" s="21">
        <f>IF(C854&lt;=2000,0,MIN((C854-2000)*Y854,(R854+S854)*0.2))</f>
        <v/>
      </c>
      <c r="AD854" s="21">
        <f>IF(C854&lt;=2000,0,MIN((C854-2000)*Z854,(T854+U854)*0.2))</f>
        <v/>
      </c>
      <c r="AE854" s="21">
        <f>AC854*AA854</f>
        <v/>
      </c>
      <c r="AF854" s="21">
        <f>ROUNDDOWN(R854,-2)+ROUNDDOWN(S854,-2)</f>
        <v/>
      </c>
      <c r="AG854" s="21">
        <f>ROUNDDOWN(MAX(0,R854-(AB854+AC854+AE854)*0.6),-2)+ROUNDDOWN(MAX(0,S854-(AB854+AC854+AE854)*0.4),-2)</f>
        <v/>
      </c>
      <c r="AH854" s="21">
        <f>ROUNDDOWN(MAX(0,T854-(AB854+AD854)*0.6),-2)+ROUNDDOWN(MAX(0,U854-(AB854+AD854)*0.4),-2)</f>
        <v/>
      </c>
      <c r="AI854" s="21">
        <f>ROUNDDOWN(T854,-2)+ROUNDDOWN(U854,-2)</f>
        <v/>
      </c>
      <c r="AJ854" s="21">
        <f>M854+AF854</f>
        <v/>
      </c>
      <c r="AK854" s="21">
        <f>M854+AG854</f>
        <v/>
      </c>
      <c r="AL854" s="21">
        <f>N854+AH854</f>
        <v/>
      </c>
      <c r="AM854" s="21">
        <f>O854+AI854</f>
        <v/>
      </c>
      <c r="AN854" s="21">
        <f>N854+AI854</f>
        <v/>
      </c>
      <c r="AO854" s="21">
        <f>ROUNDDOWN((R854+S854)*0.2/Y854+2000,0)</f>
        <v/>
      </c>
      <c r="AP854" s="21">
        <f>ROUNDDOWN((T854+U854)*0.2/Z854+2000,0)</f>
        <v/>
      </c>
      <c r="AQ854" s="21">
        <f>AL854-AK854</f>
        <v/>
      </c>
      <c r="AR854" s="21">
        <f>AM854-AK854</f>
        <v/>
      </c>
      <c r="AS854" s="21">
        <f>AM854-AL854</f>
        <v/>
      </c>
      <c r="AT854" s="21">
        <f>AK854+C854-AJ854</f>
        <v/>
      </c>
      <c r="AU854" s="21">
        <f>AL854+C854-AM854</f>
        <v/>
      </c>
      <c r="AV854" s="21">
        <f>AN854+C854-AM854</f>
        <v/>
      </c>
    </row>
    <row r="855">
      <c r="A855" t="inlineStr">
        <is>
          <t>医療費の境目</t>
        </is>
      </c>
      <c r="B855" s="21">
        <f>'3_医療費の境目'!$B$3</f>
        <v/>
      </c>
      <c r="C855" s="21">
        <f>IF('3_医療費の境目'!$B$4="",AO855,'3_医療費の境目'!$B$4)</f>
        <v/>
      </c>
      <c r="D855" s="21">
        <f>'3_医療費の境目'!D855</f>
        <v/>
      </c>
      <c r="E855" s="21">
        <f>ROUND(MIN(B855/12,650000)*12*0.0915+MIN(B855/12,1390000)*12*(0.0504+0)+B855*0.005,0)</f>
        <v/>
      </c>
      <c r="F855" s="21">
        <f>IF(B855&lt;741000,0,IF(B855&lt;2191000,B855-740000,IF(B855&lt;2193000,1451000,IF(B855&lt;2196000,1453000,IF(B855&lt;2200000,1456000,IF(B855&lt;3600000,ROUND(ROUNDDOWN(B855/4,-3)*2.8,0)-80000,IF(B855&lt;6600000,ROUND(ROUNDDOWN(B855/4,-3)*3.2,0)-440000,IF(B855&lt;8500000,ROUNDDOWN(B855*0.9,0)-1100000,B855-1950000))))))))</f>
        <v/>
      </c>
      <c r="G855" s="21">
        <f>IF(F855&gt;23500000,NA(),IF(F855&lt;=4890000,1040000,IF(F855&lt;=6550000,670000,620000)))</f>
        <v/>
      </c>
      <c r="H855" s="21">
        <f>IF(D855&lt;=0,0,MAX(0,MIN(2000000,D855-MIN(100000,ROUNDDOWN(F855*0.05,0)))))</f>
        <v/>
      </c>
      <c r="I855" s="21">
        <f>IF(C855&lt;=2000,0,MIN(C855,ROUNDDOWN(F855*0.4,0))-2000)</f>
        <v/>
      </c>
      <c r="J855" s="21">
        <f>MAX(0,ROUNDDOWN(F855-E855-G855,-3))</f>
        <v/>
      </c>
      <c r="K855" s="21">
        <f>MAX(0,ROUNDDOWN(F855-E855-G855-H855-I855,-3))</f>
        <v/>
      </c>
      <c r="L855" s="21">
        <f>MAX(0,ROUNDDOWN(F855-E855-G855-H855,-3))</f>
        <v/>
      </c>
      <c r="M855" s="21">
        <f>IF(J855&lt;=0,0,ROUNDDOWN((J855*LOOKUP(J855,{0,1950001,3300001,6950001,9000001,18000001,40000001},{0.05,0.1,0.2,0.23,0.33,0.4,0.45})-LOOKUP(J855,{0,1950001,3300001,6950001,9000001,18000001,40000001},{0,97500,427500,636000,1536000,2796000,4796000}))*1.021,-2))</f>
        <v/>
      </c>
      <c r="N855" s="21">
        <f>IF(K855&lt;=0,0,ROUNDDOWN((K855*LOOKUP(K855,{0,1950001,3300001,6950001,9000001,18000001,40000001},{0.05,0.1,0.2,0.23,0.33,0.4,0.45})-LOOKUP(K855,{0,1950001,3300001,6950001,9000001,18000001,40000001},{0,97500,427500,636000,1536000,2796000,4796000}))*1.021,-2))</f>
        <v/>
      </c>
      <c r="O855" s="21">
        <f>IF(L855&lt;=0,0,ROUNDDOWN((L855*LOOKUP(L855,{0,1950001,3300001,6950001,9000001,18000001,40000001},{0.05,0.1,0.2,0.23,0.33,0.4,0.45})-LOOKUP(L855,{0,1950001,3300001,6950001,9000001,18000001,40000001},{0,97500,427500,636000,1536000,2796000,4796000}))*1.021,-2))</f>
        <v/>
      </c>
      <c r="P855" s="21">
        <f>MAX(0,ROUNDDOWN(F855-E855-430000,-3))</f>
        <v/>
      </c>
      <c r="Q855" s="21">
        <f>MAX(0,ROUNDDOWN(F855-E855-430000-H855,-3))</f>
        <v/>
      </c>
      <c r="R855" s="21">
        <f>IF(F855&lt;=450000,0,MAX(0,P855*0.06-MIN(50000,P855)*0.03))</f>
        <v/>
      </c>
      <c r="S855" s="21">
        <f>IF(F855&lt;=450000,0,MAX(0,P855*0.04-MIN(50000,P855)*0.02))</f>
        <v/>
      </c>
      <c r="T855" s="21">
        <f>IF(F855&lt;=450000,0,MAX(0,Q855*0.06-MIN(50000,Q855)*0.03))</f>
        <v/>
      </c>
      <c r="U855" s="21">
        <f>IF(F855&lt;=450000,0,MAX(0,Q855*0.04-MIN(50000,Q855)*0.02))</f>
        <v/>
      </c>
      <c r="V855" s="21">
        <f>50000+MAX(0,G855-480000)</f>
        <v/>
      </c>
      <c r="W855" s="21">
        <f>P855-V855</f>
        <v/>
      </c>
      <c r="X855" s="21">
        <f>Q855-V855</f>
        <v/>
      </c>
      <c r="Y855" s="22">
        <f>IF(W855&lt;0,0.9,LOOKUP(W855,{0,1950001,3300001,6950001,9000001,18000001,40000001},{0.84895,0.7979,0.6958,0.66517,0.56307,0.4916,0.44055}))</f>
        <v/>
      </c>
      <c r="Z855" s="22">
        <f>IF(X855&lt;0,0.9,LOOKUP(X855,{0,1950001,3300001,6950001,9000001,18000001,40000001},{0.84895,0.7979,0.6958,0.66517,0.56307,0.4916,0.44055}))</f>
        <v/>
      </c>
      <c r="AA855" s="22">
        <f>IF(W855&lt;0,0,CHOOSE(MATCH(W855,{0,1950001,3300001,6950001,9000001},1),5.105/84.895,10.21/79.79,20.42/69.58,23.483/66.517,33.693/56.307))</f>
        <v/>
      </c>
      <c r="AB855" s="21">
        <f>IF(C855&lt;=2000,0,(MIN(C855,ROUNDDOWN(F855*0.3,0))-2000)*0.1)</f>
        <v/>
      </c>
      <c r="AC855" s="21">
        <f>IF(C855&lt;=2000,0,MIN((C855-2000)*Y855,(R855+S855)*0.2))</f>
        <v/>
      </c>
      <c r="AD855" s="21">
        <f>IF(C855&lt;=2000,0,MIN((C855-2000)*Z855,(T855+U855)*0.2))</f>
        <v/>
      </c>
      <c r="AE855" s="21">
        <f>AC855*AA855</f>
        <v/>
      </c>
      <c r="AF855" s="21">
        <f>ROUNDDOWN(R855,-2)+ROUNDDOWN(S855,-2)</f>
        <v/>
      </c>
      <c r="AG855" s="21">
        <f>ROUNDDOWN(MAX(0,R855-(AB855+AC855+AE855)*0.6),-2)+ROUNDDOWN(MAX(0,S855-(AB855+AC855+AE855)*0.4),-2)</f>
        <v/>
      </c>
      <c r="AH855" s="21">
        <f>ROUNDDOWN(MAX(0,T855-(AB855+AD855)*0.6),-2)+ROUNDDOWN(MAX(0,U855-(AB855+AD855)*0.4),-2)</f>
        <v/>
      </c>
      <c r="AI855" s="21">
        <f>ROUNDDOWN(T855,-2)+ROUNDDOWN(U855,-2)</f>
        <v/>
      </c>
      <c r="AJ855" s="21">
        <f>M855+AF855</f>
        <v/>
      </c>
      <c r="AK855" s="21">
        <f>M855+AG855</f>
        <v/>
      </c>
      <c r="AL855" s="21">
        <f>N855+AH855</f>
        <v/>
      </c>
      <c r="AM855" s="21">
        <f>O855+AI855</f>
        <v/>
      </c>
      <c r="AN855" s="21">
        <f>N855+AI855</f>
        <v/>
      </c>
      <c r="AO855" s="21">
        <f>ROUNDDOWN((R855+S855)*0.2/Y855+2000,0)</f>
        <v/>
      </c>
      <c r="AP855" s="21">
        <f>ROUNDDOWN((T855+U855)*0.2/Z855+2000,0)</f>
        <v/>
      </c>
      <c r="AQ855" s="21">
        <f>AL855-AK855</f>
        <v/>
      </c>
      <c r="AR855" s="21">
        <f>AM855-AK855</f>
        <v/>
      </c>
      <c r="AS855" s="21">
        <f>AM855-AL855</f>
        <v/>
      </c>
      <c r="AT855" s="21">
        <f>AK855+C855-AJ855</f>
        <v/>
      </c>
      <c r="AU855" s="21">
        <f>AL855+C855-AM855</f>
        <v/>
      </c>
      <c r="AV855" s="21">
        <f>AN855+C855-AM855</f>
        <v/>
      </c>
    </row>
    <row r="856">
      <c r="A856" t="inlineStr">
        <is>
          <t>医療費の境目</t>
        </is>
      </c>
      <c r="B856" s="21">
        <f>'3_医療費の境目'!$B$3</f>
        <v/>
      </c>
      <c r="C856" s="21">
        <f>IF('3_医療費の境目'!$B$4="",AO856,'3_医療費の境目'!$B$4)</f>
        <v/>
      </c>
      <c r="D856" s="21">
        <f>'3_医療費の境目'!D856</f>
        <v/>
      </c>
      <c r="E856" s="21">
        <f>ROUND(MIN(B856/12,650000)*12*0.0915+MIN(B856/12,1390000)*12*(0.0504+0)+B856*0.005,0)</f>
        <v/>
      </c>
      <c r="F856" s="21">
        <f>IF(B856&lt;741000,0,IF(B856&lt;2191000,B856-740000,IF(B856&lt;2193000,1451000,IF(B856&lt;2196000,1453000,IF(B856&lt;2200000,1456000,IF(B856&lt;3600000,ROUND(ROUNDDOWN(B856/4,-3)*2.8,0)-80000,IF(B856&lt;6600000,ROUND(ROUNDDOWN(B856/4,-3)*3.2,0)-440000,IF(B856&lt;8500000,ROUNDDOWN(B856*0.9,0)-1100000,B856-1950000))))))))</f>
        <v/>
      </c>
      <c r="G856" s="21">
        <f>IF(F856&gt;23500000,NA(),IF(F856&lt;=4890000,1040000,IF(F856&lt;=6550000,670000,620000)))</f>
        <v/>
      </c>
      <c r="H856" s="21">
        <f>IF(D856&lt;=0,0,MAX(0,MIN(2000000,D856-MIN(100000,ROUNDDOWN(F856*0.05,0)))))</f>
        <v/>
      </c>
      <c r="I856" s="21">
        <f>IF(C856&lt;=2000,0,MIN(C856,ROUNDDOWN(F856*0.4,0))-2000)</f>
        <v/>
      </c>
      <c r="J856" s="21">
        <f>MAX(0,ROUNDDOWN(F856-E856-G856,-3))</f>
        <v/>
      </c>
      <c r="K856" s="21">
        <f>MAX(0,ROUNDDOWN(F856-E856-G856-H856-I856,-3))</f>
        <v/>
      </c>
      <c r="L856" s="21">
        <f>MAX(0,ROUNDDOWN(F856-E856-G856-H856,-3))</f>
        <v/>
      </c>
      <c r="M856" s="21">
        <f>IF(J856&lt;=0,0,ROUNDDOWN((J856*LOOKUP(J856,{0,1950001,3300001,6950001,9000001,18000001,40000001},{0.05,0.1,0.2,0.23,0.33,0.4,0.45})-LOOKUP(J856,{0,1950001,3300001,6950001,9000001,18000001,40000001},{0,97500,427500,636000,1536000,2796000,4796000}))*1.021,-2))</f>
        <v/>
      </c>
      <c r="N856" s="21">
        <f>IF(K856&lt;=0,0,ROUNDDOWN((K856*LOOKUP(K856,{0,1950001,3300001,6950001,9000001,18000001,40000001},{0.05,0.1,0.2,0.23,0.33,0.4,0.45})-LOOKUP(K856,{0,1950001,3300001,6950001,9000001,18000001,40000001},{0,97500,427500,636000,1536000,2796000,4796000}))*1.021,-2))</f>
        <v/>
      </c>
      <c r="O856" s="21">
        <f>IF(L856&lt;=0,0,ROUNDDOWN((L856*LOOKUP(L856,{0,1950001,3300001,6950001,9000001,18000001,40000001},{0.05,0.1,0.2,0.23,0.33,0.4,0.45})-LOOKUP(L856,{0,1950001,3300001,6950001,9000001,18000001,40000001},{0,97500,427500,636000,1536000,2796000,4796000}))*1.021,-2))</f>
        <v/>
      </c>
      <c r="P856" s="21">
        <f>MAX(0,ROUNDDOWN(F856-E856-430000,-3))</f>
        <v/>
      </c>
      <c r="Q856" s="21">
        <f>MAX(0,ROUNDDOWN(F856-E856-430000-H856,-3))</f>
        <v/>
      </c>
      <c r="R856" s="21">
        <f>IF(F856&lt;=450000,0,MAX(0,P856*0.06-MIN(50000,P856)*0.03))</f>
        <v/>
      </c>
      <c r="S856" s="21">
        <f>IF(F856&lt;=450000,0,MAX(0,P856*0.04-MIN(50000,P856)*0.02))</f>
        <v/>
      </c>
      <c r="T856" s="21">
        <f>IF(F856&lt;=450000,0,MAX(0,Q856*0.06-MIN(50000,Q856)*0.03))</f>
        <v/>
      </c>
      <c r="U856" s="21">
        <f>IF(F856&lt;=450000,0,MAX(0,Q856*0.04-MIN(50000,Q856)*0.02))</f>
        <v/>
      </c>
      <c r="V856" s="21">
        <f>50000+MAX(0,G856-480000)</f>
        <v/>
      </c>
      <c r="W856" s="21">
        <f>P856-V856</f>
        <v/>
      </c>
      <c r="X856" s="21">
        <f>Q856-V856</f>
        <v/>
      </c>
      <c r="Y856" s="22">
        <f>IF(W856&lt;0,0.9,LOOKUP(W856,{0,1950001,3300001,6950001,9000001,18000001,40000001},{0.84895,0.7979,0.6958,0.66517,0.56307,0.4916,0.44055}))</f>
        <v/>
      </c>
      <c r="Z856" s="22">
        <f>IF(X856&lt;0,0.9,LOOKUP(X856,{0,1950001,3300001,6950001,9000001,18000001,40000001},{0.84895,0.7979,0.6958,0.66517,0.56307,0.4916,0.44055}))</f>
        <v/>
      </c>
      <c r="AA856" s="22">
        <f>IF(W856&lt;0,0,CHOOSE(MATCH(W856,{0,1950001,3300001,6950001,9000001},1),5.105/84.895,10.21/79.79,20.42/69.58,23.483/66.517,33.693/56.307))</f>
        <v/>
      </c>
      <c r="AB856" s="21">
        <f>IF(C856&lt;=2000,0,(MIN(C856,ROUNDDOWN(F856*0.3,0))-2000)*0.1)</f>
        <v/>
      </c>
      <c r="AC856" s="21">
        <f>IF(C856&lt;=2000,0,MIN((C856-2000)*Y856,(R856+S856)*0.2))</f>
        <v/>
      </c>
      <c r="AD856" s="21">
        <f>IF(C856&lt;=2000,0,MIN((C856-2000)*Z856,(T856+U856)*0.2))</f>
        <v/>
      </c>
      <c r="AE856" s="21">
        <f>AC856*AA856</f>
        <v/>
      </c>
      <c r="AF856" s="21">
        <f>ROUNDDOWN(R856,-2)+ROUNDDOWN(S856,-2)</f>
        <v/>
      </c>
      <c r="AG856" s="21">
        <f>ROUNDDOWN(MAX(0,R856-(AB856+AC856+AE856)*0.6),-2)+ROUNDDOWN(MAX(0,S856-(AB856+AC856+AE856)*0.4),-2)</f>
        <v/>
      </c>
      <c r="AH856" s="21">
        <f>ROUNDDOWN(MAX(0,T856-(AB856+AD856)*0.6),-2)+ROUNDDOWN(MAX(0,U856-(AB856+AD856)*0.4),-2)</f>
        <v/>
      </c>
      <c r="AI856" s="21">
        <f>ROUNDDOWN(T856,-2)+ROUNDDOWN(U856,-2)</f>
        <v/>
      </c>
      <c r="AJ856" s="21">
        <f>M856+AF856</f>
        <v/>
      </c>
      <c r="AK856" s="21">
        <f>M856+AG856</f>
        <v/>
      </c>
      <c r="AL856" s="21">
        <f>N856+AH856</f>
        <v/>
      </c>
      <c r="AM856" s="21">
        <f>O856+AI856</f>
        <v/>
      </c>
      <c r="AN856" s="21">
        <f>N856+AI856</f>
        <v/>
      </c>
      <c r="AO856" s="21">
        <f>ROUNDDOWN((R856+S856)*0.2/Y856+2000,0)</f>
        <v/>
      </c>
      <c r="AP856" s="21">
        <f>ROUNDDOWN((T856+U856)*0.2/Z856+2000,0)</f>
        <v/>
      </c>
      <c r="AQ856" s="21">
        <f>AL856-AK856</f>
        <v/>
      </c>
      <c r="AR856" s="21">
        <f>AM856-AK856</f>
        <v/>
      </c>
      <c r="AS856" s="21">
        <f>AM856-AL856</f>
        <v/>
      </c>
      <c r="AT856" s="21">
        <f>AK856+C856-AJ856</f>
        <v/>
      </c>
      <c r="AU856" s="21">
        <f>AL856+C856-AM856</f>
        <v/>
      </c>
      <c r="AV856" s="21">
        <f>AN856+C856-AM856</f>
        <v/>
      </c>
    </row>
    <row r="857">
      <c r="A857" t="inlineStr">
        <is>
          <t>医療費の境目</t>
        </is>
      </c>
      <c r="B857" s="21">
        <f>'3_医療費の境目'!$B$3</f>
        <v/>
      </c>
      <c r="C857" s="21">
        <f>IF('3_医療費の境目'!$B$4="",AO857,'3_医療費の境目'!$B$4)</f>
        <v/>
      </c>
      <c r="D857" s="21">
        <f>'3_医療費の境目'!D857</f>
        <v/>
      </c>
      <c r="E857" s="21">
        <f>ROUND(MIN(B857/12,650000)*12*0.0915+MIN(B857/12,1390000)*12*(0.0504+0)+B857*0.005,0)</f>
        <v/>
      </c>
      <c r="F857" s="21">
        <f>IF(B857&lt;741000,0,IF(B857&lt;2191000,B857-740000,IF(B857&lt;2193000,1451000,IF(B857&lt;2196000,1453000,IF(B857&lt;2200000,1456000,IF(B857&lt;3600000,ROUND(ROUNDDOWN(B857/4,-3)*2.8,0)-80000,IF(B857&lt;6600000,ROUND(ROUNDDOWN(B857/4,-3)*3.2,0)-440000,IF(B857&lt;8500000,ROUNDDOWN(B857*0.9,0)-1100000,B857-1950000))))))))</f>
        <v/>
      </c>
      <c r="G857" s="21">
        <f>IF(F857&gt;23500000,NA(),IF(F857&lt;=4890000,1040000,IF(F857&lt;=6550000,670000,620000)))</f>
        <v/>
      </c>
      <c r="H857" s="21">
        <f>IF(D857&lt;=0,0,MAX(0,MIN(2000000,D857-MIN(100000,ROUNDDOWN(F857*0.05,0)))))</f>
        <v/>
      </c>
      <c r="I857" s="21">
        <f>IF(C857&lt;=2000,0,MIN(C857,ROUNDDOWN(F857*0.4,0))-2000)</f>
        <v/>
      </c>
      <c r="J857" s="21">
        <f>MAX(0,ROUNDDOWN(F857-E857-G857,-3))</f>
        <v/>
      </c>
      <c r="K857" s="21">
        <f>MAX(0,ROUNDDOWN(F857-E857-G857-H857-I857,-3))</f>
        <v/>
      </c>
      <c r="L857" s="21">
        <f>MAX(0,ROUNDDOWN(F857-E857-G857-H857,-3))</f>
        <v/>
      </c>
      <c r="M857" s="21">
        <f>IF(J857&lt;=0,0,ROUNDDOWN((J857*LOOKUP(J857,{0,1950001,3300001,6950001,9000001,18000001,40000001},{0.05,0.1,0.2,0.23,0.33,0.4,0.45})-LOOKUP(J857,{0,1950001,3300001,6950001,9000001,18000001,40000001},{0,97500,427500,636000,1536000,2796000,4796000}))*1.021,-2))</f>
        <v/>
      </c>
      <c r="N857" s="21">
        <f>IF(K857&lt;=0,0,ROUNDDOWN((K857*LOOKUP(K857,{0,1950001,3300001,6950001,9000001,18000001,40000001},{0.05,0.1,0.2,0.23,0.33,0.4,0.45})-LOOKUP(K857,{0,1950001,3300001,6950001,9000001,18000001,40000001},{0,97500,427500,636000,1536000,2796000,4796000}))*1.021,-2))</f>
        <v/>
      </c>
      <c r="O857" s="21">
        <f>IF(L857&lt;=0,0,ROUNDDOWN((L857*LOOKUP(L857,{0,1950001,3300001,6950001,9000001,18000001,40000001},{0.05,0.1,0.2,0.23,0.33,0.4,0.45})-LOOKUP(L857,{0,1950001,3300001,6950001,9000001,18000001,40000001},{0,97500,427500,636000,1536000,2796000,4796000}))*1.021,-2))</f>
        <v/>
      </c>
      <c r="P857" s="21">
        <f>MAX(0,ROUNDDOWN(F857-E857-430000,-3))</f>
        <v/>
      </c>
      <c r="Q857" s="21">
        <f>MAX(0,ROUNDDOWN(F857-E857-430000-H857,-3))</f>
        <v/>
      </c>
      <c r="R857" s="21">
        <f>IF(F857&lt;=450000,0,MAX(0,P857*0.06-MIN(50000,P857)*0.03))</f>
        <v/>
      </c>
      <c r="S857" s="21">
        <f>IF(F857&lt;=450000,0,MAX(0,P857*0.04-MIN(50000,P857)*0.02))</f>
        <v/>
      </c>
      <c r="T857" s="21">
        <f>IF(F857&lt;=450000,0,MAX(0,Q857*0.06-MIN(50000,Q857)*0.03))</f>
        <v/>
      </c>
      <c r="U857" s="21">
        <f>IF(F857&lt;=450000,0,MAX(0,Q857*0.04-MIN(50000,Q857)*0.02))</f>
        <v/>
      </c>
      <c r="V857" s="21">
        <f>50000+MAX(0,G857-480000)</f>
        <v/>
      </c>
      <c r="W857" s="21">
        <f>P857-V857</f>
        <v/>
      </c>
      <c r="X857" s="21">
        <f>Q857-V857</f>
        <v/>
      </c>
      <c r="Y857" s="22">
        <f>IF(W857&lt;0,0.9,LOOKUP(W857,{0,1950001,3300001,6950001,9000001,18000001,40000001},{0.84895,0.7979,0.6958,0.66517,0.56307,0.4916,0.44055}))</f>
        <v/>
      </c>
      <c r="Z857" s="22">
        <f>IF(X857&lt;0,0.9,LOOKUP(X857,{0,1950001,3300001,6950001,9000001,18000001,40000001},{0.84895,0.7979,0.6958,0.66517,0.56307,0.4916,0.44055}))</f>
        <v/>
      </c>
      <c r="AA857" s="22">
        <f>IF(W857&lt;0,0,CHOOSE(MATCH(W857,{0,1950001,3300001,6950001,9000001},1),5.105/84.895,10.21/79.79,20.42/69.58,23.483/66.517,33.693/56.307))</f>
        <v/>
      </c>
      <c r="AB857" s="21">
        <f>IF(C857&lt;=2000,0,(MIN(C857,ROUNDDOWN(F857*0.3,0))-2000)*0.1)</f>
        <v/>
      </c>
      <c r="AC857" s="21">
        <f>IF(C857&lt;=2000,0,MIN((C857-2000)*Y857,(R857+S857)*0.2))</f>
        <v/>
      </c>
      <c r="AD857" s="21">
        <f>IF(C857&lt;=2000,0,MIN((C857-2000)*Z857,(T857+U857)*0.2))</f>
        <v/>
      </c>
      <c r="AE857" s="21">
        <f>AC857*AA857</f>
        <v/>
      </c>
      <c r="AF857" s="21">
        <f>ROUNDDOWN(R857,-2)+ROUNDDOWN(S857,-2)</f>
        <v/>
      </c>
      <c r="AG857" s="21">
        <f>ROUNDDOWN(MAX(0,R857-(AB857+AC857+AE857)*0.6),-2)+ROUNDDOWN(MAX(0,S857-(AB857+AC857+AE857)*0.4),-2)</f>
        <v/>
      </c>
      <c r="AH857" s="21">
        <f>ROUNDDOWN(MAX(0,T857-(AB857+AD857)*0.6),-2)+ROUNDDOWN(MAX(0,U857-(AB857+AD857)*0.4),-2)</f>
        <v/>
      </c>
      <c r="AI857" s="21">
        <f>ROUNDDOWN(T857,-2)+ROUNDDOWN(U857,-2)</f>
        <v/>
      </c>
      <c r="AJ857" s="21">
        <f>M857+AF857</f>
        <v/>
      </c>
      <c r="AK857" s="21">
        <f>M857+AG857</f>
        <v/>
      </c>
      <c r="AL857" s="21">
        <f>N857+AH857</f>
        <v/>
      </c>
      <c r="AM857" s="21">
        <f>O857+AI857</f>
        <v/>
      </c>
      <c r="AN857" s="21">
        <f>N857+AI857</f>
        <v/>
      </c>
      <c r="AO857" s="21">
        <f>ROUNDDOWN((R857+S857)*0.2/Y857+2000,0)</f>
        <v/>
      </c>
      <c r="AP857" s="21">
        <f>ROUNDDOWN((T857+U857)*0.2/Z857+2000,0)</f>
        <v/>
      </c>
      <c r="AQ857" s="21">
        <f>AL857-AK857</f>
        <v/>
      </c>
      <c r="AR857" s="21">
        <f>AM857-AK857</f>
        <v/>
      </c>
      <c r="AS857" s="21">
        <f>AM857-AL857</f>
        <v/>
      </c>
      <c r="AT857" s="21">
        <f>AK857+C857-AJ857</f>
        <v/>
      </c>
      <c r="AU857" s="21">
        <f>AL857+C857-AM857</f>
        <v/>
      </c>
      <c r="AV857" s="21">
        <f>AN857+C857-AM857</f>
        <v/>
      </c>
    </row>
    <row r="858">
      <c r="A858" t="inlineStr">
        <is>
          <t>医療費の境目</t>
        </is>
      </c>
      <c r="B858" s="21">
        <f>'3_医療費の境目'!$B$3</f>
        <v/>
      </c>
      <c r="C858" s="21">
        <f>IF('3_医療費の境目'!$B$4="",AO858,'3_医療費の境目'!$B$4)</f>
        <v/>
      </c>
      <c r="D858" s="21">
        <f>'3_医療費の境目'!D858</f>
        <v/>
      </c>
      <c r="E858" s="21">
        <f>ROUND(MIN(B858/12,650000)*12*0.0915+MIN(B858/12,1390000)*12*(0.0504+0)+B858*0.005,0)</f>
        <v/>
      </c>
      <c r="F858" s="21">
        <f>IF(B858&lt;741000,0,IF(B858&lt;2191000,B858-740000,IF(B858&lt;2193000,1451000,IF(B858&lt;2196000,1453000,IF(B858&lt;2200000,1456000,IF(B858&lt;3600000,ROUND(ROUNDDOWN(B858/4,-3)*2.8,0)-80000,IF(B858&lt;6600000,ROUND(ROUNDDOWN(B858/4,-3)*3.2,0)-440000,IF(B858&lt;8500000,ROUNDDOWN(B858*0.9,0)-1100000,B858-1950000))))))))</f>
        <v/>
      </c>
      <c r="G858" s="21">
        <f>IF(F858&gt;23500000,NA(),IF(F858&lt;=4890000,1040000,IF(F858&lt;=6550000,670000,620000)))</f>
        <v/>
      </c>
      <c r="H858" s="21">
        <f>IF(D858&lt;=0,0,MAX(0,MIN(2000000,D858-MIN(100000,ROUNDDOWN(F858*0.05,0)))))</f>
        <v/>
      </c>
      <c r="I858" s="21">
        <f>IF(C858&lt;=2000,0,MIN(C858,ROUNDDOWN(F858*0.4,0))-2000)</f>
        <v/>
      </c>
      <c r="J858" s="21">
        <f>MAX(0,ROUNDDOWN(F858-E858-G858,-3))</f>
        <v/>
      </c>
      <c r="K858" s="21">
        <f>MAX(0,ROUNDDOWN(F858-E858-G858-H858-I858,-3))</f>
        <v/>
      </c>
      <c r="L858" s="21">
        <f>MAX(0,ROUNDDOWN(F858-E858-G858-H858,-3))</f>
        <v/>
      </c>
      <c r="M858" s="21">
        <f>IF(J858&lt;=0,0,ROUNDDOWN((J858*LOOKUP(J858,{0,1950001,3300001,6950001,9000001,18000001,40000001},{0.05,0.1,0.2,0.23,0.33,0.4,0.45})-LOOKUP(J858,{0,1950001,3300001,6950001,9000001,18000001,40000001},{0,97500,427500,636000,1536000,2796000,4796000}))*1.021,-2))</f>
        <v/>
      </c>
      <c r="N858" s="21">
        <f>IF(K858&lt;=0,0,ROUNDDOWN((K858*LOOKUP(K858,{0,1950001,3300001,6950001,9000001,18000001,40000001},{0.05,0.1,0.2,0.23,0.33,0.4,0.45})-LOOKUP(K858,{0,1950001,3300001,6950001,9000001,18000001,40000001},{0,97500,427500,636000,1536000,2796000,4796000}))*1.021,-2))</f>
        <v/>
      </c>
      <c r="O858" s="21">
        <f>IF(L858&lt;=0,0,ROUNDDOWN((L858*LOOKUP(L858,{0,1950001,3300001,6950001,9000001,18000001,40000001},{0.05,0.1,0.2,0.23,0.33,0.4,0.45})-LOOKUP(L858,{0,1950001,3300001,6950001,9000001,18000001,40000001},{0,97500,427500,636000,1536000,2796000,4796000}))*1.021,-2))</f>
        <v/>
      </c>
      <c r="P858" s="21">
        <f>MAX(0,ROUNDDOWN(F858-E858-430000,-3))</f>
        <v/>
      </c>
      <c r="Q858" s="21">
        <f>MAX(0,ROUNDDOWN(F858-E858-430000-H858,-3))</f>
        <v/>
      </c>
      <c r="R858" s="21">
        <f>IF(F858&lt;=450000,0,MAX(0,P858*0.06-MIN(50000,P858)*0.03))</f>
        <v/>
      </c>
      <c r="S858" s="21">
        <f>IF(F858&lt;=450000,0,MAX(0,P858*0.04-MIN(50000,P858)*0.02))</f>
        <v/>
      </c>
      <c r="T858" s="21">
        <f>IF(F858&lt;=450000,0,MAX(0,Q858*0.06-MIN(50000,Q858)*0.03))</f>
        <v/>
      </c>
      <c r="U858" s="21">
        <f>IF(F858&lt;=450000,0,MAX(0,Q858*0.04-MIN(50000,Q858)*0.02))</f>
        <v/>
      </c>
      <c r="V858" s="21">
        <f>50000+MAX(0,G858-480000)</f>
        <v/>
      </c>
      <c r="W858" s="21">
        <f>P858-V858</f>
        <v/>
      </c>
      <c r="X858" s="21">
        <f>Q858-V858</f>
        <v/>
      </c>
      <c r="Y858" s="22">
        <f>IF(W858&lt;0,0.9,LOOKUP(W858,{0,1950001,3300001,6950001,9000001,18000001,40000001},{0.84895,0.7979,0.6958,0.66517,0.56307,0.4916,0.44055}))</f>
        <v/>
      </c>
      <c r="Z858" s="22">
        <f>IF(X858&lt;0,0.9,LOOKUP(X858,{0,1950001,3300001,6950001,9000001,18000001,40000001},{0.84895,0.7979,0.6958,0.66517,0.56307,0.4916,0.44055}))</f>
        <v/>
      </c>
      <c r="AA858" s="22">
        <f>IF(W858&lt;0,0,CHOOSE(MATCH(W858,{0,1950001,3300001,6950001,9000001},1),5.105/84.895,10.21/79.79,20.42/69.58,23.483/66.517,33.693/56.307))</f>
        <v/>
      </c>
      <c r="AB858" s="21">
        <f>IF(C858&lt;=2000,0,(MIN(C858,ROUNDDOWN(F858*0.3,0))-2000)*0.1)</f>
        <v/>
      </c>
      <c r="AC858" s="21">
        <f>IF(C858&lt;=2000,0,MIN((C858-2000)*Y858,(R858+S858)*0.2))</f>
        <v/>
      </c>
      <c r="AD858" s="21">
        <f>IF(C858&lt;=2000,0,MIN((C858-2000)*Z858,(T858+U858)*0.2))</f>
        <v/>
      </c>
      <c r="AE858" s="21">
        <f>AC858*AA858</f>
        <v/>
      </c>
      <c r="AF858" s="21">
        <f>ROUNDDOWN(R858,-2)+ROUNDDOWN(S858,-2)</f>
        <v/>
      </c>
      <c r="AG858" s="21">
        <f>ROUNDDOWN(MAX(0,R858-(AB858+AC858+AE858)*0.6),-2)+ROUNDDOWN(MAX(0,S858-(AB858+AC858+AE858)*0.4),-2)</f>
        <v/>
      </c>
      <c r="AH858" s="21">
        <f>ROUNDDOWN(MAX(0,T858-(AB858+AD858)*0.6),-2)+ROUNDDOWN(MAX(0,U858-(AB858+AD858)*0.4),-2)</f>
        <v/>
      </c>
      <c r="AI858" s="21">
        <f>ROUNDDOWN(T858,-2)+ROUNDDOWN(U858,-2)</f>
        <v/>
      </c>
      <c r="AJ858" s="21">
        <f>M858+AF858</f>
        <v/>
      </c>
      <c r="AK858" s="21">
        <f>M858+AG858</f>
        <v/>
      </c>
      <c r="AL858" s="21">
        <f>N858+AH858</f>
        <v/>
      </c>
      <c r="AM858" s="21">
        <f>O858+AI858</f>
        <v/>
      </c>
      <c r="AN858" s="21">
        <f>N858+AI858</f>
        <v/>
      </c>
      <c r="AO858" s="21">
        <f>ROUNDDOWN((R858+S858)*0.2/Y858+2000,0)</f>
        <v/>
      </c>
      <c r="AP858" s="21">
        <f>ROUNDDOWN((T858+U858)*0.2/Z858+2000,0)</f>
        <v/>
      </c>
      <c r="AQ858" s="21">
        <f>AL858-AK858</f>
        <v/>
      </c>
      <c r="AR858" s="21">
        <f>AM858-AK858</f>
        <v/>
      </c>
      <c r="AS858" s="21">
        <f>AM858-AL858</f>
        <v/>
      </c>
      <c r="AT858" s="21">
        <f>AK858+C858-AJ858</f>
        <v/>
      </c>
      <c r="AU858" s="21">
        <f>AL858+C858-AM858</f>
        <v/>
      </c>
      <c r="AV858" s="21">
        <f>AN858+C858-AM858</f>
        <v/>
      </c>
    </row>
    <row r="859">
      <c r="A859" t="inlineStr">
        <is>
          <t>医療費の境目</t>
        </is>
      </c>
      <c r="B859" s="21">
        <f>'3_医療費の境目'!$B$3</f>
        <v/>
      </c>
      <c r="C859" s="21">
        <f>IF('3_医療費の境目'!$B$4="",AO859,'3_医療費の境目'!$B$4)</f>
        <v/>
      </c>
      <c r="D859" s="21">
        <f>'3_医療費の境目'!D859</f>
        <v/>
      </c>
      <c r="E859" s="21">
        <f>ROUND(MIN(B859/12,650000)*12*0.0915+MIN(B859/12,1390000)*12*(0.0504+0)+B859*0.005,0)</f>
        <v/>
      </c>
      <c r="F859" s="21">
        <f>IF(B859&lt;741000,0,IF(B859&lt;2191000,B859-740000,IF(B859&lt;2193000,1451000,IF(B859&lt;2196000,1453000,IF(B859&lt;2200000,1456000,IF(B859&lt;3600000,ROUND(ROUNDDOWN(B859/4,-3)*2.8,0)-80000,IF(B859&lt;6600000,ROUND(ROUNDDOWN(B859/4,-3)*3.2,0)-440000,IF(B859&lt;8500000,ROUNDDOWN(B859*0.9,0)-1100000,B859-1950000))))))))</f>
        <v/>
      </c>
      <c r="G859" s="21">
        <f>IF(F859&gt;23500000,NA(),IF(F859&lt;=4890000,1040000,IF(F859&lt;=6550000,670000,620000)))</f>
        <v/>
      </c>
      <c r="H859" s="21">
        <f>IF(D859&lt;=0,0,MAX(0,MIN(2000000,D859-MIN(100000,ROUNDDOWN(F859*0.05,0)))))</f>
        <v/>
      </c>
      <c r="I859" s="21">
        <f>IF(C859&lt;=2000,0,MIN(C859,ROUNDDOWN(F859*0.4,0))-2000)</f>
        <v/>
      </c>
      <c r="J859" s="21">
        <f>MAX(0,ROUNDDOWN(F859-E859-G859,-3))</f>
        <v/>
      </c>
      <c r="K859" s="21">
        <f>MAX(0,ROUNDDOWN(F859-E859-G859-H859-I859,-3))</f>
        <v/>
      </c>
      <c r="L859" s="21">
        <f>MAX(0,ROUNDDOWN(F859-E859-G859-H859,-3))</f>
        <v/>
      </c>
      <c r="M859" s="21">
        <f>IF(J859&lt;=0,0,ROUNDDOWN((J859*LOOKUP(J859,{0,1950001,3300001,6950001,9000001,18000001,40000001},{0.05,0.1,0.2,0.23,0.33,0.4,0.45})-LOOKUP(J859,{0,1950001,3300001,6950001,9000001,18000001,40000001},{0,97500,427500,636000,1536000,2796000,4796000}))*1.021,-2))</f>
        <v/>
      </c>
      <c r="N859" s="21">
        <f>IF(K859&lt;=0,0,ROUNDDOWN((K859*LOOKUP(K859,{0,1950001,3300001,6950001,9000001,18000001,40000001},{0.05,0.1,0.2,0.23,0.33,0.4,0.45})-LOOKUP(K859,{0,1950001,3300001,6950001,9000001,18000001,40000001},{0,97500,427500,636000,1536000,2796000,4796000}))*1.021,-2))</f>
        <v/>
      </c>
      <c r="O859" s="21">
        <f>IF(L859&lt;=0,0,ROUNDDOWN((L859*LOOKUP(L859,{0,1950001,3300001,6950001,9000001,18000001,40000001},{0.05,0.1,0.2,0.23,0.33,0.4,0.45})-LOOKUP(L859,{0,1950001,3300001,6950001,9000001,18000001,40000001},{0,97500,427500,636000,1536000,2796000,4796000}))*1.021,-2))</f>
        <v/>
      </c>
      <c r="P859" s="21">
        <f>MAX(0,ROUNDDOWN(F859-E859-430000,-3))</f>
        <v/>
      </c>
      <c r="Q859" s="21">
        <f>MAX(0,ROUNDDOWN(F859-E859-430000-H859,-3))</f>
        <v/>
      </c>
      <c r="R859" s="21">
        <f>IF(F859&lt;=450000,0,MAX(0,P859*0.06-MIN(50000,P859)*0.03))</f>
        <v/>
      </c>
      <c r="S859" s="21">
        <f>IF(F859&lt;=450000,0,MAX(0,P859*0.04-MIN(50000,P859)*0.02))</f>
        <v/>
      </c>
      <c r="T859" s="21">
        <f>IF(F859&lt;=450000,0,MAX(0,Q859*0.06-MIN(50000,Q859)*0.03))</f>
        <v/>
      </c>
      <c r="U859" s="21">
        <f>IF(F859&lt;=450000,0,MAX(0,Q859*0.04-MIN(50000,Q859)*0.02))</f>
        <v/>
      </c>
      <c r="V859" s="21">
        <f>50000+MAX(0,G859-480000)</f>
        <v/>
      </c>
      <c r="W859" s="21">
        <f>P859-V859</f>
        <v/>
      </c>
      <c r="X859" s="21">
        <f>Q859-V859</f>
        <v/>
      </c>
      <c r="Y859" s="22">
        <f>IF(W859&lt;0,0.9,LOOKUP(W859,{0,1950001,3300001,6950001,9000001,18000001,40000001},{0.84895,0.7979,0.6958,0.66517,0.56307,0.4916,0.44055}))</f>
        <v/>
      </c>
      <c r="Z859" s="22">
        <f>IF(X859&lt;0,0.9,LOOKUP(X859,{0,1950001,3300001,6950001,9000001,18000001,40000001},{0.84895,0.7979,0.6958,0.66517,0.56307,0.4916,0.44055}))</f>
        <v/>
      </c>
      <c r="AA859" s="22">
        <f>IF(W859&lt;0,0,CHOOSE(MATCH(W859,{0,1950001,3300001,6950001,9000001},1),5.105/84.895,10.21/79.79,20.42/69.58,23.483/66.517,33.693/56.307))</f>
        <v/>
      </c>
      <c r="AB859" s="21">
        <f>IF(C859&lt;=2000,0,(MIN(C859,ROUNDDOWN(F859*0.3,0))-2000)*0.1)</f>
        <v/>
      </c>
      <c r="AC859" s="21">
        <f>IF(C859&lt;=2000,0,MIN((C859-2000)*Y859,(R859+S859)*0.2))</f>
        <v/>
      </c>
      <c r="AD859" s="21">
        <f>IF(C859&lt;=2000,0,MIN((C859-2000)*Z859,(T859+U859)*0.2))</f>
        <v/>
      </c>
      <c r="AE859" s="21">
        <f>AC859*AA859</f>
        <v/>
      </c>
      <c r="AF859" s="21">
        <f>ROUNDDOWN(R859,-2)+ROUNDDOWN(S859,-2)</f>
        <v/>
      </c>
      <c r="AG859" s="21">
        <f>ROUNDDOWN(MAX(0,R859-(AB859+AC859+AE859)*0.6),-2)+ROUNDDOWN(MAX(0,S859-(AB859+AC859+AE859)*0.4),-2)</f>
        <v/>
      </c>
      <c r="AH859" s="21">
        <f>ROUNDDOWN(MAX(0,T859-(AB859+AD859)*0.6),-2)+ROUNDDOWN(MAX(0,U859-(AB859+AD859)*0.4),-2)</f>
        <v/>
      </c>
      <c r="AI859" s="21">
        <f>ROUNDDOWN(T859,-2)+ROUNDDOWN(U859,-2)</f>
        <v/>
      </c>
      <c r="AJ859" s="21">
        <f>M859+AF859</f>
        <v/>
      </c>
      <c r="AK859" s="21">
        <f>M859+AG859</f>
        <v/>
      </c>
      <c r="AL859" s="21">
        <f>N859+AH859</f>
        <v/>
      </c>
      <c r="AM859" s="21">
        <f>O859+AI859</f>
        <v/>
      </c>
      <c r="AN859" s="21">
        <f>N859+AI859</f>
        <v/>
      </c>
      <c r="AO859" s="21">
        <f>ROUNDDOWN((R859+S859)*0.2/Y859+2000,0)</f>
        <v/>
      </c>
      <c r="AP859" s="21">
        <f>ROUNDDOWN((T859+U859)*0.2/Z859+2000,0)</f>
        <v/>
      </c>
      <c r="AQ859" s="21">
        <f>AL859-AK859</f>
        <v/>
      </c>
      <c r="AR859" s="21">
        <f>AM859-AK859</f>
        <v/>
      </c>
      <c r="AS859" s="21">
        <f>AM859-AL859</f>
        <v/>
      </c>
      <c r="AT859" s="21">
        <f>AK859+C859-AJ859</f>
        <v/>
      </c>
      <c r="AU859" s="21">
        <f>AL859+C859-AM859</f>
        <v/>
      </c>
      <c r="AV859" s="21">
        <f>AN859+C859-AM859</f>
        <v/>
      </c>
    </row>
    <row r="860">
      <c r="A860" t="inlineStr">
        <is>
          <t>医療費の境目</t>
        </is>
      </c>
      <c r="B860" s="21">
        <f>'3_医療費の境目'!$B$3</f>
        <v/>
      </c>
      <c r="C860" s="21">
        <f>IF('3_医療費の境目'!$B$4="",AO860,'3_医療費の境目'!$B$4)</f>
        <v/>
      </c>
      <c r="D860" s="21">
        <f>'3_医療費の境目'!D860</f>
        <v/>
      </c>
      <c r="E860" s="21">
        <f>ROUND(MIN(B860/12,650000)*12*0.0915+MIN(B860/12,1390000)*12*(0.0504+0)+B860*0.005,0)</f>
        <v/>
      </c>
      <c r="F860" s="21">
        <f>IF(B860&lt;741000,0,IF(B860&lt;2191000,B860-740000,IF(B860&lt;2193000,1451000,IF(B860&lt;2196000,1453000,IF(B860&lt;2200000,1456000,IF(B860&lt;3600000,ROUND(ROUNDDOWN(B860/4,-3)*2.8,0)-80000,IF(B860&lt;6600000,ROUND(ROUNDDOWN(B860/4,-3)*3.2,0)-440000,IF(B860&lt;8500000,ROUNDDOWN(B860*0.9,0)-1100000,B860-1950000))))))))</f>
        <v/>
      </c>
      <c r="G860" s="21">
        <f>IF(F860&gt;23500000,NA(),IF(F860&lt;=4890000,1040000,IF(F860&lt;=6550000,670000,620000)))</f>
        <v/>
      </c>
      <c r="H860" s="21">
        <f>IF(D860&lt;=0,0,MAX(0,MIN(2000000,D860-MIN(100000,ROUNDDOWN(F860*0.05,0)))))</f>
        <v/>
      </c>
      <c r="I860" s="21">
        <f>IF(C860&lt;=2000,0,MIN(C860,ROUNDDOWN(F860*0.4,0))-2000)</f>
        <v/>
      </c>
      <c r="J860" s="21">
        <f>MAX(0,ROUNDDOWN(F860-E860-G860,-3))</f>
        <v/>
      </c>
      <c r="K860" s="21">
        <f>MAX(0,ROUNDDOWN(F860-E860-G860-H860-I860,-3))</f>
        <v/>
      </c>
      <c r="L860" s="21">
        <f>MAX(0,ROUNDDOWN(F860-E860-G860-H860,-3))</f>
        <v/>
      </c>
      <c r="M860" s="21">
        <f>IF(J860&lt;=0,0,ROUNDDOWN((J860*LOOKUP(J860,{0,1950001,3300001,6950001,9000001,18000001,40000001},{0.05,0.1,0.2,0.23,0.33,0.4,0.45})-LOOKUP(J860,{0,1950001,3300001,6950001,9000001,18000001,40000001},{0,97500,427500,636000,1536000,2796000,4796000}))*1.021,-2))</f>
        <v/>
      </c>
      <c r="N860" s="21">
        <f>IF(K860&lt;=0,0,ROUNDDOWN((K860*LOOKUP(K860,{0,1950001,3300001,6950001,9000001,18000001,40000001},{0.05,0.1,0.2,0.23,0.33,0.4,0.45})-LOOKUP(K860,{0,1950001,3300001,6950001,9000001,18000001,40000001},{0,97500,427500,636000,1536000,2796000,4796000}))*1.021,-2))</f>
        <v/>
      </c>
      <c r="O860" s="21">
        <f>IF(L860&lt;=0,0,ROUNDDOWN((L860*LOOKUP(L860,{0,1950001,3300001,6950001,9000001,18000001,40000001},{0.05,0.1,0.2,0.23,0.33,0.4,0.45})-LOOKUP(L860,{0,1950001,3300001,6950001,9000001,18000001,40000001},{0,97500,427500,636000,1536000,2796000,4796000}))*1.021,-2))</f>
        <v/>
      </c>
      <c r="P860" s="21">
        <f>MAX(0,ROUNDDOWN(F860-E860-430000,-3))</f>
        <v/>
      </c>
      <c r="Q860" s="21">
        <f>MAX(0,ROUNDDOWN(F860-E860-430000-H860,-3))</f>
        <v/>
      </c>
      <c r="R860" s="21">
        <f>IF(F860&lt;=450000,0,MAX(0,P860*0.06-MIN(50000,P860)*0.03))</f>
        <v/>
      </c>
      <c r="S860" s="21">
        <f>IF(F860&lt;=450000,0,MAX(0,P860*0.04-MIN(50000,P860)*0.02))</f>
        <v/>
      </c>
      <c r="T860" s="21">
        <f>IF(F860&lt;=450000,0,MAX(0,Q860*0.06-MIN(50000,Q860)*0.03))</f>
        <v/>
      </c>
      <c r="U860" s="21">
        <f>IF(F860&lt;=450000,0,MAX(0,Q860*0.04-MIN(50000,Q860)*0.02))</f>
        <v/>
      </c>
      <c r="V860" s="21">
        <f>50000+MAX(0,G860-480000)</f>
        <v/>
      </c>
      <c r="W860" s="21">
        <f>P860-V860</f>
        <v/>
      </c>
      <c r="X860" s="21">
        <f>Q860-V860</f>
        <v/>
      </c>
      <c r="Y860" s="22">
        <f>IF(W860&lt;0,0.9,LOOKUP(W860,{0,1950001,3300001,6950001,9000001,18000001,40000001},{0.84895,0.7979,0.6958,0.66517,0.56307,0.4916,0.44055}))</f>
        <v/>
      </c>
      <c r="Z860" s="22">
        <f>IF(X860&lt;0,0.9,LOOKUP(X860,{0,1950001,3300001,6950001,9000001,18000001,40000001},{0.84895,0.7979,0.6958,0.66517,0.56307,0.4916,0.44055}))</f>
        <v/>
      </c>
      <c r="AA860" s="22">
        <f>IF(W860&lt;0,0,CHOOSE(MATCH(W860,{0,1950001,3300001,6950001,9000001},1),5.105/84.895,10.21/79.79,20.42/69.58,23.483/66.517,33.693/56.307))</f>
        <v/>
      </c>
      <c r="AB860" s="21">
        <f>IF(C860&lt;=2000,0,(MIN(C860,ROUNDDOWN(F860*0.3,0))-2000)*0.1)</f>
        <v/>
      </c>
      <c r="AC860" s="21">
        <f>IF(C860&lt;=2000,0,MIN((C860-2000)*Y860,(R860+S860)*0.2))</f>
        <v/>
      </c>
      <c r="AD860" s="21">
        <f>IF(C860&lt;=2000,0,MIN((C860-2000)*Z860,(T860+U860)*0.2))</f>
        <v/>
      </c>
      <c r="AE860" s="21">
        <f>AC860*AA860</f>
        <v/>
      </c>
      <c r="AF860" s="21">
        <f>ROUNDDOWN(R860,-2)+ROUNDDOWN(S860,-2)</f>
        <v/>
      </c>
      <c r="AG860" s="21">
        <f>ROUNDDOWN(MAX(0,R860-(AB860+AC860+AE860)*0.6),-2)+ROUNDDOWN(MAX(0,S860-(AB860+AC860+AE860)*0.4),-2)</f>
        <v/>
      </c>
      <c r="AH860" s="21">
        <f>ROUNDDOWN(MAX(0,T860-(AB860+AD860)*0.6),-2)+ROUNDDOWN(MAX(0,U860-(AB860+AD860)*0.4),-2)</f>
        <v/>
      </c>
      <c r="AI860" s="21">
        <f>ROUNDDOWN(T860,-2)+ROUNDDOWN(U860,-2)</f>
        <v/>
      </c>
      <c r="AJ860" s="21">
        <f>M860+AF860</f>
        <v/>
      </c>
      <c r="AK860" s="21">
        <f>M860+AG860</f>
        <v/>
      </c>
      <c r="AL860" s="21">
        <f>N860+AH860</f>
        <v/>
      </c>
      <c r="AM860" s="21">
        <f>O860+AI860</f>
        <v/>
      </c>
      <c r="AN860" s="21">
        <f>N860+AI860</f>
        <v/>
      </c>
      <c r="AO860" s="21">
        <f>ROUNDDOWN((R860+S860)*0.2/Y860+2000,0)</f>
        <v/>
      </c>
      <c r="AP860" s="21">
        <f>ROUNDDOWN((T860+U860)*0.2/Z860+2000,0)</f>
        <v/>
      </c>
      <c r="AQ860" s="21">
        <f>AL860-AK860</f>
        <v/>
      </c>
      <c r="AR860" s="21">
        <f>AM860-AK860</f>
        <v/>
      </c>
      <c r="AS860" s="21">
        <f>AM860-AL860</f>
        <v/>
      </c>
      <c r="AT860" s="21">
        <f>AK860+C860-AJ860</f>
        <v/>
      </c>
      <c r="AU860" s="21">
        <f>AL860+C860-AM860</f>
        <v/>
      </c>
      <c r="AV860" s="21">
        <f>AN860+C860-AM860</f>
        <v/>
      </c>
    </row>
    <row r="861">
      <c r="A861" t="inlineStr">
        <is>
          <t>医療費の境目</t>
        </is>
      </c>
      <c r="B861" s="21">
        <f>'3_医療費の境目'!$B$3</f>
        <v/>
      </c>
      <c r="C861" s="21">
        <f>IF('3_医療費の境目'!$B$4="",AO861,'3_医療費の境目'!$B$4)</f>
        <v/>
      </c>
      <c r="D861" s="21">
        <f>'3_医療費の境目'!D861</f>
        <v/>
      </c>
      <c r="E861" s="21">
        <f>ROUND(MIN(B861/12,650000)*12*0.0915+MIN(B861/12,1390000)*12*(0.0504+0)+B861*0.005,0)</f>
        <v/>
      </c>
      <c r="F861" s="21">
        <f>IF(B861&lt;741000,0,IF(B861&lt;2191000,B861-740000,IF(B861&lt;2193000,1451000,IF(B861&lt;2196000,1453000,IF(B861&lt;2200000,1456000,IF(B861&lt;3600000,ROUND(ROUNDDOWN(B861/4,-3)*2.8,0)-80000,IF(B861&lt;6600000,ROUND(ROUNDDOWN(B861/4,-3)*3.2,0)-440000,IF(B861&lt;8500000,ROUNDDOWN(B861*0.9,0)-1100000,B861-1950000))))))))</f>
        <v/>
      </c>
      <c r="G861" s="21">
        <f>IF(F861&gt;23500000,NA(),IF(F861&lt;=4890000,1040000,IF(F861&lt;=6550000,670000,620000)))</f>
        <v/>
      </c>
      <c r="H861" s="21">
        <f>IF(D861&lt;=0,0,MAX(0,MIN(2000000,D861-MIN(100000,ROUNDDOWN(F861*0.05,0)))))</f>
        <v/>
      </c>
      <c r="I861" s="21">
        <f>IF(C861&lt;=2000,0,MIN(C861,ROUNDDOWN(F861*0.4,0))-2000)</f>
        <v/>
      </c>
      <c r="J861" s="21">
        <f>MAX(0,ROUNDDOWN(F861-E861-G861,-3))</f>
        <v/>
      </c>
      <c r="K861" s="21">
        <f>MAX(0,ROUNDDOWN(F861-E861-G861-H861-I861,-3))</f>
        <v/>
      </c>
      <c r="L861" s="21">
        <f>MAX(0,ROUNDDOWN(F861-E861-G861-H861,-3))</f>
        <v/>
      </c>
      <c r="M861" s="21">
        <f>IF(J861&lt;=0,0,ROUNDDOWN((J861*LOOKUP(J861,{0,1950001,3300001,6950001,9000001,18000001,40000001},{0.05,0.1,0.2,0.23,0.33,0.4,0.45})-LOOKUP(J861,{0,1950001,3300001,6950001,9000001,18000001,40000001},{0,97500,427500,636000,1536000,2796000,4796000}))*1.021,-2))</f>
        <v/>
      </c>
      <c r="N861" s="21">
        <f>IF(K861&lt;=0,0,ROUNDDOWN((K861*LOOKUP(K861,{0,1950001,3300001,6950001,9000001,18000001,40000001},{0.05,0.1,0.2,0.23,0.33,0.4,0.45})-LOOKUP(K861,{0,1950001,3300001,6950001,9000001,18000001,40000001},{0,97500,427500,636000,1536000,2796000,4796000}))*1.021,-2))</f>
        <v/>
      </c>
      <c r="O861" s="21">
        <f>IF(L861&lt;=0,0,ROUNDDOWN((L861*LOOKUP(L861,{0,1950001,3300001,6950001,9000001,18000001,40000001},{0.05,0.1,0.2,0.23,0.33,0.4,0.45})-LOOKUP(L861,{0,1950001,3300001,6950001,9000001,18000001,40000001},{0,97500,427500,636000,1536000,2796000,4796000}))*1.021,-2))</f>
        <v/>
      </c>
      <c r="P861" s="21">
        <f>MAX(0,ROUNDDOWN(F861-E861-430000,-3))</f>
        <v/>
      </c>
      <c r="Q861" s="21">
        <f>MAX(0,ROUNDDOWN(F861-E861-430000-H861,-3))</f>
        <v/>
      </c>
      <c r="R861" s="21">
        <f>IF(F861&lt;=450000,0,MAX(0,P861*0.06-MIN(50000,P861)*0.03))</f>
        <v/>
      </c>
      <c r="S861" s="21">
        <f>IF(F861&lt;=450000,0,MAX(0,P861*0.04-MIN(50000,P861)*0.02))</f>
        <v/>
      </c>
      <c r="T861" s="21">
        <f>IF(F861&lt;=450000,0,MAX(0,Q861*0.06-MIN(50000,Q861)*0.03))</f>
        <v/>
      </c>
      <c r="U861" s="21">
        <f>IF(F861&lt;=450000,0,MAX(0,Q861*0.04-MIN(50000,Q861)*0.02))</f>
        <v/>
      </c>
      <c r="V861" s="21">
        <f>50000+MAX(0,G861-480000)</f>
        <v/>
      </c>
      <c r="W861" s="21">
        <f>P861-V861</f>
        <v/>
      </c>
      <c r="X861" s="21">
        <f>Q861-V861</f>
        <v/>
      </c>
      <c r="Y861" s="22">
        <f>IF(W861&lt;0,0.9,LOOKUP(W861,{0,1950001,3300001,6950001,9000001,18000001,40000001},{0.84895,0.7979,0.6958,0.66517,0.56307,0.4916,0.44055}))</f>
        <v/>
      </c>
      <c r="Z861" s="22">
        <f>IF(X861&lt;0,0.9,LOOKUP(X861,{0,1950001,3300001,6950001,9000001,18000001,40000001},{0.84895,0.7979,0.6958,0.66517,0.56307,0.4916,0.44055}))</f>
        <v/>
      </c>
      <c r="AA861" s="22">
        <f>IF(W861&lt;0,0,CHOOSE(MATCH(W861,{0,1950001,3300001,6950001,9000001},1),5.105/84.895,10.21/79.79,20.42/69.58,23.483/66.517,33.693/56.307))</f>
        <v/>
      </c>
      <c r="AB861" s="21">
        <f>IF(C861&lt;=2000,0,(MIN(C861,ROUNDDOWN(F861*0.3,0))-2000)*0.1)</f>
        <v/>
      </c>
      <c r="AC861" s="21">
        <f>IF(C861&lt;=2000,0,MIN((C861-2000)*Y861,(R861+S861)*0.2))</f>
        <v/>
      </c>
      <c r="AD861" s="21">
        <f>IF(C861&lt;=2000,0,MIN((C861-2000)*Z861,(T861+U861)*0.2))</f>
        <v/>
      </c>
      <c r="AE861" s="21">
        <f>AC861*AA861</f>
        <v/>
      </c>
      <c r="AF861" s="21">
        <f>ROUNDDOWN(R861,-2)+ROUNDDOWN(S861,-2)</f>
        <v/>
      </c>
      <c r="AG861" s="21">
        <f>ROUNDDOWN(MAX(0,R861-(AB861+AC861+AE861)*0.6),-2)+ROUNDDOWN(MAX(0,S861-(AB861+AC861+AE861)*0.4),-2)</f>
        <v/>
      </c>
      <c r="AH861" s="21">
        <f>ROUNDDOWN(MAX(0,T861-(AB861+AD861)*0.6),-2)+ROUNDDOWN(MAX(0,U861-(AB861+AD861)*0.4),-2)</f>
        <v/>
      </c>
      <c r="AI861" s="21">
        <f>ROUNDDOWN(T861,-2)+ROUNDDOWN(U861,-2)</f>
        <v/>
      </c>
      <c r="AJ861" s="21">
        <f>M861+AF861</f>
        <v/>
      </c>
      <c r="AK861" s="21">
        <f>M861+AG861</f>
        <v/>
      </c>
      <c r="AL861" s="21">
        <f>N861+AH861</f>
        <v/>
      </c>
      <c r="AM861" s="21">
        <f>O861+AI861</f>
        <v/>
      </c>
      <c r="AN861" s="21">
        <f>N861+AI861</f>
        <v/>
      </c>
      <c r="AO861" s="21">
        <f>ROUNDDOWN((R861+S861)*0.2/Y861+2000,0)</f>
        <v/>
      </c>
      <c r="AP861" s="21">
        <f>ROUNDDOWN((T861+U861)*0.2/Z861+2000,0)</f>
        <v/>
      </c>
      <c r="AQ861" s="21">
        <f>AL861-AK861</f>
        <v/>
      </c>
      <c r="AR861" s="21">
        <f>AM861-AK861</f>
        <v/>
      </c>
      <c r="AS861" s="21">
        <f>AM861-AL861</f>
        <v/>
      </c>
      <c r="AT861" s="21">
        <f>AK861+C861-AJ861</f>
        <v/>
      </c>
      <c r="AU861" s="21">
        <f>AL861+C861-AM861</f>
        <v/>
      </c>
      <c r="AV861" s="21">
        <f>AN861+C861-AM861</f>
        <v/>
      </c>
    </row>
    <row r="862">
      <c r="A862" t="inlineStr">
        <is>
          <t>医療費の境目</t>
        </is>
      </c>
      <c r="B862" s="21">
        <f>'3_医療費の境目'!$B$3</f>
        <v/>
      </c>
      <c r="C862" s="21">
        <f>IF('3_医療費の境目'!$B$4="",AO862,'3_医療費の境目'!$B$4)</f>
        <v/>
      </c>
      <c r="D862" s="21">
        <f>'3_医療費の境目'!D862</f>
        <v/>
      </c>
      <c r="E862" s="21">
        <f>ROUND(MIN(B862/12,650000)*12*0.0915+MIN(B862/12,1390000)*12*(0.0504+0)+B862*0.005,0)</f>
        <v/>
      </c>
      <c r="F862" s="21">
        <f>IF(B862&lt;741000,0,IF(B862&lt;2191000,B862-740000,IF(B862&lt;2193000,1451000,IF(B862&lt;2196000,1453000,IF(B862&lt;2200000,1456000,IF(B862&lt;3600000,ROUND(ROUNDDOWN(B862/4,-3)*2.8,0)-80000,IF(B862&lt;6600000,ROUND(ROUNDDOWN(B862/4,-3)*3.2,0)-440000,IF(B862&lt;8500000,ROUNDDOWN(B862*0.9,0)-1100000,B862-1950000))))))))</f>
        <v/>
      </c>
      <c r="G862" s="21">
        <f>IF(F862&gt;23500000,NA(),IF(F862&lt;=4890000,1040000,IF(F862&lt;=6550000,670000,620000)))</f>
        <v/>
      </c>
      <c r="H862" s="21">
        <f>IF(D862&lt;=0,0,MAX(0,MIN(2000000,D862-MIN(100000,ROUNDDOWN(F862*0.05,0)))))</f>
        <v/>
      </c>
      <c r="I862" s="21">
        <f>IF(C862&lt;=2000,0,MIN(C862,ROUNDDOWN(F862*0.4,0))-2000)</f>
        <v/>
      </c>
      <c r="J862" s="21">
        <f>MAX(0,ROUNDDOWN(F862-E862-G862,-3))</f>
        <v/>
      </c>
      <c r="K862" s="21">
        <f>MAX(0,ROUNDDOWN(F862-E862-G862-H862-I862,-3))</f>
        <v/>
      </c>
      <c r="L862" s="21">
        <f>MAX(0,ROUNDDOWN(F862-E862-G862-H862,-3))</f>
        <v/>
      </c>
      <c r="M862" s="21">
        <f>IF(J862&lt;=0,0,ROUNDDOWN((J862*LOOKUP(J862,{0,1950001,3300001,6950001,9000001,18000001,40000001},{0.05,0.1,0.2,0.23,0.33,0.4,0.45})-LOOKUP(J862,{0,1950001,3300001,6950001,9000001,18000001,40000001},{0,97500,427500,636000,1536000,2796000,4796000}))*1.021,-2))</f>
        <v/>
      </c>
      <c r="N862" s="21">
        <f>IF(K862&lt;=0,0,ROUNDDOWN((K862*LOOKUP(K862,{0,1950001,3300001,6950001,9000001,18000001,40000001},{0.05,0.1,0.2,0.23,0.33,0.4,0.45})-LOOKUP(K862,{0,1950001,3300001,6950001,9000001,18000001,40000001},{0,97500,427500,636000,1536000,2796000,4796000}))*1.021,-2))</f>
        <v/>
      </c>
      <c r="O862" s="21">
        <f>IF(L862&lt;=0,0,ROUNDDOWN((L862*LOOKUP(L862,{0,1950001,3300001,6950001,9000001,18000001,40000001},{0.05,0.1,0.2,0.23,0.33,0.4,0.45})-LOOKUP(L862,{0,1950001,3300001,6950001,9000001,18000001,40000001},{0,97500,427500,636000,1536000,2796000,4796000}))*1.021,-2))</f>
        <v/>
      </c>
      <c r="P862" s="21">
        <f>MAX(0,ROUNDDOWN(F862-E862-430000,-3))</f>
        <v/>
      </c>
      <c r="Q862" s="21">
        <f>MAX(0,ROUNDDOWN(F862-E862-430000-H862,-3))</f>
        <v/>
      </c>
      <c r="R862" s="21">
        <f>IF(F862&lt;=450000,0,MAX(0,P862*0.06-MIN(50000,P862)*0.03))</f>
        <v/>
      </c>
      <c r="S862" s="21">
        <f>IF(F862&lt;=450000,0,MAX(0,P862*0.04-MIN(50000,P862)*0.02))</f>
        <v/>
      </c>
      <c r="T862" s="21">
        <f>IF(F862&lt;=450000,0,MAX(0,Q862*0.06-MIN(50000,Q862)*0.03))</f>
        <v/>
      </c>
      <c r="U862" s="21">
        <f>IF(F862&lt;=450000,0,MAX(0,Q862*0.04-MIN(50000,Q862)*0.02))</f>
        <v/>
      </c>
      <c r="V862" s="21">
        <f>50000+MAX(0,G862-480000)</f>
        <v/>
      </c>
      <c r="W862" s="21">
        <f>P862-V862</f>
        <v/>
      </c>
      <c r="X862" s="21">
        <f>Q862-V862</f>
        <v/>
      </c>
      <c r="Y862" s="22">
        <f>IF(W862&lt;0,0.9,LOOKUP(W862,{0,1950001,3300001,6950001,9000001,18000001,40000001},{0.84895,0.7979,0.6958,0.66517,0.56307,0.4916,0.44055}))</f>
        <v/>
      </c>
      <c r="Z862" s="22">
        <f>IF(X862&lt;0,0.9,LOOKUP(X862,{0,1950001,3300001,6950001,9000001,18000001,40000001},{0.84895,0.7979,0.6958,0.66517,0.56307,0.4916,0.44055}))</f>
        <v/>
      </c>
      <c r="AA862" s="22">
        <f>IF(W862&lt;0,0,CHOOSE(MATCH(W862,{0,1950001,3300001,6950001,9000001},1),5.105/84.895,10.21/79.79,20.42/69.58,23.483/66.517,33.693/56.307))</f>
        <v/>
      </c>
      <c r="AB862" s="21">
        <f>IF(C862&lt;=2000,0,(MIN(C862,ROUNDDOWN(F862*0.3,0))-2000)*0.1)</f>
        <v/>
      </c>
      <c r="AC862" s="21">
        <f>IF(C862&lt;=2000,0,MIN((C862-2000)*Y862,(R862+S862)*0.2))</f>
        <v/>
      </c>
      <c r="AD862" s="21">
        <f>IF(C862&lt;=2000,0,MIN((C862-2000)*Z862,(T862+U862)*0.2))</f>
        <v/>
      </c>
      <c r="AE862" s="21">
        <f>AC862*AA862</f>
        <v/>
      </c>
      <c r="AF862" s="21">
        <f>ROUNDDOWN(R862,-2)+ROUNDDOWN(S862,-2)</f>
        <v/>
      </c>
      <c r="AG862" s="21">
        <f>ROUNDDOWN(MAX(0,R862-(AB862+AC862+AE862)*0.6),-2)+ROUNDDOWN(MAX(0,S862-(AB862+AC862+AE862)*0.4),-2)</f>
        <v/>
      </c>
      <c r="AH862" s="21">
        <f>ROUNDDOWN(MAX(0,T862-(AB862+AD862)*0.6),-2)+ROUNDDOWN(MAX(0,U862-(AB862+AD862)*0.4),-2)</f>
        <v/>
      </c>
      <c r="AI862" s="21">
        <f>ROUNDDOWN(T862,-2)+ROUNDDOWN(U862,-2)</f>
        <v/>
      </c>
      <c r="AJ862" s="21">
        <f>M862+AF862</f>
        <v/>
      </c>
      <c r="AK862" s="21">
        <f>M862+AG862</f>
        <v/>
      </c>
      <c r="AL862" s="21">
        <f>N862+AH862</f>
        <v/>
      </c>
      <c r="AM862" s="21">
        <f>O862+AI862</f>
        <v/>
      </c>
      <c r="AN862" s="21">
        <f>N862+AI862</f>
        <v/>
      </c>
      <c r="AO862" s="21">
        <f>ROUNDDOWN((R862+S862)*0.2/Y862+2000,0)</f>
        <v/>
      </c>
      <c r="AP862" s="21">
        <f>ROUNDDOWN((T862+U862)*0.2/Z862+2000,0)</f>
        <v/>
      </c>
      <c r="AQ862" s="21">
        <f>AL862-AK862</f>
        <v/>
      </c>
      <c r="AR862" s="21">
        <f>AM862-AK862</f>
        <v/>
      </c>
      <c r="AS862" s="21">
        <f>AM862-AL862</f>
        <v/>
      </c>
      <c r="AT862" s="21">
        <f>AK862+C862-AJ862</f>
        <v/>
      </c>
      <c r="AU862" s="21">
        <f>AL862+C862-AM862</f>
        <v/>
      </c>
      <c r="AV862" s="21">
        <f>AN862+C862-AM862</f>
        <v/>
      </c>
    </row>
    <row r="863">
      <c r="A863" t="inlineStr">
        <is>
          <t>医療費の境目</t>
        </is>
      </c>
      <c r="B863" s="21">
        <f>'3_医療費の境目'!$B$3</f>
        <v/>
      </c>
      <c r="C863" s="21">
        <f>IF('3_医療費の境目'!$B$4="",AO863,'3_医療費の境目'!$B$4)</f>
        <v/>
      </c>
      <c r="D863" s="21">
        <f>'3_医療費の境目'!D863</f>
        <v/>
      </c>
      <c r="E863" s="21">
        <f>ROUND(MIN(B863/12,650000)*12*0.0915+MIN(B863/12,1390000)*12*(0.0504+0)+B863*0.005,0)</f>
        <v/>
      </c>
      <c r="F863" s="21">
        <f>IF(B863&lt;741000,0,IF(B863&lt;2191000,B863-740000,IF(B863&lt;2193000,1451000,IF(B863&lt;2196000,1453000,IF(B863&lt;2200000,1456000,IF(B863&lt;3600000,ROUND(ROUNDDOWN(B863/4,-3)*2.8,0)-80000,IF(B863&lt;6600000,ROUND(ROUNDDOWN(B863/4,-3)*3.2,0)-440000,IF(B863&lt;8500000,ROUNDDOWN(B863*0.9,0)-1100000,B863-1950000))))))))</f>
        <v/>
      </c>
      <c r="G863" s="21">
        <f>IF(F863&gt;23500000,NA(),IF(F863&lt;=4890000,1040000,IF(F863&lt;=6550000,670000,620000)))</f>
        <v/>
      </c>
      <c r="H863" s="21">
        <f>IF(D863&lt;=0,0,MAX(0,MIN(2000000,D863-MIN(100000,ROUNDDOWN(F863*0.05,0)))))</f>
        <v/>
      </c>
      <c r="I863" s="21">
        <f>IF(C863&lt;=2000,0,MIN(C863,ROUNDDOWN(F863*0.4,0))-2000)</f>
        <v/>
      </c>
      <c r="J863" s="21">
        <f>MAX(0,ROUNDDOWN(F863-E863-G863,-3))</f>
        <v/>
      </c>
      <c r="K863" s="21">
        <f>MAX(0,ROUNDDOWN(F863-E863-G863-H863-I863,-3))</f>
        <v/>
      </c>
      <c r="L863" s="21">
        <f>MAX(0,ROUNDDOWN(F863-E863-G863-H863,-3))</f>
        <v/>
      </c>
      <c r="M863" s="21">
        <f>IF(J863&lt;=0,0,ROUNDDOWN((J863*LOOKUP(J863,{0,1950001,3300001,6950001,9000001,18000001,40000001},{0.05,0.1,0.2,0.23,0.33,0.4,0.45})-LOOKUP(J863,{0,1950001,3300001,6950001,9000001,18000001,40000001},{0,97500,427500,636000,1536000,2796000,4796000}))*1.021,-2))</f>
        <v/>
      </c>
      <c r="N863" s="21">
        <f>IF(K863&lt;=0,0,ROUNDDOWN((K863*LOOKUP(K863,{0,1950001,3300001,6950001,9000001,18000001,40000001},{0.05,0.1,0.2,0.23,0.33,0.4,0.45})-LOOKUP(K863,{0,1950001,3300001,6950001,9000001,18000001,40000001},{0,97500,427500,636000,1536000,2796000,4796000}))*1.021,-2))</f>
        <v/>
      </c>
      <c r="O863" s="21">
        <f>IF(L863&lt;=0,0,ROUNDDOWN((L863*LOOKUP(L863,{0,1950001,3300001,6950001,9000001,18000001,40000001},{0.05,0.1,0.2,0.23,0.33,0.4,0.45})-LOOKUP(L863,{0,1950001,3300001,6950001,9000001,18000001,40000001},{0,97500,427500,636000,1536000,2796000,4796000}))*1.021,-2))</f>
        <v/>
      </c>
      <c r="P863" s="21">
        <f>MAX(0,ROUNDDOWN(F863-E863-430000,-3))</f>
        <v/>
      </c>
      <c r="Q863" s="21">
        <f>MAX(0,ROUNDDOWN(F863-E863-430000-H863,-3))</f>
        <v/>
      </c>
      <c r="R863" s="21">
        <f>IF(F863&lt;=450000,0,MAX(0,P863*0.06-MIN(50000,P863)*0.03))</f>
        <v/>
      </c>
      <c r="S863" s="21">
        <f>IF(F863&lt;=450000,0,MAX(0,P863*0.04-MIN(50000,P863)*0.02))</f>
        <v/>
      </c>
      <c r="T863" s="21">
        <f>IF(F863&lt;=450000,0,MAX(0,Q863*0.06-MIN(50000,Q863)*0.03))</f>
        <v/>
      </c>
      <c r="U863" s="21">
        <f>IF(F863&lt;=450000,0,MAX(0,Q863*0.04-MIN(50000,Q863)*0.02))</f>
        <v/>
      </c>
      <c r="V863" s="21">
        <f>50000+MAX(0,G863-480000)</f>
        <v/>
      </c>
      <c r="W863" s="21">
        <f>P863-V863</f>
        <v/>
      </c>
      <c r="X863" s="21">
        <f>Q863-V863</f>
        <v/>
      </c>
      <c r="Y863" s="22">
        <f>IF(W863&lt;0,0.9,LOOKUP(W863,{0,1950001,3300001,6950001,9000001,18000001,40000001},{0.84895,0.7979,0.6958,0.66517,0.56307,0.4916,0.44055}))</f>
        <v/>
      </c>
      <c r="Z863" s="22">
        <f>IF(X863&lt;0,0.9,LOOKUP(X863,{0,1950001,3300001,6950001,9000001,18000001,40000001},{0.84895,0.7979,0.6958,0.66517,0.56307,0.4916,0.44055}))</f>
        <v/>
      </c>
      <c r="AA863" s="22">
        <f>IF(W863&lt;0,0,CHOOSE(MATCH(W863,{0,1950001,3300001,6950001,9000001},1),5.105/84.895,10.21/79.79,20.42/69.58,23.483/66.517,33.693/56.307))</f>
        <v/>
      </c>
      <c r="AB863" s="21">
        <f>IF(C863&lt;=2000,0,(MIN(C863,ROUNDDOWN(F863*0.3,0))-2000)*0.1)</f>
        <v/>
      </c>
      <c r="AC863" s="21">
        <f>IF(C863&lt;=2000,0,MIN((C863-2000)*Y863,(R863+S863)*0.2))</f>
        <v/>
      </c>
      <c r="AD863" s="21">
        <f>IF(C863&lt;=2000,0,MIN((C863-2000)*Z863,(T863+U863)*0.2))</f>
        <v/>
      </c>
      <c r="AE863" s="21">
        <f>AC863*AA863</f>
        <v/>
      </c>
      <c r="AF863" s="21">
        <f>ROUNDDOWN(R863,-2)+ROUNDDOWN(S863,-2)</f>
        <v/>
      </c>
      <c r="AG863" s="21">
        <f>ROUNDDOWN(MAX(0,R863-(AB863+AC863+AE863)*0.6),-2)+ROUNDDOWN(MAX(0,S863-(AB863+AC863+AE863)*0.4),-2)</f>
        <v/>
      </c>
      <c r="AH863" s="21">
        <f>ROUNDDOWN(MAX(0,T863-(AB863+AD863)*0.6),-2)+ROUNDDOWN(MAX(0,U863-(AB863+AD863)*0.4),-2)</f>
        <v/>
      </c>
      <c r="AI863" s="21">
        <f>ROUNDDOWN(T863,-2)+ROUNDDOWN(U863,-2)</f>
        <v/>
      </c>
      <c r="AJ863" s="21">
        <f>M863+AF863</f>
        <v/>
      </c>
      <c r="AK863" s="21">
        <f>M863+AG863</f>
        <v/>
      </c>
      <c r="AL863" s="21">
        <f>N863+AH863</f>
        <v/>
      </c>
      <c r="AM863" s="21">
        <f>O863+AI863</f>
        <v/>
      </c>
      <c r="AN863" s="21">
        <f>N863+AI863</f>
        <v/>
      </c>
      <c r="AO863" s="21">
        <f>ROUNDDOWN((R863+S863)*0.2/Y863+2000,0)</f>
        <v/>
      </c>
      <c r="AP863" s="21">
        <f>ROUNDDOWN((T863+U863)*0.2/Z863+2000,0)</f>
        <v/>
      </c>
      <c r="AQ863" s="21">
        <f>AL863-AK863</f>
        <v/>
      </c>
      <c r="AR863" s="21">
        <f>AM863-AK863</f>
        <v/>
      </c>
      <c r="AS863" s="21">
        <f>AM863-AL863</f>
        <v/>
      </c>
      <c r="AT863" s="21">
        <f>AK863+C863-AJ863</f>
        <v/>
      </c>
      <c r="AU863" s="21">
        <f>AL863+C863-AM863</f>
        <v/>
      </c>
      <c r="AV863" s="21">
        <f>AN863+C863-AM863</f>
        <v/>
      </c>
    </row>
    <row r="864">
      <c r="A864" t="inlineStr">
        <is>
          <t>医療費の境目</t>
        </is>
      </c>
      <c r="B864" s="21">
        <f>'3_医療費の境目'!$B$3</f>
        <v/>
      </c>
      <c r="C864" s="21">
        <f>IF('3_医療費の境目'!$B$4="",AO864,'3_医療費の境目'!$B$4)</f>
        <v/>
      </c>
      <c r="D864" s="21">
        <f>'3_医療費の境目'!D864</f>
        <v/>
      </c>
      <c r="E864" s="21">
        <f>ROUND(MIN(B864/12,650000)*12*0.0915+MIN(B864/12,1390000)*12*(0.0504+0)+B864*0.005,0)</f>
        <v/>
      </c>
      <c r="F864" s="21">
        <f>IF(B864&lt;741000,0,IF(B864&lt;2191000,B864-740000,IF(B864&lt;2193000,1451000,IF(B864&lt;2196000,1453000,IF(B864&lt;2200000,1456000,IF(B864&lt;3600000,ROUND(ROUNDDOWN(B864/4,-3)*2.8,0)-80000,IF(B864&lt;6600000,ROUND(ROUNDDOWN(B864/4,-3)*3.2,0)-440000,IF(B864&lt;8500000,ROUNDDOWN(B864*0.9,0)-1100000,B864-1950000))))))))</f>
        <v/>
      </c>
      <c r="G864" s="21">
        <f>IF(F864&gt;23500000,NA(),IF(F864&lt;=4890000,1040000,IF(F864&lt;=6550000,670000,620000)))</f>
        <v/>
      </c>
      <c r="H864" s="21">
        <f>IF(D864&lt;=0,0,MAX(0,MIN(2000000,D864-MIN(100000,ROUNDDOWN(F864*0.05,0)))))</f>
        <v/>
      </c>
      <c r="I864" s="21">
        <f>IF(C864&lt;=2000,0,MIN(C864,ROUNDDOWN(F864*0.4,0))-2000)</f>
        <v/>
      </c>
      <c r="J864" s="21">
        <f>MAX(0,ROUNDDOWN(F864-E864-G864,-3))</f>
        <v/>
      </c>
      <c r="K864" s="21">
        <f>MAX(0,ROUNDDOWN(F864-E864-G864-H864-I864,-3))</f>
        <v/>
      </c>
      <c r="L864" s="21">
        <f>MAX(0,ROUNDDOWN(F864-E864-G864-H864,-3))</f>
        <v/>
      </c>
      <c r="M864" s="21">
        <f>IF(J864&lt;=0,0,ROUNDDOWN((J864*LOOKUP(J864,{0,1950001,3300001,6950001,9000001,18000001,40000001},{0.05,0.1,0.2,0.23,0.33,0.4,0.45})-LOOKUP(J864,{0,1950001,3300001,6950001,9000001,18000001,40000001},{0,97500,427500,636000,1536000,2796000,4796000}))*1.021,-2))</f>
        <v/>
      </c>
      <c r="N864" s="21">
        <f>IF(K864&lt;=0,0,ROUNDDOWN((K864*LOOKUP(K864,{0,1950001,3300001,6950001,9000001,18000001,40000001},{0.05,0.1,0.2,0.23,0.33,0.4,0.45})-LOOKUP(K864,{0,1950001,3300001,6950001,9000001,18000001,40000001},{0,97500,427500,636000,1536000,2796000,4796000}))*1.021,-2))</f>
        <v/>
      </c>
      <c r="O864" s="21">
        <f>IF(L864&lt;=0,0,ROUNDDOWN((L864*LOOKUP(L864,{0,1950001,3300001,6950001,9000001,18000001,40000001},{0.05,0.1,0.2,0.23,0.33,0.4,0.45})-LOOKUP(L864,{0,1950001,3300001,6950001,9000001,18000001,40000001},{0,97500,427500,636000,1536000,2796000,4796000}))*1.021,-2))</f>
        <v/>
      </c>
      <c r="P864" s="21">
        <f>MAX(0,ROUNDDOWN(F864-E864-430000,-3))</f>
        <v/>
      </c>
      <c r="Q864" s="21">
        <f>MAX(0,ROUNDDOWN(F864-E864-430000-H864,-3))</f>
        <v/>
      </c>
      <c r="R864" s="21">
        <f>IF(F864&lt;=450000,0,MAX(0,P864*0.06-MIN(50000,P864)*0.03))</f>
        <v/>
      </c>
      <c r="S864" s="21">
        <f>IF(F864&lt;=450000,0,MAX(0,P864*0.04-MIN(50000,P864)*0.02))</f>
        <v/>
      </c>
      <c r="T864" s="21">
        <f>IF(F864&lt;=450000,0,MAX(0,Q864*0.06-MIN(50000,Q864)*0.03))</f>
        <v/>
      </c>
      <c r="U864" s="21">
        <f>IF(F864&lt;=450000,0,MAX(0,Q864*0.04-MIN(50000,Q864)*0.02))</f>
        <v/>
      </c>
      <c r="V864" s="21">
        <f>50000+MAX(0,G864-480000)</f>
        <v/>
      </c>
      <c r="W864" s="21">
        <f>P864-V864</f>
        <v/>
      </c>
      <c r="X864" s="21">
        <f>Q864-V864</f>
        <v/>
      </c>
      <c r="Y864" s="22">
        <f>IF(W864&lt;0,0.9,LOOKUP(W864,{0,1950001,3300001,6950001,9000001,18000001,40000001},{0.84895,0.7979,0.6958,0.66517,0.56307,0.4916,0.44055}))</f>
        <v/>
      </c>
      <c r="Z864" s="22">
        <f>IF(X864&lt;0,0.9,LOOKUP(X864,{0,1950001,3300001,6950001,9000001,18000001,40000001},{0.84895,0.7979,0.6958,0.66517,0.56307,0.4916,0.44055}))</f>
        <v/>
      </c>
      <c r="AA864" s="22">
        <f>IF(W864&lt;0,0,CHOOSE(MATCH(W864,{0,1950001,3300001,6950001,9000001},1),5.105/84.895,10.21/79.79,20.42/69.58,23.483/66.517,33.693/56.307))</f>
        <v/>
      </c>
      <c r="AB864" s="21">
        <f>IF(C864&lt;=2000,0,(MIN(C864,ROUNDDOWN(F864*0.3,0))-2000)*0.1)</f>
        <v/>
      </c>
      <c r="AC864" s="21">
        <f>IF(C864&lt;=2000,0,MIN((C864-2000)*Y864,(R864+S864)*0.2))</f>
        <v/>
      </c>
      <c r="AD864" s="21">
        <f>IF(C864&lt;=2000,0,MIN((C864-2000)*Z864,(T864+U864)*0.2))</f>
        <v/>
      </c>
      <c r="AE864" s="21">
        <f>AC864*AA864</f>
        <v/>
      </c>
      <c r="AF864" s="21">
        <f>ROUNDDOWN(R864,-2)+ROUNDDOWN(S864,-2)</f>
        <v/>
      </c>
      <c r="AG864" s="21">
        <f>ROUNDDOWN(MAX(0,R864-(AB864+AC864+AE864)*0.6),-2)+ROUNDDOWN(MAX(0,S864-(AB864+AC864+AE864)*0.4),-2)</f>
        <v/>
      </c>
      <c r="AH864" s="21">
        <f>ROUNDDOWN(MAX(0,T864-(AB864+AD864)*0.6),-2)+ROUNDDOWN(MAX(0,U864-(AB864+AD864)*0.4),-2)</f>
        <v/>
      </c>
      <c r="AI864" s="21">
        <f>ROUNDDOWN(T864,-2)+ROUNDDOWN(U864,-2)</f>
        <v/>
      </c>
      <c r="AJ864" s="21">
        <f>M864+AF864</f>
        <v/>
      </c>
      <c r="AK864" s="21">
        <f>M864+AG864</f>
        <v/>
      </c>
      <c r="AL864" s="21">
        <f>N864+AH864</f>
        <v/>
      </c>
      <c r="AM864" s="21">
        <f>O864+AI864</f>
        <v/>
      </c>
      <c r="AN864" s="21">
        <f>N864+AI864</f>
        <v/>
      </c>
      <c r="AO864" s="21">
        <f>ROUNDDOWN((R864+S864)*0.2/Y864+2000,0)</f>
        <v/>
      </c>
      <c r="AP864" s="21">
        <f>ROUNDDOWN((T864+U864)*0.2/Z864+2000,0)</f>
        <v/>
      </c>
      <c r="AQ864" s="21">
        <f>AL864-AK864</f>
        <v/>
      </c>
      <c r="AR864" s="21">
        <f>AM864-AK864</f>
        <v/>
      </c>
      <c r="AS864" s="21">
        <f>AM864-AL864</f>
        <v/>
      </c>
      <c r="AT864" s="21">
        <f>AK864+C864-AJ864</f>
        <v/>
      </c>
      <c r="AU864" s="21">
        <f>AL864+C864-AM864</f>
        <v/>
      </c>
      <c r="AV864" s="21">
        <f>AN864+C864-AM864</f>
        <v/>
      </c>
    </row>
    <row r="865">
      <c r="A865" t="inlineStr">
        <is>
          <t>医療費の境目</t>
        </is>
      </c>
      <c r="B865" s="21">
        <f>'3_医療費の境目'!$B$3</f>
        <v/>
      </c>
      <c r="C865" s="21">
        <f>IF('3_医療費の境目'!$B$4="",AO865,'3_医療費の境目'!$B$4)</f>
        <v/>
      </c>
      <c r="D865" s="21">
        <f>'3_医療費の境目'!D865</f>
        <v/>
      </c>
      <c r="E865" s="21">
        <f>ROUND(MIN(B865/12,650000)*12*0.0915+MIN(B865/12,1390000)*12*(0.0504+0)+B865*0.005,0)</f>
        <v/>
      </c>
      <c r="F865" s="21">
        <f>IF(B865&lt;741000,0,IF(B865&lt;2191000,B865-740000,IF(B865&lt;2193000,1451000,IF(B865&lt;2196000,1453000,IF(B865&lt;2200000,1456000,IF(B865&lt;3600000,ROUND(ROUNDDOWN(B865/4,-3)*2.8,0)-80000,IF(B865&lt;6600000,ROUND(ROUNDDOWN(B865/4,-3)*3.2,0)-440000,IF(B865&lt;8500000,ROUNDDOWN(B865*0.9,0)-1100000,B865-1950000))))))))</f>
        <v/>
      </c>
      <c r="G865" s="21">
        <f>IF(F865&gt;23500000,NA(),IF(F865&lt;=4890000,1040000,IF(F865&lt;=6550000,670000,620000)))</f>
        <v/>
      </c>
      <c r="H865" s="21">
        <f>IF(D865&lt;=0,0,MAX(0,MIN(2000000,D865-MIN(100000,ROUNDDOWN(F865*0.05,0)))))</f>
        <v/>
      </c>
      <c r="I865" s="21">
        <f>IF(C865&lt;=2000,0,MIN(C865,ROUNDDOWN(F865*0.4,0))-2000)</f>
        <v/>
      </c>
      <c r="J865" s="21">
        <f>MAX(0,ROUNDDOWN(F865-E865-G865,-3))</f>
        <v/>
      </c>
      <c r="K865" s="21">
        <f>MAX(0,ROUNDDOWN(F865-E865-G865-H865-I865,-3))</f>
        <v/>
      </c>
      <c r="L865" s="21">
        <f>MAX(0,ROUNDDOWN(F865-E865-G865-H865,-3))</f>
        <v/>
      </c>
      <c r="M865" s="21">
        <f>IF(J865&lt;=0,0,ROUNDDOWN((J865*LOOKUP(J865,{0,1950001,3300001,6950001,9000001,18000001,40000001},{0.05,0.1,0.2,0.23,0.33,0.4,0.45})-LOOKUP(J865,{0,1950001,3300001,6950001,9000001,18000001,40000001},{0,97500,427500,636000,1536000,2796000,4796000}))*1.021,-2))</f>
        <v/>
      </c>
      <c r="N865" s="21">
        <f>IF(K865&lt;=0,0,ROUNDDOWN((K865*LOOKUP(K865,{0,1950001,3300001,6950001,9000001,18000001,40000001},{0.05,0.1,0.2,0.23,0.33,0.4,0.45})-LOOKUP(K865,{0,1950001,3300001,6950001,9000001,18000001,40000001},{0,97500,427500,636000,1536000,2796000,4796000}))*1.021,-2))</f>
        <v/>
      </c>
      <c r="O865" s="21">
        <f>IF(L865&lt;=0,0,ROUNDDOWN((L865*LOOKUP(L865,{0,1950001,3300001,6950001,9000001,18000001,40000001},{0.05,0.1,0.2,0.23,0.33,0.4,0.45})-LOOKUP(L865,{0,1950001,3300001,6950001,9000001,18000001,40000001},{0,97500,427500,636000,1536000,2796000,4796000}))*1.021,-2))</f>
        <v/>
      </c>
      <c r="P865" s="21">
        <f>MAX(0,ROUNDDOWN(F865-E865-430000,-3))</f>
        <v/>
      </c>
      <c r="Q865" s="21">
        <f>MAX(0,ROUNDDOWN(F865-E865-430000-H865,-3))</f>
        <v/>
      </c>
      <c r="R865" s="21">
        <f>IF(F865&lt;=450000,0,MAX(0,P865*0.06-MIN(50000,P865)*0.03))</f>
        <v/>
      </c>
      <c r="S865" s="21">
        <f>IF(F865&lt;=450000,0,MAX(0,P865*0.04-MIN(50000,P865)*0.02))</f>
        <v/>
      </c>
      <c r="T865" s="21">
        <f>IF(F865&lt;=450000,0,MAX(0,Q865*0.06-MIN(50000,Q865)*0.03))</f>
        <v/>
      </c>
      <c r="U865" s="21">
        <f>IF(F865&lt;=450000,0,MAX(0,Q865*0.04-MIN(50000,Q865)*0.02))</f>
        <v/>
      </c>
      <c r="V865" s="21">
        <f>50000+MAX(0,G865-480000)</f>
        <v/>
      </c>
      <c r="W865" s="21">
        <f>P865-V865</f>
        <v/>
      </c>
      <c r="X865" s="21">
        <f>Q865-V865</f>
        <v/>
      </c>
      <c r="Y865" s="22">
        <f>IF(W865&lt;0,0.9,LOOKUP(W865,{0,1950001,3300001,6950001,9000001,18000001,40000001},{0.84895,0.7979,0.6958,0.66517,0.56307,0.4916,0.44055}))</f>
        <v/>
      </c>
      <c r="Z865" s="22">
        <f>IF(X865&lt;0,0.9,LOOKUP(X865,{0,1950001,3300001,6950001,9000001,18000001,40000001},{0.84895,0.7979,0.6958,0.66517,0.56307,0.4916,0.44055}))</f>
        <v/>
      </c>
      <c r="AA865" s="22">
        <f>IF(W865&lt;0,0,CHOOSE(MATCH(W865,{0,1950001,3300001,6950001,9000001},1),5.105/84.895,10.21/79.79,20.42/69.58,23.483/66.517,33.693/56.307))</f>
        <v/>
      </c>
      <c r="AB865" s="21">
        <f>IF(C865&lt;=2000,0,(MIN(C865,ROUNDDOWN(F865*0.3,0))-2000)*0.1)</f>
        <v/>
      </c>
      <c r="AC865" s="21">
        <f>IF(C865&lt;=2000,0,MIN((C865-2000)*Y865,(R865+S865)*0.2))</f>
        <v/>
      </c>
      <c r="AD865" s="21">
        <f>IF(C865&lt;=2000,0,MIN((C865-2000)*Z865,(T865+U865)*0.2))</f>
        <v/>
      </c>
      <c r="AE865" s="21">
        <f>AC865*AA865</f>
        <v/>
      </c>
      <c r="AF865" s="21">
        <f>ROUNDDOWN(R865,-2)+ROUNDDOWN(S865,-2)</f>
        <v/>
      </c>
      <c r="AG865" s="21">
        <f>ROUNDDOWN(MAX(0,R865-(AB865+AC865+AE865)*0.6),-2)+ROUNDDOWN(MAX(0,S865-(AB865+AC865+AE865)*0.4),-2)</f>
        <v/>
      </c>
      <c r="AH865" s="21">
        <f>ROUNDDOWN(MAX(0,T865-(AB865+AD865)*0.6),-2)+ROUNDDOWN(MAX(0,U865-(AB865+AD865)*0.4),-2)</f>
        <v/>
      </c>
      <c r="AI865" s="21">
        <f>ROUNDDOWN(T865,-2)+ROUNDDOWN(U865,-2)</f>
        <v/>
      </c>
      <c r="AJ865" s="21">
        <f>M865+AF865</f>
        <v/>
      </c>
      <c r="AK865" s="21">
        <f>M865+AG865</f>
        <v/>
      </c>
      <c r="AL865" s="21">
        <f>N865+AH865</f>
        <v/>
      </c>
      <c r="AM865" s="21">
        <f>O865+AI865</f>
        <v/>
      </c>
      <c r="AN865" s="21">
        <f>N865+AI865</f>
        <v/>
      </c>
      <c r="AO865" s="21">
        <f>ROUNDDOWN((R865+S865)*0.2/Y865+2000,0)</f>
        <v/>
      </c>
      <c r="AP865" s="21">
        <f>ROUNDDOWN((T865+U865)*0.2/Z865+2000,0)</f>
        <v/>
      </c>
      <c r="AQ865" s="21">
        <f>AL865-AK865</f>
        <v/>
      </c>
      <c r="AR865" s="21">
        <f>AM865-AK865</f>
        <v/>
      </c>
      <c r="AS865" s="21">
        <f>AM865-AL865</f>
        <v/>
      </c>
      <c r="AT865" s="21">
        <f>AK865+C865-AJ865</f>
        <v/>
      </c>
      <c r="AU865" s="21">
        <f>AL865+C865-AM865</f>
        <v/>
      </c>
      <c r="AV865" s="21">
        <f>AN865+C865-AM865</f>
        <v/>
      </c>
    </row>
    <row r="866">
      <c r="A866" t="inlineStr">
        <is>
          <t>医療費の境目</t>
        </is>
      </c>
      <c r="B866" s="21">
        <f>'3_医療費の境目'!$B$3</f>
        <v/>
      </c>
      <c r="C866" s="21">
        <f>IF('3_医療費の境目'!$B$4="",AO866,'3_医療費の境目'!$B$4)</f>
        <v/>
      </c>
      <c r="D866" s="21">
        <f>'3_医療費の境目'!D866</f>
        <v/>
      </c>
      <c r="E866" s="21">
        <f>ROUND(MIN(B866/12,650000)*12*0.0915+MIN(B866/12,1390000)*12*(0.0504+0)+B866*0.005,0)</f>
        <v/>
      </c>
      <c r="F866" s="21">
        <f>IF(B866&lt;741000,0,IF(B866&lt;2191000,B866-740000,IF(B866&lt;2193000,1451000,IF(B866&lt;2196000,1453000,IF(B866&lt;2200000,1456000,IF(B866&lt;3600000,ROUND(ROUNDDOWN(B866/4,-3)*2.8,0)-80000,IF(B866&lt;6600000,ROUND(ROUNDDOWN(B866/4,-3)*3.2,0)-440000,IF(B866&lt;8500000,ROUNDDOWN(B866*0.9,0)-1100000,B866-1950000))))))))</f>
        <v/>
      </c>
      <c r="G866" s="21">
        <f>IF(F866&gt;23500000,NA(),IF(F866&lt;=4890000,1040000,IF(F866&lt;=6550000,670000,620000)))</f>
        <v/>
      </c>
      <c r="H866" s="21">
        <f>IF(D866&lt;=0,0,MAX(0,MIN(2000000,D866-MIN(100000,ROUNDDOWN(F866*0.05,0)))))</f>
        <v/>
      </c>
      <c r="I866" s="21">
        <f>IF(C866&lt;=2000,0,MIN(C866,ROUNDDOWN(F866*0.4,0))-2000)</f>
        <v/>
      </c>
      <c r="J866" s="21">
        <f>MAX(0,ROUNDDOWN(F866-E866-G866,-3))</f>
        <v/>
      </c>
      <c r="K866" s="21">
        <f>MAX(0,ROUNDDOWN(F866-E866-G866-H866-I866,-3))</f>
        <v/>
      </c>
      <c r="L866" s="21">
        <f>MAX(0,ROUNDDOWN(F866-E866-G866-H866,-3))</f>
        <v/>
      </c>
      <c r="M866" s="21">
        <f>IF(J866&lt;=0,0,ROUNDDOWN((J866*LOOKUP(J866,{0,1950001,3300001,6950001,9000001,18000001,40000001},{0.05,0.1,0.2,0.23,0.33,0.4,0.45})-LOOKUP(J866,{0,1950001,3300001,6950001,9000001,18000001,40000001},{0,97500,427500,636000,1536000,2796000,4796000}))*1.021,-2))</f>
        <v/>
      </c>
      <c r="N866" s="21">
        <f>IF(K866&lt;=0,0,ROUNDDOWN((K866*LOOKUP(K866,{0,1950001,3300001,6950001,9000001,18000001,40000001},{0.05,0.1,0.2,0.23,0.33,0.4,0.45})-LOOKUP(K866,{0,1950001,3300001,6950001,9000001,18000001,40000001},{0,97500,427500,636000,1536000,2796000,4796000}))*1.021,-2))</f>
        <v/>
      </c>
      <c r="O866" s="21">
        <f>IF(L866&lt;=0,0,ROUNDDOWN((L866*LOOKUP(L866,{0,1950001,3300001,6950001,9000001,18000001,40000001},{0.05,0.1,0.2,0.23,0.33,0.4,0.45})-LOOKUP(L866,{0,1950001,3300001,6950001,9000001,18000001,40000001},{0,97500,427500,636000,1536000,2796000,4796000}))*1.021,-2))</f>
        <v/>
      </c>
      <c r="P866" s="21">
        <f>MAX(0,ROUNDDOWN(F866-E866-430000,-3))</f>
        <v/>
      </c>
      <c r="Q866" s="21">
        <f>MAX(0,ROUNDDOWN(F866-E866-430000-H866,-3))</f>
        <v/>
      </c>
      <c r="R866" s="21">
        <f>IF(F866&lt;=450000,0,MAX(0,P866*0.06-MIN(50000,P866)*0.03))</f>
        <v/>
      </c>
      <c r="S866" s="21">
        <f>IF(F866&lt;=450000,0,MAX(0,P866*0.04-MIN(50000,P866)*0.02))</f>
        <v/>
      </c>
      <c r="T866" s="21">
        <f>IF(F866&lt;=450000,0,MAX(0,Q866*0.06-MIN(50000,Q866)*0.03))</f>
        <v/>
      </c>
      <c r="U866" s="21">
        <f>IF(F866&lt;=450000,0,MAX(0,Q866*0.04-MIN(50000,Q866)*0.02))</f>
        <v/>
      </c>
      <c r="V866" s="21">
        <f>50000+MAX(0,G866-480000)</f>
        <v/>
      </c>
      <c r="W866" s="21">
        <f>P866-V866</f>
        <v/>
      </c>
      <c r="X866" s="21">
        <f>Q866-V866</f>
        <v/>
      </c>
      <c r="Y866" s="22">
        <f>IF(W866&lt;0,0.9,LOOKUP(W866,{0,1950001,3300001,6950001,9000001,18000001,40000001},{0.84895,0.7979,0.6958,0.66517,0.56307,0.4916,0.44055}))</f>
        <v/>
      </c>
      <c r="Z866" s="22">
        <f>IF(X866&lt;0,0.9,LOOKUP(X866,{0,1950001,3300001,6950001,9000001,18000001,40000001},{0.84895,0.7979,0.6958,0.66517,0.56307,0.4916,0.44055}))</f>
        <v/>
      </c>
      <c r="AA866" s="22">
        <f>IF(W866&lt;0,0,CHOOSE(MATCH(W866,{0,1950001,3300001,6950001,9000001},1),5.105/84.895,10.21/79.79,20.42/69.58,23.483/66.517,33.693/56.307))</f>
        <v/>
      </c>
      <c r="AB866" s="21">
        <f>IF(C866&lt;=2000,0,(MIN(C866,ROUNDDOWN(F866*0.3,0))-2000)*0.1)</f>
        <v/>
      </c>
      <c r="AC866" s="21">
        <f>IF(C866&lt;=2000,0,MIN((C866-2000)*Y866,(R866+S866)*0.2))</f>
        <v/>
      </c>
      <c r="AD866" s="21">
        <f>IF(C866&lt;=2000,0,MIN((C866-2000)*Z866,(T866+U866)*0.2))</f>
        <v/>
      </c>
      <c r="AE866" s="21">
        <f>AC866*AA866</f>
        <v/>
      </c>
      <c r="AF866" s="21">
        <f>ROUNDDOWN(R866,-2)+ROUNDDOWN(S866,-2)</f>
        <v/>
      </c>
      <c r="AG866" s="21">
        <f>ROUNDDOWN(MAX(0,R866-(AB866+AC866+AE866)*0.6),-2)+ROUNDDOWN(MAX(0,S866-(AB866+AC866+AE866)*0.4),-2)</f>
        <v/>
      </c>
      <c r="AH866" s="21">
        <f>ROUNDDOWN(MAX(0,T866-(AB866+AD866)*0.6),-2)+ROUNDDOWN(MAX(0,U866-(AB866+AD866)*0.4),-2)</f>
        <v/>
      </c>
      <c r="AI866" s="21">
        <f>ROUNDDOWN(T866,-2)+ROUNDDOWN(U866,-2)</f>
        <v/>
      </c>
      <c r="AJ866" s="21">
        <f>M866+AF866</f>
        <v/>
      </c>
      <c r="AK866" s="21">
        <f>M866+AG866</f>
        <v/>
      </c>
      <c r="AL866" s="21">
        <f>N866+AH866</f>
        <v/>
      </c>
      <c r="AM866" s="21">
        <f>O866+AI866</f>
        <v/>
      </c>
      <c r="AN866" s="21">
        <f>N866+AI866</f>
        <v/>
      </c>
      <c r="AO866" s="21">
        <f>ROUNDDOWN((R866+S866)*0.2/Y866+2000,0)</f>
        <v/>
      </c>
      <c r="AP866" s="21">
        <f>ROUNDDOWN((T866+U866)*0.2/Z866+2000,0)</f>
        <v/>
      </c>
      <c r="AQ866" s="21">
        <f>AL866-AK866</f>
        <v/>
      </c>
      <c r="AR866" s="21">
        <f>AM866-AK866</f>
        <v/>
      </c>
      <c r="AS866" s="21">
        <f>AM866-AL866</f>
        <v/>
      </c>
      <c r="AT866" s="21">
        <f>AK866+C866-AJ866</f>
        <v/>
      </c>
      <c r="AU866" s="21">
        <f>AL866+C866-AM866</f>
        <v/>
      </c>
      <c r="AV866" s="21">
        <f>AN866+C866-AM866</f>
        <v/>
      </c>
    </row>
    <row r="867">
      <c r="A867" t="inlineStr">
        <is>
          <t>医療費の境目</t>
        </is>
      </c>
      <c r="B867" s="21">
        <f>'3_医療費の境目'!$B$3</f>
        <v/>
      </c>
      <c r="C867" s="21">
        <f>IF('3_医療費の境目'!$B$4="",AO867,'3_医療費の境目'!$B$4)</f>
        <v/>
      </c>
      <c r="D867" s="21">
        <f>'3_医療費の境目'!D867</f>
        <v/>
      </c>
      <c r="E867" s="21">
        <f>ROUND(MIN(B867/12,650000)*12*0.0915+MIN(B867/12,1390000)*12*(0.0504+0)+B867*0.005,0)</f>
        <v/>
      </c>
      <c r="F867" s="21">
        <f>IF(B867&lt;741000,0,IF(B867&lt;2191000,B867-740000,IF(B867&lt;2193000,1451000,IF(B867&lt;2196000,1453000,IF(B867&lt;2200000,1456000,IF(B867&lt;3600000,ROUND(ROUNDDOWN(B867/4,-3)*2.8,0)-80000,IF(B867&lt;6600000,ROUND(ROUNDDOWN(B867/4,-3)*3.2,0)-440000,IF(B867&lt;8500000,ROUNDDOWN(B867*0.9,0)-1100000,B867-1950000))))))))</f>
        <v/>
      </c>
      <c r="G867" s="21">
        <f>IF(F867&gt;23500000,NA(),IF(F867&lt;=4890000,1040000,IF(F867&lt;=6550000,670000,620000)))</f>
        <v/>
      </c>
      <c r="H867" s="21">
        <f>IF(D867&lt;=0,0,MAX(0,MIN(2000000,D867-MIN(100000,ROUNDDOWN(F867*0.05,0)))))</f>
        <v/>
      </c>
      <c r="I867" s="21">
        <f>IF(C867&lt;=2000,0,MIN(C867,ROUNDDOWN(F867*0.4,0))-2000)</f>
        <v/>
      </c>
      <c r="J867" s="21">
        <f>MAX(0,ROUNDDOWN(F867-E867-G867,-3))</f>
        <v/>
      </c>
      <c r="K867" s="21">
        <f>MAX(0,ROUNDDOWN(F867-E867-G867-H867-I867,-3))</f>
        <v/>
      </c>
      <c r="L867" s="21">
        <f>MAX(0,ROUNDDOWN(F867-E867-G867-H867,-3))</f>
        <v/>
      </c>
      <c r="M867" s="21">
        <f>IF(J867&lt;=0,0,ROUNDDOWN((J867*LOOKUP(J867,{0,1950001,3300001,6950001,9000001,18000001,40000001},{0.05,0.1,0.2,0.23,0.33,0.4,0.45})-LOOKUP(J867,{0,1950001,3300001,6950001,9000001,18000001,40000001},{0,97500,427500,636000,1536000,2796000,4796000}))*1.021,-2))</f>
        <v/>
      </c>
      <c r="N867" s="21">
        <f>IF(K867&lt;=0,0,ROUNDDOWN((K867*LOOKUP(K867,{0,1950001,3300001,6950001,9000001,18000001,40000001},{0.05,0.1,0.2,0.23,0.33,0.4,0.45})-LOOKUP(K867,{0,1950001,3300001,6950001,9000001,18000001,40000001},{0,97500,427500,636000,1536000,2796000,4796000}))*1.021,-2))</f>
        <v/>
      </c>
      <c r="O867" s="21">
        <f>IF(L867&lt;=0,0,ROUNDDOWN((L867*LOOKUP(L867,{0,1950001,3300001,6950001,9000001,18000001,40000001},{0.05,0.1,0.2,0.23,0.33,0.4,0.45})-LOOKUP(L867,{0,1950001,3300001,6950001,9000001,18000001,40000001},{0,97500,427500,636000,1536000,2796000,4796000}))*1.021,-2))</f>
        <v/>
      </c>
      <c r="P867" s="21">
        <f>MAX(0,ROUNDDOWN(F867-E867-430000,-3))</f>
        <v/>
      </c>
      <c r="Q867" s="21">
        <f>MAX(0,ROUNDDOWN(F867-E867-430000-H867,-3))</f>
        <v/>
      </c>
      <c r="R867" s="21">
        <f>IF(F867&lt;=450000,0,MAX(0,P867*0.06-MIN(50000,P867)*0.03))</f>
        <v/>
      </c>
      <c r="S867" s="21">
        <f>IF(F867&lt;=450000,0,MAX(0,P867*0.04-MIN(50000,P867)*0.02))</f>
        <v/>
      </c>
      <c r="T867" s="21">
        <f>IF(F867&lt;=450000,0,MAX(0,Q867*0.06-MIN(50000,Q867)*0.03))</f>
        <v/>
      </c>
      <c r="U867" s="21">
        <f>IF(F867&lt;=450000,0,MAX(0,Q867*0.04-MIN(50000,Q867)*0.02))</f>
        <v/>
      </c>
      <c r="V867" s="21">
        <f>50000+MAX(0,G867-480000)</f>
        <v/>
      </c>
      <c r="W867" s="21">
        <f>P867-V867</f>
        <v/>
      </c>
      <c r="X867" s="21">
        <f>Q867-V867</f>
        <v/>
      </c>
      <c r="Y867" s="22">
        <f>IF(W867&lt;0,0.9,LOOKUP(W867,{0,1950001,3300001,6950001,9000001,18000001,40000001},{0.84895,0.7979,0.6958,0.66517,0.56307,0.4916,0.44055}))</f>
        <v/>
      </c>
      <c r="Z867" s="22">
        <f>IF(X867&lt;0,0.9,LOOKUP(X867,{0,1950001,3300001,6950001,9000001,18000001,40000001},{0.84895,0.7979,0.6958,0.66517,0.56307,0.4916,0.44055}))</f>
        <v/>
      </c>
      <c r="AA867" s="22">
        <f>IF(W867&lt;0,0,CHOOSE(MATCH(W867,{0,1950001,3300001,6950001,9000001},1),5.105/84.895,10.21/79.79,20.42/69.58,23.483/66.517,33.693/56.307))</f>
        <v/>
      </c>
      <c r="AB867" s="21">
        <f>IF(C867&lt;=2000,0,(MIN(C867,ROUNDDOWN(F867*0.3,0))-2000)*0.1)</f>
        <v/>
      </c>
      <c r="AC867" s="21">
        <f>IF(C867&lt;=2000,0,MIN((C867-2000)*Y867,(R867+S867)*0.2))</f>
        <v/>
      </c>
      <c r="AD867" s="21">
        <f>IF(C867&lt;=2000,0,MIN((C867-2000)*Z867,(T867+U867)*0.2))</f>
        <v/>
      </c>
      <c r="AE867" s="21">
        <f>AC867*AA867</f>
        <v/>
      </c>
      <c r="AF867" s="21">
        <f>ROUNDDOWN(R867,-2)+ROUNDDOWN(S867,-2)</f>
        <v/>
      </c>
      <c r="AG867" s="21">
        <f>ROUNDDOWN(MAX(0,R867-(AB867+AC867+AE867)*0.6),-2)+ROUNDDOWN(MAX(0,S867-(AB867+AC867+AE867)*0.4),-2)</f>
        <v/>
      </c>
      <c r="AH867" s="21">
        <f>ROUNDDOWN(MAX(0,T867-(AB867+AD867)*0.6),-2)+ROUNDDOWN(MAX(0,U867-(AB867+AD867)*0.4),-2)</f>
        <v/>
      </c>
      <c r="AI867" s="21">
        <f>ROUNDDOWN(T867,-2)+ROUNDDOWN(U867,-2)</f>
        <v/>
      </c>
      <c r="AJ867" s="21">
        <f>M867+AF867</f>
        <v/>
      </c>
      <c r="AK867" s="21">
        <f>M867+AG867</f>
        <v/>
      </c>
      <c r="AL867" s="21">
        <f>N867+AH867</f>
        <v/>
      </c>
      <c r="AM867" s="21">
        <f>O867+AI867</f>
        <v/>
      </c>
      <c r="AN867" s="21">
        <f>N867+AI867</f>
        <v/>
      </c>
      <c r="AO867" s="21">
        <f>ROUNDDOWN((R867+S867)*0.2/Y867+2000,0)</f>
        <v/>
      </c>
      <c r="AP867" s="21">
        <f>ROUNDDOWN((T867+U867)*0.2/Z867+2000,0)</f>
        <v/>
      </c>
      <c r="AQ867" s="21">
        <f>AL867-AK867</f>
        <v/>
      </c>
      <c r="AR867" s="21">
        <f>AM867-AK867</f>
        <v/>
      </c>
      <c r="AS867" s="21">
        <f>AM867-AL867</f>
        <v/>
      </c>
      <c r="AT867" s="21">
        <f>AK867+C867-AJ867</f>
        <v/>
      </c>
      <c r="AU867" s="21">
        <f>AL867+C867-AM867</f>
        <v/>
      </c>
      <c r="AV867" s="21">
        <f>AN867+C867-AM867</f>
        <v/>
      </c>
    </row>
    <row r="868">
      <c r="A868" t="inlineStr">
        <is>
          <t>医療費の境目</t>
        </is>
      </c>
      <c r="B868" s="21">
        <f>'3_医療費の境目'!$B$3</f>
        <v/>
      </c>
      <c r="C868" s="21">
        <f>IF('3_医療費の境目'!$B$4="",AO868,'3_医療費の境目'!$B$4)</f>
        <v/>
      </c>
      <c r="D868" s="21">
        <f>'3_医療費の境目'!D868</f>
        <v/>
      </c>
      <c r="E868" s="21">
        <f>ROUND(MIN(B868/12,650000)*12*0.0915+MIN(B868/12,1390000)*12*(0.0504+0)+B868*0.005,0)</f>
        <v/>
      </c>
      <c r="F868" s="21">
        <f>IF(B868&lt;741000,0,IF(B868&lt;2191000,B868-740000,IF(B868&lt;2193000,1451000,IF(B868&lt;2196000,1453000,IF(B868&lt;2200000,1456000,IF(B868&lt;3600000,ROUND(ROUNDDOWN(B868/4,-3)*2.8,0)-80000,IF(B868&lt;6600000,ROUND(ROUNDDOWN(B868/4,-3)*3.2,0)-440000,IF(B868&lt;8500000,ROUNDDOWN(B868*0.9,0)-1100000,B868-1950000))))))))</f>
        <v/>
      </c>
      <c r="G868" s="21">
        <f>IF(F868&gt;23500000,NA(),IF(F868&lt;=4890000,1040000,IF(F868&lt;=6550000,670000,620000)))</f>
        <v/>
      </c>
      <c r="H868" s="21">
        <f>IF(D868&lt;=0,0,MAX(0,MIN(2000000,D868-MIN(100000,ROUNDDOWN(F868*0.05,0)))))</f>
        <v/>
      </c>
      <c r="I868" s="21">
        <f>IF(C868&lt;=2000,0,MIN(C868,ROUNDDOWN(F868*0.4,0))-2000)</f>
        <v/>
      </c>
      <c r="J868" s="21">
        <f>MAX(0,ROUNDDOWN(F868-E868-G868,-3))</f>
        <v/>
      </c>
      <c r="K868" s="21">
        <f>MAX(0,ROUNDDOWN(F868-E868-G868-H868-I868,-3))</f>
        <v/>
      </c>
      <c r="L868" s="21">
        <f>MAX(0,ROUNDDOWN(F868-E868-G868-H868,-3))</f>
        <v/>
      </c>
      <c r="M868" s="21">
        <f>IF(J868&lt;=0,0,ROUNDDOWN((J868*LOOKUP(J868,{0,1950001,3300001,6950001,9000001,18000001,40000001},{0.05,0.1,0.2,0.23,0.33,0.4,0.45})-LOOKUP(J868,{0,1950001,3300001,6950001,9000001,18000001,40000001},{0,97500,427500,636000,1536000,2796000,4796000}))*1.021,-2))</f>
        <v/>
      </c>
      <c r="N868" s="21">
        <f>IF(K868&lt;=0,0,ROUNDDOWN((K868*LOOKUP(K868,{0,1950001,3300001,6950001,9000001,18000001,40000001},{0.05,0.1,0.2,0.23,0.33,0.4,0.45})-LOOKUP(K868,{0,1950001,3300001,6950001,9000001,18000001,40000001},{0,97500,427500,636000,1536000,2796000,4796000}))*1.021,-2))</f>
        <v/>
      </c>
      <c r="O868" s="21">
        <f>IF(L868&lt;=0,0,ROUNDDOWN((L868*LOOKUP(L868,{0,1950001,3300001,6950001,9000001,18000001,40000001},{0.05,0.1,0.2,0.23,0.33,0.4,0.45})-LOOKUP(L868,{0,1950001,3300001,6950001,9000001,18000001,40000001},{0,97500,427500,636000,1536000,2796000,4796000}))*1.021,-2))</f>
        <v/>
      </c>
      <c r="P868" s="21">
        <f>MAX(0,ROUNDDOWN(F868-E868-430000,-3))</f>
        <v/>
      </c>
      <c r="Q868" s="21">
        <f>MAX(0,ROUNDDOWN(F868-E868-430000-H868,-3))</f>
        <v/>
      </c>
      <c r="R868" s="21">
        <f>IF(F868&lt;=450000,0,MAX(0,P868*0.06-MIN(50000,P868)*0.03))</f>
        <v/>
      </c>
      <c r="S868" s="21">
        <f>IF(F868&lt;=450000,0,MAX(0,P868*0.04-MIN(50000,P868)*0.02))</f>
        <v/>
      </c>
      <c r="T868" s="21">
        <f>IF(F868&lt;=450000,0,MAX(0,Q868*0.06-MIN(50000,Q868)*0.03))</f>
        <v/>
      </c>
      <c r="U868" s="21">
        <f>IF(F868&lt;=450000,0,MAX(0,Q868*0.04-MIN(50000,Q868)*0.02))</f>
        <v/>
      </c>
      <c r="V868" s="21">
        <f>50000+MAX(0,G868-480000)</f>
        <v/>
      </c>
      <c r="W868" s="21">
        <f>P868-V868</f>
        <v/>
      </c>
      <c r="X868" s="21">
        <f>Q868-V868</f>
        <v/>
      </c>
      <c r="Y868" s="22">
        <f>IF(W868&lt;0,0.9,LOOKUP(W868,{0,1950001,3300001,6950001,9000001,18000001,40000001},{0.84895,0.7979,0.6958,0.66517,0.56307,0.4916,0.44055}))</f>
        <v/>
      </c>
      <c r="Z868" s="22">
        <f>IF(X868&lt;0,0.9,LOOKUP(X868,{0,1950001,3300001,6950001,9000001,18000001,40000001},{0.84895,0.7979,0.6958,0.66517,0.56307,0.4916,0.44055}))</f>
        <v/>
      </c>
      <c r="AA868" s="22">
        <f>IF(W868&lt;0,0,CHOOSE(MATCH(W868,{0,1950001,3300001,6950001,9000001},1),5.105/84.895,10.21/79.79,20.42/69.58,23.483/66.517,33.693/56.307))</f>
        <v/>
      </c>
      <c r="AB868" s="21">
        <f>IF(C868&lt;=2000,0,(MIN(C868,ROUNDDOWN(F868*0.3,0))-2000)*0.1)</f>
        <v/>
      </c>
      <c r="AC868" s="21">
        <f>IF(C868&lt;=2000,0,MIN((C868-2000)*Y868,(R868+S868)*0.2))</f>
        <v/>
      </c>
      <c r="AD868" s="21">
        <f>IF(C868&lt;=2000,0,MIN((C868-2000)*Z868,(T868+U868)*0.2))</f>
        <v/>
      </c>
      <c r="AE868" s="21">
        <f>AC868*AA868</f>
        <v/>
      </c>
      <c r="AF868" s="21">
        <f>ROUNDDOWN(R868,-2)+ROUNDDOWN(S868,-2)</f>
        <v/>
      </c>
      <c r="AG868" s="21">
        <f>ROUNDDOWN(MAX(0,R868-(AB868+AC868+AE868)*0.6),-2)+ROUNDDOWN(MAX(0,S868-(AB868+AC868+AE868)*0.4),-2)</f>
        <v/>
      </c>
      <c r="AH868" s="21">
        <f>ROUNDDOWN(MAX(0,T868-(AB868+AD868)*0.6),-2)+ROUNDDOWN(MAX(0,U868-(AB868+AD868)*0.4),-2)</f>
        <v/>
      </c>
      <c r="AI868" s="21">
        <f>ROUNDDOWN(T868,-2)+ROUNDDOWN(U868,-2)</f>
        <v/>
      </c>
      <c r="AJ868" s="21">
        <f>M868+AF868</f>
        <v/>
      </c>
      <c r="AK868" s="21">
        <f>M868+AG868</f>
        <v/>
      </c>
      <c r="AL868" s="21">
        <f>N868+AH868</f>
        <v/>
      </c>
      <c r="AM868" s="21">
        <f>O868+AI868</f>
        <v/>
      </c>
      <c r="AN868" s="21">
        <f>N868+AI868</f>
        <v/>
      </c>
      <c r="AO868" s="21">
        <f>ROUNDDOWN((R868+S868)*0.2/Y868+2000,0)</f>
        <v/>
      </c>
      <c r="AP868" s="21">
        <f>ROUNDDOWN((T868+U868)*0.2/Z868+2000,0)</f>
        <v/>
      </c>
      <c r="AQ868" s="21">
        <f>AL868-AK868</f>
        <v/>
      </c>
      <c r="AR868" s="21">
        <f>AM868-AK868</f>
        <v/>
      </c>
      <c r="AS868" s="21">
        <f>AM868-AL868</f>
        <v/>
      </c>
      <c r="AT868" s="21">
        <f>AK868+C868-AJ868</f>
        <v/>
      </c>
      <c r="AU868" s="21">
        <f>AL868+C868-AM868</f>
        <v/>
      </c>
      <c r="AV868" s="21">
        <f>AN868+C868-AM868</f>
        <v/>
      </c>
    </row>
    <row r="869">
      <c r="A869" t="inlineStr">
        <is>
          <t>医療費の境目</t>
        </is>
      </c>
      <c r="B869" s="21">
        <f>'3_医療費の境目'!$B$3</f>
        <v/>
      </c>
      <c r="C869" s="21">
        <f>IF('3_医療費の境目'!$B$4="",AO869,'3_医療費の境目'!$B$4)</f>
        <v/>
      </c>
      <c r="D869" s="21">
        <f>'3_医療費の境目'!D869</f>
        <v/>
      </c>
      <c r="E869" s="21">
        <f>ROUND(MIN(B869/12,650000)*12*0.0915+MIN(B869/12,1390000)*12*(0.0504+0)+B869*0.005,0)</f>
        <v/>
      </c>
      <c r="F869" s="21">
        <f>IF(B869&lt;741000,0,IF(B869&lt;2191000,B869-740000,IF(B869&lt;2193000,1451000,IF(B869&lt;2196000,1453000,IF(B869&lt;2200000,1456000,IF(B869&lt;3600000,ROUND(ROUNDDOWN(B869/4,-3)*2.8,0)-80000,IF(B869&lt;6600000,ROUND(ROUNDDOWN(B869/4,-3)*3.2,0)-440000,IF(B869&lt;8500000,ROUNDDOWN(B869*0.9,0)-1100000,B869-1950000))))))))</f>
        <v/>
      </c>
      <c r="G869" s="21">
        <f>IF(F869&gt;23500000,NA(),IF(F869&lt;=4890000,1040000,IF(F869&lt;=6550000,670000,620000)))</f>
        <v/>
      </c>
      <c r="H869" s="21">
        <f>IF(D869&lt;=0,0,MAX(0,MIN(2000000,D869-MIN(100000,ROUNDDOWN(F869*0.05,0)))))</f>
        <v/>
      </c>
      <c r="I869" s="21">
        <f>IF(C869&lt;=2000,0,MIN(C869,ROUNDDOWN(F869*0.4,0))-2000)</f>
        <v/>
      </c>
      <c r="J869" s="21">
        <f>MAX(0,ROUNDDOWN(F869-E869-G869,-3))</f>
        <v/>
      </c>
      <c r="K869" s="21">
        <f>MAX(0,ROUNDDOWN(F869-E869-G869-H869-I869,-3))</f>
        <v/>
      </c>
      <c r="L869" s="21">
        <f>MAX(0,ROUNDDOWN(F869-E869-G869-H869,-3))</f>
        <v/>
      </c>
      <c r="M869" s="21">
        <f>IF(J869&lt;=0,0,ROUNDDOWN((J869*LOOKUP(J869,{0,1950001,3300001,6950001,9000001,18000001,40000001},{0.05,0.1,0.2,0.23,0.33,0.4,0.45})-LOOKUP(J869,{0,1950001,3300001,6950001,9000001,18000001,40000001},{0,97500,427500,636000,1536000,2796000,4796000}))*1.021,-2))</f>
        <v/>
      </c>
      <c r="N869" s="21">
        <f>IF(K869&lt;=0,0,ROUNDDOWN((K869*LOOKUP(K869,{0,1950001,3300001,6950001,9000001,18000001,40000001},{0.05,0.1,0.2,0.23,0.33,0.4,0.45})-LOOKUP(K869,{0,1950001,3300001,6950001,9000001,18000001,40000001},{0,97500,427500,636000,1536000,2796000,4796000}))*1.021,-2))</f>
        <v/>
      </c>
      <c r="O869" s="21">
        <f>IF(L869&lt;=0,0,ROUNDDOWN((L869*LOOKUP(L869,{0,1950001,3300001,6950001,9000001,18000001,40000001},{0.05,0.1,0.2,0.23,0.33,0.4,0.45})-LOOKUP(L869,{0,1950001,3300001,6950001,9000001,18000001,40000001},{0,97500,427500,636000,1536000,2796000,4796000}))*1.021,-2))</f>
        <v/>
      </c>
      <c r="P869" s="21">
        <f>MAX(0,ROUNDDOWN(F869-E869-430000,-3))</f>
        <v/>
      </c>
      <c r="Q869" s="21">
        <f>MAX(0,ROUNDDOWN(F869-E869-430000-H869,-3))</f>
        <v/>
      </c>
      <c r="R869" s="21">
        <f>IF(F869&lt;=450000,0,MAX(0,P869*0.06-MIN(50000,P869)*0.03))</f>
        <v/>
      </c>
      <c r="S869" s="21">
        <f>IF(F869&lt;=450000,0,MAX(0,P869*0.04-MIN(50000,P869)*0.02))</f>
        <v/>
      </c>
      <c r="T869" s="21">
        <f>IF(F869&lt;=450000,0,MAX(0,Q869*0.06-MIN(50000,Q869)*0.03))</f>
        <v/>
      </c>
      <c r="U869" s="21">
        <f>IF(F869&lt;=450000,0,MAX(0,Q869*0.04-MIN(50000,Q869)*0.02))</f>
        <v/>
      </c>
      <c r="V869" s="21">
        <f>50000+MAX(0,G869-480000)</f>
        <v/>
      </c>
      <c r="W869" s="21">
        <f>P869-V869</f>
        <v/>
      </c>
      <c r="X869" s="21">
        <f>Q869-V869</f>
        <v/>
      </c>
      <c r="Y869" s="22">
        <f>IF(W869&lt;0,0.9,LOOKUP(W869,{0,1950001,3300001,6950001,9000001,18000001,40000001},{0.84895,0.7979,0.6958,0.66517,0.56307,0.4916,0.44055}))</f>
        <v/>
      </c>
      <c r="Z869" s="22">
        <f>IF(X869&lt;0,0.9,LOOKUP(X869,{0,1950001,3300001,6950001,9000001,18000001,40000001},{0.84895,0.7979,0.6958,0.66517,0.56307,0.4916,0.44055}))</f>
        <v/>
      </c>
      <c r="AA869" s="22">
        <f>IF(W869&lt;0,0,CHOOSE(MATCH(W869,{0,1950001,3300001,6950001,9000001},1),5.105/84.895,10.21/79.79,20.42/69.58,23.483/66.517,33.693/56.307))</f>
        <v/>
      </c>
      <c r="AB869" s="21">
        <f>IF(C869&lt;=2000,0,(MIN(C869,ROUNDDOWN(F869*0.3,0))-2000)*0.1)</f>
        <v/>
      </c>
      <c r="AC869" s="21">
        <f>IF(C869&lt;=2000,0,MIN((C869-2000)*Y869,(R869+S869)*0.2))</f>
        <v/>
      </c>
      <c r="AD869" s="21">
        <f>IF(C869&lt;=2000,0,MIN((C869-2000)*Z869,(T869+U869)*0.2))</f>
        <v/>
      </c>
      <c r="AE869" s="21">
        <f>AC869*AA869</f>
        <v/>
      </c>
      <c r="AF869" s="21">
        <f>ROUNDDOWN(R869,-2)+ROUNDDOWN(S869,-2)</f>
        <v/>
      </c>
      <c r="AG869" s="21">
        <f>ROUNDDOWN(MAX(0,R869-(AB869+AC869+AE869)*0.6),-2)+ROUNDDOWN(MAX(0,S869-(AB869+AC869+AE869)*0.4),-2)</f>
        <v/>
      </c>
      <c r="AH869" s="21">
        <f>ROUNDDOWN(MAX(0,T869-(AB869+AD869)*0.6),-2)+ROUNDDOWN(MAX(0,U869-(AB869+AD869)*0.4),-2)</f>
        <v/>
      </c>
      <c r="AI869" s="21">
        <f>ROUNDDOWN(T869,-2)+ROUNDDOWN(U869,-2)</f>
        <v/>
      </c>
      <c r="AJ869" s="21">
        <f>M869+AF869</f>
        <v/>
      </c>
      <c r="AK869" s="21">
        <f>M869+AG869</f>
        <v/>
      </c>
      <c r="AL869" s="21">
        <f>N869+AH869</f>
        <v/>
      </c>
      <c r="AM869" s="21">
        <f>O869+AI869</f>
        <v/>
      </c>
      <c r="AN869" s="21">
        <f>N869+AI869</f>
        <v/>
      </c>
      <c r="AO869" s="21">
        <f>ROUNDDOWN((R869+S869)*0.2/Y869+2000,0)</f>
        <v/>
      </c>
      <c r="AP869" s="21">
        <f>ROUNDDOWN((T869+U869)*0.2/Z869+2000,0)</f>
        <v/>
      </c>
      <c r="AQ869" s="21">
        <f>AL869-AK869</f>
        <v/>
      </c>
      <c r="AR869" s="21">
        <f>AM869-AK869</f>
        <v/>
      </c>
      <c r="AS869" s="21">
        <f>AM869-AL869</f>
        <v/>
      </c>
      <c r="AT869" s="21">
        <f>AK869+C869-AJ869</f>
        <v/>
      </c>
      <c r="AU869" s="21">
        <f>AL869+C869-AM869</f>
        <v/>
      </c>
      <c r="AV869" s="21">
        <f>AN869+C869-AM869</f>
        <v/>
      </c>
    </row>
    <row r="870">
      <c r="A870" t="inlineStr">
        <is>
          <t>医療費の境目</t>
        </is>
      </c>
      <c r="B870" s="21">
        <f>'3_医療費の境目'!$B$3</f>
        <v/>
      </c>
      <c r="C870" s="21">
        <f>IF('3_医療費の境目'!$B$4="",AO870,'3_医療費の境目'!$B$4)</f>
        <v/>
      </c>
      <c r="D870" s="21">
        <f>'3_医療費の境目'!D870</f>
        <v/>
      </c>
      <c r="E870" s="21">
        <f>ROUND(MIN(B870/12,650000)*12*0.0915+MIN(B870/12,1390000)*12*(0.0504+0)+B870*0.005,0)</f>
        <v/>
      </c>
      <c r="F870" s="21">
        <f>IF(B870&lt;741000,0,IF(B870&lt;2191000,B870-740000,IF(B870&lt;2193000,1451000,IF(B870&lt;2196000,1453000,IF(B870&lt;2200000,1456000,IF(B870&lt;3600000,ROUND(ROUNDDOWN(B870/4,-3)*2.8,0)-80000,IF(B870&lt;6600000,ROUND(ROUNDDOWN(B870/4,-3)*3.2,0)-440000,IF(B870&lt;8500000,ROUNDDOWN(B870*0.9,0)-1100000,B870-1950000))))))))</f>
        <v/>
      </c>
      <c r="G870" s="21">
        <f>IF(F870&gt;23500000,NA(),IF(F870&lt;=4890000,1040000,IF(F870&lt;=6550000,670000,620000)))</f>
        <v/>
      </c>
      <c r="H870" s="21">
        <f>IF(D870&lt;=0,0,MAX(0,MIN(2000000,D870-MIN(100000,ROUNDDOWN(F870*0.05,0)))))</f>
        <v/>
      </c>
      <c r="I870" s="21">
        <f>IF(C870&lt;=2000,0,MIN(C870,ROUNDDOWN(F870*0.4,0))-2000)</f>
        <v/>
      </c>
      <c r="J870" s="21">
        <f>MAX(0,ROUNDDOWN(F870-E870-G870,-3))</f>
        <v/>
      </c>
      <c r="K870" s="21">
        <f>MAX(0,ROUNDDOWN(F870-E870-G870-H870-I870,-3))</f>
        <v/>
      </c>
      <c r="L870" s="21">
        <f>MAX(0,ROUNDDOWN(F870-E870-G870-H870,-3))</f>
        <v/>
      </c>
      <c r="M870" s="21">
        <f>IF(J870&lt;=0,0,ROUNDDOWN((J870*LOOKUP(J870,{0,1950001,3300001,6950001,9000001,18000001,40000001},{0.05,0.1,0.2,0.23,0.33,0.4,0.45})-LOOKUP(J870,{0,1950001,3300001,6950001,9000001,18000001,40000001},{0,97500,427500,636000,1536000,2796000,4796000}))*1.021,-2))</f>
        <v/>
      </c>
      <c r="N870" s="21">
        <f>IF(K870&lt;=0,0,ROUNDDOWN((K870*LOOKUP(K870,{0,1950001,3300001,6950001,9000001,18000001,40000001},{0.05,0.1,0.2,0.23,0.33,0.4,0.45})-LOOKUP(K870,{0,1950001,3300001,6950001,9000001,18000001,40000001},{0,97500,427500,636000,1536000,2796000,4796000}))*1.021,-2))</f>
        <v/>
      </c>
      <c r="O870" s="21">
        <f>IF(L870&lt;=0,0,ROUNDDOWN((L870*LOOKUP(L870,{0,1950001,3300001,6950001,9000001,18000001,40000001},{0.05,0.1,0.2,0.23,0.33,0.4,0.45})-LOOKUP(L870,{0,1950001,3300001,6950001,9000001,18000001,40000001},{0,97500,427500,636000,1536000,2796000,4796000}))*1.021,-2))</f>
        <v/>
      </c>
      <c r="P870" s="21">
        <f>MAX(0,ROUNDDOWN(F870-E870-430000,-3))</f>
        <v/>
      </c>
      <c r="Q870" s="21">
        <f>MAX(0,ROUNDDOWN(F870-E870-430000-H870,-3))</f>
        <v/>
      </c>
      <c r="R870" s="21">
        <f>IF(F870&lt;=450000,0,MAX(0,P870*0.06-MIN(50000,P870)*0.03))</f>
        <v/>
      </c>
      <c r="S870" s="21">
        <f>IF(F870&lt;=450000,0,MAX(0,P870*0.04-MIN(50000,P870)*0.02))</f>
        <v/>
      </c>
      <c r="T870" s="21">
        <f>IF(F870&lt;=450000,0,MAX(0,Q870*0.06-MIN(50000,Q870)*0.03))</f>
        <v/>
      </c>
      <c r="U870" s="21">
        <f>IF(F870&lt;=450000,0,MAX(0,Q870*0.04-MIN(50000,Q870)*0.02))</f>
        <v/>
      </c>
      <c r="V870" s="21">
        <f>50000+MAX(0,G870-480000)</f>
        <v/>
      </c>
      <c r="W870" s="21">
        <f>P870-V870</f>
        <v/>
      </c>
      <c r="X870" s="21">
        <f>Q870-V870</f>
        <v/>
      </c>
      <c r="Y870" s="22">
        <f>IF(W870&lt;0,0.9,LOOKUP(W870,{0,1950001,3300001,6950001,9000001,18000001,40000001},{0.84895,0.7979,0.6958,0.66517,0.56307,0.4916,0.44055}))</f>
        <v/>
      </c>
      <c r="Z870" s="22">
        <f>IF(X870&lt;0,0.9,LOOKUP(X870,{0,1950001,3300001,6950001,9000001,18000001,40000001},{0.84895,0.7979,0.6958,0.66517,0.56307,0.4916,0.44055}))</f>
        <v/>
      </c>
      <c r="AA870" s="22">
        <f>IF(W870&lt;0,0,CHOOSE(MATCH(W870,{0,1950001,3300001,6950001,9000001},1),5.105/84.895,10.21/79.79,20.42/69.58,23.483/66.517,33.693/56.307))</f>
        <v/>
      </c>
      <c r="AB870" s="21">
        <f>IF(C870&lt;=2000,0,(MIN(C870,ROUNDDOWN(F870*0.3,0))-2000)*0.1)</f>
        <v/>
      </c>
      <c r="AC870" s="21">
        <f>IF(C870&lt;=2000,0,MIN((C870-2000)*Y870,(R870+S870)*0.2))</f>
        <v/>
      </c>
      <c r="AD870" s="21">
        <f>IF(C870&lt;=2000,0,MIN((C870-2000)*Z870,(T870+U870)*0.2))</f>
        <v/>
      </c>
      <c r="AE870" s="21">
        <f>AC870*AA870</f>
        <v/>
      </c>
      <c r="AF870" s="21">
        <f>ROUNDDOWN(R870,-2)+ROUNDDOWN(S870,-2)</f>
        <v/>
      </c>
      <c r="AG870" s="21">
        <f>ROUNDDOWN(MAX(0,R870-(AB870+AC870+AE870)*0.6),-2)+ROUNDDOWN(MAX(0,S870-(AB870+AC870+AE870)*0.4),-2)</f>
        <v/>
      </c>
      <c r="AH870" s="21">
        <f>ROUNDDOWN(MAX(0,T870-(AB870+AD870)*0.6),-2)+ROUNDDOWN(MAX(0,U870-(AB870+AD870)*0.4),-2)</f>
        <v/>
      </c>
      <c r="AI870" s="21">
        <f>ROUNDDOWN(T870,-2)+ROUNDDOWN(U870,-2)</f>
        <v/>
      </c>
      <c r="AJ870" s="21">
        <f>M870+AF870</f>
        <v/>
      </c>
      <c r="AK870" s="21">
        <f>M870+AG870</f>
        <v/>
      </c>
      <c r="AL870" s="21">
        <f>N870+AH870</f>
        <v/>
      </c>
      <c r="AM870" s="21">
        <f>O870+AI870</f>
        <v/>
      </c>
      <c r="AN870" s="21">
        <f>N870+AI870</f>
        <v/>
      </c>
      <c r="AO870" s="21">
        <f>ROUNDDOWN((R870+S870)*0.2/Y870+2000,0)</f>
        <v/>
      </c>
      <c r="AP870" s="21">
        <f>ROUNDDOWN((T870+U870)*0.2/Z870+2000,0)</f>
        <v/>
      </c>
      <c r="AQ870" s="21">
        <f>AL870-AK870</f>
        <v/>
      </c>
      <c r="AR870" s="21">
        <f>AM870-AK870</f>
        <v/>
      </c>
      <c r="AS870" s="21">
        <f>AM870-AL870</f>
        <v/>
      </c>
      <c r="AT870" s="21">
        <f>AK870+C870-AJ870</f>
        <v/>
      </c>
      <c r="AU870" s="21">
        <f>AL870+C870-AM870</f>
        <v/>
      </c>
      <c r="AV870" s="21">
        <f>AN870+C870-AM870</f>
        <v/>
      </c>
    </row>
    <row r="871">
      <c r="A871" t="inlineStr">
        <is>
          <t>医療費の境目</t>
        </is>
      </c>
      <c r="B871" s="21">
        <f>'3_医療費の境目'!$B$3</f>
        <v/>
      </c>
      <c r="C871" s="21">
        <f>IF('3_医療費の境目'!$B$4="",AO871,'3_医療費の境目'!$B$4)</f>
        <v/>
      </c>
      <c r="D871" s="21">
        <f>'3_医療費の境目'!D871</f>
        <v/>
      </c>
      <c r="E871" s="21">
        <f>ROUND(MIN(B871/12,650000)*12*0.0915+MIN(B871/12,1390000)*12*(0.0504+0)+B871*0.005,0)</f>
        <v/>
      </c>
      <c r="F871" s="21">
        <f>IF(B871&lt;741000,0,IF(B871&lt;2191000,B871-740000,IF(B871&lt;2193000,1451000,IF(B871&lt;2196000,1453000,IF(B871&lt;2200000,1456000,IF(B871&lt;3600000,ROUND(ROUNDDOWN(B871/4,-3)*2.8,0)-80000,IF(B871&lt;6600000,ROUND(ROUNDDOWN(B871/4,-3)*3.2,0)-440000,IF(B871&lt;8500000,ROUNDDOWN(B871*0.9,0)-1100000,B871-1950000))))))))</f>
        <v/>
      </c>
      <c r="G871" s="21">
        <f>IF(F871&gt;23500000,NA(),IF(F871&lt;=4890000,1040000,IF(F871&lt;=6550000,670000,620000)))</f>
        <v/>
      </c>
      <c r="H871" s="21">
        <f>IF(D871&lt;=0,0,MAX(0,MIN(2000000,D871-MIN(100000,ROUNDDOWN(F871*0.05,0)))))</f>
        <v/>
      </c>
      <c r="I871" s="21">
        <f>IF(C871&lt;=2000,0,MIN(C871,ROUNDDOWN(F871*0.4,0))-2000)</f>
        <v/>
      </c>
      <c r="J871" s="21">
        <f>MAX(0,ROUNDDOWN(F871-E871-G871,-3))</f>
        <v/>
      </c>
      <c r="K871" s="21">
        <f>MAX(0,ROUNDDOWN(F871-E871-G871-H871-I871,-3))</f>
        <v/>
      </c>
      <c r="L871" s="21">
        <f>MAX(0,ROUNDDOWN(F871-E871-G871-H871,-3))</f>
        <v/>
      </c>
      <c r="M871" s="21">
        <f>IF(J871&lt;=0,0,ROUNDDOWN((J871*LOOKUP(J871,{0,1950001,3300001,6950001,9000001,18000001,40000001},{0.05,0.1,0.2,0.23,0.33,0.4,0.45})-LOOKUP(J871,{0,1950001,3300001,6950001,9000001,18000001,40000001},{0,97500,427500,636000,1536000,2796000,4796000}))*1.021,-2))</f>
        <v/>
      </c>
      <c r="N871" s="21">
        <f>IF(K871&lt;=0,0,ROUNDDOWN((K871*LOOKUP(K871,{0,1950001,3300001,6950001,9000001,18000001,40000001},{0.05,0.1,0.2,0.23,0.33,0.4,0.45})-LOOKUP(K871,{0,1950001,3300001,6950001,9000001,18000001,40000001},{0,97500,427500,636000,1536000,2796000,4796000}))*1.021,-2))</f>
        <v/>
      </c>
      <c r="O871" s="21">
        <f>IF(L871&lt;=0,0,ROUNDDOWN((L871*LOOKUP(L871,{0,1950001,3300001,6950001,9000001,18000001,40000001},{0.05,0.1,0.2,0.23,0.33,0.4,0.45})-LOOKUP(L871,{0,1950001,3300001,6950001,9000001,18000001,40000001},{0,97500,427500,636000,1536000,2796000,4796000}))*1.021,-2))</f>
        <v/>
      </c>
      <c r="P871" s="21">
        <f>MAX(0,ROUNDDOWN(F871-E871-430000,-3))</f>
        <v/>
      </c>
      <c r="Q871" s="21">
        <f>MAX(0,ROUNDDOWN(F871-E871-430000-H871,-3))</f>
        <v/>
      </c>
      <c r="R871" s="21">
        <f>IF(F871&lt;=450000,0,MAX(0,P871*0.06-MIN(50000,P871)*0.03))</f>
        <v/>
      </c>
      <c r="S871" s="21">
        <f>IF(F871&lt;=450000,0,MAX(0,P871*0.04-MIN(50000,P871)*0.02))</f>
        <v/>
      </c>
      <c r="T871" s="21">
        <f>IF(F871&lt;=450000,0,MAX(0,Q871*0.06-MIN(50000,Q871)*0.03))</f>
        <v/>
      </c>
      <c r="U871" s="21">
        <f>IF(F871&lt;=450000,0,MAX(0,Q871*0.04-MIN(50000,Q871)*0.02))</f>
        <v/>
      </c>
      <c r="V871" s="21">
        <f>50000+MAX(0,G871-480000)</f>
        <v/>
      </c>
      <c r="W871" s="21">
        <f>P871-V871</f>
        <v/>
      </c>
      <c r="X871" s="21">
        <f>Q871-V871</f>
        <v/>
      </c>
      <c r="Y871" s="22">
        <f>IF(W871&lt;0,0.9,LOOKUP(W871,{0,1950001,3300001,6950001,9000001,18000001,40000001},{0.84895,0.7979,0.6958,0.66517,0.56307,0.4916,0.44055}))</f>
        <v/>
      </c>
      <c r="Z871" s="22">
        <f>IF(X871&lt;0,0.9,LOOKUP(X871,{0,1950001,3300001,6950001,9000001,18000001,40000001},{0.84895,0.7979,0.6958,0.66517,0.56307,0.4916,0.44055}))</f>
        <v/>
      </c>
      <c r="AA871" s="22">
        <f>IF(W871&lt;0,0,CHOOSE(MATCH(W871,{0,1950001,3300001,6950001,9000001},1),5.105/84.895,10.21/79.79,20.42/69.58,23.483/66.517,33.693/56.307))</f>
        <v/>
      </c>
      <c r="AB871" s="21">
        <f>IF(C871&lt;=2000,0,(MIN(C871,ROUNDDOWN(F871*0.3,0))-2000)*0.1)</f>
        <v/>
      </c>
      <c r="AC871" s="21">
        <f>IF(C871&lt;=2000,0,MIN((C871-2000)*Y871,(R871+S871)*0.2))</f>
        <v/>
      </c>
      <c r="AD871" s="21">
        <f>IF(C871&lt;=2000,0,MIN((C871-2000)*Z871,(T871+U871)*0.2))</f>
        <v/>
      </c>
      <c r="AE871" s="21">
        <f>AC871*AA871</f>
        <v/>
      </c>
      <c r="AF871" s="21">
        <f>ROUNDDOWN(R871,-2)+ROUNDDOWN(S871,-2)</f>
        <v/>
      </c>
      <c r="AG871" s="21">
        <f>ROUNDDOWN(MAX(0,R871-(AB871+AC871+AE871)*0.6),-2)+ROUNDDOWN(MAX(0,S871-(AB871+AC871+AE871)*0.4),-2)</f>
        <v/>
      </c>
      <c r="AH871" s="21">
        <f>ROUNDDOWN(MAX(0,T871-(AB871+AD871)*0.6),-2)+ROUNDDOWN(MAX(0,U871-(AB871+AD871)*0.4),-2)</f>
        <v/>
      </c>
      <c r="AI871" s="21">
        <f>ROUNDDOWN(T871,-2)+ROUNDDOWN(U871,-2)</f>
        <v/>
      </c>
      <c r="AJ871" s="21">
        <f>M871+AF871</f>
        <v/>
      </c>
      <c r="AK871" s="21">
        <f>M871+AG871</f>
        <v/>
      </c>
      <c r="AL871" s="21">
        <f>N871+AH871</f>
        <v/>
      </c>
      <c r="AM871" s="21">
        <f>O871+AI871</f>
        <v/>
      </c>
      <c r="AN871" s="21">
        <f>N871+AI871</f>
        <v/>
      </c>
      <c r="AO871" s="21">
        <f>ROUNDDOWN((R871+S871)*0.2/Y871+2000,0)</f>
        <v/>
      </c>
      <c r="AP871" s="21">
        <f>ROUNDDOWN((T871+U871)*0.2/Z871+2000,0)</f>
        <v/>
      </c>
      <c r="AQ871" s="21">
        <f>AL871-AK871</f>
        <v/>
      </c>
      <c r="AR871" s="21">
        <f>AM871-AK871</f>
        <v/>
      </c>
      <c r="AS871" s="21">
        <f>AM871-AL871</f>
        <v/>
      </c>
      <c r="AT871" s="21">
        <f>AK871+C871-AJ871</f>
        <v/>
      </c>
      <c r="AU871" s="21">
        <f>AL871+C871-AM871</f>
        <v/>
      </c>
      <c r="AV871" s="21">
        <f>AN871+C871-AM871</f>
        <v/>
      </c>
    </row>
    <row r="872">
      <c r="A872" t="inlineStr">
        <is>
          <t>医療費の境目</t>
        </is>
      </c>
      <c r="B872" s="21">
        <f>'3_医療費の境目'!$B$3</f>
        <v/>
      </c>
      <c r="C872" s="21">
        <f>IF('3_医療費の境目'!$B$4="",AO872,'3_医療費の境目'!$B$4)</f>
        <v/>
      </c>
      <c r="D872" s="21">
        <f>'3_医療費の境目'!D872</f>
        <v/>
      </c>
      <c r="E872" s="21">
        <f>ROUND(MIN(B872/12,650000)*12*0.0915+MIN(B872/12,1390000)*12*(0.0504+0)+B872*0.005,0)</f>
        <v/>
      </c>
      <c r="F872" s="21">
        <f>IF(B872&lt;741000,0,IF(B872&lt;2191000,B872-740000,IF(B872&lt;2193000,1451000,IF(B872&lt;2196000,1453000,IF(B872&lt;2200000,1456000,IF(B872&lt;3600000,ROUND(ROUNDDOWN(B872/4,-3)*2.8,0)-80000,IF(B872&lt;6600000,ROUND(ROUNDDOWN(B872/4,-3)*3.2,0)-440000,IF(B872&lt;8500000,ROUNDDOWN(B872*0.9,0)-1100000,B872-1950000))))))))</f>
        <v/>
      </c>
      <c r="G872" s="21">
        <f>IF(F872&gt;23500000,NA(),IF(F872&lt;=4890000,1040000,IF(F872&lt;=6550000,670000,620000)))</f>
        <v/>
      </c>
      <c r="H872" s="21">
        <f>IF(D872&lt;=0,0,MAX(0,MIN(2000000,D872-MIN(100000,ROUNDDOWN(F872*0.05,0)))))</f>
        <v/>
      </c>
      <c r="I872" s="21">
        <f>IF(C872&lt;=2000,0,MIN(C872,ROUNDDOWN(F872*0.4,0))-2000)</f>
        <v/>
      </c>
      <c r="J872" s="21">
        <f>MAX(0,ROUNDDOWN(F872-E872-G872,-3))</f>
        <v/>
      </c>
      <c r="K872" s="21">
        <f>MAX(0,ROUNDDOWN(F872-E872-G872-H872-I872,-3))</f>
        <v/>
      </c>
      <c r="L872" s="21">
        <f>MAX(0,ROUNDDOWN(F872-E872-G872-H872,-3))</f>
        <v/>
      </c>
      <c r="M872" s="21">
        <f>IF(J872&lt;=0,0,ROUNDDOWN((J872*LOOKUP(J872,{0,1950001,3300001,6950001,9000001,18000001,40000001},{0.05,0.1,0.2,0.23,0.33,0.4,0.45})-LOOKUP(J872,{0,1950001,3300001,6950001,9000001,18000001,40000001},{0,97500,427500,636000,1536000,2796000,4796000}))*1.021,-2))</f>
        <v/>
      </c>
      <c r="N872" s="21">
        <f>IF(K872&lt;=0,0,ROUNDDOWN((K872*LOOKUP(K872,{0,1950001,3300001,6950001,9000001,18000001,40000001},{0.05,0.1,0.2,0.23,0.33,0.4,0.45})-LOOKUP(K872,{0,1950001,3300001,6950001,9000001,18000001,40000001},{0,97500,427500,636000,1536000,2796000,4796000}))*1.021,-2))</f>
        <v/>
      </c>
      <c r="O872" s="21">
        <f>IF(L872&lt;=0,0,ROUNDDOWN((L872*LOOKUP(L872,{0,1950001,3300001,6950001,9000001,18000001,40000001},{0.05,0.1,0.2,0.23,0.33,0.4,0.45})-LOOKUP(L872,{0,1950001,3300001,6950001,9000001,18000001,40000001},{0,97500,427500,636000,1536000,2796000,4796000}))*1.021,-2))</f>
        <v/>
      </c>
      <c r="P872" s="21">
        <f>MAX(0,ROUNDDOWN(F872-E872-430000,-3))</f>
        <v/>
      </c>
      <c r="Q872" s="21">
        <f>MAX(0,ROUNDDOWN(F872-E872-430000-H872,-3))</f>
        <v/>
      </c>
      <c r="R872" s="21">
        <f>IF(F872&lt;=450000,0,MAX(0,P872*0.06-MIN(50000,P872)*0.03))</f>
        <v/>
      </c>
      <c r="S872" s="21">
        <f>IF(F872&lt;=450000,0,MAX(0,P872*0.04-MIN(50000,P872)*0.02))</f>
        <v/>
      </c>
      <c r="T872" s="21">
        <f>IF(F872&lt;=450000,0,MAX(0,Q872*0.06-MIN(50000,Q872)*0.03))</f>
        <v/>
      </c>
      <c r="U872" s="21">
        <f>IF(F872&lt;=450000,0,MAX(0,Q872*0.04-MIN(50000,Q872)*0.02))</f>
        <v/>
      </c>
      <c r="V872" s="21">
        <f>50000+MAX(0,G872-480000)</f>
        <v/>
      </c>
      <c r="W872" s="21">
        <f>P872-V872</f>
        <v/>
      </c>
      <c r="X872" s="21">
        <f>Q872-V872</f>
        <v/>
      </c>
      <c r="Y872" s="22">
        <f>IF(W872&lt;0,0.9,LOOKUP(W872,{0,1950001,3300001,6950001,9000001,18000001,40000001},{0.84895,0.7979,0.6958,0.66517,0.56307,0.4916,0.44055}))</f>
        <v/>
      </c>
      <c r="Z872" s="22">
        <f>IF(X872&lt;0,0.9,LOOKUP(X872,{0,1950001,3300001,6950001,9000001,18000001,40000001},{0.84895,0.7979,0.6958,0.66517,0.56307,0.4916,0.44055}))</f>
        <v/>
      </c>
      <c r="AA872" s="22">
        <f>IF(W872&lt;0,0,CHOOSE(MATCH(W872,{0,1950001,3300001,6950001,9000001},1),5.105/84.895,10.21/79.79,20.42/69.58,23.483/66.517,33.693/56.307))</f>
        <v/>
      </c>
      <c r="AB872" s="21">
        <f>IF(C872&lt;=2000,0,(MIN(C872,ROUNDDOWN(F872*0.3,0))-2000)*0.1)</f>
        <v/>
      </c>
      <c r="AC872" s="21">
        <f>IF(C872&lt;=2000,0,MIN((C872-2000)*Y872,(R872+S872)*0.2))</f>
        <v/>
      </c>
      <c r="AD872" s="21">
        <f>IF(C872&lt;=2000,0,MIN((C872-2000)*Z872,(T872+U872)*0.2))</f>
        <v/>
      </c>
      <c r="AE872" s="21">
        <f>AC872*AA872</f>
        <v/>
      </c>
      <c r="AF872" s="21">
        <f>ROUNDDOWN(R872,-2)+ROUNDDOWN(S872,-2)</f>
        <v/>
      </c>
      <c r="AG872" s="21">
        <f>ROUNDDOWN(MAX(0,R872-(AB872+AC872+AE872)*0.6),-2)+ROUNDDOWN(MAX(0,S872-(AB872+AC872+AE872)*0.4),-2)</f>
        <v/>
      </c>
      <c r="AH872" s="21">
        <f>ROUNDDOWN(MAX(0,T872-(AB872+AD872)*0.6),-2)+ROUNDDOWN(MAX(0,U872-(AB872+AD872)*0.4),-2)</f>
        <v/>
      </c>
      <c r="AI872" s="21">
        <f>ROUNDDOWN(T872,-2)+ROUNDDOWN(U872,-2)</f>
        <v/>
      </c>
      <c r="AJ872" s="21">
        <f>M872+AF872</f>
        <v/>
      </c>
      <c r="AK872" s="21">
        <f>M872+AG872</f>
        <v/>
      </c>
      <c r="AL872" s="21">
        <f>N872+AH872</f>
        <v/>
      </c>
      <c r="AM872" s="21">
        <f>O872+AI872</f>
        <v/>
      </c>
      <c r="AN872" s="21">
        <f>N872+AI872</f>
        <v/>
      </c>
      <c r="AO872" s="21">
        <f>ROUNDDOWN((R872+S872)*0.2/Y872+2000,0)</f>
        <v/>
      </c>
      <c r="AP872" s="21">
        <f>ROUNDDOWN((T872+U872)*0.2/Z872+2000,0)</f>
        <v/>
      </c>
      <c r="AQ872" s="21">
        <f>AL872-AK872</f>
        <v/>
      </c>
      <c r="AR872" s="21">
        <f>AM872-AK872</f>
        <v/>
      </c>
      <c r="AS872" s="21">
        <f>AM872-AL872</f>
        <v/>
      </c>
      <c r="AT872" s="21">
        <f>AK872+C872-AJ872</f>
        <v/>
      </c>
      <c r="AU872" s="21">
        <f>AL872+C872-AM872</f>
        <v/>
      </c>
      <c r="AV872" s="21">
        <f>AN872+C872-AM872</f>
        <v/>
      </c>
    </row>
    <row r="873">
      <c r="A873" t="inlineStr">
        <is>
          <t>医療費の境目</t>
        </is>
      </c>
      <c r="B873" s="21">
        <f>'3_医療費の境目'!$B$3</f>
        <v/>
      </c>
      <c r="C873" s="21">
        <f>IF('3_医療費の境目'!$B$4="",AO873,'3_医療費の境目'!$B$4)</f>
        <v/>
      </c>
      <c r="D873" s="21">
        <f>'3_医療費の境目'!D873</f>
        <v/>
      </c>
      <c r="E873" s="21">
        <f>ROUND(MIN(B873/12,650000)*12*0.0915+MIN(B873/12,1390000)*12*(0.0504+0)+B873*0.005,0)</f>
        <v/>
      </c>
      <c r="F873" s="21">
        <f>IF(B873&lt;741000,0,IF(B873&lt;2191000,B873-740000,IF(B873&lt;2193000,1451000,IF(B873&lt;2196000,1453000,IF(B873&lt;2200000,1456000,IF(B873&lt;3600000,ROUND(ROUNDDOWN(B873/4,-3)*2.8,0)-80000,IF(B873&lt;6600000,ROUND(ROUNDDOWN(B873/4,-3)*3.2,0)-440000,IF(B873&lt;8500000,ROUNDDOWN(B873*0.9,0)-1100000,B873-1950000))))))))</f>
        <v/>
      </c>
      <c r="G873" s="21">
        <f>IF(F873&gt;23500000,NA(),IF(F873&lt;=4890000,1040000,IF(F873&lt;=6550000,670000,620000)))</f>
        <v/>
      </c>
      <c r="H873" s="21">
        <f>IF(D873&lt;=0,0,MAX(0,MIN(2000000,D873-MIN(100000,ROUNDDOWN(F873*0.05,0)))))</f>
        <v/>
      </c>
      <c r="I873" s="21">
        <f>IF(C873&lt;=2000,0,MIN(C873,ROUNDDOWN(F873*0.4,0))-2000)</f>
        <v/>
      </c>
      <c r="J873" s="21">
        <f>MAX(0,ROUNDDOWN(F873-E873-G873,-3))</f>
        <v/>
      </c>
      <c r="K873" s="21">
        <f>MAX(0,ROUNDDOWN(F873-E873-G873-H873-I873,-3))</f>
        <v/>
      </c>
      <c r="L873" s="21">
        <f>MAX(0,ROUNDDOWN(F873-E873-G873-H873,-3))</f>
        <v/>
      </c>
      <c r="M873" s="21">
        <f>IF(J873&lt;=0,0,ROUNDDOWN((J873*LOOKUP(J873,{0,1950001,3300001,6950001,9000001,18000001,40000001},{0.05,0.1,0.2,0.23,0.33,0.4,0.45})-LOOKUP(J873,{0,1950001,3300001,6950001,9000001,18000001,40000001},{0,97500,427500,636000,1536000,2796000,4796000}))*1.021,-2))</f>
        <v/>
      </c>
      <c r="N873" s="21">
        <f>IF(K873&lt;=0,0,ROUNDDOWN((K873*LOOKUP(K873,{0,1950001,3300001,6950001,9000001,18000001,40000001},{0.05,0.1,0.2,0.23,0.33,0.4,0.45})-LOOKUP(K873,{0,1950001,3300001,6950001,9000001,18000001,40000001},{0,97500,427500,636000,1536000,2796000,4796000}))*1.021,-2))</f>
        <v/>
      </c>
      <c r="O873" s="21">
        <f>IF(L873&lt;=0,0,ROUNDDOWN((L873*LOOKUP(L873,{0,1950001,3300001,6950001,9000001,18000001,40000001},{0.05,0.1,0.2,0.23,0.33,0.4,0.45})-LOOKUP(L873,{0,1950001,3300001,6950001,9000001,18000001,40000001},{0,97500,427500,636000,1536000,2796000,4796000}))*1.021,-2))</f>
        <v/>
      </c>
      <c r="P873" s="21">
        <f>MAX(0,ROUNDDOWN(F873-E873-430000,-3))</f>
        <v/>
      </c>
      <c r="Q873" s="21">
        <f>MAX(0,ROUNDDOWN(F873-E873-430000-H873,-3))</f>
        <v/>
      </c>
      <c r="R873" s="21">
        <f>IF(F873&lt;=450000,0,MAX(0,P873*0.06-MIN(50000,P873)*0.03))</f>
        <v/>
      </c>
      <c r="S873" s="21">
        <f>IF(F873&lt;=450000,0,MAX(0,P873*0.04-MIN(50000,P873)*0.02))</f>
        <v/>
      </c>
      <c r="T873" s="21">
        <f>IF(F873&lt;=450000,0,MAX(0,Q873*0.06-MIN(50000,Q873)*0.03))</f>
        <v/>
      </c>
      <c r="U873" s="21">
        <f>IF(F873&lt;=450000,0,MAX(0,Q873*0.04-MIN(50000,Q873)*0.02))</f>
        <v/>
      </c>
      <c r="V873" s="21">
        <f>50000+MAX(0,G873-480000)</f>
        <v/>
      </c>
      <c r="W873" s="21">
        <f>P873-V873</f>
        <v/>
      </c>
      <c r="X873" s="21">
        <f>Q873-V873</f>
        <v/>
      </c>
      <c r="Y873" s="22">
        <f>IF(W873&lt;0,0.9,LOOKUP(W873,{0,1950001,3300001,6950001,9000001,18000001,40000001},{0.84895,0.7979,0.6958,0.66517,0.56307,0.4916,0.44055}))</f>
        <v/>
      </c>
      <c r="Z873" s="22">
        <f>IF(X873&lt;0,0.9,LOOKUP(X873,{0,1950001,3300001,6950001,9000001,18000001,40000001},{0.84895,0.7979,0.6958,0.66517,0.56307,0.4916,0.44055}))</f>
        <v/>
      </c>
      <c r="AA873" s="22">
        <f>IF(W873&lt;0,0,CHOOSE(MATCH(W873,{0,1950001,3300001,6950001,9000001},1),5.105/84.895,10.21/79.79,20.42/69.58,23.483/66.517,33.693/56.307))</f>
        <v/>
      </c>
      <c r="AB873" s="21">
        <f>IF(C873&lt;=2000,0,(MIN(C873,ROUNDDOWN(F873*0.3,0))-2000)*0.1)</f>
        <v/>
      </c>
      <c r="AC873" s="21">
        <f>IF(C873&lt;=2000,0,MIN((C873-2000)*Y873,(R873+S873)*0.2))</f>
        <v/>
      </c>
      <c r="AD873" s="21">
        <f>IF(C873&lt;=2000,0,MIN((C873-2000)*Z873,(T873+U873)*0.2))</f>
        <v/>
      </c>
      <c r="AE873" s="21">
        <f>AC873*AA873</f>
        <v/>
      </c>
      <c r="AF873" s="21">
        <f>ROUNDDOWN(R873,-2)+ROUNDDOWN(S873,-2)</f>
        <v/>
      </c>
      <c r="AG873" s="21">
        <f>ROUNDDOWN(MAX(0,R873-(AB873+AC873+AE873)*0.6),-2)+ROUNDDOWN(MAX(0,S873-(AB873+AC873+AE873)*0.4),-2)</f>
        <v/>
      </c>
      <c r="AH873" s="21">
        <f>ROUNDDOWN(MAX(0,T873-(AB873+AD873)*0.6),-2)+ROUNDDOWN(MAX(0,U873-(AB873+AD873)*0.4),-2)</f>
        <v/>
      </c>
      <c r="AI873" s="21">
        <f>ROUNDDOWN(T873,-2)+ROUNDDOWN(U873,-2)</f>
        <v/>
      </c>
      <c r="AJ873" s="21">
        <f>M873+AF873</f>
        <v/>
      </c>
      <c r="AK873" s="21">
        <f>M873+AG873</f>
        <v/>
      </c>
      <c r="AL873" s="21">
        <f>N873+AH873</f>
        <v/>
      </c>
      <c r="AM873" s="21">
        <f>O873+AI873</f>
        <v/>
      </c>
      <c r="AN873" s="21">
        <f>N873+AI873</f>
        <v/>
      </c>
      <c r="AO873" s="21">
        <f>ROUNDDOWN((R873+S873)*0.2/Y873+2000,0)</f>
        <v/>
      </c>
      <c r="AP873" s="21">
        <f>ROUNDDOWN((T873+U873)*0.2/Z873+2000,0)</f>
        <v/>
      </c>
      <c r="AQ873" s="21">
        <f>AL873-AK873</f>
        <v/>
      </c>
      <c r="AR873" s="21">
        <f>AM873-AK873</f>
        <v/>
      </c>
      <c r="AS873" s="21">
        <f>AM873-AL873</f>
        <v/>
      </c>
      <c r="AT873" s="21">
        <f>AK873+C873-AJ873</f>
        <v/>
      </c>
      <c r="AU873" s="21">
        <f>AL873+C873-AM873</f>
        <v/>
      </c>
      <c r="AV873" s="21">
        <f>AN873+C873-AM873</f>
        <v/>
      </c>
    </row>
    <row r="874">
      <c r="A874" t="inlineStr">
        <is>
          <t>医療費の境目</t>
        </is>
      </c>
      <c r="B874" s="21">
        <f>'3_医療費の境目'!$B$3</f>
        <v/>
      </c>
      <c r="C874" s="21">
        <f>IF('3_医療費の境目'!$B$4="",AO874,'3_医療費の境目'!$B$4)</f>
        <v/>
      </c>
      <c r="D874" s="21">
        <f>'3_医療費の境目'!D874</f>
        <v/>
      </c>
      <c r="E874" s="21">
        <f>ROUND(MIN(B874/12,650000)*12*0.0915+MIN(B874/12,1390000)*12*(0.0504+0)+B874*0.005,0)</f>
        <v/>
      </c>
      <c r="F874" s="21">
        <f>IF(B874&lt;741000,0,IF(B874&lt;2191000,B874-740000,IF(B874&lt;2193000,1451000,IF(B874&lt;2196000,1453000,IF(B874&lt;2200000,1456000,IF(B874&lt;3600000,ROUND(ROUNDDOWN(B874/4,-3)*2.8,0)-80000,IF(B874&lt;6600000,ROUND(ROUNDDOWN(B874/4,-3)*3.2,0)-440000,IF(B874&lt;8500000,ROUNDDOWN(B874*0.9,0)-1100000,B874-1950000))))))))</f>
        <v/>
      </c>
      <c r="G874" s="21">
        <f>IF(F874&gt;23500000,NA(),IF(F874&lt;=4890000,1040000,IF(F874&lt;=6550000,670000,620000)))</f>
        <v/>
      </c>
      <c r="H874" s="21">
        <f>IF(D874&lt;=0,0,MAX(0,MIN(2000000,D874-MIN(100000,ROUNDDOWN(F874*0.05,0)))))</f>
        <v/>
      </c>
      <c r="I874" s="21">
        <f>IF(C874&lt;=2000,0,MIN(C874,ROUNDDOWN(F874*0.4,0))-2000)</f>
        <v/>
      </c>
      <c r="J874" s="21">
        <f>MAX(0,ROUNDDOWN(F874-E874-G874,-3))</f>
        <v/>
      </c>
      <c r="K874" s="21">
        <f>MAX(0,ROUNDDOWN(F874-E874-G874-H874-I874,-3))</f>
        <v/>
      </c>
      <c r="L874" s="21">
        <f>MAX(0,ROUNDDOWN(F874-E874-G874-H874,-3))</f>
        <v/>
      </c>
      <c r="M874" s="21">
        <f>IF(J874&lt;=0,0,ROUNDDOWN((J874*LOOKUP(J874,{0,1950001,3300001,6950001,9000001,18000001,40000001},{0.05,0.1,0.2,0.23,0.33,0.4,0.45})-LOOKUP(J874,{0,1950001,3300001,6950001,9000001,18000001,40000001},{0,97500,427500,636000,1536000,2796000,4796000}))*1.021,-2))</f>
        <v/>
      </c>
      <c r="N874" s="21">
        <f>IF(K874&lt;=0,0,ROUNDDOWN((K874*LOOKUP(K874,{0,1950001,3300001,6950001,9000001,18000001,40000001},{0.05,0.1,0.2,0.23,0.33,0.4,0.45})-LOOKUP(K874,{0,1950001,3300001,6950001,9000001,18000001,40000001},{0,97500,427500,636000,1536000,2796000,4796000}))*1.021,-2))</f>
        <v/>
      </c>
      <c r="O874" s="21">
        <f>IF(L874&lt;=0,0,ROUNDDOWN((L874*LOOKUP(L874,{0,1950001,3300001,6950001,9000001,18000001,40000001},{0.05,0.1,0.2,0.23,0.33,0.4,0.45})-LOOKUP(L874,{0,1950001,3300001,6950001,9000001,18000001,40000001},{0,97500,427500,636000,1536000,2796000,4796000}))*1.021,-2))</f>
        <v/>
      </c>
      <c r="P874" s="21">
        <f>MAX(0,ROUNDDOWN(F874-E874-430000,-3))</f>
        <v/>
      </c>
      <c r="Q874" s="21">
        <f>MAX(0,ROUNDDOWN(F874-E874-430000-H874,-3))</f>
        <v/>
      </c>
      <c r="R874" s="21">
        <f>IF(F874&lt;=450000,0,MAX(0,P874*0.06-MIN(50000,P874)*0.03))</f>
        <v/>
      </c>
      <c r="S874" s="21">
        <f>IF(F874&lt;=450000,0,MAX(0,P874*0.04-MIN(50000,P874)*0.02))</f>
        <v/>
      </c>
      <c r="T874" s="21">
        <f>IF(F874&lt;=450000,0,MAX(0,Q874*0.06-MIN(50000,Q874)*0.03))</f>
        <v/>
      </c>
      <c r="U874" s="21">
        <f>IF(F874&lt;=450000,0,MAX(0,Q874*0.04-MIN(50000,Q874)*0.02))</f>
        <v/>
      </c>
      <c r="V874" s="21">
        <f>50000+MAX(0,G874-480000)</f>
        <v/>
      </c>
      <c r="W874" s="21">
        <f>P874-V874</f>
        <v/>
      </c>
      <c r="X874" s="21">
        <f>Q874-V874</f>
        <v/>
      </c>
      <c r="Y874" s="22">
        <f>IF(W874&lt;0,0.9,LOOKUP(W874,{0,1950001,3300001,6950001,9000001,18000001,40000001},{0.84895,0.7979,0.6958,0.66517,0.56307,0.4916,0.44055}))</f>
        <v/>
      </c>
      <c r="Z874" s="22">
        <f>IF(X874&lt;0,0.9,LOOKUP(X874,{0,1950001,3300001,6950001,9000001,18000001,40000001},{0.84895,0.7979,0.6958,0.66517,0.56307,0.4916,0.44055}))</f>
        <v/>
      </c>
      <c r="AA874" s="22">
        <f>IF(W874&lt;0,0,CHOOSE(MATCH(W874,{0,1950001,3300001,6950001,9000001},1),5.105/84.895,10.21/79.79,20.42/69.58,23.483/66.517,33.693/56.307))</f>
        <v/>
      </c>
      <c r="AB874" s="21">
        <f>IF(C874&lt;=2000,0,(MIN(C874,ROUNDDOWN(F874*0.3,0))-2000)*0.1)</f>
        <v/>
      </c>
      <c r="AC874" s="21">
        <f>IF(C874&lt;=2000,0,MIN((C874-2000)*Y874,(R874+S874)*0.2))</f>
        <v/>
      </c>
      <c r="AD874" s="21">
        <f>IF(C874&lt;=2000,0,MIN((C874-2000)*Z874,(T874+U874)*0.2))</f>
        <v/>
      </c>
      <c r="AE874" s="21">
        <f>AC874*AA874</f>
        <v/>
      </c>
      <c r="AF874" s="21">
        <f>ROUNDDOWN(R874,-2)+ROUNDDOWN(S874,-2)</f>
        <v/>
      </c>
      <c r="AG874" s="21">
        <f>ROUNDDOWN(MAX(0,R874-(AB874+AC874+AE874)*0.6),-2)+ROUNDDOWN(MAX(0,S874-(AB874+AC874+AE874)*0.4),-2)</f>
        <v/>
      </c>
      <c r="AH874" s="21">
        <f>ROUNDDOWN(MAX(0,T874-(AB874+AD874)*0.6),-2)+ROUNDDOWN(MAX(0,U874-(AB874+AD874)*0.4),-2)</f>
        <v/>
      </c>
      <c r="AI874" s="21">
        <f>ROUNDDOWN(T874,-2)+ROUNDDOWN(U874,-2)</f>
        <v/>
      </c>
      <c r="AJ874" s="21">
        <f>M874+AF874</f>
        <v/>
      </c>
      <c r="AK874" s="21">
        <f>M874+AG874</f>
        <v/>
      </c>
      <c r="AL874" s="21">
        <f>N874+AH874</f>
        <v/>
      </c>
      <c r="AM874" s="21">
        <f>O874+AI874</f>
        <v/>
      </c>
      <c r="AN874" s="21">
        <f>N874+AI874</f>
        <v/>
      </c>
      <c r="AO874" s="21">
        <f>ROUNDDOWN((R874+S874)*0.2/Y874+2000,0)</f>
        <v/>
      </c>
      <c r="AP874" s="21">
        <f>ROUNDDOWN((T874+U874)*0.2/Z874+2000,0)</f>
        <v/>
      </c>
      <c r="AQ874" s="21">
        <f>AL874-AK874</f>
        <v/>
      </c>
      <c r="AR874" s="21">
        <f>AM874-AK874</f>
        <v/>
      </c>
      <c r="AS874" s="21">
        <f>AM874-AL874</f>
        <v/>
      </c>
      <c r="AT874" s="21">
        <f>AK874+C874-AJ874</f>
        <v/>
      </c>
      <c r="AU874" s="21">
        <f>AL874+C874-AM874</f>
        <v/>
      </c>
      <c r="AV874" s="21">
        <f>AN874+C874-AM874</f>
        <v/>
      </c>
    </row>
    <row r="875">
      <c r="A875" t="inlineStr">
        <is>
          <t>医療費の境目</t>
        </is>
      </c>
      <c r="B875" s="21">
        <f>'3_医療費の境目'!$B$3</f>
        <v/>
      </c>
      <c r="C875" s="21">
        <f>IF('3_医療費の境目'!$B$4="",AO875,'3_医療費の境目'!$B$4)</f>
        <v/>
      </c>
      <c r="D875" s="21">
        <f>'3_医療費の境目'!D875</f>
        <v/>
      </c>
      <c r="E875" s="21">
        <f>ROUND(MIN(B875/12,650000)*12*0.0915+MIN(B875/12,1390000)*12*(0.0504+0)+B875*0.005,0)</f>
        <v/>
      </c>
      <c r="F875" s="21">
        <f>IF(B875&lt;741000,0,IF(B875&lt;2191000,B875-740000,IF(B875&lt;2193000,1451000,IF(B875&lt;2196000,1453000,IF(B875&lt;2200000,1456000,IF(B875&lt;3600000,ROUND(ROUNDDOWN(B875/4,-3)*2.8,0)-80000,IF(B875&lt;6600000,ROUND(ROUNDDOWN(B875/4,-3)*3.2,0)-440000,IF(B875&lt;8500000,ROUNDDOWN(B875*0.9,0)-1100000,B875-1950000))))))))</f>
        <v/>
      </c>
      <c r="G875" s="21">
        <f>IF(F875&gt;23500000,NA(),IF(F875&lt;=4890000,1040000,IF(F875&lt;=6550000,670000,620000)))</f>
        <v/>
      </c>
      <c r="H875" s="21">
        <f>IF(D875&lt;=0,0,MAX(0,MIN(2000000,D875-MIN(100000,ROUNDDOWN(F875*0.05,0)))))</f>
        <v/>
      </c>
      <c r="I875" s="21">
        <f>IF(C875&lt;=2000,0,MIN(C875,ROUNDDOWN(F875*0.4,0))-2000)</f>
        <v/>
      </c>
      <c r="J875" s="21">
        <f>MAX(0,ROUNDDOWN(F875-E875-G875,-3))</f>
        <v/>
      </c>
      <c r="K875" s="21">
        <f>MAX(0,ROUNDDOWN(F875-E875-G875-H875-I875,-3))</f>
        <v/>
      </c>
      <c r="L875" s="21">
        <f>MAX(0,ROUNDDOWN(F875-E875-G875-H875,-3))</f>
        <v/>
      </c>
      <c r="M875" s="21">
        <f>IF(J875&lt;=0,0,ROUNDDOWN((J875*LOOKUP(J875,{0,1950001,3300001,6950001,9000001,18000001,40000001},{0.05,0.1,0.2,0.23,0.33,0.4,0.45})-LOOKUP(J875,{0,1950001,3300001,6950001,9000001,18000001,40000001},{0,97500,427500,636000,1536000,2796000,4796000}))*1.021,-2))</f>
        <v/>
      </c>
      <c r="N875" s="21">
        <f>IF(K875&lt;=0,0,ROUNDDOWN((K875*LOOKUP(K875,{0,1950001,3300001,6950001,9000001,18000001,40000001},{0.05,0.1,0.2,0.23,0.33,0.4,0.45})-LOOKUP(K875,{0,1950001,3300001,6950001,9000001,18000001,40000001},{0,97500,427500,636000,1536000,2796000,4796000}))*1.021,-2))</f>
        <v/>
      </c>
      <c r="O875" s="21">
        <f>IF(L875&lt;=0,0,ROUNDDOWN((L875*LOOKUP(L875,{0,1950001,3300001,6950001,9000001,18000001,40000001},{0.05,0.1,0.2,0.23,0.33,0.4,0.45})-LOOKUP(L875,{0,1950001,3300001,6950001,9000001,18000001,40000001},{0,97500,427500,636000,1536000,2796000,4796000}))*1.021,-2))</f>
        <v/>
      </c>
      <c r="P875" s="21">
        <f>MAX(0,ROUNDDOWN(F875-E875-430000,-3))</f>
        <v/>
      </c>
      <c r="Q875" s="21">
        <f>MAX(0,ROUNDDOWN(F875-E875-430000-H875,-3))</f>
        <v/>
      </c>
      <c r="R875" s="21">
        <f>IF(F875&lt;=450000,0,MAX(0,P875*0.06-MIN(50000,P875)*0.03))</f>
        <v/>
      </c>
      <c r="S875" s="21">
        <f>IF(F875&lt;=450000,0,MAX(0,P875*0.04-MIN(50000,P875)*0.02))</f>
        <v/>
      </c>
      <c r="T875" s="21">
        <f>IF(F875&lt;=450000,0,MAX(0,Q875*0.06-MIN(50000,Q875)*0.03))</f>
        <v/>
      </c>
      <c r="U875" s="21">
        <f>IF(F875&lt;=450000,0,MAX(0,Q875*0.04-MIN(50000,Q875)*0.02))</f>
        <v/>
      </c>
      <c r="V875" s="21">
        <f>50000+MAX(0,G875-480000)</f>
        <v/>
      </c>
      <c r="W875" s="21">
        <f>P875-V875</f>
        <v/>
      </c>
      <c r="X875" s="21">
        <f>Q875-V875</f>
        <v/>
      </c>
      <c r="Y875" s="22">
        <f>IF(W875&lt;0,0.9,LOOKUP(W875,{0,1950001,3300001,6950001,9000001,18000001,40000001},{0.84895,0.7979,0.6958,0.66517,0.56307,0.4916,0.44055}))</f>
        <v/>
      </c>
      <c r="Z875" s="22">
        <f>IF(X875&lt;0,0.9,LOOKUP(X875,{0,1950001,3300001,6950001,9000001,18000001,40000001},{0.84895,0.7979,0.6958,0.66517,0.56307,0.4916,0.44055}))</f>
        <v/>
      </c>
      <c r="AA875" s="22">
        <f>IF(W875&lt;0,0,CHOOSE(MATCH(W875,{0,1950001,3300001,6950001,9000001},1),5.105/84.895,10.21/79.79,20.42/69.58,23.483/66.517,33.693/56.307))</f>
        <v/>
      </c>
      <c r="AB875" s="21">
        <f>IF(C875&lt;=2000,0,(MIN(C875,ROUNDDOWN(F875*0.3,0))-2000)*0.1)</f>
        <v/>
      </c>
      <c r="AC875" s="21">
        <f>IF(C875&lt;=2000,0,MIN((C875-2000)*Y875,(R875+S875)*0.2))</f>
        <v/>
      </c>
      <c r="AD875" s="21">
        <f>IF(C875&lt;=2000,0,MIN((C875-2000)*Z875,(T875+U875)*0.2))</f>
        <v/>
      </c>
      <c r="AE875" s="21">
        <f>AC875*AA875</f>
        <v/>
      </c>
      <c r="AF875" s="21">
        <f>ROUNDDOWN(R875,-2)+ROUNDDOWN(S875,-2)</f>
        <v/>
      </c>
      <c r="AG875" s="21">
        <f>ROUNDDOWN(MAX(0,R875-(AB875+AC875+AE875)*0.6),-2)+ROUNDDOWN(MAX(0,S875-(AB875+AC875+AE875)*0.4),-2)</f>
        <v/>
      </c>
      <c r="AH875" s="21">
        <f>ROUNDDOWN(MAX(0,T875-(AB875+AD875)*0.6),-2)+ROUNDDOWN(MAX(0,U875-(AB875+AD875)*0.4),-2)</f>
        <v/>
      </c>
      <c r="AI875" s="21">
        <f>ROUNDDOWN(T875,-2)+ROUNDDOWN(U875,-2)</f>
        <v/>
      </c>
      <c r="AJ875" s="21">
        <f>M875+AF875</f>
        <v/>
      </c>
      <c r="AK875" s="21">
        <f>M875+AG875</f>
        <v/>
      </c>
      <c r="AL875" s="21">
        <f>N875+AH875</f>
        <v/>
      </c>
      <c r="AM875" s="21">
        <f>O875+AI875</f>
        <v/>
      </c>
      <c r="AN875" s="21">
        <f>N875+AI875</f>
        <v/>
      </c>
      <c r="AO875" s="21">
        <f>ROUNDDOWN((R875+S875)*0.2/Y875+2000,0)</f>
        <v/>
      </c>
      <c r="AP875" s="21">
        <f>ROUNDDOWN((T875+U875)*0.2/Z875+2000,0)</f>
        <v/>
      </c>
      <c r="AQ875" s="21">
        <f>AL875-AK875</f>
        <v/>
      </c>
      <c r="AR875" s="21">
        <f>AM875-AK875</f>
        <v/>
      </c>
      <c r="AS875" s="21">
        <f>AM875-AL875</f>
        <v/>
      </c>
      <c r="AT875" s="21">
        <f>AK875+C875-AJ875</f>
        <v/>
      </c>
      <c r="AU875" s="21">
        <f>AL875+C875-AM875</f>
        <v/>
      </c>
      <c r="AV875" s="21">
        <f>AN875+C875-AM875</f>
        <v/>
      </c>
    </row>
    <row r="876">
      <c r="A876" t="inlineStr">
        <is>
          <t>医療費の境目</t>
        </is>
      </c>
      <c r="B876" s="21">
        <f>'3_医療費の境目'!$B$3</f>
        <v/>
      </c>
      <c r="C876" s="21">
        <f>IF('3_医療費の境目'!$B$4="",AO876,'3_医療費の境目'!$B$4)</f>
        <v/>
      </c>
      <c r="D876" s="21">
        <f>'3_医療費の境目'!D876</f>
        <v/>
      </c>
      <c r="E876" s="21">
        <f>ROUND(MIN(B876/12,650000)*12*0.0915+MIN(B876/12,1390000)*12*(0.0504+0)+B876*0.005,0)</f>
        <v/>
      </c>
      <c r="F876" s="21">
        <f>IF(B876&lt;741000,0,IF(B876&lt;2191000,B876-740000,IF(B876&lt;2193000,1451000,IF(B876&lt;2196000,1453000,IF(B876&lt;2200000,1456000,IF(B876&lt;3600000,ROUND(ROUNDDOWN(B876/4,-3)*2.8,0)-80000,IF(B876&lt;6600000,ROUND(ROUNDDOWN(B876/4,-3)*3.2,0)-440000,IF(B876&lt;8500000,ROUNDDOWN(B876*0.9,0)-1100000,B876-1950000))))))))</f>
        <v/>
      </c>
      <c r="G876" s="21">
        <f>IF(F876&gt;23500000,NA(),IF(F876&lt;=4890000,1040000,IF(F876&lt;=6550000,670000,620000)))</f>
        <v/>
      </c>
      <c r="H876" s="21">
        <f>IF(D876&lt;=0,0,MAX(0,MIN(2000000,D876-MIN(100000,ROUNDDOWN(F876*0.05,0)))))</f>
        <v/>
      </c>
      <c r="I876" s="21">
        <f>IF(C876&lt;=2000,0,MIN(C876,ROUNDDOWN(F876*0.4,0))-2000)</f>
        <v/>
      </c>
      <c r="J876" s="21">
        <f>MAX(0,ROUNDDOWN(F876-E876-G876,-3))</f>
        <v/>
      </c>
      <c r="K876" s="21">
        <f>MAX(0,ROUNDDOWN(F876-E876-G876-H876-I876,-3))</f>
        <v/>
      </c>
      <c r="L876" s="21">
        <f>MAX(0,ROUNDDOWN(F876-E876-G876-H876,-3))</f>
        <v/>
      </c>
      <c r="M876" s="21">
        <f>IF(J876&lt;=0,0,ROUNDDOWN((J876*LOOKUP(J876,{0,1950001,3300001,6950001,9000001,18000001,40000001},{0.05,0.1,0.2,0.23,0.33,0.4,0.45})-LOOKUP(J876,{0,1950001,3300001,6950001,9000001,18000001,40000001},{0,97500,427500,636000,1536000,2796000,4796000}))*1.021,-2))</f>
        <v/>
      </c>
      <c r="N876" s="21">
        <f>IF(K876&lt;=0,0,ROUNDDOWN((K876*LOOKUP(K876,{0,1950001,3300001,6950001,9000001,18000001,40000001},{0.05,0.1,0.2,0.23,0.33,0.4,0.45})-LOOKUP(K876,{0,1950001,3300001,6950001,9000001,18000001,40000001},{0,97500,427500,636000,1536000,2796000,4796000}))*1.021,-2))</f>
        <v/>
      </c>
      <c r="O876" s="21">
        <f>IF(L876&lt;=0,0,ROUNDDOWN((L876*LOOKUP(L876,{0,1950001,3300001,6950001,9000001,18000001,40000001},{0.05,0.1,0.2,0.23,0.33,0.4,0.45})-LOOKUP(L876,{0,1950001,3300001,6950001,9000001,18000001,40000001},{0,97500,427500,636000,1536000,2796000,4796000}))*1.021,-2))</f>
        <v/>
      </c>
      <c r="P876" s="21">
        <f>MAX(0,ROUNDDOWN(F876-E876-430000,-3))</f>
        <v/>
      </c>
      <c r="Q876" s="21">
        <f>MAX(0,ROUNDDOWN(F876-E876-430000-H876,-3))</f>
        <v/>
      </c>
      <c r="R876" s="21">
        <f>IF(F876&lt;=450000,0,MAX(0,P876*0.06-MIN(50000,P876)*0.03))</f>
        <v/>
      </c>
      <c r="S876" s="21">
        <f>IF(F876&lt;=450000,0,MAX(0,P876*0.04-MIN(50000,P876)*0.02))</f>
        <v/>
      </c>
      <c r="T876" s="21">
        <f>IF(F876&lt;=450000,0,MAX(0,Q876*0.06-MIN(50000,Q876)*0.03))</f>
        <v/>
      </c>
      <c r="U876" s="21">
        <f>IF(F876&lt;=450000,0,MAX(0,Q876*0.04-MIN(50000,Q876)*0.02))</f>
        <v/>
      </c>
      <c r="V876" s="21">
        <f>50000+MAX(0,G876-480000)</f>
        <v/>
      </c>
      <c r="W876" s="21">
        <f>P876-V876</f>
        <v/>
      </c>
      <c r="X876" s="21">
        <f>Q876-V876</f>
        <v/>
      </c>
      <c r="Y876" s="22">
        <f>IF(W876&lt;0,0.9,LOOKUP(W876,{0,1950001,3300001,6950001,9000001,18000001,40000001},{0.84895,0.7979,0.6958,0.66517,0.56307,0.4916,0.44055}))</f>
        <v/>
      </c>
      <c r="Z876" s="22">
        <f>IF(X876&lt;0,0.9,LOOKUP(X876,{0,1950001,3300001,6950001,9000001,18000001,40000001},{0.84895,0.7979,0.6958,0.66517,0.56307,0.4916,0.44055}))</f>
        <v/>
      </c>
      <c r="AA876" s="22">
        <f>IF(W876&lt;0,0,CHOOSE(MATCH(W876,{0,1950001,3300001,6950001,9000001},1),5.105/84.895,10.21/79.79,20.42/69.58,23.483/66.517,33.693/56.307))</f>
        <v/>
      </c>
      <c r="AB876" s="21">
        <f>IF(C876&lt;=2000,0,(MIN(C876,ROUNDDOWN(F876*0.3,0))-2000)*0.1)</f>
        <v/>
      </c>
      <c r="AC876" s="21">
        <f>IF(C876&lt;=2000,0,MIN((C876-2000)*Y876,(R876+S876)*0.2))</f>
        <v/>
      </c>
      <c r="AD876" s="21">
        <f>IF(C876&lt;=2000,0,MIN((C876-2000)*Z876,(T876+U876)*0.2))</f>
        <v/>
      </c>
      <c r="AE876" s="21">
        <f>AC876*AA876</f>
        <v/>
      </c>
      <c r="AF876" s="21">
        <f>ROUNDDOWN(R876,-2)+ROUNDDOWN(S876,-2)</f>
        <v/>
      </c>
      <c r="AG876" s="21">
        <f>ROUNDDOWN(MAX(0,R876-(AB876+AC876+AE876)*0.6),-2)+ROUNDDOWN(MAX(0,S876-(AB876+AC876+AE876)*0.4),-2)</f>
        <v/>
      </c>
      <c r="AH876" s="21">
        <f>ROUNDDOWN(MAX(0,T876-(AB876+AD876)*0.6),-2)+ROUNDDOWN(MAX(0,U876-(AB876+AD876)*0.4),-2)</f>
        <v/>
      </c>
      <c r="AI876" s="21">
        <f>ROUNDDOWN(T876,-2)+ROUNDDOWN(U876,-2)</f>
        <v/>
      </c>
      <c r="AJ876" s="21">
        <f>M876+AF876</f>
        <v/>
      </c>
      <c r="AK876" s="21">
        <f>M876+AG876</f>
        <v/>
      </c>
      <c r="AL876" s="21">
        <f>N876+AH876</f>
        <v/>
      </c>
      <c r="AM876" s="21">
        <f>O876+AI876</f>
        <v/>
      </c>
      <c r="AN876" s="21">
        <f>N876+AI876</f>
        <v/>
      </c>
      <c r="AO876" s="21">
        <f>ROUNDDOWN((R876+S876)*0.2/Y876+2000,0)</f>
        <v/>
      </c>
      <c r="AP876" s="21">
        <f>ROUNDDOWN((T876+U876)*0.2/Z876+2000,0)</f>
        <v/>
      </c>
      <c r="AQ876" s="21">
        <f>AL876-AK876</f>
        <v/>
      </c>
      <c r="AR876" s="21">
        <f>AM876-AK876</f>
        <v/>
      </c>
      <c r="AS876" s="21">
        <f>AM876-AL876</f>
        <v/>
      </c>
      <c r="AT876" s="21">
        <f>AK876+C876-AJ876</f>
        <v/>
      </c>
      <c r="AU876" s="21">
        <f>AL876+C876-AM876</f>
        <v/>
      </c>
      <c r="AV876" s="21">
        <f>AN876+C876-AM876</f>
        <v/>
      </c>
    </row>
    <row r="877">
      <c r="A877" t="inlineStr">
        <is>
          <t>医療費の境目</t>
        </is>
      </c>
      <c r="B877" s="21">
        <f>'3_医療費の境目'!$B$3</f>
        <v/>
      </c>
      <c r="C877" s="21">
        <f>IF('3_医療費の境目'!$B$4="",AO877,'3_医療費の境目'!$B$4)</f>
        <v/>
      </c>
      <c r="D877" s="21">
        <f>'3_医療費の境目'!D877</f>
        <v/>
      </c>
      <c r="E877" s="21">
        <f>ROUND(MIN(B877/12,650000)*12*0.0915+MIN(B877/12,1390000)*12*(0.0504+0)+B877*0.005,0)</f>
        <v/>
      </c>
      <c r="F877" s="21">
        <f>IF(B877&lt;741000,0,IF(B877&lt;2191000,B877-740000,IF(B877&lt;2193000,1451000,IF(B877&lt;2196000,1453000,IF(B877&lt;2200000,1456000,IF(B877&lt;3600000,ROUND(ROUNDDOWN(B877/4,-3)*2.8,0)-80000,IF(B877&lt;6600000,ROUND(ROUNDDOWN(B877/4,-3)*3.2,0)-440000,IF(B877&lt;8500000,ROUNDDOWN(B877*0.9,0)-1100000,B877-1950000))))))))</f>
        <v/>
      </c>
      <c r="G877" s="21">
        <f>IF(F877&gt;23500000,NA(),IF(F877&lt;=4890000,1040000,IF(F877&lt;=6550000,670000,620000)))</f>
        <v/>
      </c>
      <c r="H877" s="21">
        <f>IF(D877&lt;=0,0,MAX(0,MIN(2000000,D877-MIN(100000,ROUNDDOWN(F877*0.05,0)))))</f>
        <v/>
      </c>
      <c r="I877" s="21">
        <f>IF(C877&lt;=2000,0,MIN(C877,ROUNDDOWN(F877*0.4,0))-2000)</f>
        <v/>
      </c>
      <c r="J877" s="21">
        <f>MAX(0,ROUNDDOWN(F877-E877-G877,-3))</f>
        <v/>
      </c>
      <c r="K877" s="21">
        <f>MAX(0,ROUNDDOWN(F877-E877-G877-H877-I877,-3))</f>
        <v/>
      </c>
      <c r="L877" s="21">
        <f>MAX(0,ROUNDDOWN(F877-E877-G877-H877,-3))</f>
        <v/>
      </c>
      <c r="M877" s="21">
        <f>IF(J877&lt;=0,0,ROUNDDOWN((J877*LOOKUP(J877,{0,1950001,3300001,6950001,9000001,18000001,40000001},{0.05,0.1,0.2,0.23,0.33,0.4,0.45})-LOOKUP(J877,{0,1950001,3300001,6950001,9000001,18000001,40000001},{0,97500,427500,636000,1536000,2796000,4796000}))*1.021,-2))</f>
        <v/>
      </c>
      <c r="N877" s="21">
        <f>IF(K877&lt;=0,0,ROUNDDOWN((K877*LOOKUP(K877,{0,1950001,3300001,6950001,9000001,18000001,40000001},{0.05,0.1,0.2,0.23,0.33,0.4,0.45})-LOOKUP(K877,{0,1950001,3300001,6950001,9000001,18000001,40000001},{0,97500,427500,636000,1536000,2796000,4796000}))*1.021,-2))</f>
        <v/>
      </c>
      <c r="O877" s="21">
        <f>IF(L877&lt;=0,0,ROUNDDOWN((L877*LOOKUP(L877,{0,1950001,3300001,6950001,9000001,18000001,40000001},{0.05,0.1,0.2,0.23,0.33,0.4,0.45})-LOOKUP(L877,{0,1950001,3300001,6950001,9000001,18000001,40000001},{0,97500,427500,636000,1536000,2796000,4796000}))*1.021,-2))</f>
        <v/>
      </c>
      <c r="P877" s="21">
        <f>MAX(0,ROUNDDOWN(F877-E877-430000,-3))</f>
        <v/>
      </c>
      <c r="Q877" s="21">
        <f>MAX(0,ROUNDDOWN(F877-E877-430000-H877,-3))</f>
        <v/>
      </c>
      <c r="R877" s="21">
        <f>IF(F877&lt;=450000,0,MAX(0,P877*0.06-MIN(50000,P877)*0.03))</f>
        <v/>
      </c>
      <c r="S877" s="21">
        <f>IF(F877&lt;=450000,0,MAX(0,P877*0.04-MIN(50000,P877)*0.02))</f>
        <v/>
      </c>
      <c r="T877" s="21">
        <f>IF(F877&lt;=450000,0,MAX(0,Q877*0.06-MIN(50000,Q877)*0.03))</f>
        <v/>
      </c>
      <c r="U877" s="21">
        <f>IF(F877&lt;=450000,0,MAX(0,Q877*0.04-MIN(50000,Q877)*0.02))</f>
        <v/>
      </c>
      <c r="V877" s="21">
        <f>50000+MAX(0,G877-480000)</f>
        <v/>
      </c>
      <c r="W877" s="21">
        <f>P877-V877</f>
        <v/>
      </c>
      <c r="X877" s="21">
        <f>Q877-V877</f>
        <v/>
      </c>
      <c r="Y877" s="22">
        <f>IF(W877&lt;0,0.9,LOOKUP(W877,{0,1950001,3300001,6950001,9000001,18000001,40000001},{0.84895,0.7979,0.6958,0.66517,0.56307,0.4916,0.44055}))</f>
        <v/>
      </c>
      <c r="Z877" s="22">
        <f>IF(X877&lt;0,0.9,LOOKUP(X877,{0,1950001,3300001,6950001,9000001,18000001,40000001},{0.84895,0.7979,0.6958,0.66517,0.56307,0.4916,0.44055}))</f>
        <v/>
      </c>
      <c r="AA877" s="22">
        <f>IF(W877&lt;0,0,CHOOSE(MATCH(W877,{0,1950001,3300001,6950001,9000001},1),5.105/84.895,10.21/79.79,20.42/69.58,23.483/66.517,33.693/56.307))</f>
        <v/>
      </c>
      <c r="AB877" s="21">
        <f>IF(C877&lt;=2000,0,(MIN(C877,ROUNDDOWN(F877*0.3,0))-2000)*0.1)</f>
        <v/>
      </c>
      <c r="AC877" s="21">
        <f>IF(C877&lt;=2000,0,MIN((C877-2000)*Y877,(R877+S877)*0.2))</f>
        <v/>
      </c>
      <c r="AD877" s="21">
        <f>IF(C877&lt;=2000,0,MIN((C877-2000)*Z877,(T877+U877)*0.2))</f>
        <v/>
      </c>
      <c r="AE877" s="21">
        <f>AC877*AA877</f>
        <v/>
      </c>
      <c r="AF877" s="21">
        <f>ROUNDDOWN(R877,-2)+ROUNDDOWN(S877,-2)</f>
        <v/>
      </c>
      <c r="AG877" s="21">
        <f>ROUNDDOWN(MAX(0,R877-(AB877+AC877+AE877)*0.6),-2)+ROUNDDOWN(MAX(0,S877-(AB877+AC877+AE877)*0.4),-2)</f>
        <v/>
      </c>
      <c r="AH877" s="21">
        <f>ROUNDDOWN(MAX(0,T877-(AB877+AD877)*0.6),-2)+ROUNDDOWN(MAX(0,U877-(AB877+AD877)*0.4),-2)</f>
        <v/>
      </c>
      <c r="AI877" s="21">
        <f>ROUNDDOWN(T877,-2)+ROUNDDOWN(U877,-2)</f>
        <v/>
      </c>
      <c r="AJ877" s="21">
        <f>M877+AF877</f>
        <v/>
      </c>
      <c r="AK877" s="21">
        <f>M877+AG877</f>
        <v/>
      </c>
      <c r="AL877" s="21">
        <f>N877+AH877</f>
        <v/>
      </c>
      <c r="AM877" s="21">
        <f>O877+AI877</f>
        <v/>
      </c>
      <c r="AN877" s="21">
        <f>N877+AI877</f>
        <v/>
      </c>
      <c r="AO877" s="21">
        <f>ROUNDDOWN((R877+S877)*0.2/Y877+2000,0)</f>
        <v/>
      </c>
      <c r="AP877" s="21">
        <f>ROUNDDOWN((T877+U877)*0.2/Z877+2000,0)</f>
        <v/>
      </c>
      <c r="AQ877" s="21">
        <f>AL877-AK877</f>
        <v/>
      </c>
      <c r="AR877" s="21">
        <f>AM877-AK877</f>
        <v/>
      </c>
      <c r="AS877" s="21">
        <f>AM877-AL877</f>
        <v/>
      </c>
      <c r="AT877" s="21">
        <f>AK877+C877-AJ877</f>
        <v/>
      </c>
      <c r="AU877" s="21">
        <f>AL877+C877-AM877</f>
        <v/>
      </c>
      <c r="AV877" s="21">
        <f>AN877+C877-AM877</f>
        <v/>
      </c>
    </row>
    <row r="878">
      <c r="A878" t="inlineStr">
        <is>
          <t>医療費の境目</t>
        </is>
      </c>
      <c r="B878" s="21">
        <f>'3_医療費の境目'!$B$3</f>
        <v/>
      </c>
      <c r="C878" s="21">
        <f>IF('3_医療費の境目'!$B$4="",AO878,'3_医療費の境目'!$B$4)</f>
        <v/>
      </c>
      <c r="D878" s="21">
        <f>'3_医療費の境目'!D878</f>
        <v/>
      </c>
      <c r="E878" s="21">
        <f>ROUND(MIN(B878/12,650000)*12*0.0915+MIN(B878/12,1390000)*12*(0.0504+0)+B878*0.005,0)</f>
        <v/>
      </c>
      <c r="F878" s="21">
        <f>IF(B878&lt;741000,0,IF(B878&lt;2191000,B878-740000,IF(B878&lt;2193000,1451000,IF(B878&lt;2196000,1453000,IF(B878&lt;2200000,1456000,IF(B878&lt;3600000,ROUND(ROUNDDOWN(B878/4,-3)*2.8,0)-80000,IF(B878&lt;6600000,ROUND(ROUNDDOWN(B878/4,-3)*3.2,0)-440000,IF(B878&lt;8500000,ROUNDDOWN(B878*0.9,0)-1100000,B878-1950000))))))))</f>
        <v/>
      </c>
      <c r="G878" s="21">
        <f>IF(F878&gt;23500000,NA(),IF(F878&lt;=4890000,1040000,IF(F878&lt;=6550000,670000,620000)))</f>
        <v/>
      </c>
      <c r="H878" s="21">
        <f>IF(D878&lt;=0,0,MAX(0,MIN(2000000,D878-MIN(100000,ROUNDDOWN(F878*0.05,0)))))</f>
        <v/>
      </c>
      <c r="I878" s="21">
        <f>IF(C878&lt;=2000,0,MIN(C878,ROUNDDOWN(F878*0.4,0))-2000)</f>
        <v/>
      </c>
      <c r="J878" s="21">
        <f>MAX(0,ROUNDDOWN(F878-E878-G878,-3))</f>
        <v/>
      </c>
      <c r="K878" s="21">
        <f>MAX(0,ROUNDDOWN(F878-E878-G878-H878-I878,-3))</f>
        <v/>
      </c>
      <c r="L878" s="21">
        <f>MAX(0,ROUNDDOWN(F878-E878-G878-H878,-3))</f>
        <v/>
      </c>
      <c r="M878" s="21">
        <f>IF(J878&lt;=0,0,ROUNDDOWN((J878*LOOKUP(J878,{0,1950001,3300001,6950001,9000001,18000001,40000001},{0.05,0.1,0.2,0.23,0.33,0.4,0.45})-LOOKUP(J878,{0,1950001,3300001,6950001,9000001,18000001,40000001},{0,97500,427500,636000,1536000,2796000,4796000}))*1.021,-2))</f>
        <v/>
      </c>
      <c r="N878" s="21">
        <f>IF(K878&lt;=0,0,ROUNDDOWN((K878*LOOKUP(K878,{0,1950001,3300001,6950001,9000001,18000001,40000001},{0.05,0.1,0.2,0.23,0.33,0.4,0.45})-LOOKUP(K878,{0,1950001,3300001,6950001,9000001,18000001,40000001},{0,97500,427500,636000,1536000,2796000,4796000}))*1.021,-2))</f>
        <v/>
      </c>
      <c r="O878" s="21">
        <f>IF(L878&lt;=0,0,ROUNDDOWN((L878*LOOKUP(L878,{0,1950001,3300001,6950001,9000001,18000001,40000001},{0.05,0.1,0.2,0.23,0.33,0.4,0.45})-LOOKUP(L878,{0,1950001,3300001,6950001,9000001,18000001,40000001},{0,97500,427500,636000,1536000,2796000,4796000}))*1.021,-2))</f>
        <v/>
      </c>
      <c r="P878" s="21">
        <f>MAX(0,ROUNDDOWN(F878-E878-430000,-3))</f>
        <v/>
      </c>
      <c r="Q878" s="21">
        <f>MAX(0,ROUNDDOWN(F878-E878-430000-H878,-3))</f>
        <v/>
      </c>
      <c r="R878" s="21">
        <f>IF(F878&lt;=450000,0,MAX(0,P878*0.06-MIN(50000,P878)*0.03))</f>
        <v/>
      </c>
      <c r="S878" s="21">
        <f>IF(F878&lt;=450000,0,MAX(0,P878*0.04-MIN(50000,P878)*0.02))</f>
        <v/>
      </c>
      <c r="T878" s="21">
        <f>IF(F878&lt;=450000,0,MAX(0,Q878*0.06-MIN(50000,Q878)*0.03))</f>
        <v/>
      </c>
      <c r="U878" s="21">
        <f>IF(F878&lt;=450000,0,MAX(0,Q878*0.04-MIN(50000,Q878)*0.02))</f>
        <v/>
      </c>
      <c r="V878" s="21">
        <f>50000+MAX(0,G878-480000)</f>
        <v/>
      </c>
      <c r="W878" s="21">
        <f>P878-V878</f>
        <v/>
      </c>
      <c r="X878" s="21">
        <f>Q878-V878</f>
        <v/>
      </c>
      <c r="Y878" s="22">
        <f>IF(W878&lt;0,0.9,LOOKUP(W878,{0,1950001,3300001,6950001,9000001,18000001,40000001},{0.84895,0.7979,0.6958,0.66517,0.56307,0.4916,0.44055}))</f>
        <v/>
      </c>
      <c r="Z878" s="22">
        <f>IF(X878&lt;0,0.9,LOOKUP(X878,{0,1950001,3300001,6950001,9000001,18000001,40000001},{0.84895,0.7979,0.6958,0.66517,0.56307,0.4916,0.44055}))</f>
        <v/>
      </c>
      <c r="AA878" s="22">
        <f>IF(W878&lt;0,0,CHOOSE(MATCH(W878,{0,1950001,3300001,6950001,9000001},1),5.105/84.895,10.21/79.79,20.42/69.58,23.483/66.517,33.693/56.307))</f>
        <v/>
      </c>
      <c r="AB878" s="21">
        <f>IF(C878&lt;=2000,0,(MIN(C878,ROUNDDOWN(F878*0.3,0))-2000)*0.1)</f>
        <v/>
      </c>
      <c r="AC878" s="21">
        <f>IF(C878&lt;=2000,0,MIN((C878-2000)*Y878,(R878+S878)*0.2))</f>
        <v/>
      </c>
      <c r="AD878" s="21">
        <f>IF(C878&lt;=2000,0,MIN((C878-2000)*Z878,(T878+U878)*0.2))</f>
        <v/>
      </c>
      <c r="AE878" s="21">
        <f>AC878*AA878</f>
        <v/>
      </c>
      <c r="AF878" s="21">
        <f>ROUNDDOWN(R878,-2)+ROUNDDOWN(S878,-2)</f>
        <v/>
      </c>
      <c r="AG878" s="21">
        <f>ROUNDDOWN(MAX(0,R878-(AB878+AC878+AE878)*0.6),-2)+ROUNDDOWN(MAX(0,S878-(AB878+AC878+AE878)*0.4),-2)</f>
        <v/>
      </c>
      <c r="AH878" s="21">
        <f>ROUNDDOWN(MAX(0,T878-(AB878+AD878)*0.6),-2)+ROUNDDOWN(MAX(0,U878-(AB878+AD878)*0.4),-2)</f>
        <v/>
      </c>
      <c r="AI878" s="21">
        <f>ROUNDDOWN(T878,-2)+ROUNDDOWN(U878,-2)</f>
        <v/>
      </c>
      <c r="AJ878" s="21">
        <f>M878+AF878</f>
        <v/>
      </c>
      <c r="AK878" s="21">
        <f>M878+AG878</f>
        <v/>
      </c>
      <c r="AL878" s="21">
        <f>N878+AH878</f>
        <v/>
      </c>
      <c r="AM878" s="21">
        <f>O878+AI878</f>
        <v/>
      </c>
      <c r="AN878" s="21">
        <f>N878+AI878</f>
        <v/>
      </c>
      <c r="AO878" s="21">
        <f>ROUNDDOWN((R878+S878)*0.2/Y878+2000,0)</f>
        <v/>
      </c>
      <c r="AP878" s="21">
        <f>ROUNDDOWN((T878+U878)*0.2/Z878+2000,0)</f>
        <v/>
      </c>
      <c r="AQ878" s="21">
        <f>AL878-AK878</f>
        <v/>
      </c>
      <c r="AR878" s="21">
        <f>AM878-AK878</f>
        <v/>
      </c>
      <c r="AS878" s="21">
        <f>AM878-AL878</f>
        <v/>
      </c>
      <c r="AT878" s="21">
        <f>AK878+C878-AJ878</f>
        <v/>
      </c>
      <c r="AU878" s="21">
        <f>AL878+C878-AM878</f>
        <v/>
      </c>
      <c r="AV878" s="21">
        <f>AN878+C878-AM878</f>
        <v/>
      </c>
    </row>
    <row r="879">
      <c r="A879" t="inlineStr">
        <is>
          <t>医療費の境目</t>
        </is>
      </c>
      <c r="B879" s="21">
        <f>'3_医療費の境目'!$B$3</f>
        <v/>
      </c>
      <c r="C879" s="21">
        <f>IF('3_医療費の境目'!$B$4="",AO879,'3_医療費の境目'!$B$4)</f>
        <v/>
      </c>
      <c r="D879" s="21">
        <f>'3_医療費の境目'!D879</f>
        <v/>
      </c>
      <c r="E879" s="21">
        <f>ROUND(MIN(B879/12,650000)*12*0.0915+MIN(B879/12,1390000)*12*(0.0504+0)+B879*0.005,0)</f>
        <v/>
      </c>
      <c r="F879" s="21">
        <f>IF(B879&lt;741000,0,IF(B879&lt;2191000,B879-740000,IF(B879&lt;2193000,1451000,IF(B879&lt;2196000,1453000,IF(B879&lt;2200000,1456000,IF(B879&lt;3600000,ROUND(ROUNDDOWN(B879/4,-3)*2.8,0)-80000,IF(B879&lt;6600000,ROUND(ROUNDDOWN(B879/4,-3)*3.2,0)-440000,IF(B879&lt;8500000,ROUNDDOWN(B879*0.9,0)-1100000,B879-1950000))))))))</f>
        <v/>
      </c>
      <c r="G879" s="21">
        <f>IF(F879&gt;23500000,NA(),IF(F879&lt;=4890000,1040000,IF(F879&lt;=6550000,670000,620000)))</f>
        <v/>
      </c>
      <c r="H879" s="21">
        <f>IF(D879&lt;=0,0,MAX(0,MIN(2000000,D879-MIN(100000,ROUNDDOWN(F879*0.05,0)))))</f>
        <v/>
      </c>
      <c r="I879" s="21">
        <f>IF(C879&lt;=2000,0,MIN(C879,ROUNDDOWN(F879*0.4,0))-2000)</f>
        <v/>
      </c>
      <c r="J879" s="21">
        <f>MAX(0,ROUNDDOWN(F879-E879-G879,-3))</f>
        <v/>
      </c>
      <c r="K879" s="21">
        <f>MAX(0,ROUNDDOWN(F879-E879-G879-H879-I879,-3))</f>
        <v/>
      </c>
      <c r="L879" s="21">
        <f>MAX(0,ROUNDDOWN(F879-E879-G879-H879,-3))</f>
        <v/>
      </c>
      <c r="M879" s="21">
        <f>IF(J879&lt;=0,0,ROUNDDOWN((J879*LOOKUP(J879,{0,1950001,3300001,6950001,9000001,18000001,40000001},{0.05,0.1,0.2,0.23,0.33,0.4,0.45})-LOOKUP(J879,{0,1950001,3300001,6950001,9000001,18000001,40000001},{0,97500,427500,636000,1536000,2796000,4796000}))*1.021,-2))</f>
        <v/>
      </c>
      <c r="N879" s="21">
        <f>IF(K879&lt;=0,0,ROUNDDOWN((K879*LOOKUP(K879,{0,1950001,3300001,6950001,9000001,18000001,40000001},{0.05,0.1,0.2,0.23,0.33,0.4,0.45})-LOOKUP(K879,{0,1950001,3300001,6950001,9000001,18000001,40000001},{0,97500,427500,636000,1536000,2796000,4796000}))*1.021,-2))</f>
        <v/>
      </c>
      <c r="O879" s="21">
        <f>IF(L879&lt;=0,0,ROUNDDOWN((L879*LOOKUP(L879,{0,1950001,3300001,6950001,9000001,18000001,40000001},{0.05,0.1,0.2,0.23,0.33,0.4,0.45})-LOOKUP(L879,{0,1950001,3300001,6950001,9000001,18000001,40000001},{0,97500,427500,636000,1536000,2796000,4796000}))*1.021,-2))</f>
        <v/>
      </c>
      <c r="P879" s="21">
        <f>MAX(0,ROUNDDOWN(F879-E879-430000,-3))</f>
        <v/>
      </c>
      <c r="Q879" s="21">
        <f>MAX(0,ROUNDDOWN(F879-E879-430000-H879,-3))</f>
        <v/>
      </c>
      <c r="R879" s="21">
        <f>IF(F879&lt;=450000,0,MAX(0,P879*0.06-MIN(50000,P879)*0.03))</f>
        <v/>
      </c>
      <c r="S879" s="21">
        <f>IF(F879&lt;=450000,0,MAX(0,P879*0.04-MIN(50000,P879)*0.02))</f>
        <v/>
      </c>
      <c r="T879" s="21">
        <f>IF(F879&lt;=450000,0,MAX(0,Q879*0.06-MIN(50000,Q879)*0.03))</f>
        <v/>
      </c>
      <c r="U879" s="21">
        <f>IF(F879&lt;=450000,0,MAX(0,Q879*0.04-MIN(50000,Q879)*0.02))</f>
        <v/>
      </c>
      <c r="V879" s="21">
        <f>50000+MAX(0,G879-480000)</f>
        <v/>
      </c>
      <c r="W879" s="21">
        <f>P879-V879</f>
        <v/>
      </c>
      <c r="X879" s="21">
        <f>Q879-V879</f>
        <v/>
      </c>
      <c r="Y879" s="22">
        <f>IF(W879&lt;0,0.9,LOOKUP(W879,{0,1950001,3300001,6950001,9000001,18000001,40000001},{0.84895,0.7979,0.6958,0.66517,0.56307,0.4916,0.44055}))</f>
        <v/>
      </c>
      <c r="Z879" s="22">
        <f>IF(X879&lt;0,0.9,LOOKUP(X879,{0,1950001,3300001,6950001,9000001,18000001,40000001},{0.84895,0.7979,0.6958,0.66517,0.56307,0.4916,0.44055}))</f>
        <v/>
      </c>
      <c r="AA879" s="22">
        <f>IF(W879&lt;0,0,CHOOSE(MATCH(W879,{0,1950001,3300001,6950001,9000001},1),5.105/84.895,10.21/79.79,20.42/69.58,23.483/66.517,33.693/56.307))</f>
        <v/>
      </c>
      <c r="AB879" s="21">
        <f>IF(C879&lt;=2000,0,(MIN(C879,ROUNDDOWN(F879*0.3,0))-2000)*0.1)</f>
        <v/>
      </c>
      <c r="AC879" s="21">
        <f>IF(C879&lt;=2000,0,MIN((C879-2000)*Y879,(R879+S879)*0.2))</f>
        <v/>
      </c>
      <c r="AD879" s="21">
        <f>IF(C879&lt;=2000,0,MIN((C879-2000)*Z879,(T879+U879)*0.2))</f>
        <v/>
      </c>
      <c r="AE879" s="21">
        <f>AC879*AA879</f>
        <v/>
      </c>
      <c r="AF879" s="21">
        <f>ROUNDDOWN(R879,-2)+ROUNDDOWN(S879,-2)</f>
        <v/>
      </c>
      <c r="AG879" s="21">
        <f>ROUNDDOWN(MAX(0,R879-(AB879+AC879+AE879)*0.6),-2)+ROUNDDOWN(MAX(0,S879-(AB879+AC879+AE879)*0.4),-2)</f>
        <v/>
      </c>
      <c r="AH879" s="21">
        <f>ROUNDDOWN(MAX(0,T879-(AB879+AD879)*0.6),-2)+ROUNDDOWN(MAX(0,U879-(AB879+AD879)*0.4),-2)</f>
        <v/>
      </c>
      <c r="AI879" s="21">
        <f>ROUNDDOWN(T879,-2)+ROUNDDOWN(U879,-2)</f>
        <v/>
      </c>
      <c r="AJ879" s="21">
        <f>M879+AF879</f>
        <v/>
      </c>
      <c r="AK879" s="21">
        <f>M879+AG879</f>
        <v/>
      </c>
      <c r="AL879" s="21">
        <f>N879+AH879</f>
        <v/>
      </c>
      <c r="AM879" s="21">
        <f>O879+AI879</f>
        <v/>
      </c>
      <c r="AN879" s="21">
        <f>N879+AI879</f>
        <v/>
      </c>
      <c r="AO879" s="21">
        <f>ROUNDDOWN((R879+S879)*0.2/Y879+2000,0)</f>
        <v/>
      </c>
      <c r="AP879" s="21">
        <f>ROUNDDOWN((T879+U879)*0.2/Z879+2000,0)</f>
        <v/>
      </c>
      <c r="AQ879" s="21">
        <f>AL879-AK879</f>
        <v/>
      </c>
      <c r="AR879" s="21">
        <f>AM879-AK879</f>
        <v/>
      </c>
      <c r="AS879" s="21">
        <f>AM879-AL879</f>
        <v/>
      </c>
      <c r="AT879" s="21">
        <f>AK879+C879-AJ879</f>
        <v/>
      </c>
      <c r="AU879" s="21">
        <f>AL879+C879-AM879</f>
        <v/>
      </c>
      <c r="AV879" s="21">
        <f>AN879+C879-AM879</f>
        <v/>
      </c>
    </row>
    <row r="880">
      <c r="A880" t="inlineStr">
        <is>
          <t>医療費の境目</t>
        </is>
      </c>
      <c r="B880" s="21">
        <f>'3_医療費の境目'!$B$3</f>
        <v/>
      </c>
      <c r="C880" s="21">
        <f>IF('3_医療費の境目'!$B$4="",AO880,'3_医療費の境目'!$B$4)</f>
        <v/>
      </c>
      <c r="D880" s="21">
        <f>'3_医療費の境目'!D880</f>
        <v/>
      </c>
      <c r="E880" s="21">
        <f>ROUND(MIN(B880/12,650000)*12*0.0915+MIN(B880/12,1390000)*12*(0.0504+0)+B880*0.005,0)</f>
        <v/>
      </c>
      <c r="F880" s="21">
        <f>IF(B880&lt;741000,0,IF(B880&lt;2191000,B880-740000,IF(B880&lt;2193000,1451000,IF(B880&lt;2196000,1453000,IF(B880&lt;2200000,1456000,IF(B880&lt;3600000,ROUND(ROUNDDOWN(B880/4,-3)*2.8,0)-80000,IF(B880&lt;6600000,ROUND(ROUNDDOWN(B880/4,-3)*3.2,0)-440000,IF(B880&lt;8500000,ROUNDDOWN(B880*0.9,0)-1100000,B880-1950000))))))))</f>
        <v/>
      </c>
      <c r="G880" s="21">
        <f>IF(F880&gt;23500000,NA(),IF(F880&lt;=4890000,1040000,IF(F880&lt;=6550000,670000,620000)))</f>
        <v/>
      </c>
      <c r="H880" s="21">
        <f>IF(D880&lt;=0,0,MAX(0,MIN(2000000,D880-MIN(100000,ROUNDDOWN(F880*0.05,0)))))</f>
        <v/>
      </c>
      <c r="I880" s="21">
        <f>IF(C880&lt;=2000,0,MIN(C880,ROUNDDOWN(F880*0.4,0))-2000)</f>
        <v/>
      </c>
      <c r="J880" s="21">
        <f>MAX(0,ROUNDDOWN(F880-E880-G880,-3))</f>
        <v/>
      </c>
      <c r="K880" s="21">
        <f>MAX(0,ROUNDDOWN(F880-E880-G880-H880-I880,-3))</f>
        <v/>
      </c>
      <c r="L880" s="21">
        <f>MAX(0,ROUNDDOWN(F880-E880-G880-H880,-3))</f>
        <v/>
      </c>
      <c r="M880" s="21">
        <f>IF(J880&lt;=0,0,ROUNDDOWN((J880*LOOKUP(J880,{0,1950001,3300001,6950001,9000001,18000001,40000001},{0.05,0.1,0.2,0.23,0.33,0.4,0.45})-LOOKUP(J880,{0,1950001,3300001,6950001,9000001,18000001,40000001},{0,97500,427500,636000,1536000,2796000,4796000}))*1.021,-2))</f>
        <v/>
      </c>
      <c r="N880" s="21">
        <f>IF(K880&lt;=0,0,ROUNDDOWN((K880*LOOKUP(K880,{0,1950001,3300001,6950001,9000001,18000001,40000001},{0.05,0.1,0.2,0.23,0.33,0.4,0.45})-LOOKUP(K880,{0,1950001,3300001,6950001,9000001,18000001,40000001},{0,97500,427500,636000,1536000,2796000,4796000}))*1.021,-2))</f>
        <v/>
      </c>
      <c r="O880" s="21">
        <f>IF(L880&lt;=0,0,ROUNDDOWN((L880*LOOKUP(L880,{0,1950001,3300001,6950001,9000001,18000001,40000001},{0.05,0.1,0.2,0.23,0.33,0.4,0.45})-LOOKUP(L880,{0,1950001,3300001,6950001,9000001,18000001,40000001},{0,97500,427500,636000,1536000,2796000,4796000}))*1.021,-2))</f>
        <v/>
      </c>
      <c r="P880" s="21">
        <f>MAX(0,ROUNDDOWN(F880-E880-430000,-3))</f>
        <v/>
      </c>
      <c r="Q880" s="21">
        <f>MAX(0,ROUNDDOWN(F880-E880-430000-H880,-3))</f>
        <v/>
      </c>
      <c r="R880" s="21">
        <f>IF(F880&lt;=450000,0,MAX(0,P880*0.06-MIN(50000,P880)*0.03))</f>
        <v/>
      </c>
      <c r="S880" s="21">
        <f>IF(F880&lt;=450000,0,MAX(0,P880*0.04-MIN(50000,P880)*0.02))</f>
        <v/>
      </c>
      <c r="T880" s="21">
        <f>IF(F880&lt;=450000,0,MAX(0,Q880*0.06-MIN(50000,Q880)*0.03))</f>
        <v/>
      </c>
      <c r="U880" s="21">
        <f>IF(F880&lt;=450000,0,MAX(0,Q880*0.04-MIN(50000,Q880)*0.02))</f>
        <v/>
      </c>
      <c r="V880" s="21">
        <f>50000+MAX(0,G880-480000)</f>
        <v/>
      </c>
      <c r="W880" s="21">
        <f>P880-V880</f>
        <v/>
      </c>
      <c r="X880" s="21">
        <f>Q880-V880</f>
        <v/>
      </c>
      <c r="Y880" s="22">
        <f>IF(W880&lt;0,0.9,LOOKUP(W880,{0,1950001,3300001,6950001,9000001,18000001,40000001},{0.84895,0.7979,0.6958,0.66517,0.56307,0.4916,0.44055}))</f>
        <v/>
      </c>
      <c r="Z880" s="22">
        <f>IF(X880&lt;0,0.9,LOOKUP(X880,{0,1950001,3300001,6950001,9000001,18000001,40000001},{0.84895,0.7979,0.6958,0.66517,0.56307,0.4916,0.44055}))</f>
        <v/>
      </c>
      <c r="AA880" s="22">
        <f>IF(W880&lt;0,0,CHOOSE(MATCH(W880,{0,1950001,3300001,6950001,9000001},1),5.105/84.895,10.21/79.79,20.42/69.58,23.483/66.517,33.693/56.307))</f>
        <v/>
      </c>
      <c r="AB880" s="21">
        <f>IF(C880&lt;=2000,0,(MIN(C880,ROUNDDOWN(F880*0.3,0))-2000)*0.1)</f>
        <v/>
      </c>
      <c r="AC880" s="21">
        <f>IF(C880&lt;=2000,0,MIN((C880-2000)*Y880,(R880+S880)*0.2))</f>
        <v/>
      </c>
      <c r="AD880" s="21">
        <f>IF(C880&lt;=2000,0,MIN((C880-2000)*Z880,(T880+U880)*0.2))</f>
        <v/>
      </c>
      <c r="AE880" s="21">
        <f>AC880*AA880</f>
        <v/>
      </c>
      <c r="AF880" s="21">
        <f>ROUNDDOWN(R880,-2)+ROUNDDOWN(S880,-2)</f>
        <v/>
      </c>
      <c r="AG880" s="21">
        <f>ROUNDDOWN(MAX(0,R880-(AB880+AC880+AE880)*0.6),-2)+ROUNDDOWN(MAX(0,S880-(AB880+AC880+AE880)*0.4),-2)</f>
        <v/>
      </c>
      <c r="AH880" s="21">
        <f>ROUNDDOWN(MAX(0,T880-(AB880+AD880)*0.6),-2)+ROUNDDOWN(MAX(0,U880-(AB880+AD880)*0.4),-2)</f>
        <v/>
      </c>
      <c r="AI880" s="21">
        <f>ROUNDDOWN(T880,-2)+ROUNDDOWN(U880,-2)</f>
        <v/>
      </c>
      <c r="AJ880" s="21">
        <f>M880+AF880</f>
        <v/>
      </c>
      <c r="AK880" s="21">
        <f>M880+AG880</f>
        <v/>
      </c>
      <c r="AL880" s="21">
        <f>N880+AH880</f>
        <v/>
      </c>
      <c r="AM880" s="21">
        <f>O880+AI880</f>
        <v/>
      </c>
      <c r="AN880" s="21">
        <f>N880+AI880</f>
        <v/>
      </c>
      <c r="AO880" s="21">
        <f>ROUNDDOWN((R880+S880)*0.2/Y880+2000,0)</f>
        <v/>
      </c>
      <c r="AP880" s="21">
        <f>ROUNDDOWN((T880+U880)*0.2/Z880+2000,0)</f>
        <v/>
      </c>
      <c r="AQ880" s="21">
        <f>AL880-AK880</f>
        <v/>
      </c>
      <c r="AR880" s="21">
        <f>AM880-AK880</f>
        <v/>
      </c>
      <c r="AS880" s="21">
        <f>AM880-AL880</f>
        <v/>
      </c>
      <c r="AT880" s="21">
        <f>AK880+C880-AJ880</f>
        <v/>
      </c>
      <c r="AU880" s="21">
        <f>AL880+C880-AM880</f>
        <v/>
      </c>
      <c r="AV880" s="21">
        <f>AN880+C880-AM880</f>
        <v/>
      </c>
    </row>
    <row r="881">
      <c r="A881" t="inlineStr">
        <is>
          <t>医療費の境目</t>
        </is>
      </c>
      <c r="B881" s="21">
        <f>'3_医療費の境目'!$B$3</f>
        <v/>
      </c>
      <c r="C881" s="21">
        <f>IF('3_医療費の境目'!$B$4="",AO881,'3_医療費の境目'!$B$4)</f>
        <v/>
      </c>
      <c r="D881" s="21">
        <f>'3_医療費の境目'!D881</f>
        <v/>
      </c>
      <c r="E881" s="21">
        <f>ROUND(MIN(B881/12,650000)*12*0.0915+MIN(B881/12,1390000)*12*(0.0504+0)+B881*0.005,0)</f>
        <v/>
      </c>
      <c r="F881" s="21">
        <f>IF(B881&lt;741000,0,IF(B881&lt;2191000,B881-740000,IF(B881&lt;2193000,1451000,IF(B881&lt;2196000,1453000,IF(B881&lt;2200000,1456000,IF(B881&lt;3600000,ROUND(ROUNDDOWN(B881/4,-3)*2.8,0)-80000,IF(B881&lt;6600000,ROUND(ROUNDDOWN(B881/4,-3)*3.2,0)-440000,IF(B881&lt;8500000,ROUNDDOWN(B881*0.9,0)-1100000,B881-1950000))))))))</f>
        <v/>
      </c>
      <c r="G881" s="21">
        <f>IF(F881&gt;23500000,NA(),IF(F881&lt;=4890000,1040000,IF(F881&lt;=6550000,670000,620000)))</f>
        <v/>
      </c>
      <c r="H881" s="21">
        <f>IF(D881&lt;=0,0,MAX(0,MIN(2000000,D881-MIN(100000,ROUNDDOWN(F881*0.05,0)))))</f>
        <v/>
      </c>
      <c r="I881" s="21">
        <f>IF(C881&lt;=2000,0,MIN(C881,ROUNDDOWN(F881*0.4,0))-2000)</f>
        <v/>
      </c>
      <c r="J881" s="21">
        <f>MAX(0,ROUNDDOWN(F881-E881-G881,-3))</f>
        <v/>
      </c>
      <c r="K881" s="21">
        <f>MAX(0,ROUNDDOWN(F881-E881-G881-H881-I881,-3))</f>
        <v/>
      </c>
      <c r="L881" s="21">
        <f>MAX(0,ROUNDDOWN(F881-E881-G881-H881,-3))</f>
        <v/>
      </c>
      <c r="M881" s="21">
        <f>IF(J881&lt;=0,0,ROUNDDOWN((J881*LOOKUP(J881,{0,1950001,3300001,6950001,9000001,18000001,40000001},{0.05,0.1,0.2,0.23,0.33,0.4,0.45})-LOOKUP(J881,{0,1950001,3300001,6950001,9000001,18000001,40000001},{0,97500,427500,636000,1536000,2796000,4796000}))*1.021,-2))</f>
        <v/>
      </c>
      <c r="N881" s="21">
        <f>IF(K881&lt;=0,0,ROUNDDOWN((K881*LOOKUP(K881,{0,1950001,3300001,6950001,9000001,18000001,40000001},{0.05,0.1,0.2,0.23,0.33,0.4,0.45})-LOOKUP(K881,{0,1950001,3300001,6950001,9000001,18000001,40000001},{0,97500,427500,636000,1536000,2796000,4796000}))*1.021,-2))</f>
        <v/>
      </c>
      <c r="O881" s="21">
        <f>IF(L881&lt;=0,0,ROUNDDOWN((L881*LOOKUP(L881,{0,1950001,3300001,6950001,9000001,18000001,40000001},{0.05,0.1,0.2,0.23,0.33,0.4,0.45})-LOOKUP(L881,{0,1950001,3300001,6950001,9000001,18000001,40000001},{0,97500,427500,636000,1536000,2796000,4796000}))*1.021,-2))</f>
        <v/>
      </c>
      <c r="P881" s="21">
        <f>MAX(0,ROUNDDOWN(F881-E881-430000,-3))</f>
        <v/>
      </c>
      <c r="Q881" s="21">
        <f>MAX(0,ROUNDDOWN(F881-E881-430000-H881,-3))</f>
        <v/>
      </c>
      <c r="R881" s="21">
        <f>IF(F881&lt;=450000,0,MAX(0,P881*0.06-MIN(50000,P881)*0.03))</f>
        <v/>
      </c>
      <c r="S881" s="21">
        <f>IF(F881&lt;=450000,0,MAX(0,P881*0.04-MIN(50000,P881)*0.02))</f>
        <v/>
      </c>
      <c r="T881" s="21">
        <f>IF(F881&lt;=450000,0,MAX(0,Q881*0.06-MIN(50000,Q881)*0.03))</f>
        <v/>
      </c>
      <c r="U881" s="21">
        <f>IF(F881&lt;=450000,0,MAX(0,Q881*0.04-MIN(50000,Q881)*0.02))</f>
        <v/>
      </c>
      <c r="V881" s="21">
        <f>50000+MAX(0,G881-480000)</f>
        <v/>
      </c>
      <c r="W881" s="21">
        <f>P881-V881</f>
        <v/>
      </c>
      <c r="X881" s="21">
        <f>Q881-V881</f>
        <v/>
      </c>
      <c r="Y881" s="22">
        <f>IF(W881&lt;0,0.9,LOOKUP(W881,{0,1950001,3300001,6950001,9000001,18000001,40000001},{0.84895,0.7979,0.6958,0.66517,0.56307,0.4916,0.44055}))</f>
        <v/>
      </c>
      <c r="Z881" s="22">
        <f>IF(X881&lt;0,0.9,LOOKUP(X881,{0,1950001,3300001,6950001,9000001,18000001,40000001},{0.84895,0.7979,0.6958,0.66517,0.56307,0.4916,0.44055}))</f>
        <v/>
      </c>
      <c r="AA881" s="22">
        <f>IF(W881&lt;0,0,CHOOSE(MATCH(W881,{0,1950001,3300001,6950001,9000001},1),5.105/84.895,10.21/79.79,20.42/69.58,23.483/66.517,33.693/56.307))</f>
        <v/>
      </c>
      <c r="AB881" s="21">
        <f>IF(C881&lt;=2000,0,(MIN(C881,ROUNDDOWN(F881*0.3,0))-2000)*0.1)</f>
        <v/>
      </c>
      <c r="AC881" s="21">
        <f>IF(C881&lt;=2000,0,MIN((C881-2000)*Y881,(R881+S881)*0.2))</f>
        <v/>
      </c>
      <c r="AD881" s="21">
        <f>IF(C881&lt;=2000,0,MIN((C881-2000)*Z881,(T881+U881)*0.2))</f>
        <v/>
      </c>
      <c r="AE881" s="21">
        <f>AC881*AA881</f>
        <v/>
      </c>
      <c r="AF881" s="21">
        <f>ROUNDDOWN(R881,-2)+ROUNDDOWN(S881,-2)</f>
        <v/>
      </c>
      <c r="AG881" s="21">
        <f>ROUNDDOWN(MAX(0,R881-(AB881+AC881+AE881)*0.6),-2)+ROUNDDOWN(MAX(0,S881-(AB881+AC881+AE881)*0.4),-2)</f>
        <v/>
      </c>
      <c r="AH881" s="21">
        <f>ROUNDDOWN(MAX(0,T881-(AB881+AD881)*0.6),-2)+ROUNDDOWN(MAX(0,U881-(AB881+AD881)*0.4),-2)</f>
        <v/>
      </c>
      <c r="AI881" s="21">
        <f>ROUNDDOWN(T881,-2)+ROUNDDOWN(U881,-2)</f>
        <v/>
      </c>
      <c r="AJ881" s="21">
        <f>M881+AF881</f>
        <v/>
      </c>
      <c r="AK881" s="21">
        <f>M881+AG881</f>
        <v/>
      </c>
      <c r="AL881" s="21">
        <f>N881+AH881</f>
        <v/>
      </c>
      <c r="AM881" s="21">
        <f>O881+AI881</f>
        <v/>
      </c>
      <c r="AN881" s="21">
        <f>N881+AI881</f>
        <v/>
      </c>
      <c r="AO881" s="21">
        <f>ROUNDDOWN((R881+S881)*0.2/Y881+2000,0)</f>
        <v/>
      </c>
      <c r="AP881" s="21">
        <f>ROUNDDOWN((T881+U881)*0.2/Z881+2000,0)</f>
        <v/>
      </c>
      <c r="AQ881" s="21">
        <f>AL881-AK881</f>
        <v/>
      </c>
      <c r="AR881" s="21">
        <f>AM881-AK881</f>
        <v/>
      </c>
      <c r="AS881" s="21">
        <f>AM881-AL881</f>
        <v/>
      </c>
      <c r="AT881" s="21">
        <f>AK881+C881-AJ881</f>
        <v/>
      </c>
      <c r="AU881" s="21">
        <f>AL881+C881-AM881</f>
        <v/>
      </c>
      <c r="AV881" s="21">
        <f>AN881+C881-AM881</f>
        <v/>
      </c>
    </row>
    <row r="882">
      <c r="A882" t="inlineStr">
        <is>
          <t>医療費の境目</t>
        </is>
      </c>
      <c r="B882" s="21">
        <f>'3_医療費の境目'!$B$3</f>
        <v/>
      </c>
      <c r="C882" s="21">
        <f>IF('3_医療費の境目'!$B$4="",AO882,'3_医療費の境目'!$B$4)</f>
        <v/>
      </c>
      <c r="D882" s="21">
        <f>'3_医療費の境目'!D882</f>
        <v/>
      </c>
      <c r="E882" s="21">
        <f>ROUND(MIN(B882/12,650000)*12*0.0915+MIN(B882/12,1390000)*12*(0.0504+0)+B882*0.005,0)</f>
        <v/>
      </c>
      <c r="F882" s="21">
        <f>IF(B882&lt;741000,0,IF(B882&lt;2191000,B882-740000,IF(B882&lt;2193000,1451000,IF(B882&lt;2196000,1453000,IF(B882&lt;2200000,1456000,IF(B882&lt;3600000,ROUND(ROUNDDOWN(B882/4,-3)*2.8,0)-80000,IF(B882&lt;6600000,ROUND(ROUNDDOWN(B882/4,-3)*3.2,0)-440000,IF(B882&lt;8500000,ROUNDDOWN(B882*0.9,0)-1100000,B882-1950000))))))))</f>
        <v/>
      </c>
      <c r="G882" s="21">
        <f>IF(F882&gt;23500000,NA(),IF(F882&lt;=4890000,1040000,IF(F882&lt;=6550000,670000,620000)))</f>
        <v/>
      </c>
      <c r="H882" s="21">
        <f>IF(D882&lt;=0,0,MAX(0,MIN(2000000,D882-MIN(100000,ROUNDDOWN(F882*0.05,0)))))</f>
        <v/>
      </c>
      <c r="I882" s="21">
        <f>IF(C882&lt;=2000,0,MIN(C882,ROUNDDOWN(F882*0.4,0))-2000)</f>
        <v/>
      </c>
      <c r="J882" s="21">
        <f>MAX(0,ROUNDDOWN(F882-E882-G882,-3))</f>
        <v/>
      </c>
      <c r="K882" s="21">
        <f>MAX(0,ROUNDDOWN(F882-E882-G882-H882-I882,-3))</f>
        <v/>
      </c>
      <c r="L882" s="21">
        <f>MAX(0,ROUNDDOWN(F882-E882-G882-H882,-3))</f>
        <v/>
      </c>
      <c r="M882" s="21">
        <f>IF(J882&lt;=0,0,ROUNDDOWN((J882*LOOKUP(J882,{0,1950001,3300001,6950001,9000001,18000001,40000001},{0.05,0.1,0.2,0.23,0.33,0.4,0.45})-LOOKUP(J882,{0,1950001,3300001,6950001,9000001,18000001,40000001},{0,97500,427500,636000,1536000,2796000,4796000}))*1.021,-2))</f>
        <v/>
      </c>
      <c r="N882" s="21">
        <f>IF(K882&lt;=0,0,ROUNDDOWN((K882*LOOKUP(K882,{0,1950001,3300001,6950001,9000001,18000001,40000001},{0.05,0.1,0.2,0.23,0.33,0.4,0.45})-LOOKUP(K882,{0,1950001,3300001,6950001,9000001,18000001,40000001},{0,97500,427500,636000,1536000,2796000,4796000}))*1.021,-2))</f>
        <v/>
      </c>
      <c r="O882" s="21">
        <f>IF(L882&lt;=0,0,ROUNDDOWN((L882*LOOKUP(L882,{0,1950001,3300001,6950001,9000001,18000001,40000001},{0.05,0.1,0.2,0.23,0.33,0.4,0.45})-LOOKUP(L882,{0,1950001,3300001,6950001,9000001,18000001,40000001},{0,97500,427500,636000,1536000,2796000,4796000}))*1.021,-2))</f>
        <v/>
      </c>
      <c r="P882" s="21">
        <f>MAX(0,ROUNDDOWN(F882-E882-430000,-3))</f>
        <v/>
      </c>
      <c r="Q882" s="21">
        <f>MAX(0,ROUNDDOWN(F882-E882-430000-H882,-3))</f>
        <v/>
      </c>
      <c r="R882" s="21">
        <f>IF(F882&lt;=450000,0,MAX(0,P882*0.06-MIN(50000,P882)*0.03))</f>
        <v/>
      </c>
      <c r="S882" s="21">
        <f>IF(F882&lt;=450000,0,MAX(0,P882*0.04-MIN(50000,P882)*0.02))</f>
        <v/>
      </c>
      <c r="T882" s="21">
        <f>IF(F882&lt;=450000,0,MAX(0,Q882*0.06-MIN(50000,Q882)*0.03))</f>
        <v/>
      </c>
      <c r="U882" s="21">
        <f>IF(F882&lt;=450000,0,MAX(0,Q882*0.04-MIN(50000,Q882)*0.02))</f>
        <v/>
      </c>
      <c r="V882" s="21">
        <f>50000+MAX(0,G882-480000)</f>
        <v/>
      </c>
      <c r="W882" s="21">
        <f>P882-V882</f>
        <v/>
      </c>
      <c r="X882" s="21">
        <f>Q882-V882</f>
        <v/>
      </c>
      <c r="Y882" s="22">
        <f>IF(W882&lt;0,0.9,LOOKUP(W882,{0,1950001,3300001,6950001,9000001,18000001,40000001},{0.84895,0.7979,0.6958,0.66517,0.56307,0.4916,0.44055}))</f>
        <v/>
      </c>
      <c r="Z882" s="22">
        <f>IF(X882&lt;0,0.9,LOOKUP(X882,{0,1950001,3300001,6950001,9000001,18000001,40000001},{0.84895,0.7979,0.6958,0.66517,0.56307,0.4916,0.44055}))</f>
        <v/>
      </c>
      <c r="AA882" s="22">
        <f>IF(W882&lt;0,0,CHOOSE(MATCH(W882,{0,1950001,3300001,6950001,9000001},1),5.105/84.895,10.21/79.79,20.42/69.58,23.483/66.517,33.693/56.307))</f>
        <v/>
      </c>
      <c r="AB882" s="21">
        <f>IF(C882&lt;=2000,0,(MIN(C882,ROUNDDOWN(F882*0.3,0))-2000)*0.1)</f>
        <v/>
      </c>
      <c r="AC882" s="21">
        <f>IF(C882&lt;=2000,0,MIN((C882-2000)*Y882,(R882+S882)*0.2))</f>
        <v/>
      </c>
      <c r="AD882" s="21">
        <f>IF(C882&lt;=2000,0,MIN((C882-2000)*Z882,(T882+U882)*0.2))</f>
        <v/>
      </c>
      <c r="AE882" s="21">
        <f>AC882*AA882</f>
        <v/>
      </c>
      <c r="AF882" s="21">
        <f>ROUNDDOWN(R882,-2)+ROUNDDOWN(S882,-2)</f>
        <v/>
      </c>
      <c r="AG882" s="21">
        <f>ROUNDDOWN(MAX(0,R882-(AB882+AC882+AE882)*0.6),-2)+ROUNDDOWN(MAX(0,S882-(AB882+AC882+AE882)*0.4),-2)</f>
        <v/>
      </c>
      <c r="AH882" s="21">
        <f>ROUNDDOWN(MAX(0,T882-(AB882+AD882)*0.6),-2)+ROUNDDOWN(MAX(0,U882-(AB882+AD882)*0.4),-2)</f>
        <v/>
      </c>
      <c r="AI882" s="21">
        <f>ROUNDDOWN(T882,-2)+ROUNDDOWN(U882,-2)</f>
        <v/>
      </c>
      <c r="AJ882" s="21">
        <f>M882+AF882</f>
        <v/>
      </c>
      <c r="AK882" s="21">
        <f>M882+AG882</f>
        <v/>
      </c>
      <c r="AL882" s="21">
        <f>N882+AH882</f>
        <v/>
      </c>
      <c r="AM882" s="21">
        <f>O882+AI882</f>
        <v/>
      </c>
      <c r="AN882" s="21">
        <f>N882+AI882</f>
        <v/>
      </c>
      <c r="AO882" s="21">
        <f>ROUNDDOWN((R882+S882)*0.2/Y882+2000,0)</f>
        <v/>
      </c>
      <c r="AP882" s="21">
        <f>ROUNDDOWN((T882+U882)*0.2/Z882+2000,0)</f>
        <v/>
      </c>
      <c r="AQ882" s="21">
        <f>AL882-AK882</f>
        <v/>
      </c>
      <c r="AR882" s="21">
        <f>AM882-AK882</f>
        <v/>
      </c>
      <c r="AS882" s="21">
        <f>AM882-AL882</f>
        <v/>
      </c>
      <c r="AT882" s="21">
        <f>AK882+C882-AJ882</f>
        <v/>
      </c>
      <c r="AU882" s="21">
        <f>AL882+C882-AM882</f>
        <v/>
      </c>
      <c r="AV882" s="21">
        <f>AN882+C882-AM882</f>
        <v/>
      </c>
    </row>
    <row r="883">
      <c r="A883" t="inlineStr">
        <is>
          <t>医療費の境目</t>
        </is>
      </c>
      <c r="B883" s="21">
        <f>'3_医療費の境目'!$B$3</f>
        <v/>
      </c>
      <c r="C883" s="21">
        <f>IF('3_医療費の境目'!$B$4="",AO883,'3_医療費の境目'!$B$4)</f>
        <v/>
      </c>
      <c r="D883" s="21">
        <f>'3_医療費の境目'!D883</f>
        <v/>
      </c>
      <c r="E883" s="21">
        <f>ROUND(MIN(B883/12,650000)*12*0.0915+MIN(B883/12,1390000)*12*(0.0504+0)+B883*0.005,0)</f>
        <v/>
      </c>
      <c r="F883" s="21">
        <f>IF(B883&lt;741000,0,IF(B883&lt;2191000,B883-740000,IF(B883&lt;2193000,1451000,IF(B883&lt;2196000,1453000,IF(B883&lt;2200000,1456000,IF(B883&lt;3600000,ROUND(ROUNDDOWN(B883/4,-3)*2.8,0)-80000,IF(B883&lt;6600000,ROUND(ROUNDDOWN(B883/4,-3)*3.2,0)-440000,IF(B883&lt;8500000,ROUNDDOWN(B883*0.9,0)-1100000,B883-1950000))))))))</f>
        <v/>
      </c>
      <c r="G883" s="21">
        <f>IF(F883&gt;23500000,NA(),IF(F883&lt;=4890000,1040000,IF(F883&lt;=6550000,670000,620000)))</f>
        <v/>
      </c>
      <c r="H883" s="21">
        <f>IF(D883&lt;=0,0,MAX(0,MIN(2000000,D883-MIN(100000,ROUNDDOWN(F883*0.05,0)))))</f>
        <v/>
      </c>
      <c r="I883" s="21">
        <f>IF(C883&lt;=2000,0,MIN(C883,ROUNDDOWN(F883*0.4,0))-2000)</f>
        <v/>
      </c>
      <c r="J883" s="21">
        <f>MAX(0,ROUNDDOWN(F883-E883-G883,-3))</f>
        <v/>
      </c>
      <c r="K883" s="21">
        <f>MAX(0,ROUNDDOWN(F883-E883-G883-H883-I883,-3))</f>
        <v/>
      </c>
      <c r="L883" s="21">
        <f>MAX(0,ROUNDDOWN(F883-E883-G883-H883,-3))</f>
        <v/>
      </c>
      <c r="M883" s="21">
        <f>IF(J883&lt;=0,0,ROUNDDOWN((J883*LOOKUP(J883,{0,1950001,3300001,6950001,9000001,18000001,40000001},{0.05,0.1,0.2,0.23,0.33,0.4,0.45})-LOOKUP(J883,{0,1950001,3300001,6950001,9000001,18000001,40000001},{0,97500,427500,636000,1536000,2796000,4796000}))*1.021,-2))</f>
        <v/>
      </c>
      <c r="N883" s="21">
        <f>IF(K883&lt;=0,0,ROUNDDOWN((K883*LOOKUP(K883,{0,1950001,3300001,6950001,9000001,18000001,40000001},{0.05,0.1,0.2,0.23,0.33,0.4,0.45})-LOOKUP(K883,{0,1950001,3300001,6950001,9000001,18000001,40000001},{0,97500,427500,636000,1536000,2796000,4796000}))*1.021,-2))</f>
        <v/>
      </c>
      <c r="O883" s="21">
        <f>IF(L883&lt;=0,0,ROUNDDOWN((L883*LOOKUP(L883,{0,1950001,3300001,6950001,9000001,18000001,40000001},{0.05,0.1,0.2,0.23,0.33,0.4,0.45})-LOOKUP(L883,{0,1950001,3300001,6950001,9000001,18000001,40000001},{0,97500,427500,636000,1536000,2796000,4796000}))*1.021,-2))</f>
        <v/>
      </c>
      <c r="P883" s="21">
        <f>MAX(0,ROUNDDOWN(F883-E883-430000,-3))</f>
        <v/>
      </c>
      <c r="Q883" s="21">
        <f>MAX(0,ROUNDDOWN(F883-E883-430000-H883,-3))</f>
        <v/>
      </c>
      <c r="R883" s="21">
        <f>IF(F883&lt;=450000,0,MAX(0,P883*0.06-MIN(50000,P883)*0.03))</f>
        <v/>
      </c>
      <c r="S883" s="21">
        <f>IF(F883&lt;=450000,0,MAX(0,P883*0.04-MIN(50000,P883)*0.02))</f>
        <v/>
      </c>
      <c r="T883" s="21">
        <f>IF(F883&lt;=450000,0,MAX(0,Q883*0.06-MIN(50000,Q883)*0.03))</f>
        <v/>
      </c>
      <c r="U883" s="21">
        <f>IF(F883&lt;=450000,0,MAX(0,Q883*0.04-MIN(50000,Q883)*0.02))</f>
        <v/>
      </c>
      <c r="V883" s="21">
        <f>50000+MAX(0,G883-480000)</f>
        <v/>
      </c>
      <c r="W883" s="21">
        <f>P883-V883</f>
        <v/>
      </c>
      <c r="X883" s="21">
        <f>Q883-V883</f>
        <v/>
      </c>
      <c r="Y883" s="22">
        <f>IF(W883&lt;0,0.9,LOOKUP(W883,{0,1950001,3300001,6950001,9000001,18000001,40000001},{0.84895,0.7979,0.6958,0.66517,0.56307,0.4916,0.44055}))</f>
        <v/>
      </c>
      <c r="Z883" s="22">
        <f>IF(X883&lt;0,0.9,LOOKUP(X883,{0,1950001,3300001,6950001,9000001,18000001,40000001},{0.84895,0.7979,0.6958,0.66517,0.56307,0.4916,0.44055}))</f>
        <v/>
      </c>
      <c r="AA883" s="22">
        <f>IF(W883&lt;0,0,CHOOSE(MATCH(W883,{0,1950001,3300001,6950001,9000001},1),5.105/84.895,10.21/79.79,20.42/69.58,23.483/66.517,33.693/56.307))</f>
        <v/>
      </c>
      <c r="AB883" s="21">
        <f>IF(C883&lt;=2000,0,(MIN(C883,ROUNDDOWN(F883*0.3,0))-2000)*0.1)</f>
        <v/>
      </c>
      <c r="AC883" s="21">
        <f>IF(C883&lt;=2000,0,MIN((C883-2000)*Y883,(R883+S883)*0.2))</f>
        <v/>
      </c>
      <c r="AD883" s="21">
        <f>IF(C883&lt;=2000,0,MIN((C883-2000)*Z883,(T883+U883)*0.2))</f>
        <v/>
      </c>
      <c r="AE883" s="21">
        <f>AC883*AA883</f>
        <v/>
      </c>
      <c r="AF883" s="21">
        <f>ROUNDDOWN(R883,-2)+ROUNDDOWN(S883,-2)</f>
        <v/>
      </c>
      <c r="AG883" s="21">
        <f>ROUNDDOWN(MAX(0,R883-(AB883+AC883+AE883)*0.6),-2)+ROUNDDOWN(MAX(0,S883-(AB883+AC883+AE883)*0.4),-2)</f>
        <v/>
      </c>
      <c r="AH883" s="21">
        <f>ROUNDDOWN(MAX(0,T883-(AB883+AD883)*0.6),-2)+ROUNDDOWN(MAX(0,U883-(AB883+AD883)*0.4),-2)</f>
        <v/>
      </c>
      <c r="AI883" s="21">
        <f>ROUNDDOWN(T883,-2)+ROUNDDOWN(U883,-2)</f>
        <v/>
      </c>
      <c r="AJ883" s="21">
        <f>M883+AF883</f>
        <v/>
      </c>
      <c r="AK883" s="21">
        <f>M883+AG883</f>
        <v/>
      </c>
      <c r="AL883" s="21">
        <f>N883+AH883</f>
        <v/>
      </c>
      <c r="AM883" s="21">
        <f>O883+AI883</f>
        <v/>
      </c>
      <c r="AN883" s="21">
        <f>N883+AI883</f>
        <v/>
      </c>
      <c r="AO883" s="21">
        <f>ROUNDDOWN((R883+S883)*0.2/Y883+2000,0)</f>
        <v/>
      </c>
      <c r="AP883" s="21">
        <f>ROUNDDOWN((T883+U883)*0.2/Z883+2000,0)</f>
        <v/>
      </c>
      <c r="AQ883" s="21">
        <f>AL883-AK883</f>
        <v/>
      </c>
      <c r="AR883" s="21">
        <f>AM883-AK883</f>
        <v/>
      </c>
      <c r="AS883" s="21">
        <f>AM883-AL883</f>
        <v/>
      </c>
      <c r="AT883" s="21">
        <f>AK883+C883-AJ883</f>
        <v/>
      </c>
      <c r="AU883" s="21">
        <f>AL883+C883-AM883</f>
        <v/>
      </c>
      <c r="AV883" s="21">
        <f>AN883+C883-AM883</f>
        <v/>
      </c>
    </row>
    <row r="884">
      <c r="A884" t="inlineStr">
        <is>
          <t>医療費の境目</t>
        </is>
      </c>
      <c r="B884" s="21">
        <f>'3_医療費の境目'!$B$3</f>
        <v/>
      </c>
      <c r="C884" s="21">
        <f>IF('3_医療費の境目'!$B$4="",AO884,'3_医療費の境目'!$B$4)</f>
        <v/>
      </c>
      <c r="D884" s="21">
        <f>'3_医療費の境目'!D884</f>
        <v/>
      </c>
      <c r="E884" s="21">
        <f>ROUND(MIN(B884/12,650000)*12*0.0915+MIN(B884/12,1390000)*12*(0.0504+0)+B884*0.005,0)</f>
        <v/>
      </c>
      <c r="F884" s="21">
        <f>IF(B884&lt;741000,0,IF(B884&lt;2191000,B884-740000,IF(B884&lt;2193000,1451000,IF(B884&lt;2196000,1453000,IF(B884&lt;2200000,1456000,IF(B884&lt;3600000,ROUND(ROUNDDOWN(B884/4,-3)*2.8,0)-80000,IF(B884&lt;6600000,ROUND(ROUNDDOWN(B884/4,-3)*3.2,0)-440000,IF(B884&lt;8500000,ROUNDDOWN(B884*0.9,0)-1100000,B884-1950000))))))))</f>
        <v/>
      </c>
      <c r="G884" s="21">
        <f>IF(F884&gt;23500000,NA(),IF(F884&lt;=4890000,1040000,IF(F884&lt;=6550000,670000,620000)))</f>
        <v/>
      </c>
      <c r="H884" s="21">
        <f>IF(D884&lt;=0,0,MAX(0,MIN(2000000,D884-MIN(100000,ROUNDDOWN(F884*0.05,0)))))</f>
        <v/>
      </c>
      <c r="I884" s="21">
        <f>IF(C884&lt;=2000,0,MIN(C884,ROUNDDOWN(F884*0.4,0))-2000)</f>
        <v/>
      </c>
      <c r="J884" s="21">
        <f>MAX(0,ROUNDDOWN(F884-E884-G884,-3))</f>
        <v/>
      </c>
      <c r="K884" s="21">
        <f>MAX(0,ROUNDDOWN(F884-E884-G884-H884-I884,-3))</f>
        <v/>
      </c>
      <c r="L884" s="21">
        <f>MAX(0,ROUNDDOWN(F884-E884-G884-H884,-3))</f>
        <v/>
      </c>
      <c r="M884" s="21">
        <f>IF(J884&lt;=0,0,ROUNDDOWN((J884*LOOKUP(J884,{0,1950001,3300001,6950001,9000001,18000001,40000001},{0.05,0.1,0.2,0.23,0.33,0.4,0.45})-LOOKUP(J884,{0,1950001,3300001,6950001,9000001,18000001,40000001},{0,97500,427500,636000,1536000,2796000,4796000}))*1.021,-2))</f>
        <v/>
      </c>
      <c r="N884" s="21">
        <f>IF(K884&lt;=0,0,ROUNDDOWN((K884*LOOKUP(K884,{0,1950001,3300001,6950001,9000001,18000001,40000001},{0.05,0.1,0.2,0.23,0.33,0.4,0.45})-LOOKUP(K884,{0,1950001,3300001,6950001,9000001,18000001,40000001},{0,97500,427500,636000,1536000,2796000,4796000}))*1.021,-2))</f>
        <v/>
      </c>
      <c r="O884" s="21">
        <f>IF(L884&lt;=0,0,ROUNDDOWN((L884*LOOKUP(L884,{0,1950001,3300001,6950001,9000001,18000001,40000001},{0.05,0.1,0.2,0.23,0.33,0.4,0.45})-LOOKUP(L884,{0,1950001,3300001,6950001,9000001,18000001,40000001},{0,97500,427500,636000,1536000,2796000,4796000}))*1.021,-2))</f>
        <v/>
      </c>
      <c r="P884" s="21">
        <f>MAX(0,ROUNDDOWN(F884-E884-430000,-3))</f>
        <v/>
      </c>
      <c r="Q884" s="21">
        <f>MAX(0,ROUNDDOWN(F884-E884-430000-H884,-3))</f>
        <v/>
      </c>
      <c r="R884" s="21">
        <f>IF(F884&lt;=450000,0,MAX(0,P884*0.06-MIN(50000,P884)*0.03))</f>
        <v/>
      </c>
      <c r="S884" s="21">
        <f>IF(F884&lt;=450000,0,MAX(0,P884*0.04-MIN(50000,P884)*0.02))</f>
        <v/>
      </c>
      <c r="T884" s="21">
        <f>IF(F884&lt;=450000,0,MAX(0,Q884*0.06-MIN(50000,Q884)*0.03))</f>
        <v/>
      </c>
      <c r="U884" s="21">
        <f>IF(F884&lt;=450000,0,MAX(0,Q884*0.04-MIN(50000,Q884)*0.02))</f>
        <v/>
      </c>
      <c r="V884" s="21">
        <f>50000+MAX(0,G884-480000)</f>
        <v/>
      </c>
      <c r="W884" s="21">
        <f>P884-V884</f>
        <v/>
      </c>
      <c r="X884" s="21">
        <f>Q884-V884</f>
        <v/>
      </c>
      <c r="Y884" s="22">
        <f>IF(W884&lt;0,0.9,LOOKUP(W884,{0,1950001,3300001,6950001,9000001,18000001,40000001},{0.84895,0.7979,0.6958,0.66517,0.56307,0.4916,0.44055}))</f>
        <v/>
      </c>
      <c r="Z884" s="22">
        <f>IF(X884&lt;0,0.9,LOOKUP(X884,{0,1950001,3300001,6950001,9000001,18000001,40000001},{0.84895,0.7979,0.6958,0.66517,0.56307,0.4916,0.44055}))</f>
        <v/>
      </c>
      <c r="AA884" s="22">
        <f>IF(W884&lt;0,0,CHOOSE(MATCH(W884,{0,1950001,3300001,6950001,9000001},1),5.105/84.895,10.21/79.79,20.42/69.58,23.483/66.517,33.693/56.307))</f>
        <v/>
      </c>
      <c r="AB884" s="21">
        <f>IF(C884&lt;=2000,0,(MIN(C884,ROUNDDOWN(F884*0.3,0))-2000)*0.1)</f>
        <v/>
      </c>
      <c r="AC884" s="21">
        <f>IF(C884&lt;=2000,0,MIN((C884-2000)*Y884,(R884+S884)*0.2))</f>
        <v/>
      </c>
      <c r="AD884" s="21">
        <f>IF(C884&lt;=2000,0,MIN((C884-2000)*Z884,(T884+U884)*0.2))</f>
        <v/>
      </c>
      <c r="AE884" s="21">
        <f>AC884*AA884</f>
        <v/>
      </c>
      <c r="AF884" s="21">
        <f>ROUNDDOWN(R884,-2)+ROUNDDOWN(S884,-2)</f>
        <v/>
      </c>
      <c r="AG884" s="21">
        <f>ROUNDDOWN(MAX(0,R884-(AB884+AC884+AE884)*0.6),-2)+ROUNDDOWN(MAX(0,S884-(AB884+AC884+AE884)*0.4),-2)</f>
        <v/>
      </c>
      <c r="AH884" s="21">
        <f>ROUNDDOWN(MAX(0,T884-(AB884+AD884)*0.6),-2)+ROUNDDOWN(MAX(0,U884-(AB884+AD884)*0.4),-2)</f>
        <v/>
      </c>
      <c r="AI884" s="21">
        <f>ROUNDDOWN(T884,-2)+ROUNDDOWN(U884,-2)</f>
        <v/>
      </c>
      <c r="AJ884" s="21">
        <f>M884+AF884</f>
        <v/>
      </c>
      <c r="AK884" s="21">
        <f>M884+AG884</f>
        <v/>
      </c>
      <c r="AL884" s="21">
        <f>N884+AH884</f>
        <v/>
      </c>
      <c r="AM884" s="21">
        <f>O884+AI884</f>
        <v/>
      </c>
      <c r="AN884" s="21">
        <f>N884+AI884</f>
        <v/>
      </c>
      <c r="AO884" s="21">
        <f>ROUNDDOWN((R884+S884)*0.2/Y884+2000,0)</f>
        <v/>
      </c>
      <c r="AP884" s="21">
        <f>ROUNDDOWN((T884+U884)*0.2/Z884+2000,0)</f>
        <v/>
      </c>
      <c r="AQ884" s="21">
        <f>AL884-AK884</f>
        <v/>
      </c>
      <c r="AR884" s="21">
        <f>AM884-AK884</f>
        <v/>
      </c>
      <c r="AS884" s="21">
        <f>AM884-AL884</f>
        <v/>
      </c>
      <c r="AT884" s="21">
        <f>AK884+C884-AJ884</f>
        <v/>
      </c>
      <c r="AU884" s="21">
        <f>AL884+C884-AM884</f>
        <v/>
      </c>
      <c r="AV884" s="21">
        <f>AN884+C884-AM884</f>
        <v/>
      </c>
    </row>
    <row r="885">
      <c r="A885" t="inlineStr">
        <is>
          <t>医療費の境目</t>
        </is>
      </c>
      <c r="B885" s="21">
        <f>'3_医療費の境目'!$B$3</f>
        <v/>
      </c>
      <c r="C885" s="21">
        <f>IF('3_医療費の境目'!$B$4="",AO885,'3_医療費の境目'!$B$4)</f>
        <v/>
      </c>
      <c r="D885" s="21">
        <f>'3_医療費の境目'!D885</f>
        <v/>
      </c>
      <c r="E885" s="21">
        <f>ROUND(MIN(B885/12,650000)*12*0.0915+MIN(B885/12,1390000)*12*(0.0504+0)+B885*0.005,0)</f>
        <v/>
      </c>
      <c r="F885" s="21">
        <f>IF(B885&lt;741000,0,IF(B885&lt;2191000,B885-740000,IF(B885&lt;2193000,1451000,IF(B885&lt;2196000,1453000,IF(B885&lt;2200000,1456000,IF(B885&lt;3600000,ROUND(ROUNDDOWN(B885/4,-3)*2.8,0)-80000,IF(B885&lt;6600000,ROUND(ROUNDDOWN(B885/4,-3)*3.2,0)-440000,IF(B885&lt;8500000,ROUNDDOWN(B885*0.9,0)-1100000,B885-1950000))))))))</f>
        <v/>
      </c>
      <c r="G885" s="21">
        <f>IF(F885&gt;23500000,NA(),IF(F885&lt;=4890000,1040000,IF(F885&lt;=6550000,670000,620000)))</f>
        <v/>
      </c>
      <c r="H885" s="21">
        <f>IF(D885&lt;=0,0,MAX(0,MIN(2000000,D885-MIN(100000,ROUNDDOWN(F885*0.05,0)))))</f>
        <v/>
      </c>
      <c r="I885" s="21">
        <f>IF(C885&lt;=2000,0,MIN(C885,ROUNDDOWN(F885*0.4,0))-2000)</f>
        <v/>
      </c>
      <c r="J885" s="21">
        <f>MAX(0,ROUNDDOWN(F885-E885-G885,-3))</f>
        <v/>
      </c>
      <c r="K885" s="21">
        <f>MAX(0,ROUNDDOWN(F885-E885-G885-H885-I885,-3))</f>
        <v/>
      </c>
      <c r="L885" s="21">
        <f>MAX(0,ROUNDDOWN(F885-E885-G885-H885,-3))</f>
        <v/>
      </c>
      <c r="M885" s="21">
        <f>IF(J885&lt;=0,0,ROUNDDOWN((J885*LOOKUP(J885,{0,1950001,3300001,6950001,9000001,18000001,40000001},{0.05,0.1,0.2,0.23,0.33,0.4,0.45})-LOOKUP(J885,{0,1950001,3300001,6950001,9000001,18000001,40000001},{0,97500,427500,636000,1536000,2796000,4796000}))*1.021,-2))</f>
        <v/>
      </c>
      <c r="N885" s="21">
        <f>IF(K885&lt;=0,0,ROUNDDOWN((K885*LOOKUP(K885,{0,1950001,3300001,6950001,9000001,18000001,40000001},{0.05,0.1,0.2,0.23,0.33,0.4,0.45})-LOOKUP(K885,{0,1950001,3300001,6950001,9000001,18000001,40000001},{0,97500,427500,636000,1536000,2796000,4796000}))*1.021,-2))</f>
        <v/>
      </c>
      <c r="O885" s="21">
        <f>IF(L885&lt;=0,0,ROUNDDOWN((L885*LOOKUP(L885,{0,1950001,3300001,6950001,9000001,18000001,40000001},{0.05,0.1,0.2,0.23,0.33,0.4,0.45})-LOOKUP(L885,{0,1950001,3300001,6950001,9000001,18000001,40000001},{0,97500,427500,636000,1536000,2796000,4796000}))*1.021,-2))</f>
        <v/>
      </c>
      <c r="P885" s="21">
        <f>MAX(0,ROUNDDOWN(F885-E885-430000,-3))</f>
        <v/>
      </c>
      <c r="Q885" s="21">
        <f>MAX(0,ROUNDDOWN(F885-E885-430000-H885,-3))</f>
        <v/>
      </c>
      <c r="R885" s="21">
        <f>IF(F885&lt;=450000,0,MAX(0,P885*0.06-MIN(50000,P885)*0.03))</f>
        <v/>
      </c>
      <c r="S885" s="21">
        <f>IF(F885&lt;=450000,0,MAX(0,P885*0.04-MIN(50000,P885)*0.02))</f>
        <v/>
      </c>
      <c r="T885" s="21">
        <f>IF(F885&lt;=450000,0,MAX(0,Q885*0.06-MIN(50000,Q885)*0.03))</f>
        <v/>
      </c>
      <c r="U885" s="21">
        <f>IF(F885&lt;=450000,0,MAX(0,Q885*0.04-MIN(50000,Q885)*0.02))</f>
        <v/>
      </c>
      <c r="V885" s="21">
        <f>50000+MAX(0,G885-480000)</f>
        <v/>
      </c>
      <c r="W885" s="21">
        <f>P885-V885</f>
        <v/>
      </c>
      <c r="X885" s="21">
        <f>Q885-V885</f>
        <v/>
      </c>
      <c r="Y885" s="22">
        <f>IF(W885&lt;0,0.9,LOOKUP(W885,{0,1950001,3300001,6950001,9000001,18000001,40000001},{0.84895,0.7979,0.6958,0.66517,0.56307,0.4916,0.44055}))</f>
        <v/>
      </c>
      <c r="Z885" s="22">
        <f>IF(X885&lt;0,0.9,LOOKUP(X885,{0,1950001,3300001,6950001,9000001,18000001,40000001},{0.84895,0.7979,0.6958,0.66517,0.56307,0.4916,0.44055}))</f>
        <v/>
      </c>
      <c r="AA885" s="22">
        <f>IF(W885&lt;0,0,CHOOSE(MATCH(W885,{0,1950001,3300001,6950001,9000001},1),5.105/84.895,10.21/79.79,20.42/69.58,23.483/66.517,33.693/56.307))</f>
        <v/>
      </c>
      <c r="AB885" s="21">
        <f>IF(C885&lt;=2000,0,(MIN(C885,ROUNDDOWN(F885*0.3,0))-2000)*0.1)</f>
        <v/>
      </c>
      <c r="AC885" s="21">
        <f>IF(C885&lt;=2000,0,MIN((C885-2000)*Y885,(R885+S885)*0.2))</f>
        <v/>
      </c>
      <c r="AD885" s="21">
        <f>IF(C885&lt;=2000,0,MIN((C885-2000)*Z885,(T885+U885)*0.2))</f>
        <v/>
      </c>
      <c r="AE885" s="21">
        <f>AC885*AA885</f>
        <v/>
      </c>
      <c r="AF885" s="21">
        <f>ROUNDDOWN(R885,-2)+ROUNDDOWN(S885,-2)</f>
        <v/>
      </c>
      <c r="AG885" s="21">
        <f>ROUNDDOWN(MAX(0,R885-(AB885+AC885+AE885)*0.6),-2)+ROUNDDOWN(MAX(0,S885-(AB885+AC885+AE885)*0.4),-2)</f>
        <v/>
      </c>
      <c r="AH885" s="21">
        <f>ROUNDDOWN(MAX(0,T885-(AB885+AD885)*0.6),-2)+ROUNDDOWN(MAX(0,U885-(AB885+AD885)*0.4),-2)</f>
        <v/>
      </c>
      <c r="AI885" s="21">
        <f>ROUNDDOWN(T885,-2)+ROUNDDOWN(U885,-2)</f>
        <v/>
      </c>
      <c r="AJ885" s="21">
        <f>M885+AF885</f>
        <v/>
      </c>
      <c r="AK885" s="21">
        <f>M885+AG885</f>
        <v/>
      </c>
      <c r="AL885" s="21">
        <f>N885+AH885</f>
        <v/>
      </c>
      <c r="AM885" s="21">
        <f>O885+AI885</f>
        <v/>
      </c>
      <c r="AN885" s="21">
        <f>N885+AI885</f>
        <v/>
      </c>
      <c r="AO885" s="21">
        <f>ROUNDDOWN((R885+S885)*0.2/Y885+2000,0)</f>
        <v/>
      </c>
      <c r="AP885" s="21">
        <f>ROUNDDOWN((T885+U885)*0.2/Z885+2000,0)</f>
        <v/>
      </c>
      <c r="AQ885" s="21">
        <f>AL885-AK885</f>
        <v/>
      </c>
      <c r="AR885" s="21">
        <f>AM885-AK885</f>
        <v/>
      </c>
      <c r="AS885" s="21">
        <f>AM885-AL885</f>
        <v/>
      </c>
      <c r="AT885" s="21">
        <f>AK885+C885-AJ885</f>
        <v/>
      </c>
      <c r="AU885" s="21">
        <f>AL885+C885-AM885</f>
        <v/>
      </c>
      <c r="AV885" s="21">
        <f>AN885+C885-AM885</f>
        <v/>
      </c>
    </row>
    <row r="886">
      <c r="A886" t="inlineStr">
        <is>
          <t>医療費の境目</t>
        </is>
      </c>
      <c r="B886" s="21">
        <f>'3_医療費の境目'!$B$3</f>
        <v/>
      </c>
      <c r="C886" s="21">
        <f>IF('3_医療費の境目'!$B$4="",AO886,'3_医療費の境目'!$B$4)</f>
        <v/>
      </c>
      <c r="D886" s="21">
        <f>'3_医療費の境目'!D886</f>
        <v/>
      </c>
      <c r="E886" s="21">
        <f>ROUND(MIN(B886/12,650000)*12*0.0915+MIN(B886/12,1390000)*12*(0.0504+0)+B886*0.005,0)</f>
        <v/>
      </c>
      <c r="F886" s="21">
        <f>IF(B886&lt;741000,0,IF(B886&lt;2191000,B886-740000,IF(B886&lt;2193000,1451000,IF(B886&lt;2196000,1453000,IF(B886&lt;2200000,1456000,IF(B886&lt;3600000,ROUND(ROUNDDOWN(B886/4,-3)*2.8,0)-80000,IF(B886&lt;6600000,ROUND(ROUNDDOWN(B886/4,-3)*3.2,0)-440000,IF(B886&lt;8500000,ROUNDDOWN(B886*0.9,0)-1100000,B886-1950000))))))))</f>
        <v/>
      </c>
      <c r="G886" s="21">
        <f>IF(F886&gt;23500000,NA(),IF(F886&lt;=4890000,1040000,IF(F886&lt;=6550000,670000,620000)))</f>
        <v/>
      </c>
      <c r="H886" s="21">
        <f>IF(D886&lt;=0,0,MAX(0,MIN(2000000,D886-MIN(100000,ROUNDDOWN(F886*0.05,0)))))</f>
        <v/>
      </c>
      <c r="I886" s="21">
        <f>IF(C886&lt;=2000,0,MIN(C886,ROUNDDOWN(F886*0.4,0))-2000)</f>
        <v/>
      </c>
      <c r="J886" s="21">
        <f>MAX(0,ROUNDDOWN(F886-E886-G886,-3))</f>
        <v/>
      </c>
      <c r="K886" s="21">
        <f>MAX(0,ROUNDDOWN(F886-E886-G886-H886-I886,-3))</f>
        <v/>
      </c>
      <c r="L886" s="21">
        <f>MAX(0,ROUNDDOWN(F886-E886-G886-H886,-3))</f>
        <v/>
      </c>
      <c r="M886" s="21">
        <f>IF(J886&lt;=0,0,ROUNDDOWN((J886*LOOKUP(J886,{0,1950001,3300001,6950001,9000001,18000001,40000001},{0.05,0.1,0.2,0.23,0.33,0.4,0.45})-LOOKUP(J886,{0,1950001,3300001,6950001,9000001,18000001,40000001},{0,97500,427500,636000,1536000,2796000,4796000}))*1.021,-2))</f>
        <v/>
      </c>
      <c r="N886" s="21">
        <f>IF(K886&lt;=0,0,ROUNDDOWN((K886*LOOKUP(K886,{0,1950001,3300001,6950001,9000001,18000001,40000001},{0.05,0.1,0.2,0.23,0.33,0.4,0.45})-LOOKUP(K886,{0,1950001,3300001,6950001,9000001,18000001,40000001},{0,97500,427500,636000,1536000,2796000,4796000}))*1.021,-2))</f>
        <v/>
      </c>
      <c r="O886" s="21">
        <f>IF(L886&lt;=0,0,ROUNDDOWN((L886*LOOKUP(L886,{0,1950001,3300001,6950001,9000001,18000001,40000001},{0.05,0.1,0.2,0.23,0.33,0.4,0.45})-LOOKUP(L886,{0,1950001,3300001,6950001,9000001,18000001,40000001},{0,97500,427500,636000,1536000,2796000,4796000}))*1.021,-2))</f>
        <v/>
      </c>
      <c r="P886" s="21">
        <f>MAX(0,ROUNDDOWN(F886-E886-430000,-3))</f>
        <v/>
      </c>
      <c r="Q886" s="21">
        <f>MAX(0,ROUNDDOWN(F886-E886-430000-H886,-3))</f>
        <v/>
      </c>
      <c r="R886" s="21">
        <f>IF(F886&lt;=450000,0,MAX(0,P886*0.06-MIN(50000,P886)*0.03))</f>
        <v/>
      </c>
      <c r="S886" s="21">
        <f>IF(F886&lt;=450000,0,MAX(0,P886*0.04-MIN(50000,P886)*0.02))</f>
        <v/>
      </c>
      <c r="T886" s="21">
        <f>IF(F886&lt;=450000,0,MAX(0,Q886*0.06-MIN(50000,Q886)*0.03))</f>
        <v/>
      </c>
      <c r="U886" s="21">
        <f>IF(F886&lt;=450000,0,MAX(0,Q886*0.04-MIN(50000,Q886)*0.02))</f>
        <v/>
      </c>
      <c r="V886" s="21">
        <f>50000+MAX(0,G886-480000)</f>
        <v/>
      </c>
      <c r="W886" s="21">
        <f>P886-V886</f>
        <v/>
      </c>
      <c r="X886" s="21">
        <f>Q886-V886</f>
        <v/>
      </c>
      <c r="Y886" s="22">
        <f>IF(W886&lt;0,0.9,LOOKUP(W886,{0,1950001,3300001,6950001,9000001,18000001,40000001},{0.84895,0.7979,0.6958,0.66517,0.56307,0.4916,0.44055}))</f>
        <v/>
      </c>
      <c r="Z886" s="22">
        <f>IF(X886&lt;0,0.9,LOOKUP(X886,{0,1950001,3300001,6950001,9000001,18000001,40000001},{0.84895,0.7979,0.6958,0.66517,0.56307,0.4916,0.44055}))</f>
        <v/>
      </c>
      <c r="AA886" s="22">
        <f>IF(W886&lt;0,0,CHOOSE(MATCH(W886,{0,1950001,3300001,6950001,9000001},1),5.105/84.895,10.21/79.79,20.42/69.58,23.483/66.517,33.693/56.307))</f>
        <v/>
      </c>
      <c r="AB886" s="21">
        <f>IF(C886&lt;=2000,0,(MIN(C886,ROUNDDOWN(F886*0.3,0))-2000)*0.1)</f>
        <v/>
      </c>
      <c r="AC886" s="21">
        <f>IF(C886&lt;=2000,0,MIN((C886-2000)*Y886,(R886+S886)*0.2))</f>
        <v/>
      </c>
      <c r="AD886" s="21">
        <f>IF(C886&lt;=2000,0,MIN((C886-2000)*Z886,(T886+U886)*0.2))</f>
        <v/>
      </c>
      <c r="AE886" s="21">
        <f>AC886*AA886</f>
        <v/>
      </c>
      <c r="AF886" s="21">
        <f>ROUNDDOWN(R886,-2)+ROUNDDOWN(S886,-2)</f>
        <v/>
      </c>
      <c r="AG886" s="21">
        <f>ROUNDDOWN(MAX(0,R886-(AB886+AC886+AE886)*0.6),-2)+ROUNDDOWN(MAX(0,S886-(AB886+AC886+AE886)*0.4),-2)</f>
        <v/>
      </c>
      <c r="AH886" s="21">
        <f>ROUNDDOWN(MAX(0,T886-(AB886+AD886)*0.6),-2)+ROUNDDOWN(MAX(0,U886-(AB886+AD886)*0.4),-2)</f>
        <v/>
      </c>
      <c r="AI886" s="21">
        <f>ROUNDDOWN(T886,-2)+ROUNDDOWN(U886,-2)</f>
        <v/>
      </c>
      <c r="AJ886" s="21">
        <f>M886+AF886</f>
        <v/>
      </c>
      <c r="AK886" s="21">
        <f>M886+AG886</f>
        <v/>
      </c>
      <c r="AL886" s="21">
        <f>N886+AH886</f>
        <v/>
      </c>
      <c r="AM886" s="21">
        <f>O886+AI886</f>
        <v/>
      </c>
      <c r="AN886" s="21">
        <f>N886+AI886</f>
        <v/>
      </c>
      <c r="AO886" s="21">
        <f>ROUNDDOWN((R886+S886)*0.2/Y886+2000,0)</f>
        <v/>
      </c>
      <c r="AP886" s="21">
        <f>ROUNDDOWN((T886+U886)*0.2/Z886+2000,0)</f>
        <v/>
      </c>
      <c r="AQ886" s="21">
        <f>AL886-AK886</f>
        <v/>
      </c>
      <c r="AR886" s="21">
        <f>AM886-AK886</f>
        <v/>
      </c>
      <c r="AS886" s="21">
        <f>AM886-AL886</f>
        <v/>
      </c>
      <c r="AT886" s="21">
        <f>AK886+C886-AJ886</f>
        <v/>
      </c>
      <c r="AU886" s="21">
        <f>AL886+C886-AM886</f>
        <v/>
      </c>
      <c r="AV886" s="21">
        <f>AN886+C886-AM886</f>
        <v/>
      </c>
    </row>
    <row r="887">
      <c r="A887" t="inlineStr">
        <is>
          <t>医療費の境目</t>
        </is>
      </c>
      <c r="B887" s="21">
        <f>'3_医療費の境目'!$B$3</f>
        <v/>
      </c>
      <c r="C887" s="21">
        <f>IF('3_医療費の境目'!$B$4="",AO887,'3_医療費の境目'!$B$4)</f>
        <v/>
      </c>
      <c r="D887" s="21">
        <f>'3_医療費の境目'!D887</f>
        <v/>
      </c>
      <c r="E887" s="21">
        <f>ROUND(MIN(B887/12,650000)*12*0.0915+MIN(B887/12,1390000)*12*(0.0504+0)+B887*0.005,0)</f>
        <v/>
      </c>
      <c r="F887" s="21">
        <f>IF(B887&lt;741000,0,IF(B887&lt;2191000,B887-740000,IF(B887&lt;2193000,1451000,IF(B887&lt;2196000,1453000,IF(B887&lt;2200000,1456000,IF(B887&lt;3600000,ROUND(ROUNDDOWN(B887/4,-3)*2.8,0)-80000,IF(B887&lt;6600000,ROUND(ROUNDDOWN(B887/4,-3)*3.2,0)-440000,IF(B887&lt;8500000,ROUNDDOWN(B887*0.9,0)-1100000,B887-1950000))))))))</f>
        <v/>
      </c>
      <c r="G887" s="21">
        <f>IF(F887&gt;23500000,NA(),IF(F887&lt;=4890000,1040000,IF(F887&lt;=6550000,670000,620000)))</f>
        <v/>
      </c>
      <c r="H887" s="21">
        <f>IF(D887&lt;=0,0,MAX(0,MIN(2000000,D887-MIN(100000,ROUNDDOWN(F887*0.05,0)))))</f>
        <v/>
      </c>
      <c r="I887" s="21">
        <f>IF(C887&lt;=2000,0,MIN(C887,ROUNDDOWN(F887*0.4,0))-2000)</f>
        <v/>
      </c>
      <c r="J887" s="21">
        <f>MAX(0,ROUNDDOWN(F887-E887-G887,-3))</f>
        <v/>
      </c>
      <c r="K887" s="21">
        <f>MAX(0,ROUNDDOWN(F887-E887-G887-H887-I887,-3))</f>
        <v/>
      </c>
      <c r="L887" s="21">
        <f>MAX(0,ROUNDDOWN(F887-E887-G887-H887,-3))</f>
        <v/>
      </c>
      <c r="M887" s="21">
        <f>IF(J887&lt;=0,0,ROUNDDOWN((J887*LOOKUP(J887,{0,1950001,3300001,6950001,9000001,18000001,40000001},{0.05,0.1,0.2,0.23,0.33,0.4,0.45})-LOOKUP(J887,{0,1950001,3300001,6950001,9000001,18000001,40000001},{0,97500,427500,636000,1536000,2796000,4796000}))*1.021,-2))</f>
        <v/>
      </c>
      <c r="N887" s="21">
        <f>IF(K887&lt;=0,0,ROUNDDOWN((K887*LOOKUP(K887,{0,1950001,3300001,6950001,9000001,18000001,40000001},{0.05,0.1,0.2,0.23,0.33,0.4,0.45})-LOOKUP(K887,{0,1950001,3300001,6950001,9000001,18000001,40000001},{0,97500,427500,636000,1536000,2796000,4796000}))*1.021,-2))</f>
        <v/>
      </c>
      <c r="O887" s="21">
        <f>IF(L887&lt;=0,0,ROUNDDOWN((L887*LOOKUP(L887,{0,1950001,3300001,6950001,9000001,18000001,40000001},{0.05,0.1,0.2,0.23,0.33,0.4,0.45})-LOOKUP(L887,{0,1950001,3300001,6950001,9000001,18000001,40000001},{0,97500,427500,636000,1536000,2796000,4796000}))*1.021,-2))</f>
        <v/>
      </c>
      <c r="P887" s="21">
        <f>MAX(0,ROUNDDOWN(F887-E887-430000,-3))</f>
        <v/>
      </c>
      <c r="Q887" s="21">
        <f>MAX(0,ROUNDDOWN(F887-E887-430000-H887,-3))</f>
        <v/>
      </c>
      <c r="R887" s="21">
        <f>IF(F887&lt;=450000,0,MAX(0,P887*0.06-MIN(50000,P887)*0.03))</f>
        <v/>
      </c>
      <c r="S887" s="21">
        <f>IF(F887&lt;=450000,0,MAX(0,P887*0.04-MIN(50000,P887)*0.02))</f>
        <v/>
      </c>
      <c r="T887" s="21">
        <f>IF(F887&lt;=450000,0,MAX(0,Q887*0.06-MIN(50000,Q887)*0.03))</f>
        <v/>
      </c>
      <c r="U887" s="21">
        <f>IF(F887&lt;=450000,0,MAX(0,Q887*0.04-MIN(50000,Q887)*0.02))</f>
        <v/>
      </c>
      <c r="V887" s="21">
        <f>50000+MAX(0,G887-480000)</f>
        <v/>
      </c>
      <c r="W887" s="21">
        <f>P887-V887</f>
        <v/>
      </c>
      <c r="X887" s="21">
        <f>Q887-V887</f>
        <v/>
      </c>
      <c r="Y887" s="22">
        <f>IF(W887&lt;0,0.9,LOOKUP(W887,{0,1950001,3300001,6950001,9000001,18000001,40000001},{0.84895,0.7979,0.6958,0.66517,0.56307,0.4916,0.44055}))</f>
        <v/>
      </c>
      <c r="Z887" s="22">
        <f>IF(X887&lt;0,0.9,LOOKUP(X887,{0,1950001,3300001,6950001,9000001,18000001,40000001},{0.84895,0.7979,0.6958,0.66517,0.56307,0.4916,0.44055}))</f>
        <v/>
      </c>
      <c r="AA887" s="22">
        <f>IF(W887&lt;0,0,CHOOSE(MATCH(W887,{0,1950001,3300001,6950001,9000001},1),5.105/84.895,10.21/79.79,20.42/69.58,23.483/66.517,33.693/56.307))</f>
        <v/>
      </c>
      <c r="AB887" s="21">
        <f>IF(C887&lt;=2000,0,(MIN(C887,ROUNDDOWN(F887*0.3,0))-2000)*0.1)</f>
        <v/>
      </c>
      <c r="AC887" s="21">
        <f>IF(C887&lt;=2000,0,MIN((C887-2000)*Y887,(R887+S887)*0.2))</f>
        <v/>
      </c>
      <c r="AD887" s="21">
        <f>IF(C887&lt;=2000,0,MIN((C887-2000)*Z887,(T887+U887)*0.2))</f>
        <v/>
      </c>
      <c r="AE887" s="21">
        <f>AC887*AA887</f>
        <v/>
      </c>
      <c r="AF887" s="21">
        <f>ROUNDDOWN(R887,-2)+ROUNDDOWN(S887,-2)</f>
        <v/>
      </c>
      <c r="AG887" s="21">
        <f>ROUNDDOWN(MAX(0,R887-(AB887+AC887+AE887)*0.6),-2)+ROUNDDOWN(MAX(0,S887-(AB887+AC887+AE887)*0.4),-2)</f>
        <v/>
      </c>
      <c r="AH887" s="21">
        <f>ROUNDDOWN(MAX(0,T887-(AB887+AD887)*0.6),-2)+ROUNDDOWN(MAX(0,U887-(AB887+AD887)*0.4),-2)</f>
        <v/>
      </c>
      <c r="AI887" s="21">
        <f>ROUNDDOWN(T887,-2)+ROUNDDOWN(U887,-2)</f>
        <v/>
      </c>
      <c r="AJ887" s="21">
        <f>M887+AF887</f>
        <v/>
      </c>
      <c r="AK887" s="21">
        <f>M887+AG887</f>
        <v/>
      </c>
      <c r="AL887" s="21">
        <f>N887+AH887</f>
        <v/>
      </c>
      <c r="AM887" s="21">
        <f>O887+AI887</f>
        <v/>
      </c>
      <c r="AN887" s="21">
        <f>N887+AI887</f>
        <v/>
      </c>
      <c r="AO887" s="21">
        <f>ROUNDDOWN((R887+S887)*0.2/Y887+2000,0)</f>
        <v/>
      </c>
      <c r="AP887" s="21">
        <f>ROUNDDOWN((T887+U887)*0.2/Z887+2000,0)</f>
        <v/>
      </c>
      <c r="AQ887" s="21">
        <f>AL887-AK887</f>
        <v/>
      </c>
      <c r="AR887" s="21">
        <f>AM887-AK887</f>
        <v/>
      </c>
      <c r="AS887" s="21">
        <f>AM887-AL887</f>
        <v/>
      </c>
      <c r="AT887" s="21">
        <f>AK887+C887-AJ887</f>
        <v/>
      </c>
      <c r="AU887" s="21">
        <f>AL887+C887-AM887</f>
        <v/>
      </c>
      <c r="AV887" s="21">
        <f>AN887+C887-AM887</f>
        <v/>
      </c>
    </row>
    <row r="888">
      <c r="A888" t="inlineStr">
        <is>
          <t>医療費の境目</t>
        </is>
      </c>
      <c r="B888" s="21">
        <f>'3_医療費の境目'!$B$3</f>
        <v/>
      </c>
      <c r="C888" s="21">
        <f>IF('3_医療費の境目'!$B$4="",AO888,'3_医療費の境目'!$B$4)</f>
        <v/>
      </c>
      <c r="D888" s="21">
        <f>'3_医療費の境目'!D888</f>
        <v/>
      </c>
      <c r="E888" s="21">
        <f>ROUND(MIN(B888/12,650000)*12*0.0915+MIN(B888/12,1390000)*12*(0.0504+0)+B888*0.005,0)</f>
        <v/>
      </c>
      <c r="F888" s="21">
        <f>IF(B888&lt;741000,0,IF(B888&lt;2191000,B888-740000,IF(B888&lt;2193000,1451000,IF(B888&lt;2196000,1453000,IF(B888&lt;2200000,1456000,IF(B888&lt;3600000,ROUND(ROUNDDOWN(B888/4,-3)*2.8,0)-80000,IF(B888&lt;6600000,ROUND(ROUNDDOWN(B888/4,-3)*3.2,0)-440000,IF(B888&lt;8500000,ROUNDDOWN(B888*0.9,0)-1100000,B888-1950000))))))))</f>
        <v/>
      </c>
      <c r="G888" s="21">
        <f>IF(F888&gt;23500000,NA(),IF(F888&lt;=4890000,1040000,IF(F888&lt;=6550000,670000,620000)))</f>
        <v/>
      </c>
      <c r="H888" s="21">
        <f>IF(D888&lt;=0,0,MAX(0,MIN(2000000,D888-MIN(100000,ROUNDDOWN(F888*0.05,0)))))</f>
        <v/>
      </c>
      <c r="I888" s="21">
        <f>IF(C888&lt;=2000,0,MIN(C888,ROUNDDOWN(F888*0.4,0))-2000)</f>
        <v/>
      </c>
      <c r="J888" s="21">
        <f>MAX(0,ROUNDDOWN(F888-E888-G888,-3))</f>
        <v/>
      </c>
      <c r="K888" s="21">
        <f>MAX(0,ROUNDDOWN(F888-E888-G888-H888-I888,-3))</f>
        <v/>
      </c>
      <c r="L888" s="21">
        <f>MAX(0,ROUNDDOWN(F888-E888-G888-H888,-3))</f>
        <v/>
      </c>
      <c r="M888" s="21">
        <f>IF(J888&lt;=0,0,ROUNDDOWN((J888*LOOKUP(J888,{0,1950001,3300001,6950001,9000001,18000001,40000001},{0.05,0.1,0.2,0.23,0.33,0.4,0.45})-LOOKUP(J888,{0,1950001,3300001,6950001,9000001,18000001,40000001},{0,97500,427500,636000,1536000,2796000,4796000}))*1.021,-2))</f>
        <v/>
      </c>
      <c r="N888" s="21">
        <f>IF(K888&lt;=0,0,ROUNDDOWN((K888*LOOKUP(K888,{0,1950001,3300001,6950001,9000001,18000001,40000001},{0.05,0.1,0.2,0.23,0.33,0.4,0.45})-LOOKUP(K888,{0,1950001,3300001,6950001,9000001,18000001,40000001},{0,97500,427500,636000,1536000,2796000,4796000}))*1.021,-2))</f>
        <v/>
      </c>
      <c r="O888" s="21">
        <f>IF(L888&lt;=0,0,ROUNDDOWN((L888*LOOKUP(L888,{0,1950001,3300001,6950001,9000001,18000001,40000001},{0.05,0.1,0.2,0.23,0.33,0.4,0.45})-LOOKUP(L888,{0,1950001,3300001,6950001,9000001,18000001,40000001},{0,97500,427500,636000,1536000,2796000,4796000}))*1.021,-2))</f>
        <v/>
      </c>
      <c r="P888" s="21">
        <f>MAX(0,ROUNDDOWN(F888-E888-430000,-3))</f>
        <v/>
      </c>
      <c r="Q888" s="21">
        <f>MAX(0,ROUNDDOWN(F888-E888-430000-H888,-3))</f>
        <v/>
      </c>
      <c r="R888" s="21">
        <f>IF(F888&lt;=450000,0,MAX(0,P888*0.06-MIN(50000,P888)*0.03))</f>
        <v/>
      </c>
      <c r="S888" s="21">
        <f>IF(F888&lt;=450000,0,MAX(0,P888*0.04-MIN(50000,P888)*0.02))</f>
        <v/>
      </c>
      <c r="T888" s="21">
        <f>IF(F888&lt;=450000,0,MAX(0,Q888*0.06-MIN(50000,Q888)*0.03))</f>
        <v/>
      </c>
      <c r="U888" s="21">
        <f>IF(F888&lt;=450000,0,MAX(0,Q888*0.04-MIN(50000,Q888)*0.02))</f>
        <v/>
      </c>
      <c r="V888" s="21">
        <f>50000+MAX(0,G888-480000)</f>
        <v/>
      </c>
      <c r="W888" s="21">
        <f>P888-V888</f>
        <v/>
      </c>
      <c r="X888" s="21">
        <f>Q888-V888</f>
        <v/>
      </c>
      <c r="Y888" s="22">
        <f>IF(W888&lt;0,0.9,LOOKUP(W888,{0,1950001,3300001,6950001,9000001,18000001,40000001},{0.84895,0.7979,0.6958,0.66517,0.56307,0.4916,0.44055}))</f>
        <v/>
      </c>
      <c r="Z888" s="22">
        <f>IF(X888&lt;0,0.9,LOOKUP(X888,{0,1950001,3300001,6950001,9000001,18000001,40000001},{0.84895,0.7979,0.6958,0.66517,0.56307,0.4916,0.44055}))</f>
        <v/>
      </c>
      <c r="AA888" s="22">
        <f>IF(W888&lt;0,0,CHOOSE(MATCH(W888,{0,1950001,3300001,6950001,9000001},1),5.105/84.895,10.21/79.79,20.42/69.58,23.483/66.517,33.693/56.307))</f>
        <v/>
      </c>
      <c r="AB888" s="21">
        <f>IF(C888&lt;=2000,0,(MIN(C888,ROUNDDOWN(F888*0.3,0))-2000)*0.1)</f>
        <v/>
      </c>
      <c r="AC888" s="21">
        <f>IF(C888&lt;=2000,0,MIN((C888-2000)*Y888,(R888+S888)*0.2))</f>
        <v/>
      </c>
      <c r="AD888" s="21">
        <f>IF(C888&lt;=2000,0,MIN((C888-2000)*Z888,(T888+U888)*0.2))</f>
        <v/>
      </c>
      <c r="AE888" s="21">
        <f>AC888*AA888</f>
        <v/>
      </c>
      <c r="AF888" s="21">
        <f>ROUNDDOWN(R888,-2)+ROUNDDOWN(S888,-2)</f>
        <v/>
      </c>
      <c r="AG888" s="21">
        <f>ROUNDDOWN(MAX(0,R888-(AB888+AC888+AE888)*0.6),-2)+ROUNDDOWN(MAX(0,S888-(AB888+AC888+AE888)*0.4),-2)</f>
        <v/>
      </c>
      <c r="AH888" s="21">
        <f>ROUNDDOWN(MAX(0,T888-(AB888+AD888)*0.6),-2)+ROUNDDOWN(MAX(0,U888-(AB888+AD888)*0.4),-2)</f>
        <v/>
      </c>
      <c r="AI888" s="21">
        <f>ROUNDDOWN(T888,-2)+ROUNDDOWN(U888,-2)</f>
        <v/>
      </c>
      <c r="AJ888" s="21">
        <f>M888+AF888</f>
        <v/>
      </c>
      <c r="AK888" s="21">
        <f>M888+AG888</f>
        <v/>
      </c>
      <c r="AL888" s="21">
        <f>N888+AH888</f>
        <v/>
      </c>
      <c r="AM888" s="21">
        <f>O888+AI888</f>
        <v/>
      </c>
      <c r="AN888" s="21">
        <f>N888+AI888</f>
        <v/>
      </c>
      <c r="AO888" s="21">
        <f>ROUNDDOWN((R888+S888)*0.2/Y888+2000,0)</f>
        <v/>
      </c>
      <c r="AP888" s="21">
        <f>ROUNDDOWN((T888+U888)*0.2/Z888+2000,0)</f>
        <v/>
      </c>
      <c r="AQ888" s="21">
        <f>AL888-AK888</f>
        <v/>
      </c>
      <c r="AR888" s="21">
        <f>AM888-AK888</f>
        <v/>
      </c>
      <c r="AS888" s="21">
        <f>AM888-AL888</f>
        <v/>
      </c>
      <c r="AT888" s="21">
        <f>AK888+C888-AJ888</f>
        <v/>
      </c>
      <c r="AU888" s="21">
        <f>AL888+C888-AM888</f>
        <v/>
      </c>
      <c r="AV888" s="21">
        <f>AN888+C888-AM888</f>
        <v/>
      </c>
    </row>
    <row r="889">
      <c r="A889" t="inlineStr">
        <is>
          <t>医療費の境目</t>
        </is>
      </c>
      <c r="B889" s="21">
        <f>'3_医療費の境目'!$B$3</f>
        <v/>
      </c>
      <c r="C889" s="21">
        <f>IF('3_医療費の境目'!$B$4="",AO889,'3_医療費の境目'!$B$4)</f>
        <v/>
      </c>
      <c r="D889" s="21">
        <f>'3_医療費の境目'!D889</f>
        <v/>
      </c>
      <c r="E889" s="21">
        <f>ROUND(MIN(B889/12,650000)*12*0.0915+MIN(B889/12,1390000)*12*(0.0504+0)+B889*0.005,0)</f>
        <v/>
      </c>
      <c r="F889" s="21">
        <f>IF(B889&lt;741000,0,IF(B889&lt;2191000,B889-740000,IF(B889&lt;2193000,1451000,IF(B889&lt;2196000,1453000,IF(B889&lt;2200000,1456000,IF(B889&lt;3600000,ROUND(ROUNDDOWN(B889/4,-3)*2.8,0)-80000,IF(B889&lt;6600000,ROUND(ROUNDDOWN(B889/4,-3)*3.2,0)-440000,IF(B889&lt;8500000,ROUNDDOWN(B889*0.9,0)-1100000,B889-1950000))))))))</f>
        <v/>
      </c>
      <c r="G889" s="21">
        <f>IF(F889&gt;23500000,NA(),IF(F889&lt;=4890000,1040000,IF(F889&lt;=6550000,670000,620000)))</f>
        <v/>
      </c>
      <c r="H889" s="21">
        <f>IF(D889&lt;=0,0,MAX(0,MIN(2000000,D889-MIN(100000,ROUNDDOWN(F889*0.05,0)))))</f>
        <v/>
      </c>
      <c r="I889" s="21">
        <f>IF(C889&lt;=2000,0,MIN(C889,ROUNDDOWN(F889*0.4,0))-2000)</f>
        <v/>
      </c>
      <c r="J889" s="21">
        <f>MAX(0,ROUNDDOWN(F889-E889-G889,-3))</f>
        <v/>
      </c>
      <c r="K889" s="21">
        <f>MAX(0,ROUNDDOWN(F889-E889-G889-H889-I889,-3))</f>
        <v/>
      </c>
      <c r="L889" s="21">
        <f>MAX(0,ROUNDDOWN(F889-E889-G889-H889,-3))</f>
        <v/>
      </c>
      <c r="M889" s="21">
        <f>IF(J889&lt;=0,0,ROUNDDOWN((J889*LOOKUP(J889,{0,1950001,3300001,6950001,9000001,18000001,40000001},{0.05,0.1,0.2,0.23,0.33,0.4,0.45})-LOOKUP(J889,{0,1950001,3300001,6950001,9000001,18000001,40000001},{0,97500,427500,636000,1536000,2796000,4796000}))*1.021,-2))</f>
        <v/>
      </c>
      <c r="N889" s="21">
        <f>IF(K889&lt;=0,0,ROUNDDOWN((K889*LOOKUP(K889,{0,1950001,3300001,6950001,9000001,18000001,40000001},{0.05,0.1,0.2,0.23,0.33,0.4,0.45})-LOOKUP(K889,{0,1950001,3300001,6950001,9000001,18000001,40000001},{0,97500,427500,636000,1536000,2796000,4796000}))*1.021,-2))</f>
        <v/>
      </c>
      <c r="O889" s="21">
        <f>IF(L889&lt;=0,0,ROUNDDOWN((L889*LOOKUP(L889,{0,1950001,3300001,6950001,9000001,18000001,40000001},{0.05,0.1,0.2,0.23,0.33,0.4,0.45})-LOOKUP(L889,{0,1950001,3300001,6950001,9000001,18000001,40000001},{0,97500,427500,636000,1536000,2796000,4796000}))*1.021,-2))</f>
        <v/>
      </c>
      <c r="P889" s="21">
        <f>MAX(0,ROUNDDOWN(F889-E889-430000,-3))</f>
        <v/>
      </c>
      <c r="Q889" s="21">
        <f>MAX(0,ROUNDDOWN(F889-E889-430000-H889,-3))</f>
        <v/>
      </c>
      <c r="R889" s="21">
        <f>IF(F889&lt;=450000,0,MAX(0,P889*0.06-MIN(50000,P889)*0.03))</f>
        <v/>
      </c>
      <c r="S889" s="21">
        <f>IF(F889&lt;=450000,0,MAX(0,P889*0.04-MIN(50000,P889)*0.02))</f>
        <v/>
      </c>
      <c r="T889" s="21">
        <f>IF(F889&lt;=450000,0,MAX(0,Q889*0.06-MIN(50000,Q889)*0.03))</f>
        <v/>
      </c>
      <c r="U889" s="21">
        <f>IF(F889&lt;=450000,0,MAX(0,Q889*0.04-MIN(50000,Q889)*0.02))</f>
        <v/>
      </c>
      <c r="V889" s="21">
        <f>50000+MAX(0,G889-480000)</f>
        <v/>
      </c>
      <c r="W889" s="21">
        <f>P889-V889</f>
        <v/>
      </c>
      <c r="X889" s="21">
        <f>Q889-V889</f>
        <v/>
      </c>
      <c r="Y889" s="22">
        <f>IF(W889&lt;0,0.9,LOOKUP(W889,{0,1950001,3300001,6950001,9000001,18000001,40000001},{0.84895,0.7979,0.6958,0.66517,0.56307,0.4916,0.44055}))</f>
        <v/>
      </c>
      <c r="Z889" s="22">
        <f>IF(X889&lt;0,0.9,LOOKUP(X889,{0,1950001,3300001,6950001,9000001,18000001,40000001},{0.84895,0.7979,0.6958,0.66517,0.56307,0.4916,0.44055}))</f>
        <v/>
      </c>
      <c r="AA889" s="22">
        <f>IF(W889&lt;0,0,CHOOSE(MATCH(W889,{0,1950001,3300001,6950001,9000001},1),5.105/84.895,10.21/79.79,20.42/69.58,23.483/66.517,33.693/56.307))</f>
        <v/>
      </c>
      <c r="AB889" s="21">
        <f>IF(C889&lt;=2000,0,(MIN(C889,ROUNDDOWN(F889*0.3,0))-2000)*0.1)</f>
        <v/>
      </c>
      <c r="AC889" s="21">
        <f>IF(C889&lt;=2000,0,MIN((C889-2000)*Y889,(R889+S889)*0.2))</f>
        <v/>
      </c>
      <c r="AD889" s="21">
        <f>IF(C889&lt;=2000,0,MIN((C889-2000)*Z889,(T889+U889)*0.2))</f>
        <v/>
      </c>
      <c r="AE889" s="21">
        <f>AC889*AA889</f>
        <v/>
      </c>
      <c r="AF889" s="21">
        <f>ROUNDDOWN(R889,-2)+ROUNDDOWN(S889,-2)</f>
        <v/>
      </c>
      <c r="AG889" s="21">
        <f>ROUNDDOWN(MAX(0,R889-(AB889+AC889+AE889)*0.6),-2)+ROUNDDOWN(MAX(0,S889-(AB889+AC889+AE889)*0.4),-2)</f>
        <v/>
      </c>
      <c r="AH889" s="21">
        <f>ROUNDDOWN(MAX(0,T889-(AB889+AD889)*0.6),-2)+ROUNDDOWN(MAX(0,U889-(AB889+AD889)*0.4),-2)</f>
        <v/>
      </c>
      <c r="AI889" s="21">
        <f>ROUNDDOWN(T889,-2)+ROUNDDOWN(U889,-2)</f>
        <v/>
      </c>
      <c r="AJ889" s="21">
        <f>M889+AF889</f>
        <v/>
      </c>
      <c r="AK889" s="21">
        <f>M889+AG889</f>
        <v/>
      </c>
      <c r="AL889" s="21">
        <f>N889+AH889</f>
        <v/>
      </c>
      <c r="AM889" s="21">
        <f>O889+AI889</f>
        <v/>
      </c>
      <c r="AN889" s="21">
        <f>N889+AI889</f>
        <v/>
      </c>
      <c r="AO889" s="21">
        <f>ROUNDDOWN((R889+S889)*0.2/Y889+2000,0)</f>
        <v/>
      </c>
      <c r="AP889" s="21">
        <f>ROUNDDOWN((T889+U889)*0.2/Z889+2000,0)</f>
        <v/>
      </c>
      <c r="AQ889" s="21">
        <f>AL889-AK889</f>
        <v/>
      </c>
      <c r="AR889" s="21">
        <f>AM889-AK889</f>
        <v/>
      </c>
      <c r="AS889" s="21">
        <f>AM889-AL889</f>
        <v/>
      </c>
      <c r="AT889" s="21">
        <f>AK889+C889-AJ889</f>
        <v/>
      </c>
      <c r="AU889" s="21">
        <f>AL889+C889-AM889</f>
        <v/>
      </c>
      <c r="AV889" s="21">
        <f>AN889+C889-AM889</f>
        <v/>
      </c>
    </row>
    <row r="890">
      <c r="A890" t="inlineStr">
        <is>
          <t>医療費の境目</t>
        </is>
      </c>
      <c r="B890" s="21">
        <f>'3_医療費の境目'!$B$3</f>
        <v/>
      </c>
      <c r="C890" s="21">
        <f>IF('3_医療費の境目'!$B$4="",AO890,'3_医療費の境目'!$B$4)</f>
        <v/>
      </c>
      <c r="D890" s="21">
        <f>'3_医療費の境目'!D890</f>
        <v/>
      </c>
      <c r="E890" s="21">
        <f>ROUND(MIN(B890/12,650000)*12*0.0915+MIN(B890/12,1390000)*12*(0.0504+0)+B890*0.005,0)</f>
        <v/>
      </c>
      <c r="F890" s="21">
        <f>IF(B890&lt;741000,0,IF(B890&lt;2191000,B890-740000,IF(B890&lt;2193000,1451000,IF(B890&lt;2196000,1453000,IF(B890&lt;2200000,1456000,IF(B890&lt;3600000,ROUND(ROUNDDOWN(B890/4,-3)*2.8,0)-80000,IF(B890&lt;6600000,ROUND(ROUNDDOWN(B890/4,-3)*3.2,0)-440000,IF(B890&lt;8500000,ROUNDDOWN(B890*0.9,0)-1100000,B890-1950000))))))))</f>
        <v/>
      </c>
      <c r="G890" s="21">
        <f>IF(F890&gt;23500000,NA(),IF(F890&lt;=4890000,1040000,IF(F890&lt;=6550000,670000,620000)))</f>
        <v/>
      </c>
      <c r="H890" s="21">
        <f>IF(D890&lt;=0,0,MAX(0,MIN(2000000,D890-MIN(100000,ROUNDDOWN(F890*0.05,0)))))</f>
        <v/>
      </c>
      <c r="I890" s="21">
        <f>IF(C890&lt;=2000,0,MIN(C890,ROUNDDOWN(F890*0.4,0))-2000)</f>
        <v/>
      </c>
      <c r="J890" s="21">
        <f>MAX(0,ROUNDDOWN(F890-E890-G890,-3))</f>
        <v/>
      </c>
      <c r="K890" s="21">
        <f>MAX(0,ROUNDDOWN(F890-E890-G890-H890-I890,-3))</f>
        <v/>
      </c>
      <c r="L890" s="21">
        <f>MAX(0,ROUNDDOWN(F890-E890-G890-H890,-3))</f>
        <v/>
      </c>
      <c r="M890" s="21">
        <f>IF(J890&lt;=0,0,ROUNDDOWN((J890*LOOKUP(J890,{0,1950001,3300001,6950001,9000001,18000001,40000001},{0.05,0.1,0.2,0.23,0.33,0.4,0.45})-LOOKUP(J890,{0,1950001,3300001,6950001,9000001,18000001,40000001},{0,97500,427500,636000,1536000,2796000,4796000}))*1.021,-2))</f>
        <v/>
      </c>
      <c r="N890" s="21">
        <f>IF(K890&lt;=0,0,ROUNDDOWN((K890*LOOKUP(K890,{0,1950001,3300001,6950001,9000001,18000001,40000001},{0.05,0.1,0.2,0.23,0.33,0.4,0.45})-LOOKUP(K890,{0,1950001,3300001,6950001,9000001,18000001,40000001},{0,97500,427500,636000,1536000,2796000,4796000}))*1.021,-2))</f>
        <v/>
      </c>
      <c r="O890" s="21">
        <f>IF(L890&lt;=0,0,ROUNDDOWN((L890*LOOKUP(L890,{0,1950001,3300001,6950001,9000001,18000001,40000001},{0.05,0.1,0.2,0.23,0.33,0.4,0.45})-LOOKUP(L890,{0,1950001,3300001,6950001,9000001,18000001,40000001},{0,97500,427500,636000,1536000,2796000,4796000}))*1.021,-2))</f>
        <v/>
      </c>
      <c r="P890" s="21">
        <f>MAX(0,ROUNDDOWN(F890-E890-430000,-3))</f>
        <v/>
      </c>
      <c r="Q890" s="21">
        <f>MAX(0,ROUNDDOWN(F890-E890-430000-H890,-3))</f>
        <v/>
      </c>
      <c r="R890" s="21">
        <f>IF(F890&lt;=450000,0,MAX(0,P890*0.06-MIN(50000,P890)*0.03))</f>
        <v/>
      </c>
      <c r="S890" s="21">
        <f>IF(F890&lt;=450000,0,MAX(0,P890*0.04-MIN(50000,P890)*0.02))</f>
        <v/>
      </c>
      <c r="T890" s="21">
        <f>IF(F890&lt;=450000,0,MAX(0,Q890*0.06-MIN(50000,Q890)*0.03))</f>
        <v/>
      </c>
      <c r="U890" s="21">
        <f>IF(F890&lt;=450000,0,MAX(0,Q890*0.04-MIN(50000,Q890)*0.02))</f>
        <v/>
      </c>
      <c r="V890" s="21">
        <f>50000+MAX(0,G890-480000)</f>
        <v/>
      </c>
      <c r="W890" s="21">
        <f>P890-V890</f>
        <v/>
      </c>
      <c r="X890" s="21">
        <f>Q890-V890</f>
        <v/>
      </c>
      <c r="Y890" s="22">
        <f>IF(W890&lt;0,0.9,LOOKUP(W890,{0,1950001,3300001,6950001,9000001,18000001,40000001},{0.84895,0.7979,0.6958,0.66517,0.56307,0.4916,0.44055}))</f>
        <v/>
      </c>
      <c r="Z890" s="22">
        <f>IF(X890&lt;0,0.9,LOOKUP(X890,{0,1950001,3300001,6950001,9000001,18000001,40000001},{0.84895,0.7979,0.6958,0.66517,0.56307,0.4916,0.44055}))</f>
        <v/>
      </c>
      <c r="AA890" s="22">
        <f>IF(W890&lt;0,0,CHOOSE(MATCH(W890,{0,1950001,3300001,6950001,9000001},1),5.105/84.895,10.21/79.79,20.42/69.58,23.483/66.517,33.693/56.307))</f>
        <v/>
      </c>
      <c r="AB890" s="21">
        <f>IF(C890&lt;=2000,0,(MIN(C890,ROUNDDOWN(F890*0.3,0))-2000)*0.1)</f>
        <v/>
      </c>
      <c r="AC890" s="21">
        <f>IF(C890&lt;=2000,0,MIN((C890-2000)*Y890,(R890+S890)*0.2))</f>
        <v/>
      </c>
      <c r="AD890" s="21">
        <f>IF(C890&lt;=2000,0,MIN((C890-2000)*Z890,(T890+U890)*0.2))</f>
        <v/>
      </c>
      <c r="AE890" s="21">
        <f>AC890*AA890</f>
        <v/>
      </c>
      <c r="AF890" s="21">
        <f>ROUNDDOWN(R890,-2)+ROUNDDOWN(S890,-2)</f>
        <v/>
      </c>
      <c r="AG890" s="21">
        <f>ROUNDDOWN(MAX(0,R890-(AB890+AC890+AE890)*0.6),-2)+ROUNDDOWN(MAX(0,S890-(AB890+AC890+AE890)*0.4),-2)</f>
        <v/>
      </c>
      <c r="AH890" s="21">
        <f>ROUNDDOWN(MAX(0,T890-(AB890+AD890)*0.6),-2)+ROUNDDOWN(MAX(0,U890-(AB890+AD890)*0.4),-2)</f>
        <v/>
      </c>
      <c r="AI890" s="21">
        <f>ROUNDDOWN(T890,-2)+ROUNDDOWN(U890,-2)</f>
        <v/>
      </c>
      <c r="AJ890" s="21">
        <f>M890+AF890</f>
        <v/>
      </c>
      <c r="AK890" s="21">
        <f>M890+AG890</f>
        <v/>
      </c>
      <c r="AL890" s="21">
        <f>N890+AH890</f>
        <v/>
      </c>
      <c r="AM890" s="21">
        <f>O890+AI890</f>
        <v/>
      </c>
      <c r="AN890" s="21">
        <f>N890+AI890</f>
        <v/>
      </c>
      <c r="AO890" s="21">
        <f>ROUNDDOWN((R890+S890)*0.2/Y890+2000,0)</f>
        <v/>
      </c>
      <c r="AP890" s="21">
        <f>ROUNDDOWN((T890+U890)*0.2/Z890+2000,0)</f>
        <v/>
      </c>
      <c r="AQ890" s="21">
        <f>AL890-AK890</f>
        <v/>
      </c>
      <c r="AR890" s="21">
        <f>AM890-AK890</f>
        <v/>
      </c>
      <c r="AS890" s="21">
        <f>AM890-AL890</f>
        <v/>
      </c>
      <c r="AT890" s="21">
        <f>AK890+C890-AJ890</f>
        <v/>
      </c>
      <c r="AU890" s="21">
        <f>AL890+C890-AM890</f>
        <v/>
      </c>
      <c r="AV890" s="21">
        <f>AN890+C890-AM890</f>
        <v/>
      </c>
    </row>
    <row r="891">
      <c r="A891" t="inlineStr">
        <is>
          <t>医療費の境目</t>
        </is>
      </c>
      <c r="B891" s="21">
        <f>'3_医療費の境目'!$B$3</f>
        <v/>
      </c>
      <c r="C891" s="21">
        <f>IF('3_医療費の境目'!$B$4="",AO891,'3_医療費の境目'!$B$4)</f>
        <v/>
      </c>
      <c r="D891" s="21">
        <f>'3_医療費の境目'!D891</f>
        <v/>
      </c>
      <c r="E891" s="21">
        <f>ROUND(MIN(B891/12,650000)*12*0.0915+MIN(B891/12,1390000)*12*(0.0504+0)+B891*0.005,0)</f>
        <v/>
      </c>
      <c r="F891" s="21">
        <f>IF(B891&lt;741000,0,IF(B891&lt;2191000,B891-740000,IF(B891&lt;2193000,1451000,IF(B891&lt;2196000,1453000,IF(B891&lt;2200000,1456000,IF(B891&lt;3600000,ROUND(ROUNDDOWN(B891/4,-3)*2.8,0)-80000,IF(B891&lt;6600000,ROUND(ROUNDDOWN(B891/4,-3)*3.2,0)-440000,IF(B891&lt;8500000,ROUNDDOWN(B891*0.9,0)-1100000,B891-1950000))))))))</f>
        <v/>
      </c>
      <c r="G891" s="21">
        <f>IF(F891&gt;23500000,NA(),IF(F891&lt;=4890000,1040000,IF(F891&lt;=6550000,670000,620000)))</f>
        <v/>
      </c>
      <c r="H891" s="21">
        <f>IF(D891&lt;=0,0,MAX(0,MIN(2000000,D891-MIN(100000,ROUNDDOWN(F891*0.05,0)))))</f>
        <v/>
      </c>
      <c r="I891" s="21">
        <f>IF(C891&lt;=2000,0,MIN(C891,ROUNDDOWN(F891*0.4,0))-2000)</f>
        <v/>
      </c>
      <c r="J891" s="21">
        <f>MAX(0,ROUNDDOWN(F891-E891-G891,-3))</f>
        <v/>
      </c>
      <c r="K891" s="21">
        <f>MAX(0,ROUNDDOWN(F891-E891-G891-H891-I891,-3))</f>
        <v/>
      </c>
      <c r="L891" s="21">
        <f>MAX(0,ROUNDDOWN(F891-E891-G891-H891,-3))</f>
        <v/>
      </c>
      <c r="M891" s="21">
        <f>IF(J891&lt;=0,0,ROUNDDOWN((J891*LOOKUP(J891,{0,1950001,3300001,6950001,9000001,18000001,40000001},{0.05,0.1,0.2,0.23,0.33,0.4,0.45})-LOOKUP(J891,{0,1950001,3300001,6950001,9000001,18000001,40000001},{0,97500,427500,636000,1536000,2796000,4796000}))*1.021,-2))</f>
        <v/>
      </c>
      <c r="N891" s="21">
        <f>IF(K891&lt;=0,0,ROUNDDOWN((K891*LOOKUP(K891,{0,1950001,3300001,6950001,9000001,18000001,40000001},{0.05,0.1,0.2,0.23,0.33,0.4,0.45})-LOOKUP(K891,{0,1950001,3300001,6950001,9000001,18000001,40000001},{0,97500,427500,636000,1536000,2796000,4796000}))*1.021,-2))</f>
        <v/>
      </c>
      <c r="O891" s="21">
        <f>IF(L891&lt;=0,0,ROUNDDOWN((L891*LOOKUP(L891,{0,1950001,3300001,6950001,9000001,18000001,40000001},{0.05,0.1,0.2,0.23,0.33,0.4,0.45})-LOOKUP(L891,{0,1950001,3300001,6950001,9000001,18000001,40000001},{0,97500,427500,636000,1536000,2796000,4796000}))*1.021,-2))</f>
        <v/>
      </c>
      <c r="P891" s="21">
        <f>MAX(0,ROUNDDOWN(F891-E891-430000,-3))</f>
        <v/>
      </c>
      <c r="Q891" s="21">
        <f>MAX(0,ROUNDDOWN(F891-E891-430000-H891,-3))</f>
        <v/>
      </c>
      <c r="R891" s="21">
        <f>IF(F891&lt;=450000,0,MAX(0,P891*0.06-MIN(50000,P891)*0.03))</f>
        <v/>
      </c>
      <c r="S891" s="21">
        <f>IF(F891&lt;=450000,0,MAX(0,P891*0.04-MIN(50000,P891)*0.02))</f>
        <v/>
      </c>
      <c r="T891" s="21">
        <f>IF(F891&lt;=450000,0,MAX(0,Q891*0.06-MIN(50000,Q891)*0.03))</f>
        <v/>
      </c>
      <c r="U891" s="21">
        <f>IF(F891&lt;=450000,0,MAX(0,Q891*0.04-MIN(50000,Q891)*0.02))</f>
        <v/>
      </c>
      <c r="V891" s="21">
        <f>50000+MAX(0,G891-480000)</f>
        <v/>
      </c>
      <c r="W891" s="21">
        <f>P891-V891</f>
        <v/>
      </c>
      <c r="X891" s="21">
        <f>Q891-V891</f>
        <v/>
      </c>
      <c r="Y891" s="22">
        <f>IF(W891&lt;0,0.9,LOOKUP(W891,{0,1950001,3300001,6950001,9000001,18000001,40000001},{0.84895,0.7979,0.6958,0.66517,0.56307,0.4916,0.44055}))</f>
        <v/>
      </c>
      <c r="Z891" s="22">
        <f>IF(X891&lt;0,0.9,LOOKUP(X891,{0,1950001,3300001,6950001,9000001,18000001,40000001},{0.84895,0.7979,0.6958,0.66517,0.56307,0.4916,0.44055}))</f>
        <v/>
      </c>
      <c r="AA891" s="22">
        <f>IF(W891&lt;0,0,CHOOSE(MATCH(W891,{0,1950001,3300001,6950001,9000001},1),5.105/84.895,10.21/79.79,20.42/69.58,23.483/66.517,33.693/56.307))</f>
        <v/>
      </c>
      <c r="AB891" s="21">
        <f>IF(C891&lt;=2000,0,(MIN(C891,ROUNDDOWN(F891*0.3,0))-2000)*0.1)</f>
        <v/>
      </c>
      <c r="AC891" s="21">
        <f>IF(C891&lt;=2000,0,MIN((C891-2000)*Y891,(R891+S891)*0.2))</f>
        <v/>
      </c>
      <c r="AD891" s="21">
        <f>IF(C891&lt;=2000,0,MIN((C891-2000)*Z891,(T891+U891)*0.2))</f>
        <v/>
      </c>
      <c r="AE891" s="21">
        <f>AC891*AA891</f>
        <v/>
      </c>
      <c r="AF891" s="21">
        <f>ROUNDDOWN(R891,-2)+ROUNDDOWN(S891,-2)</f>
        <v/>
      </c>
      <c r="AG891" s="21">
        <f>ROUNDDOWN(MAX(0,R891-(AB891+AC891+AE891)*0.6),-2)+ROUNDDOWN(MAX(0,S891-(AB891+AC891+AE891)*0.4),-2)</f>
        <v/>
      </c>
      <c r="AH891" s="21">
        <f>ROUNDDOWN(MAX(0,T891-(AB891+AD891)*0.6),-2)+ROUNDDOWN(MAX(0,U891-(AB891+AD891)*0.4),-2)</f>
        <v/>
      </c>
      <c r="AI891" s="21">
        <f>ROUNDDOWN(T891,-2)+ROUNDDOWN(U891,-2)</f>
        <v/>
      </c>
      <c r="AJ891" s="21">
        <f>M891+AF891</f>
        <v/>
      </c>
      <c r="AK891" s="21">
        <f>M891+AG891</f>
        <v/>
      </c>
      <c r="AL891" s="21">
        <f>N891+AH891</f>
        <v/>
      </c>
      <c r="AM891" s="21">
        <f>O891+AI891</f>
        <v/>
      </c>
      <c r="AN891" s="21">
        <f>N891+AI891</f>
        <v/>
      </c>
      <c r="AO891" s="21">
        <f>ROUNDDOWN((R891+S891)*0.2/Y891+2000,0)</f>
        <v/>
      </c>
      <c r="AP891" s="21">
        <f>ROUNDDOWN((T891+U891)*0.2/Z891+2000,0)</f>
        <v/>
      </c>
      <c r="AQ891" s="21">
        <f>AL891-AK891</f>
        <v/>
      </c>
      <c r="AR891" s="21">
        <f>AM891-AK891</f>
        <v/>
      </c>
      <c r="AS891" s="21">
        <f>AM891-AL891</f>
        <v/>
      </c>
      <c r="AT891" s="21">
        <f>AK891+C891-AJ891</f>
        <v/>
      </c>
      <c r="AU891" s="21">
        <f>AL891+C891-AM891</f>
        <v/>
      </c>
      <c r="AV891" s="21">
        <f>AN891+C891-AM891</f>
        <v/>
      </c>
    </row>
    <row r="892">
      <c r="A892" t="inlineStr">
        <is>
          <t>医療費の境目</t>
        </is>
      </c>
      <c r="B892" s="21">
        <f>'3_医療費の境目'!$B$3</f>
        <v/>
      </c>
      <c r="C892" s="21">
        <f>IF('3_医療費の境目'!$B$4="",AO892,'3_医療費の境目'!$B$4)</f>
        <v/>
      </c>
      <c r="D892" s="21">
        <f>'3_医療費の境目'!D892</f>
        <v/>
      </c>
      <c r="E892" s="21">
        <f>ROUND(MIN(B892/12,650000)*12*0.0915+MIN(B892/12,1390000)*12*(0.0504+0)+B892*0.005,0)</f>
        <v/>
      </c>
      <c r="F892" s="21">
        <f>IF(B892&lt;741000,0,IF(B892&lt;2191000,B892-740000,IF(B892&lt;2193000,1451000,IF(B892&lt;2196000,1453000,IF(B892&lt;2200000,1456000,IF(B892&lt;3600000,ROUND(ROUNDDOWN(B892/4,-3)*2.8,0)-80000,IF(B892&lt;6600000,ROUND(ROUNDDOWN(B892/4,-3)*3.2,0)-440000,IF(B892&lt;8500000,ROUNDDOWN(B892*0.9,0)-1100000,B892-1950000))))))))</f>
        <v/>
      </c>
      <c r="G892" s="21">
        <f>IF(F892&gt;23500000,NA(),IF(F892&lt;=4890000,1040000,IF(F892&lt;=6550000,670000,620000)))</f>
        <v/>
      </c>
      <c r="H892" s="21">
        <f>IF(D892&lt;=0,0,MAX(0,MIN(2000000,D892-MIN(100000,ROUNDDOWN(F892*0.05,0)))))</f>
        <v/>
      </c>
      <c r="I892" s="21">
        <f>IF(C892&lt;=2000,0,MIN(C892,ROUNDDOWN(F892*0.4,0))-2000)</f>
        <v/>
      </c>
      <c r="J892" s="21">
        <f>MAX(0,ROUNDDOWN(F892-E892-G892,-3))</f>
        <v/>
      </c>
      <c r="K892" s="21">
        <f>MAX(0,ROUNDDOWN(F892-E892-G892-H892-I892,-3))</f>
        <v/>
      </c>
      <c r="L892" s="21">
        <f>MAX(0,ROUNDDOWN(F892-E892-G892-H892,-3))</f>
        <v/>
      </c>
      <c r="M892" s="21">
        <f>IF(J892&lt;=0,0,ROUNDDOWN((J892*LOOKUP(J892,{0,1950001,3300001,6950001,9000001,18000001,40000001},{0.05,0.1,0.2,0.23,0.33,0.4,0.45})-LOOKUP(J892,{0,1950001,3300001,6950001,9000001,18000001,40000001},{0,97500,427500,636000,1536000,2796000,4796000}))*1.021,-2))</f>
        <v/>
      </c>
      <c r="N892" s="21">
        <f>IF(K892&lt;=0,0,ROUNDDOWN((K892*LOOKUP(K892,{0,1950001,3300001,6950001,9000001,18000001,40000001},{0.05,0.1,0.2,0.23,0.33,0.4,0.45})-LOOKUP(K892,{0,1950001,3300001,6950001,9000001,18000001,40000001},{0,97500,427500,636000,1536000,2796000,4796000}))*1.021,-2))</f>
        <v/>
      </c>
      <c r="O892" s="21">
        <f>IF(L892&lt;=0,0,ROUNDDOWN((L892*LOOKUP(L892,{0,1950001,3300001,6950001,9000001,18000001,40000001},{0.05,0.1,0.2,0.23,0.33,0.4,0.45})-LOOKUP(L892,{0,1950001,3300001,6950001,9000001,18000001,40000001},{0,97500,427500,636000,1536000,2796000,4796000}))*1.021,-2))</f>
        <v/>
      </c>
      <c r="P892" s="21">
        <f>MAX(0,ROUNDDOWN(F892-E892-430000,-3))</f>
        <v/>
      </c>
      <c r="Q892" s="21">
        <f>MAX(0,ROUNDDOWN(F892-E892-430000-H892,-3))</f>
        <v/>
      </c>
      <c r="R892" s="21">
        <f>IF(F892&lt;=450000,0,MAX(0,P892*0.06-MIN(50000,P892)*0.03))</f>
        <v/>
      </c>
      <c r="S892" s="21">
        <f>IF(F892&lt;=450000,0,MAX(0,P892*0.04-MIN(50000,P892)*0.02))</f>
        <v/>
      </c>
      <c r="T892" s="21">
        <f>IF(F892&lt;=450000,0,MAX(0,Q892*0.06-MIN(50000,Q892)*0.03))</f>
        <v/>
      </c>
      <c r="U892" s="21">
        <f>IF(F892&lt;=450000,0,MAX(0,Q892*0.04-MIN(50000,Q892)*0.02))</f>
        <v/>
      </c>
      <c r="V892" s="21">
        <f>50000+MAX(0,G892-480000)</f>
        <v/>
      </c>
      <c r="W892" s="21">
        <f>P892-V892</f>
        <v/>
      </c>
      <c r="X892" s="21">
        <f>Q892-V892</f>
        <v/>
      </c>
      <c r="Y892" s="22">
        <f>IF(W892&lt;0,0.9,LOOKUP(W892,{0,1950001,3300001,6950001,9000001,18000001,40000001},{0.84895,0.7979,0.6958,0.66517,0.56307,0.4916,0.44055}))</f>
        <v/>
      </c>
      <c r="Z892" s="22">
        <f>IF(X892&lt;0,0.9,LOOKUP(X892,{0,1950001,3300001,6950001,9000001,18000001,40000001},{0.84895,0.7979,0.6958,0.66517,0.56307,0.4916,0.44055}))</f>
        <v/>
      </c>
      <c r="AA892" s="22">
        <f>IF(W892&lt;0,0,CHOOSE(MATCH(W892,{0,1950001,3300001,6950001,9000001},1),5.105/84.895,10.21/79.79,20.42/69.58,23.483/66.517,33.693/56.307))</f>
        <v/>
      </c>
      <c r="AB892" s="21">
        <f>IF(C892&lt;=2000,0,(MIN(C892,ROUNDDOWN(F892*0.3,0))-2000)*0.1)</f>
        <v/>
      </c>
      <c r="AC892" s="21">
        <f>IF(C892&lt;=2000,0,MIN((C892-2000)*Y892,(R892+S892)*0.2))</f>
        <v/>
      </c>
      <c r="AD892" s="21">
        <f>IF(C892&lt;=2000,0,MIN((C892-2000)*Z892,(T892+U892)*0.2))</f>
        <v/>
      </c>
      <c r="AE892" s="21">
        <f>AC892*AA892</f>
        <v/>
      </c>
      <c r="AF892" s="21">
        <f>ROUNDDOWN(R892,-2)+ROUNDDOWN(S892,-2)</f>
        <v/>
      </c>
      <c r="AG892" s="21">
        <f>ROUNDDOWN(MAX(0,R892-(AB892+AC892+AE892)*0.6),-2)+ROUNDDOWN(MAX(0,S892-(AB892+AC892+AE892)*0.4),-2)</f>
        <v/>
      </c>
      <c r="AH892" s="21">
        <f>ROUNDDOWN(MAX(0,T892-(AB892+AD892)*0.6),-2)+ROUNDDOWN(MAX(0,U892-(AB892+AD892)*0.4),-2)</f>
        <v/>
      </c>
      <c r="AI892" s="21">
        <f>ROUNDDOWN(T892,-2)+ROUNDDOWN(U892,-2)</f>
        <v/>
      </c>
      <c r="AJ892" s="21">
        <f>M892+AF892</f>
        <v/>
      </c>
      <c r="AK892" s="21">
        <f>M892+AG892</f>
        <v/>
      </c>
      <c r="AL892" s="21">
        <f>N892+AH892</f>
        <v/>
      </c>
      <c r="AM892" s="21">
        <f>O892+AI892</f>
        <v/>
      </c>
      <c r="AN892" s="21">
        <f>N892+AI892</f>
        <v/>
      </c>
      <c r="AO892" s="21">
        <f>ROUNDDOWN((R892+S892)*0.2/Y892+2000,0)</f>
        <v/>
      </c>
      <c r="AP892" s="21">
        <f>ROUNDDOWN((T892+U892)*0.2/Z892+2000,0)</f>
        <v/>
      </c>
      <c r="AQ892" s="21">
        <f>AL892-AK892</f>
        <v/>
      </c>
      <c r="AR892" s="21">
        <f>AM892-AK892</f>
        <v/>
      </c>
      <c r="AS892" s="21">
        <f>AM892-AL892</f>
        <v/>
      </c>
      <c r="AT892" s="21">
        <f>AK892+C892-AJ892</f>
        <v/>
      </c>
      <c r="AU892" s="21">
        <f>AL892+C892-AM892</f>
        <v/>
      </c>
      <c r="AV892" s="21">
        <f>AN892+C892-AM892</f>
        <v/>
      </c>
    </row>
    <row r="893">
      <c r="A893" t="inlineStr">
        <is>
          <t>医療費の境目</t>
        </is>
      </c>
      <c r="B893" s="21">
        <f>'3_医療費の境目'!$B$3</f>
        <v/>
      </c>
      <c r="C893" s="21">
        <f>IF('3_医療費の境目'!$B$4="",AO893,'3_医療費の境目'!$B$4)</f>
        <v/>
      </c>
      <c r="D893" s="21">
        <f>'3_医療費の境目'!D893</f>
        <v/>
      </c>
      <c r="E893" s="21">
        <f>ROUND(MIN(B893/12,650000)*12*0.0915+MIN(B893/12,1390000)*12*(0.0504+0)+B893*0.005,0)</f>
        <v/>
      </c>
      <c r="F893" s="21">
        <f>IF(B893&lt;741000,0,IF(B893&lt;2191000,B893-740000,IF(B893&lt;2193000,1451000,IF(B893&lt;2196000,1453000,IF(B893&lt;2200000,1456000,IF(B893&lt;3600000,ROUND(ROUNDDOWN(B893/4,-3)*2.8,0)-80000,IF(B893&lt;6600000,ROUND(ROUNDDOWN(B893/4,-3)*3.2,0)-440000,IF(B893&lt;8500000,ROUNDDOWN(B893*0.9,0)-1100000,B893-1950000))))))))</f>
        <v/>
      </c>
      <c r="G893" s="21">
        <f>IF(F893&gt;23500000,NA(),IF(F893&lt;=4890000,1040000,IF(F893&lt;=6550000,670000,620000)))</f>
        <v/>
      </c>
      <c r="H893" s="21">
        <f>IF(D893&lt;=0,0,MAX(0,MIN(2000000,D893-MIN(100000,ROUNDDOWN(F893*0.05,0)))))</f>
        <v/>
      </c>
      <c r="I893" s="21">
        <f>IF(C893&lt;=2000,0,MIN(C893,ROUNDDOWN(F893*0.4,0))-2000)</f>
        <v/>
      </c>
      <c r="J893" s="21">
        <f>MAX(0,ROUNDDOWN(F893-E893-G893,-3))</f>
        <v/>
      </c>
      <c r="K893" s="21">
        <f>MAX(0,ROUNDDOWN(F893-E893-G893-H893-I893,-3))</f>
        <v/>
      </c>
      <c r="L893" s="21">
        <f>MAX(0,ROUNDDOWN(F893-E893-G893-H893,-3))</f>
        <v/>
      </c>
      <c r="M893" s="21">
        <f>IF(J893&lt;=0,0,ROUNDDOWN((J893*LOOKUP(J893,{0,1950001,3300001,6950001,9000001,18000001,40000001},{0.05,0.1,0.2,0.23,0.33,0.4,0.45})-LOOKUP(J893,{0,1950001,3300001,6950001,9000001,18000001,40000001},{0,97500,427500,636000,1536000,2796000,4796000}))*1.021,-2))</f>
        <v/>
      </c>
      <c r="N893" s="21">
        <f>IF(K893&lt;=0,0,ROUNDDOWN((K893*LOOKUP(K893,{0,1950001,3300001,6950001,9000001,18000001,40000001},{0.05,0.1,0.2,0.23,0.33,0.4,0.45})-LOOKUP(K893,{0,1950001,3300001,6950001,9000001,18000001,40000001},{0,97500,427500,636000,1536000,2796000,4796000}))*1.021,-2))</f>
        <v/>
      </c>
      <c r="O893" s="21">
        <f>IF(L893&lt;=0,0,ROUNDDOWN((L893*LOOKUP(L893,{0,1950001,3300001,6950001,9000001,18000001,40000001},{0.05,0.1,0.2,0.23,0.33,0.4,0.45})-LOOKUP(L893,{0,1950001,3300001,6950001,9000001,18000001,40000001},{0,97500,427500,636000,1536000,2796000,4796000}))*1.021,-2))</f>
        <v/>
      </c>
      <c r="P893" s="21">
        <f>MAX(0,ROUNDDOWN(F893-E893-430000,-3))</f>
        <v/>
      </c>
      <c r="Q893" s="21">
        <f>MAX(0,ROUNDDOWN(F893-E893-430000-H893,-3))</f>
        <v/>
      </c>
      <c r="R893" s="21">
        <f>IF(F893&lt;=450000,0,MAX(0,P893*0.06-MIN(50000,P893)*0.03))</f>
        <v/>
      </c>
      <c r="S893" s="21">
        <f>IF(F893&lt;=450000,0,MAX(0,P893*0.04-MIN(50000,P893)*0.02))</f>
        <v/>
      </c>
      <c r="T893" s="21">
        <f>IF(F893&lt;=450000,0,MAX(0,Q893*0.06-MIN(50000,Q893)*0.03))</f>
        <v/>
      </c>
      <c r="U893" s="21">
        <f>IF(F893&lt;=450000,0,MAX(0,Q893*0.04-MIN(50000,Q893)*0.02))</f>
        <v/>
      </c>
      <c r="V893" s="21">
        <f>50000+MAX(0,G893-480000)</f>
        <v/>
      </c>
      <c r="W893" s="21">
        <f>P893-V893</f>
        <v/>
      </c>
      <c r="X893" s="21">
        <f>Q893-V893</f>
        <v/>
      </c>
      <c r="Y893" s="22">
        <f>IF(W893&lt;0,0.9,LOOKUP(W893,{0,1950001,3300001,6950001,9000001,18000001,40000001},{0.84895,0.7979,0.6958,0.66517,0.56307,0.4916,0.44055}))</f>
        <v/>
      </c>
      <c r="Z893" s="22">
        <f>IF(X893&lt;0,0.9,LOOKUP(X893,{0,1950001,3300001,6950001,9000001,18000001,40000001},{0.84895,0.7979,0.6958,0.66517,0.56307,0.4916,0.44055}))</f>
        <v/>
      </c>
      <c r="AA893" s="22">
        <f>IF(W893&lt;0,0,CHOOSE(MATCH(W893,{0,1950001,3300001,6950001,9000001},1),5.105/84.895,10.21/79.79,20.42/69.58,23.483/66.517,33.693/56.307))</f>
        <v/>
      </c>
      <c r="AB893" s="21">
        <f>IF(C893&lt;=2000,0,(MIN(C893,ROUNDDOWN(F893*0.3,0))-2000)*0.1)</f>
        <v/>
      </c>
      <c r="AC893" s="21">
        <f>IF(C893&lt;=2000,0,MIN((C893-2000)*Y893,(R893+S893)*0.2))</f>
        <v/>
      </c>
      <c r="AD893" s="21">
        <f>IF(C893&lt;=2000,0,MIN((C893-2000)*Z893,(T893+U893)*0.2))</f>
        <v/>
      </c>
      <c r="AE893" s="21">
        <f>AC893*AA893</f>
        <v/>
      </c>
      <c r="AF893" s="21">
        <f>ROUNDDOWN(R893,-2)+ROUNDDOWN(S893,-2)</f>
        <v/>
      </c>
      <c r="AG893" s="21">
        <f>ROUNDDOWN(MAX(0,R893-(AB893+AC893+AE893)*0.6),-2)+ROUNDDOWN(MAX(0,S893-(AB893+AC893+AE893)*0.4),-2)</f>
        <v/>
      </c>
      <c r="AH893" s="21">
        <f>ROUNDDOWN(MAX(0,T893-(AB893+AD893)*0.6),-2)+ROUNDDOWN(MAX(0,U893-(AB893+AD893)*0.4),-2)</f>
        <v/>
      </c>
      <c r="AI893" s="21">
        <f>ROUNDDOWN(T893,-2)+ROUNDDOWN(U893,-2)</f>
        <v/>
      </c>
      <c r="AJ893" s="21">
        <f>M893+AF893</f>
        <v/>
      </c>
      <c r="AK893" s="21">
        <f>M893+AG893</f>
        <v/>
      </c>
      <c r="AL893" s="21">
        <f>N893+AH893</f>
        <v/>
      </c>
      <c r="AM893" s="21">
        <f>O893+AI893</f>
        <v/>
      </c>
      <c r="AN893" s="21">
        <f>N893+AI893</f>
        <v/>
      </c>
      <c r="AO893" s="21">
        <f>ROUNDDOWN((R893+S893)*0.2/Y893+2000,0)</f>
        <v/>
      </c>
      <c r="AP893" s="21">
        <f>ROUNDDOWN((T893+U893)*0.2/Z893+2000,0)</f>
        <v/>
      </c>
      <c r="AQ893" s="21">
        <f>AL893-AK893</f>
        <v/>
      </c>
      <c r="AR893" s="21">
        <f>AM893-AK893</f>
        <v/>
      </c>
      <c r="AS893" s="21">
        <f>AM893-AL893</f>
        <v/>
      </c>
      <c r="AT893" s="21">
        <f>AK893+C893-AJ893</f>
        <v/>
      </c>
      <c r="AU893" s="21">
        <f>AL893+C893-AM893</f>
        <v/>
      </c>
      <c r="AV893" s="21">
        <f>AN893+C893-AM893</f>
        <v/>
      </c>
    </row>
    <row r="894">
      <c r="A894" t="inlineStr">
        <is>
          <t>医療費の境目</t>
        </is>
      </c>
      <c r="B894" s="21">
        <f>'3_医療費の境目'!$B$3</f>
        <v/>
      </c>
      <c r="C894" s="21">
        <f>IF('3_医療費の境目'!$B$4="",AO894,'3_医療費の境目'!$B$4)</f>
        <v/>
      </c>
      <c r="D894" s="21">
        <f>'3_医療費の境目'!D894</f>
        <v/>
      </c>
      <c r="E894" s="21">
        <f>ROUND(MIN(B894/12,650000)*12*0.0915+MIN(B894/12,1390000)*12*(0.0504+0)+B894*0.005,0)</f>
        <v/>
      </c>
      <c r="F894" s="21">
        <f>IF(B894&lt;741000,0,IF(B894&lt;2191000,B894-740000,IF(B894&lt;2193000,1451000,IF(B894&lt;2196000,1453000,IF(B894&lt;2200000,1456000,IF(B894&lt;3600000,ROUND(ROUNDDOWN(B894/4,-3)*2.8,0)-80000,IF(B894&lt;6600000,ROUND(ROUNDDOWN(B894/4,-3)*3.2,0)-440000,IF(B894&lt;8500000,ROUNDDOWN(B894*0.9,0)-1100000,B894-1950000))))))))</f>
        <v/>
      </c>
      <c r="G894" s="21">
        <f>IF(F894&gt;23500000,NA(),IF(F894&lt;=4890000,1040000,IF(F894&lt;=6550000,670000,620000)))</f>
        <v/>
      </c>
      <c r="H894" s="21">
        <f>IF(D894&lt;=0,0,MAX(0,MIN(2000000,D894-MIN(100000,ROUNDDOWN(F894*0.05,0)))))</f>
        <v/>
      </c>
      <c r="I894" s="21">
        <f>IF(C894&lt;=2000,0,MIN(C894,ROUNDDOWN(F894*0.4,0))-2000)</f>
        <v/>
      </c>
      <c r="J894" s="21">
        <f>MAX(0,ROUNDDOWN(F894-E894-G894,-3))</f>
        <v/>
      </c>
      <c r="K894" s="21">
        <f>MAX(0,ROUNDDOWN(F894-E894-G894-H894-I894,-3))</f>
        <v/>
      </c>
      <c r="L894" s="21">
        <f>MAX(0,ROUNDDOWN(F894-E894-G894-H894,-3))</f>
        <v/>
      </c>
      <c r="M894" s="21">
        <f>IF(J894&lt;=0,0,ROUNDDOWN((J894*LOOKUP(J894,{0,1950001,3300001,6950001,9000001,18000001,40000001},{0.05,0.1,0.2,0.23,0.33,0.4,0.45})-LOOKUP(J894,{0,1950001,3300001,6950001,9000001,18000001,40000001},{0,97500,427500,636000,1536000,2796000,4796000}))*1.021,-2))</f>
        <v/>
      </c>
      <c r="N894" s="21">
        <f>IF(K894&lt;=0,0,ROUNDDOWN((K894*LOOKUP(K894,{0,1950001,3300001,6950001,9000001,18000001,40000001},{0.05,0.1,0.2,0.23,0.33,0.4,0.45})-LOOKUP(K894,{0,1950001,3300001,6950001,9000001,18000001,40000001},{0,97500,427500,636000,1536000,2796000,4796000}))*1.021,-2))</f>
        <v/>
      </c>
      <c r="O894" s="21">
        <f>IF(L894&lt;=0,0,ROUNDDOWN((L894*LOOKUP(L894,{0,1950001,3300001,6950001,9000001,18000001,40000001},{0.05,0.1,0.2,0.23,0.33,0.4,0.45})-LOOKUP(L894,{0,1950001,3300001,6950001,9000001,18000001,40000001},{0,97500,427500,636000,1536000,2796000,4796000}))*1.021,-2))</f>
        <v/>
      </c>
      <c r="P894" s="21">
        <f>MAX(0,ROUNDDOWN(F894-E894-430000,-3))</f>
        <v/>
      </c>
      <c r="Q894" s="21">
        <f>MAX(0,ROUNDDOWN(F894-E894-430000-H894,-3))</f>
        <v/>
      </c>
      <c r="R894" s="21">
        <f>IF(F894&lt;=450000,0,MAX(0,P894*0.06-MIN(50000,P894)*0.03))</f>
        <v/>
      </c>
      <c r="S894" s="21">
        <f>IF(F894&lt;=450000,0,MAX(0,P894*0.04-MIN(50000,P894)*0.02))</f>
        <v/>
      </c>
      <c r="T894" s="21">
        <f>IF(F894&lt;=450000,0,MAX(0,Q894*0.06-MIN(50000,Q894)*0.03))</f>
        <v/>
      </c>
      <c r="U894" s="21">
        <f>IF(F894&lt;=450000,0,MAX(0,Q894*0.04-MIN(50000,Q894)*0.02))</f>
        <v/>
      </c>
      <c r="V894" s="21">
        <f>50000+MAX(0,G894-480000)</f>
        <v/>
      </c>
      <c r="W894" s="21">
        <f>P894-V894</f>
        <v/>
      </c>
      <c r="X894" s="21">
        <f>Q894-V894</f>
        <v/>
      </c>
      <c r="Y894" s="22">
        <f>IF(W894&lt;0,0.9,LOOKUP(W894,{0,1950001,3300001,6950001,9000001,18000001,40000001},{0.84895,0.7979,0.6958,0.66517,0.56307,0.4916,0.44055}))</f>
        <v/>
      </c>
      <c r="Z894" s="22">
        <f>IF(X894&lt;0,0.9,LOOKUP(X894,{0,1950001,3300001,6950001,9000001,18000001,40000001},{0.84895,0.7979,0.6958,0.66517,0.56307,0.4916,0.44055}))</f>
        <v/>
      </c>
      <c r="AA894" s="22">
        <f>IF(W894&lt;0,0,CHOOSE(MATCH(W894,{0,1950001,3300001,6950001,9000001},1),5.105/84.895,10.21/79.79,20.42/69.58,23.483/66.517,33.693/56.307))</f>
        <v/>
      </c>
      <c r="AB894" s="21">
        <f>IF(C894&lt;=2000,0,(MIN(C894,ROUNDDOWN(F894*0.3,0))-2000)*0.1)</f>
        <v/>
      </c>
      <c r="AC894" s="21">
        <f>IF(C894&lt;=2000,0,MIN((C894-2000)*Y894,(R894+S894)*0.2))</f>
        <v/>
      </c>
      <c r="AD894" s="21">
        <f>IF(C894&lt;=2000,0,MIN((C894-2000)*Z894,(T894+U894)*0.2))</f>
        <v/>
      </c>
      <c r="AE894" s="21">
        <f>AC894*AA894</f>
        <v/>
      </c>
      <c r="AF894" s="21">
        <f>ROUNDDOWN(R894,-2)+ROUNDDOWN(S894,-2)</f>
        <v/>
      </c>
      <c r="AG894" s="21">
        <f>ROUNDDOWN(MAX(0,R894-(AB894+AC894+AE894)*0.6),-2)+ROUNDDOWN(MAX(0,S894-(AB894+AC894+AE894)*0.4),-2)</f>
        <v/>
      </c>
      <c r="AH894" s="21">
        <f>ROUNDDOWN(MAX(0,T894-(AB894+AD894)*0.6),-2)+ROUNDDOWN(MAX(0,U894-(AB894+AD894)*0.4),-2)</f>
        <v/>
      </c>
      <c r="AI894" s="21">
        <f>ROUNDDOWN(T894,-2)+ROUNDDOWN(U894,-2)</f>
        <v/>
      </c>
      <c r="AJ894" s="21">
        <f>M894+AF894</f>
        <v/>
      </c>
      <c r="AK894" s="21">
        <f>M894+AG894</f>
        <v/>
      </c>
      <c r="AL894" s="21">
        <f>N894+AH894</f>
        <v/>
      </c>
      <c r="AM894" s="21">
        <f>O894+AI894</f>
        <v/>
      </c>
      <c r="AN894" s="21">
        <f>N894+AI894</f>
        <v/>
      </c>
      <c r="AO894" s="21">
        <f>ROUNDDOWN((R894+S894)*0.2/Y894+2000,0)</f>
        <v/>
      </c>
      <c r="AP894" s="21">
        <f>ROUNDDOWN((T894+U894)*0.2/Z894+2000,0)</f>
        <v/>
      </c>
      <c r="AQ894" s="21">
        <f>AL894-AK894</f>
        <v/>
      </c>
      <c r="AR894" s="21">
        <f>AM894-AK894</f>
        <v/>
      </c>
      <c r="AS894" s="21">
        <f>AM894-AL894</f>
        <v/>
      </c>
      <c r="AT894" s="21">
        <f>AK894+C894-AJ894</f>
        <v/>
      </c>
      <c r="AU894" s="21">
        <f>AL894+C894-AM894</f>
        <v/>
      </c>
      <c r="AV894" s="21">
        <f>AN894+C894-AM894</f>
        <v/>
      </c>
    </row>
    <row r="895">
      <c r="A895" t="inlineStr">
        <is>
          <t>医療費の境目</t>
        </is>
      </c>
      <c r="B895" s="21">
        <f>'3_医療費の境目'!$B$3</f>
        <v/>
      </c>
      <c r="C895" s="21">
        <f>IF('3_医療費の境目'!$B$4="",AO895,'3_医療費の境目'!$B$4)</f>
        <v/>
      </c>
      <c r="D895" s="21">
        <f>'3_医療費の境目'!D895</f>
        <v/>
      </c>
      <c r="E895" s="21">
        <f>ROUND(MIN(B895/12,650000)*12*0.0915+MIN(B895/12,1390000)*12*(0.0504+0)+B895*0.005,0)</f>
        <v/>
      </c>
      <c r="F895" s="21">
        <f>IF(B895&lt;741000,0,IF(B895&lt;2191000,B895-740000,IF(B895&lt;2193000,1451000,IF(B895&lt;2196000,1453000,IF(B895&lt;2200000,1456000,IF(B895&lt;3600000,ROUND(ROUNDDOWN(B895/4,-3)*2.8,0)-80000,IF(B895&lt;6600000,ROUND(ROUNDDOWN(B895/4,-3)*3.2,0)-440000,IF(B895&lt;8500000,ROUNDDOWN(B895*0.9,0)-1100000,B895-1950000))))))))</f>
        <v/>
      </c>
      <c r="G895" s="21">
        <f>IF(F895&gt;23500000,NA(),IF(F895&lt;=4890000,1040000,IF(F895&lt;=6550000,670000,620000)))</f>
        <v/>
      </c>
      <c r="H895" s="21">
        <f>IF(D895&lt;=0,0,MAX(0,MIN(2000000,D895-MIN(100000,ROUNDDOWN(F895*0.05,0)))))</f>
        <v/>
      </c>
      <c r="I895" s="21">
        <f>IF(C895&lt;=2000,0,MIN(C895,ROUNDDOWN(F895*0.4,0))-2000)</f>
        <v/>
      </c>
      <c r="J895" s="21">
        <f>MAX(0,ROUNDDOWN(F895-E895-G895,-3))</f>
        <v/>
      </c>
      <c r="K895" s="21">
        <f>MAX(0,ROUNDDOWN(F895-E895-G895-H895-I895,-3))</f>
        <v/>
      </c>
      <c r="L895" s="21">
        <f>MAX(0,ROUNDDOWN(F895-E895-G895-H895,-3))</f>
        <v/>
      </c>
      <c r="M895" s="21">
        <f>IF(J895&lt;=0,0,ROUNDDOWN((J895*LOOKUP(J895,{0,1950001,3300001,6950001,9000001,18000001,40000001},{0.05,0.1,0.2,0.23,0.33,0.4,0.45})-LOOKUP(J895,{0,1950001,3300001,6950001,9000001,18000001,40000001},{0,97500,427500,636000,1536000,2796000,4796000}))*1.021,-2))</f>
        <v/>
      </c>
      <c r="N895" s="21">
        <f>IF(K895&lt;=0,0,ROUNDDOWN((K895*LOOKUP(K895,{0,1950001,3300001,6950001,9000001,18000001,40000001},{0.05,0.1,0.2,0.23,0.33,0.4,0.45})-LOOKUP(K895,{0,1950001,3300001,6950001,9000001,18000001,40000001},{0,97500,427500,636000,1536000,2796000,4796000}))*1.021,-2))</f>
        <v/>
      </c>
      <c r="O895" s="21">
        <f>IF(L895&lt;=0,0,ROUNDDOWN((L895*LOOKUP(L895,{0,1950001,3300001,6950001,9000001,18000001,40000001},{0.05,0.1,0.2,0.23,0.33,0.4,0.45})-LOOKUP(L895,{0,1950001,3300001,6950001,9000001,18000001,40000001},{0,97500,427500,636000,1536000,2796000,4796000}))*1.021,-2))</f>
        <v/>
      </c>
      <c r="P895" s="21">
        <f>MAX(0,ROUNDDOWN(F895-E895-430000,-3))</f>
        <v/>
      </c>
      <c r="Q895" s="21">
        <f>MAX(0,ROUNDDOWN(F895-E895-430000-H895,-3))</f>
        <v/>
      </c>
      <c r="R895" s="21">
        <f>IF(F895&lt;=450000,0,MAX(0,P895*0.06-MIN(50000,P895)*0.03))</f>
        <v/>
      </c>
      <c r="S895" s="21">
        <f>IF(F895&lt;=450000,0,MAX(0,P895*0.04-MIN(50000,P895)*0.02))</f>
        <v/>
      </c>
      <c r="T895" s="21">
        <f>IF(F895&lt;=450000,0,MAX(0,Q895*0.06-MIN(50000,Q895)*0.03))</f>
        <v/>
      </c>
      <c r="U895" s="21">
        <f>IF(F895&lt;=450000,0,MAX(0,Q895*0.04-MIN(50000,Q895)*0.02))</f>
        <v/>
      </c>
      <c r="V895" s="21">
        <f>50000+MAX(0,G895-480000)</f>
        <v/>
      </c>
      <c r="W895" s="21">
        <f>P895-V895</f>
        <v/>
      </c>
      <c r="X895" s="21">
        <f>Q895-V895</f>
        <v/>
      </c>
      <c r="Y895" s="22">
        <f>IF(W895&lt;0,0.9,LOOKUP(W895,{0,1950001,3300001,6950001,9000001,18000001,40000001},{0.84895,0.7979,0.6958,0.66517,0.56307,0.4916,0.44055}))</f>
        <v/>
      </c>
      <c r="Z895" s="22">
        <f>IF(X895&lt;0,0.9,LOOKUP(X895,{0,1950001,3300001,6950001,9000001,18000001,40000001},{0.84895,0.7979,0.6958,0.66517,0.56307,0.4916,0.44055}))</f>
        <v/>
      </c>
      <c r="AA895" s="22">
        <f>IF(W895&lt;0,0,CHOOSE(MATCH(W895,{0,1950001,3300001,6950001,9000001},1),5.105/84.895,10.21/79.79,20.42/69.58,23.483/66.517,33.693/56.307))</f>
        <v/>
      </c>
      <c r="AB895" s="21">
        <f>IF(C895&lt;=2000,0,(MIN(C895,ROUNDDOWN(F895*0.3,0))-2000)*0.1)</f>
        <v/>
      </c>
      <c r="AC895" s="21">
        <f>IF(C895&lt;=2000,0,MIN((C895-2000)*Y895,(R895+S895)*0.2))</f>
        <v/>
      </c>
      <c r="AD895" s="21">
        <f>IF(C895&lt;=2000,0,MIN((C895-2000)*Z895,(T895+U895)*0.2))</f>
        <v/>
      </c>
      <c r="AE895" s="21">
        <f>AC895*AA895</f>
        <v/>
      </c>
      <c r="AF895" s="21">
        <f>ROUNDDOWN(R895,-2)+ROUNDDOWN(S895,-2)</f>
        <v/>
      </c>
      <c r="AG895" s="21">
        <f>ROUNDDOWN(MAX(0,R895-(AB895+AC895+AE895)*0.6),-2)+ROUNDDOWN(MAX(0,S895-(AB895+AC895+AE895)*0.4),-2)</f>
        <v/>
      </c>
      <c r="AH895" s="21">
        <f>ROUNDDOWN(MAX(0,T895-(AB895+AD895)*0.6),-2)+ROUNDDOWN(MAX(0,U895-(AB895+AD895)*0.4),-2)</f>
        <v/>
      </c>
      <c r="AI895" s="21">
        <f>ROUNDDOWN(T895,-2)+ROUNDDOWN(U895,-2)</f>
        <v/>
      </c>
      <c r="AJ895" s="21">
        <f>M895+AF895</f>
        <v/>
      </c>
      <c r="AK895" s="21">
        <f>M895+AG895</f>
        <v/>
      </c>
      <c r="AL895" s="21">
        <f>N895+AH895</f>
        <v/>
      </c>
      <c r="AM895" s="21">
        <f>O895+AI895</f>
        <v/>
      </c>
      <c r="AN895" s="21">
        <f>N895+AI895</f>
        <v/>
      </c>
      <c r="AO895" s="21">
        <f>ROUNDDOWN((R895+S895)*0.2/Y895+2000,0)</f>
        <v/>
      </c>
      <c r="AP895" s="21">
        <f>ROUNDDOWN((T895+U895)*0.2/Z895+2000,0)</f>
        <v/>
      </c>
      <c r="AQ895" s="21">
        <f>AL895-AK895</f>
        <v/>
      </c>
      <c r="AR895" s="21">
        <f>AM895-AK895</f>
        <v/>
      </c>
      <c r="AS895" s="21">
        <f>AM895-AL895</f>
        <v/>
      </c>
      <c r="AT895" s="21">
        <f>AK895+C895-AJ895</f>
        <v/>
      </c>
      <c r="AU895" s="21">
        <f>AL895+C895-AM895</f>
        <v/>
      </c>
      <c r="AV895" s="21">
        <f>AN895+C895-AM895</f>
        <v/>
      </c>
    </row>
    <row r="896">
      <c r="A896" t="inlineStr">
        <is>
          <t>医療費の境目</t>
        </is>
      </c>
      <c r="B896" s="21">
        <f>'3_医療費の境目'!$B$3</f>
        <v/>
      </c>
      <c r="C896" s="21">
        <f>IF('3_医療費の境目'!$B$4="",AO896,'3_医療費の境目'!$B$4)</f>
        <v/>
      </c>
      <c r="D896" s="21">
        <f>'3_医療費の境目'!D896</f>
        <v/>
      </c>
      <c r="E896" s="21">
        <f>ROUND(MIN(B896/12,650000)*12*0.0915+MIN(B896/12,1390000)*12*(0.0504+0)+B896*0.005,0)</f>
        <v/>
      </c>
      <c r="F896" s="21">
        <f>IF(B896&lt;741000,0,IF(B896&lt;2191000,B896-740000,IF(B896&lt;2193000,1451000,IF(B896&lt;2196000,1453000,IF(B896&lt;2200000,1456000,IF(B896&lt;3600000,ROUND(ROUNDDOWN(B896/4,-3)*2.8,0)-80000,IF(B896&lt;6600000,ROUND(ROUNDDOWN(B896/4,-3)*3.2,0)-440000,IF(B896&lt;8500000,ROUNDDOWN(B896*0.9,0)-1100000,B896-1950000))))))))</f>
        <v/>
      </c>
      <c r="G896" s="21">
        <f>IF(F896&gt;23500000,NA(),IF(F896&lt;=4890000,1040000,IF(F896&lt;=6550000,670000,620000)))</f>
        <v/>
      </c>
      <c r="H896" s="21">
        <f>IF(D896&lt;=0,0,MAX(0,MIN(2000000,D896-MIN(100000,ROUNDDOWN(F896*0.05,0)))))</f>
        <v/>
      </c>
      <c r="I896" s="21">
        <f>IF(C896&lt;=2000,0,MIN(C896,ROUNDDOWN(F896*0.4,0))-2000)</f>
        <v/>
      </c>
      <c r="J896" s="21">
        <f>MAX(0,ROUNDDOWN(F896-E896-G896,-3))</f>
        <v/>
      </c>
      <c r="K896" s="21">
        <f>MAX(0,ROUNDDOWN(F896-E896-G896-H896-I896,-3))</f>
        <v/>
      </c>
      <c r="L896" s="21">
        <f>MAX(0,ROUNDDOWN(F896-E896-G896-H896,-3))</f>
        <v/>
      </c>
      <c r="M896" s="21">
        <f>IF(J896&lt;=0,0,ROUNDDOWN((J896*LOOKUP(J896,{0,1950001,3300001,6950001,9000001,18000001,40000001},{0.05,0.1,0.2,0.23,0.33,0.4,0.45})-LOOKUP(J896,{0,1950001,3300001,6950001,9000001,18000001,40000001},{0,97500,427500,636000,1536000,2796000,4796000}))*1.021,-2))</f>
        <v/>
      </c>
      <c r="N896" s="21">
        <f>IF(K896&lt;=0,0,ROUNDDOWN((K896*LOOKUP(K896,{0,1950001,3300001,6950001,9000001,18000001,40000001},{0.05,0.1,0.2,0.23,0.33,0.4,0.45})-LOOKUP(K896,{0,1950001,3300001,6950001,9000001,18000001,40000001},{0,97500,427500,636000,1536000,2796000,4796000}))*1.021,-2))</f>
        <v/>
      </c>
      <c r="O896" s="21">
        <f>IF(L896&lt;=0,0,ROUNDDOWN((L896*LOOKUP(L896,{0,1950001,3300001,6950001,9000001,18000001,40000001},{0.05,0.1,0.2,0.23,0.33,0.4,0.45})-LOOKUP(L896,{0,1950001,3300001,6950001,9000001,18000001,40000001},{0,97500,427500,636000,1536000,2796000,4796000}))*1.021,-2))</f>
        <v/>
      </c>
      <c r="P896" s="21">
        <f>MAX(0,ROUNDDOWN(F896-E896-430000,-3))</f>
        <v/>
      </c>
      <c r="Q896" s="21">
        <f>MAX(0,ROUNDDOWN(F896-E896-430000-H896,-3))</f>
        <v/>
      </c>
      <c r="R896" s="21">
        <f>IF(F896&lt;=450000,0,MAX(0,P896*0.06-MIN(50000,P896)*0.03))</f>
        <v/>
      </c>
      <c r="S896" s="21">
        <f>IF(F896&lt;=450000,0,MAX(0,P896*0.04-MIN(50000,P896)*0.02))</f>
        <v/>
      </c>
      <c r="T896" s="21">
        <f>IF(F896&lt;=450000,0,MAX(0,Q896*0.06-MIN(50000,Q896)*0.03))</f>
        <v/>
      </c>
      <c r="U896" s="21">
        <f>IF(F896&lt;=450000,0,MAX(0,Q896*0.04-MIN(50000,Q896)*0.02))</f>
        <v/>
      </c>
      <c r="V896" s="21">
        <f>50000+MAX(0,G896-480000)</f>
        <v/>
      </c>
      <c r="W896" s="21">
        <f>P896-V896</f>
        <v/>
      </c>
      <c r="X896" s="21">
        <f>Q896-V896</f>
        <v/>
      </c>
      <c r="Y896" s="22">
        <f>IF(W896&lt;0,0.9,LOOKUP(W896,{0,1950001,3300001,6950001,9000001,18000001,40000001},{0.84895,0.7979,0.6958,0.66517,0.56307,0.4916,0.44055}))</f>
        <v/>
      </c>
      <c r="Z896" s="22">
        <f>IF(X896&lt;0,0.9,LOOKUP(X896,{0,1950001,3300001,6950001,9000001,18000001,40000001},{0.84895,0.7979,0.6958,0.66517,0.56307,0.4916,0.44055}))</f>
        <v/>
      </c>
      <c r="AA896" s="22">
        <f>IF(W896&lt;0,0,CHOOSE(MATCH(W896,{0,1950001,3300001,6950001,9000001},1),5.105/84.895,10.21/79.79,20.42/69.58,23.483/66.517,33.693/56.307))</f>
        <v/>
      </c>
      <c r="AB896" s="21">
        <f>IF(C896&lt;=2000,0,(MIN(C896,ROUNDDOWN(F896*0.3,0))-2000)*0.1)</f>
        <v/>
      </c>
      <c r="AC896" s="21">
        <f>IF(C896&lt;=2000,0,MIN((C896-2000)*Y896,(R896+S896)*0.2))</f>
        <v/>
      </c>
      <c r="AD896" s="21">
        <f>IF(C896&lt;=2000,0,MIN((C896-2000)*Z896,(T896+U896)*0.2))</f>
        <v/>
      </c>
      <c r="AE896" s="21">
        <f>AC896*AA896</f>
        <v/>
      </c>
      <c r="AF896" s="21">
        <f>ROUNDDOWN(R896,-2)+ROUNDDOWN(S896,-2)</f>
        <v/>
      </c>
      <c r="AG896" s="21">
        <f>ROUNDDOWN(MAX(0,R896-(AB896+AC896+AE896)*0.6),-2)+ROUNDDOWN(MAX(0,S896-(AB896+AC896+AE896)*0.4),-2)</f>
        <v/>
      </c>
      <c r="AH896" s="21">
        <f>ROUNDDOWN(MAX(0,T896-(AB896+AD896)*0.6),-2)+ROUNDDOWN(MAX(0,U896-(AB896+AD896)*0.4),-2)</f>
        <v/>
      </c>
      <c r="AI896" s="21">
        <f>ROUNDDOWN(T896,-2)+ROUNDDOWN(U896,-2)</f>
        <v/>
      </c>
      <c r="AJ896" s="21">
        <f>M896+AF896</f>
        <v/>
      </c>
      <c r="AK896" s="21">
        <f>M896+AG896</f>
        <v/>
      </c>
      <c r="AL896" s="21">
        <f>N896+AH896</f>
        <v/>
      </c>
      <c r="AM896" s="21">
        <f>O896+AI896</f>
        <v/>
      </c>
      <c r="AN896" s="21">
        <f>N896+AI896</f>
        <v/>
      </c>
      <c r="AO896" s="21">
        <f>ROUNDDOWN((R896+S896)*0.2/Y896+2000,0)</f>
        <v/>
      </c>
      <c r="AP896" s="21">
        <f>ROUNDDOWN((T896+U896)*0.2/Z896+2000,0)</f>
        <v/>
      </c>
      <c r="AQ896" s="21">
        <f>AL896-AK896</f>
        <v/>
      </c>
      <c r="AR896" s="21">
        <f>AM896-AK896</f>
        <v/>
      </c>
      <c r="AS896" s="21">
        <f>AM896-AL896</f>
        <v/>
      </c>
      <c r="AT896" s="21">
        <f>AK896+C896-AJ896</f>
        <v/>
      </c>
      <c r="AU896" s="21">
        <f>AL896+C896-AM896</f>
        <v/>
      </c>
      <c r="AV896" s="21">
        <f>AN896+C896-AM896</f>
        <v/>
      </c>
    </row>
    <row r="897">
      <c r="A897" t="inlineStr">
        <is>
          <t>医療費の境目</t>
        </is>
      </c>
      <c r="B897" s="21">
        <f>'3_医療費の境目'!$B$3</f>
        <v/>
      </c>
      <c r="C897" s="21">
        <f>IF('3_医療費の境目'!$B$4="",AO897,'3_医療費の境目'!$B$4)</f>
        <v/>
      </c>
      <c r="D897" s="21">
        <f>'3_医療費の境目'!D897</f>
        <v/>
      </c>
      <c r="E897" s="21">
        <f>ROUND(MIN(B897/12,650000)*12*0.0915+MIN(B897/12,1390000)*12*(0.0504+0)+B897*0.005,0)</f>
        <v/>
      </c>
      <c r="F897" s="21">
        <f>IF(B897&lt;741000,0,IF(B897&lt;2191000,B897-740000,IF(B897&lt;2193000,1451000,IF(B897&lt;2196000,1453000,IF(B897&lt;2200000,1456000,IF(B897&lt;3600000,ROUND(ROUNDDOWN(B897/4,-3)*2.8,0)-80000,IF(B897&lt;6600000,ROUND(ROUNDDOWN(B897/4,-3)*3.2,0)-440000,IF(B897&lt;8500000,ROUNDDOWN(B897*0.9,0)-1100000,B897-1950000))))))))</f>
        <v/>
      </c>
      <c r="G897" s="21">
        <f>IF(F897&gt;23500000,NA(),IF(F897&lt;=4890000,1040000,IF(F897&lt;=6550000,670000,620000)))</f>
        <v/>
      </c>
      <c r="H897" s="21">
        <f>IF(D897&lt;=0,0,MAX(0,MIN(2000000,D897-MIN(100000,ROUNDDOWN(F897*0.05,0)))))</f>
        <v/>
      </c>
      <c r="I897" s="21">
        <f>IF(C897&lt;=2000,0,MIN(C897,ROUNDDOWN(F897*0.4,0))-2000)</f>
        <v/>
      </c>
      <c r="J897" s="21">
        <f>MAX(0,ROUNDDOWN(F897-E897-G897,-3))</f>
        <v/>
      </c>
      <c r="K897" s="21">
        <f>MAX(0,ROUNDDOWN(F897-E897-G897-H897-I897,-3))</f>
        <v/>
      </c>
      <c r="L897" s="21">
        <f>MAX(0,ROUNDDOWN(F897-E897-G897-H897,-3))</f>
        <v/>
      </c>
      <c r="M897" s="21">
        <f>IF(J897&lt;=0,0,ROUNDDOWN((J897*LOOKUP(J897,{0,1950001,3300001,6950001,9000001,18000001,40000001},{0.05,0.1,0.2,0.23,0.33,0.4,0.45})-LOOKUP(J897,{0,1950001,3300001,6950001,9000001,18000001,40000001},{0,97500,427500,636000,1536000,2796000,4796000}))*1.021,-2))</f>
        <v/>
      </c>
      <c r="N897" s="21">
        <f>IF(K897&lt;=0,0,ROUNDDOWN((K897*LOOKUP(K897,{0,1950001,3300001,6950001,9000001,18000001,40000001},{0.05,0.1,0.2,0.23,0.33,0.4,0.45})-LOOKUP(K897,{0,1950001,3300001,6950001,9000001,18000001,40000001},{0,97500,427500,636000,1536000,2796000,4796000}))*1.021,-2))</f>
        <v/>
      </c>
      <c r="O897" s="21">
        <f>IF(L897&lt;=0,0,ROUNDDOWN((L897*LOOKUP(L897,{0,1950001,3300001,6950001,9000001,18000001,40000001},{0.05,0.1,0.2,0.23,0.33,0.4,0.45})-LOOKUP(L897,{0,1950001,3300001,6950001,9000001,18000001,40000001},{0,97500,427500,636000,1536000,2796000,4796000}))*1.021,-2))</f>
        <v/>
      </c>
      <c r="P897" s="21">
        <f>MAX(0,ROUNDDOWN(F897-E897-430000,-3))</f>
        <v/>
      </c>
      <c r="Q897" s="21">
        <f>MAX(0,ROUNDDOWN(F897-E897-430000-H897,-3))</f>
        <v/>
      </c>
      <c r="R897" s="21">
        <f>IF(F897&lt;=450000,0,MAX(0,P897*0.06-MIN(50000,P897)*0.03))</f>
        <v/>
      </c>
      <c r="S897" s="21">
        <f>IF(F897&lt;=450000,0,MAX(0,P897*0.04-MIN(50000,P897)*0.02))</f>
        <v/>
      </c>
      <c r="T897" s="21">
        <f>IF(F897&lt;=450000,0,MAX(0,Q897*0.06-MIN(50000,Q897)*0.03))</f>
        <v/>
      </c>
      <c r="U897" s="21">
        <f>IF(F897&lt;=450000,0,MAX(0,Q897*0.04-MIN(50000,Q897)*0.02))</f>
        <v/>
      </c>
      <c r="V897" s="21">
        <f>50000+MAX(0,G897-480000)</f>
        <v/>
      </c>
      <c r="W897" s="21">
        <f>P897-V897</f>
        <v/>
      </c>
      <c r="X897" s="21">
        <f>Q897-V897</f>
        <v/>
      </c>
      <c r="Y897" s="22">
        <f>IF(W897&lt;0,0.9,LOOKUP(W897,{0,1950001,3300001,6950001,9000001,18000001,40000001},{0.84895,0.7979,0.6958,0.66517,0.56307,0.4916,0.44055}))</f>
        <v/>
      </c>
      <c r="Z897" s="22">
        <f>IF(X897&lt;0,0.9,LOOKUP(X897,{0,1950001,3300001,6950001,9000001,18000001,40000001},{0.84895,0.7979,0.6958,0.66517,0.56307,0.4916,0.44055}))</f>
        <v/>
      </c>
      <c r="AA897" s="22">
        <f>IF(W897&lt;0,0,CHOOSE(MATCH(W897,{0,1950001,3300001,6950001,9000001},1),5.105/84.895,10.21/79.79,20.42/69.58,23.483/66.517,33.693/56.307))</f>
        <v/>
      </c>
      <c r="AB897" s="21">
        <f>IF(C897&lt;=2000,0,(MIN(C897,ROUNDDOWN(F897*0.3,0))-2000)*0.1)</f>
        <v/>
      </c>
      <c r="AC897" s="21">
        <f>IF(C897&lt;=2000,0,MIN((C897-2000)*Y897,(R897+S897)*0.2))</f>
        <v/>
      </c>
      <c r="AD897" s="21">
        <f>IF(C897&lt;=2000,0,MIN((C897-2000)*Z897,(T897+U897)*0.2))</f>
        <v/>
      </c>
      <c r="AE897" s="21">
        <f>AC897*AA897</f>
        <v/>
      </c>
      <c r="AF897" s="21">
        <f>ROUNDDOWN(R897,-2)+ROUNDDOWN(S897,-2)</f>
        <v/>
      </c>
      <c r="AG897" s="21">
        <f>ROUNDDOWN(MAX(0,R897-(AB897+AC897+AE897)*0.6),-2)+ROUNDDOWN(MAX(0,S897-(AB897+AC897+AE897)*0.4),-2)</f>
        <v/>
      </c>
      <c r="AH897" s="21">
        <f>ROUNDDOWN(MAX(0,T897-(AB897+AD897)*0.6),-2)+ROUNDDOWN(MAX(0,U897-(AB897+AD897)*0.4),-2)</f>
        <v/>
      </c>
      <c r="AI897" s="21">
        <f>ROUNDDOWN(T897,-2)+ROUNDDOWN(U897,-2)</f>
        <v/>
      </c>
      <c r="AJ897" s="21">
        <f>M897+AF897</f>
        <v/>
      </c>
      <c r="AK897" s="21">
        <f>M897+AG897</f>
        <v/>
      </c>
      <c r="AL897" s="21">
        <f>N897+AH897</f>
        <v/>
      </c>
      <c r="AM897" s="21">
        <f>O897+AI897</f>
        <v/>
      </c>
      <c r="AN897" s="21">
        <f>N897+AI897</f>
        <v/>
      </c>
      <c r="AO897" s="21">
        <f>ROUNDDOWN((R897+S897)*0.2/Y897+2000,0)</f>
        <v/>
      </c>
      <c r="AP897" s="21">
        <f>ROUNDDOWN((T897+U897)*0.2/Z897+2000,0)</f>
        <v/>
      </c>
      <c r="AQ897" s="21">
        <f>AL897-AK897</f>
        <v/>
      </c>
      <c r="AR897" s="21">
        <f>AM897-AK897</f>
        <v/>
      </c>
      <c r="AS897" s="21">
        <f>AM897-AL897</f>
        <v/>
      </c>
      <c r="AT897" s="21">
        <f>AK897+C897-AJ897</f>
        <v/>
      </c>
      <c r="AU897" s="21">
        <f>AL897+C897-AM897</f>
        <v/>
      </c>
      <c r="AV897" s="21">
        <f>AN897+C897-AM897</f>
        <v/>
      </c>
    </row>
    <row r="898">
      <c r="A898" t="inlineStr">
        <is>
          <t>医療費の境目</t>
        </is>
      </c>
      <c r="B898" s="21">
        <f>'3_医療費の境目'!$B$3</f>
        <v/>
      </c>
      <c r="C898" s="21">
        <f>IF('3_医療費の境目'!$B$4="",AO898,'3_医療費の境目'!$B$4)</f>
        <v/>
      </c>
      <c r="D898" s="21">
        <f>'3_医療費の境目'!D898</f>
        <v/>
      </c>
      <c r="E898" s="21">
        <f>ROUND(MIN(B898/12,650000)*12*0.0915+MIN(B898/12,1390000)*12*(0.0504+0)+B898*0.005,0)</f>
        <v/>
      </c>
      <c r="F898" s="21">
        <f>IF(B898&lt;741000,0,IF(B898&lt;2191000,B898-740000,IF(B898&lt;2193000,1451000,IF(B898&lt;2196000,1453000,IF(B898&lt;2200000,1456000,IF(B898&lt;3600000,ROUND(ROUNDDOWN(B898/4,-3)*2.8,0)-80000,IF(B898&lt;6600000,ROUND(ROUNDDOWN(B898/4,-3)*3.2,0)-440000,IF(B898&lt;8500000,ROUNDDOWN(B898*0.9,0)-1100000,B898-1950000))))))))</f>
        <v/>
      </c>
      <c r="G898" s="21">
        <f>IF(F898&gt;23500000,NA(),IF(F898&lt;=4890000,1040000,IF(F898&lt;=6550000,670000,620000)))</f>
        <v/>
      </c>
      <c r="H898" s="21">
        <f>IF(D898&lt;=0,0,MAX(0,MIN(2000000,D898-MIN(100000,ROUNDDOWN(F898*0.05,0)))))</f>
        <v/>
      </c>
      <c r="I898" s="21">
        <f>IF(C898&lt;=2000,0,MIN(C898,ROUNDDOWN(F898*0.4,0))-2000)</f>
        <v/>
      </c>
      <c r="J898" s="21">
        <f>MAX(0,ROUNDDOWN(F898-E898-G898,-3))</f>
        <v/>
      </c>
      <c r="K898" s="21">
        <f>MAX(0,ROUNDDOWN(F898-E898-G898-H898-I898,-3))</f>
        <v/>
      </c>
      <c r="L898" s="21">
        <f>MAX(0,ROUNDDOWN(F898-E898-G898-H898,-3))</f>
        <v/>
      </c>
      <c r="M898" s="21">
        <f>IF(J898&lt;=0,0,ROUNDDOWN((J898*LOOKUP(J898,{0,1950001,3300001,6950001,9000001,18000001,40000001},{0.05,0.1,0.2,0.23,0.33,0.4,0.45})-LOOKUP(J898,{0,1950001,3300001,6950001,9000001,18000001,40000001},{0,97500,427500,636000,1536000,2796000,4796000}))*1.021,-2))</f>
        <v/>
      </c>
      <c r="N898" s="21">
        <f>IF(K898&lt;=0,0,ROUNDDOWN((K898*LOOKUP(K898,{0,1950001,3300001,6950001,9000001,18000001,40000001},{0.05,0.1,0.2,0.23,0.33,0.4,0.45})-LOOKUP(K898,{0,1950001,3300001,6950001,9000001,18000001,40000001},{0,97500,427500,636000,1536000,2796000,4796000}))*1.021,-2))</f>
        <v/>
      </c>
      <c r="O898" s="21">
        <f>IF(L898&lt;=0,0,ROUNDDOWN((L898*LOOKUP(L898,{0,1950001,3300001,6950001,9000001,18000001,40000001},{0.05,0.1,0.2,0.23,0.33,0.4,0.45})-LOOKUP(L898,{0,1950001,3300001,6950001,9000001,18000001,40000001},{0,97500,427500,636000,1536000,2796000,4796000}))*1.021,-2))</f>
        <v/>
      </c>
      <c r="P898" s="21">
        <f>MAX(0,ROUNDDOWN(F898-E898-430000,-3))</f>
        <v/>
      </c>
      <c r="Q898" s="21">
        <f>MAX(0,ROUNDDOWN(F898-E898-430000-H898,-3))</f>
        <v/>
      </c>
      <c r="R898" s="21">
        <f>IF(F898&lt;=450000,0,MAX(0,P898*0.06-MIN(50000,P898)*0.03))</f>
        <v/>
      </c>
      <c r="S898" s="21">
        <f>IF(F898&lt;=450000,0,MAX(0,P898*0.04-MIN(50000,P898)*0.02))</f>
        <v/>
      </c>
      <c r="T898" s="21">
        <f>IF(F898&lt;=450000,0,MAX(0,Q898*0.06-MIN(50000,Q898)*0.03))</f>
        <v/>
      </c>
      <c r="U898" s="21">
        <f>IF(F898&lt;=450000,0,MAX(0,Q898*0.04-MIN(50000,Q898)*0.02))</f>
        <v/>
      </c>
      <c r="V898" s="21">
        <f>50000+MAX(0,G898-480000)</f>
        <v/>
      </c>
      <c r="W898" s="21">
        <f>P898-V898</f>
        <v/>
      </c>
      <c r="X898" s="21">
        <f>Q898-V898</f>
        <v/>
      </c>
      <c r="Y898" s="22">
        <f>IF(W898&lt;0,0.9,LOOKUP(W898,{0,1950001,3300001,6950001,9000001,18000001,40000001},{0.84895,0.7979,0.6958,0.66517,0.56307,0.4916,0.44055}))</f>
        <v/>
      </c>
      <c r="Z898" s="22">
        <f>IF(X898&lt;0,0.9,LOOKUP(X898,{0,1950001,3300001,6950001,9000001,18000001,40000001},{0.84895,0.7979,0.6958,0.66517,0.56307,0.4916,0.44055}))</f>
        <v/>
      </c>
      <c r="AA898" s="22">
        <f>IF(W898&lt;0,0,CHOOSE(MATCH(W898,{0,1950001,3300001,6950001,9000001},1),5.105/84.895,10.21/79.79,20.42/69.58,23.483/66.517,33.693/56.307))</f>
        <v/>
      </c>
      <c r="AB898" s="21">
        <f>IF(C898&lt;=2000,0,(MIN(C898,ROUNDDOWN(F898*0.3,0))-2000)*0.1)</f>
        <v/>
      </c>
      <c r="AC898" s="21">
        <f>IF(C898&lt;=2000,0,MIN((C898-2000)*Y898,(R898+S898)*0.2))</f>
        <v/>
      </c>
      <c r="AD898" s="21">
        <f>IF(C898&lt;=2000,0,MIN((C898-2000)*Z898,(T898+U898)*0.2))</f>
        <v/>
      </c>
      <c r="AE898" s="21">
        <f>AC898*AA898</f>
        <v/>
      </c>
      <c r="AF898" s="21">
        <f>ROUNDDOWN(R898,-2)+ROUNDDOWN(S898,-2)</f>
        <v/>
      </c>
      <c r="AG898" s="21">
        <f>ROUNDDOWN(MAX(0,R898-(AB898+AC898+AE898)*0.6),-2)+ROUNDDOWN(MAX(0,S898-(AB898+AC898+AE898)*0.4),-2)</f>
        <v/>
      </c>
      <c r="AH898" s="21">
        <f>ROUNDDOWN(MAX(0,T898-(AB898+AD898)*0.6),-2)+ROUNDDOWN(MAX(0,U898-(AB898+AD898)*0.4),-2)</f>
        <v/>
      </c>
      <c r="AI898" s="21">
        <f>ROUNDDOWN(T898,-2)+ROUNDDOWN(U898,-2)</f>
        <v/>
      </c>
      <c r="AJ898" s="21">
        <f>M898+AF898</f>
        <v/>
      </c>
      <c r="AK898" s="21">
        <f>M898+AG898</f>
        <v/>
      </c>
      <c r="AL898" s="21">
        <f>N898+AH898</f>
        <v/>
      </c>
      <c r="AM898" s="21">
        <f>O898+AI898</f>
        <v/>
      </c>
      <c r="AN898" s="21">
        <f>N898+AI898</f>
        <v/>
      </c>
      <c r="AO898" s="21">
        <f>ROUNDDOWN((R898+S898)*0.2/Y898+2000,0)</f>
        <v/>
      </c>
      <c r="AP898" s="21">
        <f>ROUNDDOWN((T898+U898)*0.2/Z898+2000,0)</f>
        <v/>
      </c>
      <c r="AQ898" s="21">
        <f>AL898-AK898</f>
        <v/>
      </c>
      <c r="AR898" s="21">
        <f>AM898-AK898</f>
        <v/>
      </c>
      <c r="AS898" s="21">
        <f>AM898-AL898</f>
        <v/>
      </c>
      <c r="AT898" s="21">
        <f>AK898+C898-AJ898</f>
        <v/>
      </c>
      <c r="AU898" s="21">
        <f>AL898+C898-AM898</f>
        <v/>
      </c>
      <c r="AV898" s="21">
        <f>AN898+C898-AM898</f>
        <v/>
      </c>
    </row>
    <row r="899">
      <c r="A899" t="inlineStr">
        <is>
          <t>医療費の境目</t>
        </is>
      </c>
      <c r="B899" s="21">
        <f>'3_医療費の境目'!$B$3</f>
        <v/>
      </c>
      <c r="C899" s="21">
        <f>IF('3_医療費の境目'!$B$4="",AO899,'3_医療費の境目'!$B$4)</f>
        <v/>
      </c>
      <c r="D899" s="21">
        <f>'3_医療費の境目'!D899</f>
        <v/>
      </c>
      <c r="E899" s="21">
        <f>ROUND(MIN(B899/12,650000)*12*0.0915+MIN(B899/12,1390000)*12*(0.0504+0)+B899*0.005,0)</f>
        <v/>
      </c>
      <c r="F899" s="21">
        <f>IF(B899&lt;741000,0,IF(B899&lt;2191000,B899-740000,IF(B899&lt;2193000,1451000,IF(B899&lt;2196000,1453000,IF(B899&lt;2200000,1456000,IF(B899&lt;3600000,ROUND(ROUNDDOWN(B899/4,-3)*2.8,0)-80000,IF(B899&lt;6600000,ROUND(ROUNDDOWN(B899/4,-3)*3.2,0)-440000,IF(B899&lt;8500000,ROUNDDOWN(B899*0.9,0)-1100000,B899-1950000))))))))</f>
        <v/>
      </c>
      <c r="G899" s="21">
        <f>IF(F899&gt;23500000,NA(),IF(F899&lt;=4890000,1040000,IF(F899&lt;=6550000,670000,620000)))</f>
        <v/>
      </c>
      <c r="H899" s="21">
        <f>IF(D899&lt;=0,0,MAX(0,MIN(2000000,D899-MIN(100000,ROUNDDOWN(F899*0.05,0)))))</f>
        <v/>
      </c>
      <c r="I899" s="21">
        <f>IF(C899&lt;=2000,0,MIN(C899,ROUNDDOWN(F899*0.4,0))-2000)</f>
        <v/>
      </c>
      <c r="J899" s="21">
        <f>MAX(0,ROUNDDOWN(F899-E899-G899,-3))</f>
        <v/>
      </c>
      <c r="K899" s="21">
        <f>MAX(0,ROUNDDOWN(F899-E899-G899-H899-I899,-3))</f>
        <v/>
      </c>
      <c r="L899" s="21">
        <f>MAX(0,ROUNDDOWN(F899-E899-G899-H899,-3))</f>
        <v/>
      </c>
      <c r="M899" s="21">
        <f>IF(J899&lt;=0,0,ROUNDDOWN((J899*LOOKUP(J899,{0,1950001,3300001,6950001,9000001,18000001,40000001},{0.05,0.1,0.2,0.23,0.33,0.4,0.45})-LOOKUP(J899,{0,1950001,3300001,6950001,9000001,18000001,40000001},{0,97500,427500,636000,1536000,2796000,4796000}))*1.021,-2))</f>
        <v/>
      </c>
      <c r="N899" s="21">
        <f>IF(K899&lt;=0,0,ROUNDDOWN((K899*LOOKUP(K899,{0,1950001,3300001,6950001,9000001,18000001,40000001},{0.05,0.1,0.2,0.23,0.33,0.4,0.45})-LOOKUP(K899,{0,1950001,3300001,6950001,9000001,18000001,40000001},{0,97500,427500,636000,1536000,2796000,4796000}))*1.021,-2))</f>
        <v/>
      </c>
      <c r="O899" s="21">
        <f>IF(L899&lt;=0,0,ROUNDDOWN((L899*LOOKUP(L899,{0,1950001,3300001,6950001,9000001,18000001,40000001},{0.05,0.1,0.2,0.23,0.33,0.4,0.45})-LOOKUP(L899,{0,1950001,3300001,6950001,9000001,18000001,40000001},{0,97500,427500,636000,1536000,2796000,4796000}))*1.021,-2))</f>
        <v/>
      </c>
      <c r="P899" s="21">
        <f>MAX(0,ROUNDDOWN(F899-E899-430000,-3))</f>
        <v/>
      </c>
      <c r="Q899" s="21">
        <f>MAX(0,ROUNDDOWN(F899-E899-430000-H899,-3))</f>
        <v/>
      </c>
      <c r="R899" s="21">
        <f>IF(F899&lt;=450000,0,MAX(0,P899*0.06-MIN(50000,P899)*0.03))</f>
        <v/>
      </c>
      <c r="S899" s="21">
        <f>IF(F899&lt;=450000,0,MAX(0,P899*0.04-MIN(50000,P899)*0.02))</f>
        <v/>
      </c>
      <c r="T899" s="21">
        <f>IF(F899&lt;=450000,0,MAX(0,Q899*0.06-MIN(50000,Q899)*0.03))</f>
        <v/>
      </c>
      <c r="U899" s="21">
        <f>IF(F899&lt;=450000,0,MAX(0,Q899*0.04-MIN(50000,Q899)*0.02))</f>
        <v/>
      </c>
      <c r="V899" s="21">
        <f>50000+MAX(0,G899-480000)</f>
        <v/>
      </c>
      <c r="W899" s="21">
        <f>P899-V899</f>
        <v/>
      </c>
      <c r="X899" s="21">
        <f>Q899-V899</f>
        <v/>
      </c>
      <c r="Y899" s="22">
        <f>IF(W899&lt;0,0.9,LOOKUP(W899,{0,1950001,3300001,6950001,9000001,18000001,40000001},{0.84895,0.7979,0.6958,0.66517,0.56307,0.4916,0.44055}))</f>
        <v/>
      </c>
      <c r="Z899" s="22">
        <f>IF(X899&lt;0,0.9,LOOKUP(X899,{0,1950001,3300001,6950001,9000001,18000001,40000001},{0.84895,0.7979,0.6958,0.66517,0.56307,0.4916,0.44055}))</f>
        <v/>
      </c>
      <c r="AA899" s="22">
        <f>IF(W899&lt;0,0,CHOOSE(MATCH(W899,{0,1950001,3300001,6950001,9000001},1),5.105/84.895,10.21/79.79,20.42/69.58,23.483/66.517,33.693/56.307))</f>
        <v/>
      </c>
      <c r="AB899" s="21">
        <f>IF(C899&lt;=2000,0,(MIN(C899,ROUNDDOWN(F899*0.3,0))-2000)*0.1)</f>
        <v/>
      </c>
      <c r="AC899" s="21">
        <f>IF(C899&lt;=2000,0,MIN((C899-2000)*Y899,(R899+S899)*0.2))</f>
        <v/>
      </c>
      <c r="AD899" s="21">
        <f>IF(C899&lt;=2000,0,MIN((C899-2000)*Z899,(T899+U899)*0.2))</f>
        <v/>
      </c>
      <c r="AE899" s="21">
        <f>AC899*AA899</f>
        <v/>
      </c>
      <c r="AF899" s="21">
        <f>ROUNDDOWN(R899,-2)+ROUNDDOWN(S899,-2)</f>
        <v/>
      </c>
      <c r="AG899" s="21">
        <f>ROUNDDOWN(MAX(0,R899-(AB899+AC899+AE899)*0.6),-2)+ROUNDDOWN(MAX(0,S899-(AB899+AC899+AE899)*0.4),-2)</f>
        <v/>
      </c>
      <c r="AH899" s="21">
        <f>ROUNDDOWN(MAX(0,T899-(AB899+AD899)*0.6),-2)+ROUNDDOWN(MAX(0,U899-(AB899+AD899)*0.4),-2)</f>
        <v/>
      </c>
      <c r="AI899" s="21">
        <f>ROUNDDOWN(T899,-2)+ROUNDDOWN(U899,-2)</f>
        <v/>
      </c>
      <c r="AJ899" s="21">
        <f>M899+AF899</f>
        <v/>
      </c>
      <c r="AK899" s="21">
        <f>M899+AG899</f>
        <v/>
      </c>
      <c r="AL899" s="21">
        <f>N899+AH899</f>
        <v/>
      </c>
      <c r="AM899" s="21">
        <f>O899+AI899</f>
        <v/>
      </c>
      <c r="AN899" s="21">
        <f>N899+AI899</f>
        <v/>
      </c>
      <c r="AO899" s="21">
        <f>ROUNDDOWN((R899+S899)*0.2/Y899+2000,0)</f>
        <v/>
      </c>
      <c r="AP899" s="21">
        <f>ROUNDDOWN((T899+U899)*0.2/Z899+2000,0)</f>
        <v/>
      </c>
      <c r="AQ899" s="21">
        <f>AL899-AK899</f>
        <v/>
      </c>
      <c r="AR899" s="21">
        <f>AM899-AK899</f>
        <v/>
      </c>
      <c r="AS899" s="21">
        <f>AM899-AL899</f>
        <v/>
      </c>
      <c r="AT899" s="21">
        <f>AK899+C899-AJ899</f>
        <v/>
      </c>
      <c r="AU899" s="21">
        <f>AL899+C899-AM899</f>
        <v/>
      </c>
      <c r="AV899" s="21">
        <f>AN899+C899-AM899</f>
        <v/>
      </c>
    </row>
    <row r="900">
      <c r="A900" t="inlineStr">
        <is>
          <t>医療費の境目</t>
        </is>
      </c>
      <c r="B900" s="21">
        <f>'3_医療費の境目'!$B$3</f>
        <v/>
      </c>
      <c r="C900" s="21">
        <f>IF('3_医療費の境目'!$B$4="",AO900,'3_医療費の境目'!$B$4)</f>
        <v/>
      </c>
      <c r="D900" s="21">
        <f>'3_医療費の境目'!D900</f>
        <v/>
      </c>
      <c r="E900" s="21">
        <f>ROUND(MIN(B900/12,650000)*12*0.0915+MIN(B900/12,1390000)*12*(0.0504+0)+B900*0.005,0)</f>
        <v/>
      </c>
      <c r="F900" s="21">
        <f>IF(B900&lt;741000,0,IF(B900&lt;2191000,B900-740000,IF(B900&lt;2193000,1451000,IF(B900&lt;2196000,1453000,IF(B900&lt;2200000,1456000,IF(B900&lt;3600000,ROUND(ROUNDDOWN(B900/4,-3)*2.8,0)-80000,IF(B900&lt;6600000,ROUND(ROUNDDOWN(B900/4,-3)*3.2,0)-440000,IF(B900&lt;8500000,ROUNDDOWN(B900*0.9,0)-1100000,B900-1950000))))))))</f>
        <v/>
      </c>
      <c r="G900" s="21">
        <f>IF(F900&gt;23500000,NA(),IF(F900&lt;=4890000,1040000,IF(F900&lt;=6550000,670000,620000)))</f>
        <v/>
      </c>
      <c r="H900" s="21">
        <f>IF(D900&lt;=0,0,MAX(0,MIN(2000000,D900-MIN(100000,ROUNDDOWN(F900*0.05,0)))))</f>
        <v/>
      </c>
      <c r="I900" s="21">
        <f>IF(C900&lt;=2000,0,MIN(C900,ROUNDDOWN(F900*0.4,0))-2000)</f>
        <v/>
      </c>
      <c r="J900" s="21">
        <f>MAX(0,ROUNDDOWN(F900-E900-G900,-3))</f>
        <v/>
      </c>
      <c r="K900" s="21">
        <f>MAX(0,ROUNDDOWN(F900-E900-G900-H900-I900,-3))</f>
        <v/>
      </c>
      <c r="L900" s="21">
        <f>MAX(0,ROUNDDOWN(F900-E900-G900-H900,-3))</f>
        <v/>
      </c>
      <c r="M900" s="21">
        <f>IF(J900&lt;=0,0,ROUNDDOWN((J900*LOOKUP(J900,{0,1950001,3300001,6950001,9000001,18000001,40000001},{0.05,0.1,0.2,0.23,0.33,0.4,0.45})-LOOKUP(J900,{0,1950001,3300001,6950001,9000001,18000001,40000001},{0,97500,427500,636000,1536000,2796000,4796000}))*1.021,-2))</f>
        <v/>
      </c>
      <c r="N900" s="21">
        <f>IF(K900&lt;=0,0,ROUNDDOWN((K900*LOOKUP(K900,{0,1950001,3300001,6950001,9000001,18000001,40000001},{0.05,0.1,0.2,0.23,0.33,0.4,0.45})-LOOKUP(K900,{0,1950001,3300001,6950001,9000001,18000001,40000001},{0,97500,427500,636000,1536000,2796000,4796000}))*1.021,-2))</f>
        <v/>
      </c>
      <c r="O900" s="21">
        <f>IF(L900&lt;=0,0,ROUNDDOWN((L900*LOOKUP(L900,{0,1950001,3300001,6950001,9000001,18000001,40000001},{0.05,0.1,0.2,0.23,0.33,0.4,0.45})-LOOKUP(L900,{0,1950001,3300001,6950001,9000001,18000001,40000001},{0,97500,427500,636000,1536000,2796000,4796000}))*1.021,-2))</f>
        <v/>
      </c>
      <c r="P900" s="21">
        <f>MAX(0,ROUNDDOWN(F900-E900-430000,-3))</f>
        <v/>
      </c>
      <c r="Q900" s="21">
        <f>MAX(0,ROUNDDOWN(F900-E900-430000-H900,-3))</f>
        <v/>
      </c>
      <c r="R900" s="21">
        <f>IF(F900&lt;=450000,0,MAX(0,P900*0.06-MIN(50000,P900)*0.03))</f>
        <v/>
      </c>
      <c r="S900" s="21">
        <f>IF(F900&lt;=450000,0,MAX(0,P900*0.04-MIN(50000,P900)*0.02))</f>
        <v/>
      </c>
      <c r="T900" s="21">
        <f>IF(F900&lt;=450000,0,MAX(0,Q900*0.06-MIN(50000,Q900)*0.03))</f>
        <v/>
      </c>
      <c r="U900" s="21">
        <f>IF(F900&lt;=450000,0,MAX(0,Q900*0.04-MIN(50000,Q900)*0.02))</f>
        <v/>
      </c>
      <c r="V900" s="21">
        <f>50000+MAX(0,G900-480000)</f>
        <v/>
      </c>
      <c r="W900" s="21">
        <f>P900-V900</f>
        <v/>
      </c>
      <c r="X900" s="21">
        <f>Q900-V900</f>
        <v/>
      </c>
      <c r="Y900" s="22">
        <f>IF(W900&lt;0,0.9,LOOKUP(W900,{0,1950001,3300001,6950001,9000001,18000001,40000001},{0.84895,0.7979,0.6958,0.66517,0.56307,0.4916,0.44055}))</f>
        <v/>
      </c>
      <c r="Z900" s="22">
        <f>IF(X900&lt;0,0.9,LOOKUP(X900,{0,1950001,3300001,6950001,9000001,18000001,40000001},{0.84895,0.7979,0.6958,0.66517,0.56307,0.4916,0.44055}))</f>
        <v/>
      </c>
      <c r="AA900" s="22">
        <f>IF(W900&lt;0,0,CHOOSE(MATCH(W900,{0,1950001,3300001,6950001,9000001},1),5.105/84.895,10.21/79.79,20.42/69.58,23.483/66.517,33.693/56.307))</f>
        <v/>
      </c>
      <c r="AB900" s="21">
        <f>IF(C900&lt;=2000,0,(MIN(C900,ROUNDDOWN(F900*0.3,0))-2000)*0.1)</f>
        <v/>
      </c>
      <c r="AC900" s="21">
        <f>IF(C900&lt;=2000,0,MIN((C900-2000)*Y900,(R900+S900)*0.2))</f>
        <v/>
      </c>
      <c r="AD900" s="21">
        <f>IF(C900&lt;=2000,0,MIN((C900-2000)*Z900,(T900+U900)*0.2))</f>
        <v/>
      </c>
      <c r="AE900" s="21">
        <f>AC900*AA900</f>
        <v/>
      </c>
      <c r="AF900" s="21">
        <f>ROUNDDOWN(R900,-2)+ROUNDDOWN(S900,-2)</f>
        <v/>
      </c>
      <c r="AG900" s="21">
        <f>ROUNDDOWN(MAX(0,R900-(AB900+AC900+AE900)*0.6),-2)+ROUNDDOWN(MAX(0,S900-(AB900+AC900+AE900)*0.4),-2)</f>
        <v/>
      </c>
      <c r="AH900" s="21">
        <f>ROUNDDOWN(MAX(0,T900-(AB900+AD900)*0.6),-2)+ROUNDDOWN(MAX(0,U900-(AB900+AD900)*0.4),-2)</f>
        <v/>
      </c>
      <c r="AI900" s="21">
        <f>ROUNDDOWN(T900,-2)+ROUNDDOWN(U900,-2)</f>
        <v/>
      </c>
      <c r="AJ900" s="21">
        <f>M900+AF900</f>
        <v/>
      </c>
      <c r="AK900" s="21">
        <f>M900+AG900</f>
        <v/>
      </c>
      <c r="AL900" s="21">
        <f>N900+AH900</f>
        <v/>
      </c>
      <c r="AM900" s="21">
        <f>O900+AI900</f>
        <v/>
      </c>
      <c r="AN900" s="21">
        <f>N900+AI900</f>
        <v/>
      </c>
      <c r="AO900" s="21">
        <f>ROUNDDOWN((R900+S900)*0.2/Y900+2000,0)</f>
        <v/>
      </c>
      <c r="AP900" s="21">
        <f>ROUNDDOWN((T900+U900)*0.2/Z900+2000,0)</f>
        <v/>
      </c>
      <c r="AQ900" s="21">
        <f>AL900-AK900</f>
        <v/>
      </c>
      <c r="AR900" s="21">
        <f>AM900-AK900</f>
        <v/>
      </c>
      <c r="AS900" s="21">
        <f>AM900-AL900</f>
        <v/>
      </c>
      <c r="AT900" s="21">
        <f>AK900+C900-AJ900</f>
        <v/>
      </c>
      <c r="AU900" s="21">
        <f>AL900+C900-AM900</f>
        <v/>
      </c>
      <c r="AV900" s="21">
        <f>AN900+C900-AM900</f>
        <v/>
      </c>
    </row>
    <row r="901">
      <c r="A901" t="inlineStr">
        <is>
          <t>医療費の境目</t>
        </is>
      </c>
      <c r="B901" s="21">
        <f>'3_医療費の境目'!$B$3</f>
        <v/>
      </c>
      <c r="C901" s="21">
        <f>IF('3_医療費の境目'!$B$4="",AO901,'3_医療費の境目'!$B$4)</f>
        <v/>
      </c>
      <c r="D901" s="21">
        <f>'3_医療費の境目'!D901</f>
        <v/>
      </c>
      <c r="E901" s="21">
        <f>ROUND(MIN(B901/12,650000)*12*0.0915+MIN(B901/12,1390000)*12*(0.0504+0)+B901*0.005,0)</f>
        <v/>
      </c>
      <c r="F901" s="21">
        <f>IF(B901&lt;741000,0,IF(B901&lt;2191000,B901-740000,IF(B901&lt;2193000,1451000,IF(B901&lt;2196000,1453000,IF(B901&lt;2200000,1456000,IF(B901&lt;3600000,ROUND(ROUNDDOWN(B901/4,-3)*2.8,0)-80000,IF(B901&lt;6600000,ROUND(ROUNDDOWN(B901/4,-3)*3.2,0)-440000,IF(B901&lt;8500000,ROUNDDOWN(B901*0.9,0)-1100000,B901-1950000))))))))</f>
        <v/>
      </c>
      <c r="G901" s="21">
        <f>IF(F901&gt;23500000,NA(),IF(F901&lt;=4890000,1040000,IF(F901&lt;=6550000,670000,620000)))</f>
        <v/>
      </c>
      <c r="H901" s="21">
        <f>IF(D901&lt;=0,0,MAX(0,MIN(2000000,D901-MIN(100000,ROUNDDOWN(F901*0.05,0)))))</f>
        <v/>
      </c>
      <c r="I901" s="21">
        <f>IF(C901&lt;=2000,0,MIN(C901,ROUNDDOWN(F901*0.4,0))-2000)</f>
        <v/>
      </c>
      <c r="J901" s="21">
        <f>MAX(0,ROUNDDOWN(F901-E901-G901,-3))</f>
        <v/>
      </c>
      <c r="K901" s="21">
        <f>MAX(0,ROUNDDOWN(F901-E901-G901-H901-I901,-3))</f>
        <v/>
      </c>
      <c r="L901" s="21">
        <f>MAX(0,ROUNDDOWN(F901-E901-G901-H901,-3))</f>
        <v/>
      </c>
      <c r="M901" s="21">
        <f>IF(J901&lt;=0,0,ROUNDDOWN((J901*LOOKUP(J901,{0,1950001,3300001,6950001,9000001,18000001,40000001},{0.05,0.1,0.2,0.23,0.33,0.4,0.45})-LOOKUP(J901,{0,1950001,3300001,6950001,9000001,18000001,40000001},{0,97500,427500,636000,1536000,2796000,4796000}))*1.021,-2))</f>
        <v/>
      </c>
      <c r="N901" s="21">
        <f>IF(K901&lt;=0,0,ROUNDDOWN((K901*LOOKUP(K901,{0,1950001,3300001,6950001,9000001,18000001,40000001},{0.05,0.1,0.2,0.23,0.33,0.4,0.45})-LOOKUP(K901,{0,1950001,3300001,6950001,9000001,18000001,40000001},{0,97500,427500,636000,1536000,2796000,4796000}))*1.021,-2))</f>
        <v/>
      </c>
      <c r="O901" s="21">
        <f>IF(L901&lt;=0,0,ROUNDDOWN((L901*LOOKUP(L901,{0,1950001,3300001,6950001,9000001,18000001,40000001},{0.05,0.1,0.2,0.23,0.33,0.4,0.45})-LOOKUP(L901,{0,1950001,3300001,6950001,9000001,18000001,40000001},{0,97500,427500,636000,1536000,2796000,4796000}))*1.021,-2))</f>
        <v/>
      </c>
      <c r="P901" s="21">
        <f>MAX(0,ROUNDDOWN(F901-E901-430000,-3))</f>
        <v/>
      </c>
      <c r="Q901" s="21">
        <f>MAX(0,ROUNDDOWN(F901-E901-430000-H901,-3))</f>
        <v/>
      </c>
      <c r="R901" s="21">
        <f>IF(F901&lt;=450000,0,MAX(0,P901*0.06-MIN(50000,P901)*0.03))</f>
        <v/>
      </c>
      <c r="S901" s="21">
        <f>IF(F901&lt;=450000,0,MAX(0,P901*0.04-MIN(50000,P901)*0.02))</f>
        <v/>
      </c>
      <c r="T901" s="21">
        <f>IF(F901&lt;=450000,0,MAX(0,Q901*0.06-MIN(50000,Q901)*0.03))</f>
        <v/>
      </c>
      <c r="U901" s="21">
        <f>IF(F901&lt;=450000,0,MAX(0,Q901*0.04-MIN(50000,Q901)*0.02))</f>
        <v/>
      </c>
      <c r="V901" s="21">
        <f>50000+MAX(0,G901-480000)</f>
        <v/>
      </c>
      <c r="W901" s="21">
        <f>P901-V901</f>
        <v/>
      </c>
      <c r="X901" s="21">
        <f>Q901-V901</f>
        <v/>
      </c>
      <c r="Y901" s="22">
        <f>IF(W901&lt;0,0.9,LOOKUP(W901,{0,1950001,3300001,6950001,9000001,18000001,40000001},{0.84895,0.7979,0.6958,0.66517,0.56307,0.4916,0.44055}))</f>
        <v/>
      </c>
      <c r="Z901" s="22">
        <f>IF(X901&lt;0,0.9,LOOKUP(X901,{0,1950001,3300001,6950001,9000001,18000001,40000001},{0.84895,0.7979,0.6958,0.66517,0.56307,0.4916,0.44055}))</f>
        <v/>
      </c>
      <c r="AA901" s="22">
        <f>IF(W901&lt;0,0,CHOOSE(MATCH(W901,{0,1950001,3300001,6950001,9000001},1),5.105/84.895,10.21/79.79,20.42/69.58,23.483/66.517,33.693/56.307))</f>
        <v/>
      </c>
      <c r="AB901" s="21">
        <f>IF(C901&lt;=2000,0,(MIN(C901,ROUNDDOWN(F901*0.3,0))-2000)*0.1)</f>
        <v/>
      </c>
      <c r="AC901" s="21">
        <f>IF(C901&lt;=2000,0,MIN((C901-2000)*Y901,(R901+S901)*0.2))</f>
        <v/>
      </c>
      <c r="AD901" s="21">
        <f>IF(C901&lt;=2000,0,MIN((C901-2000)*Z901,(T901+U901)*0.2))</f>
        <v/>
      </c>
      <c r="AE901" s="21">
        <f>AC901*AA901</f>
        <v/>
      </c>
      <c r="AF901" s="21">
        <f>ROUNDDOWN(R901,-2)+ROUNDDOWN(S901,-2)</f>
        <v/>
      </c>
      <c r="AG901" s="21">
        <f>ROUNDDOWN(MAX(0,R901-(AB901+AC901+AE901)*0.6),-2)+ROUNDDOWN(MAX(0,S901-(AB901+AC901+AE901)*0.4),-2)</f>
        <v/>
      </c>
      <c r="AH901" s="21">
        <f>ROUNDDOWN(MAX(0,T901-(AB901+AD901)*0.6),-2)+ROUNDDOWN(MAX(0,U901-(AB901+AD901)*0.4),-2)</f>
        <v/>
      </c>
      <c r="AI901" s="21">
        <f>ROUNDDOWN(T901,-2)+ROUNDDOWN(U901,-2)</f>
        <v/>
      </c>
      <c r="AJ901" s="21">
        <f>M901+AF901</f>
        <v/>
      </c>
      <c r="AK901" s="21">
        <f>M901+AG901</f>
        <v/>
      </c>
      <c r="AL901" s="21">
        <f>N901+AH901</f>
        <v/>
      </c>
      <c r="AM901" s="21">
        <f>O901+AI901</f>
        <v/>
      </c>
      <c r="AN901" s="21">
        <f>N901+AI901</f>
        <v/>
      </c>
      <c r="AO901" s="21">
        <f>ROUNDDOWN((R901+S901)*0.2/Y901+2000,0)</f>
        <v/>
      </c>
      <c r="AP901" s="21">
        <f>ROUNDDOWN((T901+U901)*0.2/Z901+2000,0)</f>
        <v/>
      </c>
      <c r="AQ901" s="21">
        <f>AL901-AK901</f>
        <v/>
      </c>
      <c r="AR901" s="21">
        <f>AM901-AK901</f>
        <v/>
      </c>
      <c r="AS901" s="21">
        <f>AM901-AL901</f>
        <v/>
      </c>
      <c r="AT901" s="21">
        <f>AK901+C901-AJ901</f>
        <v/>
      </c>
      <c r="AU901" s="21">
        <f>AL901+C901-AM901</f>
        <v/>
      </c>
      <c r="AV901" s="21">
        <f>AN901+C901-AM901</f>
        <v/>
      </c>
    </row>
    <row r="902">
      <c r="A902" t="inlineStr">
        <is>
          <t>医療費の境目</t>
        </is>
      </c>
      <c r="B902" s="21">
        <f>'3_医療費の境目'!$B$3</f>
        <v/>
      </c>
      <c r="C902" s="21">
        <f>IF('3_医療費の境目'!$B$4="",AO902,'3_医療費の境目'!$B$4)</f>
        <v/>
      </c>
      <c r="D902" s="21">
        <f>'3_医療費の境目'!D902</f>
        <v/>
      </c>
      <c r="E902" s="21">
        <f>ROUND(MIN(B902/12,650000)*12*0.0915+MIN(B902/12,1390000)*12*(0.0504+0)+B902*0.005,0)</f>
        <v/>
      </c>
      <c r="F902" s="21">
        <f>IF(B902&lt;741000,0,IF(B902&lt;2191000,B902-740000,IF(B902&lt;2193000,1451000,IF(B902&lt;2196000,1453000,IF(B902&lt;2200000,1456000,IF(B902&lt;3600000,ROUND(ROUNDDOWN(B902/4,-3)*2.8,0)-80000,IF(B902&lt;6600000,ROUND(ROUNDDOWN(B902/4,-3)*3.2,0)-440000,IF(B902&lt;8500000,ROUNDDOWN(B902*0.9,0)-1100000,B902-1950000))))))))</f>
        <v/>
      </c>
      <c r="G902" s="21">
        <f>IF(F902&gt;23500000,NA(),IF(F902&lt;=4890000,1040000,IF(F902&lt;=6550000,670000,620000)))</f>
        <v/>
      </c>
      <c r="H902" s="21">
        <f>IF(D902&lt;=0,0,MAX(0,MIN(2000000,D902-MIN(100000,ROUNDDOWN(F902*0.05,0)))))</f>
        <v/>
      </c>
      <c r="I902" s="21">
        <f>IF(C902&lt;=2000,0,MIN(C902,ROUNDDOWN(F902*0.4,0))-2000)</f>
        <v/>
      </c>
      <c r="J902" s="21">
        <f>MAX(0,ROUNDDOWN(F902-E902-G902,-3))</f>
        <v/>
      </c>
      <c r="K902" s="21">
        <f>MAX(0,ROUNDDOWN(F902-E902-G902-H902-I902,-3))</f>
        <v/>
      </c>
      <c r="L902" s="21">
        <f>MAX(0,ROUNDDOWN(F902-E902-G902-H902,-3))</f>
        <v/>
      </c>
      <c r="M902" s="21">
        <f>IF(J902&lt;=0,0,ROUNDDOWN((J902*LOOKUP(J902,{0,1950001,3300001,6950001,9000001,18000001,40000001},{0.05,0.1,0.2,0.23,0.33,0.4,0.45})-LOOKUP(J902,{0,1950001,3300001,6950001,9000001,18000001,40000001},{0,97500,427500,636000,1536000,2796000,4796000}))*1.021,-2))</f>
        <v/>
      </c>
      <c r="N902" s="21">
        <f>IF(K902&lt;=0,0,ROUNDDOWN((K902*LOOKUP(K902,{0,1950001,3300001,6950001,9000001,18000001,40000001},{0.05,0.1,0.2,0.23,0.33,0.4,0.45})-LOOKUP(K902,{0,1950001,3300001,6950001,9000001,18000001,40000001},{0,97500,427500,636000,1536000,2796000,4796000}))*1.021,-2))</f>
        <v/>
      </c>
      <c r="O902" s="21">
        <f>IF(L902&lt;=0,0,ROUNDDOWN((L902*LOOKUP(L902,{0,1950001,3300001,6950001,9000001,18000001,40000001},{0.05,0.1,0.2,0.23,0.33,0.4,0.45})-LOOKUP(L902,{0,1950001,3300001,6950001,9000001,18000001,40000001},{0,97500,427500,636000,1536000,2796000,4796000}))*1.021,-2))</f>
        <v/>
      </c>
      <c r="P902" s="21">
        <f>MAX(0,ROUNDDOWN(F902-E902-430000,-3))</f>
        <v/>
      </c>
      <c r="Q902" s="21">
        <f>MAX(0,ROUNDDOWN(F902-E902-430000-H902,-3))</f>
        <v/>
      </c>
      <c r="R902" s="21">
        <f>IF(F902&lt;=450000,0,MAX(0,P902*0.06-MIN(50000,P902)*0.03))</f>
        <v/>
      </c>
      <c r="S902" s="21">
        <f>IF(F902&lt;=450000,0,MAX(0,P902*0.04-MIN(50000,P902)*0.02))</f>
        <v/>
      </c>
      <c r="T902" s="21">
        <f>IF(F902&lt;=450000,0,MAX(0,Q902*0.06-MIN(50000,Q902)*0.03))</f>
        <v/>
      </c>
      <c r="U902" s="21">
        <f>IF(F902&lt;=450000,0,MAX(0,Q902*0.04-MIN(50000,Q902)*0.02))</f>
        <v/>
      </c>
      <c r="V902" s="21">
        <f>50000+MAX(0,G902-480000)</f>
        <v/>
      </c>
      <c r="W902" s="21">
        <f>P902-V902</f>
        <v/>
      </c>
      <c r="X902" s="21">
        <f>Q902-V902</f>
        <v/>
      </c>
      <c r="Y902" s="22">
        <f>IF(W902&lt;0,0.9,LOOKUP(W902,{0,1950001,3300001,6950001,9000001,18000001,40000001},{0.84895,0.7979,0.6958,0.66517,0.56307,0.4916,0.44055}))</f>
        <v/>
      </c>
      <c r="Z902" s="22">
        <f>IF(X902&lt;0,0.9,LOOKUP(X902,{0,1950001,3300001,6950001,9000001,18000001,40000001},{0.84895,0.7979,0.6958,0.66517,0.56307,0.4916,0.44055}))</f>
        <v/>
      </c>
      <c r="AA902" s="22">
        <f>IF(W902&lt;0,0,CHOOSE(MATCH(W902,{0,1950001,3300001,6950001,9000001},1),5.105/84.895,10.21/79.79,20.42/69.58,23.483/66.517,33.693/56.307))</f>
        <v/>
      </c>
      <c r="AB902" s="21">
        <f>IF(C902&lt;=2000,0,(MIN(C902,ROUNDDOWN(F902*0.3,0))-2000)*0.1)</f>
        <v/>
      </c>
      <c r="AC902" s="21">
        <f>IF(C902&lt;=2000,0,MIN((C902-2000)*Y902,(R902+S902)*0.2))</f>
        <v/>
      </c>
      <c r="AD902" s="21">
        <f>IF(C902&lt;=2000,0,MIN((C902-2000)*Z902,(T902+U902)*0.2))</f>
        <v/>
      </c>
      <c r="AE902" s="21">
        <f>AC902*AA902</f>
        <v/>
      </c>
      <c r="AF902" s="21">
        <f>ROUNDDOWN(R902,-2)+ROUNDDOWN(S902,-2)</f>
        <v/>
      </c>
      <c r="AG902" s="21">
        <f>ROUNDDOWN(MAX(0,R902-(AB902+AC902+AE902)*0.6),-2)+ROUNDDOWN(MAX(0,S902-(AB902+AC902+AE902)*0.4),-2)</f>
        <v/>
      </c>
      <c r="AH902" s="21">
        <f>ROUNDDOWN(MAX(0,T902-(AB902+AD902)*0.6),-2)+ROUNDDOWN(MAX(0,U902-(AB902+AD902)*0.4),-2)</f>
        <v/>
      </c>
      <c r="AI902" s="21">
        <f>ROUNDDOWN(T902,-2)+ROUNDDOWN(U902,-2)</f>
        <v/>
      </c>
      <c r="AJ902" s="21">
        <f>M902+AF902</f>
        <v/>
      </c>
      <c r="AK902" s="21">
        <f>M902+AG902</f>
        <v/>
      </c>
      <c r="AL902" s="21">
        <f>N902+AH902</f>
        <v/>
      </c>
      <c r="AM902" s="21">
        <f>O902+AI902</f>
        <v/>
      </c>
      <c r="AN902" s="21">
        <f>N902+AI902</f>
        <v/>
      </c>
      <c r="AO902" s="21">
        <f>ROUNDDOWN((R902+S902)*0.2/Y902+2000,0)</f>
        <v/>
      </c>
      <c r="AP902" s="21">
        <f>ROUNDDOWN((T902+U902)*0.2/Z902+2000,0)</f>
        <v/>
      </c>
      <c r="AQ902" s="21">
        <f>AL902-AK902</f>
        <v/>
      </c>
      <c r="AR902" s="21">
        <f>AM902-AK902</f>
        <v/>
      </c>
      <c r="AS902" s="21">
        <f>AM902-AL902</f>
        <v/>
      </c>
      <c r="AT902" s="21">
        <f>AK902+C902-AJ902</f>
        <v/>
      </c>
      <c r="AU902" s="21">
        <f>AL902+C902-AM902</f>
        <v/>
      </c>
      <c r="AV902" s="21">
        <f>AN902+C902-AM902</f>
        <v/>
      </c>
    </row>
    <row r="903">
      <c r="A903" t="inlineStr">
        <is>
          <t>医療費の境目</t>
        </is>
      </c>
      <c r="B903" s="21">
        <f>'3_医療費の境目'!$B$3</f>
        <v/>
      </c>
      <c r="C903" s="21">
        <f>IF('3_医療費の境目'!$B$4="",AO903,'3_医療費の境目'!$B$4)</f>
        <v/>
      </c>
      <c r="D903" s="21">
        <f>'3_医療費の境目'!D903</f>
        <v/>
      </c>
      <c r="E903" s="21">
        <f>ROUND(MIN(B903/12,650000)*12*0.0915+MIN(B903/12,1390000)*12*(0.0504+0)+B903*0.005,0)</f>
        <v/>
      </c>
      <c r="F903" s="21">
        <f>IF(B903&lt;741000,0,IF(B903&lt;2191000,B903-740000,IF(B903&lt;2193000,1451000,IF(B903&lt;2196000,1453000,IF(B903&lt;2200000,1456000,IF(B903&lt;3600000,ROUND(ROUNDDOWN(B903/4,-3)*2.8,0)-80000,IF(B903&lt;6600000,ROUND(ROUNDDOWN(B903/4,-3)*3.2,0)-440000,IF(B903&lt;8500000,ROUNDDOWN(B903*0.9,0)-1100000,B903-1950000))))))))</f>
        <v/>
      </c>
      <c r="G903" s="21">
        <f>IF(F903&gt;23500000,NA(),IF(F903&lt;=4890000,1040000,IF(F903&lt;=6550000,670000,620000)))</f>
        <v/>
      </c>
      <c r="H903" s="21">
        <f>IF(D903&lt;=0,0,MAX(0,MIN(2000000,D903-MIN(100000,ROUNDDOWN(F903*0.05,0)))))</f>
        <v/>
      </c>
      <c r="I903" s="21">
        <f>IF(C903&lt;=2000,0,MIN(C903,ROUNDDOWN(F903*0.4,0))-2000)</f>
        <v/>
      </c>
      <c r="J903" s="21">
        <f>MAX(0,ROUNDDOWN(F903-E903-G903,-3))</f>
        <v/>
      </c>
      <c r="K903" s="21">
        <f>MAX(0,ROUNDDOWN(F903-E903-G903-H903-I903,-3))</f>
        <v/>
      </c>
      <c r="L903" s="21">
        <f>MAX(0,ROUNDDOWN(F903-E903-G903-H903,-3))</f>
        <v/>
      </c>
      <c r="M903" s="21">
        <f>IF(J903&lt;=0,0,ROUNDDOWN((J903*LOOKUP(J903,{0,1950001,3300001,6950001,9000001,18000001,40000001},{0.05,0.1,0.2,0.23,0.33,0.4,0.45})-LOOKUP(J903,{0,1950001,3300001,6950001,9000001,18000001,40000001},{0,97500,427500,636000,1536000,2796000,4796000}))*1.021,-2))</f>
        <v/>
      </c>
      <c r="N903" s="21">
        <f>IF(K903&lt;=0,0,ROUNDDOWN((K903*LOOKUP(K903,{0,1950001,3300001,6950001,9000001,18000001,40000001},{0.05,0.1,0.2,0.23,0.33,0.4,0.45})-LOOKUP(K903,{0,1950001,3300001,6950001,9000001,18000001,40000001},{0,97500,427500,636000,1536000,2796000,4796000}))*1.021,-2))</f>
        <v/>
      </c>
      <c r="O903" s="21">
        <f>IF(L903&lt;=0,0,ROUNDDOWN((L903*LOOKUP(L903,{0,1950001,3300001,6950001,9000001,18000001,40000001},{0.05,0.1,0.2,0.23,0.33,0.4,0.45})-LOOKUP(L903,{0,1950001,3300001,6950001,9000001,18000001,40000001},{0,97500,427500,636000,1536000,2796000,4796000}))*1.021,-2))</f>
        <v/>
      </c>
      <c r="P903" s="21">
        <f>MAX(0,ROUNDDOWN(F903-E903-430000,-3))</f>
        <v/>
      </c>
      <c r="Q903" s="21">
        <f>MAX(0,ROUNDDOWN(F903-E903-430000-H903,-3))</f>
        <v/>
      </c>
      <c r="R903" s="21">
        <f>IF(F903&lt;=450000,0,MAX(0,P903*0.06-MIN(50000,P903)*0.03))</f>
        <v/>
      </c>
      <c r="S903" s="21">
        <f>IF(F903&lt;=450000,0,MAX(0,P903*0.04-MIN(50000,P903)*0.02))</f>
        <v/>
      </c>
      <c r="T903" s="21">
        <f>IF(F903&lt;=450000,0,MAX(0,Q903*0.06-MIN(50000,Q903)*0.03))</f>
        <v/>
      </c>
      <c r="U903" s="21">
        <f>IF(F903&lt;=450000,0,MAX(0,Q903*0.04-MIN(50000,Q903)*0.02))</f>
        <v/>
      </c>
      <c r="V903" s="21">
        <f>50000+MAX(0,G903-480000)</f>
        <v/>
      </c>
      <c r="W903" s="21">
        <f>P903-V903</f>
        <v/>
      </c>
      <c r="X903" s="21">
        <f>Q903-V903</f>
        <v/>
      </c>
      <c r="Y903" s="22">
        <f>IF(W903&lt;0,0.9,LOOKUP(W903,{0,1950001,3300001,6950001,9000001,18000001,40000001},{0.84895,0.7979,0.6958,0.66517,0.56307,0.4916,0.44055}))</f>
        <v/>
      </c>
      <c r="Z903" s="22">
        <f>IF(X903&lt;0,0.9,LOOKUP(X903,{0,1950001,3300001,6950001,9000001,18000001,40000001},{0.84895,0.7979,0.6958,0.66517,0.56307,0.4916,0.44055}))</f>
        <v/>
      </c>
      <c r="AA903" s="22">
        <f>IF(W903&lt;0,0,CHOOSE(MATCH(W903,{0,1950001,3300001,6950001,9000001},1),5.105/84.895,10.21/79.79,20.42/69.58,23.483/66.517,33.693/56.307))</f>
        <v/>
      </c>
      <c r="AB903" s="21">
        <f>IF(C903&lt;=2000,0,(MIN(C903,ROUNDDOWN(F903*0.3,0))-2000)*0.1)</f>
        <v/>
      </c>
      <c r="AC903" s="21">
        <f>IF(C903&lt;=2000,0,MIN((C903-2000)*Y903,(R903+S903)*0.2))</f>
        <v/>
      </c>
      <c r="AD903" s="21">
        <f>IF(C903&lt;=2000,0,MIN((C903-2000)*Z903,(T903+U903)*0.2))</f>
        <v/>
      </c>
      <c r="AE903" s="21">
        <f>AC903*AA903</f>
        <v/>
      </c>
      <c r="AF903" s="21">
        <f>ROUNDDOWN(R903,-2)+ROUNDDOWN(S903,-2)</f>
        <v/>
      </c>
      <c r="AG903" s="21">
        <f>ROUNDDOWN(MAX(0,R903-(AB903+AC903+AE903)*0.6),-2)+ROUNDDOWN(MAX(0,S903-(AB903+AC903+AE903)*0.4),-2)</f>
        <v/>
      </c>
      <c r="AH903" s="21">
        <f>ROUNDDOWN(MAX(0,T903-(AB903+AD903)*0.6),-2)+ROUNDDOWN(MAX(0,U903-(AB903+AD903)*0.4),-2)</f>
        <v/>
      </c>
      <c r="AI903" s="21">
        <f>ROUNDDOWN(T903,-2)+ROUNDDOWN(U903,-2)</f>
        <v/>
      </c>
      <c r="AJ903" s="21">
        <f>M903+AF903</f>
        <v/>
      </c>
      <c r="AK903" s="21">
        <f>M903+AG903</f>
        <v/>
      </c>
      <c r="AL903" s="21">
        <f>N903+AH903</f>
        <v/>
      </c>
      <c r="AM903" s="21">
        <f>O903+AI903</f>
        <v/>
      </c>
      <c r="AN903" s="21">
        <f>N903+AI903</f>
        <v/>
      </c>
      <c r="AO903" s="21">
        <f>ROUNDDOWN((R903+S903)*0.2/Y903+2000,0)</f>
        <v/>
      </c>
      <c r="AP903" s="21">
        <f>ROUNDDOWN((T903+U903)*0.2/Z903+2000,0)</f>
        <v/>
      </c>
      <c r="AQ903" s="21">
        <f>AL903-AK903</f>
        <v/>
      </c>
      <c r="AR903" s="21">
        <f>AM903-AK903</f>
        <v/>
      </c>
      <c r="AS903" s="21">
        <f>AM903-AL903</f>
        <v/>
      </c>
      <c r="AT903" s="21">
        <f>AK903+C903-AJ903</f>
        <v/>
      </c>
      <c r="AU903" s="21">
        <f>AL903+C903-AM903</f>
        <v/>
      </c>
      <c r="AV903" s="21">
        <f>AN903+C903-AM903</f>
        <v/>
      </c>
    </row>
    <row r="904">
      <c r="A904" t="inlineStr">
        <is>
          <t>医療費の境目</t>
        </is>
      </c>
      <c r="B904" s="21">
        <f>'3_医療費の境目'!$B$3</f>
        <v/>
      </c>
      <c r="C904" s="21">
        <f>IF('3_医療費の境目'!$B$4="",AO904,'3_医療費の境目'!$B$4)</f>
        <v/>
      </c>
      <c r="D904" s="21">
        <f>'3_医療費の境目'!D904</f>
        <v/>
      </c>
      <c r="E904" s="21">
        <f>ROUND(MIN(B904/12,650000)*12*0.0915+MIN(B904/12,1390000)*12*(0.0504+0)+B904*0.005,0)</f>
        <v/>
      </c>
      <c r="F904" s="21">
        <f>IF(B904&lt;741000,0,IF(B904&lt;2191000,B904-740000,IF(B904&lt;2193000,1451000,IF(B904&lt;2196000,1453000,IF(B904&lt;2200000,1456000,IF(B904&lt;3600000,ROUND(ROUNDDOWN(B904/4,-3)*2.8,0)-80000,IF(B904&lt;6600000,ROUND(ROUNDDOWN(B904/4,-3)*3.2,0)-440000,IF(B904&lt;8500000,ROUNDDOWN(B904*0.9,0)-1100000,B904-1950000))))))))</f>
        <v/>
      </c>
      <c r="G904" s="21">
        <f>IF(F904&gt;23500000,NA(),IF(F904&lt;=4890000,1040000,IF(F904&lt;=6550000,670000,620000)))</f>
        <v/>
      </c>
      <c r="H904" s="21">
        <f>IF(D904&lt;=0,0,MAX(0,MIN(2000000,D904-MIN(100000,ROUNDDOWN(F904*0.05,0)))))</f>
        <v/>
      </c>
      <c r="I904" s="21">
        <f>IF(C904&lt;=2000,0,MIN(C904,ROUNDDOWN(F904*0.4,0))-2000)</f>
        <v/>
      </c>
      <c r="J904" s="21">
        <f>MAX(0,ROUNDDOWN(F904-E904-G904,-3))</f>
        <v/>
      </c>
      <c r="K904" s="21">
        <f>MAX(0,ROUNDDOWN(F904-E904-G904-H904-I904,-3))</f>
        <v/>
      </c>
      <c r="L904" s="21">
        <f>MAX(0,ROUNDDOWN(F904-E904-G904-H904,-3))</f>
        <v/>
      </c>
      <c r="M904" s="21">
        <f>IF(J904&lt;=0,0,ROUNDDOWN((J904*LOOKUP(J904,{0,1950001,3300001,6950001,9000001,18000001,40000001},{0.05,0.1,0.2,0.23,0.33,0.4,0.45})-LOOKUP(J904,{0,1950001,3300001,6950001,9000001,18000001,40000001},{0,97500,427500,636000,1536000,2796000,4796000}))*1.021,-2))</f>
        <v/>
      </c>
      <c r="N904" s="21">
        <f>IF(K904&lt;=0,0,ROUNDDOWN((K904*LOOKUP(K904,{0,1950001,3300001,6950001,9000001,18000001,40000001},{0.05,0.1,0.2,0.23,0.33,0.4,0.45})-LOOKUP(K904,{0,1950001,3300001,6950001,9000001,18000001,40000001},{0,97500,427500,636000,1536000,2796000,4796000}))*1.021,-2))</f>
        <v/>
      </c>
      <c r="O904" s="21">
        <f>IF(L904&lt;=0,0,ROUNDDOWN((L904*LOOKUP(L904,{0,1950001,3300001,6950001,9000001,18000001,40000001},{0.05,0.1,0.2,0.23,0.33,0.4,0.45})-LOOKUP(L904,{0,1950001,3300001,6950001,9000001,18000001,40000001},{0,97500,427500,636000,1536000,2796000,4796000}))*1.021,-2))</f>
        <v/>
      </c>
      <c r="P904" s="21">
        <f>MAX(0,ROUNDDOWN(F904-E904-430000,-3))</f>
        <v/>
      </c>
      <c r="Q904" s="21">
        <f>MAX(0,ROUNDDOWN(F904-E904-430000-H904,-3))</f>
        <v/>
      </c>
      <c r="R904" s="21">
        <f>IF(F904&lt;=450000,0,MAX(0,P904*0.06-MIN(50000,P904)*0.03))</f>
        <v/>
      </c>
      <c r="S904" s="21">
        <f>IF(F904&lt;=450000,0,MAX(0,P904*0.04-MIN(50000,P904)*0.02))</f>
        <v/>
      </c>
      <c r="T904" s="21">
        <f>IF(F904&lt;=450000,0,MAX(0,Q904*0.06-MIN(50000,Q904)*0.03))</f>
        <v/>
      </c>
      <c r="U904" s="21">
        <f>IF(F904&lt;=450000,0,MAX(0,Q904*0.04-MIN(50000,Q904)*0.02))</f>
        <v/>
      </c>
      <c r="V904" s="21">
        <f>50000+MAX(0,G904-480000)</f>
        <v/>
      </c>
      <c r="W904" s="21">
        <f>P904-V904</f>
        <v/>
      </c>
      <c r="X904" s="21">
        <f>Q904-V904</f>
        <v/>
      </c>
      <c r="Y904" s="22">
        <f>IF(W904&lt;0,0.9,LOOKUP(W904,{0,1950001,3300001,6950001,9000001,18000001,40000001},{0.84895,0.7979,0.6958,0.66517,0.56307,0.4916,0.44055}))</f>
        <v/>
      </c>
      <c r="Z904" s="22">
        <f>IF(X904&lt;0,0.9,LOOKUP(X904,{0,1950001,3300001,6950001,9000001,18000001,40000001},{0.84895,0.7979,0.6958,0.66517,0.56307,0.4916,0.44055}))</f>
        <v/>
      </c>
      <c r="AA904" s="22">
        <f>IF(W904&lt;0,0,CHOOSE(MATCH(W904,{0,1950001,3300001,6950001,9000001},1),5.105/84.895,10.21/79.79,20.42/69.58,23.483/66.517,33.693/56.307))</f>
        <v/>
      </c>
      <c r="AB904" s="21">
        <f>IF(C904&lt;=2000,0,(MIN(C904,ROUNDDOWN(F904*0.3,0))-2000)*0.1)</f>
        <v/>
      </c>
      <c r="AC904" s="21">
        <f>IF(C904&lt;=2000,0,MIN((C904-2000)*Y904,(R904+S904)*0.2))</f>
        <v/>
      </c>
      <c r="AD904" s="21">
        <f>IF(C904&lt;=2000,0,MIN((C904-2000)*Z904,(T904+U904)*0.2))</f>
        <v/>
      </c>
      <c r="AE904" s="21">
        <f>AC904*AA904</f>
        <v/>
      </c>
      <c r="AF904" s="21">
        <f>ROUNDDOWN(R904,-2)+ROUNDDOWN(S904,-2)</f>
        <v/>
      </c>
      <c r="AG904" s="21">
        <f>ROUNDDOWN(MAX(0,R904-(AB904+AC904+AE904)*0.6),-2)+ROUNDDOWN(MAX(0,S904-(AB904+AC904+AE904)*0.4),-2)</f>
        <v/>
      </c>
      <c r="AH904" s="21">
        <f>ROUNDDOWN(MAX(0,T904-(AB904+AD904)*0.6),-2)+ROUNDDOWN(MAX(0,U904-(AB904+AD904)*0.4),-2)</f>
        <v/>
      </c>
      <c r="AI904" s="21">
        <f>ROUNDDOWN(T904,-2)+ROUNDDOWN(U904,-2)</f>
        <v/>
      </c>
      <c r="AJ904" s="21">
        <f>M904+AF904</f>
        <v/>
      </c>
      <c r="AK904" s="21">
        <f>M904+AG904</f>
        <v/>
      </c>
      <c r="AL904" s="21">
        <f>N904+AH904</f>
        <v/>
      </c>
      <c r="AM904" s="21">
        <f>O904+AI904</f>
        <v/>
      </c>
      <c r="AN904" s="21">
        <f>N904+AI904</f>
        <v/>
      </c>
      <c r="AO904" s="21">
        <f>ROUNDDOWN((R904+S904)*0.2/Y904+2000,0)</f>
        <v/>
      </c>
      <c r="AP904" s="21">
        <f>ROUNDDOWN((T904+U904)*0.2/Z904+2000,0)</f>
        <v/>
      </c>
      <c r="AQ904" s="21">
        <f>AL904-AK904</f>
        <v/>
      </c>
      <c r="AR904" s="21">
        <f>AM904-AK904</f>
        <v/>
      </c>
      <c r="AS904" s="21">
        <f>AM904-AL904</f>
        <v/>
      </c>
      <c r="AT904" s="21">
        <f>AK904+C904-AJ904</f>
        <v/>
      </c>
      <c r="AU904" s="21">
        <f>AL904+C904-AM904</f>
        <v/>
      </c>
      <c r="AV904" s="21">
        <f>AN904+C904-AM904</f>
        <v/>
      </c>
    </row>
    <row r="905">
      <c r="A905" t="inlineStr">
        <is>
          <t>医療費の境目</t>
        </is>
      </c>
      <c r="B905" s="21">
        <f>'3_医療費の境目'!$B$3</f>
        <v/>
      </c>
      <c r="C905" s="21">
        <f>IF('3_医療費の境目'!$B$4="",AO905,'3_医療費の境目'!$B$4)</f>
        <v/>
      </c>
      <c r="D905" s="21">
        <f>'3_医療費の境目'!D905</f>
        <v/>
      </c>
      <c r="E905" s="21">
        <f>ROUND(MIN(B905/12,650000)*12*0.0915+MIN(B905/12,1390000)*12*(0.0504+0)+B905*0.005,0)</f>
        <v/>
      </c>
      <c r="F905" s="21">
        <f>IF(B905&lt;741000,0,IF(B905&lt;2191000,B905-740000,IF(B905&lt;2193000,1451000,IF(B905&lt;2196000,1453000,IF(B905&lt;2200000,1456000,IF(B905&lt;3600000,ROUND(ROUNDDOWN(B905/4,-3)*2.8,0)-80000,IF(B905&lt;6600000,ROUND(ROUNDDOWN(B905/4,-3)*3.2,0)-440000,IF(B905&lt;8500000,ROUNDDOWN(B905*0.9,0)-1100000,B905-1950000))))))))</f>
        <v/>
      </c>
      <c r="G905" s="21">
        <f>IF(F905&gt;23500000,NA(),IF(F905&lt;=4890000,1040000,IF(F905&lt;=6550000,670000,620000)))</f>
        <v/>
      </c>
      <c r="H905" s="21">
        <f>IF(D905&lt;=0,0,MAX(0,MIN(2000000,D905-MIN(100000,ROUNDDOWN(F905*0.05,0)))))</f>
        <v/>
      </c>
      <c r="I905" s="21">
        <f>IF(C905&lt;=2000,0,MIN(C905,ROUNDDOWN(F905*0.4,0))-2000)</f>
        <v/>
      </c>
      <c r="J905" s="21">
        <f>MAX(0,ROUNDDOWN(F905-E905-G905,-3))</f>
        <v/>
      </c>
      <c r="K905" s="21">
        <f>MAX(0,ROUNDDOWN(F905-E905-G905-H905-I905,-3))</f>
        <v/>
      </c>
      <c r="L905" s="21">
        <f>MAX(0,ROUNDDOWN(F905-E905-G905-H905,-3))</f>
        <v/>
      </c>
      <c r="M905" s="21">
        <f>IF(J905&lt;=0,0,ROUNDDOWN((J905*LOOKUP(J905,{0,1950001,3300001,6950001,9000001,18000001,40000001},{0.05,0.1,0.2,0.23,0.33,0.4,0.45})-LOOKUP(J905,{0,1950001,3300001,6950001,9000001,18000001,40000001},{0,97500,427500,636000,1536000,2796000,4796000}))*1.021,-2))</f>
        <v/>
      </c>
      <c r="N905" s="21">
        <f>IF(K905&lt;=0,0,ROUNDDOWN((K905*LOOKUP(K905,{0,1950001,3300001,6950001,9000001,18000001,40000001},{0.05,0.1,0.2,0.23,0.33,0.4,0.45})-LOOKUP(K905,{0,1950001,3300001,6950001,9000001,18000001,40000001},{0,97500,427500,636000,1536000,2796000,4796000}))*1.021,-2))</f>
        <v/>
      </c>
      <c r="O905" s="21">
        <f>IF(L905&lt;=0,0,ROUNDDOWN((L905*LOOKUP(L905,{0,1950001,3300001,6950001,9000001,18000001,40000001},{0.05,0.1,0.2,0.23,0.33,0.4,0.45})-LOOKUP(L905,{0,1950001,3300001,6950001,9000001,18000001,40000001},{0,97500,427500,636000,1536000,2796000,4796000}))*1.021,-2))</f>
        <v/>
      </c>
      <c r="P905" s="21">
        <f>MAX(0,ROUNDDOWN(F905-E905-430000,-3))</f>
        <v/>
      </c>
      <c r="Q905" s="21">
        <f>MAX(0,ROUNDDOWN(F905-E905-430000-H905,-3))</f>
        <v/>
      </c>
      <c r="R905" s="21">
        <f>IF(F905&lt;=450000,0,MAX(0,P905*0.06-MIN(50000,P905)*0.03))</f>
        <v/>
      </c>
      <c r="S905" s="21">
        <f>IF(F905&lt;=450000,0,MAX(0,P905*0.04-MIN(50000,P905)*0.02))</f>
        <v/>
      </c>
      <c r="T905" s="21">
        <f>IF(F905&lt;=450000,0,MAX(0,Q905*0.06-MIN(50000,Q905)*0.03))</f>
        <v/>
      </c>
      <c r="U905" s="21">
        <f>IF(F905&lt;=450000,0,MAX(0,Q905*0.04-MIN(50000,Q905)*0.02))</f>
        <v/>
      </c>
      <c r="V905" s="21">
        <f>50000+MAX(0,G905-480000)</f>
        <v/>
      </c>
      <c r="W905" s="21">
        <f>P905-V905</f>
        <v/>
      </c>
      <c r="X905" s="21">
        <f>Q905-V905</f>
        <v/>
      </c>
      <c r="Y905" s="22">
        <f>IF(W905&lt;0,0.9,LOOKUP(W905,{0,1950001,3300001,6950001,9000001,18000001,40000001},{0.84895,0.7979,0.6958,0.66517,0.56307,0.4916,0.44055}))</f>
        <v/>
      </c>
      <c r="Z905" s="22">
        <f>IF(X905&lt;0,0.9,LOOKUP(X905,{0,1950001,3300001,6950001,9000001,18000001,40000001},{0.84895,0.7979,0.6958,0.66517,0.56307,0.4916,0.44055}))</f>
        <v/>
      </c>
      <c r="AA905" s="22">
        <f>IF(W905&lt;0,0,CHOOSE(MATCH(W905,{0,1950001,3300001,6950001,9000001},1),5.105/84.895,10.21/79.79,20.42/69.58,23.483/66.517,33.693/56.307))</f>
        <v/>
      </c>
      <c r="AB905" s="21">
        <f>IF(C905&lt;=2000,0,(MIN(C905,ROUNDDOWN(F905*0.3,0))-2000)*0.1)</f>
        <v/>
      </c>
      <c r="AC905" s="21">
        <f>IF(C905&lt;=2000,0,MIN((C905-2000)*Y905,(R905+S905)*0.2))</f>
        <v/>
      </c>
      <c r="AD905" s="21">
        <f>IF(C905&lt;=2000,0,MIN((C905-2000)*Z905,(T905+U905)*0.2))</f>
        <v/>
      </c>
      <c r="AE905" s="21">
        <f>AC905*AA905</f>
        <v/>
      </c>
      <c r="AF905" s="21">
        <f>ROUNDDOWN(R905,-2)+ROUNDDOWN(S905,-2)</f>
        <v/>
      </c>
      <c r="AG905" s="21">
        <f>ROUNDDOWN(MAX(0,R905-(AB905+AC905+AE905)*0.6),-2)+ROUNDDOWN(MAX(0,S905-(AB905+AC905+AE905)*0.4),-2)</f>
        <v/>
      </c>
      <c r="AH905" s="21">
        <f>ROUNDDOWN(MAX(0,T905-(AB905+AD905)*0.6),-2)+ROUNDDOWN(MAX(0,U905-(AB905+AD905)*0.4),-2)</f>
        <v/>
      </c>
      <c r="AI905" s="21">
        <f>ROUNDDOWN(T905,-2)+ROUNDDOWN(U905,-2)</f>
        <v/>
      </c>
      <c r="AJ905" s="21">
        <f>M905+AF905</f>
        <v/>
      </c>
      <c r="AK905" s="21">
        <f>M905+AG905</f>
        <v/>
      </c>
      <c r="AL905" s="21">
        <f>N905+AH905</f>
        <v/>
      </c>
      <c r="AM905" s="21">
        <f>O905+AI905</f>
        <v/>
      </c>
      <c r="AN905" s="21">
        <f>N905+AI905</f>
        <v/>
      </c>
      <c r="AO905" s="21">
        <f>ROUNDDOWN((R905+S905)*0.2/Y905+2000,0)</f>
        <v/>
      </c>
      <c r="AP905" s="21">
        <f>ROUNDDOWN((T905+U905)*0.2/Z905+2000,0)</f>
        <v/>
      </c>
      <c r="AQ905" s="21">
        <f>AL905-AK905</f>
        <v/>
      </c>
      <c r="AR905" s="21">
        <f>AM905-AK905</f>
        <v/>
      </c>
      <c r="AS905" s="21">
        <f>AM905-AL905</f>
        <v/>
      </c>
      <c r="AT905" s="21">
        <f>AK905+C905-AJ905</f>
        <v/>
      </c>
      <c r="AU905" s="21">
        <f>AL905+C905-AM905</f>
        <v/>
      </c>
      <c r="AV905" s="21">
        <f>AN905+C905-AM905</f>
        <v/>
      </c>
    </row>
    <row r="906">
      <c r="A906" t="inlineStr">
        <is>
          <t>医療費の境目</t>
        </is>
      </c>
      <c r="B906" s="21">
        <f>'3_医療費の境目'!$B$3</f>
        <v/>
      </c>
      <c r="C906" s="21">
        <f>IF('3_医療費の境目'!$B$4="",AO906,'3_医療費の境目'!$B$4)</f>
        <v/>
      </c>
      <c r="D906" s="21">
        <f>'3_医療費の境目'!D906</f>
        <v/>
      </c>
      <c r="E906" s="21">
        <f>ROUND(MIN(B906/12,650000)*12*0.0915+MIN(B906/12,1390000)*12*(0.0504+0)+B906*0.005,0)</f>
        <v/>
      </c>
      <c r="F906" s="21">
        <f>IF(B906&lt;741000,0,IF(B906&lt;2191000,B906-740000,IF(B906&lt;2193000,1451000,IF(B906&lt;2196000,1453000,IF(B906&lt;2200000,1456000,IF(B906&lt;3600000,ROUND(ROUNDDOWN(B906/4,-3)*2.8,0)-80000,IF(B906&lt;6600000,ROUND(ROUNDDOWN(B906/4,-3)*3.2,0)-440000,IF(B906&lt;8500000,ROUNDDOWN(B906*0.9,0)-1100000,B906-1950000))))))))</f>
        <v/>
      </c>
      <c r="G906" s="21">
        <f>IF(F906&gt;23500000,NA(),IF(F906&lt;=4890000,1040000,IF(F906&lt;=6550000,670000,620000)))</f>
        <v/>
      </c>
      <c r="H906" s="21">
        <f>IF(D906&lt;=0,0,MAX(0,MIN(2000000,D906-MIN(100000,ROUNDDOWN(F906*0.05,0)))))</f>
        <v/>
      </c>
      <c r="I906" s="21">
        <f>IF(C906&lt;=2000,0,MIN(C906,ROUNDDOWN(F906*0.4,0))-2000)</f>
        <v/>
      </c>
      <c r="J906" s="21">
        <f>MAX(0,ROUNDDOWN(F906-E906-G906,-3))</f>
        <v/>
      </c>
      <c r="K906" s="21">
        <f>MAX(0,ROUNDDOWN(F906-E906-G906-H906-I906,-3))</f>
        <v/>
      </c>
      <c r="L906" s="21">
        <f>MAX(0,ROUNDDOWN(F906-E906-G906-H906,-3))</f>
        <v/>
      </c>
      <c r="M906" s="21">
        <f>IF(J906&lt;=0,0,ROUNDDOWN((J906*LOOKUP(J906,{0,1950001,3300001,6950001,9000001,18000001,40000001},{0.05,0.1,0.2,0.23,0.33,0.4,0.45})-LOOKUP(J906,{0,1950001,3300001,6950001,9000001,18000001,40000001},{0,97500,427500,636000,1536000,2796000,4796000}))*1.021,-2))</f>
        <v/>
      </c>
      <c r="N906" s="21">
        <f>IF(K906&lt;=0,0,ROUNDDOWN((K906*LOOKUP(K906,{0,1950001,3300001,6950001,9000001,18000001,40000001},{0.05,0.1,0.2,0.23,0.33,0.4,0.45})-LOOKUP(K906,{0,1950001,3300001,6950001,9000001,18000001,40000001},{0,97500,427500,636000,1536000,2796000,4796000}))*1.021,-2))</f>
        <v/>
      </c>
      <c r="O906" s="21">
        <f>IF(L906&lt;=0,0,ROUNDDOWN((L906*LOOKUP(L906,{0,1950001,3300001,6950001,9000001,18000001,40000001},{0.05,0.1,0.2,0.23,0.33,0.4,0.45})-LOOKUP(L906,{0,1950001,3300001,6950001,9000001,18000001,40000001},{0,97500,427500,636000,1536000,2796000,4796000}))*1.021,-2))</f>
        <v/>
      </c>
      <c r="P906" s="21">
        <f>MAX(0,ROUNDDOWN(F906-E906-430000,-3))</f>
        <v/>
      </c>
      <c r="Q906" s="21">
        <f>MAX(0,ROUNDDOWN(F906-E906-430000-H906,-3))</f>
        <v/>
      </c>
      <c r="R906" s="21">
        <f>IF(F906&lt;=450000,0,MAX(0,P906*0.06-MIN(50000,P906)*0.03))</f>
        <v/>
      </c>
      <c r="S906" s="21">
        <f>IF(F906&lt;=450000,0,MAX(0,P906*0.04-MIN(50000,P906)*0.02))</f>
        <v/>
      </c>
      <c r="T906" s="21">
        <f>IF(F906&lt;=450000,0,MAX(0,Q906*0.06-MIN(50000,Q906)*0.03))</f>
        <v/>
      </c>
      <c r="U906" s="21">
        <f>IF(F906&lt;=450000,0,MAX(0,Q906*0.04-MIN(50000,Q906)*0.02))</f>
        <v/>
      </c>
      <c r="V906" s="21">
        <f>50000+MAX(0,G906-480000)</f>
        <v/>
      </c>
      <c r="W906" s="21">
        <f>P906-V906</f>
        <v/>
      </c>
      <c r="X906" s="21">
        <f>Q906-V906</f>
        <v/>
      </c>
      <c r="Y906" s="22">
        <f>IF(W906&lt;0,0.9,LOOKUP(W906,{0,1950001,3300001,6950001,9000001,18000001,40000001},{0.84895,0.7979,0.6958,0.66517,0.56307,0.4916,0.44055}))</f>
        <v/>
      </c>
      <c r="Z906" s="22">
        <f>IF(X906&lt;0,0.9,LOOKUP(X906,{0,1950001,3300001,6950001,9000001,18000001,40000001},{0.84895,0.7979,0.6958,0.66517,0.56307,0.4916,0.44055}))</f>
        <v/>
      </c>
      <c r="AA906" s="22">
        <f>IF(W906&lt;0,0,CHOOSE(MATCH(W906,{0,1950001,3300001,6950001,9000001},1),5.105/84.895,10.21/79.79,20.42/69.58,23.483/66.517,33.693/56.307))</f>
        <v/>
      </c>
      <c r="AB906" s="21">
        <f>IF(C906&lt;=2000,0,(MIN(C906,ROUNDDOWN(F906*0.3,0))-2000)*0.1)</f>
        <v/>
      </c>
      <c r="AC906" s="21">
        <f>IF(C906&lt;=2000,0,MIN((C906-2000)*Y906,(R906+S906)*0.2))</f>
        <v/>
      </c>
      <c r="AD906" s="21">
        <f>IF(C906&lt;=2000,0,MIN((C906-2000)*Z906,(T906+U906)*0.2))</f>
        <v/>
      </c>
      <c r="AE906" s="21">
        <f>AC906*AA906</f>
        <v/>
      </c>
      <c r="AF906" s="21">
        <f>ROUNDDOWN(R906,-2)+ROUNDDOWN(S906,-2)</f>
        <v/>
      </c>
      <c r="AG906" s="21">
        <f>ROUNDDOWN(MAX(0,R906-(AB906+AC906+AE906)*0.6),-2)+ROUNDDOWN(MAX(0,S906-(AB906+AC906+AE906)*0.4),-2)</f>
        <v/>
      </c>
      <c r="AH906" s="21">
        <f>ROUNDDOWN(MAX(0,T906-(AB906+AD906)*0.6),-2)+ROUNDDOWN(MAX(0,U906-(AB906+AD906)*0.4),-2)</f>
        <v/>
      </c>
      <c r="AI906" s="21">
        <f>ROUNDDOWN(T906,-2)+ROUNDDOWN(U906,-2)</f>
        <v/>
      </c>
      <c r="AJ906" s="21">
        <f>M906+AF906</f>
        <v/>
      </c>
      <c r="AK906" s="21">
        <f>M906+AG906</f>
        <v/>
      </c>
      <c r="AL906" s="21">
        <f>N906+AH906</f>
        <v/>
      </c>
      <c r="AM906" s="21">
        <f>O906+AI906</f>
        <v/>
      </c>
      <c r="AN906" s="21">
        <f>N906+AI906</f>
        <v/>
      </c>
      <c r="AO906" s="21">
        <f>ROUNDDOWN((R906+S906)*0.2/Y906+2000,0)</f>
        <v/>
      </c>
      <c r="AP906" s="21">
        <f>ROUNDDOWN((T906+U906)*0.2/Z906+2000,0)</f>
        <v/>
      </c>
      <c r="AQ906" s="21">
        <f>AL906-AK906</f>
        <v/>
      </c>
      <c r="AR906" s="21">
        <f>AM906-AK906</f>
        <v/>
      </c>
      <c r="AS906" s="21">
        <f>AM906-AL906</f>
        <v/>
      </c>
      <c r="AT906" s="21">
        <f>AK906+C906-AJ906</f>
        <v/>
      </c>
      <c r="AU906" s="21">
        <f>AL906+C906-AM906</f>
        <v/>
      </c>
      <c r="AV906" s="21">
        <f>AN906+C906-AM906</f>
        <v/>
      </c>
    </row>
    <row r="907">
      <c r="A907" t="inlineStr">
        <is>
          <t>医療費の境目</t>
        </is>
      </c>
      <c r="B907" s="21">
        <f>'3_医療費の境目'!$B$3</f>
        <v/>
      </c>
      <c r="C907" s="21">
        <f>IF('3_医療費の境目'!$B$4="",AO907,'3_医療費の境目'!$B$4)</f>
        <v/>
      </c>
      <c r="D907" s="21">
        <f>'3_医療費の境目'!D907</f>
        <v/>
      </c>
      <c r="E907" s="21">
        <f>ROUND(MIN(B907/12,650000)*12*0.0915+MIN(B907/12,1390000)*12*(0.0504+0)+B907*0.005,0)</f>
        <v/>
      </c>
      <c r="F907" s="21">
        <f>IF(B907&lt;741000,0,IF(B907&lt;2191000,B907-740000,IF(B907&lt;2193000,1451000,IF(B907&lt;2196000,1453000,IF(B907&lt;2200000,1456000,IF(B907&lt;3600000,ROUND(ROUNDDOWN(B907/4,-3)*2.8,0)-80000,IF(B907&lt;6600000,ROUND(ROUNDDOWN(B907/4,-3)*3.2,0)-440000,IF(B907&lt;8500000,ROUNDDOWN(B907*0.9,0)-1100000,B907-1950000))))))))</f>
        <v/>
      </c>
      <c r="G907" s="21">
        <f>IF(F907&gt;23500000,NA(),IF(F907&lt;=4890000,1040000,IF(F907&lt;=6550000,670000,620000)))</f>
        <v/>
      </c>
      <c r="H907" s="21">
        <f>IF(D907&lt;=0,0,MAX(0,MIN(2000000,D907-MIN(100000,ROUNDDOWN(F907*0.05,0)))))</f>
        <v/>
      </c>
      <c r="I907" s="21">
        <f>IF(C907&lt;=2000,0,MIN(C907,ROUNDDOWN(F907*0.4,0))-2000)</f>
        <v/>
      </c>
      <c r="J907" s="21">
        <f>MAX(0,ROUNDDOWN(F907-E907-G907,-3))</f>
        <v/>
      </c>
      <c r="K907" s="21">
        <f>MAX(0,ROUNDDOWN(F907-E907-G907-H907-I907,-3))</f>
        <v/>
      </c>
      <c r="L907" s="21">
        <f>MAX(0,ROUNDDOWN(F907-E907-G907-H907,-3))</f>
        <v/>
      </c>
      <c r="M907" s="21">
        <f>IF(J907&lt;=0,0,ROUNDDOWN((J907*LOOKUP(J907,{0,1950001,3300001,6950001,9000001,18000001,40000001},{0.05,0.1,0.2,0.23,0.33,0.4,0.45})-LOOKUP(J907,{0,1950001,3300001,6950001,9000001,18000001,40000001},{0,97500,427500,636000,1536000,2796000,4796000}))*1.021,-2))</f>
        <v/>
      </c>
      <c r="N907" s="21">
        <f>IF(K907&lt;=0,0,ROUNDDOWN((K907*LOOKUP(K907,{0,1950001,3300001,6950001,9000001,18000001,40000001},{0.05,0.1,0.2,0.23,0.33,0.4,0.45})-LOOKUP(K907,{0,1950001,3300001,6950001,9000001,18000001,40000001},{0,97500,427500,636000,1536000,2796000,4796000}))*1.021,-2))</f>
        <v/>
      </c>
      <c r="O907" s="21">
        <f>IF(L907&lt;=0,0,ROUNDDOWN((L907*LOOKUP(L907,{0,1950001,3300001,6950001,9000001,18000001,40000001},{0.05,0.1,0.2,0.23,0.33,0.4,0.45})-LOOKUP(L907,{0,1950001,3300001,6950001,9000001,18000001,40000001},{0,97500,427500,636000,1536000,2796000,4796000}))*1.021,-2))</f>
        <v/>
      </c>
      <c r="P907" s="21">
        <f>MAX(0,ROUNDDOWN(F907-E907-430000,-3))</f>
        <v/>
      </c>
      <c r="Q907" s="21">
        <f>MAX(0,ROUNDDOWN(F907-E907-430000-H907,-3))</f>
        <v/>
      </c>
      <c r="R907" s="21">
        <f>IF(F907&lt;=450000,0,MAX(0,P907*0.06-MIN(50000,P907)*0.03))</f>
        <v/>
      </c>
      <c r="S907" s="21">
        <f>IF(F907&lt;=450000,0,MAX(0,P907*0.04-MIN(50000,P907)*0.02))</f>
        <v/>
      </c>
      <c r="T907" s="21">
        <f>IF(F907&lt;=450000,0,MAX(0,Q907*0.06-MIN(50000,Q907)*0.03))</f>
        <v/>
      </c>
      <c r="U907" s="21">
        <f>IF(F907&lt;=450000,0,MAX(0,Q907*0.04-MIN(50000,Q907)*0.02))</f>
        <v/>
      </c>
      <c r="V907" s="21">
        <f>50000+MAX(0,G907-480000)</f>
        <v/>
      </c>
      <c r="W907" s="21">
        <f>P907-V907</f>
        <v/>
      </c>
      <c r="X907" s="21">
        <f>Q907-V907</f>
        <v/>
      </c>
      <c r="Y907" s="22">
        <f>IF(W907&lt;0,0.9,LOOKUP(W907,{0,1950001,3300001,6950001,9000001,18000001,40000001},{0.84895,0.7979,0.6958,0.66517,0.56307,0.4916,0.44055}))</f>
        <v/>
      </c>
      <c r="Z907" s="22">
        <f>IF(X907&lt;0,0.9,LOOKUP(X907,{0,1950001,3300001,6950001,9000001,18000001,40000001},{0.84895,0.7979,0.6958,0.66517,0.56307,0.4916,0.44055}))</f>
        <v/>
      </c>
      <c r="AA907" s="22">
        <f>IF(W907&lt;0,0,CHOOSE(MATCH(W907,{0,1950001,3300001,6950001,9000001},1),5.105/84.895,10.21/79.79,20.42/69.58,23.483/66.517,33.693/56.307))</f>
        <v/>
      </c>
      <c r="AB907" s="21">
        <f>IF(C907&lt;=2000,0,(MIN(C907,ROUNDDOWN(F907*0.3,0))-2000)*0.1)</f>
        <v/>
      </c>
      <c r="AC907" s="21">
        <f>IF(C907&lt;=2000,0,MIN((C907-2000)*Y907,(R907+S907)*0.2))</f>
        <v/>
      </c>
      <c r="AD907" s="21">
        <f>IF(C907&lt;=2000,0,MIN((C907-2000)*Z907,(T907+U907)*0.2))</f>
        <v/>
      </c>
      <c r="AE907" s="21">
        <f>AC907*AA907</f>
        <v/>
      </c>
      <c r="AF907" s="21">
        <f>ROUNDDOWN(R907,-2)+ROUNDDOWN(S907,-2)</f>
        <v/>
      </c>
      <c r="AG907" s="21">
        <f>ROUNDDOWN(MAX(0,R907-(AB907+AC907+AE907)*0.6),-2)+ROUNDDOWN(MAX(0,S907-(AB907+AC907+AE907)*0.4),-2)</f>
        <v/>
      </c>
      <c r="AH907" s="21">
        <f>ROUNDDOWN(MAX(0,T907-(AB907+AD907)*0.6),-2)+ROUNDDOWN(MAX(0,U907-(AB907+AD907)*0.4),-2)</f>
        <v/>
      </c>
      <c r="AI907" s="21">
        <f>ROUNDDOWN(T907,-2)+ROUNDDOWN(U907,-2)</f>
        <v/>
      </c>
      <c r="AJ907" s="21">
        <f>M907+AF907</f>
        <v/>
      </c>
      <c r="AK907" s="21">
        <f>M907+AG907</f>
        <v/>
      </c>
      <c r="AL907" s="21">
        <f>N907+AH907</f>
        <v/>
      </c>
      <c r="AM907" s="21">
        <f>O907+AI907</f>
        <v/>
      </c>
      <c r="AN907" s="21">
        <f>N907+AI907</f>
        <v/>
      </c>
      <c r="AO907" s="21">
        <f>ROUNDDOWN((R907+S907)*0.2/Y907+2000,0)</f>
        <v/>
      </c>
      <c r="AP907" s="21">
        <f>ROUNDDOWN((T907+U907)*0.2/Z907+2000,0)</f>
        <v/>
      </c>
      <c r="AQ907" s="21">
        <f>AL907-AK907</f>
        <v/>
      </c>
      <c r="AR907" s="21">
        <f>AM907-AK907</f>
        <v/>
      </c>
      <c r="AS907" s="21">
        <f>AM907-AL907</f>
        <v/>
      </c>
      <c r="AT907" s="21">
        <f>AK907+C907-AJ907</f>
        <v/>
      </c>
      <c r="AU907" s="21">
        <f>AL907+C907-AM907</f>
        <v/>
      </c>
      <c r="AV907" s="21">
        <f>AN907+C907-AM907</f>
        <v/>
      </c>
    </row>
    <row r="908">
      <c r="A908" t="inlineStr">
        <is>
          <t>医療費の境目</t>
        </is>
      </c>
      <c r="B908" s="21">
        <f>'3_医療費の境目'!$B$3</f>
        <v/>
      </c>
      <c r="C908" s="21">
        <f>IF('3_医療費の境目'!$B$4="",AO908,'3_医療費の境目'!$B$4)</f>
        <v/>
      </c>
      <c r="D908" s="21">
        <f>'3_医療費の境目'!D908</f>
        <v/>
      </c>
      <c r="E908" s="21">
        <f>ROUND(MIN(B908/12,650000)*12*0.0915+MIN(B908/12,1390000)*12*(0.0504+0)+B908*0.005,0)</f>
        <v/>
      </c>
      <c r="F908" s="21">
        <f>IF(B908&lt;741000,0,IF(B908&lt;2191000,B908-740000,IF(B908&lt;2193000,1451000,IF(B908&lt;2196000,1453000,IF(B908&lt;2200000,1456000,IF(B908&lt;3600000,ROUND(ROUNDDOWN(B908/4,-3)*2.8,0)-80000,IF(B908&lt;6600000,ROUND(ROUNDDOWN(B908/4,-3)*3.2,0)-440000,IF(B908&lt;8500000,ROUNDDOWN(B908*0.9,0)-1100000,B908-1950000))))))))</f>
        <v/>
      </c>
      <c r="G908" s="21">
        <f>IF(F908&gt;23500000,NA(),IF(F908&lt;=4890000,1040000,IF(F908&lt;=6550000,670000,620000)))</f>
        <v/>
      </c>
      <c r="H908" s="21">
        <f>IF(D908&lt;=0,0,MAX(0,MIN(2000000,D908-MIN(100000,ROUNDDOWN(F908*0.05,0)))))</f>
        <v/>
      </c>
      <c r="I908" s="21">
        <f>IF(C908&lt;=2000,0,MIN(C908,ROUNDDOWN(F908*0.4,0))-2000)</f>
        <v/>
      </c>
      <c r="J908" s="21">
        <f>MAX(0,ROUNDDOWN(F908-E908-G908,-3))</f>
        <v/>
      </c>
      <c r="K908" s="21">
        <f>MAX(0,ROUNDDOWN(F908-E908-G908-H908-I908,-3))</f>
        <v/>
      </c>
      <c r="L908" s="21">
        <f>MAX(0,ROUNDDOWN(F908-E908-G908-H908,-3))</f>
        <v/>
      </c>
      <c r="M908" s="21">
        <f>IF(J908&lt;=0,0,ROUNDDOWN((J908*LOOKUP(J908,{0,1950001,3300001,6950001,9000001,18000001,40000001},{0.05,0.1,0.2,0.23,0.33,0.4,0.45})-LOOKUP(J908,{0,1950001,3300001,6950001,9000001,18000001,40000001},{0,97500,427500,636000,1536000,2796000,4796000}))*1.021,-2))</f>
        <v/>
      </c>
      <c r="N908" s="21">
        <f>IF(K908&lt;=0,0,ROUNDDOWN((K908*LOOKUP(K908,{0,1950001,3300001,6950001,9000001,18000001,40000001},{0.05,0.1,0.2,0.23,0.33,0.4,0.45})-LOOKUP(K908,{0,1950001,3300001,6950001,9000001,18000001,40000001},{0,97500,427500,636000,1536000,2796000,4796000}))*1.021,-2))</f>
        <v/>
      </c>
      <c r="O908" s="21">
        <f>IF(L908&lt;=0,0,ROUNDDOWN((L908*LOOKUP(L908,{0,1950001,3300001,6950001,9000001,18000001,40000001},{0.05,0.1,0.2,0.23,0.33,0.4,0.45})-LOOKUP(L908,{0,1950001,3300001,6950001,9000001,18000001,40000001},{0,97500,427500,636000,1536000,2796000,4796000}))*1.021,-2))</f>
        <v/>
      </c>
      <c r="P908" s="21">
        <f>MAX(0,ROUNDDOWN(F908-E908-430000,-3))</f>
        <v/>
      </c>
      <c r="Q908" s="21">
        <f>MAX(0,ROUNDDOWN(F908-E908-430000-H908,-3))</f>
        <v/>
      </c>
      <c r="R908" s="21">
        <f>IF(F908&lt;=450000,0,MAX(0,P908*0.06-MIN(50000,P908)*0.03))</f>
        <v/>
      </c>
      <c r="S908" s="21">
        <f>IF(F908&lt;=450000,0,MAX(0,P908*0.04-MIN(50000,P908)*0.02))</f>
        <v/>
      </c>
      <c r="T908" s="21">
        <f>IF(F908&lt;=450000,0,MAX(0,Q908*0.06-MIN(50000,Q908)*0.03))</f>
        <v/>
      </c>
      <c r="U908" s="21">
        <f>IF(F908&lt;=450000,0,MAX(0,Q908*0.04-MIN(50000,Q908)*0.02))</f>
        <v/>
      </c>
      <c r="V908" s="21">
        <f>50000+MAX(0,G908-480000)</f>
        <v/>
      </c>
      <c r="W908" s="21">
        <f>P908-V908</f>
        <v/>
      </c>
      <c r="X908" s="21">
        <f>Q908-V908</f>
        <v/>
      </c>
      <c r="Y908" s="22">
        <f>IF(W908&lt;0,0.9,LOOKUP(W908,{0,1950001,3300001,6950001,9000001,18000001,40000001},{0.84895,0.7979,0.6958,0.66517,0.56307,0.4916,0.44055}))</f>
        <v/>
      </c>
      <c r="Z908" s="22">
        <f>IF(X908&lt;0,0.9,LOOKUP(X908,{0,1950001,3300001,6950001,9000001,18000001,40000001},{0.84895,0.7979,0.6958,0.66517,0.56307,0.4916,0.44055}))</f>
        <v/>
      </c>
      <c r="AA908" s="22">
        <f>IF(W908&lt;0,0,CHOOSE(MATCH(W908,{0,1950001,3300001,6950001,9000001},1),5.105/84.895,10.21/79.79,20.42/69.58,23.483/66.517,33.693/56.307))</f>
        <v/>
      </c>
      <c r="AB908" s="21">
        <f>IF(C908&lt;=2000,0,(MIN(C908,ROUNDDOWN(F908*0.3,0))-2000)*0.1)</f>
        <v/>
      </c>
      <c r="AC908" s="21">
        <f>IF(C908&lt;=2000,0,MIN((C908-2000)*Y908,(R908+S908)*0.2))</f>
        <v/>
      </c>
      <c r="AD908" s="21">
        <f>IF(C908&lt;=2000,0,MIN((C908-2000)*Z908,(T908+U908)*0.2))</f>
        <v/>
      </c>
      <c r="AE908" s="21">
        <f>AC908*AA908</f>
        <v/>
      </c>
      <c r="AF908" s="21">
        <f>ROUNDDOWN(R908,-2)+ROUNDDOWN(S908,-2)</f>
        <v/>
      </c>
      <c r="AG908" s="21">
        <f>ROUNDDOWN(MAX(0,R908-(AB908+AC908+AE908)*0.6),-2)+ROUNDDOWN(MAX(0,S908-(AB908+AC908+AE908)*0.4),-2)</f>
        <v/>
      </c>
      <c r="AH908" s="21">
        <f>ROUNDDOWN(MAX(0,T908-(AB908+AD908)*0.6),-2)+ROUNDDOWN(MAX(0,U908-(AB908+AD908)*0.4),-2)</f>
        <v/>
      </c>
      <c r="AI908" s="21">
        <f>ROUNDDOWN(T908,-2)+ROUNDDOWN(U908,-2)</f>
        <v/>
      </c>
      <c r="AJ908" s="21">
        <f>M908+AF908</f>
        <v/>
      </c>
      <c r="AK908" s="21">
        <f>M908+AG908</f>
        <v/>
      </c>
      <c r="AL908" s="21">
        <f>N908+AH908</f>
        <v/>
      </c>
      <c r="AM908" s="21">
        <f>O908+AI908</f>
        <v/>
      </c>
      <c r="AN908" s="21">
        <f>N908+AI908</f>
        <v/>
      </c>
      <c r="AO908" s="21">
        <f>ROUNDDOWN((R908+S908)*0.2/Y908+2000,0)</f>
        <v/>
      </c>
      <c r="AP908" s="21">
        <f>ROUNDDOWN((T908+U908)*0.2/Z908+2000,0)</f>
        <v/>
      </c>
      <c r="AQ908" s="21">
        <f>AL908-AK908</f>
        <v/>
      </c>
      <c r="AR908" s="21">
        <f>AM908-AK908</f>
        <v/>
      </c>
      <c r="AS908" s="21">
        <f>AM908-AL908</f>
        <v/>
      </c>
      <c r="AT908" s="21">
        <f>AK908+C908-AJ908</f>
        <v/>
      </c>
      <c r="AU908" s="21">
        <f>AL908+C908-AM908</f>
        <v/>
      </c>
      <c r="AV908" s="21">
        <f>AN908+C908-AM908</f>
        <v/>
      </c>
    </row>
    <row r="909">
      <c r="A909" t="inlineStr">
        <is>
          <t>医療費の境目</t>
        </is>
      </c>
      <c r="B909" s="21">
        <f>'3_医療費の境目'!$B$3</f>
        <v/>
      </c>
      <c r="C909" s="21">
        <f>IF('3_医療費の境目'!$B$4="",AO909,'3_医療費の境目'!$B$4)</f>
        <v/>
      </c>
      <c r="D909" s="21">
        <f>'3_医療費の境目'!D909</f>
        <v/>
      </c>
      <c r="E909" s="21">
        <f>ROUND(MIN(B909/12,650000)*12*0.0915+MIN(B909/12,1390000)*12*(0.0504+0)+B909*0.005,0)</f>
        <v/>
      </c>
      <c r="F909" s="21">
        <f>IF(B909&lt;741000,0,IF(B909&lt;2191000,B909-740000,IF(B909&lt;2193000,1451000,IF(B909&lt;2196000,1453000,IF(B909&lt;2200000,1456000,IF(B909&lt;3600000,ROUND(ROUNDDOWN(B909/4,-3)*2.8,0)-80000,IF(B909&lt;6600000,ROUND(ROUNDDOWN(B909/4,-3)*3.2,0)-440000,IF(B909&lt;8500000,ROUNDDOWN(B909*0.9,0)-1100000,B909-1950000))))))))</f>
        <v/>
      </c>
      <c r="G909" s="21">
        <f>IF(F909&gt;23500000,NA(),IF(F909&lt;=4890000,1040000,IF(F909&lt;=6550000,670000,620000)))</f>
        <v/>
      </c>
      <c r="H909" s="21">
        <f>IF(D909&lt;=0,0,MAX(0,MIN(2000000,D909-MIN(100000,ROUNDDOWN(F909*0.05,0)))))</f>
        <v/>
      </c>
      <c r="I909" s="21">
        <f>IF(C909&lt;=2000,0,MIN(C909,ROUNDDOWN(F909*0.4,0))-2000)</f>
        <v/>
      </c>
      <c r="J909" s="21">
        <f>MAX(0,ROUNDDOWN(F909-E909-G909,-3))</f>
        <v/>
      </c>
      <c r="K909" s="21">
        <f>MAX(0,ROUNDDOWN(F909-E909-G909-H909-I909,-3))</f>
        <v/>
      </c>
      <c r="L909" s="21">
        <f>MAX(0,ROUNDDOWN(F909-E909-G909-H909,-3))</f>
        <v/>
      </c>
      <c r="M909" s="21">
        <f>IF(J909&lt;=0,0,ROUNDDOWN((J909*LOOKUP(J909,{0,1950001,3300001,6950001,9000001,18000001,40000001},{0.05,0.1,0.2,0.23,0.33,0.4,0.45})-LOOKUP(J909,{0,1950001,3300001,6950001,9000001,18000001,40000001},{0,97500,427500,636000,1536000,2796000,4796000}))*1.021,-2))</f>
        <v/>
      </c>
      <c r="N909" s="21">
        <f>IF(K909&lt;=0,0,ROUNDDOWN((K909*LOOKUP(K909,{0,1950001,3300001,6950001,9000001,18000001,40000001},{0.05,0.1,0.2,0.23,0.33,0.4,0.45})-LOOKUP(K909,{0,1950001,3300001,6950001,9000001,18000001,40000001},{0,97500,427500,636000,1536000,2796000,4796000}))*1.021,-2))</f>
        <v/>
      </c>
      <c r="O909" s="21">
        <f>IF(L909&lt;=0,0,ROUNDDOWN((L909*LOOKUP(L909,{0,1950001,3300001,6950001,9000001,18000001,40000001},{0.05,0.1,0.2,0.23,0.33,0.4,0.45})-LOOKUP(L909,{0,1950001,3300001,6950001,9000001,18000001,40000001},{0,97500,427500,636000,1536000,2796000,4796000}))*1.021,-2))</f>
        <v/>
      </c>
      <c r="P909" s="21">
        <f>MAX(0,ROUNDDOWN(F909-E909-430000,-3))</f>
        <v/>
      </c>
      <c r="Q909" s="21">
        <f>MAX(0,ROUNDDOWN(F909-E909-430000-H909,-3))</f>
        <v/>
      </c>
      <c r="R909" s="21">
        <f>IF(F909&lt;=450000,0,MAX(0,P909*0.06-MIN(50000,P909)*0.03))</f>
        <v/>
      </c>
      <c r="S909" s="21">
        <f>IF(F909&lt;=450000,0,MAX(0,P909*0.04-MIN(50000,P909)*0.02))</f>
        <v/>
      </c>
      <c r="T909" s="21">
        <f>IF(F909&lt;=450000,0,MAX(0,Q909*0.06-MIN(50000,Q909)*0.03))</f>
        <v/>
      </c>
      <c r="U909" s="21">
        <f>IF(F909&lt;=450000,0,MAX(0,Q909*0.04-MIN(50000,Q909)*0.02))</f>
        <v/>
      </c>
      <c r="V909" s="21">
        <f>50000+MAX(0,G909-480000)</f>
        <v/>
      </c>
      <c r="W909" s="21">
        <f>P909-V909</f>
        <v/>
      </c>
      <c r="X909" s="21">
        <f>Q909-V909</f>
        <v/>
      </c>
      <c r="Y909" s="22">
        <f>IF(W909&lt;0,0.9,LOOKUP(W909,{0,1950001,3300001,6950001,9000001,18000001,40000001},{0.84895,0.7979,0.6958,0.66517,0.56307,0.4916,0.44055}))</f>
        <v/>
      </c>
      <c r="Z909" s="22">
        <f>IF(X909&lt;0,0.9,LOOKUP(X909,{0,1950001,3300001,6950001,9000001,18000001,40000001},{0.84895,0.7979,0.6958,0.66517,0.56307,0.4916,0.44055}))</f>
        <v/>
      </c>
      <c r="AA909" s="22">
        <f>IF(W909&lt;0,0,CHOOSE(MATCH(W909,{0,1950001,3300001,6950001,9000001},1),5.105/84.895,10.21/79.79,20.42/69.58,23.483/66.517,33.693/56.307))</f>
        <v/>
      </c>
      <c r="AB909" s="21">
        <f>IF(C909&lt;=2000,0,(MIN(C909,ROUNDDOWN(F909*0.3,0))-2000)*0.1)</f>
        <v/>
      </c>
      <c r="AC909" s="21">
        <f>IF(C909&lt;=2000,0,MIN((C909-2000)*Y909,(R909+S909)*0.2))</f>
        <v/>
      </c>
      <c r="AD909" s="21">
        <f>IF(C909&lt;=2000,0,MIN((C909-2000)*Z909,(T909+U909)*0.2))</f>
        <v/>
      </c>
      <c r="AE909" s="21">
        <f>AC909*AA909</f>
        <v/>
      </c>
      <c r="AF909" s="21">
        <f>ROUNDDOWN(R909,-2)+ROUNDDOWN(S909,-2)</f>
        <v/>
      </c>
      <c r="AG909" s="21">
        <f>ROUNDDOWN(MAX(0,R909-(AB909+AC909+AE909)*0.6),-2)+ROUNDDOWN(MAX(0,S909-(AB909+AC909+AE909)*0.4),-2)</f>
        <v/>
      </c>
      <c r="AH909" s="21">
        <f>ROUNDDOWN(MAX(0,T909-(AB909+AD909)*0.6),-2)+ROUNDDOWN(MAX(0,U909-(AB909+AD909)*0.4),-2)</f>
        <v/>
      </c>
      <c r="AI909" s="21">
        <f>ROUNDDOWN(T909,-2)+ROUNDDOWN(U909,-2)</f>
        <v/>
      </c>
      <c r="AJ909" s="21">
        <f>M909+AF909</f>
        <v/>
      </c>
      <c r="AK909" s="21">
        <f>M909+AG909</f>
        <v/>
      </c>
      <c r="AL909" s="21">
        <f>N909+AH909</f>
        <v/>
      </c>
      <c r="AM909" s="21">
        <f>O909+AI909</f>
        <v/>
      </c>
      <c r="AN909" s="21">
        <f>N909+AI909</f>
        <v/>
      </c>
      <c r="AO909" s="21">
        <f>ROUNDDOWN((R909+S909)*0.2/Y909+2000,0)</f>
        <v/>
      </c>
      <c r="AP909" s="21">
        <f>ROUNDDOWN((T909+U909)*0.2/Z909+2000,0)</f>
        <v/>
      </c>
      <c r="AQ909" s="21">
        <f>AL909-AK909</f>
        <v/>
      </c>
      <c r="AR909" s="21">
        <f>AM909-AK909</f>
        <v/>
      </c>
      <c r="AS909" s="21">
        <f>AM909-AL909</f>
        <v/>
      </c>
      <c r="AT909" s="21">
        <f>AK909+C909-AJ909</f>
        <v/>
      </c>
      <c r="AU909" s="21">
        <f>AL909+C909-AM909</f>
        <v/>
      </c>
      <c r="AV909" s="21">
        <f>AN909+C909-AM909</f>
        <v/>
      </c>
    </row>
    <row r="910">
      <c r="A910" t="inlineStr">
        <is>
          <t>医療費の境目</t>
        </is>
      </c>
      <c r="B910" s="21">
        <f>'3_医療費の境目'!$B$3</f>
        <v/>
      </c>
      <c r="C910" s="21">
        <f>IF('3_医療費の境目'!$B$4="",AO910,'3_医療費の境目'!$B$4)</f>
        <v/>
      </c>
      <c r="D910" s="21">
        <f>'3_医療費の境目'!D910</f>
        <v/>
      </c>
      <c r="E910" s="21">
        <f>ROUND(MIN(B910/12,650000)*12*0.0915+MIN(B910/12,1390000)*12*(0.0504+0)+B910*0.005,0)</f>
        <v/>
      </c>
      <c r="F910" s="21">
        <f>IF(B910&lt;741000,0,IF(B910&lt;2191000,B910-740000,IF(B910&lt;2193000,1451000,IF(B910&lt;2196000,1453000,IF(B910&lt;2200000,1456000,IF(B910&lt;3600000,ROUND(ROUNDDOWN(B910/4,-3)*2.8,0)-80000,IF(B910&lt;6600000,ROUND(ROUNDDOWN(B910/4,-3)*3.2,0)-440000,IF(B910&lt;8500000,ROUNDDOWN(B910*0.9,0)-1100000,B910-1950000))))))))</f>
        <v/>
      </c>
      <c r="G910" s="21">
        <f>IF(F910&gt;23500000,NA(),IF(F910&lt;=4890000,1040000,IF(F910&lt;=6550000,670000,620000)))</f>
        <v/>
      </c>
      <c r="H910" s="21">
        <f>IF(D910&lt;=0,0,MAX(0,MIN(2000000,D910-MIN(100000,ROUNDDOWN(F910*0.05,0)))))</f>
        <v/>
      </c>
      <c r="I910" s="21">
        <f>IF(C910&lt;=2000,0,MIN(C910,ROUNDDOWN(F910*0.4,0))-2000)</f>
        <v/>
      </c>
      <c r="J910" s="21">
        <f>MAX(0,ROUNDDOWN(F910-E910-G910,-3))</f>
        <v/>
      </c>
      <c r="K910" s="21">
        <f>MAX(0,ROUNDDOWN(F910-E910-G910-H910-I910,-3))</f>
        <v/>
      </c>
      <c r="L910" s="21">
        <f>MAX(0,ROUNDDOWN(F910-E910-G910-H910,-3))</f>
        <v/>
      </c>
      <c r="M910" s="21">
        <f>IF(J910&lt;=0,0,ROUNDDOWN((J910*LOOKUP(J910,{0,1950001,3300001,6950001,9000001,18000001,40000001},{0.05,0.1,0.2,0.23,0.33,0.4,0.45})-LOOKUP(J910,{0,1950001,3300001,6950001,9000001,18000001,40000001},{0,97500,427500,636000,1536000,2796000,4796000}))*1.021,-2))</f>
        <v/>
      </c>
      <c r="N910" s="21">
        <f>IF(K910&lt;=0,0,ROUNDDOWN((K910*LOOKUP(K910,{0,1950001,3300001,6950001,9000001,18000001,40000001},{0.05,0.1,0.2,0.23,0.33,0.4,0.45})-LOOKUP(K910,{0,1950001,3300001,6950001,9000001,18000001,40000001},{0,97500,427500,636000,1536000,2796000,4796000}))*1.021,-2))</f>
        <v/>
      </c>
      <c r="O910" s="21">
        <f>IF(L910&lt;=0,0,ROUNDDOWN((L910*LOOKUP(L910,{0,1950001,3300001,6950001,9000001,18000001,40000001},{0.05,0.1,0.2,0.23,0.33,0.4,0.45})-LOOKUP(L910,{0,1950001,3300001,6950001,9000001,18000001,40000001},{0,97500,427500,636000,1536000,2796000,4796000}))*1.021,-2))</f>
        <v/>
      </c>
      <c r="P910" s="21">
        <f>MAX(0,ROUNDDOWN(F910-E910-430000,-3))</f>
        <v/>
      </c>
      <c r="Q910" s="21">
        <f>MAX(0,ROUNDDOWN(F910-E910-430000-H910,-3))</f>
        <v/>
      </c>
      <c r="R910" s="21">
        <f>IF(F910&lt;=450000,0,MAX(0,P910*0.06-MIN(50000,P910)*0.03))</f>
        <v/>
      </c>
      <c r="S910" s="21">
        <f>IF(F910&lt;=450000,0,MAX(0,P910*0.04-MIN(50000,P910)*0.02))</f>
        <v/>
      </c>
      <c r="T910" s="21">
        <f>IF(F910&lt;=450000,0,MAX(0,Q910*0.06-MIN(50000,Q910)*0.03))</f>
        <v/>
      </c>
      <c r="U910" s="21">
        <f>IF(F910&lt;=450000,0,MAX(0,Q910*0.04-MIN(50000,Q910)*0.02))</f>
        <v/>
      </c>
      <c r="V910" s="21">
        <f>50000+MAX(0,G910-480000)</f>
        <v/>
      </c>
      <c r="W910" s="21">
        <f>P910-V910</f>
        <v/>
      </c>
      <c r="X910" s="21">
        <f>Q910-V910</f>
        <v/>
      </c>
      <c r="Y910" s="22">
        <f>IF(W910&lt;0,0.9,LOOKUP(W910,{0,1950001,3300001,6950001,9000001,18000001,40000001},{0.84895,0.7979,0.6958,0.66517,0.56307,0.4916,0.44055}))</f>
        <v/>
      </c>
      <c r="Z910" s="22">
        <f>IF(X910&lt;0,0.9,LOOKUP(X910,{0,1950001,3300001,6950001,9000001,18000001,40000001},{0.84895,0.7979,0.6958,0.66517,0.56307,0.4916,0.44055}))</f>
        <v/>
      </c>
      <c r="AA910" s="22">
        <f>IF(W910&lt;0,0,CHOOSE(MATCH(W910,{0,1950001,3300001,6950001,9000001},1),5.105/84.895,10.21/79.79,20.42/69.58,23.483/66.517,33.693/56.307))</f>
        <v/>
      </c>
      <c r="AB910" s="21">
        <f>IF(C910&lt;=2000,0,(MIN(C910,ROUNDDOWN(F910*0.3,0))-2000)*0.1)</f>
        <v/>
      </c>
      <c r="AC910" s="21">
        <f>IF(C910&lt;=2000,0,MIN((C910-2000)*Y910,(R910+S910)*0.2))</f>
        <v/>
      </c>
      <c r="AD910" s="21">
        <f>IF(C910&lt;=2000,0,MIN((C910-2000)*Z910,(T910+U910)*0.2))</f>
        <v/>
      </c>
      <c r="AE910" s="21">
        <f>AC910*AA910</f>
        <v/>
      </c>
      <c r="AF910" s="21">
        <f>ROUNDDOWN(R910,-2)+ROUNDDOWN(S910,-2)</f>
        <v/>
      </c>
      <c r="AG910" s="21">
        <f>ROUNDDOWN(MAX(0,R910-(AB910+AC910+AE910)*0.6),-2)+ROUNDDOWN(MAX(0,S910-(AB910+AC910+AE910)*0.4),-2)</f>
        <v/>
      </c>
      <c r="AH910" s="21">
        <f>ROUNDDOWN(MAX(0,T910-(AB910+AD910)*0.6),-2)+ROUNDDOWN(MAX(0,U910-(AB910+AD910)*0.4),-2)</f>
        <v/>
      </c>
      <c r="AI910" s="21">
        <f>ROUNDDOWN(T910,-2)+ROUNDDOWN(U910,-2)</f>
        <v/>
      </c>
      <c r="AJ910" s="21">
        <f>M910+AF910</f>
        <v/>
      </c>
      <c r="AK910" s="21">
        <f>M910+AG910</f>
        <v/>
      </c>
      <c r="AL910" s="21">
        <f>N910+AH910</f>
        <v/>
      </c>
      <c r="AM910" s="21">
        <f>O910+AI910</f>
        <v/>
      </c>
      <c r="AN910" s="21">
        <f>N910+AI910</f>
        <v/>
      </c>
      <c r="AO910" s="21">
        <f>ROUNDDOWN((R910+S910)*0.2/Y910+2000,0)</f>
        <v/>
      </c>
      <c r="AP910" s="21">
        <f>ROUNDDOWN((T910+U910)*0.2/Z910+2000,0)</f>
        <v/>
      </c>
      <c r="AQ910" s="21">
        <f>AL910-AK910</f>
        <v/>
      </c>
      <c r="AR910" s="21">
        <f>AM910-AK910</f>
        <v/>
      </c>
      <c r="AS910" s="21">
        <f>AM910-AL910</f>
        <v/>
      </c>
      <c r="AT910" s="21">
        <f>AK910+C910-AJ910</f>
        <v/>
      </c>
      <c r="AU910" s="21">
        <f>AL910+C910-AM910</f>
        <v/>
      </c>
      <c r="AV910" s="21">
        <f>AN910+C910-AM910</f>
        <v/>
      </c>
    </row>
    <row r="911">
      <c r="A911" t="inlineStr">
        <is>
          <t>医療費の境目</t>
        </is>
      </c>
      <c r="B911" s="21">
        <f>'3_医療費の境目'!$B$3</f>
        <v/>
      </c>
      <c r="C911" s="21">
        <f>IF('3_医療費の境目'!$B$4="",AO911,'3_医療費の境目'!$B$4)</f>
        <v/>
      </c>
      <c r="D911" s="21">
        <f>'3_医療費の境目'!D911</f>
        <v/>
      </c>
      <c r="E911" s="21">
        <f>ROUND(MIN(B911/12,650000)*12*0.0915+MIN(B911/12,1390000)*12*(0.0504+0)+B911*0.005,0)</f>
        <v/>
      </c>
      <c r="F911" s="21">
        <f>IF(B911&lt;741000,0,IF(B911&lt;2191000,B911-740000,IF(B911&lt;2193000,1451000,IF(B911&lt;2196000,1453000,IF(B911&lt;2200000,1456000,IF(B911&lt;3600000,ROUND(ROUNDDOWN(B911/4,-3)*2.8,0)-80000,IF(B911&lt;6600000,ROUND(ROUNDDOWN(B911/4,-3)*3.2,0)-440000,IF(B911&lt;8500000,ROUNDDOWN(B911*0.9,0)-1100000,B911-1950000))))))))</f>
        <v/>
      </c>
      <c r="G911" s="21">
        <f>IF(F911&gt;23500000,NA(),IF(F911&lt;=4890000,1040000,IF(F911&lt;=6550000,670000,620000)))</f>
        <v/>
      </c>
      <c r="H911" s="21">
        <f>IF(D911&lt;=0,0,MAX(0,MIN(2000000,D911-MIN(100000,ROUNDDOWN(F911*0.05,0)))))</f>
        <v/>
      </c>
      <c r="I911" s="21">
        <f>IF(C911&lt;=2000,0,MIN(C911,ROUNDDOWN(F911*0.4,0))-2000)</f>
        <v/>
      </c>
      <c r="J911" s="21">
        <f>MAX(0,ROUNDDOWN(F911-E911-G911,-3))</f>
        <v/>
      </c>
      <c r="K911" s="21">
        <f>MAX(0,ROUNDDOWN(F911-E911-G911-H911-I911,-3))</f>
        <v/>
      </c>
      <c r="L911" s="21">
        <f>MAX(0,ROUNDDOWN(F911-E911-G911-H911,-3))</f>
        <v/>
      </c>
      <c r="M911" s="21">
        <f>IF(J911&lt;=0,0,ROUNDDOWN((J911*LOOKUP(J911,{0,1950001,3300001,6950001,9000001,18000001,40000001},{0.05,0.1,0.2,0.23,0.33,0.4,0.45})-LOOKUP(J911,{0,1950001,3300001,6950001,9000001,18000001,40000001},{0,97500,427500,636000,1536000,2796000,4796000}))*1.021,-2))</f>
        <v/>
      </c>
      <c r="N911" s="21">
        <f>IF(K911&lt;=0,0,ROUNDDOWN((K911*LOOKUP(K911,{0,1950001,3300001,6950001,9000001,18000001,40000001},{0.05,0.1,0.2,0.23,0.33,0.4,0.45})-LOOKUP(K911,{0,1950001,3300001,6950001,9000001,18000001,40000001},{0,97500,427500,636000,1536000,2796000,4796000}))*1.021,-2))</f>
        <v/>
      </c>
      <c r="O911" s="21">
        <f>IF(L911&lt;=0,0,ROUNDDOWN((L911*LOOKUP(L911,{0,1950001,3300001,6950001,9000001,18000001,40000001},{0.05,0.1,0.2,0.23,0.33,0.4,0.45})-LOOKUP(L911,{0,1950001,3300001,6950001,9000001,18000001,40000001},{0,97500,427500,636000,1536000,2796000,4796000}))*1.021,-2))</f>
        <v/>
      </c>
      <c r="P911" s="21">
        <f>MAX(0,ROUNDDOWN(F911-E911-430000,-3))</f>
        <v/>
      </c>
      <c r="Q911" s="21">
        <f>MAX(0,ROUNDDOWN(F911-E911-430000-H911,-3))</f>
        <v/>
      </c>
      <c r="R911" s="21">
        <f>IF(F911&lt;=450000,0,MAX(0,P911*0.06-MIN(50000,P911)*0.03))</f>
        <v/>
      </c>
      <c r="S911" s="21">
        <f>IF(F911&lt;=450000,0,MAX(0,P911*0.04-MIN(50000,P911)*0.02))</f>
        <v/>
      </c>
      <c r="T911" s="21">
        <f>IF(F911&lt;=450000,0,MAX(0,Q911*0.06-MIN(50000,Q911)*0.03))</f>
        <v/>
      </c>
      <c r="U911" s="21">
        <f>IF(F911&lt;=450000,0,MAX(0,Q911*0.04-MIN(50000,Q911)*0.02))</f>
        <v/>
      </c>
      <c r="V911" s="21">
        <f>50000+MAX(0,G911-480000)</f>
        <v/>
      </c>
      <c r="W911" s="21">
        <f>P911-V911</f>
        <v/>
      </c>
      <c r="X911" s="21">
        <f>Q911-V911</f>
        <v/>
      </c>
      <c r="Y911" s="22">
        <f>IF(W911&lt;0,0.9,LOOKUP(W911,{0,1950001,3300001,6950001,9000001,18000001,40000001},{0.84895,0.7979,0.6958,0.66517,0.56307,0.4916,0.44055}))</f>
        <v/>
      </c>
      <c r="Z911" s="22">
        <f>IF(X911&lt;0,0.9,LOOKUP(X911,{0,1950001,3300001,6950001,9000001,18000001,40000001},{0.84895,0.7979,0.6958,0.66517,0.56307,0.4916,0.44055}))</f>
        <v/>
      </c>
      <c r="AA911" s="22">
        <f>IF(W911&lt;0,0,CHOOSE(MATCH(W911,{0,1950001,3300001,6950001,9000001},1),5.105/84.895,10.21/79.79,20.42/69.58,23.483/66.517,33.693/56.307))</f>
        <v/>
      </c>
      <c r="AB911" s="21">
        <f>IF(C911&lt;=2000,0,(MIN(C911,ROUNDDOWN(F911*0.3,0))-2000)*0.1)</f>
        <v/>
      </c>
      <c r="AC911" s="21">
        <f>IF(C911&lt;=2000,0,MIN((C911-2000)*Y911,(R911+S911)*0.2))</f>
        <v/>
      </c>
      <c r="AD911" s="21">
        <f>IF(C911&lt;=2000,0,MIN((C911-2000)*Z911,(T911+U911)*0.2))</f>
        <v/>
      </c>
      <c r="AE911" s="21">
        <f>AC911*AA911</f>
        <v/>
      </c>
      <c r="AF911" s="21">
        <f>ROUNDDOWN(R911,-2)+ROUNDDOWN(S911,-2)</f>
        <v/>
      </c>
      <c r="AG911" s="21">
        <f>ROUNDDOWN(MAX(0,R911-(AB911+AC911+AE911)*0.6),-2)+ROUNDDOWN(MAX(0,S911-(AB911+AC911+AE911)*0.4),-2)</f>
        <v/>
      </c>
      <c r="AH911" s="21">
        <f>ROUNDDOWN(MAX(0,T911-(AB911+AD911)*0.6),-2)+ROUNDDOWN(MAX(0,U911-(AB911+AD911)*0.4),-2)</f>
        <v/>
      </c>
      <c r="AI911" s="21">
        <f>ROUNDDOWN(T911,-2)+ROUNDDOWN(U911,-2)</f>
        <v/>
      </c>
      <c r="AJ911" s="21">
        <f>M911+AF911</f>
        <v/>
      </c>
      <c r="AK911" s="21">
        <f>M911+AG911</f>
        <v/>
      </c>
      <c r="AL911" s="21">
        <f>N911+AH911</f>
        <v/>
      </c>
      <c r="AM911" s="21">
        <f>O911+AI911</f>
        <v/>
      </c>
      <c r="AN911" s="21">
        <f>N911+AI911</f>
        <v/>
      </c>
      <c r="AO911" s="21">
        <f>ROUNDDOWN((R911+S911)*0.2/Y911+2000,0)</f>
        <v/>
      </c>
      <c r="AP911" s="21">
        <f>ROUNDDOWN((T911+U911)*0.2/Z911+2000,0)</f>
        <v/>
      </c>
      <c r="AQ911" s="21">
        <f>AL911-AK911</f>
        <v/>
      </c>
      <c r="AR911" s="21">
        <f>AM911-AK911</f>
        <v/>
      </c>
      <c r="AS911" s="21">
        <f>AM911-AL911</f>
        <v/>
      </c>
      <c r="AT911" s="21">
        <f>AK911+C911-AJ911</f>
        <v/>
      </c>
      <c r="AU911" s="21">
        <f>AL911+C911-AM911</f>
        <v/>
      </c>
      <c r="AV911" s="21">
        <f>AN911+C911-AM911</f>
        <v/>
      </c>
    </row>
    <row r="912">
      <c r="A912" t="inlineStr">
        <is>
          <t>医療費の境目</t>
        </is>
      </c>
      <c r="B912" s="21">
        <f>'3_医療費の境目'!$B$3</f>
        <v/>
      </c>
      <c r="C912" s="21">
        <f>IF('3_医療費の境目'!$B$4="",AO912,'3_医療費の境目'!$B$4)</f>
        <v/>
      </c>
      <c r="D912" s="21">
        <f>'3_医療費の境目'!D912</f>
        <v/>
      </c>
      <c r="E912" s="21">
        <f>ROUND(MIN(B912/12,650000)*12*0.0915+MIN(B912/12,1390000)*12*(0.0504+0)+B912*0.005,0)</f>
        <v/>
      </c>
      <c r="F912" s="21">
        <f>IF(B912&lt;741000,0,IF(B912&lt;2191000,B912-740000,IF(B912&lt;2193000,1451000,IF(B912&lt;2196000,1453000,IF(B912&lt;2200000,1456000,IF(B912&lt;3600000,ROUND(ROUNDDOWN(B912/4,-3)*2.8,0)-80000,IF(B912&lt;6600000,ROUND(ROUNDDOWN(B912/4,-3)*3.2,0)-440000,IF(B912&lt;8500000,ROUNDDOWN(B912*0.9,0)-1100000,B912-1950000))))))))</f>
        <v/>
      </c>
      <c r="G912" s="21">
        <f>IF(F912&gt;23500000,NA(),IF(F912&lt;=4890000,1040000,IF(F912&lt;=6550000,670000,620000)))</f>
        <v/>
      </c>
      <c r="H912" s="21">
        <f>IF(D912&lt;=0,0,MAX(0,MIN(2000000,D912-MIN(100000,ROUNDDOWN(F912*0.05,0)))))</f>
        <v/>
      </c>
      <c r="I912" s="21">
        <f>IF(C912&lt;=2000,0,MIN(C912,ROUNDDOWN(F912*0.4,0))-2000)</f>
        <v/>
      </c>
      <c r="J912" s="21">
        <f>MAX(0,ROUNDDOWN(F912-E912-G912,-3))</f>
        <v/>
      </c>
      <c r="K912" s="21">
        <f>MAX(0,ROUNDDOWN(F912-E912-G912-H912-I912,-3))</f>
        <v/>
      </c>
      <c r="L912" s="21">
        <f>MAX(0,ROUNDDOWN(F912-E912-G912-H912,-3))</f>
        <v/>
      </c>
      <c r="M912" s="21">
        <f>IF(J912&lt;=0,0,ROUNDDOWN((J912*LOOKUP(J912,{0,1950001,3300001,6950001,9000001,18000001,40000001},{0.05,0.1,0.2,0.23,0.33,0.4,0.45})-LOOKUP(J912,{0,1950001,3300001,6950001,9000001,18000001,40000001},{0,97500,427500,636000,1536000,2796000,4796000}))*1.021,-2))</f>
        <v/>
      </c>
      <c r="N912" s="21">
        <f>IF(K912&lt;=0,0,ROUNDDOWN((K912*LOOKUP(K912,{0,1950001,3300001,6950001,9000001,18000001,40000001},{0.05,0.1,0.2,0.23,0.33,0.4,0.45})-LOOKUP(K912,{0,1950001,3300001,6950001,9000001,18000001,40000001},{0,97500,427500,636000,1536000,2796000,4796000}))*1.021,-2))</f>
        <v/>
      </c>
      <c r="O912" s="21">
        <f>IF(L912&lt;=0,0,ROUNDDOWN((L912*LOOKUP(L912,{0,1950001,3300001,6950001,9000001,18000001,40000001},{0.05,0.1,0.2,0.23,0.33,0.4,0.45})-LOOKUP(L912,{0,1950001,3300001,6950001,9000001,18000001,40000001},{0,97500,427500,636000,1536000,2796000,4796000}))*1.021,-2))</f>
        <v/>
      </c>
      <c r="P912" s="21">
        <f>MAX(0,ROUNDDOWN(F912-E912-430000,-3))</f>
        <v/>
      </c>
      <c r="Q912" s="21">
        <f>MAX(0,ROUNDDOWN(F912-E912-430000-H912,-3))</f>
        <v/>
      </c>
      <c r="R912" s="21">
        <f>IF(F912&lt;=450000,0,MAX(0,P912*0.06-MIN(50000,P912)*0.03))</f>
        <v/>
      </c>
      <c r="S912" s="21">
        <f>IF(F912&lt;=450000,0,MAX(0,P912*0.04-MIN(50000,P912)*0.02))</f>
        <v/>
      </c>
      <c r="T912" s="21">
        <f>IF(F912&lt;=450000,0,MAX(0,Q912*0.06-MIN(50000,Q912)*0.03))</f>
        <v/>
      </c>
      <c r="U912" s="21">
        <f>IF(F912&lt;=450000,0,MAX(0,Q912*0.04-MIN(50000,Q912)*0.02))</f>
        <v/>
      </c>
      <c r="V912" s="21">
        <f>50000+MAX(0,G912-480000)</f>
        <v/>
      </c>
      <c r="W912" s="21">
        <f>P912-V912</f>
        <v/>
      </c>
      <c r="X912" s="21">
        <f>Q912-V912</f>
        <v/>
      </c>
      <c r="Y912" s="22">
        <f>IF(W912&lt;0,0.9,LOOKUP(W912,{0,1950001,3300001,6950001,9000001,18000001,40000001},{0.84895,0.7979,0.6958,0.66517,0.56307,0.4916,0.44055}))</f>
        <v/>
      </c>
      <c r="Z912" s="22">
        <f>IF(X912&lt;0,0.9,LOOKUP(X912,{0,1950001,3300001,6950001,9000001,18000001,40000001},{0.84895,0.7979,0.6958,0.66517,0.56307,0.4916,0.44055}))</f>
        <v/>
      </c>
      <c r="AA912" s="22">
        <f>IF(W912&lt;0,0,CHOOSE(MATCH(W912,{0,1950001,3300001,6950001,9000001},1),5.105/84.895,10.21/79.79,20.42/69.58,23.483/66.517,33.693/56.307))</f>
        <v/>
      </c>
      <c r="AB912" s="21">
        <f>IF(C912&lt;=2000,0,(MIN(C912,ROUNDDOWN(F912*0.3,0))-2000)*0.1)</f>
        <v/>
      </c>
      <c r="AC912" s="21">
        <f>IF(C912&lt;=2000,0,MIN((C912-2000)*Y912,(R912+S912)*0.2))</f>
        <v/>
      </c>
      <c r="AD912" s="21">
        <f>IF(C912&lt;=2000,0,MIN((C912-2000)*Z912,(T912+U912)*0.2))</f>
        <v/>
      </c>
      <c r="AE912" s="21">
        <f>AC912*AA912</f>
        <v/>
      </c>
      <c r="AF912" s="21">
        <f>ROUNDDOWN(R912,-2)+ROUNDDOWN(S912,-2)</f>
        <v/>
      </c>
      <c r="AG912" s="21">
        <f>ROUNDDOWN(MAX(0,R912-(AB912+AC912+AE912)*0.6),-2)+ROUNDDOWN(MAX(0,S912-(AB912+AC912+AE912)*0.4),-2)</f>
        <v/>
      </c>
      <c r="AH912" s="21">
        <f>ROUNDDOWN(MAX(0,T912-(AB912+AD912)*0.6),-2)+ROUNDDOWN(MAX(0,U912-(AB912+AD912)*0.4),-2)</f>
        <v/>
      </c>
      <c r="AI912" s="21">
        <f>ROUNDDOWN(T912,-2)+ROUNDDOWN(U912,-2)</f>
        <v/>
      </c>
      <c r="AJ912" s="21">
        <f>M912+AF912</f>
        <v/>
      </c>
      <c r="AK912" s="21">
        <f>M912+AG912</f>
        <v/>
      </c>
      <c r="AL912" s="21">
        <f>N912+AH912</f>
        <v/>
      </c>
      <c r="AM912" s="21">
        <f>O912+AI912</f>
        <v/>
      </c>
      <c r="AN912" s="21">
        <f>N912+AI912</f>
        <v/>
      </c>
      <c r="AO912" s="21">
        <f>ROUNDDOWN((R912+S912)*0.2/Y912+2000,0)</f>
        <v/>
      </c>
      <c r="AP912" s="21">
        <f>ROUNDDOWN((T912+U912)*0.2/Z912+2000,0)</f>
        <v/>
      </c>
      <c r="AQ912" s="21">
        <f>AL912-AK912</f>
        <v/>
      </c>
      <c r="AR912" s="21">
        <f>AM912-AK912</f>
        <v/>
      </c>
      <c r="AS912" s="21">
        <f>AM912-AL912</f>
        <v/>
      </c>
      <c r="AT912" s="21">
        <f>AK912+C912-AJ912</f>
        <v/>
      </c>
      <c r="AU912" s="21">
        <f>AL912+C912-AM912</f>
        <v/>
      </c>
      <c r="AV912" s="21">
        <f>AN912+C912-AM912</f>
        <v/>
      </c>
    </row>
    <row r="913">
      <c r="A913" t="inlineStr">
        <is>
          <t>医療費の境目</t>
        </is>
      </c>
      <c r="B913" s="21">
        <f>'3_医療費の境目'!$B$3</f>
        <v/>
      </c>
      <c r="C913" s="21">
        <f>IF('3_医療費の境目'!$B$4="",AO913,'3_医療費の境目'!$B$4)</f>
        <v/>
      </c>
      <c r="D913" s="21">
        <f>'3_医療費の境目'!D913</f>
        <v/>
      </c>
      <c r="E913" s="21">
        <f>ROUND(MIN(B913/12,650000)*12*0.0915+MIN(B913/12,1390000)*12*(0.0504+0)+B913*0.005,0)</f>
        <v/>
      </c>
      <c r="F913" s="21">
        <f>IF(B913&lt;741000,0,IF(B913&lt;2191000,B913-740000,IF(B913&lt;2193000,1451000,IF(B913&lt;2196000,1453000,IF(B913&lt;2200000,1456000,IF(B913&lt;3600000,ROUND(ROUNDDOWN(B913/4,-3)*2.8,0)-80000,IF(B913&lt;6600000,ROUND(ROUNDDOWN(B913/4,-3)*3.2,0)-440000,IF(B913&lt;8500000,ROUNDDOWN(B913*0.9,0)-1100000,B913-1950000))))))))</f>
        <v/>
      </c>
      <c r="G913" s="21">
        <f>IF(F913&gt;23500000,NA(),IF(F913&lt;=4890000,1040000,IF(F913&lt;=6550000,670000,620000)))</f>
        <v/>
      </c>
      <c r="H913" s="21">
        <f>IF(D913&lt;=0,0,MAX(0,MIN(2000000,D913-MIN(100000,ROUNDDOWN(F913*0.05,0)))))</f>
        <v/>
      </c>
      <c r="I913" s="21">
        <f>IF(C913&lt;=2000,0,MIN(C913,ROUNDDOWN(F913*0.4,0))-2000)</f>
        <v/>
      </c>
      <c r="J913" s="21">
        <f>MAX(0,ROUNDDOWN(F913-E913-G913,-3))</f>
        <v/>
      </c>
      <c r="K913" s="21">
        <f>MAX(0,ROUNDDOWN(F913-E913-G913-H913-I913,-3))</f>
        <v/>
      </c>
      <c r="L913" s="21">
        <f>MAX(0,ROUNDDOWN(F913-E913-G913-H913,-3))</f>
        <v/>
      </c>
      <c r="M913" s="21">
        <f>IF(J913&lt;=0,0,ROUNDDOWN((J913*LOOKUP(J913,{0,1950001,3300001,6950001,9000001,18000001,40000001},{0.05,0.1,0.2,0.23,0.33,0.4,0.45})-LOOKUP(J913,{0,1950001,3300001,6950001,9000001,18000001,40000001},{0,97500,427500,636000,1536000,2796000,4796000}))*1.021,-2))</f>
        <v/>
      </c>
      <c r="N913" s="21">
        <f>IF(K913&lt;=0,0,ROUNDDOWN((K913*LOOKUP(K913,{0,1950001,3300001,6950001,9000001,18000001,40000001},{0.05,0.1,0.2,0.23,0.33,0.4,0.45})-LOOKUP(K913,{0,1950001,3300001,6950001,9000001,18000001,40000001},{0,97500,427500,636000,1536000,2796000,4796000}))*1.021,-2))</f>
        <v/>
      </c>
      <c r="O913" s="21">
        <f>IF(L913&lt;=0,0,ROUNDDOWN((L913*LOOKUP(L913,{0,1950001,3300001,6950001,9000001,18000001,40000001},{0.05,0.1,0.2,0.23,0.33,0.4,0.45})-LOOKUP(L913,{0,1950001,3300001,6950001,9000001,18000001,40000001},{0,97500,427500,636000,1536000,2796000,4796000}))*1.021,-2))</f>
        <v/>
      </c>
      <c r="P913" s="21">
        <f>MAX(0,ROUNDDOWN(F913-E913-430000,-3))</f>
        <v/>
      </c>
      <c r="Q913" s="21">
        <f>MAX(0,ROUNDDOWN(F913-E913-430000-H913,-3))</f>
        <v/>
      </c>
      <c r="R913" s="21">
        <f>IF(F913&lt;=450000,0,MAX(0,P913*0.06-MIN(50000,P913)*0.03))</f>
        <v/>
      </c>
      <c r="S913" s="21">
        <f>IF(F913&lt;=450000,0,MAX(0,P913*0.04-MIN(50000,P913)*0.02))</f>
        <v/>
      </c>
      <c r="T913" s="21">
        <f>IF(F913&lt;=450000,0,MAX(0,Q913*0.06-MIN(50000,Q913)*0.03))</f>
        <v/>
      </c>
      <c r="U913" s="21">
        <f>IF(F913&lt;=450000,0,MAX(0,Q913*0.04-MIN(50000,Q913)*0.02))</f>
        <v/>
      </c>
      <c r="V913" s="21">
        <f>50000+MAX(0,G913-480000)</f>
        <v/>
      </c>
      <c r="W913" s="21">
        <f>P913-V913</f>
        <v/>
      </c>
      <c r="X913" s="21">
        <f>Q913-V913</f>
        <v/>
      </c>
      <c r="Y913" s="22">
        <f>IF(W913&lt;0,0.9,LOOKUP(W913,{0,1950001,3300001,6950001,9000001,18000001,40000001},{0.84895,0.7979,0.6958,0.66517,0.56307,0.4916,0.44055}))</f>
        <v/>
      </c>
      <c r="Z913" s="22">
        <f>IF(X913&lt;0,0.9,LOOKUP(X913,{0,1950001,3300001,6950001,9000001,18000001,40000001},{0.84895,0.7979,0.6958,0.66517,0.56307,0.4916,0.44055}))</f>
        <v/>
      </c>
      <c r="AA913" s="22">
        <f>IF(W913&lt;0,0,CHOOSE(MATCH(W913,{0,1950001,3300001,6950001,9000001},1),5.105/84.895,10.21/79.79,20.42/69.58,23.483/66.517,33.693/56.307))</f>
        <v/>
      </c>
      <c r="AB913" s="21">
        <f>IF(C913&lt;=2000,0,(MIN(C913,ROUNDDOWN(F913*0.3,0))-2000)*0.1)</f>
        <v/>
      </c>
      <c r="AC913" s="21">
        <f>IF(C913&lt;=2000,0,MIN((C913-2000)*Y913,(R913+S913)*0.2))</f>
        <v/>
      </c>
      <c r="AD913" s="21">
        <f>IF(C913&lt;=2000,0,MIN((C913-2000)*Z913,(T913+U913)*0.2))</f>
        <v/>
      </c>
      <c r="AE913" s="21">
        <f>AC913*AA913</f>
        <v/>
      </c>
      <c r="AF913" s="21">
        <f>ROUNDDOWN(R913,-2)+ROUNDDOWN(S913,-2)</f>
        <v/>
      </c>
      <c r="AG913" s="21">
        <f>ROUNDDOWN(MAX(0,R913-(AB913+AC913+AE913)*0.6),-2)+ROUNDDOWN(MAX(0,S913-(AB913+AC913+AE913)*0.4),-2)</f>
        <v/>
      </c>
      <c r="AH913" s="21">
        <f>ROUNDDOWN(MAX(0,T913-(AB913+AD913)*0.6),-2)+ROUNDDOWN(MAX(0,U913-(AB913+AD913)*0.4),-2)</f>
        <v/>
      </c>
      <c r="AI913" s="21">
        <f>ROUNDDOWN(T913,-2)+ROUNDDOWN(U913,-2)</f>
        <v/>
      </c>
      <c r="AJ913" s="21">
        <f>M913+AF913</f>
        <v/>
      </c>
      <c r="AK913" s="21">
        <f>M913+AG913</f>
        <v/>
      </c>
      <c r="AL913" s="21">
        <f>N913+AH913</f>
        <v/>
      </c>
      <c r="AM913" s="21">
        <f>O913+AI913</f>
        <v/>
      </c>
      <c r="AN913" s="21">
        <f>N913+AI913</f>
        <v/>
      </c>
      <c r="AO913" s="21">
        <f>ROUNDDOWN((R913+S913)*0.2/Y913+2000,0)</f>
        <v/>
      </c>
      <c r="AP913" s="21">
        <f>ROUNDDOWN((T913+U913)*0.2/Z913+2000,0)</f>
        <v/>
      </c>
      <c r="AQ913" s="21">
        <f>AL913-AK913</f>
        <v/>
      </c>
      <c r="AR913" s="21">
        <f>AM913-AK913</f>
        <v/>
      </c>
      <c r="AS913" s="21">
        <f>AM913-AL913</f>
        <v/>
      </c>
      <c r="AT913" s="21">
        <f>AK913+C913-AJ913</f>
        <v/>
      </c>
      <c r="AU913" s="21">
        <f>AL913+C913-AM913</f>
        <v/>
      </c>
      <c r="AV913" s="21">
        <f>AN913+C913-AM913</f>
        <v/>
      </c>
    </row>
    <row r="914">
      <c r="A914" t="inlineStr">
        <is>
          <t>医療費の境目</t>
        </is>
      </c>
      <c r="B914" s="21">
        <f>'3_医療費の境目'!$B$3</f>
        <v/>
      </c>
      <c r="C914" s="21">
        <f>IF('3_医療費の境目'!$B$4="",AO914,'3_医療費の境目'!$B$4)</f>
        <v/>
      </c>
      <c r="D914" s="21">
        <f>'3_医療費の境目'!D914</f>
        <v/>
      </c>
      <c r="E914" s="21">
        <f>ROUND(MIN(B914/12,650000)*12*0.0915+MIN(B914/12,1390000)*12*(0.0504+0)+B914*0.005,0)</f>
        <v/>
      </c>
      <c r="F914" s="21">
        <f>IF(B914&lt;741000,0,IF(B914&lt;2191000,B914-740000,IF(B914&lt;2193000,1451000,IF(B914&lt;2196000,1453000,IF(B914&lt;2200000,1456000,IF(B914&lt;3600000,ROUND(ROUNDDOWN(B914/4,-3)*2.8,0)-80000,IF(B914&lt;6600000,ROUND(ROUNDDOWN(B914/4,-3)*3.2,0)-440000,IF(B914&lt;8500000,ROUNDDOWN(B914*0.9,0)-1100000,B914-1950000))))))))</f>
        <v/>
      </c>
      <c r="G914" s="21">
        <f>IF(F914&gt;23500000,NA(),IF(F914&lt;=4890000,1040000,IF(F914&lt;=6550000,670000,620000)))</f>
        <v/>
      </c>
      <c r="H914" s="21">
        <f>IF(D914&lt;=0,0,MAX(0,MIN(2000000,D914-MIN(100000,ROUNDDOWN(F914*0.05,0)))))</f>
        <v/>
      </c>
      <c r="I914" s="21">
        <f>IF(C914&lt;=2000,0,MIN(C914,ROUNDDOWN(F914*0.4,0))-2000)</f>
        <v/>
      </c>
      <c r="J914" s="21">
        <f>MAX(0,ROUNDDOWN(F914-E914-G914,-3))</f>
        <v/>
      </c>
      <c r="K914" s="21">
        <f>MAX(0,ROUNDDOWN(F914-E914-G914-H914-I914,-3))</f>
        <v/>
      </c>
      <c r="L914" s="21">
        <f>MAX(0,ROUNDDOWN(F914-E914-G914-H914,-3))</f>
        <v/>
      </c>
      <c r="M914" s="21">
        <f>IF(J914&lt;=0,0,ROUNDDOWN((J914*LOOKUP(J914,{0,1950001,3300001,6950001,9000001,18000001,40000001},{0.05,0.1,0.2,0.23,0.33,0.4,0.45})-LOOKUP(J914,{0,1950001,3300001,6950001,9000001,18000001,40000001},{0,97500,427500,636000,1536000,2796000,4796000}))*1.021,-2))</f>
        <v/>
      </c>
      <c r="N914" s="21">
        <f>IF(K914&lt;=0,0,ROUNDDOWN((K914*LOOKUP(K914,{0,1950001,3300001,6950001,9000001,18000001,40000001},{0.05,0.1,0.2,0.23,0.33,0.4,0.45})-LOOKUP(K914,{0,1950001,3300001,6950001,9000001,18000001,40000001},{0,97500,427500,636000,1536000,2796000,4796000}))*1.021,-2))</f>
        <v/>
      </c>
      <c r="O914" s="21">
        <f>IF(L914&lt;=0,0,ROUNDDOWN((L914*LOOKUP(L914,{0,1950001,3300001,6950001,9000001,18000001,40000001},{0.05,0.1,0.2,0.23,0.33,0.4,0.45})-LOOKUP(L914,{0,1950001,3300001,6950001,9000001,18000001,40000001},{0,97500,427500,636000,1536000,2796000,4796000}))*1.021,-2))</f>
        <v/>
      </c>
      <c r="P914" s="21">
        <f>MAX(0,ROUNDDOWN(F914-E914-430000,-3))</f>
        <v/>
      </c>
      <c r="Q914" s="21">
        <f>MAX(0,ROUNDDOWN(F914-E914-430000-H914,-3))</f>
        <v/>
      </c>
      <c r="R914" s="21">
        <f>IF(F914&lt;=450000,0,MAX(0,P914*0.06-MIN(50000,P914)*0.03))</f>
        <v/>
      </c>
      <c r="S914" s="21">
        <f>IF(F914&lt;=450000,0,MAX(0,P914*0.04-MIN(50000,P914)*0.02))</f>
        <v/>
      </c>
      <c r="T914" s="21">
        <f>IF(F914&lt;=450000,0,MAX(0,Q914*0.06-MIN(50000,Q914)*0.03))</f>
        <v/>
      </c>
      <c r="U914" s="21">
        <f>IF(F914&lt;=450000,0,MAX(0,Q914*0.04-MIN(50000,Q914)*0.02))</f>
        <v/>
      </c>
      <c r="V914" s="21">
        <f>50000+MAX(0,G914-480000)</f>
        <v/>
      </c>
      <c r="W914" s="21">
        <f>P914-V914</f>
        <v/>
      </c>
      <c r="X914" s="21">
        <f>Q914-V914</f>
        <v/>
      </c>
      <c r="Y914" s="22">
        <f>IF(W914&lt;0,0.9,LOOKUP(W914,{0,1950001,3300001,6950001,9000001,18000001,40000001},{0.84895,0.7979,0.6958,0.66517,0.56307,0.4916,0.44055}))</f>
        <v/>
      </c>
      <c r="Z914" s="22">
        <f>IF(X914&lt;0,0.9,LOOKUP(X914,{0,1950001,3300001,6950001,9000001,18000001,40000001},{0.84895,0.7979,0.6958,0.66517,0.56307,0.4916,0.44055}))</f>
        <v/>
      </c>
      <c r="AA914" s="22">
        <f>IF(W914&lt;0,0,CHOOSE(MATCH(W914,{0,1950001,3300001,6950001,9000001},1),5.105/84.895,10.21/79.79,20.42/69.58,23.483/66.517,33.693/56.307))</f>
        <v/>
      </c>
      <c r="AB914" s="21">
        <f>IF(C914&lt;=2000,0,(MIN(C914,ROUNDDOWN(F914*0.3,0))-2000)*0.1)</f>
        <v/>
      </c>
      <c r="AC914" s="21">
        <f>IF(C914&lt;=2000,0,MIN((C914-2000)*Y914,(R914+S914)*0.2))</f>
        <v/>
      </c>
      <c r="AD914" s="21">
        <f>IF(C914&lt;=2000,0,MIN((C914-2000)*Z914,(T914+U914)*0.2))</f>
        <v/>
      </c>
      <c r="AE914" s="21">
        <f>AC914*AA914</f>
        <v/>
      </c>
      <c r="AF914" s="21">
        <f>ROUNDDOWN(R914,-2)+ROUNDDOWN(S914,-2)</f>
        <v/>
      </c>
      <c r="AG914" s="21">
        <f>ROUNDDOWN(MAX(0,R914-(AB914+AC914+AE914)*0.6),-2)+ROUNDDOWN(MAX(0,S914-(AB914+AC914+AE914)*0.4),-2)</f>
        <v/>
      </c>
      <c r="AH914" s="21">
        <f>ROUNDDOWN(MAX(0,T914-(AB914+AD914)*0.6),-2)+ROUNDDOWN(MAX(0,U914-(AB914+AD914)*0.4),-2)</f>
        <v/>
      </c>
      <c r="AI914" s="21">
        <f>ROUNDDOWN(T914,-2)+ROUNDDOWN(U914,-2)</f>
        <v/>
      </c>
      <c r="AJ914" s="21">
        <f>M914+AF914</f>
        <v/>
      </c>
      <c r="AK914" s="21">
        <f>M914+AG914</f>
        <v/>
      </c>
      <c r="AL914" s="21">
        <f>N914+AH914</f>
        <v/>
      </c>
      <c r="AM914" s="21">
        <f>O914+AI914</f>
        <v/>
      </c>
      <c r="AN914" s="21">
        <f>N914+AI914</f>
        <v/>
      </c>
      <c r="AO914" s="21">
        <f>ROUNDDOWN((R914+S914)*0.2/Y914+2000,0)</f>
        <v/>
      </c>
      <c r="AP914" s="21">
        <f>ROUNDDOWN((T914+U914)*0.2/Z914+2000,0)</f>
        <v/>
      </c>
      <c r="AQ914" s="21">
        <f>AL914-AK914</f>
        <v/>
      </c>
      <c r="AR914" s="21">
        <f>AM914-AK914</f>
        <v/>
      </c>
      <c r="AS914" s="21">
        <f>AM914-AL914</f>
        <v/>
      </c>
      <c r="AT914" s="21">
        <f>AK914+C914-AJ914</f>
        <v/>
      </c>
      <c r="AU914" s="21">
        <f>AL914+C914-AM914</f>
        <v/>
      </c>
      <c r="AV914" s="21">
        <f>AN914+C914-AM914</f>
        <v/>
      </c>
    </row>
    <row r="915">
      <c r="A915" t="inlineStr">
        <is>
          <t>医療費の境目</t>
        </is>
      </c>
      <c r="B915" s="21">
        <f>'3_医療費の境目'!$B$3</f>
        <v/>
      </c>
      <c r="C915" s="21">
        <f>IF('3_医療費の境目'!$B$4="",AO915,'3_医療費の境目'!$B$4)</f>
        <v/>
      </c>
      <c r="D915" s="21">
        <f>'3_医療費の境目'!D915</f>
        <v/>
      </c>
      <c r="E915" s="21">
        <f>ROUND(MIN(B915/12,650000)*12*0.0915+MIN(B915/12,1390000)*12*(0.0504+0)+B915*0.005,0)</f>
        <v/>
      </c>
      <c r="F915" s="21">
        <f>IF(B915&lt;741000,0,IF(B915&lt;2191000,B915-740000,IF(B915&lt;2193000,1451000,IF(B915&lt;2196000,1453000,IF(B915&lt;2200000,1456000,IF(B915&lt;3600000,ROUND(ROUNDDOWN(B915/4,-3)*2.8,0)-80000,IF(B915&lt;6600000,ROUND(ROUNDDOWN(B915/4,-3)*3.2,0)-440000,IF(B915&lt;8500000,ROUNDDOWN(B915*0.9,0)-1100000,B915-1950000))))))))</f>
        <v/>
      </c>
      <c r="G915" s="21">
        <f>IF(F915&gt;23500000,NA(),IF(F915&lt;=4890000,1040000,IF(F915&lt;=6550000,670000,620000)))</f>
        <v/>
      </c>
      <c r="H915" s="21">
        <f>IF(D915&lt;=0,0,MAX(0,MIN(2000000,D915-MIN(100000,ROUNDDOWN(F915*0.05,0)))))</f>
        <v/>
      </c>
      <c r="I915" s="21">
        <f>IF(C915&lt;=2000,0,MIN(C915,ROUNDDOWN(F915*0.4,0))-2000)</f>
        <v/>
      </c>
      <c r="J915" s="21">
        <f>MAX(0,ROUNDDOWN(F915-E915-G915,-3))</f>
        <v/>
      </c>
      <c r="K915" s="21">
        <f>MAX(0,ROUNDDOWN(F915-E915-G915-H915-I915,-3))</f>
        <v/>
      </c>
      <c r="L915" s="21">
        <f>MAX(0,ROUNDDOWN(F915-E915-G915-H915,-3))</f>
        <v/>
      </c>
      <c r="M915" s="21">
        <f>IF(J915&lt;=0,0,ROUNDDOWN((J915*LOOKUP(J915,{0,1950001,3300001,6950001,9000001,18000001,40000001},{0.05,0.1,0.2,0.23,0.33,0.4,0.45})-LOOKUP(J915,{0,1950001,3300001,6950001,9000001,18000001,40000001},{0,97500,427500,636000,1536000,2796000,4796000}))*1.021,-2))</f>
        <v/>
      </c>
      <c r="N915" s="21">
        <f>IF(K915&lt;=0,0,ROUNDDOWN((K915*LOOKUP(K915,{0,1950001,3300001,6950001,9000001,18000001,40000001},{0.05,0.1,0.2,0.23,0.33,0.4,0.45})-LOOKUP(K915,{0,1950001,3300001,6950001,9000001,18000001,40000001},{0,97500,427500,636000,1536000,2796000,4796000}))*1.021,-2))</f>
        <v/>
      </c>
      <c r="O915" s="21">
        <f>IF(L915&lt;=0,0,ROUNDDOWN((L915*LOOKUP(L915,{0,1950001,3300001,6950001,9000001,18000001,40000001},{0.05,0.1,0.2,0.23,0.33,0.4,0.45})-LOOKUP(L915,{0,1950001,3300001,6950001,9000001,18000001,40000001},{0,97500,427500,636000,1536000,2796000,4796000}))*1.021,-2))</f>
        <v/>
      </c>
      <c r="P915" s="21">
        <f>MAX(0,ROUNDDOWN(F915-E915-430000,-3))</f>
        <v/>
      </c>
      <c r="Q915" s="21">
        <f>MAX(0,ROUNDDOWN(F915-E915-430000-H915,-3))</f>
        <v/>
      </c>
      <c r="R915" s="21">
        <f>IF(F915&lt;=450000,0,MAX(0,P915*0.06-MIN(50000,P915)*0.03))</f>
        <v/>
      </c>
      <c r="S915" s="21">
        <f>IF(F915&lt;=450000,0,MAX(0,P915*0.04-MIN(50000,P915)*0.02))</f>
        <v/>
      </c>
      <c r="T915" s="21">
        <f>IF(F915&lt;=450000,0,MAX(0,Q915*0.06-MIN(50000,Q915)*0.03))</f>
        <v/>
      </c>
      <c r="U915" s="21">
        <f>IF(F915&lt;=450000,0,MAX(0,Q915*0.04-MIN(50000,Q915)*0.02))</f>
        <v/>
      </c>
      <c r="V915" s="21">
        <f>50000+MAX(0,G915-480000)</f>
        <v/>
      </c>
      <c r="W915" s="21">
        <f>P915-V915</f>
        <v/>
      </c>
      <c r="X915" s="21">
        <f>Q915-V915</f>
        <v/>
      </c>
      <c r="Y915" s="22">
        <f>IF(W915&lt;0,0.9,LOOKUP(W915,{0,1950001,3300001,6950001,9000001,18000001,40000001},{0.84895,0.7979,0.6958,0.66517,0.56307,0.4916,0.44055}))</f>
        <v/>
      </c>
      <c r="Z915" s="22">
        <f>IF(X915&lt;0,0.9,LOOKUP(X915,{0,1950001,3300001,6950001,9000001,18000001,40000001},{0.84895,0.7979,0.6958,0.66517,0.56307,0.4916,0.44055}))</f>
        <v/>
      </c>
      <c r="AA915" s="22">
        <f>IF(W915&lt;0,0,CHOOSE(MATCH(W915,{0,1950001,3300001,6950001,9000001},1),5.105/84.895,10.21/79.79,20.42/69.58,23.483/66.517,33.693/56.307))</f>
        <v/>
      </c>
      <c r="AB915" s="21">
        <f>IF(C915&lt;=2000,0,(MIN(C915,ROUNDDOWN(F915*0.3,0))-2000)*0.1)</f>
        <v/>
      </c>
      <c r="AC915" s="21">
        <f>IF(C915&lt;=2000,0,MIN((C915-2000)*Y915,(R915+S915)*0.2))</f>
        <v/>
      </c>
      <c r="AD915" s="21">
        <f>IF(C915&lt;=2000,0,MIN((C915-2000)*Z915,(T915+U915)*0.2))</f>
        <v/>
      </c>
      <c r="AE915" s="21">
        <f>AC915*AA915</f>
        <v/>
      </c>
      <c r="AF915" s="21">
        <f>ROUNDDOWN(R915,-2)+ROUNDDOWN(S915,-2)</f>
        <v/>
      </c>
      <c r="AG915" s="21">
        <f>ROUNDDOWN(MAX(0,R915-(AB915+AC915+AE915)*0.6),-2)+ROUNDDOWN(MAX(0,S915-(AB915+AC915+AE915)*0.4),-2)</f>
        <v/>
      </c>
      <c r="AH915" s="21">
        <f>ROUNDDOWN(MAX(0,T915-(AB915+AD915)*0.6),-2)+ROUNDDOWN(MAX(0,U915-(AB915+AD915)*0.4),-2)</f>
        <v/>
      </c>
      <c r="AI915" s="21">
        <f>ROUNDDOWN(T915,-2)+ROUNDDOWN(U915,-2)</f>
        <v/>
      </c>
      <c r="AJ915" s="21">
        <f>M915+AF915</f>
        <v/>
      </c>
      <c r="AK915" s="21">
        <f>M915+AG915</f>
        <v/>
      </c>
      <c r="AL915" s="21">
        <f>N915+AH915</f>
        <v/>
      </c>
      <c r="AM915" s="21">
        <f>O915+AI915</f>
        <v/>
      </c>
      <c r="AN915" s="21">
        <f>N915+AI915</f>
        <v/>
      </c>
      <c r="AO915" s="21">
        <f>ROUNDDOWN((R915+S915)*0.2/Y915+2000,0)</f>
        <v/>
      </c>
      <c r="AP915" s="21">
        <f>ROUNDDOWN((T915+U915)*0.2/Z915+2000,0)</f>
        <v/>
      </c>
      <c r="AQ915" s="21">
        <f>AL915-AK915</f>
        <v/>
      </c>
      <c r="AR915" s="21">
        <f>AM915-AK915</f>
        <v/>
      </c>
      <c r="AS915" s="21">
        <f>AM915-AL915</f>
        <v/>
      </c>
      <c r="AT915" s="21">
        <f>AK915+C915-AJ915</f>
        <v/>
      </c>
      <c r="AU915" s="21">
        <f>AL915+C915-AM915</f>
        <v/>
      </c>
      <c r="AV915" s="21">
        <f>AN915+C915-AM915</f>
        <v/>
      </c>
    </row>
    <row r="916">
      <c r="A916" t="inlineStr">
        <is>
          <t>医療費の境目</t>
        </is>
      </c>
      <c r="B916" s="21">
        <f>'3_医療費の境目'!$B$3</f>
        <v/>
      </c>
      <c r="C916" s="21">
        <f>IF('3_医療費の境目'!$B$4="",AO916,'3_医療費の境目'!$B$4)</f>
        <v/>
      </c>
      <c r="D916" s="21">
        <f>'3_医療費の境目'!D916</f>
        <v/>
      </c>
      <c r="E916" s="21">
        <f>ROUND(MIN(B916/12,650000)*12*0.0915+MIN(B916/12,1390000)*12*(0.0504+0)+B916*0.005,0)</f>
        <v/>
      </c>
      <c r="F916" s="21">
        <f>IF(B916&lt;741000,0,IF(B916&lt;2191000,B916-740000,IF(B916&lt;2193000,1451000,IF(B916&lt;2196000,1453000,IF(B916&lt;2200000,1456000,IF(B916&lt;3600000,ROUND(ROUNDDOWN(B916/4,-3)*2.8,0)-80000,IF(B916&lt;6600000,ROUND(ROUNDDOWN(B916/4,-3)*3.2,0)-440000,IF(B916&lt;8500000,ROUNDDOWN(B916*0.9,0)-1100000,B916-1950000))))))))</f>
        <v/>
      </c>
      <c r="G916" s="21">
        <f>IF(F916&gt;23500000,NA(),IF(F916&lt;=4890000,1040000,IF(F916&lt;=6550000,670000,620000)))</f>
        <v/>
      </c>
      <c r="H916" s="21">
        <f>IF(D916&lt;=0,0,MAX(0,MIN(2000000,D916-MIN(100000,ROUNDDOWN(F916*0.05,0)))))</f>
        <v/>
      </c>
      <c r="I916" s="21">
        <f>IF(C916&lt;=2000,0,MIN(C916,ROUNDDOWN(F916*0.4,0))-2000)</f>
        <v/>
      </c>
      <c r="J916" s="21">
        <f>MAX(0,ROUNDDOWN(F916-E916-G916,-3))</f>
        <v/>
      </c>
      <c r="K916" s="21">
        <f>MAX(0,ROUNDDOWN(F916-E916-G916-H916-I916,-3))</f>
        <v/>
      </c>
      <c r="L916" s="21">
        <f>MAX(0,ROUNDDOWN(F916-E916-G916-H916,-3))</f>
        <v/>
      </c>
      <c r="M916" s="21">
        <f>IF(J916&lt;=0,0,ROUNDDOWN((J916*LOOKUP(J916,{0,1950001,3300001,6950001,9000001,18000001,40000001},{0.05,0.1,0.2,0.23,0.33,0.4,0.45})-LOOKUP(J916,{0,1950001,3300001,6950001,9000001,18000001,40000001},{0,97500,427500,636000,1536000,2796000,4796000}))*1.021,-2))</f>
        <v/>
      </c>
      <c r="N916" s="21">
        <f>IF(K916&lt;=0,0,ROUNDDOWN((K916*LOOKUP(K916,{0,1950001,3300001,6950001,9000001,18000001,40000001},{0.05,0.1,0.2,0.23,0.33,0.4,0.45})-LOOKUP(K916,{0,1950001,3300001,6950001,9000001,18000001,40000001},{0,97500,427500,636000,1536000,2796000,4796000}))*1.021,-2))</f>
        <v/>
      </c>
      <c r="O916" s="21">
        <f>IF(L916&lt;=0,0,ROUNDDOWN((L916*LOOKUP(L916,{0,1950001,3300001,6950001,9000001,18000001,40000001},{0.05,0.1,0.2,0.23,0.33,0.4,0.45})-LOOKUP(L916,{0,1950001,3300001,6950001,9000001,18000001,40000001},{0,97500,427500,636000,1536000,2796000,4796000}))*1.021,-2))</f>
        <v/>
      </c>
      <c r="P916" s="21">
        <f>MAX(0,ROUNDDOWN(F916-E916-430000,-3))</f>
        <v/>
      </c>
      <c r="Q916" s="21">
        <f>MAX(0,ROUNDDOWN(F916-E916-430000-H916,-3))</f>
        <v/>
      </c>
      <c r="R916" s="21">
        <f>IF(F916&lt;=450000,0,MAX(0,P916*0.06-MIN(50000,P916)*0.03))</f>
        <v/>
      </c>
      <c r="S916" s="21">
        <f>IF(F916&lt;=450000,0,MAX(0,P916*0.04-MIN(50000,P916)*0.02))</f>
        <v/>
      </c>
      <c r="T916" s="21">
        <f>IF(F916&lt;=450000,0,MAX(0,Q916*0.06-MIN(50000,Q916)*0.03))</f>
        <v/>
      </c>
      <c r="U916" s="21">
        <f>IF(F916&lt;=450000,0,MAX(0,Q916*0.04-MIN(50000,Q916)*0.02))</f>
        <v/>
      </c>
      <c r="V916" s="21">
        <f>50000+MAX(0,G916-480000)</f>
        <v/>
      </c>
      <c r="W916" s="21">
        <f>P916-V916</f>
        <v/>
      </c>
      <c r="X916" s="21">
        <f>Q916-V916</f>
        <v/>
      </c>
      <c r="Y916" s="22">
        <f>IF(W916&lt;0,0.9,LOOKUP(W916,{0,1950001,3300001,6950001,9000001,18000001,40000001},{0.84895,0.7979,0.6958,0.66517,0.56307,0.4916,0.44055}))</f>
        <v/>
      </c>
      <c r="Z916" s="22">
        <f>IF(X916&lt;0,0.9,LOOKUP(X916,{0,1950001,3300001,6950001,9000001,18000001,40000001},{0.84895,0.7979,0.6958,0.66517,0.56307,0.4916,0.44055}))</f>
        <v/>
      </c>
      <c r="AA916" s="22">
        <f>IF(W916&lt;0,0,CHOOSE(MATCH(W916,{0,1950001,3300001,6950001,9000001},1),5.105/84.895,10.21/79.79,20.42/69.58,23.483/66.517,33.693/56.307))</f>
        <v/>
      </c>
      <c r="AB916" s="21">
        <f>IF(C916&lt;=2000,0,(MIN(C916,ROUNDDOWN(F916*0.3,0))-2000)*0.1)</f>
        <v/>
      </c>
      <c r="AC916" s="21">
        <f>IF(C916&lt;=2000,0,MIN((C916-2000)*Y916,(R916+S916)*0.2))</f>
        <v/>
      </c>
      <c r="AD916" s="21">
        <f>IF(C916&lt;=2000,0,MIN((C916-2000)*Z916,(T916+U916)*0.2))</f>
        <v/>
      </c>
      <c r="AE916" s="21">
        <f>AC916*AA916</f>
        <v/>
      </c>
      <c r="AF916" s="21">
        <f>ROUNDDOWN(R916,-2)+ROUNDDOWN(S916,-2)</f>
        <v/>
      </c>
      <c r="AG916" s="21">
        <f>ROUNDDOWN(MAX(0,R916-(AB916+AC916+AE916)*0.6),-2)+ROUNDDOWN(MAX(0,S916-(AB916+AC916+AE916)*0.4),-2)</f>
        <v/>
      </c>
      <c r="AH916" s="21">
        <f>ROUNDDOWN(MAX(0,T916-(AB916+AD916)*0.6),-2)+ROUNDDOWN(MAX(0,U916-(AB916+AD916)*0.4),-2)</f>
        <v/>
      </c>
      <c r="AI916" s="21">
        <f>ROUNDDOWN(T916,-2)+ROUNDDOWN(U916,-2)</f>
        <v/>
      </c>
      <c r="AJ916" s="21">
        <f>M916+AF916</f>
        <v/>
      </c>
      <c r="AK916" s="21">
        <f>M916+AG916</f>
        <v/>
      </c>
      <c r="AL916" s="21">
        <f>N916+AH916</f>
        <v/>
      </c>
      <c r="AM916" s="21">
        <f>O916+AI916</f>
        <v/>
      </c>
      <c r="AN916" s="21">
        <f>N916+AI916</f>
        <v/>
      </c>
      <c r="AO916" s="21">
        <f>ROUNDDOWN((R916+S916)*0.2/Y916+2000,0)</f>
        <v/>
      </c>
      <c r="AP916" s="21">
        <f>ROUNDDOWN((T916+U916)*0.2/Z916+2000,0)</f>
        <v/>
      </c>
      <c r="AQ916" s="21">
        <f>AL916-AK916</f>
        <v/>
      </c>
      <c r="AR916" s="21">
        <f>AM916-AK916</f>
        <v/>
      </c>
      <c r="AS916" s="21">
        <f>AM916-AL916</f>
        <v/>
      </c>
      <c r="AT916" s="21">
        <f>AK916+C916-AJ916</f>
        <v/>
      </c>
      <c r="AU916" s="21">
        <f>AL916+C916-AM916</f>
        <v/>
      </c>
      <c r="AV916" s="21">
        <f>AN916+C916-AM916</f>
        <v/>
      </c>
    </row>
    <row r="917">
      <c r="A917" t="inlineStr">
        <is>
          <t>医療費の境目</t>
        </is>
      </c>
      <c r="B917" s="21">
        <f>'3_医療費の境目'!$B$3</f>
        <v/>
      </c>
      <c r="C917" s="21">
        <f>IF('3_医療費の境目'!$B$4="",AO917,'3_医療費の境目'!$B$4)</f>
        <v/>
      </c>
      <c r="D917" s="21">
        <f>'3_医療費の境目'!D917</f>
        <v/>
      </c>
      <c r="E917" s="21">
        <f>ROUND(MIN(B917/12,650000)*12*0.0915+MIN(B917/12,1390000)*12*(0.0504+0)+B917*0.005,0)</f>
        <v/>
      </c>
      <c r="F917" s="21">
        <f>IF(B917&lt;741000,0,IF(B917&lt;2191000,B917-740000,IF(B917&lt;2193000,1451000,IF(B917&lt;2196000,1453000,IF(B917&lt;2200000,1456000,IF(B917&lt;3600000,ROUND(ROUNDDOWN(B917/4,-3)*2.8,0)-80000,IF(B917&lt;6600000,ROUND(ROUNDDOWN(B917/4,-3)*3.2,0)-440000,IF(B917&lt;8500000,ROUNDDOWN(B917*0.9,0)-1100000,B917-1950000))))))))</f>
        <v/>
      </c>
      <c r="G917" s="21">
        <f>IF(F917&gt;23500000,NA(),IF(F917&lt;=4890000,1040000,IF(F917&lt;=6550000,670000,620000)))</f>
        <v/>
      </c>
      <c r="H917" s="21">
        <f>IF(D917&lt;=0,0,MAX(0,MIN(2000000,D917-MIN(100000,ROUNDDOWN(F917*0.05,0)))))</f>
        <v/>
      </c>
      <c r="I917" s="21">
        <f>IF(C917&lt;=2000,0,MIN(C917,ROUNDDOWN(F917*0.4,0))-2000)</f>
        <v/>
      </c>
      <c r="J917" s="21">
        <f>MAX(0,ROUNDDOWN(F917-E917-G917,-3))</f>
        <v/>
      </c>
      <c r="K917" s="21">
        <f>MAX(0,ROUNDDOWN(F917-E917-G917-H917-I917,-3))</f>
        <v/>
      </c>
      <c r="L917" s="21">
        <f>MAX(0,ROUNDDOWN(F917-E917-G917-H917,-3))</f>
        <v/>
      </c>
      <c r="M917" s="21">
        <f>IF(J917&lt;=0,0,ROUNDDOWN((J917*LOOKUP(J917,{0,1950001,3300001,6950001,9000001,18000001,40000001},{0.05,0.1,0.2,0.23,0.33,0.4,0.45})-LOOKUP(J917,{0,1950001,3300001,6950001,9000001,18000001,40000001},{0,97500,427500,636000,1536000,2796000,4796000}))*1.021,-2))</f>
        <v/>
      </c>
      <c r="N917" s="21">
        <f>IF(K917&lt;=0,0,ROUNDDOWN((K917*LOOKUP(K917,{0,1950001,3300001,6950001,9000001,18000001,40000001},{0.05,0.1,0.2,0.23,0.33,0.4,0.45})-LOOKUP(K917,{0,1950001,3300001,6950001,9000001,18000001,40000001},{0,97500,427500,636000,1536000,2796000,4796000}))*1.021,-2))</f>
        <v/>
      </c>
      <c r="O917" s="21">
        <f>IF(L917&lt;=0,0,ROUNDDOWN((L917*LOOKUP(L917,{0,1950001,3300001,6950001,9000001,18000001,40000001},{0.05,0.1,0.2,0.23,0.33,0.4,0.45})-LOOKUP(L917,{0,1950001,3300001,6950001,9000001,18000001,40000001},{0,97500,427500,636000,1536000,2796000,4796000}))*1.021,-2))</f>
        <v/>
      </c>
      <c r="P917" s="21">
        <f>MAX(0,ROUNDDOWN(F917-E917-430000,-3))</f>
        <v/>
      </c>
      <c r="Q917" s="21">
        <f>MAX(0,ROUNDDOWN(F917-E917-430000-H917,-3))</f>
        <v/>
      </c>
      <c r="R917" s="21">
        <f>IF(F917&lt;=450000,0,MAX(0,P917*0.06-MIN(50000,P917)*0.03))</f>
        <v/>
      </c>
      <c r="S917" s="21">
        <f>IF(F917&lt;=450000,0,MAX(0,P917*0.04-MIN(50000,P917)*0.02))</f>
        <v/>
      </c>
      <c r="T917" s="21">
        <f>IF(F917&lt;=450000,0,MAX(0,Q917*0.06-MIN(50000,Q917)*0.03))</f>
        <v/>
      </c>
      <c r="U917" s="21">
        <f>IF(F917&lt;=450000,0,MAX(0,Q917*0.04-MIN(50000,Q917)*0.02))</f>
        <v/>
      </c>
      <c r="V917" s="21">
        <f>50000+MAX(0,G917-480000)</f>
        <v/>
      </c>
      <c r="W917" s="21">
        <f>P917-V917</f>
        <v/>
      </c>
      <c r="X917" s="21">
        <f>Q917-V917</f>
        <v/>
      </c>
      <c r="Y917" s="22">
        <f>IF(W917&lt;0,0.9,LOOKUP(W917,{0,1950001,3300001,6950001,9000001,18000001,40000001},{0.84895,0.7979,0.6958,0.66517,0.56307,0.4916,0.44055}))</f>
        <v/>
      </c>
      <c r="Z917" s="22">
        <f>IF(X917&lt;0,0.9,LOOKUP(X917,{0,1950001,3300001,6950001,9000001,18000001,40000001},{0.84895,0.7979,0.6958,0.66517,0.56307,0.4916,0.44055}))</f>
        <v/>
      </c>
      <c r="AA917" s="22">
        <f>IF(W917&lt;0,0,CHOOSE(MATCH(W917,{0,1950001,3300001,6950001,9000001},1),5.105/84.895,10.21/79.79,20.42/69.58,23.483/66.517,33.693/56.307))</f>
        <v/>
      </c>
      <c r="AB917" s="21">
        <f>IF(C917&lt;=2000,0,(MIN(C917,ROUNDDOWN(F917*0.3,0))-2000)*0.1)</f>
        <v/>
      </c>
      <c r="AC917" s="21">
        <f>IF(C917&lt;=2000,0,MIN((C917-2000)*Y917,(R917+S917)*0.2))</f>
        <v/>
      </c>
      <c r="AD917" s="21">
        <f>IF(C917&lt;=2000,0,MIN((C917-2000)*Z917,(T917+U917)*0.2))</f>
        <v/>
      </c>
      <c r="AE917" s="21">
        <f>AC917*AA917</f>
        <v/>
      </c>
      <c r="AF917" s="21">
        <f>ROUNDDOWN(R917,-2)+ROUNDDOWN(S917,-2)</f>
        <v/>
      </c>
      <c r="AG917" s="21">
        <f>ROUNDDOWN(MAX(0,R917-(AB917+AC917+AE917)*0.6),-2)+ROUNDDOWN(MAX(0,S917-(AB917+AC917+AE917)*0.4),-2)</f>
        <v/>
      </c>
      <c r="AH917" s="21">
        <f>ROUNDDOWN(MAX(0,T917-(AB917+AD917)*0.6),-2)+ROUNDDOWN(MAX(0,U917-(AB917+AD917)*0.4),-2)</f>
        <v/>
      </c>
      <c r="AI917" s="21">
        <f>ROUNDDOWN(T917,-2)+ROUNDDOWN(U917,-2)</f>
        <v/>
      </c>
      <c r="AJ917" s="21">
        <f>M917+AF917</f>
        <v/>
      </c>
      <c r="AK917" s="21">
        <f>M917+AG917</f>
        <v/>
      </c>
      <c r="AL917" s="21">
        <f>N917+AH917</f>
        <v/>
      </c>
      <c r="AM917" s="21">
        <f>O917+AI917</f>
        <v/>
      </c>
      <c r="AN917" s="21">
        <f>N917+AI917</f>
        <v/>
      </c>
      <c r="AO917" s="21">
        <f>ROUNDDOWN((R917+S917)*0.2/Y917+2000,0)</f>
        <v/>
      </c>
      <c r="AP917" s="21">
        <f>ROUNDDOWN((T917+U917)*0.2/Z917+2000,0)</f>
        <v/>
      </c>
      <c r="AQ917" s="21">
        <f>AL917-AK917</f>
        <v/>
      </c>
      <c r="AR917" s="21">
        <f>AM917-AK917</f>
        <v/>
      </c>
      <c r="AS917" s="21">
        <f>AM917-AL917</f>
        <v/>
      </c>
      <c r="AT917" s="21">
        <f>AK917+C917-AJ917</f>
        <v/>
      </c>
      <c r="AU917" s="21">
        <f>AL917+C917-AM917</f>
        <v/>
      </c>
      <c r="AV917" s="21">
        <f>AN917+C917-AM917</f>
        <v/>
      </c>
    </row>
    <row r="918">
      <c r="A918" t="inlineStr">
        <is>
          <t>医療費の境目</t>
        </is>
      </c>
      <c r="B918" s="21">
        <f>'3_医療費の境目'!$B$3</f>
        <v/>
      </c>
      <c r="C918" s="21">
        <f>IF('3_医療費の境目'!$B$4="",AO918,'3_医療費の境目'!$B$4)</f>
        <v/>
      </c>
      <c r="D918" s="21">
        <f>'3_医療費の境目'!D918</f>
        <v/>
      </c>
      <c r="E918" s="21">
        <f>ROUND(MIN(B918/12,650000)*12*0.0915+MIN(B918/12,1390000)*12*(0.0504+0)+B918*0.005,0)</f>
        <v/>
      </c>
      <c r="F918" s="21">
        <f>IF(B918&lt;741000,0,IF(B918&lt;2191000,B918-740000,IF(B918&lt;2193000,1451000,IF(B918&lt;2196000,1453000,IF(B918&lt;2200000,1456000,IF(B918&lt;3600000,ROUND(ROUNDDOWN(B918/4,-3)*2.8,0)-80000,IF(B918&lt;6600000,ROUND(ROUNDDOWN(B918/4,-3)*3.2,0)-440000,IF(B918&lt;8500000,ROUNDDOWN(B918*0.9,0)-1100000,B918-1950000))))))))</f>
        <v/>
      </c>
      <c r="G918" s="21">
        <f>IF(F918&gt;23500000,NA(),IF(F918&lt;=4890000,1040000,IF(F918&lt;=6550000,670000,620000)))</f>
        <v/>
      </c>
      <c r="H918" s="21">
        <f>IF(D918&lt;=0,0,MAX(0,MIN(2000000,D918-MIN(100000,ROUNDDOWN(F918*0.05,0)))))</f>
        <v/>
      </c>
      <c r="I918" s="21">
        <f>IF(C918&lt;=2000,0,MIN(C918,ROUNDDOWN(F918*0.4,0))-2000)</f>
        <v/>
      </c>
      <c r="J918" s="21">
        <f>MAX(0,ROUNDDOWN(F918-E918-G918,-3))</f>
        <v/>
      </c>
      <c r="K918" s="21">
        <f>MAX(0,ROUNDDOWN(F918-E918-G918-H918-I918,-3))</f>
        <v/>
      </c>
      <c r="L918" s="21">
        <f>MAX(0,ROUNDDOWN(F918-E918-G918-H918,-3))</f>
        <v/>
      </c>
      <c r="M918" s="21">
        <f>IF(J918&lt;=0,0,ROUNDDOWN((J918*LOOKUP(J918,{0,1950001,3300001,6950001,9000001,18000001,40000001},{0.05,0.1,0.2,0.23,0.33,0.4,0.45})-LOOKUP(J918,{0,1950001,3300001,6950001,9000001,18000001,40000001},{0,97500,427500,636000,1536000,2796000,4796000}))*1.021,-2))</f>
        <v/>
      </c>
      <c r="N918" s="21">
        <f>IF(K918&lt;=0,0,ROUNDDOWN((K918*LOOKUP(K918,{0,1950001,3300001,6950001,9000001,18000001,40000001},{0.05,0.1,0.2,0.23,0.33,0.4,0.45})-LOOKUP(K918,{0,1950001,3300001,6950001,9000001,18000001,40000001},{0,97500,427500,636000,1536000,2796000,4796000}))*1.021,-2))</f>
        <v/>
      </c>
      <c r="O918" s="21">
        <f>IF(L918&lt;=0,0,ROUNDDOWN((L918*LOOKUP(L918,{0,1950001,3300001,6950001,9000001,18000001,40000001},{0.05,0.1,0.2,0.23,0.33,0.4,0.45})-LOOKUP(L918,{0,1950001,3300001,6950001,9000001,18000001,40000001},{0,97500,427500,636000,1536000,2796000,4796000}))*1.021,-2))</f>
        <v/>
      </c>
      <c r="P918" s="21">
        <f>MAX(0,ROUNDDOWN(F918-E918-430000,-3))</f>
        <v/>
      </c>
      <c r="Q918" s="21">
        <f>MAX(0,ROUNDDOWN(F918-E918-430000-H918,-3))</f>
        <v/>
      </c>
      <c r="R918" s="21">
        <f>IF(F918&lt;=450000,0,MAX(0,P918*0.06-MIN(50000,P918)*0.03))</f>
        <v/>
      </c>
      <c r="S918" s="21">
        <f>IF(F918&lt;=450000,0,MAX(0,P918*0.04-MIN(50000,P918)*0.02))</f>
        <v/>
      </c>
      <c r="T918" s="21">
        <f>IF(F918&lt;=450000,0,MAX(0,Q918*0.06-MIN(50000,Q918)*0.03))</f>
        <v/>
      </c>
      <c r="U918" s="21">
        <f>IF(F918&lt;=450000,0,MAX(0,Q918*0.04-MIN(50000,Q918)*0.02))</f>
        <v/>
      </c>
      <c r="V918" s="21">
        <f>50000+MAX(0,G918-480000)</f>
        <v/>
      </c>
      <c r="W918" s="21">
        <f>P918-V918</f>
        <v/>
      </c>
      <c r="X918" s="21">
        <f>Q918-V918</f>
        <v/>
      </c>
      <c r="Y918" s="22">
        <f>IF(W918&lt;0,0.9,LOOKUP(W918,{0,1950001,3300001,6950001,9000001,18000001,40000001},{0.84895,0.7979,0.6958,0.66517,0.56307,0.4916,0.44055}))</f>
        <v/>
      </c>
      <c r="Z918" s="22">
        <f>IF(X918&lt;0,0.9,LOOKUP(X918,{0,1950001,3300001,6950001,9000001,18000001,40000001},{0.84895,0.7979,0.6958,0.66517,0.56307,0.4916,0.44055}))</f>
        <v/>
      </c>
      <c r="AA918" s="22">
        <f>IF(W918&lt;0,0,CHOOSE(MATCH(W918,{0,1950001,3300001,6950001,9000001},1),5.105/84.895,10.21/79.79,20.42/69.58,23.483/66.517,33.693/56.307))</f>
        <v/>
      </c>
      <c r="AB918" s="21">
        <f>IF(C918&lt;=2000,0,(MIN(C918,ROUNDDOWN(F918*0.3,0))-2000)*0.1)</f>
        <v/>
      </c>
      <c r="AC918" s="21">
        <f>IF(C918&lt;=2000,0,MIN((C918-2000)*Y918,(R918+S918)*0.2))</f>
        <v/>
      </c>
      <c r="AD918" s="21">
        <f>IF(C918&lt;=2000,0,MIN((C918-2000)*Z918,(T918+U918)*0.2))</f>
        <v/>
      </c>
      <c r="AE918" s="21">
        <f>AC918*AA918</f>
        <v/>
      </c>
      <c r="AF918" s="21">
        <f>ROUNDDOWN(R918,-2)+ROUNDDOWN(S918,-2)</f>
        <v/>
      </c>
      <c r="AG918" s="21">
        <f>ROUNDDOWN(MAX(0,R918-(AB918+AC918+AE918)*0.6),-2)+ROUNDDOWN(MAX(0,S918-(AB918+AC918+AE918)*0.4),-2)</f>
        <v/>
      </c>
      <c r="AH918" s="21">
        <f>ROUNDDOWN(MAX(0,T918-(AB918+AD918)*0.6),-2)+ROUNDDOWN(MAX(0,U918-(AB918+AD918)*0.4),-2)</f>
        <v/>
      </c>
      <c r="AI918" s="21">
        <f>ROUNDDOWN(T918,-2)+ROUNDDOWN(U918,-2)</f>
        <v/>
      </c>
      <c r="AJ918" s="21">
        <f>M918+AF918</f>
        <v/>
      </c>
      <c r="AK918" s="21">
        <f>M918+AG918</f>
        <v/>
      </c>
      <c r="AL918" s="21">
        <f>N918+AH918</f>
        <v/>
      </c>
      <c r="AM918" s="21">
        <f>O918+AI918</f>
        <v/>
      </c>
      <c r="AN918" s="21">
        <f>N918+AI918</f>
        <v/>
      </c>
      <c r="AO918" s="21">
        <f>ROUNDDOWN((R918+S918)*0.2/Y918+2000,0)</f>
        <v/>
      </c>
      <c r="AP918" s="21">
        <f>ROUNDDOWN((T918+U918)*0.2/Z918+2000,0)</f>
        <v/>
      </c>
      <c r="AQ918" s="21">
        <f>AL918-AK918</f>
        <v/>
      </c>
      <c r="AR918" s="21">
        <f>AM918-AK918</f>
        <v/>
      </c>
      <c r="AS918" s="21">
        <f>AM918-AL918</f>
        <v/>
      </c>
      <c r="AT918" s="21">
        <f>AK918+C918-AJ918</f>
        <v/>
      </c>
      <c r="AU918" s="21">
        <f>AL918+C918-AM918</f>
        <v/>
      </c>
      <c r="AV918" s="21">
        <f>AN918+C918-AM918</f>
        <v/>
      </c>
    </row>
    <row r="919">
      <c r="A919" t="inlineStr">
        <is>
          <t>医療費の境目</t>
        </is>
      </c>
      <c r="B919" s="21">
        <f>'3_医療費の境目'!$B$3</f>
        <v/>
      </c>
      <c r="C919" s="21">
        <f>IF('3_医療費の境目'!$B$4="",AO919,'3_医療費の境目'!$B$4)</f>
        <v/>
      </c>
      <c r="D919" s="21">
        <f>'3_医療費の境目'!D919</f>
        <v/>
      </c>
      <c r="E919" s="21">
        <f>ROUND(MIN(B919/12,650000)*12*0.0915+MIN(B919/12,1390000)*12*(0.0504+0)+B919*0.005,0)</f>
        <v/>
      </c>
      <c r="F919" s="21">
        <f>IF(B919&lt;741000,0,IF(B919&lt;2191000,B919-740000,IF(B919&lt;2193000,1451000,IF(B919&lt;2196000,1453000,IF(B919&lt;2200000,1456000,IF(B919&lt;3600000,ROUND(ROUNDDOWN(B919/4,-3)*2.8,0)-80000,IF(B919&lt;6600000,ROUND(ROUNDDOWN(B919/4,-3)*3.2,0)-440000,IF(B919&lt;8500000,ROUNDDOWN(B919*0.9,0)-1100000,B919-1950000))))))))</f>
        <v/>
      </c>
      <c r="G919" s="21">
        <f>IF(F919&gt;23500000,NA(),IF(F919&lt;=4890000,1040000,IF(F919&lt;=6550000,670000,620000)))</f>
        <v/>
      </c>
      <c r="H919" s="21">
        <f>IF(D919&lt;=0,0,MAX(0,MIN(2000000,D919-MIN(100000,ROUNDDOWN(F919*0.05,0)))))</f>
        <v/>
      </c>
      <c r="I919" s="21">
        <f>IF(C919&lt;=2000,0,MIN(C919,ROUNDDOWN(F919*0.4,0))-2000)</f>
        <v/>
      </c>
      <c r="J919" s="21">
        <f>MAX(0,ROUNDDOWN(F919-E919-G919,-3))</f>
        <v/>
      </c>
      <c r="K919" s="21">
        <f>MAX(0,ROUNDDOWN(F919-E919-G919-H919-I919,-3))</f>
        <v/>
      </c>
      <c r="L919" s="21">
        <f>MAX(0,ROUNDDOWN(F919-E919-G919-H919,-3))</f>
        <v/>
      </c>
      <c r="M919" s="21">
        <f>IF(J919&lt;=0,0,ROUNDDOWN((J919*LOOKUP(J919,{0,1950001,3300001,6950001,9000001,18000001,40000001},{0.05,0.1,0.2,0.23,0.33,0.4,0.45})-LOOKUP(J919,{0,1950001,3300001,6950001,9000001,18000001,40000001},{0,97500,427500,636000,1536000,2796000,4796000}))*1.021,-2))</f>
        <v/>
      </c>
      <c r="N919" s="21">
        <f>IF(K919&lt;=0,0,ROUNDDOWN((K919*LOOKUP(K919,{0,1950001,3300001,6950001,9000001,18000001,40000001},{0.05,0.1,0.2,0.23,0.33,0.4,0.45})-LOOKUP(K919,{0,1950001,3300001,6950001,9000001,18000001,40000001},{0,97500,427500,636000,1536000,2796000,4796000}))*1.021,-2))</f>
        <v/>
      </c>
      <c r="O919" s="21">
        <f>IF(L919&lt;=0,0,ROUNDDOWN((L919*LOOKUP(L919,{0,1950001,3300001,6950001,9000001,18000001,40000001},{0.05,0.1,0.2,0.23,0.33,0.4,0.45})-LOOKUP(L919,{0,1950001,3300001,6950001,9000001,18000001,40000001},{0,97500,427500,636000,1536000,2796000,4796000}))*1.021,-2))</f>
        <v/>
      </c>
      <c r="P919" s="21">
        <f>MAX(0,ROUNDDOWN(F919-E919-430000,-3))</f>
        <v/>
      </c>
      <c r="Q919" s="21">
        <f>MAX(0,ROUNDDOWN(F919-E919-430000-H919,-3))</f>
        <v/>
      </c>
      <c r="R919" s="21">
        <f>IF(F919&lt;=450000,0,MAX(0,P919*0.06-MIN(50000,P919)*0.03))</f>
        <v/>
      </c>
      <c r="S919" s="21">
        <f>IF(F919&lt;=450000,0,MAX(0,P919*0.04-MIN(50000,P919)*0.02))</f>
        <v/>
      </c>
      <c r="T919" s="21">
        <f>IF(F919&lt;=450000,0,MAX(0,Q919*0.06-MIN(50000,Q919)*0.03))</f>
        <v/>
      </c>
      <c r="U919" s="21">
        <f>IF(F919&lt;=450000,0,MAX(0,Q919*0.04-MIN(50000,Q919)*0.02))</f>
        <v/>
      </c>
      <c r="V919" s="21">
        <f>50000+MAX(0,G919-480000)</f>
        <v/>
      </c>
      <c r="W919" s="21">
        <f>P919-V919</f>
        <v/>
      </c>
      <c r="X919" s="21">
        <f>Q919-V919</f>
        <v/>
      </c>
      <c r="Y919" s="22">
        <f>IF(W919&lt;0,0.9,LOOKUP(W919,{0,1950001,3300001,6950001,9000001,18000001,40000001},{0.84895,0.7979,0.6958,0.66517,0.56307,0.4916,0.44055}))</f>
        <v/>
      </c>
      <c r="Z919" s="22">
        <f>IF(X919&lt;0,0.9,LOOKUP(X919,{0,1950001,3300001,6950001,9000001,18000001,40000001},{0.84895,0.7979,0.6958,0.66517,0.56307,0.4916,0.44055}))</f>
        <v/>
      </c>
      <c r="AA919" s="22">
        <f>IF(W919&lt;0,0,CHOOSE(MATCH(W919,{0,1950001,3300001,6950001,9000001},1),5.105/84.895,10.21/79.79,20.42/69.58,23.483/66.517,33.693/56.307))</f>
        <v/>
      </c>
      <c r="AB919" s="21">
        <f>IF(C919&lt;=2000,0,(MIN(C919,ROUNDDOWN(F919*0.3,0))-2000)*0.1)</f>
        <v/>
      </c>
      <c r="AC919" s="21">
        <f>IF(C919&lt;=2000,0,MIN((C919-2000)*Y919,(R919+S919)*0.2))</f>
        <v/>
      </c>
      <c r="AD919" s="21">
        <f>IF(C919&lt;=2000,0,MIN((C919-2000)*Z919,(T919+U919)*0.2))</f>
        <v/>
      </c>
      <c r="AE919" s="21">
        <f>AC919*AA919</f>
        <v/>
      </c>
      <c r="AF919" s="21">
        <f>ROUNDDOWN(R919,-2)+ROUNDDOWN(S919,-2)</f>
        <v/>
      </c>
      <c r="AG919" s="21">
        <f>ROUNDDOWN(MAX(0,R919-(AB919+AC919+AE919)*0.6),-2)+ROUNDDOWN(MAX(0,S919-(AB919+AC919+AE919)*0.4),-2)</f>
        <v/>
      </c>
      <c r="AH919" s="21">
        <f>ROUNDDOWN(MAX(0,T919-(AB919+AD919)*0.6),-2)+ROUNDDOWN(MAX(0,U919-(AB919+AD919)*0.4),-2)</f>
        <v/>
      </c>
      <c r="AI919" s="21">
        <f>ROUNDDOWN(T919,-2)+ROUNDDOWN(U919,-2)</f>
        <v/>
      </c>
      <c r="AJ919" s="21">
        <f>M919+AF919</f>
        <v/>
      </c>
      <c r="AK919" s="21">
        <f>M919+AG919</f>
        <v/>
      </c>
      <c r="AL919" s="21">
        <f>N919+AH919</f>
        <v/>
      </c>
      <c r="AM919" s="21">
        <f>O919+AI919</f>
        <v/>
      </c>
      <c r="AN919" s="21">
        <f>N919+AI919</f>
        <v/>
      </c>
      <c r="AO919" s="21">
        <f>ROUNDDOWN((R919+S919)*0.2/Y919+2000,0)</f>
        <v/>
      </c>
      <c r="AP919" s="21">
        <f>ROUNDDOWN((T919+U919)*0.2/Z919+2000,0)</f>
        <v/>
      </c>
      <c r="AQ919" s="21">
        <f>AL919-AK919</f>
        <v/>
      </c>
      <c r="AR919" s="21">
        <f>AM919-AK919</f>
        <v/>
      </c>
      <c r="AS919" s="21">
        <f>AM919-AL919</f>
        <v/>
      </c>
      <c r="AT919" s="21">
        <f>AK919+C919-AJ919</f>
        <v/>
      </c>
      <c r="AU919" s="21">
        <f>AL919+C919-AM919</f>
        <v/>
      </c>
      <c r="AV919" s="21">
        <f>AN919+C919-AM919</f>
        <v/>
      </c>
    </row>
    <row r="920">
      <c r="A920" t="inlineStr">
        <is>
          <t>医療費の境目</t>
        </is>
      </c>
      <c r="B920" s="21">
        <f>'3_医療費の境目'!$B$3</f>
        <v/>
      </c>
      <c r="C920" s="21">
        <f>IF('3_医療費の境目'!$B$4="",AO920,'3_医療費の境目'!$B$4)</f>
        <v/>
      </c>
      <c r="D920" s="21">
        <f>'3_医療費の境目'!D920</f>
        <v/>
      </c>
      <c r="E920" s="21">
        <f>ROUND(MIN(B920/12,650000)*12*0.0915+MIN(B920/12,1390000)*12*(0.0504+0)+B920*0.005,0)</f>
        <v/>
      </c>
      <c r="F920" s="21">
        <f>IF(B920&lt;741000,0,IF(B920&lt;2191000,B920-740000,IF(B920&lt;2193000,1451000,IF(B920&lt;2196000,1453000,IF(B920&lt;2200000,1456000,IF(B920&lt;3600000,ROUND(ROUNDDOWN(B920/4,-3)*2.8,0)-80000,IF(B920&lt;6600000,ROUND(ROUNDDOWN(B920/4,-3)*3.2,0)-440000,IF(B920&lt;8500000,ROUNDDOWN(B920*0.9,0)-1100000,B920-1950000))))))))</f>
        <v/>
      </c>
      <c r="G920" s="21">
        <f>IF(F920&gt;23500000,NA(),IF(F920&lt;=4890000,1040000,IF(F920&lt;=6550000,670000,620000)))</f>
        <v/>
      </c>
      <c r="H920" s="21">
        <f>IF(D920&lt;=0,0,MAX(0,MIN(2000000,D920-MIN(100000,ROUNDDOWN(F920*0.05,0)))))</f>
        <v/>
      </c>
      <c r="I920" s="21">
        <f>IF(C920&lt;=2000,0,MIN(C920,ROUNDDOWN(F920*0.4,0))-2000)</f>
        <v/>
      </c>
      <c r="J920" s="21">
        <f>MAX(0,ROUNDDOWN(F920-E920-G920,-3))</f>
        <v/>
      </c>
      <c r="K920" s="21">
        <f>MAX(0,ROUNDDOWN(F920-E920-G920-H920-I920,-3))</f>
        <v/>
      </c>
      <c r="L920" s="21">
        <f>MAX(0,ROUNDDOWN(F920-E920-G920-H920,-3))</f>
        <v/>
      </c>
      <c r="M920" s="21">
        <f>IF(J920&lt;=0,0,ROUNDDOWN((J920*LOOKUP(J920,{0,1950001,3300001,6950001,9000001,18000001,40000001},{0.05,0.1,0.2,0.23,0.33,0.4,0.45})-LOOKUP(J920,{0,1950001,3300001,6950001,9000001,18000001,40000001},{0,97500,427500,636000,1536000,2796000,4796000}))*1.021,-2))</f>
        <v/>
      </c>
      <c r="N920" s="21">
        <f>IF(K920&lt;=0,0,ROUNDDOWN((K920*LOOKUP(K920,{0,1950001,3300001,6950001,9000001,18000001,40000001},{0.05,0.1,0.2,0.23,0.33,0.4,0.45})-LOOKUP(K920,{0,1950001,3300001,6950001,9000001,18000001,40000001},{0,97500,427500,636000,1536000,2796000,4796000}))*1.021,-2))</f>
        <v/>
      </c>
      <c r="O920" s="21">
        <f>IF(L920&lt;=0,0,ROUNDDOWN((L920*LOOKUP(L920,{0,1950001,3300001,6950001,9000001,18000001,40000001},{0.05,0.1,0.2,0.23,0.33,0.4,0.45})-LOOKUP(L920,{0,1950001,3300001,6950001,9000001,18000001,40000001},{0,97500,427500,636000,1536000,2796000,4796000}))*1.021,-2))</f>
        <v/>
      </c>
      <c r="P920" s="21">
        <f>MAX(0,ROUNDDOWN(F920-E920-430000,-3))</f>
        <v/>
      </c>
      <c r="Q920" s="21">
        <f>MAX(0,ROUNDDOWN(F920-E920-430000-H920,-3))</f>
        <v/>
      </c>
      <c r="R920" s="21">
        <f>IF(F920&lt;=450000,0,MAX(0,P920*0.06-MIN(50000,P920)*0.03))</f>
        <v/>
      </c>
      <c r="S920" s="21">
        <f>IF(F920&lt;=450000,0,MAX(0,P920*0.04-MIN(50000,P920)*0.02))</f>
        <v/>
      </c>
      <c r="T920" s="21">
        <f>IF(F920&lt;=450000,0,MAX(0,Q920*0.06-MIN(50000,Q920)*0.03))</f>
        <v/>
      </c>
      <c r="U920" s="21">
        <f>IF(F920&lt;=450000,0,MAX(0,Q920*0.04-MIN(50000,Q920)*0.02))</f>
        <v/>
      </c>
      <c r="V920" s="21">
        <f>50000+MAX(0,G920-480000)</f>
        <v/>
      </c>
      <c r="W920" s="21">
        <f>P920-V920</f>
        <v/>
      </c>
      <c r="X920" s="21">
        <f>Q920-V920</f>
        <v/>
      </c>
      <c r="Y920" s="22">
        <f>IF(W920&lt;0,0.9,LOOKUP(W920,{0,1950001,3300001,6950001,9000001,18000001,40000001},{0.84895,0.7979,0.6958,0.66517,0.56307,0.4916,0.44055}))</f>
        <v/>
      </c>
      <c r="Z920" s="22">
        <f>IF(X920&lt;0,0.9,LOOKUP(X920,{0,1950001,3300001,6950001,9000001,18000001,40000001},{0.84895,0.7979,0.6958,0.66517,0.56307,0.4916,0.44055}))</f>
        <v/>
      </c>
      <c r="AA920" s="22">
        <f>IF(W920&lt;0,0,CHOOSE(MATCH(W920,{0,1950001,3300001,6950001,9000001},1),5.105/84.895,10.21/79.79,20.42/69.58,23.483/66.517,33.693/56.307))</f>
        <v/>
      </c>
      <c r="AB920" s="21">
        <f>IF(C920&lt;=2000,0,(MIN(C920,ROUNDDOWN(F920*0.3,0))-2000)*0.1)</f>
        <v/>
      </c>
      <c r="AC920" s="21">
        <f>IF(C920&lt;=2000,0,MIN((C920-2000)*Y920,(R920+S920)*0.2))</f>
        <v/>
      </c>
      <c r="AD920" s="21">
        <f>IF(C920&lt;=2000,0,MIN((C920-2000)*Z920,(T920+U920)*0.2))</f>
        <v/>
      </c>
      <c r="AE920" s="21">
        <f>AC920*AA920</f>
        <v/>
      </c>
      <c r="AF920" s="21">
        <f>ROUNDDOWN(R920,-2)+ROUNDDOWN(S920,-2)</f>
        <v/>
      </c>
      <c r="AG920" s="21">
        <f>ROUNDDOWN(MAX(0,R920-(AB920+AC920+AE920)*0.6),-2)+ROUNDDOWN(MAX(0,S920-(AB920+AC920+AE920)*0.4),-2)</f>
        <v/>
      </c>
      <c r="AH920" s="21">
        <f>ROUNDDOWN(MAX(0,T920-(AB920+AD920)*0.6),-2)+ROUNDDOWN(MAX(0,U920-(AB920+AD920)*0.4),-2)</f>
        <v/>
      </c>
      <c r="AI920" s="21">
        <f>ROUNDDOWN(T920,-2)+ROUNDDOWN(U920,-2)</f>
        <v/>
      </c>
      <c r="AJ920" s="21">
        <f>M920+AF920</f>
        <v/>
      </c>
      <c r="AK920" s="21">
        <f>M920+AG920</f>
        <v/>
      </c>
      <c r="AL920" s="21">
        <f>N920+AH920</f>
        <v/>
      </c>
      <c r="AM920" s="21">
        <f>O920+AI920</f>
        <v/>
      </c>
      <c r="AN920" s="21">
        <f>N920+AI920</f>
        <v/>
      </c>
      <c r="AO920" s="21">
        <f>ROUNDDOWN((R920+S920)*0.2/Y920+2000,0)</f>
        <v/>
      </c>
      <c r="AP920" s="21">
        <f>ROUNDDOWN((T920+U920)*0.2/Z920+2000,0)</f>
        <v/>
      </c>
      <c r="AQ920" s="21">
        <f>AL920-AK920</f>
        <v/>
      </c>
      <c r="AR920" s="21">
        <f>AM920-AK920</f>
        <v/>
      </c>
      <c r="AS920" s="21">
        <f>AM920-AL920</f>
        <v/>
      </c>
      <c r="AT920" s="21">
        <f>AK920+C920-AJ920</f>
        <v/>
      </c>
      <c r="AU920" s="21">
        <f>AL920+C920-AM920</f>
        <v/>
      </c>
      <c r="AV920" s="21">
        <f>AN920+C920-AM920</f>
        <v/>
      </c>
    </row>
    <row r="921">
      <c r="A921" t="inlineStr">
        <is>
          <t>医療費の境目</t>
        </is>
      </c>
      <c r="B921" s="21">
        <f>'3_医療費の境目'!$B$3</f>
        <v/>
      </c>
      <c r="C921" s="21">
        <f>IF('3_医療費の境目'!$B$4="",AO921,'3_医療費の境目'!$B$4)</f>
        <v/>
      </c>
      <c r="D921" s="21">
        <f>'3_医療費の境目'!D921</f>
        <v/>
      </c>
      <c r="E921" s="21">
        <f>ROUND(MIN(B921/12,650000)*12*0.0915+MIN(B921/12,1390000)*12*(0.0504+0)+B921*0.005,0)</f>
        <v/>
      </c>
      <c r="F921" s="21">
        <f>IF(B921&lt;741000,0,IF(B921&lt;2191000,B921-740000,IF(B921&lt;2193000,1451000,IF(B921&lt;2196000,1453000,IF(B921&lt;2200000,1456000,IF(B921&lt;3600000,ROUND(ROUNDDOWN(B921/4,-3)*2.8,0)-80000,IF(B921&lt;6600000,ROUND(ROUNDDOWN(B921/4,-3)*3.2,0)-440000,IF(B921&lt;8500000,ROUNDDOWN(B921*0.9,0)-1100000,B921-1950000))))))))</f>
        <v/>
      </c>
      <c r="G921" s="21">
        <f>IF(F921&gt;23500000,NA(),IF(F921&lt;=4890000,1040000,IF(F921&lt;=6550000,670000,620000)))</f>
        <v/>
      </c>
      <c r="H921" s="21">
        <f>IF(D921&lt;=0,0,MAX(0,MIN(2000000,D921-MIN(100000,ROUNDDOWN(F921*0.05,0)))))</f>
        <v/>
      </c>
      <c r="I921" s="21">
        <f>IF(C921&lt;=2000,0,MIN(C921,ROUNDDOWN(F921*0.4,0))-2000)</f>
        <v/>
      </c>
      <c r="J921" s="21">
        <f>MAX(0,ROUNDDOWN(F921-E921-G921,-3))</f>
        <v/>
      </c>
      <c r="K921" s="21">
        <f>MAX(0,ROUNDDOWN(F921-E921-G921-H921-I921,-3))</f>
        <v/>
      </c>
      <c r="L921" s="21">
        <f>MAX(0,ROUNDDOWN(F921-E921-G921-H921,-3))</f>
        <v/>
      </c>
      <c r="M921" s="21">
        <f>IF(J921&lt;=0,0,ROUNDDOWN((J921*LOOKUP(J921,{0,1950001,3300001,6950001,9000001,18000001,40000001},{0.05,0.1,0.2,0.23,0.33,0.4,0.45})-LOOKUP(J921,{0,1950001,3300001,6950001,9000001,18000001,40000001},{0,97500,427500,636000,1536000,2796000,4796000}))*1.021,-2))</f>
        <v/>
      </c>
      <c r="N921" s="21">
        <f>IF(K921&lt;=0,0,ROUNDDOWN((K921*LOOKUP(K921,{0,1950001,3300001,6950001,9000001,18000001,40000001},{0.05,0.1,0.2,0.23,0.33,0.4,0.45})-LOOKUP(K921,{0,1950001,3300001,6950001,9000001,18000001,40000001},{0,97500,427500,636000,1536000,2796000,4796000}))*1.021,-2))</f>
        <v/>
      </c>
      <c r="O921" s="21">
        <f>IF(L921&lt;=0,0,ROUNDDOWN((L921*LOOKUP(L921,{0,1950001,3300001,6950001,9000001,18000001,40000001},{0.05,0.1,0.2,0.23,0.33,0.4,0.45})-LOOKUP(L921,{0,1950001,3300001,6950001,9000001,18000001,40000001},{0,97500,427500,636000,1536000,2796000,4796000}))*1.021,-2))</f>
        <v/>
      </c>
      <c r="P921" s="21">
        <f>MAX(0,ROUNDDOWN(F921-E921-430000,-3))</f>
        <v/>
      </c>
      <c r="Q921" s="21">
        <f>MAX(0,ROUNDDOWN(F921-E921-430000-H921,-3))</f>
        <v/>
      </c>
      <c r="R921" s="21">
        <f>IF(F921&lt;=450000,0,MAX(0,P921*0.06-MIN(50000,P921)*0.03))</f>
        <v/>
      </c>
      <c r="S921" s="21">
        <f>IF(F921&lt;=450000,0,MAX(0,P921*0.04-MIN(50000,P921)*0.02))</f>
        <v/>
      </c>
      <c r="T921" s="21">
        <f>IF(F921&lt;=450000,0,MAX(0,Q921*0.06-MIN(50000,Q921)*0.03))</f>
        <v/>
      </c>
      <c r="U921" s="21">
        <f>IF(F921&lt;=450000,0,MAX(0,Q921*0.04-MIN(50000,Q921)*0.02))</f>
        <v/>
      </c>
      <c r="V921" s="21">
        <f>50000+MAX(0,G921-480000)</f>
        <v/>
      </c>
      <c r="W921" s="21">
        <f>P921-V921</f>
        <v/>
      </c>
      <c r="X921" s="21">
        <f>Q921-V921</f>
        <v/>
      </c>
      <c r="Y921" s="22">
        <f>IF(W921&lt;0,0.9,LOOKUP(W921,{0,1950001,3300001,6950001,9000001,18000001,40000001},{0.84895,0.7979,0.6958,0.66517,0.56307,0.4916,0.44055}))</f>
        <v/>
      </c>
      <c r="Z921" s="22">
        <f>IF(X921&lt;0,0.9,LOOKUP(X921,{0,1950001,3300001,6950001,9000001,18000001,40000001},{0.84895,0.7979,0.6958,0.66517,0.56307,0.4916,0.44055}))</f>
        <v/>
      </c>
      <c r="AA921" s="22">
        <f>IF(W921&lt;0,0,CHOOSE(MATCH(W921,{0,1950001,3300001,6950001,9000001},1),5.105/84.895,10.21/79.79,20.42/69.58,23.483/66.517,33.693/56.307))</f>
        <v/>
      </c>
      <c r="AB921" s="21">
        <f>IF(C921&lt;=2000,0,(MIN(C921,ROUNDDOWN(F921*0.3,0))-2000)*0.1)</f>
        <v/>
      </c>
      <c r="AC921" s="21">
        <f>IF(C921&lt;=2000,0,MIN((C921-2000)*Y921,(R921+S921)*0.2))</f>
        <v/>
      </c>
      <c r="AD921" s="21">
        <f>IF(C921&lt;=2000,0,MIN((C921-2000)*Z921,(T921+U921)*0.2))</f>
        <v/>
      </c>
      <c r="AE921" s="21">
        <f>AC921*AA921</f>
        <v/>
      </c>
      <c r="AF921" s="21">
        <f>ROUNDDOWN(R921,-2)+ROUNDDOWN(S921,-2)</f>
        <v/>
      </c>
      <c r="AG921" s="21">
        <f>ROUNDDOWN(MAX(0,R921-(AB921+AC921+AE921)*0.6),-2)+ROUNDDOWN(MAX(0,S921-(AB921+AC921+AE921)*0.4),-2)</f>
        <v/>
      </c>
      <c r="AH921" s="21">
        <f>ROUNDDOWN(MAX(0,T921-(AB921+AD921)*0.6),-2)+ROUNDDOWN(MAX(0,U921-(AB921+AD921)*0.4),-2)</f>
        <v/>
      </c>
      <c r="AI921" s="21">
        <f>ROUNDDOWN(T921,-2)+ROUNDDOWN(U921,-2)</f>
        <v/>
      </c>
      <c r="AJ921" s="21">
        <f>M921+AF921</f>
        <v/>
      </c>
      <c r="AK921" s="21">
        <f>M921+AG921</f>
        <v/>
      </c>
      <c r="AL921" s="21">
        <f>N921+AH921</f>
        <v/>
      </c>
      <c r="AM921" s="21">
        <f>O921+AI921</f>
        <v/>
      </c>
      <c r="AN921" s="21">
        <f>N921+AI921</f>
        <v/>
      </c>
      <c r="AO921" s="21">
        <f>ROUNDDOWN((R921+S921)*0.2/Y921+2000,0)</f>
        <v/>
      </c>
      <c r="AP921" s="21">
        <f>ROUNDDOWN((T921+U921)*0.2/Z921+2000,0)</f>
        <v/>
      </c>
      <c r="AQ921" s="21">
        <f>AL921-AK921</f>
        <v/>
      </c>
      <c r="AR921" s="21">
        <f>AM921-AK921</f>
        <v/>
      </c>
      <c r="AS921" s="21">
        <f>AM921-AL921</f>
        <v/>
      </c>
      <c r="AT921" s="21">
        <f>AK921+C921-AJ921</f>
        <v/>
      </c>
      <c r="AU921" s="21">
        <f>AL921+C921-AM921</f>
        <v/>
      </c>
      <c r="AV921" s="21">
        <f>AN921+C921-AM921</f>
        <v/>
      </c>
    </row>
    <row r="922">
      <c r="A922" t="inlineStr">
        <is>
          <t>医療費の境目</t>
        </is>
      </c>
      <c r="B922" s="21">
        <f>'3_医療費の境目'!$B$3</f>
        <v/>
      </c>
      <c r="C922" s="21">
        <f>IF('3_医療費の境目'!$B$4="",AO922,'3_医療費の境目'!$B$4)</f>
        <v/>
      </c>
      <c r="D922" s="21">
        <f>'3_医療費の境目'!D922</f>
        <v/>
      </c>
      <c r="E922" s="21">
        <f>ROUND(MIN(B922/12,650000)*12*0.0915+MIN(B922/12,1390000)*12*(0.0504+0)+B922*0.005,0)</f>
        <v/>
      </c>
      <c r="F922" s="21">
        <f>IF(B922&lt;741000,0,IF(B922&lt;2191000,B922-740000,IF(B922&lt;2193000,1451000,IF(B922&lt;2196000,1453000,IF(B922&lt;2200000,1456000,IF(B922&lt;3600000,ROUND(ROUNDDOWN(B922/4,-3)*2.8,0)-80000,IF(B922&lt;6600000,ROUND(ROUNDDOWN(B922/4,-3)*3.2,0)-440000,IF(B922&lt;8500000,ROUNDDOWN(B922*0.9,0)-1100000,B922-1950000))))))))</f>
        <v/>
      </c>
      <c r="G922" s="21">
        <f>IF(F922&gt;23500000,NA(),IF(F922&lt;=4890000,1040000,IF(F922&lt;=6550000,670000,620000)))</f>
        <v/>
      </c>
      <c r="H922" s="21">
        <f>IF(D922&lt;=0,0,MAX(0,MIN(2000000,D922-MIN(100000,ROUNDDOWN(F922*0.05,0)))))</f>
        <v/>
      </c>
      <c r="I922" s="21">
        <f>IF(C922&lt;=2000,0,MIN(C922,ROUNDDOWN(F922*0.4,0))-2000)</f>
        <v/>
      </c>
      <c r="J922" s="21">
        <f>MAX(0,ROUNDDOWN(F922-E922-G922,-3))</f>
        <v/>
      </c>
      <c r="K922" s="21">
        <f>MAX(0,ROUNDDOWN(F922-E922-G922-H922-I922,-3))</f>
        <v/>
      </c>
      <c r="L922" s="21">
        <f>MAX(0,ROUNDDOWN(F922-E922-G922-H922,-3))</f>
        <v/>
      </c>
      <c r="M922" s="21">
        <f>IF(J922&lt;=0,0,ROUNDDOWN((J922*LOOKUP(J922,{0,1950001,3300001,6950001,9000001,18000001,40000001},{0.05,0.1,0.2,0.23,0.33,0.4,0.45})-LOOKUP(J922,{0,1950001,3300001,6950001,9000001,18000001,40000001},{0,97500,427500,636000,1536000,2796000,4796000}))*1.021,-2))</f>
        <v/>
      </c>
      <c r="N922" s="21">
        <f>IF(K922&lt;=0,0,ROUNDDOWN((K922*LOOKUP(K922,{0,1950001,3300001,6950001,9000001,18000001,40000001},{0.05,0.1,0.2,0.23,0.33,0.4,0.45})-LOOKUP(K922,{0,1950001,3300001,6950001,9000001,18000001,40000001},{0,97500,427500,636000,1536000,2796000,4796000}))*1.021,-2))</f>
        <v/>
      </c>
      <c r="O922" s="21">
        <f>IF(L922&lt;=0,0,ROUNDDOWN((L922*LOOKUP(L922,{0,1950001,3300001,6950001,9000001,18000001,40000001},{0.05,0.1,0.2,0.23,0.33,0.4,0.45})-LOOKUP(L922,{0,1950001,3300001,6950001,9000001,18000001,40000001},{0,97500,427500,636000,1536000,2796000,4796000}))*1.021,-2))</f>
        <v/>
      </c>
      <c r="P922" s="21">
        <f>MAX(0,ROUNDDOWN(F922-E922-430000,-3))</f>
        <v/>
      </c>
      <c r="Q922" s="21">
        <f>MAX(0,ROUNDDOWN(F922-E922-430000-H922,-3))</f>
        <v/>
      </c>
      <c r="R922" s="21">
        <f>IF(F922&lt;=450000,0,MAX(0,P922*0.06-MIN(50000,P922)*0.03))</f>
        <v/>
      </c>
      <c r="S922" s="21">
        <f>IF(F922&lt;=450000,0,MAX(0,P922*0.04-MIN(50000,P922)*0.02))</f>
        <v/>
      </c>
      <c r="T922" s="21">
        <f>IF(F922&lt;=450000,0,MAX(0,Q922*0.06-MIN(50000,Q922)*0.03))</f>
        <v/>
      </c>
      <c r="U922" s="21">
        <f>IF(F922&lt;=450000,0,MAX(0,Q922*0.04-MIN(50000,Q922)*0.02))</f>
        <v/>
      </c>
      <c r="V922" s="21">
        <f>50000+MAX(0,G922-480000)</f>
        <v/>
      </c>
      <c r="W922" s="21">
        <f>P922-V922</f>
        <v/>
      </c>
      <c r="X922" s="21">
        <f>Q922-V922</f>
        <v/>
      </c>
      <c r="Y922" s="22">
        <f>IF(W922&lt;0,0.9,LOOKUP(W922,{0,1950001,3300001,6950001,9000001,18000001,40000001},{0.84895,0.7979,0.6958,0.66517,0.56307,0.4916,0.44055}))</f>
        <v/>
      </c>
      <c r="Z922" s="22">
        <f>IF(X922&lt;0,0.9,LOOKUP(X922,{0,1950001,3300001,6950001,9000001,18000001,40000001},{0.84895,0.7979,0.6958,0.66517,0.56307,0.4916,0.44055}))</f>
        <v/>
      </c>
      <c r="AA922" s="22">
        <f>IF(W922&lt;0,0,CHOOSE(MATCH(W922,{0,1950001,3300001,6950001,9000001},1),5.105/84.895,10.21/79.79,20.42/69.58,23.483/66.517,33.693/56.307))</f>
        <v/>
      </c>
      <c r="AB922" s="21">
        <f>IF(C922&lt;=2000,0,(MIN(C922,ROUNDDOWN(F922*0.3,0))-2000)*0.1)</f>
        <v/>
      </c>
      <c r="AC922" s="21">
        <f>IF(C922&lt;=2000,0,MIN((C922-2000)*Y922,(R922+S922)*0.2))</f>
        <v/>
      </c>
      <c r="AD922" s="21">
        <f>IF(C922&lt;=2000,0,MIN((C922-2000)*Z922,(T922+U922)*0.2))</f>
        <v/>
      </c>
      <c r="AE922" s="21">
        <f>AC922*AA922</f>
        <v/>
      </c>
      <c r="AF922" s="21">
        <f>ROUNDDOWN(R922,-2)+ROUNDDOWN(S922,-2)</f>
        <v/>
      </c>
      <c r="AG922" s="21">
        <f>ROUNDDOWN(MAX(0,R922-(AB922+AC922+AE922)*0.6),-2)+ROUNDDOWN(MAX(0,S922-(AB922+AC922+AE922)*0.4),-2)</f>
        <v/>
      </c>
      <c r="AH922" s="21">
        <f>ROUNDDOWN(MAX(0,T922-(AB922+AD922)*0.6),-2)+ROUNDDOWN(MAX(0,U922-(AB922+AD922)*0.4),-2)</f>
        <v/>
      </c>
      <c r="AI922" s="21">
        <f>ROUNDDOWN(T922,-2)+ROUNDDOWN(U922,-2)</f>
        <v/>
      </c>
      <c r="AJ922" s="21">
        <f>M922+AF922</f>
        <v/>
      </c>
      <c r="AK922" s="21">
        <f>M922+AG922</f>
        <v/>
      </c>
      <c r="AL922" s="21">
        <f>N922+AH922</f>
        <v/>
      </c>
      <c r="AM922" s="21">
        <f>O922+AI922</f>
        <v/>
      </c>
      <c r="AN922" s="21">
        <f>N922+AI922</f>
        <v/>
      </c>
      <c r="AO922" s="21">
        <f>ROUNDDOWN((R922+S922)*0.2/Y922+2000,0)</f>
        <v/>
      </c>
      <c r="AP922" s="21">
        <f>ROUNDDOWN((T922+U922)*0.2/Z922+2000,0)</f>
        <v/>
      </c>
      <c r="AQ922" s="21">
        <f>AL922-AK922</f>
        <v/>
      </c>
      <c r="AR922" s="21">
        <f>AM922-AK922</f>
        <v/>
      </c>
      <c r="AS922" s="21">
        <f>AM922-AL922</f>
        <v/>
      </c>
      <c r="AT922" s="21">
        <f>AK922+C922-AJ922</f>
        <v/>
      </c>
      <c r="AU922" s="21">
        <f>AL922+C922-AM922</f>
        <v/>
      </c>
      <c r="AV922" s="21">
        <f>AN922+C922-AM922</f>
        <v/>
      </c>
    </row>
    <row r="923">
      <c r="A923" t="inlineStr">
        <is>
          <t>医療費の境目</t>
        </is>
      </c>
      <c r="B923" s="21">
        <f>'3_医療費の境目'!$B$3</f>
        <v/>
      </c>
      <c r="C923" s="21">
        <f>IF('3_医療費の境目'!$B$4="",AO923,'3_医療費の境目'!$B$4)</f>
        <v/>
      </c>
      <c r="D923" s="21">
        <f>'3_医療費の境目'!D923</f>
        <v/>
      </c>
      <c r="E923" s="21">
        <f>ROUND(MIN(B923/12,650000)*12*0.0915+MIN(B923/12,1390000)*12*(0.0504+0)+B923*0.005,0)</f>
        <v/>
      </c>
      <c r="F923" s="21">
        <f>IF(B923&lt;741000,0,IF(B923&lt;2191000,B923-740000,IF(B923&lt;2193000,1451000,IF(B923&lt;2196000,1453000,IF(B923&lt;2200000,1456000,IF(B923&lt;3600000,ROUND(ROUNDDOWN(B923/4,-3)*2.8,0)-80000,IF(B923&lt;6600000,ROUND(ROUNDDOWN(B923/4,-3)*3.2,0)-440000,IF(B923&lt;8500000,ROUNDDOWN(B923*0.9,0)-1100000,B923-1950000))))))))</f>
        <v/>
      </c>
      <c r="G923" s="21">
        <f>IF(F923&gt;23500000,NA(),IF(F923&lt;=4890000,1040000,IF(F923&lt;=6550000,670000,620000)))</f>
        <v/>
      </c>
      <c r="H923" s="21">
        <f>IF(D923&lt;=0,0,MAX(0,MIN(2000000,D923-MIN(100000,ROUNDDOWN(F923*0.05,0)))))</f>
        <v/>
      </c>
      <c r="I923" s="21">
        <f>IF(C923&lt;=2000,0,MIN(C923,ROUNDDOWN(F923*0.4,0))-2000)</f>
        <v/>
      </c>
      <c r="J923" s="21">
        <f>MAX(0,ROUNDDOWN(F923-E923-G923,-3))</f>
        <v/>
      </c>
      <c r="K923" s="21">
        <f>MAX(0,ROUNDDOWN(F923-E923-G923-H923-I923,-3))</f>
        <v/>
      </c>
      <c r="L923" s="21">
        <f>MAX(0,ROUNDDOWN(F923-E923-G923-H923,-3))</f>
        <v/>
      </c>
      <c r="M923" s="21">
        <f>IF(J923&lt;=0,0,ROUNDDOWN((J923*LOOKUP(J923,{0,1950001,3300001,6950001,9000001,18000001,40000001},{0.05,0.1,0.2,0.23,0.33,0.4,0.45})-LOOKUP(J923,{0,1950001,3300001,6950001,9000001,18000001,40000001},{0,97500,427500,636000,1536000,2796000,4796000}))*1.021,-2))</f>
        <v/>
      </c>
      <c r="N923" s="21">
        <f>IF(K923&lt;=0,0,ROUNDDOWN((K923*LOOKUP(K923,{0,1950001,3300001,6950001,9000001,18000001,40000001},{0.05,0.1,0.2,0.23,0.33,0.4,0.45})-LOOKUP(K923,{0,1950001,3300001,6950001,9000001,18000001,40000001},{0,97500,427500,636000,1536000,2796000,4796000}))*1.021,-2))</f>
        <v/>
      </c>
      <c r="O923" s="21">
        <f>IF(L923&lt;=0,0,ROUNDDOWN((L923*LOOKUP(L923,{0,1950001,3300001,6950001,9000001,18000001,40000001},{0.05,0.1,0.2,0.23,0.33,0.4,0.45})-LOOKUP(L923,{0,1950001,3300001,6950001,9000001,18000001,40000001},{0,97500,427500,636000,1536000,2796000,4796000}))*1.021,-2))</f>
        <v/>
      </c>
      <c r="P923" s="21">
        <f>MAX(0,ROUNDDOWN(F923-E923-430000,-3))</f>
        <v/>
      </c>
      <c r="Q923" s="21">
        <f>MAX(0,ROUNDDOWN(F923-E923-430000-H923,-3))</f>
        <v/>
      </c>
      <c r="R923" s="21">
        <f>IF(F923&lt;=450000,0,MAX(0,P923*0.06-MIN(50000,P923)*0.03))</f>
        <v/>
      </c>
      <c r="S923" s="21">
        <f>IF(F923&lt;=450000,0,MAX(0,P923*0.04-MIN(50000,P923)*0.02))</f>
        <v/>
      </c>
      <c r="T923" s="21">
        <f>IF(F923&lt;=450000,0,MAX(0,Q923*0.06-MIN(50000,Q923)*0.03))</f>
        <v/>
      </c>
      <c r="U923" s="21">
        <f>IF(F923&lt;=450000,0,MAX(0,Q923*0.04-MIN(50000,Q923)*0.02))</f>
        <v/>
      </c>
      <c r="V923" s="21">
        <f>50000+MAX(0,G923-480000)</f>
        <v/>
      </c>
      <c r="W923" s="21">
        <f>P923-V923</f>
        <v/>
      </c>
      <c r="X923" s="21">
        <f>Q923-V923</f>
        <v/>
      </c>
      <c r="Y923" s="22">
        <f>IF(W923&lt;0,0.9,LOOKUP(W923,{0,1950001,3300001,6950001,9000001,18000001,40000001},{0.84895,0.7979,0.6958,0.66517,0.56307,0.4916,0.44055}))</f>
        <v/>
      </c>
      <c r="Z923" s="22">
        <f>IF(X923&lt;0,0.9,LOOKUP(X923,{0,1950001,3300001,6950001,9000001,18000001,40000001},{0.84895,0.7979,0.6958,0.66517,0.56307,0.4916,0.44055}))</f>
        <v/>
      </c>
      <c r="AA923" s="22">
        <f>IF(W923&lt;0,0,CHOOSE(MATCH(W923,{0,1950001,3300001,6950001,9000001},1),5.105/84.895,10.21/79.79,20.42/69.58,23.483/66.517,33.693/56.307))</f>
        <v/>
      </c>
      <c r="AB923" s="21">
        <f>IF(C923&lt;=2000,0,(MIN(C923,ROUNDDOWN(F923*0.3,0))-2000)*0.1)</f>
        <v/>
      </c>
      <c r="AC923" s="21">
        <f>IF(C923&lt;=2000,0,MIN((C923-2000)*Y923,(R923+S923)*0.2))</f>
        <v/>
      </c>
      <c r="AD923" s="21">
        <f>IF(C923&lt;=2000,0,MIN((C923-2000)*Z923,(T923+U923)*0.2))</f>
        <v/>
      </c>
      <c r="AE923" s="21">
        <f>AC923*AA923</f>
        <v/>
      </c>
      <c r="AF923" s="21">
        <f>ROUNDDOWN(R923,-2)+ROUNDDOWN(S923,-2)</f>
        <v/>
      </c>
      <c r="AG923" s="21">
        <f>ROUNDDOWN(MAX(0,R923-(AB923+AC923+AE923)*0.6),-2)+ROUNDDOWN(MAX(0,S923-(AB923+AC923+AE923)*0.4),-2)</f>
        <v/>
      </c>
      <c r="AH923" s="21">
        <f>ROUNDDOWN(MAX(0,T923-(AB923+AD923)*0.6),-2)+ROUNDDOWN(MAX(0,U923-(AB923+AD923)*0.4),-2)</f>
        <v/>
      </c>
      <c r="AI923" s="21">
        <f>ROUNDDOWN(T923,-2)+ROUNDDOWN(U923,-2)</f>
        <v/>
      </c>
      <c r="AJ923" s="21">
        <f>M923+AF923</f>
        <v/>
      </c>
      <c r="AK923" s="21">
        <f>M923+AG923</f>
        <v/>
      </c>
      <c r="AL923" s="21">
        <f>N923+AH923</f>
        <v/>
      </c>
      <c r="AM923" s="21">
        <f>O923+AI923</f>
        <v/>
      </c>
      <c r="AN923" s="21">
        <f>N923+AI923</f>
        <v/>
      </c>
      <c r="AO923" s="21">
        <f>ROUNDDOWN((R923+S923)*0.2/Y923+2000,0)</f>
        <v/>
      </c>
      <c r="AP923" s="21">
        <f>ROUNDDOWN((T923+U923)*0.2/Z923+2000,0)</f>
        <v/>
      </c>
      <c r="AQ923" s="21">
        <f>AL923-AK923</f>
        <v/>
      </c>
      <c r="AR923" s="21">
        <f>AM923-AK923</f>
        <v/>
      </c>
      <c r="AS923" s="21">
        <f>AM923-AL923</f>
        <v/>
      </c>
      <c r="AT923" s="21">
        <f>AK923+C923-AJ923</f>
        <v/>
      </c>
      <c r="AU923" s="21">
        <f>AL923+C923-AM923</f>
        <v/>
      </c>
      <c r="AV923" s="21">
        <f>AN923+C923-AM923</f>
        <v/>
      </c>
    </row>
    <row r="924">
      <c r="A924" t="inlineStr">
        <is>
          <t>医療費の境目</t>
        </is>
      </c>
      <c r="B924" s="21">
        <f>'3_医療費の境目'!$B$3</f>
        <v/>
      </c>
      <c r="C924" s="21">
        <f>IF('3_医療費の境目'!$B$4="",AO924,'3_医療費の境目'!$B$4)</f>
        <v/>
      </c>
      <c r="D924" s="21">
        <f>'3_医療費の境目'!D924</f>
        <v/>
      </c>
      <c r="E924" s="21">
        <f>ROUND(MIN(B924/12,650000)*12*0.0915+MIN(B924/12,1390000)*12*(0.0504+0)+B924*0.005,0)</f>
        <v/>
      </c>
      <c r="F924" s="21">
        <f>IF(B924&lt;741000,0,IF(B924&lt;2191000,B924-740000,IF(B924&lt;2193000,1451000,IF(B924&lt;2196000,1453000,IF(B924&lt;2200000,1456000,IF(B924&lt;3600000,ROUND(ROUNDDOWN(B924/4,-3)*2.8,0)-80000,IF(B924&lt;6600000,ROUND(ROUNDDOWN(B924/4,-3)*3.2,0)-440000,IF(B924&lt;8500000,ROUNDDOWN(B924*0.9,0)-1100000,B924-1950000))))))))</f>
        <v/>
      </c>
      <c r="G924" s="21">
        <f>IF(F924&gt;23500000,NA(),IF(F924&lt;=4890000,1040000,IF(F924&lt;=6550000,670000,620000)))</f>
        <v/>
      </c>
      <c r="H924" s="21">
        <f>IF(D924&lt;=0,0,MAX(0,MIN(2000000,D924-MIN(100000,ROUNDDOWN(F924*0.05,0)))))</f>
        <v/>
      </c>
      <c r="I924" s="21">
        <f>IF(C924&lt;=2000,0,MIN(C924,ROUNDDOWN(F924*0.4,0))-2000)</f>
        <v/>
      </c>
      <c r="J924" s="21">
        <f>MAX(0,ROUNDDOWN(F924-E924-G924,-3))</f>
        <v/>
      </c>
      <c r="K924" s="21">
        <f>MAX(0,ROUNDDOWN(F924-E924-G924-H924-I924,-3))</f>
        <v/>
      </c>
      <c r="L924" s="21">
        <f>MAX(0,ROUNDDOWN(F924-E924-G924-H924,-3))</f>
        <v/>
      </c>
      <c r="M924" s="21">
        <f>IF(J924&lt;=0,0,ROUNDDOWN((J924*LOOKUP(J924,{0,1950001,3300001,6950001,9000001,18000001,40000001},{0.05,0.1,0.2,0.23,0.33,0.4,0.45})-LOOKUP(J924,{0,1950001,3300001,6950001,9000001,18000001,40000001},{0,97500,427500,636000,1536000,2796000,4796000}))*1.021,-2))</f>
        <v/>
      </c>
      <c r="N924" s="21">
        <f>IF(K924&lt;=0,0,ROUNDDOWN((K924*LOOKUP(K924,{0,1950001,3300001,6950001,9000001,18000001,40000001},{0.05,0.1,0.2,0.23,0.33,0.4,0.45})-LOOKUP(K924,{0,1950001,3300001,6950001,9000001,18000001,40000001},{0,97500,427500,636000,1536000,2796000,4796000}))*1.021,-2))</f>
        <v/>
      </c>
      <c r="O924" s="21">
        <f>IF(L924&lt;=0,0,ROUNDDOWN((L924*LOOKUP(L924,{0,1950001,3300001,6950001,9000001,18000001,40000001},{0.05,0.1,0.2,0.23,0.33,0.4,0.45})-LOOKUP(L924,{0,1950001,3300001,6950001,9000001,18000001,40000001},{0,97500,427500,636000,1536000,2796000,4796000}))*1.021,-2))</f>
        <v/>
      </c>
      <c r="P924" s="21">
        <f>MAX(0,ROUNDDOWN(F924-E924-430000,-3))</f>
        <v/>
      </c>
      <c r="Q924" s="21">
        <f>MAX(0,ROUNDDOWN(F924-E924-430000-H924,-3))</f>
        <v/>
      </c>
      <c r="R924" s="21">
        <f>IF(F924&lt;=450000,0,MAX(0,P924*0.06-MIN(50000,P924)*0.03))</f>
        <v/>
      </c>
      <c r="S924" s="21">
        <f>IF(F924&lt;=450000,0,MAX(0,P924*0.04-MIN(50000,P924)*0.02))</f>
        <v/>
      </c>
      <c r="T924" s="21">
        <f>IF(F924&lt;=450000,0,MAX(0,Q924*0.06-MIN(50000,Q924)*0.03))</f>
        <v/>
      </c>
      <c r="U924" s="21">
        <f>IF(F924&lt;=450000,0,MAX(0,Q924*0.04-MIN(50000,Q924)*0.02))</f>
        <v/>
      </c>
      <c r="V924" s="21">
        <f>50000+MAX(0,G924-480000)</f>
        <v/>
      </c>
      <c r="W924" s="21">
        <f>P924-V924</f>
        <v/>
      </c>
      <c r="X924" s="21">
        <f>Q924-V924</f>
        <v/>
      </c>
      <c r="Y924" s="22">
        <f>IF(W924&lt;0,0.9,LOOKUP(W924,{0,1950001,3300001,6950001,9000001,18000001,40000001},{0.84895,0.7979,0.6958,0.66517,0.56307,0.4916,0.44055}))</f>
        <v/>
      </c>
      <c r="Z924" s="22">
        <f>IF(X924&lt;0,0.9,LOOKUP(X924,{0,1950001,3300001,6950001,9000001,18000001,40000001},{0.84895,0.7979,0.6958,0.66517,0.56307,0.4916,0.44055}))</f>
        <v/>
      </c>
      <c r="AA924" s="22">
        <f>IF(W924&lt;0,0,CHOOSE(MATCH(W924,{0,1950001,3300001,6950001,9000001},1),5.105/84.895,10.21/79.79,20.42/69.58,23.483/66.517,33.693/56.307))</f>
        <v/>
      </c>
      <c r="AB924" s="21">
        <f>IF(C924&lt;=2000,0,(MIN(C924,ROUNDDOWN(F924*0.3,0))-2000)*0.1)</f>
        <v/>
      </c>
      <c r="AC924" s="21">
        <f>IF(C924&lt;=2000,0,MIN((C924-2000)*Y924,(R924+S924)*0.2))</f>
        <v/>
      </c>
      <c r="AD924" s="21">
        <f>IF(C924&lt;=2000,0,MIN((C924-2000)*Z924,(T924+U924)*0.2))</f>
        <v/>
      </c>
      <c r="AE924" s="21">
        <f>AC924*AA924</f>
        <v/>
      </c>
      <c r="AF924" s="21">
        <f>ROUNDDOWN(R924,-2)+ROUNDDOWN(S924,-2)</f>
        <v/>
      </c>
      <c r="AG924" s="21">
        <f>ROUNDDOWN(MAX(0,R924-(AB924+AC924+AE924)*0.6),-2)+ROUNDDOWN(MAX(0,S924-(AB924+AC924+AE924)*0.4),-2)</f>
        <v/>
      </c>
      <c r="AH924" s="21">
        <f>ROUNDDOWN(MAX(0,T924-(AB924+AD924)*0.6),-2)+ROUNDDOWN(MAX(0,U924-(AB924+AD924)*0.4),-2)</f>
        <v/>
      </c>
      <c r="AI924" s="21">
        <f>ROUNDDOWN(T924,-2)+ROUNDDOWN(U924,-2)</f>
        <v/>
      </c>
      <c r="AJ924" s="21">
        <f>M924+AF924</f>
        <v/>
      </c>
      <c r="AK924" s="21">
        <f>M924+AG924</f>
        <v/>
      </c>
      <c r="AL924" s="21">
        <f>N924+AH924</f>
        <v/>
      </c>
      <c r="AM924" s="21">
        <f>O924+AI924</f>
        <v/>
      </c>
      <c r="AN924" s="21">
        <f>N924+AI924</f>
        <v/>
      </c>
      <c r="AO924" s="21">
        <f>ROUNDDOWN((R924+S924)*0.2/Y924+2000,0)</f>
        <v/>
      </c>
      <c r="AP924" s="21">
        <f>ROUNDDOWN((T924+U924)*0.2/Z924+2000,0)</f>
        <v/>
      </c>
      <c r="AQ924" s="21">
        <f>AL924-AK924</f>
        <v/>
      </c>
      <c r="AR924" s="21">
        <f>AM924-AK924</f>
        <v/>
      </c>
      <c r="AS924" s="21">
        <f>AM924-AL924</f>
        <v/>
      </c>
      <c r="AT924" s="21">
        <f>AK924+C924-AJ924</f>
        <v/>
      </c>
      <c r="AU924" s="21">
        <f>AL924+C924-AM924</f>
        <v/>
      </c>
      <c r="AV924" s="21">
        <f>AN924+C924-AM924</f>
        <v/>
      </c>
    </row>
    <row r="925">
      <c r="A925" t="inlineStr">
        <is>
          <t>医療費の境目</t>
        </is>
      </c>
      <c r="B925" s="21">
        <f>'3_医療費の境目'!$B$3</f>
        <v/>
      </c>
      <c r="C925" s="21">
        <f>IF('3_医療費の境目'!$B$4="",AO925,'3_医療費の境目'!$B$4)</f>
        <v/>
      </c>
      <c r="D925" s="21">
        <f>'3_医療費の境目'!D925</f>
        <v/>
      </c>
      <c r="E925" s="21">
        <f>ROUND(MIN(B925/12,650000)*12*0.0915+MIN(B925/12,1390000)*12*(0.0504+0)+B925*0.005,0)</f>
        <v/>
      </c>
      <c r="F925" s="21">
        <f>IF(B925&lt;741000,0,IF(B925&lt;2191000,B925-740000,IF(B925&lt;2193000,1451000,IF(B925&lt;2196000,1453000,IF(B925&lt;2200000,1456000,IF(B925&lt;3600000,ROUND(ROUNDDOWN(B925/4,-3)*2.8,0)-80000,IF(B925&lt;6600000,ROUND(ROUNDDOWN(B925/4,-3)*3.2,0)-440000,IF(B925&lt;8500000,ROUNDDOWN(B925*0.9,0)-1100000,B925-1950000))))))))</f>
        <v/>
      </c>
      <c r="G925" s="21">
        <f>IF(F925&gt;23500000,NA(),IF(F925&lt;=4890000,1040000,IF(F925&lt;=6550000,670000,620000)))</f>
        <v/>
      </c>
      <c r="H925" s="21">
        <f>IF(D925&lt;=0,0,MAX(0,MIN(2000000,D925-MIN(100000,ROUNDDOWN(F925*0.05,0)))))</f>
        <v/>
      </c>
      <c r="I925" s="21">
        <f>IF(C925&lt;=2000,0,MIN(C925,ROUNDDOWN(F925*0.4,0))-2000)</f>
        <v/>
      </c>
      <c r="J925" s="21">
        <f>MAX(0,ROUNDDOWN(F925-E925-G925,-3))</f>
        <v/>
      </c>
      <c r="K925" s="21">
        <f>MAX(0,ROUNDDOWN(F925-E925-G925-H925-I925,-3))</f>
        <v/>
      </c>
      <c r="L925" s="21">
        <f>MAX(0,ROUNDDOWN(F925-E925-G925-H925,-3))</f>
        <v/>
      </c>
      <c r="M925" s="21">
        <f>IF(J925&lt;=0,0,ROUNDDOWN((J925*LOOKUP(J925,{0,1950001,3300001,6950001,9000001,18000001,40000001},{0.05,0.1,0.2,0.23,0.33,0.4,0.45})-LOOKUP(J925,{0,1950001,3300001,6950001,9000001,18000001,40000001},{0,97500,427500,636000,1536000,2796000,4796000}))*1.021,-2))</f>
        <v/>
      </c>
      <c r="N925" s="21">
        <f>IF(K925&lt;=0,0,ROUNDDOWN((K925*LOOKUP(K925,{0,1950001,3300001,6950001,9000001,18000001,40000001},{0.05,0.1,0.2,0.23,0.33,0.4,0.45})-LOOKUP(K925,{0,1950001,3300001,6950001,9000001,18000001,40000001},{0,97500,427500,636000,1536000,2796000,4796000}))*1.021,-2))</f>
        <v/>
      </c>
      <c r="O925" s="21">
        <f>IF(L925&lt;=0,0,ROUNDDOWN((L925*LOOKUP(L925,{0,1950001,3300001,6950001,9000001,18000001,40000001},{0.05,0.1,0.2,0.23,0.33,0.4,0.45})-LOOKUP(L925,{0,1950001,3300001,6950001,9000001,18000001,40000001},{0,97500,427500,636000,1536000,2796000,4796000}))*1.021,-2))</f>
        <v/>
      </c>
      <c r="P925" s="21">
        <f>MAX(0,ROUNDDOWN(F925-E925-430000,-3))</f>
        <v/>
      </c>
      <c r="Q925" s="21">
        <f>MAX(0,ROUNDDOWN(F925-E925-430000-H925,-3))</f>
        <v/>
      </c>
      <c r="R925" s="21">
        <f>IF(F925&lt;=450000,0,MAX(0,P925*0.06-MIN(50000,P925)*0.03))</f>
        <v/>
      </c>
      <c r="S925" s="21">
        <f>IF(F925&lt;=450000,0,MAX(0,P925*0.04-MIN(50000,P925)*0.02))</f>
        <v/>
      </c>
      <c r="T925" s="21">
        <f>IF(F925&lt;=450000,0,MAX(0,Q925*0.06-MIN(50000,Q925)*0.03))</f>
        <v/>
      </c>
      <c r="U925" s="21">
        <f>IF(F925&lt;=450000,0,MAX(0,Q925*0.04-MIN(50000,Q925)*0.02))</f>
        <v/>
      </c>
      <c r="V925" s="21">
        <f>50000+MAX(0,G925-480000)</f>
        <v/>
      </c>
      <c r="W925" s="21">
        <f>P925-V925</f>
        <v/>
      </c>
      <c r="X925" s="21">
        <f>Q925-V925</f>
        <v/>
      </c>
      <c r="Y925" s="22">
        <f>IF(W925&lt;0,0.9,LOOKUP(W925,{0,1950001,3300001,6950001,9000001,18000001,40000001},{0.84895,0.7979,0.6958,0.66517,0.56307,0.4916,0.44055}))</f>
        <v/>
      </c>
      <c r="Z925" s="22">
        <f>IF(X925&lt;0,0.9,LOOKUP(X925,{0,1950001,3300001,6950001,9000001,18000001,40000001},{0.84895,0.7979,0.6958,0.66517,0.56307,0.4916,0.44055}))</f>
        <v/>
      </c>
      <c r="AA925" s="22">
        <f>IF(W925&lt;0,0,CHOOSE(MATCH(W925,{0,1950001,3300001,6950001,9000001},1),5.105/84.895,10.21/79.79,20.42/69.58,23.483/66.517,33.693/56.307))</f>
        <v/>
      </c>
      <c r="AB925" s="21">
        <f>IF(C925&lt;=2000,0,(MIN(C925,ROUNDDOWN(F925*0.3,0))-2000)*0.1)</f>
        <v/>
      </c>
      <c r="AC925" s="21">
        <f>IF(C925&lt;=2000,0,MIN((C925-2000)*Y925,(R925+S925)*0.2))</f>
        <v/>
      </c>
      <c r="AD925" s="21">
        <f>IF(C925&lt;=2000,0,MIN((C925-2000)*Z925,(T925+U925)*0.2))</f>
        <v/>
      </c>
      <c r="AE925" s="21">
        <f>AC925*AA925</f>
        <v/>
      </c>
      <c r="AF925" s="21">
        <f>ROUNDDOWN(R925,-2)+ROUNDDOWN(S925,-2)</f>
        <v/>
      </c>
      <c r="AG925" s="21">
        <f>ROUNDDOWN(MAX(0,R925-(AB925+AC925+AE925)*0.6),-2)+ROUNDDOWN(MAX(0,S925-(AB925+AC925+AE925)*0.4),-2)</f>
        <v/>
      </c>
      <c r="AH925" s="21">
        <f>ROUNDDOWN(MAX(0,T925-(AB925+AD925)*0.6),-2)+ROUNDDOWN(MAX(0,U925-(AB925+AD925)*0.4),-2)</f>
        <v/>
      </c>
      <c r="AI925" s="21">
        <f>ROUNDDOWN(T925,-2)+ROUNDDOWN(U925,-2)</f>
        <v/>
      </c>
      <c r="AJ925" s="21">
        <f>M925+AF925</f>
        <v/>
      </c>
      <c r="AK925" s="21">
        <f>M925+AG925</f>
        <v/>
      </c>
      <c r="AL925" s="21">
        <f>N925+AH925</f>
        <v/>
      </c>
      <c r="AM925" s="21">
        <f>O925+AI925</f>
        <v/>
      </c>
      <c r="AN925" s="21">
        <f>N925+AI925</f>
        <v/>
      </c>
      <c r="AO925" s="21">
        <f>ROUNDDOWN((R925+S925)*0.2/Y925+2000,0)</f>
        <v/>
      </c>
      <c r="AP925" s="21">
        <f>ROUNDDOWN((T925+U925)*0.2/Z925+2000,0)</f>
        <v/>
      </c>
      <c r="AQ925" s="21">
        <f>AL925-AK925</f>
        <v/>
      </c>
      <c r="AR925" s="21">
        <f>AM925-AK925</f>
        <v/>
      </c>
      <c r="AS925" s="21">
        <f>AM925-AL925</f>
        <v/>
      </c>
      <c r="AT925" s="21">
        <f>AK925+C925-AJ925</f>
        <v/>
      </c>
      <c r="AU925" s="21">
        <f>AL925+C925-AM925</f>
        <v/>
      </c>
      <c r="AV925" s="21">
        <f>AN925+C925-AM925</f>
        <v/>
      </c>
    </row>
    <row r="926">
      <c r="A926" t="inlineStr">
        <is>
          <t>医療費の境目</t>
        </is>
      </c>
      <c r="B926" s="21">
        <f>'3_医療費の境目'!$B$3</f>
        <v/>
      </c>
      <c r="C926" s="21">
        <f>IF('3_医療費の境目'!$B$4="",AO926,'3_医療費の境目'!$B$4)</f>
        <v/>
      </c>
      <c r="D926" s="21">
        <f>'3_医療費の境目'!D926</f>
        <v/>
      </c>
      <c r="E926" s="21">
        <f>ROUND(MIN(B926/12,650000)*12*0.0915+MIN(B926/12,1390000)*12*(0.0504+0)+B926*0.005,0)</f>
        <v/>
      </c>
      <c r="F926" s="21">
        <f>IF(B926&lt;741000,0,IF(B926&lt;2191000,B926-740000,IF(B926&lt;2193000,1451000,IF(B926&lt;2196000,1453000,IF(B926&lt;2200000,1456000,IF(B926&lt;3600000,ROUND(ROUNDDOWN(B926/4,-3)*2.8,0)-80000,IF(B926&lt;6600000,ROUND(ROUNDDOWN(B926/4,-3)*3.2,0)-440000,IF(B926&lt;8500000,ROUNDDOWN(B926*0.9,0)-1100000,B926-1950000))))))))</f>
        <v/>
      </c>
      <c r="G926" s="21">
        <f>IF(F926&gt;23500000,NA(),IF(F926&lt;=4890000,1040000,IF(F926&lt;=6550000,670000,620000)))</f>
        <v/>
      </c>
      <c r="H926" s="21">
        <f>IF(D926&lt;=0,0,MAX(0,MIN(2000000,D926-MIN(100000,ROUNDDOWN(F926*0.05,0)))))</f>
        <v/>
      </c>
      <c r="I926" s="21">
        <f>IF(C926&lt;=2000,0,MIN(C926,ROUNDDOWN(F926*0.4,0))-2000)</f>
        <v/>
      </c>
      <c r="J926" s="21">
        <f>MAX(0,ROUNDDOWN(F926-E926-G926,-3))</f>
        <v/>
      </c>
      <c r="K926" s="21">
        <f>MAX(0,ROUNDDOWN(F926-E926-G926-H926-I926,-3))</f>
        <v/>
      </c>
      <c r="L926" s="21">
        <f>MAX(0,ROUNDDOWN(F926-E926-G926-H926,-3))</f>
        <v/>
      </c>
      <c r="M926" s="21">
        <f>IF(J926&lt;=0,0,ROUNDDOWN((J926*LOOKUP(J926,{0,1950001,3300001,6950001,9000001,18000001,40000001},{0.05,0.1,0.2,0.23,0.33,0.4,0.45})-LOOKUP(J926,{0,1950001,3300001,6950001,9000001,18000001,40000001},{0,97500,427500,636000,1536000,2796000,4796000}))*1.021,-2))</f>
        <v/>
      </c>
      <c r="N926" s="21">
        <f>IF(K926&lt;=0,0,ROUNDDOWN((K926*LOOKUP(K926,{0,1950001,3300001,6950001,9000001,18000001,40000001},{0.05,0.1,0.2,0.23,0.33,0.4,0.45})-LOOKUP(K926,{0,1950001,3300001,6950001,9000001,18000001,40000001},{0,97500,427500,636000,1536000,2796000,4796000}))*1.021,-2))</f>
        <v/>
      </c>
      <c r="O926" s="21">
        <f>IF(L926&lt;=0,0,ROUNDDOWN((L926*LOOKUP(L926,{0,1950001,3300001,6950001,9000001,18000001,40000001},{0.05,0.1,0.2,0.23,0.33,0.4,0.45})-LOOKUP(L926,{0,1950001,3300001,6950001,9000001,18000001,40000001},{0,97500,427500,636000,1536000,2796000,4796000}))*1.021,-2))</f>
        <v/>
      </c>
      <c r="P926" s="21">
        <f>MAX(0,ROUNDDOWN(F926-E926-430000,-3))</f>
        <v/>
      </c>
      <c r="Q926" s="21">
        <f>MAX(0,ROUNDDOWN(F926-E926-430000-H926,-3))</f>
        <v/>
      </c>
      <c r="R926" s="21">
        <f>IF(F926&lt;=450000,0,MAX(0,P926*0.06-MIN(50000,P926)*0.03))</f>
        <v/>
      </c>
      <c r="S926" s="21">
        <f>IF(F926&lt;=450000,0,MAX(0,P926*0.04-MIN(50000,P926)*0.02))</f>
        <v/>
      </c>
      <c r="T926" s="21">
        <f>IF(F926&lt;=450000,0,MAX(0,Q926*0.06-MIN(50000,Q926)*0.03))</f>
        <v/>
      </c>
      <c r="U926" s="21">
        <f>IF(F926&lt;=450000,0,MAX(0,Q926*0.04-MIN(50000,Q926)*0.02))</f>
        <v/>
      </c>
      <c r="V926" s="21">
        <f>50000+MAX(0,G926-480000)</f>
        <v/>
      </c>
      <c r="W926" s="21">
        <f>P926-V926</f>
        <v/>
      </c>
      <c r="X926" s="21">
        <f>Q926-V926</f>
        <v/>
      </c>
      <c r="Y926" s="22">
        <f>IF(W926&lt;0,0.9,LOOKUP(W926,{0,1950001,3300001,6950001,9000001,18000001,40000001},{0.84895,0.7979,0.6958,0.66517,0.56307,0.4916,0.44055}))</f>
        <v/>
      </c>
      <c r="Z926" s="22">
        <f>IF(X926&lt;0,0.9,LOOKUP(X926,{0,1950001,3300001,6950001,9000001,18000001,40000001},{0.84895,0.7979,0.6958,0.66517,0.56307,0.4916,0.44055}))</f>
        <v/>
      </c>
      <c r="AA926" s="22">
        <f>IF(W926&lt;0,0,CHOOSE(MATCH(W926,{0,1950001,3300001,6950001,9000001},1),5.105/84.895,10.21/79.79,20.42/69.58,23.483/66.517,33.693/56.307))</f>
        <v/>
      </c>
      <c r="AB926" s="21">
        <f>IF(C926&lt;=2000,0,(MIN(C926,ROUNDDOWN(F926*0.3,0))-2000)*0.1)</f>
        <v/>
      </c>
      <c r="AC926" s="21">
        <f>IF(C926&lt;=2000,0,MIN((C926-2000)*Y926,(R926+S926)*0.2))</f>
        <v/>
      </c>
      <c r="AD926" s="21">
        <f>IF(C926&lt;=2000,0,MIN((C926-2000)*Z926,(T926+U926)*0.2))</f>
        <v/>
      </c>
      <c r="AE926" s="21">
        <f>AC926*AA926</f>
        <v/>
      </c>
      <c r="AF926" s="21">
        <f>ROUNDDOWN(R926,-2)+ROUNDDOWN(S926,-2)</f>
        <v/>
      </c>
      <c r="AG926" s="21">
        <f>ROUNDDOWN(MAX(0,R926-(AB926+AC926+AE926)*0.6),-2)+ROUNDDOWN(MAX(0,S926-(AB926+AC926+AE926)*0.4),-2)</f>
        <v/>
      </c>
      <c r="AH926" s="21">
        <f>ROUNDDOWN(MAX(0,T926-(AB926+AD926)*0.6),-2)+ROUNDDOWN(MAX(0,U926-(AB926+AD926)*0.4),-2)</f>
        <v/>
      </c>
      <c r="AI926" s="21">
        <f>ROUNDDOWN(T926,-2)+ROUNDDOWN(U926,-2)</f>
        <v/>
      </c>
      <c r="AJ926" s="21">
        <f>M926+AF926</f>
        <v/>
      </c>
      <c r="AK926" s="21">
        <f>M926+AG926</f>
        <v/>
      </c>
      <c r="AL926" s="21">
        <f>N926+AH926</f>
        <v/>
      </c>
      <c r="AM926" s="21">
        <f>O926+AI926</f>
        <v/>
      </c>
      <c r="AN926" s="21">
        <f>N926+AI926</f>
        <v/>
      </c>
      <c r="AO926" s="21">
        <f>ROUNDDOWN((R926+S926)*0.2/Y926+2000,0)</f>
        <v/>
      </c>
      <c r="AP926" s="21">
        <f>ROUNDDOWN((T926+U926)*0.2/Z926+2000,0)</f>
        <v/>
      </c>
      <c r="AQ926" s="21">
        <f>AL926-AK926</f>
        <v/>
      </c>
      <c r="AR926" s="21">
        <f>AM926-AK926</f>
        <v/>
      </c>
      <c r="AS926" s="21">
        <f>AM926-AL926</f>
        <v/>
      </c>
      <c r="AT926" s="21">
        <f>AK926+C926-AJ926</f>
        <v/>
      </c>
      <c r="AU926" s="21">
        <f>AL926+C926-AM926</f>
        <v/>
      </c>
      <c r="AV926" s="21">
        <f>AN926+C926-AM926</f>
        <v/>
      </c>
    </row>
    <row r="927">
      <c r="A927" t="inlineStr">
        <is>
          <t>医療費の境目</t>
        </is>
      </c>
      <c r="B927" s="21">
        <f>'3_医療費の境目'!$B$3</f>
        <v/>
      </c>
      <c r="C927" s="21">
        <f>IF('3_医療費の境目'!$B$4="",AO927,'3_医療費の境目'!$B$4)</f>
        <v/>
      </c>
      <c r="D927" s="21">
        <f>'3_医療費の境目'!D927</f>
        <v/>
      </c>
      <c r="E927" s="21">
        <f>ROUND(MIN(B927/12,650000)*12*0.0915+MIN(B927/12,1390000)*12*(0.0504+0)+B927*0.005,0)</f>
        <v/>
      </c>
      <c r="F927" s="21">
        <f>IF(B927&lt;741000,0,IF(B927&lt;2191000,B927-740000,IF(B927&lt;2193000,1451000,IF(B927&lt;2196000,1453000,IF(B927&lt;2200000,1456000,IF(B927&lt;3600000,ROUND(ROUNDDOWN(B927/4,-3)*2.8,0)-80000,IF(B927&lt;6600000,ROUND(ROUNDDOWN(B927/4,-3)*3.2,0)-440000,IF(B927&lt;8500000,ROUNDDOWN(B927*0.9,0)-1100000,B927-1950000))))))))</f>
        <v/>
      </c>
      <c r="G927" s="21">
        <f>IF(F927&gt;23500000,NA(),IF(F927&lt;=4890000,1040000,IF(F927&lt;=6550000,670000,620000)))</f>
        <v/>
      </c>
      <c r="H927" s="21">
        <f>IF(D927&lt;=0,0,MAX(0,MIN(2000000,D927-MIN(100000,ROUNDDOWN(F927*0.05,0)))))</f>
        <v/>
      </c>
      <c r="I927" s="21">
        <f>IF(C927&lt;=2000,0,MIN(C927,ROUNDDOWN(F927*0.4,0))-2000)</f>
        <v/>
      </c>
      <c r="J927" s="21">
        <f>MAX(0,ROUNDDOWN(F927-E927-G927,-3))</f>
        <v/>
      </c>
      <c r="K927" s="21">
        <f>MAX(0,ROUNDDOWN(F927-E927-G927-H927-I927,-3))</f>
        <v/>
      </c>
      <c r="L927" s="21">
        <f>MAX(0,ROUNDDOWN(F927-E927-G927-H927,-3))</f>
        <v/>
      </c>
      <c r="M927" s="21">
        <f>IF(J927&lt;=0,0,ROUNDDOWN((J927*LOOKUP(J927,{0,1950001,3300001,6950001,9000001,18000001,40000001},{0.05,0.1,0.2,0.23,0.33,0.4,0.45})-LOOKUP(J927,{0,1950001,3300001,6950001,9000001,18000001,40000001},{0,97500,427500,636000,1536000,2796000,4796000}))*1.021,-2))</f>
        <v/>
      </c>
      <c r="N927" s="21">
        <f>IF(K927&lt;=0,0,ROUNDDOWN((K927*LOOKUP(K927,{0,1950001,3300001,6950001,9000001,18000001,40000001},{0.05,0.1,0.2,0.23,0.33,0.4,0.45})-LOOKUP(K927,{0,1950001,3300001,6950001,9000001,18000001,40000001},{0,97500,427500,636000,1536000,2796000,4796000}))*1.021,-2))</f>
        <v/>
      </c>
      <c r="O927" s="21">
        <f>IF(L927&lt;=0,0,ROUNDDOWN((L927*LOOKUP(L927,{0,1950001,3300001,6950001,9000001,18000001,40000001},{0.05,0.1,0.2,0.23,0.33,0.4,0.45})-LOOKUP(L927,{0,1950001,3300001,6950001,9000001,18000001,40000001},{0,97500,427500,636000,1536000,2796000,4796000}))*1.021,-2))</f>
        <v/>
      </c>
      <c r="P927" s="21">
        <f>MAX(0,ROUNDDOWN(F927-E927-430000,-3))</f>
        <v/>
      </c>
      <c r="Q927" s="21">
        <f>MAX(0,ROUNDDOWN(F927-E927-430000-H927,-3))</f>
        <v/>
      </c>
      <c r="R927" s="21">
        <f>IF(F927&lt;=450000,0,MAX(0,P927*0.06-MIN(50000,P927)*0.03))</f>
        <v/>
      </c>
      <c r="S927" s="21">
        <f>IF(F927&lt;=450000,0,MAX(0,P927*0.04-MIN(50000,P927)*0.02))</f>
        <v/>
      </c>
      <c r="T927" s="21">
        <f>IF(F927&lt;=450000,0,MAX(0,Q927*0.06-MIN(50000,Q927)*0.03))</f>
        <v/>
      </c>
      <c r="U927" s="21">
        <f>IF(F927&lt;=450000,0,MAX(0,Q927*0.04-MIN(50000,Q927)*0.02))</f>
        <v/>
      </c>
      <c r="V927" s="21">
        <f>50000+MAX(0,G927-480000)</f>
        <v/>
      </c>
      <c r="W927" s="21">
        <f>P927-V927</f>
        <v/>
      </c>
      <c r="X927" s="21">
        <f>Q927-V927</f>
        <v/>
      </c>
      <c r="Y927" s="22">
        <f>IF(W927&lt;0,0.9,LOOKUP(W927,{0,1950001,3300001,6950001,9000001,18000001,40000001},{0.84895,0.7979,0.6958,0.66517,0.56307,0.4916,0.44055}))</f>
        <v/>
      </c>
      <c r="Z927" s="22">
        <f>IF(X927&lt;0,0.9,LOOKUP(X927,{0,1950001,3300001,6950001,9000001,18000001,40000001},{0.84895,0.7979,0.6958,0.66517,0.56307,0.4916,0.44055}))</f>
        <v/>
      </c>
      <c r="AA927" s="22">
        <f>IF(W927&lt;0,0,CHOOSE(MATCH(W927,{0,1950001,3300001,6950001,9000001},1),5.105/84.895,10.21/79.79,20.42/69.58,23.483/66.517,33.693/56.307))</f>
        <v/>
      </c>
      <c r="AB927" s="21">
        <f>IF(C927&lt;=2000,0,(MIN(C927,ROUNDDOWN(F927*0.3,0))-2000)*0.1)</f>
        <v/>
      </c>
      <c r="AC927" s="21">
        <f>IF(C927&lt;=2000,0,MIN((C927-2000)*Y927,(R927+S927)*0.2))</f>
        <v/>
      </c>
      <c r="AD927" s="21">
        <f>IF(C927&lt;=2000,0,MIN((C927-2000)*Z927,(T927+U927)*0.2))</f>
        <v/>
      </c>
      <c r="AE927" s="21">
        <f>AC927*AA927</f>
        <v/>
      </c>
      <c r="AF927" s="21">
        <f>ROUNDDOWN(R927,-2)+ROUNDDOWN(S927,-2)</f>
        <v/>
      </c>
      <c r="AG927" s="21">
        <f>ROUNDDOWN(MAX(0,R927-(AB927+AC927+AE927)*0.6),-2)+ROUNDDOWN(MAX(0,S927-(AB927+AC927+AE927)*0.4),-2)</f>
        <v/>
      </c>
      <c r="AH927" s="21">
        <f>ROUNDDOWN(MAX(0,T927-(AB927+AD927)*0.6),-2)+ROUNDDOWN(MAX(0,U927-(AB927+AD927)*0.4),-2)</f>
        <v/>
      </c>
      <c r="AI927" s="21">
        <f>ROUNDDOWN(T927,-2)+ROUNDDOWN(U927,-2)</f>
        <v/>
      </c>
      <c r="AJ927" s="21">
        <f>M927+AF927</f>
        <v/>
      </c>
      <c r="AK927" s="21">
        <f>M927+AG927</f>
        <v/>
      </c>
      <c r="AL927" s="21">
        <f>N927+AH927</f>
        <v/>
      </c>
      <c r="AM927" s="21">
        <f>O927+AI927</f>
        <v/>
      </c>
      <c r="AN927" s="21">
        <f>N927+AI927</f>
        <v/>
      </c>
      <c r="AO927" s="21">
        <f>ROUNDDOWN((R927+S927)*0.2/Y927+2000,0)</f>
        <v/>
      </c>
      <c r="AP927" s="21">
        <f>ROUNDDOWN((T927+U927)*0.2/Z927+2000,0)</f>
        <v/>
      </c>
      <c r="AQ927" s="21">
        <f>AL927-AK927</f>
        <v/>
      </c>
      <c r="AR927" s="21">
        <f>AM927-AK927</f>
        <v/>
      </c>
      <c r="AS927" s="21">
        <f>AM927-AL927</f>
        <v/>
      </c>
      <c r="AT927" s="21">
        <f>AK927+C927-AJ927</f>
        <v/>
      </c>
      <c r="AU927" s="21">
        <f>AL927+C927-AM927</f>
        <v/>
      </c>
      <c r="AV927" s="21">
        <f>AN927+C927-AM927</f>
        <v/>
      </c>
    </row>
    <row r="928">
      <c r="A928" t="inlineStr">
        <is>
          <t>医療費の境目</t>
        </is>
      </c>
      <c r="B928" s="21">
        <f>'3_医療費の境目'!$B$3</f>
        <v/>
      </c>
      <c r="C928" s="21">
        <f>IF('3_医療費の境目'!$B$4="",AO928,'3_医療費の境目'!$B$4)</f>
        <v/>
      </c>
      <c r="D928" s="21">
        <f>'3_医療費の境目'!D928</f>
        <v/>
      </c>
      <c r="E928" s="21">
        <f>ROUND(MIN(B928/12,650000)*12*0.0915+MIN(B928/12,1390000)*12*(0.0504+0)+B928*0.005,0)</f>
        <v/>
      </c>
      <c r="F928" s="21">
        <f>IF(B928&lt;741000,0,IF(B928&lt;2191000,B928-740000,IF(B928&lt;2193000,1451000,IF(B928&lt;2196000,1453000,IF(B928&lt;2200000,1456000,IF(B928&lt;3600000,ROUND(ROUNDDOWN(B928/4,-3)*2.8,0)-80000,IF(B928&lt;6600000,ROUND(ROUNDDOWN(B928/4,-3)*3.2,0)-440000,IF(B928&lt;8500000,ROUNDDOWN(B928*0.9,0)-1100000,B928-1950000))))))))</f>
        <v/>
      </c>
      <c r="G928" s="21">
        <f>IF(F928&gt;23500000,NA(),IF(F928&lt;=4890000,1040000,IF(F928&lt;=6550000,670000,620000)))</f>
        <v/>
      </c>
      <c r="H928" s="21">
        <f>IF(D928&lt;=0,0,MAX(0,MIN(2000000,D928-MIN(100000,ROUNDDOWN(F928*0.05,0)))))</f>
        <v/>
      </c>
      <c r="I928" s="21">
        <f>IF(C928&lt;=2000,0,MIN(C928,ROUNDDOWN(F928*0.4,0))-2000)</f>
        <v/>
      </c>
      <c r="J928" s="21">
        <f>MAX(0,ROUNDDOWN(F928-E928-G928,-3))</f>
        <v/>
      </c>
      <c r="K928" s="21">
        <f>MAX(0,ROUNDDOWN(F928-E928-G928-H928-I928,-3))</f>
        <v/>
      </c>
      <c r="L928" s="21">
        <f>MAX(0,ROUNDDOWN(F928-E928-G928-H928,-3))</f>
        <v/>
      </c>
      <c r="M928" s="21">
        <f>IF(J928&lt;=0,0,ROUNDDOWN((J928*LOOKUP(J928,{0,1950001,3300001,6950001,9000001,18000001,40000001},{0.05,0.1,0.2,0.23,0.33,0.4,0.45})-LOOKUP(J928,{0,1950001,3300001,6950001,9000001,18000001,40000001},{0,97500,427500,636000,1536000,2796000,4796000}))*1.021,-2))</f>
        <v/>
      </c>
      <c r="N928" s="21">
        <f>IF(K928&lt;=0,0,ROUNDDOWN((K928*LOOKUP(K928,{0,1950001,3300001,6950001,9000001,18000001,40000001},{0.05,0.1,0.2,0.23,0.33,0.4,0.45})-LOOKUP(K928,{0,1950001,3300001,6950001,9000001,18000001,40000001},{0,97500,427500,636000,1536000,2796000,4796000}))*1.021,-2))</f>
        <v/>
      </c>
      <c r="O928" s="21">
        <f>IF(L928&lt;=0,0,ROUNDDOWN((L928*LOOKUP(L928,{0,1950001,3300001,6950001,9000001,18000001,40000001},{0.05,0.1,0.2,0.23,0.33,0.4,0.45})-LOOKUP(L928,{0,1950001,3300001,6950001,9000001,18000001,40000001},{0,97500,427500,636000,1536000,2796000,4796000}))*1.021,-2))</f>
        <v/>
      </c>
      <c r="P928" s="21">
        <f>MAX(0,ROUNDDOWN(F928-E928-430000,-3))</f>
        <v/>
      </c>
      <c r="Q928" s="21">
        <f>MAX(0,ROUNDDOWN(F928-E928-430000-H928,-3))</f>
        <v/>
      </c>
      <c r="R928" s="21">
        <f>IF(F928&lt;=450000,0,MAX(0,P928*0.06-MIN(50000,P928)*0.03))</f>
        <v/>
      </c>
      <c r="S928" s="21">
        <f>IF(F928&lt;=450000,0,MAX(0,P928*0.04-MIN(50000,P928)*0.02))</f>
        <v/>
      </c>
      <c r="T928" s="21">
        <f>IF(F928&lt;=450000,0,MAX(0,Q928*0.06-MIN(50000,Q928)*0.03))</f>
        <v/>
      </c>
      <c r="U928" s="21">
        <f>IF(F928&lt;=450000,0,MAX(0,Q928*0.04-MIN(50000,Q928)*0.02))</f>
        <v/>
      </c>
      <c r="V928" s="21">
        <f>50000+MAX(0,G928-480000)</f>
        <v/>
      </c>
      <c r="W928" s="21">
        <f>P928-V928</f>
        <v/>
      </c>
      <c r="X928" s="21">
        <f>Q928-V928</f>
        <v/>
      </c>
      <c r="Y928" s="22">
        <f>IF(W928&lt;0,0.9,LOOKUP(W928,{0,1950001,3300001,6950001,9000001,18000001,40000001},{0.84895,0.7979,0.6958,0.66517,0.56307,0.4916,0.44055}))</f>
        <v/>
      </c>
      <c r="Z928" s="22">
        <f>IF(X928&lt;0,0.9,LOOKUP(X928,{0,1950001,3300001,6950001,9000001,18000001,40000001},{0.84895,0.7979,0.6958,0.66517,0.56307,0.4916,0.44055}))</f>
        <v/>
      </c>
      <c r="AA928" s="22">
        <f>IF(W928&lt;0,0,CHOOSE(MATCH(W928,{0,1950001,3300001,6950001,9000001},1),5.105/84.895,10.21/79.79,20.42/69.58,23.483/66.517,33.693/56.307))</f>
        <v/>
      </c>
      <c r="AB928" s="21">
        <f>IF(C928&lt;=2000,0,(MIN(C928,ROUNDDOWN(F928*0.3,0))-2000)*0.1)</f>
        <v/>
      </c>
      <c r="AC928" s="21">
        <f>IF(C928&lt;=2000,0,MIN((C928-2000)*Y928,(R928+S928)*0.2))</f>
        <v/>
      </c>
      <c r="AD928" s="21">
        <f>IF(C928&lt;=2000,0,MIN((C928-2000)*Z928,(T928+U928)*0.2))</f>
        <v/>
      </c>
      <c r="AE928" s="21">
        <f>AC928*AA928</f>
        <v/>
      </c>
      <c r="AF928" s="21">
        <f>ROUNDDOWN(R928,-2)+ROUNDDOWN(S928,-2)</f>
        <v/>
      </c>
      <c r="AG928" s="21">
        <f>ROUNDDOWN(MAX(0,R928-(AB928+AC928+AE928)*0.6),-2)+ROUNDDOWN(MAX(0,S928-(AB928+AC928+AE928)*0.4),-2)</f>
        <v/>
      </c>
      <c r="AH928" s="21">
        <f>ROUNDDOWN(MAX(0,T928-(AB928+AD928)*0.6),-2)+ROUNDDOWN(MAX(0,U928-(AB928+AD928)*0.4),-2)</f>
        <v/>
      </c>
      <c r="AI928" s="21">
        <f>ROUNDDOWN(T928,-2)+ROUNDDOWN(U928,-2)</f>
        <v/>
      </c>
      <c r="AJ928" s="21">
        <f>M928+AF928</f>
        <v/>
      </c>
      <c r="AK928" s="21">
        <f>M928+AG928</f>
        <v/>
      </c>
      <c r="AL928" s="21">
        <f>N928+AH928</f>
        <v/>
      </c>
      <c r="AM928" s="21">
        <f>O928+AI928</f>
        <v/>
      </c>
      <c r="AN928" s="21">
        <f>N928+AI928</f>
        <v/>
      </c>
      <c r="AO928" s="21">
        <f>ROUNDDOWN((R928+S928)*0.2/Y928+2000,0)</f>
        <v/>
      </c>
      <c r="AP928" s="21">
        <f>ROUNDDOWN((T928+U928)*0.2/Z928+2000,0)</f>
        <v/>
      </c>
      <c r="AQ928" s="21">
        <f>AL928-AK928</f>
        <v/>
      </c>
      <c r="AR928" s="21">
        <f>AM928-AK928</f>
        <v/>
      </c>
      <c r="AS928" s="21">
        <f>AM928-AL928</f>
        <v/>
      </c>
      <c r="AT928" s="21">
        <f>AK928+C928-AJ928</f>
        <v/>
      </c>
      <c r="AU928" s="21">
        <f>AL928+C928-AM928</f>
        <v/>
      </c>
      <c r="AV928" s="21">
        <f>AN928+C928-AM928</f>
        <v/>
      </c>
    </row>
    <row r="929">
      <c r="A929" t="inlineStr">
        <is>
          <t>医療費の境目</t>
        </is>
      </c>
      <c r="B929" s="21">
        <f>'3_医療費の境目'!$B$3</f>
        <v/>
      </c>
      <c r="C929" s="21">
        <f>IF('3_医療費の境目'!$B$4="",AO929,'3_医療費の境目'!$B$4)</f>
        <v/>
      </c>
      <c r="D929" s="21">
        <f>'3_医療費の境目'!D929</f>
        <v/>
      </c>
      <c r="E929" s="21">
        <f>ROUND(MIN(B929/12,650000)*12*0.0915+MIN(B929/12,1390000)*12*(0.0504+0)+B929*0.005,0)</f>
        <v/>
      </c>
      <c r="F929" s="21">
        <f>IF(B929&lt;741000,0,IF(B929&lt;2191000,B929-740000,IF(B929&lt;2193000,1451000,IF(B929&lt;2196000,1453000,IF(B929&lt;2200000,1456000,IF(B929&lt;3600000,ROUND(ROUNDDOWN(B929/4,-3)*2.8,0)-80000,IF(B929&lt;6600000,ROUND(ROUNDDOWN(B929/4,-3)*3.2,0)-440000,IF(B929&lt;8500000,ROUNDDOWN(B929*0.9,0)-1100000,B929-1950000))))))))</f>
        <v/>
      </c>
      <c r="G929" s="21">
        <f>IF(F929&gt;23500000,NA(),IF(F929&lt;=4890000,1040000,IF(F929&lt;=6550000,670000,620000)))</f>
        <v/>
      </c>
      <c r="H929" s="21">
        <f>IF(D929&lt;=0,0,MAX(0,MIN(2000000,D929-MIN(100000,ROUNDDOWN(F929*0.05,0)))))</f>
        <v/>
      </c>
      <c r="I929" s="21">
        <f>IF(C929&lt;=2000,0,MIN(C929,ROUNDDOWN(F929*0.4,0))-2000)</f>
        <v/>
      </c>
      <c r="J929" s="21">
        <f>MAX(0,ROUNDDOWN(F929-E929-G929,-3))</f>
        <v/>
      </c>
      <c r="K929" s="21">
        <f>MAX(0,ROUNDDOWN(F929-E929-G929-H929-I929,-3))</f>
        <v/>
      </c>
      <c r="L929" s="21">
        <f>MAX(0,ROUNDDOWN(F929-E929-G929-H929,-3))</f>
        <v/>
      </c>
      <c r="M929" s="21">
        <f>IF(J929&lt;=0,0,ROUNDDOWN((J929*LOOKUP(J929,{0,1950001,3300001,6950001,9000001,18000001,40000001},{0.05,0.1,0.2,0.23,0.33,0.4,0.45})-LOOKUP(J929,{0,1950001,3300001,6950001,9000001,18000001,40000001},{0,97500,427500,636000,1536000,2796000,4796000}))*1.021,-2))</f>
        <v/>
      </c>
      <c r="N929" s="21">
        <f>IF(K929&lt;=0,0,ROUNDDOWN((K929*LOOKUP(K929,{0,1950001,3300001,6950001,9000001,18000001,40000001},{0.05,0.1,0.2,0.23,0.33,0.4,0.45})-LOOKUP(K929,{0,1950001,3300001,6950001,9000001,18000001,40000001},{0,97500,427500,636000,1536000,2796000,4796000}))*1.021,-2))</f>
        <v/>
      </c>
      <c r="O929" s="21">
        <f>IF(L929&lt;=0,0,ROUNDDOWN((L929*LOOKUP(L929,{0,1950001,3300001,6950001,9000001,18000001,40000001},{0.05,0.1,0.2,0.23,0.33,0.4,0.45})-LOOKUP(L929,{0,1950001,3300001,6950001,9000001,18000001,40000001},{0,97500,427500,636000,1536000,2796000,4796000}))*1.021,-2))</f>
        <v/>
      </c>
      <c r="P929" s="21">
        <f>MAX(0,ROUNDDOWN(F929-E929-430000,-3))</f>
        <v/>
      </c>
      <c r="Q929" s="21">
        <f>MAX(0,ROUNDDOWN(F929-E929-430000-H929,-3))</f>
        <v/>
      </c>
      <c r="R929" s="21">
        <f>IF(F929&lt;=450000,0,MAX(0,P929*0.06-MIN(50000,P929)*0.03))</f>
        <v/>
      </c>
      <c r="S929" s="21">
        <f>IF(F929&lt;=450000,0,MAX(0,P929*0.04-MIN(50000,P929)*0.02))</f>
        <v/>
      </c>
      <c r="T929" s="21">
        <f>IF(F929&lt;=450000,0,MAX(0,Q929*0.06-MIN(50000,Q929)*0.03))</f>
        <v/>
      </c>
      <c r="U929" s="21">
        <f>IF(F929&lt;=450000,0,MAX(0,Q929*0.04-MIN(50000,Q929)*0.02))</f>
        <v/>
      </c>
      <c r="V929" s="21">
        <f>50000+MAX(0,G929-480000)</f>
        <v/>
      </c>
      <c r="W929" s="21">
        <f>P929-V929</f>
        <v/>
      </c>
      <c r="X929" s="21">
        <f>Q929-V929</f>
        <v/>
      </c>
      <c r="Y929" s="22">
        <f>IF(W929&lt;0,0.9,LOOKUP(W929,{0,1950001,3300001,6950001,9000001,18000001,40000001},{0.84895,0.7979,0.6958,0.66517,0.56307,0.4916,0.44055}))</f>
        <v/>
      </c>
      <c r="Z929" s="22">
        <f>IF(X929&lt;0,0.9,LOOKUP(X929,{0,1950001,3300001,6950001,9000001,18000001,40000001},{0.84895,0.7979,0.6958,0.66517,0.56307,0.4916,0.44055}))</f>
        <v/>
      </c>
      <c r="AA929" s="22">
        <f>IF(W929&lt;0,0,CHOOSE(MATCH(W929,{0,1950001,3300001,6950001,9000001},1),5.105/84.895,10.21/79.79,20.42/69.58,23.483/66.517,33.693/56.307))</f>
        <v/>
      </c>
      <c r="AB929" s="21">
        <f>IF(C929&lt;=2000,0,(MIN(C929,ROUNDDOWN(F929*0.3,0))-2000)*0.1)</f>
        <v/>
      </c>
      <c r="AC929" s="21">
        <f>IF(C929&lt;=2000,0,MIN((C929-2000)*Y929,(R929+S929)*0.2))</f>
        <v/>
      </c>
      <c r="AD929" s="21">
        <f>IF(C929&lt;=2000,0,MIN((C929-2000)*Z929,(T929+U929)*0.2))</f>
        <v/>
      </c>
      <c r="AE929" s="21">
        <f>AC929*AA929</f>
        <v/>
      </c>
      <c r="AF929" s="21">
        <f>ROUNDDOWN(R929,-2)+ROUNDDOWN(S929,-2)</f>
        <v/>
      </c>
      <c r="AG929" s="21">
        <f>ROUNDDOWN(MAX(0,R929-(AB929+AC929+AE929)*0.6),-2)+ROUNDDOWN(MAX(0,S929-(AB929+AC929+AE929)*0.4),-2)</f>
        <v/>
      </c>
      <c r="AH929" s="21">
        <f>ROUNDDOWN(MAX(0,T929-(AB929+AD929)*0.6),-2)+ROUNDDOWN(MAX(0,U929-(AB929+AD929)*0.4),-2)</f>
        <v/>
      </c>
      <c r="AI929" s="21">
        <f>ROUNDDOWN(T929,-2)+ROUNDDOWN(U929,-2)</f>
        <v/>
      </c>
      <c r="AJ929" s="21">
        <f>M929+AF929</f>
        <v/>
      </c>
      <c r="AK929" s="21">
        <f>M929+AG929</f>
        <v/>
      </c>
      <c r="AL929" s="21">
        <f>N929+AH929</f>
        <v/>
      </c>
      <c r="AM929" s="21">
        <f>O929+AI929</f>
        <v/>
      </c>
      <c r="AN929" s="21">
        <f>N929+AI929</f>
        <v/>
      </c>
      <c r="AO929" s="21">
        <f>ROUNDDOWN((R929+S929)*0.2/Y929+2000,0)</f>
        <v/>
      </c>
      <c r="AP929" s="21">
        <f>ROUNDDOWN((T929+U929)*0.2/Z929+2000,0)</f>
        <v/>
      </c>
      <c r="AQ929" s="21">
        <f>AL929-AK929</f>
        <v/>
      </c>
      <c r="AR929" s="21">
        <f>AM929-AK929</f>
        <v/>
      </c>
      <c r="AS929" s="21">
        <f>AM929-AL929</f>
        <v/>
      </c>
      <c r="AT929" s="21">
        <f>AK929+C929-AJ929</f>
        <v/>
      </c>
      <c r="AU929" s="21">
        <f>AL929+C929-AM929</f>
        <v/>
      </c>
      <c r="AV929" s="21">
        <f>AN929+C929-AM929</f>
        <v/>
      </c>
    </row>
    <row r="930">
      <c r="A930" t="inlineStr">
        <is>
          <t>医療費の境目</t>
        </is>
      </c>
      <c r="B930" s="21">
        <f>'3_医療費の境目'!$B$3</f>
        <v/>
      </c>
      <c r="C930" s="21">
        <f>IF('3_医療費の境目'!$B$4="",AO930,'3_医療費の境目'!$B$4)</f>
        <v/>
      </c>
      <c r="D930" s="21">
        <f>'3_医療費の境目'!D930</f>
        <v/>
      </c>
      <c r="E930" s="21">
        <f>ROUND(MIN(B930/12,650000)*12*0.0915+MIN(B930/12,1390000)*12*(0.0504+0)+B930*0.005,0)</f>
        <v/>
      </c>
      <c r="F930" s="21">
        <f>IF(B930&lt;741000,0,IF(B930&lt;2191000,B930-740000,IF(B930&lt;2193000,1451000,IF(B930&lt;2196000,1453000,IF(B930&lt;2200000,1456000,IF(B930&lt;3600000,ROUND(ROUNDDOWN(B930/4,-3)*2.8,0)-80000,IF(B930&lt;6600000,ROUND(ROUNDDOWN(B930/4,-3)*3.2,0)-440000,IF(B930&lt;8500000,ROUNDDOWN(B930*0.9,0)-1100000,B930-1950000))))))))</f>
        <v/>
      </c>
      <c r="G930" s="21">
        <f>IF(F930&gt;23500000,NA(),IF(F930&lt;=4890000,1040000,IF(F930&lt;=6550000,670000,620000)))</f>
        <v/>
      </c>
      <c r="H930" s="21">
        <f>IF(D930&lt;=0,0,MAX(0,MIN(2000000,D930-MIN(100000,ROUNDDOWN(F930*0.05,0)))))</f>
        <v/>
      </c>
      <c r="I930" s="21">
        <f>IF(C930&lt;=2000,0,MIN(C930,ROUNDDOWN(F930*0.4,0))-2000)</f>
        <v/>
      </c>
      <c r="J930" s="21">
        <f>MAX(0,ROUNDDOWN(F930-E930-G930,-3))</f>
        <v/>
      </c>
      <c r="K930" s="21">
        <f>MAX(0,ROUNDDOWN(F930-E930-G930-H930-I930,-3))</f>
        <v/>
      </c>
      <c r="L930" s="21">
        <f>MAX(0,ROUNDDOWN(F930-E930-G930-H930,-3))</f>
        <v/>
      </c>
      <c r="M930" s="21">
        <f>IF(J930&lt;=0,0,ROUNDDOWN((J930*LOOKUP(J930,{0,1950001,3300001,6950001,9000001,18000001,40000001},{0.05,0.1,0.2,0.23,0.33,0.4,0.45})-LOOKUP(J930,{0,1950001,3300001,6950001,9000001,18000001,40000001},{0,97500,427500,636000,1536000,2796000,4796000}))*1.021,-2))</f>
        <v/>
      </c>
      <c r="N930" s="21">
        <f>IF(K930&lt;=0,0,ROUNDDOWN((K930*LOOKUP(K930,{0,1950001,3300001,6950001,9000001,18000001,40000001},{0.05,0.1,0.2,0.23,0.33,0.4,0.45})-LOOKUP(K930,{0,1950001,3300001,6950001,9000001,18000001,40000001},{0,97500,427500,636000,1536000,2796000,4796000}))*1.021,-2))</f>
        <v/>
      </c>
      <c r="O930" s="21">
        <f>IF(L930&lt;=0,0,ROUNDDOWN((L930*LOOKUP(L930,{0,1950001,3300001,6950001,9000001,18000001,40000001},{0.05,0.1,0.2,0.23,0.33,0.4,0.45})-LOOKUP(L930,{0,1950001,3300001,6950001,9000001,18000001,40000001},{0,97500,427500,636000,1536000,2796000,4796000}))*1.021,-2))</f>
        <v/>
      </c>
      <c r="P930" s="21">
        <f>MAX(0,ROUNDDOWN(F930-E930-430000,-3))</f>
        <v/>
      </c>
      <c r="Q930" s="21">
        <f>MAX(0,ROUNDDOWN(F930-E930-430000-H930,-3))</f>
        <v/>
      </c>
      <c r="R930" s="21">
        <f>IF(F930&lt;=450000,0,MAX(0,P930*0.06-MIN(50000,P930)*0.03))</f>
        <v/>
      </c>
      <c r="S930" s="21">
        <f>IF(F930&lt;=450000,0,MAX(0,P930*0.04-MIN(50000,P930)*0.02))</f>
        <v/>
      </c>
      <c r="T930" s="21">
        <f>IF(F930&lt;=450000,0,MAX(0,Q930*0.06-MIN(50000,Q930)*0.03))</f>
        <v/>
      </c>
      <c r="U930" s="21">
        <f>IF(F930&lt;=450000,0,MAX(0,Q930*0.04-MIN(50000,Q930)*0.02))</f>
        <v/>
      </c>
      <c r="V930" s="21">
        <f>50000+MAX(0,G930-480000)</f>
        <v/>
      </c>
      <c r="W930" s="21">
        <f>P930-V930</f>
        <v/>
      </c>
      <c r="X930" s="21">
        <f>Q930-V930</f>
        <v/>
      </c>
      <c r="Y930" s="22">
        <f>IF(W930&lt;0,0.9,LOOKUP(W930,{0,1950001,3300001,6950001,9000001,18000001,40000001},{0.84895,0.7979,0.6958,0.66517,0.56307,0.4916,0.44055}))</f>
        <v/>
      </c>
      <c r="Z930" s="22">
        <f>IF(X930&lt;0,0.9,LOOKUP(X930,{0,1950001,3300001,6950001,9000001,18000001,40000001},{0.84895,0.7979,0.6958,0.66517,0.56307,0.4916,0.44055}))</f>
        <v/>
      </c>
      <c r="AA930" s="22">
        <f>IF(W930&lt;0,0,CHOOSE(MATCH(W930,{0,1950001,3300001,6950001,9000001},1),5.105/84.895,10.21/79.79,20.42/69.58,23.483/66.517,33.693/56.307))</f>
        <v/>
      </c>
      <c r="AB930" s="21">
        <f>IF(C930&lt;=2000,0,(MIN(C930,ROUNDDOWN(F930*0.3,0))-2000)*0.1)</f>
        <v/>
      </c>
      <c r="AC930" s="21">
        <f>IF(C930&lt;=2000,0,MIN((C930-2000)*Y930,(R930+S930)*0.2))</f>
        <v/>
      </c>
      <c r="AD930" s="21">
        <f>IF(C930&lt;=2000,0,MIN((C930-2000)*Z930,(T930+U930)*0.2))</f>
        <v/>
      </c>
      <c r="AE930" s="21">
        <f>AC930*AA930</f>
        <v/>
      </c>
      <c r="AF930" s="21">
        <f>ROUNDDOWN(R930,-2)+ROUNDDOWN(S930,-2)</f>
        <v/>
      </c>
      <c r="AG930" s="21">
        <f>ROUNDDOWN(MAX(0,R930-(AB930+AC930+AE930)*0.6),-2)+ROUNDDOWN(MAX(0,S930-(AB930+AC930+AE930)*0.4),-2)</f>
        <v/>
      </c>
      <c r="AH930" s="21">
        <f>ROUNDDOWN(MAX(0,T930-(AB930+AD930)*0.6),-2)+ROUNDDOWN(MAX(0,U930-(AB930+AD930)*0.4),-2)</f>
        <v/>
      </c>
      <c r="AI930" s="21">
        <f>ROUNDDOWN(T930,-2)+ROUNDDOWN(U930,-2)</f>
        <v/>
      </c>
      <c r="AJ930" s="21">
        <f>M930+AF930</f>
        <v/>
      </c>
      <c r="AK930" s="21">
        <f>M930+AG930</f>
        <v/>
      </c>
      <c r="AL930" s="21">
        <f>N930+AH930</f>
        <v/>
      </c>
      <c r="AM930" s="21">
        <f>O930+AI930</f>
        <v/>
      </c>
      <c r="AN930" s="21">
        <f>N930+AI930</f>
        <v/>
      </c>
      <c r="AO930" s="21">
        <f>ROUNDDOWN((R930+S930)*0.2/Y930+2000,0)</f>
        <v/>
      </c>
      <c r="AP930" s="21">
        <f>ROUNDDOWN((T930+U930)*0.2/Z930+2000,0)</f>
        <v/>
      </c>
      <c r="AQ930" s="21">
        <f>AL930-AK930</f>
        <v/>
      </c>
      <c r="AR930" s="21">
        <f>AM930-AK930</f>
        <v/>
      </c>
      <c r="AS930" s="21">
        <f>AM930-AL930</f>
        <v/>
      </c>
      <c r="AT930" s="21">
        <f>AK930+C930-AJ930</f>
        <v/>
      </c>
      <c r="AU930" s="21">
        <f>AL930+C930-AM930</f>
        <v/>
      </c>
      <c r="AV930" s="21">
        <f>AN930+C930-AM930</f>
        <v/>
      </c>
    </row>
    <row r="931">
      <c r="A931" t="inlineStr">
        <is>
          <t>医療費の境目</t>
        </is>
      </c>
      <c r="B931" s="21">
        <f>'3_医療費の境目'!$B$3</f>
        <v/>
      </c>
      <c r="C931" s="21">
        <f>IF('3_医療費の境目'!$B$4="",AO931,'3_医療費の境目'!$B$4)</f>
        <v/>
      </c>
      <c r="D931" s="21">
        <f>'3_医療費の境目'!D931</f>
        <v/>
      </c>
      <c r="E931" s="21">
        <f>ROUND(MIN(B931/12,650000)*12*0.0915+MIN(B931/12,1390000)*12*(0.0504+0)+B931*0.005,0)</f>
        <v/>
      </c>
      <c r="F931" s="21">
        <f>IF(B931&lt;741000,0,IF(B931&lt;2191000,B931-740000,IF(B931&lt;2193000,1451000,IF(B931&lt;2196000,1453000,IF(B931&lt;2200000,1456000,IF(B931&lt;3600000,ROUND(ROUNDDOWN(B931/4,-3)*2.8,0)-80000,IF(B931&lt;6600000,ROUND(ROUNDDOWN(B931/4,-3)*3.2,0)-440000,IF(B931&lt;8500000,ROUNDDOWN(B931*0.9,0)-1100000,B931-1950000))))))))</f>
        <v/>
      </c>
      <c r="G931" s="21">
        <f>IF(F931&gt;23500000,NA(),IF(F931&lt;=4890000,1040000,IF(F931&lt;=6550000,670000,620000)))</f>
        <v/>
      </c>
      <c r="H931" s="21">
        <f>IF(D931&lt;=0,0,MAX(0,MIN(2000000,D931-MIN(100000,ROUNDDOWN(F931*0.05,0)))))</f>
        <v/>
      </c>
      <c r="I931" s="21">
        <f>IF(C931&lt;=2000,0,MIN(C931,ROUNDDOWN(F931*0.4,0))-2000)</f>
        <v/>
      </c>
      <c r="J931" s="21">
        <f>MAX(0,ROUNDDOWN(F931-E931-G931,-3))</f>
        <v/>
      </c>
      <c r="K931" s="21">
        <f>MAX(0,ROUNDDOWN(F931-E931-G931-H931-I931,-3))</f>
        <v/>
      </c>
      <c r="L931" s="21">
        <f>MAX(0,ROUNDDOWN(F931-E931-G931-H931,-3))</f>
        <v/>
      </c>
      <c r="M931" s="21">
        <f>IF(J931&lt;=0,0,ROUNDDOWN((J931*LOOKUP(J931,{0,1950001,3300001,6950001,9000001,18000001,40000001},{0.05,0.1,0.2,0.23,0.33,0.4,0.45})-LOOKUP(J931,{0,1950001,3300001,6950001,9000001,18000001,40000001},{0,97500,427500,636000,1536000,2796000,4796000}))*1.021,-2))</f>
        <v/>
      </c>
      <c r="N931" s="21">
        <f>IF(K931&lt;=0,0,ROUNDDOWN((K931*LOOKUP(K931,{0,1950001,3300001,6950001,9000001,18000001,40000001},{0.05,0.1,0.2,0.23,0.33,0.4,0.45})-LOOKUP(K931,{0,1950001,3300001,6950001,9000001,18000001,40000001},{0,97500,427500,636000,1536000,2796000,4796000}))*1.021,-2))</f>
        <v/>
      </c>
      <c r="O931" s="21">
        <f>IF(L931&lt;=0,0,ROUNDDOWN((L931*LOOKUP(L931,{0,1950001,3300001,6950001,9000001,18000001,40000001},{0.05,0.1,0.2,0.23,0.33,0.4,0.45})-LOOKUP(L931,{0,1950001,3300001,6950001,9000001,18000001,40000001},{0,97500,427500,636000,1536000,2796000,4796000}))*1.021,-2))</f>
        <v/>
      </c>
      <c r="P931" s="21">
        <f>MAX(0,ROUNDDOWN(F931-E931-430000,-3))</f>
        <v/>
      </c>
      <c r="Q931" s="21">
        <f>MAX(0,ROUNDDOWN(F931-E931-430000-H931,-3))</f>
        <v/>
      </c>
      <c r="R931" s="21">
        <f>IF(F931&lt;=450000,0,MAX(0,P931*0.06-MIN(50000,P931)*0.03))</f>
        <v/>
      </c>
      <c r="S931" s="21">
        <f>IF(F931&lt;=450000,0,MAX(0,P931*0.04-MIN(50000,P931)*0.02))</f>
        <v/>
      </c>
      <c r="T931" s="21">
        <f>IF(F931&lt;=450000,0,MAX(0,Q931*0.06-MIN(50000,Q931)*0.03))</f>
        <v/>
      </c>
      <c r="U931" s="21">
        <f>IF(F931&lt;=450000,0,MAX(0,Q931*0.04-MIN(50000,Q931)*0.02))</f>
        <v/>
      </c>
      <c r="V931" s="21">
        <f>50000+MAX(0,G931-480000)</f>
        <v/>
      </c>
      <c r="W931" s="21">
        <f>P931-V931</f>
        <v/>
      </c>
      <c r="X931" s="21">
        <f>Q931-V931</f>
        <v/>
      </c>
      <c r="Y931" s="22">
        <f>IF(W931&lt;0,0.9,LOOKUP(W931,{0,1950001,3300001,6950001,9000001,18000001,40000001},{0.84895,0.7979,0.6958,0.66517,0.56307,0.4916,0.44055}))</f>
        <v/>
      </c>
      <c r="Z931" s="22">
        <f>IF(X931&lt;0,0.9,LOOKUP(X931,{0,1950001,3300001,6950001,9000001,18000001,40000001},{0.84895,0.7979,0.6958,0.66517,0.56307,0.4916,0.44055}))</f>
        <v/>
      </c>
      <c r="AA931" s="22">
        <f>IF(W931&lt;0,0,CHOOSE(MATCH(W931,{0,1950001,3300001,6950001,9000001},1),5.105/84.895,10.21/79.79,20.42/69.58,23.483/66.517,33.693/56.307))</f>
        <v/>
      </c>
      <c r="AB931" s="21">
        <f>IF(C931&lt;=2000,0,(MIN(C931,ROUNDDOWN(F931*0.3,0))-2000)*0.1)</f>
        <v/>
      </c>
      <c r="AC931" s="21">
        <f>IF(C931&lt;=2000,0,MIN((C931-2000)*Y931,(R931+S931)*0.2))</f>
        <v/>
      </c>
      <c r="AD931" s="21">
        <f>IF(C931&lt;=2000,0,MIN((C931-2000)*Z931,(T931+U931)*0.2))</f>
        <v/>
      </c>
      <c r="AE931" s="21">
        <f>AC931*AA931</f>
        <v/>
      </c>
      <c r="AF931" s="21">
        <f>ROUNDDOWN(R931,-2)+ROUNDDOWN(S931,-2)</f>
        <v/>
      </c>
      <c r="AG931" s="21">
        <f>ROUNDDOWN(MAX(0,R931-(AB931+AC931+AE931)*0.6),-2)+ROUNDDOWN(MAX(0,S931-(AB931+AC931+AE931)*0.4),-2)</f>
        <v/>
      </c>
      <c r="AH931" s="21">
        <f>ROUNDDOWN(MAX(0,T931-(AB931+AD931)*0.6),-2)+ROUNDDOWN(MAX(0,U931-(AB931+AD931)*0.4),-2)</f>
        <v/>
      </c>
      <c r="AI931" s="21">
        <f>ROUNDDOWN(T931,-2)+ROUNDDOWN(U931,-2)</f>
        <v/>
      </c>
      <c r="AJ931" s="21">
        <f>M931+AF931</f>
        <v/>
      </c>
      <c r="AK931" s="21">
        <f>M931+AG931</f>
        <v/>
      </c>
      <c r="AL931" s="21">
        <f>N931+AH931</f>
        <v/>
      </c>
      <c r="AM931" s="21">
        <f>O931+AI931</f>
        <v/>
      </c>
      <c r="AN931" s="21">
        <f>N931+AI931</f>
        <v/>
      </c>
      <c r="AO931" s="21">
        <f>ROUNDDOWN((R931+S931)*0.2/Y931+2000,0)</f>
        <v/>
      </c>
      <c r="AP931" s="21">
        <f>ROUNDDOWN((T931+U931)*0.2/Z931+2000,0)</f>
        <v/>
      </c>
      <c r="AQ931" s="21">
        <f>AL931-AK931</f>
        <v/>
      </c>
      <c r="AR931" s="21">
        <f>AM931-AK931</f>
        <v/>
      </c>
      <c r="AS931" s="21">
        <f>AM931-AL931</f>
        <v/>
      </c>
      <c r="AT931" s="21">
        <f>AK931+C931-AJ931</f>
        <v/>
      </c>
      <c r="AU931" s="21">
        <f>AL931+C931-AM931</f>
        <v/>
      </c>
      <c r="AV931" s="21">
        <f>AN931+C931-AM931</f>
        <v/>
      </c>
    </row>
    <row r="932">
      <c r="A932" t="inlineStr">
        <is>
          <t>医療費の境目</t>
        </is>
      </c>
      <c r="B932" s="21">
        <f>'3_医療費の境目'!$B$3</f>
        <v/>
      </c>
      <c r="C932" s="21">
        <f>IF('3_医療費の境目'!$B$4="",AO932,'3_医療費の境目'!$B$4)</f>
        <v/>
      </c>
      <c r="D932" s="21">
        <f>'3_医療費の境目'!D932</f>
        <v/>
      </c>
      <c r="E932" s="21">
        <f>ROUND(MIN(B932/12,650000)*12*0.0915+MIN(B932/12,1390000)*12*(0.0504+0)+B932*0.005,0)</f>
        <v/>
      </c>
      <c r="F932" s="21">
        <f>IF(B932&lt;741000,0,IF(B932&lt;2191000,B932-740000,IF(B932&lt;2193000,1451000,IF(B932&lt;2196000,1453000,IF(B932&lt;2200000,1456000,IF(B932&lt;3600000,ROUND(ROUNDDOWN(B932/4,-3)*2.8,0)-80000,IF(B932&lt;6600000,ROUND(ROUNDDOWN(B932/4,-3)*3.2,0)-440000,IF(B932&lt;8500000,ROUNDDOWN(B932*0.9,0)-1100000,B932-1950000))))))))</f>
        <v/>
      </c>
      <c r="G932" s="21">
        <f>IF(F932&gt;23500000,NA(),IF(F932&lt;=4890000,1040000,IF(F932&lt;=6550000,670000,620000)))</f>
        <v/>
      </c>
      <c r="H932" s="21">
        <f>IF(D932&lt;=0,0,MAX(0,MIN(2000000,D932-MIN(100000,ROUNDDOWN(F932*0.05,0)))))</f>
        <v/>
      </c>
      <c r="I932" s="21">
        <f>IF(C932&lt;=2000,0,MIN(C932,ROUNDDOWN(F932*0.4,0))-2000)</f>
        <v/>
      </c>
      <c r="J932" s="21">
        <f>MAX(0,ROUNDDOWN(F932-E932-G932,-3))</f>
        <v/>
      </c>
      <c r="K932" s="21">
        <f>MAX(0,ROUNDDOWN(F932-E932-G932-H932-I932,-3))</f>
        <v/>
      </c>
      <c r="L932" s="21">
        <f>MAX(0,ROUNDDOWN(F932-E932-G932-H932,-3))</f>
        <v/>
      </c>
      <c r="M932" s="21">
        <f>IF(J932&lt;=0,0,ROUNDDOWN((J932*LOOKUP(J932,{0,1950001,3300001,6950001,9000001,18000001,40000001},{0.05,0.1,0.2,0.23,0.33,0.4,0.45})-LOOKUP(J932,{0,1950001,3300001,6950001,9000001,18000001,40000001},{0,97500,427500,636000,1536000,2796000,4796000}))*1.021,-2))</f>
        <v/>
      </c>
      <c r="N932" s="21">
        <f>IF(K932&lt;=0,0,ROUNDDOWN((K932*LOOKUP(K932,{0,1950001,3300001,6950001,9000001,18000001,40000001},{0.05,0.1,0.2,0.23,0.33,0.4,0.45})-LOOKUP(K932,{0,1950001,3300001,6950001,9000001,18000001,40000001},{0,97500,427500,636000,1536000,2796000,4796000}))*1.021,-2))</f>
        <v/>
      </c>
      <c r="O932" s="21">
        <f>IF(L932&lt;=0,0,ROUNDDOWN((L932*LOOKUP(L932,{0,1950001,3300001,6950001,9000001,18000001,40000001},{0.05,0.1,0.2,0.23,0.33,0.4,0.45})-LOOKUP(L932,{0,1950001,3300001,6950001,9000001,18000001,40000001},{0,97500,427500,636000,1536000,2796000,4796000}))*1.021,-2))</f>
        <v/>
      </c>
      <c r="P932" s="21">
        <f>MAX(0,ROUNDDOWN(F932-E932-430000,-3))</f>
        <v/>
      </c>
      <c r="Q932" s="21">
        <f>MAX(0,ROUNDDOWN(F932-E932-430000-H932,-3))</f>
        <v/>
      </c>
      <c r="R932" s="21">
        <f>IF(F932&lt;=450000,0,MAX(0,P932*0.06-MIN(50000,P932)*0.03))</f>
        <v/>
      </c>
      <c r="S932" s="21">
        <f>IF(F932&lt;=450000,0,MAX(0,P932*0.04-MIN(50000,P932)*0.02))</f>
        <v/>
      </c>
      <c r="T932" s="21">
        <f>IF(F932&lt;=450000,0,MAX(0,Q932*0.06-MIN(50000,Q932)*0.03))</f>
        <v/>
      </c>
      <c r="U932" s="21">
        <f>IF(F932&lt;=450000,0,MAX(0,Q932*0.04-MIN(50000,Q932)*0.02))</f>
        <v/>
      </c>
      <c r="V932" s="21">
        <f>50000+MAX(0,G932-480000)</f>
        <v/>
      </c>
      <c r="W932" s="21">
        <f>P932-V932</f>
        <v/>
      </c>
      <c r="X932" s="21">
        <f>Q932-V932</f>
        <v/>
      </c>
      <c r="Y932" s="22">
        <f>IF(W932&lt;0,0.9,LOOKUP(W932,{0,1950001,3300001,6950001,9000001,18000001,40000001},{0.84895,0.7979,0.6958,0.66517,0.56307,0.4916,0.44055}))</f>
        <v/>
      </c>
      <c r="Z932" s="22">
        <f>IF(X932&lt;0,0.9,LOOKUP(X932,{0,1950001,3300001,6950001,9000001,18000001,40000001},{0.84895,0.7979,0.6958,0.66517,0.56307,0.4916,0.44055}))</f>
        <v/>
      </c>
      <c r="AA932" s="22">
        <f>IF(W932&lt;0,0,CHOOSE(MATCH(W932,{0,1950001,3300001,6950001,9000001},1),5.105/84.895,10.21/79.79,20.42/69.58,23.483/66.517,33.693/56.307))</f>
        <v/>
      </c>
      <c r="AB932" s="21">
        <f>IF(C932&lt;=2000,0,(MIN(C932,ROUNDDOWN(F932*0.3,0))-2000)*0.1)</f>
        <v/>
      </c>
      <c r="AC932" s="21">
        <f>IF(C932&lt;=2000,0,MIN((C932-2000)*Y932,(R932+S932)*0.2))</f>
        <v/>
      </c>
      <c r="AD932" s="21">
        <f>IF(C932&lt;=2000,0,MIN((C932-2000)*Z932,(T932+U932)*0.2))</f>
        <v/>
      </c>
      <c r="AE932" s="21">
        <f>AC932*AA932</f>
        <v/>
      </c>
      <c r="AF932" s="21">
        <f>ROUNDDOWN(R932,-2)+ROUNDDOWN(S932,-2)</f>
        <v/>
      </c>
      <c r="AG932" s="21">
        <f>ROUNDDOWN(MAX(0,R932-(AB932+AC932+AE932)*0.6),-2)+ROUNDDOWN(MAX(0,S932-(AB932+AC932+AE932)*0.4),-2)</f>
        <v/>
      </c>
      <c r="AH932" s="21">
        <f>ROUNDDOWN(MAX(0,T932-(AB932+AD932)*0.6),-2)+ROUNDDOWN(MAX(0,U932-(AB932+AD932)*0.4),-2)</f>
        <v/>
      </c>
      <c r="AI932" s="21">
        <f>ROUNDDOWN(T932,-2)+ROUNDDOWN(U932,-2)</f>
        <v/>
      </c>
      <c r="AJ932" s="21">
        <f>M932+AF932</f>
        <v/>
      </c>
      <c r="AK932" s="21">
        <f>M932+AG932</f>
        <v/>
      </c>
      <c r="AL932" s="21">
        <f>N932+AH932</f>
        <v/>
      </c>
      <c r="AM932" s="21">
        <f>O932+AI932</f>
        <v/>
      </c>
      <c r="AN932" s="21">
        <f>N932+AI932</f>
        <v/>
      </c>
      <c r="AO932" s="21">
        <f>ROUNDDOWN((R932+S932)*0.2/Y932+2000,0)</f>
        <v/>
      </c>
      <c r="AP932" s="21">
        <f>ROUNDDOWN((T932+U932)*0.2/Z932+2000,0)</f>
        <v/>
      </c>
      <c r="AQ932" s="21">
        <f>AL932-AK932</f>
        <v/>
      </c>
      <c r="AR932" s="21">
        <f>AM932-AK932</f>
        <v/>
      </c>
      <c r="AS932" s="21">
        <f>AM932-AL932</f>
        <v/>
      </c>
      <c r="AT932" s="21">
        <f>AK932+C932-AJ932</f>
        <v/>
      </c>
      <c r="AU932" s="21">
        <f>AL932+C932-AM932</f>
        <v/>
      </c>
      <c r="AV932" s="21">
        <f>AN932+C932-AM932</f>
        <v/>
      </c>
    </row>
    <row r="933">
      <c r="A933" t="inlineStr">
        <is>
          <t>医療費の境目</t>
        </is>
      </c>
      <c r="B933" s="21">
        <f>'3_医療費の境目'!$B$3</f>
        <v/>
      </c>
      <c r="C933" s="21">
        <f>IF('3_医療費の境目'!$B$4="",AO933,'3_医療費の境目'!$B$4)</f>
        <v/>
      </c>
      <c r="D933" s="21">
        <f>'3_医療費の境目'!D933</f>
        <v/>
      </c>
      <c r="E933" s="21">
        <f>ROUND(MIN(B933/12,650000)*12*0.0915+MIN(B933/12,1390000)*12*(0.0504+0)+B933*0.005,0)</f>
        <v/>
      </c>
      <c r="F933" s="21">
        <f>IF(B933&lt;741000,0,IF(B933&lt;2191000,B933-740000,IF(B933&lt;2193000,1451000,IF(B933&lt;2196000,1453000,IF(B933&lt;2200000,1456000,IF(B933&lt;3600000,ROUND(ROUNDDOWN(B933/4,-3)*2.8,0)-80000,IF(B933&lt;6600000,ROUND(ROUNDDOWN(B933/4,-3)*3.2,0)-440000,IF(B933&lt;8500000,ROUNDDOWN(B933*0.9,0)-1100000,B933-1950000))))))))</f>
        <v/>
      </c>
      <c r="G933" s="21">
        <f>IF(F933&gt;23500000,NA(),IF(F933&lt;=4890000,1040000,IF(F933&lt;=6550000,670000,620000)))</f>
        <v/>
      </c>
      <c r="H933" s="21">
        <f>IF(D933&lt;=0,0,MAX(0,MIN(2000000,D933-MIN(100000,ROUNDDOWN(F933*0.05,0)))))</f>
        <v/>
      </c>
      <c r="I933" s="21">
        <f>IF(C933&lt;=2000,0,MIN(C933,ROUNDDOWN(F933*0.4,0))-2000)</f>
        <v/>
      </c>
      <c r="J933" s="21">
        <f>MAX(0,ROUNDDOWN(F933-E933-G933,-3))</f>
        <v/>
      </c>
      <c r="K933" s="21">
        <f>MAX(0,ROUNDDOWN(F933-E933-G933-H933-I933,-3))</f>
        <v/>
      </c>
      <c r="L933" s="21">
        <f>MAX(0,ROUNDDOWN(F933-E933-G933-H933,-3))</f>
        <v/>
      </c>
      <c r="M933" s="21">
        <f>IF(J933&lt;=0,0,ROUNDDOWN((J933*LOOKUP(J933,{0,1950001,3300001,6950001,9000001,18000001,40000001},{0.05,0.1,0.2,0.23,0.33,0.4,0.45})-LOOKUP(J933,{0,1950001,3300001,6950001,9000001,18000001,40000001},{0,97500,427500,636000,1536000,2796000,4796000}))*1.021,-2))</f>
        <v/>
      </c>
      <c r="N933" s="21">
        <f>IF(K933&lt;=0,0,ROUNDDOWN((K933*LOOKUP(K933,{0,1950001,3300001,6950001,9000001,18000001,40000001},{0.05,0.1,0.2,0.23,0.33,0.4,0.45})-LOOKUP(K933,{0,1950001,3300001,6950001,9000001,18000001,40000001},{0,97500,427500,636000,1536000,2796000,4796000}))*1.021,-2))</f>
        <v/>
      </c>
      <c r="O933" s="21">
        <f>IF(L933&lt;=0,0,ROUNDDOWN((L933*LOOKUP(L933,{0,1950001,3300001,6950001,9000001,18000001,40000001},{0.05,0.1,0.2,0.23,0.33,0.4,0.45})-LOOKUP(L933,{0,1950001,3300001,6950001,9000001,18000001,40000001},{0,97500,427500,636000,1536000,2796000,4796000}))*1.021,-2))</f>
        <v/>
      </c>
      <c r="P933" s="21">
        <f>MAX(0,ROUNDDOWN(F933-E933-430000,-3))</f>
        <v/>
      </c>
      <c r="Q933" s="21">
        <f>MAX(0,ROUNDDOWN(F933-E933-430000-H933,-3))</f>
        <v/>
      </c>
      <c r="R933" s="21">
        <f>IF(F933&lt;=450000,0,MAX(0,P933*0.06-MIN(50000,P933)*0.03))</f>
        <v/>
      </c>
      <c r="S933" s="21">
        <f>IF(F933&lt;=450000,0,MAX(0,P933*0.04-MIN(50000,P933)*0.02))</f>
        <v/>
      </c>
      <c r="T933" s="21">
        <f>IF(F933&lt;=450000,0,MAX(0,Q933*0.06-MIN(50000,Q933)*0.03))</f>
        <v/>
      </c>
      <c r="U933" s="21">
        <f>IF(F933&lt;=450000,0,MAX(0,Q933*0.04-MIN(50000,Q933)*0.02))</f>
        <v/>
      </c>
      <c r="V933" s="21">
        <f>50000+MAX(0,G933-480000)</f>
        <v/>
      </c>
      <c r="W933" s="21">
        <f>P933-V933</f>
        <v/>
      </c>
      <c r="X933" s="21">
        <f>Q933-V933</f>
        <v/>
      </c>
      <c r="Y933" s="22">
        <f>IF(W933&lt;0,0.9,LOOKUP(W933,{0,1950001,3300001,6950001,9000001,18000001,40000001},{0.84895,0.7979,0.6958,0.66517,0.56307,0.4916,0.44055}))</f>
        <v/>
      </c>
      <c r="Z933" s="22">
        <f>IF(X933&lt;0,0.9,LOOKUP(X933,{0,1950001,3300001,6950001,9000001,18000001,40000001},{0.84895,0.7979,0.6958,0.66517,0.56307,0.4916,0.44055}))</f>
        <v/>
      </c>
      <c r="AA933" s="22">
        <f>IF(W933&lt;0,0,CHOOSE(MATCH(W933,{0,1950001,3300001,6950001,9000001},1),5.105/84.895,10.21/79.79,20.42/69.58,23.483/66.517,33.693/56.307))</f>
        <v/>
      </c>
      <c r="AB933" s="21">
        <f>IF(C933&lt;=2000,0,(MIN(C933,ROUNDDOWN(F933*0.3,0))-2000)*0.1)</f>
        <v/>
      </c>
      <c r="AC933" s="21">
        <f>IF(C933&lt;=2000,0,MIN((C933-2000)*Y933,(R933+S933)*0.2))</f>
        <v/>
      </c>
      <c r="AD933" s="21">
        <f>IF(C933&lt;=2000,0,MIN((C933-2000)*Z933,(T933+U933)*0.2))</f>
        <v/>
      </c>
      <c r="AE933" s="21">
        <f>AC933*AA933</f>
        <v/>
      </c>
      <c r="AF933" s="21">
        <f>ROUNDDOWN(R933,-2)+ROUNDDOWN(S933,-2)</f>
        <v/>
      </c>
      <c r="AG933" s="21">
        <f>ROUNDDOWN(MAX(0,R933-(AB933+AC933+AE933)*0.6),-2)+ROUNDDOWN(MAX(0,S933-(AB933+AC933+AE933)*0.4),-2)</f>
        <v/>
      </c>
      <c r="AH933" s="21">
        <f>ROUNDDOWN(MAX(0,T933-(AB933+AD933)*0.6),-2)+ROUNDDOWN(MAX(0,U933-(AB933+AD933)*0.4),-2)</f>
        <v/>
      </c>
      <c r="AI933" s="21">
        <f>ROUNDDOWN(T933,-2)+ROUNDDOWN(U933,-2)</f>
        <v/>
      </c>
      <c r="AJ933" s="21">
        <f>M933+AF933</f>
        <v/>
      </c>
      <c r="AK933" s="21">
        <f>M933+AG933</f>
        <v/>
      </c>
      <c r="AL933" s="21">
        <f>N933+AH933</f>
        <v/>
      </c>
      <c r="AM933" s="21">
        <f>O933+AI933</f>
        <v/>
      </c>
      <c r="AN933" s="21">
        <f>N933+AI933</f>
        <v/>
      </c>
      <c r="AO933" s="21">
        <f>ROUNDDOWN((R933+S933)*0.2/Y933+2000,0)</f>
        <v/>
      </c>
      <c r="AP933" s="21">
        <f>ROUNDDOWN((T933+U933)*0.2/Z933+2000,0)</f>
        <v/>
      </c>
      <c r="AQ933" s="21">
        <f>AL933-AK933</f>
        <v/>
      </c>
      <c r="AR933" s="21">
        <f>AM933-AK933</f>
        <v/>
      </c>
      <c r="AS933" s="21">
        <f>AM933-AL933</f>
        <v/>
      </c>
      <c r="AT933" s="21">
        <f>AK933+C933-AJ933</f>
        <v/>
      </c>
      <c r="AU933" s="21">
        <f>AL933+C933-AM933</f>
        <v/>
      </c>
      <c r="AV933" s="21">
        <f>AN933+C933-AM933</f>
        <v/>
      </c>
    </row>
    <row r="934">
      <c r="A934" t="inlineStr">
        <is>
          <t>医療費の境目</t>
        </is>
      </c>
      <c r="B934" s="21">
        <f>'3_医療費の境目'!$B$3</f>
        <v/>
      </c>
      <c r="C934" s="21">
        <f>IF('3_医療費の境目'!$B$4="",AO934,'3_医療費の境目'!$B$4)</f>
        <v/>
      </c>
      <c r="D934" s="21">
        <f>'3_医療費の境目'!D934</f>
        <v/>
      </c>
      <c r="E934" s="21">
        <f>ROUND(MIN(B934/12,650000)*12*0.0915+MIN(B934/12,1390000)*12*(0.0504+0)+B934*0.005,0)</f>
        <v/>
      </c>
      <c r="F934" s="21">
        <f>IF(B934&lt;741000,0,IF(B934&lt;2191000,B934-740000,IF(B934&lt;2193000,1451000,IF(B934&lt;2196000,1453000,IF(B934&lt;2200000,1456000,IF(B934&lt;3600000,ROUND(ROUNDDOWN(B934/4,-3)*2.8,0)-80000,IF(B934&lt;6600000,ROUND(ROUNDDOWN(B934/4,-3)*3.2,0)-440000,IF(B934&lt;8500000,ROUNDDOWN(B934*0.9,0)-1100000,B934-1950000))))))))</f>
        <v/>
      </c>
      <c r="G934" s="21">
        <f>IF(F934&gt;23500000,NA(),IF(F934&lt;=4890000,1040000,IF(F934&lt;=6550000,670000,620000)))</f>
        <v/>
      </c>
      <c r="H934" s="21">
        <f>IF(D934&lt;=0,0,MAX(0,MIN(2000000,D934-MIN(100000,ROUNDDOWN(F934*0.05,0)))))</f>
        <v/>
      </c>
      <c r="I934" s="21">
        <f>IF(C934&lt;=2000,0,MIN(C934,ROUNDDOWN(F934*0.4,0))-2000)</f>
        <v/>
      </c>
      <c r="J934" s="21">
        <f>MAX(0,ROUNDDOWN(F934-E934-G934,-3))</f>
        <v/>
      </c>
      <c r="K934" s="21">
        <f>MAX(0,ROUNDDOWN(F934-E934-G934-H934-I934,-3))</f>
        <v/>
      </c>
      <c r="L934" s="21">
        <f>MAX(0,ROUNDDOWN(F934-E934-G934-H934,-3))</f>
        <v/>
      </c>
      <c r="M934" s="21">
        <f>IF(J934&lt;=0,0,ROUNDDOWN((J934*LOOKUP(J934,{0,1950001,3300001,6950001,9000001,18000001,40000001},{0.05,0.1,0.2,0.23,0.33,0.4,0.45})-LOOKUP(J934,{0,1950001,3300001,6950001,9000001,18000001,40000001},{0,97500,427500,636000,1536000,2796000,4796000}))*1.021,-2))</f>
        <v/>
      </c>
      <c r="N934" s="21">
        <f>IF(K934&lt;=0,0,ROUNDDOWN((K934*LOOKUP(K934,{0,1950001,3300001,6950001,9000001,18000001,40000001},{0.05,0.1,0.2,0.23,0.33,0.4,0.45})-LOOKUP(K934,{0,1950001,3300001,6950001,9000001,18000001,40000001},{0,97500,427500,636000,1536000,2796000,4796000}))*1.021,-2))</f>
        <v/>
      </c>
      <c r="O934" s="21">
        <f>IF(L934&lt;=0,0,ROUNDDOWN((L934*LOOKUP(L934,{0,1950001,3300001,6950001,9000001,18000001,40000001},{0.05,0.1,0.2,0.23,0.33,0.4,0.45})-LOOKUP(L934,{0,1950001,3300001,6950001,9000001,18000001,40000001},{0,97500,427500,636000,1536000,2796000,4796000}))*1.021,-2))</f>
        <v/>
      </c>
      <c r="P934" s="21">
        <f>MAX(0,ROUNDDOWN(F934-E934-430000,-3))</f>
        <v/>
      </c>
      <c r="Q934" s="21">
        <f>MAX(0,ROUNDDOWN(F934-E934-430000-H934,-3))</f>
        <v/>
      </c>
      <c r="R934" s="21">
        <f>IF(F934&lt;=450000,0,MAX(0,P934*0.06-MIN(50000,P934)*0.03))</f>
        <v/>
      </c>
      <c r="S934" s="21">
        <f>IF(F934&lt;=450000,0,MAX(0,P934*0.04-MIN(50000,P934)*0.02))</f>
        <v/>
      </c>
      <c r="T934" s="21">
        <f>IF(F934&lt;=450000,0,MAX(0,Q934*0.06-MIN(50000,Q934)*0.03))</f>
        <v/>
      </c>
      <c r="U934" s="21">
        <f>IF(F934&lt;=450000,0,MAX(0,Q934*0.04-MIN(50000,Q934)*0.02))</f>
        <v/>
      </c>
      <c r="V934" s="21">
        <f>50000+MAX(0,G934-480000)</f>
        <v/>
      </c>
      <c r="W934" s="21">
        <f>P934-V934</f>
        <v/>
      </c>
      <c r="X934" s="21">
        <f>Q934-V934</f>
        <v/>
      </c>
      <c r="Y934" s="22">
        <f>IF(W934&lt;0,0.9,LOOKUP(W934,{0,1950001,3300001,6950001,9000001,18000001,40000001},{0.84895,0.7979,0.6958,0.66517,0.56307,0.4916,0.44055}))</f>
        <v/>
      </c>
      <c r="Z934" s="22">
        <f>IF(X934&lt;0,0.9,LOOKUP(X934,{0,1950001,3300001,6950001,9000001,18000001,40000001},{0.84895,0.7979,0.6958,0.66517,0.56307,0.4916,0.44055}))</f>
        <v/>
      </c>
      <c r="AA934" s="22">
        <f>IF(W934&lt;0,0,CHOOSE(MATCH(W934,{0,1950001,3300001,6950001,9000001},1),5.105/84.895,10.21/79.79,20.42/69.58,23.483/66.517,33.693/56.307))</f>
        <v/>
      </c>
      <c r="AB934" s="21">
        <f>IF(C934&lt;=2000,0,(MIN(C934,ROUNDDOWN(F934*0.3,0))-2000)*0.1)</f>
        <v/>
      </c>
      <c r="AC934" s="21">
        <f>IF(C934&lt;=2000,0,MIN((C934-2000)*Y934,(R934+S934)*0.2))</f>
        <v/>
      </c>
      <c r="AD934" s="21">
        <f>IF(C934&lt;=2000,0,MIN((C934-2000)*Z934,(T934+U934)*0.2))</f>
        <v/>
      </c>
      <c r="AE934" s="21">
        <f>AC934*AA934</f>
        <v/>
      </c>
      <c r="AF934" s="21">
        <f>ROUNDDOWN(R934,-2)+ROUNDDOWN(S934,-2)</f>
        <v/>
      </c>
      <c r="AG934" s="21">
        <f>ROUNDDOWN(MAX(0,R934-(AB934+AC934+AE934)*0.6),-2)+ROUNDDOWN(MAX(0,S934-(AB934+AC934+AE934)*0.4),-2)</f>
        <v/>
      </c>
      <c r="AH934" s="21">
        <f>ROUNDDOWN(MAX(0,T934-(AB934+AD934)*0.6),-2)+ROUNDDOWN(MAX(0,U934-(AB934+AD934)*0.4),-2)</f>
        <v/>
      </c>
      <c r="AI934" s="21">
        <f>ROUNDDOWN(T934,-2)+ROUNDDOWN(U934,-2)</f>
        <v/>
      </c>
      <c r="AJ934" s="21">
        <f>M934+AF934</f>
        <v/>
      </c>
      <c r="AK934" s="21">
        <f>M934+AG934</f>
        <v/>
      </c>
      <c r="AL934" s="21">
        <f>N934+AH934</f>
        <v/>
      </c>
      <c r="AM934" s="21">
        <f>O934+AI934</f>
        <v/>
      </c>
      <c r="AN934" s="21">
        <f>N934+AI934</f>
        <v/>
      </c>
      <c r="AO934" s="21">
        <f>ROUNDDOWN((R934+S934)*0.2/Y934+2000,0)</f>
        <v/>
      </c>
      <c r="AP934" s="21">
        <f>ROUNDDOWN((T934+U934)*0.2/Z934+2000,0)</f>
        <v/>
      </c>
      <c r="AQ934" s="21">
        <f>AL934-AK934</f>
        <v/>
      </c>
      <c r="AR934" s="21">
        <f>AM934-AK934</f>
        <v/>
      </c>
      <c r="AS934" s="21">
        <f>AM934-AL934</f>
        <v/>
      </c>
      <c r="AT934" s="21">
        <f>AK934+C934-AJ934</f>
        <v/>
      </c>
      <c r="AU934" s="21">
        <f>AL934+C934-AM934</f>
        <v/>
      </c>
      <c r="AV934" s="21">
        <f>AN934+C934-AM934</f>
        <v/>
      </c>
    </row>
    <row r="935">
      <c r="A935" t="inlineStr">
        <is>
          <t>医療費の境目</t>
        </is>
      </c>
      <c r="B935" s="21">
        <f>'3_医療費の境目'!$B$3</f>
        <v/>
      </c>
      <c r="C935" s="21">
        <f>IF('3_医療費の境目'!$B$4="",AO935,'3_医療費の境目'!$B$4)</f>
        <v/>
      </c>
      <c r="D935" s="21">
        <f>'3_医療費の境目'!D935</f>
        <v/>
      </c>
      <c r="E935" s="21">
        <f>ROUND(MIN(B935/12,650000)*12*0.0915+MIN(B935/12,1390000)*12*(0.0504+0)+B935*0.005,0)</f>
        <v/>
      </c>
      <c r="F935" s="21">
        <f>IF(B935&lt;741000,0,IF(B935&lt;2191000,B935-740000,IF(B935&lt;2193000,1451000,IF(B935&lt;2196000,1453000,IF(B935&lt;2200000,1456000,IF(B935&lt;3600000,ROUND(ROUNDDOWN(B935/4,-3)*2.8,0)-80000,IF(B935&lt;6600000,ROUND(ROUNDDOWN(B935/4,-3)*3.2,0)-440000,IF(B935&lt;8500000,ROUNDDOWN(B935*0.9,0)-1100000,B935-1950000))))))))</f>
        <v/>
      </c>
      <c r="G935" s="21">
        <f>IF(F935&gt;23500000,NA(),IF(F935&lt;=4890000,1040000,IF(F935&lt;=6550000,670000,620000)))</f>
        <v/>
      </c>
      <c r="H935" s="21">
        <f>IF(D935&lt;=0,0,MAX(0,MIN(2000000,D935-MIN(100000,ROUNDDOWN(F935*0.05,0)))))</f>
        <v/>
      </c>
      <c r="I935" s="21">
        <f>IF(C935&lt;=2000,0,MIN(C935,ROUNDDOWN(F935*0.4,0))-2000)</f>
        <v/>
      </c>
      <c r="J935" s="21">
        <f>MAX(0,ROUNDDOWN(F935-E935-G935,-3))</f>
        <v/>
      </c>
      <c r="K935" s="21">
        <f>MAX(0,ROUNDDOWN(F935-E935-G935-H935-I935,-3))</f>
        <v/>
      </c>
      <c r="L935" s="21">
        <f>MAX(0,ROUNDDOWN(F935-E935-G935-H935,-3))</f>
        <v/>
      </c>
      <c r="M935" s="21">
        <f>IF(J935&lt;=0,0,ROUNDDOWN((J935*LOOKUP(J935,{0,1950001,3300001,6950001,9000001,18000001,40000001},{0.05,0.1,0.2,0.23,0.33,0.4,0.45})-LOOKUP(J935,{0,1950001,3300001,6950001,9000001,18000001,40000001},{0,97500,427500,636000,1536000,2796000,4796000}))*1.021,-2))</f>
        <v/>
      </c>
      <c r="N935" s="21">
        <f>IF(K935&lt;=0,0,ROUNDDOWN((K935*LOOKUP(K935,{0,1950001,3300001,6950001,9000001,18000001,40000001},{0.05,0.1,0.2,0.23,0.33,0.4,0.45})-LOOKUP(K935,{0,1950001,3300001,6950001,9000001,18000001,40000001},{0,97500,427500,636000,1536000,2796000,4796000}))*1.021,-2))</f>
        <v/>
      </c>
      <c r="O935" s="21">
        <f>IF(L935&lt;=0,0,ROUNDDOWN((L935*LOOKUP(L935,{0,1950001,3300001,6950001,9000001,18000001,40000001},{0.05,0.1,0.2,0.23,0.33,0.4,0.45})-LOOKUP(L935,{0,1950001,3300001,6950001,9000001,18000001,40000001},{0,97500,427500,636000,1536000,2796000,4796000}))*1.021,-2))</f>
        <v/>
      </c>
      <c r="P935" s="21">
        <f>MAX(0,ROUNDDOWN(F935-E935-430000,-3))</f>
        <v/>
      </c>
      <c r="Q935" s="21">
        <f>MAX(0,ROUNDDOWN(F935-E935-430000-H935,-3))</f>
        <v/>
      </c>
      <c r="R935" s="21">
        <f>IF(F935&lt;=450000,0,MAX(0,P935*0.06-MIN(50000,P935)*0.03))</f>
        <v/>
      </c>
      <c r="S935" s="21">
        <f>IF(F935&lt;=450000,0,MAX(0,P935*0.04-MIN(50000,P935)*0.02))</f>
        <v/>
      </c>
      <c r="T935" s="21">
        <f>IF(F935&lt;=450000,0,MAX(0,Q935*0.06-MIN(50000,Q935)*0.03))</f>
        <v/>
      </c>
      <c r="U935" s="21">
        <f>IF(F935&lt;=450000,0,MAX(0,Q935*0.04-MIN(50000,Q935)*0.02))</f>
        <v/>
      </c>
      <c r="V935" s="21">
        <f>50000+MAX(0,G935-480000)</f>
        <v/>
      </c>
      <c r="W935" s="21">
        <f>P935-V935</f>
        <v/>
      </c>
      <c r="X935" s="21">
        <f>Q935-V935</f>
        <v/>
      </c>
      <c r="Y935" s="22">
        <f>IF(W935&lt;0,0.9,LOOKUP(W935,{0,1950001,3300001,6950001,9000001,18000001,40000001},{0.84895,0.7979,0.6958,0.66517,0.56307,0.4916,0.44055}))</f>
        <v/>
      </c>
      <c r="Z935" s="22">
        <f>IF(X935&lt;0,0.9,LOOKUP(X935,{0,1950001,3300001,6950001,9000001,18000001,40000001},{0.84895,0.7979,0.6958,0.66517,0.56307,0.4916,0.44055}))</f>
        <v/>
      </c>
      <c r="AA935" s="22">
        <f>IF(W935&lt;0,0,CHOOSE(MATCH(W935,{0,1950001,3300001,6950001,9000001},1),5.105/84.895,10.21/79.79,20.42/69.58,23.483/66.517,33.693/56.307))</f>
        <v/>
      </c>
      <c r="AB935" s="21">
        <f>IF(C935&lt;=2000,0,(MIN(C935,ROUNDDOWN(F935*0.3,0))-2000)*0.1)</f>
        <v/>
      </c>
      <c r="AC935" s="21">
        <f>IF(C935&lt;=2000,0,MIN((C935-2000)*Y935,(R935+S935)*0.2))</f>
        <v/>
      </c>
      <c r="AD935" s="21">
        <f>IF(C935&lt;=2000,0,MIN((C935-2000)*Z935,(T935+U935)*0.2))</f>
        <v/>
      </c>
      <c r="AE935" s="21">
        <f>AC935*AA935</f>
        <v/>
      </c>
      <c r="AF935" s="21">
        <f>ROUNDDOWN(R935,-2)+ROUNDDOWN(S935,-2)</f>
        <v/>
      </c>
      <c r="AG935" s="21">
        <f>ROUNDDOWN(MAX(0,R935-(AB935+AC935+AE935)*0.6),-2)+ROUNDDOWN(MAX(0,S935-(AB935+AC935+AE935)*0.4),-2)</f>
        <v/>
      </c>
      <c r="AH935" s="21">
        <f>ROUNDDOWN(MAX(0,T935-(AB935+AD935)*0.6),-2)+ROUNDDOWN(MAX(0,U935-(AB935+AD935)*0.4),-2)</f>
        <v/>
      </c>
      <c r="AI935" s="21">
        <f>ROUNDDOWN(T935,-2)+ROUNDDOWN(U935,-2)</f>
        <v/>
      </c>
      <c r="AJ935" s="21">
        <f>M935+AF935</f>
        <v/>
      </c>
      <c r="AK935" s="21">
        <f>M935+AG935</f>
        <v/>
      </c>
      <c r="AL935" s="21">
        <f>N935+AH935</f>
        <v/>
      </c>
      <c r="AM935" s="21">
        <f>O935+AI935</f>
        <v/>
      </c>
      <c r="AN935" s="21">
        <f>N935+AI935</f>
        <v/>
      </c>
      <c r="AO935" s="21">
        <f>ROUNDDOWN((R935+S935)*0.2/Y935+2000,0)</f>
        <v/>
      </c>
      <c r="AP935" s="21">
        <f>ROUNDDOWN((T935+U935)*0.2/Z935+2000,0)</f>
        <v/>
      </c>
      <c r="AQ935" s="21">
        <f>AL935-AK935</f>
        <v/>
      </c>
      <c r="AR935" s="21">
        <f>AM935-AK935</f>
        <v/>
      </c>
      <c r="AS935" s="21">
        <f>AM935-AL935</f>
        <v/>
      </c>
      <c r="AT935" s="21">
        <f>AK935+C935-AJ935</f>
        <v/>
      </c>
      <c r="AU935" s="21">
        <f>AL935+C935-AM935</f>
        <v/>
      </c>
      <c r="AV935" s="21">
        <f>AN935+C935-AM935</f>
        <v/>
      </c>
    </row>
    <row r="936">
      <c r="A936" t="inlineStr">
        <is>
          <t>医療費の境目</t>
        </is>
      </c>
      <c r="B936" s="21">
        <f>'3_医療費の境目'!$B$3</f>
        <v/>
      </c>
      <c r="C936" s="21">
        <f>IF('3_医療費の境目'!$B$4="",AO936,'3_医療費の境目'!$B$4)</f>
        <v/>
      </c>
      <c r="D936" s="21">
        <f>'3_医療費の境目'!D936</f>
        <v/>
      </c>
      <c r="E936" s="21">
        <f>ROUND(MIN(B936/12,650000)*12*0.0915+MIN(B936/12,1390000)*12*(0.0504+0)+B936*0.005,0)</f>
        <v/>
      </c>
      <c r="F936" s="21">
        <f>IF(B936&lt;741000,0,IF(B936&lt;2191000,B936-740000,IF(B936&lt;2193000,1451000,IF(B936&lt;2196000,1453000,IF(B936&lt;2200000,1456000,IF(B936&lt;3600000,ROUND(ROUNDDOWN(B936/4,-3)*2.8,0)-80000,IF(B936&lt;6600000,ROUND(ROUNDDOWN(B936/4,-3)*3.2,0)-440000,IF(B936&lt;8500000,ROUNDDOWN(B936*0.9,0)-1100000,B936-1950000))))))))</f>
        <v/>
      </c>
      <c r="G936" s="21">
        <f>IF(F936&gt;23500000,NA(),IF(F936&lt;=4890000,1040000,IF(F936&lt;=6550000,670000,620000)))</f>
        <v/>
      </c>
      <c r="H936" s="21">
        <f>IF(D936&lt;=0,0,MAX(0,MIN(2000000,D936-MIN(100000,ROUNDDOWN(F936*0.05,0)))))</f>
        <v/>
      </c>
      <c r="I936" s="21">
        <f>IF(C936&lt;=2000,0,MIN(C936,ROUNDDOWN(F936*0.4,0))-2000)</f>
        <v/>
      </c>
      <c r="J936" s="21">
        <f>MAX(0,ROUNDDOWN(F936-E936-G936,-3))</f>
        <v/>
      </c>
      <c r="K936" s="21">
        <f>MAX(0,ROUNDDOWN(F936-E936-G936-H936-I936,-3))</f>
        <v/>
      </c>
      <c r="L936" s="21">
        <f>MAX(0,ROUNDDOWN(F936-E936-G936-H936,-3))</f>
        <v/>
      </c>
      <c r="M936" s="21">
        <f>IF(J936&lt;=0,0,ROUNDDOWN((J936*LOOKUP(J936,{0,1950001,3300001,6950001,9000001,18000001,40000001},{0.05,0.1,0.2,0.23,0.33,0.4,0.45})-LOOKUP(J936,{0,1950001,3300001,6950001,9000001,18000001,40000001},{0,97500,427500,636000,1536000,2796000,4796000}))*1.021,-2))</f>
        <v/>
      </c>
      <c r="N936" s="21">
        <f>IF(K936&lt;=0,0,ROUNDDOWN((K936*LOOKUP(K936,{0,1950001,3300001,6950001,9000001,18000001,40000001},{0.05,0.1,0.2,0.23,0.33,0.4,0.45})-LOOKUP(K936,{0,1950001,3300001,6950001,9000001,18000001,40000001},{0,97500,427500,636000,1536000,2796000,4796000}))*1.021,-2))</f>
        <v/>
      </c>
      <c r="O936" s="21">
        <f>IF(L936&lt;=0,0,ROUNDDOWN((L936*LOOKUP(L936,{0,1950001,3300001,6950001,9000001,18000001,40000001},{0.05,0.1,0.2,0.23,0.33,0.4,0.45})-LOOKUP(L936,{0,1950001,3300001,6950001,9000001,18000001,40000001},{0,97500,427500,636000,1536000,2796000,4796000}))*1.021,-2))</f>
        <v/>
      </c>
      <c r="P936" s="21">
        <f>MAX(0,ROUNDDOWN(F936-E936-430000,-3))</f>
        <v/>
      </c>
      <c r="Q936" s="21">
        <f>MAX(0,ROUNDDOWN(F936-E936-430000-H936,-3))</f>
        <v/>
      </c>
      <c r="R936" s="21">
        <f>IF(F936&lt;=450000,0,MAX(0,P936*0.06-MIN(50000,P936)*0.03))</f>
        <v/>
      </c>
      <c r="S936" s="21">
        <f>IF(F936&lt;=450000,0,MAX(0,P936*0.04-MIN(50000,P936)*0.02))</f>
        <v/>
      </c>
      <c r="T936" s="21">
        <f>IF(F936&lt;=450000,0,MAX(0,Q936*0.06-MIN(50000,Q936)*0.03))</f>
        <v/>
      </c>
      <c r="U936" s="21">
        <f>IF(F936&lt;=450000,0,MAX(0,Q936*0.04-MIN(50000,Q936)*0.02))</f>
        <v/>
      </c>
      <c r="V936" s="21">
        <f>50000+MAX(0,G936-480000)</f>
        <v/>
      </c>
      <c r="W936" s="21">
        <f>P936-V936</f>
        <v/>
      </c>
      <c r="X936" s="21">
        <f>Q936-V936</f>
        <v/>
      </c>
      <c r="Y936" s="22">
        <f>IF(W936&lt;0,0.9,LOOKUP(W936,{0,1950001,3300001,6950001,9000001,18000001,40000001},{0.84895,0.7979,0.6958,0.66517,0.56307,0.4916,0.44055}))</f>
        <v/>
      </c>
      <c r="Z936" s="22">
        <f>IF(X936&lt;0,0.9,LOOKUP(X936,{0,1950001,3300001,6950001,9000001,18000001,40000001},{0.84895,0.7979,0.6958,0.66517,0.56307,0.4916,0.44055}))</f>
        <v/>
      </c>
      <c r="AA936" s="22">
        <f>IF(W936&lt;0,0,CHOOSE(MATCH(W936,{0,1950001,3300001,6950001,9000001},1),5.105/84.895,10.21/79.79,20.42/69.58,23.483/66.517,33.693/56.307))</f>
        <v/>
      </c>
      <c r="AB936" s="21">
        <f>IF(C936&lt;=2000,0,(MIN(C936,ROUNDDOWN(F936*0.3,0))-2000)*0.1)</f>
        <v/>
      </c>
      <c r="AC936" s="21">
        <f>IF(C936&lt;=2000,0,MIN((C936-2000)*Y936,(R936+S936)*0.2))</f>
        <v/>
      </c>
      <c r="AD936" s="21">
        <f>IF(C936&lt;=2000,0,MIN((C936-2000)*Z936,(T936+U936)*0.2))</f>
        <v/>
      </c>
      <c r="AE936" s="21">
        <f>AC936*AA936</f>
        <v/>
      </c>
      <c r="AF936" s="21">
        <f>ROUNDDOWN(R936,-2)+ROUNDDOWN(S936,-2)</f>
        <v/>
      </c>
      <c r="AG936" s="21">
        <f>ROUNDDOWN(MAX(0,R936-(AB936+AC936+AE936)*0.6),-2)+ROUNDDOWN(MAX(0,S936-(AB936+AC936+AE936)*0.4),-2)</f>
        <v/>
      </c>
      <c r="AH936" s="21">
        <f>ROUNDDOWN(MAX(0,T936-(AB936+AD936)*0.6),-2)+ROUNDDOWN(MAX(0,U936-(AB936+AD936)*0.4),-2)</f>
        <v/>
      </c>
      <c r="AI936" s="21">
        <f>ROUNDDOWN(T936,-2)+ROUNDDOWN(U936,-2)</f>
        <v/>
      </c>
      <c r="AJ936" s="21">
        <f>M936+AF936</f>
        <v/>
      </c>
      <c r="AK936" s="21">
        <f>M936+AG936</f>
        <v/>
      </c>
      <c r="AL936" s="21">
        <f>N936+AH936</f>
        <v/>
      </c>
      <c r="AM936" s="21">
        <f>O936+AI936</f>
        <v/>
      </c>
      <c r="AN936" s="21">
        <f>N936+AI936</f>
        <v/>
      </c>
      <c r="AO936" s="21">
        <f>ROUNDDOWN((R936+S936)*0.2/Y936+2000,0)</f>
        <v/>
      </c>
      <c r="AP936" s="21">
        <f>ROUNDDOWN((T936+U936)*0.2/Z936+2000,0)</f>
        <v/>
      </c>
      <c r="AQ936" s="21">
        <f>AL936-AK936</f>
        <v/>
      </c>
      <c r="AR936" s="21">
        <f>AM936-AK936</f>
        <v/>
      </c>
      <c r="AS936" s="21">
        <f>AM936-AL936</f>
        <v/>
      </c>
      <c r="AT936" s="21">
        <f>AK936+C936-AJ936</f>
        <v/>
      </c>
      <c r="AU936" s="21">
        <f>AL936+C936-AM936</f>
        <v/>
      </c>
      <c r="AV936" s="21">
        <f>AN936+C936-AM936</f>
        <v/>
      </c>
    </row>
    <row r="937">
      <c r="A937" t="inlineStr">
        <is>
          <t>医療費の境目</t>
        </is>
      </c>
      <c r="B937" s="21">
        <f>'3_医療費の境目'!$B$3</f>
        <v/>
      </c>
      <c r="C937" s="21">
        <f>IF('3_医療費の境目'!$B$4="",AO937,'3_医療費の境目'!$B$4)</f>
        <v/>
      </c>
      <c r="D937" s="21">
        <f>'3_医療費の境目'!D937</f>
        <v/>
      </c>
      <c r="E937" s="21">
        <f>ROUND(MIN(B937/12,650000)*12*0.0915+MIN(B937/12,1390000)*12*(0.0504+0)+B937*0.005,0)</f>
        <v/>
      </c>
      <c r="F937" s="21">
        <f>IF(B937&lt;741000,0,IF(B937&lt;2191000,B937-740000,IF(B937&lt;2193000,1451000,IF(B937&lt;2196000,1453000,IF(B937&lt;2200000,1456000,IF(B937&lt;3600000,ROUND(ROUNDDOWN(B937/4,-3)*2.8,0)-80000,IF(B937&lt;6600000,ROUND(ROUNDDOWN(B937/4,-3)*3.2,0)-440000,IF(B937&lt;8500000,ROUNDDOWN(B937*0.9,0)-1100000,B937-1950000))))))))</f>
        <v/>
      </c>
      <c r="G937" s="21">
        <f>IF(F937&gt;23500000,NA(),IF(F937&lt;=4890000,1040000,IF(F937&lt;=6550000,670000,620000)))</f>
        <v/>
      </c>
      <c r="H937" s="21">
        <f>IF(D937&lt;=0,0,MAX(0,MIN(2000000,D937-MIN(100000,ROUNDDOWN(F937*0.05,0)))))</f>
        <v/>
      </c>
      <c r="I937" s="21">
        <f>IF(C937&lt;=2000,0,MIN(C937,ROUNDDOWN(F937*0.4,0))-2000)</f>
        <v/>
      </c>
      <c r="J937" s="21">
        <f>MAX(0,ROUNDDOWN(F937-E937-G937,-3))</f>
        <v/>
      </c>
      <c r="K937" s="21">
        <f>MAX(0,ROUNDDOWN(F937-E937-G937-H937-I937,-3))</f>
        <v/>
      </c>
      <c r="L937" s="21">
        <f>MAX(0,ROUNDDOWN(F937-E937-G937-H937,-3))</f>
        <v/>
      </c>
      <c r="M937" s="21">
        <f>IF(J937&lt;=0,0,ROUNDDOWN((J937*LOOKUP(J937,{0,1950001,3300001,6950001,9000001,18000001,40000001},{0.05,0.1,0.2,0.23,0.33,0.4,0.45})-LOOKUP(J937,{0,1950001,3300001,6950001,9000001,18000001,40000001},{0,97500,427500,636000,1536000,2796000,4796000}))*1.021,-2))</f>
        <v/>
      </c>
      <c r="N937" s="21">
        <f>IF(K937&lt;=0,0,ROUNDDOWN((K937*LOOKUP(K937,{0,1950001,3300001,6950001,9000001,18000001,40000001},{0.05,0.1,0.2,0.23,0.33,0.4,0.45})-LOOKUP(K937,{0,1950001,3300001,6950001,9000001,18000001,40000001},{0,97500,427500,636000,1536000,2796000,4796000}))*1.021,-2))</f>
        <v/>
      </c>
      <c r="O937" s="21">
        <f>IF(L937&lt;=0,0,ROUNDDOWN((L937*LOOKUP(L937,{0,1950001,3300001,6950001,9000001,18000001,40000001},{0.05,0.1,0.2,0.23,0.33,0.4,0.45})-LOOKUP(L937,{0,1950001,3300001,6950001,9000001,18000001,40000001},{0,97500,427500,636000,1536000,2796000,4796000}))*1.021,-2))</f>
        <v/>
      </c>
      <c r="P937" s="21">
        <f>MAX(0,ROUNDDOWN(F937-E937-430000,-3))</f>
        <v/>
      </c>
      <c r="Q937" s="21">
        <f>MAX(0,ROUNDDOWN(F937-E937-430000-H937,-3))</f>
        <v/>
      </c>
      <c r="R937" s="21">
        <f>IF(F937&lt;=450000,0,MAX(0,P937*0.06-MIN(50000,P937)*0.03))</f>
        <v/>
      </c>
      <c r="S937" s="21">
        <f>IF(F937&lt;=450000,0,MAX(0,P937*0.04-MIN(50000,P937)*0.02))</f>
        <v/>
      </c>
      <c r="T937" s="21">
        <f>IF(F937&lt;=450000,0,MAX(0,Q937*0.06-MIN(50000,Q937)*0.03))</f>
        <v/>
      </c>
      <c r="U937" s="21">
        <f>IF(F937&lt;=450000,0,MAX(0,Q937*0.04-MIN(50000,Q937)*0.02))</f>
        <v/>
      </c>
      <c r="V937" s="21">
        <f>50000+MAX(0,G937-480000)</f>
        <v/>
      </c>
      <c r="W937" s="21">
        <f>P937-V937</f>
        <v/>
      </c>
      <c r="X937" s="21">
        <f>Q937-V937</f>
        <v/>
      </c>
      <c r="Y937" s="22">
        <f>IF(W937&lt;0,0.9,LOOKUP(W937,{0,1950001,3300001,6950001,9000001,18000001,40000001},{0.84895,0.7979,0.6958,0.66517,0.56307,0.4916,0.44055}))</f>
        <v/>
      </c>
      <c r="Z937" s="22">
        <f>IF(X937&lt;0,0.9,LOOKUP(X937,{0,1950001,3300001,6950001,9000001,18000001,40000001},{0.84895,0.7979,0.6958,0.66517,0.56307,0.4916,0.44055}))</f>
        <v/>
      </c>
      <c r="AA937" s="22">
        <f>IF(W937&lt;0,0,CHOOSE(MATCH(W937,{0,1950001,3300001,6950001,9000001},1),5.105/84.895,10.21/79.79,20.42/69.58,23.483/66.517,33.693/56.307))</f>
        <v/>
      </c>
      <c r="AB937" s="21">
        <f>IF(C937&lt;=2000,0,(MIN(C937,ROUNDDOWN(F937*0.3,0))-2000)*0.1)</f>
        <v/>
      </c>
      <c r="AC937" s="21">
        <f>IF(C937&lt;=2000,0,MIN((C937-2000)*Y937,(R937+S937)*0.2))</f>
        <v/>
      </c>
      <c r="AD937" s="21">
        <f>IF(C937&lt;=2000,0,MIN((C937-2000)*Z937,(T937+U937)*0.2))</f>
        <v/>
      </c>
      <c r="AE937" s="21">
        <f>AC937*AA937</f>
        <v/>
      </c>
      <c r="AF937" s="21">
        <f>ROUNDDOWN(R937,-2)+ROUNDDOWN(S937,-2)</f>
        <v/>
      </c>
      <c r="AG937" s="21">
        <f>ROUNDDOWN(MAX(0,R937-(AB937+AC937+AE937)*0.6),-2)+ROUNDDOWN(MAX(0,S937-(AB937+AC937+AE937)*0.4),-2)</f>
        <v/>
      </c>
      <c r="AH937" s="21">
        <f>ROUNDDOWN(MAX(0,T937-(AB937+AD937)*0.6),-2)+ROUNDDOWN(MAX(0,U937-(AB937+AD937)*0.4),-2)</f>
        <v/>
      </c>
      <c r="AI937" s="21">
        <f>ROUNDDOWN(T937,-2)+ROUNDDOWN(U937,-2)</f>
        <v/>
      </c>
      <c r="AJ937" s="21">
        <f>M937+AF937</f>
        <v/>
      </c>
      <c r="AK937" s="21">
        <f>M937+AG937</f>
        <v/>
      </c>
      <c r="AL937" s="21">
        <f>N937+AH937</f>
        <v/>
      </c>
      <c r="AM937" s="21">
        <f>O937+AI937</f>
        <v/>
      </c>
      <c r="AN937" s="21">
        <f>N937+AI937</f>
        <v/>
      </c>
      <c r="AO937" s="21">
        <f>ROUNDDOWN((R937+S937)*0.2/Y937+2000,0)</f>
        <v/>
      </c>
      <c r="AP937" s="21">
        <f>ROUNDDOWN((T937+U937)*0.2/Z937+2000,0)</f>
        <v/>
      </c>
      <c r="AQ937" s="21">
        <f>AL937-AK937</f>
        <v/>
      </c>
      <c r="AR937" s="21">
        <f>AM937-AK937</f>
        <v/>
      </c>
      <c r="AS937" s="21">
        <f>AM937-AL937</f>
        <v/>
      </c>
      <c r="AT937" s="21">
        <f>AK937+C937-AJ937</f>
        <v/>
      </c>
      <c r="AU937" s="21">
        <f>AL937+C937-AM937</f>
        <v/>
      </c>
      <c r="AV937" s="21">
        <f>AN937+C937-AM937</f>
        <v/>
      </c>
    </row>
    <row r="938">
      <c r="A938" t="inlineStr">
        <is>
          <t>医療費の境目</t>
        </is>
      </c>
      <c r="B938" s="21">
        <f>'3_医療費の境目'!$B$3</f>
        <v/>
      </c>
      <c r="C938" s="21">
        <f>IF('3_医療費の境目'!$B$4="",AO938,'3_医療費の境目'!$B$4)</f>
        <v/>
      </c>
      <c r="D938" s="21">
        <f>'3_医療費の境目'!D938</f>
        <v/>
      </c>
      <c r="E938" s="21">
        <f>ROUND(MIN(B938/12,650000)*12*0.0915+MIN(B938/12,1390000)*12*(0.0504+0)+B938*0.005,0)</f>
        <v/>
      </c>
      <c r="F938" s="21">
        <f>IF(B938&lt;741000,0,IF(B938&lt;2191000,B938-740000,IF(B938&lt;2193000,1451000,IF(B938&lt;2196000,1453000,IF(B938&lt;2200000,1456000,IF(B938&lt;3600000,ROUND(ROUNDDOWN(B938/4,-3)*2.8,0)-80000,IF(B938&lt;6600000,ROUND(ROUNDDOWN(B938/4,-3)*3.2,0)-440000,IF(B938&lt;8500000,ROUNDDOWN(B938*0.9,0)-1100000,B938-1950000))))))))</f>
        <v/>
      </c>
      <c r="G938" s="21">
        <f>IF(F938&gt;23500000,NA(),IF(F938&lt;=4890000,1040000,IF(F938&lt;=6550000,670000,620000)))</f>
        <v/>
      </c>
      <c r="H938" s="21">
        <f>IF(D938&lt;=0,0,MAX(0,MIN(2000000,D938-MIN(100000,ROUNDDOWN(F938*0.05,0)))))</f>
        <v/>
      </c>
      <c r="I938" s="21">
        <f>IF(C938&lt;=2000,0,MIN(C938,ROUNDDOWN(F938*0.4,0))-2000)</f>
        <v/>
      </c>
      <c r="J938" s="21">
        <f>MAX(0,ROUNDDOWN(F938-E938-G938,-3))</f>
        <v/>
      </c>
      <c r="K938" s="21">
        <f>MAX(0,ROUNDDOWN(F938-E938-G938-H938-I938,-3))</f>
        <v/>
      </c>
      <c r="L938" s="21">
        <f>MAX(0,ROUNDDOWN(F938-E938-G938-H938,-3))</f>
        <v/>
      </c>
      <c r="M938" s="21">
        <f>IF(J938&lt;=0,0,ROUNDDOWN((J938*LOOKUP(J938,{0,1950001,3300001,6950001,9000001,18000001,40000001},{0.05,0.1,0.2,0.23,0.33,0.4,0.45})-LOOKUP(J938,{0,1950001,3300001,6950001,9000001,18000001,40000001},{0,97500,427500,636000,1536000,2796000,4796000}))*1.021,-2))</f>
        <v/>
      </c>
      <c r="N938" s="21">
        <f>IF(K938&lt;=0,0,ROUNDDOWN((K938*LOOKUP(K938,{0,1950001,3300001,6950001,9000001,18000001,40000001},{0.05,0.1,0.2,0.23,0.33,0.4,0.45})-LOOKUP(K938,{0,1950001,3300001,6950001,9000001,18000001,40000001},{0,97500,427500,636000,1536000,2796000,4796000}))*1.021,-2))</f>
        <v/>
      </c>
      <c r="O938" s="21">
        <f>IF(L938&lt;=0,0,ROUNDDOWN((L938*LOOKUP(L938,{0,1950001,3300001,6950001,9000001,18000001,40000001},{0.05,0.1,0.2,0.23,0.33,0.4,0.45})-LOOKUP(L938,{0,1950001,3300001,6950001,9000001,18000001,40000001},{0,97500,427500,636000,1536000,2796000,4796000}))*1.021,-2))</f>
        <v/>
      </c>
      <c r="P938" s="21">
        <f>MAX(0,ROUNDDOWN(F938-E938-430000,-3))</f>
        <v/>
      </c>
      <c r="Q938" s="21">
        <f>MAX(0,ROUNDDOWN(F938-E938-430000-H938,-3))</f>
        <v/>
      </c>
      <c r="R938" s="21">
        <f>IF(F938&lt;=450000,0,MAX(0,P938*0.06-MIN(50000,P938)*0.03))</f>
        <v/>
      </c>
      <c r="S938" s="21">
        <f>IF(F938&lt;=450000,0,MAX(0,P938*0.04-MIN(50000,P938)*0.02))</f>
        <v/>
      </c>
      <c r="T938" s="21">
        <f>IF(F938&lt;=450000,0,MAX(0,Q938*0.06-MIN(50000,Q938)*0.03))</f>
        <v/>
      </c>
      <c r="U938" s="21">
        <f>IF(F938&lt;=450000,0,MAX(0,Q938*0.04-MIN(50000,Q938)*0.02))</f>
        <v/>
      </c>
      <c r="V938" s="21">
        <f>50000+MAX(0,G938-480000)</f>
        <v/>
      </c>
      <c r="W938" s="21">
        <f>P938-V938</f>
        <v/>
      </c>
      <c r="X938" s="21">
        <f>Q938-V938</f>
        <v/>
      </c>
      <c r="Y938" s="22">
        <f>IF(W938&lt;0,0.9,LOOKUP(W938,{0,1950001,3300001,6950001,9000001,18000001,40000001},{0.84895,0.7979,0.6958,0.66517,0.56307,0.4916,0.44055}))</f>
        <v/>
      </c>
      <c r="Z938" s="22">
        <f>IF(X938&lt;0,0.9,LOOKUP(X938,{0,1950001,3300001,6950001,9000001,18000001,40000001},{0.84895,0.7979,0.6958,0.66517,0.56307,0.4916,0.44055}))</f>
        <v/>
      </c>
      <c r="AA938" s="22">
        <f>IF(W938&lt;0,0,CHOOSE(MATCH(W938,{0,1950001,3300001,6950001,9000001},1),5.105/84.895,10.21/79.79,20.42/69.58,23.483/66.517,33.693/56.307))</f>
        <v/>
      </c>
      <c r="AB938" s="21">
        <f>IF(C938&lt;=2000,0,(MIN(C938,ROUNDDOWN(F938*0.3,0))-2000)*0.1)</f>
        <v/>
      </c>
      <c r="AC938" s="21">
        <f>IF(C938&lt;=2000,0,MIN((C938-2000)*Y938,(R938+S938)*0.2))</f>
        <v/>
      </c>
      <c r="AD938" s="21">
        <f>IF(C938&lt;=2000,0,MIN((C938-2000)*Z938,(T938+U938)*0.2))</f>
        <v/>
      </c>
      <c r="AE938" s="21">
        <f>AC938*AA938</f>
        <v/>
      </c>
      <c r="AF938" s="21">
        <f>ROUNDDOWN(R938,-2)+ROUNDDOWN(S938,-2)</f>
        <v/>
      </c>
      <c r="AG938" s="21">
        <f>ROUNDDOWN(MAX(0,R938-(AB938+AC938+AE938)*0.6),-2)+ROUNDDOWN(MAX(0,S938-(AB938+AC938+AE938)*0.4),-2)</f>
        <v/>
      </c>
      <c r="AH938" s="21">
        <f>ROUNDDOWN(MAX(0,T938-(AB938+AD938)*0.6),-2)+ROUNDDOWN(MAX(0,U938-(AB938+AD938)*0.4),-2)</f>
        <v/>
      </c>
      <c r="AI938" s="21">
        <f>ROUNDDOWN(T938,-2)+ROUNDDOWN(U938,-2)</f>
        <v/>
      </c>
      <c r="AJ938" s="21">
        <f>M938+AF938</f>
        <v/>
      </c>
      <c r="AK938" s="21">
        <f>M938+AG938</f>
        <v/>
      </c>
      <c r="AL938" s="21">
        <f>N938+AH938</f>
        <v/>
      </c>
      <c r="AM938" s="21">
        <f>O938+AI938</f>
        <v/>
      </c>
      <c r="AN938" s="21">
        <f>N938+AI938</f>
        <v/>
      </c>
      <c r="AO938" s="21">
        <f>ROUNDDOWN((R938+S938)*0.2/Y938+2000,0)</f>
        <v/>
      </c>
      <c r="AP938" s="21">
        <f>ROUNDDOWN((T938+U938)*0.2/Z938+2000,0)</f>
        <v/>
      </c>
      <c r="AQ938" s="21">
        <f>AL938-AK938</f>
        <v/>
      </c>
      <c r="AR938" s="21">
        <f>AM938-AK938</f>
        <v/>
      </c>
      <c r="AS938" s="21">
        <f>AM938-AL938</f>
        <v/>
      </c>
      <c r="AT938" s="21">
        <f>AK938+C938-AJ938</f>
        <v/>
      </c>
      <c r="AU938" s="21">
        <f>AL938+C938-AM938</f>
        <v/>
      </c>
      <c r="AV938" s="21">
        <f>AN938+C938-AM938</f>
        <v/>
      </c>
    </row>
    <row r="939">
      <c r="A939" t="inlineStr">
        <is>
          <t>医療費の境目</t>
        </is>
      </c>
      <c r="B939" s="21">
        <f>'3_医療費の境目'!$B$3</f>
        <v/>
      </c>
      <c r="C939" s="21">
        <f>IF('3_医療費の境目'!$B$4="",AO939,'3_医療費の境目'!$B$4)</f>
        <v/>
      </c>
      <c r="D939" s="21">
        <f>'3_医療費の境目'!D939</f>
        <v/>
      </c>
      <c r="E939" s="21">
        <f>ROUND(MIN(B939/12,650000)*12*0.0915+MIN(B939/12,1390000)*12*(0.0504+0)+B939*0.005,0)</f>
        <v/>
      </c>
      <c r="F939" s="21">
        <f>IF(B939&lt;741000,0,IF(B939&lt;2191000,B939-740000,IF(B939&lt;2193000,1451000,IF(B939&lt;2196000,1453000,IF(B939&lt;2200000,1456000,IF(B939&lt;3600000,ROUND(ROUNDDOWN(B939/4,-3)*2.8,0)-80000,IF(B939&lt;6600000,ROUND(ROUNDDOWN(B939/4,-3)*3.2,0)-440000,IF(B939&lt;8500000,ROUNDDOWN(B939*0.9,0)-1100000,B939-1950000))))))))</f>
        <v/>
      </c>
      <c r="G939" s="21">
        <f>IF(F939&gt;23500000,NA(),IF(F939&lt;=4890000,1040000,IF(F939&lt;=6550000,670000,620000)))</f>
        <v/>
      </c>
      <c r="H939" s="21">
        <f>IF(D939&lt;=0,0,MAX(0,MIN(2000000,D939-MIN(100000,ROUNDDOWN(F939*0.05,0)))))</f>
        <v/>
      </c>
      <c r="I939" s="21">
        <f>IF(C939&lt;=2000,0,MIN(C939,ROUNDDOWN(F939*0.4,0))-2000)</f>
        <v/>
      </c>
      <c r="J939" s="21">
        <f>MAX(0,ROUNDDOWN(F939-E939-G939,-3))</f>
        <v/>
      </c>
      <c r="K939" s="21">
        <f>MAX(0,ROUNDDOWN(F939-E939-G939-H939-I939,-3))</f>
        <v/>
      </c>
      <c r="L939" s="21">
        <f>MAX(0,ROUNDDOWN(F939-E939-G939-H939,-3))</f>
        <v/>
      </c>
      <c r="M939" s="21">
        <f>IF(J939&lt;=0,0,ROUNDDOWN((J939*LOOKUP(J939,{0,1950001,3300001,6950001,9000001,18000001,40000001},{0.05,0.1,0.2,0.23,0.33,0.4,0.45})-LOOKUP(J939,{0,1950001,3300001,6950001,9000001,18000001,40000001},{0,97500,427500,636000,1536000,2796000,4796000}))*1.021,-2))</f>
        <v/>
      </c>
      <c r="N939" s="21">
        <f>IF(K939&lt;=0,0,ROUNDDOWN((K939*LOOKUP(K939,{0,1950001,3300001,6950001,9000001,18000001,40000001},{0.05,0.1,0.2,0.23,0.33,0.4,0.45})-LOOKUP(K939,{0,1950001,3300001,6950001,9000001,18000001,40000001},{0,97500,427500,636000,1536000,2796000,4796000}))*1.021,-2))</f>
        <v/>
      </c>
      <c r="O939" s="21">
        <f>IF(L939&lt;=0,0,ROUNDDOWN((L939*LOOKUP(L939,{0,1950001,3300001,6950001,9000001,18000001,40000001},{0.05,0.1,0.2,0.23,0.33,0.4,0.45})-LOOKUP(L939,{0,1950001,3300001,6950001,9000001,18000001,40000001},{0,97500,427500,636000,1536000,2796000,4796000}))*1.021,-2))</f>
        <v/>
      </c>
      <c r="P939" s="21">
        <f>MAX(0,ROUNDDOWN(F939-E939-430000,-3))</f>
        <v/>
      </c>
      <c r="Q939" s="21">
        <f>MAX(0,ROUNDDOWN(F939-E939-430000-H939,-3))</f>
        <v/>
      </c>
      <c r="R939" s="21">
        <f>IF(F939&lt;=450000,0,MAX(0,P939*0.06-MIN(50000,P939)*0.03))</f>
        <v/>
      </c>
      <c r="S939" s="21">
        <f>IF(F939&lt;=450000,0,MAX(0,P939*0.04-MIN(50000,P939)*0.02))</f>
        <v/>
      </c>
      <c r="T939" s="21">
        <f>IF(F939&lt;=450000,0,MAX(0,Q939*0.06-MIN(50000,Q939)*0.03))</f>
        <v/>
      </c>
      <c r="U939" s="21">
        <f>IF(F939&lt;=450000,0,MAX(0,Q939*0.04-MIN(50000,Q939)*0.02))</f>
        <v/>
      </c>
      <c r="V939" s="21">
        <f>50000+MAX(0,G939-480000)</f>
        <v/>
      </c>
      <c r="W939" s="21">
        <f>P939-V939</f>
        <v/>
      </c>
      <c r="X939" s="21">
        <f>Q939-V939</f>
        <v/>
      </c>
      <c r="Y939" s="22">
        <f>IF(W939&lt;0,0.9,LOOKUP(W939,{0,1950001,3300001,6950001,9000001,18000001,40000001},{0.84895,0.7979,0.6958,0.66517,0.56307,0.4916,0.44055}))</f>
        <v/>
      </c>
      <c r="Z939" s="22">
        <f>IF(X939&lt;0,0.9,LOOKUP(X939,{0,1950001,3300001,6950001,9000001,18000001,40000001},{0.84895,0.7979,0.6958,0.66517,0.56307,0.4916,0.44055}))</f>
        <v/>
      </c>
      <c r="AA939" s="22">
        <f>IF(W939&lt;0,0,CHOOSE(MATCH(W939,{0,1950001,3300001,6950001,9000001},1),5.105/84.895,10.21/79.79,20.42/69.58,23.483/66.517,33.693/56.307))</f>
        <v/>
      </c>
      <c r="AB939" s="21">
        <f>IF(C939&lt;=2000,0,(MIN(C939,ROUNDDOWN(F939*0.3,0))-2000)*0.1)</f>
        <v/>
      </c>
      <c r="AC939" s="21">
        <f>IF(C939&lt;=2000,0,MIN((C939-2000)*Y939,(R939+S939)*0.2))</f>
        <v/>
      </c>
      <c r="AD939" s="21">
        <f>IF(C939&lt;=2000,0,MIN((C939-2000)*Z939,(T939+U939)*0.2))</f>
        <v/>
      </c>
      <c r="AE939" s="21">
        <f>AC939*AA939</f>
        <v/>
      </c>
      <c r="AF939" s="21">
        <f>ROUNDDOWN(R939,-2)+ROUNDDOWN(S939,-2)</f>
        <v/>
      </c>
      <c r="AG939" s="21">
        <f>ROUNDDOWN(MAX(0,R939-(AB939+AC939+AE939)*0.6),-2)+ROUNDDOWN(MAX(0,S939-(AB939+AC939+AE939)*0.4),-2)</f>
        <v/>
      </c>
      <c r="AH939" s="21">
        <f>ROUNDDOWN(MAX(0,T939-(AB939+AD939)*0.6),-2)+ROUNDDOWN(MAX(0,U939-(AB939+AD939)*0.4),-2)</f>
        <v/>
      </c>
      <c r="AI939" s="21">
        <f>ROUNDDOWN(T939,-2)+ROUNDDOWN(U939,-2)</f>
        <v/>
      </c>
      <c r="AJ939" s="21">
        <f>M939+AF939</f>
        <v/>
      </c>
      <c r="AK939" s="21">
        <f>M939+AG939</f>
        <v/>
      </c>
      <c r="AL939" s="21">
        <f>N939+AH939</f>
        <v/>
      </c>
      <c r="AM939" s="21">
        <f>O939+AI939</f>
        <v/>
      </c>
      <c r="AN939" s="21">
        <f>N939+AI939</f>
        <v/>
      </c>
      <c r="AO939" s="21">
        <f>ROUNDDOWN((R939+S939)*0.2/Y939+2000,0)</f>
        <v/>
      </c>
      <c r="AP939" s="21">
        <f>ROUNDDOWN((T939+U939)*0.2/Z939+2000,0)</f>
        <v/>
      </c>
      <c r="AQ939" s="21">
        <f>AL939-AK939</f>
        <v/>
      </c>
      <c r="AR939" s="21">
        <f>AM939-AK939</f>
        <v/>
      </c>
      <c r="AS939" s="21">
        <f>AM939-AL939</f>
        <v/>
      </c>
      <c r="AT939" s="21">
        <f>AK939+C939-AJ939</f>
        <v/>
      </c>
      <c r="AU939" s="21">
        <f>AL939+C939-AM939</f>
        <v/>
      </c>
      <c r="AV939" s="21">
        <f>AN939+C939-AM939</f>
        <v/>
      </c>
    </row>
    <row r="940">
      <c r="A940" t="inlineStr">
        <is>
          <t>医療費の境目</t>
        </is>
      </c>
      <c r="B940" s="21">
        <f>'3_医療費の境目'!$B$3</f>
        <v/>
      </c>
      <c r="C940" s="21">
        <f>IF('3_医療費の境目'!$B$4="",AO940,'3_医療費の境目'!$B$4)</f>
        <v/>
      </c>
      <c r="D940" s="21">
        <f>'3_医療費の境目'!D940</f>
        <v/>
      </c>
      <c r="E940" s="21">
        <f>ROUND(MIN(B940/12,650000)*12*0.0915+MIN(B940/12,1390000)*12*(0.0504+0)+B940*0.005,0)</f>
        <v/>
      </c>
      <c r="F940" s="21">
        <f>IF(B940&lt;741000,0,IF(B940&lt;2191000,B940-740000,IF(B940&lt;2193000,1451000,IF(B940&lt;2196000,1453000,IF(B940&lt;2200000,1456000,IF(B940&lt;3600000,ROUND(ROUNDDOWN(B940/4,-3)*2.8,0)-80000,IF(B940&lt;6600000,ROUND(ROUNDDOWN(B940/4,-3)*3.2,0)-440000,IF(B940&lt;8500000,ROUNDDOWN(B940*0.9,0)-1100000,B940-1950000))))))))</f>
        <v/>
      </c>
      <c r="G940" s="21">
        <f>IF(F940&gt;23500000,NA(),IF(F940&lt;=4890000,1040000,IF(F940&lt;=6550000,670000,620000)))</f>
        <v/>
      </c>
      <c r="H940" s="21">
        <f>IF(D940&lt;=0,0,MAX(0,MIN(2000000,D940-MIN(100000,ROUNDDOWN(F940*0.05,0)))))</f>
        <v/>
      </c>
      <c r="I940" s="21">
        <f>IF(C940&lt;=2000,0,MIN(C940,ROUNDDOWN(F940*0.4,0))-2000)</f>
        <v/>
      </c>
      <c r="J940" s="21">
        <f>MAX(0,ROUNDDOWN(F940-E940-G940,-3))</f>
        <v/>
      </c>
      <c r="K940" s="21">
        <f>MAX(0,ROUNDDOWN(F940-E940-G940-H940-I940,-3))</f>
        <v/>
      </c>
      <c r="L940" s="21">
        <f>MAX(0,ROUNDDOWN(F940-E940-G940-H940,-3))</f>
        <v/>
      </c>
      <c r="M940" s="21">
        <f>IF(J940&lt;=0,0,ROUNDDOWN((J940*LOOKUP(J940,{0,1950001,3300001,6950001,9000001,18000001,40000001},{0.05,0.1,0.2,0.23,0.33,0.4,0.45})-LOOKUP(J940,{0,1950001,3300001,6950001,9000001,18000001,40000001},{0,97500,427500,636000,1536000,2796000,4796000}))*1.021,-2))</f>
        <v/>
      </c>
      <c r="N940" s="21">
        <f>IF(K940&lt;=0,0,ROUNDDOWN((K940*LOOKUP(K940,{0,1950001,3300001,6950001,9000001,18000001,40000001},{0.05,0.1,0.2,0.23,0.33,0.4,0.45})-LOOKUP(K940,{0,1950001,3300001,6950001,9000001,18000001,40000001},{0,97500,427500,636000,1536000,2796000,4796000}))*1.021,-2))</f>
        <v/>
      </c>
      <c r="O940" s="21">
        <f>IF(L940&lt;=0,0,ROUNDDOWN((L940*LOOKUP(L940,{0,1950001,3300001,6950001,9000001,18000001,40000001},{0.05,0.1,0.2,0.23,0.33,0.4,0.45})-LOOKUP(L940,{0,1950001,3300001,6950001,9000001,18000001,40000001},{0,97500,427500,636000,1536000,2796000,4796000}))*1.021,-2))</f>
        <v/>
      </c>
      <c r="P940" s="21">
        <f>MAX(0,ROUNDDOWN(F940-E940-430000,-3))</f>
        <v/>
      </c>
      <c r="Q940" s="21">
        <f>MAX(0,ROUNDDOWN(F940-E940-430000-H940,-3))</f>
        <v/>
      </c>
      <c r="R940" s="21">
        <f>IF(F940&lt;=450000,0,MAX(0,P940*0.06-MIN(50000,P940)*0.03))</f>
        <v/>
      </c>
      <c r="S940" s="21">
        <f>IF(F940&lt;=450000,0,MAX(0,P940*0.04-MIN(50000,P940)*0.02))</f>
        <v/>
      </c>
      <c r="T940" s="21">
        <f>IF(F940&lt;=450000,0,MAX(0,Q940*0.06-MIN(50000,Q940)*0.03))</f>
        <v/>
      </c>
      <c r="U940" s="21">
        <f>IF(F940&lt;=450000,0,MAX(0,Q940*0.04-MIN(50000,Q940)*0.02))</f>
        <v/>
      </c>
      <c r="V940" s="21">
        <f>50000+MAX(0,G940-480000)</f>
        <v/>
      </c>
      <c r="W940" s="21">
        <f>P940-V940</f>
        <v/>
      </c>
      <c r="X940" s="21">
        <f>Q940-V940</f>
        <v/>
      </c>
      <c r="Y940" s="22">
        <f>IF(W940&lt;0,0.9,LOOKUP(W940,{0,1950001,3300001,6950001,9000001,18000001,40000001},{0.84895,0.7979,0.6958,0.66517,0.56307,0.4916,0.44055}))</f>
        <v/>
      </c>
      <c r="Z940" s="22">
        <f>IF(X940&lt;0,0.9,LOOKUP(X940,{0,1950001,3300001,6950001,9000001,18000001,40000001},{0.84895,0.7979,0.6958,0.66517,0.56307,0.4916,0.44055}))</f>
        <v/>
      </c>
      <c r="AA940" s="22">
        <f>IF(W940&lt;0,0,CHOOSE(MATCH(W940,{0,1950001,3300001,6950001,9000001},1),5.105/84.895,10.21/79.79,20.42/69.58,23.483/66.517,33.693/56.307))</f>
        <v/>
      </c>
      <c r="AB940" s="21">
        <f>IF(C940&lt;=2000,0,(MIN(C940,ROUNDDOWN(F940*0.3,0))-2000)*0.1)</f>
        <v/>
      </c>
      <c r="AC940" s="21">
        <f>IF(C940&lt;=2000,0,MIN((C940-2000)*Y940,(R940+S940)*0.2))</f>
        <v/>
      </c>
      <c r="AD940" s="21">
        <f>IF(C940&lt;=2000,0,MIN((C940-2000)*Z940,(T940+U940)*0.2))</f>
        <v/>
      </c>
      <c r="AE940" s="21">
        <f>AC940*AA940</f>
        <v/>
      </c>
      <c r="AF940" s="21">
        <f>ROUNDDOWN(R940,-2)+ROUNDDOWN(S940,-2)</f>
        <v/>
      </c>
      <c r="AG940" s="21">
        <f>ROUNDDOWN(MAX(0,R940-(AB940+AC940+AE940)*0.6),-2)+ROUNDDOWN(MAX(0,S940-(AB940+AC940+AE940)*0.4),-2)</f>
        <v/>
      </c>
      <c r="AH940" s="21">
        <f>ROUNDDOWN(MAX(0,T940-(AB940+AD940)*0.6),-2)+ROUNDDOWN(MAX(0,U940-(AB940+AD940)*0.4),-2)</f>
        <v/>
      </c>
      <c r="AI940" s="21">
        <f>ROUNDDOWN(T940,-2)+ROUNDDOWN(U940,-2)</f>
        <v/>
      </c>
      <c r="AJ940" s="21">
        <f>M940+AF940</f>
        <v/>
      </c>
      <c r="AK940" s="21">
        <f>M940+AG940</f>
        <v/>
      </c>
      <c r="AL940" s="21">
        <f>N940+AH940</f>
        <v/>
      </c>
      <c r="AM940" s="21">
        <f>O940+AI940</f>
        <v/>
      </c>
      <c r="AN940" s="21">
        <f>N940+AI940</f>
        <v/>
      </c>
      <c r="AO940" s="21">
        <f>ROUNDDOWN((R940+S940)*0.2/Y940+2000,0)</f>
        <v/>
      </c>
      <c r="AP940" s="21">
        <f>ROUNDDOWN((T940+U940)*0.2/Z940+2000,0)</f>
        <v/>
      </c>
      <c r="AQ940" s="21">
        <f>AL940-AK940</f>
        <v/>
      </c>
      <c r="AR940" s="21">
        <f>AM940-AK940</f>
        <v/>
      </c>
      <c r="AS940" s="21">
        <f>AM940-AL940</f>
        <v/>
      </c>
      <c r="AT940" s="21">
        <f>AK940+C940-AJ940</f>
        <v/>
      </c>
      <c r="AU940" s="21">
        <f>AL940+C940-AM940</f>
        <v/>
      </c>
      <c r="AV940" s="21">
        <f>AN940+C940-AM940</f>
        <v/>
      </c>
    </row>
    <row r="941">
      <c r="A941" t="inlineStr">
        <is>
          <t>医療費の境目</t>
        </is>
      </c>
      <c r="B941" s="21">
        <f>'3_医療費の境目'!$B$3</f>
        <v/>
      </c>
      <c r="C941" s="21">
        <f>IF('3_医療費の境目'!$B$4="",AO941,'3_医療費の境目'!$B$4)</f>
        <v/>
      </c>
      <c r="D941" s="21">
        <f>'3_医療費の境目'!D941</f>
        <v/>
      </c>
      <c r="E941" s="21">
        <f>ROUND(MIN(B941/12,650000)*12*0.0915+MIN(B941/12,1390000)*12*(0.0504+0)+B941*0.005,0)</f>
        <v/>
      </c>
      <c r="F941" s="21">
        <f>IF(B941&lt;741000,0,IF(B941&lt;2191000,B941-740000,IF(B941&lt;2193000,1451000,IF(B941&lt;2196000,1453000,IF(B941&lt;2200000,1456000,IF(B941&lt;3600000,ROUND(ROUNDDOWN(B941/4,-3)*2.8,0)-80000,IF(B941&lt;6600000,ROUND(ROUNDDOWN(B941/4,-3)*3.2,0)-440000,IF(B941&lt;8500000,ROUNDDOWN(B941*0.9,0)-1100000,B941-1950000))))))))</f>
        <v/>
      </c>
      <c r="G941" s="21">
        <f>IF(F941&gt;23500000,NA(),IF(F941&lt;=4890000,1040000,IF(F941&lt;=6550000,670000,620000)))</f>
        <v/>
      </c>
      <c r="H941" s="21">
        <f>IF(D941&lt;=0,0,MAX(0,MIN(2000000,D941-MIN(100000,ROUNDDOWN(F941*0.05,0)))))</f>
        <v/>
      </c>
      <c r="I941" s="21">
        <f>IF(C941&lt;=2000,0,MIN(C941,ROUNDDOWN(F941*0.4,0))-2000)</f>
        <v/>
      </c>
      <c r="J941" s="21">
        <f>MAX(0,ROUNDDOWN(F941-E941-G941,-3))</f>
        <v/>
      </c>
      <c r="K941" s="21">
        <f>MAX(0,ROUNDDOWN(F941-E941-G941-H941-I941,-3))</f>
        <v/>
      </c>
      <c r="L941" s="21">
        <f>MAX(0,ROUNDDOWN(F941-E941-G941-H941,-3))</f>
        <v/>
      </c>
      <c r="M941" s="21">
        <f>IF(J941&lt;=0,0,ROUNDDOWN((J941*LOOKUP(J941,{0,1950001,3300001,6950001,9000001,18000001,40000001},{0.05,0.1,0.2,0.23,0.33,0.4,0.45})-LOOKUP(J941,{0,1950001,3300001,6950001,9000001,18000001,40000001},{0,97500,427500,636000,1536000,2796000,4796000}))*1.021,-2))</f>
        <v/>
      </c>
      <c r="N941" s="21">
        <f>IF(K941&lt;=0,0,ROUNDDOWN((K941*LOOKUP(K941,{0,1950001,3300001,6950001,9000001,18000001,40000001},{0.05,0.1,0.2,0.23,0.33,0.4,0.45})-LOOKUP(K941,{0,1950001,3300001,6950001,9000001,18000001,40000001},{0,97500,427500,636000,1536000,2796000,4796000}))*1.021,-2))</f>
        <v/>
      </c>
      <c r="O941" s="21">
        <f>IF(L941&lt;=0,0,ROUNDDOWN((L941*LOOKUP(L941,{0,1950001,3300001,6950001,9000001,18000001,40000001},{0.05,0.1,0.2,0.23,0.33,0.4,0.45})-LOOKUP(L941,{0,1950001,3300001,6950001,9000001,18000001,40000001},{0,97500,427500,636000,1536000,2796000,4796000}))*1.021,-2))</f>
        <v/>
      </c>
      <c r="P941" s="21">
        <f>MAX(0,ROUNDDOWN(F941-E941-430000,-3))</f>
        <v/>
      </c>
      <c r="Q941" s="21">
        <f>MAX(0,ROUNDDOWN(F941-E941-430000-H941,-3))</f>
        <v/>
      </c>
      <c r="R941" s="21">
        <f>IF(F941&lt;=450000,0,MAX(0,P941*0.06-MIN(50000,P941)*0.03))</f>
        <v/>
      </c>
      <c r="S941" s="21">
        <f>IF(F941&lt;=450000,0,MAX(0,P941*0.04-MIN(50000,P941)*0.02))</f>
        <v/>
      </c>
      <c r="T941" s="21">
        <f>IF(F941&lt;=450000,0,MAX(0,Q941*0.06-MIN(50000,Q941)*0.03))</f>
        <v/>
      </c>
      <c r="U941" s="21">
        <f>IF(F941&lt;=450000,0,MAX(0,Q941*0.04-MIN(50000,Q941)*0.02))</f>
        <v/>
      </c>
      <c r="V941" s="21">
        <f>50000+MAX(0,G941-480000)</f>
        <v/>
      </c>
      <c r="W941" s="21">
        <f>P941-V941</f>
        <v/>
      </c>
      <c r="X941" s="21">
        <f>Q941-V941</f>
        <v/>
      </c>
      <c r="Y941" s="22">
        <f>IF(W941&lt;0,0.9,LOOKUP(W941,{0,1950001,3300001,6950001,9000001,18000001,40000001},{0.84895,0.7979,0.6958,0.66517,0.56307,0.4916,0.44055}))</f>
        <v/>
      </c>
      <c r="Z941" s="22">
        <f>IF(X941&lt;0,0.9,LOOKUP(X941,{0,1950001,3300001,6950001,9000001,18000001,40000001},{0.84895,0.7979,0.6958,0.66517,0.56307,0.4916,0.44055}))</f>
        <v/>
      </c>
      <c r="AA941" s="22">
        <f>IF(W941&lt;0,0,CHOOSE(MATCH(W941,{0,1950001,3300001,6950001,9000001},1),5.105/84.895,10.21/79.79,20.42/69.58,23.483/66.517,33.693/56.307))</f>
        <v/>
      </c>
      <c r="AB941" s="21">
        <f>IF(C941&lt;=2000,0,(MIN(C941,ROUNDDOWN(F941*0.3,0))-2000)*0.1)</f>
        <v/>
      </c>
      <c r="AC941" s="21">
        <f>IF(C941&lt;=2000,0,MIN((C941-2000)*Y941,(R941+S941)*0.2))</f>
        <v/>
      </c>
      <c r="AD941" s="21">
        <f>IF(C941&lt;=2000,0,MIN((C941-2000)*Z941,(T941+U941)*0.2))</f>
        <v/>
      </c>
      <c r="AE941" s="21">
        <f>AC941*AA941</f>
        <v/>
      </c>
      <c r="AF941" s="21">
        <f>ROUNDDOWN(R941,-2)+ROUNDDOWN(S941,-2)</f>
        <v/>
      </c>
      <c r="AG941" s="21">
        <f>ROUNDDOWN(MAX(0,R941-(AB941+AC941+AE941)*0.6),-2)+ROUNDDOWN(MAX(0,S941-(AB941+AC941+AE941)*0.4),-2)</f>
        <v/>
      </c>
      <c r="AH941" s="21">
        <f>ROUNDDOWN(MAX(0,T941-(AB941+AD941)*0.6),-2)+ROUNDDOWN(MAX(0,U941-(AB941+AD941)*0.4),-2)</f>
        <v/>
      </c>
      <c r="AI941" s="21">
        <f>ROUNDDOWN(T941,-2)+ROUNDDOWN(U941,-2)</f>
        <v/>
      </c>
      <c r="AJ941" s="21">
        <f>M941+AF941</f>
        <v/>
      </c>
      <c r="AK941" s="21">
        <f>M941+AG941</f>
        <v/>
      </c>
      <c r="AL941" s="21">
        <f>N941+AH941</f>
        <v/>
      </c>
      <c r="AM941" s="21">
        <f>O941+AI941</f>
        <v/>
      </c>
      <c r="AN941" s="21">
        <f>N941+AI941</f>
        <v/>
      </c>
      <c r="AO941" s="21">
        <f>ROUNDDOWN((R941+S941)*0.2/Y941+2000,0)</f>
        <v/>
      </c>
      <c r="AP941" s="21">
        <f>ROUNDDOWN((T941+U941)*0.2/Z941+2000,0)</f>
        <v/>
      </c>
      <c r="AQ941" s="21">
        <f>AL941-AK941</f>
        <v/>
      </c>
      <c r="AR941" s="21">
        <f>AM941-AK941</f>
        <v/>
      </c>
      <c r="AS941" s="21">
        <f>AM941-AL941</f>
        <v/>
      </c>
      <c r="AT941" s="21">
        <f>AK941+C941-AJ941</f>
        <v/>
      </c>
      <c r="AU941" s="21">
        <f>AL941+C941-AM941</f>
        <v/>
      </c>
      <c r="AV941" s="21">
        <f>AN941+C941-AM941</f>
        <v/>
      </c>
    </row>
    <row r="942">
      <c r="A942" t="inlineStr">
        <is>
          <t>医療費の境目</t>
        </is>
      </c>
      <c r="B942" s="21">
        <f>'3_医療費の境目'!$B$3</f>
        <v/>
      </c>
      <c r="C942" s="21">
        <f>IF('3_医療費の境目'!$B$4="",AO942,'3_医療費の境目'!$B$4)</f>
        <v/>
      </c>
      <c r="D942" s="21">
        <f>'3_医療費の境目'!D942</f>
        <v/>
      </c>
      <c r="E942" s="21">
        <f>ROUND(MIN(B942/12,650000)*12*0.0915+MIN(B942/12,1390000)*12*(0.0504+0)+B942*0.005,0)</f>
        <v/>
      </c>
      <c r="F942" s="21">
        <f>IF(B942&lt;741000,0,IF(B942&lt;2191000,B942-740000,IF(B942&lt;2193000,1451000,IF(B942&lt;2196000,1453000,IF(B942&lt;2200000,1456000,IF(B942&lt;3600000,ROUND(ROUNDDOWN(B942/4,-3)*2.8,0)-80000,IF(B942&lt;6600000,ROUND(ROUNDDOWN(B942/4,-3)*3.2,0)-440000,IF(B942&lt;8500000,ROUNDDOWN(B942*0.9,0)-1100000,B942-1950000))))))))</f>
        <v/>
      </c>
      <c r="G942" s="21">
        <f>IF(F942&gt;23500000,NA(),IF(F942&lt;=4890000,1040000,IF(F942&lt;=6550000,670000,620000)))</f>
        <v/>
      </c>
      <c r="H942" s="21">
        <f>IF(D942&lt;=0,0,MAX(0,MIN(2000000,D942-MIN(100000,ROUNDDOWN(F942*0.05,0)))))</f>
        <v/>
      </c>
      <c r="I942" s="21">
        <f>IF(C942&lt;=2000,0,MIN(C942,ROUNDDOWN(F942*0.4,0))-2000)</f>
        <v/>
      </c>
      <c r="J942" s="21">
        <f>MAX(0,ROUNDDOWN(F942-E942-G942,-3))</f>
        <v/>
      </c>
      <c r="K942" s="21">
        <f>MAX(0,ROUNDDOWN(F942-E942-G942-H942-I942,-3))</f>
        <v/>
      </c>
      <c r="L942" s="21">
        <f>MAX(0,ROUNDDOWN(F942-E942-G942-H942,-3))</f>
        <v/>
      </c>
      <c r="M942" s="21">
        <f>IF(J942&lt;=0,0,ROUNDDOWN((J942*LOOKUP(J942,{0,1950001,3300001,6950001,9000001,18000001,40000001},{0.05,0.1,0.2,0.23,0.33,0.4,0.45})-LOOKUP(J942,{0,1950001,3300001,6950001,9000001,18000001,40000001},{0,97500,427500,636000,1536000,2796000,4796000}))*1.021,-2))</f>
        <v/>
      </c>
      <c r="N942" s="21">
        <f>IF(K942&lt;=0,0,ROUNDDOWN((K942*LOOKUP(K942,{0,1950001,3300001,6950001,9000001,18000001,40000001},{0.05,0.1,0.2,0.23,0.33,0.4,0.45})-LOOKUP(K942,{0,1950001,3300001,6950001,9000001,18000001,40000001},{0,97500,427500,636000,1536000,2796000,4796000}))*1.021,-2))</f>
        <v/>
      </c>
      <c r="O942" s="21">
        <f>IF(L942&lt;=0,0,ROUNDDOWN((L942*LOOKUP(L942,{0,1950001,3300001,6950001,9000001,18000001,40000001},{0.05,0.1,0.2,0.23,0.33,0.4,0.45})-LOOKUP(L942,{0,1950001,3300001,6950001,9000001,18000001,40000001},{0,97500,427500,636000,1536000,2796000,4796000}))*1.021,-2))</f>
        <v/>
      </c>
      <c r="P942" s="21">
        <f>MAX(0,ROUNDDOWN(F942-E942-430000,-3))</f>
        <v/>
      </c>
      <c r="Q942" s="21">
        <f>MAX(0,ROUNDDOWN(F942-E942-430000-H942,-3))</f>
        <v/>
      </c>
      <c r="R942" s="21">
        <f>IF(F942&lt;=450000,0,MAX(0,P942*0.06-MIN(50000,P942)*0.03))</f>
        <v/>
      </c>
      <c r="S942" s="21">
        <f>IF(F942&lt;=450000,0,MAX(0,P942*0.04-MIN(50000,P942)*0.02))</f>
        <v/>
      </c>
      <c r="T942" s="21">
        <f>IF(F942&lt;=450000,0,MAX(0,Q942*0.06-MIN(50000,Q942)*0.03))</f>
        <v/>
      </c>
      <c r="U942" s="21">
        <f>IF(F942&lt;=450000,0,MAX(0,Q942*0.04-MIN(50000,Q942)*0.02))</f>
        <v/>
      </c>
      <c r="V942" s="21">
        <f>50000+MAX(0,G942-480000)</f>
        <v/>
      </c>
      <c r="W942" s="21">
        <f>P942-V942</f>
        <v/>
      </c>
      <c r="X942" s="21">
        <f>Q942-V942</f>
        <v/>
      </c>
      <c r="Y942" s="22">
        <f>IF(W942&lt;0,0.9,LOOKUP(W942,{0,1950001,3300001,6950001,9000001,18000001,40000001},{0.84895,0.7979,0.6958,0.66517,0.56307,0.4916,0.44055}))</f>
        <v/>
      </c>
      <c r="Z942" s="22">
        <f>IF(X942&lt;0,0.9,LOOKUP(X942,{0,1950001,3300001,6950001,9000001,18000001,40000001},{0.84895,0.7979,0.6958,0.66517,0.56307,0.4916,0.44055}))</f>
        <v/>
      </c>
      <c r="AA942" s="22">
        <f>IF(W942&lt;0,0,CHOOSE(MATCH(W942,{0,1950001,3300001,6950001,9000001},1),5.105/84.895,10.21/79.79,20.42/69.58,23.483/66.517,33.693/56.307))</f>
        <v/>
      </c>
      <c r="AB942" s="21">
        <f>IF(C942&lt;=2000,0,(MIN(C942,ROUNDDOWN(F942*0.3,0))-2000)*0.1)</f>
        <v/>
      </c>
      <c r="AC942" s="21">
        <f>IF(C942&lt;=2000,0,MIN((C942-2000)*Y942,(R942+S942)*0.2))</f>
        <v/>
      </c>
      <c r="AD942" s="21">
        <f>IF(C942&lt;=2000,0,MIN((C942-2000)*Z942,(T942+U942)*0.2))</f>
        <v/>
      </c>
      <c r="AE942" s="21">
        <f>AC942*AA942</f>
        <v/>
      </c>
      <c r="AF942" s="21">
        <f>ROUNDDOWN(R942,-2)+ROUNDDOWN(S942,-2)</f>
        <v/>
      </c>
      <c r="AG942" s="21">
        <f>ROUNDDOWN(MAX(0,R942-(AB942+AC942+AE942)*0.6),-2)+ROUNDDOWN(MAX(0,S942-(AB942+AC942+AE942)*0.4),-2)</f>
        <v/>
      </c>
      <c r="AH942" s="21">
        <f>ROUNDDOWN(MAX(0,T942-(AB942+AD942)*0.6),-2)+ROUNDDOWN(MAX(0,U942-(AB942+AD942)*0.4),-2)</f>
        <v/>
      </c>
      <c r="AI942" s="21">
        <f>ROUNDDOWN(T942,-2)+ROUNDDOWN(U942,-2)</f>
        <v/>
      </c>
      <c r="AJ942" s="21">
        <f>M942+AF942</f>
        <v/>
      </c>
      <c r="AK942" s="21">
        <f>M942+AG942</f>
        <v/>
      </c>
      <c r="AL942" s="21">
        <f>N942+AH942</f>
        <v/>
      </c>
      <c r="AM942" s="21">
        <f>O942+AI942</f>
        <v/>
      </c>
      <c r="AN942" s="21">
        <f>N942+AI942</f>
        <v/>
      </c>
      <c r="AO942" s="21">
        <f>ROUNDDOWN((R942+S942)*0.2/Y942+2000,0)</f>
        <v/>
      </c>
      <c r="AP942" s="21">
        <f>ROUNDDOWN((T942+U942)*0.2/Z942+2000,0)</f>
        <v/>
      </c>
      <c r="AQ942" s="21">
        <f>AL942-AK942</f>
        <v/>
      </c>
      <c r="AR942" s="21">
        <f>AM942-AK942</f>
        <v/>
      </c>
      <c r="AS942" s="21">
        <f>AM942-AL942</f>
        <v/>
      </c>
      <c r="AT942" s="21">
        <f>AK942+C942-AJ942</f>
        <v/>
      </c>
      <c r="AU942" s="21">
        <f>AL942+C942-AM942</f>
        <v/>
      </c>
      <c r="AV942" s="21">
        <f>AN942+C942-AM942</f>
        <v/>
      </c>
    </row>
    <row r="943">
      <c r="A943" t="inlineStr">
        <is>
          <t>医療費の境目</t>
        </is>
      </c>
      <c r="B943" s="21">
        <f>'3_医療費の境目'!$B$3</f>
        <v/>
      </c>
      <c r="C943" s="21">
        <f>IF('3_医療費の境目'!$B$4="",AO943,'3_医療費の境目'!$B$4)</f>
        <v/>
      </c>
      <c r="D943" s="21">
        <f>'3_医療費の境目'!D943</f>
        <v/>
      </c>
      <c r="E943" s="21">
        <f>ROUND(MIN(B943/12,650000)*12*0.0915+MIN(B943/12,1390000)*12*(0.0504+0)+B943*0.005,0)</f>
        <v/>
      </c>
      <c r="F943" s="21">
        <f>IF(B943&lt;741000,0,IF(B943&lt;2191000,B943-740000,IF(B943&lt;2193000,1451000,IF(B943&lt;2196000,1453000,IF(B943&lt;2200000,1456000,IF(B943&lt;3600000,ROUND(ROUNDDOWN(B943/4,-3)*2.8,0)-80000,IF(B943&lt;6600000,ROUND(ROUNDDOWN(B943/4,-3)*3.2,0)-440000,IF(B943&lt;8500000,ROUNDDOWN(B943*0.9,0)-1100000,B943-1950000))))))))</f>
        <v/>
      </c>
      <c r="G943" s="21">
        <f>IF(F943&gt;23500000,NA(),IF(F943&lt;=4890000,1040000,IF(F943&lt;=6550000,670000,620000)))</f>
        <v/>
      </c>
      <c r="H943" s="21">
        <f>IF(D943&lt;=0,0,MAX(0,MIN(2000000,D943-MIN(100000,ROUNDDOWN(F943*0.05,0)))))</f>
        <v/>
      </c>
      <c r="I943" s="21">
        <f>IF(C943&lt;=2000,0,MIN(C943,ROUNDDOWN(F943*0.4,0))-2000)</f>
        <v/>
      </c>
      <c r="J943" s="21">
        <f>MAX(0,ROUNDDOWN(F943-E943-G943,-3))</f>
        <v/>
      </c>
      <c r="K943" s="21">
        <f>MAX(0,ROUNDDOWN(F943-E943-G943-H943-I943,-3))</f>
        <v/>
      </c>
      <c r="L943" s="21">
        <f>MAX(0,ROUNDDOWN(F943-E943-G943-H943,-3))</f>
        <v/>
      </c>
      <c r="M943" s="21">
        <f>IF(J943&lt;=0,0,ROUNDDOWN((J943*LOOKUP(J943,{0,1950001,3300001,6950001,9000001,18000001,40000001},{0.05,0.1,0.2,0.23,0.33,0.4,0.45})-LOOKUP(J943,{0,1950001,3300001,6950001,9000001,18000001,40000001},{0,97500,427500,636000,1536000,2796000,4796000}))*1.021,-2))</f>
        <v/>
      </c>
      <c r="N943" s="21">
        <f>IF(K943&lt;=0,0,ROUNDDOWN((K943*LOOKUP(K943,{0,1950001,3300001,6950001,9000001,18000001,40000001},{0.05,0.1,0.2,0.23,0.33,0.4,0.45})-LOOKUP(K943,{0,1950001,3300001,6950001,9000001,18000001,40000001},{0,97500,427500,636000,1536000,2796000,4796000}))*1.021,-2))</f>
        <v/>
      </c>
      <c r="O943" s="21">
        <f>IF(L943&lt;=0,0,ROUNDDOWN((L943*LOOKUP(L943,{0,1950001,3300001,6950001,9000001,18000001,40000001},{0.05,0.1,0.2,0.23,0.33,0.4,0.45})-LOOKUP(L943,{0,1950001,3300001,6950001,9000001,18000001,40000001},{0,97500,427500,636000,1536000,2796000,4796000}))*1.021,-2))</f>
        <v/>
      </c>
      <c r="P943" s="21">
        <f>MAX(0,ROUNDDOWN(F943-E943-430000,-3))</f>
        <v/>
      </c>
      <c r="Q943" s="21">
        <f>MAX(0,ROUNDDOWN(F943-E943-430000-H943,-3))</f>
        <v/>
      </c>
      <c r="R943" s="21">
        <f>IF(F943&lt;=450000,0,MAX(0,P943*0.06-MIN(50000,P943)*0.03))</f>
        <v/>
      </c>
      <c r="S943" s="21">
        <f>IF(F943&lt;=450000,0,MAX(0,P943*0.04-MIN(50000,P943)*0.02))</f>
        <v/>
      </c>
      <c r="T943" s="21">
        <f>IF(F943&lt;=450000,0,MAX(0,Q943*0.06-MIN(50000,Q943)*0.03))</f>
        <v/>
      </c>
      <c r="U943" s="21">
        <f>IF(F943&lt;=450000,0,MAX(0,Q943*0.04-MIN(50000,Q943)*0.02))</f>
        <v/>
      </c>
      <c r="V943" s="21">
        <f>50000+MAX(0,G943-480000)</f>
        <v/>
      </c>
      <c r="W943" s="21">
        <f>P943-V943</f>
        <v/>
      </c>
      <c r="X943" s="21">
        <f>Q943-V943</f>
        <v/>
      </c>
      <c r="Y943" s="22">
        <f>IF(W943&lt;0,0.9,LOOKUP(W943,{0,1950001,3300001,6950001,9000001,18000001,40000001},{0.84895,0.7979,0.6958,0.66517,0.56307,0.4916,0.44055}))</f>
        <v/>
      </c>
      <c r="Z943" s="22">
        <f>IF(X943&lt;0,0.9,LOOKUP(X943,{0,1950001,3300001,6950001,9000001,18000001,40000001},{0.84895,0.7979,0.6958,0.66517,0.56307,0.4916,0.44055}))</f>
        <v/>
      </c>
      <c r="AA943" s="22">
        <f>IF(W943&lt;0,0,CHOOSE(MATCH(W943,{0,1950001,3300001,6950001,9000001},1),5.105/84.895,10.21/79.79,20.42/69.58,23.483/66.517,33.693/56.307))</f>
        <v/>
      </c>
      <c r="AB943" s="21">
        <f>IF(C943&lt;=2000,0,(MIN(C943,ROUNDDOWN(F943*0.3,0))-2000)*0.1)</f>
        <v/>
      </c>
      <c r="AC943" s="21">
        <f>IF(C943&lt;=2000,0,MIN((C943-2000)*Y943,(R943+S943)*0.2))</f>
        <v/>
      </c>
      <c r="AD943" s="21">
        <f>IF(C943&lt;=2000,0,MIN((C943-2000)*Z943,(T943+U943)*0.2))</f>
        <v/>
      </c>
      <c r="AE943" s="21">
        <f>AC943*AA943</f>
        <v/>
      </c>
      <c r="AF943" s="21">
        <f>ROUNDDOWN(R943,-2)+ROUNDDOWN(S943,-2)</f>
        <v/>
      </c>
      <c r="AG943" s="21">
        <f>ROUNDDOWN(MAX(0,R943-(AB943+AC943+AE943)*0.6),-2)+ROUNDDOWN(MAX(0,S943-(AB943+AC943+AE943)*0.4),-2)</f>
        <v/>
      </c>
      <c r="AH943" s="21">
        <f>ROUNDDOWN(MAX(0,T943-(AB943+AD943)*0.6),-2)+ROUNDDOWN(MAX(0,U943-(AB943+AD943)*0.4),-2)</f>
        <v/>
      </c>
      <c r="AI943" s="21">
        <f>ROUNDDOWN(T943,-2)+ROUNDDOWN(U943,-2)</f>
        <v/>
      </c>
      <c r="AJ943" s="21">
        <f>M943+AF943</f>
        <v/>
      </c>
      <c r="AK943" s="21">
        <f>M943+AG943</f>
        <v/>
      </c>
      <c r="AL943" s="21">
        <f>N943+AH943</f>
        <v/>
      </c>
      <c r="AM943" s="21">
        <f>O943+AI943</f>
        <v/>
      </c>
      <c r="AN943" s="21">
        <f>N943+AI943</f>
        <v/>
      </c>
      <c r="AO943" s="21">
        <f>ROUNDDOWN((R943+S943)*0.2/Y943+2000,0)</f>
        <v/>
      </c>
      <c r="AP943" s="21">
        <f>ROUNDDOWN((T943+U943)*0.2/Z943+2000,0)</f>
        <v/>
      </c>
      <c r="AQ943" s="21">
        <f>AL943-AK943</f>
        <v/>
      </c>
      <c r="AR943" s="21">
        <f>AM943-AK943</f>
        <v/>
      </c>
      <c r="AS943" s="21">
        <f>AM943-AL943</f>
        <v/>
      </c>
      <c r="AT943" s="21">
        <f>AK943+C943-AJ943</f>
        <v/>
      </c>
      <c r="AU943" s="21">
        <f>AL943+C943-AM943</f>
        <v/>
      </c>
      <c r="AV943" s="21">
        <f>AN943+C943-AM943</f>
        <v/>
      </c>
    </row>
    <row r="944">
      <c r="A944" t="inlineStr">
        <is>
          <t>医療費の境目</t>
        </is>
      </c>
      <c r="B944" s="21">
        <f>'3_医療費の境目'!$B$3</f>
        <v/>
      </c>
      <c r="C944" s="21">
        <f>IF('3_医療費の境目'!$B$4="",AO944,'3_医療費の境目'!$B$4)</f>
        <v/>
      </c>
      <c r="D944" s="21">
        <f>'3_医療費の境目'!D944</f>
        <v/>
      </c>
      <c r="E944" s="21">
        <f>ROUND(MIN(B944/12,650000)*12*0.0915+MIN(B944/12,1390000)*12*(0.0504+0)+B944*0.005,0)</f>
        <v/>
      </c>
      <c r="F944" s="21">
        <f>IF(B944&lt;741000,0,IF(B944&lt;2191000,B944-740000,IF(B944&lt;2193000,1451000,IF(B944&lt;2196000,1453000,IF(B944&lt;2200000,1456000,IF(B944&lt;3600000,ROUND(ROUNDDOWN(B944/4,-3)*2.8,0)-80000,IF(B944&lt;6600000,ROUND(ROUNDDOWN(B944/4,-3)*3.2,0)-440000,IF(B944&lt;8500000,ROUNDDOWN(B944*0.9,0)-1100000,B944-1950000))))))))</f>
        <v/>
      </c>
      <c r="G944" s="21">
        <f>IF(F944&gt;23500000,NA(),IF(F944&lt;=4890000,1040000,IF(F944&lt;=6550000,670000,620000)))</f>
        <v/>
      </c>
      <c r="H944" s="21">
        <f>IF(D944&lt;=0,0,MAX(0,MIN(2000000,D944-MIN(100000,ROUNDDOWN(F944*0.05,0)))))</f>
        <v/>
      </c>
      <c r="I944" s="21">
        <f>IF(C944&lt;=2000,0,MIN(C944,ROUNDDOWN(F944*0.4,0))-2000)</f>
        <v/>
      </c>
      <c r="J944" s="21">
        <f>MAX(0,ROUNDDOWN(F944-E944-G944,-3))</f>
        <v/>
      </c>
      <c r="K944" s="21">
        <f>MAX(0,ROUNDDOWN(F944-E944-G944-H944-I944,-3))</f>
        <v/>
      </c>
      <c r="L944" s="21">
        <f>MAX(0,ROUNDDOWN(F944-E944-G944-H944,-3))</f>
        <v/>
      </c>
      <c r="M944" s="21">
        <f>IF(J944&lt;=0,0,ROUNDDOWN((J944*LOOKUP(J944,{0,1950001,3300001,6950001,9000001,18000001,40000001},{0.05,0.1,0.2,0.23,0.33,0.4,0.45})-LOOKUP(J944,{0,1950001,3300001,6950001,9000001,18000001,40000001},{0,97500,427500,636000,1536000,2796000,4796000}))*1.021,-2))</f>
        <v/>
      </c>
      <c r="N944" s="21">
        <f>IF(K944&lt;=0,0,ROUNDDOWN((K944*LOOKUP(K944,{0,1950001,3300001,6950001,9000001,18000001,40000001},{0.05,0.1,0.2,0.23,0.33,0.4,0.45})-LOOKUP(K944,{0,1950001,3300001,6950001,9000001,18000001,40000001},{0,97500,427500,636000,1536000,2796000,4796000}))*1.021,-2))</f>
        <v/>
      </c>
      <c r="O944" s="21">
        <f>IF(L944&lt;=0,0,ROUNDDOWN((L944*LOOKUP(L944,{0,1950001,3300001,6950001,9000001,18000001,40000001},{0.05,0.1,0.2,0.23,0.33,0.4,0.45})-LOOKUP(L944,{0,1950001,3300001,6950001,9000001,18000001,40000001},{0,97500,427500,636000,1536000,2796000,4796000}))*1.021,-2))</f>
        <v/>
      </c>
      <c r="P944" s="21">
        <f>MAX(0,ROUNDDOWN(F944-E944-430000,-3))</f>
        <v/>
      </c>
      <c r="Q944" s="21">
        <f>MAX(0,ROUNDDOWN(F944-E944-430000-H944,-3))</f>
        <v/>
      </c>
      <c r="R944" s="21">
        <f>IF(F944&lt;=450000,0,MAX(0,P944*0.06-MIN(50000,P944)*0.03))</f>
        <v/>
      </c>
      <c r="S944" s="21">
        <f>IF(F944&lt;=450000,0,MAX(0,P944*0.04-MIN(50000,P944)*0.02))</f>
        <v/>
      </c>
      <c r="T944" s="21">
        <f>IF(F944&lt;=450000,0,MAX(0,Q944*0.06-MIN(50000,Q944)*0.03))</f>
        <v/>
      </c>
      <c r="U944" s="21">
        <f>IF(F944&lt;=450000,0,MAX(0,Q944*0.04-MIN(50000,Q944)*0.02))</f>
        <v/>
      </c>
      <c r="V944" s="21">
        <f>50000+MAX(0,G944-480000)</f>
        <v/>
      </c>
      <c r="W944" s="21">
        <f>P944-V944</f>
        <v/>
      </c>
      <c r="X944" s="21">
        <f>Q944-V944</f>
        <v/>
      </c>
      <c r="Y944" s="22">
        <f>IF(W944&lt;0,0.9,LOOKUP(W944,{0,1950001,3300001,6950001,9000001,18000001,40000001},{0.84895,0.7979,0.6958,0.66517,0.56307,0.4916,0.44055}))</f>
        <v/>
      </c>
      <c r="Z944" s="22">
        <f>IF(X944&lt;0,0.9,LOOKUP(X944,{0,1950001,3300001,6950001,9000001,18000001,40000001},{0.84895,0.7979,0.6958,0.66517,0.56307,0.4916,0.44055}))</f>
        <v/>
      </c>
      <c r="AA944" s="22">
        <f>IF(W944&lt;0,0,CHOOSE(MATCH(W944,{0,1950001,3300001,6950001,9000001},1),5.105/84.895,10.21/79.79,20.42/69.58,23.483/66.517,33.693/56.307))</f>
        <v/>
      </c>
      <c r="AB944" s="21">
        <f>IF(C944&lt;=2000,0,(MIN(C944,ROUNDDOWN(F944*0.3,0))-2000)*0.1)</f>
        <v/>
      </c>
      <c r="AC944" s="21">
        <f>IF(C944&lt;=2000,0,MIN((C944-2000)*Y944,(R944+S944)*0.2))</f>
        <v/>
      </c>
      <c r="AD944" s="21">
        <f>IF(C944&lt;=2000,0,MIN((C944-2000)*Z944,(T944+U944)*0.2))</f>
        <v/>
      </c>
      <c r="AE944" s="21">
        <f>AC944*AA944</f>
        <v/>
      </c>
      <c r="AF944" s="21">
        <f>ROUNDDOWN(R944,-2)+ROUNDDOWN(S944,-2)</f>
        <v/>
      </c>
      <c r="AG944" s="21">
        <f>ROUNDDOWN(MAX(0,R944-(AB944+AC944+AE944)*0.6),-2)+ROUNDDOWN(MAX(0,S944-(AB944+AC944+AE944)*0.4),-2)</f>
        <v/>
      </c>
      <c r="AH944" s="21">
        <f>ROUNDDOWN(MAX(0,T944-(AB944+AD944)*0.6),-2)+ROUNDDOWN(MAX(0,U944-(AB944+AD944)*0.4),-2)</f>
        <v/>
      </c>
      <c r="AI944" s="21">
        <f>ROUNDDOWN(T944,-2)+ROUNDDOWN(U944,-2)</f>
        <v/>
      </c>
      <c r="AJ944" s="21">
        <f>M944+AF944</f>
        <v/>
      </c>
      <c r="AK944" s="21">
        <f>M944+AG944</f>
        <v/>
      </c>
      <c r="AL944" s="21">
        <f>N944+AH944</f>
        <v/>
      </c>
      <c r="AM944" s="21">
        <f>O944+AI944</f>
        <v/>
      </c>
      <c r="AN944" s="21">
        <f>N944+AI944</f>
        <v/>
      </c>
      <c r="AO944" s="21">
        <f>ROUNDDOWN((R944+S944)*0.2/Y944+2000,0)</f>
        <v/>
      </c>
      <c r="AP944" s="21">
        <f>ROUNDDOWN((T944+U944)*0.2/Z944+2000,0)</f>
        <v/>
      </c>
      <c r="AQ944" s="21">
        <f>AL944-AK944</f>
        <v/>
      </c>
      <c r="AR944" s="21">
        <f>AM944-AK944</f>
        <v/>
      </c>
      <c r="AS944" s="21">
        <f>AM944-AL944</f>
        <v/>
      </c>
      <c r="AT944" s="21">
        <f>AK944+C944-AJ944</f>
        <v/>
      </c>
      <c r="AU944" s="21">
        <f>AL944+C944-AM944</f>
        <v/>
      </c>
      <c r="AV944" s="21">
        <f>AN944+C944-AM944</f>
        <v/>
      </c>
    </row>
    <row r="945">
      <c r="A945" t="inlineStr">
        <is>
          <t>医療費の境目</t>
        </is>
      </c>
      <c r="B945" s="21">
        <f>'3_医療費の境目'!$B$3</f>
        <v/>
      </c>
      <c r="C945" s="21">
        <f>IF('3_医療費の境目'!$B$4="",AO945,'3_医療費の境目'!$B$4)</f>
        <v/>
      </c>
      <c r="D945" s="21">
        <f>'3_医療費の境目'!D945</f>
        <v/>
      </c>
      <c r="E945" s="21">
        <f>ROUND(MIN(B945/12,650000)*12*0.0915+MIN(B945/12,1390000)*12*(0.0504+0)+B945*0.005,0)</f>
        <v/>
      </c>
      <c r="F945" s="21">
        <f>IF(B945&lt;741000,0,IF(B945&lt;2191000,B945-740000,IF(B945&lt;2193000,1451000,IF(B945&lt;2196000,1453000,IF(B945&lt;2200000,1456000,IF(B945&lt;3600000,ROUND(ROUNDDOWN(B945/4,-3)*2.8,0)-80000,IF(B945&lt;6600000,ROUND(ROUNDDOWN(B945/4,-3)*3.2,0)-440000,IF(B945&lt;8500000,ROUNDDOWN(B945*0.9,0)-1100000,B945-1950000))))))))</f>
        <v/>
      </c>
      <c r="G945" s="21">
        <f>IF(F945&gt;23500000,NA(),IF(F945&lt;=4890000,1040000,IF(F945&lt;=6550000,670000,620000)))</f>
        <v/>
      </c>
      <c r="H945" s="21">
        <f>IF(D945&lt;=0,0,MAX(0,MIN(2000000,D945-MIN(100000,ROUNDDOWN(F945*0.05,0)))))</f>
        <v/>
      </c>
      <c r="I945" s="21">
        <f>IF(C945&lt;=2000,0,MIN(C945,ROUNDDOWN(F945*0.4,0))-2000)</f>
        <v/>
      </c>
      <c r="J945" s="21">
        <f>MAX(0,ROUNDDOWN(F945-E945-G945,-3))</f>
        <v/>
      </c>
      <c r="K945" s="21">
        <f>MAX(0,ROUNDDOWN(F945-E945-G945-H945-I945,-3))</f>
        <v/>
      </c>
      <c r="L945" s="21">
        <f>MAX(0,ROUNDDOWN(F945-E945-G945-H945,-3))</f>
        <v/>
      </c>
      <c r="M945" s="21">
        <f>IF(J945&lt;=0,0,ROUNDDOWN((J945*LOOKUP(J945,{0,1950001,3300001,6950001,9000001,18000001,40000001},{0.05,0.1,0.2,0.23,0.33,0.4,0.45})-LOOKUP(J945,{0,1950001,3300001,6950001,9000001,18000001,40000001},{0,97500,427500,636000,1536000,2796000,4796000}))*1.021,-2))</f>
        <v/>
      </c>
      <c r="N945" s="21">
        <f>IF(K945&lt;=0,0,ROUNDDOWN((K945*LOOKUP(K945,{0,1950001,3300001,6950001,9000001,18000001,40000001},{0.05,0.1,0.2,0.23,0.33,0.4,0.45})-LOOKUP(K945,{0,1950001,3300001,6950001,9000001,18000001,40000001},{0,97500,427500,636000,1536000,2796000,4796000}))*1.021,-2))</f>
        <v/>
      </c>
      <c r="O945" s="21">
        <f>IF(L945&lt;=0,0,ROUNDDOWN((L945*LOOKUP(L945,{0,1950001,3300001,6950001,9000001,18000001,40000001},{0.05,0.1,0.2,0.23,0.33,0.4,0.45})-LOOKUP(L945,{0,1950001,3300001,6950001,9000001,18000001,40000001},{0,97500,427500,636000,1536000,2796000,4796000}))*1.021,-2))</f>
        <v/>
      </c>
      <c r="P945" s="21">
        <f>MAX(0,ROUNDDOWN(F945-E945-430000,-3))</f>
        <v/>
      </c>
      <c r="Q945" s="21">
        <f>MAX(0,ROUNDDOWN(F945-E945-430000-H945,-3))</f>
        <v/>
      </c>
      <c r="R945" s="21">
        <f>IF(F945&lt;=450000,0,MAX(0,P945*0.06-MIN(50000,P945)*0.03))</f>
        <v/>
      </c>
      <c r="S945" s="21">
        <f>IF(F945&lt;=450000,0,MAX(0,P945*0.04-MIN(50000,P945)*0.02))</f>
        <v/>
      </c>
      <c r="T945" s="21">
        <f>IF(F945&lt;=450000,0,MAX(0,Q945*0.06-MIN(50000,Q945)*0.03))</f>
        <v/>
      </c>
      <c r="U945" s="21">
        <f>IF(F945&lt;=450000,0,MAX(0,Q945*0.04-MIN(50000,Q945)*0.02))</f>
        <v/>
      </c>
      <c r="V945" s="21">
        <f>50000+MAX(0,G945-480000)</f>
        <v/>
      </c>
      <c r="W945" s="21">
        <f>P945-V945</f>
        <v/>
      </c>
      <c r="X945" s="21">
        <f>Q945-V945</f>
        <v/>
      </c>
      <c r="Y945" s="22">
        <f>IF(W945&lt;0,0.9,LOOKUP(W945,{0,1950001,3300001,6950001,9000001,18000001,40000001},{0.84895,0.7979,0.6958,0.66517,0.56307,0.4916,0.44055}))</f>
        <v/>
      </c>
      <c r="Z945" s="22">
        <f>IF(X945&lt;0,0.9,LOOKUP(X945,{0,1950001,3300001,6950001,9000001,18000001,40000001},{0.84895,0.7979,0.6958,0.66517,0.56307,0.4916,0.44055}))</f>
        <v/>
      </c>
      <c r="AA945" s="22">
        <f>IF(W945&lt;0,0,CHOOSE(MATCH(W945,{0,1950001,3300001,6950001,9000001},1),5.105/84.895,10.21/79.79,20.42/69.58,23.483/66.517,33.693/56.307))</f>
        <v/>
      </c>
      <c r="AB945" s="21">
        <f>IF(C945&lt;=2000,0,(MIN(C945,ROUNDDOWN(F945*0.3,0))-2000)*0.1)</f>
        <v/>
      </c>
      <c r="AC945" s="21">
        <f>IF(C945&lt;=2000,0,MIN((C945-2000)*Y945,(R945+S945)*0.2))</f>
        <v/>
      </c>
      <c r="AD945" s="21">
        <f>IF(C945&lt;=2000,0,MIN((C945-2000)*Z945,(T945+U945)*0.2))</f>
        <v/>
      </c>
      <c r="AE945" s="21">
        <f>AC945*AA945</f>
        <v/>
      </c>
      <c r="AF945" s="21">
        <f>ROUNDDOWN(R945,-2)+ROUNDDOWN(S945,-2)</f>
        <v/>
      </c>
      <c r="AG945" s="21">
        <f>ROUNDDOWN(MAX(0,R945-(AB945+AC945+AE945)*0.6),-2)+ROUNDDOWN(MAX(0,S945-(AB945+AC945+AE945)*0.4),-2)</f>
        <v/>
      </c>
      <c r="AH945" s="21">
        <f>ROUNDDOWN(MAX(0,T945-(AB945+AD945)*0.6),-2)+ROUNDDOWN(MAX(0,U945-(AB945+AD945)*0.4),-2)</f>
        <v/>
      </c>
      <c r="AI945" s="21">
        <f>ROUNDDOWN(T945,-2)+ROUNDDOWN(U945,-2)</f>
        <v/>
      </c>
      <c r="AJ945" s="21">
        <f>M945+AF945</f>
        <v/>
      </c>
      <c r="AK945" s="21">
        <f>M945+AG945</f>
        <v/>
      </c>
      <c r="AL945" s="21">
        <f>N945+AH945</f>
        <v/>
      </c>
      <c r="AM945" s="21">
        <f>O945+AI945</f>
        <v/>
      </c>
      <c r="AN945" s="21">
        <f>N945+AI945</f>
        <v/>
      </c>
      <c r="AO945" s="21">
        <f>ROUNDDOWN((R945+S945)*0.2/Y945+2000,0)</f>
        <v/>
      </c>
      <c r="AP945" s="21">
        <f>ROUNDDOWN((T945+U945)*0.2/Z945+2000,0)</f>
        <v/>
      </c>
      <c r="AQ945" s="21">
        <f>AL945-AK945</f>
        <v/>
      </c>
      <c r="AR945" s="21">
        <f>AM945-AK945</f>
        <v/>
      </c>
      <c r="AS945" s="21">
        <f>AM945-AL945</f>
        <v/>
      </c>
      <c r="AT945" s="21">
        <f>AK945+C945-AJ945</f>
        <v/>
      </c>
      <c r="AU945" s="21">
        <f>AL945+C945-AM945</f>
        <v/>
      </c>
      <c r="AV945" s="21">
        <f>AN945+C945-AM945</f>
        <v/>
      </c>
    </row>
    <row r="946">
      <c r="A946" t="inlineStr">
        <is>
          <t>医療費の境目</t>
        </is>
      </c>
      <c r="B946" s="21">
        <f>'3_医療費の境目'!$B$3</f>
        <v/>
      </c>
      <c r="C946" s="21">
        <f>IF('3_医療費の境目'!$B$4="",AO946,'3_医療費の境目'!$B$4)</f>
        <v/>
      </c>
      <c r="D946" s="21">
        <f>'3_医療費の境目'!D946</f>
        <v/>
      </c>
      <c r="E946" s="21">
        <f>ROUND(MIN(B946/12,650000)*12*0.0915+MIN(B946/12,1390000)*12*(0.0504+0)+B946*0.005,0)</f>
        <v/>
      </c>
      <c r="F946" s="21">
        <f>IF(B946&lt;741000,0,IF(B946&lt;2191000,B946-740000,IF(B946&lt;2193000,1451000,IF(B946&lt;2196000,1453000,IF(B946&lt;2200000,1456000,IF(B946&lt;3600000,ROUND(ROUNDDOWN(B946/4,-3)*2.8,0)-80000,IF(B946&lt;6600000,ROUND(ROUNDDOWN(B946/4,-3)*3.2,0)-440000,IF(B946&lt;8500000,ROUNDDOWN(B946*0.9,0)-1100000,B946-1950000))))))))</f>
        <v/>
      </c>
      <c r="G946" s="21">
        <f>IF(F946&gt;23500000,NA(),IF(F946&lt;=4890000,1040000,IF(F946&lt;=6550000,670000,620000)))</f>
        <v/>
      </c>
      <c r="H946" s="21">
        <f>IF(D946&lt;=0,0,MAX(0,MIN(2000000,D946-MIN(100000,ROUNDDOWN(F946*0.05,0)))))</f>
        <v/>
      </c>
      <c r="I946" s="21">
        <f>IF(C946&lt;=2000,0,MIN(C946,ROUNDDOWN(F946*0.4,0))-2000)</f>
        <v/>
      </c>
      <c r="J946" s="21">
        <f>MAX(0,ROUNDDOWN(F946-E946-G946,-3))</f>
        <v/>
      </c>
      <c r="K946" s="21">
        <f>MAX(0,ROUNDDOWN(F946-E946-G946-H946-I946,-3))</f>
        <v/>
      </c>
      <c r="L946" s="21">
        <f>MAX(0,ROUNDDOWN(F946-E946-G946-H946,-3))</f>
        <v/>
      </c>
      <c r="M946" s="21">
        <f>IF(J946&lt;=0,0,ROUNDDOWN((J946*LOOKUP(J946,{0,1950001,3300001,6950001,9000001,18000001,40000001},{0.05,0.1,0.2,0.23,0.33,0.4,0.45})-LOOKUP(J946,{0,1950001,3300001,6950001,9000001,18000001,40000001},{0,97500,427500,636000,1536000,2796000,4796000}))*1.021,-2))</f>
        <v/>
      </c>
      <c r="N946" s="21">
        <f>IF(K946&lt;=0,0,ROUNDDOWN((K946*LOOKUP(K946,{0,1950001,3300001,6950001,9000001,18000001,40000001},{0.05,0.1,0.2,0.23,0.33,0.4,0.45})-LOOKUP(K946,{0,1950001,3300001,6950001,9000001,18000001,40000001},{0,97500,427500,636000,1536000,2796000,4796000}))*1.021,-2))</f>
        <v/>
      </c>
      <c r="O946" s="21">
        <f>IF(L946&lt;=0,0,ROUNDDOWN((L946*LOOKUP(L946,{0,1950001,3300001,6950001,9000001,18000001,40000001},{0.05,0.1,0.2,0.23,0.33,0.4,0.45})-LOOKUP(L946,{0,1950001,3300001,6950001,9000001,18000001,40000001},{0,97500,427500,636000,1536000,2796000,4796000}))*1.021,-2))</f>
        <v/>
      </c>
      <c r="P946" s="21">
        <f>MAX(0,ROUNDDOWN(F946-E946-430000,-3))</f>
        <v/>
      </c>
      <c r="Q946" s="21">
        <f>MAX(0,ROUNDDOWN(F946-E946-430000-H946,-3))</f>
        <v/>
      </c>
      <c r="R946" s="21">
        <f>IF(F946&lt;=450000,0,MAX(0,P946*0.06-MIN(50000,P946)*0.03))</f>
        <v/>
      </c>
      <c r="S946" s="21">
        <f>IF(F946&lt;=450000,0,MAX(0,P946*0.04-MIN(50000,P946)*0.02))</f>
        <v/>
      </c>
      <c r="T946" s="21">
        <f>IF(F946&lt;=450000,0,MAX(0,Q946*0.06-MIN(50000,Q946)*0.03))</f>
        <v/>
      </c>
      <c r="U946" s="21">
        <f>IF(F946&lt;=450000,0,MAX(0,Q946*0.04-MIN(50000,Q946)*0.02))</f>
        <v/>
      </c>
      <c r="V946" s="21">
        <f>50000+MAX(0,G946-480000)</f>
        <v/>
      </c>
      <c r="W946" s="21">
        <f>P946-V946</f>
        <v/>
      </c>
      <c r="X946" s="21">
        <f>Q946-V946</f>
        <v/>
      </c>
      <c r="Y946" s="22">
        <f>IF(W946&lt;0,0.9,LOOKUP(W946,{0,1950001,3300001,6950001,9000001,18000001,40000001},{0.84895,0.7979,0.6958,0.66517,0.56307,0.4916,0.44055}))</f>
        <v/>
      </c>
      <c r="Z946" s="22">
        <f>IF(X946&lt;0,0.9,LOOKUP(X946,{0,1950001,3300001,6950001,9000001,18000001,40000001},{0.84895,0.7979,0.6958,0.66517,0.56307,0.4916,0.44055}))</f>
        <v/>
      </c>
      <c r="AA946" s="22">
        <f>IF(W946&lt;0,0,CHOOSE(MATCH(W946,{0,1950001,3300001,6950001,9000001},1),5.105/84.895,10.21/79.79,20.42/69.58,23.483/66.517,33.693/56.307))</f>
        <v/>
      </c>
      <c r="AB946" s="21">
        <f>IF(C946&lt;=2000,0,(MIN(C946,ROUNDDOWN(F946*0.3,0))-2000)*0.1)</f>
        <v/>
      </c>
      <c r="AC946" s="21">
        <f>IF(C946&lt;=2000,0,MIN((C946-2000)*Y946,(R946+S946)*0.2))</f>
        <v/>
      </c>
      <c r="AD946" s="21">
        <f>IF(C946&lt;=2000,0,MIN((C946-2000)*Z946,(T946+U946)*0.2))</f>
        <v/>
      </c>
      <c r="AE946" s="21">
        <f>AC946*AA946</f>
        <v/>
      </c>
      <c r="AF946" s="21">
        <f>ROUNDDOWN(R946,-2)+ROUNDDOWN(S946,-2)</f>
        <v/>
      </c>
      <c r="AG946" s="21">
        <f>ROUNDDOWN(MAX(0,R946-(AB946+AC946+AE946)*0.6),-2)+ROUNDDOWN(MAX(0,S946-(AB946+AC946+AE946)*0.4),-2)</f>
        <v/>
      </c>
      <c r="AH946" s="21">
        <f>ROUNDDOWN(MAX(0,T946-(AB946+AD946)*0.6),-2)+ROUNDDOWN(MAX(0,U946-(AB946+AD946)*0.4),-2)</f>
        <v/>
      </c>
      <c r="AI946" s="21">
        <f>ROUNDDOWN(T946,-2)+ROUNDDOWN(U946,-2)</f>
        <v/>
      </c>
      <c r="AJ946" s="21">
        <f>M946+AF946</f>
        <v/>
      </c>
      <c r="AK946" s="21">
        <f>M946+AG946</f>
        <v/>
      </c>
      <c r="AL946" s="21">
        <f>N946+AH946</f>
        <v/>
      </c>
      <c r="AM946" s="21">
        <f>O946+AI946</f>
        <v/>
      </c>
      <c r="AN946" s="21">
        <f>N946+AI946</f>
        <v/>
      </c>
      <c r="AO946" s="21">
        <f>ROUNDDOWN((R946+S946)*0.2/Y946+2000,0)</f>
        <v/>
      </c>
      <c r="AP946" s="21">
        <f>ROUNDDOWN((T946+U946)*0.2/Z946+2000,0)</f>
        <v/>
      </c>
      <c r="AQ946" s="21">
        <f>AL946-AK946</f>
        <v/>
      </c>
      <c r="AR946" s="21">
        <f>AM946-AK946</f>
        <v/>
      </c>
      <c r="AS946" s="21">
        <f>AM946-AL946</f>
        <v/>
      </c>
      <c r="AT946" s="21">
        <f>AK946+C946-AJ946</f>
        <v/>
      </c>
      <c r="AU946" s="21">
        <f>AL946+C946-AM946</f>
        <v/>
      </c>
      <c r="AV946" s="21">
        <f>AN946+C946-AM946</f>
        <v/>
      </c>
    </row>
    <row r="947">
      <c r="A947" t="inlineStr">
        <is>
          <t>医療費の境目</t>
        </is>
      </c>
      <c r="B947" s="21">
        <f>'3_医療費の境目'!$B$3</f>
        <v/>
      </c>
      <c r="C947" s="21">
        <f>IF('3_医療費の境目'!$B$4="",AO947,'3_医療費の境目'!$B$4)</f>
        <v/>
      </c>
      <c r="D947" s="21">
        <f>'3_医療費の境目'!D947</f>
        <v/>
      </c>
      <c r="E947" s="21">
        <f>ROUND(MIN(B947/12,650000)*12*0.0915+MIN(B947/12,1390000)*12*(0.0504+0)+B947*0.005,0)</f>
        <v/>
      </c>
      <c r="F947" s="21">
        <f>IF(B947&lt;741000,0,IF(B947&lt;2191000,B947-740000,IF(B947&lt;2193000,1451000,IF(B947&lt;2196000,1453000,IF(B947&lt;2200000,1456000,IF(B947&lt;3600000,ROUND(ROUNDDOWN(B947/4,-3)*2.8,0)-80000,IF(B947&lt;6600000,ROUND(ROUNDDOWN(B947/4,-3)*3.2,0)-440000,IF(B947&lt;8500000,ROUNDDOWN(B947*0.9,0)-1100000,B947-1950000))))))))</f>
        <v/>
      </c>
      <c r="G947" s="21">
        <f>IF(F947&gt;23500000,NA(),IF(F947&lt;=4890000,1040000,IF(F947&lt;=6550000,670000,620000)))</f>
        <v/>
      </c>
      <c r="H947" s="21">
        <f>IF(D947&lt;=0,0,MAX(0,MIN(2000000,D947-MIN(100000,ROUNDDOWN(F947*0.05,0)))))</f>
        <v/>
      </c>
      <c r="I947" s="21">
        <f>IF(C947&lt;=2000,0,MIN(C947,ROUNDDOWN(F947*0.4,0))-2000)</f>
        <v/>
      </c>
      <c r="J947" s="21">
        <f>MAX(0,ROUNDDOWN(F947-E947-G947,-3))</f>
        <v/>
      </c>
      <c r="K947" s="21">
        <f>MAX(0,ROUNDDOWN(F947-E947-G947-H947-I947,-3))</f>
        <v/>
      </c>
      <c r="L947" s="21">
        <f>MAX(0,ROUNDDOWN(F947-E947-G947-H947,-3))</f>
        <v/>
      </c>
      <c r="M947" s="21">
        <f>IF(J947&lt;=0,0,ROUNDDOWN((J947*LOOKUP(J947,{0,1950001,3300001,6950001,9000001,18000001,40000001},{0.05,0.1,0.2,0.23,0.33,0.4,0.45})-LOOKUP(J947,{0,1950001,3300001,6950001,9000001,18000001,40000001},{0,97500,427500,636000,1536000,2796000,4796000}))*1.021,-2))</f>
        <v/>
      </c>
      <c r="N947" s="21">
        <f>IF(K947&lt;=0,0,ROUNDDOWN((K947*LOOKUP(K947,{0,1950001,3300001,6950001,9000001,18000001,40000001},{0.05,0.1,0.2,0.23,0.33,0.4,0.45})-LOOKUP(K947,{0,1950001,3300001,6950001,9000001,18000001,40000001},{0,97500,427500,636000,1536000,2796000,4796000}))*1.021,-2))</f>
        <v/>
      </c>
      <c r="O947" s="21">
        <f>IF(L947&lt;=0,0,ROUNDDOWN((L947*LOOKUP(L947,{0,1950001,3300001,6950001,9000001,18000001,40000001},{0.05,0.1,0.2,0.23,0.33,0.4,0.45})-LOOKUP(L947,{0,1950001,3300001,6950001,9000001,18000001,40000001},{0,97500,427500,636000,1536000,2796000,4796000}))*1.021,-2))</f>
        <v/>
      </c>
      <c r="P947" s="21">
        <f>MAX(0,ROUNDDOWN(F947-E947-430000,-3))</f>
        <v/>
      </c>
      <c r="Q947" s="21">
        <f>MAX(0,ROUNDDOWN(F947-E947-430000-H947,-3))</f>
        <v/>
      </c>
      <c r="R947" s="21">
        <f>IF(F947&lt;=450000,0,MAX(0,P947*0.06-MIN(50000,P947)*0.03))</f>
        <v/>
      </c>
      <c r="S947" s="21">
        <f>IF(F947&lt;=450000,0,MAX(0,P947*0.04-MIN(50000,P947)*0.02))</f>
        <v/>
      </c>
      <c r="T947" s="21">
        <f>IF(F947&lt;=450000,0,MAX(0,Q947*0.06-MIN(50000,Q947)*0.03))</f>
        <v/>
      </c>
      <c r="U947" s="21">
        <f>IF(F947&lt;=450000,0,MAX(0,Q947*0.04-MIN(50000,Q947)*0.02))</f>
        <v/>
      </c>
      <c r="V947" s="21">
        <f>50000+MAX(0,G947-480000)</f>
        <v/>
      </c>
      <c r="W947" s="21">
        <f>P947-V947</f>
        <v/>
      </c>
      <c r="X947" s="21">
        <f>Q947-V947</f>
        <v/>
      </c>
      <c r="Y947" s="22">
        <f>IF(W947&lt;0,0.9,LOOKUP(W947,{0,1950001,3300001,6950001,9000001,18000001,40000001},{0.84895,0.7979,0.6958,0.66517,0.56307,0.4916,0.44055}))</f>
        <v/>
      </c>
      <c r="Z947" s="22">
        <f>IF(X947&lt;0,0.9,LOOKUP(X947,{0,1950001,3300001,6950001,9000001,18000001,40000001},{0.84895,0.7979,0.6958,0.66517,0.56307,0.4916,0.44055}))</f>
        <v/>
      </c>
      <c r="AA947" s="22">
        <f>IF(W947&lt;0,0,CHOOSE(MATCH(W947,{0,1950001,3300001,6950001,9000001},1),5.105/84.895,10.21/79.79,20.42/69.58,23.483/66.517,33.693/56.307))</f>
        <v/>
      </c>
      <c r="AB947" s="21">
        <f>IF(C947&lt;=2000,0,(MIN(C947,ROUNDDOWN(F947*0.3,0))-2000)*0.1)</f>
        <v/>
      </c>
      <c r="AC947" s="21">
        <f>IF(C947&lt;=2000,0,MIN((C947-2000)*Y947,(R947+S947)*0.2))</f>
        <v/>
      </c>
      <c r="AD947" s="21">
        <f>IF(C947&lt;=2000,0,MIN((C947-2000)*Z947,(T947+U947)*0.2))</f>
        <v/>
      </c>
      <c r="AE947" s="21">
        <f>AC947*AA947</f>
        <v/>
      </c>
      <c r="AF947" s="21">
        <f>ROUNDDOWN(R947,-2)+ROUNDDOWN(S947,-2)</f>
        <v/>
      </c>
      <c r="AG947" s="21">
        <f>ROUNDDOWN(MAX(0,R947-(AB947+AC947+AE947)*0.6),-2)+ROUNDDOWN(MAX(0,S947-(AB947+AC947+AE947)*0.4),-2)</f>
        <v/>
      </c>
      <c r="AH947" s="21">
        <f>ROUNDDOWN(MAX(0,T947-(AB947+AD947)*0.6),-2)+ROUNDDOWN(MAX(0,U947-(AB947+AD947)*0.4),-2)</f>
        <v/>
      </c>
      <c r="AI947" s="21">
        <f>ROUNDDOWN(T947,-2)+ROUNDDOWN(U947,-2)</f>
        <v/>
      </c>
      <c r="AJ947" s="21">
        <f>M947+AF947</f>
        <v/>
      </c>
      <c r="AK947" s="21">
        <f>M947+AG947</f>
        <v/>
      </c>
      <c r="AL947" s="21">
        <f>N947+AH947</f>
        <v/>
      </c>
      <c r="AM947" s="21">
        <f>O947+AI947</f>
        <v/>
      </c>
      <c r="AN947" s="21">
        <f>N947+AI947</f>
        <v/>
      </c>
      <c r="AO947" s="21">
        <f>ROUNDDOWN((R947+S947)*0.2/Y947+2000,0)</f>
        <v/>
      </c>
      <c r="AP947" s="21">
        <f>ROUNDDOWN((T947+U947)*0.2/Z947+2000,0)</f>
        <v/>
      </c>
      <c r="AQ947" s="21">
        <f>AL947-AK947</f>
        <v/>
      </c>
      <c r="AR947" s="21">
        <f>AM947-AK947</f>
        <v/>
      </c>
      <c r="AS947" s="21">
        <f>AM947-AL947</f>
        <v/>
      </c>
      <c r="AT947" s="21">
        <f>AK947+C947-AJ947</f>
        <v/>
      </c>
      <c r="AU947" s="21">
        <f>AL947+C947-AM947</f>
        <v/>
      </c>
      <c r="AV947" s="21">
        <f>AN947+C947-AM947</f>
        <v/>
      </c>
    </row>
    <row r="948">
      <c r="A948" t="inlineStr">
        <is>
          <t>医療費の境目</t>
        </is>
      </c>
      <c r="B948" s="21">
        <f>'3_医療費の境目'!$B$3</f>
        <v/>
      </c>
      <c r="C948" s="21">
        <f>IF('3_医療費の境目'!$B$4="",AO948,'3_医療費の境目'!$B$4)</f>
        <v/>
      </c>
      <c r="D948" s="21">
        <f>'3_医療費の境目'!D948</f>
        <v/>
      </c>
      <c r="E948" s="21">
        <f>ROUND(MIN(B948/12,650000)*12*0.0915+MIN(B948/12,1390000)*12*(0.0504+0)+B948*0.005,0)</f>
        <v/>
      </c>
      <c r="F948" s="21">
        <f>IF(B948&lt;741000,0,IF(B948&lt;2191000,B948-740000,IF(B948&lt;2193000,1451000,IF(B948&lt;2196000,1453000,IF(B948&lt;2200000,1456000,IF(B948&lt;3600000,ROUND(ROUNDDOWN(B948/4,-3)*2.8,0)-80000,IF(B948&lt;6600000,ROUND(ROUNDDOWN(B948/4,-3)*3.2,0)-440000,IF(B948&lt;8500000,ROUNDDOWN(B948*0.9,0)-1100000,B948-1950000))))))))</f>
        <v/>
      </c>
      <c r="G948" s="21">
        <f>IF(F948&gt;23500000,NA(),IF(F948&lt;=4890000,1040000,IF(F948&lt;=6550000,670000,620000)))</f>
        <v/>
      </c>
      <c r="H948" s="21">
        <f>IF(D948&lt;=0,0,MAX(0,MIN(2000000,D948-MIN(100000,ROUNDDOWN(F948*0.05,0)))))</f>
        <v/>
      </c>
      <c r="I948" s="21">
        <f>IF(C948&lt;=2000,0,MIN(C948,ROUNDDOWN(F948*0.4,0))-2000)</f>
        <v/>
      </c>
      <c r="J948" s="21">
        <f>MAX(0,ROUNDDOWN(F948-E948-G948,-3))</f>
        <v/>
      </c>
      <c r="K948" s="21">
        <f>MAX(0,ROUNDDOWN(F948-E948-G948-H948-I948,-3))</f>
        <v/>
      </c>
      <c r="L948" s="21">
        <f>MAX(0,ROUNDDOWN(F948-E948-G948-H948,-3))</f>
        <v/>
      </c>
      <c r="M948" s="21">
        <f>IF(J948&lt;=0,0,ROUNDDOWN((J948*LOOKUP(J948,{0,1950001,3300001,6950001,9000001,18000001,40000001},{0.05,0.1,0.2,0.23,0.33,0.4,0.45})-LOOKUP(J948,{0,1950001,3300001,6950001,9000001,18000001,40000001},{0,97500,427500,636000,1536000,2796000,4796000}))*1.021,-2))</f>
        <v/>
      </c>
      <c r="N948" s="21">
        <f>IF(K948&lt;=0,0,ROUNDDOWN((K948*LOOKUP(K948,{0,1950001,3300001,6950001,9000001,18000001,40000001},{0.05,0.1,0.2,0.23,0.33,0.4,0.45})-LOOKUP(K948,{0,1950001,3300001,6950001,9000001,18000001,40000001},{0,97500,427500,636000,1536000,2796000,4796000}))*1.021,-2))</f>
        <v/>
      </c>
      <c r="O948" s="21">
        <f>IF(L948&lt;=0,0,ROUNDDOWN((L948*LOOKUP(L948,{0,1950001,3300001,6950001,9000001,18000001,40000001},{0.05,0.1,0.2,0.23,0.33,0.4,0.45})-LOOKUP(L948,{0,1950001,3300001,6950001,9000001,18000001,40000001},{0,97500,427500,636000,1536000,2796000,4796000}))*1.021,-2))</f>
        <v/>
      </c>
      <c r="P948" s="21">
        <f>MAX(0,ROUNDDOWN(F948-E948-430000,-3))</f>
        <v/>
      </c>
      <c r="Q948" s="21">
        <f>MAX(0,ROUNDDOWN(F948-E948-430000-H948,-3))</f>
        <v/>
      </c>
      <c r="R948" s="21">
        <f>IF(F948&lt;=450000,0,MAX(0,P948*0.06-MIN(50000,P948)*0.03))</f>
        <v/>
      </c>
      <c r="S948" s="21">
        <f>IF(F948&lt;=450000,0,MAX(0,P948*0.04-MIN(50000,P948)*0.02))</f>
        <v/>
      </c>
      <c r="T948" s="21">
        <f>IF(F948&lt;=450000,0,MAX(0,Q948*0.06-MIN(50000,Q948)*0.03))</f>
        <v/>
      </c>
      <c r="U948" s="21">
        <f>IF(F948&lt;=450000,0,MAX(0,Q948*0.04-MIN(50000,Q948)*0.02))</f>
        <v/>
      </c>
      <c r="V948" s="21">
        <f>50000+MAX(0,G948-480000)</f>
        <v/>
      </c>
      <c r="W948" s="21">
        <f>P948-V948</f>
        <v/>
      </c>
      <c r="X948" s="21">
        <f>Q948-V948</f>
        <v/>
      </c>
      <c r="Y948" s="22">
        <f>IF(W948&lt;0,0.9,LOOKUP(W948,{0,1950001,3300001,6950001,9000001,18000001,40000001},{0.84895,0.7979,0.6958,0.66517,0.56307,0.4916,0.44055}))</f>
        <v/>
      </c>
      <c r="Z948" s="22">
        <f>IF(X948&lt;0,0.9,LOOKUP(X948,{0,1950001,3300001,6950001,9000001,18000001,40000001},{0.84895,0.7979,0.6958,0.66517,0.56307,0.4916,0.44055}))</f>
        <v/>
      </c>
      <c r="AA948" s="22">
        <f>IF(W948&lt;0,0,CHOOSE(MATCH(W948,{0,1950001,3300001,6950001,9000001},1),5.105/84.895,10.21/79.79,20.42/69.58,23.483/66.517,33.693/56.307))</f>
        <v/>
      </c>
      <c r="AB948" s="21">
        <f>IF(C948&lt;=2000,0,(MIN(C948,ROUNDDOWN(F948*0.3,0))-2000)*0.1)</f>
        <v/>
      </c>
      <c r="AC948" s="21">
        <f>IF(C948&lt;=2000,0,MIN((C948-2000)*Y948,(R948+S948)*0.2))</f>
        <v/>
      </c>
      <c r="AD948" s="21">
        <f>IF(C948&lt;=2000,0,MIN((C948-2000)*Z948,(T948+U948)*0.2))</f>
        <v/>
      </c>
      <c r="AE948" s="21">
        <f>AC948*AA948</f>
        <v/>
      </c>
      <c r="AF948" s="21">
        <f>ROUNDDOWN(R948,-2)+ROUNDDOWN(S948,-2)</f>
        <v/>
      </c>
      <c r="AG948" s="21">
        <f>ROUNDDOWN(MAX(0,R948-(AB948+AC948+AE948)*0.6),-2)+ROUNDDOWN(MAX(0,S948-(AB948+AC948+AE948)*0.4),-2)</f>
        <v/>
      </c>
      <c r="AH948" s="21">
        <f>ROUNDDOWN(MAX(0,T948-(AB948+AD948)*0.6),-2)+ROUNDDOWN(MAX(0,U948-(AB948+AD948)*0.4),-2)</f>
        <v/>
      </c>
      <c r="AI948" s="21">
        <f>ROUNDDOWN(T948,-2)+ROUNDDOWN(U948,-2)</f>
        <v/>
      </c>
      <c r="AJ948" s="21">
        <f>M948+AF948</f>
        <v/>
      </c>
      <c r="AK948" s="21">
        <f>M948+AG948</f>
        <v/>
      </c>
      <c r="AL948" s="21">
        <f>N948+AH948</f>
        <v/>
      </c>
      <c r="AM948" s="21">
        <f>O948+AI948</f>
        <v/>
      </c>
      <c r="AN948" s="21">
        <f>N948+AI948</f>
        <v/>
      </c>
      <c r="AO948" s="21">
        <f>ROUNDDOWN((R948+S948)*0.2/Y948+2000,0)</f>
        <v/>
      </c>
      <c r="AP948" s="21">
        <f>ROUNDDOWN((T948+U948)*0.2/Z948+2000,0)</f>
        <v/>
      </c>
      <c r="AQ948" s="21">
        <f>AL948-AK948</f>
        <v/>
      </c>
      <c r="AR948" s="21">
        <f>AM948-AK948</f>
        <v/>
      </c>
      <c r="AS948" s="21">
        <f>AM948-AL948</f>
        <v/>
      </c>
      <c r="AT948" s="21">
        <f>AK948+C948-AJ948</f>
        <v/>
      </c>
      <c r="AU948" s="21">
        <f>AL948+C948-AM948</f>
        <v/>
      </c>
      <c r="AV948" s="21">
        <f>AN948+C948-AM948</f>
        <v/>
      </c>
    </row>
    <row r="949">
      <c r="A949" t="inlineStr">
        <is>
          <t>医療費の境目</t>
        </is>
      </c>
      <c r="B949" s="21">
        <f>'3_医療費の境目'!$B$3</f>
        <v/>
      </c>
      <c r="C949" s="21">
        <f>IF('3_医療費の境目'!$B$4="",AO949,'3_医療費の境目'!$B$4)</f>
        <v/>
      </c>
      <c r="D949" s="21">
        <f>'3_医療費の境目'!D949</f>
        <v/>
      </c>
      <c r="E949" s="21">
        <f>ROUND(MIN(B949/12,650000)*12*0.0915+MIN(B949/12,1390000)*12*(0.0504+0)+B949*0.005,0)</f>
        <v/>
      </c>
      <c r="F949" s="21">
        <f>IF(B949&lt;741000,0,IF(B949&lt;2191000,B949-740000,IF(B949&lt;2193000,1451000,IF(B949&lt;2196000,1453000,IF(B949&lt;2200000,1456000,IF(B949&lt;3600000,ROUND(ROUNDDOWN(B949/4,-3)*2.8,0)-80000,IF(B949&lt;6600000,ROUND(ROUNDDOWN(B949/4,-3)*3.2,0)-440000,IF(B949&lt;8500000,ROUNDDOWN(B949*0.9,0)-1100000,B949-1950000))))))))</f>
        <v/>
      </c>
      <c r="G949" s="21">
        <f>IF(F949&gt;23500000,NA(),IF(F949&lt;=4890000,1040000,IF(F949&lt;=6550000,670000,620000)))</f>
        <v/>
      </c>
      <c r="H949" s="21">
        <f>IF(D949&lt;=0,0,MAX(0,MIN(2000000,D949-MIN(100000,ROUNDDOWN(F949*0.05,0)))))</f>
        <v/>
      </c>
      <c r="I949" s="21">
        <f>IF(C949&lt;=2000,0,MIN(C949,ROUNDDOWN(F949*0.4,0))-2000)</f>
        <v/>
      </c>
      <c r="J949" s="21">
        <f>MAX(0,ROUNDDOWN(F949-E949-G949,-3))</f>
        <v/>
      </c>
      <c r="K949" s="21">
        <f>MAX(0,ROUNDDOWN(F949-E949-G949-H949-I949,-3))</f>
        <v/>
      </c>
      <c r="L949" s="21">
        <f>MAX(0,ROUNDDOWN(F949-E949-G949-H949,-3))</f>
        <v/>
      </c>
      <c r="M949" s="21">
        <f>IF(J949&lt;=0,0,ROUNDDOWN((J949*LOOKUP(J949,{0,1950001,3300001,6950001,9000001,18000001,40000001},{0.05,0.1,0.2,0.23,0.33,0.4,0.45})-LOOKUP(J949,{0,1950001,3300001,6950001,9000001,18000001,40000001},{0,97500,427500,636000,1536000,2796000,4796000}))*1.021,-2))</f>
        <v/>
      </c>
      <c r="N949" s="21">
        <f>IF(K949&lt;=0,0,ROUNDDOWN((K949*LOOKUP(K949,{0,1950001,3300001,6950001,9000001,18000001,40000001},{0.05,0.1,0.2,0.23,0.33,0.4,0.45})-LOOKUP(K949,{0,1950001,3300001,6950001,9000001,18000001,40000001},{0,97500,427500,636000,1536000,2796000,4796000}))*1.021,-2))</f>
        <v/>
      </c>
      <c r="O949" s="21">
        <f>IF(L949&lt;=0,0,ROUNDDOWN((L949*LOOKUP(L949,{0,1950001,3300001,6950001,9000001,18000001,40000001},{0.05,0.1,0.2,0.23,0.33,0.4,0.45})-LOOKUP(L949,{0,1950001,3300001,6950001,9000001,18000001,40000001},{0,97500,427500,636000,1536000,2796000,4796000}))*1.021,-2))</f>
        <v/>
      </c>
      <c r="P949" s="21">
        <f>MAX(0,ROUNDDOWN(F949-E949-430000,-3))</f>
        <v/>
      </c>
      <c r="Q949" s="21">
        <f>MAX(0,ROUNDDOWN(F949-E949-430000-H949,-3))</f>
        <v/>
      </c>
      <c r="R949" s="21">
        <f>IF(F949&lt;=450000,0,MAX(0,P949*0.06-MIN(50000,P949)*0.03))</f>
        <v/>
      </c>
      <c r="S949" s="21">
        <f>IF(F949&lt;=450000,0,MAX(0,P949*0.04-MIN(50000,P949)*0.02))</f>
        <v/>
      </c>
      <c r="T949" s="21">
        <f>IF(F949&lt;=450000,0,MAX(0,Q949*0.06-MIN(50000,Q949)*0.03))</f>
        <v/>
      </c>
      <c r="U949" s="21">
        <f>IF(F949&lt;=450000,0,MAX(0,Q949*0.04-MIN(50000,Q949)*0.02))</f>
        <v/>
      </c>
      <c r="V949" s="21">
        <f>50000+MAX(0,G949-480000)</f>
        <v/>
      </c>
      <c r="W949" s="21">
        <f>P949-V949</f>
        <v/>
      </c>
      <c r="X949" s="21">
        <f>Q949-V949</f>
        <v/>
      </c>
      <c r="Y949" s="22">
        <f>IF(W949&lt;0,0.9,LOOKUP(W949,{0,1950001,3300001,6950001,9000001,18000001,40000001},{0.84895,0.7979,0.6958,0.66517,0.56307,0.4916,0.44055}))</f>
        <v/>
      </c>
      <c r="Z949" s="22">
        <f>IF(X949&lt;0,0.9,LOOKUP(X949,{0,1950001,3300001,6950001,9000001,18000001,40000001},{0.84895,0.7979,0.6958,0.66517,0.56307,0.4916,0.44055}))</f>
        <v/>
      </c>
      <c r="AA949" s="22">
        <f>IF(W949&lt;0,0,CHOOSE(MATCH(W949,{0,1950001,3300001,6950001,9000001},1),5.105/84.895,10.21/79.79,20.42/69.58,23.483/66.517,33.693/56.307))</f>
        <v/>
      </c>
      <c r="AB949" s="21">
        <f>IF(C949&lt;=2000,0,(MIN(C949,ROUNDDOWN(F949*0.3,0))-2000)*0.1)</f>
        <v/>
      </c>
      <c r="AC949" s="21">
        <f>IF(C949&lt;=2000,0,MIN((C949-2000)*Y949,(R949+S949)*0.2))</f>
        <v/>
      </c>
      <c r="AD949" s="21">
        <f>IF(C949&lt;=2000,0,MIN((C949-2000)*Z949,(T949+U949)*0.2))</f>
        <v/>
      </c>
      <c r="AE949" s="21">
        <f>AC949*AA949</f>
        <v/>
      </c>
      <c r="AF949" s="21">
        <f>ROUNDDOWN(R949,-2)+ROUNDDOWN(S949,-2)</f>
        <v/>
      </c>
      <c r="AG949" s="21">
        <f>ROUNDDOWN(MAX(0,R949-(AB949+AC949+AE949)*0.6),-2)+ROUNDDOWN(MAX(0,S949-(AB949+AC949+AE949)*0.4),-2)</f>
        <v/>
      </c>
      <c r="AH949" s="21">
        <f>ROUNDDOWN(MAX(0,T949-(AB949+AD949)*0.6),-2)+ROUNDDOWN(MAX(0,U949-(AB949+AD949)*0.4),-2)</f>
        <v/>
      </c>
      <c r="AI949" s="21">
        <f>ROUNDDOWN(T949,-2)+ROUNDDOWN(U949,-2)</f>
        <v/>
      </c>
      <c r="AJ949" s="21">
        <f>M949+AF949</f>
        <v/>
      </c>
      <c r="AK949" s="21">
        <f>M949+AG949</f>
        <v/>
      </c>
      <c r="AL949" s="21">
        <f>N949+AH949</f>
        <v/>
      </c>
      <c r="AM949" s="21">
        <f>O949+AI949</f>
        <v/>
      </c>
      <c r="AN949" s="21">
        <f>N949+AI949</f>
        <v/>
      </c>
      <c r="AO949" s="21">
        <f>ROUNDDOWN((R949+S949)*0.2/Y949+2000,0)</f>
        <v/>
      </c>
      <c r="AP949" s="21">
        <f>ROUNDDOWN((T949+U949)*0.2/Z949+2000,0)</f>
        <v/>
      </c>
      <c r="AQ949" s="21">
        <f>AL949-AK949</f>
        <v/>
      </c>
      <c r="AR949" s="21">
        <f>AM949-AK949</f>
        <v/>
      </c>
      <c r="AS949" s="21">
        <f>AM949-AL949</f>
        <v/>
      </c>
      <c r="AT949" s="21">
        <f>AK949+C949-AJ949</f>
        <v/>
      </c>
      <c r="AU949" s="21">
        <f>AL949+C949-AM949</f>
        <v/>
      </c>
      <c r="AV949" s="21">
        <f>AN949+C949-AM949</f>
        <v/>
      </c>
    </row>
    <row r="950">
      <c r="A950" t="inlineStr">
        <is>
          <t>医療費の境目</t>
        </is>
      </c>
      <c r="B950" s="21">
        <f>'3_医療費の境目'!$B$3</f>
        <v/>
      </c>
      <c r="C950" s="21">
        <f>IF('3_医療費の境目'!$B$4="",AO950,'3_医療費の境目'!$B$4)</f>
        <v/>
      </c>
      <c r="D950" s="21">
        <f>'3_医療費の境目'!D950</f>
        <v/>
      </c>
      <c r="E950" s="21">
        <f>ROUND(MIN(B950/12,650000)*12*0.0915+MIN(B950/12,1390000)*12*(0.0504+0)+B950*0.005,0)</f>
        <v/>
      </c>
      <c r="F950" s="21">
        <f>IF(B950&lt;741000,0,IF(B950&lt;2191000,B950-740000,IF(B950&lt;2193000,1451000,IF(B950&lt;2196000,1453000,IF(B950&lt;2200000,1456000,IF(B950&lt;3600000,ROUND(ROUNDDOWN(B950/4,-3)*2.8,0)-80000,IF(B950&lt;6600000,ROUND(ROUNDDOWN(B950/4,-3)*3.2,0)-440000,IF(B950&lt;8500000,ROUNDDOWN(B950*0.9,0)-1100000,B950-1950000))))))))</f>
        <v/>
      </c>
      <c r="G950" s="21">
        <f>IF(F950&gt;23500000,NA(),IF(F950&lt;=4890000,1040000,IF(F950&lt;=6550000,670000,620000)))</f>
        <v/>
      </c>
      <c r="H950" s="21">
        <f>IF(D950&lt;=0,0,MAX(0,MIN(2000000,D950-MIN(100000,ROUNDDOWN(F950*0.05,0)))))</f>
        <v/>
      </c>
      <c r="I950" s="21">
        <f>IF(C950&lt;=2000,0,MIN(C950,ROUNDDOWN(F950*0.4,0))-2000)</f>
        <v/>
      </c>
      <c r="J950" s="21">
        <f>MAX(0,ROUNDDOWN(F950-E950-G950,-3))</f>
        <v/>
      </c>
      <c r="K950" s="21">
        <f>MAX(0,ROUNDDOWN(F950-E950-G950-H950-I950,-3))</f>
        <v/>
      </c>
      <c r="L950" s="21">
        <f>MAX(0,ROUNDDOWN(F950-E950-G950-H950,-3))</f>
        <v/>
      </c>
      <c r="M950" s="21">
        <f>IF(J950&lt;=0,0,ROUNDDOWN((J950*LOOKUP(J950,{0,1950001,3300001,6950001,9000001,18000001,40000001},{0.05,0.1,0.2,0.23,0.33,0.4,0.45})-LOOKUP(J950,{0,1950001,3300001,6950001,9000001,18000001,40000001},{0,97500,427500,636000,1536000,2796000,4796000}))*1.021,-2))</f>
        <v/>
      </c>
      <c r="N950" s="21">
        <f>IF(K950&lt;=0,0,ROUNDDOWN((K950*LOOKUP(K950,{0,1950001,3300001,6950001,9000001,18000001,40000001},{0.05,0.1,0.2,0.23,0.33,0.4,0.45})-LOOKUP(K950,{0,1950001,3300001,6950001,9000001,18000001,40000001},{0,97500,427500,636000,1536000,2796000,4796000}))*1.021,-2))</f>
        <v/>
      </c>
      <c r="O950" s="21">
        <f>IF(L950&lt;=0,0,ROUNDDOWN((L950*LOOKUP(L950,{0,1950001,3300001,6950001,9000001,18000001,40000001},{0.05,0.1,0.2,0.23,0.33,0.4,0.45})-LOOKUP(L950,{0,1950001,3300001,6950001,9000001,18000001,40000001},{0,97500,427500,636000,1536000,2796000,4796000}))*1.021,-2))</f>
        <v/>
      </c>
      <c r="P950" s="21">
        <f>MAX(0,ROUNDDOWN(F950-E950-430000,-3))</f>
        <v/>
      </c>
      <c r="Q950" s="21">
        <f>MAX(0,ROUNDDOWN(F950-E950-430000-H950,-3))</f>
        <v/>
      </c>
      <c r="R950" s="21">
        <f>IF(F950&lt;=450000,0,MAX(0,P950*0.06-MIN(50000,P950)*0.03))</f>
        <v/>
      </c>
      <c r="S950" s="21">
        <f>IF(F950&lt;=450000,0,MAX(0,P950*0.04-MIN(50000,P950)*0.02))</f>
        <v/>
      </c>
      <c r="T950" s="21">
        <f>IF(F950&lt;=450000,0,MAX(0,Q950*0.06-MIN(50000,Q950)*0.03))</f>
        <v/>
      </c>
      <c r="U950" s="21">
        <f>IF(F950&lt;=450000,0,MAX(0,Q950*0.04-MIN(50000,Q950)*0.02))</f>
        <v/>
      </c>
      <c r="V950" s="21">
        <f>50000+MAX(0,G950-480000)</f>
        <v/>
      </c>
      <c r="W950" s="21">
        <f>P950-V950</f>
        <v/>
      </c>
      <c r="X950" s="21">
        <f>Q950-V950</f>
        <v/>
      </c>
      <c r="Y950" s="22">
        <f>IF(W950&lt;0,0.9,LOOKUP(W950,{0,1950001,3300001,6950001,9000001,18000001,40000001},{0.84895,0.7979,0.6958,0.66517,0.56307,0.4916,0.44055}))</f>
        <v/>
      </c>
      <c r="Z950" s="22">
        <f>IF(X950&lt;0,0.9,LOOKUP(X950,{0,1950001,3300001,6950001,9000001,18000001,40000001},{0.84895,0.7979,0.6958,0.66517,0.56307,0.4916,0.44055}))</f>
        <v/>
      </c>
      <c r="AA950" s="22">
        <f>IF(W950&lt;0,0,CHOOSE(MATCH(W950,{0,1950001,3300001,6950001,9000001},1),5.105/84.895,10.21/79.79,20.42/69.58,23.483/66.517,33.693/56.307))</f>
        <v/>
      </c>
      <c r="AB950" s="21">
        <f>IF(C950&lt;=2000,0,(MIN(C950,ROUNDDOWN(F950*0.3,0))-2000)*0.1)</f>
        <v/>
      </c>
      <c r="AC950" s="21">
        <f>IF(C950&lt;=2000,0,MIN((C950-2000)*Y950,(R950+S950)*0.2))</f>
        <v/>
      </c>
      <c r="AD950" s="21">
        <f>IF(C950&lt;=2000,0,MIN((C950-2000)*Z950,(T950+U950)*0.2))</f>
        <v/>
      </c>
      <c r="AE950" s="21">
        <f>AC950*AA950</f>
        <v/>
      </c>
      <c r="AF950" s="21">
        <f>ROUNDDOWN(R950,-2)+ROUNDDOWN(S950,-2)</f>
        <v/>
      </c>
      <c r="AG950" s="21">
        <f>ROUNDDOWN(MAX(0,R950-(AB950+AC950+AE950)*0.6),-2)+ROUNDDOWN(MAX(0,S950-(AB950+AC950+AE950)*0.4),-2)</f>
        <v/>
      </c>
      <c r="AH950" s="21">
        <f>ROUNDDOWN(MAX(0,T950-(AB950+AD950)*0.6),-2)+ROUNDDOWN(MAX(0,U950-(AB950+AD950)*0.4),-2)</f>
        <v/>
      </c>
      <c r="AI950" s="21">
        <f>ROUNDDOWN(T950,-2)+ROUNDDOWN(U950,-2)</f>
        <v/>
      </c>
      <c r="AJ950" s="21">
        <f>M950+AF950</f>
        <v/>
      </c>
      <c r="AK950" s="21">
        <f>M950+AG950</f>
        <v/>
      </c>
      <c r="AL950" s="21">
        <f>N950+AH950</f>
        <v/>
      </c>
      <c r="AM950" s="21">
        <f>O950+AI950</f>
        <v/>
      </c>
      <c r="AN950" s="21">
        <f>N950+AI950</f>
        <v/>
      </c>
      <c r="AO950" s="21">
        <f>ROUNDDOWN((R950+S950)*0.2/Y950+2000,0)</f>
        <v/>
      </c>
      <c r="AP950" s="21">
        <f>ROUNDDOWN((T950+U950)*0.2/Z950+2000,0)</f>
        <v/>
      </c>
      <c r="AQ950" s="21">
        <f>AL950-AK950</f>
        <v/>
      </c>
      <c r="AR950" s="21">
        <f>AM950-AK950</f>
        <v/>
      </c>
      <c r="AS950" s="21">
        <f>AM950-AL950</f>
        <v/>
      </c>
      <c r="AT950" s="21">
        <f>AK950+C950-AJ950</f>
        <v/>
      </c>
      <c r="AU950" s="21">
        <f>AL950+C950-AM950</f>
        <v/>
      </c>
      <c r="AV950" s="21">
        <f>AN950+C950-AM950</f>
        <v/>
      </c>
    </row>
    <row r="951">
      <c r="A951" t="inlineStr">
        <is>
          <t>医療費の境目</t>
        </is>
      </c>
      <c r="B951" s="21">
        <f>'3_医療費の境目'!$B$3</f>
        <v/>
      </c>
      <c r="C951" s="21">
        <f>IF('3_医療費の境目'!$B$4="",AO951,'3_医療費の境目'!$B$4)</f>
        <v/>
      </c>
      <c r="D951" s="21">
        <f>'3_医療費の境目'!D951</f>
        <v/>
      </c>
      <c r="E951" s="21">
        <f>ROUND(MIN(B951/12,650000)*12*0.0915+MIN(B951/12,1390000)*12*(0.0504+0)+B951*0.005,0)</f>
        <v/>
      </c>
      <c r="F951" s="21">
        <f>IF(B951&lt;741000,0,IF(B951&lt;2191000,B951-740000,IF(B951&lt;2193000,1451000,IF(B951&lt;2196000,1453000,IF(B951&lt;2200000,1456000,IF(B951&lt;3600000,ROUND(ROUNDDOWN(B951/4,-3)*2.8,0)-80000,IF(B951&lt;6600000,ROUND(ROUNDDOWN(B951/4,-3)*3.2,0)-440000,IF(B951&lt;8500000,ROUNDDOWN(B951*0.9,0)-1100000,B951-1950000))))))))</f>
        <v/>
      </c>
      <c r="G951" s="21">
        <f>IF(F951&gt;23500000,NA(),IF(F951&lt;=4890000,1040000,IF(F951&lt;=6550000,670000,620000)))</f>
        <v/>
      </c>
      <c r="H951" s="21">
        <f>IF(D951&lt;=0,0,MAX(0,MIN(2000000,D951-MIN(100000,ROUNDDOWN(F951*0.05,0)))))</f>
        <v/>
      </c>
      <c r="I951" s="21">
        <f>IF(C951&lt;=2000,0,MIN(C951,ROUNDDOWN(F951*0.4,0))-2000)</f>
        <v/>
      </c>
      <c r="J951" s="21">
        <f>MAX(0,ROUNDDOWN(F951-E951-G951,-3))</f>
        <v/>
      </c>
      <c r="K951" s="21">
        <f>MAX(0,ROUNDDOWN(F951-E951-G951-H951-I951,-3))</f>
        <v/>
      </c>
      <c r="L951" s="21">
        <f>MAX(0,ROUNDDOWN(F951-E951-G951-H951,-3))</f>
        <v/>
      </c>
      <c r="M951" s="21">
        <f>IF(J951&lt;=0,0,ROUNDDOWN((J951*LOOKUP(J951,{0,1950001,3300001,6950001,9000001,18000001,40000001},{0.05,0.1,0.2,0.23,0.33,0.4,0.45})-LOOKUP(J951,{0,1950001,3300001,6950001,9000001,18000001,40000001},{0,97500,427500,636000,1536000,2796000,4796000}))*1.021,-2))</f>
        <v/>
      </c>
      <c r="N951" s="21">
        <f>IF(K951&lt;=0,0,ROUNDDOWN((K951*LOOKUP(K951,{0,1950001,3300001,6950001,9000001,18000001,40000001},{0.05,0.1,0.2,0.23,0.33,0.4,0.45})-LOOKUP(K951,{0,1950001,3300001,6950001,9000001,18000001,40000001},{0,97500,427500,636000,1536000,2796000,4796000}))*1.021,-2))</f>
        <v/>
      </c>
      <c r="O951" s="21">
        <f>IF(L951&lt;=0,0,ROUNDDOWN((L951*LOOKUP(L951,{0,1950001,3300001,6950001,9000001,18000001,40000001},{0.05,0.1,0.2,0.23,0.33,0.4,0.45})-LOOKUP(L951,{0,1950001,3300001,6950001,9000001,18000001,40000001},{0,97500,427500,636000,1536000,2796000,4796000}))*1.021,-2))</f>
        <v/>
      </c>
      <c r="P951" s="21">
        <f>MAX(0,ROUNDDOWN(F951-E951-430000,-3))</f>
        <v/>
      </c>
      <c r="Q951" s="21">
        <f>MAX(0,ROUNDDOWN(F951-E951-430000-H951,-3))</f>
        <v/>
      </c>
      <c r="R951" s="21">
        <f>IF(F951&lt;=450000,0,MAX(0,P951*0.06-MIN(50000,P951)*0.03))</f>
        <v/>
      </c>
      <c r="S951" s="21">
        <f>IF(F951&lt;=450000,0,MAX(0,P951*0.04-MIN(50000,P951)*0.02))</f>
        <v/>
      </c>
      <c r="T951" s="21">
        <f>IF(F951&lt;=450000,0,MAX(0,Q951*0.06-MIN(50000,Q951)*0.03))</f>
        <v/>
      </c>
      <c r="U951" s="21">
        <f>IF(F951&lt;=450000,0,MAX(0,Q951*0.04-MIN(50000,Q951)*0.02))</f>
        <v/>
      </c>
      <c r="V951" s="21">
        <f>50000+MAX(0,G951-480000)</f>
        <v/>
      </c>
      <c r="W951" s="21">
        <f>P951-V951</f>
        <v/>
      </c>
      <c r="X951" s="21">
        <f>Q951-V951</f>
        <v/>
      </c>
      <c r="Y951" s="22">
        <f>IF(W951&lt;0,0.9,LOOKUP(W951,{0,1950001,3300001,6950001,9000001,18000001,40000001},{0.84895,0.7979,0.6958,0.66517,0.56307,0.4916,0.44055}))</f>
        <v/>
      </c>
      <c r="Z951" s="22">
        <f>IF(X951&lt;0,0.9,LOOKUP(X951,{0,1950001,3300001,6950001,9000001,18000001,40000001},{0.84895,0.7979,0.6958,0.66517,0.56307,0.4916,0.44055}))</f>
        <v/>
      </c>
      <c r="AA951" s="22">
        <f>IF(W951&lt;0,0,CHOOSE(MATCH(W951,{0,1950001,3300001,6950001,9000001},1),5.105/84.895,10.21/79.79,20.42/69.58,23.483/66.517,33.693/56.307))</f>
        <v/>
      </c>
      <c r="AB951" s="21">
        <f>IF(C951&lt;=2000,0,(MIN(C951,ROUNDDOWN(F951*0.3,0))-2000)*0.1)</f>
        <v/>
      </c>
      <c r="AC951" s="21">
        <f>IF(C951&lt;=2000,0,MIN((C951-2000)*Y951,(R951+S951)*0.2))</f>
        <v/>
      </c>
      <c r="AD951" s="21">
        <f>IF(C951&lt;=2000,0,MIN((C951-2000)*Z951,(T951+U951)*0.2))</f>
        <v/>
      </c>
      <c r="AE951" s="21">
        <f>AC951*AA951</f>
        <v/>
      </c>
      <c r="AF951" s="21">
        <f>ROUNDDOWN(R951,-2)+ROUNDDOWN(S951,-2)</f>
        <v/>
      </c>
      <c r="AG951" s="21">
        <f>ROUNDDOWN(MAX(0,R951-(AB951+AC951+AE951)*0.6),-2)+ROUNDDOWN(MAX(0,S951-(AB951+AC951+AE951)*0.4),-2)</f>
        <v/>
      </c>
      <c r="AH951" s="21">
        <f>ROUNDDOWN(MAX(0,T951-(AB951+AD951)*0.6),-2)+ROUNDDOWN(MAX(0,U951-(AB951+AD951)*0.4),-2)</f>
        <v/>
      </c>
      <c r="AI951" s="21">
        <f>ROUNDDOWN(T951,-2)+ROUNDDOWN(U951,-2)</f>
        <v/>
      </c>
      <c r="AJ951" s="21">
        <f>M951+AF951</f>
        <v/>
      </c>
      <c r="AK951" s="21">
        <f>M951+AG951</f>
        <v/>
      </c>
      <c r="AL951" s="21">
        <f>N951+AH951</f>
        <v/>
      </c>
      <c r="AM951" s="21">
        <f>O951+AI951</f>
        <v/>
      </c>
      <c r="AN951" s="21">
        <f>N951+AI951</f>
        <v/>
      </c>
      <c r="AO951" s="21">
        <f>ROUNDDOWN((R951+S951)*0.2/Y951+2000,0)</f>
        <v/>
      </c>
      <c r="AP951" s="21">
        <f>ROUNDDOWN((T951+U951)*0.2/Z951+2000,0)</f>
        <v/>
      </c>
      <c r="AQ951" s="21">
        <f>AL951-AK951</f>
        <v/>
      </c>
      <c r="AR951" s="21">
        <f>AM951-AK951</f>
        <v/>
      </c>
      <c r="AS951" s="21">
        <f>AM951-AL951</f>
        <v/>
      </c>
      <c r="AT951" s="21">
        <f>AK951+C951-AJ951</f>
        <v/>
      </c>
      <c r="AU951" s="21">
        <f>AL951+C951-AM951</f>
        <v/>
      </c>
      <c r="AV951" s="21">
        <f>AN951+C951-AM951</f>
        <v/>
      </c>
    </row>
    <row r="952">
      <c r="A952" t="inlineStr">
        <is>
          <t>医療費の境目</t>
        </is>
      </c>
      <c r="B952" s="21">
        <f>'3_医療費の境目'!$B$3</f>
        <v/>
      </c>
      <c r="C952" s="21">
        <f>IF('3_医療費の境目'!$B$4="",AO952,'3_医療費の境目'!$B$4)</f>
        <v/>
      </c>
      <c r="D952" s="21">
        <f>'3_医療費の境目'!D952</f>
        <v/>
      </c>
      <c r="E952" s="21">
        <f>ROUND(MIN(B952/12,650000)*12*0.0915+MIN(B952/12,1390000)*12*(0.0504+0)+B952*0.005,0)</f>
        <v/>
      </c>
      <c r="F952" s="21">
        <f>IF(B952&lt;741000,0,IF(B952&lt;2191000,B952-740000,IF(B952&lt;2193000,1451000,IF(B952&lt;2196000,1453000,IF(B952&lt;2200000,1456000,IF(B952&lt;3600000,ROUND(ROUNDDOWN(B952/4,-3)*2.8,0)-80000,IF(B952&lt;6600000,ROUND(ROUNDDOWN(B952/4,-3)*3.2,0)-440000,IF(B952&lt;8500000,ROUNDDOWN(B952*0.9,0)-1100000,B952-1950000))))))))</f>
        <v/>
      </c>
      <c r="G952" s="21">
        <f>IF(F952&gt;23500000,NA(),IF(F952&lt;=4890000,1040000,IF(F952&lt;=6550000,670000,620000)))</f>
        <v/>
      </c>
      <c r="H952" s="21">
        <f>IF(D952&lt;=0,0,MAX(0,MIN(2000000,D952-MIN(100000,ROUNDDOWN(F952*0.05,0)))))</f>
        <v/>
      </c>
      <c r="I952" s="21">
        <f>IF(C952&lt;=2000,0,MIN(C952,ROUNDDOWN(F952*0.4,0))-2000)</f>
        <v/>
      </c>
      <c r="J952" s="21">
        <f>MAX(0,ROUNDDOWN(F952-E952-G952,-3))</f>
        <v/>
      </c>
      <c r="K952" s="21">
        <f>MAX(0,ROUNDDOWN(F952-E952-G952-H952-I952,-3))</f>
        <v/>
      </c>
      <c r="L952" s="21">
        <f>MAX(0,ROUNDDOWN(F952-E952-G952-H952,-3))</f>
        <v/>
      </c>
      <c r="M952" s="21">
        <f>IF(J952&lt;=0,0,ROUNDDOWN((J952*LOOKUP(J952,{0,1950001,3300001,6950001,9000001,18000001,40000001},{0.05,0.1,0.2,0.23,0.33,0.4,0.45})-LOOKUP(J952,{0,1950001,3300001,6950001,9000001,18000001,40000001},{0,97500,427500,636000,1536000,2796000,4796000}))*1.021,-2))</f>
        <v/>
      </c>
      <c r="N952" s="21">
        <f>IF(K952&lt;=0,0,ROUNDDOWN((K952*LOOKUP(K952,{0,1950001,3300001,6950001,9000001,18000001,40000001},{0.05,0.1,0.2,0.23,0.33,0.4,0.45})-LOOKUP(K952,{0,1950001,3300001,6950001,9000001,18000001,40000001},{0,97500,427500,636000,1536000,2796000,4796000}))*1.021,-2))</f>
        <v/>
      </c>
      <c r="O952" s="21">
        <f>IF(L952&lt;=0,0,ROUNDDOWN((L952*LOOKUP(L952,{0,1950001,3300001,6950001,9000001,18000001,40000001},{0.05,0.1,0.2,0.23,0.33,0.4,0.45})-LOOKUP(L952,{0,1950001,3300001,6950001,9000001,18000001,40000001},{0,97500,427500,636000,1536000,2796000,4796000}))*1.021,-2))</f>
        <v/>
      </c>
      <c r="P952" s="21">
        <f>MAX(0,ROUNDDOWN(F952-E952-430000,-3))</f>
        <v/>
      </c>
      <c r="Q952" s="21">
        <f>MAX(0,ROUNDDOWN(F952-E952-430000-H952,-3))</f>
        <v/>
      </c>
      <c r="R952" s="21">
        <f>IF(F952&lt;=450000,0,MAX(0,P952*0.06-MIN(50000,P952)*0.03))</f>
        <v/>
      </c>
      <c r="S952" s="21">
        <f>IF(F952&lt;=450000,0,MAX(0,P952*0.04-MIN(50000,P952)*0.02))</f>
        <v/>
      </c>
      <c r="T952" s="21">
        <f>IF(F952&lt;=450000,0,MAX(0,Q952*0.06-MIN(50000,Q952)*0.03))</f>
        <v/>
      </c>
      <c r="U952" s="21">
        <f>IF(F952&lt;=450000,0,MAX(0,Q952*0.04-MIN(50000,Q952)*0.02))</f>
        <v/>
      </c>
      <c r="V952" s="21">
        <f>50000+MAX(0,G952-480000)</f>
        <v/>
      </c>
      <c r="W952" s="21">
        <f>P952-V952</f>
        <v/>
      </c>
      <c r="X952" s="21">
        <f>Q952-V952</f>
        <v/>
      </c>
      <c r="Y952" s="22">
        <f>IF(W952&lt;0,0.9,LOOKUP(W952,{0,1950001,3300001,6950001,9000001,18000001,40000001},{0.84895,0.7979,0.6958,0.66517,0.56307,0.4916,0.44055}))</f>
        <v/>
      </c>
      <c r="Z952" s="22">
        <f>IF(X952&lt;0,0.9,LOOKUP(X952,{0,1950001,3300001,6950001,9000001,18000001,40000001},{0.84895,0.7979,0.6958,0.66517,0.56307,0.4916,0.44055}))</f>
        <v/>
      </c>
      <c r="AA952" s="22">
        <f>IF(W952&lt;0,0,CHOOSE(MATCH(W952,{0,1950001,3300001,6950001,9000001},1),5.105/84.895,10.21/79.79,20.42/69.58,23.483/66.517,33.693/56.307))</f>
        <v/>
      </c>
      <c r="AB952" s="21">
        <f>IF(C952&lt;=2000,0,(MIN(C952,ROUNDDOWN(F952*0.3,0))-2000)*0.1)</f>
        <v/>
      </c>
      <c r="AC952" s="21">
        <f>IF(C952&lt;=2000,0,MIN((C952-2000)*Y952,(R952+S952)*0.2))</f>
        <v/>
      </c>
      <c r="AD952" s="21">
        <f>IF(C952&lt;=2000,0,MIN((C952-2000)*Z952,(T952+U952)*0.2))</f>
        <v/>
      </c>
      <c r="AE952" s="21">
        <f>AC952*AA952</f>
        <v/>
      </c>
      <c r="AF952" s="21">
        <f>ROUNDDOWN(R952,-2)+ROUNDDOWN(S952,-2)</f>
        <v/>
      </c>
      <c r="AG952" s="21">
        <f>ROUNDDOWN(MAX(0,R952-(AB952+AC952+AE952)*0.6),-2)+ROUNDDOWN(MAX(0,S952-(AB952+AC952+AE952)*0.4),-2)</f>
        <v/>
      </c>
      <c r="AH952" s="21">
        <f>ROUNDDOWN(MAX(0,T952-(AB952+AD952)*0.6),-2)+ROUNDDOWN(MAX(0,U952-(AB952+AD952)*0.4),-2)</f>
        <v/>
      </c>
      <c r="AI952" s="21">
        <f>ROUNDDOWN(T952,-2)+ROUNDDOWN(U952,-2)</f>
        <v/>
      </c>
      <c r="AJ952" s="21">
        <f>M952+AF952</f>
        <v/>
      </c>
      <c r="AK952" s="21">
        <f>M952+AG952</f>
        <v/>
      </c>
      <c r="AL952" s="21">
        <f>N952+AH952</f>
        <v/>
      </c>
      <c r="AM952" s="21">
        <f>O952+AI952</f>
        <v/>
      </c>
      <c r="AN952" s="21">
        <f>N952+AI952</f>
        <v/>
      </c>
      <c r="AO952" s="21">
        <f>ROUNDDOWN((R952+S952)*0.2/Y952+2000,0)</f>
        <v/>
      </c>
      <c r="AP952" s="21">
        <f>ROUNDDOWN((T952+U952)*0.2/Z952+2000,0)</f>
        <v/>
      </c>
      <c r="AQ952" s="21">
        <f>AL952-AK952</f>
        <v/>
      </c>
      <c r="AR952" s="21">
        <f>AM952-AK952</f>
        <v/>
      </c>
      <c r="AS952" s="21">
        <f>AM952-AL952</f>
        <v/>
      </c>
      <c r="AT952" s="21">
        <f>AK952+C952-AJ952</f>
        <v/>
      </c>
      <c r="AU952" s="21">
        <f>AL952+C952-AM952</f>
        <v/>
      </c>
      <c r="AV952" s="21">
        <f>AN952+C952-AM952</f>
        <v/>
      </c>
    </row>
    <row r="953">
      <c r="A953" t="inlineStr">
        <is>
          <t>医療費の境目</t>
        </is>
      </c>
      <c r="B953" s="21">
        <f>'3_医療費の境目'!$B$3</f>
        <v/>
      </c>
      <c r="C953" s="21">
        <f>IF('3_医療費の境目'!$B$4="",AO953,'3_医療費の境目'!$B$4)</f>
        <v/>
      </c>
      <c r="D953" s="21">
        <f>'3_医療費の境目'!D953</f>
        <v/>
      </c>
      <c r="E953" s="21">
        <f>ROUND(MIN(B953/12,650000)*12*0.0915+MIN(B953/12,1390000)*12*(0.0504+0)+B953*0.005,0)</f>
        <v/>
      </c>
      <c r="F953" s="21">
        <f>IF(B953&lt;741000,0,IF(B953&lt;2191000,B953-740000,IF(B953&lt;2193000,1451000,IF(B953&lt;2196000,1453000,IF(B953&lt;2200000,1456000,IF(B953&lt;3600000,ROUND(ROUNDDOWN(B953/4,-3)*2.8,0)-80000,IF(B953&lt;6600000,ROUND(ROUNDDOWN(B953/4,-3)*3.2,0)-440000,IF(B953&lt;8500000,ROUNDDOWN(B953*0.9,0)-1100000,B953-1950000))))))))</f>
        <v/>
      </c>
      <c r="G953" s="21">
        <f>IF(F953&gt;23500000,NA(),IF(F953&lt;=4890000,1040000,IF(F953&lt;=6550000,670000,620000)))</f>
        <v/>
      </c>
      <c r="H953" s="21">
        <f>IF(D953&lt;=0,0,MAX(0,MIN(2000000,D953-MIN(100000,ROUNDDOWN(F953*0.05,0)))))</f>
        <v/>
      </c>
      <c r="I953" s="21">
        <f>IF(C953&lt;=2000,0,MIN(C953,ROUNDDOWN(F953*0.4,0))-2000)</f>
        <v/>
      </c>
      <c r="J953" s="21">
        <f>MAX(0,ROUNDDOWN(F953-E953-G953,-3))</f>
        <v/>
      </c>
      <c r="K953" s="21">
        <f>MAX(0,ROUNDDOWN(F953-E953-G953-H953-I953,-3))</f>
        <v/>
      </c>
      <c r="L953" s="21">
        <f>MAX(0,ROUNDDOWN(F953-E953-G953-H953,-3))</f>
        <v/>
      </c>
      <c r="M953" s="21">
        <f>IF(J953&lt;=0,0,ROUNDDOWN((J953*LOOKUP(J953,{0,1950001,3300001,6950001,9000001,18000001,40000001},{0.05,0.1,0.2,0.23,0.33,0.4,0.45})-LOOKUP(J953,{0,1950001,3300001,6950001,9000001,18000001,40000001},{0,97500,427500,636000,1536000,2796000,4796000}))*1.021,-2))</f>
        <v/>
      </c>
      <c r="N953" s="21">
        <f>IF(K953&lt;=0,0,ROUNDDOWN((K953*LOOKUP(K953,{0,1950001,3300001,6950001,9000001,18000001,40000001},{0.05,0.1,0.2,0.23,0.33,0.4,0.45})-LOOKUP(K953,{0,1950001,3300001,6950001,9000001,18000001,40000001},{0,97500,427500,636000,1536000,2796000,4796000}))*1.021,-2))</f>
        <v/>
      </c>
      <c r="O953" s="21">
        <f>IF(L953&lt;=0,0,ROUNDDOWN((L953*LOOKUP(L953,{0,1950001,3300001,6950001,9000001,18000001,40000001},{0.05,0.1,0.2,0.23,0.33,0.4,0.45})-LOOKUP(L953,{0,1950001,3300001,6950001,9000001,18000001,40000001},{0,97500,427500,636000,1536000,2796000,4796000}))*1.021,-2))</f>
        <v/>
      </c>
      <c r="P953" s="21">
        <f>MAX(0,ROUNDDOWN(F953-E953-430000,-3))</f>
        <v/>
      </c>
      <c r="Q953" s="21">
        <f>MAX(0,ROUNDDOWN(F953-E953-430000-H953,-3))</f>
        <v/>
      </c>
      <c r="R953" s="21">
        <f>IF(F953&lt;=450000,0,MAX(0,P953*0.06-MIN(50000,P953)*0.03))</f>
        <v/>
      </c>
      <c r="S953" s="21">
        <f>IF(F953&lt;=450000,0,MAX(0,P953*0.04-MIN(50000,P953)*0.02))</f>
        <v/>
      </c>
      <c r="T953" s="21">
        <f>IF(F953&lt;=450000,0,MAX(0,Q953*0.06-MIN(50000,Q953)*0.03))</f>
        <v/>
      </c>
      <c r="U953" s="21">
        <f>IF(F953&lt;=450000,0,MAX(0,Q953*0.04-MIN(50000,Q953)*0.02))</f>
        <v/>
      </c>
      <c r="V953" s="21">
        <f>50000+MAX(0,G953-480000)</f>
        <v/>
      </c>
      <c r="W953" s="21">
        <f>P953-V953</f>
        <v/>
      </c>
      <c r="X953" s="21">
        <f>Q953-V953</f>
        <v/>
      </c>
      <c r="Y953" s="22">
        <f>IF(W953&lt;0,0.9,LOOKUP(W953,{0,1950001,3300001,6950001,9000001,18000001,40000001},{0.84895,0.7979,0.6958,0.66517,0.56307,0.4916,0.44055}))</f>
        <v/>
      </c>
      <c r="Z953" s="22">
        <f>IF(X953&lt;0,0.9,LOOKUP(X953,{0,1950001,3300001,6950001,9000001,18000001,40000001},{0.84895,0.7979,0.6958,0.66517,0.56307,0.4916,0.44055}))</f>
        <v/>
      </c>
      <c r="AA953" s="22">
        <f>IF(W953&lt;0,0,CHOOSE(MATCH(W953,{0,1950001,3300001,6950001,9000001},1),5.105/84.895,10.21/79.79,20.42/69.58,23.483/66.517,33.693/56.307))</f>
        <v/>
      </c>
      <c r="AB953" s="21">
        <f>IF(C953&lt;=2000,0,(MIN(C953,ROUNDDOWN(F953*0.3,0))-2000)*0.1)</f>
        <v/>
      </c>
      <c r="AC953" s="21">
        <f>IF(C953&lt;=2000,0,MIN((C953-2000)*Y953,(R953+S953)*0.2))</f>
        <v/>
      </c>
      <c r="AD953" s="21">
        <f>IF(C953&lt;=2000,0,MIN((C953-2000)*Z953,(T953+U953)*0.2))</f>
        <v/>
      </c>
      <c r="AE953" s="21">
        <f>AC953*AA953</f>
        <v/>
      </c>
      <c r="AF953" s="21">
        <f>ROUNDDOWN(R953,-2)+ROUNDDOWN(S953,-2)</f>
        <v/>
      </c>
      <c r="AG953" s="21">
        <f>ROUNDDOWN(MAX(0,R953-(AB953+AC953+AE953)*0.6),-2)+ROUNDDOWN(MAX(0,S953-(AB953+AC953+AE953)*0.4),-2)</f>
        <v/>
      </c>
      <c r="AH953" s="21">
        <f>ROUNDDOWN(MAX(0,T953-(AB953+AD953)*0.6),-2)+ROUNDDOWN(MAX(0,U953-(AB953+AD953)*0.4),-2)</f>
        <v/>
      </c>
      <c r="AI953" s="21">
        <f>ROUNDDOWN(T953,-2)+ROUNDDOWN(U953,-2)</f>
        <v/>
      </c>
      <c r="AJ953" s="21">
        <f>M953+AF953</f>
        <v/>
      </c>
      <c r="AK953" s="21">
        <f>M953+AG953</f>
        <v/>
      </c>
      <c r="AL953" s="21">
        <f>N953+AH953</f>
        <v/>
      </c>
      <c r="AM953" s="21">
        <f>O953+AI953</f>
        <v/>
      </c>
      <c r="AN953" s="21">
        <f>N953+AI953</f>
        <v/>
      </c>
      <c r="AO953" s="21">
        <f>ROUNDDOWN((R953+S953)*0.2/Y953+2000,0)</f>
        <v/>
      </c>
      <c r="AP953" s="21">
        <f>ROUNDDOWN((T953+U953)*0.2/Z953+2000,0)</f>
        <v/>
      </c>
      <c r="AQ953" s="21">
        <f>AL953-AK953</f>
        <v/>
      </c>
      <c r="AR953" s="21">
        <f>AM953-AK953</f>
        <v/>
      </c>
      <c r="AS953" s="21">
        <f>AM953-AL953</f>
        <v/>
      </c>
      <c r="AT953" s="21">
        <f>AK953+C953-AJ953</f>
        <v/>
      </c>
      <c r="AU953" s="21">
        <f>AL953+C953-AM953</f>
        <v/>
      </c>
      <c r="AV953" s="21">
        <f>AN953+C953-AM953</f>
        <v/>
      </c>
    </row>
    <row r="954">
      <c r="A954" t="inlineStr">
        <is>
          <t>医療費の境目</t>
        </is>
      </c>
      <c r="B954" s="21">
        <f>'3_医療費の境目'!$B$3</f>
        <v/>
      </c>
      <c r="C954" s="21">
        <f>IF('3_医療費の境目'!$B$4="",AO954,'3_医療費の境目'!$B$4)</f>
        <v/>
      </c>
      <c r="D954" s="21">
        <f>'3_医療費の境目'!D954</f>
        <v/>
      </c>
      <c r="E954" s="21">
        <f>ROUND(MIN(B954/12,650000)*12*0.0915+MIN(B954/12,1390000)*12*(0.0504+0)+B954*0.005,0)</f>
        <v/>
      </c>
      <c r="F954" s="21">
        <f>IF(B954&lt;741000,0,IF(B954&lt;2191000,B954-740000,IF(B954&lt;2193000,1451000,IF(B954&lt;2196000,1453000,IF(B954&lt;2200000,1456000,IF(B954&lt;3600000,ROUND(ROUNDDOWN(B954/4,-3)*2.8,0)-80000,IF(B954&lt;6600000,ROUND(ROUNDDOWN(B954/4,-3)*3.2,0)-440000,IF(B954&lt;8500000,ROUNDDOWN(B954*0.9,0)-1100000,B954-1950000))))))))</f>
        <v/>
      </c>
      <c r="G954" s="21">
        <f>IF(F954&gt;23500000,NA(),IF(F954&lt;=4890000,1040000,IF(F954&lt;=6550000,670000,620000)))</f>
        <v/>
      </c>
      <c r="H954" s="21">
        <f>IF(D954&lt;=0,0,MAX(0,MIN(2000000,D954-MIN(100000,ROUNDDOWN(F954*0.05,0)))))</f>
        <v/>
      </c>
      <c r="I954" s="21">
        <f>IF(C954&lt;=2000,0,MIN(C954,ROUNDDOWN(F954*0.4,0))-2000)</f>
        <v/>
      </c>
      <c r="J954" s="21">
        <f>MAX(0,ROUNDDOWN(F954-E954-G954,-3))</f>
        <v/>
      </c>
      <c r="K954" s="21">
        <f>MAX(0,ROUNDDOWN(F954-E954-G954-H954-I954,-3))</f>
        <v/>
      </c>
      <c r="L954" s="21">
        <f>MAX(0,ROUNDDOWN(F954-E954-G954-H954,-3))</f>
        <v/>
      </c>
      <c r="M954" s="21">
        <f>IF(J954&lt;=0,0,ROUNDDOWN((J954*LOOKUP(J954,{0,1950001,3300001,6950001,9000001,18000001,40000001},{0.05,0.1,0.2,0.23,0.33,0.4,0.45})-LOOKUP(J954,{0,1950001,3300001,6950001,9000001,18000001,40000001},{0,97500,427500,636000,1536000,2796000,4796000}))*1.021,-2))</f>
        <v/>
      </c>
      <c r="N954" s="21">
        <f>IF(K954&lt;=0,0,ROUNDDOWN((K954*LOOKUP(K954,{0,1950001,3300001,6950001,9000001,18000001,40000001},{0.05,0.1,0.2,0.23,0.33,0.4,0.45})-LOOKUP(K954,{0,1950001,3300001,6950001,9000001,18000001,40000001},{0,97500,427500,636000,1536000,2796000,4796000}))*1.021,-2))</f>
        <v/>
      </c>
      <c r="O954" s="21">
        <f>IF(L954&lt;=0,0,ROUNDDOWN((L954*LOOKUP(L954,{0,1950001,3300001,6950001,9000001,18000001,40000001},{0.05,0.1,0.2,0.23,0.33,0.4,0.45})-LOOKUP(L954,{0,1950001,3300001,6950001,9000001,18000001,40000001},{0,97500,427500,636000,1536000,2796000,4796000}))*1.021,-2))</f>
        <v/>
      </c>
      <c r="P954" s="21">
        <f>MAX(0,ROUNDDOWN(F954-E954-430000,-3))</f>
        <v/>
      </c>
      <c r="Q954" s="21">
        <f>MAX(0,ROUNDDOWN(F954-E954-430000-H954,-3))</f>
        <v/>
      </c>
      <c r="R954" s="21">
        <f>IF(F954&lt;=450000,0,MAX(0,P954*0.06-MIN(50000,P954)*0.03))</f>
        <v/>
      </c>
      <c r="S954" s="21">
        <f>IF(F954&lt;=450000,0,MAX(0,P954*0.04-MIN(50000,P954)*0.02))</f>
        <v/>
      </c>
      <c r="T954" s="21">
        <f>IF(F954&lt;=450000,0,MAX(0,Q954*0.06-MIN(50000,Q954)*0.03))</f>
        <v/>
      </c>
      <c r="U954" s="21">
        <f>IF(F954&lt;=450000,0,MAX(0,Q954*0.04-MIN(50000,Q954)*0.02))</f>
        <v/>
      </c>
      <c r="V954" s="21">
        <f>50000+MAX(0,G954-480000)</f>
        <v/>
      </c>
      <c r="W954" s="21">
        <f>P954-V954</f>
        <v/>
      </c>
      <c r="X954" s="21">
        <f>Q954-V954</f>
        <v/>
      </c>
      <c r="Y954" s="22">
        <f>IF(W954&lt;0,0.9,LOOKUP(W954,{0,1950001,3300001,6950001,9000001,18000001,40000001},{0.84895,0.7979,0.6958,0.66517,0.56307,0.4916,0.44055}))</f>
        <v/>
      </c>
      <c r="Z954" s="22">
        <f>IF(X954&lt;0,0.9,LOOKUP(X954,{0,1950001,3300001,6950001,9000001,18000001,40000001},{0.84895,0.7979,0.6958,0.66517,0.56307,0.4916,0.44055}))</f>
        <v/>
      </c>
      <c r="AA954" s="22">
        <f>IF(W954&lt;0,0,CHOOSE(MATCH(W954,{0,1950001,3300001,6950001,9000001},1),5.105/84.895,10.21/79.79,20.42/69.58,23.483/66.517,33.693/56.307))</f>
        <v/>
      </c>
      <c r="AB954" s="21">
        <f>IF(C954&lt;=2000,0,(MIN(C954,ROUNDDOWN(F954*0.3,0))-2000)*0.1)</f>
        <v/>
      </c>
      <c r="AC954" s="21">
        <f>IF(C954&lt;=2000,0,MIN((C954-2000)*Y954,(R954+S954)*0.2))</f>
        <v/>
      </c>
      <c r="AD954" s="21">
        <f>IF(C954&lt;=2000,0,MIN((C954-2000)*Z954,(T954+U954)*0.2))</f>
        <v/>
      </c>
      <c r="AE954" s="21">
        <f>AC954*AA954</f>
        <v/>
      </c>
      <c r="AF954" s="21">
        <f>ROUNDDOWN(R954,-2)+ROUNDDOWN(S954,-2)</f>
        <v/>
      </c>
      <c r="AG954" s="21">
        <f>ROUNDDOWN(MAX(0,R954-(AB954+AC954+AE954)*0.6),-2)+ROUNDDOWN(MAX(0,S954-(AB954+AC954+AE954)*0.4),-2)</f>
        <v/>
      </c>
      <c r="AH954" s="21">
        <f>ROUNDDOWN(MAX(0,T954-(AB954+AD954)*0.6),-2)+ROUNDDOWN(MAX(0,U954-(AB954+AD954)*0.4),-2)</f>
        <v/>
      </c>
      <c r="AI954" s="21">
        <f>ROUNDDOWN(T954,-2)+ROUNDDOWN(U954,-2)</f>
        <v/>
      </c>
      <c r="AJ954" s="21">
        <f>M954+AF954</f>
        <v/>
      </c>
      <c r="AK954" s="21">
        <f>M954+AG954</f>
        <v/>
      </c>
      <c r="AL954" s="21">
        <f>N954+AH954</f>
        <v/>
      </c>
      <c r="AM954" s="21">
        <f>O954+AI954</f>
        <v/>
      </c>
      <c r="AN954" s="21">
        <f>N954+AI954</f>
        <v/>
      </c>
      <c r="AO954" s="21">
        <f>ROUNDDOWN((R954+S954)*0.2/Y954+2000,0)</f>
        <v/>
      </c>
      <c r="AP954" s="21">
        <f>ROUNDDOWN((T954+U954)*0.2/Z954+2000,0)</f>
        <v/>
      </c>
      <c r="AQ954" s="21">
        <f>AL954-AK954</f>
        <v/>
      </c>
      <c r="AR954" s="21">
        <f>AM954-AK954</f>
        <v/>
      </c>
      <c r="AS954" s="21">
        <f>AM954-AL954</f>
        <v/>
      </c>
      <c r="AT954" s="21">
        <f>AK954+C954-AJ954</f>
        <v/>
      </c>
      <c r="AU954" s="21">
        <f>AL954+C954-AM954</f>
        <v/>
      </c>
      <c r="AV954" s="21">
        <f>AN954+C954-AM954</f>
        <v/>
      </c>
    </row>
    <row r="955">
      <c r="A955" t="inlineStr">
        <is>
          <t>医療費の境目</t>
        </is>
      </c>
      <c r="B955" s="21">
        <f>'3_医療費の境目'!$B$3</f>
        <v/>
      </c>
      <c r="C955" s="21">
        <f>IF('3_医療費の境目'!$B$4="",AO955,'3_医療費の境目'!$B$4)</f>
        <v/>
      </c>
      <c r="D955" s="21">
        <f>'3_医療費の境目'!D955</f>
        <v/>
      </c>
      <c r="E955" s="21">
        <f>ROUND(MIN(B955/12,650000)*12*0.0915+MIN(B955/12,1390000)*12*(0.0504+0)+B955*0.005,0)</f>
        <v/>
      </c>
      <c r="F955" s="21">
        <f>IF(B955&lt;741000,0,IF(B955&lt;2191000,B955-740000,IF(B955&lt;2193000,1451000,IF(B955&lt;2196000,1453000,IF(B955&lt;2200000,1456000,IF(B955&lt;3600000,ROUND(ROUNDDOWN(B955/4,-3)*2.8,0)-80000,IF(B955&lt;6600000,ROUND(ROUNDDOWN(B955/4,-3)*3.2,0)-440000,IF(B955&lt;8500000,ROUNDDOWN(B955*0.9,0)-1100000,B955-1950000))))))))</f>
        <v/>
      </c>
      <c r="G955" s="21">
        <f>IF(F955&gt;23500000,NA(),IF(F955&lt;=4890000,1040000,IF(F955&lt;=6550000,670000,620000)))</f>
        <v/>
      </c>
      <c r="H955" s="21">
        <f>IF(D955&lt;=0,0,MAX(0,MIN(2000000,D955-MIN(100000,ROUNDDOWN(F955*0.05,0)))))</f>
        <v/>
      </c>
      <c r="I955" s="21">
        <f>IF(C955&lt;=2000,0,MIN(C955,ROUNDDOWN(F955*0.4,0))-2000)</f>
        <v/>
      </c>
      <c r="J955" s="21">
        <f>MAX(0,ROUNDDOWN(F955-E955-G955,-3))</f>
        <v/>
      </c>
      <c r="K955" s="21">
        <f>MAX(0,ROUNDDOWN(F955-E955-G955-H955-I955,-3))</f>
        <v/>
      </c>
      <c r="L955" s="21">
        <f>MAX(0,ROUNDDOWN(F955-E955-G955-H955,-3))</f>
        <v/>
      </c>
      <c r="M955" s="21">
        <f>IF(J955&lt;=0,0,ROUNDDOWN((J955*LOOKUP(J955,{0,1950001,3300001,6950001,9000001,18000001,40000001},{0.05,0.1,0.2,0.23,0.33,0.4,0.45})-LOOKUP(J955,{0,1950001,3300001,6950001,9000001,18000001,40000001},{0,97500,427500,636000,1536000,2796000,4796000}))*1.021,-2))</f>
        <v/>
      </c>
      <c r="N955" s="21">
        <f>IF(K955&lt;=0,0,ROUNDDOWN((K955*LOOKUP(K955,{0,1950001,3300001,6950001,9000001,18000001,40000001},{0.05,0.1,0.2,0.23,0.33,0.4,0.45})-LOOKUP(K955,{0,1950001,3300001,6950001,9000001,18000001,40000001},{0,97500,427500,636000,1536000,2796000,4796000}))*1.021,-2))</f>
        <v/>
      </c>
      <c r="O955" s="21">
        <f>IF(L955&lt;=0,0,ROUNDDOWN((L955*LOOKUP(L955,{0,1950001,3300001,6950001,9000001,18000001,40000001},{0.05,0.1,0.2,0.23,0.33,0.4,0.45})-LOOKUP(L955,{0,1950001,3300001,6950001,9000001,18000001,40000001},{0,97500,427500,636000,1536000,2796000,4796000}))*1.021,-2))</f>
        <v/>
      </c>
      <c r="P955" s="21">
        <f>MAX(0,ROUNDDOWN(F955-E955-430000,-3))</f>
        <v/>
      </c>
      <c r="Q955" s="21">
        <f>MAX(0,ROUNDDOWN(F955-E955-430000-H955,-3))</f>
        <v/>
      </c>
      <c r="R955" s="21">
        <f>IF(F955&lt;=450000,0,MAX(0,P955*0.06-MIN(50000,P955)*0.03))</f>
        <v/>
      </c>
      <c r="S955" s="21">
        <f>IF(F955&lt;=450000,0,MAX(0,P955*0.04-MIN(50000,P955)*0.02))</f>
        <v/>
      </c>
      <c r="T955" s="21">
        <f>IF(F955&lt;=450000,0,MAX(0,Q955*0.06-MIN(50000,Q955)*0.03))</f>
        <v/>
      </c>
      <c r="U955" s="21">
        <f>IF(F955&lt;=450000,0,MAX(0,Q955*0.04-MIN(50000,Q955)*0.02))</f>
        <v/>
      </c>
      <c r="V955" s="21">
        <f>50000+MAX(0,G955-480000)</f>
        <v/>
      </c>
      <c r="W955" s="21">
        <f>P955-V955</f>
        <v/>
      </c>
      <c r="X955" s="21">
        <f>Q955-V955</f>
        <v/>
      </c>
      <c r="Y955" s="22">
        <f>IF(W955&lt;0,0.9,LOOKUP(W955,{0,1950001,3300001,6950001,9000001,18000001,40000001},{0.84895,0.7979,0.6958,0.66517,0.56307,0.4916,0.44055}))</f>
        <v/>
      </c>
      <c r="Z955" s="22">
        <f>IF(X955&lt;0,0.9,LOOKUP(X955,{0,1950001,3300001,6950001,9000001,18000001,40000001},{0.84895,0.7979,0.6958,0.66517,0.56307,0.4916,0.44055}))</f>
        <v/>
      </c>
      <c r="AA955" s="22">
        <f>IF(W955&lt;0,0,CHOOSE(MATCH(W955,{0,1950001,3300001,6950001,9000001},1),5.105/84.895,10.21/79.79,20.42/69.58,23.483/66.517,33.693/56.307))</f>
        <v/>
      </c>
      <c r="AB955" s="21">
        <f>IF(C955&lt;=2000,0,(MIN(C955,ROUNDDOWN(F955*0.3,0))-2000)*0.1)</f>
        <v/>
      </c>
      <c r="AC955" s="21">
        <f>IF(C955&lt;=2000,0,MIN((C955-2000)*Y955,(R955+S955)*0.2))</f>
        <v/>
      </c>
      <c r="AD955" s="21">
        <f>IF(C955&lt;=2000,0,MIN((C955-2000)*Z955,(T955+U955)*0.2))</f>
        <v/>
      </c>
      <c r="AE955" s="21">
        <f>AC955*AA955</f>
        <v/>
      </c>
      <c r="AF955" s="21">
        <f>ROUNDDOWN(R955,-2)+ROUNDDOWN(S955,-2)</f>
        <v/>
      </c>
      <c r="AG955" s="21">
        <f>ROUNDDOWN(MAX(0,R955-(AB955+AC955+AE955)*0.6),-2)+ROUNDDOWN(MAX(0,S955-(AB955+AC955+AE955)*0.4),-2)</f>
        <v/>
      </c>
      <c r="AH955" s="21">
        <f>ROUNDDOWN(MAX(0,T955-(AB955+AD955)*0.6),-2)+ROUNDDOWN(MAX(0,U955-(AB955+AD955)*0.4),-2)</f>
        <v/>
      </c>
      <c r="AI955" s="21">
        <f>ROUNDDOWN(T955,-2)+ROUNDDOWN(U955,-2)</f>
        <v/>
      </c>
      <c r="AJ955" s="21">
        <f>M955+AF955</f>
        <v/>
      </c>
      <c r="AK955" s="21">
        <f>M955+AG955</f>
        <v/>
      </c>
      <c r="AL955" s="21">
        <f>N955+AH955</f>
        <v/>
      </c>
      <c r="AM955" s="21">
        <f>O955+AI955</f>
        <v/>
      </c>
      <c r="AN955" s="21">
        <f>N955+AI955</f>
        <v/>
      </c>
      <c r="AO955" s="21">
        <f>ROUNDDOWN((R955+S955)*0.2/Y955+2000,0)</f>
        <v/>
      </c>
      <c r="AP955" s="21">
        <f>ROUNDDOWN((T955+U955)*0.2/Z955+2000,0)</f>
        <v/>
      </c>
      <c r="AQ955" s="21">
        <f>AL955-AK955</f>
        <v/>
      </c>
      <c r="AR955" s="21">
        <f>AM955-AK955</f>
        <v/>
      </c>
      <c r="AS955" s="21">
        <f>AM955-AL955</f>
        <v/>
      </c>
      <c r="AT955" s="21">
        <f>AK955+C955-AJ955</f>
        <v/>
      </c>
      <c r="AU955" s="21">
        <f>AL955+C955-AM955</f>
        <v/>
      </c>
      <c r="AV955" s="21">
        <f>AN955+C955-AM955</f>
        <v/>
      </c>
    </row>
    <row r="956">
      <c r="A956" t="inlineStr">
        <is>
          <t>医療費の境目</t>
        </is>
      </c>
      <c r="B956" s="21">
        <f>'3_医療費の境目'!$B$3</f>
        <v/>
      </c>
      <c r="C956" s="21">
        <f>IF('3_医療費の境目'!$B$4="",AO956,'3_医療費の境目'!$B$4)</f>
        <v/>
      </c>
      <c r="D956" s="21">
        <f>'3_医療費の境目'!D956</f>
        <v/>
      </c>
      <c r="E956" s="21">
        <f>ROUND(MIN(B956/12,650000)*12*0.0915+MIN(B956/12,1390000)*12*(0.0504+0)+B956*0.005,0)</f>
        <v/>
      </c>
      <c r="F956" s="21">
        <f>IF(B956&lt;741000,0,IF(B956&lt;2191000,B956-740000,IF(B956&lt;2193000,1451000,IF(B956&lt;2196000,1453000,IF(B956&lt;2200000,1456000,IF(B956&lt;3600000,ROUND(ROUNDDOWN(B956/4,-3)*2.8,0)-80000,IF(B956&lt;6600000,ROUND(ROUNDDOWN(B956/4,-3)*3.2,0)-440000,IF(B956&lt;8500000,ROUNDDOWN(B956*0.9,0)-1100000,B956-1950000))))))))</f>
        <v/>
      </c>
      <c r="G956" s="21">
        <f>IF(F956&gt;23500000,NA(),IF(F956&lt;=4890000,1040000,IF(F956&lt;=6550000,670000,620000)))</f>
        <v/>
      </c>
      <c r="H956" s="21">
        <f>IF(D956&lt;=0,0,MAX(0,MIN(2000000,D956-MIN(100000,ROUNDDOWN(F956*0.05,0)))))</f>
        <v/>
      </c>
      <c r="I956" s="21">
        <f>IF(C956&lt;=2000,0,MIN(C956,ROUNDDOWN(F956*0.4,0))-2000)</f>
        <v/>
      </c>
      <c r="J956" s="21">
        <f>MAX(0,ROUNDDOWN(F956-E956-G956,-3))</f>
        <v/>
      </c>
      <c r="K956" s="21">
        <f>MAX(0,ROUNDDOWN(F956-E956-G956-H956-I956,-3))</f>
        <v/>
      </c>
      <c r="L956" s="21">
        <f>MAX(0,ROUNDDOWN(F956-E956-G956-H956,-3))</f>
        <v/>
      </c>
      <c r="M956" s="21">
        <f>IF(J956&lt;=0,0,ROUNDDOWN((J956*LOOKUP(J956,{0,1950001,3300001,6950001,9000001,18000001,40000001},{0.05,0.1,0.2,0.23,0.33,0.4,0.45})-LOOKUP(J956,{0,1950001,3300001,6950001,9000001,18000001,40000001},{0,97500,427500,636000,1536000,2796000,4796000}))*1.021,-2))</f>
        <v/>
      </c>
      <c r="N956" s="21">
        <f>IF(K956&lt;=0,0,ROUNDDOWN((K956*LOOKUP(K956,{0,1950001,3300001,6950001,9000001,18000001,40000001},{0.05,0.1,0.2,0.23,0.33,0.4,0.45})-LOOKUP(K956,{0,1950001,3300001,6950001,9000001,18000001,40000001},{0,97500,427500,636000,1536000,2796000,4796000}))*1.021,-2))</f>
        <v/>
      </c>
      <c r="O956" s="21">
        <f>IF(L956&lt;=0,0,ROUNDDOWN((L956*LOOKUP(L956,{0,1950001,3300001,6950001,9000001,18000001,40000001},{0.05,0.1,0.2,0.23,0.33,0.4,0.45})-LOOKUP(L956,{0,1950001,3300001,6950001,9000001,18000001,40000001},{0,97500,427500,636000,1536000,2796000,4796000}))*1.021,-2))</f>
        <v/>
      </c>
      <c r="P956" s="21">
        <f>MAX(0,ROUNDDOWN(F956-E956-430000,-3))</f>
        <v/>
      </c>
      <c r="Q956" s="21">
        <f>MAX(0,ROUNDDOWN(F956-E956-430000-H956,-3))</f>
        <v/>
      </c>
      <c r="R956" s="21">
        <f>IF(F956&lt;=450000,0,MAX(0,P956*0.06-MIN(50000,P956)*0.03))</f>
        <v/>
      </c>
      <c r="S956" s="21">
        <f>IF(F956&lt;=450000,0,MAX(0,P956*0.04-MIN(50000,P956)*0.02))</f>
        <v/>
      </c>
      <c r="T956" s="21">
        <f>IF(F956&lt;=450000,0,MAX(0,Q956*0.06-MIN(50000,Q956)*0.03))</f>
        <v/>
      </c>
      <c r="U956" s="21">
        <f>IF(F956&lt;=450000,0,MAX(0,Q956*0.04-MIN(50000,Q956)*0.02))</f>
        <v/>
      </c>
      <c r="V956" s="21">
        <f>50000+MAX(0,G956-480000)</f>
        <v/>
      </c>
      <c r="W956" s="21">
        <f>P956-V956</f>
        <v/>
      </c>
      <c r="X956" s="21">
        <f>Q956-V956</f>
        <v/>
      </c>
      <c r="Y956" s="22">
        <f>IF(W956&lt;0,0.9,LOOKUP(W956,{0,1950001,3300001,6950001,9000001,18000001,40000001},{0.84895,0.7979,0.6958,0.66517,0.56307,0.4916,0.44055}))</f>
        <v/>
      </c>
      <c r="Z956" s="22">
        <f>IF(X956&lt;0,0.9,LOOKUP(X956,{0,1950001,3300001,6950001,9000001,18000001,40000001},{0.84895,0.7979,0.6958,0.66517,0.56307,0.4916,0.44055}))</f>
        <v/>
      </c>
      <c r="AA956" s="22">
        <f>IF(W956&lt;0,0,CHOOSE(MATCH(W956,{0,1950001,3300001,6950001,9000001},1),5.105/84.895,10.21/79.79,20.42/69.58,23.483/66.517,33.693/56.307))</f>
        <v/>
      </c>
      <c r="AB956" s="21">
        <f>IF(C956&lt;=2000,0,(MIN(C956,ROUNDDOWN(F956*0.3,0))-2000)*0.1)</f>
        <v/>
      </c>
      <c r="AC956" s="21">
        <f>IF(C956&lt;=2000,0,MIN((C956-2000)*Y956,(R956+S956)*0.2))</f>
        <v/>
      </c>
      <c r="AD956" s="21">
        <f>IF(C956&lt;=2000,0,MIN((C956-2000)*Z956,(T956+U956)*0.2))</f>
        <v/>
      </c>
      <c r="AE956" s="21">
        <f>AC956*AA956</f>
        <v/>
      </c>
      <c r="AF956" s="21">
        <f>ROUNDDOWN(R956,-2)+ROUNDDOWN(S956,-2)</f>
        <v/>
      </c>
      <c r="AG956" s="21">
        <f>ROUNDDOWN(MAX(0,R956-(AB956+AC956+AE956)*0.6),-2)+ROUNDDOWN(MAX(0,S956-(AB956+AC956+AE956)*0.4),-2)</f>
        <v/>
      </c>
      <c r="AH956" s="21">
        <f>ROUNDDOWN(MAX(0,T956-(AB956+AD956)*0.6),-2)+ROUNDDOWN(MAX(0,U956-(AB956+AD956)*0.4),-2)</f>
        <v/>
      </c>
      <c r="AI956" s="21">
        <f>ROUNDDOWN(T956,-2)+ROUNDDOWN(U956,-2)</f>
        <v/>
      </c>
      <c r="AJ956" s="21">
        <f>M956+AF956</f>
        <v/>
      </c>
      <c r="AK956" s="21">
        <f>M956+AG956</f>
        <v/>
      </c>
      <c r="AL956" s="21">
        <f>N956+AH956</f>
        <v/>
      </c>
      <c r="AM956" s="21">
        <f>O956+AI956</f>
        <v/>
      </c>
      <c r="AN956" s="21">
        <f>N956+AI956</f>
        <v/>
      </c>
      <c r="AO956" s="21">
        <f>ROUNDDOWN((R956+S956)*0.2/Y956+2000,0)</f>
        <v/>
      </c>
      <c r="AP956" s="21">
        <f>ROUNDDOWN((T956+U956)*0.2/Z956+2000,0)</f>
        <v/>
      </c>
      <c r="AQ956" s="21">
        <f>AL956-AK956</f>
        <v/>
      </c>
      <c r="AR956" s="21">
        <f>AM956-AK956</f>
        <v/>
      </c>
      <c r="AS956" s="21">
        <f>AM956-AL956</f>
        <v/>
      </c>
      <c r="AT956" s="21">
        <f>AK956+C956-AJ956</f>
        <v/>
      </c>
      <c r="AU956" s="21">
        <f>AL956+C956-AM956</f>
        <v/>
      </c>
      <c r="AV956" s="21">
        <f>AN956+C956-AM956</f>
        <v/>
      </c>
    </row>
    <row r="957">
      <c r="A957" t="inlineStr">
        <is>
          <t>医療費の境目</t>
        </is>
      </c>
      <c r="B957" s="21">
        <f>'3_医療費の境目'!$B$3</f>
        <v/>
      </c>
      <c r="C957" s="21">
        <f>IF('3_医療費の境目'!$B$4="",AO957,'3_医療費の境目'!$B$4)</f>
        <v/>
      </c>
      <c r="D957" s="21">
        <f>'3_医療費の境目'!D957</f>
        <v/>
      </c>
      <c r="E957" s="21">
        <f>ROUND(MIN(B957/12,650000)*12*0.0915+MIN(B957/12,1390000)*12*(0.0504+0)+B957*0.005,0)</f>
        <v/>
      </c>
      <c r="F957" s="21">
        <f>IF(B957&lt;741000,0,IF(B957&lt;2191000,B957-740000,IF(B957&lt;2193000,1451000,IF(B957&lt;2196000,1453000,IF(B957&lt;2200000,1456000,IF(B957&lt;3600000,ROUND(ROUNDDOWN(B957/4,-3)*2.8,0)-80000,IF(B957&lt;6600000,ROUND(ROUNDDOWN(B957/4,-3)*3.2,0)-440000,IF(B957&lt;8500000,ROUNDDOWN(B957*0.9,0)-1100000,B957-1950000))))))))</f>
        <v/>
      </c>
      <c r="G957" s="21">
        <f>IF(F957&gt;23500000,NA(),IF(F957&lt;=4890000,1040000,IF(F957&lt;=6550000,670000,620000)))</f>
        <v/>
      </c>
      <c r="H957" s="21">
        <f>IF(D957&lt;=0,0,MAX(0,MIN(2000000,D957-MIN(100000,ROUNDDOWN(F957*0.05,0)))))</f>
        <v/>
      </c>
      <c r="I957" s="21">
        <f>IF(C957&lt;=2000,0,MIN(C957,ROUNDDOWN(F957*0.4,0))-2000)</f>
        <v/>
      </c>
      <c r="J957" s="21">
        <f>MAX(0,ROUNDDOWN(F957-E957-G957,-3))</f>
        <v/>
      </c>
      <c r="K957" s="21">
        <f>MAX(0,ROUNDDOWN(F957-E957-G957-H957-I957,-3))</f>
        <v/>
      </c>
      <c r="L957" s="21">
        <f>MAX(0,ROUNDDOWN(F957-E957-G957-H957,-3))</f>
        <v/>
      </c>
      <c r="M957" s="21">
        <f>IF(J957&lt;=0,0,ROUNDDOWN((J957*LOOKUP(J957,{0,1950001,3300001,6950001,9000001,18000001,40000001},{0.05,0.1,0.2,0.23,0.33,0.4,0.45})-LOOKUP(J957,{0,1950001,3300001,6950001,9000001,18000001,40000001},{0,97500,427500,636000,1536000,2796000,4796000}))*1.021,-2))</f>
        <v/>
      </c>
      <c r="N957" s="21">
        <f>IF(K957&lt;=0,0,ROUNDDOWN((K957*LOOKUP(K957,{0,1950001,3300001,6950001,9000001,18000001,40000001},{0.05,0.1,0.2,0.23,0.33,0.4,0.45})-LOOKUP(K957,{0,1950001,3300001,6950001,9000001,18000001,40000001},{0,97500,427500,636000,1536000,2796000,4796000}))*1.021,-2))</f>
        <v/>
      </c>
      <c r="O957" s="21">
        <f>IF(L957&lt;=0,0,ROUNDDOWN((L957*LOOKUP(L957,{0,1950001,3300001,6950001,9000001,18000001,40000001},{0.05,0.1,0.2,0.23,0.33,0.4,0.45})-LOOKUP(L957,{0,1950001,3300001,6950001,9000001,18000001,40000001},{0,97500,427500,636000,1536000,2796000,4796000}))*1.021,-2))</f>
        <v/>
      </c>
      <c r="P957" s="21">
        <f>MAX(0,ROUNDDOWN(F957-E957-430000,-3))</f>
        <v/>
      </c>
      <c r="Q957" s="21">
        <f>MAX(0,ROUNDDOWN(F957-E957-430000-H957,-3))</f>
        <v/>
      </c>
      <c r="R957" s="21">
        <f>IF(F957&lt;=450000,0,MAX(0,P957*0.06-MIN(50000,P957)*0.03))</f>
        <v/>
      </c>
      <c r="S957" s="21">
        <f>IF(F957&lt;=450000,0,MAX(0,P957*0.04-MIN(50000,P957)*0.02))</f>
        <v/>
      </c>
      <c r="T957" s="21">
        <f>IF(F957&lt;=450000,0,MAX(0,Q957*0.06-MIN(50000,Q957)*0.03))</f>
        <v/>
      </c>
      <c r="U957" s="21">
        <f>IF(F957&lt;=450000,0,MAX(0,Q957*0.04-MIN(50000,Q957)*0.02))</f>
        <v/>
      </c>
      <c r="V957" s="21">
        <f>50000+MAX(0,G957-480000)</f>
        <v/>
      </c>
      <c r="W957" s="21">
        <f>P957-V957</f>
        <v/>
      </c>
      <c r="X957" s="21">
        <f>Q957-V957</f>
        <v/>
      </c>
      <c r="Y957" s="22">
        <f>IF(W957&lt;0,0.9,LOOKUP(W957,{0,1950001,3300001,6950001,9000001,18000001,40000001},{0.84895,0.7979,0.6958,0.66517,0.56307,0.4916,0.44055}))</f>
        <v/>
      </c>
      <c r="Z957" s="22">
        <f>IF(X957&lt;0,0.9,LOOKUP(X957,{0,1950001,3300001,6950001,9000001,18000001,40000001},{0.84895,0.7979,0.6958,0.66517,0.56307,0.4916,0.44055}))</f>
        <v/>
      </c>
      <c r="AA957" s="22">
        <f>IF(W957&lt;0,0,CHOOSE(MATCH(W957,{0,1950001,3300001,6950001,9000001},1),5.105/84.895,10.21/79.79,20.42/69.58,23.483/66.517,33.693/56.307))</f>
        <v/>
      </c>
      <c r="AB957" s="21">
        <f>IF(C957&lt;=2000,0,(MIN(C957,ROUNDDOWN(F957*0.3,0))-2000)*0.1)</f>
        <v/>
      </c>
      <c r="AC957" s="21">
        <f>IF(C957&lt;=2000,0,MIN((C957-2000)*Y957,(R957+S957)*0.2))</f>
        <v/>
      </c>
      <c r="AD957" s="21">
        <f>IF(C957&lt;=2000,0,MIN((C957-2000)*Z957,(T957+U957)*0.2))</f>
        <v/>
      </c>
      <c r="AE957" s="21">
        <f>AC957*AA957</f>
        <v/>
      </c>
      <c r="AF957" s="21">
        <f>ROUNDDOWN(R957,-2)+ROUNDDOWN(S957,-2)</f>
        <v/>
      </c>
      <c r="AG957" s="21">
        <f>ROUNDDOWN(MAX(0,R957-(AB957+AC957+AE957)*0.6),-2)+ROUNDDOWN(MAX(0,S957-(AB957+AC957+AE957)*0.4),-2)</f>
        <v/>
      </c>
      <c r="AH957" s="21">
        <f>ROUNDDOWN(MAX(0,T957-(AB957+AD957)*0.6),-2)+ROUNDDOWN(MAX(0,U957-(AB957+AD957)*0.4),-2)</f>
        <v/>
      </c>
      <c r="AI957" s="21">
        <f>ROUNDDOWN(T957,-2)+ROUNDDOWN(U957,-2)</f>
        <v/>
      </c>
      <c r="AJ957" s="21">
        <f>M957+AF957</f>
        <v/>
      </c>
      <c r="AK957" s="21">
        <f>M957+AG957</f>
        <v/>
      </c>
      <c r="AL957" s="21">
        <f>N957+AH957</f>
        <v/>
      </c>
      <c r="AM957" s="21">
        <f>O957+AI957</f>
        <v/>
      </c>
      <c r="AN957" s="21">
        <f>N957+AI957</f>
        <v/>
      </c>
      <c r="AO957" s="21">
        <f>ROUNDDOWN((R957+S957)*0.2/Y957+2000,0)</f>
        <v/>
      </c>
      <c r="AP957" s="21">
        <f>ROUNDDOWN((T957+U957)*0.2/Z957+2000,0)</f>
        <v/>
      </c>
      <c r="AQ957" s="21">
        <f>AL957-AK957</f>
        <v/>
      </c>
      <c r="AR957" s="21">
        <f>AM957-AK957</f>
        <v/>
      </c>
      <c r="AS957" s="21">
        <f>AM957-AL957</f>
        <v/>
      </c>
      <c r="AT957" s="21">
        <f>AK957+C957-AJ957</f>
        <v/>
      </c>
      <c r="AU957" s="21">
        <f>AL957+C957-AM957</f>
        <v/>
      </c>
      <c r="AV957" s="21">
        <f>AN957+C957-AM957</f>
        <v/>
      </c>
    </row>
    <row r="958">
      <c r="A958" t="inlineStr">
        <is>
          <t>医療費の境目</t>
        </is>
      </c>
      <c r="B958" s="21">
        <f>'3_医療費の境目'!$B$3</f>
        <v/>
      </c>
      <c r="C958" s="21">
        <f>IF('3_医療費の境目'!$B$4="",AO958,'3_医療費の境目'!$B$4)</f>
        <v/>
      </c>
      <c r="D958" s="21">
        <f>'3_医療費の境目'!D958</f>
        <v/>
      </c>
      <c r="E958" s="21">
        <f>ROUND(MIN(B958/12,650000)*12*0.0915+MIN(B958/12,1390000)*12*(0.0504+0)+B958*0.005,0)</f>
        <v/>
      </c>
      <c r="F958" s="21">
        <f>IF(B958&lt;741000,0,IF(B958&lt;2191000,B958-740000,IF(B958&lt;2193000,1451000,IF(B958&lt;2196000,1453000,IF(B958&lt;2200000,1456000,IF(B958&lt;3600000,ROUND(ROUNDDOWN(B958/4,-3)*2.8,0)-80000,IF(B958&lt;6600000,ROUND(ROUNDDOWN(B958/4,-3)*3.2,0)-440000,IF(B958&lt;8500000,ROUNDDOWN(B958*0.9,0)-1100000,B958-1950000))))))))</f>
        <v/>
      </c>
      <c r="G958" s="21">
        <f>IF(F958&gt;23500000,NA(),IF(F958&lt;=4890000,1040000,IF(F958&lt;=6550000,670000,620000)))</f>
        <v/>
      </c>
      <c r="H958" s="21">
        <f>IF(D958&lt;=0,0,MAX(0,MIN(2000000,D958-MIN(100000,ROUNDDOWN(F958*0.05,0)))))</f>
        <v/>
      </c>
      <c r="I958" s="21">
        <f>IF(C958&lt;=2000,0,MIN(C958,ROUNDDOWN(F958*0.4,0))-2000)</f>
        <v/>
      </c>
      <c r="J958" s="21">
        <f>MAX(0,ROUNDDOWN(F958-E958-G958,-3))</f>
        <v/>
      </c>
      <c r="K958" s="21">
        <f>MAX(0,ROUNDDOWN(F958-E958-G958-H958-I958,-3))</f>
        <v/>
      </c>
      <c r="L958" s="21">
        <f>MAX(0,ROUNDDOWN(F958-E958-G958-H958,-3))</f>
        <v/>
      </c>
      <c r="M958" s="21">
        <f>IF(J958&lt;=0,0,ROUNDDOWN((J958*LOOKUP(J958,{0,1950001,3300001,6950001,9000001,18000001,40000001},{0.05,0.1,0.2,0.23,0.33,0.4,0.45})-LOOKUP(J958,{0,1950001,3300001,6950001,9000001,18000001,40000001},{0,97500,427500,636000,1536000,2796000,4796000}))*1.021,-2))</f>
        <v/>
      </c>
      <c r="N958" s="21">
        <f>IF(K958&lt;=0,0,ROUNDDOWN((K958*LOOKUP(K958,{0,1950001,3300001,6950001,9000001,18000001,40000001},{0.05,0.1,0.2,0.23,0.33,0.4,0.45})-LOOKUP(K958,{0,1950001,3300001,6950001,9000001,18000001,40000001},{0,97500,427500,636000,1536000,2796000,4796000}))*1.021,-2))</f>
        <v/>
      </c>
      <c r="O958" s="21">
        <f>IF(L958&lt;=0,0,ROUNDDOWN((L958*LOOKUP(L958,{0,1950001,3300001,6950001,9000001,18000001,40000001},{0.05,0.1,0.2,0.23,0.33,0.4,0.45})-LOOKUP(L958,{0,1950001,3300001,6950001,9000001,18000001,40000001},{0,97500,427500,636000,1536000,2796000,4796000}))*1.021,-2))</f>
        <v/>
      </c>
      <c r="P958" s="21">
        <f>MAX(0,ROUNDDOWN(F958-E958-430000,-3))</f>
        <v/>
      </c>
      <c r="Q958" s="21">
        <f>MAX(0,ROUNDDOWN(F958-E958-430000-H958,-3))</f>
        <v/>
      </c>
      <c r="R958" s="21">
        <f>IF(F958&lt;=450000,0,MAX(0,P958*0.06-MIN(50000,P958)*0.03))</f>
        <v/>
      </c>
      <c r="S958" s="21">
        <f>IF(F958&lt;=450000,0,MAX(0,P958*0.04-MIN(50000,P958)*0.02))</f>
        <v/>
      </c>
      <c r="T958" s="21">
        <f>IF(F958&lt;=450000,0,MAX(0,Q958*0.06-MIN(50000,Q958)*0.03))</f>
        <v/>
      </c>
      <c r="U958" s="21">
        <f>IF(F958&lt;=450000,0,MAX(0,Q958*0.04-MIN(50000,Q958)*0.02))</f>
        <v/>
      </c>
      <c r="V958" s="21">
        <f>50000+MAX(0,G958-480000)</f>
        <v/>
      </c>
      <c r="W958" s="21">
        <f>P958-V958</f>
        <v/>
      </c>
      <c r="X958" s="21">
        <f>Q958-V958</f>
        <v/>
      </c>
      <c r="Y958" s="22">
        <f>IF(W958&lt;0,0.9,LOOKUP(W958,{0,1950001,3300001,6950001,9000001,18000001,40000001},{0.84895,0.7979,0.6958,0.66517,0.56307,0.4916,0.44055}))</f>
        <v/>
      </c>
      <c r="Z958" s="22">
        <f>IF(X958&lt;0,0.9,LOOKUP(X958,{0,1950001,3300001,6950001,9000001,18000001,40000001},{0.84895,0.7979,0.6958,0.66517,0.56307,0.4916,0.44055}))</f>
        <v/>
      </c>
      <c r="AA958" s="22">
        <f>IF(W958&lt;0,0,CHOOSE(MATCH(W958,{0,1950001,3300001,6950001,9000001},1),5.105/84.895,10.21/79.79,20.42/69.58,23.483/66.517,33.693/56.307))</f>
        <v/>
      </c>
      <c r="AB958" s="21">
        <f>IF(C958&lt;=2000,0,(MIN(C958,ROUNDDOWN(F958*0.3,0))-2000)*0.1)</f>
        <v/>
      </c>
      <c r="AC958" s="21">
        <f>IF(C958&lt;=2000,0,MIN((C958-2000)*Y958,(R958+S958)*0.2))</f>
        <v/>
      </c>
      <c r="AD958" s="21">
        <f>IF(C958&lt;=2000,0,MIN((C958-2000)*Z958,(T958+U958)*0.2))</f>
        <v/>
      </c>
      <c r="AE958" s="21">
        <f>AC958*AA958</f>
        <v/>
      </c>
      <c r="AF958" s="21">
        <f>ROUNDDOWN(R958,-2)+ROUNDDOWN(S958,-2)</f>
        <v/>
      </c>
      <c r="AG958" s="21">
        <f>ROUNDDOWN(MAX(0,R958-(AB958+AC958+AE958)*0.6),-2)+ROUNDDOWN(MAX(0,S958-(AB958+AC958+AE958)*0.4),-2)</f>
        <v/>
      </c>
      <c r="AH958" s="21">
        <f>ROUNDDOWN(MAX(0,T958-(AB958+AD958)*0.6),-2)+ROUNDDOWN(MAX(0,U958-(AB958+AD958)*0.4),-2)</f>
        <v/>
      </c>
      <c r="AI958" s="21">
        <f>ROUNDDOWN(T958,-2)+ROUNDDOWN(U958,-2)</f>
        <v/>
      </c>
      <c r="AJ958" s="21">
        <f>M958+AF958</f>
        <v/>
      </c>
      <c r="AK958" s="21">
        <f>M958+AG958</f>
        <v/>
      </c>
      <c r="AL958" s="21">
        <f>N958+AH958</f>
        <v/>
      </c>
      <c r="AM958" s="21">
        <f>O958+AI958</f>
        <v/>
      </c>
      <c r="AN958" s="21">
        <f>N958+AI958</f>
        <v/>
      </c>
      <c r="AO958" s="21">
        <f>ROUNDDOWN((R958+S958)*0.2/Y958+2000,0)</f>
        <v/>
      </c>
      <c r="AP958" s="21">
        <f>ROUNDDOWN((T958+U958)*0.2/Z958+2000,0)</f>
        <v/>
      </c>
      <c r="AQ958" s="21">
        <f>AL958-AK958</f>
        <v/>
      </c>
      <c r="AR958" s="21">
        <f>AM958-AK958</f>
        <v/>
      </c>
      <c r="AS958" s="21">
        <f>AM958-AL958</f>
        <v/>
      </c>
      <c r="AT958" s="21">
        <f>AK958+C958-AJ958</f>
        <v/>
      </c>
      <c r="AU958" s="21">
        <f>AL958+C958-AM958</f>
        <v/>
      </c>
      <c r="AV958" s="21">
        <f>AN958+C958-AM958</f>
        <v/>
      </c>
    </row>
    <row r="959">
      <c r="A959" t="inlineStr">
        <is>
          <t>医療費の境目</t>
        </is>
      </c>
      <c r="B959" s="21">
        <f>'3_医療費の境目'!$B$3</f>
        <v/>
      </c>
      <c r="C959" s="21">
        <f>IF('3_医療費の境目'!$B$4="",AO959,'3_医療費の境目'!$B$4)</f>
        <v/>
      </c>
      <c r="D959" s="21">
        <f>'3_医療費の境目'!D959</f>
        <v/>
      </c>
      <c r="E959" s="21">
        <f>ROUND(MIN(B959/12,650000)*12*0.0915+MIN(B959/12,1390000)*12*(0.0504+0)+B959*0.005,0)</f>
        <v/>
      </c>
      <c r="F959" s="21">
        <f>IF(B959&lt;741000,0,IF(B959&lt;2191000,B959-740000,IF(B959&lt;2193000,1451000,IF(B959&lt;2196000,1453000,IF(B959&lt;2200000,1456000,IF(B959&lt;3600000,ROUND(ROUNDDOWN(B959/4,-3)*2.8,0)-80000,IF(B959&lt;6600000,ROUND(ROUNDDOWN(B959/4,-3)*3.2,0)-440000,IF(B959&lt;8500000,ROUNDDOWN(B959*0.9,0)-1100000,B959-1950000))))))))</f>
        <v/>
      </c>
      <c r="G959" s="21">
        <f>IF(F959&gt;23500000,NA(),IF(F959&lt;=4890000,1040000,IF(F959&lt;=6550000,670000,620000)))</f>
        <v/>
      </c>
      <c r="H959" s="21">
        <f>IF(D959&lt;=0,0,MAX(0,MIN(2000000,D959-MIN(100000,ROUNDDOWN(F959*0.05,0)))))</f>
        <v/>
      </c>
      <c r="I959" s="21">
        <f>IF(C959&lt;=2000,0,MIN(C959,ROUNDDOWN(F959*0.4,0))-2000)</f>
        <v/>
      </c>
      <c r="J959" s="21">
        <f>MAX(0,ROUNDDOWN(F959-E959-G959,-3))</f>
        <v/>
      </c>
      <c r="K959" s="21">
        <f>MAX(0,ROUNDDOWN(F959-E959-G959-H959-I959,-3))</f>
        <v/>
      </c>
      <c r="L959" s="21">
        <f>MAX(0,ROUNDDOWN(F959-E959-G959-H959,-3))</f>
        <v/>
      </c>
      <c r="M959" s="21">
        <f>IF(J959&lt;=0,0,ROUNDDOWN((J959*LOOKUP(J959,{0,1950001,3300001,6950001,9000001,18000001,40000001},{0.05,0.1,0.2,0.23,0.33,0.4,0.45})-LOOKUP(J959,{0,1950001,3300001,6950001,9000001,18000001,40000001},{0,97500,427500,636000,1536000,2796000,4796000}))*1.021,-2))</f>
        <v/>
      </c>
      <c r="N959" s="21">
        <f>IF(K959&lt;=0,0,ROUNDDOWN((K959*LOOKUP(K959,{0,1950001,3300001,6950001,9000001,18000001,40000001},{0.05,0.1,0.2,0.23,0.33,0.4,0.45})-LOOKUP(K959,{0,1950001,3300001,6950001,9000001,18000001,40000001},{0,97500,427500,636000,1536000,2796000,4796000}))*1.021,-2))</f>
        <v/>
      </c>
      <c r="O959" s="21">
        <f>IF(L959&lt;=0,0,ROUNDDOWN((L959*LOOKUP(L959,{0,1950001,3300001,6950001,9000001,18000001,40000001},{0.05,0.1,0.2,0.23,0.33,0.4,0.45})-LOOKUP(L959,{0,1950001,3300001,6950001,9000001,18000001,40000001},{0,97500,427500,636000,1536000,2796000,4796000}))*1.021,-2))</f>
        <v/>
      </c>
      <c r="P959" s="21">
        <f>MAX(0,ROUNDDOWN(F959-E959-430000,-3))</f>
        <v/>
      </c>
      <c r="Q959" s="21">
        <f>MAX(0,ROUNDDOWN(F959-E959-430000-H959,-3))</f>
        <v/>
      </c>
      <c r="R959" s="21">
        <f>IF(F959&lt;=450000,0,MAX(0,P959*0.06-MIN(50000,P959)*0.03))</f>
        <v/>
      </c>
      <c r="S959" s="21">
        <f>IF(F959&lt;=450000,0,MAX(0,P959*0.04-MIN(50000,P959)*0.02))</f>
        <v/>
      </c>
      <c r="T959" s="21">
        <f>IF(F959&lt;=450000,0,MAX(0,Q959*0.06-MIN(50000,Q959)*0.03))</f>
        <v/>
      </c>
      <c r="U959" s="21">
        <f>IF(F959&lt;=450000,0,MAX(0,Q959*0.04-MIN(50000,Q959)*0.02))</f>
        <v/>
      </c>
      <c r="V959" s="21">
        <f>50000+MAX(0,G959-480000)</f>
        <v/>
      </c>
      <c r="W959" s="21">
        <f>P959-V959</f>
        <v/>
      </c>
      <c r="X959" s="21">
        <f>Q959-V959</f>
        <v/>
      </c>
      <c r="Y959" s="22">
        <f>IF(W959&lt;0,0.9,LOOKUP(W959,{0,1950001,3300001,6950001,9000001,18000001,40000001},{0.84895,0.7979,0.6958,0.66517,0.56307,0.4916,0.44055}))</f>
        <v/>
      </c>
      <c r="Z959" s="22">
        <f>IF(X959&lt;0,0.9,LOOKUP(X959,{0,1950001,3300001,6950001,9000001,18000001,40000001},{0.84895,0.7979,0.6958,0.66517,0.56307,0.4916,0.44055}))</f>
        <v/>
      </c>
      <c r="AA959" s="22">
        <f>IF(W959&lt;0,0,CHOOSE(MATCH(W959,{0,1950001,3300001,6950001,9000001},1),5.105/84.895,10.21/79.79,20.42/69.58,23.483/66.517,33.693/56.307))</f>
        <v/>
      </c>
      <c r="AB959" s="21">
        <f>IF(C959&lt;=2000,0,(MIN(C959,ROUNDDOWN(F959*0.3,0))-2000)*0.1)</f>
        <v/>
      </c>
      <c r="AC959" s="21">
        <f>IF(C959&lt;=2000,0,MIN((C959-2000)*Y959,(R959+S959)*0.2))</f>
        <v/>
      </c>
      <c r="AD959" s="21">
        <f>IF(C959&lt;=2000,0,MIN((C959-2000)*Z959,(T959+U959)*0.2))</f>
        <v/>
      </c>
      <c r="AE959" s="21">
        <f>AC959*AA959</f>
        <v/>
      </c>
      <c r="AF959" s="21">
        <f>ROUNDDOWN(R959,-2)+ROUNDDOWN(S959,-2)</f>
        <v/>
      </c>
      <c r="AG959" s="21">
        <f>ROUNDDOWN(MAX(0,R959-(AB959+AC959+AE959)*0.6),-2)+ROUNDDOWN(MAX(0,S959-(AB959+AC959+AE959)*0.4),-2)</f>
        <v/>
      </c>
      <c r="AH959" s="21">
        <f>ROUNDDOWN(MAX(0,T959-(AB959+AD959)*0.6),-2)+ROUNDDOWN(MAX(0,U959-(AB959+AD959)*0.4),-2)</f>
        <v/>
      </c>
      <c r="AI959" s="21">
        <f>ROUNDDOWN(T959,-2)+ROUNDDOWN(U959,-2)</f>
        <v/>
      </c>
      <c r="AJ959" s="21">
        <f>M959+AF959</f>
        <v/>
      </c>
      <c r="AK959" s="21">
        <f>M959+AG959</f>
        <v/>
      </c>
      <c r="AL959" s="21">
        <f>N959+AH959</f>
        <v/>
      </c>
      <c r="AM959" s="21">
        <f>O959+AI959</f>
        <v/>
      </c>
      <c r="AN959" s="21">
        <f>N959+AI959</f>
        <v/>
      </c>
      <c r="AO959" s="21">
        <f>ROUNDDOWN((R959+S959)*0.2/Y959+2000,0)</f>
        <v/>
      </c>
      <c r="AP959" s="21">
        <f>ROUNDDOWN((T959+U959)*0.2/Z959+2000,0)</f>
        <v/>
      </c>
      <c r="AQ959" s="21">
        <f>AL959-AK959</f>
        <v/>
      </c>
      <c r="AR959" s="21">
        <f>AM959-AK959</f>
        <v/>
      </c>
      <c r="AS959" s="21">
        <f>AM959-AL959</f>
        <v/>
      </c>
      <c r="AT959" s="21">
        <f>AK959+C959-AJ959</f>
        <v/>
      </c>
      <c r="AU959" s="21">
        <f>AL959+C959-AM959</f>
        <v/>
      </c>
      <c r="AV959" s="21">
        <f>AN959+C959-AM959</f>
        <v/>
      </c>
    </row>
    <row r="960">
      <c r="A960" t="inlineStr">
        <is>
          <t>医療費の境目</t>
        </is>
      </c>
      <c r="B960" s="21">
        <f>'3_医療費の境目'!$B$3</f>
        <v/>
      </c>
      <c r="C960" s="21">
        <f>IF('3_医療費の境目'!$B$4="",AO960,'3_医療費の境目'!$B$4)</f>
        <v/>
      </c>
      <c r="D960" s="21">
        <f>'3_医療費の境目'!D960</f>
        <v/>
      </c>
      <c r="E960" s="21">
        <f>ROUND(MIN(B960/12,650000)*12*0.0915+MIN(B960/12,1390000)*12*(0.0504+0)+B960*0.005,0)</f>
        <v/>
      </c>
      <c r="F960" s="21">
        <f>IF(B960&lt;741000,0,IF(B960&lt;2191000,B960-740000,IF(B960&lt;2193000,1451000,IF(B960&lt;2196000,1453000,IF(B960&lt;2200000,1456000,IF(B960&lt;3600000,ROUND(ROUNDDOWN(B960/4,-3)*2.8,0)-80000,IF(B960&lt;6600000,ROUND(ROUNDDOWN(B960/4,-3)*3.2,0)-440000,IF(B960&lt;8500000,ROUNDDOWN(B960*0.9,0)-1100000,B960-1950000))))))))</f>
        <v/>
      </c>
      <c r="G960" s="21">
        <f>IF(F960&gt;23500000,NA(),IF(F960&lt;=4890000,1040000,IF(F960&lt;=6550000,670000,620000)))</f>
        <v/>
      </c>
      <c r="H960" s="21">
        <f>IF(D960&lt;=0,0,MAX(0,MIN(2000000,D960-MIN(100000,ROUNDDOWN(F960*0.05,0)))))</f>
        <v/>
      </c>
      <c r="I960" s="21">
        <f>IF(C960&lt;=2000,0,MIN(C960,ROUNDDOWN(F960*0.4,0))-2000)</f>
        <v/>
      </c>
      <c r="J960" s="21">
        <f>MAX(0,ROUNDDOWN(F960-E960-G960,-3))</f>
        <v/>
      </c>
      <c r="K960" s="21">
        <f>MAX(0,ROUNDDOWN(F960-E960-G960-H960-I960,-3))</f>
        <v/>
      </c>
      <c r="L960" s="21">
        <f>MAX(0,ROUNDDOWN(F960-E960-G960-H960,-3))</f>
        <v/>
      </c>
      <c r="M960" s="21">
        <f>IF(J960&lt;=0,0,ROUNDDOWN((J960*LOOKUP(J960,{0,1950001,3300001,6950001,9000001,18000001,40000001},{0.05,0.1,0.2,0.23,0.33,0.4,0.45})-LOOKUP(J960,{0,1950001,3300001,6950001,9000001,18000001,40000001},{0,97500,427500,636000,1536000,2796000,4796000}))*1.021,-2))</f>
        <v/>
      </c>
      <c r="N960" s="21">
        <f>IF(K960&lt;=0,0,ROUNDDOWN((K960*LOOKUP(K960,{0,1950001,3300001,6950001,9000001,18000001,40000001},{0.05,0.1,0.2,0.23,0.33,0.4,0.45})-LOOKUP(K960,{0,1950001,3300001,6950001,9000001,18000001,40000001},{0,97500,427500,636000,1536000,2796000,4796000}))*1.021,-2))</f>
        <v/>
      </c>
      <c r="O960" s="21">
        <f>IF(L960&lt;=0,0,ROUNDDOWN((L960*LOOKUP(L960,{0,1950001,3300001,6950001,9000001,18000001,40000001},{0.05,0.1,0.2,0.23,0.33,0.4,0.45})-LOOKUP(L960,{0,1950001,3300001,6950001,9000001,18000001,40000001},{0,97500,427500,636000,1536000,2796000,4796000}))*1.021,-2))</f>
        <v/>
      </c>
      <c r="P960" s="21">
        <f>MAX(0,ROUNDDOWN(F960-E960-430000,-3))</f>
        <v/>
      </c>
      <c r="Q960" s="21">
        <f>MAX(0,ROUNDDOWN(F960-E960-430000-H960,-3))</f>
        <v/>
      </c>
      <c r="R960" s="21">
        <f>IF(F960&lt;=450000,0,MAX(0,P960*0.06-MIN(50000,P960)*0.03))</f>
        <v/>
      </c>
      <c r="S960" s="21">
        <f>IF(F960&lt;=450000,0,MAX(0,P960*0.04-MIN(50000,P960)*0.02))</f>
        <v/>
      </c>
      <c r="T960" s="21">
        <f>IF(F960&lt;=450000,0,MAX(0,Q960*0.06-MIN(50000,Q960)*0.03))</f>
        <v/>
      </c>
      <c r="U960" s="21">
        <f>IF(F960&lt;=450000,0,MAX(0,Q960*0.04-MIN(50000,Q960)*0.02))</f>
        <v/>
      </c>
      <c r="V960" s="21">
        <f>50000+MAX(0,G960-480000)</f>
        <v/>
      </c>
      <c r="W960" s="21">
        <f>P960-V960</f>
        <v/>
      </c>
      <c r="X960" s="21">
        <f>Q960-V960</f>
        <v/>
      </c>
      <c r="Y960" s="22">
        <f>IF(W960&lt;0,0.9,LOOKUP(W960,{0,1950001,3300001,6950001,9000001,18000001,40000001},{0.84895,0.7979,0.6958,0.66517,0.56307,0.4916,0.44055}))</f>
        <v/>
      </c>
      <c r="Z960" s="22">
        <f>IF(X960&lt;0,0.9,LOOKUP(X960,{0,1950001,3300001,6950001,9000001,18000001,40000001},{0.84895,0.7979,0.6958,0.66517,0.56307,0.4916,0.44055}))</f>
        <v/>
      </c>
      <c r="AA960" s="22">
        <f>IF(W960&lt;0,0,CHOOSE(MATCH(W960,{0,1950001,3300001,6950001,9000001},1),5.105/84.895,10.21/79.79,20.42/69.58,23.483/66.517,33.693/56.307))</f>
        <v/>
      </c>
      <c r="AB960" s="21">
        <f>IF(C960&lt;=2000,0,(MIN(C960,ROUNDDOWN(F960*0.3,0))-2000)*0.1)</f>
        <v/>
      </c>
      <c r="AC960" s="21">
        <f>IF(C960&lt;=2000,0,MIN((C960-2000)*Y960,(R960+S960)*0.2))</f>
        <v/>
      </c>
      <c r="AD960" s="21">
        <f>IF(C960&lt;=2000,0,MIN((C960-2000)*Z960,(T960+U960)*0.2))</f>
        <v/>
      </c>
      <c r="AE960" s="21">
        <f>AC960*AA960</f>
        <v/>
      </c>
      <c r="AF960" s="21">
        <f>ROUNDDOWN(R960,-2)+ROUNDDOWN(S960,-2)</f>
        <v/>
      </c>
      <c r="AG960" s="21">
        <f>ROUNDDOWN(MAX(0,R960-(AB960+AC960+AE960)*0.6),-2)+ROUNDDOWN(MAX(0,S960-(AB960+AC960+AE960)*0.4),-2)</f>
        <v/>
      </c>
      <c r="AH960" s="21">
        <f>ROUNDDOWN(MAX(0,T960-(AB960+AD960)*0.6),-2)+ROUNDDOWN(MAX(0,U960-(AB960+AD960)*0.4),-2)</f>
        <v/>
      </c>
      <c r="AI960" s="21">
        <f>ROUNDDOWN(T960,-2)+ROUNDDOWN(U960,-2)</f>
        <v/>
      </c>
      <c r="AJ960" s="21">
        <f>M960+AF960</f>
        <v/>
      </c>
      <c r="AK960" s="21">
        <f>M960+AG960</f>
        <v/>
      </c>
      <c r="AL960" s="21">
        <f>N960+AH960</f>
        <v/>
      </c>
      <c r="AM960" s="21">
        <f>O960+AI960</f>
        <v/>
      </c>
      <c r="AN960" s="21">
        <f>N960+AI960</f>
        <v/>
      </c>
      <c r="AO960" s="21">
        <f>ROUNDDOWN((R960+S960)*0.2/Y960+2000,0)</f>
        <v/>
      </c>
      <c r="AP960" s="21">
        <f>ROUNDDOWN((T960+U960)*0.2/Z960+2000,0)</f>
        <v/>
      </c>
      <c r="AQ960" s="21">
        <f>AL960-AK960</f>
        <v/>
      </c>
      <c r="AR960" s="21">
        <f>AM960-AK960</f>
        <v/>
      </c>
      <c r="AS960" s="21">
        <f>AM960-AL960</f>
        <v/>
      </c>
      <c r="AT960" s="21">
        <f>AK960+C960-AJ960</f>
        <v/>
      </c>
      <c r="AU960" s="21">
        <f>AL960+C960-AM960</f>
        <v/>
      </c>
      <c r="AV960" s="21">
        <f>AN960+C960-AM960</f>
        <v/>
      </c>
    </row>
    <row r="961">
      <c r="A961" t="inlineStr">
        <is>
          <t>医療費の境目</t>
        </is>
      </c>
      <c r="B961" s="21">
        <f>'3_医療費の境目'!$B$3</f>
        <v/>
      </c>
      <c r="C961" s="21">
        <f>IF('3_医療費の境目'!$B$4="",AO961,'3_医療費の境目'!$B$4)</f>
        <v/>
      </c>
      <c r="D961" s="21">
        <f>'3_医療費の境目'!D961</f>
        <v/>
      </c>
      <c r="E961" s="21">
        <f>ROUND(MIN(B961/12,650000)*12*0.0915+MIN(B961/12,1390000)*12*(0.0504+0)+B961*0.005,0)</f>
        <v/>
      </c>
      <c r="F961" s="21">
        <f>IF(B961&lt;741000,0,IF(B961&lt;2191000,B961-740000,IF(B961&lt;2193000,1451000,IF(B961&lt;2196000,1453000,IF(B961&lt;2200000,1456000,IF(B961&lt;3600000,ROUND(ROUNDDOWN(B961/4,-3)*2.8,0)-80000,IF(B961&lt;6600000,ROUND(ROUNDDOWN(B961/4,-3)*3.2,0)-440000,IF(B961&lt;8500000,ROUNDDOWN(B961*0.9,0)-1100000,B961-1950000))))))))</f>
        <v/>
      </c>
      <c r="G961" s="21">
        <f>IF(F961&gt;23500000,NA(),IF(F961&lt;=4890000,1040000,IF(F961&lt;=6550000,670000,620000)))</f>
        <v/>
      </c>
      <c r="H961" s="21">
        <f>IF(D961&lt;=0,0,MAX(0,MIN(2000000,D961-MIN(100000,ROUNDDOWN(F961*0.05,0)))))</f>
        <v/>
      </c>
      <c r="I961" s="21">
        <f>IF(C961&lt;=2000,0,MIN(C961,ROUNDDOWN(F961*0.4,0))-2000)</f>
        <v/>
      </c>
      <c r="J961" s="21">
        <f>MAX(0,ROUNDDOWN(F961-E961-G961,-3))</f>
        <v/>
      </c>
      <c r="K961" s="21">
        <f>MAX(0,ROUNDDOWN(F961-E961-G961-H961-I961,-3))</f>
        <v/>
      </c>
      <c r="L961" s="21">
        <f>MAX(0,ROUNDDOWN(F961-E961-G961-H961,-3))</f>
        <v/>
      </c>
      <c r="M961" s="21">
        <f>IF(J961&lt;=0,0,ROUNDDOWN((J961*LOOKUP(J961,{0,1950001,3300001,6950001,9000001,18000001,40000001},{0.05,0.1,0.2,0.23,0.33,0.4,0.45})-LOOKUP(J961,{0,1950001,3300001,6950001,9000001,18000001,40000001},{0,97500,427500,636000,1536000,2796000,4796000}))*1.021,-2))</f>
        <v/>
      </c>
      <c r="N961" s="21">
        <f>IF(K961&lt;=0,0,ROUNDDOWN((K961*LOOKUP(K961,{0,1950001,3300001,6950001,9000001,18000001,40000001},{0.05,0.1,0.2,0.23,0.33,0.4,0.45})-LOOKUP(K961,{0,1950001,3300001,6950001,9000001,18000001,40000001},{0,97500,427500,636000,1536000,2796000,4796000}))*1.021,-2))</f>
        <v/>
      </c>
      <c r="O961" s="21">
        <f>IF(L961&lt;=0,0,ROUNDDOWN((L961*LOOKUP(L961,{0,1950001,3300001,6950001,9000001,18000001,40000001},{0.05,0.1,0.2,0.23,0.33,0.4,0.45})-LOOKUP(L961,{0,1950001,3300001,6950001,9000001,18000001,40000001},{0,97500,427500,636000,1536000,2796000,4796000}))*1.021,-2))</f>
        <v/>
      </c>
      <c r="P961" s="21">
        <f>MAX(0,ROUNDDOWN(F961-E961-430000,-3))</f>
        <v/>
      </c>
      <c r="Q961" s="21">
        <f>MAX(0,ROUNDDOWN(F961-E961-430000-H961,-3))</f>
        <v/>
      </c>
      <c r="R961" s="21">
        <f>IF(F961&lt;=450000,0,MAX(0,P961*0.06-MIN(50000,P961)*0.03))</f>
        <v/>
      </c>
      <c r="S961" s="21">
        <f>IF(F961&lt;=450000,0,MAX(0,P961*0.04-MIN(50000,P961)*0.02))</f>
        <v/>
      </c>
      <c r="T961" s="21">
        <f>IF(F961&lt;=450000,0,MAX(0,Q961*0.06-MIN(50000,Q961)*0.03))</f>
        <v/>
      </c>
      <c r="U961" s="21">
        <f>IF(F961&lt;=450000,0,MAX(0,Q961*0.04-MIN(50000,Q961)*0.02))</f>
        <v/>
      </c>
      <c r="V961" s="21">
        <f>50000+MAX(0,G961-480000)</f>
        <v/>
      </c>
      <c r="W961" s="21">
        <f>P961-V961</f>
        <v/>
      </c>
      <c r="X961" s="21">
        <f>Q961-V961</f>
        <v/>
      </c>
      <c r="Y961" s="22">
        <f>IF(W961&lt;0,0.9,LOOKUP(W961,{0,1950001,3300001,6950001,9000001,18000001,40000001},{0.84895,0.7979,0.6958,0.66517,0.56307,0.4916,0.44055}))</f>
        <v/>
      </c>
      <c r="Z961" s="22">
        <f>IF(X961&lt;0,0.9,LOOKUP(X961,{0,1950001,3300001,6950001,9000001,18000001,40000001},{0.84895,0.7979,0.6958,0.66517,0.56307,0.4916,0.44055}))</f>
        <v/>
      </c>
      <c r="AA961" s="22">
        <f>IF(W961&lt;0,0,CHOOSE(MATCH(W961,{0,1950001,3300001,6950001,9000001},1),5.105/84.895,10.21/79.79,20.42/69.58,23.483/66.517,33.693/56.307))</f>
        <v/>
      </c>
      <c r="AB961" s="21">
        <f>IF(C961&lt;=2000,0,(MIN(C961,ROUNDDOWN(F961*0.3,0))-2000)*0.1)</f>
        <v/>
      </c>
      <c r="AC961" s="21">
        <f>IF(C961&lt;=2000,0,MIN((C961-2000)*Y961,(R961+S961)*0.2))</f>
        <v/>
      </c>
      <c r="AD961" s="21">
        <f>IF(C961&lt;=2000,0,MIN((C961-2000)*Z961,(T961+U961)*0.2))</f>
        <v/>
      </c>
      <c r="AE961" s="21">
        <f>AC961*AA961</f>
        <v/>
      </c>
      <c r="AF961" s="21">
        <f>ROUNDDOWN(R961,-2)+ROUNDDOWN(S961,-2)</f>
        <v/>
      </c>
      <c r="AG961" s="21">
        <f>ROUNDDOWN(MAX(0,R961-(AB961+AC961+AE961)*0.6),-2)+ROUNDDOWN(MAX(0,S961-(AB961+AC961+AE961)*0.4),-2)</f>
        <v/>
      </c>
      <c r="AH961" s="21">
        <f>ROUNDDOWN(MAX(0,T961-(AB961+AD961)*0.6),-2)+ROUNDDOWN(MAX(0,U961-(AB961+AD961)*0.4),-2)</f>
        <v/>
      </c>
      <c r="AI961" s="21">
        <f>ROUNDDOWN(T961,-2)+ROUNDDOWN(U961,-2)</f>
        <v/>
      </c>
      <c r="AJ961" s="21">
        <f>M961+AF961</f>
        <v/>
      </c>
      <c r="AK961" s="21">
        <f>M961+AG961</f>
        <v/>
      </c>
      <c r="AL961" s="21">
        <f>N961+AH961</f>
        <v/>
      </c>
      <c r="AM961" s="21">
        <f>O961+AI961</f>
        <v/>
      </c>
      <c r="AN961" s="21">
        <f>N961+AI961</f>
        <v/>
      </c>
      <c r="AO961" s="21">
        <f>ROUNDDOWN((R961+S961)*0.2/Y961+2000,0)</f>
        <v/>
      </c>
      <c r="AP961" s="21">
        <f>ROUNDDOWN((T961+U961)*0.2/Z961+2000,0)</f>
        <v/>
      </c>
      <c r="AQ961" s="21">
        <f>AL961-AK961</f>
        <v/>
      </c>
      <c r="AR961" s="21">
        <f>AM961-AK961</f>
        <v/>
      </c>
      <c r="AS961" s="21">
        <f>AM961-AL961</f>
        <v/>
      </c>
      <c r="AT961" s="21">
        <f>AK961+C961-AJ961</f>
        <v/>
      </c>
      <c r="AU961" s="21">
        <f>AL961+C961-AM961</f>
        <v/>
      </c>
      <c r="AV961" s="21">
        <f>AN961+C961-AM961</f>
        <v/>
      </c>
    </row>
    <row r="962">
      <c r="A962" t="inlineStr">
        <is>
          <t>医療費の境目</t>
        </is>
      </c>
      <c r="B962" s="21">
        <f>'3_医療費の境目'!$B$3</f>
        <v/>
      </c>
      <c r="C962" s="21">
        <f>IF('3_医療費の境目'!$B$4="",AO962,'3_医療費の境目'!$B$4)</f>
        <v/>
      </c>
      <c r="D962" s="21">
        <f>'3_医療費の境目'!D962</f>
        <v/>
      </c>
      <c r="E962" s="21">
        <f>ROUND(MIN(B962/12,650000)*12*0.0915+MIN(B962/12,1390000)*12*(0.0504+0)+B962*0.005,0)</f>
        <v/>
      </c>
      <c r="F962" s="21">
        <f>IF(B962&lt;741000,0,IF(B962&lt;2191000,B962-740000,IF(B962&lt;2193000,1451000,IF(B962&lt;2196000,1453000,IF(B962&lt;2200000,1456000,IF(B962&lt;3600000,ROUND(ROUNDDOWN(B962/4,-3)*2.8,0)-80000,IF(B962&lt;6600000,ROUND(ROUNDDOWN(B962/4,-3)*3.2,0)-440000,IF(B962&lt;8500000,ROUNDDOWN(B962*0.9,0)-1100000,B962-1950000))))))))</f>
        <v/>
      </c>
      <c r="G962" s="21">
        <f>IF(F962&gt;23500000,NA(),IF(F962&lt;=4890000,1040000,IF(F962&lt;=6550000,670000,620000)))</f>
        <v/>
      </c>
      <c r="H962" s="21">
        <f>IF(D962&lt;=0,0,MAX(0,MIN(2000000,D962-MIN(100000,ROUNDDOWN(F962*0.05,0)))))</f>
        <v/>
      </c>
      <c r="I962" s="21">
        <f>IF(C962&lt;=2000,0,MIN(C962,ROUNDDOWN(F962*0.4,0))-2000)</f>
        <v/>
      </c>
      <c r="J962" s="21">
        <f>MAX(0,ROUNDDOWN(F962-E962-G962,-3))</f>
        <v/>
      </c>
      <c r="K962" s="21">
        <f>MAX(0,ROUNDDOWN(F962-E962-G962-H962-I962,-3))</f>
        <v/>
      </c>
      <c r="L962" s="21">
        <f>MAX(0,ROUNDDOWN(F962-E962-G962-H962,-3))</f>
        <v/>
      </c>
      <c r="M962" s="21">
        <f>IF(J962&lt;=0,0,ROUNDDOWN((J962*LOOKUP(J962,{0,1950001,3300001,6950001,9000001,18000001,40000001},{0.05,0.1,0.2,0.23,0.33,0.4,0.45})-LOOKUP(J962,{0,1950001,3300001,6950001,9000001,18000001,40000001},{0,97500,427500,636000,1536000,2796000,4796000}))*1.021,-2))</f>
        <v/>
      </c>
      <c r="N962" s="21">
        <f>IF(K962&lt;=0,0,ROUNDDOWN((K962*LOOKUP(K962,{0,1950001,3300001,6950001,9000001,18000001,40000001},{0.05,0.1,0.2,0.23,0.33,0.4,0.45})-LOOKUP(K962,{0,1950001,3300001,6950001,9000001,18000001,40000001},{0,97500,427500,636000,1536000,2796000,4796000}))*1.021,-2))</f>
        <v/>
      </c>
      <c r="O962" s="21">
        <f>IF(L962&lt;=0,0,ROUNDDOWN((L962*LOOKUP(L962,{0,1950001,3300001,6950001,9000001,18000001,40000001},{0.05,0.1,0.2,0.23,0.33,0.4,0.45})-LOOKUP(L962,{0,1950001,3300001,6950001,9000001,18000001,40000001},{0,97500,427500,636000,1536000,2796000,4796000}))*1.021,-2))</f>
        <v/>
      </c>
      <c r="P962" s="21">
        <f>MAX(0,ROUNDDOWN(F962-E962-430000,-3))</f>
        <v/>
      </c>
      <c r="Q962" s="21">
        <f>MAX(0,ROUNDDOWN(F962-E962-430000-H962,-3))</f>
        <v/>
      </c>
      <c r="R962" s="21">
        <f>IF(F962&lt;=450000,0,MAX(0,P962*0.06-MIN(50000,P962)*0.03))</f>
        <v/>
      </c>
      <c r="S962" s="21">
        <f>IF(F962&lt;=450000,0,MAX(0,P962*0.04-MIN(50000,P962)*0.02))</f>
        <v/>
      </c>
      <c r="T962" s="21">
        <f>IF(F962&lt;=450000,0,MAX(0,Q962*0.06-MIN(50000,Q962)*0.03))</f>
        <v/>
      </c>
      <c r="U962" s="21">
        <f>IF(F962&lt;=450000,0,MAX(0,Q962*0.04-MIN(50000,Q962)*0.02))</f>
        <v/>
      </c>
      <c r="V962" s="21">
        <f>50000+MAX(0,G962-480000)</f>
        <v/>
      </c>
      <c r="W962" s="21">
        <f>P962-V962</f>
        <v/>
      </c>
      <c r="X962" s="21">
        <f>Q962-V962</f>
        <v/>
      </c>
      <c r="Y962" s="22">
        <f>IF(W962&lt;0,0.9,LOOKUP(W962,{0,1950001,3300001,6950001,9000001,18000001,40000001},{0.84895,0.7979,0.6958,0.66517,0.56307,0.4916,0.44055}))</f>
        <v/>
      </c>
      <c r="Z962" s="22">
        <f>IF(X962&lt;0,0.9,LOOKUP(X962,{0,1950001,3300001,6950001,9000001,18000001,40000001},{0.84895,0.7979,0.6958,0.66517,0.56307,0.4916,0.44055}))</f>
        <v/>
      </c>
      <c r="AA962" s="22">
        <f>IF(W962&lt;0,0,CHOOSE(MATCH(W962,{0,1950001,3300001,6950001,9000001},1),5.105/84.895,10.21/79.79,20.42/69.58,23.483/66.517,33.693/56.307))</f>
        <v/>
      </c>
      <c r="AB962" s="21">
        <f>IF(C962&lt;=2000,0,(MIN(C962,ROUNDDOWN(F962*0.3,0))-2000)*0.1)</f>
        <v/>
      </c>
      <c r="AC962" s="21">
        <f>IF(C962&lt;=2000,0,MIN((C962-2000)*Y962,(R962+S962)*0.2))</f>
        <v/>
      </c>
      <c r="AD962" s="21">
        <f>IF(C962&lt;=2000,0,MIN((C962-2000)*Z962,(T962+U962)*0.2))</f>
        <v/>
      </c>
      <c r="AE962" s="21">
        <f>AC962*AA962</f>
        <v/>
      </c>
      <c r="AF962" s="21">
        <f>ROUNDDOWN(R962,-2)+ROUNDDOWN(S962,-2)</f>
        <v/>
      </c>
      <c r="AG962" s="21">
        <f>ROUNDDOWN(MAX(0,R962-(AB962+AC962+AE962)*0.6),-2)+ROUNDDOWN(MAX(0,S962-(AB962+AC962+AE962)*0.4),-2)</f>
        <v/>
      </c>
      <c r="AH962" s="21">
        <f>ROUNDDOWN(MAX(0,T962-(AB962+AD962)*0.6),-2)+ROUNDDOWN(MAX(0,U962-(AB962+AD962)*0.4),-2)</f>
        <v/>
      </c>
      <c r="AI962" s="21">
        <f>ROUNDDOWN(T962,-2)+ROUNDDOWN(U962,-2)</f>
        <v/>
      </c>
      <c r="AJ962" s="21">
        <f>M962+AF962</f>
        <v/>
      </c>
      <c r="AK962" s="21">
        <f>M962+AG962</f>
        <v/>
      </c>
      <c r="AL962" s="21">
        <f>N962+AH962</f>
        <v/>
      </c>
      <c r="AM962" s="21">
        <f>O962+AI962</f>
        <v/>
      </c>
      <c r="AN962" s="21">
        <f>N962+AI962</f>
        <v/>
      </c>
      <c r="AO962" s="21">
        <f>ROUNDDOWN((R962+S962)*0.2/Y962+2000,0)</f>
        <v/>
      </c>
      <c r="AP962" s="21">
        <f>ROUNDDOWN((T962+U962)*0.2/Z962+2000,0)</f>
        <v/>
      </c>
      <c r="AQ962" s="21">
        <f>AL962-AK962</f>
        <v/>
      </c>
      <c r="AR962" s="21">
        <f>AM962-AK962</f>
        <v/>
      </c>
      <c r="AS962" s="21">
        <f>AM962-AL962</f>
        <v/>
      </c>
      <c r="AT962" s="21">
        <f>AK962+C962-AJ962</f>
        <v/>
      </c>
      <c r="AU962" s="21">
        <f>AL962+C962-AM962</f>
        <v/>
      </c>
      <c r="AV962" s="21">
        <f>AN962+C962-AM962</f>
        <v/>
      </c>
    </row>
    <row r="963">
      <c r="A963" t="inlineStr">
        <is>
          <t>医療費の境目</t>
        </is>
      </c>
      <c r="B963" s="21">
        <f>'3_医療費の境目'!$B$3</f>
        <v/>
      </c>
      <c r="C963" s="21">
        <f>IF('3_医療費の境目'!$B$4="",AO963,'3_医療費の境目'!$B$4)</f>
        <v/>
      </c>
      <c r="D963" s="21">
        <f>'3_医療費の境目'!D963</f>
        <v/>
      </c>
      <c r="E963" s="21">
        <f>ROUND(MIN(B963/12,650000)*12*0.0915+MIN(B963/12,1390000)*12*(0.0504+0)+B963*0.005,0)</f>
        <v/>
      </c>
      <c r="F963" s="21">
        <f>IF(B963&lt;741000,0,IF(B963&lt;2191000,B963-740000,IF(B963&lt;2193000,1451000,IF(B963&lt;2196000,1453000,IF(B963&lt;2200000,1456000,IF(B963&lt;3600000,ROUND(ROUNDDOWN(B963/4,-3)*2.8,0)-80000,IF(B963&lt;6600000,ROUND(ROUNDDOWN(B963/4,-3)*3.2,0)-440000,IF(B963&lt;8500000,ROUNDDOWN(B963*0.9,0)-1100000,B963-1950000))))))))</f>
        <v/>
      </c>
      <c r="G963" s="21">
        <f>IF(F963&gt;23500000,NA(),IF(F963&lt;=4890000,1040000,IF(F963&lt;=6550000,670000,620000)))</f>
        <v/>
      </c>
      <c r="H963" s="21">
        <f>IF(D963&lt;=0,0,MAX(0,MIN(2000000,D963-MIN(100000,ROUNDDOWN(F963*0.05,0)))))</f>
        <v/>
      </c>
      <c r="I963" s="21">
        <f>IF(C963&lt;=2000,0,MIN(C963,ROUNDDOWN(F963*0.4,0))-2000)</f>
        <v/>
      </c>
      <c r="J963" s="21">
        <f>MAX(0,ROUNDDOWN(F963-E963-G963,-3))</f>
        <v/>
      </c>
      <c r="K963" s="21">
        <f>MAX(0,ROUNDDOWN(F963-E963-G963-H963-I963,-3))</f>
        <v/>
      </c>
      <c r="L963" s="21">
        <f>MAX(0,ROUNDDOWN(F963-E963-G963-H963,-3))</f>
        <v/>
      </c>
      <c r="M963" s="21">
        <f>IF(J963&lt;=0,0,ROUNDDOWN((J963*LOOKUP(J963,{0,1950001,3300001,6950001,9000001,18000001,40000001},{0.05,0.1,0.2,0.23,0.33,0.4,0.45})-LOOKUP(J963,{0,1950001,3300001,6950001,9000001,18000001,40000001},{0,97500,427500,636000,1536000,2796000,4796000}))*1.021,-2))</f>
        <v/>
      </c>
      <c r="N963" s="21">
        <f>IF(K963&lt;=0,0,ROUNDDOWN((K963*LOOKUP(K963,{0,1950001,3300001,6950001,9000001,18000001,40000001},{0.05,0.1,0.2,0.23,0.33,0.4,0.45})-LOOKUP(K963,{0,1950001,3300001,6950001,9000001,18000001,40000001},{0,97500,427500,636000,1536000,2796000,4796000}))*1.021,-2))</f>
        <v/>
      </c>
      <c r="O963" s="21">
        <f>IF(L963&lt;=0,0,ROUNDDOWN((L963*LOOKUP(L963,{0,1950001,3300001,6950001,9000001,18000001,40000001},{0.05,0.1,0.2,0.23,0.33,0.4,0.45})-LOOKUP(L963,{0,1950001,3300001,6950001,9000001,18000001,40000001},{0,97500,427500,636000,1536000,2796000,4796000}))*1.021,-2))</f>
        <v/>
      </c>
      <c r="P963" s="21">
        <f>MAX(0,ROUNDDOWN(F963-E963-430000,-3))</f>
        <v/>
      </c>
      <c r="Q963" s="21">
        <f>MAX(0,ROUNDDOWN(F963-E963-430000-H963,-3))</f>
        <v/>
      </c>
      <c r="R963" s="21">
        <f>IF(F963&lt;=450000,0,MAX(0,P963*0.06-MIN(50000,P963)*0.03))</f>
        <v/>
      </c>
      <c r="S963" s="21">
        <f>IF(F963&lt;=450000,0,MAX(0,P963*0.04-MIN(50000,P963)*0.02))</f>
        <v/>
      </c>
      <c r="T963" s="21">
        <f>IF(F963&lt;=450000,0,MAX(0,Q963*0.06-MIN(50000,Q963)*0.03))</f>
        <v/>
      </c>
      <c r="U963" s="21">
        <f>IF(F963&lt;=450000,0,MAX(0,Q963*0.04-MIN(50000,Q963)*0.02))</f>
        <v/>
      </c>
      <c r="V963" s="21">
        <f>50000+MAX(0,G963-480000)</f>
        <v/>
      </c>
      <c r="W963" s="21">
        <f>P963-V963</f>
        <v/>
      </c>
      <c r="X963" s="21">
        <f>Q963-V963</f>
        <v/>
      </c>
      <c r="Y963" s="22">
        <f>IF(W963&lt;0,0.9,LOOKUP(W963,{0,1950001,3300001,6950001,9000001,18000001,40000001},{0.84895,0.7979,0.6958,0.66517,0.56307,0.4916,0.44055}))</f>
        <v/>
      </c>
      <c r="Z963" s="22">
        <f>IF(X963&lt;0,0.9,LOOKUP(X963,{0,1950001,3300001,6950001,9000001,18000001,40000001},{0.84895,0.7979,0.6958,0.66517,0.56307,0.4916,0.44055}))</f>
        <v/>
      </c>
      <c r="AA963" s="22">
        <f>IF(W963&lt;0,0,CHOOSE(MATCH(W963,{0,1950001,3300001,6950001,9000001},1),5.105/84.895,10.21/79.79,20.42/69.58,23.483/66.517,33.693/56.307))</f>
        <v/>
      </c>
      <c r="AB963" s="21">
        <f>IF(C963&lt;=2000,0,(MIN(C963,ROUNDDOWN(F963*0.3,0))-2000)*0.1)</f>
        <v/>
      </c>
      <c r="AC963" s="21">
        <f>IF(C963&lt;=2000,0,MIN((C963-2000)*Y963,(R963+S963)*0.2))</f>
        <v/>
      </c>
      <c r="AD963" s="21">
        <f>IF(C963&lt;=2000,0,MIN((C963-2000)*Z963,(T963+U963)*0.2))</f>
        <v/>
      </c>
      <c r="AE963" s="21">
        <f>AC963*AA963</f>
        <v/>
      </c>
      <c r="AF963" s="21">
        <f>ROUNDDOWN(R963,-2)+ROUNDDOWN(S963,-2)</f>
        <v/>
      </c>
      <c r="AG963" s="21">
        <f>ROUNDDOWN(MAX(0,R963-(AB963+AC963+AE963)*0.6),-2)+ROUNDDOWN(MAX(0,S963-(AB963+AC963+AE963)*0.4),-2)</f>
        <v/>
      </c>
      <c r="AH963" s="21">
        <f>ROUNDDOWN(MAX(0,T963-(AB963+AD963)*0.6),-2)+ROUNDDOWN(MAX(0,U963-(AB963+AD963)*0.4),-2)</f>
        <v/>
      </c>
      <c r="AI963" s="21">
        <f>ROUNDDOWN(T963,-2)+ROUNDDOWN(U963,-2)</f>
        <v/>
      </c>
      <c r="AJ963" s="21">
        <f>M963+AF963</f>
        <v/>
      </c>
      <c r="AK963" s="21">
        <f>M963+AG963</f>
        <v/>
      </c>
      <c r="AL963" s="21">
        <f>N963+AH963</f>
        <v/>
      </c>
      <c r="AM963" s="21">
        <f>O963+AI963</f>
        <v/>
      </c>
      <c r="AN963" s="21">
        <f>N963+AI963</f>
        <v/>
      </c>
      <c r="AO963" s="21">
        <f>ROUNDDOWN((R963+S963)*0.2/Y963+2000,0)</f>
        <v/>
      </c>
      <c r="AP963" s="21">
        <f>ROUNDDOWN((T963+U963)*0.2/Z963+2000,0)</f>
        <v/>
      </c>
      <c r="AQ963" s="21">
        <f>AL963-AK963</f>
        <v/>
      </c>
      <c r="AR963" s="21">
        <f>AM963-AK963</f>
        <v/>
      </c>
      <c r="AS963" s="21">
        <f>AM963-AL963</f>
        <v/>
      </c>
      <c r="AT963" s="21">
        <f>AK963+C963-AJ963</f>
        <v/>
      </c>
      <c r="AU963" s="21">
        <f>AL963+C963-AM963</f>
        <v/>
      </c>
      <c r="AV963" s="21">
        <f>AN963+C963-AM963</f>
        <v/>
      </c>
    </row>
    <row r="964">
      <c r="A964" t="inlineStr">
        <is>
          <t>医療費の境目</t>
        </is>
      </c>
      <c r="B964" s="21">
        <f>'3_医療費の境目'!$B$3</f>
        <v/>
      </c>
      <c r="C964" s="21">
        <f>IF('3_医療費の境目'!$B$4="",AO964,'3_医療費の境目'!$B$4)</f>
        <v/>
      </c>
      <c r="D964" s="21">
        <f>'3_医療費の境目'!D964</f>
        <v/>
      </c>
      <c r="E964" s="21">
        <f>ROUND(MIN(B964/12,650000)*12*0.0915+MIN(B964/12,1390000)*12*(0.0504+0)+B964*0.005,0)</f>
        <v/>
      </c>
      <c r="F964" s="21">
        <f>IF(B964&lt;741000,0,IF(B964&lt;2191000,B964-740000,IF(B964&lt;2193000,1451000,IF(B964&lt;2196000,1453000,IF(B964&lt;2200000,1456000,IF(B964&lt;3600000,ROUND(ROUNDDOWN(B964/4,-3)*2.8,0)-80000,IF(B964&lt;6600000,ROUND(ROUNDDOWN(B964/4,-3)*3.2,0)-440000,IF(B964&lt;8500000,ROUNDDOWN(B964*0.9,0)-1100000,B964-1950000))))))))</f>
        <v/>
      </c>
      <c r="G964" s="21">
        <f>IF(F964&gt;23500000,NA(),IF(F964&lt;=4890000,1040000,IF(F964&lt;=6550000,670000,620000)))</f>
        <v/>
      </c>
      <c r="H964" s="21">
        <f>IF(D964&lt;=0,0,MAX(0,MIN(2000000,D964-MIN(100000,ROUNDDOWN(F964*0.05,0)))))</f>
        <v/>
      </c>
      <c r="I964" s="21">
        <f>IF(C964&lt;=2000,0,MIN(C964,ROUNDDOWN(F964*0.4,0))-2000)</f>
        <v/>
      </c>
      <c r="J964" s="21">
        <f>MAX(0,ROUNDDOWN(F964-E964-G964,-3))</f>
        <v/>
      </c>
      <c r="K964" s="21">
        <f>MAX(0,ROUNDDOWN(F964-E964-G964-H964-I964,-3))</f>
        <v/>
      </c>
      <c r="L964" s="21">
        <f>MAX(0,ROUNDDOWN(F964-E964-G964-H964,-3))</f>
        <v/>
      </c>
      <c r="M964" s="21">
        <f>IF(J964&lt;=0,0,ROUNDDOWN((J964*LOOKUP(J964,{0,1950001,3300001,6950001,9000001,18000001,40000001},{0.05,0.1,0.2,0.23,0.33,0.4,0.45})-LOOKUP(J964,{0,1950001,3300001,6950001,9000001,18000001,40000001},{0,97500,427500,636000,1536000,2796000,4796000}))*1.021,-2))</f>
        <v/>
      </c>
      <c r="N964" s="21">
        <f>IF(K964&lt;=0,0,ROUNDDOWN((K964*LOOKUP(K964,{0,1950001,3300001,6950001,9000001,18000001,40000001},{0.05,0.1,0.2,0.23,0.33,0.4,0.45})-LOOKUP(K964,{0,1950001,3300001,6950001,9000001,18000001,40000001},{0,97500,427500,636000,1536000,2796000,4796000}))*1.021,-2))</f>
        <v/>
      </c>
      <c r="O964" s="21">
        <f>IF(L964&lt;=0,0,ROUNDDOWN((L964*LOOKUP(L964,{0,1950001,3300001,6950001,9000001,18000001,40000001},{0.05,0.1,0.2,0.23,0.33,0.4,0.45})-LOOKUP(L964,{0,1950001,3300001,6950001,9000001,18000001,40000001},{0,97500,427500,636000,1536000,2796000,4796000}))*1.021,-2))</f>
        <v/>
      </c>
      <c r="P964" s="21">
        <f>MAX(0,ROUNDDOWN(F964-E964-430000,-3))</f>
        <v/>
      </c>
      <c r="Q964" s="21">
        <f>MAX(0,ROUNDDOWN(F964-E964-430000-H964,-3))</f>
        <v/>
      </c>
      <c r="R964" s="21">
        <f>IF(F964&lt;=450000,0,MAX(0,P964*0.06-MIN(50000,P964)*0.03))</f>
        <v/>
      </c>
      <c r="S964" s="21">
        <f>IF(F964&lt;=450000,0,MAX(0,P964*0.04-MIN(50000,P964)*0.02))</f>
        <v/>
      </c>
      <c r="T964" s="21">
        <f>IF(F964&lt;=450000,0,MAX(0,Q964*0.06-MIN(50000,Q964)*0.03))</f>
        <v/>
      </c>
      <c r="U964" s="21">
        <f>IF(F964&lt;=450000,0,MAX(0,Q964*0.04-MIN(50000,Q964)*0.02))</f>
        <v/>
      </c>
      <c r="V964" s="21">
        <f>50000+MAX(0,G964-480000)</f>
        <v/>
      </c>
      <c r="W964" s="21">
        <f>P964-V964</f>
        <v/>
      </c>
      <c r="X964" s="21">
        <f>Q964-V964</f>
        <v/>
      </c>
      <c r="Y964" s="22">
        <f>IF(W964&lt;0,0.9,LOOKUP(W964,{0,1950001,3300001,6950001,9000001,18000001,40000001},{0.84895,0.7979,0.6958,0.66517,0.56307,0.4916,0.44055}))</f>
        <v/>
      </c>
      <c r="Z964" s="22">
        <f>IF(X964&lt;0,0.9,LOOKUP(X964,{0,1950001,3300001,6950001,9000001,18000001,40000001},{0.84895,0.7979,0.6958,0.66517,0.56307,0.4916,0.44055}))</f>
        <v/>
      </c>
      <c r="AA964" s="22">
        <f>IF(W964&lt;0,0,CHOOSE(MATCH(W964,{0,1950001,3300001,6950001,9000001},1),5.105/84.895,10.21/79.79,20.42/69.58,23.483/66.517,33.693/56.307))</f>
        <v/>
      </c>
      <c r="AB964" s="21">
        <f>IF(C964&lt;=2000,0,(MIN(C964,ROUNDDOWN(F964*0.3,0))-2000)*0.1)</f>
        <v/>
      </c>
      <c r="AC964" s="21">
        <f>IF(C964&lt;=2000,0,MIN((C964-2000)*Y964,(R964+S964)*0.2))</f>
        <v/>
      </c>
      <c r="AD964" s="21">
        <f>IF(C964&lt;=2000,0,MIN((C964-2000)*Z964,(T964+U964)*0.2))</f>
        <v/>
      </c>
      <c r="AE964" s="21">
        <f>AC964*AA964</f>
        <v/>
      </c>
      <c r="AF964" s="21">
        <f>ROUNDDOWN(R964,-2)+ROUNDDOWN(S964,-2)</f>
        <v/>
      </c>
      <c r="AG964" s="21">
        <f>ROUNDDOWN(MAX(0,R964-(AB964+AC964+AE964)*0.6),-2)+ROUNDDOWN(MAX(0,S964-(AB964+AC964+AE964)*0.4),-2)</f>
        <v/>
      </c>
      <c r="AH964" s="21">
        <f>ROUNDDOWN(MAX(0,T964-(AB964+AD964)*0.6),-2)+ROUNDDOWN(MAX(0,U964-(AB964+AD964)*0.4),-2)</f>
        <v/>
      </c>
      <c r="AI964" s="21">
        <f>ROUNDDOWN(T964,-2)+ROUNDDOWN(U964,-2)</f>
        <v/>
      </c>
      <c r="AJ964" s="21">
        <f>M964+AF964</f>
        <v/>
      </c>
      <c r="AK964" s="21">
        <f>M964+AG964</f>
        <v/>
      </c>
      <c r="AL964" s="21">
        <f>N964+AH964</f>
        <v/>
      </c>
      <c r="AM964" s="21">
        <f>O964+AI964</f>
        <v/>
      </c>
      <c r="AN964" s="21">
        <f>N964+AI964</f>
        <v/>
      </c>
      <c r="AO964" s="21">
        <f>ROUNDDOWN((R964+S964)*0.2/Y964+2000,0)</f>
        <v/>
      </c>
      <c r="AP964" s="21">
        <f>ROUNDDOWN((T964+U964)*0.2/Z964+2000,0)</f>
        <v/>
      </c>
      <c r="AQ964" s="21">
        <f>AL964-AK964</f>
        <v/>
      </c>
      <c r="AR964" s="21">
        <f>AM964-AK964</f>
        <v/>
      </c>
      <c r="AS964" s="21">
        <f>AM964-AL964</f>
        <v/>
      </c>
      <c r="AT964" s="21">
        <f>AK964+C964-AJ964</f>
        <v/>
      </c>
      <c r="AU964" s="21">
        <f>AL964+C964-AM964</f>
        <v/>
      </c>
      <c r="AV964" s="21">
        <f>AN964+C964-AM964</f>
        <v/>
      </c>
    </row>
    <row r="965">
      <c r="A965" t="inlineStr">
        <is>
          <t>医療費の境目</t>
        </is>
      </c>
      <c r="B965" s="21">
        <f>'3_医療費の境目'!$B$3</f>
        <v/>
      </c>
      <c r="C965" s="21">
        <f>IF('3_医療費の境目'!$B$4="",AO965,'3_医療費の境目'!$B$4)</f>
        <v/>
      </c>
      <c r="D965" s="21">
        <f>'3_医療費の境目'!D965</f>
        <v/>
      </c>
      <c r="E965" s="21">
        <f>ROUND(MIN(B965/12,650000)*12*0.0915+MIN(B965/12,1390000)*12*(0.0504+0)+B965*0.005,0)</f>
        <v/>
      </c>
      <c r="F965" s="21">
        <f>IF(B965&lt;741000,0,IF(B965&lt;2191000,B965-740000,IF(B965&lt;2193000,1451000,IF(B965&lt;2196000,1453000,IF(B965&lt;2200000,1456000,IF(B965&lt;3600000,ROUND(ROUNDDOWN(B965/4,-3)*2.8,0)-80000,IF(B965&lt;6600000,ROUND(ROUNDDOWN(B965/4,-3)*3.2,0)-440000,IF(B965&lt;8500000,ROUNDDOWN(B965*0.9,0)-1100000,B965-1950000))))))))</f>
        <v/>
      </c>
      <c r="G965" s="21">
        <f>IF(F965&gt;23500000,NA(),IF(F965&lt;=4890000,1040000,IF(F965&lt;=6550000,670000,620000)))</f>
        <v/>
      </c>
      <c r="H965" s="21">
        <f>IF(D965&lt;=0,0,MAX(0,MIN(2000000,D965-MIN(100000,ROUNDDOWN(F965*0.05,0)))))</f>
        <v/>
      </c>
      <c r="I965" s="21">
        <f>IF(C965&lt;=2000,0,MIN(C965,ROUNDDOWN(F965*0.4,0))-2000)</f>
        <v/>
      </c>
      <c r="J965" s="21">
        <f>MAX(0,ROUNDDOWN(F965-E965-G965,-3))</f>
        <v/>
      </c>
      <c r="K965" s="21">
        <f>MAX(0,ROUNDDOWN(F965-E965-G965-H965-I965,-3))</f>
        <v/>
      </c>
      <c r="L965" s="21">
        <f>MAX(0,ROUNDDOWN(F965-E965-G965-H965,-3))</f>
        <v/>
      </c>
      <c r="M965" s="21">
        <f>IF(J965&lt;=0,0,ROUNDDOWN((J965*LOOKUP(J965,{0,1950001,3300001,6950001,9000001,18000001,40000001},{0.05,0.1,0.2,0.23,0.33,0.4,0.45})-LOOKUP(J965,{0,1950001,3300001,6950001,9000001,18000001,40000001},{0,97500,427500,636000,1536000,2796000,4796000}))*1.021,-2))</f>
        <v/>
      </c>
      <c r="N965" s="21">
        <f>IF(K965&lt;=0,0,ROUNDDOWN((K965*LOOKUP(K965,{0,1950001,3300001,6950001,9000001,18000001,40000001},{0.05,0.1,0.2,0.23,0.33,0.4,0.45})-LOOKUP(K965,{0,1950001,3300001,6950001,9000001,18000001,40000001},{0,97500,427500,636000,1536000,2796000,4796000}))*1.021,-2))</f>
        <v/>
      </c>
      <c r="O965" s="21">
        <f>IF(L965&lt;=0,0,ROUNDDOWN((L965*LOOKUP(L965,{0,1950001,3300001,6950001,9000001,18000001,40000001},{0.05,0.1,0.2,0.23,0.33,0.4,0.45})-LOOKUP(L965,{0,1950001,3300001,6950001,9000001,18000001,40000001},{0,97500,427500,636000,1536000,2796000,4796000}))*1.021,-2))</f>
        <v/>
      </c>
      <c r="P965" s="21">
        <f>MAX(0,ROUNDDOWN(F965-E965-430000,-3))</f>
        <v/>
      </c>
      <c r="Q965" s="21">
        <f>MAX(0,ROUNDDOWN(F965-E965-430000-H965,-3))</f>
        <v/>
      </c>
      <c r="R965" s="21">
        <f>IF(F965&lt;=450000,0,MAX(0,P965*0.06-MIN(50000,P965)*0.03))</f>
        <v/>
      </c>
      <c r="S965" s="21">
        <f>IF(F965&lt;=450000,0,MAX(0,P965*0.04-MIN(50000,P965)*0.02))</f>
        <v/>
      </c>
      <c r="T965" s="21">
        <f>IF(F965&lt;=450000,0,MAX(0,Q965*0.06-MIN(50000,Q965)*0.03))</f>
        <v/>
      </c>
      <c r="U965" s="21">
        <f>IF(F965&lt;=450000,0,MAX(0,Q965*0.04-MIN(50000,Q965)*0.02))</f>
        <v/>
      </c>
      <c r="V965" s="21">
        <f>50000+MAX(0,G965-480000)</f>
        <v/>
      </c>
      <c r="W965" s="21">
        <f>P965-V965</f>
        <v/>
      </c>
      <c r="X965" s="21">
        <f>Q965-V965</f>
        <v/>
      </c>
      <c r="Y965" s="22">
        <f>IF(W965&lt;0,0.9,LOOKUP(W965,{0,1950001,3300001,6950001,9000001,18000001,40000001},{0.84895,0.7979,0.6958,0.66517,0.56307,0.4916,0.44055}))</f>
        <v/>
      </c>
      <c r="Z965" s="22">
        <f>IF(X965&lt;0,0.9,LOOKUP(X965,{0,1950001,3300001,6950001,9000001,18000001,40000001},{0.84895,0.7979,0.6958,0.66517,0.56307,0.4916,0.44055}))</f>
        <v/>
      </c>
      <c r="AA965" s="22">
        <f>IF(W965&lt;0,0,CHOOSE(MATCH(W965,{0,1950001,3300001,6950001,9000001},1),5.105/84.895,10.21/79.79,20.42/69.58,23.483/66.517,33.693/56.307))</f>
        <v/>
      </c>
      <c r="AB965" s="21">
        <f>IF(C965&lt;=2000,0,(MIN(C965,ROUNDDOWN(F965*0.3,0))-2000)*0.1)</f>
        <v/>
      </c>
      <c r="AC965" s="21">
        <f>IF(C965&lt;=2000,0,MIN((C965-2000)*Y965,(R965+S965)*0.2))</f>
        <v/>
      </c>
      <c r="AD965" s="21">
        <f>IF(C965&lt;=2000,0,MIN((C965-2000)*Z965,(T965+U965)*0.2))</f>
        <v/>
      </c>
      <c r="AE965" s="21">
        <f>AC965*AA965</f>
        <v/>
      </c>
      <c r="AF965" s="21">
        <f>ROUNDDOWN(R965,-2)+ROUNDDOWN(S965,-2)</f>
        <v/>
      </c>
      <c r="AG965" s="21">
        <f>ROUNDDOWN(MAX(0,R965-(AB965+AC965+AE965)*0.6),-2)+ROUNDDOWN(MAX(0,S965-(AB965+AC965+AE965)*0.4),-2)</f>
        <v/>
      </c>
      <c r="AH965" s="21">
        <f>ROUNDDOWN(MAX(0,T965-(AB965+AD965)*0.6),-2)+ROUNDDOWN(MAX(0,U965-(AB965+AD965)*0.4),-2)</f>
        <v/>
      </c>
      <c r="AI965" s="21">
        <f>ROUNDDOWN(T965,-2)+ROUNDDOWN(U965,-2)</f>
        <v/>
      </c>
      <c r="AJ965" s="21">
        <f>M965+AF965</f>
        <v/>
      </c>
      <c r="AK965" s="21">
        <f>M965+AG965</f>
        <v/>
      </c>
      <c r="AL965" s="21">
        <f>N965+AH965</f>
        <v/>
      </c>
      <c r="AM965" s="21">
        <f>O965+AI965</f>
        <v/>
      </c>
      <c r="AN965" s="21">
        <f>N965+AI965</f>
        <v/>
      </c>
      <c r="AO965" s="21">
        <f>ROUNDDOWN((R965+S965)*0.2/Y965+2000,0)</f>
        <v/>
      </c>
      <c r="AP965" s="21">
        <f>ROUNDDOWN((T965+U965)*0.2/Z965+2000,0)</f>
        <v/>
      </c>
      <c r="AQ965" s="21">
        <f>AL965-AK965</f>
        <v/>
      </c>
      <c r="AR965" s="21">
        <f>AM965-AK965</f>
        <v/>
      </c>
      <c r="AS965" s="21">
        <f>AM965-AL965</f>
        <v/>
      </c>
      <c r="AT965" s="21">
        <f>AK965+C965-AJ965</f>
        <v/>
      </c>
      <c r="AU965" s="21">
        <f>AL965+C965-AM965</f>
        <v/>
      </c>
      <c r="AV965" s="21">
        <f>AN965+C965-AM965</f>
        <v/>
      </c>
    </row>
    <row r="966">
      <c r="A966" t="inlineStr">
        <is>
          <t>医療費の境目</t>
        </is>
      </c>
      <c r="B966" s="21">
        <f>'3_医療費の境目'!$B$3</f>
        <v/>
      </c>
      <c r="C966" s="21">
        <f>IF('3_医療費の境目'!$B$4="",AO966,'3_医療費の境目'!$B$4)</f>
        <v/>
      </c>
      <c r="D966" s="21">
        <f>'3_医療費の境目'!D966</f>
        <v/>
      </c>
      <c r="E966" s="21">
        <f>ROUND(MIN(B966/12,650000)*12*0.0915+MIN(B966/12,1390000)*12*(0.0504+0)+B966*0.005,0)</f>
        <v/>
      </c>
      <c r="F966" s="21">
        <f>IF(B966&lt;741000,0,IF(B966&lt;2191000,B966-740000,IF(B966&lt;2193000,1451000,IF(B966&lt;2196000,1453000,IF(B966&lt;2200000,1456000,IF(B966&lt;3600000,ROUND(ROUNDDOWN(B966/4,-3)*2.8,0)-80000,IF(B966&lt;6600000,ROUND(ROUNDDOWN(B966/4,-3)*3.2,0)-440000,IF(B966&lt;8500000,ROUNDDOWN(B966*0.9,0)-1100000,B966-1950000))))))))</f>
        <v/>
      </c>
      <c r="G966" s="21">
        <f>IF(F966&gt;23500000,NA(),IF(F966&lt;=4890000,1040000,IF(F966&lt;=6550000,670000,620000)))</f>
        <v/>
      </c>
      <c r="H966" s="21">
        <f>IF(D966&lt;=0,0,MAX(0,MIN(2000000,D966-MIN(100000,ROUNDDOWN(F966*0.05,0)))))</f>
        <v/>
      </c>
      <c r="I966" s="21">
        <f>IF(C966&lt;=2000,0,MIN(C966,ROUNDDOWN(F966*0.4,0))-2000)</f>
        <v/>
      </c>
      <c r="J966" s="21">
        <f>MAX(0,ROUNDDOWN(F966-E966-G966,-3))</f>
        <v/>
      </c>
      <c r="K966" s="21">
        <f>MAX(0,ROUNDDOWN(F966-E966-G966-H966-I966,-3))</f>
        <v/>
      </c>
      <c r="L966" s="21">
        <f>MAX(0,ROUNDDOWN(F966-E966-G966-H966,-3))</f>
        <v/>
      </c>
      <c r="M966" s="21">
        <f>IF(J966&lt;=0,0,ROUNDDOWN((J966*LOOKUP(J966,{0,1950001,3300001,6950001,9000001,18000001,40000001},{0.05,0.1,0.2,0.23,0.33,0.4,0.45})-LOOKUP(J966,{0,1950001,3300001,6950001,9000001,18000001,40000001},{0,97500,427500,636000,1536000,2796000,4796000}))*1.021,-2))</f>
        <v/>
      </c>
      <c r="N966" s="21">
        <f>IF(K966&lt;=0,0,ROUNDDOWN((K966*LOOKUP(K966,{0,1950001,3300001,6950001,9000001,18000001,40000001},{0.05,0.1,0.2,0.23,0.33,0.4,0.45})-LOOKUP(K966,{0,1950001,3300001,6950001,9000001,18000001,40000001},{0,97500,427500,636000,1536000,2796000,4796000}))*1.021,-2))</f>
        <v/>
      </c>
      <c r="O966" s="21">
        <f>IF(L966&lt;=0,0,ROUNDDOWN((L966*LOOKUP(L966,{0,1950001,3300001,6950001,9000001,18000001,40000001},{0.05,0.1,0.2,0.23,0.33,0.4,0.45})-LOOKUP(L966,{0,1950001,3300001,6950001,9000001,18000001,40000001},{0,97500,427500,636000,1536000,2796000,4796000}))*1.021,-2))</f>
        <v/>
      </c>
      <c r="P966" s="21">
        <f>MAX(0,ROUNDDOWN(F966-E966-430000,-3))</f>
        <v/>
      </c>
      <c r="Q966" s="21">
        <f>MAX(0,ROUNDDOWN(F966-E966-430000-H966,-3))</f>
        <v/>
      </c>
      <c r="R966" s="21">
        <f>IF(F966&lt;=450000,0,MAX(0,P966*0.06-MIN(50000,P966)*0.03))</f>
        <v/>
      </c>
      <c r="S966" s="21">
        <f>IF(F966&lt;=450000,0,MAX(0,P966*0.04-MIN(50000,P966)*0.02))</f>
        <v/>
      </c>
      <c r="T966" s="21">
        <f>IF(F966&lt;=450000,0,MAX(0,Q966*0.06-MIN(50000,Q966)*0.03))</f>
        <v/>
      </c>
      <c r="U966" s="21">
        <f>IF(F966&lt;=450000,0,MAX(0,Q966*0.04-MIN(50000,Q966)*0.02))</f>
        <v/>
      </c>
      <c r="V966" s="21">
        <f>50000+MAX(0,G966-480000)</f>
        <v/>
      </c>
      <c r="W966" s="21">
        <f>P966-V966</f>
        <v/>
      </c>
      <c r="X966" s="21">
        <f>Q966-V966</f>
        <v/>
      </c>
      <c r="Y966" s="22">
        <f>IF(W966&lt;0,0.9,LOOKUP(W966,{0,1950001,3300001,6950001,9000001,18000001,40000001},{0.84895,0.7979,0.6958,0.66517,0.56307,0.4916,0.44055}))</f>
        <v/>
      </c>
      <c r="Z966" s="22">
        <f>IF(X966&lt;0,0.9,LOOKUP(X966,{0,1950001,3300001,6950001,9000001,18000001,40000001},{0.84895,0.7979,0.6958,0.66517,0.56307,0.4916,0.44055}))</f>
        <v/>
      </c>
      <c r="AA966" s="22">
        <f>IF(W966&lt;0,0,CHOOSE(MATCH(W966,{0,1950001,3300001,6950001,9000001},1),5.105/84.895,10.21/79.79,20.42/69.58,23.483/66.517,33.693/56.307))</f>
        <v/>
      </c>
      <c r="AB966" s="21">
        <f>IF(C966&lt;=2000,0,(MIN(C966,ROUNDDOWN(F966*0.3,0))-2000)*0.1)</f>
        <v/>
      </c>
      <c r="AC966" s="21">
        <f>IF(C966&lt;=2000,0,MIN((C966-2000)*Y966,(R966+S966)*0.2))</f>
        <v/>
      </c>
      <c r="AD966" s="21">
        <f>IF(C966&lt;=2000,0,MIN((C966-2000)*Z966,(T966+U966)*0.2))</f>
        <v/>
      </c>
      <c r="AE966" s="21">
        <f>AC966*AA966</f>
        <v/>
      </c>
      <c r="AF966" s="21">
        <f>ROUNDDOWN(R966,-2)+ROUNDDOWN(S966,-2)</f>
        <v/>
      </c>
      <c r="AG966" s="21">
        <f>ROUNDDOWN(MAX(0,R966-(AB966+AC966+AE966)*0.6),-2)+ROUNDDOWN(MAX(0,S966-(AB966+AC966+AE966)*0.4),-2)</f>
        <v/>
      </c>
      <c r="AH966" s="21">
        <f>ROUNDDOWN(MAX(0,T966-(AB966+AD966)*0.6),-2)+ROUNDDOWN(MAX(0,U966-(AB966+AD966)*0.4),-2)</f>
        <v/>
      </c>
      <c r="AI966" s="21">
        <f>ROUNDDOWN(T966,-2)+ROUNDDOWN(U966,-2)</f>
        <v/>
      </c>
      <c r="AJ966" s="21">
        <f>M966+AF966</f>
        <v/>
      </c>
      <c r="AK966" s="21">
        <f>M966+AG966</f>
        <v/>
      </c>
      <c r="AL966" s="21">
        <f>N966+AH966</f>
        <v/>
      </c>
      <c r="AM966" s="21">
        <f>O966+AI966</f>
        <v/>
      </c>
      <c r="AN966" s="21">
        <f>N966+AI966</f>
        <v/>
      </c>
      <c r="AO966" s="21">
        <f>ROUNDDOWN((R966+S966)*0.2/Y966+2000,0)</f>
        <v/>
      </c>
      <c r="AP966" s="21">
        <f>ROUNDDOWN((T966+U966)*0.2/Z966+2000,0)</f>
        <v/>
      </c>
      <c r="AQ966" s="21">
        <f>AL966-AK966</f>
        <v/>
      </c>
      <c r="AR966" s="21">
        <f>AM966-AK966</f>
        <v/>
      </c>
      <c r="AS966" s="21">
        <f>AM966-AL966</f>
        <v/>
      </c>
      <c r="AT966" s="21">
        <f>AK966+C966-AJ966</f>
        <v/>
      </c>
      <c r="AU966" s="21">
        <f>AL966+C966-AM966</f>
        <v/>
      </c>
      <c r="AV966" s="21">
        <f>AN966+C966-AM966</f>
        <v/>
      </c>
    </row>
    <row r="967">
      <c r="A967" t="inlineStr">
        <is>
          <t>医療費の境目</t>
        </is>
      </c>
      <c r="B967" s="21">
        <f>'3_医療費の境目'!$B$3</f>
        <v/>
      </c>
      <c r="C967" s="21">
        <f>IF('3_医療費の境目'!$B$4="",AO967,'3_医療費の境目'!$B$4)</f>
        <v/>
      </c>
      <c r="D967" s="21">
        <f>'3_医療費の境目'!D967</f>
        <v/>
      </c>
      <c r="E967" s="21">
        <f>ROUND(MIN(B967/12,650000)*12*0.0915+MIN(B967/12,1390000)*12*(0.0504+0)+B967*0.005,0)</f>
        <v/>
      </c>
      <c r="F967" s="21">
        <f>IF(B967&lt;741000,0,IF(B967&lt;2191000,B967-740000,IF(B967&lt;2193000,1451000,IF(B967&lt;2196000,1453000,IF(B967&lt;2200000,1456000,IF(B967&lt;3600000,ROUND(ROUNDDOWN(B967/4,-3)*2.8,0)-80000,IF(B967&lt;6600000,ROUND(ROUNDDOWN(B967/4,-3)*3.2,0)-440000,IF(B967&lt;8500000,ROUNDDOWN(B967*0.9,0)-1100000,B967-1950000))))))))</f>
        <v/>
      </c>
      <c r="G967" s="21">
        <f>IF(F967&gt;23500000,NA(),IF(F967&lt;=4890000,1040000,IF(F967&lt;=6550000,670000,620000)))</f>
        <v/>
      </c>
      <c r="H967" s="21">
        <f>IF(D967&lt;=0,0,MAX(0,MIN(2000000,D967-MIN(100000,ROUNDDOWN(F967*0.05,0)))))</f>
        <v/>
      </c>
      <c r="I967" s="21">
        <f>IF(C967&lt;=2000,0,MIN(C967,ROUNDDOWN(F967*0.4,0))-2000)</f>
        <v/>
      </c>
      <c r="J967" s="21">
        <f>MAX(0,ROUNDDOWN(F967-E967-G967,-3))</f>
        <v/>
      </c>
      <c r="K967" s="21">
        <f>MAX(0,ROUNDDOWN(F967-E967-G967-H967-I967,-3))</f>
        <v/>
      </c>
      <c r="L967" s="21">
        <f>MAX(0,ROUNDDOWN(F967-E967-G967-H967,-3))</f>
        <v/>
      </c>
      <c r="M967" s="21">
        <f>IF(J967&lt;=0,0,ROUNDDOWN((J967*LOOKUP(J967,{0,1950001,3300001,6950001,9000001,18000001,40000001},{0.05,0.1,0.2,0.23,0.33,0.4,0.45})-LOOKUP(J967,{0,1950001,3300001,6950001,9000001,18000001,40000001},{0,97500,427500,636000,1536000,2796000,4796000}))*1.021,-2))</f>
        <v/>
      </c>
      <c r="N967" s="21">
        <f>IF(K967&lt;=0,0,ROUNDDOWN((K967*LOOKUP(K967,{0,1950001,3300001,6950001,9000001,18000001,40000001},{0.05,0.1,0.2,0.23,0.33,0.4,0.45})-LOOKUP(K967,{0,1950001,3300001,6950001,9000001,18000001,40000001},{0,97500,427500,636000,1536000,2796000,4796000}))*1.021,-2))</f>
        <v/>
      </c>
      <c r="O967" s="21">
        <f>IF(L967&lt;=0,0,ROUNDDOWN((L967*LOOKUP(L967,{0,1950001,3300001,6950001,9000001,18000001,40000001},{0.05,0.1,0.2,0.23,0.33,0.4,0.45})-LOOKUP(L967,{0,1950001,3300001,6950001,9000001,18000001,40000001},{0,97500,427500,636000,1536000,2796000,4796000}))*1.021,-2))</f>
        <v/>
      </c>
      <c r="P967" s="21">
        <f>MAX(0,ROUNDDOWN(F967-E967-430000,-3))</f>
        <v/>
      </c>
      <c r="Q967" s="21">
        <f>MAX(0,ROUNDDOWN(F967-E967-430000-H967,-3))</f>
        <v/>
      </c>
      <c r="R967" s="21">
        <f>IF(F967&lt;=450000,0,MAX(0,P967*0.06-MIN(50000,P967)*0.03))</f>
        <v/>
      </c>
      <c r="S967" s="21">
        <f>IF(F967&lt;=450000,0,MAX(0,P967*0.04-MIN(50000,P967)*0.02))</f>
        <v/>
      </c>
      <c r="T967" s="21">
        <f>IF(F967&lt;=450000,0,MAX(0,Q967*0.06-MIN(50000,Q967)*0.03))</f>
        <v/>
      </c>
      <c r="U967" s="21">
        <f>IF(F967&lt;=450000,0,MAX(0,Q967*0.04-MIN(50000,Q967)*0.02))</f>
        <v/>
      </c>
      <c r="V967" s="21">
        <f>50000+MAX(0,G967-480000)</f>
        <v/>
      </c>
      <c r="W967" s="21">
        <f>P967-V967</f>
        <v/>
      </c>
      <c r="X967" s="21">
        <f>Q967-V967</f>
        <v/>
      </c>
      <c r="Y967" s="22">
        <f>IF(W967&lt;0,0.9,LOOKUP(W967,{0,1950001,3300001,6950001,9000001,18000001,40000001},{0.84895,0.7979,0.6958,0.66517,0.56307,0.4916,0.44055}))</f>
        <v/>
      </c>
      <c r="Z967" s="22">
        <f>IF(X967&lt;0,0.9,LOOKUP(X967,{0,1950001,3300001,6950001,9000001,18000001,40000001},{0.84895,0.7979,0.6958,0.66517,0.56307,0.4916,0.44055}))</f>
        <v/>
      </c>
      <c r="AA967" s="22">
        <f>IF(W967&lt;0,0,CHOOSE(MATCH(W967,{0,1950001,3300001,6950001,9000001},1),5.105/84.895,10.21/79.79,20.42/69.58,23.483/66.517,33.693/56.307))</f>
        <v/>
      </c>
      <c r="AB967" s="21">
        <f>IF(C967&lt;=2000,0,(MIN(C967,ROUNDDOWN(F967*0.3,0))-2000)*0.1)</f>
        <v/>
      </c>
      <c r="AC967" s="21">
        <f>IF(C967&lt;=2000,0,MIN((C967-2000)*Y967,(R967+S967)*0.2))</f>
        <v/>
      </c>
      <c r="AD967" s="21">
        <f>IF(C967&lt;=2000,0,MIN((C967-2000)*Z967,(T967+U967)*0.2))</f>
        <v/>
      </c>
      <c r="AE967" s="21">
        <f>AC967*AA967</f>
        <v/>
      </c>
      <c r="AF967" s="21">
        <f>ROUNDDOWN(R967,-2)+ROUNDDOWN(S967,-2)</f>
        <v/>
      </c>
      <c r="AG967" s="21">
        <f>ROUNDDOWN(MAX(0,R967-(AB967+AC967+AE967)*0.6),-2)+ROUNDDOWN(MAX(0,S967-(AB967+AC967+AE967)*0.4),-2)</f>
        <v/>
      </c>
      <c r="AH967" s="21">
        <f>ROUNDDOWN(MAX(0,T967-(AB967+AD967)*0.6),-2)+ROUNDDOWN(MAX(0,U967-(AB967+AD967)*0.4),-2)</f>
        <v/>
      </c>
      <c r="AI967" s="21">
        <f>ROUNDDOWN(T967,-2)+ROUNDDOWN(U967,-2)</f>
        <v/>
      </c>
      <c r="AJ967" s="21">
        <f>M967+AF967</f>
        <v/>
      </c>
      <c r="AK967" s="21">
        <f>M967+AG967</f>
        <v/>
      </c>
      <c r="AL967" s="21">
        <f>N967+AH967</f>
        <v/>
      </c>
      <c r="AM967" s="21">
        <f>O967+AI967</f>
        <v/>
      </c>
      <c r="AN967" s="21">
        <f>N967+AI967</f>
        <v/>
      </c>
      <c r="AO967" s="21">
        <f>ROUNDDOWN((R967+S967)*0.2/Y967+2000,0)</f>
        <v/>
      </c>
      <c r="AP967" s="21">
        <f>ROUNDDOWN((T967+U967)*0.2/Z967+2000,0)</f>
        <v/>
      </c>
      <c r="AQ967" s="21">
        <f>AL967-AK967</f>
        <v/>
      </c>
      <c r="AR967" s="21">
        <f>AM967-AK967</f>
        <v/>
      </c>
      <c r="AS967" s="21">
        <f>AM967-AL967</f>
        <v/>
      </c>
      <c r="AT967" s="21">
        <f>AK967+C967-AJ967</f>
        <v/>
      </c>
      <c r="AU967" s="21">
        <f>AL967+C967-AM967</f>
        <v/>
      </c>
      <c r="AV967" s="21">
        <f>AN967+C967-AM967</f>
        <v/>
      </c>
    </row>
    <row r="968">
      <c r="A968" t="inlineStr">
        <is>
          <t>医療費の境目</t>
        </is>
      </c>
      <c r="B968" s="21">
        <f>'3_医療費の境目'!$B$3</f>
        <v/>
      </c>
      <c r="C968" s="21">
        <f>IF('3_医療費の境目'!$B$4="",AO968,'3_医療費の境目'!$B$4)</f>
        <v/>
      </c>
      <c r="D968" s="21">
        <f>'3_医療費の境目'!D968</f>
        <v/>
      </c>
      <c r="E968" s="21">
        <f>ROUND(MIN(B968/12,650000)*12*0.0915+MIN(B968/12,1390000)*12*(0.0504+0)+B968*0.005,0)</f>
        <v/>
      </c>
      <c r="F968" s="21">
        <f>IF(B968&lt;741000,0,IF(B968&lt;2191000,B968-740000,IF(B968&lt;2193000,1451000,IF(B968&lt;2196000,1453000,IF(B968&lt;2200000,1456000,IF(B968&lt;3600000,ROUND(ROUNDDOWN(B968/4,-3)*2.8,0)-80000,IF(B968&lt;6600000,ROUND(ROUNDDOWN(B968/4,-3)*3.2,0)-440000,IF(B968&lt;8500000,ROUNDDOWN(B968*0.9,0)-1100000,B968-1950000))))))))</f>
        <v/>
      </c>
      <c r="G968" s="21">
        <f>IF(F968&gt;23500000,NA(),IF(F968&lt;=4890000,1040000,IF(F968&lt;=6550000,670000,620000)))</f>
        <v/>
      </c>
      <c r="H968" s="21">
        <f>IF(D968&lt;=0,0,MAX(0,MIN(2000000,D968-MIN(100000,ROUNDDOWN(F968*0.05,0)))))</f>
        <v/>
      </c>
      <c r="I968" s="21">
        <f>IF(C968&lt;=2000,0,MIN(C968,ROUNDDOWN(F968*0.4,0))-2000)</f>
        <v/>
      </c>
      <c r="J968" s="21">
        <f>MAX(0,ROUNDDOWN(F968-E968-G968,-3))</f>
        <v/>
      </c>
      <c r="K968" s="21">
        <f>MAX(0,ROUNDDOWN(F968-E968-G968-H968-I968,-3))</f>
        <v/>
      </c>
      <c r="L968" s="21">
        <f>MAX(0,ROUNDDOWN(F968-E968-G968-H968,-3))</f>
        <v/>
      </c>
      <c r="M968" s="21">
        <f>IF(J968&lt;=0,0,ROUNDDOWN((J968*LOOKUP(J968,{0,1950001,3300001,6950001,9000001,18000001,40000001},{0.05,0.1,0.2,0.23,0.33,0.4,0.45})-LOOKUP(J968,{0,1950001,3300001,6950001,9000001,18000001,40000001},{0,97500,427500,636000,1536000,2796000,4796000}))*1.021,-2))</f>
        <v/>
      </c>
      <c r="N968" s="21">
        <f>IF(K968&lt;=0,0,ROUNDDOWN((K968*LOOKUP(K968,{0,1950001,3300001,6950001,9000001,18000001,40000001},{0.05,0.1,0.2,0.23,0.33,0.4,0.45})-LOOKUP(K968,{0,1950001,3300001,6950001,9000001,18000001,40000001},{0,97500,427500,636000,1536000,2796000,4796000}))*1.021,-2))</f>
        <v/>
      </c>
      <c r="O968" s="21">
        <f>IF(L968&lt;=0,0,ROUNDDOWN((L968*LOOKUP(L968,{0,1950001,3300001,6950001,9000001,18000001,40000001},{0.05,0.1,0.2,0.23,0.33,0.4,0.45})-LOOKUP(L968,{0,1950001,3300001,6950001,9000001,18000001,40000001},{0,97500,427500,636000,1536000,2796000,4796000}))*1.021,-2))</f>
        <v/>
      </c>
      <c r="P968" s="21">
        <f>MAX(0,ROUNDDOWN(F968-E968-430000,-3))</f>
        <v/>
      </c>
      <c r="Q968" s="21">
        <f>MAX(0,ROUNDDOWN(F968-E968-430000-H968,-3))</f>
        <v/>
      </c>
      <c r="R968" s="21">
        <f>IF(F968&lt;=450000,0,MAX(0,P968*0.06-MIN(50000,P968)*0.03))</f>
        <v/>
      </c>
      <c r="S968" s="21">
        <f>IF(F968&lt;=450000,0,MAX(0,P968*0.04-MIN(50000,P968)*0.02))</f>
        <v/>
      </c>
      <c r="T968" s="21">
        <f>IF(F968&lt;=450000,0,MAX(0,Q968*0.06-MIN(50000,Q968)*0.03))</f>
        <v/>
      </c>
      <c r="U968" s="21">
        <f>IF(F968&lt;=450000,0,MAX(0,Q968*0.04-MIN(50000,Q968)*0.02))</f>
        <v/>
      </c>
      <c r="V968" s="21">
        <f>50000+MAX(0,G968-480000)</f>
        <v/>
      </c>
      <c r="W968" s="21">
        <f>P968-V968</f>
        <v/>
      </c>
      <c r="X968" s="21">
        <f>Q968-V968</f>
        <v/>
      </c>
      <c r="Y968" s="22">
        <f>IF(W968&lt;0,0.9,LOOKUP(W968,{0,1950001,3300001,6950001,9000001,18000001,40000001},{0.84895,0.7979,0.6958,0.66517,0.56307,0.4916,0.44055}))</f>
        <v/>
      </c>
      <c r="Z968" s="22">
        <f>IF(X968&lt;0,0.9,LOOKUP(X968,{0,1950001,3300001,6950001,9000001,18000001,40000001},{0.84895,0.7979,0.6958,0.66517,0.56307,0.4916,0.44055}))</f>
        <v/>
      </c>
      <c r="AA968" s="22">
        <f>IF(W968&lt;0,0,CHOOSE(MATCH(W968,{0,1950001,3300001,6950001,9000001},1),5.105/84.895,10.21/79.79,20.42/69.58,23.483/66.517,33.693/56.307))</f>
        <v/>
      </c>
      <c r="AB968" s="21">
        <f>IF(C968&lt;=2000,0,(MIN(C968,ROUNDDOWN(F968*0.3,0))-2000)*0.1)</f>
        <v/>
      </c>
      <c r="AC968" s="21">
        <f>IF(C968&lt;=2000,0,MIN((C968-2000)*Y968,(R968+S968)*0.2))</f>
        <v/>
      </c>
      <c r="AD968" s="21">
        <f>IF(C968&lt;=2000,0,MIN((C968-2000)*Z968,(T968+U968)*0.2))</f>
        <v/>
      </c>
      <c r="AE968" s="21">
        <f>AC968*AA968</f>
        <v/>
      </c>
      <c r="AF968" s="21">
        <f>ROUNDDOWN(R968,-2)+ROUNDDOWN(S968,-2)</f>
        <v/>
      </c>
      <c r="AG968" s="21">
        <f>ROUNDDOWN(MAX(0,R968-(AB968+AC968+AE968)*0.6),-2)+ROUNDDOWN(MAX(0,S968-(AB968+AC968+AE968)*0.4),-2)</f>
        <v/>
      </c>
      <c r="AH968" s="21">
        <f>ROUNDDOWN(MAX(0,T968-(AB968+AD968)*0.6),-2)+ROUNDDOWN(MAX(0,U968-(AB968+AD968)*0.4),-2)</f>
        <v/>
      </c>
      <c r="AI968" s="21">
        <f>ROUNDDOWN(T968,-2)+ROUNDDOWN(U968,-2)</f>
        <v/>
      </c>
      <c r="AJ968" s="21">
        <f>M968+AF968</f>
        <v/>
      </c>
      <c r="AK968" s="21">
        <f>M968+AG968</f>
        <v/>
      </c>
      <c r="AL968" s="21">
        <f>N968+AH968</f>
        <v/>
      </c>
      <c r="AM968" s="21">
        <f>O968+AI968</f>
        <v/>
      </c>
      <c r="AN968" s="21">
        <f>N968+AI968</f>
        <v/>
      </c>
      <c r="AO968" s="21">
        <f>ROUNDDOWN((R968+S968)*0.2/Y968+2000,0)</f>
        <v/>
      </c>
      <c r="AP968" s="21">
        <f>ROUNDDOWN((T968+U968)*0.2/Z968+2000,0)</f>
        <v/>
      </c>
      <c r="AQ968" s="21">
        <f>AL968-AK968</f>
        <v/>
      </c>
      <c r="AR968" s="21">
        <f>AM968-AK968</f>
        <v/>
      </c>
      <c r="AS968" s="21">
        <f>AM968-AL968</f>
        <v/>
      </c>
      <c r="AT968" s="21">
        <f>AK968+C968-AJ968</f>
        <v/>
      </c>
      <c r="AU968" s="21">
        <f>AL968+C968-AM968</f>
        <v/>
      </c>
      <c r="AV968" s="21">
        <f>AN968+C968-AM968</f>
        <v/>
      </c>
    </row>
    <row r="969">
      <c r="A969" t="inlineStr">
        <is>
          <t>医療費の境目</t>
        </is>
      </c>
      <c r="B969" s="21">
        <f>'3_医療費の境目'!$B$3</f>
        <v/>
      </c>
      <c r="C969" s="21">
        <f>IF('3_医療費の境目'!$B$4="",AO969,'3_医療費の境目'!$B$4)</f>
        <v/>
      </c>
      <c r="D969" s="21">
        <f>'3_医療費の境目'!D969</f>
        <v/>
      </c>
      <c r="E969" s="21">
        <f>ROUND(MIN(B969/12,650000)*12*0.0915+MIN(B969/12,1390000)*12*(0.0504+0)+B969*0.005,0)</f>
        <v/>
      </c>
      <c r="F969" s="21">
        <f>IF(B969&lt;741000,0,IF(B969&lt;2191000,B969-740000,IF(B969&lt;2193000,1451000,IF(B969&lt;2196000,1453000,IF(B969&lt;2200000,1456000,IF(B969&lt;3600000,ROUND(ROUNDDOWN(B969/4,-3)*2.8,0)-80000,IF(B969&lt;6600000,ROUND(ROUNDDOWN(B969/4,-3)*3.2,0)-440000,IF(B969&lt;8500000,ROUNDDOWN(B969*0.9,0)-1100000,B969-1950000))))))))</f>
        <v/>
      </c>
      <c r="G969" s="21">
        <f>IF(F969&gt;23500000,NA(),IF(F969&lt;=4890000,1040000,IF(F969&lt;=6550000,670000,620000)))</f>
        <v/>
      </c>
      <c r="H969" s="21">
        <f>IF(D969&lt;=0,0,MAX(0,MIN(2000000,D969-MIN(100000,ROUNDDOWN(F969*0.05,0)))))</f>
        <v/>
      </c>
      <c r="I969" s="21">
        <f>IF(C969&lt;=2000,0,MIN(C969,ROUNDDOWN(F969*0.4,0))-2000)</f>
        <v/>
      </c>
      <c r="J969" s="21">
        <f>MAX(0,ROUNDDOWN(F969-E969-G969,-3))</f>
        <v/>
      </c>
      <c r="K969" s="21">
        <f>MAX(0,ROUNDDOWN(F969-E969-G969-H969-I969,-3))</f>
        <v/>
      </c>
      <c r="L969" s="21">
        <f>MAX(0,ROUNDDOWN(F969-E969-G969-H969,-3))</f>
        <v/>
      </c>
      <c r="M969" s="21">
        <f>IF(J969&lt;=0,0,ROUNDDOWN((J969*LOOKUP(J969,{0,1950001,3300001,6950001,9000001,18000001,40000001},{0.05,0.1,0.2,0.23,0.33,0.4,0.45})-LOOKUP(J969,{0,1950001,3300001,6950001,9000001,18000001,40000001},{0,97500,427500,636000,1536000,2796000,4796000}))*1.021,-2))</f>
        <v/>
      </c>
      <c r="N969" s="21">
        <f>IF(K969&lt;=0,0,ROUNDDOWN((K969*LOOKUP(K969,{0,1950001,3300001,6950001,9000001,18000001,40000001},{0.05,0.1,0.2,0.23,0.33,0.4,0.45})-LOOKUP(K969,{0,1950001,3300001,6950001,9000001,18000001,40000001},{0,97500,427500,636000,1536000,2796000,4796000}))*1.021,-2))</f>
        <v/>
      </c>
      <c r="O969" s="21">
        <f>IF(L969&lt;=0,0,ROUNDDOWN((L969*LOOKUP(L969,{0,1950001,3300001,6950001,9000001,18000001,40000001},{0.05,0.1,0.2,0.23,0.33,0.4,0.45})-LOOKUP(L969,{0,1950001,3300001,6950001,9000001,18000001,40000001},{0,97500,427500,636000,1536000,2796000,4796000}))*1.021,-2))</f>
        <v/>
      </c>
      <c r="P969" s="21">
        <f>MAX(0,ROUNDDOWN(F969-E969-430000,-3))</f>
        <v/>
      </c>
      <c r="Q969" s="21">
        <f>MAX(0,ROUNDDOWN(F969-E969-430000-H969,-3))</f>
        <v/>
      </c>
      <c r="R969" s="21">
        <f>IF(F969&lt;=450000,0,MAX(0,P969*0.06-MIN(50000,P969)*0.03))</f>
        <v/>
      </c>
      <c r="S969" s="21">
        <f>IF(F969&lt;=450000,0,MAX(0,P969*0.04-MIN(50000,P969)*0.02))</f>
        <v/>
      </c>
      <c r="T969" s="21">
        <f>IF(F969&lt;=450000,0,MAX(0,Q969*0.06-MIN(50000,Q969)*0.03))</f>
        <v/>
      </c>
      <c r="U969" s="21">
        <f>IF(F969&lt;=450000,0,MAX(0,Q969*0.04-MIN(50000,Q969)*0.02))</f>
        <v/>
      </c>
      <c r="V969" s="21">
        <f>50000+MAX(0,G969-480000)</f>
        <v/>
      </c>
      <c r="W969" s="21">
        <f>P969-V969</f>
        <v/>
      </c>
      <c r="X969" s="21">
        <f>Q969-V969</f>
        <v/>
      </c>
      <c r="Y969" s="22">
        <f>IF(W969&lt;0,0.9,LOOKUP(W969,{0,1950001,3300001,6950001,9000001,18000001,40000001},{0.84895,0.7979,0.6958,0.66517,0.56307,0.4916,0.44055}))</f>
        <v/>
      </c>
      <c r="Z969" s="22">
        <f>IF(X969&lt;0,0.9,LOOKUP(X969,{0,1950001,3300001,6950001,9000001,18000001,40000001},{0.84895,0.7979,0.6958,0.66517,0.56307,0.4916,0.44055}))</f>
        <v/>
      </c>
      <c r="AA969" s="22">
        <f>IF(W969&lt;0,0,CHOOSE(MATCH(W969,{0,1950001,3300001,6950001,9000001},1),5.105/84.895,10.21/79.79,20.42/69.58,23.483/66.517,33.693/56.307))</f>
        <v/>
      </c>
      <c r="AB969" s="21">
        <f>IF(C969&lt;=2000,0,(MIN(C969,ROUNDDOWN(F969*0.3,0))-2000)*0.1)</f>
        <v/>
      </c>
      <c r="AC969" s="21">
        <f>IF(C969&lt;=2000,0,MIN((C969-2000)*Y969,(R969+S969)*0.2))</f>
        <v/>
      </c>
      <c r="AD969" s="21">
        <f>IF(C969&lt;=2000,0,MIN((C969-2000)*Z969,(T969+U969)*0.2))</f>
        <v/>
      </c>
      <c r="AE969" s="21">
        <f>AC969*AA969</f>
        <v/>
      </c>
      <c r="AF969" s="21">
        <f>ROUNDDOWN(R969,-2)+ROUNDDOWN(S969,-2)</f>
        <v/>
      </c>
      <c r="AG969" s="21">
        <f>ROUNDDOWN(MAX(0,R969-(AB969+AC969+AE969)*0.6),-2)+ROUNDDOWN(MAX(0,S969-(AB969+AC969+AE969)*0.4),-2)</f>
        <v/>
      </c>
      <c r="AH969" s="21">
        <f>ROUNDDOWN(MAX(0,T969-(AB969+AD969)*0.6),-2)+ROUNDDOWN(MAX(0,U969-(AB969+AD969)*0.4),-2)</f>
        <v/>
      </c>
      <c r="AI969" s="21">
        <f>ROUNDDOWN(T969,-2)+ROUNDDOWN(U969,-2)</f>
        <v/>
      </c>
      <c r="AJ969" s="21">
        <f>M969+AF969</f>
        <v/>
      </c>
      <c r="AK969" s="21">
        <f>M969+AG969</f>
        <v/>
      </c>
      <c r="AL969" s="21">
        <f>N969+AH969</f>
        <v/>
      </c>
      <c r="AM969" s="21">
        <f>O969+AI969</f>
        <v/>
      </c>
      <c r="AN969" s="21">
        <f>N969+AI969</f>
        <v/>
      </c>
      <c r="AO969" s="21">
        <f>ROUNDDOWN((R969+S969)*0.2/Y969+2000,0)</f>
        <v/>
      </c>
      <c r="AP969" s="21">
        <f>ROUNDDOWN((T969+U969)*0.2/Z969+2000,0)</f>
        <v/>
      </c>
      <c r="AQ969" s="21">
        <f>AL969-AK969</f>
        <v/>
      </c>
      <c r="AR969" s="21">
        <f>AM969-AK969</f>
        <v/>
      </c>
      <c r="AS969" s="21">
        <f>AM969-AL969</f>
        <v/>
      </c>
      <c r="AT969" s="21">
        <f>AK969+C969-AJ969</f>
        <v/>
      </c>
      <c r="AU969" s="21">
        <f>AL969+C969-AM969</f>
        <v/>
      </c>
      <c r="AV969" s="21">
        <f>AN969+C969-AM969</f>
        <v/>
      </c>
    </row>
    <row r="970">
      <c r="A970" t="inlineStr">
        <is>
          <t>医療費の境目</t>
        </is>
      </c>
      <c r="B970" s="21">
        <f>'3_医療費の境目'!$B$3</f>
        <v/>
      </c>
      <c r="C970" s="21">
        <f>IF('3_医療費の境目'!$B$4="",AO970,'3_医療費の境目'!$B$4)</f>
        <v/>
      </c>
      <c r="D970" s="21">
        <f>'3_医療費の境目'!D970</f>
        <v/>
      </c>
      <c r="E970" s="21">
        <f>ROUND(MIN(B970/12,650000)*12*0.0915+MIN(B970/12,1390000)*12*(0.0504+0)+B970*0.005,0)</f>
        <v/>
      </c>
      <c r="F970" s="21">
        <f>IF(B970&lt;741000,0,IF(B970&lt;2191000,B970-740000,IF(B970&lt;2193000,1451000,IF(B970&lt;2196000,1453000,IF(B970&lt;2200000,1456000,IF(B970&lt;3600000,ROUND(ROUNDDOWN(B970/4,-3)*2.8,0)-80000,IF(B970&lt;6600000,ROUND(ROUNDDOWN(B970/4,-3)*3.2,0)-440000,IF(B970&lt;8500000,ROUNDDOWN(B970*0.9,0)-1100000,B970-1950000))))))))</f>
        <v/>
      </c>
      <c r="G970" s="21">
        <f>IF(F970&gt;23500000,NA(),IF(F970&lt;=4890000,1040000,IF(F970&lt;=6550000,670000,620000)))</f>
        <v/>
      </c>
      <c r="H970" s="21">
        <f>IF(D970&lt;=0,0,MAX(0,MIN(2000000,D970-MIN(100000,ROUNDDOWN(F970*0.05,0)))))</f>
        <v/>
      </c>
      <c r="I970" s="21">
        <f>IF(C970&lt;=2000,0,MIN(C970,ROUNDDOWN(F970*0.4,0))-2000)</f>
        <v/>
      </c>
      <c r="J970" s="21">
        <f>MAX(0,ROUNDDOWN(F970-E970-G970,-3))</f>
        <v/>
      </c>
      <c r="K970" s="21">
        <f>MAX(0,ROUNDDOWN(F970-E970-G970-H970-I970,-3))</f>
        <v/>
      </c>
      <c r="L970" s="21">
        <f>MAX(0,ROUNDDOWN(F970-E970-G970-H970,-3))</f>
        <v/>
      </c>
      <c r="M970" s="21">
        <f>IF(J970&lt;=0,0,ROUNDDOWN((J970*LOOKUP(J970,{0,1950001,3300001,6950001,9000001,18000001,40000001},{0.05,0.1,0.2,0.23,0.33,0.4,0.45})-LOOKUP(J970,{0,1950001,3300001,6950001,9000001,18000001,40000001},{0,97500,427500,636000,1536000,2796000,4796000}))*1.021,-2))</f>
        <v/>
      </c>
      <c r="N970" s="21">
        <f>IF(K970&lt;=0,0,ROUNDDOWN((K970*LOOKUP(K970,{0,1950001,3300001,6950001,9000001,18000001,40000001},{0.05,0.1,0.2,0.23,0.33,0.4,0.45})-LOOKUP(K970,{0,1950001,3300001,6950001,9000001,18000001,40000001},{0,97500,427500,636000,1536000,2796000,4796000}))*1.021,-2))</f>
        <v/>
      </c>
      <c r="O970" s="21">
        <f>IF(L970&lt;=0,0,ROUNDDOWN((L970*LOOKUP(L970,{0,1950001,3300001,6950001,9000001,18000001,40000001},{0.05,0.1,0.2,0.23,0.33,0.4,0.45})-LOOKUP(L970,{0,1950001,3300001,6950001,9000001,18000001,40000001},{0,97500,427500,636000,1536000,2796000,4796000}))*1.021,-2))</f>
        <v/>
      </c>
      <c r="P970" s="21">
        <f>MAX(0,ROUNDDOWN(F970-E970-430000,-3))</f>
        <v/>
      </c>
      <c r="Q970" s="21">
        <f>MAX(0,ROUNDDOWN(F970-E970-430000-H970,-3))</f>
        <v/>
      </c>
      <c r="R970" s="21">
        <f>IF(F970&lt;=450000,0,MAX(0,P970*0.06-MIN(50000,P970)*0.03))</f>
        <v/>
      </c>
      <c r="S970" s="21">
        <f>IF(F970&lt;=450000,0,MAX(0,P970*0.04-MIN(50000,P970)*0.02))</f>
        <v/>
      </c>
      <c r="T970" s="21">
        <f>IF(F970&lt;=450000,0,MAX(0,Q970*0.06-MIN(50000,Q970)*0.03))</f>
        <v/>
      </c>
      <c r="U970" s="21">
        <f>IF(F970&lt;=450000,0,MAX(0,Q970*0.04-MIN(50000,Q970)*0.02))</f>
        <v/>
      </c>
      <c r="V970" s="21">
        <f>50000+MAX(0,G970-480000)</f>
        <v/>
      </c>
      <c r="W970" s="21">
        <f>P970-V970</f>
        <v/>
      </c>
      <c r="X970" s="21">
        <f>Q970-V970</f>
        <v/>
      </c>
      <c r="Y970" s="22">
        <f>IF(W970&lt;0,0.9,LOOKUP(W970,{0,1950001,3300001,6950001,9000001,18000001,40000001},{0.84895,0.7979,0.6958,0.66517,0.56307,0.4916,0.44055}))</f>
        <v/>
      </c>
      <c r="Z970" s="22">
        <f>IF(X970&lt;0,0.9,LOOKUP(X970,{0,1950001,3300001,6950001,9000001,18000001,40000001},{0.84895,0.7979,0.6958,0.66517,0.56307,0.4916,0.44055}))</f>
        <v/>
      </c>
      <c r="AA970" s="22">
        <f>IF(W970&lt;0,0,CHOOSE(MATCH(W970,{0,1950001,3300001,6950001,9000001},1),5.105/84.895,10.21/79.79,20.42/69.58,23.483/66.517,33.693/56.307))</f>
        <v/>
      </c>
      <c r="AB970" s="21">
        <f>IF(C970&lt;=2000,0,(MIN(C970,ROUNDDOWN(F970*0.3,0))-2000)*0.1)</f>
        <v/>
      </c>
      <c r="AC970" s="21">
        <f>IF(C970&lt;=2000,0,MIN((C970-2000)*Y970,(R970+S970)*0.2))</f>
        <v/>
      </c>
      <c r="AD970" s="21">
        <f>IF(C970&lt;=2000,0,MIN((C970-2000)*Z970,(T970+U970)*0.2))</f>
        <v/>
      </c>
      <c r="AE970" s="21">
        <f>AC970*AA970</f>
        <v/>
      </c>
      <c r="AF970" s="21">
        <f>ROUNDDOWN(R970,-2)+ROUNDDOWN(S970,-2)</f>
        <v/>
      </c>
      <c r="AG970" s="21">
        <f>ROUNDDOWN(MAX(0,R970-(AB970+AC970+AE970)*0.6),-2)+ROUNDDOWN(MAX(0,S970-(AB970+AC970+AE970)*0.4),-2)</f>
        <v/>
      </c>
      <c r="AH970" s="21">
        <f>ROUNDDOWN(MAX(0,T970-(AB970+AD970)*0.6),-2)+ROUNDDOWN(MAX(0,U970-(AB970+AD970)*0.4),-2)</f>
        <v/>
      </c>
      <c r="AI970" s="21">
        <f>ROUNDDOWN(T970,-2)+ROUNDDOWN(U970,-2)</f>
        <v/>
      </c>
      <c r="AJ970" s="21">
        <f>M970+AF970</f>
        <v/>
      </c>
      <c r="AK970" s="21">
        <f>M970+AG970</f>
        <v/>
      </c>
      <c r="AL970" s="21">
        <f>N970+AH970</f>
        <v/>
      </c>
      <c r="AM970" s="21">
        <f>O970+AI970</f>
        <v/>
      </c>
      <c r="AN970" s="21">
        <f>N970+AI970</f>
        <v/>
      </c>
      <c r="AO970" s="21">
        <f>ROUNDDOWN((R970+S970)*0.2/Y970+2000,0)</f>
        <v/>
      </c>
      <c r="AP970" s="21">
        <f>ROUNDDOWN((T970+U970)*0.2/Z970+2000,0)</f>
        <v/>
      </c>
      <c r="AQ970" s="21">
        <f>AL970-AK970</f>
        <v/>
      </c>
      <c r="AR970" s="21">
        <f>AM970-AK970</f>
        <v/>
      </c>
      <c r="AS970" s="21">
        <f>AM970-AL970</f>
        <v/>
      </c>
      <c r="AT970" s="21">
        <f>AK970+C970-AJ970</f>
        <v/>
      </c>
      <c r="AU970" s="21">
        <f>AL970+C970-AM970</f>
        <v/>
      </c>
      <c r="AV970" s="21">
        <f>AN970+C970-AM970</f>
        <v/>
      </c>
    </row>
    <row r="971">
      <c r="A971" t="inlineStr">
        <is>
          <t>医療費の境目</t>
        </is>
      </c>
      <c r="B971" s="21">
        <f>'3_医療費の境目'!$B$3</f>
        <v/>
      </c>
      <c r="C971" s="21">
        <f>IF('3_医療費の境目'!$B$4="",AO971,'3_医療費の境目'!$B$4)</f>
        <v/>
      </c>
      <c r="D971" s="21">
        <f>'3_医療費の境目'!D971</f>
        <v/>
      </c>
      <c r="E971" s="21">
        <f>ROUND(MIN(B971/12,650000)*12*0.0915+MIN(B971/12,1390000)*12*(0.0504+0)+B971*0.005,0)</f>
        <v/>
      </c>
      <c r="F971" s="21">
        <f>IF(B971&lt;741000,0,IF(B971&lt;2191000,B971-740000,IF(B971&lt;2193000,1451000,IF(B971&lt;2196000,1453000,IF(B971&lt;2200000,1456000,IF(B971&lt;3600000,ROUND(ROUNDDOWN(B971/4,-3)*2.8,0)-80000,IF(B971&lt;6600000,ROUND(ROUNDDOWN(B971/4,-3)*3.2,0)-440000,IF(B971&lt;8500000,ROUNDDOWN(B971*0.9,0)-1100000,B971-1950000))))))))</f>
        <v/>
      </c>
      <c r="G971" s="21">
        <f>IF(F971&gt;23500000,NA(),IF(F971&lt;=4890000,1040000,IF(F971&lt;=6550000,670000,620000)))</f>
        <v/>
      </c>
      <c r="H971" s="21">
        <f>IF(D971&lt;=0,0,MAX(0,MIN(2000000,D971-MIN(100000,ROUNDDOWN(F971*0.05,0)))))</f>
        <v/>
      </c>
      <c r="I971" s="21">
        <f>IF(C971&lt;=2000,0,MIN(C971,ROUNDDOWN(F971*0.4,0))-2000)</f>
        <v/>
      </c>
      <c r="J971" s="21">
        <f>MAX(0,ROUNDDOWN(F971-E971-G971,-3))</f>
        <v/>
      </c>
      <c r="K971" s="21">
        <f>MAX(0,ROUNDDOWN(F971-E971-G971-H971-I971,-3))</f>
        <v/>
      </c>
      <c r="L971" s="21">
        <f>MAX(0,ROUNDDOWN(F971-E971-G971-H971,-3))</f>
        <v/>
      </c>
      <c r="M971" s="21">
        <f>IF(J971&lt;=0,0,ROUNDDOWN((J971*LOOKUP(J971,{0,1950001,3300001,6950001,9000001,18000001,40000001},{0.05,0.1,0.2,0.23,0.33,0.4,0.45})-LOOKUP(J971,{0,1950001,3300001,6950001,9000001,18000001,40000001},{0,97500,427500,636000,1536000,2796000,4796000}))*1.021,-2))</f>
        <v/>
      </c>
      <c r="N971" s="21">
        <f>IF(K971&lt;=0,0,ROUNDDOWN((K971*LOOKUP(K971,{0,1950001,3300001,6950001,9000001,18000001,40000001},{0.05,0.1,0.2,0.23,0.33,0.4,0.45})-LOOKUP(K971,{0,1950001,3300001,6950001,9000001,18000001,40000001},{0,97500,427500,636000,1536000,2796000,4796000}))*1.021,-2))</f>
        <v/>
      </c>
      <c r="O971" s="21">
        <f>IF(L971&lt;=0,0,ROUNDDOWN((L971*LOOKUP(L971,{0,1950001,3300001,6950001,9000001,18000001,40000001},{0.05,0.1,0.2,0.23,0.33,0.4,0.45})-LOOKUP(L971,{0,1950001,3300001,6950001,9000001,18000001,40000001},{0,97500,427500,636000,1536000,2796000,4796000}))*1.021,-2))</f>
        <v/>
      </c>
      <c r="P971" s="21">
        <f>MAX(0,ROUNDDOWN(F971-E971-430000,-3))</f>
        <v/>
      </c>
      <c r="Q971" s="21">
        <f>MAX(0,ROUNDDOWN(F971-E971-430000-H971,-3))</f>
        <v/>
      </c>
      <c r="R971" s="21">
        <f>IF(F971&lt;=450000,0,MAX(0,P971*0.06-MIN(50000,P971)*0.03))</f>
        <v/>
      </c>
      <c r="S971" s="21">
        <f>IF(F971&lt;=450000,0,MAX(0,P971*0.04-MIN(50000,P971)*0.02))</f>
        <v/>
      </c>
      <c r="T971" s="21">
        <f>IF(F971&lt;=450000,0,MAX(0,Q971*0.06-MIN(50000,Q971)*0.03))</f>
        <v/>
      </c>
      <c r="U971" s="21">
        <f>IF(F971&lt;=450000,0,MAX(0,Q971*0.04-MIN(50000,Q971)*0.02))</f>
        <v/>
      </c>
      <c r="V971" s="21">
        <f>50000+MAX(0,G971-480000)</f>
        <v/>
      </c>
      <c r="W971" s="21">
        <f>P971-V971</f>
        <v/>
      </c>
      <c r="X971" s="21">
        <f>Q971-V971</f>
        <v/>
      </c>
      <c r="Y971" s="22">
        <f>IF(W971&lt;0,0.9,LOOKUP(W971,{0,1950001,3300001,6950001,9000001,18000001,40000001},{0.84895,0.7979,0.6958,0.66517,0.56307,0.4916,0.44055}))</f>
        <v/>
      </c>
      <c r="Z971" s="22">
        <f>IF(X971&lt;0,0.9,LOOKUP(X971,{0,1950001,3300001,6950001,9000001,18000001,40000001},{0.84895,0.7979,0.6958,0.66517,0.56307,0.4916,0.44055}))</f>
        <v/>
      </c>
      <c r="AA971" s="22">
        <f>IF(W971&lt;0,0,CHOOSE(MATCH(W971,{0,1950001,3300001,6950001,9000001},1),5.105/84.895,10.21/79.79,20.42/69.58,23.483/66.517,33.693/56.307))</f>
        <v/>
      </c>
      <c r="AB971" s="21">
        <f>IF(C971&lt;=2000,0,(MIN(C971,ROUNDDOWN(F971*0.3,0))-2000)*0.1)</f>
        <v/>
      </c>
      <c r="AC971" s="21">
        <f>IF(C971&lt;=2000,0,MIN((C971-2000)*Y971,(R971+S971)*0.2))</f>
        <v/>
      </c>
      <c r="AD971" s="21">
        <f>IF(C971&lt;=2000,0,MIN((C971-2000)*Z971,(T971+U971)*0.2))</f>
        <v/>
      </c>
      <c r="AE971" s="21">
        <f>AC971*AA971</f>
        <v/>
      </c>
      <c r="AF971" s="21">
        <f>ROUNDDOWN(R971,-2)+ROUNDDOWN(S971,-2)</f>
        <v/>
      </c>
      <c r="AG971" s="21">
        <f>ROUNDDOWN(MAX(0,R971-(AB971+AC971+AE971)*0.6),-2)+ROUNDDOWN(MAX(0,S971-(AB971+AC971+AE971)*0.4),-2)</f>
        <v/>
      </c>
      <c r="AH971" s="21">
        <f>ROUNDDOWN(MAX(0,T971-(AB971+AD971)*0.6),-2)+ROUNDDOWN(MAX(0,U971-(AB971+AD971)*0.4),-2)</f>
        <v/>
      </c>
      <c r="AI971" s="21">
        <f>ROUNDDOWN(T971,-2)+ROUNDDOWN(U971,-2)</f>
        <v/>
      </c>
      <c r="AJ971" s="21">
        <f>M971+AF971</f>
        <v/>
      </c>
      <c r="AK971" s="21">
        <f>M971+AG971</f>
        <v/>
      </c>
      <c r="AL971" s="21">
        <f>N971+AH971</f>
        <v/>
      </c>
      <c r="AM971" s="21">
        <f>O971+AI971</f>
        <v/>
      </c>
      <c r="AN971" s="21">
        <f>N971+AI971</f>
        <v/>
      </c>
      <c r="AO971" s="21">
        <f>ROUNDDOWN((R971+S971)*0.2/Y971+2000,0)</f>
        <v/>
      </c>
      <c r="AP971" s="21">
        <f>ROUNDDOWN((T971+U971)*0.2/Z971+2000,0)</f>
        <v/>
      </c>
      <c r="AQ971" s="21">
        <f>AL971-AK971</f>
        <v/>
      </c>
      <c r="AR971" s="21">
        <f>AM971-AK971</f>
        <v/>
      </c>
      <c r="AS971" s="21">
        <f>AM971-AL971</f>
        <v/>
      </c>
      <c r="AT971" s="21">
        <f>AK971+C971-AJ971</f>
        <v/>
      </c>
      <c r="AU971" s="21">
        <f>AL971+C971-AM971</f>
        <v/>
      </c>
      <c r="AV971" s="21">
        <f>AN971+C971-AM971</f>
        <v/>
      </c>
    </row>
    <row r="972">
      <c r="A972" t="inlineStr">
        <is>
          <t>医療費の境目</t>
        </is>
      </c>
      <c r="B972" s="21">
        <f>'3_医療費の境目'!$B$3</f>
        <v/>
      </c>
      <c r="C972" s="21">
        <f>IF('3_医療費の境目'!$B$4="",AO972,'3_医療費の境目'!$B$4)</f>
        <v/>
      </c>
      <c r="D972" s="21">
        <f>'3_医療費の境目'!D972</f>
        <v/>
      </c>
      <c r="E972" s="21">
        <f>ROUND(MIN(B972/12,650000)*12*0.0915+MIN(B972/12,1390000)*12*(0.0504+0)+B972*0.005,0)</f>
        <v/>
      </c>
      <c r="F972" s="21">
        <f>IF(B972&lt;741000,0,IF(B972&lt;2191000,B972-740000,IF(B972&lt;2193000,1451000,IF(B972&lt;2196000,1453000,IF(B972&lt;2200000,1456000,IF(B972&lt;3600000,ROUND(ROUNDDOWN(B972/4,-3)*2.8,0)-80000,IF(B972&lt;6600000,ROUND(ROUNDDOWN(B972/4,-3)*3.2,0)-440000,IF(B972&lt;8500000,ROUNDDOWN(B972*0.9,0)-1100000,B972-1950000))))))))</f>
        <v/>
      </c>
      <c r="G972" s="21">
        <f>IF(F972&gt;23500000,NA(),IF(F972&lt;=4890000,1040000,IF(F972&lt;=6550000,670000,620000)))</f>
        <v/>
      </c>
      <c r="H972" s="21">
        <f>IF(D972&lt;=0,0,MAX(0,MIN(2000000,D972-MIN(100000,ROUNDDOWN(F972*0.05,0)))))</f>
        <v/>
      </c>
      <c r="I972" s="21">
        <f>IF(C972&lt;=2000,0,MIN(C972,ROUNDDOWN(F972*0.4,0))-2000)</f>
        <v/>
      </c>
      <c r="J972" s="21">
        <f>MAX(0,ROUNDDOWN(F972-E972-G972,-3))</f>
        <v/>
      </c>
      <c r="K972" s="21">
        <f>MAX(0,ROUNDDOWN(F972-E972-G972-H972-I972,-3))</f>
        <v/>
      </c>
      <c r="L972" s="21">
        <f>MAX(0,ROUNDDOWN(F972-E972-G972-H972,-3))</f>
        <v/>
      </c>
      <c r="M972" s="21">
        <f>IF(J972&lt;=0,0,ROUNDDOWN((J972*LOOKUP(J972,{0,1950001,3300001,6950001,9000001,18000001,40000001},{0.05,0.1,0.2,0.23,0.33,0.4,0.45})-LOOKUP(J972,{0,1950001,3300001,6950001,9000001,18000001,40000001},{0,97500,427500,636000,1536000,2796000,4796000}))*1.021,-2))</f>
        <v/>
      </c>
      <c r="N972" s="21">
        <f>IF(K972&lt;=0,0,ROUNDDOWN((K972*LOOKUP(K972,{0,1950001,3300001,6950001,9000001,18000001,40000001},{0.05,0.1,0.2,0.23,0.33,0.4,0.45})-LOOKUP(K972,{0,1950001,3300001,6950001,9000001,18000001,40000001},{0,97500,427500,636000,1536000,2796000,4796000}))*1.021,-2))</f>
        <v/>
      </c>
      <c r="O972" s="21">
        <f>IF(L972&lt;=0,0,ROUNDDOWN((L972*LOOKUP(L972,{0,1950001,3300001,6950001,9000001,18000001,40000001},{0.05,0.1,0.2,0.23,0.33,0.4,0.45})-LOOKUP(L972,{0,1950001,3300001,6950001,9000001,18000001,40000001},{0,97500,427500,636000,1536000,2796000,4796000}))*1.021,-2))</f>
        <v/>
      </c>
      <c r="P972" s="21">
        <f>MAX(0,ROUNDDOWN(F972-E972-430000,-3))</f>
        <v/>
      </c>
      <c r="Q972" s="21">
        <f>MAX(0,ROUNDDOWN(F972-E972-430000-H972,-3))</f>
        <v/>
      </c>
      <c r="R972" s="21">
        <f>IF(F972&lt;=450000,0,MAX(0,P972*0.06-MIN(50000,P972)*0.03))</f>
        <v/>
      </c>
      <c r="S972" s="21">
        <f>IF(F972&lt;=450000,0,MAX(0,P972*0.04-MIN(50000,P972)*0.02))</f>
        <v/>
      </c>
      <c r="T972" s="21">
        <f>IF(F972&lt;=450000,0,MAX(0,Q972*0.06-MIN(50000,Q972)*0.03))</f>
        <v/>
      </c>
      <c r="U972" s="21">
        <f>IF(F972&lt;=450000,0,MAX(0,Q972*0.04-MIN(50000,Q972)*0.02))</f>
        <v/>
      </c>
      <c r="V972" s="21">
        <f>50000+MAX(0,G972-480000)</f>
        <v/>
      </c>
      <c r="W972" s="21">
        <f>P972-V972</f>
        <v/>
      </c>
      <c r="X972" s="21">
        <f>Q972-V972</f>
        <v/>
      </c>
      <c r="Y972" s="22">
        <f>IF(W972&lt;0,0.9,LOOKUP(W972,{0,1950001,3300001,6950001,9000001,18000001,40000001},{0.84895,0.7979,0.6958,0.66517,0.56307,0.4916,0.44055}))</f>
        <v/>
      </c>
      <c r="Z972" s="22">
        <f>IF(X972&lt;0,0.9,LOOKUP(X972,{0,1950001,3300001,6950001,9000001,18000001,40000001},{0.84895,0.7979,0.6958,0.66517,0.56307,0.4916,0.44055}))</f>
        <v/>
      </c>
      <c r="AA972" s="22">
        <f>IF(W972&lt;0,0,CHOOSE(MATCH(W972,{0,1950001,3300001,6950001,9000001},1),5.105/84.895,10.21/79.79,20.42/69.58,23.483/66.517,33.693/56.307))</f>
        <v/>
      </c>
      <c r="AB972" s="21">
        <f>IF(C972&lt;=2000,0,(MIN(C972,ROUNDDOWN(F972*0.3,0))-2000)*0.1)</f>
        <v/>
      </c>
      <c r="AC972" s="21">
        <f>IF(C972&lt;=2000,0,MIN((C972-2000)*Y972,(R972+S972)*0.2))</f>
        <v/>
      </c>
      <c r="AD972" s="21">
        <f>IF(C972&lt;=2000,0,MIN((C972-2000)*Z972,(T972+U972)*0.2))</f>
        <v/>
      </c>
      <c r="AE972" s="21">
        <f>AC972*AA972</f>
        <v/>
      </c>
      <c r="AF972" s="21">
        <f>ROUNDDOWN(R972,-2)+ROUNDDOWN(S972,-2)</f>
        <v/>
      </c>
      <c r="AG972" s="21">
        <f>ROUNDDOWN(MAX(0,R972-(AB972+AC972+AE972)*0.6),-2)+ROUNDDOWN(MAX(0,S972-(AB972+AC972+AE972)*0.4),-2)</f>
        <v/>
      </c>
      <c r="AH972" s="21">
        <f>ROUNDDOWN(MAX(0,T972-(AB972+AD972)*0.6),-2)+ROUNDDOWN(MAX(0,U972-(AB972+AD972)*0.4),-2)</f>
        <v/>
      </c>
      <c r="AI972" s="21">
        <f>ROUNDDOWN(T972,-2)+ROUNDDOWN(U972,-2)</f>
        <v/>
      </c>
      <c r="AJ972" s="21">
        <f>M972+AF972</f>
        <v/>
      </c>
      <c r="AK972" s="21">
        <f>M972+AG972</f>
        <v/>
      </c>
      <c r="AL972" s="21">
        <f>N972+AH972</f>
        <v/>
      </c>
      <c r="AM972" s="21">
        <f>O972+AI972</f>
        <v/>
      </c>
      <c r="AN972" s="21">
        <f>N972+AI972</f>
        <v/>
      </c>
      <c r="AO972" s="21">
        <f>ROUNDDOWN((R972+S972)*0.2/Y972+2000,0)</f>
        <v/>
      </c>
      <c r="AP972" s="21">
        <f>ROUNDDOWN((T972+U972)*0.2/Z972+2000,0)</f>
        <v/>
      </c>
      <c r="AQ972" s="21">
        <f>AL972-AK972</f>
        <v/>
      </c>
      <c r="AR972" s="21">
        <f>AM972-AK972</f>
        <v/>
      </c>
      <c r="AS972" s="21">
        <f>AM972-AL972</f>
        <v/>
      </c>
      <c r="AT972" s="21">
        <f>AK972+C972-AJ972</f>
        <v/>
      </c>
      <c r="AU972" s="21">
        <f>AL972+C972-AM972</f>
        <v/>
      </c>
      <c r="AV972" s="21">
        <f>AN972+C972-AM972</f>
        <v/>
      </c>
    </row>
    <row r="973">
      <c r="A973" t="inlineStr">
        <is>
          <t>医療費の境目</t>
        </is>
      </c>
      <c r="B973" s="21">
        <f>'3_医療費の境目'!$B$3</f>
        <v/>
      </c>
      <c r="C973" s="21">
        <f>IF('3_医療費の境目'!$B$4="",AO973,'3_医療費の境目'!$B$4)</f>
        <v/>
      </c>
      <c r="D973" s="21">
        <f>'3_医療費の境目'!D973</f>
        <v/>
      </c>
      <c r="E973" s="21">
        <f>ROUND(MIN(B973/12,650000)*12*0.0915+MIN(B973/12,1390000)*12*(0.0504+0)+B973*0.005,0)</f>
        <v/>
      </c>
      <c r="F973" s="21">
        <f>IF(B973&lt;741000,0,IF(B973&lt;2191000,B973-740000,IF(B973&lt;2193000,1451000,IF(B973&lt;2196000,1453000,IF(B973&lt;2200000,1456000,IF(B973&lt;3600000,ROUND(ROUNDDOWN(B973/4,-3)*2.8,0)-80000,IF(B973&lt;6600000,ROUND(ROUNDDOWN(B973/4,-3)*3.2,0)-440000,IF(B973&lt;8500000,ROUNDDOWN(B973*0.9,0)-1100000,B973-1950000))))))))</f>
        <v/>
      </c>
      <c r="G973" s="21">
        <f>IF(F973&gt;23500000,NA(),IF(F973&lt;=4890000,1040000,IF(F973&lt;=6550000,670000,620000)))</f>
        <v/>
      </c>
      <c r="H973" s="21">
        <f>IF(D973&lt;=0,0,MAX(0,MIN(2000000,D973-MIN(100000,ROUNDDOWN(F973*0.05,0)))))</f>
        <v/>
      </c>
      <c r="I973" s="21">
        <f>IF(C973&lt;=2000,0,MIN(C973,ROUNDDOWN(F973*0.4,0))-2000)</f>
        <v/>
      </c>
      <c r="J973" s="21">
        <f>MAX(0,ROUNDDOWN(F973-E973-G973,-3))</f>
        <v/>
      </c>
      <c r="K973" s="21">
        <f>MAX(0,ROUNDDOWN(F973-E973-G973-H973-I973,-3))</f>
        <v/>
      </c>
      <c r="L973" s="21">
        <f>MAX(0,ROUNDDOWN(F973-E973-G973-H973,-3))</f>
        <v/>
      </c>
      <c r="M973" s="21">
        <f>IF(J973&lt;=0,0,ROUNDDOWN((J973*LOOKUP(J973,{0,1950001,3300001,6950001,9000001,18000001,40000001},{0.05,0.1,0.2,0.23,0.33,0.4,0.45})-LOOKUP(J973,{0,1950001,3300001,6950001,9000001,18000001,40000001},{0,97500,427500,636000,1536000,2796000,4796000}))*1.021,-2))</f>
        <v/>
      </c>
      <c r="N973" s="21">
        <f>IF(K973&lt;=0,0,ROUNDDOWN((K973*LOOKUP(K973,{0,1950001,3300001,6950001,9000001,18000001,40000001},{0.05,0.1,0.2,0.23,0.33,0.4,0.45})-LOOKUP(K973,{0,1950001,3300001,6950001,9000001,18000001,40000001},{0,97500,427500,636000,1536000,2796000,4796000}))*1.021,-2))</f>
        <v/>
      </c>
      <c r="O973" s="21">
        <f>IF(L973&lt;=0,0,ROUNDDOWN((L973*LOOKUP(L973,{0,1950001,3300001,6950001,9000001,18000001,40000001},{0.05,0.1,0.2,0.23,0.33,0.4,0.45})-LOOKUP(L973,{0,1950001,3300001,6950001,9000001,18000001,40000001},{0,97500,427500,636000,1536000,2796000,4796000}))*1.021,-2))</f>
        <v/>
      </c>
      <c r="P973" s="21">
        <f>MAX(0,ROUNDDOWN(F973-E973-430000,-3))</f>
        <v/>
      </c>
      <c r="Q973" s="21">
        <f>MAX(0,ROUNDDOWN(F973-E973-430000-H973,-3))</f>
        <v/>
      </c>
      <c r="R973" s="21">
        <f>IF(F973&lt;=450000,0,MAX(0,P973*0.06-MIN(50000,P973)*0.03))</f>
        <v/>
      </c>
      <c r="S973" s="21">
        <f>IF(F973&lt;=450000,0,MAX(0,P973*0.04-MIN(50000,P973)*0.02))</f>
        <v/>
      </c>
      <c r="T973" s="21">
        <f>IF(F973&lt;=450000,0,MAX(0,Q973*0.06-MIN(50000,Q973)*0.03))</f>
        <v/>
      </c>
      <c r="U973" s="21">
        <f>IF(F973&lt;=450000,0,MAX(0,Q973*0.04-MIN(50000,Q973)*0.02))</f>
        <v/>
      </c>
      <c r="V973" s="21">
        <f>50000+MAX(0,G973-480000)</f>
        <v/>
      </c>
      <c r="W973" s="21">
        <f>P973-V973</f>
        <v/>
      </c>
      <c r="X973" s="21">
        <f>Q973-V973</f>
        <v/>
      </c>
      <c r="Y973" s="22">
        <f>IF(W973&lt;0,0.9,LOOKUP(W973,{0,1950001,3300001,6950001,9000001,18000001,40000001},{0.84895,0.7979,0.6958,0.66517,0.56307,0.4916,0.44055}))</f>
        <v/>
      </c>
      <c r="Z973" s="22">
        <f>IF(X973&lt;0,0.9,LOOKUP(X973,{0,1950001,3300001,6950001,9000001,18000001,40000001},{0.84895,0.7979,0.6958,0.66517,0.56307,0.4916,0.44055}))</f>
        <v/>
      </c>
      <c r="AA973" s="22">
        <f>IF(W973&lt;0,0,CHOOSE(MATCH(W973,{0,1950001,3300001,6950001,9000001},1),5.105/84.895,10.21/79.79,20.42/69.58,23.483/66.517,33.693/56.307))</f>
        <v/>
      </c>
      <c r="AB973" s="21">
        <f>IF(C973&lt;=2000,0,(MIN(C973,ROUNDDOWN(F973*0.3,0))-2000)*0.1)</f>
        <v/>
      </c>
      <c r="AC973" s="21">
        <f>IF(C973&lt;=2000,0,MIN((C973-2000)*Y973,(R973+S973)*0.2))</f>
        <v/>
      </c>
      <c r="AD973" s="21">
        <f>IF(C973&lt;=2000,0,MIN((C973-2000)*Z973,(T973+U973)*0.2))</f>
        <v/>
      </c>
      <c r="AE973" s="21">
        <f>AC973*AA973</f>
        <v/>
      </c>
      <c r="AF973" s="21">
        <f>ROUNDDOWN(R973,-2)+ROUNDDOWN(S973,-2)</f>
        <v/>
      </c>
      <c r="AG973" s="21">
        <f>ROUNDDOWN(MAX(0,R973-(AB973+AC973+AE973)*0.6),-2)+ROUNDDOWN(MAX(0,S973-(AB973+AC973+AE973)*0.4),-2)</f>
        <v/>
      </c>
      <c r="AH973" s="21">
        <f>ROUNDDOWN(MAX(0,T973-(AB973+AD973)*0.6),-2)+ROUNDDOWN(MAX(0,U973-(AB973+AD973)*0.4),-2)</f>
        <v/>
      </c>
      <c r="AI973" s="21">
        <f>ROUNDDOWN(T973,-2)+ROUNDDOWN(U973,-2)</f>
        <v/>
      </c>
      <c r="AJ973" s="21">
        <f>M973+AF973</f>
        <v/>
      </c>
      <c r="AK973" s="21">
        <f>M973+AG973</f>
        <v/>
      </c>
      <c r="AL973" s="21">
        <f>N973+AH973</f>
        <v/>
      </c>
      <c r="AM973" s="21">
        <f>O973+AI973</f>
        <v/>
      </c>
      <c r="AN973" s="21">
        <f>N973+AI973</f>
        <v/>
      </c>
      <c r="AO973" s="21">
        <f>ROUNDDOWN((R973+S973)*0.2/Y973+2000,0)</f>
        <v/>
      </c>
      <c r="AP973" s="21">
        <f>ROUNDDOWN((T973+U973)*0.2/Z973+2000,0)</f>
        <v/>
      </c>
      <c r="AQ973" s="21">
        <f>AL973-AK973</f>
        <v/>
      </c>
      <c r="AR973" s="21">
        <f>AM973-AK973</f>
        <v/>
      </c>
      <c r="AS973" s="21">
        <f>AM973-AL973</f>
        <v/>
      </c>
      <c r="AT973" s="21">
        <f>AK973+C973-AJ973</f>
        <v/>
      </c>
      <c r="AU973" s="21">
        <f>AL973+C973-AM973</f>
        <v/>
      </c>
      <c r="AV973" s="21">
        <f>AN973+C973-AM973</f>
        <v/>
      </c>
    </row>
    <row r="974">
      <c r="A974" t="inlineStr">
        <is>
          <t>医療費の境目</t>
        </is>
      </c>
      <c r="B974" s="21">
        <f>'3_医療費の境目'!$B$3</f>
        <v/>
      </c>
      <c r="C974" s="21">
        <f>IF('3_医療費の境目'!$B$4="",AO974,'3_医療費の境目'!$B$4)</f>
        <v/>
      </c>
      <c r="D974" s="21">
        <f>'3_医療費の境目'!D974</f>
        <v/>
      </c>
      <c r="E974" s="21">
        <f>ROUND(MIN(B974/12,650000)*12*0.0915+MIN(B974/12,1390000)*12*(0.0504+0)+B974*0.005,0)</f>
        <v/>
      </c>
      <c r="F974" s="21">
        <f>IF(B974&lt;741000,0,IF(B974&lt;2191000,B974-740000,IF(B974&lt;2193000,1451000,IF(B974&lt;2196000,1453000,IF(B974&lt;2200000,1456000,IF(B974&lt;3600000,ROUND(ROUNDDOWN(B974/4,-3)*2.8,0)-80000,IF(B974&lt;6600000,ROUND(ROUNDDOWN(B974/4,-3)*3.2,0)-440000,IF(B974&lt;8500000,ROUNDDOWN(B974*0.9,0)-1100000,B974-1950000))))))))</f>
        <v/>
      </c>
      <c r="G974" s="21">
        <f>IF(F974&gt;23500000,NA(),IF(F974&lt;=4890000,1040000,IF(F974&lt;=6550000,670000,620000)))</f>
        <v/>
      </c>
      <c r="H974" s="21">
        <f>IF(D974&lt;=0,0,MAX(0,MIN(2000000,D974-MIN(100000,ROUNDDOWN(F974*0.05,0)))))</f>
        <v/>
      </c>
      <c r="I974" s="21">
        <f>IF(C974&lt;=2000,0,MIN(C974,ROUNDDOWN(F974*0.4,0))-2000)</f>
        <v/>
      </c>
      <c r="J974" s="21">
        <f>MAX(0,ROUNDDOWN(F974-E974-G974,-3))</f>
        <v/>
      </c>
      <c r="K974" s="21">
        <f>MAX(0,ROUNDDOWN(F974-E974-G974-H974-I974,-3))</f>
        <v/>
      </c>
      <c r="L974" s="21">
        <f>MAX(0,ROUNDDOWN(F974-E974-G974-H974,-3))</f>
        <v/>
      </c>
      <c r="M974" s="21">
        <f>IF(J974&lt;=0,0,ROUNDDOWN((J974*LOOKUP(J974,{0,1950001,3300001,6950001,9000001,18000001,40000001},{0.05,0.1,0.2,0.23,0.33,0.4,0.45})-LOOKUP(J974,{0,1950001,3300001,6950001,9000001,18000001,40000001},{0,97500,427500,636000,1536000,2796000,4796000}))*1.021,-2))</f>
        <v/>
      </c>
      <c r="N974" s="21">
        <f>IF(K974&lt;=0,0,ROUNDDOWN((K974*LOOKUP(K974,{0,1950001,3300001,6950001,9000001,18000001,40000001},{0.05,0.1,0.2,0.23,0.33,0.4,0.45})-LOOKUP(K974,{0,1950001,3300001,6950001,9000001,18000001,40000001},{0,97500,427500,636000,1536000,2796000,4796000}))*1.021,-2))</f>
        <v/>
      </c>
      <c r="O974" s="21">
        <f>IF(L974&lt;=0,0,ROUNDDOWN((L974*LOOKUP(L974,{0,1950001,3300001,6950001,9000001,18000001,40000001},{0.05,0.1,0.2,0.23,0.33,0.4,0.45})-LOOKUP(L974,{0,1950001,3300001,6950001,9000001,18000001,40000001},{0,97500,427500,636000,1536000,2796000,4796000}))*1.021,-2))</f>
        <v/>
      </c>
      <c r="P974" s="21">
        <f>MAX(0,ROUNDDOWN(F974-E974-430000,-3))</f>
        <v/>
      </c>
      <c r="Q974" s="21">
        <f>MAX(0,ROUNDDOWN(F974-E974-430000-H974,-3))</f>
        <v/>
      </c>
      <c r="R974" s="21">
        <f>IF(F974&lt;=450000,0,MAX(0,P974*0.06-MIN(50000,P974)*0.03))</f>
        <v/>
      </c>
      <c r="S974" s="21">
        <f>IF(F974&lt;=450000,0,MAX(0,P974*0.04-MIN(50000,P974)*0.02))</f>
        <v/>
      </c>
      <c r="T974" s="21">
        <f>IF(F974&lt;=450000,0,MAX(0,Q974*0.06-MIN(50000,Q974)*0.03))</f>
        <v/>
      </c>
      <c r="U974" s="21">
        <f>IF(F974&lt;=450000,0,MAX(0,Q974*0.04-MIN(50000,Q974)*0.02))</f>
        <v/>
      </c>
      <c r="V974" s="21">
        <f>50000+MAX(0,G974-480000)</f>
        <v/>
      </c>
      <c r="W974" s="21">
        <f>P974-V974</f>
        <v/>
      </c>
      <c r="X974" s="21">
        <f>Q974-V974</f>
        <v/>
      </c>
      <c r="Y974" s="22">
        <f>IF(W974&lt;0,0.9,LOOKUP(W974,{0,1950001,3300001,6950001,9000001,18000001,40000001},{0.84895,0.7979,0.6958,0.66517,0.56307,0.4916,0.44055}))</f>
        <v/>
      </c>
      <c r="Z974" s="22">
        <f>IF(X974&lt;0,0.9,LOOKUP(X974,{0,1950001,3300001,6950001,9000001,18000001,40000001},{0.84895,0.7979,0.6958,0.66517,0.56307,0.4916,0.44055}))</f>
        <v/>
      </c>
      <c r="AA974" s="22">
        <f>IF(W974&lt;0,0,CHOOSE(MATCH(W974,{0,1950001,3300001,6950001,9000001},1),5.105/84.895,10.21/79.79,20.42/69.58,23.483/66.517,33.693/56.307))</f>
        <v/>
      </c>
      <c r="AB974" s="21">
        <f>IF(C974&lt;=2000,0,(MIN(C974,ROUNDDOWN(F974*0.3,0))-2000)*0.1)</f>
        <v/>
      </c>
      <c r="AC974" s="21">
        <f>IF(C974&lt;=2000,0,MIN((C974-2000)*Y974,(R974+S974)*0.2))</f>
        <v/>
      </c>
      <c r="AD974" s="21">
        <f>IF(C974&lt;=2000,0,MIN((C974-2000)*Z974,(T974+U974)*0.2))</f>
        <v/>
      </c>
      <c r="AE974" s="21">
        <f>AC974*AA974</f>
        <v/>
      </c>
      <c r="AF974" s="21">
        <f>ROUNDDOWN(R974,-2)+ROUNDDOWN(S974,-2)</f>
        <v/>
      </c>
      <c r="AG974" s="21">
        <f>ROUNDDOWN(MAX(0,R974-(AB974+AC974+AE974)*0.6),-2)+ROUNDDOWN(MAX(0,S974-(AB974+AC974+AE974)*0.4),-2)</f>
        <v/>
      </c>
      <c r="AH974" s="21">
        <f>ROUNDDOWN(MAX(0,T974-(AB974+AD974)*0.6),-2)+ROUNDDOWN(MAX(0,U974-(AB974+AD974)*0.4),-2)</f>
        <v/>
      </c>
      <c r="AI974" s="21">
        <f>ROUNDDOWN(T974,-2)+ROUNDDOWN(U974,-2)</f>
        <v/>
      </c>
      <c r="AJ974" s="21">
        <f>M974+AF974</f>
        <v/>
      </c>
      <c r="AK974" s="21">
        <f>M974+AG974</f>
        <v/>
      </c>
      <c r="AL974" s="21">
        <f>N974+AH974</f>
        <v/>
      </c>
      <c r="AM974" s="21">
        <f>O974+AI974</f>
        <v/>
      </c>
      <c r="AN974" s="21">
        <f>N974+AI974</f>
        <v/>
      </c>
      <c r="AO974" s="21">
        <f>ROUNDDOWN((R974+S974)*0.2/Y974+2000,0)</f>
        <v/>
      </c>
      <c r="AP974" s="21">
        <f>ROUNDDOWN((T974+U974)*0.2/Z974+2000,0)</f>
        <v/>
      </c>
      <c r="AQ974" s="21">
        <f>AL974-AK974</f>
        <v/>
      </c>
      <c r="AR974" s="21">
        <f>AM974-AK974</f>
        <v/>
      </c>
      <c r="AS974" s="21">
        <f>AM974-AL974</f>
        <v/>
      </c>
      <c r="AT974" s="21">
        <f>AK974+C974-AJ974</f>
        <v/>
      </c>
      <c r="AU974" s="21">
        <f>AL974+C974-AM974</f>
        <v/>
      </c>
      <c r="AV974" s="21">
        <f>AN974+C974-AM974</f>
        <v/>
      </c>
    </row>
    <row r="975">
      <c r="A975" t="inlineStr">
        <is>
          <t>医療費の境目</t>
        </is>
      </c>
      <c r="B975" s="21">
        <f>'3_医療費の境目'!$B$3</f>
        <v/>
      </c>
      <c r="C975" s="21">
        <f>IF('3_医療費の境目'!$B$4="",AO975,'3_医療費の境目'!$B$4)</f>
        <v/>
      </c>
      <c r="D975" s="21">
        <f>'3_医療費の境目'!D975</f>
        <v/>
      </c>
      <c r="E975" s="21">
        <f>ROUND(MIN(B975/12,650000)*12*0.0915+MIN(B975/12,1390000)*12*(0.0504+0)+B975*0.005,0)</f>
        <v/>
      </c>
      <c r="F975" s="21">
        <f>IF(B975&lt;741000,0,IF(B975&lt;2191000,B975-740000,IF(B975&lt;2193000,1451000,IF(B975&lt;2196000,1453000,IF(B975&lt;2200000,1456000,IF(B975&lt;3600000,ROUND(ROUNDDOWN(B975/4,-3)*2.8,0)-80000,IF(B975&lt;6600000,ROUND(ROUNDDOWN(B975/4,-3)*3.2,0)-440000,IF(B975&lt;8500000,ROUNDDOWN(B975*0.9,0)-1100000,B975-1950000))))))))</f>
        <v/>
      </c>
      <c r="G975" s="21">
        <f>IF(F975&gt;23500000,NA(),IF(F975&lt;=4890000,1040000,IF(F975&lt;=6550000,670000,620000)))</f>
        <v/>
      </c>
      <c r="H975" s="21">
        <f>IF(D975&lt;=0,0,MAX(0,MIN(2000000,D975-MIN(100000,ROUNDDOWN(F975*0.05,0)))))</f>
        <v/>
      </c>
      <c r="I975" s="21">
        <f>IF(C975&lt;=2000,0,MIN(C975,ROUNDDOWN(F975*0.4,0))-2000)</f>
        <v/>
      </c>
      <c r="J975" s="21">
        <f>MAX(0,ROUNDDOWN(F975-E975-G975,-3))</f>
        <v/>
      </c>
      <c r="K975" s="21">
        <f>MAX(0,ROUNDDOWN(F975-E975-G975-H975-I975,-3))</f>
        <v/>
      </c>
      <c r="L975" s="21">
        <f>MAX(0,ROUNDDOWN(F975-E975-G975-H975,-3))</f>
        <v/>
      </c>
      <c r="M975" s="21">
        <f>IF(J975&lt;=0,0,ROUNDDOWN((J975*LOOKUP(J975,{0,1950001,3300001,6950001,9000001,18000001,40000001},{0.05,0.1,0.2,0.23,0.33,0.4,0.45})-LOOKUP(J975,{0,1950001,3300001,6950001,9000001,18000001,40000001},{0,97500,427500,636000,1536000,2796000,4796000}))*1.021,-2))</f>
        <v/>
      </c>
      <c r="N975" s="21">
        <f>IF(K975&lt;=0,0,ROUNDDOWN((K975*LOOKUP(K975,{0,1950001,3300001,6950001,9000001,18000001,40000001},{0.05,0.1,0.2,0.23,0.33,0.4,0.45})-LOOKUP(K975,{0,1950001,3300001,6950001,9000001,18000001,40000001},{0,97500,427500,636000,1536000,2796000,4796000}))*1.021,-2))</f>
        <v/>
      </c>
      <c r="O975" s="21">
        <f>IF(L975&lt;=0,0,ROUNDDOWN((L975*LOOKUP(L975,{0,1950001,3300001,6950001,9000001,18000001,40000001},{0.05,0.1,0.2,0.23,0.33,0.4,0.45})-LOOKUP(L975,{0,1950001,3300001,6950001,9000001,18000001,40000001},{0,97500,427500,636000,1536000,2796000,4796000}))*1.021,-2))</f>
        <v/>
      </c>
      <c r="P975" s="21">
        <f>MAX(0,ROUNDDOWN(F975-E975-430000,-3))</f>
        <v/>
      </c>
      <c r="Q975" s="21">
        <f>MAX(0,ROUNDDOWN(F975-E975-430000-H975,-3))</f>
        <v/>
      </c>
      <c r="R975" s="21">
        <f>IF(F975&lt;=450000,0,MAX(0,P975*0.06-MIN(50000,P975)*0.03))</f>
        <v/>
      </c>
      <c r="S975" s="21">
        <f>IF(F975&lt;=450000,0,MAX(0,P975*0.04-MIN(50000,P975)*0.02))</f>
        <v/>
      </c>
      <c r="T975" s="21">
        <f>IF(F975&lt;=450000,0,MAX(0,Q975*0.06-MIN(50000,Q975)*0.03))</f>
        <v/>
      </c>
      <c r="U975" s="21">
        <f>IF(F975&lt;=450000,0,MAX(0,Q975*0.04-MIN(50000,Q975)*0.02))</f>
        <v/>
      </c>
      <c r="V975" s="21">
        <f>50000+MAX(0,G975-480000)</f>
        <v/>
      </c>
      <c r="W975" s="21">
        <f>P975-V975</f>
        <v/>
      </c>
      <c r="X975" s="21">
        <f>Q975-V975</f>
        <v/>
      </c>
      <c r="Y975" s="22">
        <f>IF(W975&lt;0,0.9,LOOKUP(W975,{0,1950001,3300001,6950001,9000001,18000001,40000001},{0.84895,0.7979,0.6958,0.66517,0.56307,0.4916,0.44055}))</f>
        <v/>
      </c>
      <c r="Z975" s="22">
        <f>IF(X975&lt;0,0.9,LOOKUP(X975,{0,1950001,3300001,6950001,9000001,18000001,40000001},{0.84895,0.7979,0.6958,0.66517,0.56307,0.4916,0.44055}))</f>
        <v/>
      </c>
      <c r="AA975" s="22">
        <f>IF(W975&lt;0,0,CHOOSE(MATCH(W975,{0,1950001,3300001,6950001,9000001},1),5.105/84.895,10.21/79.79,20.42/69.58,23.483/66.517,33.693/56.307))</f>
        <v/>
      </c>
      <c r="AB975" s="21">
        <f>IF(C975&lt;=2000,0,(MIN(C975,ROUNDDOWN(F975*0.3,0))-2000)*0.1)</f>
        <v/>
      </c>
      <c r="AC975" s="21">
        <f>IF(C975&lt;=2000,0,MIN((C975-2000)*Y975,(R975+S975)*0.2))</f>
        <v/>
      </c>
      <c r="AD975" s="21">
        <f>IF(C975&lt;=2000,0,MIN((C975-2000)*Z975,(T975+U975)*0.2))</f>
        <v/>
      </c>
      <c r="AE975" s="21">
        <f>AC975*AA975</f>
        <v/>
      </c>
      <c r="AF975" s="21">
        <f>ROUNDDOWN(R975,-2)+ROUNDDOWN(S975,-2)</f>
        <v/>
      </c>
      <c r="AG975" s="21">
        <f>ROUNDDOWN(MAX(0,R975-(AB975+AC975+AE975)*0.6),-2)+ROUNDDOWN(MAX(0,S975-(AB975+AC975+AE975)*0.4),-2)</f>
        <v/>
      </c>
      <c r="AH975" s="21">
        <f>ROUNDDOWN(MAX(0,T975-(AB975+AD975)*0.6),-2)+ROUNDDOWN(MAX(0,U975-(AB975+AD975)*0.4),-2)</f>
        <v/>
      </c>
      <c r="AI975" s="21">
        <f>ROUNDDOWN(T975,-2)+ROUNDDOWN(U975,-2)</f>
        <v/>
      </c>
      <c r="AJ975" s="21">
        <f>M975+AF975</f>
        <v/>
      </c>
      <c r="AK975" s="21">
        <f>M975+AG975</f>
        <v/>
      </c>
      <c r="AL975" s="21">
        <f>N975+AH975</f>
        <v/>
      </c>
      <c r="AM975" s="21">
        <f>O975+AI975</f>
        <v/>
      </c>
      <c r="AN975" s="21">
        <f>N975+AI975</f>
        <v/>
      </c>
      <c r="AO975" s="21">
        <f>ROUNDDOWN((R975+S975)*0.2/Y975+2000,0)</f>
        <v/>
      </c>
      <c r="AP975" s="21">
        <f>ROUNDDOWN((T975+U975)*0.2/Z975+2000,0)</f>
        <v/>
      </c>
      <c r="AQ975" s="21">
        <f>AL975-AK975</f>
        <v/>
      </c>
      <c r="AR975" s="21">
        <f>AM975-AK975</f>
        <v/>
      </c>
      <c r="AS975" s="21">
        <f>AM975-AL975</f>
        <v/>
      </c>
      <c r="AT975" s="21">
        <f>AK975+C975-AJ975</f>
        <v/>
      </c>
      <c r="AU975" s="21">
        <f>AL975+C975-AM975</f>
        <v/>
      </c>
      <c r="AV975" s="21">
        <f>AN975+C975-AM975</f>
        <v/>
      </c>
    </row>
    <row r="976">
      <c r="A976" t="inlineStr">
        <is>
          <t>医療費の境目</t>
        </is>
      </c>
      <c r="B976" s="21">
        <f>'3_医療費の境目'!$B$3</f>
        <v/>
      </c>
      <c r="C976" s="21">
        <f>IF('3_医療費の境目'!$B$4="",AO976,'3_医療費の境目'!$B$4)</f>
        <v/>
      </c>
      <c r="D976" s="21">
        <f>'3_医療費の境目'!D976</f>
        <v/>
      </c>
      <c r="E976" s="21">
        <f>ROUND(MIN(B976/12,650000)*12*0.0915+MIN(B976/12,1390000)*12*(0.0504+0)+B976*0.005,0)</f>
        <v/>
      </c>
      <c r="F976" s="21">
        <f>IF(B976&lt;741000,0,IF(B976&lt;2191000,B976-740000,IF(B976&lt;2193000,1451000,IF(B976&lt;2196000,1453000,IF(B976&lt;2200000,1456000,IF(B976&lt;3600000,ROUND(ROUNDDOWN(B976/4,-3)*2.8,0)-80000,IF(B976&lt;6600000,ROUND(ROUNDDOWN(B976/4,-3)*3.2,0)-440000,IF(B976&lt;8500000,ROUNDDOWN(B976*0.9,0)-1100000,B976-1950000))))))))</f>
        <v/>
      </c>
      <c r="G976" s="21">
        <f>IF(F976&gt;23500000,NA(),IF(F976&lt;=4890000,1040000,IF(F976&lt;=6550000,670000,620000)))</f>
        <v/>
      </c>
      <c r="H976" s="21">
        <f>IF(D976&lt;=0,0,MAX(0,MIN(2000000,D976-MIN(100000,ROUNDDOWN(F976*0.05,0)))))</f>
        <v/>
      </c>
      <c r="I976" s="21">
        <f>IF(C976&lt;=2000,0,MIN(C976,ROUNDDOWN(F976*0.4,0))-2000)</f>
        <v/>
      </c>
      <c r="J976" s="21">
        <f>MAX(0,ROUNDDOWN(F976-E976-G976,-3))</f>
        <v/>
      </c>
      <c r="K976" s="21">
        <f>MAX(0,ROUNDDOWN(F976-E976-G976-H976-I976,-3))</f>
        <v/>
      </c>
      <c r="L976" s="21">
        <f>MAX(0,ROUNDDOWN(F976-E976-G976-H976,-3))</f>
        <v/>
      </c>
      <c r="M976" s="21">
        <f>IF(J976&lt;=0,0,ROUNDDOWN((J976*LOOKUP(J976,{0,1950001,3300001,6950001,9000001,18000001,40000001},{0.05,0.1,0.2,0.23,0.33,0.4,0.45})-LOOKUP(J976,{0,1950001,3300001,6950001,9000001,18000001,40000001},{0,97500,427500,636000,1536000,2796000,4796000}))*1.021,-2))</f>
        <v/>
      </c>
      <c r="N976" s="21">
        <f>IF(K976&lt;=0,0,ROUNDDOWN((K976*LOOKUP(K976,{0,1950001,3300001,6950001,9000001,18000001,40000001},{0.05,0.1,0.2,0.23,0.33,0.4,0.45})-LOOKUP(K976,{0,1950001,3300001,6950001,9000001,18000001,40000001},{0,97500,427500,636000,1536000,2796000,4796000}))*1.021,-2))</f>
        <v/>
      </c>
      <c r="O976" s="21">
        <f>IF(L976&lt;=0,0,ROUNDDOWN((L976*LOOKUP(L976,{0,1950001,3300001,6950001,9000001,18000001,40000001},{0.05,0.1,0.2,0.23,0.33,0.4,0.45})-LOOKUP(L976,{0,1950001,3300001,6950001,9000001,18000001,40000001},{0,97500,427500,636000,1536000,2796000,4796000}))*1.021,-2))</f>
        <v/>
      </c>
      <c r="P976" s="21">
        <f>MAX(0,ROUNDDOWN(F976-E976-430000,-3))</f>
        <v/>
      </c>
      <c r="Q976" s="21">
        <f>MAX(0,ROUNDDOWN(F976-E976-430000-H976,-3))</f>
        <v/>
      </c>
      <c r="R976" s="21">
        <f>IF(F976&lt;=450000,0,MAX(0,P976*0.06-MIN(50000,P976)*0.03))</f>
        <v/>
      </c>
      <c r="S976" s="21">
        <f>IF(F976&lt;=450000,0,MAX(0,P976*0.04-MIN(50000,P976)*0.02))</f>
        <v/>
      </c>
      <c r="T976" s="21">
        <f>IF(F976&lt;=450000,0,MAX(0,Q976*0.06-MIN(50000,Q976)*0.03))</f>
        <v/>
      </c>
      <c r="U976" s="21">
        <f>IF(F976&lt;=450000,0,MAX(0,Q976*0.04-MIN(50000,Q976)*0.02))</f>
        <v/>
      </c>
      <c r="V976" s="21">
        <f>50000+MAX(0,G976-480000)</f>
        <v/>
      </c>
      <c r="W976" s="21">
        <f>P976-V976</f>
        <v/>
      </c>
      <c r="X976" s="21">
        <f>Q976-V976</f>
        <v/>
      </c>
      <c r="Y976" s="22">
        <f>IF(W976&lt;0,0.9,LOOKUP(W976,{0,1950001,3300001,6950001,9000001,18000001,40000001},{0.84895,0.7979,0.6958,0.66517,0.56307,0.4916,0.44055}))</f>
        <v/>
      </c>
      <c r="Z976" s="22">
        <f>IF(X976&lt;0,0.9,LOOKUP(X976,{0,1950001,3300001,6950001,9000001,18000001,40000001},{0.84895,0.7979,0.6958,0.66517,0.56307,0.4916,0.44055}))</f>
        <v/>
      </c>
      <c r="AA976" s="22">
        <f>IF(W976&lt;0,0,CHOOSE(MATCH(W976,{0,1950001,3300001,6950001,9000001},1),5.105/84.895,10.21/79.79,20.42/69.58,23.483/66.517,33.693/56.307))</f>
        <v/>
      </c>
      <c r="AB976" s="21">
        <f>IF(C976&lt;=2000,0,(MIN(C976,ROUNDDOWN(F976*0.3,0))-2000)*0.1)</f>
        <v/>
      </c>
      <c r="AC976" s="21">
        <f>IF(C976&lt;=2000,0,MIN((C976-2000)*Y976,(R976+S976)*0.2))</f>
        <v/>
      </c>
      <c r="AD976" s="21">
        <f>IF(C976&lt;=2000,0,MIN((C976-2000)*Z976,(T976+U976)*0.2))</f>
        <v/>
      </c>
      <c r="AE976" s="21">
        <f>AC976*AA976</f>
        <v/>
      </c>
      <c r="AF976" s="21">
        <f>ROUNDDOWN(R976,-2)+ROUNDDOWN(S976,-2)</f>
        <v/>
      </c>
      <c r="AG976" s="21">
        <f>ROUNDDOWN(MAX(0,R976-(AB976+AC976+AE976)*0.6),-2)+ROUNDDOWN(MAX(0,S976-(AB976+AC976+AE976)*0.4),-2)</f>
        <v/>
      </c>
      <c r="AH976" s="21">
        <f>ROUNDDOWN(MAX(0,T976-(AB976+AD976)*0.6),-2)+ROUNDDOWN(MAX(0,U976-(AB976+AD976)*0.4),-2)</f>
        <v/>
      </c>
      <c r="AI976" s="21">
        <f>ROUNDDOWN(T976,-2)+ROUNDDOWN(U976,-2)</f>
        <v/>
      </c>
      <c r="AJ976" s="21">
        <f>M976+AF976</f>
        <v/>
      </c>
      <c r="AK976" s="21">
        <f>M976+AG976</f>
        <v/>
      </c>
      <c r="AL976" s="21">
        <f>N976+AH976</f>
        <v/>
      </c>
      <c r="AM976" s="21">
        <f>O976+AI976</f>
        <v/>
      </c>
      <c r="AN976" s="21">
        <f>N976+AI976</f>
        <v/>
      </c>
      <c r="AO976" s="21">
        <f>ROUNDDOWN((R976+S976)*0.2/Y976+2000,0)</f>
        <v/>
      </c>
      <c r="AP976" s="21">
        <f>ROUNDDOWN((T976+U976)*0.2/Z976+2000,0)</f>
        <v/>
      </c>
      <c r="AQ976" s="21">
        <f>AL976-AK976</f>
        <v/>
      </c>
      <c r="AR976" s="21">
        <f>AM976-AK976</f>
        <v/>
      </c>
      <c r="AS976" s="21">
        <f>AM976-AL976</f>
        <v/>
      </c>
      <c r="AT976" s="21">
        <f>AK976+C976-AJ976</f>
        <v/>
      </c>
      <c r="AU976" s="21">
        <f>AL976+C976-AM976</f>
        <v/>
      </c>
      <c r="AV976" s="21">
        <f>AN976+C976-AM976</f>
        <v/>
      </c>
    </row>
    <row r="977">
      <c r="A977" t="inlineStr">
        <is>
          <t>医療費の境目</t>
        </is>
      </c>
      <c r="B977" s="21">
        <f>'3_医療費の境目'!$B$3</f>
        <v/>
      </c>
      <c r="C977" s="21">
        <f>IF('3_医療費の境目'!$B$4="",AO977,'3_医療費の境目'!$B$4)</f>
        <v/>
      </c>
      <c r="D977" s="21">
        <f>'3_医療費の境目'!D977</f>
        <v/>
      </c>
      <c r="E977" s="21">
        <f>ROUND(MIN(B977/12,650000)*12*0.0915+MIN(B977/12,1390000)*12*(0.0504+0)+B977*0.005,0)</f>
        <v/>
      </c>
      <c r="F977" s="21">
        <f>IF(B977&lt;741000,0,IF(B977&lt;2191000,B977-740000,IF(B977&lt;2193000,1451000,IF(B977&lt;2196000,1453000,IF(B977&lt;2200000,1456000,IF(B977&lt;3600000,ROUND(ROUNDDOWN(B977/4,-3)*2.8,0)-80000,IF(B977&lt;6600000,ROUND(ROUNDDOWN(B977/4,-3)*3.2,0)-440000,IF(B977&lt;8500000,ROUNDDOWN(B977*0.9,0)-1100000,B977-1950000))))))))</f>
        <v/>
      </c>
      <c r="G977" s="21">
        <f>IF(F977&gt;23500000,NA(),IF(F977&lt;=4890000,1040000,IF(F977&lt;=6550000,670000,620000)))</f>
        <v/>
      </c>
      <c r="H977" s="21">
        <f>IF(D977&lt;=0,0,MAX(0,MIN(2000000,D977-MIN(100000,ROUNDDOWN(F977*0.05,0)))))</f>
        <v/>
      </c>
      <c r="I977" s="21">
        <f>IF(C977&lt;=2000,0,MIN(C977,ROUNDDOWN(F977*0.4,0))-2000)</f>
        <v/>
      </c>
      <c r="J977" s="21">
        <f>MAX(0,ROUNDDOWN(F977-E977-G977,-3))</f>
        <v/>
      </c>
      <c r="K977" s="21">
        <f>MAX(0,ROUNDDOWN(F977-E977-G977-H977-I977,-3))</f>
        <v/>
      </c>
      <c r="L977" s="21">
        <f>MAX(0,ROUNDDOWN(F977-E977-G977-H977,-3))</f>
        <v/>
      </c>
      <c r="M977" s="21">
        <f>IF(J977&lt;=0,0,ROUNDDOWN((J977*LOOKUP(J977,{0,1950001,3300001,6950001,9000001,18000001,40000001},{0.05,0.1,0.2,0.23,0.33,0.4,0.45})-LOOKUP(J977,{0,1950001,3300001,6950001,9000001,18000001,40000001},{0,97500,427500,636000,1536000,2796000,4796000}))*1.021,-2))</f>
        <v/>
      </c>
      <c r="N977" s="21">
        <f>IF(K977&lt;=0,0,ROUNDDOWN((K977*LOOKUP(K977,{0,1950001,3300001,6950001,9000001,18000001,40000001},{0.05,0.1,0.2,0.23,0.33,0.4,0.45})-LOOKUP(K977,{0,1950001,3300001,6950001,9000001,18000001,40000001},{0,97500,427500,636000,1536000,2796000,4796000}))*1.021,-2))</f>
        <v/>
      </c>
      <c r="O977" s="21">
        <f>IF(L977&lt;=0,0,ROUNDDOWN((L977*LOOKUP(L977,{0,1950001,3300001,6950001,9000001,18000001,40000001},{0.05,0.1,0.2,0.23,0.33,0.4,0.45})-LOOKUP(L977,{0,1950001,3300001,6950001,9000001,18000001,40000001},{0,97500,427500,636000,1536000,2796000,4796000}))*1.021,-2))</f>
        <v/>
      </c>
      <c r="P977" s="21">
        <f>MAX(0,ROUNDDOWN(F977-E977-430000,-3))</f>
        <v/>
      </c>
      <c r="Q977" s="21">
        <f>MAX(0,ROUNDDOWN(F977-E977-430000-H977,-3))</f>
        <v/>
      </c>
      <c r="R977" s="21">
        <f>IF(F977&lt;=450000,0,MAX(0,P977*0.06-MIN(50000,P977)*0.03))</f>
        <v/>
      </c>
      <c r="S977" s="21">
        <f>IF(F977&lt;=450000,0,MAX(0,P977*0.04-MIN(50000,P977)*0.02))</f>
        <v/>
      </c>
      <c r="T977" s="21">
        <f>IF(F977&lt;=450000,0,MAX(0,Q977*0.06-MIN(50000,Q977)*0.03))</f>
        <v/>
      </c>
      <c r="U977" s="21">
        <f>IF(F977&lt;=450000,0,MAX(0,Q977*0.04-MIN(50000,Q977)*0.02))</f>
        <v/>
      </c>
      <c r="V977" s="21">
        <f>50000+MAX(0,G977-480000)</f>
        <v/>
      </c>
      <c r="W977" s="21">
        <f>P977-V977</f>
        <v/>
      </c>
      <c r="X977" s="21">
        <f>Q977-V977</f>
        <v/>
      </c>
      <c r="Y977" s="22">
        <f>IF(W977&lt;0,0.9,LOOKUP(W977,{0,1950001,3300001,6950001,9000001,18000001,40000001},{0.84895,0.7979,0.6958,0.66517,0.56307,0.4916,0.44055}))</f>
        <v/>
      </c>
      <c r="Z977" s="22">
        <f>IF(X977&lt;0,0.9,LOOKUP(X977,{0,1950001,3300001,6950001,9000001,18000001,40000001},{0.84895,0.7979,0.6958,0.66517,0.56307,0.4916,0.44055}))</f>
        <v/>
      </c>
      <c r="AA977" s="22">
        <f>IF(W977&lt;0,0,CHOOSE(MATCH(W977,{0,1950001,3300001,6950001,9000001},1),5.105/84.895,10.21/79.79,20.42/69.58,23.483/66.517,33.693/56.307))</f>
        <v/>
      </c>
      <c r="AB977" s="21">
        <f>IF(C977&lt;=2000,0,(MIN(C977,ROUNDDOWN(F977*0.3,0))-2000)*0.1)</f>
        <v/>
      </c>
      <c r="AC977" s="21">
        <f>IF(C977&lt;=2000,0,MIN((C977-2000)*Y977,(R977+S977)*0.2))</f>
        <v/>
      </c>
      <c r="AD977" s="21">
        <f>IF(C977&lt;=2000,0,MIN((C977-2000)*Z977,(T977+U977)*0.2))</f>
        <v/>
      </c>
      <c r="AE977" s="21">
        <f>AC977*AA977</f>
        <v/>
      </c>
      <c r="AF977" s="21">
        <f>ROUNDDOWN(R977,-2)+ROUNDDOWN(S977,-2)</f>
        <v/>
      </c>
      <c r="AG977" s="21">
        <f>ROUNDDOWN(MAX(0,R977-(AB977+AC977+AE977)*0.6),-2)+ROUNDDOWN(MAX(0,S977-(AB977+AC977+AE977)*0.4),-2)</f>
        <v/>
      </c>
      <c r="AH977" s="21">
        <f>ROUNDDOWN(MAX(0,T977-(AB977+AD977)*0.6),-2)+ROUNDDOWN(MAX(0,U977-(AB977+AD977)*0.4),-2)</f>
        <v/>
      </c>
      <c r="AI977" s="21">
        <f>ROUNDDOWN(T977,-2)+ROUNDDOWN(U977,-2)</f>
        <v/>
      </c>
      <c r="AJ977" s="21">
        <f>M977+AF977</f>
        <v/>
      </c>
      <c r="AK977" s="21">
        <f>M977+AG977</f>
        <v/>
      </c>
      <c r="AL977" s="21">
        <f>N977+AH977</f>
        <v/>
      </c>
      <c r="AM977" s="21">
        <f>O977+AI977</f>
        <v/>
      </c>
      <c r="AN977" s="21">
        <f>N977+AI977</f>
        <v/>
      </c>
      <c r="AO977" s="21">
        <f>ROUNDDOWN((R977+S977)*0.2/Y977+2000,0)</f>
        <v/>
      </c>
      <c r="AP977" s="21">
        <f>ROUNDDOWN((T977+U977)*0.2/Z977+2000,0)</f>
        <v/>
      </c>
      <c r="AQ977" s="21">
        <f>AL977-AK977</f>
        <v/>
      </c>
      <c r="AR977" s="21">
        <f>AM977-AK977</f>
        <v/>
      </c>
      <c r="AS977" s="21">
        <f>AM977-AL977</f>
        <v/>
      </c>
      <c r="AT977" s="21">
        <f>AK977+C977-AJ977</f>
        <v/>
      </c>
      <c r="AU977" s="21">
        <f>AL977+C977-AM977</f>
        <v/>
      </c>
      <c r="AV977" s="21">
        <f>AN977+C977-AM977</f>
        <v/>
      </c>
    </row>
    <row r="978">
      <c r="A978" t="inlineStr">
        <is>
          <t>医療費の境目</t>
        </is>
      </c>
      <c r="B978" s="21">
        <f>'3_医療費の境目'!$B$3</f>
        <v/>
      </c>
      <c r="C978" s="21">
        <f>IF('3_医療費の境目'!$B$4="",AO978,'3_医療費の境目'!$B$4)</f>
        <v/>
      </c>
      <c r="D978" s="21">
        <f>'3_医療費の境目'!D978</f>
        <v/>
      </c>
      <c r="E978" s="21">
        <f>ROUND(MIN(B978/12,650000)*12*0.0915+MIN(B978/12,1390000)*12*(0.0504+0)+B978*0.005,0)</f>
        <v/>
      </c>
      <c r="F978" s="21">
        <f>IF(B978&lt;741000,0,IF(B978&lt;2191000,B978-740000,IF(B978&lt;2193000,1451000,IF(B978&lt;2196000,1453000,IF(B978&lt;2200000,1456000,IF(B978&lt;3600000,ROUND(ROUNDDOWN(B978/4,-3)*2.8,0)-80000,IF(B978&lt;6600000,ROUND(ROUNDDOWN(B978/4,-3)*3.2,0)-440000,IF(B978&lt;8500000,ROUNDDOWN(B978*0.9,0)-1100000,B978-1950000))))))))</f>
        <v/>
      </c>
      <c r="G978" s="21">
        <f>IF(F978&gt;23500000,NA(),IF(F978&lt;=4890000,1040000,IF(F978&lt;=6550000,670000,620000)))</f>
        <v/>
      </c>
      <c r="H978" s="21">
        <f>IF(D978&lt;=0,0,MAX(0,MIN(2000000,D978-MIN(100000,ROUNDDOWN(F978*0.05,0)))))</f>
        <v/>
      </c>
      <c r="I978" s="21">
        <f>IF(C978&lt;=2000,0,MIN(C978,ROUNDDOWN(F978*0.4,0))-2000)</f>
        <v/>
      </c>
      <c r="J978" s="21">
        <f>MAX(0,ROUNDDOWN(F978-E978-G978,-3))</f>
        <v/>
      </c>
      <c r="K978" s="21">
        <f>MAX(0,ROUNDDOWN(F978-E978-G978-H978-I978,-3))</f>
        <v/>
      </c>
      <c r="L978" s="21">
        <f>MAX(0,ROUNDDOWN(F978-E978-G978-H978,-3))</f>
        <v/>
      </c>
      <c r="M978" s="21">
        <f>IF(J978&lt;=0,0,ROUNDDOWN((J978*LOOKUP(J978,{0,1950001,3300001,6950001,9000001,18000001,40000001},{0.05,0.1,0.2,0.23,0.33,0.4,0.45})-LOOKUP(J978,{0,1950001,3300001,6950001,9000001,18000001,40000001},{0,97500,427500,636000,1536000,2796000,4796000}))*1.021,-2))</f>
        <v/>
      </c>
      <c r="N978" s="21">
        <f>IF(K978&lt;=0,0,ROUNDDOWN((K978*LOOKUP(K978,{0,1950001,3300001,6950001,9000001,18000001,40000001},{0.05,0.1,0.2,0.23,0.33,0.4,0.45})-LOOKUP(K978,{0,1950001,3300001,6950001,9000001,18000001,40000001},{0,97500,427500,636000,1536000,2796000,4796000}))*1.021,-2))</f>
        <v/>
      </c>
      <c r="O978" s="21">
        <f>IF(L978&lt;=0,0,ROUNDDOWN((L978*LOOKUP(L978,{0,1950001,3300001,6950001,9000001,18000001,40000001},{0.05,0.1,0.2,0.23,0.33,0.4,0.45})-LOOKUP(L978,{0,1950001,3300001,6950001,9000001,18000001,40000001},{0,97500,427500,636000,1536000,2796000,4796000}))*1.021,-2))</f>
        <v/>
      </c>
      <c r="P978" s="21">
        <f>MAX(0,ROUNDDOWN(F978-E978-430000,-3))</f>
        <v/>
      </c>
      <c r="Q978" s="21">
        <f>MAX(0,ROUNDDOWN(F978-E978-430000-H978,-3))</f>
        <v/>
      </c>
      <c r="R978" s="21">
        <f>IF(F978&lt;=450000,0,MAX(0,P978*0.06-MIN(50000,P978)*0.03))</f>
        <v/>
      </c>
      <c r="S978" s="21">
        <f>IF(F978&lt;=450000,0,MAX(0,P978*0.04-MIN(50000,P978)*0.02))</f>
        <v/>
      </c>
      <c r="T978" s="21">
        <f>IF(F978&lt;=450000,0,MAX(0,Q978*0.06-MIN(50000,Q978)*0.03))</f>
        <v/>
      </c>
      <c r="U978" s="21">
        <f>IF(F978&lt;=450000,0,MAX(0,Q978*0.04-MIN(50000,Q978)*0.02))</f>
        <v/>
      </c>
      <c r="V978" s="21">
        <f>50000+MAX(0,G978-480000)</f>
        <v/>
      </c>
      <c r="W978" s="21">
        <f>P978-V978</f>
        <v/>
      </c>
      <c r="X978" s="21">
        <f>Q978-V978</f>
        <v/>
      </c>
      <c r="Y978" s="22">
        <f>IF(W978&lt;0,0.9,LOOKUP(W978,{0,1950001,3300001,6950001,9000001,18000001,40000001},{0.84895,0.7979,0.6958,0.66517,0.56307,0.4916,0.44055}))</f>
        <v/>
      </c>
      <c r="Z978" s="22">
        <f>IF(X978&lt;0,0.9,LOOKUP(X978,{0,1950001,3300001,6950001,9000001,18000001,40000001},{0.84895,0.7979,0.6958,0.66517,0.56307,0.4916,0.44055}))</f>
        <v/>
      </c>
      <c r="AA978" s="22">
        <f>IF(W978&lt;0,0,CHOOSE(MATCH(W978,{0,1950001,3300001,6950001,9000001},1),5.105/84.895,10.21/79.79,20.42/69.58,23.483/66.517,33.693/56.307))</f>
        <v/>
      </c>
      <c r="AB978" s="21">
        <f>IF(C978&lt;=2000,0,(MIN(C978,ROUNDDOWN(F978*0.3,0))-2000)*0.1)</f>
        <v/>
      </c>
      <c r="AC978" s="21">
        <f>IF(C978&lt;=2000,0,MIN((C978-2000)*Y978,(R978+S978)*0.2))</f>
        <v/>
      </c>
      <c r="AD978" s="21">
        <f>IF(C978&lt;=2000,0,MIN((C978-2000)*Z978,(T978+U978)*0.2))</f>
        <v/>
      </c>
      <c r="AE978" s="21">
        <f>AC978*AA978</f>
        <v/>
      </c>
      <c r="AF978" s="21">
        <f>ROUNDDOWN(R978,-2)+ROUNDDOWN(S978,-2)</f>
        <v/>
      </c>
      <c r="AG978" s="21">
        <f>ROUNDDOWN(MAX(0,R978-(AB978+AC978+AE978)*0.6),-2)+ROUNDDOWN(MAX(0,S978-(AB978+AC978+AE978)*0.4),-2)</f>
        <v/>
      </c>
      <c r="AH978" s="21">
        <f>ROUNDDOWN(MAX(0,T978-(AB978+AD978)*0.6),-2)+ROUNDDOWN(MAX(0,U978-(AB978+AD978)*0.4),-2)</f>
        <v/>
      </c>
      <c r="AI978" s="21">
        <f>ROUNDDOWN(T978,-2)+ROUNDDOWN(U978,-2)</f>
        <v/>
      </c>
      <c r="AJ978" s="21">
        <f>M978+AF978</f>
        <v/>
      </c>
      <c r="AK978" s="21">
        <f>M978+AG978</f>
        <v/>
      </c>
      <c r="AL978" s="21">
        <f>N978+AH978</f>
        <v/>
      </c>
      <c r="AM978" s="21">
        <f>O978+AI978</f>
        <v/>
      </c>
      <c r="AN978" s="21">
        <f>N978+AI978</f>
        <v/>
      </c>
      <c r="AO978" s="21">
        <f>ROUNDDOWN((R978+S978)*0.2/Y978+2000,0)</f>
        <v/>
      </c>
      <c r="AP978" s="21">
        <f>ROUNDDOWN((T978+U978)*0.2/Z978+2000,0)</f>
        <v/>
      </c>
      <c r="AQ978" s="21">
        <f>AL978-AK978</f>
        <v/>
      </c>
      <c r="AR978" s="21">
        <f>AM978-AK978</f>
        <v/>
      </c>
      <c r="AS978" s="21">
        <f>AM978-AL978</f>
        <v/>
      </c>
      <c r="AT978" s="21">
        <f>AK978+C978-AJ978</f>
        <v/>
      </c>
      <c r="AU978" s="21">
        <f>AL978+C978-AM978</f>
        <v/>
      </c>
      <c r="AV978" s="21">
        <f>AN978+C978-AM978</f>
        <v/>
      </c>
    </row>
    <row r="979">
      <c r="A979" t="inlineStr">
        <is>
          <t>医療費の境目</t>
        </is>
      </c>
      <c r="B979" s="21">
        <f>'3_医療費の境目'!$B$3</f>
        <v/>
      </c>
      <c r="C979" s="21">
        <f>IF('3_医療費の境目'!$B$4="",AO979,'3_医療費の境目'!$B$4)</f>
        <v/>
      </c>
      <c r="D979" s="21">
        <f>'3_医療費の境目'!D979</f>
        <v/>
      </c>
      <c r="E979" s="21">
        <f>ROUND(MIN(B979/12,650000)*12*0.0915+MIN(B979/12,1390000)*12*(0.0504+0)+B979*0.005,0)</f>
        <v/>
      </c>
      <c r="F979" s="21">
        <f>IF(B979&lt;741000,0,IF(B979&lt;2191000,B979-740000,IF(B979&lt;2193000,1451000,IF(B979&lt;2196000,1453000,IF(B979&lt;2200000,1456000,IF(B979&lt;3600000,ROUND(ROUNDDOWN(B979/4,-3)*2.8,0)-80000,IF(B979&lt;6600000,ROUND(ROUNDDOWN(B979/4,-3)*3.2,0)-440000,IF(B979&lt;8500000,ROUNDDOWN(B979*0.9,0)-1100000,B979-1950000))))))))</f>
        <v/>
      </c>
      <c r="G979" s="21">
        <f>IF(F979&gt;23500000,NA(),IF(F979&lt;=4890000,1040000,IF(F979&lt;=6550000,670000,620000)))</f>
        <v/>
      </c>
      <c r="H979" s="21">
        <f>IF(D979&lt;=0,0,MAX(0,MIN(2000000,D979-MIN(100000,ROUNDDOWN(F979*0.05,0)))))</f>
        <v/>
      </c>
      <c r="I979" s="21">
        <f>IF(C979&lt;=2000,0,MIN(C979,ROUNDDOWN(F979*0.4,0))-2000)</f>
        <v/>
      </c>
      <c r="J979" s="21">
        <f>MAX(0,ROUNDDOWN(F979-E979-G979,-3))</f>
        <v/>
      </c>
      <c r="K979" s="21">
        <f>MAX(0,ROUNDDOWN(F979-E979-G979-H979-I979,-3))</f>
        <v/>
      </c>
      <c r="L979" s="21">
        <f>MAX(0,ROUNDDOWN(F979-E979-G979-H979,-3))</f>
        <v/>
      </c>
      <c r="M979" s="21">
        <f>IF(J979&lt;=0,0,ROUNDDOWN((J979*LOOKUP(J979,{0,1950001,3300001,6950001,9000001,18000001,40000001},{0.05,0.1,0.2,0.23,0.33,0.4,0.45})-LOOKUP(J979,{0,1950001,3300001,6950001,9000001,18000001,40000001},{0,97500,427500,636000,1536000,2796000,4796000}))*1.021,-2))</f>
        <v/>
      </c>
      <c r="N979" s="21">
        <f>IF(K979&lt;=0,0,ROUNDDOWN((K979*LOOKUP(K979,{0,1950001,3300001,6950001,9000001,18000001,40000001},{0.05,0.1,0.2,0.23,0.33,0.4,0.45})-LOOKUP(K979,{0,1950001,3300001,6950001,9000001,18000001,40000001},{0,97500,427500,636000,1536000,2796000,4796000}))*1.021,-2))</f>
        <v/>
      </c>
      <c r="O979" s="21">
        <f>IF(L979&lt;=0,0,ROUNDDOWN((L979*LOOKUP(L979,{0,1950001,3300001,6950001,9000001,18000001,40000001},{0.05,0.1,0.2,0.23,0.33,0.4,0.45})-LOOKUP(L979,{0,1950001,3300001,6950001,9000001,18000001,40000001},{0,97500,427500,636000,1536000,2796000,4796000}))*1.021,-2))</f>
        <v/>
      </c>
      <c r="P979" s="21">
        <f>MAX(0,ROUNDDOWN(F979-E979-430000,-3))</f>
        <v/>
      </c>
      <c r="Q979" s="21">
        <f>MAX(0,ROUNDDOWN(F979-E979-430000-H979,-3))</f>
        <v/>
      </c>
      <c r="R979" s="21">
        <f>IF(F979&lt;=450000,0,MAX(0,P979*0.06-MIN(50000,P979)*0.03))</f>
        <v/>
      </c>
      <c r="S979" s="21">
        <f>IF(F979&lt;=450000,0,MAX(0,P979*0.04-MIN(50000,P979)*0.02))</f>
        <v/>
      </c>
      <c r="T979" s="21">
        <f>IF(F979&lt;=450000,0,MAX(0,Q979*0.06-MIN(50000,Q979)*0.03))</f>
        <v/>
      </c>
      <c r="U979" s="21">
        <f>IF(F979&lt;=450000,0,MAX(0,Q979*0.04-MIN(50000,Q979)*0.02))</f>
        <v/>
      </c>
      <c r="V979" s="21">
        <f>50000+MAX(0,G979-480000)</f>
        <v/>
      </c>
      <c r="W979" s="21">
        <f>P979-V979</f>
        <v/>
      </c>
      <c r="X979" s="21">
        <f>Q979-V979</f>
        <v/>
      </c>
      <c r="Y979" s="22">
        <f>IF(W979&lt;0,0.9,LOOKUP(W979,{0,1950001,3300001,6950001,9000001,18000001,40000001},{0.84895,0.7979,0.6958,0.66517,0.56307,0.4916,0.44055}))</f>
        <v/>
      </c>
      <c r="Z979" s="22">
        <f>IF(X979&lt;0,0.9,LOOKUP(X979,{0,1950001,3300001,6950001,9000001,18000001,40000001},{0.84895,0.7979,0.6958,0.66517,0.56307,0.4916,0.44055}))</f>
        <v/>
      </c>
      <c r="AA979" s="22">
        <f>IF(W979&lt;0,0,CHOOSE(MATCH(W979,{0,1950001,3300001,6950001,9000001},1),5.105/84.895,10.21/79.79,20.42/69.58,23.483/66.517,33.693/56.307))</f>
        <v/>
      </c>
      <c r="AB979" s="21">
        <f>IF(C979&lt;=2000,0,(MIN(C979,ROUNDDOWN(F979*0.3,0))-2000)*0.1)</f>
        <v/>
      </c>
      <c r="AC979" s="21">
        <f>IF(C979&lt;=2000,0,MIN((C979-2000)*Y979,(R979+S979)*0.2))</f>
        <v/>
      </c>
      <c r="AD979" s="21">
        <f>IF(C979&lt;=2000,0,MIN((C979-2000)*Z979,(T979+U979)*0.2))</f>
        <v/>
      </c>
      <c r="AE979" s="21">
        <f>AC979*AA979</f>
        <v/>
      </c>
      <c r="AF979" s="21">
        <f>ROUNDDOWN(R979,-2)+ROUNDDOWN(S979,-2)</f>
        <v/>
      </c>
      <c r="AG979" s="21">
        <f>ROUNDDOWN(MAX(0,R979-(AB979+AC979+AE979)*0.6),-2)+ROUNDDOWN(MAX(0,S979-(AB979+AC979+AE979)*0.4),-2)</f>
        <v/>
      </c>
      <c r="AH979" s="21">
        <f>ROUNDDOWN(MAX(0,T979-(AB979+AD979)*0.6),-2)+ROUNDDOWN(MAX(0,U979-(AB979+AD979)*0.4),-2)</f>
        <v/>
      </c>
      <c r="AI979" s="21">
        <f>ROUNDDOWN(T979,-2)+ROUNDDOWN(U979,-2)</f>
        <v/>
      </c>
      <c r="AJ979" s="21">
        <f>M979+AF979</f>
        <v/>
      </c>
      <c r="AK979" s="21">
        <f>M979+AG979</f>
        <v/>
      </c>
      <c r="AL979" s="21">
        <f>N979+AH979</f>
        <v/>
      </c>
      <c r="AM979" s="21">
        <f>O979+AI979</f>
        <v/>
      </c>
      <c r="AN979" s="21">
        <f>N979+AI979</f>
        <v/>
      </c>
      <c r="AO979" s="21">
        <f>ROUNDDOWN((R979+S979)*0.2/Y979+2000,0)</f>
        <v/>
      </c>
      <c r="AP979" s="21">
        <f>ROUNDDOWN((T979+U979)*0.2/Z979+2000,0)</f>
        <v/>
      </c>
      <c r="AQ979" s="21">
        <f>AL979-AK979</f>
        <v/>
      </c>
      <c r="AR979" s="21">
        <f>AM979-AK979</f>
        <v/>
      </c>
      <c r="AS979" s="21">
        <f>AM979-AL979</f>
        <v/>
      </c>
      <c r="AT979" s="21">
        <f>AK979+C979-AJ979</f>
        <v/>
      </c>
      <c r="AU979" s="21">
        <f>AL979+C979-AM979</f>
        <v/>
      </c>
      <c r="AV979" s="21">
        <f>AN979+C979-AM979</f>
        <v/>
      </c>
    </row>
    <row r="980">
      <c r="A980" t="inlineStr">
        <is>
          <t>医療費の境目</t>
        </is>
      </c>
      <c r="B980" s="21">
        <f>'3_医療費の境目'!$B$3</f>
        <v/>
      </c>
      <c r="C980" s="21">
        <f>IF('3_医療費の境目'!$B$4="",AO980,'3_医療費の境目'!$B$4)</f>
        <v/>
      </c>
      <c r="D980" s="21">
        <f>'3_医療費の境目'!D980</f>
        <v/>
      </c>
      <c r="E980" s="21">
        <f>ROUND(MIN(B980/12,650000)*12*0.0915+MIN(B980/12,1390000)*12*(0.0504+0)+B980*0.005,0)</f>
        <v/>
      </c>
      <c r="F980" s="21">
        <f>IF(B980&lt;741000,0,IF(B980&lt;2191000,B980-740000,IF(B980&lt;2193000,1451000,IF(B980&lt;2196000,1453000,IF(B980&lt;2200000,1456000,IF(B980&lt;3600000,ROUND(ROUNDDOWN(B980/4,-3)*2.8,0)-80000,IF(B980&lt;6600000,ROUND(ROUNDDOWN(B980/4,-3)*3.2,0)-440000,IF(B980&lt;8500000,ROUNDDOWN(B980*0.9,0)-1100000,B980-1950000))))))))</f>
        <v/>
      </c>
      <c r="G980" s="21">
        <f>IF(F980&gt;23500000,NA(),IF(F980&lt;=4890000,1040000,IF(F980&lt;=6550000,670000,620000)))</f>
        <v/>
      </c>
      <c r="H980" s="21">
        <f>IF(D980&lt;=0,0,MAX(0,MIN(2000000,D980-MIN(100000,ROUNDDOWN(F980*0.05,0)))))</f>
        <v/>
      </c>
      <c r="I980" s="21">
        <f>IF(C980&lt;=2000,0,MIN(C980,ROUNDDOWN(F980*0.4,0))-2000)</f>
        <v/>
      </c>
      <c r="J980" s="21">
        <f>MAX(0,ROUNDDOWN(F980-E980-G980,-3))</f>
        <v/>
      </c>
      <c r="K980" s="21">
        <f>MAX(0,ROUNDDOWN(F980-E980-G980-H980-I980,-3))</f>
        <v/>
      </c>
      <c r="L980" s="21">
        <f>MAX(0,ROUNDDOWN(F980-E980-G980-H980,-3))</f>
        <v/>
      </c>
      <c r="M980" s="21">
        <f>IF(J980&lt;=0,0,ROUNDDOWN((J980*LOOKUP(J980,{0,1950001,3300001,6950001,9000001,18000001,40000001},{0.05,0.1,0.2,0.23,0.33,0.4,0.45})-LOOKUP(J980,{0,1950001,3300001,6950001,9000001,18000001,40000001},{0,97500,427500,636000,1536000,2796000,4796000}))*1.021,-2))</f>
        <v/>
      </c>
      <c r="N980" s="21">
        <f>IF(K980&lt;=0,0,ROUNDDOWN((K980*LOOKUP(K980,{0,1950001,3300001,6950001,9000001,18000001,40000001},{0.05,0.1,0.2,0.23,0.33,0.4,0.45})-LOOKUP(K980,{0,1950001,3300001,6950001,9000001,18000001,40000001},{0,97500,427500,636000,1536000,2796000,4796000}))*1.021,-2))</f>
        <v/>
      </c>
      <c r="O980" s="21">
        <f>IF(L980&lt;=0,0,ROUNDDOWN((L980*LOOKUP(L980,{0,1950001,3300001,6950001,9000001,18000001,40000001},{0.05,0.1,0.2,0.23,0.33,0.4,0.45})-LOOKUP(L980,{0,1950001,3300001,6950001,9000001,18000001,40000001},{0,97500,427500,636000,1536000,2796000,4796000}))*1.021,-2))</f>
        <v/>
      </c>
      <c r="P980" s="21">
        <f>MAX(0,ROUNDDOWN(F980-E980-430000,-3))</f>
        <v/>
      </c>
      <c r="Q980" s="21">
        <f>MAX(0,ROUNDDOWN(F980-E980-430000-H980,-3))</f>
        <v/>
      </c>
      <c r="R980" s="21">
        <f>IF(F980&lt;=450000,0,MAX(0,P980*0.06-MIN(50000,P980)*0.03))</f>
        <v/>
      </c>
      <c r="S980" s="21">
        <f>IF(F980&lt;=450000,0,MAX(0,P980*0.04-MIN(50000,P980)*0.02))</f>
        <v/>
      </c>
      <c r="T980" s="21">
        <f>IF(F980&lt;=450000,0,MAX(0,Q980*0.06-MIN(50000,Q980)*0.03))</f>
        <v/>
      </c>
      <c r="U980" s="21">
        <f>IF(F980&lt;=450000,0,MAX(0,Q980*0.04-MIN(50000,Q980)*0.02))</f>
        <v/>
      </c>
      <c r="V980" s="21">
        <f>50000+MAX(0,G980-480000)</f>
        <v/>
      </c>
      <c r="W980" s="21">
        <f>P980-V980</f>
        <v/>
      </c>
      <c r="X980" s="21">
        <f>Q980-V980</f>
        <v/>
      </c>
      <c r="Y980" s="22">
        <f>IF(W980&lt;0,0.9,LOOKUP(W980,{0,1950001,3300001,6950001,9000001,18000001,40000001},{0.84895,0.7979,0.6958,0.66517,0.56307,0.4916,0.44055}))</f>
        <v/>
      </c>
      <c r="Z980" s="22">
        <f>IF(X980&lt;0,0.9,LOOKUP(X980,{0,1950001,3300001,6950001,9000001,18000001,40000001},{0.84895,0.7979,0.6958,0.66517,0.56307,0.4916,0.44055}))</f>
        <v/>
      </c>
      <c r="AA980" s="22">
        <f>IF(W980&lt;0,0,CHOOSE(MATCH(W980,{0,1950001,3300001,6950001,9000001},1),5.105/84.895,10.21/79.79,20.42/69.58,23.483/66.517,33.693/56.307))</f>
        <v/>
      </c>
      <c r="AB980" s="21">
        <f>IF(C980&lt;=2000,0,(MIN(C980,ROUNDDOWN(F980*0.3,0))-2000)*0.1)</f>
        <v/>
      </c>
      <c r="AC980" s="21">
        <f>IF(C980&lt;=2000,0,MIN((C980-2000)*Y980,(R980+S980)*0.2))</f>
        <v/>
      </c>
      <c r="AD980" s="21">
        <f>IF(C980&lt;=2000,0,MIN((C980-2000)*Z980,(T980+U980)*0.2))</f>
        <v/>
      </c>
      <c r="AE980" s="21">
        <f>AC980*AA980</f>
        <v/>
      </c>
      <c r="AF980" s="21">
        <f>ROUNDDOWN(R980,-2)+ROUNDDOWN(S980,-2)</f>
        <v/>
      </c>
      <c r="AG980" s="21">
        <f>ROUNDDOWN(MAX(0,R980-(AB980+AC980+AE980)*0.6),-2)+ROUNDDOWN(MAX(0,S980-(AB980+AC980+AE980)*0.4),-2)</f>
        <v/>
      </c>
      <c r="AH980" s="21">
        <f>ROUNDDOWN(MAX(0,T980-(AB980+AD980)*0.6),-2)+ROUNDDOWN(MAX(0,U980-(AB980+AD980)*0.4),-2)</f>
        <v/>
      </c>
      <c r="AI980" s="21">
        <f>ROUNDDOWN(T980,-2)+ROUNDDOWN(U980,-2)</f>
        <v/>
      </c>
      <c r="AJ980" s="21">
        <f>M980+AF980</f>
        <v/>
      </c>
      <c r="AK980" s="21">
        <f>M980+AG980</f>
        <v/>
      </c>
      <c r="AL980" s="21">
        <f>N980+AH980</f>
        <v/>
      </c>
      <c r="AM980" s="21">
        <f>O980+AI980</f>
        <v/>
      </c>
      <c r="AN980" s="21">
        <f>N980+AI980</f>
        <v/>
      </c>
      <c r="AO980" s="21">
        <f>ROUNDDOWN((R980+S980)*0.2/Y980+2000,0)</f>
        <v/>
      </c>
      <c r="AP980" s="21">
        <f>ROUNDDOWN((T980+U980)*0.2/Z980+2000,0)</f>
        <v/>
      </c>
      <c r="AQ980" s="21">
        <f>AL980-AK980</f>
        <v/>
      </c>
      <c r="AR980" s="21">
        <f>AM980-AK980</f>
        <v/>
      </c>
      <c r="AS980" s="21">
        <f>AM980-AL980</f>
        <v/>
      </c>
      <c r="AT980" s="21">
        <f>AK980+C980-AJ980</f>
        <v/>
      </c>
      <c r="AU980" s="21">
        <f>AL980+C980-AM980</f>
        <v/>
      </c>
      <c r="AV980" s="21">
        <f>AN980+C980-AM980</f>
        <v/>
      </c>
    </row>
    <row r="981">
      <c r="A981" t="inlineStr">
        <is>
          <t>医療費の境目</t>
        </is>
      </c>
      <c r="B981" s="21">
        <f>'3_医療費の境目'!$B$3</f>
        <v/>
      </c>
      <c r="C981" s="21">
        <f>IF('3_医療費の境目'!$B$4="",AO981,'3_医療費の境目'!$B$4)</f>
        <v/>
      </c>
      <c r="D981" s="21">
        <f>'3_医療費の境目'!D981</f>
        <v/>
      </c>
      <c r="E981" s="21">
        <f>ROUND(MIN(B981/12,650000)*12*0.0915+MIN(B981/12,1390000)*12*(0.0504+0)+B981*0.005,0)</f>
        <v/>
      </c>
      <c r="F981" s="21">
        <f>IF(B981&lt;741000,0,IF(B981&lt;2191000,B981-740000,IF(B981&lt;2193000,1451000,IF(B981&lt;2196000,1453000,IF(B981&lt;2200000,1456000,IF(B981&lt;3600000,ROUND(ROUNDDOWN(B981/4,-3)*2.8,0)-80000,IF(B981&lt;6600000,ROUND(ROUNDDOWN(B981/4,-3)*3.2,0)-440000,IF(B981&lt;8500000,ROUNDDOWN(B981*0.9,0)-1100000,B981-1950000))))))))</f>
        <v/>
      </c>
      <c r="G981" s="21">
        <f>IF(F981&gt;23500000,NA(),IF(F981&lt;=4890000,1040000,IF(F981&lt;=6550000,670000,620000)))</f>
        <v/>
      </c>
      <c r="H981" s="21">
        <f>IF(D981&lt;=0,0,MAX(0,MIN(2000000,D981-MIN(100000,ROUNDDOWN(F981*0.05,0)))))</f>
        <v/>
      </c>
      <c r="I981" s="21">
        <f>IF(C981&lt;=2000,0,MIN(C981,ROUNDDOWN(F981*0.4,0))-2000)</f>
        <v/>
      </c>
      <c r="J981" s="21">
        <f>MAX(0,ROUNDDOWN(F981-E981-G981,-3))</f>
        <v/>
      </c>
      <c r="K981" s="21">
        <f>MAX(0,ROUNDDOWN(F981-E981-G981-H981-I981,-3))</f>
        <v/>
      </c>
      <c r="L981" s="21">
        <f>MAX(0,ROUNDDOWN(F981-E981-G981-H981,-3))</f>
        <v/>
      </c>
      <c r="M981" s="21">
        <f>IF(J981&lt;=0,0,ROUNDDOWN((J981*LOOKUP(J981,{0,1950001,3300001,6950001,9000001,18000001,40000001},{0.05,0.1,0.2,0.23,0.33,0.4,0.45})-LOOKUP(J981,{0,1950001,3300001,6950001,9000001,18000001,40000001},{0,97500,427500,636000,1536000,2796000,4796000}))*1.021,-2))</f>
        <v/>
      </c>
      <c r="N981" s="21">
        <f>IF(K981&lt;=0,0,ROUNDDOWN((K981*LOOKUP(K981,{0,1950001,3300001,6950001,9000001,18000001,40000001},{0.05,0.1,0.2,0.23,0.33,0.4,0.45})-LOOKUP(K981,{0,1950001,3300001,6950001,9000001,18000001,40000001},{0,97500,427500,636000,1536000,2796000,4796000}))*1.021,-2))</f>
        <v/>
      </c>
      <c r="O981" s="21">
        <f>IF(L981&lt;=0,0,ROUNDDOWN((L981*LOOKUP(L981,{0,1950001,3300001,6950001,9000001,18000001,40000001},{0.05,0.1,0.2,0.23,0.33,0.4,0.45})-LOOKUP(L981,{0,1950001,3300001,6950001,9000001,18000001,40000001},{0,97500,427500,636000,1536000,2796000,4796000}))*1.021,-2))</f>
        <v/>
      </c>
      <c r="P981" s="21">
        <f>MAX(0,ROUNDDOWN(F981-E981-430000,-3))</f>
        <v/>
      </c>
      <c r="Q981" s="21">
        <f>MAX(0,ROUNDDOWN(F981-E981-430000-H981,-3))</f>
        <v/>
      </c>
      <c r="R981" s="21">
        <f>IF(F981&lt;=450000,0,MAX(0,P981*0.06-MIN(50000,P981)*0.03))</f>
        <v/>
      </c>
      <c r="S981" s="21">
        <f>IF(F981&lt;=450000,0,MAX(0,P981*0.04-MIN(50000,P981)*0.02))</f>
        <v/>
      </c>
      <c r="T981" s="21">
        <f>IF(F981&lt;=450000,0,MAX(0,Q981*0.06-MIN(50000,Q981)*0.03))</f>
        <v/>
      </c>
      <c r="U981" s="21">
        <f>IF(F981&lt;=450000,0,MAX(0,Q981*0.04-MIN(50000,Q981)*0.02))</f>
        <v/>
      </c>
      <c r="V981" s="21">
        <f>50000+MAX(0,G981-480000)</f>
        <v/>
      </c>
      <c r="W981" s="21">
        <f>P981-V981</f>
        <v/>
      </c>
      <c r="X981" s="21">
        <f>Q981-V981</f>
        <v/>
      </c>
      <c r="Y981" s="22">
        <f>IF(W981&lt;0,0.9,LOOKUP(W981,{0,1950001,3300001,6950001,9000001,18000001,40000001},{0.84895,0.7979,0.6958,0.66517,0.56307,0.4916,0.44055}))</f>
        <v/>
      </c>
      <c r="Z981" s="22">
        <f>IF(X981&lt;0,0.9,LOOKUP(X981,{0,1950001,3300001,6950001,9000001,18000001,40000001},{0.84895,0.7979,0.6958,0.66517,0.56307,0.4916,0.44055}))</f>
        <v/>
      </c>
      <c r="AA981" s="22">
        <f>IF(W981&lt;0,0,CHOOSE(MATCH(W981,{0,1950001,3300001,6950001,9000001},1),5.105/84.895,10.21/79.79,20.42/69.58,23.483/66.517,33.693/56.307))</f>
        <v/>
      </c>
      <c r="AB981" s="21">
        <f>IF(C981&lt;=2000,0,(MIN(C981,ROUNDDOWN(F981*0.3,0))-2000)*0.1)</f>
        <v/>
      </c>
      <c r="AC981" s="21">
        <f>IF(C981&lt;=2000,0,MIN((C981-2000)*Y981,(R981+S981)*0.2))</f>
        <v/>
      </c>
      <c r="AD981" s="21">
        <f>IF(C981&lt;=2000,0,MIN((C981-2000)*Z981,(T981+U981)*0.2))</f>
        <v/>
      </c>
      <c r="AE981" s="21">
        <f>AC981*AA981</f>
        <v/>
      </c>
      <c r="AF981" s="21">
        <f>ROUNDDOWN(R981,-2)+ROUNDDOWN(S981,-2)</f>
        <v/>
      </c>
      <c r="AG981" s="21">
        <f>ROUNDDOWN(MAX(0,R981-(AB981+AC981+AE981)*0.6),-2)+ROUNDDOWN(MAX(0,S981-(AB981+AC981+AE981)*0.4),-2)</f>
        <v/>
      </c>
      <c r="AH981" s="21">
        <f>ROUNDDOWN(MAX(0,T981-(AB981+AD981)*0.6),-2)+ROUNDDOWN(MAX(0,U981-(AB981+AD981)*0.4),-2)</f>
        <v/>
      </c>
      <c r="AI981" s="21">
        <f>ROUNDDOWN(T981,-2)+ROUNDDOWN(U981,-2)</f>
        <v/>
      </c>
      <c r="AJ981" s="21">
        <f>M981+AF981</f>
        <v/>
      </c>
      <c r="AK981" s="21">
        <f>M981+AG981</f>
        <v/>
      </c>
      <c r="AL981" s="21">
        <f>N981+AH981</f>
        <v/>
      </c>
      <c r="AM981" s="21">
        <f>O981+AI981</f>
        <v/>
      </c>
      <c r="AN981" s="21">
        <f>N981+AI981</f>
        <v/>
      </c>
      <c r="AO981" s="21">
        <f>ROUNDDOWN((R981+S981)*0.2/Y981+2000,0)</f>
        <v/>
      </c>
      <c r="AP981" s="21">
        <f>ROUNDDOWN((T981+U981)*0.2/Z981+2000,0)</f>
        <v/>
      </c>
      <c r="AQ981" s="21">
        <f>AL981-AK981</f>
        <v/>
      </c>
      <c r="AR981" s="21">
        <f>AM981-AK981</f>
        <v/>
      </c>
      <c r="AS981" s="21">
        <f>AM981-AL981</f>
        <v/>
      </c>
      <c r="AT981" s="21">
        <f>AK981+C981-AJ981</f>
        <v/>
      </c>
      <c r="AU981" s="21">
        <f>AL981+C981-AM981</f>
        <v/>
      </c>
      <c r="AV981" s="21">
        <f>AN981+C981-AM981</f>
        <v/>
      </c>
    </row>
    <row r="982">
      <c r="A982" t="inlineStr">
        <is>
          <t>医療費の境目</t>
        </is>
      </c>
      <c r="B982" s="21">
        <f>'3_医療費の境目'!$B$3</f>
        <v/>
      </c>
      <c r="C982" s="21">
        <f>IF('3_医療費の境目'!$B$4="",AO982,'3_医療費の境目'!$B$4)</f>
        <v/>
      </c>
      <c r="D982" s="21">
        <f>'3_医療費の境目'!D982</f>
        <v/>
      </c>
      <c r="E982" s="21">
        <f>ROUND(MIN(B982/12,650000)*12*0.0915+MIN(B982/12,1390000)*12*(0.0504+0)+B982*0.005,0)</f>
        <v/>
      </c>
      <c r="F982" s="21">
        <f>IF(B982&lt;741000,0,IF(B982&lt;2191000,B982-740000,IF(B982&lt;2193000,1451000,IF(B982&lt;2196000,1453000,IF(B982&lt;2200000,1456000,IF(B982&lt;3600000,ROUND(ROUNDDOWN(B982/4,-3)*2.8,0)-80000,IF(B982&lt;6600000,ROUND(ROUNDDOWN(B982/4,-3)*3.2,0)-440000,IF(B982&lt;8500000,ROUNDDOWN(B982*0.9,0)-1100000,B982-1950000))))))))</f>
        <v/>
      </c>
      <c r="G982" s="21">
        <f>IF(F982&gt;23500000,NA(),IF(F982&lt;=4890000,1040000,IF(F982&lt;=6550000,670000,620000)))</f>
        <v/>
      </c>
      <c r="H982" s="21">
        <f>IF(D982&lt;=0,0,MAX(0,MIN(2000000,D982-MIN(100000,ROUNDDOWN(F982*0.05,0)))))</f>
        <v/>
      </c>
      <c r="I982" s="21">
        <f>IF(C982&lt;=2000,0,MIN(C982,ROUNDDOWN(F982*0.4,0))-2000)</f>
        <v/>
      </c>
      <c r="J982" s="21">
        <f>MAX(0,ROUNDDOWN(F982-E982-G982,-3))</f>
        <v/>
      </c>
      <c r="K982" s="21">
        <f>MAX(0,ROUNDDOWN(F982-E982-G982-H982-I982,-3))</f>
        <v/>
      </c>
      <c r="L982" s="21">
        <f>MAX(0,ROUNDDOWN(F982-E982-G982-H982,-3))</f>
        <v/>
      </c>
      <c r="M982" s="21">
        <f>IF(J982&lt;=0,0,ROUNDDOWN((J982*LOOKUP(J982,{0,1950001,3300001,6950001,9000001,18000001,40000001},{0.05,0.1,0.2,0.23,0.33,0.4,0.45})-LOOKUP(J982,{0,1950001,3300001,6950001,9000001,18000001,40000001},{0,97500,427500,636000,1536000,2796000,4796000}))*1.021,-2))</f>
        <v/>
      </c>
      <c r="N982" s="21">
        <f>IF(K982&lt;=0,0,ROUNDDOWN((K982*LOOKUP(K982,{0,1950001,3300001,6950001,9000001,18000001,40000001},{0.05,0.1,0.2,0.23,0.33,0.4,0.45})-LOOKUP(K982,{0,1950001,3300001,6950001,9000001,18000001,40000001},{0,97500,427500,636000,1536000,2796000,4796000}))*1.021,-2))</f>
        <v/>
      </c>
      <c r="O982" s="21">
        <f>IF(L982&lt;=0,0,ROUNDDOWN((L982*LOOKUP(L982,{0,1950001,3300001,6950001,9000001,18000001,40000001},{0.05,0.1,0.2,0.23,0.33,0.4,0.45})-LOOKUP(L982,{0,1950001,3300001,6950001,9000001,18000001,40000001},{0,97500,427500,636000,1536000,2796000,4796000}))*1.021,-2))</f>
        <v/>
      </c>
      <c r="P982" s="21">
        <f>MAX(0,ROUNDDOWN(F982-E982-430000,-3))</f>
        <v/>
      </c>
      <c r="Q982" s="21">
        <f>MAX(0,ROUNDDOWN(F982-E982-430000-H982,-3))</f>
        <v/>
      </c>
      <c r="R982" s="21">
        <f>IF(F982&lt;=450000,0,MAX(0,P982*0.06-MIN(50000,P982)*0.03))</f>
        <v/>
      </c>
      <c r="S982" s="21">
        <f>IF(F982&lt;=450000,0,MAX(0,P982*0.04-MIN(50000,P982)*0.02))</f>
        <v/>
      </c>
      <c r="T982" s="21">
        <f>IF(F982&lt;=450000,0,MAX(0,Q982*0.06-MIN(50000,Q982)*0.03))</f>
        <v/>
      </c>
      <c r="U982" s="21">
        <f>IF(F982&lt;=450000,0,MAX(0,Q982*0.04-MIN(50000,Q982)*0.02))</f>
        <v/>
      </c>
      <c r="V982" s="21">
        <f>50000+MAX(0,G982-480000)</f>
        <v/>
      </c>
      <c r="W982" s="21">
        <f>P982-V982</f>
        <v/>
      </c>
      <c r="X982" s="21">
        <f>Q982-V982</f>
        <v/>
      </c>
      <c r="Y982" s="22">
        <f>IF(W982&lt;0,0.9,LOOKUP(W982,{0,1950001,3300001,6950001,9000001,18000001,40000001},{0.84895,0.7979,0.6958,0.66517,0.56307,0.4916,0.44055}))</f>
        <v/>
      </c>
      <c r="Z982" s="22">
        <f>IF(X982&lt;0,0.9,LOOKUP(X982,{0,1950001,3300001,6950001,9000001,18000001,40000001},{0.84895,0.7979,0.6958,0.66517,0.56307,0.4916,0.44055}))</f>
        <v/>
      </c>
      <c r="AA982" s="22">
        <f>IF(W982&lt;0,0,CHOOSE(MATCH(W982,{0,1950001,3300001,6950001,9000001},1),5.105/84.895,10.21/79.79,20.42/69.58,23.483/66.517,33.693/56.307))</f>
        <v/>
      </c>
      <c r="AB982" s="21">
        <f>IF(C982&lt;=2000,0,(MIN(C982,ROUNDDOWN(F982*0.3,0))-2000)*0.1)</f>
        <v/>
      </c>
      <c r="AC982" s="21">
        <f>IF(C982&lt;=2000,0,MIN((C982-2000)*Y982,(R982+S982)*0.2))</f>
        <v/>
      </c>
      <c r="AD982" s="21">
        <f>IF(C982&lt;=2000,0,MIN((C982-2000)*Z982,(T982+U982)*0.2))</f>
        <v/>
      </c>
      <c r="AE982" s="21">
        <f>AC982*AA982</f>
        <v/>
      </c>
      <c r="AF982" s="21">
        <f>ROUNDDOWN(R982,-2)+ROUNDDOWN(S982,-2)</f>
        <v/>
      </c>
      <c r="AG982" s="21">
        <f>ROUNDDOWN(MAX(0,R982-(AB982+AC982+AE982)*0.6),-2)+ROUNDDOWN(MAX(0,S982-(AB982+AC982+AE982)*0.4),-2)</f>
        <v/>
      </c>
      <c r="AH982" s="21">
        <f>ROUNDDOWN(MAX(0,T982-(AB982+AD982)*0.6),-2)+ROUNDDOWN(MAX(0,U982-(AB982+AD982)*0.4),-2)</f>
        <v/>
      </c>
      <c r="AI982" s="21">
        <f>ROUNDDOWN(T982,-2)+ROUNDDOWN(U982,-2)</f>
        <v/>
      </c>
      <c r="AJ982" s="21">
        <f>M982+AF982</f>
        <v/>
      </c>
      <c r="AK982" s="21">
        <f>M982+AG982</f>
        <v/>
      </c>
      <c r="AL982" s="21">
        <f>N982+AH982</f>
        <v/>
      </c>
      <c r="AM982" s="21">
        <f>O982+AI982</f>
        <v/>
      </c>
      <c r="AN982" s="21">
        <f>N982+AI982</f>
        <v/>
      </c>
      <c r="AO982" s="21">
        <f>ROUNDDOWN((R982+S982)*0.2/Y982+2000,0)</f>
        <v/>
      </c>
      <c r="AP982" s="21">
        <f>ROUNDDOWN((T982+U982)*0.2/Z982+2000,0)</f>
        <v/>
      </c>
      <c r="AQ982" s="21">
        <f>AL982-AK982</f>
        <v/>
      </c>
      <c r="AR982" s="21">
        <f>AM982-AK982</f>
        <v/>
      </c>
      <c r="AS982" s="21">
        <f>AM982-AL982</f>
        <v/>
      </c>
      <c r="AT982" s="21">
        <f>AK982+C982-AJ982</f>
        <v/>
      </c>
      <c r="AU982" s="21">
        <f>AL982+C982-AM982</f>
        <v/>
      </c>
      <c r="AV982" s="21">
        <f>AN982+C982-AM982</f>
        <v/>
      </c>
    </row>
    <row r="983">
      <c r="A983" t="inlineStr">
        <is>
          <t>医療費の境目</t>
        </is>
      </c>
      <c r="B983" s="21">
        <f>'3_医療費の境目'!$B$3</f>
        <v/>
      </c>
      <c r="C983" s="21">
        <f>IF('3_医療費の境目'!$B$4="",AO983,'3_医療費の境目'!$B$4)</f>
        <v/>
      </c>
      <c r="D983" s="21">
        <f>'3_医療費の境目'!D983</f>
        <v/>
      </c>
      <c r="E983" s="21">
        <f>ROUND(MIN(B983/12,650000)*12*0.0915+MIN(B983/12,1390000)*12*(0.0504+0)+B983*0.005,0)</f>
        <v/>
      </c>
      <c r="F983" s="21">
        <f>IF(B983&lt;741000,0,IF(B983&lt;2191000,B983-740000,IF(B983&lt;2193000,1451000,IF(B983&lt;2196000,1453000,IF(B983&lt;2200000,1456000,IF(B983&lt;3600000,ROUND(ROUNDDOWN(B983/4,-3)*2.8,0)-80000,IF(B983&lt;6600000,ROUND(ROUNDDOWN(B983/4,-3)*3.2,0)-440000,IF(B983&lt;8500000,ROUNDDOWN(B983*0.9,0)-1100000,B983-1950000))))))))</f>
        <v/>
      </c>
      <c r="G983" s="21">
        <f>IF(F983&gt;23500000,NA(),IF(F983&lt;=4890000,1040000,IF(F983&lt;=6550000,670000,620000)))</f>
        <v/>
      </c>
      <c r="H983" s="21">
        <f>IF(D983&lt;=0,0,MAX(0,MIN(2000000,D983-MIN(100000,ROUNDDOWN(F983*0.05,0)))))</f>
        <v/>
      </c>
      <c r="I983" s="21">
        <f>IF(C983&lt;=2000,0,MIN(C983,ROUNDDOWN(F983*0.4,0))-2000)</f>
        <v/>
      </c>
      <c r="J983" s="21">
        <f>MAX(0,ROUNDDOWN(F983-E983-G983,-3))</f>
        <v/>
      </c>
      <c r="K983" s="21">
        <f>MAX(0,ROUNDDOWN(F983-E983-G983-H983-I983,-3))</f>
        <v/>
      </c>
      <c r="L983" s="21">
        <f>MAX(0,ROUNDDOWN(F983-E983-G983-H983,-3))</f>
        <v/>
      </c>
      <c r="M983" s="21">
        <f>IF(J983&lt;=0,0,ROUNDDOWN((J983*LOOKUP(J983,{0,1950001,3300001,6950001,9000001,18000001,40000001},{0.05,0.1,0.2,0.23,0.33,0.4,0.45})-LOOKUP(J983,{0,1950001,3300001,6950001,9000001,18000001,40000001},{0,97500,427500,636000,1536000,2796000,4796000}))*1.021,-2))</f>
        <v/>
      </c>
      <c r="N983" s="21">
        <f>IF(K983&lt;=0,0,ROUNDDOWN((K983*LOOKUP(K983,{0,1950001,3300001,6950001,9000001,18000001,40000001},{0.05,0.1,0.2,0.23,0.33,0.4,0.45})-LOOKUP(K983,{0,1950001,3300001,6950001,9000001,18000001,40000001},{0,97500,427500,636000,1536000,2796000,4796000}))*1.021,-2))</f>
        <v/>
      </c>
      <c r="O983" s="21">
        <f>IF(L983&lt;=0,0,ROUNDDOWN((L983*LOOKUP(L983,{0,1950001,3300001,6950001,9000001,18000001,40000001},{0.05,0.1,0.2,0.23,0.33,0.4,0.45})-LOOKUP(L983,{0,1950001,3300001,6950001,9000001,18000001,40000001},{0,97500,427500,636000,1536000,2796000,4796000}))*1.021,-2))</f>
        <v/>
      </c>
      <c r="P983" s="21">
        <f>MAX(0,ROUNDDOWN(F983-E983-430000,-3))</f>
        <v/>
      </c>
      <c r="Q983" s="21">
        <f>MAX(0,ROUNDDOWN(F983-E983-430000-H983,-3))</f>
        <v/>
      </c>
      <c r="R983" s="21">
        <f>IF(F983&lt;=450000,0,MAX(0,P983*0.06-MIN(50000,P983)*0.03))</f>
        <v/>
      </c>
      <c r="S983" s="21">
        <f>IF(F983&lt;=450000,0,MAX(0,P983*0.04-MIN(50000,P983)*0.02))</f>
        <v/>
      </c>
      <c r="T983" s="21">
        <f>IF(F983&lt;=450000,0,MAX(0,Q983*0.06-MIN(50000,Q983)*0.03))</f>
        <v/>
      </c>
      <c r="U983" s="21">
        <f>IF(F983&lt;=450000,0,MAX(0,Q983*0.04-MIN(50000,Q983)*0.02))</f>
        <v/>
      </c>
      <c r="V983" s="21">
        <f>50000+MAX(0,G983-480000)</f>
        <v/>
      </c>
      <c r="W983" s="21">
        <f>P983-V983</f>
        <v/>
      </c>
      <c r="X983" s="21">
        <f>Q983-V983</f>
        <v/>
      </c>
      <c r="Y983" s="22">
        <f>IF(W983&lt;0,0.9,LOOKUP(W983,{0,1950001,3300001,6950001,9000001,18000001,40000001},{0.84895,0.7979,0.6958,0.66517,0.56307,0.4916,0.44055}))</f>
        <v/>
      </c>
      <c r="Z983" s="22">
        <f>IF(X983&lt;0,0.9,LOOKUP(X983,{0,1950001,3300001,6950001,9000001,18000001,40000001},{0.84895,0.7979,0.6958,0.66517,0.56307,0.4916,0.44055}))</f>
        <v/>
      </c>
      <c r="AA983" s="22">
        <f>IF(W983&lt;0,0,CHOOSE(MATCH(W983,{0,1950001,3300001,6950001,9000001},1),5.105/84.895,10.21/79.79,20.42/69.58,23.483/66.517,33.693/56.307))</f>
        <v/>
      </c>
      <c r="AB983" s="21">
        <f>IF(C983&lt;=2000,0,(MIN(C983,ROUNDDOWN(F983*0.3,0))-2000)*0.1)</f>
        <v/>
      </c>
      <c r="AC983" s="21">
        <f>IF(C983&lt;=2000,0,MIN((C983-2000)*Y983,(R983+S983)*0.2))</f>
        <v/>
      </c>
      <c r="AD983" s="21">
        <f>IF(C983&lt;=2000,0,MIN((C983-2000)*Z983,(T983+U983)*0.2))</f>
        <v/>
      </c>
      <c r="AE983" s="21">
        <f>AC983*AA983</f>
        <v/>
      </c>
      <c r="AF983" s="21">
        <f>ROUNDDOWN(R983,-2)+ROUNDDOWN(S983,-2)</f>
        <v/>
      </c>
      <c r="AG983" s="21">
        <f>ROUNDDOWN(MAX(0,R983-(AB983+AC983+AE983)*0.6),-2)+ROUNDDOWN(MAX(0,S983-(AB983+AC983+AE983)*0.4),-2)</f>
        <v/>
      </c>
      <c r="AH983" s="21">
        <f>ROUNDDOWN(MAX(0,T983-(AB983+AD983)*0.6),-2)+ROUNDDOWN(MAX(0,U983-(AB983+AD983)*0.4),-2)</f>
        <v/>
      </c>
      <c r="AI983" s="21">
        <f>ROUNDDOWN(T983,-2)+ROUNDDOWN(U983,-2)</f>
        <v/>
      </c>
      <c r="AJ983" s="21">
        <f>M983+AF983</f>
        <v/>
      </c>
      <c r="AK983" s="21">
        <f>M983+AG983</f>
        <v/>
      </c>
      <c r="AL983" s="21">
        <f>N983+AH983</f>
        <v/>
      </c>
      <c r="AM983" s="21">
        <f>O983+AI983</f>
        <v/>
      </c>
      <c r="AN983" s="21">
        <f>N983+AI983</f>
        <v/>
      </c>
      <c r="AO983" s="21">
        <f>ROUNDDOWN((R983+S983)*0.2/Y983+2000,0)</f>
        <v/>
      </c>
      <c r="AP983" s="21">
        <f>ROUNDDOWN((T983+U983)*0.2/Z983+2000,0)</f>
        <v/>
      </c>
      <c r="AQ983" s="21">
        <f>AL983-AK983</f>
        <v/>
      </c>
      <c r="AR983" s="21">
        <f>AM983-AK983</f>
        <v/>
      </c>
      <c r="AS983" s="21">
        <f>AM983-AL983</f>
        <v/>
      </c>
      <c r="AT983" s="21">
        <f>AK983+C983-AJ983</f>
        <v/>
      </c>
      <c r="AU983" s="21">
        <f>AL983+C983-AM983</f>
        <v/>
      </c>
      <c r="AV983" s="21">
        <f>AN983+C983-AM983</f>
        <v/>
      </c>
    </row>
    <row r="984">
      <c r="A984" t="inlineStr">
        <is>
          <t>医療費の境目</t>
        </is>
      </c>
      <c r="B984" s="21">
        <f>'3_医療費の境目'!$B$3</f>
        <v/>
      </c>
      <c r="C984" s="21">
        <f>IF('3_医療費の境目'!$B$4="",AO984,'3_医療費の境目'!$B$4)</f>
        <v/>
      </c>
      <c r="D984" s="21">
        <f>'3_医療費の境目'!D984</f>
        <v/>
      </c>
      <c r="E984" s="21">
        <f>ROUND(MIN(B984/12,650000)*12*0.0915+MIN(B984/12,1390000)*12*(0.0504+0)+B984*0.005,0)</f>
        <v/>
      </c>
      <c r="F984" s="21">
        <f>IF(B984&lt;741000,0,IF(B984&lt;2191000,B984-740000,IF(B984&lt;2193000,1451000,IF(B984&lt;2196000,1453000,IF(B984&lt;2200000,1456000,IF(B984&lt;3600000,ROUND(ROUNDDOWN(B984/4,-3)*2.8,0)-80000,IF(B984&lt;6600000,ROUND(ROUNDDOWN(B984/4,-3)*3.2,0)-440000,IF(B984&lt;8500000,ROUNDDOWN(B984*0.9,0)-1100000,B984-1950000))))))))</f>
        <v/>
      </c>
      <c r="G984" s="21">
        <f>IF(F984&gt;23500000,NA(),IF(F984&lt;=4890000,1040000,IF(F984&lt;=6550000,670000,620000)))</f>
        <v/>
      </c>
      <c r="H984" s="21">
        <f>IF(D984&lt;=0,0,MAX(0,MIN(2000000,D984-MIN(100000,ROUNDDOWN(F984*0.05,0)))))</f>
        <v/>
      </c>
      <c r="I984" s="21">
        <f>IF(C984&lt;=2000,0,MIN(C984,ROUNDDOWN(F984*0.4,0))-2000)</f>
        <v/>
      </c>
      <c r="J984" s="21">
        <f>MAX(0,ROUNDDOWN(F984-E984-G984,-3))</f>
        <v/>
      </c>
      <c r="K984" s="21">
        <f>MAX(0,ROUNDDOWN(F984-E984-G984-H984-I984,-3))</f>
        <v/>
      </c>
      <c r="L984" s="21">
        <f>MAX(0,ROUNDDOWN(F984-E984-G984-H984,-3))</f>
        <v/>
      </c>
      <c r="M984" s="21">
        <f>IF(J984&lt;=0,0,ROUNDDOWN((J984*LOOKUP(J984,{0,1950001,3300001,6950001,9000001,18000001,40000001},{0.05,0.1,0.2,0.23,0.33,0.4,0.45})-LOOKUP(J984,{0,1950001,3300001,6950001,9000001,18000001,40000001},{0,97500,427500,636000,1536000,2796000,4796000}))*1.021,-2))</f>
        <v/>
      </c>
      <c r="N984" s="21">
        <f>IF(K984&lt;=0,0,ROUNDDOWN((K984*LOOKUP(K984,{0,1950001,3300001,6950001,9000001,18000001,40000001},{0.05,0.1,0.2,0.23,0.33,0.4,0.45})-LOOKUP(K984,{0,1950001,3300001,6950001,9000001,18000001,40000001},{0,97500,427500,636000,1536000,2796000,4796000}))*1.021,-2))</f>
        <v/>
      </c>
      <c r="O984" s="21">
        <f>IF(L984&lt;=0,0,ROUNDDOWN((L984*LOOKUP(L984,{0,1950001,3300001,6950001,9000001,18000001,40000001},{0.05,0.1,0.2,0.23,0.33,0.4,0.45})-LOOKUP(L984,{0,1950001,3300001,6950001,9000001,18000001,40000001},{0,97500,427500,636000,1536000,2796000,4796000}))*1.021,-2))</f>
        <v/>
      </c>
      <c r="P984" s="21">
        <f>MAX(0,ROUNDDOWN(F984-E984-430000,-3))</f>
        <v/>
      </c>
      <c r="Q984" s="21">
        <f>MAX(0,ROUNDDOWN(F984-E984-430000-H984,-3))</f>
        <v/>
      </c>
      <c r="R984" s="21">
        <f>IF(F984&lt;=450000,0,MAX(0,P984*0.06-MIN(50000,P984)*0.03))</f>
        <v/>
      </c>
      <c r="S984" s="21">
        <f>IF(F984&lt;=450000,0,MAX(0,P984*0.04-MIN(50000,P984)*0.02))</f>
        <v/>
      </c>
      <c r="T984" s="21">
        <f>IF(F984&lt;=450000,0,MAX(0,Q984*0.06-MIN(50000,Q984)*0.03))</f>
        <v/>
      </c>
      <c r="U984" s="21">
        <f>IF(F984&lt;=450000,0,MAX(0,Q984*0.04-MIN(50000,Q984)*0.02))</f>
        <v/>
      </c>
      <c r="V984" s="21">
        <f>50000+MAX(0,G984-480000)</f>
        <v/>
      </c>
      <c r="W984" s="21">
        <f>P984-V984</f>
        <v/>
      </c>
      <c r="X984" s="21">
        <f>Q984-V984</f>
        <v/>
      </c>
      <c r="Y984" s="22">
        <f>IF(W984&lt;0,0.9,LOOKUP(W984,{0,1950001,3300001,6950001,9000001,18000001,40000001},{0.84895,0.7979,0.6958,0.66517,0.56307,0.4916,0.44055}))</f>
        <v/>
      </c>
      <c r="Z984" s="22">
        <f>IF(X984&lt;0,0.9,LOOKUP(X984,{0,1950001,3300001,6950001,9000001,18000001,40000001},{0.84895,0.7979,0.6958,0.66517,0.56307,0.4916,0.44055}))</f>
        <v/>
      </c>
      <c r="AA984" s="22">
        <f>IF(W984&lt;0,0,CHOOSE(MATCH(W984,{0,1950001,3300001,6950001,9000001},1),5.105/84.895,10.21/79.79,20.42/69.58,23.483/66.517,33.693/56.307))</f>
        <v/>
      </c>
      <c r="AB984" s="21">
        <f>IF(C984&lt;=2000,0,(MIN(C984,ROUNDDOWN(F984*0.3,0))-2000)*0.1)</f>
        <v/>
      </c>
      <c r="AC984" s="21">
        <f>IF(C984&lt;=2000,0,MIN((C984-2000)*Y984,(R984+S984)*0.2))</f>
        <v/>
      </c>
      <c r="AD984" s="21">
        <f>IF(C984&lt;=2000,0,MIN((C984-2000)*Z984,(T984+U984)*0.2))</f>
        <v/>
      </c>
      <c r="AE984" s="21">
        <f>AC984*AA984</f>
        <v/>
      </c>
      <c r="AF984" s="21">
        <f>ROUNDDOWN(R984,-2)+ROUNDDOWN(S984,-2)</f>
        <v/>
      </c>
      <c r="AG984" s="21">
        <f>ROUNDDOWN(MAX(0,R984-(AB984+AC984+AE984)*0.6),-2)+ROUNDDOWN(MAX(0,S984-(AB984+AC984+AE984)*0.4),-2)</f>
        <v/>
      </c>
      <c r="AH984" s="21">
        <f>ROUNDDOWN(MAX(0,T984-(AB984+AD984)*0.6),-2)+ROUNDDOWN(MAX(0,U984-(AB984+AD984)*0.4),-2)</f>
        <v/>
      </c>
      <c r="AI984" s="21">
        <f>ROUNDDOWN(T984,-2)+ROUNDDOWN(U984,-2)</f>
        <v/>
      </c>
      <c r="AJ984" s="21">
        <f>M984+AF984</f>
        <v/>
      </c>
      <c r="AK984" s="21">
        <f>M984+AG984</f>
        <v/>
      </c>
      <c r="AL984" s="21">
        <f>N984+AH984</f>
        <v/>
      </c>
      <c r="AM984" s="21">
        <f>O984+AI984</f>
        <v/>
      </c>
      <c r="AN984" s="21">
        <f>N984+AI984</f>
        <v/>
      </c>
      <c r="AO984" s="21">
        <f>ROUNDDOWN((R984+S984)*0.2/Y984+2000,0)</f>
        <v/>
      </c>
      <c r="AP984" s="21">
        <f>ROUNDDOWN((T984+U984)*0.2/Z984+2000,0)</f>
        <v/>
      </c>
      <c r="AQ984" s="21">
        <f>AL984-AK984</f>
        <v/>
      </c>
      <c r="AR984" s="21">
        <f>AM984-AK984</f>
        <v/>
      </c>
      <c r="AS984" s="21">
        <f>AM984-AL984</f>
        <v/>
      </c>
      <c r="AT984" s="21">
        <f>AK984+C984-AJ984</f>
        <v/>
      </c>
      <c r="AU984" s="21">
        <f>AL984+C984-AM984</f>
        <v/>
      </c>
      <c r="AV984" s="21">
        <f>AN984+C984-AM984</f>
        <v/>
      </c>
    </row>
    <row r="985">
      <c r="A985" t="inlineStr">
        <is>
          <t>医療費の境目</t>
        </is>
      </c>
      <c r="B985" s="21">
        <f>'3_医療費の境目'!$B$3</f>
        <v/>
      </c>
      <c r="C985" s="21">
        <f>IF('3_医療費の境目'!$B$4="",AO985,'3_医療費の境目'!$B$4)</f>
        <v/>
      </c>
      <c r="D985" s="21">
        <f>'3_医療費の境目'!D985</f>
        <v/>
      </c>
      <c r="E985" s="21">
        <f>ROUND(MIN(B985/12,650000)*12*0.0915+MIN(B985/12,1390000)*12*(0.0504+0)+B985*0.005,0)</f>
        <v/>
      </c>
      <c r="F985" s="21">
        <f>IF(B985&lt;741000,0,IF(B985&lt;2191000,B985-740000,IF(B985&lt;2193000,1451000,IF(B985&lt;2196000,1453000,IF(B985&lt;2200000,1456000,IF(B985&lt;3600000,ROUND(ROUNDDOWN(B985/4,-3)*2.8,0)-80000,IF(B985&lt;6600000,ROUND(ROUNDDOWN(B985/4,-3)*3.2,0)-440000,IF(B985&lt;8500000,ROUNDDOWN(B985*0.9,0)-1100000,B985-1950000))))))))</f>
        <v/>
      </c>
      <c r="G985" s="21">
        <f>IF(F985&gt;23500000,NA(),IF(F985&lt;=4890000,1040000,IF(F985&lt;=6550000,670000,620000)))</f>
        <v/>
      </c>
      <c r="H985" s="21">
        <f>IF(D985&lt;=0,0,MAX(0,MIN(2000000,D985-MIN(100000,ROUNDDOWN(F985*0.05,0)))))</f>
        <v/>
      </c>
      <c r="I985" s="21">
        <f>IF(C985&lt;=2000,0,MIN(C985,ROUNDDOWN(F985*0.4,0))-2000)</f>
        <v/>
      </c>
      <c r="J985" s="21">
        <f>MAX(0,ROUNDDOWN(F985-E985-G985,-3))</f>
        <v/>
      </c>
      <c r="K985" s="21">
        <f>MAX(0,ROUNDDOWN(F985-E985-G985-H985-I985,-3))</f>
        <v/>
      </c>
      <c r="L985" s="21">
        <f>MAX(0,ROUNDDOWN(F985-E985-G985-H985,-3))</f>
        <v/>
      </c>
      <c r="M985" s="21">
        <f>IF(J985&lt;=0,0,ROUNDDOWN((J985*LOOKUP(J985,{0,1950001,3300001,6950001,9000001,18000001,40000001},{0.05,0.1,0.2,0.23,0.33,0.4,0.45})-LOOKUP(J985,{0,1950001,3300001,6950001,9000001,18000001,40000001},{0,97500,427500,636000,1536000,2796000,4796000}))*1.021,-2))</f>
        <v/>
      </c>
      <c r="N985" s="21">
        <f>IF(K985&lt;=0,0,ROUNDDOWN((K985*LOOKUP(K985,{0,1950001,3300001,6950001,9000001,18000001,40000001},{0.05,0.1,0.2,0.23,0.33,0.4,0.45})-LOOKUP(K985,{0,1950001,3300001,6950001,9000001,18000001,40000001},{0,97500,427500,636000,1536000,2796000,4796000}))*1.021,-2))</f>
        <v/>
      </c>
      <c r="O985" s="21">
        <f>IF(L985&lt;=0,0,ROUNDDOWN((L985*LOOKUP(L985,{0,1950001,3300001,6950001,9000001,18000001,40000001},{0.05,0.1,0.2,0.23,0.33,0.4,0.45})-LOOKUP(L985,{0,1950001,3300001,6950001,9000001,18000001,40000001},{0,97500,427500,636000,1536000,2796000,4796000}))*1.021,-2))</f>
        <v/>
      </c>
      <c r="P985" s="21">
        <f>MAX(0,ROUNDDOWN(F985-E985-430000,-3))</f>
        <v/>
      </c>
      <c r="Q985" s="21">
        <f>MAX(0,ROUNDDOWN(F985-E985-430000-H985,-3))</f>
        <v/>
      </c>
      <c r="R985" s="21">
        <f>IF(F985&lt;=450000,0,MAX(0,P985*0.06-MIN(50000,P985)*0.03))</f>
        <v/>
      </c>
      <c r="S985" s="21">
        <f>IF(F985&lt;=450000,0,MAX(0,P985*0.04-MIN(50000,P985)*0.02))</f>
        <v/>
      </c>
      <c r="T985" s="21">
        <f>IF(F985&lt;=450000,0,MAX(0,Q985*0.06-MIN(50000,Q985)*0.03))</f>
        <v/>
      </c>
      <c r="U985" s="21">
        <f>IF(F985&lt;=450000,0,MAX(0,Q985*0.04-MIN(50000,Q985)*0.02))</f>
        <v/>
      </c>
      <c r="V985" s="21">
        <f>50000+MAX(0,G985-480000)</f>
        <v/>
      </c>
      <c r="W985" s="21">
        <f>P985-V985</f>
        <v/>
      </c>
      <c r="X985" s="21">
        <f>Q985-V985</f>
        <v/>
      </c>
      <c r="Y985" s="22">
        <f>IF(W985&lt;0,0.9,LOOKUP(W985,{0,1950001,3300001,6950001,9000001,18000001,40000001},{0.84895,0.7979,0.6958,0.66517,0.56307,0.4916,0.44055}))</f>
        <v/>
      </c>
      <c r="Z985" s="22">
        <f>IF(X985&lt;0,0.9,LOOKUP(X985,{0,1950001,3300001,6950001,9000001,18000001,40000001},{0.84895,0.7979,0.6958,0.66517,0.56307,0.4916,0.44055}))</f>
        <v/>
      </c>
      <c r="AA985" s="22">
        <f>IF(W985&lt;0,0,CHOOSE(MATCH(W985,{0,1950001,3300001,6950001,9000001},1),5.105/84.895,10.21/79.79,20.42/69.58,23.483/66.517,33.693/56.307))</f>
        <v/>
      </c>
      <c r="AB985" s="21">
        <f>IF(C985&lt;=2000,0,(MIN(C985,ROUNDDOWN(F985*0.3,0))-2000)*0.1)</f>
        <v/>
      </c>
      <c r="AC985" s="21">
        <f>IF(C985&lt;=2000,0,MIN((C985-2000)*Y985,(R985+S985)*0.2))</f>
        <v/>
      </c>
      <c r="AD985" s="21">
        <f>IF(C985&lt;=2000,0,MIN((C985-2000)*Z985,(T985+U985)*0.2))</f>
        <v/>
      </c>
      <c r="AE985" s="21">
        <f>AC985*AA985</f>
        <v/>
      </c>
      <c r="AF985" s="21">
        <f>ROUNDDOWN(R985,-2)+ROUNDDOWN(S985,-2)</f>
        <v/>
      </c>
      <c r="AG985" s="21">
        <f>ROUNDDOWN(MAX(0,R985-(AB985+AC985+AE985)*0.6),-2)+ROUNDDOWN(MAX(0,S985-(AB985+AC985+AE985)*0.4),-2)</f>
        <v/>
      </c>
      <c r="AH985" s="21">
        <f>ROUNDDOWN(MAX(0,T985-(AB985+AD985)*0.6),-2)+ROUNDDOWN(MAX(0,U985-(AB985+AD985)*0.4),-2)</f>
        <v/>
      </c>
      <c r="AI985" s="21">
        <f>ROUNDDOWN(T985,-2)+ROUNDDOWN(U985,-2)</f>
        <v/>
      </c>
      <c r="AJ985" s="21">
        <f>M985+AF985</f>
        <v/>
      </c>
      <c r="AK985" s="21">
        <f>M985+AG985</f>
        <v/>
      </c>
      <c r="AL985" s="21">
        <f>N985+AH985</f>
        <v/>
      </c>
      <c r="AM985" s="21">
        <f>O985+AI985</f>
        <v/>
      </c>
      <c r="AN985" s="21">
        <f>N985+AI985</f>
        <v/>
      </c>
      <c r="AO985" s="21">
        <f>ROUNDDOWN((R985+S985)*0.2/Y985+2000,0)</f>
        <v/>
      </c>
      <c r="AP985" s="21">
        <f>ROUNDDOWN((T985+U985)*0.2/Z985+2000,0)</f>
        <v/>
      </c>
      <c r="AQ985" s="21">
        <f>AL985-AK985</f>
        <v/>
      </c>
      <c r="AR985" s="21">
        <f>AM985-AK985</f>
        <v/>
      </c>
      <c r="AS985" s="21">
        <f>AM985-AL985</f>
        <v/>
      </c>
      <c r="AT985" s="21">
        <f>AK985+C985-AJ985</f>
        <v/>
      </c>
      <c r="AU985" s="21">
        <f>AL985+C985-AM985</f>
        <v/>
      </c>
      <c r="AV985" s="21">
        <f>AN985+C985-AM985</f>
        <v/>
      </c>
    </row>
    <row r="986">
      <c r="A986" t="inlineStr">
        <is>
          <t>医療費の境目</t>
        </is>
      </c>
      <c r="B986" s="21">
        <f>'3_医療費の境目'!$B$3</f>
        <v/>
      </c>
      <c r="C986" s="21">
        <f>IF('3_医療費の境目'!$B$4="",AO986,'3_医療費の境目'!$B$4)</f>
        <v/>
      </c>
      <c r="D986" s="21">
        <f>'3_医療費の境目'!D986</f>
        <v/>
      </c>
      <c r="E986" s="21">
        <f>ROUND(MIN(B986/12,650000)*12*0.0915+MIN(B986/12,1390000)*12*(0.0504+0)+B986*0.005,0)</f>
        <v/>
      </c>
      <c r="F986" s="21">
        <f>IF(B986&lt;741000,0,IF(B986&lt;2191000,B986-740000,IF(B986&lt;2193000,1451000,IF(B986&lt;2196000,1453000,IF(B986&lt;2200000,1456000,IF(B986&lt;3600000,ROUND(ROUNDDOWN(B986/4,-3)*2.8,0)-80000,IF(B986&lt;6600000,ROUND(ROUNDDOWN(B986/4,-3)*3.2,0)-440000,IF(B986&lt;8500000,ROUNDDOWN(B986*0.9,0)-1100000,B986-1950000))))))))</f>
        <v/>
      </c>
      <c r="G986" s="21">
        <f>IF(F986&gt;23500000,NA(),IF(F986&lt;=4890000,1040000,IF(F986&lt;=6550000,670000,620000)))</f>
        <v/>
      </c>
      <c r="H986" s="21">
        <f>IF(D986&lt;=0,0,MAX(0,MIN(2000000,D986-MIN(100000,ROUNDDOWN(F986*0.05,0)))))</f>
        <v/>
      </c>
      <c r="I986" s="21">
        <f>IF(C986&lt;=2000,0,MIN(C986,ROUNDDOWN(F986*0.4,0))-2000)</f>
        <v/>
      </c>
      <c r="J986" s="21">
        <f>MAX(0,ROUNDDOWN(F986-E986-G986,-3))</f>
        <v/>
      </c>
      <c r="K986" s="21">
        <f>MAX(0,ROUNDDOWN(F986-E986-G986-H986-I986,-3))</f>
        <v/>
      </c>
      <c r="L986" s="21">
        <f>MAX(0,ROUNDDOWN(F986-E986-G986-H986,-3))</f>
        <v/>
      </c>
      <c r="M986" s="21">
        <f>IF(J986&lt;=0,0,ROUNDDOWN((J986*LOOKUP(J986,{0,1950001,3300001,6950001,9000001,18000001,40000001},{0.05,0.1,0.2,0.23,0.33,0.4,0.45})-LOOKUP(J986,{0,1950001,3300001,6950001,9000001,18000001,40000001},{0,97500,427500,636000,1536000,2796000,4796000}))*1.021,-2))</f>
        <v/>
      </c>
      <c r="N986" s="21">
        <f>IF(K986&lt;=0,0,ROUNDDOWN((K986*LOOKUP(K986,{0,1950001,3300001,6950001,9000001,18000001,40000001},{0.05,0.1,0.2,0.23,0.33,0.4,0.45})-LOOKUP(K986,{0,1950001,3300001,6950001,9000001,18000001,40000001},{0,97500,427500,636000,1536000,2796000,4796000}))*1.021,-2))</f>
        <v/>
      </c>
      <c r="O986" s="21">
        <f>IF(L986&lt;=0,0,ROUNDDOWN((L986*LOOKUP(L986,{0,1950001,3300001,6950001,9000001,18000001,40000001},{0.05,0.1,0.2,0.23,0.33,0.4,0.45})-LOOKUP(L986,{0,1950001,3300001,6950001,9000001,18000001,40000001},{0,97500,427500,636000,1536000,2796000,4796000}))*1.021,-2))</f>
        <v/>
      </c>
      <c r="P986" s="21">
        <f>MAX(0,ROUNDDOWN(F986-E986-430000,-3))</f>
        <v/>
      </c>
      <c r="Q986" s="21">
        <f>MAX(0,ROUNDDOWN(F986-E986-430000-H986,-3))</f>
        <v/>
      </c>
      <c r="R986" s="21">
        <f>IF(F986&lt;=450000,0,MAX(0,P986*0.06-MIN(50000,P986)*0.03))</f>
        <v/>
      </c>
      <c r="S986" s="21">
        <f>IF(F986&lt;=450000,0,MAX(0,P986*0.04-MIN(50000,P986)*0.02))</f>
        <v/>
      </c>
      <c r="T986" s="21">
        <f>IF(F986&lt;=450000,0,MAX(0,Q986*0.06-MIN(50000,Q986)*0.03))</f>
        <v/>
      </c>
      <c r="U986" s="21">
        <f>IF(F986&lt;=450000,0,MAX(0,Q986*0.04-MIN(50000,Q986)*0.02))</f>
        <v/>
      </c>
      <c r="V986" s="21">
        <f>50000+MAX(0,G986-480000)</f>
        <v/>
      </c>
      <c r="W986" s="21">
        <f>P986-V986</f>
        <v/>
      </c>
      <c r="X986" s="21">
        <f>Q986-V986</f>
        <v/>
      </c>
      <c r="Y986" s="22">
        <f>IF(W986&lt;0,0.9,LOOKUP(W986,{0,1950001,3300001,6950001,9000001,18000001,40000001},{0.84895,0.7979,0.6958,0.66517,0.56307,0.4916,0.44055}))</f>
        <v/>
      </c>
      <c r="Z986" s="22">
        <f>IF(X986&lt;0,0.9,LOOKUP(X986,{0,1950001,3300001,6950001,9000001,18000001,40000001},{0.84895,0.7979,0.6958,0.66517,0.56307,0.4916,0.44055}))</f>
        <v/>
      </c>
      <c r="AA986" s="22">
        <f>IF(W986&lt;0,0,CHOOSE(MATCH(W986,{0,1950001,3300001,6950001,9000001},1),5.105/84.895,10.21/79.79,20.42/69.58,23.483/66.517,33.693/56.307))</f>
        <v/>
      </c>
      <c r="AB986" s="21">
        <f>IF(C986&lt;=2000,0,(MIN(C986,ROUNDDOWN(F986*0.3,0))-2000)*0.1)</f>
        <v/>
      </c>
      <c r="AC986" s="21">
        <f>IF(C986&lt;=2000,0,MIN((C986-2000)*Y986,(R986+S986)*0.2))</f>
        <v/>
      </c>
      <c r="AD986" s="21">
        <f>IF(C986&lt;=2000,0,MIN((C986-2000)*Z986,(T986+U986)*0.2))</f>
        <v/>
      </c>
      <c r="AE986" s="21">
        <f>AC986*AA986</f>
        <v/>
      </c>
      <c r="AF986" s="21">
        <f>ROUNDDOWN(R986,-2)+ROUNDDOWN(S986,-2)</f>
        <v/>
      </c>
      <c r="AG986" s="21">
        <f>ROUNDDOWN(MAX(0,R986-(AB986+AC986+AE986)*0.6),-2)+ROUNDDOWN(MAX(0,S986-(AB986+AC986+AE986)*0.4),-2)</f>
        <v/>
      </c>
      <c r="AH986" s="21">
        <f>ROUNDDOWN(MAX(0,T986-(AB986+AD986)*0.6),-2)+ROUNDDOWN(MAX(0,U986-(AB986+AD986)*0.4),-2)</f>
        <v/>
      </c>
      <c r="AI986" s="21">
        <f>ROUNDDOWN(T986,-2)+ROUNDDOWN(U986,-2)</f>
        <v/>
      </c>
      <c r="AJ986" s="21">
        <f>M986+AF986</f>
        <v/>
      </c>
      <c r="AK986" s="21">
        <f>M986+AG986</f>
        <v/>
      </c>
      <c r="AL986" s="21">
        <f>N986+AH986</f>
        <v/>
      </c>
      <c r="AM986" s="21">
        <f>O986+AI986</f>
        <v/>
      </c>
      <c r="AN986" s="21">
        <f>N986+AI986</f>
        <v/>
      </c>
      <c r="AO986" s="21">
        <f>ROUNDDOWN((R986+S986)*0.2/Y986+2000,0)</f>
        <v/>
      </c>
      <c r="AP986" s="21">
        <f>ROUNDDOWN((T986+U986)*0.2/Z986+2000,0)</f>
        <v/>
      </c>
      <c r="AQ986" s="21">
        <f>AL986-AK986</f>
        <v/>
      </c>
      <c r="AR986" s="21">
        <f>AM986-AK986</f>
        <v/>
      </c>
      <c r="AS986" s="21">
        <f>AM986-AL986</f>
        <v/>
      </c>
      <c r="AT986" s="21">
        <f>AK986+C986-AJ986</f>
        <v/>
      </c>
      <c r="AU986" s="21">
        <f>AL986+C986-AM986</f>
        <v/>
      </c>
      <c r="AV986" s="21">
        <f>AN986+C986-AM986</f>
        <v/>
      </c>
    </row>
    <row r="987">
      <c r="A987" t="inlineStr">
        <is>
          <t>医療費の境目</t>
        </is>
      </c>
      <c r="B987" s="21">
        <f>'3_医療費の境目'!$B$3</f>
        <v/>
      </c>
      <c r="C987" s="21">
        <f>IF('3_医療費の境目'!$B$4="",AO987,'3_医療費の境目'!$B$4)</f>
        <v/>
      </c>
      <c r="D987" s="21">
        <f>'3_医療費の境目'!D987</f>
        <v/>
      </c>
      <c r="E987" s="21">
        <f>ROUND(MIN(B987/12,650000)*12*0.0915+MIN(B987/12,1390000)*12*(0.0504+0)+B987*0.005,0)</f>
        <v/>
      </c>
      <c r="F987" s="21">
        <f>IF(B987&lt;741000,0,IF(B987&lt;2191000,B987-740000,IF(B987&lt;2193000,1451000,IF(B987&lt;2196000,1453000,IF(B987&lt;2200000,1456000,IF(B987&lt;3600000,ROUND(ROUNDDOWN(B987/4,-3)*2.8,0)-80000,IF(B987&lt;6600000,ROUND(ROUNDDOWN(B987/4,-3)*3.2,0)-440000,IF(B987&lt;8500000,ROUNDDOWN(B987*0.9,0)-1100000,B987-1950000))))))))</f>
        <v/>
      </c>
      <c r="G987" s="21">
        <f>IF(F987&gt;23500000,NA(),IF(F987&lt;=4890000,1040000,IF(F987&lt;=6550000,670000,620000)))</f>
        <v/>
      </c>
      <c r="H987" s="21">
        <f>IF(D987&lt;=0,0,MAX(0,MIN(2000000,D987-MIN(100000,ROUNDDOWN(F987*0.05,0)))))</f>
        <v/>
      </c>
      <c r="I987" s="21">
        <f>IF(C987&lt;=2000,0,MIN(C987,ROUNDDOWN(F987*0.4,0))-2000)</f>
        <v/>
      </c>
      <c r="J987" s="21">
        <f>MAX(0,ROUNDDOWN(F987-E987-G987,-3))</f>
        <v/>
      </c>
      <c r="K987" s="21">
        <f>MAX(0,ROUNDDOWN(F987-E987-G987-H987-I987,-3))</f>
        <v/>
      </c>
      <c r="L987" s="21">
        <f>MAX(0,ROUNDDOWN(F987-E987-G987-H987,-3))</f>
        <v/>
      </c>
      <c r="M987" s="21">
        <f>IF(J987&lt;=0,0,ROUNDDOWN((J987*LOOKUP(J987,{0,1950001,3300001,6950001,9000001,18000001,40000001},{0.05,0.1,0.2,0.23,0.33,0.4,0.45})-LOOKUP(J987,{0,1950001,3300001,6950001,9000001,18000001,40000001},{0,97500,427500,636000,1536000,2796000,4796000}))*1.021,-2))</f>
        <v/>
      </c>
      <c r="N987" s="21">
        <f>IF(K987&lt;=0,0,ROUNDDOWN((K987*LOOKUP(K987,{0,1950001,3300001,6950001,9000001,18000001,40000001},{0.05,0.1,0.2,0.23,0.33,0.4,0.45})-LOOKUP(K987,{0,1950001,3300001,6950001,9000001,18000001,40000001},{0,97500,427500,636000,1536000,2796000,4796000}))*1.021,-2))</f>
        <v/>
      </c>
      <c r="O987" s="21">
        <f>IF(L987&lt;=0,0,ROUNDDOWN((L987*LOOKUP(L987,{0,1950001,3300001,6950001,9000001,18000001,40000001},{0.05,0.1,0.2,0.23,0.33,0.4,0.45})-LOOKUP(L987,{0,1950001,3300001,6950001,9000001,18000001,40000001},{0,97500,427500,636000,1536000,2796000,4796000}))*1.021,-2))</f>
        <v/>
      </c>
      <c r="P987" s="21">
        <f>MAX(0,ROUNDDOWN(F987-E987-430000,-3))</f>
        <v/>
      </c>
      <c r="Q987" s="21">
        <f>MAX(0,ROUNDDOWN(F987-E987-430000-H987,-3))</f>
        <v/>
      </c>
      <c r="R987" s="21">
        <f>IF(F987&lt;=450000,0,MAX(0,P987*0.06-MIN(50000,P987)*0.03))</f>
        <v/>
      </c>
      <c r="S987" s="21">
        <f>IF(F987&lt;=450000,0,MAX(0,P987*0.04-MIN(50000,P987)*0.02))</f>
        <v/>
      </c>
      <c r="T987" s="21">
        <f>IF(F987&lt;=450000,0,MAX(0,Q987*0.06-MIN(50000,Q987)*0.03))</f>
        <v/>
      </c>
      <c r="U987" s="21">
        <f>IF(F987&lt;=450000,0,MAX(0,Q987*0.04-MIN(50000,Q987)*0.02))</f>
        <v/>
      </c>
      <c r="V987" s="21">
        <f>50000+MAX(0,G987-480000)</f>
        <v/>
      </c>
      <c r="W987" s="21">
        <f>P987-V987</f>
        <v/>
      </c>
      <c r="X987" s="21">
        <f>Q987-V987</f>
        <v/>
      </c>
      <c r="Y987" s="22">
        <f>IF(W987&lt;0,0.9,LOOKUP(W987,{0,1950001,3300001,6950001,9000001,18000001,40000001},{0.84895,0.7979,0.6958,0.66517,0.56307,0.4916,0.44055}))</f>
        <v/>
      </c>
      <c r="Z987" s="22">
        <f>IF(X987&lt;0,0.9,LOOKUP(X987,{0,1950001,3300001,6950001,9000001,18000001,40000001},{0.84895,0.7979,0.6958,0.66517,0.56307,0.4916,0.44055}))</f>
        <v/>
      </c>
      <c r="AA987" s="22">
        <f>IF(W987&lt;0,0,CHOOSE(MATCH(W987,{0,1950001,3300001,6950001,9000001},1),5.105/84.895,10.21/79.79,20.42/69.58,23.483/66.517,33.693/56.307))</f>
        <v/>
      </c>
      <c r="AB987" s="21">
        <f>IF(C987&lt;=2000,0,(MIN(C987,ROUNDDOWN(F987*0.3,0))-2000)*0.1)</f>
        <v/>
      </c>
      <c r="AC987" s="21">
        <f>IF(C987&lt;=2000,0,MIN((C987-2000)*Y987,(R987+S987)*0.2))</f>
        <v/>
      </c>
      <c r="AD987" s="21">
        <f>IF(C987&lt;=2000,0,MIN((C987-2000)*Z987,(T987+U987)*0.2))</f>
        <v/>
      </c>
      <c r="AE987" s="21">
        <f>AC987*AA987</f>
        <v/>
      </c>
      <c r="AF987" s="21">
        <f>ROUNDDOWN(R987,-2)+ROUNDDOWN(S987,-2)</f>
        <v/>
      </c>
      <c r="AG987" s="21">
        <f>ROUNDDOWN(MAX(0,R987-(AB987+AC987+AE987)*0.6),-2)+ROUNDDOWN(MAX(0,S987-(AB987+AC987+AE987)*0.4),-2)</f>
        <v/>
      </c>
      <c r="AH987" s="21">
        <f>ROUNDDOWN(MAX(0,T987-(AB987+AD987)*0.6),-2)+ROUNDDOWN(MAX(0,U987-(AB987+AD987)*0.4),-2)</f>
        <v/>
      </c>
      <c r="AI987" s="21">
        <f>ROUNDDOWN(T987,-2)+ROUNDDOWN(U987,-2)</f>
        <v/>
      </c>
      <c r="AJ987" s="21">
        <f>M987+AF987</f>
        <v/>
      </c>
      <c r="AK987" s="21">
        <f>M987+AG987</f>
        <v/>
      </c>
      <c r="AL987" s="21">
        <f>N987+AH987</f>
        <v/>
      </c>
      <c r="AM987" s="21">
        <f>O987+AI987</f>
        <v/>
      </c>
      <c r="AN987" s="21">
        <f>N987+AI987</f>
        <v/>
      </c>
      <c r="AO987" s="21">
        <f>ROUNDDOWN((R987+S987)*0.2/Y987+2000,0)</f>
        <v/>
      </c>
      <c r="AP987" s="21">
        <f>ROUNDDOWN((T987+U987)*0.2/Z987+2000,0)</f>
        <v/>
      </c>
      <c r="AQ987" s="21">
        <f>AL987-AK987</f>
        <v/>
      </c>
      <c r="AR987" s="21">
        <f>AM987-AK987</f>
        <v/>
      </c>
      <c r="AS987" s="21">
        <f>AM987-AL987</f>
        <v/>
      </c>
      <c r="AT987" s="21">
        <f>AK987+C987-AJ987</f>
        <v/>
      </c>
      <c r="AU987" s="21">
        <f>AL987+C987-AM987</f>
        <v/>
      </c>
      <c r="AV987" s="21">
        <f>AN987+C987-AM987</f>
        <v/>
      </c>
    </row>
    <row r="988">
      <c r="A988" t="inlineStr">
        <is>
          <t>医療費の境目</t>
        </is>
      </c>
      <c r="B988" s="21">
        <f>'3_医療費の境目'!$B$3</f>
        <v/>
      </c>
      <c r="C988" s="21">
        <f>IF('3_医療費の境目'!$B$4="",AO988,'3_医療費の境目'!$B$4)</f>
        <v/>
      </c>
      <c r="D988" s="21">
        <f>'3_医療費の境目'!D988</f>
        <v/>
      </c>
      <c r="E988" s="21">
        <f>ROUND(MIN(B988/12,650000)*12*0.0915+MIN(B988/12,1390000)*12*(0.0504+0)+B988*0.005,0)</f>
        <v/>
      </c>
      <c r="F988" s="21">
        <f>IF(B988&lt;741000,0,IF(B988&lt;2191000,B988-740000,IF(B988&lt;2193000,1451000,IF(B988&lt;2196000,1453000,IF(B988&lt;2200000,1456000,IF(B988&lt;3600000,ROUND(ROUNDDOWN(B988/4,-3)*2.8,0)-80000,IF(B988&lt;6600000,ROUND(ROUNDDOWN(B988/4,-3)*3.2,0)-440000,IF(B988&lt;8500000,ROUNDDOWN(B988*0.9,0)-1100000,B988-1950000))))))))</f>
        <v/>
      </c>
      <c r="G988" s="21">
        <f>IF(F988&gt;23500000,NA(),IF(F988&lt;=4890000,1040000,IF(F988&lt;=6550000,670000,620000)))</f>
        <v/>
      </c>
      <c r="H988" s="21">
        <f>IF(D988&lt;=0,0,MAX(0,MIN(2000000,D988-MIN(100000,ROUNDDOWN(F988*0.05,0)))))</f>
        <v/>
      </c>
      <c r="I988" s="21">
        <f>IF(C988&lt;=2000,0,MIN(C988,ROUNDDOWN(F988*0.4,0))-2000)</f>
        <v/>
      </c>
      <c r="J988" s="21">
        <f>MAX(0,ROUNDDOWN(F988-E988-G988,-3))</f>
        <v/>
      </c>
      <c r="K988" s="21">
        <f>MAX(0,ROUNDDOWN(F988-E988-G988-H988-I988,-3))</f>
        <v/>
      </c>
      <c r="L988" s="21">
        <f>MAX(0,ROUNDDOWN(F988-E988-G988-H988,-3))</f>
        <v/>
      </c>
      <c r="M988" s="21">
        <f>IF(J988&lt;=0,0,ROUNDDOWN((J988*LOOKUP(J988,{0,1950001,3300001,6950001,9000001,18000001,40000001},{0.05,0.1,0.2,0.23,0.33,0.4,0.45})-LOOKUP(J988,{0,1950001,3300001,6950001,9000001,18000001,40000001},{0,97500,427500,636000,1536000,2796000,4796000}))*1.021,-2))</f>
        <v/>
      </c>
      <c r="N988" s="21">
        <f>IF(K988&lt;=0,0,ROUNDDOWN((K988*LOOKUP(K988,{0,1950001,3300001,6950001,9000001,18000001,40000001},{0.05,0.1,0.2,0.23,0.33,0.4,0.45})-LOOKUP(K988,{0,1950001,3300001,6950001,9000001,18000001,40000001},{0,97500,427500,636000,1536000,2796000,4796000}))*1.021,-2))</f>
        <v/>
      </c>
      <c r="O988" s="21">
        <f>IF(L988&lt;=0,0,ROUNDDOWN((L988*LOOKUP(L988,{0,1950001,3300001,6950001,9000001,18000001,40000001},{0.05,0.1,0.2,0.23,0.33,0.4,0.45})-LOOKUP(L988,{0,1950001,3300001,6950001,9000001,18000001,40000001},{0,97500,427500,636000,1536000,2796000,4796000}))*1.021,-2))</f>
        <v/>
      </c>
      <c r="P988" s="21">
        <f>MAX(0,ROUNDDOWN(F988-E988-430000,-3))</f>
        <v/>
      </c>
      <c r="Q988" s="21">
        <f>MAX(0,ROUNDDOWN(F988-E988-430000-H988,-3))</f>
        <v/>
      </c>
      <c r="R988" s="21">
        <f>IF(F988&lt;=450000,0,MAX(0,P988*0.06-MIN(50000,P988)*0.03))</f>
        <v/>
      </c>
      <c r="S988" s="21">
        <f>IF(F988&lt;=450000,0,MAX(0,P988*0.04-MIN(50000,P988)*0.02))</f>
        <v/>
      </c>
      <c r="T988" s="21">
        <f>IF(F988&lt;=450000,0,MAX(0,Q988*0.06-MIN(50000,Q988)*0.03))</f>
        <v/>
      </c>
      <c r="U988" s="21">
        <f>IF(F988&lt;=450000,0,MAX(0,Q988*0.04-MIN(50000,Q988)*0.02))</f>
        <v/>
      </c>
      <c r="V988" s="21">
        <f>50000+MAX(0,G988-480000)</f>
        <v/>
      </c>
      <c r="W988" s="21">
        <f>P988-V988</f>
        <v/>
      </c>
      <c r="X988" s="21">
        <f>Q988-V988</f>
        <v/>
      </c>
      <c r="Y988" s="22">
        <f>IF(W988&lt;0,0.9,LOOKUP(W988,{0,1950001,3300001,6950001,9000001,18000001,40000001},{0.84895,0.7979,0.6958,0.66517,0.56307,0.4916,0.44055}))</f>
        <v/>
      </c>
      <c r="Z988" s="22">
        <f>IF(X988&lt;0,0.9,LOOKUP(X988,{0,1950001,3300001,6950001,9000001,18000001,40000001},{0.84895,0.7979,0.6958,0.66517,0.56307,0.4916,0.44055}))</f>
        <v/>
      </c>
      <c r="AA988" s="22">
        <f>IF(W988&lt;0,0,CHOOSE(MATCH(W988,{0,1950001,3300001,6950001,9000001},1),5.105/84.895,10.21/79.79,20.42/69.58,23.483/66.517,33.693/56.307))</f>
        <v/>
      </c>
      <c r="AB988" s="21">
        <f>IF(C988&lt;=2000,0,(MIN(C988,ROUNDDOWN(F988*0.3,0))-2000)*0.1)</f>
        <v/>
      </c>
      <c r="AC988" s="21">
        <f>IF(C988&lt;=2000,0,MIN((C988-2000)*Y988,(R988+S988)*0.2))</f>
        <v/>
      </c>
      <c r="AD988" s="21">
        <f>IF(C988&lt;=2000,0,MIN((C988-2000)*Z988,(T988+U988)*0.2))</f>
        <v/>
      </c>
      <c r="AE988" s="21">
        <f>AC988*AA988</f>
        <v/>
      </c>
      <c r="AF988" s="21">
        <f>ROUNDDOWN(R988,-2)+ROUNDDOWN(S988,-2)</f>
        <v/>
      </c>
      <c r="AG988" s="21">
        <f>ROUNDDOWN(MAX(0,R988-(AB988+AC988+AE988)*0.6),-2)+ROUNDDOWN(MAX(0,S988-(AB988+AC988+AE988)*0.4),-2)</f>
        <v/>
      </c>
      <c r="AH988" s="21">
        <f>ROUNDDOWN(MAX(0,T988-(AB988+AD988)*0.6),-2)+ROUNDDOWN(MAX(0,U988-(AB988+AD988)*0.4),-2)</f>
        <v/>
      </c>
      <c r="AI988" s="21">
        <f>ROUNDDOWN(T988,-2)+ROUNDDOWN(U988,-2)</f>
        <v/>
      </c>
      <c r="AJ988" s="21">
        <f>M988+AF988</f>
        <v/>
      </c>
      <c r="AK988" s="21">
        <f>M988+AG988</f>
        <v/>
      </c>
      <c r="AL988" s="21">
        <f>N988+AH988</f>
        <v/>
      </c>
      <c r="AM988" s="21">
        <f>O988+AI988</f>
        <v/>
      </c>
      <c r="AN988" s="21">
        <f>N988+AI988</f>
        <v/>
      </c>
      <c r="AO988" s="21">
        <f>ROUNDDOWN((R988+S988)*0.2/Y988+2000,0)</f>
        <v/>
      </c>
      <c r="AP988" s="21">
        <f>ROUNDDOWN((T988+U988)*0.2/Z988+2000,0)</f>
        <v/>
      </c>
      <c r="AQ988" s="21">
        <f>AL988-AK988</f>
        <v/>
      </c>
      <c r="AR988" s="21">
        <f>AM988-AK988</f>
        <v/>
      </c>
      <c r="AS988" s="21">
        <f>AM988-AL988</f>
        <v/>
      </c>
      <c r="AT988" s="21">
        <f>AK988+C988-AJ988</f>
        <v/>
      </c>
      <c r="AU988" s="21">
        <f>AL988+C988-AM988</f>
        <v/>
      </c>
      <c r="AV988" s="21">
        <f>AN988+C988-AM988</f>
        <v/>
      </c>
    </row>
    <row r="989">
      <c r="A989" t="inlineStr">
        <is>
          <t>医療費の境目</t>
        </is>
      </c>
      <c r="B989" s="21">
        <f>'3_医療費の境目'!$B$3</f>
        <v/>
      </c>
      <c r="C989" s="21">
        <f>IF('3_医療費の境目'!$B$4="",AO989,'3_医療費の境目'!$B$4)</f>
        <v/>
      </c>
      <c r="D989" s="21">
        <f>'3_医療費の境目'!D989</f>
        <v/>
      </c>
      <c r="E989" s="21">
        <f>ROUND(MIN(B989/12,650000)*12*0.0915+MIN(B989/12,1390000)*12*(0.0504+0)+B989*0.005,0)</f>
        <v/>
      </c>
      <c r="F989" s="21">
        <f>IF(B989&lt;741000,0,IF(B989&lt;2191000,B989-740000,IF(B989&lt;2193000,1451000,IF(B989&lt;2196000,1453000,IF(B989&lt;2200000,1456000,IF(B989&lt;3600000,ROUND(ROUNDDOWN(B989/4,-3)*2.8,0)-80000,IF(B989&lt;6600000,ROUND(ROUNDDOWN(B989/4,-3)*3.2,0)-440000,IF(B989&lt;8500000,ROUNDDOWN(B989*0.9,0)-1100000,B989-1950000))))))))</f>
        <v/>
      </c>
      <c r="G989" s="21">
        <f>IF(F989&gt;23500000,NA(),IF(F989&lt;=4890000,1040000,IF(F989&lt;=6550000,670000,620000)))</f>
        <v/>
      </c>
      <c r="H989" s="21">
        <f>IF(D989&lt;=0,0,MAX(0,MIN(2000000,D989-MIN(100000,ROUNDDOWN(F989*0.05,0)))))</f>
        <v/>
      </c>
      <c r="I989" s="21">
        <f>IF(C989&lt;=2000,0,MIN(C989,ROUNDDOWN(F989*0.4,0))-2000)</f>
        <v/>
      </c>
      <c r="J989" s="21">
        <f>MAX(0,ROUNDDOWN(F989-E989-G989,-3))</f>
        <v/>
      </c>
      <c r="K989" s="21">
        <f>MAX(0,ROUNDDOWN(F989-E989-G989-H989-I989,-3))</f>
        <v/>
      </c>
      <c r="L989" s="21">
        <f>MAX(0,ROUNDDOWN(F989-E989-G989-H989,-3))</f>
        <v/>
      </c>
      <c r="M989" s="21">
        <f>IF(J989&lt;=0,0,ROUNDDOWN((J989*LOOKUP(J989,{0,1950001,3300001,6950001,9000001,18000001,40000001},{0.05,0.1,0.2,0.23,0.33,0.4,0.45})-LOOKUP(J989,{0,1950001,3300001,6950001,9000001,18000001,40000001},{0,97500,427500,636000,1536000,2796000,4796000}))*1.021,-2))</f>
        <v/>
      </c>
      <c r="N989" s="21">
        <f>IF(K989&lt;=0,0,ROUNDDOWN((K989*LOOKUP(K989,{0,1950001,3300001,6950001,9000001,18000001,40000001},{0.05,0.1,0.2,0.23,0.33,0.4,0.45})-LOOKUP(K989,{0,1950001,3300001,6950001,9000001,18000001,40000001},{0,97500,427500,636000,1536000,2796000,4796000}))*1.021,-2))</f>
        <v/>
      </c>
      <c r="O989" s="21">
        <f>IF(L989&lt;=0,0,ROUNDDOWN((L989*LOOKUP(L989,{0,1950001,3300001,6950001,9000001,18000001,40000001},{0.05,0.1,0.2,0.23,0.33,0.4,0.45})-LOOKUP(L989,{0,1950001,3300001,6950001,9000001,18000001,40000001},{0,97500,427500,636000,1536000,2796000,4796000}))*1.021,-2))</f>
        <v/>
      </c>
      <c r="P989" s="21">
        <f>MAX(0,ROUNDDOWN(F989-E989-430000,-3))</f>
        <v/>
      </c>
      <c r="Q989" s="21">
        <f>MAX(0,ROUNDDOWN(F989-E989-430000-H989,-3))</f>
        <v/>
      </c>
      <c r="R989" s="21">
        <f>IF(F989&lt;=450000,0,MAX(0,P989*0.06-MIN(50000,P989)*0.03))</f>
        <v/>
      </c>
      <c r="S989" s="21">
        <f>IF(F989&lt;=450000,0,MAX(0,P989*0.04-MIN(50000,P989)*0.02))</f>
        <v/>
      </c>
      <c r="T989" s="21">
        <f>IF(F989&lt;=450000,0,MAX(0,Q989*0.06-MIN(50000,Q989)*0.03))</f>
        <v/>
      </c>
      <c r="U989" s="21">
        <f>IF(F989&lt;=450000,0,MAX(0,Q989*0.04-MIN(50000,Q989)*0.02))</f>
        <v/>
      </c>
      <c r="V989" s="21">
        <f>50000+MAX(0,G989-480000)</f>
        <v/>
      </c>
      <c r="W989" s="21">
        <f>P989-V989</f>
        <v/>
      </c>
      <c r="X989" s="21">
        <f>Q989-V989</f>
        <v/>
      </c>
      <c r="Y989" s="22">
        <f>IF(W989&lt;0,0.9,LOOKUP(W989,{0,1950001,3300001,6950001,9000001,18000001,40000001},{0.84895,0.7979,0.6958,0.66517,0.56307,0.4916,0.44055}))</f>
        <v/>
      </c>
      <c r="Z989" s="22">
        <f>IF(X989&lt;0,0.9,LOOKUP(X989,{0,1950001,3300001,6950001,9000001,18000001,40000001},{0.84895,0.7979,0.6958,0.66517,0.56307,0.4916,0.44055}))</f>
        <v/>
      </c>
      <c r="AA989" s="22">
        <f>IF(W989&lt;0,0,CHOOSE(MATCH(W989,{0,1950001,3300001,6950001,9000001},1),5.105/84.895,10.21/79.79,20.42/69.58,23.483/66.517,33.693/56.307))</f>
        <v/>
      </c>
      <c r="AB989" s="21">
        <f>IF(C989&lt;=2000,0,(MIN(C989,ROUNDDOWN(F989*0.3,0))-2000)*0.1)</f>
        <v/>
      </c>
      <c r="AC989" s="21">
        <f>IF(C989&lt;=2000,0,MIN((C989-2000)*Y989,(R989+S989)*0.2))</f>
        <v/>
      </c>
      <c r="AD989" s="21">
        <f>IF(C989&lt;=2000,0,MIN((C989-2000)*Z989,(T989+U989)*0.2))</f>
        <v/>
      </c>
      <c r="AE989" s="21">
        <f>AC989*AA989</f>
        <v/>
      </c>
      <c r="AF989" s="21">
        <f>ROUNDDOWN(R989,-2)+ROUNDDOWN(S989,-2)</f>
        <v/>
      </c>
      <c r="AG989" s="21">
        <f>ROUNDDOWN(MAX(0,R989-(AB989+AC989+AE989)*0.6),-2)+ROUNDDOWN(MAX(0,S989-(AB989+AC989+AE989)*0.4),-2)</f>
        <v/>
      </c>
      <c r="AH989" s="21">
        <f>ROUNDDOWN(MAX(0,T989-(AB989+AD989)*0.6),-2)+ROUNDDOWN(MAX(0,U989-(AB989+AD989)*0.4),-2)</f>
        <v/>
      </c>
      <c r="AI989" s="21">
        <f>ROUNDDOWN(T989,-2)+ROUNDDOWN(U989,-2)</f>
        <v/>
      </c>
      <c r="AJ989" s="21">
        <f>M989+AF989</f>
        <v/>
      </c>
      <c r="AK989" s="21">
        <f>M989+AG989</f>
        <v/>
      </c>
      <c r="AL989" s="21">
        <f>N989+AH989</f>
        <v/>
      </c>
      <c r="AM989" s="21">
        <f>O989+AI989</f>
        <v/>
      </c>
      <c r="AN989" s="21">
        <f>N989+AI989</f>
        <v/>
      </c>
      <c r="AO989" s="21">
        <f>ROUNDDOWN((R989+S989)*0.2/Y989+2000,0)</f>
        <v/>
      </c>
      <c r="AP989" s="21">
        <f>ROUNDDOWN((T989+U989)*0.2/Z989+2000,0)</f>
        <v/>
      </c>
      <c r="AQ989" s="21">
        <f>AL989-AK989</f>
        <v/>
      </c>
      <c r="AR989" s="21">
        <f>AM989-AK989</f>
        <v/>
      </c>
      <c r="AS989" s="21">
        <f>AM989-AL989</f>
        <v/>
      </c>
      <c r="AT989" s="21">
        <f>AK989+C989-AJ989</f>
        <v/>
      </c>
      <c r="AU989" s="21">
        <f>AL989+C989-AM989</f>
        <v/>
      </c>
      <c r="AV989" s="21">
        <f>AN989+C989-AM989</f>
        <v/>
      </c>
    </row>
    <row r="990">
      <c r="A990" t="inlineStr">
        <is>
          <t>医療費の境目</t>
        </is>
      </c>
      <c r="B990" s="21">
        <f>'3_医療費の境目'!$B$3</f>
        <v/>
      </c>
      <c r="C990" s="21">
        <f>IF('3_医療費の境目'!$B$4="",AO990,'3_医療費の境目'!$B$4)</f>
        <v/>
      </c>
      <c r="D990" s="21">
        <f>'3_医療費の境目'!D990</f>
        <v/>
      </c>
      <c r="E990" s="21">
        <f>ROUND(MIN(B990/12,650000)*12*0.0915+MIN(B990/12,1390000)*12*(0.0504+0)+B990*0.005,0)</f>
        <v/>
      </c>
      <c r="F990" s="21">
        <f>IF(B990&lt;741000,0,IF(B990&lt;2191000,B990-740000,IF(B990&lt;2193000,1451000,IF(B990&lt;2196000,1453000,IF(B990&lt;2200000,1456000,IF(B990&lt;3600000,ROUND(ROUNDDOWN(B990/4,-3)*2.8,0)-80000,IF(B990&lt;6600000,ROUND(ROUNDDOWN(B990/4,-3)*3.2,0)-440000,IF(B990&lt;8500000,ROUNDDOWN(B990*0.9,0)-1100000,B990-1950000))))))))</f>
        <v/>
      </c>
      <c r="G990" s="21">
        <f>IF(F990&gt;23500000,NA(),IF(F990&lt;=4890000,1040000,IF(F990&lt;=6550000,670000,620000)))</f>
        <v/>
      </c>
      <c r="H990" s="21">
        <f>IF(D990&lt;=0,0,MAX(0,MIN(2000000,D990-MIN(100000,ROUNDDOWN(F990*0.05,0)))))</f>
        <v/>
      </c>
      <c r="I990" s="21">
        <f>IF(C990&lt;=2000,0,MIN(C990,ROUNDDOWN(F990*0.4,0))-2000)</f>
        <v/>
      </c>
      <c r="J990" s="21">
        <f>MAX(0,ROUNDDOWN(F990-E990-G990,-3))</f>
        <v/>
      </c>
      <c r="K990" s="21">
        <f>MAX(0,ROUNDDOWN(F990-E990-G990-H990-I990,-3))</f>
        <v/>
      </c>
      <c r="L990" s="21">
        <f>MAX(0,ROUNDDOWN(F990-E990-G990-H990,-3))</f>
        <v/>
      </c>
      <c r="M990" s="21">
        <f>IF(J990&lt;=0,0,ROUNDDOWN((J990*LOOKUP(J990,{0,1950001,3300001,6950001,9000001,18000001,40000001},{0.05,0.1,0.2,0.23,0.33,0.4,0.45})-LOOKUP(J990,{0,1950001,3300001,6950001,9000001,18000001,40000001},{0,97500,427500,636000,1536000,2796000,4796000}))*1.021,-2))</f>
        <v/>
      </c>
      <c r="N990" s="21">
        <f>IF(K990&lt;=0,0,ROUNDDOWN((K990*LOOKUP(K990,{0,1950001,3300001,6950001,9000001,18000001,40000001},{0.05,0.1,0.2,0.23,0.33,0.4,0.45})-LOOKUP(K990,{0,1950001,3300001,6950001,9000001,18000001,40000001},{0,97500,427500,636000,1536000,2796000,4796000}))*1.021,-2))</f>
        <v/>
      </c>
      <c r="O990" s="21">
        <f>IF(L990&lt;=0,0,ROUNDDOWN((L990*LOOKUP(L990,{0,1950001,3300001,6950001,9000001,18000001,40000001},{0.05,0.1,0.2,0.23,0.33,0.4,0.45})-LOOKUP(L990,{0,1950001,3300001,6950001,9000001,18000001,40000001},{0,97500,427500,636000,1536000,2796000,4796000}))*1.021,-2))</f>
        <v/>
      </c>
      <c r="P990" s="21">
        <f>MAX(0,ROUNDDOWN(F990-E990-430000,-3))</f>
        <v/>
      </c>
      <c r="Q990" s="21">
        <f>MAX(0,ROUNDDOWN(F990-E990-430000-H990,-3))</f>
        <v/>
      </c>
      <c r="R990" s="21">
        <f>IF(F990&lt;=450000,0,MAX(0,P990*0.06-MIN(50000,P990)*0.03))</f>
        <v/>
      </c>
      <c r="S990" s="21">
        <f>IF(F990&lt;=450000,0,MAX(0,P990*0.04-MIN(50000,P990)*0.02))</f>
        <v/>
      </c>
      <c r="T990" s="21">
        <f>IF(F990&lt;=450000,0,MAX(0,Q990*0.06-MIN(50000,Q990)*0.03))</f>
        <v/>
      </c>
      <c r="U990" s="21">
        <f>IF(F990&lt;=450000,0,MAX(0,Q990*0.04-MIN(50000,Q990)*0.02))</f>
        <v/>
      </c>
      <c r="V990" s="21">
        <f>50000+MAX(0,G990-480000)</f>
        <v/>
      </c>
      <c r="W990" s="21">
        <f>P990-V990</f>
        <v/>
      </c>
      <c r="X990" s="21">
        <f>Q990-V990</f>
        <v/>
      </c>
      <c r="Y990" s="22">
        <f>IF(W990&lt;0,0.9,LOOKUP(W990,{0,1950001,3300001,6950001,9000001,18000001,40000001},{0.84895,0.7979,0.6958,0.66517,0.56307,0.4916,0.44055}))</f>
        <v/>
      </c>
      <c r="Z990" s="22">
        <f>IF(X990&lt;0,0.9,LOOKUP(X990,{0,1950001,3300001,6950001,9000001,18000001,40000001},{0.84895,0.7979,0.6958,0.66517,0.56307,0.4916,0.44055}))</f>
        <v/>
      </c>
      <c r="AA990" s="22">
        <f>IF(W990&lt;0,0,CHOOSE(MATCH(W990,{0,1950001,3300001,6950001,9000001},1),5.105/84.895,10.21/79.79,20.42/69.58,23.483/66.517,33.693/56.307))</f>
        <v/>
      </c>
      <c r="AB990" s="21">
        <f>IF(C990&lt;=2000,0,(MIN(C990,ROUNDDOWN(F990*0.3,0))-2000)*0.1)</f>
        <v/>
      </c>
      <c r="AC990" s="21">
        <f>IF(C990&lt;=2000,0,MIN((C990-2000)*Y990,(R990+S990)*0.2))</f>
        <v/>
      </c>
      <c r="AD990" s="21">
        <f>IF(C990&lt;=2000,0,MIN((C990-2000)*Z990,(T990+U990)*0.2))</f>
        <v/>
      </c>
      <c r="AE990" s="21">
        <f>AC990*AA990</f>
        <v/>
      </c>
      <c r="AF990" s="21">
        <f>ROUNDDOWN(R990,-2)+ROUNDDOWN(S990,-2)</f>
        <v/>
      </c>
      <c r="AG990" s="21">
        <f>ROUNDDOWN(MAX(0,R990-(AB990+AC990+AE990)*0.6),-2)+ROUNDDOWN(MAX(0,S990-(AB990+AC990+AE990)*0.4),-2)</f>
        <v/>
      </c>
      <c r="AH990" s="21">
        <f>ROUNDDOWN(MAX(0,T990-(AB990+AD990)*0.6),-2)+ROUNDDOWN(MAX(0,U990-(AB990+AD990)*0.4),-2)</f>
        <v/>
      </c>
      <c r="AI990" s="21">
        <f>ROUNDDOWN(T990,-2)+ROUNDDOWN(U990,-2)</f>
        <v/>
      </c>
      <c r="AJ990" s="21">
        <f>M990+AF990</f>
        <v/>
      </c>
      <c r="AK990" s="21">
        <f>M990+AG990</f>
        <v/>
      </c>
      <c r="AL990" s="21">
        <f>N990+AH990</f>
        <v/>
      </c>
      <c r="AM990" s="21">
        <f>O990+AI990</f>
        <v/>
      </c>
      <c r="AN990" s="21">
        <f>N990+AI990</f>
        <v/>
      </c>
      <c r="AO990" s="21">
        <f>ROUNDDOWN((R990+S990)*0.2/Y990+2000,0)</f>
        <v/>
      </c>
      <c r="AP990" s="21">
        <f>ROUNDDOWN((T990+U990)*0.2/Z990+2000,0)</f>
        <v/>
      </c>
      <c r="AQ990" s="21">
        <f>AL990-AK990</f>
        <v/>
      </c>
      <c r="AR990" s="21">
        <f>AM990-AK990</f>
        <v/>
      </c>
      <c r="AS990" s="21">
        <f>AM990-AL990</f>
        <v/>
      </c>
      <c r="AT990" s="21">
        <f>AK990+C990-AJ990</f>
        <v/>
      </c>
      <c r="AU990" s="21">
        <f>AL990+C990-AM990</f>
        <v/>
      </c>
      <c r="AV990" s="21">
        <f>AN990+C990-AM990</f>
        <v/>
      </c>
    </row>
    <row r="991">
      <c r="A991" t="inlineStr">
        <is>
          <t>医療費の境目</t>
        </is>
      </c>
      <c r="B991" s="21">
        <f>'3_医療費の境目'!$B$3</f>
        <v/>
      </c>
      <c r="C991" s="21">
        <f>IF('3_医療費の境目'!$B$4="",AO991,'3_医療費の境目'!$B$4)</f>
        <v/>
      </c>
      <c r="D991" s="21">
        <f>'3_医療費の境目'!D991</f>
        <v/>
      </c>
      <c r="E991" s="21">
        <f>ROUND(MIN(B991/12,650000)*12*0.0915+MIN(B991/12,1390000)*12*(0.0504+0)+B991*0.005,0)</f>
        <v/>
      </c>
      <c r="F991" s="21">
        <f>IF(B991&lt;741000,0,IF(B991&lt;2191000,B991-740000,IF(B991&lt;2193000,1451000,IF(B991&lt;2196000,1453000,IF(B991&lt;2200000,1456000,IF(B991&lt;3600000,ROUND(ROUNDDOWN(B991/4,-3)*2.8,0)-80000,IF(B991&lt;6600000,ROUND(ROUNDDOWN(B991/4,-3)*3.2,0)-440000,IF(B991&lt;8500000,ROUNDDOWN(B991*0.9,0)-1100000,B991-1950000))))))))</f>
        <v/>
      </c>
      <c r="G991" s="21">
        <f>IF(F991&gt;23500000,NA(),IF(F991&lt;=4890000,1040000,IF(F991&lt;=6550000,670000,620000)))</f>
        <v/>
      </c>
      <c r="H991" s="21">
        <f>IF(D991&lt;=0,0,MAX(0,MIN(2000000,D991-MIN(100000,ROUNDDOWN(F991*0.05,0)))))</f>
        <v/>
      </c>
      <c r="I991" s="21">
        <f>IF(C991&lt;=2000,0,MIN(C991,ROUNDDOWN(F991*0.4,0))-2000)</f>
        <v/>
      </c>
      <c r="J991" s="21">
        <f>MAX(0,ROUNDDOWN(F991-E991-G991,-3))</f>
        <v/>
      </c>
      <c r="K991" s="21">
        <f>MAX(0,ROUNDDOWN(F991-E991-G991-H991-I991,-3))</f>
        <v/>
      </c>
      <c r="L991" s="21">
        <f>MAX(0,ROUNDDOWN(F991-E991-G991-H991,-3))</f>
        <v/>
      </c>
      <c r="M991" s="21">
        <f>IF(J991&lt;=0,0,ROUNDDOWN((J991*LOOKUP(J991,{0,1950001,3300001,6950001,9000001,18000001,40000001},{0.05,0.1,0.2,0.23,0.33,0.4,0.45})-LOOKUP(J991,{0,1950001,3300001,6950001,9000001,18000001,40000001},{0,97500,427500,636000,1536000,2796000,4796000}))*1.021,-2))</f>
        <v/>
      </c>
      <c r="N991" s="21">
        <f>IF(K991&lt;=0,0,ROUNDDOWN((K991*LOOKUP(K991,{0,1950001,3300001,6950001,9000001,18000001,40000001},{0.05,0.1,0.2,0.23,0.33,0.4,0.45})-LOOKUP(K991,{0,1950001,3300001,6950001,9000001,18000001,40000001},{0,97500,427500,636000,1536000,2796000,4796000}))*1.021,-2))</f>
        <v/>
      </c>
      <c r="O991" s="21">
        <f>IF(L991&lt;=0,0,ROUNDDOWN((L991*LOOKUP(L991,{0,1950001,3300001,6950001,9000001,18000001,40000001},{0.05,0.1,0.2,0.23,0.33,0.4,0.45})-LOOKUP(L991,{0,1950001,3300001,6950001,9000001,18000001,40000001},{0,97500,427500,636000,1536000,2796000,4796000}))*1.021,-2))</f>
        <v/>
      </c>
      <c r="P991" s="21">
        <f>MAX(0,ROUNDDOWN(F991-E991-430000,-3))</f>
        <v/>
      </c>
      <c r="Q991" s="21">
        <f>MAX(0,ROUNDDOWN(F991-E991-430000-H991,-3))</f>
        <v/>
      </c>
      <c r="R991" s="21">
        <f>IF(F991&lt;=450000,0,MAX(0,P991*0.06-MIN(50000,P991)*0.03))</f>
        <v/>
      </c>
      <c r="S991" s="21">
        <f>IF(F991&lt;=450000,0,MAX(0,P991*0.04-MIN(50000,P991)*0.02))</f>
        <v/>
      </c>
      <c r="T991" s="21">
        <f>IF(F991&lt;=450000,0,MAX(0,Q991*0.06-MIN(50000,Q991)*0.03))</f>
        <v/>
      </c>
      <c r="U991" s="21">
        <f>IF(F991&lt;=450000,0,MAX(0,Q991*0.04-MIN(50000,Q991)*0.02))</f>
        <v/>
      </c>
      <c r="V991" s="21">
        <f>50000+MAX(0,G991-480000)</f>
        <v/>
      </c>
      <c r="W991" s="21">
        <f>P991-V991</f>
        <v/>
      </c>
      <c r="X991" s="21">
        <f>Q991-V991</f>
        <v/>
      </c>
      <c r="Y991" s="22">
        <f>IF(W991&lt;0,0.9,LOOKUP(W991,{0,1950001,3300001,6950001,9000001,18000001,40000001},{0.84895,0.7979,0.6958,0.66517,0.56307,0.4916,0.44055}))</f>
        <v/>
      </c>
      <c r="Z991" s="22">
        <f>IF(X991&lt;0,0.9,LOOKUP(X991,{0,1950001,3300001,6950001,9000001,18000001,40000001},{0.84895,0.7979,0.6958,0.66517,0.56307,0.4916,0.44055}))</f>
        <v/>
      </c>
      <c r="AA991" s="22">
        <f>IF(W991&lt;0,0,CHOOSE(MATCH(W991,{0,1950001,3300001,6950001,9000001},1),5.105/84.895,10.21/79.79,20.42/69.58,23.483/66.517,33.693/56.307))</f>
        <v/>
      </c>
      <c r="AB991" s="21">
        <f>IF(C991&lt;=2000,0,(MIN(C991,ROUNDDOWN(F991*0.3,0))-2000)*0.1)</f>
        <v/>
      </c>
      <c r="AC991" s="21">
        <f>IF(C991&lt;=2000,0,MIN((C991-2000)*Y991,(R991+S991)*0.2))</f>
        <v/>
      </c>
      <c r="AD991" s="21">
        <f>IF(C991&lt;=2000,0,MIN((C991-2000)*Z991,(T991+U991)*0.2))</f>
        <v/>
      </c>
      <c r="AE991" s="21">
        <f>AC991*AA991</f>
        <v/>
      </c>
      <c r="AF991" s="21">
        <f>ROUNDDOWN(R991,-2)+ROUNDDOWN(S991,-2)</f>
        <v/>
      </c>
      <c r="AG991" s="21">
        <f>ROUNDDOWN(MAX(0,R991-(AB991+AC991+AE991)*0.6),-2)+ROUNDDOWN(MAX(0,S991-(AB991+AC991+AE991)*0.4),-2)</f>
        <v/>
      </c>
      <c r="AH991" s="21">
        <f>ROUNDDOWN(MAX(0,T991-(AB991+AD991)*0.6),-2)+ROUNDDOWN(MAX(0,U991-(AB991+AD991)*0.4),-2)</f>
        <v/>
      </c>
      <c r="AI991" s="21">
        <f>ROUNDDOWN(T991,-2)+ROUNDDOWN(U991,-2)</f>
        <v/>
      </c>
      <c r="AJ991" s="21">
        <f>M991+AF991</f>
        <v/>
      </c>
      <c r="AK991" s="21">
        <f>M991+AG991</f>
        <v/>
      </c>
      <c r="AL991" s="21">
        <f>N991+AH991</f>
        <v/>
      </c>
      <c r="AM991" s="21">
        <f>O991+AI991</f>
        <v/>
      </c>
      <c r="AN991" s="21">
        <f>N991+AI991</f>
        <v/>
      </c>
      <c r="AO991" s="21">
        <f>ROUNDDOWN((R991+S991)*0.2/Y991+2000,0)</f>
        <v/>
      </c>
      <c r="AP991" s="21">
        <f>ROUNDDOWN((T991+U991)*0.2/Z991+2000,0)</f>
        <v/>
      </c>
      <c r="AQ991" s="21">
        <f>AL991-AK991</f>
        <v/>
      </c>
      <c r="AR991" s="21">
        <f>AM991-AK991</f>
        <v/>
      </c>
      <c r="AS991" s="21">
        <f>AM991-AL991</f>
        <v/>
      </c>
      <c r="AT991" s="21">
        <f>AK991+C991-AJ991</f>
        <v/>
      </c>
      <c r="AU991" s="21">
        <f>AL991+C991-AM991</f>
        <v/>
      </c>
      <c r="AV991" s="21">
        <f>AN991+C991-AM991</f>
        <v/>
      </c>
    </row>
    <row r="992">
      <c r="A992" t="inlineStr">
        <is>
          <t>医療費の境目</t>
        </is>
      </c>
      <c r="B992" s="21">
        <f>'3_医療費の境目'!$B$3</f>
        <v/>
      </c>
      <c r="C992" s="21">
        <f>IF('3_医療費の境目'!$B$4="",AO992,'3_医療費の境目'!$B$4)</f>
        <v/>
      </c>
      <c r="D992" s="21">
        <f>'3_医療費の境目'!D992</f>
        <v/>
      </c>
      <c r="E992" s="21">
        <f>ROUND(MIN(B992/12,650000)*12*0.0915+MIN(B992/12,1390000)*12*(0.0504+0)+B992*0.005,0)</f>
        <v/>
      </c>
      <c r="F992" s="21">
        <f>IF(B992&lt;741000,0,IF(B992&lt;2191000,B992-740000,IF(B992&lt;2193000,1451000,IF(B992&lt;2196000,1453000,IF(B992&lt;2200000,1456000,IF(B992&lt;3600000,ROUND(ROUNDDOWN(B992/4,-3)*2.8,0)-80000,IF(B992&lt;6600000,ROUND(ROUNDDOWN(B992/4,-3)*3.2,0)-440000,IF(B992&lt;8500000,ROUNDDOWN(B992*0.9,0)-1100000,B992-1950000))))))))</f>
        <v/>
      </c>
      <c r="G992" s="21">
        <f>IF(F992&gt;23500000,NA(),IF(F992&lt;=4890000,1040000,IF(F992&lt;=6550000,670000,620000)))</f>
        <v/>
      </c>
      <c r="H992" s="21">
        <f>IF(D992&lt;=0,0,MAX(0,MIN(2000000,D992-MIN(100000,ROUNDDOWN(F992*0.05,0)))))</f>
        <v/>
      </c>
      <c r="I992" s="21">
        <f>IF(C992&lt;=2000,0,MIN(C992,ROUNDDOWN(F992*0.4,0))-2000)</f>
        <v/>
      </c>
      <c r="J992" s="21">
        <f>MAX(0,ROUNDDOWN(F992-E992-G992,-3))</f>
        <v/>
      </c>
      <c r="K992" s="21">
        <f>MAX(0,ROUNDDOWN(F992-E992-G992-H992-I992,-3))</f>
        <v/>
      </c>
      <c r="L992" s="21">
        <f>MAX(0,ROUNDDOWN(F992-E992-G992-H992,-3))</f>
        <v/>
      </c>
      <c r="M992" s="21">
        <f>IF(J992&lt;=0,0,ROUNDDOWN((J992*LOOKUP(J992,{0,1950001,3300001,6950001,9000001,18000001,40000001},{0.05,0.1,0.2,0.23,0.33,0.4,0.45})-LOOKUP(J992,{0,1950001,3300001,6950001,9000001,18000001,40000001},{0,97500,427500,636000,1536000,2796000,4796000}))*1.021,-2))</f>
        <v/>
      </c>
      <c r="N992" s="21">
        <f>IF(K992&lt;=0,0,ROUNDDOWN((K992*LOOKUP(K992,{0,1950001,3300001,6950001,9000001,18000001,40000001},{0.05,0.1,0.2,0.23,0.33,0.4,0.45})-LOOKUP(K992,{0,1950001,3300001,6950001,9000001,18000001,40000001},{0,97500,427500,636000,1536000,2796000,4796000}))*1.021,-2))</f>
        <v/>
      </c>
      <c r="O992" s="21">
        <f>IF(L992&lt;=0,0,ROUNDDOWN((L992*LOOKUP(L992,{0,1950001,3300001,6950001,9000001,18000001,40000001},{0.05,0.1,0.2,0.23,0.33,0.4,0.45})-LOOKUP(L992,{0,1950001,3300001,6950001,9000001,18000001,40000001},{0,97500,427500,636000,1536000,2796000,4796000}))*1.021,-2))</f>
        <v/>
      </c>
      <c r="P992" s="21">
        <f>MAX(0,ROUNDDOWN(F992-E992-430000,-3))</f>
        <v/>
      </c>
      <c r="Q992" s="21">
        <f>MAX(0,ROUNDDOWN(F992-E992-430000-H992,-3))</f>
        <v/>
      </c>
      <c r="R992" s="21">
        <f>IF(F992&lt;=450000,0,MAX(0,P992*0.06-MIN(50000,P992)*0.03))</f>
        <v/>
      </c>
      <c r="S992" s="21">
        <f>IF(F992&lt;=450000,0,MAX(0,P992*0.04-MIN(50000,P992)*0.02))</f>
        <v/>
      </c>
      <c r="T992" s="21">
        <f>IF(F992&lt;=450000,0,MAX(0,Q992*0.06-MIN(50000,Q992)*0.03))</f>
        <v/>
      </c>
      <c r="U992" s="21">
        <f>IF(F992&lt;=450000,0,MAX(0,Q992*0.04-MIN(50000,Q992)*0.02))</f>
        <v/>
      </c>
      <c r="V992" s="21">
        <f>50000+MAX(0,G992-480000)</f>
        <v/>
      </c>
      <c r="W992" s="21">
        <f>P992-V992</f>
        <v/>
      </c>
      <c r="X992" s="21">
        <f>Q992-V992</f>
        <v/>
      </c>
      <c r="Y992" s="22">
        <f>IF(W992&lt;0,0.9,LOOKUP(W992,{0,1950001,3300001,6950001,9000001,18000001,40000001},{0.84895,0.7979,0.6958,0.66517,0.56307,0.4916,0.44055}))</f>
        <v/>
      </c>
      <c r="Z992" s="22">
        <f>IF(X992&lt;0,0.9,LOOKUP(X992,{0,1950001,3300001,6950001,9000001,18000001,40000001},{0.84895,0.7979,0.6958,0.66517,0.56307,0.4916,0.44055}))</f>
        <v/>
      </c>
      <c r="AA992" s="22">
        <f>IF(W992&lt;0,0,CHOOSE(MATCH(W992,{0,1950001,3300001,6950001,9000001},1),5.105/84.895,10.21/79.79,20.42/69.58,23.483/66.517,33.693/56.307))</f>
        <v/>
      </c>
      <c r="AB992" s="21">
        <f>IF(C992&lt;=2000,0,(MIN(C992,ROUNDDOWN(F992*0.3,0))-2000)*0.1)</f>
        <v/>
      </c>
      <c r="AC992" s="21">
        <f>IF(C992&lt;=2000,0,MIN((C992-2000)*Y992,(R992+S992)*0.2))</f>
        <v/>
      </c>
      <c r="AD992" s="21">
        <f>IF(C992&lt;=2000,0,MIN((C992-2000)*Z992,(T992+U992)*0.2))</f>
        <v/>
      </c>
      <c r="AE992" s="21">
        <f>AC992*AA992</f>
        <v/>
      </c>
      <c r="AF992" s="21">
        <f>ROUNDDOWN(R992,-2)+ROUNDDOWN(S992,-2)</f>
        <v/>
      </c>
      <c r="AG992" s="21">
        <f>ROUNDDOWN(MAX(0,R992-(AB992+AC992+AE992)*0.6),-2)+ROUNDDOWN(MAX(0,S992-(AB992+AC992+AE992)*0.4),-2)</f>
        <v/>
      </c>
      <c r="AH992" s="21">
        <f>ROUNDDOWN(MAX(0,T992-(AB992+AD992)*0.6),-2)+ROUNDDOWN(MAX(0,U992-(AB992+AD992)*0.4),-2)</f>
        <v/>
      </c>
      <c r="AI992" s="21">
        <f>ROUNDDOWN(T992,-2)+ROUNDDOWN(U992,-2)</f>
        <v/>
      </c>
      <c r="AJ992" s="21">
        <f>M992+AF992</f>
        <v/>
      </c>
      <c r="AK992" s="21">
        <f>M992+AG992</f>
        <v/>
      </c>
      <c r="AL992" s="21">
        <f>N992+AH992</f>
        <v/>
      </c>
      <c r="AM992" s="21">
        <f>O992+AI992</f>
        <v/>
      </c>
      <c r="AN992" s="21">
        <f>N992+AI992</f>
        <v/>
      </c>
      <c r="AO992" s="21">
        <f>ROUNDDOWN((R992+S992)*0.2/Y992+2000,0)</f>
        <v/>
      </c>
      <c r="AP992" s="21">
        <f>ROUNDDOWN((T992+U992)*0.2/Z992+2000,0)</f>
        <v/>
      </c>
      <c r="AQ992" s="21">
        <f>AL992-AK992</f>
        <v/>
      </c>
      <c r="AR992" s="21">
        <f>AM992-AK992</f>
        <v/>
      </c>
      <c r="AS992" s="21">
        <f>AM992-AL992</f>
        <v/>
      </c>
      <c r="AT992" s="21">
        <f>AK992+C992-AJ992</f>
        <v/>
      </c>
      <c r="AU992" s="21">
        <f>AL992+C992-AM992</f>
        <v/>
      </c>
      <c r="AV992" s="21">
        <f>AN992+C992-AM992</f>
        <v/>
      </c>
    </row>
    <row r="993">
      <c r="A993" t="inlineStr">
        <is>
          <t>医療費の境目</t>
        </is>
      </c>
      <c r="B993" s="21">
        <f>'3_医療費の境目'!$B$3</f>
        <v/>
      </c>
      <c r="C993" s="21">
        <f>IF('3_医療費の境目'!$B$4="",AO993,'3_医療費の境目'!$B$4)</f>
        <v/>
      </c>
      <c r="D993" s="21">
        <f>'3_医療費の境目'!D993</f>
        <v/>
      </c>
      <c r="E993" s="21">
        <f>ROUND(MIN(B993/12,650000)*12*0.0915+MIN(B993/12,1390000)*12*(0.0504+0)+B993*0.005,0)</f>
        <v/>
      </c>
      <c r="F993" s="21">
        <f>IF(B993&lt;741000,0,IF(B993&lt;2191000,B993-740000,IF(B993&lt;2193000,1451000,IF(B993&lt;2196000,1453000,IF(B993&lt;2200000,1456000,IF(B993&lt;3600000,ROUND(ROUNDDOWN(B993/4,-3)*2.8,0)-80000,IF(B993&lt;6600000,ROUND(ROUNDDOWN(B993/4,-3)*3.2,0)-440000,IF(B993&lt;8500000,ROUNDDOWN(B993*0.9,0)-1100000,B993-1950000))))))))</f>
        <v/>
      </c>
      <c r="G993" s="21">
        <f>IF(F993&gt;23500000,NA(),IF(F993&lt;=4890000,1040000,IF(F993&lt;=6550000,670000,620000)))</f>
        <v/>
      </c>
      <c r="H993" s="21">
        <f>IF(D993&lt;=0,0,MAX(0,MIN(2000000,D993-MIN(100000,ROUNDDOWN(F993*0.05,0)))))</f>
        <v/>
      </c>
      <c r="I993" s="21">
        <f>IF(C993&lt;=2000,0,MIN(C993,ROUNDDOWN(F993*0.4,0))-2000)</f>
        <v/>
      </c>
      <c r="J993" s="21">
        <f>MAX(0,ROUNDDOWN(F993-E993-G993,-3))</f>
        <v/>
      </c>
      <c r="K993" s="21">
        <f>MAX(0,ROUNDDOWN(F993-E993-G993-H993-I993,-3))</f>
        <v/>
      </c>
      <c r="L993" s="21">
        <f>MAX(0,ROUNDDOWN(F993-E993-G993-H993,-3))</f>
        <v/>
      </c>
      <c r="M993" s="21">
        <f>IF(J993&lt;=0,0,ROUNDDOWN((J993*LOOKUP(J993,{0,1950001,3300001,6950001,9000001,18000001,40000001},{0.05,0.1,0.2,0.23,0.33,0.4,0.45})-LOOKUP(J993,{0,1950001,3300001,6950001,9000001,18000001,40000001},{0,97500,427500,636000,1536000,2796000,4796000}))*1.021,-2))</f>
        <v/>
      </c>
      <c r="N993" s="21">
        <f>IF(K993&lt;=0,0,ROUNDDOWN((K993*LOOKUP(K993,{0,1950001,3300001,6950001,9000001,18000001,40000001},{0.05,0.1,0.2,0.23,0.33,0.4,0.45})-LOOKUP(K993,{0,1950001,3300001,6950001,9000001,18000001,40000001},{0,97500,427500,636000,1536000,2796000,4796000}))*1.021,-2))</f>
        <v/>
      </c>
      <c r="O993" s="21">
        <f>IF(L993&lt;=0,0,ROUNDDOWN((L993*LOOKUP(L993,{0,1950001,3300001,6950001,9000001,18000001,40000001},{0.05,0.1,0.2,0.23,0.33,0.4,0.45})-LOOKUP(L993,{0,1950001,3300001,6950001,9000001,18000001,40000001},{0,97500,427500,636000,1536000,2796000,4796000}))*1.021,-2))</f>
        <v/>
      </c>
      <c r="P993" s="21">
        <f>MAX(0,ROUNDDOWN(F993-E993-430000,-3))</f>
        <v/>
      </c>
      <c r="Q993" s="21">
        <f>MAX(0,ROUNDDOWN(F993-E993-430000-H993,-3))</f>
        <v/>
      </c>
      <c r="R993" s="21">
        <f>IF(F993&lt;=450000,0,MAX(0,P993*0.06-MIN(50000,P993)*0.03))</f>
        <v/>
      </c>
      <c r="S993" s="21">
        <f>IF(F993&lt;=450000,0,MAX(0,P993*0.04-MIN(50000,P993)*0.02))</f>
        <v/>
      </c>
      <c r="T993" s="21">
        <f>IF(F993&lt;=450000,0,MAX(0,Q993*0.06-MIN(50000,Q993)*0.03))</f>
        <v/>
      </c>
      <c r="U993" s="21">
        <f>IF(F993&lt;=450000,0,MAX(0,Q993*0.04-MIN(50000,Q993)*0.02))</f>
        <v/>
      </c>
      <c r="V993" s="21">
        <f>50000+MAX(0,G993-480000)</f>
        <v/>
      </c>
      <c r="W993" s="21">
        <f>P993-V993</f>
        <v/>
      </c>
      <c r="X993" s="21">
        <f>Q993-V993</f>
        <v/>
      </c>
      <c r="Y993" s="22">
        <f>IF(W993&lt;0,0.9,LOOKUP(W993,{0,1950001,3300001,6950001,9000001,18000001,40000001},{0.84895,0.7979,0.6958,0.66517,0.56307,0.4916,0.44055}))</f>
        <v/>
      </c>
      <c r="Z993" s="22">
        <f>IF(X993&lt;0,0.9,LOOKUP(X993,{0,1950001,3300001,6950001,9000001,18000001,40000001},{0.84895,0.7979,0.6958,0.66517,0.56307,0.4916,0.44055}))</f>
        <v/>
      </c>
      <c r="AA993" s="22">
        <f>IF(W993&lt;0,0,CHOOSE(MATCH(W993,{0,1950001,3300001,6950001,9000001},1),5.105/84.895,10.21/79.79,20.42/69.58,23.483/66.517,33.693/56.307))</f>
        <v/>
      </c>
      <c r="AB993" s="21">
        <f>IF(C993&lt;=2000,0,(MIN(C993,ROUNDDOWN(F993*0.3,0))-2000)*0.1)</f>
        <v/>
      </c>
      <c r="AC993" s="21">
        <f>IF(C993&lt;=2000,0,MIN((C993-2000)*Y993,(R993+S993)*0.2))</f>
        <v/>
      </c>
      <c r="AD993" s="21">
        <f>IF(C993&lt;=2000,0,MIN((C993-2000)*Z993,(T993+U993)*0.2))</f>
        <v/>
      </c>
      <c r="AE993" s="21">
        <f>AC993*AA993</f>
        <v/>
      </c>
      <c r="AF993" s="21">
        <f>ROUNDDOWN(R993,-2)+ROUNDDOWN(S993,-2)</f>
        <v/>
      </c>
      <c r="AG993" s="21">
        <f>ROUNDDOWN(MAX(0,R993-(AB993+AC993+AE993)*0.6),-2)+ROUNDDOWN(MAX(0,S993-(AB993+AC993+AE993)*0.4),-2)</f>
        <v/>
      </c>
      <c r="AH993" s="21">
        <f>ROUNDDOWN(MAX(0,T993-(AB993+AD993)*0.6),-2)+ROUNDDOWN(MAX(0,U993-(AB993+AD993)*0.4),-2)</f>
        <v/>
      </c>
      <c r="AI993" s="21">
        <f>ROUNDDOWN(T993,-2)+ROUNDDOWN(U993,-2)</f>
        <v/>
      </c>
      <c r="AJ993" s="21">
        <f>M993+AF993</f>
        <v/>
      </c>
      <c r="AK993" s="21">
        <f>M993+AG993</f>
        <v/>
      </c>
      <c r="AL993" s="21">
        <f>N993+AH993</f>
        <v/>
      </c>
      <c r="AM993" s="21">
        <f>O993+AI993</f>
        <v/>
      </c>
      <c r="AN993" s="21">
        <f>N993+AI993</f>
        <v/>
      </c>
      <c r="AO993" s="21">
        <f>ROUNDDOWN((R993+S993)*0.2/Y993+2000,0)</f>
        <v/>
      </c>
      <c r="AP993" s="21">
        <f>ROUNDDOWN((T993+U993)*0.2/Z993+2000,0)</f>
        <v/>
      </c>
      <c r="AQ993" s="21">
        <f>AL993-AK993</f>
        <v/>
      </c>
      <c r="AR993" s="21">
        <f>AM993-AK993</f>
        <v/>
      </c>
      <c r="AS993" s="21">
        <f>AM993-AL993</f>
        <v/>
      </c>
      <c r="AT993" s="21">
        <f>AK993+C993-AJ993</f>
        <v/>
      </c>
      <c r="AU993" s="21">
        <f>AL993+C993-AM993</f>
        <v/>
      </c>
      <c r="AV993" s="21">
        <f>AN993+C993-AM993</f>
        <v/>
      </c>
    </row>
    <row r="994">
      <c r="A994" t="inlineStr">
        <is>
          <t>医療費の境目</t>
        </is>
      </c>
      <c r="B994" s="21">
        <f>'3_医療費の境目'!$B$3</f>
        <v/>
      </c>
      <c r="C994" s="21">
        <f>IF('3_医療費の境目'!$B$4="",AO994,'3_医療費の境目'!$B$4)</f>
        <v/>
      </c>
      <c r="D994" s="21">
        <f>'3_医療費の境目'!D994</f>
        <v/>
      </c>
      <c r="E994" s="21">
        <f>ROUND(MIN(B994/12,650000)*12*0.0915+MIN(B994/12,1390000)*12*(0.0504+0)+B994*0.005,0)</f>
        <v/>
      </c>
      <c r="F994" s="21">
        <f>IF(B994&lt;741000,0,IF(B994&lt;2191000,B994-740000,IF(B994&lt;2193000,1451000,IF(B994&lt;2196000,1453000,IF(B994&lt;2200000,1456000,IF(B994&lt;3600000,ROUND(ROUNDDOWN(B994/4,-3)*2.8,0)-80000,IF(B994&lt;6600000,ROUND(ROUNDDOWN(B994/4,-3)*3.2,0)-440000,IF(B994&lt;8500000,ROUNDDOWN(B994*0.9,0)-1100000,B994-1950000))))))))</f>
        <v/>
      </c>
      <c r="G994" s="21">
        <f>IF(F994&gt;23500000,NA(),IF(F994&lt;=4890000,1040000,IF(F994&lt;=6550000,670000,620000)))</f>
        <v/>
      </c>
      <c r="H994" s="21">
        <f>IF(D994&lt;=0,0,MAX(0,MIN(2000000,D994-MIN(100000,ROUNDDOWN(F994*0.05,0)))))</f>
        <v/>
      </c>
      <c r="I994" s="21">
        <f>IF(C994&lt;=2000,0,MIN(C994,ROUNDDOWN(F994*0.4,0))-2000)</f>
        <v/>
      </c>
      <c r="J994" s="21">
        <f>MAX(0,ROUNDDOWN(F994-E994-G994,-3))</f>
        <v/>
      </c>
      <c r="K994" s="21">
        <f>MAX(0,ROUNDDOWN(F994-E994-G994-H994-I994,-3))</f>
        <v/>
      </c>
      <c r="L994" s="21">
        <f>MAX(0,ROUNDDOWN(F994-E994-G994-H994,-3))</f>
        <v/>
      </c>
      <c r="M994" s="21">
        <f>IF(J994&lt;=0,0,ROUNDDOWN((J994*LOOKUP(J994,{0,1950001,3300001,6950001,9000001,18000001,40000001},{0.05,0.1,0.2,0.23,0.33,0.4,0.45})-LOOKUP(J994,{0,1950001,3300001,6950001,9000001,18000001,40000001},{0,97500,427500,636000,1536000,2796000,4796000}))*1.021,-2))</f>
        <v/>
      </c>
      <c r="N994" s="21">
        <f>IF(K994&lt;=0,0,ROUNDDOWN((K994*LOOKUP(K994,{0,1950001,3300001,6950001,9000001,18000001,40000001},{0.05,0.1,0.2,0.23,0.33,0.4,0.45})-LOOKUP(K994,{0,1950001,3300001,6950001,9000001,18000001,40000001},{0,97500,427500,636000,1536000,2796000,4796000}))*1.021,-2))</f>
        <v/>
      </c>
      <c r="O994" s="21">
        <f>IF(L994&lt;=0,0,ROUNDDOWN((L994*LOOKUP(L994,{0,1950001,3300001,6950001,9000001,18000001,40000001},{0.05,0.1,0.2,0.23,0.33,0.4,0.45})-LOOKUP(L994,{0,1950001,3300001,6950001,9000001,18000001,40000001},{0,97500,427500,636000,1536000,2796000,4796000}))*1.021,-2))</f>
        <v/>
      </c>
      <c r="P994" s="21">
        <f>MAX(0,ROUNDDOWN(F994-E994-430000,-3))</f>
        <v/>
      </c>
      <c r="Q994" s="21">
        <f>MAX(0,ROUNDDOWN(F994-E994-430000-H994,-3))</f>
        <v/>
      </c>
      <c r="R994" s="21">
        <f>IF(F994&lt;=450000,0,MAX(0,P994*0.06-MIN(50000,P994)*0.03))</f>
        <v/>
      </c>
      <c r="S994" s="21">
        <f>IF(F994&lt;=450000,0,MAX(0,P994*0.04-MIN(50000,P994)*0.02))</f>
        <v/>
      </c>
      <c r="T994" s="21">
        <f>IF(F994&lt;=450000,0,MAX(0,Q994*0.06-MIN(50000,Q994)*0.03))</f>
        <v/>
      </c>
      <c r="U994" s="21">
        <f>IF(F994&lt;=450000,0,MAX(0,Q994*0.04-MIN(50000,Q994)*0.02))</f>
        <v/>
      </c>
      <c r="V994" s="21">
        <f>50000+MAX(0,G994-480000)</f>
        <v/>
      </c>
      <c r="W994" s="21">
        <f>P994-V994</f>
        <v/>
      </c>
      <c r="X994" s="21">
        <f>Q994-V994</f>
        <v/>
      </c>
      <c r="Y994" s="22">
        <f>IF(W994&lt;0,0.9,LOOKUP(W994,{0,1950001,3300001,6950001,9000001,18000001,40000001},{0.84895,0.7979,0.6958,0.66517,0.56307,0.4916,0.44055}))</f>
        <v/>
      </c>
      <c r="Z994" s="22">
        <f>IF(X994&lt;0,0.9,LOOKUP(X994,{0,1950001,3300001,6950001,9000001,18000001,40000001},{0.84895,0.7979,0.6958,0.66517,0.56307,0.4916,0.44055}))</f>
        <v/>
      </c>
      <c r="AA994" s="22">
        <f>IF(W994&lt;0,0,CHOOSE(MATCH(W994,{0,1950001,3300001,6950001,9000001},1),5.105/84.895,10.21/79.79,20.42/69.58,23.483/66.517,33.693/56.307))</f>
        <v/>
      </c>
      <c r="AB994" s="21">
        <f>IF(C994&lt;=2000,0,(MIN(C994,ROUNDDOWN(F994*0.3,0))-2000)*0.1)</f>
        <v/>
      </c>
      <c r="AC994" s="21">
        <f>IF(C994&lt;=2000,0,MIN((C994-2000)*Y994,(R994+S994)*0.2))</f>
        <v/>
      </c>
      <c r="AD994" s="21">
        <f>IF(C994&lt;=2000,0,MIN((C994-2000)*Z994,(T994+U994)*0.2))</f>
        <v/>
      </c>
      <c r="AE994" s="21">
        <f>AC994*AA994</f>
        <v/>
      </c>
      <c r="AF994" s="21">
        <f>ROUNDDOWN(R994,-2)+ROUNDDOWN(S994,-2)</f>
        <v/>
      </c>
      <c r="AG994" s="21">
        <f>ROUNDDOWN(MAX(0,R994-(AB994+AC994+AE994)*0.6),-2)+ROUNDDOWN(MAX(0,S994-(AB994+AC994+AE994)*0.4),-2)</f>
        <v/>
      </c>
      <c r="AH994" s="21">
        <f>ROUNDDOWN(MAX(0,T994-(AB994+AD994)*0.6),-2)+ROUNDDOWN(MAX(0,U994-(AB994+AD994)*0.4),-2)</f>
        <v/>
      </c>
      <c r="AI994" s="21">
        <f>ROUNDDOWN(T994,-2)+ROUNDDOWN(U994,-2)</f>
        <v/>
      </c>
      <c r="AJ994" s="21">
        <f>M994+AF994</f>
        <v/>
      </c>
      <c r="AK994" s="21">
        <f>M994+AG994</f>
        <v/>
      </c>
      <c r="AL994" s="21">
        <f>N994+AH994</f>
        <v/>
      </c>
      <c r="AM994" s="21">
        <f>O994+AI994</f>
        <v/>
      </c>
      <c r="AN994" s="21">
        <f>N994+AI994</f>
        <v/>
      </c>
      <c r="AO994" s="21">
        <f>ROUNDDOWN((R994+S994)*0.2/Y994+2000,0)</f>
        <v/>
      </c>
      <c r="AP994" s="21">
        <f>ROUNDDOWN((T994+U994)*0.2/Z994+2000,0)</f>
        <v/>
      </c>
      <c r="AQ994" s="21">
        <f>AL994-AK994</f>
        <v/>
      </c>
      <c r="AR994" s="21">
        <f>AM994-AK994</f>
        <v/>
      </c>
      <c r="AS994" s="21">
        <f>AM994-AL994</f>
        <v/>
      </c>
      <c r="AT994" s="21">
        <f>AK994+C994-AJ994</f>
        <v/>
      </c>
      <c r="AU994" s="21">
        <f>AL994+C994-AM994</f>
        <v/>
      </c>
      <c r="AV994" s="21">
        <f>AN994+C994-AM994</f>
        <v/>
      </c>
    </row>
    <row r="995">
      <c r="A995" t="inlineStr">
        <is>
          <t>医療費の境目</t>
        </is>
      </c>
      <c r="B995" s="21">
        <f>'3_医療費の境目'!$B$3</f>
        <v/>
      </c>
      <c r="C995" s="21">
        <f>IF('3_医療費の境目'!$B$4="",AO995,'3_医療費の境目'!$B$4)</f>
        <v/>
      </c>
      <c r="D995" s="21">
        <f>'3_医療費の境目'!D995</f>
        <v/>
      </c>
      <c r="E995" s="21">
        <f>ROUND(MIN(B995/12,650000)*12*0.0915+MIN(B995/12,1390000)*12*(0.0504+0)+B995*0.005,0)</f>
        <v/>
      </c>
      <c r="F995" s="21">
        <f>IF(B995&lt;741000,0,IF(B995&lt;2191000,B995-740000,IF(B995&lt;2193000,1451000,IF(B995&lt;2196000,1453000,IF(B995&lt;2200000,1456000,IF(B995&lt;3600000,ROUND(ROUNDDOWN(B995/4,-3)*2.8,0)-80000,IF(B995&lt;6600000,ROUND(ROUNDDOWN(B995/4,-3)*3.2,0)-440000,IF(B995&lt;8500000,ROUNDDOWN(B995*0.9,0)-1100000,B995-1950000))))))))</f>
        <v/>
      </c>
      <c r="G995" s="21">
        <f>IF(F995&gt;23500000,NA(),IF(F995&lt;=4890000,1040000,IF(F995&lt;=6550000,670000,620000)))</f>
        <v/>
      </c>
      <c r="H995" s="21">
        <f>IF(D995&lt;=0,0,MAX(0,MIN(2000000,D995-MIN(100000,ROUNDDOWN(F995*0.05,0)))))</f>
        <v/>
      </c>
      <c r="I995" s="21">
        <f>IF(C995&lt;=2000,0,MIN(C995,ROUNDDOWN(F995*0.4,0))-2000)</f>
        <v/>
      </c>
      <c r="J995" s="21">
        <f>MAX(0,ROUNDDOWN(F995-E995-G995,-3))</f>
        <v/>
      </c>
      <c r="K995" s="21">
        <f>MAX(0,ROUNDDOWN(F995-E995-G995-H995-I995,-3))</f>
        <v/>
      </c>
      <c r="L995" s="21">
        <f>MAX(0,ROUNDDOWN(F995-E995-G995-H995,-3))</f>
        <v/>
      </c>
      <c r="M995" s="21">
        <f>IF(J995&lt;=0,0,ROUNDDOWN((J995*LOOKUP(J995,{0,1950001,3300001,6950001,9000001,18000001,40000001},{0.05,0.1,0.2,0.23,0.33,0.4,0.45})-LOOKUP(J995,{0,1950001,3300001,6950001,9000001,18000001,40000001},{0,97500,427500,636000,1536000,2796000,4796000}))*1.021,-2))</f>
        <v/>
      </c>
      <c r="N995" s="21">
        <f>IF(K995&lt;=0,0,ROUNDDOWN((K995*LOOKUP(K995,{0,1950001,3300001,6950001,9000001,18000001,40000001},{0.05,0.1,0.2,0.23,0.33,0.4,0.45})-LOOKUP(K995,{0,1950001,3300001,6950001,9000001,18000001,40000001},{0,97500,427500,636000,1536000,2796000,4796000}))*1.021,-2))</f>
        <v/>
      </c>
      <c r="O995" s="21">
        <f>IF(L995&lt;=0,0,ROUNDDOWN((L995*LOOKUP(L995,{0,1950001,3300001,6950001,9000001,18000001,40000001},{0.05,0.1,0.2,0.23,0.33,0.4,0.45})-LOOKUP(L995,{0,1950001,3300001,6950001,9000001,18000001,40000001},{0,97500,427500,636000,1536000,2796000,4796000}))*1.021,-2))</f>
        <v/>
      </c>
      <c r="P995" s="21">
        <f>MAX(0,ROUNDDOWN(F995-E995-430000,-3))</f>
        <v/>
      </c>
      <c r="Q995" s="21">
        <f>MAX(0,ROUNDDOWN(F995-E995-430000-H995,-3))</f>
        <v/>
      </c>
      <c r="R995" s="21">
        <f>IF(F995&lt;=450000,0,MAX(0,P995*0.06-MIN(50000,P995)*0.03))</f>
        <v/>
      </c>
      <c r="S995" s="21">
        <f>IF(F995&lt;=450000,0,MAX(0,P995*0.04-MIN(50000,P995)*0.02))</f>
        <v/>
      </c>
      <c r="T995" s="21">
        <f>IF(F995&lt;=450000,0,MAX(0,Q995*0.06-MIN(50000,Q995)*0.03))</f>
        <v/>
      </c>
      <c r="U995" s="21">
        <f>IF(F995&lt;=450000,0,MAX(0,Q995*0.04-MIN(50000,Q995)*0.02))</f>
        <v/>
      </c>
      <c r="V995" s="21">
        <f>50000+MAX(0,G995-480000)</f>
        <v/>
      </c>
      <c r="W995" s="21">
        <f>P995-V995</f>
        <v/>
      </c>
      <c r="X995" s="21">
        <f>Q995-V995</f>
        <v/>
      </c>
      <c r="Y995" s="22">
        <f>IF(W995&lt;0,0.9,LOOKUP(W995,{0,1950001,3300001,6950001,9000001,18000001,40000001},{0.84895,0.7979,0.6958,0.66517,0.56307,0.4916,0.44055}))</f>
        <v/>
      </c>
      <c r="Z995" s="22">
        <f>IF(X995&lt;0,0.9,LOOKUP(X995,{0,1950001,3300001,6950001,9000001,18000001,40000001},{0.84895,0.7979,0.6958,0.66517,0.56307,0.4916,0.44055}))</f>
        <v/>
      </c>
      <c r="AA995" s="22">
        <f>IF(W995&lt;0,0,CHOOSE(MATCH(W995,{0,1950001,3300001,6950001,9000001},1),5.105/84.895,10.21/79.79,20.42/69.58,23.483/66.517,33.693/56.307))</f>
        <v/>
      </c>
      <c r="AB995" s="21">
        <f>IF(C995&lt;=2000,0,(MIN(C995,ROUNDDOWN(F995*0.3,0))-2000)*0.1)</f>
        <v/>
      </c>
      <c r="AC995" s="21">
        <f>IF(C995&lt;=2000,0,MIN((C995-2000)*Y995,(R995+S995)*0.2))</f>
        <v/>
      </c>
      <c r="AD995" s="21">
        <f>IF(C995&lt;=2000,0,MIN((C995-2000)*Z995,(T995+U995)*0.2))</f>
        <v/>
      </c>
      <c r="AE995" s="21">
        <f>AC995*AA995</f>
        <v/>
      </c>
      <c r="AF995" s="21">
        <f>ROUNDDOWN(R995,-2)+ROUNDDOWN(S995,-2)</f>
        <v/>
      </c>
      <c r="AG995" s="21">
        <f>ROUNDDOWN(MAX(0,R995-(AB995+AC995+AE995)*0.6),-2)+ROUNDDOWN(MAX(0,S995-(AB995+AC995+AE995)*0.4),-2)</f>
        <v/>
      </c>
      <c r="AH995" s="21">
        <f>ROUNDDOWN(MAX(0,T995-(AB995+AD995)*0.6),-2)+ROUNDDOWN(MAX(0,U995-(AB995+AD995)*0.4),-2)</f>
        <v/>
      </c>
      <c r="AI995" s="21">
        <f>ROUNDDOWN(T995,-2)+ROUNDDOWN(U995,-2)</f>
        <v/>
      </c>
      <c r="AJ995" s="21">
        <f>M995+AF995</f>
        <v/>
      </c>
      <c r="AK995" s="21">
        <f>M995+AG995</f>
        <v/>
      </c>
      <c r="AL995" s="21">
        <f>N995+AH995</f>
        <v/>
      </c>
      <c r="AM995" s="21">
        <f>O995+AI995</f>
        <v/>
      </c>
      <c r="AN995" s="21">
        <f>N995+AI995</f>
        <v/>
      </c>
      <c r="AO995" s="21">
        <f>ROUNDDOWN((R995+S995)*0.2/Y995+2000,0)</f>
        <v/>
      </c>
      <c r="AP995" s="21">
        <f>ROUNDDOWN((T995+U995)*0.2/Z995+2000,0)</f>
        <v/>
      </c>
      <c r="AQ995" s="21">
        <f>AL995-AK995</f>
        <v/>
      </c>
      <c r="AR995" s="21">
        <f>AM995-AK995</f>
        <v/>
      </c>
      <c r="AS995" s="21">
        <f>AM995-AL995</f>
        <v/>
      </c>
      <c r="AT995" s="21">
        <f>AK995+C995-AJ995</f>
        <v/>
      </c>
      <c r="AU995" s="21">
        <f>AL995+C995-AM995</f>
        <v/>
      </c>
      <c r="AV995" s="21">
        <f>AN995+C995-AM995</f>
        <v/>
      </c>
    </row>
    <row r="996">
      <c r="A996" t="inlineStr">
        <is>
          <t>医療費の境目</t>
        </is>
      </c>
      <c r="B996" s="21">
        <f>'3_医療費の境目'!$B$3</f>
        <v/>
      </c>
      <c r="C996" s="21">
        <f>IF('3_医療費の境目'!$B$4="",AO996,'3_医療費の境目'!$B$4)</f>
        <v/>
      </c>
      <c r="D996" s="21">
        <f>'3_医療費の境目'!D996</f>
        <v/>
      </c>
      <c r="E996" s="21">
        <f>ROUND(MIN(B996/12,650000)*12*0.0915+MIN(B996/12,1390000)*12*(0.0504+0)+B996*0.005,0)</f>
        <v/>
      </c>
      <c r="F996" s="21">
        <f>IF(B996&lt;741000,0,IF(B996&lt;2191000,B996-740000,IF(B996&lt;2193000,1451000,IF(B996&lt;2196000,1453000,IF(B996&lt;2200000,1456000,IF(B996&lt;3600000,ROUND(ROUNDDOWN(B996/4,-3)*2.8,0)-80000,IF(B996&lt;6600000,ROUND(ROUNDDOWN(B996/4,-3)*3.2,0)-440000,IF(B996&lt;8500000,ROUNDDOWN(B996*0.9,0)-1100000,B996-1950000))))))))</f>
        <v/>
      </c>
      <c r="G996" s="21">
        <f>IF(F996&gt;23500000,NA(),IF(F996&lt;=4890000,1040000,IF(F996&lt;=6550000,670000,620000)))</f>
        <v/>
      </c>
      <c r="H996" s="21">
        <f>IF(D996&lt;=0,0,MAX(0,MIN(2000000,D996-MIN(100000,ROUNDDOWN(F996*0.05,0)))))</f>
        <v/>
      </c>
      <c r="I996" s="21">
        <f>IF(C996&lt;=2000,0,MIN(C996,ROUNDDOWN(F996*0.4,0))-2000)</f>
        <v/>
      </c>
      <c r="J996" s="21">
        <f>MAX(0,ROUNDDOWN(F996-E996-G996,-3))</f>
        <v/>
      </c>
      <c r="K996" s="21">
        <f>MAX(0,ROUNDDOWN(F996-E996-G996-H996-I996,-3))</f>
        <v/>
      </c>
      <c r="L996" s="21">
        <f>MAX(0,ROUNDDOWN(F996-E996-G996-H996,-3))</f>
        <v/>
      </c>
      <c r="M996" s="21">
        <f>IF(J996&lt;=0,0,ROUNDDOWN((J996*LOOKUP(J996,{0,1950001,3300001,6950001,9000001,18000001,40000001},{0.05,0.1,0.2,0.23,0.33,0.4,0.45})-LOOKUP(J996,{0,1950001,3300001,6950001,9000001,18000001,40000001},{0,97500,427500,636000,1536000,2796000,4796000}))*1.021,-2))</f>
        <v/>
      </c>
      <c r="N996" s="21">
        <f>IF(K996&lt;=0,0,ROUNDDOWN((K996*LOOKUP(K996,{0,1950001,3300001,6950001,9000001,18000001,40000001},{0.05,0.1,0.2,0.23,0.33,0.4,0.45})-LOOKUP(K996,{0,1950001,3300001,6950001,9000001,18000001,40000001},{0,97500,427500,636000,1536000,2796000,4796000}))*1.021,-2))</f>
        <v/>
      </c>
      <c r="O996" s="21">
        <f>IF(L996&lt;=0,0,ROUNDDOWN((L996*LOOKUP(L996,{0,1950001,3300001,6950001,9000001,18000001,40000001},{0.05,0.1,0.2,0.23,0.33,0.4,0.45})-LOOKUP(L996,{0,1950001,3300001,6950001,9000001,18000001,40000001},{0,97500,427500,636000,1536000,2796000,4796000}))*1.021,-2))</f>
        <v/>
      </c>
      <c r="P996" s="21">
        <f>MAX(0,ROUNDDOWN(F996-E996-430000,-3))</f>
        <v/>
      </c>
      <c r="Q996" s="21">
        <f>MAX(0,ROUNDDOWN(F996-E996-430000-H996,-3))</f>
        <v/>
      </c>
      <c r="R996" s="21">
        <f>IF(F996&lt;=450000,0,MAX(0,P996*0.06-MIN(50000,P996)*0.03))</f>
        <v/>
      </c>
      <c r="S996" s="21">
        <f>IF(F996&lt;=450000,0,MAX(0,P996*0.04-MIN(50000,P996)*0.02))</f>
        <v/>
      </c>
      <c r="T996" s="21">
        <f>IF(F996&lt;=450000,0,MAX(0,Q996*0.06-MIN(50000,Q996)*0.03))</f>
        <v/>
      </c>
      <c r="U996" s="21">
        <f>IF(F996&lt;=450000,0,MAX(0,Q996*0.04-MIN(50000,Q996)*0.02))</f>
        <v/>
      </c>
      <c r="V996" s="21">
        <f>50000+MAX(0,G996-480000)</f>
        <v/>
      </c>
      <c r="W996" s="21">
        <f>P996-V996</f>
        <v/>
      </c>
      <c r="X996" s="21">
        <f>Q996-V996</f>
        <v/>
      </c>
      <c r="Y996" s="22">
        <f>IF(W996&lt;0,0.9,LOOKUP(W996,{0,1950001,3300001,6950001,9000001,18000001,40000001},{0.84895,0.7979,0.6958,0.66517,0.56307,0.4916,0.44055}))</f>
        <v/>
      </c>
      <c r="Z996" s="22">
        <f>IF(X996&lt;0,0.9,LOOKUP(X996,{0,1950001,3300001,6950001,9000001,18000001,40000001},{0.84895,0.7979,0.6958,0.66517,0.56307,0.4916,0.44055}))</f>
        <v/>
      </c>
      <c r="AA996" s="22">
        <f>IF(W996&lt;0,0,CHOOSE(MATCH(W996,{0,1950001,3300001,6950001,9000001},1),5.105/84.895,10.21/79.79,20.42/69.58,23.483/66.517,33.693/56.307))</f>
        <v/>
      </c>
      <c r="AB996" s="21">
        <f>IF(C996&lt;=2000,0,(MIN(C996,ROUNDDOWN(F996*0.3,0))-2000)*0.1)</f>
        <v/>
      </c>
      <c r="AC996" s="21">
        <f>IF(C996&lt;=2000,0,MIN((C996-2000)*Y996,(R996+S996)*0.2))</f>
        <v/>
      </c>
      <c r="AD996" s="21">
        <f>IF(C996&lt;=2000,0,MIN((C996-2000)*Z996,(T996+U996)*0.2))</f>
        <v/>
      </c>
      <c r="AE996" s="21">
        <f>AC996*AA996</f>
        <v/>
      </c>
      <c r="AF996" s="21">
        <f>ROUNDDOWN(R996,-2)+ROUNDDOWN(S996,-2)</f>
        <v/>
      </c>
      <c r="AG996" s="21">
        <f>ROUNDDOWN(MAX(0,R996-(AB996+AC996+AE996)*0.6),-2)+ROUNDDOWN(MAX(0,S996-(AB996+AC996+AE996)*0.4),-2)</f>
        <v/>
      </c>
      <c r="AH996" s="21">
        <f>ROUNDDOWN(MAX(0,T996-(AB996+AD996)*0.6),-2)+ROUNDDOWN(MAX(0,U996-(AB996+AD996)*0.4),-2)</f>
        <v/>
      </c>
      <c r="AI996" s="21">
        <f>ROUNDDOWN(T996,-2)+ROUNDDOWN(U996,-2)</f>
        <v/>
      </c>
      <c r="AJ996" s="21">
        <f>M996+AF996</f>
        <v/>
      </c>
      <c r="AK996" s="21">
        <f>M996+AG996</f>
        <v/>
      </c>
      <c r="AL996" s="21">
        <f>N996+AH996</f>
        <v/>
      </c>
      <c r="AM996" s="21">
        <f>O996+AI996</f>
        <v/>
      </c>
      <c r="AN996" s="21">
        <f>N996+AI996</f>
        <v/>
      </c>
      <c r="AO996" s="21">
        <f>ROUNDDOWN((R996+S996)*0.2/Y996+2000,0)</f>
        <v/>
      </c>
      <c r="AP996" s="21">
        <f>ROUNDDOWN((T996+U996)*0.2/Z996+2000,0)</f>
        <v/>
      </c>
      <c r="AQ996" s="21">
        <f>AL996-AK996</f>
        <v/>
      </c>
      <c r="AR996" s="21">
        <f>AM996-AK996</f>
        <v/>
      </c>
      <c r="AS996" s="21">
        <f>AM996-AL996</f>
        <v/>
      </c>
      <c r="AT996" s="21">
        <f>AK996+C996-AJ996</f>
        <v/>
      </c>
      <c r="AU996" s="21">
        <f>AL996+C996-AM996</f>
        <v/>
      </c>
      <c r="AV996" s="21">
        <f>AN996+C996-AM996</f>
        <v/>
      </c>
    </row>
    <row r="997">
      <c r="A997" t="inlineStr">
        <is>
          <t>医療費の境目</t>
        </is>
      </c>
      <c r="B997" s="21">
        <f>'3_医療費の境目'!$B$3</f>
        <v/>
      </c>
      <c r="C997" s="21">
        <f>IF('3_医療費の境目'!$B$4="",AO997,'3_医療費の境目'!$B$4)</f>
        <v/>
      </c>
      <c r="D997" s="21">
        <f>'3_医療費の境目'!D997</f>
        <v/>
      </c>
      <c r="E997" s="21">
        <f>ROUND(MIN(B997/12,650000)*12*0.0915+MIN(B997/12,1390000)*12*(0.0504+0)+B997*0.005,0)</f>
        <v/>
      </c>
      <c r="F997" s="21">
        <f>IF(B997&lt;741000,0,IF(B997&lt;2191000,B997-740000,IF(B997&lt;2193000,1451000,IF(B997&lt;2196000,1453000,IF(B997&lt;2200000,1456000,IF(B997&lt;3600000,ROUND(ROUNDDOWN(B997/4,-3)*2.8,0)-80000,IF(B997&lt;6600000,ROUND(ROUNDDOWN(B997/4,-3)*3.2,0)-440000,IF(B997&lt;8500000,ROUNDDOWN(B997*0.9,0)-1100000,B997-1950000))))))))</f>
        <v/>
      </c>
      <c r="G997" s="21">
        <f>IF(F997&gt;23500000,NA(),IF(F997&lt;=4890000,1040000,IF(F997&lt;=6550000,670000,620000)))</f>
        <v/>
      </c>
      <c r="H997" s="21">
        <f>IF(D997&lt;=0,0,MAX(0,MIN(2000000,D997-MIN(100000,ROUNDDOWN(F997*0.05,0)))))</f>
        <v/>
      </c>
      <c r="I997" s="21">
        <f>IF(C997&lt;=2000,0,MIN(C997,ROUNDDOWN(F997*0.4,0))-2000)</f>
        <v/>
      </c>
      <c r="J997" s="21">
        <f>MAX(0,ROUNDDOWN(F997-E997-G997,-3))</f>
        <v/>
      </c>
      <c r="K997" s="21">
        <f>MAX(0,ROUNDDOWN(F997-E997-G997-H997-I997,-3))</f>
        <v/>
      </c>
      <c r="L997" s="21">
        <f>MAX(0,ROUNDDOWN(F997-E997-G997-H997,-3))</f>
        <v/>
      </c>
      <c r="M997" s="21">
        <f>IF(J997&lt;=0,0,ROUNDDOWN((J997*LOOKUP(J997,{0,1950001,3300001,6950001,9000001,18000001,40000001},{0.05,0.1,0.2,0.23,0.33,0.4,0.45})-LOOKUP(J997,{0,1950001,3300001,6950001,9000001,18000001,40000001},{0,97500,427500,636000,1536000,2796000,4796000}))*1.021,-2))</f>
        <v/>
      </c>
      <c r="N997" s="21">
        <f>IF(K997&lt;=0,0,ROUNDDOWN((K997*LOOKUP(K997,{0,1950001,3300001,6950001,9000001,18000001,40000001},{0.05,0.1,0.2,0.23,0.33,0.4,0.45})-LOOKUP(K997,{0,1950001,3300001,6950001,9000001,18000001,40000001},{0,97500,427500,636000,1536000,2796000,4796000}))*1.021,-2))</f>
        <v/>
      </c>
      <c r="O997" s="21">
        <f>IF(L997&lt;=0,0,ROUNDDOWN((L997*LOOKUP(L997,{0,1950001,3300001,6950001,9000001,18000001,40000001},{0.05,0.1,0.2,0.23,0.33,0.4,0.45})-LOOKUP(L997,{0,1950001,3300001,6950001,9000001,18000001,40000001},{0,97500,427500,636000,1536000,2796000,4796000}))*1.021,-2))</f>
        <v/>
      </c>
      <c r="P997" s="21">
        <f>MAX(0,ROUNDDOWN(F997-E997-430000,-3))</f>
        <v/>
      </c>
      <c r="Q997" s="21">
        <f>MAX(0,ROUNDDOWN(F997-E997-430000-H997,-3))</f>
        <v/>
      </c>
      <c r="R997" s="21">
        <f>IF(F997&lt;=450000,0,MAX(0,P997*0.06-MIN(50000,P997)*0.03))</f>
        <v/>
      </c>
      <c r="S997" s="21">
        <f>IF(F997&lt;=450000,0,MAX(0,P997*0.04-MIN(50000,P997)*0.02))</f>
        <v/>
      </c>
      <c r="T997" s="21">
        <f>IF(F997&lt;=450000,0,MAX(0,Q997*0.06-MIN(50000,Q997)*0.03))</f>
        <v/>
      </c>
      <c r="U997" s="21">
        <f>IF(F997&lt;=450000,0,MAX(0,Q997*0.04-MIN(50000,Q997)*0.02))</f>
        <v/>
      </c>
      <c r="V997" s="21">
        <f>50000+MAX(0,G997-480000)</f>
        <v/>
      </c>
      <c r="W997" s="21">
        <f>P997-V997</f>
        <v/>
      </c>
      <c r="X997" s="21">
        <f>Q997-V997</f>
        <v/>
      </c>
      <c r="Y997" s="22">
        <f>IF(W997&lt;0,0.9,LOOKUP(W997,{0,1950001,3300001,6950001,9000001,18000001,40000001},{0.84895,0.7979,0.6958,0.66517,0.56307,0.4916,0.44055}))</f>
        <v/>
      </c>
      <c r="Z997" s="22">
        <f>IF(X997&lt;0,0.9,LOOKUP(X997,{0,1950001,3300001,6950001,9000001,18000001,40000001},{0.84895,0.7979,0.6958,0.66517,0.56307,0.4916,0.44055}))</f>
        <v/>
      </c>
      <c r="AA997" s="22">
        <f>IF(W997&lt;0,0,CHOOSE(MATCH(W997,{0,1950001,3300001,6950001,9000001},1),5.105/84.895,10.21/79.79,20.42/69.58,23.483/66.517,33.693/56.307))</f>
        <v/>
      </c>
      <c r="AB997" s="21">
        <f>IF(C997&lt;=2000,0,(MIN(C997,ROUNDDOWN(F997*0.3,0))-2000)*0.1)</f>
        <v/>
      </c>
      <c r="AC997" s="21">
        <f>IF(C997&lt;=2000,0,MIN((C997-2000)*Y997,(R997+S997)*0.2))</f>
        <v/>
      </c>
      <c r="AD997" s="21">
        <f>IF(C997&lt;=2000,0,MIN((C997-2000)*Z997,(T997+U997)*0.2))</f>
        <v/>
      </c>
      <c r="AE997" s="21">
        <f>AC997*AA997</f>
        <v/>
      </c>
      <c r="AF997" s="21">
        <f>ROUNDDOWN(R997,-2)+ROUNDDOWN(S997,-2)</f>
        <v/>
      </c>
      <c r="AG997" s="21">
        <f>ROUNDDOWN(MAX(0,R997-(AB997+AC997+AE997)*0.6),-2)+ROUNDDOWN(MAX(0,S997-(AB997+AC997+AE997)*0.4),-2)</f>
        <v/>
      </c>
      <c r="AH997" s="21">
        <f>ROUNDDOWN(MAX(0,T997-(AB997+AD997)*0.6),-2)+ROUNDDOWN(MAX(0,U997-(AB997+AD997)*0.4),-2)</f>
        <v/>
      </c>
      <c r="AI997" s="21">
        <f>ROUNDDOWN(T997,-2)+ROUNDDOWN(U997,-2)</f>
        <v/>
      </c>
      <c r="AJ997" s="21">
        <f>M997+AF997</f>
        <v/>
      </c>
      <c r="AK997" s="21">
        <f>M997+AG997</f>
        <v/>
      </c>
      <c r="AL997" s="21">
        <f>N997+AH997</f>
        <v/>
      </c>
      <c r="AM997" s="21">
        <f>O997+AI997</f>
        <v/>
      </c>
      <c r="AN997" s="21">
        <f>N997+AI997</f>
        <v/>
      </c>
      <c r="AO997" s="21">
        <f>ROUNDDOWN((R997+S997)*0.2/Y997+2000,0)</f>
        <v/>
      </c>
      <c r="AP997" s="21">
        <f>ROUNDDOWN((T997+U997)*0.2/Z997+2000,0)</f>
        <v/>
      </c>
      <c r="AQ997" s="21">
        <f>AL997-AK997</f>
        <v/>
      </c>
      <c r="AR997" s="21">
        <f>AM997-AK997</f>
        <v/>
      </c>
      <c r="AS997" s="21">
        <f>AM997-AL997</f>
        <v/>
      </c>
      <c r="AT997" s="21">
        <f>AK997+C997-AJ997</f>
        <v/>
      </c>
      <c r="AU997" s="21">
        <f>AL997+C997-AM997</f>
        <v/>
      </c>
      <c r="AV997" s="21">
        <f>AN997+C997-AM997</f>
        <v/>
      </c>
    </row>
    <row r="998">
      <c r="A998" t="inlineStr">
        <is>
          <t>医療費の境目</t>
        </is>
      </c>
      <c r="B998" s="21">
        <f>'3_医療費の境目'!$B$3</f>
        <v/>
      </c>
      <c r="C998" s="21">
        <f>IF('3_医療費の境目'!$B$4="",AO998,'3_医療費の境目'!$B$4)</f>
        <v/>
      </c>
      <c r="D998" s="21">
        <f>'3_医療費の境目'!D998</f>
        <v/>
      </c>
      <c r="E998" s="21">
        <f>ROUND(MIN(B998/12,650000)*12*0.0915+MIN(B998/12,1390000)*12*(0.0504+0)+B998*0.005,0)</f>
        <v/>
      </c>
      <c r="F998" s="21">
        <f>IF(B998&lt;741000,0,IF(B998&lt;2191000,B998-740000,IF(B998&lt;2193000,1451000,IF(B998&lt;2196000,1453000,IF(B998&lt;2200000,1456000,IF(B998&lt;3600000,ROUND(ROUNDDOWN(B998/4,-3)*2.8,0)-80000,IF(B998&lt;6600000,ROUND(ROUNDDOWN(B998/4,-3)*3.2,0)-440000,IF(B998&lt;8500000,ROUNDDOWN(B998*0.9,0)-1100000,B998-1950000))))))))</f>
        <v/>
      </c>
      <c r="G998" s="21">
        <f>IF(F998&gt;23500000,NA(),IF(F998&lt;=4890000,1040000,IF(F998&lt;=6550000,670000,620000)))</f>
        <v/>
      </c>
      <c r="H998" s="21">
        <f>IF(D998&lt;=0,0,MAX(0,MIN(2000000,D998-MIN(100000,ROUNDDOWN(F998*0.05,0)))))</f>
        <v/>
      </c>
      <c r="I998" s="21">
        <f>IF(C998&lt;=2000,0,MIN(C998,ROUNDDOWN(F998*0.4,0))-2000)</f>
        <v/>
      </c>
      <c r="J998" s="21">
        <f>MAX(0,ROUNDDOWN(F998-E998-G998,-3))</f>
        <v/>
      </c>
      <c r="K998" s="21">
        <f>MAX(0,ROUNDDOWN(F998-E998-G998-H998-I998,-3))</f>
        <v/>
      </c>
      <c r="L998" s="21">
        <f>MAX(0,ROUNDDOWN(F998-E998-G998-H998,-3))</f>
        <v/>
      </c>
      <c r="M998" s="21">
        <f>IF(J998&lt;=0,0,ROUNDDOWN((J998*LOOKUP(J998,{0,1950001,3300001,6950001,9000001,18000001,40000001},{0.05,0.1,0.2,0.23,0.33,0.4,0.45})-LOOKUP(J998,{0,1950001,3300001,6950001,9000001,18000001,40000001},{0,97500,427500,636000,1536000,2796000,4796000}))*1.021,-2))</f>
        <v/>
      </c>
      <c r="N998" s="21">
        <f>IF(K998&lt;=0,0,ROUNDDOWN((K998*LOOKUP(K998,{0,1950001,3300001,6950001,9000001,18000001,40000001},{0.05,0.1,0.2,0.23,0.33,0.4,0.45})-LOOKUP(K998,{0,1950001,3300001,6950001,9000001,18000001,40000001},{0,97500,427500,636000,1536000,2796000,4796000}))*1.021,-2))</f>
        <v/>
      </c>
      <c r="O998" s="21">
        <f>IF(L998&lt;=0,0,ROUNDDOWN((L998*LOOKUP(L998,{0,1950001,3300001,6950001,9000001,18000001,40000001},{0.05,0.1,0.2,0.23,0.33,0.4,0.45})-LOOKUP(L998,{0,1950001,3300001,6950001,9000001,18000001,40000001},{0,97500,427500,636000,1536000,2796000,4796000}))*1.021,-2))</f>
        <v/>
      </c>
      <c r="P998" s="21">
        <f>MAX(0,ROUNDDOWN(F998-E998-430000,-3))</f>
        <v/>
      </c>
      <c r="Q998" s="21">
        <f>MAX(0,ROUNDDOWN(F998-E998-430000-H998,-3))</f>
        <v/>
      </c>
      <c r="R998" s="21">
        <f>IF(F998&lt;=450000,0,MAX(0,P998*0.06-MIN(50000,P998)*0.03))</f>
        <v/>
      </c>
      <c r="S998" s="21">
        <f>IF(F998&lt;=450000,0,MAX(0,P998*0.04-MIN(50000,P998)*0.02))</f>
        <v/>
      </c>
      <c r="T998" s="21">
        <f>IF(F998&lt;=450000,0,MAX(0,Q998*0.06-MIN(50000,Q998)*0.03))</f>
        <v/>
      </c>
      <c r="U998" s="21">
        <f>IF(F998&lt;=450000,0,MAX(0,Q998*0.04-MIN(50000,Q998)*0.02))</f>
        <v/>
      </c>
      <c r="V998" s="21">
        <f>50000+MAX(0,G998-480000)</f>
        <v/>
      </c>
      <c r="W998" s="21">
        <f>P998-V998</f>
        <v/>
      </c>
      <c r="X998" s="21">
        <f>Q998-V998</f>
        <v/>
      </c>
      <c r="Y998" s="22">
        <f>IF(W998&lt;0,0.9,LOOKUP(W998,{0,1950001,3300001,6950001,9000001,18000001,40000001},{0.84895,0.7979,0.6958,0.66517,0.56307,0.4916,0.44055}))</f>
        <v/>
      </c>
      <c r="Z998" s="22">
        <f>IF(X998&lt;0,0.9,LOOKUP(X998,{0,1950001,3300001,6950001,9000001,18000001,40000001},{0.84895,0.7979,0.6958,0.66517,0.56307,0.4916,0.44055}))</f>
        <v/>
      </c>
      <c r="AA998" s="22">
        <f>IF(W998&lt;0,0,CHOOSE(MATCH(W998,{0,1950001,3300001,6950001,9000001},1),5.105/84.895,10.21/79.79,20.42/69.58,23.483/66.517,33.693/56.307))</f>
        <v/>
      </c>
      <c r="AB998" s="21">
        <f>IF(C998&lt;=2000,0,(MIN(C998,ROUNDDOWN(F998*0.3,0))-2000)*0.1)</f>
        <v/>
      </c>
      <c r="AC998" s="21">
        <f>IF(C998&lt;=2000,0,MIN((C998-2000)*Y998,(R998+S998)*0.2))</f>
        <v/>
      </c>
      <c r="AD998" s="21">
        <f>IF(C998&lt;=2000,0,MIN((C998-2000)*Z998,(T998+U998)*0.2))</f>
        <v/>
      </c>
      <c r="AE998" s="21">
        <f>AC998*AA998</f>
        <v/>
      </c>
      <c r="AF998" s="21">
        <f>ROUNDDOWN(R998,-2)+ROUNDDOWN(S998,-2)</f>
        <v/>
      </c>
      <c r="AG998" s="21">
        <f>ROUNDDOWN(MAX(0,R998-(AB998+AC998+AE998)*0.6),-2)+ROUNDDOWN(MAX(0,S998-(AB998+AC998+AE998)*0.4),-2)</f>
        <v/>
      </c>
      <c r="AH998" s="21">
        <f>ROUNDDOWN(MAX(0,T998-(AB998+AD998)*0.6),-2)+ROUNDDOWN(MAX(0,U998-(AB998+AD998)*0.4),-2)</f>
        <v/>
      </c>
      <c r="AI998" s="21">
        <f>ROUNDDOWN(T998,-2)+ROUNDDOWN(U998,-2)</f>
        <v/>
      </c>
      <c r="AJ998" s="21">
        <f>M998+AF998</f>
        <v/>
      </c>
      <c r="AK998" s="21">
        <f>M998+AG998</f>
        <v/>
      </c>
      <c r="AL998" s="21">
        <f>N998+AH998</f>
        <v/>
      </c>
      <c r="AM998" s="21">
        <f>O998+AI998</f>
        <v/>
      </c>
      <c r="AN998" s="21">
        <f>N998+AI998</f>
        <v/>
      </c>
      <c r="AO998" s="21">
        <f>ROUNDDOWN((R998+S998)*0.2/Y998+2000,0)</f>
        <v/>
      </c>
      <c r="AP998" s="21">
        <f>ROUNDDOWN((T998+U998)*0.2/Z998+2000,0)</f>
        <v/>
      </c>
      <c r="AQ998" s="21">
        <f>AL998-AK998</f>
        <v/>
      </c>
      <c r="AR998" s="21">
        <f>AM998-AK998</f>
        <v/>
      </c>
      <c r="AS998" s="21">
        <f>AM998-AL998</f>
        <v/>
      </c>
      <c r="AT998" s="21">
        <f>AK998+C998-AJ998</f>
        <v/>
      </c>
      <c r="AU998" s="21">
        <f>AL998+C998-AM998</f>
        <v/>
      </c>
      <c r="AV998" s="21">
        <f>AN998+C998-AM998</f>
        <v/>
      </c>
    </row>
    <row r="999">
      <c r="A999" t="inlineStr">
        <is>
          <t>医療費の境目</t>
        </is>
      </c>
      <c r="B999" s="21">
        <f>'3_医療費の境目'!$B$3</f>
        <v/>
      </c>
      <c r="C999" s="21">
        <f>IF('3_医療費の境目'!$B$4="",AO999,'3_医療費の境目'!$B$4)</f>
        <v/>
      </c>
      <c r="D999" s="21">
        <f>'3_医療費の境目'!D999</f>
        <v/>
      </c>
      <c r="E999" s="21">
        <f>ROUND(MIN(B999/12,650000)*12*0.0915+MIN(B999/12,1390000)*12*(0.0504+0)+B999*0.005,0)</f>
        <v/>
      </c>
      <c r="F999" s="21">
        <f>IF(B999&lt;741000,0,IF(B999&lt;2191000,B999-740000,IF(B999&lt;2193000,1451000,IF(B999&lt;2196000,1453000,IF(B999&lt;2200000,1456000,IF(B999&lt;3600000,ROUND(ROUNDDOWN(B999/4,-3)*2.8,0)-80000,IF(B999&lt;6600000,ROUND(ROUNDDOWN(B999/4,-3)*3.2,0)-440000,IF(B999&lt;8500000,ROUNDDOWN(B999*0.9,0)-1100000,B999-1950000))))))))</f>
        <v/>
      </c>
      <c r="G999" s="21">
        <f>IF(F999&gt;23500000,NA(),IF(F999&lt;=4890000,1040000,IF(F999&lt;=6550000,670000,620000)))</f>
        <v/>
      </c>
      <c r="H999" s="21">
        <f>IF(D999&lt;=0,0,MAX(0,MIN(2000000,D999-MIN(100000,ROUNDDOWN(F999*0.05,0)))))</f>
        <v/>
      </c>
      <c r="I999" s="21">
        <f>IF(C999&lt;=2000,0,MIN(C999,ROUNDDOWN(F999*0.4,0))-2000)</f>
        <v/>
      </c>
      <c r="J999" s="21">
        <f>MAX(0,ROUNDDOWN(F999-E999-G999,-3))</f>
        <v/>
      </c>
      <c r="K999" s="21">
        <f>MAX(0,ROUNDDOWN(F999-E999-G999-H999-I999,-3))</f>
        <v/>
      </c>
      <c r="L999" s="21">
        <f>MAX(0,ROUNDDOWN(F999-E999-G999-H999,-3))</f>
        <v/>
      </c>
      <c r="M999" s="21">
        <f>IF(J999&lt;=0,0,ROUNDDOWN((J999*LOOKUP(J999,{0,1950001,3300001,6950001,9000001,18000001,40000001},{0.05,0.1,0.2,0.23,0.33,0.4,0.45})-LOOKUP(J999,{0,1950001,3300001,6950001,9000001,18000001,40000001},{0,97500,427500,636000,1536000,2796000,4796000}))*1.021,-2))</f>
        <v/>
      </c>
      <c r="N999" s="21">
        <f>IF(K999&lt;=0,0,ROUNDDOWN((K999*LOOKUP(K999,{0,1950001,3300001,6950001,9000001,18000001,40000001},{0.05,0.1,0.2,0.23,0.33,0.4,0.45})-LOOKUP(K999,{0,1950001,3300001,6950001,9000001,18000001,40000001},{0,97500,427500,636000,1536000,2796000,4796000}))*1.021,-2))</f>
        <v/>
      </c>
      <c r="O999" s="21">
        <f>IF(L999&lt;=0,0,ROUNDDOWN((L999*LOOKUP(L999,{0,1950001,3300001,6950001,9000001,18000001,40000001},{0.05,0.1,0.2,0.23,0.33,0.4,0.45})-LOOKUP(L999,{0,1950001,3300001,6950001,9000001,18000001,40000001},{0,97500,427500,636000,1536000,2796000,4796000}))*1.021,-2))</f>
        <v/>
      </c>
      <c r="P999" s="21">
        <f>MAX(0,ROUNDDOWN(F999-E999-430000,-3))</f>
        <v/>
      </c>
      <c r="Q999" s="21">
        <f>MAX(0,ROUNDDOWN(F999-E999-430000-H999,-3))</f>
        <v/>
      </c>
      <c r="R999" s="21">
        <f>IF(F999&lt;=450000,0,MAX(0,P999*0.06-MIN(50000,P999)*0.03))</f>
        <v/>
      </c>
      <c r="S999" s="21">
        <f>IF(F999&lt;=450000,0,MAX(0,P999*0.04-MIN(50000,P999)*0.02))</f>
        <v/>
      </c>
      <c r="T999" s="21">
        <f>IF(F999&lt;=450000,0,MAX(0,Q999*0.06-MIN(50000,Q999)*0.03))</f>
        <v/>
      </c>
      <c r="U999" s="21">
        <f>IF(F999&lt;=450000,0,MAX(0,Q999*0.04-MIN(50000,Q999)*0.02))</f>
        <v/>
      </c>
      <c r="V999" s="21">
        <f>50000+MAX(0,G999-480000)</f>
        <v/>
      </c>
      <c r="W999" s="21">
        <f>P999-V999</f>
        <v/>
      </c>
      <c r="X999" s="21">
        <f>Q999-V999</f>
        <v/>
      </c>
      <c r="Y999" s="22">
        <f>IF(W999&lt;0,0.9,LOOKUP(W999,{0,1950001,3300001,6950001,9000001,18000001,40000001},{0.84895,0.7979,0.6958,0.66517,0.56307,0.4916,0.44055}))</f>
        <v/>
      </c>
      <c r="Z999" s="22">
        <f>IF(X999&lt;0,0.9,LOOKUP(X999,{0,1950001,3300001,6950001,9000001,18000001,40000001},{0.84895,0.7979,0.6958,0.66517,0.56307,0.4916,0.44055}))</f>
        <v/>
      </c>
      <c r="AA999" s="22">
        <f>IF(W999&lt;0,0,CHOOSE(MATCH(W999,{0,1950001,3300001,6950001,9000001},1),5.105/84.895,10.21/79.79,20.42/69.58,23.483/66.517,33.693/56.307))</f>
        <v/>
      </c>
      <c r="AB999" s="21">
        <f>IF(C999&lt;=2000,0,(MIN(C999,ROUNDDOWN(F999*0.3,0))-2000)*0.1)</f>
        <v/>
      </c>
      <c r="AC999" s="21">
        <f>IF(C999&lt;=2000,0,MIN((C999-2000)*Y999,(R999+S999)*0.2))</f>
        <v/>
      </c>
      <c r="AD999" s="21">
        <f>IF(C999&lt;=2000,0,MIN((C999-2000)*Z999,(T999+U999)*0.2))</f>
        <v/>
      </c>
      <c r="AE999" s="21">
        <f>AC999*AA999</f>
        <v/>
      </c>
      <c r="AF999" s="21">
        <f>ROUNDDOWN(R999,-2)+ROUNDDOWN(S999,-2)</f>
        <v/>
      </c>
      <c r="AG999" s="21">
        <f>ROUNDDOWN(MAX(0,R999-(AB999+AC999+AE999)*0.6),-2)+ROUNDDOWN(MAX(0,S999-(AB999+AC999+AE999)*0.4),-2)</f>
        <v/>
      </c>
      <c r="AH999" s="21">
        <f>ROUNDDOWN(MAX(0,T999-(AB999+AD999)*0.6),-2)+ROUNDDOWN(MAX(0,U999-(AB999+AD999)*0.4),-2)</f>
        <v/>
      </c>
      <c r="AI999" s="21">
        <f>ROUNDDOWN(T999,-2)+ROUNDDOWN(U999,-2)</f>
        <v/>
      </c>
      <c r="AJ999" s="21">
        <f>M999+AF999</f>
        <v/>
      </c>
      <c r="AK999" s="21">
        <f>M999+AG999</f>
        <v/>
      </c>
      <c r="AL999" s="21">
        <f>N999+AH999</f>
        <v/>
      </c>
      <c r="AM999" s="21">
        <f>O999+AI999</f>
        <v/>
      </c>
      <c r="AN999" s="21">
        <f>N999+AI999</f>
        <v/>
      </c>
      <c r="AO999" s="21">
        <f>ROUNDDOWN((R999+S999)*0.2/Y999+2000,0)</f>
        <v/>
      </c>
      <c r="AP999" s="21">
        <f>ROUNDDOWN((T999+U999)*0.2/Z999+2000,0)</f>
        <v/>
      </c>
      <c r="AQ999" s="21">
        <f>AL999-AK999</f>
        <v/>
      </c>
      <c r="AR999" s="21">
        <f>AM999-AK999</f>
        <v/>
      </c>
      <c r="AS999" s="21">
        <f>AM999-AL999</f>
        <v/>
      </c>
      <c r="AT999" s="21">
        <f>AK999+C999-AJ999</f>
        <v/>
      </c>
      <c r="AU999" s="21">
        <f>AL999+C999-AM999</f>
        <v/>
      </c>
      <c r="AV999" s="21">
        <f>AN999+C999-AM999</f>
        <v/>
      </c>
    </row>
    <row r="1000">
      <c r="A1000" t="inlineStr">
        <is>
          <t>医療費の境目</t>
        </is>
      </c>
      <c r="B1000" s="21">
        <f>'3_医療費の境目'!$B$3</f>
        <v/>
      </c>
      <c r="C1000" s="21">
        <f>IF('3_医療費の境目'!$B$4="",AO1000,'3_医療費の境目'!$B$4)</f>
        <v/>
      </c>
      <c r="D1000" s="21">
        <f>'3_医療費の境目'!D1000</f>
        <v/>
      </c>
      <c r="E1000" s="21">
        <f>ROUND(MIN(B1000/12,650000)*12*0.0915+MIN(B1000/12,1390000)*12*(0.0504+0)+B1000*0.005,0)</f>
        <v/>
      </c>
      <c r="F1000" s="21">
        <f>IF(B1000&lt;741000,0,IF(B1000&lt;2191000,B1000-740000,IF(B1000&lt;2193000,1451000,IF(B1000&lt;2196000,1453000,IF(B1000&lt;2200000,1456000,IF(B1000&lt;3600000,ROUND(ROUNDDOWN(B1000/4,-3)*2.8,0)-80000,IF(B1000&lt;6600000,ROUND(ROUNDDOWN(B1000/4,-3)*3.2,0)-440000,IF(B1000&lt;8500000,ROUNDDOWN(B1000*0.9,0)-1100000,B1000-1950000))))))))</f>
        <v/>
      </c>
      <c r="G1000" s="21">
        <f>IF(F1000&gt;23500000,NA(),IF(F1000&lt;=4890000,1040000,IF(F1000&lt;=6550000,670000,620000)))</f>
        <v/>
      </c>
      <c r="H1000" s="21">
        <f>IF(D1000&lt;=0,0,MAX(0,MIN(2000000,D1000-MIN(100000,ROUNDDOWN(F1000*0.05,0)))))</f>
        <v/>
      </c>
      <c r="I1000" s="21">
        <f>IF(C1000&lt;=2000,0,MIN(C1000,ROUNDDOWN(F1000*0.4,0))-2000)</f>
        <v/>
      </c>
      <c r="J1000" s="21">
        <f>MAX(0,ROUNDDOWN(F1000-E1000-G1000,-3))</f>
        <v/>
      </c>
      <c r="K1000" s="21">
        <f>MAX(0,ROUNDDOWN(F1000-E1000-G1000-H1000-I1000,-3))</f>
        <v/>
      </c>
      <c r="L1000" s="21">
        <f>MAX(0,ROUNDDOWN(F1000-E1000-G1000-H1000,-3))</f>
        <v/>
      </c>
      <c r="M1000" s="21">
        <f>IF(J1000&lt;=0,0,ROUNDDOWN((J1000*LOOKUP(J1000,{0,1950001,3300001,6950001,9000001,18000001,40000001},{0.05,0.1,0.2,0.23,0.33,0.4,0.45})-LOOKUP(J1000,{0,1950001,3300001,6950001,9000001,18000001,40000001},{0,97500,427500,636000,1536000,2796000,4796000}))*1.021,-2))</f>
        <v/>
      </c>
      <c r="N1000" s="21">
        <f>IF(K1000&lt;=0,0,ROUNDDOWN((K1000*LOOKUP(K1000,{0,1950001,3300001,6950001,9000001,18000001,40000001},{0.05,0.1,0.2,0.23,0.33,0.4,0.45})-LOOKUP(K1000,{0,1950001,3300001,6950001,9000001,18000001,40000001},{0,97500,427500,636000,1536000,2796000,4796000}))*1.021,-2))</f>
        <v/>
      </c>
      <c r="O1000" s="21">
        <f>IF(L1000&lt;=0,0,ROUNDDOWN((L1000*LOOKUP(L1000,{0,1950001,3300001,6950001,9000001,18000001,40000001},{0.05,0.1,0.2,0.23,0.33,0.4,0.45})-LOOKUP(L1000,{0,1950001,3300001,6950001,9000001,18000001,40000001},{0,97500,427500,636000,1536000,2796000,4796000}))*1.021,-2))</f>
        <v/>
      </c>
      <c r="P1000" s="21">
        <f>MAX(0,ROUNDDOWN(F1000-E1000-430000,-3))</f>
        <v/>
      </c>
      <c r="Q1000" s="21">
        <f>MAX(0,ROUNDDOWN(F1000-E1000-430000-H1000,-3))</f>
        <v/>
      </c>
      <c r="R1000" s="21">
        <f>IF(F1000&lt;=450000,0,MAX(0,P1000*0.06-MIN(50000,P1000)*0.03))</f>
        <v/>
      </c>
      <c r="S1000" s="21">
        <f>IF(F1000&lt;=450000,0,MAX(0,P1000*0.04-MIN(50000,P1000)*0.02))</f>
        <v/>
      </c>
      <c r="T1000" s="21">
        <f>IF(F1000&lt;=450000,0,MAX(0,Q1000*0.06-MIN(50000,Q1000)*0.03))</f>
        <v/>
      </c>
      <c r="U1000" s="21">
        <f>IF(F1000&lt;=450000,0,MAX(0,Q1000*0.04-MIN(50000,Q1000)*0.02))</f>
        <v/>
      </c>
      <c r="V1000" s="21">
        <f>50000+MAX(0,G1000-480000)</f>
        <v/>
      </c>
      <c r="W1000" s="21">
        <f>P1000-V1000</f>
        <v/>
      </c>
      <c r="X1000" s="21">
        <f>Q1000-V1000</f>
        <v/>
      </c>
      <c r="Y1000" s="22">
        <f>IF(W1000&lt;0,0.9,LOOKUP(W1000,{0,1950001,3300001,6950001,9000001,18000001,40000001},{0.84895,0.7979,0.6958,0.66517,0.56307,0.4916,0.44055}))</f>
        <v/>
      </c>
      <c r="Z1000" s="22">
        <f>IF(X1000&lt;0,0.9,LOOKUP(X1000,{0,1950001,3300001,6950001,9000001,18000001,40000001},{0.84895,0.7979,0.6958,0.66517,0.56307,0.4916,0.44055}))</f>
        <v/>
      </c>
      <c r="AA1000" s="22">
        <f>IF(W1000&lt;0,0,CHOOSE(MATCH(W1000,{0,1950001,3300001,6950001,9000001},1),5.105/84.895,10.21/79.79,20.42/69.58,23.483/66.517,33.693/56.307))</f>
        <v/>
      </c>
      <c r="AB1000" s="21">
        <f>IF(C1000&lt;=2000,0,(MIN(C1000,ROUNDDOWN(F1000*0.3,0))-2000)*0.1)</f>
        <v/>
      </c>
      <c r="AC1000" s="21">
        <f>IF(C1000&lt;=2000,0,MIN((C1000-2000)*Y1000,(R1000+S1000)*0.2))</f>
        <v/>
      </c>
      <c r="AD1000" s="21">
        <f>IF(C1000&lt;=2000,0,MIN((C1000-2000)*Z1000,(T1000+U1000)*0.2))</f>
        <v/>
      </c>
      <c r="AE1000" s="21">
        <f>AC1000*AA1000</f>
        <v/>
      </c>
      <c r="AF1000" s="21">
        <f>ROUNDDOWN(R1000,-2)+ROUNDDOWN(S1000,-2)</f>
        <v/>
      </c>
      <c r="AG1000" s="21">
        <f>ROUNDDOWN(MAX(0,R1000-(AB1000+AC1000+AE1000)*0.6),-2)+ROUNDDOWN(MAX(0,S1000-(AB1000+AC1000+AE1000)*0.4),-2)</f>
        <v/>
      </c>
      <c r="AH1000" s="21">
        <f>ROUNDDOWN(MAX(0,T1000-(AB1000+AD1000)*0.6),-2)+ROUNDDOWN(MAX(0,U1000-(AB1000+AD1000)*0.4),-2)</f>
        <v/>
      </c>
      <c r="AI1000" s="21">
        <f>ROUNDDOWN(T1000,-2)+ROUNDDOWN(U1000,-2)</f>
        <v/>
      </c>
      <c r="AJ1000" s="21">
        <f>M1000+AF1000</f>
        <v/>
      </c>
      <c r="AK1000" s="21">
        <f>M1000+AG1000</f>
        <v/>
      </c>
      <c r="AL1000" s="21">
        <f>N1000+AH1000</f>
        <v/>
      </c>
      <c r="AM1000" s="21">
        <f>O1000+AI1000</f>
        <v/>
      </c>
      <c r="AN1000" s="21">
        <f>N1000+AI1000</f>
        <v/>
      </c>
      <c r="AO1000" s="21">
        <f>ROUNDDOWN((R1000+S1000)*0.2/Y1000+2000,0)</f>
        <v/>
      </c>
      <c r="AP1000" s="21">
        <f>ROUNDDOWN((T1000+U1000)*0.2/Z1000+2000,0)</f>
        <v/>
      </c>
      <c r="AQ1000" s="21">
        <f>AL1000-AK1000</f>
        <v/>
      </c>
      <c r="AR1000" s="21">
        <f>AM1000-AK1000</f>
        <v/>
      </c>
      <c r="AS1000" s="21">
        <f>AM1000-AL1000</f>
        <v/>
      </c>
      <c r="AT1000" s="21">
        <f>AK1000+C1000-AJ1000</f>
        <v/>
      </c>
      <c r="AU1000" s="21">
        <f>AL1000+C1000-AM1000</f>
        <v/>
      </c>
      <c r="AV1000" s="21">
        <f>AN1000+C1000-AM1000</f>
        <v/>
      </c>
    </row>
    <row r="1001">
      <c r="A1001" t="inlineStr">
        <is>
          <t>医療費の境目</t>
        </is>
      </c>
      <c r="B1001" s="21">
        <f>'3_医療費の境目'!$B$3</f>
        <v/>
      </c>
      <c r="C1001" s="21">
        <f>IF('3_医療費の境目'!$B$4="",AO1001,'3_医療費の境目'!$B$4)</f>
        <v/>
      </c>
      <c r="D1001" s="21">
        <f>'3_医療費の境目'!D1001</f>
        <v/>
      </c>
      <c r="E1001" s="21">
        <f>ROUND(MIN(B1001/12,650000)*12*0.0915+MIN(B1001/12,1390000)*12*(0.0504+0)+B1001*0.005,0)</f>
        <v/>
      </c>
      <c r="F1001" s="21">
        <f>IF(B1001&lt;741000,0,IF(B1001&lt;2191000,B1001-740000,IF(B1001&lt;2193000,1451000,IF(B1001&lt;2196000,1453000,IF(B1001&lt;2200000,1456000,IF(B1001&lt;3600000,ROUND(ROUNDDOWN(B1001/4,-3)*2.8,0)-80000,IF(B1001&lt;6600000,ROUND(ROUNDDOWN(B1001/4,-3)*3.2,0)-440000,IF(B1001&lt;8500000,ROUNDDOWN(B1001*0.9,0)-1100000,B1001-1950000))))))))</f>
        <v/>
      </c>
      <c r="G1001" s="21">
        <f>IF(F1001&gt;23500000,NA(),IF(F1001&lt;=4890000,1040000,IF(F1001&lt;=6550000,670000,620000)))</f>
        <v/>
      </c>
      <c r="H1001" s="21">
        <f>IF(D1001&lt;=0,0,MAX(0,MIN(2000000,D1001-MIN(100000,ROUNDDOWN(F1001*0.05,0)))))</f>
        <v/>
      </c>
      <c r="I1001" s="21">
        <f>IF(C1001&lt;=2000,0,MIN(C1001,ROUNDDOWN(F1001*0.4,0))-2000)</f>
        <v/>
      </c>
      <c r="J1001" s="21">
        <f>MAX(0,ROUNDDOWN(F1001-E1001-G1001,-3))</f>
        <v/>
      </c>
      <c r="K1001" s="21">
        <f>MAX(0,ROUNDDOWN(F1001-E1001-G1001-H1001-I1001,-3))</f>
        <v/>
      </c>
      <c r="L1001" s="21">
        <f>MAX(0,ROUNDDOWN(F1001-E1001-G1001-H1001,-3))</f>
        <v/>
      </c>
      <c r="M1001" s="21">
        <f>IF(J1001&lt;=0,0,ROUNDDOWN((J1001*LOOKUP(J1001,{0,1950001,3300001,6950001,9000001,18000001,40000001},{0.05,0.1,0.2,0.23,0.33,0.4,0.45})-LOOKUP(J1001,{0,1950001,3300001,6950001,9000001,18000001,40000001},{0,97500,427500,636000,1536000,2796000,4796000}))*1.021,-2))</f>
        <v/>
      </c>
      <c r="N1001" s="21">
        <f>IF(K1001&lt;=0,0,ROUNDDOWN((K1001*LOOKUP(K1001,{0,1950001,3300001,6950001,9000001,18000001,40000001},{0.05,0.1,0.2,0.23,0.33,0.4,0.45})-LOOKUP(K1001,{0,1950001,3300001,6950001,9000001,18000001,40000001},{0,97500,427500,636000,1536000,2796000,4796000}))*1.021,-2))</f>
        <v/>
      </c>
      <c r="O1001" s="21">
        <f>IF(L1001&lt;=0,0,ROUNDDOWN((L1001*LOOKUP(L1001,{0,1950001,3300001,6950001,9000001,18000001,40000001},{0.05,0.1,0.2,0.23,0.33,0.4,0.45})-LOOKUP(L1001,{0,1950001,3300001,6950001,9000001,18000001,40000001},{0,97500,427500,636000,1536000,2796000,4796000}))*1.021,-2))</f>
        <v/>
      </c>
      <c r="P1001" s="21">
        <f>MAX(0,ROUNDDOWN(F1001-E1001-430000,-3))</f>
        <v/>
      </c>
      <c r="Q1001" s="21">
        <f>MAX(0,ROUNDDOWN(F1001-E1001-430000-H1001,-3))</f>
        <v/>
      </c>
      <c r="R1001" s="21">
        <f>IF(F1001&lt;=450000,0,MAX(0,P1001*0.06-MIN(50000,P1001)*0.03))</f>
        <v/>
      </c>
      <c r="S1001" s="21">
        <f>IF(F1001&lt;=450000,0,MAX(0,P1001*0.04-MIN(50000,P1001)*0.02))</f>
        <v/>
      </c>
      <c r="T1001" s="21">
        <f>IF(F1001&lt;=450000,0,MAX(0,Q1001*0.06-MIN(50000,Q1001)*0.03))</f>
        <v/>
      </c>
      <c r="U1001" s="21">
        <f>IF(F1001&lt;=450000,0,MAX(0,Q1001*0.04-MIN(50000,Q1001)*0.02))</f>
        <v/>
      </c>
      <c r="V1001" s="21">
        <f>50000+MAX(0,G1001-480000)</f>
        <v/>
      </c>
      <c r="W1001" s="21">
        <f>P1001-V1001</f>
        <v/>
      </c>
      <c r="X1001" s="21">
        <f>Q1001-V1001</f>
        <v/>
      </c>
      <c r="Y1001" s="22">
        <f>IF(W1001&lt;0,0.9,LOOKUP(W1001,{0,1950001,3300001,6950001,9000001,18000001,40000001},{0.84895,0.7979,0.6958,0.66517,0.56307,0.4916,0.44055}))</f>
        <v/>
      </c>
      <c r="Z1001" s="22">
        <f>IF(X1001&lt;0,0.9,LOOKUP(X1001,{0,1950001,3300001,6950001,9000001,18000001,40000001},{0.84895,0.7979,0.6958,0.66517,0.56307,0.4916,0.44055}))</f>
        <v/>
      </c>
      <c r="AA1001" s="22">
        <f>IF(W1001&lt;0,0,CHOOSE(MATCH(W1001,{0,1950001,3300001,6950001,9000001},1),5.105/84.895,10.21/79.79,20.42/69.58,23.483/66.517,33.693/56.307))</f>
        <v/>
      </c>
      <c r="AB1001" s="21">
        <f>IF(C1001&lt;=2000,0,(MIN(C1001,ROUNDDOWN(F1001*0.3,0))-2000)*0.1)</f>
        <v/>
      </c>
      <c r="AC1001" s="21">
        <f>IF(C1001&lt;=2000,0,MIN((C1001-2000)*Y1001,(R1001+S1001)*0.2))</f>
        <v/>
      </c>
      <c r="AD1001" s="21">
        <f>IF(C1001&lt;=2000,0,MIN((C1001-2000)*Z1001,(T1001+U1001)*0.2))</f>
        <v/>
      </c>
      <c r="AE1001" s="21">
        <f>AC1001*AA1001</f>
        <v/>
      </c>
      <c r="AF1001" s="21">
        <f>ROUNDDOWN(R1001,-2)+ROUNDDOWN(S1001,-2)</f>
        <v/>
      </c>
      <c r="AG1001" s="21">
        <f>ROUNDDOWN(MAX(0,R1001-(AB1001+AC1001+AE1001)*0.6),-2)+ROUNDDOWN(MAX(0,S1001-(AB1001+AC1001+AE1001)*0.4),-2)</f>
        <v/>
      </c>
      <c r="AH1001" s="21">
        <f>ROUNDDOWN(MAX(0,T1001-(AB1001+AD1001)*0.6),-2)+ROUNDDOWN(MAX(0,U1001-(AB1001+AD1001)*0.4),-2)</f>
        <v/>
      </c>
      <c r="AI1001" s="21">
        <f>ROUNDDOWN(T1001,-2)+ROUNDDOWN(U1001,-2)</f>
        <v/>
      </c>
      <c r="AJ1001" s="21">
        <f>M1001+AF1001</f>
        <v/>
      </c>
      <c r="AK1001" s="21">
        <f>M1001+AG1001</f>
        <v/>
      </c>
      <c r="AL1001" s="21">
        <f>N1001+AH1001</f>
        <v/>
      </c>
      <c r="AM1001" s="21">
        <f>O1001+AI1001</f>
        <v/>
      </c>
      <c r="AN1001" s="21">
        <f>N1001+AI1001</f>
        <v/>
      </c>
      <c r="AO1001" s="21">
        <f>ROUNDDOWN((R1001+S1001)*0.2/Y1001+2000,0)</f>
        <v/>
      </c>
      <c r="AP1001" s="21">
        <f>ROUNDDOWN((T1001+U1001)*0.2/Z1001+2000,0)</f>
        <v/>
      </c>
      <c r="AQ1001" s="21">
        <f>AL1001-AK1001</f>
        <v/>
      </c>
      <c r="AR1001" s="21">
        <f>AM1001-AK1001</f>
        <v/>
      </c>
      <c r="AS1001" s="21">
        <f>AM1001-AL1001</f>
        <v/>
      </c>
      <c r="AT1001" s="21">
        <f>AK1001+C1001-AJ1001</f>
        <v/>
      </c>
      <c r="AU1001" s="21">
        <f>AL1001+C1001-AM1001</f>
        <v/>
      </c>
      <c r="AV1001" s="21">
        <f>AN1001+C1001-AM1001</f>
        <v/>
      </c>
    </row>
    <row r="1002">
      <c r="A1002" t="inlineStr">
        <is>
          <t>医療費の境目</t>
        </is>
      </c>
      <c r="B1002" s="21">
        <f>'3_医療費の境目'!$B$3</f>
        <v/>
      </c>
      <c r="C1002" s="21">
        <f>IF('3_医療費の境目'!$B$4="",AO1002,'3_医療費の境目'!$B$4)</f>
        <v/>
      </c>
      <c r="D1002" s="21">
        <f>'3_医療費の境目'!D1002</f>
        <v/>
      </c>
      <c r="E1002" s="21">
        <f>ROUND(MIN(B1002/12,650000)*12*0.0915+MIN(B1002/12,1390000)*12*(0.0504+0)+B1002*0.005,0)</f>
        <v/>
      </c>
      <c r="F1002" s="21">
        <f>IF(B1002&lt;741000,0,IF(B1002&lt;2191000,B1002-740000,IF(B1002&lt;2193000,1451000,IF(B1002&lt;2196000,1453000,IF(B1002&lt;2200000,1456000,IF(B1002&lt;3600000,ROUND(ROUNDDOWN(B1002/4,-3)*2.8,0)-80000,IF(B1002&lt;6600000,ROUND(ROUNDDOWN(B1002/4,-3)*3.2,0)-440000,IF(B1002&lt;8500000,ROUNDDOWN(B1002*0.9,0)-1100000,B1002-1950000))))))))</f>
        <v/>
      </c>
      <c r="G1002" s="21">
        <f>IF(F1002&gt;23500000,NA(),IF(F1002&lt;=4890000,1040000,IF(F1002&lt;=6550000,670000,620000)))</f>
        <v/>
      </c>
      <c r="H1002" s="21">
        <f>IF(D1002&lt;=0,0,MAX(0,MIN(2000000,D1002-MIN(100000,ROUNDDOWN(F1002*0.05,0)))))</f>
        <v/>
      </c>
      <c r="I1002" s="21">
        <f>IF(C1002&lt;=2000,0,MIN(C1002,ROUNDDOWN(F1002*0.4,0))-2000)</f>
        <v/>
      </c>
      <c r="J1002" s="21">
        <f>MAX(0,ROUNDDOWN(F1002-E1002-G1002,-3))</f>
        <v/>
      </c>
      <c r="K1002" s="21">
        <f>MAX(0,ROUNDDOWN(F1002-E1002-G1002-H1002-I1002,-3))</f>
        <v/>
      </c>
      <c r="L1002" s="21">
        <f>MAX(0,ROUNDDOWN(F1002-E1002-G1002-H1002,-3))</f>
        <v/>
      </c>
      <c r="M1002" s="21">
        <f>IF(J1002&lt;=0,0,ROUNDDOWN((J1002*LOOKUP(J1002,{0,1950001,3300001,6950001,9000001,18000001,40000001},{0.05,0.1,0.2,0.23,0.33,0.4,0.45})-LOOKUP(J1002,{0,1950001,3300001,6950001,9000001,18000001,40000001},{0,97500,427500,636000,1536000,2796000,4796000}))*1.021,-2))</f>
        <v/>
      </c>
      <c r="N1002" s="21">
        <f>IF(K1002&lt;=0,0,ROUNDDOWN((K1002*LOOKUP(K1002,{0,1950001,3300001,6950001,9000001,18000001,40000001},{0.05,0.1,0.2,0.23,0.33,0.4,0.45})-LOOKUP(K1002,{0,1950001,3300001,6950001,9000001,18000001,40000001},{0,97500,427500,636000,1536000,2796000,4796000}))*1.021,-2))</f>
        <v/>
      </c>
      <c r="O1002" s="21">
        <f>IF(L1002&lt;=0,0,ROUNDDOWN((L1002*LOOKUP(L1002,{0,1950001,3300001,6950001,9000001,18000001,40000001},{0.05,0.1,0.2,0.23,0.33,0.4,0.45})-LOOKUP(L1002,{0,1950001,3300001,6950001,9000001,18000001,40000001},{0,97500,427500,636000,1536000,2796000,4796000}))*1.021,-2))</f>
        <v/>
      </c>
      <c r="P1002" s="21">
        <f>MAX(0,ROUNDDOWN(F1002-E1002-430000,-3))</f>
        <v/>
      </c>
      <c r="Q1002" s="21">
        <f>MAX(0,ROUNDDOWN(F1002-E1002-430000-H1002,-3))</f>
        <v/>
      </c>
      <c r="R1002" s="21">
        <f>IF(F1002&lt;=450000,0,MAX(0,P1002*0.06-MIN(50000,P1002)*0.03))</f>
        <v/>
      </c>
      <c r="S1002" s="21">
        <f>IF(F1002&lt;=450000,0,MAX(0,P1002*0.04-MIN(50000,P1002)*0.02))</f>
        <v/>
      </c>
      <c r="T1002" s="21">
        <f>IF(F1002&lt;=450000,0,MAX(0,Q1002*0.06-MIN(50000,Q1002)*0.03))</f>
        <v/>
      </c>
      <c r="U1002" s="21">
        <f>IF(F1002&lt;=450000,0,MAX(0,Q1002*0.04-MIN(50000,Q1002)*0.02))</f>
        <v/>
      </c>
      <c r="V1002" s="21">
        <f>50000+MAX(0,G1002-480000)</f>
        <v/>
      </c>
      <c r="W1002" s="21">
        <f>P1002-V1002</f>
        <v/>
      </c>
      <c r="X1002" s="21">
        <f>Q1002-V1002</f>
        <v/>
      </c>
      <c r="Y1002" s="22">
        <f>IF(W1002&lt;0,0.9,LOOKUP(W1002,{0,1950001,3300001,6950001,9000001,18000001,40000001},{0.84895,0.7979,0.6958,0.66517,0.56307,0.4916,0.44055}))</f>
        <v/>
      </c>
      <c r="Z1002" s="22">
        <f>IF(X1002&lt;0,0.9,LOOKUP(X1002,{0,1950001,3300001,6950001,9000001,18000001,40000001},{0.84895,0.7979,0.6958,0.66517,0.56307,0.4916,0.44055}))</f>
        <v/>
      </c>
      <c r="AA1002" s="22">
        <f>IF(W1002&lt;0,0,CHOOSE(MATCH(W1002,{0,1950001,3300001,6950001,9000001},1),5.105/84.895,10.21/79.79,20.42/69.58,23.483/66.517,33.693/56.307))</f>
        <v/>
      </c>
      <c r="AB1002" s="21">
        <f>IF(C1002&lt;=2000,0,(MIN(C1002,ROUNDDOWN(F1002*0.3,0))-2000)*0.1)</f>
        <v/>
      </c>
      <c r="AC1002" s="21">
        <f>IF(C1002&lt;=2000,0,MIN((C1002-2000)*Y1002,(R1002+S1002)*0.2))</f>
        <v/>
      </c>
      <c r="AD1002" s="21">
        <f>IF(C1002&lt;=2000,0,MIN((C1002-2000)*Z1002,(T1002+U1002)*0.2))</f>
        <v/>
      </c>
      <c r="AE1002" s="21">
        <f>AC1002*AA1002</f>
        <v/>
      </c>
      <c r="AF1002" s="21">
        <f>ROUNDDOWN(R1002,-2)+ROUNDDOWN(S1002,-2)</f>
        <v/>
      </c>
      <c r="AG1002" s="21">
        <f>ROUNDDOWN(MAX(0,R1002-(AB1002+AC1002+AE1002)*0.6),-2)+ROUNDDOWN(MAX(0,S1002-(AB1002+AC1002+AE1002)*0.4),-2)</f>
        <v/>
      </c>
      <c r="AH1002" s="21">
        <f>ROUNDDOWN(MAX(0,T1002-(AB1002+AD1002)*0.6),-2)+ROUNDDOWN(MAX(0,U1002-(AB1002+AD1002)*0.4),-2)</f>
        <v/>
      </c>
      <c r="AI1002" s="21">
        <f>ROUNDDOWN(T1002,-2)+ROUNDDOWN(U1002,-2)</f>
        <v/>
      </c>
      <c r="AJ1002" s="21">
        <f>M1002+AF1002</f>
        <v/>
      </c>
      <c r="AK1002" s="21">
        <f>M1002+AG1002</f>
        <v/>
      </c>
      <c r="AL1002" s="21">
        <f>N1002+AH1002</f>
        <v/>
      </c>
      <c r="AM1002" s="21">
        <f>O1002+AI1002</f>
        <v/>
      </c>
      <c r="AN1002" s="21">
        <f>N1002+AI1002</f>
        <v/>
      </c>
      <c r="AO1002" s="21">
        <f>ROUNDDOWN((R1002+S1002)*0.2/Y1002+2000,0)</f>
        <v/>
      </c>
      <c r="AP1002" s="21">
        <f>ROUNDDOWN((T1002+U1002)*0.2/Z1002+2000,0)</f>
        <v/>
      </c>
      <c r="AQ1002" s="21">
        <f>AL1002-AK1002</f>
        <v/>
      </c>
      <c r="AR1002" s="21">
        <f>AM1002-AK1002</f>
        <v/>
      </c>
      <c r="AS1002" s="21">
        <f>AM1002-AL1002</f>
        <v/>
      </c>
      <c r="AT1002" s="21">
        <f>AK1002+C1002-AJ1002</f>
        <v/>
      </c>
      <c r="AU1002" s="21">
        <f>AL1002+C1002-AM1002</f>
        <v/>
      </c>
      <c r="AV1002" s="21">
        <f>AN1002+C1002-AM1002</f>
        <v/>
      </c>
    </row>
    <row r="1003">
      <c r="A1003" t="inlineStr">
        <is>
          <t>医療費の境目</t>
        </is>
      </c>
      <c r="B1003" s="21">
        <f>'3_医療費の境目'!$B$3</f>
        <v/>
      </c>
      <c r="C1003" s="21">
        <f>IF('3_医療費の境目'!$B$4="",AO1003,'3_医療費の境目'!$B$4)</f>
        <v/>
      </c>
      <c r="D1003" s="21">
        <f>'3_医療費の境目'!D1003</f>
        <v/>
      </c>
      <c r="E1003" s="21">
        <f>ROUND(MIN(B1003/12,650000)*12*0.0915+MIN(B1003/12,1390000)*12*(0.0504+0)+B1003*0.005,0)</f>
        <v/>
      </c>
      <c r="F1003" s="21">
        <f>IF(B1003&lt;741000,0,IF(B1003&lt;2191000,B1003-740000,IF(B1003&lt;2193000,1451000,IF(B1003&lt;2196000,1453000,IF(B1003&lt;2200000,1456000,IF(B1003&lt;3600000,ROUND(ROUNDDOWN(B1003/4,-3)*2.8,0)-80000,IF(B1003&lt;6600000,ROUND(ROUNDDOWN(B1003/4,-3)*3.2,0)-440000,IF(B1003&lt;8500000,ROUNDDOWN(B1003*0.9,0)-1100000,B1003-1950000))))))))</f>
        <v/>
      </c>
      <c r="G1003" s="21">
        <f>IF(F1003&gt;23500000,NA(),IF(F1003&lt;=4890000,1040000,IF(F1003&lt;=6550000,670000,620000)))</f>
        <v/>
      </c>
      <c r="H1003" s="21">
        <f>IF(D1003&lt;=0,0,MAX(0,MIN(2000000,D1003-MIN(100000,ROUNDDOWN(F1003*0.05,0)))))</f>
        <v/>
      </c>
      <c r="I1003" s="21">
        <f>IF(C1003&lt;=2000,0,MIN(C1003,ROUNDDOWN(F1003*0.4,0))-2000)</f>
        <v/>
      </c>
      <c r="J1003" s="21">
        <f>MAX(0,ROUNDDOWN(F1003-E1003-G1003,-3))</f>
        <v/>
      </c>
      <c r="K1003" s="21">
        <f>MAX(0,ROUNDDOWN(F1003-E1003-G1003-H1003-I1003,-3))</f>
        <v/>
      </c>
      <c r="L1003" s="21">
        <f>MAX(0,ROUNDDOWN(F1003-E1003-G1003-H1003,-3))</f>
        <v/>
      </c>
      <c r="M1003" s="21">
        <f>IF(J1003&lt;=0,0,ROUNDDOWN((J1003*LOOKUP(J1003,{0,1950001,3300001,6950001,9000001,18000001,40000001},{0.05,0.1,0.2,0.23,0.33,0.4,0.45})-LOOKUP(J1003,{0,1950001,3300001,6950001,9000001,18000001,40000001},{0,97500,427500,636000,1536000,2796000,4796000}))*1.021,-2))</f>
        <v/>
      </c>
      <c r="N1003" s="21">
        <f>IF(K1003&lt;=0,0,ROUNDDOWN((K1003*LOOKUP(K1003,{0,1950001,3300001,6950001,9000001,18000001,40000001},{0.05,0.1,0.2,0.23,0.33,0.4,0.45})-LOOKUP(K1003,{0,1950001,3300001,6950001,9000001,18000001,40000001},{0,97500,427500,636000,1536000,2796000,4796000}))*1.021,-2))</f>
        <v/>
      </c>
      <c r="O1003" s="21">
        <f>IF(L1003&lt;=0,0,ROUNDDOWN((L1003*LOOKUP(L1003,{0,1950001,3300001,6950001,9000001,18000001,40000001},{0.05,0.1,0.2,0.23,0.33,0.4,0.45})-LOOKUP(L1003,{0,1950001,3300001,6950001,9000001,18000001,40000001},{0,97500,427500,636000,1536000,2796000,4796000}))*1.021,-2))</f>
        <v/>
      </c>
      <c r="P1003" s="21">
        <f>MAX(0,ROUNDDOWN(F1003-E1003-430000,-3))</f>
        <v/>
      </c>
      <c r="Q1003" s="21">
        <f>MAX(0,ROUNDDOWN(F1003-E1003-430000-H1003,-3))</f>
        <v/>
      </c>
      <c r="R1003" s="21">
        <f>IF(F1003&lt;=450000,0,MAX(0,P1003*0.06-MIN(50000,P1003)*0.03))</f>
        <v/>
      </c>
      <c r="S1003" s="21">
        <f>IF(F1003&lt;=450000,0,MAX(0,P1003*0.04-MIN(50000,P1003)*0.02))</f>
        <v/>
      </c>
      <c r="T1003" s="21">
        <f>IF(F1003&lt;=450000,0,MAX(0,Q1003*0.06-MIN(50000,Q1003)*0.03))</f>
        <v/>
      </c>
      <c r="U1003" s="21">
        <f>IF(F1003&lt;=450000,0,MAX(0,Q1003*0.04-MIN(50000,Q1003)*0.02))</f>
        <v/>
      </c>
      <c r="V1003" s="21">
        <f>50000+MAX(0,G1003-480000)</f>
        <v/>
      </c>
      <c r="W1003" s="21">
        <f>P1003-V1003</f>
        <v/>
      </c>
      <c r="X1003" s="21">
        <f>Q1003-V1003</f>
        <v/>
      </c>
      <c r="Y1003" s="22">
        <f>IF(W1003&lt;0,0.9,LOOKUP(W1003,{0,1950001,3300001,6950001,9000001,18000001,40000001},{0.84895,0.7979,0.6958,0.66517,0.56307,0.4916,0.44055}))</f>
        <v/>
      </c>
      <c r="Z1003" s="22">
        <f>IF(X1003&lt;0,0.9,LOOKUP(X1003,{0,1950001,3300001,6950001,9000001,18000001,40000001},{0.84895,0.7979,0.6958,0.66517,0.56307,0.4916,0.44055}))</f>
        <v/>
      </c>
      <c r="AA1003" s="22">
        <f>IF(W1003&lt;0,0,CHOOSE(MATCH(W1003,{0,1950001,3300001,6950001,9000001},1),5.105/84.895,10.21/79.79,20.42/69.58,23.483/66.517,33.693/56.307))</f>
        <v/>
      </c>
      <c r="AB1003" s="21">
        <f>IF(C1003&lt;=2000,0,(MIN(C1003,ROUNDDOWN(F1003*0.3,0))-2000)*0.1)</f>
        <v/>
      </c>
      <c r="AC1003" s="21">
        <f>IF(C1003&lt;=2000,0,MIN((C1003-2000)*Y1003,(R1003+S1003)*0.2))</f>
        <v/>
      </c>
      <c r="AD1003" s="21">
        <f>IF(C1003&lt;=2000,0,MIN((C1003-2000)*Z1003,(T1003+U1003)*0.2))</f>
        <v/>
      </c>
      <c r="AE1003" s="21">
        <f>AC1003*AA1003</f>
        <v/>
      </c>
      <c r="AF1003" s="21">
        <f>ROUNDDOWN(R1003,-2)+ROUNDDOWN(S1003,-2)</f>
        <v/>
      </c>
      <c r="AG1003" s="21">
        <f>ROUNDDOWN(MAX(0,R1003-(AB1003+AC1003+AE1003)*0.6),-2)+ROUNDDOWN(MAX(0,S1003-(AB1003+AC1003+AE1003)*0.4),-2)</f>
        <v/>
      </c>
      <c r="AH1003" s="21">
        <f>ROUNDDOWN(MAX(0,T1003-(AB1003+AD1003)*0.6),-2)+ROUNDDOWN(MAX(0,U1003-(AB1003+AD1003)*0.4),-2)</f>
        <v/>
      </c>
      <c r="AI1003" s="21">
        <f>ROUNDDOWN(T1003,-2)+ROUNDDOWN(U1003,-2)</f>
        <v/>
      </c>
      <c r="AJ1003" s="21">
        <f>M1003+AF1003</f>
        <v/>
      </c>
      <c r="AK1003" s="21">
        <f>M1003+AG1003</f>
        <v/>
      </c>
      <c r="AL1003" s="21">
        <f>N1003+AH1003</f>
        <v/>
      </c>
      <c r="AM1003" s="21">
        <f>O1003+AI1003</f>
        <v/>
      </c>
      <c r="AN1003" s="21">
        <f>N1003+AI1003</f>
        <v/>
      </c>
      <c r="AO1003" s="21">
        <f>ROUNDDOWN((R1003+S1003)*0.2/Y1003+2000,0)</f>
        <v/>
      </c>
      <c r="AP1003" s="21">
        <f>ROUNDDOWN((T1003+U1003)*0.2/Z1003+2000,0)</f>
        <v/>
      </c>
      <c r="AQ1003" s="21">
        <f>AL1003-AK1003</f>
        <v/>
      </c>
      <c r="AR1003" s="21">
        <f>AM1003-AK1003</f>
        <v/>
      </c>
      <c r="AS1003" s="21">
        <f>AM1003-AL1003</f>
        <v/>
      </c>
      <c r="AT1003" s="21">
        <f>AK1003+C1003-AJ1003</f>
        <v/>
      </c>
      <c r="AU1003" s="21">
        <f>AL1003+C1003-AM1003</f>
        <v/>
      </c>
      <c r="AV1003" s="21">
        <f>AN1003+C1003-AM1003</f>
        <v/>
      </c>
    </row>
    <row r="1004">
      <c r="A1004" t="inlineStr">
        <is>
          <t>医療費の境目</t>
        </is>
      </c>
      <c r="B1004" s="21">
        <f>'3_医療費の境目'!$B$3</f>
        <v/>
      </c>
      <c r="C1004" s="21">
        <f>IF('3_医療費の境目'!$B$4="",AO1004,'3_医療費の境目'!$B$4)</f>
        <v/>
      </c>
      <c r="D1004" s="21">
        <f>'3_医療費の境目'!D1004</f>
        <v/>
      </c>
      <c r="E1004" s="21">
        <f>ROUND(MIN(B1004/12,650000)*12*0.0915+MIN(B1004/12,1390000)*12*(0.0504+0)+B1004*0.005,0)</f>
        <v/>
      </c>
      <c r="F1004" s="21">
        <f>IF(B1004&lt;741000,0,IF(B1004&lt;2191000,B1004-740000,IF(B1004&lt;2193000,1451000,IF(B1004&lt;2196000,1453000,IF(B1004&lt;2200000,1456000,IF(B1004&lt;3600000,ROUND(ROUNDDOWN(B1004/4,-3)*2.8,0)-80000,IF(B1004&lt;6600000,ROUND(ROUNDDOWN(B1004/4,-3)*3.2,0)-440000,IF(B1004&lt;8500000,ROUNDDOWN(B1004*0.9,0)-1100000,B1004-1950000))))))))</f>
        <v/>
      </c>
      <c r="G1004" s="21">
        <f>IF(F1004&gt;23500000,NA(),IF(F1004&lt;=4890000,1040000,IF(F1004&lt;=6550000,670000,620000)))</f>
        <v/>
      </c>
      <c r="H1004" s="21">
        <f>IF(D1004&lt;=0,0,MAX(0,MIN(2000000,D1004-MIN(100000,ROUNDDOWN(F1004*0.05,0)))))</f>
        <v/>
      </c>
      <c r="I1004" s="21">
        <f>IF(C1004&lt;=2000,0,MIN(C1004,ROUNDDOWN(F1004*0.4,0))-2000)</f>
        <v/>
      </c>
      <c r="J1004" s="21">
        <f>MAX(0,ROUNDDOWN(F1004-E1004-G1004,-3))</f>
        <v/>
      </c>
      <c r="K1004" s="21">
        <f>MAX(0,ROUNDDOWN(F1004-E1004-G1004-H1004-I1004,-3))</f>
        <v/>
      </c>
      <c r="L1004" s="21">
        <f>MAX(0,ROUNDDOWN(F1004-E1004-G1004-H1004,-3))</f>
        <v/>
      </c>
      <c r="M1004" s="21">
        <f>IF(J1004&lt;=0,0,ROUNDDOWN((J1004*LOOKUP(J1004,{0,1950001,3300001,6950001,9000001,18000001,40000001},{0.05,0.1,0.2,0.23,0.33,0.4,0.45})-LOOKUP(J1004,{0,1950001,3300001,6950001,9000001,18000001,40000001},{0,97500,427500,636000,1536000,2796000,4796000}))*1.021,-2))</f>
        <v/>
      </c>
      <c r="N1004" s="21">
        <f>IF(K1004&lt;=0,0,ROUNDDOWN((K1004*LOOKUP(K1004,{0,1950001,3300001,6950001,9000001,18000001,40000001},{0.05,0.1,0.2,0.23,0.33,0.4,0.45})-LOOKUP(K1004,{0,1950001,3300001,6950001,9000001,18000001,40000001},{0,97500,427500,636000,1536000,2796000,4796000}))*1.021,-2))</f>
        <v/>
      </c>
      <c r="O1004" s="21">
        <f>IF(L1004&lt;=0,0,ROUNDDOWN((L1004*LOOKUP(L1004,{0,1950001,3300001,6950001,9000001,18000001,40000001},{0.05,0.1,0.2,0.23,0.33,0.4,0.45})-LOOKUP(L1004,{0,1950001,3300001,6950001,9000001,18000001,40000001},{0,97500,427500,636000,1536000,2796000,4796000}))*1.021,-2))</f>
        <v/>
      </c>
      <c r="P1004" s="21">
        <f>MAX(0,ROUNDDOWN(F1004-E1004-430000,-3))</f>
        <v/>
      </c>
      <c r="Q1004" s="21">
        <f>MAX(0,ROUNDDOWN(F1004-E1004-430000-H1004,-3))</f>
        <v/>
      </c>
      <c r="R1004" s="21">
        <f>IF(F1004&lt;=450000,0,MAX(0,P1004*0.06-MIN(50000,P1004)*0.03))</f>
        <v/>
      </c>
      <c r="S1004" s="21">
        <f>IF(F1004&lt;=450000,0,MAX(0,P1004*0.04-MIN(50000,P1004)*0.02))</f>
        <v/>
      </c>
      <c r="T1004" s="21">
        <f>IF(F1004&lt;=450000,0,MAX(0,Q1004*0.06-MIN(50000,Q1004)*0.03))</f>
        <v/>
      </c>
      <c r="U1004" s="21">
        <f>IF(F1004&lt;=450000,0,MAX(0,Q1004*0.04-MIN(50000,Q1004)*0.02))</f>
        <v/>
      </c>
      <c r="V1004" s="21">
        <f>50000+MAX(0,G1004-480000)</f>
        <v/>
      </c>
      <c r="W1004" s="21">
        <f>P1004-V1004</f>
        <v/>
      </c>
      <c r="X1004" s="21">
        <f>Q1004-V1004</f>
        <v/>
      </c>
      <c r="Y1004" s="22">
        <f>IF(W1004&lt;0,0.9,LOOKUP(W1004,{0,1950001,3300001,6950001,9000001,18000001,40000001},{0.84895,0.7979,0.6958,0.66517,0.56307,0.4916,0.44055}))</f>
        <v/>
      </c>
      <c r="Z1004" s="22">
        <f>IF(X1004&lt;0,0.9,LOOKUP(X1004,{0,1950001,3300001,6950001,9000001,18000001,40000001},{0.84895,0.7979,0.6958,0.66517,0.56307,0.4916,0.44055}))</f>
        <v/>
      </c>
      <c r="AA1004" s="22">
        <f>IF(W1004&lt;0,0,CHOOSE(MATCH(W1004,{0,1950001,3300001,6950001,9000001},1),5.105/84.895,10.21/79.79,20.42/69.58,23.483/66.517,33.693/56.307))</f>
        <v/>
      </c>
      <c r="AB1004" s="21">
        <f>IF(C1004&lt;=2000,0,(MIN(C1004,ROUNDDOWN(F1004*0.3,0))-2000)*0.1)</f>
        <v/>
      </c>
      <c r="AC1004" s="21">
        <f>IF(C1004&lt;=2000,0,MIN((C1004-2000)*Y1004,(R1004+S1004)*0.2))</f>
        <v/>
      </c>
      <c r="AD1004" s="21">
        <f>IF(C1004&lt;=2000,0,MIN((C1004-2000)*Z1004,(T1004+U1004)*0.2))</f>
        <v/>
      </c>
      <c r="AE1004" s="21">
        <f>AC1004*AA1004</f>
        <v/>
      </c>
      <c r="AF1004" s="21">
        <f>ROUNDDOWN(R1004,-2)+ROUNDDOWN(S1004,-2)</f>
        <v/>
      </c>
      <c r="AG1004" s="21">
        <f>ROUNDDOWN(MAX(0,R1004-(AB1004+AC1004+AE1004)*0.6),-2)+ROUNDDOWN(MAX(0,S1004-(AB1004+AC1004+AE1004)*0.4),-2)</f>
        <v/>
      </c>
      <c r="AH1004" s="21">
        <f>ROUNDDOWN(MAX(0,T1004-(AB1004+AD1004)*0.6),-2)+ROUNDDOWN(MAX(0,U1004-(AB1004+AD1004)*0.4),-2)</f>
        <v/>
      </c>
      <c r="AI1004" s="21">
        <f>ROUNDDOWN(T1004,-2)+ROUNDDOWN(U1004,-2)</f>
        <v/>
      </c>
      <c r="AJ1004" s="21">
        <f>M1004+AF1004</f>
        <v/>
      </c>
      <c r="AK1004" s="21">
        <f>M1004+AG1004</f>
        <v/>
      </c>
      <c r="AL1004" s="21">
        <f>N1004+AH1004</f>
        <v/>
      </c>
      <c r="AM1004" s="21">
        <f>O1004+AI1004</f>
        <v/>
      </c>
      <c r="AN1004" s="21">
        <f>N1004+AI1004</f>
        <v/>
      </c>
      <c r="AO1004" s="21">
        <f>ROUNDDOWN((R1004+S1004)*0.2/Y1004+2000,0)</f>
        <v/>
      </c>
      <c r="AP1004" s="21">
        <f>ROUNDDOWN((T1004+U1004)*0.2/Z1004+2000,0)</f>
        <v/>
      </c>
      <c r="AQ1004" s="21">
        <f>AL1004-AK1004</f>
        <v/>
      </c>
      <c r="AR1004" s="21">
        <f>AM1004-AK1004</f>
        <v/>
      </c>
      <c r="AS1004" s="21">
        <f>AM1004-AL1004</f>
        <v/>
      </c>
      <c r="AT1004" s="21">
        <f>AK1004+C1004-AJ1004</f>
        <v/>
      </c>
      <c r="AU1004" s="21">
        <f>AL1004+C1004-AM1004</f>
        <v/>
      </c>
      <c r="AV1004" s="21">
        <f>AN1004+C1004-AM1004</f>
        <v/>
      </c>
    </row>
    <row r="1005">
      <c r="A1005" t="inlineStr">
        <is>
          <t>医療費の境目</t>
        </is>
      </c>
      <c r="B1005" s="21">
        <f>'3_医療費の境目'!$B$3</f>
        <v/>
      </c>
      <c r="C1005" s="21">
        <f>IF('3_医療費の境目'!$B$4="",AO1005,'3_医療費の境目'!$B$4)</f>
        <v/>
      </c>
      <c r="D1005" s="21">
        <f>'3_医療費の境目'!D1005</f>
        <v/>
      </c>
      <c r="E1005" s="21">
        <f>ROUND(MIN(B1005/12,650000)*12*0.0915+MIN(B1005/12,1390000)*12*(0.0504+0)+B1005*0.005,0)</f>
        <v/>
      </c>
      <c r="F1005" s="21">
        <f>IF(B1005&lt;741000,0,IF(B1005&lt;2191000,B1005-740000,IF(B1005&lt;2193000,1451000,IF(B1005&lt;2196000,1453000,IF(B1005&lt;2200000,1456000,IF(B1005&lt;3600000,ROUND(ROUNDDOWN(B1005/4,-3)*2.8,0)-80000,IF(B1005&lt;6600000,ROUND(ROUNDDOWN(B1005/4,-3)*3.2,0)-440000,IF(B1005&lt;8500000,ROUNDDOWN(B1005*0.9,0)-1100000,B1005-1950000))))))))</f>
        <v/>
      </c>
      <c r="G1005" s="21">
        <f>IF(F1005&gt;23500000,NA(),IF(F1005&lt;=4890000,1040000,IF(F1005&lt;=6550000,670000,620000)))</f>
        <v/>
      </c>
      <c r="H1005" s="21">
        <f>IF(D1005&lt;=0,0,MAX(0,MIN(2000000,D1005-MIN(100000,ROUNDDOWN(F1005*0.05,0)))))</f>
        <v/>
      </c>
      <c r="I1005" s="21">
        <f>IF(C1005&lt;=2000,0,MIN(C1005,ROUNDDOWN(F1005*0.4,0))-2000)</f>
        <v/>
      </c>
      <c r="J1005" s="21">
        <f>MAX(0,ROUNDDOWN(F1005-E1005-G1005,-3))</f>
        <v/>
      </c>
      <c r="K1005" s="21">
        <f>MAX(0,ROUNDDOWN(F1005-E1005-G1005-H1005-I1005,-3))</f>
        <v/>
      </c>
      <c r="L1005" s="21">
        <f>MAX(0,ROUNDDOWN(F1005-E1005-G1005-H1005,-3))</f>
        <v/>
      </c>
      <c r="M1005" s="21">
        <f>IF(J1005&lt;=0,0,ROUNDDOWN((J1005*LOOKUP(J1005,{0,1950001,3300001,6950001,9000001,18000001,40000001},{0.05,0.1,0.2,0.23,0.33,0.4,0.45})-LOOKUP(J1005,{0,1950001,3300001,6950001,9000001,18000001,40000001},{0,97500,427500,636000,1536000,2796000,4796000}))*1.021,-2))</f>
        <v/>
      </c>
      <c r="N1005" s="21">
        <f>IF(K1005&lt;=0,0,ROUNDDOWN((K1005*LOOKUP(K1005,{0,1950001,3300001,6950001,9000001,18000001,40000001},{0.05,0.1,0.2,0.23,0.33,0.4,0.45})-LOOKUP(K1005,{0,1950001,3300001,6950001,9000001,18000001,40000001},{0,97500,427500,636000,1536000,2796000,4796000}))*1.021,-2))</f>
        <v/>
      </c>
      <c r="O1005" s="21">
        <f>IF(L1005&lt;=0,0,ROUNDDOWN((L1005*LOOKUP(L1005,{0,1950001,3300001,6950001,9000001,18000001,40000001},{0.05,0.1,0.2,0.23,0.33,0.4,0.45})-LOOKUP(L1005,{0,1950001,3300001,6950001,9000001,18000001,40000001},{0,97500,427500,636000,1536000,2796000,4796000}))*1.021,-2))</f>
        <v/>
      </c>
      <c r="P1005" s="21">
        <f>MAX(0,ROUNDDOWN(F1005-E1005-430000,-3))</f>
        <v/>
      </c>
      <c r="Q1005" s="21">
        <f>MAX(0,ROUNDDOWN(F1005-E1005-430000-H1005,-3))</f>
        <v/>
      </c>
      <c r="R1005" s="21">
        <f>IF(F1005&lt;=450000,0,MAX(0,P1005*0.06-MIN(50000,P1005)*0.03))</f>
        <v/>
      </c>
      <c r="S1005" s="21">
        <f>IF(F1005&lt;=450000,0,MAX(0,P1005*0.04-MIN(50000,P1005)*0.02))</f>
        <v/>
      </c>
      <c r="T1005" s="21">
        <f>IF(F1005&lt;=450000,0,MAX(0,Q1005*0.06-MIN(50000,Q1005)*0.03))</f>
        <v/>
      </c>
      <c r="U1005" s="21">
        <f>IF(F1005&lt;=450000,0,MAX(0,Q1005*0.04-MIN(50000,Q1005)*0.02))</f>
        <v/>
      </c>
      <c r="V1005" s="21">
        <f>50000+MAX(0,G1005-480000)</f>
        <v/>
      </c>
      <c r="W1005" s="21">
        <f>P1005-V1005</f>
        <v/>
      </c>
      <c r="X1005" s="21">
        <f>Q1005-V1005</f>
        <v/>
      </c>
      <c r="Y1005" s="22">
        <f>IF(W1005&lt;0,0.9,LOOKUP(W1005,{0,1950001,3300001,6950001,9000001,18000001,40000001},{0.84895,0.7979,0.6958,0.66517,0.56307,0.4916,0.44055}))</f>
        <v/>
      </c>
      <c r="Z1005" s="22">
        <f>IF(X1005&lt;0,0.9,LOOKUP(X1005,{0,1950001,3300001,6950001,9000001,18000001,40000001},{0.84895,0.7979,0.6958,0.66517,0.56307,0.4916,0.44055}))</f>
        <v/>
      </c>
      <c r="AA1005" s="22">
        <f>IF(W1005&lt;0,0,CHOOSE(MATCH(W1005,{0,1950001,3300001,6950001,9000001},1),5.105/84.895,10.21/79.79,20.42/69.58,23.483/66.517,33.693/56.307))</f>
        <v/>
      </c>
      <c r="AB1005" s="21">
        <f>IF(C1005&lt;=2000,0,(MIN(C1005,ROUNDDOWN(F1005*0.3,0))-2000)*0.1)</f>
        <v/>
      </c>
      <c r="AC1005" s="21">
        <f>IF(C1005&lt;=2000,0,MIN((C1005-2000)*Y1005,(R1005+S1005)*0.2))</f>
        <v/>
      </c>
      <c r="AD1005" s="21">
        <f>IF(C1005&lt;=2000,0,MIN((C1005-2000)*Z1005,(T1005+U1005)*0.2))</f>
        <v/>
      </c>
      <c r="AE1005" s="21">
        <f>AC1005*AA1005</f>
        <v/>
      </c>
      <c r="AF1005" s="21">
        <f>ROUNDDOWN(R1005,-2)+ROUNDDOWN(S1005,-2)</f>
        <v/>
      </c>
      <c r="AG1005" s="21">
        <f>ROUNDDOWN(MAX(0,R1005-(AB1005+AC1005+AE1005)*0.6),-2)+ROUNDDOWN(MAX(0,S1005-(AB1005+AC1005+AE1005)*0.4),-2)</f>
        <v/>
      </c>
      <c r="AH1005" s="21">
        <f>ROUNDDOWN(MAX(0,T1005-(AB1005+AD1005)*0.6),-2)+ROUNDDOWN(MAX(0,U1005-(AB1005+AD1005)*0.4),-2)</f>
        <v/>
      </c>
      <c r="AI1005" s="21">
        <f>ROUNDDOWN(T1005,-2)+ROUNDDOWN(U1005,-2)</f>
        <v/>
      </c>
      <c r="AJ1005" s="21">
        <f>M1005+AF1005</f>
        <v/>
      </c>
      <c r="AK1005" s="21">
        <f>M1005+AG1005</f>
        <v/>
      </c>
      <c r="AL1005" s="21">
        <f>N1005+AH1005</f>
        <v/>
      </c>
      <c r="AM1005" s="21">
        <f>O1005+AI1005</f>
        <v/>
      </c>
      <c r="AN1005" s="21">
        <f>N1005+AI1005</f>
        <v/>
      </c>
      <c r="AO1005" s="21">
        <f>ROUNDDOWN((R1005+S1005)*0.2/Y1005+2000,0)</f>
        <v/>
      </c>
      <c r="AP1005" s="21">
        <f>ROUNDDOWN((T1005+U1005)*0.2/Z1005+2000,0)</f>
        <v/>
      </c>
      <c r="AQ1005" s="21">
        <f>AL1005-AK1005</f>
        <v/>
      </c>
      <c r="AR1005" s="21">
        <f>AM1005-AK1005</f>
        <v/>
      </c>
      <c r="AS1005" s="21">
        <f>AM1005-AL1005</f>
        <v/>
      </c>
      <c r="AT1005" s="21">
        <f>AK1005+C1005-AJ1005</f>
        <v/>
      </c>
      <c r="AU1005" s="21">
        <f>AL1005+C1005-AM1005</f>
        <v/>
      </c>
      <c r="AV1005" s="21">
        <f>AN1005+C1005-AM1005</f>
        <v/>
      </c>
    </row>
    <row r="1006">
      <c r="A1006" t="inlineStr">
        <is>
          <t>医療費の境目</t>
        </is>
      </c>
      <c r="B1006" s="21">
        <f>'3_医療費の境目'!$B$3</f>
        <v/>
      </c>
      <c r="C1006" s="21">
        <f>IF('3_医療費の境目'!$B$4="",AO1006,'3_医療費の境目'!$B$4)</f>
        <v/>
      </c>
      <c r="D1006" s="21">
        <f>'3_医療費の境目'!D1006</f>
        <v/>
      </c>
      <c r="E1006" s="21">
        <f>ROUND(MIN(B1006/12,650000)*12*0.0915+MIN(B1006/12,1390000)*12*(0.0504+0)+B1006*0.005,0)</f>
        <v/>
      </c>
      <c r="F1006" s="21">
        <f>IF(B1006&lt;741000,0,IF(B1006&lt;2191000,B1006-740000,IF(B1006&lt;2193000,1451000,IF(B1006&lt;2196000,1453000,IF(B1006&lt;2200000,1456000,IF(B1006&lt;3600000,ROUND(ROUNDDOWN(B1006/4,-3)*2.8,0)-80000,IF(B1006&lt;6600000,ROUND(ROUNDDOWN(B1006/4,-3)*3.2,0)-440000,IF(B1006&lt;8500000,ROUNDDOWN(B1006*0.9,0)-1100000,B1006-1950000))))))))</f>
        <v/>
      </c>
      <c r="G1006" s="21">
        <f>IF(F1006&gt;23500000,NA(),IF(F1006&lt;=4890000,1040000,IF(F1006&lt;=6550000,670000,620000)))</f>
        <v/>
      </c>
      <c r="H1006" s="21">
        <f>IF(D1006&lt;=0,0,MAX(0,MIN(2000000,D1006-MIN(100000,ROUNDDOWN(F1006*0.05,0)))))</f>
        <v/>
      </c>
      <c r="I1006" s="21">
        <f>IF(C1006&lt;=2000,0,MIN(C1006,ROUNDDOWN(F1006*0.4,0))-2000)</f>
        <v/>
      </c>
      <c r="J1006" s="21">
        <f>MAX(0,ROUNDDOWN(F1006-E1006-G1006,-3))</f>
        <v/>
      </c>
      <c r="K1006" s="21">
        <f>MAX(0,ROUNDDOWN(F1006-E1006-G1006-H1006-I1006,-3))</f>
        <v/>
      </c>
      <c r="L1006" s="21">
        <f>MAX(0,ROUNDDOWN(F1006-E1006-G1006-H1006,-3))</f>
        <v/>
      </c>
      <c r="M1006" s="21">
        <f>IF(J1006&lt;=0,0,ROUNDDOWN((J1006*LOOKUP(J1006,{0,1950001,3300001,6950001,9000001,18000001,40000001},{0.05,0.1,0.2,0.23,0.33,0.4,0.45})-LOOKUP(J1006,{0,1950001,3300001,6950001,9000001,18000001,40000001},{0,97500,427500,636000,1536000,2796000,4796000}))*1.021,-2))</f>
        <v/>
      </c>
      <c r="N1006" s="21">
        <f>IF(K1006&lt;=0,0,ROUNDDOWN((K1006*LOOKUP(K1006,{0,1950001,3300001,6950001,9000001,18000001,40000001},{0.05,0.1,0.2,0.23,0.33,0.4,0.45})-LOOKUP(K1006,{0,1950001,3300001,6950001,9000001,18000001,40000001},{0,97500,427500,636000,1536000,2796000,4796000}))*1.021,-2))</f>
        <v/>
      </c>
      <c r="O1006" s="21">
        <f>IF(L1006&lt;=0,0,ROUNDDOWN((L1006*LOOKUP(L1006,{0,1950001,3300001,6950001,9000001,18000001,40000001},{0.05,0.1,0.2,0.23,0.33,0.4,0.45})-LOOKUP(L1006,{0,1950001,3300001,6950001,9000001,18000001,40000001},{0,97500,427500,636000,1536000,2796000,4796000}))*1.021,-2))</f>
        <v/>
      </c>
      <c r="P1006" s="21">
        <f>MAX(0,ROUNDDOWN(F1006-E1006-430000,-3))</f>
        <v/>
      </c>
      <c r="Q1006" s="21">
        <f>MAX(0,ROUNDDOWN(F1006-E1006-430000-H1006,-3))</f>
        <v/>
      </c>
      <c r="R1006" s="21">
        <f>IF(F1006&lt;=450000,0,MAX(0,P1006*0.06-MIN(50000,P1006)*0.03))</f>
        <v/>
      </c>
      <c r="S1006" s="21">
        <f>IF(F1006&lt;=450000,0,MAX(0,P1006*0.04-MIN(50000,P1006)*0.02))</f>
        <v/>
      </c>
      <c r="T1006" s="21">
        <f>IF(F1006&lt;=450000,0,MAX(0,Q1006*0.06-MIN(50000,Q1006)*0.03))</f>
        <v/>
      </c>
      <c r="U1006" s="21">
        <f>IF(F1006&lt;=450000,0,MAX(0,Q1006*0.04-MIN(50000,Q1006)*0.02))</f>
        <v/>
      </c>
      <c r="V1006" s="21">
        <f>50000+MAX(0,G1006-480000)</f>
        <v/>
      </c>
      <c r="W1006" s="21">
        <f>P1006-V1006</f>
        <v/>
      </c>
      <c r="X1006" s="21">
        <f>Q1006-V1006</f>
        <v/>
      </c>
      <c r="Y1006" s="22">
        <f>IF(W1006&lt;0,0.9,LOOKUP(W1006,{0,1950001,3300001,6950001,9000001,18000001,40000001},{0.84895,0.7979,0.6958,0.66517,0.56307,0.4916,0.44055}))</f>
        <v/>
      </c>
      <c r="Z1006" s="22">
        <f>IF(X1006&lt;0,0.9,LOOKUP(X1006,{0,1950001,3300001,6950001,9000001,18000001,40000001},{0.84895,0.7979,0.6958,0.66517,0.56307,0.4916,0.44055}))</f>
        <v/>
      </c>
      <c r="AA1006" s="22">
        <f>IF(W1006&lt;0,0,CHOOSE(MATCH(W1006,{0,1950001,3300001,6950001,9000001},1),5.105/84.895,10.21/79.79,20.42/69.58,23.483/66.517,33.693/56.307))</f>
        <v/>
      </c>
      <c r="AB1006" s="21">
        <f>IF(C1006&lt;=2000,0,(MIN(C1006,ROUNDDOWN(F1006*0.3,0))-2000)*0.1)</f>
        <v/>
      </c>
      <c r="AC1006" s="21">
        <f>IF(C1006&lt;=2000,0,MIN((C1006-2000)*Y1006,(R1006+S1006)*0.2))</f>
        <v/>
      </c>
      <c r="AD1006" s="21">
        <f>IF(C1006&lt;=2000,0,MIN((C1006-2000)*Z1006,(T1006+U1006)*0.2))</f>
        <v/>
      </c>
      <c r="AE1006" s="21">
        <f>AC1006*AA1006</f>
        <v/>
      </c>
      <c r="AF1006" s="21">
        <f>ROUNDDOWN(R1006,-2)+ROUNDDOWN(S1006,-2)</f>
        <v/>
      </c>
      <c r="AG1006" s="21">
        <f>ROUNDDOWN(MAX(0,R1006-(AB1006+AC1006+AE1006)*0.6),-2)+ROUNDDOWN(MAX(0,S1006-(AB1006+AC1006+AE1006)*0.4),-2)</f>
        <v/>
      </c>
      <c r="AH1006" s="21">
        <f>ROUNDDOWN(MAX(0,T1006-(AB1006+AD1006)*0.6),-2)+ROUNDDOWN(MAX(0,U1006-(AB1006+AD1006)*0.4),-2)</f>
        <v/>
      </c>
      <c r="AI1006" s="21">
        <f>ROUNDDOWN(T1006,-2)+ROUNDDOWN(U1006,-2)</f>
        <v/>
      </c>
      <c r="AJ1006" s="21">
        <f>M1006+AF1006</f>
        <v/>
      </c>
      <c r="AK1006" s="21">
        <f>M1006+AG1006</f>
        <v/>
      </c>
      <c r="AL1006" s="21">
        <f>N1006+AH1006</f>
        <v/>
      </c>
      <c r="AM1006" s="21">
        <f>O1006+AI1006</f>
        <v/>
      </c>
      <c r="AN1006" s="21">
        <f>N1006+AI1006</f>
        <v/>
      </c>
      <c r="AO1006" s="21">
        <f>ROUNDDOWN((R1006+S1006)*0.2/Y1006+2000,0)</f>
        <v/>
      </c>
      <c r="AP1006" s="21">
        <f>ROUNDDOWN((T1006+U1006)*0.2/Z1006+2000,0)</f>
        <v/>
      </c>
      <c r="AQ1006" s="21">
        <f>AL1006-AK1006</f>
        <v/>
      </c>
      <c r="AR1006" s="21">
        <f>AM1006-AK1006</f>
        <v/>
      </c>
      <c r="AS1006" s="21">
        <f>AM1006-AL1006</f>
        <v/>
      </c>
      <c r="AT1006" s="21">
        <f>AK1006+C1006-AJ1006</f>
        <v/>
      </c>
      <c r="AU1006" s="21">
        <f>AL1006+C1006-AM1006</f>
        <v/>
      </c>
      <c r="AV1006" s="21">
        <f>AN1006+C1006-AM1006</f>
        <v/>
      </c>
    </row>
    <row r="1007">
      <c r="A1007" t="inlineStr">
        <is>
          <t>医療費の境目</t>
        </is>
      </c>
      <c r="B1007" s="21">
        <f>'3_医療費の境目'!$B$3</f>
        <v/>
      </c>
      <c r="C1007" s="21">
        <f>IF('3_医療費の境目'!$B$4="",AO1007,'3_医療費の境目'!$B$4)</f>
        <v/>
      </c>
      <c r="D1007" s="21">
        <f>'3_医療費の境目'!D1007</f>
        <v/>
      </c>
      <c r="E1007" s="21">
        <f>ROUND(MIN(B1007/12,650000)*12*0.0915+MIN(B1007/12,1390000)*12*(0.0504+0)+B1007*0.005,0)</f>
        <v/>
      </c>
      <c r="F1007" s="21">
        <f>IF(B1007&lt;741000,0,IF(B1007&lt;2191000,B1007-740000,IF(B1007&lt;2193000,1451000,IF(B1007&lt;2196000,1453000,IF(B1007&lt;2200000,1456000,IF(B1007&lt;3600000,ROUND(ROUNDDOWN(B1007/4,-3)*2.8,0)-80000,IF(B1007&lt;6600000,ROUND(ROUNDDOWN(B1007/4,-3)*3.2,0)-440000,IF(B1007&lt;8500000,ROUNDDOWN(B1007*0.9,0)-1100000,B1007-1950000))))))))</f>
        <v/>
      </c>
      <c r="G1007" s="21">
        <f>IF(F1007&gt;23500000,NA(),IF(F1007&lt;=4890000,1040000,IF(F1007&lt;=6550000,670000,620000)))</f>
        <v/>
      </c>
      <c r="H1007" s="21">
        <f>IF(D1007&lt;=0,0,MAX(0,MIN(2000000,D1007-MIN(100000,ROUNDDOWN(F1007*0.05,0)))))</f>
        <v/>
      </c>
      <c r="I1007" s="21">
        <f>IF(C1007&lt;=2000,0,MIN(C1007,ROUNDDOWN(F1007*0.4,0))-2000)</f>
        <v/>
      </c>
      <c r="J1007" s="21">
        <f>MAX(0,ROUNDDOWN(F1007-E1007-G1007,-3))</f>
        <v/>
      </c>
      <c r="K1007" s="21">
        <f>MAX(0,ROUNDDOWN(F1007-E1007-G1007-H1007-I1007,-3))</f>
        <v/>
      </c>
      <c r="L1007" s="21">
        <f>MAX(0,ROUNDDOWN(F1007-E1007-G1007-H1007,-3))</f>
        <v/>
      </c>
      <c r="M1007" s="21">
        <f>IF(J1007&lt;=0,0,ROUNDDOWN((J1007*LOOKUP(J1007,{0,1950001,3300001,6950001,9000001,18000001,40000001},{0.05,0.1,0.2,0.23,0.33,0.4,0.45})-LOOKUP(J1007,{0,1950001,3300001,6950001,9000001,18000001,40000001},{0,97500,427500,636000,1536000,2796000,4796000}))*1.021,-2))</f>
        <v/>
      </c>
      <c r="N1007" s="21">
        <f>IF(K1007&lt;=0,0,ROUNDDOWN((K1007*LOOKUP(K1007,{0,1950001,3300001,6950001,9000001,18000001,40000001},{0.05,0.1,0.2,0.23,0.33,0.4,0.45})-LOOKUP(K1007,{0,1950001,3300001,6950001,9000001,18000001,40000001},{0,97500,427500,636000,1536000,2796000,4796000}))*1.021,-2))</f>
        <v/>
      </c>
      <c r="O1007" s="21">
        <f>IF(L1007&lt;=0,0,ROUNDDOWN((L1007*LOOKUP(L1007,{0,1950001,3300001,6950001,9000001,18000001,40000001},{0.05,0.1,0.2,0.23,0.33,0.4,0.45})-LOOKUP(L1007,{0,1950001,3300001,6950001,9000001,18000001,40000001},{0,97500,427500,636000,1536000,2796000,4796000}))*1.021,-2))</f>
        <v/>
      </c>
      <c r="P1007" s="21">
        <f>MAX(0,ROUNDDOWN(F1007-E1007-430000,-3))</f>
        <v/>
      </c>
      <c r="Q1007" s="21">
        <f>MAX(0,ROUNDDOWN(F1007-E1007-430000-H1007,-3))</f>
        <v/>
      </c>
      <c r="R1007" s="21">
        <f>IF(F1007&lt;=450000,0,MAX(0,P1007*0.06-MIN(50000,P1007)*0.03))</f>
        <v/>
      </c>
      <c r="S1007" s="21">
        <f>IF(F1007&lt;=450000,0,MAX(0,P1007*0.04-MIN(50000,P1007)*0.02))</f>
        <v/>
      </c>
      <c r="T1007" s="21">
        <f>IF(F1007&lt;=450000,0,MAX(0,Q1007*0.06-MIN(50000,Q1007)*0.03))</f>
        <v/>
      </c>
      <c r="U1007" s="21">
        <f>IF(F1007&lt;=450000,0,MAX(0,Q1007*0.04-MIN(50000,Q1007)*0.02))</f>
        <v/>
      </c>
      <c r="V1007" s="21">
        <f>50000+MAX(0,G1007-480000)</f>
        <v/>
      </c>
      <c r="W1007" s="21">
        <f>P1007-V1007</f>
        <v/>
      </c>
      <c r="X1007" s="21">
        <f>Q1007-V1007</f>
        <v/>
      </c>
      <c r="Y1007" s="22">
        <f>IF(W1007&lt;0,0.9,LOOKUP(W1007,{0,1950001,3300001,6950001,9000001,18000001,40000001},{0.84895,0.7979,0.6958,0.66517,0.56307,0.4916,0.44055}))</f>
        <v/>
      </c>
      <c r="Z1007" s="22">
        <f>IF(X1007&lt;0,0.9,LOOKUP(X1007,{0,1950001,3300001,6950001,9000001,18000001,40000001},{0.84895,0.7979,0.6958,0.66517,0.56307,0.4916,0.44055}))</f>
        <v/>
      </c>
      <c r="AA1007" s="22">
        <f>IF(W1007&lt;0,0,CHOOSE(MATCH(W1007,{0,1950001,3300001,6950001,9000001},1),5.105/84.895,10.21/79.79,20.42/69.58,23.483/66.517,33.693/56.307))</f>
        <v/>
      </c>
      <c r="AB1007" s="21">
        <f>IF(C1007&lt;=2000,0,(MIN(C1007,ROUNDDOWN(F1007*0.3,0))-2000)*0.1)</f>
        <v/>
      </c>
      <c r="AC1007" s="21">
        <f>IF(C1007&lt;=2000,0,MIN((C1007-2000)*Y1007,(R1007+S1007)*0.2))</f>
        <v/>
      </c>
      <c r="AD1007" s="21">
        <f>IF(C1007&lt;=2000,0,MIN((C1007-2000)*Z1007,(T1007+U1007)*0.2))</f>
        <v/>
      </c>
      <c r="AE1007" s="21">
        <f>AC1007*AA1007</f>
        <v/>
      </c>
      <c r="AF1007" s="21">
        <f>ROUNDDOWN(R1007,-2)+ROUNDDOWN(S1007,-2)</f>
        <v/>
      </c>
      <c r="AG1007" s="21">
        <f>ROUNDDOWN(MAX(0,R1007-(AB1007+AC1007+AE1007)*0.6),-2)+ROUNDDOWN(MAX(0,S1007-(AB1007+AC1007+AE1007)*0.4),-2)</f>
        <v/>
      </c>
      <c r="AH1007" s="21">
        <f>ROUNDDOWN(MAX(0,T1007-(AB1007+AD1007)*0.6),-2)+ROUNDDOWN(MAX(0,U1007-(AB1007+AD1007)*0.4),-2)</f>
        <v/>
      </c>
      <c r="AI1007" s="21">
        <f>ROUNDDOWN(T1007,-2)+ROUNDDOWN(U1007,-2)</f>
        <v/>
      </c>
      <c r="AJ1007" s="21">
        <f>M1007+AF1007</f>
        <v/>
      </c>
      <c r="AK1007" s="21">
        <f>M1007+AG1007</f>
        <v/>
      </c>
      <c r="AL1007" s="21">
        <f>N1007+AH1007</f>
        <v/>
      </c>
      <c r="AM1007" s="21">
        <f>O1007+AI1007</f>
        <v/>
      </c>
      <c r="AN1007" s="21">
        <f>N1007+AI1007</f>
        <v/>
      </c>
      <c r="AO1007" s="21">
        <f>ROUNDDOWN((R1007+S1007)*0.2/Y1007+2000,0)</f>
        <v/>
      </c>
      <c r="AP1007" s="21">
        <f>ROUNDDOWN((T1007+U1007)*0.2/Z1007+2000,0)</f>
        <v/>
      </c>
      <c r="AQ1007" s="21">
        <f>AL1007-AK1007</f>
        <v/>
      </c>
      <c r="AR1007" s="21">
        <f>AM1007-AK1007</f>
        <v/>
      </c>
      <c r="AS1007" s="21">
        <f>AM1007-AL1007</f>
        <v/>
      </c>
      <c r="AT1007" s="21">
        <f>AK1007+C1007-AJ1007</f>
        <v/>
      </c>
      <c r="AU1007" s="21">
        <f>AL1007+C1007-AM1007</f>
        <v/>
      </c>
      <c r="AV1007" s="21">
        <f>AN1007+C1007-AM1007</f>
        <v/>
      </c>
    </row>
    <row r="1008">
      <c r="A1008" t="inlineStr">
        <is>
          <t>医療費の境目</t>
        </is>
      </c>
      <c r="B1008" s="21">
        <f>'3_医療費の境目'!$B$3</f>
        <v/>
      </c>
      <c r="C1008" s="21">
        <f>IF('3_医療費の境目'!$B$4="",AO1008,'3_医療費の境目'!$B$4)</f>
        <v/>
      </c>
      <c r="D1008" s="21">
        <f>'3_医療費の境目'!D1008</f>
        <v/>
      </c>
      <c r="E1008" s="21">
        <f>ROUND(MIN(B1008/12,650000)*12*0.0915+MIN(B1008/12,1390000)*12*(0.0504+0)+B1008*0.005,0)</f>
        <v/>
      </c>
      <c r="F1008" s="21">
        <f>IF(B1008&lt;741000,0,IF(B1008&lt;2191000,B1008-740000,IF(B1008&lt;2193000,1451000,IF(B1008&lt;2196000,1453000,IF(B1008&lt;2200000,1456000,IF(B1008&lt;3600000,ROUND(ROUNDDOWN(B1008/4,-3)*2.8,0)-80000,IF(B1008&lt;6600000,ROUND(ROUNDDOWN(B1008/4,-3)*3.2,0)-440000,IF(B1008&lt;8500000,ROUNDDOWN(B1008*0.9,0)-1100000,B1008-1950000))))))))</f>
        <v/>
      </c>
      <c r="G1008" s="21">
        <f>IF(F1008&gt;23500000,NA(),IF(F1008&lt;=4890000,1040000,IF(F1008&lt;=6550000,670000,620000)))</f>
        <v/>
      </c>
      <c r="H1008" s="21">
        <f>IF(D1008&lt;=0,0,MAX(0,MIN(2000000,D1008-MIN(100000,ROUNDDOWN(F1008*0.05,0)))))</f>
        <v/>
      </c>
      <c r="I1008" s="21">
        <f>IF(C1008&lt;=2000,0,MIN(C1008,ROUNDDOWN(F1008*0.4,0))-2000)</f>
        <v/>
      </c>
      <c r="J1008" s="21">
        <f>MAX(0,ROUNDDOWN(F1008-E1008-G1008,-3))</f>
        <v/>
      </c>
      <c r="K1008" s="21">
        <f>MAX(0,ROUNDDOWN(F1008-E1008-G1008-H1008-I1008,-3))</f>
        <v/>
      </c>
      <c r="L1008" s="21">
        <f>MAX(0,ROUNDDOWN(F1008-E1008-G1008-H1008,-3))</f>
        <v/>
      </c>
      <c r="M1008" s="21">
        <f>IF(J1008&lt;=0,0,ROUNDDOWN((J1008*LOOKUP(J1008,{0,1950001,3300001,6950001,9000001,18000001,40000001},{0.05,0.1,0.2,0.23,0.33,0.4,0.45})-LOOKUP(J1008,{0,1950001,3300001,6950001,9000001,18000001,40000001},{0,97500,427500,636000,1536000,2796000,4796000}))*1.021,-2))</f>
        <v/>
      </c>
      <c r="N1008" s="21">
        <f>IF(K1008&lt;=0,0,ROUNDDOWN((K1008*LOOKUP(K1008,{0,1950001,3300001,6950001,9000001,18000001,40000001},{0.05,0.1,0.2,0.23,0.33,0.4,0.45})-LOOKUP(K1008,{0,1950001,3300001,6950001,9000001,18000001,40000001},{0,97500,427500,636000,1536000,2796000,4796000}))*1.021,-2))</f>
        <v/>
      </c>
      <c r="O1008" s="21">
        <f>IF(L1008&lt;=0,0,ROUNDDOWN((L1008*LOOKUP(L1008,{0,1950001,3300001,6950001,9000001,18000001,40000001},{0.05,0.1,0.2,0.23,0.33,0.4,0.45})-LOOKUP(L1008,{0,1950001,3300001,6950001,9000001,18000001,40000001},{0,97500,427500,636000,1536000,2796000,4796000}))*1.021,-2))</f>
        <v/>
      </c>
      <c r="P1008" s="21">
        <f>MAX(0,ROUNDDOWN(F1008-E1008-430000,-3))</f>
        <v/>
      </c>
      <c r="Q1008" s="21">
        <f>MAX(0,ROUNDDOWN(F1008-E1008-430000-H1008,-3))</f>
        <v/>
      </c>
      <c r="R1008" s="21">
        <f>IF(F1008&lt;=450000,0,MAX(0,P1008*0.06-MIN(50000,P1008)*0.03))</f>
        <v/>
      </c>
      <c r="S1008" s="21">
        <f>IF(F1008&lt;=450000,0,MAX(0,P1008*0.04-MIN(50000,P1008)*0.02))</f>
        <v/>
      </c>
      <c r="T1008" s="21">
        <f>IF(F1008&lt;=450000,0,MAX(0,Q1008*0.06-MIN(50000,Q1008)*0.03))</f>
        <v/>
      </c>
      <c r="U1008" s="21">
        <f>IF(F1008&lt;=450000,0,MAX(0,Q1008*0.04-MIN(50000,Q1008)*0.02))</f>
        <v/>
      </c>
      <c r="V1008" s="21">
        <f>50000+MAX(0,G1008-480000)</f>
        <v/>
      </c>
      <c r="W1008" s="21">
        <f>P1008-V1008</f>
        <v/>
      </c>
      <c r="X1008" s="21">
        <f>Q1008-V1008</f>
        <v/>
      </c>
      <c r="Y1008" s="22">
        <f>IF(W1008&lt;0,0.9,LOOKUP(W1008,{0,1950001,3300001,6950001,9000001,18000001,40000001},{0.84895,0.7979,0.6958,0.66517,0.56307,0.4916,0.44055}))</f>
        <v/>
      </c>
      <c r="Z1008" s="22">
        <f>IF(X1008&lt;0,0.9,LOOKUP(X1008,{0,1950001,3300001,6950001,9000001,18000001,40000001},{0.84895,0.7979,0.6958,0.66517,0.56307,0.4916,0.44055}))</f>
        <v/>
      </c>
      <c r="AA1008" s="22">
        <f>IF(W1008&lt;0,0,CHOOSE(MATCH(W1008,{0,1950001,3300001,6950001,9000001},1),5.105/84.895,10.21/79.79,20.42/69.58,23.483/66.517,33.693/56.307))</f>
        <v/>
      </c>
      <c r="AB1008" s="21">
        <f>IF(C1008&lt;=2000,0,(MIN(C1008,ROUNDDOWN(F1008*0.3,0))-2000)*0.1)</f>
        <v/>
      </c>
      <c r="AC1008" s="21">
        <f>IF(C1008&lt;=2000,0,MIN((C1008-2000)*Y1008,(R1008+S1008)*0.2))</f>
        <v/>
      </c>
      <c r="AD1008" s="21">
        <f>IF(C1008&lt;=2000,0,MIN((C1008-2000)*Z1008,(T1008+U1008)*0.2))</f>
        <v/>
      </c>
      <c r="AE1008" s="21">
        <f>AC1008*AA1008</f>
        <v/>
      </c>
      <c r="AF1008" s="21">
        <f>ROUNDDOWN(R1008,-2)+ROUNDDOWN(S1008,-2)</f>
        <v/>
      </c>
      <c r="AG1008" s="21">
        <f>ROUNDDOWN(MAX(0,R1008-(AB1008+AC1008+AE1008)*0.6),-2)+ROUNDDOWN(MAX(0,S1008-(AB1008+AC1008+AE1008)*0.4),-2)</f>
        <v/>
      </c>
      <c r="AH1008" s="21">
        <f>ROUNDDOWN(MAX(0,T1008-(AB1008+AD1008)*0.6),-2)+ROUNDDOWN(MAX(0,U1008-(AB1008+AD1008)*0.4),-2)</f>
        <v/>
      </c>
      <c r="AI1008" s="21">
        <f>ROUNDDOWN(T1008,-2)+ROUNDDOWN(U1008,-2)</f>
        <v/>
      </c>
      <c r="AJ1008" s="21">
        <f>M1008+AF1008</f>
        <v/>
      </c>
      <c r="AK1008" s="21">
        <f>M1008+AG1008</f>
        <v/>
      </c>
      <c r="AL1008" s="21">
        <f>N1008+AH1008</f>
        <v/>
      </c>
      <c r="AM1008" s="21">
        <f>O1008+AI1008</f>
        <v/>
      </c>
      <c r="AN1008" s="21">
        <f>N1008+AI1008</f>
        <v/>
      </c>
      <c r="AO1008" s="21">
        <f>ROUNDDOWN((R1008+S1008)*0.2/Y1008+2000,0)</f>
        <v/>
      </c>
      <c r="AP1008" s="21">
        <f>ROUNDDOWN((T1008+U1008)*0.2/Z1008+2000,0)</f>
        <v/>
      </c>
      <c r="AQ1008" s="21">
        <f>AL1008-AK1008</f>
        <v/>
      </c>
      <c r="AR1008" s="21">
        <f>AM1008-AK1008</f>
        <v/>
      </c>
      <c r="AS1008" s="21">
        <f>AM1008-AL1008</f>
        <v/>
      </c>
      <c r="AT1008" s="21">
        <f>AK1008+C1008-AJ1008</f>
        <v/>
      </c>
      <c r="AU1008" s="21">
        <f>AL1008+C1008-AM1008</f>
        <v/>
      </c>
      <c r="AV1008" s="21">
        <f>AN1008+C1008-AM1008</f>
        <v/>
      </c>
    </row>
    <row r="1009">
      <c r="A1009" t="inlineStr">
        <is>
          <t>医療費の境目</t>
        </is>
      </c>
      <c r="B1009" s="21">
        <f>'3_医療費の境目'!$B$3</f>
        <v/>
      </c>
      <c r="C1009" s="21">
        <f>IF('3_医療費の境目'!$B$4="",AO1009,'3_医療費の境目'!$B$4)</f>
        <v/>
      </c>
      <c r="D1009" s="21">
        <f>'3_医療費の境目'!D1009</f>
        <v/>
      </c>
      <c r="E1009" s="21">
        <f>ROUND(MIN(B1009/12,650000)*12*0.0915+MIN(B1009/12,1390000)*12*(0.0504+0)+B1009*0.005,0)</f>
        <v/>
      </c>
      <c r="F1009" s="21">
        <f>IF(B1009&lt;741000,0,IF(B1009&lt;2191000,B1009-740000,IF(B1009&lt;2193000,1451000,IF(B1009&lt;2196000,1453000,IF(B1009&lt;2200000,1456000,IF(B1009&lt;3600000,ROUND(ROUNDDOWN(B1009/4,-3)*2.8,0)-80000,IF(B1009&lt;6600000,ROUND(ROUNDDOWN(B1009/4,-3)*3.2,0)-440000,IF(B1009&lt;8500000,ROUNDDOWN(B1009*0.9,0)-1100000,B1009-1950000))))))))</f>
        <v/>
      </c>
      <c r="G1009" s="21">
        <f>IF(F1009&gt;23500000,NA(),IF(F1009&lt;=4890000,1040000,IF(F1009&lt;=6550000,670000,620000)))</f>
        <v/>
      </c>
      <c r="H1009" s="21">
        <f>IF(D1009&lt;=0,0,MAX(0,MIN(2000000,D1009-MIN(100000,ROUNDDOWN(F1009*0.05,0)))))</f>
        <v/>
      </c>
      <c r="I1009" s="21">
        <f>IF(C1009&lt;=2000,0,MIN(C1009,ROUNDDOWN(F1009*0.4,0))-2000)</f>
        <v/>
      </c>
      <c r="J1009" s="21">
        <f>MAX(0,ROUNDDOWN(F1009-E1009-G1009,-3))</f>
        <v/>
      </c>
      <c r="K1009" s="21">
        <f>MAX(0,ROUNDDOWN(F1009-E1009-G1009-H1009-I1009,-3))</f>
        <v/>
      </c>
      <c r="L1009" s="21">
        <f>MAX(0,ROUNDDOWN(F1009-E1009-G1009-H1009,-3))</f>
        <v/>
      </c>
      <c r="M1009" s="21">
        <f>IF(J1009&lt;=0,0,ROUNDDOWN((J1009*LOOKUP(J1009,{0,1950001,3300001,6950001,9000001,18000001,40000001},{0.05,0.1,0.2,0.23,0.33,0.4,0.45})-LOOKUP(J1009,{0,1950001,3300001,6950001,9000001,18000001,40000001},{0,97500,427500,636000,1536000,2796000,4796000}))*1.021,-2))</f>
        <v/>
      </c>
      <c r="N1009" s="21">
        <f>IF(K1009&lt;=0,0,ROUNDDOWN((K1009*LOOKUP(K1009,{0,1950001,3300001,6950001,9000001,18000001,40000001},{0.05,0.1,0.2,0.23,0.33,0.4,0.45})-LOOKUP(K1009,{0,1950001,3300001,6950001,9000001,18000001,40000001},{0,97500,427500,636000,1536000,2796000,4796000}))*1.021,-2))</f>
        <v/>
      </c>
      <c r="O1009" s="21">
        <f>IF(L1009&lt;=0,0,ROUNDDOWN((L1009*LOOKUP(L1009,{0,1950001,3300001,6950001,9000001,18000001,40000001},{0.05,0.1,0.2,0.23,0.33,0.4,0.45})-LOOKUP(L1009,{0,1950001,3300001,6950001,9000001,18000001,40000001},{0,97500,427500,636000,1536000,2796000,4796000}))*1.021,-2))</f>
        <v/>
      </c>
      <c r="P1009" s="21">
        <f>MAX(0,ROUNDDOWN(F1009-E1009-430000,-3))</f>
        <v/>
      </c>
      <c r="Q1009" s="21">
        <f>MAX(0,ROUNDDOWN(F1009-E1009-430000-H1009,-3))</f>
        <v/>
      </c>
      <c r="R1009" s="21">
        <f>IF(F1009&lt;=450000,0,MAX(0,P1009*0.06-MIN(50000,P1009)*0.03))</f>
        <v/>
      </c>
      <c r="S1009" s="21">
        <f>IF(F1009&lt;=450000,0,MAX(0,P1009*0.04-MIN(50000,P1009)*0.02))</f>
        <v/>
      </c>
      <c r="T1009" s="21">
        <f>IF(F1009&lt;=450000,0,MAX(0,Q1009*0.06-MIN(50000,Q1009)*0.03))</f>
        <v/>
      </c>
      <c r="U1009" s="21">
        <f>IF(F1009&lt;=450000,0,MAX(0,Q1009*0.04-MIN(50000,Q1009)*0.02))</f>
        <v/>
      </c>
      <c r="V1009" s="21">
        <f>50000+MAX(0,G1009-480000)</f>
        <v/>
      </c>
      <c r="W1009" s="21">
        <f>P1009-V1009</f>
        <v/>
      </c>
      <c r="X1009" s="21">
        <f>Q1009-V1009</f>
        <v/>
      </c>
      <c r="Y1009" s="22">
        <f>IF(W1009&lt;0,0.9,LOOKUP(W1009,{0,1950001,3300001,6950001,9000001,18000001,40000001},{0.84895,0.7979,0.6958,0.66517,0.56307,0.4916,0.44055}))</f>
        <v/>
      </c>
      <c r="Z1009" s="22">
        <f>IF(X1009&lt;0,0.9,LOOKUP(X1009,{0,1950001,3300001,6950001,9000001,18000001,40000001},{0.84895,0.7979,0.6958,0.66517,0.56307,0.4916,0.44055}))</f>
        <v/>
      </c>
      <c r="AA1009" s="22">
        <f>IF(W1009&lt;0,0,CHOOSE(MATCH(W1009,{0,1950001,3300001,6950001,9000001},1),5.105/84.895,10.21/79.79,20.42/69.58,23.483/66.517,33.693/56.307))</f>
        <v/>
      </c>
      <c r="AB1009" s="21">
        <f>IF(C1009&lt;=2000,0,(MIN(C1009,ROUNDDOWN(F1009*0.3,0))-2000)*0.1)</f>
        <v/>
      </c>
      <c r="AC1009" s="21">
        <f>IF(C1009&lt;=2000,0,MIN((C1009-2000)*Y1009,(R1009+S1009)*0.2))</f>
        <v/>
      </c>
      <c r="AD1009" s="21">
        <f>IF(C1009&lt;=2000,0,MIN((C1009-2000)*Z1009,(T1009+U1009)*0.2))</f>
        <v/>
      </c>
      <c r="AE1009" s="21">
        <f>AC1009*AA1009</f>
        <v/>
      </c>
      <c r="AF1009" s="21">
        <f>ROUNDDOWN(R1009,-2)+ROUNDDOWN(S1009,-2)</f>
        <v/>
      </c>
      <c r="AG1009" s="21">
        <f>ROUNDDOWN(MAX(0,R1009-(AB1009+AC1009+AE1009)*0.6),-2)+ROUNDDOWN(MAX(0,S1009-(AB1009+AC1009+AE1009)*0.4),-2)</f>
        <v/>
      </c>
      <c r="AH1009" s="21">
        <f>ROUNDDOWN(MAX(0,T1009-(AB1009+AD1009)*0.6),-2)+ROUNDDOWN(MAX(0,U1009-(AB1009+AD1009)*0.4),-2)</f>
        <v/>
      </c>
      <c r="AI1009" s="21">
        <f>ROUNDDOWN(T1009,-2)+ROUNDDOWN(U1009,-2)</f>
        <v/>
      </c>
      <c r="AJ1009" s="21">
        <f>M1009+AF1009</f>
        <v/>
      </c>
      <c r="AK1009" s="21">
        <f>M1009+AG1009</f>
        <v/>
      </c>
      <c r="AL1009" s="21">
        <f>N1009+AH1009</f>
        <v/>
      </c>
      <c r="AM1009" s="21">
        <f>O1009+AI1009</f>
        <v/>
      </c>
      <c r="AN1009" s="21">
        <f>N1009+AI1009</f>
        <v/>
      </c>
      <c r="AO1009" s="21">
        <f>ROUNDDOWN((R1009+S1009)*0.2/Y1009+2000,0)</f>
        <v/>
      </c>
      <c r="AP1009" s="21">
        <f>ROUNDDOWN((T1009+U1009)*0.2/Z1009+2000,0)</f>
        <v/>
      </c>
      <c r="AQ1009" s="21">
        <f>AL1009-AK1009</f>
        <v/>
      </c>
      <c r="AR1009" s="21">
        <f>AM1009-AK1009</f>
        <v/>
      </c>
      <c r="AS1009" s="21">
        <f>AM1009-AL1009</f>
        <v/>
      </c>
      <c r="AT1009" s="21">
        <f>AK1009+C1009-AJ1009</f>
        <v/>
      </c>
      <c r="AU1009" s="21">
        <f>AL1009+C1009-AM1009</f>
        <v/>
      </c>
      <c r="AV1009" s="21">
        <f>AN1009+C1009-AM1009</f>
        <v/>
      </c>
    </row>
    <row r="1010">
      <c r="A1010" t="inlineStr">
        <is>
          <t>医療費の境目</t>
        </is>
      </c>
      <c r="B1010" s="21">
        <f>'3_医療費の境目'!$B$3</f>
        <v/>
      </c>
      <c r="C1010" s="21">
        <f>IF('3_医療費の境目'!$B$4="",AO1010,'3_医療費の境目'!$B$4)</f>
        <v/>
      </c>
      <c r="D1010" s="21">
        <f>'3_医療費の境目'!D1010</f>
        <v/>
      </c>
      <c r="E1010" s="21">
        <f>ROUND(MIN(B1010/12,650000)*12*0.0915+MIN(B1010/12,1390000)*12*(0.0504+0)+B1010*0.005,0)</f>
        <v/>
      </c>
      <c r="F1010" s="21">
        <f>IF(B1010&lt;741000,0,IF(B1010&lt;2191000,B1010-740000,IF(B1010&lt;2193000,1451000,IF(B1010&lt;2196000,1453000,IF(B1010&lt;2200000,1456000,IF(B1010&lt;3600000,ROUND(ROUNDDOWN(B1010/4,-3)*2.8,0)-80000,IF(B1010&lt;6600000,ROUND(ROUNDDOWN(B1010/4,-3)*3.2,0)-440000,IF(B1010&lt;8500000,ROUNDDOWN(B1010*0.9,0)-1100000,B1010-1950000))))))))</f>
        <v/>
      </c>
      <c r="G1010" s="21">
        <f>IF(F1010&gt;23500000,NA(),IF(F1010&lt;=4890000,1040000,IF(F1010&lt;=6550000,670000,620000)))</f>
        <v/>
      </c>
      <c r="H1010" s="21">
        <f>IF(D1010&lt;=0,0,MAX(0,MIN(2000000,D1010-MIN(100000,ROUNDDOWN(F1010*0.05,0)))))</f>
        <v/>
      </c>
      <c r="I1010" s="21">
        <f>IF(C1010&lt;=2000,0,MIN(C1010,ROUNDDOWN(F1010*0.4,0))-2000)</f>
        <v/>
      </c>
      <c r="J1010" s="21">
        <f>MAX(0,ROUNDDOWN(F1010-E1010-G1010,-3))</f>
        <v/>
      </c>
      <c r="K1010" s="21">
        <f>MAX(0,ROUNDDOWN(F1010-E1010-G1010-H1010-I1010,-3))</f>
        <v/>
      </c>
      <c r="L1010" s="21">
        <f>MAX(0,ROUNDDOWN(F1010-E1010-G1010-H1010,-3))</f>
        <v/>
      </c>
      <c r="M1010" s="21">
        <f>IF(J1010&lt;=0,0,ROUNDDOWN((J1010*LOOKUP(J1010,{0,1950001,3300001,6950001,9000001,18000001,40000001},{0.05,0.1,0.2,0.23,0.33,0.4,0.45})-LOOKUP(J1010,{0,1950001,3300001,6950001,9000001,18000001,40000001},{0,97500,427500,636000,1536000,2796000,4796000}))*1.021,-2))</f>
        <v/>
      </c>
      <c r="N1010" s="21">
        <f>IF(K1010&lt;=0,0,ROUNDDOWN((K1010*LOOKUP(K1010,{0,1950001,3300001,6950001,9000001,18000001,40000001},{0.05,0.1,0.2,0.23,0.33,0.4,0.45})-LOOKUP(K1010,{0,1950001,3300001,6950001,9000001,18000001,40000001},{0,97500,427500,636000,1536000,2796000,4796000}))*1.021,-2))</f>
        <v/>
      </c>
      <c r="O1010" s="21">
        <f>IF(L1010&lt;=0,0,ROUNDDOWN((L1010*LOOKUP(L1010,{0,1950001,3300001,6950001,9000001,18000001,40000001},{0.05,0.1,0.2,0.23,0.33,0.4,0.45})-LOOKUP(L1010,{0,1950001,3300001,6950001,9000001,18000001,40000001},{0,97500,427500,636000,1536000,2796000,4796000}))*1.021,-2))</f>
        <v/>
      </c>
      <c r="P1010" s="21">
        <f>MAX(0,ROUNDDOWN(F1010-E1010-430000,-3))</f>
        <v/>
      </c>
      <c r="Q1010" s="21">
        <f>MAX(0,ROUNDDOWN(F1010-E1010-430000-H1010,-3))</f>
        <v/>
      </c>
      <c r="R1010" s="21">
        <f>IF(F1010&lt;=450000,0,MAX(0,P1010*0.06-MIN(50000,P1010)*0.03))</f>
        <v/>
      </c>
      <c r="S1010" s="21">
        <f>IF(F1010&lt;=450000,0,MAX(0,P1010*0.04-MIN(50000,P1010)*0.02))</f>
        <v/>
      </c>
      <c r="T1010" s="21">
        <f>IF(F1010&lt;=450000,0,MAX(0,Q1010*0.06-MIN(50000,Q1010)*0.03))</f>
        <v/>
      </c>
      <c r="U1010" s="21">
        <f>IF(F1010&lt;=450000,0,MAX(0,Q1010*0.04-MIN(50000,Q1010)*0.02))</f>
        <v/>
      </c>
      <c r="V1010" s="21">
        <f>50000+MAX(0,G1010-480000)</f>
        <v/>
      </c>
      <c r="W1010" s="21">
        <f>P1010-V1010</f>
        <v/>
      </c>
      <c r="X1010" s="21">
        <f>Q1010-V1010</f>
        <v/>
      </c>
      <c r="Y1010" s="22">
        <f>IF(W1010&lt;0,0.9,LOOKUP(W1010,{0,1950001,3300001,6950001,9000001,18000001,40000001},{0.84895,0.7979,0.6958,0.66517,0.56307,0.4916,0.44055}))</f>
        <v/>
      </c>
      <c r="Z1010" s="22">
        <f>IF(X1010&lt;0,0.9,LOOKUP(X1010,{0,1950001,3300001,6950001,9000001,18000001,40000001},{0.84895,0.7979,0.6958,0.66517,0.56307,0.4916,0.44055}))</f>
        <v/>
      </c>
      <c r="AA1010" s="22">
        <f>IF(W1010&lt;0,0,CHOOSE(MATCH(W1010,{0,1950001,3300001,6950001,9000001},1),5.105/84.895,10.21/79.79,20.42/69.58,23.483/66.517,33.693/56.307))</f>
        <v/>
      </c>
      <c r="AB1010" s="21">
        <f>IF(C1010&lt;=2000,0,(MIN(C1010,ROUNDDOWN(F1010*0.3,0))-2000)*0.1)</f>
        <v/>
      </c>
      <c r="AC1010" s="21">
        <f>IF(C1010&lt;=2000,0,MIN((C1010-2000)*Y1010,(R1010+S1010)*0.2))</f>
        <v/>
      </c>
      <c r="AD1010" s="21">
        <f>IF(C1010&lt;=2000,0,MIN((C1010-2000)*Z1010,(T1010+U1010)*0.2))</f>
        <v/>
      </c>
      <c r="AE1010" s="21">
        <f>AC1010*AA1010</f>
        <v/>
      </c>
      <c r="AF1010" s="21">
        <f>ROUNDDOWN(R1010,-2)+ROUNDDOWN(S1010,-2)</f>
        <v/>
      </c>
      <c r="AG1010" s="21">
        <f>ROUNDDOWN(MAX(0,R1010-(AB1010+AC1010+AE1010)*0.6),-2)+ROUNDDOWN(MAX(0,S1010-(AB1010+AC1010+AE1010)*0.4),-2)</f>
        <v/>
      </c>
      <c r="AH1010" s="21">
        <f>ROUNDDOWN(MAX(0,T1010-(AB1010+AD1010)*0.6),-2)+ROUNDDOWN(MAX(0,U1010-(AB1010+AD1010)*0.4),-2)</f>
        <v/>
      </c>
      <c r="AI1010" s="21">
        <f>ROUNDDOWN(T1010,-2)+ROUNDDOWN(U1010,-2)</f>
        <v/>
      </c>
      <c r="AJ1010" s="21">
        <f>M1010+AF1010</f>
        <v/>
      </c>
      <c r="AK1010" s="21">
        <f>M1010+AG1010</f>
        <v/>
      </c>
      <c r="AL1010" s="21">
        <f>N1010+AH1010</f>
        <v/>
      </c>
      <c r="AM1010" s="21">
        <f>O1010+AI1010</f>
        <v/>
      </c>
      <c r="AN1010" s="21">
        <f>N1010+AI1010</f>
        <v/>
      </c>
      <c r="AO1010" s="21">
        <f>ROUNDDOWN((R1010+S1010)*0.2/Y1010+2000,0)</f>
        <v/>
      </c>
      <c r="AP1010" s="21">
        <f>ROUNDDOWN((T1010+U1010)*0.2/Z1010+2000,0)</f>
        <v/>
      </c>
      <c r="AQ1010" s="21">
        <f>AL1010-AK1010</f>
        <v/>
      </c>
      <c r="AR1010" s="21">
        <f>AM1010-AK1010</f>
        <v/>
      </c>
      <c r="AS1010" s="21">
        <f>AM1010-AL1010</f>
        <v/>
      </c>
      <c r="AT1010" s="21">
        <f>AK1010+C1010-AJ1010</f>
        <v/>
      </c>
      <c r="AU1010" s="21">
        <f>AL1010+C1010-AM1010</f>
        <v/>
      </c>
      <c r="AV1010" s="21">
        <f>AN1010+C1010-AM1010</f>
        <v/>
      </c>
    </row>
    <row r="1011">
      <c r="A1011" t="inlineStr">
        <is>
          <t>医療費の境目</t>
        </is>
      </c>
      <c r="B1011" s="21">
        <f>'3_医療費の境目'!$B$3</f>
        <v/>
      </c>
      <c r="C1011" s="21">
        <f>IF('3_医療費の境目'!$B$4="",AO1011,'3_医療費の境目'!$B$4)</f>
        <v/>
      </c>
      <c r="D1011" s="21">
        <f>'3_医療費の境目'!D1011</f>
        <v/>
      </c>
      <c r="E1011" s="21">
        <f>ROUND(MIN(B1011/12,650000)*12*0.0915+MIN(B1011/12,1390000)*12*(0.0504+0)+B1011*0.005,0)</f>
        <v/>
      </c>
      <c r="F1011" s="21">
        <f>IF(B1011&lt;741000,0,IF(B1011&lt;2191000,B1011-740000,IF(B1011&lt;2193000,1451000,IF(B1011&lt;2196000,1453000,IF(B1011&lt;2200000,1456000,IF(B1011&lt;3600000,ROUND(ROUNDDOWN(B1011/4,-3)*2.8,0)-80000,IF(B1011&lt;6600000,ROUND(ROUNDDOWN(B1011/4,-3)*3.2,0)-440000,IF(B1011&lt;8500000,ROUNDDOWN(B1011*0.9,0)-1100000,B1011-1950000))))))))</f>
        <v/>
      </c>
      <c r="G1011" s="21">
        <f>IF(F1011&gt;23500000,NA(),IF(F1011&lt;=4890000,1040000,IF(F1011&lt;=6550000,670000,620000)))</f>
        <v/>
      </c>
      <c r="H1011" s="21">
        <f>IF(D1011&lt;=0,0,MAX(0,MIN(2000000,D1011-MIN(100000,ROUNDDOWN(F1011*0.05,0)))))</f>
        <v/>
      </c>
      <c r="I1011" s="21">
        <f>IF(C1011&lt;=2000,0,MIN(C1011,ROUNDDOWN(F1011*0.4,0))-2000)</f>
        <v/>
      </c>
      <c r="J1011" s="21">
        <f>MAX(0,ROUNDDOWN(F1011-E1011-G1011,-3))</f>
        <v/>
      </c>
      <c r="K1011" s="21">
        <f>MAX(0,ROUNDDOWN(F1011-E1011-G1011-H1011-I1011,-3))</f>
        <v/>
      </c>
      <c r="L1011" s="21">
        <f>MAX(0,ROUNDDOWN(F1011-E1011-G1011-H1011,-3))</f>
        <v/>
      </c>
      <c r="M1011" s="21">
        <f>IF(J1011&lt;=0,0,ROUNDDOWN((J1011*LOOKUP(J1011,{0,1950001,3300001,6950001,9000001,18000001,40000001},{0.05,0.1,0.2,0.23,0.33,0.4,0.45})-LOOKUP(J1011,{0,1950001,3300001,6950001,9000001,18000001,40000001},{0,97500,427500,636000,1536000,2796000,4796000}))*1.021,-2))</f>
        <v/>
      </c>
      <c r="N1011" s="21">
        <f>IF(K1011&lt;=0,0,ROUNDDOWN((K1011*LOOKUP(K1011,{0,1950001,3300001,6950001,9000001,18000001,40000001},{0.05,0.1,0.2,0.23,0.33,0.4,0.45})-LOOKUP(K1011,{0,1950001,3300001,6950001,9000001,18000001,40000001},{0,97500,427500,636000,1536000,2796000,4796000}))*1.021,-2))</f>
        <v/>
      </c>
      <c r="O1011" s="21">
        <f>IF(L1011&lt;=0,0,ROUNDDOWN((L1011*LOOKUP(L1011,{0,1950001,3300001,6950001,9000001,18000001,40000001},{0.05,0.1,0.2,0.23,0.33,0.4,0.45})-LOOKUP(L1011,{0,1950001,3300001,6950001,9000001,18000001,40000001},{0,97500,427500,636000,1536000,2796000,4796000}))*1.021,-2))</f>
        <v/>
      </c>
      <c r="P1011" s="21">
        <f>MAX(0,ROUNDDOWN(F1011-E1011-430000,-3))</f>
        <v/>
      </c>
      <c r="Q1011" s="21">
        <f>MAX(0,ROUNDDOWN(F1011-E1011-430000-H1011,-3))</f>
        <v/>
      </c>
      <c r="R1011" s="21">
        <f>IF(F1011&lt;=450000,0,MAX(0,P1011*0.06-MIN(50000,P1011)*0.03))</f>
        <v/>
      </c>
      <c r="S1011" s="21">
        <f>IF(F1011&lt;=450000,0,MAX(0,P1011*0.04-MIN(50000,P1011)*0.02))</f>
        <v/>
      </c>
      <c r="T1011" s="21">
        <f>IF(F1011&lt;=450000,0,MAX(0,Q1011*0.06-MIN(50000,Q1011)*0.03))</f>
        <v/>
      </c>
      <c r="U1011" s="21">
        <f>IF(F1011&lt;=450000,0,MAX(0,Q1011*0.04-MIN(50000,Q1011)*0.02))</f>
        <v/>
      </c>
      <c r="V1011" s="21">
        <f>50000+MAX(0,G1011-480000)</f>
        <v/>
      </c>
      <c r="W1011" s="21">
        <f>P1011-V1011</f>
        <v/>
      </c>
      <c r="X1011" s="21">
        <f>Q1011-V1011</f>
        <v/>
      </c>
      <c r="Y1011" s="22">
        <f>IF(W1011&lt;0,0.9,LOOKUP(W1011,{0,1950001,3300001,6950001,9000001,18000001,40000001},{0.84895,0.7979,0.6958,0.66517,0.56307,0.4916,0.44055}))</f>
        <v/>
      </c>
      <c r="Z1011" s="22">
        <f>IF(X1011&lt;0,0.9,LOOKUP(X1011,{0,1950001,3300001,6950001,9000001,18000001,40000001},{0.84895,0.7979,0.6958,0.66517,0.56307,0.4916,0.44055}))</f>
        <v/>
      </c>
      <c r="AA1011" s="22">
        <f>IF(W1011&lt;0,0,CHOOSE(MATCH(W1011,{0,1950001,3300001,6950001,9000001},1),5.105/84.895,10.21/79.79,20.42/69.58,23.483/66.517,33.693/56.307))</f>
        <v/>
      </c>
      <c r="AB1011" s="21">
        <f>IF(C1011&lt;=2000,0,(MIN(C1011,ROUNDDOWN(F1011*0.3,0))-2000)*0.1)</f>
        <v/>
      </c>
      <c r="AC1011" s="21">
        <f>IF(C1011&lt;=2000,0,MIN((C1011-2000)*Y1011,(R1011+S1011)*0.2))</f>
        <v/>
      </c>
      <c r="AD1011" s="21">
        <f>IF(C1011&lt;=2000,0,MIN((C1011-2000)*Z1011,(T1011+U1011)*0.2))</f>
        <v/>
      </c>
      <c r="AE1011" s="21">
        <f>AC1011*AA1011</f>
        <v/>
      </c>
      <c r="AF1011" s="21">
        <f>ROUNDDOWN(R1011,-2)+ROUNDDOWN(S1011,-2)</f>
        <v/>
      </c>
      <c r="AG1011" s="21">
        <f>ROUNDDOWN(MAX(0,R1011-(AB1011+AC1011+AE1011)*0.6),-2)+ROUNDDOWN(MAX(0,S1011-(AB1011+AC1011+AE1011)*0.4),-2)</f>
        <v/>
      </c>
      <c r="AH1011" s="21">
        <f>ROUNDDOWN(MAX(0,T1011-(AB1011+AD1011)*0.6),-2)+ROUNDDOWN(MAX(0,U1011-(AB1011+AD1011)*0.4),-2)</f>
        <v/>
      </c>
      <c r="AI1011" s="21">
        <f>ROUNDDOWN(T1011,-2)+ROUNDDOWN(U1011,-2)</f>
        <v/>
      </c>
      <c r="AJ1011" s="21">
        <f>M1011+AF1011</f>
        <v/>
      </c>
      <c r="AK1011" s="21">
        <f>M1011+AG1011</f>
        <v/>
      </c>
      <c r="AL1011" s="21">
        <f>N1011+AH1011</f>
        <v/>
      </c>
      <c r="AM1011" s="21">
        <f>O1011+AI1011</f>
        <v/>
      </c>
      <c r="AN1011" s="21">
        <f>N1011+AI1011</f>
        <v/>
      </c>
      <c r="AO1011" s="21">
        <f>ROUNDDOWN((R1011+S1011)*0.2/Y1011+2000,0)</f>
        <v/>
      </c>
      <c r="AP1011" s="21">
        <f>ROUNDDOWN((T1011+U1011)*0.2/Z1011+2000,0)</f>
        <v/>
      </c>
      <c r="AQ1011" s="21">
        <f>AL1011-AK1011</f>
        <v/>
      </c>
      <c r="AR1011" s="21">
        <f>AM1011-AK1011</f>
        <v/>
      </c>
      <c r="AS1011" s="21">
        <f>AM1011-AL1011</f>
        <v/>
      </c>
      <c r="AT1011" s="21">
        <f>AK1011+C1011-AJ1011</f>
        <v/>
      </c>
      <c r="AU1011" s="21">
        <f>AL1011+C1011-AM1011</f>
        <v/>
      </c>
      <c r="AV1011" s="21">
        <f>AN1011+C1011-AM1011</f>
        <v/>
      </c>
    </row>
    <row r="1012">
      <c r="A1012" t="inlineStr">
        <is>
          <t>医療費の境目</t>
        </is>
      </c>
      <c r="B1012" s="21">
        <f>'3_医療費の境目'!$B$3</f>
        <v/>
      </c>
      <c r="C1012" s="21">
        <f>IF('3_医療費の境目'!$B$4="",AO1012,'3_医療費の境目'!$B$4)</f>
        <v/>
      </c>
      <c r="D1012" s="21">
        <f>'3_医療費の境目'!D1012</f>
        <v/>
      </c>
      <c r="E1012" s="21">
        <f>ROUND(MIN(B1012/12,650000)*12*0.0915+MIN(B1012/12,1390000)*12*(0.0504+0)+B1012*0.005,0)</f>
        <v/>
      </c>
      <c r="F1012" s="21">
        <f>IF(B1012&lt;741000,0,IF(B1012&lt;2191000,B1012-740000,IF(B1012&lt;2193000,1451000,IF(B1012&lt;2196000,1453000,IF(B1012&lt;2200000,1456000,IF(B1012&lt;3600000,ROUND(ROUNDDOWN(B1012/4,-3)*2.8,0)-80000,IF(B1012&lt;6600000,ROUND(ROUNDDOWN(B1012/4,-3)*3.2,0)-440000,IF(B1012&lt;8500000,ROUNDDOWN(B1012*0.9,0)-1100000,B1012-1950000))))))))</f>
        <v/>
      </c>
      <c r="G1012" s="21">
        <f>IF(F1012&gt;23500000,NA(),IF(F1012&lt;=4890000,1040000,IF(F1012&lt;=6550000,670000,620000)))</f>
        <v/>
      </c>
      <c r="H1012" s="21">
        <f>IF(D1012&lt;=0,0,MAX(0,MIN(2000000,D1012-MIN(100000,ROUNDDOWN(F1012*0.05,0)))))</f>
        <v/>
      </c>
      <c r="I1012" s="21">
        <f>IF(C1012&lt;=2000,0,MIN(C1012,ROUNDDOWN(F1012*0.4,0))-2000)</f>
        <v/>
      </c>
      <c r="J1012" s="21">
        <f>MAX(0,ROUNDDOWN(F1012-E1012-G1012,-3))</f>
        <v/>
      </c>
      <c r="K1012" s="21">
        <f>MAX(0,ROUNDDOWN(F1012-E1012-G1012-H1012-I1012,-3))</f>
        <v/>
      </c>
      <c r="L1012" s="21">
        <f>MAX(0,ROUNDDOWN(F1012-E1012-G1012-H1012,-3))</f>
        <v/>
      </c>
      <c r="M1012" s="21">
        <f>IF(J1012&lt;=0,0,ROUNDDOWN((J1012*LOOKUP(J1012,{0,1950001,3300001,6950001,9000001,18000001,40000001},{0.05,0.1,0.2,0.23,0.33,0.4,0.45})-LOOKUP(J1012,{0,1950001,3300001,6950001,9000001,18000001,40000001},{0,97500,427500,636000,1536000,2796000,4796000}))*1.021,-2))</f>
        <v/>
      </c>
      <c r="N1012" s="21">
        <f>IF(K1012&lt;=0,0,ROUNDDOWN((K1012*LOOKUP(K1012,{0,1950001,3300001,6950001,9000001,18000001,40000001},{0.05,0.1,0.2,0.23,0.33,0.4,0.45})-LOOKUP(K1012,{0,1950001,3300001,6950001,9000001,18000001,40000001},{0,97500,427500,636000,1536000,2796000,4796000}))*1.021,-2))</f>
        <v/>
      </c>
      <c r="O1012" s="21">
        <f>IF(L1012&lt;=0,0,ROUNDDOWN((L1012*LOOKUP(L1012,{0,1950001,3300001,6950001,9000001,18000001,40000001},{0.05,0.1,0.2,0.23,0.33,0.4,0.45})-LOOKUP(L1012,{0,1950001,3300001,6950001,9000001,18000001,40000001},{0,97500,427500,636000,1536000,2796000,4796000}))*1.021,-2))</f>
        <v/>
      </c>
      <c r="P1012" s="21">
        <f>MAX(0,ROUNDDOWN(F1012-E1012-430000,-3))</f>
        <v/>
      </c>
      <c r="Q1012" s="21">
        <f>MAX(0,ROUNDDOWN(F1012-E1012-430000-H1012,-3))</f>
        <v/>
      </c>
      <c r="R1012" s="21">
        <f>IF(F1012&lt;=450000,0,MAX(0,P1012*0.06-MIN(50000,P1012)*0.03))</f>
        <v/>
      </c>
      <c r="S1012" s="21">
        <f>IF(F1012&lt;=450000,0,MAX(0,P1012*0.04-MIN(50000,P1012)*0.02))</f>
        <v/>
      </c>
      <c r="T1012" s="21">
        <f>IF(F1012&lt;=450000,0,MAX(0,Q1012*0.06-MIN(50000,Q1012)*0.03))</f>
        <v/>
      </c>
      <c r="U1012" s="21">
        <f>IF(F1012&lt;=450000,0,MAX(0,Q1012*0.04-MIN(50000,Q1012)*0.02))</f>
        <v/>
      </c>
      <c r="V1012" s="21">
        <f>50000+MAX(0,G1012-480000)</f>
        <v/>
      </c>
      <c r="W1012" s="21">
        <f>P1012-V1012</f>
        <v/>
      </c>
      <c r="X1012" s="21">
        <f>Q1012-V1012</f>
        <v/>
      </c>
      <c r="Y1012" s="22">
        <f>IF(W1012&lt;0,0.9,LOOKUP(W1012,{0,1950001,3300001,6950001,9000001,18000001,40000001},{0.84895,0.7979,0.6958,0.66517,0.56307,0.4916,0.44055}))</f>
        <v/>
      </c>
      <c r="Z1012" s="22">
        <f>IF(X1012&lt;0,0.9,LOOKUP(X1012,{0,1950001,3300001,6950001,9000001,18000001,40000001},{0.84895,0.7979,0.6958,0.66517,0.56307,0.4916,0.44055}))</f>
        <v/>
      </c>
      <c r="AA1012" s="22">
        <f>IF(W1012&lt;0,0,CHOOSE(MATCH(W1012,{0,1950001,3300001,6950001,9000001},1),5.105/84.895,10.21/79.79,20.42/69.58,23.483/66.517,33.693/56.307))</f>
        <v/>
      </c>
      <c r="AB1012" s="21">
        <f>IF(C1012&lt;=2000,0,(MIN(C1012,ROUNDDOWN(F1012*0.3,0))-2000)*0.1)</f>
        <v/>
      </c>
      <c r="AC1012" s="21">
        <f>IF(C1012&lt;=2000,0,MIN((C1012-2000)*Y1012,(R1012+S1012)*0.2))</f>
        <v/>
      </c>
      <c r="AD1012" s="21">
        <f>IF(C1012&lt;=2000,0,MIN((C1012-2000)*Z1012,(T1012+U1012)*0.2))</f>
        <v/>
      </c>
      <c r="AE1012" s="21">
        <f>AC1012*AA1012</f>
        <v/>
      </c>
      <c r="AF1012" s="21">
        <f>ROUNDDOWN(R1012,-2)+ROUNDDOWN(S1012,-2)</f>
        <v/>
      </c>
      <c r="AG1012" s="21">
        <f>ROUNDDOWN(MAX(0,R1012-(AB1012+AC1012+AE1012)*0.6),-2)+ROUNDDOWN(MAX(0,S1012-(AB1012+AC1012+AE1012)*0.4),-2)</f>
        <v/>
      </c>
      <c r="AH1012" s="21">
        <f>ROUNDDOWN(MAX(0,T1012-(AB1012+AD1012)*0.6),-2)+ROUNDDOWN(MAX(0,U1012-(AB1012+AD1012)*0.4),-2)</f>
        <v/>
      </c>
      <c r="AI1012" s="21">
        <f>ROUNDDOWN(T1012,-2)+ROUNDDOWN(U1012,-2)</f>
        <v/>
      </c>
      <c r="AJ1012" s="21">
        <f>M1012+AF1012</f>
        <v/>
      </c>
      <c r="AK1012" s="21">
        <f>M1012+AG1012</f>
        <v/>
      </c>
      <c r="AL1012" s="21">
        <f>N1012+AH1012</f>
        <v/>
      </c>
      <c r="AM1012" s="21">
        <f>O1012+AI1012</f>
        <v/>
      </c>
      <c r="AN1012" s="21">
        <f>N1012+AI1012</f>
        <v/>
      </c>
      <c r="AO1012" s="21">
        <f>ROUNDDOWN((R1012+S1012)*0.2/Y1012+2000,0)</f>
        <v/>
      </c>
      <c r="AP1012" s="21">
        <f>ROUNDDOWN((T1012+U1012)*0.2/Z1012+2000,0)</f>
        <v/>
      </c>
      <c r="AQ1012" s="21">
        <f>AL1012-AK1012</f>
        <v/>
      </c>
      <c r="AR1012" s="21">
        <f>AM1012-AK1012</f>
        <v/>
      </c>
      <c r="AS1012" s="21">
        <f>AM1012-AL1012</f>
        <v/>
      </c>
      <c r="AT1012" s="21">
        <f>AK1012+C1012-AJ1012</f>
        <v/>
      </c>
      <c r="AU1012" s="21">
        <f>AL1012+C1012-AM1012</f>
        <v/>
      </c>
      <c r="AV1012" s="21">
        <f>AN1012+C1012-AM1012</f>
        <v/>
      </c>
    </row>
    <row r="1013">
      <c r="A1013" t="inlineStr">
        <is>
          <t>医療費の境目</t>
        </is>
      </c>
      <c r="B1013" s="21">
        <f>'3_医療費の境目'!$B$3</f>
        <v/>
      </c>
      <c r="C1013" s="21">
        <f>IF('3_医療費の境目'!$B$4="",AO1013,'3_医療費の境目'!$B$4)</f>
        <v/>
      </c>
      <c r="D1013" s="21">
        <f>'3_医療費の境目'!D1013</f>
        <v/>
      </c>
      <c r="E1013" s="21">
        <f>ROUND(MIN(B1013/12,650000)*12*0.0915+MIN(B1013/12,1390000)*12*(0.0504+0)+B1013*0.005,0)</f>
        <v/>
      </c>
      <c r="F1013" s="21">
        <f>IF(B1013&lt;741000,0,IF(B1013&lt;2191000,B1013-740000,IF(B1013&lt;2193000,1451000,IF(B1013&lt;2196000,1453000,IF(B1013&lt;2200000,1456000,IF(B1013&lt;3600000,ROUND(ROUNDDOWN(B1013/4,-3)*2.8,0)-80000,IF(B1013&lt;6600000,ROUND(ROUNDDOWN(B1013/4,-3)*3.2,0)-440000,IF(B1013&lt;8500000,ROUNDDOWN(B1013*0.9,0)-1100000,B1013-1950000))))))))</f>
        <v/>
      </c>
      <c r="G1013" s="21">
        <f>IF(F1013&gt;23500000,NA(),IF(F1013&lt;=4890000,1040000,IF(F1013&lt;=6550000,670000,620000)))</f>
        <v/>
      </c>
      <c r="H1013" s="21">
        <f>IF(D1013&lt;=0,0,MAX(0,MIN(2000000,D1013-MIN(100000,ROUNDDOWN(F1013*0.05,0)))))</f>
        <v/>
      </c>
      <c r="I1013" s="21">
        <f>IF(C1013&lt;=2000,0,MIN(C1013,ROUNDDOWN(F1013*0.4,0))-2000)</f>
        <v/>
      </c>
      <c r="J1013" s="21">
        <f>MAX(0,ROUNDDOWN(F1013-E1013-G1013,-3))</f>
        <v/>
      </c>
      <c r="K1013" s="21">
        <f>MAX(0,ROUNDDOWN(F1013-E1013-G1013-H1013-I1013,-3))</f>
        <v/>
      </c>
      <c r="L1013" s="21">
        <f>MAX(0,ROUNDDOWN(F1013-E1013-G1013-H1013,-3))</f>
        <v/>
      </c>
      <c r="M1013" s="21">
        <f>IF(J1013&lt;=0,0,ROUNDDOWN((J1013*LOOKUP(J1013,{0,1950001,3300001,6950001,9000001,18000001,40000001},{0.05,0.1,0.2,0.23,0.33,0.4,0.45})-LOOKUP(J1013,{0,1950001,3300001,6950001,9000001,18000001,40000001},{0,97500,427500,636000,1536000,2796000,4796000}))*1.021,-2))</f>
        <v/>
      </c>
      <c r="N1013" s="21">
        <f>IF(K1013&lt;=0,0,ROUNDDOWN((K1013*LOOKUP(K1013,{0,1950001,3300001,6950001,9000001,18000001,40000001},{0.05,0.1,0.2,0.23,0.33,0.4,0.45})-LOOKUP(K1013,{0,1950001,3300001,6950001,9000001,18000001,40000001},{0,97500,427500,636000,1536000,2796000,4796000}))*1.021,-2))</f>
        <v/>
      </c>
      <c r="O1013" s="21">
        <f>IF(L1013&lt;=0,0,ROUNDDOWN((L1013*LOOKUP(L1013,{0,1950001,3300001,6950001,9000001,18000001,40000001},{0.05,0.1,0.2,0.23,0.33,0.4,0.45})-LOOKUP(L1013,{0,1950001,3300001,6950001,9000001,18000001,40000001},{0,97500,427500,636000,1536000,2796000,4796000}))*1.021,-2))</f>
        <v/>
      </c>
      <c r="P1013" s="21">
        <f>MAX(0,ROUNDDOWN(F1013-E1013-430000,-3))</f>
        <v/>
      </c>
      <c r="Q1013" s="21">
        <f>MAX(0,ROUNDDOWN(F1013-E1013-430000-H1013,-3))</f>
        <v/>
      </c>
      <c r="R1013" s="21">
        <f>IF(F1013&lt;=450000,0,MAX(0,P1013*0.06-MIN(50000,P1013)*0.03))</f>
        <v/>
      </c>
      <c r="S1013" s="21">
        <f>IF(F1013&lt;=450000,0,MAX(0,P1013*0.04-MIN(50000,P1013)*0.02))</f>
        <v/>
      </c>
      <c r="T1013" s="21">
        <f>IF(F1013&lt;=450000,0,MAX(0,Q1013*0.06-MIN(50000,Q1013)*0.03))</f>
        <v/>
      </c>
      <c r="U1013" s="21">
        <f>IF(F1013&lt;=450000,0,MAX(0,Q1013*0.04-MIN(50000,Q1013)*0.02))</f>
        <v/>
      </c>
      <c r="V1013" s="21">
        <f>50000+MAX(0,G1013-480000)</f>
        <v/>
      </c>
      <c r="W1013" s="21">
        <f>P1013-V1013</f>
        <v/>
      </c>
      <c r="X1013" s="21">
        <f>Q1013-V1013</f>
        <v/>
      </c>
      <c r="Y1013" s="22">
        <f>IF(W1013&lt;0,0.9,LOOKUP(W1013,{0,1950001,3300001,6950001,9000001,18000001,40000001},{0.84895,0.7979,0.6958,0.66517,0.56307,0.4916,0.44055}))</f>
        <v/>
      </c>
      <c r="Z1013" s="22">
        <f>IF(X1013&lt;0,0.9,LOOKUP(X1013,{0,1950001,3300001,6950001,9000001,18000001,40000001},{0.84895,0.7979,0.6958,0.66517,0.56307,0.4916,0.44055}))</f>
        <v/>
      </c>
      <c r="AA1013" s="22">
        <f>IF(W1013&lt;0,0,CHOOSE(MATCH(W1013,{0,1950001,3300001,6950001,9000001},1),5.105/84.895,10.21/79.79,20.42/69.58,23.483/66.517,33.693/56.307))</f>
        <v/>
      </c>
      <c r="AB1013" s="21">
        <f>IF(C1013&lt;=2000,0,(MIN(C1013,ROUNDDOWN(F1013*0.3,0))-2000)*0.1)</f>
        <v/>
      </c>
      <c r="AC1013" s="21">
        <f>IF(C1013&lt;=2000,0,MIN((C1013-2000)*Y1013,(R1013+S1013)*0.2))</f>
        <v/>
      </c>
      <c r="AD1013" s="21">
        <f>IF(C1013&lt;=2000,0,MIN((C1013-2000)*Z1013,(T1013+U1013)*0.2))</f>
        <v/>
      </c>
      <c r="AE1013" s="21">
        <f>AC1013*AA1013</f>
        <v/>
      </c>
      <c r="AF1013" s="21">
        <f>ROUNDDOWN(R1013,-2)+ROUNDDOWN(S1013,-2)</f>
        <v/>
      </c>
      <c r="AG1013" s="21">
        <f>ROUNDDOWN(MAX(0,R1013-(AB1013+AC1013+AE1013)*0.6),-2)+ROUNDDOWN(MAX(0,S1013-(AB1013+AC1013+AE1013)*0.4),-2)</f>
        <v/>
      </c>
      <c r="AH1013" s="21">
        <f>ROUNDDOWN(MAX(0,T1013-(AB1013+AD1013)*0.6),-2)+ROUNDDOWN(MAX(0,U1013-(AB1013+AD1013)*0.4),-2)</f>
        <v/>
      </c>
      <c r="AI1013" s="21">
        <f>ROUNDDOWN(T1013,-2)+ROUNDDOWN(U1013,-2)</f>
        <v/>
      </c>
      <c r="AJ1013" s="21">
        <f>M1013+AF1013</f>
        <v/>
      </c>
      <c r="AK1013" s="21">
        <f>M1013+AG1013</f>
        <v/>
      </c>
      <c r="AL1013" s="21">
        <f>N1013+AH1013</f>
        <v/>
      </c>
      <c r="AM1013" s="21">
        <f>O1013+AI1013</f>
        <v/>
      </c>
      <c r="AN1013" s="21">
        <f>N1013+AI1013</f>
        <v/>
      </c>
      <c r="AO1013" s="21">
        <f>ROUNDDOWN((R1013+S1013)*0.2/Y1013+2000,0)</f>
        <v/>
      </c>
      <c r="AP1013" s="21">
        <f>ROUNDDOWN((T1013+U1013)*0.2/Z1013+2000,0)</f>
        <v/>
      </c>
      <c r="AQ1013" s="21">
        <f>AL1013-AK1013</f>
        <v/>
      </c>
      <c r="AR1013" s="21">
        <f>AM1013-AK1013</f>
        <v/>
      </c>
      <c r="AS1013" s="21">
        <f>AM1013-AL1013</f>
        <v/>
      </c>
      <c r="AT1013" s="21">
        <f>AK1013+C1013-AJ1013</f>
        <v/>
      </c>
      <c r="AU1013" s="21">
        <f>AL1013+C1013-AM1013</f>
        <v/>
      </c>
      <c r="AV1013" s="21">
        <f>AN1013+C1013-AM1013</f>
        <v/>
      </c>
    </row>
    <row r="1014">
      <c r="A1014" t="inlineStr">
        <is>
          <t>医療費の境目</t>
        </is>
      </c>
      <c r="B1014" s="21">
        <f>'3_医療費の境目'!$B$3</f>
        <v/>
      </c>
      <c r="C1014" s="21">
        <f>IF('3_医療費の境目'!$B$4="",AO1014,'3_医療費の境目'!$B$4)</f>
        <v/>
      </c>
      <c r="D1014" s="21">
        <f>'3_医療費の境目'!D1014</f>
        <v/>
      </c>
      <c r="E1014" s="21">
        <f>ROUND(MIN(B1014/12,650000)*12*0.0915+MIN(B1014/12,1390000)*12*(0.0504+0)+B1014*0.005,0)</f>
        <v/>
      </c>
      <c r="F1014" s="21">
        <f>IF(B1014&lt;741000,0,IF(B1014&lt;2191000,B1014-740000,IF(B1014&lt;2193000,1451000,IF(B1014&lt;2196000,1453000,IF(B1014&lt;2200000,1456000,IF(B1014&lt;3600000,ROUND(ROUNDDOWN(B1014/4,-3)*2.8,0)-80000,IF(B1014&lt;6600000,ROUND(ROUNDDOWN(B1014/4,-3)*3.2,0)-440000,IF(B1014&lt;8500000,ROUNDDOWN(B1014*0.9,0)-1100000,B1014-1950000))))))))</f>
        <v/>
      </c>
      <c r="G1014" s="21">
        <f>IF(F1014&gt;23500000,NA(),IF(F1014&lt;=4890000,1040000,IF(F1014&lt;=6550000,670000,620000)))</f>
        <v/>
      </c>
      <c r="H1014" s="21">
        <f>IF(D1014&lt;=0,0,MAX(0,MIN(2000000,D1014-MIN(100000,ROUNDDOWN(F1014*0.05,0)))))</f>
        <v/>
      </c>
      <c r="I1014" s="21">
        <f>IF(C1014&lt;=2000,0,MIN(C1014,ROUNDDOWN(F1014*0.4,0))-2000)</f>
        <v/>
      </c>
      <c r="J1014" s="21">
        <f>MAX(0,ROUNDDOWN(F1014-E1014-G1014,-3))</f>
        <v/>
      </c>
      <c r="K1014" s="21">
        <f>MAX(0,ROUNDDOWN(F1014-E1014-G1014-H1014-I1014,-3))</f>
        <v/>
      </c>
      <c r="L1014" s="21">
        <f>MAX(0,ROUNDDOWN(F1014-E1014-G1014-H1014,-3))</f>
        <v/>
      </c>
      <c r="M1014" s="21">
        <f>IF(J1014&lt;=0,0,ROUNDDOWN((J1014*LOOKUP(J1014,{0,1950001,3300001,6950001,9000001,18000001,40000001},{0.05,0.1,0.2,0.23,0.33,0.4,0.45})-LOOKUP(J1014,{0,1950001,3300001,6950001,9000001,18000001,40000001},{0,97500,427500,636000,1536000,2796000,4796000}))*1.021,-2))</f>
        <v/>
      </c>
      <c r="N1014" s="21">
        <f>IF(K1014&lt;=0,0,ROUNDDOWN((K1014*LOOKUP(K1014,{0,1950001,3300001,6950001,9000001,18000001,40000001},{0.05,0.1,0.2,0.23,0.33,0.4,0.45})-LOOKUP(K1014,{0,1950001,3300001,6950001,9000001,18000001,40000001},{0,97500,427500,636000,1536000,2796000,4796000}))*1.021,-2))</f>
        <v/>
      </c>
      <c r="O1014" s="21">
        <f>IF(L1014&lt;=0,0,ROUNDDOWN((L1014*LOOKUP(L1014,{0,1950001,3300001,6950001,9000001,18000001,40000001},{0.05,0.1,0.2,0.23,0.33,0.4,0.45})-LOOKUP(L1014,{0,1950001,3300001,6950001,9000001,18000001,40000001},{0,97500,427500,636000,1536000,2796000,4796000}))*1.021,-2))</f>
        <v/>
      </c>
      <c r="P1014" s="21">
        <f>MAX(0,ROUNDDOWN(F1014-E1014-430000,-3))</f>
        <v/>
      </c>
      <c r="Q1014" s="21">
        <f>MAX(0,ROUNDDOWN(F1014-E1014-430000-H1014,-3))</f>
        <v/>
      </c>
      <c r="R1014" s="21">
        <f>IF(F1014&lt;=450000,0,MAX(0,P1014*0.06-MIN(50000,P1014)*0.03))</f>
        <v/>
      </c>
      <c r="S1014" s="21">
        <f>IF(F1014&lt;=450000,0,MAX(0,P1014*0.04-MIN(50000,P1014)*0.02))</f>
        <v/>
      </c>
      <c r="T1014" s="21">
        <f>IF(F1014&lt;=450000,0,MAX(0,Q1014*0.06-MIN(50000,Q1014)*0.03))</f>
        <v/>
      </c>
      <c r="U1014" s="21">
        <f>IF(F1014&lt;=450000,0,MAX(0,Q1014*0.04-MIN(50000,Q1014)*0.02))</f>
        <v/>
      </c>
      <c r="V1014" s="21">
        <f>50000+MAX(0,G1014-480000)</f>
        <v/>
      </c>
      <c r="W1014" s="21">
        <f>P1014-V1014</f>
        <v/>
      </c>
      <c r="X1014" s="21">
        <f>Q1014-V1014</f>
        <v/>
      </c>
      <c r="Y1014" s="22">
        <f>IF(W1014&lt;0,0.9,LOOKUP(W1014,{0,1950001,3300001,6950001,9000001,18000001,40000001},{0.84895,0.7979,0.6958,0.66517,0.56307,0.4916,0.44055}))</f>
        <v/>
      </c>
      <c r="Z1014" s="22">
        <f>IF(X1014&lt;0,0.9,LOOKUP(X1014,{0,1950001,3300001,6950001,9000001,18000001,40000001},{0.84895,0.7979,0.6958,0.66517,0.56307,0.4916,0.44055}))</f>
        <v/>
      </c>
      <c r="AA1014" s="22">
        <f>IF(W1014&lt;0,0,CHOOSE(MATCH(W1014,{0,1950001,3300001,6950001,9000001},1),5.105/84.895,10.21/79.79,20.42/69.58,23.483/66.517,33.693/56.307))</f>
        <v/>
      </c>
      <c r="AB1014" s="21">
        <f>IF(C1014&lt;=2000,0,(MIN(C1014,ROUNDDOWN(F1014*0.3,0))-2000)*0.1)</f>
        <v/>
      </c>
      <c r="AC1014" s="21">
        <f>IF(C1014&lt;=2000,0,MIN((C1014-2000)*Y1014,(R1014+S1014)*0.2))</f>
        <v/>
      </c>
      <c r="AD1014" s="21">
        <f>IF(C1014&lt;=2000,0,MIN((C1014-2000)*Z1014,(T1014+U1014)*0.2))</f>
        <v/>
      </c>
      <c r="AE1014" s="21">
        <f>AC1014*AA1014</f>
        <v/>
      </c>
      <c r="AF1014" s="21">
        <f>ROUNDDOWN(R1014,-2)+ROUNDDOWN(S1014,-2)</f>
        <v/>
      </c>
      <c r="AG1014" s="21">
        <f>ROUNDDOWN(MAX(0,R1014-(AB1014+AC1014+AE1014)*0.6),-2)+ROUNDDOWN(MAX(0,S1014-(AB1014+AC1014+AE1014)*0.4),-2)</f>
        <v/>
      </c>
      <c r="AH1014" s="21">
        <f>ROUNDDOWN(MAX(0,T1014-(AB1014+AD1014)*0.6),-2)+ROUNDDOWN(MAX(0,U1014-(AB1014+AD1014)*0.4),-2)</f>
        <v/>
      </c>
      <c r="AI1014" s="21">
        <f>ROUNDDOWN(T1014,-2)+ROUNDDOWN(U1014,-2)</f>
        <v/>
      </c>
      <c r="AJ1014" s="21">
        <f>M1014+AF1014</f>
        <v/>
      </c>
      <c r="AK1014" s="21">
        <f>M1014+AG1014</f>
        <v/>
      </c>
      <c r="AL1014" s="21">
        <f>N1014+AH1014</f>
        <v/>
      </c>
      <c r="AM1014" s="21">
        <f>O1014+AI1014</f>
        <v/>
      </c>
      <c r="AN1014" s="21">
        <f>N1014+AI1014</f>
        <v/>
      </c>
      <c r="AO1014" s="21">
        <f>ROUNDDOWN((R1014+S1014)*0.2/Y1014+2000,0)</f>
        <v/>
      </c>
      <c r="AP1014" s="21">
        <f>ROUNDDOWN((T1014+U1014)*0.2/Z1014+2000,0)</f>
        <v/>
      </c>
      <c r="AQ1014" s="21">
        <f>AL1014-AK1014</f>
        <v/>
      </c>
      <c r="AR1014" s="21">
        <f>AM1014-AK1014</f>
        <v/>
      </c>
      <c r="AS1014" s="21">
        <f>AM1014-AL1014</f>
        <v/>
      </c>
      <c r="AT1014" s="21">
        <f>AK1014+C1014-AJ1014</f>
        <v/>
      </c>
      <c r="AU1014" s="21">
        <f>AL1014+C1014-AM1014</f>
        <v/>
      </c>
      <c r="AV1014" s="21">
        <f>AN1014+C1014-AM1014</f>
        <v/>
      </c>
    </row>
    <row r="1015">
      <c r="A1015" t="inlineStr">
        <is>
          <t>医療費の境目</t>
        </is>
      </c>
      <c r="B1015" s="21">
        <f>'3_医療費の境目'!$B$3</f>
        <v/>
      </c>
      <c r="C1015" s="21">
        <f>IF('3_医療費の境目'!$B$4="",AO1015,'3_医療費の境目'!$B$4)</f>
        <v/>
      </c>
      <c r="D1015" s="21">
        <f>'3_医療費の境目'!D1015</f>
        <v/>
      </c>
      <c r="E1015" s="21">
        <f>ROUND(MIN(B1015/12,650000)*12*0.0915+MIN(B1015/12,1390000)*12*(0.0504+0)+B1015*0.005,0)</f>
        <v/>
      </c>
      <c r="F1015" s="21">
        <f>IF(B1015&lt;741000,0,IF(B1015&lt;2191000,B1015-740000,IF(B1015&lt;2193000,1451000,IF(B1015&lt;2196000,1453000,IF(B1015&lt;2200000,1456000,IF(B1015&lt;3600000,ROUND(ROUNDDOWN(B1015/4,-3)*2.8,0)-80000,IF(B1015&lt;6600000,ROUND(ROUNDDOWN(B1015/4,-3)*3.2,0)-440000,IF(B1015&lt;8500000,ROUNDDOWN(B1015*0.9,0)-1100000,B1015-1950000))))))))</f>
        <v/>
      </c>
      <c r="G1015" s="21">
        <f>IF(F1015&gt;23500000,NA(),IF(F1015&lt;=4890000,1040000,IF(F1015&lt;=6550000,670000,620000)))</f>
        <v/>
      </c>
      <c r="H1015" s="21">
        <f>IF(D1015&lt;=0,0,MAX(0,MIN(2000000,D1015-MIN(100000,ROUNDDOWN(F1015*0.05,0)))))</f>
        <v/>
      </c>
      <c r="I1015" s="21">
        <f>IF(C1015&lt;=2000,0,MIN(C1015,ROUNDDOWN(F1015*0.4,0))-2000)</f>
        <v/>
      </c>
      <c r="J1015" s="21">
        <f>MAX(0,ROUNDDOWN(F1015-E1015-G1015,-3))</f>
        <v/>
      </c>
      <c r="K1015" s="21">
        <f>MAX(0,ROUNDDOWN(F1015-E1015-G1015-H1015-I1015,-3))</f>
        <v/>
      </c>
      <c r="L1015" s="21">
        <f>MAX(0,ROUNDDOWN(F1015-E1015-G1015-H1015,-3))</f>
        <v/>
      </c>
      <c r="M1015" s="21">
        <f>IF(J1015&lt;=0,0,ROUNDDOWN((J1015*LOOKUP(J1015,{0,1950001,3300001,6950001,9000001,18000001,40000001},{0.05,0.1,0.2,0.23,0.33,0.4,0.45})-LOOKUP(J1015,{0,1950001,3300001,6950001,9000001,18000001,40000001},{0,97500,427500,636000,1536000,2796000,4796000}))*1.021,-2))</f>
        <v/>
      </c>
      <c r="N1015" s="21">
        <f>IF(K1015&lt;=0,0,ROUNDDOWN((K1015*LOOKUP(K1015,{0,1950001,3300001,6950001,9000001,18000001,40000001},{0.05,0.1,0.2,0.23,0.33,0.4,0.45})-LOOKUP(K1015,{0,1950001,3300001,6950001,9000001,18000001,40000001},{0,97500,427500,636000,1536000,2796000,4796000}))*1.021,-2))</f>
        <v/>
      </c>
      <c r="O1015" s="21">
        <f>IF(L1015&lt;=0,0,ROUNDDOWN((L1015*LOOKUP(L1015,{0,1950001,3300001,6950001,9000001,18000001,40000001},{0.05,0.1,0.2,0.23,0.33,0.4,0.45})-LOOKUP(L1015,{0,1950001,3300001,6950001,9000001,18000001,40000001},{0,97500,427500,636000,1536000,2796000,4796000}))*1.021,-2))</f>
        <v/>
      </c>
      <c r="P1015" s="21">
        <f>MAX(0,ROUNDDOWN(F1015-E1015-430000,-3))</f>
        <v/>
      </c>
      <c r="Q1015" s="21">
        <f>MAX(0,ROUNDDOWN(F1015-E1015-430000-H1015,-3))</f>
        <v/>
      </c>
      <c r="R1015" s="21">
        <f>IF(F1015&lt;=450000,0,MAX(0,P1015*0.06-MIN(50000,P1015)*0.03))</f>
        <v/>
      </c>
      <c r="S1015" s="21">
        <f>IF(F1015&lt;=450000,0,MAX(0,P1015*0.04-MIN(50000,P1015)*0.02))</f>
        <v/>
      </c>
      <c r="T1015" s="21">
        <f>IF(F1015&lt;=450000,0,MAX(0,Q1015*0.06-MIN(50000,Q1015)*0.03))</f>
        <v/>
      </c>
      <c r="U1015" s="21">
        <f>IF(F1015&lt;=450000,0,MAX(0,Q1015*0.04-MIN(50000,Q1015)*0.02))</f>
        <v/>
      </c>
      <c r="V1015" s="21">
        <f>50000+MAX(0,G1015-480000)</f>
        <v/>
      </c>
      <c r="W1015" s="21">
        <f>P1015-V1015</f>
        <v/>
      </c>
      <c r="X1015" s="21">
        <f>Q1015-V1015</f>
        <v/>
      </c>
      <c r="Y1015" s="22">
        <f>IF(W1015&lt;0,0.9,LOOKUP(W1015,{0,1950001,3300001,6950001,9000001,18000001,40000001},{0.84895,0.7979,0.6958,0.66517,0.56307,0.4916,0.44055}))</f>
        <v/>
      </c>
      <c r="Z1015" s="22">
        <f>IF(X1015&lt;0,0.9,LOOKUP(X1015,{0,1950001,3300001,6950001,9000001,18000001,40000001},{0.84895,0.7979,0.6958,0.66517,0.56307,0.4916,0.44055}))</f>
        <v/>
      </c>
      <c r="AA1015" s="22">
        <f>IF(W1015&lt;0,0,CHOOSE(MATCH(W1015,{0,1950001,3300001,6950001,9000001},1),5.105/84.895,10.21/79.79,20.42/69.58,23.483/66.517,33.693/56.307))</f>
        <v/>
      </c>
      <c r="AB1015" s="21">
        <f>IF(C1015&lt;=2000,0,(MIN(C1015,ROUNDDOWN(F1015*0.3,0))-2000)*0.1)</f>
        <v/>
      </c>
      <c r="AC1015" s="21">
        <f>IF(C1015&lt;=2000,0,MIN((C1015-2000)*Y1015,(R1015+S1015)*0.2))</f>
        <v/>
      </c>
      <c r="AD1015" s="21">
        <f>IF(C1015&lt;=2000,0,MIN((C1015-2000)*Z1015,(T1015+U1015)*0.2))</f>
        <v/>
      </c>
      <c r="AE1015" s="21">
        <f>AC1015*AA1015</f>
        <v/>
      </c>
      <c r="AF1015" s="21">
        <f>ROUNDDOWN(R1015,-2)+ROUNDDOWN(S1015,-2)</f>
        <v/>
      </c>
      <c r="AG1015" s="21">
        <f>ROUNDDOWN(MAX(0,R1015-(AB1015+AC1015+AE1015)*0.6),-2)+ROUNDDOWN(MAX(0,S1015-(AB1015+AC1015+AE1015)*0.4),-2)</f>
        <v/>
      </c>
      <c r="AH1015" s="21">
        <f>ROUNDDOWN(MAX(0,T1015-(AB1015+AD1015)*0.6),-2)+ROUNDDOWN(MAX(0,U1015-(AB1015+AD1015)*0.4),-2)</f>
        <v/>
      </c>
      <c r="AI1015" s="21">
        <f>ROUNDDOWN(T1015,-2)+ROUNDDOWN(U1015,-2)</f>
        <v/>
      </c>
      <c r="AJ1015" s="21">
        <f>M1015+AF1015</f>
        <v/>
      </c>
      <c r="AK1015" s="21">
        <f>M1015+AG1015</f>
        <v/>
      </c>
      <c r="AL1015" s="21">
        <f>N1015+AH1015</f>
        <v/>
      </c>
      <c r="AM1015" s="21">
        <f>O1015+AI1015</f>
        <v/>
      </c>
      <c r="AN1015" s="21">
        <f>N1015+AI1015</f>
        <v/>
      </c>
      <c r="AO1015" s="21">
        <f>ROUNDDOWN((R1015+S1015)*0.2/Y1015+2000,0)</f>
        <v/>
      </c>
      <c r="AP1015" s="21">
        <f>ROUNDDOWN((T1015+U1015)*0.2/Z1015+2000,0)</f>
        <v/>
      </c>
      <c r="AQ1015" s="21">
        <f>AL1015-AK1015</f>
        <v/>
      </c>
      <c r="AR1015" s="21">
        <f>AM1015-AK1015</f>
        <v/>
      </c>
      <c r="AS1015" s="21">
        <f>AM1015-AL1015</f>
        <v/>
      </c>
      <c r="AT1015" s="21">
        <f>AK1015+C1015-AJ1015</f>
        <v/>
      </c>
      <c r="AU1015" s="21">
        <f>AL1015+C1015-AM1015</f>
        <v/>
      </c>
      <c r="AV1015" s="21">
        <f>AN1015+C1015-AM1015</f>
        <v/>
      </c>
    </row>
    <row r="1016">
      <c r="A1016" t="inlineStr">
        <is>
          <t>医療費の境目</t>
        </is>
      </c>
      <c r="B1016" s="21">
        <f>'3_医療費の境目'!$B$3</f>
        <v/>
      </c>
      <c r="C1016" s="21">
        <f>IF('3_医療費の境目'!$B$4="",AO1016,'3_医療費の境目'!$B$4)</f>
        <v/>
      </c>
      <c r="D1016" s="21">
        <f>'3_医療費の境目'!D1016</f>
        <v/>
      </c>
      <c r="E1016" s="21">
        <f>ROUND(MIN(B1016/12,650000)*12*0.0915+MIN(B1016/12,1390000)*12*(0.0504+0)+B1016*0.005,0)</f>
        <v/>
      </c>
      <c r="F1016" s="21">
        <f>IF(B1016&lt;741000,0,IF(B1016&lt;2191000,B1016-740000,IF(B1016&lt;2193000,1451000,IF(B1016&lt;2196000,1453000,IF(B1016&lt;2200000,1456000,IF(B1016&lt;3600000,ROUND(ROUNDDOWN(B1016/4,-3)*2.8,0)-80000,IF(B1016&lt;6600000,ROUND(ROUNDDOWN(B1016/4,-3)*3.2,0)-440000,IF(B1016&lt;8500000,ROUNDDOWN(B1016*0.9,0)-1100000,B1016-1950000))))))))</f>
        <v/>
      </c>
      <c r="G1016" s="21">
        <f>IF(F1016&gt;23500000,NA(),IF(F1016&lt;=4890000,1040000,IF(F1016&lt;=6550000,670000,620000)))</f>
        <v/>
      </c>
      <c r="H1016" s="21">
        <f>IF(D1016&lt;=0,0,MAX(0,MIN(2000000,D1016-MIN(100000,ROUNDDOWN(F1016*0.05,0)))))</f>
        <v/>
      </c>
      <c r="I1016" s="21">
        <f>IF(C1016&lt;=2000,0,MIN(C1016,ROUNDDOWN(F1016*0.4,0))-2000)</f>
        <v/>
      </c>
      <c r="J1016" s="21">
        <f>MAX(0,ROUNDDOWN(F1016-E1016-G1016,-3))</f>
        <v/>
      </c>
      <c r="K1016" s="21">
        <f>MAX(0,ROUNDDOWN(F1016-E1016-G1016-H1016-I1016,-3))</f>
        <v/>
      </c>
      <c r="L1016" s="21">
        <f>MAX(0,ROUNDDOWN(F1016-E1016-G1016-H1016,-3))</f>
        <v/>
      </c>
      <c r="M1016" s="21">
        <f>IF(J1016&lt;=0,0,ROUNDDOWN((J1016*LOOKUP(J1016,{0,1950001,3300001,6950001,9000001,18000001,40000001},{0.05,0.1,0.2,0.23,0.33,0.4,0.45})-LOOKUP(J1016,{0,1950001,3300001,6950001,9000001,18000001,40000001},{0,97500,427500,636000,1536000,2796000,4796000}))*1.021,-2))</f>
        <v/>
      </c>
      <c r="N1016" s="21">
        <f>IF(K1016&lt;=0,0,ROUNDDOWN((K1016*LOOKUP(K1016,{0,1950001,3300001,6950001,9000001,18000001,40000001},{0.05,0.1,0.2,0.23,0.33,0.4,0.45})-LOOKUP(K1016,{0,1950001,3300001,6950001,9000001,18000001,40000001},{0,97500,427500,636000,1536000,2796000,4796000}))*1.021,-2))</f>
        <v/>
      </c>
      <c r="O1016" s="21">
        <f>IF(L1016&lt;=0,0,ROUNDDOWN((L1016*LOOKUP(L1016,{0,1950001,3300001,6950001,9000001,18000001,40000001},{0.05,0.1,0.2,0.23,0.33,0.4,0.45})-LOOKUP(L1016,{0,1950001,3300001,6950001,9000001,18000001,40000001},{0,97500,427500,636000,1536000,2796000,4796000}))*1.021,-2))</f>
        <v/>
      </c>
      <c r="P1016" s="21">
        <f>MAX(0,ROUNDDOWN(F1016-E1016-430000,-3))</f>
        <v/>
      </c>
      <c r="Q1016" s="21">
        <f>MAX(0,ROUNDDOWN(F1016-E1016-430000-H1016,-3))</f>
        <v/>
      </c>
      <c r="R1016" s="21">
        <f>IF(F1016&lt;=450000,0,MAX(0,P1016*0.06-MIN(50000,P1016)*0.03))</f>
        <v/>
      </c>
      <c r="S1016" s="21">
        <f>IF(F1016&lt;=450000,0,MAX(0,P1016*0.04-MIN(50000,P1016)*0.02))</f>
        <v/>
      </c>
      <c r="T1016" s="21">
        <f>IF(F1016&lt;=450000,0,MAX(0,Q1016*0.06-MIN(50000,Q1016)*0.03))</f>
        <v/>
      </c>
      <c r="U1016" s="21">
        <f>IF(F1016&lt;=450000,0,MAX(0,Q1016*0.04-MIN(50000,Q1016)*0.02))</f>
        <v/>
      </c>
      <c r="V1016" s="21">
        <f>50000+MAX(0,G1016-480000)</f>
        <v/>
      </c>
      <c r="W1016" s="21">
        <f>P1016-V1016</f>
        <v/>
      </c>
      <c r="X1016" s="21">
        <f>Q1016-V1016</f>
        <v/>
      </c>
      <c r="Y1016" s="22">
        <f>IF(W1016&lt;0,0.9,LOOKUP(W1016,{0,1950001,3300001,6950001,9000001,18000001,40000001},{0.84895,0.7979,0.6958,0.66517,0.56307,0.4916,0.44055}))</f>
        <v/>
      </c>
      <c r="Z1016" s="22">
        <f>IF(X1016&lt;0,0.9,LOOKUP(X1016,{0,1950001,3300001,6950001,9000001,18000001,40000001},{0.84895,0.7979,0.6958,0.66517,0.56307,0.4916,0.44055}))</f>
        <v/>
      </c>
      <c r="AA1016" s="22">
        <f>IF(W1016&lt;0,0,CHOOSE(MATCH(W1016,{0,1950001,3300001,6950001,9000001},1),5.105/84.895,10.21/79.79,20.42/69.58,23.483/66.517,33.693/56.307))</f>
        <v/>
      </c>
      <c r="AB1016" s="21">
        <f>IF(C1016&lt;=2000,0,(MIN(C1016,ROUNDDOWN(F1016*0.3,0))-2000)*0.1)</f>
        <v/>
      </c>
      <c r="AC1016" s="21">
        <f>IF(C1016&lt;=2000,0,MIN((C1016-2000)*Y1016,(R1016+S1016)*0.2))</f>
        <v/>
      </c>
      <c r="AD1016" s="21">
        <f>IF(C1016&lt;=2000,0,MIN((C1016-2000)*Z1016,(T1016+U1016)*0.2))</f>
        <v/>
      </c>
      <c r="AE1016" s="21">
        <f>AC1016*AA1016</f>
        <v/>
      </c>
      <c r="AF1016" s="21">
        <f>ROUNDDOWN(R1016,-2)+ROUNDDOWN(S1016,-2)</f>
        <v/>
      </c>
      <c r="AG1016" s="21">
        <f>ROUNDDOWN(MAX(0,R1016-(AB1016+AC1016+AE1016)*0.6),-2)+ROUNDDOWN(MAX(0,S1016-(AB1016+AC1016+AE1016)*0.4),-2)</f>
        <v/>
      </c>
      <c r="AH1016" s="21">
        <f>ROUNDDOWN(MAX(0,T1016-(AB1016+AD1016)*0.6),-2)+ROUNDDOWN(MAX(0,U1016-(AB1016+AD1016)*0.4),-2)</f>
        <v/>
      </c>
      <c r="AI1016" s="21">
        <f>ROUNDDOWN(T1016,-2)+ROUNDDOWN(U1016,-2)</f>
        <v/>
      </c>
      <c r="AJ1016" s="21">
        <f>M1016+AF1016</f>
        <v/>
      </c>
      <c r="AK1016" s="21">
        <f>M1016+AG1016</f>
        <v/>
      </c>
      <c r="AL1016" s="21">
        <f>N1016+AH1016</f>
        <v/>
      </c>
      <c r="AM1016" s="21">
        <f>O1016+AI1016</f>
        <v/>
      </c>
      <c r="AN1016" s="21">
        <f>N1016+AI1016</f>
        <v/>
      </c>
      <c r="AO1016" s="21">
        <f>ROUNDDOWN((R1016+S1016)*0.2/Y1016+2000,0)</f>
        <v/>
      </c>
      <c r="AP1016" s="21">
        <f>ROUNDDOWN((T1016+U1016)*0.2/Z1016+2000,0)</f>
        <v/>
      </c>
      <c r="AQ1016" s="21">
        <f>AL1016-AK1016</f>
        <v/>
      </c>
      <c r="AR1016" s="21">
        <f>AM1016-AK1016</f>
        <v/>
      </c>
      <c r="AS1016" s="21">
        <f>AM1016-AL1016</f>
        <v/>
      </c>
      <c r="AT1016" s="21">
        <f>AK1016+C1016-AJ1016</f>
        <v/>
      </c>
      <c r="AU1016" s="21">
        <f>AL1016+C1016-AM1016</f>
        <v/>
      </c>
      <c r="AV1016" s="21">
        <f>AN1016+C1016-AM1016</f>
        <v/>
      </c>
    </row>
    <row r="1017">
      <c r="A1017" t="inlineStr">
        <is>
          <t>医療費の境目</t>
        </is>
      </c>
      <c r="B1017" s="21">
        <f>'3_医療費の境目'!$B$3</f>
        <v/>
      </c>
      <c r="C1017" s="21">
        <f>IF('3_医療費の境目'!$B$4="",AO1017,'3_医療費の境目'!$B$4)</f>
        <v/>
      </c>
      <c r="D1017" s="21">
        <f>'3_医療費の境目'!D1017</f>
        <v/>
      </c>
      <c r="E1017" s="21">
        <f>ROUND(MIN(B1017/12,650000)*12*0.0915+MIN(B1017/12,1390000)*12*(0.0504+0)+B1017*0.005,0)</f>
        <v/>
      </c>
      <c r="F1017" s="21">
        <f>IF(B1017&lt;741000,0,IF(B1017&lt;2191000,B1017-740000,IF(B1017&lt;2193000,1451000,IF(B1017&lt;2196000,1453000,IF(B1017&lt;2200000,1456000,IF(B1017&lt;3600000,ROUND(ROUNDDOWN(B1017/4,-3)*2.8,0)-80000,IF(B1017&lt;6600000,ROUND(ROUNDDOWN(B1017/4,-3)*3.2,0)-440000,IF(B1017&lt;8500000,ROUNDDOWN(B1017*0.9,0)-1100000,B1017-1950000))))))))</f>
        <v/>
      </c>
      <c r="G1017" s="21">
        <f>IF(F1017&gt;23500000,NA(),IF(F1017&lt;=4890000,1040000,IF(F1017&lt;=6550000,670000,620000)))</f>
        <v/>
      </c>
      <c r="H1017" s="21">
        <f>IF(D1017&lt;=0,0,MAX(0,MIN(2000000,D1017-MIN(100000,ROUNDDOWN(F1017*0.05,0)))))</f>
        <v/>
      </c>
      <c r="I1017" s="21">
        <f>IF(C1017&lt;=2000,0,MIN(C1017,ROUNDDOWN(F1017*0.4,0))-2000)</f>
        <v/>
      </c>
      <c r="J1017" s="21">
        <f>MAX(0,ROUNDDOWN(F1017-E1017-G1017,-3))</f>
        <v/>
      </c>
      <c r="K1017" s="21">
        <f>MAX(0,ROUNDDOWN(F1017-E1017-G1017-H1017-I1017,-3))</f>
        <v/>
      </c>
      <c r="L1017" s="21">
        <f>MAX(0,ROUNDDOWN(F1017-E1017-G1017-H1017,-3))</f>
        <v/>
      </c>
      <c r="M1017" s="21">
        <f>IF(J1017&lt;=0,0,ROUNDDOWN((J1017*LOOKUP(J1017,{0,1950001,3300001,6950001,9000001,18000001,40000001},{0.05,0.1,0.2,0.23,0.33,0.4,0.45})-LOOKUP(J1017,{0,1950001,3300001,6950001,9000001,18000001,40000001},{0,97500,427500,636000,1536000,2796000,4796000}))*1.021,-2))</f>
        <v/>
      </c>
      <c r="N1017" s="21">
        <f>IF(K1017&lt;=0,0,ROUNDDOWN((K1017*LOOKUP(K1017,{0,1950001,3300001,6950001,9000001,18000001,40000001},{0.05,0.1,0.2,0.23,0.33,0.4,0.45})-LOOKUP(K1017,{0,1950001,3300001,6950001,9000001,18000001,40000001},{0,97500,427500,636000,1536000,2796000,4796000}))*1.021,-2))</f>
        <v/>
      </c>
      <c r="O1017" s="21">
        <f>IF(L1017&lt;=0,0,ROUNDDOWN((L1017*LOOKUP(L1017,{0,1950001,3300001,6950001,9000001,18000001,40000001},{0.05,0.1,0.2,0.23,0.33,0.4,0.45})-LOOKUP(L1017,{0,1950001,3300001,6950001,9000001,18000001,40000001},{0,97500,427500,636000,1536000,2796000,4796000}))*1.021,-2))</f>
        <v/>
      </c>
      <c r="P1017" s="21">
        <f>MAX(0,ROUNDDOWN(F1017-E1017-430000,-3))</f>
        <v/>
      </c>
      <c r="Q1017" s="21">
        <f>MAX(0,ROUNDDOWN(F1017-E1017-430000-H1017,-3))</f>
        <v/>
      </c>
      <c r="R1017" s="21">
        <f>IF(F1017&lt;=450000,0,MAX(0,P1017*0.06-MIN(50000,P1017)*0.03))</f>
        <v/>
      </c>
      <c r="S1017" s="21">
        <f>IF(F1017&lt;=450000,0,MAX(0,P1017*0.04-MIN(50000,P1017)*0.02))</f>
        <v/>
      </c>
      <c r="T1017" s="21">
        <f>IF(F1017&lt;=450000,0,MAX(0,Q1017*0.06-MIN(50000,Q1017)*0.03))</f>
        <v/>
      </c>
      <c r="U1017" s="21">
        <f>IF(F1017&lt;=450000,0,MAX(0,Q1017*0.04-MIN(50000,Q1017)*0.02))</f>
        <v/>
      </c>
      <c r="V1017" s="21">
        <f>50000+MAX(0,G1017-480000)</f>
        <v/>
      </c>
      <c r="W1017" s="21">
        <f>P1017-V1017</f>
        <v/>
      </c>
      <c r="X1017" s="21">
        <f>Q1017-V1017</f>
        <v/>
      </c>
      <c r="Y1017" s="22">
        <f>IF(W1017&lt;0,0.9,LOOKUP(W1017,{0,1950001,3300001,6950001,9000001,18000001,40000001},{0.84895,0.7979,0.6958,0.66517,0.56307,0.4916,0.44055}))</f>
        <v/>
      </c>
      <c r="Z1017" s="22">
        <f>IF(X1017&lt;0,0.9,LOOKUP(X1017,{0,1950001,3300001,6950001,9000001,18000001,40000001},{0.84895,0.7979,0.6958,0.66517,0.56307,0.4916,0.44055}))</f>
        <v/>
      </c>
      <c r="AA1017" s="22">
        <f>IF(W1017&lt;0,0,CHOOSE(MATCH(W1017,{0,1950001,3300001,6950001,9000001},1),5.105/84.895,10.21/79.79,20.42/69.58,23.483/66.517,33.693/56.307))</f>
        <v/>
      </c>
      <c r="AB1017" s="21">
        <f>IF(C1017&lt;=2000,0,(MIN(C1017,ROUNDDOWN(F1017*0.3,0))-2000)*0.1)</f>
        <v/>
      </c>
      <c r="AC1017" s="21">
        <f>IF(C1017&lt;=2000,0,MIN((C1017-2000)*Y1017,(R1017+S1017)*0.2))</f>
        <v/>
      </c>
      <c r="AD1017" s="21">
        <f>IF(C1017&lt;=2000,0,MIN((C1017-2000)*Z1017,(T1017+U1017)*0.2))</f>
        <v/>
      </c>
      <c r="AE1017" s="21">
        <f>AC1017*AA1017</f>
        <v/>
      </c>
      <c r="AF1017" s="21">
        <f>ROUNDDOWN(R1017,-2)+ROUNDDOWN(S1017,-2)</f>
        <v/>
      </c>
      <c r="AG1017" s="21">
        <f>ROUNDDOWN(MAX(0,R1017-(AB1017+AC1017+AE1017)*0.6),-2)+ROUNDDOWN(MAX(0,S1017-(AB1017+AC1017+AE1017)*0.4),-2)</f>
        <v/>
      </c>
      <c r="AH1017" s="21">
        <f>ROUNDDOWN(MAX(0,T1017-(AB1017+AD1017)*0.6),-2)+ROUNDDOWN(MAX(0,U1017-(AB1017+AD1017)*0.4),-2)</f>
        <v/>
      </c>
      <c r="AI1017" s="21">
        <f>ROUNDDOWN(T1017,-2)+ROUNDDOWN(U1017,-2)</f>
        <v/>
      </c>
      <c r="AJ1017" s="21">
        <f>M1017+AF1017</f>
        <v/>
      </c>
      <c r="AK1017" s="21">
        <f>M1017+AG1017</f>
        <v/>
      </c>
      <c r="AL1017" s="21">
        <f>N1017+AH1017</f>
        <v/>
      </c>
      <c r="AM1017" s="21">
        <f>O1017+AI1017</f>
        <v/>
      </c>
      <c r="AN1017" s="21">
        <f>N1017+AI1017</f>
        <v/>
      </c>
      <c r="AO1017" s="21">
        <f>ROUNDDOWN((R1017+S1017)*0.2/Y1017+2000,0)</f>
        <v/>
      </c>
      <c r="AP1017" s="21">
        <f>ROUNDDOWN((T1017+U1017)*0.2/Z1017+2000,0)</f>
        <v/>
      </c>
      <c r="AQ1017" s="21">
        <f>AL1017-AK1017</f>
        <v/>
      </c>
      <c r="AR1017" s="21">
        <f>AM1017-AK1017</f>
        <v/>
      </c>
      <c r="AS1017" s="21">
        <f>AM1017-AL1017</f>
        <v/>
      </c>
      <c r="AT1017" s="21">
        <f>AK1017+C1017-AJ1017</f>
        <v/>
      </c>
      <c r="AU1017" s="21">
        <f>AL1017+C1017-AM1017</f>
        <v/>
      </c>
      <c r="AV1017" s="21">
        <f>AN1017+C1017-AM1017</f>
        <v/>
      </c>
    </row>
    <row r="1018">
      <c r="A1018" t="inlineStr">
        <is>
          <t>医療費の境目</t>
        </is>
      </c>
      <c r="B1018" s="21">
        <f>'3_医療費の境目'!$B$3</f>
        <v/>
      </c>
      <c r="C1018" s="21">
        <f>IF('3_医療費の境目'!$B$4="",AO1018,'3_医療費の境目'!$B$4)</f>
        <v/>
      </c>
      <c r="D1018" s="21">
        <f>'3_医療費の境目'!D1018</f>
        <v/>
      </c>
      <c r="E1018" s="21">
        <f>ROUND(MIN(B1018/12,650000)*12*0.0915+MIN(B1018/12,1390000)*12*(0.0504+0)+B1018*0.005,0)</f>
        <v/>
      </c>
      <c r="F1018" s="21">
        <f>IF(B1018&lt;741000,0,IF(B1018&lt;2191000,B1018-740000,IF(B1018&lt;2193000,1451000,IF(B1018&lt;2196000,1453000,IF(B1018&lt;2200000,1456000,IF(B1018&lt;3600000,ROUND(ROUNDDOWN(B1018/4,-3)*2.8,0)-80000,IF(B1018&lt;6600000,ROUND(ROUNDDOWN(B1018/4,-3)*3.2,0)-440000,IF(B1018&lt;8500000,ROUNDDOWN(B1018*0.9,0)-1100000,B1018-1950000))))))))</f>
        <v/>
      </c>
      <c r="G1018" s="21">
        <f>IF(F1018&gt;23500000,NA(),IF(F1018&lt;=4890000,1040000,IF(F1018&lt;=6550000,670000,620000)))</f>
        <v/>
      </c>
      <c r="H1018" s="21">
        <f>IF(D1018&lt;=0,0,MAX(0,MIN(2000000,D1018-MIN(100000,ROUNDDOWN(F1018*0.05,0)))))</f>
        <v/>
      </c>
      <c r="I1018" s="21">
        <f>IF(C1018&lt;=2000,0,MIN(C1018,ROUNDDOWN(F1018*0.4,0))-2000)</f>
        <v/>
      </c>
      <c r="J1018" s="21">
        <f>MAX(0,ROUNDDOWN(F1018-E1018-G1018,-3))</f>
        <v/>
      </c>
      <c r="K1018" s="21">
        <f>MAX(0,ROUNDDOWN(F1018-E1018-G1018-H1018-I1018,-3))</f>
        <v/>
      </c>
      <c r="L1018" s="21">
        <f>MAX(0,ROUNDDOWN(F1018-E1018-G1018-H1018,-3))</f>
        <v/>
      </c>
      <c r="M1018" s="21">
        <f>IF(J1018&lt;=0,0,ROUNDDOWN((J1018*LOOKUP(J1018,{0,1950001,3300001,6950001,9000001,18000001,40000001},{0.05,0.1,0.2,0.23,0.33,0.4,0.45})-LOOKUP(J1018,{0,1950001,3300001,6950001,9000001,18000001,40000001},{0,97500,427500,636000,1536000,2796000,4796000}))*1.021,-2))</f>
        <v/>
      </c>
      <c r="N1018" s="21">
        <f>IF(K1018&lt;=0,0,ROUNDDOWN((K1018*LOOKUP(K1018,{0,1950001,3300001,6950001,9000001,18000001,40000001},{0.05,0.1,0.2,0.23,0.33,0.4,0.45})-LOOKUP(K1018,{0,1950001,3300001,6950001,9000001,18000001,40000001},{0,97500,427500,636000,1536000,2796000,4796000}))*1.021,-2))</f>
        <v/>
      </c>
      <c r="O1018" s="21">
        <f>IF(L1018&lt;=0,0,ROUNDDOWN((L1018*LOOKUP(L1018,{0,1950001,3300001,6950001,9000001,18000001,40000001},{0.05,0.1,0.2,0.23,0.33,0.4,0.45})-LOOKUP(L1018,{0,1950001,3300001,6950001,9000001,18000001,40000001},{0,97500,427500,636000,1536000,2796000,4796000}))*1.021,-2))</f>
        <v/>
      </c>
      <c r="P1018" s="21">
        <f>MAX(0,ROUNDDOWN(F1018-E1018-430000,-3))</f>
        <v/>
      </c>
      <c r="Q1018" s="21">
        <f>MAX(0,ROUNDDOWN(F1018-E1018-430000-H1018,-3))</f>
        <v/>
      </c>
      <c r="R1018" s="21">
        <f>IF(F1018&lt;=450000,0,MAX(0,P1018*0.06-MIN(50000,P1018)*0.03))</f>
        <v/>
      </c>
      <c r="S1018" s="21">
        <f>IF(F1018&lt;=450000,0,MAX(0,P1018*0.04-MIN(50000,P1018)*0.02))</f>
        <v/>
      </c>
      <c r="T1018" s="21">
        <f>IF(F1018&lt;=450000,0,MAX(0,Q1018*0.06-MIN(50000,Q1018)*0.03))</f>
        <v/>
      </c>
      <c r="U1018" s="21">
        <f>IF(F1018&lt;=450000,0,MAX(0,Q1018*0.04-MIN(50000,Q1018)*0.02))</f>
        <v/>
      </c>
      <c r="V1018" s="21">
        <f>50000+MAX(0,G1018-480000)</f>
        <v/>
      </c>
      <c r="W1018" s="21">
        <f>P1018-V1018</f>
        <v/>
      </c>
      <c r="X1018" s="21">
        <f>Q1018-V1018</f>
        <v/>
      </c>
      <c r="Y1018" s="22">
        <f>IF(W1018&lt;0,0.9,LOOKUP(W1018,{0,1950001,3300001,6950001,9000001,18000001,40000001},{0.84895,0.7979,0.6958,0.66517,0.56307,0.4916,0.44055}))</f>
        <v/>
      </c>
      <c r="Z1018" s="22">
        <f>IF(X1018&lt;0,0.9,LOOKUP(X1018,{0,1950001,3300001,6950001,9000001,18000001,40000001},{0.84895,0.7979,0.6958,0.66517,0.56307,0.4916,0.44055}))</f>
        <v/>
      </c>
      <c r="AA1018" s="22">
        <f>IF(W1018&lt;0,0,CHOOSE(MATCH(W1018,{0,1950001,3300001,6950001,9000001},1),5.105/84.895,10.21/79.79,20.42/69.58,23.483/66.517,33.693/56.307))</f>
        <v/>
      </c>
      <c r="AB1018" s="21">
        <f>IF(C1018&lt;=2000,0,(MIN(C1018,ROUNDDOWN(F1018*0.3,0))-2000)*0.1)</f>
        <v/>
      </c>
      <c r="AC1018" s="21">
        <f>IF(C1018&lt;=2000,0,MIN((C1018-2000)*Y1018,(R1018+S1018)*0.2))</f>
        <v/>
      </c>
      <c r="AD1018" s="21">
        <f>IF(C1018&lt;=2000,0,MIN((C1018-2000)*Z1018,(T1018+U1018)*0.2))</f>
        <v/>
      </c>
      <c r="AE1018" s="21">
        <f>AC1018*AA1018</f>
        <v/>
      </c>
      <c r="AF1018" s="21">
        <f>ROUNDDOWN(R1018,-2)+ROUNDDOWN(S1018,-2)</f>
        <v/>
      </c>
      <c r="AG1018" s="21">
        <f>ROUNDDOWN(MAX(0,R1018-(AB1018+AC1018+AE1018)*0.6),-2)+ROUNDDOWN(MAX(0,S1018-(AB1018+AC1018+AE1018)*0.4),-2)</f>
        <v/>
      </c>
      <c r="AH1018" s="21">
        <f>ROUNDDOWN(MAX(0,T1018-(AB1018+AD1018)*0.6),-2)+ROUNDDOWN(MAX(0,U1018-(AB1018+AD1018)*0.4),-2)</f>
        <v/>
      </c>
      <c r="AI1018" s="21">
        <f>ROUNDDOWN(T1018,-2)+ROUNDDOWN(U1018,-2)</f>
        <v/>
      </c>
      <c r="AJ1018" s="21">
        <f>M1018+AF1018</f>
        <v/>
      </c>
      <c r="AK1018" s="21">
        <f>M1018+AG1018</f>
        <v/>
      </c>
      <c r="AL1018" s="21">
        <f>N1018+AH1018</f>
        <v/>
      </c>
      <c r="AM1018" s="21">
        <f>O1018+AI1018</f>
        <v/>
      </c>
      <c r="AN1018" s="21">
        <f>N1018+AI1018</f>
        <v/>
      </c>
      <c r="AO1018" s="21">
        <f>ROUNDDOWN((R1018+S1018)*0.2/Y1018+2000,0)</f>
        <v/>
      </c>
      <c r="AP1018" s="21">
        <f>ROUNDDOWN((T1018+U1018)*0.2/Z1018+2000,0)</f>
        <v/>
      </c>
      <c r="AQ1018" s="21">
        <f>AL1018-AK1018</f>
        <v/>
      </c>
      <c r="AR1018" s="21">
        <f>AM1018-AK1018</f>
        <v/>
      </c>
      <c r="AS1018" s="21">
        <f>AM1018-AL1018</f>
        <v/>
      </c>
      <c r="AT1018" s="21">
        <f>AK1018+C1018-AJ1018</f>
        <v/>
      </c>
      <c r="AU1018" s="21">
        <f>AL1018+C1018-AM1018</f>
        <v/>
      </c>
      <c r="AV1018" s="21">
        <f>AN1018+C1018-AM1018</f>
        <v/>
      </c>
    </row>
    <row r="1019">
      <c r="A1019" t="inlineStr">
        <is>
          <t>医療費の境目</t>
        </is>
      </c>
      <c r="B1019" s="21">
        <f>'3_医療費の境目'!$B$3</f>
        <v/>
      </c>
      <c r="C1019" s="21">
        <f>IF('3_医療費の境目'!$B$4="",AO1019,'3_医療費の境目'!$B$4)</f>
        <v/>
      </c>
      <c r="D1019" s="21">
        <f>'3_医療費の境目'!D1019</f>
        <v/>
      </c>
      <c r="E1019" s="21">
        <f>ROUND(MIN(B1019/12,650000)*12*0.0915+MIN(B1019/12,1390000)*12*(0.0504+0)+B1019*0.005,0)</f>
        <v/>
      </c>
      <c r="F1019" s="21">
        <f>IF(B1019&lt;741000,0,IF(B1019&lt;2191000,B1019-740000,IF(B1019&lt;2193000,1451000,IF(B1019&lt;2196000,1453000,IF(B1019&lt;2200000,1456000,IF(B1019&lt;3600000,ROUND(ROUNDDOWN(B1019/4,-3)*2.8,0)-80000,IF(B1019&lt;6600000,ROUND(ROUNDDOWN(B1019/4,-3)*3.2,0)-440000,IF(B1019&lt;8500000,ROUNDDOWN(B1019*0.9,0)-1100000,B1019-1950000))))))))</f>
        <v/>
      </c>
      <c r="G1019" s="21">
        <f>IF(F1019&gt;23500000,NA(),IF(F1019&lt;=4890000,1040000,IF(F1019&lt;=6550000,670000,620000)))</f>
        <v/>
      </c>
      <c r="H1019" s="21">
        <f>IF(D1019&lt;=0,0,MAX(0,MIN(2000000,D1019-MIN(100000,ROUNDDOWN(F1019*0.05,0)))))</f>
        <v/>
      </c>
      <c r="I1019" s="21">
        <f>IF(C1019&lt;=2000,0,MIN(C1019,ROUNDDOWN(F1019*0.4,0))-2000)</f>
        <v/>
      </c>
      <c r="J1019" s="21">
        <f>MAX(0,ROUNDDOWN(F1019-E1019-G1019,-3))</f>
        <v/>
      </c>
      <c r="K1019" s="21">
        <f>MAX(0,ROUNDDOWN(F1019-E1019-G1019-H1019-I1019,-3))</f>
        <v/>
      </c>
      <c r="L1019" s="21">
        <f>MAX(0,ROUNDDOWN(F1019-E1019-G1019-H1019,-3))</f>
        <v/>
      </c>
      <c r="M1019" s="21">
        <f>IF(J1019&lt;=0,0,ROUNDDOWN((J1019*LOOKUP(J1019,{0,1950001,3300001,6950001,9000001,18000001,40000001},{0.05,0.1,0.2,0.23,0.33,0.4,0.45})-LOOKUP(J1019,{0,1950001,3300001,6950001,9000001,18000001,40000001},{0,97500,427500,636000,1536000,2796000,4796000}))*1.021,-2))</f>
        <v/>
      </c>
      <c r="N1019" s="21">
        <f>IF(K1019&lt;=0,0,ROUNDDOWN((K1019*LOOKUP(K1019,{0,1950001,3300001,6950001,9000001,18000001,40000001},{0.05,0.1,0.2,0.23,0.33,0.4,0.45})-LOOKUP(K1019,{0,1950001,3300001,6950001,9000001,18000001,40000001},{0,97500,427500,636000,1536000,2796000,4796000}))*1.021,-2))</f>
        <v/>
      </c>
      <c r="O1019" s="21">
        <f>IF(L1019&lt;=0,0,ROUNDDOWN((L1019*LOOKUP(L1019,{0,1950001,3300001,6950001,9000001,18000001,40000001},{0.05,0.1,0.2,0.23,0.33,0.4,0.45})-LOOKUP(L1019,{0,1950001,3300001,6950001,9000001,18000001,40000001},{0,97500,427500,636000,1536000,2796000,4796000}))*1.021,-2))</f>
        <v/>
      </c>
      <c r="P1019" s="21">
        <f>MAX(0,ROUNDDOWN(F1019-E1019-430000,-3))</f>
        <v/>
      </c>
      <c r="Q1019" s="21">
        <f>MAX(0,ROUNDDOWN(F1019-E1019-430000-H1019,-3))</f>
        <v/>
      </c>
      <c r="R1019" s="21">
        <f>IF(F1019&lt;=450000,0,MAX(0,P1019*0.06-MIN(50000,P1019)*0.03))</f>
        <v/>
      </c>
      <c r="S1019" s="21">
        <f>IF(F1019&lt;=450000,0,MAX(0,P1019*0.04-MIN(50000,P1019)*0.02))</f>
        <v/>
      </c>
      <c r="T1019" s="21">
        <f>IF(F1019&lt;=450000,0,MAX(0,Q1019*0.06-MIN(50000,Q1019)*0.03))</f>
        <v/>
      </c>
      <c r="U1019" s="21">
        <f>IF(F1019&lt;=450000,0,MAX(0,Q1019*0.04-MIN(50000,Q1019)*0.02))</f>
        <v/>
      </c>
      <c r="V1019" s="21">
        <f>50000+MAX(0,G1019-480000)</f>
        <v/>
      </c>
      <c r="W1019" s="21">
        <f>P1019-V1019</f>
        <v/>
      </c>
      <c r="X1019" s="21">
        <f>Q1019-V1019</f>
        <v/>
      </c>
      <c r="Y1019" s="22">
        <f>IF(W1019&lt;0,0.9,LOOKUP(W1019,{0,1950001,3300001,6950001,9000001,18000001,40000001},{0.84895,0.7979,0.6958,0.66517,0.56307,0.4916,0.44055}))</f>
        <v/>
      </c>
      <c r="Z1019" s="22">
        <f>IF(X1019&lt;0,0.9,LOOKUP(X1019,{0,1950001,3300001,6950001,9000001,18000001,40000001},{0.84895,0.7979,0.6958,0.66517,0.56307,0.4916,0.44055}))</f>
        <v/>
      </c>
      <c r="AA1019" s="22">
        <f>IF(W1019&lt;0,0,CHOOSE(MATCH(W1019,{0,1950001,3300001,6950001,9000001},1),5.105/84.895,10.21/79.79,20.42/69.58,23.483/66.517,33.693/56.307))</f>
        <v/>
      </c>
      <c r="AB1019" s="21">
        <f>IF(C1019&lt;=2000,0,(MIN(C1019,ROUNDDOWN(F1019*0.3,0))-2000)*0.1)</f>
        <v/>
      </c>
      <c r="AC1019" s="21">
        <f>IF(C1019&lt;=2000,0,MIN((C1019-2000)*Y1019,(R1019+S1019)*0.2))</f>
        <v/>
      </c>
      <c r="AD1019" s="21">
        <f>IF(C1019&lt;=2000,0,MIN((C1019-2000)*Z1019,(T1019+U1019)*0.2))</f>
        <v/>
      </c>
      <c r="AE1019" s="21">
        <f>AC1019*AA1019</f>
        <v/>
      </c>
      <c r="AF1019" s="21">
        <f>ROUNDDOWN(R1019,-2)+ROUNDDOWN(S1019,-2)</f>
        <v/>
      </c>
      <c r="AG1019" s="21">
        <f>ROUNDDOWN(MAX(0,R1019-(AB1019+AC1019+AE1019)*0.6),-2)+ROUNDDOWN(MAX(0,S1019-(AB1019+AC1019+AE1019)*0.4),-2)</f>
        <v/>
      </c>
      <c r="AH1019" s="21">
        <f>ROUNDDOWN(MAX(0,T1019-(AB1019+AD1019)*0.6),-2)+ROUNDDOWN(MAX(0,U1019-(AB1019+AD1019)*0.4),-2)</f>
        <v/>
      </c>
      <c r="AI1019" s="21">
        <f>ROUNDDOWN(T1019,-2)+ROUNDDOWN(U1019,-2)</f>
        <v/>
      </c>
      <c r="AJ1019" s="21">
        <f>M1019+AF1019</f>
        <v/>
      </c>
      <c r="AK1019" s="21">
        <f>M1019+AG1019</f>
        <v/>
      </c>
      <c r="AL1019" s="21">
        <f>N1019+AH1019</f>
        <v/>
      </c>
      <c r="AM1019" s="21">
        <f>O1019+AI1019</f>
        <v/>
      </c>
      <c r="AN1019" s="21">
        <f>N1019+AI1019</f>
        <v/>
      </c>
      <c r="AO1019" s="21">
        <f>ROUNDDOWN((R1019+S1019)*0.2/Y1019+2000,0)</f>
        <v/>
      </c>
      <c r="AP1019" s="21">
        <f>ROUNDDOWN((T1019+U1019)*0.2/Z1019+2000,0)</f>
        <v/>
      </c>
      <c r="AQ1019" s="21">
        <f>AL1019-AK1019</f>
        <v/>
      </c>
      <c r="AR1019" s="21">
        <f>AM1019-AK1019</f>
        <v/>
      </c>
      <c r="AS1019" s="21">
        <f>AM1019-AL1019</f>
        <v/>
      </c>
      <c r="AT1019" s="21">
        <f>AK1019+C1019-AJ1019</f>
        <v/>
      </c>
      <c r="AU1019" s="21">
        <f>AL1019+C1019-AM1019</f>
        <v/>
      </c>
      <c r="AV1019" s="21">
        <f>AN1019+C1019-AM1019</f>
        <v/>
      </c>
    </row>
    <row r="1020">
      <c r="A1020" t="inlineStr">
        <is>
          <t>医療費の境目</t>
        </is>
      </c>
      <c r="B1020" s="21">
        <f>'3_医療費の境目'!$B$3</f>
        <v/>
      </c>
      <c r="C1020" s="21">
        <f>IF('3_医療費の境目'!$B$4="",AO1020,'3_医療費の境目'!$B$4)</f>
        <v/>
      </c>
      <c r="D1020" s="21">
        <f>'3_医療費の境目'!D1020</f>
        <v/>
      </c>
      <c r="E1020" s="21">
        <f>ROUND(MIN(B1020/12,650000)*12*0.0915+MIN(B1020/12,1390000)*12*(0.0504+0)+B1020*0.005,0)</f>
        <v/>
      </c>
      <c r="F1020" s="21">
        <f>IF(B1020&lt;741000,0,IF(B1020&lt;2191000,B1020-740000,IF(B1020&lt;2193000,1451000,IF(B1020&lt;2196000,1453000,IF(B1020&lt;2200000,1456000,IF(B1020&lt;3600000,ROUND(ROUNDDOWN(B1020/4,-3)*2.8,0)-80000,IF(B1020&lt;6600000,ROUND(ROUNDDOWN(B1020/4,-3)*3.2,0)-440000,IF(B1020&lt;8500000,ROUNDDOWN(B1020*0.9,0)-1100000,B1020-1950000))))))))</f>
        <v/>
      </c>
      <c r="G1020" s="21">
        <f>IF(F1020&gt;23500000,NA(),IF(F1020&lt;=4890000,1040000,IF(F1020&lt;=6550000,670000,620000)))</f>
        <v/>
      </c>
      <c r="H1020" s="21">
        <f>IF(D1020&lt;=0,0,MAX(0,MIN(2000000,D1020-MIN(100000,ROUNDDOWN(F1020*0.05,0)))))</f>
        <v/>
      </c>
      <c r="I1020" s="21">
        <f>IF(C1020&lt;=2000,0,MIN(C1020,ROUNDDOWN(F1020*0.4,0))-2000)</f>
        <v/>
      </c>
      <c r="J1020" s="21">
        <f>MAX(0,ROUNDDOWN(F1020-E1020-G1020,-3))</f>
        <v/>
      </c>
      <c r="K1020" s="21">
        <f>MAX(0,ROUNDDOWN(F1020-E1020-G1020-H1020-I1020,-3))</f>
        <v/>
      </c>
      <c r="L1020" s="21">
        <f>MAX(0,ROUNDDOWN(F1020-E1020-G1020-H1020,-3))</f>
        <v/>
      </c>
      <c r="M1020" s="21">
        <f>IF(J1020&lt;=0,0,ROUNDDOWN((J1020*LOOKUP(J1020,{0,1950001,3300001,6950001,9000001,18000001,40000001},{0.05,0.1,0.2,0.23,0.33,0.4,0.45})-LOOKUP(J1020,{0,1950001,3300001,6950001,9000001,18000001,40000001},{0,97500,427500,636000,1536000,2796000,4796000}))*1.021,-2))</f>
        <v/>
      </c>
      <c r="N1020" s="21">
        <f>IF(K1020&lt;=0,0,ROUNDDOWN((K1020*LOOKUP(K1020,{0,1950001,3300001,6950001,9000001,18000001,40000001},{0.05,0.1,0.2,0.23,0.33,0.4,0.45})-LOOKUP(K1020,{0,1950001,3300001,6950001,9000001,18000001,40000001},{0,97500,427500,636000,1536000,2796000,4796000}))*1.021,-2))</f>
        <v/>
      </c>
      <c r="O1020" s="21">
        <f>IF(L1020&lt;=0,0,ROUNDDOWN((L1020*LOOKUP(L1020,{0,1950001,3300001,6950001,9000001,18000001,40000001},{0.05,0.1,0.2,0.23,0.33,0.4,0.45})-LOOKUP(L1020,{0,1950001,3300001,6950001,9000001,18000001,40000001},{0,97500,427500,636000,1536000,2796000,4796000}))*1.021,-2))</f>
        <v/>
      </c>
      <c r="P1020" s="21">
        <f>MAX(0,ROUNDDOWN(F1020-E1020-430000,-3))</f>
        <v/>
      </c>
      <c r="Q1020" s="21">
        <f>MAX(0,ROUNDDOWN(F1020-E1020-430000-H1020,-3))</f>
        <v/>
      </c>
      <c r="R1020" s="21">
        <f>IF(F1020&lt;=450000,0,MAX(0,P1020*0.06-MIN(50000,P1020)*0.03))</f>
        <v/>
      </c>
      <c r="S1020" s="21">
        <f>IF(F1020&lt;=450000,0,MAX(0,P1020*0.04-MIN(50000,P1020)*0.02))</f>
        <v/>
      </c>
      <c r="T1020" s="21">
        <f>IF(F1020&lt;=450000,0,MAX(0,Q1020*0.06-MIN(50000,Q1020)*0.03))</f>
        <v/>
      </c>
      <c r="U1020" s="21">
        <f>IF(F1020&lt;=450000,0,MAX(0,Q1020*0.04-MIN(50000,Q1020)*0.02))</f>
        <v/>
      </c>
      <c r="V1020" s="21">
        <f>50000+MAX(0,G1020-480000)</f>
        <v/>
      </c>
      <c r="W1020" s="21">
        <f>P1020-V1020</f>
        <v/>
      </c>
      <c r="X1020" s="21">
        <f>Q1020-V1020</f>
        <v/>
      </c>
      <c r="Y1020" s="22">
        <f>IF(W1020&lt;0,0.9,LOOKUP(W1020,{0,1950001,3300001,6950001,9000001,18000001,40000001},{0.84895,0.7979,0.6958,0.66517,0.56307,0.4916,0.44055}))</f>
        <v/>
      </c>
      <c r="Z1020" s="22">
        <f>IF(X1020&lt;0,0.9,LOOKUP(X1020,{0,1950001,3300001,6950001,9000001,18000001,40000001},{0.84895,0.7979,0.6958,0.66517,0.56307,0.4916,0.44055}))</f>
        <v/>
      </c>
      <c r="AA1020" s="22">
        <f>IF(W1020&lt;0,0,CHOOSE(MATCH(W1020,{0,1950001,3300001,6950001,9000001},1),5.105/84.895,10.21/79.79,20.42/69.58,23.483/66.517,33.693/56.307))</f>
        <v/>
      </c>
      <c r="AB1020" s="21">
        <f>IF(C1020&lt;=2000,0,(MIN(C1020,ROUNDDOWN(F1020*0.3,0))-2000)*0.1)</f>
        <v/>
      </c>
      <c r="AC1020" s="21">
        <f>IF(C1020&lt;=2000,0,MIN((C1020-2000)*Y1020,(R1020+S1020)*0.2))</f>
        <v/>
      </c>
      <c r="AD1020" s="21">
        <f>IF(C1020&lt;=2000,0,MIN((C1020-2000)*Z1020,(T1020+U1020)*0.2))</f>
        <v/>
      </c>
      <c r="AE1020" s="21">
        <f>AC1020*AA1020</f>
        <v/>
      </c>
      <c r="AF1020" s="21">
        <f>ROUNDDOWN(R1020,-2)+ROUNDDOWN(S1020,-2)</f>
        <v/>
      </c>
      <c r="AG1020" s="21">
        <f>ROUNDDOWN(MAX(0,R1020-(AB1020+AC1020+AE1020)*0.6),-2)+ROUNDDOWN(MAX(0,S1020-(AB1020+AC1020+AE1020)*0.4),-2)</f>
        <v/>
      </c>
      <c r="AH1020" s="21">
        <f>ROUNDDOWN(MAX(0,T1020-(AB1020+AD1020)*0.6),-2)+ROUNDDOWN(MAX(0,U1020-(AB1020+AD1020)*0.4),-2)</f>
        <v/>
      </c>
      <c r="AI1020" s="21">
        <f>ROUNDDOWN(T1020,-2)+ROUNDDOWN(U1020,-2)</f>
        <v/>
      </c>
      <c r="AJ1020" s="21">
        <f>M1020+AF1020</f>
        <v/>
      </c>
      <c r="AK1020" s="21">
        <f>M1020+AG1020</f>
        <v/>
      </c>
      <c r="AL1020" s="21">
        <f>N1020+AH1020</f>
        <v/>
      </c>
      <c r="AM1020" s="21">
        <f>O1020+AI1020</f>
        <v/>
      </c>
      <c r="AN1020" s="21">
        <f>N1020+AI1020</f>
        <v/>
      </c>
      <c r="AO1020" s="21">
        <f>ROUNDDOWN((R1020+S1020)*0.2/Y1020+2000,0)</f>
        <v/>
      </c>
      <c r="AP1020" s="21">
        <f>ROUNDDOWN((T1020+U1020)*0.2/Z1020+2000,0)</f>
        <v/>
      </c>
      <c r="AQ1020" s="21">
        <f>AL1020-AK1020</f>
        <v/>
      </c>
      <c r="AR1020" s="21">
        <f>AM1020-AK1020</f>
        <v/>
      </c>
      <c r="AS1020" s="21">
        <f>AM1020-AL1020</f>
        <v/>
      </c>
      <c r="AT1020" s="21">
        <f>AK1020+C1020-AJ1020</f>
        <v/>
      </c>
      <c r="AU1020" s="21">
        <f>AL1020+C1020-AM1020</f>
        <v/>
      </c>
      <c r="AV1020" s="21">
        <f>AN1020+C1020-AM1020</f>
        <v/>
      </c>
    </row>
    <row r="1021">
      <c r="A1021" t="inlineStr">
        <is>
          <t>医療費の境目</t>
        </is>
      </c>
      <c r="B1021" s="21">
        <f>'3_医療費の境目'!$B$3</f>
        <v/>
      </c>
      <c r="C1021" s="21">
        <f>IF('3_医療費の境目'!$B$4="",AO1021,'3_医療費の境目'!$B$4)</f>
        <v/>
      </c>
      <c r="D1021" s="21">
        <f>'3_医療費の境目'!D1021</f>
        <v/>
      </c>
      <c r="E1021" s="21">
        <f>ROUND(MIN(B1021/12,650000)*12*0.0915+MIN(B1021/12,1390000)*12*(0.0504+0)+B1021*0.005,0)</f>
        <v/>
      </c>
      <c r="F1021" s="21">
        <f>IF(B1021&lt;741000,0,IF(B1021&lt;2191000,B1021-740000,IF(B1021&lt;2193000,1451000,IF(B1021&lt;2196000,1453000,IF(B1021&lt;2200000,1456000,IF(B1021&lt;3600000,ROUND(ROUNDDOWN(B1021/4,-3)*2.8,0)-80000,IF(B1021&lt;6600000,ROUND(ROUNDDOWN(B1021/4,-3)*3.2,0)-440000,IF(B1021&lt;8500000,ROUNDDOWN(B1021*0.9,0)-1100000,B1021-1950000))))))))</f>
        <v/>
      </c>
      <c r="G1021" s="21">
        <f>IF(F1021&gt;23500000,NA(),IF(F1021&lt;=4890000,1040000,IF(F1021&lt;=6550000,670000,620000)))</f>
        <v/>
      </c>
      <c r="H1021" s="21">
        <f>IF(D1021&lt;=0,0,MAX(0,MIN(2000000,D1021-MIN(100000,ROUNDDOWN(F1021*0.05,0)))))</f>
        <v/>
      </c>
      <c r="I1021" s="21">
        <f>IF(C1021&lt;=2000,0,MIN(C1021,ROUNDDOWN(F1021*0.4,0))-2000)</f>
        <v/>
      </c>
      <c r="J1021" s="21">
        <f>MAX(0,ROUNDDOWN(F1021-E1021-G1021,-3))</f>
        <v/>
      </c>
      <c r="K1021" s="21">
        <f>MAX(0,ROUNDDOWN(F1021-E1021-G1021-H1021-I1021,-3))</f>
        <v/>
      </c>
      <c r="L1021" s="21">
        <f>MAX(0,ROUNDDOWN(F1021-E1021-G1021-H1021,-3))</f>
        <v/>
      </c>
      <c r="M1021" s="21">
        <f>IF(J1021&lt;=0,0,ROUNDDOWN((J1021*LOOKUP(J1021,{0,1950001,3300001,6950001,9000001,18000001,40000001},{0.05,0.1,0.2,0.23,0.33,0.4,0.45})-LOOKUP(J1021,{0,1950001,3300001,6950001,9000001,18000001,40000001},{0,97500,427500,636000,1536000,2796000,4796000}))*1.021,-2))</f>
        <v/>
      </c>
      <c r="N1021" s="21">
        <f>IF(K1021&lt;=0,0,ROUNDDOWN((K1021*LOOKUP(K1021,{0,1950001,3300001,6950001,9000001,18000001,40000001},{0.05,0.1,0.2,0.23,0.33,0.4,0.45})-LOOKUP(K1021,{0,1950001,3300001,6950001,9000001,18000001,40000001},{0,97500,427500,636000,1536000,2796000,4796000}))*1.021,-2))</f>
        <v/>
      </c>
      <c r="O1021" s="21">
        <f>IF(L1021&lt;=0,0,ROUNDDOWN((L1021*LOOKUP(L1021,{0,1950001,3300001,6950001,9000001,18000001,40000001},{0.05,0.1,0.2,0.23,0.33,0.4,0.45})-LOOKUP(L1021,{0,1950001,3300001,6950001,9000001,18000001,40000001},{0,97500,427500,636000,1536000,2796000,4796000}))*1.021,-2))</f>
        <v/>
      </c>
      <c r="P1021" s="21">
        <f>MAX(0,ROUNDDOWN(F1021-E1021-430000,-3))</f>
        <v/>
      </c>
      <c r="Q1021" s="21">
        <f>MAX(0,ROUNDDOWN(F1021-E1021-430000-H1021,-3))</f>
        <v/>
      </c>
      <c r="R1021" s="21">
        <f>IF(F1021&lt;=450000,0,MAX(0,P1021*0.06-MIN(50000,P1021)*0.03))</f>
        <v/>
      </c>
      <c r="S1021" s="21">
        <f>IF(F1021&lt;=450000,0,MAX(0,P1021*0.04-MIN(50000,P1021)*0.02))</f>
        <v/>
      </c>
      <c r="T1021" s="21">
        <f>IF(F1021&lt;=450000,0,MAX(0,Q1021*0.06-MIN(50000,Q1021)*0.03))</f>
        <v/>
      </c>
      <c r="U1021" s="21">
        <f>IF(F1021&lt;=450000,0,MAX(0,Q1021*0.04-MIN(50000,Q1021)*0.02))</f>
        <v/>
      </c>
      <c r="V1021" s="21">
        <f>50000+MAX(0,G1021-480000)</f>
        <v/>
      </c>
      <c r="W1021" s="21">
        <f>P1021-V1021</f>
        <v/>
      </c>
      <c r="X1021" s="21">
        <f>Q1021-V1021</f>
        <v/>
      </c>
      <c r="Y1021" s="22">
        <f>IF(W1021&lt;0,0.9,LOOKUP(W1021,{0,1950001,3300001,6950001,9000001,18000001,40000001},{0.84895,0.7979,0.6958,0.66517,0.56307,0.4916,0.44055}))</f>
        <v/>
      </c>
      <c r="Z1021" s="22">
        <f>IF(X1021&lt;0,0.9,LOOKUP(X1021,{0,1950001,3300001,6950001,9000001,18000001,40000001},{0.84895,0.7979,0.6958,0.66517,0.56307,0.4916,0.44055}))</f>
        <v/>
      </c>
      <c r="AA1021" s="22">
        <f>IF(W1021&lt;0,0,CHOOSE(MATCH(W1021,{0,1950001,3300001,6950001,9000001},1),5.105/84.895,10.21/79.79,20.42/69.58,23.483/66.517,33.693/56.307))</f>
        <v/>
      </c>
      <c r="AB1021" s="21">
        <f>IF(C1021&lt;=2000,0,(MIN(C1021,ROUNDDOWN(F1021*0.3,0))-2000)*0.1)</f>
        <v/>
      </c>
      <c r="AC1021" s="21">
        <f>IF(C1021&lt;=2000,0,MIN((C1021-2000)*Y1021,(R1021+S1021)*0.2))</f>
        <v/>
      </c>
      <c r="AD1021" s="21">
        <f>IF(C1021&lt;=2000,0,MIN((C1021-2000)*Z1021,(T1021+U1021)*0.2))</f>
        <v/>
      </c>
      <c r="AE1021" s="21">
        <f>AC1021*AA1021</f>
        <v/>
      </c>
      <c r="AF1021" s="21">
        <f>ROUNDDOWN(R1021,-2)+ROUNDDOWN(S1021,-2)</f>
        <v/>
      </c>
      <c r="AG1021" s="21">
        <f>ROUNDDOWN(MAX(0,R1021-(AB1021+AC1021+AE1021)*0.6),-2)+ROUNDDOWN(MAX(0,S1021-(AB1021+AC1021+AE1021)*0.4),-2)</f>
        <v/>
      </c>
      <c r="AH1021" s="21">
        <f>ROUNDDOWN(MAX(0,T1021-(AB1021+AD1021)*0.6),-2)+ROUNDDOWN(MAX(0,U1021-(AB1021+AD1021)*0.4),-2)</f>
        <v/>
      </c>
      <c r="AI1021" s="21">
        <f>ROUNDDOWN(T1021,-2)+ROUNDDOWN(U1021,-2)</f>
        <v/>
      </c>
      <c r="AJ1021" s="21">
        <f>M1021+AF1021</f>
        <v/>
      </c>
      <c r="AK1021" s="21">
        <f>M1021+AG1021</f>
        <v/>
      </c>
      <c r="AL1021" s="21">
        <f>N1021+AH1021</f>
        <v/>
      </c>
      <c r="AM1021" s="21">
        <f>O1021+AI1021</f>
        <v/>
      </c>
      <c r="AN1021" s="21">
        <f>N1021+AI1021</f>
        <v/>
      </c>
      <c r="AO1021" s="21">
        <f>ROUNDDOWN((R1021+S1021)*0.2/Y1021+2000,0)</f>
        <v/>
      </c>
      <c r="AP1021" s="21">
        <f>ROUNDDOWN((T1021+U1021)*0.2/Z1021+2000,0)</f>
        <v/>
      </c>
      <c r="AQ1021" s="21">
        <f>AL1021-AK1021</f>
        <v/>
      </c>
      <c r="AR1021" s="21">
        <f>AM1021-AK1021</f>
        <v/>
      </c>
      <c r="AS1021" s="21">
        <f>AM1021-AL1021</f>
        <v/>
      </c>
      <c r="AT1021" s="21">
        <f>AK1021+C1021-AJ1021</f>
        <v/>
      </c>
      <c r="AU1021" s="21">
        <f>AL1021+C1021-AM1021</f>
        <v/>
      </c>
      <c r="AV1021" s="21">
        <f>AN1021+C1021-AM1021</f>
        <v/>
      </c>
    </row>
    <row r="1022">
      <c r="A1022" t="inlineStr">
        <is>
          <t>医療費の境目</t>
        </is>
      </c>
      <c r="B1022" s="21">
        <f>'3_医療費の境目'!$B$3</f>
        <v/>
      </c>
      <c r="C1022" s="21">
        <f>IF('3_医療費の境目'!$B$4="",AO1022,'3_医療費の境目'!$B$4)</f>
        <v/>
      </c>
      <c r="D1022" s="21">
        <f>'3_医療費の境目'!D1022</f>
        <v/>
      </c>
      <c r="E1022" s="21">
        <f>ROUND(MIN(B1022/12,650000)*12*0.0915+MIN(B1022/12,1390000)*12*(0.0504+0)+B1022*0.005,0)</f>
        <v/>
      </c>
      <c r="F1022" s="21">
        <f>IF(B1022&lt;741000,0,IF(B1022&lt;2191000,B1022-740000,IF(B1022&lt;2193000,1451000,IF(B1022&lt;2196000,1453000,IF(B1022&lt;2200000,1456000,IF(B1022&lt;3600000,ROUND(ROUNDDOWN(B1022/4,-3)*2.8,0)-80000,IF(B1022&lt;6600000,ROUND(ROUNDDOWN(B1022/4,-3)*3.2,0)-440000,IF(B1022&lt;8500000,ROUNDDOWN(B1022*0.9,0)-1100000,B1022-1950000))))))))</f>
        <v/>
      </c>
      <c r="G1022" s="21">
        <f>IF(F1022&gt;23500000,NA(),IF(F1022&lt;=4890000,1040000,IF(F1022&lt;=6550000,670000,620000)))</f>
        <v/>
      </c>
      <c r="H1022" s="21">
        <f>IF(D1022&lt;=0,0,MAX(0,MIN(2000000,D1022-MIN(100000,ROUNDDOWN(F1022*0.05,0)))))</f>
        <v/>
      </c>
      <c r="I1022" s="21">
        <f>IF(C1022&lt;=2000,0,MIN(C1022,ROUNDDOWN(F1022*0.4,0))-2000)</f>
        <v/>
      </c>
      <c r="J1022" s="21">
        <f>MAX(0,ROUNDDOWN(F1022-E1022-G1022,-3))</f>
        <v/>
      </c>
      <c r="K1022" s="21">
        <f>MAX(0,ROUNDDOWN(F1022-E1022-G1022-H1022-I1022,-3))</f>
        <v/>
      </c>
      <c r="L1022" s="21">
        <f>MAX(0,ROUNDDOWN(F1022-E1022-G1022-H1022,-3))</f>
        <v/>
      </c>
      <c r="M1022" s="21">
        <f>IF(J1022&lt;=0,0,ROUNDDOWN((J1022*LOOKUP(J1022,{0,1950001,3300001,6950001,9000001,18000001,40000001},{0.05,0.1,0.2,0.23,0.33,0.4,0.45})-LOOKUP(J1022,{0,1950001,3300001,6950001,9000001,18000001,40000001},{0,97500,427500,636000,1536000,2796000,4796000}))*1.021,-2))</f>
        <v/>
      </c>
      <c r="N1022" s="21">
        <f>IF(K1022&lt;=0,0,ROUNDDOWN((K1022*LOOKUP(K1022,{0,1950001,3300001,6950001,9000001,18000001,40000001},{0.05,0.1,0.2,0.23,0.33,0.4,0.45})-LOOKUP(K1022,{0,1950001,3300001,6950001,9000001,18000001,40000001},{0,97500,427500,636000,1536000,2796000,4796000}))*1.021,-2))</f>
        <v/>
      </c>
      <c r="O1022" s="21">
        <f>IF(L1022&lt;=0,0,ROUNDDOWN((L1022*LOOKUP(L1022,{0,1950001,3300001,6950001,9000001,18000001,40000001},{0.05,0.1,0.2,0.23,0.33,0.4,0.45})-LOOKUP(L1022,{0,1950001,3300001,6950001,9000001,18000001,40000001},{0,97500,427500,636000,1536000,2796000,4796000}))*1.021,-2))</f>
        <v/>
      </c>
      <c r="P1022" s="21">
        <f>MAX(0,ROUNDDOWN(F1022-E1022-430000,-3))</f>
        <v/>
      </c>
      <c r="Q1022" s="21">
        <f>MAX(0,ROUNDDOWN(F1022-E1022-430000-H1022,-3))</f>
        <v/>
      </c>
      <c r="R1022" s="21">
        <f>IF(F1022&lt;=450000,0,MAX(0,P1022*0.06-MIN(50000,P1022)*0.03))</f>
        <v/>
      </c>
      <c r="S1022" s="21">
        <f>IF(F1022&lt;=450000,0,MAX(0,P1022*0.04-MIN(50000,P1022)*0.02))</f>
        <v/>
      </c>
      <c r="T1022" s="21">
        <f>IF(F1022&lt;=450000,0,MAX(0,Q1022*0.06-MIN(50000,Q1022)*0.03))</f>
        <v/>
      </c>
      <c r="U1022" s="21">
        <f>IF(F1022&lt;=450000,0,MAX(0,Q1022*0.04-MIN(50000,Q1022)*0.02))</f>
        <v/>
      </c>
      <c r="V1022" s="21">
        <f>50000+MAX(0,G1022-480000)</f>
        <v/>
      </c>
      <c r="W1022" s="21">
        <f>P1022-V1022</f>
        <v/>
      </c>
      <c r="X1022" s="21">
        <f>Q1022-V1022</f>
        <v/>
      </c>
      <c r="Y1022" s="22">
        <f>IF(W1022&lt;0,0.9,LOOKUP(W1022,{0,1950001,3300001,6950001,9000001,18000001,40000001},{0.84895,0.7979,0.6958,0.66517,0.56307,0.4916,0.44055}))</f>
        <v/>
      </c>
      <c r="Z1022" s="22">
        <f>IF(X1022&lt;0,0.9,LOOKUP(X1022,{0,1950001,3300001,6950001,9000001,18000001,40000001},{0.84895,0.7979,0.6958,0.66517,0.56307,0.4916,0.44055}))</f>
        <v/>
      </c>
      <c r="AA1022" s="22">
        <f>IF(W1022&lt;0,0,CHOOSE(MATCH(W1022,{0,1950001,3300001,6950001,9000001},1),5.105/84.895,10.21/79.79,20.42/69.58,23.483/66.517,33.693/56.307))</f>
        <v/>
      </c>
      <c r="AB1022" s="21">
        <f>IF(C1022&lt;=2000,0,(MIN(C1022,ROUNDDOWN(F1022*0.3,0))-2000)*0.1)</f>
        <v/>
      </c>
      <c r="AC1022" s="21">
        <f>IF(C1022&lt;=2000,0,MIN((C1022-2000)*Y1022,(R1022+S1022)*0.2))</f>
        <v/>
      </c>
      <c r="AD1022" s="21">
        <f>IF(C1022&lt;=2000,0,MIN((C1022-2000)*Z1022,(T1022+U1022)*0.2))</f>
        <v/>
      </c>
      <c r="AE1022" s="21">
        <f>AC1022*AA1022</f>
        <v/>
      </c>
      <c r="AF1022" s="21">
        <f>ROUNDDOWN(R1022,-2)+ROUNDDOWN(S1022,-2)</f>
        <v/>
      </c>
      <c r="AG1022" s="21">
        <f>ROUNDDOWN(MAX(0,R1022-(AB1022+AC1022+AE1022)*0.6),-2)+ROUNDDOWN(MAX(0,S1022-(AB1022+AC1022+AE1022)*0.4),-2)</f>
        <v/>
      </c>
      <c r="AH1022" s="21">
        <f>ROUNDDOWN(MAX(0,T1022-(AB1022+AD1022)*0.6),-2)+ROUNDDOWN(MAX(0,U1022-(AB1022+AD1022)*0.4),-2)</f>
        <v/>
      </c>
      <c r="AI1022" s="21">
        <f>ROUNDDOWN(T1022,-2)+ROUNDDOWN(U1022,-2)</f>
        <v/>
      </c>
      <c r="AJ1022" s="21">
        <f>M1022+AF1022</f>
        <v/>
      </c>
      <c r="AK1022" s="21">
        <f>M1022+AG1022</f>
        <v/>
      </c>
      <c r="AL1022" s="21">
        <f>N1022+AH1022</f>
        <v/>
      </c>
      <c r="AM1022" s="21">
        <f>O1022+AI1022</f>
        <v/>
      </c>
      <c r="AN1022" s="21">
        <f>N1022+AI1022</f>
        <v/>
      </c>
      <c r="AO1022" s="21">
        <f>ROUNDDOWN((R1022+S1022)*0.2/Y1022+2000,0)</f>
        <v/>
      </c>
      <c r="AP1022" s="21">
        <f>ROUNDDOWN((T1022+U1022)*0.2/Z1022+2000,0)</f>
        <v/>
      </c>
      <c r="AQ1022" s="21">
        <f>AL1022-AK1022</f>
        <v/>
      </c>
      <c r="AR1022" s="21">
        <f>AM1022-AK1022</f>
        <v/>
      </c>
      <c r="AS1022" s="21">
        <f>AM1022-AL1022</f>
        <v/>
      </c>
      <c r="AT1022" s="21">
        <f>AK1022+C1022-AJ1022</f>
        <v/>
      </c>
      <c r="AU1022" s="21">
        <f>AL1022+C1022-AM1022</f>
        <v/>
      </c>
      <c r="AV1022" s="21">
        <f>AN1022+C1022-AM1022</f>
        <v/>
      </c>
    </row>
    <row r="1023">
      <c r="A1023" t="inlineStr">
        <is>
          <t>医療費の境目</t>
        </is>
      </c>
      <c r="B1023" s="21">
        <f>'3_医療費の境目'!$B$3</f>
        <v/>
      </c>
      <c r="C1023" s="21">
        <f>IF('3_医療費の境目'!$B$4="",AO1023,'3_医療費の境目'!$B$4)</f>
        <v/>
      </c>
      <c r="D1023" s="21">
        <f>'3_医療費の境目'!D1023</f>
        <v/>
      </c>
      <c r="E1023" s="21">
        <f>ROUND(MIN(B1023/12,650000)*12*0.0915+MIN(B1023/12,1390000)*12*(0.0504+0)+B1023*0.005,0)</f>
        <v/>
      </c>
      <c r="F1023" s="21">
        <f>IF(B1023&lt;741000,0,IF(B1023&lt;2191000,B1023-740000,IF(B1023&lt;2193000,1451000,IF(B1023&lt;2196000,1453000,IF(B1023&lt;2200000,1456000,IF(B1023&lt;3600000,ROUND(ROUNDDOWN(B1023/4,-3)*2.8,0)-80000,IF(B1023&lt;6600000,ROUND(ROUNDDOWN(B1023/4,-3)*3.2,0)-440000,IF(B1023&lt;8500000,ROUNDDOWN(B1023*0.9,0)-1100000,B1023-1950000))))))))</f>
        <v/>
      </c>
      <c r="G1023" s="21">
        <f>IF(F1023&gt;23500000,NA(),IF(F1023&lt;=4890000,1040000,IF(F1023&lt;=6550000,670000,620000)))</f>
        <v/>
      </c>
      <c r="H1023" s="21">
        <f>IF(D1023&lt;=0,0,MAX(0,MIN(2000000,D1023-MIN(100000,ROUNDDOWN(F1023*0.05,0)))))</f>
        <v/>
      </c>
      <c r="I1023" s="21">
        <f>IF(C1023&lt;=2000,0,MIN(C1023,ROUNDDOWN(F1023*0.4,0))-2000)</f>
        <v/>
      </c>
      <c r="J1023" s="21">
        <f>MAX(0,ROUNDDOWN(F1023-E1023-G1023,-3))</f>
        <v/>
      </c>
      <c r="K1023" s="21">
        <f>MAX(0,ROUNDDOWN(F1023-E1023-G1023-H1023-I1023,-3))</f>
        <v/>
      </c>
      <c r="L1023" s="21">
        <f>MAX(0,ROUNDDOWN(F1023-E1023-G1023-H1023,-3))</f>
        <v/>
      </c>
      <c r="M1023" s="21">
        <f>IF(J1023&lt;=0,0,ROUNDDOWN((J1023*LOOKUP(J1023,{0,1950001,3300001,6950001,9000001,18000001,40000001},{0.05,0.1,0.2,0.23,0.33,0.4,0.45})-LOOKUP(J1023,{0,1950001,3300001,6950001,9000001,18000001,40000001},{0,97500,427500,636000,1536000,2796000,4796000}))*1.021,-2))</f>
        <v/>
      </c>
      <c r="N1023" s="21">
        <f>IF(K1023&lt;=0,0,ROUNDDOWN((K1023*LOOKUP(K1023,{0,1950001,3300001,6950001,9000001,18000001,40000001},{0.05,0.1,0.2,0.23,0.33,0.4,0.45})-LOOKUP(K1023,{0,1950001,3300001,6950001,9000001,18000001,40000001},{0,97500,427500,636000,1536000,2796000,4796000}))*1.021,-2))</f>
        <v/>
      </c>
      <c r="O1023" s="21">
        <f>IF(L1023&lt;=0,0,ROUNDDOWN((L1023*LOOKUP(L1023,{0,1950001,3300001,6950001,9000001,18000001,40000001},{0.05,0.1,0.2,0.23,0.33,0.4,0.45})-LOOKUP(L1023,{0,1950001,3300001,6950001,9000001,18000001,40000001},{0,97500,427500,636000,1536000,2796000,4796000}))*1.021,-2))</f>
        <v/>
      </c>
      <c r="P1023" s="21">
        <f>MAX(0,ROUNDDOWN(F1023-E1023-430000,-3))</f>
        <v/>
      </c>
      <c r="Q1023" s="21">
        <f>MAX(0,ROUNDDOWN(F1023-E1023-430000-H1023,-3))</f>
        <v/>
      </c>
      <c r="R1023" s="21">
        <f>IF(F1023&lt;=450000,0,MAX(0,P1023*0.06-MIN(50000,P1023)*0.03))</f>
        <v/>
      </c>
      <c r="S1023" s="21">
        <f>IF(F1023&lt;=450000,0,MAX(0,P1023*0.04-MIN(50000,P1023)*0.02))</f>
        <v/>
      </c>
      <c r="T1023" s="21">
        <f>IF(F1023&lt;=450000,0,MAX(0,Q1023*0.06-MIN(50000,Q1023)*0.03))</f>
        <v/>
      </c>
      <c r="U1023" s="21">
        <f>IF(F1023&lt;=450000,0,MAX(0,Q1023*0.04-MIN(50000,Q1023)*0.02))</f>
        <v/>
      </c>
      <c r="V1023" s="21">
        <f>50000+MAX(0,G1023-480000)</f>
        <v/>
      </c>
      <c r="W1023" s="21">
        <f>P1023-V1023</f>
        <v/>
      </c>
      <c r="X1023" s="21">
        <f>Q1023-V1023</f>
        <v/>
      </c>
      <c r="Y1023" s="22">
        <f>IF(W1023&lt;0,0.9,LOOKUP(W1023,{0,1950001,3300001,6950001,9000001,18000001,40000001},{0.84895,0.7979,0.6958,0.66517,0.56307,0.4916,0.44055}))</f>
        <v/>
      </c>
      <c r="Z1023" s="22">
        <f>IF(X1023&lt;0,0.9,LOOKUP(X1023,{0,1950001,3300001,6950001,9000001,18000001,40000001},{0.84895,0.7979,0.6958,0.66517,0.56307,0.4916,0.44055}))</f>
        <v/>
      </c>
      <c r="AA1023" s="22">
        <f>IF(W1023&lt;0,0,CHOOSE(MATCH(W1023,{0,1950001,3300001,6950001,9000001},1),5.105/84.895,10.21/79.79,20.42/69.58,23.483/66.517,33.693/56.307))</f>
        <v/>
      </c>
      <c r="AB1023" s="21">
        <f>IF(C1023&lt;=2000,0,(MIN(C1023,ROUNDDOWN(F1023*0.3,0))-2000)*0.1)</f>
        <v/>
      </c>
      <c r="AC1023" s="21">
        <f>IF(C1023&lt;=2000,0,MIN((C1023-2000)*Y1023,(R1023+S1023)*0.2))</f>
        <v/>
      </c>
      <c r="AD1023" s="21">
        <f>IF(C1023&lt;=2000,0,MIN((C1023-2000)*Z1023,(T1023+U1023)*0.2))</f>
        <v/>
      </c>
      <c r="AE1023" s="21">
        <f>AC1023*AA1023</f>
        <v/>
      </c>
      <c r="AF1023" s="21">
        <f>ROUNDDOWN(R1023,-2)+ROUNDDOWN(S1023,-2)</f>
        <v/>
      </c>
      <c r="AG1023" s="21">
        <f>ROUNDDOWN(MAX(0,R1023-(AB1023+AC1023+AE1023)*0.6),-2)+ROUNDDOWN(MAX(0,S1023-(AB1023+AC1023+AE1023)*0.4),-2)</f>
        <v/>
      </c>
      <c r="AH1023" s="21">
        <f>ROUNDDOWN(MAX(0,T1023-(AB1023+AD1023)*0.6),-2)+ROUNDDOWN(MAX(0,U1023-(AB1023+AD1023)*0.4),-2)</f>
        <v/>
      </c>
      <c r="AI1023" s="21">
        <f>ROUNDDOWN(T1023,-2)+ROUNDDOWN(U1023,-2)</f>
        <v/>
      </c>
      <c r="AJ1023" s="21">
        <f>M1023+AF1023</f>
        <v/>
      </c>
      <c r="AK1023" s="21">
        <f>M1023+AG1023</f>
        <v/>
      </c>
      <c r="AL1023" s="21">
        <f>N1023+AH1023</f>
        <v/>
      </c>
      <c r="AM1023" s="21">
        <f>O1023+AI1023</f>
        <v/>
      </c>
      <c r="AN1023" s="21">
        <f>N1023+AI1023</f>
        <v/>
      </c>
      <c r="AO1023" s="21">
        <f>ROUNDDOWN((R1023+S1023)*0.2/Y1023+2000,0)</f>
        <v/>
      </c>
      <c r="AP1023" s="21">
        <f>ROUNDDOWN((T1023+U1023)*0.2/Z1023+2000,0)</f>
        <v/>
      </c>
      <c r="AQ1023" s="21">
        <f>AL1023-AK1023</f>
        <v/>
      </c>
      <c r="AR1023" s="21">
        <f>AM1023-AK1023</f>
        <v/>
      </c>
      <c r="AS1023" s="21">
        <f>AM1023-AL1023</f>
        <v/>
      </c>
      <c r="AT1023" s="21">
        <f>AK1023+C1023-AJ1023</f>
        <v/>
      </c>
      <c r="AU1023" s="21">
        <f>AL1023+C1023-AM1023</f>
        <v/>
      </c>
      <c r="AV1023" s="21">
        <f>AN1023+C1023-AM1023</f>
        <v/>
      </c>
    </row>
    <row r="1024">
      <c r="A1024" t="inlineStr">
        <is>
          <t>医療費の境目</t>
        </is>
      </c>
      <c r="B1024" s="21">
        <f>'3_医療費の境目'!$B$3</f>
        <v/>
      </c>
      <c r="C1024" s="21">
        <f>IF('3_医療費の境目'!$B$4="",AO1024,'3_医療費の境目'!$B$4)</f>
        <v/>
      </c>
      <c r="D1024" s="21">
        <f>'3_医療費の境目'!D1024</f>
        <v/>
      </c>
      <c r="E1024" s="21">
        <f>ROUND(MIN(B1024/12,650000)*12*0.0915+MIN(B1024/12,1390000)*12*(0.0504+0)+B1024*0.005,0)</f>
        <v/>
      </c>
      <c r="F1024" s="21">
        <f>IF(B1024&lt;741000,0,IF(B1024&lt;2191000,B1024-740000,IF(B1024&lt;2193000,1451000,IF(B1024&lt;2196000,1453000,IF(B1024&lt;2200000,1456000,IF(B1024&lt;3600000,ROUND(ROUNDDOWN(B1024/4,-3)*2.8,0)-80000,IF(B1024&lt;6600000,ROUND(ROUNDDOWN(B1024/4,-3)*3.2,0)-440000,IF(B1024&lt;8500000,ROUNDDOWN(B1024*0.9,0)-1100000,B1024-1950000))))))))</f>
        <v/>
      </c>
      <c r="G1024" s="21">
        <f>IF(F1024&gt;23500000,NA(),IF(F1024&lt;=4890000,1040000,IF(F1024&lt;=6550000,670000,620000)))</f>
        <v/>
      </c>
      <c r="H1024" s="21">
        <f>IF(D1024&lt;=0,0,MAX(0,MIN(2000000,D1024-MIN(100000,ROUNDDOWN(F1024*0.05,0)))))</f>
        <v/>
      </c>
      <c r="I1024" s="21">
        <f>IF(C1024&lt;=2000,0,MIN(C1024,ROUNDDOWN(F1024*0.4,0))-2000)</f>
        <v/>
      </c>
      <c r="J1024" s="21">
        <f>MAX(0,ROUNDDOWN(F1024-E1024-G1024,-3))</f>
        <v/>
      </c>
      <c r="K1024" s="21">
        <f>MAX(0,ROUNDDOWN(F1024-E1024-G1024-H1024-I1024,-3))</f>
        <v/>
      </c>
      <c r="L1024" s="21">
        <f>MAX(0,ROUNDDOWN(F1024-E1024-G1024-H1024,-3))</f>
        <v/>
      </c>
      <c r="M1024" s="21">
        <f>IF(J1024&lt;=0,0,ROUNDDOWN((J1024*LOOKUP(J1024,{0,1950001,3300001,6950001,9000001,18000001,40000001},{0.05,0.1,0.2,0.23,0.33,0.4,0.45})-LOOKUP(J1024,{0,1950001,3300001,6950001,9000001,18000001,40000001},{0,97500,427500,636000,1536000,2796000,4796000}))*1.021,-2))</f>
        <v/>
      </c>
      <c r="N1024" s="21">
        <f>IF(K1024&lt;=0,0,ROUNDDOWN((K1024*LOOKUP(K1024,{0,1950001,3300001,6950001,9000001,18000001,40000001},{0.05,0.1,0.2,0.23,0.33,0.4,0.45})-LOOKUP(K1024,{0,1950001,3300001,6950001,9000001,18000001,40000001},{0,97500,427500,636000,1536000,2796000,4796000}))*1.021,-2))</f>
        <v/>
      </c>
      <c r="O1024" s="21">
        <f>IF(L1024&lt;=0,0,ROUNDDOWN((L1024*LOOKUP(L1024,{0,1950001,3300001,6950001,9000001,18000001,40000001},{0.05,0.1,0.2,0.23,0.33,0.4,0.45})-LOOKUP(L1024,{0,1950001,3300001,6950001,9000001,18000001,40000001},{0,97500,427500,636000,1536000,2796000,4796000}))*1.021,-2))</f>
        <v/>
      </c>
      <c r="P1024" s="21">
        <f>MAX(0,ROUNDDOWN(F1024-E1024-430000,-3))</f>
        <v/>
      </c>
      <c r="Q1024" s="21">
        <f>MAX(0,ROUNDDOWN(F1024-E1024-430000-H1024,-3))</f>
        <v/>
      </c>
      <c r="R1024" s="21">
        <f>IF(F1024&lt;=450000,0,MAX(0,P1024*0.06-MIN(50000,P1024)*0.03))</f>
        <v/>
      </c>
      <c r="S1024" s="21">
        <f>IF(F1024&lt;=450000,0,MAX(0,P1024*0.04-MIN(50000,P1024)*0.02))</f>
        <v/>
      </c>
      <c r="T1024" s="21">
        <f>IF(F1024&lt;=450000,0,MAX(0,Q1024*0.06-MIN(50000,Q1024)*0.03))</f>
        <v/>
      </c>
      <c r="U1024" s="21">
        <f>IF(F1024&lt;=450000,0,MAX(0,Q1024*0.04-MIN(50000,Q1024)*0.02))</f>
        <v/>
      </c>
      <c r="V1024" s="21">
        <f>50000+MAX(0,G1024-480000)</f>
        <v/>
      </c>
      <c r="W1024" s="21">
        <f>P1024-V1024</f>
        <v/>
      </c>
      <c r="X1024" s="21">
        <f>Q1024-V1024</f>
        <v/>
      </c>
      <c r="Y1024" s="22">
        <f>IF(W1024&lt;0,0.9,LOOKUP(W1024,{0,1950001,3300001,6950001,9000001,18000001,40000001},{0.84895,0.7979,0.6958,0.66517,0.56307,0.4916,0.44055}))</f>
        <v/>
      </c>
      <c r="Z1024" s="22">
        <f>IF(X1024&lt;0,0.9,LOOKUP(X1024,{0,1950001,3300001,6950001,9000001,18000001,40000001},{0.84895,0.7979,0.6958,0.66517,0.56307,0.4916,0.44055}))</f>
        <v/>
      </c>
      <c r="AA1024" s="22">
        <f>IF(W1024&lt;0,0,CHOOSE(MATCH(W1024,{0,1950001,3300001,6950001,9000001},1),5.105/84.895,10.21/79.79,20.42/69.58,23.483/66.517,33.693/56.307))</f>
        <v/>
      </c>
      <c r="AB1024" s="21">
        <f>IF(C1024&lt;=2000,0,(MIN(C1024,ROUNDDOWN(F1024*0.3,0))-2000)*0.1)</f>
        <v/>
      </c>
      <c r="AC1024" s="21">
        <f>IF(C1024&lt;=2000,0,MIN((C1024-2000)*Y1024,(R1024+S1024)*0.2))</f>
        <v/>
      </c>
      <c r="AD1024" s="21">
        <f>IF(C1024&lt;=2000,0,MIN((C1024-2000)*Z1024,(T1024+U1024)*0.2))</f>
        <v/>
      </c>
      <c r="AE1024" s="21">
        <f>AC1024*AA1024</f>
        <v/>
      </c>
      <c r="AF1024" s="21">
        <f>ROUNDDOWN(R1024,-2)+ROUNDDOWN(S1024,-2)</f>
        <v/>
      </c>
      <c r="AG1024" s="21">
        <f>ROUNDDOWN(MAX(0,R1024-(AB1024+AC1024+AE1024)*0.6),-2)+ROUNDDOWN(MAX(0,S1024-(AB1024+AC1024+AE1024)*0.4),-2)</f>
        <v/>
      </c>
      <c r="AH1024" s="21">
        <f>ROUNDDOWN(MAX(0,T1024-(AB1024+AD1024)*0.6),-2)+ROUNDDOWN(MAX(0,U1024-(AB1024+AD1024)*0.4),-2)</f>
        <v/>
      </c>
      <c r="AI1024" s="21">
        <f>ROUNDDOWN(T1024,-2)+ROUNDDOWN(U1024,-2)</f>
        <v/>
      </c>
      <c r="AJ1024" s="21">
        <f>M1024+AF1024</f>
        <v/>
      </c>
      <c r="AK1024" s="21">
        <f>M1024+AG1024</f>
        <v/>
      </c>
      <c r="AL1024" s="21">
        <f>N1024+AH1024</f>
        <v/>
      </c>
      <c r="AM1024" s="21">
        <f>O1024+AI1024</f>
        <v/>
      </c>
      <c r="AN1024" s="21">
        <f>N1024+AI1024</f>
        <v/>
      </c>
      <c r="AO1024" s="21">
        <f>ROUNDDOWN((R1024+S1024)*0.2/Y1024+2000,0)</f>
        <v/>
      </c>
      <c r="AP1024" s="21">
        <f>ROUNDDOWN((T1024+U1024)*0.2/Z1024+2000,0)</f>
        <v/>
      </c>
      <c r="AQ1024" s="21">
        <f>AL1024-AK1024</f>
        <v/>
      </c>
      <c r="AR1024" s="21">
        <f>AM1024-AK1024</f>
        <v/>
      </c>
      <c r="AS1024" s="21">
        <f>AM1024-AL1024</f>
        <v/>
      </c>
      <c r="AT1024" s="21">
        <f>AK1024+C1024-AJ1024</f>
        <v/>
      </c>
      <c r="AU1024" s="21">
        <f>AL1024+C1024-AM1024</f>
        <v/>
      </c>
      <c r="AV1024" s="21">
        <f>AN1024+C1024-AM1024</f>
        <v/>
      </c>
    </row>
    <row r="1025">
      <c r="A1025" t="inlineStr">
        <is>
          <t>医療費の境目</t>
        </is>
      </c>
      <c r="B1025" s="21">
        <f>'3_医療費の境目'!$B$3</f>
        <v/>
      </c>
      <c r="C1025" s="21">
        <f>IF('3_医療費の境目'!$B$4="",AO1025,'3_医療費の境目'!$B$4)</f>
        <v/>
      </c>
      <c r="D1025" s="21">
        <f>'3_医療費の境目'!D1025</f>
        <v/>
      </c>
      <c r="E1025" s="21">
        <f>ROUND(MIN(B1025/12,650000)*12*0.0915+MIN(B1025/12,1390000)*12*(0.0504+0)+B1025*0.005,0)</f>
        <v/>
      </c>
      <c r="F1025" s="21">
        <f>IF(B1025&lt;741000,0,IF(B1025&lt;2191000,B1025-740000,IF(B1025&lt;2193000,1451000,IF(B1025&lt;2196000,1453000,IF(B1025&lt;2200000,1456000,IF(B1025&lt;3600000,ROUND(ROUNDDOWN(B1025/4,-3)*2.8,0)-80000,IF(B1025&lt;6600000,ROUND(ROUNDDOWN(B1025/4,-3)*3.2,0)-440000,IF(B1025&lt;8500000,ROUNDDOWN(B1025*0.9,0)-1100000,B1025-1950000))))))))</f>
        <v/>
      </c>
      <c r="G1025" s="21">
        <f>IF(F1025&gt;23500000,NA(),IF(F1025&lt;=4890000,1040000,IF(F1025&lt;=6550000,670000,620000)))</f>
        <v/>
      </c>
      <c r="H1025" s="21">
        <f>IF(D1025&lt;=0,0,MAX(0,MIN(2000000,D1025-MIN(100000,ROUNDDOWN(F1025*0.05,0)))))</f>
        <v/>
      </c>
      <c r="I1025" s="21">
        <f>IF(C1025&lt;=2000,0,MIN(C1025,ROUNDDOWN(F1025*0.4,0))-2000)</f>
        <v/>
      </c>
      <c r="J1025" s="21">
        <f>MAX(0,ROUNDDOWN(F1025-E1025-G1025,-3))</f>
        <v/>
      </c>
      <c r="K1025" s="21">
        <f>MAX(0,ROUNDDOWN(F1025-E1025-G1025-H1025-I1025,-3))</f>
        <v/>
      </c>
      <c r="L1025" s="21">
        <f>MAX(0,ROUNDDOWN(F1025-E1025-G1025-H1025,-3))</f>
        <v/>
      </c>
      <c r="M1025" s="21">
        <f>IF(J1025&lt;=0,0,ROUNDDOWN((J1025*LOOKUP(J1025,{0,1950001,3300001,6950001,9000001,18000001,40000001},{0.05,0.1,0.2,0.23,0.33,0.4,0.45})-LOOKUP(J1025,{0,1950001,3300001,6950001,9000001,18000001,40000001},{0,97500,427500,636000,1536000,2796000,4796000}))*1.021,-2))</f>
        <v/>
      </c>
      <c r="N1025" s="21">
        <f>IF(K1025&lt;=0,0,ROUNDDOWN((K1025*LOOKUP(K1025,{0,1950001,3300001,6950001,9000001,18000001,40000001},{0.05,0.1,0.2,0.23,0.33,0.4,0.45})-LOOKUP(K1025,{0,1950001,3300001,6950001,9000001,18000001,40000001},{0,97500,427500,636000,1536000,2796000,4796000}))*1.021,-2))</f>
        <v/>
      </c>
      <c r="O1025" s="21">
        <f>IF(L1025&lt;=0,0,ROUNDDOWN((L1025*LOOKUP(L1025,{0,1950001,3300001,6950001,9000001,18000001,40000001},{0.05,0.1,0.2,0.23,0.33,0.4,0.45})-LOOKUP(L1025,{0,1950001,3300001,6950001,9000001,18000001,40000001},{0,97500,427500,636000,1536000,2796000,4796000}))*1.021,-2))</f>
        <v/>
      </c>
      <c r="P1025" s="21">
        <f>MAX(0,ROUNDDOWN(F1025-E1025-430000,-3))</f>
        <v/>
      </c>
      <c r="Q1025" s="21">
        <f>MAX(0,ROUNDDOWN(F1025-E1025-430000-H1025,-3))</f>
        <v/>
      </c>
      <c r="R1025" s="21">
        <f>IF(F1025&lt;=450000,0,MAX(0,P1025*0.06-MIN(50000,P1025)*0.03))</f>
        <v/>
      </c>
      <c r="S1025" s="21">
        <f>IF(F1025&lt;=450000,0,MAX(0,P1025*0.04-MIN(50000,P1025)*0.02))</f>
        <v/>
      </c>
      <c r="T1025" s="21">
        <f>IF(F1025&lt;=450000,0,MAX(0,Q1025*0.06-MIN(50000,Q1025)*0.03))</f>
        <v/>
      </c>
      <c r="U1025" s="21">
        <f>IF(F1025&lt;=450000,0,MAX(0,Q1025*0.04-MIN(50000,Q1025)*0.02))</f>
        <v/>
      </c>
      <c r="V1025" s="21">
        <f>50000+MAX(0,G1025-480000)</f>
        <v/>
      </c>
      <c r="W1025" s="21">
        <f>P1025-V1025</f>
        <v/>
      </c>
      <c r="X1025" s="21">
        <f>Q1025-V1025</f>
        <v/>
      </c>
      <c r="Y1025" s="22">
        <f>IF(W1025&lt;0,0.9,LOOKUP(W1025,{0,1950001,3300001,6950001,9000001,18000001,40000001},{0.84895,0.7979,0.6958,0.66517,0.56307,0.4916,0.44055}))</f>
        <v/>
      </c>
      <c r="Z1025" s="22">
        <f>IF(X1025&lt;0,0.9,LOOKUP(X1025,{0,1950001,3300001,6950001,9000001,18000001,40000001},{0.84895,0.7979,0.6958,0.66517,0.56307,0.4916,0.44055}))</f>
        <v/>
      </c>
      <c r="AA1025" s="22">
        <f>IF(W1025&lt;0,0,CHOOSE(MATCH(W1025,{0,1950001,3300001,6950001,9000001},1),5.105/84.895,10.21/79.79,20.42/69.58,23.483/66.517,33.693/56.307))</f>
        <v/>
      </c>
      <c r="AB1025" s="21">
        <f>IF(C1025&lt;=2000,0,(MIN(C1025,ROUNDDOWN(F1025*0.3,0))-2000)*0.1)</f>
        <v/>
      </c>
      <c r="AC1025" s="21">
        <f>IF(C1025&lt;=2000,0,MIN((C1025-2000)*Y1025,(R1025+S1025)*0.2))</f>
        <v/>
      </c>
      <c r="AD1025" s="21">
        <f>IF(C1025&lt;=2000,0,MIN((C1025-2000)*Z1025,(T1025+U1025)*0.2))</f>
        <v/>
      </c>
      <c r="AE1025" s="21">
        <f>AC1025*AA1025</f>
        <v/>
      </c>
      <c r="AF1025" s="21">
        <f>ROUNDDOWN(R1025,-2)+ROUNDDOWN(S1025,-2)</f>
        <v/>
      </c>
      <c r="AG1025" s="21">
        <f>ROUNDDOWN(MAX(0,R1025-(AB1025+AC1025+AE1025)*0.6),-2)+ROUNDDOWN(MAX(0,S1025-(AB1025+AC1025+AE1025)*0.4),-2)</f>
        <v/>
      </c>
      <c r="AH1025" s="21">
        <f>ROUNDDOWN(MAX(0,T1025-(AB1025+AD1025)*0.6),-2)+ROUNDDOWN(MAX(0,U1025-(AB1025+AD1025)*0.4),-2)</f>
        <v/>
      </c>
      <c r="AI1025" s="21">
        <f>ROUNDDOWN(T1025,-2)+ROUNDDOWN(U1025,-2)</f>
        <v/>
      </c>
      <c r="AJ1025" s="21">
        <f>M1025+AF1025</f>
        <v/>
      </c>
      <c r="AK1025" s="21">
        <f>M1025+AG1025</f>
        <v/>
      </c>
      <c r="AL1025" s="21">
        <f>N1025+AH1025</f>
        <v/>
      </c>
      <c r="AM1025" s="21">
        <f>O1025+AI1025</f>
        <v/>
      </c>
      <c r="AN1025" s="21">
        <f>N1025+AI1025</f>
        <v/>
      </c>
      <c r="AO1025" s="21">
        <f>ROUNDDOWN((R1025+S1025)*0.2/Y1025+2000,0)</f>
        <v/>
      </c>
      <c r="AP1025" s="21">
        <f>ROUNDDOWN((T1025+U1025)*0.2/Z1025+2000,0)</f>
        <v/>
      </c>
      <c r="AQ1025" s="21">
        <f>AL1025-AK1025</f>
        <v/>
      </c>
      <c r="AR1025" s="21">
        <f>AM1025-AK1025</f>
        <v/>
      </c>
      <c r="AS1025" s="21">
        <f>AM1025-AL1025</f>
        <v/>
      </c>
      <c r="AT1025" s="21">
        <f>AK1025+C1025-AJ1025</f>
        <v/>
      </c>
      <c r="AU1025" s="21">
        <f>AL1025+C1025-AM1025</f>
        <v/>
      </c>
      <c r="AV1025" s="21">
        <f>AN1025+C1025-AM1025</f>
        <v/>
      </c>
    </row>
    <row r="1026">
      <c r="A1026" t="inlineStr">
        <is>
          <t>医療費の境目</t>
        </is>
      </c>
      <c r="B1026" s="21">
        <f>'3_医療費の境目'!$B$3</f>
        <v/>
      </c>
      <c r="C1026" s="21">
        <f>IF('3_医療費の境目'!$B$4="",AO1026,'3_医療費の境目'!$B$4)</f>
        <v/>
      </c>
      <c r="D1026" s="21">
        <f>'3_医療費の境目'!D1026</f>
        <v/>
      </c>
      <c r="E1026" s="21">
        <f>ROUND(MIN(B1026/12,650000)*12*0.0915+MIN(B1026/12,1390000)*12*(0.0504+0)+B1026*0.005,0)</f>
        <v/>
      </c>
      <c r="F1026" s="21">
        <f>IF(B1026&lt;741000,0,IF(B1026&lt;2191000,B1026-740000,IF(B1026&lt;2193000,1451000,IF(B1026&lt;2196000,1453000,IF(B1026&lt;2200000,1456000,IF(B1026&lt;3600000,ROUND(ROUNDDOWN(B1026/4,-3)*2.8,0)-80000,IF(B1026&lt;6600000,ROUND(ROUNDDOWN(B1026/4,-3)*3.2,0)-440000,IF(B1026&lt;8500000,ROUNDDOWN(B1026*0.9,0)-1100000,B1026-1950000))))))))</f>
        <v/>
      </c>
      <c r="G1026" s="21">
        <f>IF(F1026&gt;23500000,NA(),IF(F1026&lt;=4890000,1040000,IF(F1026&lt;=6550000,670000,620000)))</f>
        <v/>
      </c>
      <c r="H1026" s="21">
        <f>IF(D1026&lt;=0,0,MAX(0,MIN(2000000,D1026-MIN(100000,ROUNDDOWN(F1026*0.05,0)))))</f>
        <v/>
      </c>
      <c r="I1026" s="21">
        <f>IF(C1026&lt;=2000,0,MIN(C1026,ROUNDDOWN(F1026*0.4,0))-2000)</f>
        <v/>
      </c>
      <c r="J1026" s="21">
        <f>MAX(0,ROUNDDOWN(F1026-E1026-G1026,-3))</f>
        <v/>
      </c>
      <c r="K1026" s="21">
        <f>MAX(0,ROUNDDOWN(F1026-E1026-G1026-H1026-I1026,-3))</f>
        <v/>
      </c>
      <c r="L1026" s="21">
        <f>MAX(0,ROUNDDOWN(F1026-E1026-G1026-H1026,-3))</f>
        <v/>
      </c>
      <c r="M1026" s="21">
        <f>IF(J1026&lt;=0,0,ROUNDDOWN((J1026*LOOKUP(J1026,{0,1950001,3300001,6950001,9000001,18000001,40000001},{0.05,0.1,0.2,0.23,0.33,0.4,0.45})-LOOKUP(J1026,{0,1950001,3300001,6950001,9000001,18000001,40000001},{0,97500,427500,636000,1536000,2796000,4796000}))*1.021,-2))</f>
        <v/>
      </c>
      <c r="N1026" s="21">
        <f>IF(K1026&lt;=0,0,ROUNDDOWN((K1026*LOOKUP(K1026,{0,1950001,3300001,6950001,9000001,18000001,40000001},{0.05,0.1,0.2,0.23,0.33,0.4,0.45})-LOOKUP(K1026,{0,1950001,3300001,6950001,9000001,18000001,40000001},{0,97500,427500,636000,1536000,2796000,4796000}))*1.021,-2))</f>
        <v/>
      </c>
      <c r="O1026" s="21">
        <f>IF(L1026&lt;=0,0,ROUNDDOWN((L1026*LOOKUP(L1026,{0,1950001,3300001,6950001,9000001,18000001,40000001},{0.05,0.1,0.2,0.23,0.33,0.4,0.45})-LOOKUP(L1026,{0,1950001,3300001,6950001,9000001,18000001,40000001},{0,97500,427500,636000,1536000,2796000,4796000}))*1.021,-2))</f>
        <v/>
      </c>
      <c r="P1026" s="21">
        <f>MAX(0,ROUNDDOWN(F1026-E1026-430000,-3))</f>
        <v/>
      </c>
      <c r="Q1026" s="21">
        <f>MAX(0,ROUNDDOWN(F1026-E1026-430000-H1026,-3))</f>
        <v/>
      </c>
      <c r="R1026" s="21">
        <f>IF(F1026&lt;=450000,0,MAX(0,P1026*0.06-MIN(50000,P1026)*0.03))</f>
        <v/>
      </c>
      <c r="S1026" s="21">
        <f>IF(F1026&lt;=450000,0,MAX(0,P1026*0.04-MIN(50000,P1026)*0.02))</f>
        <v/>
      </c>
      <c r="T1026" s="21">
        <f>IF(F1026&lt;=450000,0,MAX(0,Q1026*0.06-MIN(50000,Q1026)*0.03))</f>
        <v/>
      </c>
      <c r="U1026" s="21">
        <f>IF(F1026&lt;=450000,0,MAX(0,Q1026*0.04-MIN(50000,Q1026)*0.02))</f>
        <v/>
      </c>
      <c r="V1026" s="21">
        <f>50000+MAX(0,G1026-480000)</f>
        <v/>
      </c>
      <c r="W1026" s="21">
        <f>P1026-V1026</f>
        <v/>
      </c>
      <c r="X1026" s="21">
        <f>Q1026-V1026</f>
        <v/>
      </c>
      <c r="Y1026" s="22">
        <f>IF(W1026&lt;0,0.9,LOOKUP(W1026,{0,1950001,3300001,6950001,9000001,18000001,40000001},{0.84895,0.7979,0.6958,0.66517,0.56307,0.4916,0.44055}))</f>
        <v/>
      </c>
      <c r="Z1026" s="22">
        <f>IF(X1026&lt;0,0.9,LOOKUP(X1026,{0,1950001,3300001,6950001,9000001,18000001,40000001},{0.84895,0.7979,0.6958,0.66517,0.56307,0.4916,0.44055}))</f>
        <v/>
      </c>
      <c r="AA1026" s="22">
        <f>IF(W1026&lt;0,0,CHOOSE(MATCH(W1026,{0,1950001,3300001,6950001,9000001},1),5.105/84.895,10.21/79.79,20.42/69.58,23.483/66.517,33.693/56.307))</f>
        <v/>
      </c>
      <c r="AB1026" s="21">
        <f>IF(C1026&lt;=2000,0,(MIN(C1026,ROUNDDOWN(F1026*0.3,0))-2000)*0.1)</f>
        <v/>
      </c>
      <c r="AC1026" s="21">
        <f>IF(C1026&lt;=2000,0,MIN((C1026-2000)*Y1026,(R1026+S1026)*0.2))</f>
        <v/>
      </c>
      <c r="AD1026" s="21">
        <f>IF(C1026&lt;=2000,0,MIN((C1026-2000)*Z1026,(T1026+U1026)*0.2))</f>
        <v/>
      </c>
      <c r="AE1026" s="21">
        <f>AC1026*AA1026</f>
        <v/>
      </c>
      <c r="AF1026" s="21">
        <f>ROUNDDOWN(R1026,-2)+ROUNDDOWN(S1026,-2)</f>
        <v/>
      </c>
      <c r="AG1026" s="21">
        <f>ROUNDDOWN(MAX(0,R1026-(AB1026+AC1026+AE1026)*0.6),-2)+ROUNDDOWN(MAX(0,S1026-(AB1026+AC1026+AE1026)*0.4),-2)</f>
        <v/>
      </c>
      <c r="AH1026" s="21">
        <f>ROUNDDOWN(MAX(0,T1026-(AB1026+AD1026)*0.6),-2)+ROUNDDOWN(MAX(0,U1026-(AB1026+AD1026)*0.4),-2)</f>
        <v/>
      </c>
      <c r="AI1026" s="21">
        <f>ROUNDDOWN(T1026,-2)+ROUNDDOWN(U1026,-2)</f>
        <v/>
      </c>
      <c r="AJ1026" s="21">
        <f>M1026+AF1026</f>
        <v/>
      </c>
      <c r="AK1026" s="21">
        <f>M1026+AG1026</f>
        <v/>
      </c>
      <c r="AL1026" s="21">
        <f>N1026+AH1026</f>
        <v/>
      </c>
      <c r="AM1026" s="21">
        <f>O1026+AI1026</f>
        <v/>
      </c>
      <c r="AN1026" s="21">
        <f>N1026+AI1026</f>
        <v/>
      </c>
      <c r="AO1026" s="21">
        <f>ROUNDDOWN((R1026+S1026)*0.2/Y1026+2000,0)</f>
        <v/>
      </c>
      <c r="AP1026" s="21">
        <f>ROUNDDOWN((T1026+U1026)*0.2/Z1026+2000,0)</f>
        <v/>
      </c>
      <c r="AQ1026" s="21">
        <f>AL1026-AK1026</f>
        <v/>
      </c>
      <c r="AR1026" s="21">
        <f>AM1026-AK1026</f>
        <v/>
      </c>
      <c r="AS1026" s="21">
        <f>AM1026-AL1026</f>
        <v/>
      </c>
      <c r="AT1026" s="21">
        <f>AK1026+C1026-AJ1026</f>
        <v/>
      </c>
      <c r="AU1026" s="21">
        <f>AL1026+C1026-AM1026</f>
        <v/>
      </c>
      <c r="AV1026" s="21">
        <f>AN1026+C1026-AM1026</f>
        <v/>
      </c>
    </row>
    <row r="1027">
      <c r="A1027" t="inlineStr">
        <is>
          <t>医療費の境目</t>
        </is>
      </c>
      <c r="B1027" s="21">
        <f>'3_医療費の境目'!$B$3</f>
        <v/>
      </c>
      <c r="C1027" s="21">
        <f>IF('3_医療費の境目'!$B$4="",AO1027,'3_医療費の境目'!$B$4)</f>
        <v/>
      </c>
      <c r="D1027" s="21">
        <f>'3_医療費の境目'!D1027</f>
        <v/>
      </c>
      <c r="E1027" s="21">
        <f>ROUND(MIN(B1027/12,650000)*12*0.0915+MIN(B1027/12,1390000)*12*(0.0504+0)+B1027*0.005,0)</f>
        <v/>
      </c>
      <c r="F1027" s="21">
        <f>IF(B1027&lt;741000,0,IF(B1027&lt;2191000,B1027-740000,IF(B1027&lt;2193000,1451000,IF(B1027&lt;2196000,1453000,IF(B1027&lt;2200000,1456000,IF(B1027&lt;3600000,ROUND(ROUNDDOWN(B1027/4,-3)*2.8,0)-80000,IF(B1027&lt;6600000,ROUND(ROUNDDOWN(B1027/4,-3)*3.2,0)-440000,IF(B1027&lt;8500000,ROUNDDOWN(B1027*0.9,0)-1100000,B1027-1950000))))))))</f>
        <v/>
      </c>
      <c r="G1027" s="21">
        <f>IF(F1027&gt;23500000,NA(),IF(F1027&lt;=4890000,1040000,IF(F1027&lt;=6550000,670000,620000)))</f>
        <v/>
      </c>
      <c r="H1027" s="21">
        <f>IF(D1027&lt;=0,0,MAX(0,MIN(2000000,D1027-MIN(100000,ROUNDDOWN(F1027*0.05,0)))))</f>
        <v/>
      </c>
      <c r="I1027" s="21">
        <f>IF(C1027&lt;=2000,0,MIN(C1027,ROUNDDOWN(F1027*0.4,0))-2000)</f>
        <v/>
      </c>
      <c r="J1027" s="21">
        <f>MAX(0,ROUNDDOWN(F1027-E1027-G1027,-3))</f>
        <v/>
      </c>
      <c r="K1027" s="21">
        <f>MAX(0,ROUNDDOWN(F1027-E1027-G1027-H1027-I1027,-3))</f>
        <v/>
      </c>
      <c r="L1027" s="21">
        <f>MAX(0,ROUNDDOWN(F1027-E1027-G1027-H1027,-3))</f>
        <v/>
      </c>
      <c r="M1027" s="21">
        <f>IF(J1027&lt;=0,0,ROUNDDOWN((J1027*LOOKUP(J1027,{0,1950001,3300001,6950001,9000001,18000001,40000001},{0.05,0.1,0.2,0.23,0.33,0.4,0.45})-LOOKUP(J1027,{0,1950001,3300001,6950001,9000001,18000001,40000001},{0,97500,427500,636000,1536000,2796000,4796000}))*1.021,-2))</f>
        <v/>
      </c>
      <c r="N1027" s="21">
        <f>IF(K1027&lt;=0,0,ROUNDDOWN((K1027*LOOKUP(K1027,{0,1950001,3300001,6950001,9000001,18000001,40000001},{0.05,0.1,0.2,0.23,0.33,0.4,0.45})-LOOKUP(K1027,{0,1950001,3300001,6950001,9000001,18000001,40000001},{0,97500,427500,636000,1536000,2796000,4796000}))*1.021,-2))</f>
        <v/>
      </c>
      <c r="O1027" s="21">
        <f>IF(L1027&lt;=0,0,ROUNDDOWN((L1027*LOOKUP(L1027,{0,1950001,3300001,6950001,9000001,18000001,40000001},{0.05,0.1,0.2,0.23,0.33,0.4,0.45})-LOOKUP(L1027,{0,1950001,3300001,6950001,9000001,18000001,40000001},{0,97500,427500,636000,1536000,2796000,4796000}))*1.021,-2))</f>
        <v/>
      </c>
      <c r="P1027" s="21">
        <f>MAX(0,ROUNDDOWN(F1027-E1027-430000,-3))</f>
        <v/>
      </c>
      <c r="Q1027" s="21">
        <f>MAX(0,ROUNDDOWN(F1027-E1027-430000-H1027,-3))</f>
        <v/>
      </c>
      <c r="R1027" s="21">
        <f>IF(F1027&lt;=450000,0,MAX(0,P1027*0.06-MIN(50000,P1027)*0.03))</f>
        <v/>
      </c>
      <c r="S1027" s="21">
        <f>IF(F1027&lt;=450000,0,MAX(0,P1027*0.04-MIN(50000,P1027)*0.02))</f>
        <v/>
      </c>
      <c r="T1027" s="21">
        <f>IF(F1027&lt;=450000,0,MAX(0,Q1027*0.06-MIN(50000,Q1027)*0.03))</f>
        <v/>
      </c>
      <c r="U1027" s="21">
        <f>IF(F1027&lt;=450000,0,MAX(0,Q1027*0.04-MIN(50000,Q1027)*0.02))</f>
        <v/>
      </c>
      <c r="V1027" s="21">
        <f>50000+MAX(0,G1027-480000)</f>
        <v/>
      </c>
      <c r="W1027" s="21">
        <f>P1027-V1027</f>
        <v/>
      </c>
      <c r="X1027" s="21">
        <f>Q1027-V1027</f>
        <v/>
      </c>
      <c r="Y1027" s="22">
        <f>IF(W1027&lt;0,0.9,LOOKUP(W1027,{0,1950001,3300001,6950001,9000001,18000001,40000001},{0.84895,0.7979,0.6958,0.66517,0.56307,0.4916,0.44055}))</f>
        <v/>
      </c>
      <c r="Z1027" s="22">
        <f>IF(X1027&lt;0,0.9,LOOKUP(X1027,{0,1950001,3300001,6950001,9000001,18000001,40000001},{0.84895,0.7979,0.6958,0.66517,0.56307,0.4916,0.44055}))</f>
        <v/>
      </c>
      <c r="AA1027" s="22">
        <f>IF(W1027&lt;0,0,CHOOSE(MATCH(W1027,{0,1950001,3300001,6950001,9000001},1),5.105/84.895,10.21/79.79,20.42/69.58,23.483/66.517,33.693/56.307))</f>
        <v/>
      </c>
      <c r="AB1027" s="21">
        <f>IF(C1027&lt;=2000,0,(MIN(C1027,ROUNDDOWN(F1027*0.3,0))-2000)*0.1)</f>
        <v/>
      </c>
      <c r="AC1027" s="21">
        <f>IF(C1027&lt;=2000,0,MIN((C1027-2000)*Y1027,(R1027+S1027)*0.2))</f>
        <v/>
      </c>
      <c r="AD1027" s="21">
        <f>IF(C1027&lt;=2000,0,MIN((C1027-2000)*Z1027,(T1027+U1027)*0.2))</f>
        <v/>
      </c>
      <c r="AE1027" s="21">
        <f>AC1027*AA1027</f>
        <v/>
      </c>
      <c r="AF1027" s="21">
        <f>ROUNDDOWN(R1027,-2)+ROUNDDOWN(S1027,-2)</f>
        <v/>
      </c>
      <c r="AG1027" s="21">
        <f>ROUNDDOWN(MAX(0,R1027-(AB1027+AC1027+AE1027)*0.6),-2)+ROUNDDOWN(MAX(0,S1027-(AB1027+AC1027+AE1027)*0.4),-2)</f>
        <v/>
      </c>
      <c r="AH1027" s="21">
        <f>ROUNDDOWN(MAX(0,T1027-(AB1027+AD1027)*0.6),-2)+ROUNDDOWN(MAX(0,U1027-(AB1027+AD1027)*0.4),-2)</f>
        <v/>
      </c>
      <c r="AI1027" s="21">
        <f>ROUNDDOWN(T1027,-2)+ROUNDDOWN(U1027,-2)</f>
        <v/>
      </c>
      <c r="AJ1027" s="21">
        <f>M1027+AF1027</f>
        <v/>
      </c>
      <c r="AK1027" s="21">
        <f>M1027+AG1027</f>
        <v/>
      </c>
      <c r="AL1027" s="21">
        <f>N1027+AH1027</f>
        <v/>
      </c>
      <c r="AM1027" s="21">
        <f>O1027+AI1027</f>
        <v/>
      </c>
      <c r="AN1027" s="21">
        <f>N1027+AI1027</f>
        <v/>
      </c>
      <c r="AO1027" s="21">
        <f>ROUNDDOWN((R1027+S1027)*0.2/Y1027+2000,0)</f>
        <v/>
      </c>
      <c r="AP1027" s="21">
        <f>ROUNDDOWN((T1027+U1027)*0.2/Z1027+2000,0)</f>
        <v/>
      </c>
      <c r="AQ1027" s="21">
        <f>AL1027-AK1027</f>
        <v/>
      </c>
      <c r="AR1027" s="21">
        <f>AM1027-AK1027</f>
        <v/>
      </c>
      <c r="AS1027" s="21">
        <f>AM1027-AL1027</f>
        <v/>
      </c>
      <c r="AT1027" s="21">
        <f>AK1027+C1027-AJ1027</f>
        <v/>
      </c>
      <c r="AU1027" s="21">
        <f>AL1027+C1027-AM1027</f>
        <v/>
      </c>
      <c r="AV1027" s="21">
        <f>AN1027+C1027-AM1027</f>
        <v/>
      </c>
    </row>
    <row r="1028">
      <c r="A1028" t="inlineStr">
        <is>
          <t>医療費の境目</t>
        </is>
      </c>
      <c r="B1028" s="21">
        <f>'3_医療費の境目'!$B$3</f>
        <v/>
      </c>
      <c r="C1028" s="21">
        <f>IF('3_医療費の境目'!$B$4="",AO1028,'3_医療費の境目'!$B$4)</f>
        <v/>
      </c>
      <c r="D1028" s="21">
        <f>'3_医療費の境目'!D1028</f>
        <v/>
      </c>
      <c r="E1028" s="21">
        <f>ROUND(MIN(B1028/12,650000)*12*0.0915+MIN(B1028/12,1390000)*12*(0.0504+0)+B1028*0.005,0)</f>
        <v/>
      </c>
      <c r="F1028" s="21">
        <f>IF(B1028&lt;741000,0,IF(B1028&lt;2191000,B1028-740000,IF(B1028&lt;2193000,1451000,IF(B1028&lt;2196000,1453000,IF(B1028&lt;2200000,1456000,IF(B1028&lt;3600000,ROUND(ROUNDDOWN(B1028/4,-3)*2.8,0)-80000,IF(B1028&lt;6600000,ROUND(ROUNDDOWN(B1028/4,-3)*3.2,0)-440000,IF(B1028&lt;8500000,ROUNDDOWN(B1028*0.9,0)-1100000,B1028-1950000))))))))</f>
        <v/>
      </c>
      <c r="G1028" s="21">
        <f>IF(F1028&gt;23500000,NA(),IF(F1028&lt;=4890000,1040000,IF(F1028&lt;=6550000,670000,620000)))</f>
        <v/>
      </c>
      <c r="H1028" s="21">
        <f>IF(D1028&lt;=0,0,MAX(0,MIN(2000000,D1028-MIN(100000,ROUNDDOWN(F1028*0.05,0)))))</f>
        <v/>
      </c>
      <c r="I1028" s="21">
        <f>IF(C1028&lt;=2000,0,MIN(C1028,ROUNDDOWN(F1028*0.4,0))-2000)</f>
        <v/>
      </c>
      <c r="J1028" s="21">
        <f>MAX(0,ROUNDDOWN(F1028-E1028-G1028,-3))</f>
        <v/>
      </c>
      <c r="K1028" s="21">
        <f>MAX(0,ROUNDDOWN(F1028-E1028-G1028-H1028-I1028,-3))</f>
        <v/>
      </c>
      <c r="L1028" s="21">
        <f>MAX(0,ROUNDDOWN(F1028-E1028-G1028-H1028,-3))</f>
        <v/>
      </c>
      <c r="M1028" s="21">
        <f>IF(J1028&lt;=0,0,ROUNDDOWN((J1028*LOOKUP(J1028,{0,1950001,3300001,6950001,9000001,18000001,40000001},{0.05,0.1,0.2,0.23,0.33,0.4,0.45})-LOOKUP(J1028,{0,1950001,3300001,6950001,9000001,18000001,40000001},{0,97500,427500,636000,1536000,2796000,4796000}))*1.021,-2))</f>
        <v/>
      </c>
      <c r="N1028" s="21">
        <f>IF(K1028&lt;=0,0,ROUNDDOWN((K1028*LOOKUP(K1028,{0,1950001,3300001,6950001,9000001,18000001,40000001},{0.05,0.1,0.2,0.23,0.33,0.4,0.45})-LOOKUP(K1028,{0,1950001,3300001,6950001,9000001,18000001,40000001},{0,97500,427500,636000,1536000,2796000,4796000}))*1.021,-2))</f>
        <v/>
      </c>
      <c r="O1028" s="21">
        <f>IF(L1028&lt;=0,0,ROUNDDOWN((L1028*LOOKUP(L1028,{0,1950001,3300001,6950001,9000001,18000001,40000001},{0.05,0.1,0.2,0.23,0.33,0.4,0.45})-LOOKUP(L1028,{0,1950001,3300001,6950001,9000001,18000001,40000001},{0,97500,427500,636000,1536000,2796000,4796000}))*1.021,-2))</f>
        <v/>
      </c>
      <c r="P1028" s="21">
        <f>MAX(0,ROUNDDOWN(F1028-E1028-430000,-3))</f>
        <v/>
      </c>
      <c r="Q1028" s="21">
        <f>MAX(0,ROUNDDOWN(F1028-E1028-430000-H1028,-3))</f>
        <v/>
      </c>
      <c r="R1028" s="21">
        <f>IF(F1028&lt;=450000,0,MAX(0,P1028*0.06-MIN(50000,P1028)*0.03))</f>
        <v/>
      </c>
      <c r="S1028" s="21">
        <f>IF(F1028&lt;=450000,0,MAX(0,P1028*0.04-MIN(50000,P1028)*0.02))</f>
        <v/>
      </c>
      <c r="T1028" s="21">
        <f>IF(F1028&lt;=450000,0,MAX(0,Q1028*0.06-MIN(50000,Q1028)*0.03))</f>
        <v/>
      </c>
      <c r="U1028" s="21">
        <f>IF(F1028&lt;=450000,0,MAX(0,Q1028*0.04-MIN(50000,Q1028)*0.02))</f>
        <v/>
      </c>
      <c r="V1028" s="21">
        <f>50000+MAX(0,G1028-480000)</f>
        <v/>
      </c>
      <c r="W1028" s="21">
        <f>P1028-V1028</f>
        <v/>
      </c>
      <c r="X1028" s="21">
        <f>Q1028-V1028</f>
        <v/>
      </c>
      <c r="Y1028" s="22">
        <f>IF(W1028&lt;0,0.9,LOOKUP(W1028,{0,1950001,3300001,6950001,9000001,18000001,40000001},{0.84895,0.7979,0.6958,0.66517,0.56307,0.4916,0.44055}))</f>
        <v/>
      </c>
      <c r="Z1028" s="22">
        <f>IF(X1028&lt;0,0.9,LOOKUP(X1028,{0,1950001,3300001,6950001,9000001,18000001,40000001},{0.84895,0.7979,0.6958,0.66517,0.56307,0.4916,0.44055}))</f>
        <v/>
      </c>
      <c r="AA1028" s="22">
        <f>IF(W1028&lt;0,0,CHOOSE(MATCH(W1028,{0,1950001,3300001,6950001,9000001},1),5.105/84.895,10.21/79.79,20.42/69.58,23.483/66.517,33.693/56.307))</f>
        <v/>
      </c>
      <c r="AB1028" s="21">
        <f>IF(C1028&lt;=2000,0,(MIN(C1028,ROUNDDOWN(F1028*0.3,0))-2000)*0.1)</f>
        <v/>
      </c>
      <c r="AC1028" s="21">
        <f>IF(C1028&lt;=2000,0,MIN((C1028-2000)*Y1028,(R1028+S1028)*0.2))</f>
        <v/>
      </c>
      <c r="AD1028" s="21">
        <f>IF(C1028&lt;=2000,0,MIN((C1028-2000)*Z1028,(T1028+U1028)*0.2))</f>
        <v/>
      </c>
      <c r="AE1028" s="21">
        <f>AC1028*AA1028</f>
        <v/>
      </c>
      <c r="AF1028" s="21">
        <f>ROUNDDOWN(R1028,-2)+ROUNDDOWN(S1028,-2)</f>
        <v/>
      </c>
      <c r="AG1028" s="21">
        <f>ROUNDDOWN(MAX(0,R1028-(AB1028+AC1028+AE1028)*0.6),-2)+ROUNDDOWN(MAX(0,S1028-(AB1028+AC1028+AE1028)*0.4),-2)</f>
        <v/>
      </c>
      <c r="AH1028" s="21">
        <f>ROUNDDOWN(MAX(0,T1028-(AB1028+AD1028)*0.6),-2)+ROUNDDOWN(MAX(0,U1028-(AB1028+AD1028)*0.4),-2)</f>
        <v/>
      </c>
      <c r="AI1028" s="21">
        <f>ROUNDDOWN(T1028,-2)+ROUNDDOWN(U1028,-2)</f>
        <v/>
      </c>
      <c r="AJ1028" s="21">
        <f>M1028+AF1028</f>
        <v/>
      </c>
      <c r="AK1028" s="21">
        <f>M1028+AG1028</f>
        <v/>
      </c>
      <c r="AL1028" s="21">
        <f>N1028+AH1028</f>
        <v/>
      </c>
      <c r="AM1028" s="21">
        <f>O1028+AI1028</f>
        <v/>
      </c>
      <c r="AN1028" s="21">
        <f>N1028+AI1028</f>
        <v/>
      </c>
      <c r="AO1028" s="21">
        <f>ROUNDDOWN((R1028+S1028)*0.2/Y1028+2000,0)</f>
        <v/>
      </c>
      <c r="AP1028" s="21">
        <f>ROUNDDOWN((T1028+U1028)*0.2/Z1028+2000,0)</f>
        <v/>
      </c>
      <c r="AQ1028" s="21">
        <f>AL1028-AK1028</f>
        <v/>
      </c>
      <c r="AR1028" s="21">
        <f>AM1028-AK1028</f>
        <v/>
      </c>
      <c r="AS1028" s="21">
        <f>AM1028-AL1028</f>
        <v/>
      </c>
      <c r="AT1028" s="21">
        <f>AK1028+C1028-AJ1028</f>
        <v/>
      </c>
      <c r="AU1028" s="21">
        <f>AL1028+C1028-AM1028</f>
        <v/>
      </c>
      <c r="AV1028" s="21">
        <f>AN1028+C1028-AM1028</f>
        <v/>
      </c>
    </row>
    <row r="1029">
      <c r="A1029" t="inlineStr">
        <is>
          <t>医療費の境目</t>
        </is>
      </c>
      <c r="B1029" s="21">
        <f>'3_医療費の境目'!$B$3</f>
        <v/>
      </c>
      <c r="C1029" s="21">
        <f>IF('3_医療費の境目'!$B$4="",AO1029,'3_医療費の境目'!$B$4)</f>
        <v/>
      </c>
      <c r="D1029" s="21">
        <f>'3_医療費の境目'!D1029</f>
        <v/>
      </c>
      <c r="E1029" s="21">
        <f>ROUND(MIN(B1029/12,650000)*12*0.0915+MIN(B1029/12,1390000)*12*(0.0504+0)+B1029*0.005,0)</f>
        <v/>
      </c>
      <c r="F1029" s="21">
        <f>IF(B1029&lt;741000,0,IF(B1029&lt;2191000,B1029-740000,IF(B1029&lt;2193000,1451000,IF(B1029&lt;2196000,1453000,IF(B1029&lt;2200000,1456000,IF(B1029&lt;3600000,ROUND(ROUNDDOWN(B1029/4,-3)*2.8,0)-80000,IF(B1029&lt;6600000,ROUND(ROUNDDOWN(B1029/4,-3)*3.2,0)-440000,IF(B1029&lt;8500000,ROUNDDOWN(B1029*0.9,0)-1100000,B1029-1950000))))))))</f>
        <v/>
      </c>
      <c r="G1029" s="21">
        <f>IF(F1029&gt;23500000,NA(),IF(F1029&lt;=4890000,1040000,IF(F1029&lt;=6550000,670000,620000)))</f>
        <v/>
      </c>
      <c r="H1029" s="21">
        <f>IF(D1029&lt;=0,0,MAX(0,MIN(2000000,D1029-MIN(100000,ROUNDDOWN(F1029*0.05,0)))))</f>
        <v/>
      </c>
      <c r="I1029" s="21">
        <f>IF(C1029&lt;=2000,0,MIN(C1029,ROUNDDOWN(F1029*0.4,0))-2000)</f>
        <v/>
      </c>
      <c r="J1029" s="21">
        <f>MAX(0,ROUNDDOWN(F1029-E1029-G1029,-3))</f>
        <v/>
      </c>
      <c r="K1029" s="21">
        <f>MAX(0,ROUNDDOWN(F1029-E1029-G1029-H1029-I1029,-3))</f>
        <v/>
      </c>
      <c r="L1029" s="21">
        <f>MAX(0,ROUNDDOWN(F1029-E1029-G1029-H1029,-3))</f>
        <v/>
      </c>
      <c r="M1029" s="21">
        <f>IF(J1029&lt;=0,0,ROUNDDOWN((J1029*LOOKUP(J1029,{0,1950001,3300001,6950001,9000001,18000001,40000001},{0.05,0.1,0.2,0.23,0.33,0.4,0.45})-LOOKUP(J1029,{0,1950001,3300001,6950001,9000001,18000001,40000001},{0,97500,427500,636000,1536000,2796000,4796000}))*1.021,-2))</f>
        <v/>
      </c>
      <c r="N1029" s="21">
        <f>IF(K1029&lt;=0,0,ROUNDDOWN((K1029*LOOKUP(K1029,{0,1950001,3300001,6950001,9000001,18000001,40000001},{0.05,0.1,0.2,0.23,0.33,0.4,0.45})-LOOKUP(K1029,{0,1950001,3300001,6950001,9000001,18000001,40000001},{0,97500,427500,636000,1536000,2796000,4796000}))*1.021,-2))</f>
        <v/>
      </c>
      <c r="O1029" s="21">
        <f>IF(L1029&lt;=0,0,ROUNDDOWN((L1029*LOOKUP(L1029,{0,1950001,3300001,6950001,9000001,18000001,40000001},{0.05,0.1,0.2,0.23,0.33,0.4,0.45})-LOOKUP(L1029,{0,1950001,3300001,6950001,9000001,18000001,40000001},{0,97500,427500,636000,1536000,2796000,4796000}))*1.021,-2))</f>
        <v/>
      </c>
      <c r="P1029" s="21">
        <f>MAX(0,ROUNDDOWN(F1029-E1029-430000,-3))</f>
        <v/>
      </c>
      <c r="Q1029" s="21">
        <f>MAX(0,ROUNDDOWN(F1029-E1029-430000-H1029,-3))</f>
        <v/>
      </c>
      <c r="R1029" s="21">
        <f>IF(F1029&lt;=450000,0,MAX(0,P1029*0.06-MIN(50000,P1029)*0.03))</f>
        <v/>
      </c>
      <c r="S1029" s="21">
        <f>IF(F1029&lt;=450000,0,MAX(0,P1029*0.04-MIN(50000,P1029)*0.02))</f>
        <v/>
      </c>
      <c r="T1029" s="21">
        <f>IF(F1029&lt;=450000,0,MAX(0,Q1029*0.06-MIN(50000,Q1029)*0.03))</f>
        <v/>
      </c>
      <c r="U1029" s="21">
        <f>IF(F1029&lt;=450000,0,MAX(0,Q1029*0.04-MIN(50000,Q1029)*0.02))</f>
        <v/>
      </c>
      <c r="V1029" s="21">
        <f>50000+MAX(0,G1029-480000)</f>
        <v/>
      </c>
      <c r="W1029" s="21">
        <f>P1029-V1029</f>
        <v/>
      </c>
      <c r="X1029" s="21">
        <f>Q1029-V1029</f>
        <v/>
      </c>
      <c r="Y1029" s="22">
        <f>IF(W1029&lt;0,0.9,LOOKUP(W1029,{0,1950001,3300001,6950001,9000001,18000001,40000001},{0.84895,0.7979,0.6958,0.66517,0.56307,0.4916,0.44055}))</f>
        <v/>
      </c>
      <c r="Z1029" s="22">
        <f>IF(X1029&lt;0,0.9,LOOKUP(X1029,{0,1950001,3300001,6950001,9000001,18000001,40000001},{0.84895,0.7979,0.6958,0.66517,0.56307,0.4916,0.44055}))</f>
        <v/>
      </c>
      <c r="AA1029" s="22">
        <f>IF(W1029&lt;0,0,CHOOSE(MATCH(W1029,{0,1950001,3300001,6950001,9000001},1),5.105/84.895,10.21/79.79,20.42/69.58,23.483/66.517,33.693/56.307))</f>
        <v/>
      </c>
      <c r="AB1029" s="21">
        <f>IF(C1029&lt;=2000,0,(MIN(C1029,ROUNDDOWN(F1029*0.3,0))-2000)*0.1)</f>
        <v/>
      </c>
      <c r="AC1029" s="21">
        <f>IF(C1029&lt;=2000,0,MIN((C1029-2000)*Y1029,(R1029+S1029)*0.2))</f>
        <v/>
      </c>
      <c r="AD1029" s="21">
        <f>IF(C1029&lt;=2000,0,MIN((C1029-2000)*Z1029,(T1029+U1029)*0.2))</f>
        <v/>
      </c>
      <c r="AE1029" s="21">
        <f>AC1029*AA1029</f>
        <v/>
      </c>
      <c r="AF1029" s="21">
        <f>ROUNDDOWN(R1029,-2)+ROUNDDOWN(S1029,-2)</f>
        <v/>
      </c>
      <c r="AG1029" s="21">
        <f>ROUNDDOWN(MAX(0,R1029-(AB1029+AC1029+AE1029)*0.6),-2)+ROUNDDOWN(MAX(0,S1029-(AB1029+AC1029+AE1029)*0.4),-2)</f>
        <v/>
      </c>
      <c r="AH1029" s="21">
        <f>ROUNDDOWN(MAX(0,T1029-(AB1029+AD1029)*0.6),-2)+ROUNDDOWN(MAX(0,U1029-(AB1029+AD1029)*0.4),-2)</f>
        <v/>
      </c>
      <c r="AI1029" s="21">
        <f>ROUNDDOWN(T1029,-2)+ROUNDDOWN(U1029,-2)</f>
        <v/>
      </c>
      <c r="AJ1029" s="21">
        <f>M1029+AF1029</f>
        <v/>
      </c>
      <c r="AK1029" s="21">
        <f>M1029+AG1029</f>
        <v/>
      </c>
      <c r="AL1029" s="21">
        <f>N1029+AH1029</f>
        <v/>
      </c>
      <c r="AM1029" s="21">
        <f>O1029+AI1029</f>
        <v/>
      </c>
      <c r="AN1029" s="21">
        <f>N1029+AI1029</f>
        <v/>
      </c>
      <c r="AO1029" s="21">
        <f>ROUNDDOWN((R1029+S1029)*0.2/Y1029+2000,0)</f>
        <v/>
      </c>
      <c r="AP1029" s="21">
        <f>ROUNDDOWN((T1029+U1029)*0.2/Z1029+2000,0)</f>
        <v/>
      </c>
      <c r="AQ1029" s="21">
        <f>AL1029-AK1029</f>
        <v/>
      </c>
      <c r="AR1029" s="21">
        <f>AM1029-AK1029</f>
        <v/>
      </c>
      <c r="AS1029" s="21">
        <f>AM1029-AL1029</f>
        <v/>
      </c>
      <c r="AT1029" s="21">
        <f>AK1029+C1029-AJ1029</f>
        <v/>
      </c>
      <c r="AU1029" s="21">
        <f>AL1029+C1029-AM1029</f>
        <v/>
      </c>
      <c r="AV1029" s="21">
        <f>AN1029+C1029-AM1029</f>
        <v/>
      </c>
    </row>
    <row r="1030">
      <c r="A1030" t="inlineStr">
        <is>
          <t>医療費の境目</t>
        </is>
      </c>
      <c r="B1030" s="21">
        <f>'3_医療費の境目'!$B$3</f>
        <v/>
      </c>
      <c r="C1030" s="21">
        <f>IF('3_医療費の境目'!$B$4="",AO1030,'3_医療費の境目'!$B$4)</f>
        <v/>
      </c>
      <c r="D1030" s="21">
        <f>'3_医療費の境目'!D1030</f>
        <v/>
      </c>
      <c r="E1030" s="21">
        <f>ROUND(MIN(B1030/12,650000)*12*0.0915+MIN(B1030/12,1390000)*12*(0.0504+0)+B1030*0.005,0)</f>
        <v/>
      </c>
      <c r="F1030" s="21">
        <f>IF(B1030&lt;741000,0,IF(B1030&lt;2191000,B1030-740000,IF(B1030&lt;2193000,1451000,IF(B1030&lt;2196000,1453000,IF(B1030&lt;2200000,1456000,IF(B1030&lt;3600000,ROUND(ROUNDDOWN(B1030/4,-3)*2.8,0)-80000,IF(B1030&lt;6600000,ROUND(ROUNDDOWN(B1030/4,-3)*3.2,0)-440000,IF(B1030&lt;8500000,ROUNDDOWN(B1030*0.9,0)-1100000,B1030-1950000))))))))</f>
        <v/>
      </c>
      <c r="G1030" s="21">
        <f>IF(F1030&gt;23500000,NA(),IF(F1030&lt;=4890000,1040000,IF(F1030&lt;=6550000,670000,620000)))</f>
        <v/>
      </c>
      <c r="H1030" s="21">
        <f>IF(D1030&lt;=0,0,MAX(0,MIN(2000000,D1030-MIN(100000,ROUNDDOWN(F1030*0.05,0)))))</f>
        <v/>
      </c>
      <c r="I1030" s="21">
        <f>IF(C1030&lt;=2000,0,MIN(C1030,ROUNDDOWN(F1030*0.4,0))-2000)</f>
        <v/>
      </c>
      <c r="J1030" s="21">
        <f>MAX(0,ROUNDDOWN(F1030-E1030-G1030,-3))</f>
        <v/>
      </c>
      <c r="K1030" s="21">
        <f>MAX(0,ROUNDDOWN(F1030-E1030-G1030-H1030-I1030,-3))</f>
        <v/>
      </c>
      <c r="L1030" s="21">
        <f>MAX(0,ROUNDDOWN(F1030-E1030-G1030-H1030,-3))</f>
        <v/>
      </c>
      <c r="M1030" s="21">
        <f>IF(J1030&lt;=0,0,ROUNDDOWN((J1030*LOOKUP(J1030,{0,1950001,3300001,6950001,9000001,18000001,40000001},{0.05,0.1,0.2,0.23,0.33,0.4,0.45})-LOOKUP(J1030,{0,1950001,3300001,6950001,9000001,18000001,40000001},{0,97500,427500,636000,1536000,2796000,4796000}))*1.021,-2))</f>
        <v/>
      </c>
      <c r="N1030" s="21">
        <f>IF(K1030&lt;=0,0,ROUNDDOWN((K1030*LOOKUP(K1030,{0,1950001,3300001,6950001,9000001,18000001,40000001},{0.05,0.1,0.2,0.23,0.33,0.4,0.45})-LOOKUP(K1030,{0,1950001,3300001,6950001,9000001,18000001,40000001},{0,97500,427500,636000,1536000,2796000,4796000}))*1.021,-2))</f>
        <v/>
      </c>
      <c r="O1030" s="21">
        <f>IF(L1030&lt;=0,0,ROUNDDOWN((L1030*LOOKUP(L1030,{0,1950001,3300001,6950001,9000001,18000001,40000001},{0.05,0.1,0.2,0.23,0.33,0.4,0.45})-LOOKUP(L1030,{0,1950001,3300001,6950001,9000001,18000001,40000001},{0,97500,427500,636000,1536000,2796000,4796000}))*1.021,-2))</f>
        <v/>
      </c>
      <c r="P1030" s="21">
        <f>MAX(0,ROUNDDOWN(F1030-E1030-430000,-3))</f>
        <v/>
      </c>
      <c r="Q1030" s="21">
        <f>MAX(0,ROUNDDOWN(F1030-E1030-430000-H1030,-3))</f>
        <v/>
      </c>
      <c r="R1030" s="21">
        <f>IF(F1030&lt;=450000,0,MAX(0,P1030*0.06-MIN(50000,P1030)*0.03))</f>
        <v/>
      </c>
      <c r="S1030" s="21">
        <f>IF(F1030&lt;=450000,0,MAX(0,P1030*0.04-MIN(50000,P1030)*0.02))</f>
        <v/>
      </c>
      <c r="T1030" s="21">
        <f>IF(F1030&lt;=450000,0,MAX(0,Q1030*0.06-MIN(50000,Q1030)*0.03))</f>
        <v/>
      </c>
      <c r="U1030" s="21">
        <f>IF(F1030&lt;=450000,0,MAX(0,Q1030*0.04-MIN(50000,Q1030)*0.02))</f>
        <v/>
      </c>
      <c r="V1030" s="21">
        <f>50000+MAX(0,G1030-480000)</f>
        <v/>
      </c>
      <c r="W1030" s="21">
        <f>P1030-V1030</f>
        <v/>
      </c>
      <c r="X1030" s="21">
        <f>Q1030-V1030</f>
        <v/>
      </c>
      <c r="Y1030" s="22">
        <f>IF(W1030&lt;0,0.9,LOOKUP(W1030,{0,1950001,3300001,6950001,9000001,18000001,40000001},{0.84895,0.7979,0.6958,0.66517,0.56307,0.4916,0.44055}))</f>
        <v/>
      </c>
      <c r="Z1030" s="22">
        <f>IF(X1030&lt;0,0.9,LOOKUP(X1030,{0,1950001,3300001,6950001,9000001,18000001,40000001},{0.84895,0.7979,0.6958,0.66517,0.56307,0.4916,0.44055}))</f>
        <v/>
      </c>
      <c r="AA1030" s="22">
        <f>IF(W1030&lt;0,0,CHOOSE(MATCH(W1030,{0,1950001,3300001,6950001,9000001},1),5.105/84.895,10.21/79.79,20.42/69.58,23.483/66.517,33.693/56.307))</f>
        <v/>
      </c>
      <c r="AB1030" s="21">
        <f>IF(C1030&lt;=2000,0,(MIN(C1030,ROUNDDOWN(F1030*0.3,0))-2000)*0.1)</f>
        <v/>
      </c>
      <c r="AC1030" s="21">
        <f>IF(C1030&lt;=2000,0,MIN((C1030-2000)*Y1030,(R1030+S1030)*0.2))</f>
        <v/>
      </c>
      <c r="AD1030" s="21">
        <f>IF(C1030&lt;=2000,0,MIN((C1030-2000)*Z1030,(T1030+U1030)*0.2))</f>
        <v/>
      </c>
      <c r="AE1030" s="21">
        <f>AC1030*AA1030</f>
        <v/>
      </c>
      <c r="AF1030" s="21">
        <f>ROUNDDOWN(R1030,-2)+ROUNDDOWN(S1030,-2)</f>
        <v/>
      </c>
      <c r="AG1030" s="21">
        <f>ROUNDDOWN(MAX(0,R1030-(AB1030+AC1030+AE1030)*0.6),-2)+ROUNDDOWN(MAX(0,S1030-(AB1030+AC1030+AE1030)*0.4),-2)</f>
        <v/>
      </c>
      <c r="AH1030" s="21">
        <f>ROUNDDOWN(MAX(0,T1030-(AB1030+AD1030)*0.6),-2)+ROUNDDOWN(MAX(0,U1030-(AB1030+AD1030)*0.4),-2)</f>
        <v/>
      </c>
      <c r="AI1030" s="21">
        <f>ROUNDDOWN(T1030,-2)+ROUNDDOWN(U1030,-2)</f>
        <v/>
      </c>
      <c r="AJ1030" s="21">
        <f>M1030+AF1030</f>
        <v/>
      </c>
      <c r="AK1030" s="21">
        <f>M1030+AG1030</f>
        <v/>
      </c>
      <c r="AL1030" s="21">
        <f>N1030+AH1030</f>
        <v/>
      </c>
      <c r="AM1030" s="21">
        <f>O1030+AI1030</f>
        <v/>
      </c>
      <c r="AN1030" s="21">
        <f>N1030+AI1030</f>
        <v/>
      </c>
      <c r="AO1030" s="21">
        <f>ROUNDDOWN((R1030+S1030)*0.2/Y1030+2000,0)</f>
        <v/>
      </c>
      <c r="AP1030" s="21">
        <f>ROUNDDOWN((T1030+U1030)*0.2/Z1030+2000,0)</f>
        <v/>
      </c>
      <c r="AQ1030" s="21">
        <f>AL1030-AK1030</f>
        <v/>
      </c>
      <c r="AR1030" s="21">
        <f>AM1030-AK1030</f>
        <v/>
      </c>
      <c r="AS1030" s="21">
        <f>AM1030-AL1030</f>
        <v/>
      </c>
      <c r="AT1030" s="21">
        <f>AK1030+C1030-AJ1030</f>
        <v/>
      </c>
      <c r="AU1030" s="21">
        <f>AL1030+C1030-AM1030</f>
        <v/>
      </c>
      <c r="AV1030" s="21">
        <f>AN1030+C1030-AM1030</f>
        <v/>
      </c>
    </row>
    <row r="1031">
      <c r="A1031" t="inlineStr">
        <is>
          <t>医療費の境目</t>
        </is>
      </c>
      <c r="B1031" s="21">
        <f>'3_医療費の境目'!$B$3</f>
        <v/>
      </c>
      <c r="C1031" s="21">
        <f>IF('3_医療費の境目'!$B$4="",AO1031,'3_医療費の境目'!$B$4)</f>
        <v/>
      </c>
      <c r="D1031" s="21">
        <f>'3_医療費の境目'!D1031</f>
        <v/>
      </c>
      <c r="E1031" s="21">
        <f>ROUND(MIN(B1031/12,650000)*12*0.0915+MIN(B1031/12,1390000)*12*(0.0504+0)+B1031*0.005,0)</f>
        <v/>
      </c>
      <c r="F1031" s="21">
        <f>IF(B1031&lt;741000,0,IF(B1031&lt;2191000,B1031-740000,IF(B1031&lt;2193000,1451000,IF(B1031&lt;2196000,1453000,IF(B1031&lt;2200000,1456000,IF(B1031&lt;3600000,ROUND(ROUNDDOWN(B1031/4,-3)*2.8,0)-80000,IF(B1031&lt;6600000,ROUND(ROUNDDOWN(B1031/4,-3)*3.2,0)-440000,IF(B1031&lt;8500000,ROUNDDOWN(B1031*0.9,0)-1100000,B1031-1950000))))))))</f>
        <v/>
      </c>
      <c r="G1031" s="21">
        <f>IF(F1031&gt;23500000,NA(),IF(F1031&lt;=4890000,1040000,IF(F1031&lt;=6550000,670000,620000)))</f>
        <v/>
      </c>
      <c r="H1031" s="21">
        <f>IF(D1031&lt;=0,0,MAX(0,MIN(2000000,D1031-MIN(100000,ROUNDDOWN(F1031*0.05,0)))))</f>
        <v/>
      </c>
      <c r="I1031" s="21">
        <f>IF(C1031&lt;=2000,0,MIN(C1031,ROUNDDOWN(F1031*0.4,0))-2000)</f>
        <v/>
      </c>
      <c r="J1031" s="21">
        <f>MAX(0,ROUNDDOWN(F1031-E1031-G1031,-3))</f>
        <v/>
      </c>
      <c r="K1031" s="21">
        <f>MAX(0,ROUNDDOWN(F1031-E1031-G1031-H1031-I1031,-3))</f>
        <v/>
      </c>
      <c r="L1031" s="21">
        <f>MAX(0,ROUNDDOWN(F1031-E1031-G1031-H1031,-3))</f>
        <v/>
      </c>
      <c r="M1031" s="21">
        <f>IF(J1031&lt;=0,0,ROUNDDOWN((J1031*LOOKUP(J1031,{0,1950001,3300001,6950001,9000001,18000001,40000001},{0.05,0.1,0.2,0.23,0.33,0.4,0.45})-LOOKUP(J1031,{0,1950001,3300001,6950001,9000001,18000001,40000001},{0,97500,427500,636000,1536000,2796000,4796000}))*1.021,-2))</f>
        <v/>
      </c>
      <c r="N1031" s="21">
        <f>IF(K1031&lt;=0,0,ROUNDDOWN((K1031*LOOKUP(K1031,{0,1950001,3300001,6950001,9000001,18000001,40000001},{0.05,0.1,0.2,0.23,0.33,0.4,0.45})-LOOKUP(K1031,{0,1950001,3300001,6950001,9000001,18000001,40000001},{0,97500,427500,636000,1536000,2796000,4796000}))*1.021,-2))</f>
        <v/>
      </c>
      <c r="O1031" s="21">
        <f>IF(L1031&lt;=0,0,ROUNDDOWN((L1031*LOOKUP(L1031,{0,1950001,3300001,6950001,9000001,18000001,40000001},{0.05,0.1,0.2,0.23,0.33,0.4,0.45})-LOOKUP(L1031,{0,1950001,3300001,6950001,9000001,18000001,40000001},{0,97500,427500,636000,1536000,2796000,4796000}))*1.021,-2))</f>
        <v/>
      </c>
      <c r="P1031" s="21">
        <f>MAX(0,ROUNDDOWN(F1031-E1031-430000,-3))</f>
        <v/>
      </c>
      <c r="Q1031" s="21">
        <f>MAX(0,ROUNDDOWN(F1031-E1031-430000-H1031,-3))</f>
        <v/>
      </c>
      <c r="R1031" s="21">
        <f>IF(F1031&lt;=450000,0,MAX(0,P1031*0.06-MIN(50000,P1031)*0.03))</f>
        <v/>
      </c>
      <c r="S1031" s="21">
        <f>IF(F1031&lt;=450000,0,MAX(0,P1031*0.04-MIN(50000,P1031)*0.02))</f>
        <v/>
      </c>
      <c r="T1031" s="21">
        <f>IF(F1031&lt;=450000,0,MAX(0,Q1031*0.06-MIN(50000,Q1031)*0.03))</f>
        <v/>
      </c>
      <c r="U1031" s="21">
        <f>IF(F1031&lt;=450000,0,MAX(0,Q1031*0.04-MIN(50000,Q1031)*0.02))</f>
        <v/>
      </c>
      <c r="V1031" s="21">
        <f>50000+MAX(0,G1031-480000)</f>
        <v/>
      </c>
      <c r="W1031" s="21">
        <f>P1031-V1031</f>
        <v/>
      </c>
      <c r="X1031" s="21">
        <f>Q1031-V1031</f>
        <v/>
      </c>
      <c r="Y1031" s="22">
        <f>IF(W1031&lt;0,0.9,LOOKUP(W1031,{0,1950001,3300001,6950001,9000001,18000001,40000001},{0.84895,0.7979,0.6958,0.66517,0.56307,0.4916,0.44055}))</f>
        <v/>
      </c>
      <c r="Z1031" s="22">
        <f>IF(X1031&lt;0,0.9,LOOKUP(X1031,{0,1950001,3300001,6950001,9000001,18000001,40000001},{0.84895,0.7979,0.6958,0.66517,0.56307,0.4916,0.44055}))</f>
        <v/>
      </c>
      <c r="AA1031" s="22">
        <f>IF(W1031&lt;0,0,CHOOSE(MATCH(W1031,{0,1950001,3300001,6950001,9000001},1),5.105/84.895,10.21/79.79,20.42/69.58,23.483/66.517,33.693/56.307))</f>
        <v/>
      </c>
      <c r="AB1031" s="21">
        <f>IF(C1031&lt;=2000,0,(MIN(C1031,ROUNDDOWN(F1031*0.3,0))-2000)*0.1)</f>
        <v/>
      </c>
      <c r="AC1031" s="21">
        <f>IF(C1031&lt;=2000,0,MIN((C1031-2000)*Y1031,(R1031+S1031)*0.2))</f>
        <v/>
      </c>
      <c r="AD1031" s="21">
        <f>IF(C1031&lt;=2000,0,MIN((C1031-2000)*Z1031,(T1031+U1031)*0.2))</f>
        <v/>
      </c>
      <c r="AE1031" s="21">
        <f>AC1031*AA1031</f>
        <v/>
      </c>
      <c r="AF1031" s="21">
        <f>ROUNDDOWN(R1031,-2)+ROUNDDOWN(S1031,-2)</f>
        <v/>
      </c>
      <c r="AG1031" s="21">
        <f>ROUNDDOWN(MAX(0,R1031-(AB1031+AC1031+AE1031)*0.6),-2)+ROUNDDOWN(MAX(0,S1031-(AB1031+AC1031+AE1031)*0.4),-2)</f>
        <v/>
      </c>
      <c r="AH1031" s="21">
        <f>ROUNDDOWN(MAX(0,T1031-(AB1031+AD1031)*0.6),-2)+ROUNDDOWN(MAX(0,U1031-(AB1031+AD1031)*0.4),-2)</f>
        <v/>
      </c>
      <c r="AI1031" s="21">
        <f>ROUNDDOWN(T1031,-2)+ROUNDDOWN(U1031,-2)</f>
        <v/>
      </c>
      <c r="AJ1031" s="21">
        <f>M1031+AF1031</f>
        <v/>
      </c>
      <c r="AK1031" s="21">
        <f>M1031+AG1031</f>
        <v/>
      </c>
      <c r="AL1031" s="21">
        <f>N1031+AH1031</f>
        <v/>
      </c>
      <c r="AM1031" s="21">
        <f>O1031+AI1031</f>
        <v/>
      </c>
      <c r="AN1031" s="21">
        <f>N1031+AI1031</f>
        <v/>
      </c>
      <c r="AO1031" s="21">
        <f>ROUNDDOWN((R1031+S1031)*0.2/Y1031+2000,0)</f>
        <v/>
      </c>
      <c r="AP1031" s="21">
        <f>ROUNDDOWN((T1031+U1031)*0.2/Z1031+2000,0)</f>
        <v/>
      </c>
      <c r="AQ1031" s="21">
        <f>AL1031-AK1031</f>
        <v/>
      </c>
      <c r="AR1031" s="21">
        <f>AM1031-AK1031</f>
        <v/>
      </c>
      <c r="AS1031" s="21">
        <f>AM1031-AL1031</f>
        <v/>
      </c>
      <c r="AT1031" s="21">
        <f>AK1031+C1031-AJ1031</f>
        <v/>
      </c>
      <c r="AU1031" s="21">
        <f>AL1031+C1031-AM1031</f>
        <v/>
      </c>
      <c r="AV1031" s="21">
        <f>AN1031+C1031-AM1031</f>
        <v/>
      </c>
    </row>
    <row r="1032">
      <c r="A1032" t="inlineStr">
        <is>
          <t>医療費の境目</t>
        </is>
      </c>
      <c r="B1032" s="21">
        <f>'3_医療費の境目'!$B$3</f>
        <v/>
      </c>
      <c r="C1032" s="21">
        <f>IF('3_医療費の境目'!$B$4="",AO1032,'3_医療費の境目'!$B$4)</f>
        <v/>
      </c>
      <c r="D1032" s="21">
        <f>'3_医療費の境目'!D1032</f>
        <v/>
      </c>
      <c r="E1032" s="21">
        <f>ROUND(MIN(B1032/12,650000)*12*0.0915+MIN(B1032/12,1390000)*12*(0.0504+0)+B1032*0.005,0)</f>
        <v/>
      </c>
      <c r="F1032" s="21">
        <f>IF(B1032&lt;741000,0,IF(B1032&lt;2191000,B1032-740000,IF(B1032&lt;2193000,1451000,IF(B1032&lt;2196000,1453000,IF(B1032&lt;2200000,1456000,IF(B1032&lt;3600000,ROUND(ROUNDDOWN(B1032/4,-3)*2.8,0)-80000,IF(B1032&lt;6600000,ROUND(ROUNDDOWN(B1032/4,-3)*3.2,0)-440000,IF(B1032&lt;8500000,ROUNDDOWN(B1032*0.9,0)-1100000,B1032-1950000))))))))</f>
        <v/>
      </c>
      <c r="G1032" s="21">
        <f>IF(F1032&gt;23500000,NA(),IF(F1032&lt;=4890000,1040000,IF(F1032&lt;=6550000,670000,620000)))</f>
        <v/>
      </c>
      <c r="H1032" s="21">
        <f>IF(D1032&lt;=0,0,MAX(0,MIN(2000000,D1032-MIN(100000,ROUNDDOWN(F1032*0.05,0)))))</f>
        <v/>
      </c>
      <c r="I1032" s="21">
        <f>IF(C1032&lt;=2000,0,MIN(C1032,ROUNDDOWN(F1032*0.4,0))-2000)</f>
        <v/>
      </c>
      <c r="J1032" s="21">
        <f>MAX(0,ROUNDDOWN(F1032-E1032-G1032,-3))</f>
        <v/>
      </c>
      <c r="K1032" s="21">
        <f>MAX(0,ROUNDDOWN(F1032-E1032-G1032-H1032-I1032,-3))</f>
        <v/>
      </c>
      <c r="L1032" s="21">
        <f>MAX(0,ROUNDDOWN(F1032-E1032-G1032-H1032,-3))</f>
        <v/>
      </c>
      <c r="M1032" s="21">
        <f>IF(J1032&lt;=0,0,ROUNDDOWN((J1032*LOOKUP(J1032,{0,1950001,3300001,6950001,9000001,18000001,40000001},{0.05,0.1,0.2,0.23,0.33,0.4,0.45})-LOOKUP(J1032,{0,1950001,3300001,6950001,9000001,18000001,40000001},{0,97500,427500,636000,1536000,2796000,4796000}))*1.021,-2))</f>
        <v/>
      </c>
      <c r="N1032" s="21">
        <f>IF(K1032&lt;=0,0,ROUNDDOWN((K1032*LOOKUP(K1032,{0,1950001,3300001,6950001,9000001,18000001,40000001},{0.05,0.1,0.2,0.23,0.33,0.4,0.45})-LOOKUP(K1032,{0,1950001,3300001,6950001,9000001,18000001,40000001},{0,97500,427500,636000,1536000,2796000,4796000}))*1.021,-2))</f>
        <v/>
      </c>
      <c r="O1032" s="21">
        <f>IF(L1032&lt;=0,0,ROUNDDOWN((L1032*LOOKUP(L1032,{0,1950001,3300001,6950001,9000001,18000001,40000001},{0.05,0.1,0.2,0.23,0.33,0.4,0.45})-LOOKUP(L1032,{0,1950001,3300001,6950001,9000001,18000001,40000001},{0,97500,427500,636000,1536000,2796000,4796000}))*1.021,-2))</f>
        <v/>
      </c>
      <c r="P1032" s="21">
        <f>MAX(0,ROUNDDOWN(F1032-E1032-430000,-3))</f>
        <v/>
      </c>
      <c r="Q1032" s="21">
        <f>MAX(0,ROUNDDOWN(F1032-E1032-430000-H1032,-3))</f>
        <v/>
      </c>
      <c r="R1032" s="21">
        <f>IF(F1032&lt;=450000,0,MAX(0,P1032*0.06-MIN(50000,P1032)*0.03))</f>
        <v/>
      </c>
      <c r="S1032" s="21">
        <f>IF(F1032&lt;=450000,0,MAX(0,P1032*0.04-MIN(50000,P1032)*0.02))</f>
        <v/>
      </c>
      <c r="T1032" s="21">
        <f>IF(F1032&lt;=450000,0,MAX(0,Q1032*0.06-MIN(50000,Q1032)*0.03))</f>
        <v/>
      </c>
      <c r="U1032" s="21">
        <f>IF(F1032&lt;=450000,0,MAX(0,Q1032*0.04-MIN(50000,Q1032)*0.02))</f>
        <v/>
      </c>
      <c r="V1032" s="21">
        <f>50000+MAX(0,G1032-480000)</f>
        <v/>
      </c>
      <c r="W1032" s="21">
        <f>P1032-V1032</f>
        <v/>
      </c>
      <c r="X1032" s="21">
        <f>Q1032-V1032</f>
        <v/>
      </c>
      <c r="Y1032" s="22">
        <f>IF(W1032&lt;0,0.9,LOOKUP(W1032,{0,1950001,3300001,6950001,9000001,18000001,40000001},{0.84895,0.7979,0.6958,0.66517,0.56307,0.4916,0.44055}))</f>
        <v/>
      </c>
      <c r="Z1032" s="22">
        <f>IF(X1032&lt;0,0.9,LOOKUP(X1032,{0,1950001,3300001,6950001,9000001,18000001,40000001},{0.84895,0.7979,0.6958,0.66517,0.56307,0.4916,0.44055}))</f>
        <v/>
      </c>
      <c r="AA1032" s="22">
        <f>IF(W1032&lt;0,0,CHOOSE(MATCH(W1032,{0,1950001,3300001,6950001,9000001},1),5.105/84.895,10.21/79.79,20.42/69.58,23.483/66.517,33.693/56.307))</f>
        <v/>
      </c>
      <c r="AB1032" s="21">
        <f>IF(C1032&lt;=2000,0,(MIN(C1032,ROUNDDOWN(F1032*0.3,0))-2000)*0.1)</f>
        <v/>
      </c>
      <c r="AC1032" s="21">
        <f>IF(C1032&lt;=2000,0,MIN((C1032-2000)*Y1032,(R1032+S1032)*0.2))</f>
        <v/>
      </c>
      <c r="AD1032" s="21">
        <f>IF(C1032&lt;=2000,0,MIN((C1032-2000)*Z1032,(T1032+U1032)*0.2))</f>
        <v/>
      </c>
      <c r="AE1032" s="21">
        <f>AC1032*AA1032</f>
        <v/>
      </c>
      <c r="AF1032" s="21">
        <f>ROUNDDOWN(R1032,-2)+ROUNDDOWN(S1032,-2)</f>
        <v/>
      </c>
      <c r="AG1032" s="21">
        <f>ROUNDDOWN(MAX(0,R1032-(AB1032+AC1032+AE1032)*0.6),-2)+ROUNDDOWN(MAX(0,S1032-(AB1032+AC1032+AE1032)*0.4),-2)</f>
        <v/>
      </c>
      <c r="AH1032" s="21">
        <f>ROUNDDOWN(MAX(0,T1032-(AB1032+AD1032)*0.6),-2)+ROUNDDOWN(MAX(0,U1032-(AB1032+AD1032)*0.4),-2)</f>
        <v/>
      </c>
      <c r="AI1032" s="21">
        <f>ROUNDDOWN(T1032,-2)+ROUNDDOWN(U1032,-2)</f>
        <v/>
      </c>
      <c r="AJ1032" s="21">
        <f>M1032+AF1032</f>
        <v/>
      </c>
      <c r="AK1032" s="21">
        <f>M1032+AG1032</f>
        <v/>
      </c>
      <c r="AL1032" s="21">
        <f>N1032+AH1032</f>
        <v/>
      </c>
      <c r="AM1032" s="21">
        <f>O1032+AI1032</f>
        <v/>
      </c>
      <c r="AN1032" s="21">
        <f>N1032+AI1032</f>
        <v/>
      </c>
      <c r="AO1032" s="21">
        <f>ROUNDDOWN((R1032+S1032)*0.2/Y1032+2000,0)</f>
        <v/>
      </c>
      <c r="AP1032" s="21">
        <f>ROUNDDOWN((T1032+U1032)*0.2/Z1032+2000,0)</f>
        <v/>
      </c>
      <c r="AQ1032" s="21">
        <f>AL1032-AK1032</f>
        <v/>
      </c>
      <c r="AR1032" s="21">
        <f>AM1032-AK1032</f>
        <v/>
      </c>
      <c r="AS1032" s="21">
        <f>AM1032-AL1032</f>
        <v/>
      </c>
      <c r="AT1032" s="21">
        <f>AK1032+C1032-AJ1032</f>
        <v/>
      </c>
      <c r="AU1032" s="21">
        <f>AL1032+C1032-AM1032</f>
        <v/>
      </c>
      <c r="AV1032" s="21">
        <f>AN1032+C1032-AM1032</f>
        <v/>
      </c>
    </row>
    <row r="1033">
      <c r="A1033" t="inlineStr">
        <is>
          <t>医療費の境目</t>
        </is>
      </c>
      <c r="B1033" s="21">
        <f>'3_医療費の境目'!$B$3</f>
        <v/>
      </c>
      <c r="C1033" s="21">
        <f>IF('3_医療費の境目'!$B$4="",AO1033,'3_医療費の境目'!$B$4)</f>
        <v/>
      </c>
      <c r="D1033" s="21">
        <f>'3_医療費の境目'!D1033</f>
        <v/>
      </c>
      <c r="E1033" s="21">
        <f>ROUND(MIN(B1033/12,650000)*12*0.0915+MIN(B1033/12,1390000)*12*(0.0504+0)+B1033*0.005,0)</f>
        <v/>
      </c>
      <c r="F1033" s="21">
        <f>IF(B1033&lt;741000,0,IF(B1033&lt;2191000,B1033-740000,IF(B1033&lt;2193000,1451000,IF(B1033&lt;2196000,1453000,IF(B1033&lt;2200000,1456000,IF(B1033&lt;3600000,ROUND(ROUNDDOWN(B1033/4,-3)*2.8,0)-80000,IF(B1033&lt;6600000,ROUND(ROUNDDOWN(B1033/4,-3)*3.2,0)-440000,IF(B1033&lt;8500000,ROUNDDOWN(B1033*0.9,0)-1100000,B1033-1950000))))))))</f>
        <v/>
      </c>
      <c r="G1033" s="21">
        <f>IF(F1033&gt;23500000,NA(),IF(F1033&lt;=4890000,1040000,IF(F1033&lt;=6550000,670000,620000)))</f>
        <v/>
      </c>
      <c r="H1033" s="21">
        <f>IF(D1033&lt;=0,0,MAX(0,MIN(2000000,D1033-MIN(100000,ROUNDDOWN(F1033*0.05,0)))))</f>
        <v/>
      </c>
      <c r="I1033" s="21">
        <f>IF(C1033&lt;=2000,0,MIN(C1033,ROUNDDOWN(F1033*0.4,0))-2000)</f>
        <v/>
      </c>
      <c r="J1033" s="21">
        <f>MAX(0,ROUNDDOWN(F1033-E1033-G1033,-3))</f>
        <v/>
      </c>
      <c r="K1033" s="21">
        <f>MAX(0,ROUNDDOWN(F1033-E1033-G1033-H1033-I1033,-3))</f>
        <v/>
      </c>
      <c r="L1033" s="21">
        <f>MAX(0,ROUNDDOWN(F1033-E1033-G1033-H1033,-3))</f>
        <v/>
      </c>
      <c r="M1033" s="21">
        <f>IF(J1033&lt;=0,0,ROUNDDOWN((J1033*LOOKUP(J1033,{0,1950001,3300001,6950001,9000001,18000001,40000001},{0.05,0.1,0.2,0.23,0.33,0.4,0.45})-LOOKUP(J1033,{0,1950001,3300001,6950001,9000001,18000001,40000001},{0,97500,427500,636000,1536000,2796000,4796000}))*1.021,-2))</f>
        <v/>
      </c>
      <c r="N1033" s="21">
        <f>IF(K1033&lt;=0,0,ROUNDDOWN((K1033*LOOKUP(K1033,{0,1950001,3300001,6950001,9000001,18000001,40000001},{0.05,0.1,0.2,0.23,0.33,0.4,0.45})-LOOKUP(K1033,{0,1950001,3300001,6950001,9000001,18000001,40000001},{0,97500,427500,636000,1536000,2796000,4796000}))*1.021,-2))</f>
        <v/>
      </c>
      <c r="O1033" s="21">
        <f>IF(L1033&lt;=0,0,ROUNDDOWN((L1033*LOOKUP(L1033,{0,1950001,3300001,6950001,9000001,18000001,40000001},{0.05,0.1,0.2,0.23,0.33,0.4,0.45})-LOOKUP(L1033,{0,1950001,3300001,6950001,9000001,18000001,40000001},{0,97500,427500,636000,1536000,2796000,4796000}))*1.021,-2))</f>
        <v/>
      </c>
      <c r="P1033" s="21">
        <f>MAX(0,ROUNDDOWN(F1033-E1033-430000,-3))</f>
        <v/>
      </c>
      <c r="Q1033" s="21">
        <f>MAX(0,ROUNDDOWN(F1033-E1033-430000-H1033,-3))</f>
        <v/>
      </c>
      <c r="R1033" s="21">
        <f>IF(F1033&lt;=450000,0,MAX(0,P1033*0.06-MIN(50000,P1033)*0.03))</f>
        <v/>
      </c>
      <c r="S1033" s="21">
        <f>IF(F1033&lt;=450000,0,MAX(0,P1033*0.04-MIN(50000,P1033)*0.02))</f>
        <v/>
      </c>
      <c r="T1033" s="21">
        <f>IF(F1033&lt;=450000,0,MAX(0,Q1033*0.06-MIN(50000,Q1033)*0.03))</f>
        <v/>
      </c>
      <c r="U1033" s="21">
        <f>IF(F1033&lt;=450000,0,MAX(0,Q1033*0.04-MIN(50000,Q1033)*0.02))</f>
        <v/>
      </c>
      <c r="V1033" s="21">
        <f>50000+MAX(0,G1033-480000)</f>
        <v/>
      </c>
      <c r="W1033" s="21">
        <f>P1033-V1033</f>
        <v/>
      </c>
      <c r="X1033" s="21">
        <f>Q1033-V1033</f>
        <v/>
      </c>
      <c r="Y1033" s="22">
        <f>IF(W1033&lt;0,0.9,LOOKUP(W1033,{0,1950001,3300001,6950001,9000001,18000001,40000001},{0.84895,0.7979,0.6958,0.66517,0.56307,0.4916,0.44055}))</f>
        <v/>
      </c>
      <c r="Z1033" s="22">
        <f>IF(X1033&lt;0,0.9,LOOKUP(X1033,{0,1950001,3300001,6950001,9000001,18000001,40000001},{0.84895,0.7979,0.6958,0.66517,0.56307,0.4916,0.44055}))</f>
        <v/>
      </c>
      <c r="AA1033" s="22">
        <f>IF(W1033&lt;0,0,CHOOSE(MATCH(W1033,{0,1950001,3300001,6950001,9000001},1),5.105/84.895,10.21/79.79,20.42/69.58,23.483/66.517,33.693/56.307))</f>
        <v/>
      </c>
      <c r="AB1033" s="21">
        <f>IF(C1033&lt;=2000,0,(MIN(C1033,ROUNDDOWN(F1033*0.3,0))-2000)*0.1)</f>
        <v/>
      </c>
      <c r="AC1033" s="21">
        <f>IF(C1033&lt;=2000,0,MIN((C1033-2000)*Y1033,(R1033+S1033)*0.2))</f>
        <v/>
      </c>
      <c r="AD1033" s="21">
        <f>IF(C1033&lt;=2000,0,MIN((C1033-2000)*Z1033,(T1033+U1033)*0.2))</f>
        <v/>
      </c>
      <c r="AE1033" s="21">
        <f>AC1033*AA1033</f>
        <v/>
      </c>
      <c r="AF1033" s="21">
        <f>ROUNDDOWN(R1033,-2)+ROUNDDOWN(S1033,-2)</f>
        <v/>
      </c>
      <c r="AG1033" s="21">
        <f>ROUNDDOWN(MAX(0,R1033-(AB1033+AC1033+AE1033)*0.6),-2)+ROUNDDOWN(MAX(0,S1033-(AB1033+AC1033+AE1033)*0.4),-2)</f>
        <v/>
      </c>
      <c r="AH1033" s="21">
        <f>ROUNDDOWN(MAX(0,T1033-(AB1033+AD1033)*0.6),-2)+ROUNDDOWN(MAX(0,U1033-(AB1033+AD1033)*0.4),-2)</f>
        <v/>
      </c>
      <c r="AI1033" s="21">
        <f>ROUNDDOWN(T1033,-2)+ROUNDDOWN(U1033,-2)</f>
        <v/>
      </c>
      <c r="AJ1033" s="21">
        <f>M1033+AF1033</f>
        <v/>
      </c>
      <c r="AK1033" s="21">
        <f>M1033+AG1033</f>
        <v/>
      </c>
      <c r="AL1033" s="21">
        <f>N1033+AH1033</f>
        <v/>
      </c>
      <c r="AM1033" s="21">
        <f>O1033+AI1033</f>
        <v/>
      </c>
      <c r="AN1033" s="21">
        <f>N1033+AI1033</f>
        <v/>
      </c>
      <c r="AO1033" s="21">
        <f>ROUNDDOWN((R1033+S1033)*0.2/Y1033+2000,0)</f>
        <v/>
      </c>
      <c r="AP1033" s="21">
        <f>ROUNDDOWN((T1033+U1033)*0.2/Z1033+2000,0)</f>
        <v/>
      </c>
      <c r="AQ1033" s="21">
        <f>AL1033-AK1033</f>
        <v/>
      </c>
      <c r="AR1033" s="21">
        <f>AM1033-AK1033</f>
        <v/>
      </c>
      <c r="AS1033" s="21">
        <f>AM1033-AL1033</f>
        <v/>
      </c>
      <c r="AT1033" s="21">
        <f>AK1033+C1033-AJ1033</f>
        <v/>
      </c>
      <c r="AU1033" s="21">
        <f>AL1033+C1033-AM1033</f>
        <v/>
      </c>
      <c r="AV1033" s="21">
        <f>AN1033+C1033-AM1033</f>
        <v/>
      </c>
    </row>
    <row r="1034">
      <c r="A1034" t="inlineStr">
        <is>
          <t>医療費の境目</t>
        </is>
      </c>
      <c r="B1034" s="21">
        <f>'3_医療費の境目'!$B$3</f>
        <v/>
      </c>
      <c r="C1034" s="21">
        <f>IF('3_医療費の境目'!$B$4="",AO1034,'3_医療費の境目'!$B$4)</f>
        <v/>
      </c>
      <c r="D1034" s="21">
        <f>'3_医療費の境目'!D1034</f>
        <v/>
      </c>
      <c r="E1034" s="21">
        <f>ROUND(MIN(B1034/12,650000)*12*0.0915+MIN(B1034/12,1390000)*12*(0.0504+0)+B1034*0.005,0)</f>
        <v/>
      </c>
      <c r="F1034" s="21">
        <f>IF(B1034&lt;741000,0,IF(B1034&lt;2191000,B1034-740000,IF(B1034&lt;2193000,1451000,IF(B1034&lt;2196000,1453000,IF(B1034&lt;2200000,1456000,IF(B1034&lt;3600000,ROUND(ROUNDDOWN(B1034/4,-3)*2.8,0)-80000,IF(B1034&lt;6600000,ROUND(ROUNDDOWN(B1034/4,-3)*3.2,0)-440000,IF(B1034&lt;8500000,ROUNDDOWN(B1034*0.9,0)-1100000,B1034-1950000))))))))</f>
        <v/>
      </c>
      <c r="G1034" s="21">
        <f>IF(F1034&gt;23500000,NA(),IF(F1034&lt;=4890000,1040000,IF(F1034&lt;=6550000,670000,620000)))</f>
        <v/>
      </c>
      <c r="H1034" s="21">
        <f>IF(D1034&lt;=0,0,MAX(0,MIN(2000000,D1034-MIN(100000,ROUNDDOWN(F1034*0.05,0)))))</f>
        <v/>
      </c>
      <c r="I1034" s="21">
        <f>IF(C1034&lt;=2000,0,MIN(C1034,ROUNDDOWN(F1034*0.4,0))-2000)</f>
        <v/>
      </c>
      <c r="J1034" s="21">
        <f>MAX(0,ROUNDDOWN(F1034-E1034-G1034,-3))</f>
        <v/>
      </c>
      <c r="K1034" s="21">
        <f>MAX(0,ROUNDDOWN(F1034-E1034-G1034-H1034-I1034,-3))</f>
        <v/>
      </c>
      <c r="L1034" s="21">
        <f>MAX(0,ROUNDDOWN(F1034-E1034-G1034-H1034,-3))</f>
        <v/>
      </c>
      <c r="M1034" s="21">
        <f>IF(J1034&lt;=0,0,ROUNDDOWN((J1034*LOOKUP(J1034,{0,1950001,3300001,6950001,9000001,18000001,40000001},{0.05,0.1,0.2,0.23,0.33,0.4,0.45})-LOOKUP(J1034,{0,1950001,3300001,6950001,9000001,18000001,40000001},{0,97500,427500,636000,1536000,2796000,4796000}))*1.021,-2))</f>
        <v/>
      </c>
      <c r="N1034" s="21">
        <f>IF(K1034&lt;=0,0,ROUNDDOWN((K1034*LOOKUP(K1034,{0,1950001,3300001,6950001,9000001,18000001,40000001},{0.05,0.1,0.2,0.23,0.33,0.4,0.45})-LOOKUP(K1034,{0,1950001,3300001,6950001,9000001,18000001,40000001},{0,97500,427500,636000,1536000,2796000,4796000}))*1.021,-2))</f>
        <v/>
      </c>
      <c r="O1034" s="21">
        <f>IF(L1034&lt;=0,0,ROUNDDOWN((L1034*LOOKUP(L1034,{0,1950001,3300001,6950001,9000001,18000001,40000001},{0.05,0.1,0.2,0.23,0.33,0.4,0.45})-LOOKUP(L1034,{0,1950001,3300001,6950001,9000001,18000001,40000001},{0,97500,427500,636000,1536000,2796000,4796000}))*1.021,-2))</f>
        <v/>
      </c>
      <c r="P1034" s="21">
        <f>MAX(0,ROUNDDOWN(F1034-E1034-430000,-3))</f>
        <v/>
      </c>
      <c r="Q1034" s="21">
        <f>MAX(0,ROUNDDOWN(F1034-E1034-430000-H1034,-3))</f>
        <v/>
      </c>
      <c r="R1034" s="21">
        <f>IF(F1034&lt;=450000,0,MAX(0,P1034*0.06-MIN(50000,P1034)*0.03))</f>
        <v/>
      </c>
      <c r="S1034" s="21">
        <f>IF(F1034&lt;=450000,0,MAX(0,P1034*0.04-MIN(50000,P1034)*0.02))</f>
        <v/>
      </c>
      <c r="T1034" s="21">
        <f>IF(F1034&lt;=450000,0,MAX(0,Q1034*0.06-MIN(50000,Q1034)*0.03))</f>
        <v/>
      </c>
      <c r="U1034" s="21">
        <f>IF(F1034&lt;=450000,0,MAX(0,Q1034*0.04-MIN(50000,Q1034)*0.02))</f>
        <v/>
      </c>
      <c r="V1034" s="21">
        <f>50000+MAX(0,G1034-480000)</f>
        <v/>
      </c>
      <c r="W1034" s="21">
        <f>P1034-V1034</f>
        <v/>
      </c>
      <c r="X1034" s="21">
        <f>Q1034-V1034</f>
        <v/>
      </c>
      <c r="Y1034" s="22">
        <f>IF(W1034&lt;0,0.9,LOOKUP(W1034,{0,1950001,3300001,6950001,9000001,18000001,40000001},{0.84895,0.7979,0.6958,0.66517,0.56307,0.4916,0.44055}))</f>
        <v/>
      </c>
      <c r="Z1034" s="22">
        <f>IF(X1034&lt;0,0.9,LOOKUP(X1034,{0,1950001,3300001,6950001,9000001,18000001,40000001},{0.84895,0.7979,0.6958,0.66517,0.56307,0.4916,0.44055}))</f>
        <v/>
      </c>
      <c r="AA1034" s="22">
        <f>IF(W1034&lt;0,0,CHOOSE(MATCH(W1034,{0,1950001,3300001,6950001,9000001},1),5.105/84.895,10.21/79.79,20.42/69.58,23.483/66.517,33.693/56.307))</f>
        <v/>
      </c>
      <c r="AB1034" s="21">
        <f>IF(C1034&lt;=2000,0,(MIN(C1034,ROUNDDOWN(F1034*0.3,0))-2000)*0.1)</f>
        <v/>
      </c>
      <c r="AC1034" s="21">
        <f>IF(C1034&lt;=2000,0,MIN((C1034-2000)*Y1034,(R1034+S1034)*0.2))</f>
        <v/>
      </c>
      <c r="AD1034" s="21">
        <f>IF(C1034&lt;=2000,0,MIN((C1034-2000)*Z1034,(T1034+U1034)*0.2))</f>
        <v/>
      </c>
      <c r="AE1034" s="21">
        <f>AC1034*AA1034</f>
        <v/>
      </c>
      <c r="AF1034" s="21">
        <f>ROUNDDOWN(R1034,-2)+ROUNDDOWN(S1034,-2)</f>
        <v/>
      </c>
      <c r="AG1034" s="21">
        <f>ROUNDDOWN(MAX(0,R1034-(AB1034+AC1034+AE1034)*0.6),-2)+ROUNDDOWN(MAX(0,S1034-(AB1034+AC1034+AE1034)*0.4),-2)</f>
        <v/>
      </c>
      <c r="AH1034" s="21">
        <f>ROUNDDOWN(MAX(0,T1034-(AB1034+AD1034)*0.6),-2)+ROUNDDOWN(MAX(0,U1034-(AB1034+AD1034)*0.4),-2)</f>
        <v/>
      </c>
      <c r="AI1034" s="21">
        <f>ROUNDDOWN(T1034,-2)+ROUNDDOWN(U1034,-2)</f>
        <v/>
      </c>
      <c r="AJ1034" s="21">
        <f>M1034+AF1034</f>
        <v/>
      </c>
      <c r="AK1034" s="21">
        <f>M1034+AG1034</f>
        <v/>
      </c>
      <c r="AL1034" s="21">
        <f>N1034+AH1034</f>
        <v/>
      </c>
      <c r="AM1034" s="21">
        <f>O1034+AI1034</f>
        <v/>
      </c>
      <c r="AN1034" s="21">
        <f>N1034+AI1034</f>
        <v/>
      </c>
      <c r="AO1034" s="21">
        <f>ROUNDDOWN((R1034+S1034)*0.2/Y1034+2000,0)</f>
        <v/>
      </c>
      <c r="AP1034" s="21">
        <f>ROUNDDOWN((T1034+U1034)*0.2/Z1034+2000,0)</f>
        <v/>
      </c>
      <c r="AQ1034" s="21">
        <f>AL1034-AK1034</f>
        <v/>
      </c>
      <c r="AR1034" s="21">
        <f>AM1034-AK1034</f>
        <v/>
      </c>
      <c r="AS1034" s="21">
        <f>AM1034-AL1034</f>
        <v/>
      </c>
      <c r="AT1034" s="21">
        <f>AK1034+C1034-AJ1034</f>
        <v/>
      </c>
      <c r="AU1034" s="21">
        <f>AL1034+C1034-AM1034</f>
        <v/>
      </c>
      <c r="AV1034" s="21">
        <f>AN1034+C1034-AM1034</f>
        <v/>
      </c>
    </row>
    <row r="1035">
      <c r="A1035" t="inlineStr">
        <is>
          <t>医療費の境目</t>
        </is>
      </c>
      <c r="B1035" s="21">
        <f>'3_医療費の境目'!$B$3</f>
        <v/>
      </c>
      <c r="C1035" s="21">
        <f>IF('3_医療費の境目'!$B$4="",AO1035,'3_医療費の境目'!$B$4)</f>
        <v/>
      </c>
      <c r="D1035" s="21">
        <f>'3_医療費の境目'!D1035</f>
        <v/>
      </c>
      <c r="E1035" s="21">
        <f>ROUND(MIN(B1035/12,650000)*12*0.0915+MIN(B1035/12,1390000)*12*(0.0504+0)+B1035*0.005,0)</f>
        <v/>
      </c>
      <c r="F1035" s="21">
        <f>IF(B1035&lt;741000,0,IF(B1035&lt;2191000,B1035-740000,IF(B1035&lt;2193000,1451000,IF(B1035&lt;2196000,1453000,IF(B1035&lt;2200000,1456000,IF(B1035&lt;3600000,ROUND(ROUNDDOWN(B1035/4,-3)*2.8,0)-80000,IF(B1035&lt;6600000,ROUND(ROUNDDOWN(B1035/4,-3)*3.2,0)-440000,IF(B1035&lt;8500000,ROUNDDOWN(B1035*0.9,0)-1100000,B1035-1950000))))))))</f>
        <v/>
      </c>
      <c r="G1035" s="21">
        <f>IF(F1035&gt;23500000,NA(),IF(F1035&lt;=4890000,1040000,IF(F1035&lt;=6550000,670000,620000)))</f>
        <v/>
      </c>
      <c r="H1035" s="21">
        <f>IF(D1035&lt;=0,0,MAX(0,MIN(2000000,D1035-MIN(100000,ROUNDDOWN(F1035*0.05,0)))))</f>
        <v/>
      </c>
      <c r="I1035" s="21">
        <f>IF(C1035&lt;=2000,0,MIN(C1035,ROUNDDOWN(F1035*0.4,0))-2000)</f>
        <v/>
      </c>
      <c r="J1035" s="21">
        <f>MAX(0,ROUNDDOWN(F1035-E1035-G1035,-3))</f>
        <v/>
      </c>
      <c r="K1035" s="21">
        <f>MAX(0,ROUNDDOWN(F1035-E1035-G1035-H1035-I1035,-3))</f>
        <v/>
      </c>
      <c r="L1035" s="21">
        <f>MAX(0,ROUNDDOWN(F1035-E1035-G1035-H1035,-3))</f>
        <v/>
      </c>
      <c r="M1035" s="21">
        <f>IF(J1035&lt;=0,0,ROUNDDOWN((J1035*LOOKUP(J1035,{0,1950001,3300001,6950001,9000001,18000001,40000001},{0.05,0.1,0.2,0.23,0.33,0.4,0.45})-LOOKUP(J1035,{0,1950001,3300001,6950001,9000001,18000001,40000001},{0,97500,427500,636000,1536000,2796000,4796000}))*1.021,-2))</f>
        <v/>
      </c>
      <c r="N1035" s="21">
        <f>IF(K1035&lt;=0,0,ROUNDDOWN((K1035*LOOKUP(K1035,{0,1950001,3300001,6950001,9000001,18000001,40000001},{0.05,0.1,0.2,0.23,0.33,0.4,0.45})-LOOKUP(K1035,{0,1950001,3300001,6950001,9000001,18000001,40000001},{0,97500,427500,636000,1536000,2796000,4796000}))*1.021,-2))</f>
        <v/>
      </c>
      <c r="O1035" s="21">
        <f>IF(L1035&lt;=0,0,ROUNDDOWN((L1035*LOOKUP(L1035,{0,1950001,3300001,6950001,9000001,18000001,40000001},{0.05,0.1,0.2,0.23,0.33,0.4,0.45})-LOOKUP(L1035,{0,1950001,3300001,6950001,9000001,18000001,40000001},{0,97500,427500,636000,1536000,2796000,4796000}))*1.021,-2))</f>
        <v/>
      </c>
      <c r="P1035" s="21">
        <f>MAX(0,ROUNDDOWN(F1035-E1035-430000,-3))</f>
        <v/>
      </c>
      <c r="Q1035" s="21">
        <f>MAX(0,ROUNDDOWN(F1035-E1035-430000-H1035,-3))</f>
        <v/>
      </c>
      <c r="R1035" s="21">
        <f>IF(F1035&lt;=450000,0,MAX(0,P1035*0.06-MIN(50000,P1035)*0.03))</f>
        <v/>
      </c>
      <c r="S1035" s="21">
        <f>IF(F1035&lt;=450000,0,MAX(0,P1035*0.04-MIN(50000,P1035)*0.02))</f>
        <v/>
      </c>
      <c r="T1035" s="21">
        <f>IF(F1035&lt;=450000,0,MAX(0,Q1035*0.06-MIN(50000,Q1035)*0.03))</f>
        <v/>
      </c>
      <c r="U1035" s="21">
        <f>IF(F1035&lt;=450000,0,MAX(0,Q1035*0.04-MIN(50000,Q1035)*0.02))</f>
        <v/>
      </c>
      <c r="V1035" s="21">
        <f>50000+MAX(0,G1035-480000)</f>
        <v/>
      </c>
      <c r="W1035" s="21">
        <f>P1035-V1035</f>
        <v/>
      </c>
      <c r="X1035" s="21">
        <f>Q1035-V1035</f>
        <v/>
      </c>
      <c r="Y1035" s="22">
        <f>IF(W1035&lt;0,0.9,LOOKUP(W1035,{0,1950001,3300001,6950001,9000001,18000001,40000001},{0.84895,0.7979,0.6958,0.66517,0.56307,0.4916,0.44055}))</f>
        <v/>
      </c>
      <c r="Z1035" s="22">
        <f>IF(X1035&lt;0,0.9,LOOKUP(X1035,{0,1950001,3300001,6950001,9000001,18000001,40000001},{0.84895,0.7979,0.6958,0.66517,0.56307,0.4916,0.44055}))</f>
        <v/>
      </c>
      <c r="AA1035" s="22">
        <f>IF(W1035&lt;0,0,CHOOSE(MATCH(W1035,{0,1950001,3300001,6950001,9000001},1),5.105/84.895,10.21/79.79,20.42/69.58,23.483/66.517,33.693/56.307))</f>
        <v/>
      </c>
      <c r="AB1035" s="21">
        <f>IF(C1035&lt;=2000,0,(MIN(C1035,ROUNDDOWN(F1035*0.3,0))-2000)*0.1)</f>
        <v/>
      </c>
      <c r="AC1035" s="21">
        <f>IF(C1035&lt;=2000,0,MIN((C1035-2000)*Y1035,(R1035+S1035)*0.2))</f>
        <v/>
      </c>
      <c r="AD1035" s="21">
        <f>IF(C1035&lt;=2000,0,MIN((C1035-2000)*Z1035,(T1035+U1035)*0.2))</f>
        <v/>
      </c>
      <c r="AE1035" s="21">
        <f>AC1035*AA1035</f>
        <v/>
      </c>
      <c r="AF1035" s="21">
        <f>ROUNDDOWN(R1035,-2)+ROUNDDOWN(S1035,-2)</f>
        <v/>
      </c>
      <c r="AG1035" s="21">
        <f>ROUNDDOWN(MAX(0,R1035-(AB1035+AC1035+AE1035)*0.6),-2)+ROUNDDOWN(MAX(0,S1035-(AB1035+AC1035+AE1035)*0.4),-2)</f>
        <v/>
      </c>
      <c r="AH1035" s="21">
        <f>ROUNDDOWN(MAX(0,T1035-(AB1035+AD1035)*0.6),-2)+ROUNDDOWN(MAX(0,U1035-(AB1035+AD1035)*0.4),-2)</f>
        <v/>
      </c>
      <c r="AI1035" s="21">
        <f>ROUNDDOWN(T1035,-2)+ROUNDDOWN(U1035,-2)</f>
        <v/>
      </c>
      <c r="AJ1035" s="21">
        <f>M1035+AF1035</f>
        <v/>
      </c>
      <c r="AK1035" s="21">
        <f>M1035+AG1035</f>
        <v/>
      </c>
      <c r="AL1035" s="21">
        <f>N1035+AH1035</f>
        <v/>
      </c>
      <c r="AM1035" s="21">
        <f>O1035+AI1035</f>
        <v/>
      </c>
      <c r="AN1035" s="21">
        <f>N1035+AI1035</f>
        <v/>
      </c>
      <c r="AO1035" s="21">
        <f>ROUNDDOWN((R1035+S1035)*0.2/Y1035+2000,0)</f>
        <v/>
      </c>
      <c r="AP1035" s="21">
        <f>ROUNDDOWN((T1035+U1035)*0.2/Z1035+2000,0)</f>
        <v/>
      </c>
      <c r="AQ1035" s="21">
        <f>AL1035-AK1035</f>
        <v/>
      </c>
      <c r="AR1035" s="21">
        <f>AM1035-AK1035</f>
        <v/>
      </c>
      <c r="AS1035" s="21">
        <f>AM1035-AL1035</f>
        <v/>
      </c>
      <c r="AT1035" s="21">
        <f>AK1035+C1035-AJ1035</f>
        <v/>
      </c>
      <c r="AU1035" s="21">
        <f>AL1035+C1035-AM1035</f>
        <v/>
      </c>
      <c r="AV1035" s="21">
        <f>AN1035+C1035-AM1035</f>
        <v/>
      </c>
    </row>
    <row r="1036">
      <c r="A1036" t="inlineStr">
        <is>
          <t>医療費の境目</t>
        </is>
      </c>
      <c r="B1036" s="21">
        <f>'3_医療費の境目'!$B$3</f>
        <v/>
      </c>
      <c r="C1036" s="21">
        <f>IF('3_医療費の境目'!$B$4="",AO1036,'3_医療費の境目'!$B$4)</f>
        <v/>
      </c>
      <c r="D1036" s="21">
        <f>'3_医療費の境目'!D1036</f>
        <v/>
      </c>
      <c r="E1036" s="21">
        <f>ROUND(MIN(B1036/12,650000)*12*0.0915+MIN(B1036/12,1390000)*12*(0.0504+0)+B1036*0.005,0)</f>
        <v/>
      </c>
      <c r="F1036" s="21">
        <f>IF(B1036&lt;741000,0,IF(B1036&lt;2191000,B1036-740000,IF(B1036&lt;2193000,1451000,IF(B1036&lt;2196000,1453000,IF(B1036&lt;2200000,1456000,IF(B1036&lt;3600000,ROUND(ROUNDDOWN(B1036/4,-3)*2.8,0)-80000,IF(B1036&lt;6600000,ROUND(ROUNDDOWN(B1036/4,-3)*3.2,0)-440000,IF(B1036&lt;8500000,ROUNDDOWN(B1036*0.9,0)-1100000,B1036-1950000))))))))</f>
        <v/>
      </c>
      <c r="G1036" s="21">
        <f>IF(F1036&gt;23500000,NA(),IF(F1036&lt;=4890000,1040000,IF(F1036&lt;=6550000,670000,620000)))</f>
        <v/>
      </c>
      <c r="H1036" s="21">
        <f>IF(D1036&lt;=0,0,MAX(0,MIN(2000000,D1036-MIN(100000,ROUNDDOWN(F1036*0.05,0)))))</f>
        <v/>
      </c>
      <c r="I1036" s="21">
        <f>IF(C1036&lt;=2000,0,MIN(C1036,ROUNDDOWN(F1036*0.4,0))-2000)</f>
        <v/>
      </c>
      <c r="J1036" s="21">
        <f>MAX(0,ROUNDDOWN(F1036-E1036-G1036,-3))</f>
        <v/>
      </c>
      <c r="K1036" s="21">
        <f>MAX(0,ROUNDDOWN(F1036-E1036-G1036-H1036-I1036,-3))</f>
        <v/>
      </c>
      <c r="L1036" s="21">
        <f>MAX(0,ROUNDDOWN(F1036-E1036-G1036-H1036,-3))</f>
        <v/>
      </c>
      <c r="M1036" s="21">
        <f>IF(J1036&lt;=0,0,ROUNDDOWN((J1036*LOOKUP(J1036,{0,1950001,3300001,6950001,9000001,18000001,40000001},{0.05,0.1,0.2,0.23,0.33,0.4,0.45})-LOOKUP(J1036,{0,1950001,3300001,6950001,9000001,18000001,40000001},{0,97500,427500,636000,1536000,2796000,4796000}))*1.021,-2))</f>
        <v/>
      </c>
      <c r="N1036" s="21">
        <f>IF(K1036&lt;=0,0,ROUNDDOWN((K1036*LOOKUP(K1036,{0,1950001,3300001,6950001,9000001,18000001,40000001},{0.05,0.1,0.2,0.23,0.33,0.4,0.45})-LOOKUP(K1036,{0,1950001,3300001,6950001,9000001,18000001,40000001},{0,97500,427500,636000,1536000,2796000,4796000}))*1.021,-2))</f>
        <v/>
      </c>
      <c r="O1036" s="21">
        <f>IF(L1036&lt;=0,0,ROUNDDOWN((L1036*LOOKUP(L1036,{0,1950001,3300001,6950001,9000001,18000001,40000001},{0.05,0.1,0.2,0.23,0.33,0.4,0.45})-LOOKUP(L1036,{0,1950001,3300001,6950001,9000001,18000001,40000001},{0,97500,427500,636000,1536000,2796000,4796000}))*1.021,-2))</f>
        <v/>
      </c>
      <c r="P1036" s="21">
        <f>MAX(0,ROUNDDOWN(F1036-E1036-430000,-3))</f>
        <v/>
      </c>
      <c r="Q1036" s="21">
        <f>MAX(0,ROUNDDOWN(F1036-E1036-430000-H1036,-3))</f>
        <v/>
      </c>
      <c r="R1036" s="21">
        <f>IF(F1036&lt;=450000,0,MAX(0,P1036*0.06-MIN(50000,P1036)*0.03))</f>
        <v/>
      </c>
      <c r="S1036" s="21">
        <f>IF(F1036&lt;=450000,0,MAX(0,P1036*0.04-MIN(50000,P1036)*0.02))</f>
        <v/>
      </c>
      <c r="T1036" s="21">
        <f>IF(F1036&lt;=450000,0,MAX(0,Q1036*0.06-MIN(50000,Q1036)*0.03))</f>
        <v/>
      </c>
      <c r="U1036" s="21">
        <f>IF(F1036&lt;=450000,0,MAX(0,Q1036*0.04-MIN(50000,Q1036)*0.02))</f>
        <v/>
      </c>
      <c r="V1036" s="21">
        <f>50000+MAX(0,G1036-480000)</f>
        <v/>
      </c>
      <c r="W1036" s="21">
        <f>P1036-V1036</f>
        <v/>
      </c>
      <c r="X1036" s="21">
        <f>Q1036-V1036</f>
        <v/>
      </c>
      <c r="Y1036" s="22">
        <f>IF(W1036&lt;0,0.9,LOOKUP(W1036,{0,1950001,3300001,6950001,9000001,18000001,40000001},{0.84895,0.7979,0.6958,0.66517,0.56307,0.4916,0.44055}))</f>
        <v/>
      </c>
      <c r="Z1036" s="22">
        <f>IF(X1036&lt;0,0.9,LOOKUP(X1036,{0,1950001,3300001,6950001,9000001,18000001,40000001},{0.84895,0.7979,0.6958,0.66517,0.56307,0.4916,0.44055}))</f>
        <v/>
      </c>
      <c r="AA1036" s="22">
        <f>IF(W1036&lt;0,0,CHOOSE(MATCH(W1036,{0,1950001,3300001,6950001,9000001},1),5.105/84.895,10.21/79.79,20.42/69.58,23.483/66.517,33.693/56.307))</f>
        <v/>
      </c>
      <c r="AB1036" s="21">
        <f>IF(C1036&lt;=2000,0,(MIN(C1036,ROUNDDOWN(F1036*0.3,0))-2000)*0.1)</f>
        <v/>
      </c>
      <c r="AC1036" s="21">
        <f>IF(C1036&lt;=2000,0,MIN((C1036-2000)*Y1036,(R1036+S1036)*0.2))</f>
        <v/>
      </c>
      <c r="AD1036" s="21">
        <f>IF(C1036&lt;=2000,0,MIN((C1036-2000)*Z1036,(T1036+U1036)*0.2))</f>
        <v/>
      </c>
      <c r="AE1036" s="21">
        <f>AC1036*AA1036</f>
        <v/>
      </c>
      <c r="AF1036" s="21">
        <f>ROUNDDOWN(R1036,-2)+ROUNDDOWN(S1036,-2)</f>
        <v/>
      </c>
      <c r="AG1036" s="21">
        <f>ROUNDDOWN(MAX(0,R1036-(AB1036+AC1036+AE1036)*0.6),-2)+ROUNDDOWN(MAX(0,S1036-(AB1036+AC1036+AE1036)*0.4),-2)</f>
        <v/>
      </c>
      <c r="AH1036" s="21">
        <f>ROUNDDOWN(MAX(0,T1036-(AB1036+AD1036)*0.6),-2)+ROUNDDOWN(MAX(0,U1036-(AB1036+AD1036)*0.4),-2)</f>
        <v/>
      </c>
      <c r="AI1036" s="21">
        <f>ROUNDDOWN(T1036,-2)+ROUNDDOWN(U1036,-2)</f>
        <v/>
      </c>
      <c r="AJ1036" s="21">
        <f>M1036+AF1036</f>
        <v/>
      </c>
      <c r="AK1036" s="21">
        <f>M1036+AG1036</f>
        <v/>
      </c>
      <c r="AL1036" s="21">
        <f>N1036+AH1036</f>
        <v/>
      </c>
      <c r="AM1036" s="21">
        <f>O1036+AI1036</f>
        <v/>
      </c>
      <c r="AN1036" s="21">
        <f>N1036+AI1036</f>
        <v/>
      </c>
      <c r="AO1036" s="21">
        <f>ROUNDDOWN((R1036+S1036)*0.2/Y1036+2000,0)</f>
        <v/>
      </c>
      <c r="AP1036" s="21">
        <f>ROUNDDOWN((T1036+U1036)*0.2/Z1036+2000,0)</f>
        <v/>
      </c>
      <c r="AQ1036" s="21">
        <f>AL1036-AK1036</f>
        <v/>
      </c>
      <c r="AR1036" s="21">
        <f>AM1036-AK1036</f>
        <v/>
      </c>
      <c r="AS1036" s="21">
        <f>AM1036-AL1036</f>
        <v/>
      </c>
      <c r="AT1036" s="21">
        <f>AK1036+C1036-AJ1036</f>
        <v/>
      </c>
      <c r="AU1036" s="21">
        <f>AL1036+C1036-AM1036</f>
        <v/>
      </c>
      <c r="AV1036" s="21">
        <f>AN1036+C1036-AM1036</f>
        <v/>
      </c>
    </row>
    <row r="1037">
      <c r="A1037" t="inlineStr">
        <is>
          <t>医療費の境目</t>
        </is>
      </c>
      <c r="B1037" s="21">
        <f>'3_医療費の境目'!$B$3</f>
        <v/>
      </c>
      <c r="C1037" s="21">
        <f>IF('3_医療費の境目'!$B$4="",AO1037,'3_医療費の境目'!$B$4)</f>
        <v/>
      </c>
      <c r="D1037" s="21">
        <f>'3_医療費の境目'!D1037</f>
        <v/>
      </c>
      <c r="E1037" s="21">
        <f>ROUND(MIN(B1037/12,650000)*12*0.0915+MIN(B1037/12,1390000)*12*(0.0504+0)+B1037*0.005,0)</f>
        <v/>
      </c>
      <c r="F1037" s="21">
        <f>IF(B1037&lt;741000,0,IF(B1037&lt;2191000,B1037-740000,IF(B1037&lt;2193000,1451000,IF(B1037&lt;2196000,1453000,IF(B1037&lt;2200000,1456000,IF(B1037&lt;3600000,ROUND(ROUNDDOWN(B1037/4,-3)*2.8,0)-80000,IF(B1037&lt;6600000,ROUND(ROUNDDOWN(B1037/4,-3)*3.2,0)-440000,IF(B1037&lt;8500000,ROUNDDOWN(B1037*0.9,0)-1100000,B1037-1950000))))))))</f>
        <v/>
      </c>
      <c r="G1037" s="21">
        <f>IF(F1037&gt;23500000,NA(),IF(F1037&lt;=4890000,1040000,IF(F1037&lt;=6550000,670000,620000)))</f>
        <v/>
      </c>
      <c r="H1037" s="21">
        <f>IF(D1037&lt;=0,0,MAX(0,MIN(2000000,D1037-MIN(100000,ROUNDDOWN(F1037*0.05,0)))))</f>
        <v/>
      </c>
      <c r="I1037" s="21">
        <f>IF(C1037&lt;=2000,0,MIN(C1037,ROUNDDOWN(F1037*0.4,0))-2000)</f>
        <v/>
      </c>
      <c r="J1037" s="21">
        <f>MAX(0,ROUNDDOWN(F1037-E1037-G1037,-3))</f>
        <v/>
      </c>
      <c r="K1037" s="21">
        <f>MAX(0,ROUNDDOWN(F1037-E1037-G1037-H1037-I1037,-3))</f>
        <v/>
      </c>
      <c r="L1037" s="21">
        <f>MAX(0,ROUNDDOWN(F1037-E1037-G1037-H1037,-3))</f>
        <v/>
      </c>
      <c r="M1037" s="21">
        <f>IF(J1037&lt;=0,0,ROUNDDOWN((J1037*LOOKUP(J1037,{0,1950001,3300001,6950001,9000001,18000001,40000001},{0.05,0.1,0.2,0.23,0.33,0.4,0.45})-LOOKUP(J1037,{0,1950001,3300001,6950001,9000001,18000001,40000001},{0,97500,427500,636000,1536000,2796000,4796000}))*1.021,-2))</f>
        <v/>
      </c>
      <c r="N1037" s="21">
        <f>IF(K1037&lt;=0,0,ROUNDDOWN((K1037*LOOKUP(K1037,{0,1950001,3300001,6950001,9000001,18000001,40000001},{0.05,0.1,0.2,0.23,0.33,0.4,0.45})-LOOKUP(K1037,{0,1950001,3300001,6950001,9000001,18000001,40000001},{0,97500,427500,636000,1536000,2796000,4796000}))*1.021,-2))</f>
        <v/>
      </c>
      <c r="O1037" s="21">
        <f>IF(L1037&lt;=0,0,ROUNDDOWN((L1037*LOOKUP(L1037,{0,1950001,3300001,6950001,9000001,18000001,40000001},{0.05,0.1,0.2,0.23,0.33,0.4,0.45})-LOOKUP(L1037,{0,1950001,3300001,6950001,9000001,18000001,40000001},{0,97500,427500,636000,1536000,2796000,4796000}))*1.021,-2))</f>
        <v/>
      </c>
      <c r="P1037" s="21">
        <f>MAX(0,ROUNDDOWN(F1037-E1037-430000,-3))</f>
        <v/>
      </c>
      <c r="Q1037" s="21">
        <f>MAX(0,ROUNDDOWN(F1037-E1037-430000-H1037,-3))</f>
        <v/>
      </c>
      <c r="R1037" s="21">
        <f>IF(F1037&lt;=450000,0,MAX(0,P1037*0.06-MIN(50000,P1037)*0.03))</f>
        <v/>
      </c>
      <c r="S1037" s="21">
        <f>IF(F1037&lt;=450000,0,MAX(0,P1037*0.04-MIN(50000,P1037)*0.02))</f>
        <v/>
      </c>
      <c r="T1037" s="21">
        <f>IF(F1037&lt;=450000,0,MAX(0,Q1037*0.06-MIN(50000,Q1037)*0.03))</f>
        <v/>
      </c>
      <c r="U1037" s="21">
        <f>IF(F1037&lt;=450000,0,MAX(0,Q1037*0.04-MIN(50000,Q1037)*0.02))</f>
        <v/>
      </c>
      <c r="V1037" s="21">
        <f>50000+MAX(0,G1037-480000)</f>
        <v/>
      </c>
      <c r="W1037" s="21">
        <f>P1037-V1037</f>
        <v/>
      </c>
      <c r="X1037" s="21">
        <f>Q1037-V1037</f>
        <v/>
      </c>
      <c r="Y1037" s="22">
        <f>IF(W1037&lt;0,0.9,LOOKUP(W1037,{0,1950001,3300001,6950001,9000001,18000001,40000001},{0.84895,0.7979,0.6958,0.66517,0.56307,0.4916,0.44055}))</f>
        <v/>
      </c>
      <c r="Z1037" s="22">
        <f>IF(X1037&lt;0,0.9,LOOKUP(X1037,{0,1950001,3300001,6950001,9000001,18000001,40000001},{0.84895,0.7979,0.6958,0.66517,0.56307,0.4916,0.44055}))</f>
        <v/>
      </c>
      <c r="AA1037" s="22">
        <f>IF(W1037&lt;0,0,CHOOSE(MATCH(W1037,{0,1950001,3300001,6950001,9000001},1),5.105/84.895,10.21/79.79,20.42/69.58,23.483/66.517,33.693/56.307))</f>
        <v/>
      </c>
      <c r="AB1037" s="21">
        <f>IF(C1037&lt;=2000,0,(MIN(C1037,ROUNDDOWN(F1037*0.3,0))-2000)*0.1)</f>
        <v/>
      </c>
      <c r="AC1037" s="21">
        <f>IF(C1037&lt;=2000,0,MIN((C1037-2000)*Y1037,(R1037+S1037)*0.2))</f>
        <v/>
      </c>
      <c r="AD1037" s="21">
        <f>IF(C1037&lt;=2000,0,MIN((C1037-2000)*Z1037,(T1037+U1037)*0.2))</f>
        <v/>
      </c>
      <c r="AE1037" s="21">
        <f>AC1037*AA1037</f>
        <v/>
      </c>
      <c r="AF1037" s="21">
        <f>ROUNDDOWN(R1037,-2)+ROUNDDOWN(S1037,-2)</f>
        <v/>
      </c>
      <c r="AG1037" s="21">
        <f>ROUNDDOWN(MAX(0,R1037-(AB1037+AC1037+AE1037)*0.6),-2)+ROUNDDOWN(MAX(0,S1037-(AB1037+AC1037+AE1037)*0.4),-2)</f>
        <v/>
      </c>
      <c r="AH1037" s="21">
        <f>ROUNDDOWN(MAX(0,T1037-(AB1037+AD1037)*0.6),-2)+ROUNDDOWN(MAX(0,U1037-(AB1037+AD1037)*0.4),-2)</f>
        <v/>
      </c>
      <c r="AI1037" s="21">
        <f>ROUNDDOWN(T1037,-2)+ROUNDDOWN(U1037,-2)</f>
        <v/>
      </c>
      <c r="AJ1037" s="21">
        <f>M1037+AF1037</f>
        <v/>
      </c>
      <c r="AK1037" s="21">
        <f>M1037+AG1037</f>
        <v/>
      </c>
      <c r="AL1037" s="21">
        <f>N1037+AH1037</f>
        <v/>
      </c>
      <c r="AM1037" s="21">
        <f>O1037+AI1037</f>
        <v/>
      </c>
      <c r="AN1037" s="21">
        <f>N1037+AI1037</f>
        <v/>
      </c>
      <c r="AO1037" s="21">
        <f>ROUNDDOWN((R1037+S1037)*0.2/Y1037+2000,0)</f>
        <v/>
      </c>
      <c r="AP1037" s="21">
        <f>ROUNDDOWN((T1037+U1037)*0.2/Z1037+2000,0)</f>
        <v/>
      </c>
      <c r="AQ1037" s="21">
        <f>AL1037-AK1037</f>
        <v/>
      </c>
      <c r="AR1037" s="21">
        <f>AM1037-AK1037</f>
        <v/>
      </c>
      <c r="AS1037" s="21">
        <f>AM1037-AL1037</f>
        <v/>
      </c>
      <c r="AT1037" s="21">
        <f>AK1037+C1037-AJ1037</f>
        <v/>
      </c>
      <c r="AU1037" s="21">
        <f>AL1037+C1037-AM1037</f>
        <v/>
      </c>
      <c r="AV1037" s="21">
        <f>AN1037+C1037-AM1037</f>
        <v/>
      </c>
    </row>
    <row r="1038">
      <c r="A1038" t="inlineStr">
        <is>
          <t>医療費の境目</t>
        </is>
      </c>
      <c r="B1038" s="21">
        <f>'3_医療費の境目'!$B$3</f>
        <v/>
      </c>
      <c r="C1038" s="21">
        <f>IF('3_医療費の境目'!$B$4="",AO1038,'3_医療費の境目'!$B$4)</f>
        <v/>
      </c>
      <c r="D1038" s="21">
        <f>'3_医療費の境目'!D1038</f>
        <v/>
      </c>
      <c r="E1038" s="21">
        <f>ROUND(MIN(B1038/12,650000)*12*0.0915+MIN(B1038/12,1390000)*12*(0.0504+0)+B1038*0.005,0)</f>
        <v/>
      </c>
      <c r="F1038" s="21">
        <f>IF(B1038&lt;741000,0,IF(B1038&lt;2191000,B1038-740000,IF(B1038&lt;2193000,1451000,IF(B1038&lt;2196000,1453000,IF(B1038&lt;2200000,1456000,IF(B1038&lt;3600000,ROUND(ROUNDDOWN(B1038/4,-3)*2.8,0)-80000,IF(B1038&lt;6600000,ROUND(ROUNDDOWN(B1038/4,-3)*3.2,0)-440000,IF(B1038&lt;8500000,ROUNDDOWN(B1038*0.9,0)-1100000,B1038-1950000))))))))</f>
        <v/>
      </c>
      <c r="G1038" s="21">
        <f>IF(F1038&gt;23500000,NA(),IF(F1038&lt;=4890000,1040000,IF(F1038&lt;=6550000,670000,620000)))</f>
        <v/>
      </c>
      <c r="H1038" s="21">
        <f>IF(D1038&lt;=0,0,MAX(0,MIN(2000000,D1038-MIN(100000,ROUNDDOWN(F1038*0.05,0)))))</f>
        <v/>
      </c>
      <c r="I1038" s="21">
        <f>IF(C1038&lt;=2000,0,MIN(C1038,ROUNDDOWN(F1038*0.4,0))-2000)</f>
        <v/>
      </c>
      <c r="J1038" s="21">
        <f>MAX(0,ROUNDDOWN(F1038-E1038-G1038,-3))</f>
        <v/>
      </c>
      <c r="K1038" s="21">
        <f>MAX(0,ROUNDDOWN(F1038-E1038-G1038-H1038-I1038,-3))</f>
        <v/>
      </c>
      <c r="L1038" s="21">
        <f>MAX(0,ROUNDDOWN(F1038-E1038-G1038-H1038,-3))</f>
        <v/>
      </c>
      <c r="M1038" s="21">
        <f>IF(J1038&lt;=0,0,ROUNDDOWN((J1038*LOOKUP(J1038,{0,1950001,3300001,6950001,9000001,18000001,40000001},{0.05,0.1,0.2,0.23,0.33,0.4,0.45})-LOOKUP(J1038,{0,1950001,3300001,6950001,9000001,18000001,40000001},{0,97500,427500,636000,1536000,2796000,4796000}))*1.021,-2))</f>
        <v/>
      </c>
      <c r="N1038" s="21">
        <f>IF(K1038&lt;=0,0,ROUNDDOWN((K1038*LOOKUP(K1038,{0,1950001,3300001,6950001,9000001,18000001,40000001},{0.05,0.1,0.2,0.23,0.33,0.4,0.45})-LOOKUP(K1038,{0,1950001,3300001,6950001,9000001,18000001,40000001},{0,97500,427500,636000,1536000,2796000,4796000}))*1.021,-2))</f>
        <v/>
      </c>
      <c r="O1038" s="21">
        <f>IF(L1038&lt;=0,0,ROUNDDOWN((L1038*LOOKUP(L1038,{0,1950001,3300001,6950001,9000001,18000001,40000001},{0.05,0.1,0.2,0.23,0.33,0.4,0.45})-LOOKUP(L1038,{0,1950001,3300001,6950001,9000001,18000001,40000001},{0,97500,427500,636000,1536000,2796000,4796000}))*1.021,-2))</f>
        <v/>
      </c>
      <c r="P1038" s="21">
        <f>MAX(0,ROUNDDOWN(F1038-E1038-430000,-3))</f>
        <v/>
      </c>
      <c r="Q1038" s="21">
        <f>MAX(0,ROUNDDOWN(F1038-E1038-430000-H1038,-3))</f>
        <v/>
      </c>
      <c r="R1038" s="21">
        <f>IF(F1038&lt;=450000,0,MAX(0,P1038*0.06-MIN(50000,P1038)*0.03))</f>
        <v/>
      </c>
      <c r="S1038" s="21">
        <f>IF(F1038&lt;=450000,0,MAX(0,P1038*0.04-MIN(50000,P1038)*0.02))</f>
        <v/>
      </c>
      <c r="T1038" s="21">
        <f>IF(F1038&lt;=450000,0,MAX(0,Q1038*0.06-MIN(50000,Q1038)*0.03))</f>
        <v/>
      </c>
      <c r="U1038" s="21">
        <f>IF(F1038&lt;=450000,0,MAX(0,Q1038*0.04-MIN(50000,Q1038)*0.02))</f>
        <v/>
      </c>
      <c r="V1038" s="21">
        <f>50000+MAX(0,G1038-480000)</f>
        <v/>
      </c>
      <c r="W1038" s="21">
        <f>P1038-V1038</f>
        <v/>
      </c>
      <c r="X1038" s="21">
        <f>Q1038-V1038</f>
        <v/>
      </c>
      <c r="Y1038" s="22">
        <f>IF(W1038&lt;0,0.9,LOOKUP(W1038,{0,1950001,3300001,6950001,9000001,18000001,40000001},{0.84895,0.7979,0.6958,0.66517,0.56307,0.4916,0.44055}))</f>
        <v/>
      </c>
      <c r="Z1038" s="22">
        <f>IF(X1038&lt;0,0.9,LOOKUP(X1038,{0,1950001,3300001,6950001,9000001,18000001,40000001},{0.84895,0.7979,0.6958,0.66517,0.56307,0.4916,0.44055}))</f>
        <v/>
      </c>
      <c r="AA1038" s="22">
        <f>IF(W1038&lt;0,0,CHOOSE(MATCH(W1038,{0,1950001,3300001,6950001,9000001},1),5.105/84.895,10.21/79.79,20.42/69.58,23.483/66.517,33.693/56.307))</f>
        <v/>
      </c>
      <c r="AB1038" s="21">
        <f>IF(C1038&lt;=2000,0,(MIN(C1038,ROUNDDOWN(F1038*0.3,0))-2000)*0.1)</f>
        <v/>
      </c>
      <c r="AC1038" s="21">
        <f>IF(C1038&lt;=2000,0,MIN((C1038-2000)*Y1038,(R1038+S1038)*0.2))</f>
        <v/>
      </c>
      <c r="AD1038" s="21">
        <f>IF(C1038&lt;=2000,0,MIN((C1038-2000)*Z1038,(T1038+U1038)*0.2))</f>
        <v/>
      </c>
      <c r="AE1038" s="21">
        <f>AC1038*AA1038</f>
        <v/>
      </c>
      <c r="AF1038" s="21">
        <f>ROUNDDOWN(R1038,-2)+ROUNDDOWN(S1038,-2)</f>
        <v/>
      </c>
      <c r="AG1038" s="21">
        <f>ROUNDDOWN(MAX(0,R1038-(AB1038+AC1038+AE1038)*0.6),-2)+ROUNDDOWN(MAX(0,S1038-(AB1038+AC1038+AE1038)*0.4),-2)</f>
        <v/>
      </c>
      <c r="AH1038" s="21">
        <f>ROUNDDOWN(MAX(0,T1038-(AB1038+AD1038)*0.6),-2)+ROUNDDOWN(MAX(0,U1038-(AB1038+AD1038)*0.4),-2)</f>
        <v/>
      </c>
      <c r="AI1038" s="21">
        <f>ROUNDDOWN(T1038,-2)+ROUNDDOWN(U1038,-2)</f>
        <v/>
      </c>
      <c r="AJ1038" s="21">
        <f>M1038+AF1038</f>
        <v/>
      </c>
      <c r="AK1038" s="21">
        <f>M1038+AG1038</f>
        <v/>
      </c>
      <c r="AL1038" s="21">
        <f>N1038+AH1038</f>
        <v/>
      </c>
      <c r="AM1038" s="21">
        <f>O1038+AI1038</f>
        <v/>
      </c>
      <c r="AN1038" s="21">
        <f>N1038+AI1038</f>
        <v/>
      </c>
      <c r="AO1038" s="21">
        <f>ROUNDDOWN((R1038+S1038)*0.2/Y1038+2000,0)</f>
        <v/>
      </c>
      <c r="AP1038" s="21">
        <f>ROUNDDOWN((T1038+U1038)*0.2/Z1038+2000,0)</f>
        <v/>
      </c>
      <c r="AQ1038" s="21">
        <f>AL1038-AK1038</f>
        <v/>
      </c>
      <c r="AR1038" s="21">
        <f>AM1038-AK1038</f>
        <v/>
      </c>
      <c r="AS1038" s="21">
        <f>AM1038-AL1038</f>
        <v/>
      </c>
      <c r="AT1038" s="21">
        <f>AK1038+C1038-AJ1038</f>
        <v/>
      </c>
      <c r="AU1038" s="21">
        <f>AL1038+C1038-AM1038</f>
        <v/>
      </c>
      <c r="AV1038" s="21">
        <f>AN1038+C1038-AM1038</f>
        <v/>
      </c>
    </row>
    <row r="1039">
      <c r="A1039" t="inlineStr">
        <is>
          <t>医療費の境目</t>
        </is>
      </c>
      <c r="B1039" s="21">
        <f>'3_医療費の境目'!$B$3</f>
        <v/>
      </c>
      <c r="C1039" s="21">
        <f>IF('3_医療費の境目'!$B$4="",AO1039,'3_医療費の境目'!$B$4)</f>
        <v/>
      </c>
      <c r="D1039" s="21">
        <f>'3_医療費の境目'!D1039</f>
        <v/>
      </c>
      <c r="E1039" s="21">
        <f>ROUND(MIN(B1039/12,650000)*12*0.0915+MIN(B1039/12,1390000)*12*(0.0504+0)+B1039*0.005,0)</f>
        <v/>
      </c>
      <c r="F1039" s="21">
        <f>IF(B1039&lt;741000,0,IF(B1039&lt;2191000,B1039-740000,IF(B1039&lt;2193000,1451000,IF(B1039&lt;2196000,1453000,IF(B1039&lt;2200000,1456000,IF(B1039&lt;3600000,ROUND(ROUNDDOWN(B1039/4,-3)*2.8,0)-80000,IF(B1039&lt;6600000,ROUND(ROUNDDOWN(B1039/4,-3)*3.2,0)-440000,IF(B1039&lt;8500000,ROUNDDOWN(B1039*0.9,0)-1100000,B1039-1950000))))))))</f>
        <v/>
      </c>
      <c r="G1039" s="21">
        <f>IF(F1039&gt;23500000,NA(),IF(F1039&lt;=4890000,1040000,IF(F1039&lt;=6550000,670000,620000)))</f>
        <v/>
      </c>
      <c r="H1039" s="21">
        <f>IF(D1039&lt;=0,0,MAX(0,MIN(2000000,D1039-MIN(100000,ROUNDDOWN(F1039*0.05,0)))))</f>
        <v/>
      </c>
      <c r="I1039" s="21">
        <f>IF(C1039&lt;=2000,0,MIN(C1039,ROUNDDOWN(F1039*0.4,0))-2000)</f>
        <v/>
      </c>
      <c r="J1039" s="21">
        <f>MAX(0,ROUNDDOWN(F1039-E1039-G1039,-3))</f>
        <v/>
      </c>
      <c r="K1039" s="21">
        <f>MAX(0,ROUNDDOWN(F1039-E1039-G1039-H1039-I1039,-3))</f>
        <v/>
      </c>
      <c r="L1039" s="21">
        <f>MAX(0,ROUNDDOWN(F1039-E1039-G1039-H1039,-3))</f>
        <v/>
      </c>
      <c r="M1039" s="21">
        <f>IF(J1039&lt;=0,0,ROUNDDOWN((J1039*LOOKUP(J1039,{0,1950001,3300001,6950001,9000001,18000001,40000001},{0.05,0.1,0.2,0.23,0.33,0.4,0.45})-LOOKUP(J1039,{0,1950001,3300001,6950001,9000001,18000001,40000001},{0,97500,427500,636000,1536000,2796000,4796000}))*1.021,-2))</f>
        <v/>
      </c>
      <c r="N1039" s="21">
        <f>IF(K1039&lt;=0,0,ROUNDDOWN((K1039*LOOKUP(K1039,{0,1950001,3300001,6950001,9000001,18000001,40000001},{0.05,0.1,0.2,0.23,0.33,0.4,0.45})-LOOKUP(K1039,{0,1950001,3300001,6950001,9000001,18000001,40000001},{0,97500,427500,636000,1536000,2796000,4796000}))*1.021,-2))</f>
        <v/>
      </c>
      <c r="O1039" s="21">
        <f>IF(L1039&lt;=0,0,ROUNDDOWN((L1039*LOOKUP(L1039,{0,1950001,3300001,6950001,9000001,18000001,40000001},{0.05,0.1,0.2,0.23,0.33,0.4,0.45})-LOOKUP(L1039,{0,1950001,3300001,6950001,9000001,18000001,40000001},{0,97500,427500,636000,1536000,2796000,4796000}))*1.021,-2))</f>
        <v/>
      </c>
      <c r="P1039" s="21">
        <f>MAX(0,ROUNDDOWN(F1039-E1039-430000,-3))</f>
        <v/>
      </c>
      <c r="Q1039" s="21">
        <f>MAX(0,ROUNDDOWN(F1039-E1039-430000-H1039,-3))</f>
        <v/>
      </c>
      <c r="R1039" s="21">
        <f>IF(F1039&lt;=450000,0,MAX(0,P1039*0.06-MIN(50000,P1039)*0.03))</f>
        <v/>
      </c>
      <c r="S1039" s="21">
        <f>IF(F1039&lt;=450000,0,MAX(0,P1039*0.04-MIN(50000,P1039)*0.02))</f>
        <v/>
      </c>
      <c r="T1039" s="21">
        <f>IF(F1039&lt;=450000,0,MAX(0,Q1039*0.06-MIN(50000,Q1039)*0.03))</f>
        <v/>
      </c>
      <c r="U1039" s="21">
        <f>IF(F1039&lt;=450000,0,MAX(0,Q1039*0.04-MIN(50000,Q1039)*0.02))</f>
        <v/>
      </c>
      <c r="V1039" s="21">
        <f>50000+MAX(0,G1039-480000)</f>
        <v/>
      </c>
      <c r="W1039" s="21">
        <f>P1039-V1039</f>
        <v/>
      </c>
      <c r="X1039" s="21">
        <f>Q1039-V1039</f>
        <v/>
      </c>
      <c r="Y1039" s="22">
        <f>IF(W1039&lt;0,0.9,LOOKUP(W1039,{0,1950001,3300001,6950001,9000001,18000001,40000001},{0.84895,0.7979,0.6958,0.66517,0.56307,0.4916,0.44055}))</f>
        <v/>
      </c>
      <c r="Z1039" s="22">
        <f>IF(X1039&lt;0,0.9,LOOKUP(X1039,{0,1950001,3300001,6950001,9000001,18000001,40000001},{0.84895,0.7979,0.6958,0.66517,0.56307,0.4916,0.44055}))</f>
        <v/>
      </c>
      <c r="AA1039" s="22">
        <f>IF(W1039&lt;0,0,CHOOSE(MATCH(W1039,{0,1950001,3300001,6950001,9000001},1),5.105/84.895,10.21/79.79,20.42/69.58,23.483/66.517,33.693/56.307))</f>
        <v/>
      </c>
      <c r="AB1039" s="21">
        <f>IF(C1039&lt;=2000,0,(MIN(C1039,ROUNDDOWN(F1039*0.3,0))-2000)*0.1)</f>
        <v/>
      </c>
      <c r="AC1039" s="21">
        <f>IF(C1039&lt;=2000,0,MIN((C1039-2000)*Y1039,(R1039+S1039)*0.2))</f>
        <v/>
      </c>
      <c r="AD1039" s="21">
        <f>IF(C1039&lt;=2000,0,MIN((C1039-2000)*Z1039,(T1039+U1039)*0.2))</f>
        <v/>
      </c>
      <c r="AE1039" s="21">
        <f>AC1039*AA1039</f>
        <v/>
      </c>
      <c r="AF1039" s="21">
        <f>ROUNDDOWN(R1039,-2)+ROUNDDOWN(S1039,-2)</f>
        <v/>
      </c>
      <c r="AG1039" s="21">
        <f>ROUNDDOWN(MAX(0,R1039-(AB1039+AC1039+AE1039)*0.6),-2)+ROUNDDOWN(MAX(0,S1039-(AB1039+AC1039+AE1039)*0.4),-2)</f>
        <v/>
      </c>
      <c r="AH1039" s="21">
        <f>ROUNDDOWN(MAX(0,T1039-(AB1039+AD1039)*0.6),-2)+ROUNDDOWN(MAX(0,U1039-(AB1039+AD1039)*0.4),-2)</f>
        <v/>
      </c>
      <c r="AI1039" s="21">
        <f>ROUNDDOWN(T1039,-2)+ROUNDDOWN(U1039,-2)</f>
        <v/>
      </c>
      <c r="AJ1039" s="21">
        <f>M1039+AF1039</f>
        <v/>
      </c>
      <c r="AK1039" s="21">
        <f>M1039+AG1039</f>
        <v/>
      </c>
      <c r="AL1039" s="21">
        <f>N1039+AH1039</f>
        <v/>
      </c>
      <c r="AM1039" s="21">
        <f>O1039+AI1039</f>
        <v/>
      </c>
      <c r="AN1039" s="21">
        <f>N1039+AI1039</f>
        <v/>
      </c>
      <c r="AO1039" s="21">
        <f>ROUNDDOWN((R1039+S1039)*0.2/Y1039+2000,0)</f>
        <v/>
      </c>
      <c r="AP1039" s="21">
        <f>ROUNDDOWN((T1039+U1039)*0.2/Z1039+2000,0)</f>
        <v/>
      </c>
      <c r="AQ1039" s="21">
        <f>AL1039-AK1039</f>
        <v/>
      </c>
      <c r="AR1039" s="21">
        <f>AM1039-AK1039</f>
        <v/>
      </c>
      <c r="AS1039" s="21">
        <f>AM1039-AL1039</f>
        <v/>
      </c>
      <c r="AT1039" s="21">
        <f>AK1039+C1039-AJ1039</f>
        <v/>
      </c>
      <c r="AU1039" s="21">
        <f>AL1039+C1039-AM1039</f>
        <v/>
      </c>
      <c r="AV1039" s="21">
        <f>AN1039+C1039-AM1039</f>
        <v/>
      </c>
    </row>
    <row r="1040">
      <c r="A1040" t="inlineStr">
        <is>
          <t>医療費の境目</t>
        </is>
      </c>
      <c r="B1040" s="21">
        <f>'3_医療費の境目'!$B$3</f>
        <v/>
      </c>
      <c r="C1040" s="21">
        <f>IF('3_医療費の境目'!$B$4="",AO1040,'3_医療費の境目'!$B$4)</f>
        <v/>
      </c>
      <c r="D1040" s="21">
        <f>'3_医療費の境目'!D1040</f>
        <v/>
      </c>
      <c r="E1040" s="21">
        <f>ROUND(MIN(B1040/12,650000)*12*0.0915+MIN(B1040/12,1390000)*12*(0.0504+0)+B1040*0.005,0)</f>
        <v/>
      </c>
      <c r="F1040" s="21">
        <f>IF(B1040&lt;741000,0,IF(B1040&lt;2191000,B1040-740000,IF(B1040&lt;2193000,1451000,IF(B1040&lt;2196000,1453000,IF(B1040&lt;2200000,1456000,IF(B1040&lt;3600000,ROUND(ROUNDDOWN(B1040/4,-3)*2.8,0)-80000,IF(B1040&lt;6600000,ROUND(ROUNDDOWN(B1040/4,-3)*3.2,0)-440000,IF(B1040&lt;8500000,ROUNDDOWN(B1040*0.9,0)-1100000,B1040-1950000))))))))</f>
        <v/>
      </c>
      <c r="G1040" s="21">
        <f>IF(F1040&gt;23500000,NA(),IF(F1040&lt;=4890000,1040000,IF(F1040&lt;=6550000,670000,620000)))</f>
        <v/>
      </c>
      <c r="H1040" s="21">
        <f>IF(D1040&lt;=0,0,MAX(0,MIN(2000000,D1040-MIN(100000,ROUNDDOWN(F1040*0.05,0)))))</f>
        <v/>
      </c>
      <c r="I1040" s="21">
        <f>IF(C1040&lt;=2000,0,MIN(C1040,ROUNDDOWN(F1040*0.4,0))-2000)</f>
        <v/>
      </c>
      <c r="J1040" s="21">
        <f>MAX(0,ROUNDDOWN(F1040-E1040-G1040,-3))</f>
        <v/>
      </c>
      <c r="K1040" s="21">
        <f>MAX(0,ROUNDDOWN(F1040-E1040-G1040-H1040-I1040,-3))</f>
        <v/>
      </c>
      <c r="L1040" s="21">
        <f>MAX(0,ROUNDDOWN(F1040-E1040-G1040-H1040,-3))</f>
        <v/>
      </c>
      <c r="M1040" s="21">
        <f>IF(J1040&lt;=0,0,ROUNDDOWN((J1040*LOOKUP(J1040,{0,1950001,3300001,6950001,9000001,18000001,40000001},{0.05,0.1,0.2,0.23,0.33,0.4,0.45})-LOOKUP(J1040,{0,1950001,3300001,6950001,9000001,18000001,40000001},{0,97500,427500,636000,1536000,2796000,4796000}))*1.021,-2))</f>
        <v/>
      </c>
      <c r="N1040" s="21">
        <f>IF(K1040&lt;=0,0,ROUNDDOWN((K1040*LOOKUP(K1040,{0,1950001,3300001,6950001,9000001,18000001,40000001},{0.05,0.1,0.2,0.23,0.33,0.4,0.45})-LOOKUP(K1040,{0,1950001,3300001,6950001,9000001,18000001,40000001},{0,97500,427500,636000,1536000,2796000,4796000}))*1.021,-2))</f>
        <v/>
      </c>
      <c r="O1040" s="21">
        <f>IF(L1040&lt;=0,0,ROUNDDOWN((L1040*LOOKUP(L1040,{0,1950001,3300001,6950001,9000001,18000001,40000001},{0.05,0.1,0.2,0.23,0.33,0.4,0.45})-LOOKUP(L1040,{0,1950001,3300001,6950001,9000001,18000001,40000001},{0,97500,427500,636000,1536000,2796000,4796000}))*1.021,-2))</f>
        <v/>
      </c>
      <c r="P1040" s="21">
        <f>MAX(0,ROUNDDOWN(F1040-E1040-430000,-3))</f>
        <v/>
      </c>
      <c r="Q1040" s="21">
        <f>MAX(0,ROUNDDOWN(F1040-E1040-430000-H1040,-3))</f>
        <v/>
      </c>
      <c r="R1040" s="21">
        <f>IF(F1040&lt;=450000,0,MAX(0,P1040*0.06-MIN(50000,P1040)*0.03))</f>
        <v/>
      </c>
      <c r="S1040" s="21">
        <f>IF(F1040&lt;=450000,0,MAX(0,P1040*0.04-MIN(50000,P1040)*0.02))</f>
        <v/>
      </c>
      <c r="T1040" s="21">
        <f>IF(F1040&lt;=450000,0,MAX(0,Q1040*0.06-MIN(50000,Q1040)*0.03))</f>
        <v/>
      </c>
      <c r="U1040" s="21">
        <f>IF(F1040&lt;=450000,0,MAX(0,Q1040*0.04-MIN(50000,Q1040)*0.02))</f>
        <v/>
      </c>
      <c r="V1040" s="21">
        <f>50000+MAX(0,G1040-480000)</f>
        <v/>
      </c>
      <c r="W1040" s="21">
        <f>P1040-V1040</f>
        <v/>
      </c>
      <c r="X1040" s="21">
        <f>Q1040-V1040</f>
        <v/>
      </c>
      <c r="Y1040" s="22">
        <f>IF(W1040&lt;0,0.9,LOOKUP(W1040,{0,1950001,3300001,6950001,9000001,18000001,40000001},{0.84895,0.7979,0.6958,0.66517,0.56307,0.4916,0.44055}))</f>
        <v/>
      </c>
      <c r="Z1040" s="22">
        <f>IF(X1040&lt;0,0.9,LOOKUP(X1040,{0,1950001,3300001,6950001,9000001,18000001,40000001},{0.84895,0.7979,0.6958,0.66517,0.56307,0.4916,0.44055}))</f>
        <v/>
      </c>
      <c r="AA1040" s="22">
        <f>IF(W1040&lt;0,0,CHOOSE(MATCH(W1040,{0,1950001,3300001,6950001,9000001},1),5.105/84.895,10.21/79.79,20.42/69.58,23.483/66.517,33.693/56.307))</f>
        <v/>
      </c>
      <c r="AB1040" s="21">
        <f>IF(C1040&lt;=2000,0,(MIN(C1040,ROUNDDOWN(F1040*0.3,0))-2000)*0.1)</f>
        <v/>
      </c>
      <c r="AC1040" s="21">
        <f>IF(C1040&lt;=2000,0,MIN((C1040-2000)*Y1040,(R1040+S1040)*0.2))</f>
        <v/>
      </c>
      <c r="AD1040" s="21">
        <f>IF(C1040&lt;=2000,0,MIN((C1040-2000)*Z1040,(T1040+U1040)*0.2))</f>
        <v/>
      </c>
      <c r="AE1040" s="21">
        <f>AC1040*AA1040</f>
        <v/>
      </c>
      <c r="AF1040" s="21">
        <f>ROUNDDOWN(R1040,-2)+ROUNDDOWN(S1040,-2)</f>
        <v/>
      </c>
      <c r="AG1040" s="21">
        <f>ROUNDDOWN(MAX(0,R1040-(AB1040+AC1040+AE1040)*0.6),-2)+ROUNDDOWN(MAX(0,S1040-(AB1040+AC1040+AE1040)*0.4),-2)</f>
        <v/>
      </c>
      <c r="AH1040" s="21">
        <f>ROUNDDOWN(MAX(0,T1040-(AB1040+AD1040)*0.6),-2)+ROUNDDOWN(MAX(0,U1040-(AB1040+AD1040)*0.4),-2)</f>
        <v/>
      </c>
      <c r="AI1040" s="21">
        <f>ROUNDDOWN(T1040,-2)+ROUNDDOWN(U1040,-2)</f>
        <v/>
      </c>
      <c r="AJ1040" s="21">
        <f>M1040+AF1040</f>
        <v/>
      </c>
      <c r="AK1040" s="21">
        <f>M1040+AG1040</f>
        <v/>
      </c>
      <c r="AL1040" s="21">
        <f>N1040+AH1040</f>
        <v/>
      </c>
      <c r="AM1040" s="21">
        <f>O1040+AI1040</f>
        <v/>
      </c>
      <c r="AN1040" s="21">
        <f>N1040+AI1040</f>
        <v/>
      </c>
      <c r="AO1040" s="21">
        <f>ROUNDDOWN((R1040+S1040)*0.2/Y1040+2000,0)</f>
        <v/>
      </c>
      <c r="AP1040" s="21">
        <f>ROUNDDOWN((T1040+U1040)*0.2/Z1040+2000,0)</f>
        <v/>
      </c>
      <c r="AQ1040" s="21">
        <f>AL1040-AK1040</f>
        <v/>
      </c>
      <c r="AR1040" s="21">
        <f>AM1040-AK1040</f>
        <v/>
      </c>
      <c r="AS1040" s="21">
        <f>AM1040-AL1040</f>
        <v/>
      </c>
      <c r="AT1040" s="21">
        <f>AK1040+C1040-AJ1040</f>
        <v/>
      </c>
      <c r="AU1040" s="21">
        <f>AL1040+C1040-AM1040</f>
        <v/>
      </c>
      <c r="AV1040" s="21">
        <f>AN1040+C1040-AM1040</f>
        <v/>
      </c>
    </row>
    <row r="1041">
      <c r="A1041" t="inlineStr">
        <is>
          <t>医療費の境目</t>
        </is>
      </c>
      <c r="B1041" s="21">
        <f>'3_医療費の境目'!$B$3</f>
        <v/>
      </c>
      <c r="C1041" s="21">
        <f>IF('3_医療費の境目'!$B$4="",AO1041,'3_医療費の境目'!$B$4)</f>
        <v/>
      </c>
      <c r="D1041" s="21">
        <f>'3_医療費の境目'!D1041</f>
        <v/>
      </c>
      <c r="E1041" s="21">
        <f>ROUND(MIN(B1041/12,650000)*12*0.0915+MIN(B1041/12,1390000)*12*(0.0504+0)+B1041*0.005,0)</f>
        <v/>
      </c>
      <c r="F1041" s="21">
        <f>IF(B1041&lt;741000,0,IF(B1041&lt;2191000,B1041-740000,IF(B1041&lt;2193000,1451000,IF(B1041&lt;2196000,1453000,IF(B1041&lt;2200000,1456000,IF(B1041&lt;3600000,ROUND(ROUNDDOWN(B1041/4,-3)*2.8,0)-80000,IF(B1041&lt;6600000,ROUND(ROUNDDOWN(B1041/4,-3)*3.2,0)-440000,IF(B1041&lt;8500000,ROUNDDOWN(B1041*0.9,0)-1100000,B1041-1950000))))))))</f>
        <v/>
      </c>
      <c r="G1041" s="21">
        <f>IF(F1041&gt;23500000,NA(),IF(F1041&lt;=4890000,1040000,IF(F1041&lt;=6550000,670000,620000)))</f>
        <v/>
      </c>
      <c r="H1041" s="21">
        <f>IF(D1041&lt;=0,0,MAX(0,MIN(2000000,D1041-MIN(100000,ROUNDDOWN(F1041*0.05,0)))))</f>
        <v/>
      </c>
      <c r="I1041" s="21">
        <f>IF(C1041&lt;=2000,0,MIN(C1041,ROUNDDOWN(F1041*0.4,0))-2000)</f>
        <v/>
      </c>
      <c r="J1041" s="21">
        <f>MAX(0,ROUNDDOWN(F1041-E1041-G1041,-3))</f>
        <v/>
      </c>
      <c r="K1041" s="21">
        <f>MAX(0,ROUNDDOWN(F1041-E1041-G1041-H1041-I1041,-3))</f>
        <v/>
      </c>
      <c r="L1041" s="21">
        <f>MAX(0,ROUNDDOWN(F1041-E1041-G1041-H1041,-3))</f>
        <v/>
      </c>
      <c r="M1041" s="21">
        <f>IF(J1041&lt;=0,0,ROUNDDOWN((J1041*LOOKUP(J1041,{0,1950001,3300001,6950001,9000001,18000001,40000001},{0.05,0.1,0.2,0.23,0.33,0.4,0.45})-LOOKUP(J1041,{0,1950001,3300001,6950001,9000001,18000001,40000001},{0,97500,427500,636000,1536000,2796000,4796000}))*1.021,-2))</f>
        <v/>
      </c>
      <c r="N1041" s="21">
        <f>IF(K1041&lt;=0,0,ROUNDDOWN((K1041*LOOKUP(K1041,{0,1950001,3300001,6950001,9000001,18000001,40000001},{0.05,0.1,0.2,0.23,0.33,0.4,0.45})-LOOKUP(K1041,{0,1950001,3300001,6950001,9000001,18000001,40000001},{0,97500,427500,636000,1536000,2796000,4796000}))*1.021,-2))</f>
        <v/>
      </c>
      <c r="O1041" s="21">
        <f>IF(L1041&lt;=0,0,ROUNDDOWN((L1041*LOOKUP(L1041,{0,1950001,3300001,6950001,9000001,18000001,40000001},{0.05,0.1,0.2,0.23,0.33,0.4,0.45})-LOOKUP(L1041,{0,1950001,3300001,6950001,9000001,18000001,40000001},{0,97500,427500,636000,1536000,2796000,4796000}))*1.021,-2))</f>
        <v/>
      </c>
      <c r="P1041" s="21">
        <f>MAX(0,ROUNDDOWN(F1041-E1041-430000,-3))</f>
        <v/>
      </c>
      <c r="Q1041" s="21">
        <f>MAX(0,ROUNDDOWN(F1041-E1041-430000-H1041,-3))</f>
        <v/>
      </c>
      <c r="R1041" s="21">
        <f>IF(F1041&lt;=450000,0,MAX(0,P1041*0.06-MIN(50000,P1041)*0.03))</f>
        <v/>
      </c>
      <c r="S1041" s="21">
        <f>IF(F1041&lt;=450000,0,MAX(0,P1041*0.04-MIN(50000,P1041)*0.02))</f>
        <v/>
      </c>
      <c r="T1041" s="21">
        <f>IF(F1041&lt;=450000,0,MAX(0,Q1041*0.06-MIN(50000,Q1041)*0.03))</f>
        <v/>
      </c>
      <c r="U1041" s="21">
        <f>IF(F1041&lt;=450000,0,MAX(0,Q1041*0.04-MIN(50000,Q1041)*0.02))</f>
        <v/>
      </c>
      <c r="V1041" s="21">
        <f>50000+MAX(0,G1041-480000)</f>
        <v/>
      </c>
      <c r="W1041" s="21">
        <f>P1041-V1041</f>
        <v/>
      </c>
      <c r="X1041" s="21">
        <f>Q1041-V1041</f>
        <v/>
      </c>
      <c r="Y1041" s="22">
        <f>IF(W1041&lt;0,0.9,LOOKUP(W1041,{0,1950001,3300001,6950001,9000001,18000001,40000001},{0.84895,0.7979,0.6958,0.66517,0.56307,0.4916,0.44055}))</f>
        <v/>
      </c>
      <c r="Z1041" s="22">
        <f>IF(X1041&lt;0,0.9,LOOKUP(X1041,{0,1950001,3300001,6950001,9000001,18000001,40000001},{0.84895,0.7979,0.6958,0.66517,0.56307,0.4916,0.44055}))</f>
        <v/>
      </c>
      <c r="AA1041" s="22">
        <f>IF(W1041&lt;0,0,CHOOSE(MATCH(W1041,{0,1950001,3300001,6950001,9000001},1),5.105/84.895,10.21/79.79,20.42/69.58,23.483/66.517,33.693/56.307))</f>
        <v/>
      </c>
      <c r="AB1041" s="21">
        <f>IF(C1041&lt;=2000,0,(MIN(C1041,ROUNDDOWN(F1041*0.3,0))-2000)*0.1)</f>
        <v/>
      </c>
      <c r="AC1041" s="21">
        <f>IF(C1041&lt;=2000,0,MIN((C1041-2000)*Y1041,(R1041+S1041)*0.2))</f>
        <v/>
      </c>
      <c r="AD1041" s="21">
        <f>IF(C1041&lt;=2000,0,MIN((C1041-2000)*Z1041,(T1041+U1041)*0.2))</f>
        <v/>
      </c>
      <c r="AE1041" s="21">
        <f>AC1041*AA1041</f>
        <v/>
      </c>
      <c r="AF1041" s="21">
        <f>ROUNDDOWN(R1041,-2)+ROUNDDOWN(S1041,-2)</f>
        <v/>
      </c>
      <c r="AG1041" s="21">
        <f>ROUNDDOWN(MAX(0,R1041-(AB1041+AC1041+AE1041)*0.6),-2)+ROUNDDOWN(MAX(0,S1041-(AB1041+AC1041+AE1041)*0.4),-2)</f>
        <v/>
      </c>
      <c r="AH1041" s="21">
        <f>ROUNDDOWN(MAX(0,T1041-(AB1041+AD1041)*0.6),-2)+ROUNDDOWN(MAX(0,U1041-(AB1041+AD1041)*0.4),-2)</f>
        <v/>
      </c>
      <c r="AI1041" s="21">
        <f>ROUNDDOWN(T1041,-2)+ROUNDDOWN(U1041,-2)</f>
        <v/>
      </c>
      <c r="AJ1041" s="21">
        <f>M1041+AF1041</f>
        <v/>
      </c>
      <c r="AK1041" s="21">
        <f>M1041+AG1041</f>
        <v/>
      </c>
      <c r="AL1041" s="21">
        <f>N1041+AH1041</f>
        <v/>
      </c>
      <c r="AM1041" s="21">
        <f>O1041+AI1041</f>
        <v/>
      </c>
      <c r="AN1041" s="21">
        <f>N1041+AI1041</f>
        <v/>
      </c>
      <c r="AO1041" s="21">
        <f>ROUNDDOWN((R1041+S1041)*0.2/Y1041+2000,0)</f>
        <v/>
      </c>
      <c r="AP1041" s="21">
        <f>ROUNDDOWN((T1041+U1041)*0.2/Z1041+2000,0)</f>
        <v/>
      </c>
      <c r="AQ1041" s="21">
        <f>AL1041-AK1041</f>
        <v/>
      </c>
      <c r="AR1041" s="21">
        <f>AM1041-AK1041</f>
        <v/>
      </c>
      <c r="AS1041" s="21">
        <f>AM1041-AL1041</f>
        <v/>
      </c>
      <c r="AT1041" s="21">
        <f>AK1041+C1041-AJ1041</f>
        <v/>
      </c>
      <c r="AU1041" s="21">
        <f>AL1041+C1041-AM1041</f>
        <v/>
      </c>
      <c r="AV1041" s="21">
        <f>AN1041+C1041-AM1041</f>
        <v/>
      </c>
    </row>
    <row r="1042">
      <c r="A1042" t="inlineStr">
        <is>
          <t>医療費の境目</t>
        </is>
      </c>
      <c r="B1042" s="21">
        <f>'3_医療費の境目'!$B$3</f>
        <v/>
      </c>
      <c r="C1042" s="21">
        <f>IF('3_医療費の境目'!$B$4="",AO1042,'3_医療費の境目'!$B$4)</f>
        <v/>
      </c>
      <c r="D1042" s="21">
        <f>'3_医療費の境目'!D1042</f>
        <v/>
      </c>
      <c r="E1042" s="21">
        <f>ROUND(MIN(B1042/12,650000)*12*0.0915+MIN(B1042/12,1390000)*12*(0.0504+0)+B1042*0.005,0)</f>
        <v/>
      </c>
      <c r="F1042" s="21">
        <f>IF(B1042&lt;741000,0,IF(B1042&lt;2191000,B1042-740000,IF(B1042&lt;2193000,1451000,IF(B1042&lt;2196000,1453000,IF(B1042&lt;2200000,1456000,IF(B1042&lt;3600000,ROUND(ROUNDDOWN(B1042/4,-3)*2.8,0)-80000,IF(B1042&lt;6600000,ROUND(ROUNDDOWN(B1042/4,-3)*3.2,0)-440000,IF(B1042&lt;8500000,ROUNDDOWN(B1042*0.9,0)-1100000,B1042-1950000))))))))</f>
        <v/>
      </c>
      <c r="G1042" s="21">
        <f>IF(F1042&gt;23500000,NA(),IF(F1042&lt;=4890000,1040000,IF(F1042&lt;=6550000,670000,620000)))</f>
        <v/>
      </c>
      <c r="H1042" s="21">
        <f>IF(D1042&lt;=0,0,MAX(0,MIN(2000000,D1042-MIN(100000,ROUNDDOWN(F1042*0.05,0)))))</f>
        <v/>
      </c>
      <c r="I1042" s="21">
        <f>IF(C1042&lt;=2000,0,MIN(C1042,ROUNDDOWN(F1042*0.4,0))-2000)</f>
        <v/>
      </c>
      <c r="J1042" s="21">
        <f>MAX(0,ROUNDDOWN(F1042-E1042-G1042,-3))</f>
        <v/>
      </c>
      <c r="K1042" s="21">
        <f>MAX(0,ROUNDDOWN(F1042-E1042-G1042-H1042-I1042,-3))</f>
        <v/>
      </c>
      <c r="L1042" s="21">
        <f>MAX(0,ROUNDDOWN(F1042-E1042-G1042-H1042,-3))</f>
        <v/>
      </c>
      <c r="M1042" s="21">
        <f>IF(J1042&lt;=0,0,ROUNDDOWN((J1042*LOOKUP(J1042,{0,1950001,3300001,6950001,9000001,18000001,40000001},{0.05,0.1,0.2,0.23,0.33,0.4,0.45})-LOOKUP(J1042,{0,1950001,3300001,6950001,9000001,18000001,40000001},{0,97500,427500,636000,1536000,2796000,4796000}))*1.021,-2))</f>
        <v/>
      </c>
      <c r="N1042" s="21">
        <f>IF(K1042&lt;=0,0,ROUNDDOWN((K1042*LOOKUP(K1042,{0,1950001,3300001,6950001,9000001,18000001,40000001},{0.05,0.1,0.2,0.23,0.33,0.4,0.45})-LOOKUP(K1042,{0,1950001,3300001,6950001,9000001,18000001,40000001},{0,97500,427500,636000,1536000,2796000,4796000}))*1.021,-2))</f>
        <v/>
      </c>
      <c r="O1042" s="21">
        <f>IF(L1042&lt;=0,0,ROUNDDOWN((L1042*LOOKUP(L1042,{0,1950001,3300001,6950001,9000001,18000001,40000001},{0.05,0.1,0.2,0.23,0.33,0.4,0.45})-LOOKUP(L1042,{0,1950001,3300001,6950001,9000001,18000001,40000001},{0,97500,427500,636000,1536000,2796000,4796000}))*1.021,-2))</f>
        <v/>
      </c>
      <c r="P1042" s="21">
        <f>MAX(0,ROUNDDOWN(F1042-E1042-430000,-3))</f>
        <v/>
      </c>
      <c r="Q1042" s="21">
        <f>MAX(0,ROUNDDOWN(F1042-E1042-430000-H1042,-3))</f>
        <v/>
      </c>
      <c r="R1042" s="21">
        <f>IF(F1042&lt;=450000,0,MAX(0,P1042*0.06-MIN(50000,P1042)*0.03))</f>
        <v/>
      </c>
      <c r="S1042" s="21">
        <f>IF(F1042&lt;=450000,0,MAX(0,P1042*0.04-MIN(50000,P1042)*0.02))</f>
        <v/>
      </c>
      <c r="T1042" s="21">
        <f>IF(F1042&lt;=450000,0,MAX(0,Q1042*0.06-MIN(50000,Q1042)*0.03))</f>
        <v/>
      </c>
      <c r="U1042" s="21">
        <f>IF(F1042&lt;=450000,0,MAX(0,Q1042*0.04-MIN(50000,Q1042)*0.02))</f>
        <v/>
      </c>
      <c r="V1042" s="21">
        <f>50000+MAX(0,G1042-480000)</f>
        <v/>
      </c>
      <c r="W1042" s="21">
        <f>P1042-V1042</f>
        <v/>
      </c>
      <c r="X1042" s="21">
        <f>Q1042-V1042</f>
        <v/>
      </c>
      <c r="Y1042" s="22">
        <f>IF(W1042&lt;0,0.9,LOOKUP(W1042,{0,1950001,3300001,6950001,9000001,18000001,40000001},{0.84895,0.7979,0.6958,0.66517,0.56307,0.4916,0.44055}))</f>
        <v/>
      </c>
      <c r="Z1042" s="22">
        <f>IF(X1042&lt;0,0.9,LOOKUP(X1042,{0,1950001,3300001,6950001,9000001,18000001,40000001},{0.84895,0.7979,0.6958,0.66517,0.56307,0.4916,0.44055}))</f>
        <v/>
      </c>
      <c r="AA1042" s="22">
        <f>IF(W1042&lt;0,0,CHOOSE(MATCH(W1042,{0,1950001,3300001,6950001,9000001},1),5.105/84.895,10.21/79.79,20.42/69.58,23.483/66.517,33.693/56.307))</f>
        <v/>
      </c>
      <c r="AB1042" s="21">
        <f>IF(C1042&lt;=2000,0,(MIN(C1042,ROUNDDOWN(F1042*0.3,0))-2000)*0.1)</f>
        <v/>
      </c>
      <c r="AC1042" s="21">
        <f>IF(C1042&lt;=2000,0,MIN((C1042-2000)*Y1042,(R1042+S1042)*0.2))</f>
        <v/>
      </c>
      <c r="AD1042" s="21">
        <f>IF(C1042&lt;=2000,0,MIN((C1042-2000)*Z1042,(T1042+U1042)*0.2))</f>
        <v/>
      </c>
      <c r="AE1042" s="21">
        <f>AC1042*AA1042</f>
        <v/>
      </c>
      <c r="AF1042" s="21">
        <f>ROUNDDOWN(R1042,-2)+ROUNDDOWN(S1042,-2)</f>
        <v/>
      </c>
      <c r="AG1042" s="21">
        <f>ROUNDDOWN(MAX(0,R1042-(AB1042+AC1042+AE1042)*0.6),-2)+ROUNDDOWN(MAX(0,S1042-(AB1042+AC1042+AE1042)*0.4),-2)</f>
        <v/>
      </c>
      <c r="AH1042" s="21">
        <f>ROUNDDOWN(MAX(0,T1042-(AB1042+AD1042)*0.6),-2)+ROUNDDOWN(MAX(0,U1042-(AB1042+AD1042)*0.4),-2)</f>
        <v/>
      </c>
      <c r="AI1042" s="21">
        <f>ROUNDDOWN(T1042,-2)+ROUNDDOWN(U1042,-2)</f>
        <v/>
      </c>
      <c r="AJ1042" s="21">
        <f>M1042+AF1042</f>
        <v/>
      </c>
      <c r="AK1042" s="21">
        <f>M1042+AG1042</f>
        <v/>
      </c>
      <c r="AL1042" s="21">
        <f>N1042+AH1042</f>
        <v/>
      </c>
      <c r="AM1042" s="21">
        <f>O1042+AI1042</f>
        <v/>
      </c>
      <c r="AN1042" s="21">
        <f>N1042+AI1042</f>
        <v/>
      </c>
      <c r="AO1042" s="21">
        <f>ROUNDDOWN((R1042+S1042)*0.2/Y1042+2000,0)</f>
        <v/>
      </c>
      <c r="AP1042" s="21">
        <f>ROUNDDOWN((T1042+U1042)*0.2/Z1042+2000,0)</f>
        <v/>
      </c>
      <c r="AQ1042" s="21">
        <f>AL1042-AK1042</f>
        <v/>
      </c>
      <c r="AR1042" s="21">
        <f>AM1042-AK1042</f>
        <v/>
      </c>
      <c r="AS1042" s="21">
        <f>AM1042-AL1042</f>
        <v/>
      </c>
      <c r="AT1042" s="21">
        <f>AK1042+C1042-AJ1042</f>
        <v/>
      </c>
      <c r="AU1042" s="21">
        <f>AL1042+C1042-AM1042</f>
        <v/>
      </c>
      <c r="AV1042" s="21">
        <f>AN1042+C1042-AM1042</f>
        <v/>
      </c>
    </row>
    <row r="1043">
      <c r="A1043" t="inlineStr">
        <is>
          <t>医療費の境目</t>
        </is>
      </c>
      <c r="B1043" s="21">
        <f>'3_医療費の境目'!$B$3</f>
        <v/>
      </c>
      <c r="C1043" s="21">
        <f>IF('3_医療費の境目'!$B$4="",AO1043,'3_医療費の境目'!$B$4)</f>
        <v/>
      </c>
      <c r="D1043" s="21">
        <f>'3_医療費の境目'!D1043</f>
        <v/>
      </c>
      <c r="E1043" s="21">
        <f>ROUND(MIN(B1043/12,650000)*12*0.0915+MIN(B1043/12,1390000)*12*(0.0504+0)+B1043*0.005,0)</f>
        <v/>
      </c>
      <c r="F1043" s="21">
        <f>IF(B1043&lt;741000,0,IF(B1043&lt;2191000,B1043-740000,IF(B1043&lt;2193000,1451000,IF(B1043&lt;2196000,1453000,IF(B1043&lt;2200000,1456000,IF(B1043&lt;3600000,ROUND(ROUNDDOWN(B1043/4,-3)*2.8,0)-80000,IF(B1043&lt;6600000,ROUND(ROUNDDOWN(B1043/4,-3)*3.2,0)-440000,IF(B1043&lt;8500000,ROUNDDOWN(B1043*0.9,0)-1100000,B1043-1950000))))))))</f>
        <v/>
      </c>
      <c r="G1043" s="21">
        <f>IF(F1043&gt;23500000,NA(),IF(F1043&lt;=4890000,1040000,IF(F1043&lt;=6550000,670000,620000)))</f>
        <v/>
      </c>
      <c r="H1043" s="21">
        <f>IF(D1043&lt;=0,0,MAX(0,MIN(2000000,D1043-MIN(100000,ROUNDDOWN(F1043*0.05,0)))))</f>
        <v/>
      </c>
      <c r="I1043" s="21">
        <f>IF(C1043&lt;=2000,0,MIN(C1043,ROUNDDOWN(F1043*0.4,0))-2000)</f>
        <v/>
      </c>
      <c r="J1043" s="21">
        <f>MAX(0,ROUNDDOWN(F1043-E1043-G1043,-3))</f>
        <v/>
      </c>
      <c r="K1043" s="21">
        <f>MAX(0,ROUNDDOWN(F1043-E1043-G1043-H1043-I1043,-3))</f>
        <v/>
      </c>
      <c r="L1043" s="21">
        <f>MAX(0,ROUNDDOWN(F1043-E1043-G1043-H1043,-3))</f>
        <v/>
      </c>
      <c r="M1043" s="21">
        <f>IF(J1043&lt;=0,0,ROUNDDOWN((J1043*LOOKUP(J1043,{0,1950001,3300001,6950001,9000001,18000001,40000001},{0.05,0.1,0.2,0.23,0.33,0.4,0.45})-LOOKUP(J1043,{0,1950001,3300001,6950001,9000001,18000001,40000001},{0,97500,427500,636000,1536000,2796000,4796000}))*1.021,-2))</f>
        <v/>
      </c>
      <c r="N1043" s="21">
        <f>IF(K1043&lt;=0,0,ROUNDDOWN((K1043*LOOKUP(K1043,{0,1950001,3300001,6950001,9000001,18000001,40000001},{0.05,0.1,0.2,0.23,0.33,0.4,0.45})-LOOKUP(K1043,{0,1950001,3300001,6950001,9000001,18000001,40000001},{0,97500,427500,636000,1536000,2796000,4796000}))*1.021,-2))</f>
        <v/>
      </c>
      <c r="O1043" s="21">
        <f>IF(L1043&lt;=0,0,ROUNDDOWN((L1043*LOOKUP(L1043,{0,1950001,3300001,6950001,9000001,18000001,40000001},{0.05,0.1,0.2,0.23,0.33,0.4,0.45})-LOOKUP(L1043,{0,1950001,3300001,6950001,9000001,18000001,40000001},{0,97500,427500,636000,1536000,2796000,4796000}))*1.021,-2))</f>
        <v/>
      </c>
      <c r="P1043" s="21">
        <f>MAX(0,ROUNDDOWN(F1043-E1043-430000,-3))</f>
        <v/>
      </c>
      <c r="Q1043" s="21">
        <f>MAX(0,ROUNDDOWN(F1043-E1043-430000-H1043,-3))</f>
        <v/>
      </c>
      <c r="R1043" s="21">
        <f>IF(F1043&lt;=450000,0,MAX(0,P1043*0.06-MIN(50000,P1043)*0.03))</f>
        <v/>
      </c>
      <c r="S1043" s="21">
        <f>IF(F1043&lt;=450000,0,MAX(0,P1043*0.04-MIN(50000,P1043)*0.02))</f>
        <v/>
      </c>
      <c r="T1043" s="21">
        <f>IF(F1043&lt;=450000,0,MAX(0,Q1043*0.06-MIN(50000,Q1043)*0.03))</f>
        <v/>
      </c>
      <c r="U1043" s="21">
        <f>IF(F1043&lt;=450000,0,MAX(0,Q1043*0.04-MIN(50000,Q1043)*0.02))</f>
        <v/>
      </c>
      <c r="V1043" s="21">
        <f>50000+MAX(0,G1043-480000)</f>
        <v/>
      </c>
      <c r="W1043" s="21">
        <f>P1043-V1043</f>
        <v/>
      </c>
      <c r="X1043" s="21">
        <f>Q1043-V1043</f>
        <v/>
      </c>
      <c r="Y1043" s="22">
        <f>IF(W1043&lt;0,0.9,LOOKUP(W1043,{0,1950001,3300001,6950001,9000001,18000001,40000001},{0.84895,0.7979,0.6958,0.66517,0.56307,0.4916,0.44055}))</f>
        <v/>
      </c>
      <c r="Z1043" s="22">
        <f>IF(X1043&lt;0,0.9,LOOKUP(X1043,{0,1950001,3300001,6950001,9000001,18000001,40000001},{0.84895,0.7979,0.6958,0.66517,0.56307,0.4916,0.44055}))</f>
        <v/>
      </c>
      <c r="AA1043" s="22">
        <f>IF(W1043&lt;0,0,CHOOSE(MATCH(W1043,{0,1950001,3300001,6950001,9000001},1),5.105/84.895,10.21/79.79,20.42/69.58,23.483/66.517,33.693/56.307))</f>
        <v/>
      </c>
      <c r="AB1043" s="21">
        <f>IF(C1043&lt;=2000,0,(MIN(C1043,ROUNDDOWN(F1043*0.3,0))-2000)*0.1)</f>
        <v/>
      </c>
      <c r="AC1043" s="21">
        <f>IF(C1043&lt;=2000,0,MIN((C1043-2000)*Y1043,(R1043+S1043)*0.2))</f>
        <v/>
      </c>
      <c r="AD1043" s="21">
        <f>IF(C1043&lt;=2000,0,MIN((C1043-2000)*Z1043,(T1043+U1043)*0.2))</f>
        <v/>
      </c>
      <c r="AE1043" s="21">
        <f>AC1043*AA1043</f>
        <v/>
      </c>
      <c r="AF1043" s="21">
        <f>ROUNDDOWN(R1043,-2)+ROUNDDOWN(S1043,-2)</f>
        <v/>
      </c>
      <c r="AG1043" s="21">
        <f>ROUNDDOWN(MAX(0,R1043-(AB1043+AC1043+AE1043)*0.6),-2)+ROUNDDOWN(MAX(0,S1043-(AB1043+AC1043+AE1043)*0.4),-2)</f>
        <v/>
      </c>
      <c r="AH1043" s="21">
        <f>ROUNDDOWN(MAX(0,T1043-(AB1043+AD1043)*0.6),-2)+ROUNDDOWN(MAX(0,U1043-(AB1043+AD1043)*0.4),-2)</f>
        <v/>
      </c>
      <c r="AI1043" s="21">
        <f>ROUNDDOWN(T1043,-2)+ROUNDDOWN(U1043,-2)</f>
        <v/>
      </c>
      <c r="AJ1043" s="21">
        <f>M1043+AF1043</f>
        <v/>
      </c>
      <c r="AK1043" s="21">
        <f>M1043+AG1043</f>
        <v/>
      </c>
      <c r="AL1043" s="21">
        <f>N1043+AH1043</f>
        <v/>
      </c>
      <c r="AM1043" s="21">
        <f>O1043+AI1043</f>
        <v/>
      </c>
      <c r="AN1043" s="21">
        <f>N1043+AI1043</f>
        <v/>
      </c>
      <c r="AO1043" s="21">
        <f>ROUNDDOWN((R1043+S1043)*0.2/Y1043+2000,0)</f>
        <v/>
      </c>
      <c r="AP1043" s="21">
        <f>ROUNDDOWN((T1043+U1043)*0.2/Z1043+2000,0)</f>
        <v/>
      </c>
      <c r="AQ1043" s="21">
        <f>AL1043-AK1043</f>
        <v/>
      </c>
      <c r="AR1043" s="21">
        <f>AM1043-AK1043</f>
        <v/>
      </c>
      <c r="AS1043" s="21">
        <f>AM1043-AL1043</f>
        <v/>
      </c>
      <c r="AT1043" s="21">
        <f>AK1043+C1043-AJ1043</f>
        <v/>
      </c>
      <c r="AU1043" s="21">
        <f>AL1043+C1043-AM1043</f>
        <v/>
      </c>
      <c r="AV1043" s="21">
        <f>AN1043+C1043-AM1043</f>
        <v/>
      </c>
    </row>
    <row r="1044">
      <c r="A1044" t="inlineStr">
        <is>
          <t>医療費の境目</t>
        </is>
      </c>
      <c r="B1044" s="21">
        <f>'3_医療費の境目'!$B$3</f>
        <v/>
      </c>
      <c r="C1044" s="21">
        <f>IF('3_医療費の境目'!$B$4="",AO1044,'3_医療費の境目'!$B$4)</f>
        <v/>
      </c>
      <c r="D1044" s="21">
        <f>'3_医療費の境目'!D1044</f>
        <v/>
      </c>
      <c r="E1044" s="21">
        <f>ROUND(MIN(B1044/12,650000)*12*0.0915+MIN(B1044/12,1390000)*12*(0.0504+0)+B1044*0.005,0)</f>
        <v/>
      </c>
      <c r="F1044" s="21">
        <f>IF(B1044&lt;741000,0,IF(B1044&lt;2191000,B1044-740000,IF(B1044&lt;2193000,1451000,IF(B1044&lt;2196000,1453000,IF(B1044&lt;2200000,1456000,IF(B1044&lt;3600000,ROUND(ROUNDDOWN(B1044/4,-3)*2.8,0)-80000,IF(B1044&lt;6600000,ROUND(ROUNDDOWN(B1044/4,-3)*3.2,0)-440000,IF(B1044&lt;8500000,ROUNDDOWN(B1044*0.9,0)-1100000,B1044-1950000))))))))</f>
        <v/>
      </c>
      <c r="G1044" s="21">
        <f>IF(F1044&gt;23500000,NA(),IF(F1044&lt;=4890000,1040000,IF(F1044&lt;=6550000,670000,620000)))</f>
        <v/>
      </c>
      <c r="H1044" s="21">
        <f>IF(D1044&lt;=0,0,MAX(0,MIN(2000000,D1044-MIN(100000,ROUNDDOWN(F1044*0.05,0)))))</f>
        <v/>
      </c>
      <c r="I1044" s="21">
        <f>IF(C1044&lt;=2000,0,MIN(C1044,ROUNDDOWN(F1044*0.4,0))-2000)</f>
        <v/>
      </c>
      <c r="J1044" s="21">
        <f>MAX(0,ROUNDDOWN(F1044-E1044-G1044,-3))</f>
        <v/>
      </c>
      <c r="K1044" s="21">
        <f>MAX(0,ROUNDDOWN(F1044-E1044-G1044-H1044-I1044,-3))</f>
        <v/>
      </c>
      <c r="L1044" s="21">
        <f>MAX(0,ROUNDDOWN(F1044-E1044-G1044-H1044,-3))</f>
        <v/>
      </c>
      <c r="M1044" s="21">
        <f>IF(J1044&lt;=0,0,ROUNDDOWN((J1044*LOOKUP(J1044,{0,1950001,3300001,6950001,9000001,18000001,40000001},{0.05,0.1,0.2,0.23,0.33,0.4,0.45})-LOOKUP(J1044,{0,1950001,3300001,6950001,9000001,18000001,40000001},{0,97500,427500,636000,1536000,2796000,4796000}))*1.021,-2))</f>
        <v/>
      </c>
      <c r="N1044" s="21">
        <f>IF(K1044&lt;=0,0,ROUNDDOWN((K1044*LOOKUP(K1044,{0,1950001,3300001,6950001,9000001,18000001,40000001},{0.05,0.1,0.2,0.23,0.33,0.4,0.45})-LOOKUP(K1044,{0,1950001,3300001,6950001,9000001,18000001,40000001},{0,97500,427500,636000,1536000,2796000,4796000}))*1.021,-2))</f>
        <v/>
      </c>
      <c r="O1044" s="21">
        <f>IF(L1044&lt;=0,0,ROUNDDOWN((L1044*LOOKUP(L1044,{0,1950001,3300001,6950001,9000001,18000001,40000001},{0.05,0.1,0.2,0.23,0.33,0.4,0.45})-LOOKUP(L1044,{0,1950001,3300001,6950001,9000001,18000001,40000001},{0,97500,427500,636000,1536000,2796000,4796000}))*1.021,-2))</f>
        <v/>
      </c>
      <c r="P1044" s="21">
        <f>MAX(0,ROUNDDOWN(F1044-E1044-430000,-3))</f>
        <v/>
      </c>
      <c r="Q1044" s="21">
        <f>MAX(0,ROUNDDOWN(F1044-E1044-430000-H1044,-3))</f>
        <v/>
      </c>
      <c r="R1044" s="21">
        <f>IF(F1044&lt;=450000,0,MAX(0,P1044*0.06-MIN(50000,P1044)*0.03))</f>
        <v/>
      </c>
      <c r="S1044" s="21">
        <f>IF(F1044&lt;=450000,0,MAX(0,P1044*0.04-MIN(50000,P1044)*0.02))</f>
        <v/>
      </c>
      <c r="T1044" s="21">
        <f>IF(F1044&lt;=450000,0,MAX(0,Q1044*0.06-MIN(50000,Q1044)*0.03))</f>
        <v/>
      </c>
      <c r="U1044" s="21">
        <f>IF(F1044&lt;=450000,0,MAX(0,Q1044*0.04-MIN(50000,Q1044)*0.02))</f>
        <v/>
      </c>
      <c r="V1044" s="21">
        <f>50000+MAX(0,G1044-480000)</f>
        <v/>
      </c>
      <c r="W1044" s="21">
        <f>P1044-V1044</f>
        <v/>
      </c>
      <c r="X1044" s="21">
        <f>Q1044-V1044</f>
        <v/>
      </c>
      <c r="Y1044" s="22">
        <f>IF(W1044&lt;0,0.9,LOOKUP(W1044,{0,1950001,3300001,6950001,9000001,18000001,40000001},{0.84895,0.7979,0.6958,0.66517,0.56307,0.4916,0.44055}))</f>
        <v/>
      </c>
      <c r="Z1044" s="22">
        <f>IF(X1044&lt;0,0.9,LOOKUP(X1044,{0,1950001,3300001,6950001,9000001,18000001,40000001},{0.84895,0.7979,0.6958,0.66517,0.56307,0.4916,0.44055}))</f>
        <v/>
      </c>
      <c r="AA1044" s="22">
        <f>IF(W1044&lt;0,0,CHOOSE(MATCH(W1044,{0,1950001,3300001,6950001,9000001},1),5.105/84.895,10.21/79.79,20.42/69.58,23.483/66.517,33.693/56.307))</f>
        <v/>
      </c>
      <c r="AB1044" s="21">
        <f>IF(C1044&lt;=2000,0,(MIN(C1044,ROUNDDOWN(F1044*0.3,0))-2000)*0.1)</f>
        <v/>
      </c>
      <c r="AC1044" s="21">
        <f>IF(C1044&lt;=2000,0,MIN((C1044-2000)*Y1044,(R1044+S1044)*0.2))</f>
        <v/>
      </c>
      <c r="AD1044" s="21">
        <f>IF(C1044&lt;=2000,0,MIN((C1044-2000)*Z1044,(T1044+U1044)*0.2))</f>
        <v/>
      </c>
      <c r="AE1044" s="21">
        <f>AC1044*AA1044</f>
        <v/>
      </c>
      <c r="AF1044" s="21">
        <f>ROUNDDOWN(R1044,-2)+ROUNDDOWN(S1044,-2)</f>
        <v/>
      </c>
      <c r="AG1044" s="21">
        <f>ROUNDDOWN(MAX(0,R1044-(AB1044+AC1044+AE1044)*0.6),-2)+ROUNDDOWN(MAX(0,S1044-(AB1044+AC1044+AE1044)*0.4),-2)</f>
        <v/>
      </c>
      <c r="AH1044" s="21">
        <f>ROUNDDOWN(MAX(0,T1044-(AB1044+AD1044)*0.6),-2)+ROUNDDOWN(MAX(0,U1044-(AB1044+AD1044)*0.4),-2)</f>
        <v/>
      </c>
      <c r="AI1044" s="21">
        <f>ROUNDDOWN(T1044,-2)+ROUNDDOWN(U1044,-2)</f>
        <v/>
      </c>
      <c r="AJ1044" s="21">
        <f>M1044+AF1044</f>
        <v/>
      </c>
      <c r="AK1044" s="21">
        <f>M1044+AG1044</f>
        <v/>
      </c>
      <c r="AL1044" s="21">
        <f>N1044+AH1044</f>
        <v/>
      </c>
      <c r="AM1044" s="21">
        <f>O1044+AI1044</f>
        <v/>
      </c>
      <c r="AN1044" s="21">
        <f>N1044+AI1044</f>
        <v/>
      </c>
      <c r="AO1044" s="21">
        <f>ROUNDDOWN((R1044+S1044)*0.2/Y1044+2000,0)</f>
        <v/>
      </c>
      <c r="AP1044" s="21">
        <f>ROUNDDOWN((T1044+U1044)*0.2/Z1044+2000,0)</f>
        <v/>
      </c>
      <c r="AQ1044" s="21">
        <f>AL1044-AK1044</f>
        <v/>
      </c>
      <c r="AR1044" s="21">
        <f>AM1044-AK1044</f>
        <v/>
      </c>
      <c r="AS1044" s="21">
        <f>AM1044-AL1044</f>
        <v/>
      </c>
      <c r="AT1044" s="21">
        <f>AK1044+C1044-AJ1044</f>
        <v/>
      </c>
      <c r="AU1044" s="21">
        <f>AL1044+C1044-AM1044</f>
        <v/>
      </c>
      <c r="AV1044" s="21">
        <f>AN1044+C1044-AM1044</f>
        <v/>
      </c>
    </row>
    <row r="1045">
      <c r="A1045" t="inlineStr">
        <is>
          <t>医療費の境目</t>
        </is>
      </c>
      <c r="B1045" s="21">
        <f>'3_医療費の境目'!$B$3</f>
        <v/>
      </c>
      <c r="C1045" s="21">
        <f>IF('3_医療費の境目'!$B$4="",AO1045,'3_医療費の境目'!$B$4)</f>
        <v/>
      </c>
      <c r="D1045" s="21">
        <f>'3_医療費の境目'!D1045</f>
        <v/>
      </c>
      <c r="E1045" s="21">
        <f>ROUND(MIN(B1045/12,650000)*12*0.0915+MIN(B1045/12,1390000)*12*(0.0504+0)+B1045*0.005,0)</f>
        <v/>
      </c>
      <c r="F1045" s="21">
        <f>IF(B1045&lt;741000,0,IF(B1045&lt;2191000,B1045-740000,IF(B1045&lt;2193000,1451000,IF(B1045&lt;2196000,1453000,IF(B1045&lt;2200000,1456000,IF(B1045&lt;3600000,ROUND(ROUNDDOWN(B1045/4,-3)*2.8,0)-80000,IF(B1045&lt;6600000,ROUND(ROUNDDOWN(B1045/4,-3)*3.2,0)-440000,IF(B1045&lt;8500000,ROUNDDOWN(B1045*0.9,0)-1100000,B1045-1950000))))))))</f>
        <v/>
      </c>
      <c r="G1045" s="21">
        <f>IF(F1045&gt;23500000,NA(),IF(F1045&lt;=4890000,1040000,IF(F1045&lt;=6550000,670000,620000)))</f>
        <v/>
      </c>
      <c r="H1045" s="21">
        <f>IF(D1045&lt;=0,0,MAX(0,MIN(2000000,D1045-MIN(100000,ROUNDDOWN(F1045*0.05,0)))))</f>
        <v/>
      </c>
      <c r="I1045" s="21">
        <f>IF(C1045&lt;=2000,0,MIN(C1045,ROUNDDOWN(F1045*0.4,0))-2000)</f>
        <v/>
      </c>
      <c r="J1045" s="21">
        <f>MAX(0,ROUNDDOWN(F1045-E1045-G1045,-3))</f>
        <v/>
      </c>
      <c r="K1045" s="21">
        <f>MAX(0,ROUNDDOWN(F1045-E1045-G1045-H1045-I1045,-3))</f>
        <v/>
      </c>
      <c r="L1045" s="21">
        <f>MAX(0,ROUNDDOWN(F1045-E1045-G1045-H1045,-3))</f>
        <v/>
      </c>
      <c r="M1045" s="21">
        <f>IF(J1045&lt;=0,0,ROUNDDOWN((J1045*LOOKUP(J1045,{0,1950001,3300001,6950001,9000001,18000001,40000001},{0.05,0.1,0.2,0.23,0.33,0.4,0.45})-LOOKUP(J1045,{0,1950001,3300001,6950001,9000001,18000001,40000001},{0,97500,427500,636000,1536000,2796000,4796000}))*1.021,-2))</f>
        <v/>
      </c>
      <c r="N1045" s="21">
        <f>IF(K1045&lt;=0,0,ROUNDDOWN((K1045*LOOKUP(K1045,{0,1950001,3300001,6950001,9000001,18000001,40000001},{0.05,0.1,0.2,0.23,0.33,0.4,0.45})-LOOKUP(K1045,{0,1950001,3300001,6950001,9000001,18000001,40000001},{0,97500,427500,636000,1536000,2796000,4796000}))*1.021,-2))</f>
        <v/>
      </c>
      <c r="O1045" s="21">
        <f>IF(L1045&lt;=0,0,ROUNDDOWN((L1045*LOOKUP(L1045,{0,1950001,3300001,6950001,9000001,18000001,40000001},{0.05,0.1,0.2,0.23,0.33,0.4,0.45})-LOOKUP(L1045,{0,1950001,3300001,6950001,9000001,18000001,40000001},{0,97500,427500,636000,1536000,2796000,4796000}))*1.021,-2))</f>
        <v/>
      </c>
      <c r="P1045" s="21">
        <f>MAX(0,ROUNDDOWN(F1045-E1045-430000,-3))</f>
        <v/>
      </c>
      <c r="Q1045" s="21">
        <f>MAX(0,ROUNDDOWN(F1045-E1045-430000-H1045,-3))</f>
        <v/>
      </c>
      <c r="R1045" s="21">
        <f>IF(F1045&lt;=450000,0,MAX(0,P1045*0.06-MIN(50000,P1045)*0.03))</f>
        <v/>
      </c>
      <c r="S1045" s="21">
        <f>IF(F1045&lt;=450000,0,MAX(0,P1045*0.04-MIN(50000,P1045)*0.02))</f>
        <v/>
      </c>
      <c r="T1045" s="21">
        <f>IF(F1045&lt;=450000,0,MAX(0,Q1045*0.06-MIN(50000,Q1045)*0.03))</f>
        <v/>
      </c>
      <c r="U1045" s="21">
        <f>IF(F1045&lt;=450000,0,MAX(0,Q1045*0.04-MIN(50000,Q1045)*0.02))</f>
        <v/>
      </c>
      <c r="V1045" s="21">
        <f>50000+MAX(0,G1045-480000)</f>
        <v/>
      </c>
      <c r="W1045" s="21">
        <f>P1045-V1045</f>
        <v/>
      </c>
      <c r="X1045" s="21">
        <f>Q1045-V1045</f>
        <v/>
      </c>
      <c r="Y1045" s="22">
        <f>IF(W1045&lt;0,0.9,LOOKUP(W1045,{0,1950001,3300001,6950001,9000001,18000001,40000001},{0.84895,0.7979,0.6958,0.66517,0.56307,0.4916,0.44055}))</f>
        <v/>
      </c>
      <c r="Z1045" s="22">
        <f>IF(X1045&lt;0,0.9,LOOKUP(X1045,{0,1950001,3300001,6950001,9000001,18000001,40000001},{0.84895,0.7979,0.6958,0.66517,0.56307,0.4916,0.44055}))</f>
        <v/>
      </c>
      <c r="AA1045" s="22">
        <f>IF(W1045&lt;0,0,CHOOSE(MATCH(W1045,{0,1950001,3300001,6950001,9000001},1),5.105/84.895,10.21/79.79,20.42/69.58,23.483/66.517,33.693/56.307))</f>
        <v/>
      </c>
      <c r="AB1045" s="21">
        <f>IF(C1045&lt;=2000,0,(MIN(C1045,ROUNDDOWN(F1045*0.3,0))-2000)*0.1)</f>
        <v/>
      </c>
      <c r="AC1045" s="21">
        <f>IF(C1045&lt;=2000,0,MIN((C1045-2000)*Y1045,(R1045+S1045)*0.2))</f>
        <v/>
      </c>
      <c r="AD1045" s="21">
        <f>IF(C1045&lt;=2000,0,MIN((C1045-2000)*Z1045,(T1045+U1045)*0.2))</f>
        <v/>
      </c>
      <c r="AE1045" s="21">
        <f>AC1045*AA1045</f>
        <v/>
      </c>
      <c r="AF1045" s="21">
        <f>ROUNDDOWN(R1045,-2)+ROUNDDOWN(S1045,-2)</f>
        <v/>
      </c>
      <c r="AG1045" s="21">
        <f>ROUNDDOWN(MAX(0,R1045-(AB1045+AC1045+AE1045)*0.6),-2)+ROUNDDOWN(MAX(0,S1045-(AB1045+AC1045+AE1045)*0.4),-2)</f>
        <v/>
      </c>
      <c r="AH1045" s="21">
        <f>ROUNDDOWN(MAX(0,T1045-(AB1045+AD1045)*0.6),-2)+ROUNDDOWN(MAX(0,U1045-(AB1045+AD1045)*0.4),-2)</f>
        <v/>
      </c>
      <c r="AI1045" s="21">
        <f>ROUNDDOWN(T1045,-2)+ROUNDDOWN(U1045,-2)</f>
        <v/>
      </c>
      <c r="AJ1045" s="21">
        <f>M1045+AF1045</f>
        <v/>
      </c>
      <c r="AK1045" s="21">
        <f>M1045+AG1045</f>
        <v/>
      </c>
      <c r="AL1045" s="21">
        <f>N1045+AH1045</f>
        <v/>
      </c>
      <c r="AM1045" s="21">
        <f>O1045+AI1045</f>
        <v/>
      </c>
      <c r="AN1045" s="21">
        <f>N1045+AI1045</f>
        <v/>
      </c>
      <c r="AO1045" s="21">
        <f>ROUNDDOWN((R1045+S1045)*0.2/Y1045+2000,0)</f>
        <v/>
      </c>
      <c r="AP1045" s="21">
        <f>ROUNDDOWN((T1045+U1045)*0.2/Z1045+2000,0)</f>
        <v/>
      </c>
      <c r="AQ1045" s="21">
        <f>AL1045-AK1045</f>
        <v/>
      </c>
      <c r="AR1045" s="21">
        <f>AM1045-AK1045</f>
        <v/>
      </c>
      <c r="AS1045" s="21">
        <f>AM1045-AL1045</f>
        <v/>
      </c>
      <c r="AT1045" s="21">
        <f>AK1045+C1045-AJ1045</f>
        <v/>
      </c>
      <c r="AU1045" s="21">
        <f>AL1045+C1045-AM1045</f>
        <v/>
      </c>
      <c r="AV1045" s="21">
        <f>AN1045+C1045-AM1045</f>
        <v/>
      </c>
    </row>
    <row r="1046">
      <c r="A1046" t="inlineStr">
        <is>
          <t>医療費の境目</t>
        </is>
      </c>
      <c r="B1046" s="21">
        <f>'3_医療費の境目'!$B$3</f>
        <v/>
      </c>
      <c r="C1046" s="21">
        <f>IF('3_医療費の境目'!$B$4="",AO1046,'3_医療費の境目'!$B$4)</f>
        <v/>
      </c>
      <c r="D1046" s="21">
        <f>'3_医療費の境目'!D1046</f>
        <v/>
      </c>
      <c r="E1046" s="21">
        <f>ROUND(MIN(B1046/12,650000)*12*0.0915+MIN(B1046/12,1390000)*12*(0.0504+0)+B1046*0.005,0)</f>
        <v/>
      </c>
      <c r="F1046" s="21">
        <f>IF(B1046&lt;741000,0,IF(B1046&lt;2191000,B1046-740000,IF(B1046&lt;2193000,1451000,IF(B1046&lt;2196000,1453000,IF(B1046&lt;2200000,1456000,IF(B1046&lt;3600000,ROUND(ROUNDDOWN(B1046/4,-3)*2.8,0)-80000,IF(B1046&lt;6600000,ROUND(ROUNDDOWN(B1046/4,-3)*3.2,0)-440000,IF(B1046&lt;8500000,ROUNDDOWN(B1046*0.9,0)-1100000,B1046-1950000))))))))</f>
        <v/>
      </c>
      <c r="G1046" s="21">
        <f>IF(F1046&gt;23500000,NA(),IF(F1046&lt;=4890000,1040000,IF(F1046&lt;=6550000,670000,620000)))</f>
        <v/>
      </c>
      <c r="H1046" s="21">
        <f>IF(D1046&lt;=0,0,MAX(0,MIN(2000000,D1046-MIN(100000,ROUNDDOWN(F1046*0.05,0)))))</f>
        <v/>
      </c>
      <c r="I1046" s="21">
        <f>IF(C1046&lt;=2000,0,MIN(C1046,ROUNDDOWN(F1046*0.4,0))-2000)</f>
        <v/>
      </c>
      <c r="J1046" s="21">
        <f>MAX(0,ROUNDDOWN(F1046-E1046-G1046,-3))</f>
        <v/>
      </c>
      <c r="K1046" s="21">
        <f>MAX(0,ROUNDDOWN(F1046-E1046-G1046-H1046-I1046,-3))</f>
        <v/>
      </c>
      <c r="L1046" s="21">
        <f>MAX(0,ROUNDDOWN(F1046-E1046-G1046-H1046,-3))</f>
        <v/>
      </c>
      <c r="M1046" s="21">
        <f>IF(J1046&lt;=0,0,ROUNDDOWN((J1046*LOOKUP(J1046,{0,1950001,3300001,6950001,9000001,18000001,40000001},{0.05,0.1,0.2,0.23,0.33,0.4,0.45})-LOOKUP(J1046,{0,1950001,3300001,6950001,9000001,18000001,40000001},{0,97500,427500,636000,1536000,2796000,4796000}))*1.021,-2))</f>
        <v/>
      </c>
      <c r="N1046" s="21">
        <f>IF(K1046&lt;=0,0,ROUNDDOWN((K1046*LOOKUP(K1046,{0,1950001,3300001,6950001,9000001,18000001,40000001},{0.05,0.1,0.2,0.23,0.33,0.4,0.45})-LOOKUP(K1046,{0,1950001,3300001,6950001,9000001,18000001,40000001},{0,97500,427500,636000,1536000,2796000,4796000}))*1.021,-2))</f>
        <v/>
      </c>
      <c r="O1046" s="21">
        <f>IF(L1046&lt;=0,0,ROUNDDOWN((L1046*LOOKUP(L1046,{0,1950001,3300001,6950001,9000001,18000001,40000001},{0.05,0.1,0.2,0.23,0.33,0.4,0.45})-LOOKUP(L1046,{0,1950001,3300001,6950001,9000001,18000001,40000001},{0,97500,427500,636000,1536000,2796000,4796000}))*1.021,-2))</f>
        <v/>
      </c>
      <c r="P1046" s="21">
        <f>MAX(0,ROUNDDOWN(F1046-E1046-430000,-3))</f>
        <v/>
      </c>
      <c r="Q1046" s="21">
        <f>MAX(0,ROUNDDOWN(F1046-E1046-430000-H1046,-3))</f>
        <v/>
      </c>
      <c r="R1046" s="21">
        <f>IF(F1046&lt;=450000,0,MAX(0,P1046*0.06-MIN(50000,P1046)*0.03))</f>
        <v/>
      </c>
      <c r="S1046" s="21">
        <f>IF(F1046&lt;=450000,0,MAX(0,P1046*0.04-MIN(50000,P1046)*0.02))</f>
        <v/>
      </c>
      <c r="T1046" s="21">
        <f>IF(F1046&lt;=450000,0,MAX(0,Q1046*0.06-MIN(50000,Q1046)*0.03))</f>
        <v/>
      </c>
      <c r="U1046" s="21">
        <f>IF(F1046&lt;=450000,0,MAX(0,Q1046*0.04-MIN(50000,Q1046)*0.02))</f>
        <v/>
      </c>
      <c r="V1046" s="21">
        <f>50000+MAX(0,G1046-480000)</f>
        <v/>
      </c>
      <c r="W1046" s="21">
        <f>P1046-V1046</f>
        <v/>
      </c>
      <c r="X1046" s="21">
        <f>Q1046-V1046</f>
        <v/>
      </c>
      <c r="Y1046" s="22">
        <f>IF(W1046&lt;0,0.9,LOOKUP(W1046,{0,1950001,3300001,6950001,9000001,18000001,40000001},{0.84895,0.7979,0.6958,0.66517,0.56307,0.4916,0.44055}))</f>
        <v/>
      </c>
      <c r="Z1046" s="22">
        <f>IF(X1046&lt;0,0.9,LOOKUP(X1046,{0,1950001,3300001,6950001,9000001,18000001,40000001},{0.84895,0.7979,0.6958,0.66517,0.56307,0.4916,0.44055}))</f>
        <v/>
      </c>
      <c r="AA1046" s="22">
        <f>IF(W1046&lt;0,0,CHOOSE(MATCH(W1046,{0,1950001,3300001,6950001,9000001},1),5.105/84.895,10.21/79.79,20.42/69.58,23.483/66.517,33.693/56.307))</f>
        <v/>
      </c>
      <c r="AB1046" s="21">
        <f>IF(C1046&lt;=2000,0,(MIN(C1046,ROUNDDOWN(F1046*0.3,0))-2000)*0.1)</f>
        <v/>
      </c>
      <c r="AC1046" s="21">
        <f>IF(C1046&lt;=2000,0,MIN((C1046-2000)*Y1046,(R1046+S1046)*0.2))</f>
        <v/>
      </c>
      <c r="AD1046" s="21">
        <f>IF(C1046&lt;=2000,0,MIN((C1046-2000)*Z1046,(T1046+U1046)*0.2))</f>
        <v/>
      </c>
      <c r="AE1046" s="21">
        <f>AC1046*AA1046</f>
        <v/>
      </c>
      <c r="AF1046" s="21">
        <f>ROUNDDOWN(R1046,-2)+ROUNDDOWN(S1046,-2)</f>
        <v/>
      </c>
      <c r="AG1046" s="21">
        <f>ROUNDDOWN(MAX(0,R1046-(AB1046+AC1046+AE1046)*0.6),-2)+ROUNDDOWN(MAX(0,S1046-(AB1046+AC1046+AE1046)*0.4),-2)</f>
        <v/>
      </c>
      <c r="AH1046" s="21">
        <f>ROUNDDOWN(MAX(0,T1046-(AB1046+AD1046)*0.6),-2)+ROUNDDOWN(MAX(0,U1046-(AB1046+AD1046)*0.4),-2)</f>
        <v/>
      </c>
      <c r="AI1046" s="21">
        <f>ROUNDDOWN(T1046,-2)+ROUNDDOWN(U1046,-2)</f>
        <v/>
      </c>
      <c r="AJ1046" s="21">
        <f>M1046+AF1046</f>
        <v/>
      </c>
      <c r="AK1046" s="21">
        <f>M1046+AG1046</f>
        <v/>
      </c>
      <c r="AL1046" s="21">
        <f>N1046+AH1046</f>
        <v/>
      </c>
      <c r="AM1046" s="21">
        <f>O1046+AI1046</f>
        <v/>
      </c>
      <c r="AN1046" s="21">
        <f>N1046+AI1046</f>
        <v/>
      </c>
      <c r="AO1046" s="21">
        <f>ROUNDDOWN((R1046+S1046)*0.2/Y1046+2000,0)</f>
        <v/>
      </c>
      <c r="AP1046" s="21">
        <f>ROUNDDOWN((T1046+U1046)*0.2/Z1046+2000,0)</f>
        <v/>
      </c>
      <c r="AQ1046" s="21">
        <f>AL1046-AK1046</f>
        <v/>
      </c>
      <c r="AR1046" s="21">
        <f>AM1046-AK1046</f>
        <v/>
      </c>
      <c r="AS1046" s="21">
        <f>AM1046-AL1046</f>
        <v/>
      </c>
      <c r="AT1046" s="21">
        <f>AK1046+C1046-AJ1046</f>
        <v/>
      </c>
      <c r="AU1046" s="21">
        <f>AL1046+C1046-AM1046</f>
        <v/>
      </c>
      <c r="AV1046" s="21">
        <f>AN1046+C1046-AM1046</f>
        <v/>
      </c>
    </row>
    <row r="1047">
      <c r="A1047" t="inlineStr">
        <is>
          <t>医療費の境目</t>
        </is>
      </c>
      <c r="B1047" s="21">
        <f>'3_医療費の境目'!$B$3</f>
        <v/>
      </c>
      <c r="C1047" s="21">
        <f>IF('3_医療費の境目'!$B$4="",AO1047,'3_医療費の境目'!$B$4)</f>
        <v/>
      </c>
      <c r="D1047" s="21">
        <f>'3_医療費の境目'!D1047</f>
        <v/>
      </c>
      <c r="E1047" s="21">
        <f>ROUND(MIN(B1047/12,650000)*12*0.0915+MIN(B1047/12,1390000)*12*(0.0504+0)+B1047*0.005,0)</f>
        <v/>
      </c>
      <c r="F1047" s="21">
        <f>IF(B1047&lt;741000,0,IF(B1047&lt;2191000,B1047-740000,IF(B1047&lt;2193000,1451000,IF(B1047&lt;2196000,1453000,IF(B1047&lt;2200000,1456000,IF(B1047&lt;3600000,ROUND(ROUNDDOWN(B1047/4,-3)*2.8,0)-80000,IF(B1047&lt;6600000,ROUND(ROUNDDOWN(B1047/4,-3)*3.2,0)-440000,IF(B1047&lt;8500000,ROUNDDOWN(B1047*0.9,0)-1100000,B1047-1950000))))))))</f>
        <v/>
      </c>
      <c r="G1047" s="21">
        <f>IF(F1047&gt;23500000,NA(),IF(F1047&lt;=4890000,1040000,IF(F1047&lt;=6550000,670000,620000)))</f>
        <v/>
      </c>
      <c r="H1047" s="21">
        <f>IF(D1047&lt;=0,0,MAX(0,MIN(2000000,D1047-MIN(100000,ROUNDDOWN(F1047*0.05,0)))))</f>
        <v/>
      </c>
      <c r="I1047" s="21">
        <f>IF(C1047&lt;=2000,0,MIN(C1047,ROUNDDOWN(F1047*0.4,0))-2000)</f>
        <v/>
      </c>
      <c r="J1047" s="21">
        <f>MAX(0,ROUNDDOWN(F1047-E1047-G1047,-3))</f>
        <v/>
      </c>
      <c r="K1047" s="21">
        <f>MAX(0,ROUNDDOWN(F1047-E1047-G1047-H1047-I1047,-3))</f>
        <v/>
      </c>
      <c r="L1047" s="21">
        <f>MAX(0,ROUNDDOWN(F1047-E1047-G1047-H1047,-3))</f>
        <v/>
      </c>
      <c r="M1047" s="21">
        <f>IF(J1047&lt;=0,0,ROUNDDOWN((J1047*LOOKUP(J1047,{0,1950001,3300001,6950001,9000001,18000001,40000001},{0.05,0.1,0.2,0.23,0.33,0.4,0.45})-LOOKUP(J1047,{0,1950001,3300001,6950001,9000001,18000001,40000001},{0,97500,427500,636000,1536000,2796000,4796000}))*1.021,-2))</f>
        <v/>
      </c>
      <c r="N1047" s="21">
        <f>IF(K1047&lt;=0,0,ROUNDDOWN((K1047*LOOKUP(K1047,{0,1950001,3300001,6950001,9000001,18000001,40000001},{0.05,0.1,0.2,0.23,0.33,0.4,0.45})-LOOKUP(K1047,{0,1950001,3300001,6950001,9000001,18000001,40000001},{0,97500,427500,636000,1536000,2796000,4796000}))*1.021,-2))</f>
        <v/>
      </c>
      <c r="O1047" s="21">
        <f>IF(L1047&lt;=0,0,ROUNDDOWN((L1047*LOOKUP(L1047,{0,1950001,3300001,6950001,9000001,18000001,40000001},{0.05,0.1,0.2,0.23,0.33,0.4,0.45})-LOOKUP(L1047,{0,1950001,3300001,6950001,9000001,18000001,40000001},{0,97500,427500,636000,1536000,2796000,4796000}))*1.021,-2))</f>
        <v/>
      </c>
      <c r="P1047" s="21">
        <f>MAX(0,ROUNDDOWN(F1047-E1047-430000,-3))</f>
        <v/>
      </c>
      <c r="Q1047" s="21">
        <f>MAX(0,ROUNDDOWN(F1047-E1047-430000-H1047,-3))</f>
        <v/>
      </c>
      <c r="R1047" s="21">
        <f>IF(F1047&lt;=450000,0,MAX(0,P1047*0.06-MIN(50000,P1047)*0.03))</f>
        <v/>
      </c>
      <c r="S1047" s="21">
        <f>IF(F1047&lt;=450000,0,MAX(0,P1047*0.04-MIN(50000,P1047)*0.02))</f>
        <v/>
      </c>
      <c r="T1047" s="21">
        <f>IF(F1047&lt;=450000,0,MAX(0,Q1047*0.06-MIN(50000,Q1047)*0.03))</f>
        <v/>
      </c>
      <c r="U1047" s="21">
        <f>IF(F1047&lt;=450000,0,MAX(0,Q1047*0.04-MIN(50000,Q1047)*0.02))</f>
        <v/>
      </c>
      <c r="V1047" s="21">
        <f>50000+MAX(0,G1047-480000)</f>
        <v/>
      </c>
      <c r="W1047" s="21">
        <f>P1047-V1047</f>
        <v/>
      </c>
      <c r="X1047" s="21">
        <f>Q1047-V1047</f>
        <v/>
      </c>
      <c r="Y1047" s="22">
        <f>IF(W1047&lt;0,0.9,LOOKUP(W1047,{0,1950001,3300001,6950001,9000001,18000001,40000001},{0.84895,0.7979,0.6958,0.66517,0.56307,0.4916,0.44055}))</f>
        <v/>
      </c>
      <c r="Z1047" s="22">
        <f>IF(X1047&lt;0,0.9,LOOKUP(X1047,{0,1950001,3300001,6950001,9000001,18000001,40000001},{0.84895,0.7979,0.6958,0.66517,0.56307,0.4916,0.44055}))</f>
        <v/>
      </c>
      <c r="AA1047" s="22">
        <f>IF(W1047&lt;0,0,CHOOSE(MATCH(W1047,{0,1950001,3300001,6950001,9000001},1),5.105/84.895,10.21/79.79,20.42/69.58,23.483/66.517,33.693/56.307))</f>
        <v/>
      </c>
      <c r="AB1047" s="21">
        <f>IF(C1047&lt;=2000,0,(MIN(C1047,ROUNDDOWN(F1047*0.3,0))-2000)*0.1)</f>
        <v/>
      </c>
      <c r="AC1047" s="21">
        <f>IF(C1047&lt;=2000,0,MIN((C1047-2000)*Y1047,(R1047+S1047)*0.2))</f>
        <v/>
      </c>
      <c r="AD1047" s="21">
        <f>IF(C1047&lt;=2000,0,MIN((C1047-2000)*Z1047,(T1047+U1047)*0.2))</f>
        <v/>
      </c>
      <c r="AE1047" s="21">
        <f>AC1047*AA1047</f>
        <v/>
      </c>
      <c r="AF1047" s="21">
        <f>ROUNDDOWN(R1047,-2)+ROUNDDOWN(S1047,-2)</f>
        <v/>
      </c>
      <c r="AG1047" s="21">
        <f>ROUNDDOWN(MAX(0,R1047-(AB1047+AC1047+AE1047)*0.6),-2)+ROUNDDOWN(MAX(0,S1047-(AB1047+AC1047+AE1047)*0.4),-2)</f>
        <v/>
      </c>
      <c r="AH1047" s="21">
        <f>ROUNDDOWN(MAX(0,T1047-(AB1047+AD1047)*0.6),-2)+ROUNDDOWN(MAX(0,U1047-(AB1047+AD1047)*0.4),-2)</f>
        <v/>
      </c>
      <c r="AI1047" s="21">
        <f>ROUNDDOWN(T1047,-2)+ROUNDDOWN(U1047,-2)</f>
        <v/>
      </c>
      <c r="AJ1047" s="21">
        <f>M1047+AF1047</f>
        <v/>
      </c>
      <c r="AK1047" s="21">
        <f>M1047+AG1047</f>
        <v/>
      </c>
      <c r="AL1047" s="21">
        <f>N1047+AH1047</f>
        <v/>
      </c>
      <c r="AM1047" s="21">
        <f>O1047+AI1047</f>
        <v/>
      </c>
      <c r="AN1047" s="21">
        <f>N1047+AI1047</f>
        <v/>
      </c>
      <c r="AO1047" s="21">
        <f>ROUNDDOWN((R1047+S1047)*0.2/Y1047+2000,0)</f>
        <v/>
      </c>
      <c r="AP1047" s="21">
        <f>ROUNDDOWN((T1047+U1047)*0.2/Z1047+2000,0)</f>
        <v/>
      </c>
      <c r="AQ1047" s="21">
        <f>AL1047-AK1047</f>
        <v/>
      </c>
      <c r="AR1047" s="21">
        <f>AM1047-AK1047</f>
        <v/>
      </c>
      <c r="AS1047" s="21">
        <f>AM1047-AL1047</f>
        <v/>
      </c>
      <c r="AT1047" s="21">
        <f>AK1047+C1047-AJ1047</f>
        <v/>
      </c>
      <c r="AU1047" s="21">
        <f>AL1047+C1047-AM1047</f>
        <v/>
      </c>
      <c r="AV1047" s="21">
        <f>AN1047+C1047-AM1047</f>
        <v/>
      </c>
    </row>
    <row r="1048">
      <c r="A1048" t="inlineStr">
        <is>
          <t>医療費の境目</t>
        </is>
      </c>
      <c r="B1048" s="21">
        <f>'3_医療費の境目'!$B$3</f>
        <v/>
      </c>
      <c r="C1048" s="21">
        <f>IF('3_医療費の境目'!$B$4="",AO1048,'3_医療費の境目'!$B$4)</f>
        <v/>
      </c>
      <c r="D1048" s="21">
        <f>'3_医療費の境目'!D1048</f>
        <v/>
      </c>
      <c r="E1048" s="21">
        <f>ROUND(MIN(B1048/12,650000)*12*0.0915+MIN(B1048/12,1390000)*12*(0.0504+0)+B1048*0.005,0)</f>
        <v/>
      </c>
      <c r="F1048" s="21">
        <f>IF(B1048&lt;741000,0,IF(B1048&lt;2191000,B1048-740000,IF(B1048&lt;2193000,1451000,IF(B1048&lt;2196000,1453000,IF(B1048&lt;2200000,1456000,IF(B1048&lt;3600000,ROUND(ROUNDDOWN(B1048/4,-3)*2.8,0)-80000,IF(B1048&lt;6600000,ROUND(ROUNDDOWN(B1048/4,-3)*3.2,0)-440000,IF(B1048&lt;8500000,ROUNDDOWN(B1048*0.9,0)-1100000,B1048-1950000))))))))</f>
        <v/>
      </c>
      <c r="G1048" s="21">
        <f>IF(F1048&gt;23500000,NA(),IF(F1048&lt;=4890000,1040000,IF(F1048&lt;=6550000,670000,620000)))</f>
        <v/>
      </c>
      <c r="H1048" s="21">
        <f>IF(D1048&lt;=0,0,MAX(0,MIN(2000000,D1048-MIN(100000,ROUNDDOWN(F1048*0.05,0)))))</f>
        <v/>
      </c>
      <c r="I1048" s="21">
        <f>IF(C1048&lt;=2000,0,MIN(C1048,ROUNDDOWN(F1048*0.4,0))-2000)</f>
        <v/>
      </c>
      <c r="J1048" s="21">
        <f>MAX(0,ROUNDDOWN(F1048-E1048-G1048,-3))</f>
        <v/>
      </c>
      <c r="K1048" s="21">
        <f>MAX(0,ROUNDDOWN(F1048-E1048-G1048-H1048-I1048,-3))</f>
        <v/>
      </c>
      <c r="L1048" s="21">
        <f>MAX(0,ROUNDDOWN(F1048-E1048-G1048-H1048,-3))</f>
        <v/>
      </c>
      <c r="M1048" s="21">
        <f>IF(J1048&lt;=0,0,ROUNDDOWN((J1048*LOOKUP(J1048,{0,1950001,3300001,6950001,9000001,18000001,40000001},{0.05,0.1,0.2,0.23,0.33,0.4,0.45})-LOOKUP(J1048,{0,1950001,3300001,6950001,9000001,18000001,40000001},{0,97500,427500,636000,1536000,2796000,4796000}))*1.021,-2))</f>
        <v/>
      </c>
      <c r="N1048" s="21">
        <f>IF(K1048&lt;=0,0,ROUNDDOWN((K1048*LOOKUP(K1048,{0,1950001,3300001,6950001,9000001,18000001,40000001},{0.05,0.1,0.2,0.23,0.33,0.4,0.45})-LOOKUP(K1048,{0,1950001,3300001,6950001,9000001,18000001,40000001},{0,97500,427500,636000,1536000,2796000,4796000}))*1.021,-2))</f>
        <v/>
      </c>
      <c r="O1048" s="21">
        <f>IF(L1048&lt;=0,0,ROUNDDOWN((L1048*LOOKUP(L1048,{0,1950001,3300001,6950001,9000001,18000001,40000001},{0.05,0.1,0.2,0.23,0.33,0.4,0.45})-LOOKUP(L1048,{0,1950001,3300001,6950001,9000001,18000001,40000001},{0,97500,427500,636000,1536000,2796000,4796000}))*1.021,-2))</f>
        <v/>
      </c>
      <c r="P1048" s="21">
        <f>MAX(0,ROUNDDOWN(F1048-E1048-430000,-3))</f>
        <v/>
      </c>
      <c r="Q1048" s="21">
        <f>MAX(0,ROUNDDOWN(F1048-E1048-430000-H1048,-3))</f>
        <v/>
      </c>
      <c r="R1048" s="21">
        <f>IF(F1048&lt;=450000,0,MAX(0,P1048*0.06-MIN(50000,P1048)*0.03))</f>
        <v/>
      </c>
      <c r="S1048" s="21">
        <f>IF(F1048&lt;=450000,0,MAX(0,P1048*0.04-MIN(50000,P1048)*0.02))</f>
        <v/>
      </c>
      <c r="T1048" s="21">
        <f>IF(F1048&lt;=450000,0,MAX(0,Q1048*0.06-MIN(50000,Q1048)*0.03))</f>
        <v/>
      </c>
      <c r="U1048" s="21">
        <f>IF(F1048&lt;=450000,0,MAX(0,Q1048*0.04-MIN(50000,Q1048)*0.02))</f>
        <v/>
      </c>
      <c r="V1048" s="21">
        <f>50000+MAX(0,G1048-480000)</f>
        <v/>
      </c>
      <c r="W1048" s="21">
        <f>P1048-V1048</f>
        <v/>
      </c>
      <c r="X1048" s="21">
        <f>Q1048-V1048</f>
        <v/>
      </c>
      <c r="Y1048" s="22">
        <f>IF(W1048&lt;0,0.9,LOOKUP(W1048,{0,1950001,3300001,6950001,9000001,18000001,40000001},{0.84895,0.7979,0.6958,0.66517,0.56307,0.4916,0.44055}))</f>
        <v/>
      </c>
      <c r="Z1048" s="22">
        <f>IF(X1048&lt;0,0.9,LOOKUP(X1048,{0,1950001,3300001,6950001,9000001,18000001,40000001},{0.84895,0.7979,0.6958,0.66517,0.56307,0.4916,0.44055}))</f>
        <v/>
      </c>
      <c r="AA1048" s="22">
        <f>IF(W1048&lt;0,0,CHOOSE(MATCH(W1048,{0,1950001,3300001,6950001,9000001},1),5.105/84.895,10.21/79.79,20.42/69.58,23.483/66.517,33.693/56.307))</f>
        <v/>
      </c>
      <c r="AB1048" s="21">
        <f>IF(C1048&lt;=2000,0,(MIN(C1048,ROUNDDOWN(F1048*0.3,0))-2000)*0.1)</f>
        <v/>
      </c>
      <c r="AC1048" s="21">
        <f>IF(C1048&lt;=2000,0,MIN((C1048-2000)*Y1048,(R1048+S1048)*0.2))</f>
        <v/>
      </c>
      <c r="AD1048" s="21">
        <f>IF(C1048&lt;=2000,0,MIN((C1048-2000)*Z1048,(T1048+U1048)*0.2))</f>
        <v/>
      </c>
      <c r="AE1048" s="21">
        <f>AC1048*AA1048</f>
        <v/>
      </c>
      <c r="AF1048" s="21">
        <f>ROUNDDOWN(R1048,-2)+ROUNDDOWN(S1048,-2)</f>
        <v/>
      </c>
      <c r="AG1048" s="21">
        <f>ROUNDDOWN(MAX(0,R1048-(AB1048+AC1048+AE1048)*0.6),-2)+ROUNDDOWN(MAX(0,S1048-(AB1048+AC1048+AE1048)*0.4),-2)</f>
        <v/>
      </c>
      <c r="AH1048" s="21">
        <f>ROUNDDOWN(MAX(0,T1048-(AB1048+AD1048)*0.6),-2)+ROUNDDOWN(MAX(0,U1048-(AB1048+AD1048)*0.4),-2)</f>
        <v/>
      </c>
      <c r="AI1048" s="21">
        <f>ROUNDDOWN(T1048,-2)+ROUNDDOWN(U1048,-2)</f>
        <v/>
      </c>
      <c r="AJ1048" s="21">
        <f>M1048+AF1048</f>
        <v/>
      </c>
      <c r="AK1048" s="21">
        <f>M1048+AG1048</f>
        <v/>
      </c>
      <c r="AL1048" s="21">
        <f>N1048+AH1048</f>
        <v/>
      </c>
      <c r="AM1048" s="21">
        <f>O1048+AI1048</f>
        <v/>
      </c>
      <c r="AN1048" s="21">
        <f>N1048+AI1048</f>
        <v/>
      </c>
      <c r="AO1048" s="21">
        <f>ROUNDDOWN((R1048+S1048)*0.2/Y1048+2000,0)</f>
        <v/>
      </c>
      <c r="AP1048" s="21">
        <f>ROUNDDOWN((T1048+U1048)*0.2/Z1048+2000,0)</f>
        <v/>
      </c>
      <c r="AQ1048" s="21">
        <f>AL1048-AK1048</f>
        <v/>
      </c>
      <c r="AR1048" s="21">
        <f>AM1048-AK1048</f>
        <v/>
      </c>
      <c r="AS1048" s="21">
        <f>AM1048-AL1048</f>
        <v/>
      </c>
      <c r="AT1048" s="21">
        <f>AK1048+C1048-AJ1048</f>
        <v/>
      </c>
      <c r="AU1048" s="21">
        <f>AL1048+C1048-AM1048</f>
        <v/>
      </c>
      <c r="AV1048" s="21">
        <f>AN1048+C1048-AM1048</f>
        <v/>
      </c>
    </row>
    <row r="1049">
      <c r="A1049" t="inlineStr">
        <is>
          <t>医療費の境目</t>
        </is>
      </c>
      <c r="B1049" s="21">
        <f>'3_医療費の境目'!$B$3</f>
        <v/>
      </c>
      <c r="C1049" s="21">
        <f>IF('3_医療費の境目'!$B$4="",AO1049,'3_医療費の境目'!$B$4)</f>
        <v/>
      </c>
      <c r="D1049" s="21">
        <f>'3_医療費の境目'!D1049</f>
        <v/>
      </c>
      <c r="E1049" s="21">
        <f>ROUND(MIN(B1049/12,650000)*12*0.0915+MIN(B1049/12,1390000)*12*(0.0504+0)+B1049*0.005,0)</f>
        <v/>
      </c>
      <c r="F1049" s="21">
        <f>IF(B1049&lt;741000,0,IF(B1049&lt;2191000,B1049-740000,IF(B1049&lt;2193000,1451000,IF(B1049&lt;2196000,1453000,IF(B1049&lt;2200000,1456000,IF(B1049&lt;3600000,ROUND(ROUNDDOWN(B1049/4,-3)*2.8,0)-80000,IF(B1049&lt;6600000,ROUND(ROUNDDOWN(B1049/4,-3)*3.2,0)-440000,IF(B1049&lt;8500000,ROUNDDOWN(B1049*0.9,0)-1100000,B1049-1950000))))))))</f>
        <v/>
      </c>
      <c r="G1049" s="21">
        <f>IF(F1049&gt;23500000,NA(),IF(F1049&lt;=4890000,1040000,IF(F1049&lt;=6550000,670000,620000)))</f>
        <v/>
      </c>
      <c r="H1049" s="21">
        <f>IF(D1049&lt;=0,0,MAX(0,MIN(2000000,D1049-MIN(100000,ROUNDDOWN(F1049*0.05,0)))))</f>
        <v/>
      </c>
      <c r="I1049" s="21">
        <f>IF(C1049&lt;=2000,0,MIN(C1049,ROUNDDOWN(F1049*0.4,0))-2000)</f>
        <v/>
      </c>
      <c r="J1049" s="21">
        <f>MAX(0,ROUNDDOWN(F1049-E1049-G1049,-3))</f>
        <v/>
      </c>
      <c r="K1049" s="21">
        <f>MAX(0,ROUNDDOWN(F1049-E1049-G1049-H1049-I1049,-3))</f>
        <v/>
      </c>
      <c r="L1049" s="21">
        <f>MAX(0,ROUNDDOWN(F1049-E1049-G1049-H1049,-3))</f>
        <v/>
      </c>
      <c r="M1049" s="21">
        <f>IF(J1049&lt;=0,0,ROUNDDOWN((J1049*LOOKUP(J1049,{0,1950001,3300001,6950001,9000001,18000001,40000001},{0.05,0.1,0.2,0.23,0.33,0.4,0.45})-LOOKUP(J1049,{0,1950001,3300001,6950001,9000001,18000001,40000001},{0,97500,427500,636000,1536000,2796000,4796000}))*1.021,-2))</f>
        <v/>
      </c>
      <c r="N1049" s="21">
        <f>IF(K1049&lt;=0,0,ROUNDDOWN((K1049*LOOKUP(K1049,{0,1950001,3300001,6950001,9000001,18000001,40000001},{0.05,0.1,0.2,0.23,0.33,0.4,0.45})-LOOKUP(K1049,{0,1950001,3300001,6950001,9000001,18000001,40000001},{0,97500,427500,636000,1536000,2796000,4796000}))*1.021,-2))</f>
        <v/>
      </c>
      <c r="O1049" s="21">
        <f>IF(L1049&lt;=0,0,ROUNDDOWN((L1049*LOOKUP(L1049,{0,1950001,3300001,6950001,9000001,18000001,40000001},{0.05,0.1,0.2,0.23,0.33,0.4,0.45})-LOOKUP(L1049,{0,1950001,3300001,6950001,9000001,18000001,40000001},{0,97500,427500,636000,1536000,2796000,4796000}))*1.021,-2))</f>
        <v/>
      </c>
      <c r="P1049" s="21">
        <f>MAX(0,ROUNDDOWN(F1049-E1049-430000,-3))</f>
        <v/>
      </c>
      <c r="Q1049" s="21">
        <f>MAX(0,ROUNDDOWN(F1049-E1049-430000-H1049,-3))</f>
        <v/>
      </c>
      <c r="R1049" s="21">
        <f>IF(F1049&lt;=450000,0,MAX(0,P1049*0.06-MIN(50000,P1049)*0.03))</f>
        <v/>
      </c>
      <c r="S1049" s="21">
        <f>IF(F1049&lt;=450000,0,MAX(0,P1049*0.04-MIN(50000,P1049)*0.02))</f>
        <v/>
      </c>
      <c r="T1049" s="21">
        <f>IF(F1049&lt;=450000,0,MAX(0,Q1049*0.06-MIN(50000,Q1049)*0.03))</f>
        <v/>
      </c>
      <c r="U1049" s="21">
        <f>IF(F1049&lt;=450000,0,MAX(0,Q1049*0.04-MIN(50000,Q1049)*0.02))</f>
        <v/>
      </c>
      <c r="V1049" s="21">
        <f>50000+MAX(0,G1049-480000)</f>
        <v/>
      </c>
      <c r="W1049" s="21">
        <f>P1049-V1049</f>
        <v/>
      </c>
      <c r="X1049" s="21">
        <f>Q1049-V1049</f>
        <v/>
      </c>
      <c r="Y1049" s="22">
        <f>IF(W1049&lt;0,0.9,LOOKUP(W1049,{0,1950001,3300001,6950001,9000001,18000001,40000001},{0.84895,0.7979,0.6958,0.66517,0.56307,0.4916,0.44055}))</f>
        <v/>
      </c>
      <c r="Z1049" s="22">
        <f>IF(X1049&lt;0,0.9,LOOKUP(X1049,{0,1950001,3300001,6950001,9000001,18000001,40000001},{0.84895,0.7979,0.6958,0.66517,0.56307,0.4916,0.44055}))</f>
        <v/>
      </c>
      <c r="AA1049" s="22">
        <f>IF(W1049&lt;0,0,CHOOSE(MATCH(W1049,{0,1950001,3300001,6950001,9000001},1),5.105/84.895,10.21/79.79,20.42/69.58,23.483/66.517,33.693/56.307))</f>
        <v/>
      </c>
      <c r="AB1049" s="21">
        <f>IF(C1049&lt;=2000,0,(MIN(C1049,ROUNDDOWN(F1049*0.3,0))-2000)*0.1)</f>
        <v/>
      </c>
      <c r="AC1049" s="21">
        <f>IF(C1049&lt;=2000,0,MIN((C1049-2000)*Y1049,(R1049+S1049)*0.2))</f>
        <v/>
      </c>
      <c r="AD1049" s="21">
        <f>IF(C1049&lt;=2000,0,MIN((C1049-2000)*Z1049,(T1049+U1049)*0.2))</f>
        <v/>
      </c>
      <c r="AE1049" s="21">
        <f>AC1049*AA1049</f>
        <v/>
      </c>
      <c r="AF1049" s="21">
        <f>ROUNDDOWN(R1049,-2)+ROUNDDOWN(S1049,-2)</f>
        <v/>
      </c>
      <c r="AG1049" s="21">
        <f>ROUNDDOWN(MAX(0,R1049-(AB1049+AC1049+AE1049)*0.6),-2)+ROUNDDOWN(MAX(0,S1049-(AB1049+AC1049+AE1049)*0.4),-2)</f>
        <v/>
      </c>
      <c r="AH1049" s="21">
        <f>ROUNDDOWN(MAX(0,T1049-(AB1049+AD1049)*0.6),-2)+ROUNDDOWN(MAX(0,U1049-(AB1049+AD1049)*0.4),-2)</f>
        <v/>
      </c>
      <c r="AI1049" s="21">
        <f>ROUNDDOWN(T1049,-2)+ROUNDDOWN(U1049,-2)</f>
        <v/>
      </c>
      <c r="AJ1049" s="21">
        <f>M1049+AF1049</f>
        <v/>
      </c>
      <c r="AK1049" s="21">
        <f>M1049+AG1049</f>
        <v/>
      </c>
      <c r="AL1049" s="21">
        <f>N1049+AH1049</f>
        <v/>
      </c>
      <c r="AM1049" s="21">
        <f>O1049+AI1049</f>
        <v/>
      </c>
      <c r="AN1049" s="21">
        <f>N1049+AI1049</f>
        <v/>
      </c>
      <c r="AO1049" s="21">
        <f>ROUNDDOWN((R1049+S1049)*0.2/Y1049+2000,0)</f>
        <v/>
      </c>
      <c r="AP1049" s="21">
        <f>ROUNDDOWN((T1049+U1049)*0.2/Z1049+2000,0)</f>
        <v/>
      </c>
      <c r="AQ1049" s="21">
        <f>AL1049-AK1049</f>
        <v/>
      </c>
      <c r="AR1049" s="21">
        <f>AM1049-AK1049</f>
        <v/>
      </c>
      <c r="AS1049" s="21">
        <f>AM1049-AL1049</f>
        <v/>
      </c>
      <c r="AT1049" s="21">
        <f>AK1049+C1049-AJ1049</f>
        <v/>
      </c>
      <c r="AU1049" s="21">
        <f>AL1049+C1049-AM1049</f>
        <v/>
      </c>
      <c r="AV1049" s="21">
        <f>AN1049+C1049-AM1049</f>
        <v/>
      </c>
    </row>
    <row r="1050">
      <c r="A1050" t="inlineStr">
        <is>
          <t>医療費の境目</t>
        </is>
      </c>
      <c r="B1050" s="21">
        <f>'3_医療費の境目'!$B$3</f>
        <v/>
      </c>
      <c r="C1050" s="21">
        <f>IF('3_医療費の境目'!$B$4="",AO1050,'3_医療費の境目'!$B$4)</f>
        <v/>
      </c>
      <c r="D1050" s="21">
        <f>'3_医療費の境目'!D1050</f>
        <v/>
      </c>
      <c r="E1050" s="21">
        <f>ROUND(MIN(B1050/12,650000)*12*0.0915+MIN(B1050/12,1390000)*12*(0.0504+0)+B1050*0.005,0)</f>
        <v/>
      </c>
      <c r="F1050" s="21">
        <f>IF(B1050&lt;741000,0,IF(B1050&lt;2191000,B1050-740000,IF(B1050&lt;2193000,1451000,IF(B1050&lt;2196000,1453000,IF(B1050&lt;2200000,1456000,IF(B1050&lt;3600000,ROUND(ROUNDDOWN(B1050/4,-3)*2.8,0)-80000,IF(B1050&lt;6600000,ROUND(ROUNDDOWN(B1050/4,-3)*3.2,0)-440000,IF(B1050&lt;8500000,ROUNDDOWN(B1050*0.9,0)-1100000,B1050-1950000))))))))</f>
        <v/>
      </c>
      <c r="G1050" s="21">
        <f>IF(F1050&gt;23500000,NA(),IF(F1050&lt;=4890000,1040000,IF(F1050&lt;=6550000,670000,620000)))</f>
        <v/>
      </c>
      <c r="H1050" s="21">
        <f>IF(D1050&lt;=0,0,MAX(0,MIN(2000000,D1050-MIN(100000,ROUNDDOWN(F1050*0.05,0)))))</f>
        <v/>
      </c>
      <c r="I1050" s="21">
        <f>IF(C1050&lt;=2000,0,MIN(C1050,ROUNDDOWN(F1050*0.4,0))-2000)</f>
        <v/>
      </c>
      <c r="J1050" s="21">
        <f>MAX(0,ROUNDDOWN(F1050-E1050-G1050,-3))</f>
        <v/>
      </c>
      <c r="K1050" s="21">
        <f>MAX(0,ROUNDDOWN(F1050-E1050-G1050-H1050-I1050,-3))</f>
        <v/>
      </c>
      <c r="L1050" s="21">
        <f>MAX(0,ROUNDDOWN(F1050-E1050-G1050-H1050,-3))</f>
        <v/>
      </c>
      <c r="M1050" s="21">
        <f>IF(J1050&lt;=0,0,ROUNDDOWN((J1050*LOOKUP(J1050,{0,1950001,3300001,6950001,9000001,18000001,40000001},{0.05,0.1,0.2,0.23,0.33,0.4,0.45})-LOOKUP(J1050,{0,1950001,3300001,6950001,9000001,18000001,40000001},{0,97500,427500,636000,1536000,2796000,4796000}))*1.021,-2))</f>
        <v/>
      </c>
      <c r="N1050" s="21">
        <f>IF(K1050&lt;=0,0,ROUNDDOWN((K1050*LOOKUP(K1050,{0,1950001,3300001,6950001,9000001,18000001,40000001},{0.05,0.1,0.2,0.23,0.33,0.4,0.45})-LOOKUP(K1050,{0,1950001,3300001,6950001,9000001,18000001,40000001},{0,97500,427500,636000,1536000,2796000,4796000}))*1.021,-2))</f>
        <v/>
      </c>
      <c r="O1050" s="21">
        <f>IF(L1050&lt;=0,0,ROUNDDOWN((L1050*LOOKUP(L1050,{0,1950001,3300001,6950001,9000001,18000001,40000001},{0.05,0.1,0.2,0.23,0.33,0.4,0.45})-LOOKUP(L1050,{0,1950001,3300001,6950001,9000001,18000001,40000001},{0,97500,427500,636000,1536000,2796000,4796000}))*1.021,-2))</f>
        <v/>
      </c>
      <c r="P1050" s="21">
        <f>MAX(0,ROUNDDOWN(F1050-E1050-430000,-3))</f>
        <v/>
      </c>
      <c r="Q1050" s="21">
        <f>MAX(0,ROUNDDOWN(F1050-E1050-430000-H1050,-3))</f>
        <v/>
      </c>
      <c r="R1050" s="21">
        <f>IF(F1050&lt;=450000,0,MAX(0,P1050*0.06-MIN(50000,P1050)*0.03))</f>
        <v/>
      </c>
      <c r="S1050" s="21">
        <f>IF(F1050&lt;=450000,0,MAX(0,P1050*0.04-MIN(50000,P1050)*0.02))</f>
        <v/>
      </c>
      <c r="T1050" s="21">
        <f>IF(F1050&lt;=450000,0,MAX(0,Q1050*0.06-MIN(50000,Q1050)*0.03))</f>
        <v/>
      </c>
      <c r="U1050" s="21">
        <f>IF(F1050&lt;=450000,0,MAX(0,Q1050*0.04-MIN(50000,Q1050)*0.02))</f>
        <v/>
      </c>
      <c r="V1050" s="21">
        <f>50000+MAX(0,G1050-480000)</f>
        <v/>
      </c>
      <c r="W1050" s="21">
        <f>P1050-V1050</f>
        <v/>
      </c>
      <c r="X1050" s="21">
        <f>Q1050-V1050</f>
        <v/>
      </c>
      <c r="Y1050" s="22">
        <f>IF(W1050&lt;0,0.9,LOOKUP(W1050,{0,1950001,3300001,6950001,9000001,18000001,40000001},{0.84895,0.7979,0.6958,0.66517,0.56307,0.4916,0.44055}))</f>
        <v/>
      </c>
      <c r="Z1050" s="22">
        <f>IF(X1050&lt;0,0.9,LOOKUP(X1050,{0,1950001,3300001,6950001,9000001,18000001,40000001},{0.84895,0.7979,0.6958,0.66517,0.56307,0.4916,0.44055}))</f>
        <v/>
      </c>
      <c r="AA1050" s="22">
        <f>IF(W1050&lt;0,0,CHOOSE(MATCH(W1050,{0,1950001,3300001,6950001,9000001},1),5.105/84.895,10.21/79.79,20.42/69.58,23.483/66.517,33.693/56.307))</f>
        <v/>
      </c>
      <c r="AB1050" s="21">
        <f>IF(C1050&lt;=2000,0,(MIN(C1050,ROUNDDOWN(F1050*0.3,0))-2000)*0.1)</f>
        <v/>
      </c>
      <c r="AC1050" s="21">
        <f>IF(C1050&lt;=2000,0,MIN((C1050-2000)*Y1050,(R1050+S1050)*0.2))</f>
        <v/>
      </c>
      <c r="AD1050" s="21">
        <f>IF(C1050&lt;=2000,0,MIN((C1050-2000)*Z1050,(T1050+U1050)*0.2))</f>
        <v/>
      </c>
      <c r="AE1050" s="21">
        <f>AC1050*AA1050</f>
        <v/>
      </c>
      <c r="AF1050" s="21">
        <f>ROUNDDOWN(R1050,-2)+ROUNDDOWN(S1050,-2)</f>
        <v/>
      </c>
      <c r="AG1050" s="21">
        <f>ROUNDDOWN(MAX(0,R1050-(AB1050+AC1050+AE1050)*0.6),-2)+ROUNDDOWN(MAX(0,S1050-(AB1050+AC1050+AE1050)*0.4),-2)</f>
        <v/>
      </c>
      <c r="AH1050" s="21">
        <f>ROUNDDOWN(MAX(0,T1050-(AB1050+AD1050)*0.6),-2)+ROUNDDOWN(MAX(0,U1050-(AB1050+AD1050)*0.4),-2)</f>
        <v/>
      </c>
      <c r="AI1050" s="21">
        <f>ROUNDDOWN(T1050,-2)+ROUNDDOWN(U1050,-2)</f>
        <v/>
      </c>
      <c r="AJ1050" s="21">
        <f>M1050+AF1050</f>
        <v/>
      </c>
      <c r="AK1050" s="21">
        <f>M1050+AG1050</f>
        <v/>
      </c>
      <c r="AL1050" s="21">
        <f>N1050+AH1050</f>
        <v/>
      </c>
      <c r="AM1050" s="21">
        <f>O1050+AI1050</f>
        <v/>
      </c>
      <c r="AN1050" s="21">
        <f>N1050+AI1050</f>
        <v/>
      </c>
      <c r="AO1050" s="21">
        <f>ROUNDDOWN((R1050+S1050)*0.2/Y1050+2000,0)</f>
        <v/>
      </c>
      <c r="AP1050" s="21">
        <f>ROUNDDOWN((T1050+U1050)*0.2/Z1050+2000,0)</f>
        <v/>
      </c>
      <c r="AQ1050" s="21">
        <f>AL1050-AK1050</f>
        <v/>
      </c>
      <c r="AR1050" s="21">
        <f>AM1050-AK1050</f>
        <v/>
      </c>
      <c r="AS1050" s="21">
        <f>AM1050-AL1050</f>
        <v/>
      </c>
      <c r="AT1050" s="21">
        <f>AK1050+C1050-AJ1050</f>
        <v/>
      </c>
      <c r="AU1050" s="21">
        <f>AL1050+C1050-AM1050</f>
        <v/>
      </c>
      <c r="AV1050" s="21">
        <f>AN1050+C1050-AM1050</f>
        <v/>
      </c>
    </row>
    <row r="1051">
      <c r="A1051" t="inlineStr">
        <is>
          <t>医療費の境目</t>
        </is>
      </c>
      <c r="B1051" s="21">
        <f>'3_医療費の境目'!$B$3</f>
        <v/>
      </c>
      <c r="C1051" s="21">
        <f>IF('3_医療費の境目'!$B$4="",AO1051,'3_医療費の境目'!$B$4)</f>
        <v/>
      </c>
      <c r="D1051" s="21">
        <f>'3_医療費の境目'!D1051</f>
        <v/>
      </c>
      <c r="E1051" s="21">
        <f>ROUND(MIN(B1051/12,650000)*12*0.0915+MIN(B1051/12,1390000)*12*(0.0504+0)+B1051*0.005,0)</f>
        <v/>
      </c>
      <c r="F1051" s="21">
        <f>IF(B1051&lt;741000,0,IF(B1051&lt;2191000,B1051-740000,IF(B1051&lt;2193000,1451000,IF(B1051&lt;2196000,1453000,IF(B1051&lt;2200000,1456000,IF(B1051&lt;3600000,ROUND(ROUNDDOWN(B1051/4,-3)*2.8,0)-80000,IF(B1051&lt;6600000,ROUND(ROUNDDOWN(B1051/4,-3)*3.2,0)-440000,IF(B1051&lt;8500000,ROUNDDOWN(B1051*0.9,0)-1100000,B1051-1950000))))))))</f>
        <v/>
      </c>
      <c r="G1051" s="21">
        <f>IF(F1051&gt;23500000,NA(),IF(F1051&lt;=4890000,1040000,IF(F1051&lt;=6550000,670000,620000)))</f>
        <v/>
      </c>
      <c r="H1051" s="21">
        <f>IF(D1051&lt;=0,0,MAX(0,MIN(2000000,D1051-MIN(100000,ROUNDDOWN(F1051*0.05,0)))))</f>
        <v/>
      </c>
      <c r="I1051" s="21">
        <f>IF(C1051&lt;=2000,0,MIN(C1051,ROUNDDOWN(F1051*0.4,0))-2000)</f>
        <v/>
      </c>
      <c r="J1051" s="21">
        <f>MAX(0,ROUNDDOWN(F1051-E1051-G1051,-3))</f>
        <v/>
      </c>
      <c r="K1051" s="21">
        <f>MAX(0,ROUNDDOWN(F1051-E1051-G1051-H1051-I1051,-3))</f>
        <v/>
      </c>
      <c r="L1051" s="21">
        <f>MAX(0,ROUNDDOWN(F1051-E1051-G1051-H1051,-3))</f>
        <v/>
      </c>
      <c r="M1051" s="21">
        <f>IF(J1051&lt;=0,0,ROUNDDOWN((J1051*LOOKUP(J1051,{0,1950001,3300001,6950001,9000001,18000001,40000001},{0.05,0.1,0.2,0.23,0.33,0.4,0.45})-LOOKUP(J1051,{0,1950001,3300001,6950001,9000001,18000001,40000001},{0,97500,427500,636000,1536000,2796000,4796000}))*1.021,-2))</f>
        <v/>
      </c>
      <c r="N1051" s="21">
        <f>IF(K1051&lt;=0,0,ROUNDDOWN((K1051*LOOKUP(K1051,{0,1950001,3300001,6950001,9000001,18000001,40000001},{0.05,0.1,0.2,0.23,0.33,0.4,0.45})-LOOKUP(K1051,{0,1950001,3300001,6950001,9000001,18000001,40000001},{0,97500,427500,636000,1536000,2796000,4796000}))*1.021,-2))</f>
        <v/>
      </c>
      <c r="O1051" s="21">
        <f>IF(L1051&lt;=0,0,ROUNDDOWN((L1051*LOOKUP(L1051,{0,1950001,3300001,6950001,9000001,18000001,40000001},{0.05,0.1,0.2,0.23,0.33,0.4,0.45})-LOOKUP(L1051,{0,1950001,3300001,6950001,9000001,18000001,40000001},{0,97500,427500,636000,1536000,2796000,4796000}))*1.021,-2))</f>
        <v/>
      </c>
      <c r="P1051" s="21">
        <f>MAX(0,ROUNDDOWN(F1051-E1051-430000,-3))</f>
        <v/>
      </c>
      <c r="Q1051" s="21">
        <f>MAX(0,ROUNDDOWN(F1051-E1051-430000-H1051,-3))</f>
        <v/>
      </c>
      <c r="R1051" s="21">
        <f>IF(F1051&lt;=450000,0,MAX(0,P1051*0.06-MIN(50000,P1051)*0.03))</f>
        <v/>
      </c>
      <c r="S1051" s="21">
        <f>IF(F1051&lt;=450000,0,MAX(0,P1051*0.04-MIN(50000,P1051)*0.02))</f>
        <v/>
      </c>
      <c r="T1051" s="21">
        <f>IF(F1051&lt;=450000,0,MAX(0,Q1051*0.06-MIN(50000,Q1051)*0.03))</f>
        <v/>
      </c>
      <c r="U1051" s="21">
        <f>IF(F1051&lt;=450000,0,MAX(0,Q1051*0.04-MIN(50000,Q1051)*0.02))</f>
        <v/>
      </c>
      <c r="V1051" s="21">
        <f>50000+MAX(0,G1051-480000)</f>
        <v/>
      </c>
      <c r="W1051" s="21">
        <f>P1051-V1051</f>
        <v/>
      </c>
      <c r="X1051" s="21">
        <f>Q1051-V1051</f>
        <v/>
      </c>
      <c r="Y1051" s="22">
        <f>IF(W1051&lt;0,0.9,LOOKUP(W1051,{0,1950001,3300001,6950001,9000001,18000001,40000001},{0.84895,0.7979,0.6958,0.66517,0.56307,0.4916,0.44055}))</f>
        <v/>
      </c>
      <c r="Z1051" s="22">
        <f>IF(X1051&lt;0,0.9,LOOKUP(X1051,{0,1950001,3300001,6950001,9000001,18000001,40000001},{0.84895,0.7979,0.6958,0.66517,0.56307,0.4916,0.44055}))</f>
        <v/>
      </c>
      <c r="AA1051" s="22">
        <f>IF(W1051&lt;0,0,CHOOSE(MATCH(W1051,{0,1950001,3300001,6950001,9000001},1),5.105/84.895,10.21/79.79,20.42/69.58,23.483/66.517,33.693/56.307))</f>
        <v/>
      </c>
      <c r="AB1051" s="21">
        <f>IF(C1051&lt;=2000,0,(MIN(C1051,ROUNDDOWN(F1051*0.3,0))-2000)*0.1)</f>
        <v/>
      </c>
      <c r="AC1051" s="21">
        <f>IF(C1051&lt;=2000,0,MIN((C1051-2000)*Y1051,(R1051+S1051)*0.2))</f>
        <v/>
      </c>
      <c r="AD1051" s="21">
        <f>IF(C1051&lt;=2000,0,MIN((C1051-2000)*Z1051,(T1051+U1051)*0.2))</f>
        <v/>
      </c>
      <c r="AE1051" s="21">
        <f>AC1051*AA1051</f>
        <v/>
      </c>
      <c r="AF1051" s="21">
        <f>ROUNDDOWN(R1051,-2)+ROUNDDOWN(S1051,-2)</f>
        <v/>
      </c>
      <c r="AG1051" s="21">
        <f>ROUNDDOWN(MAX(0,R1051-(AB1051+AC1051+AE1051)*0.6),-2)+ROUNDDOWN(MAX(0,S1051-(AB1051+AC1051+AE1051)*0.4),-2)</f>
        <v/>
      </c>
      <c r="AH1051" s="21">
        <f>ROUNDDOWN(MAX(0,T1051-(AB1051+AD1051)*0.6),-2)+ROUNDDOWN(MAX(0,U1051-(AB1051+AD1051)*0.4),-2)</f>
        <v/>
      </c>
      <c r="AI1051" s="21">
        <f>ROUNDDOWN(T1051,-2)+ROUNDDOWN(U1051,-2)</f>
        <v/>
      </c>
      <c r="AJ1051" s="21">
        <f>M1051+AF1051</f>
        <v/>
      </c>
      <c r="AK1051" s="21">
        <f>M1051+AG1051</f>
        <v/>
      </c>
      <c r="AL1051" s="21">
        <f>N1051+AH1051</f>
        <v/>
      </c>
      <c r="AM1051" s="21">
        <f>O1051+AI1051</f>
        <v/>
      </c>
      <c r="AN1051" s="21">
        <f>N1051+AI1051</f>
        <v/>
      </c>
      <c r="AO1051" s="21">
        <f>ROUNDDOWN((R1051+S1051)*0.2/Y1051+2000,0)</f>
        <v/>
      </c>
      <c r="AP1051" s="21">
        <f>ROUNDDOWN((T1051+U1051)*0.2/Z1051+2000,0)</f>
        <v/>
      </c>
      <c r="AQ1051" s="21">
        <f>AL1051-AK1051</f>
        <v/>
      </c>
      <c r="AR1051" s="21">
        <f>AM1051-AK1051</f>
        <v/>
      </c>
      <c r="AS1051" s="21">
        <f>AM1051-AL1051</f>
        <v/>
      </c>
      <c r="AT1051" s="21">
        <f>AK1051+C1051-AJ1051</f>
        <v/>
      </c>
      <c r="AU1051" s="21">
        <f>AL1051+C1051-AM1051</f>
        <v/>
      </c>
      <c r="AV1051" s="21">
        <f>AN1051+C1051-AM1051</f>
        <v/>
      </c>
    </row>
    <row r="1052">
      <c r="A1052" t="inlineStr">
        <is>
          <t>医療費の境目</t>
        </is>
      </c>
      <c r="B1052" s="21">
        <f>'3_医療費の境目'!$B$3</f>
        <v/>
      </c>
      <c r="C1052" s="21">
        <f>IF('3_医療費の境目'!$B$4="",AO1052,'3_医療費の境目'!$B$4)</f>
        <v/>
      </c>
      <c r="D1052" s="21">
        <f>'3_医療費の境目'!D1052</f>
        <v/>
      </c>
      <c r="E1052" s="21">
        <f>ROUND(MIN(B1052/12,650000)*12*0.0915+MIN(B1052/12,1390000)*12*(0.0504+0)+B1052*0.005,0)</f>
        <v/>
      </c>
      <c r="F1052" s="21">
        <f>IF(B1052&lt;741000,0,IF(B1052&lt;2191000,B1052-740000,IF(B1052&lt;2193000,1451000,IF(B1052&lt;2196000,1453000,IF(B1052&lt;2200000,1456000,IF(B1052&lt;3600000,ROUND(ROUNDDOWN(B1052/4,-3)*2.8,0)-80000,IF(B1052&lt;6600000,ROUND(ROUNDDOWN(B1052/4,-3)*3.2,0)-440000,IF(B1052&lt;8500000,ROUNDDOWN(B1052*0.9,0)-1100000,B1052-1950000))))))))</f>
        <v/>
      </c>
      <c r="G1052" s="21">
        <f>IF(F1052&gt;23500000,NA(),IF(F1052&lt;=4890000,1040000,IF(F1052&lt;=6550000,670000,620000)))</f>
        <v/>
      </c>
      <c r="H1052" s="21">
        <f>IF(D1052&lt;=0,0,MAX(0,MIN(2000000,D1052-MIN(100000,ROUNDDOWN(F1052*0.05,0)))))</f>
        <v/>
      </c>
      <c r="I1052" s="21">
        <f>IF(C1052&lt;=2000,0,MIN(C1052,ROUNDDOWN(F1052*0.4,0))-2000)</f>
        <v/>
      </c>
      <c r="J1052" s="21">
        <f>MAX(0,ROUNDDOWN(F1052-E1052-G1052,-3))</f>
        <v/>
      </c>
      <c r="K1052" s="21">
        <f>MAX(0,ROUNDDOWN(F1052-E1052-G1052-H1052-I1052,-3))</f>
        <v/>
      </c>
      <c r="L1052" s="21">
        <f>MAX(0,ROUNDDOWN(F1052-E1052-G1052-H1052,-3))</f>
        <v/>
      </c>
      <c r="M1052" s="21">
        <f>IF(J1052&lt;=0,0,ROUNDDOWN((J1052*LOOKUP(J1052,{0,1950001,3300001,6950001,9000001,18000001,40000001},{0.05,0.1,0.2,0.23,0.33,0.4,0.45})-LOOKUP(J1052,{0,1950001,3300001,6950001,9000001,18000001,40000001},{0,97500,427500,636000,1536000,2796000,4796000}))*1.021,-2))</f>
        <v/>
      </c>
      <c r="N1052" s="21">
        <f>IF(K1052&lt;=0,0,ROUNDDOWN((K1052*LOOKUP(K1052,{0,1950001,3300001,6950001,9000001,18000001,40000001},{0.05,0.1,0.2,0.23,0.33,0.4,0.45})-LOOKUP(K1052,{0,1950001,3300001,6950001,9000001,18000001,40000001},{0,97500,427500,636000,1536000,2796000,4796000}))*1.021,-2))</f>
        <v/>
      </c>
      <c r="O1052" s="21">
        <f>IF(L1052&lt;=0,0,ROUNDDOWN((L1052*LOOKUP(L1052,{0,1950001,3300001,6950001,9000001,18000001,40000001},{0.05,0.1,0.2,0.23,0.33,0.4,0.45})-LOOKUP(L1052,{0,1950001,3300001,6950001,9000001,18000001,40000001},{0,97500,427500,636000,1536000,2796000,4796000}))*1.021,-2))</f>
        <v/>
      </c>
      <c r="P1052" s="21">
        <f>MAX(0,ROUNDDOWN(F1052-E1052-430000,-3))</f>
        <v/>
      </c>
      <c r="Q1052" s="21">
        <f>MAX(0,ROUNDDOWN(F1052-E1052-430000-H1052,-3))</f>
        <v/>
      </c>
      <c r="R1052" s="21">
        <f>IF(F1052&lt;=450000,0,MAX(0,P1052*0.06-MIN(50000,P1052)*0.03))</f>
        <v/>
      </c>
      <c r="S1052" s="21">
        <f>IF(F1052&lt;=450000,0,MAX(0,P1052*0.04-MIN(50000,P1052)*0.02))</f>
        <v/>
      </c>
      <c r="T1052" s="21">
        <f>IF(F1052&lt;=450000,0,MAX(0,Q1052*0.06-MIN(50000,Q1052)*0.03))</f>
        <v/>
      </c>
      <c r="U1052" s="21">
        <f>IF(F1052&lt;=450000,0,MAX(0,Q1052*0.04-MIN(50000,Q1052)*0.02))</f>
        <v/>
      </c>
      <c r="V1052" s="21">
        <f>50000+MAX(0,G1052-480000)</f>
        <v/>
      </c>
      <c r="W1052" s="21">
        <f>P1052-V1052</f>
        <v/>
      </c>
      <c r="X1052" s="21">
        <f>Q1052-V1052</f>
        <v/>
      </c>
      <c r="Y1052" s="22">
        <f>IF(W1052&lt;0,0.9,LOOKUP(W1052,{0,1950001,3300001,6950001,9000001,18000001,40000001},{0.84895,0.7979,0.6958,0.66517,0.56307,0.4916,0.44055}))</f>
        <v/>
      </c>
      <c r="Z1052" s="22">
        <f>IF(X1052&lt;0,0.9,LOOKUP(X1052,{0,1950001,3300001,6950001,9000001,18000001,40000001},{0.84895,0.7979,0.6958,0.66517,0.56307,0.4916,0.44055}))</f>
        <v/>
      </c>
      <c r="AA1052" s="22">
        <f>IF(W1052&lt;0,0,CHOOSE(MATCH(W1052,{0,1950001,3300001,6950001,9000001},1),5.105/84.895,10.21/79.79,20.42/69.58,23.483/66.517,33.693/56.307))</f>
        <v/>
      </c>
      <c r="AB1052" s="21">
        <f>IF(C1052&lt;=2000,0,(MIN(C1052,ROUNDDOWN(F1052*0.3,0))-2000)*0.1)</f>
        <v/>
      </c>
      <c r="AC1052" s="21">
        <f>IF(C1052&lt;=2000,0,MIN((C1052-2000)*Y1052,(R1052+S1052)*0.2))</f>
        <v/>
      </c>
      <c r="AD1052" s="21">
        <f>IF(C1052&lt;=2000,0,MIN((C1052-2000)*Z1052,(T1052+U1052)*0.2))</f>
        <v/>
      </c>
      <c r="AE1052" s="21">
        <f>AC1052*AA1052</f>
        <v/>
      </c>
      <c r="AF1052" s="21">
        <f>ROUNDDOWN(R1052,-2)+ROUNDDOWN(S1052,-2)</f>
        <v/>
      </c>
      <c r="AG1052" s="21">
        <f>ROUNDDOWN(MAX(0,R1052-(AB1052+AC1052+AE1052)*0.6),-2)+ROUNDDOWN(MAX(0,S1052-(AB1052+AC1052+AE1052)*0.4),-2)</f>
        <v/>
      </c>
      <c r="AH1052" s="21">
        <f>ROUNDDOWN(MAX(0,T1052-(AB1052+AD1052)*0.6),-2)+ROUNDDOWN(MAX(0,U1052-(AB1052+AD1052)*0.4),-2)</f>
        <v/>
      </c>
      <c r="AI1052" s="21">
        <f>ROUNDDOWN(T1052,-2)+ROUNDDOWN(U1052,-2)</f>
        <v/>
      </c>
      <c r="AJ1052" s="21">
        <f>M1052+AF1052</f>
        <v/>
      </c>
      <c r="AK1052" s="21">
        <f>M1052+AG1052</f>
        <v/>
      </c>
      <c r="AL1052" s="21">
        <f>N1052+AH1052</f>
        <v/>
      </c>
      <c r="AM1052" s="21">
        <f>O1052+AI1052</f>
        <v/>
      </c>
      <c r="AN1052" s="21">
        <f>N1052+AI1052</f>
        <v/>
      </c>
      <c r="AO1052" s="21">
        <f>ROUNDDOWN((R1052+S1052)*0.2/Y1052+2000,0)</f>
        <v/>
      </c>
      <c r="AP1052" s="21">
        <f>ROUNDDOWN((T1052+U1052)*0.2/Z1052+2000,0)</f>
        <v/>
      </c>
      <c r="AQ1052" s="21">
        <f>AL1052-AK1052</f>
        <v/>
      </c>
      <c r="AR1052" s="21">
        <f>AM1052-AK1052</f>
        <v/>
      </c>
      <c r="AS1052" s="21">
        <f>AM1052-AL1052</f>
        <v/>
      </c>
      <c r="AT1052" s="21">
        <f>AK1052+C1052-AJ1052</f>
        <v/>
      </c>
      <c r="AU1052" s="21">
        <f>AL1052+C1052-AM1052</f>
        <v/>
      </c>
      <c r="AV1052" s="21">
        <f>AN1052+C1052-AM1052</f>
        <v/>
      </c>
    </row>
    <row r="1053">
      <c r="A1053" t="inlineStr">
        <is>
          <t>医療費の境目</t>
        </is>
      </c>
      <c r="B1053" s="21">
        <f>'3_医療費の境目'!$B$3</f>
        <v/>
      </c>
      <c r="C1053" s="21">
        <f>IF('3_医療費の境目'!$B$4="",AO1053,'3_医療費の境目'!$B$4)</f>
        <v/>
      </c>
      <c r="D1053" s="21">
        <f>'3_医療費の境目'!D1053</f>
        <v/>
      </c>
      <c r="E1053" s="21">
        <f>ROUND(MIN(B1053/12,650000)*12*0.0915+MIN(B1053/12,1390000)*12*(0.0504+0)+B1053*0.005,0)</f>
        <v/>
      </c>
      <c r="F1053" s="21">
        <f>IF(B1053&lt;741000,0,IF(B1053&lt;2191000,B1053-740000,IF(B1053&lt;2193000,1451000,IF(B1053&lt;2196000,1453000,IF(B1053&lt;2200000,1456000,IF(B1053&lt;3600000,ROUND(ROUNDDOWN(B1053/4,-3)*2.8,0)-80000,IF(B1053&lt;6600000,ROUND(ROUNDDOWN(B1053/4,-3)*3.2,0)-440000,IF(B1053&lt;8500000,ROUNDDOWN(B1053*0.9,0)-1100000,B1053-1950000))))))))</f>
        <v/>
      </c>
      <c r="G1053" s="21">
        <f>IF(F1053&gt;23500000,NA(),IF(F1053&lt;=4890000,1040000,IF(F1053&lt;=6550000,670000,620000)))</f>
        <v/>
      </c>
      <c r="H1053" s="21">
        <f>IF(D1053&lt;=0,0,MAX(0,MIN(2000000,D1053-MIN(100000,ROUNDDOWN(F1053*0.05,0)))))</f>
        <v/>
      </c>
      <c r="I1053" s="21">
        <f>IF(C1053&lt;=2000,0,MIN(C1053,ROUNDDOWN(F1053*0.4,0))-2000)</f>
        <v/>
      </c>
      <c r="J1053" s="21">
        <f>MAX(0,ROUNDDOWN(F1053-E1053-G1053,-3))</f>
        <v/>
      </c>
      <c r="K1053" s="21">
        <f>MAX(0,ROUNDDOWN(F1053-E1053-G1053-H1053-I1053,-3))</f>
        <v/>
      </c>
      <c r="L1053" s="21">
        <f>MAX(0,ROUNDDOWN(F1053-E1053-G1053-H1053,-3))</f>
        <v/>
      </c>
      <c r="M1053" s="21">
        <f>IF(J1053&lt;=0,0,ROUNDDOWN((J1053*LOOKUP(J1053,{0,1950001,3300001,6950001,9000001,18000001,40000001},{0.05,0.1,0.2,0.23,0.33,0.4,0.45})-LOOKUP(J1053,{0,1950001,3300001,6950001,9000001,18000001,40000001},{0,97500,427500,636000,1536000,2796000,4796000}))*1.021,-2))</f>
        <v/>
      </c>
      <c r="N1053" s="21">
        <f>IF(K1053&lt;=0,0,ROUNDDOWN((K1053*LOOKUP(K1053,{0,1950001,3300001,6950001,9000001,18000001,40000001},{0.05,0.1,0.2,0.23,0.33,0.4,0.45})-LOOKUP(K1053,{0,1950001,3300001,6950001,9000001,18000001,40000001},{0,97500,427500,636000,1536000,2796000,4796000}))*1.021,-2))</f>
        <v/>
      </c>
      <c r="O1053" s="21">
        <f>IF(L1053&lt;=0,0,ROUNDDOWN((L1053*LOOKUP(L1053,{0,1950001,3300001,6950001,9000001,18000001,40000001},{0.05,0.1,0.2,0.23,0.33,0.4,0.45})-LOOKUP(L1053,{0,1950001,3300001,6950001,9000001,18000001,40000001},{0,97500,427500,636000,1536000,2796000,4796000}))*1.021,-2))</f>
        <v/>
      </c>
      <c r="P1053" s="21">
        <f>MAX(0,ROUNDDOWN(F1053-E1053-430000,-3))</f>
        <v/>
      </c>
      <c r="Q1053" s="21">
        <f>MAX(0,ROUNDDOWN(F1053-E1053-430000-H1053,-3))</f>
        <v/>
      </c>
      <c r="R1053" s="21">
        <f>IF(F1053&lt;=450000,0,MAX(0,P1053*0.06-MIN(50000,P1053)*0.03))</f>
        <v/>
      </c>
      <c r="S1053" s="21">
        <f>IF(F1053&lt;=450000,0,MAX(0,P1053*0.04-MIN(50000,P1053)*0.02))</f>
        <v/>
      </c>
      <c r="T1053" s="21">
        <f>IF(F1053&lt;=450000,0,MAX(0,Q1053*0.06-MIN(50000,Q1053)*0.03))</f>
        <v/>
      </c>
      <c r="U1053" s="21">
        <f>IF(F1053&lt;=450000,0,MAX(0,Q1053*0.04-MIN(50000,Q1053)*0.02))</f>
        <v/>
      </c>
      <c r="V1053" s="21">
        <f>50000+MAX(0,G1053-480000)</f>
        <v/>
      </c>
      <c r="W1053" s="21">
        <f>P1053-V1053</f>
        <v/>
      </c>
      <c r="X1053" s="21">
        <f>Q1053-V1053</f>
        <v/>
      </c>
      <c r="Y1053" s="22">
        <f>IF(W1053&lt;0,0.9,LOOKUP(W1053,{0,1950001,3300001,6950001,9000001,18000001,40000001},{0.84895,0.7979,0.6958,0.66517,0.56307,0.4916,0.44055}))</f>
        <v/>
      </c>
      <c r="Z1053" s="22">
        <f>IF(X1053&lt;0,0.9,LOOKUP(X1053,{0,1950001,3300001,6950001,9000001,18000001,40000001},{0.84895,0.7979,0.6958,0.66517,0.56307,0.4916,0.44055}))</f>
        <v/>
      </c>
      <c r="AA1053" s="22">
        <f>IF(W1053&lt;0,0,CHOOSE(MATCH(W1053,{0,1950001,3300001,6950001,9000001},1),5.105/84.895,10.21/79.79,20.42/69.58,23.483/66.517,33.693/56.307))</f>
        <v/>
      </c>
      <c r="AB1053" s="21">
        <f>IF(C1053&lt;=2000,0,(MIN(C1053,ROUNDDOWN(F1053*0.3,0))-2000)*0.1)</f>
        <v/>
      </c>
      <c r="AC1053" s="21">
        <f>IF(C1053&lt;=2000,0,MIN((C1053-2000)*Y1053,(R1053+S1053)*0.2))</f>
        <v/>
      </c>
      <c r="AD1053" s="21">
        <f>IF(C1053&lt;=2000,0,MIN((C1053-2000)*Z1053,(T1053+U1053)*0.2))</f>
        <v/>
      </c>
      <c r="AE1053" s="21">
        <f>AC1053*AA1053</f>
        <v/>
      </c>
      <c r="AF1053" s="21">
        <f>ROUNDDOWN(R1053,-2)+ROUNDDOWN(S1053,-2)</f>
        <v/>
      </c>
      <c r="AG1053" s="21">
        <f>ROUNDDOWN(MAX(0,R1053-(AB1053+AC1053+AE1053)*0.6),-2)+ROUNDDOWN(MAX(0,S1053-(AB1053+AC1053+AE1053)*0.4),-2)</f>
        <v/>
      </c>
      <c r="AH1053" s="21">
        <f>ROUNDDOWN(MAX(0,T1053-(AB1053+AD1053)*0.6),-2)+ROUNDDOWN(MAX(0,U1053-(AB1053+AD1053)*0.4),-2)</f>
        <v/>
      </c>
      <c r="AI1053" s="21">
        <f>ROUNDDOWN(T1053,-2)+ROUNDDOWN(U1053,-2)</f>
        <v/>
      </c>
      <c r="AJ1053" s="21">
        <f>M1053+AF1053</f>
        <v/>
      </c>
      <c r="AK1053" s="21">
        <f>M1053+AG1053</f>
        <v/>
      </c>
      <c r="AL1053" s="21">
        <f>N1053+AH1053</f>
        <v/>
      </c>
      <c r="AM1053" s="21">
        <f>O1053+AI1053</f>
        <v/>
      </c>
      <c r="AN1053" s="21">
        <f>N1053+AI1053</f>
        <v/>
      </c>
      <c r="AO1053" s="21">
        <f>ROUNDDOWN((R1053+S1053)*0.2/Y1053+2000,0)</f>
        <v/>
      </c>
      <c r="AP1053" s="21">
        <f>ROUNDDOWN((T1053+U1053)*0.2/Z1053+2000,0)</f>
        <v/>
      </c>
      <c r="AQ1053" s="21">
        <f>AL1053-AK1053</f>
        <v/>
      </c>
      <c r="AR1053" s="21">
        <f>AM1053-AK1053</f>
        <v/>
      </c>
      <c r="AS1053" s="21">
        <f>AM1053-AL1053</f>
        <v/>
      </c>
      <c r="AT1053" s="21">
        <f>AK1053+C1053-AJ1053</f>
        <v/>
      </c>
      <c r="AU1053" s="21">
        <f>AL1053+C1053-AM1053</f>
        <v/>
      </c>
      <c r="AV1053" s="21">
        <f>AN1053+C1053-AM1053</f>
        <v/>
      </c>
    </row>
    <row r="1054">
      <c r="A1054" t="inlineStr">
        <is>
          <t>医療費の境目</t>
        </is>
      </c>
      <c r="B1054" s="21">
        <f>'3_医療費の境目'!$B$3</f>
        <v/>
      </c>
      <c r="C1054" s="21">
        <f>IF('3_医療費の境目'!$B$4="",AO1054,'3_医療費の境目'!$B$4)</f>
        <v/>
      </c>
      <c r="D1054" s="21">
        <f>'3_医療費の境目'!D1054</f>
        <v/>
      </c>
      <c r="E1054" s="21">
        <f>ROUND(MIN(B1054/12,650000)*12*0.0915+MIN(B1054/12,1390000)*12*(0.0504+0)+B1054*0.005,0)</f>
        <v/>
      </c>
      <c r="F1054" s="21">
        <f>IF(B1054&lt;741000,0,IF(B1054&lt;2191000,B1054-740000,IF(B1054&lt;2193000,1451000,IF(B1054&lt;2196000,1453000,IF(B1054&lt;2200000,1456000,IF(B1054&lt;3600000,ROUND(ROUNDDOWN(B1054/4,-3)*2.8,0)-80000,IF(B1054&lt;6600000,ROUND(ROUNDDOWN(B1054/4,-3)*3.2,0)-440000,IF(B1054&lt;8500000,ROUNDDOWN(B1054*0.9,0)-1100000,B1054-1950000))))))))</f>
        <v/>
      </c>
      <c r="G1054" s="21">
        <f>IF(F1054&gt;23500000,NA(),IF(F1054&lt;=4890000,1040000,IF(F1054&lt;=6550000,670000,620000)))</f>
        <v/>
      </c>
      <c r="H1054" s="21">
        <f>IF(D1054&lt;=0,0,MAX(0,MIN(2000000,D1054-MIN(100000,ROUNDDOWN(F1054*0.05,0)))))</f>
        <v/>
      </c>
      <c r="I1054" s="21">
        <f>IF(C1054&lt;=2000,0,MIN(C1054,ROUNDDOWN(F1054*0.4,0))-2000)</f>
        <v/>
      </c>
      <c r="J1054" s="21">
        <f>MAX(0,ROUNDDOWN(F1054-E1054-G1054,-3))</f>
        <v/>
      </c>
      <c r="K1054" s="21">
        <f>MAX(0,ROUNDDOWN(F1054-E1054-G1054-H1054-I1054,-3))</f>
        <v/>
      </c>
      <c r="L1054" s="21">
        <f>MAX(0,ROUNDDOWN(F1054-E1054-G1054-H1054,-3))</f>
        <v/>
      </c>
      <c r="M1054" s="21">
        <f>IF(J1054&lt;=0,0,ROUNDDOWN((J1054*LOOKUP(J1054,{0,1950001,3300001,6950001,9000001,18000001,40000001},{0.05,0.1,0.2,0.23,0.33,0.4,0.45})-LOOKUP(J1054,{0,1950001,3300001,6950001,9000001,18000001,40000001},{0,97500,427500,636000,1536000,2796000,4796000}))*1.021,-2))</f>
        <v/>
      </c>
      <c r="N1054" s="21">
        <f>IF(K1054&lt;=0,0,ROUNDDOWN((K1054*LOOKUP(K1054,{0,1950001,3300001,6950001,9000001,18000001,40000001},{0.05,0.1,0.2,0.23,0.33,0.4,0.45})-LOOKUP(K1054,{0,1950001,3300001,6950001,9000001,18000001,40000001},{0,97500,427500,636000,1536000,2796000,4796000}))*1.021,-2))</f>
        <v/>
      </c>
      <c r="O1054" s="21">
        <f>IF(L1054&lt;=0,0,ROUNDDOWN((L1054*LOOKUP(L1054,{0,1950001,3300001,6950001,9000001,18000001,40000001},{0.05,0.1,0.2,0.23,0.33,0.4,0.45})-LOOKUP(L1054,{0,1950001,3300001,6950001,9000001,18000001,40000001},{0,97500,427500,636000,1536000,2796000,4796000}))*1.021,-2))</f>
        <v/>
      </c>
      <c r="P1054" s="21">
        <f>MAX(0,ROUNDDOWN(F1054-E1054-430000,-3))</f>
        <v/>
      </c>
      <c r="Q1054" s="21">
        <f>MAX(0,ROUNDDOWN(F1054-E1054-430000-H1054,-3))</f>
        <v/>
      </c>
      <c r="R1054" s="21">
        <f>IF(F1054&lt;=450000,0,MAX(0,P1054*0.06-MIN(50000,P1054)*0.03))</f>
        <v/>
      </c>
      <c r="S1054" s="21">
        <f>IF(F1054&lt;=450000,0,MAX(0,P1054*0.04-MIN(50000,P1054)*0.02))</f>
        <v/>
      </c>
      <c r="T1054" s="21">
        <f>IF(F1054&lt;=450000,0,MAX(0,Q1054*0.06-MIN(50000,Q1054)*0.03))</f>
        <v/>
      </c>
      <c r="U1054" s="21">
        <f>IF(F1054&lt;=450000,0,MAX(0,Q1054*0.04-MIN(50000,Q1054)*0.02))</f>
        <v/>
      </c>
      <c r="V1054" s="21">
        <f>50000+MAX(0,G1054-480000)</f>
        <v/>
      </c>
      <c r="W1054" s="21">
        <f>P1054-V1054</f>
        <v/>
      </c>
      <c r="X1054" s="21">
        <f>Q1054-V1054</f>
        <v/>
      </c>
      <c r="Y1054" s="22">
        <f>IF(W1054&lt;0,0.9,LOOKUP(W1054,{0,1950001,3300001,6950001,9000001,18000001,40000001},{0.84895,0.7979,0.6958,0.66517,0.56307,0.4916,0.44055}))</f>
        <v/>
      </c>
      <c r="Z1054" s="22">
        <f>IF(X1054&lt;0,0.9,LOOKUP(X1054,{0,1950001,3300001,6950001,9000001,18000001,40000001},{0.84895,0.7979,0.6958,0.66517,0.56307,0.4916,0.44055}))</f>
        <v/>
      </c>
      <c r="AA1054" s="22">
        <f>IF(W1054&lt;0,0,CHOOSE(MATCH(W1054,{0,1950001,3300001,6950001,9000001},1),5.105/84.895,10.21/79.79,20.42/69.58,23.483/66.517,33.693/56.307))</f>
        <v/>
      </c>
      <c r="AB1054" s="21">
        <f>IF(C1054&lt;=2000,0,(MIN(C1054,ROUNDDOWN(F1054*0.3,0))-2000)*0.1)</f>
        <v/>
      </c>
      <c r="AC1054" s="21">
        <f>IF(C1054&lt;=2000,0,MIN((C1054-2000)*Y1054,(R1054+S1054)*0.2))</f>
        <v/>
      </c>
      <c r="AD1054" s="21">
        <f>IF(C1054&lt;=2000,0,MIN((C1054-2000)*Z1054,(T1054+U1054)*0.2))</f>
        <v/>
      </c>
      <c r="AE1054" s="21">
        <f>AC1054*AA1054</f>
        <v/>
      </c>
      <c r="AF1054" s="21">
        <f>ROUNDDOWN(R1054,-2)+ROUNDDOWN(S1054,-2)</f>
        <v/>
      </c>
      <c r="AG1054" s="21">
        <f>ROUNDDOWN(MAX(0,R1054-(AB1054+AC1054+AE1054)*0.6),-2)+ROUNDDOWN(MAX(0,S1054-(AB1054+AC1054+AE1054)*0.4),-2)</f>
        <v/>
      </c>
      <c r="AH1054" s="21">
        <f>ROUNDDOWN(MAX(0,T1054-(AB1054+AD1054)*0.6),-2)+ROUNDDOWN(MAX(0,U1054-(AB1054+AD1054)*0.4),-2)</f>
        <v/>
      </c>
      <c r="AI1054" s="21">
        <f>ROUNDDOWN(T1054,-2)+ROUNDDOWN(U1054,-2)</f>
        <v/>
      </c>
      <c r="AJ1054" s="21">
        <f>M1054+AF1054</f>
        <v/>
      </c>
      <c r="AK1054" s="21">
        <f>M1054+AG1054</f>
        <v/>
      </c>
      <c r="AL1054" s="21">
        <f>N1054+AH1054</f>
        <v/>
      </c>
      <c r="AM1054" s="21">
        <f>O1054+AI1054</f>
        <v/>
      </c>
      <c r="AN1054" s="21">
        <f>N1054+AI1054</f>
        <v/>
      </c>
      <c r="AO1054" s="21">
        <f>ROUNDDOWN((R1054+S1054)*0.2/Y1054+2000,0)</f>
        <v/>
      </c>
      <c r="AP1054" s="21">
        <f>ROUNDDOWN((T1054+U1054)*0.2/Z1054+2000,0)</f>
        <v/>
      </c>
      <c r="AQ1054" s="21">
        <f>AL1054-AK1054</f>
        <v/>
      </c>
      <c r="AR1054" s="21">
        <f>AM1054-AK1054</f>
        <v/>
      </c>
      <c r="AS1054" s="21">
        <f>AM1054-AL1054</f>
        <v/>
      </c>
      <c r="AT1054" s="21">
        <f>AK1054+C1054-AJ1054</f>
        <v/>
      </c>
      <c r="AU1054" s="21">
        <f>AL1054+C1054-AM1054</f>
        <v/>
      </c>
      <c r="AV1054" s="21">
        <f>AN1054+C1054-AM1054</f>
        <v/>
      </c>
    </row>
    <row r="1055">
      <c r="A1055" t="inlineStr">
        <is>
          <t>医療費の境目</t>
        </is>
      </c>
      <c r="B1055" s="21">
        <f>'3_医療費の境目'!$B$3</f>
        <v/>
      </c>
      <c r="C1055" s="21">
        <f>IF('3_医療費の境目'!$B$4="",AO1055,'3_医療費の境目'!$B$4)</f>
        <v/>
      </c>
      <c r="D1055" s="21">
        <f>'3_医療費の境目'!D1055</f>
        <v/>
      </c>
      <c r="E1055" s="21">
        <f>ROUND(MIN(B1055/12,650000)*12*0.0915+MIN(B1055/12,1390000)*12*(0.0504+0)+B1055*0.005,0)</f>
        <v/>
      </c>
      <c r="F1055" s="21">
        <f>IF(B1055&lt;741000,0,IF(B1055&lt;2191000,B1055-740000,IF(B1055&lt;2193000,1451000,IF(B1055&lt;2196000,1453000,IF(B1055&lt;2200000,1456000,IF(B1055&lt;3600000,ROUND(ROUNDDOWN(B1055/4,-3)*2.8,0)-80000,IF(B1055&lt;6600000,ROUND(ROUNDDOWN(B1055/4,-3)*3.2,0)-440000,IF(B1055&lt;8500000,ROUNDDOWN(B1055*0.9,0)-1100000,B1055-1950000))))))))</f>
        <v/>
      </c>
      <c r="G1055" s="21">
        <f>IF(F1055&gt;23500000,NA(),IF(F1055&lt;=4890000,1040000,IF(F1055&lt;=6550000,670000,620000)))</f>
        <v/>
      </c>
      <c r="H1055" s="21">
        <f>IF(D1055&lt;=0,0,MAX(0,MIN(2000000,D1055-MIN(100000,ROUNDDOWN(F1055*0.05,0)))))</f>
        <v/>
      </c>
      <c r="I1055" s="21">
        <f>IF(C1055&lt;=2000,0,MIN(C1055,ROUNDDOWN(F1055*0.4,0))-2000)</f>
        <v/>
      </c>
      <c r="J1055" s="21">
        <f>MAX(0,ROUNDDOWN(F1055-E1055-G1055,-3))</f>
        <v/>
      </c>
      <c r="K1055" s="21">
        <f>MAX(0,ROUNDDOWN(F1055-E1055-G1055-H1055-I1055,-3))</f>
        <v/>
      </c>
      <c r="L1055" s="21">
        <f>MAX(0,ROUNDDOWN(F1055-E1055-G1055-H1055,-3))</f>
        <v/>
      </c>
      <c r="M1055" s="21">
        <f>IF(J1055&lt;=0,0,ROUNDDOWN((J1055*LOOKUP(J1055,{0,1950001,3300001,6950001,9000001,18000001,40000001},{0.05,0.1,0.2,0.23,0.33,0.4,0.45})-LOOKUP(J1055,{0,1950001,3300001,6950001,9000001,18000001,40000001},{0,97500,427500,636000,1536000,2796000,4796000}))*1.021,-2))</f>
        <v/>
      </c>
      <c r="N1055" s="21">
        <f>IF(K1055&lt;=0,0,ROUNDDOWN((K1055*LOOKUP(K1055,{0,1950001,3300001,6950001,9000001,18000001,40000001},{0.05,0.1,0.2,0.23,0.33,0.4,0.45})-LOOKUP(K1055,{0,1950001,3300001,6950001,9000001,18000001,40000001},{0,97500,427500,636000,1536000,2796000,4796000}))*1.021,-2))</f>
        <v/>
      </c>
      <c r="O1055" s="21">
        <f>IF(L1055&lt;=0,0,ROUNDDOWN((L1055*LOOKUP(L1055,{0,1950001,3300001,6950001,9000001,18000001,40000001},{0.05,0.1,0.2,0.23,0.33,0.4,0.45})-LOOKUP(L1055,{0,1950001,3300001,6950001,9000001,18000001,40000001},{0,97500,427500,636000,1536000,2796000,4796000}))*1.021,-2))</f>
        <v/>
      </c>
      <c r="P1055" s="21">
        <f>MAX(0,ROUNDDOWN(F1055-E1055-430000,-3))</f>
        <v/>
      </c>
      <c r="Q1055" s="21">
        <f>MAX(0,ROUNDDOWN(F1055-E1055-430000-H1055,-3))</f>
        <v/>
      </c>
      <c r="R1055" s="21">
        <f>IF(F1055&lt;=450000,0,MAX(0,P1055*0.06-MIN(50000,P1055)*0.03))</f>
        <v/>
      </c>
      <c r="S1055" s="21">
        <f>IF(F1055&lt;=450000,0,MAX(0,P1055*0.04-MIN(50000,P1055)*0.02))</f>
        <v/>
      </c>
      <c r="T1055" s="21">
        <f>IF(F1055&lt;=450000,0,MAX(0,Q1055*0.06-MIN(50000,Q1055)*0.03))</f>
        <v/>
      </c>
      <c r="U1055" s="21">
        <f>IF(F1055&lt;=450000,0,MAX(0,Q1055*0.04-MIN(50000,Q1055)*0.02))</f>
        <v/>
      </c>
      <c r="V1055" s="21">
        <f>50000+MAX(0,G1055-480000)</f>
        <v/>
      </c>
      <c r="W1055" s="21">
        <f>P1055-V1055</f>
        <v/>
      </c>
      <c r="X1055" s="21">
        <f>Q1055-V1055</f>
        <v/>
      </c>
      <c r="Y1055" s="22">
        <f>IF(W1055&lt;0,0.9,LOOKUP(W1055,{0,1950001,3300001,6950001,9000001,18000001,40000001},{0.84895,0.7979,0.6958,0.66517,0.56307,0.4916,0.44055}))</f>
        <v/>
      </c>
      <c r="Z1055" s="22">
        <f>IF(X1055&lt;0,0.9,LOOKUP(X1055,{0,1950001,3300001,6950001,9000001,18000001,40000001},{0.84895,0.7979,0.6958,0.66517,0.56307,0.4916,0.44055}))</f>
        <v/>
      </c>
      <c r="AA1055" s="22">
        <f>IF(W1055&lt;0,0,CHOOSE(MATCH(W1055,{0,1950001,3300001,6950001,9000001},1),5.105/84.895,10.21/79.79,20.42/69.58,23.483/66.517,33.693/56.307))</f>
        <v/>
      </c>
      <c r="AB1055" s="21">
        <f>IF(C1055&lt;=2000,0,(MIN(C1055,ROUNDDOWN(F1055*0.3,0))-2000)*0.1)</f>
        <v/>
      </c>
      <c r="AC1055" s="21">
        <f>IF(C1055&lt;=2000,0,MIN((C1055-2000)*Y1055,(R1055+S1055)*0.2))</f>
        <v/>
      </c>
      <c r="AD1055" s="21">
        <f>IF(C1055&lt;=2000,0,MIN((C1055-2000)*Z1055,(T1055+U1055)*0.2))</f>
        <v/>
      </c>
      <c r="AE1055" s="21">
        <f>AC1055*AA1055</f>
        <v/>
      </c>
      <c r="AF1055" s="21">
        <f>ROUNDDOWN(R1055,-2)+ROUNDDOWN(S1055,-2)</f>
        <v/>
      </c>
      <c r="AG1055" s="21">
        <f>ROUNDDOWN(MAX(0,R1055-(AB1055+AC1055+AE1055)*0.6),-2)+ROUNDDOWN(MAX(0,S1055-(AB1055+AC1055+AE1055)*0.4),-2)</f>
        <v/>
      </c>
      <c r="AH1055" s="21">
        <f>ROUNDDOWN(MAX(0,T1055-(AB1055+AD1055)*0.6),-2)+ROUNDDOWN(MAX(0,U1055-(AB1055+AD1055)*0.4),-2)</f>
        <v/>
      </c>
      <c r="AI1055" s="21">
        <f>ROUNDDOWN(T1055,-2)+ROUNDDOWN(U1055,-2)</f>
        <v/>
      </c>
      <c r="AJ1055" s="21">
        <f>M1055+AF1055</f>
        <v/>
      </c>
      <c r="AK1055" s="21">
        <f>M1055+AG1055</f>
        <v/>
      </c>
      <c r="AL1055" s="21">
        <f>N1055+AH1055</f>
        <v/>
      </c>
      <c r="AM1055" s="21">
        <f>O1055+AI1055</f>
        <v/>
      </c>
      <c r="AN1055" s="21">
        <f>N1055+AI1055</f>
        <v/>
      </c>
      <c r="AO1055" s="21">
        <f>ROUNDDOWN((R1055+S1055)*0.2/Y1055+2000,0)</f>
        <v/>
      </c>
      <c r="AP1055" s="21">
        <f>ROUNDDOWN((T1055+U1055)*0.2/Z1055+2000,0)</f>
        <v/>
      </c>
      <c r="AQ1055" s="21">
        <f>AL1055-AK1055</f>
        <v/>
      </c>
      <c r="AR1055" s="21">
        <f>AM1055-AK1055</f>
        <v/>
      </c>
      <c r="AS1055" s="21">
        <f>AM1055-AL1055</f>
        <v/>
      </c>
      <c r="AT1055" s="21">
        <f>AK1055+C1055-AJ1055</f>
        <v/>
      </c>
      <c r="AU1055" s="21">
        <f>AL1055+C1055-AM1055</f>
        <v/>
      </c>
      <c r="AV1055" s="21">
        <f>AN1055+C1055-AM1055</f>
        <v/>
      </c>
    </row>
    <row r="1056">
      <c r="A1056" t="inlineStr">
        <is>
          <t>医療費の境目</t>
        </is>
      </c>
      <c r="B1056" s="21">
        <f>'3_医療費の境目'!$B$3</f>
        <v/>
      </c>
      <c r="C1056" s="21">
        <f>IF('3_医療費の境目'!$B$4="",AO1056,'3_医療費の境目'!$B$4)</f>
        <v/>
      </c>
      <c r="D1056" s="21">
        <f>'3_医療費の境目'!D1056</f>
        <v/>
      </c>
      <c r="E1056" s="21">
        <f>ROUND(MIN(B1056/12,650000)*12*0.0915+MIN(B1056/12,1390000)*12*(0.0504+0)+B1056*0.005,0)</f>
        <v/>
      </c>
      <c r="F1056" s="21">
        <f>IF(B1056&lt;741000,0,IF(B1056&lt;2191000,B1056-740000,IF(B1056&lt;2193000,1451000,IF(B1056&lt;2196000,1453000,IF(B1056&lt;2200000,1456000,IF(B1056&lt;3600000,ROUND(ROUNDDOWN(B1056/4,-3)*2.8,0)-80000,IF(B1056&lt;6600000,ROUND(ROUNDDOWN(B1056/4,-3)*3.2,0)-440000,IF(B1056&lt;8500000,ROUNDDOWN(B1056*0.9,0)-1100000,B1056-1950000))))))))</f>
        <v/>
      </c>
      <c r="G1056" s="21">
        <f>IF(F1056&gt;23500000,NA(),IF(F1056&lt;=4890000,1040000,IF(F1056&lt;=6550000,670000,620000)))</f>
        <v/>
      </c>
      <c r="H1056" s="21">
        <f>IF(D1056&lt;=0,0,MAX(0,MIN(2000000,D1056-MIN(100000,ROUNDDOWN(F1056*0.05,0)))))</f>
        <v/>
      </c>
      <c r="I1056" s="21">
        <f>IF(C1056&lt;=2000,0,MIN(C1056,ROUNDDOWN(F1056*0.4,0))-2000)</f>
        <v/>
      </c>
      <c r="J1056" s="21">
        <f>MAX(0,ROUNDDOWN(F1056-E1056-G1056,-3))</f>
        <v/>
      </c>
      <c r="K1056" s="21">
        <f>MAX(0,ROUNDDOWN(F1056-E1056-G1056-H1056-I1056,-3))</f>
        <v/>
      </c>
      <c r="L1056" s="21">
        <f>MAX(0,ROUNDDOWN(F1056-E1056-G1056-H1056,-3))</f>
        <v/>
      </c>
      <c r="M1056" s="21">
        <f>IF(J1056&lt;=0,0,ROUNDDOWN((J1056*LOOKUP(J1056,{0,1950001,3300001,6950001,9000001,18000001,40000001},{0.05,0.1,0.2,0.23,0.33,0.4,0.45})-LOOKUP(J1056,{0,1950001,3300001,6950001,9000001,18000001,40000001},{0,97500,427500,636000,1536000,2796000,4796000}))*1.021,-2))</f>
        <v/>
      </c>
      <c r="N1056" s="21">
        <f>IF(K1056&lt;=0,0,ROUNDDOWN((K1056*LOOKUP(K1056,{0,1950001,3300001,6950001,9000001,18000001,40000001},{0.05,0.1,0.2,0.23,0.33,0.4,0.45})-LOOKUP(K1056,{0,1950001,3300001,6950001,9000001,18000001,40000001},{0,97500,427500,636000,1536000,2796000,4796000}))*1.021,-2))</f>
        <v/>
      </c>
      <c r="O1056" s="21">
        <f>IF(L1056&lt;=0,0,ROUNDDOWN((L1056*LOOKUP(L1056,{0,1950001,3300001,6950001,9000001,18000001,40000001},{0.05,0.1,0.2,0.23,0.33,0.4,0.45})-LOOKUP(L1056,{0,1950001,3300001,6950001,9000001,18000001,40000001},{0,97500,427500,636000,1536000,2796000,4796000}))*1.021,-2))</f>
        <v/>
      </c>
      <c r="P1056" s="21">
        <f>MAX(0,ROUNDDOWN(F1056-E1056-430000,-3))</f>
        <v/>
      </c>
      <c r="Q1056" s="21">
        <f>MAX(0,ROUNDDOWN(F1056-E1056-430000-H1056,-3))</f>
        <v/>
      </c>
      <c r="R1056" s="21">
        <f>IF(F1056&lt;=450000,0,MAX(0,P1056*0.06-MIN(50000,P1056)*0.03))</f>
        <v/>
      </c>
      <c r="S1056" s="21">
        <f>IF(F1056&lt;=450000,0,MAX(0,P1056*0.04-MIN(50000,P1056)*0.02))</f>
        <v/>
      </c>
      <c r="T1056" s="21">
        <f>IF(F1056&lt;=450000,0,MAX(0,Q1056*0.06-MIN(50000,Q1056)*0.03))</f>
        <v/>
      </c>
      <c r="U1056" s="21">
        <f>IF(F1056&lt;=450000,0,MAX(0,Q1056*0.04-MIN(50000,Q1056)*0.02))</f>
        <v/>
      </c>
      <c r="V1056" s="21">
        <f>50000+MAX(0,G1056-480000)</f>
        <v/>
      </c>
      <c r="W1056" s="21">
        <f>P1056-V1056</f>
        <v/>
      </c>
      <c r="X1056" s="21">
        <f>Q1056-V1056</f>
        <v/>
      </c>
      <c r="Y1056" s="22">
        <f>IF(W1056&lt;0,0.9,LOOKUP(W1056,{0,1950001,3300001,6950001,9000001,18000001,40000001},{0.84895,0.7979,0.6958,0.66517,0.56307,0.4916,0.44055}))</f>
        <v/>
      </c>
      <c r="Z1056" s="22">
        <f>IF(X1056&lt;0,0.9,LOOKUP(X1056,{0,1950001,3300001,6950001,9000001,18000001,40000001},{0.84895,0.7979,0.6958,0.66517,0.56307,0.4916,0.44055}))</f>
        <v/>
      </c>
      <c r="AA1056" s="22">
        <f>IF(W1056&lt;0,0,CHOOSE(MATCH(W1056,{0,1950001,3300001,6950001,9000001},1),5.105/84.895,10.21/79.79,20.42/69.58,23.483/66.517,33.693/56.307))</f>
        <v/>
      </c>
      <c r="AB1056" s="21">
        <f>IF(C1056&lt;=2000,0,(MIN(C1056,ROUNDDOWN(F1056*0.3,0))-2000)*0.1)</f>
        <v/>
      </c>
      <c r="AC1056" s="21">
        <f>IF(C1056&lt;=2000,0,MIN((C1056-2000)*Y1056,(R1056+S1056)*0.2))</f>
        <v/>
      </c>
      <c r="AD1056" s="21">
        <f>IF(C1056&lt;=2000,0,MIN((C1056-2000)*Z1056,(T1056+U1056)*0.2))</f>
        <v/>
      </c>
      <c r="AE1056" s="21">
        <f>AC1056*AA1056</f>
        <v/>
      </c>
      <c r="AF1056" s="21">
        <f>ROUNDDOWN(R1056,-2)+ROUNDDOWN(S1056,-2)</f>
        <v/>
      </c>
      <c r="AG1056" s="21">
        <f>ROUNDDOWN(MAX(0,R1056-(AB1056+AC1056+AE1056)*0.6),-2)+ROUNDDOWN(MAX(0,S1056-(AB1056+AC1056+AE1056)*0.4),-2)</f>
        <v/>
      </c>
      <c r="AH1056" s="21">
        <f>ROUNDDOWN(MAX(0,T1056-(AB1056+AD1056)*0.6),-2)+ROUNDDOWN(MAX(0,U1056-(AB1056+AD1056)*0.4),-2)</f>
        <v/>
      </c>
      <c r="AI1056" s="21">
        <f>ROUNDDOWN(T1056,-2)+ROUNDDOWN(U1056,-2)</f>
        <v/>
      </c>
      <c r="AJ1056" s="21">
        <f>M1056+AF1056</f>
        <v/>
      </c>
      <c r="AK1056" s="21">
        <f>M1056+AG1056</f>
        <v/>
      </c>
      <c r="AL1056" s="21">
        <f>N1056+AH1056</f>
        <v/>
      </c>
      <c r="AM1056" s="21">
        <f>O1056+AI1056</f>
        <v/>
      </c>
      <c r="AN1056" s="21">
        <f>N1056+AI1056</f>
        <v/>
      </c>
      <c r="AO1056" s="21">
        <f>ROUNDDOWN((R1056+S1056)*0.2/Y1056+2000,0)</f>
        <v/>
      </c>
      <c r="AP1056" s="21">
        <f>ROUNDDOWN((T1056+U1056)*0.2/Z1056+2000,0)</f>
        <v/>
      </c>
      <c r="AQ1056" s="21">
        <f>AL1056-AK1056</f>
        <v/>
      </c>
      <c r="AR1056" s="21">
        <f>AM1056-AK1056</f>
        <v/>
      </c>
      <c r="AS1056" s="21">
        <f>AM1056-AL1056</f>
        <v/>
      </c>
      <c r="AT1056" s="21">
        <f>AK1056+C1056-AJ1056</f>
        <v/>
      </c>
      <c r="AU1056" s="21">
        <f>AL1056+C1056-AM1056</f>
        <v/>
      </c>
      <c r="AV1056" s="21">
        <f>AN1056+C1056-AM1056</f>
        <v/>
      </c>
    </row>
    <row r="1057">
      <c r="A1057" t="inlineStr">
        <is>
          <t>医療費の境目</t>
        </is>
      </c>
      <c r="B1057" s="21">
        <f>'3_医療費の境目'!$B$3</f>
        <v/>
      </c>
      <c r="C1057" s="21">
        <f>IF('3_医療費の境目'!$B$4="",AO1057,'3_医療費の境目'!$B$4)</f>
        <v/>
      </c>
      <c r="D1057" s="21">
        <f>'3_医療費の境目'!D1057</f>
        <v/>
      </c>
      <c r="E1057" s="21">
        <f>ROUND(MIN(B1057/12,650000)*12*0.0915+MIN(B1057/12,1390000)*12*(0.0504+0)+B1057*0.005,0)</f>
        <v/>
      </c>
      <c r="F1057" s="21">
        <f>IF(B1057&lt;741000,0,IF(B1057&lt;2191000,B1057-740000,IF(B1057&lt;2193000,1451000,IF(B1057&lt;2196000,1453000,IF(B1057&lt;2200000,1456000,IF(B1057&lt;3600000,ROUND(ROUNDDOWN(B1057/4,-3)*2.8,0)-80000,IF(B1057&lt;6600000,ROUND(ROUNDDOWN(B1057/4,-3)*3.2,0)-440000,IF(B1057&lt;8500000,ROUNDDOWN(B1057*0.9,0)-1100000,B1057-1950000))))))))</f>
        <v/>
      </c>
      <c r="G1057" s="21">
        <f>IF(F1057&gt;23500000,NA(),IF(F1057&lt;=4890000,1040000,IF(F1057&lt;=6550000,670000,620000)))</f>
        <v/>
      </c>
      <c r="H1057" s="21">
        <f>IF(D1057&lt;=0,0,MAX(0,MIN(2000000,D1057-MIN(100000,ROUNDDOWN(F1057*0.05,0)))))</f>
        <v/>
      </c>
      <c r="I1057" s="21">
        <f>IF(C1057&lt;=2000,0,MIN(C1057,ROUNDDOWN(F1057*0.4,0))-2000)</f>
        <v/>
      </c>
      <c r="J1057" s="21">
        <f>MAX(0,ROUNDDOWN(F1057-E1057-G1057,-3))</f>
        <v/>
      </c>
      <c r="K1057" s="21">
        <f>MAX(0,ROUNDDOWN(F1057-E1057-G1057-H1057-I1057,-3))</f>
        <v/>
      </c>
      <c r="L1057" s="21">
        <f>MAX(0,ROUNDDOWN(F1057-E1057-G1057-H1057,-3))</f>
        <v/>
      </c>
      <c r="M1057" s="21">
        <f>IF(J1057&lt;=0,0,ROUNDDOWN((J1057*LOOKUP(J1057,{0,1950001,3300001,6950001,9000001,18000001,40000001},{0.05,0.1,0.2,0.23,0.33,0.4,0.45})-LOOKUP(J1057,{0,1950001,3300001,6950001,9000001,18000001,40000001},{0,97500,427500,636000,1536000,2796000,4796000}))*1.021,-2))</f>
        <v/>
      </c>
      <c r="N1057" s="21">
        <f>IF(K1057&lt;=0,0,ROUNDDOWN((K1057*LOOKUP(K1057,{0,1950001,3300001,6950001,9000001,18000001,40000001},{0.05,0.1,0.2,0.23,0.33,0.4,0.45})-LOOKUP(K1057,{0,1950001,3300001,6950001,9000001,18000001,40000001},{0,97500,427500,636000,1536000,2796000,4796000}))*1.021,-2))</f>
        <v/>
      </c>
      <c r="O1057" s="21">
        <f>IF(L1057&lt;=0,0,ROUNDDOWN((L1057*LOOKUP(L1057,{0,1950001,3300001,6950001,9000001,18000001,40000001},{0.05,0.1,0.2,0.23,0.33,0.4,0.45})-LOOKUP(L1057,{0,1950001,3300001,6950001,9000001,18000001,40000001},{0,97500,427500,636000,1536000,2796000,4796000}))*1.021,-2))</f>
        <v/>
      </c>
      <c r="P1057" s="21">
        <f>MAX(0,ROUNDDOWN(F1057-E1057-430000,-3))</f>
        <v/>
      </c>
      <c r="Q1057" s="21">
        <f>MAX(0,ROUNDDOWN(F1057-E1057-430000-H1057,-3))</f>
        <v/>
      </c>
      <c r="R1057" s="21">
        <f>IF(F1057&lt;=450000,0,MAX(0,P1057*0.06-MIN(50000,P1057)*0.03))</f>
        <v/>
      </c>
      <c r="S1057" s="21">
        <f>IF(F1057&lt;=450000,0,MAX(0,P1057*0.04-MIN(50000,P1057)*0.02))</f>
        <v/>
      </c>
      <c r="T1057" s="21">
        <f>IF(F1057&lt;=450000,0,MAX(0,Q1057*0.06-MIN(50000,Q1057)*0.03))</f>
        <v/>
      </c>
      <c r="U1057" s="21">
        <f>IF(F1057&lt;=450000,0,MAX(0,Q1057*0.04-MIN(50000,Q1057)*0.02))</f>
        <v/>
      </c>
      <c r="V1057" s="21">
        <f>50000+MAX(0,G1057-480000)</f>
        <v/>
      </c>
      <c r="W1057" s="21">
        <f>P1057-V1057</f>
        <v/>
      </c>
      <c r="X1057" s="21">
        <f>Q1057-V1057</f>
        <v/>
      </c>
      <c r="Y1057" s="22">
        <f>IF(W1057&lt;0,0.9,LOOKUP(W1057,{0,1950001,3300001,6950001,9000001,18000001,40000001},{0.84895,0.7979,0.6958,0.66517,0.56307,0.4916,0.44055}))</f>
        <v/>
      </c>
      <c r="Z1057" s="22">
        <f>IF(X1057&lt;0,0.9,LOOKUP(X1057,{0,1950001,3300001,6950001,9000001,18000001,40000001},{0.84895,0.7979,0.6958,0.66517,0.56307,0.4916,0.44055}))</f>
        <v/>
      </c>
      <c r="AA1057" s="22">
        <f>IF(W1057&lt;0,0,CHOOSE(MATCH(W1057,{0,1950001,3300001,6950001,9000001},1),5.105/84.895,10.21/79.79,20.42/69.58,23.483/66.517,33.693/56.307))</f>
        <v/>
      </c>
      <c r="AB1057" s="21">
        <f>IF(C1057&lt;=2000,0,(MIN(C1057,ROUNDDOWN(F1057*0.3,0))-2000)*0.1)</f>
        <v/>
      </c>
      <c r="AC1057" s="21">
        <f>IF(C1057&lt;=2000,0,MIN((C1057-2000)*Y1057,(R1057+S1057)*0.2))</f>
        <v/>
      </c>
      <c r="AD1057" s="21">
        <f>IF(C1057&lt;=2000,0,MIN((C1057-2000)*Z1057,(T1057+U1057)*0.2))</f>
        <v/>
      </c>
      <c r="AE1057" s="21">
        <f>AC1057*AA1057</f>
        <v/>
      </c>
      <c r="AF1057" s="21">
        <f>ROUNDDOWN(R1057,-2)+ROUNDDOWN(S1057,-2)</f>
        <v/>
      </c>
      <c r="AG1057" s="21">
        <f>ROUNDDOWN(MAX(0,R1057-(AB1057+AC1057+AE1057)*0.6),-2)+ROUNDDOWN(MAX(0,S1057-(AB1057+AC1057+AE1057)*0.4),-2)</f>
        <v/>
      </c>
      <c r="AH1057" s="21">
        <f>ROUNDDOWN(MAX(0,T1057-(AB1057+AD1057)*0.6),-2)+ROUNDDOWN(MAX(0,U1057-(AB1057+AD1057)*0.4),-2)</f>
        <v/>
      </c>
      <c r="AI1057" s="21">
        <f>ROUNDDOWN(T1057,-2)+ROUNDDOWN(U1057,-2)</f>
        <v/>
      </c>
      <c r="AJ1057" s="21">
        <f>M1057+AF1057</f>
        <v/>
      </c>
      <c r="AK1057" s="21">
        <f>M1057+AG1057</f>
        <v/>
      </c>
      <c r="AL1057" s="21">
        <f>N1057+AH1057</f>
        <v/>
      </c>
      <c r="AM1057" s="21">
        <f>O1057+AI1057</f>
        <v/>
      </c>
      <c r="AN1057" s="21">
        <f>N1057+AI1057</f>
        <v/>
      </c>
      <c r="AO1057" s="21">
        <f>ROUNDDOWN((R1057+S1057)*0.2/Y1057+2000,0)</f>
        <v/>
      </c>
      <c r="AP1057" s="21">
        <f>ROUNDDOWN((T1057+U1057)*0.2/Z1057+2000,0)</f>
        <v/>
      </c>
      <c r="AQ1057" s="21">
        <f>AL1057-AK1057</f>
        <v/>
      </c>
      <c r="AR1057" s="21">
        <f>AM1057-AK1057</f>
        <v/>
      </c>
      <c r="AS1057" s="21">
        <f>AM1057-AL1057</f>
        <v/>
      </c>
      <c r="AT1057" s="21">
        <f>AK1057+C1057-AJ1057</f>
        <v/>
      </c>
      <c r="AU1057" s="21">
        <f>AL1057+C1057-AM1057</f>
        <v/>
      </c>
      <c r="AV1057" s="21">
        <f>AN1057+C1057-AM1057</f>
        <v/>
      </c>
    </row>
    <row r="1058">
      <c r="A1058" t="inlineStr">
        <is>
          <t>医療費の境目</t>
        </is>
      </c>
      <c r="B1058" s="21">
        <f>'3_医療費の境目'!$B$3</f>
        <v/>
      </c>
      <c r="C1058" s="21">
        <f>IF('3_医療費の境目'!$B$4="",AO1058,'3_医療費の境目'!$B$4)</f>
        <v/>
      </c>
      <c r="D1058" s="21">
        <f>'3_医療費の境目'!D1058</f>
        <v/>
      </c>
      <c r="E1058" s="21">
        <f>ROUND(MIN(B1058/12,650000)*12*0.0915+MIN(B1058/12,1390000)*12*(0.0504+0)+B1058*0.005,0)</f>
        <v/>
      </c>
      <c r="F1058" s="21">
        <f>IF(B1058&lt;741000,0,IF(B1058&lt;2191000,B1058-740000,IF(B1058&lt;2193000,1451000,IF(B1058&lt;2196000,1453000,IF(B1058&lt;2200000,1456000,IF(B1058&lt;3600000,ROUND(ROUNDDOWN(B1058/4,-3)*2.8,0)-80000,IF(B1058&lt;6600000,ROUND(ROUNDDOWN(B1058/4,-3)*3.2,0)-440000,IF(B1058&lt;8500000,ROUNDDOWN(B1058*0.9,0)-1100000,B1058-1950000))))))))</f>
        <v/>
      </c>
      <c r="G1058" s="21">
        <f>IF(F1058&gt;23500000,NA(),IF(F1058&lt;=4890000,1040000,IF(F1058&lt;=6550000,670000,620000)))</f>
        <v/>
      </c>
      <c r="H1058" s="21">
        <f>IF(D1058&lt;=0,0,MAX(0,MIN(2000000,D1058-MIN(100000,ROUNDDOWN(F1058*0.05,0)))))</f>
        <v/>
      </c>
      <c r="I1058" s="21">
        <f>IF(C1058&lt;=2000,0,MIN(C1058,ROUNDDOWN(F1058*0.4,0))-2000)</f>
        <v/>
      </c>
      <c r="J1058" s="21">
        <f>MAX(0,ROUNDDOWN(F1058-E1058-G1058,-3))</f>
        <v/>
      </c>
      <c r="K1058" s="21">
        <f>MAX(0,ROUNDDOWN(F1058-E1058-G1058-H1058-I1058,-3))</f>
        <v/>
      </c>
      <c r="L1058" s="21">
        <f>MAX(0,ROUNDDOWN(F1058-E1058-G1058-H1058,-3))</f>
        <v/>
      </c>
      <c r="M1058" s="21">
        <f>IF(J1058&lt;=0,0,ROUNDDOWN((J1058*LOOKUP(J1058,{0,1950001,3300001,6950001,9000001,18000001,40000001},{0.05,0.1,0.2,0.23,0.33,0.4,0.45})-LOOKUP(J1058,{0,1950001,3300001,6950001,9000001,18000001,40000001},{0,97500,427500,636000,1536000,2796000,4796000}))*1.021,-2))</f>
        <v/>
      </c>
      <c r="N1058" s="21">
        <f>IF(K1058&lt;=0,0,ROUNDDOWN((K1058*LOOKUP(K1058,{0,1950001,3300001,6950001,9000001,18000001,40000001},{0.05,0.1,0.2,0.23,0.33,0.4,0.45})-LOOKUP(K1058,{0,1950001,3300001,6950001,9000001,18000001,40000001},{0,97500,427500,636000,1536000,2796000,4796000}))*1.021,-2))</f>
        <v/>
      </c>
      <c r="O1058" s="21">
        <f>IF(L1058&lt;=0,0,ROUNDDOWN((L1058*LOOKUP(L1058,{0,1950001,3300001,6950001,9000001,18000001,40000001},{0.05,0.1,0.2,0.23,0.33,0.4,0.45})-LOOKUP(L1058,{0,1950001,3300001,6950001,9000001,18000001,40000001},{0,97500,427500,636000,1536000,2796000,4796000}))*1.021,-2))</f>
        <v/>
      </c>
      <c r="P1058" s="21">
        <f>MAX(0,ROUNDDOWN(F1058-E1058-430000,-3))</f>
        <v/>
      </c>
      <c r="Q1058" s="21">
        <f>MAX(0,ROUNDDOWN(F1058-E1058-430000-H1058,-3))</f>
        <v/>
      </c>
      <c r="R1058" s="21">
        <f>IF(F1058&lt;=450000,0,MAX(0,P1058*0.06-MIN(50000,P1058)*0.03))</f>
        <v/>
      </c>
      <c r="S1058" s="21">
        <f>IF(F1058&lt;=450000,0,MAX(0,P1058*0.04-MIN(50000,P1058)*0.02))</f>
        <v/>
      </c>
      <c r="T1058" s="21">
        <f>IF(F1058&lt;=450000,0,MAX(0,Q1058*0.06-MIN(50000,Q1058)*0.03))</f>
        <v/>
      </c>
      <c r="U1058" s="21">
        <f>IF(F1058&lt;=450000,0,MAX(0,Q1058*0.04-MIN(50000,Q1058)*0.02))</f>
        <v/>
      </c>
      <c r="V1058" s="21">
        <f>50000+MAX(0,G1058-480000)</f>
        <v/>
      </c>
      <c r="W1058" s="21">
        <f>P1058-V1058</f>
        <v/>
      </c>
      <c r="X1058" s="21">
        <f>Q1058-V1058</f>
        <v/>
      </c>
      <c r="Y1058" s="22">
        <f>IF(W1058&lt;0,0.9,LOOKUP(W1058,{0,1950001,3300001,6950001,9000001,18000001,40000001},{0.84895,0.7979,0.6958,0.66517,0.56307,0.4916,0.44055}))</f>
        <v/>
      </c>
      <c r="Z1058" s="22">
        <f>IF(X1058&lt;0,0.9,LOOKUP(X1058,{0,1950001,3300001,6950001,9000001,18000001,40000001},{0.84895,0.7979,0.6958,0.66517,0.56307,0.4916,0.44055}))</f>
        <v/>
      </c>
      <c r="AA1058" s="22">
        <f>IF(W1058&lt;0,0,CHOOSE(MATCH(W1058,{0,1950001,3300001,6950001,9000001},1),5.105/84.895,10.21/79.79,20.42/69.58,23.483/66.517,33.693/56.307))</f>
        <v/>
      </c>
      <c r="AB1058" s="21">
        <f>IF(C1058&lt;=2000,0,(MIN(C1058,ROUNDDOWN(F1058*0.3,0))-2000)*0.1)</f>
        <v/>
      </c>
      <c r="AC1058" s="21">
        <f>IF(C1058&lt;=2000,0,MIN((C1058-2000)*Y1058,(R1058+S1058)*0.2))</f>
        <v/>
      </c>
      <c r="AD1058" s="21">
        <f>IF(C1058&lt;=2000,0,MIN((C1058-2000)*Z1058,(T1058+U1058)*0.2))</f>
        <v/>
      </c>
      <c r="AE1058" s="21">
        <f>AC1058*AA1058</f>
        <v/>
      </c>
      <c r="AF1058" s="21">
        <f>ROUNDDOWN(R1058,-2)+ROUNDDOWN(S1058,-2)</f>
        <v/>
      </c>
      <c r="AG1058" s="21">
        <f>ROUNDDOWN(MAX(0,R1058-(AB1058+AC1058+AE1058)*0.6),-2)+ROUNDDOWN(MAX(0,S1058-(AB1058+AC1058+AE1058)*0.4),-2)</f>
        <v/>
      </c>
      <c r="AH1058" s="21">
        <f>ROUNDDOWN(MAX(0,T1058-(AB1058+AD1058)*0.6),-2)+ROUNDDOWN(MAX(0,U1058-(AB1058+AD1058)*0.4),-2)</f>
        <v/>
      </c>
      <c r="AI1058" s="21">
        <f>ROUNDDOWN(T1058,-2)+ROUNDDOWN(U1058,-2)</f>
        <v/>
      </c>
      <c r="AJ1058" s="21">
        <f>M1058+AF1058</f>
        <v/>
      </c>
      <c r="AK1058" s="21">
        <f>M1058+AG1058</f>
        <v/>
      </c>
      <c r="AL1058" s="21">
        <f>N1058+AH1058</f>
        <v/>
      </c>
      <c r="AM1058" s="21">
        <f>O1058+AI1058</f>
        <v/>
      </c>
      <c r="AN1058" s="21">
        <f>N1058+AI1058</f>
        <v/>
      </c>
      <c r="AO1058" s="21">
        <f>ROUNDDOWN((R1058+S1058)*0.2/Y1058+2000,0)</f>
        <v/>
      </c>
      <c r="AP1058" s="21">
        <f>ROUNDDOWN((T1058+U1058)*0.2/Z1058+2000,0)</f>
        <v/>
      </c>
      <c r="AQ1058" s="21">
        <f>AL1058-AK1058</f>
        <v/>
      </c>
      <c r="AR1058" s="21">
        <f>AM1058-AK1058</f>
        <v/>
      </c>
      <c r="AS1058" s="21">
        <f>AM1058-AL1058</f>
        <v/>
      </c>
      <c r="AT1058" s="21">
        <f>AK1058+C1058-AJ1058</f>
        <v/>
      </c>
      <c r="AU1058" s="21">
        <f>AL1058+C1058-AM1058</f>
        <v/>
      </c>
      <c r="AV1058" s="21">
        <f>AN1058+C1058-AM1058</f>
        <v/>
      </c>
    </row>
    <row r="1059">
      <c r="A1059" t="inlineStr">
        <is>
          <t>医療費の境目</t>
        </is>
      </c>
      <c r="B1059" s="21">
        <f>'3_医療費の境目'!$B$3</f>
        <v/>
      </c>
      <c r="C1059" s="21">
        <f>IF('3_医療費の境目'!$B$4="",AO1059,'3_医療費の境目'!$B$4)</f>
        <v/>
      </c>
      <c r="D1059" s="21">
        <f>'3_医療費の境目'!D1059</f>
        <v/>
      </c>
      <c r="E1059" s="21">
        <f>ROUND(MIN(B1059/12,650000)*12*0.0915+MIN(B1059/12,1390000)*12*(0.0504+0)+B1059*0.005,0)</f>
        <v/>
      </c>
      <c r="F1059" s="21">
        <f>IF(B1059&lt;741000,0,IF(B1059&lt;2191000,B1059-740000,IF(B1059&lt;2193000,1451000,IF(B1059&lt;2196000,1453000,IF(B1059&lt;2200000,1456000,IF(B1059&lt;3600000,ROUND(ROUNDDOWN(B1059/4,-3)*2.8,0)-80000,IF(B1059&lt;6600000,ROUND(ROUNDDOWN(B1059/4,-3)*3.2,0)-440000,IF(B1059&lt;8500000,ROUNDDOWN(B1059*0.9,0)-1100000,B1059-1950000))))))))</f>
        <v/>
      </c>
      <c r="G1059" s="21">
        <f>IF(F1059&gt;23500000,NA(),IF(F1059&lt;=4890000,1040000,IF(F1059&lt;=6550000,670000,620000)))</f>
        <v/>
      </c>
      <c r="H1059" s="21">
        <f>IF(D1059&lt;=0,0,MAX(0,MIN(2000000,D1059-MIN(100000,ROUNDDOWN(F1059*0.05,0)))))</f>
        <v/>
      </c>
      <c r="I1059" s="21">
        <f>IF(C1059&lt;=2000,0,MIN(C1059,ROUNDDOWN(F1059*0.4,0))-2000)</f>
        <v/>
      </c>
      <c r="J1059" s="21">
        <f>MAX(0,ROUNDDOWN(F1059-E1059-G1059,-3))</f>
        <v/>
      </c>
      <c r="K1059" s="21">
        <f>MAX(0,ROUNDDOWN(F1059-E1059-G1059-H1059-I1059,-3))</f>
        <v/>
      </c>
      <c r="L1059" s="21">
        <f>MAX(0,ROUNDDOWN(F1059-E1059-G1059-H1059,-3))</f>
        <v/>
      </c>
      <c r="M1059" s="21">
        <f>IF(J1059&lt;=0,0,ROUNDDOWN((J1059*LOOKUP(J1059,{0,1950001,3300001,6950001,9000001,18000001,40000001},{0.05,0.1,0.2,0.23,0.33,0.4,0.45})-LOOKUP(J1059,{0,1950001,3300001,6950001,9000001,18000001,40000001},{0,97500,427500,636000,1536000,2796000,4796000}))*1.021,-2))</f>
        <v/>
      </c>
      <c r="N1059" s="21">
        <f>IF(K1059&lt;=0,0,ROUNDDOWN((K1059*LOOKUP(K1059,{0,1950001,3300001,6950001,9000001,18000001,40000001},{0.05,0.1,0.2,0.23,0.33,0.4,0.45})-LOOKUP(K1059,{0,1950001,3300001,6950001,9000001,18000001,40000001},{0,97500,427500,636000,1536000,2796000,4796000}))*1.021,-2))</f>
        <v/>
      </c>
      <c r="O1059" s="21">
        <f>IF(L1059&lt;=0,0,ROUNDDOWN((L1059*LOOKUP(L1059,{0,1950001,3300001,6950001,9000001,18000001,40000001},{0.05,0.1,0.2,0.23,0.33,0.4,0.45})-LOOKUP(L1059,{0,1950001,3300001,6950001,9000001,18000001,40000001},{0,97500,427500,636000,1536000,2796000,4796000}))*1.021,-2))</f>
        <v/>
      </c>
      <c r="P1059" s="21">
        <f>MAX(0,ROUNDDOWN(F1059-E1059-430000,-3))</f>
        <v/>
      </c>
      <c r="Q1059" s="21">
        <f>MAX(0,ROUNDDOWN(F1059-E1059-430000-H1059,-3))</f>
        <v/>
      </c>
      <c r="R1059" s="21">
        <f>IF(F1059&lt;=450000,0,MAX(0,P1059*0.06-MIN(50000,P1059)*0.03))</f>
        <v/>
      </c>
      <c r="S1059" s="21">
        <f>IF(F1059&lt;=450000,0,MAX(0,P1059*0.04-MIN(50000,P1059)*0.02))</f>
        <v/>
      </c>
      <c r="T1059" s="21">
        <f>IF(F1059&lt;=450000,0,MAX(0,Q1059*0.06-MIN(50000,Q1059)*0.03))</f>
        <v/>
      </c>
      <c r="U1059" s="21">
        <f>IF(F1059&lt;=450000,0,MAX(0,Q1059*0.04-MIN(50000,Q1059)*0.02))</f>
        <v/>
      </c>
      <c r="V1059" s="21">
        <f>50000+MAX(0,G1059-480000)</f>
        <v/>
      </c>
      <c r="W1059" s="21">
        <f>P1059-V1059</f>
        <v/>
      </c>
      <c r="X1059" s="21">
        <f>Q1059-V1059</f>
        <v/>
      </c>
      <c r="Y1059" s="22">
        <f>IF(W1059&lt;0,0.9,LOOKUP(W1059,{0,1950001,3300001,6950001,9000001,18000001,40000001},{0.84895,0.7979,0.6958,0.66517,0.56307,0.4916,0.44055}))</f>
        <v/>
      </c>
      <c r="Z1059" s="22">
        <f>IF(X1059&lt;0,0.9,LOOKUP(X1059,{0,1950001,3300001,6950001,9000001,18000001,40000001},{0.84895,0.7979,0.6958,0.66517,0.56307,0.4916,0.44055}))</f>
        <v/>
      </c>
      <c r="AA1059" s="22">
        <f>IF(W1059&lt;0,0,CHOOSE(MATCH(W1059,{0,1950001,3300001,6950001,9000001},1),5.105/84.895,10.21/79.79,20.42/69.58,23.483/66.517,33.693/56.307))</f>
        <v/>
      </c>
      <c r="AB1059" s="21">
        <f>IF(C1059&lt;=2000,0,(MIN(C1059,ROUNDDOWN(F1059*0.3,0))-2000)*0.1)</f>
        <v/>
      </c>
      <c r="AC1059" s="21">
        <f>IF(C1059&lt;=2000,0,MIN((C1059-2000)*Y1059,(R1059+S1059)*0.2))</f>
        <v/>
      </c>
      <c r="AD1059" s="21">
        <f>IF(C1059&lt;=2000,0,MIN((C1059-2000)*Z1059,(T1059+U1059)*0.2))</f>
        <v/>
      </c>
      <c r="AE1059" s="21">
        <f>AC1059*AA1059</f>
        <v/>
      </c>
      <c r="AF1059" s="21">
        <f>ROUNDDOWN(R1059,-2)+ROUNDDOWN(S1059,-2)</f>
        <v/>
      </c>
      <c r="AG1059" s="21">
        <f>ROUNDDOWN(MAX(0,R1059-(AB1059+AC1059+AE1059)*0.6),-2)+ROUNDDOWN(MAX(0,S1059-(AB1059+AC1059+AE1059)*0.4),-2)</f>
        <v/>
      </c>
      <c r="AH1059" s="21">
        <f>ROUNDDOWN(MAX(0,T1059-(AB1059+AD1059)*0.6),-2)+ROUNDDOWN(MAX(0,U1059-(AB1059+AD1059)*0.4),-2)</f>
        <v/>
      </c>
      <c r="AI1059" s="21">
        <f>ROUNDDOWN(T1059,-2)+ROUNDDOWN(U1059,-2)</f>
        <v/>
      </c>
      <c r="AJ1059" s="21">
        <f>M1059+AF1059</f>
        <v/>
      </c>
      <c r="AK1059" s="21">
        <f>M1059+AG1059</f>
        <v/>
      </c>
      <c r="AL1059" s="21">
        <f>N1059+AH1059</f>
        <v/>
      </c>
      <c r="AM1059" s="21">
        <f>O1059+AI1059</f>
        <v/>
      </c>
      <c r="AN1059" s="21">
        <f>N1059+AI1059</f>
        <v/>
      </c>
      <c r="AO1059" s="21">
        <f>ROUNDDOWN((R1059+S1059)*0.2/Y1059+2000,0)</f>
        <v/>
      </c>
      <c r="AP1059" s="21">
        <f>ROUNDDOWN((T1059+U1059)*0.2/Z1059+2000,0)</f>
        <v/>
      </c>
      <c r="AQ1059" s="21">
        <f>AL1059-AK1059</f>
        <v/>
      </c>
      <c r="AR1059" s="21">
        <f>AM1059-AK1059</f>
        <v/>
      </c>
      <c r="AS1059" s="21">
        <f>AM1059-AL1059</f>
        <v/>
      </c>
      <c r="AT1059" s="21">
        <f>AK1059+C1059-AJ1059</f>
        <v/>
      </c>
      <c r="AU1059" s="21">
        <f>AL1059+C1059-AM1059</f>
        <v/>
      </c>
      <c r="AV1059" s="21">
        <f>AN1059+C1059-AM1059</f>
        <v/>
      </c>
    </row>
    <row r="1060">
      <c r="A1060" t="inlineStr">
        <is>
          <t>医療費の境目</t>
        </is>
      </c>
      <c r="B1060" s="21">
        <f>'3_医療費の境目'!$B$3</f>
        <v/>
      </c>
      <c r="C1060" s="21">
        <f>IF('3_医療費の境目'!$B$4="",AO1060,'3_医療費の境目'!$B$4)</f>
        <v/>
      </c>
      <c r="D1060" s="21">
        <f>'3_医療費の境目'!D1060</f>
        <v/>
      </c>
      <c r="E1060" s="21">
        <f>ROUND(MIN(B1060/12,650000)*12*0.0915+MIN(B1060/12,1390000)*12*(0.0504+0)+B1060*0.005,0)</f>
        <v/>
      </c>
      <c r="F1060" s="21">
        <f>IF(B1060&lt;741000,0,IF(B1060&lt;2191000,B1060-740000,IF(B1060&lt;2193000,1451000,IF(B1060&lt;2196000,1453000,IF(B1060&lt;2200000,1456000,IF(B1060&lt;3600000,ROUND(ROUNDDOWN(B1060/4,-3)*2.8,0)-80000,IF(B1060&lt;6600000,ROUND(ROUNDDOWN(B1060/4,-3)*3.2,0)-440000,IF(B1060&lt;8500000,ROUNDDOWN(B1060*0.9,0)-1100000,B1060-1950000))))))))</f>
        <v/>
      </c>
      <c r="G1060" s="21">
        <f>IF(F1060&gt;23500000,NA(),IF(F1060&lt;=4890000,1040000,IF(F1060&lt;=6550000,670000,620000)))</f>
        <v/>
      </c>
      <c r="H1060" s="21">
        <f>IF(D1060&lt;=0,0,MAX(0,MIN(2000000,D1060-MIN(100000,ROUNDDOWN(F1060*0.05,0)))))</f>
        <v/>
      </c>
      <c r="I1060" s="21">
        <f>IF(C1060&lt;=2000,0,MIN(C1060,ROUNDDOWN(F1060*0.4,0))-2000)</f>
        <v/>
      </c>
      <c r="J1060" s="21">
        <f>MAX(0,ROUNDDOWN(F1060-E1060-G1060,-3))</f>
        <v/>
      </c>
      <c r="K1060" s="21">
        <f>MAX(0,ROUNDDOWN(F1060-E1060-G1060-H1060-I1060,-3))</f>
        <v/>
      </c>
      <c r="L1060" s="21">
        <f>MAX(0,ROUNDDOWN(F1060-E1060-G1060-H1060,-3))</f>
        <v/>
      </c>
      <c r="M1060" s="21">
        <f>IF(J1060&lt;=0,0,ROUNDDOWN((J1060*LOOKUP(J1060,{0,1950001,3300001,6950001,9000001,18000001,40000001},{0.05,0.1,0.2,0.23,0.33,0.4,0.45})-LOOKUP(J1060,{0,1950001,3300001,6950001,9000001,18000001,40000001},{0,97500,427500,636000,1536000,2796000,4796000}))*1.021,-2))</f>
        <v/>
      </c>
      <c r="N1060" s="21">
        <f>IF(K1060&lt;=0,0,ROUNDDOWN((K1060*LOOKUP(K1060,{0,1950001,3300001,6950001,9000001,18000001,40000001},{0.05,0.1,0.2,0.23,0.33,0.4,0.45})-LOOKUP(K1060,{0,1950001,3300001,6950001,9000001,18000001,40000001},{0,97500,427500,636000,1536000,2796000,4796000}))*1.021,-2))</f>
        <v/>
      </c>
      <c r="O1060" s="21">
        <f>IF(L1060&lt;=0,0,ROUNDDOWN((L1060*LOOKUP(L1060,{0,1950001,3300001,6950001,9000001,18000001,40000001},{0.05,0.1,0.2,0.23,0.33,0.4,0.45})-LOOKUP(L1060,{0,1950001,3300001,6950001,9000001,18000001,40000001},{0,97500,427500,636000,1536000,2796000,4796000}))*1.021,-2))</f>
        <v/>
      </c>
      <c r="P1060" s="21">
        <f>MAX(0,ROUNDDOWN(F1060-E1060-430000,-3))</f>
        <v/>
      </c>
      <c r="Q1060" s="21">
        <f>MAX(0,ROUNDDOWN(F1060-E1060-430000-H1060,-3))</f>
        <v/>
      </c>
      <c r="R1060" s="21">
        <f>IF(F1060&lt;=450000,0,MAX(0,P1060*0.06-MIN(50000,P1060)*0.03))</f>
        <v/>
      </c>
      <c r="S1060" s="21">
        <f>IF(F1060&lt;=450000,0,MAX(0,P1060*0.04-MIN(50000,P1060)*0.02))</f>
        <v/>
      </c>
      <c r="T1060" s="21">
        <f>IF(F1060&lt;=450000,0,MAX(0,Q1060*0.06-MIN(50000,Q1060)*0.03))</f>
        <v/>
      </c>
      <c r="U1060" s="21">
        <f>IF(F1060&lt;=450000,0,MAX(0,Q1060*0.04-MIN(50000,Q1060)*0.02))</f>
        <v/>
      </c>
      <c r="V1060" s="21">
        <f>50000+MAX(0,G1060-480000)</f>
        <v/>
      </c>
      <c r="W1060" s="21">
        <f>P1060-V1060</f>
        <v/>
      </c>
      <c r="X1060" s="21">
        <f>Q1060-V1060</f>
        <v/>
      </c>
      <c r="Y1060" s="22">
        <f>IF(W1060&lt;0,0.9,LOOKUP(W1060,{0,1950001,3300001,6950001,9000001,18000001,40000001},{0.84895,0.7979,0.6958,0.66517,0.56307,0.4916,0.44055}))</f>
        <v/>
      </c>
      <c r="Z1060" s="22">
        <f>IF(X1060&lt;0,0.9,LOOKUP(X1060,{0,1950001,3300001,6950001,9000001,18000001,40000001},{0.84895,0.7979,0.6958,0.66517,0.56307,0.4916,0.44055}))</f>
        <v/>
      </c>
      <c r="AA1060" s="22">
        <f>IF(W1060&lt;0,0,CHOOSE(MATCH(W1060,{0,1950001,3300001,6950001,9000001},1),5.105/84.895,10.21/79.79,20.42/69.58,23.483/66.517,33.693/56.307))</f>
        <v/>
      </c>
      <c r="AB1060" s="21">
        <f>IF(C1060&lt;=2000,0,(MIN(C1060,ROUNDDOWN(F1060*0.3,0))-2000)*0.1)</f>
        <v/>
      </c>
      <c r="AC1060" s="21">
        <f>IF(C1060&lt;=2000,0,MIN((C1060-2000)*Y1060,(R1060+S1060)*0.2))</f>
        <v/>
      </c>
      <c r="AD1060" s="21">
        <f>IF(C1060&lt;=2000,0,MIN((C1060-2000)*Z1060,(T1060+U1060)*0.2))</f>
        <v/>
      </c>
      <c r="AE1060" s="21">
        <f>AC1060*AA1060</f>
        <v/>
      </c>
      <c r="AF1060" s="21">
        <f>ROUNDDOWN(R1060,-2)+ROUNDDOWN(S1060,-2)</f>
        <v/>
      </c>
      <c r="AG1060" s="21">
        <f>ROUNDDOWN(MAX(0,R1060-(AB1060+AC1060+AE1060)*0.6),-2)+ROUNDDOWN(MAX(0,S1060-(AB1060+AC1060+AE1060)*0.4),-2)</f>
        <v/>
      </c>
      <c r="AH1060" s="21">
        <f>ROUNDDOWN(MAX(0,T1060-(AB1060+AD1060)*0.6),-2)+ROUNDDOWN(MAX(0,U1060-(AB1060+AD1060)*0.4),-2)</f>
        <v/>
      </c>
      <c r="AI1060" s="21">
        <f>ROUNDDOWN(T1060,-2)+ROUNDDOWN(U1060,-2)</f>
        <v/>
      </c>
      <c r="AJ1060" s="21">
        <f>M1060+AF1060</f>
        <v/>
      </c>
      <c r="AK1060" s="21">
        <f>M1060+AG1060</f>
        <v/>
      </c>
      <c r="AL1060" s="21">
        <f>N1060+AH1060</f>
        <v/>
      </c>
      <c r="AM1060" s="21">
        <f>O1060+AI1060</f>
        <v/>
      </c>
      <c r="AN1060" s="21">
        <f>N1060+AI1060</f>
        <v/>
      </c>
      <c r="AO1060" s="21">
        <f>ROUNDDOWN((R1060+S1060)*0.2/Y1060+2000,0)</f>
        <v/>
      </c>
      <c r="AP1060" s="21">
        <f>ROUNDDOWN((T1060+U1060)*0.2/Z1060+2000,0)</f>
        <v/>
      </c>
      <c r="AQ1060" s="21">
        <f>AL1060-AK1060</f>
        <v/>
      </c>
      <c r="AR1060" s="21">
        <f>AM1060-AK1060</f>
        <v/>
      </c>
      <c r="AS1060" s="21">
        <f>AM1060-AL1060</f>
        <v/>
      </c>
      <c r="AT1060" s="21">
        <f>AK1060+C1060-AJ1060</f>
        <v/>
      </c>
      <c r="AU1060" s="21">
        <f>AL1060+C1060-AM1060</f>
        <v/>
      </c>
      <c r="AV1060" s="21">
        <f>AN1060+C1060-AM1060</f>
        <v/>
      </c>
    </row>
    <row r="1061">
      <c r="A1061" t="inlineStr">
        <is>
          <t>医療費の境目</t>
        </is>
      </c>
      <c r="B1061" s="21">
        <f>'3_医療費の境目'!$B$3</f>
        <v/>
      </c>
      <c r="C1061" s="21">
        <f>IF('3_医療費の境目'!$B$4="",AO1061,'3_医療費の境目'!$B$4)</f>
        <v/>
      </c>
      <c r="D1061" s="21">
        <f>'3_医療費の境目'!D1061</f>
        <v/>
      </c>
      <c r="E1061" s="21">
        <f>ROUND(MIN(B1061/12,650000)*12*0.0915+MIN(B1061/12,1390000)*12*(0.0504+0)+B1061*0.005,0)</f>
        <v/>
      </c>
      <c r="F1061" s="21">
        <f>IF(B1061&lt;741000,0,IF(B1061&lt;2191000,B1061-740000,IF(B1061&lt;2193000,1451000,IF(B1061&lt;2196000,1453000,IF(B1061&lt;2200000,1456000,IF(B1061&lt;3600000,ROUND(ROUNDDOWN(B1061/4,-3)*2.8,0)-80000,IF(B1061&lt;6600000,ROUND(ROUNDDOWN(B1061/4,-3)*3.2,0)-440000,IF(B1061&lt;8500000,ROUNDDOWN(B1061*0.9,0)-1100000,B1061-1950000))))))))</f>
        <v/>
      </c>
      <c r="G1061" s="21">
        <f>IF(F1061&gt;23500000,NA(),IF(F1061&lt;=4890000,1040000,IF(F1061&lt;=6550000,670000,620000)))</f>
        <v/>
      </c>
      <c r="H1061" s="21">
        <f>IF(D1061&lt;=0,0,MAX(0,MIN(2000000,D1061-MIN(100000,ROUNDDOWN(F1061*0.05,0)))))</f>
        <v/>
      </c>
      <c r="I1061" s="21">
        <f>IF(C1061&lt;=2000,0,MIN(C1061,ROUNDDOWN(F1061*0.4,0))-2000)</f>
        <v/>
      </c>
      <c r="J1061" s="21">
        <f>MAX(0,ROUNDDOWN(F1061-E1061-G1061,-3))</f>
        <v/>
      </c>
      <c r="K1061" s="21">
        <f>MAX(0,ROUNDDOWN(F1061-E1061-G1061-H1061-I1061,-3))</f>
        <v/>
      </c>
      <c r="L1061" s="21">
        <f>MAX(0,ROUNDDOWN(F1061-E1061-G1061-H1061,-3))</f>
        <v/>
      </c>
      <c r="M1061" s="21">
        <f>IF(J1061&lt;=0,0,ROUNDDOWN((J1061*LOOKUP(J1061,{0,1950001,3300001,6950001,9000001,18000001,40000001},{0.05,0.1,0.2,0.23,0.33,0.4,0.45})-LOOKUP(J1061,{0,1950001,3300001,6950001,9000001,18000001,40000001},{0,97500,427500,636000,1536000,2796000,4796000}))*1.021,-2))</f>
        <v/>
      </c>
      <c r="N1061" s="21">
        <f>IF(K1061&lt;=0,0,ROUNDDOWN((K1061*LOOKUP(K1061,{0,1950001,3300001,6950001,9000001,18000001,40000001},{0.05,0.1,0.2,0.23,0.33,0.4,0.45})-LOOKUP(K1061,{0,1950001,3300001,6950001,9000001,18000001,40000001},{0,97500,427500,636000,1536000,2796000,4796000}))*1.021,-2))</f>
        <v/>
      </c>
      <c r="O1061" s="21">
        <f>IF(L1061&lt;=0,0,ROUNDDOWN((L1061*LOOKUP(L1061,{0,1950001,3300001,6950001,9000001,18000001,40000001},{0.05,0.1,0.2,0.23,0.33,0.4,0.45})-LOOKUP(L1061,{0,1950001,3300001,6950001,9000001,18000001,40000001},{0,97500,427500,636000,1536000,2796000,4796000}))*1.021,-2))</f>
        <v/>
      </c>
      <c r="P1061" s="21">
        <f>MAX(0,ROUNDDOWN(F1061-E1061-430000,-3))</f>
        <v/>
      </c>
      <c r="Q1061" s="21">
        <f>MAX(0,ROUNDDOWN(F1061-E1061-430000-H1061,-3))</f>
        <v/>
      </c>
      <c r="R1061" s="21">
        <f>IF(F1061&lt;=450000,0,MAX(0,P1061*0.06-MIN(50000,P1061)*0.03))</f>
        <v/>
      </c>
      <c r="S1061" s="21">
        <f>IF(F1061&lt;=450000,0,MAX(0,P1061*0.04-MIN(50000,P1061)*0.02))</f>
        <v/>
      </c>
      <c r="T1061" s="21">
        <f>IF(F1061&lt;=450000,0,MAX(0,Q1061*0.06-MIN(50000,Q1061)*0.03))</f>
        <v/>
      </c>
      <c r="U1061" s="21">
        <f>IF(F1061&lt;=450000,0,MAX(0,Q1061*0.04-MIN(50000,Q1061)*0.02))</f>
        <v/>
      </c>
      <c r="V1061" s="21">
        <f>50000+MAX(0,G1061-480000)</f>
        <v/>
      </c>
      <c r="W1061" s="21">
        <f>P1061-V1061</f>
        <v/>
      </c>
      <c r="X1061" s="21">
        <f>Q1061-V1061</f>
        <v/>
      </c>
      <c r="Y1061" s="22">
        <f>IF(W1061&lt;0,0.9,LOOKUP(W1061,{0,1950001,3300001,6950001,9000001,18000001,40000001},{0.84895,0.7979,0.6958,0.66517,0.56307,0.4916,0.44055}))</f>
        <v/>
      </c>
      <c r="Z1061" s="22">
        <f>IF(X1061&lt;0,0.9,LOOKUP(X1061,{0,1950001,3300001,6950001,9000001,18000001,40000001},{0.84895,0.7979,0.6958,0.66517,0.56307,0.4916,0.44055}))</f>
        <v/>
      </c>
      <c r="AA1061" s="22">
        <f>IF(W1061&lt;0,0,CHOOSE(MATCH(W1061,{0,1950001,3300001,6950001,9000001},1),5.105/84.895,10.21/79.79,20.42/69.58,23.483/66.517,33.693/56.307))</f>
        <v/>
      </c>
      <c r="AB1061" s="21">
        <f>IF(C1061&lt;=2000,0,(MIN(C1061,ROUNDDOWN(F1061*0.3,0))-2000)*0.1)</f>
        <v/>
      </c>
      <c r="AC1061" s="21">
        <f>IF(C1061&lt;=2000,0,MIN((C1061-2000)*Y1061,(R1061+S1061)*0.2))</f>
        <v/>
      </c>
      <c r="AD1061" s="21">
        <f>IF(C1061&lt;=2000,0,MIN((C1061-2000)*Z1061,(T1061+U1061)*0.2))</f>
        <v/>
      </c>
      <c r="AE1061" s="21">
        <f>AC1061*AA1061</f>
        <v/>
      </c>
      <c r="AF1061" s="21">
        <f>ROUNDDOWN(R1061,-2)+ROUNDDOWN(S1061,-2)</f>
        <v/>
      </c>
      <c r="AG1061" s="21">
        <f>ROUNDDOWN(MAX(0,R1061-(AB1061+AC1061+AE1061)*0.6),-2)+ROUNDDOWN(MAX(0,S1061-(AB1061+AC1061+AE1061)*0.4),-2)</f>
        <v/>
      </c>
      <c r="AH1061" s="21">
        <f>ROUNDDOWN(MAX(0,T1061-(AB1061+AD1061)*0.6),-2)+ROUNDDOWN(MAX(0,U1061-(AB1061+AD1061)*0.4),-2)</f>
        <v/>
      </c>
      <c r="AI1061" s="21">
        <f>ROUNDDOWN(T1061,-2)+ROUNDDOWN(U1061,-2)</f>
        <v/>
      </c>
      <c r="AJ1061" s="21">
        <f>M1061+AF1061</f>
        <v/>
      </c>
      <c r="AK1061" s="21">
        <f>M1061+AG1061</f>
        <v/>
      </c>
      <c r="AL1061" s="21">
        <f>N1061+AH1061</f>
        <v/>
      </c>
      <c r="AM1061" s="21">
        <f>O1061+AI1061</f>
        <v/>
      </c>
      <c r="AN1061" s="21">
        <f>N1061+AI1061</f>
        <v/>
      </c>
      <c r="AO1061" s="21">
        <f>ROUNDDOWN((R1061+S1061)*0.2/Y1061+2000,0)</f>
        <v/>
      </c>
      <c r="AP1061" s="21">
        <f>ROUNDDOWN((T1061+U1061)*0.2/Z1061+2000,0)</f>
        <v/>
      </c>
      <c r="AQ1061" s="21">
        <f>AL1061-AK1061</f>
        <v/>
      </c>
      <c r="AR1061" s="21">
        <f>AM1061-AK1061</f>
        <v/>
      </c>
      <c r="AS1061" s="21">
        <f>AM1061-AL1061</f>
        <v/>
      </c>
      <c r="AT1061" s="21">
        <f>AK1061+C1061-AJ1061</f>
        <v/>
      </c>
      <c r="AU1061" s="21">
        <f>AL1061+C1061-AM1061</f>
        <v/>
      </c>
      <c r="AV1061" s="21">
        <f>AN1061+C1061-AM1061</f>
        <v/>
      </c>
    </row>
    <row r="1062">
      <c r="A1062" t="inlineStr">
        <is>
          <t>医療費の境目</t>
        </is>
      </c>
      <c r="B1062" s="21">
        <f>'3_医療費の境目'!$B$3</f>
        <v/>
      </c>
      <c r="C1062" s="21">
        <f>IF('3_医療費の境目'!$B$4="",AO1062,'3_医療費の境目'!$B$4)</f>
        <v/>
      </c>
      <c r="D1062" s="21">
        <f>'3_医療費の境目'!D1062</f>
        <v/>
      </c>
      <c r="E1062" s="21">
        <f>ROUND(MIN(B1062/12,650000)*12*0.0915+MIN(B1062/12,1390000)*12*(0.0504+0)+B1062*0.005,0)</f>
        <v/>
      </c>
      <c r="F1062" s="21">
        <f>IF(B1062&lt;741000,0,IF(B1062&lt;2191000,B1062-740000,IF(B1062&lt;2193000,1451000,IF(B1062&lt;2196000,1453000,IF(B1062&lt;2200000,1456000,IF(B1062&lt;3600000,ROUND(ROUNDDOWN(B1062/4,-3)*2.8,0)-80000,IF(B1062&lt;6600000,ROUND(ROUNDDOWN(B1062/4,-3)*3.2,0)-440000,IF(B1062&lt;8500000,ROUNDDOWN(B1062*0.9,0)-1100000,B1062-1950000))))))))</f>
        <v/>
      </c>
      <c r="G1062" s="21">
        <f>IF(F1062&gt;23500000,NA(),IF(F1062&lt;=4890000,1040000,IF(F1062&lt;=6550000,670000,620000)))</f>
        <v/>
      </c>
      <c r="H1062" s="21">
        <f>IF(D1062&lt;=0,0,MAX(0,MIN(2000000,D1062-MIN(100000,ROUNDDOWN(F1062*0.05,0)))))</f>
        <v/>
      </c>
      <c r="I1062" s="21">
        <f>IF(C1062&lt;=2000,0,MIN(C1062,ROUNDDOWN(F1062*0.4,0))-2000)</f>
        <v/>
      </c>
      <c r="J1062" s="21">
        <f>MAX(0,ROUNDDOWN(F1062-E1062-G1062,-3))</f>
        <v/>
      </c>
      <c r="K1062" s="21">
        <f>MAX(0,ROUNDDOWN(F1062-E1062-G1062-H1062-I1062,-3))</f>
        <v/>
      </c>
      <c r="L1062" s="21">
        <f>MAX(0,ROUNDDOWN(F1062-E1062-G1062-H1062,-3))</f>
        <v/>
      </c>
      <c r="M1062" s="21">
        <f>IF(J1062&lt;=0,0,ROUNDDOWN((J1062*LOOKUP(J1062,{0,1950001,3300001,6950001,9000001,18000001,40000001},{0.05,0.1,0.2,0.23,0.33,0.4,0.45})-LOOKUP(J1062,{0,1950001,3300001,6950001,9000001,18000001,40000001},{0,97500,427500,636000,1536000,2796000,4796000}))*1.021,-2))</f>
        <v/>
      </c>
      <c r="N1062" s="21">
        <f>IF(K1062&lt;=0,0,ROUNDDOWN((K1062*LOOKUP(K1062,{0,1950001,3300001,6950001,9000001,18000001,40000001},{0.05,0.1,0.2,0.23,0.33,0.4,0.45})-LOOKUP(K1062,{0,1950001,3300001,6950001,9000001,18000001,40000001},{0,97500,427500,636000,1536000,2796000,4796000}))*1.021,-2))</f>
        <v/>
      </c>
      <c r="O1062" s="21">
        <f>IF(L1062&lt;=0,0,ROUNDDOWN((L1062*LOOKUP(L1062,{0,1950001,3300001,6950001,9000001,18000001,40000001},{0.05,0.1,0.2,0.23,0.33,0.4,0.45})-LOOKUP(L1062,{0,1950001,3300001,6950001,9000001,18000001,40000001},{0,97500,427500,636000,1536000,2796000,4796000}))*1.021,-2))</f>
        <v/>
      </c>
      <c r="P1062" s="21">
        <f>MAX(0,ROUNDDOWN(F1062-E1062-430000,-3))</f>
        <v/>
      </c>
      <c r="Q1062" s="21">
        <f>MAX(0,ROUNDDOWN(F1062-E1062-430000-H1062,-3))</f>
        <v/>
      </c>
      <c r="R1062" s="21">
        <f>IF(F1062&lt;=450000,0,MAX(0,P1062*0.06-MIN(50000,P1062)*0.03))</f>
        <v/>
      </c>
      <c r="S1062" s="21">
        <f>IF(F1062&lt;=450000,0,MAX(0,P1062*0.04-MIN(50000,P1062)*0.02))</f>
        <v/>
      </c>
      <c r="T1062" s="21">
        <f>IF(F1062&lt;=450000,0,MAX(0,Q1062*0.06-MIN(50000,Q1062)*0.03))</f>
        <v/>
      </c>
      <c r="U1062" s="21">
        <f>IF(F1062&lt;=450000,0,MAX(0,Q1062*0.04-MIN(50000,Q1062)*0.02))</f>
        <v/>
      </c>
      <c r="V1062" s="21">
        <f>50000+MAX(0,G1062-480000)</f>
        <v/>
      </c>
      <c r="W1062" s="21">
        <f>P1062-V1062</f>
        <v/>
      </c>
      <c r="X1062" s="21">
        <f>Q1062-V1062</f>
        <v/>
      </c>
      <c r="Y1062" s="22">
        <f>IF(W1062&lt;0,0.9,LOOKUP(W1062,{0,1950001,3300001,6950001,9000001,18000001,40000001},{0.84895,0.7979,0.6958,0.66517,0.56307,0.4916,0.44055}))</f>
        <v/>
      </c>
      <c r="Z1062" s="22">
        <f>IF(X1062&lt;0,0.9,LOOKUP(X1062,{0,1950001,3300001,6950001,9000001,18000001,40000001},{0.84895,0.7979,0.6958,0.66517,0.56307,0.4916,0.44055}))</f>
        <v/>
      </c>
      <c r="AA1062" s="22">
        <f>IF(W1062&lt;0,0,CHOOSE(MATCH(W1062,{0,1950001,3300001,6950001,9000001},1),5.105/84.895,10.21/79.79,20.42/69.58,23.483/66.517,33.693/56.307))</f>
        <v/>
      </c>
      <c r="AB1062" s="21">
        <f>IF(C1062&lt;=2000,0,(MIN(C1062,ROUNDDOWN(F1062*0.3,0))-2000)*0.1)</f>
        <v/>
      </c>
      <c r="AC1062" s="21">
        <f>IF(C1062&lt;=2000,0,MIN((C1062-2000)*Y1062,(R1062+S1062)*0.2))</f>
        <v/>
      </c>
      <c r="AD1062" s="21">
        <f>IF(C1062&lt;=2000,0,MIN((C1062-2000)*Z1062,(T1062+U1062)*0.2))</f>
        <v/>
      </c>
      <c r="AE1062" s="21">
        <f>AC1062*AA1062</f>
        <v/>
      </c>
      <c r="AF1062" s="21">
        <f>ROUNDDOWN(R1062,-2)+ROUNDDOWN(S1062,-2)</f>
        <v/>
      </c>
      <c r="AG1062" s="21">
        <f>ROUNDDOWN(MAX(0,R1062-(AB1062+AC1062+AE1062)*0.6),-2)+ROUNDDOWN(MAX(0,S1062-(AB1062+AC1062+AE1062)*0.4),-2)</f>
        <v/>
      </c>
      <c r="AH1062" s="21">
        <f>ROUNDDOWN(MAX(0,T1062-(AB1062+AD1062)*0.6),-2)+ROUNDDOWN(MAX(0,U1062-(AB1062+AD1062)*0.4),-2)</f>
        <v/>
      </c>
      <c r="AI1062" s="21">
        <f>ROUNDDOWN(T1062,-2)+ROUNDDOWN(U1062,-2)</f>
        <v/>
      </c>
      <c r="AJ1062" s="21">
        <f>M1062+AF1062</f>
        <v/>
      </c>
      <c r="AK1062" s="21">
        <f>M1062+AG1062</f>
        <v/>
      </c>
      <c r="AL1062" s="21">
        <f>N1062+AH1062</f>
        <v/>
      </c>
      <c r="AM1062" s="21">
        <f>O1062+AI1062</f>
        <v/>
      </c>
      <c r="AN1062" s="21">
        <f>N1062+AI1062</f>
        <v/>
      </c>
      <c r="AO1062" s="21">
        <f>ROUNDDOWN((R1062+S1062)*0.2/Y1062+2000,0)</f>
        <v/>
      </c>
      <c r="AP1062" s="21">
        <f>ROUNDDOWN((T1062+U1062)*0.2/Z1062+2000,0)</f>
        <v/>
      </c>
      <c r="AQ1062" s="21">
        <f>AL1062-AK1062</f>
        <v/>
      </c>
      <c r="AR1062" s="21">
        <f>AM1062-AK1062</f>
        <v/>
      </c>
      <c r="AS1062" s="21">
        <f>AM1062-AL1062</f>
        <v/>
      </c>
      <c r="AT1062" s="21">
        <f>AK1062+C1062-AJ1062</f>
        <v/>
      </c>
      <c r="AU1062" s="21">
        <f>AL1062+C1062-AM1062</f>
        <v/>
      </c>
      <c r="AV1062" s="21">
        <f>AN1062+C1062-AM1062</f>
        <v/>
      </c>
    </row>
    <row r="1063">
      <c r="A1063" t="inlineStr">
        <is>
          <t>医療費の境目</t>
        </is>
      </c>
      <c r="B1063" s="21">
        <f>'3_医療費の境目'!$B$3</f>
        <v/>
      </c>
      <c r="C1063" s="21">
        <f>IF('3_医療費の境目'!$B$4="",AO1063,'3_医療費の境目'!$B$4)</f>
        <v/>
      </c>
      <c r="D1063" s="21">
        <f>'3_医療費の境目'!D1063</f>
        <v/>
      </c>
      <c r="E1063" s="21">
        <f>ROUND(MIN(B1063/12,650000)*12*0.0915+MIN(B1063/12,1390000)*12*(0.0504+0)+B1063*0.005,0)</f>
        <v/>
      </c>
      <c r="F1063" s="21">
        <f>IF(B1063&lt;741000,0,IF(B1063&lt;2191000,B1063-740000,IF(B1063&lt;2193000,1451000,IF(B1063&lt;2196000,1453000,IF(B1063&lt;2200000,1456000,IF(B1063&lt;3600000,ROUND(ROUNDDOWN(B1063/4,-3)*2.8,0)-80000,IF(B1063&lt;6600000,ROUND(ROUNDDOWN(B1063/4,-3)*3.2,0)-440000,IF(B1063&lt;8500000,ROUNDDOWN(B1063*0.9,0)-1100000,B1063-1950000))))))))</f>
        <v/>
      </c>
      <c r="G1063" s="21">
        <f>IF(F1063&gt;23500000,NA(),IF(F1063&lt;=4890000,1040000,IF(F1063&lt;=6550000,670000,620000)))</f>
        <v/>
      </c>
      <c r="H1063" s="21">
        <f>IF(D1063&lt;=0,0,MAX(0,MIN(2000000,D1063-MIN(100000,ROUNDDOWN(F1063*0.05,0)))))</f>
        <v/>
      </c>
      <c r="I1063" s="21">
        <f>IF(C1063&lt;=2000,0,MIN(C1063,ROUNDDOWN(F1063*0.4,0))-2000)</f>
        <v/>
      </c>
      <c r="J1063" s="21">
        <f>MAX(0,ROUNDDOWN(F1063-E1063-G1063,-3))</f>
        <v/>
      </c>
      <c r="K1063" s="21">
        <f>MAX(0,ROUNDDOWN(F1063-E1063-G1063-H1063-I1063,-3))</f>
        <v/>
      </c>
      <c r="L1063" s="21">
        <f>MAX(0,ROUNDDOWN(F1063-E1063-G1063-H1063,-3))</f>
        <v/>
      </c>
      <c r="M1063" s="21">
        <f>IF(J1063&lt;=0,0,ROUNDDOWN((J1063*LOOKUP(J1063,{0,1950001,3300001,6950001,9000001,18000001,40000001},{0.05,0.1,0.2,0.23,0.33,0.4,0.45})-LOOKUP(J1063,{0,1950001,3300001,6950001,9000001,18000001,40000001},{0,97500,427500,636000,1536000,2796000,4796000}))*1.021,-2))</f>
        <v/>
      </c>
      <c r="N1063" s="21">
        <f>IF(K1063&lt;=0,0,ROUNDDOWN((K1063*LOOKUP(K1063,{0,1950001,3300001,6950001,9000001,18000001,40000001},{0.05,0.1,0.2,0.23,0.33,0.4,0.45})-LOOKUP(K1063,{0,1950001,3300001,6950001,9000001,18000001,40000001},{0,97500,427500,636000,1536000,2796000,4796000}))*1.021,-2))</f>
        <v/>
      </c>
      <c r="O1063" s="21">
        <f>IF(L1063&lt;=0,0,ROUNDDOWN((L1063*LOOKUP(L1063,{0,1950001,3300001,6950001,9000001,18000001,40000001},{0.05,0.1,0.2,0.23,0.33,0.4,0.45})-LOOKUP(L1063,{0,1950001,3300001,6950001,9000001,18000001,40000001},{0,97500,427500,636000,1536000,2796000,4796000}))*1.021,-2))</f>
        <v/>
      </c>
      <c r="P1063" s="21">
        <f>MAX(0,ROUNDDOWN(F1063-E1063-430000,-3))</f>
        <v/>
      </c>
      <c r="Q1063" s="21">
        <f>MAX(0,ROUNDDOWN(F1063-E1063-430000-H1063,-3))</f>
        <v/>
      </c>
      <c r="R1063" s="21">
        <f>IF(F1063&lt;=450000,0,MAX(0,P1063*0.06-MIN(50000,P1063)*0.03))</f>
        <v/>
      </c>
      <c r="S1063" s="21">
        <f>IF(F1063&lt;=450000,0,MAX(0,P1063*0.04-MIN(50000,P1063)*0.02))</f>
        <v/>
      </c>
      <c r="T1063" s="21">
        <f>IF(F1063&lt;=450000,0,MAX(0,Q1063*0.06-MIN(50000,Q1063)*0.03))</f>
        <v/>
      </c>
      <c r="U1063" s="21">
        <f>IF(F1063&lt;=450000,0,MAX(0,Q1063*0.04-MIN(50000,Q1063)*0.02))</f>
        <v/>
      </c>
      <c r="V1063" s="21">
        <f>50000+MAX(0,G1063-480000)</f>
        <v/>
      </c>
      <c r="W1063" s="21">
        <f>P1063-V1063</f>
        <v/>
      </c>
      <c r="X1063" s="21">
        <f>Q1063-V1063</f>
        <v/>
      </c>
      <c r="Y1063" s="22">
        <f>IF(W1063&lt;0,0.9,LOOKUP(W1063,{0,1950001,3300001,6950001,9000001,18000001,40000001},{0.84895,0.7979,0.6958,0.66517,0.56307,0.4916,0.44055}))</f>
        <v/>
      </c>
      <c r="Z1063" s="22">
        <f>IF(X1063&lt;0,0.9,LOOKUP(X1063,{0,1950001,3300001,6950001,9000001,18000001,40000001},{0.84895,0.7979,0.6958,0.66517,0.56307,0.4916,0.44055}))</f>
        <v/>
      </c>
      <c r="AA1063" s="22">
        <f>IF(W1063&lt;0,0,CHOOSE(MATCH(W1063,{0,1950001,3300001,6950001,9000001},1),5.105/84.895,10.21/79.79,20.42/69.58,23.483/66.517,33.693/56.307))</f>
        <v/>
      </c>
      <c r="AB1063" s="21">
        <f>IF(C1063&lt;=2000,0,(MIN(C1063,ROUNDDOWN(F1063*0.3,0))-2000)*0.1)</f>
        <v/>
      </c>
      <c r="AC1063" s="21">
        <f>IF(C1063&lt;=2000,0,MIN((C1063-2000)*Y1063,(R1063+S1063)*0.2))</f>
        <v/>
      </c>
      <c r="AD1063" s="21">
        <f>IF(C1063&lt;=2000,0,MIN((C1063-2000)*Z1063,(T1063+U1063)*0.2))</f>
        <v/>
      </c>
      <c r="AE1063" s="21">
        <f>AC1063*AA1063</f>
        <v/>
      </c>
      <c r="AF1063" s="21">
        <f>ROUNDDOWN(R1063,-2)+ROUNDDOWN(S1063,-2)</f>
        <v/>
      </c>
      <c r="AG1063" s="21">
        <f>ROUNDDOWN(MAX(0,R1063-(AB1063+AC1063+AE1063)*0.6),-2)+ROUNDDOWN(MAX(0,S1063-(AB1063+AC1063+AE1063)*0.4),-2)</f>
        <v/>
      </c>
      <c r="AH1063" s="21">
        <f>ROUNDDOWN(MAX(0,T1063-(AB1063+AD1063)*0.6),-2)+ROUNDDOWN(MAX(0,U1063-(AB1063+AD1063)*0.4),-2)</f>
        <v/>
      </c>
      <c r="AI1063" s="21">
        <f>ROUNDDOWN(T1063,-2)+ROUNDDOWN(U1063,-2)</f>
        <v/>
      </c>
      <c r="AJ1063" s="21">
        <f>M1063+AF1063</f>
        <v/>
      </c>
      <c r="AK1063" s="21">
        <f>M1063+AG1063</f>
        <v/>
      </c>
      <c r="AL1063" s="21">
        <f>N1063+AH1063</f>
        <v/>
      </c>
      <c r="AM1063" s="21">
        <f>O1063+AI1063</f>
        <v/>
      </c>
      <c r="AN1063" s="21">
        <f>N1063+AI1063</f>
        <v/>
      </c>
      <c r="AO1063" s="21">
        <f>ROUNDDOWN((R1063+S1063)*0.2/Y1063+2000,0)</f>
        <v/>
      </c>
      <c r="AP1063" s="21">
        <f>ROUNDDOWN((T1063+U1063)*0.2/Z1063+2000,0)</f>
        <v/>
      </c>
      <c r="AQ1063" s="21">
        <f>AL1063-AK1063</f>
        <v/>
      </c>
      <c r="AR1063" s="21">
        <f>AM1063-AK1063</f>
        <v/>
      </c>
      <c r="AS1063" s="21">
        <f>AM1063-AL1063</f>
        <v/>
      </c>
      <c r="AT1063" s="21">
        <f>AK1063+C1063-AJ1063</f>
        <v/>
      </c>
      <c r="AU1063" s="21">
        <f>AL1063+C1063-AM1063</f>
        <v/>
      </c>
      <c r="AV1063" s="21">
        <f>AN1063+C1063-AM1063</f>
        <v/>
      </c>
    </row>
    <row r="1064">
      <c r="A1064" t="inlineStr">
        <is>
          <t>医療費の境目</t>
        </is>
      </c>
      <c r="B1064" s="21">
        <f>'3_医療費の境目'!$B$3</f>
        <v/>
      </c>
      <c r="C1064" s="21">
        <f>IF('3_医療費の境目'!$B$4="",AO1064,'3_医療費の境目'!$B$4)</f>
        <v/>
      </c>
      <c r="D1064" s="21">
        <f>'3_医療費の境目'!D1064</f>
        <v/>
      </c>
      <c r="E1064" s="21">
        <f>ROUND(MIN(B1064/12,650000)*12*0.0915+MIN(B1064/12,1390000)*12*(0.0504+0)+B1064*0.005,0)</f>
        <v/>
      </c>
      <c r="F1064" s="21">
        <f>IF(B1064&lt;741000,0,IF(B1064&lt;2191000,B1064-740000,IF(B1064&lt;2193000,1451000,IF(B1064&lt;2196000,1453000,IF(B1064&lt;2200000,1456000,IF(B1064&lt;3600000,ROUND(ROUNDDOWN(B1064/4,-3)*2.8,0)-80000,IF(B1064&lt;6600000,ROUND(ROUNDDOWN(B1064/4,-3)*3.2,0)-440000,IF(B1064&lt;8500000,ROUNDDOWN(B1064*0.9,0)-1100000,B1064-1950000))))))))</f>
        <v/>
      </c>
      <c r="G1064" s="21">
        <f>IF(F1064&gt;23500000,NA(),IF(F1064&lt;=4890000,1040000,IF(F1064&lt;=6550000,670000,620000)))</f>
        <v/>
      </c>
      <c r="H1064" s="21">
        <f>IF(D1064&lt;=0,0,MAX(0,MIN(2000000,D1064-MIN(100000,ROUNDDOWN(F1064*0.05,0)))))</f>
        <v/>
      </c>
      <c r="I1064" s="21">
        <f>IF(C1064&lt;=2000,0,MIN(C1064,ROUNDDOWN(F1064*0.4,0))-2000)</f>
        <v/>
      </c>
      <c r="J1064" s="21">
        <f>MAX(0,ROUNDDOWN(F1064-E1064-G1064,-3))</f>
        <v/>
      </c>
      <c r="K1064" s="21">
        <f>MAX(0,ROUNDDOWN(F1064-E1064-G1064-H1064-I1064,-3))</f>
        <v/>
      </c>
      <c r="L1064" s="21">
        <f>MAX(0,ROUNDDOWN(F1064-E1064-G1064-H1064,-3))</f>
        <v/>
      </c>
      <c r="M1064" s="21">
        <f>IF(J1064&lt;=0,0,ROUNDDOWN((J1064*LOOKUP(J1064,{0,1950001,3300001,6950001,9000001,18000001,40000001},{0.05,0.1,0.2,0.23,0.33,0.4,0.45})-LOOKUP(J1064,{0,1950001,3300001,6950001,9000001,18000001,40000001},{0,97500,427500,636000,1536000,2796000,4796000}))*1.021,-2))</f>
        <v/>
      </c>
      <c r="N1064" s="21">
        <f>IF(K1064&lt;=0,0,ROUNDDOWN((K1064*LOOKUP(K1064,{0,1950001,3300001,6950001,9000001,18000001,40000001},{0.05,0.1,0.2,0.23,0.33,0.4,0.45})-LOOKUP(K1064,{0,1950001,3300001,6950001,9000001,18000001,40000001},{0,97500,427500,636000,1536000,2796000,4796000}))*1.021,-2))</f>
        <v/>
      </c>
      <c r="O1064" s="21">
        <f>IF(L1064&lt;=0,0,ROUNDDOWN((L1064*LOOKUP(L1064,{0,1950001,3300001,6950001,9000001,18000001,40000001},{0.05,0.1,0.2,0.23,0.33,0.4,0.45})-LOOKUP(L1064,{0,1950001,3300001,6950001,9000001,18000001,40000001},{0,97500,427500,636000,1536000,2796000,4796000}))*1.021,-2))</f>
        <v/>
      </c>
      <c r="P1064" s="21">
        <f>MAX(0,ROUNDDOWN(F1064-E1064-430000,-3))</f>
        <v/>
      </c>
      <c r="Q1064" s="21">
        <f>MAX(0,ROUNDDOWN(F1064-E1064-430000-H1064,-3))</f>
        <v/>
      </c>
      <c r="R1064" s="21">
        <f>IF(F1064&lt;=450000,0,MAX(0,P1064*0.06-MIN(50000,P1064)*0.03))</f>
        <v/>
      </c>
      <c r="S1064" s="21">
        <f>IF(F1064&lt;=450000,0,MAX(0,P1064*0.04-MIN(50000,P1064)*0.02))</f>
        <v/>
      </c>
      <c r="T1064" s="21">
        <f>IF(F1064&lt;=450000,0,MAX(0,Q1064*0.06-MIN(50000,Q1064)*0.03))</f>
        <v/>
      </c>
      <c r="U1064" s="21">
        <f>IF(F1064&lt;=450000,0,MAX(0,Q1064*0.04-MIN(50000,Q1064)*0.02))</f>
        <v/>
      </c>
      <c r="V1064" s="21">
        <f>50000+MAX(0,G1064-480000)</f>
        <v/>
      </c>
      <c r="W1064" s="21">
        <f>P1064-V1064</f>
        <v/>
      </c>
      <c r="X1064" s="21">
        <f>Q1064-V1064</f>
        <v/>
      </c>
      <c r="Y1064" s="22">
        <f>IF(W1064&lt;0,0.9,LOOKUP(W1064,{0,1950001,3300001,6950001,9000001,18000001,40000001},{0.84895,0.7979,0.6958,0.66517,0.56307,0.4916,0.44055}))</f>
        <v/>
      </c>
      <c r="Z1064" s="22">
        <f>IF(X1064&lt;0,0.9,LOOKUP(X1064,{0,1950001,3300001,6950001,9000001,18000001,40000001},{0.84895,0.7979,0.6958,0.66517,0.56307,0.4916,0.44055}))</f>
        <v/>
      </c>
      <c r="AA1064" s="22">
        <f>IF(W1064&lt;0,0,CHOOSE(MATCH(W1064,{0,1950001,3300001,6950001,9000001},1),5.105/84.895,10.21/79.79,20.42/69.58,23.483/66.517,33.693/56.307))</f>
        <v/>
      </c>
      <c r="AB1064" s="21">
        <f>IF(C1064&lt;=2000,0,(MIN(C1064,ROUNDDOWN(F1064*0.3,0))-2000)*0.1)</f>
        <v/>
      </c>
      <c r="AC1064" s="21">
        <f>IF(C1064&lt;=2000,0,MIN((C1064-2000)*Y1064,(R1064+S1064)*0.2))</f>
        <v/>
      </c>
      <c r="AD1064" s="21">
        <f>IF(C1064&lt;=2000,0,MIN((C1064-2000)*Z1064,(T1064+U1064)*0.2))</f>
        <v/>
      </c>
      <c r="AE1064" s="21">
        <f>AC1064*AA1064</f>
        <v/>
      </c>
      <c r="AF1064" s="21">
        <f>ROUNDDOWN(R1064,-2)+ROUNDDOWN(S1064,-2)</f>
        <v/>
      </c>
      <c r="AG1064" s="21">
        <f>ROUNDDOWN(MAX(0,R1064-(AB1064+AC1064+AE1064)*0.6),-2)+ROUNDDOWN(MAX(0,S1064-(AB1064+AC1064+AE1064)*0.4),-2)</f>
        <v/>
      </c>
      <c r="AH1064" s="21">
        <f>ROUNDDOWN(MAX(0,T1064-(AB1064+AD1064)*0.6),-2)+ROUNDDOWN(MAX(0,U1064-(AB1064+AD1064)*0.4),-2)</f>
        <v/>
      </c>
      <c r="AI1064" s="21">
        <f>ROUNDDOWN(T1064,-2)+ROUNDDOWN(U1064,-2)</f>
        <v/>
      </c>
      <c r="AJ1064" s="21">
        <f>M1064+AF1064</f>
        <v/>
      </c>
      <c r="AK1064" s="21">
        <f>M1064+AG1064</f>
        <v/>
      </c>
      <c r="AL1064" s="21">
        <f>N1064+AH1064</f>
        <v/>
      </c>
      <c r="AM1064" s="21">
        <f>O1064+AI1064</f>
        <v/>
      </c>
      <c r="AN1064" s="21">
        <f>N1064+AI1064</f>
        <v/>
      </c>
      <c r="AO1064" s="21">
        <f>ROUNDDOWN((R1064+S1064)*0.2/Y1064+2000,0)</f>
        <v/>
      </c>
      <c r="AP1064" s="21">
        <f>ROUNDDOWN((T1064+U1064)*0.2/Z1064+2000,0)</f>
        <v/>
      </c>
      <c r="AQ1064" s="21">
        <f>AL1064-AK1064</f>
        <v/>
      </c>
      <c r="AR1064" s="21">
        <f>AM1064-AK1064</f>
        <v/>
      </c>
      <c r="AS1064" s="21">
        <f>AM1064-AL1064</f>
        <v/>
      </c>
      <c r="AT1064" s="21">
        <f>AK1064+C1064-AJ1064</f>
        <v/>
      </c>
      <c r="AU1064" s="21">
        <f>AL1064+C1064-AM1064</f>
        <v/>
      </c>
      <c r="AV1064" s="21">
        <f>AN1064+C1064-AM1064</f>
        <v/>
      </c>
    </row>
    <row r="1065">
      <c r="A1065" t="inlineStr">
        <is>
          <t>医療費の境目</t>
        </is>
      </c>
      <c r="B1065" s="21">
        <f>'3_医療費の境目'!$B$3</f>
        <v/>
      </c>
      <c r="C1065" s="21">
        <f>IF('3_医療費の境目'!$B$4="",AO1065,'3_医療費の境目'!$B$4)</f>
        <v/>
      </c>
      <c r="D1065" s="21">
        <f>'3_医療費の境目'!D1065</f>
        <v/>
      </c>
      <c r="E1065" s="21">
        <f>ROUND(MIN(B1065/12,650000)*12*0.0915+MIN(B1065/12,1390000)*12*(0.0504+0)+B1065*0.005,0)</f>
        <v/>
      </c>
      <c r="F1065" s="21">
        <f>IF(B1065&lt;741000,0,IF(B1065&lt;2191000,B1065-740000,IF(B1065&lt;2193000,1451000,IF(B1065&lt;2196000,1453000,IF(B1065&lt;2200000,1456000,IF(B1065&lt;3600000,ROUND(ROUNDDOWN(B1065/4,-3)*2.8,0)-80000,IF(B1065&lt;6600000,ROUND(ROUNDDOWN(B1065/4,-3)*3.2,0)-440000,IF(B1065&lt;8500000,ROUNDDOWN(B1065*0.9,0)-1100000,B1065-1950000))))))))</f>
        <v/>
      </c>
      <c r="G1065" s="21">
        <f>IF(F1065&gt;23500000,NA(),IF(F1065&lt;=4890000,1040000,IF(F1065&lt;=6550000,670000,620000)))</f>
        <v/>
      </c>
      <c r="H1065" s="21">
        <f>IF(D1065&lt;=0,0,MAX(0,MIN(2000000,D1065-MIN(100000,ROUNDDOWN(F1065*0.05,0)))))</f>
        <v/>
      </c>
      <c r="I1065" s="21">
        <f>IF(C1065&lt;=2000,0,MIN(C1065,ROUNDDOWN(F1065*0.4,0))-2000)</f>
        <v/>
      </c>
      <c r="J1065" s="21">
        <f>MAX(0,ROUNDDOWN(F1065-E1065-G1065,-3))</f>
        <v/>
      </c>
      <c r="K1065" s="21">
        <f>MAX(0,ROUNDDOWN(F1065-E1065-G1065-H1065-I1065,-3))</f>
        <v/>
      </c>
      <c r="L1065" s="21">
        <f>MAX(0,ROUNDDOWN(F1065-E1065-G1065-H1065,-3))</f>
        <v/>
      </c>
      <c r="M1065" s="21">
        <f>IF(J1065&lt;=0,0,ROUNDDOWN((J1065*LOOKUP(J1065,{0,1950001,3300001,6950001,9000001,18000001,40000001},{0.05,0.1,0.2,0.23,0.33,0.4,0.45})-LOOKUP(J1065,{0,1950001,3300001,6950001,9000001,18000001,40000001},{0,97500,427500,636000,1536000,2796000,4796000}))*1.021,-2))</f>
        <v/>
      </c>
      <c r="N1065" s="21">
        <f>IF(K1065&lt;=0,0,ROUNDDOWN((K1065*LOOKUP(K1065,{0,1950001,3300001,6950001,9000001,18000001,40000001},{0.05,0.1,0.2,0.23,0.33,0.4,0.45})-LOOKUP(K1065,{0,1950001,3300001,6950001,9000001,18000001,40000001},{0,97500,427500,636000,1536000,2796000,4796000}))*1.021,-2))</f>
        <v/>
      </c>
      <c r="O1065" s="21">
        <f>IF(L1065&lt;=0,0,ROUNDDOWN((L1065*LOOKUP(L1065,{0,1950001,3300001,6950001,9000001,18000001,40000001},{0.05,0.1,0.2,0.23,0.33,0.4,0.45})-LOOKUP(L1065,{0,1950001,3300001,6950001,9000001,18000001,40000001},{0,97500,427500,636000,1536000,2796000,4796000}))*1.021,-2))</f>
        <v/>
      </c>
      <c r="P1065" s="21">
        <f>MAX(0,ROUNDDOWN(F1065-E1065-430000,-3))</f>
        <v/>
      </c>
      <c r="Q1065" s="21">
        <f>MAX(0,ROUNDDOWN(F1065-E1065-430000-H1065,-3))</f>
        <v/>
      </c>
      <c r="R1065" s="21">
        <f>IF(F1065&lt;=450000,0,MAX(0,P1065*0.06-MIN(50000,P1065)*0.03))</f>
        <v/>
      </c>
      <c r="S1065" s="21">
        <f>IF(F1065&lt;=450000,0,MAX(0,P1065*0.04-MIN(50000,P1065)*0.02))</f>
        <v/>
      </c>
      <c r="T1065" s="21">
        <f>IF(F1065&lt;=450000,0,MAX(0,Q1065*0.06-MIN(50000,Q1065)*0.03))</f>
        <v/>
      </c>
      <c r="U1065" s="21">
        <f>IF(F1065&lt;=450000,0,MAX(0,Q1065*0.04-MIN(50000,Q1065)*0.02))</f>
        <v/>
      </c>
      <c r="V1065" s="21">
        <f>50000+MAX(0,G1065-480000)</f>
        <v/>
      </c>
      <c r="W1065" s="21">
        <f>P1065-V1065</f>
        <v/>
      </c>
      <c r="X1065" s="21">
        <f>Q1065-V1065</f>
        <v/>
      </c>
      <c r="Y1065" s="22">
        <f>IF(W1065&lt;0,0.9,LOOKUP(W1065,{0,1950001,3300001,6950001,9000001,18000001,40000001},{0.84895,0.7979,0.6958,0.66517,0.56307,0.4916,0.44055}))</f>
        <v/>
      </c>
      <c r="Z1065" s="22">
        <f>IF(X1065&lt;0,0.9,LOOKUP(X1065,{0,1950001,3300001,6950001,9000001,18000001,40000001},{0.84895,0.7979,0.6958,0.66517,0.56307,0.4916,0.44055}))</f>
        <v/>
      </c>
      <c r="AA1065" s="22">
        <f>IF(W1065&lt;0,0,CHOOSE(MATCH(W1065,{0,1950001,3300001,6950001,9000001},1),5.105/84.895,10.21/79.79,20.42/69.58,23.483/66.517,33.693/56.307))</f>
        <v/>
      </c>
      <c r="AB1065" s="21">
        <f>IF(C1065&lt;=2000,0,(MIN(C1065,ROUNDDOWN(F1065*0.3,0))-2000)*0.1)</f>
        <v/>
      </c>
      <c r="AC1065" s="21">
        <f>IF(C1065&lt;=2000,0,MIN((C1065-2000)*Y1065,(R1065+S1065)*0.2))</f>
        <v/>
      </c>
      <c r="AD1065" s="21">
        <f>IF(C1065&lt;=2000,0,MIN((C1065-2000)*Z1065,(T1065+U1065)*0.2))</f>
        <v/>
      </c>
      <c r="AE1065" s="21">
        <f>AC1065*AA1065</f>
        <v/>
      </c>
      <c r="AF1065" s="21">
        <f>ROUNDDOWN(R1065,-2)+ROUNDDOWN(S1065,-2)</f>
        <v/>
      </c>
      <c r="AG1065" s="21">
        <f>ROUNDDOWN(MAX(0,R1065-(AB1065+AC1065+AE1065)*0.6),-2)+ROUNDDOWN(MAX(0,S1065-(AB1065+AC1065+AE1065)*0.4),-2)</f>
        <v/>
      </c>
      <c r="AH1065" s="21">
        <f>ROUNDDOWN(MAX(0,T1065-(AB1065+AD1065)*0.6),-2)+ROUNDDOWN(MAX(0,U1065-(AB1065+AD1065)*0.4),-2)</f>
        <v/>
      </c>
      <c r="AI1065" s="21">
        <f>ROUNDDOWN(T1065,-2)+ROUNDDOWN(U1065,-2)</f>
        <v/>
      </c>
      <c r="AJ1065" s="21">
        <f>M1065+AF1065</f>
        <v/>
      </c>
      <c r="AK1065" s="21">
        <f>M1065+AG1065</f>
        <v/>
      </c>
      <c r="AL1065" s="21">
        <f>N1065+AH1065</f>
        <v/>
      </c>
      <c r="AM1065" s="21">
        <f>O1065+AI1065</f>
        <v/>
      </c>
      <c r="AN1065" s="21">
        <f>N1065+AI1065</f>
        <v/>
      </c>
      <c r="AO1065" s="21">
        <f>ROUNDDOWN((R1065+S1065)*0.2/Y1065+2000,0)</f>
        <v/>
      </c>
      <c r="AP1065" s="21">
        <f>ROUNDDOWN((T1065+U1065)*0.2/Z1065+2000,0)</f>
        <v/>
      </c>
      <c r="AQ1065" s="21">
        <f>AL1065-AK1065</f>
        <v/>
      </c>
      <c r="AR1065" s="21">
        <f>AM1065-AK1065</f>
        <v/>
      </c>
      <c r="AS1065" s="21">
        <f>AM1065-AL1065</f>
        <v/>
      </c>
      <c r="AT1065" s="21">
        <f>AK1065+C1065-AJ1065</f>
        <v/>
      </c>
      <c r="AU1065" s="21">
        <f>AL1065+C1065-AM1065</f>
        <v/>
      </c>
      <c r="AV1065" s="21">
        <f>AN1065+C1065-AM1065</f>
        <v/>
      </c>
    </row>
    <row r="1066">
      <c r="A1066" t="inlineStr">
        <is>
          <t>医療費の境目</t>
        </is>
      </c>
      <c r="B1066" s="21">
        <f>'3_医療費の境目'!$B$3</f>
        <v/>
      </c>
      <c r="C1066" s="21">
        <f>IF('3_医療費の境目'!$B$4="",AO1066,'3_医療費の境目'!$B$4)</f>
        <v/>
      </c>
      <c r="D1066" s="21">
        <f>'3_医療費の境目'!D1066</f>
        <v/>
      </c>
      <c r="E1066" s="21">
        <f>ROUND(MIN(B1066/12,650000)*12*0.0915+MIN(B1066/12,1390000)*12*(0.0504+0)+B1066*0.005,0)</f>
        <v/>
      </c>
      <c r="F1066" s="21">
        <f>IF(B1066&lt;741000,0,IF(B1066&lt;2191000,B1066-740000,IF(B1066&lt;2193000,1451000,IF(B1066&lt;2196000,1453000,IF(B1066&lt;2200000,1456000,IF(B1066&lt;3600000,ROUND(ROUNDDOWN(B1066/4,-3)*2.8,0)-80000,IF(B1066&lt;6600000,ROUND(ROUNDDOWN(B1066/4,-3)*3.2,0)-440000,IF(B1066&lt;8500000,ROUNDDOWN(B1066*0.9,0)-1100000,B1066-1950000))))))))</f>
        <v/>
      </c>
      <c r="G1066" s="21">
        <f>IF(F1066&gt;23500000,NA(),IF(F1066&lt;=4890000,1040000,IF(F1066&lt;=6550000,670000,620000)))</f>
        <v/>
      </c>
      <c r="H1066" s="21">
        <f>IF(D1066&lt;=0,0,MAX(0,MIN(2000000,D1066-MIN(100000,ROUNDDOWN(F1066*0.05,0)))))</f>
        <v/>
      </c>
      <c r="I1066" s="21">
        <f>IF(C1066&lt;=2000,0,MIN(C1066,ROUNDDOWN(F1066*0.4,0))-2000)</f>
        <v/>
      </c>
      <c r="J1066" s="21">
        <f>MAX(0,ROUNDDOWN(F1066-E1066-G1066,-3))</f>
        <v/>
      </c>
      <c r="K1066" s="21">
        <f>MAX(0,ROUNDDOWN(F1066-E1066-G1066-H1066-I1066,-3))</f>
        <v/>
      </c>
      <c r="L1066" s="21">
        <f>MAX(0,ROUNDDOWN(F1066-E1066-G1066-H1066,-3))</f>
        <v/>
      </c>
      <c r="M1066" s="21">
        <f>IF(J1066&lt;=0,0,ROUNDDOWN((J1066*LOOKUP(J1066,{0,1950001,3300001,6950001,9000001,18000001,40000001},{0.05,0.1,0.2,0.23,0.33,0.4,0.45})-LOOKUP(J1066,{0,1950001,3300001,6950001,9000001,18000001,40000001},{0,97500,427500,636000,1536000,2796000,4796000}))*1.021,-2))</f>
        <v/>
      </c>
      <c r="N1066" s="21">
        <f>IF(K1066&lt;=0,0,ROUNDDOWN((K1066*LOOKUP(K1066,{0,1950001,3300001,6950001,9000001,18000001,40000001},{0.05,0.1,0.2,0.23,0.33,0.4,0.45})-LOOKUP(K1066,{0,1950001,3300001,6950001,9000001,18000001,40000001},{0,97500,427500,636000,1536000,2796000,4796000}))*1.021,-2))</f>
        <v/>
      </c>
      <c r="O1066" s="21">
        <f>IF(L1066&lt;=0,0,ROUNDDOWN((L1066*LOOKUP(L1066,{0,1950001,3300001,6950001,9000001,18000001,40000001},{0.05,0.1,0.2,0.23,0.33,0.4,0.45})-LOOKUP(L1066,{0,1950001,3300001,6950001,9000001,18000001,40000001},{0,97500,427500,636000,1536000,2796000,4796000}))*1.021,-2))</f>
        <v/>
      </c>
      <c r="P1066" s="21">
        <f>MAX(0,ROUNDDOWN(F1066-E1066-430000,-3))</f>
        <v/>
      </c>
      <c r="Q1066" s="21">
        <f>MAX(0,ROUNDDOWN(F1066-E1066-430000-H1066,-3))</f>
        <v/>
      </c>
      <c r="R1066" s="21">
        <f>IF(F1066&lt;=450000,0,MAX(0,P1066*0.06-MIN(50000,P1066)*0.03))</f>
        <v/>
      </c>
      <c r="S1066" s="21">
        <f>IF(F1066&lt;=450000,0,MAX(0,P1066*0.04-MIN(50000,P1066)*0.02))</f>
        <v/>
      </c>
      <c r="T1066" s="21">
        <f>IF(F1066&lt;=450000,0,MAX(0,Q1066*0.06-MIN(50000,Q1066)*0.03))</f>
        <v/>
      </c>
      <c r="U1066" s="21">
        <f>IF(F1066&lt;=450000,0,MAX(0,Q1066*0.04-MIN(50000,Q1066)*0.02))</f>
        <v/>
      </c>
      <c r="V1066" s="21">
        <f>50000+MAX(0,G1066-480000)</f>
        <v/>
      </c>
      <c r="W1066" s="21">
        <f>P1066-V1066</f>
        <v/>
      </c>
      <c r="X1066" s="21">
        <f>Q1066-V1066</f>
        <v/>
      </c>
      <c r="Y1066" s="22">
        <f>IF(W1066&lt;0,0.9,LOOKUP(W1066,{0,1950001,3300001,6950001,9000001,18000001,40000001},{0.84895,0.7979,0.6958,0.66517,0.56307,0.4916,0.44055}))</f>
        <v/>
      </c>
      <c r="Z1066" s="22">
        <f>IF(X1066&lt;0,0.9,LOOKUP(X1066,{0,1950001,3300001,6950001,9000001,18000001,40000001},{0.84895,0.7979,0.6958,0.66517,0.56307,0.4916,0.44055}))</f>
        <v/>
      </c>
      <c r="AA1066" s="22">
        <f>IF(W1066&lt;0,0,CHOOSE(MATCH(W1066,{0,1950001,3300001,6950001,9000001},1),5.105/84.895,10.21/79.79,20.42/69.58,23.483/66.517,33.693/56.307))</f>
        <v/>
      </c>
      <c r="AB1066" s="21">
        <f>IF(C1066&lt;=2000,0,(MIN(C1066,ROUNDDOWN(F1066*0.3,0))-2000)*0.1)</f>
        <v/>
      </c>
      <c r="AC1066" s="21">
        <f>IF(C1066&lt;=2000,0,MIN((C1066-2000)*Y1066,(R1066+S1066)*0.2))</f>
        <v/>
      </c>
      <c r="AD1066" s="21">
        <f>IF(C1066&lt;=2000,0,MIN((C1066-2000)*Z1066,(T1066+U1066)*0.2))</f>
        <v/>
      </c>
      <c r="AE1066" s="21">
        <f>AC1066*AA1066</f>
        <v/>
      </c>
      <c r="AF1066" s="21">
        <f>ROUNDDOWN(R1066,-2)+ROUNDDOWN(S1066,-2)</f>
        <v/>
      </c>
      <c r="AG1066" s="21">
        <f>ROUNDDOWN(MAX(0,R1066-(AB1066+AC1066+AE1066)*0.6),-2)+ROUNDDOWN(MAX(0,S1066-(AB1066+AC1066+AE1066)*0.4),-2)</f>
        <v/>
      </c>
      <c r="AH1066" s="21">
        <f>ROUNDDOWN(MAX(0,T1066-(AB1066+AD1066)*0.6),-2)+ROUNDDOWN(MAX(0,U1066-(AB1066+AD1066)*0.4),-2)</f>
        <v/>
      </c>
      <c r="AI1066" s="21">
        <f>ROUNDDOWN(T1066,-2)+ROUNDDOWN(U1066,-2)</f>
        <v/>
      </c>
      <c r="AJ1066" s="21">
        <f>M1066+AF1066</f>
        <v/>
      </c>
      <c r="AK1066" s="21">
        <f>M1066+AG1066</f>
        <v/>
      </c>
      <c r="AL1066" s="21">
        <f>N1066+AH1066</f>
        <v/>
      </c>
      <c r="AM1066" s="21">
        <f>O1066+AI1066</f>
        <v/>
      </c>
      <c r="AN1066" s="21">
        <f>N1066+AI1066</f>
        <v/>
      </c>
      <c r="AO1066" s="21">
        <f>ROUNDDOWN((R1066+S1066)*0.2/Y1066+2000,0)</f>
        <v/>
      </c>
      <c r="AP1066" s="21">
        <f>ROUNDDOWN((T1066+U1066)*0.2/Z1066+2000,0)</f>
        <v/>
      </c>
      <c r="AQ1066" s="21">
        <f>AL1066-AK1066</f>
        <v/>
      </c>
      <c r="AR1066" s="21">
        <f>AM1066-AK1066</f>
        <v/>
      </c>
      <c r="AS1066" s="21">
        <f>AM1066-AL1066</f>
        <v/>
      </c>
      <c r="AT1066" s="21">
        <f>AK1066+C1066-AJ1066</f>
        <v/>
      </c>
      <c r="AU1066" s="21">
        <f>AL1066+C1066-AM1066</f>
        <v/>
      </c>
      <c r="AV1066" s="21">
        <f>AN1066+C1066-AM1066</f>
        <v/>
      </c>
    </row>
    <row r="1067">
      <c r="A1067" t="inlineStr">
        <is>
          <t>医療費の境目</t>
        </is>
      </c>
      <c r="B1067" s="21">
        <f>'3_医療費の境目'!$B$3</f>
        <v/>
      </c>
      <c r="C1067" s="21">
        <f>IF('3_医療費の境目'!$B$4="",AO1067,'3_医療費の境目'!$B$4)</f>
        <v/>
      </c>
      <c r="D1067" s="21">
        <f>'3_医療費の境目'!D1067</f>
        <v/>
      </c>
      <c r="E1067" s="21">
        <f>ROUND(MIN(B1067/12,650000)*12*0.0915+MIN(B1067/12,1390000)*12*(0.0504+0)+B1067*0.005,0)</f>
        <v/>
      </c>
      <c r="F1067" s="21">
        <f>IF(B1067&lt;741000,0,IF(B1067&lt;2191000,B1067-740000,IF(B1067&lt;2193000,1451000,IF(B1067&lt;2196000,1453000,IF(B1067&lt;2200000,1456000,IF(B1067&lt;3600000,ROUND(ROUNDDOWN(B1067/4,-3)*2.8,0)-80000,IF(B1067&lt;6600000,ROUND(ROUNDDOWN(B1067/4,-3)*3.2,0)-440000,IF(B1067&lt;8500000,ROUNDDOWN(B1067*0.9,0)-1100000,B1067-1950000))))))))</f>
        <v/>
      </c>
      <c r="G1067" s="21">
        <f>IF(F1067&gt;23500000,NA(),IF(F1067&lt;=4890000,1040000,IF(F1067&lt;=6550000,670000,620000)))</f>
        <v/>
      </c>
      <c r="H1067" s="21">
        <f>IF(D1067&lt;=0,0,MAX(0,MIN(2000000,D1067-MIN(100000,ROUNDDOWN(F1067*0.05,0)))))</f>
        <v/>
      </c>
      <c r="I1067" s="21">
        <f>IF(C1067&lt;=2000,0,MIN(C1067,ROUNDDOWN(F1067*0.4,0))-2000)</f>
        <v/>
      </c>
      <c r="J1067" s="21">
        <f>MAX(0,ROUNDDOWN(F1067-E1067-G1067,-3))</f>
        <v/>
      </c>
      <c r="K1067" s="21">
        <f>MAX(0,ROUNDDOWN(F1067-E1067-G1067-H1067-I1067,-3))</f>
        <v/>
      </c>
      <c r="L1067" s="21">
        <f>MAX(0,ROUNDDOWN(F1067-E1067-G1067-H1067,-3))</f>
        <v/>
      </c>
      <c r="M1067" s="21">
        <f>IF(J1067&lt;=0,0,ROUNDDOWN((J1067*LOOKUP(J1067,{0,1950001,3300001,6950001,9000001,18000001,40000001},{0.05,0.1,0.2,0.23,0.33,0.4,0.45})-LOOKUP(J1067,{0,1950001,3300001,6950001,9000001,18000001,40000001},{0,97500,427500,636000,1536000,2796000,4796000}))*1.021,-2))</f>
        <v/>
      </c>
      <c r="N1067" s="21">
        <f>IF(K1067&lt;=0,0,ROUNDDOWN((K1067*LOOKUP(K1067,{0,1950001,3300001,6950001,9000001,18000001,40000001},{0.05,0.1,0.2,0.23,0.33,0.4,0.45})-LOOKUP(K1067,{0,1950001,3300001,6950001,9000001,18000001,40000001},{0,97500,427500,636000,1536000,2796000,4796000}))*1.021,-2))</f>
        <v/>
      </c>
      <c r="O1067" s="21">
        <f>IF(L1067&lt;=0,0,ROUNDDOWN((L1067*LOOKUP(L1067,{0,1950001,3300001,6950001,9000001,18000001,40000001},{0.05,0.1,0.2,0.23,0.33,0.4,0.45})-LOOKUP(L1067,{0,1950001,3300001,6950001,9000001,18000001,40000001},{0,97500,427500,636000,1536000,2796000,4796000}))*1.021,-2))</f>
        <v/>
      </c>
      <c r="P1067" s="21">
        <f>MAX(0,ROUNDDOWN(F1067-E1067-430000,-3))</f>
        <v/>
      </c>
      <c r="Q1067" s="21">
        <f>MAX(0,ROUNDDOWN(F1067-E1067-430000-H1067,-3))</f>
        <v/>
      </c>
      <c r="R1067" s="21">
        <f>IF(F1067&lt;=450000,0,MAX(0,P1067*0.06-MIN(50000,P1067)*0.03))</f>
        <v/>
      </c>
      <c r="S1067" s="21">
        <f>IF(F1067&lt;=450000,0,MAX(0,P1067*0.04-MIN(50000,P1067)*0.02))</f>
        <v/>
      </c>
      <c r="T1067" s="21">
        <f>IF(F1067&lt;=450000,0,MAX(0,Q1067*0.06-MIN(50000,Q1067)*0.03))</f>
        <v/>
      </c>
      <c r="U1067" s="21">
        <f>IF(F1067&lt;=450000,0,MAX(0,Q1067*0.04-MIN(50000,Q1067)*0.02))</f>
        <v/>
      </c>
      <c r="V1067" s="21">
        <f>50000+MAX(0,G1067-480000)</f>
        <v/>
      </c>
      <c r="W1067" s="21">
        <f>P1067-V1067</f>
        <v/>
      </c>
      <c r="X1067" s="21">
        <f>Q1067-V1067</f>
        <v/>
      </c>
      <c r="Y1067" s="22">
        <f>IF(W1067&lt;0,0.9,LOOKUP(W1067,{0,1950001,3300001,6950001,9000001,18000001,40000001},{0.84895,0.7979,0.6958,0.66517,0.56307,0.4916,0.44055}))</f>
        <v/>
      </c>
      <c r="Z1067" s="22">
        <f>IF(X1067&lt;0,0.9,LOOKUP(X1067,{0,1950001,3300001,6950001,9000001,18000001,40000001},{0.84895,0.7979,0.6958,0.66517,0.56307,0.4916,0.44055}))</f>
        <v/>
      </c>
      <c r="AA1067" s="22">
        <f>IF(W1067&lt;0,0,CHOOSE(MATCH(W1067,{0,1950001,3300001,6950001,9000001},1),5.105/84.895,10.21/79.79,20.42/69.58,23.483/66.517,33.693/56.307))</f>
        <v/>
      </c>
      <c r="AB1067" s="21">
        <f>IF(C1067&lt;=2000,0,(MIN(C1067,ROUNDDOWN(F1067*0.3,0))-2000)*0.1)</f>
        <v/>
      </c>
      <c r="AC1067" s="21">
        <f>IF(C1067&lt;=2000,0,MIN((C1067-2000)*Y1067,(R1067+S1067)*0.2))</f>
        <v/>
      </c>
      <c r="AD1067" s="21">
        <f>IF(C1067&lt;=2000,0,MIN((C1067-2000)*Z1067,(T1067+U1067)*0.2))</f>
        <v/>
      </c>
      <c r="AE1067" s="21">
        <f>AC1067*AA1067</f>
        <v/>
      </c>
      <c r="AF1067" s="21">
        <f>ROUNDDOWN(R1067,-2)+ROUNDDOWN(S1067,-2)</f>
        <v/>
      </c>
      <c r="AG1067" s="21">
        <f>ROUNDDOWN(MAX(0,R1067-(AB1067+AC1067+AE1067)*0.6),-2)+ROUNDDOWN(MAX(0,S1067-(AB1067+AC1067+AE1067)*0.4),-2)</f>
        <v/>
      </c>
      <c r="AH1067" s="21">
        <f>ROUNDDOWN(MAX(0,T1067-(AB1067+AD1067)*0.6),-2)+ROUNDDOWN(MAX(0,U1067-(AB1067+AD1067)*0.4),-2)</f>
        <v/>
      </c>
      <c r="AI1067" s="21">
        <f>ROUNDDOWN(T1067,-2)+ROUNDDOWN(U1067,-2)</f>
        <v/>
      </c>
      <c r="AJ1067" s="21">
        <f>M1067+AF1067</f>
        <v/>
      </c>
      <c r="AK1067" s="21">
        <f>M1067+AG1067</f>
        <v/>
      </c>
      <c r="AL1067" s="21">
        <f>N1067+AH1067</f>
        <v/>
      </c>
      <c r="AM1067" s="21">
        <f>O1067+AI1067</f>
        <v/>
      </c>
      <c r="AN1067" s="21">
        <f>N1067+AI1067</f>
        <v/>
      </c>
      <c r="AO1067" s="21">
        <f>ROUNDDOWN((R1067+S1067)*0.2/Y1067+2000,0)</f>
        <v/>
      </c>
      <c r="AP1067" s="21">
        <f>ROUNDDOWN((T1067+U1067)*0.2/Z1067+2000,0)</f>
        <v/>
      </c>
      <c r="AQ1067" s="21">
        <f>AL1067-AK1067</f>
        <v/>
      </c>
      <c r="AR1067" s="21">
        <f>AM1067-AK1067</f>
        <v/>
      </c>
      <c r="AS1067" s="21">
        <f>AM1067-AL1067</f>
        <v/>
      </c>
      <c r="AT1067" s="21">
        <f>AK1067+C1067-AJ1067</f>
        <v/>
      </c>
      <c r="AU1067" s="21">
        <f>AL1067+C1067-AM1067</f>
        <v/>
      </c>
      <c r="AV1067" s="21">
        <f>AN1067+C1067-AM1067</f>
        <v/>
      </c>
    </row>
    <row r="1068">
      <c r="A1068" t="inlineStr">
        <is>
          <t>医療費の境目</t>
        </is>
      </c>
      <c r="B1068" s="21">
        <f>'3_医療費の境目'!$B$3</f>
        <v/>
      </c>
      <c r="C1068" s="21">
        <f>IF('3_医療費の境目'!$B$4="",AO1068,'3_医療費の境目'!$B$4)</f>
        <v/>
      </c>
      <c r="D1068" s="21">
        <f>'3_医療費の境目'!D1068</f>
        <v/>
      </c>
      <c r="E1068" s="21">
        <f>ROUND(MIN(B1068/12,650000)*12*0.0915+MIN(B1068/12,1390000)*12*(0.0504+0)+B1068*0.005,0)</f>
        <v/>
      </c>
      <c r="F1068" s="21">
        <f>IF(B1068&lt;741000,0,IF(B1068&lt;2191000,B1068-740000,IF(B1068&lt;2193000,1451000,IF(B1068&lt;2196000,1453000,IF(B1068&lt;2200000,1456000,IF(B1068&lt;3600000,ROUND(ROUNDDOWN(B1068/4,-3)*2.8,0)-80000,IF(B1068&lt;6600000,ROUND(ROUNDDOWN(B1068/4,-3)*3.2,0)-440000,IF(B1068&lt;8500000,ROUNDDOWN(B1068*0.9,0)-1100000,B1068-1950000))))))))</f>
        <v/>
      </c>
      <c r="G1068" s="21">
        <f>IF(F1068&gt;23500000,NA(),IF(F1068&lt;=4890000,1040000,IF(F1068&lt;=6550000,670000,620000)))</f>
        <v/>
      </c>
      <c r="H1068" s="21">
        <f>IF(D1068&lt;=0,0,MAX(0,MIN(2000000,D1068-MIN(100000,ROUNDDOWN(F1068*0.05,0)))))</f>
        <v/>
      </c>
      <c r="I1068" s="21">
        <f>IF(C1068&lt;=2000,0,MIN(C1068,ROUNDDOWN(F1068*0.4,0))-2000)</f>
        <v/>
      </c>
      <c r="J1068" s="21">
        <f>MAX(0,ROUNDDOWN(F1068-E1068-G1068,-3))</f>
        <v/>
      </c>
      <c r="K1068" s="21">
        <f>MAX(0,ROUNDDOWN(F1068-E1068-G1068-H1068-I1068,-3))</f>
        <v/>
      </c>
      <c r="L1068" s="21">
        <f>MAX(0,ROUNDDOWN(F1068-E1068-G1068-H1068,-3))</f>
        <v/>
      </c>
      <c r="M1068" s="21">
        <f>IF(J1068&lt;=0,0,ROUNDDOWN((J1068*LOOKUP(J1068,{0,1950001,3300001,6950001,9000001,18000001,40000001},{0.05,0.1,0.2,0.23,0.33,0.4,0.45})-LOOKUP(J1068,{0,1950001,3300001,6950001,9000001,18000001,40000001},{0,97500,427500,636000,1536000,2796000,4796000}))*1.021,-2))</f>
        <v/>
      </c>
      <c r="N1068" s="21">
        <f>IF(K1068&lt;=0,0,ROUNDDOWN((K1068*LOOKUP(K1068,{0,1950001,3300001,6950001,9000001,18000001,40000001},{0.05,0.1,0.2,0.23,0.33,0.4,0.45})-LOOKUP(K1068,{0,1950001,3300001,6950001,9000001,18000001,40000001},{0,97500,427500,636000,1536000,2796000,4796000}))*1.021,-2))</f>
        <v/>
      </c>
      <c r="O1068" s="21">
        <f>IF(L1068&lt;=0,0,ROUNDDOWN((L1068*LOOKUP(L1068,{0,1950001,3300001,6950001,9000001,18000001,40000001},{0.05,0.1,0.2,0.23,0.33,0.4,0.45})-LOOKUP(L1068,{0,1950001,3300001,6950001,9000001,18000001,40000001},{0,97500,427500,636000,1536000,2796000,4796000}))*1.021,-2))</f>
        <v/>
      </c>
      <c r="P1068" s="21">
        <f>MAX(0,ROUNDDOWN(F1068-E1068-430000,-3))</f>
        <v/>
      </c>
      <c r="Q1068" s="21">
        <f>MAX(0,ROUNDDOWN(F1068-E1068-430000-H1068,-3))</f>
        <v/>
      </c>
      <c r="R1068" s="21">
        <f>IF(F1068&lt;=450000,0,MAX(0,P1068*0.06-MIN(50000,P1068)*0.03))</f>
        <v/>
      </c>
      <c r="S1068" s="21">
        <f>IF(F1068&lt;=450000,0,MAX(0,P1068*0.04-MIN(50000,P1068)*0.02))</f>
        <v/>
      </c>
      <c r="T1068" s="21">
        <f>IF(F1068&lt;=450000,0,MAX(0,Q1068*0.06-MIN(50000,Q1068)*0.03))</f>
        <v/>
      </c>
      <c r="U1068" s="21">
        <f>IF(F1068&lt;=450000,0,MAX(0,Q1068*0.04-MIN(50000,Q1068)*0.02))</f>
        <v/>
      </c>
      <c r="V1068" s="21">
        <f>50000+MAX(0,G1068-480000)</f>
        <v/>
      </c>
      <c r="W1068" s="21">
        <f>P1068-V1068</f>
        <v/>
      </c>
      <c r="X1068" s="21">
        <f>Q1068-V1068</f>
        <v/>
      </c>
      <c r="Y1068" s="22">
        <f>IF(W1068&lt;0,0.9,LOOKUP(W1068,{0,1950001,3300001,6950001,9000001,18000001,40000001},{0.84895,0.7979,0.6958,0.66517,0.56307,0.4916,0.44055}))</f>
        <v/>
      </c>
      <c r="Z1068" s="22">
        <f>IF(X1068&lt;0,0.9,LOOKUP(X1068,{0,1950001,3300001,6950001,9000001,18000001,40000001},{0.84895,0.7979,0.6958,0.66517,0.56307,0.4916,0.44055}))</f>
        <v/>
      </c>
      <c r="AA1068" s="22">
        <f>IF(W1068&lt;0,0,CHOOSE(MATCH(W1068,{0,1950001,3300001,6950001,9000001},1),5.105/84.895,10.21/79.79,20.42/69.58,23.483/66.517,33.693/56.307))</f>
        <v/>
      </c>
      <c r="AB1068" s="21">
        <f>IF(C1068&lt;=2000,0,(MIN(C1068,ROUNDDOWN(F1068*0.3,0))-2000)*0.1)</f>
        <v/>
      </c>
      <c r="AC1068" s="21">
        <f>IF(C1068&lt;=2000,0,MIN((C1068-2000)*Y1068,(R1068+S1068)*0.2))</f>
        <v/>
      </c>
      <c r="AD1068" s="21">
        <f>IF(C1068&lt;=2000,0,MIN((C1068-2000)*Z1068,(T1068+U1068)*0.2))</f>
        <v/>
      </c>
      <c r="AE1068" s="21">
        <f>AC1068*AA1068</f>
        <v/>
      </c>
      <c r="AF1068" s="21">
        <f>ROUNDDOWN(R1068,-2)+ROUNDDOWN(S1068,-2)</f>
        <v/>
      </c>
      <c r="AG1068" s="21">
        <f>ROUNDDOWN(MAX(0,R1068-(AB1068+AC1068+AE1068)*0.6),-2)+ROUNDDOWN(MAX(0,S1068-(AB1068+AC1068+AE1068)*0.4),-2)</f>
        <v/>
      </c>
      <c r="AH1068" s="21">
        <f>ROUNDDOWN(MAX(0,T1068-(AB1068+AD1068)*0.6),-2)+ROUNDDOWN(MAX(0,U1068-(AB1068+AD1068)*0.4),-2)</f>
        <v/>
      </c>
      <c r="AI1068" s="21">
        <f>ROUNDDOWN(T1068,-2)+ROUNDDOWN(U1068,-2)</f>
        <v/>
      </c>
      <c r="AJ1068" s="21">
        <f>M1068+AF1068</f>
        <v/>
      </c>
      <c r="AK1068" s="21">
        <f>M1068+AG1068</f>
        <v/>
      </c>
      <c r="AL1068" s="21">
        <f>N1068+AH1068</f>
        <v/>
      </c>
      <c r="AM1068" s="21">
        <f>O1068+AI1068</f>
        <v/>
      </c>
      <c r="AN1068" s="21">
        <f>N1068+AI1068</f>
        <v/>
      </c>
      <c r="AO1068" s="21">
        <f>ROUNDDOWN((R1068+S1068)*0.2/Y1068+2000,0)</f>
        <v/>
      </c>
      <c r="AP1068" s="21">
        <f>ROUNDDOWN((T1068+U1068)*0.2/Z1068+2000,0)</f>
        <v/>
      </c>
      <c r="AQ1068" s="21">
        <f>AL1068-AK1068</f>
        <v/>
      </c>
      <c r="AR1068" s="21">
        <f>AM1068-AK1068</f>
        <v/>
      </c>
      <c r="AS1068" s="21">
        <f>AM1068-AL1068</f>
        <v/>
      </c>
      <c r="AT1068" s="21">
        <f>AK1068+C1068-AJ1068</f>
        <v/>
      </c>
      <c r="AU1068" s="21">
        <f>AL1068+C1068-AM1068</f>
        <v/>
      </c>
      <c r="AV1068" s="21">
        <f>AN1068+C1068-AM1068</f>
        <v/>
      </c>
    </row>
    <row r="1069">
      <c r="A1069" t="inlineStr">
        <is>
          <t>医療費の境目</t>
        </is>
      </c>
      <c r="B1069" s="21">
        <f>'3_医療費の境目'!$B$3</f>
        <v/>
      </c>
      <c r="C1069" s="21">
        <f>IF('3_医療費の境目'!$B$4="",AO1069,'3_医療費の境目'!$B$4)</f>
        <v/>
      </c>
      <c r="D1069" s="21">
        <f>'3_医療費の境目'!D1069</f>
        <v/>
      </c>
      <c r="E1069" s="21">
        <f>ROUND(MIN(B1069/12,650000)*12*0.0915+MIN(B1069/12,1390000)*12*(0.0504+0)+B1069*0.005,0)</f>
        <v/>
      </c>
      <c r="F1069" s="21">
        <f>IF(B1069&lt;741000,0,IF(B1069&lt;2191000,B1069-740000,IF(B1069&lt;2193000,1451000,IF(B1069&lt;2196000,1453000,IF(B1069&lt;2200000,1456000,IF(B1069&lt;3600000,ROUND(ROUNDDOWN(B1069/4,-3)*2.8,0)-80000,IF(B1069&lt;6600000,ROUND(ROUNDDOWN(B1069/4,-3)*3.2,0)-440000,IF(B1069&lt;8500000,ROUNDDOWN(B1069*0.9,0)-1100000,B1069-1950000))))))))</f>
        <v/>
      </c>
      <c r="G1069" s="21">
        <f>IF(F1069&gt;23500000,NA(),IF(F1069&lt;=4890000,1040000,IF(F1069&lt;=6550000,670000,620000)))</f>
        <v/>
      </c>
      <c r="H1069" s="21">
        <f>IF(D1069&lt;=0,0,MAX(0,MIN(2000000,D1069-MIN(100000,ROUNDDOWN(F1069*0.05,0)))))</f>
        <v/>
      </c>
      <c r="I1069" s="21">
        <f>IF(C1069&lt;=2000,0,MIN(C1069,ROUNDDOWN(F1069*0.4,0))-2000)</f>
        <v/>
      </c>
      <c r="J1069" s="21">
        <f>MAX(0,ROUNDDOWN(F1069-E1069-G1069,-3))</f>
        <v/>
      </c>
      <c r="K1069" s="21">
        <f>MAX(0,ROUNDDOWN(F1069-E1069-G1069-H1069-I1069,-3))</f>
        <v/>
      </c>
      <c r="L1069" s="21">
        <f>MAX(0,ROUNDDOWN(F1069-E1069-G1069-H1069,-3))</f>
        <v/>
      </c>
      <c r="M1069" s="21">
        <f>IF(J1069&lt;=0,0,ROUNDDOWN((J1069*LOOKUP(J1069,{0,1950001,3300001,6950001,9000001,18000001,40000001},{0.05,0.1,0.2,0.23,0.33,0.4,0.45})-LOOKUP(J1069,{0,1950001,3300001,6950001,9000001,18000001,40000001},{0,97500,427500,636000,1536000,2796000,4796000}))*1.021,-2))</f>
        <v/>
      </c>
      <c r="N1069" s="21">
        <f>IF(K1069&lt;=0,0,ROUNDDOWN((K1069*LOOKUP(K1069,{0,1950001,3300001,6950001,9000001,18000001,40000001},{0.05,0.1,0.2,0.23,0.33,0.4,0.45})-LOOKUP(K1069,{0,1950001,3300001,6950001,9000001,18000001,40000001},{0,97500,427500,636000,1536000,2796000,4796000}))*1.021,-2))</f>
        <v/>
      </c>
      <c r="O1069" s="21">
        <f>IF(L1069&lt;=0,0,ROUNDDOWN((L1069*LOOKUP(L1069,{0,1950001,3300001,6950001,9000001,18000001,40000001},{0.05,0.1,0.2,0.23,0.33,0.4,0.45})-LOOKUP(L1069,{0,1950001,3300001,6950001,9000001,18000001,40000001},{0,97500,427500,636000,1536000,2796000,4796000}))*1.021,-2))</f>
        <v/>
      </c>
      <c r="P1069" s="21">
        <f>MAX(0,ROUNDDOWN(F1069-E1069-430000,-3))</f>
        <v/>
      </c>
      <c r="Q1069" s="21">
        <f>MAX(0,ROUNDDOWN(F1069-E1069-430000-H1069,-3))</f>
        <v/>
      </c>
      <c r="R1069" s="21">
        <f>IF(F1069&lt;=450000,0,MAX(0,P1069*0.06-MIN(50000,P1069)*0.03))</f>
        <v/>
      </c>
      <c r="S1069" s="21">
        <f>IF(F1069&lt;=450000,0,MAX(0,P1069*0.04-MIN(50000,P1069)*0.02))</f>
        <v/>
      </c>
      <c r="T1069" s="21">
        <f>IF(F1069&lt;=450000,0,MAX(0,Q1069*0.06-MIN(50000,Q1069)*0.03))</f>
        <v/>
      </c>
      <c r="U1069" s="21">
        <f>IF(F1069&lt;=450000,0,MAX(0,Q1069*0.04-MIN(50000,Q1069)*0.02))</f>
        <v/>
      </c>
      <c r="V1069" s="21">
        <f>50000+MAX(0,G1069-480000)</f>
        <v/>
      </c>
      <c r="W1069" s="21">
        <f>P1069-V1069</f>
        <v/>
      </c>
      <c r="X1069" s="21">
        <f>Q1069-V1069</f>
        <v/>
      </c>
      <c r="Y1069" s="22">
        <f>IF(W1069&lt;0,0.9,LOOKUP(W1069,{0,1950001,3300001,6950001,9000001,18000001,40000001},{0.84895,0.7979,0.6958,0.66517,0.56307,0.4916,0.44055}))</f>
        <v/>
      </c>
      <c r="Z1069" s="22">
        <f>IF(X1069&lt;0,0.9,LOOKUP(X1069,{0,1950001,3300001,6950001,9000001,18000001,40000001},{0.84895,0.7979,0.6958,0.66517,0.56307,0.4916,0.44055}))</f>
        <v/>
      </c>
      <c r="AA1069" s="22">
        <f>IF(W1069&lt;0,0,CHOOSE(MATCH(W1069,{0,1950001,3300001,6950001,9000001},1),5.105/84.895,10.21/79.79,20.42/69.58,23.483/66.517,33.693/56.307))</f>
        <v/>
      </c>
      <c r="AB1069" s="21">
        <f>IF(C1069&lt;=2000,0,(MIN(C1069,ROUNDDOWN(F1069*0.3,0))-2000)*0.1)</f>
        <v/>
      </c>
      <c r="AC1069" s="21">
        <f>IF(C1069&lt;=2000,0,MIN((C1069-2000)*Y1069,(R1069+S1069)*0.2))</f>
        <v/>
      </c>
      <c r="AD1069" s="21">
        <f>IF(C1069&lt;=2000,0,MIN((C1069-2000)*Z1069,(T1069+U1069)*0.2))</f>
        <v/>
      </c>
      <c r="AE1069" s="21">
        <f>AC1069*AA1069</f>
        <v/>
      </c>
      <c r="AF1069" s="21">
        <f>ROUNDDOWN(R1069,-2)+ROUNDDOWN(S1069,-2)</f>
        <v/>
      </c>
      <c r="AG1069" s="21">
        <f>ROUNDDOWN(MAX(0,R1069-(AB1069+AC1069+AE1069)*0.6),-2)+ROUNDDOWN(MAX(0,S1069-(AB1069+AC1069+AE1069)*0.4),-2)</f>
        <v/>
      </c>
      <c r="AH1069" s="21">
        <f>ROUNDDOWN(MAX(0,T1069-(AB1069+AD1069)*0.6),-2)+ROUNDDOWN(MAX(0,U1069-(AB1069+AD1069)*0.4),-2)</f>
        <v/>
      </c>
      <c r="AI1069" s="21">
        <f>ROUNDDOWN(T1069,-2)+ROUNDDOWN(U1069,-2)</f>
        <v/>
      </c>
      <c r="AJ1069" s="21">
        <f>M1069+AF1069</f>
        <v/>
      </c>
      <c r="AK1069" s="21">
        <f>M1069+AG1069</f>
        <v/>
      </c>
      <c r="AL1069" s="21">
        <f>N1069+AH1069</f>
        <v/>
      </c>
      <c r="AM1069" s="21">
        <f>O1069+AI1069</f>
        <v/>
      </c>
      <c r="AN1069" s="21">
        <f>N1069+AI1069</f>
        <v/>
      </c>
      <c r="AO1069" s="21">
        <f>ROUNDDOWN((R1069+S1069)*0.2/Y1069+2000,0)</f>
        <v/>
      </c>
      <c r="AP1069" s="21">
        <f>ROUNDDOWN((T1069+U1069)*0.2/Z1069+2000,0)</f>
        <v/>
      </c>
      <c r="AQ1069" s="21">
        <f>AL1069-AK1069</f>
        <v/>
      </c>
      <c r="AR1069" s="21">
        <f>AM1069-AK1069</f>
        <v/>
      </c>
      <c r="AS1069" s="21">
        <f>AM1069-AL1069</f>
        <v/>
      </c>
      <c r="AT1069" s="21">
        <f>AK1069+C1069-AJ1069</f>
        <v/>
      </c>
      <c r="AU1069" s="21">
        <f>AL1069+C1069-AM1069</f>
        <v/>
      </c>
      <c r="AV1069" s="21">
        <f>AN1069+C1069-AM1069</f>
        <v/>
      </c>
    </row>
    <row r="1070">
      <c r="A1070" t="inlineStr">
        <is>
          <t>医療費の境目</t>
        </is>
      </c>
      <c r="B1070" s="21">
        <f>'3_医療費の境目'!$B$3</f>
        <v/>
      </c>
      <c r="C1070" s="21">
        <f>IF('3_医療費の境目'!$B$4="",AO1070,'3_医療費の境目'!$B$4)</f>
        <v/>
      </c>
      <c r="D1070" s="21">
        <f>'3_医療費の境目'!D1070</f>
        <v/>
      </c>
      <c r="E1070" s="21">
        <f>ROUND(MIN(B1070/12,650000)*12*0.0915+MIN(B1070/12,1390000)*12*(0.0504+0)+B1070*0.005,0)</f>
        <v/>
      </c>
      <c r="F1070" s="21">
        <f>IF(B1070&lt;741000,0,IF(B1070&lt;2191000,B1070-740000,IF(B1070&lt;2193000,1451000,IF(B1070&lt;2196000,1453000,IF(B1070&lt;2200000,1456000,IF(B1070&lt;3600000,ROUND(ROUNDDOWN(B1070/4,-3)*2.8,0)-80000,IF(B1070&lt;6600000,ROUND(ROUNDDOWN(B1070/4,-3)*3.2,0)-440000,IF(B1070&lt;8500000,ROUNDDOWN(B1070*0.9,0)-1100000,B1070-1950000))))))))</f>
        <v/>
      </c>
      <c r="G1070" s="21">
        <f>IF(F1070&gt;23500000,NA(),IF(F1070&lt;=4890000,1040000,IF(F1070&lt;=6550000,670000,620000)))</f>
        <v/>
      </c>
      <c r="H1070" s="21">
        <f>IF(D1070&lt;=0,0,MAX(0,MIN(2000000,D1070-MIN(100000,ROUNDDOWN(F1070*0.05,0)))))</f>
        <v/>
      </c>
      <c r="I1070" s="21">
        <f>IF(C1070&lt;=2000,0,MIN(C1070,ROUNDDOWN(F1070*0.4,0))-2000)</f>
        <v/>
      </c>
      <c r="J1070" s="21">
        <f>MAX(0,ROUNDDOWN(F1070-E1070-G1070,-3))</f>
        <v/>
      </c>
      <c r="K1070" s="21">
        <f>MAX(0,ROUNDDOWN(F1070-E1070-G1070-H1070-I1070,-3))</f>
        <v/>
      </c>
      <c r="L1070" s="21">
        <f>MAX(0,ROUNDDOWN(F1070-E1070-G1070-H1070,-3))</f>
        <v/>
      </c>
      <c r="M1070" s="21">
        <f>IF(J1070&lt;=0,0,ROUNDDOWN((J1070*LOOKUP(J1070,{0,1950001,3300001,6950001,9000001,18000001,40000001},{0.05,0.1,0.2,0.23,0.33,0.4,0.45})-LOOKUP(J1070,{0,1950001,3300001,6950001,9000001,18000001,40000001},{0,97500,427500,636000,1536000,2796000,4796000}))*1.021,-2))</f>
        <v/>
      </c>
      <c r="N1070" s="21">
        <f>IF(K1070&lt;=0,0,ROUNDDOWN((K1070*LOOKUP(K1070,{0,1950001,3300001,6950001,9000001,18000001,40000001},{0.05,0.1,0.2,0.23,0.33,0.4,0.45})-LOOKUP(K1070,{0,1950001,3300001,6950001,9000001,18000001,40000001},{0,97500,427500,636000,1536000,2796000,4796000}))*1.021,-2))</f>
        <v/>
      </c>
      <c r="O1070" s="21">
        <f>IF(L1070&lt;=0,0,ROUNDDOWN((L1070*LOOKUP(L1070,{0,1950001,3300001,6950001,9000001,18000001,40000001},{0.05,0.1,0.2,0.23,0.33,0.4,0.45})-LOOKUP(L1070,{0,1950001,3300001,6950001,9000001,18000001,40000001},{0,97500,427500,636000,1536000,2796000,4796000}))*1.021,-2))</f>
        <v/>
      </c>
      <c r="P1070" s="21">
        <f>MAX(0,ROUNDDOWN(F1070-E1070-430000,-3))</f>
        <v/>
      </c>
      <c r="Q1070" s="21">
        <f>MAX(0,ROUNDDOWN(F1070-E1070-430000-H1070,-3))</f>
        <v/>
      </c>
      <c r="R1070" s="21">
        <f>IF(F1070&lt;=450000,0,MAX(0,P1070*0.06-MIN(50000,P1070)*0.03))</f>
        <v/>
      </c>
      <c r="S1070" s="21">
        <f>IF(F1070&lt;=450000,0,MAX(0,P1070*0.04-MIN(50000,P1070)*0.02))</f>
        <v/>
      </c>
      <c r="T1070" s="21">
        <f>IF(F1070&lt;=450000,0,MAX(0,Q1070*0.06-MIN(50000,Q1070)*0.03))</f>
        <v/>
      </c>
      <c r="U1070" s="21">
        <f>IF(F1070&lt;=450000,0,MAX(0,Q1070*0.04-MIN(50000,Q1070)*0.02))</f>
        <v/>
      </c>
      <c r="V1070" s="21">
        <f>50000+MAX(0,G1070-480000)</f>
        <v/>
      </c>
      <c r="W1070" s="21">
        <f>P1070-V1070</f>
        <v/>
      </c>
      <c r="X1070" s="21">
        <f>Q1070-V1070</f>
        <v/>
      </c>
      <c r="Y1070" s="22">
        <f>IF(W1070&lt;0,0.9,LOOKUP(W1070,{0,1950001,3300001,6950001,9000001,18000001,40000001},{0.84895,0.7979,0.6958,0.66517,0.56307,0.4916,0.44055}))</f>
        <v/>
      </c>
      <c r="Z1070" s="22">
        <f>IF(X1070&lt;0,0.9,LOOKUP(X1070,{0,1950001,3300001,6950001,9000001,18000001,40000001},{0.84895,0.7979,0.6958,0.66517,0.56307,0.4916,0.44055}))</f>
        <v/>
      </c>
      <c r="AA1070" s="22">
        <f>IF(W1070&lt;0,0,CHOOSE(MATCH(W1070,{0,1950001,3300001,6950001,9000001},1),5.105/84.895,10.21/79.79,20.42/69.58,23.483/66.517,33.693/56.307))</f>
        <v/>
      </c>
      <c r="AB1070" s="21">
        <f>IF(C1070&lt;=2000,0,(MIN(C1070,ROUNDDOWN(F1070*0.3,0))-2000)*0.1)</f>
        <v/>
      </c>
      <c r="AC1070" s="21">
        <f>IF(C1070&lt;=2000,0,MIN((C1070-2000)*Y1070,(R1070+S1070)*0.2))</f>
        <v/>
      </c>
      <c r="AD1070" s="21">
        <f>IF(C1070&lt;=2000,0,MIN((C1070-2000)*Z1070,(T1070+U1070)*0.2))</f>
        <v/>
      </c>
      <c r="AE1070" s="21">
        <f>AC1070*AA1070</f>
        <v/>
      </c>
      <c r="AF1070" s="21">
        <f>ROUNDDOWN(R1070,-2)+ROUNDDOWN(S1070,-2)</f>
        <v/>
      </c>
      <c r="AG1070" s="21">
        <f>ROUNDDOWN(MAX(0,R1070-(AB1070+AC1070+AE1070)*0.6),-2)+ROUNDDOWN(MAX(0,S1070-(AB1070+AC1070+AE1070)*0.4),-2)</f>
        <v/>
      </c>
      <c r="AH1070" s="21">
        <f>ROUNDDOWN(MAX(0,T1070-(AB1070+AD1070)*0.6),-2)+ROUNDDOWN(MAX(0,U1070-(AB1070+AD1070)*0.4),-2)</f>
        <v/>
      </c>
      <c r="AI1070" s="21">
        <f>ROUNDDOWN(T1070,-2)+ROUNDDOWN(U1070,-2)</f>
        <v/>
      </c>
      <c r="AJ1070" s="21">
        <f>M1070+AF1070</f>
        <v/>
      </c>
      <c r="AK1070" s="21">
        <f>M1070+AG1070</f>
        <v/>
      </c>
      <c r="AL1070" s="21">
        <f>N1070+AH1070</f>
        <v/>
      </c>
      <c r="AM1070" s="21">
        <f>O1070+AI1070</f>
        <v/>
      </c>
      <c r="AN1070" s="21">
        <f>N1070+AI1070</f>
        <v/>
      </c>
      <c r="AO1070" s="21">
        <f>ROUNDDOWN((R1070+S1070)*0.2/Y1070+2000,0)</f>
        <v/>
      </c>
      <c r="AP1070" s="21">
        <f>ROUNDDOWN((T1070+U1070)*0.2/Z1070+2000,0)</f>
        <v/>
      </c>
      <c r="AQ1070" s="21">
        <f>AL1070-AK1070</f>
        <v/>
      </c>
      <c r="AR1070" s="21">
        <f>AM1070-AK1070</f>
        <v/>
      </c>
      <c r="AS1070" s="21">
        <f>AM1070-AL1070</f>
        <v/>
      </c>
      <c r="AT1070" s="21">
        <f>AK1070+C1070-AJ1070</f>
        <v/>
      </c>
      <c r="AU1070" s="21">
        <f>AL1070+C1070-AM1070</f>
        <v/>
      </c>
      <c r="AV1070" s="21">
        <f>AN1070+C1070-AM1070</f>
        <v/>
      </c>
    </row>
    <row r="1071">
      <c r="A1071" t="inlineStr">
        <is>
          <t>医療費の境目</t>
        </is>
      </c>
      <c r="B1071" s="21">
        <f>'3_医療費の境目'!$B$3</f>
        <v/>
      </c>
      <c r="C1071" s="21">
        <f>IF('3_医療費の境目'!$B$4="",AO1071,'3_医療費の境目'!$B$4)</f>
        <v/>
      </c>
      <c r="D1071" s="21">
        <f>'3_医療費の境目'!D1071</f>
        <v/>
      </c>
      <c r="E1071" s="21">
        <f>ROUND(MIN(B1071/12,650000)*12*0.0915+MIN(B1071/12,1390000)*12*(0.0504+0)+B1071*0.005,0)</f>
        <v/>
      </c>
      <c r="F1071" s="21">
        <f>IF(B1071&lt;741000,0,IF(B1071&lt;2191000,B1071-740000,IF(B1071&lt;2193000,1451000,IF(B1071&lt;2196000,1453000,IF(B1071&lt;2200000,1456000,IF(B1071&lt;3600000,ROUND(ROUNDDOWN(B1071/4,-3)*2.8,0)-80000,IF(B1071&lt;6600000,ROUND(ROUNDDOWN(B1071/4,-3)*3.2,0)-440000,IF(B1071&lt;8500000,ROUNDDOWN(B1071*0.9,0)-1100000,B1071-1950000))))))))</f>
        <v/>
      </c>
      <c r="G1071" s="21">
        <f>IF(F1071&gt;23500000,NA(),IF(F1071&lt;=4890000,1040000,IF(F1071&lt;=6550000,670000,620000)))</f>
        <v/>
      </c>
      <c r="H1071" s="21">
        <f>IF(D1071&lt;=0,0,MAX(0,MIN(2000000,D1071-MIN(100000,ROUNDDOWN(F1071*0.05,0)))))</f>
        <v/>
      </c>
      <c r="I1071" s="21">
        <f>IF(C1071&lt;=2000,0,MIN(C1071,ROUNDDOWN(F1071*0.4,0))-2000)</f>
        <v/>
      </c>
      <c r="J1071" s="21">
        <f>MAX(0,ROUNDDOWN(F1071-E1071-G1071,-3))</f>
        <v/>
      </c>
      <c r="K1071" s="21">
        <f>MAX(0,ROUNDDOWN(F1071-E1071-G1071-H1071-I1071,-3))</f>
        <v/>
      </c>
      <c r="L1071" s="21">
        <f>MAX(0,ROUNDDOWN(F1071-E1071-G1071-H1071,-3))</f>
        <v/>
      </c>
      <c r="M1071" s="21">
        <f>IF(J1071&lt;=0,0,ROUNDDOWN((J1071*LOOKUP(J1071,{0,1950001,3300001,6950001,9000001,18000001,40000001},{0.05,0.1,0.2,0.23,0.33,0.4,0.45})-LOOKUP(J1071,{0,1950001,3300001,6950001,9000001,18000001,40000001},{0,97500,427500,636000,1536000,2796000,4796000}))*1.021,-2))</f>
        <v/>
      </c>
      <c r="N1071" s="21">
        <f>IF(K1071&lt;=0,0,ROUNDDOWN((K1071*LOOKUP(K1071,{0,1950001,3300001,6950001,9000001,18000001,40000001},{0.05,0.1,0.2,0.23,0.33,0.4,0.45})-LOOKUP(K1071,{0,1950001,3300001,6950001,9000001,18000001,40000001},{0,97500,427500,636000,1536000,2796000,4796000}))*1.021,-2))</f>
        <v/>
      </c>
      <c r="O1071" s="21">
        <f>IF(L1071&lt;=0,0,ROUNDDOWN((L1071*LOOKUP(L1071,{0,1950001,3300001,6950001,9000001,18000001,40000001},{0.05,0.1,0.2,0.23,0.33,0.4,0.45})-LOOKUP(L1071,{0,1950001,3300001,6950001,9000001,18000001,40000001},{0,97500,427500,636000,1536000,2796000,4796000}))*1.021,-2))</f>
        <v/>
      </c>
      <c r="P1071" s="21">
        <f>MAX(0,ROUNDDOWN(F1071-E1071-430000,-3))</f>
        <v/>
      </c>
      <c r="Q1071" s="21">
        <f>MAX(0,ROUNDDOWN(F1071-E1071-430000-H1071,-3))</f>
        <v/>
      </c>
      <c r="R1071" s="21">
        <f>IF(F1071&lt;=450000,0,MAX(0,P1071*0.06-MIN(50000,P1071)*0.03))</f>
        <v/>
      </c>
      <c r="S1071" s="21">
        <f>IF(F1071&lt;=450000,0,MAX(0,P1071*0.04-MIN(50000,P1071)*0.02))</f>
        <v/>
      </c>
      <c r="T1071" s="21">
        <f>IF(F1071&lt;=450000,0,MAX(0,Q1071*0.06-MIN(50000,Q1071)*0.03))</f>
        <v/>
      </c>
      <c r="U1071" s="21">
        <f>IF(F1071&lt;=450000,0,MAX(0,Q1071*0.04-MIN(50000,Q1071)*0.02))</f>
        <v/>
      </c>
      <c r="V1071" s="21">
        <f>50000+MAX(0,G1071-480000)</f>
        <v/>
      </c>
      <c r="W1071" s="21">
        <f>P1071-V1071</f>
        <v/>
      </c>
      <c r="X1071" s="21">
        <f>Q1071-V1071</f>
        <v/>
      </c>
      <c r="Y1071" s="22">
        <f>IF(W1071&lt;0,0.9,LOOKUP(W1071,{0,1950001,3300001,6950001,9000001,18000001,40000001},{0.84895,0.7979,0.6958,0.66517,0.56307,0.4916,0.44055}))</f>
        <v/>
      </c>
      <c r="Z1071" s="22">
        <f>IF(X1071&lt;0,0.9,LOOKUP(X1071,{0,1950001,3300001,6950001,9000001,18000001,40000001},{0.84895,0.7979,0.6958,0.66517,0.56307,0.4916,0.44055}))</f>
        <v/>
      </c>
      <c r="AA1071" s="22">
        <f>IF(W1071&lt;0,0,CHOOSE(MATCH(W1071,{0,1950001,3300001,6950001,9000001},1),5.105/84.895,10.21/79.79,20.42/69.58,23.483/66.517,33.693/56.307))</f>
        <v/>
      </c>
      <c r="AB1071" s="21">
        <f>IF(C1071&lt;=2000,0,(MIN(C1071,ROUNDDOWN(F1071*0.3,0))-2000)*0.1)</f>
        <v/>
      </c>
      <c r="AC1071" s="21">
        <f>IF(C1071&lt;=2000,0,MIN((C1071-2000)*Y1071,(R1071+S1071)*0.2))</f>
        <v/>
      </c>
      <c r="AD1071" s="21">
        <f>IF(C1071&lt;=2000,0,MIN((C1071-2000)*Z1071,(T1071+U1071)*0.2))</f>
        <v/>
      </c>
      <c r="AE1071" s="21">
        <f>AC1071*AA1071</f>
        <v/>
      </c>
      <c r="AF1071" s="21">
        <f>ROUNDDOWN(R1071,-2)+ROUNDDOWN(S1071,-2)</f>
        <v/>
      </c>
      <c r="AG1071" s="21">
        <f>ROUNDDOWN(MAX(0,R1071-(AB1071+AC1071+AE1071)*0.6),-2)+ROUNDDOWN(MAX(0,S1071-(AB1071+AC1071+AE1071)*0.4),-2)</f>
        <v/>
      </c>
      <c r="AH1071" s="21">
        <f>ROUNDDOWN(MAX(0,T1071-(AB1071+AD1071)*0.6),-2)+ROUNDDOWN(MAX(0,U1071-(AB1071+AD1071)*0.4),-2)</f>
        <v/>
      </c>
      <c r="AI1071" s="21">
        <f>ROUNDDOWN(T1071,-2)+ROUNDDOWN(U1071,-2)</f>
        <v/>
      </c>
      <c r="AJ1071" s="21">
        <f>M1071+AF1071</f>
        <v/>
      </c>
      <c r="AK1071" s="21">
        <f>M1071+AG1071</f>
        <v/>
      </c>
      <c r="AL1071" s="21">
        <f>N1071+AH1071</f>
        <v/>
      </c>
      <c r="AM1071" s="21">
        <f>O1071+AI1071</f>
        <v/>
      </c>
      <c r="AN1071" s="21">
        <f>N1071+AI1071</f>
        <v/>
      </c>
      <c r="AO1071" s="21">
        <f>ROUNDDOWN((R1071+S1071)*0.2/Y1071+2000,0)</f>
        <v/>
      </c>
      <c r="AP1071" s="21">
        <f>ROUNDDOWN((T1071+U1071)*0.2/Z1071+2000,0)</f>
        <v/>
      </c>
      <c r="AQ1071" s="21">
        <f>AL1071-AK1071</f>
        <v/>
      </c>
      <c r="AR1071" s="21">
        <f>AM1071-AK1071</f>
        <v/>
      </c>
      <c r="AS1071" s="21">
        <f>AM1071-AL1071</f>
        <v/>
      </c>
      <c r="AT1071" s="21">
        <f>AK1071+C1071-AJ1071</f>
        <v/>
      </c>
      <c r="AU1071" s="21">
        <f>AL1071+C1071-AM1071</f>
        <v/>
      </c>
      <c r="AV1071" s="21">
        <f>AN1071+C1071-AM1071</f>
        <v/>
      </c>
    </row>
    <row r="1072">
      <c r="A1072" t="inlineStr">
        <is>
          <t>医療費の境目</t>
        </is>
      </c>
      <c r="B1072" s="21">
        <f>'3_医療費の境目'!$B$3</f>
        <v/>
      </c>
      <c r="C1072" s="21">
        <f>IF('3_医療費の境目'!$B$4="",AO1072,'3_医療費の境目'!$B$4)</f>
        <v/>
      </c>
      <c r="D1072" s="21">
        <f>'3_医療費の境目'!D1072</f>
        <v/>
      </c>
      <c r="E1072" s="21">
        <f>ROUND(MIN(B1072/12,650000)*12*0.0915+MIN(B1072/12,1390000)*12*(0.0504+0)+B1072*0.005,0)</f>
        <v/>
      </c>
      <c r="F1072" s="21">
        <f>IF(B1072&lt;741000,0,IF(B1072&lt;2191000,B1072-740000,IF(B1072&lt;2193000,1451000,IF(B1072&lt;2196000,1453000,IF(B1072&lt;2200000,1456000,IF(B1072&lt;3600000,ROUND(ROUNDDOWN(B1072/4,-3)*2.8,0)-80000,IF(B1072&lt;6600000,ROUND(ROUNDDOWN(B1072/4,-3)*3.2,0)-440000,IF(B1072&lt;8500000,ROUNDDOWN(B1072*0.9,0)-1100000,B1072-1950000))))))))</f>
        <v/>
      </c>
      <c r="G1072" s="21">
        <f>IF(F1072&gt;23500000,NA(),IF(F1072&lt;=4890000,1040000,IF(F1072&lt;=6550000,670000,620000)))</f>
        <v/>
      </c>
      <c r="H1072" s="21">
        <f>IF(D1072&lt;=0,0,MAX(0,MIN(2000000,D1072-MIN(100000,ROUNDDOWN(F1072*0.05,0)))))</f>
        <v/>
      </c>
      <c r="I1072" s="21">
        <f>IF(C1072&lt;=2000,0,MIN(C1072,ROUNDDOWN(F1072*0.4,0))-2000)</f>
        <v/>
      </c>
      <c r="J1072" s="21">
        <f>MAX(0,ROUNDDOWN(F1072-E1072-G1072,-3))</f>
        <v/>
      </c>
      <c r="K1072" s="21">
        <f>MAX(0,ROUNDDOWN(F1072-E1072-G1072-H1072-I1072,-3))</f>
        <v/>
      </c>
      <c r="L1072" s="21">
        <f>MAX(0,ROUNDDOWN(F1072-E1072-G1072-H1072,-3))</f>
        <v/>
      </c>
      <c r="M1072" s="21">
        <f>IF(J1072&lt;=0,0,ROUNDDOWN((J1072*LOOKUP(J1072,{0,1950001,3300001,6950001,9000001,18000001,40000001},{0.05,0.1,0.2,0.23,0.33,0.4,0.45})-LOOKUP(J1072,{0,1950001,3300001,6950001,9000001,18000001,40000001},{0,97500,427500,636000,1536000,2796000,4796000}))*1.021,-2))</f>
        <v/>
      </c>
      <c r="N1072" s="21">
        <f>IF(K1072&lt;=0,0,ROUNDDOWN((K1072*LOOKUP(K1072,{0,1950001,3300001,6950001,9000001,18000001,40000001},{0.05,0.1,0.2,0.23,0.33,0.4,0.45})-LOOKUP(K1072,{0,1950001,3300001,6950001,9000001,18000001,40000001},{0,97500,427500,636000,1536000,2796000,4796000}))*1.021,-2))</f>
        <v/>
      </c>
      <c r="O1072" s="21">
        <f>IF(L1072&lt;=0,0,ROUNDDOWN((L1072*LOOKUP(L1072,{0,1950001,3300001,6950001,9000001,18000001,40000001},{0.05,0.1,0.2,0.23,0.33,0.4,0.45})-LOOKUP(L1072,{0,1950001,3300001,6950001,9000001,18000001,40000001},{0,97500,427500,636000,1536000,2796000,4796000}))*1.021,-2))</f>
        <v/>
      </c>
      <c r="P1072" s="21">
        <f>MAX(0,ROUNDDOWN(F1072-E1072-430000,-3))</f>
        <v/>
      </c>
      <c r="Q1072" s="21">
        <f>MAX(0,ROUNDDOWN(F1072-E1072-430000-H1072,-3))</f>
        <v/>
      </c>
      <c r="R1072" s="21">
        <f>IF(F1072&lt;=450000,0,MAX(0,P1072*0.06-MIN(50000,P1072)*0.03))</f>
        <v/>
      </c>
      <c r="S1072" s="21">
        <f>IF(F1072&lt;=450000,0,MAX(0,P1072*0.04-MIN(50000,P1072)*0.02))</f>
        <v/>
      </c>
      <c r="T1072" s="21">
        <f>IF(F1072&lt;=450000,0,MAX(0,Q1072*0.06-MIN(50000,Q1072)*0.03))</f>
        <v/>
      </c>
      <c r="U1072" s="21">
        <f>IF(F1072&lt;=450000,0,MAX(0,Q1072*0.04-MIN(50000,Q1072)*0.02))</f>
        <v/>
      </c>
      <c r="V1072" s="21">
        <f>50000+MAX(0,G1072-480000)</f>
        <v/>
      </c>
      <c r="W1072" s="21">
        <f>P1072-V1072</f>
        <v/>
      </c>
      <c r="X1072" s="21">
        <f>Q1072-V1072</f>
        <v/>
      </c>
      <c r="Y1072" s="22">
        <f>IF(W1072&lt;0,0.9,LOOKUP(W1072,{0,1950001,3300001,6950001,9000001,18000001,40000001},{0.84895,0.7979,0.6958,0.66517,0.56307,0.4916,0.44055}))</f>
        <v/>
      </c>
      <c r="Z1072" s="22">
        <f>IF(X1072&lt;0,0.9,LOOKUP(X1072,{0,1950001,3300001,6950001,9000001,18000001,40000001},{0.84895,0.7979,0.6958,0.66517,0.56307,0.4916,0.44055}))</f>
        <v/>
      </c>
      <c r="AA1072" s="22">
        <f>IF(W1072&lt;0,0,CHOOSE(MATCH(W1072,{0,1950001,3300001,6950001,9000001},1),5.105/84.895,10.21/79.79,20.42/69.58,23.483/66.517,33.693/56.307))</f>
        <v/>
      </c>
      <c r="AB1072" s="21">
        <f>IF(C1072&lt;=2000,0,(MIN(C1072,ROUNDDOWN(F1072*0.3,0))-2000)*0.1)</f>
        <v/>
      </c>
      <c r="AC1072" s="21">
        <f>IF(C1072&lt;=2000,0,MIN((C1072-2000)*Y1072,(R1072+S1072)*0.2))</f>
        <v/>
      </c>
      <c r="AD1072" s="21">
        <f>IF(C1072&lt;=2000,0,MIN((C1072-2000)*Z1072,(T1072+U1072)*0.2))</f>
        <v/>
      </c>
      <c r="AE1072" s="21">
        <f>AC1072*AA1072</f>
        <v/>
      </c>
      <c r="AF1072" s="21">
        <f>ROUNDDOWN(R1072,-2)+ROUNDDOWN(S1072,-2)</f>
        <v/>
      </c>
      <c r="AG1072" s="21">
        <f>ROUNDDOWN(MAX(0,R1072-(AB1072+AC1072+AE1072)*0.6),-2)+ROUNDDOWN(MAX(0,S1072-(AB1072+AC1072+AE1072)*0.4),-2)</f>
        <v/>
      </c>
      <c r="AH1072" s="21">
        <f>ROUNDDOWN(MAX(0,T1072-(AB1072+AD1072)*0.6),-2)+ROUNDDOWN(MAX(0,U1072-(AB1072+AD1072)*0.4),-2)</f>
        <v/>
      </c>
      <c r="AI1072" s="21">
        <f>ROUNDDOWN(T1072,-2)+ROUNDDOWN(U1072,-2)</f>
        <v/>
      </c>
      <c r="AJ1072" s="21">
        <f>M1072+AF1072</f>
        <v/>
      </c>
      <c r="AK1072" s="21">
        <f>M1072+AG1072</f>
        <v/>
      </c>
      <c r="AL1072" s="21">
        <f>N1072+AH1072</f>
        <v/>
      </c>
      <c r="AM1072" s="21">
        <f>O1072+AI1072</f>
        <v/>
      </c>
      <c r="AN1072" s="21">
        <f>N1072+AI1072</f>
        <v/>
      </c>
      <c r="AO1072" s="21">
        <f>ROUNDDOWN((R1072+S1072)*0.2/Y1072+2000,0)</f>
        <v/>
      </c>
      <c r="AP1072" s="21">
        <f>ROUNDDOWN((T1072+U1072)*0.2/Z1072+2000,0)</f>
        <v/>
      </c>
      <c r="AQ1072" s="21">
        <f>AL1072-AK1072</f>
        <v/>
      </c>
      <c r="AR1072" s="21">
        <f>AM1072-AK1072</f>
        <v/>
      </c>
      <c r="AS1072" s="21">
        <f>AM1072-AL1072</f>
        <v/>
      </c>
      <c r="AT1072" s="21">
        <f>AK1072+C1072-AJ1072</f>
        <v/>
      </c>
      <c r="AU1072" s="21">
        <f>AL1072+C1072-AM1072</f>
        <v/>
      </c>
      <c r="AV1072" s="21">
        <f>AN1072+C1072-AM1072</f>
        <v/>
      </c>
    </row>
    <row r="1073">
      <c r="A1073" t="inlineStr">
        <is>
          <t>医療費の境目</t>
        </is>
      </c>
      <c r="B1073" s="21">
        <f>'3_医療費の境目'!$B$3</f>
        <v/>
      </c>
      <c r="C1073" s="21">
        <f>IF('3_医療費の境目'!$B$4="",AO1073,'3_医療費の境目'!$B$4)</f>
        <v/>
      </c>
      <c r="D1073" s="21">
        <f>'3_医療費の境目'!D1073</f>
        <v/>
      </c>
      <c r="E1073" s="21">
        <f>ROUND(MIN(B1073/12,650000)*12*0.0915+MIN(B1073/12,1390000)*12*(0.0504+0)+B1073*0.005,0)</f>
        <v/>
      </c>
      <c r="F1073" s="21">
        <f>IF(B1073&lt;741000,0,IF(B1073&lt;2191000,B1073-740000,IF(B1073&lt;2193000,1451000,IF(B1073&lt;2196000,1453000,IF(B1073&lt;2200000,1456000,IF(B1073&lt;3600000,ROUND(ROUNDDOWN(B1073/4,-3)*2.8,0)-80000,IF(B1073&lt;6600000,ROUND(ROUNDDOWN(B1073/4,-3)*3.2,0)-440000,IF(B1073&lt;8500000,ROUNDDOWN(B1073*0.9,0)-1100000,B1073-1950000))))))))</f>
        <v/>
      </c>
      <c r="G1073" s="21">
        <f>IF(F1073&gt;23500000,NA(),IF(F1073&lt;=4890000,1040000,IF(F1073&lt;=6550000,670000,620000)))</f>
        <v/>
      </c>
      <c r="H1073" s="21">
        <f>IF(D1073&lt;=0,0,MAX(0,MIN(2000000,D1073-MIN(100000,ROUNDDOWN(F1073*0.05,0)))))</f>
        <v/>
      </c>
      <c r="I1073" s="21">
        <f>IF(C1073&lt;=2000,0,MIN(C1073,ROUNDDOWN(F1073*0.4,0))-2000)</f>
        <v/>
      </c>
      <c r="J1073" s="21">
        <f>MAX(0,ROUNDDOWN(F1073-E1073-G1073,-3))</f>
        <v/>
      </c>
      <c r="K1073" s="21">
        <f>MAX(0,ROUNDDOWN(F1073-E1073-G1073-H1073-I1073,-3))</f>
        <v/>
      </c>
      <c r="L1073" s="21">
        <f>MAX(0,ROUNDDOWN(F1073-E1073-G1073-H1073,-3))</f>
        <v/>
      </c>
      <c r="M1073" s="21">
        <f>IF(J1073&lt;=0,0,ROUNDDOWN((J1073*LOOKUP(J1073,{0,1950001,3300001,6950001,9000001,18000001,40000001},{0.05,0.1,0.2,0.23,0.33,0.4,0.45})-LOOKUP(J1073,{0,1950001,3300001,6950001,9000001,18000001,40000001},{0,97500,427500,636000,1536000,2796000,4796000}))*1.021,-2))</f>
        <v/>
      </c>
      <c r="N1073" s="21">
        <f>IF(K1073&lt;=0,0,ROUNDDOWN((K1073*LOOKUP(K1073,{0,1950001,3300001,6950001,9000001,18000001,40000001},{0.05,0.1,0.2,0.23,0.33,0.4,0.45})-LOOKUP(K1073,{0,1950001,3300001,6950001,9000001,18000001,40000001},{0,97500,427500,636000,1536000,2796000,4796000}))*1.021,-2))</f>
        <v/>
      </c>
      <c r="O1073" s="21">
        <f>IF(L1073&lt;=0,0,ROUNDDOWN((L1073*LOOKUP(L1073,{0,1950001,3300001,6950001,9000001,18000001,40000001},{0.05,0.1,0.2,0.23,0.33,0.4,0.45})-LOOKUP(L1073,{0,1950001,3300001,6950001,9000001,18000001,40000001},{0,97500,427500,636000,1536000,2796000,4796000}))*1.021,-2))</f>
        <v/>
      </c>
      <c r="P1073" s="21">
        <f>MAX(0,ROUNDDOWN(F1073-E1073-430000,-3))</f>
        <v/>
      </c>
      <c r="Q1073" s="21">
        <f>MAX(0,ROUNDDOWN(F1073-E1073-430000-H1073,-3))</f>
        <v/>
      </c>
      <c r="R1073" s="21">
        <f>IF(F1073&lt;=450000,0,MAX(0,P1073*0.06-MIN(50000,P1073)*0.03))</f>
        <v/>
      </c>
      <c r="S1073" s="21">
        <f>IF(F1073&lt;=450000,0,MAX(0,P1073*0.04-MIN(50000,P1073)*0.02))</f>
        <v/>
      </c>
      <c r="T1073" s="21">
        <f>IF(F1073&lt;=450000,0,MAX(0,Q1073*0.06-MIN(50000,Q1073)*0.03))</f>
        <v/>
      </c>
      <c r="U1073" s="21">
        <f>IF(F1073&lt;=450000,0,MAX(0,Q1073*0.04-MIN(50000,Q1073)*0.02))</f>
        <v/>
      </c>
      <c r="V1073" s="21">
        <f>50000+MAX(0,G1073-480000)</f>
        <v/>
      </c>
      <c r="W1073" s="21">
        <f>P1073-V1073</f>
        <v/>
      </c>
      <c r="X1073" s="21">
        <f>Q1073-V1073</f>
        <v/>
      </c>
      <c r="Y1073" s="22">
        <f>IF(W1073&lt;0,0.9,LOOKUP(W1073,{0,1950001,3300001,6950001,9000001,18000001,40000001},{0.84895,0.7979,0.6958,0.66517,0.56307,0.4916,0.44055}))</f>
        <v/>
      </c>
      <c r="Z1073" s="22">
        <f>IF(X1073&lt;0,0.9,LOOKUP(X1073,{0,1950001,3300001,6950001,9000001,18000001,40000001},{0.84895,0.7979,0.6958,0.66517,0.56307,0.4916,0.44055}))</f>
        <v/>
      </c>
      <c r="AA1073" s="22">
        <f>IF(W1073&lt;0,0,CHOOSE(MATCH(W1073,{0,1950001,3300001,6950001,9000001},1),5.105/84.895,10.21/79.79,20.42/69.58,23.483/66.517,33.693/56.307))</f>
        <v/>
      </c>
      <c r="AB1073" s="21">
        <f>IF(C1073&lt;=2000,0,(MIN(C1073,ROUNDDOWN(F1073*0.3,0))-2000)*0.1)</f>
        <v/>
      </c>
      <c r="AC1073" s="21">
        <f>IF(C1073&lt;=2000,0,MIN((C1073-2000)*Y1073,(R1073+S1073)*0.2))</f>
        <v/>
      </c>
      <c r="AD1073" s="21">
        <f>IF(C1073&lt;=2000,0,MIN((C1073-2000)*Z1073,(T1073+U1073)*0.2))</f>
        <v/>
      </c>
      <c r="AE1073" s="21">
        <f>AC1073*AA1073</f>
        <v/>
      </c>
      <c r="AF1073" s="21">
        <f>ROUNDDOWN(R1073,-2)+ROUNDDOWN(S1073,-2)</f>
        <v/>
      </c>
      <c r="AG1073" s="21">
        <f>ROUNDDOWN(MAX(0,R1073-(AB1073+AC1073+AE1073)*0.6),-2)+ROUNDDOWN(MAX(0,S1073-(AB1073+AC1073+AE1073)*0.4),-2)</f>
        <v/>
      </c>
      <c r="AH1073" s="21">
        <f>ROUNDDOWN(MAX(0,T1073-(AB1073+AD1073)*0.6),-2)+ROUNDDOWN(MAX(0,U1073-(AB1073+AD1073)*0.4),-2)</f>
        <v/>
      </c>
      <c r="AI1073" s="21">
        <f>ROUNDDOWN(T1073,-2)+ROUNDDOWN(U1073,-2)</f>
        <v/>
      </c>
      <c r="AJ1073" s="21">
        <f>M1073+AF1073</f>
        <v/>
      </c>
      <c r="AK1073" s="21">
        <f>M1073+AG1073</f>
        <v/>
      </c>
      <c r="AL1073" s="21">
        <f>N1073+AH1073</f>
        <v/>
      </c>
      <c r="AM1073" s="21">
        <f>O1073+AI1073</f>
        <v/>
      </c>
      <c r="AN1073" s="21">
        <f>N1073+AI1073</f>
        <v/>
      </c>
      <c r="AO1073" s="21">
        <f>ROUNDDOWN((R1073+S1073)*0.2/Y1073+2000,0)</f>
        <v/>
      </c>
      <c r="AP1073" s="21">
        <f>ROUNDDOWN((T1073+U1073)*0.2/Z1073+2000,0)</f>
        <v/>
      </c>
      <c r="AQ1073" s="21">
        <f>AL1073-AK1073</f>
        <v/>
      </c>
      <c r="AR1073" s="21">
        <f>AM1073-AK1073</f>
        <v/>
      </c>
      <c r="AS1073" s="21">
        <f>AM1073-AL1073</f>
        <v/>
      </c>
      <c r="AT1073" s="21">
        <f>AK1073+C1073-AJ1073</f>
        <v/>
      </c>
      <c r="AU1073" s="21">
        <f>AL1073+C1073-AM1073</f>
        <v/>
      </c>
      <c r="AV1073" s="21">
        <f>AN1073+C1073-AM1073</f>
        <v/>
      </c>
    </row>
    <row r="1074">
      <c r="A1074" t="inlineStr">
        <is>
          <t>医療費の境目</t>
        </is>
      </c>
      <c r="B1074" s="21">
        <f>'3_医療費の境目'!$B$3</f>
        <v/>
      </c>
      <c r="C1074" s="21">
        <f>IF('3_医療費の境目'!$B$4="",AO1074,'3_医療費の境目'!$B$4)</f>
        <v/>
      </c>
      <c r="D1074" s="21">
        <f>'3_医療費の境目'!D1074</f>
        <v/>
      </c>
      <c r="E1074" s="21">
        <f>ROUND(MIN(B1074/12,650000)*12*0.0915+MIN(B1074/12,1390000)*12*(0.0504+0)+B1074*0.005,0)</f>
        <v/>
      </c>
      <c r="F1074" s="21">
        <f>IF(B1074&lt;741000,0,IF(B1074&lt;2191000,B1074-740000,IF(B1074&lt;2193000,1451000,IF(B1074&lt;2196000,1453000,IF(B1074&lt;2200000,1456000,IF(B1074&lt;3600000,ROUND(ROUNDDOWN(B1074/4,-3)*2.8,0)-80000,IF(B1074&lt;6600000,ROUND(ROUNDDOWN(B1074/4,-3)*3.2,0)-440000,IF(B1074&lt;8500000,ROUNDDOWN(B1074*0.9,0)-1100000,B1074-1950000))))))))</f>
        <v/>
      </c>
      <c r="G1074" s="21">
        <f>IF(F1074&gt;23500000,NA(),IF(F1074&lt;=4890000,1040000,IF(F1074&lt;=6550000,670000,620000)))</f>
        <v/>
      </c>
      <c r="H1074" s="21">
        <f>IF(D1074&lt;=0,0,MAX(0,MIN(2000000,D1074-MIN(100000,ROUNDDOWN(F1074*0.05,0)))))</f>
        <v/>
      </c>
      <c r="I1074" s="21">
        <f>IF(C1074&lt;=2000,0,MIN(C1074,ROUNDDOWN(F1074*0.4,0))-2000)</f>
        <v/>
      </c>
      <c r="J1074" s="21">
        <f>MAX(0,ROUNDDOWN(F1074-E1074-G1074,-3))</f>
        <v/>
      </c>
      <c r="K1074" s="21">
        <f>MAX(0,ROUNDDOWN(F1074-E1074-G1074-H1074-I1074,-3))</f>
        <v/>
      </c>
      <c r="L1074" s="21">
        <f>MAX(0,ROUNDDOWN(F1074-E1074-G1074-H1074,-3))</f>
        <v/>
      </c>
      <c r="M1074" s="21">
        <f>IF(J1074&lt;=0,0,ROUNDDOWN((J1074*LOOKUP(J1074,{0,1950001,3300001,6950001,9000001,18000001,40000001},{0.05,0.1,0.2,0.23,0.33,0.4,0.45})-LOOKUP(J1074,{0,1950001,3300001,6950001,9000001,18000001,40000001},{0,97500,427500,636000,1536000,2796000,4796000}))*1.021,-2))</f>
        <v/>
      </c>
      <c r="N1074" s="21">
        <f>IF(K1074&lt;=0,0,ROUNDDOWN((K1074*LOOKUP(K1074,{0,1950001,3300001,6950001,9000001,18000001,40000001},{0.05,0.1,0.2,0.23,0.33,0.4,0.45})-LOOKUP(K1074,{0,1950001,3300001,6950001,9000001,18000001,40000001},{0,97500,427500,636000,1536000,2796000,4796000}))*1.021,-2))</f>
        <v/>
      </c>
      <c r="O1074" s="21">
        <f>IF(L1074&lt;=0,0,ROUNDDOWN((L1074*LOOKUP(L1074,{0,1950001,3300001,6950001,9000001,18000001,40000001},{0.05,0.1,0.2,0.23,0.33,0.4,0.45})-LOOKUP(L1074,{0,1950001,3300001,6950001,9000001,18000001,40000001},{0,97500,427500,636000,1536000,2796000,4796000}))*1.021,-2))</f>
        <v/>
      </c>
      <c r="P1074" s="21">
        <f>MAX(0,ROUNDDOWN(F1074-E1074-430000,-3))</f>
        <v/>
      </c>
      <c r="Q1074" s="21">
        <f>MAX(0,ROUNDDOWN(F1074-E1074-430000-H1074,-3))</f>
        <v/>
      </c>
      <c r="R1074" s="21">
        <f>IF(F1074&lt;=450000,0,MAX(0,P1074*0.06-MIN(50000,P1074)*0.03))</f>
        <v/>
      </c>
      <c r="S1074" s="21">
        <f>IF(F1074&lt;=450000,0,MAX(0,P1074*0.04-MIN(50000,P1074)*0.02))</f>
        <v/>
      </c>
      <c r="T1074" s="21">
        <f>IF(F1074&lt;=450000,0,MAX(0,Q1074*0.06-MIN(50000,Q1074)*0.03))</f>
        <v/>
      </c>
      <c r="U1074" s="21">
        <f>IF(F1074&lt;=450000,0,MAX(0,Q1074*0.04-MIN(50000,Q1074)*0.02))</f>
        <v/>
      </c>
      <c r="V1074" s="21">
        <f>50000+MAX(0,G1074-480000)</f>
        <v/>
      </c>
      <c r="W1074" s="21">
        <f>P1074-V1074</f>
        <v/>
      </c>
      <c r="X1074" s="21">
        <f>Q1074-V1074</f>
        <v/>
      </c>
      <c r="Y1074" s="22">
        <f>IF(W1074&lt;0,0.9,LOOKUP(W1074,{0,1950001,3300001,6950001,9000001,18000001,40000001},{0.84895,0.7979,0.6958,0.66517,0.56307,0.4916,0.44055}))</f>
        <v/>
      </c>
      <c r="Z1074" s="22">
        <f>IF(X1074&lt;0,0.9,LOOKUP(X1074,{0,1950001,3300001,6950001,9000001,18000001,40000001},{0.84895,0.7979,0.6958,0.66517,0.56307,0.4916,0.44055}))</f>
        <v/>
      </c>
      <c r="AA1074" s="22">
        <f>IF(W1074&lt;0,0,CHOOSE(MATCH(W1074,{0,1950001,3300001,6950001,9000001},1),5.105/84.895,10.21/79.79,20.42/69.58,23.483/66.517,33.693/56.307))</f>
        <v/>
      </c>
      <c r="AB1074" s="21">
        <f>IF(C1074&lt;=2000,0,(MIN(C1074,ROUNDDOWN(F1074*0.3,0))-2000)*0.1)</f>
        <v/>
      </c>
      <c r="AC1074" s="21">
        <f>IF(C1074&lt;=2000,0,MIN((C1074-2000)*Y1074,(R1074+S1074)*0.2))</f>
        <v/>
      </c>
      <c r="AD1074" s="21">
        <f>IF(C1074&lt;=2000,0,MIN((C1074-2000)*Z1074,(T1074+U1074)*0.2))</f>
        <v/>
      </c>
      <c r="AE1074" s="21">
        <f>AC1074*AA1074</f>
        <v/>
      </c>
      <c r="AF1074" s="21">
        <f>ROUNDDOWN(R1074,-2)+ROUNDDOWN(S1074,-2)</f>
        <v/>
      </c>
      <c r="AG1074" s="21">
        <f>ROUNDDOWN(MAX(0,R1074-(AB1074+AC1074+AE1074)*0.6),-2)+ROUNDDOWN(MAX(0,S1074-(AB1074+AC1074+AE1074)*0.4),-2)</f>
        <v/>
      </c>
      <c r="AH1074" s="21">
        <f>ROUNDDOWN(MAX(0,T1074-(AB1074+AD1074)*0.6),-2)+ROUNDDOWN(MAX(0,U1074-(AB1074+AD1074)*0.4),-2)</f>
        <v/>
      </c>
      <c r="AI1074" s="21">
        <f>ROUNDDOWN(T1074,-2)+ROUNDDOWN(U1074,-2)</f>
        <v/>
      </c>
      <c r="AJ1074" s="21">
        <f>M1074+AF1074</f>
        <v/>
      </c>
      <c r="AK1074" s="21">
        <f>M1074+AG1074</f>
        <v/>
      </c>
      <c r="AL1074" s="21">
        <f>N1074+AH1074</f>
        <v/>
      </c>
      <c r="AM1074" s="21">
        <f>O1074+AI1074</f>
        <v/>
      </c>
      <c r="AN1074" s="21">
        <f>N1074+AI1074</f>
        <v/>
      </c>
      <c r="AO1074" s="21">
        <f>ROUNDDOWN((R1074+S1074)*0.2/Y1074+2000,0)</f>
        <v/>
      </c>
      <c r="AP1074" s="21">
        <f>ROUNDDOWN((T1074+U1074)*0.2/Z1074+2000,0)</f>
        <v/>
      </c>
      <c r="AQ1074" s="21">
        <f>AL1074-AK1074</f>
        <v/>
      </c>
      <c r="AR1074" s="21">
        <f>AM1074-AK1074</f>
        <v/>
      </c>
      <c r="AS1074" s="21">
        <f>AM1074-AL1074</f>
        <v/>
      </c>
      <c r="AT1074" s="21">
        <f>AK1074+C1074-AJ1074</f>
        <v/>
      </c>
      <c r="AU1074" s="21">
        <f>AL1074+C1074-AM1074</f>
        <v/>
      </c>
      <c r="AV1074" s="21">
        <f>AN1074+C1074-AM1074</f>
        <v/>
      </c>
    </row>
    <row r="1075">
      <c r="A1075" t="inlineStr">
        <is>
          <t>医療費の境目</t>
        </is>
      </c>
      <c r="B1075" s="21">
        <f>'3_医療費の境目'!$B$3</f>
        <v/>
      </c>
      <c r="C1075" s="21">
        <f>IF('3_医療費の境目'!$B$4="",AO1075,'3_医療費の境目'!$B$4)</f>
        <v/>
      </c>
      <c r="D1075" s="21">
        <f>'3_医療費の境目'!D1075</f>
        <v/>
      </c>
      <c r="E1075" s="21">
        <f>ROUND(MIN(B1075/12,650000)*12*0.0915+MIN(B1075/12,1390000)*12*(0.0504+0)+B1075*0.005,0)</f>
        <v/>
      </c>
      <c r="F1075" s="21">
        <f>IF(B1075&lt;741000,0,IF(B1075&lt;2191000,B1075-740000,IF(B1075&lt;2193000,1451000,IF(B1075&lt;2196000,1453000,IF(B1075&lt;2200000,1456000,IF(B1075&lt;3600000,ROUND(ROUNDDOWN(B1075/4,-3)*2.8,0)-80000,IF(B1075&lt;6600000,ROUND(ROUNDDOWN(B1075/4,-3)*3.2,0)-440000,IF(B1075&lt;8500000,ROUNDDOWN(B1075*0.9,0)-1100000,B1075-1950000))))))))</f>
        <v/>
      </c>
      <c r="G1075" s="21">
        <f>IF(F1075&gt;23500000,NA(),IF(F1075&lt;=4890000,1040000,IF(F1075&lt;=6550000,670000,620000)))</f>
        <v/>
      </c>
      <c r="H1075" s="21">
        <f>IF(D1075&lt;=0,0,MAX(0,MIN(2000000,D1075-MIN(100000,ROUNDDOWN(F1075*0.05,0)))))</f>
        <v/>
      </c>
      <c r="I1075" s="21">
        <f>IF(C1075&lt;=2000,0,MIN(C1075,ROUNDDOWN(F1075*0.4,0))-2000)</f>
        <v/>
      </c>
      <c r="J1075" s="21">
        <f>MAX(0,ROUNDDOWN(F1075-E1075-G1075,-3))</f>
        <v/>
      </c>
      <c r="K1075" s="21">
        <f>MAX(0,ROUNDDOWN(F1075-E1075-G1075-H1075-I1075,-3))</f>
        <v/>
      </c>
      <c r="L1075" s="21">
        <f>MAX(0,ROUNDDOWN(F1075-E1075-G1075-H1075,-3))</f>
        <v/>
      </c>
      <c r="M1075" s="21">
        <f>IF(J1075&lt;=0,0,ROUNDDOWN((J1075*LOOKUP(J1075,{0,1950001,3300001,6950001,9000001,18000001,40000001},{0.05,0.1,0.2,0.23,0.33,0.4,0.45})-LOOKUP(J1075,{0,1950001,3300001,6950001,9000001,18000001,40000001},{0,97500,427500,636000,1536000,2796000,4796000}))*1.021,-2))</f>
        <v/>
      </c>
      <c r="N1075" s="21">
        <f>IF(K1075&lt;=0,0,ROUNDDOWN((K1075*LOOKUP(K1075,{0,1950001,3300001,6950001,9000001,18000001,40000001},{0.05,0.1,0.2,0.23,0.33,0.4,0.45})-LOOKUP(K1075,{0,1950001,3300001,6950001,9000001,18000001,40000001},{0,97500,427500,636000,1536000,2796000,4796000}))*1.021,-2))</f>
        <v/>
      </c>
      <c r="O1075" s="21">
        <f>IF(L1075&lt;=0,0,ROUNDDOWN((L1075*LOOKUP(L1075,{0,1950001,3300001,6950001,9000001,18000001,40000001},{0.05,0.1,0.2,0.23,0.33,0.4,0.45})-LOOKUP(L1075,{0,1950001,3300001,6950001,9000001,18000001,40000001},{0,97500,427500,636000,1536000,2796000,4796000}))*1.021,-2))</f>
        <v/>
      </c>
      <c r="P1075" s="21">
        <f>MAX(0,ROUNDDOWN(F1075-E1075-430000,-3))</f>
        <v/>
      </c>
      <c r="Q1075" s="21">
        <f>MAX(0,ROUNDDOWN(F1075-E1075-430000-H1075,-3))</f>
        <v/>
      </c>
      <c r="R1075" s="21">
        <f>IF(F1075&lt;=450000,0,MAX(0,P1075*0.06-MIN(50000,P1075)*0.03))</f>
        <v/>
      </c>
      <c r="S1075" s="21">
        <f>IF(F1075&lt;=450000,0,MAX(0,P1075*0.04-MIN(50000,P1075)*0.02))</f>
        <v/>
      </c>
      <c r="T1075" s="21">
        <f>IF(F1075&lt;=450000,0,MAX(0,Q1075*0.06-MIN(50000,Q1075)*0.03))</f>
        <v/>
      </c>
      <c r="U1075" s="21">
        <f>IF(F1075&lt;=450000,0,MAX(0,Q1075*0.04-MIN(50000,Q1075)*0.02))</f>
        <v/>
      </c>
      <c r="V1075" s="21">
        <f>50000+MAX(0,G1075-480000)</f>
        <v/>
      </c>
      <c r="W1075" s="21">
        <f>P1075-V1075</f>
        <v/>
      </c>
      <c r="X1075" s="21">
        <f>Q1075-V1075</f>
        <v/>
      </c>
      <c r="Y1075" s="22">
        <f>IF(W1075&lt;0,0.9,LOOKUP(W1075,{0,1950001,3300001,6950001,9000001,18000001,40000001},{0.84895,0.7979,0.6958,0.66517,0.56307,0.4916,0.44055}))</f>
        <v/>
      </c>
      <c r="Z1075" s="22">
        <f>IF(X1075&lt;0,0.9,LOOKUP(X1075,{0,1950001,3300001,6950001,9000001,18000001,40000001},{0.84895,0.7979,0.6958,0.66517,0.56307,0.4916,0.44055}))</f>
        <v/>
      </c>
      <c r="AA1075" s="22">
        <f>IF(W1075&lt;0,0,CHOOSE(MATCH(W1075,{0,1950001,3300001,6950001,9000001},1),5.105/84.895,10.21/79.79,20.42/69.58,23.483/66.517,33.693/56.307))</f>
        <v/>
      </c>
      <c r="AB1075" s="21">
        <f>IF(C1075&lt;=2000,0,(MIN(C1075,ROUNDDOWN(F1075*0.3,0))-2000)*0.1)</f>
        <v/>
      </c>
      <c r="AC1075" s="21">
        <f>IF(C1075&lt;=2000,0,MIN((C1075-2000)*Y1075,(R1075+S1075)*0.2))</f>
        <v/>
      </c>
      <c r="AD1075" s="21">
        <f>IF(C1075&lt;=2000,0,MIN((C1075-2000)*Z1075,(T1075+U1075)*0.2))</f>
        <v/>
      </c>
      <c r="AE1075" s="21">
        <f>AC1075*AA1075</f>
        <v/>
      </c>
      <c r="AF1075" s="21">
        <f>ROUNDDOWN(R1075,-2)+ROUNDDOWN(S1075,-2)</f>
        <v/>
      </c>
      <c r="AG1075" s="21">
        <f>ROUNDDOWN(MAX(0,R1075-(AB1075+AC1075+AE1075)*0.6),-2)+ROUNDDOWN(MAX(0,S1075-(AB1075+AC1075+AE1075)*0.4),-2)</f>
        <v/>
      </c>
      <c r="AH1075" s="21">
        <f>ROUNDDOWN(MAX(0,T1075-(AB1075+AD1075)*0.6),-2)+ROUNDDOWN(MAX(0,U1075-(AB1075+AD1075)*0.4),-2)</f>
        <v/>
      </c>
      <c r="AI1075" s="21">
        <f>ROUNDDOWN(T1075,-2)+ROUNDDOWN(U1075,-2)</f>
        <v/>
      </c>
      <c r="AJ1075" s="21">
        <f>M1075+AF1075</f>
        <v/>
      </c>
      <c r="AK1075" s="21">
        <f>M1075+AG1075</f>
        <v/>
      </c>
      <c r="AL1075" s="21">
        <f>N1075+AH1075</f>
        <v/>
      </c>
      <c r="AM1075" s="21">
        <f>O1075+AI1075</f>
        <v/>
      </c>
      <c r="AN1075" s="21">
        <f>N1075+AI1075</f>
        <v/>
      </c>
      <c r="AO1075" s="21">
        <f>ROUNDDOWN((R1075+S1075)*0.2/Y1075+2000,0)</f>
        <v/>
      </c>
      <c r="AP1075" s="21">
        <f>ROUNDDOWN((T1075+U1075)*0.2/Z1075+2000,0)</f>
        <v/>
      </c>
      <c r="AQ1075" s="21">
        <f>AL1075-AK1075</f>
        <v/>
      </c>
      <c r="AR1075" s="21">
        <f>AM1075-AK1075</f>
        <v/>
      </c>
      <c r="AS1075" s="21">
        <f>AM1075-AL1075</f>
        <v/>
      </c>
      <c r="AT1075" s="21">
        <f>AK1075+C1075-AJ1075</f>
        <v/>
      </c>
      <c r="AU1075" s="21">
        <f>AL1075+C1075-AM1075</f>
        <v/>
      </c>
      <c r="AV1075" s="21">
        <f>AN1075+C1075-AM1075</f>
        <v/>
      </c>
    </row>
    <row r="1076">
      <c r="A1076" t="inlineStr">
        <is>
          <t>医療費の境目</t>
        </is>
      </c>
      <c r="B1076" s="21">
        <f>'3_医療費の境目'!$B$3</f>
        <v/>
      </c>
      <c r="C1076" s="21">
        <f>IF('3_医療費の境目'!$B$4="",AO1076,'3_医療費の境目'!$B$4)</f>
        <v/>
      </c>
      <c r="D1076" s="21">
        <f>'3_医療費の境目'!D1076</f>
        <v/>
      </c>
      <c r="E1076" s="21">
        <f>ROUND(MIN(B1076/12,650000)*12*0.0915+MIN(B1076/12,1390000)*12*(0.0504+0)+B1076*0.005,0)</f>
        <v/>
      </c>
      <c r="F1076" s="21">
        <f>IF(B1076&lt;741000,0,IF(B1076&lt;2191000,B1076-740000,IF(B1076&lt;2193000,1451000,IF(B1076&lt;2196000,1453000,IF(B1076&lt;2200000,1456000,IF(B1076&lt;3600000,ROUND(ROUNDDOWN(B1076/4,-3)*2.8,0)-80000,IF(B1076&lt;6600000,ROUND(ROUNDDOWN(B1076/4,-3)*3.2,0)-440000,IF(B1076&lt;8500000,ROUNDDOWN(B1076*0.9,0)-1100000,B1076-1950000))))))))</f>
        <v/>
      </c>
      <c r="G1076" s="21">
        <f>IF(F1076&gt;23500000,NA(),IF(F1076&lt;=4890000,1040000,IF(F1076&lt;=6550000,670000,620000)))</f>
        <v/>
      </c>
      <c r="H1076" s="21">
        <f>IF(D1076&lt;=0,0,MAX(0,MIN(2000000,D1076-MIN(100000,ROUNDDOWN(F1076*0.05,0)))))</f>
        <v/>
      </c>
      <c r="I1076" s="21">
        <f>IF(C1076&lt;=2000,0,MIN(C1076,ROUNDDOWN(F1076*0.4,0))-2000)</f>
        <v/>
      </c>
      <c r="J1076" s="21">
        <f>MAX(0,ROUNDDOWN(F1076-E1076-G1076,-3))</f>
        <v/>
      </c>
      <c r="K1076" s="21">
        <f>MAX(0,ROUNDDOWN(F1076-E1076-G1076-H1076-I1076,-3))</f>
        <v/>
      </c>
      <c r="L1076" s="21">
        <f>MAX(0,ROUNDDOWN(F1076-E1076-G1076-H1076,-3))</f>
        <v/>
      </c>
      <c r="M1076" s="21">
        <f>IF(J1076&lt;=0,0,ROUNDDOWN((J1076*LOOKUP(J1076,{0,1950001,3300001,6950001,9000001,18000001,40000001},{0.05,0.1,0.2,0.23,0.33,0.4,0.45})-LOOKUP(J1076,{0,1950001,3300001,6950001,9000001,18000001,40000001},{0,97500,427500,636000,1536000,2796000,4796000}))*1.021,-2))</f>
        <v/>
      </c>
      <c r="N1076" s="21">
        <f>IF(K1076&lt;=0,0,ROUNDDOWN((K1076*LOOKUP(K1076,{0,1950001,3300001,6950001,9000001,18000001,40000001},{0.05,0.1,0.2,0.23,0.33,0.4,0.45})-LOOKUP(K1076,{0,1950001,3300001,6950001,9000001,18000001,40000001},{0,97500,427500,636000,1536000,2796000,4796000}))*1.021,-2))</f>
        <v/>
      </c>
      <c r="O1076" s="21">
        <f>IF(L1076&lt;=0,0,ROUNDDOWN((L1076*LOOKUP(L1076,{0,1950001,3300001,6950001,9000001,18000001,40000001},{0.05,0.1,0.2,0.23,0.33,0.4,0.45})-LOOKUP(L1076,{0,1950001,3300001,6950001,9000001,18000001,40000001},{0,97500,427500,636000,1536000,2796000,4796000}))*1.021,-2))</f>
        <v/>
      </c>
      <c r="P1076" s="21">
        <f>MAX(0,ROUNDDOWN(F1076-E1076-430000,-3))</f>
        <v/>
      </c>
      <c r="Q1076" s="21">
        <f>MAX(0,ROUNDDOWN(F1076-E1076-430000-H1076,-3))</f>
        <v/>
      </c>
      <c r="R1076" s="21">
        <f>IF(F1076&lt;=450000,0,MAX(0,P1076*0.06-MIN(50000,P1076)*0.03))</f>
        <v/>
      </c>
      <c r="S1076" s="21">
        <f>IF(F1076&lt;=450000,0,MAX(0,P1076*0.04-MIN(50000,P1076)*0.02))</f>
        <v/>
      </c>
      <c r="T1076" s="21">
        <f>IF(F1076&lt;=450000,0,MAX(0,Q1076*0.06-MIN(50000,Q1076)*0.03))</f>
        <v/>
      </c>
      <c r="U1076" s="21">
        <f>IF(F1076&lt;=450000,0,MAX(0,Q1076*0.04-MIN(50000,Q1076)*0.02))</f>
        <v/>
      </c>
      <c r="V1076" s="21">
        <f>50000+MAX(0,G1076-480000)</f>
        <v/>
      </c>
      <c r="W1076" s="21">
        <f>P1076-V1076</f>
        <v/>
      </c>
      <c r="X1076" s="21">
        <f>Q1076-V1076</f>
        <v/>
      </c>
      <c r="Y1076" s="22">
        <f>IF(W1076&lt;0,0.9,LOOKUP(W1076,{0,1950001,3300001,6950001,9000001,18000001,40000001},{0.84895,0.7979,0.6958,0.66517,0.56307,0.4916,0.44055}))</f>
        <v/>
      </c>
      <c r="Z1076" s="22">
        <f>IF(X1076&lt;0,0.9,LOOKUP(X1076,{0,1950001,3300001,6950001,9000001,18000001,40000001},{0.84895,0.7979,0.6958,0.66517,0.56307,0.4916,0.44055}))</f>
        <v/>
      </c>
      <c r="AA1076" s="22">
        <f>IF(W1076&lt;0,0,CHOOSE(MATCH(W1076,{0,1950001,3300001,6950001,9000001},1),5.105/84.895,10.21/79.79,20.42/69.58,23.483/66.517,33.693/56.307))</f>
        <v/>
      </c>
      <c r="AB1076" s="21">
        <f>IF(C1076&lt;=2000,0,(MIN(C1076,ROUNDDOWN(F1076*0.3,0))-2000)*0.1)</f>
        <v/>
      </c>
      <c r="AC1076" s="21">
        <f>IF(C1076&lt;=2000,0,MIN((C1076-2000)*Y1076,(R1076+S1076)*0.2))</f>
        <v/>
      </c>
      <c r="AD1076" s="21">
        <f>IF(C1076&lt;=2000,0,MIN((C1076-2000)*Z1076,(T1076+U1076)*0.2))</f>
        <v/>
      </c>
      <c r="AE1076" s="21">
        <f>AC1076*AA1076</f>
        <v/>
      </c>
      <c r="AF1076" s="21">
        <f>ROUNDDOWN(R1076,-2)+ROUNDDOWN(S1076,-2)</f>
        <v/>
      </c>
      <c r="AG1076" s="21">
        <f>ROUNDDOWN(MAX(0,R1076-(AB1076+AC1076+AE1076)*0.6),-2)+ROUNDDOWN(MAX(0,S1076-(AB1076+AC1076+AE1076)*0.4),-2)</f>
        <v/>
      </c>
      <c r="AH1076" s="21">
        <f>ROUNDDOWN(MAX(0,T1076-(AB1076+AD1076)*0.6),-2)+ROUNDDOWN(MAX(0,U1076-(AB1076+AD1076)*0.4),-2)</f>
        <v/>
      </c>
      <c r="AI1076" s="21">
        <f>ROUNDDOWN(T1076,-2)+ROUNDDOWN(U1076,-2)</f>
        <v/>
      </c>
      <c r="AJ1076" s="21">
        <f>M1076+AF1076</f>
        <v/>
      </c>
      <c r="AK1076" s="21">
        <f>M1076+AG1076</f>
        <v/>
      </c>
      <c r="AL1076" s="21">
        <f>N1076+AH1076</f>
        <v/>
      </c>
      <c r="AM1076" s="21">
        <f>O1076+AI1076</f>
        <v/>
      </c>
      <c r="AN1076" s="21">
        <f>N1076+AI1076</f>
        <v/>
      </c>
      <c r="AO1076" s="21">
        <f>ROUNDDOWN((R1076+S1076)*0.2/Y1076+2000,0)</f>
        <v/>
      </c>
      <c r="AP1076" s="21">
        <f>ROUNDDOWN((T1076+U1076)*0.2/Z1076+2000,0)</f>
        <v/>
      </c>
      <c r="AQ1076" s="21">
        <f>AL1076-AK1076</f>
        <v/>
      </c>
      <c r="AR1076" s="21">
        <f>AM1076-AK1076</f>
        <v/>
      </c>
      <c r="AS1076" s="21">
        <f>AM1076-AL1076</f>
        <v/>
      </c>
      <c r="AT1076" s="21">
        <f>AK1076+C1076-AJ1076</f>
        <v/>
      </c>
      <c r="AU1076" s="21">
        <f>AL1076+C1076-AM1076</f>
        <v/>
      </c>
      <c r="AV1076" s="21">
        <f>AN1076+C1076-AM1076</f>
        <v/>
      </c>
    </row>
    <row r="1077">
      <c r="A1077" t="inlineStr">
        <is>
          <t>医療費の境目</t>
        </is>
      </c>
      <c r="B1077" s="21">
        <f>'3_医療費の境目'!$B$3</f>
        <v/>
      </c>
      <c r="C1077" s="21">
        <f>IF('3_医療費の境目'!$B$4="",AO1077,'3_医療費の境目'!$B$4)</f>
        <v/>
      </c>
      <c r="D1077" s="21">
        <f>'3_医療費の境目'!D1077</f>
        <v/>
      </c>
      <c r="E1077" s="21">
        <f>ROUND(MIN(B1077/12,650000)*12*0.0915+MIN(B1077/12,1390000)*12*(0.0504+0)+B1077*0.005,0)</f>
        <v/>
      </c>
      <c r="F1077" s="21">
        <f>IF(B1077&lt;741000,0,IF(B1077&lt;2191000,B1077-740000,IF(B1077&lt;2193000,1451000,IF(B1077&lt;2196000,1453000,IF(B1077&lt;2200000,1456000,IF(B1077&lt;3600000,ROUND(ROUNDDOWN(B1077/4,-3)*2.8,0)-80000,IF(B1077&lt;6600000,ROUND(ROUNDDOWN(B1077/4,-3)*3.2,0)-440000,IF(B1077&lt;8500000,ROUNDDOWN(B1077*0.9,0)-1100000,B1077-1950000))))))))</f>
        <v/>
      </c>
      <c r="G1077" s="21">
        <f>IF(F1077&gt;23500000,NA(),IF(F1077&lt;=4890000,1040000,IF(F1077&lt;=6550000,670000,620000)))</f>
        <v/>
      </c>
      <c r="H1077" s="21">
        <f>IF(D1077&lt;=0,0,MAX(0,MIN(2000000,D1077-MIN(100000,ROUNDDOWN(F1077*0.05,0)))))</f>
        <v/>
      </c>
      <c r="I1077" s="21">
        <f>IF(C1077&lt;=2000,0,MIN(C1077,ROUNDDOWN(F1077*0.4,0))-2000)</f>
        <v/>
      </c>
      <c r="J1077" s="21">
        <f>MAX(0,ROUNDDOWN(F1077-E1077-G1077,-3))</f>
        <v/>
      </c>
      <c r="K1077" s="21">
        <f>MAX(0,ROUNDDOWN(F1077-E1077-G1077-H1077-I1077,-3))</f>
        <v/>
      </c>
      <c r="L1077" s="21">
        <f>MAX(0,ROUNDDOWN(F1077-E1077-G1077-H1077,-3))</f>
        <v/>
      </c>
      <c r="M1077" s="21">
        <f>IF(J1077&lt;=0,0,ROUNDDOWN((J1077*LOOKUP(J1077,{0,1950001,3300001,6950001,9000001,18000001,40000001},{0.05,0.1,0.2,0.23,0.33,0.4,0.45})-LOOKUP(J1077,{0,1950001,3300001,6950001,9000001,18000001,40000001},{0,97500,427500,636000,1536000,2796000,4796000}))*1.021,-2))</f>
        <v/>
      </c>
      <c r="N1077" s="21">
        <f>IF(K1077&lt;=0,0,ROUNDDOWN((K1077*LOOKUP(K1077,{0,1950001,3300001,6950001,9000001,18000001,40000001},{0.05,0.1,0.2,0.23,0.33,0.4,0.45})-LOOKUP(K1077,{0,1950001,3300001,6950001,9000001,18000001,40000001},{0,97500,427500,636000,1536000,2796000,4796000}))*1.021,-2))</f>
        <v/>
      </c>
      <c r="O1077" s="21">
        <f>IF(L1077&lt;=0,0,ROUNDDOWN((L1077*LOOKUP(L1077,{0,1950001,3300001,6950001,9000001,18000001,40000001},{0.05,0.1,0.2,0.23,0.33,0.4,0.45})-LOOKUP(L1077,{0,1950001,3300001,6950001,9000001,18000001,40000001},{0,97500,427500,636000,1536000,2796000,4796000}))*1.021,-2))</f>
        <v/>
      </c>
      <c r="P1077" s="21">
        <f>MAX(0,ROUNDDOWN(F1077-E1077-430000,-3))</f>
        <v/>
      </c>
      <c r="Q1077" s="21">
        <f>MAX(0,ROUNDDOWN(F1077-E1077-430000-H1077,-3))</f>
        <v/>
      </c>
      <c r="R1077" s="21">
        <f>IF(F1077&lt;=450000,0,MAX(0,P1077*0.06-MIN(50000,P1077)*0.03))</f>
        <v/>
      </c>
      <c r="S1077" s="21">
        <f>IF(F1077&lt;=450000,0,MAX(0,P1077*0.04-MIN(50000,P1077)*0.02))</f>
        <v/>
      </c>
      <c r="T1077" s="21">
        <f>IF(F1077&lt;=450000,0,MAX(0,Q1077*0.06-MIN(50000,Q1077)*0.03))</f>
        <v/>
      </c>
      <c r="U1077" s="21">
        <f>IF(F1077&lt;=450000,0,MAX(0,Q1077*0.04-MIN(50000,Q1077)*0.02))</f>
        <v/>
      </c>
      <c r="V1077" s="21">
        <f>50000+MAX(0,G1077-480000)</f>
        <v/>
      </c>
      <c r="W1077" s="21">
        <f>P1077-V1077</f>
        <v/>
      </c>
      <c r="X1077" s="21">
        <f>Q1077-V1077</f>
        <v/>
      </c>
      <c r="Y1077" s="22">
        <f>IF(W1077&lt;0,0.9,LOOKUP(W1077,{0,1950001,3300001,6950001,9000001,18000001,40000001},{0.84895,0.7979,0.6958,0.66517,0.56307,0.4916,0.44055}))</f>
        <v/>
      </c>
      <c r="Z1077" s="22">
        <f>IF(X1077&lt;0,0.9,LOOKUP(X1077,{0,1950001,3300001,6950001,9000001,18000001,40000001},{0.84895,0.7979,0.6958,0.66517,0.56307,0.4916,0.44055}))</f>
        <v/>
      </c>
      <c r="AA1077" s="22">
        <f>IF(W1077&lt;0,0,CHOOSE(MATCH(W1077,{0,1950001,3300001,6950001,9000001},1),5.105/84.895,10.21/79.79,20.42/69.58,23.483/66.517,33.693/56.307))</f>
        <v/>
      </c>
      <c r="AB1077" s="21">
        <f>IF(C1077&lt;=2000,0,(MIN(C1077,ROUNDDOWN(F1077*0.3,0))-2000)*0.1)</f>
        <v/>
      </c>
      <c r="AC1077" s="21">
        <f>IF(C1077&lt;=2000,0,MIN((C1077-2000)*Y1077,(R1077+S1077)*0.2))</f>
        <v/>
      </c>
      <c r="AD1077" s="21">
        <f>IF(C1077&lt;=2000,0,MIN((C1077-2000)*Z1077,(T1077+U1077)*0.2))</f>
        <v/>
      </c>
      <c r="AE1077" s="21">
        <f>AC1077*AA1077</f>
        <v/>
      </c>
      <c r="AF1077" s="21">
        <f>ROUNDDOWN(R1077,-2)+ROUNDDOWN(S1077,-2)</f>
        <v/>
      </c>
      <c r="AG1077" s="21">
        <f>ROUNDDOWN(MAX(0,R1077-(AB1077+AC1077+AE1077)*0.6),-2)+ROUNDDOWN(MAX(0,S1077-(AB1077+AC1077+AE1077)*0.4),-2)</f>
        <v/>
      </c>
      <c r="AH1077" s="21">
        <f>ROUNDDOWN(MAX(0,T1077-(AB1077+AD1077)*0.6),-2)+ROUNDDOWN(MAX(0,U1077-(AB1077+AD1077)*0.4),-2)</f>
        <v/>
      </c>
      <c r="AI1077" s="21">
        <f>ROUNDDOWN(T1077,-2)+ROUNDDOWN(U1077,-2)</f>
        <v/>
      </c>
      <c r="AJ1077" s="21">
        <f>M1077+AF1077</f>
        <v/>
      </c>
      <c r="AK1077" s="21">
        <f>M1077+AG1077</f>
        <v/>
      </c>
      <c r="AL1077" s="21">
        <f>N1077+AH1077</f>
        <v/>
      </c>
      <c r="AM1077" s="21">
        <f>O1077+AI1077</f>
        <v/>
      </c>
      <c r="AN1077" s="21">
        <f>N1077+AI1077</f>
        <v/>
      </c>
      <c r="AO1077" s="21">
        <f>ROUNDDOWN((R1077+S1077)*0.2/Y1077+2000,0)</f>
        <v/>
      </c>
      <c r="AP1077" s="21">
        <f>ROUNDDOWN((T1077+U1077)*0.2/Z1077+2000,0)</f>
        <v/>
      </c>
      <c r="AQ1077" s="21">
        <f>AL1077-AK1077</f>
        <v/>
      </c>
      <c r="AR1077" s="21">
        <f>AM1077-AK1077</f>
        <v/>
      </c>
      <c r="AS1077" s="21">
        <f>AM1077-AL1077</f>
        <v/>
      </c>
      <c r="AT1077" s="21">
        <f>AK1077+C1077-AJ1077</f>
        <v/>
      </c>
      <c r="AU1077" s="21">
        <f>AL1077+C1077-AM1077</f>
        <v/>
      </c>
      <c r="AV1077" s="21">
        <f>AN1077+C1077-AM1077</f>
        <v/>
      </c>
    </row>
    <row r="1078">
      <c r="A1078" t="inlineStr">
        <is>
          <t>医療費の境目</t>
        </is>
      </c>
      <c r="B1078" s="21">
        <f>'3_医療費の境目'!$B$3</f>
        <v/>
      </c>
      <c r="C1078" s="21">
        <f>IF('3_医療費の境目'!$B$4="",AO1078,'3_医療費の境目'!$B$4)</f>
        <v/>
      </c>
      <c r="D1078" s="21">
        <f>'3_医療費の境目'!D1078</f>
        <v/>
      </c>
      <c r="E1078" s="21">
        <f>ROUND(MIN(B1078/12,650000)*12*0.0915+MIN(B1078/12,1390000)*12*(0.0504+0)+B1078*0.005,0)</f>
        <v/>
      </c>
      <c r="F1078" s="21">
        <f>IF(B1078&lt;741000,0,IF(B1078&lt;2191000,B1078-740000,IF(B1078&lt;2193000,1451000,IF(B1078&lt;2196000,1453000,IF(B1078&lt;2200000,1456000,IF(B1078&lt;3600000,ROUND(ROUNDDOWN(B1078/4,-3)*2.8,0)-80000,IF(B1078&lt;6600000,ROUND(ROUNDDOWN(B1078/4,-3)*3.2,0)-440000,IF(B1078&lt;8500000,ROUNDDOWN(B1078*0.9,0)-1100000,B1078-1950000))))))))</f>
        <v/>
      </c>
      <c r="G1078" s="21">
        <f>IF(F1078&gt;23500000,NA(),IF(F1078&lt;=4890000,1040000,IF(F1078&lt;=6550000,670000,620000)))</f>
        <v/>
      </c>
      <c r="H1078" s="21">
        <f>IF(D1078&lt;=0,0,MAX(0,MIN(2000000,D1078-MIN(100000,ROUNDDOWN(F1078*0.05,0)))))</f>
        <v/>
      </c>
      <c r="I1078" s="21">
        <f>IF(C1078&lt;=2000,0,MIN(C1078,ROUNDDOWN(F1078*0.4,0))-2000)</f>
        <v/>
      </c>
      <c r="J1078" s="21">
        <f>MAX(0,ROUNDDOWN(F1078-E1078-G1078,-3))</f>
        <v/>
      </c>
      <c r="K1078" s="21">
        <f>MAX(0,ROUNDDOWN(F1078-E1078-G1078-H1078-I1078,-3))</f>
        <v/>
      </c>
      <c r="L1078" s="21">
        <f>MAX(0,ROUNDDOWN(F1078-E1078-G1078-H1078,-3))</f>
        <v/>
      </c>
      <c r="M1078" s="21">
        <f>IF(J1078&lt;=0,0,ROUNDDOWN((J1078*LOOKUP(J1078,{0,1950001,3300001,6950001,9000001,18000001,40000001},{0.05,0.1,0.2,0.23,0.33,0.4,0.45})-LOOKUP(J1078,{0,1950001,3300001,6950001,9000001,18000001,40000001},{0,97500,427500,636000,1536000,2796000,4796000}))*1.021,-2))</f>
        <v/>
      </c>
      <c r="N1078" s="21">
        <f>IF(K1078&lt;=0,0,ROUNDDOWN((K1078*LOOKUP(K1078,{0,1950001,3300001,6950001,9000001,18000001,40000001},{0.05,0.1,0.2,0.23,0.33,0.4,0.45})-LOOKUP(K1078,{0,1950001,3300001,6950001,9000001,18000001,40000001},{0,97500,427500,636000,1536000,2796000,4796000}))*1.021,-2))</f>
        <v/>
      </c>
      <c r="O1078" s="21">
        <f>IF(L1078&lt;=0,0,ROUNDDOWN((L1078*LOOKUP(L1078,{0,1950001,3300001,6950001,9000001,18000001,40000001},{0.05,0.1,0.2,0.23,0.33,0.4,0.45})-LOOKUP(L1078,{0,1950001,3300001,6950001,9000001,18000001,40000001},{0,97500,427500,636000,1536000,2796000,4796000}))*1.021,-2))</f>
        <v/>
      </c>
      <c r="P1078" s="21">
        <f>MAX(0,ROUNDDOWN(F1078-E1078-430000,-3))</f>
        <v/>
      </c>
      <c r="Q1078" s="21">
        <f>MAX(0,ROUNDDOWN(F1078-E1078-430000-H1078,-3))</f>
        <v/>
      </c>
      <c r="R1078" s="21">
        <f>IF(F1078&lt;=450000,0,MAX(0,P1078*0.06-MIN(50000,P1078)*0.03))</f>
        <v/>
      </c>
      <c r="S1078" s="21">
        <f>IF(F1078&lt;=450000,0,MAX(0,P1078*0.04-MIN(50000,P1078)*0.02))</f>
        <v/>
      </c>
      <c r="T1078" s="21">
        <f>IF(F1078&lt;=450000,0,MAX(0,Q1078*0.06-MIN(50000,Q1078)*0.03))</f>
        <v/>
      </c>
      <c r="U1078" s="21">
        <f>IF(F1078&lt;=450000,0,MAX(0,Q1078*0.04-MIN(50000,Q1078)*0.02))</f>
        <v/>
      </c>
      <c r="V1078" s="21">
        <f>50000+MAX(0,G1078-480000)</f>
        <v/>
      </c>
      <c r="W1078" s="21">
        <f>P1078-V1078</f>
        <v/>
      </c>
      <c r="X1078" s="21">
        <f>Q1078-V1078</f>
        <v/>
      </c>
      <c r="Y1078" s="22">
        <f>IF(W1078&lt;0,0.9,LOOKUP(W1078,{0,1950001,3300001,6950001,9000001,18000001,40000001},{0.84895,0.7979,0.6958,0.66517,0.56307,0.4916,0.44055}))</f>
        <v/>
      </c>
      <c r="Z1078" s="22">
        <f>IF(X1078&lt;0,0.9,LOOKUP(X1078,{0,1950001,3300001,6950001,9000001,18000001,40000001},{0.84895,0.7979,0.6958,0.66517,0.56307,0.4916,0.44055}))</f>
        <v/>
      </c>
      <c r="AA1078" s="22">
        <f>IF(W1078&lt;0,0,CHOOSE(MATCH(W1078,{0,1950001,3300001,6950001,9000001},1),5.105/84.895,10.21/79.79,20.42/69.58,23.483/66.517,33.693/56.307))</f>
        <v/>
      </c>
      <c r="AB1078" s="21">
        <f>IF(C1078&lt;=2000,0,(MIN(C1078,ROUNDDOWN(F1078*0.3,0))-2000)*0.1)</f>
        <v/>
      </c>
      <c r="AC1078" s="21">
        <f>IF(C1078&lt;=2000,0,MIN((C1078-2000)*Y1078,(R1078+S1078)*0.2))</f>
        <v/>
      </c>
      <c r="AD1078" s="21">
        <f>IF(C1078&lt;=2000,0,MIN((C1078-2000)*Z1078,(T1078+U1078)*0.2))</f>
        <v/>
      </c>
      <c r="AE1078" s="21">
        <f>AC1078*AA1078</f>
        <v/>
      </c>
      <c r="AF1078" s="21">
        <f>ROUNDDOWN(R1078,-2)+ROUNDDOWN(S1078,-2)</f>
        <v/>
      </c>
      <c r="AG1078" s="21">
        <f>ROUNDDOWN(MAX(0,R1078-(AB1078+AC1078+AE1078)*0.6),-2)+ROUNDDOWN(MAX(0,S1078-(AB1078+AC1078+AE1078)*0.4),-2)</f>
        <v/>
      </c>
      <c r="AH1078" s="21">
        <f>ROUNDDOWN(MAX(0,T1078-(AB1078+AD1078)*0.6),-2)+ROUNDDOWN(MAX(0,U1078-(AB1078+AD1078)*0.4),-2)</f>
        <v/>
      </c>
      <c r="AI1078" s="21">
        <f>ROUNDDOWN(T1078,-2)+ROUNDDOWN(U1078,-2)</f>
        <v/>
      </c>
      <c r="AJ1078" s="21">
        <f>M1078+AF1078</f>
        <v/>
      </c>
      <c r="AK1078" s="21">
        <f>M1078+AG1078</f>
        <v/>
      </c>
      <c r="AL1078" s="21">
        <f>N1078+AH1078</f>
        <v/>
      </c>
      <c r="AM1078" s="21">
        <f>O1078+AI1078</f>
        <v/>
      </c>
      <c r="AN1078" s="21">
        <f>N1078+AI1078</f>
        <v/>
      </c>
      <c r="AO1078" s="21">
        <f>ROUNDDOWN((R1078+S1078)*0.2/Y1078+2000,0)</f>
        <v/>
      </c>
      <c r="AP1078" s="21">
        <f>ROUNDDOWN((T1078+U1078)*0.2/Z1078+2000,0)</f>
        <v/>
      </c>
      <c r="AQ1078" s="21">
        <f>AL1078-AK1078</f>
        <v/>
      </c>
      <c r="AR1078" s="21">
        <f>AM1078-AK1078</f>
        <v/>
      </c>
      <c r="AS1078" s="21">
        <f>AM1078-AL1078</f>
        <v/>
      </c>
      <c r="AT1078" s="21">
        <f>AK1078+C1078-AJ1078</f>
        <v/>
      </c>
      <c r="AU1078" s="21">
        <f>AL1078+C1078-AM1078</f>
        <v/>
      </c>
      <c r="AV1078" s="21">
        <f>AN1078+C1078-AM1078</f>
        <v/>
      </c>
    </row>
    <row r="1079">
      <c r="A1079" t="inlineStr">
        <is>
          <t>医療費の境目</t>
        </is>
      </c>
      <c r="B1079" s="21">
        <f>'3_医療費の境目'!$B$3</f>
        <v/>
      </c>
      <c r="C1079" s="21">
        <f>IF('3_医療費の境目'!$B$4="",AO1079,'3_医療費の境目'!$B$4)</f>
        <v/>
      </c>
      <c r="D1079" s="21">
        <f>'3_医療費の境目'!D1079</f>
        <v/>
      </c>
      <c r="E1079" s="21">
        <f>ROUND(MIN(B1079/12,650000)*12*0.0915+MIN(B1079/12,1390000)*12*(0.0504+0)+B1079*0.005,0)</f>
        <v/>
      </c>
      <c r="F1079" s="21">
        <f>IF(B1079&lt;741000,0,IF(B1079&lt;2191000,B1079-740000,IF(B1079&lt;2193000,1451000,IF(B1079&lt;2196000,1453000,IF(B1079&lt;2200000,1456000,IF(B1079&lt;3600000,ROUND(ROUNDDOWN(B1079/4,-3)*2.8,0)-80000,IF(B1079&lt;6600000,ROUND(ROUNDDOWN(B1079/4,-3)*3.2,0)-440000,IF(B1079&lt;8500000,ROUNDDOWN(B1079*0.9,0)-1100000,B1079-1950000))))))))</f>
        <v/>
      </c>
      <c r="G1079" s="21">
        <f>IF(F1079&gt;23500000,NA(),IF(F1079&lt;=4890000,1040000,IF(F1079&lt;=6550000,670000,620000)))</f>
        <v/>
      </c>
      <c r="H1079" s="21">
        <f>IF(D1079&lt;=0,0,MAX(0,MIN(2000000,D1079-MIN(100000,ROUNDDOWN(F1079*0.05,0)))))</f>
        <v/>
      </c>
      <c r="I1079" s="21">
        <f>IF(C1079&lt;=2000,0,MIN(C1079,ROUNDDOWN(F1079*0.4,0))-2000)</f>
        <v/>
      </c>
      <c r="J1079" s="21">
        <f>MAX(0,ROUNDDOWN(F1079-E1079-G1079,-3))</f>
        <v/>
      </c>
      <c r="K1079" s="21">
        <f>MAX(0,ROUNDDOWN(F1079-E1079-G1079-H1079-I1079,-3))</f>
        <v/>
      </c>
      <c r="L1079" s="21">
        <f>MAX(0,ROUNDDOWN(F1079-E1079-G1079-H1079,-3))</f>
        <v/>
      </c>
      <c r="M1079" s="21">
        <f>IF(J1079&lt;=0,0,ROUNDDOWN((J1079*LOOKUP(J1079,{0,1950001,3300001,6950001,9000001,18000001,40000001},{0.05,0.1,0.2,0.23,0.33,0.4,0.45})-LOOKUP(J1079,{0,1950001,3300001,6950001,9000001,18000001,40000001},{0,97500,427500,636000,1536000,2796000,4796000}))*1.021,-2))</f>
        <v/>
      </c>
      <c r="N1079" s="21">
        <f>IF(K1079&lt;=0,0,ROUNDDOWN((K1079*LOOKUP(K1079,{0,1950001,3300001,6950001,9000001,18000001,40000001},{0.05,0.1,0.2,0.23,0.33,0.4,0.45})-LOOKUP(K1079,{0,1950001,3300001,6950001,9000001,18000001,40000001},{0,97500,427500,636000,1536000,2796000,4796000}))*1.021,-2))</f>
        <v/>
      </c>
      <c r="O1079" s="21">
        <f>IF(L1079&lt;=0,0,ROUNDDOWN((L1079*LOOKUP(L1079,{0,1950001,3300001,6950001,9000001,18000001,40000001},{0.05,0.1,0.2,0.23,0.33,0.4,0.45})-LOOKUP(L1079,{0,1950001,3300001,6950001,9000001,18000001,40000001},{0,97500,427500,636000,1536000,2796000,4796000}))*1.021,-2))</f>
        <v/>
      </c>
      <c r="P1079" s="21">
        <f>MAX(0,ROUNDDOWN(F1079-E1079-430000,-3))</f>
        <v/>
      </c>
      <c r="Q1079" s="21">
        <f>MAX(0,ROUNDDOWN(F1079-E1079-430000-H1079,-3))</f>
        <v/>
      </c>
      <c r="R1079" s="21">
        <f>IF(F1079&lt;=450000,0,MAX(0,P1079*0.06-MIN(50000,P1079)*0.03))</f>
        <v/>
      </c>
      <c r="S1079" s="21">
        <f>IF(F1079&lt;=450000,0,MAX(0,P1079*0.04-MIN(50000,P1079)*0.02))</f>
        <v/>
      </c>
      <c r="T1079" s="21">
        <f>IF(F1079&lt;=450000,0,MAX(0,Q1079*0.06-MIN(50000,Q1079)*0.03))</f>
        <v/>
      </c>
      <c r="U1079" s="21">
        <f>IF(F1079&lt;=450000,0,MAX(0,Q1079*0.04-MIN(50000,Q1079)*0.02))</f>
        <v/>
      </c>
      <c r="V1079" s="21">
        <f>50000+MAX(0,G1079-480000)</f>
        <v/>
      </c>
      <c r="W1079" s="21">
        <f>P1079-V1079</f>
        <v/>
      </c>
      <c r="X1079" s="21">
        <f>Q1079-V1079</f>
        <v/>
      </c>
      <c r="Y1079" s="22">
        <f>IF(W1079&lt;0,0.9,LOOKUP(W1079,{0,1950001,3300001,6950001,9000001,18000001,40000001},{0.84895,0.7979,0.6958,0.66517,0.56307,0.4916,0.44055}))</f>
        <v/>
      </c>
      <c r="Z1079" s="22">
        <f>IF(X1079&lt;0,0.9,LOOKUP(X1079,{0,1950001,3300001,6950001,9000001,18000001,40000001},{0.84895,0.7979,0.6958,0.66517,0.56307,0.4916,0.44055}))</f>
        <v/>
      </c>
      <c r="AA1079" s="22">
        <f>IF(W1079&lt;0,0,CHOOSE(MATCH(W1079,{0,1950001,3300001,6950001,9000001},1),5.105/84.895,10.21/79.79,20.42/69.58,23.483/66.517,33.693/56.307))</f>
        <v/>
      </c>
      <c r="AB1079" s="21">
        <f>IF(C1079&lt;=2000,0,(MIN(C1079,ROUNDDOWN(F1079*0.3,0))-2000)*0.1)</f>
        <v/>
      </c>
      <c r="AC1079" s="21">
        <f>IF(C1079&lt;=2000,0,MIN((C1079-2000)*Y1079,(R1079+S1079)*0.2))</f>
        <v/>
      </c>
      <c r="AD1079" s="21">
        <f>IF(C1079&lt;=2000,0,MIN((C1079-2000)*Z1079,(T1079+U1079)*0.2))</f>
        <v/>
      </c>
      <c r="AE1079" s="21">
        <f>AC1079*AA1079</f>
        <v/>
      </c>
      <c r="AF1079" s="21">
        <f>ROUNDDOWN(R1079,-2)+ROUNDDOWN(S1079,-2)</f>
        <v/>
      </c>
      <c r="AG1079" s="21">
        <f>ROUNDDOWN(MAX(0,R1079-(AB1079+AC1079+AE1079)*0.6),-2)+ROUNDDOWN(MAX(0,S1079-(AB1079+AC1079+AE1079)*0.4),-2)</f>
        <v/>
      </c>
      <c r="AH1079" s="21">
        <f>ROUNDDOWN(MAX(0,T1079-(AB1079+AD1079)*0.6),-2)+ROUNDDOWN(MAX(0,U1079-(AB1079+AD1079)*0.4),-2)</f>
        <v/>
      </c>
      <c r="AI1079" s="21">
        <f>ROUNDDOWN(T1079,-2)+ROUNDDOWN(U1079,-2)</f>
        <v/>
      </c>
      <c r="AJ1079" s="21">
        <f>M1079+AF1079</f>
        <v/>
      </c>
      <c r="AK1079" s="21">
        <f>M1079+AG1079</f>
        <v/>
      </c>
      <c r="AL1079" s="21">
        <f>N1079+AH1079</f>
        <v/>
      </c>
      <c r="AM1079" s="21">
        <f>O1079+AI1079</f>
        <v/>
      </c>
      <c r="AN1079" s="21">
        <f>N1079+AI1079</f>
        <v/>
      </c>
      <c r="AO1079" s="21">
        <f>ROUNDDOWN((R1079+S1079)*0.2/Y1079+2000,0)</f>
        <v/>
      </c>
      <c r="AP1079" s="21">
        <f>ROUNDDOWN((T1079+U1079)*0.2/Z1079+2000,0)</f>
        <v/>
      </c>
      <c r="AQ1079" s="21">
        <f>AL1079-AK1079</f>
        <v/>
      </c>
      <c r="AR1079" s="21">
        <f>AM1079-AK1079</f>
        <v/>
      </c>
      <c r="AS1079" s="21">
        <f>AM1079-AL1079</f>
        <v/>
      </c>
      <c r="AT1079" s="21">
        <f>AK1079+C1079-AJ1079</f>
        <v/>
      </c>
      <c r="AU1079" s="21">
        <f>AL1079+C1079-AM1079</f>
        <v/>
      </c>
      <c r="AV1079" s="21">
        <f>AN1079+C1079-AM1079</f>
        <v/>
      </c>
    </row>
    <row r="1080">
      <c r="A1080" t="inlineStr">
        <is>
          <t>医療費の境目</t>
        </is>
      </c>
      <c r="B1080" s="21">
        <f>'3_医療費の境目'!$B$3</f>
        <v/>
      </c>
      <c r="C1080" s="21">
        <f>IF('3_医療費の境目'!$B$4="",AO1080,'3_医療費の境目'!$B$4)</f>
        <v/>
      </c>
      <c r="D1080" s="21">
        <f>'3_医療費の境目'!D1080</f>
        <v/>
      </c>
      <c r="E1080" s="21">
        <f>ROUND(MIN(B1080/12,650000)*12*0.0915+MIN(B1080/12,1390000)*12*(0.0504+0)+B1080*0.005,0)</f>
        <v/>
      </c>
      <c r="F1080" s="21">
        <f>IF(B1080&lt;741000,0,IF(B1080&lt;2191000,B1080-740000,IF(B1080&lt;2193000,1451000,IF(B1080&lt;2196000,1453000,IF(B1080&lt;2200000,1456000,IF(B1080&lt;3600000,ROUND(ROUNDDOWN(B1080/4,-3)*2.8,0)-80000,IF(B1080&lt;6600000,ROUND(ROUNDDOWN(B1080/4,-3)*3.2,0)-440000,IF(B1080&lt;8500000,ROUNDDOWN(B1080*0.9,0)-1100000,B1080-1950000))))))))</f>
        <v/>
      </c>
      <c r="G1080" s="21">
        <f>IF(F1080&gt;23500000,NA(),IF(F1080&lt;=4890000,1040000,IF(F1080&lt;=6550000,670000,620000)))</f>
        <v/>
      </c>
      <c r="H1080" s="21">
        <f>IF(D1080&lt;=0,0,MAX(0,MIN(2000000,D1080-MIN(100000,ROUNDDOWN(F1080*0.05,0)))))</f>
        <v/>
      </c>
      <c r="I1080" s="21">
        <f>IF(C1080&lt;=2000,0,MIN(C1080,ROUNDDOWN(F1080*0.4,0))-2000)</f>
        <v/>
      </c>
      <c r="J1080" s="21">
        <f>MAX(0,ROUNDDOWN(F1080-E1080-G1080,-3))</f>
        <v/>
      </c>
      <c r="K1080" s="21">
        <f>MAX(0,ROUNDDOWN(F1080-E1080-G1080-H1080-I1080,-3))</f>
        <v/>
      </c>
      <c r="L1080" s="21">
        <f>MAX(0,ROUNDDOWN(F1080-E1080-G1080-H1080,-3))</f>
        <v/>
      </c>
      <c r="M1080" s="21">
        <f>IF(J1080&lt;=0,0,ROUNDDOWN((J1080*LOOKUP(J1080,{0,1950001,3300001,6950001,9000001,18000001,40000001},{0.05,0.1,0.2,0.23,0.33,0.4,0.45})-LOOKUP(J1080,{0,1950001,3300001,6950001,9000001,18000001,40000001},{0,97500,427500,636000,1536000,2796000,4796000}))*1.021,-2))</f>
        <v/>
      </c>
      <c r="N1080" s="21">
        <f>IF(K1080&lt;=0,0,ROUNDDOWN((K1080*LOOKUP(K1080,{0,1950001,3300001,6950001,9000001,18000001,40000001},{0.05,0.1,0.2,0.23,0.33,0.4,0.45})-LOOKUP(K1080,{0,1950001,3300001,6950001,9000001,18000001,40000001},{0,97500,427500,636000,1536000,2796000,4796000}))*1.021,-2))</f>
        <v/>
      </c>
      <c r="O1080" s="21">
        <f>IF(L1080&lt;=0,0,ROUNDDOWN((L1080*LOOKUP(L1080,{0,1950001,3300001,6950001,9000001,18000001,40000001},{0.05,0.1,0.2,0.23,0.33,0.4,0.45})-LOOKUP(L1080,{0,1950001,3300001,6950001,9000001,18000001,40000001},{0,97500,427500,636000,1536000,2796000,4796000}))*1.021,-2))</f>
        <v/>
      </c>
      <c r="P1080" s="21">
        <f>MAX(0,ROUNDDOWN(F1080-E1080-430000,-3))</f>
        <v/>
      </c>
      <c r="Q1080" s="21">
        <f>MAX(0,ROUNDDOWN(F1080-E1080-430000-H1080,-3))</f>
        <v/>
      </c>
      <c r="R1080" s="21">
        <f>IF(F1080&lt;=450000,0,MAX(0,P1080*0.06-MIN(50000,P1080)*0.03))</f>
        <v/>
      </c>
      <c r="S1080" s="21">
        <f>IF(F1080&lt;=450000,0,MAX(0,P1080*0.04-MIN(50000,P1080)*0.02))</f>
        <v/>
      </c>
      <c r="T1080" s="21">
        <f>IF(F1080&lt;=450000,0,MAX(0,Q1080*0.06-MIN(50000,Q1080)*0.03))</f>
        <v/>
      </c>
      <c r="U1080" s="21">
        <f>IF(F1080&lt;=450000,0,MAX(0,Q1080*0.04-MIN(50000,Q1080)*0.02))</f>
        <v/>
      </c>
      <c r="V1080" s="21">
        <f>50000+MAX(0,G1080-480000)</f>
        <v/>
      </c>
      <c r="W1080" s="21">
        <f>P1080-V1080</f>
        <v/>
      </c>
      <c r="X1080" s="21">
        <f>Q1080-V1080</f>
        <v/>
      </c>
      <c r="Y1080" s="22">
        <f>IF(W1080&lt;0,0.9,LOOKUP(W1080,{0,1950001,3300001,6950001,9000001,18000001,40000001},{0.84895,0.7979,0.6958,0.66517,0.56307,0.4916,0.44055}))</f>
        <v/>
      </c>
      <c r="Z1080" s="22">
        <f>IF(X1080&lt;0,0.9,LOOKUP(X1080,{0,1950001,3300001,6950001,9000001,18000001,40000001},{0.84895,0.7979,0.6958,0.66517,0.56307,0.4916,0.44055}))</f>
        <v/>
      </c>
      <c r="AA1080" s="22">
        <f>IF(W1080&lt;0,0,CHOOSE(MATCH(W1080,{0,1950001,3300001,6950001,9000001},1),5.105/84.895,10.21/79.79,20.42/69.58,23.483/66.517,33.693/56.307))</f>
        <v/>
      </c>
      <c r="AB1080" s="21">
        <f>IF(C1080&lt;=2000,0,(MIN(C1080,ROUNDDOWN(F1080*0.3,0))-2000)*0.1)</f>
        <v/>
      </c>
      <c r="AC1080" s="21">
        <f>IF(C1080&lt;=2000,0,MIN((C1080-2000)*Y1080,(R1080+S1080)*0.2))</f>
        <v/>
      </c>
      <c r="AD1080" s="21">
        <f>IF(C1080&lt;=2000,0,MIN((C1080-2000)*Z1080,(T1080+U1080)*0.2))</f>
        <v/>
      </c>
      <c r="AE1080" s="21">
        <f>AC1080*AA1080</f>
        <v/>
      </c>
      <c r="AF1080" s="21">
        <f>ROUNDDOWN(R1080,-2)+ROUNDDOWN(S1080,-2)</f>
        <v/>
      </c>
      <c r="AG1080" s="21">
        <f>ROUNDDOWN(MAX(0,R1080-(AB1080+AC1080+AE1080)*0.6),-2)+ROUNDDOWN(MAX(0,S1080-(AB1080+AC1080+AE1080)*0.4),-2)</f>
        <v/>
      </c>
      <c r="AH1080" s="21">
        <f>ROUNDDOWN(MAX(0,T1080-(AB1080+AD1080)*0.6),-2)+ROUNDDOWN(MAX(0,U1080-(AB1080+AD1080)*0.4),-2)</f>
        <v/>
      </c>
      <c r="AI1080" s="21">
        <f>ROUNDDOWN(T1080,-2)+ROUNDDOWN(U1080,-2)</f>
        <v/>
      </c>
      <c r="AJ1080" s="21">
        <f>M1080+AF1080</f>
        <v/>
      </c>
      <c r="AK1080" s="21">
        <f>M1080+AG1080</f>
        <v/>
      </c>
      <c r="AL1080" s="21">
        <f>N1080+AH1080</f>
        <v/>
      </c>
      <c r="AM1080" s="21">
        <f>O1080+AI1080</f>
        <v/>
      </c>
      <c r="AN1080" s="21">
        <f>N1080+AI1080</f>
        <v/>
      </c>
      <c r="AO1080" s="21">
        <f>ROUNDDOWN((R1080+S1080)*0.2/Y1080+2000,0)</f>
        <v/>
      </c>
      <c r="AP1080" s="21">
        <f>ROUNDDOWN((T1080+U1080)*0.2/Z1080+2000,0)</f>
        <v/>
      </c>
      <c r="AQ1080" s="21">
        <f>AL1080-AK1080</f>
        <v/>
      </c>
      <c r="AR1080" s="21">
        <f>AM1080-AK1080</f>
        <v/>
      </c>
      <c r="AS1080" s="21">
        <f>AM1080-AL1080</f>
        <v/>
      </c>
      <c r="AT1080" s="21">
        <f>AK1080+C1080-AJ1080</f>
        <v/>
      </c>
      <c r="AU1080" s="21">
        <f>AL1080+C1080-AM1080</f>
        <v/>
      </c>
      <c r="AV1080" s="21">
        <f>AN1080+C1080-AM1080</f>
        <v/>
      </c>
    </row>
    <row r="1081">
      <c r="A1081" t="inlineStr">
        <is>
          <t>医療費の境目</t>
        </is>
      </c>
      <c r="B1081" s="21">
        <f>'3_医療費の境目'!$B$3</f>
        <v/>
      </c>
      <c r="C1081" s="21">
        <f>IF('3_医療費の境目'!$B$4="",AO1081,'3_医療費の境目'!$B$4)</f>
        <v/>
      </c>
      <c r="D1081" s="21">
        <f>'3_医療費の境目'!D1081</f>
        <v/>
      </c>
      <c r="E1081" s="21">
        <f>ROUND(MIN(B1081/12,650000)*12*0.0915+MIN(B1081/12,1390000)*12*(0.0504+0)+B1081*0.005,0)</f>
        <v/>
      </c>
      <c r="F1081" s="21">
        <f>IF(B1081&lt;741000,0,IF(B1081&lt;2191000,B1081-740000,IF(B1081&lt;2193000,1451000,IF(B1081&lt;2196000,1453000,IF(B1081&lt;2200000,1456000,IF(B1081&lt;3600000,ROUND(ROUNDDOWN(B1081/4,-3)*2.8,0)-80000,IF(B1081&lt;6600000,ROUND(ROUNDDOWN(B1081/4,-3)*3.2,0)-440000,IF(B1081&lt;8500000,ROUNDDOWN(B1081*0.9,0)-1100000,B1081-1950000))))))))</f>
        <v/>
      </c>
      <c r="G1081" s="21">
        <f>IF(F1081&gt;23500000,NA(),IF(F1081&lt;=4890000,1040000,IF(F1081&lt;=6550000,670000,620000)))</f>
        <v/>
      </c>
      <c r="H1081" s="21">
        <f>IF(D1081&lt;=0,0,MAX(0,MIN(2000000,D1081-MIN(100000,ROUNDDOWN(F1081*0.05,0)))))</f>
        <v/>
      </c>
      <c r="I1081" s="21">
        <f>IF(C1081&lt;=2000,0,MIN(C1081,ROUNDDOWN(F1081*0.4,0))-2000)</f>
        <v/>
      </c>
      <c r="J1081" s="21">
        <f>MAX(0,ROUNDDOWN(F1081-E1081-G1081,-3))</f>
        <v/>
      </c>
      <c r="K1081" s="21">
        <f>MAX(0,ROUNDDOWN(F1081-E1081-G1081-H1081-I1081,-3))</f>
        <v/>
      </c>
      <c r="L1081" s="21">
        <f>MAX(0,ROUNDDOWN(F1081-E1081-G1081-H1081,-3))</f>
        <v/>
      </c>
      <c r="M1081" s="21">
        <f>IF(J1081&lt;=0,0,ROUNDDOWN((J1081*LOOKUP(J1081,{0,1950001,3300001,6950001,9000001,18000001,40000001},{0.05,0.1,0.2,0.23,0.33,0.4,0.45})-LOOKUP(J1081,{0,1950001,3300001,6950001,9000001,18000001,40000001},{0,97500,427500,636000,1536000,2796000,4796000}))*1.021,-2))</f>
        <v/>
      </c>
      <c r="N1081" s="21">
        <f>IF(K1081&lt;=0,0,ROUNDDOWN((K1081*LOOKUP(K1081,{0,1950001,3300001,6950001,9000001,18000001,40000001},{0.05,0.1,0.2,0.23,0.33,0.4,0.45})-LOOKUP(K1081,{0,1950001,3300001,6950001,9000001,18000001,40000001},{0,97500,427500,636000,1536000,2796000,4796000}))*1.021,-2))</f>
        <v/>
      </c>
      <c r="O1081" s="21">
        <f>IF(L1081&lt;=0,0,ROUNDDOWN((L1081*LOOKUP(L1081,{0,1950001,3300001,6950001,9000001,18000001,40000001},{0.05,0.1,0.2,0.23,0.33,0.4,0.45})-LOOKUP(L1081,{0,1950001,3300001,6950001,9000001,18000001,40000001},{0,97500,427500,636000,1536000,2796000,4796000}))*1.021,-2))</f>
        <v/>
      </c>
      <c r="P1081" s="21">
        <f>MAX(0,ROUNDDOWN(F1081-E1081-430000,-3))</f>
        <v/>
      </c>
      <c r="Q1081" s="21">
        <f>MAX(0,ROUNDDOWN(F1081-E1081-430000-H1081,-3))</f>
        <v/>
      </c>
      <c r="R1081" s="21">
        <f>IF(F1081&lt;=450000,0,MAX(0,P1081*0.06-MIN(50000,P1081)*0.03))</f>
        <v/>
      </c>
      <c r="S1081" s="21">
        <f>IF(F1081&lt;=450000,0,MAX(0,P1081*0.04-MIN(50000,P1081)*0.02))</f>
        <v/>
      </c>
      <c r="T1081" s="21">
        <f>IF(F1081&lt;=450000,0,MAX(0,Q1081*0.06-MIN(50000,Q1081)*0.03))</f>
        <v/>
      </c>
      <c r="U1081" s="21">
        <f>IF(F1081&lt;=450000,0,MAX(0,Q1081*0.04-MIN(50000,Q1081)*0.02))</f>
        <v/>
      </c>
      <c r="V1081" s="21">
        <f>50000+MAX(0,G1081-480000)</f>
        <v/>
      </c>
      <c r="W1081" s="21">
        <f>P1081-V1081</f>
        <v/>
      </c>
      <c r="X1081" s="21">
        <f>Q1081-V1081</f>
        <v/>
      </c>
      <c r="Y1081" s="22">
        <f>IF(W1081&lt;0,0.9,LOOKUP(W1081,{0,1950001,3300001,6950001,9000001,18000001,40000001},{0.84895,0.7979,0.6958,0.66517,0.56307,0.4916,0.44055}))</f>
        <v/>
      </c>
      <c r="Z1081" s="22">
        <f>IF(X1081&lt;0,0.9,LOOKUP(X1081,{0,1950001,3300001,6950001,9000001,18000001,40000001},{0.84895,0.7979,0.6958,0.66517,0.56307,0.4916,0.44055}))</f>
        <v/>
      </c>
      <c r="AA1081" s="22">
        <f>IF(W1081&lt;0,0,CHOOSE(MATCH(W1081,{0,1950001,3300001,6950001,9000001},1),5.105/84.895,10.21/79.79,20.42/69.58,23.483/66.517,33.693/56.307))</f>
        <v/>
      </c>
      <c r="AB1081" s="21">
        <f>IF(C1081&lt;=2000,0,(MIN(C1081,ROUNDDOWN(F1081*0.3,0))-2000)*0.1)</f>
        <v/>
      </c>
      <c r="AC1081" s="21">
        <f>IF(C1081&lt;=2000,0,MIN((C1081-2000)*Y1081,(R1081+S1081)*0.2))</f>
        <v/>
      </c>
      <c r="AD1081" s="21">
        <f>IF(C1081&lt;=2000,0,MIN((C1081-2000)*Z1081,(T1081+U1081)*0.2))</f>
        <v/>
      </c>
      <c r="AE1081" s="21">
        <f>AC1081*AA1081</f>
        <v/>
      </c>
      <c r="AF1081" s="21">
        <f>ROUNDDOWN(R1081,-2)+ROUNDDOWN(S1081,-2)</f>
        <v/>
      </c>
      <c r="AG1081" s="21">
        <f>ROUNDDOWN(MAX(0,R1081-(AB1081+AC1081+AE1081)*0.6),-2)+ROUNDDOWN(MAX(0,S1081-(AB1081+AC1081+AE1081)*0.4),-2)</f>
        <v/>
      </c>
      <c r="AH1081" s="21">
        <f>ROUNDDOWN(MAX(0,T1081-(AB1081+AD1081)*0.6),-2)+ROUNDDOWN(MAX(0,U1081-(AB1081+AD1081)*0.4),-2)</f>
        <v/>
      </c>
      <c r="AI1081" s="21">
        <f>ROUNDDOWN(T1081,-2)+ROUNDDOWN(U1081,-2)</f>
        <v/>
      </c>
      <c r="AJ1081" s="21">
        <f>M1081+AF1081</f>
        <v/>
      </c>
      <c r="AK1081" s="21">
        <f>M1081+AG1081</f>
        <v/>
      </c>
      <c r="AL1081" s="21">
        <f>N1081+AH1081</f>
        <v/>
      </c>
      <c r="AM1081" s="21">
        <f>O1081+AI1081</f>
        <v/>
      </c>
      <c r="AN1081" s="21">
        <f>N1081+AI1081</f>
        <v/>
      </c>
      <c r="AO1081" s="21">
        <f>ROUNDDOWN((R1081+S1081)*0.2/Y1081+2000,0)</f>
        <v/>
      </c>
      <c r="AP1081" s="21">
        <f>ROUNDDOWN((T1081+U1081)*0.2/Z1081+2000,0)</f>
        <v/>
      </c>
      <c r="AQ1081" s="21">
        <f>AL1081-AK1081</f>
        <v/>
      </c>
      <c r="AR1081" s="21">
        <f>AM1081-AK1081</f>
        <v/>
      </c>
      <c r="AS1081" s="21">
        <f>AM1081-AL1081</f>
        <v/>
      </c>
      <c r="AT1081" s="21">
        <f>AK1081+C1081-AJ1081</f>
        <v/>
      </c>
      <c r="AU1081" s="21">
        <f>AL1081+C1081-AM1081</f>
        <v/>
      </c>
      <c r="AV1081" s="21">
        <f>AN1081+C1081-AM1081</f>
        <v/>
      </c>
    </row>
    <row r="1082">
      <c r="A1082" t="inlineStr">
        <is>
          <t>医療費の境目</t>
        </is>
      </c>
      <c r="B1082" s="21">
        <f>'3_医療費の境目'!$B$3</f>
        <v/>
      </c>
      <c r="C1082" s="21">
        <f>IF('3_医療費の境目'!$B$4="",AO1082,'3_医療費の境目'!$B$4)</f>
        <v/>
      </c>
      <c r="D1082" s="21">
        <f>'3_医療費の境目'!D1082</f>
        <v/>
      </c>
      <c r="E1082" s="21">
        <f>ROUND(MIN(B1082/12,650000)*12*0.0915+MIN(B1082/12,1390000)*12*(0.0504+0)+B1082*0.005,0)</f>
        <v/>
      </c>
      <c r="F1082" s="21">
        <f>IF(B1082&lt;741000,0,IF(B1082&lt;2191000,B1082-740000,IF(B1082&lt;2193000,1451000,IF(B1082&lt;2196000,1453000,IF(B1082&lt;2200000,1456000,IF(B1082&lt;3600000,ROUND(ROUNDDOWN(B1082/4,-3)*2.8,0)-80000,IF(B1082&lt;6600000,ROUND(ROUNDDOWN(B1082/4,-3)*3.2,0)-440000,IF(B1082&lt;8500000,ROUNDDOWN(B1082*0.9,0)-1100000,B1082-1950000))))))))</f>
        <v/>
      </c>
      <c r="G1082" s="21">
        <f>IF(F1082&gt;23500000,NA(),IF(F1082&lt;=4890000,1040000,IF(F1082&lt;=6550000,670000,620000)))</f>
        <v/>
      </c>
      <c r="H1082" s="21">
        <f>IF(D1082&lt;=0,0,MAX(0,MIN(2000000,D1082-MIN(100000,ROUNDDOWN(F1082*0.05,0)))))</f>
        <v/>
      </c>
      <c r="I1082" s="21">
        <f>IF(C1082&lt;=2000,0,MIN(C1082,ROUNDDOWN(F1082*0.4,0))-2000)</f>
        <v/>
      </c>
      <c r="J1082" s="21">
        <f>MAX(0,ROUNDDOWN(F1082-E1082-G1082,-3))</f>
        <v/>
      </c>
      <c r="K1082" s="21">
        <f>MAX(0,ROUNDDOWN(F1082-E1082-G1082-H1082-I1082,-3))</f>
        <v/>
      </c>
      <c r="L1082" s="21">
        <f>MAX(0,ROUNDDOWN(F1082-E1082-G1082-H1082,-3))</f>
        <v/>
      </c>
      <c r="M1082" s="21">
        <f>IF(J1082&lt;=0,0,ROUNDDOWN((J1082*LOOKUP(J1082,{0,1950001,3300001,6950001,9000001,18000001,40000001},{0.05,0.1,0.2,0.23,0.33,0.4,0.45})-LOOKUP(J1082,{0,1950001,3300001,6950001,9000001,18000001,40000001},{0,97500,427500,636000,1536000,2796000,4796000}))*1.021,-2))</f>
        <v/>
      </c>
      <c r="N1082" s="21">
        <f>IF(K1082&lt;=0,0,ROUNDDOWN((K1082*LOOKUP(K1082,{0,1950001,3300001,6950001,9000001,18000001,40000001},{0.05,0.1,0.2,0.23,0.33,0.4,0.45})-LOOKUP(K1082,{0,1950001,3300001,6950001,9000001,18000001,40000001},{0,97500,427500,636000,1536000,2796000,4796000}))*1.021,-2))</f>
        <v/>
      </c>
      <c r="O1082" s="21">
        <f>IF(L1082&lt;=0,0,ROUNDDOWN((L1082*LOOKUP(L1082,{0,1950001,3300001,6950001,9000001,18000001,40000001},{0.05,0.1,0.2,0.23,0.33,0.4,0.45})-LOOKUP(L1082,{0,1950001,3300001,6950001,9000001,18000001,40000001},{0,97500,427500,636000,1536000,2796000,4796000}))*1.021,-2))</f>
        <v/>
      </c>
      <c r="P1082" s="21">
        <f>MAX(0,ROUNDDOWN(F1082-E1082-430000,-3))</f>
        <v/>
      </c>
      <c r="Q1082" s="21">
        <f>MAX(0,ROUNDDOWN(F1082-E1082-430000-H1082,-3))</f>
        <v/>
      </c>
      <c r="R1082" s="21">
        <f>IF(F1082&lt;=450000,0,MAX(0,P1082*0.06-MIN(50000,P1082)*0.03))</f>
        <v/>
      </c>
      <c r="S1082" s="21">
        <f>IF(F1082&lt;=450000,0,MAX(0,P1082*0.04-MIN(50000,P1082)*0.02))</f>
        <v/>
      </c>
      <c r="T1082" s="21">
        <f>IF(F1082&lt;=450000,0,MAX(0,Q1082*0.06-MIN(50000,Q1082)*0.03))</f>
        <v/>
      </c>
      <c r="U1082" s="21">
        <f>IF(F1082&lt;=450000,0,MAX(0,Q1082*0.04-MIN(50000,Q1082)*0.02))</f>
        <v/>
      </c>
      <c r="V1082" s="21">
        <f>50000+MAX(0,G1082-480000)</f>
        <v/>
      </c>
      <c r="W1082" s="21">
        <f>P1082-V1082</f>
        <v/>
      </c>
      <c r="X1082" s="21">
        <f>Q1082-V1082</f>
        <v/>
      </c>
      <c r="Y1082" s="22">
        <f>IF(W1082&lt;0,0.9,LOOKUP(W1082,{0,1950001,3300001,6950001,9000001,18000001,40000001},{0.84895,0.7979,0.6958,0.66517,0.56307,0.4916,0.44055}))</f>
        <v/>
      </c>
      <c r="Z1082" s="22">
        <f>IF(X1082&lt;0,0.9,LOOKUP(X1082,{0,1950001,3300001,6950001,9000001,18000001,40000001},{0.84895,0.7979,0.6958,0.66517,0.56307,0.4916,0.44055}))</f>
        <v/>
      </c>
      <c r="AA1082" s="22">
        <f>IF(W1082&lt;0,0,CHOOSE(MATCH(W1082,{0,1950001,3300001,6950001,9000001},1),5.105/84.895,10.21/79.79,20.42/69.58,23.483/66.517,33.693/56.307))</f>
        <v/>
      </c>
      <c r="AB1082" s="21">
        <f>IF(C1082&lt;=2000,0,(MIN(C1082,ROUNDDOWN(F1082*0.3,0))-2000)*0.1)</f>
        <v/>
      </c>
      <c r="AC1082" s="21">
        <f>IF(C1082&lt;=2000,0,MIN((C1082-2000)*Y1082,(R1082+S1082)*0.2))</f>
        <v/>
      </c>
      <c r="AD1082" s="21">
        <f>IF(C1082&lt;=2000,0,MIN((C1082-2000)*Z1082,(T1082+U1082)*0.2))</f>
        <v/>
      </c>
      <c r="AE1082" s="21">
        <f>AC1082*AA1082</f>
        <v/>
      </c>
      <c r="AF1082" s="21">
        <f>ROUNDDOWN(R1082,-2)+ROUNDDOWN(S1082,-2)</f>
        <v/>
      </c>
      <c r="AG1082" s="21">
        <f>ROUNDDOWN(MAX(0,R1082-(AB1082+AC1082+AE1082)*0.6),-2)+ROUNDDOWN(MAX(0,S1082-(AB1082+AC1082+AE1082)*0.4),-2)</f>
        <v/>
      </c>
      <c r="AH1082" s="21">
        <f>ROUNDDOWN(MAX(0,T1082-(AB1082+AD1082)*0.6),-2)+ROUNDDOWN(MAX(0,U1082-(AB1082+AD1082)*0.4),-2)</f>
        <v/>
      </c>
      <c r="AI1082" s="21">
        <f>ROUNDDOWN(T1082,-2)+ROUNDDOWN(U1082,-2)</f>
        <v/>
      </c>
      <c r="AJ1082" s="21">
        <f>M1082+AF1082</f>
        <v/>
      </c>
      <c r="AK1082" s="21">
        <f>M1082+AG1082</f>
        <v/>
      </c>
      <c r="AL1082" s="21">
        <f>N1082+AH1082</f>
        <v/>
      </c>
      <c r="AM1082" s="21">
        <f>O1082+AI1082</f>
        <v/>
      </c>
      <c r="AN1082" s="21">
        <f>N1082+AI1082</f>
        <v/>
      </c>
      <c r="AO1082" s="21">
        <f>ROUNDDOWN((R1082+S1082)*0.2/Y1082+2000,0)</f>
        <v/>
      </c>
      <c r="AP1082" s="21">
        <f>ROUNDDOWN((T1082+U1082)*0.2/Z1082+2000,0)</f>
        <v/>
      </c>
      <c r="AQ1082" s="21">
        <f>AL1082-AK1082</f>
        <v/>
      </c>
      <c r="AR1082" s="21">
        <f>AM1082-AK1082</f>
        <v/>
      </c>
      <c r="AS1082" s="21">
        <f>AM1082-AL1082</f>
        <v/>
      </c>
      <c r="AT1082" s="21">
        <f>AK1082+C1082-AJ1082</f>
        <v/>
      </c>
      <c r="AU1082" s="21">
        <f>AL1082+C1082-AM1082</f>
        <v/>
      </c>
      <c r="AV1082" s="21">
        <f>AN1082+C1082-AM1082</f>
        <v/>
      </c>
    </row>
    <row r="1083">
      <c r="A1083" t="inlineStr">
        <is>
          <t>医療費の境目</t>
        </is>
      </c>
      <c r="B1083" s="21">
        <f>'3_医療費の境目'!$B$3</f>
        <v/>
      </c>
      <c r="C1083" s="21">
        <f>IF('3_医療費の境目'!$B$4="",AO1083,'3_医療費の境目'!$B$4)</f>
        <v/>
      </c>
      <c r="D1083" s="21">
        <f>'3_医療費の境目'!D1083</f>
        <v/>
      </c>
      <c r="E1083" s="21">
        <f>ROUND(MIN(B1083/12,650000)*12*0.0915+MIN(B1083/12,1390000)*12*(0.0504+0)+B1083*0.005,0)</f>
        <v/>
      </c>
      <c r="F1083" s="21">
        <f>IF(B1083&lt;741000,0,IF(B1083&lt;2191000,B1083-740000,IF(B1083&lt;2193000,1451000,IF(B1083&lt;2196000,1453000,IF(B1083&lt;2200000,1456000,IF(B1083&lt;3600000,ROUND(ROUNDDOWN(B1083/4,-3)*2.8,0)-80000,IF(B1083&lt;6600000,ROUND(ROUNDDOWN(B1083/4,-3)*3.2,0)-440000,IF(B1083&lt;8500000,ROUNDDOWN(B1083*0.9,0)-1100000,B1083-1950000))))))))</f>
        <v/>
      </c>
      <c r="G1083" s="21">
        <f>IF(F1083&gt;23500000,NA(),IF(F1083&lt;=4890000,1040000,IF(F1083&lt;=6550000,670000,620000)))</f>
        <v/>
      </c>
      <c r="H1083" s="21">
        <f>IF(D1083&lt;=0,0,MAX(0,MIN(2000000,D1083-MIN(100000,ROUNDDOWN(F1083*0.05,0)))))</f>
        <v/>
      </c>
      <c r="I1083" s="21">
        <f>IF(C1083&lt;=2000,0,MIN(C1083,ROUNDDOWN(F1083*0.4,0))-2000)</f>
        <v/>
      </c>
      <c r="J1083" s="21">
        <f>MAX(0,ROUNDDOWN(F1083-E1083-G1083,-3))</f>
        <v/>
      </c>
      <c r="K1083" s="21">
        <f>MAX(0,ROUNDDOWN(F1083-E1083-G1083-H1083-I1083,-3))</f>
        <v/>
      </c>
      <c r="L1083" s="21">
        <f>MAX(0,ROUNDDOWN(F1083-E1083-G1083-H1083,-3))</f>
        <v/>
      </c>
      <c r="M1083" s="21">
        <f>IF(J1083&lt;=0,0,ROUNDDOWN((J1083*LOOKUP(J1083,{0,1950001,3300001,6950001,9000001,18000001,40000001},{0.05,0.1,0.2,0.23,0.33,0.4,0.45})-LOOKUP(J1083,{0,1950001,3300001,6950001,9000001,18000001,40000001},{0,97500,427500,636000,1536000,2796000,4796000}))*1.021,-2))</f>
        <v/>
      </c>
      <c r="N1083" s="21">
        <f>IF(K1083&lt;=0,0,ROUNDDOWN((K1083*LOOKUP(K1083,{0,1950001,3300001,6950001,9000001,18000001,40000001},{0.05,0.1,0.2,0.23,0.33,0.4,0.45})-LOOKUP(K1083,{0,1950001,3300001,6950001,9000001,18000001,40000001},{0,97500,427500,636000,1536000,2796000,4796000}))*1.021,-2))</f>
        <v/>
      </c>
      <c r="O1083" s="21">
        <f>IF(L1083&lt;=0,0,ROUNDDOWN((L1083*LOOKUP(L1083,{0,1950001,3300001,6950001,9000001,18000001,40000001},{0.05,0.1,0.2,0.23,0.33,0.4,0.45})-LOOKUP(L1083,{0,1950001,3300001,6950001,9000001,18000001,40000001},{0,97500,427500,636000,1536000,2796000,4796000}))*1.021,-2))</f>
        <v/>
      </c>
      <c r="P1083" s="21">
        <f>MAX(0,ROUNDDOWN(F1083-E1083-430000,-3))</f>
        <v/>
      </c>
      <c r="Q1083" s="21">
        <f>MAX(0,ROUNDDOWN(F1083-E1083-430000-H1083,-3))</f>
        <v/>
      </c>
      <c r="R1083" s="21">
        <f>IF(F1083&lt;=450000,0,MAX(0,P1083*0.06-MIN(50000,P1083)*0.03))</f>
        <v/>
      </c>
      <c r="S1083" s="21">
        <f>IF(F1083&lt;=450000,0,MAX(0,P1083*0.04-MIN(50000,P1083)*0.02))</f>
        <v/>
      </c>
      <c r="T1083" s="21">
        <f>IF(F1083&lt;=450000,0,MAX(0,Q1083*0.06-MIN(50000,Q1083)*0.03))</f>
        <v/>
      </c>
      <c r="U1083" s="21">
        <f>IF(F1083&lt;=450000,0,MAX(0,Q1083*0.04-MIN(50000,Q1083)*0.02))</f>
        <v/>
      </c>
      <c r="V1083" s="21">
        <f>50000+MAX(0,G1083-480000)</f>
        <v/>
      </c>
      <c r="W1083" s="21">
        <f>P1083-V1083</f>
        <v/>
      </c>
      <c r="X1083" s="21">
        <f>Q1083-V1083</f>
        <v/>
      </c>
      <c r="Y1083" s="22">
        <f>IF(W1083&lt;0,0.9,LOOKUP(W1083,{0,1950001,3300001,6950001,9000001,18000001,40000001},{0.84895,0.7979,0.6958,0.66517,0.56307,0.4916,0.44055}))</f>
        <v/>
      </c>
      <c r="Z1083" s="22">
        <f>IF(X1083&lt;0,0.9,LOOKUP(X1083,{0,1950001,3300001,6950001,9000001,18000001,40000001},{0.84895,0.7979,0.6958,0.66517,0.56307,0.4916,0.44055}))</f>
        <v/>
      </c>
      <c r="AA1083" s="22">
        <f>IF(W1083&lt;0,0,CHOOSE(MATCH(W1083,{0,1950001,3300001,6950001,9000001},1),5.105/84.895,10.21/79.79,20.42/69.58,23.483/66.517,33.693/56.307))</f>
        <v/>
      </c>
      <c r="AB1083" s="21">
        <f>IF(C1083&lt;=2000,0,(MIN(C1083,ROUNDDOWN(F1083*0.3,0))-2000)*0.1)</f>
        <v/>
      </c>
      <c r="AC1083" s="21">
        <f>IF(C1083&lt;=2000,0,MIN((C1083-2000)*Y1083,(R1083+S1083)*0.2))</f>
        <v/>
      </c>
      <c r="AD1083" s="21">
        <f>IF(C1083&lt;=2000,0,MIN((C1083-2000)*Z1083,(T1083+U1083)*0.2))</f>
        <v/>
      </c>
      <c r="AE1083" s="21">
        <f>AC1083*AA1083</f>
        <v/>
      </c>
      <c r="AF1083" s="21">
        <f>ROUNDDOWN(R1083,-2)+ROUNDDOWN(S1083,-2)</f>
        <v/>
      </c>
      <c r="AG1083" s="21">
        <f>ROUNDDOWN(MAX(0,R1083-(AB1083+AC1083+AE1083)*0.6),-2)+ROUNDDOWN(MAX(0,S1083-(AB1083+AC1083+AE1083)*0.4),-2)</f>
        <v/>
      </c>
      <c r="AH1083" s="21">
        <f>ROUNDDOWN(MAX(0,T1083-(AB1083+AD1083)*0.6),-2)+ROUNDDOWN(MAX(0,U1083-(AB1083+AD1083)*0.4),-2)</f>
        <v/>
      </c>
      <c r="AI1083" s="21">
        <f>ROUNDDOWN(T1083,-2)+ROUNDDOWN(U1083,-2)</f>
        <v/>
      </c>
      <c r="AJ1083" s="21">
        <f>M1083+AF1083</f>
        <v/>
      </c>
      <c r="AK1083" s="21">
        <f>M1083+AG1083</f>
        <v/>
      </c>
      <c r="AL1083" s="21">
        <f>N1083+AH1083</f>
        <v/>
      </c>
      <c r="AM1083" s="21">
        <f>O1083+AI1083</f>
        <v/>
      </c>
      <c r="AN1083" s="21">
        <f>N1083+AI1083</f>
        <v/>
      </c>
      <c r="AO1083" s="21">
        <f>ROUNDDOWN((R1083+S1083)*0.2/Y1083+2000,0)</f>
        <v/>
      </c>
      <c r="AP1083" s="21">
        <f>ROUNDDOWN((T1083+U1083)*0.2/Z1083+2000,0)</f>
        <v/>
      </c>
      <c r="AQ1083" s="21">
        <f>AL1083-AK1083</f>
        <v/>
      </c>
      <c r="AR1083" s="21">
        <f>AM1083-AK1083</f>
        <v/>
      </c>
      <c r="AS1083" s="21">
        <f>AM1083-AL1083</f>
        <v/>
      </c>
      <c r="AT1083" s="21">
        <f>AK1083+C1083-AJ1083</f>
        <v/>
      </c>
      <c r="AU1083" s="21">
        <f>AL1083+C1083-AM1083</f>
        <v/>
      </c>
      <c r="AV1083" s="21">
        <f>AN1083+C1083-AM1083</f>
        <v/>
      </c>
    </row>
    <row r="1084">
      <c r="A1084" t="inlineStr">
        <is>
          <t>医療費の境目</t>
        </is>
      </c>
      <c r="B1084" s="21">
        <f>'3_医療費の境目'!$B$3</f>
        <v/>
      </c>
      <c r="C1084" s="21">
        <f>IF('3_医療費の境目'!$B$4="",AO1084,'3_医療費の境目'!$B$4)</f>
        <v/>
      </c>
      <c r="D1084" s="21">
        <f>'3_医療費の境目'!D1084</f>
        <v/>
      </c>
      <c r="E1084" s="21">
        <f>ROUND(MIN(B1084/12,650000)*12*0.0915+MIN(B1084/12,1390000)*12*(0.0504+0)+B1084*0.005,0)</f>
        <v/>
      </c>
      <c r="F1084" s="21">
        <f>IF(B1084&lt;741000,0,IF(B1084&lt;2191000,B1084-740000,IF(B1084&lt;2193000,1451000,IF(B1084&lt;2196000,1453000,IF(B1084&lt;2200000,1456000,IF(B1084&lt;3600000,ROUND(ROUNDDOWN(B1084/4,-3)*2.8,0)-80000,IF(B1084&lt;6600000,ROUND(ROUNDDOWN(B1084/4,-3)*3.2,0)-440000,IF(B1084&lt;8500000,ROUNDDOWN(B1084*0.9,0)-1100000,B1084-1950000))))))))</f>
        <v/>
      </c>
      <c r="G1084" s="21">
        <f>IF(F1084&gt;23500000,NA(),IF(F1084&lt;=4890000,1040000,IF(F1084&lt;=6550000,670000,620000)))</f>
        <v/>
      </c>
      <c r="H1084" s="21">
        <f>IF(D1084&lt;=0,0,MAX(0,MIN(2000000,D1084-MIN(100000,ROUNDDOWN(F1084*0.05,0)))))</f>
        <v/>
      </c>
      <c r="I1084" s="21">
        <f>IF(C1084&lt;=2000,0,MIN(C1084,ROUNDDOWN(F1084*0.4,0))-2000)</f>
        <v/>
      </c>
      <c r="J1084" s="21">
        <f>MAX(0,ROUNDDOWN(F1084-E1084-G1084,-3))</f>
        <v/>
      </c>
      <c r="K1084" s="21">
        <f>MAX(0,ROUNDDOWN(F1084-E1084-G1084-H1084-I1084,-3))</f>
        <v/>
      </c>
      <c r="L1084" s="21">
        <f>MAX(0,ROUNDDOWN(F1084-E1084-G1084-H1084,-3))</f>
        <v/>
      </c>
      <c r="M1084" s="21">
        <f>IF(J1084&lt;=0,0,ROUNDDOWN((J1084*LOOKUP(J1084,{0,1950001,3300001,6950001,9000001,18000001,40000001},{0.05,0.1,0.2,0.23,0.33,0.4,0.45})-LOOKUP(J1084,{0,1950001,3300001,6950001,9000001,18000001,40000001},{0,97500,427500,636000,1536000,2796000,4796000}))*1.021,-2))</f>
        <v/>
      </c>
      <c r="N1084" s="21">
        <f>IF(K1084&lt;=0,0,ROUNDDOWN((K1084*LOOKUP(K1084,{0,1950001,3300001,6950001,9000001,18000001,40000001},{0.05,0.1,0.2,0.23,0.33,0.4,0.45})-LOOKUP(K1084,{0,1950001,3300001,6950001,9000001,18000001,40000001},{0,97500,427500,636000,1536000,2796000,4796000}))*1.021,-2))</f>
        <v/>
      </c>
      <c r="O1084" s="21">
        <f>IF(L1084&lt;=0,0,ROUNDDOWN((L1084*LOOKUP(L1084,{0,1950001,3300001,6950001,9000001,18000001,40000001},{0.05,0.1,0.2,0.23,0.33,0.4,0.45})-LOOKUP(L1084,{0,1950001,3300001,6950001,9000001,18000001,40000001},{0,97500,427500,636000,1536000,2796000,4796000}))*1.021,-2))</f>
        <v/>
      </c>
      <c r="P1084" s="21">
        <f>MAX(0,ROUNDDOWN(F1084-E1084-430000,-3))</f>
        <v/>
      </c>
      <c r="Q1084" s="21">
        <f>MAX(0,ROUNDDOWN(F1084-E1084-430000-H1084,-3))</f>
        <v/>
      </c>
      <c r="R1084" s="21">
        <f>IF(F1084&lt;=450000,0,MAX(0,P1084*0.06-MIN(50000,P1084)*0.03))</f>
        <v/>
      </c>
      <c r="S1084" s="21">
        <f>IF(F1084&lt;=450000,0,MAX(0,P1084*0.04-MIN(50000,P1084)*0.02))</f>
        <v/>
      </c>
      <c r="T1084" s="21">
        <f>IF(F1084&lt;=450000,0,MAX(0,Q1084*0.06-MIN(50000,Q1084)*0.03))</f>
        <v/>
      </c>
      <c r="U1084" s="21">
        <f>IF(F1084&lt;=450000,0,MAX(0,Q1084*0.04-MIN(50000,Q1084)*0.02))</f>
        <v/>
      </c>
      <c r="V1084" s="21">
        <f>50000+MAX(0,G1084-480000)</f>
        <v/>
      </c>
      <c r="W1084" s="21">
        <f>P1084-V1084</f>
        <v/>
      </c>
      <c r="X1084" s="21">
        <f>Q1084-V1084</f>
        <v/>
      </c>
      <c r="Y1084" s="22">
        <f>IF(W1084&lt;0,0.9,LOOKUP(W1084,{0,1950001,3300001,6950001,9000001,18000001,40000001},{0.84895,0.7979,0.6958,0.66517,0.56307,0.4916,0.44055}))</f>
        <v/>
      </c>
      <c r="Z1084" s="22">
        <f>IF(X1084&lt;0,0.9,LOOKUP(X1084,{0,1950001,3300001,6950001,9000001,18000001,40000001},{0.84895,0.7979,0.6958,0.66517,0.56307,0.4916,0.44055}))</f>
        <v/>
      </c>
      <c r="AA1084" s="22">
        <f>IF(W1084&lt;0,0,CHOOSE(MATCH(W1084,{0,1950001,3300001,6950001,9000001},1),5.105/84.895,10.21/79.79,20.42/69.58,23.483/66.517,33.693/56.307))</f>
        <v/>
      </c>
      <c r="AB1084" s="21">
        <f>IF(C1084&lt;=2000,0,(MIN(C1084,ROUNDDOWN(F1084*0.3,0))-2000)*0.1)</f>
        <v/>
      </c>
      <c r="AC1084" s="21">
        <f>IF(C1084&lt;=2000,0,MIN((C1084-2000)*Y1084,(R1084+S1084)*0.2))</f>
        <v/>
      </c>
      <c r="AD1084" s="21">
        <f>IF(C1084&lt;=2000,0,MIN((C1084-2000)*Z1084,(T1084+U1084)*0.2))</f>
        <v/>
      </c>
      <c r="AE1084" s="21">
        <f>AC1084*AA1084</f>
        <v/>
      </c>
      <c r="AF1084" s="21">
        <f>ROUNDDOWN(R1084,-2)+ROUNDDOWN(S1084,-2)</f>
        <v/>
      </c>
      <c r="AG1084" s="21">
        <f>ROUNDDOWN(MAX(0,R1084-(AB1084+AC1084+AE1084)*0.6),-2)+ROUNDDOWN(MAX(0,S1084-(AB1084+AC1084+AE1084)*0.4),-2)</f>
        <v/>
      </c>
      <c r="AH1084" s="21">
        <f>ROUNDDOWN(MAX(0,T1084-(AB1084+AD1084)*0.6),-2)+ROUNDDOWN(MAX(0,U1084-(AB1084+AD1084)*0.4),-2)</f>
        <v/>
      </c>
      <c r="AI1084" s="21">
        <f>ROUNDDOWN(T1084,-2)+ROUNDDOWN(U1084,-2)</f>
        <v/>
      </c>
      <c r="AJ1084" s="21">
        <f>M1084+AF1084</f>
        <v/>
      </c>
      <c r="AK1084" s="21">
        <f>M1084+AG1084</f>
        <v/>
      </c>
      <c r="AL1084" s="21">
        <f>N1084+AH1084</f>
        <v/>
      </c>
      <c r="AM1084" s="21">
        <f>O1084+AI1084</f>
        <v/>
      </c>
      <c r="AN1084" s="21">
        <f>N1084+AI1084</f>
        <v/>
      </c>
      <c r="AO1084" s="21">
        <f>ROUNDDOWN((R1084+S1084)*0.2/Y1084+2000,0)</f>
        <v/>
      </c>
      <c r="AP1084" s="21">
        <f>ROUNDDOWN((T1084+U1084)*0.2/Z1084+2000,0)</f>
        <v/>
      </c>
      <c r="AQ1084" s="21">
        <f>AL1084-AK1084</f>
        <v/>
      </c>
      <c r="AR1084" s="21">
        <f>AM1084-AK1084</f>
        <v/>
      </c>
      <c r="AS1084" s="21">
        <f>AM1084-AL1084</f>
        <v/>
      </c>
      <c r="AT1084" s="21">
        <f>AK1084+C1084-AJ1084</f>
        <v/>
      </c>
      <c r="AU1084" s="21">
        <f>AL1084+C1084-AM1084</f>
        <v/>
      </c>
      <c r="AV1084" s="21">
        <f>AN1084+C1084-AM1084</f>
        <v/>
      </c>
    </row>
    <row r="1085">
      <c r="A1085" t="inlineStr">
        <is>
          <t>医療費の境目</t>
        </is>
      </c>
      <c r="B1085" s="21">
        <f>'3_医療費の境目'!$B$3</f>
        <v/>
      </c>
      <c r="C1085" s="21">
        <f>IF('3_医療費の境目'!$B$4="",AO1085,'3_医療費の境目'!$B$4)</f>
        <v/>
      </c>
      <c r="D1085" s="21">
        <f>'3_医療費の境目'!D1085</f>
        <v/>
      </c>
      <c r="E1085" s="21">
        <f>ROUND(MIN(B1085/12,650000)*12*0.0915+MIN(B1085/12,1390000)*12*(0.0504+0)+B1085*0.005,0)</f>
        <v/>
      </c>
      <c r="F1085" s="21">
        <f>IF(B1085&lt;741000,0,IF(B1085&lt;2191000,B1085-740000,IF(B1085&lt;2193000,1451000,IF(B1085&lt;2196000,1453000,IF(B1085&lt;2200000,1456000,IF(B1085&lt;3600000,ROUND(ROUNDDOWN(B1085/4,-3)*2.8,0)-80000,IF(B1085&lt;6600000,ROUND(ROUNDDOWN(B1085/4,-3)*3.2,0)-440000,IF(B1085&lt;8500000,ROUNDDOWN(B1085*0.9,0)-1100000,B1085-1950000))))))))</f>
        <v/>
      </c>
      <c r="G1085" s="21">
        <f>IF(F1085&gt;23500000,NA(),IF(F1085&lt;=4890000,1040000,IF(F1085&lt;=6550000,670000,620000)))</f>
        <v/>
      </c>
      <c r="H1085" s="21">
        <f>IF(D1085&lt;=0,0,MAX(0,MIN(2000000,D1085-MIN(100000,ROUNDDOWN(F1085*0.05,0)))))</f>
        <v/>
      </c>
      <c r="I1085" s="21">
        <f>IF(C1085&lt;=2000,0,MIN(C1085,ROUNDDOWN(F1085*0.4,0))-2000)</f>
        <v/>
      </c>
      <c r="J1085" s="21">
        <f>MAX(0,ROUNDDOWN(F1085-E1085-G1085,-3))</f>
        <v/>
      </c>
      <c r="K1085" s="21">
        <f>MAX(0,ROUNDDOWN(F1085-E1085-G1085-H1085-I1085,-3))</f>
        <v/>
      </c>
      <c r="L1085" s="21">
        <f>MAX(0,ROUNDDOWN(F1085-E1085-G1085-H1085,-3))</f>
        <v/>
      </c>
      <c r="M1085" s="21">
        <f>IF(J1085&lt;=0,0,ROUNDDOWN((J1085*LOOKUP(J1085,{0,1950001,3300001,6950001,9000001,18000001,40000001},{0.05,0.1,0.2,0.23,0.33,0.4,0.45})-LOOKUP(J1085,{0,1950001,3300001,6950001,9000001,18000001,40000001},{0,97500,427500,636000,1536000,2796000,4796000}))*1.021,-2))</f>
        <v/>
      </c>
      <c r="N1085" s="21">
        <f>IF(K1085&lt;=0,0,ROUNDDOWN((K1085*LOOKUP(K1085,{0,1950001,3300001,6950001,9000001,18000001,40000001},{0.05,0.1,0.2,0.23,0.33,0.4,0.45})-LOOKUP(K1085,{0,1950001,3300001,6950001,9000001,18000001,40000001},{0,97500,427500,636000,1536000,2796000,4796000}))*1.021,-2))</f>
        <v/>
      </c>
      <c r="O1085" s="21">
        <f>IF(L1085&lt;=0,0,ROUNDDOWN((L1085*LOOKUP(L1085,{0,1950001,3300001,6950001,9000001,18000001,40000001},{0.05,0.1,0.2,0.23,0.33,0.4,0.45})-LOOKUP(L1085,{0,1950001,3300001,6950001,9000001,18000001,40000001},{0,97500,427500,636000,1536000,2796000,4796000}))*1.021,-2))</f>
        <v/>
      </c>
      <c r="P1085" s="21">
        <f>MAX(0,ROUNDDOWN(F1085-E1085-430000,-3))</f>
        <v/>
      </c>
      <c r="Q1085" s="21">
        <f>MAX(0,ROUNDDOWN(F1085-E1085-430000-H1085,-3))</f>
        <v/>
      </c>
      <c r="R1085" s="21">
        <f>IF(F1085&lt;=450000,0,MAX(0,P1085*0.06-MIN(50000,P1085)*0.03))</f>
        <v/>
      </c>
      <c r="S1085" s="21">
        <f>IF(F1085&lt;=450000,0,MAX(0,P1085*0.04-MIN(50000,P1085)*0.02))</f>
        <v/>
      </c>
      <c r="T1085" s="21">
        <f>IF(F1085&lt;=450000,0,MAX(0,Q1085*0.06-MIN(50000,Q1085)*0.03))</f>
        <v/>
      </c>
      <c r="U1085" s="21">
        <f>IF(F1085&lt;=450000,0,MAX(0,Q1085*0.04-MIN(50000,Q1085)*0.02))</f>
        <v/>
      </c>
      <c r="V1085" s="21">
        <f>50000+MAX(0,G1085-480000)</f>
        <v/>
      </c>
      <c r="W1085" s="21">
        <f>P1085-V1085</f>
        <v/>
      </c>
      <c r="X1085" s="21">
        <f>Q1085-V1085</f>
        <v/>
      </c>
      <c r="Y1085" s="22">
        <f>IF(W1085&lt;0,0.9,LOOKUP(W1085,{0,1950001,3300001,6950001,9000001,18000001,40000001},{0.84895,0.7979,0.6958,0.66517,0.56307,0.4916,0.44055}))</f>
        <v/>
      </c>
      <c r="Z1085" s="22">
        <f>IF(X1085&lt;0,0.9,LOOKUP(X1085,{0,1950001,3300001,6950001,9000001,18000001,40000001},{0.84895,0.7979,0.6958,0.66517,0.56307,0.4916,0.44055}))</f>
        <v/>
      </c>
      <c r="AA1085" s="22">
        <f>IF(W1085&lt;0,0,CHOOSE(MATCH(W1085,{0,1950001,3300001,6950001,9000001},1),5.105/84.895,10.21/79.79,20.42/69.58,23.483/66.517,33.693/56.307))</f>
        <v/>
      </c>
      <c r="AB1085" s="21">
        <f>IF(C1085&lt;=2000,0,(MIN(C1085,ROUNDDOWN(F1085*0.3,0))-2000)*0.1)</f>
        <v/>
      </c>
      <c r="AC1085" s="21">
        <f>IF(C1085&lt;=2000,0,MIN((C1085-2000)*Y1085,(R1085+S1085)*0.2))</f>
        <v/>
      </c>
      <c r="AD1085" s="21">
        <f>IF(C1085&lt;=2000,0,MIN((C1085-2000)*Z1085,(T1085+U1085)*0.2))</f>
        <v/>
      </c>
      <c r="AE1085" s="21">
        <f>AC1085*AA1085</f>
        <v/>
      </c>
      <c r="AF1085" s="21">
        <f>ROUNDDOWN(R1085,-2)+ROUNDDOWN(S1085,-2)</f>
        <v/>
      </c>
      <c r="AG1085" s="21">
        <f>ROUNDDOWN(MAX(0,R1085-(AB1085+AC1085+AE1085)*0.6),-2)+ROUNDDOWN(MAX(0,S1085-(AB1085+AC1085+AE1085)*0.4),-2)</f>
        <v/>
      </c>
      <c r="AH1085" s="21">
        <f>ROUNDDOWN(MAX(0,T1085-(AB1085+AD1085)*0.6),-2)+ROUNDDOWN(MAX(0,U1085-(AB1085+AD1085)*0.4),-2)</f>
        <v/>
      </c>
      <c r="AI1085" s="21">
        <f>ROUNDDOWN(T1085,-2)+ROUNDDOWN(U1085,-2)</f>
        <v/>
      </c>
      <c r="AJ1085" s="21">
        <f>M1085+AF1085</f>
        <v/>
      </c>
      <c r="AK1085" s="21">
        <f>M1085+AG1085</f>
        <v/>
      </c>
      <c r="AL1085" s="21">
        <f>N1085+AH1085</f>
        <v/>
      </c>
      <c r="AM1085" s="21">
        <f>O1085+AI1085</f>
        <v/>
      </c>
      <c r="AN1085" s="21">
        <f>N1085+AI1085</f>
        <v/>
      </c>
      <c r="AO1085" s="21">
        <f>ROUNDDOWN((R1085+S1085)*0.2/Y1085+2000,0)</f>
        <v/>
      </c>
      <c r="AP1085" s="21">
        <f>ROUNDDOWN((T1085+U1085)*0.2/Z1085+2000,0)</f>
        <v/>
      </c>
      <c r="AQ1085" s="21">
        <f>AL1085-AK1085</f>
        <v/>
      </c>
      <c r="AR1085" s="21">
        <f>AM1085-AK1085</f>
        <v/>
      </c>
      <c r="AS1085" s="21">
        <f>AM1085-AL1085</f>
        <v/>
      </c>
      <c r="AT1085" s="21">
        <f>AK1085+C1085-AJ1085</f>
        <v/>
      </c>
      <c r="AU1085" s="21">
        <f>AL1085+C1085-AM1085</f>
        <v/>
      </c>
      <c r="AV1085" s="21">
        <f>AN1085+C1085-AM1085</f>
        <v/>
      </c>
    </row>
    <row r="1086">
      <c r="A1086" t="inlineStr">
        <is>
          <t>医療費の境目</t>
        </is>
      </c>
      <c r="B1086" s="21">
        <f>'3_医療費の境目'!$B$3</f>
        <v/>
      </c>
      <c r="C1086" s="21">
        <f>IF('3_医療費の境目'!$B$4="",AO1086,'3_医療費の境目'!$B$4)</f>
        <v/>
      </c>
      <c r="D1086" s="21">
        <f>'3_医療費の境目'!D1086</f>
        <v/>
      </c>
      <c r="E1086" s="21">
        <f>ROUND(MIN(B1086/12,650000)*12*0.0915+MIN(B1086/12,1390000)*12*(0.0504+0)+B1086*0.005,0)</f>
        <v/>
      </c>
      <c r="F1086" s="21">
        <f>IF(B1086&lt;741000,0,IF(B1086&lt;2191000,B1086-740000,IF(B1086&lt;2193000,1451000,IF(B1086&lt;2196000,1453000,IF(B1086&lt;2200000,1456000,IF(B1086&lt;3600000,ROUND(ROUNDDOWN(B1086/4,-3)*2.8,0)-80000,IF(B1086&lt;6600000,ROUND(ROUNDDOWN(B1086/4,-3)*3.2,0)-440000,IF(B1086&lt;8500000,ROUNDDOWN(B1086*0.9,0)-1100000,B1086-1950000))))))))</f>
        <v/>
      </c>
      <c r="G1086" s="21">
        <f>IF(F1086&gt;23500000,NA(),IF(F1086&lt;=4890000,1040000,IF(F1086&lt;=6550000,670000,620000)))</f>
        <v/>
      </c>
      <c r="H1086" s="21">
        <f>IF(D1086&lt;=0,0,MAX(0,MIN(2000000,D1086-MIN(100000,ROUNDDOWN(F1086*0.05,0)))))</f>
        <v/>
      </c>
      <c r="I1086" s="21">
        <f>IF(C1086&lt;=2000,0,MIN(C1086,ROUNDDOWN(F1086*0.4,0))-2000)</f>
        <v/>
      </c>
      <c r="J1086" s="21">
        <f>MAX(0,ROUNDDOWN(F1086-E1086-G1086,-3))</f>
        <v/>
      </c>
      <c r="K1086" s="21">
        <f>MAX(0,ROUNDDOWN(F1086-E1086-G1086-H1086-I1086,-3))</f>
        <v/>
      </c>
      <c r="L1086" s="21">
        <f>MAX(0,ROUNDDOWN(F1086-E1086-G1086-H1086,-3))</f>
        <v/>
      </c>
      <c r="M1086" s="21">
        <f>IF(J1086&lt;=0,0,ROUNDDOWN((J1086*LOOKUP(J1086,{0,1950001,3300001,6950001,9000001,18000001,40000001},{0.05,0.1,0.2,0.23,0.33,0.4,0.45})-LOOKUP(J1086,{0,1950001,3300001,6950001,9000001,18000001,40000001},{0,97500,427500,636000,1536000,2796000,4796000}))*1.021,-2))</f>
        <v/>
      </c>
      <c r="N1086" s="21">
        <f>IF(K1086&lt;=0,0,ROUNDDOWN((K1086*LOOKUP(K1086,{0,1950001,3300001,6950001,9000001,18000001,40000001},{0.05,0.1,0.2,0.23,0.33,0.4,0.45})-LOOKUP(K1086,{0,1950001,3300001,6950001,9000001,18000001,40000001},{0,97500,427500,636000,1536000,2796000,4796000}))*1.021,-2))</f>
        <v/>
      </c>
      <c r="O1086" s="21">
        <f>IF(L1086&lt;=0,0,ROUNDDOWN((L1086*LOOKUP(L1086,{0,1950001,3300001,6950001,9000001,18000001,40000001},{0.05,0.1,0.2,0.23,0.33,0.4,0.45})-LOOKUP(L1086,{0,1950001,3300001,6950001,9000001,18000001,40000001},{0,97500,427500,636000,1536000,2796000,4796000}))*1.021,-2))</f>
        <v/>
      </c>
      <c r="P1086" s="21">
        <f>MAX(0,ROUNDDOWN(F1086-E1086-430000,-3))</f>
        <v/>
      </c>
      <c r="Q1086" s="21">
        <f>MAX(0,ROUNDDOWN(F1086-E1086-430000-H1086,-3))</f>
        <v/>
      </c>
      <c r="R1086" s="21">
        <f>IF(F1086&lt;=450000,0,MAX(0,P1086*0.06-MIN(50000,P1086)*0.03))</f>
        <v/>
      </c>
      <c r="S1086" s="21">
        <f>IF(F1086&lt;=450000,0,MAX(0,P1086*0.04-MIN(50000,P1086)*0.02))</f>
        <v/>
      </c>
      <c r="T1086" s="21">
        <f>IF(F1086&lt;=450000,0,MAX(0,Q1086*0.06-MIN(50000,Q1086)*0.03))</f>
        <v/>
      </c>
      <c r="U1086" s="21">
        <f>IF(F1086&lt;=450000,0,MAX(0,Q1086*0.04-MIN(50000,Q1086)*0.02))</f>
        <v/>
      </c>
      <c r="V1086" s="21">
        <f>50000+MAX(0,G1086-480000)</f>
        <v/>
      </c>
      <c r="W1086" s="21">
        <f>P1086-V1086</f>
        <v/>
      </c>
      <c r="X1086" s="21">
        <f>Q1086-V1086</f>
        <v/>
      </c>
      <c r="Y1086" s="22">
        <f>IF(W1086&lt;0,0.9,LOOKUP(W1086,{0,1950001,3300001,6950001,9000001,18000001,40000001},{0.84895,0.7979,0.6958,0.66517,0.56307,0.4916,0.44055}))</f>
        <v/>
      </c>
      <c r="Z1086" s="22">
        <f>IF(X1086&lt;0,0.9,LOOKUP(X1086,{0,1950001,3300001,6950001,9000001,18000001,40000001},{0.84895,0.7979,0.6958,0.66517,0.56307,0.4916,0.44055}))</f>
        <v/>
      </c>
      <c r="AA1086" s="22">
        <f>IF(W1086&lt;0,0,CHOOSE(MATCH(W1086,{0,1950001,3300001,6950001,9000001},1),5.105/84.895,10.21/79.79,20.42/69.58,23.483/66.517,33.693/56.307))</f>
        <v/>
      </c>
      <c r="AB1086" s="21">
        <f>IF(C1086&lt;=2000,0,(MIN(C1086,ROUNDDOWN(F1086*0.3,0))-2000)*0.1)</f>
        <v/>
      </c>
      <c r="AC1086" s="21">
        <f>IF(C1086&lt;=2000,0,MIN((C1086-2000)*Y1086,(R1086+S1086)*0.2))</f>
        <v/>
      </c>
      <c r="AD1086" s="21">
        <f>IF(C1086&lt;=2000,0,MIN((C1086-2000)*Z1086,(T1086+U1086)*0.2))</f>
        <v/>
      </c>
      <c r="AE1086" s="21">
        <f>AC1086*AA1086</f>
        <v/>
      </c>
      <c r="AF1086" s="21">
        <f>ROUNDDOWN(R1086,-2)+ROUNDDOWN(S1086,-2)</f>
        <v/>
      </c>
      <c r="AG1086" s="21">
        <f>ROUNDDOWN(MAX(0,R1086-(AB1086+AC1086+AE1086)*0.6),-2)+ROUNDDOWN(MAX(0,S1086-(AB1086+AC1086+AE1086)*0.4),-2)</f>
        <v/>
      </c>
      <c r="AH1086" s="21">
        <f>ROUNDDOWN(MAX(0,T1086-(AB1086+AD1086)*0.6),-2)+ROUNDDOWN(MAX(0,U1086-(AB1086+AD1086)*0.4),-2)</f>
        <v/>
      </c>
      <c r="AI1086" s="21">
        <f>ROUNDDOWN(T1086,-2)+ROUNDDOWN(U1086,-2)</f>
        <v/>
      </c>
      <c r="AJ1086" s="21">
        <f>M1086+AF1086</f>
        <v/>
      </c>
      <c r="AK1086" s="21">
        <f>M1086+AG1086</f>
        <v/>
      </c>
      <c r="AL1086" s="21">
        <f>N1086+AH1086</f>
        <v/>
      </c>
      <c r="AM1086" s="21">
        <f>O1086+AI1086</f>
        <v/>
      </c>
      <c r="AN1086" s="21">
        <f>N1086+AI1086</f>
        <v/>
      </c>
      <c r="AO1086" s="21">
        <f>ROUNDDOWN((R1086+S1086)*0.2/Y1086+2000,0)</f>
        <v/>
      </c>
      <c r="AP1086" s="21">
        <f>ROUNDDOWN((T1086+U1086)*0.2/Z1086+2000,0)</f>
        <v/>
      </c>
      <c r="AQ1086" s="21">
        <f>AL1086-AK1086</f>
        <v/>
      </c>
      <c r="AR1086" s="21">
        <f>AM1086-AK1086</f>
        <v/>
      </c>
      <c r="AS1086" s="21">
        <f>AM1086-AL1086</f>
        <v/>
      </c>
      <c r="AT1086" s="21">
        <f>AK1086+C1086-AJ1086</f>
        <v/>
      </c>
      <c r="AU1086" s="21">
        <f>AL1086+C1086-AM1086</f>
        <v/>
      </c>
      <c r="AV1086" s="21">
        <f>AN1086+C1086-AM1086</f>
        <v/>
      </c>
    </row>
    <row r="1087">
      <c r="A1087" t="inlineStr">
        <is>
          <t>医療費の境目</t>
        </is>
      </c>
      <c r="B1087" s="21">
        <f>'3_医療費の境目'!$B$3</f>
        <v/>
      </c>
      <c r="C1087" s="21">
        <f>IF('3_医療費の境目'!$B$4="",AO1087,'3_医療費の境目'!$B$4)</f>
        <v/>
      </c>
      <c r="D1087" s="21">
        <f>'3_医療費の境目'!D1087</f>
        <v/>
      </c>
      <c r="E1087" s="21">
        <f>ROUND(MIN(B1087/12,650000)*12*0.0915+MIN(B1087/12,1390000)*12*(0.0504+0)+B1087*0.005,0)</f>
        <v/>
      </c>
      <c r="F1087" s="21">
        <f>IF(B1087&lt;741000,0,IF(B1087&lt;2191000,B1087-740000,IF(B1087&lt;2193000,1451000,IF(B1087&lt;2196000,1453000,IF(B1087&lt;2200000,1456000,IF(B1087&lt;3600000,ROUND(ROUNDDOWN(B1087/4,-3)*2.8,0)-80000,IF(B1087&lt;6600000,ROUND(ROUNDDOWN(B1087/4,-3)*3.2,0)-440000,IF(B1087&lt;8500000,ROUNDDOWN(B1087*0.9,0)-1100000,B1087-1950000))))))))</f>
        <v/>
      </c>
      <c r="G1087" s="21">
        <f>IF(F1087&gt;23500000,NA(),IF(F1087&lt;=4890000,1040000,IF(F1087&lt;=6550000,670000,620000)))</f>
        <v/>
      </c>
      <c r="H1087" s="21">
        <f>IF(D1087&lt;=0,0,MAX(0,MIN(2000000,D1087-MIN(100000,ROUNDDOWN(F1087*0.05,0)))))</f>
        <v/>
      </c>
      <c r="I1087" s="21">
        <f>IF(C1087&lt;=2000,0,MIN(C1087,ROUNDDOWN(F1087*0.4,0))-2000)</f>
        <v/>
      </c>
      <c r="J1087" s="21">
        <f>MAX(0,ROUNDDOWN(F1087-E1087-G1087,-3))</f>
        <v/>
      </c>
      <c r="K1087" s="21">
        <f>MAX(0,ROUNDDOWN(F1087-E1087-G1087-H1087-I1087,-3))</f>
        <v/>
      </c>
      <c r="L1087" s="21">
        <f>MAX(0,ROUNDDOWN(F1087-E1087-G1087-H1087,-3))</f>
        <v/>
      </c>
      <c r="M1087" s="21">
        <f>IF(J1087&lt;=0,0,ROUNDDOWN((J1087*LOOKUP(J1087,{0,1950001,3300001,6950001,9000001,18000001,40000001},{0.05,0.1,0.2,0.23,0.33,0.4,0.45})-LOOKUP(J1087,{0,1950001,3300001,6950001,9000001,18000001,40000001},{0,97500,427500,636000,1536000,2796000,4796000}))*1.021,-2))</f>
        <v/>
      </c>
      <c r="N1087" s="21">
        <f>IF(K1087&lt;=0,0,ROUNDDOWN((K1087*LOOKUP(K1087,{0,1950001,3300001,6950001,9000001,18000001,40000001},{0.05,0.1,0.2,0.23,0.33,0.4,0.45})-LOOKUP(K1087,{0,1950001,3300001,6950001,9000001,18000001,40000001},{0,97500,427500,636000,1536000,2796000,4796000}))*1.021,-2))</f>
        <v/>
      </c>
      <c r="O1087" s="21">
        <f>IF(L1087&lt;=0,0,ROUNDDOWN((L1087*LOOKUP(L1087,{0,1950001,3300001,6950001,9000001,18000001,40000001},{0.05,0.1,0.2,0.23,0.33,0.4,0.45})-LOOKUP(L1087,{0,1950001,3300001,6950001,9000001,18000001,40000001},{0,97500,427500,636000,1536000,2796000,4796000}))*1.021,-2))</f>
        <v/>
      </c>
      <c r="P1087" s="21">
        <f>MAX(0,ROUNDDOWN(F1087-E1087-430000,-3))</f>
        <v/>
      </c>
      <c r="Q1087" s="21">
        <f>MAX(0,ROUNDDOWN(F1087-E1087-430000-H1087,-3))</f>
        <v/>
      </c>
      <c r="R1087" s="21">
        <f>IF(F1087&lt;=450000,0,MAX(0,P1087*0.06-MIN(50000,P1087)*0.03))</f>
        <v/>
      </c>
      <c r="S1087" s="21">
        <f>IF(F1087&lt;=450000,0,MAX(0,P1087*0.04-MIN(50000,P1087)*0.02))</f>
        <v/>
      </c>
      <c r="T1087" s="21">
        <f>IF(F1087&lt;=450000,0,MAX(0,Q1087*0.06-MIN(50000,Q1087)*0.03))</f>
        <v/>
      </c>
      <c r="U1087" s="21">
        <f>IF(F1087&lt;=450000,0,MAX(0,Q1087*0.04-MIN(50000,Q1087)*0.02))</f>
        <v/>
      </c>
      <c r="V1087" s="21">
        <f>50000+MAX(0,G1087-480000)</f>
        <v/>
      </c>
      <c r="W1087" s="21">
        <f>P1087-V1087</f>
        <v/>
      </c>
      <c r="X1087" s="21">
        <f>Q1087-V1087</f>
        <v/>
      </c>
      <c r="Y1087" s="22">
        <f>IF(W1087&lt;0,0.9,LOOKUP(W1087,{0,1950001,3300001,6950001,9000001,18000001,40000001},{0.84895,0.7979,0.6958,0.66517,0.56307,0.4916,0.44055}))</f>
        <v/>
      </c>
      <c r="Z1087" s="22">
        <f>IF(X1087&lt;0,0.9,LOOKUP(X1087,{0,1950001,3300001,6950001,9000001,18000001,40000001},{0.84895,0.7979,0.6958,0.66517,0.56307,0.4916,0.44055}))</f>
        <v/>
      </c>
      <c r="AA1087" s="22">
        <f>IF(W1087&lt;0,0,CHOOSE(MATCH(W1087,{0,1950001,3300001,6950001,9000001},1),5.105/84.895,10.21/79.79,20.42/69.58,23.483/66.517,33.693/56.307))</f>
        <v/>
      </c>
      <c r="AB1087" s="21">
        <f>IF(C1087&lt;=2000,0,(MIN(C1087,ROUNDDOWN(F1087*0.3,0))-2000)*0.1)</f>
        <v/>
      </c>
      <c r="AC1087" s="21">
        <f>IF(C1087&lt;=2000,0,MIN((C1087-2000)*Y1087,(R1087+S1087)*0.2))</f>
        <v/>
      </c>
      <c r="AD1087" s="21">
        <f>IF(C1087&lt;=2000,0,MIN((C1087-2000)*Z1087,(T1087+U1087)*0.2))</f>
        <v/>
      </c>
      <c r="AE1087" s="21">
        <f>AC1087*AA1087</f>
        <v/>
      </c>
      <c r="AF1087" s="21">
        <f>ROUNDDOWN(R1087,-2)+ROUNDDOWN(S1087,-2)</f>
        <v/>
      </c>
      <c r="AG1087" s="21">
        <f>ROUNDDOWN(MAX(0,R1087-(AB1087+AC1087+AE1087)*0.6),-2)+ROUNDDOWN(MAX(0,S1087-(AB1087+AC1087+AE1087)*0.4),-2)</f>
        <v/>
      </c>
      <c r="AH1087" s="21">
        <f>ROUNDDOWN(MAX(0,T1087-(AB1087+AD1087)*0.6),-2)+ROUNDDOWN(MAX(0,U1087-(AB1087+AD1087)*0.4),-2)</f>
        <v/>
      </c>
      <c r="AI1087" s="21">
        <f>ROUNDDOWN(T1087,-2)+ROUNDDOWN(U1087,-2)</f>
        <v/>
      </c>
      <c r="AJ1087" s="21">
        <f>M1087+AF1087</f>
        <v/>
      </c>
      <c r="AK1087" s="21">
        <f>M1087+AG1087</f>
        <v/>
      </c>
      <c r="AL1087" s="21">
        <f>N1087+AH1087</f>
        <v/>
      </c>
      <c r="AM1087" s="21">
        <f>O1087+AI1087</f>
        <v/>
      </c>
      <c r="AN1087" s="21">
        <f>N1087+AI1087</f>
        <v/>
      </c>
      <c r="AO1087" s="21">
        <f>ROUNDDOWN((R1087+S1087)*0.2/Y1087+2000,0)</f>
        <v/>
      </c>
      <c r="AP1087" s="21">
        <f>ROUNDDOWN((T1087+U1087)*0.2/Z1087+2000,0)</f>
        <v/>
      </c>
      <c r="AQ1087" s="21">
        <f>AL1087-AK1087</f>
        <v/>
      </c>
      <c r="AR1087" s="21">
        <f>AM1087-AK1087</f>
        <v/>
      </c>
      <c r="AS1087" s="21">
        <f>AM1087-AL1087</f>
        <v/>
      </c>
      <c r="AT1087" s="21">
        <f>AK1087+C1087-AJ1087</f>
        <v/>
      </c>
      <c r="AU1087" s="21">
        <f>AL1087+C1087-AM1087</f>
        <v/>
      </c>
      <c r="AV1087" s="21">
        <f>AN1087+C1087-AM1087</f>
        <v/>
      </c>
    </row>
    <row r="1088">
      <c r="A1088" t="inlineStr">
        <is>
          <t>医療費の境目</t>
        </is>
      </c>
      <c r="B1088" s="21">
        <f>'3_医療費の境目'!$B$3</f>
        <v/>
      </c>
      <c r="C1088" s="21">
        <f>IF('3_医療費の境目'!$B$4="",AO1088,'3_医療費の境目'!$B$4)</f>
        <v/>
      </c>
      <c r="D1088" s="21">
        <f>'3_医療費の境目'!D1088</f>
        <v/>
      </c>
      <c r="E1088" s="21">
        <f>ROUND(MIN(B1088/12,650000)*12*0.0915+MIN(B1088/12,1390000)*12*(0.0504+0)+B1088*0.005,0)</f>
        <v/>
      </c>
      <c r="F1088" s="21">
        <f>IF(B1088&lt;741000,0,IF(B1088&lt;2191000,B1088-740000,IF(B1088&lt;2193000,1451000,IF(B1088&lt;2196000,1453000,IF(B1088&lt;2200000,1456000,IF(B1088&lt;3600000,ROUND(ROUNDDOWN(B1088/4,-3)*2.8,0)-80000,IF(B1088&lt;6600000,ROUND(ROUNDDOWN(B1088/4,-3)*3.2,0)-440000,IF(B1088&lt;8500000,ROUNDDOWN(B1088*0.9,0)-1100000,B1088-1950000))))))))</f>
        <v/>
      </c>
      <c r="G1088" s="21">
        <f>IF(F1088&gt;23500000,NA(),IF(F1088&lt;=4890000,1040000,IF(F1088&lt;=6550000,670000,620000)))</f>
        <v/>
      </c>
      <c r="H1088" s="21">
        <f>IF(D1088&lt;=0,0,MAX(0,MIN(2000000,D1088-MIN(100000,ROUNDDOWN(F1088*0.05,0)))))</f>
        <v/>
      </c>
      <c r="I1088" s="21">
        <f>IF(C1088&lt;=2000,0,MIN(C1088,ROUNDDOWN(F1088*0.4,0))-2000)</f>
        <v/>
      </c>
      <c r="J1088" s="21">
        <f>MAX(0,ROUNDDOWN(F1088-E1088-G1088,-3))</f>
        <v/>
      </c>
      <c r="K1088" s="21">
        <f>MAX(0,ROUNDDOWN(F1088-E1088-G1088-H1088-I1088,-3))</f>
        <v/>
      </c>
      <c r="L1088" s="21">
        <f>MAX(0,ROUNDDOWN(F1088-E1088-G1088-H1088,-3))</f>
        <v/>
      </c>
      <c r="M1088" s="21">
        <f>IF(J1088&lt;=0,0,ROUNDDOWN((J1088*LOOKUP(J1088,{0,1950001,3300001,6950001,9000001,18000001,40000001},{0.05,0.1,0.2,0.23,0.33,0.4,0.45})-LOOKUP(J1088,{0,1950001,3300001,6950001,9000001,18000001,40000001},{0,97500,427500,636000,1536000,2796000,4796000}))*1.021,-2))</f>
        <v/>
      </c>
      <c r="N1088" s="21">
        <f>IF(K1088&lt;=0,0,ROUNDDOWN((K1088*LOOKUP(K1088,{0,1950001,3300001,6950001,9000001,18000001,40000001},{0.05,0.1,0.2,0.23,0.33,0.4,0.45})-LOOKUP(K1088,{0,1950001,3300001,6950001,9000001,18000001,40000001},{0,97500,427500,636000,1536000,2796000,4796000}))*1.021,-2))</f>
        <v/>
      </c>
      <c r="O1088" s="21">
        <f>IF(L1088&lt;=0,0,ROUNDDOWN((L1088*LOOKUP(L1088,{0,1950001,3300001,6950001,9000001,18000001,40000001},{0.05,0.1,0.2,0.23,0.33,0.4,0.45})-LOOKUP(L1088,{0,1950001,3300001,6950001,9000001,18000001,40000001},{0,97500,427500,636000,1536000,2796000,4796000}))*1.021,-2))</f>
        <v/>
      </c>
      <c r="P1088" s="21">
        <f>MAX(0,ROUNDDOWN(F1088-E1088-430000,-3))</f>
        <v/>
      </c>
      <c r="Q1088" s="21">
        <f>MAX(0,ROUNDDOWN(F1088-E1088-430000-H1088,-3))</f>
        <v/>
      </c>
      <c r="R1088" s="21">
        <f>IF(F1088&lt;=450000,0,MAX(0,P1088*0.06-MIN(50000,P1088)*0.03))</f>
        <v/>
      </c>
      <c r="S1088" s="21">
        <f>IF(F1088&lt;=450000,0,MAX(0,P1088*0.04-MIN(50000,P1088)*0.02))</f>
        <v/>
      </c>
      <c r="T1088" s="21">
        <f>IF(F1088&lt;=450000,0,MAX(0,Q1088*0.06-MIN(50000,Q1088)*0.03))</f>
        <v/>
      </c>
      <c r="U1088" s="21">
        <f>IF(F1088&lt;=450000,0,MAX(0,Q1088*0.04-MIN(50000,Q1088)*0.02))</f>
        <v/>
      </c>
      <c r="V1088" s="21">
        <f>50000+MAX(0,G1088-480000)</f>
        <v/>
      </c>
      <c r="W1088" s="21">
        <f>P1088-V1088</f>
        <v/>
      </c>
      <c r="X1088" s="21">
        <f>Q1088-V1088</f>
        <v/>
      </c>
      <c r="Y1088" s="22">
        <f>IF(W1088&lt;0,0.9,LOOKUP(W1088,{0,1950001,3300001,6950001,9000001,18000001,40000001},{0.84895,0.7979,0.6958,0.66517,0.56307,0.4916,0.44055}))</f>
        <v/>
      </c>
      <c r="Z1088" s="22">
        <f>IF(X1088&lt;0,0.9,LOOKUP(X1088,{0,1950001,3300001,6950001,9000001,18000001,40000001},{0.84895,0.7979,0.6958,0.66517,0.56307,0.4916,0.44055}))</f>
        <v/>
      </c>
      <c r="AA1088" s="22">
        <f>IF(W1088&lt;0,0,CHOOSE(MATCH(W1088,{0,1950001,3300001,6950001,9000001},1),5.105/84.895,10.21/79.79,20.42/69.58,23.483/66.517,33.693/56.307))</f>
        <v/>
      </c>
      <c r="AB1088" s="21">
        <f>IF(C1088&lt;=2000,0,(MIN(C1088,ROUNDDOWN(F1088*0.3,0))-2000)*0.1)</f>
        <v/>
      </c>
      <c r="AC1088" s="21">
        <f>IF(C1088&lt;=2000,0,MIN((C1088-2000)*Y1088,(R1088+S1088)*0.2))</f>
        <v/>
      </c>
      <c r="AD1088" s="21">
        <f>IF(C1088&lt;=2000,0,MIN((C1088-2000)*Z1088,(T1088+U1088)*0.2))</f>
        <v/>
      </c>
      <c r="AE1088" s="21">
        <f>AC1088*AA1088</f>
        <v/>
      </c>
      <c r="AF1088" s="21">
        <f>ROUNDDOWN(R1088,-2)+ROUNDDOWN(S1088,-2)</f>
        <v/>
      </c>
      <c r="AG1088" s="21">
        <f>ROUNDDOWN(MAX(0,R1088-(AB1088+AC1088+AE1088)*0.6),-2)+ROUNDDOWN(MAX(0,S1088-(AB1088+AC1088+AE1088)*0.4),-2)</f>
        <v/>
      </c>
      <c r="AH1088" s="21">
        <f>ROUNDDOWN(MAX(0,T1088-(AB1088+AD1088)*0.6),-2)+ROUNDDOWN(MAX(0,U1088-(AB1088+AD1088)*0.4),-2)</f>
        <v/>
      </c>
      <c r="AI1088" s="21">
        <f>ROUNDDOWN(T1088,-2)+ROUNDDOWN(U1088,-2)</f>
        <v/>
      </c>
      <c r="AJ1088" s="21">
        <f>M1088+AF1088</f>
        <v/>
      </c>
      <c r="AK1088" s="21">
        <f>M1088+AG1088</f>
        <v/>
      </c>
      <c r="AL1088" s="21">
        <f>N1088+AH1088</f>
        <v/>
      </c>
      <c r="AM1088" s="21">
        <f>O1088+AI1088</f>
        <v/>
      </c>
      <c r="AN1088" s="21">
        <f>N1088+AI1088</f>
        <v/>
      </c>
      <c r="AO1088" s="21">
        <f>ROUNDDOWN((R1088+S1088)*0.2/Y1088+2000,0)</f>
        <v/>
      </c>
      <c r="AP1088" s="21">
        <f>ROUNDDOWN((T1088+U1088)*0.2/Z1088+2000,0)</f>
        <v/>
      </c>
      <c r="AQ1088" s="21">
        <f>AL1088-AK1088</f>
        <v/>
      </c>
      <c r="AR1088" s="21">
        <f>AM1088-AK1088</f>
        <v/>
      </c>
      <c r="AS1088" s="21">
        <f>AM1088-AL1088</f>
        <v/>
      </c>
      <c r="AT1088" s="21">
        <f>AK1088+C1088-AJ1088</f>
        <v/>
      </c>
      <c r="AU1088" s="21">
        <f>AL1088+C1088-AM1088</f>
        <v/>
      </c>
      <c r="AV1088" s="21">
        <f>AN1088+C1088-AM1088</f>
        <v/>
      </c>
    </row>
    <row r="1089">
      <c r="A1089" t="inlineStr">
        <is>
          <t>医療費の境目</t>
        </is>
      </c>
      <c r="B1089" s="21">
        <f>'3_医療費の境目'!$B$3</f>
        <v/>
      </c>
      <c r="C1089" s="21">
        <f>IF('3_医療費の境目'!$B$4="",AO1089,'3_医療費の境目'!$B$4)</f>
        <v/>
      </c>
      <c r="D1089" s="21">
        <f>'3_医療費の境目'!D1089</f>
        <v/>
      </c>
      <c r="E1089" s="21">
        <f>ROUND(MIN(B1089/12,650000)*12*0.0915+MIN(B1089/12,1390000)*12*(0.0504+0)+B1089*0.005,0)</f>
        <v/>
      </c>
      <c r="F1089" s="21">
        <f>IF(B1089&lt;741000,0,IF(B1089&lt;2191000,B1089-740000,IF(B1089&lt;2193000,1451000,IF(B1089&lt;2196000,1453000,IF(B1089&lt;2200000,1456000,IF(B1089&lt;3600000,ROUND(ROUNDDOWN(B1089/4,-3)*2.8,0)-80000,IF(B1089&lt;6600000,ROUND(ROUNDDOWN(B1089/4,-3)*3.2,0)-440000,IF(B1089&lt;8500000,ROUNDDOWN(B1089*0.9,0)-1100000,B1089-1950000))))))))</f>
        <v/>
      </c>
      <c r="G1089" s="21">
        <f>IF(F1089&gt;23500000,NA(),IF(F1089&lt;=4890000,1040000,IF(F1089&lt;=6550000,670000,620000)))</f>
        <v/>
      </c>
      <c r="H1089" s="21">
        <f>IF(D1089&lt;=0,0,MAX(0,MIN(2000000,D1089-MIN(100000,ROUNDDOWN(F1089*0.05,0)))))</f>
        <v/>
      </c>
      <c r="I1089" s="21">
        <f>IF(C1089&lt;=2000,0,MIN(C1089,ROUNDDOWN(F1089*0.4,0))-2000)</f>
        <v/>
      </c>
      <c r="J1089" s="21">
        <f>MAX(0,ROUNDDOWN(F1089-E1089-G1089,-3))</f>
        <v/>
      </c>
      <c r="K1089" s="21">
        <f>MAX(0,ROUNDDOWN(F1089-E1089-G1089-H1089-I1089,-3))</f>
        <v/>
      </c>
      <c r="L1089" s="21">
        <f>MAX(0,ROUNDDOWN(F1089-E1089-G1089-H1089,-3))</f>
        <v/>
      </c>
      <c r="M1089" s="21">
        <f>IF(J1089&lt;=0,0,ROUNDDOWN((J1089*LOOKUP(J1089,{0,1950001,3300001,6950001,9000001,18000001,40000001},{0.05,0.1,0.2,0.23,0.33,0.4,0.45})-LOOKUP(J1089,{0,1950001,3300001,6950001,9000001,18000001,40000001},{0,97500,427500,636000,1536000,2796000,4796000}))*1.021,-2))</f>
        <v/>
      </c>
      <c r="N1089" s="21">
        <f>IF(K1089&lt;=0,0,ROUNDDOWN((K1089*LOOKUP(K1089,{0,1950001,3300001,6950001,9000001,18000001,40000001},{0.05,0.1,0.2,0.23,0.33,0.4,0.45})-LOOKUP(K1089,{0,1950001,3300001,6950001,9000001,18000001,40000001},{0,97500,427500,636000,1536000,2796000,4796000}))*1.021,-2))</f>
        <v/>
      </c>
      <c r="O1089" s="21">
        <f>IF(L1089&lt;=0,0,ROUNDDOWN((L1089*LOOKUP(L1089,{0,1950001,3300001,6950001,9000001,18000001,40000001},{0.05,0.1,0.2,0.23,0.33,0.4,0.45})-LOOKUP(L1089,{0,1950001,3300001,6950001,9000001,18000001,40000001},{0,97500,427500,636000,1536000,2796000,4796000}))*1.021,-2))</f>
        <v/>
      </c>
      <c r="P1089" s="21">
        <f>MAX(0,ROUNDDOWN(F1089-E1089-430000,-3))</f>
        <v/>
      </c>
      <c r="Q1089" s="21">
        <f>MAX(0,ROUNDDOWN(F1089-E1089-430000-H1089,-3))</f>
        <v/>
      </c>
      <c r="R1089" s="21">
        <f>IF(F1089&lt;=450000,0,MAX(0,P1089*0.06-MIN(50000,P1089)*0.03))</f>
        <v/>
      </c>
      <c r="S1089" s="21">
        <f>IF(F1089&lt;=450000,0,MAX(0,P1089*0.04-MIN(50000,P1089)*0.02))</f>
        <v/>
      </c>
      <c r="T1089" s="21">
        <f>IF(F1089&lt;=450000,0,MAX(0,Q1089*0.06-MIN(50000,Q1089)*0.03))</f>
        <v/>
      </c>
      <c r="U1089" s="21">
        <f>IF(F1089&lt;=450000,0,MAX(0,Q1089*0.04-MIN(50000,Q1089)*0.02))</f>
        <v/>
      </c>
      <c r="V1089" s="21">
        <f>50000+MAX(0,G1089-480000)</f>
        <v/>
      </c>
      <c r="W1089" s="21">
        <f>P1089-V1089</f>
        <v/>
      </c>
      <c r="X1089" s="21">
        <f>Q1089-V1089</f>
        <v/>
      </c>
      <c r="Y1089" s="22">
        <f>IF(W1089&lt;0,0.9,LOOKUP(W1089,{0,1950001,3300001,6950001,9000001,18000001,40000001},{0.84895,0.7979,0.6958,0.66517,0.56307,0.4916,0.44055}))</f>
        <v/>
      </c>
      <c r="Z1089" s="22">
        <f>IF(X1089&lt;0,0.9,LOOKUP(X1089,{0,1950001,3300001,6950001,9000001,18000001,40000001},{0.84895,0.7979,0.6958,0.66517,0.56307,0.4916,0.44055}))</f>
        <v/>
      </c>
      <c r="AA1089" s="22">
        <f>IF(W1089&lt;0,0,CHOOSE(MATCH(W1089,{0,1950001,3300001,6950001,9000001},1),5.105/84.895,10.21/79.79,20.42/69.58,23.483/66.517,33.693/56.307))</f>
        <v/>
      </c>
      <c r="AB1089" s="21">
        <f>IF(C1089&lt;=2000,0,(MIN(C1089,ROUNDDOWN(F1089*0.3,0))-2000)*0.1)</f>
        <v/>
      </c>
      <c r="AC1089" s="21">
        <f>IF(C1089&lt;=2000,0,MIN((C1089-2000)*Y1089,(R1089+S1089)*0.2))</f>
        <v/>
      </c>
      <c r="AD1089" s="21">
        <f>IF(C1089&lt;=2000,0,MIN((C1089-2000)*Z1089,(T1089+U1089)*0.2))</f>
        <v/>
      </c>
      <c r="AE1089" s="21">
        <f>AC1089*AA1089</f>
        <v/>
      </c>
      <c r="AF1089" s="21">
        <f>ROUNDDOWN(R1089,-2)+ROUNDDOWN(S1089,-2)</f>
        <v/>
      </c>
      <c r="AG1089" s="21">
        <f>ROUNDDOWN(MAX(0,R1089-(AB1089+AC1089+AE1089)*0.6),-2)+ROUNDDOWN(MAX(0,S1089-(AB1089+AC1089+AE1089)*0.4),-2)</f>
        <v/>
      </c>
      <c r="AH1089" s="21">
        <f>ROUNDDOWN(MAX(0,T1089-(AB1089+AD1089)*0.6),-2)+ROUNDDOWN(MAX(0,U1089-(AB1089+AD1089)*0.4),-2)</f>
        <v/>
      </c>
      <c r="AI1089" s="21">
        <f>ROUNDDOWN(T1089,-2)+ROUNDDOWN(U1089,-2)</f>
        <v/>
      </c>
      <c r="AJ1089" s="21">
        <f>M1089+AF1089</f>
        <v/>
      </c>
      <c r="AK1089" s="21">
        <f>M1089+AG1089</f>
        <v/>
      </c>
      <c r="AL1089" s="21">
        <f>N1089+AH1089</f>
        <v/>
      </c>
      <c r="AM1089" s="21">
        <f>O1089+AI1089</f>
        <v/>
      </c>
      <c r="AN1089" s="21">
        <f>N1089+AI1089</f>
        <v/>
      </c>
      <c r="AO1089" s="21">
        <f>ROUNDDOWN((R1089+S1089)*0.2/Y1089+2000,0)</f>
        <v/>
      </c>
      <c r="AP1089" s="21">
        <f>ROUNDDOWN((T1089+U1089)*0.2/Z1089+2000,0)</f>
        <v/>
      </c>
      <c r="AQ1089" s="21">
        <f>AL1089-AK1089</f>
        <v/>
      </c>
      <c r="AR1089" s="21">
        <f>AM1089-AK1089</f>
        <v/>
      </c>
      <c r="AS1089" s="21">
        <f>AM1089-AL1089</f>
        <v/>
      </c>
      <c r="AT1089" s="21">
        <f>AK1089+C1089-AJ1089</f>
        <v/>
      </c>
      <c r="AU1089" s="21">
        <f>AL1089+C1089-AM1089</f>
        <v/>
      </c>
      <c r="AV1089" s="21">
        <f>AN1089+C1089-AM1089</f>
        <v/>
      </c>
    </row>
    <row r="1090">
      <c r="A1090" t="inlineStr">
        <is>
          <t>医療費の境目</t>
        </is>
      </c>
      <c r="B1090" s="21">
        <f>'3_医療費の境目'!$B$3</f>
        <v/>
      </c>
      <c r="C1090" s="21">
        <f>IF('3_医療費の境目'!$B$4="",AO1090,'3_医療費の境目'!$B$4)</f>
        <v/>
      </c>
      <c r="D1090" s="21">
        <f>'3_医療費の境目'!D1090</f>
        <v/>
      </c>
      <c r="E1090" s="21">
        <f>ROUND(MIN(B1090/12,650000)*12*0.0915+MIN(B1090/12,1390000)*12*(0.0504+0)+B1090*0.005,0)</f>
        <v/>
      </c>
      <c r="F1090" s="21">
        <f>IF(B1090&lt;741000,0,IF(B1090&lt;2191000,B1090-740000,IF(B1090&lt;2193000,1451000,IF(B1090&lt;2196000,1453000,IF(B1090&lt;2200000,1456000,IF(B1090&lt;3600000,ROUND(ROUNDDOWN(B1090/4,-3)*2.8,0)-80000,IF(B1090&lt;6600000,ROUND(ROUNDDOWN(B1090/4,-3)*3.2,0)-440000,IF(B1090&lt;8500000,ROUNDDOWN(B1090*0.9,0)-1100000,B1090-1950000))))))))</f>
        <v/>
      </c>
      <c r="G1090" s="21">
        <f>IF(F1090&gt;23500000,NA(),IF(F1090&lt;=4890000,1040000,IF(F1090&lt;=6550000,670000,620000)))</f>
        <v/>
      </c>
      <c r="H1090" s="21">
        <f>IF(D1090&lt;=0,0,MAX(0,MIN(2000000,D1090-MIN(100000,ROUNDDOWN(F1090*0.05,0)))))</f>
        <v/>
      </c>
      <c r="I1090" s="21">
        <f>IF(C1090&lt;=2000,0,MIN(C1090,ROUNDDOWN(F1090*0.4,0))-2000)</f>
        <v/>
      </c>
      <c r="J1090" s="21">
        <f>MAX(0,ROUNDDOWN(F1090-E1090-G1090,-3))</f>
        <v/>
      </c>
      <c r="K1090" s="21">
        <f>MAX(0,ROUNDDOWN(F1090-E1090-G1090-H1090-I1090,-3))</f>
        <v/>
      </c>
      <c r="L1090" s="21">
        <f>MAX(0,ROUNDDOWN(F1090-E1090-G1090-H1090,-3))</f>
        <v/>
      </c>
      <c r="M1090" s="21">
        <f>IF(J1090&lt;=0,0,ROUNDDOWN((J1090*LOOKUP(J1090,{0,1950001,3300001,6950001,9000001,18000001,40000001},{0.05,0.1,0.2,0.23,0.33,0.4,0.45})-LOOKUP(J1090,{0,1950001,3300001,6950001,9000001,18000001,40000001},{0,97500,427500,636000,1536000,2796000,4796000}))*1.021,-2))</f>
        <v/>
      </c>
      <c r="N1090" s="21">
        <f>IF(K1090&lt;=0,0,ROUNDDOWN((K1090*LOOKUP(K1090,{0,1950001,3300001,6950001,9000001,18000001,40000001},{0.05,0.1,0.2,0.23,0.33,0.4,0.45})-LOOKUP(K1090,{0,1950001,3300001,6950001,9000001,18000001,40000001},{0,97500,427500,636000,1536000,2796000,4796000}))*1.021,-2))</f>
        <v/>
      </c>
      <c r="O1090" s="21">
        <f>IF(L1090&lt;=0,0,ROUNDDOWN((L1090*LOOKUP(L1090,{0,1950001,3300001,6950001,9000001,18000001,40000001},{0.05,0.1,0.2,0.23,0.33,0.4,0.45})-LOOKUP(L1090,{0,1950001,3300001,6950001,9000001,18000001,40000001},{0,97500,427500,636000,1536000,2796000,4796000}))*1.021,-2))</f>
        <v/>
      </c>
      <c r="P1090" s="21">
        <f>MAX(0,ROUNDDOWN(F1090-E1090-430000,-3))</f>
        <v/>
      </c>
      <c r="Q1090" s="21">
        <f>MAX(0,ROUNDDOWN(F1090-E1090-430000-H1090,-3))</f>
        <v/>
      </c>
      <c r="R1090" s="21">
        <f>IF(F1090&lt;=450000,0,MAX(0,P1090*0.06-MIN(50000,P1090)*0.03))</f>
        <v/>
      </c>
      <c r="S1090" s="21">
        <f>IF(F1090&lt;=450000,0,MAX(0,P1090*0.04-MIN(50000,P1090)*0.02))</f>
        <v/>
      </c>
      <c r="T1090" s="21">
        <f>IF(F1090&lt;=450000,0,MAX(0,Q1090*0.06-MIN(50000,Q1090)*0.03))</f>
        <v/>
      </c>
      <c r="U1090" s="21">
        <f>IF(F1090&lt;=450000,0,MAX(0,Q1090*0.04-MIN(50000,Q1090)*0.02))</f>
        <v/>
      </c>
      <c r="V1090" s="21">
        <f>50000+MAX(0,G1090-480000)</f>
        <v/>
      </c>
      <c r="W1090" s="21">
        <f>P1090-V1090</f>
        <v/>
      </c>
      <c r="X1090" s="21">
        <f>Q1090-V1090</f>
        <v/>
      </c>
      <c r="Y1090" s="22">
        <f>IF(W1090&lt;0,0.9,LOOKUP(W1090,{0,1950001,3300001,6950001,9000001,18000001,40000001},{0.84895,0.7979,0.6958,0.66517,0.56307,0.4916,0.44055}))</f>
        <v/>
      </c>
      <c r="Z1090" s="22">
        <f>IF(X1090&lt;0,0.9,LOOKUP(X1090,{0,1950001,3300001,6950001,9000001,18000001,40000001},{0.84895,0.7979,0.6958,0.66517,0.56307,0.4916,0.44055}))</f>
        <v/>
      </c>
      <c r="AA1090" s="22">
        <f>IF(W1090&lt;0,0,CHOOSE(MATCH(W1090,{0,1950001,3300001,6950001,9000001},1),5.105/84.895,10.21/79.79,20.42/69.58,23.483/66.517,33.693/56.307))</f>
        <v/>
      </c>
      <c r="AB1090" s="21">
        <f>IF(C1090&lt;=2000,0,(MIN(C1090,ROUNDDOWN(F1090*0.3,0))-2000)*0.1)</f>
        <v/>
      </c>
      <c r="AC1090" s="21">
        <f>IF(C1090&lt;=2000,0,MIN((C1090-2000)*Y1090,(R1090+S1090)*0.2))</f>
        <v/>
      </c>
      <c r="AD1090" s="21">
        <f>IF(C1090&lt;=2000,0,MIN((C1090-2000)*Z1090,(T1090+U1090)*0.2))</f>
        <v/>
      </c>
      <c r="AE1090" s="21">
        <f>AC1090*AA1090</f>
        <v/>
      </c>
      <c r="AF1090" s="21">
        <f>ROUNDDOWN(R1090,-2)+ROUNDDOWN(S1090,-2)</f>
        <v/>
      </c>
      <c r="AG1090" s="21">
        <f>ROUNDDOWN(MAX(0,R1090-(AB1090+AC1090+AE1090)*0.6),-2)+ROUNDDOWN(MAX(0,S1090-(AB1090+AC1090+AE1090)*0.4),-2)</f>
        <v/>
      </c>
      <c r="AH1090" s="21">
        <f>ROUNDDOWN(MAX(0,T1090-(AB1090+AD1090)*0.6),-2)+ROUNDDOWN(MAX(0,U1090-(AB1090+AD1090)*0.4),-2)</f>
        <v/>
      </c>
      <c r="AI1090" s="21">
        <f>ROUNDDOWN(T1090,-2)+ROUNDDOWN(U1090,-2)</f>
        <v/>
      </c>
      <c r="AJ1090" s="21">
        <f>M1090+AF1090</f>
        <v/>
      </c>
      <c r="AK1090" s="21">
        <f>M1090+AG1090</f>
        <v/>
      </c>
      <c r="AL1090" s="21">
        <f>N1090+AH1090</f>
        <v/>
      </c>
      <c r="AM1090" s="21">
        <f>O1090+AI1090</f>
        <v/>
      </c>
      <c r="AN1090" s="21">
        <f>N1090+AI1090</f>
        <v/>
      </c>
      <c r="AO1090" s="21">
        <f>ROUNDDOWN((R1090+S1090)*0.2/Y1090+2000,0)</f>
        <v/>
      </c>
      <c r="AP1090" s="21">
        <f>ROUNDDOWN((T1090+U1090)*0.2/Z1090+2000,0)</f>
        <v/>
      </c>
      <c r="AQ1090" s="21">
        <f>AL1090-AK1090</f>
        <v/>
      </c>
      <c r="AR1090" s="21">
        <f>AM1090-AK1090</f>
        <v/>
      </c>
      <c r="AS1090" s="21">
        <f>AM1090-AL1090</f>
        <v/>
      </c>
      <c r="AT1090" s="21">
        <f>AK1090+C1090-AJ1090</f>
        <v/>
      </c>
      <c r="AU1090" s="21">
        <f>AL1090+C1090-AM1090</f>
        <v/>
      </c>
      <c r="AV1090" s="21">
        <f>AN1090+C1090-AM1090</f>
        <v/>
      </c>
    </row>
    <row r="1091">
      <c r="A1091" t="inlineStr">
        <is>
          <t>医療費の境目</t>
        </is>
      </c>
      <c r="B1091" s="21">
        <f>'3_医療費の境目'!$B$3</f>
        <v/>
      </c>
      <c r="C1091" s="21">
        <f>IF('3_医療費の境目'!$B$4="",AO1091,'3_医療費の境目'!$B$4)</f>
        <v/>
      </c>
      <c r="D1091" s="21">
        <f>'3_医療費の境目'!D1091</f>
        <v/>
      </c>
      <c r="E1091" s="21">
        <f>ROUND(MIN(B1091/12,650000)*12*0.0915+MIN(B1091/12,1390000)*12*(0.0504+0)+B1091*0.005,0)</f>
        <v/>
      </c>
      <c r="F1091" s="21">
        <f>IF(B1091&lt;741000,0,IF(B1091&lt;2191000,B1091-740000,IF(B1091&lt;2193000,1451000,IF(B1091&lt;2196000,1453000,IF(B1091&lt;2200000,1456000,IF(B1091&lt;3600000,ROUND(ROUNDDOWN(B1091/4,-3)*2.8,0)-80000,IF(B1091&lt;6600000,ROUND(ROUNDDOWN(B1091/4,-3)*3.2,0)-440000,IF(B1091&lt;8500000,ROUNDDOWN(B1091*0.9,0)-1100000,B1091-1950000))))))))</f>
        <v/>
      </c>
      <c r="G1091" s="21">
        <f>IF(F1091&gt;23500000,NA(),IF(F1091&lt;=4890000,1040000,IF(F1091&lt;=6550000,670000,620000)))</f>
        <v/>
      </c>
      <c r="H1091" s="21">
        <f>IF(D1091&lt;=0,0,MAX(0,MIN(2000000,D1091-MIN(100000,ROUNDDOWN(F1091*0.05,0)))))</f>
        <v/>
      </c>
      <c r="I1091" s="21">
        <f>IF(C1091&lt;=2000,0,MIN(C1091,ROUNDDOWN(F1091*0.4,0))-2000)</f>
        <v/>
      </c>
      <c r="J1091" s="21">
        <f>MAX(0,ROUNDDOWN(F1091-E1091-G1091,-3))</f>
        <v/>
      </c>
      <c r="K1091" s="21">
        <f>MAX(0,ROUNDDOWN(F1091-E1091-G1091-H1091-I1091,-3))</f>
        <v/>
      </c>
      <c r="L1091" s="21">
        <f>MAX(0,ROUNDDOWN(F1091-E1091-G1091-H1091,-3))</f>
        <v/>
      </c>
      <c r="M1091" s="21">
        <f>IF(J1091&lt;=0,0,ROUNDDOWN((J1091*LOOKUP(J1091,{0,1950001,3300001,6950001,9000001,18000001,40000001},{0.05,0.1,0.2,0.23,0.33,0.4,0.45})-LOOKUP(J1091,{0,1950001,3300001,6950001,9000001,18000001,40000001},{0,97500,427500,636000,1536000,2796000,4796000}))*1.021,-2))</f>
        <v/>
      </c>
      <c r="N1091" s="21">
        <f>IF(K1091&lt;=0,0,ROUNDDOWN((K1091*LOOKUP(K1091,{0,1950001,3300001,6950001,9000001,18000001,40000001},{0.05,0.1,0.2,0.23,0.33,0.4,0.45})-LOOKUP(K1091,{0,1950001,3300001,6950001,9000001,18000001,40000001},{0,97500,427500,636000,1536000,2796000,4796000}))*1.021,-2))</f>
        <v/>
      </c>
      <c r="O1091" s="21">
        <f>IF(L1091&lt;=0,0,ROUNDDOWN((L1091*LOOKUP(L1091,{0,1950001,3300001,6950001,9000001,18000001,40000001},{0.05,0.1,0.2,0.23,0.33,0.4,0.45})-LOOKUP(L1091,{0,1950001,3300001,6950001,9000001,18000001,40000001},{0,97500,427500,636000,1536000,2796000,4796000}))*1.021,-2))</f>
        <v/>
      </c>
      <c r="P1091" s="21">
        <f>MAX(0,ROUNDDOWN(F1091-E1091-430000,-3))</f>
        <v/>
      </c>
      <c r="Q1091" s="21">
        <f>MAX(0,ROUNDDOWN(F1091-E1091-430000-H1091,-3))</f>
        <v/>
      </c>
      <c r="R1091" s="21">
        <f>IF(F1091&lt;=450000,0,MAX(0,P1091*0.06-MIN(50000,P1091)*0.03))</f>
        <v/>
      </c>
      <c r="S1091" s="21">
        <f>IF(F1091&lt;=450000,0,MAX(0,P1091*0.04-MIN(50000,P1091)*0.02))</f>
        <v/>
      </c>
      <c r="T1091" s="21">
        <f>IF(F1091&lt;=450000,0,MAX(0,Q1091*0.06-MIN(50000,Q1091)*0.03))</f>
        <v/>
      </c>
      <c r="U1091" s="21">
        <f>IF(F1091&lt;=450000,0,MAX(0,Q1091*0.04-MIN(50000,Q1091)*0.02))</f>
        <v/>
      </c>
      <c r="V1091" s="21">
        <f>50000+MAX(0,G1091-480000)</f>
        <v/>
      </c>
      <c r="W1091" s="21">
        <f>P1091-V1091</f>
        <v/>
      </c>
      <c r="X1091" s="21">
        <f>Q1091-V1091</f>
        <v/>
      </c>
      <c r="Y1091" s="22">
        <f>IF(W1091&lt;0,0.9,LOOKUP(W1091,{0,1950001,3300001,6950001,9000001,18000001,40000001},{0.84895,0.7979,0.6958,0.66517,0.56307,0.4916,0.44055}))</f>
        <v/>
      </c>
      <c r="Z1091" s="22">
        <f>IF(X1091&lt;0,0.9,LOOKUP(X1091,{0,1950001,3300001,6950001,9000001,18000001,40000001},{0.84895,0.7979,0.6958,0.66517,0.56307,0.4916,0.44055}))</f>
        <v/>
      </c>
      <c r="AA1091" s="22">
        <f>IF(W1091&lt;0,0,CHOOSE(MATCH(W1091,{0,1950001,3300001,6950001,9000001},1),5.105/84.895,10.21/79.79,20.42/69.58,23.483/66.517,33.693/56.307))</f>
        <v/>
      </c>
      <c r="AB1091" s="21">
        <f>IF(C1091&lt;=2000,0,(MIN(C1091,ROUNDDOWN(F1091*0.3,0))-2000)*0.1)</f>
        <v/>
      </c>
      <c r="AC1091" s="21">
        <f>IF(C1091&lt;=2000,0,MIN((C1091-2000)*Y1091,(R1091+S1091)*0.2))</f>
        <v/>
      </c>
      <c r="AD1091" s="21">
        <f>IF(C1091&lt;=2000,0,MIN((C1091-2000)*Z1091,(T1091+U1091)*0.2))</f>
        <v/>
      </c>
      <c r="AE1091" s="21">
        <f>AC1091*AA1091</f>
        <v/>
      </c>
      <c r="AF1091" s="21">
        <f>ROUNDDOWN(R1091,-2)+ROUNDDOWN(S1091,-2)</f>
        <v/>
      </c>
      <c r="AG1091" s="21">
        <f>ROUNDDOWN(MAX(0,R1091-(AB1091+AC1091+AE1091)*0.6),-2)+ROUNDDOWN(MAX(0,S1091-(AB1091+AC1091+AE1091)*0.4),-2)</f>
        <v/>
      </c>
      <c r="AH1091" s="21">
        <f>ROUNDDOWN(MAX(0,T1091-(AB1091+AD1091)*0.6),-2)+ROUNDDOWN(MAX(0,U1091-(AB1091+AD1091)*0.4),-2)</f>
        <v/>
      </c>
      <c r="AI1091" s="21">
        <f>ROUNDDOWN(T1091,-2)+ROUNDDOWN(U1091,-2)</f>
        <v/>
      </c>
      <c r="AJ1091" s="21">
        <f>M1091+AF1091</f>
        <v/>
      </c>
      <c r="AK1091" s="21">
        <f>M1091+AG1091</f>
        <v/>
      </c>
      <c r="AL1091" s="21">
        <f>N1091+AH1091</f>
        <v/>
      </c>
      <c r="AM1091" s="21">
        <f>O1091+AI1091</f>
        <v/>
      </c>
      <c r="AN1091" s="21">
        <f>N1091+AI1091</f>
        <v/>
      </c>
      <c r="AO1091" s="21">
        <f>ROUNDDOWN((R1091+S1091)*0.2/Y1091+2000,0)</f>
        <v/>
      </c>
      <c r="AP1091" s="21">
        <f>ROUNDDOWN((T1091+U1091)*0.2/Z1091+2000,0)</f>
        <v/>
      </c>
      <c r="AQ1091" s="21">
        <f>AL1091-AK1091</f>
        <v/>
      </c>
      <c r="AR1091" s="21">
        <f>AM1091-AK1091</f>
        <v/>
      </c>
      <c r="AS1091" s="21">
        <f>AM1091-AL1091</f>
        <v/>
      </c>
      <c r="AT1091" s="21">
        <f>AK1091+C1091-AJ1091</f>
        <v/>
      </c>
      <c r="AU1091" s="21">
        <f>AL1091+C1091-AM1091</f>
        <v/>
      </c>
      <c r="AV1091" s="21">
        <f>AN1091+C1091-AM1091</f>
        <v/>
      </c>
    </row>
    <row r="1092">
      <c r="A1092" t="inlineStr">
        <is>
          <t>医療費の境目</t>
        </is>
      </c>
      <c r="B1092" s="21">
        <f>'3_医療費の境目'!$B$3</f>
        <v/>
      </c>
      <c r="C1092" s="21">
        <f>IF('3_医療費の境目'!$B$4="",AO1092,'3_医療費の境目'!$B$4)</f>
        <v/>
      </c>
      <c r="D1092" s="21">
        <f>'3_医療費の境目'!D1092</f>
        <v/>
      </c>
      <c r="E1092" s="21">
        <f>ROUND(MIN(B1092/12,650000)*12*0.0915+MIN(B1092/12,1390000)*12*(0.0504+0)+B1092*0.005,0)</f>
        <v/>
      </c>
      <c r="F1092" s="21">
        <f>IF(B1092&lt;741000,0,IF(B1092&lt;2191000,B1092-740000,IF(B1092&lt;2193000,1451000,IF(B1092&lt;2196000,1453000,IF(B1092&lt;2200000,1456000,IF(B1092&lt;3600000,ROUND(ROUNDDOWN(B1092/4,-3)*2.8,0)-80000,IF(B1092&lt;6600000,ROUND(ROUNDDOWN(B1092/4,-3)*3.2,0)-440000,IF(B1092&lt;8500000,ROUNDDOWN(B1092*0.9,0)-1100000,B1092-1950000))))))))</f>
        <v/>
      </c>
      <c r="G1092" s="21">
        <f>IF(F1092&gt;23500000,NA(),IF(F1092&lt;=4890000,1040000,IF(F1092&lt;=6550000,670000,620000)))</f>
        <v/>
      </c>
      <c r="H1092" s="21">
        <f>IF(D1092&lt;=0,0,MAX(0,MIN(2000000,D1092-MIN(100000,ROUNDDOWN(F1092*0.05,0)))))</f>
        <v/>
      </c>
      <c r="I1092" s="21">
        <f>IF(C1092&lt;=2000,0,MIN(C1092,ROUNDDOWN(F1092*0.4,0))-2000)</f>
        <v/>
      </c>
      <c r="J1092" s="21">
        <f>MAX(0,ROUNDDOWN(F1092-E1092-G1092,-3))</f>
        <v/>
      </c>
      <c r="K1092" s="21">
        <f>MAX(0,ROUNDDOWN(F1092-E1092-G1092-H1092-I1092,-3))</f>
        <v/>
      </c>
      <c r="L1092" s="21">
        <f>MAX(0,ROUNDDOWN(F1092-E1092-G1092-H1092,-3))</f>
        <v/>
      </c>
      <c r="M1092" s="21">
        <f>IF(J1092&lt;=0,0,ROUNDDOWN((J1092*LOOKUP(J1092,{0,1950001,3300001,6950001,9000001,18000001,40000001},{0.05,0.1,0.2,0.23,0.33,0.4,0.45})-LOOKUP(J1092,{0,1950001,3300001,6950001,9000001,18000001,40000001},{0,97500,427500,636000,1536000,2796000,4796000}))*1.021,-2))</f>
        <v/>
      </c>
      <c r="N1092" s="21">
        <f>IF(K1092&lt;=0,0,ROUNDDOWN((K1092*LOOKUP(K1092,{0,1950001,3300001,6950001,9000001,18000001,40000001},{0.05,0.1,0.2,0.23,0.33,0.4,0.45})-LOOKUP(K1092,{0,1950001,3300001,6950001,9000001,18000001,40000001},{0,97500,427500,636000,1536000,2796000,4796000}))*1.021,-2))</f>
        <v/>
      </c>
      <c r="O1092" s="21">
        <f>IF(L1092&lt;=0,0,ROUNDDOWN((L1092*LOOKUP(L1092,{0,1950001,3300001,6950001,9000001,18000001,40000001},{0.05,0.1,0.2,0.23,0.33,0.4,0.45})-LOOKUP(L1092,{0,1950001,3300001,6950001,9000001,18000001,40000001},{0,97500,427500,636000,1536000,2796000,4796000}))*1.021,-2))</f>
        <v/>
      </c>
      <c r="P1092" s="21">
        <f>MAX(0,ROUNDDOWN(F1092-E1092-430000,-3))</f>
        <v/>
      </c>
      <c r="Q1092" s="21">
        <f>MAX(0,ROUNDDOWN(F1092-E1092-430000-H1092,-3))</f>
        <v/>
      </c>
      <c r="R1092" s="21">
        <f>IF(F1092&lt;=450000,0,MAX(0,P1092*0.06-MIN(50000,P1092)*0.03))</f>
        <v/>
      </c>
      <c r="S1092" s="21">
        <f>IF(F1092&lt;=450000,0,MAX(0,P1092*0.04-MIN(50000,P1092)*0.02))</f>
        <v/>
      </c>
      <c r="T1092" s="21">
        <f>IF(F1092&lt;=450000,0,MAX(0,Q1092*0.06-MIN(50000,Q1092)*0.03))</f>
        <v/>
      </c>
      <c r="U1092" s="21">
        <f>IF(F1092&lt;=450000,0,MAX(0,Q1092*0.04-MIN(50000,Q1092)*0.02))</f>
        <v/>
      </c>
      <c r="V1092" s="21">
        <f>50000+MAX(0,G1092-480000)</f>
        <v/>
      </c>
      <c r="W1092" s="21">
        <f>P1092-V1092</f>
        <v/>
      </c>
      <c r="X1092" s="21">
        <f>Q1092-V1092</f>
        <v/>
      </c>
      <c r="Y1092" s="22">
        <f>IF(W1092&lt;0,0.9,LOOKUP(W1092,{0,1950001,3300001,6950001,9000001,18000001,40000001},{0.84895,0.7979,0.6958,0.66517,0.56307,0.4916,0.44055}))</f>
        <v/>
      </c>
      <c r="Z1092" s="22">
        <f>IF(X1092&lt;0,0.9,LOOKUP(X1092,{0,1950001,3300001,6950001,9000001,18000001,40000001},{0.84895,0.7979,0.6958,0.66517,0.56307,0.4916,0.44055}))</f>
        <v/>
      </c>
      <c r="AA1092" s="22">
        <f>IF(W1092&lt;0,0,CHOOSE(MATCH(W1092,{0,1950001,3300001,6950001,9000001},1),5.105/84.895,10.21/79.79,20.42/69.58,23.483/66.517,33.693/56.307))</f>
        <v/>
      </c>
      <c r="AB1092" s="21">
        <f>IF(C1092&lt;=2000,0,(MIN(C1092,ROUNDDOWN(F1092*0.3,0))-2000)*0.1)</f>
        <v/>
      </c>
      <c r="AC1092" s="21">
        <f>IF(C1092&lt;=2000,0,MIN((C1092-2000)*Y1092,(R1092+S1092)*0.2))</f>
        <v/>
      </c>
      <c r="AD1092" s="21">
        <f>IF(C1092&lt;=2000,0,MIN((C1092-2000)*Z1092,(T1092+U1092)*0.2))</f>
        <v/>
      </c>
      <c r="AE1092" s="21">
        <f>AC1092*AA1092</f>
        <v/>
      </c>
      <c r="AF1092" s="21">
        <f>ROUNDDOWN(R1092,-2)+ROUNDDOWN(S1092,-2)</f>
        <v/>
      </c>
      <c r="AG1092" s="21">
        <f>ROUNDDOWN(MAX(0,R1092-(AB1092+AC1092+AE1092)*0.6),-2)+ROUNDDOWN(MAX(0,S1092-(AB1092+AC1092+AE1092)*0.4),-2)</f>
        <v/>
      </c>
      <c r="AH1092" s="21">
        <f>ROUNDDOWN(MAX(0,T1092-(AB1092+AD1092)*0.6),-2)+ROUNDDOWN(MAX(0,U1092-(AB1092+AD1092)*0.4),-2)</f>
        <v/>
      </c>
      <c r="AI1092" s="21">
        <f>ROUNDDOWN(T1092,-2)+ROUNDDOWN(U1092,-2)</f>
        <v/>
      </c>
      <c r="AJ1092" s="21">
        <f>M1092+AF1092</f>
        <v/>
      </c>
      <c r="AK1092" s="21">
        <f>M1092+AG1092</f>
        <v/>
      </c>
      <c r="AL1092" s="21">
        <f>N1092+AH1092</f>
        <v/>
      </c>
      <c r="AM1092" s="21">
        <f>O1092+AI1092</f>
        <v/>
      </c>
      <c r="AN1092" s="21">
        <f>N1092+AI1092</f>
        <v/>
      </c>
      <c r="AO1092" s="21">
        <f>ROUNDDOWN((R1092+S1092)*0.2/Y1092+2000,0)</f>
        <v/>
      </c>
      <c r="AP1092" s="21">
        <f>ROUNDDOWN((T1092+U1092)*0.2/Z1092+2000,0)</f>
        <v/>
      </c>
      <c r="AQ1092" s="21">
        <f>AL1092-AK1092</f>
        <v/>
      </c>
      <c r="AR1092" s="21">
        <f>AM1092-AK1092</f>
        <v/>
      </c>
      <c r="AS1092" s="21">
        <f>AM1092-AL1092</f>
        <v/>
      </c>
      <c r="AT1092" s="21">
        <f>AK1092+C1092-AJ1092</f>
        <v/>
      </c>
      <c r="AU1092" s="21">
        <f>AL1092+C1092-AM1092</f>
        <v/>
      </c>
      <c r="AV1092" s="21">
        <f>AN1092+C1092-AM1092</f>
        <v/>
      </c>
    </row>
    <row r="1093">
      <c r="A1093" t="inlineStr">
        <is>
          <t>医療費の境目</t>
        </is>
      </c>
      <c r="B1093" s="21">
        <f>'3_医療費の境目'!$B$3</f>
        <v/>
      </c>
      <c r="C1093" s="21">
        <f>IF('3_医療費の境目'!$B$4="",AO1093,'3_医療費の境目'!$B$4)</f>
        <v/>
      </c>
      <c r="D1093" s="21">
        <f>'3_医療費の境目'!D1093</f>
        <v/>
      </c>
      <c r="E1093" s="21">
        <f>ROUND(MIN(B1093/12,650000)*12*0.0915+MIN(B1093/12,1390000)*12*(0.0504+0)+B1093*0.005,0)</f>
        <v/>
      </c>
      <c r="F1093" s="21">
        <f>IF(B1093&lt;741000,0,IF(B1093&lt;2191000,B1093-740000,IF(B1093&lt;2193000,1451000,IF(B1093&lt;2196000,1453000,IF(B1093&lt;2200000,1456000,IF(B1093&lt;3600000,ROUND(ROUNDDOWN(B1093/4,-3)*2.8,0)-80000,IF(B1093&lt;6600000,ROUND(ROUNDDOWN(B1093/4,-3)*3.2,0)-440000,IF(B1093&lt;8500000,ROUNDDOWN(B1093*0.9,0)-1100000,B1093-1950000))))))))</f>
        <v/>
      </c>
      <c r="G1093" s="21">
        <f>IF(F1093&gt;23500000,NA(),IF(F1093&lt;=4890000,1040000,IF(F1093&lt;=6550000,670000,620000)))</f>
        <v/>
      </c>
      <c r="H1093" s="21">
        <f>IF(D1093&lt;=0,0,MAX(0,MIN(2000000,D1093-MIN(100000,ROUNDDOWN(F1093*0.05,0)))))</f>
        <v/>
      </c>
      <c r="I1093" s="21">
        <f>IF(C1093&lt;=2000,0,MIN(C1093,ROUNDDOWN(F1093*0.4,0))-2000)</f>
        <v/>
      </c>
      <c r="J1093" s="21">
        <f>MAX(0,ROUNDDOWN(F1093-E1093-G1093,-3))</f>
        <v/>
      </c>
      <c r="K1093" s="21">
        <f>MAX(0,ROUNDDOWN(F1093-E1093-G1093-H1093-I1093,-3))</f>
        <v/>
      </c>
      <c r="L1093" s="21">
        <f>MAX(0,ROUNDDOWN(F1093-E1093-G1093-H1093,-3))</f>
        <v/>
      </c>
      <c r="M1093" s="21">
        <f>IF(J1093&lt;=0,0,ROUNDDOWN((J1093*LOOKUP(J1093,{0,1950001,3300001,6950001,9000001,18000001,40000001},{0.05,0.1,0.2,0.23,0.33,0.4,0.45})-LOOKUP(J1093,{0,1950001,3300001,6950001,9000001,18000001,40000001},{0,97500,427500,636000,1536000,2796000,4796000}))*1.021,-2))</f>
        <v/>
      </c>
      <c r="N1093" s="21">
        <f>IF(K1093&lt;=0,0,ROUNDDOWN((K1093*LOOKUP(K1093,{0,1950001,3300001,6950001,9000001,18000001,40000001},{0.05,0.1,0.2,0.23,0.33,0.4,0.45})-LOOKUP(K1093,{0,1950001,3300001,6950001,9000001,18000001,40000001},{0,97500,427500,636000,1536000,2796000,4796000}))*1.021,-2))</f>
        <v/>
      </c>
      <c r="O1093" s="21">
        <f>IF(L1093&lt;=0,0,ROUNDDOWN((L1093*LOOKUP(L1093,{0,1950001,3300001,6950001,9000001,18000001,40000001},{0.05,0.1,0.2,0.23,0.33,0.4,0.45})-LOOKUP(L1093,{0,1950001,3300001,6950001,9000001,18000001,40000001},{0,97500,427500,636000,1536000,2796000,4796000}))*1.021,-2))</f>
        <v/>
      </c>
      <c r="P1093" s="21">
        <f>MAX(0,ROUNDDOWN(F1093-E1093-430000,-3))</f>
        <v/>
      </c>
      <c r="Q1093" s="21">
        <f>MAX(0,ROUNDDOWN(F1093-E1093-430000-H1093,-3))</f>
        <v/>
      </c>
      <c r="R1093" s="21">
        <f>IF(F1093&lt;=450000,0,MAX(0,P1093*0.06-MIN(50000,P1093)*0.03))</f>
        <v/>
      </c>
      <c r="S1093" s="21">
        <f>IF(F1093&lt;=450000,0,MAX(0,P1093*0.04-MIN(50000,P1093)*0.02))</f>
        <v/>
      </c>
      <c r="T1093" s="21">
        <f>IF(F1093&lt;=450000,0,MAX(0,Q1093*0.06-MIN(50000,Q1093)*0.03))</f>
        <v/>
      </c>
      <c r="U1093" s="21">
        <f>IF(F1093&lt;=450000,0,MAX(0,Q1093*0.04-MIN(50000,Q1093)*0.02))</f>
        <v/>
      </c>
      <c r="V1093" s="21">
        <f>50000+MAX(0,G1093-480000)</f>
        <v/>
      </c>
      <c r="W1093" s="21">
        <f>P1093-V1093</f>
        <v/>
      </c>
      <c r="X1093" s="21">
        <f>Q1093-V1093</f>
        <v/>
      </c>
      <c r="Y1093" s="22">
        <f>IF(W1093&lt;0,0.9,LOOKUP(W1093,{0,1950001,3300001,6950001,9000001,18000001,40000001},{0.84895,0.7979,0.6958,0.66517,0.56307,0.4916,0.44055}))</f>
        <v/>
      </c>
      <c r="Z1093" s="22">
        <f>IF(X1093&lt;0,0.9,LOOKUP(X1093,{0,1950001,3300001,6950001,9000001,18000001,40000001},{0.84895,0.7979,0.6958,0.66517,0.56307,0.4916,0.44055}))</f>
        <v/>
      </c>
      <c r="AA1093" s="22">
        <f>IF(W1093&lt;0,0,CHOOSE(MATCH(W1093,{0,1950001,3300001,6950001,9000001},1),5.105/84.895,10.21/79.79,20.42/69.58,23.483/66.517,33.693/56.307))</f>
        <v/>
      </c>
      <c r="AB1093" s="21">
        <f>IF(C1093&lt;=2000,0,(MIN(C1093,ROUNDDOWN(F1093*0.3,0))-2000)*0.1)</f>
        <v/>
      </c>
      <c r="AC1093" s="21">
        <f>IF(C1093&lt;=2000,0,MIN((C1093-2000)*Y1093,(R1093+S1093)*0.2))</f>
        <v/>
      </c>
      <c r="AD1093" s="21">
        <f>IF(C1093&lt;=2000,0,MIN((C1093-2000)*Z1093,(T1093+U1093)*0.2))</f>
        <v/>
      </c>
      <c r="AE1093" s="21">
        <f>AC1093*AA1093</f>
        <v/>
      </c>
      <c r="AF1093" s="21">
        <f>ROUNDDOWN(R1093,-2)+ROUNDDOWN(S1093,-2)</f>
        <v/>
      </c>
      <c r="AG1093" s="21">
        <f>ROUNDDOWN(MAX(0,R1093-(AB1093+AC1093+AE1093)*0.6),-2)+ROUNDDOWN(MAX(0,S1093-(AB1093+AC1093+AE1093)*0.4),-2)</f>
        <v/>
      </c>
      <c r="AH1093" s="21">
        <f>ROUNDDOWN(MAX(0,T1093-(AB1093+AD1093)*0.6),-2)+ROUNDDOWN(MAX(0,U1093-(AB1093+AD1093)*0.4),-2)</f>
        <v/>
      </c>
      <c r="AI1093" s="21">
        <f>ROUNDDOWN(T1093,-2)+ROUNDDOWN(U1093,-2)</f>
        <v/>
      </c>
      <c r="AJ1093" s="21">
        <f>M1093+AF1093</f>
        <v/>
      </c>
      <c r="AK1093" s="21">
        <f>M1093+AG1093</f>
        <v/>
      </c>
      <c r="AL1093" s="21">
        <f>N1093+AH1093</f>
        <v/>
      </c>
      <c r="AM1093" s="21">
        <f>O1093+AI1093</f>
        <v/>
      </c>
      <c r="AN1093" s="21">
        <f>N1093+AI1093</f>
        <v/>
      </c>
      <c r="AO1093" s="21">
        <f>ROUNDDOWN((R1093+S1093)*0.2/Y1093+2000,0)</f>
        <v/>
      </c>
      <c r="AP1093" s="21">
        <f>ROUNDDOWN((T1093+U1093)*0.2/Z1093+2000,0)</f>
        <v/>
      </c>
      <c r="AQ1093" s="21">
        <f>AL1093-AK1093</f>
        <v/>
      </c>
      <c r="AR1093" s="21">
        <f>AM1093-AK1093</f>
        <v/>
      </c>
      <c r="AS1093" s="21">
        <f>AM1093-AL1093</f>
        <v/>
      </c>
      <c r="AT1093" s="21">
        <f>AK1093+C1093-AJ1093</f>
        <v/>
      </c>
      <c r="AU1093" s="21">
        <f>AL1093+C1093-AM1093</f>
        <v/>
      </c>
      <c r="AV1093" s="21">
        <f>AN1093+C1093-AM1093</f>
        <v/>
      </c>
    </row>
    <row r="1094">
      <c r="A1094" t="inlineStr">
        <is>
          <t>医療費の境目</t>
        </is>
      </c>
      <c r="B1094" s="21">
        <f>'3_医療費の境目'!$B$3</f>
        <v/>
      </c>
      <c r="C1094" s="21">
        <f>IF('3_医療費の境目'!$B$4="",AO1094,'3_医療費の境目'!$B$4)</f>
        <v/>
      </c>
      <c r="D1094" s="21">
        <f>'3_医療費の境目'!D1094</f>
        <v/>
      </c>
      <c r="E1094" s="21">
        <f>ROUND(MIN(B1094/12,650000)*12*0.0915+MIN(B1094/12,1390000)*12*(0.0504+0)+B1094*0.005,0)</f>
        <v/>
      </c>
      <c r="F1094" s="21">
        <f>IF(B1094&lt;741000,0,IF(B1094&lt;2191000,B1094-740000,IF(B1094&lt;2193000,1451000,IF(B1094&lt;2196000,1453000,IF(B1094&lt;2200000,1456000,IF(B1094&lt;3600000,ROUND(ROUNDDOWN(B1094/4,-3)*2.8,0)-80000,IF(B1094&lt;6600000,ROUND(ROUNDDOWN(B1094/4,-3)*3.2,0)-440000,IF(B1094&lt;8500000,ROUNDDOWN(B1094*0.9,0)-1100000,B1094-1950000))))))))</f>
        <v/>
      </c>
      <c r="G1094" s="21">
        <f>IF(F1094&gt;23500000,NA(),IF(F1094&lt;=4890000,1040000,IF(F1094&lt;=6550000,670000,620000)))</f>
        <v/>
      </c>
      <c r="H1094" s="21">
        <f>IF(D1094&lt;=0,0,MAX(0,MIN(2000000,D1094-MIN(100000,ROUNDDOWN(F1094*0.05,0)))))</f>
        <v/>
      </c>
      <c r="I1094" s="21">
        <f>IF(C1094&lt;=2000,0,MIN(C1094,ROUNDDOWN(F1094*0.4,0))-2000)</f>
        <v/>
      </c>
      <c r="J1094" s="21">
        <f>MAX(0,ROUNDDOWN(F1094-E1094-G1094,-3))</f>
        <v/>
      </c>
      <c r="K1094" s="21">
        <f>MAX(0,ROUNDDOWN(F1094-E1094-G1094-H1094-I1094,-3))</f>
        <v/>
      </c>
      <c r="L1094" s="21">
        <f>MAX(0,ROUNDDOWN(F1094-E1094-G1094-H1094,-3))</f>
        <v/>
      </c>
      <c r="M1094" s="21">
        <f>IF(J1094&lt;=0,0,ROUNDDOWN((J1094*LOOKUP(J1094,{0,1950001,3300001,6950001,9000001,18000001,40000001},{0.05,0.1,0.2,0.23,0.33,0.4,0.45})-LOOKUP(J1094,{0,1950001,3300001,6950001,9000001,18000001,40000001},{0,97500,427500,636000,1536000,2796000,4796000}))*1.021,-2))</f>
        <v/>
      </c>
      <c r="N1094" s="21">
        <f>IF(K1094&lt;=0,0,ROUNDDOWN((K1094*LOOKUP(K1094,{0,1950001,3300001,6950001,9000001,18000001,40000001},{0.05,0.1,0.2,0.23,0.33,0.4,0.45})-LOOKUP(K1094,{0,1950001,3300001,6950001,9000001,18000001,40000001},{0,97500,427500,636000,1536000,2796000,4796000}))*1.021,-2))</f>
        <v/>
      </c>
      <c r="O1094" s="21">
        <f>IF(L1094&lt;=0,0,ROUNDDOWN((L1094*LOOKUP(L1094,{0,1950001,3300001,6950001,9000001,18000001,40000001},{0.05,0.1,0.2,0.23,0.33,0.4,0.45})-LOOKUP(L1094,{0,1950001,3300001,6950001,9000001,18000001,40000001},{0,97500,427500,636000,1536000,2796000,4796000}))*1.021,-2))</f>
        <v/>
      </c>
      <c r="P1094" s="21">
        <f>MAX(0,ROUNDDOWN(F1094-E1094-430000,-3))</f>
        <v/>
      </c>
      <c r="Q1094" s="21">
        <f>MAX(0,ROUNDDOWN(F1094-E1094-430000-H1094,-3))</f>
        <v/>
      </c>
      <c r="R1094" s="21">
        <f>IF(F1094&lt;=450000,0,MAX(0,P1094*0.06-MIN(50000,P1094)*0.03))</f>
        <v/>
      </c>
      <c r="S1094" s="21">
        <f>IF(F1094&lt;=450000,0,MAX(0,P1094*0.04-MIN(50000,P1094)*0.02))</f>
        <v/>
      </c>
      <c r="T1094" s="21">
        <f>IF(F1094&lt;=450000,0,MAX(0,Q1094*0.06-MIN(50000,Q1094)*0.03))</f>
        <v/>
      </c>
      <c r="U1094" s="21">
        <f>IF(F1094&lt;=450000,0,MAX(0,Q1094*0.04-MIN(50000,Q1094)*0.02))</f>
        <v/>
      </c>
      <c r="V1094" s="21">
        <f>50000+MAX(0,G1094-480000)</f>
        <v/>
      </c>
      <c r="W1094" s="21">
        <f>P1094-V1094</f>
        <v/>
      </c>
      <c r="X1094" s="21">
        <f>Q1094-V1094</f>
        <v/>
      </c>
      <c r="Y1094" s="22">
        <f>IF(W1094&lt;0,0.9,LOOKUP(W1094,{0,1950001,3300001,6950001,9000001,18000001,40000001},{0.84895,0.7979,0.6958,0.66517,0.56307,0.4916,0.44055}))</f>
        <v/>
      </c>
      <c r="Z1094" s="22">
        <f>IF(X1094&lt;0,0.9,LOOKUP(X1094,{0,1950001,3300001,6950001,9000001,18000001,40000001},{0.84895,0.7979,0.6958,0.66517,0.56307,0.4916,0.44055}))</f>
        <v/>
      </c>
      <c r="AA1094" s="22">
        <f>IF(W1094&lt;0,0,CHOOSE(MATCH(W1094,{0,1950001,3300001,6950001,9000001},1),5.105/84.895,10.21/79.79,20.42/69.58,23.483/66.517,33.693/56.307))</f>
        <v/>
      </c>
      <c r="AB1094" s="21">
        <f>IF(C1094&lt;=2000,0,(MIN(C1094,ROUNDDOWN(F1094*0.3,0))-2000)*0.1)</f>
        <v/>
      </c>
      <c r="AC1094" s="21">
        <f>IF(C1094&lt;=2000,0,MIN((C1094-2000)*Y1094,(R1094+S1094)*0.2))</f>
        <v/>
      </c>
      <c r="AD1094" s="21">
        <f>IF(C1094&lt;=2000,0,MIN((C1094-2000)*Z1094,(T1094+U1094)*0.2))</f>
        <v/>
      </c>
      <c r="AE1094" s="21">
        <f>AC1094*AA1094</f>
        <v/>
      </c>
      <c r="AF1094" s="21">
        <f>ROUNDDOWN(R1094,-2)+ROUNDDOWN(S1094,-2)</f>
        <v/>
      </c>
      <c r="AG1094" s="21">
        <f>ROUNDDOWN(MAX(0,R1094-(AB1094+AC1094+AE1094)*0.6),-2)+ROUNDDOWN(MAX(0,S1094-(AB1094+AC1094+AE1094)*0.4),-2)</f>
        <v/>
      </c>
      <c r="AH1094" s="21">
        <f>ROUNDDOWN(MAX(0,T1094-(AB1094+AD1094)*0.6),-2)+ROUNDDOWN(MAX(0,U1094-(AB1094+AD1094)*0.4),-2)</f>
        <v/>
      </c>
      <c r="AI1094" s="21">
        <f>ROUNDDOWN(T1094,-2)+ROUNDDOWN(U1094,-2)</f>
        <v/>
      </c>
      <c r="AJ1094" s="21">
        <f>M1094+AF1094</f>
        <v/>
      </c>
      <c r="AK1094" s="21">
        <f>M1094+AG1094</f>
        <v/>
      </c>
      <c r="AL1094" s="21">
        <f>N1094+AH1094</f>
        <v/>
      </c>
      <c r="AM1094" s="21">
        <f>O1094+AI1094</f>
        <v/>
      </c>
      <c r="AN1094" s="21">
        <f>N1094+AI1094</f>
        <v/>
      </c>
      <c r="AO1094" s="21">
        <f>ROUNDDOWN((R1094+S1094)*0.2/Y1094+2000,0)</f>
        <v/>
      </c>
      <c r="AP1094" s="21">
        <f>ROUNDDOWN((T1094+U1094)*0.2/Z1094+2000,0)</f>
        <v/>
      </c>
      <c r="AQ1094" s="21">
        <f>AL1094-AK1094</f>
        <v/>
      </c>
      <c r="AR1094" s="21">
        <f>AM1094-AK1094</f>
        <v/>
      </c>
      <c r="AS1094" s="21">
        <f>AM1094-AL1094</f>
        <v/>
      </c>
      <c r="AT1094" s="21">
        <f>AK1094+C1094-AJ1094</f>
        <v/>
      </c>
      <c r="AU1094" s="21">
        <f>AL1094+C1094-AM1094</f>
        <v/>
      </c>
      <c r="AV1094" s="21">
        <f>AN1094+C1094-AM1094</f>
        <v/>
      </c>
    </row>
    <row r="1095">
      <c r="A1095" t="inlineStr">
        <is>
          <t>医療費の境目</t>
        </is>
      </c>
      <c r="B1095" s="21">
        <f>'3_医療費の境目'!$B$3</f>
        <v/>
      </c>
      <c r="C1095" s="21">
        <f>IF('3_医療費の境目'!$B$4="",AO1095,'3_医療費の境目'!$B$4)</f>
        <v/>
      </c>
      <c r="D1095" s="21">
        <f>'3_医療費の境目'!D1095</f>
        <v/>
      </c>
      <c r="E1095" s="21">
        <f>ROUND(MIN(B1095/12,650000)*12*0.0915+MIN(B1095/12,1390000)*12*(0.0504+0)+B1095*0.005,0)</f>
        <v/>
      </c>
      <c r="F1095" s="21">
        <f>IF(B1095&lt;741000,0,IF(B1095&lt;2191000,B1095-740000,IF(B1095&lt;2193000,1451000,IF(B1095&lt;2196000,1453000,IF(B1095&lt;2200000,1456000,IF(B1095&lt;3600000,ROUND(ROUNDDOWN(B1095/4,-3)*2.8,0)-80000,IF(B1095&lt;6600000,ROUND(ROUNDDOWN(B1095/4,-3)*3.2,0)-440000,IF(B1095&lt;8500000,ROUNDDOWN(B1095*0.9,0)-1100000,B1095-1950000))))))))</f>
        <v/>
      </c>
      <c r="G1095" s="21">
        <f>IF(F1095&gt;23500000,NA(),IF(F1095&lt;=4890000,1040000,IF(F1095&lt;=6550000,670000,620000)))</f>
        <v/>
      </c>
      <c r="H1095" s="21">
        <f>IF(D1095&lt;=0,0,MAX(0,MIN(2000000,D1095-MIN(100000,ROUNDDOWN(F1095*0.05,0)))))</f>
        <v/>
      </c>
      <c r="I1095" s="21">
        <f>IF(C1095&lt;=2000,0,MIN(C1095,ROUNDDOWN(F1095*0.4,0))-2000)</f>
        <v/>
      </c>
      <c r="J1095" s="21">
        <f>MAX(0,ROUNDDOWN(F1095-E1095-G1095,-3))</f>
        <v/>
      </c>
      <c r="K1095" s="21">
        <f>MAX(0,ROUNDDOWN(F1095-E1095-G1095-H1095-I1095,-3))</f>
        <v/>
      </c>
      <c r="L1095" s="21">
        <f>MAX(0,ROUNDDOWN(F1095-E1095-G1095-H1095,-3))</f>
        <v/>
      </c>
      <c r="M1095" s="21">
        <f>IF(J1095&lt;=0,0,ROUNDDOWN((J1095*LOOKUP(J1095,{0,1950001,3300001,6950001,9000001,18000001,40000001},{0.05,0.1,0.2,0.23,0.33,0.4,0.45})-LOOKUP(J1095,{0,1950001,3300001,6950001,9000001,18000001,40000001},{0,97500,427500,636000,1536000,2796000,4796000}))*1.021,-2))</f>
        <v/>
      </c>
      <c r="N1095" s="21">
        <f>IF(K1095&lt;=0,0,ROUNDDOWN((K1095*LOOKUP(K1095,{0,1950001,3300001,6950001,9000001,18000001,40000001},{0.05,0.1,0.2,0.23,0.33,0.4,0.45})-LOOKUP(K1095,{0,1950001,3300001,6950001,9000001,18000001,40000001},{0,97500,427500,636000,1536000,2796000,4796000}))*1.021,-2))</f>
        <v/>
      </c>
      <c r="O1095" s="21">
        <f>IF(L1095&lt;=0,0,ROUNDDOWN((L1095*LOOKUP(L1095,{0,1950001,3300001,6950001,9000001,18000001,40000001},{0.05,0.1,0.2,0.23,0.33,0.4,0.45})-LOOKUP(L1095,{0,1950001,3300001,6950001,9000001,18000001,40000001},{0,97500,427500,636000,1536000,2796000,4796000}))*1.021,-2))</f>
        <v/>
      </c>
      <c r="P1095" s="21">
        <f>MAX(0,ROUNDDOWN(F1095-E1095-430000,-3))</f>
        <v/>
      </c>
      <c r="Q1095" s="21">
        <f>MAX(0,ROUNDDOWN(F1095-E1095-430000-H1095,-3))</f>
        <v/>
      </c>
      <c r="R1095" s="21">
        <f>IF(F1095&lt;=450000,0,MAX(0,P1095*0.06-MIN(50000,P1095)*0.03))</f>
        <v/>
      </c>
      <c r="S1095" s="21">
        <f>IF(F1095&lt;=450000,0,MAX(0,P1095*0.04-MIN(50000,P1095)*0.02))</f>
        <v/>
      </c>
      <c r="T1095" s="21">
        <f>IF(F1095&lt;=450000,0,MAX(0,Q1095*0.06-MIN(50000,Q1095)*0.03))</f>
        <v/>
      </c>
      <c r="U1095" s="21">
        <f>IF(F1095&lt;=450000,0,MAX(0,Q1095*0.04-MIN(50000,Q1095)*0.02))</f>
        <v/>
      </c>
      <c r="V1095" s="21">
        <f>50000+MAX(0,G1095-480000)</f>
        <v/>
      </c>
      <c r="W1095" s="21">
        <f>P1095-V1095</f>
        <v/>
      </c>
      <c r="X1095" s="21">
        <f>Q1095-V1095</f>
        <v/>
      </c>
      <c r="Y1095" s="22">
        <f>IF(W1095&lt;0,0.9,LOOKUP(W1095,{0,1950001,3300001,6950001,9000001,18000001,40000001},{0.84895,0.7979,0.6958,0.66517,0.56307,0.4916,0.44055}))</f>
        <v/>
      </c>
      <c r="Z1095" s="22">
        <f>IF(X1095&lt;0,0.9,LOOKUP(X1095,{0,1950001,3300001,6950001,9000001,18000001,40000001},{0.84895,0.7979,0.6958,0.66517,0.56307,0.4916,0.44055}))</f>
        <v/>
      </c>
      <c r="AA1095" s="22">
        <f>IF(W1095&lt;0,0,CHOOSE(MATCH(W1095,{0,1950001,3300001,6950001,9000001},1),5.105/84.895,10.21/79.79,20.42/69.58,23.483/66.517,33.693/56.307))</f>
        <v/>
      </c>
      <c r="AB1095" s="21">
        <f>IF(C1095&lt;=2000,0,(MIN(C1095,ROUNDDOWN(F1095*0.3,0))-2000)*0.1)</f>
        <v/>
      </c>
      <c r="AC1095" s="21">
        <f>IF(C1095&lt;=2000,0,MIN((C1095-2000)*Y1095,(R1095+S1095)*0.2))</f>
        <v/>
      </c>
      <c r="AD1095" s="21">
        <f>IF(C1095&lt;=2000,0,MIN((C1095-2000)*Z1095,(T1095+U1095)*0.2))</f>
        <v/>
      </c>
      <c r="AE1095" s="21">
        <f>AC1095*AA1095</f>
        <v/>
      </c>
      <c r="AF1095" s="21">
        <f>ROUNDDOWN(R1095,-2)+ROUNDDOWN(S1095,-2)</f>
        <v/>
      </c>
      <c r="AG1095" s="21">
        <f>ROUNDDOWN(MAX(0,R1095-(AB1095+AC1095+AE1095)*0.6),-2)+ROUNDDOWN(MAX(0,S1095-(AB1095+AC1095+AE1095)*0.4),-2)</f>
        <v/>
      </c>
      <c r="AH1095" s="21">
        <f>ROUNDDOWN(MAX(0,T1095-(AB1095+AD1095)*0.6),-2)+ROUNDDOWN(MAX(0,U1095-(AB1095+AD1095)*0.4),-2)</f>
        <v/>
      </c>
      <c r="AI1095" s="21">
        <f>ROUNDDOWN(T1095,-2)+ROUNDDOWN(U1095,-2)</f>
        <v/>
      </c>
      <c r="AJ1095" s="21">
        <f>M1095+AF1095</f>
        <v/>
      </c>
      <c r="AK1095" s="21">
        <f>M1095+AG1095</f>
        <v/>
      </c>
      <c r="AL1095" s="21">
        <f>N1095+AH1095</f>
        <v/>
      </c>
      <c r="AM1095" s="21">
        <f>O1095+AI1095</f>
        <v/>
      </c>
      <c r="AN1095" s="21">
        <f>N1095+AI1095</f>
        <v/>
      </c>
      <c r="AO1095" s="21">
        <f>ROUNDDOWN((R1095+S1095)*0.2/Y1095+2000,0)</f>
        <v/>
      </c>
      <c r="AP1095" s="21">
        <f>ROUNDDOWN((T1095+U1095)*0.2/Z1095+2000,0)</f>
        <v/>
      </c>
      <c r="AQ1095" s="21">
        <f>AL1095-AK1095</f>
        <v/>
      </c>
      <c r="AR1095" s="21">
        <f>AM1095-AK1095</f>
        <v/>
      </c>
      <c r="AS1095" s="21">
        <f>AM1095-AL1095</f>
        <v/>
      </c>
      <c r="AT1095" s="21">
        <f>AK1095+C1095-AJ1095</f>
        <v/>
      </c>
      <c r="AU1095" s="21">
        <f>AL1095+C1095-AM1095</f>
        <v/>
      </c>
      <c r="AV1095" s="21">
        <f>AN1095+C1095-AM1095</f>
        <v/>
      </c>
    </row>
    <row r="1096">
      <c r="A1096" t="inlineStr">
        <is>
          <t>医療費の境目</t>
        </is>
      </c>
      <c r="B1096" s="21">
        <f>'3_医療費の境目'!$B$3</f>
        <v/>
      </c>
      <c r="C1096" s="21">
        <f>IF('3_医療費の境目'!$B$4="",AO1096,'3_医療費の境目'!$B$4)</f>
        <v/>
      </c>
      <c r="D1096" s="21">
        <f>'3_医療費の境目'!D1096</f>
        <v/>
      </c>
      <c r="E1096" s="21">
        <f>ROUND(MIN(B1096/12,650000)*12*0.0915+MIN(B1096/12,1390000)*12*(0.0504+0)+B1096*0.005,0)</f>
        <v/>
      </c>
      <c r="F1096" s="21">
        <f>IF(B1096&lt;741000,0,IF(B1096&lt;2191000,B1096-740000,IF(B1096&lt;2193000,1451000,IF(B1096&lt;2196000,1453000,IF(B1096&lt;2200000,1456000,IF(B1096&lt;3600000,ROUND(ROUNDDOWN(B1096/4,-3)*2.8,0)-80000,IF(B1096&lt;6600000,ROUND(ROUNDDOWN(B1096/4,-3)*3.2,0)-440000,IF(B1096&lt;8500000,ROUNDDOWN(B1096*0.9,0)-1100000,B1096-1950000))))))))</f>
        <v/>
      </c>
      <c r="G1096" s="21">
        <f>IF(F1096&gt;23500000,NA(),IF(F1096&lt;=4890000,1040000,IF(F1096&lt;=6550000,670000,620000)))</f>
        <v/>
      </c>
      <c r="H1096" s="21">
        <f>IF(D1096&lt;=0,0,MAX(0,MIN(2000000,D1096-MIN(100000,ROUNDDOWN(F1096*0.05,0)))))</f>
        <v/>
      </c>
      <c r="I1096" s="21">
        <f>IF(C1096&lt;=2000,0,MIN(C1096,ROUNDDOWN(F1096*0.4,0))-2000)</f>
        <v/>
      </c>
      <c r="J1096" s="21">
        <f>MAX(0,ROUNDDOWN(F1096-E1096-G1096,-3))</f>
        <v/>
      </c>
      <c r="K1096" s="21">
        <f>MAX(0,ROUNDDOWN(F1096-E1096-G1096-H1096-I1096,-3))</f>
        <v/>
      </c>
      <c r="L1096" s="21">
        <f>MAX(0,ROUNDDOWN(F1096-E1096-G1096-H1096,-3))</f>
        <v/>
      </c>
      <c r="M1096" s="21">
        <f>IF(J1096&lt;=0,0,ROUNDDOWN((J1096*LOOKUP(J1096,{0,1950001,3300001,6950001,9000001,18000001,40000001},{0.05,0.1,0.2,0.23,0.33,0.4,0.45})-LOOKUP(J1096,{0,1950001,3300001,6950001,9000001,18000001,40000001},{0,97500,427500,636000,1536000,2796000,4796000}))*1.021,-2))</f>
        <v/>
      </c>
      <c r="N1096" s="21">
        <f>IF(K1096&lt;=0,0,ROUNDDOWN((K1096*LOOKUP(K1096,{0,1950001,3300001,6950001,9000001,18000001,40000001},{0.05,0.1,0.2,0.23,0.33,0.4,0.45})-LOOKUP(K1096,{0,1950001,3300001,6950001,9000001,18000001,40000001},{0,97500,427500,636000,1536000,2796000,4796000}))*1.021,-2))</f>
        <v/>
      </c>
      <c r="O1096" s="21">
        <f>IF(L1096&lt;=0,0,ROUNDDOWN((L1096*LOOKUP(L1096,{0,1950001,3300001,6950001,9000001,18000001,40000001},{0.05,0.1,0.2,0.23,0.33,0.4,0.45})-LOOKUP(L1096,{0,1950001,3300001,6950001,9000001,18000001,40000001},{0,97500,427500,636000,1536000,2796000,4796000}))*1.021,-2))</f>
        <v/>
      </c>
      <c r="P1096" s="21">
        <f>MAX(0,ROUNDDOWN(F1096-E1096-430000,-3))</f>
        <v/>
      </c>
      <c r="Q1096" s="21">
        <f>MAX(0,ROUNDDOWN(F1096-E1096-430000-H1096,-3))</f>
        <v/>
      </c>
      <c r="R1096" s="21">
        <f>IF(F1096&lt;=450000,0,MAX(0,P1096*0.06-MIN(50000,P1096)*0.03))</f>
        <v/>
      </c>
      <c r="S1096" s="21">
        <f>IF(F1096&lt;=450000,0,MAX(0,P1096*0.04-MIN(50000,P1096)*0.02))</f>
        <v/>
      </c>
      <c r="T1096" s="21">
        <f>IF(F1096&lt;=450000,0,MAX(0,Q1096*0.06-MIN(50000,Q1096)*0.03))</f>
        <v/>
      </c>
      <c r="U1096" s="21">
        <f>IF(F1096&lt;=450000,0,MAX(0,Q1096*0.04-MIN(50000,Q1096)*0.02))</f>
        <v/>
      </c>
      <c r="V1096" s="21">
        <f>50000+MAX(0,G1096-480000)</f>
        <v/>
      </c>
      <c r="W1096" s="21">
        <f>P1096-V1096</f>
        <v/>
      </c>
      <c r="X1096" s="21">
        <f>Q1096-V1096</f>
        <v/>
      </c>
      <c r="Y1096" s="22">
        <f>IF(W1096&lt;0,0.9,LOOKUP(W1096,{0,1950001,3300001,6950001,9000001,18000001,40000001},{0.84895,0.7979,0.6958,0.66517,0.56307,0.4916,0.44055}))</f>
        <v/>
      </c>
      <c r="Z1096" s="22">
        <f>IF(X1096&lt;0,0.9,LOOKUP(X1096,{0,1950001,3300001,6950001,9000001,18000001,40000001},{0.84895,0.7979,0.6958,0.66517,0.56307,0.4916,0.44055}))</f>
        <v/>
      </c>
      <c r="AA1096" s="22">
        <f>IF(W1096&lt;0,0,CHOOSE(MATCH(W1096,{0,1950001,3300001,6950001,9000001},1),5.105/84.895,10.21/79.79,20.42/69.58,23.483/66.517,33.693/56.307))</f>
        <v/>
      </c>
      <c r="AB1096" s="21">
        <f>IF(C1096&lt;=2000,0,(MIN(C1096,ROUNDDOWN(F1096*0.3,0))-2000)*0.1)</f>
        <v/>
      </c>
      <c r="AC1096" s="21">
        <f>IF(C1096&lt;=2000,0,MIN((C1096-2000)*Y1096,(R1096+S1096)*0.2))</f>
        <v/>
      </c>
      <c r="AD1096" s="21">
        <f>IF(C1096&lt;=2000,0,MIN((C1096-2000)*Z1096,(T1096+U1096)*0.2))</f>
        <v/>
      </c>
      <c r="AE1096" s="21">
        <f>AC1096*AA1096</f>
        <v/>
      </c>
      <c r="AF1096" s="21">
        <f>ROUNDDOWN(R1096,-2)+ROUNDDOWN(S1096,-2)</f>
        <v/>
      </c>
      <c r="AG1096" s="21">
        <f>ROUNDDOWN(MAX(0,R1096-(AB1096+AC1096+AE1096)*0.6),-2)+ROUNDDOWN(MAX(0,S1096-(AB1096+AC1096+AE1096)*0.4),-2)</f>
        <v/>
      </c>
      <c r="AH1096" s="21">
        <f>ROUNDDOWN(MAX(0,T1096-(AB1096+AD1096)*0.6),-2)+ROUNDDOWN(MAX(0,U1096-(AB1096+AD1096)*0.4),-2)</f>
        <v/>
      </c>
      <c r="AI1096" s="21">
        <f>ROUNDDOWN(T1096,-2)+ROUNDDOWN(U1096,-2)</f>
        <v/>
      </c>
      <c r="AJ1096" s="21">
        <f>M1096+AF1096</f>
        <v/>
      </c>
      <c r="AK1096" s="21">
        <f>M1096+AG1096</f>
        <v/>
      </c>
      <c r="AL1096" s="21">
        <f>N1096+AH1096</f>
        <v/>
      </c>
      <c r="AM1096" s="21">
        <f>O1096+AI1096</f>
        <v/>
      </c>
      <c r="AN1096" s="21">
        <f>N1096+AI1096</f>
        <v/>
      </c>
      <c r="AO1096" s="21">
        <f>ROUNDDOWN((R1096+S1096)*0.2/Y1096+2000,0)</f>
        <v/>
      </c>
      <c r="AP1096" s="21">
        <f>ROUNDDOWN((T1096+U1096)*0.2/Z1096+2000,0)</f>
        <v/>
      </c>
      <c r="AQ1096" s="21">
        <f>AL1096-AK1096</f>
        <v/>
      </c>
      <c r="AR1096" s="21">
        <f>AM1096-AK1096</f>
        <v/>
      </c>
      <c r="AS1096" s="21">
        <f>AM1096-AL1096</f>
        <v/>
      </c>
      <c r="AT1096" s="21">
        <f>AK1096+C1096-AJ1096</f>
        <v/>
      </c>
      <c r="AU1096" s="21">
        <f>AL1096+C1096-AM1096</f>
        <v/>
      </c>
      <c r="AV1096" s="21">
        <f>AN1096+C1096-AM1096</f>
        <v/>
      </c>
    </row>
    <row r="1097">
      <c r="A1097" t="inlineStr">
        <is>
          <t>医療費の境目</t>
        </is>
      </c>
      <c r="B1097" s="21">
        <f>'3_医療費の境目'!$B$3</f>
        <v/>
      </c>
      <c r="C1097" s="21">
        <f>IF('3_医療費の境目'!$B$4="",AO1097,'3_医療費の境目'!$B$4)</f>
        <v/>
      </c>
      <c r="D1097" s="21">
        <f>'3_医療費の境目'!D1097</f>
        <v/>
      </c>
      <c r="E1097" s="21">
        <f>ROUND(MIN(B1097/12,650000)*12*0.0915+MIN(B1097/12,1390000)*12*(0.0504+0)+B1097*0.005,0)</f>
        <v/>
      </c>
      <c r="F1097" s="21">
        <f>IF(B1097&lt;741000,0,IF(B1097&lt;2191000,B1097-740000,IF(B1097&lt;2193000,1451000,IF(B1097&lt;2196000,1453000,IF(B1097&lt;2200000,1456000,IF(B1097&lt;3600000,ROUND(ROUNDDOWN(B1097/4,-3)*2.8,0)-80000,IF(B1097&lt;6600000,ROUND(ROUNDDOWN(B1097/4,-3)*3.2,0)-440000,IF(B1097&lt;8500000,ROUNDDOWN(B1097*0.9,0)-1100000,B1097-1950000))))))))</f>
        <v/>
      </c>
      <c r="G1097" s="21">
        <f>IF(F1097&gt;23500000,NA(),IF(F1097&lt;=4890000,1040000,IF(F1097&lt;=6550000,670000,620000)))</f>
        <v/>
      </c>
      <c r="H1097" s="21">
        <f>IF(D1097&lt;=0,0,MAX(0,MIN(2000000,D1097-MIN(100000,ROUNDDOWN(F1097*0.05,0)))))</f>
        <v/>
      </c>
      <c r="I1097" s="21">
        <f>IF(C1097&lt;=2000,0,MIN(C1097,ROUNDDOWN(F1097*0.4,0))-2000)</f>
        <v/>
      </c>
      <c r="J1097" s="21">
        <f>MAX(0,ROUNDDOWN(F1097-E1097-G1097,-3))</f>
        <v/>
      </c>
      <c r="K1097" s="21">
        <f>MAX(0,ROUNDDOWN(F1097-E1097-G1097-H1097-I1097,-3))</f>
        <v/>
      </c>
      <c r="L1097" s="21">
        <f>MAX(0,ROUNDDOWN(F1097-E1097-G1097-H1097,-3))</f>
        <v/>
      </c>
      <c r="M1097" s="21">
        <f>IF(J1097&lt;=0,0,ROUNDDOWN((J1097*LOOKUP(J1097,{0,1950001,3300001,6950001,9000001,18000001,40000001},{0.05,0.1,0.2,0.23,0.33,0.4,0.45})-LOOKUP(J1097,{0,1950001,3300001,6950001,9000001,18000001,40000001},{0,97500,427500,636000,1536000,2796000,4796000}))*1.021,-2))</f>
        <v/>
      </c>
      <c r="N1097" s="21">
        <f>IF(K1097&lt;=0,0,ROUNDDOWN((K1097*LOOKUP(K1097,{0,1950001,3300001,6950001,9000001,18000001,40000001},{0.05,0.1,0.2,0.23,0.33,0.4,0.45})-LOOKUP(K1097,{0,1950001,3300001,6950001,9000001,18000001,40000001},{0,97500,427500,636000,1536000,2796000,4796000}))*1.021,-2))</f>
        <v/>
      </c>
      <c r="O1097" s="21">
        <f>IF(L1097&lt;=0,0,ROUNDDOWN((L1097*LOOKUP(L1097,{0,1950001,3300001,6950001,9000001,18000001,40000001},{0.05,0.1,0.2,0.23,0.33,0.4,0.45})-LOOKUP(L1097,{0,1950001,3300001,6950001,9000001,18000001,40000001},{0,97500,427500,636000,1536000,2796000,4796000}))*1.021,-2))</f>
        <v/>
      </c>
      <c r="P1097" s="21">
        <f>MAX(0,ROUNDDOWN(F1097-E1097-430000,-3))</f>
        <v/>
      </c>
      <c r="Q1097" s="21">
        <f>MAX(0,ROUNDDOWN(F1097-E1097-430000-H1097,-3))</f>
        <v/>
      </c>
      <c r="R1097" s="21">
        <f>IF(F1097&lt;=450000,0,MAX(0,P1097*0.06-MIN(50000,P1097)*0.03))</f>
        <v/>
      </c>
      <c r="S1097" s="21">
        <f>IF(F1097&lt;=450000,0,MAX(0,P1097*0.04-MIN(50000,P1097)*0.02))</f>
        <v/>
      </c>
      <c r="T1097" s="21">
        <f>IF(F1097&lt;=450000,0,MAX(0,Q1097*0.06-MIN(50000,Q1097)*0.03))</f>
        <v/>
      </c>
      <c r="U1097" s="21">
        <f>IF(F1097&lt;=450000,0,MAX(0,Q1097*0.04-MIN(50000,Q1097)*0.02))</f>
        <v/>
      </c>
      <c r="V1097" s="21">
        <f>50000+MAX(0,G1097-480000)</f>
        <v/>
      </c>
      <c r="W1097" s="21">
        <f>P1097-V1097</f>
        <v/>
      </c>
      <c r="X1097" s="21">
        <f>Q1097-V1097</f>
        <v/>
      </c>
      <c r="Y1097" s="22">
        <f>IF(W1097&lt;0,0.9,LOOKUP(W1097,{0,1950001,3300001,6950001,9000001,18000001,40000001},{0.84895,0.7979,0.6958,0.66517,0.56307,0.4916,0.44055}))</f>
        <v/>
      </c>
      <c r="Z1097" s="22">
        <f>IF(X1097&lt;0,0.9,LOOKUP(X1097,{0,1950001,3300001,6950001,9000001,18000001,40000001},{0.84895,0.7979,0.6958,0.66517,0.56307,0.4916,0.44055}))</f>
        <v/>
      </c>
      <c r="AA1097" s="22">
        <f>IF(W1097&lt;0,0,CHOOSE(MATCH(W1097,{0,1950001,3300001,6950001,9000001},1),5.105/84.895,10.21/79.79,20.42/69.58,23.483/66.517,33.693/56.307))</f>
        <v/>
      </c>
      <c r="AB1097" s="21">
        <f>IF(C1097&lt;=2000,0,(MIN(C1097,ROUNDDOWN(F1097*0.3,0))-2000)*0.1)</f>
        <v/>
      </c>
      <c r="AC1097" s="21">
        <f>IF(C1097&lt;=2000,0,MIN((C1097-2000)*Y1097,(R1097+S1097)*0.2))</f>
        <v/>
      </c>
      <c r="AD1097" s="21">
        <f>IF(C1097&lt;=2000,0,MIN((C1097-2000)*Z1097,(T1097+U1097)*0.2))</f>
        <v/>
      </c>
      <c r="AE1097" s="21">
        <f>AC1097*AA1097</f>
        <v/>
      </c>
      <c r="AF1097" s="21">
        <f>ROUNDDOWN(R1097,-2)+ROUNDDOWN(S1097,-2)</f>
        <v/>
      </c>
      <c r="AG1097" s="21">
        <f>ROUNDDOWN(MAX(0,R1097-(AB1097+AC1097+AE1097)*0.6),-2)+ROUNDDOWN(MAX(0,S1097-(AB1097+AC1097+AE1097)*0.4),-2)</f>
        <v/>
      </c>
      <c r="AH1097" s="21">
        <f>ROUNDDOWN(MAX(0,T1097-(AB1097+AD1097)*0.6),-2)+ROUNDDOWN(MAX(0,U1097-(AB1097+AD1097)*0.4),-2)</f>
        <v/>
      </c>
      <c r="AI1097" s="21">
        <f>ROUNDDOWN(T1097,-2)+ROUNDDOWN(U1097,-2)</f>
        <v/>
      </c>
      <c r="AJ1097" s="21">
        <f>M1097+AF1097</f>
        <v/>
      </c>
      <c r="AK1097" s="21">
        <f>M1097+AG1097</f>
        <v/>
      </c>
      <c r="AL1097" s="21">
        <f>N1097+AH1097</f>
        <v/>
      </c>
      <c r="AM1097" s="21">
        <f>O1097+AI1097</f>
        <v/>
      </c>
      <c r="AN1097" s="21">
        <f>N1097+AI1097</f>
        <v/>
      </c>
      <c r="AO1097" s="21">
        <f>ROUNDDOWN((R1097+S1097)*0.2/Y1097+2000,0)</f>
        <v/>
      </c>
      <c r="AP1097" s="21">
        <f>ROUNDDOWN((T1097+U1097)*0.2/Z1097+2000,0)</f>
        <v/>
      </c>
      <c r="AQ1097" s="21">
        <f>AL1097-AK1097</f>
        <v/>
      </c>
      <c r="AR1097" s="21">
        <f>AM1097-AK1097</f>
        <v/>
      </c>
      <c r="AS1097" s="21">
        <f>AM1097-AL1097</f>
        <v/>
      </c>
      <c r="AT1097" s="21">
        <f>AK1097+C1097-AJ1097</f>
        <v/>
      </c>
      <c r="AU1097" s="21">
        <f>AL1097+C1097-AM1097</f>
        <v/>
      </c>
      <c r="AV1097" s="21">
        <f>AN1097+C1097-AM1097</f>
        <v/>
      </c>
    </row>
    <row r="1098">
      <c r="A1098" t="inlineStr">
        <is>
          <t>医療費の境目</t>
        </is>
      </c>
      <c r="B1098" s="21">
        <f>'3_医療費の境目'!$B$3</f>
        <v/>
      </c>
      <c r="C1098" s="21">
        <f>IF('3_医療費の境目'!$B$4="",AO1098,'3_医療費の境目'!$B$4)</f>
        <v/>
      </c>
      <c r="D1098" s="21">
        <f>'3_医療費の境目'!D1098</f>
        <v/>
      </c>
      <c r="E1098" s="21">
        <f>ROUND(MIN(B1098/12,650000)*12*0.0915+MIN(B1098/12,1390000)*12*(0.0504+0)+B1098*0.005,0)</f>
        <v/>
      </c>
      <c r="F1098" s="21">
        <f>IF(B1098&lt;741000,0,IF(B1098&lt;2191000,B1098-740000,IF(B1098&lt;2193000,1451000,IF(B1098&lt;2196000,1453000,IF(B1098&lt;2200000,1456000,IF(B1098&lt;3600000,ROUND(ROUNDDOWN(B1098/4,-3)*2.8,0)-80000,IF(B1098&lt;6600000,ROUND(ROUNDDOWN(B1098/4,-3)*3.2,0)-440000,IF(B1098&lt;8500000,ROUNDDOWN(B1098*0.9,0)-1100000,B1098-1950000))))))))</f>
        <v/>
      </c>
      <c r="G1098" s="21">
        <f>IF(F1098&gt;23500000,NA(),IF(F1098&lt;=4890000,1040000,IF(F1098&lt;=6550000,670000,620000)))</f>
        <v/>
      </c>
      <c r="H1098" s="21">
        <f>IF(D1098&lt;=0,0,MAX(0,MIN(2000000,D1098-MIN(100000,ROUNDDOWN(F1098*0.05,0)))))</f>
        <v/>
      </c>
      <c r="I1098" s="21">
        <f>IF(C1098&lt;=2000,0,MIN(C1098,ROUNDDOWN(F1098*0.4,0))-2000)</f>
        <v/>
      </c>
      <c r="J1098" s="21">
        <f>MAX(0,ROUNDDOWN(F1098-E1098-G1098,-3))</f>
        <v/>
      </c>
      <c r="K1098" s="21">
        <f>MAX(0,ROUNDDOWN(F1098-E1098-G1098-H1098-I1098,-3))</f>
        <v/>
      </c>
      <c r="L1098" s="21">
        <f>MAX(0,ROUNDDOWN(F1098-E1098-G1098-H1098,-3))</f>
        <v/>
      </c>
      <c r="M1098" s="21">
        <f>IF(J1098&lt;=0,0,ROUNDDOWN((J1098*LOOKUP(J1098,{0,1950001,3300001,6950001,9000001,18000001,40000001},{0.05,0.1,0.2,0.23,0.33,0.4,0.45})-LOOKUP(J1098,{0,1950001,3300001,6950001,9000001,18000001,40000001},{0,97500,427500,636000,1536000,2796000,4796000}))*1.021,-2))</f>
        <v/>
      </c>
      <c r="N1098" s="21">
        <f>IF(K1098&lt;=0,0,ROUNDDOWN((K1098*LOOKUP(K1098,{0,1950001,3300001,6950001,9000001,18000001,40000001},{0.05,0.1,0.2,0.23,0.33,0.4,0.45})-LOOKUP(K1098,{0,1950001,3300001,6950001,9000001,18000001,40000001},{0,97500,427500,636000,1536000,2796000,4796000}))*1.021,-2))</f>
        <v/>
      </c>
      <c r="O1098" s="21">
        <f>IF(L1098&lt;=0,0,ROUNDDOWN((L1098*LOOKUP(L1098,{0,1950001,3300001,6950001,9000001,18000001,40000001},{0.05,0.1,0.2,0.23,0.33,0.4,0.45})-LOOKUP(L1098,{0,1950001,3300001,6950001,9000001,18000001,40000001},{0,97500,427500,636000,1536000,2796000,4796000}))*1.021,-2))</f>
        <v/>
      </c>
      <c r="P1098" s="21">
        <f>MAX(0,ROUNDDOWN(F1098-E1098-430000,-3))</f>
        <v/>
      </c>
      <c r="Q1098" s="21">
        <f>MAX(0,ROUNDDOWN(F1098-E1098-430000-H1098,-3))</f>
        <v/>
      </c>
      <c r="R1098" s="21">
        <f>IF(F1098&lt;=450000,0,MAX(0,P1098*0.06-MIN(50000,P1098)*0.03))</f>
        <v/>
      </c>
      <c r="S1098" s="21">
        <f>IF(F1098&lt;=450000,0,MAX(0,P1098*0.04-MIN(50000,P1098)*0.02))</f>
        <v/>
      </c>
      <c r="T1098" s="21">
        <f>IF(F1098&lt;=450000,0,MAX(0,Q1098*0.06-MIN(50000,Q1098)*0.03))</f>
        <v/>
      </c>
      <c r="U1098" s="21">
        <f>IF(F1098&lt;=450000,0,MAX(0,Q1098*0.04-MIN(50000,Q1098)*0.02))</f>
        <v/>
      </c>
      <c r="V1098" s="21">
        <f>50000+MAX(0,G1098-480000)</f>
        <v/>
      </c>
      <c r="W1098" s="21">
        <f>P1098-V1098</f>
        <v/>
      </c>
      <c r="X1098" s="21">
        <f>Q1098-V1098</f>
        <v/>
      </c>
      <c r="Y1098" s="22">
        <f>IF(W1098&lt;0,0.9,LOOKUP(W1098,{0,1950001,3300001,6950001,9000001,18000001,40000001},{0.84895,0.7979,0.6958,0.66517,0.56307,0.4916,0.44055}))</f>
        <v/>
      </c>
      <c r="Z1098" s="22">
        <f>IF(X1098&lt;0,0.9,LOOKUP(X1098,{0,1950001,3300001,6950001,9000001,18000001,40000001},{0.84895,0.7979,0.6958,0.66517,0.56307,0.4916,0.44055}))</f>
        <v/>
      </c>
      <c r="AA1098" s="22">
        <f>IF(W1098&lt;0,0,CHOOSE(MATCH(W1098,{0,1950001,3300001,6950001,9000001},1),5.105/84.895,10.21/79.79,20.42/69.58,23.483/66.517,33.693/56.307))</f>
        <v/>
      </c>
      <c r="AB1098" s="21">
        <f>IF(C1098&lt;=2000,0,(MIN(C1098,ROUNDDOWN(F1098*0.3,0))-2000)*0.1)</f>
        <v/>
      </c>
      <c r="AC1098" s="21">
        <f>IF(C1098&lt;=2000,0,MIN((C1098-2000)*Y1098,(R1098+S1098)*0.2))</f>
        <v/>
      </c>
      <c r="AD1098" s="21">
        <f>IF(C1098&lt;=2000,0,MIN((C1098-2000)*Z1098,(T1098+U1098)*0.2))</f>
        <v/>
      </c>
      <c r="AE1098" s="21">
        <f>AC1098*AA1098</f>
        <v/>
      </c>
      <c r="AF1098" s="21">
        <f>ROUNDDOWN(R1098,-2)+ROUNDDOWN(S1098,-2)</f>
        <v/>
      </c>
      <c r="AG1098" s="21">
        <f>ROUNDDOWN(MAX(0,R1098-(AB1098+AC1098+AE1098)*0.6),-2)+ROUNDDOWN(MAX(0,S1098-(AB1098+AC1098+AE1098)*0.4),-2)</f>
        <v/>
      </c>
      <c r="AH1098" s="21">
        <f>ROUNDDOWN(MAX(0,T1098-(AB1098+AD1098)*0.6),-2)+ROUNDDOWN(MAX(0,U1098-(AB1098+AD1098)*0.4),-2)</f>
        <v/>
      </c>
      <c r="AI1098" s="21">
        <f>ROUNDDOWN(T1098,-2)+ROUNDDOWN(U1098,-2)</f>
        <v/>
      </c>
      <c r="AJ1098" s="21">
        <f>M1098+AF1098</f>
        <v/>
      </c>
      <c r="AK1098" s="21">
        <f>M1098+AG1098</f>
        <v/>
      </c>
      <c r="AL1098" s="21">
        <f>N1098+AH1098</f>
        <v/>
      </c>
      <c r="AM1098" s="21">
        <f>O1098+AI1098</f>
        <v/>
      </c>
      <c r="AN1098" s="21">
        <f>N1098+AI1098</f>
        <v/>
      </c>
      <c r="AO1098" s="21">
        <f>ROUNDDOWN((R1098+S1098)*0.2/Y1098+2000,0)</f>
        <v/>
      </c>
      <c r="AP1098" s="21">
        <f>ROUNDDOWN((T1098+U1098)*0.2/Z1098+2000,0)</f>
        <v/>
      </c>
      <c r="AQ1098" s="21">
        <f>AL1098-AK1098</f>
        <v/>
      </c>
      <c r="AR1098" s="21">
        <f>AM1098-AK1098</f>
        <v/>
      </c>
      <c r="AS1098" s="21">
        <f>AM1098-AL1098</f>
        <v/>
      </c>
      <c r="AT1098" s="21">
        <f>AK1098+C1098-AJ1098</f>
        <v/>
      </c>
      <c r="AU1098" s="21">
        <f>AL1098+C1098-AM1098</f>
        <v/>
      </c>
      <c r="AV1098" s="21">
        <f>AN1098+C1098-AM1098</f>
        <v/>
      </c>
    </row>
    <row r="1099">
      <c r="A1099" t="inlineStr">
        <is>
          <t>医療費の境目</t>
        </is>
      </c>
      <c r="B1099" s="21">
        <f>'3_医療費の境目'!$B$3</f>
        <v/>
      </c>
      <c r="C1099" s="21">
        <f>IF('3_医療費の境目'!$B$4="",AO1099,'3_医療費の境目'!$B$4)</f>
        <v/>
      </c>
      <c r="D1099" s="21">
        <f>'3_医療費の境目'!D1099</f>
        <v/>
      </c>
      <c r="E1099" s="21">
        <f>ROUND(MIN(B1099/12,650000)*12*0.0915+MIN(B1099/12,1390000)*12*(0.0504+0)+B1099*0.005,0)</f>
        <v/>
      </c>
      <c r="F1099" s="21">
        <f>IF(B1099&lt;741000,0,IF(B1099&lt;2191000,B1099-740000,IF(B1099&lt;2193000,1451000,IF(B1099&lt;2196000,1453000,IF(B1099&lt;2200000,1456000,IF(B1099&lt;3600000,ROUND(ROUNDDOWN(B1099/4,-3)*2.8,0)-80000,IF(B1099&lt;6600000,ROUND(ROUNDDOWN(B1099/4,-3)*3.2,0)-440000,IF(B1099&lt;8500000,ROUNDDOWN(B1099*0.9,0)-1100000,B1099-1950000))))))))</f>
        <v/>
      </c>
      <c r="G1099" s="21">
        <f>IF(F1099&gt;23500000,NA(),IF(F1099&lt;=4890000,1040000,IF(F1099&lt;=6550000,670000,620000)))</f>
        <v/>
      </c>
      <c r="H1099" s="21">
        <f>IF(D1099&lt;=0,0,MAX(0,MIN(2000000,D1099-MIN(100000,ROUNDDOWN(F1099*0.05,0)))))</f>
        <v/>
      </c>
      <c r="I1099" s="21">
        <f>IF(C1099&lt;=2000,0,MIN(C1099,ROUNDDOWN(F1099*0.4,0))-2000)</f>
        <v/>
      </c>
      <c r="J1099" s="21">
        <f>MAX(0,ROUNDDOWN(F1099-E1099-G1099,-3))</f>
        <v/>
      </c>
      <c r="K1099" s="21">
        <f>MAX(0,ROUNDDOWN(F1099-E1099-G1099-H1099-I1099,-3))</f>
        <v/>
      </c>
      <c r="L1099" s="21">
        <f>MAX(0,ROUNDDOWN(F1099-E1099-G1099-H1099,-3))</f>
        <v/>
      </c>
      <c r="M1099" s="21">
        <f>IF(J1099&lt;=0,0,ROUNDDOWN((J1099*LOOKUP(J1099,{0,1950001,3300001,6950001,9000001,18000001,40000001},{0.05,0.1,0.2,0.23,0.33,0.4,0.45})-LOOKUP(J1099,{0,1950001,3300001,6950001,9000001,18000001,40000001},{0,97500,427500,636000,1536000,2796000,4796000}))*1.021,-2))</f>
        <v/>
      </c>
      <c r="N1099" s="21">
        <f>IF(K1099&lt;=0,0,ROUNDDOWN((K1099*LOOKUP(K1099,{0,1950001,3300001,6950001,9000001,18000001,40000001},{0.05,0.1,0.2,0.23,0.33,0.4,0.45})-LOOKUP(K1099,{0,1950001,3300001,6950001,9000001,18000001,40000001},{0,97500,427500,636000,1536000,2796000,4796000}))*1.021,-2))</f>
        <v/>
      </c>
      <c r="O1099" s="21">
        <f>IF(L1099&lt;=0,0,ROUNDDOWN((L1099*LOOKUP(L1099,{0,1950001,3300001,6950001,9000001,18000001,40000001},{0.05,0.1,0.2,0.23,0.33,0.4,0.45})-LOOKUP(L1099,{0,1950001,3300001,6950001,9000001,18000001,40000001},{0,97500,427500,636000,1536000,2796000,4796000}))*1.021,-2))</f>
        <v/>
      </c>
      <c r="P1099" s="21">
        <f>MAX(0,ROUNDDOWN(F1099-E1099-430000,-3))</f>
        <v/>
      </c>
      <c r="Q1099" s="21">
        <f>MAX(0,ROUNDDOWN(F1099-E1099-430000-H1099,-3))</f>
        <v/>
      </c>
      <c r="R1099" s="21">
        <f>IF(F1099&lt;=450000,0,MAX(0,P1099*0.06-MIN(50000,P1099)*0.03))</f>
        <v/>
      </c>
      <c r="S1099" s="21">
        <f>IF(F1099&lt;=450000,0,MAX(0,P1099*0.04-MIN(50000,P1099)*0.02))</f>
        <v/>
      </c>
      <c r="T1099" s="21">
        <f>IF(F1099&lt;=450000,0,MAX(0,Q1099*0.06-MIN(50000,Q1099)*0.03))</f>
        <v/>
      </c>
      <c r="U1099" s="21">
        <f>IF(F1099&lt;=450000,0,MAX(0,Q1099*0.04-MIN(50000,Q1099)*0.02))</f>
        <v/>
      </c>
      <c r="V1099" s="21">
        <f>50000+MAX(0,G1099-480000)</f>
        <v/>
      </c>
      <c r="W1099" s="21">
        <f>P1099-V1099</f>
        <v/>
      </c>
      <c r="X1099" s="21">
        <f>Q1099-V1099</f>
        <v/>
      </c>
      <c r="Y1099" s="22">
        <f>IF(W1099&lt;0,0.9,LOOKUP(W1099,{0,1950001,3300001,6950001,9000001,18000001,40000001},{0.84895,0.7979,0.6958,0.66517,0.56307,0.4916,0.44055}))</f>
        <v/>
      </c>
      <c r="Z1099" s="22">
        <f>IF(X1099&lt;0,0.9,LOOKUP(X1099,{0,1950001,3300001,6950001,9000001,18000001,40000001},{0.84895,0.7979,0.6958,0.66517,0.56307,0.4916,0.44055}))</f>
        <v/>
      </c>
      <c r="AA1099" s="22">
        <f>IF(W1099&lt;0,0,CHOOSE(MATCH(W1099,{0,1950001,3300001,6950001,9000001},1),5.105/84.895,10.21/79.79,20.42/69.58,23.483/66.517,33.693/56.307))</f>
        <v/>
      </c>
      <c r="AB1099" s="21">
        <f>IF(C1099&lt;=2000,0,(MIN(C1099,ROUNDDOWN(F1099*0.3,0))-2000)*0.1)</f>
        <v/>
      </c>
      <c r="AC1099" s="21">
        <f>IF(C1099&lt;=2000,0,MIN((C1099-2000)*Y1099,(R1099+S1099)*0.2))</f>
        <v/>
      </c>
      <c r="AD1099" s="21">
        <f>IF(C1099&lt;=2000,0,MIN((C1099-2000)*Z1099,(T1099+U1099)*0.2))</f>
        <v/>
      </c>
      <c r="AE1099" s="21">
        <f>AC1099*AA1099</f>
        <v/>
      </c>
      <c r="AF1099" s="21">
        <f>ROUNDDOWN(R1099,-2)+ROUNDDOWN(S1099,-2)</f>
        <v/>
      </c>
      <c r="AG1099" s="21">
        <f>ROUNDDOWN(MAX(0,R1099-(AB1099+AC1099+AE1099)*0.6),-2)+ROUNDDOWN(MAX(0,S1099-(AB1099+AC1099+AE1099)*0.4),-2)</f>
        <v/>
      </c>
      <c r="AH1099" s="21">
        <f>ROUNDDOWN(MAX(0,T1099-(AB1099+AD1099)*0.6),-2)+ROUNDDOWN(MAX(0,U1099-(AB1099+AD1099)*0.4),-2)</f>
        <v/>
      </c>
      <c r="AI1099" s="21">
        <f>ROUNDDOWN(T1099,-2)+ROUNDDOWN(U1099,-2)</f>
        <v/>
      </c>
      <c r="AJ1099" s="21">
        <f>M1099+AF1099</f>
        <v/>
      </c>
      <c r="AK1099" s="21">
        <f>M1099+AG1099</f>
        <v/>
      </c>
      <c r="AL1099" s="21">
        <f>N1099+AH1099</f>
        <v/>
      </c>
      <c r="AM1099" s="21">
        <f>O1099+AI1099</f>
        <v/>
      </c>
      <c r="AN1099" s="21">
        <f>N1099+AI1099</f>
        <v/>
      </c>
      <c r="AO1099" s="21">
        <f>ROUNDDOWN((R1099+S1099)*0.2/Y1099+2000,0)</f>
        <v/>
      </c>
      <c r="AP1099" s="21">
        <f>ROUNDDOWN((T1099+U1099)*0.2/Z1099+2000,0)</f>
        <v/>
      </c>
      <c r="AQ1099" s="21">
        <f>AL1099-AK1099</f>
        <v/>
      </c>
      <c r="AR1099" s="21">
        <f>AM1099-AK1099</f>
        <v/>
      </c>
      <c r="AS1099" s="21">
        <f>AM1099-AL1099</f>
        <v/>
      </c>
      <c r="AT1099" s="21">
        <f>AK1099+C1099-AJ1099</f>
        <v/>
      </c>
      <c r="AU1099" s="21">
        <f>AL1099+C1099-AM1099</f>
        <v/>
      </c>
      <c r="AV1099" s="21">
        <f>AN1099+C1099-AM1099</f>
        <v/>
      </c>
    </row>
    <row r="1100">
      <c r="A1100" t="inlineStr">
        <is>
          <t>医療費の境目</t>
        </is>
      </c>
      <c r="B1100" s="21">
        <f>'3_医療費の境目'!$B$3</f>
        <v/>
      </c>
      <c r="C1100" s="21">
        <f>IF('3_医療費の境目'!$B$4="",AO1100,'3_医療費の境目'!$B$4)</f>
        <v/>
      </c>
      <c r="D1100" s="21">
        <f>'3_医療費の境目'!D1100</f>
        <v/>
      </c>
      <c r="E1100" s="21">
        <f>ROUND(MIN(B1100/12,650000)*12*0.0915+MIN(B1100/12,1390000)*12*(0.0504+0)+B1100*0.005,0)</f>
        <v/>
      </c>
      <c r="F1100" s="21">
        <f>IF(B1100&lt;741000,0,IF(B1100&lt;2191000,B1100-740000,IF(B1100&lt;2193000,1451000,IF(B1100&lt;2196000,1453000,IF(B1100&lt;2200000,1456000,IF(B1100&lt;3600000,ROUND(ROUNDDOWN(B1100/4,-3)*2.8,0)-80000,IF(B1100&lt;6600000,ROUND(ROUNDDOWN(B1100/4,-3)*3.2,0)-440000,IF(B1100&lt;8500000,ROUNDDOWN(B1100*0.9,0)-1100000,B1100-1950000))))))))</f>
        <v/>
      </c>
      <c r="G1100" s="21">
        <f>IF(F1100&gt;23500000,NA(),IF(F1100&lt;=4890000,1040000,IF(F1100&lt;=6550000,670000,620000)))</f>
        <v/>
      </c>
      <c r="H1100" s="21">
        <f>IF(D1100&lt;=0,0,MAX(0,MIN(2000000,D1100-MIN(100000,ROUNDDOWN(F1100*0.05,0)))))</f>
        <v/>
      </c>
      <c r="I1100" s="21">
        <f>IF(C1100&lt;=2000,0,MIN(C1100,ROUNDDOWN(F1100*0.4,0))-2000)</f>
        <v/>
      </c>
      <c r="J1100" s="21">
        <f>MAX(0,ROUNDDOWN(F1100-E1100-G1100,-3))</f>
        <v/>
      </c>
      <c r="K1100" s="21">
        <f>MAX(0,ROUNDDOWN(F1100-E1100-G1100-H1100-I1100,-3))</f>
        <v/>
      </c>
      <c r="L1100" s="21">
        <f>MAX(0,ROUNDDOWN(F1100-E1100-G1100-H1100,-3))</f>
        <v/>
      </c>
      <c r="M1100" s="21">
        <f>IF(J1100&lt;=0,0,ROUNDDOWN((J1100*LOOKUP(J1100,{0,1950001,3300001,6950001,9000001,18000001,40000001},{0.05,0.1,0.2,0.23,0.33,0.4,0.45})-LOOKUP(J1100,{0,1950001,3300001,6950001,9000001,18000001,40000001},{0,97500,427500,636000,1536000,2796000,4796000}))*1.021,-2))</f>
        <v/>
      </c>
      <c r="N1100" s="21">
        <f>IF(K1100&lt;=0,0,ROUNDDOWN((K1100*LOOKUP(K1100,{0,1950001,3300001,6950001,9000001,18000001,40000001},{0.05,0.1,0.2,0.23,0.33,0.4,0.45})-LOOKUP(K1100,{0,1950001,3300001,6950001,9000001,18000001,40000001},{0,97500,427500,636000,1536000,2796000,4796000}))*1.021,-2))</f>
        <v/>
      </c>
      <c r="O1100" s="21">
        <f>IF(L1100&lt;=0,0,ROUNDDOWN((L1100*LOOKUP(L1100,{0,1950001,3300001,6950001,9000001,18000001,40000001},{0.05,0.1,0.2,0.23,0.33,0.4,0.45})-LOOKUP(L1100,{0,1950001,3300001,6950001,9000001,18000001,40000001},{0,97500,427500,636000,1536000,2796000,4796000}))*1.021,-2))</f>
        <v/>
      </c>
      <c r="P1100" s="21">
        <f>MAX(0,ROUNDDOWN(F1100-E1100-430000,-3))</f>
        <v/>
      </c>
      <c r="Q1100" s="21">
        <f>MAX(0,ROUNDDOWN(F1100-E1100-430000-H1100,-3))</f>
        <v/>
      </c>
      <c r="R1100" s="21">
        <f>IF(F1100&lt;=450000,0,MAX(0,P1100*0.06-MIN(50000,P1100)*0.03))</f>
        <v/>
      </c>
      <c r="S1100" s="21">
        <f>IF(F1100&lt;=450000,0,MAX(0,P1100*0.04-MIN(50000,P1100)*0.02))</f>
        <v/>
      </c>
      <c r="T1100" s="21">
        <f>IF(F1100&lt;=450000,0,MAX(0,Q1100*0.06-MIN(50000,Q1100)*0.03))</f>
        <v/>
      </c>
      <c r="U1100" s="21">
        <f>IF(F1100&lt;=450000,0,MAX(0,Q1100*0.04-MIN(50000,Q1100)*0.02))</f>
        <v/>
      </c>
      <c r="V1100" s="21">
        <f>50000+MAX(0,G1100-480000)</f>
        <v/>
      </c>
      <c r="W1100" s="21">
        <f>P1100-V1100</f>
        <v/>
      </c>
      <c r="X1100" s="21">
        <f>Q1100-V1100</f>
        <v/>
      </c>
      <c r="Y1100" s="22">
        <f>IF(W1100&lt;0,0.9,LOOKUP(W1100,{0,1950001,3300001,6950001,9000001,18000001,40000001},{0.84895,0.7979,0.6958,0.66517,0.56307,0.4916,0.44055}))</f>
        <v/>
      </c>
      <c r="Z1100" s="22">
        <f>IF(X1100&lt;0,0.9,LOOKUP(X1100,{0,1950001,3300001,6950001,9000001,18000001,40000001},{0.84895,0.7979,0.6958,0.66517,0.56307,0.4916,0.44055}))</f>
        <v/>
      </c>
      <c r="AA1100" s="22">
        <f>IF(W1100&lt;0,0,CHOOSE(MATCH(W1100,{0,1950001,3300001,6950001,9000001},1),5.105/84.895,10.21/79.79,20.42/69.58,23.483/66.517,33.693/56.307))</f>
        <v/>
      </c>
      <c r="AB1100" s="21">
        <f>IF(C1100&lt;=2000,0,(MIN(C1100,ROUNDDOWN(F1100*0.3,0))-2000)*0.1)</f>
        <v/>
      </c>
      <c r="AC1100" s="21">
        <f>IF(C1100&lt;=2000,0,MIN((C1100-2000)*Y1100,(R1100+S1100)*0.2))</f>
        <v/>
      </c>
      <c r="AD1100" s="21">
        <f>IF(C1100&lt;=2000,0,MIN((C1100-2000)*Z1100,(T1100+U1100)*0.2))</f>
        <v/>
      </c>
      <c r="AE1100" s="21">
        <f>AC1100*AA1100</f>
        <v/>
      </c>
      <c r="AF1100" s="21">
        <f>ROUNDDOWN(R1100,-2)+ROUNDDOWN(S1100,-2)</f>
        <v/>
      </c>
      <c r="AG1100" s="21">
        <f>ROUNDDOWN(MAX(0,R1100-(AB1100+AC1100+AE1100)*0.6),-2)+ROUNDDOWN(MAX(0,S1100-(AB1100+AC1100+AE1100)*0.4),-2)</f>
        <v/>
      </c>
      <c r="AH1100" s="21">
        <f>ROUNDDOWN(MAX(0,T1100-(AB1100+AD1100)*0.6),-2)+ROUNDDOWN(MAX(0,U1100-(AB1100+AD1100)*0.4),-2)</f>
        <v/>
      </c>
      <c r="AI1100" s="21">
        <f>ROUNDDOWN(T1100,-2)+ROUNDDOWN(U1100,-2)</f>
        <v/>
      </c>
      <c r="AJ1100" s="21">
        <f>M1100+AF1100</f>
        <v/>
      </c>
      <c r="AK1100" s="21">
        <f>M1100+AG1100</f>
        <v/>
      </c>
      <c r="AL1100" s="21">
        <f>N1100+AH1100</f>
        <v/>
      </c>
      <c r="AM1100" s="21">
        <f>O1100+AI1100</f>
        <v/>
      </c>
      <c r="AN1100" s="21">
        <f>N1100+AI1100</f>
        <v/>
      </c>
      <c r="AO1100" s="21">
        <f>ROUNDDOWN((R1100+S1100)*0.2/Y1100+2000,0)</f>
        <v/>
      </c>
      <c r="AP1100" s="21">
        <f>ROUNDDOWN((T1100+U1100)*0.2/Z1100+2000,0)</f>
        <v/>
      </c>
      <c r="AQ1100" s="21">
        <f>AL1100-AK1100</f>
        <v/>
      </c>
      <c r="AR1100" s="21">
        <f>AM1100-AK1100</f>
        <v/>
      </c>
      <c r="AS1100" s="21">
        <f>AM1100-AL1100</f>
        <v/>
      </c>
      <c r="AT1100" s="21">
        <f>AK1100+C1100-AJ1100</f>
        <v/>
      </c>
      <c r="AU1100" s="21">
        <f>AL1100+C1100-AM1100</f>
        <v/>
      </c>
      <c r="AV1100" s="21">
        <f>AN1100+C1100-AM1100</f>
        <v/>
      </c>
    </row>
    <row r="1101">
      <c r="A1101" t="inlineStr">
        <is>
          <t>医療費の境目</t>
        </is>
      </c>
      <c r="B1101" s="21">
        <f>'3_医療費の境目'!$B$3</f>
        <v/>
      </c>
      <c r="C1101" s="21">
        <f>IF('3_医療費の境目'!$B$4="",AO1101,'3_医療費の境目'!$B$4)</f>
        <v/>
      </c>
      <c r="D1101" s="21">
        <f>'3_医療費の境目'!D1101</f>
        <v/>
      </c>
      <c r="E1101" s="21">
        <f>ROUND(MIN(B1101/12,650000)*12*0.0915+MIN(B1101/12,1390000)*12*(0.0504+0)+B1101*0.005,0)</f>
        <v/>
      </c>
      <c r="F1101" s="21">
        <f>IF(B1101&lt;741000,0,IF(B1101&lt;2191000,B1101-740000,IF(B1101&lt;2193000,1451000,IF(B1101&lt;2196000,1453000,IF(B1101&lt;2200000,1456000,IF(B1101&lt;3600000,ROUND(ROUNDDOWN(B1101/4,-3)*2.8,0)-80000,IF(B1101&lt;6600000,ROUND(ROUNDDOWN(B1101/4,-3)*3.2,0)-440000,IF(B1101&lt;8500000,ROUNDDOWN(B1101*0.9,0)-1100000,B1101-1950000))))))))</f>
        <v/>
      </c>
      <c r="G1101" s="21">
        <f>IF(F1101&gt;23500000,NA(),IF(F1101&lt;=4890000,1040000,IF(F1101&lt;=6550000,670000,620000)))</f>
        <v/>
      </c>
      <c r="H1101" s="21">
        <f>IF(D1101&lt;=0,0,MAX(0,MIN(2000000,D1101-MIN(100000,ROUNDDOWN(F1101*0.05,0)))))</f>
        <v/>
      </c>
      <c r="I1101" s="21">
        <f>IF(C1101&lt;=2000,0,MIN(C1101,ROUNDDOWN(F1101*0.4,0))-2000)</f>
        <v/>
      </c>
      <c r="J1101" s="21">
        <f>MAX(0,ROUNDDOWN(F1101-E1101-G1101,-3))</f>
        <v/>
      </c>
      <c r="K1101" s="21">
        <f>MAX(0,ROUNDDOWN(F1101-E1101-G1101-H1101-I1101,-3))</f>
        <v/>
      </c>
      <c r="L1101" s="21">
        <f>MAX(0,ROUNDDOWN(F1101-E1101-G1101-H1101,-3))</f>
        <v/>
      </c>
      <c r="M1101" s="21">
        <f>IF(J1101&lt;=0,0,ROUNDDOWN((J1101*LOOKUP(J1101,{0,1950001,3300001,6950001,9000001,18000001,40000001},{0.05,0.1,0.2,0.23,0.33,0.4,0.45})-LOOKUP(J1101,{0,1950001,3300001,6950001,9000001,18000001,40000001},{0,97500,427500,636000,1536000,2796000,4796000}))*1.021,-2))</f>
        <v/>
      </c>
      <c r="N1101" s="21">
        <f>IF(K1101&lt;=0,0,ROUNDDOWN((K1101*LOOKUP(K1101,{0,1950001,3300001,6950001,9000001,18000001,40000001},{0.05,0.1,0.2,0.23,0.33,0.4,0.45})-LOOKUP(K1101,{0,1950001,3300001,6950001,9000001,18000001,40000001},{0,97500,427500,636000,1536000,2796000,4796000}))*1.021,-2))</f>
        <v/>
      </c>
      <c r="O1101" s="21">
        <f>IF(L1101&lt;=0,0,ROUNDDOWN((L1101*LOOKUP(L1101,{0,1950001,3300001,6950001,9000001,18000001,40000001},{0.05,0.1,0.2,0.23,0.33,0.4,0.45})-LOOKUP(L1101,{0,1950001,3300001,6950001,9000001,18000001,40000001},{0,97500,427500,636000,1536000,2796000,4796000}))*1.021,-2))</f>
        <v/>
      </c>
      <c r="P1101" s="21">
        <f>MAX(0,ROUNDDOWN(F1101-E1101-430000,-3))</f>
        <v/>
      </c>
      <c r="Q1101" s="21">
        <f>MAX(0,ROUNDDOWN(F1101-E1101-430000-H1101,-3))</f>
        <v/>
      </c>
      <c r="R1101" s="21">
        <f>IF(F1101&lt;=450000,0,MAX(0,P1101*0.06-MIN(50000,P1101)*0.03))</f>
        <v/>
      </c>
      <c r="S1101" s="21">
        <f>IF(F1101&lt;=450000,0,MAX(0,P1101*0.04-MIN(50000,P1101)*0.02))</f>
        <v/>
      </c>
      <c r="T1101" s="21">
        <f>IF(F1101&lt;=450000,0,MAX(0,Q1101*0.06-MIN(50000,Q1101)*0.03))</f>
        <v/>
      </c>
      <c r="U1101" s="21">
        <f>IF(F1101&lt;=450000,0,MAX(0,Q1101*0.04-MIN(50000,Q1101)*0.02))</f>
        <v/>
      </c>
      <c r="V1101" s="21">
        <f>50000+MAX(0,G1101-480000)</f>
        <v/>
      </c>
      <c r="W1101" s="21">
        <f>P1101-V1101</f>
        <v/>
      </c>
      <c r="X1101" s="21">
        <f>Q1101-V1101</f>
        <v/>
      </c>
      <c r="Y1101" s="22">
        <f>IF(W1101&lt;0,0.9,LOOKUP(W1101,{0,1950001,3300001,6950001,9000001,18000001,40000001},{0.84895,0.7979,0.6958,0.66517,0.56307,0.4916,0.44055}))</f>
        <v/>
      </c>
      <c r="Z1101" s="22">
        <f>IF(X1101&lt;0,0.9,LOOKUP(X1101,{0,1950001,3300001,6950001,9000001,18000001,40000001},{0.84895,0.7979,0.6958,0.66517,0.56307,0.4916,0.44055}))</f>
        <v/>
      </c>
      <c r="AA1101" s="22">
        <f>IF(W1101&lt;0,0,CHOOSE(MATCH(W1101,{0,1950001,3300001,6950001,9000001},1),5.105/84.895,10.21/79.79,20.42/69.58,23.483/66.517,33.693/56.307))</f>
        <v/>
      </c>
      <c r="AB1101" s="21">
        <f>IF(C1101&lt;=2000,0,(MIN(C1101,ROUNDDOWN(F1101*0.3,0))-2000)*0.1)</f>
        <v/>
      </c>
      <c r="AC1101" s="21">
        <f>IF(C1101&lt;=2000,0,MIN((C1101-2000)*Y1101,(R1101+S1101)*0.2))</f>
        <v/>
      </c>
      <c r="AD1101" s="21">
        <f>IF(C1101&lt;=2000,0,MIN((C1101-2000)*Z1101,(T1101+U1101)*0.2))</f>
        <v/>
      </c>
      <c r="AE1101" s="21">
        <f>AC1101*AA1101</f>
        <v/>
      </c>
      <c r="AF1101" s="21">
        <f>ROUNDDOWN(R1101,-2)+ROUNDDOWN(S1101,-2)</f>
        <v/>
      </c>
      <c r="AG1101" s="21">
        <f>ROUNDDOWN(MAX(0,R1101-(AB1101+AC1101+AE1101)*0.6),-2)+ROUNDDOWN(MAX(0,S1101-(AB1101+AC1101+AE1101)*0.4),-2)</f>
        <v/>
      </c>
      <c r="AH1101" s="21">
        <f>ROUNDDOWN(MAX(0,T1101-(AB1101+AD1101)*0.6),-2)+ROUNDDOWN(MAX(0,U1101-(AB1101+AD1101)*0.4),-2)</f>
        <v/>
      </c>
      <c r="AI1101" s="21">
        <f>ROUNDDOWN(T1101,-2)+ROUNDDOWN(U1101,-2)</f>
        <v/>
      </c>
      <c r="AJ1101" s="21">
        <f>M1101+AF1101</f>
        <v/>
      </c>
      <c r="AK1101" s="21">
        <f>M1101+AG1101</f>
        <v/>
      </c>
      <c r="AL1101" s="21">
        <f>N1101+AH1101</f>
        <v/>
      </c>
      <c r="AM1101" s="21">
        <f>O1101+AI1101</f>
        <v/>
      </c>
      <c r="AN1101" s="21">
        <f>N1101+AI1101</f>
        <v/>
      </c>
      <c r="AO1101" s="21">
        <f>ROUNDDOWN((R1101+S1101)*0.2/Y1101+2000,0)</f>
        <v/>
      </c>
      <c r="AP1101" s="21">
        <f>ROUNDDOWN((T1101+U1101)*0.2/Z1101+2000,0)</f>
        <v/>
      </c>
      <c r="AQ1101" s="21">
        <f>AL1101-AK1101</f>
        <v/>
      </c>
      <c r="AR1101" s="21">
        <f>AM1101-AK1101</f>
        <v/>
      </c>
      <c r="AS1101" s="21">
        <f>AM1101-AL1101</f>
        <v/>
      </c>
      <c r="AT1101" s="21">
        <f>AK1101+C1101-AJ1101</f>
        <v/>
      </c>
      <c r="AU1101" s="21">
        <f>AL1101+C1101-AM1101</f>
        <v/>
      </c>
      <c r="AV1101" s="21">
        <f>AN1101+C1101-AM1101</f>
        <v/>
      </c>
    </row>
    <row r="1102">
      <c r="A1102" t="inlineStr">
        <is>
          <t>医療費の境目</t>
        </is>
      </c>
      <c r="B1102" s="21">
        <f>'3_医療費の境目'!$B$3</f>
        <v/>
      </c>
      <c r="C1102" s="21">
        <f>IF('3_医療費の境目'!$B$4="",AO1102,'3_医療費の境目'!$B$4)</f>
        <v/>
      </c>
      <c r="D1102" s="21">
        <f>'3_医療費の境目'!D1102</f>
        <v/>
      </c>
      <c r="E1102" s="21">
        <f>ROUND(MIN(B1102/12,650000)*12*0.0915+MIN(B1102/12,1390000)*12*(0.0504+0)+B1102*0.005,0)</f>
        <v/>
      </c>
      <c r="F1102" s="21">
        <f>IF(B1102&lt;741000,0,IF(B1102&lt;2191000,B1102-740000,IF(B1102&lt;2193000,1451000,IF(B1102&lt;2196000,1453000,IF(B1102&lt;2200000,1456000,IF(B1102&lt;3600000,ROUND(ROUNDDOWN(B1102/4,-3)*2.8,0)-80000,IF(B1102&lt;6600000,ROUND(ROUNDDOWN(B1102/4,-3)*3.2,0)-440000,IF(B1102&lt;8500000,ROUNDDOWN(B1102*0.9,0)-1100000,B1102-1950000))))))))</f>
        <v/>
      </c>
      <c r="G1102" s="21">
        <f>IF(F1102&gt;23500000,NA(),IF(F1102&lt;=4890000,1040000,IF(F1102&lt;=6550000,670000,620000)))</f>
        <v/>
      </c>
      <c r="H1102" s="21">
        <f>IF(D1102&lt;=0,0,MAX(0,MIN(2000000,D1102-MIN(100000,ROUNDDOWN(F1102*0.05,0)))))</f>
        <v/>
      </c>
      <c r="I1102" s="21">
        <f>IF(C1102&lt;=2000,0,MIN(C1102,ROUNDDOWN(F1102*0.4,0))-2000)</f>
        <v/>
      </c>
      <c r="J1102" s="21">
        <f>MAX(0,ROUNDDOWN(F1102-E1102-G1102,-3))</f>
        <v/>
      </c>
      <c r="K1102" s="21">
        <f>MAX(0,ROUNDDOWN(F1102-E1102-G1102-H1102-I1102,-3))</f>
        <v/>
      </c>
      <c r="L1102" s="21">
        <f>MAX(0,ROUNDDOWN(F1102-E1102-G1102-H1102,-3))</f>
        <v/>
      </c>
      <c r="M1102" s="21">
        <f>IF(J1102&lt;=0,0,ROUNDDOWN((J1102*LOOKUP(J1102,{0,1950001,3300001,6950001,9000001,18000001,40000001},{0.05,0.1,0.2,0.23,0.33,0.4,0.45})-LOOKUP(J1102,{0,1950001,3300001,6950001,9000001,18000001,40000001},{0,97500,427500,636000,1536000,2796000,4796000}))*1.021,-2))</f>
        <v/>
      </c>
      <c r="N1102" s="21">
        <f>IF(K1102&lt;=0,0,ROUNDDOWN((K1102*LOOKUP(K1102,{0,1950001,3300001,6950001,9000001,18000001,40000001},{0.05,0.1,0.2,0.23,0.33,0.4,0.45})-LOOKUP(K1102,{0,1950001,3300001,6950001,9000001,18000001,40000001},{0,97500,427500,636000,1536000,2796000,4796000}))*1.021,-2))</f>
        <v/>
      </c>
      <c r="O1102" s="21">
        <f>IF(L1102&lt;=0,0,ROUNDDOWN((L1102*LOOKUP(L1102,{0,1950001,3300001,6950001,9000001,18000001,40000001},{0.05,0.1,0.2,0.23,0.33,0.4,0.45})-LOOKUP(L1102,{0,1950001,3300001,6950001,9000001,18000001,40000001},{0,97500,427500,636000,1536000,2796000,4796000}))*1.021,-2))</f>
        <v/>
      </c>
      <c r="P1102" s="21">
        <f>MAX(0,ROUNDDOWN(F1102-E1102-430000,-3))</f>
        <v/>
      </c>
      <c r="Q1102" s="21">
        <f>MAX(0,ROUNDDOWN(F1102-E1102-430000-H1102,-3))</f>
        <v/>
      </c>
      <c r="R1102" s="21">
        <f>IF(F1102&lt;=450000,0,MAX(0,P1102*0.06-MIN(50000,P1102)*0.03))</f>
        <v/>
      </c>
      <c r="S1102" s="21">
        <f>IF(F1102&lt;=450000,0,MAX(0,P1102*0.04-MIN(50000,P1102)*0.02))</f>
        <v/>
      </c>
      <c r="T1102" s="21">
        <f>IF(F1102&lt;=450000,0,MAX(0,Q1102*0.06-MIN(50000,Q1102)*0.03))</f>
        <v/>
      </c>
      <c r="U1102" s="21">
        <f>IF(F1102&lt;=450000,0,MAX(0,Q1102*0.04-MIN(50000,Q1102)*0.02))</f>
        <v/>
      </c>
      <c r="V1102" s="21">
        <f>50000+MAX(0,G1102-480000)</f>
        <v/>
      </c>
      <c r="W1102" s="21">
        <f>P1102-V1102</f>
        <v/>
      </c>
      <c r="X1102" s="21">
        <f>Q1102-V1102</f>
        <v/>
      </c>
      <c r="Y1102" s="22">
        <f>IF(W1102&lt;0,0.9,LOOKUP(W1102,{0,1950001,3300001,6950001,9000001,18000001,40000001},{0.84895,0.7979,0.6958,0.66517,0.56307,0.4916,0.44055}))</f>
        <v/>
      </c>
      <c r="Z1102" s="22">
        <f>IF(X1102&lt;0,0.9,LOOKUP(X1102,{0,1950001,3300001,6950001,9000001,18000001,40000001},{0.84895,0.7979,0.6958,0.66517,0.56307,0.4916,0.44055}))</f>
        <v/>
      </c>
      <c r="AA1102" s="22">
        <f>IF(W1102&lt;0,0,CHOOSE(MATCH(W1102,{0,1950001,3300001,6950001,9000001},1),5.105/84.895,10.21/79.79,20.42/69.58,23.483/66.517,33.693/56.307))</f>
        <v/>
      </c>
      <c r="AB1102" s="21">
        <f>IF(C1102&lt;=2000,0,(MIN(C1102,ROUNDDOWN(F1102*0.3,0))-2000)*0.1)</f>
        <v/>
      </c>
      <c r="AC1102" s="21">
        <f>IF(C1102&lt;=2000,0,MIN((C1102-2000)*Y1102,(R1102+S1102)*0.2))</f>
        <v/>
      </c>
      <c r="AD1102" s="21">
        <f>IF(C1102&lt;=2000,0,MIN((C1102-2000)*Z1102,(T1102+U1102)*0.2))</f>
        <v/>
      </c>
      <c r="AE1102" s="21">
        <f>AC1102*AA1102</f>
        <v/>
      </c>
      <c r="AF1102" s="21">
        <f>ROUNDDOWN(R1102,-2)+ROUNDDOWN(S1102,-2)</f>
        <v/>
      </c>
      <c r="AG1102" s="21">
        <f>ROUNDDOWN(MAX(0,R1102-(AB1102+AC1102+AE1102)*0.6),-2)+ROUNDDOWN(MAX(0,S1102-(AB1102+AC1102+AE1102)*0.4),-2)</f>
        <v/>
      </c>
      <c r="AH1102" s="21">
        <f>ROUNDDOWN(MAX(0,T1102-(AB1102+AD1102)*0.6),-2)+ROUNDDOWN(MAX(0,U1102-(AB1102+AD1102)*0.4),-2)</f>
        <v/>
      </c>
      <c r="AI1102" s="21">
        <f>ROUNDDOWN(T1102,-2)+ROUNDDOWN(U1102,-2)</f>
        <v/>
      </c>
      <c r="AJ1102" s="21">
        <f>M1102+AF1102</f>
        <v/>
      </c>
      <c r="AK1102" s="21">
        <f>M1102+AG1102</f>
        <v/>
      </c>
      <c r="AL1102" s="21">
        <f>N1102+AH1102</f>
        <v/>
      </c>
      <c r="AM1102" s="21">
        <f>O1102+AI1102</f>
        <v/>
      </c>
      <c r="AN1102" s="21">
        <f>N1102+AI1102</f>
        <v/>
      </c>
      <c r="AO1102" s="21">
        <f>ROUNDDOWN((R1102+S1102)*0.2/Y1102+2000,0)</f>
        <v/>
      </c>
      <c r="AP1102" s="21">
        <f>ROUNDDOWN((T1102+U1102)*0.2/Z1102+2000,0)</f>
        <v/>
      </c>
      <c r="AQ1102" s="21">
        <f>AL1102-AK1102</f>
        <v/>
      </c>
      <c r="AR1102" s="21">
        <f>AM1102-AK1102</f>
        <v/>
      </c>
      <c r="AS1102" s="21">
        <f>AM1102-AL1102</f>
        <v/>
      </c>
      <c r="AT1102" s="21">
        <f>AK1102+C1102-AJ1102</f>
        <v/>
      </c>
      <c r="AU1102" s="21">
        <f>AL1102+C1102-AM1102</f>
        <v/>
      </c>
      <c r="AV1102" s="21">
        <f>AN1102+C1102-AM1102</f>
        <v/>
      </c>
    </row>
    <row r="1103">
      <c r="A1103" t="inlineStr">
        <is>
          <t>医療費の境目</t>
        </is>
      </c>
      <c r="B1103" s="21">
        <f>'3_医療費の境目'!$B$3</f>
        <v/>
      </c>
      <c r="C1103" s="21">
        <f>IF('3_医療費の境目'!$B$4="",AO1103,'3_医療費の境目'!$B$4)</f>
        <v/>
      </c>
      <c r="D1103" s="21">
        <f>'3_医療費の境目'!D1103</f>
        <v/>
      </c>
      <c r="E1103" s="21">
        <f>ROUND(MIN(B1103/12,650000)*12*0.0915+MIN(B1103/12,1390000)*12*(0.0504+0)+B1103*0.005,0)</f>
        <v/>
      </c>
      <c r="F1103" s="21">
        <f>IF(B1103&lt;741000,0,IF(B1103&lt;2191000,B1103-740000,IF(B1103&lt;2193000,1451000,IF(B1103&lt;2196000,1453000,IF(B1103&lt;2200000,1456000,IF(B1103&lt;3600000,ROUND(ROUNDDOWN(B1103/4,-3)*2.8,0)-80000,IF(B1103&lt;6600000,ROUND(ROUNDDOWN(B1103/4,-3)*3.2,0)-440000,IF(B1103&lt;8500000,ROUNDDOWN(B1103*0.9,0)-1100000,B1103-1950000))))))))</f>
        <v/>
      </c>
      <c r="G1103" s="21">
        <f>IF(F1103&gt;23500000,NA(),IF(F1103&lt;=4890000,1040000,IF(F1103&lt;=6550000,670000,620000)))</f>
        <v/>
      </c>
      <c r="H1103" s="21">
        <f>IF(D1103&lt;=0,0,MAX(0,MIN(2000000,D1103-MIN(100000,ROUNDDOWN(F1103*0.05,0)))))</f>
        <v/>
      </c>
      <c r="I1103" s="21">
        <f>IF(C1103&lt;=2000,0,MIN(C1103,ROUNDDOWN(F1103*0.4,0))-2000)</f>
        <v/>
      </c>
      <c r="J1103" s="21">
        <f>MAX(0,ROUNDDOWN(F1103-E1103-G1103,-3))</f>
        <v/>
      </c>
      <c r="K1103" s="21">
        <f>MAX(0,ROUNDDOWN(F1103-E1103-G1103-H1103-I1103,-3))</f>
        <v/>
      </c>
      <c r="L1103" s="21">
        <f>MAX(0,ROUNDDOWN(F1103-E1103-G1103-H1103,-3))</f>
        <v/>
      </c>
      <c r="M1103" s="21">
        <f>IF(J1103&lt;=0,0,ROUNDDOWN((J1103*LOOKUP(J1103,{0,1950001,3300001,6950001,9000001,18000001,40000001},{0.05,0.1,0.2,0.23,0.33,0.4,0.45})-LOOKUP(J1103,{0,1950001,3300001,6950001,9000001,18000001,40000001},{0,97500,427500,636000,1536000,2796000,4796000}))*1.021,-2))</f>
        <v/>
      </c>
      <c r="N1103" s="21">
        <f>IF(K1103&lt;=0,0,ROUNDDOWN((K1103*LOOKUP(K1103,{0,1950001,3300001,6950001,9000001,18000001,40000001},{0.05,0.1,0.2,0.23,0.33,0.4,0.45})-LOOKUP(K1103,{0,1950001,3300001,6950001,9000001,18000001,40000001},{0,97500,427500,636000,1536000,2796000,4796000}))*1.021,-2))</f>
        <v/>
      </c>
      <c r="O1103" s="21">
        <f>IF(L1103&lt;=0,0,ROUNDDOWN((L1103*LOOKUP(L1103,{0,1950001,3300001,6950001,9000001,18000001,40000001},{0.05,0.1,0.2,0.23,0.33,0.4,0.45})-LOOKUP(L1103,{0,1950001,3300001,6950001,9000001,18000001,40000001},{0,97500,427500,636000,1536000,2796000,4796000}))*1.021,-2))</f>
        <v/>
      </c>
      <c r="P1103" s="21">
        <f>MAX(0,ROUNDDOWN(F1103-E1103-430000,-3))</f>
        <v/>
      </c>
      <c r="Q1103" s="21">
        <f>MAX(0,ROUNDDOWN(F1103-E1103-430000-H1103,-3))</f>
        <v/>
      </c>
      <c r="R1103" s="21">
        <f>IF(F1103&lt;=450000,0,MAX(0,P1103*0.06-MIN(50000,P1103)*0.03))</f>
        <v/>
      </c>
      <c r="S1103" s="21">
        <f>IF(F1103&lt;=450000,0,MAX(0,P1103*0.04-MIN(50000,P1103)*0.02))</f>
        <v/>
      </c>
      <c r="T1103" s="21">
        <f>IF(F1103&lt;=450000,0,MAX(0,Q1103*0.06-MIN(50000,Q1103)*0.03))</f>
        <v/>
      </c>
      <c r="U1103" s="21">
        <f>IF(F1103&lt;=450000,0,MAX(0,Q1103*0.04-MIN(50000,Q1103)*0.02))</f>
        <v/>
      </c>
      <c r="V1103" s="21">
        <f>50000+MAX(0,G1103-480000)</f>
        <v/>
      </c>
      <c r="W1103" s="21">
        <f>P1103-V1103</f>
        <v/>
      </c>
      <c r="X1103" s="21">
        <f>Q1103-V1103</f>
        <v/>
      </c>
      <c r="Y1103" s="22">
        <f>IF(W1103&lt;0,0.9,LOOKUP(W1103,{0,1950001,3300001,6950001,9000001,18000001,40000001},{0.84895,0.7979,0.6958,0.66517,0.56307,0.4916,0.44055}))</f>
        <v/>
      </c>
      <c r="Z1103" s="22">
        <f>IF(X1103&lt;0,0.9,LOOKUP(X1103,{0,1950001,3300001,6950001,9000001,18000001,40000001},{0.84895,0.7979,0.6958,0.66517,0.56307,0.4916,0.44055}))</f>
        <v/>
      </c>
      <c r="AA1103" s="22">
        <f>IF(W1103&lt;0,0,CHOOSE(MATCH(W1103,{0,1950001,3300001,6950001,9000001},1),5.105/84.895,10.21/79.79,20.42/69.58,23.483/66.517,33.693/56.307))</f>
        <v/>
      </c>
      <c r="AB1103" s="21">
        <f>IF(C1103&lt;=2000,0,(MIN(C1103,ROUNDDOWN(F1103*0.3,0))-2000)*0.1)</f>
        <v/>
      </c>
      <c r="AC1103" s="21">
        <f>IF(C1103&lt;=2000,0,MIN((C1103-2000)*Y1103,(R1103+S1103)*0.2))</f>
        <v/>
      </c>
      <c r="AD1103" s="21">
        <f>IF(C1103&lt;=2000,0,MIN((C1103-2000)*Z1103,(T1103+U1103)*0.2))</f>
        <v/>
      </c>
      <c r="AE1103" s="21">
        <f>AC1103*AA1103</f>
        <v/>
      </c>
      <c r="AF1103" s="21">
        <f>ROUNDDOWN(R1103,-2)+ROUNDDOWN(S1103,-2)</f>
        <v/>
      </c>
      <c r="AG1103" s="21">
        <f>ROUNDDOWN(MAX(0,R1103-(AB1103+AC1103+AE1103)*0.6),-2)+ROUNDDOWN(MAX(0,S1103-(AB1103+AC1103+AE1103)*0.4),-2)</f>
        <v/>
      </c>
      <c r="AH1103" s="21">
        <f>ROUNDDOWN(MAX(0,T1103-(AB1103+AD1103)*0.6),-2)+ROUNDDOWN(MAX(0,U1103-(AB1103+AD1103)*0.4),-2)</f>
        <v/>
      </c>
      <c r="AI1103" s="21">
        <f>ROUNDDOWN(T1103,-2)+ROUNDDOWN(U1103,-2)</f>
        <v/>
      </c>
      <c r="AJ1103" s="21">
        <f>M1103+AF1103</f>
        <v/>
      </c>
      <c r="AK1103" s="21">
        <f>M1103+AG1103</f>
        <v/>
      </c>
      <c r="AL1103" s="21">
        <f>N1103+AH1103</f>
        <v/>
      </c>
      <c r="AM1103" s="21">
        <f>O1103+AI1103</f>
        <v/>
      </c>
      <c r="AN1103" s="21">
        <f>N1103+AI1103</f>
        <v/>
      </c>
      <c r="AO1103" s="21">
        <f>ROUNDDOWN((R1103+S1103)*0.2/Y1103+2000,0)</f>
        <v/>
      </c>
      <c r="AP1103" s="21">
        <f>ROUNDDOWN((T1103+U1103)*0.2/Z1103+2000,0)</f>
        <v/>
      </c>
      <c r="AQ1103" s="21">
        <f>AL1103-AK1103</f>
        <v/>
      </c>
      <c r="AR1103" s="21">
        <f>AM1103-AK1103</f>
        <v/>
      </c>
      <c r="AS1103" s="21">
        <f>AM1103-AL1103</f>
        <v/>
      </c>
      <c r="AT1103" s="21">
        <f>AK1103+C1103-AJ1103</f>
        <v/>
      </c>
      <c r="AU1103" s="21">
        <f>AL1103+C1103-AM1103</f>
        <v/>
      </c>
      <c r="AV1103" s="21">
        <f>AN1103+C1103-AM1103</f>
        <v/>
      </c>
    </row>
    <row r="1104">
      <c r="A1104" t="inlineStr">
        <is>
          <t>医療費の境目</t>
        </is>
      </c>
      <c r="B1104" s="21">
        <f>'3_医療費の境目'!$B$3</f>
        <v/>
      </c>
      <c r="C1104" s="21">
        <f>IF('3_医療費の境目'!$B$4="",AO1104,'3_医療費の境目'!$B$4)</f>
        <v/>
      </c>
      <c r="D1104" s="21">
        <f>'3_医療費の境目'!D1104</f>
        <v/>
      </c>
      <c r="E1104" s="21">
        <f>ROUND(MIN(B1104/12,650000)*12*0.0915+MIN(B1104/12,1390000)*12*(0.0504+0)+B1104*0.005,0)</f>
        <v/>
      </c>
      <c r="F1104" s="21">
        <f>IF(B1104&lt;741000,0,IF(B1104&lt;2191000,B1104-740000,IF(B1104&lt;2193000,1451000,IF(B1104&lt;2196000,1453000,IF(B1104&lt;2200000,1456000,IF(B1104&lt;3600000,ROUND(ROUNDDOWN(B1104/4,-3)*2.8,0)-80000,IF(B1104&lt;6600000,ROUND(ROUNDDOWN(B1104/4,-3)*3.2,0)-440000,IF(B1104&lt;8500000,ROUNDDOWN(B1104*0.9,0)-1100000,B1104-1950000))))))))</f>
        <v/>
      </c>
      <c r="G1104" s="21">
        <f>IF(F1104&gt;23500000,NA(),IF(F1104&lt;=4890000,1040000,IF(F1104&lt;=6550000,670000,620000)))</f>
        <v/>
      </c>
      <c r="H1104" s="21">
        <f>IF(D1104&lt;=0,0,MAX(0,MIN(2000000,D1104-MIN(100000,ROUNDDOWN(F1104*0.05,0)))))</f>
        <v/>
      </c>
      <c r="I1104" s="21">
        <f>IF(C1104&lt;=2000,0,MIN(C1104,ROUNDDOWN(F1104*0.4,0))-2000)</f>
        <v/>
      </c>
      <c r="J1104" s="21">
        <f>MAX(0,ROUNDDOWN(F1104-E1104-G1104,-3))</f>
        <v/>
      </c>
      <c r="K1104" s="21">
        <f>MAX(0,ROUNDDOWN(F1104-E1104-G1104-H1104-I1104,-3))</f>
        <v/>
      </c>
      <c r="L1104" s="21">
        <f>MAX(0,ROUNDDOWN(F1104-E1104-G1104-H1104,-3))</f>
        <v/>
      </c>
      <c r="M1104" s="21">
        <f>IF(J1104&lt;=0,0,ROUNDDOWN((J1104*LOOKUP(J1104,{0,1950001,3300001,6950001,9000001,18000001,40000001},{0.05,0.1,0.2,0.23,0.33,0.4,0.45})-LOOKUP(J1104,{0,1950001,3300001,6950001,9000001,18000001,40000001},{0,97500,427500,636000,1536000,2796000,4796000}))*1.021,-2))</f>
        <v/>
      </c>
      <c r="N1104" s="21">
        <f>IF(K1104&lt;=0,0,ROUNDDOWN((K1104*LOOKUP(K1104,{0,1950001,3300001,6950001,9000001,18000001,40000001},{0.05,0.1,0.2,0.23,0.33,0.4,0.45})-LOOKUP(K1104,{0,1950001,3300001,6950001,9000001,18000001,40000001},{0,97500,427500,636000,1536000,2796000,4796000}))*1.021,-2))</f>
        <v/>
      </c>
      <c r="O1104" s="21">
        <f>IF(L1104&lt;=0,0,ROUNDDOWN((L1104*LOOKUP(L1104,{0,1950001,3300001,6950001,9000001,18000001,40000001},{0.05,0.1,0.2,0.23,0.33,0.4,0.45})-LOOKUP(L1104,{0,1950001,3300001,6950001,9000001,18000001,40000001},{0,97500,427500,636000,1536000,2796000,4796000}))*1.021,-2))</f>
        <v/>
      </c>
      <c r="P1104" s="21">
        <f>MAX(0,ROUNDDOWN(F1104-E1104-430000,-3))</f>
        <v/>
      </c>
      <c r="Q1104" s="21">
        <f>MAX(0,ROUNDDOWN(F1104-E1104-430000-H1104,-3))</f>
        <v/>
      </c>
      <c r="R1104" s="21">
        <f>IF(F1104&lt;=450000,0,MAX(0,P1104*0.06-MIN(50000,P1104)*0.03))</f>
        <v/>
      </c>
      <c r="S1104" s="21">
        <f>IF(F1104&lt;=450000,0,MAX(0,P1104*0.04-MIN(50000,P1104)*0.02))</f>
        <v/>
      </c>
      <c r="T1104" s="21">
        <f>IF(F1104&lt;=450000,0,MAX(0,Q1104*0.06-MIN(50000,Q1104)*0.03))</f>
        <v/>
      </c>
      <c r="U1104" s="21">
        <f>IF(F1104&lt;=450000,0,MAX(0,Q1104*0.04-MIN(50000,Q1104)*0.02))</f>
        <v/>
      </c>
      <c r="V1104" s="21">
        <f>50000+MAX(0,G1104-480000)</f>
        <v/>
      </c>
      <c r="W1104" s="21">
        <f>P1104-V1104</f>
        <v/>
      </c>
      <c r="X1104" s="21">
        <f>Q1104-V1104</f>
        <v/>
      </c>
      <c r="Y1104" s="22">
        <f>IF(W1104&lt;0,0.9,LOOKUP(W1104,{0,1950001,3300001,6950001,9000001,18000001,40000001},{0.84895,0.7979,0.6958,0.66517,0.56307,0.4916,0.44055}))</f>
        <v/>
      </c>
      <c r="Z1104" s="22">
        <f>IF(X1104&lt;0,0.9,LOOKUP(X1104,{0,1950001,3300001,6950001,9000001,18000001,40000001},{0.84895,0.7979,0.6958,0.66517,0.56307,0.4916,0.44055}))</f>
        <v/>
      </c>
      <c r="AA1104" s="22">
        <f>IF(W1104&lt;0,0,CHOOSE(MATCH(W1104,{0,1950001,3300001,6950001,9000001},1),5.105/84.895,10.21/79.79,20.42/69.58,23.483/66.517,33.693/56.307))</f>
        <v/>
      </c>
      <c r="AB1104" s="21">
        <f>IF(C1104&lt;=2000,0,(MIN(C1104,ROUNDDOWN(F1104*0.3,0))-2000)*0.1)</f>
        <v/>
      </c>
      <c r="AC1104" s="21">
        <f>IF(C1104&lt;=2000,0,MIN((C1104-2000)*Y1104,(R1104+S1104)*0.2))</f>
        <v/>
      </c>
      <c r="AD1104" s="21">
        <f>IF(C1104&lt;=2000,0,MIN((C1104-2000)*Z1104,(T1104+U1104)*0.2))</f>
        <v/>
      </c>
      <c r="AE1104" s="21">
        <f>AC1104*AA1104</f>
        <v/>
      </c>
      <c r="AF1104" s="21">
        <f>ROUNDDOWN(R1104,-2)+ROUNDDOWN(S1104,-2)</f>
        <v/>
      </c>
      <c r="AG1104" s="21">
        <f>ROUNDDOWN(MAX(0,R1104-(AB1104+AC1104+AE1104)*0.6),-2)+ROUNDDOWN(MAX(0,S1104-(AB1104+AC1104+AE1104)*0.4),-2)</f>
        <v/>
      </c>
      <c r="AH1104" s="21">
        <f>ROUNDDOWN(MAX(0,T1104-(AB1104+AD1104)*0.6),-2)+ROUNDDOWN(MAX(0,U1104-(AB1104+AD1104)*0.4),-2)</f>
        <v/>
      </c>
      <c r="AI1104" s="21">
        <f>ROUNDDOWN(T1104,-2)+ROUNDDOWN(U1104,-2)</f>
        <v/>
      </c>
      <c r="AJ1104" s="21">
        <f>M1104+AF1104</f>
        <v/>
      </c>
      <c r="AK1104" s="21">
        <f>M1104+AG1104</f>
        <v/>
      </c>
      <c r="AL1104" s="21">
        <f>N1104+AH1104</f>
        <v/>
      </c>
      <c r="AM1104" s="21">
        <f>O1104+AI1104</f>
        <v/>
      </c>
      <c r="AN1104" s="21">
        <f>N1104+AI1104</f>
        <v/>
      </c>
      <c r="AO1104" s="21">
        <f>ROUNDDOWN((R1104+S1104)*0.2/Y1104+2000,0)</f>
        <v/>
      </c>
      <c r="AP1104" s="21">
        <f>ROUNDDOWN((T1104+U1104)*0.2/Z1104+2000,0)</f>
        <v/>
      </c>
      <c r="AQ1104" s="21">
        <f>AL1104-AK1104</f>
        <v/>
      </c>
      <c r="AR1104" s="21">
        <f>AM1104-AK1104</f>
        <v/>
      </c>
      <c r="AS1104" s="21">
        <f>AM1104-AL1104</f>
        <v/>
      </c>
      <c r="AT1104" s="21">
        <f>AK1104+C1104-AJ1104</f>
        <v/>
      </c>
      <c r="AU1104" s="21">
        <f>AL1104+C1104-AM1104</f>
        <v/>
      </c>
      <c r="AV1104" s="21">
        <f>AN1104+C1104-AM1104</f>
        <v/>
      </c>
    </row>
    <row r="1105">
      <c r="A1105" t="inlineStr">
        <is>
          <t>医療費の境目</t>
        </is>
      </c>
      <c r="B1105" s="21">
        <f>'3_医療費の境目'!$B$3</f>
        <v/>
      </c>
      <c r="C1105" s="21">
        <f>IF('3_医療費の境目'!$B$4="",AO1105,'3_医療費の境目'!$B$4)</f>
        <v/>
      </c>
      <c r="D1105" s="21">
        <f>'3_医療費の境目'!D1105</f>
        <v/>
      </c>
      <c r="E1105" s="21">
        <f>ROUND(MIN(B1105/12,650000)*12*0.0915+MIN(B1105/12,1390000)*12*(0.0504+0)+B1105*0.005,0)</f>
        <v/>
      </c>
      <c r="F1105" s="21">
        <f>IF(B1105&lt;741000,0,IF(B1105&lt;2191000,B1105-740000,IF(B1105&lt;2193000,1451000,IF(B1105&lt;2196000,1453000,IF(B1105&lt;2200000,1456000,IF(B1105&lt;3600000,ROUND(ROUNDDOWN(B1105/4,-3)*2.8,0)-80000,IF(B1105&lt;6600000,ROUND(ROUNDDOWN(B1105/4,-3)*3.2,0)-440000,IF(B1105&lt;8500000,ROUNDDOWN(B1105*0.9,0)-1100000,B1105-1950000))))))))</f>
        <v/>
      </c>
      <c r="G1105" s="21">
        <f>IF(F1105&gt;23500000,NA(),IF(F1105&lt;=4890000,1040000,IF(F1105&lt;=6550000,670000,620000)))</f>
        <v/>
      </c>
      <c r="H1105" s="21">
        <f>IF(D1105&lt;=0,0,MAX(0,MIN(2000000,D1105-MIN(100000,ROUNDDOWN(F1105*0.05,0)))))</f>
        <v/>
      </c>
      <c r="I1105" s="21">
        <f>IF(C1105&lt;=2000,0,MIN(C1105,ROUNDDOWN(F1105*0.4,0))-2000)</f>
        <v/>
      </c>
      <c r="J1105" s="21">
        <f>MAX(0,ROUNDDOWN(F1105-E1105-G1105,-3))</f>
        <v/>
      </c>
      <c r="K1105" s="21">
        <f>MAX(0,ROUNDDOWN(F1105-E1105-G1105-H1105-I1105,-3))</f>
        <v/>
      </c>
      <c r="L1105" s="21">
        <f>MAX(0,ROUNDDOWN(F1105-E1105-G1105-H1105,-3))</f>
        <v/>
      </c>
      <c r="M1105" s="21">
        <f>IF(J1105&lt;=0,0,ROUNDDOWN((J1105*LOOKUP(J1105,{0,1950001,3300001,6950001,9000001,18000001,40000001},{0.05,0.1,0.2,0.23,0.33,0.4,0.45})-LOOKUP(J1105,{0,1950001,3300001,6950001,9000001,18000001,40000001},{0,97500,427500,636000,1536000,2796000,4796000}))*1.021,-2))</f>
        <v/>
      </c>
      <c r="N1105" s="21">
        <f>IF(K1105&lt;=0,0,ROUNDDOWN((K1105*LOOKUP(K1105,{0,1950001,3300001,6950001,9000001,18000001,40000001},{0.05,0.1,0.2,0.23,0.33,0.4,0.45})-LOOKUP(K1105,{0,1950001,3300001,6950001,9000001,18000001,40000001},{0,97500,427500,636000,1536000,2796000,4796000}))*1.021,-2))</f>
        <v/>
      </c>
      <c r="O1105" s="21">
        <f>IF(L1105&lt;=0,0,ROUNDDOWN((L1105*LOOKUP(L1105,{0,1950001,3300001,6950001,9000001,18000001,40000001},{0.05,0.1,0.2,0.23,0.33,0.4,0.45})-LOOKUP(L1105,{0,1950001,3300001,6950001,9000001,18000001,40000001},{0,97500,427500,636000,1536000,2796000,4796000}))*1.021,-2))</f>
        <v/>
      </c>
      <c r="P1105" s="21">
        <f>MAX(0,ROUNDDOWN(F1105-E1105-430000,-3))</f>
        <v/>
      </c>
      <c r="Q1105" s="21">
        <f>MAX(0,ROUNDDOWN(F1105-E1105-430000-H1105,-3))</f>
        <v/>
      </c>
      <c r="R1105" s="21">
        <f>IF(F1105&lt;=450000,0,MAX(0,P1105*0.06-MIN(50000,P1105)*0.03))</f>
        <v/>
      </c>
      <c r="S1105" s="21">
        <f>IF(F1105&lt;=450000,0,MAX(0,P1105*0.04-MIN(50000,P1105)*0.02))</f>
        <v/>
      </c>
      <c r="T1105" s="21">
        <f>IF(F1105&lt;=450000,0,MAX(0,Q1105*0.06-MIN(50000,Q1105)*0.03))</f>
        <v/>
      </c>
      <c r="U1105" s="21">
        <f>IF(F1105&lt;=450000,0,MAX(0,Q1105*0.04-MIN(50000,Q1105)*0.02))</f>
        <v/>
      </c>
      <c r="V1105" s="21">
        <f>50000+MAX(0,G1105-480000)</f>
        <v/>
      </c>
      <c r="W1105" s="21">
        <f>P1105-V1105</f>
        <v/>
      </c>
      <c r="X1105" s="21">
        <f>Q1105-V1105</f>
        <v/>
      </c>
      <c r="Y1105" s="22">
        <f>IF(W1105&lt;0,0.9,LOOKUP(W1105,{0,1950001,3300001,6950001,9000001,18000001,40000001},{0.84895,0.7979,0.6958,0.66517,0.56307,0.4916,0.44055}))</f>
        <v/>
      </c>
      <c r="Z1105" s="22">
        <f>IF(X1105&lt;0,0.9,LOOKUP(X1105,{0,1950001,3300001,6950001,9000001,18000001,40000001},{0.84895,0.7979,0.6958,0.66517,0.56307,0.4916,0.44055}))</f>
        <v/>
      </c>
      <c r="AA1105" s="22">
        <f>IF(W1105&lt;0,0,CHOOSE(MATCH(W1105,{0,1950001,3300001,6950001,9000001},1),5.105/84.895,10.21/79.79,20.42/69.58,23.483/66.517,33.693/56.307))</f>
        <v/>
      </c>
      <c r="AB1105" s="21">
        <f>IF(C1105&lt;=2000,0,(MIN(C1105,ROUNDDOWN(F1105*0.3,0))-2000)*0.1)</f>
        <v/>
      </c>
      <c r="AC1105" s="21">
        <f>IF(C1105&lt;=2000,0,MIN((C1105-2000)*Y1105,(R1105+S1105)*0.2))</f>
        <v/>
      </c>
      <c r="AD1105" s="21">
        <f>IF(C1105&lt;=2000,0,MIN((C1105-2000)*Z1105,(T1105+U1105)*0.2))</f>
        <v/>
      </c>
      <c r="AE1105" s="21">
        <f>AC1105*AA1105</f>
        <v/>
      </c>
      <c r="AF1105" s="21">
        <f>ROUNDDOWN(R1105,-2)+ROUNDDOWN(S1105,-2)</f>
        <v/>
      </c>
      <c r="AG1105" s="21">
        <f>ROUNDDOWN(MAX(0,R1105-(AB1105+AC1105+AE1105)*0.6),-2)+ROUNDDOWN(MAX(0,S1105-(AB1105+AC1105+AE1105)*0.4),-2)</f>
        <v/>
      </c>
      <c r="AH1105" s="21">
        <f>ROUNDDOWN(MAX(0,T1105-(AB1105+AD1105)*0.6),-2)+ROUNDDOWN(MAX(0,U1105-(AB1105+AD1105)*0.4),-2)</f>
        <v/>
      </c>
      <c r="AI1105" s="21">
        <f>ROUNDDOWN(T1105,-2)+ROUNDDOWN(U1105,-2)</f>
        <v/>
      </c>
      <c r="AJ1105" s="21">
        <f>M1105+AF1105</f>
        <v/>
      </c>
      <c r="AK1105" s="21">
        <f>M1105+AG1105</f>
        <v/>
      </c>
      <c r="AL1105" s="21">
        <f>N1105+AH1105</f>
        <v/>
      </c>
      <c r="AM1105" s="21">
        <f>O1105+AI1105</f>
        <v/>
      </c>
      <c r="AN1105" s="21">
        <f>N1105+AI1105</f>
        <v/>
      </c>
      <c r="AO1105" s="21">
        <f>ROUNDDOWN((R1105+S1105)*0.2/Y1105+2000,0)</f>
        <v/>
      </c>
      <c r="AP1105" s="21">
        <f>ROUNDDOWN((T1105+U1105)*0.2/Z1105+2000,0)</f>
        <v/>
      </c>
      <c r="AQ1105" s="21">
        <f>AL1105-AK1105</f>
        <v/>
      </c>
      <c r="AR1105" s="21">
        <f>AM1105-AK1105</f>
        <v/>
      </c>
      <c r="AS1105" s="21">
        <f>AM1105-AL1105</f>
        <v/>
      </c>
      <c r="AT1105" s="21">
        <f>AK1105+C1105-AJ1105</f>
        <v/>
      </c>
      <c r="AU1105" s="21">
        <f>AL1105+C1105-AM1105</f>
        <v/>
      </c>
      <c r="AV1105" s="21">
        <f>AN1105+C1105-AM1105</f>
        <v/>
      </c>
    </row>
    <row r="1106">
      <c r="A1106" t="inlineStr">
        <is>
          <t>医療費の境目</t>
        </is>
      </c>
      <c r="B1106" s="21">
        <f>'3_医療費の境目'!$B$3</f>
        <v/>
      </c>
      <c r="C1106" s="21">
        <f>IF('3_医療費の境目'!$B$4="",AO1106,'3_医療費の境目'!$B$4)</f>
        <v/>
      </c>
      <c r="D1106" s="21">
        <f>'3_医療費の境目'!D1106</f>
        <v/>
      </c>
      <c r="E1106" s="21">
        <f>ROUND(MIN(B1106/12,650000)*12*0.0915+MIN(B1106/12,1390000)*12*(0.0504+0)+B1106*0.005,0)</f>
        <v/>
      </c>
      <c r="F1106" s="21">
        <f>IF(B1106&lt;741000,0,IF(B1106&lt;2191000,B1106-740000,IF(B1106&lt;2193000,1451000,IF(B1106&lt;2196000,1453000,IF(B1106&lt;2200000,1456000,IF(B1106&lt;3600000,ROUND(ROUNDDOWN(B1106/4,-3)*2.8,0)-80000,IF(B1106&lt;6600000,ROUND(ROUNDDOWN(B1106/4,-3)*3.2,0)-440000,IF(B1106&lt;8500000,ROUNDDOWN(B1106*0.9,0)-1100000,B1106-1950000))))))))</f>
        <v/>
      </c>
      <c r="G1106" s="21">
        <f>IF(F1106&gt;23500000,NA(),IF(F1106&lt;=4890000,1040000,IF(F1106&lt;=6550000,670000,620000)))</f>
        <v/>
      </c>
      <c r="H1106" s="21">
        <f>IF(D1106&lt;=0,0,MAX(0,MIN(2000000,D1106-MIN(100000,ROUNDDOWN(F1106*0.05,0)))))</f>
        <v/>
      </c>
      <c r="I1106" s="21">
        <f>IF(C1106&lt;=2000,0,MIN(C1106,ROUNDDOWN(F1106*0.4,0))-2000)</f>
        <v/>
      </c>
      <c r="J1106" s="21">
        <f>MAX(0,ROUNDDOWN(F1106-E1106-G1106,-3))</f>
        <v/>
      </c>
      <c r="K1106" s="21">
        <f>MAX(0,ROUNDDOWN(F1106-E1106-G1106-H1106-I1106,-3))</f>
        <v/>
      </c>
      <c r="L1106" s="21">
        <f>MAX(0,ROUNDDOWN(F1106-E1106-G1106-H1106,-3))</f>
        <v/>
      </c>
      <c r="M1106" s="21">
        <f>IF(J1106&lt;=0,0,ROUNDDOWN((J1106*LOOKUP(J1106,{0,1950001,3300001,6950001,9000001,18000001,40000001},{0.05,0.1,0.2,0.23,0.33,0.4,0.45})-LOOKUP(J1106,{0,1950001,3300001,6950001,9000001,18000001,40000001},{0,97500,427500,636000,1536000,2796000,4796000}))*1.021,-2))</f>
        <v/>
      </c>
      <c r="N1106" s="21">
        <f>IF(K1106&lt;=0,0,ROUNDDOWN((K1106*LOOKUP(K1106,{0,1950001,3300001,6950001,9000001,18000001,40000001},{0.05,0.1,0.2,0.23,0.33,0.4,0.45})-LOOKUP(K1106,{0,1950001,3300001,6950001,9000001,18000001,40000001},{0,97500,427500,636000,1536000,2796000,4796000}))*1.021,-2))</f>
        <v/>
      </c>
      <c r="O1106" s="21">
        <f>IF(L1106&lt;=0,0,ROUNDDOWN((L1106*LOOKUP(L1106,{0,1950001,3300001,6950001,9000001,18000001,40000001},{0.05,0.1,0.2,0.23,0.33,0.4,0.45})-LOOKUP(L1106,{0,1950001,3300001,6950001,9000001,18000001,40000001},{0,97500,427500,636000,1536000,2796000,4796000}))*1.021,-2))</f>
        <v/>
      </c>
      <c r="P1106" s="21">
        <f>MAX(0,ROUNDDOWN(F1106-E1106-430000,-3))</f>
        <v/>
      </c>
      <c r="Q1106" s="21">
        <f>MAX(0,ROUNDDOWN(F1106-E1106-430000-H1106,-3))</f>
        <v/>
      </c>
      <c r="R1106" s="21">
        <f>IF(F1106&lt;=450000,0,MAX(0,P1106*0.06-MIN(50000,P1106)*0.03))</f>
        <v/>
      </c>
      <c r="S1106" s="21">
        <f>IF(F1106&lt;=450000,0,MAX(0,P1106*0.04-MIN(50000,P1106)*0.02))</f>
        <v/>
      </c>
      <c r="T1106" s="21">
        <f>IF(F1106&lt;=450000,0,MAX(0,Q1106*0.06-MIN(50000,Q1106)*0.03))</f>
        <v/>
      </c>
      <c r="U1106" s="21">
        <f>IF(F1106&lt;=450000,0,MAX(0,Q1106*0.04-MIN(50000,Q1106)*0.02))</f>
        <v/>
      </c>
      <c r="V1106" s="21">
        <f>50000+MAX(0,G1106-480000)</f>
        <v/>
      </c>
      <c r="W1106" s="21">
        <f>P1106-V1106</f>
        <v/>
      </c>
      <c r="X1106" s="21">
        <f>Q1106-V1106</f>
        <v/>
      </c>
      <c r="Y1106" s="22">
        <f>IF(W1106&lt;0,0.9,LOOKUP(W1106,{0,1950001,3300001,6950001,9000001,18000001,40000001},{0.84895,0.7979,0.6958,0.66517,0.56307,0.4916,0.44055}))</f>
        <v/>
      </c>
      <c r="Z1106" s="22">
        <f>IF(X1106&lt;0,0.9,LOOKUP(X1106,{0,1950001,3300001,6950001,9000001,18000001,40000001},{0.84895,0.7979,0.6958,0.66517,0.56307,0.4916,0.44055}))</f>
        <v/>
      </c>
      <c r="AA1106" s="22">
        <f>IF(W1106&lt;0,0,CHOOSE(MATCH(W1106,{0,1950001,3300001,6950001,9000001},1),5.105/84.895,10.21/79.79,20.42/69.58,23.483/66.517,33.693/56.307))</f>
        <v/>
      </c>
      <c r="AB1106" s="21">
        <f>IF(C1106&lt;=2000,0,(MIN(C1106,ROUNDDOWN(F1106*0.3,0))-2000)*0.1)</f>
        <v/>
      </c>
      <c r="AC1106" s="21">
        <f>IF(C1106&lt;=2000,0,MIN((C1106-2000)*Y1106,(R1106+S1106)*0.2))</f>
        <v/>
      </c>
      <c r="AD1106" s="21">
        <f>IF(C1106&lt;=2000,0,MIN((C1106-2000)*Z1106,(T1106+U1106)*0.2))</f>
        <v/>
      </c>
      <c r="AE1106" s="21">
        <f>AC1106*AA1106</f>
        <v/>
      </c>
      <c r="AF1106" s="21">
        <f>ROUNDDOWN(R1106,-2)+ROUNDDOWN(S1106,-2)</f>
        <v/>
      </c>
      <c r="AG1106" s="21">
        <f>ROUNDDOWN(MAX(0,R1106-(AB1106+AC1106+AE1106)*0.6),-2)+ROUNDDOWN(MAX(0,S1106-(AB1106+AC1106+AE1106)*0.4),-2)</f>
        <v/>
      </c>
      <c r="AH1106" s="21">
        <f>ROUNDDOWN(MAX(0,T1106-(AB1106+AD1106)*0.6),-2)+ROUNDDOWN(MAX(0,U1106-(AB1106+AD1106)*0.4),-2)</f>
        <v/>
      </c>
      <c r="AI1106" s="21">
        <f>ROUNDDOWN(T1106,-2)+ROUNDDOWN(U1106,-2)</f>
        <v/>
      </c>
      <c r="AJ1106" s="21">
        <f>M1106+AF1106</f>
        <v/>
      </c>
      <c r="AK1106" s="21">
        <f>M1106+AG1106</f>
        <v/>
      </c>
      <c r="AL1106" s="21">
        <f>N1106+AH1106</f>
        <v/>
      </c>
      <c r="AM1106" s="21">
        <f>O1106+AI1106</f>
        <v/>
      </c>
      <c r="AN1106" s="21">
        <f>N1106+AI1106</f>
        <v/>
      </c>
      <c r="AO1106" s="21">
        <f>ROUNDDOWN((R1106+S1106)*0.2/Y1106+2000,0)</f>
        <v/>
      </c>
      <c r="AP1106" s="21">
        <f>ROUNDDOWN((T1106+U1106)*0.2/Z1106+2000,0)</f>
        <v/>
      </c>
      <c r="AQ1106" s="21">
        <f>AL1106-AK1106</f>
        <v/>
      </c>
      <c r="AR1106" s="21">
        <f>AM1106-AK1106</f>
        <v/>
      </c>
      <c r="AS1106" s="21">
        <f>AM1106-AL1106</f>
        <v/>
      </c>
      <c r="AT1106" s="21">
        <f>AK1106+C1106-AJ1106</f>
        <v/>
      </c>
      <c r="AU1106" s="21">
        <f>AL1106+C1106-AM1106</f>
        <v/>
      </c>
      <c r="AV1106" s="21">
        <f>AN1106+C1106-AM1106</f>
        <v/>
      </c>
    </row>
    <row r="1107">
      <c r="A1107" t="inlineStr">
        <is>
          <t>医療費の境目</t>
        </is>
      </c>
      <c r="B1107" s="21">
        <f>'3_医療費の境目'!$B$3</f>
        <v/>
      </c>
      <c r="C1107" s="21">
        <f>IF('3_医療費の境目'!$B$4="",AO1107,'3_医療費の境目'!$B$4)</f>
        <v/>
      </c>
      <c r="D1107" s="21">
        <f>'3_医療費の境目'!D1107</f>
        <v/>
      </c>
      <c r="E1107" s="21">
        <f>ROUND(MIN(B1107/12,650000)*12*0.0915+MIN(B1107/12,1390000)*12*(0.0504+0)+B1107*0.005,0)</f>
        <v/>
      </c>
      <c r="F1107" s="21">
        <f>IF(B1107&lt;741000,0,IF(B1107&lt;2191000,B1107-740000,IF(B1107&lt;2193000,1451000,IF(B1107&lt;2196000,1453000,IF(B1107&lt;2200000,1456000,IF(B1107&lt;3600000,ROUND(ROUNDDOWN(B1107/4,-3)*2.8,0)-80000,IF(B1107&lt;6600000,ROUND(ROUNDDOWN(B1107/4,-3)*3.2,0)-440000,IF(B1107&lt;8500000,ROUNDDOWN(B1107*0.9,0)-1100000,B1107-1950000))))))))</f>
        <v/>
      </c>
      <c r="G1107" s="21">
        <f>IF(F1107&gt;23500000,NA(),IF(F1107&lt;=4890000,1040000,IF(F1107&lt;=6550000,670000,620000)))</f>
        <v/>
      </c>
      <c r="H1107" s="21">
        <f>IF(D1107&lt;=0,0,MAX(0,MIN(2000000,D1107-MIN(100000,ROUNDDOWN(F1107*0.05,0)))))</f>
        <v/>
      </c>
      <c r="I1107" s="21">
        <f>IF(C1107&lt;=2000,0,MIN(C1107,ROUNDDOWN(F1107*0.4,0))-2000)</f>
        <v/>
      </c>
      <c r="J1107" s="21">
        <f>MAX(0,ROUNDDOWN(F1107-E1107-G1107,-3))</f>
        <v/>
      </c>
      <c r="K1107" s="21">
        <f>MAX(0,ROUNDDOWN(F1107-E1107-G1107-H1107-I1107,-3))</f>
        <v/>
      </c>
      <c r="L1107" s="21">
        <f>MAX(0,ROUNDDOWN(F1107-E1107-G1107-H1107,-3))</f>
        <v/>
      </c>
      <c r="M1107" s="21">
        <f>IF(J1107&lt;=0,0,ROUNDDOWN((J1107*LOOKUP(J1107,{0,1950001,3300001,6950001,9000001,18000001,40000001},{0.05,0.1,0.2,0.23,0.33,0.4,0.45})-LOOKUP(J1107,{0,1950001,3300001,6950001,9000001,18000001,40000001},{0,97500,427500,636000,1536000,2796000,4796000}))*1.021,-2))</f>
        <v/>
      </c>
      <c r="N1107" s="21">
        <f>IF(K1107&lt;=0,0,ROUNDDOWN((K1107*LOOKUP(K1107,{0,1950001,3300001,6950001,9000001,18000001,40000001},{0.05,0.1,0.2,0.23,0.33,0.4,0.45})-LOOKUP(K1107,{0,1950001,3300001,6950001,9000001,18000001,40000001},{0,97500,427500,636000,1536000,2796000,4796000}))*1.021,-2))</f>
        <v/>
      </c>
      <c r="O1107" s="21">
        <f>IF(L1107&lt;=0,0,ROUNDDOWN((L1107*LOOKUP(L1107,{0,1950001,3300001,6950001,9000001,18000001,40000001},{0.05,0.1,0.2,0.23,0.33,0.4,0.45})-LOOKUP(L1107,{0,1950001,3300001,6950001,9000001,18000001,40000001},{0,97500,427500,636000,1536000,2796000,4796000}))*1.021,-2))</f>
        <v/>
      </c>
      <c r="P1107" s="21">
        <f>MAX(0,ROUNDDOWN(F1107-E1107-430000,-3))</f>
        <v/>
      </c>
      <c r="Q1107" s="21">
        <f>MAX(0,ROUNDDOWN(F1107-E1107-430000-H1107,-3))</f>
        <v/>
      </c>
      <c r="R1107" s="21">
        <f>IF(F1107&lt;=450000,0,MAX(0,P1107*0.06-MIN(50000,P1107)*0.03))</f>
        <v/>
      </c>
      <c r="S1107" s="21">
        <f>IF(F1107&lt;=450000,0,MAX(0,P1107*0.04-MIN(50000,P1107)*0.02))</f>
        <v/>
      </c>
      <c r="T1107" s="21">
        <f>IF(F1107&lt;=450000,0,MAX(0,Q1107*0.06-MIN(50000,Q1107)*0.03))</f>
        <v/>
      </c>
      <c r="U1107" s="21">
        <f>IF(F1107&lt;=450000,0,MAX(0,Q1107*0.04-MIN(50000,Q1107)*0.02))</f>
        <v/>
      </c>
      <c r="V1107" s="21">
        <f>50000+MAX(0,G1107-480000)</f>
        <v/>
      </c>
      <c r="W1107" s="21">
        <f>P1107-V1107</f>
        <v/>
      </c>
      <c r="X1107" s="21">
        <f>Q1107-V1107</f>
        <v/>
      </c>
      <c r="Y1107" s="22">
        <f>IF(W1107&lt;0,0.9,LOOKUP(W1107,{0,1950001,3300001,6950001,9000001,18000001,40000001},{0.84895,0.7979,0.6958,0.66517,0.56307,0.4916,0.44055}))</f>
        <v/>
      </c>
      <c r="Z1107" s="22">
        <f>IF(X1107&lt;0,0.9,LOOKUP(X1107,{0,1950001,3300001,6950001,9000001,18000001,40000001},{0.84895,0.7979,0.6958,0.66517,0.56307,0.4916,0.44055}))</f>
        <v/>
      </c>
      <c r="AA1107" s="22">
        <f>IF(W1107&lt;0,0,CHOOSE(MATCH(W1107,{0,1950001,3300001,6950001,9000001},1),5.105/84.895,10.21/79.79,20.42/69.58,23.483/66.517,33.693/56.307))</f>
        <v/>
      </c>
      <c r="AB1107" s="21">
        <f>IF(C1107&lt;=2000,0,(MIN(C1107,ROUNDDOWN(F1107*0.3,0))-2000)*0.1)</f>
        <v/>
      </c>
      <c r="AC1107" s="21">
        <f>IF(C1107&lt;=2000,0,MIN((C1107-2000)*Y1107,(R1107+S1107)*0.2))</f>
        <v/>
      </c>
      <c r="AD1107" s="21">
        <f>IF(C1107&lt;=2000,0,MIN((C1107-2000)*Z1107,(T1107+U1107)*0.2))</f>
        <v/>
      </c>
      <c r="AE1107" s="21">
        <f>AC1107*AA1107</f>
        <v/>
      </c>
      <c r="AF1107" s="21">
        <f>ROUNDDOWN(R1107,-2)+ROUNDDOWN(S1107,-2)</f>
        <v/>
      </c>
      <c r="AG1107" s="21">
        <f>ROUNDDOWN(MAX(0,R1107-(AB1107+AC1107+AE1107)*0.6),-2)+ROUNDDOWN(MAX(0,S1107-(AB1107+AC1107+AE1107)*0.4),-2)</f>
        <v/>
      </c>
      <c r="AH1107" s="21">
        <f>ROUNDDOWN(MAX(0,T1107-(AB1107+AD1107)*0.6),-2)+ROUNDDOWN(MAX(0,U1107-(AB1107+AD1107)*0.4),-2)</f>
        <v/>
      </c>
      <c r="AI1107" s="21">
        <f>ROUNDDOWN(T1107,-2)+ROUNDDOWN(U1107,-2)</f>
        <v/>
      </c>
      <c r="AJ1107" s="21">
        <f>M1107+AF1107</f>
        <v/>
      </c>
      <c r="AK1107" s="21">
        <f>M1107+AG1107</f>
        <v/>
      </c>
      <c r="AL1107" s="21">
        <f>N1107+AH1107</f>
        <v/>
      </c>
      <c r="AM1107" s="21">
        <f>O1107+AI1107</f>
        <v/>
      </c>
      <c r="AN1107" s="21">
        <f>N1107+AI1107</f>
        <v/>
      </c>
      <c r="AO1107" s="21">
        <f>ROUNDDOWN((R1107+S1107)*0.2/Y1107+2000,0)</f>
        <v/>
      </c>
      <c r="AP1107" s="21">
        <f>ROUNDDOWN((T1107+U1107)*0.2/Z1107+2000,0)</f>
        <v/>
      </c>
      <c r="AQ1107" s="21">
        <f>AL1107-AK1107</f>
        <v/>
      </c>
      <c r="AR1107" s="21">
        <f>AM1107-AK1107</f>
        <v/>
      </c>
      <c r="AS1107" s="21">
        <f>AM1107-AL1107</f>
        <v/>
      </c>
      <c r="AT1107" s="21">
        <f>AK1107+C1107-AJ1107</f>
        <v/>
      </c>
      <c r="AU1107" s="21">
        <f>AL1107+C1107-AM1107</f>
        <v/>
      </c>
      <c r="AV1107" s="21">
        <f>AN1107+C1107-AM1107</f>
        <v/>
      </c>
    </row>
    <row r="1108">
      <c r="A1108" t="inlineStr">
        <is>
          <t>医療費の境目</t>
        </is>
      </c>
      <c r="B1108" s="21">
        <f>'3_医療費の境目'!$B$3</f>
        <v/>
      </c>
      <c r="C1108" s="21">
        <f>IF('3_医療費の境目'!$B$4="",AO1108,'3_医療費の境目'!$B$4)</f>
        <v/>
      </c>
      <c r="D1108" s="21">
        <f>'3_医療費の境目'!D1108</f>
        <v/>
      </c>
      <c r="E1108" s="21">
        <f>ROUND(MIN(B1108/12,650000)*12*0.0915+MIN(B1108/12,1390000)*12*(0.0504+0)+B1108*0.005,0)</f>
        <v/>
      </c>
      <c r="F1108" s="21">
        <f>IF(B1108&lt;741000,0,IF(B1108&lt;2191000,B1108-740000,IF(B1108&lt;2193000,1451000,IF(B1108&lt;2196000,1453000,IF(B1108&lt;2200000,1456000,IF(B1108&lt;3600000,ROUND(ROUNDDOWN(B1108/4,-3)*2.8,0)-80000,IF(B1108&lt;6600000,ROUND(ROUNDDOWN(B1108/4,-3)*3.2,0)-440000,IF(B1108&lt;8500000,ROUNDDOWN(B1108*0.9,0)-1100000,B1108-1950000))))))))</f>
        <v/>
      </c>
      <c r="G1108" s="21">
        <f>IF(F1108&gt;23500000,NA(),IF(F1108&lt;=4890000,1040000,IF(F1108&lt;=6550000,670000,620000)))</f>
        <v/>
      </c>
      <c r="H1108" s="21">
        <f>IF(D1108&lt;=0,0,MAX(0,MIN(2000000,D1108-MIN(100000,ROUNDDOWN(F1108*0.05,0)))))</f>
        <v/>
      </c>
      <c r="I1108" s="21">
        <f>IF(C1108&lt;=2000,0,MIN(C1108,ROUNDDOWN(F1108*0.4,0))-2000)</f>
        <v/>
      </c>
      <c r="J1108" s="21">
        <f>MAX(0,ROUNDDOWN(F1108-E1108-G1108,-3))</f>
        <v/>
      </c>
      <c r="K1108" s="21">
        <f>MAX(0,ROUNDDOWN(F1108-E1108-G1108-H1108-I1108,-3))</f>
        <v/>
      </c>
      <c r="L1108" s="21">
        <f>MAX(0,ROUNDDOWN(F1108-E1108-G1108-H1108,-3))</f>
        <v/>
      </c>
      <c r="M1108" s="21">
        <f>IF(J1108&lt;=0,0,ROUNDDOWN((J1108*LOOKUP(J1108,{0,1950001,3300001,6950001,9000001,18000001,40000001},{0.05,0.1,0.2,0.23,0.33,0.4,0.45})-LOOKUP(J1108,{0,1950001,3300001,6950001,9000001,18000001,40000001},{0,97500,427500,636000,1536000,2796000,4796000}))*1.021,-2))</f>
        <v/>
      </c>
      <c r="N1108" s="21">
        <f>IF(K1108&lt;=0,0,ROUNDDOWN((K1108*LOOKUP(K1108,{0,1950001,3300001,6950001,9000001,18000001,40000001},{0.05,0.1,0.2,0.23,0.33,0.4,0.45})-LOOKUP(K1108,{0,1950001,3300001,6950001,9000001,18000001,40000001},{0,97500,427500,636000,1536000,2796000,4796000}))*1.021,-2))</f>
        <v/>
      </c>
      <c r="O1108" s="21">
        <f>IF(L1108&lt;=0,0,ROUNDDOWN((L1108*LOOKUP(L1108,{0,1950001,3300001,6950001,9000001,18000001,40000001},{0.05,0.1,0.2,0.23,0.33,0.4,0.45})-LOOKUP(L1108,{0,1950001,3300001,6950001,9000001,18000001,40000001},{0,97500,427500,636000,1536000,2796000,4796000}))*1.021,-2))</f>
        <v/>
      </c>
      <c r="P1108" s="21">
        <f>MAX(0,ROUNDDOWN(F1108-E1108-430000,-3))</f>
        <v/>
      </c>
      <c r="Q1108" s="21">
        <f>MAX(0,ROUNDDOWN(F1108-E1108-430000-H1108,-3))</f>
        <v/>
      </c>
      <c r="R1108" s="21">
        <f>IF(F1108&lt;=450000,0,MAX(0,P1108*0.06-MIN(50000,P1108)*0.03))</f>
        <v/>
      </c>
      <c r="S1108" s="21">
        <f>IF(F1108&lt;=450000,0,MAX(0,P1108*0.04-MIN(50000,P1108)*0.02))</f>
        <v/>
      </c>
      <c r="T1108" s="21">
        <f>IF(F1108&lt;=450000,0,MAX(0,Q1108*0.06-MIN(50000,Q1108)*0.03))</f>
        <v/>
      </c>
      <c r="U1108" s="21">
        <f>IF(F1108&lt;=450000,0,MAX(0,Q1108*0.04-MIN(50000,Q1108)*0.02))</f>
        <v/>
      </c>
      <c r="V1108" s="21">
        <f>50000+MAX(0,G1108-480000)</f>
        <v/>
      </c>
      <c r="W1108" s="21">
        <f>P1108-V1108</f>
        <v/>
      </c>
      <c r="X1108" s="21">
        <f>Q1108-V1108</f>
        <v/>
      </c>
      <c r="Y1108" s="22">
        <f>IF(W1108&lt;0,0.9,LOOKUP(W1108,{0,1950001,3300001,6950001,9000001,18000001,40000001},{0.84895,0.7979,0.6958,0.66517,0.56307,0.4916,0.44055}))</f>
        <v/>
      </c>
      <c r="Z1108" s="22">
        <f>IF(X1108&lt;0,0.9,LOOKUP(X1108,{0,1950001,3300001,6950001,9000001,18000001,40000001},{0.84895,0.7979,0.6958,0.66517,0.56307,0.4916,0.44055}))</f>
        <v/>
      </c>
      <c r="AA1108" s="22">
        <f>IF(W1108&lt;0,0,CHOOSE(MATCH(W1108,{0,1950001,3300001,6950001,9000001},1),5.105/84.895,10.21/79.79,20.42/69.58,23.483/66.517,33.693/56.307))</f>
        <v/>
      </c>
      <c r="AB1108" s="21">
        <f>IF(C1108&lt;=2000,0,(MIN(C1108,ROUNDDOWN(F1108*0.3,0))-2000)*0.1)</f>
        <v/>
      </c>
      <c r="AC1108" s="21">
        <f>IF(C1108&lt;=2000,0,MIN((C1108-2000)*Y1108,(R1108+S1108)*0.2))</f>
        <v/>
      </c>
      <c r="AD1108" s="21">
        <f>IF(C1108&lt;=2000,0,MIN((C1108-2000)*Z1108,(T1108+U1108)*0.2))</f>
        <v/>
      </c>
      <c r="AE1108" s="21">
        <f>AC1108*AA1108</f>
        <v/>
      </c>
      <c r="AF1108" s="21">
        <f>ROUNDDOWN(R1108,-2)+ROUNDDOWN(S1108,-2)</f>
        <v/>
      </c>
      <c r="AG1108" s="21">
        <f>ROUNDDOWN(MAX(0,R1108-(AB1108+AC1108+AE1108)*0.6),-2)+ROUNDDOWN(MAX(0,S1108-(AB1108+AC1108+AE1108)*0.4),-2)</f>
        <v/>
      </c>
      <c r="AH1108" s="21">
        <f>ROUNDDOWN(MAX(0,T1108-(AB1108+AD1108)*0.6),-2)+ROUNDDOWN(MAX(0,U1108-(AB1108+AD1108)*0.4),-2)</f>
        <v/>
      </c>
      <c r="AI1108" s="21">
        <f>ROUNDDOWN(T1108,-2)+ROUNDDOWN(U1108,-2)</f>
        <v/>
      </c>
      <c r="AJ1108" s="21">
        <f>M1108+AF1108</f>
        <v/>
      </c>
      <c r="AK1108" s="21">
        <f>M1108+AG1108</f>
        <v/>
      </c>
      <c r="AL1108" s="21">
        <f>N1108+AH1108</f>
        <v/>
      </c>
      <c r="AM1108" s="21">
        <f>O1108+AI1108</f>
        <v/>
      </c>
      <c r="AN1108" s="21">
        <f>N1108+AI1108</f>
        <v/>
      </c>
      <c r="AO1108" s="21">
        <f>ROUNDDOWN((R1108+S1108)*0.2/Y1108+2000,0)</f>
        <v/>
      </c>
      <c r="AP1108" s="21">
        <f>ROUNDDOWN((T1108+U1108)*0.2/Z1108+2000,0)</f>
        <v/>
      </c>
      <c r="AQ1108" s="21">
        <f>AL1108-AK1108</f>
        <v/>
      </c>
      <c r="AR1108" s="21">
        <f>AM1108-AK1108</f>
        <v/>
      </c>
      <c r="AS1108" s="21">
        <f>AM1108-AL1108</f>
        <v/>
      </c>
      <c r="AT1108" s="21">
        <f>AK1108+C1108-AJ1108</f>
        <v/>
      </c>
      <c r="AU1108" s="21">
        <f>AL1108+C1108-AM1108</f>
        <v/>
      </c>
      <c r="AV1108" s="21">
        <f>AN1108+C1108-AM1108</f>
        <v/>
      </c>
    </row>
    <row r="1109">
      <c r="A1109" t="inlineStr">
        <is>
          <t>医療費の境目</t>
        </is>
      </c>
      <c r="B1109" s="21">
        <f>'3_医療費の境目'!$B$3</f>
        <v/>
      </c>
      <c r="C1109" s="21">
        <f>IF('3_医療費の境目'!$B$4="",AO1109,'3_医療費の境目'!$B$4)</f>
        <v/>
      </c>
      <c r="D1109" s="21">
        <f>'3_医療費の境目'!D1109</f>
        <v/>
      </c>
      <c r="E1109" s="21">
        <f>ROUND(MIN(B1109/12,650000)*12*0.0915+MIN(B1109/12,1390000)*12*(0.0504+0)+B1109*0.005,0)</f>
        <v/>
      </c>
      <c r="F1109" s="21">
        <f>IF(B1109&lt;741000,0,IF(B1109&lt;2191000,B1109-740000,IF(B1109&lt;2193000,1451000,IF(B1109&lt;2196000,1453000,IF(B1109&lt;2200000,1456000,IF(B1109&lt;3600000,ROUND(ROUNDDOWN(B1109/4,-3)*2.8,0)-80000,IF(B1109&lt;6600000,ROUND(ROUNDDOWN(B1109/4,-3)*3.2,0)-440000,IF(B1109&lt;8500000,ROUNDDOWN(B1109*0.9,0)-1100000,B1109-1950000))))))))</f>
        <v/>
      </c>
      <c r="G1109" s="21">
        <f>IF(F1109&gt;23500000,NA(),IF(F1109&lt;=4890000,1040000,IF(F1109&lt;=6550000,670000,620000)))</f>
        <v/>
      </c>
      <c r="H1109" s="21">
        <f>IF(D1109&lt;=0,0,MAX(0,MIN(2000000,D1109-MIN(100000,ROUNDDOWN(F1109*0.05,0)))))</f>
        <v/>
      </c>
      <c r="I1109" s="21">
        <f>IF(C1109&lt;=2000,0,MIN(C1109,ROUNDDOWN(F1109*0.4,0))-2000)</f>
        <v/>
      </c>
      <c r="J1109" s="21">
        <f>MAX(0,ROUNDDOWN(F1109-E1109-G1109,-3))</f>
        <v/>
      </c>
      <c r="K1109" s="21">
        <f>MAX(0,ROUNDDOWN(F1109-E1109-G1109-H1109-I1109,-3))</f>
        <v/>
      </c>
      <c r="L1109" s="21">
        <f>MAX(0,ROUNDDOWN(F1109-E1109-G1109-H1109,-3))</f>
        <v/>
      </c>
      <c r="M1109" s="21">
        <f>IF(J1109&lt;=0,0,ROUNDDOWN((J1109*LOOKUP(J1109,{0,1950001,3300001,6950001,9000001,18000001,40000001},{0.05,0.1,0.2,0.23,0.33,0.4,0.45})-LOOKUP(J1109,{0,1950001,3300001,6950001,9000001,18000001,40000001},{0,97500,427500,636000,1536000,2796000,4796000}))*1.021,-2))</f>
        <v/>
      </c>
      <c r="N1109" s="21">
        <f>IF(K1109&lt;=0,0,ROUNDDOWN((K1109*LOOKUP(K1109,{0,1950001,3300001,6950001,9000001,18000001,40000001},{0.05,0.1,0.2,0.23,0.33,0.4,0.45})-LOOKUP(K1109,{0,1950001,3300001,6950001,9000001,18000001,40000001},{0,97500,427500,636000,1536000,2796000,4796000}))*1.021,-2))</f>
        <v/>
      </c>
      <c r="O1109" s="21">
        <f>IF(L1109&lt;=0,0,ROUNDDOWN((L1109*LOOKUP(L1109,{0,1950001,3300001,6950001,9000001,18000001,40000001},{0.05,0.1,0.2,0.23,0.33,0.4,0.45})-LOOKUP(L1109,{0,1950001,3300001,6950001,9000001,18000001,40000001},{0,97500,427500,636000,1536000,2796000,4796000}))*1.021,-2))</f>
        <v/>
      </c>
      <c r="P1109" s="21">
        <f>MAX(0,ROUNDDOWN(F1109-E1109-430000,-3))</f>
        <v/>
      </c>
      <c r="Q1109" s="21">
        <f>MAX(0,ROUNDDOWN(F1109-E1109-430000-H1109,-3))</f>
        <v/>
      </c>
      <c r="R1109" s="21">
        <f>IF(F1109&lt;=450000,0,MAX(0,P1109*0.06-MIN(50000,P1109)*0.03))</f>
        <v/>
      </c>
      <c r="S1109" s="21">
        <f>IF(F1109&lt;=450000,0,MAX(0,P1109*0.04-MIN(50000,P1109)*0.02))</f>
        <v/>
      </c>
      <c r="T1109" s="21">
        <f>IF(F1109&lt;=450000,0,MAX(0,Q1109*0.06-MIN(50000,Q1109)*0.03))</f>
        <v/>
      </c>
      <c r="U1109" s="21">
        <f>IF(F1109&lt;=450000,0,MAX(0,Q1109*0.04-MIN(50000,Q1109)*0.02))</f>
        <v/>
      </c>
      <c r="V1109" s="21">
        <f>50000+MAX(0,G1109-480000)</f>
        <v/>
      </c>
      <c r="W1109" s="21">
        <f>P1109-V1109</f>
        <v/>
      </c>
      <c r="X1109" s="21">
        <f>Q1109-V1109</f>
        <v/>
      </c>
      <c r="Y1109" s="22">
        <f>IF(W1109&lt;0,0.9,LOOKUP(W1109,{0,1950001,3300001,6950001,9000001,18000001,40000001},{0.84895,0.7979,0.6958,0.66517,0.56307,0.4916,0.44055}))</f>
        <v/>
      </c>
      <c r="Z1109" s="22">
        <f>IF(X1109&lt;0,0.9,LOOKUP(X1109,{0,1950001,3300001,6950001,9000001,18000001,40000001},{0.84895,0.7979,0.6958,0.66517,0.56307,0.4916,0.44055}))</f>
        <v/>
      </c>
      <c r="AA1109" s="22">
        <f>IF(W1109&lt;0,0,CHOOSE(MATCH(W1109,{0,1950001,3300001,6950001,9000001},1),5.105/84.895,10.21/79.79,20.42/69.58,23.483/66.517,33.693/56.307))</f>
        <v/>
      </c>
      <c r="AB1109" s="21">
        <f>IF(C1109&lt;=2000,0,(MIN(C1109,ROUNDDOWN(F1109*0.3,0))-2000)*0.1)</f>
        <v/>
      </c>
      <c r="AC1109" s="21">
        <f>IF(C1109&lt;=2000,0,MIN((C1109-2000)*Y1109,(R1109+S1109)*0.2))</f>
        <v/>
      </c>
      <c r="AD1109" s="21">
        <f>IF(C1109&lt;=2000,0,MIN((C1109-2000)*Z1109,(T1109+U1109)*0.2))</f>
        <v/>
      </c>
      <c r="AE1109" s="21">
        <f>AC1109*AA1109</f>
        <v/>
      </c>
      <c r="AF1109" s="21">
        <f>ROUNDDOWN(R1109,-2)+ROUNDDOWN(S1109,-2)</f>
        <v/>
      </c>
      <c r="AG1109" s="21">
        <f>ROUNDDOWN(MAX(0,R1109-(AB1109+AC1109+AE1109)*0.6),-2)+ROUNDDOWN(MAX(0,S1109-(AB1109+AC1109+AE1109)*0.4),-2)</f>
        <v/>
      </c>
      <c r="AH1109" s="21">
        <f>ROUNDDOWN(MAX(0,T1109-(AB1109+AD1109)*0.6),-2)+ROUNDDOWN(MAX(0,U1109-(AB1109+AD1109)*0.4),-2)</f>
        <v/>
      </c>
      <c r="AI1109" s="21">
        <f>ROUNDDOWN(T1109,-2)+ROUNDDOWN(U1109,-2)</f>
        <v/>
      </c>
      <c r="AJ1109" s="21">
        <f>M1109+AF1109</f>
        <v/>
      </c>
      <c r="AK1109" s="21">
        <f>M1109+AG1109</f>
        <v/>
      </c>
      <c r="AL1109" s="21">
        <f>N1109+AH1109</f>
        <v/>
      </c>
      <c r="AM1109" s="21">
        <f>O1109+AI1109</f>
        <v/>
      </c>
      <c r="AN1109" s="21">
        <f>N1109+AI1109</f>
        <v/>
      </c>
      <c r="AO1109" s="21">
        <f>ROUNDDOWN((R1109+S1109)*0.2/Y1109+2000,0)</f>
        <v/>
      </c>
      <c r="AP1109" s="21">
        <f>ROUNDDOWN((T1109+U1109)*0.2/Z1109+2000,0)</f>
        <v/>
      </c>
      <c r="AQ1109" s="21">
        <f>AL1109-AK1109</f>
        <v/>
      </c>
      <c r="AR1109" s="21">
        <f>AM1109-AK1109</f>
        <v/>
      </c>
      <c r="AS1109" s="21">
        <f>AM1109-AL1109</f>
        <v/>
      </c>
      <c r="AT1109" s="21">
        <f>AK1109+C1109-AJ1109</f>
        <v/>
      </c>
      <c r="AU1109" s="21">
        <f>AL1109+C1109-AM1109</f>
        <v/>
      </c>
      <c r="AV1109" s="21">
        <f>AN1109+C1109-AM1109</f>
        <v/>
      </c>
    </row>
    <row r="1110">
      <c r="A1110" t="inlineStr">
        <is>
          <t>医療費の境目</t>
        </is>
      </c>
      <c r="B1110" s="21">
        <f>'3_医療費の境目'!$B$3</f>
        <v/>
      </c>
      <c r="C1110" s="21">
        <f>IF('3_医療費の境目'!$B$4="",AO1110,'3_医療費の境目'!$B$4)</f>
        <v/>
      </c>
      <c r="D1110" s="21">
        <f>'3_医療費の境目'!D1110</f>
        <v/>
      </c>
      <c r="E1110" s="21">
        <f>ROUND(MIN(B1110/12,650000)*12*0.0915+MIN(B1110/12,1390000)*12*(0.0504+0)+B1110*0.005,0)</f>
        <v/>
      </c>
      <c r="F1110" s="21">
        <f>IF(B1110&lt;741000,0,IF(B1110&lt;2191000,B1110-740000,IF(B1110&lt;2193000,1451000,IF(B1110&lt;2196000,1453000,IF(B1110&lt;2200000,1456000,IF(B1110&lt;3600000,ROUND(ROUNDDOWN(B1110/4,-3)*2.8,0)-80000,IF(B1110&lt;6600000,ROUND(ROUNDDOWN(B1110/4,-3)*3.2,0)-440000,IF(B1110&lt;8500000,ROUNDDOWN(B1110*0.9,0)-1100000,B1110-1950000))))))))</f>
        <v/>
      </c>
      <c r="G1110" s="21">
        <f>IF(F1110&gt;23500000,NA(),IF(F1110&lt;=4890000,1040000,IF(F1110&lt;=6550000,670000,620000)))</f>
        <v/>
      </c>
      <c r="H1110" s="21">
        <f>IF(D1110&lt;=0,0,MAX(0,MIN(2000000,D1110-MIN(100000,ROUNDDOWN(F1110*0.05,0)))))</f>
        <v/>
      </c>
      <c r="I1110" s="21">
        <f>IF(C1110&lt;=2000,0,MIN(C1110,ROUNDDOWN(F1110*0.4,0))-2000)</f>
        <v/>
      </c>
      <c r="J1110" s="21">
        <f>MAX(0,ROUNDDOWN(F1110-E1110-G1110,-3))</f>
        <v/>
      </c>
      <c r="K1110" s="21">
        <f>MAX(0,ROUNDDOWN(F1110-E1110-G1110-H1110-I1110,-3))</f>
        <v/>
      </c>
      <c r="L1110" s="21">
        <f>MAX(0,ROUNDDOWN(F1110-E1110-G1110-H1110,-3))</f>
        <v/>
      </c>
      <c r="M1110" s="21">
        <f>IF(J1110&lt;=0,0,ROUNDDOWN((J1110*LOOKUP(J1110,{0,1950001,3300001,6950001,9000001,18000001,40000001},{0.05,0.1,0.2,0.23,0.33,0.4,0.45})-LOOKUP(J1110,{0,1950001,3300001,6950001,9000001,18000001,40000001},{0,97500,427500,636000,1536000,2796000,4796000}))*1.021,-2))</f>
        <v/>
      </c>
      <c r="N1110" s="21">
        <f>IF(K1110&lt;=0,0,ROUNDDOWN((K1110*LOOKUP(K1110,{0,1950001,3300001,6950001,9000001,18000001,40000001},{0.05,0.1,0.2,0.23,0.33,0.4,0.45})-LOOKUP(K1110,{0,1950001,3300001,6950001,9000001,18000001,40000001},{0,97500,427500,636000,1536000,2796000,4796000}))*1.021,-2))</f>
        <v/>
      </c>
      <c r="O1110" s="21">
        <f>IF(L1110&lt;=0,0,ROUNDDOWN((L1110*LOOKUP(L1110,{0,1950001,3300001,6950001,9000001,18000001,40000001},{0.05,0.1,0.2,0.23,0.33,0.4,0.45})-LOOKUP(L1110,{0,1950001,3300001,6950001,9000001,18000001,40000001},{0,97500,427500,636000,1536000,2796000,4796000}))*1.021,-2))</f>
        <v/>
      </c>
      <c r="P1110" s="21">
        <f>MAX(0,ROUNDDOWN(F1110-E1110-430000,-3))</f>
        <v/>
      </c>
      <c r="Q1110" s="21">
        <f>MAX(0,ROUNDDOWN(F1110-E1110-430000-H1110,-3))</f>
        <v/>
      </c>
      <c r="R1110" s="21">
        <f>IF(F1110&lt;=450000,0,MAX(0,P1110*0.06-MIN(50000,P1110)*0.03))</f>
        <v/>
      </c>
      <c r="S1110" s="21">
        <f>IF(F1110&lt;=450000,0,MAX(0,P1110*0.04-MIN(50000,P1110)*0.02))</f>
        <v/>
      </c>
      <c r="T1110" s="21">
        <f>IF(F1110&lt;=450000,0,MAX(0,Q1110*0.06-MIN(50000,Q1110)*0.03))</f>
        <v/>
      </c>
      <c r="U1110" s="21">
        <f>IF(F1110&lt;=450000,0,MAX(0,Q1110*0.04-MIN(50000,Q1110)*0.02))</f>
        <v/>
      </c>
      <c r="V1110" s="21">
        <f>50000+MAX(0,G1110-480000)</f>
        <v/>
      </c>
      <c r="W1110" s="21">
        <f>P1110-V1110</f>
        <v/>
      </c>
      <c r="X1110" s="21">
        <f>Q1110-V1110</f>
        <v/>
      </c>
      <c r="Y1110" s="22">
        <f>IF(W1110&lt;0,0.9,LOOKUP(W1110,{0,1950001,3300001,6950001,9000001,18000001,40000001},{0.84895,0.7979,0.6958,0.66517,0.56307,0.4916,0.44055}))</f>
        <v/>
      </c>
      <c r="Z1110" s="22">
        <f>IF(X1110&lt;0,0.9,LOOKUP(X1110,{0,1950001,3300001,6950001,9000001,18000001,40000001},{0.84895,0.7979,0.6958,0.66517,0.56307,0.4916,0.44055}))</f>
        <v/>
      </c>
      <c r="AA1110" s="22">
        <f>IF(W1110&lt;0,0,CHOOSE(MATCH(W1110,{0,1950001,3300001,6950001,9000001},1),5.105/84.895,10.21/79.79,20.42/69.58,23.483/66.517,33.693/56.307))</f>
        <v/>
      </c>
      <c r="AB1110" s="21">
        <f>IF(C1110&lt;=2000,0,(MIN(C1110,ROUNDDOWN(F1110*0.3,0))-2000)*0.1)</f>
        <v/>
      </c>
      <c r="AC1110" s="21">
        <f>IF(C1110&lt;=2000,0,MIN((C1110-2000)*Y1110,(R1110+S1110)*0.2))</f>
        <v/>
      </c>
      <c r="AD1110" s="21">
        <f>IF(C1110&lt;=2000,0,MIN((C1110-2000)*Z1110,(T1110+U1110)*0.2))</f>
        <v/>
      </c>
      <c r="AE1110" s="21">
        <f>AC1110*AA1110</f>
        <v/>
      </c>
      <c r="AF1110" s="21">
        <f>ROUNDDOWN(R1110,-2)+ROUNDDOWN(S1110,-2)</f>
        <v/>
      </c>
      <c r="AG1110" s="21">
        <f>ROUNDDOWN(MAX(0,R1110-(AB1110+AC1110+AE1110)*0.6),-2)+ROUNDDOWN(MAX(0,S1110-(AB1110+AC1110+AE1110)*0.4),-2)</f>
        <v/>
      </c>
      <c r="AH1110" s="21">
        <f>ROUNDDOWN(MAX(0,T1110-(AB1110+AD1110)*0.6),-2)+ROUNDDOWN(MAX(0,U1110-(AB1110+AD1110)*0.4),-2)</f>
        <v/>
      </c>
      <c r="AI1110" s="21">
        <f>ROUNDDOWN(T1110,-2)+ROUNDDOWN(U1110,-2)</f>
        <v/>
      </c>
      <c r="AJ1110" s="21">
        <f>M1110+AF1110</f>
        <v/>
      </c>
      <c r="AK1110" s="21">
        <f>M1110+AG1110</f>
        <v/>
      </c>
      <c r="AL1110" s="21">
        <f>N1110+AH1110</f>
        <v/>
      </c>
      <c r="AM1110" s="21">
        <f>O1110+AI1110</f>
        <v/>
      </c>
      <c r="AN1110" s="21">
        <f>N1110+AI1110</f>
        <v/>
      </c>
      <c r="AO1110" s="21">
        <f>ROUNDDOWN((R1110+S1110)*0.2/Y1110+2000,0)</f>
        <v/>
      </c>
      <c r="AP1110" s="21">
        <f>ROUNDDOWN((T1110+U1110)*0.2/Z1110+2000,0)</f>
        <v/>
      </c>
      <c r="AQ1110" s="21">
        <f>AL1110-AK1110</f>
        <v/>
      </c>
      <c r="AR1110" s="21">
        <f>AM1110-AK1110</f>
        <v/>
      </c>
      <c r="AS1110" s="21">
        <f>AM1110-AL1110</f>
        <v/>
      </c>
      <c r="AT1110" s="21">
        <f>AK1110+C1110-AJ1110</f>
        <v/>
      </c>
      <c r="AU1110" s="21">
        <f>AL1110+C1110-AM1110</f>
        <v/>
      </c>
      <c r="AV1110" s="21">
        <f>AN1110+C1110-AM1110</f>
        <v/>
      </c>
    </row>
    <row r="1111">
      <c r="A1111" t="inlineStr">
        <is>
          <t>医療費の境目</t>
        </is>
      </c>
      <c r="B1111" s="21">
        <f>'3_医療費の境目'!$B$3</f>
        <v/>
      </c>
      <c r="C1111" s="21">
        <f>IF('3_医療費の境目'!$B$4="",AO1111,'3_医療費の境目'!$B$4)</f>
        <v/>
      </c>
      <c r="D1111" s="21">
        <f>'3_医療費の境目'!D1111</f>
        <v/>
      </c>
      <c r="E1111" s="21">
        <f>ROUND(MIN(B1111/12,650000)*12*0.0915+MIN(B1111/12,1390000)*12*(0.0504+0)+B1111*0.005,0)</f>
        <v/>
      </c>
      <c r="F1111" s="21">
        <f>IF(B1111&lt;741000,0,IF(B1111&lt;2191000,B1111-740000,IF(B1111&lt;2193000,1451000,IF(B1111&lt;2196000,1453000,IF(B1111&lt;2200000,1456000,IF(B1111&lt;3600000,ROUND(ROUNDDOWN(B1111/4,-3)*2.8,0)-80000,IF(B1111&lt;6600000,ROUND(ROUNDDOWN(B1111/4,-3)*3.2,0)-440000,IF(B1111&lt;8500000,ROUNDDOWN(B1111*0.9,0)-1100000,B1111-1950000))))))))</f>
        <v/>
      </c>
      <c r="G1111" s="21">
        <f>IF(F1111&gt;23500000,NA(),IF(F1111&lt;=4890000,1040000,IF(F1111&lt;=6550000,670000,620000)))</f>
        <v/>
      </c>
      <c r="H1111" s="21">
        <f>IF(D1111&lt;=0,0,MAX(0,MIN(2000000,D1111-MIN(100000,ROUNDDOWN(F1111*0.05,0)))))</f>
        <v/>
      </c>
      <c r="I1111" s="21">
        <f>IF(C1111&lt;=2000,0,MIN(C1111,ROUNDDOWN(F1111*0.4,0))-2000)</f>
        <v/>
      </c>
      <c r="J1111" s="21">
        <f>MAX(0,ROUNDDOWN(F1111-E1111-G1111,-3))</f>
        <v/>
      </c>
      <c r="K1111" s="21">
        <f>MAX(0,ROUNDDOWN(F1111-E1111-G1111-H1111-I1111,-3))</f>
        <v/>
      </c>
      <c r="L1111" s="21">
        <f>MAX(0,ROUNDDOWN(F1111-E1111-G1111-H1111,-3))</f>
        <v/>
      </c>
      <c r="M1111" s="21">
        <f>IF(J1111&lt;=0,0,ROUNDDOWN((J1111*LOOKUP(J1111,{0,1950001,3300001,6950001,9000001,18000001,40000001},{0.05,0.1,0.2,0.23,0.33,0.4,0.45})-LOOKUP(J1111,{0,1950001,3300001,6950001,9000001,18000001,40000001},{0,97500,427500,636000,1536000,2796000,4796000}))*1.021,-2))</f>
        <v/>
      </c>
      <c r="N1111" s="21">
        <f>IF(K1111&lt;=0,0,ROUNDDOWN((K1111*LOOKUP(K1111,{0,1950001,3300001,6950001,9000001,18000001,40000001},{0.05,0.1,0.2,0.23,0.33,0.4,0.45})-LOOKUP(K1111,{0,1950001,3300001,6950001,9000001,18000001,40000001},{0,97500,427500,636000,1536000,2796000,4796000}))*1.021,-2))</f>
        <v/>
      </c>
      <c r="O1111" s="21">
        <f>IF(L1111&lt;=0,0,ROUNDDOWN((L1111*LOOKUP(L1111,{0,1950001,3300001,6950001,9000001,18000001,40000001},{0.05,0.1,0.2,0.23,0.33,0.4,0.45})-LOOKUP(L1111,{0,1950001,3300001,6950001,9000001,18000001,40000001},{0,97500,427500,636000,1536000,2796000,4796000}))*1.021,-2))</f>
        <v/>
      </c>
      <c r="P1111" s="21">
        <f>MAX(0,ROUNDDOWN(F1111-E1111-430000,-3))</f>
        <v/>
      </c>
      <c r="Q1111" s="21">
        <f>MAX(0,ROUNDDOWN(F1111-E1111-430000-H1111,-3))</f>
        <v/>
      </c>
      <c r="R1111" s="21">
        <f>IF(F1111&lt;=450000,0,MAX(0,P1111*0.06-MIN(50000,P1111)*0.03))</f>
        <v/>
      </c>
      <c r="S1111" s="21">
        <f>IF(F1111&lt;=450000,0,MAX(0,P1111*0.04-MIN(50000,P1111)*0.02))</f>
        <v/>
      </c>
      <c r="T1111" s="21">
        <f>IF(F1111&lt;=450000,0,MAX(0,Q1111*0.06-MIN(50000,Q1111)*0.03))</f>
        <v/>
      </c>
      <c r="U1111" s="21">
        <f>IF(F1111&lt;=450000,0,MAX(0,Q1111*0.04-MIN(50000,Q1111)*0.02))</f>
        <v/>
      </c>
      <c r="V1111" s="21">
        <f>50000+MAX(0,G1111-480000)</f>
        <v/>
      </c>
      <c r="W1111" s="21">
        <f>P1111-V1111</f>
        <v/>
      </c>
      <c r="X1111" s="21">
        <f>Q1111-V1111</f>
        <v/>
      </c>
      <c r="Y1111" s="22">
        <f>IF(W1111&lt;0,0.9,LOOKUP(W1111,{0,1950001,3300001,6950001,9000001,18000001,40000001},{0.84895,0.7979,0.6958,0.66517,0.56307,0.4916,0.44055}))</f>
        <v/>
      </c>
      <c r="Z1111" s="22">
        <f>IF(X1111&lt;0,0.9,LOOKUP(X1111,{0,1950001,3300001,6950001,9000001,18000001,40000001},{0.84895,0.7979,0.6958,0.66517,0.56307,0.4916,0.44055}))</f>
        <v/>
      </c>
      <c r="AA1111" s="22">
        <f>IF(W1111&lt;0,0,CHOOSE(MATCH(W1111,{0,1950001,3300001,6950001,9000001},1),5.105/84.895,10.21/79.79,20.42/69.58,23.483/66.517,33.693/56.307))</f>
        <v/>
      </c>
      <c r="AB1111" s="21">
        <f>IF(C1111&lt;=2000,0,(MIN(C1111,ROUNDDOWN(F1111*0.3,0))-2000)*0.1)</f>
        <v/>
      </c>
      <c r="AC1111" s="21">
        <f>IF(C1111&lt;=2000,0,MIN((C1111-2000)*Y1111,(R1111+S1111)*0.2))</f>
        <v/>
      </c>
      <c r="AD1111" s="21">
        <f>IF(C1111&lt;=2000,0,MIN((C1111-2000)*Z1111,(T1111+U1111)*0.2))</f>
        <v/>
      </c>
      <c r="AE1111" s="21">
        <f>AC1111*AA1111</f>
        <v/>
      </c>
      <c r="AF1111" s="21">
        <f>ROUNDDOWN(R1111,-2)+ROUNDDOWN(S1111,-2)</f>
        <v/>
      </c>
      <c r="AG1111" s="21">
        <f>ROUNDDOWN(MAX(0,R1111-(AB1111+AC1111+AE1111)*0.6),-2)+ROUNDDOWN(MAX(0,S1111-(AB1111+AC1111+AE1111)*0.4),-2)</f>
        <v/>
      </c>
      <c r="AH1111" s="21">
        <f>ROUNDDOWN(MAX(0,T1111-(AB1111+AD1111)*0.6),-2)+ROUNDDOWN(MAX(0,U1111-(AB1111+AD1111)*0.4),-2)</f>
        <v/>
      </c>
      <c r="AI1111" s="21">
        <f>ROUNDDOWN(T1111,-2)+ROUNDDOWN(U1111,-2)</f>
        <v/>
      </c>
      <c r="AJ1111" s="21">
        <f>M1111+AF1111</f>
        <v/>
      </c>
      <c r="AK1111" s="21">
        <f>M1111+AG1111</f>
        <v/>
      </c>
      <c r="AL1111" s="21">
        <f>N1111+AH1111</f>
        <v/>
      </c>
      <c r="AM1111" s="21">
        <f>O1111+AI1111</f>
        <v/>
      </c>
      <c r="AN1111" s="21">
        <f>N1111+AI1111</f>
        <v/>
      </c>
      <c r="AO1111" s="21">
        <f>ROUNDDOWN((R1111+S1111)*0.2/Y1111+2000,0)</f>
        <v/>
      </c>
      <c r="AP1111" s="21">
        <f>ROUNDDOWN((T1111+U1111)*0.2/Z1111+2000,0)</f>
        <v/>
      </c>
      <c r="AQ1111" s="21">
        <f>AL1111-AK1111</f>
        <v/>
      </c>
      <c r="AR1111" s="21">
        <f>AM1111-AK1111</f>
        <v/>
      </c>
      <c r="AS1111" s="21">
        <f>AM1111-AL1111</f>
        <v/>
      </c>
      <c r="AT1111" s="21">
        <f>AK1111+C1111-AJ1111</f>
        <v/>
      </c>
      <c r="AU1111" s="21">
        <f>AL1111+C1111-AM1111</f>
        <v/>
      </c>
      <c r="AV1111" s="21">
        <f>AN1111+C1111-AM1111</f>
        <v/>
      </c>
    </row>
    <row r="1112">
      <c r="A1112" t="inlineStr">
        <is>
          <t>医療費の境目</t>
        </is>
      </c>
      <c r="B1112" s="21">
        <f>'3_医療費の境目'!$B$3</f>
        <v/>
      </c>
      <c r="C1112" s="21">
        <f>IF('3_医療費の境目'!$B$4="",AO1112,'3_医療費の境目'!$B$4)</f>
        <v/>
      </c>
      <c r="D1112" s="21">
        <f>'3_医療費の境目'!D1112</f>
        <v/>
      </c>
      <c r="E1112" s="21">
        <f>ROUND(MIN(B1112/12,650000)*12*0.0915+MIN(B1112/12,1390000)*12*(0.0504+0)+B1112*0.005,0)</f>
        <v/>
      </c>
      <c r="F1112" s="21">
        <f>IF(B1112&lt;741000,0,IF(B1112&lt;2191000,B1112-740000,IF(B1112&lt;2193000,1451000,IF(B1112&lt;2196000,1453000,IF(B1112&lt;2200000,1456000,IF(B1112&lt;3600000,ROUND(ROUNDDOWN(B1112/4,-3)*2.8,0)-80000,IF(B1112&lt;6600000,ROUND(ROUNDDOWN(B1112/4,-3)*3.2,0)-440000,IF(B1112&lt;8500000,ROUNDDOWN(B1112*0.9,0)-1100000,B1112-1950000))))))))</f>
        <v/>
      </c>
      <c r="G1112" s="21">
        <f>IF(F1112&gt;23500000,NA(),IF(F1112&lt;=4890000,1040000,IF(F1112&lt;=6550000,670000,620000)))</f>
        <v/>
      </c>
      <c r="H1112" s="21">
        <f>IF(D1112&lt;=0,0,MAX(0,MIN(2000000,D1112-MIN(100000,ROUNDDOWN(F1112*0.05,0)))))</f>
        <v/>
      </c>
      <c r="I1112" s="21">
        <f>IF(C1112&lt;=2000,0,MIN(C1112,ROUNDDOWN(F1112*0.4,0))-2000)</f>
        <v/>
      </c>
      <c r="J1112" s="21">
        <f>MAX(0,ROUNDDOWN(F1112-E1112-G1112,-3))</f>
        <v/>
      </c>
      <c r="K1112" s="21">
        <f>MAX(0,ROUNDDOWN(F1112-E1112-G1112-H1112-I1112,-3))</f>
        <v/>
      </c>
      <c r="L1112" s="21">
        <f>MAX(0,ROUNDDOWN(F1112-E1112-G1112-H1112,-3))</f>
        <v/>
      </c>
      <c r="M1112" s="21">
        <f>IF(J1112&lt;=0,0,ROUNDDOWN((J1112*LOOKUP(J1112,{0,1950001,3300001,6950001,9000001,18000001,40000001},{0.05,0.1,0.2,0.23,0.33,0.4,0.45})-LOOKUP(J1112,{0,1950001,3300001,6950001,9000001,18000001,40000001},{0,97500,427500,636000,1536000,2796000,4796000}))*1.021,-2))</f>
        <v/>
      </c>
      <c r="N1112" s="21">
        <f>IF(K1112&lt;=0,0,ROUNDDOWN((K1112*LOOKUP(K1112,{0,1950001,3300001,6950001,9000001,18000001,40000001},{0.05,0.1,0.2,0.23,0.33,0.4,0.45})-LOOKUP(K1112,{0,1950001,3300001,6950001,9000001,18000001,40000001},{0,97500,427500,636000,1536000,2796000,4796000}))*1.021,-2))</f>
        <v/>
      </c>
      <c r="O1112" s="21">
        <f>IF(L1112&lt;=0,0,ROUNDDOWN((L1112*LOOKUP(L1112,{0,1950001,3300001,6950001,9000001,18000001,40000001},{0.05,0.1,0.2,0.23,0.33,0.4,0.45})-LOOKUP(L1112,{0,1950001,3300001,6950001,9000001,18000001,40000001},{0,97500,427500,636000,1536000,2796000,4796000}))*1.021,-2))</f>
        <v/>
      </c>
      <c r="P1112" s="21">
        <f>MAX(0,ROUNDDOWN(F1112-E1112-430000,-3))</f>
        <v/>
      </c>
      <c r="Q1112" s="21">
        <f>MAX(0,ROUNDDOWN(F1112-E1112-430000-H1112,-3))</f>
        <v/>
      </c>
      <c r="R1112" s="21">
        <f>IF(F1112&lt;=450000,0,MAX(0,P1112*0.06-MIN(50000,P1112)*0.03))</f>
        <v/>
      </c>
      <c r="S1112" s="21">
        <f>IF(F1112&lt;=450000,0,MAX(0,P1112*0.04-MIN(50000,P1112)*0.02))</f>
        <v/>
      </c>
      <c r="T1112" s="21">
        <f>IF(F1112&lt;=450000,0,MAX(0,Q1112*0.06-MIN(50000,Q1112)*0.03))</f>
        <v/>
      </c>
      <c r="U1112" s="21">
        <f>IF(F1112&lt;=450000,0,MAX(0,Q1112*0.04-MIN(50000,Q1112)*0.02))</f>
        <v/>
      </c>
      <c r="V1112" s="21">
        <f>50000+MAX(0,G1112-480000)</f>
        <v/>
      </c>
      <c r="W1112" s="21">
        <f>P1112-V1112</f>
        <v/>
      </c>
      <c r="X1112" s="21">
        <f>Q1112-V1112</f>
        <v/>
      </c>
      <c r="Y1112" s="22">
        <f>IF(W1112&lt;0,0.9,LOOKUP(W1112,{0,1950001,3300001,6950001,9000001,18000001,40000001},{0.84895,0.7979,0.6958,0.66517,0.56307,0.4916,0.44055}))</f>
        <v/>
      </c>
      <c r="Z1112" s="22">
        <f>IF(X1112&lt;0,0.9,LOOKUP(X1112,{0,1950001,3300001,6950001,9000001,18000001,40000001},{0.84895,0.7979,0.6958,0.66517,0.56307,0.4916,0.44055}))</f>
        <v/>
      </c>
      <c r="AA1112" s="22">
        <f>IF(W1112&lt;0,0,CHOOSE(MATCH(W1112,{0,1950001,3300001,6950001,9000001},1),5.105/84.895,10.21/79.79,20.42/69.58,23.483/66.517,33.693/56.307))</f>
        <v/>
      </c>
      <c r="AB1112" s="21">
        <f>IF(C1112&lt;=2000,0,(MIN(C1112,ROUNDDOWN(F1112*0.3,0))-2000)*0.1)</f>
        <v/>
      </c>
      <c r="AC1112" s="21">
        <f>IF(C1112&lt;=2000,0,MIN((C1112-2000)*Y1112,(R1112+S1112)*0.2))</f>
        <v/>
      </c>
      <c r="AD1112" s="21">
        <f>IF(C1112&lt;=2000,0,MIN((C1112-2000)*Z1112,(T1112+U1112)*0.2))</f>
        <v/>
      </c>
      <c r="AE1112" s="21">
        <f>AC1112*AA1112</f>
        <v/>
      </c>
      <c r="AF1112" s="21">
        <f>ROUNDDOWN(R1112,-2)+ROUNDDOWN(S1112,-2)</f>
        <v/>
      </c>
      <c r="AG1112" s="21">
        <f>ROUNDDOWN(MAX(0,R1112-(AB1112+AC1112+AE1112)*0.6),-2)+ROUNDDOWN(MAX(0,S1112-(AB1112+AC1112+AE1112)*0.4),-2)</f>
        <v/>
      </c>
      <c r="AH1112" s="21">
        <f>ROUNDDOWN(MAX(0,T1112-(AB1112+AD1112)*0.6),-2)+ROUNDDOWN(MAX(0,U1112-(AB1112+AD1112)*0.4),-2)</f>
        <v/>
      </c>
      <c r="AI1112" s="21">
        <f>ROUNDDOWN(T1112,-2)+ROUNDDOWN(U1112,-2)</f>
        <v/>
      </c>
      <c r="AJ1112" s="21">
        <f>M1112+AF1112</f>
        <v/>
      </c>
      <c r="AK1112" s="21">
        <f>M1112+AG1112</f>
        <v/>
      </c>
      <c r="AL1112" s="21">
        <f>N1112+AH1112</f>
        <v/>
      </c>
      <c r="AM1112" s="21">
        <f>O1112+AI1112</f>
        <v/>
      </c>
      <c r="AN1112" s="21">
        <f>N1112+AI1112</f>
        <v/>
      </c>
      <c r="AO1112" s="21">
        <f>ROUNDDOWN((R1112+S1112)*0.2/Y1112+2000,0)</f>
        <v/>
      </c>
      <c r="AP1112" s="21">
        <f>ROUNDDOWN((T1112+U1112)*0.2/Z1112+2000,0)</f>
        <v/>
      </c>
      <c r="AQ1112" s="21">
        <f>AL1112-AK1112</f>
        <v/>
      </c>
      <c r="AR1112" s="21">
        <f>AM1112-AK1112</f>
        <v/>
      </c>
      <c r="AS1112" s="21">
        <f>AM1112-AL1112</f>
        <v/>
      </c>
      <c r="AT1112" s="21">
        <f>AK1112+C1112-AJ1112</f>
        <v/>
      </c>
      <c r="AU1112" s="21">
        <f>AL1112+C1112-AM1112</f>
        <v/>
      </c>
      <c r="AV1112" s="21">
        <f>AN1112+C1112-AM1112</f>
        <v/>
      </c>
    </row>
    <row r="1113">
      <c r="A1113" t="inlineStr">
        <is>
          <t>医療費の境目</t>
        </is>
      </c>
      <c r="B1113" s="21">
        <f>'3_医療費の境目'!$B$3</f>
        <v/>
      </c>
      <c r="C1113" s="21">
        <f>IF('3_医療費の境目'!$B$4="",AO1113,'3_医療費の境目'!$B$4)</f>
        <v/>
      </c>
      <c r="D1113" s="21">
        <f>'3_医療費の境目'!D1113</f>
        <v/>
      </c>
      <c r="E1113" s="21">
        <f>ROUND(MIN(B1113/12,650000)*12*0.0915+MIN(B1113/12,1390000)*12*(0.0504+0)+B1113*0.005,0)</f>
        <v/>
      </c>
      <c r="F1113" s="21">
        <f>IF(B1113&lt;741000,0,IF(B1113&lt;2191000,B1113-740000,IF(B1113&lt;2193000,1451000,IF(B1113&lt;2196000,1453000,IF(B1113&lt;2200000,1456000,IF(B1113&lt;3600000,ROUND(ROUNDDOWN(B1113/4,-3)*2.8,0)-80000,IF(B1113&lt;6600000,ROUND(ROUNDDOWN(B1113/4,-3)*3.2,0)-440000,IF(B1113&lt;8500000,ROUNDDOWN(B1113*0.9,0)-1100000,B1113-1950000))))))))</f>
        <v/>
      </c>
      <c r="G1113" s="21">
        <f>IF(F1113&gt;23500000,NA(),IF(F1113&lt;=4890000,1040000,IF(F1113&lt;=6550000,670000,620000)))</f>
        <v/>
      </c>
      <c r="H1113" s="21">
        <f>IF(D1113&lt;=0,0,MAX(0,MIN(2000000,D1113-MIN(100000,ROUNDDOWN(F1113*0.05,0)))))</f>
        <v/>
      </c>
      <c r="I1113" s="21">
        <f>IF(C1113&lt;=2000,0,MIN(C1113,ROUNDDOWN(F1113*0.4,0))-2000)</f>
        <v/>
      </c>
      <c r="J1113" s="21">
        <f>MAX(0,ROUNDDOWN(F1113-E1113-G1113,-3))</f>
        <v/>
      </c>
      <c r="K1113" s="21">
        <f>MAX(0,ROUNDDOWN(F1113-E1113-G1113-H1113-I1113,-3))</f>
        <v/>
      </c>
      <c r="L1113" s="21">
        <f>MAX(0,ROUNDDOWN(F1113-E1113-G1113-H1113,-3))</f>
        <v/>
      </c>
      <c r="M1113" s="21">
        <f>IF(J1113&lt;=0,0,ROUNDDOWN((J1113*LOOKUP(J1113,{0,1950001,3300001,6950001,9000001,18000001,40000001},{0.05,0.1,0.2,0.23,0.33,0.4,0.45})-LOOKUP(J1113,{0,1950001,3300001,6950001,9000001,18000001,40000001},{0,97500,427500,636000,1536000,2796000,4796000}))*1.021,-2))</f>
        <v/>
      </c>
      <c r="N1113" s="21">
        <f>IF(K1113&lt;=0,0,ROUNDDOWN((K1113*LOOKUP(K1113,{0,1950001,3300001,6950001,9000001,18000001,40000001},{0.05,0.1,0.2,0.23,0.33,0.4,0.45})-LOOKUP(K1113,{0,1950001,3300001,6950001,9000001,18000001,40000001},{0,97500,427500,636000,1536000,2796000,4796000}))*1.021,-2))</f>
        <v/>
      </c>
      <c r="O1113" s="21">
        <f>IF(L1113&lt;=0,0,ROUNDDOWN((L1113*LOOKUP(L1113,{0,1950001,3300001,6950001,9000001,18000001,40000001},{0.05,0.1,0.2,0.23,0.33,0.4,0.45})-LOOKUP(L1113,{0,1950001,3300001,6950001,9000001,18000001,40000001},{0,97500,427500,636000,1536000,2796000,4796000}))*1.021,-2))</f>
        <v/>
      </c>
      <c r="P1113" s="21">
        <f>MAX(0,ROUNDDOWN(F1113-E1113-430000,-3))</f>
        <v/>
      </c>
      <c r="Q1113" s="21">
        <f>MAX(0,ROUNDDOWN(F1113-E1113-430000-H1113,-3))</f>
        <v/>
      </c>
      <c r="R1113" s="21">
        <f>IF(F1113&lt;=450000,0,MAX(0,P1113*0.06-MIN(50000,P1113)*0.03))</f>
        <v/>
      </c>
      <c r="S1113" s="21">
        <f>IF(F1113&lt;=450000,0,MAX(0,P1113*0.04-MIN(50000,P1113)*0.02))</f>
        <v/>
      </c>
      <c r="T1113" s="21">
        <f>IF(F1113&lt;=450000,0,MAX(0,Q1113*0.06-MIN(50000,Q1113)*0.03))</f>
        <v/>
      </c>
      <c r="U1113" s="21">
        <f>IF(F1113&lt;=450000,0,MAX(0,Q1113*0.04-MIN(50000,Q1113)*0.02))</f>
        <v/>
      </c>
      <c r="V1113" s="21">
        <f>50000+MAX(0,G1113-480000)</f>
        <v/>
      </c>
      <c r="W1113" s="21">
        <f>P1113-V1113</f>
        <v/>
      </c>
      <c r="X1113" s="21">
        <f>Q1113-V1113</f>
        <v/>
      </c>
      <c r="Y1113" s="22">
        <f>IF(W1113&lt;0,0.9,LOOKUP(W1113,{0,1950001,3300001,6950001,9000001,18000001,40000001},{0.84895,0.7979,0.6958,0.66517,0.56307,0.4916,0.44055}))</f>
        <v/>
      </c>
      <c r="Z1113" s="22">
        <f>IF(X1113&lt;0,0.9,LOOKUP(X1113,{0,1950001,3300001,6950001,9000001,18000001,40000001},{0.84895,0.7979,0.6958,0.66517,0.56307,0.4916,0.44055}))</f>
        <v/>
      </c>
      <c r="AA1113" s="22">
        <f>IF(W1113&lt;0,0,CHOOSE(MATCH(W1113,{0,1950001,3300001,6950001,9000001},1),5.105/84.895,10.21/79.79,20.42/69.58,23.483/66.517,33.693/56.307))</f>
        <v/>
      </c>
      <c r="AB1113" s="21">
        <f>IF(C1113&lt;=2000,0,(MIN(C1113,ROUNDDOWN(F1113*0.3,0))-2000)*0.1)</f>
        <v/>
      </c>
      <c r="AC1113" s="21">
        <f>IF(C1113&lt;=2000,0,MIN((C1113-2000)*Y1113,(R1113+S1113)*0.2))</f>
        <v/>
      </c>
      <c r="AD1113" s="21">
        <f>IF(C1113&lt;=2000,0,MIN((C1113-2000)*Z1113,(T1113+U1113)*0.2))</f>
        <v/>
      </c>
      <c r="AE1113" s="21">
        <f>AC1113*AA1113</f>
        <v/>
      </c>
      <c r="AF1113" s="21">
        <f>ROUNDDOWN(R1113,-2)+ROUNDDOWN(S1113,-2)</f>
        <v/>
      </c>
      <c r="AG1113" s="21">
        <f>ROUNDDOWN(MAX(0,R1113-(AB1113+AC1113+AE1113)*0.6),-2)+ROUNDDOWN(MAX(0,S1113-(AB1113+AC1113+AE1113)*0.4),-2)</f>
        <v/>
      </c>
      <c r="AH1113" s="21">
        <f>ROUNDDOWN(MAX(0,T1113-(AB1113+AD1113)*0.6),-2)+ROUNDDOWN(MAX(0,U1113-(AB1113+AD1113)*0.4),-2)</f>
        <v/>
      </c>
      <c r="AI1113" s="21">
        <f>ROUNDDOWN(T1113,-2)+ROUNDDOWN(U1113,-2)</f>
        <v/>
      </c>
      <c r="AJ1113" s="21">
        <f>M1113+AF1113</f>
        <v/>
      </c>
      <c r="AK1113" s="21">
        <f>M1113+AG1113</f>
        <v/>
      </c>
      <c r="AL1113" s="21">
        <f>N1113+AH1113</f>
        <v/>
      </c>
      <c r="AM1113" s="21">
        <f>O1113+AI1113</f>
        <v/>
      </c>
      <c r="AN1113" s="21">
        <f>N1113+AI1113</f>
        <v/>
      </c>
      <c r="AO1113" s="21">
        <f>ROUNDDOWN((R1113+S1113)*0.2/Y1113+2000,0)</f>
        <v/>
      </c>
      <c r="AP1113" s="21">
        <f>ROUNDDOWN((T1113+U1113)*0.2/Z1113+2000,0)</f>
        <v/>
      </c>
      <c r="AQ1113" s="21">
        <f>AL1113-AK1113</f>
        <v/>
      </c>
      <c r="AR1113" s="21">
        <f>AM1113-AK1113</f>
        <v/>
      </c>
      <c r="AS1113" s="21">
        <f>AM1113-AL1113</f>
        <v/>
      </c>
      <c r="AT1113" s="21">
        <f>AK1113+C1113-AJ1113</f>
        <v/>
      </c>
      <c r="AU1113" s="21">
        <f>AL1113+C1113-AM1113</f>
        <v/>
      </c>
      <c r="AV1113" s="21">
        <f>AN1113+C1113-AM1113</f>
        <v/>
      </c>
    </row>
    <row r="1114">
      <c r="A1114" t="inlineStr">
        <is>
          <t>医療費の境目</t>
        </is>
      </c>
      <c r="B1114" s="21">
        <f>'3_医療費の境目'!$B$3</f>
        <v/>
      </c>
      <c r="C1114" s="21">
        <f>IF('3_医療費の境目'!$B$4="",AO1114,'3_医療費の境目'!$B$4)</f>
        <v/>
      </c>
      <c r="D1114" s="21">
        <f>'3_医療費の境目'!D1114</f>
        <v/>
      </c>
      <c r="E1114" s="21">
        <f>ROUND(MIN(B1114/12,650000)*12*0.0915+MIN(B1114/12,1390000)*12*(0.0504+0)+B1114*0.005,0)</f>
        <v/>
      </c>
      <c r="F1114" s="21">
        <f>IF(B1114&lt;741000,0,IF(B1114&lt;2191000,B1114-740000,IF(B1114&lt;2193000,1451000,IF(B1114&lt;2196000,1453000,IF(B1114&lt;2200000,1456000,IF(B1114&lt;3600000,ROUND(ROUNDDOWN(B1114/4,-3)*2.8,0)-80000,IF(B1114&lt;6600000,ROUND(ROUNDDOWN(B1114/4,-3)*3.2,0)-440000,IF(B1114&lt;8500000,ROUNDDOWN(B1114*0.9,0)-1100000,B1114-1950000))))))))</f>
        <v/>
      </c>
      <c r="G1114" s="21">
        <f>IF(F1114&gt;23500000,NA(),IF(F1114&lt;=4890000,1040000,IF(F1114&lt;=6550000,670000,620000)))</f>
        <v/>
      </c>
      <c r="H1114" s="21">
        <f>IF(D1114&lt;=0,0,MAX(0,MIN(2000000,D1114-MIN(100000,ROUNDDOWN(F1114*0.05,0)))))</f>
        <v/>
      </c>
      <c r="I1114" s="21">
        <f>IF(C1114&lt;=2000,0,MIN(C1114,ROUNDDOWN(F1114*0.4,0))-2000)</f>
        <v/>
      </c>
      <c r="J1114" s="21">
        <f>MAX(0,ROUNDDOWN(F1114-E1114-G1114,-3))</f>
        <v/>
      </c>
      <c r="K1114" s="21">
        <f>MAX(0,ROUNDDOWN(F1114-E1114-G1114-H1114-I1114,-3))</f>
        <v/>
      </c>
      <c r="L1114" s="21">
        <f>MAX(0,ROUNDDOWN(F1114-E1114-G1114-H1114,-3))</f>
        <v/>
      </c>
      <c r="M1114" s="21">
        <f>IF(J1114&lt;=0,0,ROUNDDOWN((J1114*LOOKUP(J1114,{0,1950001,3300001,6950001,9000001,18000001,40000001},{0.05,0.1,0.2,0.23,0.33,0.4,0.45})-LOOKUP(J1114,{0,1950001,3300001,6950001,9000001,18000001,40000001},{0,97500,427500,636000,1536000,2796000,4796000}))*1.021,-2))</f>
        <v/>
      </c>
      <c r="N1114" s="21">
        <f>IF(K1114&lt;=0,0,ROUNDDOWN((K1114*LOOKUP(K1114,{0,1950001,3300001,6950001,9000001,18000001,40000001},{0.05,0.1,0.2,0.23,0.33,0.4,0.45})-LOOKUP(K1114,{0,1950001,3300001,6950001,9000001,18000001,40000001},{0,97500,427500,636000,1536000,2796000,4796000}))*1.021,-2))</f>
        <v/>
      </c>
      <c r="O1114" s="21">
        <f>IF(L1114&lt;=0,0,ROUNDDOWN((L1114*LOOKUP(L1114,{0,1950001,3300001,6950001,9000001,18000001,40000001},{0.05,0.1,0.2,0.23,0.33,0.4,0.45})-LOOKUP(L1114,{0,1950001,3300001,6950001,9000001,18000001,40000001},{0,97500,427500,636000,1536000,2796000,4796000}))*1.021,-2))</f>
        <v/>
      </c>
      <c r="P1114" s="21">
        <f>MAX(0,ROUNDDOWN(F1114-E1114-430000,-3))</f>
        <v/>
      </c>
      <c r="Q1114" s="21">
        <f>MAX(0,ROUNDDOWN(F1114-E1114-430000-H1114,-3))</f>
        <v/>
      </c>
      <c r="R1114" s="21">
        <f>IF(F1114&lt;=450000,0,MAX(0,P1114*0.06-MIN(50000,P1114)*0.03))</f>
        <v/>
      </c>
      <c r="S1114" s="21">
        <f>IF(F1114&lt;=450000,0,MAX(0,P1114*0.04-MIN(50000,P1114)*0.02))</f>
        <v/>
      </c>
      <c r="T1114" s="21">
        <f>IF(F1114&lt;=450000,0,MAX(0,Q1114*0.06-MIN(50000,Q1114)*0.03))</f>
        <v/>
      </c>
      <c r="U1114" s="21">
        <f>IF(F1114&lt;=450000,0,MAX(0,Q1114*0.04-MIN(50000,Q1114)*0.02))</f>
        <v/>
      </c>
      <c r="V1114" s="21">
        <f>50000+MAX(0,G1114-480000)</f>
        <v/>
      </c>
      <c r="W1114" s="21">
        <f>P1114-V1114</f>
        <v/>
      </c>
      <c r="X1114" s="21">
        <f>Q1114-V1114</f>
        <v/>
      </c>
      <c r="Y1114" s="22">
        <f>IF(W1114&lt;0,0.9,LOOKUP(W1114,{0,1950001,3300001,6950001,9000001,18000001,40000001},{0.84895,0.7979,0.6958,0.66517,0.56307,0.4916,0.44055}))</f>
        <v/>
      </c>
      <c r="Z1114" s="22">
        <f>IF(X1114&lt;0,0.9,LOOKUP(X1114,{0,1950001,3300001,6950001,9000001,18000001,40000001},{0.84895,0.7979,0.6958,0.66517,0.56307,0.4916,0.44055}))</f>
        <v/>
      </c>
      <c r="AA1114" s="22">
        <f>IF(W1114&lt;0,0,CHOOSE(MATCH(W1114,{0,1950001,3300001,6950001,9000001},1),5.105/84.895,10.21/79.79,20.42/69.58,23.483/66.517,33.693/56.307))</f>
        <v/>
      </c>
      <c r="AB1114" s="21">
        <f>IF(C1114&lt;=2000,0,(MIN(C1114,ROUNDDOWN(F1114*0.3,0))-2000)*0.1)</f>
        <v/>
      </c>
      <c r="AC1114" s="21">
        <f>IF(C1114&lt;=2000,0,MIN((C1114-2000)*Y1114,(R1114+S1114)*0.2))</f>
        <v/>
      </c>
      <c r="AD1114" s="21">
        <f>IF(C1114&lt;=2000,0,MIN((C1114-2000)*Z1114,(T1114+U1114)*0.2))</f>
        <v/>
      </c>
      <c r="AE1114" s="21">
        <f>AC1114*AA1114</f>
        <v/>
      </c>
      <c r="AF1114" s="21">
        <f>ROUNDDOWN(R1114,-2)+ROUNDDOWN(S1114,-2)</f>
        <v/>
      </c>
      <c r="AG1114" s="21">
        <f>ROUNDDOWN(MAX(0,R1114-(AB1114+AC1114+AE1114)*0.6),-2)+ROUNDDOWN(MAX(0,S1114-(AB1114+AC1114+AE1114)*0.4),-2)</f>
        <v/>
      </c>
      <c r="AH1114" s="21">
        <f>ROUNDDOWN(MAX(0,T1114-(AB1114+AD1114)*0.6),-2)+ROUNDDOWN(MAX(0,U1114-(AB1114+AD1114)*0.4),-2)</f>
        <v/>
      </c>
      <c r="AI1114" s="21">
        <f>ROUNDDOWN(T1114,-2)+ROUNDDOWN(U1114,-2)</f>
        <v/>
      </c>
      <c r="AJ1114" s="21">
        <f>M1114+AF1114</f>
        <v/>
      </c>
      <c r="AK1114" s="21">
        <f>M1114+AG1114</f>
        <v/>
      </c>
      <c r="AL1114" s="21">
        <f>N1114+AH1114</f>
        <v/>
      </c>
      <c r="AM1114" s="21">
        <f>O1114+AI1114</f>
        <v/>
      </c>
      <c r="AN1114" s="21">
        <f>N1114+AI1114</f>
        <v/>
      </c>
      <c r="AO1114" s="21">
        <f>ROUNDDOWN((R1114+S1114)*0.2/Y1114+2000,0)</f>
        <v/>
      </c>
      <c r="AP1114" s="21">
        <f>ROUNDDOWN((T1114+U1114)*0.2/Z1114+2000,0)</f>
        <v/>
      </c>
      <c r="AQ1114" s="21">
        <f>AL1114-AK1114</f>
        <v/>
      </c>
      <c r="AR1114" s="21">
        <f>AM1114-AK1114</f>
        <v/>
      </c>
      <c r="AS1114" s="21">
        <f>AM1114-AL1114</f>
        <v/>
      </c>
      <c r="AT1114" s="21">
        <f>AK1114+C1114-AJ1114</f>
        <v/>
      </c>
      <c r="AU1114" s="21">
        <f>AL1114+C1114-AM1114</f>
        <v/>
      </c>
      <c r="AV1114" s="21">
        <f>AN1114+C1114-AM1114</f>
        <v/>
      </c>
    </row>
    <row r="1115">
      <c r="A1115" t="inlineStr">
        <is>
          <t>医療費の境目</t>
        </is>
      </c>
      <c r="B1115" s="21">
        <f>'3_医療費の境目'!$B$3</f>
        <v/>
      </c>
      <c r="C1115" s="21">
        <f>IF('3_医療費の境目'!$B$4="",AO1115,'3_医療費の境目'!$B$4)</f>
        <v/>
      </c>
      <c r="D1115" s="21">
        <f>'3_医療費の境目'!D1115</f>
        <v/>
      </c>
      <c r="E1115" s="21">
        <f>ROUND(MIN(B1115/12,650000)*12*0.0915+MIN(B1115/12,1390000)*12*(0.0504+0)+B1115*0.005,0)</f>
        <v/>
      </c>
      <c r="F1115" s="21">
        <f>IF(B1115&lt;741000,0,IF(B1115&lt;2191000,B1115-740000,IF(B1115&lt;2193000,1451000,IF(B1115&lt;2196000,1453000,IF(B1115&lt;2200000,1456000,IF(B1115&lt;3600000,ROUND(ROUNDDOWN(B1115/4,-3)*2.8,0)-80000,IF(B1115&lt;6600000,ROUND(ROUNDDOWN(B1115/4,-3)*3.2,0)-440000,IF(B1115&lt;8500000,ROUNDDOWN(B1115*0.9,0)-1100000,B1115-1950000))))))))</f>
        <v/>
      </c>
      <c r="G1115" s="21">
        <f>IF(F1115&gt;23500000,NA(),IF(F1115&lt;=4890000,1040000,IF(F1115&lt;=6550000,670000,620000)))</f>
        <v/>
      </c>
      <c r="H1115" s="21">
        <f>IF(D1115&lt;=0,0,MAX(0,MIN(2000000,D1115-MIN(100000,ROUNDDOWN(F1115*0.05,0)))))</f>
        <v/>
      </c>
      <c r="I1115" s="21">
        <f>IF(C1115&lt;=2000,0,MIN(C1115,ROUNDDOWN(F1115*0.4,0))-2000)</f>
        <v/>
      </c>
      <c r="J1115" s="21">
        <f>MAX(0,ROUNDDOWN(F1115-E1115-G1115,-3))</f>
        <v/>
      </c>
      <c r="K1115" s="21">
        <f>MAX(0,ROUNDDOWN(F1115-E1115-G1115-H1115-I1115,-3))</f>
        <v/>
      </c>
      <c r="L1115" s="21">
        <f>MAX(0,ROUNDDOWN(F1115-E1115-G1115-H1115,-3))</f>
        <v/>
      </c>
      <c r="M1115" s="21">
        <f>IF(J1115&lt;=0,0,ROUNDDOWN((J1115*LOOKUP(J1115,{0,1950001,3300001,6950001,9000001,18000001,40000001},{0.05,0.1,0.2,0.23,0.33,0.4,0.45})-LOOKUP(J1115,{0,1950001,3300001,6950001,9000001,18000001,40000001},{0,97500,427500,636000,1536000,2796000,4796000}))*1.021,-2))</f>
        <v/>
      </c>
      <c r="N1115" s="21">
        <f>IF(K1115&lt;=0,0,ROUNDDOWN((K1115*LOOKUP(K1115,{0,1950001,3300001,6950001,9000001,18000001,40000001},{0.05,0.1,0.2,0.23,0.33,0.4,0.45})-LOOKUP(K1115,{0,1950001,3300001,6950001,9000001,18000001,40000001},{0,97500,427500,636000,1536000,2796000,4796000}))*1.021,-2))</f>
        <v/>
      </c>
      <c r="O1115" s="21">
        <f>IF(L1115&lt;=0,0,ROUNDDOWN((L1115*LOOKUP(L1115,{0,1950001,3300001,6950001,9000001,18000001,40000001},{0.05,0.1,0.2,0.23,0.33,0.4,0.45})-LOOKUP(L1115,{0,1950001,3300001,6950001,9000001,18000001,40000001},{0,97500,427500,636000,1536000,2796000,4796000}))*1.021,-2))</f>
        <v/>
      </c>
      <c r="P1115" s="21">
        <f>MAX(0,ROUNDDOWN(F1115-E1115-430000,-3))</f>
        <v/>
      </c>
      <c r="Q1115" s="21">
        <f>MAX(0,ROUNDDOWN(F1115-E1115-430000-H1115,-3))</f>
        <v/>
      </c>
      <c r="R1115" s="21">
        <f>IF(F1115&lt;=450000,0,MAX(0,P1115*0.06-MIN(50000,P1115)*0.03))</f>
        <v/>
      </c>
      <c r="S1115" s="21">
        <f>IF(F1115&lt;=450000,0,MAX(0,P1115*0.04-MIN(50000,P1115)*0.02))</f>
        <v/>
      </c>
      <c r="T1115" s="21">
        <f>IF(F1115&lt;=450000,0,MAX(0,Q1115*0.06-MIN(50000,Q1115)*0.03))</f>
        <v/>
      </c>
      <c r="U1115" s="21">
        <f>IF(F1115&lt;=450000,0,MAX(0,Q1115*0.04-MIN(50000,Q1115)*0.02))</f>
        <v/>
      </c>
      <c r="V1115" s="21">
        <f>50000+MAX(0,G1115-480000)</f>
        <v/>
      </c>
      <c r="W1115" s="21">
        <f>P1115-V1115</f>
        <v/>
      </c>
      <c r="X1115" s="21">
        <f>Q1115-V1115</f>
        <v/>
      </c>
      <c r="Y1115" s="22">
        <f>IF(W1115&lt;0,0.9,LOOKUP(W1115,{0,1950001,3300001,6950001,9000001,18000001,40000001},{0.84895,0.7979,0.6958,0.66517,0.56307,0.4916,0.44055}))</f>
        <v/>
      </c>
      <c r="Z1115" s="22">
        <f>IF(X1115&lt;0,0.9,LOOKUP(X1115,{0,1950001,3300001,6950001,9000001,18000001,40000001},{0.84895,0.7979,0.6958,0.66517,0.56307,0.4916,0.44055}))</f>
        <v/>
      </c>
      <c r="AA1115" s="22">
        <f>IF(W1115&lt;0,0,CHOOSE(MATCH(W1115,{0,1950001,3300001,6950001,9000001},1),5.105/84.895,10.21/79.79,20.42/69.58,23.483/66.517,33.693/56.307))</f>
        <v/>
      </c>
      <c r="AB1115" s="21">
        <f>IF(C1115&lt;=2000,0,(MIN(C1115,ROUNDDOWN(F1115*0.3,0))-2000)*0.1)</f>
        <v/>
      </c>
      <c r="AC1115" s="21">
        <f>IF(C1115&lt;=2000,0,MIN((C1115-2000)*Y1115,(R1115+S1115)*0.2))</f>
        <v/>
      </c>
      <c r="AD1115" s="21">
        <f>IF(C1115&lt;=2000,0,MIN((C1115-2000)*Z1115,(T1115+U1115)*0.2))</f>
        <v/>
      </c>
      <c r="AE1115" s="21">
        <f>AC1115*AA1115</f>
        <v/>
      </c>
      <c r="AF1115" s="21">
        <f>ROUNDDOWN(R1115,-2)+ROUNDDOWN(S1115,-2)</f>
        <v/>
      </c>
      <c r="AG1115" s="21">
        <f>ROUNDDOWN(MAX(0,R1115-(AB1115+AC1115+AE1115)*0.6),-2)+ROUNDDOWN(MAX(0,S1115-(AB1115+AC1115+AE1115)*0.4),-2)</f>
        <v/>
      </c>
      <c r="AH1115" s="21">
        <f>ROUNDDOWN(MAX(0,T1115-(AB1115+AD1115)*0.6),-2)+ROUNDDOWN(MAX(0,U1115-(AB1115+AD1115)*0.4),-2)</f>
        <v/>
      </c>
      <c r="AI1115" s="21">
        <f>ROUNDDOWN(T1115,-2)+ROUNDDOWN(U1115,-2)</f>
        <v/>
      </c>
      <c r="AJ1115" s="21">
        <f>M1115+AF1115</f>
        <v/>
      </c>
      <c r="AK1115" s="21">
        <f>M1115+AG1115</f>
        <v/>
      </c>
      <c r="AL1115" s="21">
        <f>N1115+AH1115</f>
        <v/>
      </c>
      <c r="AM1115" s="21">
        <f>O1115+AI1115</f>
        <v/>
      </c>
      <c r="AN1115" s="21">
        <f>N1115+AI1115</f>
        <v/>
      </c>
      <c r="AO1115" s="21">
        <f>ROUNDDOWN((R1115+S1115)*0.2/Y1115+2000,0)</f>
        <v/>
      </c>
      <c r="AP1115" s="21">
        <f>ROUNDDOWN((T1115+U1115)*0.2/Z1115+2000,0)</f>
        <v/>
      </c>
      <c r="AQ1115" s="21">
        <f>AL1115-AK1115</f>
        <v/>
      </c>
      <c r="AR1115" s="21">
        <f>AM1115-AK1115</f>
        <v/>
      </c>
      <c r="AS1115" s="21">
        <f>AM1115-AL1115</f>
        <v/>
      </c>
      <c r="AT1115" s="21">
        <f>AK1115+C1115-AJ1115</f>
        <v/>
      </c>
      <c r="AU1115" s="21">
        <f>AL1115+C1115-AM1115</f>
        <v/>
      </c>
      <c r="AV1115" s="21">
        <f>AN1115+C1115-AM1115</f>
        <v/>
      </c>
    </row>
    <row r="1116">
      <c r="A1116" t="inlineStr">
        <is>
          <t>医療費の境目</t>
        </is>
      </c>
      <c r="B1116" s="21">
        <f>'3_医療費の境目'!$B$3</f>
        <v/>
      </c>
      <c r="C1116" s="21">
        <f>IF('3_医療費の境目'!$B$4="",AO1116,'3_医療費の境目'!$B$4)</f>
        <v/>
      </c>
      <c r="D1116" s="21">
        <f>'3_医療費の境目'!D1116</f>
        <v/>
      </c>
      <c r="E1116" s="21">
        <f>ROUND(MIN(B1116/12,650000)*12*0.0915+MIN(B1116/12,1390000)*12*(0.0504+0)+B1116*0.005,0)</f>
        <v/>
      </c>
      <c r="F1116" s="21">
        <f>IF(B1116&lt;741000,0,IF(B1116&lt;2191000,B1116-740000,IF(B1116&lt;2193000,1451000,IF(B1116&lt;2196000,1453000,IF(B1116&lt;2200000,1456000,IF(B1116&lt;3600000,ROUND(ROUNDDOWN(B1116/4,-3)*2.8,0)-80000,IF(B1116&lt;6600000,ROUND(ROUNDDOWN(B1116/4,-3)*3.2,0)-440000,IF(B1116&lt;8500000,ROUNDDOWN(B1116*0.9,0)-1100000,B1116-1950000))))))))</f>
        <v/>
      </c>
      <c r="G1116" s="21">
        <f>IF(F1116&gt;23500000,NA(),IF(F1116&lt;=4890000,1040000,IF(F1116&lt;=6550000,670000,620000)))</f>
        <v/>
      </c>
      <c r="H1116" s="21">
        <f>IF(D1116&lt;=0,0,MAX(0,MIN(2000000,D1116-MIN(100000,ROUNDDOWN(F1116*0.05,0)))))</f>
        <v/>
      </c>
      <c r="I1116" s="21">
        <f>IF(C1116&lt;=2000,0,MIN(C1116,ROUNDDOWN(F1116*0.4,0))-2000)</f>
        <v/>
      </c>
      <c r="J1116" s="21">
        <f>MAX(0,ROUNDDOWN(F1116-E1116-G1116,-3))</f>
        <v/>
      </c>
      <c r="K1116" s="21">
        <f>MAX(0,ROUNDDOWN(F1116-E1116-G1116-H1116-I1116,-3))</f>
        <v/>
      </c>
      <c r="L1116" s="21">
        <f>MAX(0,ROUNDDOWN(F1116-E1116-G1116-H1116,-3))</f>
        <v/>
      </c>
      <c r="M1116" s="21">
        <f>IF(J1116&lt;=0,0,ROUNDDOWN((J1116*LOOKUP(J1116,{0,1950001,3300001,6950001,9000001,18000001,40000001},{0.05,0.1,0.2,0.23,0.33,0.4,0.45})-LOOKUP(J1116,{0,1950001,3300001,6950001,9000001,18000001,40000001},{0,97500,427500,636000,1536000,2796000,4796000}))*1.021,-2))</f>
        <v/>
      </c>
      <c r="N1116" s="21">
        <f>IF(K1116&lt;=0,0,ROUNDDOWN((K1116*LOOKUP(K1116,{0,1950001,3300001,6950001,9000001,18000001,40000001},{0.05,0.1,0.2,0.23,0.33,0.4,0.45})-LOOKUP(K1116,{0,1950001,3300001,6950001,9000001,18000001,40000001},{0,97500,427500,636000,1536000,2796000,4796000}))*1.021,-2))</f>
        <v/>
      </c>
      <c r="O1116" s="21">
        <f>IF(L1116&lt;=0,0,ROUNDDOWN((L1116*LOOKUP(L1116,{0,1950001,3300001,6950001,9000001,18000001,40000001},{0.05,0.1,0.2,0.23,0.33,0.4,0.45})-LOOKUP(L1116,{0,1950001,3300001,6950001,9000001,18000001,40000001},{0,97500,427500,636000,1536000,2796000,4796000}))*1.021,-2))</f>
        <v/>
      </c>
      <c r="P1116" s="21">
        <f>MAX(0,ROUNDDOWN(F1116-E1116-430000,-3))</f>
        <v/>
      </c>
      <c r="Q1116" s="21">
        <f>MAX(0,ROUNDDOWN(F1116-E1116-430000-H1116,-3))</f>
        <v/>
      </c>
      <c r="R1116" s="21">
        <f>IF(F1116&lt;=450000,0,MAX(0,P1116*0.06-MIN(50000,P1116)*0.03))</f>
        <v/>
      </c>
      <c r="S1116" s="21">
        <f>IF(F1116&lt;=450000,0,MAX(0,P1116*0.04-MIN(50000,P1116)*0.02))</f>
        <v/>
      </c>
      <c r="T1116" s="21">
        <f>IF(F1116&lt;=450000,0,MAX(0,Q1116*0.06-MIN(50000,Q1116)*0.03))</f>
        <v/>
      </c>
      <c r="U1116" s="21">
        <f>IF(F1116&lt;=450000,0,MAX(0,Q1116*0.04-MIN(50000,Q1116)*0.02))</f>
        <v/>
      </c>
      <c r="V1116" s="21">
        <f>50000+MAX(0,G1116-480000)</f>
        <v/>
      </c>
      <c r="W1116" s="21">
        <f>P1116-V1116</f>
        <v/>
      </c>
      <c r="X1116" s="21">
        <f>Q1116-V1116</f>
        <v/>
      </c>
      <c r="Y1116" s="22">
        <f>IF(W1116&lt;0,0.9,LOOKUP(W1116,{0,1950001,3300001,6950001,9000001,18000001,40000001},{0.84895,0.7979,0.6958,0.66517,0.56307,0.4916,0.44055}))</f>
        <v/>
      </c>
      <c r="Z1116" s="22">
        <f>IF(X1116&lt;0,0.9,LOOKUP(X1116,{0,1950001,3300001,6950001,9000001,18000001,40000001},{0.84895,0.7979,0.6958,0.66517,0.56307,0.4916,0.44055}))</f>
        <v/>
      </c>
      <c r="AA1116" s="22">
        <f>IF(W1116&lt;0,0,CHOOSE(MATCH(W1116,{0,1950001,3300001,6950001,9000001},1),5.105/84.895,10.21/79.79,20.42/69.58,23.483/66.517,33.693/56.307))</f>
        <v/>
      </c>
      <c r="AB1116" s="21">
        <f>IF(C1116&lt;=2000,0,(MIN(C1116,ROUNDDOWN(F1116*0.3,0))-2000)*0.1)</f>
        <v/>
      </c>
      <c r="AC1116" s="21">
        <f>IF(C1116&lt;=2000,0,MIN((C1116-2000)*Y1116,(R1116+S1116)*0.2))</f>
        <v/>
      </c>
      <c r="AD1116" s="21">
        <f>IF(C1116&lt;=2000,0,MIN((C1116-2000)*Z1116,(T1116+U1116)*0.2))</f>
        <v/>
      </c>
      <c r="AE1116" s="21">
        <f>AC1116*AA1116</f>
        <v/>
      </c>
      <c r="AF1116" s="21">
        <f>ROUNDDOWN(R1116,-2)+ROUNDDOWN(S1116,-2)</f>
        <v/>
      </c>
      <c r="AG1116" s="21">
        <f>ROUNDDOWN(MAX(0,R1116-(AB1116+AC1116+AE1116)*0.6),-2)+ROUNDDOWN(MAX(0,S1116-(AB1116+AC1116+AE1116)*0.4),-2)</f>
        <v/>
      </c>
      <c r="AH1116" s="21">
        <f>ROUNDDOWN(MAX(0,T1116-(AB1116+AD1116)*0.6),-2)+ROUNDDOWN(MAX(0,U1116-(AB1116+AD1116)*0.4),-2)</f>
        <v/>
      </c>
      <c r="AI1116" s="21">
        <f>ROUNDDOWN(T1116,-2)+ROUNDDOWN(U1116,-2)</f>
        <v/>
      </c>
      <c r="AJ1116" s="21">
        <f>M1116+AF1116</f>
        <v/>
      </c>
      <c r="AK1116" s="21">
        <f>M1116+AG1116</f>
        <v/>
      </c>
      <c r="AL1116" s="21">
        <f>N1116+AH1116</f>
        <v/>
      </c>
      <c r="AM1116" s="21">
        <f>O1116+AI1116</f>
        <v/>
      </c>
      <c r="AN1116" s="21">
        <f>N1116+AI1116</f>
        <v/>
      </c>
      <c r="AO1116" s="21">
        <f>ROUNDDOWN((R1116+S1116)*0.2/Y1116+2000,0)</f>
        <v/>
      </c>
      <c r="AP1116" s="21">
        <f>ROUNDDOWN((T1116+U1116)*0.2/Z1116+2000,0)</f>
        <v/>
      </c>
      <c r="AQ1116" s="21">
        <f>AL1116-AK1116</f>
        <v/>
      </c>
      <c r="AR1116" s="21">
        <f>AM1116-AK1116</f>
        <v/>
      </c>
      <c r="AS1116" s="21">
        <f>AM1116-AL1116</f>
        <v/>
      </c>
      <c r="AT1116" s="21">
        <f>AK1116+C1116-AJ1116</f>
        <v/>
      </c>
      <c r="AU1116" s="21">
        <f>AL1116+C1116-AM1116</f>
        <v/>
      </c>
      <c r="AV1116" s="21">
        <f>AN1116+C1116-AM1116</f>
        <v/>
      </c>
    </row>
    <row r="1117">
      <c r="A1117" t="inlineStr">
        <is>
          <t>医療費の境目</t>
        </is>
      </c>
      <c r="B1117" s="21">
        <f>'3_医療費の境目'!$B$3</f>
        <v/>
      </c>
      <c r="C1117" s="21">
        <f>IF('3_医療費の境目'!$B$4="",AO1117,'3_医療費の境目'!$B$4)</f>
        <v/>
      </c>
      <c r="D1117" s="21">
        <f>'3_医療費の境目'!D1117</f>
        <v/>
      </c>
      <c r="E1117" s="21">
        <f>ROUND(MIN(B1117/12,650000)*12*0.0915+MIN(B1117/12,1390000)*12*(0.0504+0)+B1117*0.005,0)</f>
        <v/>
      </c>
      <c r="F1117" s="21">
        <f>IF(B1117&lt;741000,0,IF(B1117&lt;2191000,B1117-740000,IF(B1117&lt;2193000,1451000,IF(B1117&lt;2196000,1453000,IF(B1117&lt;2200000,1456000,IF(B1117&lt;3600000,ROUND(ROUNDDOWN(B1117/4,-3)*2.8,0)-80000,IF(B1117&lt;6600000,ROUND(ROUNDDOWN(B1117/4,-3)*3.2,0)-440000,IF(B1117&lt;8500000,ROUNDDOWN(B1117*0.9,0)-1100000,B1117-1950000))))))))</f>
        <v/>
      </c>
      <c r="G1117" s="21">
        <f>IF(F1117&gt;23500000,NA(),IF(F1117&lt;=4890000,1040000,IF(F1117&lt;=6550000,670000,620000)))</f>
        <v/>
      </c>
      <c r="H1117" s="21">
        <f>IF(D1117&lt;=0,0,MAX(0,MIN(2000000,D1117-MIN(100000,ROUNDDOWN(F1117*0.05,0)))))</f>
        <v/>
      </c>
      <c r="I1117" s="21">
        <f>IF(C1117&lt;=2000,0,MIN(C1117,ROUNDDOWN(F1117*0.4,0))-2000)</f>
        <v/>
      </c>
      <c r="J1117" s="21">
        <f>MAX(0,ROUNDDOWN(F1117-E1117-G1117,-3))</f>
        <v/>
      </c>
      <c r="K1117" s="21">
        <f>MAX(0,ROUNDDOWN(F1117-E1117-G1117-H1117-I1117,-3))</f>
        <v/>
      </c>
      <c r="L1117" s="21">
        <f>MAX(0,ROUNDDOWN(F1117-E1117-G1117-H1117,-3))</f>
        <v/>
      </c>
      <c r="M1117" s="21">
        <f>IF(J1117&lt;=0,0,ROUNDDOWN((J1117*LOOKUP(J1117,{0,1950001,3300001,6950001,9000001,18000001,40000001},{0.05,0.1,0.2,0.23,0.33,0.4,0.45})-LOOKUP(J1117,{0,1950001,3300001,6950001,9000001,18000001,40000001},{0,97500,427500,636000,1536000,2796000,4796000}))*1.021,-2))</f>
        <v/>
      </c>
      <c r="N1117" s="21">
        <f>IF(K1117&lt;=0,0,ROUNDDOWN((K1117*LOOKUP(K1117,{0,1950001,3300001,6950001,9000001,18000001,40000001},{0.05,0.1,0.2,0.23,0.33,0.4,0.45})-LOOKUP(K1117,{0,1950001,3300001,6950001,9000001,18000001,40000001},{0,97500,427500,636000,1536000,2796000,4796000}))*1.021,-2))</f>
        <v/>
      </c>
      <c r="O1117" s="21">
        <f>IF(L1117&lt;=0,0,ROUNDDOWN((L1117*LOOKUP(L1117,{0,1950001,3300001,6950001,9000001,18000001,40000001},{0.05,0.1,0.2,0.23,0.33,0.4,0.45})-LOOKUP(L1117,{0,1950001,3300001,6950001,9000001,18000001,40000001},{0,97500,427500,636000,1536000,2796000,4796000}))*1.021,-2))</f>
        <v/>
      </c>
      <c r="P1117" s="21">
        <f>MAX(0,ROUNDDOWN(F1117-E1117-430000,-3))</f>
        <v/>
      </c>
      <c r="Q1117" s="21">
        <f>MAX(0,ROUNDDOWN(F1117-E1117-430000-H1117,-3))</f>
        <v/>
      </c>
      <c r="R1117" s="21">
        <f>IF(F1117&lt;=450000,0,MAX(0,P1117*0.06-MIN(50000,P1117)*0.03))</f>
        <v/>
      </c>
      <c r="S1117" s="21">
        <f>IF(F1117&lt;=450000,0,MAX(0,P1117*0.04-MIN(50000,P1117)*0.02))</f>
        <v/>
      </c>
      <c r="T1117" s="21">
        <f>IF(F1117&lt;=450000,0,MAX(0,Q1117*0.06-MIN(50000,Q1117)*0.03))</f>
        <v/>
      </c>
      <c r="U1117" s="21">
        <f>IF(F1117&lt;=450000,0,MAX(0,Q1117*0.04-MIN(50000,Q1117)*0.02))</f>
        <v/>
      </c>
      <c r="V1117" s="21">
        <f>50000+MAX(0,G1117-480000)</f>
        <v/>
      </c>
      <c r="W1117" s="21">
        <f>P1117-V1117</f>
        <v/>
      </c>
      <c r="X1117" s="21">
        <f>Q1117-V1117</f>
        <v/>
      </c>
      <c r="Y1117" s="22">
        <f>IF(W1117&lt;0,0.9,LOOKUP(W1117,{0,1950001,3300001,6950001,9000001,18000001,40000001},{0.84895,0.7979,0.6958,0.66517,0.56307,0.4916,0.44055}))</f>
        <v/>
      </c>
      <c r="Z1117" s="22">
        <f>IF(X1117&lt;0,0.9,LOOKUP(X1117,{0,1950001,3300001,6950001,9000001,18000001,40000001},{0.84895,0.7979,0.6958,0.66517,0.56307,0.4916,0.44055}))</f>
        <v/>
      </c>
      <c r="AA1117" s="22">
        <f>IF(W1117&lt;0,0,CHOOSE(MATCH(W1117,{0,1950001,3300001,6950001,9000001},1),5.105/84.895,10.21/79.79,20.42/69.58,23.483/66.517,33.693/56.307))</f>
        <v/>
      </c>
      <c r="AB1117" s="21">
        <f>IF(C1117&lt;=2000,0,(MIN(C1117,ROUNDDOWN(F1117*0.3,0))-2000)*0.1)</f>
        <v/>
      </c>
      <c r="AC1117" s="21">
        <f>IF(C1117&lt;=2000,0,MIN((C1117-2000)*Y1117,(R1117+S1117)*0.2))</f>
        <v/>
      </c>
      <c r="AD1117" s="21">
        <f>IF(C1117&lt;=2000,0,MIN((C1117-2000)*Z1117,(T1117+U1117)*0.2))</f>
        <v/>
      </c>
      <c r="AE1117" s="21">
        <f>AC1117*AA1117</f>
        <v/>
      </c>
      <c r="AF1117" s="21">
        <f>ROUNDDOWN(R1117,-2)+ROUNDDOWN(S1117,-2)</f>
        <v/>
      </c>
      <c r="AG1117" s="21">
        <f>ROUNDDOWN(MAX(0,R1117-(AB1117+AC1117+AE1117)*0.6),-2)+ROUNDDOWN(MAX(0,S1117-(AB1117+AC1117+AE1117)*0.4),-2)</f>
        <v/>
      </c>
      <c r="AH1117" s="21">
        <f>ROUNDDOWN(MAX(0,T1117-(AB1117+AD1117)*0.6),-2)+ROUNDDOWN(MAX(0,U1117-(AB1117+AD1117)*0.4),-2)</f>
        <v/>
      </c>
      <c r="AI1117" s="21">
        <f>ROUNDDOWN(T1117,-2)+ROUNDDOWN(U1117,-2)</f>
        <v/>
      </c>
      <c r="AJ1117" s="21">
        <f>M1117+AF1117</f>
        <v/>
      </c>
      <c r="AK1117" s="21">
        <f>M1117+AG1117</f>
        <v/>
      </c>
      <c r="AL1117" s="21">
        <f>N1117+AH1117</f>
        <v/>
      </c>
      <c r="AM1117" s="21">
        <f>O1117+AI1117</f>
        <v/>
      </c>
      <c r="AN1117" s="21">
        <f>N1117+AI1117</f>
        <v/>
      </c>
      <c r="AO1117" s="21">
        <f>ROUNDDOWN((R1117+S1117)*0.2/Y1117+2000,0)</f>
        <v/>
      </c>
      <c r="AP1117" s="21">
        <f>ROUNDDOWN((T1117+U1117)*0.2/Z1117+2000,0)</f>
        <v/>
      </c>
      <c r="AQ1117" s="21">
        <f>AL1117-AK1117</f>
        <v/>
      </c>
      <c r="AR1117" s="21">
        <f>AM1117-AK1117</f>
        <v/>
      </c>
      <c r="AS1117" s="21">
        <f>AM1117-AL1117</f>
        <v/>
      </c>
      <c r="AT1117" s="21">
        <f>AK1117+C1117-AJ1117</f>
        <v/>
      </c>
      <c r="AU1117" s="21">
        <f>AL1117+C1117-AM1117</f>
        <v/>
      </c>
      <c r="AV1117" s="21">
        <f>AN1117+C1117-AM1117</f>
        <v/>
      </c>
    </row>
    <row r="1118">
      <c r="A1118" t="inlineStr">
        <is>
          <t>医療費の境目</t>
        </is>
      </c>
      <c r="B1118" s="21">
        <f>'3_医療費の境目'!$B$3</f>
        <v/>
      </c>
      <c r="C1118" s="21">
        <f>IF('3_医療費の境目'!$B$4="",AO1118,'3_医療費の境目'!$B$4)</f>
        <v/>
      </c>
      <c r="D1118" s="21">
        <f>'3_医療費の境目'!D1118</f>
        <v/>
      </c>
      <c r="E1118" s="21">
        <f>ROUND(MIN(B1118/12,650000)*12*0.0915+MIN(B1118/12,1390000)*12*(0.0504+0)+B1118*0.005,0)</f>
        <v/>
      </c>
      <c r="F1118" s="21">
        <f>IF(B1118&lt;741000,0,IF(B1118&lt;2191000,B1118-740000,IF(B1118&lt;2193000,1451000,IF(B1118&lt;2196000,1453000,IF(B1118&lt;2200000,1456000,IF(B1118&lt;3600000,ROUND(ROUNDDOWN(B1118/4,-3)*2.8,0)-80000,IF(B1118&lt;6600000,ROUND(ROUNDDOWN(B1118/4,-3)*3.2,0)-440000,IF(B1118&lt;8500000,ROUNDDOWN(B1118*0.9,0)-1100000,B1118-1950000))))))))</f>
        <v/>
      </c>
      <c r="G1118" s="21">
        <f>IF(F1118&gt;23500000,NA(),IF(F1118&lt;=4890000,1040000,IF(F1118&lt;=6550000,670000,620000)))</f>
        <v/>
      </c>
      <c r="H1118" s="21">
        <f>IF(D1118&lt;=0,0,MAX(0,MIN(2000000,D1118-MIN(100000,ROUNDDOWN(F1118*0.05,0)))))</f>
        <v/>
      </c>
      <c r="I1118" s="21">
        <f>IF(C1118&lt;=2000,0,MIN(C1118,ROUNDDOWN(F1118*0.4,0))-2000)</f>
        <v/>
      </c>
      <c r="J1118" s="21">
        <f>MAX(0,ROUNDDOWN(F1118-E1118-G1118,-3))</f>
        <v/>
      </c>
      <c r="K1118" s="21">
        <f>MAX(0,ROUNDDOWN(F1118-E1118-G1118-H1118-I1118,-3))</f>
        <v/>
      </c>
      <c r="L1118" s="21">
        <f>MAX(0,ROUNDDOWN(F1118-E1118-G1118-H1118,-3))</f>
        <v/>
      </c>
      <c r="M1118" s="21">
        <f>IF(J1118&lt;=0,0,ROUNDDOWN((J1118*LOOKUP(J1118,{0,1950001,3300001,6950001,9000001,18000001,40000001},{0.05,0.1,0.2,0.23,0.33,0.4,0.45})-LOOKUP(J1118,{0,1950001,3300001,6950001,9000001,18000001,40000001},{0,97500,427500,636000,1536000,2796000,4796000}))*1.021,-2))</f>
        <v/>
      </c>
      <c r="N1118" s="21">
        <f>IF(K1118&lt;=0,0,ROUNDDOWN((K1118*LOOKUP(K1118,{0,1950001,3300001,6950001,9000001,18000001,40000001},{0.05,0.1,0.2,0.23,0.33,0.4,0.45})-LOOKUP(K1118,{0,1950001,3300001,6950001,9000001,18000001,40000001},{0,97500,427500,636000,1536000,2796000,4796000}))*1.021,-2))</f>
        <v/>
      </c>
      <c r="O1118" s="21">
        <f>IF(L1118&lt;=0,0,ROUNDDOWN((L1118*LOOKUP(L1118,{0,1950001,3300001,6950001,9000001,18000001,40000001},{0.05,0.1,0.2,0.23,0.33,0.4,0.45})-LOOKUP(L1118,{0,1950001,3300001,6950001,9000001,18000001,40000001},{0,97500,427500,636000,1536000,2796000,4796000}))*1.021,-2))</f>
        <v/>
      </c>
      <c r="P1118" s="21">
        <f>MAX(0,ROUNDDOWN(F1118-E1118-430000,-3))</f>
        <v/>
      </c>
      <c r="Q1118" s="21">
        <f>MAX(0,ROUNDDOWN(F1118-E1118-430000-H1118,-3))</f>
        <v/>
      </c>
      <c r="R1118" s="21">
        <f>IF(F1118&lt;=450000,0,MAX(0,P1118*0.06-MIN(50000,P1118)*0.03))</f>
        <v/>
      </c>
      <c r="S1118" s="21">
        <f>IF(F1118&lt;=450000,0,MAX(0,P1118*0.04-MIN(50000,P1118)*0.02))</f>
        <v/>
      </c>
      <c r="T1118" s="21">
        <f>IF(F1118&lt;=450000,0,MAX(0,Q1118*0.06-MIN(50000,Q1118)*0.03))</f>
        <v/>
      </c>
      <c r="U1118" s="21">
        <f>IF(F1118&lt;=450000,0,MAX(0,Q1118*0.04-MIN(50000,Q1118)*0.02))</f>
        <v/>
      </c>
      <c r="V1118" s="21">
        <f>50000+MAX(0,G1118-480000)</f>
        <v/>
      </c>
      <c r="W1118" s="21">
        <f>P1118-V1118</f>
        <v/>
      </c>
      <c r="X1118" s="21">
        <f>Q1118-V1118</f>
        <v/>
      </c>
      <c r="Y1118" s="22">
        <f>IF(W1118&lt;0,0.9,LOOKUP(W1118,{0,1950001,3300001,6950001,9000001,18000001,40000001},{0.84895,0.7979,0.6958,0.66517,0.56307,0.4916,0.44055}))</f>
        <v/>
      </c>
      <c r="Z1118" s="22">
        <f>IF(X1118&lt;0,0.9,LOOKUP(X1118,{0,1950001,3300001,6950001,9000001,18000001,40000001},{0.84895,0.7979,0.6958,0.66517,0.56307,0.4916,0.44055}))</f>
        <v/>
      </c>
      <c r="AA1118" s="22">
        <f>IF(W1118&lt;0,0,CHOOSE(MATCH(W1118,{0,1950001,3300001,6950001,9000001},1),5.105/84.895,10.21/79.79,20.42/69.58,23.483/66.517,33.693/56.307))</f>
        <v/>
      </c>
      <c r="AB1118" s="21">
        <f>IF(C1118&lt;=2000,0,(MIN(C1118,ROUNDDOWN(F1118*0.3,0))-2000)*0.1)</f>
        <v/>
      </c>
      <c r="AC1118" s="21">
        <f>IF(C1118&lt;=2000,0,MIN((C1118-2000)*Y1118,(R1118+S1118)*0.2))</f>
        <v/>
      </c>
      <c r="AD1118" s="21">
        <f>IF(C1118&lt;=2000,0,MIN((C1118-2000)*Z1118,(T1118+U1118)*0.2))</f>
        <v/>
      </c>
      <c r="AE1118" s="21">
        <f>AC1118*AA1118</f>
        <v/>
      </c>
      <c r="AF1118" s="21">
        <f>ROUNDDOWN(R1118,-2)+ROUNDDOWN(S1118,-2)</f>
        <v/>
      </c>
      <c r="AG1118" s="21">
        <f>ROUNDDOWN(MAX(0,R1118-(AB1118+AC1118+AE1118)*0.6),-2)+ROUNDDOWN(MAX(0,S1118-(AB1118+AC1118+AE1118)*0.4),-2)</f>
        <v/>
      </c>
      <c r="AH1118" s="21">
        <f>ROUNDDOWN(MAX(0,T1118-(AB1118+AD1118)*0.6),-2)+ROUNDDOWN(MAX(0,U1118-(AB1118+AD1118)*0.4),-2)</f>
        <v/>
      </c>
      <c r="AI1118" s="21">
        <f>ROUNDDOWN(T1118,-2)+ROUNDDOWN(U1118,-2)</f>
        <v/>
      </c>
      <c r="AJ1118" s="21">
        <f>M1118+AF1118</f>
        <v/>
      </c>
      <c r="AK1118" s="21">
        <f>M1118+AG1118</f>
        <v/>
      </c>
      <c r="AL1118" s="21">
        <f>N1118+AH1118</f>
        <v/>
      </c>
      <c r="AM1118" s="21">
        <f>O1118+AI1118</f>
        <v/>
      </c>
      <c r="AN1118" s="21">
        <f>N1118+AI1118</f>
        <v/>
      </c>
      <c r="AO1118" s="21">
        <f>ROUNDDOWN((R1118+S1118)*0.2/Y1118+2000,0)</f>
        <v/>
      </c>
      <c r="AP1118" s="21">
        <f>ROUNDDOWN((T1118+U1118)*0.2/Z1118+2000,0)</f>
        <v/>
      </c>
      <c r="AQ1118" s="21">
        <f>AL1118-AK1118</f>
        <v/>
      </c>
      <c r="AR1118" s="21">
        <f>AM1118-AK1118</f>
        <v/>
      </c>
      <c r="AS1118" s="21">
        <f>AM1118-AL1118</f>
        <v/>
      </c>
      <c r="AT1118" s="21">
        <f>AK1118+C1118-AJ1118</f>
        <v/>
      </c>
      <c r="AU1118" s="21">
        <f>AL1118+C1118-AM1118</f>
        <v/>
      </c>
      <c r="AV1118" s="21">
        <f>AN1118+C1118-AM1118</f>
        <v/>
      </c>
    </row>
    <row r="1119">
      <c r="A1119" t="inlineStr">
        <is>
          <t>医療費の境目</t>
        </is>
      </c>
      <c r="B1119" s="21">
        <f>'3_医療費の境目'!$B$3</f>
        <v/>
      </c>
      <c r="C1119" s="21">
        <f>IF('3_医療費の境目'!$B$4="",AO1119,'3_医療費の境目'!$B$4)</f>
        <v/>
      </c>
      <c r="D1119" s="21">
        <f>'3_医療費の境目'!D1119</f>
        <v/>
      </c>
      <c r="E1119" s="21">
        <f>ROUND(MIN(B1119/12,650000)*12*0.0915+MIN(B1119/12,1390000)*12*(0.0504+0)+B1119*0.005,0)</f>
        <v/>
      </c>
      <c r="F1119" s="21">
        <f>IF(B1119&lt;741000,0,IF(B1119&lt;2191000,B1119-740000,IF(B1119&lt;2193000,1451000,IF(B1119&lt;2196000,1453000,IF(B1119&lt;2200000,1456000,IF(B1119&lt;3600000,ROUND(ROUNDDOWN(B1119/4,-3)*2.8,0)-80000,IF(B1119&lt;6600000,ROUND(ROUNDDOWN(B1119/4,-3)*3.2,0)-440000,IF(B1119&lt;8500000,ROUNDDOWN(B1119*0.9,0)-1100000,B1119-1950000))))))))</f>
        <v/>
      </c>
      <c r="G1119" s="21">
        <f>IF(F1119&gt;23500000,NA(),IF(F1119&lt;=4890000,1040000,IF(F1119&lt;=6550000,670000,620000)))</f>
        <v/>
      </c>
      <c r="H1119" s="21">
        <f>IF(D1119&lt;=0,0,MAX(0,MIN(2000000,D1119-MIN(100000,ROUNDDOWN(F1119*0.05,0)))))</f>
        <v/>
      </c>
      <c r="I1119" s="21">
        <f>IF(C1119&lt;=2000,0,MIN(C1119,ROUNDDOWN(F1119*0.4,0))-2000)</f>
        <v/>
      </c>
      <c r="J1119" s="21">
        <f>MAX(0,ROUNDDOWN(F1119-E1119-G1119,-3))</f>
        <v/>
      </c>
      <c r="K1119" s="21">
        <f>MAX(0,ROUNDDOWN(F1119-E1119-G1119-H1119-I1119,-3))</f>
        <v/>
      </c>
      <c r="L1119" s="21">
        <f>MAX(0,ROUNDDOWN(F1119-E1119-G1119-H1119,-3))</f>
        <v/>
      </c>
      <c r="M1119" s="21">
        <f>IF(J1119&lt;=0,0,ROUNDDOWN((J1119*LOOKUP(J1119,{0,1950001,3300001,6950001,9000001,18000001,40000001},{0.05,0.1,0.2,0.23,0.33,0.4,0.45})-LOOKUP(J1119,{0,1950001,3300001,6950001,9000001,18000001,40000001},{0,97500,427500,636000,1536000,2796000,4796000}))*1.021,-2))</f>
        <v/>
      </c>
      <c r="N1119" s="21">
        <f>IF(K1119&lt;=0,0,ROUNDDOWN((K1119*LOOKUP(K1119,{0,1950001,3300001,6950001,9000001,18000001,40000001},{0.05,0.1,0.2,0.23,0.33,0.4,0.45})-LOOKUP(K1119,{0,1950001,3300001,6950001,9000001,18000001,40000001},{0,97500,427500,636000,1536000,2796000,4796000}))*1.021,-2))</f>
        <v/>
      </c>
      <c r="O1119" s="21">
        <f>IF(L1119&lt;=0,0,ROUNDDOWN((L1119*LOOKUP(L1119,{0,1950001,3300001,6950001,9000001,18000001,40000001},{0.05,0.1,0.2,0.23,0.33,0.4,0.45})-LOOKUP(L1119,{0,1950001,3300001,6950001,9000001,18000001,40000001},{0,97500,427500,636000,1536000,2796000,4796000}))*1.021,-2))</f>
        <v/>
      </c>
      <c r="P1119" s="21">
        <f>MAX(0,ROUNDDOWN(F1119-E1119-430000,-3))</f>
        <v/>
      </c>
      <c r="Q1119" s="21">
        <f>MAX(0,ROUNDDOWN(F1119-E1119-430000-H1119,-3))</f>
        <v/>
      </c>
      <c r="R1119" s="21">
        <f>IF(F1119&lt;=450000,0,MAX(0,P1119*0.06-MIN(50000,P1119)*0.03))</f>
        <v/>
      </c>
      <c r="S1119" s="21">
        <f>IF(F1119&lt;=450000,0,MAX(0,P1119*0.04-MIN(50000,P1119)*0.02))</f>
        <v/>
      </c>
      <c r="T1119" s="21">
        <f>IF(F1119&lt;=450000,0,MAX(0,Q1119*0.06-MIN(50000,Q1119)*0.03))</f>
        <v/>
      </c>
      <c r="U1119" s="21">
        <f>IF(F1119&lt;=450000,0,MAX(0,Q1119*0.04-MIN(50000,Q1119)*0.02))</f>
        <v/>
      </c>
      <c r="V1119" s="21">
        <f>50000+MAX(0,G1119-480000)</f>
        <v/>
      </c>
      <c r="W1119" s="21">
        <f>P1119-V1119</f>
        <v/>
      </c>
      <c r="X1119" s="21">
        <f>Q1119-V1119</f>
        <v/>
      </c>
      <c r="Y1119" s="22">
        <f>IF(W1119&lt;0,0.9,LOOKUP(W1119,{0,1950001,3300001,6950001,9000001,18000001,40000001},{0.84895,0.7979,0.6958,0.66517,0.56307,0.4916,0.44055}))</f>
        <v/>
      </c>
      <c r="Z1119" s="22">
        <f>IF(X1119&lt;0,0.9,LOOKUP(X1119,{0,1950001,3300001,6950001,9000001,18000001,40000001},{0.84895,0.7979,0.6958,0.66517,0.56307,0.4916,0.44055}))</f>
        <v/>
      </c>
      <c r="AA1119" s="22">
        <f>IF(W1119&lt;0,0,CHOOSE(MATCH(W1119,{0,1950001,3300001,6950001,9000001},1),5.105/84.895,10.21/79.79,20.42/69.58,23.483/66.517,33.693/56.307))</f>
        <v/>
      </c>
      <c r="AB1119" s="21">
        <f>IF(C1119&lt;=2000,0,(MIN(C1119,ROUNDDOWN(F1119*0.3,0))-2000)*0.1)</f>
        <v/>
      </c>
      <c r="AC1119" s="21">
        <f>IF(C1119&lt;=2000,0,MIN((C1119-2000)*Y1119,(R1119+S1119)*0.2))</f>
        <v/>
      </c>
      <c r="AD1119" s="21">
        <f>IF(C1119&lt;=2000,0,MIN((C1119-2000)*Z1119,(T1119+U1119)*0.2))</f>
        <v/>
      </c>
      <c r="AE1119" s="21">
        <f>AC1119*AA1119</f>
        <v/>
      </c>
      <c r="AF1119" s="21">
        <f>ROUNDDOWN(R1119,-2)+ROUNDDOWN(S1119,-2)</f>
        <v/>
      </c>
      <c r="AG1119" s="21">
        <f>ROUNDDOWN(MAX(0,R1119-(AB1119+AC1119+AE1119)*0.6),-2)+ROUNDDOWN(MAX(0,S1119-(AB1119+AC1119+AE1119)*0.4),-2)</f>
        <v/>
      </c>
      <c r="AH1119" s="21">
        <f>ROUNDDOWN(MAX(0,T1119-(AB1119+AD1119)*0.6),-2)+ROUNDDOWN(MAX(0,U1119-(AB1119+AD1119)*0.4),-2)</f>
        <v/>
      </c>
      <c r="AI1119" s="21">
        <f>ROUNDDOWN(T1119,-2)+ROUNDDOWN(U1119,-2)</f>
        <v/>
      </c>
      <c r="AJ1119" s="21">
        <f>M1119+AF1119</f>
        <v/>
      </c>
      <c r="AK1119" s="21">
        <f>M1119+AG1119</f>
        <v/>
      </c>
      <c r="AL1119" s="21">
        <f>N1119+AH1119</f>
        <v/>
      </c>
      <c r="AM1119" s="21">
        <f>O1119+AI1119</f>
        <v/>
      </c>
      <c r="AN1119" s="21">
        <f>N1119+AI1119</f>
        <v/>
      </c>
      <c r="AO1119" s="21">
        <f>ROUNDDOWN((R1119+S1119)*0.2/Y1119+2000,0)</f>
        <v/>
      </c>
      <c r="AP1119" s="21">
        <f>ROUNDDOWN((T1119+U1119)*0.2/Z1119+2000,0)</f>
        <v/>
      </c>
      <c r="AQ1119" s="21">
        <f>AL1119-AK1119</f>
        <v/>
      </c>
      <c r="AR1119" s="21">
        <f>AM1119-AK1119</f>
        <v/>
      </c>
      <c r="AS1119" s="21">
        <f>AM1119-AL1119</f>
        <v/>
      </c>
      <c r="AT1119" s="21">
        <f>AK1119+C1119-AJ1119</f>
        <v/>
      </c>
      <c r="AU1119" s="21">
        <f>AL1119+C1119-AM1119</f>
        <v/>
      </c>
      <c r="AV1119" s="21">
        <f>AN1119+C1119-AM1119</f>
        <v/>
      </c>
    </row>
    <row r="1120">
      <c r="A1120" t="inlineStr">
        <is>
          <t>医療費の境目</t>
        </is>
      </c>
      <c r="B1120" s="21">
        <f>'3_医療費の境目'!$B$3</f>
        <v/>
      </c>
      <c r="C1120" s="21">
        <f>IF('3_医療費の境目'!$B$4="",AO1120,'3_医療費の境目'!$B$4)</f>
        <v/>
      </c>
      <c r="D1120" s="21">
        <f>'3_医療費の境目'!D1120</f>
        <v/>
      </c>
      <c r="E1120" s="21">
        <f>ROUND(MIN(B1120/12,650000)*12*0.0915+MIN(B1120/12,1390000)*12*(0.0504+0)+B1120*0.005,0)</f>
        <v/>
      </c>
      <c r="F1120" s="21">
        <f>IF(B1120&lt;741000,0,IF(B1120&lt;2191000,B1120-740000,IF(B1120&lt;2193000,1451000,IF(B1120&lt;2196000,1453000,IF(B1120&lt;2200000,1456000,IF(B1120&lt;3600000,ROUND(ROUNDDOWN(B1120/4,-3)*2.8,0)-80000,IF(B1120&lt;6600000,ROUND(ROUNDDOWN(B1120/4,-3)*3.2,0)-440000,IF(B1120&lt;8500000,ROUNDDOWN(B1120*0.9,0)-1100000,B1120-1950000))))))))</f>
        <v/>
      </c>
      <c r="G1120" s="21">
        <f>IF(F1120&gt;23500000,NA(),IF(F1120&lt;=4890000,1040000,IF(F1120&lt;=6550000,670000,620000)))</f>
        <v/>
      </c>
      <c r="H1120" s="21">
        <f>IF(D1120&lt;=0,0,MAX(0,MIN(2000000,D1120-MIN(100000,ROUNDDOWN(F1120*0.05,0)))))</f>
        <v/>
      </c>
      <c r="I1120" s="21">
        <f>IF(C1120&lt;=2000,0,MIN(C1120,ROUNDDOWN(F1120*0.4,0))-2000)</f>
        <v/>
      </c>
      <c r="J1120" s="21">
        <f>MAX(0,ROUNDDOWN(F1120-E1120-G1120,-3))</f>
        <v/>
      </c>
      <c r="K1120" s="21">
        <f>MAX(0,ROUNDDOWN(F1120-E1120-G1120-H1120-I1120,-3))</f>
        <v/>
      </c>
      <c r="L1120" s="21">
        <f>MAX(0,ROUNDDOWN(F1120-E1120-G1120-H1120,-3))</f>
        <v/>
      </c>
      <c r="M1120" s="21">
        <f>IF(J1120&lt;=0,0,ROUNDDOWN((J1120*LOOKUP(J1120,{0,1950001,3300001,6950001,9000001,18000001,40000001},{0.05,0.1,0.2,0.23,0.33,0.4,0.45})-LOOKUP(J1120,{0,1950001,3300001,6950001,9000001,18000001,40000001},{0,97500,427500,636000,1536000,2796000,4796000}))*1.021,-2))</f>
        <v/>
      </c>
      <c r="N1120" s="21">
        <f>IF(K1120&lt;=0,0,ROUNDDOWN((K1120*LOOKUP(K1120,{0,1950001,3300001,6950001,9000001,18000001,40000001},{0.05,0.1,0.2,0.23,0.33,0.4,0.45})-LOOKUP(K1120,{0,1950001,3300001,6950001,9000001,18000001,40000001},{0,97500,427500,636000,1536000,2796000,4796000}))*1.021,-2))</f>
        <v/>
      </c>
      <c r="O1120" s="21">
        <f>IF(L1120&lt;=0,0,ROUNDDOWN((L1120*LOOKUP(L1120,{0,1950001,3300001,6950001,9000001,18000001,40000001},{0.05,0.1,0.2,0.23,0.33,0.4,0.45})-LOOKUP(L1120,{0,1950001,3300001,6950001,9000001,18000001,40000001},{0,97500,427500,636000,1536000,2796000,4796000}))*1.021,-2))</f>
        <v/>
      </c>
      <c r="P1120" s="21">
        <f>MAX(0,ROUNDDOWN(F1120-E1120-430000,-3))</f>
        <v/>
      </c>
      <c r="Q1120" s="21">
        <f>MAX(0,ROUNDDOWN(F1120-E1120-430000-H1120,-3))</f>
        <v/>
      </c>
      <c r="R1120" s="21">
        <f>IF(F1120&lt;=450000,0,MAX(0,P1120*0.06-MIN(50000,P1120)*0.03))</f>
        <v/>
      </c>
      <c r="S1120" s="21">
        <f>IF(F1120&lt;=450000,0,MAX(0,P1120*0.04-MIN(50000,P1120)*0.02))</f>
        <v/>
      </c>
      <c r="T1120" s="21">
        <f>IF(F1120&lt;=450000,0,MAX(0,Q1120*0.06-MIN(50000,Q1120)*0.03))</f>
        <v/>
      </c>
      <c r="U1120" s="21">
        <f>IF(F1120&lt;=450000,0,MAX(0,Q1120*0.04-MIN(50000,Q1120)*0.02))</f>
        <v/>
      </c>
      <c r="V1120" s="21">
        <f>50000+MAX(0,G1120-480000)</f>
        <v/>
      </c>
      <c r="W1120" s="21">
        <f>P1120-V1120</f>
        <v/>
      </c>
      <c r="X1120" s="21">
        <f>Q1120-V1120</f>
        <v/>
      </c>
      <c r="Y1120" s="22">
        <f>IF(W1120&lt;0,0.9,LOOKUP(W1120,{0,1950001,3300001,6950001,9000001,18000001,40000001},{0.84895,0.7979,0.6958,0.66517,0.56307,0.4916,0.44055}))</f>
        <v/>
      </c>
      <c r="Z1120" s="22">
        <f>IF(X1120&lt;0,0.9,LOOKUP(X1120,{0,1950001,3300001,6950001,9000001,18000001,40000001},{0.84895,0.7979,0.6958,0.66517,0.56307,0.4916,0.44055}))</f>
        <v/>
      </c>
      <c r="AA1120" s="22">
        <f>IF(W1120&lt;0,0,CHOOSE(MATCH(W1120,{0,1950001,3300001,6950001,9000001},1),5.105/84.895,10.21/79.79,20.42/69.58,23.483/66.517,33.693/56.307))</f>
        <v/>
      </c>
      <c r="AB1120" s="21">
        <f>IF(C1120&lt;=2000,0,(MIN(C1120,ROUNDDOWN(F1120*0.3,0))-2000)*0.1)</f>
        <v/>
      </c>
      <c r="AC1120" s="21">
        <f>IF(C1120&lt;=2000,0,MIN((C1120-2000)*Y1120,(R1120+S1120)*0.2))</f>
        <v/>
      </c>
      <c r="AD1120" s="21">
        <f>IF(C1120&lt;=2000,0,MIN((C1120-2000)*Z1120,(T1120+U1120)*0.2))</f>
        <v/>
      </c>
      <c r="AE1120" s="21">
        <f>AC1120*AA1120</f>
        <v/>
      </c>
      <c r="AF1120" s="21">
        <f>ROUNDDOWN(R1120,-2)+ROUNDDOWN(S1120,-2)</f>
        <v/>
      </c>
      <c r="AG1120" s="21">
        <f>ROUNDDOWN(MAX(0,R1120-(AB1120+AC1120+AE1120)*0.6),-2)+ROUNDDOWN(MAX(0,S1120-(AB1120+AC1120+AE1120)*0.4),-2)</f>
        <v/>
      </c>
      <c r="AH1120" s="21">
        <f>ROUNDDOWN(MAX(0,T1120-(AB1120+AD1120)*0.6),-2)+ROUNDDOWN(MAX(0,U1120-(AB1120+AD1120)*0.4),-2)</f>
        <v/>
      </c>
      <c r="AI1120" s="21">
        <f>ROUNDDOWN(T1120,-2)+ROUNDDOWN(U1120,-2)</f>
        <v/>
      </c>
      <c r="AJ1120" s="21">
        <f>M1120+AF1120</f>
        <v/>
      </c>
      <c r="AK1120" s="21">
        <f>M1120+AG1120</f>
        <v/>
      </c>
      <c r="AL1120" s="21">
        <f>N1120+AH1120</f>
        <v/>
      </c>
      <c r="AM1120" s="21">
        <f>O1120+AI1120</f>
        <v/>
      </c>
      <c r="AN1120" s="21">
        <f>N1120+AI1120</f>
        <v/>
      </c>
      <c r="AO1120" s="21">
        <f>ROUNDDOWN((R1120+S1120)*0.2/Y1120+2000,0)</f>
        <v/>
      </c>
      <c r="AP1120" s="21">
        <f>ROUNDDOWN((T1120+U1120)*0.2/Z1120+2000,0)</f>
        <v/>
      </c>
      <c r="AQ1120" s="21">
        <f>AL1120-AK1120</f>
        <v/>
      </c>
      <c r="AR1120" s="21">
        <f>AM1120-AK1120</f>
        <v/>
      </c>
      <c r="AS1120" s="21">
        <f>AM1120-AL1120</f>
        <v/>
      </c>
      <c r="AT1120" s="21">
        <f>AK1120+C1120-AJ1120</f>
        <v/>
      </c>
      <c r="AU1120" s="21">
        <f>AL1120+C1120-AM1120</f>
        <v/>
      </c>
      <c r="AV1120" s="21">
        <f>AN1120+C1120-AM1120</f>
        <v/>
      </c>
    </row>
    <row r="1121">
      <c r="A1121" t="inlineStr">
        <is>
          <t>医療費の境目</t>
        </is>
      </c>
      <c r="B1121" s="21">
        <f>'3_医療費の境目'!$B$3</f>
        <v/>
      </c>
      <c r="C1121" s="21">
        <f>IF('3_医療費の境目'!$B$4="",AO1121,'3_医療費の境目'!$B$4)</f>
        <v/>
      </c>
      <c r="D1121" s="21">
        <f>'3_医療費の境目'!D1121</f>
        <v/>
      </c>
      <c r="E1121" s="21">
        <f>ROUND(MIN(B1121/12,650000)*12*0.0915+MIN(B1121/12,1390000)*12*(0.0504+0)+B1121*0.005,0)</f>
        <v/>
      </c>
      <c r="F1121" s="21">
        <f>IF(B1121&lt;741000,0,IF(B1121&lt;2191000,B1121-740000,IF(B1121&lt;2193000,1451000,IF(B1121&lt;2196000,1453000,IF(B1121&lt;2200000,1456000,IF(B1121&lt;3600000,ROUND(ROUNDDOWN(B1121/4,-3)*2.8,0)-80000,IF(B1121&lt;6600000,ROUND(ROUNDDOWN(B1121/4,-3)*3.2,0)-440000,IF(B1121&lt;8500000,ROUNDDOWN(B1121*0.9,0)-1100000,B1121-1950000))))))))</f>
        <v/>
      </c>
      <c r="G1121" s="21">
        <f>IF(F1121&gt;23500000,NA(),IF(F1121&lt;=4890000,1040000,IF(F1121&lt;=6550000,670000,620000)))</f>
        <v/>
      </c>
      <c r="H1121" s="21">
        <f>IF(D1121&lt;=0,0,MAX(0,MIN(2000000,D1121-MIN(100000,ROUNDDOWN(F1121*0.05,0)))))</f>
        <v/>
      </c>
      <c r="I1121" s="21">
        <f>IF(C1121&lt;=2000,0,MIN(C1121,ROUNDDOWN(F1121*0.4,0))-2000)</f>
        <v/>
      </c>
      <c r="J1121" s="21">
        <f>MAX(0,ROUNDDOWN(F1121-E1121-G1121,-3))</f>
        <v/>
      </c>
      <c r="K1121" s="21">
        <f>MAX(0,ROUNDDOWN(F1121-E1121-G1121-H1121-I1121,-3))</f>
        <v/>
      </c>
      <c r="L1121" s="21">
        <f>MAX(0,ROUNDDOWN(F1121-E1121-G1121-H1121,-3))</f>
        <v/>
      </c>
      <c r="M1121" s="21">
        <f>IF(J1121&lt;=0,0,ROUNDDOWN((J1121*LOOKUP(J1121,{0,1950001,3300001,6950001,9000001,18000001,40000001},{0.05,0.1,0.2,0.23,0.33,0.4,0.45})-LOOKUP(J1121,{0,1950001,3300001,6950001,9000001,18000001,40000001},{0,97500,427500,636000,1536000,2796000,4796000}))*1.021,-2))</f>
        <v/>
      </c>
      <c r="N1121" s="21">
        <f>IF(K1121&lt;=0,0,ROUNDDOWN((K1121*LOOKUP(K1121,{0,1950001,3300001,6950001,9000001,18000001,40000001},{0.05,0.1,0.2,0.23,0.33,0.4,0.45})-LOOKUP(K1121,{0,1950001,3300001,6950001,9000001,18000001,40000001},{0,97500,427500,636000,1536000,2796000,4796000}))*1.021,-2))</f>
        <v/>
      </c>
      <c r="O1121" s="21">
        <f>IF(L1121&lt;=0,0,ROUNDDOWN((L1121*LOOKUP(L1121,{0,1950001,3300001,6950001,9000001,18000001,40000001},{0.05,0.1,0.2,0.23,0.33,0.4,0.45})-LOOKUP(L1121,{0,1950001,3300001,6950001,9000001,18000001,40000001},{0,97500,427500,636000,1536000,2796000,4796000}))*1.021,-2))</f>
        <v/>
      </c>
      <c r="P1121" s="21">
        <f>MAX(0,ROUNDDOWN(F1121-E1121-430000,-3))</f>
        <v/>
      </c>
      <c r="Q1121" s="21">
        <f>MAX(0,ROUNDDOWN(F1121-E1121-430000-H1121,-3))</f>
        <v/>
      </c>
      <c r="R1121" s="21">
        <f>IF(F1121&lt;=450000,0,MAX(0,P1121*0.06-MIN(50000,P1121)*0.03))</f>
        <v/>
      </c>
      <c r="S1121" s="21">
        <f>IF(F1121&lt;=450000,0,MAX(0,P1121*0.04-MIN(50000,P1121)*0.02))</f>
        <v/>
      </c>
      <c r="T1121" s="21">
        <f>IF(F1121&lt;=450000,0,MAX(0,Q1121*0.06-MIN(50000,Q1121)*0.03))</f>
        <v/>
      </c>
      <c r="U1121" s="21">
        <f>IF(F1121&lt;=450000,0,MAX(0,Q1121*0.04-MIN(50000,Q1121)*0.02))</f>
        <v/>
      </c>
      <c r="V1121" s="21">
        <f>50000+MAX(0,G1121-480000)</f>
        <v/>
      </c>
      <c r="W1121" s="21">
        <f>P1121-V1121</f>
        <v/>
      </c>
      <c r="X1121" s="21">
        <f>Q1121-V1121</f>
        <v/>
      </c>
      <c r="Y1121" s="22">
        <f>IF(W1121&lt;0,0.9,LOOKUP(W1121,{0,1950001,3300001,6950001,9000001,18000001,40000001},{0.84895,0.7979,0.6958,0.66517,0.56307,0.4916,0.44055}))</f>
        <v/>
      </c>
      <c r="Z1121" s="22">
        <f>IF(X1121&lt;0,0.9,LOOKUP(X1121,{0,1950001,3300001,6950001,9000001,18000001,40000001},{0.84895,0.7979,0.6958,0.66517,0.56307,0.4916,0.44055}))</f>
        <v/>
      </c>
      <c r="AA1121" s="22">
        <f>IF(W1121&lt;0,0,CHOOSE(MATCH(W1121,{0,1950001,3300001,6950001,9000001},1),5.105/84.895,10.21/79.79,20.42/69.58,23.483/66.517,33.693/56.307))</f>
        <v/>
      </c>
      <c r="AB1121" s="21">
        <f>IF(C1121&lt;=2000,0,(MIN(C1121,ROUNDDOWN(F1121*0.3,0))-2000)*0.1)</f>
        <v/>
      </c>
      <c r="AC1121" s="21">
        <f>IF(C1121&lt;=2000,0,MIN((C1121-2000)*Y1121,(R1121+S1121)*0.2))</f>
        <v/>
      </c>
      <c r="AD1121" s="21">
        <f>IF(C1121&lt;=2000,0,MIN((C1121-2000)*Z1121,(T1121+U1121)*0.2))</f>
        <v/>
      </c>
      <c r="AE1121" s="21">
        <f>AC1121*AA1121</f>
        <v/>
      </c>
      <c r="AF1121" s="21">
        <f>ROUNDDOWN(R1121,-2)+ROUNDDOWN(S1121,-2)</f>
        <v/>
      </c>
      <c r="AG1121" s="21">
        <f>ROUNDDOWN(MAX(0,R1121-(AB1121+AC1121+AE1121)*0.6),-2)+ROUNDDOWN(MAX(0,S1121-(AB1121+AC1121+AE1121)*0.4),-2)</f>
        <v/>
      </c>
      <c r="AH1121" s="21">
        <f>ROUNDDOWN(MAX(0,T1121-(AB1121+AD1121)*0.6),-2)+ROUNDDOWN(MAX(0,U1121-(AB1121+AD1121)*0.4),-2)</f>
        <v/>
      </c>
      <c r="AI1121" s="21">
        <f>ROUNDDOWN(T1121,-2)+ROUNDDOWN(U1121,-2)</f>
        <v/>
      </c>
      <c r="AJ1121" s="21">
        <f>M1121+AF1121</f>
        <v/>
      </c>
      <c r="AK1121" s="21">
        <f>M1121+AG1121</f>
        <v/>
      </c>
      <c r="AL1121" s="21">
        <f>N1121+AH1121</f>
        <v/>
      </c>
      <c r="AM1121" s="21">
        <f>O1121+AI1121</f>
        <v/>
      </c>
      <c r="AN1121" s="21">
        <f>N1121+AI1121</f>
        <v/>
      </c>
      <c r="AO1121" s="21">
        <f>ROUNDDOWN((R1121+S1121)*0.2/Y1121+2000,0)</f>
        <v/>
      </c>
      <c r="AP1121" s="21">
        <f>ROUNDDOWN((T1121+U1121)*0.2/Z1121+2000,0)</f>
        <v/>
      </c>
      <c r="AQ1121" s="21">
        <f>AL1121-AK1121</f>
        <v/>
      </c>
      <c r="AR1121" s="21">
        <f>AM1121-AK1121</f>
        <v/>
      </c>
      <c r="AS1121" s="21">
        <f>AM1121-AL1121</f>
        <v/>
      </c>
      <c r="AT1121" s="21">
        <f>AK1121+C1121-AJ1121</f>
        <v/>
      </c>
      <c r="AU1121" s="21">
        <f>AL1121+C1121-AM1121</f>
        <v/>
      </c>
      <c r="AV1121" s="21">
        <f>AN1121+C1121-AM1121</f>
        <v/>
      </c>
    </row>
    <row r="1122">
      <c r="A1122" t="inlineStr">
        <is>
          <t>医療費の境目</t>
        </is>
      </c>
      <c r="B1122" s="21">
        <f>'3_医療費の境目'!$B$3</f>
        <v/>
      </c>
      <c r="C1122" s="21">
        <f>IF('3_医療費の境目'!$B$4="",AO1122,'3_医療費の境目'!$B$4)</f>
        <v/>
      </c>
      <c r="D1122" s="21">
        <f>'3_医療費の境目'!D1122</f>
        <v/>
      </c>
      <c r="E1122" s="21">
        <f>ROUND(MIN(B1122/12,650000)*12*0.0915+MIN(B1122/12,1390000)*12*(0.0504+0)+B1122*0.005,0)</f>
        <v/>
      </c>
      <c r="F1122" s="21">
        <f>IF(B1122&lt;741000,0,IF(B1122&lt;2191000,B1122-740000,IF(B1122&lt;2193000,1451000,IF(B1122&lt;2196000,1453000,IF(B1122&lt;2200000,1456000,IF(B1122&lt;3600000,ROUND(ROUNDDOWN(B1122/4,-3)*2.8,0)-80000,IF(B1122&lt;6600000,ROUND(ROUNDDOWN(B1122/4,-3)*3.2,0)-440000,IF(B1122&lt;8500000,ROUNDDOWN(B1122*0.9,0)-1100000,B1122-1950000))))))))</f>
        <v/>
      </c>
      <c r="G1122" s="21">
        <f>IF(F1122&gt;23500000,NA(),IF(F1122&lt;=4890000,1040000,IF(F1122&lt;=6550000,670000,620000)))</f>
        <v/>
      </c>
      <c r="H1122" s="21">
        <f>IF(D1122&lt;=0,0,MAX(0,MIN(2000000,D1122-MIN(100000,ROUNDDOWN(F1122*0.05,0)))))</f>
        <v/>
      </c>
      <c r="I1122" s="21">
        <f>IF(C1122&lt;=2000,0,MIN(C1122,ROUNDDOWN(F1122*0.4,0))-2000)</f>
        <v/>
      </c>
      <c r="J1122" s="21">
        <f>MAX(0,ROUNDDOWN(F1122-E1122-G1122,-3))</f>
        <v/>
      </c>
      <c r="K1122" s="21">
        <f>MAX(0,ROUNDDOWN(F1122-E1122-G1122-H1122-I1122,-3))</f>
        <v/>
      </c>
      <c r="L1122" s="21">
        <f>MAX(0,ROUNDDOWN(F1122-E1122-G1122-H1122,-3))</f>
        <v/>
      </c>
      <c r="M1122" s="21">
        <f>IF(J1122&lt;=0,0,ROUNDDOWN((J1122*LOOKUP(J1122,{0,1950001,3300001,6950001,9000001,18000001,40000001},{0.05,0.1,0.2,0.23,0.33,0.4,0.45})-LOOKUP(J1122,{0,1950001,3300001,6950001,9000001,18000001,40000001},{0,97500,427500,636000,1536000,2796000,4796000}))*1.021,-2))</f>
        <v/>
      </c>
      <c r="N1122" s="21">
        <f>IF(K1122&lt;=0,0,ROUNDDOWN((K1122*LOOKUP(K1122,{0,1950001,3300001,6950001,9000001,18000001,40000001},{0.05,0.1,0.2,0.23,0.33,0.4,0.45})-LOOKUP(K1122,{0,1950001,3300001,6950001,9000001,18000001,40000001},{0,97500,427500,636000,1536000,2796000,4796000}))*1.021,-2))</f>
        <v/>
      </c>
      <c r="O1122" s="21">
        <f>IF(L1122&lt;=0,0,ROUNDDOWN((L1122*LOOKUP(L1122,{0,1950001,3300001,6950001,9000001,18000001,40000001},{0.05,0.1,0.2,0.23,0.33,0.4,0.45})-LOOKUP(L1122,{0,1950001,3300001,6950001,9000001,18000001,40000001},{0,97500,427500,636000,1536000,2796000,4796000}))*1.021,-2))</f>
        <v/>
      </c>
      <c r="P1122" s="21">
        <f>MAX(0,ROUNDDOWN(F1122-E1122-430000,-3))</f>
        <v/>
      </c>
      <c r="Q1122" s="21">
        <f>MAX(0,ROUNDDOWN(F1122-E1122-430000-H1122,-3))</f>
        <v/>
      </c>
      <c r="R1122" s="21">
        <f>IF(F1122&lt;=450000,0,MAX(0,P1122*0.06-MIN(50000,P1122)*0.03))</f>
        <v/>
      </c>
      <c r="S1122" s="21">
        <f>IF(F1122&lt;=450000,0,MAX(0,P1122*0.04-MIN(50000,P1122)*0.02))</f>
        <v/>
      </c>
      <c r="T1122" s="21">
        <f>IF(F1122&lt;=450000,0,MAX(0,Q1122*0.06-MIN(50000,Q1122)*0.03))</f>
        <v/>
      </c>
      <c r="U1122" s="21">
        <f>IF(F1122&lt;=450000,0,MAX(0,Q1122*0.04-MIN(50000,Q1122)*0.02))</f>
        <v/>
      </c>
      <c r="V1122" s="21">
        <f>50000+MAX(0,G1122-480000)</f>
        <v/>
      </c>
      <c r="W1122" s="21">
        <f>P1122-V1122</f>
        <v/>
      </c>
      <c r="X1122" s="21">
        <f>Q1122-V1122</f>
        <v/>
      </c>
      <c r="Y1122" s="22">
        <f>IF(W1122&lt;0,0.9,LOOKUP(W1122,{0,1950001,3300001,6950001,9000001,18000001,40000001},{0.84895,0.7979,0.6958,0.66517,0.56307,0.4916,0.44055}))</f>
        <v/>
      </c>
      <c r="Z1122" s="22">
        <f>IF(X1122&lt;0,0.9,LOOKUP(X1122,{0,1950001,3300001,6950001,9000001,18000001,40000001},{0.84895,0.7979,0.6958,0.66517,0.56307,0.4916,0.44055}))</f>
        <v/>
      </c>
      <c r="AA1122" s="22">
        <f>IF(W1122&lt;0,0,CHOOSE(MATCH(W1122,{0,1950001,3300001,6950001,9000001},1),5.105/84.895,10.21/79.79,20.42/69.58,23.483/66.517,33.693/56.307))</f>
        <v/>
      </c>
      <c r="AB1122" s="21">
        <f>IF(C1122&lt;=2000,0,(MIN(C1122,ROUNDDOWN(F1122*0.3,0))-2000)*0.1)</f>
        <v/>
      </c>
      <c r="AC1122" s="21">
        <f>IF(C1122&lt;=2000,0,MIN((C1122-2000)*Y1122,(R1122+S1122)*0.2))</f>
        <v/>
      </c>
      <c r="AD1122" s="21">
        <f>IF(C1122&lt;=2000,0,MIN((C1122-2000)*Z1122,(T1122+U1122)*0.2))</f>
        <v/>
      </c>
      <c r="AE1122" s="21">
        <f>AC1122*AA1122</f>
        <v/>
      </c>
      <c r="AF1122" s="21">
        <f>ROUNDDOWN(R1122,-2)+ROUNDDOWN(S1122,-2)</f>
        <v/>
      </c>
      <c r="AG1122" s="21">
        <f>ROUNDDOWN(MAX(0,R1122-(AB1122+AC1122+AE1122)*0.6),-2)+ROUNDDOWN(MAX(0,S1122-(AB1122+AC1122+AE1122)*0.4),-2)</f>
        <v/>
      </c>
      <c r="AH1122" s="21">
        <f>ROUNDDOWN(MAX(0,T1122-(AB1122+AD1122)*0.6),-2)+ROUNDDOWN(MAX(0,U1122-(AB1122+AD1122)*0.4),-2)</f>
        <v/>
      </c>
      <c r="AI1122" s="21">
        <f>ROUNDDOWN(T1122,-2)+ROUNDDOWN(U1122,-2)</f>
        <v/>
      </c>
      <c r="AJ1122" s="21">
        <f>M1122+AF1122</f>
        <v/>
      </c>
      <c r="AK1122" s="21">
        <f>M1122+AG1122</f>
        <v/>
      </c>
      <c r="AL1122" s="21">
        <f>N1122+AH1122</f>
        <v/>
      </c>
      <c r="AM1122" s="21">
        <f>O1122+AI1122</f>
        <v/>
      </c>
      <c r="AN1122" s="21">
        <f>N1122+AI1122</f>
        <v/>
      </c>
      <c r="AO1122" s="21">
        <f>ROUNDDOWN((R1122+S1122)*0.2/Y1122+2000,0)</f>
        <v/>
      </c>
      <c r="AP1122" s="21">
        <f>ROUNDDOWN((T1122+U1122)*0.2/Z1122+2000,0)</f>
        <v/>
      </c>
      <c r="AQ1122" s="21">
        <f>AL1122-AK1122</f>
        <v/>
      </c>
      <c r="AR1122" s="21">
        <f>AM1122-AK1122</f>
        <v/>
      </c>
      <c r="AS1122" s="21">
        <f>AM1122-AL1122</f>
        <v/>
      </c>
      <c r="AT1122" s="21">
        <f>AK1122+C1122-AJ1122</f>
        <v/>
      </c>
      <c r="AU1122" s="21">
        <f>AL1122+C1122-AM1122</f>
        <v/>
      </c>
      <c r="AV1122" s="21">
        <f>AN1122+C1122-AM1122</f>
        <v/>
      </c>
    </row>
    <row r="1123">
      <c r="A1123" t="inlineStr">
        <is>
          <t>医療費の境目</t>
        </is>
      </c>
      <c r="B1123" s="21">
        <f>'3_医療費の境目'!$B$3</f>
        <v/>
      </c>
      <c r="C1123" s="21">
        <f>IF('3_医療費の境目'!$B$4="",AO1123,'3_医療費の境目'!$B$4)</f>
        <v/>
      </c>
      <c r="D1123" s="21">
        <f>'3_医療費の境目'!D1123</f>
        <v/>
      </c>
      <c r="E1123" s="21">
        <f>ROUND(MIN(B1123/12,650000)*12*0.0915+MIN(B1123/12,1390000)*12*(0.0504+0)+B1123*0.005,0)</f>
        <v/>
      </c>
      <c r="F1123" s="21">
        <f>IF(B1123&lt;741000,0,IF(B1123&lt;2191000,B1123-740000,IF(B1123&lt;2193000,1451000,IF(B1123&lt;2196000,1453000,IF(B1123&lt;2200000,1456000,IF(B1123&lt;3600000,ROUND(ROUNDDOWN(B1123/4,-3)*2.8,0)-80000,IF(B1123&lt;6600000,ROUND(ROUNDDOWN(B1123/4,-3)*3.2,0)-440000,IF(B1123&lt;8500000,ROUNDDOWN(B1123*0.9,0)-1100000,B1123-1950000))))))))</f>
        <v/>
      </c>
      <c r="G1123" s="21">
        <f>IF(F1123&gt;23500000,NA(),IF(F1123&lt;=4890000,1040000,IF(F1123&lt;=6550000,670000,620000)))</f>
        <v/>
      </c>
      <c r="H1123" s="21">
        <f>IF(D1123&lt;=0,0,MAX(0,MIN(2000000,D1123-MIN(100000,ROUNDDOWN(F1123*0.05,0)))))</f>
        <v/>
      </c>
      <c r="I1123" s="21">
        <f>IF(C1123&lt;=2000,0,MIN(C1123,ROUNDDOWN(F1123*0.4,0))-2000)</f>
        <v/>
      </c>
      <c r="J1123" s="21">
        <f>MAX(0,ROUNDDOWN(F1123-E1123-G1123,-3))</f>
        <v/>
      </c>
      <c r="K1123" s="21">
        <f>MAX(0,ROUNDDOWN(F1123-E1123-G1123-H1123-I1123,-3))</f>
        <v/>
      </c>
      <c r="L1123" s="21">
        <f>MAX(0,ROUNDDOWN(F1123-E1123-G1123-H1123,-3))</f>
        <v/>
      </c>
      <c r="M1123" s="21">
        <f>IF(J1123&lt;=0,0,ROUNDDOWN((J1123*LOOKUP(J1123,{0,1950001,3300001,6950001,9000001,18000001,40000001},{0.05,0.1,0.2,0.23,0.33,0.4,0.45})-LOOKUP(J1123,{0,1950001,3300001,6950001,9000001,18000001,40000001},{0,97500,427500,636000,1536000,2796000,4796000}))*1.021,-2))</f>
        <v/>
      </c>
      <c r="N1123" s="21">
        <f>IF(K1123&lt;=0,0,ROUNDDOWN((K1123*LOOKUP(K1123,{0,1950001,3300001,6950001,9000001,18000001,40000001},{0.05,0.1,0.2,0.23,0.33,0.4,0.45})-LOOKUP(K1123,{0,1950001,3300001,6950001,9000001,18000001,40000001},{0,97500,427500,636000,1536000,2796000,4796000}))*1.021,-2))</f>
        <v/>
      </c>
      <c r="O1123" s="21">
        <f>IF(L1123&lt;=0,0,ROUNDDOWN((L1123*LOOKUP(L1123,{0,1950001,3300001,6950001,9000001,18000001,40000001},{0.05,0.1,0.2,0.23,0.33,0.4,0.45})-LOOKUP(L1123,{0,1950001,3300001,6950001,9000001,18000001,40000001},{0,97500,427500,636000,1536000,2796000,4796000}))*1.021,-2))</f>
        <v/>
      </c>
      <c r="P1123" s="21">
        <f>MAX(0,ROUNDDOWN(F1123-E1123-430000,-3))</f>
        <v/>
      </c>
      <c r="Q1123" s="21">
        <f>MAX(0,ROUNDDOWN(F1123-E1123-430000-H1123,-3))</f>
        <v/>
      </c>
      <c r="R1123" s="21">
        <f>IF(F1123&lt;=450000,0,MAX(0,P1123*0.06-MIN(50000,P1123)*0.03))</f>
        <v/>
      </c>
      <c r="S1123" s="21">
        <f>IF(F1123&lt;=450000,0,MAX(0,P1123*0.04-MIN(50000,P1123)*0.02))</f>
        <v/>
      </c>
      <c r="T1123" s="21">
        <f>IF(F1123&lt;=450000,0,MAX(0,Q1123*0.06-MIN(50000,Q1123)*0.03))</f>
        <v/>
      </c>
      <c r="U1123" s="21">
        <f>IF(F1123&lt;=450000,0,MAX(0,Q1123*0.04-MIN(50000,Q1123)*0.02))</f>
        <v/>
      </c>
      <c r="V1123" s="21">
        <f>50000+MAX(0,G1123-480000)</f>
        <v/>
      </c>
      <c r="W1123" s="21">
        <f>P1123-V1123</f>
        <v/>
      </c>
      <c r="X1123" s="21">
        <f>Q1123-V1123</f>
        <v/>
      </c>
      <c r="Y1123" s="22">
        <f>IF(W1123&lt;0,0.9,LOOKUP(W1123,{0,1950001,3300001,6950001,9000001,18000001,40000001},{0.84895,0.7979,0.6958,0.66517,0.56307,0.4916,0.44055}))</f>
        <v/>
      </c>
      <c r="Z1123" s="22">
        <f>IF(X1123&lt;0,0.9,LOOKUP(X1123,{0,1950001,3300001,6950001,9000001,18000001,40000001},{0.84895,0.7979,0.6958,0.66517,0.56307,0.4916,0.44055}))</f>
        <v/>
      </c>
      <c r="AA1123" s="22">
        <f>IF(W1123&lt;0,0,CHOOSE(MATCH(W1123,{0,1950001,3300001,6950001,9000001},1),5.105/84.895,10.21/79.79,20.42/69.58,23.483/66.517,33.693/56.307))</f>
        <v/>
      </c>
      <c r="AB1123" s="21">
        <f>IF(C1123&lt;=2000,0,(MIN(C1123,ROUNDDOWN(F1123*0.3,0))-2000)*0.1)</f>
        <v/>
      </c>
      <c r="AC1123" s="21">
        <f>IF(C1123&lt;=2000,0,MIN((C1123-2000)*Y1123,(R1123+S1123)*0.2))</f>
        <v/>
      </c>
      <c r="AD1123" s="21">
        <f>IF(C1123&lt;=2000,0,MIN((C1123-2000)*Z1123,(T1123+U1123)*0.2))</f>
        <v/>
      </c>
      <c r="AE1123" s="21">
        <f>AC1123*AA1123</f>
        <v/>
      </c>
      <c r="AF1123" s="21">
        <f>ROUNDDOWN(R1123,-2)+ROUNDDOWN(S1123,-2)</f>
        <v/>
      </c>
      <c r="AG1123" s="21">
        <f>ROUNDDOWN(MAX(0,R1123-(AB1123+AC1123+AE1123)*0.6),-2)+ROUNDDOWN(MAX(0,S1123-(AB1123+AC1123+AE1123)*0.4),-2)</f>
        <v/>
      </c>
      <c r="AH1123" s="21">
        <f>ROUNDDOWN(MAX(0,T1123-(AB1123+AD1123)*0.6),-2)+ROUNDDOWN(MAX(0,U1123-(AB1123+AD1123)*0.4),-2)</f>
        <v/>
      </c>
      <c r="AI1123" s="21">
        <f>ROUNDDOWN(T1123,-2)+ROUNDDOWN(U1123,-2)</f>
        <v/>
      </c>
      <c r="AJ1123" s="21">
        <f>M1123+AF1123</f>
        <v/>
      </c>
      <c r="AK1123" s="21">
        <f>M1123+AG1123</f>
        <v/>
      </c>
      <c r="AL1123" s="21">
        <f>N1123+AH1123</f>
        <v/>
      </c>
      <c r="AM1123" s="21">
        <f>O1123+AI1123</f>
        <v/>
      </c>
      <c r="AN1123" s="21">
        <f>N1123+AI1123</f>
        <v/>
      </c>
      <c r="AO1123" s="21">
        <f>ROUNDDOWN((R1123+S1123)*0.2/Y1123+2000,0)</f>
        <v/>
      </c>
      <c r="AP1123" s="21">
        <f>ROUNDDOWN((T1123+U1123)*0.2/Z1123+2000,0)</f>
        <v/>
      </c>
      <c r="AQ1123" s="21">
        <f>AL1123-AK1123</f>
        <v/>
      </c>
      <c r="AR1123" s="21">
        <f>AM1123-AK1123</f>
        <v/>
      </c>
      <c r="AS1123" s="21">
        <f>AM1123-AL1123</f>
        <v/>
      </c>
      <c r="AT1123" s="21">
        <f>AK1123+C1123-AJ1123</f>
        <v/>
      </c>
      <c r="AU1123" s="21">
        <f>AL1123+C1123-AM1123</f>
        <v/>
      </c>
      <c r="AV1123" s="21">
        <f>AN1123+C1123-AM1123</f>
        <v/>
      </c>
    </row>
    <row r="1124">
      <c r="A1124" t="inlineStr">
        <is>
          <t>医療費の境目</t>
        </is>
      </c>
      <c r="B1124" s="21">
        <f>'3_医療費の境目'!$B$3</f>
        <v/>
      </c>
      <c r="C1124" s="21">
        <f>IF('3_医療費の境目'!$B$4="",AO1124,'3_医療費の境目'!$B$4)</f>
        <v/>
      </c>
      <c r="D1124" s="21">
        <f>'3_医療費の境目'!D1124</f>
        <v/>
      </c>
      <c r="E1124" s="21">
        <f>ROUND(MIN(B1124/12,650000)*12*0.0915+MIN(B1124/12,1390000)*12*(0.0504+0)+B1124*0.005,0)</f>
        <v/>
      </c>
      <c r="F1124" s="21">
        <f>IF(B1124&lt;741000,0,IF(B1124&lt;2191000,B1124-740000,IF(B1124&lt;2193000,1451000,IF(B1124&lt;2196000,1453000,IF(B1124&lt;2200000,1456000,IF(B1124&lt;3600000,ROUND(ROUNDDOWN(B1124/4,-3)*2.8,0)-80000,IF(B1124&lt;6600000,ROUND(ROUNDDOWN(B1124/4,-3)*3.2,0)-440000,IF(B1124&lt;8500000,ROUNDDOWN(B1124*0.9,0)-1100000,B1124-1950000))))))))</f>
        <v/>
      </c>
      <c r="G1124" s="21">
        <f>IF(F1124&gt;23500000,NA(),IF(F1124&lt;=4890000,1040000,IF(F1124&lt;=6550000,670000,620000)))</f>
        <v/>
      </c>
      <c r="H1124" s="21">
        <f>IF(D1124&lt;=0,0,MAX(0,MIN(2000000,D1124-MIN(100000,ROUNDDOWN(F1124*0.05,0)))))</f>
        <v/>
      </c>
      <c r="I1124" s="21">
        <f>IF(C1124&lt;=2000,0,MIN(C1124,ROUNDDOWN(F1124*0.4,0))-2000)</f>
        <v/>
      </c>
      <c r="J1124" s="21">
        <f>MAX(0,ROUNDDOWN(F1124-E1124-G1124,-3))</f>
        <v/>
      </c>
      <c r="K1124" s="21">
        <f>MAX(0,ROUNDDOWN(F1124-E1124-G1124-H1124-I1124,-3))</f>
        <v/>
      </c>
      <c r="L1124" s="21">
        <f>MAX(0,ROUNDDOWN(F1124-E1124-G1124-H1124,-3))</f>
        <v/>
      </c>
      <c r="M1124" s="21">
        <f>IF(J1124&lt;=0,0,ROUNDDOWN((J1124*LOOKUP(J1124,{0,1950001,3300001,6950001,9000001,18000001,40000001},{0.05,0.1,0.2,0.23,0.33,0.4,0.45})-LOOKUP(J1124,{0,1950001,3300001,6950001,9000001,18000001,40000001},{0,97500,427500,636000,1536000,2796000,4796000}))*1.021,-2))</f>
        <v/>
      </c>
      <c r="N1124" s="21">
        <f>IF(K1124&lt;=0,0,ROUNDDOWN((K1124*LOOKUP(K1124,{0,1950001,3300001,6950001,9000001,18000001,40000001},{0.05,0.1,0.2,0.23,0.33,0.4,0.45})-LOOKUP(K1124,{0,1950001,3300001,6950001,9000001,18000001,40000001},{0,97500,427500,636000,1536000,2796000,4796000}))*1.021,-2))</f>
        <v/>
      </c>
      <c r="O1124" s="21">
        <f>IF(L1124&lt;=0,0,ROUNDDOWN((L1124*LOOKUP(L1124,{0,1950001,3300001,6950001,9000001,18000001,40000001},{0.05,0.1,0.2,0.23,0.33,0.4,0.45})-LOOKUP(L1124,{0,1950001,3300001,6950001,9000001,18000001,40000001},{0,97500,427500,636000,1536000,2796000,4796000}))*1.021,-2))</f>
        <v/>
      </c>
      <c r="P1124" s="21">
        <f>MAX(0,ROUNDDOWN(F1124-E1124-430000,-3))</f>
        <v/>
      </c>
      <c r="Q1124" s="21">
        <f>MAX(0,ROUNDDOWN(F1124-E1124-430000-H1124,-3))</f>
        <v/>
      </c>
      <c r="R1124" s="21">
        <f>IF(F1124&lt;=450000,0,MAX(0,P1124*0.06-MIN(50000,P1124)*0.03))</f>
        <v/>
      </c>
      <c r="S1124" s="21">
        <f>IF(F1124&lt;=450000,0,MAX(0,P1124*0.04-MIN(50000,P1124)*0.02))</f>
        <v/>
      </c>
      <c r="T1124" s="21">
        <f>IF(F1124&lt;=450000,0,MAX(0,Q1124*0.06-MIN(50000,Q1124)*0.03))</f>
        <v/>
      </c>
      <c r="U1124" s="21">
        <f>IF(F1124&lt;=450000,0,MAX(0,Q1124*0.04-MIN(50000,Q1124)*0.02))</f>
        <v/>
      </c>
      <c r="V1124" s="21">
        <f>50000+MAX(0,G1124-480000)</f>
        <v/>
      </c>
      <c r="W1124" s="21">
        <f>P1124-V1124</f>
        <v/>
      </c>
      <c r="X1124" s="21">
        <f>Q1124-V1124</f>
        <v/>
      </c>
      <c r="Y1124" s="22">
        <f>IF(W1124&lt;0,0.9,LOOKUP(W1124,{0,1950001,3300001,6950001,9000001,18000001,40000001},{0.84895,0.7979,0.6958,0.66517,0.56307,0.4916,0.44055}))</f>
        <v/>
      </c>
      <c r="Z1124" s="22">
        <f>IF(X1124&lt;0,0.9,LOOKUP(X1124,{0,1950001,3300001,6950001,9000001,18000001,40000001},{0.84895,0.7979,0.6958,0.66517,0.56307,0.4916,0.44055}))</f>
        <v/>
      </c>
      <c r="AA1124" s="22">
        <f>IF(W1124&lt;0,0,CHOOSE(MATCH(W1124,{0,1950001,3300001,6950001,9000001},1),5.105/84.895,10.21/79.79,20.42/69.58,23.483/66.517,33.693/56.307))</f>
        <v/>
      </c>
      <c r="AB1124" s="21">
        <f>IF(C1124&lt;=2000,0,(MIN(C1124,ROUNDDOWN(F1124*0.3,0))-2000)*0.1)</f>
        <v/>
      </c>
      <c r="AC1124" s="21">
        <f>IF(C1124&lt;=2000,0,MIN((C1124-2000)*Y1124,(R1124+S1124)*0.2))</f>
        <v/>
      </c>
      <c r="AD1124" s="21">
        <f>IF(C1124&lt;=2000,0,MIN((C1124-2000)*Z1124,(T1124+U1124)*0.2))</f>
        <v/>
      </c>
      <c r="AE1124" s="21">
        <f>AC1124*AA1124</f>
        <v/>
      </c>
      <c r="AF1124" s="21">
        <f>ROUNDDOWN(R1124,-2)+ROUNDDOWN(S1124,-2)</f>
        <v/>
      </c>
      <c r="AG1124" s="21">
        <f>ROUNDDOWN(MAX(0,R1124-(AB1124+AC1124+AE1124)*0.6),-2)+ROUNDDOWN(MAX(0,S1124-(AB1124+AC1124+AE1124)*0.4),-2)</f>
        <v/>
      </c>
      <c r="AH1124" s="21">
        <f>ROUNDDOWN(MAX(0,T1124-(AB1124+AD1124)*0.6),-2)+ROUNDDOWN(MAX(0,U1124-(AB1124+AD1124)*0.4),-2)</f>
        <v/>
      </c>
      <c r="AI1124" s="21">
        <f>ROUNDDOWN(T1124,-2)+ROUNDDOWN(U1124,-2)</f>
        <v/>
      </c>
      <c r="AJ1124" s="21">
        <f>M1124+AF1124</f>
        <v/>
      </c>
      <c r="AK1124" s="21">
        <f>M1124+AG1124</f>
        <v/>
      </c>
      <c r="AL1124" s="21">
        <f>N1124+AH1124</f>
        <v/>
      </c>
      <c r="AM1124" s="21">
        <f>O1124+AI1124</f>
        <v/>
      </c>
      <c r="AN1124" s="21">
        <f>N1124+AI1124</f>
        <v/>
      </c>
      <c r="AO1124" s="21">
        <f>ROUNDDOWN((R1124+S1124)*0.2/Y1124+2000,0)</f>
        <v/>
      </c>
      <c r="AP1124" s="21">
        <f>ROUNDDOWN((T1124+U1124)*0.2/Z1124+2000,0)</f>
        <v/>
      </c>
      <c r="AQ1124" s="21">
        <f>AL1124-AK1124</f>
        <v/>
      </c>
      <c r="AR1124" s="21">
        <f>AM1124-AK1124</f>
        <v/>
      </c>
      <c r="AS1124" s="21">
        <f>AM1124-AL1124</f>
        <v/>
      </c>
      <c r="AT1124" s="21">
        <f>AK1124+C1124-AJ1124</f>
        <v/>
      </c>
      <c r="AU1124" s="21">
        <f>AL1124+C1124-AM1124</f>
        <v/>
      </c>
      <c r="AV1124" s="21">
        <f>AN1124+C1124-AM1124</f>
        <v/>
      </c>
    </row>
    <row r="1125">
      <c r="A1125" t="inlineStr">
        <is>
          <t>医療費の境目</t>
        </is>
      </c>
      <c r="B1125" s="21">
        <f>'3_医療費の境目'!$B$3</f>
        <v/>
      </c>
      <c r="C1125" s="21">
        <f>IF('3_医療費の境目'!$B$4="",AO1125,'3_医療費の境目'!$B$4)</f>
        <v/>
      </c>
      <c r="D1125" s="21">
        <f>'3_医療費の境目'!D1125</f>
        <v/>
      </c>
      <c r="E1125" s="21">
        <f>ROUND(MIN(B1125/12,650000)*12*0.0915+MIN(B1125/12,1390000)*12*(0.0504+0)+B1125*0.005,0)</f>
        <v/>
      </c>
      <c r="F1125" s="21">
        <f>IF(B1125&lt;741000,0,IF(B1125&lt;2191000,B1125-740000,IF(B1125&lt;2193000,1451000,IF(B1125&lt;2196000,1453000,IF(B1125&lt;2200000,1456000,IF(B1125&lt;3600000,ROUND(ROUNDDOWN(B1125/4,-3)*2.8,0)-80000,IF(B1125&lt;6600000,ROUND(ROUNDDOWN(B1125/4,-3)*3.2,0)-440000,IF(B1125&lt;8500000,ROUNDDOWN(B1125*0.9,0)-1100000,B1125-1950000))))))))</f>
        <v/>
      </c>
      <c r="G1125" s="21">
        <f>IF(F1125&gt;23500000,NA(),IF(F1125&lt;=4890000,1040000,IF(F1125&lt;=6550000,670000,620000)))</f>
        <v/>
      </c>
      <c r="H1125" s="21">
        <f>IF(D1125&lt;=0,0,MAX(0,MIN(2000000,D1125-MIN(100000,ROUNDDOWN(F1125*0.05,0)))))</f>
        <v/>
      </c>
      <c r="I1125" s="21">
        <f>IF(C1125&lt;=2000,0,MIN(C1125,ROUNDDOWN(F1125*0.4,0))-2000)</f>
        <v/>
      </c>
      <c r="J1125" s="21">
        <f>MAX(0,ROUNDDOWN(F1125-E1125-G1125,-3))</f>
        <v/>
      </c>
      <c r="K1125" s="21">
        <f>MAX(0,ROUNDDOWN(F1125-E1125-G1125-H1125-I1125,-3))</f>
        <v/>
      </c>
      <c r="L1125" s="21">
        <f>MAX(0,ROUNDDOWN(F1125-E1125-G1125-H1125,-3))</f>
        <v/>
      </c>
      <c r="M1125" s="21">
        <f>IF(J1125&lt;=0,0,ROUNDDOWN((J1125*LOOKUP(J1125,{0,1950001,3300001,6950001,9000001,18000001,40000001},{0.05,0.1,0.2,0.23,0.33,0.4,0.45})-LOOKUP(J1125,{0,1950001,3300001,6950001,9000001,18000001,40000001},{0,97500,427500,636000,1536000,2796000,4796000}))*1.021,-2))</f>
        <v/>
      </c>
      <c r="N1125" s="21">
        <f>IF(K1125&lt;=0,0,ROUNDDOWN((K1125*LOOKUP(K1125,{0,1950001,3300001,6950001,9000001,18000001,40000001},{0.05,0.1,0.2,0.23,0.33,0.4,0.45})-LOOKUP(K1125,{0,1950001,3300001,6950001,9000001,18000001,40000001},{0,97500,427500,636000,1536000,2796000,4796000}))*1.021,-2))</f>
        <v/>
      </c>
      <c r="O1125" s="21">
        <f>IF(L1125&lt;=0,0,ROUNDDOWN((L1125*LOOKUP(L1125,{0,1950001,3300001,6950001,9000001,18000001,40000001},{0.05,0.1,0.2,0.23,0.33,0.4,0.45})-LOOKUP(L1125,{0,1950001,3300001,6950001,9000001,18000001,40000001},{0,97500,427500,636000,1536000,2796000,4796000}))*1.021,-2))</f>
        <v/>
      </c>
      <c r="P1125" s="21">
        <f>MAX(0,ROUNDDOWN(F1125-E1125-430000,-3))</f>
        <v/>
      </c>
      <c r="Q1125" s="21">
        <f>MAX(0,ROUNDDOWN(F1125-E1125-430000-H1125,-3))</f>
        <v/>
      </c>
      <c r="R1125" s="21">
        <f>IF(F1125&lt;=450000,0,MAX(0,P1125*0.06-MIN(50000,P1125)*0.03))</f>
        <v/>
      </c>
      <c r="S1125" s="21">
        <f>IF(F1125&lt;=450000,0,MAX(0,P1125*0.04-MIN(50000,P1125)*0.02))</f>
        <v/>
      </c>
      <c r="T1125" s="21">
        <f>IF(F1125&lt;=450000,0,MAX(0,Q1125*0.06-MIN(50000,Q1125)*0.03))</f>
        <v/>
      </c>
      <c r="U1125" s="21">
        <f>IF(F1125&lt;=450000,0,MAX(0,Q1125*0.04-MIN(50000,Q1125)*0.02))</f>
        <v/>
      </c>
      <c r="V1125" s="21">
        <f>50000+MAX(0,G1125-480000)</f>
        <v/>
      </c>
      <c r="W1125" s="21">
        <f>P1125-V1125</f>
        <v/>
      </c>
      <c r="X1125" s="21">
        <f>Q1125-V1125</f>
        <v/>
      </c>
      <c r="Y1125" s="22">
        <f>IF(W1125&lt;0,0.9,LOOKUP(W1125,{0,1950001,3300001,6950001,9000001,18000001,40000001},{0.84895,0.7979,0.6958,0.66517,0.56307,0.4916,0.44055}))</f>
        <v/>
      </c>
      <c r="Z1125" s="22">
        <f>IF(X1125&lt;0,0.9,LOOKUP(X1125,{0,1950001,3300001,6950001,9000001,18000001,40000001},{0.84895,0.7979,0.6958,0.66517,0.56307,0.4916,0.44055}))</f>
        <v/>
      </c>
      <c r="AA1125" s="22">
        <f>IF(W1125&lt;0,0,CHOOSE(MATCH(W1125,{0,1950001,3300001,6950001,9000001},1),5.105/84.895,10.21/79.79,20.42/69.58,23.483/66.517,33.693/56.307))</f>
        <v/>
      </c>
      <c r="AB1125" s="21">
        <f>IF(C1125&lt;=2000,0,(MIN(C1125,ROUNDDOWN(F1125*0.3,0))-2000)*0.1)</f>
        <v/>
      </c>
      <c r="AC1125" s="21">
        <f>IF(C1125&lt;=2000,0,MIN((C1125-2000)*Y1125,(R1125+S1125)*0.2))</f>
        <v/>
      </c>
      <c r="AD1125" s="21">
        <f>IF(C1125&lt;=2000,0,MIN((C1125-2000)*Z1125,(T1125+U1125)*0.2))</f>
        <v/>
      </c>
      <c r="AE1125" s="21">
        <f>AC1125*AA1125</f>
        <v/>
      </c>
      <c r="AF1125" s="21">
        <f>ROUNDDOWN(R1125,-2)+ROUNDDOWN(S1125,-2)</f>
        <v/>
      </c>
      <c r="AG1125" s="21">
        <f>ROUNDDOWN(MAX(0,R1125-(AB1125+AC1125+AE1125)*0.6),-2)+ROUNDDOWN(MAX(0,S1125-(AB1125+AC1125+AE1125)*0.4),-2)</f>
        <v/>
      </c>
      <c r="AH1125" s="21">
        <f>ROUNDDOWN(MAX(0,T1125-(AB1125+AD1125)*0.6),-2)+ROUNDDOWN(MAX(0,U1125-(AB1125+AD1125)*0.4),-2)</f>
        <v/>
      </c>
      <c r="AI1125" s="21">
        <f>ROUNDDOWN(T1125,-2)+ROUNDDOWN(U1125,-2)</f>
        <v/>
      </c>
      <c r="AJ1125" s="21">
        <f>M1125+AF1125</f>
        <v/>
      </c>
      <c r="AK1125" s="21">
        <f>M1125+AG1125</f>
        <v/>
      </c>
      <c r="AL1125" s="21">
        <f>N1125+AH1125</f>
        <v/>
      </c>
      <c r="AM1125" s="21">
        <f>O1125+AI1125</f>
        <v/>
      </c>
      <c r="AN1125" s="21">
        <f>N1125+AI1125</f>
        <v/>
      </c>
      <c r="AO1125" s="21">
        <f>ROUNDDOWN((R1125+S1125)*0.2/Y1125+2000,0)</f>
        <v/>
      </c>
      <c r="AP1125" s="21">
        <f>ROUNDDOWN((T1125+U1125)*0.2/Z1125+2000,0)</f>
        <v/>
      </c>
      <c r="AQ1125" s="21">
        <f>AL1125-AK1125</f>
        <v/>
      </c>
      <c r="AR1125" s="21">
        <f>AM1125-AK1125</f>
        <v/>
      </c>
      <c r="AS1125" s="21">
        <f>AM1125-AL1125</f>
        <v/>
      </c>
      <c r="AT1125" s="21">
        <f>AK1125+C1125-AJ1125</f>
        <v/>
      </c>
      <c r="AU1125" s="21">
        <f>AL1125+C1125-AM1125</f>
        <v/>
      </c>
      <c r="AV1125" s="21">
        <f>AN1125+C1125-AM1125</f>
        <v/>
      </c>
    </row>
    <row r="1126">
      <c r="A1126" t="inlineStr">
        <is>
          <t>医療費の境目</t>
        </is>
      </c>
      <c r="B1126" s="21">
        <f>'3_医療費の境目'!$B$3</f>
        <v/>
      </c>
      <c r="C1126" s="21">
        <f>IF('3_医療費の境目'!$B$4="",AO1126,'3_医療費の境目'!$B$4)</f>
        <v/>
      </c>
      <c r="D1126" s="21">
        <f>'3_医療費の境目'!D1126</f>
        <v/>
      </c>
      <c r="E1126" s="21">
        <f>ROUND(MIN(B1126/12,650000)*12*0.0915+MIN(B1126/12,1390000)*12*(0.0504+0)+B1126*0.005,0)</f>
        <v/>
      </c>
      <c r="F1126" s="21">
        <f>IF(B1126&lt;741000,0,IF(B1126&lt;2191000,B1126-740000,IF(B1126&lt;2193000,1451000,IF(B1126&lt;2196000,1453000,IF(B1126&lt;2200000,1456000,IF(B1126&lt;3600000,ROUND(ROUNDDOWN(B1126/4,-3)*2.8,0)-80000,IF(B1126&lt;6600000,ROUND(ROUNDDOWN(B1126/4,-3)*3.2,0)-440000,IF(B1126&lt;8500000,ROUNDDOWN(B1126*0.9,0)-1100000,B1126-1950000))))))))</f>
        <v/>
      </c>
      <c r="G1126" s="21">
        <f>IF(F1126&gt;23500000,NA(),IF(F1126&lt;=4890000,1040000,IF(F1126&lt;=6550000,670000,620000)))</f>
        <v/>
      </c>
      <c r="H1126" s="21">
        <f>IF(D1126&lt;=0,0,MAX(0,MIN(2000000,D1126-MIN(100000,ROUNDDOWN(F1126*0.05,0)))))</f>
        <v/>
      </c>
      <c r="I1126" s="21">
        <f>IF(C1126&lt;=2000,0,MIN(C1126,ROUNDDOWN(F1126*0.4,0))-2000)</f>
        <v/>
      </c>
      <c r="J1126" s="21">
        <f>MAX(0,ROUNDDOWN(F1126-E1126-G1126,-3))</f>
        <v/>
      </c>
      <c r="K1126" s="21">
        <f>MAX(0,ROUNDDOWN(F1126-E1126-G1126-H1126-I1126,-3))</f>
        <v/>
      </c>
      <c r="L1126" s="21">
        <f>MAX(0,ROUNDDOWN(F1126-E1126-G1126-H1126,-3))</f>
        <v/>
      </c>
      <c r="M1126" s="21">
        <f>IF(J1126&lt;=0,0,ROUNDDOWN((J1126*LOOKUP(J1126,{0,1950001,3300001,6950001,9000001,18000001,40000001},{0.05,0.1,0.2,0.23,0.33,0.4,0.45})-LOOKUP(J1126,{0,1950001,3300001,6950001,9000001,18000001,40000001},{0,97500,427500,636000,1536000,2796000,4796000}))*1.021,-2))</f>
        <v/>
      </c>
      <c r="N1126" s="21">
        <f>IF(K1126&lt;=0,0,ROUNDDOWN((K1126*LOOKUP(K1126,{0,1950001,3300001,6950001,9000001,18000001,40000001},{0.05,0.1,0.2,0.23,0.33,0.4,0.45})-LOOKUP(K1126,{0,1950001,3300001,6950001,9000001,18000001,40000001},{0,97500,427500,636000,1536000,2796000,4796000}))*1.021,-2))</f>
        <v/>
      </c>
      <c r="O1126" s="21">
        <f>IF(L1126&lt;=0,0,ROUNDDOWN((L1126*LOOKUP(L1126,{0,1950001,3300001,6950001,9000001,18000001,40000001},{0.05,0.1,0.2,0.23,0.33,0.4,0.45})-LOOKUP(L1126,{0,1950001,3300001,6950001,9000001,18000001,40000001},{0,97500,427500,636000,1536000,2796000,4796000}))*1.021,-2))</f>
        <v/>
      </c>
      <c r="P1126" s="21">
        <f>MAX(0,ROUNDDOWN(F1126-E1126-430000,-3))</f>
        <v/>
      </c>
      <c r="Q1126" s="21">
        <f>MAX(0,ROUNDDOWN(F1126-E1126-430000-H1126,-3))</f>
        <v/>
      </c>
      <c r="R1126" s="21">
        <f>IF(F1126&lt;=450000,0,MAX(0,P1126*0.06-MIN(50000,P1126)*0.03))</f>
        <v/>
      </c>
      <c r="S1126" s="21">
        <f>IF(F1126&lt;=450000,0,MAX(0,P1126*0.04-MIN(50000,P1126)*0.02))</f>
        <v/>
      </c>
      <c r="T1126" s="21">
        <f>IF(F1126&lt;=450000,0,MAX(0,Q1126*0.06-MIN(50000,Q1126)*0.03))</f>
        <v/>
      </c>
      <c r="U1126" s="21">
        <f>IF(F1126&lt;=450000,0,MAX(0,Q1126*0.04-MIN(50000,Q1126)*0.02))</f>
        <v/>
      </c>
      <c r="V1126" s="21">
        <f>50000+MAX(0,G1126-480000)</f>
        <v/>
      </c>
      <c r="W1126" s="21">
        <f>P1126-V1126</f>
        <v/>
      </c>
      <c r="X1126" s="21">
        <f>Q1126-V1126</f>
        <v/>
      </c>
      <c r="Y1126" s="22">
        <f>IF(W1126&lt;0,0.9,LOOKUP(W1126,{0,1950001,3300001,6950001,9000001,18000001,40000001},{0.84895,0.7979,0.6958,0.66517,0.56307,0.4916,0.44055}))</f>
        <v/>
      </c>
      <c r="Z1126" s="22">
        <f>IF(X1126&lt;0,0.9,LOOKUP(X1126,{0,1950001,3300001,6950001,9000001,18000001,40000001},{0.84895,0.7979,0.6958,0.66517,0.56307,0.4916,0.44055}))</f>
        <v/>
      </c>
      <c r="AA1126" s="22">
        <f>IF(W1126&lt;0,0,CHOOSE(MATCH(W1126,{0,1950001,3300001,6950001,9000001},1),5.105/84.895,10.21/79.79,20.42/69.58,23.483/66.517,33.693/56.307))</f>
        <v/>
      </c>
      <c r="AB1126" s="21">
        <f>IF(C1126&lt;=2000,0,(MIN(C1126,ROUNDDOWN(F1126*0.3,0))-2000)*0.1)</f>
        <v/>
      </c>
      <c r="AC1126" s="21">
        <f>IF(C1126&lt;=2000,0,MIN((C1126-2000)*Y1126,(R1126+S1126)*0.2))</f>
        <v/>
      </c>
      <c r="AD1126" s="21">
        <f>IF(C1126&lt;=2000,0,MIN((C1126-2000)*Z1126,(T1126+U1126)*0.2))</f>
        <v/>
      </c>
      <c r="AE1126" s="21">
        <f>AC1126*AA1126</f>
        <v/>
      </c>
      <c r="AF1126" s="21">
        <f>ROUNDDOWN(R1126,-2)+ROUNDDOWN(S1126,-2)</f>
        <v/>
      </c>
      <c r="AG1126" s="21">
        <f>ROUNDDOWN(MAX(0,R1126-(AB1126+AC1126+AE1126)*0.6),-2)+ROUNDDOWN(MAX(0,S1126-(AB1126+AC1126+AE1126)*0.4),-2)</f>
        <v/>
      </c>
      <c r="AH1126" s="21">
        <f>ROUNDDOWN(MAX(0,T1126-(AB1126+AD1126)*0.6),-2)+ROUNDDOWN(MAX(0,U1126-(AB1126+AD1126)*0.4),-2)</f>
        <v/>
      </c>
      <c r="AI1126" s="21">
        <f>ROUNDDOWN(T1126,-2)+ROUNDDOWN(U1126,-2)</f>
        <v/>
      </c>
      <c r="AJ1126" s="21">
        <f>M1126+AF1126</f>
        <v/>
      </c>
      <c r="AK1126" s="21">
        <f>M1126+AG1126</f>
        <v/>
      </c>
      <c r="AL1126" s="21">
        <f>N1126+AH1126</f>
        <v/>
      </c>
      <c r="AM1126" s="21">
        <f>O1126+AI1126</f>
        <v/>
      </c>
      <c r="AN1126" s="21">
        <f>N1126+AI1126</f>
        <v/>
      </c>
      <c r="AO1126" s="21">
        <f>ROUNDDOWN((R1126+S1126)*0.2/Y1126+2000,0)</f>
        <v/>
      </c>
      <c r="AP1126" s="21">
        <f>ROUNDDOWN((T1126+U1126)*0.2/Z1126+2000,0)</f>
        <v/>
      </c>
      <c r="AQ1126" s="21">
        <f>AL1126-AK1126</f>
        <v/>
      </c>
      <c r="AR1126" s="21">
        <f>AM1126-AK1126</f>
        <v/>
      </c>
      <c r="AS1126" s="21">
        <f>AM1126-AL1126</f>
        <v/>
      </c>
      <c r="AT1126" s="21">
        <f>AK1126+C1126-AJ1126</f>
        <v/>
      </c>
      <c r="AU1126" s="21">
        <f>AL1126+C1126-AM1126</f>
        <v/>
      </c>
      <c r="AV1126" s="21">
        <f>AN1126+C1126-AM1126</f>
        <v/>
      </c>
    </row>
    <row r="1127">
      <c r="A1127" t="inlineStr">
        <is>
          <t>医療費の境目</t>
        </is>
      </c>
      <c r="B1127" s="21">
        <f>'3_医療費の境目'!$B$3</f>
        <v/>
      </c>
      <c r="C1127" s="21">
        <f>IF('3_医療費の境目'!$B$4="",AO1127,'3_医療費の境目'!$B$4)</f>
        <v/>
      </c>
      <c r="D1127" s="21">
        <f>'3_医療費の境目'!D1127</f>
        <v/>
      </c>
      <c r="E1127" s="21">
        <f>ROUND(MIN(B1127/12,650000)*12*0.0915+MIN(B1127/12,1390000)*12*(0.0504+0)+B1127*0.005,0)</f>
        <v/>
      </c>
      <c r="F1127" s="21">
        <f>IF(B1127&lt;741000,0,IF(B1127&lt;2191000,B1127-740000,IF(B1127&lt;2193000,1451000,IF(B1127&lt;2196000,1453000,IF(B1127&lt;2200000,1456000,IF(B1127&lt;3600000,ROUND(ROUNDDOWN(B1127/4,-3)*2.8,0)-80000,IF(B1127&lt;6600000,ROUND(ROUNDDOWN(B1127/4,-3)*3.2,0)-440000,IF(B1127&lt;8500000,ROUNDDOWN(B1127*0.9,0)-1100000,B1127-1950000))))))))</f>
        <v/>
      </c>
      <c r="G1127" s="21">
        <f>IF(F1127&gt;23500000,NA(),IF(F1127&lt;=4890000,1040000,IF(F1127&lt;=6550000,670000,620000)))</f>
        <v/>
      </c>
      <c r="H1127" s="21">
        <f>IF(D1127&lt;=0,0,MAX(0,MIN(2000000,D1127-MIN(100000,ROUNDDOWN(F1127*0.05,0)))))</f>
        <v/>
      </c>
      <c r="I1127" s="21">
        <f>IF(C1127&lt;=2000,0,MIN(C1127,ROUNDDOWN(F1127*0.4,0))-2000)</f>
        <v/>
      </c>
      <c r="J1127" s="21">
        <f>MAX(0,ROUNDDOWN(F1127-E1127-G1127,-3))</f>
        <v/>
      </c>
      <c r="K1127" s="21">
        <f>MAX(0,ROUNDDOWN(F1127-E1127-G1127-H1127-I1127,-3))</f>
        <v/>
      </c>
      <c r="L1127" s="21">
        <f>MAX(0,ROUNDDOWN(F1127-E1127-G1127-H1127,-3))</f>
        <v/>
      </c>
      <c r="M1127" s="21">
        <f>IF(J1127&lt;=0,0,ROUNDDOWN((J1127*LOOKUP(J1127,{0,1950001,3300001,6950001,9000001,18000001,40000001},{0.05,0.1,0.2,0.23,0.33,0.4,0.45})-LOOKUP(J1127,{0,1950001,3300001,6950001,9000001,18000001,40000001},{0,97500,427500,636000,1536000,2796000,4796000}))*1.021,-2))</f>
        <v/>
      </c>
      <c r="N1127" s="21">
        <f>IF(K1127&lt;=0,0,ROUNDDOWN((K1127*LOOKUP(K1127,{0,1950001,3300001,6950001,9000001,18000001,40000001},{0.05,0.1,0.2,0.23,0.33,0.4,0.45})-LOOKUP(K1127,{0,1950001,3300001,6950001,9000001,18000001,40000001},{0,97500,427500,636000,1536000,2796000,4796000}))*1.021,-2))</f>
        <v/>
      </c>
      <c r="O1127" s="21">
        <f>IF(L1127&lt;=0,0,ROUNDDOWN((L1127*LOOKUP(L1127,{0,1950001,3300001,6950001,9000001,18000001,40000001},{0.05,0.1,0.2,0.23,0.33,0.4,0.45})-LOOKUP(L1127,{0,1950001,3300001,6950001,9000001,18000001,40000001},{0,97500,427500,636000,1536000,2796000,4796000}))*1.021,-2))</f>
        <v/>
      </c>
      <c r="P1127" s="21">
        <f>MAX(0,ROUNDDOWN(F1127-E1127-430000,-3))</f>
        <v/>
      </c>
      <c r="Q1127" s="21">
        <f>MAX(0,ROUNDDOWN(F1127-E1127-430000-H1127,-3))</f>
        <v/>
      </c>
      <c r="R1127" s="21">
        <f>IF(F1127&lt;=450000,0,MAX(0,P1127*0.06-MIN(50000,P1127)*0.03))</f>
        <v/>
      </c>
      <c r="S1127" s="21">
        <f>IF(F1127&lt;=450000,0,MAX(0,P1127*0.04-MIN(50000,P1127)*0.02))</f>
        <v/>
      </c>
      <c r="T1127" s="21">
        <f>IF(F1127&lt;=450000,0,MAX(0,Q1127*0.06-MIN(50000,Q1127)*0.03))</f>
        <v/>
      </c>
      <c r="U1127" s="21">
        <f>IF(F1127&lt;=450000,0,MAX(0,Q1127*0.04-MIN(50000,Q1127)*0.02))</f>
        <v/>
      </c>
      <c r="V1127" s="21">
        <f>50000+MAX(0,G1127-480000)</f>
        <v/>
      </c>
      <c r="W1127" s="21">
        <f>P1127-V1127</f>
        <v/>
      </c>
      <c r="X1127" s="21">
        <f>Q1127-V1127</f>
        <v/>
      </c>
      <c r="Y1127" s="22">
        <f>IF(W1127&lt;0,0.9,LOOKUP(W1127,{0,1950001,3300001,6950001,9000001,18000001,40000001},{0.84895,0.7979,0.6958,0.66517,0.56307,0.4916,0.44055}))</f>
        <v/>
      </c>
      <c r="Z1127" s="22">
        <f>IF(X1127&lt;0,0.9,LOOKUP(X1127,{0,1950001,3300001,6950001,9000001,18000001,40000001},{0.84895,0.7979,0.6958,0.66517,0.56307,0.4916,0.44055}))</f>
        <v/>
      </c>
      <c r="AA1127" s="22">
        <f>IF(W1127&lt;0,0,CHOOSE(MATCH(W1127,{0,1950001,3300001,6950001,9000001},1),5.105/84.895,10.21/79.79,20.42/69.58,23.483/66.517,33.693/56.307))</f>
        <v/>
      </c>
      <c r="AB1127" s="21">
        <f>IF(C1127&lt;=2000,0,(MIN(C1127,ROUNDDOWN(F1127*0.3,0))-2000)*0.1)</f>
        <v/>
      </c>
      <c r="AC1127" s="21">
        <f>IF(C1127&lt;=2000,0,MIN((C1127-2000)*Y1127,(R1127+S1127)*0.2))</f>
        <v/>
      </c>
      <c r="AD1127" s="21">
        <f>IF(C1127&lt;=2000,0,MIN((C1127-2000)*Z1127,(T1127+U1127)*0.2))</f>
        <v/>
      </c>
      <c r="AE1127" s="21">
        <f>AC1127*AA1127</f>
        <v/>
      </c>
      <c r="AF1127" s="21">
        <f>ROUNDDOWN(R1127,-2)+ROUNDDOWN(S1127,-2)</f>
        <v/>
      </c>
      <c r="AG1127" s="21">
        <f>ROUNDDOWN(MAX(0,R1127-(AB1127+AC1127+AE1127)*0.6),-2)+ROUNDDOWN(MAX(0,S1127-(AB1127+AC1127+AE1127)*0.4),-2)</f>
        <v/>
      </c>
      <c r="AH1127" s="21">
        <f>ROUNDDOWN(MAX(0,T1127-(AB1127+AD1127)*0.6),-2)+ROUNDDOWN(MAX(0,U1127-(AB1127+AD1127)*0.4),-2)</f>
        <v/>
      </c>
      <c r="AI1127" s="21">
        <f>ROUNDDOWN(T1127,-2)+ROUNDDOWN(U1127,-2)</f>
        <v/>
      </c>
      <c r="AJ1127" s="21">
        <f>M1127+AF1127</f>
        <v/>
      </c>
      <c r="AK1127" s="21">
        <f>M1127+AG1127</f>
        <v/>
      </c>
      <c r="AL1127" s="21">
        <f>N1127+AH1127</f>
        <v/>
      </c>
      <c r="AM1127" s="21">
        <f>O1127+AI1127</f>
        <v/>
      </c>
      <c r="AN1127" s="21">
        <f>N1127+AI1127</f>
        <v/>
      </c>
      <c r="AO1127" s="21">
        <f>ROUNDDOWN((R1127+S1127)*0.2/Y1127+2000,0)</f>
        <v/>
      </c>
      <c r="AP1127" s="21">
        <f>ROUNDDOWN((T1127+U1127)*0.2/Z1127+2000,0)</f>
        <v/>
      </c>
      <c r="AQ1127" s="21">
        <f>AL1127-AK1127</f>
        <v/>
      </c>
      <c r="AR1127" s="21">
        <f>AM1127-AK1127</f>
        <v/>
      </c>
      <c r="AS1127" s="21">
        <f>AM1127-AL1127</f>
        <v/>
      </c>
      <c r="AT1127" s="21">
        <f>AK1127+C1127-AJ1127</f>
        <v/>
      </c>
      <c r="AU1127" s="21">
        <f>AL1127+C1127-AM1127</f>
        <v/>
      </c>
      <c r="AV1127" s="21">
        <f>AN1127+C1127-AM1127</f>
        <v/>
      </c>
    </row>
    <row r="1128">
      <c r="A1128" t="inlineStr">
        <is>
          <t>医療費の境目</t>
        </is>
      </c>
      <c r="B1128" s="21">
        <f>'3_医療費の境目'!$B$3</f>
        <v/>
      </c>
      <c r="C1128" s="21">
        <f>IF('3_医療費の境目'!$B$4="",AO1128,'3_医療費の境目'!$B$4)</f>
        <v/>
      </c>
      <c r="D1128" s="21">
        <f>'3_医療費の境目'!D1128</f>
        <v/>
      </c>
      <c r="E1128" s="21">
        <f>ROUND(MIN(B1128/12,650000)*12*0.0915+MIN(B1128/12,1390000)*12*(0.0504+0)+B1128*0.005,0)</f>
        <v/>
      </c>
      <c r="F1128" s="21">
        <f>IF(B1128&lt;741000,0,IF(B1128&lt;2191000,B1128-740000,IF(B1128&lt;2193000,1451000,IF(B1128&lt;2196000,1453000,IF(B1128&lt;2200000,1456000,IF(B1128&lt;3600000,ROUND(ROUNDDOWN(B1128/4,-3)*2.8,0)-80000,IF(B1128&lt;6600000,ROUND(ROUNDDOWN(B1128/4,-3)*3.2,0)-440000,IF(B1128&lt;8500000,ROUNDDOWN(B1128*0.9,0)-1100000,B1128-1950000))))))))</f>
        <v/>
      </c>
      <c r="G1128" s="21">
        <f>IF(F1128&gt;23500000,NA(),IF(F1128&lt;=4890000,1040000,IF(F1128&lt;=6550000,670000,620000)))</f>
        <v/>
      </c>
      <c r="H1128" s="21">
        <f>IF(D1128&lt;=0,0,MAX(0,MIN(2000000,D1128-MIN(100000,ROUNDDOWN(F1128*0.05,0)))))</f>
        <v/>
      </c>
      <c r="I1128" s="21">
        <f>IF(C1128&lt;=2000,0,MIN(C1128,ROUNDDOWN(F1128*0.4,0))-2000)</f>
        <v/>
      </c>
      <c r="J1128" s="21">
        <f>MAX(0,ROUNDDOWN(F1128-E1128-G1128,-3))</f>
        <v/>
      </c>
      <c r="K1128" s="21">
        <f>MAX(0,ROUNDDOWN(F1128-E1128-G1128-H1128-I1128,-3))</f>
        <v/>
      </c>
      <c r="L1128" s="21">
        <f>MAX(0,ROUNDDOWN(F1128-E1128-G1128-H1128,-3))</f>
        <v/>
      </c>
      <c r="M1128" s="21">
        <f>IF(J1128&lt;=0,0,ROUNDDOWN((J1128*LOOKUP(J1128,{0,1950001,3300001,6950001,9000001,18000001,40000001},{0.05,0.1,0.2,0.23,0.33,0.4,0.45})-LOOKUP(J1128,{0,1950001,3300001,6950001,9000001,18000001,40000001},{0,97500,427500,636000,1536000,2796000,4796000}))*1.021,-2))</f>
        <v/>
      </c>
      <c r="N1128" s="21">
        <f>IF(K1128&lt;=0,0,ROUNDDOWN((K1128*LOOKUP(K1128,{0,1950001,3300001,6950001,9000001,18000001,40000001},{0.05,0.1,0.2,0.23,0.33,0.4,0.45})-LOOKUP(K1128,{0,1950001,3300001,6950001,9000001,18000001,40000001},{0,97500,427500,636000,1536000,2796000,4796000}))*1.021,-2))</f>
        <v/>
      </c>
      <c r="O1128" s="21">
        <f>IF(L1128&lt;=0,0,ROUNDDOWN((L1128*LOOKUP(L1128,{0,1950001,3300001,6950001,9000001,18000001,40000001},{0.05,0.1,0.2,0.23,0.33,0.4,0.45})-LOOKUP(L1128,{0,1950001,3300001,6950001,9000001,18000001,40000001},{0,97500,427500,636000,1536000,2796000,4796000}))*1.021,-2))</f>
        <v/>
      </c>
      <c r="P1128" s="21">
        <f>MAX(0,ROUNDDOWN(F1128-E1128-430000,-3))</f>
        <v/>
      </c>
      <c r="Q1128" s="21">
        <f>MAX(0,ROUNDDOWN(F1128-E1128-430000-H1128,-3))</f>
        <v/>
      </c>
      <c r="R1128" s="21">
        <f>IF(F1128&lt;=450000,0,MAX(0,P1128*0.06-MIN(50000,P1128)*0.03))</f>
        <v/>
      </c>
      <c r="S1128" s="21">
        <f>IF(F1128&lt;=450000,0,MAX(0,P1128*0.04-MIN(50000,P1128)*0.02))</f>
        <v/>
      </c>
      <c r="T1128" s="21">
        <f>IF(F1128&lt;=450000,0,MAX(0,Q1128*0.06-MIN(50000,Q1128)*0.03))</f>
        <v/>
      </c>
      <c r="U1128" s="21">
        <f>IF(F1128&lt;=450000,0,MAX(0,Q1128*0.04-MIN(50000,Q1128)*0.02))</f>
        <v/>
      </c>
      <c r="V1128" s="21">
        <f>50000+MAX(0,G1128-480000)</f>
        <v/>
      </c>
      <c r="W1128" s="21">
        <f>P1128-V1128</f>
        <v/>
      </c>
      <c r="X1128" s="21">
        <f>Q1128-V1128</f>
        <v/>
      </c>
      <c r="Y1128" s="22">
        <f>IF(W1128&lt;0,0.9,LOOKUP(W1128,{0,1950001,3300001,6950001,9000001,18000001,40000001},{0.84895,0.7979,0.6958,0.66517,0.56307,0.4916,0.44055}))</f>
        <v/>
      </c>
      <c r="Z1128" s="22">
        <f>IF(X1128&lt;0,0.9,LOOKUP(X1128,{0,1950001,3300001,6950001,9000001,18000001,40000001},{0.84895,0.7979,0.6958,0.66517,0.56307,0.4916,0.44055}))</f>
        <v/>
      </c>
      <c r="AA1128" s="22">
        <f>IF(W1128&lt;0,0,CHOOSE(MATCH(W1128,{0,1950001,3300001,6950001,9000001},1),5.105/84.895,10.21/79.79,20.42/69.58,23.483/66.517,33.693/56.307))</f>
        <v/>
      </c>
      <c r="AB1128" s="21">
        <f>IF(C1128&lt;=2000,0,(MIN(C1128,ROUNDDOWN(F1128*0.3,0))-2000)*0.1)</f>
        <v/>
      </c>
      <c r="AC1128" s="21">
        <f>IF(C1128&lt;=2000,0,MIN((C1128-2000)*Y1128,(R1128+S1128)*0.2))</f>
        <v/>
      </c>
      <c r="AD1128" s="21">
        <f>IF(C1128&lt;=2000,0,MIN((C1128-2000)*Z1128,(T1128+U1128)*0.2))</f>
        <v/>
      </c>
      <c r="AE1128" s="21">
        <f>AC1128*AA1128</f>
        <v/>
      </c>
      <c r="AF1128" s="21">
        <f>ROUNDDOWN(R1128,-2)+ROUNDDOWN(S1128,-2)</f>
        <v/>
      </c>
      <c r="AG1128" s="21">
        <f>ROUNDDOWN(MAX(0,R1128-(AB1128+AC1128+AE1128)*0.6),-2)+ROUNDDOWN(MAX(0,S1128-(AB1128+AC1128+AE1128)*0.4),-2)</f>
        <v/>
      </c>
      <c r="AH1128" s="21">
        <f>ROUNDDOWN(MAX(0,T1128-(AB1128+AD1128)*0.6),-2)+ROUNDDOWN(MAX(0,U1128-(AB1128+AD1128)*0.4),-2)</f>
        <v/>
      </c>
      <c r="AI1128" s="21">
        <f>ROUNDDOWN(T1128,-2)+ROUNDDOWN(U1128,-2)</f>
        <v/>
      </c>
      <c r="AJ1128" s="21">
        <f>M1128+AF1128</f>
        <v/>
      </c>
      <c r="AK1128" s="21">
        <f>M1128+AG1128</f>
        <v/>
      </c>
      <c r="AL1128" s="21">
        <f>N1128+AH1128</f>
        <v/>
      </c>
      <c r="AM1128" s="21">
        <f>O1128+AI1128</f>
        <v/>
      </c>
      <c r="AN1128" s="21">
        <f>N1128+AI1128</f>
        <v/>
      </c>
      <c r="AO1128" s="21">
        <f>ROUNDDOWN((R1128+S1128)*0.2/Y1128+2000,0)</f>
        <v/>
      </c>
      <c r="AP1128" s="21">
        <f>ROUNDDOWN((T1128+U1128)*0.2/Z1128+2000,0)</f>
        <v/>
      </c>
      <c r="AQ1128" s="21">
        <f>AL1128-AK1128</f>
        <v/>
      </c>
      <c r="AR1128" s="21">
        <f>AM1128-AK1128</f>
        <v/>
      </c>
      <c r="AS1128" s="21">
        <f>AM1128-AL1128</f>
        <v/>
      </c>
      <c r="AT1128" s="21">
        <f>AK1128+C1128-AJ1128</f>
        <v/>
      </c>
      <c r="AU1128" s="21">
        <f>AL1128+C1128-AM1128</f>
        <v/>
      </c>
      <c r="AV1128" s="21">
        <f>AN1128+C1128-AM1128</f>
        <v/>
      </c>
    </row>
    <row r="1129">
      <c r="A1129" t="inlineStr">
        <is>
          <t>医療費の境目</t>
        </is>
      </c>
      <c r="B1129" s="21">
        <f>'3_医療費の境目'!$B$3</f>
        <v/>
      </c>
      <c r="C1129" s="21">
        <f>IF('3_医療費の境目'!$B$4="",AO1129,'3_医療費の境目'!$B$4)</f>
        <v/>
      </c>
      <c r="D1129" s="21">
        <f>'3_医療費の境目'!D1129</f>
        <v/>
      </c>
      <c r="E1129" s="21">
        <f>ROUND(MIN(B1129/12,650000)*12*0.0915+MIN(B1129/12,1390000)*12*(0.0504+0)+B1129*0.005,0)</f>
        <v/>
      </c>
      <c r="F1129" s="21">
        <f>IF(B1129&lt;741000,0,IF(B1129&lt;2191000,B1129-740000,IF(B1129&lt;2193000,1451000,IF(B1129&lt;2196000,1453000,IF(B1129&lt;2200000,1456000,IF(B1129&lt;3600000,ROUND(ROUNDDOWN(B1129/4,-3)*2.8,0)-80000,IF(B1129&lt;6600000,ROUND(ROUNDDOWN(B1129/4,-3)*3.2,0)-440000,IF(B1129&lt;8500000,ROUNDDOWN(B1129*0.9,0)-1100000,B1129-1950000))))))))</f>
        <v/>
      </c>
      <c r="G1129" s="21">
        <f>IF(F1129&gt;23500000,NA(),IF(F1129&lt;=4890000,1040000,IF(F1129&lt;=6550000,670000,620000)))</f>
        <v/>
      </c>
      <c r="H1129" s="21">
        <f>IF(D1129&lt;=0,0,MAX(0,MIN(2000000,D1129-MIN(100000,ROUNDDOWN(F1129*0.05,0)))))</f>
        <v/>
      </c>
      <c r="I1129" s="21">
        <f>IF(C1129&lt;=2000,0,MIN(C1129,ROUNDDOWN(F1129*0.4,0))-2000)</f>
        <v/>
      </c>
      <c r="J1129" s="21">
        <f>MAX(0,ROUNDDOWN(F1129-E1129-G1129,-3))</f>
        <v/>
      </c>
      <c r="K1129" s="21">
        <f>MAX(0,ROUNDDOWN(F1129-E1129-G1129-H1129-I1129,-3))</f>
        <v/>
      </c>
      <c r="L1129" s="21">
        <f>MAX(0,ROUNDDOWN(F1129-E1129-G1129-H1129,-3))</f>
        <v/>
      </c>
      <c r="M1129" s="21">
        <f>IF(J1129&lt;=0,0,ROUNDDOWN((J1129*LOOKUP(J1129,{0,1950001,3300001,6950001,9000001,18000001,40000001},{0.05,0.1,0.2,0.23,0.33,0.4,0.45})-LOOKUP(J1129,{0,1950001,3300001,6950001,9000001,18000001,40000001},{0,97500,427500,636000,1536000,2796000,4796000}))*1.021,-2))</f>
        <v/>
      </c>
      <c r="N1129" s="21">
        <f>IF(K1129&lt;=0,0,ROUNDDOWN((K1129*LOOKUP(K1129,{0,1950001,3300001,6950001,9000001,18000001,40000001},{0.05,0.1,0.2,0.23,0.33,0.4,0.45})-LOOKUP(K1129,{0,1950001,3300001,6950001,9000001,18000001,40000001},{0,97500,427500,636000,1536000,2796000,4796000}))*1.021,-2))</f>
        <v/>
      </c>
      <c r="O1129" s="21">
        <f>IF(L1129&lt;=0,0,ROUNDDOWN((L1129*LOOKUP(L1129,{0,1950001,3300001,6950001,9000001,18000001,40000001},{0.05,0.1,0.2,0.23,0.33,0.4,0.45})-LOOKUP(L1129,{0,1950001,3300001,6950001,9000001,18000001,40000001},{0,97500,427500,636000,1536000,2796000,4796000}))*1.021,-2))</f>
        <v/>
      </c>
      <c r="P1129" s="21">
        <f>MAX(0,ROUNDDOWN(F1129-E1129-430000,-3))</f>
        <v/>
      </c>
      <c r="Q1129" s="21">
        <f>MAX(0,ROUNDDOWN(F1129-E1129-430000-H1129,-3))</f>
        <v/>
      </c>
      <c r="R1129" s="21">
        <f>IF(F1129&lt;=450000,0,MAX(0,P1129*0.06-MIN(50000,P1129)*0.03))</f>
        <v/>
      </c>
      <c r="S1129" s="21">
        <f>IF(F1129&lt;=450000,0,MAX(0,P1129*0.04-MIN(50000,P1129)*0.02))</f>
        <v/>
      </c>
      <c r="T1129" s="21">
        <f>IF(F1129&lt;=450000,0,MAX(0,Q1129*0.06-MIN(50000,Q1129)*0.03))</f>
        <v/>
      </c>
      <c r="U1129" s="21">
        <f>IF(F1129&lt;=450000,0,MAX(0,Q1129*0.04-MIN(50000,Q1129)*0.02))</f>
        <v/>
      </c>
      <c r="V1129" s="21">
        <f>50000+MAX(0,G1129-480000)</f>
        <v/>
      </c>
      <c r="W1129" s="21">
        <f>P1129-V1129</f>
        <v/>
      </c>
      <c r="X1129" s="21">
        <f>Q1129-V1129</f>
        <v/>
      </c>
      <c r="Y1129" s="22">
        <f>IF(W1129&lt;0,0.9,LOOKUP(W1129,{0,1950001,3300001,6950001,9000001,18000001,40000001},{0.84895,0.7979,0.6958,0.66517,0.56307,0.4916,0.44055}))</f>
        <v/>
      </c>
      <c r="Z1129" s="22">
        <f>IF(X1129&lt;0,0.9,LOOKUP(X1129,{0,1950001,3300001,6950001,9000001,18000001,40000001},{0.84895,0.7979,0.6958,0.66517,0.56307,0.4916,0.44055}))</f>
        <v/>
      </c>
      <c r="AA1129" s="22">
        <f>IF(W1129&lt;0,0,CHOOSE(MATCH(W1129,{0,1950001,3300001,6950001,9000001},1),5.105/84.895,10.21/79.79,20.42/69.58,23.483/66.517,33.693/56.307))</f>
        <v/>
      </c>
      <c r="AB1129" s="21">
        <f>IF(C1129&lt;=2000,0,(MIN(C1129,ROUNDDOWN(F1129*0.3,0))-2000)*0.1)</f>
        <v/>
      </c>
      <c r="AC1129" s="21">
        <f>IF(C1129&lt;=2000,0,MIN((C1129-2000)*Y1129,(R1129+S1129)*0.2))</f>
        <v/>
      </c>
      <c r="AD1129" s="21">
        <f>IF(C1129&lt;=2000,0,MIN((C1129-2000)*Z1129,(T1129+U1129)*0.2))</f>
        <v/>
      </c>
      <c r="AE1129" s="21">
        <f>AC1129*AA1129</f>
        <v/>
      </c>
      <c r="AF1129" s="21">
        <f>ROUNDDOWN(R1129,-2)+ROUNDDOWN(S1129,-2)</f>
        <v/>
      </c>
      <c r="AG1129" s="21">
        <f>ROUNDDOWN(MAX(0,R1129-(AB1129+AC1129+AE1129)*0.6),-2)+ROUNDDOWN(MAX(0,S1129-(AB1129+AC1129+AE1129)*0.4),-2)</f>
        <v/>
      </c>
      <c r="AH1129" s="21">
        <f>ROUNDDOWN(MAX(0,T1129-(AB1129+AD1129)*0.6),-2)+ROUNDDOWN(MAX(0,U1129-(AB1129+AD1129)*0.4),-2)</f>
        <v/>
      </c>
      <c r="AI1129" s="21">
        <f>ROUNDDOWN(T1129,-2)+ROUNDDOWN(U1129,-2)</f>
        <v/>
      </c>
      <c r="AJ1129" s="21">
        <f>M1129+AF1129</f>
        <v/>
      </c>
      <c r="AK1129" s="21">
        <f>M1129+AG1129</f>
        <v/>
      </c>
      <c r="AL1129" s="21">
        <f>N1129+AH1129</f>
        <v/>
      </c>
      <c r="AM1129" s="21">
        <f>O1129+AI1129</f>
        <v/>
      </c>
      <c r="AN1129" s="21">
        <f>N1129+AI1129</f>
        <v/>
      </c>
      <c r="AO1129" s="21">
        <f>ROUNDDOWN((R1129+S1129)*0.2/Y1129+2000,0)</f>
        <v/>
      </c>
      <c r="AP1129" s="21">
        <f>ROUNDDOWN((T1129+U1129)*0.2/Z1129+2000,0)</f>
        <v/>
      </c>
      <c r="AQ1129" s="21">
        <f>AL1129-AK1129</f>
        <v/>
      </c>
      <c r="AR1129" s="21">
        <f>AM1129-AK1129</f>
        <v/>
      </c>
      <c r="AS1129" s="21">
        <f>AM1129-AL1129</f>
        <v/>
      </c>
      <c r="AT1129" s="21">
        <f>AK1129+C1129-AJ1129</f>
        <v/>
      </c>
      <c r="AU1129" s="21">
        <f>AL1129+C1129-AM1129</f>
        <v/>
      </c>
      <c r="AV1129" s="21">
        <f>AN1129+C1129-AM1129</f>
        <v/>
      </c>
    </row>
    <row r="1130">
      <c r="A1130" t="inlineStr">
        <is>
          <t>医療費の境目</t>
        </is>
      </c>
      <c r="B1130" s="21">
        <f>'3_医療費の境目'!$B$3</f>
        <v/>
      </c>
      <c r="C1130" s="21">
        <f>IF('3_医療費の境目'!$B$4="",AO1130,'3_医療費の境目'!$B$4)</f>
        <v/>
      </c>
      <c r="D1130" s="21">
        <f>'3_医療費の境目'!D1130</f>
        <v/>
      </c>
      <c r="E1130" s="21">
        <f>ROUND(MIN(B1130/12,650000)*12*0.0915+MIN(B1130/12,1390000)*12*(0.0504+0)+B1130*0.005,0)</f>
        <v/>
      </c>
      <c r="F1130" s="21">
        <f>IF(B1130&lt;741000,0,IF(B1130&lt;2191000,B1130-740000,IF(B1130&lt;2193000,1451000,IF(B1130&lt;2196000,1453000,IF(B1130&lt;2200000,1456000,IF(B1130&lt;3600000,ROUND(ROUNDDOWN(B1130/4,-3)*2.8,0)-80000,IF(B1130&lt;6600000,ROUND(ROUNDDOWN(B1130/4,-3)*3.2,0)-440000,IF(B1130&lt;8500000,ROUNDDOWN(B1130*0.9,0)-1100000,B1130-1950000))))))))</f>
        <v/>
      </c>
      <c r="G1130" s="21">
        <f>IF(F1130&gt;23500000,NA(),IF(F1130&lt;=4890000,1040000,IF(F1130&lt;=6550000,670000,620000)))</f>
        <v/>
      </c>
      <c r="H1130" s="21">
        <f>IF(D1130&lt;=0,0,MAX(0,MIN(2000000,D1130-MIN(100000,ROUNDDOWN(F1130*0.05,0)))))</f>
        <v/>
      </c>
      <c r="I1130" s="21">
        <f>IF(C1130&lt;=2000,0,MIN(C1130,ROUNDDOWN(F1130*0.4,0))-2000)</f>
        <v/>
      </c>
      <c r="J1130" s="21">
        <f>MAX(0,ROUNDDOWN(F1130-E1130-G1130,-3))</f>
        <v/>
      </c>
      <c r="K1130" s="21">
        <f>MAX(0,ROUNDDOWN(F1130-E1130-G1130-H1130-I1130,-3))</f>
        <v/>
      </c>
      <c r="L1130" s="21">
        <f>MAX(0,ROUNDDOWN(F1130-E1130-G1130-H1130,-3))</f>
        <v/>
      </c>
      <c r="M1130" s="21">
        <f>IF(J1130&lt;=0,0,ROUNDDOWN((J1130*LOOKUP(J1130,{0,1950001,3300001,6950001,9000001,18000001,40000001},{0.05,0.1,0.2,0.23,0.33,0.4,0.45})-LOOKUP(J1130,{0,1950001,3300001,6950001,9000001,18000001,40000001},{0,97500,427500,636000,1536000,2796000,4796000}))*1.021,-2))</f>
        <v/>
      </c>
      <c r="N1130" s="21">
        <f>IF(K1130&lt;=0,0,ROUNDDOWN((K1130*LOOKUP(K1130,{0,1950001,3300001,6950001,9000001,18000001,40000001},{0.05,0.1,0.2,0.23,0.33,0.4,0.45})-LOOKUP(K1130,{0,1950001,3300001,6950001,9000001,18000001,40000001},{0,97500,427500,636000,1536000,2796000,4796000}))*1.021,-2))</f>
        <v/>
      </c>
      <c r="O1130" s="21">
        <f>IF(L1130&lt;=0,0,ROUNDDOWN((L1130*LOOKUP(L1130,{0,1950001,3300001,6950001,9000001,18000001,40000001},{0.05,0.1,0.2,0.23,0.33,0.4,0.45})-LOOKUP(L1130,{0,1950001,3300001,6950001,9000001,18000001,40000001},{0,97500,427500,636000,1536000,2796000,4796000}))*1.021,-2))</f>
        <v/>
      </c>
      <c r="P1130" s="21">
        <f>MAX(0,ROUNDDOWN(F1130-E1130-430000,-3))</f>
        <v/>
      </c>
      <c r="Q1130" s="21">
        <f>MAX(0,ROUNDDOWN(F1130-E1130-430000-H1130,-3))</f>
        <v/>
      </c>
      <c r="R1130" s="21">
        <f>IF(F1130&lt;=450000,0,MAX(0,P1130*0.06-MIN(50000,P1130)*0.03))</f>
        <v/>
      </c>
      <c r="S1130" s="21">
        <f>IF(F1130&lt;=450000,0,MAX(0,P1130*0.04-MIN(50000,P1130)*0.02))</f>
        <v/>
      </c>
      <c r="T1130" s="21">
        <f>IF(F1130&lt;=450000,0,MAX(0,Q1130*0.06-MIN(50000,Q1130)*0.03))</f>
        <v/>
      </c>
      <c r="U1130" s="21">
        <f>IF(F1130&lt;=450000,0,MAX(0,Q1130*0.04-MIN(50000,Q1130)*0.02))</f>
        <v/>
      </c>
      <c r="V1130" s="21">
        <f>50000+MAX(0,G1130-480000)</f>
        <v/>
      </c>
      <c r="W1130" s="21">
        <f>P1130-V1130</f>
        <v/>
      </c>
      <c r="X1130" s="21">
        <f>Q1130-V1130</f>
        <v/>
      </c>
      <c r="Y1130" s="22">
        <f>IF(W1130&lt;0,0.9,LOOKUP(W1130,{0,1950001,3300001,6950001,9000001,18000001,40000001},{0.84895,0.7979,0.6958,0.66517,0.56307,0.4916,0.44055}))</f>
        <v/>
      </c>
      <c r="Z1130" s="22">
        <f>IF(X1130&lt;0,0.9,LOOKUP(X1130,{0,1950001,3300001,6950001,9000001,18000001,40000001},{0.84895,0.7979,0.6958,0.66517,0.56307,0.4916,0.44055}))</f>
        <v/>
      </c>
      <c r="AA1130" s="22">
        <f>IF(W1130&lt;0,0,CHOOSE(MATCH(W1130,{0,1950001,3300001,6950001,9000001},1),5.105/84.895,10.21/79.79,20.42/69.58,23.483/66.517,33.693/56.307))</f>
        <v/>
      </c>
      <c r="AB1130" s="21">
        <f>IF(C1130&lt;=2000,0,(MIN(C1130,ROUNDDOWN(F1130*0.3,0))-2000)*0.1)</f>
        <v/>
      </c>
      <c r="AC1130" s="21">
        <f>IF(C1130&lt;=2000,0,MIN((C1130-2000)*Y1130,(R1130+S1130)*0.2))</f>
        <v/>
      </c>
      <c r="AD1130" s="21">
        <f>IF(C1130&lt;=2000,0,MIN((C1130-2000)*Z1130,(T1130+U1130)*0.2))</f>
        <v/>
      </c>
      <c r="AE1130" s="21">
        <f>AC1130*AA1130</f>
        <v/>
      </c>
      <c r="AF1130" s="21">
        <f>ROUNDDOWN(R1130,-2)+ROUNDDOWN(S1130,-2)</f>
        <v/>
      </c>
      <c r="AG1130" s="21">
        <f>ROUNDDOWN(MAX(0,R1130-(AB1130+AC1130+AE1130)*0.6),-2)+ROUNDDOWN(MAX(0,S1130-(AB1130+AC1130+AE1130)*0.4),-2)</f>
        <v/>
      </c>
      <c r="AH1130" s="21">
        <f>ROUNDDOWN(MAX(0,T1130-(AB1130+AD1130)*0.6),-2)+ROUNDDOWN(MAX(0,U1130-(AB1130+AD1130)*0.4),-2)</f>
        <v/>
      </c>
      <c r="AI1130" s="21">
        <f>ROUNDDOWN(T1130,-2)+ROUNDDOWN(U1130,-2)</f>
        <v/>
      </c>
      <c r="AJ1130" s="21">
        <f>M1130+AF1130</f>
        <v/>
      </c>
      <c r="AK1130" s="21">
        <f>M1130+AG1130</f>
        <v/>
      </c>
      <c r="AL1130" s="21">
        <f>N1130+AH1130</f>
        <v/>
      </c>
      <c r="AM1130" s="21">
        <f>O1130+AI1130</f>
        <v/>
      </c>
      <c r="AN1130" s="21">
        <f>N1130+AI1130</f>
        <v/>
      </c>
      <c r="AO1130" s="21">
        <f>ROUNDDOWN((R1130+S1130)*0.2/Y1130+2000,0)</f>
        <v/>
      </c>
      <c r="AP1130" s="21">
        <f>ROUNDDOWN((T1130+U1130)*0.2/Z1130+2000,0)</f>
        <v/>
      </c>
      <c r="AQ1130" s="21">
        <f>AL1130-AK1130</f>
        <v/>
      </c>
      <c r="AR1130" s="21">
        <f>AM1130-AK1130</f>
        <v/>
      </c>
      <c r="AS1130" s="21">
        <f>AM1130-AL1130</f>
        <v/>
      </c>
      <c r="AT1130" s="21">
        <f>AK1130+C1130-AJ1130</f>
        <v/>
      </c>
      <c r="AU1130" s="21">
        <f>AL1130+C1130-AM1130</f>
        <v/>
      </c>
      <c r="AV1130" s="21">
        <f>AN1130+C1130-AM1130</f>
        <v/>
      </c>
    </row>
    <row r="1131">
      <c r="A1131" t="inlineStr">
        <is>
          <t>医療費の境目</t>
        </is>
      </c>
      <c r="B1131" s="21">
        <f>'3_医療費の境目'!$B$3</f>
        <v/>
      </c>
      <c r="C1131" s="21">
        <f>IF('3_医療費の境目'!$B$4="",AO1131,'3_医療費の境目'!$B$4)</f>
        <v/>
      </c>
      <c r="D1131" s="21">
        <f>'3_医療費の境目'!D1131</f>
        <v/>
      </c>
      <c r="E1131" s="21">
        <f>ROUND(MIN(B1131/12,650000)*12*0.0915+MIN(B1131/12,1390000)*12*(0.0504+0)+B1131*0.005,0)</f>
        <v/>
      </c>
      <c r="F1131" s="21">
        <f>IF(B1131&lt;741000,0,IF(B1131&lt;2191000,B1131-740000,IF(B1131&lt;2193000,1451000,IF(B1131&lt;2196000,1453000,IF(B1131&lt;2200000,1456000,IF(B1131&lt;3600000,ROUND(ROUNDDOWN(B1131/4,-3)*2.8,0)-80000,IF(B1131&lt;6600000,ROUND(ROUNDDOWN(B1131/4,-3)*3.2,0)-440000,IF(B1131&lt;8500000,ROUNDDOWN(B1131*0.9,0)-1100000,B1131-1950000))))))))</f>
        <v/>
      </c>
      <c r="G1131" s="21">
        <f>IF(F1131&gt;23500000,NA(),IF(F1131&lt;=4890000,1040000,IF(F1131&lt;=6550000,670000,620000)))</f>
        <v/>
      </c>
      <c r="H1131" s="21">
        <f>IF(D1131&lt;=0,0,MAX(0,MIN(2000000,D1131-MIN(100000,ROUNDDOWN(F1131*0.05,0)))))</f>
        <v/>
      </c>
      <c r="I1131" s="21">
        <f>IF(C1131&lt;=2000,0,MIN(C1131,ROUNDDOWN(F1131*0.4,0))-2000)</f>
        <v/>
      </c>
      <c r="J1131" s="21">
        <f>MAX(0,ROUNDDOWN(F1131-E1131-G1131,-3))</f>
        <v/>
      </c>
      <c r="K1131" s="21">
        <f>MAX(0,ROUNDDOWN(F1131-E1131-G1131-H1131-I1131,-3))</f>
        <v/>
      </c>
      <c r="L1131" s="21">
        <f>MAX(0,ROUNDDOWN(F1131-E1131-G1131-H1131,-3))</f>
        <v/>
      </c>
      <c r="M1131" s="21">
        <f>IF(J1131&lt;=0,0,ROUNDDOWN((J1131*LOOKUP(J1131,{0,1950001,3300001,6950001,9000001,18000001,40000001},{0.05,0.1,0.2,0.23,0.33,0.4,0.45})-LOOKUP(J1131,{0,1950001,3300001,6950001,9000001,18000001,40000001},{0,97500,427500,636000,1536000,2796000,4796000}))*1.021,-2))</f>
        <v/>
      </c>
      <c r="N1131" s="21">
        <f>IF(K1131&lt;=0,0,ROUNDDOWN((K1131*LOOKUP(K1131,{0,1950001,3300001,6950001,9000001,18000001,40000001},{0.05,0.1,0.2,0.23,0.33,0.4,0.45})-LOOKUP(K1131,{0,1950001,3300001,6950001,9000001,18000001,40000001},{0,97500,427500,636000,1536000,2796000,4796000}))*1.021,-2))</f>
        <v/>
      </c>
      <c r="O1131" s="21">
        <f>IF(L1131&lt;=0,0,ROUNDDOWN((L1131*LOOKUP(L1131,{0,1950001,3300001,6950001,9000001,18000001,40000001},{0.05,0.1,0.2,0.23,0.33,0.4,0.45})-LOOKUP(L1131,{0,1950001,3300001,6950001,9000001,18000001,40000001},{0,97500,427500,636000,1536000,2796000,4796000}))*1.021,-2))</f>
        <v/>
      </c>
      <c r="P1131" s="21">
        <f>MAX(0,ROUNDDOWN(F1131-E1131-430000,-3))</f>
        <v/>
      </c>
      <c r="Q1131" s="21">
        <f>MAX(0,ROUNDDOWN(F1131-E1131-430000-H1131,-3))</f>
        <v/>
      </c>
      <c r="R1131" s="21">
        <f>IF(F1131&lt;=450000,0,MAX(0,P1131*0.06-MIN(50000,P1131)*0.03))</f>
        <v/>
      </c>
      <c r="S1131" s="21">
        <f>IF(F1131&lt;=450000,0,MAX(0,P1131*0.04-MIN(50000,P1131)*0.02))</f>
        <v/>
      </c>
      <c r="T1131" s="21">
        <f>IF(F1131&lt;=450000,0,MAX(0,Q1131*0.06-MIN(50000,Q1131)*0.03))</f>
        <v/>
      </c>
      <c r="U1131" s="21">
        <f>IF(F1131&lt;=450000,0,MAX(0,Q1131*0.04-MIN(50000,Q1131)*0.02))</f>
        <v/>
      </c>
      <c r="V1131" s="21">
        <f>50000+MAX(0,G1131-480000)</f>
        <v/>
      </c>
      <c r="W1131" s="21">
        <f>P1131-V1131</f>
        <v/>
      </c>
      <c r="X1131" s="21">
        <f>Q1131-V1131</f>
        <v/>
      </c>
      <c r="Y1131" s="22">
        <f>IF(W1131&lt;0,0.9,LOOKUP(W1131,{0,1950001,3300001,6950001,9000001,18000001,40000001},{0.84895,0.7979,0.6958,0.66517,0.56307,0.4916,0.44055}))</f>
        <v/>
      </c>
      <c r="Z1131" s="22">
        <f>IF(X1131&lt;0,0.9,LOOKUP(X1131,{0,1950001,3300001,6950001,9000001,18000001,40000001},{0.84895,0.7979,0.6958,0.66517,0.56307,0.4916,0.44055}))</f>
        <v/>
      </c>
      <c r="AA1131" s="22">
        <f>IF(W1131&lt;0,0,CHOOSE(MATCH(W1131,{0,1950001,3300001,6950001,9000001},1),5.105/84.895,10.21/79.79,20.42/69.58,23.483/66.517,33.693/56.307))</f>
        <v/>
      </c>
      <c r="AB1131" s="21">
        <f>IF(C1131&lt;=2000,0,(MIN(C1131,ROUNDDOWN(F1131*0.3,0))-2000)*0.1)</f>
        <v/>
      </c>
      <c r="AC1131" s="21">
        <f>IF(C1131&lt;=2000,0,MIN((C1131-2000)*Y1131,(R1131+S1131)*0.2))</f>
        <v/>
      </c>
      <c r="AD1131" s="21">
        <f>IF(C1131&lt;=2000,0,MIN((C1131-2000)*Z1131,(T1131+U1131)*0.2))</f>
        <v/>
      </c>
      <c r="AE1131" s="21">
        <f>AC1131*AA1131</f>
        <v/>
      </c>
      <c r="AF1131" s="21">
        <f>ROUNDDOWN(R1131,-2)+ROUNDDOWN(S1131,-2)</f>
        <v/>
      </c>
      <c r="AG1131" s="21">
        <f>ROUNDDOWN(MAX(0,R1131-(AB1131+AC1131+AE1131)*0.6),-2)+ROUNDDOWN(MAX(0,S1131-(AB1131+AC1131+AE1131)*0.4),-2)</f>
        <v/>
      </c>
      <c r="AH1131" s="21">
        <f>ROUNDDOWN(MAX(0,T1131-(AB1131+AD1131)*0.6),-2)+ROUNDDOWN(MAX(0,U1131-(AB1131+AD1131)*0.4),-2)</f>
        <v/>
      </c>
      <c r="AI1131" s="21">
        <f>ROUNDDOWN(T1131,-2)+ROUNDDOWN(U1131,-2)</f>
        <v/>
      </c>
      <c r="AJ1131" s="21">
        <f>M1131+AF1131</f>
        <v/>
      </c>
      <c r="AK1131" s="21">
        <f>M1131+AG1131</f>
        <v/>
      </c>
      <c r="AL1131" s="21">
        <f>N1131+AH1131</f>
        <v/>
      </c>
      <c r="AM1131" s="21">
        <f>O1131+AI1131</f>
        <v/>
      </c>
      <c r="AN1131" s="21">
        <f>N1131+AI1131</f>
        <v/>
      </c>
      <c r="AO1131" s="21">
        <f>ROUNDDOWN((R1131+S1131)*0.2/Y1131+2000,0)</f>
        <v/>
      </c>
      <c r="AP1131" s="21">
        <f>ROUNDDOWN((T1131+U1131)*0.2/Z1131+2000,0)</f>
        <v/>
      </c>
      <c r="AQ1131" s="21">
        <f>AL1131-AK1131</f>
        <v/>
      </c>
      <c r="AR1131" s="21">
        <f>AM1131-AK1131</f>
        <v/>
      </c>
      <c r="AS1131" s="21">
        <f>AM1131-AL1131</f>
        <v/>
      </c>
      <c r="AT1131" s="21">
        <f>AK1131+C1131-AJ1131</f>
        <v/>
      </c>
      <c r="AU1131" s="21">
        <f>AL1131+C1131-AM1131</f>
        <v/>
      </c>
      <c r="AV1131" s="21">
        <f>AN1131+C1131-AM1131</f>
        <v/>
      </c>
    </row>
    <row r="1132">
      <c r="A1132" t="inlineStr">
        <is>
          <t>医療費の境目</t>
        </is>
      </c>
      <c r="B1132" s="21">
        <f>'3_医療費の境目'!$B$3</f>
        <v/>
      </c>
      <c r="C1132" s="21">
        <f>IF('3_医療費の境目'!$B$4="",AO1132,'3_医療費の境目'!$B$4)</f>
        <v/>
      </c>
      <c r="D1132" s="21">
        <f>'3_医療費の境目'!D1132</f>
        <v/>
      </c>
      <c r="E1132" s="21">
        <f>ROUND(MIN(B1132/12,650000)*12*0.0915+MIN(B1132/12,1390000)*12*(0.0504+0)+B1132*0.005,0)</f>
        <v/>
      </c>
      <c r="F1132" s="21">
        <f>IF(B1132&lt;741000,0,IF(B1132&lt;2191000,B1132-740000,IF(B1132&lt;2193000,1451000,IF(B1132&lt;2196000,1453000,IF(B1132&lt;2200000,1456000,IF(B1132&lt;3600000,ROUND(ROUNDDOWN(B1132/4,-3)*2.8,0)-80000,IF(B1132&lt;6600000,ROUND(ROUNDDOWN(B1132/4,-3)*3.2,0)-440000,IF(B1132&lt;8500000,ROUNDDOWN(B1132*0.9,0)-1100000,B1132-1950000))))))))</f>
        <v/>
      </c>
      <c r="G1132" s="21">
        <f>IF(F1132&gt;23500000,NA(),IF(F1132&lt;=4890000,1040000,IF(F1132&lt;=6550000,670000,620000)))</f>
        <v/>
      </c>
      <c r="H1132" s="21">
        <f>IF(D1132&lt;=0,0,MAX(0,MIN(2000000,D1132-MIN(100000,ROUNDDOWN(F1132*0.05,0)))))</f>
        <v/>
      </c>
      <c r="I1132" s="21">
        <f>IF(C1132&lt;=2000,0,MIN(C1132,ROUNDDOWN(F1132*0.4,0))-2000)</f>
        <v/>
      </c>
      <c r="J1132" s="21">
        <f>MAX(0,ROUNDDOWN(F1132-E1132-G1132,-3))</f>
        <v/>
      </c>
      <c r="K1132" s="21">
        <f>MAX(0,ROUNDDOWN(F1132-E1132-G1132-H1132-I1132,-3))</f>
        <v/>
      </c>
      <c r="L1132" s="21">
        <f>MAX(0,ROUNDDOWN(F1132-E1132-G1132-H1132,-3))</f>
        <v/>
      </c>
      <c r="M1132" s="21">
        <f>IF(J1132&lt;=0,0,ROUNDDOWN((J1132*LOOKUP(J1132,{0,1950001,3300001,6950001,9000001,18000001,40000001},{0.05,0.1,0.2,0.23,0.33,0.4,0.45})-LOOKUP(J1132,{0,1950001,3300001,6950001,9000001,18000001,40000001},{0,97500,427500,636000,1536000,2796000,4796000}))*1.021,-2))</f>
        <v/>
      </c>
      <c r="N1132" s="21">
        <f>IF(K1132&lt;=0,0,ROUNDDOWN((K1132*LOOKUP(K1132,{0,1950001,3300001,6950001,9000001,18000001,40000001},{0.05,0.1,0.2,0.23,0.33,0.4,0.45})-LOOKUP(K1132,{0,1950001,3300001,6950001,9000001,18000001,40000001},{0,97500,427500,636000,1536000,2796000,4796000}))*1.021,-2))</f>
        <v/>
      </c>
      <c r="O1132" s="21">
        <f>IF(L1132&lt;=0,0,ROUNDDOWN((L1132*LOOKUP(L1132,{0,1950001,3300001,6950001,9000001,18000001,40000001},{0.05,0.1,0.2,0.23,0.33,0.4,0.45})-LOOKUP(L1132,{0,1950001,3300001,6950001,9000001,18000001,40000001},{0,97500,427500,636000,1536000,2796000,4796000}))*1.021,-2))</f>
        <v/>
      </c>
      <c r="P1132" s="21">
        <f>MAX(0,ROUNDDOWN(F1132-E1132-430000,-3))</f>
        <v/>
      </c>
      <c r="Q1132" s="21">
        <f>MAX(0,ROUNDDOWN(F1132-E1132-430000-H1132,-3))</f>
        <v/>
      </c>
      <c r="R1132" s="21">
        <f>IF(F1132&lt;=450000,0,MAX(0,P1132*0.06-MIN(50000,P1132)*0.03))</f>
        <v/>
      </c>
      <c r="S1132" s="21">
        <f>IF(F1132&lt;=450000,0,MAX(0,P1132*0.04-MIN(50000,P1132)*0.02))</f>
        <v/>
      </c>
      <c r="T1132" s="21">
        <f>IF(F1132&lt;=450000,0,MAX(0,Q1132*0.06-MIN(50000,Q1132)*0.03))</f>
        <v/>
      </c>
      <c r="U1132" s="21">
        <f>IF(F1132&lt;=450000,0,MAX(0,Q1132*0.04-MIN(50000,Q1132)*0.02))</f>
        <v/>
      </c>
      <c r="V1132" s="21">
        <f>50000+MAX(0,G1132-480000)</f>
        <v/>
      </c>
      <c r="W1132" s="21">
        <f>P1132-V1132</f>
        <v/>
      </c>
      <c r="X1132" s="21">
        <f>Q1132-V1132</f>
        <v/>
      </c>
      <c r="Y1132" s="22">
        <f>IF(W1132&lt;0,0.9,LOOKUP(W1132,{0,1950001,3300001,6950001,9000001,18000001,40000001},{0.84895,0.7979,0.6958,0.66517,0.56307,0.4916,0.44055}))</f>
        <v/>
      </c>
      <c r="Z1132" s="22">
        <f>IF(X1132&lt;0,0.9,LOOKUP(X1132,{0,1950001,3300001,6950001,9000001,18000001,40000001},{0.84895,0.7979,0.6958,0.66517,0.56307,0.4916,0.44055}))</f>
        <v/>
      </c>
      <c r="AA1132" s="22">
        <f>IF(W1132&lt;0,0,CHOOSE(MATCH(W1132,{0,1950001,3300001,6950001,9000001},1),5.105/84.895,10.21/79.79,20.42/69.58,23.483/66.517,33.693/56.307))</f>
        <v/>
      </c>
      <c r="AB1132" s="21">
        <f>IF(C1132&lt;=2000,0,(MIN(C1132,ROUNDDOWN(F1132*0.3,0))-2000)*0.1)</f>
        <v/>
      </c>
      <c r="AC1132" s="21">
        <f>IF(C1132&lt;=2000,0,MIN((C1132-2000)*Y1132,(R1132+S1132)*0.2))</f>
        <v/>
      </c>
      <c r="AD1132" s="21">
        <f>IF(C1132&lt;=2000,0,MIN((C1132-2000)*Z1132,(T1132+U1132)*0.2))</f>
        <v/>
      </c>
      <c r="AE1132" s="21">
        <f>AC1132*AA1132</f>
        <v/>
      </c>
      <c r="AF1132" s="21">
        <f>ROUNDDOWN(R1132,-2)+ROUNDDOWN(S1132,-2)</f>
        <v/>
      </c>
      <c r="AG1132" s="21">
        <f>ROUNDDOWN(MAX(0,R1132-(AB1132+AC1132+AE1132)*0.6),-2)+ROUNDDOWN(MAX(0,S1132-(AB1132+AC1132+AE1132)*0.4),-2)</f>
        <v/>
      </c>
      <c r="AH1132" s="21">
        <f>ROUNDDOWN(MAX(0,T1132-(AB1132+AD1132)*0.6),-2)+ROUNDDOWN(MAX(0,U1132-(AB1132+AD1132)*0.4),-2)</f>
        <v/>
      </c>
      <c r="AI1132" s="21">
        <f>ROUNDDOWN(T1132,-2)+ROUNDDOWN(U1132,-2)</f>
        <v/>
      </c>
      <c r="AJ1132" s="21">
        <f>M1132+AF1132</f>
        <v/>
      </c>
      <c r="AK1132" s="21">
        <f>M1132+AG1132</f>
        <v/>
      </c>
      <c r="AL1132" s="21">
        <f>N1132+AH1132</f>
        <v/>
      </c>
      <c r="AM1132" s="21">
        <f>O1132+AI1132</f>
        <v/>
      </c>
      <c r="AN1132" s="21">
        <f>N1132+AI1132</f>
        <v/>
      </c>
      <c r="AO1132" s="21">
        <f>ROUNDDOWN((R1132+S1132)*0.2/Y1132+2000,0)</f>
        <v/>
      </c>
      <c r="AP1132" s="21">
        <f>ROUNDDOWN((T1132+U1132)*0.2/Z1132+2000,0)</f>
        <v/>
      </c>
      <c r="AQ1132" s="21">
        <f>AL1132-AK1132</f>
        <v/>
      </c>
      <c r="AR1132" s="21">
        <f>AM1132-AK1132</f>
        <v/>
      </c>
      <c r="AS1132" s="21">
        <f>AM1132-AL1132</f>
        <v/>
      </c>
      <c r="AT1132" s="21">
        <f>AK1132+C1132-AJ1132</f>
        <v/>
      </c>
      <c r="AU1132" s="21">
        <f>AL1132+C1132-AM1132</f>
        <v/>
      </c>
      <c r="AV1132" s="21">
        <f>AN1132+C1132-AM1132</f>
        <v/>
      </c>
    </row>
    <row r="1133">
      <c r="A1133" t="inlineStr">
        <is>
          <t>医療費の境目</t>
        </is>
      </c>
      <c r="B1133" s="21">
        <f>'3_医療費の境目'!$B$3</f>
        <v/>
      </c>
      <c r="C1133" s="21">
        <f>IF('3_医療費の境目'!$B$4="",AO1133,'3_医療費の境目'!$B$4)</f>
        <v/>
      </c>
      <c r="D1133" s="21">
        <f>'3_医療費の境目'!D1133</f>
        <v/>
      </c>
      <c r="E1133" s="21">
        <f>ROUND(MIN(B1133/12,650000)*12*0.0915+MIN(B1133/12,1390000)*12*(0.0504+0)+B1133*0.005,0)</f>
        <v/>
      </c>
      <c r="F1133" s="21">
        <f>IF(B1133&lt;741000,0,IF(B1133&lt;2191000,B1133-740000,IF(B1133&lt;2193000,1451000,IF(B1133&lt;2196000,1453000,IF(B1133&lt;2200000,1456000,IF(B1133&lt;3600000,ROUND(ROUNDDOWN(B1133/4,-3)*2.8,0)-80000,IF(B1133&lt;6600000,ROUND(ROUNDDOWN(B1133/4,-3)*3.2,0)-440000,IF(B1133&lt;8500000,ROUNDDOWN(B1133*0.9,0)-1100000,B1133-1950000))))))))</f>
        <v/>
      </c>
      <c r="G1133" s="21">
        <f>IF(F1133&gt;23500000,NA(),IF(F1133&lt;=4890000,1040000,IF(F1133&lt;=6550000,670000,620000)))</f>
        <v/>
      </c>
      <c r="H1133" s="21">
        <f>IF(D1133&lt;=0,0,MAX(0,MIN(2000000,D1133-MIN(100000,ROUNDDOWN(F1133*0.05,0)))))</f>
        <v/>
      </c>
      <c r="I1133" s="21">
        <f>IF(C1133&lt;=2000,0,MIN(C1133,ROUNDDOWN(F1133*0.4,0))-2000)</f>
        <v/>
      </c>
      <c r="J1133" s="21">
        <f>MAX(0,ROUNDDOWN(F1133-E1133-G1133,-3))</f>
        <v/>
      </c>
      <c r="K1133" s="21">
        <f>MAX(0,ROUNDDOWN(F1133-E1133-G1133-H1133-I1133,-3))</f>
        <v/>
      </c>
      <c r="L1133" s="21">
        <f>MAX(0,ROUNDDOWN(F1133-E1133-G1133-H1133,-3))</f>
        <v/>
      </c>
      <c r="M1133" s="21">
        <f>IF(J1133&lt;=0,0,ROUNDDOWN((J1133*LOOKUP(J1133,{0,1950001,3300001,6950001,9000001,18000001,40000001},{0.05,0.1,0.2,0.23,0.33,0.4,0.45})-LOOKUP(J1133,{0,1950001,3300001,6950001,9000001,18000001,40000001},{0,97500,427500,636000,1536000,2796000,4796000}))*1.021,-2))</f>
        <v/>
      </c>
      <c r="N1133" s="21">
        <f>IF(K1133&lt;=0,0,ROUNDDOWN((K1133*LOOKUP(K1133,{0,1950001,3300001,6950001,9000001,18000001,40000001},{0.05,0.1,0.2,0.23,0.33,0.4,0.45})-LOOKUP(K1133,{0,1950001,3300001,6950001,9000001,18000001,40000001},{0,97500,427500,636000,1536000,2796000,4796000}))*1.021,-2))</f>
        <v/>
      </c>
      <c r="O1133" s="21">
        <f>IF(L1133&lt;=0,0,ROUNDDOWN((L1133*LOOKUP(L1133,{0,1950001,3300001,6950001,9000001,18000001,40000001},{0.05,0.1,0.2,0.23,0.33,0.4,0.45})-LOOKUP(L1133,{0,1950001,3300001,6950001,9000001,18000001,40000001},{0,97500,427500,636000,1536000,2796000,4796000}))*1.021,-2))</f>
        <v/>
      </c>
      <c r="P1133" s="21">
        <f>MAX(0,ROUNDDOWN(F1133-E1133-430000,-3))</f>
        <v/>
      </c>
      <c r="Q1133" s="21">
        <f>MAX(0,ROUNDDOWN(F1133-E1133-430000-H1133,-3))</f>
        <v/>
      </c>
      <c r="R1133" s="21">
        <f>IF(F1133&lt;=450000,0,MAX(0,P1133*0.06-MIN(50000,P1133)*0.03))</f>
        <v/>
      </c>
      <c r="S1133" s="21">
        <f>IF(F1133&lt;=450000,0,MAX(0,P1133*0.04-MIN(50000,P1133)*0.02))</f>
        <v/>
      </c>
      <c r="T1133" s="21">
        <f>IF(F1133&lt;=450000,0,MAX(0,Q1133*0.06-MIN(50000,Q1133)*0.03))</f>
        <v/>
      </c>
      <c r="U1133" s="21">
        <f>IF(F1133&lt;=450000,0,MAX(0,Q1133*0.04-MIN(50000,Q1133)*0.02))</f>
        <v/>
      </c>
      <c r="V1133" s="21">
        <f>50000+MAX(0,G1133-480000)</f>
        <v/>
      </c>
      <c r="W1133" s="21">
        <f>P1133-V1133</f>
        <v/>
      </c>
      <c r="X1133" s="21">
        <f>Q1133-V1133</f>
        <v/>
      </c>
      <c r="Y1133" s="22">
        <f>IF(W1133&lt;0,0.9,LOOKUP(W1133,{0,1950001,3300001,6950001,9000001,18000001,40000001},{0.84895,0.7979,0.6958,0.66517,0.56307,0.4916,0.44055}))</f>
        <v/>
      </c>
      <c r="Z1133" s="22">
        <f>IF(X1133&lt;0,0.9,LOOKUP(X1133,{0,1950001,3300001,6950001,9000001,18000001,40000001},{0.84895,0.7979,0.6958,0.66517,0.56307,0.4916,0.44055}))</f>
        <v/>
      </c>
      <c r="AA1133" s="22">
        <f>IF(W1133&lt;0,0,CHOOSE(MATCH(W1133,{0,1950001,3300001,6950001,9000001},1),5.105/84.895,10.21/79.79,20.42/69.58,23.483/66.517,33.693/56.307))</f>
        <v/>
      </c>
      <c r="AB1133" s="21">
        <f>IF(C1133&lt;=2000,0,(MIN(C1133,ROUNDDOWN(F1133*0.3,0))-2000)*0.1)</f>
        <v/>
      </c>
      <c r="AC1133" s="21">
        <f>IF(C1133&lt;=2000,0,MIN((C1133-2000)*Y1133,(R1133+S1133)*0.2))</f>
        <v/>
      </c>
      <c r="AD1133" s="21">
        <f>IF(C1133&lt;=2000,0,MIN((C1133-2000)*Z1133,(T1133+U1133)*0.2))</f>
        <v/>
      </c>
      <c r="AE1133" s="21">
        <f>AC1133*AA1133</f>
        <v/>
      </c>
      <c r="AF1133" s="21">
        <f>ROUNDDOWN(R1133,-2)+ROUNDDOWN(S1133,-2)</f>
        <v/>
      </c>
      <c r="AG1133" s="21">
        <f>ROUNDDOWN(MAX(0,R1133-(AB1133+AC1133+AE1133)*0.6),-2)+ROUNDDOWN(MAX(0,S1133-(AB1133+AC1133+AE1133)*0.4),-2)</f>
        <v/>
      </c>
      <c r="AH1133" s="21">
        <f>ROUNDDOWN(MAX(0,T1133-(AB1133+AD1133)*0.6),-2)+ROUNDDOWN(MAX(0,U1133-(AB1133+AD1133)*0.4),-2)</f>
        <v/>
      </c>
      <c r="AI1133" s="21">
        <f>ROUNDDOWN(T1133,-2)+ROUNDDOWN(U1133,-2)</f>
        <v/>
      </c>
      <c r="AJ1133" s="21">
        <f>M1133+AF1133</f>
        <v/>
      </c>
      <c r="AK1133" s="21">
        <f>M1133+AG1133</f>
        <v/>
      </c>
      <c r="AL1133" s="21">
        <f>N1133+AH1133</f>
        <v/>
      </c>
      <c r="AM1133" s="21">
        <f>O1133+AI1133</f>
        <v/>
      </c>
      <c r="AN1133" s="21">
        <f>N1133+AI1133</f>
        <v/>
      </c>
      <c r="AO1133" s="21">
        <f>ROUNDDOWN((R1133+S1133)*0.2/Y1133+2000,0)</f>
        <v/>
      </c>
      <c r="AP1133" s="21">
        <f>ROUNDDOWN((T1133+U1133)*0.2/Z1133+2000,0)</f>
        <v/>
      </c>
      <c r="AQ1133" s="21">
        <f>AL1133-AK1133</f>
        <v/>
      </c>
      <c r="AR1133" s="21">
        <f>AM1133-AK1133</f>
        <v/>
      </c>
      <c r="AS1133" s="21">
        <f>AM1133-AL1133</f>
        <v/>
      </c>
      <c r="AT1133" s="21">
        <f>AK1133+C1133-AJ1133</f>
        <v/>
      </c>
      <c r="AU1133" s="21">
        <f>AL1133+C1133-AM1133</f>
        <v/>
      </c>
      <c r="AV1133" s="21">
        <f>AN1133+C1133-AM1133</f>
        <v/>
      </c>
    </row>
    <row r="1134">
      <c r="A1134" t="inlineStr">
        <is>
          <t>医療費の境目</t>
        </is>
      </c>
      <c r="B1134" s="21">
        <f>'3_医療費の境目'!$B$3</f>
        <v/>
      </c>
      <c r="C1134" s="21">
        <f>IF('3_医療費の境目'!$B$4="",AO1134,'3_医療費の境目'!$B$4)</f>
        <v/>
      </c>
      <c r="D1134" s="21">
        <f>'3_医療費の境目'!D1134</f>
        <v/>
      </c>
      <c r="E1134" s="21">
        <f>ROUND(MIN(B1134/12,650000)*12*0.0915+MIN(B1134/12,1390000)*12*(0.0504+0)+B1134*0.005,0)</f>
        <v/>
      </c>
      <c r="F1134" s="21">
        <f>IF(B1134&lt;741000,0,IF(B1134&lt;2191000,B1134-740000,IF(B1134&lt;2193000,1451000,IF(B1134&lt;2196000,1453000,IF(B1134&lt;2200000,1456000,IF(B1134&lt;3600000,ROUND(ROUNDDOWN(B1134/4,-3)*2.8,0)-80000,IF(B1134&lt;6600000,ROUND(ROUNDDOWN(B1134/4,-3)*3.2,0)-440000,IF(B1134&lt;8500000,ROUNDDOWN(B1134*0.9,0)-1100000,B1134-1950000))))))))</f>
        <v/>
      </c>
      <c r="G1134" s="21">
        <f>IF(F1134&gt;23500000,NA(),IF(F1134&lt;=4890000,1040000,IF(F1134&lt;=6550000,670000,620000)))</f>
        <v/>
      </c>
      <c r="H1134" s="21">
        <f>IF(D1134&lt;=0,0,MAX(0,MIN(2000000,D1134-MIN(100000,ROUNDDOWN(F1134*0.05,0)))))</f>
        <v/>
      </c>
      <c r="I1134" s="21">
        <f>IF(C1134&lt;=2000,0,MIN(C1134,ROUNDDOWN(F1134*0.4,0))-2000)</f>
        <v/>
      </c>
      <c r="J1134" s="21">
        <f>MAX(0,ROUNDDOWN(F1134-E1134-G1134,-3))</f>
        <v/>
      </c>
      <c r="K1134" s="21">
        <f>MAX(0,ROUNDDOWN(F1134-E1134-G1134-H1134-I1134,-3))</f>
        <v/>
      </c>
      <c r="L1134" s="21">
        <f>MAX(0,ROUNDDOWN(F1134-E1134-G1134-H1134,-3))</f>
        <v/>
      </c>
      <c r="M1134" s="21">
        <f>IF(J1134&lt;=0,0,ROUNDDOWN((J1134*LOOKUP(J1134,{0,1950001,3300001,6950001,9000001,18000001,40000001},{0.05,0.1,0.2,0.23,0.33,0.4,0.45})-LOOKUP(J1134,{0,1950001,3300001,6950001,9000001,18000001,40000001},{0,97500,427500,636000,1536000,2796000,4796000}))*1.021,-2))</f>
        <v/>
      </c>
      <c r="N1134" s="21">
        <f>IF(K1134&lt;=0,0,ROUNDDOWN((K1134*LOOKUP(K1134,{0,1950001,3300001,6950001,9000001,18000001,40000001},{0.05,0.1,0.2,0.23,0.33,0.4,0.45})-LOOKUP(K1134,{0,1950001,3300001,6950001,9000001,18000001,40000001},{0,97500,427500,636000,1536000,2796000,4796000}))*1.021,-2))</f>
        <v/>
      </c>
      <c r="O1134" s="21">
        <f>IF(L1134&lt;=0,0,ROUNDDOWN((L1134*LOOKUP(L1134,{0,1950001,3300001,6950001,9000001,18000001,40000001},{0.05,0.1,0.2,0.23,0.33,0.4,0.45})-LOOKUP(L1134,{0,1950001,3300001,6950001,9000001,18000001,40000001},{0,97500,427500,636000,1536000,2796000,4796000}))*1.021,-2))</f>
        <v/>
      </c>
      <c r="P1134" s="21">
        <f>MAX(0,ROUNDDOWN(F1134-E1134-430000,-3))</f>
        <v/>
      </c>
      <c r="Q1134" s="21">
        <f>MAX(0,ROUNDDOWN(F1134-E1134-430000-H1134,-3))</f>
        <v/>
      </c>
      <c r="R1134" s="21">
        <f>IF(F1134&lt;=450000,0,MAX(0,P1134*0.06-MIN(50000,P1134)*0.03))</f>
        <v/>
      </c>
      <c r="S1134" s="21">
        <f>IF(F1134&lt;=450000,0,MAX(0,P1134*0.04-MIN(50000,P1134)*0.02))</f>
        <v/>
      </c>
      <c r="T1134" s="21">
        <f>IF(F1134&lt;=450000,0,MAX(0,Q1134*0.06-MIN(50000,Q1134)*0.03))</f>
        <v/>
      </c>
      <c r="U1134" s="21">
        <f>IF(F1134&lt;=450000,0,MAX(0,Q1134*0.04-MIN(50000,Q1134)*0.02))</f>
        <v/>
      </c>
      <c r="V1134" s="21">
        <f>50000+MAX(0,G1134-480000)</f>
        <v/>
      </c>
      <c r="W1134" s="21">
        <f>P1134-V1134</f>
        <v/>
      </c>
      <c r="X1134" s="21">
        <f>Q1134-V1134</f>
        <v/>
      </c>
      <c r="Y1134" s="22">
        <f>IF(W1134&lt;0,0.9,LOOKUP(W1134,{0,1950001,3300001,6950001,9000001,18000001,40000001},{0.84895,0.7979,0.6958,0.66517,0.56307,0.4916,0.44055}))</f>
        <v/>
      </c>
      <c r="Z1134" s="22">
        <f>IF(X1134&lt;0,0.9,LOOKUP(X1134,{0,1950001,3300001,6950001,9000001,18000001,40000001},{0.84895,0.7979,0.6958,0.66517,0.56307,0.4916,0.44055}))</f>
        <v/>
      </c>
      <c r="AA1134" s="22">
        <f>IF(W1134&lt;0,0,CHOOSE(MATCH(W1134,{0,1950001,3300001,6950001,9000001},1),5.105/84.895,10.21/79.79,20.42/69.58,23.483/66.517,33.693/56.307))</f>
        <v/>
      </c>
      <c r="AB1134" s="21">
        <f>IF(C1134&lt;=2000,0,(MIN(C1134,ROUNDDOWN(F1134*0.3,0))-2000)*0.1)</f>
        <v/>
      </c>
      <c r="AC1134" s="21">
        <f>IF(C1134&lt;=2000,0,MIN((C1134-2000)*Y1134,(R1134+S1134)*0.2))</f>
        <v/>
      </c>
      <c r="AD1134" s="21">
        <f>IF(C1134&lt;=2000,0,MIN((C1134-2000)*Z1134,(T1134+U1134)*0.2))</f>
        <v/>
      </c>
      <c r="AE1134" s="21">
        <f>AC1134*AA1134</f>
        <v/>
      </c>
      <c r="AF1134" s="21">
        <f>ROUNDDOWN(R1134,-2)+ROUNDDOWN(S1134,-2)</f>
        <v/>
      </c>
      <c r="AG1134" s="21">
        <f>ROUNDDOWN(MAX(0,R1134-(AB1134+AC1134+AE1134)*0.6),-2)+ROUNDDOWN(MAX(0,S1134-(AB1134+AC1134+AE1134)*0.4),-2)</f>
        <v/>
      </c>
      <c r="AH1134" s="21">
        <f>ROUNDDOWN(MAX(0,T1134-(AB1134+AD1134)*0.6),-2)+ROUNDDOWN(MAX(0,U1134-(AB1134+AD1134)*0.4),-2)</f>
        <v/>
      </c>
      <c r="AI1134" s="21">
        <f>ROUNDDOWN(T1134,-2)+ROUNDDOWN(U1134,-2)</f>
        <v/>
      </c>
      <c r="AJ1134" s="21">
        <f>M1134+AF1134</f>
        <v/>
      </c>
      <c r="AK1134" s="21">
        <f>M1134+AG1134</f>
        <v/>
      </c>
      <c r="AL1134" s="21">
        <f>N1134+AH1134</f>
        <v/>
      </c>
      <c r="AM1134" s="21">
        <f>O1134+AI1134</f>
        <v/>
      </c>
      <c r="AN1134" s="21">
        <f>N1134+AI1134</f>
        <v/>
      </c>
      <c r="AO1134" s="21">
        <f>ROUNDDOWN((R1134+S1134)*0.2/Y1134+2000,0)</f>
        <v/>
      </c>
      <c r="AP1134" s="21">
        <f>ROUNDDOWN((T1134+U1134)*0.2/Z1134+2000,0)</f>
        <v/>
      </c>
      <c r="AQ1134" s="21">
        <f>AL1134-AK1134</f>
        <v/>
      </c>
      <c r="AR1134" s="21">
        <f>AM1134-AK1134</f>
        <v/>
      </c>
      <c r="AS1134" s="21">
        <f>AM1134-AL1134</f>
        <v/>
      </c>
      <c r="AT1134" s="21">
        <f>AK1134+C1134-AJ1134</f>
        <v/>
      </c>
      <c r="AU1134" s="21">
        <f>AL1134+C1134-AM1134</f>
        <v/>
      </c>
      <c r="AV1134" s="21">
        <f>AN1134+C1134-AM1134</f>
        <v/>
      </c>
    </row>
    <row r="1135">
      <c r="A1135" t="inlineStr">
        <is>
          <t>医療費の境目</t>
        </is>
      </c>
      <c r="B1135" s="21">
        <f>'3_医療費の境目'!$B$3</f>
        <v/>
      </c>
      <c r="C1135" s="21">
        <f>IF('3_医療費の境目'!$B$4="",AO1135,'3_医療費の境目'!$B$4)</f>
        <v/>
      </c>
      <c r="D1135" s="21">
        <f>'3_医療費の境目'!D1135</f>
        <v/>
      </c>
      <c r="E1135" s="21">
        <f>ROUND(MIN(B1135/12,650000)*12*0.0915+MIN(B1135/12,1390000)*12*(0.0504+0)+B1135*0.005,0)</f>
        <v/>
      </c>
      <c r="F1135" s="21">
        <f>IF(B1135&lt;741000,0,IF(B1135&lt;2191000,B1135-740000,IF(B1135&lt;2193000,1451000,IF(B1135&lt;2196000,1453000,IF(B1135&lt;2200000,1456000,IF(B1135&lt;3600000,ROUND(ROUNDDOWN(B1135/4,-3)*2.8,0)-80000,IF(B1135&lt;6600000,ROUND(ROUNDDOWN(B1135/4,-3)*3.2,0)-440000,IF(B1135&lt;8500000,ROUNDDOWN(B1135*0.9,0)-1100000,B1135-1950000))))))))</f>
        <v/>
      </c>
      <c r="G1135" s="21">
        <f>IF(F1135&gt;23500000,NA(),IF(F1135&lt;=4890000,1040000,IF(F1135&lt;=6550000,670000,620000)))</f>
        <v/>
      </c>
      <c r="H1135" s="21">
        <f>IF(D1135&lt;=0,0,MAX(0,MIN(2000000,D1135-MIN(100000,ROUNDDOWN(F1135*0.05,0)))))</f>
        <v/>
      </c>
      <c r="I1135" s="21">
        <f>IF(C1135&lt;=2000,0,MIN(C1135,ROUNDDOWN(F1135*0.4,0))-2000)</f>
        <v/>
      </c>
      <c r="J1135" s="21">
        <f>MAX(0,ROUNDDOWN(F1135-E1135-G1135,-3))</f>
        <v/>
      </c>
      <c r="K1135" s="21">
        <f>MAX(0,ROUNDDOWN(F1135-E1135-G1135-H1135-I1135,-3))</f>
        <v/>
      </c>
      <c r="L1135" s="21">
        <f>MAX(0,ROUNDDOWN(F1135-E1135-G1135-H1135,-3))</f>
        <v/>
      </c>
      <c r="M1135" s="21">
        <f>IF(J1135&lt;=0,0,ROUNDDOWN((J1135*LOOKUP(J1135,{0,1950001,3300001,6950001,9000001,18000001,40000001},{0.05,0.1,0.2,0.23,0.33,0.4,0.45})-LOOKUP(J1135,{0,1950001,3300001,6950001,9000001,18000001,40000001},{0,97500,427500,636000,1536000,2796000,4796000}))*1.021,-2))</f>
        <v/>
      </c>
      <c r="N1135" s="21">
        <f>IF(K1135&lt;=0,0,ROUNDDOWN((K1135*LOOKUP(K1135,{0,1950001,3300001,6950001,9000001,18000001,40000001},{0.05,0.1,0.2,0.23,0.33,0.4,0.45})-LOOKUP(K1135,{0,1950001,3300001,6950001,9000001,18000001,40000001},{0,97500,427500,636000,1536000,2796000,4796000}))*1.021,-2))</f>
        <v/>
      </c>
      <c r="O1135" s="21">
        <f>IF(L1135&lt;=0,0,ROUNDDOWN((L1135*LOOKUP(L1135,{0,1950001,3300001,6950001,9000001,18000001,40000001},{0.05,0.1,0.2,0.23,0.33,0.4,0.45})-LOOKUP(L1135,{0,1950001,3300001,6950001,9000001,18000001,40000001},{0,97500,427500,636000,1536000,2796000,4796000}))*1.021,-2))</f>
        <v/>
      </c>
      <c r="P1135" s="21">
        <f>MAX(0,ROUNDDOWN(F1135-E1135-430000,-3))</f>
        <v/>
      </c>
      <c r="Q1135" s="21">
        <f>MAX(0,ROUNDDOWN(F1135-E1135-430000-H1135,-3))</f>
        <v/>
      </c>
      <c r="R1135" s="21">
        <f>IF(F1135&lt;=450000,0,MAX(0,P1135*0.06-MIN(50000,P1135)*0.03))</f>
        <v/>
      </c>
      <c r="S1135" s="21">
        <f>IF(F1135&lt;=450000,0,MAX(0,P1135*0.04-MIN(50000,P1135)*0.02))</f>
        <v/>
      </c>
      <c r="T1135" s="21">
        <f>IF(F1135&lt;=450000,0,MAX(0,Q1135*0.06-MIN(50000,Q1135)*0.03))</f>
        <v/>
      </c>
      <c r="U1135" s="21">
        <f>IF(F1135&lt;=450000,0,MAX(0,Q1135*0.04-MIN(50000,Q1135)*0.02))</f>
        <v/>
      </c>
      <c r="V1135" s="21">
        <f>50000+MAX(0,G1135-480000)</f>
        <v/>
      </c>
      <c r="W1135" s="21">
        <f>P1135-V1135</f>
        <v/>
      </c>
      <c r="X1135" s="21">
        <f>Q1135-V1135</f>
        <v/>
      </c>
      <c r="Y1135" s="22">
        <f>IF(W1135&lt;0,0.9,LOOKUP(W1135,{0,1950001,3300001,6950001,9000001,18000001,40000001},{0.84895,0.7979,0.6958,0.66517,0.56307,0.4916,0.44055}))</f>
        <v/>
      </c>
      <c r="Z1135" s="22">
        <f>IF(X1135&lt;0,0.9,LOOKUP(X1135,{0,1950001,3300001,6950001,9000001,18000001,40000001},{0.84895,0.7979,0.6958,0.66517,0.56307,0.4916,0.44055}))</f>
        <v/>
      </c>
      <c r="AA1135" s="22">
        <f>IF(W1135&lt;0,0,CHOOSE(MATCH(W1135,{0,1950001,3300001,6950001,9000001},1),5.105/84.895,10.21/79.79,20.42/69.58,23.483/66.517,33.693/56.307))</f>
        <v/>
      </c>
      <c r="AB1135" s="21">
        <f>IF(C1135&lt;=2000,0,(MIN(C1135,ROUNDDOWN(F1135*0.3,0))-2000)*0.1)</f>
        <v/>
      </c>
      <c r="AC1135" s="21">
        <f>IF(C1135&lt;=2000,0,MIN((C1135-2000)*Y1135,(R1135+S1135)*0.2))</f>
        <v/>
      </c>
      <c r="AD1135" s="21">
        <f>IF(C1135&lt;=2000,0,MIN((C1135-2000)*Z1135,(T1135+U1135)*0.2))</f>
        <v/>
      </c>
      <c r="AE1135" s="21">
        <f>AC1135*AA1135</f>
        <v/>
      </c>
      <c r="AF1135" s="21">
        <f>ROUNDDOWN(R1135,-2)+ROUNDDOWN(S1135,-2)</f>
        <v/>
      </c>
      <c r="AG1135" s="21">
        <f>ROUNDDOWN(MAX(0,R1135-(AB1135+AC1135+AE1135)*0.6),-2)+ROUNDDOWN(MAX(0,S1135-(AB1135+AC1135+AE1135)*0.4),-2)</f>
        <v/>
      </c>
      <c r="AH1135" s="21">
        <f>ROUNDDOWN(MAX(0,T1135-(AB1135+AD1135)*0.6),-2)+ROUNDDOWN(MAX(0,U1135-(AB1135+AD1135)*0.4),-2)</f>
        <v/>
      </c>
      <c r="AI1135" s="21">
        <f>ROUNDDOWN(T1135,-2)+ROUNDDOWN(U1135,-2)</f>
        <v/>
      </c>
      <c r="AJ1135" s="21">
        <f>M1135+AF1135</f>
        <v/>
      </c>
      <c r="AK1135" s="21">
        <f>M1135+AG1135</f>
        <v/>
      </c>
      <c r="AL1135" s="21">
        <f>N1135+AH1135</f>
        <v/>
      </c>
      <c r="AM1135" s="21">
        <f>O1135+AI1135</f>
        <v/>
      </c>
      <c r="AN1135" s="21">
        <f>N1135+AI1135</f>
        <v/>
      </c>
      <c r="AO1135" s="21">
        <f>ROUNDDOWN((R1135+S1135)*0.2/Y1135+2000,0)</f>
        <v/>
      </c>
      <c r="AP1135" s="21">
        <f>ROUNDDOWN((T1135+U1135)*0.2/Z1135+2000,0)</f>
        <v/>
      </c>
      <c r="AQ1135" s="21">
        <f>AL1135-AK1135</f>
        <v/>
      </c>
      <c r="AR1135" s="21">
        <f>AM1135-AK1135</f>
        <v/>
      </c>
      <c r="AS1135" s="21">
        <f>AM1135-AL1135</f>
        <v/>
      </c>
      <c r="AT1135" s="21">
        <f>AK1135+C1135-AJ1135</f>
        <v/>
      </c>
      <c r="AU1135" s="21">
        <f>AL1135+C1135-AM1135</f>
        <v/>
      </c>
      <c r="AV1135" s="21">
        <f>AN1135+C1135-AM1135</f>
        <v/>
      </c>
    </row>
    <row r="1136">
      <c r="A1136" t="inlineStr">
        <is>
          <t>医療費の境目</t>
        </is>
      </c>
      <c r="B1136" s="21">
        <f>'3_医療費の境目'!$B$3</f>
        <v/>
      </c>
      <c r="C1136" s="21">
        <f>IF('3_医療費の境目'!$B$4="",AO1136,'3_医療費の境目'!$B$4)</f>
        <v/>
      </c>
      <c r="D1136" s="21">
        <f>'3_医療費の境目'!D1136</f>
        <v/>
      </c>
      <c r="E1136" s="21">
        <f>ROUND(MIN(B1136/12,650000)*12*0.0915+MIN(B1136/12,1390000)*12*(0.0504+0)+B1136*0.005,0)</f>
        <v/>
      </c>
      <c r="F1136" s="21">
        <f>IF(B1136&lt;741000,0,IF(B1136&lt;2191000,B1136-740000,IF(B1136&lt;2193000,1451000,IF(B1136&lt;2196000,1453000,IF(B1136&lt;2200000,1456000,IF(B1136&lt;3600000,ROUND(ROUNDDOWN(B1136/4,-3)*2.8,0)-80000,IF(B1136&lt;6600000,ROUND(ROUNDDOWN(B1136/4,-3)*3.2,0)-440000,IF(B1136&lt;8500000,ROUNDDOWN(B1136*0.9,0)-1100000,B1136-1950000))))))))</f>
        <v/>
      </c>
      <c r="G1136" s="21">
        <f>IF(F1136&gt;23500000,NA(),IF(F1136&lt;=4890000,1040000,IF(F1136&lt;=6550000,670000,620000)))</f>
        <v/>
      </c>
      <c r="H1136" s="21">
        <f>IF(D1136&lt;=0,0,MAX(0,MIN(2000000,D1136-MIN(100000,ROUNDDOWN(F1136*0.05,0)))))</f>
        <v/>
      </c>
      <c r="I1136" s="21">
        <f>IF(C1136&lt;=2000,0,MIN(C1136,ROUNDDOWN(F1136*0.4,0))-2000)</f>
        <v/>
      </c>
      <c r="J1136" s="21">
        <f>MAX(0,ROUNDDOWN(F1136-E1136-G1136,-3))</f>
        <v/>
      </c>
      <c r="K1136" s="21">
        <f>MAX(0,ROUNDDOWN(F1136-E1136-G1136-H1136-I1136,-3))</f>
        <v/>
      </c>
      <c r="L1136" s="21">
        <f>MAX(0,ROUNDDOWN(F1136-E1136-G1136-H1136,-3))</f>
        <v/>
      </c>
      <c r="M1136" s="21">
        <f>IF(J1136&lt;=0,0,ROUNDDOWN((J1136*LOOKUP(J1136,{0,1950001,3300001,6950001,9000001,18000001,40000001},{0.05,0.1,0.2,0.23,0.33,0.4,0.45})-LOOKUP(J1136,{0,1950001,3300001,6950001,9000001,18000001,40000001},{0,97500,427500,636000,1536000,2796000,4796000}))*1.021,-2))</f>
        <v/>
      </c>
      <c r="N1136" s="21">
        <f>IF(K1136&lt;=0,0,ROUNDDOWN((K1136*LOOKUP(K1136,{0,1950001,3300001,6950001,9000001,18000001,40000001},{0.05,0.1,0.2,0.23,0.33,0.4,0.45})-LOOKUP(K1136,{0,1950001,3300001,6950001,9000001,18000001,40000001},{0,97500,427500,636000,1536000,2796000,4796000}))*1.021,-2))</f>
        <v/>
      </c>
      <c r="O1136" s="21">
        <f>IF(L1136&lt;=0,0,ROUNDDOWN((L1136*LOOKUP(L1136,{0,1950001,3300001,6950001,9000001,18000001,40000001},{0.05,0.1,0.2,0.23,0.33,0.4,0.45})-LOOKUP(L1136,{0,1950001,3300001,6950001,9000001,18000001,40000001},{0,97500,427500,636000,1536000,2796000,4796000}))*1.021,-2))</f>
        <v/>
      </c>
      <c r="P1136" s="21">
        <f>MAX(0,ROUNDDOWN(F1136-E1136-430000,-3))</f>
        <v/>
      </c>
      <c r="Q1136" s="21">
        <f>MAX(0,ROUNDDOWN(F1136-E1136-430000-H1136,-3))</f>
        <v/>
      </c>
      <c r="R1136" s="21">
        <f>IF(F1136&lt;=450000,0,MAX(0,P1136*0.06-MIN(50000,P1136)*0.03))</f>
        <v/>
      </c>
      <c r="S1136" s="21">
        <f>IF(F1136&lt;=450000,0,MAX(0,P1136*0.04-MIN(50000,P1136)*0.02))</f>
        <v/>
      </c>
      <c r="T1136" s="21">
        <f>IF(F1136&lt;=450000,0,MAX(0,Q1136*0.06-MIN(50000,Q1136)*0.03))</f>
        <v/>
      </c>
      <c r="U1136" s="21">
        <f>IF(F1136&lt;=450000,0,MAX(0,Q1136*0.04-MIN(50000,Q1136)*0.02))</f>
        <v/>
      </c>
      <c r="V1136" s="21">
        <f>50000+MAX(0,G1136-480000)</f>
        <v/>
      </c>
      <c r="W1136" s="21">
        <f>P1136-V1136</f>
        <v/>
      </c>
      <c r="X1136" s="21">
        <f>Q1136-V1136</f>
        <v/>
      </c>
      <c r="Y1136" s="22">
        <f>IF(W1136&lt;0,0.9,LOOKUP(W1136,{0,1950001,3300001,6950001,9000001,18000001,40000001},{0.84895,0.7979,0.6958,0.66517,0.56307,0.4916,0.44055}))</f>
        <v/>
      </c>
      <c r="Z1136" s="22">
        <f>IF(X1136&lt;0,0.9,LOOKUP(X1136,{0,1950001,3300001,6950001,9000001,18000001,40000001},{0.84895,0.7979,0.6958,0.66517,0.56307,0.4916,0.44055}))</f>
        <v/>
      </c>
      <c r="AA1136" s="22">
        <f>IF(W1136&lt;0,0,CHOOSE(MATCH(W1136,{0,1950001,3300001,6950001,9000001},1),5.105/84.895,10.21/79.79,20.42/69.58,23.483/66.517,33.693/56.307))</f>
        <v/>
      </c>
      <c r="AB1136" s="21">
        <f>IF(C1136&lt;=2000,0,(MIN(C1136,ROUNDDOWN(F1136*0.3,0))-2000)*0.1)</f>
        <v/>
      </c>
      <c r="AC1136" s="21">
        <f>IF(C1136&lt;=2000,0,MIN((C1136-2000)*Y1136,(R1136+S1136)*0.2))</f>
        <v/>
      </c>
      <c r="AD1136" s="21">
        <f>IF(C1136&lt;=2000,0,MIN((C1136-2000)*Z1136,(T1136+U1136)*0.2))</f>
        <v/>
      </c>
      <c r="AE1136" s="21">
        <f>AC1136*AA1136</f>
        <v/>
      </c>
      <c r="AF1136" s="21">
        <f>ROUNDDOWN(R1136,-2)+ROUNDDOWN(S1136,-2)</f>
        <v/>
      </c>
      <c r="AG1136" s="21">
        <f>ROUNDDOWN(MAX(0,R1136-(AB1136+AC1136+AE1136)*0.6),-2)+ROUNDDOWN(MAX(0,S1136-(AB1136+AC1136+AE1136)*0.4),-2)</f>
        <v/>
      </c>
      <c r="AH1136" s="21">
        <f>ROUNDDOWN(MAX(0,T1136-(AB1136+AD1136)*0.6),-2)+ROUNDDOWN(MAX(0,U1136-(AB1136+AD1136)*0.4),-2)</f>
        <v/>
      </c>
      <c r="AI1136" s="21">
        <f>ROUNDDOWN(T1136,-2)+ROUNDDOWN(U1136,-2)</f>
        <v/>
      </c>
      <c r="AJ1136" s="21">
        <f>M1136+AF1136</f>
        <v/>
      </c>
      <c r="AK1136" s="21">
        <f>M1136+AG1136</f>
        <v/>
      </c>
      <c r="AL1136" s="21">
        <f>N1136+AH1136</f>
        <v/>
      </c>
      <c r="AM1136" s="21">
        <f>O1136+AI1136</f>
        <v/>
      </c>
      <c r="AN1136" s="21">
        <f>N1136+AI1136</f>
        <v/>
      </c>
      <c r="AO1136" s="21">
        <f>ROUNDDOWN((R1136+S1136)*0.2/Y1136+2000,0)</f>
        <v/>
      </c>
      <c r="AP1136" s="21">
        <f>ROUNDDOWN((T1136+U1136)*0.2/Z1136+2000,0)</f>
        <v/>
      </c>
      <c r="AQ1136" s="21">
        <f>AL1136-AK1136</f>
        <v/>
      </c>
      <c r="AR1136" s="21">
        <f>AM1136-AK1136</f>
        <v/>
      </c>
      <c r="AS1136" s="21">
        <f>AM1136-AL1136</f>
        <v/>
      </c>
      <c r="AT1136" s="21">
        <f>AK1136+C1136-AJ1136</f>
        <v/>
      </c>
      <c r="AU1136" s="21">
        <f>AL1136+C1136-AM1136</f>
        <v/>
      </c>
      <c r="AV1136" s="21">
        <f>AN1136+C1136-AM1136</f>
        <v/>
      </c>
    </row>
    <row r="1137">
      <c r="A1137" t="inlineStr">
        <is>
          <t>医療費の境目</t>
        </is>
      </c>
      <c r="B1137" s="21">
        <f>'3_医療費の境目'!$B$3</f>
        <v/>
      </c>
      <c r="C1137" s="21">
        <f>IF('3_医療費の境目'!$B$4="",AO1137,'3_医療費の境目'!$B$4)</f>
        <v/>
      </c>
      <c r="D1137" s="21">
        <f>'3_医療費の境目'!D1137</f>
        <v/>
      </c>
      <c r="E1137" s="21">
        <f>ROUND(MIN(B1137/12,650000)*12*0.0915+MIN(B1137/12,1390000)*12*(0.0504+0)+B1137*0.005,0)</f>
        <v/>
      </c>
      <c r="F1137" s="21">
        <f>IF(B1137&lt;741000,0,IF(B1137&lt;2191000,B1137-740000,IF(B1137&lt;2193000,1451000,IF(B1137&lt;2196000,1453000,IF(B1137&lt;2200000,1456000,IF(B1137&lt;3600000,ROUND(ROUNDDOWN(B1137/4,-3)*2.8,0)-80000,IF(B1137&lt;6600000,ROUND(ROUNDDOWN(B1137/4,-3)*3.2,0)-440000,IF(B1137&lt;8500000,ROUNDDOWN(B1137*0.9,0)-1100000,B1137-1950000))))))))</f>
        <v/>
      </c>
      <c r="G1137" s="21">
        <f>IF(F1137&gt;23500000,NA(),IF(F1137&lt;=4890000,1040000,IF(F1137&lt;=6550000,670000,620000)))</f>
        <v/>
      </c>
      <c r="H1137" s="21">
        <f>IF(D1137&lt;=0,0,MAX(0,MIN(2000000,D1137-MIN(100000,ROUNDDOWN(F1137*0.05,0)))))</f>
        <v/>
      </c>
      <c r="I1137" s="21">
        <f>IF(C1137&lt;=2000,0,MIN(C1137,ROUNDDOWN(F1137*0.4,0))-2000)</f>
        <v/>
      </c>
      <c r="J1137" s="21">
        <f>MAX(0,ROUNDDOWN(F1137-E1137-G1137,-3))</f>
        <v/>
      </c>
      <c r="K1137" s="21">
        <f>MAX(0,ROUNDDOWN(F1137-E1137-G1137-H1137-I1137,-3))</f>
        <v/>
      </c>
      <c r="L1137" s="21">
        <f>MAX(0,ROUNDDOWN(F1137-E1137-G1137-H1137,-3))</f>
        <v/>
      </c>
      <c r="M1137" s="21">
        <f>IF(J1137&lt;=0,0,ROUNDDOWN((J1137*LOOKUP(J1137,{0,1950001,3300001,6950001,9000001,18000001,40000001},{0.05,0.1,0.2,0.23,0.33,0.4,0.45})-LOOKUP(J1137,{0,1950001,3300001,6950001,9000001,18000001,40000001},{0,97500,427500,636000,1536000,2796000,4796000}))*1.021,-2))</f>
        <v/>
      </c>
      <c r="N1137" s="21">
        <f>IF(K1137&lt;=0,0,ROUNDDOWN((K1137*LOOKUP(K1137,{0,1950001,3300001,6950001,9000001,18000001,40000001},{0.05,0.1,0.2,0.23,0.33,0.4,0.45})-LOOKUP(K1137,{0,1950001,3300001,6950001,9000001,18000001,40000001},{0,97500,427500,636000,1536000,2796000,4796000}))*1.021,-2))</f>
        <v/>
      </c>
      <c r="O1137" s="21">
        <f>IF(L1137&lt;=0,0,ROUNDDOWN((L1137*LOOKUP(L1137,{0,1950001,3300001,6950001,9000001,18000001,40000001},{0.05,0.1,0.2,0.23,0.33,0.4,0.45})-LOOKUP(L1137,{0,1950001,3300001,6950001,9000001,18000001,40000001},{0,97500,427500,636000,1536000,2796000,4796000}))*1.021,-2))</f>
        <v/>
      </c>
      <c r="P1137" s="21">
        <f>MAX(0,ROUNDDOWN(F1137-E1137-430000,-3))</f>
        <v/>
      </c>
      <c r="Q1137" s="21">
        <f>MAX(0,ROUNDDOWN(F1137-E1137-430000-H1137,-3))</f>
        <v/>
      </c>
      <c r="R1137" s="21">
        <f>IF(F1137&lt;=450000,0,MAX(0,P1137*0.06-MIN(50000,P1137)*0.03))</f>
        <v/>
      </c>
      <c r="S1137" s="21">
        <f>IF(F1137&lt;=450000,0,MAX(0,P1137*0.04-MIN(50000,P1137)*0.02))</f>
        <v/>
      </c>
      <c r="T1137" s="21">
        <f>IF(F1137&lt;=450000,0,MAX(0,Q1137*0.06-MIN(50000,Q1137)*0.03))</f>
        <v/>
      </c>
      <c r="U1137" s="21">
        <f>IF(F1137&lt;=450000,0,MAX(0,Q1137*0.04-MIN(50000,Q1137)*0.02))</f>
        <v/>
      </c>
      <c r="V1137" s="21">
        <f>50000+MAX(0,G1137-480000)</f>
        <v/>
      </c>
      <c r="W1137" s="21">
        <f>P1137-V1137</f>
        <v/>
      </c>
      <c r="X1137" s="21">
        <f>Q1137-V1137</f>
        <v/>
      </c>
      <c r="Y1137" s="22">
        <f>IF(W1137&lt;0,0.9,LOOKUP(W1137,{0,1950001,3300001,6950001,9000001,18000001,40000001},{0.84895,0.7979,0.6958,0.66517,0.56307,0.4916,0.44055}))</f>
        <v/>
      </c>
      <c r="Z1137" s="22">
        <f>IF(X1137&lt;0,0.9,LOOKUP(X1137,{0,1950001,3300001,6950001,9000001,18000001,40000001},{0.84895,0.7979,0.6958,0.66517,0.56307,0.4916,0.44055}))</f>
        <v/>
      </c>
      <c r="AA1137" s="22">
        <f>IF(W1137&lt;0,0,CHOOSE(MATCH(W1137,{0,1950001,3300001,6950001,9000001},1),5.105/84.895,10.21/79.79,20.42/69.58,23.483/66.517,33.693/56.307))</f>
        <v/>
      </c>
      <c r="AB1137" s="21">
        <f>IF(C1137&lt;=2000,0,(MIN(C1137,ROUNDDOWN(F1137*0.3,0))-2000)*0.1)</f>
        <v/>
      </c>
      <c r="AC1137" s="21">
        <f>IF(C1137&lt;=2000,0,MIN((C1137-2000)*Y1137,(R1137+S1137)*0.2))</f>
        <v/>
      </c>
      <c r="AD1137" s="21">
        <f>IF(C1137&lt;=2000,0,MIN((C1137-2000)*Z1137,(T1137+U1137)*0.2))</f>
        <v/>
      </c>
      <c r="AE1137" s="21">
        <f>AC1137*AA1137</f>
        <v/>
      </c>
      <c r="AF1137" s="21">
        <f>ROUNDDOWN(R1137,-2)+ROUNDDOWN(S1137,-2)</f>
        <v/>
      </c>
      <c r="AG1137" s="21">
        <f>ROUNDDOWN(MAX(0,R1137-(AB1137+AC1137+AE1137)*0.6),-2)+ROUNDDOWN(MAX(0,S1137-(AB1137+AC1137+AE1137)*0.4),-2)</f>
        <v/>
      </c>
      <c r="AH1137" s="21">
        <f>ROUNDDOWN(MAX(0,T1137-(AB1137+AD1137)*0.6),-2)+ROUNDDOWN(MAX(0,U1137-(AB1137+AD1137)*0.4),-2)</f>
        <v/>
      </c>
      <c r="AI1137" s="21">
        <f>ROUNDDOWN(T1137,-2)+ROUNDDOWN(U1137,-2)</f>
        <v/>
      </c>
      <c r="AJ1137" s="21">
        <f>M1137+AF1137</f>
        <v/>
      </c>
      <c r="AK1137" s="21">
        <f>M1137+AG1137</f>
        <v/>
      </c>
      <c r="AL1137" s="21">
        <f>N1137+AH1137</f>
        <v/>
      </c>
      <c r="AM1137" s="21">
        <f>O1137+AI1137</f>
        <v/>
      </c>
      <c r="AN1137" s="21">
        <f>N1137+AI1137</f>
        <v/>
      </c>
      <c r="AO1137" s="21">
        <f>ROUNDDOWN((R1137+S1137)*0.2/Y1137+2000,0)</f>
        <v/>
      </c>
      <c r="AP1137" s="21">
        <f>ROUNDDOWN((T1137+U1137)*0.2/Z1137+2000,0)</f>
        <v/>
      </c>
      <c r="AQ1137" s="21">
        <f>AL1137-AK1137</f>
        <v/>
      </c>
      <c r="AR1137" s="21">
        <f>AM1137-AK1137</f>
        <v/>
      </c>
      <c r="AS1137" s="21">
        <f>AM1137-AL1137</f>
        <v/>
      </c>
      <c r="AT1137" s="21">
        <f>AK1137+C1137-AJ1137</f>
        <v/>
      </c>
      <c r="AU1137" s="21">
        <f>AL1137+C1137-AM1137</f>
        <v/>
      </c>
      <c r="AV1137" s="21">
        <f>AN1137+C1137-AM1137</f>
        <v/>
      </c>
    </row>
    <row r="1138">
      <c r="A1138" t="inlineStr">
        <is>
          <t>医療費の境目</t>
        </is>
      </c>
      <c r="B1138" s="21">
        <f>'3_医療費の境目'!$B$3</f>
        <v/>
      </c>
      <c r="C1138" s="21">
        <f>IF('3_医療費の境目'!$B$4="",AO1138,'3_医療費の境目'!$B$4)</f>
        <v/>
      </c>
      <c r="D1138" s="21">
        <f>'3_医療費の境目'!D1138</f>
        <v/>
      </c>
      <c r="E1138" s="21">
        <f>ROUND(MIN(B1138/12,650000)*12*0.0915+MIN(B1138/12,1390000)*12*(0.0504+0)+B1138*0.005,0)</f>
        <v/>
      </c>
      <c r="F1138" s="21">
        <f>IF(B1138&lt;741000,0,IF(B1138&lt;2191000,B1138-740000,IF(B1138&lt;2193000,1451000,IF(B1138&lt;2196000,1453000,IF(B1138&lt;2200000,1456000,IF(B1138&lt;3600000,ROUND(ROUNDDOWN(B1138/4,-3)*2.8,0)-80000,IF(B1138&lt;6600000,ROUND(ROUNDDOWN(B1138/4,-3)*3.2,0)-440000,IF(B1138&lt;8500000,ROUNDDOWN(B1138*0.9,0)-1100000,B1138-1950000))))))))</f>
        <v/>
      </c>
      <c r="G1138" s="21">
        <f>IF(F1138&gt;23500000,NA(),IF(F1138&lt;=4890000,1040000,IF(F1138&lt;=6550000,670000,620000)))</f>
        <v/>
      </c>
      <c r="H1138" s="21">
        <f>IF(D1138&lt;=0,0,MAX(0,MIN(2000000,D1138-MIN(100000,ROUNDDOWN(F1138*0.05,0)))))</f>
        <v/>
      </c>
      <c r="I1138" s="21">
        <f>IF(C1138&lt;=2000,0,MIN(C1138,ROUNDDOWN(F1138*0.4,0))-2000)</f>
        <v/>
      </c>
      <c r="J1138" s="21">
        <f>MAX(0,ROUNDDOWN(F1138-E1138-G1138,-3))</f>
        <v/>
      </c>
      <c r="K1138" s="21">
        <f>MAX(0,ROUNDDOWN(F1138-E1138-G1138-H1138-I1138,-3))</f>
        <v/>
      </c>
      <c r="L1138" s="21">
        <f>MAX(0,ROUNDDOWN(F1138-E1138-G1138-H1138,-3))</f>
        <v/>
      </c>
      <c r="M1138" s="21">
        <f>IF(J1138&lt;=0,0,ROUNDDOWN((J1138*LOOKUP(J1138,{0,1950001,3300001,6950001,9000001,18000001,40000001},{0.05,0.1,0.2,0.23,0.33,0.4,0.45})-LOOKUP(J1138,{0,1950001,3300001,6950001,9000001,18000001,40000001},{0,97500,427500,636000,1536000,2796000,4796000}))*1.021,-2))</f>
        <v/>
      </c>
      <c r="N1138" s="21">
        <f>IF(K1138&lt;=0,0,ROUNDDOWN((K1138*LOOKUP(K1138,{0,1950001,3300001,6950001,9000001,18000001,40000001},{0.05,0.1,0.2,0.23,0.33,0.4,0.45})-LOOKUP(K1138,{0,1950001,3300001,6950001,9000001,18000001,40000001},{0,97500,427500,636000,1536000,2796000,4796000}))*1.021,-2))</f>
        <v/>
      </c>
      <c r="O1138" s="21">
        <f>IF(L1138&lt;=0,0,ROUNDDOWN((L1138*LOOKUP(L1138,{0,1950001,3300001,6950001,9000001,18000001,40000001},{0.05,0.1,0.2,0.23,0.33,0.4,0.45})-LOOKUP(L1138,{0,1950001,3300001,6950001,9000001,18000001,40000001},{0,97500,427500,636000,1536000,2796000,4796000}))*1.021,-2))</f>
        <v/>
      </c>
      <c r="P1138" s="21">
        <f>MAX(0,ROUNDDOWN(F1138-E1138-430000,-3))</f>
        <v/>
      </c>
      <c r="Q1138" s="21">
        <f>MAX(0,ROUNDDOWN(F1138-E1138-430000-H1138,-3))</f>
        <v/>
      </c>
      <c r="R1138" s="21">
        <f>IF(F1138&lt;=450000,0,MAX(0,P1138*0.06-MIN(50000,P1138)*0.03))</f>
        <v/>
      </c>
      <c r="S1138" s="21">
        <f>IF(F1138&lt;=450000,0,MAX(0,P1138*0.04-MIN(50000,P1138)*0.02))</f>
        <v/>
      </c>
      <c r="T1138" s="21">
        <f>IF(F1138&lt;=450000,0,MAX(0,Q1138*0.06-MIN(50000,Q1138)*0.03))</f>
        <v/>
      </c>
      <c r="U1138" s="21">
        <f>IF(F1138&lt;=450000,0,MAX(0,Q1138*0.04-MIN(50000,Q1138)*0.02))</f>
        <v/>
      </c>
      <c r="V1138" s="21">
        <f>50000+MAX(0,G1138-480000)</f>
        <v/>
      </c>
      <c r="W1138" s="21">
        <f>P1138-V1138</f>
        <v/>
      </c>
      <c r="X1138" s="21">
        <f>Q1138-V1138</f>
        <v/>
      </c>
      <c r="Y1138" s="22">
        <f>IF(W1138&lt;0,0.9,LOOKUP(W1138,{0,1950001,3300001,6950001,9000001,18000001,40000001},{0.84895,0.7979,0.6958,0.66517,0.56307,0.4916,0.44055}))</f>
        <v/>
      </c>
      <c r="Z1138" s="22">
        <f>IF(X1138&lt;0,0.9,LOOKUP(X1138,{0,1950001,3300001,6950001,9000001,18000001,40000001},{0.84895,0.7979,0.6958,0.66517,0.56307,0.4916,0.44055}))</f>
        <v/>
      </c>
      <c r="AA1138" s="22">
        <f>IF(W1138&lt;0,0,CHOOSE(MATCH(W1138,{0,1950001,3300001,6950001,9000001},1),5.105/84.895,10.21/79.79,20.42/69.58,23.483/66.517,33.693/56.307))</f>
        <v/>
      </c>
      <c r="AB1138" s="21">
        <f>IF(C1138&lt;=2000,0,(MIN(C1138,ROUNDDOWN(F1138*0.3,0))-2000)*0.1)</f>
        <v/>
      </c>
      <c r="AC1138" s="21">
        <f>IF(C1138&lt;=2000,0,MIN((C1138-2000)*Y1138,(R1138+S1138)*0.2))</f>
        <v/>
      </c>
      <c r="AD1138" s="21">
        <f>IF(C1138&lt;=2000,0,MIN((C1138-2000)*Z1138,(T1138+U1138)*0.2))</f>
        <v/>
      </c>
      <c r="AE1138" s="21">
        <f>AC1138*AA1138</f>
        <v/>
      </c>
      <c r="AF1138" s="21">
        <f>ROUNDDOWN(R1138,-2)+ROUNDDOWN(S1138,-2)</f>
        <v/>
      </c>
      <c r="AG1138" s="21">
        <f>ROUNDDOWN(MAX(0,R1138-(AB1138+AC1138+AE1138)*0.6),-2)+ROUNDDOWN(MAX(0,S1138-(AB1138+AC1138+AE1138)*0.4),-2)</f>
        <v/>
      </c>
      <c r="AH1138" s="21">
        <f>ROUNDDOWN(MAX(0,T1138-(AB1138+AD1138)*0.6),-2)+ROUNDDOWN(MAX(0,U1138-(AB1138+AD1138)*0.4),-2)</f>
        <v/>
      </c>
      <c r="AI1138" s="21">
        <f>ROUNDDOWN(T1138,-2)+ROUNDDOWN(U1138,-2)</f>
        <v/>
      </c>
      <c r="AJ1138" s="21">
        <f>M1138+AF1138</f>
        <v/>
      </c>
      <c r="AK1138" s="21">
        <f>M1138+AG1138</f>
        <v/>
      </c>
      <c r="AL1138" s="21">
        <f>N1138+AH1138</f>
        <v/>
      </c>
      <c r="AM1138" s="21">
        <f>O1138+AI1138</f>
        <v/>
      </c>
      <c r="AN1138" s="21">
        <f>N1138+AI1138</f>
        <v/>
      </c>
      <c r="AO1138" s="21">
        <f>ROUNDDOWN((R1138+S1138)*0.2/Y1138+2000,0)</f>
        <v/>
      </c>
      <c r="AP1138" s="21">
        <f>ROUNDDOWN((T1138+U1138)*0.2/Z1138+2000,0)</f>
        <v/>
      </c>
      <c r="AQ1138" s="21">
        <f>AL1138-AK1138</f>
        <v/>
      </c>
      <c r="AR1138" s="21">
        <f>AM1138-AK1138</f>
        <v/>
      </c>
      <c r="AS1138" s="21">
        <f>AM1138-AL1138</f>
        <v/>
      </c>
      <c r="AT1138" s="21">
        <f>AK1138+C1138-AJ1138</f>
        <v/>
      </c>
      <c r="AU1138" s="21">
        <f>AL1138+C1138-AM1138</f>
        <v/>
      </c>
      <c r="AV1138" s="21">
        <f>AN1138+C1138-AM1138</f>
        <v/>
      </c>
    </row>
    <row r="1139">
      <c r="A1139" t="inlineStr">
        <is>
          <t>医療費の境目</t>
        </is>
      </c>
      <c r="B1139" s="21">
        <f>'3_医療費の境目'!$B$3</f>
        <v/>
      </c>
      <c r="C1139" s="21">
        <f>IF('3_医療費の境目'!$B$4="",AO1139,'3_医療費の境目'!$B$4)</f>
        <v/>
      </c>
      <c r="D1139" s="21">
        <f>'3_医療費の境目'!D1139</f>
        <v/>
      </c>
      <c r="E1139" s="21">
        <f>ROUND(MIN(B1139/12,650000)*12*0.0915+MIN(B1139/12,1390000)*12*(0.0504+0)+B1139*0.005,0)</f>
        <v/>
      </c>
      <c r="F1139" s="21">
        <f>IF(B1139&lt;741000,0,IF(B1139&lt;2191000,B1139-740000,IF(B1139&lt;2193000,1451000,IF(B1139&lt;2196000,1453000,IF(B1139&lt;2200000,1456000,IF(B1139&lt;3600000,ROUND(ROUNDDOWN(B1139/4,-3)*2.8,0)-80000,IF(B1139&lt;6600000,ROUND(ROUNDDOWN(B1139/4,-3)*3.2,0)-440000,IF(B1139&lt;8500000,ROUNDDOWN(B1139*0.9,0)-1100000,B1139-1950000))))))))</f>
        <v/>
      </c>
      <c r="G1139" s="21">
        <f>IF(F1139&gt;23500000,NA(),IF(F1139&lt;=4890000,1040000,IF(F1139&lt;=6550000,670000,620000)))</f>
        <v/>
      </c>
      <c r="H1139" s="21">
        <f>IF(D1139&lt;=0,0,MAX(0,MIN(2000000,D1139-MIN(100000,ROUNDDOWN(F1139*0.05,0)))))</f>
        <v/>
      </c>
      <c r="I1139" s="21">
        <f>IF(C1139&lt;=2000,0,MIN(C1139,ROUNDDOWN(F1139*0.4,0))-2000)</f>
        <v/>
      </c>
      <c r="J1139" s="21">
        <f>MAX(0,ROUNDDOWN(F1139-E1139-G1139,-3))</f>
        <v/>
      </c>
      <c r="K1139" s="21">
        <f>MAX(0,ROUNDDOWN(F1139-E1139-G1139-H1139-I1139,-3))</f>
        <v/>
      </c>
      <c r="L1139" s="21">
        <f>MAX(0,ROUNDDOWN(F1139-E1139-G1139-H1139,-3))</f>
        <v/>
      </c>
      <c r="M1139" s="21">
        <f>IF(J1139&lt;=0,0,ROUNDDOWN((J1139*LOOKUP(J1139,{0,1950001,3300001,6950001,9000001,18000001,40000001},{0.05,0.1,0.2,0.23,0.33,0.4,0.45})-LOOKUP(J1139,{0,1950001,3300001,6950001,9000001,18000001,40000001},{0,97500,427500,636000,1536000,2796000,4796000}))*1.021,-2))</f>
        <v/>
      </c>
      <c r="N1139" s="21">
        <f>IF(K1139&lt;=0,0,ROUNDDOWN((K1139*LOOKUP(K1139,{0,1950001,3300001,6950001,9000001,18000001,40000001},{0.05,0.1,0.2,0.23,0.33,0.4,0.45})-LOOKUP(K1139,{0,1950001,3300001,6950001,9000001,18000001,40000001},{0,97500,427500,636000,1536000,2796000,4796000}))*1.021,-2))</f>
        <v/>
      </c>
      <c r="O1139" s="21">
        <f>IF(L1139&lt;=0,0,ROUNDDOWN((L1139*LOOKUP(L1139,{0,1950001,3300001,6950001,9000001,18000001,40000001},{0.05,0.1,0.2,0.23,0.33,0.4,0.45})-LOOKUP(L1139,{0,1950001,3300001,6950001,9000001,18000001,40000001},{0,97500,427500,636000,1536000,2796000,4796000}))*1.021,-2))</f>
        <v/>
      </c>
      <c r="P1139" s="21">
        <f>MAX(0,ROUNDDOWN(F1139-E1139-430000,-3))</f>
        <v/>
      </c>
      <c r="Q1139" s="21">
        <f>MAX(0,ROUNDDOWN(F1139-E1139-430000-H1139,-3))</f>
        <v/>
      </c>
      <c r="R1139" s="21">
        <f>IF(F1139&lt;=450000,0,MAX(0,P1139*0.06-MIN(50000,P1139)*0.03))</f>
        <v/>
      </c>
      <c r="S1139" s="21">
        <f>IF(F1139&lt;=450000,0,MAX(0,P1139*0.04-MIN(50000,P1139)*0.02))</f>
        <v/>
      </c>
      <c r="T1139" s="21">
        <f>IF(F1139&lt;=450000,0,MAX(0,Q1139*0.06-MIN(50000,Q1139)*0.03))</f>
        <v/>
      </c>
      <c r="U1139" s="21">
        <f>IF(F1139&lt;=450000,0,MAX(0,Q1139*0.04-MIN(50000,Q1139)*0.02))</f>
        <v/>
      </c>
      <c r="V1139" s="21">
        <f>50000+MAX(0,G1139-480000)</f>
        <v/>
      </c>
      <c r="W1139" s="21">
        <f>P1139-V1139</f>
        <v/>
      </c>
      <c r="X1139" s="21">
        <f>Q1139-V1139</f>
        <v/>
      </c>
      <c r="Y1139" s="22">
        <f>IF(W1139&lt;0,0.9,LOOKUP(W1139,{0,1950001,3300001,6950001,9000001,18000001,40000001},{0.84895,0.7979,0.6958,0.66517,0.56307,0.4916,0.44055}))</f>
        <v/>
      </c>
      <c r="Z1139" s="22">
        <f>IF(X1139&lt;0,0.9,LOOKUP(X1139,{0,1950001,3300001,6950001,9000001,18000001,40000001},{0.84895,0.7979,0.6958,0.66517,0.56307,0.4916,0.44055}))</f>
        <v/>
      </c>
      <c r="AA1139" s="22">
        <f>IF(W1139&lt;0,0,CHOOSE(MATCH(W1139,{0,1950001,3300001,6950001,9000001},1),5.105/84.895,10.21/79.79,20.42/69.58,23.483/66.517,33.693/56.307))</f>
        <v/>
      </c>
      <c r="AB1139" s="21">
        <f>IF(C1139&lt;=2000,0,(MIN(C1139,ROUNDDOWN(F1139*0.3,0))-2000)*0.1)</f>
        <v/>
      </c>
      <c r="AC1139" s="21">
        <f>IF(C1139&lt;=2000,0,MIN((C1139-2000)*Y1139,(R1139+S1139)*0.2))</f>
        <v/>
      </c>
      <c r="AD1139" s="21">
        <f>IF(C1139&lt;=2000,0,MIN((C1139-2000)*Z1139,(T1139+U1139)*0.2))</f>
        <v/>
      </c>
      <c r="AE1139" s="21">
        <f>AC1139*AA1139</f>
        <v/>
      </c>
      <c r="AF1139" s="21">
        <f>ROUNDDOWN(R1139,-2)+ROUNDDOWN(S1139,-2)</f>
        <v/>
      </c>
      <c r="AG1139" s="21">
        <f>ROUNDDOWN(MAX(0,R1139-(AB1139+AC1139+AE1139)*0.6),-2)+ROUNDDOWN(MAX(0,S1139-(AB1139+AC1139+AE1139)*0.4),-2)</f>
        <v/>
      </c>
      <c r="AH1139" s="21">
        <f>ROUNDDOWN(MAX(0,T1139-(AB1139+AD1139)*0.6),-2)+ROUNDDOWN(MAX(0,U1139-(AB1139+AD1139)*0.4),-2)</f>
        <v/>
      </c>
      <c r="AI1139" s="21">
        <f>ROUNDDOWN(T1139,-2)+ROUNDDOWN(U1139,-2)</f>
        <v/>
      </c>
      <c r="AJ1139" s="21">
        <f>M1139+AF1139</f>
        <v/>
      </c>
      <c r="AK1139" s="21">
        <f>M1139+AG1139</f>
        <v/>
      </c>
      <c r="AL1139" s="21">
        <f>N1139+AH1139</f>
        <v/>
      </c>
      <c r="AM1139" s="21">
        <f>O1139+AI1139</f>
        <v/>
      </c>
      <c r="AN1139" s="21">
        <f>N1139+AI1139</f>
        <v/>
      </c>
      <c r="AO1139" s="21">
        <f>ROUNDDOWN((R1139+S1139)*0.2/Y1139+2000,0)</f>
        <v/>
      </c>
      <c r="AP1139" s="21">
        <f>ROUNDDOWN((T1139+U1139)*0.2/Z1139+2000,0)</f>
        <v/>
      </c>
      <c r="AQ1139" s="21">
        <f>AL1139-AK1139</f>
        <v/>
      </c>
      <c r="AR1139" s="21">
        <f>AM1139-AK1139</f>
        <v/>
      </c>
      <c r="AS1139" s="21">
        <f>AM1139-AL1139</f>
        <v/>
      </c>
      <c r="AT1139" s="21">
        <f>AK1139+C1139-AJ1139</f>
        <v/>
      </c>
      <c r="AU1139" s="21">
        <f>AL1139+C1139-AM1139</f>
        <v/>
      </c>
      <c r="AV1139" s="21">
        <f>AN1139+C1139-AM1139</f>
        <v/>
      </c>
    </row>
    <row r="1140">
      <c r="A1140" t="inlineStr">
        <is>
          <t>医療費の境目</t>
        </is>
      </c>
      <c r="B1140" s="21">
        <f>'3_医療費の境目'!$B$3</f>
        <v/>
      </c>
      <c r="C1140" s="21">
        <f>IF('3_医療費の境目'!$B$4="",AO1140,'3_医療費の境目'!$B$4)</f>
        <v/>
      </c>
      <c r="D1140" s="21">
        <f>'3_医療費の境目'!D1140</f>
        <v/>
      </c>
      <c r="E1140" s="21">
        <f>ROUND(MIN(B1140/12,650000)*12*0.0915+MIN(B1140/12,1390000)*12*(0.0504+0)+B1140*0.005,0)</f>
        <v/>
      </c>
      <c r="F1140" s="21">
        <f>IF(B1140&lt;741000,0,IF(B1140&lt;2191000,B1140-740000,IF(B1140&lt;2193000,1451000,IF(B1140&lt;2196000,1453000,IF(B1140&lt;2200000,1456000,IF(B1140&lt;3600000,ROUND(ROUNDDOWN(B1140/4,-3)*2.8,0)-80000,IF(B1140&lt;6600000,ROUND(ROUNDDOWN(B1140/4,-3)*3.2,0)-440000,IF(B1140&lt;8500000,ROUNDDOWN(B1140*0.9,0)-1100000,B1140-1950000))))))))</f>
        <v/>
      </c>
      <c r="G1140" s="21">
        <f>IF(F1140&gt;23500000,NA(),IF(F1140&lt;=4890000,1040000,IF(F1140&lt;=6550000,670000,620000)))</f>
        <v/>
      </c>
      <c r="H1140" s="21">
        <f>IF(D1140&lt;=0,0,MAX(0,MIN(2000000,D1140-MIN(100000,ROUNDDOWN(F1140*0.05,0)))))</f>
        <v/>
      </c>
      <c r="I1140" s="21">
        <f>IF(C1140&lt;=2000,0,MIN(C1140,ROUNDDOWN(F1140*0.4,0))-2000)</f>
        <v/>
      </c>
      <c r="J1140" s="21">
        <f>MAX(0,ROUNDDOWN(F1140-E1140-G1140,-3))</f>
        <v/>
      </c>
      <c r="K1140" s="21">
        <f>MAX(0,ROUNDDOWN(F1140-E1140-G1140-H1140-I1140,-3))</f>
        <v/>
      </c>
      <c r="L1140" s="21">
        <f>MAX(0,ROUNDDOWN(F1140-E1140-G1140-H1140,-3))</f>
        <v/>
      </c>
      <c r="M1140" s="21">
        <f>IF(J1140&lt;=0,0,ROUNDDOWN((J1140*LOOKUP(J1140,{0,1950001,3300001,6950001,9000001,18000001,40000001},{0.05,0.1,0.2,0.23,0.33,0.4,0.45})-LOOKUP(J1140,{0,1950001,3300001,6950001,9000001,18000001,40000001},{0,97500,427500,636000,1536000,2796000,4796000}))*1.021,-2))</f>
        <v/>
      </c>
      <c r="N1140" s="21">
        <f>IF(K1140&lt;=0,0,ROUNDDOWN((K1140*LOOKUP(K1140,{0,1950001,3300001,6950001,9000001,18000001,40000001},{0.05,0.1,0.2,0.23,0.33,0.4,0.45})-LOOKUP(K1140,{0,1950001,3300001,6950001,9000001,18000001,40000001},{0,97500,427500,636000,1536000,2796000,4796000}))*1.021,-2))</f>
        <v/>
      </c>
      <c r="O1140" s="21">
        <f>IF(L1140&lt;=0,0,ROUNDDOWN((L1140*LOOKUP(L1140,{0,1950001,3300001,6950001,9000001,18000001,40000001},{0.05,0.1,0.2,0.23,0.33,0.4,0.45})-LOOKUP(L1140,{0,1950001,3300001,6950001,9000001,18000001,40000001},{0,97500,427500,636000,1536000,2796000,4796000}))*1.021,-2))</f>
        <v/>
      </c>
      <c r="P1140" s="21">
        <f>MAX(0,ROUNDDOWN(F1140-E1140-430000,-3))</f>
        <v/>
      </c>
      <c r="Q1140" s="21">
        <f>MAX(0,ROUNDDOWN(F1140-E1140-430000-H1140,-3))</f>
        <v/>
      </c>
      <c r="R1140" s="21">
        <f>IF(F1140&lt;=450000,0,MAX(0,P1140*0.06-MIN(50000,P1140)*0.03))</f>
        <v/>
      </c>
      <c r="S1140" s="21">
        <f>IF(F1140&lt;=450000,0,MAX(0,P1140*0.04-MIN(50000,P1140)*0.02))</f>
        <v/>
      </c>
      <c r="T1140" s="21">
        <f>IF(F1140&lt;=450000,0,MAX(0,Q1140*0.06-MIN(50000,Q1140)*0.03))</f>
        <v/>
      </c>
      <c r="U1140" s="21">
        <f>IF(F1140&lt;=450000,0,MAX(0,Q1140*0.04-MIN(50000,Q1140)*0.02))</f>
        <v/>
      </c>
      <c r="V1140" s="21">
        <f>50000+MAX(0,G1140-480000)</f>
        <v/>
      </c>
      <c r="W1140" s="21">
        <f>P1140-V1140</f>
        <v/>
      </c>
      <c r="X1140" s="21">
        <f>Q1140-V1140</f>
        <v/>
      </c>
      <c r="Y1140" s="22">
        <f>IF(W1140&lt;0,0.9,LOOKUP(W1140,{0,1950001,3300001,6950001,9000001,18000001,40000001},{0.84895,0.7979,0.6958,0.66517,0.56307,0.4916,0.44055}))</f>
        <v/>
      </c>
      <c r="Z1140" s="22">
        <f>IF(X1140&lt;0,0.9,LOOKUP(X1140,{0,1950001,3300001,6950001,9000001,18000001,40000001},{0.84895,0.7979,0.6958,0.66517,0.56307,0.4916,0.44055}))</f>
        <v/>
      </c>
      <c r="AA1140" s="22">
        <f>IF(W1140&lt;0,0,CHOOSE(MATCH(W1140,{0,1950001,3300001,6950001,9000001},1),5.105/84.895,10.21/79.79,20.42/69.58,23.483/66.517,33.693/56.307))</f>
        <v/>
      </c>
      <c r="AB1140" s="21">
        <f>IF(C1140&lt;=2000,0,(MIN(C1140,ROUNDDOWN(F1140*0.3,0))-2000)*0.1)</f>
        <v/>
      </c>
      <c r="AC1140" s="21">
        <f>IF(C1140&lt;=2000,0,MIN((C1140-2000)*Y1140,(R1140+S1140)*0.2))</f>
        <v/>
      </c>
      <c r="AD1140" s="21">
        <f>IF(C1140&lt;=2000,0,MIN((C1140-2000)*Z1140,(T1140+U1140)*0.2))</f>
        <v/>
      </c>
      <c r="AE1140" s="21">
        <f>AC1140*AA1140</f>
        <v/>
      </c>
      <c r="AF1140" s="21">
        <f>ROUNDDOWN(R1140,-2)+ROUNDDOWN(S1140,-2)</f>
        <v/>
      </c>
      <c r="AG1140" s="21">
        <f>ROUNDDOWN(MAX(0,R1140-(AB1140+AC1140+AE1140)*0.6),-2)+ROUNDDOWN(MAX(0,S1140-(AB1140+AC1140+AE1140)*0.4),-2)</f>
        <v/>
      </c>
      <c r="AH1140" s="21">
        <f>ROUNDDOWN(MAX(0,T1140-(AB1140+AD1140)*0.6),-2)+ROUNDDOWN(MAX(0,U1140-(AB1140+AD1140)*0.4),-2)</f>
        <v/>
      </c>
      <c r="AI1140" s="21">
        <f>ROUNDDOWN(T1140,-2)+ROUNDDOWN(U1140,-2)</f>
        <v/>
      </c>
      <c r="AJ1140" s="21">
        <f>M1140+AF1140</f>
        <v/>
      </c>
      <c r="AK1140" s="21">
        <f>M1140+AG1140</f>
        <v/>
      </c>
      <c r="AL1140" s="21">
        <f>N1140+AH1140</f>
        <v/>
      </c>
      <c r="AM1140" s="21">
        <f>O1140+AI1140</f>
        <v/>
      </c>
      <c r="AN1140" s="21">
        <f>N1140+AI1140</f>
        <v/>
      </c>
      <c r="AO1140" s="21">
        <f>ROUNDDOWN((R1140+S1140)*0.2/Y1140+2000,0)</f>
        <v/>
      </c>
      <c r="AP1140" s="21">
        <f>ROUNDDOWN((T1140+U1140)*0.2/Z1140+2000,0)</f>
        <v/>
      </c>
      <c r="AQ1140" s="21">
        <f>AL1140-AK1140</f>
        <v/>
      </c>
      <c r="AR1140" s="21">
        <f>AM1140-AK1140</f>
        <v/>
      </c>
      <c r="AS1140" s="21">
        <f>AM1140-AL1140</f>
        <v/>
      </c>
      <c r="AT1140" s="21">
        <f>AK1140+C1140-AJ1140</f>
        <v/>
      </c>
      <c r="AU1140" s="21">
        <f>AL1140+C1140-AM1140</f>
        <v/>
      </c>
      <c r="AV1140" s="21">
        <f>AN1140+C1140-AM1140</f>
        <v/>
      </c>
    </row>
    <row r="1141">
      <c r="A1141" t="inlineStr">
        <is>
          <t>医療費の境目</t>
        </is>
      </c>
      <c r="B1141" s="21">
        <f>'3_医療費の境目'!$B$3</f>
        <v/>
      </c>
      <c r="C1141" s="21">
        <f>IF('3_医療費の境目'!$B$4="",AO1141,'3_医療費の境目'!$B$4)</f>
        <v/>
      </c>
      <c r="D1141" s="21">
        <f>'3_医療費の境目'!D1141</f>
        <v/>
      </c>
      <c r="E1141" s="21">
        <f>ROUND(MIN(B1141/12,650000)*12*0.0915+MIN(B1141/12,1390000)*12*(0.0504+0)+B1141*0.005,0)</f>
        <v/>
      </c>
      <c r="F1141" s="21">
        <f>IF(B1141&lt;741000,0,IF(B1141&lt;2191000,B1141-740000,IF(B1141&lt;2193000,1451000,IF(B1141&lt;2196000,1453000,IF(B1141&lt;2200000,1456000,IF(B1141&lt;3600000,ROUND(ROUNDDOWN(B1141/4,-3)*2.8,0)-80000,IF(B1141&lt;6600000,ROUND(ROUNDDOWN(B1141/4,-3)*3.2,0)-440000,IF(B1141&lt;8500000,ROUNDDOWN(B1141*0.9,0)-1100000,B1141-1950000))))))))</f>
        <v/>
      </c>
      <c r="G1141" s="21">
        <f>IF(F1141&gt;23500000,NA(),IF(F1141&lt;=4890000,1040000,IF(F1141&lt;=6550000,670000,620000)))</f>
        <v/>
      </c>
      <c r="H1141" s="21">
        <f>IF(D1141&lt;=0,0,MAX(0,MIN(2000000,D1141-MIN(100000,ROUNDDOWN(F1141*0.05,0)))))</f>
        <v/>
      </c>
      <c r="I1141" s="21">
        <f>IF(C1141&lt;=2000,0,MIN(C1141,ROUNDDOWN(F1141*0.4,0))-2000)</f>
        <v/>
      </c>
      <c r="J1141" s="21">
        <f>MAX(0,ROUNDDOWN(F1141-E1141-G1141,-3))</f>
        <v/>
      </c>
      <c r="K1141" s="21">
        <f>MAX(0,ROUNDDOWN(F1141-E1141-G1141-H1141-I1141,-3))</f>
        <v/>
      </c>
      <c r="L1141" s="21">
        <f>MAX(0,ROUNDDOWN(F1141-E1141-G1141-H1141,-3))</f>
        <v/>
      </c>
      <c r="M1141" s="21">
        <f>IF(J1141&lt;=0,0,ROUNDDOWN((J1141*LOOKUP(J1141,{0,1950001,3300001,6950001,9000001,18000001,40000001},{0.05,0.1,0.2,0.23,0.33,0.4,0.45})-LOOKUP(J1141,{0,1950001,3300001,6950001,9000001,18000001,40000001},{0,97500,427500,636000,1536000,2796000,4796000}))*1.021,-2))</f>
        <v/>
      </c>
      <c r="N1141" s="21">
        <f>IF(K1141&lt;=0,0,ROUNDDOWN((K1141*LOOKUP(K1141,{0,1950001,3300001,6950001,9000001,18000001,40000001},{0.05,0.1,0.2,0.23,0.33,0.4,0.45})-LOOKUP(K1141,{0,1950001,3300001,6950001,9000001,18000001,40000001},{0,97500,427500,636000,1536000,2796000,4796000}))*1.021,-2))</f>
        <v/>
      </c>
      <c r="O1141" s="21">
        <f>IF(L1141&lt;=0,0,ROUNDDOWN((L1141*LOOKUP(L1141,{0,1950001,3300001,6950001,9000001,18000001,40000001},{0.05,0.1,0.2,0.23,0.33,0.4,0.45})-LOOKUP(L1141,{0,1950001,3300001,6950001,9000001,18000001,40000001},{0,97500,427500,636000,1536000,2796000,4796000}))*1.021,-2))</f>
        <v/>
      </c>
      <c r="P1141" s="21">
        <f>MAX(0,ROUNDDOWN(F1141-E1141-430000,-3))</f>
        <v/>
      </c>
      <c r="Q1141" s="21">
        <f>MAX(0,ROUNDDOWN(F1141-E1141-430000-H1141,-3))</f>
        <v/>
      </c>
      <c r="R1141" s="21">
        <f>IF(F1141&lt;=450000,0,MAX(0,P1141*0.06-MIN(50000,P1141)*0.03))</f>
        <v/>
      </c>
      <c r="S1141" s="21">
        <f>IF(F1141&lt;=450000,0,MAX(0,P1141*0.04-MIN(50000,P1141)*0.02))</f>
        <v/>
      </c>
      <c r="T1141" s="21">
        <f>IF(F1141&lt;=450000,0,MAX(0,Q1141*0.06-MIN(50000,Q1141)*0.03))</f>
        <v/>
      </c>
      <c r="U1141" s="21">
        <f>IF(F1141&lt;=450000,0,MAX(0,Q1141*0.04-MIN(50000,Q1141)*0.02))</f>
        <v/>
      </c>
      <c r="V1141" s="21">
        <f>50000+MAX(0,G1141-480000)</f>
        <v/>
      </c>
      <c r="W1141" s="21">
        <f>P1141-V1141</f>
        <v/>
      </c>
      <c r="X1141" s="21">
        <f>Q1141-V1141</f>
        <v/>
      </c>
      <c r="Y1141" s="22">
        <f>IF(W1141&lt;0,0.9,LOOKUP(W1141,{0,1950001,3300001,6950001,9000001,18000001,40000001},{0.84895,0.7979,0.6958,0.66517,0.56307,0.4916,0.44055}))</f>
        <v/>
      </c>
      <c r="Z1141" s="22">
        <f>IF(X1141&lt;0,0.9,LOOKUP(X1141,{0,1950001,3300001,6950001,9000001,18000001,40000001},{0.84895,0.7979,0.6958,0.66517,0.56307,0.4916,0.44055}))</f>
        <v/>
      </c>
      <c r="AA1141" s="22">
        <f>IF(W1141&lt;0,0,CHOOSE(MATCH(W1141,{0,1950001,3300001,6950001,9000001},1),5.105/84.895,10.21/79.79,20.42/69.58,23.483/66.517,33.693/56.307))</f>
        <v/>
      </c>
      <c r="AB1141" s="21">
        <f>IF(C1141&lt;=2000,0,(MIN(C1141,ROUNDDOWN(F1141*0.3,0))-2000)*0.1)</f>
        <v/>
      </c>
      <c r="AC1141" s="21">
        <f>IF(C1141&lt;=2000,0,MIN((C1141-2000)*Y1141,(R1141+S1141)*0.2))</f>
        <v/>
      </c>
      <c r="AD1141" s="21">
        <f>IF(C1141&lt;=2000,0,MIN((C1141-2000)*Z1141,(T1141+U1141)*0.2))</f>
        <v/>
      </c>
      <c r="AE1141" s="21">
        <f>AC1141*AA1141</f>
        <v/>
      </c>
      <c r="AF1141" s="21">
        <f>ROUNDDOWN(R1141,-2)+ROUNDDOWN(S1141,-2)</f>
        <v/>
      </c>
      <c r="AG1141" s="21">
        <f>ROUNDDOWN(MAX(0,R1141-(AB1141+AC1141+AE1141)*0.6),-2)+ROUNDDOWN(MAX(0,S1141-(AB1141+AC1141+AE1141)*0.4),-2)</f>
        <v/>
      </c>
      <c r="AH1141" s="21">
        <f>ROUNDDOWN(MAX(0,T1141-(AB1141+AD1141)*0.6),-2)+ROUNDDOWN(MAX(0,U1141-(AB1141+AD1141)*0.4),-2)</f>
        <v/>
      </c>
      <c r="AI1141" s="21">
        <f>ROUNDDOWN(T1141,-2)+ROUNDDOWN(U1141,-2)</f>
        <v/>
      </c>
      <c r="AJ1141" s="21">
        <f>M1141+AF1141</f>
        <v/>
      </c>
      <c r="AK1141" s="21">
        <f>M1141+AG1141</f>
        <v/>
      </c>
      <c r="AL1141" s="21">
        <f>N1141+AH1141</f>
        <v/>
      </c>
      <c r="AM1141" s="21">
        <f>O1141+AI1141</f>
        <v/>
      </c>
      <c r="AN1141" s="21">
        <f>N1141+AI1141</f>
        <v/>
      </c>
      <c r="AO1141" s="21">
        <f>ROUNDDOWN((R1141+S1141)*0.2/Y1141+2000,0)</f>
        <v/>
      </c>
      <c r="AP1141" s="21">
        <f>ROUNDDOWN((T1141+U1141)*0.2/Z1141+2000,0)</f>
        <v/>
      </c>
      <c r="AQ1141" s="21">
        <f>AL1141-AK1141</f>
        <v/>
      </c>
      <c r="AR1141" s="21">
        <f>AM1141-AK1141</f>
        <v/>
      </c>
      <c r="AS1141" s="21">
        <f>AM1141-AL1141</f>
        <v/>
      </c>
      <c r="AT1141" s="21">
        <f>AK1141+C1141-AJ1141</f>
        <v/>
      </c>
      <c r="AU1141" s="21">
        <f>AL1141+C1141-AM1141</f>
        <v/>
      </c>
      <c r="AV1141" s="21">
        <f>AN1141+C1141-AM1141</f>
        <v/>
      </c>
    </row>
    <row r="1142">
      <c r="A1142" t="inlineStr">
        <is>
          <t>医療費の境目</t>
        </is>
      </c>
      <c r="B1142" s="21">
        <f>'3_医療費の境目'!$B$3</f>
        <v/>
      </c>
      <c r="C1142" s="21">
        <f>IF('3_医療費の境目'!$B$4="",AO1142,'3_医療費の境目'!$B$4)</f>
        <v/>
      </c>
      <c r="D1142" s="21">
        <f>'3_医療費の境目'!D1142</f>
        <v/>
      </c>
      <c r="E1142" s="21">
        <f>ROUND(MIN(B1142/12,650000)*12*0.0915+MIN(B1142/12,1390000)*12*(0.0504+0)+B1142*0.005,0)</f>
        <v/>
      </c>
      <c r="F1142" s="21">
        <f>IF(B1142&lt;741000,0,IF(B1142&lt;2191000,B1142-740000,IF(B1142&lt;2193000,1451000,IF(B1142&lt;2196000,1453000,IF(B1142&lt;2200000,1456000,IF(B1142&lt;3600000,ROUND(ROUNDDOWN(B1142/4,-3)*2.8,0)-80000,IF(B1142&lt;6600000,ROUND(ROUNDDOWN(B1142/4,-3)*3.2,0)-440000,IF(B1142&lt;8500000,ROUNDDOWN(B1142*0.9,0)-1100000,B1142-1950000))))))))</f>
        <v/>
      </c>
      <c r="G1142" s="21">
        <f>IF(F1142&gt;23500000,NA(),IF(F1142&lt;=4890000,1040000,IF(F1142&lt;=6550000,670000,620000)))</f>
        <v/>
      </c>
      <c r="H1142" s="21">
        <f>IF(D1142&lt;=0,0,MAX(0,MIN(2000000,D1142-MIN(100000,ROUNDDOWN(F1142*0.05,0)))))</f>
        <v/>
      </c>
      <c r="I1142" s="21">
        <f>IF(C1142&lt;=2000,0,MIN(C1142,ROUNDDOWN(F1142*0.4,0))-2000)</f>
        <v/>
      </c>
      <c r="J1142" s="21">
        <f>MAX(0,ROUNDDOWN(F1142-E1142-G1142,-3))</f>
        <v/>
      </c>
      <c r="K1142" s="21">
        <f>MAX(0,ROUNDDOWN(F1142-E1142-G1142-H1142-I1142,-3))</f>
        <v/>
      </c>
      <c r="L1142" s="21">
        <f>MAX(0,ROUNDDOWN(F1142-E1142-G1142-H1142,-3))</f>
        <v/>
      </c>
      <c r="M1142" s="21">
        <f>IF(J1142&lt;=0,0,ROUNDDOWN((J1142*LOOKUP(J1142,{0,1950001,3300001,6950001,9000001,18000001,40000001},{0.05,0.1,0.2,0.23,0.33,0.4,0.45})-LOOKUP(J1142,{0,1950001,3300001,6950001,9000001,18000001,40000001},{0,97500,427500,636000,1536000,2796000,4796000}))*1.021,-2))</f>
        <v/>
      </c>
      <c r="N1142" s="21">
        <f>IF(K1142&lt;=0,0,ROUNDDOWN((K1142*LOOKUP(K1142,{0,1950001,3300001,6950001,9000001,18000001,40000001},{0.05,0.1,0.2,0.23,0.33,0.4,0.45})-LOOKUP(K1142,{0,1950001,3300001,6950001,9000001,18000001,40000001},{0,97500,427500,636000,1536000,2796000,4796000}))*1.021,-2))</f>
        <v/>
      </c>
      <c r="O1142" s="21">
        <f>IF(L1142&lt;=0,0,ROUNDDOWN((L1142*LOOKUP(L1142,{0,1950001,3300001,6950001,9000001,18000001,40000001},{0.05,0.1,0.2,0.23,0.33,0.4,0.45})-LOOKUP(L1142,{0,1950001,3300001,6950001,9000001,18000001,40000001},{0,97500,427500,636000,1536000,2796000,4796000}))*1.021,-2))</f>
        <v/>
      </c>
      <c r="P1142" s="21">
        <f>MAX(0,ROUNDDOWN(F1142-E1142-430000,-3))</f>
        <v/>
      </c>
      <c r="Q1142" s="21">
        <f>MAX(0,ROUNDDOWN(F1142-E1142-430000-H1142,-3))</f>
        <v/>
      </c>
      <c r="R1142" s="21">
        <f>IF(F1142&lt;=450000,0,MAX(0,P1142*0.06-MIN(50000,P1142)*0.03))</f>
        <v/>
      </c>
      <c r="S1142" s="21">
        <f>IF(F1142&lt;=450000,0,MAX(0,P1142*0.04-MIN(50000,P1142)*0.02))</f>
        <v/>
      </c>
      <c r="T1142" s="21">
        <f>IF(F1142&lt;=450000,0,MAX(0,Q1142*0.06-MIN(50000,Q1142)*0.03))</f>
        <v/>
      </c>
      <c r="U1142" s="21">
        <f>IF(F1142&lt;=450000,0,MAX(0,Q1142*0.04-MIN(50000,Q1142)*0.02))</f>
        <v/>
      </c>
      <c r="V1142" s="21">
        <f>50000+MAX(0,G1142-480000)</f>
        <v/>
      </c>
      <c r="W1142" s="21">
        <f>P1142-V1142</f>
        <v/>
      </c>
      <c r="X1142" s="21">
        <f>Q1142-V1142</f>
        <v/>
      </c>
      <c r="Y1142" s="22">
        <f>IF(W1142&lt;0,0.9,LOOKUP(W1142,{0,1950001,3300001,6950001,9000001,18000001,40000001},{0.84895,0.7979,0.6958,0.66517,0.56307,0.4916,0.44055}))</f>
        <v/>
      </c>
      <c r="Z1142" s="22">
        <f>IF(X1142&lt;0,0.9,LOOKUP(X1142,{0,1950001,3300001,6950001,9000001,18000001,40000001},{0.84895,0.7979,0.6958,0.66517,0.56307,0.4916,0.44055}))</f>
        <v/>
      </c>
      <c r="AA1142" s="22">
        <f>IF(W1142&lt;0,0,CHOOSE(MATCH(W1142,{0,1950001,3300001,6950001,9000001},1),5.105/84.895,10.21/79.79,20.42/69.58,23.483/66.517,33.693/56.307))</f>
        <v/>
      </c>
      <c r="AB1142" s="21">
        <f>IF(C1142&lt;=2000,0,(MIN(C1142,ROUNDDOWN(F1142*0.3,0))-2000)*0.1)</f>
        <v/>
      </c>
      <c r="AC1142" s="21">
        <f>IF(C1142&lt;=2000,0,MIN((C1142-2000)*Y1142,(R1142+S1142)*0.2))</f>
        <v/>
      </c>
      <c r="AD1142" s="21">
        <f>IF(C1142&lt;=2000,0,MIN((C1142-2000)*Z1142,(T1142+U1142)*0.2))</f>
        <v/>
      </c>
      <c r="AE1142" s="21">
        <f>AC1142*AA1142</f>
        <v/>
      </c>
      <c r="AF1142" s="21">
        <f>ROUNDDOWN(R1142,-2)+ROUNDDOWN(S1142,-2)</f>
        <v/>
      </c>
      <c r="AG1142" s="21">
        <f>ROUNDDOWN(MAX(0,R1142-(AB1142+AC1142+AE1142)*0.6),-2)+ROUNDDOWN(MAX(0,S1142-(AB1142+AC1142+AE1142)*0.4),-2)</f>
        <v/>
      </c>
      <c r="AH1142" s="21">
        <f>ROUNDDOWN(MAX(0,T1142-(AB1142+AD1142)*0.6),-2)+ROUNDDOWN(MAX(0,U1142-(AB1142+AD1142)*0.4),-2)</f>
        <v/>
      </c>
      <c r="AI1142" s="21">
        <f>ROUNDDOWN(T1142,-2)+ROUNDDOWN(U1142,-2)</f>
        <v/>
      </c>
      <c r="AJ1142" s="21">
        <f>M1142+AF1142</f>
        <v/>
      </c>
      <c r="AK1142" s="21">
        <f>M1142+AG1142</f>
        <v/>
      </c>
      <c r="AL1142" s="21">
        <f>N1142+AH1142</f>
        <v/>
      </c>
      <c r="AM1142" s="21">
        <f>O1142+AI1142</f>
        <v/>
      </c>
      <c r="AN1142" s="21">
        <f>N1142+AI1142</f>
        <v/>
      </c>
      <c r="AO1142" s="21">
        <f>ROUNDDOWN((R1142+S1142)*0.2/Y1142+2000,0)</f>
        <v/>
      </c>
      <c r="AP1142" s="21">
        <f>ROUNDDOWN((T1142+U1142)*0.2/Z1142+2000,0)</f>
        <v/>
      </c>
      <c r="AQ1142" s="21">
        <f>AL1142-AK1142</f>
        <v/>
      </c>
      <c r="AR1142" s="21">
        <f>AM1142-AK1142</f>
        <v/>
      </c>
      <c r="AS1142" s="21">
        <f>AM1142-AL1142</f>
        <v/>
      </c>
      <c r="AT1142" s="21">
        <f>AK1142+C1142-AJ1142</f>
        <v/>
      </c>
      <c r="AU1142" s="21">
        <f>AL1142+C1142-AM1142</f>
        <v/>
      </c>
      <c r="AV1142" s="21">
        <f>AN1142+C1142-AM1142</f>
        <v/>
      </c>
    </row>
    <row r="1143">
      <c r="A1143" t="inlineStr">
        <is>
          <t>医療費の境目</t>
        </is>
      </c>
      <c r="B1143" s="21">
        <f>'3_医療費の境目'!$B$3</f>
        <v/>
      </c>
      <c r="C1143" s="21">
        <f>IF('3_医療費の境目'!$B$4="",AO1143,'3_医療費の境目'!$B$4)</f>
        <v/>
      </c>
      <c r="D1143" s="21">
        <f>'3_医療費の境目'!D1143</f>
        <v/>
      </c>
      <c r="E1143" s="21">
        <f>ROUND(MIN(B1143/12,650000)*12*0.0915+MIN(B1143/12,1390000)*12*(0.0504+0)+B1143*0.005,0)</f>
        <v/>
      </c>
      <c r="F1143" s="21">
        <f>IF(B1143&lt;741000,0,IF(B1143&lt;2191000,B1143-740000,IF(B1143&lt;2193000,1451000,IF(B1143&lt;2196000,1453000,IF(B1143&lt;2200000,1456000,IF(B1143&lt;3600000,ROUND(ROUNDDOWN(B1143/4,-3)*2.8,0)-80000,IF(B1143&lt;6600000,ROUND(ROUNDDOWN(B1143/4,-3)*3.2,0)-440000,IF(B1143&lt;8500000,ROUNDDOWN(B1143*0.9,0)-1100000,B1143-1950000))))))))</f>
        <v/>
      </c>
      <c r="G1143" s="21">
        <f>IF(F1143&gt;23500000,NA(),IF(F1143&lt;=4890000,1040000,IF(F1143&lt;=6550000,670000,620000)))</f>
        <v/>
      </c>
      <c r="H1143" s="21">
        <f>IF(D1143&lt;=0,0,MAX(0,MIN(2000000,D1143-MIN(100000,ROUNDDOWN(F1143*0.05,0)))))</f>
        <v/>
      </c>
      <c r="I1143" s="21">
        <f>IF(C1143&lt;=2000,0,MIN(C1143,ROUNDDOWN(F1143*0.4,0))-2000)</f>
        <v/>
      </c>
      <c r="J1143" s="21">
        <f>MAX(0,ROUNDDOWN(F1143-E1143-G1143,-3))</f>
        <v/>
      </c>
      <c r="K1143" s="21">
        <f>MAX(0,ROUNDDOWN(F1143-E1143-G1143-H1143-I1143,-3))</f>
        <v/>
      </c>
      <c r="L1143" s="21">
        <f>MAX(0,ROUNDDOWN(F1143-E1143-G1143-H1143,-3))</f>
        <v/>
      </c>
      <c r="M1143" s="21">
        <f>IF(J1143&lt;=0,0,ROUNDDOWN((J1143*LOOKUP(J1143,{0,1950001,3300001,6950001,9000001,18000001,40000001},{0.05,0.1,0.2,0.23,0.33,0.4,0.45})-LOOKUP(J1143,{0,1950001,3300001,6950001,9000001,18000001,40000001},{0,97500,427500,636000,1536000,2796000,4796000}))*1.021,-2))</f>
        <v/>
      </c>
      <c r="N1143" s="21">
        <f>IF(K1143&lt;=0,0,ROUNDDOWN((K1143*LOOKUP(K1143,{0,1950001,3300001,6950001,9000001,18000001,40000001},{0.05,0.1,0.2,0.23,0.33,0.4,0.45})-LOOKUP(K1143,{0,1950001,3300001,6950001,9000001,18000001,40000001},{0,97500,427500,636000,1536000,2796000,4796000}))*1.021,-2))</f>
        <v/>
      </c>
      <c r="O1143" s="21">
        <f>IF(L1143&lt;=0,0,ROUNDDOWN((L1143*LOOKUP(L1143,{0,1950001,3300001,6950001,9000001,18000001,40000001},{0.05,0.1,0.2,0.23,0.33,0.4,0.45})-LOOKUP(L1143,{0,1950001,3300001,6950001,9000001,18000001,40000001},{0,97500,427500,636000,1536000,2796000,4796000}))*1.021,-2))</f>
        <v/>
      </c>
      <c r="P1143" s="21">
        <f>MAX(0,ROUNDDOWN(F1143-E1143-430000,-3))</f>
        <v/>
      </c>
      <c r="Q1143" s="21">
        <f>MAX(0,ROUNDDOWN(F1143-E1143-430000-H1143,-3))</f>
        <v/>
      </c>
      <c r="R1143" s="21">
        <f>IF(F1143&lt;=450000,0,MAX(0,P1143*0.06-MIN(50000,P1143)*0.03))</f>
        <v/>
      </c>
      <c r="S1143" s="21">
        <f>IF(F1143&lt;=450000,0,MAX(0,P1143*0.04-MIN(50000,P1143)*0.02))</f>
        <v/>
      </c>
      <c r="T1143" s="21">
        <f>IF(F1143&lt;=450000,0,MAX(0,Q1143*0.06-MIN(50000,Q1143)*0.03))</f>
        <v/>
      </c>
      <c r="U1143" s="21">
        <f>IF(F1143&lt;=450000,0,MAX(0,Q1143*0.04-MIN(50000,Q1143)*0.02))</f>
        <v/>
      </c>
      <c r="V1143" s="21">
        <f>50000+MAX(0,G1143-480000)</f>
        <v/>
      </c>
      <c r="W1143" s="21">
        <f>P1143-V1143</f>
        <v/>
      </c>
      <c r="X1143" s="21">
        <f>Q1143-V1143</f>
        <v/>
      </c>
      <c r="Y1143" s="22">
        <f>IF(W1143&lt;0,0.9,LOOKUP(W1143,{0,1950001,3300001,6950001,9000001,18000001,40000001},{0.84895,0.7979,0.6958,0.66517,0.56307,0.4916,0.44055}))</f>
        <v/>
      </c>
      <c r="Z1143" s="22">
        <f>IF(X1143&lt;0,0.9,LOOKUP(X1143,{0,1950001,3300001,6950001,9000001,18000001,40000001},{0.84895,0.7979,0.6958,0.66517,0.56307,0.4916,0.44055}))</f>
        <v/>
      </c>
      <c r="AA1143" s="22">
        <f>IF(W1143&lt;0,0,CHOOSE(MATCH(W1143,{0,1950001,3300001,6950001,9000001},1),5.105/84.895,10.21/79.79,20.42/69.58,23.483/66.517,33.693/56.307))</f>
        <v/>
      </c>
      <c r="AB1143" s="21">
        <f>IF(C1143&lt;=2000,0,(MIN(C1143,ROUNDDOWN(F1143*0.3,0))-2000)*0.1)</f>
        <v/>
      </c>
      <c r="AC1143" s="21">
        <f>IF(C1143&lt;=2000,0,MIN((C1143-2000)*Y1143,(R1143+S1143)*0.2))</f>
        <v/>
      </c>
      <c r="AD1143" s="21">
        <f>IF(C1143&lt;=2000,0,MIN((C1143-2000)*Z1143,(T1143+U1143)*0.2))</f>
        <v/>
      </c>
      <c r="AE1143" s="21">
        <f>AC1143*AA1143</f>
        <v/>
      </c>
      <c r="AF1143" s="21">
        <f>ROUNDDOWN(R1143,-2)+ROUNDDOWN(S1143,-2)</f>
        <v/>
      </c>
      <c r="AG1143" s="21">
        <f>ROUNDDOWN(MAX(0,R1143-(AB1143+AC1143+AE1143)*0.6),-2)+ROUNDDOWN(MAX(0,S1143-(AB1143+AC1143+AE1143)*0.4),-2)</f>
        <v/>
      </c>
      <c r="AH1143" s="21">
        <f>ROUNDDOWN(MAX(0,T1143-(AB1143+AD1143)*0.6),-2)+ROUNDDOWN(MAX(0,U1143-(AB1143+AD1143)*0.4),-2)</f>
        <v/>
      </c>
      <c r="AI1143" s="21">
        <f>ROUNDDOWN(T1143,-2)+ROUNDDOWN(U1143,-2)</f>
        <v/>
      </c>
      <c r="AJ1143" s="21">
        <f>M1143+AF1143</f>
        <v/>
      </c>
      <c r="AK1143" s="21">
        <f>M1143+AG1143</f>
        <v/>
      </c>
      <c r="AL1143" s="21">
        <f>N1143+AH1143</f>
        <v/>
      </c>
      <c r="AM1143" s="21">
        <f>O1143+AI1143</f>
        <v/>
      </c>
      <c r="AN1143" s="21">
        <f>N1143+AI1143</f>
        <v/>
      </c>
      <c r="AO1143" s="21">
        <f>ROUNDDOWN((R1143+S1143)*0.2/Y1143+2000,0)</f>
        <v/>
      </c>
      <c r="AP1143" s="21">
        <f>ROUNDDOWN((T1143+U1143)*0.2/Z1143+2000,0)</f>
        <v/>
      </c>
      <c r="AQ1143" s="21">
        <f>AL1143-AK1143</f>
        <v/>
      </c>
      <c r="AR1143" s="21">
        <f>AM1143-AK1143</f>
        <v/>
      </c>
      <c r="AS1143" s="21">
        <f>AM1143-AL1143</f>
        <v/>
      </c>
      <c r="AT1143" s="21">
        <f>AK1143+C1143-AJ1143</f>
        <v/>
      </c>
      <c r="AU1143" s="21">
        <f>AL1143+C1143-AM1143</f>
        <v/>
      </c>
      <c r="AV1143" s="21">
        <f>AN1143+C1143-AM1143</f>
        <v/>
      </c>
    </row>
    <row r="1144">
      <c r="A1144" t="inlineStr">
        <is>
          <t>医療費の境目</t>
        </is>
      </c>
      <c r="B1144" s="21">
        <f>'3_医療費の境目'!$B$3</f>
        <v/>
      </c>
      <c r="C1144" s="21">
        <f>IF('3_医療費の境目'!$B$4="",AO1144,'3_医療費の境目'!$B$4)</f>
        <v/>
      </c>
      <c r="D1144" s="21">
        <f>'3_医療費の境目'!D1144</f>
        <v/>
      </c>
      <c r="E1144" s="21">
        <f>ROUND(MIN(B1144/12,650000)*12*0.0915+MIN(B1144/12,1390000)*12*(0.0504+0)+B1144*0.005,0)</f>
        <v/>
      </c>
      <c r="F1144" s="21">
        <f>IF(B1144&lt;741000,0,IF(B1144&lt;2191000,B1144-740000,IF(B1144&lt;2193000,1451000,IF(B1144&lt;2196000,1453000,IF(B1144&lt;2200000,1456000,IF(B1144&lt;3600000,ROUND(ROUNDDOWN(B1144/4,-3)*2.8,0)-80000,IF(B1144&lt;6600000,ROUND(ROUNDDOWN(B1144/4,-3)*3.2,0)-440000,IF(B1144&lt;8500000,ROUNDDOWN(B1144*0.9,0)-1100000,B1144-1950000))))))))</f>
        <v/>
      </c>
      <c r="G1144" s="21">
        <f>IF(F1144&gt;23500000,NA(),IF(F1144&lt;=4890000,1040000,IF(F1144&lt;=6550000,670000,620000)))</f>
        <v/>
      </c>
      <c r="H1144" s="21">
        <f>IF(D1144&lt;=0,0,MAX(0,MIN(2000000,D1144-MIN(100000,ROUNDDOWN(F1144*0.05,0)))))</f>
        <v/>
      </c>
      <c r="I1144" s="21">
        <f>IF(C1144&lt;=2000,0,MIN(C1144,ROUNDDOWN(F1144*0.4,0))-2000)</f>
        <v/>
      </c>
      <c r="J1144" s="21">
        <f>MAX(0,ROUNDDOWN(F1144-E1144-G1144,-3))</f>
        <v/>
      </c>
      <c r="K1144" s="21">
        <f>MAX(0,ROUNDDOWN(F1144-E1144-G1144-H1144-I1144,-3))</f>
        <v/>
      </c>
      <c r="L1144" s="21">
        <f>MAX(0,ROUNDDOWN(F1144-E1144-G1144-H1144,-3))</f>
        <v/>
      </c>
      <c r="M1144" s="21">
        <f>IF(J1144&lt;=0,0,ROUNDDOWN((J1144*LOOKUP(J1144,{0,1950001,3300001,6950001,9000001,18000001,40000001},{0.05,0.1,0.2,0.23,0.33,0.4,0.45})-LOOKUP(J1144,{0,1950001,3300001,6950001,9000001,18000001,40000001},{0,97500,427500,636000,1536000,2796000,4796000}))*1.021,-2))</f>
        <v/>
      </c>
      <c r="N1144" s="21">
        <f>IF(K1144&lt;=0,0,ROUNDDOWN((K1144*LOOKUP(K1144,{0,1950001,3300001,6950001,9000001,18000001,40000001},{0.05,0.1,0.2,0.23,0.33,0.4,0.45})-LOOKUP(K1144,{0,1950001,3300001,6950001,9000001,18000001,40000001},{0,97500,427500,636000,1536000,2796000,4796000}))*1.021,-2))</f>
        <v/>
      </c>
      <c r="O1144" s="21">
        <f>IF(L1144&lt;=0,0,ROUNDDOWN((L1144*LOOKUP(L1144,{0,1950001,3300001,6950001,9000001,18000001,40000001},{0.05,0.1,0.2,0.23,0.33,0.4,0.45})-LOOKUP(L1144,{0,1950001,3300001,6950001,9000001,18000001,40000001},{0,97500,427500,636000,1536000,2796000,4796000}))*1.021,-2))</f>
        <v/>
      </c>
      <c r="P1144" s="21">
        <f>MAX(0,ROUNDDOWN(F1144-E1144-430000,-3))</f>
        <v/>
      </c>
      <c r="Q1144" s="21">
        <f>MAX(0,ROUNDDOWN(F1144-E1144-430000-H1144,-3))</f>
        <v/>
      </c>
      <c r="R1144" s="21">
        <f>IF(F1144&lt;=450000,0,MAX(0,P1144*0.06-MIN(50000,P1144)*0.03))</f>
        <v/>
      </c>
      <c r="S1144" s="21">
        <f>IF(F1144&lt;=450000,0,MAX(0,P1144*0.04-MIN(50000,P1144)*0.02))</f>
        <v/>
      </c>
      <c r="T1144" s="21">
        <f>IF(F1144&lt;=450000,0,MAX(0,Q1144*0.06-MIN(50000,Q1144)*0.03))</f>
        <v/>
      </c>
      <c r="U1144" s="21">
        <f>IF(F1144&lt;=450000,0,MAX(0,Q1144*0.04-MIN(50000,Q1144)*0.02))</f>
        <v/>
      </c>
      <c r="V1144" s="21">
        <f>50000+MAX(0,G1144-480000)</f>
        <v/>
      </c>
      <c r="W1144" s="21">
        <f>P1144-V1144</f>
        <v/>
      </c>
      <c r="X1144" s="21">
        <f>Q1144-V1144</f>
        <v/>
      </c>
      <c r="Y1144" s="22">
        <f>IF(W1144&lt;0,0.9,LOOKUP(W1144,{0,1950001,3300001,6950001,9000001,18000001,40000001},{0.84895,0.7979,0.6958,0.66517,0.56307,0.4916,0.44055}))</f>
        <v/>
      </c>
      <c r="Z1144" s="22">
        <f>IF(X1144&lt;0,0.9,LOOKUP(X1144,{0,1950001,3300001,6950001,9000001,18000001,40000001},{0.84895,0.7979,0.6958,0.66517,0.56307,0.4916,0.44055}))</f>
        <v/>
      </c>
      <c r="AA1144" s="22">
        <f>IF(W1144&lt;0,0,CHOOSE(MATCH(W1144,{0,1950001,3300001,6950001,9000001},1),5.105/84.895,10.21/79.79,20.42/69.58,23.483/66.517,33.693/56.307))</f>
        <v/>
      </c>
      <c r="AB1144" s="21">
        <f>IF(C1144&lt;=2000,0,(MIN(C1144,ROUNDDOWN(F1144*0.3,0))-2000)*0.1)</f>
        <v/>
      </c>
      <c r="AC1144" s="21">
        <f>IF(C1144&lt;=2000,0,MIN((C1144-2000)*Y1144,(R1144+S1144)*0.2))</f>
        <v/>
      </c>
      <c r="AD1144" s="21">
        <f>IF(C1144&lt;=2000,0,MIN((C1144-2000)*Z1144,(T1144+U1144)*0.2))</f>
        <v/>
      </c>
      <c r="AE1144" s="21">
        <f>AC1144*AA1144</f>
        <v/>
      </c>
      <c r="AF1144" s="21">
        <f>ROUNDDOWN(R1144,-2)+ROUNDDOWN(S1144,-2)</f>
        <v/>
      </c>
      <c r="AG1144" s="21">
        <f>ROUNDDOWN(MAX(0,R1144-(AB1144+AC1144+AE1144)*0.6),-2)+ROUNDDOWN(MAX(0,S1144-(AB1144+AC1144+AE1144)*0.4),-2)</f>
        <v/>
      </c>
      <c r="AH1144" s="21">
        <f>ROUNDDOWN(MAX(0,T1144-(AB1144+AD1144)*0.6),-2)+ROUNDDOWN(MAX(0,U1144-(AB1144+AD1144)*0.4),-2)</f>
        <v/>
      </c>
      <c r="AI1144" s="21">
        <f>ROUNDDOWN(T1144,-2)+ROUNDDOWN(U1144,-2)</f>
        <v/>
      </c>
      <c r="AJ1144" s="21">
        <f>M1144+AF1144</f>
        <v/>
      </c>
      <c r="AK1144" s="21">
        <f>M1144+AG1144</f>
        <v/>
      </c>
      <c r="AL1144" s="21">
        <f>N1144+AH1144</f>
        <v/>
      </c>
      <c r="AM1144" s="21">
        <f>O1144+AI1144</f>
        <v/>
      </c>
      <c r="AN1144" s="21">
        <f>N1144+AI1144</f>
        <v/>
      </c>
      <c r="AO1144" s="21">
        <f>ROUNDDOWN((R1144+S1144)*0.2/Y1144+2000,0)</f>
        <v/>
      </c>
      <c r="AP1144" s="21">
        <f>ROUNDDOWN((T1144+U1144)*0.2/Z1144+2000,0)</f>
        <v/>
      </c>
      <c r="AQ1144" s="21">
        <f>AL1144-AK1144</f>
        <v/>
      </c>
      <c r="AR1144" s="21">
        <f>AM1144-AK1144</f>
        <v/>
      </c>
      <c r="AS1144" s="21">
        <f>AM1144-AL1144</f>
        <v/>
      </c>
      <c r="AT1144" s="21">
        <f>AK1144+C1144-AJ1144</f>
        <v/>
      </c>
      <c r="AU1144" s="21">
        <f>AL1144+C1144-AM1144</f>
        <v/>
      </c>
      <c r="AV1144" s="21">
        <f>AN1144+C1144-AM1144</f>
        <v/>
      </c>
    </row>
    <row r="1145">
      <c r="A1145" t="inlineStr">
        <is>
          <t>医療費の境目</t>
        </is>
      </c>
      <c r="B1145" s="21">
        <f>'3_医療費の境目'!$B$3</f>
        <v/>
      </c>
      <c r="C1145" s="21">
        <f>IF('3_医療費の境目'!$B$4="",AO1145,'3_医療費の境目'!$B$4)</f>
        <v/>
      </c>
      <c r="D1145" s="21">
        <f>'3_医療費の境目'!D1145</f>
        <v/>
      </c>
      <c r="E1145" s="21">
        <f>ROUND(MIN(B1145/12,650000)*12*0.0915+MIN(B1145/12,1390000)*12*(0.0504+0)+B1145*0.005,0)</f>
        <v/>
      </c>
      <c r="F1145" s="21">
        <f>IF(B1145&lt;741000,0,IF(B1145&lt;2191000,B1145-740000,IF(B1145&lt;2193000,1451000,IF(B1145&lt;2196000,1453000,IF(B1145&lt;2200000,1456000,IF(B1145&lt;3600000,ROUND(ROUNDDOWN(B1145/4,-3)*2.8,0)-80000,IF(B1145&lt;6600000,ROUND(ROUNDDOWN(B1145/4,-3)*3.2,0)-440000,IF(B1145&lt;8500000,ROUNDDOWN(B1145*0.9,0)-1100000,B1145-1950000))))))))</f>
        <v/>
      </c>
      <c r="G1145" s="21">
        <f>IF(F1145&gt;23500000,NA(),IF(F1145&lt;=4890000,1040000,IF(F1145&lt;=6550000,670000,620000)))</f>
        <v/>
      </c>
      <c r="H1145" s="21">
        <f>IF(D1145&lt;=0,0,MAX(0,MIN(2000000,D1145-MIN(100000,ROUNDDOWN(F1145*0.05,0)))))</f>
        <v/>
      </c>
      <c r="I1145" s="21">
        <f>IF(C1145&lt;=2000,0,MIN(C1145,ROUNDDOWN(F1145*0.4,0))-2000)</f>
        <v/>
      </c>
      <c r="J1145" s="21">
        <f>MAX(0,ROUNDDOWN(F1145-E1145-G1145,-3))</f>
        <v/>
      </c>
      <c r="K1145" s="21">
        <f>MAX(0,ROUNDDOWN(F1145-E1145-G1145-H1145-I1145,-3))</f>
        <v/>
      </c>
      <c r="L1145" s="21">
        <f>MAX(0,ROUNDDOWN(F1145-E1145-G1145-H1145,-3))</f>
        <v/>
      </c>
      <c r="M1145" s="21">
        <f>IF(J1145&lt;=0,0,ROUNDDOWN((J1145*LOOKUP(J1145,{0,1950001,3300001,6950001,9000001,18000001,40000001},{0.05,0.1,0.2,0.23,0.33,0.4,0.45})-LOOKUP(J1145,{0,1950001,3300001,6950001,9000001,18000001,40000001},{0,97500,427500,636000,1536000,2796000,4796000}))*1.021,-2))</f>
        <v/>
      </c>
      <c r="N1145" s="21">
        <f>IF(K1145&lt;=0,0,ROUNDDOWN((K1145*LOOKUP(K1145,{0,1950001,3300001,6950001,9000001,18000001,40000001},{0.05,0.1,0.2,0.23,0.33,0.4,0.45})-LOOKUP(K1145,{0,1950001,3300001,6950001,9000001,18000001,40000001},{0,97500,427500,636000,1536000,2796000,4796000}))*1.021,-2))</f>
        <v/>
      </c>
      <c r="O1145" s="21">
        <f>IF(L1145&lt;=0,0,ROUNDDOWN((L1145*LOOKUP(L1145,{0,1950001,3300001,6950001,9000001,18000001,40000001},{0.05,0.1,0.2,0.23,0.33,0.4,0.45})-LOOKUP(L1145,{0,1950001,3300001,6950001,9000001,18000001,40000001},{0,97500,427500,636000,1536000,2796000,4796000}))*1.021,-2))</f>
        <v/>
      </c>
      <c r="P1145" s="21">
        <f>MAX(0,ROUNDDOWN(F1145-E1145-430000,-3))</f>
        <v/>
      </c>
      <c r="Q1145" s="21">
        <f>MAX(0,ROUNDDOWN(F1145-E1145-430000-H1145,-3))</f>
        <v/>
      </c>
      <c r="R1145" s="21">
        <f>IF(F1145&lt;=450000,0,MAX(0,P1145*0.06-MIN(50000,P1145)*0.03))</f>
        <v/>
      </c>
      <c r="S1145" s="21">
        <f>IF(F1145&lt;=450000,0,MAX(0,P1145*0.04-MIN(50000,P1145)*0.02))</f>
        <v/>
      </c>
      <c r="T1145" s="21">
        <f>IF(F1145&lt;=450000,0,MAX(0,Q1145*0.06-MIN(50000,Q1145)*0.03))</f>
        <v/>
      </c>
      <c r="U1145" s="21">
        <f>IF(F1145&lt;=450000,0,MAX(0,Q1145*0.04-MIN(50000,Q1145)*0.02))</f>
        <v/>
      </c>
      <c r="V1145" s="21">
        <f>50000+MAX(0,G1145-480000)</f>
        <v/>
      </c>
      <c r="W1145" s="21">
        <f>P1145-V1145</f>
        <v/>
      </c>
      <c r="X1145" s="21">
        <f>Q1145-V1145</f>
        <v/>
      </c>
      <c r="Y1145" s="22">
        <f>IF(W1145&lt;0,0.9,LOOKUP(W1145,{0,1950001,3300001,6950001,9000001,18000001,40000001},{0.84895,0.7979,0.6958,0.66517,0.56307,0.4916,0.44055}))</f>
        <v/>
      </c>
      <c r="Z1145" s="22">
        <f>IF(X1145&lt;0,0.9,LOOKUP(X1145,{0,1950001,3300001,6950001,9000001,18000001,40000001},{0.84895,0.7979,0.6958,0.66517,0.56307,0.4916,0.44055}))</f>
        <v/>
      </c>
      <c r="AA1145" s="22">
        <f>IF(W1145&lt;0,0,CHOOSE(MATCH(W1145,{0,1950001,3300001,6950001,9000001},1),5.105/84.895,10.21/79.79,20.42/69.58,23.483/66.517,33.693/56.307))</f>
        <v/>
      </c>
      <c r="AB1145" s="21">
        <f>IF(C1145&lt;=2000,0,(MIN(C1145,ROUNDDOWN(F1145*0.3,0))-2000)*0.1)</f>
        <v/>
      </c>
      <c r="AC1145" s="21">
        <f>IF(C1145&lt;=2000,0,MIN((C1145-2000)*Y1145,(R1145+S1145)*0.2))</f>
        <v/>
      </c>
      <c r="AD1145" s="21">
        <f>IF(C1145&lt;=2000,0,MIN((C1145-2000)*Z1145,(T1145+U1145)*0.2))</f>
        <v/>
      </c>
      <c r="AE1145" s="21">
        <f>AC1145*AA1145</f>
        <v/>
      </c>
      <c r="AF1145" s="21">
        <f>ROUNDDOWN(R1145,-2)+ROUNDDOWN(S1145,-2)</f>
        <v/>
      </c>
      <c r="AG1145" s="21">
        <f>ROUNDDOWN(MAX(0,R1145-(AB1145+AC1145+AE1145)*0.6),-2)+ROUNDDOWN(MAX(0,S1145-(AB1145+AC1145+AE1145)*0.4),-2)</f>
        <v/>
      </c>
      <c r="AH1145" s="21">
        <f>ROUNDDOWN(MAX(0,T1145-(AB1145+AD1145)*0.6),-2)+ROUNDDOWN(MAX(0,U1145-(AB1145+AD1145)*0.4),-2)</f>
        <v/>
      </c>
      <c r="AI1145" s="21">
        <f>ROUNDDOWN(T1145,-2)+ROUNDDOWN(U1145,-2)</f>
        <v/>
      </c>
      <c r="AJ1145" s="21">
        <f>M1145+AF1145</f>
        <v/>
      </c>
      <c r="AK1145" s="21">
        <f>M1145+AG1145</f>
        <v/>
      </c>
      <c r="AL1145" s="21">
        <f>N1145+AH1145</f>
        <v/>
      </c>
      <c r="AM1145" s="21">
        <f>O1145+AI1145</f>
        <v/>
      </c>
      <c r="AN1145" s="21">
        <f>N1145+AI1145</f>
        <v/>
      </c>
      <c r="AO1145" s="21">
        <f>ROUNDDOWN((R1145+S1145)*0.2/Y1145+2000,0)</f>
        <v/>
      </c>
      <c r="AP1145" s="21">
        <f>ROUNDDOWN((T1145+U1145)*0.2/Z1145+2000,0)</f>
        <v/>
      </c>
      <c r="AQ1145" s="21">
        <f>AL1145-AK1145</f>
        <v/>
      </c>
      <c r="AR1145" s="21">
        <f>AM1145-AK1145</f>
        <v/>
      </c>
      <c r="AS1145" s="21">
        <f>AM1145-AL1145</f>
        <v/>
      </c>
      <c r="AT1145" s="21">
        <f>AK1145+C1145-AJ1145</f>
        <v/>
      </c>
      <c r="AU1145" s="21">
        <f>AL1145+C1145-AM1145</f>
        <v/>
      </c>
      <c r="AV1145" s="21">
        <f>AN1145+C1145-AM1145</f>
        <v/>
      </c>
    </row>
    <row r="1146">
      <c r="A1146" t="inlineStr">
        <is>
          <t>医療費の境目</t>
        </is>
      </c>
      <c r="B1146" s="21">
        <f>'3_医療費の境目'!$B$3</f>
        <v/>
      </c>
      <c r="C1146" s="21">
        <f>IF('3_医療費の境目'!$B$4="",AO1146,'3_医療費の境目'!$B$4)</f>
        <v/>
      </c>
      <c r="D1146" s="21">
        <f>'3_医療費の境目'!D1146</f>
        <v/>
      </c>
      <c r="E1146" s="21">
        <f>ROUND(MIN(B1146/12,650000)*12*0.0915+MIN(B1146/12,1390000)*12*(0.0504+0)+B1146*0.005,0)</f>
        <v/>
      </c>
      <c r="F1146" s="21">
        <f>IF(B1146&lt;741000,0,IF(B1146&lt;2191000,B1146-740000,IF(B1146&lt;2193000,1451000,IF(B1146&lt;2196000,1453000,IF(B1146&lt;2200000,1456000,IF(B1146&lt;3600000,ROUND(ROUNDDOWN(B1146/4,-3)*2.8,0)-80000,IF(B1146&lt;6600000,ROUND(ROUNDDOWN(B1146/4,-3)*3.2,0)-440000,IF(B1146&lt;8500000,ROUNDDOWN(B1146*0.9,0)-1100000,B1146-1950000))))))))</f>
        <v/>
      </c>
      <c r="G1146" s="21">
        <f>IF(F1146&gt;23500000,NA(),IF(F1146&lt;=4890000,1040000,IF(F1146&lt;=6550000,670000,620000)))</f>
        <v/>
      </c>
      <c r="H1146" s="21">
        <f>IF(D1146&lt;=0,0,MAX(0,MIN(2000000,D1146-MIN(100000,ROUNDDOWN(F1146*0.05,0)))))</f>
        <v/>
      </c>
      <c r="I1146" s="21">
        <f>IF(C1146&lt;=2000,0,MIN(C1146,ROUNDDOWN(F1146*0.4,0))-2000)</f>
        <v/>
      </c>
      <c r="J1146" s="21">
        <f>MAX(0,ROUNDDOWN(F1146-E1146-G1146,-3))</f>
        <v/>
      </c>
      <c r="K1146" s="21">
        <f>MAX(0,ROUNDDOWN(F1146-E1146-G1146-H1146-I1146,-3))</f>
        <v/>
      </c>
      <c r="L1146" s="21">
        <f>MAX(0,ROUNDDOWN(F1146-E1146-G1146-H1146,-3))</f>
        <v/>
      </c>
      <c r="M1146" s="21">
        <f>IF(J1146&lt;=0,0,ROUNDDOWN((J1146*LOOKUP(J1146,{0,1950001,3300001,6950001,9000001,18000001,40000001},{0.05,0.1,0.2,0.23,0.33,0.4,0.45})-LOOKUP(J1146,{0,1950001,3300001,6950001,9000001,18000001,40000001},{0,97500,427500,636000,1536000,2796000,4796000}))*1.021,-2))</f>
        <v/>
      </c>
      <c r="N1146" s="21">
        <f>IF(K1146&lt;=0,0,ROUNDDOWN((K1146*LOOKUP(K1146,{0,1950001,3300001,6950001,9000001,18000001,40000001},{0.05,0.1,0.2,0.23,0.33,0.4,0.45})-LOOKUP(K1146,{0,1950001,3300001,6950001,9000001,18000001,40000001},{0,97500,427500,636000,1536000,2796000,4796000}))*1.021,-2))</f>
        <v/>
      </c>
      <c r="O1146" s="21">
        <f>IF(L1146&lt;=0,0,ROUNDDOWN((L1146*LOOKUP(L1146,{0,1950001,3300001,6950001,9000001,18000001,40000001},{0.05,0.1,0.2,0.23,0.33,0.4,0.45})-LOOKUP(L1146,{0,1950001,3300001,6950001,9000001,18000001,40000001},{0,97500,427500,636000,1536000,2796000,4796000}))*1.021,-2))</f>
        <v/>
      </c>
      <c r="P1146" s="21">
        <f>MAX(0,ROUNDDOWN(F1146-E1146-430000,-3))</f>
        <v/>
      </c>
      <c r="Q1146" s="21">
        <f>MAX(0,ROUNDDOWN(F1146-E1146-430000-H1146,-3))</f>
        <v/>
      </c>
      <c r="R1146" s="21">
        <f>IF(F1146&lt;=450000,0,MAX(0,P1146*0.06-MIN(50000,P1146)*0.03))</f>
        <v/>
      </c>
      <c r="S1146" s="21">
        <f>IF(F1146&lt;=450000,0,MAX(0,P1146*0.04-MIN(50000,P1146)*0.02))</f>
        <v/>
      </c>
      <c r="T1146" s="21">
        <f>IF(F1146&lt;=450000,0,MAX(0,Q1146*0.06-MIN(50000,Q1146)*0.03))</f>
        <v/>
      </c>
      <c r="U1146" s="21">
        <f>IF(F1146&lt;=450000,0,MAX(0,Q1146*0.04-MIN(50000,Q1146)*0.02))</f>
        <v/>
      </c>
      <c r="V1146" s="21">
        <f>50000+MAX(0,G1146-480000)</f>
        <v/>
      </c>
      <c r="W1146" s="21">
        <f>P1146-V1146</f>
        <v/>
      </c>
      <c r="X1146" s="21">
        <f>Q1146-V1146</f>
        <v/>
      </c>
      <c r="Y1146" s="22">
        <f>IF(W1146&lt;0,0.9,LOOKUP(W1146,{0,1950001,3300001,6950001,9000001,18000001,40000001},{0.84895,0.7979,0.6958,0.66517,0.56307,0.4916,0.44055}))</f>
        <v/>
      </c>
      <c r="Z1146" s="22">
        <f>IF(X1146&lt;0,0.9,LOOKUP(X1146,{0,1950001,3300001,6950001,9000001,18000001,40000001},{0.84895,0.7979,0.6958,0.66517,0.56307,0.4916,0.44055}))</f>
        <v/>
      </c>
      <c r="AA1146" s="22">
        <f>IF(W1146&lt;0,0,CHOOSE(MATCH(W1146,{0,1950001,3300001,6950001,9000001},1),5.105/84.895,10.21/79.79,20.42/69.58,23.483/66.517,33.693/56.307))</f>
        <v/>
      </c>
      <c r="AB1146" s="21">
        <f>IF(C1146&lt;=2000,0,(MIN(C1146,ROUNDDOWN(F1146*0.3,0))-2000)*0.1)</f>
        <v/>
      </c>
      <c r="AC1146" s="21">
        <f>IF(C1146&lt;=2000,0,MIN((C1146-2000)*Y1146,(R1146+S1146)*0.2))</f>
        <v/>
      </c>
      <c r="AD1146" s="21">
        <f>IF(C1146&lt;=2000,0,MIN((C1146-2000)*Z1146,(T1146+U1146)*0.2))</f>
        <v/>
      </c>
      <c r="AE1146" s="21">
        <f>AC1146*AA1146</f>
        <v/>
      </c>
      <c r="AF1146" s="21">
        <f>ROUNDDOWN(R1146,-2)+ROUNDDOWN(S1146,-2)</f>
        <v/>
      </c>
      <c r="AG1146" s="21">
        <f>ROUNDDOWN(MAX(0,R1146-(AB1146+AC1146+AE1146)*0.6),-2)+ROUNDDOWN(MAX(0,S1146-(AB1146+AC1146+AE1146)*0.4),-2)</f>
        <v/>
      </c>
      <c r="AH1146" s="21">
        <f>ROUNDDOWN(MAX(0,T1146-(AB1146+AD1146)*0.6),-2)+ROUNDDOWN(MAX(0,U1146-(AB1146+AD1146)*0.4),-2)</f>
        <v/>
      </c>
      <c r="AI1146" s="21">
        <f>ROUNDDOWN(T1146,-2)+ROUNDDOWN(U1146,-2)</f>
        <v/>
      </c>
      <c r="AJ1146" s="21">
        <f>M1146+AF1146</f>
        <v/>
      </c>
      <c r="AK1146" s="21">
        <f>M1146+AG1146</f>
        <v/>
      </c>
      <c r="AL1146" s="21">
        <f>N1146+AH1146</f>
        <v/>
      </c>
      <c r="AM1146" s="21">
        <f>O1146+AI1146</f>
        <v/>
      </c>
      <c r="AN1146" s="21">
        <f>N1146+AI1146</f>
        <v/>
      </c>
      <c r="AO1146" s="21">
        <f>ROUNDDOWN((R1146+S1146)*0.2/Y1146+2000,0)</f>
        <v/>
      </c>
      <c r="AP1146" s="21">
        <f>ROUNDDOWN((T1146+U1146)*0.2/Z1146+2000,0)</f>
        <v/>
      </c>
      <c r="AQ1146" s="21">
        <f>AL1146-AK1146</f>
        <v/>
      </c>
      <c r="AR1146" s="21">
        <f>AM1146-AK1146</f>
        <v/>
      </c>
      <c r="AS1146" s="21">
        <f>AM1146-AL1146</f>
        <v/>
      </c>
      <c r="AT1146" s="21">
        <f>AK1146+C1146-AJ1146</f>
        <v/>
      </c>
      <c r="AU1146" s="21">
        <f>AL1146+C1146-AM1146</f>
        <v/>
      </c>
      <c r="AV1146" s="21">
        <f>AN1146+C1146-AM1146</f>
        <v/>
      </c>
    </row>
    <row r="1147">
      <c r="A1147" t="inlineStr">
        <is>
          <t>医療費の境目</t>
        </is>
      </c>
      <c r="B1147" s="21">
        <f>'3_医療費の境目'!$B$3</f>
        <v/>
      </c>
      <c r="C1147" s="21">
        <f>IF('3_医療費の境目'!$B$4="",AO1147,'3_医療費の境目'!$B$4)</f>
        <v/>
      </c>
      <c r="D1147" s="21">
        <f>'3_医療費の境目'!D1147</f>
        <v/>
      </c>
      <c r="E1147" s="21">
        <f>ROUND(MIN(B1147/12,650000)*12*0.0915+MIN(B1147/12,1390000)*12*(0.0504+0)+B1147*0.005,0)</f>
        <v/>
      </c>
      <c r="F1147" s="21">
        <f>IF(B1147&lt;741000,0,IF(B1147&lt;2191000,B1147-740000,IF(B1147&lt;2193000,1451000,IF(B1147&lt;2196000,1453000,IF(B1147&lt;2200000,1456000,IF(B1147&lt;3600000,ROUND(ROUNDDOWN(B1147/4,-3)*2.8,0)-80000,IF(B1147&lt;6600000,ROUND(ROUNDDOWN(B1147/4,-3)*3.2,0)-440000,IF(B1147&lt;8500000,ROUNDDOWN(B1147*0.9,0)-1100000,B1147-1950000))))))))</f>
        <v/>
      </c>
      <c r="G1147" s="21">
        <f>IF(F1147&gt;23500000,NA(),IF(F1147&lt;=4890000,1040000,IF(F1147&lt;=6550000,670000,620000)))</f>
        <v/>
      </c>
      <c r="H1147" s="21">
        <f>IF(D1147&lt;=0,0,MAX(0,MIN(2000000,D1147-MIN(100000,ROUNDDOWN(F1147*0.05,0)))))</f>
        <v/>
      </c>
      <c r="I1147" s="21">
        <f>IF(C1147&lt;=2000,0,MIN(C1147,ROUNDDOWN(F1147*0.4,0))-2000)</f>
        <v/>
      </c>
      <c r="J1147" s="21">
        <f>MAX(0,ROUNDDOWN(F1147-E1147-G1147,-3))</f>
        <v/>
      </c>
      <c r="K1147" s="21">
        <f>MAX(0,ROUNDDOWN(F1147-E1147-G1147-H1147-I1147,-3))</f>
        <v/>
      </c>
      <c r="L1147" s="21">
        <f>MAX(0,ROUNDDOWN(F1147-E1147-G1147-H1147,-3))</f>
        <v/>
      </c>
      <c r="M1147" s="21">
        <f>IF(J1147&lt;=0,0,ROUNDDOWN((J1147*LOOKUP(J1147,{0,1950001,3300001,6950001,9000001,18000001,40000001},{0.05,0.1,0.2,0.23,0.33,0.4,0.45})-LOOKUP(J1147,{0,1950001,3300001,6950001,9000001,18000001,40000001},{0,97500,427500,636000,1536000,2796000,4796000}))*1.021,-2))</f>
        <v/>
      </c>
      <c r="N1147" s="21">
        <f>IF(K1147&lt;=0,0,ROUNDDOWN((K1147*LOOKUP(K1147,{0,1950001,3300001,6950001,9000001,18000001,40000001},{0.05,0.1,0.2,0.23,0.33,0.4,0.45})-LOOKUP(K1147,{0,1950001,3300001,6950001,9000001,18000001,40000001},{0,97500,427500,636000,1536000,2796000,4796000}))*1.021,-2))</f>
        <v/>
      </c>
      <c r="O1147" s="21">
        <f>IF(L1147&lt;=0,0,ROUNDDOWN((L1147*LOOKUP(L1147,{0,1950001,3300001,6950001,9000001,18000001,40000001},{0.05,0.1,0.2,0.23,0.33,0.4,0.45})-LOOKUP(L1147,{0,1950001,3300001,6950001,9000001,18000001,40000001},{0,97500,427500,636000,1536000,2796000,4796000}))*1.021,-2))</f>
        <v/>
      </c>
      <c r="P1147" s="21">
        <f>MAX(0,ROUNDDOWN(F1147-E1147-430000,-3))</f>
        <v/>
      </c>
      <c r="Q1147" s="21">
        <f>MAX(0,ROUNDDOWN(F1147-E1147-430000-H1147,-3))</f>
        <v/>
      </c>
      <c r="R1147" s="21">
        <f>IF(F1147&lt;=450000,0,MAX(0,P1147*0.06-MIN(50000,P1147)*0.03))</f>
        <v/>
      </c>
      <c r="S1147" s="21">
        <f>IF(F1147&lt;=450000,0,MAX(0,P1147*0.04-MIN(50000,P1147)*0.02))</f>
        <v/>
      </c>
      <c r="T1147" s="21">
        <f>IF(F1147&lt;=450000,0,MAX(0,Q1147*0.06-MIN(50000,Q1147)*0.03))</f>
        <v/>
      </c>
      <c r="U1147" s="21">
        <f>IF(F1147&lt;=450000,0,MAX(0,Q1147*0.04-MIN(50000,Q1147)*0.02))</f>
        <v/>
      </c>
      <c r="V1147" s="21">
        <f>50000+MAX(0,G1147-480000)</f>
        <v/>
      </c>
      <c r="W1147" s="21">
        <f>P1147-V1147</f>
        <v/>
      </c>
      <c r="X1147" s="21">
        <f>Q1147-V1147</f>
        <v/>
      </c>
      <c r="Y1147" s="22">
        <f>IF(W1147&lt;0,0.9,LOOKUP(W1147,{0,1950001,3300001,6950001,9000001,18000001,40000001},{0.84895,0.7979,0.6958,0.66517,0.56307,0.4916,0.44055}))</f>
        <v/>
      </c>
      <c r="Z1147" s="22">
        <f>IF(X1147&lt;0,0.9,LOOKUP(X1147,{0,1950001,3300001,6950001,9000001,18000001,40000001},{0.84895,0.7979,0.6958,0.66517,0.56307,0.4916,0.44055}))</f>
        <v/>
      </c>
      <c r="AA1147" s="22">
        <f>IF(W1147&lt;0,0,CHOOSE(MATCH(W1147,{0,1950001,3300001,6950001,9000001},1),5.105/84.895,10.21/79.79,20.42/69.58,23.483/66.517,33.693/56.307))</f>
        <v/>
      </c>
      <c r="AB1147" s="21">
        <f>IF(C1147&lt;=2000,0,(MIN(C1147,ROUNDDOWN(F1147*0.3,0))-2000)*0.1)</f>
        <v/>
      </c>
      <c r="AC1147" s="21">
        <f>IF(C1147&lt;=2000,0,MIN((C1147-2000)*Y1147,(R1147+S1147)*0.2))</f>
        <v/>
      </c>
      <c r="AD1147" s="21">
        <f>IF(C1147&lt;=2000,0,MIN((C1147-2000)*Z1147,(T1147+U1147)*0.2))</f>
        <v/>
      </c>
      <c r="AE1147" s="21">
        <f>AC1147*AA1147</f>
        <v/>
      </c>
      <c r="AF1147" s="21">
        <f>ROUNDDOWN(R1147,-2)+ROUNDDOWN(S1147,-2)</f>
        <v/>
      </c>
      <c r="AG1147" s="21">
        <f>ROUNDDOWN(MAX(0,R1147-(AB1147+AC1147+AE1147)*0.6),-2)+ROUNDDOWN(MAX(0,S1147-(AB1147+AC1147+AE1147)*0.4),-2)</f>
        <v/>
      </c>
      <c r="AH1147" s="21">
        <f>ROUNDDOWN(MAX(0,T1147-(AB1147+AD1147)*0.6),-2)+ROUNDDOWN(MAX(0,U1147-(AB1147+AD1147)*0.4),-2)</f>
        <v/>
      </c>
      <c r="AI1147" s="21">
        <f>ROUNDDOWN(T1147,-2)+ROUNDDOWN(U1147,-2)</f>
        <v/>
      </c>
      <c r="AJ1147" s="21">
        <f>M1147+AF1147</f>
        <v/>
      </c>
      <c r="AK1147" s="21">
        <f>M1147+AG1147</f>
        <v/>
      </c>
      <c r="AL1147" s="21">
        <f>N1147+AH1147</f>
        <v/>
      </c>
      <c r="AM1147" s="21">
        <f>O1147+AI1147</f>
        <v/>
      </c>
      <c r="AN1147" s="21">
        <f>N1147+AI1147</f>
        <v/>
      </c>
      <c r="AO1147" s="21">
        <f>ROUNDDOWN((R1147+S1147)*0.2/Y1147+2000,0)</f>
        <v/>
      </c>
      <c r="AP1147" s="21">
        <f>ROUNDDOWN((T1147+U1147)*0.2/Z1147+2000,0)</f>
        <v/>
      </c>
      <c r="AQ1147" s="21">
        <f>AL1147-AK1147</f>
        <v/>
      </c>
      <c r="AR1147" s="21">
        <f>AM1147-AK1147</f>
        <v/>
      </c>
      <c r="AS1147" s="21">
        <f>AM1147-AL1147</f>
        <v/>
      </c>
      <c r="AT1147" s="21">
        <f>AK1147+C1147-AJ1147</f>
        <v/>
      </c>
      <c r="AU1147" s="21">
        <f>AL1147+C1147-AM1147</f>
        <v/>
      </c>
      <c r="AV1147" s="21">
        <f>AN1147+C1147-AM1147</f>
        <v/>
      </c>
    </row>
    <row r="1148">
      <c r="A1148" t="inlineStr">
        <is>
          <t>医療費の境目</t>
        </is>
      </c>
      <c r="B1148" s="21">
        <f>'3_医療費の境目'!$B$3</f>
        <v/>
      </c>
      <c r="C1148" s="21">
        <f>IF('3_医療費の境目'!$B$4="",AO1148,'3_医療費の境目'!$B$4)</f>
        <v/>
      </c>
      <c r="D1148" s="21">
        <f>'3_医療費の境目'!D1148</f>
        <v/>
      </c>
      <c r="E1148" s="21">
        <f>ROUND(MIN(B1148/12,650000)*12*0.0915+MIN(B1148/12,1390000)*12*(0.0504+0)+B1148*0.005,0)</f>
        <v/>
      </c>
      <c r="F1148" s="21">
        <f>IF(B1148&lt;741000,0,IF(B1148&lt;2191000,B1148-740000,IF(B1148&lt;2193000,1451000,IF(B1148&lt;2196000,1453000,IF(B1148&lt;2200000,1456000,IF(B1148&lt;3600000,ROUND(ROUNDDOWN(B1148/4,-3)*2.8,0)-80000,IF(B1148&lt;6600000,ROUND(ROUNDDOWN(B1148/4,-3)*3.2,0)-440000,IF(B1148&lt;8500000,ROUNDDOWN(B1148*0.9,0)-1100000,B1148-1950000))))))))</f>
        <v/>
      </c>
      <c r="G1148" s="21">
        <f>IF(F1148&gt;23500000,NA(),IF(F1148&lt;=4890000,1040000,IF(F1148&lt;=6550000,670000,620000)))</f>
        <v/>
      </c>
      <c r="H1148" s="21">
        <f>IF(D1148&lt;=0,0,MAX(0,MIN(2000000,D1148-MIN(100000,ROUNDDOWN(F1148*0.05,0)))))</f>
        <v/>
      </c>
      <c r="I1148" s="21">
        <f>IF(C1148&lt;=2000,0,MIN(C1148,ROUNDDOWN(F1148*0.4,0))-2000)</f>
        <v/>
      </c>
      <c r="J1148" s="21">
        <f>MAX(0,ROUNDDOWN(F1148-E1148-G1148,-3))</f>
        <v/>
      </c>
      <c r="K1148" s="21">
        <f>MAX(0,ROUNDDOWN(F1148-E1148-G1148-H1148-I1148,-3))</f>
        <v/>
      </c>
      <c r="L1148" s="21">
        <f>MAX(0,ROUNDDOWN(F1148-E1148-G1148-H1148,-3))</f>
        <v/>
      </c>
      <c r="M1148" s="21">
        <f>IF(J1148&lt;=0,0,ROUNDDOWN((J1148*LOOKUP(J1148,{0,1950001,3300001,6950001,9000001,18000001,40000001},{0.05,0.1,0.2,0.23,0.33,0.4,0.45})-LOOKUP(J1148,{0,1950001,3300001,6950001,9000001,18000001,40000001},{0,97500,427500,636000,1536000,2796000,4796000}))*1.021,-2))</f>
        <v/>
      </c>
      <c r="N1148" s="21">
        <f>IF(K1148&lt;=0,0,ROUNDDOWN((K1148*LOOKUP(K1148,{0,1950001,3300001,6950001,9000001,18000001,40000001},{0.05,0.1,0.2,0.23,0.33,0.4,0.45})-LOOKUP(K1148,{0,1950001,3300001,6950001,9000001,18000001,40000001},{0,97500,427500,636000,1536000,2796000,4796000}))*1.021,-2))</f>
        <v/>
      </c>
      <c r="O1148" s="21">
        <f>IF(L1148&lt;=0,0,ROUNDDOWN((L1148*LOOKUP(L1148,{0,1950001,3300001,6950001,9000001,18000001,40000001},{0.05,0.1,0.2,0.23,0.33,0.4,0.45})-LOOKUP(L1148,{0,1950001,3300001,6950001,9000001,18000001,40000001},{0,97500,427500,636000,1536000,2796000,4796000}))*1.021,-2))</f>
        <v/>
      </c>
      <c r="P1148" s="21">
        <f>MAX(0,ROUNDDOWN(F1148-E1148-430000,-3))</f>
        <v/>
      </c>
      <c r="Q1148" s="21">
        <f>MAX(0,ROUNDDOWN(F1148-E1148-430000-H1148,-3))</f>
        <v/>
      </c>
      <c r="R1148" s="21">
        <f>IF(F1148&lt;=450000,0,MAX(0,P1148*0.06-MIN(50000,P1148)*0.03))</f>
        <v/>
      </c>
      <c r="S1148" s="21">
        <f>IF(F1148&lt;=450000,0,MAX(0,P1148*0.04-MIN(50000,P1148)*0.02))</f>
        <v/>
      </c>
      <c r="T1148" s="21">
        <f>IF(F1148&lt;=450000,0,MAX(0,Q1148*0.06-MIN(50000,Q1148)*0.03))</f>
        <v/>
      </c>
      <c r="U1148" s="21">
        <f>IF(F1148&lt;=450000,0,MAX(0,Q1148*0.04-MIN(50000,Q1148)*0.02))</f>
        <v/>
      </c>
      <c r="V1148" s="21">
        <f>50000+MAX(0,G1148-480000)</f>
        <v/>
      </c>
      <c r="W1148" s="21">
        <f>P1148-V1148</f>
        <v/>
      </c>
      <c r="X1148" s="21">
        <f>Q1148-V1148</f>
        <v/>
      </c>
      <c r="Y1148" s="22">
        <f>IF(W1148&lt;0,0.9,LOOKUP(W1148,{0,1950001,3300001,6950001,9000001,18000001,40000001},{0.84895,0.7979,0.6958,0.66517,0.56307,0.4916,0.44055}))</f>
        <v/>
      </c>
      <c r="Z1148" s="22">
        <f>IF(X1148&lt;0,0.9,LOOKUP(X1148,{0,1950001,3300001,6950001,9000001,18000001,40000001},{0.84895,0.7979,0.6958,0.66517,0.56307,0.4916,0.44055}))</f>
        <v/>
      </c>
      <c r="AA1148" s="22">
        <f>IF(W1148&lt;0,0,CHOOSE(MATCH(W1148,{0,1950001,3300001,6950001,9000001},1),5.105/84.895,10.21/79.79,20.42/69.58,23.483/66.517,33.693/56.307))</f>
        <v/>
      </c>
      <c r="AB1148" s="21">
        <f>IF(C1148&lt;=2000,0,(MIN(C1148,ROUNDDOWN(F1148*0.3,0))-2000)*0.1)</f>
        <v/>
      </c>
      <c r="AC1148" s="21">
        <f>IF(C1148&lt;=2000,0,MIN((C1148-2000)*Y1148,(R1148+S1148)*0.2))</f>
        <v/>
      </c>
      <c r="AD1148" s="21">
        <f>IF(C1148&lt;=2000,0,MIN((C1148-2000)*Z1148,(T1148+U1148)*0.2))</f>
        <v/>
      </c>
      <c r="AE1148" s="21">
        <f>AC1148*AA1148</f>
        <v/>
      </c>
      <c r="AF1148" s="21">
        <f>ROUNDDOWN(R1148,-2)+ROUNDDOWN(S1148,-2)</f>
        <v/>
      </c>
      <c r="AG1148" s="21">
        <f>ROUNDDOWN(MAX(0,R1148-(AB1148+AC1148+AE1148)*0.6),-2)+ROUNDDOWN(MAX(0,S1148-(AB1148+AC1148+AE1148)*0.4),-2)</f>
        <v/>
      </c>
      <c r="AH1148" s="21">
        <f>ROUNDDOWN(MAX(0,T1148-(AB1148+AD1148)*0.6),-2)+ROUNDDOWN(MAX(0,U1148-(AB1148+AD1148)*0.4),-2)</f>
        <v/>
      </c>
      <c r="AI1148" s="21">
        <f>ROUNDDOWN(T1148,-2)+ROUNDDOWN(U1148,-2)</f>
        <v/>
      </c>
      <c r="AJ1148" s="21">
        <f>M1148+AF1148</f>
        <v/>
      </c>
      <c r="AK1148" s="21">
        <f>M1148+AG1148</f>
        <v/>
      </c>
      <c r="AL1148" s="21">
        <f>N1148+AH1148</f>
        <v/>
      </c>
      <c r="AM1148" s="21">
        <f>O1148+AI1148</f>
        <v/>
      </c>
      <c r="AN1148" s="21">
        <f>N1148+AI1148</f>
        <v/>
      </c>
      <c r="AO1148" s="21">
        <f>ROUNDDOWN((R1148+S1148)*0.2/Y1148+2000,0)</f>
        <v/>
      </c>
      <c r="AP1148" s="21">
        <f>ROUNDDOWN((T1148+U1148)*0.2/Z1148+2000,0)</f>
        <v/>
      </c>
      <c r="AQ1148" s="21">
        <f>AL1148-AK1148</f>
        <v/>
      </c>
      <c r="AR1148" s="21">
        <f>AM1148-AK1148</f>
        <v/>
      </c>
      <c r="AS1148" s="21">
        <f>AM1148-AL1148</f>
        <v/>
      </c>
      <c r="AT1148" s="21">
        <f>AK1148+C1148-AJ1148</f>
        <v/>
      </c>
      <c r="AU1148" s="21">
        <f>AL1148+C1148-AM1148</f>
        <v/>
      </c>
      <c r="AV1148" s="21">
        <f>AN1148+C1148-AM1148</f>
        <v/>
      </c>
    </row>
    <row r="1149">
      <c r="A1149" t="inlineStr">
        <is>
          <t>医療費の境目</t>
        </is>
      </c>
      <c r="B1149" s="21">
        <f>'3_医療費の境目'!$B$3</f>
        <v/>
      </c>
      <c r="C1149" s="21">
        <f>IF('3_医療費の境目'!$B$4="",AO1149,'3_医療費の境目'!$B$4)</f>
        <v/>
      </c>
      <c r="D1149" s="21">
        <f>'3_医療費の境目'!D1149</f>
        <v/>
      </c>
      <c r="E1149" s="21">
        <f>ROUND(MIN(B1149/12,650000)*12*0.0915+MIN(B1149/12,1390000)*12*(0.0504+0)+B1149*0.005,0)</f>
        <v/>
      </c>
      <c r="F1149" s="21">
        <f>IF(B1149&lt;741000,0,IF(B1149&lt;2191000,B1149-740000,IF(B1149&lt;2193000,1451000,IF(B1149&lt;2196000,1453000,IF(B1149&lt;2200000,1456000,IF(B1149&lt;3600000,ROUND(ROUNDDOWN(B1149/4,-3)*2.8,0)-80000,IF(B1149&lt;6600000,ROUND(ROUNDDOWN(B1149/4,-3)*3.2,0)-440000,IF(B1149&lt;8500000,ROUNDDOWN(B1149*0.9,0)-1100000,B1149-1950000))))))))</f>
        <v/>
      </c>
      <c r="G1149" s="21">
        <f>IF(F1149&gt;23500000,NA(),IF(F1149&lt;=4890000,1040000,IF(F1149&lt;=6550000,670000,620000)))</f>
        <v/>
      </c>
      <c r="H1149" s="21">
        <f>IF(D1149&lt;=0,0,MAX(0,MIN(2000000,D1149-MIN(100000,ROUNDDOWN(F1149*0.05,0)))))</f>
        <v/>
      </c>
      <c r="I1149" s="21">
        <f>IF(C1149&lt;=2000,0,MIN(C1149,ROUNDDOWN(F1149*0.4,0))-2000)</f>
        <v/>
      </c>
      <c r="J1149" s="21">
        <f>MAX(0,ROUNDDOWN(F1149-E1149-G1149,-3))</f>
        <v/>
      </c>
      <c r="K1149" s="21">
        <f>MAX(0,ROUNDDOWN(F1149-E1149-G1149-H1149-I1149,-3))</f>
        <v/>
      </c>
      <c r="L1149" s="21">
        <f>MAX(0,ROUNDDOWN(F1149-E1149-G1149-H1149,-3))</f>
        <v/>
      </c>
      <c r="M1149" s="21">
        <f>IF(J1149&lt;=0,0,ROUNDDOWN((J1149*LOOKUP(J1149,{0,1950001,3300001,6950001,9000001,18000001,40000001},{0.05,0.1,0.2,0.23,0.33,0.4,0.45})-LOOKUP(J1149,{0,1950001,3300001,6950001,9000001,18000001,40000001},{0,97500,427500,636000,1536000,2796000,4796000}))*1.021,-2))</f>
        <v/>
      </c>
      <c r="N1149" s="21">
        <f>IF(K1149&lt;=0,0,ROUNDDOWN((K1149*LOOKUP(K1149,{0,1950001,3300001,6950001,9000001,18000001,40000001},{0.05,0.1,0.2,0.23,0.33,0.4,0.45})-LOOKUP(K1149,{0,1950001,3300001,6950001,9000001,18000001,40000001},{0,97500,427500,636000,1536000,2796000,4796000}))*1.021,-2))</f>
        <v/>
      </c>
      <c r="O1149" s="21">
        <f>IF(L1149&lt;=0,0,ROUNDDOWN((L1149*LOOKUP(L1149,{0,1950001,3300001,6950001,9000001,18000001,40000001},{0.05,0.1,0.2,0.23,0.33,0.4,0.45})-LOOKUP(L1149,{0,1950001,3300001,6950001,9000001,18000001,40000001},{0,97500,427500,636000,1536000,2796000,4796000}))*1.021,-2))</f>
        <v/>
      </c>
      <c r="P1149" s="21">
        <f>MAX(0,ROUNDDOWN(F1149-E1149-430000,-3))</f>
        <v/>
      </c>
      <c r="Q1149" s="21">
        <f>MAX(0,ROUNDDOWN(F1149-E1149-430000-H1149,-3))</f>
        <v/>
      </c>
      <c r="R1149" s="21">
        <f>IF(F1149&lt;=450000,0,MAX(0,P1149*0.06-MIN(50000,P1149)*0.03))</f>
        <v/>
      </c>
      <c r="S1149" s="21">
        <f>IF(F1149&lt;=450000,0,MAX(0,P1149*0.04-MIN(50000,P1149)*0.02))</f>
        <v/>
      </c>
      <c r="T1149" s="21">
        <f>IF(F1149&lt;=450000,0,MAX(0,Q1149*0.06-MIN(50000,Q1149)*0.03))</f>
        <v/>
      </c>
      <c r="U1149" s="21">
        <f>IF(F1149&lt;=450000,0,MAX(0,Q1149*0.04-MIN(50000,Q1149)*0.02))</f>
        <v/>
      </c>
      <c r="V1149" s="21">
        <f>50000+MAX(0,G1149-480000)</f>
        <v/>
      </c>
      <c r="W1149" s="21">
        <f>P1149-V1149</f>
        <v/>
      </c>
      <c r="X1149" s="21">
        <f>Q1149-V1149</f>
        <v/>
      </c>
      <c r="Y1149" s="22">
        <f>IF(W1149&lt;0,0.9,LOOKUP(W1149,{0,1950001,3300001,6950001,9000001,18000001,40000001},{0.84895,0.7979,0.6958,0.66517,0.56307,0.4916,0.44055}))</f>
        <v/>
      </c>
      <c r="Z1149" s="22">
        <f>IF(X1149&lt;0,0.9,LOOKUP(X1149,{0,1950001,3300001,6950001,9000001,18000001,40000001},{0.84895,0.7979,0.6958,0.66517,0.56307,0.4916,0.44055}))</f>
        <v/>
      </c>
      <c r="AA1149" s="22">
        <f>IF(W1149&lt;0,0,CHOOSE(MATCH(W1149,{0,1950001,3300001,6950001,9000001},1),5.105/84.895,10.21/79.79,20.42/69.58,23.483/66.517,33.693/56.307))</f>
        <v/>
      </c>
      <c r="AB1149" s="21">
        <f>IF(C1149&lt;=2000,0,(MIN(C1149,ROUNDDOWN(F1149*0.3,0))-2000)*0.1)</f>
        <v/>
      </c>
      <c r="AC1149" s="21">
        <f>IF(C1149&lt;=2000,0,MIN((C1149-2000)*Y1149,(R1149+S1149)*0.2))</f>
        <v/>
      </c>
      <c r="AD1149" s="21">
        <f>IF(C1149&lt;=2000,0,MIN((C1149-2000)*Z1149,(T1149+U1149)*0.2))</f>
        <v/>
      </c>
      <c r="AE1149" s="21">
        <f>AC1149*AA1149</f>
        <v/>
      </c>
      <c r="AF1149" s="21">
        <f>ROUNDDOWN(R1149,-2)+ROUNDDOWN(S1149,-2)</f>
        <v/>
      </c>
      <c r="AG1149" s="21">
        <f>ROUNDDOWN(MAX(0,R1149-(AB1149+AC1149+AE1149)*0.6),-2)+ROUNDDOWN(MAX(0,S1149-(AB1149+AC1149+AE1149)*0.4),-2)</f>
        <v/>
      </c>
      <c r="AH1149" s="21">
        <f>ROUNDDOWN(MAX(0,T1149-(AB1149+AD1149)*0.6),-2)+ROUNDDOWN(MAX(0,U1149-(AB1149+AD1149)*0.4),-2)</f>
        <v/>
      </c>
      <c r="AI1149" s="21">
        <f>ROUNDDOWN(T1149,-2)+ROUNDDOWN(U1149,-2)</f>
        <v/>
      </c>
      <c r="AJ1149" s="21">
        <f>M1149+AF1149</f>
        <v/>
      </c>
      <c r="AK1149" s="21">
        <f>M1149+AG1149</f>
        <v/>
      </c>
      <c r="AL1149" s="21">
        <f>N1149+AH1149</f>
        <v/>
      </c>
      <c r="AM1149" s="21">
        <f>O1149+AI1149</f>
        <v/>
      </c>
      <c r="AN1149" s="21">
        <f>N1149+AI1149</f>
        <v/>
      </c>
      <c r="AO1149" s="21">
        <f>ROUNDDOWN((R1149+S1149)*0.2/Y1149+2000,0)</f>
        <v/>
      </c>
      <c r="AP1149" s="21">
        <f>ROUNDDOWN((T1149+U1149)*0.2/Z1149+2000,0)</f>
        <v/>
      </c>
      <c r="AQ1149" s="21">
        <f>AL1149-AK1149</f>
        <v/>
      </c>
      <c r="AR1149" s="21">
        <f>AM1149-AK1149</f>
        <v/>
      </c>
      <c r="AS1149" s="21">
        <f>AM1149-AL1149</f>
        <v/>
      </c>
      <c r="AT1149" s="21">
        <f>AK1149+C1149-AJ1149</f>
        <v/>
      </c>
      <c r="AU1149" s="21">
        <f>AL1149+C1149-AM1149</f>
        <v/>
      </c>
      <c r="AV1149" s="21">
        <f>AN1149+C1149-AM1149</f>
        <v/>
      </c>
    </row>
    <row r="1150">
      <c r="A1150" t="inlineStr">
        <is>
          <t>医療費の境目</t>
        </is>
      </c>
      <c r="B1150" s="21">
        <f>'3_医療費の境目'!$B$3</f>
        <v/>
      </c>
      <c r="C1150" s="21">
        <f>IF('3_医療費の境目'!$B$4="",AO1150,'3_医療費の境目'!$B$4)</f>
        <v/>
      </c>
      <c r="D1150" s="21">
        <f>'3_医療費の境目'!D1150</f>
        <v/>
      </c>
      <c r="E1150" s="21">
        <f>ROUND(MIN(B1150/12,650000)*12*0.0915+MIN(B1150/12,1390000)*12*(0.0504+0)+B1150*0.005,0)</f>
        <v/>
      </c>
      <c r="F1150" s="21">
        <f>IF(B1150&lt;741000,0,IF(B1150&lt;2191000,B1150-740000,IF(B1150&lt;2193000,1451000,IF(B1150&lt;2196000,1453000,IF(B1150&lt;2200000,1456000,IF(B1150&lt;3600000,ROUND(ROUNDDOWN(B1150/4,-3)*2.8,0)-80000,IF(B1150&lt;6600000,ROUND(ROUNDDOWN(B1150/4,-3)*3.2,0)-440000,IF(B1150&lt;8500000,ROUNDDOWN(B1150*0.9,0)-1100000,B1150-1950000))))))))</f>
        <v/>
      </c>
      <c r="G1150" s="21">
        <f>IF(F1150&gt;23500000,NA(),IF(F1150&lt;=4890000,1040000,IF(F1150&lt;=6550000,670000,620000)))</f>
        <v/>
      </c>
      <c r="H1150" s="21">
        <f>IF(D1150&lt;=0,0,MAX(0,MIN(2000000,D1150-MIN(100000,ROUNDDOWN(F1150*0.05,0)))))</f>
        <v/>
      </c>
      <c r="I1150" s="21">
        <f>IF(C1150&lt;=2000,0,MIN(C1150,ROUNDDOWN(F1150*0.4,0))-2000)</f>
        <v/>
      </c>
      <c r="J1150" s="21">
        <f>MAX(0,ROUNDDOWN(F1150-E1150-G1150,-3))</f>
        <v/>
      </c>
      <c r="K1150" s="21">
        <f>MAX(0,ROUNDDOWN(F1150-E1150-G1150-H1150-I1150,-3))</f>
        <v/>
      </c>
      <c r="L1150" s="21">
        <f>MAX(0,ROUNDDOWN(F1150-E1150-G1150-H1150,-3))</f>
        <v/>
      </c>
      <c r="M1150" s="21">
        <f>IF(J1150&lt;=0,0,ROUNDDOWN((J1150*LOOKUP(J1150,{0,1950001,3300001,6950001,9000001,18000001,40000001},{0.05,0.1,0.2,0.23,0.33,0.4,0.45})-LOOKUP(J1150,{0,1950001,3300001,6950001,9000001,18000001,40000001},{0,97500,427500,636000,1536000,2796000,4796000}))*1.021,-2))</f>
        <v/>
      </c>
      <c r="N1150" s="21">
        <f>IF(K1150&lt;=0,0,ROUNDDOWN((K1150*LOOKUP(K1150,{0,1950001,3300001,6950001,9000001,18000001,40000001},{0.05,0.1,0.2,0.23,0.33,0.4,0.45})-LOOKUP(K1150,{0,1950001,3300001,6950001,9000001,18000001,40000001},{0,97500,427500,636000,1536000,2796000,4796000}))*1.021,-2))</f>
        <v/>
      </c>
      <c r="O1150" s="21">
        <f>IF(L1150&lt;=0,0,ROUNDDOWN((L1150*LOOKUP(L1150,{0,1950001,3300001,6950001,9000001,18000001,40000001},{0.05,0.1,0.2,0.23,0.33,0.4,0.45})-LOOKUP(L1150,{0,1950001,3300001,6950001,9000001,18000001,40000001},{0,97500,427500,636000,1536000,2796000,4796000}))*1.021,-2))</f>
        <v/>
      </c>
      <c r="P1150" s="21">
        <f>MAX(0,ROUNDDOWN(F1150-E1150-430000,-3))</f>
        <v/>
      </c>
      <c r="Q1150" s="21">
        <f>MAX(0,ROUNDDOWN(F1150-E1150-430000-H1150,-3))</f>
        <v/>
      </c>
      <c r="R1150" s="21">
        <f>IF(F1150&lt;=450000,0,MAX(0,P1150*0.06-MIN(50000,P1150)*0.03))</f>
        <v/>
      </c>
      <c r="S1150" s="21">
        <f>IF(F1150&lt;=450000,0,MAX(0,P1150*0.04-MIN(50000,P1150)*0.02))</f>
        <v/>
      </c>
      <c r="T1150" s="21">
        <f>IF(F1150&lt;=450000,0,MAX(0,Q1150*0.06-MIN(50000,Q1150)*0.03))</f>
        <v/>
      </c>
      <c r="U1150" s="21">
        <f>IF(F1150&lt;=450000,0,MAX(0,Q1150*0.04-MIN(50000,Q1150)*0.02))</f>
        <v/>
      </c>
      <c r="V1150" s="21">
        <f>50000+MAX(0,G1150-480000)</f>
        <v/>
      </c>
      <c r="W1150" s="21">
        <f>P1150-V1150</f>
        <v/>
      </c>
      <c r="X1150" s="21">
        <f>Q1150-V1150</f>
        <v/>
      </c>
      <c r="Y1150" s="22">
        <f>IF(W1150&lt;0,0.9,LOOKUP(W1150,{0,1950001,3300001,6950001,9000001,18000001,40000001},{0.84895,0.7979,0.6958,0.66517,0.56307,0.4916,0.44055}))</f>
        <v/>
      </c>
      <c r="Z1150" s="22">
        <f>IF(X1150&lt;0,0.9,LOOKUP(X1150,{0,1950001,3300001,6950001,9000001,18000001,40000001},{0.84895,0.7979,0.6958,0.66517,0.56307,0.4916,0.44055}))</f>
        <v/>
      </c>
      <c r="AA1150" s="22">
        <f>IF(W1150&lt;0,0,CHOOSE(MATCH(W1150,{0,1950001,3300001,6950001,9000001},1),5.105/84.895,10.21/79.79,20.42/69.58,23.483/66.517,33.693/56.307))</f>
        <v/>
      </c>
      <c r="AB1150" s="21">
        <f>IF(C1150&lt;=2000,0,(MIN(C1150,ROUNDDOWN(F1150*0.3,0))-2000)*0.1)</f>
        <v/>
      </c>
      <c r="AC1150" s="21">
        <f>IF(C1150&lt;=2000,0,MIN((C1150-2000)*Y1150,(R1150+S1150)*0.2))</f>
        <v/>
      </c>
      <c r="AD1150" s="21">
        <f>IF(C1150&lt;=2000,0,MIN((C1150-2000)*Z1150,(T1150+U1150)*0.2))</f>
        <v/>
      </c>
      <c r="AE1150" s="21">
        <f>AC1150*AA1150</f>
        <v/>
      </c>
      <c r="AF1150" s="21">
        <f>ROUNDDOWN(R1150,-2)+ROUNDDOWN(S1150,-2)</f>
        <v/>
      </c>
      <c r="AG1150" s="21">
        <f>ROUNDDOWN(MAX(0,R1150-(AB1150+AC1150+AE1150)*0.6),-2)+ROUNDDOWN(MAX(0,S1150-(AB1150+AC1150+AE1150)*0.4),-2)</f>
        <v/>
      </c>
      <c r="AH1150" s="21">
        <f>ROUNDDOWN(MAX(0,T1150-(AB1150+AD1150)*0.6),-2)+ROUNDDOWN(MAX(0,U1150-(AB1150+AD1150)*0.4),-2)</f>
        <v/>
      </c>
      <c r="AI1150" s="21">
        <f>ROUNDDOWN(T1150,-2)+ROUNDDOWN(U1150,-2)</f>
        <v/>
      </c>
      <c r="AJ1150" s="21">
        <f>M1150+AF1150</f>
        <v/>
      </c>
      <c r="AK1150" s="21">
        <f>M1150+AG1150</f>
        <v/>
      </c>
      <c r="AL1150" s="21">
        <f>N1150+AH1150</f>
        <v/>
      </c>
      <c r="AM1150" s="21">
        <f>O1150+AI1150</f>
        <v/>
      </c>
      <c r="AN1150" s="21">
        <f>N1150+AI1150</f>
        <v/>
      </c>
      <c r="AO1150" s="21">
        <f>ROUNDDOWN((R1150+S1150)*0.2/Y1150+2000,0)</f>
        <v/>
      </c>
      <c r="AP1150" s="21">
        <f>ROUNDDOWN((T1150+U1150)*0.2/Z1150+2000,0)</f>
        <v/>
      </c>
      <c r="AQ1150" s="21">
        <f>AL1150-AK1150</f>
        <v/>
      </c>
      <c r="AR1150" s="21">
        <f>AM1150-AK1150</f>
        <v/>
      </c>
      <c r="AS1150" s="21">
        <f>AM1150-AL1150</f>
        <v/>
      </c>
      <c r="AT1150" s="21">
        <f>AK1150+C1150-AJ1150</f>
        <v/>
      </c>
      <c r="AU1150" s="21">
        <f>AL1150+C1150-AM1150</f>
        <v/>
      </c>
      <c r="AV1150" s="21">
        <f>AN1150+C1150-AM1150</f>
        <v/>
      </c>
    </row>
    <row r="1151">
      <c r="A1151" t="inlineStr">
        <is>
          <t>医療費の境目</t>
        </is>
      </c>
      <c r="B1151" s="21">
        <f>'3_医療費の境目'!$B$3</f>
        <v/>
      </c>
      <c r="C1151" s="21">
        <f>IF('3_医療費の境目'!$B$4="",AO1151,'3_医療費の境目'!$B$4)</f>
        <v/>
      </c>
      <c r="D1151" s="21">
        <f>'3_医療費の境目'!D1151</f>
        <v/>
      </c>
      <c r="E1151" s="21">
        <f>ROUND(MIN(B1151/12,650000)*12*0.0915+MIN(B1151/12,1390000)*12*(0.0504+0)+B1151*0.005,0)</f>
        <v/>
      </c>
      <c r="F1151" s="21">
        <f>IF(B1151&lt;741000,0,IF(B1151&lt;2191000,B1151-740000,IF(B1151&lt;2193000,1451000,IF(B1151&lt;2196000,1453000,IF(B1151&lt;2200000,1456000,IF(B1151&lt;3600000,ROUND(ROUNDDOWN(B1151/4,-3)*2.8,0)-80000,IF(B1151&lt;6600000,ROUND(ROUNDDOWN(B1151/4,-3)*3.2,0)-440000,IF(B1151&lt;8500000,ROUNDDOWN(B1151*0.9,0)-1100000,B1151-1950000))))))))</f>
        <v/>
      </c>
      <c r="G1151" s="21">
        <f>IF(F1151&gt;23500000,NA(),IF(F1151&lt;=4890000,1040000,IF(F1151&lt;=6550000,670000,620000)))</f>
        <v/>
      </c>
      <c r="H1151" s="21">
        <f>IF(D1151&lt;=0,0,MAX(0,MIN(2000000,D1151-MIN(100000,ROUNDDOWN(F1151*0.05,0)))))</f>
        <v/>
      </c>
      <c r="I1151" s="21">
        <f>IF(C1151&lt;=2000,0,MIN(C1151,ROUNDDOWN(F1151*0.4,0))-2000)</f>
        <v/>
      </c>
      <c r="J1151" s="21">
        <f>MAX(0,ROUNDDOWN(F1151-E1151-G1151,-3))</f>
        <v/>
      </c>
      <c r="K1151" s="21">
        <f>MAX(0,ROUNDDOWN(F1151-E1151-G1151-H1151-I1151,-3))</f>
        <v/>
      </c>
      <c r="L1151" s="21">
        <f>MAX(0,ROUNDDOWN(F1151-E1151-G1151-H1151,-3))</f>
        <v/>
      </c>
      <c r="M1151" s="21">
        <f>IF(J1151&lt;=0,0,ROUNDDOWN((J1151*LOOKUP(J1151,{0,1950001,3300001,6950001,9000001,18000001,40000001},{0.05,0.1,0.2,0.23,0.33,0.4,0.45})-LOOKUP(J1151,{0,1950001,3300001,6950001,9000001,18000001,40000001},{0,97500,427500,636000,1536000,2796000,4796000}))*1.021,-2))</f>
        <v/>
      </c>
      <c r="N1151" s="21">
        <f>IF(K1151&lt;=0,0,ROUNDDOWN((K1151*LOOKUP(K1151,{0,1950001,3300001,6950001,9000001,18000001,40000001},{0.05,0.1,0.2,0.23,0.33,0.4,0.45})-LOOKUP(K1151,{0,1950001,3300001,6950001,9000001,18000001,40000001},{0,97500,427500,636000,1536000,2796000,4796000}))*1.021,-2))</f>
        <v/>
      </c>
      <c r="O1151" s="21">
        <f>IF(L1151&lt;=0,0,ROUNDDOWN((L1151*LOOKUP(L1151,{0,1950001,3300001,6950001,9000001,18000001,40000001},{0.05,0.1,0.2,0.23,0.33,0.4,0.45})-LOOKUP(L1151,{0,1950001,3300001,6950001,9000001,18000001,40000001},{0,97500,427500,636000,1536000,2796000,4796000}))*1.021,-2))</f>
        <v/>
      </c>
      <c r="P1151" s="21">
        <f>MAX(0,ROUNDDOWN(F1151-E1151-430000,-3))</f>
        <v/>
      </c>
      <c r="Q1151" s="21">
        <f>MAX(0,ROUNDDOWN(F1151-E1151-430000-H1151,-3))</f>
        <v/>
      </c>
      <c r="R1151" s="21">
        <f>IF(F1151&lt;=450000,0,MAX(0,P1151*0.06-MIN(50000,P1151)*0.03))</f>
        <v/>
      </c>
      <c r="S1151" s="21">
        <f>IF(F1151&lt;=450000,0,MAX(0,P1151*0.04-MIN(50000,P1151)*0.02))</f>
        <v/>
      </c>
      <c r="T1151" s="21">
        <f>IF(F1151&lt;=450000,0,MAX(0,Q1151*0.06-MIN(50000,Q1151)*0.03))</f>
        <v/>
      </c>
      <c r="U1151" s="21">
        <f>IF(F1151&lt;=450000,0,MAX(0,Q1151*0.04-MIN(50000,Q1151)*0.02))</f>
        <v/>
      </c>
      <c r="V1151" s="21">
        <f>50000+MAX(0,G1151-480000)</f>
        <v/>
      </c>
      <c r="W1151" s="21">
        <f>P1151-V1151</f>
        <v/>
      </c>
      <c r="X1151" s="21">
        <f>Q1151-V1151</f>
        <v/>
      </c>
      <c r="Y1151" s="22">
        <f>IF(W1151&lt;0,0.9,LOOKUP(W1151,{0,1950001,3300001,6950001,9000001,18000001,40000001},{0.84895,0.7979,0.6958,0.66517,0.56307,0.4916,0.44055}))</f>
        <v/>
      </c>
      <c r="Z1151" s="22">
        <f>IF(X1151&lt;0,0.9,LOOKUP(X1151,{0,1950001,3300001,6950001,9000001,18000001,40000001},{0.84895,0.7979,0.6958,0.66517,0.56307,0.4916,0.44055}))</f>
        <v/>
      </c>
      <c r="AA1151" s="22">
        <f>IF(W1151&lt;0,0,CHOOSE(MATCH(W1151,{0,1950001,3300001,6950001,9000001},1),5.105/84.895,10.21/79.79,20.42/69.58,23.483/66.517,33.693/56.307))</f>
        <v/>
      </c>
      <c r="AB1151" s="21">
        <f>IF(C1151&lt;=2000,0,(MIN(C1151,ROUNDDOWN(F1151*0.3,0))-2000)*0.1)</f>
        <v/>
      </c>
      <c r="AC1151" s="21">
        <f>IF(C1151&lt;=2000,0,MIN((C1151-2000)*Y1151,(R1151+S1151)*0.2))</f>
        <v/>
      </c>
      <c r="AD1151" s="21">
        <f>IF(C1151&lt;=2000,0,MIN((C1151-2000)*Z1151,(T1151+U1151)*0.2))</f>
        <v/>
      </c>
      <c r="AE1151" s="21">
        <f>AC1151*AA1151</f>
        <v/>
      </c>
      <c r="AF1151" s="21">
        <f>ROUNDDOWN(R1151,-2)+ROUNDDOWN(S1151,-2)</f>
        <v/>
      </c>
      <c r="AG1151" s="21">
        <f>ROUNDDOWN(MAX(0,R1151-(AB1151+AC1151+AE1151)*0.6),-2)+ROUNDDOWN(MAX(0,S1151-(AB1151+AC1151+AE1151)*0.4),-2)</f>
        <v/>
      </c>
      <c r="AH1151" s="21">
        <f>ROUNDDOWN(MAX(0,T1151-(AB1151+AD1151)*0.6),-2)+ROUNDDOWN(MAX(0,U1151-(AB1151+AD1151)*0.4),-2)</f>
        <v/>
      </c>
      <c r="AI1151" s="21">
        <f>ROUNDDOWN(T1151,-2)+ROUNDDOWN(U1151,-2)</f>
        <v/>
      </c>
      <c r="AJ1151" s="21">
        <f>M1151+AF1151</f>
        <v/>
      </c>
      <c r="AK1151" s="21">
        <f>M1151+AG1151</f>
        <v/>
      </c>
      <c r="AL1151" s="21">
        <f>N1151+AH1151</f>
        <v/>
      </c>
      <c r="AM1151" s="21">
        <f>O1151+AI1151</f>
        <v/>
      </c>
      <c r="AN1151" s="21">
        <f>N1151+AI1151</f>
        <v/>
      </c>
      <c r="AO1151" s="21">
        <f>ROUNDDOWN((R1151+S1151)*0.2/Y1151+2000,0)</f>
        <v/>
      </c>
      <c r="AP1151" s="21">
        <f>ROUNDDOWN((T1151+U1151)*0.2/Z1151+2000,0)</f>
        <v/>
      </c>
      <c r="AQ1151" s="21">
        <f>AL1151-AK1151</f>
        <v/>
      </c>
      <c r="AR1151" s="21">
        <f>AM1151-AK1151</f>
        <v/>
      </c>
      <c r="AS1151" s="21">
        <f>AM1151-AL1151</f>
        <v/>
      </c>
      <c r="AT1151" s="21">
        <f>AK1151+C1151-AJ1151</f>
        <v/>
      </c>
      <c r="AU1151" s="21">
        <f>AL1151+C1151-AM1151</f>
        <v/>
      </c>
      <c r="AV1151" s="21">
        <f>AN1151+C1151-AM1151</f>
        <v/>
      </c>
    </row>
    <row r="1152">
      <c r="A1152" t="inlineStr">
        <is>
          <t>医療費の境目</t>
        </is>
      </c>
      <c r="B1152" s="21">
        <f>'3_医療費の境目'!$B$3</f>
        <v/>
      </c>
      <c r="C1152" s="21">
        <f>IF('3_医療費の境目'!$B$4="",AO1152,'3_医療費の境目'!$B$4)</f>
        <v/>
      </c>
      <c r="D1152" s="21">
        <f>'3_医療費の境目'!D1152</f>
        <v/>
      </c>
      <c r="E1152" s="21">
        <f>ROUND(MIN(B1152/12,650000)*12*0.0915+MIN(B1152/12,1390000)*12*(0.0504+0)+B1152*0.005,0)</f>
        <v/>
      </c>
      <c r="F1152" s="21">
        <f>IF(B1152&lt;741000,0,IF(B1152&lt;2191000,B1152-740000,IF(B1152&lt;2193000,1451000,IF(B1152&lt;2196000,1453000,IF(B1152&lt;2200000,1456000,IF(B1152&lt;3600000,ROUND(ROUNDDOWN(B1152/4,-3)*2.8,0)-80000,IF(B1152&lt;6600000,ROUND(ROUNDDOWN(B1152/4,-3)*3.2,0)-440000,IF(B1152&lt;8500000,ROUNDDOWN(B1152*0.9,0)-1100000,B1152-1950000))))))))</f>
        <v/>
      </c>
      <c r="G1152" s="21">
        <f>IF(F1152&gt;23500000,NA(),IF(F1152&lt;=4890000,1040000,IF(F1152&lt;=6550000,670000,620000)))</f>
        <v/>
      </c>
      <c r="H1152" s="21">
        <f>IF(D1152&lt;=0,0,MAX(0,MIN(2000000,D1152-MIN(100000,ROUNDDOWN(F1152*0.05,0)))))</f>
        <v/>
      </c>
      <c r="I1152" s="21">
        <f>IF(C1152&lt;=2000,0,MIN(C1152,ROUNDDOWN(F1152*0.4,0))-2000)</f>
        <v/>
      </c>
      <c r="J1152" s="21">
        <f>MAX(0,ROUNDDOWN(F1152-E1152-G1152,-3))</f>
        <v/>
      </c>
      <c r="K1152" s="21">
        <f>MAX(0,ROUNDDOWN(F1152-E1152-G1152-H1152-I1152,-3))</f>
        <v/>
      </c>
      <c r="L1152" s="21">
        <f>MAX(0,ROUNDDOWN(F1152-E1152-G1152-H1152,-3))</f>
        <v/>
      </c>
      <c r="M1152" s="21">
        <f>IF(J1152&lt;=0,0,ROUNDDOWN((J1152*LOOKUP(J1152,{0,1950001,3300001,6950001,9000001,18000001,40000001},{0.05,0.1,0.2,0.23,0.33,0.4,0.45})-LOOKUP(J1152,{0,1950001,3300001,6950001,9000001,18000001,40000001},{0,97500,427500,636000,1536000,2796000,4796000}))*1.021,-2))</f>
        <v/>
      </c>
      <c r="N1152" s="21">
        <f>IF(K1152&lt;=0,0,ROUNDDOWN((K1152*LOOKUP(K1152,{0,1950001,3300001,6950001,9000001,18000001,40000001},{0.05,0.1,0.2,0.23,0.33,0.4,0.45})-LOOKUP(K1152,{0,1950001,3300001,6950001,9000001,18000001,40000001},{0,97500,427500,636000,1536000,2796000,4796000}))*1.021,-2))</f>
        <v/>
      </c>
      <c r="O1152" s="21">
        <f>IF(L1152&lt;=0,0,ROUNDDOWN((L1152*LOOKUP(L1152,{0,1950001,3300001,6950001,9000001,18000001,40000001},{0.05,0.1,0.2,0.23,0.33,0.4,0.45})-LOOKUP(L1152,{0,1950001,3300001,6950001,9000001,18000001,40000001},{0,97500,427500,636000,1536000,2796000,4796000}))*1.021,-2))</f>
        <v/>
      </c>
      <c r="P1152" s="21">
        <f>MAX(0,ROUNDDOWN(F1152-E1152-430000,-3))</f>
        <v/>
      </c>
      <c r="Q1152" s="21">
        <f>MAX(0,ROUNDDOWN(F1152-E1152-430000-H1152,-3))</f>
        <v/>
      </c>
      <c r="R1152" s="21">
        <f>IF(F1152&lt;=450000,0,MAX(0,P1152*0.06-MIN(50000,P1152)*0.03))</f>
        <v/>
      </c>
      <c r="S1152" s="21">
        <f>IF(F1152&lt;=450000,0,MAX(0,P1152*0.04-MIN(50000,P1152)*0.02))</f>
        <v/>
      </c>
      <c r="T1152" s="21">
        <f>IF(F1152&lt;=450000,0,MAX(0,Q1152*0.06-MIN(50000,Q1152)*0.03))</f>
        <v/>
      </c>
      <c r="U1152" s="21">
        <f>IF(F1152&lt;=450000,0,MAX(0,Q1152*0.04-MIN(50000,Q1152)*0.02))</f>
        <v/>
      </c>
      <c r="V1152" s="21">
        <f>50000+MAX(0,G1152-480000)</f>
        <v/>
      </c>
      <c r="W1152" s="21">
        <f>P1152-V1152</f>
        <v/>
      </c>
      <c r="X1152" s="21">
        <f>Q1152-V1152</f>
        <v/>
      </c>
      <c r="Y1152" s="22">
        <f>IF(W1152&lt;0,0.9,LOOKUP(W1152,{0,1950001,3300001,6950001,9000001,18000001,40000001},{0.84895,0.7979,0.6958,0.66517,0.56307,0.4916,0.44055}))</f>
        <v/>
      </c>
      <c r="Z1152" s="22">
        <f>IF(X1152&lt;0,0.9,LOOKUP(X1152,{0,1950001,3300001,6950001,9000001,18000001,40000001},{0.84895,0.7979,0.6958,0.66517,0.56307,0.4916,0.44055}))</f>
        <v/>
      </c>
      <c r="AA1152" s="22">
        <f>IF(W1152&lt;0,0,CHOOSE(MATCH(W1152,{0,1950001,3300001,6950001,9000001},1),5.105/84.895,10.21/79.79,20.42/69.58,23.483/66.517,33.693/56.307))</f>
        <v/>
      </c>
      <c r="AB1152" s="21">
        <f>IF(C1152&lt;=2000,0,(MIN(C1152,ROUNDDOWN(F1152*0.3,0))-2000)*0.1)</f>
        <v/>
      </c>
      <c r="AC1152" s="21">
        <f>IF(C1152&lt;=2000,0,MIN((C1152-2000)*Y1152,(R1152+S1152)*0.2))</f>
        <v/>
      </c>
      <c r="AD1152" s="21">
        <f>IF(C1152&lt;=2000,0,MIN((C1152-2000)*Z1152,(T1152+U1152)*0.2))</f>
        <v/>
      </c>
      <c r="AE1152" s="21">
        <f>AC1152*AA1152</f>
        <v/>
      </c>
      <c r="AF1152" s="21">
        <f>ROUNDDOWN(R1152,-2)+ROUNDDOWN(S1152,-2)</f>
        <v/>
      </c>
      <c r="AG1152" s="21">
        <f>ROUNDDOWN(MAX(0,R1152-(AB1152+AC1152+AE1152)*0.6),-2)+ROUNDDOWN(MAX(0,S1152-(AB1152+AC1152+AE1152)*0.4),-2)</f>
        <v/>
      </c>
      <c r="AH1152" s="21">
        <f>ROUNDDOWN(MAX(0,T1152-(AB1152+AD1152)*0.6),-2)+ROUNDDOWN(MAX(0,U1152-(AB1152+AD1152)*0.4),-2)</f>
        <v/>
      </c>
      <c r="AI1152" s="21">
        <f>ROUNDDOWN(T1152,-2)+ROUNDDOWN(U1152,-2)</f>
        <v/>
      </c>
      <c r="AJ1152" s="21">
        <f>M1152+AF1152</f>
        <v/>
      </c>
      <c r="AK1152" s="21">
        <f>M1152+AG1152</f>
        <v/>
      </c>
      <c r="AL1152" s="21">
        <f>N1152+AH1152</f>
        <v/>
      </c>
      <c r="AM1152" s="21">
        <f>O1152+AI1152</f>
        <v/>
      </c>
      <c r="AN1152" s="21">
        <f>N1152+AI1152</f>
        <v/>
      </c>
      <c r="AO1152" s="21">
        <f>ROUNDDOWN((R1152+S1152)*0.2/Y1152+2000,0)</f>
        <v/>
      </c>
      <c r="AP1152" s="21">
        <f>ROUNDDOWN((T1152+U1152)*0.2/Z1152+2000,0)</f>
        <v/>
      </c>
      <c r="AQ1152" s="21">
        <f>AL1152-AK1152</f>
        <v/>
      </c>
      <c r="AR1152" s="21">
        <f>AM1152-AK1152</f>
        <v/>
      </c>
      <c r="AS1152" s="21">
        <f>AM1152-AL1152</f>
        <v/>
      </c>
      <c r="AT1152" s="21">
        <f>AK1152+C1152-AJ1152</f>
        <v/>
      </c>
      <c r="AU1152" s="21">
        <f>AL1152+C1152-AM1152</f>
        <v/>
      </c>
      <c r="AV1152" s="21">
        <f>AN1152+C1152-AM1152</f>
        <v/>
      </c>
    </row>
    <row r="1153">
      <c r="A1153" t="inlineStr">
        <is>
          <t>医療費の境目</t>
        </is>
      </c>
      <c r="B1153" s="21">
        <f>'3_医療費の境目'!$B$3</f>
        <v/>
      </c>
      <c r="C1153" s="21">
        <f>IF('3_医療費の境目'!$B$4="",AO1153,'3_医療費の境目'!$B$4)</f>
        <v/>
      </c>
      <c r="D1153" s="21">
        <f>'3_医療費の境目'!D1153</f>
        <v/>
      </c>
      <c r="E1153" s="21">
        <f>ROUND(MIN(B1153/12,650000)*12*0.0915+MIN(B1153/12,1390000)*12*(0.0504+0)+B1153*0.005,0)</f>
        <v/>
      </c>
      <c r="F1153" s="21">
        <f>IF(B1153&lt;741000,0,IF(B1153&lt;2191000,B1153-740000,IF(B1153&lt;2193000,1451000,IF(B1153&lt;2196000,1453000,IF(B1153&lt;2200000,1456000,IF(B1153&lt;3600000,ROUND(ROUNDDOWN(B1153/4,-3)*2.8,0)-80000,IF(B1153&lt;6600000,ROUND(ROUNDDOWN(B1153/4,-3)*3.2,0)-440000,IF(B1153&lt;8500000,ROUNDDOWN(B1153*0.9,0)-1100000,B1153-1950000))))))))</f>
        <v/>
      </c>
      <c r="G1153" s="21">
        <f>IF(F1153&gt;23500000,NA(),IF(F1153&lt;=4890000,1040000,IF(F1153&lt;=6550000,670000,620000)))</f>
        <v/>
      </c>
      <c r="H1153" s="21">
        <f>IF(D1153&lt;=0,0,MAX(0,MIN(2000000,D1153-MIN(100000,ROUNDDOWN(F1153*0.05,0)))))</f>
        <v/>
      </c>
      <c r="I1153" s="21">
        <f>IF(C1153&lt;=2000,0,MIN(C1153,ROUNDDOWN(F1153*0.4,0))-2000)</f>
        <v/>
      </c>
      <c r="J1153" s="21">
        <f>MAX(0,ROUNDDOWN(F1153-E1153-G1153,-3))</f>
        <v/>
      </c>
      <c r="K1153" s="21">
        <f>MAX(0,ROUNDDOWN(F1153-E1153-G1153-H1153-I1153,-3))</f>
        <v/>
      </c>
      <c r="L1153" s="21">
        <f>MAX(0,ROUNDDOWN(F1153-E1153-G1153-H1153,-3))</f>
        <v/>
      </c>
      <c r="M1153" s="21">
        <f>IF(J1153&lt;=0,0,ROUNDDOWN((J1153*LOOKUP(J1153,{0,1950001,3300001,6950001,9000001,18000001,40000001},{0.05,0.1,0.2,0.23,0.33,0.4,0.45})-LOOKUP(J1153,{0,1950001,3300001,6950001,9000001,18000001,40000001},{0,97500,427500,636000,1536000,2796000,4796000}))*1.021,-2))</f>
        <v/>
      </c>
      <c r="N1153" s="21">
        <f>IF(K1153&lt;=0,0,ROUNDDOWN((K1153*LOOKUP(K1153,{0,1950001,3300001,6950001,9000001,18000001,40000001},{0.05,0.1,0.2,0.23,0.33,0.4,0.45})-LOOKUP(K1153,{0,1950001,3300001,6950001,9000001,18000001,40000001},{0,97500,427500,636000,1536000,2796000,4796000}))*1.021,-2))</f>
        <v/>
      </c>
      <c r="O1153" s="21">
        <f>IF(L1153&lt;=0,0,ROUNDDOWN((L1153*LOOKUP(L1153,{0,1950001,3300001,6950001,9000001,18000001,40000001},{0.05,0.1,0.2,0.23,0.33,0.4,0.45})-LOOKUP(L1153,{0,1950001,3300001,6950001,9000001,18000001,40000001},{0,97500,427500,636000,1536000,2796000,4796000}))*1.021,-2))</f>
        <v/>
      </c>
      <c r="P1153" s="21">
        <f>MAX(0,ROUNDDOWN(F1153-E1153-430000,-3))</f>
        <v/>
      </c>
      <c r="Q1153" s="21">
        <f>MAX(0,ROUNDDOWN(F1153-E1153-430000-H1153,-3))</f>
        <v/>
      </c>
      <c r="R1153" s="21">
        <f>IF(F1153&lt;=450000,0,MAX(0,P1153*0.06-MIN(50000,P1153)*0.03))</f>
        <v/>
      </c>
      <c r="S1153" s="21">
        <f>IF(F1153&lt;=450000,0,MAX(0,P1153*0.04-MIN(50000,P1153)*0.02))</f>
        <v/>
      </c>
      <c r="T1153" s="21">
        <f>IF(F1153&lt;=450000,0,MAX(0,Q1153*0.06-MIN(50000,Q1153)*0.03))</f>
        <v/>
      </c>
      <c r="U1153" s="21">
        <f>IF(F1153&lt;=450000,0,MAX(0,Q1153*0.04-MIN(50000,Q1153)*0.02))</f>
        <v/>
      </c>
      <c r="V1153" s="21">
        <f>50000+MAX(0,G1153-480000)</f>
        <v/>
      </c>
      <c r="W1153" s="21">
        <f>P1153-V1153</f>
        <v/>
      </c>
      <c r="X1153" s="21">
        <f>Q1153-V1153</f>
        <v/>
      </c>
      <c r="Y1153" s="22">
        <f>IF(W1153&lt;0,0.9,LOOKUP(W1153,{0,1950001,3300001,6950001,9000001,18000001,40000001},{0.84895,0.7979,0.6958,0.66517,0.56307,0.4916,0.44055}))</f>
        <v/>
      </c>
      <c r="Z1153" s="22">
        <f>IF(X1153&lt;0,0.9,LOOKUP(X1153,{0,1950001,3300001,6950001,9000001,18000001,40000001},{0.84895,0.7979,0.6958,0.66517,0.56307,0.4916,0.44055}))</f>
        <v/>
      </c>
      <c r="AA1153" s="22">
        <f>IF(W1153&lt;0,0,CHOOSE(MATCH(W1153,{0,1950001,3300001,6950001,9000001},1),5.105/84.895,10.21/79.79,20.42/69.58,23.483/66.517,33.693/56.307))</f>
        <v/>
      </c>
      <c r="AB1153" s="21">
        <f>IF(C1153&lt;=2000,0,(MIN(C1153,ROUNDDOWN(F1153*0.3,0))-2000)*0.1)</f>
        <v/>
      </c>
      <c r="AC1153" s="21">
        <f>IF(C1153&lt;=2000,0,MIN((C1153-2000)*Y1153,(R1153+S1153)*0.2))</f>
        <v/>
      </c>
      <c r="AD1153" s="21">
        <f>IF(C1153&lt;=2000,0,MIN((C1153-2000)*Z1153,(T1153+U1153)*0.2))</f>
        <v/>
      </c>
      <c r="AE1153" s="21">
        <f>AC1153*AA1153</f>
        <v/>
      </c>
      <c r="AF1153" s="21">
        <f>ROUNDDOWN(R1153,-2)+ROUNDDOWN(S1153,-2)</f>
        <v/>
      </c>
      <c r="AG1153" s="21">
        <f>ROUNDDOWN(MAX(0,R1153-(AB1153+AC1153+AE1153)*0.6),-2)+ROUNDDOWN(MAX(0,S1153-(AB1153+AC1153+AE1153)*0.4),-2)</f>
        <v/>
      </c>
      <c r="AH1153" s="21">
        <f>ROUNDDOWN(MAX(0,T1153-(AB1153+AD1153)*0.6),-2)+ROUNDDOWN(MAX(0,U1153-(AB1153+AD1153)*0.4),-2)</f>
        <v/>
      </c>
      <c r="AI1153" s="21">
        <f>ROUNDDOWN(T1153,-2)+ROUNDDOWN(U1153,-2)</f>
        <v/>
      </c>
      <c r="AJ1153" s="21">
        <f>M1153+AF1153</f>
        <v/>
      </c>
      <c r="AK1153" s="21">
        <f>M1153+AG1153</f>
        <v/>
      </c>
      <c r="AL1153" s="21">
        <f>N1153+AH1153</f>
        <v/>
      </c>
      <c r="AM1153" s="21">
        <f>O1153+AI1153</f>
        <v/>
      </c>
      <c r="AN1153" s="21">
        <f>N1153+AI1153</f>
        <v/>
      </c>
      <c r="AO1153" s="21">
        <f>ROUNDDOWN((R1153+S1153)*0.2/Y1153+2000,0)</f>
        <v/>
      </c>
      <c r="AP1153" s="21">
        <f>ROUNDDOWN((T1153+U1153)*0.2/Z1153+2000,0)</f>
        <v/>
      </c>
      <c r="AQ1153" s="21">
        <f>AL1153-AK1153</f>
        <v/>
      </c>
      <c r="AR1153" s="21">
        <f>AM1153-AK1153</f>
        <v/>
      </c>
      <c r="AS1153" s="21">
        <f>AM1153-AL1153</f>
        <v/>
      </c>
      <c r="AT1153" s="21">
        <f>AK1153+C1153-AJ1153</f>
        <v/>
      </c>
      <c r="AU1153" s="21">
        <f>AL1153+C1153-AM1153</f>
        <v/>
      </c>
      <c r="AV1153" s="21">
        <f>AN1153+C1153-AM1153</f>
        <v/>
      </c>
    </row>
    <row r="1154">
      <c r="A1154" t="inlineStr">
        <is>
          <t>医療費の境目</t>
        </is>
      </c>
      <c r="B1154" s="21">
        <f>'3_医療費の境目'!$B$3</f>
        <v/>
      </c>
      <c r="C1154" s="21">
        <f>IF('3_医療費の境目'!$B$4="",AO1154,'3_医療費の境目'!$B$4)</f>
        <v/>
      </c>
      <c r="D1154" s="21">
        <f>'3_医療費の境目'!D1154</f>
        <v/>
      </c>
      <c r="E1154" s="21">
        <f>ROUND(MIN(B1154/12,650000)*12*0.0915+MIN(B1154/12,1390000)*12*(0.0504+0)+B1154*0.005,0)</f>
        <v/>
      </c>
      <c r="F1154" s="21">
        <f>IF(B1154&lt;741000,0,IF(B1154&lt;2191000,B1154-740000,IF(B1154&lt;2193000,1451000,IF(B1154&lt;2196000,1453000,IF(B1154&lt;2200000,1456000,IF(B1154&lt;3600000,ROUND(ROUNDDOWN(B1154/4,-3)*2.8,0)-80000,IF(B1154&lt;6600000,ROUND(ROUNDDOWN(B1154/4,-3)*3.2,0)-440000,IF(B1154&lt;8500000,ROUNDDOWN(B1154*0.9,0)-1100000,B1154-1950000))))))))</f>
        <v/>
      </c>
      <c r="G1154" s="21">
        <f>IF(F1154&gt;23500000,NA(),IF(F1154&lt;=4890000,1040000,IF(F1154&lt;=6550000,670000,620000)))</f>
        <v/>
      </c>
      <c r="H1154" s="21">
        <f>IF(D1154&lt;=0,0,MAX(0,MIN(2000000,D1154-MIN(100000,ROUNDDOWN(F1154*0.05,0)))))</f>
        <v/>
      </c>
      <c r="I1154" s="21">
        <f>IF(C1154&lt;=2000,0,MIN(C1154,ROUNDDOWN(F1154*0.4,0))-2000)</f>
        <v/>
      </c>
      <c r="J1154" s="21">
        <f>MAX(0,ROUNDDOWN(F1154-E1154-G1154,-3))</f>
        <v/>
      </c>
      <c r="K1154" s="21">
        <f>MAX(0,ROUNDDOWN(F1154-E1154-G1154-H1154-I1154,-3))</f>
        <v/>
      </c>
      <c r="L1154" s="21">
        <f>MAX(0,ROUNDDOWN(F1154-E1154-G1154-H1154,-3))</f>
        <v/>
      </c>
      <c r="M1154" s="21">
        <f>IF(J1154&lt;=0,0,ROUNDDOWN((J1154*LOOKUP(J1154,{0,1950001,3300001,6950001,9000001,18000001,40000001},{0.05,0.1,0.2,0.23,0.33,0.4,0.45})-LOOKUP(J1154,{0,1950001,3300001,6950001,9000001,18000001,40000001},{0,97500,427500,636000,1536000,2796000,4796000}))*1.021,-2))</f>
        <v/>
      </c>
      <c r="N1154" s="21">
        <f>IF(K1154&lt;=0,0,ROUNDDOWN((K1154*LOOKUP(K1154,{0,1950001,3300001,6950001,9000001,18000001,40000001},{0.05,0.1,0.2,0.23,0.33,0.4,0.45})-LOOKUP(K1154,{0,1950001,3300001,6950001,9000001,18000001,40000001},{0,97500,427500,636000,1536000,2796000,4796000}))*1.021,-2))</f>
        <v/>
      </c>
      <c r="O1154" s="21">
        <f>IF(L1154&lt;=0,0,ROUNDDOWN((L1154*LOOKUP(L1154,{0,1950001,3300001,6950001,9000001,18000001,40000001},{0.05,0.1,0.2,0.23,0.33,0.4,0.45})-LOOKUP(L1154,{0,1950001,3300001,6950001,9000001,18000001,40000001},{0,97500,427500,636000,1536000,2796000,4796000}))*1.021,-2))</f>
        <v/>
      </c>
      <c r="P1154" s="21">
        <f>MAX(0,ROUNDDOWN(F1154-E1154-430000,-3))</f>
        <v/>
      </c>
      <c r="Q1154" s="21">
        <f>MAX(0,ROUNDDOWN(F1154-E1154-430000-H1154,-3))</f>
        <v/>
      </c>
      <c r="R1154" s="21">
        <f>IF(F1154&lt;=450000,0,MAX(0,P1154*0.06-MIN(50000,P1154)*0.03))</f>
        <v/>
      </c>
      <c r="S1154" s="21">
        <f>IF(F1154&lt;=450000,0,MAX(0,P1154*0.04-MIN(50000,P1154)*0.02))</f>
        <v/>
      </c>
      <c r="T1154" s="21">
        <f>IF(F1154&lt;=450000,0,MAX(0,Q1154*0.06-MIN(50000,Q1154)*0.03))</f>
        <v/>
      </c>
      <c r="U1154" s="21">
        <f>IF(F1154&lt;=450000,0,MAX(0,Q1154*0.04-MIN(50000,Q1154)*0.02))</f>
        <v/>
      </c>
      <c r="V1154" s="21">
        <f>50000+MAX(0,G1154-480000)</f>
        <v/>
      </c>
      <c r="W1154" s="21">
        <f>P1154-V1154</f>
        <v/>
      </c>
      <c r="X1154" s="21">
        <f>Q1154-V1154</f>
        <v/>
      </c>
      <c r="Y1154" s="22">
        <f>IF(W1154&lt;0,0.9,LOOKUP(W1154,{0,1950001,3300001,6950001,9000001,18000001,40000001},{0.84895,0.7979,0.6958,0.66517,0.56307,0.4916,0.44055}))</f>
        <v/>
      </c>
      <c r="Z1154" s="22">
        <f>IF(X1154&lt;0,0.9,LOOKUP(X1154,{0,1950001,3300001,6950001,9000001,18000001,40000001},{0.84895,0.7979,0.6958,0.66517,0.56307,0.4916,0.44055}))</f>
        <v/>
      </c>
      <c r="AA1154" s="22">
        <f>IF(W1154&lt;0,0,CHOOSE(MATCH(W1154,{0,1950001,3300001,6950001,9000001},1),5.105/84.895,10.21/79.79,20.42/69.58,23.483/66.517,33.693/56.307))</f>
        <v/>
      </c>
      <c r="AB1154" s="21">
        <f>IF(C1154&lt;=2000,0,(MIN(C1154,ROUNDDOWN(F1154*0.3,0))-2000)*0.1)</f>
        <v/>
      </c>
      <c r="AC1154" s="21">
        <f>IF(C1154&lt;=2000,0,MIN((C1154-2000)*Y1154,(R1154+S1154)*0.2))</f>
        <v/>
      </c>
      <c r="AD1154" s="21">
        <f>IF(C1154&lt;=2000,0,MIN((C1154-2000)*Z1154,(T1154+U1154)*0.2))</f>
        <v/>
      </c>
      <c r="AE1154" s="21">
        <f>AC1154*AA1154</f>
        <v/>
      </c>
      <c r="AF1154" s="21">
        <f>ROUNDDOWN(R1154,-2)+ROUNDDOWN(S1154,-2)</f>
        <v/>
      </c>
      <c r="AG1154" s="21">
        <f>ROUNDDOWN(MAX(0,R1154-(AB1154+AC1154+AE1154)*0.6),-2)+ROUNDDOWN(MAX(0,S1154-(AB1154+AC1154+AE1154)*0.4),-2)</f>
        <v/>
      </c>
      <c r="AH1154" s="21">
        <f>ROUNDDOWN(MAX(0,T1154-(AB1154+AD1154)*0.6),-2)+ROUNDDOWN(MAX(0,U1154-(AB1154+AD1154)*0.4),-2)</f>
        <v/>
      </c>
      <c r="AI1154" s="21">
        <f>ROUNDDOWN(T1154,-2)+ROUNDDOWN(U1154,-2)</f>
        <v/>
      </c>
      <c r="AJ1154" s="21">
        <f>M1154+AF1154</f>
        <v/>
      </c>
      <c r="AK1154" s="21">
        <f>M1154+AG1154</f>
        <v/>
      </c>
      <c r="AL1154" s="21">
        <f>N1154+AH1154</f>
        <v/>
      </c>
      <c r="AM1154" s="21">
        <f>O1154+AI1154</f>
        <v/>
      </c>
      <c r="AN1154" s="21">
        <f>N1154+AI1154</f>
        <v/>
      </c>
      <c r="AO1154" s="21">
        <f>ROUNDDOWN((R1154+S1154)*0.2/Y1154+2000,0)</f>
        <v/>
      </c>
      <c r="AP1154" s="21">
        <f>ROUNDDOWN((T1154+U1154)*0.2/Z1154+2000,0)</f>
        <v/>
      </c>
      <c r="AQ1154" s="21">
        <f>AL1154-AK1154</f>
        <v/>
      </c>
      <c r="AR1154" s="21">
        <f>AM1154-AK1154</f>
        <v/>
      </c>
      <c r="AS1154" s="21">
        <f>AM1154-AL1154</f>
        <v/>
      </c>
      <c r="AT1154" s="21">
        <f>AK1154+C1154-AJ1154</f>
        <v/>
      </c>
      <c r="AU1154" s="21">
        <f>AL1154+C1154-AM1154</f>
        <v/>
      </c>
      <c r="AV1154" s="21">
        <f>AN1154+C1154-AM1154</f>
        <v/>
      </c>
    </row>
    <row r="1155">
      <c r="A1155" t="inlineStr">
        <is>
          <t>医療費の境目</t>
        </is>
      </c>
      <c r="B1155" s="21">
        <f>'3_医療費の境目'!$B$3</f>
        <v/>
      </c>
      <c r="C1155" s="21">
        <f>IF('3_医療費の境目'!$B$4="",AO1155,'3_医療費の境目'!$B$4)</f>
        <v/>
      </c>
      <c r="D1155" s="21">
        <f>'3_医療費の境目'!D1155</f>
        <v/>
      </c>
      <c r="E1155" s="21">
        <f>ROUND(MIN(B1155/12,650000)*12*0.0915+MIN(B1155/12,1390000)*12*(0.0504+0)+B1155*0.005,0)</f>
        <v/>
      </c>
      <c r="F1155" s="21">
        <f>IF(B1155&lt;741000,0,IF(B1155&lt;2191000,B1155-740000,IF(B1155&lt;2193000,1451000,IF(B1155&lt;2196000,1453000,IF(B1155&lt;2200000,1456000,IF(B1155&lt;3600000,ROUND(ROUNDDOWN(B1155/4,-3)*2.8,0)-80000,IF(B1155&lt;6600000,ROUND(ROUNDDOWN(B1155/4,-3)*3.2,0)-440000,IF(B1155&lt;8500000,ROUNDDOWN(B1155*0.9,0)-1100000,B1155-1950000))))))))</f>
        <v/>
      </c>
      <c r="G1155" s="21">
        <f>IF(F1155&gt;23500000,NA(),IF(F1155&lt;=4890000,1040000,IF(F1155&lt;=6550000,670000,620000)))</f>
        <v/>
      </c>
      <c r="H1155" s="21">
        <f>IF(D1155&lt;=0,0,MAX(0,MIN(2000000,D1155-MIN(100000,ROUNDDOWN(F1155*0.05,0)))))</f>
        <v/>
      </c>
      <c r="I1155" s="21">
        <f>IF(C1155&lt;=2000,0,MIN(C1155,ROUNDDOWN(F1155*0.4,0))-2000)</f>
        <v/>
      </c>
      <c r="J1155" s="21">
        <f>MAX(0,ROUNDDOWN(F1155-E1155-G1155,-3))</f>
        <v/>
      </c>
      <c r="K1155" s="21">
        <f>MAX(0,ROUNDDOWN(F1155-E1155-G1155-H1155-I1155,-3))</f>
        <v/>
      </c>
      <c r="L1155" s="21">
        <f>MAX(0,ROUNDDOWN(F1155-E1155-G1155-H1155,-3))</f>
        <v/>
      </c>
      <c r="M1155" s="21">
        <f>IF(J1155&lt;=0,0,ROUNDDOWN((J1155*LOOKUP(J1155,{0,1950001,3300001,6950001,9000001,18000001,40000001},{0.05,0.1,0.2,0.23,0.33,0.4,0.45})-LOOKUP(J1155,{0,1950001,3300001,6950001,9000001,18000001,40000001},{0,97500,427500,636000,1536000,2796000,4796000}))*1.021,-2))</f>
        <v/>
      </c>
      <c r="N1155" s="21">
        <f>IF(K1155&lt;=0,0,ROUNDDOWN((K1155*LOOKUP(K1155,{0,1950001,3300001,6950001,9000001,18000001,40000001},{0.05,0.1,0.2,0.23,0.33,0.4,0.45})-LOOKUP(K1155,{0,1950001,3300001,6950001,9000001,18000001,40000001},{0,97500,427500,636000,1536000,2796000,4796000}))*1.021,-2))</f>
        <v/>
      </c>
      <c r="O1155" s="21">
        <f>IF(L1155&lt;=0,0,ROUNDDOWN((L1155*LOOKUP(L1155,{0,1950001,3300001,6950001,9000001,18000001,40000001},{0.05,0.1,0.2,0.23,0.33,0.4,0.45})-LOOKUP(L1155,{0,1950001,3300001,6950001,9000001,18000001,40000001},{0,97500,427500,636000,1536000,2796000,4796000}))*1.021,-2))</f>
        <v/>
      </c>
      <c r="P1155" s="21">
        <f>MAX(0,ROUNDDOWN(F1155-E1155-430000,-3))</f>
        <v/>
      </c>
      <c r="Q1155" s="21">
        <f>MAX(0,ROUNDDOWN(F1155-E1155-430000-H1155,-3))</f>
        <v/>
      </c>
      <c r="R1155" s="21">
        <f>IF(F1155&lt;=450000,0,MAX(0,P1155*0.06-MIN(50000,P1155)*0.03))</f>
        <v/>
      </c>
      <c r="S1155" s="21">
        <f>IF(F1155&lt;=450000,0,MAX(0,P1155*0.04-MIN(50000,P1155)*0.02))</f>
        <v/>
      </c>
      <c r="T1155" s="21">
        <f>IF(F1155&lt;=450000,0,MAX(0,Q1155*0.06-MIN(50000,Q1155)*0.03))</f>
        <v/>
      </c>
      <c r="U1155" s="21">
        <f>IF(F1155&lt;=450000,0,MAX(0,Q1155*0.04-MIN(50000,Q1155)*0.02))</f>
        <v/>
      </c>
      <c r="V1155" s="21">
        <f>50000+MAX(0,G1155-480000)</f>
        <v/>
      </c>
      <c r="W1155" s="21">
        <f>P1155-V1155</f>
        <v/>
      </c>
      <c r="X1155" s="21">
        <f>Q1155-V1155</f>
        <v/>
      </c>
      <c r="Y1155" s="22">
        <f>IF(W1155&lt;0,0.9,LOOKUP(W1155,{0,1950001,3300001,6950001,9000001,18000001,40000001},{0.84895,0.7979,0.6958,0.66517,0.56307,0.4916,0.44055}))</f>
        <v/>
      </c>
      <c r="Z1155" s="22">
        <f>IF(X1155&lt;0,0.9,LOOKUP(X1155,{0,1950001,3300001,6950001,9000001,18000001,40000001},{0.84895,0.7979,0.6958,0.66517,0.56307,0.4916,0.44055}))</f>
        <v/>
      </c>
      <c r="AA1155" s="22">
        <f>IF(W1155&lt;0,0,CHOOSE(MATCH(W1155,{0,1950001,3300001,6950001,9000001},1),5.105/84.895,10.21/79.79,20.42/69.58,23.483/66.517,33.693/56.307))</f>
        <v/>
      </c>
      <c r="AB1155" s="21">
        <f>IF(C1155&lt;=2000,0,(MIN(C1155,ROUNDDOWN(F1155*0.3,0))-2000)*0.1)</f>
        <v/>
      </c>
      <c r="AC1155" s="21">
        <f>IF(C1155&lt;=2000,0,MIN((C1155-2000)*Y1155,(R1155+S1155)*0.2))</f>
        <v/>
      </c>
      <c r="AD1155" s="21">
        <f>IF(C1155&lt;=2000,0,MIN((C1155-2000)*Z1155,(T1155+U1155)*0.2))</f>
        <v/>
      </c>
      <c r="AE1155" s="21">
        <f>AC1155*AA1155</f>
        <v/>
      </c>
      <c r="AF1155" s="21">
        <f>ROUNDDOWN(R1155,-2)+ROUNDDOWN(S1155,-2)</f>
        <v/>
      </c>
      <c r="AG1155" s="21">
        <f>ROUNDDOWN(MAX(0,R1155-(AB1155+AC1155+AE1155)*0.6),-2)+ROUNDDOWN(MAX(0,S1155-(AB1155+AC1155+AE1155)*0.4),-2)</f>
        <v/>
      </c>
      <c r="AH1155" s="21">
        <f>ROUNDDOWN(MAX(0,T1155-(AB1155+AD1155)*0.6),-2)+ROUNDDOWN(MAX(0,U1155-(AB1155+AD1155)*0.4),-2)</f>
        <v/>
      </c>
      <c r="AI1155" s="21">
        <f>ROUNDDOWN(T1155,-2)+ROUNDDOWN(U1155,-2)</f>
        <v/>
      </c>
      <c r="AJ1155" s="21">
        <f>M1155+AF1155</f>
        <v/>
      </c>
      <c r="AK1155" s="21">
        <f>M1155+AG1155</f>
        <v/>
      </c>
      <c r="AL1155" s="21">
        <f>N1155+AH1155</f>
        <v/>
      </c>
      <c r="AM1155" s="21">
        <f>O1155+AI1155</f>
        <v/>
      </c>
      <c r="AN1155" s="21">
        <f>N1155+AI1155</f>
        <v/>
      </c>
      <c r="AO1155" s="21">
        <f>ROUNDDOWN((R1155+S1155)*0.2/Y1155+2000,0)</f>
        <v/>
      </c>
      <c r="AP1155" s="21">
        <f>ROUNDDOWN((T1155+U1155)*0.2/Z1155+2000,0)</f>
        <v/>
      </c>
      <c r="AQ1155" s="21">
        <f>AL1155-AK1155</f>
        <v/>
      </c>
      <c r="AR1155" s="21">
        <f>AM1155-AK1155</f>
        <v/>
      </c>
      <c r="AS1155" s="21">
        <f>AM1155-AL1155</f>
        <v/>
      </c>
      <c r="AT1155" s="21">
        <f>AK1155+C1155-AJ1155</f>
        <v/>
      </c>
      <c r="AU1155" s="21">
        <f>AL1155+C1155-AM1155</f>
        <v/>
      </c>
      <c r="AV1155" s="21">
        <f>AN1155+C1155-AM1155</f>
        <v/>
      </c>
    </row>
    <row r="1156">
      <c r="A1156" t="inlineStr">
        <is>
          <t>医療費の境目</t>
        </is>
      </c>
      <c r="B1156" s="21">
        <f>'3_医療費の境目'!$B$3</f>
        <v/>
      </c>
      <c r="C1156" s="21">
        <f>IF('3_医療費の境目'!$B$4="",AO1156,'3_医療費の境目'!$B$4)</f>
        <v/>
      </c>
      <c r="D1156" s="21">
        <f>'3_医療費の境目'!D1156</f>
        <v/>
      </c>
      <c r="E1156" s="21">
        <f>ROUND(MIN(B1156/12,650000)*12*0.0915+MIN(B1156/12,1390000)*12*(0.0504+0)+B1156*0.005,0)</f>
        <v/>
      </c>
      <c r="F1156" s="21">
        <f>IF(B1156&lt;741000,0,IF(B1156&lt;2191000,B1156-740000,IF(B1156&lt;2193000,1451000,IF(B1156&lt;2196000,1453000,IF(B1156&lt;2200000,1456000,IF(B1156&lt;3600000,ROUND(ROUNDDOWN(B1156/4,-3)*2.8,0)-80000,IF(B1156&lt;6600000,ROUND(ROUNDDOWN(B1156/4,-3)*3.2,0)-440000,IF(B1156&lt;8500000,ROUNDDOWN(B1156*0.9,0)-1100000,B1156-1950000))))))))</f>
        <v/>
      </c>
      <c r="G1156" s="21">
        <f>IF(F1156&gt;23500000,NA(),IF(F1156&lt;=4890000,1040000,IF(F1156&lt;=6550000,670000,620000)))</f>
        <v/>
      </c>
      <c r="H1156" s="21">
        <f>IF(D1156&lt;=0,0,MAX(0,MIN(2000000,D1156-MIN(100000,ROUNDDOWN(F1156*0.05,0)))))</f>
        <v/>
      </c>
      <c r="I1156" s="21">
        <f>IF(C1156&lt;=2000,0,MIN(C1156,ROUNDDOWN(F1156*0.4,0))-2000)</f>
        <v/>
      </c>
      <c r="J1156" s="21">
        <f>MAX(0,ROUNDDOWN(F1156-E1156-G1156,-3))</f>
        <v/>
      </c>
      <c r="K1156" s="21">
        <f>MAX(0,ROUNDDOWN(F1156-E1156-G1156-H1156-I1156,-3))</f>
        <v/>
      </c>
      <c r="L1156" s="21">
        <f>MAX(0,ROUNDDOWN(F1156-E1156-G1156-H1156,-3))</f>
        <v/>
      </c>
      <c r="M1156" s="21">
        <f>IF(J1156&lt;=0,0,ROUNDDOWN((J1156*LOOKUP(J1156,{0,1950001,3300001,6950001,9000001,18000001,40000001},{0.05,0.1,0.2,0.23,0.33,0.4,0.45})-LOOKUP(J1156,{0,1950001,3300001,6950001,9000001,18000001,40000001},{0,97500,427500,636000,1536000,2796000,4796000}))*1.021,-2))</f>
        <v/>
      </c>
      <c r="N1156" s="21">
        <f>IF(K1156&lt;=0,0,ROUNDDOWN((K1156*LOOKUP(K1156,{0,1950001,3300001,6950001,9000001,18000001,40000001},{0.05,0.1,0.2,0.23,0.33,0.4,0.45})-LOOKUP(K1156,{0,1950001,3300001,6950001,9000001,18000001,40000001},{0,97500,427500,636000,1536000,2796000,4796000}))*1.021,-2))</f>
        <v/>
      </c>
      <c r="O1156" s="21">
        <f>IF(L1156&lt;=0,0,ROUNDDOWN((L1156*LOOKUP(L1156,{0,1950001,3300001,6950001,9000001,18000001,40000001},{0.05,0.1,0.2,0.23,0.33,0.4,0.45})-LOOKUP(L1156,{0,1950001,3300001,6950001,9000001,18000001,40000001},{0,97500,427500,636000,1536000,2796000,4796000}))*1.021,-2))</f>
        <v/>
      </c>
      <c r="P1156" s="21">
        <f>MAX(0,ROUNDDOWN(F1156-E1156-430000,-3))</f>
        <v/>
      </c>
      <c r="Q1156" s="21">
        <f>MAX(0,ROUNDDOWN(F1156-E1156-430000-H1156,-3))</f>
        <v/>
      </c>
      <c r="R1156" s="21">
        <f>IF(F1156&lt;=450000,0,MAX(0,P1156*0.06-MIN(50000,P1156)*0.03))</f>
        <v/>
      </c>
      <c r="S1156" s="21">
        <f>IF(F1156&lt;=450000,0,MAX(0,P1156*0.04-MIN(50000,P1156)*0.02))</f>
        <v/>
      </c>
      <c r="T1156" s="21">
        <f>IF(F1156&lt;=450000,0,MAX(0,Q1156*0.06-MIN(50000,Q1156)*0.03))</f>
        <v/>
      </c>
      <c r="U1156" s="21">
        <f>IF(F1156&lt;=450000,0,MAX(0,Q1156*0.04-MIN(50000,Q1156)*0.02))</f>
        <v/>
      </c>
      <c r="V1156" s="21">
        <f>50000+MAX(0,G1156-480000)</f>
        <v/>
      </c>
      <c r="W1156" s="21">
        <f>P1156-V1156</f>
        <v/>
      </c>
      <c r="X1156" s="21">
        <f>Q1156-V1156</f>
        <v/>
      </c>
      <c r="Y1156" s="22">
        <f>IF(W1156&lt;0,0.9,LOOKUP(W1156,{0,1950001,3300001,6950001,9000001,18000001,40000001},{0.84895,0.7979,0.6958,0.66517,0.56307,0.4916,0.44055}))</f>
        <v/>
      </c>
      <c r="Z1156" s="22">
        <f>IF(X1156&lt;0,0.9,LOOKUP(X1156,{0,1950001,3300001,6950001,9000001,18000001,40000001},{0.84895,0.7979,0.6958,0.66517,0.56307,0.4916,0.44055}))</f>
        <v/>
      </c>
      <c r="AA1156" s="22">
        <f>IF(W1156&lt;0,0,CHOOSE(MATCH(W1156,{0,1950001,3300001,6950001,9000001},1),5.105/84.895,10.21/79.79,20.42/69.58,23.483/66.517,33.693/56.307))</f>
        <v/>
      </c>
      <c r="AB1156" s="21">
        <f>IF(C1156&lt;=2000,0,(MIN(C1156,ROUNDDOWN(F1156*0.3,0))-2000)*0.1)</f>
        <v/>
      </c>
      <c r="AC1156" s="21">
        <f>IF(C1156&lt;=2000,0,MIN((C1156-2000)*Y1156,(R1156+S1156)*0.2))</f>
        <v/>
      </c>
      <c r="AD1156" s="21">
        <f>IF(C1156&lt;=2000,0,MIN((C1156-2000)*Z1156,(T1156+U1156)*0.2))</f>
        <v/>
      </c>
      <c r="AE1156" s="21">
        <f>AC1156*AA1156</f>
        <v/>
      </c>
      <c r="AF1156" s="21">
        <f>ROUNDDOWN(R1156,-2)+ROUNDDOWN(S1156,-2)</f>
        <v/>
      </c>
      <c r="AG1156" s="21">
        <f>ROUNDDOWN(MAX(0,R1156-(AB1156+AC1156+AE1156)*0.6),-2)+ROUNDDOWN(MAX(0,S1156-(AB1156+AC1156+AE1156)*0.4),-2)</f>
        <v/>
      </c>
      <c r="AH1156" s="21">
        <f>ROUNDDOWN(MAX(0,T1156-(AB1156+AD1156)*0.6),-2)+ROUNDDOWN(MAX(0,U1156-(AB1156+AD1156)*0.4),-2)</f>
        <v/>
      </c>
      <c r="AI1156" s="21">
        <f>ROUNDDOWN(T1156,-2)+ROUNDDOWN(U1156,-2)</f>
        <v/>
      </c>
      <c r="AJ1156" s="21">
        <f>M1156+AF1156</f>
        <v/>
      </c>
      <c r="AK1156" s="21">
        <f>M1156+AG1156</f>
        <v/>
      </c>
      <c r="AL1156" s="21">
        <f>N1156+AH1156</f>
        <v/>
      </c>
      <c r="AM1156" s="21">
        <f>O1156+AI1156</f>
        <v/>
      </c>
      <c r="AN1156" s="21">
        <f>N1156+AI1156</f>
        <v/>
      </c>
      <c r="AO1156" s="21">
        <f>ROUNDDOWN((R1156+S1156)*0.2/Y1156+2000,0)</f>
        <v/>
      </c>
      <c r="AP1156" s="21">
        <f>ROUNDDOWN((T1156+U1156)*0.2/Z1156+2000,0)</f>
        <v/>
      </c>
      <c r="AQ1156" s="21">
        <f>AL1156-AK1156</f>
        <v/>
      </c>
      <c r="AR1156" s="21">
        <f>AM1156-AK1156</f>
        <v/>
      </c>
      <c r="AS1156" s="21">
        <f>AM1156-AL1156</f>
        <v/>
      </c>
      <c r="AT1156" s="21">
        <f>AK1156+C1156-AJ1156</f>
        <v/>
      </c>
      <c r="AU1156" s="21">
        <f>AL1156+C1156-AM1156</f>
        <v/>
      </c>
      <c r="AV1156" s="21">
        <f>AN1156+C1156-AM1156</f>
        <v/>
      </c>
    </row>
    <row r="1157">
      <c r="A1157" t="inlineStr">
        <is>
          <t>医療費の境目</t>
        </is>
      </c>
      <c r="B1157" s="21">
        <f>'3_医療費の境目'!$B$3</f>
        <v/>
      </c>
      <c r="C1157" s="21">
        <f>IF('3_医療費の境目'!$B$4="",AO1157,'3_医療費の境目'!$B$4)</f>
        <v/>
      </c>
      <c r="D1157" s="21">
        <f>'3_医療費の境目'!D1157</f>
        <v/>
      </c>
      <c r="E1157" s="21">
        <f>ROUND(MIN(B1157/12,650000)*12*0.0915+MIN(B1157/12,1390000)*12*(0.0504+0)+B1157*0.005,0)</f>
        <v/>
      </c>
      <c r="F1157" s="21">
        <f>IF(B1157&lt;741000,0,IF(B1157&lt;2191000,B1157-740000,IF(B1157&lt;2193000,1451000,IF(B1157&lt;2196000,1453000,IF(B1157&lt;2200000,1456000,IF(B1157&lt;3600000,ROUND(ROUNDDOWN(B1157/4,-3)*2.8,0)-80000,IF(B1157&lt;6600000,ROUND(ROUNDDOWN(B1157/4,-3)*3.2,0)-440000,IF(B1157&lt;8500000,ROUNDDOWN(B1157*0.9,0)-1100000,B1157-1950000))))))))</f>
        <v/>
      </c>
      <c r="G1157" s="21">
        <f>IF(F1157&gt;23500000,NA(),IF(F1157&lt;=4890000,1040000,IF(F1157&lt;=6550000,670000,620000)))</f>
        <v/>
      </c>
      <c r="H1157" s="21">
        <f>IF(D1157&lt;=0,0,MAX(0,MIN(2000000,D1157-MIN(100000,ROUNDDOWN(F1157*0.05,0)))))</f>
        <v/>
      </c>
      <c r="I1157" s="21">
        <f>IF(C1157&lt;=2000,0,MIN(C1157,ROUNDDOWN(F1157*0.4,0))-2000)</f>
        <v/>
      </c>
      <c r="J1157" s="21">
        <f>MAX(0,ROUNDDOWN(F1157-E1157-G1157,-3))</f>
        <v/>
      </c>
      <c r="K1157" s="21">
        <f>MAX(0,ROUNDDOWN(F1157-E1157-G1157-H1157-I1157,-3))</f>
        <v/>
      </c>
      <c r="L1157" s="21">
        <f>MAX(0,ROUNDDOWN(F1157-E1157-G1157-H1157,-3))</f>
        <v/>
      </c>
      <c r="M1157" s="21">
        <f>IF(J1157&lt;=0,0,ROUNDDOWN((J1157*LOOKUP(J1157,{0,1950001,3300001,6950001,9000001,18000001,40000001},{0.05,0.1,0.2,0.23,0.33,0.4,0.45})-LOOKUP(J1157,{0,1950001,3300001,6950001,9000001,18000001,40000001},{0,97500,427500,636000,1536000,2796000,4796000}))*1.021,-2))</f>
        <v/>
      </c>
      <c r="N1157" s="21">
        <f>IF(K1157&lt;=0,0,ROUNDDOWN((K1157*LOOKUP(K1157,{0,1950001,3300001,6950001,9000001,18000001,40000001},{0.05,0.1,0.2,0.23,0.33,0.4,0.45})-LOOKUP(K1157,{0,1950001,3300001,6950001,9000001,18000001,40000001},{0,97500,427500,636000,1536000,2796000,4796000}))*1.021,-2))</f>
        <v/>
      </c>
      <c r="O1157" s="21">
        <f>IF(L1157&lt;=0,0,ROUNDDOWN((L1157*LOOKUP(L1157,{0,1950001,3300001,6950001,9000001,18000001,40000001},{0.05,0.1,0.2,0.23,0.33,0.4,0.45})-LOOKUP(L1157,{0,1950001,3300001,6950001,9000001,18000001,40000001},{0,97500,427500,636000,1536000,2796000,4796000}))*1.021,-2))</f>
        <v/>
      </c>
      <c r="P1157" s="21">
        <f>MAX(0,ROUNDDOWN(F1157-E1157-430000,-3))</f>
        <v/>
      </c>
      <c r="Q1157" s="21">
        <f>MAX(0,ROUNDDOWN(F1157-E1157-430000-H1157,-3))</f>
        <v/>
      </c>
      <c r="R1157" s="21">
        <f>IF(F1157&lt;=450000,0,MAX(0,P1157*0.06-MIN(50000,P1157)*0.03))</f>
        <v/>
      </c>
      <c r="S1157" s="21">
        <f>IF(F1157&lt;=450000,0,MAX(0,P1157*0.04-MIN(50000,P1157)*0.02))</f>
        <v/>
      </c>
      <c r="T1157" s="21">
        <f>IF(F1157&lt;=450000,0,MAX(0,Q1157*0.06-MIN(50000,Q1157)*0.03))</f>
        <v/>
      </c>
      <c r="U1157" s="21">
        <f>IF(F1157&lt;=450000,0,MAX(0,Q1157*0.04-MIN(50000,Q1157)*0.02))</f>
        <v/>
      </c>
      <c r="V1157" s="21">
        <f>50000+MAX(0,G1157-480000)</f>
        <v/>
      </c>
      <c r="W1157" s="21">
        <f>P1157-V1157</f>
        <v/>
      </c>
      <c r="X1157" s="21">
        <f>Q1157-V1157</f>
        <v/>
      </c>
      <c r="Y1157" s="22">
        <f>IF(W1157&lt;0,0.9,LOOKUP(W1157,{0,1950001,3300001,6950001,9000001,18000001,40000001},{0.84895,0.7979,0.6958,0.66517,0.56307,0.4916,0.44055}))</f>
        <v/>
      </c>
      <c r="Z1157" s="22">
        <f>IF(X1157&lt;0,0.9,LOOKUP(X1157,{0,1950001,3300001,6950001,9000001,18000001,40000001},{0.84895,0.7979,0.6958,0.66517,0.56307,0.4916,0.44055}))</f>
        <v/>
      </c>
      <c r="AA1157" s="22">
        <f>IF(W1157&lt;0,0,CHOOSE(MATCH(W1157,{0,1950001,3300001,6950001,9000001},1),5.105/84.895,10.21/79.79,20.42/69.58,23.483/66.517,33.693/56.307))</f>
        <v/>
      </c>
      <c r="AB1157" s="21">
        <f>IF(C1157&lt;=2000,0,(MIN(C1157,ROUNDDOWN(F1157*0.3,0))-2000)*0.1)</f>
        <v/>
      </c>
      <c r="AC1157" s="21">
        <f>IF(C1157&lt;=2000,0,MIN((C1157-2000)*Y1157,(R1157+S1157)*0.2))</f>
        <v/>
      </c>
      <c r="AD1157" s="21">
        <f>IF(C1157&lt;=2000,0,MIN((C1157-2000)*Z1157,(T1157+U1157)*0.2))</f>
        <v/>
      </c>
      <c r="AE1157" s="21">
        <f>AC1157*AA1157</f>
        <v/>
      </c>
      <c r="AF1157" s="21">
        <f>ROUNDDOWN(R1157,-2)+ROUNDDOWN(S1157,-2)</f>
        <v/>
      </c>
      <c r="AG1157" s="21">
        <f>ROUNDDOWN(MAX(0,R1157-(AB1157+AC1157+AE1157)*0.6),-2)+ROUNDDOWN(MAX(0,S1157-(AB1157+AC1157+AE1157)*0.4),-2)</f>
        <v/>
      </c>
      <c r="AH1157" s="21">
        <f>ROUNDDOWN(MAX(0,T1157-(AB1157+AD1157)*0.6),-2)+ROUNDDOWN(MAX(0,U1157-(AB1157+AD1157)*0.4),-2)</f>
        <v/>
      </c>
      <c r="AI1157" s="21">
        <f>ROUNDDOWN(T1157,-2)+ROUNDDOWN(U1157,-2)</f>
        <v/>
      </c>
      <c r="AJ1157" s="21">
        <f>M1157+AF1157</f>
        <v/>
      </c>
      <c r="AK1157" s="21">
        <f>M1157+AG1157</f>
        <v/>
      </c>
      <c r="AL1157" s="21">
        <f>N1157+AH1157</f>
        <v/>
      </c>
      <c r="AM1157" s="21">
        <f>O1157+AI1157</f>
        <v/>
      </c>
      <c r="AN1157" s="21">
        <f>N1157+AI1157</f>
        <v/>
      </c>
      <c r="AO1157" s="21">
        <f>ROUNDDOWN((R1157+S1157)*0.2/Y1157+2000,0)</f>
        <v/>
      </c>
      <c r="AP1157" s="21">
        <f>ROUNDDOWN((T1157+U1157)*0.2/Z1157+2000,0)</f>
        <v/>
      </c>
      <c r="AQ1157" s="21">
        <f>AL1157-AK1157</f>
        <v/>
      </c>
      <c r="AR1157" s="21">
        <f>AM1157-AK1157</f>
        <v/>
      </c>
      <c r="AS1157" s="21">
        <f>AM1157-AL1157</f>
        <v/>
      </c>
      <c r="AT1157" s="21">
        <f>AK1157+C1157-AJ1157</f>
        <v/>
      </c>
      <c r="AU1157" s="21">
        <f>AL1157+C1157-AM1157</f>
        <v/>
      </c>
      <c r="AV1157" s="21">
        <f>AN1157+C1157-AM1157</f>
        <v/>
      </c>
    </row>
    <row r="1158">
      <c r="A1158" t="inlineStr">
        <is>
          <t>医療費の境目</t>
        </is>
      </c>
      <c r="B1158" s="21">
        <f>'3_医療費の境目'!$B$3</f>
        <v/>
      </c>
      <c r="C1158" s="21">
        <f>IF('3_医療費の境目'!$B$4="",AO1158,'3_医療費の境目'!$B$4)</f>
        <v/>
      </c>
      <c r="D1158" s="21">
        <f>'3_医療費の境目'!D1158</f>
        <v/>
      </c>
      <c r="E1158" s="21">
        <f>ROUND(MIN(B1158/12,650000)*12*0.0915+MIN(B1158/12,1390000)*12*(0.0504+0)+B1158*0.005,0)</f>
        <v/>
      </c>
      <c r="F1158" s="21">
        <f>IF(B1158&lt;741000,0,IF(B1158&lt;2191000,B1158-740000,IF(B1158&lt;2193000,1451000,IF(B1158&lt;2196000,1453000,IF(B1158&lt;2200000,1456000,IF(B1158&lt;3600000,ROUND(ROUNDDOWN(B1158/4,-3)*2.8,0)-80000,IF(B1158&lt;6600000,ROUND(ROUNDDOWN(B1158/4,-3)*3.2,0)-440000,IF(B1158&lt;8500000,ROUNDDOWN(B1158*0.9,0)-1100000,B1158-1950000))))))))</f>
        <v/>
      </c>
      <c r="G1158" s="21">
        <f>IF(F1158&gt;23500000,NA(),IF(F1158&lt;=4890000,1040000,IF(F1158&lt;=6550000,670000,620000)))</f>
        <v/>
      </c>
      <c r="H1158" s="21">
        <f>IF(D1158&lt;=0,0,MAX(0,MIN(2000000,D1158-MIN(100000,ROUNDDOWN(F1158*0.05,0)))))</f>
        <v/>
      </c>
      <c r="I1158" s="21">
        <f>IF(C1158&lt;=2000,0,MIN(C1158,ROUNDDOWN(F1158*0.4,0))-2000)</f>
        <v/>
      </c>
      <c r="J1158" s="21">
        <f>MAX(0,ROUNDDOWN(F1158-E1158-G1158,-3))</f>
        <v/>
      </c>
      <c r="K1158" s="21">
        <f>MAX(0,ROUNDDOWN(F1158-E1158-G1158-H1158-I1158,-3))</f>
        <v/>
      </c>
      <c r="L1158" s="21">
        <f>MAX(0,ROUNDDOWN(F1158-E1158-G1158-H1158,-3))</f>
        <v/>
      </c>
      <c r="M1158" s="21">
        <f>IF(J1158&lt;=0,0,ROUNDDOWN((J1158*LOOKUP(J1158,{0,1950001,3300001,6950001,9000001,18000001,40000001},{0.05,0.1,0.2,0.23,0.33,0.4,0.45})-LOOKUP(J1158,{0,1950001,3300001,6950001,9000001,18000001,40000001},{0,97500,427500,636000,1536000,2796000,4796000}))*1.021,-2))</f>
        <v/>
      </c>
      <c r="N1158" s="21">
        <f>IF(K1158&lt;=0,0,ROUNDDOWN((K1158*LOOKUP(K1158,{0,1950001,3300001,6950001,9000001,18000001,40000001},{0.05,0.1,0.2,0.23,0.33,0.4,0.45})-LOOKUP(K1158,{0,1950001,3300001,6950001,9000001,18000001,40000001},{0,97500,427500,636000,1536000,2796000,4796000}))*1.021,-2))</f>
        <v/>
      </c>
      <c r="O1158" s="21">
        <f>IF(L1158&lt;=0,0,ROUNDDOWN((L1158*LOOKUP(L1158,{0,1950001,3300001,6950001,9000001,18000001,40000001},{0.05,0.1,0.2,0.23,0.33,0.4,0.45})-LOOKUP(L1158,{0,1950001,3300001,6950001,9000001,18000001,40000001},{0,97500,427500,636000,1536000,2796000,4796000}))*1.021,-2))</f>
        <v/>
      </c>
      <c r="P1158" s="21">
        <f>MAX(0,ROUNDDOWN(F1158-E1158-430000,-3))</f>
        <v/>
      </c>
      <c r="Q1158" s="21">
        <f>MAX(0,ROUNDDOWN(F1158-E1158-430000-H1158,-3))</f>
        <v/>
      </c>
      <c r="R1158" s="21">
        <f>IF(F1158&lt;=450000,0,MAX(0,P1158*0.06-MIN(50000,P1158)*0.03))</f>
        <v/>
      </c>
      <c r="S1158" s="21">
        <f>IF(F1158&lt;=450000,0,MAX(0,P1158*0.04-MIN(50000,P1158)*0.02))</f>
        <v/>
      </c>
      <c r="T1158" s="21">
        <f>IF(F1158&lt;=450000,0,MAX(0,Q1158*0.06-MIN(50000,Q1158)*0.03))</f>
        <v/>
      </c>
      <c r="U1158" s="21">
        <f>IF(F1158&lt;=450000,0,MAX(0,Q1158*0.04-MIN(50000,Q1158)*0.02))</f>
        <v/>
      </c>
      <c r="V1158" s="21">
        <f>50000+MAX(0,G1158-480000)</f>
        <v/>
      </c>
      <c r="W1158" s="21">
        <f>P1158-V1158</f>
        <v/>
      </c>
      <c r="X1158" s="21">
        <f>Q1158-V1158</f>
        <v/>
      </c>
      <c r="Y1158" s="22">
        <f>IF(W1158&lt;0,0.9,LOOKUP(W1158,{0,1950001,3300001,6950001,9000001,18000001,40000001},{0.84895,0.7979,0.6958,0.66517,0.56307,0.4916,0.44055}))</f>
        <v/>
      </c>
      <c r="Z1158" s="22">
        <f>IF(X1158&lt;0,0.9,LOOKUP(X1158,{0,1950001,3300001,6950001,9000001,18000001,40000001},{0.84895,0.7979,0.6958,0.66517,0.56307,0.4916,0.44055}))</f>
        <v/>
      </c>
      <c r="AA1158" s="22">
        <f>IF(W1158&lt;0,0,CHOOSE(MATCH(W1158,{0,1950001,3300001,6950001,9000001},1),5.105/84.895,10.21/79.79,20.42/69.58,23.483/66.517,33.693/56.307))</f>
        <v/>
      </c>
      <c r="AB1158" s="21">
        <f>IF(C1158&lt;=2000,0,(MIN(C1158,ROUNDDOWN(F1158*0.3,0))-2000)*0.1)</f>
        <v/>
      </c>
      <c r="AC1158" s="21">
        <f>IF(C1158&lt;=2000,0,MIN((C1158-2000)*Y1158,(R1158+S1158)*0.2))</f>
        <v/>
      </c>
      <c r="AD1158" s="21">
        <f>IF(C1158&lt;=2000,0,MIN((C1158-2000)*Z1158,(T1158+U1158)*0.2))</f>
        <v/>
      </c>
      <c r="AE1158" s="21">
        <f>AC1158*AA1158</f>
        <v/>
      </c>
      <c r="AF1158" s="21">
        <f>ROUNDDOWN(R1158,-2)+ROUNDDOWN(S1158,-2)</f>
        <v/>
      </c>
      <c r="AG1158" s="21">
        <f>ROUNDDOWN(MAX(0,R1158-(AB1158+AC1158+AE1158)*0.6),-2)+ROUNDDOWN(MAX(0,S1158-(AB1158+AC1158+AE1158)*0.4),-2)</f>
        <v/>
      </c>
      <c r="AH1158" s="21">
        <f>ROUNDDOWN(MAX(0,T1158-(AB1158+AD1158)*0.6),-2)+ROUNDDOWN(MAX(0,U1158-(AB1158+AD1158)*0.4),-2)</f>
        <v/>
      </c>
      <c r="AI1158" s="21">
        <f>ROUNDDOWN(T1158,-2)+ROUNDDOWN(U1158,-2)</f>
        <v/>
      </c>
      <c r="AJ1158" s="21">
        <f>M1158+AF1158</f>
        <v/>
      </c>
      <c r="AK1158" s="21">
        <f>M1158+AG1158</f>
        <v/>
      </c>
      <c r="AL1158" s="21">
        <f>N1158+AH1158</f>
        <v/>
      </c>
      <c r="AM1158" s="21">
        <f>O1158+AI1158</f>
        <v/>
      </c>
      <c r="AN1158" s="21">
        <f>N1158+AI1158</f>
        <v/>
      </c>
      <c r="AO1158" s="21">
        <f>ROUNDDOWN((R1158+S1158)*0.2/Y1158+2000,0)</f>
        <v/>
      </c>
      <c r="AP1158" s="21">
        <f>ROUNDDOWN((T1158+U1158)*0.2/Z1158+2000,0)</f>
        <v/>
      </c>
      <c r="AQ1158" s="21">
        <f>AL1158-AK1158</f>
        <v/>
      </c>
      <c r="AR1158" s="21">
        <f>AM1158-AK1158</f>
        <v/>
      </c>
      <c r="AS1158" s="21">
        <f>AM1158-AL1158</f>
        <v/>
      </c>
      <c r="AT1158" s="21">
        <f>AK1158+C1158-AJ1158</f>
        <v/>
      </c>
      <c r="AU1158" s="21">
        <f>AL1158+C1158-AM1158</f>
        <v/>
      </c>
      <c r="AV1158" s="21">
        <f>AN1158+C1158-AM1158</f>
        <v/>
      </c>
    </row>
    <row r="1159">
      <c r="A1159" t="inlineStr">
        <is>
          <t>医療費の境目</t>
        </is>
      </c>
      <c r="B1159" s="21">
        <f>'3_医療費の境目'!$B$3</f>
        <v/>
      </c>
      <c r="C1159" s="21">
        <f>IF('3_医療費の境目'!$B$4="",AO1159,'3_医療費の境目'!$B$4)</f>
        <v/>
      </c>
      <c r="D1159" s="21">
        <f>'3_医療費の境目'!D1159</f>
        <v/>
      </c>
      <c r="E1159" s="21">
        <f>ROUND(MIN(B1159/12,650000)*12*0.0915+MIN(B1159/12,1390000)*12*(0.0504+0)+B1159*0.005,0)</f>
        <v/>
      </c>
      <c r="F1159" s="21">
        <f>IF(B1159&lt;741000,0,IF(B1159&lt;2191000,B1159-740000,IF(B1159&lt;2193000,1451000,IF(B1159&lt;2196000,1453000,IF(B1159&lt;2200000,1456000,IF(B1159&lt;3600000,ROUND(ROUNDDOWN(B1159/4,-3)*2.8,0)-80000,IF(B1159&lt;6600000,ROUND(ROUNDDOWN(B1159/4,-3)*3.2,0)-440000,IF(B1159&lt;8500000,ROUNDDOWN(B1159*0.9,0)-1100000,B1159-1950000))))))))</f>
        <v/>
      </c>
      <c r="G1159" s="21">
        <f>IF(F1159&gt;23500000,NA(),IF(F1159&lt;=4890000,1040000,IF(F1159&lt;=6550000,670000,620000)))</f>
        <v/>
      </c>
      <c r="H1159" s="21">
        <f>IF(D1159&lt;=0,0,MAX(0,MIN(2000000,D1159-MIN(100000,ROUNDDOWN(F1159*0.05,0)))))</f>
        <v/>
      </c>
      <c r="I1159" s="21">
        <f>IF(C1159&lt;=2000,0,MIN(C1159,ROUNDDOWN(F1159*0.4,0))-2000)</f>
        <v/>
      </c>
      <c r="J1159" s="21">
        <f>MAX(0,ROUNDDOWN(F1159-E1159-G1159,-3))</f>
        <v/>
      </c>
      <c r="K1159" s="21">
        <f>MAX(0,ROUNDDOWN(F1159-E1159-G1159-H1159-I1159,-3))</f>
        <v/>
      </c>
      <c r="L1159" s="21">
        <f>MAX(0,ROUNDDOWN(F1159-E1159-G1159-H1159,-3))</f>
        <v/>
      </c>
      <c r="M1159" s="21">
        <f>IF(J1159&lt;=0,0,ROUNDDOWN((J1159*LOOKUP(J1159,{0,1950001,3300001,6950001,9000001,18000001,40000001},{0.05,0.1,0.2,0.23,0.33,0.4,0.45})-LOOKUP(J1159,{0,1950001,3300001,6950001,9000001,18000001,40000001},{0,97500,427500,636000,1536000,2796000,4796000}))*1.021,-2))</f>
        <v/>
      </c>
      <c r="N1159" s="21">
        <f>IF(K1159&lt;=0,0,ROUNDDOWN((K1159*LOOKUP(K1159,{0,1950001,3300001,6950001,9000001,18000001,40000001},{0.05,0.1,0.2,0.23,0.33,0.4,0.45})-LOOKUP(K1159,{0,1950001,3300001,6950001,9000001,18000001,40000001},{0,97500,427500,636000,1536000,2796000,4796000}))*1.021,-2))</f>
        <v/>
      </c>
      <c r="O1159" s="21">
        <f>IF(L1159&lt;=0,0,ROUNDDOWN((L1159*LOOKUP(L1159,{0,1950001,3300001,6950001,9000001,18000001,40000001},{0.05,0.1,0.2,0.23,0.33,0.4,0.45})-LOOKUP(L1159,{0,1950001,3300001,6950001,9000001,18000001,40000001},{0,97500,427500,636000,1536000,2796000,4796000}))*1.021,-2))</f>
        <v/>
      </c>
      <c r="P1159" s="21">
        <f>MAX(0,ROUNDDOWN(F1159-E1159-430000,-3))</f>
        <v/>
      </c>
      <c r="Q1159" s="21">
        <f>MAX(0,ROUNDDOWN(F1159-E1159-430000-H1159,-3))</f>
        <v/>
      </c>
      <c r="R1159" s="21">
        <f>IF(F1159&lt;=450000,0,MAX(0,P1159*0.06-MIN(50000,P1159)*0.03))</f>
        <v/>
      </c>
      <c r="S1159" s="21">
        <f>IF(F1159&lt;=450000,0,MAX(0,P1159*0.04-MIN(50000,P1159)*0.02))</f>
        <v/>
      </c>
      <c r="T1159" s="21">
        <f>IF(F1159&lt;=450000,0,MAX(0,Q1159*0.06-MIN(50000,Q1159)*0.03))</f>
        <v/>
      </c>
      <c r="U1159" s="21">
        <f>IF(F1159&lt;=450000,0,MAX(0,Q1159*0.04-MIN(50000,Q1159)*0.02))</f>
        <v/>
      </c>
      <c r="V1159" s="21">
        <f>50000+MAX(0,G1159-480000)</f>
        <v/>
      </c>
      <c r="W1159" s="21">
        <f>P1159-V1159</f>
        <v/>
      </c>
      <c r="X1159" s="21">
        <f>Q1159-V1159</f>
        <v/>
      </c>
      <c r="Y1159" s="22">
        <f>IF(W1159&lt;0,0.9,LOOKUP(W1159,{0,1950001,3300001,6950001,9000001,18000001,40000001},{0.84895,0.7979,0.6958,0.66517,0.56307,0.4916,0.44055}))</f>
        <v/>
      </c>
      <c r="Z1159" s="22">
        <f>IF(X1159&lt;0,0.9,LOOKUP(X1159,{0,1950001,3300001,6950001,9000001,18000001,40000001},{0.84895,0.7979,0.6958,0.66517,0.56307,0.4916,0.44055}))</f>
        <v/>
      </c>
      <c r="AA1159" s="22">
        <f>IF(W1159&lt;0,0,CHOOSE(MATCH(W1159,{0,1950001,3300001,6950001,9000001},1),5.105/84.895,10.21/79.79,20.42/69.58,23.483/66.517,33.693/56.307))</f>
        <v/>
      </c>
      <c r="AB1159" s="21">
        <f>IF(C1159&lt;=2000,0,(MIN(C1159,ROUNDDOWN(F1159*0.3,0))-2000)*0.1)</f>
        <v/>
      </c>
      <c r="AC1159" s="21">
        <f>IF(C1159&lt;=2000,0,MIN((C1159-2000)*Y1159,(R1159+S1159)*0.2))</f>
        <v/>
      </c>
      <c r="AD1159" s="21">
        <f>IF(C1159&lt;=2000,0,MIN((C1159-2000)*Z1159,(T1159+U1159)*0.2))</f>
        <v/>
      </c>
      <c r="AE1159" s="21">
        <f>AC1159*AA1159</f>
        <v/>
      </c>
      <c r="AF1159" s="21">
        <f>ROUNDDOWN(R1159,-2)+ROUNDDOWN(S1159,-2)</f>
        <v/>
      </c>
      <c r="AG1159" s="21">
        <f>ROUNDDOWN(MAX(0,R1159-(AB1159+AC1159+AE1159)*0.6),-2)+ROUNDDOWN(MAX(0,S1159-(AB1159+AC1159+AE1159)*0.4),-2)</f>
        <v/>
      </c>
      <c r="AH1159" s="21">
        <f>ROUNDDOWN(MAX(0,T1159-(AB1159+AD1159)*0.6),-2)+ROUNDDOWN(MAX(0,U1159-(AB1159+AD1159)*0.4),-2)</f>
        <v/>
      </c>
      <c r="AI1159" s="21">
        <f>ROUNDDOWN(T1159,-2)+ROUNDDOWN(U1159,-2)</f>
        <v/>
      </c>
      <c r="AJ1159" s="21">
        <f>M1159+AF1159</f>
        <v/>
      </c>
      <c r="AK1159" s="21">
        <f>M1159+AG1159</f>
        <v/>
      </c>
      <c r="AL1159" s="21">
        <f>N1159+AH1159</f>
        <v/>
      </c>
      <c r="AM1159" s="21">
        <f>O1159+AI1159</f>
        <v/>
      </c>
      <c r="AN1159" s="21">
        <f>N1159+AI1159</f>
        <v/>
      </c>
      <c r="AO1159" s="21">
        <f>ROUNDDOWN((R1159+S1159)*0.2/Y1159+2000,0)</f>
        <v/>
      </c>
      <c r="AP1159" s="21">
        <f>ROUNDDOWN((T1159+U1159)*0.2/Z1159+2000,0)</f>
        <v/>
      </c>
      <c r="AQ1159" s="21">
        <f>AL1159-AK1159</f>
        <v/>
      </c>
      <c r="AR1159" s="21">
        <f>AM1159-AK1159</f>
        <v/>
      </c>
      <c r="AS1159" s="21">
        <f>AM1159-AL1159</f>
        <v/>
      </c>
      <c r="AT1159" s="21">
        <f>AK1159+C1159-AJ1159</f>
        <v/>
      </c>
      <c r="AU1159" s="21">
        <f>AL1159+C1159-AM1159</f>
        <v/>
      </c>
      <c r="AV1159" s="21">
        <f>AN1159+C1159-AM1159</f>
        <v/>
      </c>
    </row>
    <row r="1160">
      <c r="A1160" t="inlineStr">
        <is>
          <t>医療費の境目</t>
        </is>
      </c>
      <c r="B1160" s="21">
        <f>'3_医療費の境目'!$B$3</f>
        <v/>
      </c>
      <c r="C1160" s="21">
        <f>IF('3_医療費の境目'!$B$4="",AO1160,'3_医療費の境目'!$B$4)</f>
        <v/>
      </c>
      <c r="D1160" s="21">
        <f>'3_医療費の境目'!D1160</f>
        <v/>
      </c>
      <c r="E1160" s="21">
        <f>ROUND(MIN(B1160/12,650000)*12*0.0915+MIN(B1160/12,1390000)*12*(0.0504+0)+B1160*0.005,0)</f>
        <v/>
      </c>
      <c r="F1160" s="21">
        <f>IF(B1160&lt;741000,0,IF(B1160&lt;2191000,B1160-740000,IF(B1160&lt;2193000,1451000,IF(B1160&lt;2196000,1453000,IF(B1160&lt;2200000,1456000,IF(B1160&lt;3600000,ROUND(ROUNDDOWN(B1160/4,-3)*2.8,0)-80000,IF(B1160&lt;6600000,ROUND(ROUNDDOWN(B1160/4,-3)*3.2,0)-440000,IF(B1160&lt;8500000,ROUNDDOWN(B1160*0.9,0)-1100000,B1160-1950000))))))))</f>
        <v/>
      </c>
      <c r="G1160" s="21">
        <f>IF(F1160&gt;23500000,NA(),IF(F1160&lt;=4890000,1040000,IF(F1160&lt;=6550000,670000,620000)))</f>
        <v/>
      </c>
      <c r="H1160" s="21">
        <f>IF(D1160&lt;=0,0,MAX(0,MIN(2000000,D1160-MIN(100000,ROUNDDOWN(F1160*0.05,0)))))</f>
        <v/>
      </c>
      <c r="I1160" s="21">
        <f>IF(C1160&lt;=2000,0,MIN(C1160,ROUNDDOWN(F1160*0.4,0))-2000)</f>
        <v/>
      </c>
      <c r="J1160" s="21">
        <f>MAX(0,ROUNDDOWN(F1160-E1160-G1160,-3))</f>
        <v/>
      </c>
      <c r="K1160" s="21">
        <f>MAX(0,ROUNDDOWN(F1160-E1160-G1160-H1160-I1160,-3))</f>
        <v/>
      </c>
      <c r="L1160" s="21">
        <f>MAX(0,ROUNDDOWN(F1160-E1160-G1160-H1160,-3))</f>
        <v/>
      </c>
      <c r="M1160" s="21">
        <f>IF(J1160&lt;=0,0,ROUNDDOWN((J1160*LOOKUP(J1160,{0,1950001,3300001,6950001,9000001,18000001,40000001},{0.05,0.1,0.2,0.23,0.33,0.4,0.45})-LOOKUP(J1160,{0,1950001,3300001,6950001,9000001,18000001,40000001},{0,97500,427500,636000,1536000,2796000,4796000}))*1.021,-2))</f>
        <v/>
      </c>
      <c r="N1160" s="21">
        <f>IF(K1160&lt;=0,0,ROUNDDOWN((K1160*LOOKUP(K1160,{0,1950001,3300001,6950001,9000001,18000001,40000001},{0.05,0.1,0.2,0.23,0.33,0.4,0.45})-LOOKUP(K1160,{0,1950001,3300001,6950001,9000001,18000001,40000001},{0,97500,427500,636000,1536000,2796000,4796000}))*1.021,-2))</f>
        <v/>
      </c>
      <c r="O1160" s="21">
        <f>IF(L1160&lt;=0,0,ROUNDDOWN((L1160*LOOKUP(L1160,{0,1950001,3300001,6950001,9000001,18000001,40000001},{0.05,0.1,0.2,0.23,0.33,0.4,0.45})-LOOKUP(L1160,{0,1950001,3300001,6950001,9000001,18000001,40000001},{0,97500,427500,636000,1536000,2796000,4796000}))*1.021,-2))</f>
        <v/>
      </c>
      <c r="P1160" s="21">
        <f>MAX(0,ROUNDDOWN(F1160-E1160-430000,-3))</f>
        <v/>
      </c>
      <c r="Q1160" s="21">
        <f>MAX(0,ROUNDDOWN(F1160-E1160-430000-H1160,-3))</f>
        <v/>
      </c>
      <c r="R1160" s="21">
        <f>IF(F1160&lt;=450000,0,MAX(0,P1160*0.06-MIN(50000,P1160)*0.03))</f>
        <v/>
      </c>
      <c r="S1160" s="21">
        <f>IF(F1160&lt;=450000,0,MAX(0,P1160*0.04-MIN(50000,P1160)*0.02))</f>
        <v/>
      </c>
      <c r="T1160" s="21">
        <f>IF(F1160&lt;=450000,0,MAX(0,Q1160*0.06-MIN(50000,Q1160)*0.03))</f>
        <v/>
      </c>
      <c r="U1160" s="21">
        <f>IF(F1160&lt;=450000,0,MAX(0,Q1160*0.04-MIN(50000,Q1160)*0.02))</f>
        <v/>
      </c>
      <c r="V1160" s="21">
        <f>50000+MAX(0,G1160-480000)</f>
        <v/>
      </c>
      <c r="W1160" s="21">
        <f>P1160-V1160</f>
        <v/>
      </c>
      <c r="X1160" s="21">
        <f>Q1160-V1160</f>
        <v/>
      </c>
      <c r="Y1160" s="22">
        <f>IF(W1160&lt;0,0.9,LOOKUP(W1160,{0,1950001,3300001,6950001,9000001,18000001,40000001},{0.84895,0.7979,0.6958,0.66517,0.56307,0.4916,0.44055}))</f>
        <v/>
      </c>
      <c r="Z1160" s="22">
        <f>IF(X1160&lt;0,0.9,LOOKUP(X1160,{0,1950001,3300001,6950001,9000001,18000001,40000001},{0.84895,0.7979,0.6958,0.66517,0.56307,0.4916,0.44055}))</f>
        <v/>
      </c>
      <c r="AA1160" s="22">
        <f>IF(W1160&lt;0,0,CHOOSE(MATCH(W1160,{0,1950001,3300001,6950001,9000001},1),5.105/84.895,10.21/79.79,20.42/69.58,23.483/66.517,33.693/56.307))</f>
        <v/>
      </c>
      <c r="AB1160" s="21">
        <f>IF(C1160&lt;=2000,0,(MIN(C1160,ROUNDDOWN(F1160*0.3,0))-2000)*0.1)</f>
        <v/>
      </c>
      <c r="AC1160" s="21">
        <f>IF(C1160&lt;=2000,0,MIN((C1160-2000)*Y1160,(R1160+S1160)*0.2))</f>
        <v/>
      </c>
      <c r="AD1160" s="21">
        <f>IF(C1160&lt;=2000,0,MIN((C1160-2000)*Z1160,(T1160+U1160)*0.2))</f>
        <v/>
      </c>
      <c r="AE1160" s="21">
        <f>AC1160*AA1160</f>
        <v/>
      </c>
      <c r="AF1160" s="21">
        <f>ROUNDDOWN(R1160,-2)+ROUNDDOWN(S1160,-2)</f>
        <v/>
      </c>
      <c r="AG1160" s="21">
        <f>ROUNDDOWN(MAX(0,R1160-(AB1160+AC1160+AE1160)*0.6),-2)+ROUNDDOWN(MAX(0,S1160-(AB1160+AC1160+AE1160)*0.4),-2)</f>
        <v/>
      </c>
      <c r="AH1160" s="21">
        <f>ROUNDDOWN(MAX(0,T1160-(AB1160+AD1160)*0.6),-2)+ROUNDDOWN(MAX(0,U1160-(AB1160+AD1160)*0.4),-2)</f>
        <v/>
      </c>
      <c r="AI1160" s="21">
        <f>ROUNDDOWN(T1160,-2)+ROUNDDOWN(U1160,-2)</f>
        <v/>
      </c>
      <c r="AJ1160" s="21">
        <f>M1160+AF1160</f>
        <v/>
      </c>
      <c r="AK1160" s="21">
        <f>M1160+AG1160</f>
        <v/>
      </c>
      <c r="AL1160" s="21">
        <f>N1160+AH1160</f>
        <v/>
      </c>
      <c r="AM1160" s="21">
        <f>O1160+AI1160</f>
        <v/>
      </c>
      <c r="AN1160" s="21">
        <f>N1160+AI1160</f>
        <v/>
      </c>
      <c r="AO1160" s="21">
        <f>ROUNDDOWN((R1160+S1160)*0.2/Y1160+2000,0)</f>
        <v/>
      </c>
      <c r="AP1160" s="21">
        <f>ROUNDDOWN((T1160+U1160)*0.2/Z1160+2000,0)</f>
        <v/>
      </c>
      <c r="AQ1160" s="21">
        <f>AL1160-AK1160</f>
        <v/>
      </c>
      <c r="AR1160" s="21">
        <f>AM1160-AK1160</f>
        <v/>
      </c>
      <c r="AS1160" s="21">
        <f>AM1160-AL1160</f>
        <v/>
      </c>
      <c r="AT1160" s="21">
        <f>AK1160+C1160-AJ1160</f>
        <v/>
      </c>
      <c r="AU1160" s="21">
        <f>AL1160+C1160-AM1160</f>
        <v/>
      </c>
      <c r="AV1160" s="21">
        <f>AN1160+C1160-AM1160</f>
        <v/>
      </c>
    </row>
    <row r="1161">
      <c r="A1161" t="inlineStr">
        <is>
          <t>医療費の境目</t>
        </is>
      </c>
      <c r="B1161" s="21">
        <f>'3_医療費の境目'!$B$3</f>
        <v/>
      </c>
      <c r="C1161" s="21">
        <f>IF('3_医療費の境目'!$B$4="",AO1161,'3_医療費の境目'!$B$4)</f>
        <v/>
      </c>
      <c r="D1161" s="21">
        <f>'3_医療費の境目'!D1161</f>
        <v/>
      </c>
      <c r="E1161" s="21">
        <f>ROUND(MIN(B1161/12,650000)*12*0.0915+MIN(B1161/12,1390000)*12*(0.0504+0)+B1161*0.005,0)</f>
        <v/>
      </c>
      <c r="F1161" s="21">
        <f>IF(B1161&lt;741000,0,IF(B1161&lt;2191000,B1161-740000,IF(B1161&lt;2193000,1451000,IF(B1161&lt;2196000,1453000,IF(B1161&lt;2200000,1456000,IF(B1161&lt;3600000,ROUND(ROUNDDOWN(B1161/4,-3)*2.8,0)-80000,IF(B1161&lt;6600000,ROUND(ROUNDDOWN(B1161/4,-3)*3.2,0)-440000,IF(B1161&lt;8500000,ROUNDDOWN(B1161*0.9,0)-1100000,B1161-1950000))))))))</f>
        <v/>
      </c>
      <c r="G1161" s="21">
        <f>IF(F1161&gt;23500000,NA(),IF(F1161&lt;=4890000,1040000,IF(F1161&lt;=6550000,670000,620000)))</f>
        <v/>
      </c>
      <c r="H1161" s="21">
        <f>IF(D1161&lt;=0,0,MAX(0,MIN(2000000,D1161-MIN(100000,ROUNDDOWN(F1161*0.05,0)))))</f>
        <v/>
      </c>
      <c r="I1161" s="21">
        <f>IF(C1161&lt;=2000,0,MIN(C1161,ROUNDDOWN(F1161*0.4,0))-2000)</f>
        <v/>
      </c>
      <c r="J1161" s="21">
        <f>MAX(0,ROUNDDOWN(F1161-E1161-G1161,-3))</f>
        <v/>
      </c>
      <c r="K1161" s="21">
        <f>MAX(0,ROUNDDOWN(F1161-E1161-G1161-H1161-I1161,-3))</f>
        <v/>
      </c>
      <c r="L1161" s="21">
        <f>MAX(0,ROUNDDOWN(F1161-E1161-G1161-H1161,-3))</f>
        <v/>
      </c>
      <c r="M1161" s="21">
        <f>IF(J1161&lt;=0,0,ROUNDDOWN((J1161*LOOKUP(J1161,{0,1950001,3300001,6950001,9000001,18000001,40000001},{0.05,0.1,0.2,0.23,0.33,0.4,0.45})-LOOKUP(J1161,{0,1950001,3300001,6950001,9000001,18000001,40000001},{0,97500,427500,636000,1536000,2796000,4796000}))*1.021,-2))</f>
        <v/>
      </c>
      <c r="N1161" s="21">
        <f>IF(K1161&lt;=0,0,ROUNDDOWN((K1161*LOOKUP(K1161,{0,1950001,3300001,6950001,9000001,18000001,40000001},{0.05,0.1,0.2,0.23,0.33,0.4,0.45})-LOOKUP(K1161,{0,1950001,3300001,6950001,9000001,18000001,40000001},{0,97500,427500,636000,1536000,2796000,4796000}))*1.021,-2))</f>
        <v/>
      </c>
      <c r="O1161" s="21">
        <f>IF(L1161&lt;=0,0,ROUNDDOWN((L1161*LOOKUP(L1161,{0,1950001,3300001,6950001,9000001,18000001,40000001},{0.05,0.1,0.2,0.23,0.33,0.4,0.45})-LOOKUP(L1161,{0,1950001,3300001,6950001,9000001,18000001,40000001},{0,97500,427500,636000,1536000,2796000,4796000}))*1.021,-2))</f>
        <v/>
      </c>
      <c r="P1161" s="21">
        <f>MAX(0,ROUNDDOWN(F1161-E1161-430000,-3))</f>
        <v/>
      </c>
      <c r="Q1161" s="21">
        <f>MAX(0,ROUNDDOWN(F1161-E1161-430000-H1161,-3))</f>
        <v/>
      </c>
      <c r="R1161" s="21">
        <f>IF(F1161&lt;=450000,0,MAX(0,P1161*0.06-MIN(50000,P1161)*0.03))</f>
        <v/>
      </c>
      <c r="S1161" s="21">
        <f>IF(F1161&lt;=450000,0,MAX(0,P1161*0.04-MIN(50000,P1161)*0.02))</f>
        <v/>
      </c>
      <c r="T1161" s="21">
        <f>IF(F1161&lt;=450000,0,MAX(0,Q1161*0.06-MIN(50000,Q1161)*0.03))</f>
        <v/>
      </c>
      <c r="U1161" s="21">
        <f>IF(F1161&lt;=450000,0,MAX(0,Q1161*0.04-MIN(50000,Q1161)*0.02))</f>
        <v/>
      </c>
      <c r="V1161" s="21">
        <f>50000+MAX(0,G1161-480000)</f>
        <v/>
      </c>
      <c r="W1161" s="21">
        <f>P1161-V1161</f>
        <v/>
      </c>
      <c r="X1161" s="21">
        <f>Q1161-V1161</f>
        <v/>
      </c>
      <c r="Y1161" s="22">
        <f>IF(W1161&lt;0,0.9,LOOKUP(W1161,{0,1950001,3300001,6950001,9000001,18000001,40000001},{0.84895,0.7979,0.6958,0.66517,0.56307,0.4916,0.44055}))</f>
        <v/>
      </c>
      <c r="Z1161" s="22">
        <f>IF(X1161&lt;0,0.9,LOOKUP(X1161,{0,1950001,3300001,6950001,9000001,18000001,40000001},{0.84895,0.7979,0.6958,0.66517,0.56307,0.4916,0.44055}))</f>
        <v/>
      </c>
      <c r="AA1161" s="22">
        <f>IF(W1161&lt;0,0,CHOOSE(MATCH(W1161,{0,1950001,3300001,6950001,9000001},1),5.105/84.895,10.21/79.79,20.42/69.58,23.483/66.517,33.693/56.307))</f>
        <v/>
      </c>
      <c r="AB1161" s="21">
        <f>IF(C1161&lt;=2000,0,(MIN(C1161,ROUNDDOWN(F1161*0.3,0))-2000)*0.1)</f>
        <v/>
      </c>
      <c r="AC1161" s="21">
        <f>IF(C1161&lt;=2000,0,MIN((C1161-2000)*Y1161,(R1161+S1161)*0.2))</f>
        <v/>
      </c>
      <c r="AD1161" s="21">
        <f>IF(C1161&lt;=2000,0,MIN((C1161-2000)*Z1161,(T1161+U1161)*0.2))</f>
        <v/>
      </c>
      <c r="AE1161" s="21">
        <f>AC1161*AA1161</f>
        <v/>
      </c>
      <c r="AF1161" s="21">
        <f>ROUNDDOWN(R1161,-2)+ROUNDDOWN(S1161,-2)</f>
        <v/>
      </c>
      <c r="AG1161" s="21">
        <f>ROUNDDOWN(MAX(0,R1161-(AB1161+AC1161+AE1161)*0.6),-2)+ROUNDDOWN(MAX(0,S1161-(AB1161+AC1161+AE1161)*0.4),-2)</f>
        <v/>
      </c>
      <c r="AH1161" s="21">
        <f>ROUNDDOWN(MAX(0,T1161-(AB1161+AD1161)*0.6),-2)+ROUNDDOWN(MAX(0,U1161-(AB1161+AD1161)*0.4),-2)</f>
        <v/>
      </c>
      <c r="AI1161" s="21">
        <f>ROUNDDOWN(T1161,-2)+ROUNDDOWN(U1161,-2)</f>
        <v/>
      </c>
      <c r="AJ1161" s="21">
        <f>M1161+AF1161</f>
        <v/>
      </c>
      <c r="AK1161" s="21">
        <f>M1161+AG1161</f>
        <v/>
      </c>
      <c r="AL1161" s="21">
        <f>N1161+AH1161</f>
        <v/>
      </c>
      <c r="AM1161" s="21">
        <f>O1161+AI1161</f>
        <v/>
      </c>
      <c r="AN1161" s="21">
        <f>N1161+AI1161</f>
        <v/>
      </c>
      <c r="AO1161" s="21">
        <f>ROUNDDOWN((R1161+S1161)*0.2/Y1161+2000,0)</f>
        <v/>
      </c>
      <c r="AP1161" s="21">
        <f>ROUNDDOWN((T1161+U1161)*0.2/Z1161+2000,0)</f>
        <v/>
      </c>
      <c r="AQ1161" s="21">
        <f>AL1161-AK1161</f>
        <v/>
      </c>
      <c r="AR1161" s="21">
        <f>AM1161-AK1161</f>
        <v/>
      </c>
      <c r="AS1161" s="21">
        <f>AM1161-AL1161</f>
        <v/>
      </c>
      <c r="AT1161" s="21">
        <f>AK1161+C1161-AJ1161</f>
        <v/>
      </c>
      <c r="AU1161" s="21">
        <f>AL1161+C1161-AM1161</f>
        <v/>
      </c>
      <c r="AV1161" s="21">
        <f>AN1161+C1161-AM1161</f>
        <v/>
      </c>
    </row>
    <row r="1162">
      <c r="A1162" t="inlineStr">
        <is>
          <t>医療費の境目</t>
        </is>
      </c>
      <c r="B1162" s="21">
        <f>'3_医療費の境目'!$B$3</f>
        <v/>
      </c>
      <c r="C1162" s="21">
        <f>IF('3_医療費の境目'!$B$4="",AO1162,'3_医療費の境目'!$B$4)</f>
        <v/>
      </c>
      <c r="D1162" s="21">
        <f>'3_医療費の境目'!D1162</f>
        <v/>
      </c>
      <c r="E1162" s="21">
        <f>ROUND(MIN(B1162/12,650000)*12*0.0915+MIN(B1162/12,1390000)*12*(0.0504+0)+B1162*0.005,0)</f>
        <v/>
      </c>
      <c r="F1162" s="21">
        <f>IF(B1162&lt;741000,0,IF(B1162&lt;2191000,B1162-740000,IF(B1162&lt;2193000,1451000,IF(B1162&lt;2196000,1453000,IF(B1162&lt;2200000,1456000,IF(B1162&lt;3600000,ROUND(ROUNDDOWN(B1162/4,-3)*2.8,0)-80000,IF(B1162&lt;6600000,ROUND(ROUNDDOWN(B1162/4,-3)*3.2,0)-440000,IF(B1162&lt;8500000,ROUNDDOWN(B1162*0.9,0)-1100000,B1162-1950000))))))))</f>
        <v/>
      </c>
      <c r="G1162" s="21">
        <f>IF(F1162&gt;23500000,NA(),IF(F1162&lt;=4890000,1040000,IF(F1162&lt;=6550000,670000,620000)))</f>
        <v/>
      </c>
      <c r="H1162" s="21">
        <f>IF(D1162&lt;=0,0,MAX(0,MIN(2000000,D1162-MIN(100000,ROUNDDOWN(F1162*0.05,0)))))</f>
        <v/>
      </c>
      <c r="I1162" s="21">
        <f>IF(C1162&lt;=2000,0,MIN(C1162,ROUNDDOWN(F1162*0.4,0))-2000)</f>
        <v/>
      </c>
      <c r="J1162" s="21">
        <f>MAX(0,ROUNDDOWN(F1162-E1162-G1162,-3))</f>
        <v/>
      </c>
      <c r="K1162" s="21">
        <f>MAX(0,ROUNDDOWN(F1162-E1162-G1162-H1162-I1162,-3))</f>
        <v/>
      </c>
      <c r="L1162" s="21">
        <f>MAX(0,ROUNDDOWN(F1162-E1162-G1162-H1162,-3))</f>
        <v/>
      </c>
      <c r="M1162" s="21">
        <f>IF(J1162&lt;=0,0,ROUNDDOWN((J1162*LOOKUP(J1162,{0,1950001,3300001,6950001,9000001,18000001,40000001},{0.05,0.1,0.2,0.23,0.33,0.4,0.45})-LOOKUP(J1162,{0,1950001,3300001,6950001,9000001,18000001,40000001},{0,97500,427500,636000,1536000,2796000,4796000}))*1.021,-2))</f>
        <v/>
      </c>
      <c r="N1162" s="21">
        <f>IF(K1162&lt;=0,0,ROUNDDOWN((K1162*LOOKUP(K1162,{0,1950001,3300001,6950001,9000001,18000001,40000001},{0.05,0.1,0.2,0.23,0.33,0.4,0.45})-LOOKUP(K1162,{0,1950001,3300001,6950001,9000001,18000001,40000001},{0,97500,427500,636000,1536000,2796000,4796000}))*1.021,-2))</f>
        <v/>
      </c>
      <c r="O1162" s="21">
        <f>IF(L1162&lt;=0,0,ROUNDDOWN((L1162*LOOKUP(L1162,{0,1950001,3300001,6950001,9000001,18000001,40000001},{0.05,0.1,0.2,0.23,0.33,0.4,0.45})-LOOKUP(L1162,{0,1950001,3300001,6950001,9000001,18000001,40000001},{0,97500,427500,636000,1536000,2796000,4796000}))*1.021,-2))</f>
        <v/>
      </c>
      <c r="P1162" s="21">
        <f>MAX(0,ROUNDDOWN(F1162-E1162-430000,-3))</f>
        <v/>
      </c>
      <c r="Q1162" s="21">
        <f>MAX(0,ROUNDDOWN(F1162-E1162-430000-H1162,-3))</f>
        <v/>
      </c>
      <c r="R1162" s="21">
        <f>IF(F1162&lt;=450000,0,MAX(0,P1162*0.06-MIN(50000,P1162)*0.03))</f>
        <v/>
      </c>
      <c r="S1162" s="21">
        <f>IF(F1162&lt;=450000,0,MAX(0,P1162*0.04-MIN(50000,P1162)*0.02))</f>
        <v/>
      </c>
      <c r="T1162" s="21">
        <f>IF(F1162&lt;=450000,0,MAX(0,Q1162*0.06-MIN(50000,Q1162)*0.03))</f>
        <v/>
      </c>
      <c r="U1162" s="21">
        <f>IF(F1162&lt;=450000,0,MAX(0,Q1162*0.04-MIN(50000,Q1162)*0.02))</f>
        <v/>
      </c>
      <c r="V1162" s="21">
        <f>50000+MAX(0,G1162-480000)</f>
        <v/>
      </c>
      <c r="W1162" s="21">
        <f>P1162-V1162</f>
        <v/>
      </c>
      <c r="X1162" s="21">
        <f>Q1162-V1162</f>
        <v/>
      </c>
      <c r="Y1162" s="22">
        <f>IF(W1162&lt;0,0.9,LOOKUP(W1162,{0,1950001,3300001,6950001,9000001,18000001,40000001},{0.84895,0.7979,0.6958,0.66517,0.56307,0.4916,0.44055}))</f>
        <v/>
      </c>
      <c r="Z1162" s="22">
        <f>IF(X1162&lt;0,0.9,LOOKUP(X1162,{0,1950001,3300001,6950001,9000001,18000001,40000001},{0.84895,0.7979,0.6958,0.66517,0.56307,0.4916,0.44055}))</f>
        <v/>
      </c>
      <c r="AA1162" s="22">
        <f>IF(W1162&lt;0,0,CHOOSE(MATCH(W1162,{0,1950001,3300001,6950001,9000001},1),5.105/84.895,10.21/79.79,20.42/69.58,23.483/66.517,33.693/56.307))</f>
        <v/>
      </c>
      <c r="AB1162" s="21">
        <f>IF(C1162&lt;=2000,0,(MIN(C1162,ROUNDDOWN(F1162*0.3,0))-2000)*0.1)</f>
        <v/>
      </c>
      <c r="AC1162" s="21">
        <f>IF(C1162&lt;=2000,0,MIN((C1162-2000)*Y1162,(R1162+S1162)*0.2))</f>
        <v/>
      </c>
      <c r="AD1162" s="21">
        <f>IF(C1162&lt;=2000,0,MIN((C1162-2000)*Z1162,(T1162+U1162)*0.2))</f>
        <v/>
      </c>
      <c r="AE1162" s="21">
        <f>AC1162*AA1162</f>
        <v/>
      </c>
      <c r="AF1162" s="21">
        <f>ROUNDDOWN(R1162,-2)+ROUNDDOWN(S1162,-2)</f>
        <v/>
      </c>
      <c r="AG1162" s="21">
        <f>ROUNDDOWN(MAX(0,R1162-(AB1162+AC1162+AE1162)*0.6),-2)+ROUNDDOWN(MAX(0,S1162-(AB1162+AC1162+AE1162)*0.4),-2)</f>
        <v/>
      </c>
      <c r="AH1162" s="21">
        <f>ROUNDDOWN(MAX(0,T1162-(AB1162+AD1162)*0.6),-2)+ROUNDDOWN(MAX(0,U1162-(AB1162+AD1162)*0.4),-2)</f>
        <v/>
      </c>
      <c r="AI1162" s="21">
        <f>ROUNDDOWN(T1162,-2)+ROUNDDOWN(U1162,-2)</f>
        <v/>
      </c>
      <c r="AJ1162" s="21">
        <f>M1162+AF1162</f>
        <v/>
      </c>
      <c r="AK1162" s="21">
        <f>M1162+AG1162</f>
        <v/>
      </c>
      <c r="AL1162" s="21">
        <f>N1162+AH1162</f>
        <v/>
      </c>
      <c r="AM1162" s="21">
        <f>O1162+AI1162</f>
        <v/>
      </c>
      <c r="AN1162" s="21">
        <f>N1162+AI1162</f>
        <v/>
      </c>
      <c r="AO1162" s="21">
        <f>ROUNDDOWN((R1162+S1162)*0.2/Y1162+2000,0)</f>
        <v/>
      </c>
      <c r="AP1162" s="21">
        <f>ROUNDDOWN((T1162+U1162)*0.2/Z1162+2000,0)</f>
        <v/>
      </c>
      <c r="AQ1162" s="21">
        <f>AL1162-AK1162</f>
        <v/>
      </c>
      <c r="AR1162" s="21">
        <f>AM1162-AK1162</f>
        <v/>
      </c>
      <c r="AS1162" s="21">
        <f>AM1162-AL1162</f>
        <v/>
      </c>
      <c r="AT1162" s="21">
        <f>AK1162+C1162-AJ1162</f>
        <v/>
      </c>
      <c r="AU1162" s="21">
        <f>AL1162+C1162-AM1162</f>
        <v/>
      </c>
      <c r="AV1162" s="21">
        <f>AN1162+C1162-AM1162</f>
        <v/>
      </c>
    </row>
    <row r="1163">
      <c r="A1163" t="inlineStr">
        <is>
          <t>医療費の境目</t>
        </is>
      </c>
      <c r="B1163" s="21">
        <f>'3_医療費の境目'!$B$3</f>
        <v/>
      </c>
      <c r="C1163" s="21">
        <f>IF('3_医療費の境目'!$B$4="",AO1163,'3_医療費の境目'!$B$4)</f>
        <v/>
      </c>
      <c r="D1163" s="21">
        <f>'3_医療費の境目'!D1163</f>
        <v/>
      </c>
      <c r="E1163" s="21">
        <f>ROUND(MIN(B1163/12,650000)*12*0.0915+MIN(B1163/12,1390000)*12*(0.0504+0)+B1163*0.005,0)</f>
        <v/>
      </c>
      <c r="F1163" s="21">
        <f>IF(B1163&lt;741000,0,IF(B1163&lt;2191000,B1163-740000,IF(B1163&lt;2193000,1451000,IF(B1163&lt;2196000,1453000,IF(B1163&lt;2200000,1456000,IF(B1163&lt;3600000,ROUND(ROUNDDOWN(B1163/4,-3)*2.8,0)-80000,IF(B1163&lt;6600000,ROUND(ROUNDDOWN(B1163/4,-3)*3.2,0)-440000,IF(B1163&lt;8500000,ROUNDDOWN(B1163*0.9,0)-1100000,B1163-1950000))))))))</f>
        <v/>
      </c>
      <c r="G1163" s="21">
        <f>IF(F1163&gt;23500000,NA(),IF(F1163&lt;=4890000,1040000,IF(F1163&lt;=6550000,670000,620000)))</f>
        <v/>
      </c>
      <c r="H1163" s="21">
        <f>IF(D1163&lt;=0,0,MAX(0,MIN(2000000,D1163-MIN(100000,ROUNDDOWN(F1163*0.05,0)))))</f>
        <v/>
      </c>
      <c r="I1163" s="21">
        <f>IF(C1163&lt;=2000,0,MIN(C1163,ROUNDDOWN(F1163*0.4,0))-2000)</f>
        <v/>
      </c>
      <c r="J1163" s="21">
        <f>MAX(0,ROUNDDOWN(F1163-E1163-G1163,-3))</f>
        <v/>
      </c>
      <c r="K1163" s="21">
        <f>MAX(0,ROUNDDOWN(F1163-E1163-G1163-H1163-I1163,-3))</f>
        <v/>
      </c>
      <c r="L1163" s="21">
        <f>MAX(0,ROUNDDOWN(F1163-E1163-G1163-H1163,-3))</f>
        <v/>
      </c>
      <c r="M1163" s="21">
        <f>IF(J1163&lt;=0,0,ROUNDDOWN((J1163*LOOKUP(J1163,{0,1950001,3300001,6950001,9000001,18000001,40000001},{0.05,0.1,0.2,0.23,0.33,0.4,0.45})-LOOKUP(J1163,{0,1950001,3300001,6950001,9000001,18000001,40000001},{0,97500,427500,636000,1536000,2796000,4796000}))*1.021,-2))</f>
        <v/>
      </c>
      <c r="N1163" s="21">
        <f>IF(K1163&lt;=0,0,ROUNDDOWN((K1163*LOOKUP(K1163,{0,1950001,3300001,6950001,9000001,18000001,40000001},{0.05,0.1,0.2,0.23,0.33,0.4,0.45})-LOOKUP(K1163,{0,1950001,3300001,6950001,9000001,18000001,40000001},{0,97500,427500,636000,1536000,2796000,4796000}))*1.021,-2))</f>
        <v/>
      </c>
      <c r="O1163" s="21">
        <f>IF(L1163&lt;=0,0,ROUNDDOWN((L1163*LOOKUP(L1163,{0,1950001,3300001,6950001,9000001,18000001,40000001},{0.05,0.1,0.2,0.23,0.33,0.4,0.45})-LOOKUP(L1163,{0,1950001,3300001,6950001,9000001,18000001,40000001},{0,97500,427500,636000,1536000,2796000,4796000}))*1.021,-2))</f>
        <v/>
      </c>
      <c r="P1163" s="21">
        <f>MAX(0,ROUNDDOWN(F1163-E1163-430000,-3))</f>
        <v/>
      </c>
      <c r="Q1163" s="21">
        <f>MAX(0,ROUNDDOWN(F1163-E1163-430000-H1163,-3))</f>
        <v/>
      </c>
      <c r="R1163" s="21">
        <f>IF(F1163&lt;=450000,0,MAX(0,P1163*0.06-MIN(50000,P1163)*0.03))</f>
        <v/>
      </c>
      <c r="S1163" s="21">
        <f>IF(F1163&lt;=450000,0,MAX(0,P1163*0.04-MIN(50000,P1163)*0.02))</f>
        <v/>
      </c>
      <c r="T1163" s="21">
        <f>IF(F1163&lt;=450000,0,MAX(0,Q1163*0.06-MIN(50000,Q1163)*0.03))</f>
        <v/>
      </c>
      <c r="U1163" s="21">
        <f>IF(F1163&lt;=450000,0,MAX(0,Q1163*0.04-MIN(50000,Q1163)*0.02))</f>
        <v/>
      </c>
      <c r="V1163" s="21">
        <f>50000+MAX(0,G1163-480000)</f>
        <v/>
      </c>
      <c r="W1163" s="21">
        <f>P1163-V1163</f>
        <v/>
      </c>
      <c r="X1163" s="21">
        <f>Q1163-V1163</f>
        <v/>
      </c>
      <c r="Y1163" s="22">
        <f>IF(W1163&lt;0,0.9,LOOKUP(W1163,{0,1950001,3300001,6950001,9000001,18000001,40000001},{0.84895,0.7979,0.6958,0.66517,0.56307,0.4916,0.44055}))</f>
        <v/>
      </c>
      <c r="Z1163" s="22">
        <f>IF(X1163&lt;0,0.9,LOOKUP(X1163,{0,1950001,3300001,6950001,9000001,18000001,40000001},{0.84895,0.7979,0.6958,0.66517,0.56307,0.4916,0.44055}))</f>
        <v/>
      </c>
      <c r="AA1163" s="22">
        <f>IF(W1163&lt;0,0,CHOOSE(MATCH(W1163,{0,1950001,3300001,6950001,9000001},1),5.105/84.895,10.21/79.79,20.42/69.58,23.483/66.517,33.693/56.307))</f>
        <v/>
      </c>
      <c r="AB1163" s="21">
        <f>IF(C1163&lt;=2000,0,(MIN(C1163,ROUNDDOWN(F1163*0.3,0))-2000)*0.1)</f>
        <v/>
      </c>
      <c r="AC1163" s="21">
        <f>IF(C1163&lt;=2000,0,MIN((C1163-2000)*Y1163,(R1163+S1163)*0.2))</f>
        <v/>
      </c>
      <c r="AD1163" s="21">
        <f>IF(C1163&lt;=2000,0,MIN((C1163-2000)*Z1163,(T1163+U1163)*0.2))</f>
        <v/>
      </c>
      <c r="AE1163" s="21">
        <f>AC1163*AA1163</f>
        <v/>
      </c>
      <c r="AF1163" s="21">
        <f>ROUNDDOWN(R1163,-2)+ROUNDDOWN(S1163,-2)</f>
        <v/>
      </c>
      <c r="AG1163" s="21">
        <f>ROUNDDOWN(MAX(0,R1163-(AB1163+AC1163+AE1163)*0.6),-2)+ROUNDDOWN(MAX(0,S1163-(AB1163+AC1163+AE1163)*0.4),-2)</f>
        <v/>
      </c>
      <c r="AH1163" s="21">
        <f>ROUNDDOWN(MAX(0,T1163-(AB1163+AD1163)*0.6),-2)+ROUNDDOWN(MAX(0,U1163-(AB1163+AD1163)*0.4),-2)</f>
        <v/>
      </c>
      <c r="AI1163" s="21">
        <f>ROUNDDOWN(T1163,-2)+ROUNDDOWN(U1163,-2)</f>
        <v/>
      </c>
      <c r="AJ1163" s="21">
        <f>M1163+AF1163</f>
        <v/>
      </c>
      <c r="AK1163" s="21">
        <f>M1163+AG1163</f>
        <v/>
      </c>
      <c r="AL1163" s="21">
        <f>N1163+AH1163</f>
        <v/>
      </c>
      <c r="AM1163" s="21">
        <f>O1163+AI1163</f>
        <v/>
      </c>
      <c r="AN1163" s="21">
        <f>N1163+AI1163</f>
        <v/>
      </c>
      <c r="AO1163" s="21">
        <f>ROUNDDOWN((R1163+S1163)*0.2/Y1163+2000,0)</f>
        <v/>
      </c>
      <c r="AP1163" s="21">
        <f>ROUNDDOWN((T1163+U1163)*0.2/Z1163+2000,0)</f>
        <v/>
      </c>
      <c r="AQ1163" s="21">
        <f>AL1163-AK1163</f>
        <v/>
      </c>
      <c r="AR1163" s="21">
        <f>AM1163-AK1163</f>
        <v/>
      </c>
      <c r="AS1163" s="21">
        <f>AM1163-AL1163</f>
        <v/>
      </c>
      <c r="AT1163" s="21">
        <f>AK1163+C1163-AJ1163</f>
        <v/>
      </c>
      <c r="AU1163" s="21">
        <f>AL1163+C1163-AM1163</f>
        <v/>
      </c>
      <c r="AV1163" s="21">
        <f>AN1163+C1163-AM1163</f>
        <v/>
      </c>
    </row>
    <row r="1164">
      <c r="A1164" t="inlineStr">
        <is>
          <t>医療費の境目</t>
        </is>
      </c>
      <c r="B1164" s="21">
        <f>'3_医療費の境目'!$B$3</f>
        <v/>
      </c>
      <c r="C1164" s="21">
        <f>IF('3_医療費の境目'!$B$4="",AO1164,'3_医療費の境目'!$B$4)</f>
        <v/>
      </c>
      <c r="D1164" s="21">
        <f>'3_医療費の境目'!D1164</f>
        <v/>
      </c>
      <c r="E1164" s="21">
        <f>ROUND(MIN(B1164/12,650000)*12*0.0915+MIN(B1164/12,1390000)*12*(0.0504+0)+B1164*0.005,0)</f>
        <v/>
      </c>
      <c r="F1164" s="21">
        <f>IF(B1164&lt;741000,0,IF(B1164&lt;2191000,B1164-740000,IF(B1164&lt;2193000,1451000,IF(B1164&lt;2196000,1453000,IF(B1164&lt;2200000,1456000,IF(B1164&lt;3600000,ROUND(ROUNDDOWN(B1164/4,-3)*2.8,0)-80000,IF(B1164&lt;6600000,ROUND(ROUNDDOWN(B1164/4,-3)*3.2,0)-440000,IF(B1164&lt;8500000,ROUNDDOWN(B1164*0.9,0)-1100000,B1164-1950000))))))))</f>
        <v/>
      </c>
      <c r="G1164" s="21">
        <f>IF(F1164&gt;23500000,NA(),IF(F1164&lt;=4890000,1040000,IF(F1164&lt;=6550000,670000,620000)))</f>
        <v/>
      </c>
      <c r="H1164" s="21">
        <f>IF(D1164&lt;=0,0,MAX(0,MIN(2000000,D1164-MIN(100000,ROUNDDOWN(F1164*0.05,0)))))</f>
        <v/>
      </c>
      <c r="I1164" s="21">
        <f>IF(C1164&lt;=2000,0,MIN(C1164,ROUNDDOWN(F1164*0.4,0))-2000)</f>
        <v/>
      </c>
      <c r="J1164" s="21">
        <f>MAX(0,ROUNDDOWN(F1164-E1164-G1164,-3))</f>
        <v/>
      </c>
      <c r="K1164" s="21">
        <f>MAX(0,ROUNDDOWN(F1164-E1164-G1164-H1164-I1164,-3))</f>
        <v/>
      </c>
      <c r="L1164" s="21">
        <f>MAX(0,ROUNDDOWN(F1164-E1164-G1164-H1164,-3))</f>
        <v/>
      </c>
      <c r="M1164" s="21">
        <f>IF(J1164&lt;=0,0,ROUNDDOWN((J1164*LOOKUP(J1164,{0,1950001,3300001,6950001,9000001,18000001,40000001},{0.05,0.1,0.2,0.23,0.33,0.4,0.45})-LOOKUP(J1164,{0,1950001,3300001,6950001,9000001,18000001,40000001},{0,97500,427500,636000,1536000,2796000,4796000}))*1.021,-2))</f>
        <v/>
      </c>
      <c r="N1164" s="21">
        <f>IF(K1164&lt;=0,0,ROUNDDOWN((K1164*LOOKUP(K1164,{0,1950001,3300001,6950001,9000001,18000001,40000001},{0.05,0.1,0.2,0.23,0.33,0.4,0.45})-LOOKUP(K1164,{0,1950001,3300001,6950001,9000001,18000001,40000001},{0,97500,427500,636000,1536000,2796000,4796000}))*1.021,-2))</f>
        <v/>
      </c>
      <c r="O1164" s="21">
        <f>IF(L1164&lt;=0,0,ROUNDDOWN((L1164*LOOKUP(L1164,{0,1950001,3300001,6950001,9000001,18000001,40000001},{0.05,0.1,0.2,0.23,0.33,0.4,0.45})-LOOKUP(L1164,{0,1950001,3300001,6950001,9000001,18000001,40000001},{0,97500,427500,636000,1536000,2796000,4796000}))*1.021,-2))</f>
        <v/>
      </c>
      <c r="P1164" s="21">
        <f>MAX(0,ROUNDDOWN(F1164-E1164-430000,-3))</f>
        <v/>
      </c>
      <c r="Q1164" s="21">
        <f>MAX(0,ROUNDDOWN(F1164-E1164-430000-H1164,-3))</f>
        <v/>
      </c>
      <c r="R1164" s="21">
        <f>IF(F1164&lt;=450000,0,MAX(0,P1164*0.06-MIN(50000,P1164)*0.03))</f>
        <v/>
      </c>
      <c r="S1164" s="21">
        <f>IF(F1164&lt;=450000,0,MAX(0,P1164*0.04-MIN(50000,P1164)*0.02))</f>
        <v/>
      </c>
      <c r="T1164" s="21">
        <f>IF(F1164&lt;=450000,0,MAX(0,Q1164*0.06-MIN(50000,Q1164)*0.03))</f>
        <v/>
      </c>
      <c r="U1164" s="21">
        <f>IF(F1164&lt;=450000,0,MAX(0,Q1164*0.04-MIN(50000,Q1164)*0.02))</f>
        <v/>
      </c>
      <c r="V1164" s="21">
        <f>50000+MAX(0,G1164-480000)</f>
        <v/>
      </c>
      <c r="W1164" s="21">
        <f>P1164-V1164</f>
        <v/>
      </c>
      <c r="X1164" s="21">
        <f>Q1164-V1164</f>
        <v/>
      </c>
      <c r="Y1164" s="22">
        <f>IF(W1164&lt;0,0.9,LOOKUP(W1164,{0,1950001,3300001,6950001,9000001,18000001,40000001},{0.84895,0.7979,0.6958,0.66517,0.56307,0.4916,0.44055}))</f>
        <v/>
      </c>
      <c r="Z1164" s="22">
        <f>IF(X1164&lt;0,0.9,LOOKUP(X1164,{0,1950001,3300001,6950001,9000001,18000001,40000001},{0.84895,0.7979,0.6958,0.66517,0.56307,0.4916,0.44055}))</f>
        <v/>
      </c>
      <c r="AA1164" s="22">
        <f>IF(W1164&lt;0,0,CHOOSE(MATCH(W1164,{0,1950001,3300001,6950001,9000001},1),5.105/84.895,10.21/79.79,20.42/69.58,23.483/66.517,33.693/56.307))</f>
        <v/>
      </c>
      <c r="AB1164" s="21">
        <f>IF(C1164&lt;=2000,0,(MIN(C1164,ROUNDDOWN(F1164*0.3,0))-2000)*0.1)</f>
        <v/>
      </c>
      <c r="AC1164" s="21">
        <f>IF(C1164&lt;=2000,0,MIN((C1164-2000)*Y1164,(R1164+S1164)*0.2))</f>
        <v/>
      </c>
      <c r="AD1164" s="21">
        <f>IF(C1164&lt;=2000,0,MIN((C1164-2000)*Z1164,(T1164+U1164)*0.2))</f>
        <v/>
      </c>
      <c r="AE1164" s="21">
        <f>AC1164*AA1164</f>
        <v/>
      </c>
      <c r="AF1164" s="21">
        <f>ROUNDDOWN(R1164,-2)+ROUNDDOWN(S1164,-2)</f>
        <v/>
      </c>
      <c r="AG1164" s="21">
        <f>ROUNDDOWN(MAX(0,R1164-(AB1164+AC1164+AE1164)*0.6),-2)+ROUNDDOWN(MAX(0,S1164-(AB1164+AC1164+AE1164)*0.4),-2)</f>
        <v/>
      </c>
      <c r="AH1164" s="21">
        <f>ROUNDDOWN(MAX(0,T1164-(AB1164+AD1164)*0.6),-2)+ROUNDDOWN(MAX(0,U1164-(AB1164+AD1164)*0.4),-2)</f>
        <v/>
      </c>
      <c r="AI1164" s="21">
        <f>ROUNDDOWN(T1164,-2)+ROUNDDOWN(U1164,-2)</f>
        <v/>
      </c>
      <c r="AJ1164" s="21">
        <f>M1164+AF1164</f>
        <v/>
      </c>
      <c r="AK1164" s="21">
        <f>M1164+AG1164</f>
        <v/>
      </c>
      <c r="AL1164" s="21">
        <f>N1164+AH1164</f>
        <v/>
      </c>
      <c r="AM1164" s="21">
        <f>O1164+AI1164</f>
        <v/>
      </c>
      <c r="AN1164" s="21">
        <f>N1164+AI1164</f>
        <v/>
      </c>
      <c r="AO1164" s="21">
        <f>ROUNDDOWN((R1164+S1164)*0.2/Y1164+2000,0)</f>
        <v/>
      </c>
      <c r="AP1164" s="21">
        <f>ROUNDDOWN((T1164+U1164)*0.2/Z1164+2000,0)</f>
        <v/>
      </c>
      <c r="AQ1164" s="21">
        <f>AL1164-AK1164</f>
        <v/>
      </c>
      <c r="AR1164" s="21">
        <f>AM1164-AK1164</f>
        <v/>
      </c>
      <c r="AS1164" s="21">
        <f>AM1164-AL1164</f>
        <v/>
      </c>
      <c r="AT1164" s="21">
        <f>AK1164+C1164-AJ1164</f>
        <v/>
      </c>
      <c r="AU1164" s="21">
        <f>AL1164+C1164-AM1164</f>
        <v/>
      </c>
      <c r="AV1164" s="21">
        <f>AN1164+C1164-AM1164</f>
        <v/>
      </c>
    </row>
    <row r="1165">
      <c r="A1165" t="inlineStr">
        <is>
          <t>医療費の境目</t>
        </is>
      </c>
      <c r="B1165" s="21">
        <f>'3_医療費の境目'!$B$3</f>
        <v/>
      </c>
      <c r="C1165" s="21">
        <f>IF('3_医療費の境目'!$B$4="",AO1165,'3_医療費の境目'!$B$4)</f>
        <v/>
      </c>
      <c r="D1165" s="21">
        <f>'3_医療費の境目'!D1165</f>
        <v/>
      </c>
      <c r="E1165" s="21">
        <f>ROUND(MIN(B1165/12,650000)*12*0.0915+MIN(B1165/12,1390000)*12*(0.0504+0)+B1165*0.005,0)</f>
        <v/>
      </c>
      <c r="F1165" s="21">
        <f>IF(B1165&lt;741000,0,IF(B1165&lt;2191000,B1165-740000,IF(B1165&lt;2193000,1451000,IF(B1165&lt;2196000,1453000,IF(B1165&lt;2200000,1456000,IF(B1165&lt;3600000,ROUND(ROUNDDOWN(B1165/4,-3)*2.8,0)-80000,IF(B1165&lt;6600000,ROUND(ROUNDDOWN(B1165/4,-3)*3.2,0)-440000,IF(B1165&lt;8500000,ROUNDDOWN(B1165*0.9,0)-1100000,B1165-1950000))))))))</f>
        <v/>
      </c>
      <c r="G1165" s="21">
        <f>IF(F1165&gt;23500000,NA(),IF(F1165&lt;=4890000,1040000,IF(F1165&lt;=6550000,670000,620000)))</f>
        <v/>
      </c>
      <c r="H1165" s="21">
        <f>IF(D1165&lt;=0,0,MAX(0,MIN(2000000,D1165-MIN(100000,ROUNDDOWN(F1165*0.05,0)))))</f>
        <v/>
      </c>
      <c r="I1165" s="21">
        <f>IF(C1165&lt;=2000,0,MIN(C1165,ROUNDDOWN(F1165*0.4,0))-2000)</f>
        <v/>
      </c>
      <c r="J1165" s="21">
        <f>MAX(0,ROUNDDOWN(F1165-E1165-G1165,-3))</f>
        <v/>
      </c>
      <c r="K1165" s="21">
        <f>MAX(0,ROUNDDOWN(F1165-E1165-G1165-H1165-I1165,-3))</f>
        <v/>
      </c>
      <c r="L1165" s="21">
        <f>MAX(0,ROUNDDOWN(F1165-E1165-G1165-H1165,-3))</f>
        <v/>
      </c>
      <c r="M1165" s="21">
        <f>IF(J1165&lt;=0,0,ROUNDDOWN((J1165*LOOKUP(J1165,{0,1950001,3300001,6950001,9000001,18000001,40000001},{0.05,0.1,0.2,0.23,0.33,0.4,0.45})-LOOKUP(J1165,{0,1950001,3300001,6950001,9000001,18000001,40000001},{0,97500,427500,636000,1536000,2796000,4796000}))*1.021,-2))</f>
        <v/>
      </c>
      <c r="N1165" s="21">
        <f>IF(K1165&lt;=0,0,ROUNDDOWN((K1165*LOOKUP(K1165,{0,1950001,3300001,6950001,9000001,18000001,40000001},{0.05,0.1,0.2,0.23,0.33,0.4,0.45})-LOOKUP(K1165,{0,1950001,3300001,6950001,9000001,18000001,40000001},{0,97500,427500,636000,1536000,2796000,4796000}))*1.021,-2))</f>
        <v/>
      </c>
      <c r="O1165" s="21">
        <f>IF(L1165&lt;=0,0,ROUNDDOWN((L1165*LOOKUP(L1165,{0,1950001,3300001,6950001,9000001,18000001,40000001},{0.05,0.1,0.2,0.23,0.33,0.4,0.45})-LOOKUP(L1165,{0,1950001,3300001,6950001,9000001,18000001,40000001},{0,97500,427500,636000,1536000,2796000,4796000}))*1.021,-2))</f>
        <v/>
      </c>
      <c r="P1165" s="21">
        <f>MAX(0,ROUNDDOWN(F1165-E1165-430000,-3))</f>
        <v/>
      </c>
      <c r="Q1165" s="21">
        <f>MAX(0,ROUNDDOWN(F1165-E1165-430000-H1165,-3))</f>
        <v/>
      </c>
      <c r="R1165" s="21">
        <f>IF(F1165&lt;=450000,0,MAX(0,P1165*0.06-MIN(50000,P1165)*0.03))</f>
        <v/>
      </c>
      <c r="S1165" s="21">
        <f>IF(F1165&lt;=450000,0,MAX(0,P1165*0.04-MIN(50000,P1165)*0.02))</f>
        <v/>
      </c>
      <c r="T1165" s="21">
        <f>IF(F1165&lt;=450000,0,MAX(0,Q1165*0.06-MIN(50000,Q1165)*0.03))</f>
        <v/>
      </c>
      <c r="U1165" s="21">
        <f>IF(F1165&lt;=450000,0,MAX(0,Q1165*0.04-MIN(50000,Q1165)*0.02))</f>
        <v/>
      </c>
      <c r="V1165" s="21">
        <f>50000+MAX(0,G1165-480000)</f>
        <v/>
      </c>
      <c r="W1165" s="21">
        <f>P1165-V1165</f>
        <v/>
      </c>
      <c r="X1165" s="21">
        <f>Q1165-V1165</f>
        <v/>
      </c>
      <c r="Y1165" s="22">
        <f>IF(W1165&lt;0,0.9,LOOKUP(W1165,{0,1950001,3300001,6950001,9000001,18000001,40000001},{0.84895,0.7979,0.6958,0.66517,0.56307,0.4916,0.44055}))</f>
        <v/>
      </c>
      <c r="Z1165" s="22">
        <f>IF(X1165&lt;0,0.9,LOOKUP(X1165,{0,1950001,3300001,6950001,9000001,18000001,40000001},{0.84895,0.7979,0.6958,0.66517,0.56307,0.4916,0.44055}))</f>
        <v/>
      </c>
      <c r="AA1165" s="22">
        <f>IF(W1165&lt;0,0,CHOOSE(MATCH(W1165,{0,1950001,3300001,6950001,9000001},1),5.105/84.895,10.21/79.79,20.42/69.58,23.483/66.517,33.693/56.307))</f>
        <v/>
      </c>
      <c r="AB1165" s="21">
        <f>IF(C1165&lt;=2000,0,(MIN(C1165,ROUNDDOWN(F1165*0.3,0))-2000)*0.1)</f>
        <v/>
      </c>
      <c r="AC1165" s="21">
        <f>IF(C1165&lt;=2000,0,MIN((C1165-2000)*Y1165,(R1165+S1165)*0.2))</f>
        <v/>
      </c>
      <c r="AD1165" s="21">
        <f>IF(C1165&lt;=2000,0,MIN((C1165-2000)*Z1165,(T1165+U1165)*0.2))</f>
        <v/>
      </c>
      <c r="AE1165" s="21">
        <f>AC1165*AA1165</f>
        <v/>
      </c>
      <c r="AF1165" s="21">
        <f>ROUNDDOWN(R1165,-2)+ROUNDDOWN(S1165,-2)</f>
        <v/>
      </c>
      <c r="AG1165" s="21">
        <f>ROUNDDOWN(MAX(0,R1165-(AB1165+AC1165+AE1165)*0.6),-2)+ROUNDDOWN(MAX(0,S1165-(AB1165+AC1165+AE1165)*0.4),-2)</f>
        <v/>
      </c>
      <c r="AH1165" s="21">
        <f>ROUNDDOWN(MAX(0,T1165-(AB1165+AD1165)*0.6),-2)+ROUNDDOWN(MAX(0,U1165-(AB1165+AD1165)*0.4),-2)</f>
        <v/>
      </c>
      <c r="AI1165" s="21">
        <f>ROUNDDOWN(T1165,-2)+ROUNDDOWN(U1165,-2)</f>
        <v/>
      </c>
      <c r="AJ1165" s="21">
        <f>M1165+AF1165</f>
        <v/>
      </c>
      <c r="AK1165" s="21">
        <f>M1165+AG1165</f>
        <v/>
      </c>
      <c r="AL1165" s="21">
        <f>N1165+AH1165</f>
        <v/>
      </c>
      <c r="AM1165" s="21">
        <f>O1165+AI1165</f>
        <v/>
      </c>
      <c r="AN1165" s="21">
        <f>N1165+AI1165</f>
        <v/>
      </c>
      <c r="AO1165" s="21">
        <f>ROUNDDOWN((R1165+S1165)*0.2/Y1165+2000,0)</f>
        <v/>
      </c>
      <c r="AP1165" s="21">
        <f>ROUNDDOWN((T1165+U1165)*0.2/Z1165+2000,0)</f>
        <v/>
      </c>
      <c r="AQ1165" s="21">
        <f>AL1165-AK1165</f>
        <v/>
      </c>
      <c r="AR1165" s="21">
        <f>AM1165-AK1165</f>
        <v/>
      </c>
      <c r="AS1165" s="21">
        <f>AM1165-AL1165</f>
        <v/>
      </c>
      <c r="AT1165" s="21">
        <f>AK1165+C1165-AJ1165</f>
        <v/>
      </c>
      <c r="AU1165" s="21">
        <f>AL1165+C1165-AM1165</f>
        <v/>
      </c>
      <c r="AV1165" s="21">
        <f>AN1165+C1165-AM1165</f>
        <v/>
      </c>
    </row>
    <row r="1166">
      <c r="A1166" t="inlineStr">
        <is>
          <t>医療費の境目</t>
        </is>
      </c>
      <c r="B1166" s="21">
        <f>'3_医療費の境目'!$B$3</f>
        <v/>
      </c>
      <c r="C1166" s="21">
        <f>IF('3_医療費の境目'!$B$4="",AO1166,'3_医療費の境目'!$B$4)</f>
        <v/>
      </c>
      <c r="D1166" s="21">
        <f>'3_医療費の境目'!D1166</f>
        <v/>
      </c>
      <c r="E1166" s="21">
        <f>ROUND(MIN(B1166/12,650000)*12*0.0915+MIN(B1166/12,1390000)*12*(0.0504+0)+B1166*0.005,0)</f>
        <v/>
      </c>
      <c r="F1166" s="21">
        <f>IF(B1166&lt;741000,0,IF(B1166&lt;2191000,B1166-740000,IF(B1166&lt;2193000,1451000,IF(B1166&lt;2196000,1453000,IF(B1166&lt;2200000,1456000,IF(B1166&lt;3600000,ROUND(ROUNDDOWN(B1166/4,-3)*2.8,0)-80000,IF(B1166&lt;6600000,ROUND(ROUNDDOWN(B1166/4,-3)*3.2,0)-440000,IF(B1166&lt;8500000,ROUNDDOWN(B1166*0.9,0)-1100000,B1166-1950000))))))))</f>
        <v/>
      </c>
      <c r="G1166" s="21">
        <f>IF(F1166&gt;23500000,NA(),IF(F1166&lt;=4890000,1040000,IF(F1166&lt;=6550000,670000,620000)))</f>
        <v/>
      </c>
      <c r="H1166" s="21">
        <f>IF(D1166&lt;=0,0,MAX(0,MIN(2000000,D1166-MIN(100000,ROUNDDOWN(F1166*0.05,0)))))</f>
        <v/>
      </c>
      <c r="I1166" s="21">
        <f>IF(C1166&lt;=2000,0,MIN(C1166,ROUNDDOWN(F1166*0.4,0))-2000)</f>
        <v/>
      </c>
      <c r="J1166" s="21">
        <f>MAX(0,ROUNDDOWN(F1166-E1166-G1166,-3))</f>
        <v/>
      </c>
      <c r="K1166" s="21">
        <f>MAX(0,ROUNDDOWN(F1166-E1166-G1166-H1166-I1166,-3))</f>
        <v/>
      </c>
      <c r="L1166" s="21">
        <f>MAX(0,ROUNDDOWN(F1166-E1166-G1166-H1166,-3))</f>
        <v/>
      </c>
      <c r="M1166" s="21">
        <f>IF(J1166&lt;=0,0,ROUNDDOWN((J1166*LOOKUP(J1166,{0,1950001,3300001,6950001,9000001,18000001,40000001},{0.05,0.1,0.2,0.23,0.33,0.4,0.45})-LOOKUP(J1166,{0,1950001,3300001,6950001,9000001,18000001,40000001},{0,97500,427500,636000,1536000,2796000,4796000}))*1.021,-2))</f>
        <v/>
      </c>
      <c r="N1166" s="21">
        <f>IF(K1166&lt;=0,0,ROUNDDOWN((K1166*LOOKUP(K1166,{0,1950001,3300001,6950001,9000001,18000001,40000001},{0.05,0.1,0.2,0.23,0.33,0.4,0.45})-LOOKUP(K1166,{0,1950001,3300001,6950001,9000001,18000001,40000001},{0,97500,427500,636000,1536000,2796000,4796000}))*1.021,-2))</f>
        <v/>
      </c>
      <c r="O1166" s="21">
        <f>IF(L1166&lt;=0,0,ROUNDDOWN((L1166*LOOKUP(L1166,{0,1950001,3300001,6950001,9000001,18000001,40000001},{0.05,0.1,0.2,0.23,0.33,0.4,0.45})-LOOKUP(L1166,{0,1950001,3300001,6950001,9000001,18000001,40000001},{0,97500,427500,636000,1536000,2796000,4796000}))*1.021,-2))</f>
        <v/>
      </c>
      <c r="P1166" s="21">
        <f>MAX(0,ROUNDDOWN(F1166-E1166-430000,-3))</f>
        <v/>
      </c>
      <c r="Q1166" s="21">
        <f>MAX(0,ROUNDDOWN(F1166-E1166-430000-H1166,-3))</f>
        <v/>
      </c>
      <c r="R1166" s="21">
        <f>IF(F1166&lt;=450000,0,MAX(0,P1166*0.06-MIN(50000,P1166)*0.03))</f>
        <v/>
      </c>
      <c r="S1166" s="21">
        <f>IF(F1166&lt;=450000,0,MAX(0,P1166*0.04-MIN(50000,P1166)*0.02))</f>
        <v/>
      </c>
      <c r="T1166" s="21">
        <f>IF(F1166&lt;=450000,0,MAX(0,Q1166*0.06-MIN(50000,Q1166)*0.03))</f>
        <v/>
      </c>
      <c r="U1166" s="21">
        <f>IF(F1166&lt;=450000,0,MAX(0,Q1166*0.04-MIN(50000,Q1166)*0.02))</f>
        <v/>
      </c>
      <c r="V1166" s="21">
        <f>50000+MAX(0,G1166-480000)</f>
        <v/>
      </c>
      <c r="W1166" s="21">
        <f>P1166-V1166</f>
        <v/>
      </c>
      <c r="X1166" s="21">
        <f>Q1166-V1166</f>
        <v/>
      </c>
      <c r="Y1166" s="22">
        <f>IF(W1166&lt;0,0.9,LOOKUP(W1166,{0,1950001,3300001,6950001,9000001,18000001,40000001},{0.84895,0.7979,0.6958,0.66517,0.56307,0.4916,0.44055}))</f>
        <v/>
      </c>
      <c r="Z1166" s="22">
        <f>IF(X1166&lt;0,0.9,LOOKUP(X1166,{0,1950001,3300001,6950001,9000001,18000001,40000001},{0.84895,0.7979,0.6958,0.66517,0.56307,0.4916,0.44055}))</f>
        <v/>
      </c>
      <c r="AA1166" s="22">
        <f>IF(W1166&lt;0,0,CHOOSE(MATCH(W1166,{0,1950001,3300001,6950001,9000001},1),5.105/84.895,10.21/79.79,20.42/69.58,23.483/66.517,33.693/56.307))</f>
        <v/>
      </c>
      <c r="AB1166" s="21">
        <f>IF(C1166&lt;=2000,0,(MIN(C1166,ROUNDDOWN(F1166*0.3,0))-2000)*0.1)</f>
        <v/>
      </c>
      <c r="AC1166" s="21">
        <f>IF(C1166&lt;=2000,0,MIN((C1166-2000)*Y1166,(R1166+S1166)*0.2))</f>
        <v/>
      </c>
      <c r="AD1166" s="21">
        <f>IF(C1166&lt;=2000,0,MIN((C1166-2000)*Z1166,(T1166+U1166)*0.2))</f>
        <v/>
      </c>
      <c r="AE1166" s="21">
        <f>AC1166*AA1166</f>
        <v/>
      </c>
      <c r="AF1166" s="21">
        <f>ROUNDDOWN(R1166,-2)+ROUNDDOWN(S1166,-2)</f>
        <v/>
      </c>
      <c r="AG1166" s="21">
        <f>ROUNDDOWN(MAX(0,R1166-(AB1166+AC1166+AE1166)*0.6),-2)+ROUNDDOWN(MAX(0,S1166-(AB1166+AC1166+AE1166)*0.4),-2)</f>
        <v/>
      </c>
      <c r="AH1166" s="21">
        <f>ROUNDDOWN(MAX(0,T1166-(AB1166+AD1166)*0.6),-2)+ROUNDDOWN(MAX(0,U1166-(AB1166+AD1166)*0.4),-2)</f>
        <v/>
      </c>
      <c r="AI1166" s="21">
        <f>ROUNDDOWN(T1166,-2)+ROUNDDOWN(U1166,-2)</f>
        <v/>
      </c>
      <c r="AJ1166" s="21">
        <f>M1166+AF1166</f>
        <v/>
      </c>
      <c r="AK1166" s="21">
        <f>M1166+AG1166</f>
        <v/>
      </c>
      <c r="AL1166" s="21">
        <f>N1166+AH1166</f>
        <v/>
      </c>
      <c r="AM1166" s="21">
        <f>O1166+AI1166</f>
        <v/>
      </c>
      <c r="AN1166" s="21">
        <f>N1166+AI1166</f>
        <v/>
      </c>
      <c r="AO1166" s="21">
        <f>ROUNDDOWN((R1166+S1166)*0.2/Y1166+2000,0)</f>
        <v/>
      </c>
      <c r="AP1166" s="21">
        <f>ROUNDDOWN((T1166+U1166)*0.2/Z1166+2000,0)</f>
        <v/>
      </c>
      <c r="AQ1166" s="21">
        <f>AL1166-AK1166</f>
        <v/>
      </c>
      <c r="AR1166" s="21">
        <f>AM1166-AK1166</f>
        <v/>
      </c>
      <c r="AS1166" s="21">
        <f>AM1166-AL1166</f>
        <v/>
      </c>
      <c r="AT1166" s="21">
        <f>AK1166+C1166-AJ1166</f>
        <v/>
      </c>
      <c r="AU1166" s="21">
        <f>AL1166+C1166-AM1166</f>
        <v/>
      </c>
      <c r="AV1166" s="21">
        <f>AN1166+C1166-AM1166</f>
        <v/>
      </c>
    </row>
    <row r="1167">
      <c r="A1167" t="inlineStr">
        <is>
          <t>医療費の境目</t>
        </is>
      </c>
      <c r="B1167" s="21">
        <f>'3_医療費の境目'!$B$3</f>
        <v/>
      </c>
      <c r="C1167" s="21">
        <f>IF('3_医療費の境目'!$B$4="",AO1167,'3_医療費の境目'!$B$4)</f>
        <v/>
      </c>
      <c r="D1167" s="21">
        <f>'3_医療費の境目'!D1167</f>
        <v/>
      </c>
      <c r="E1167" s="21">
        <f>ROUND(MIN(B1167/12,650000)*12*0.0915+MIN(B1167/12,1390000)*12*(0.0504+0)+B1167*0.005,0)</f>
        <v/>
      </c>
      <c r="F1167" s="21">
        <f>IF(B1167&lt;741000,0,IF(B1167&lt;2191000,B1167-740000,IF(B1167&lt;2193000,1451000,IF(B1167&lt;2196000,1453000,IF(B1167&lt;2200000,1456000,IF(B1167&lt;3600000,ROUND(ROUNDDOWN(B1167/4,-3)*2.8,0)-80000,IF(B1167&lt;6600000,ROUND(ROUNDDOWN(B1167/4,-3)*3.2,0)-440000,IF(B1167&lt;8500000,ROUNDDOWN(B1167*0.9,0)-1100000,B1167-1950000))))))))</f>
        <v/>
      </c>
      <c r="G1167" s="21">
        <f>IF(F1167&gt;23500000,NA(),IF(F1167&lt;=4890000,1040000,IF(F1167&lt;=6550000,670000,620000)))</f>
        <v/>
      </c>
      <c r="H1167" s="21">
        <f>IF(D1167&lt;=0,0,MAX(0,MIN(2000000,D1167-MIN(100000,ROUNDDOWN(F1167*0.05,0)))))</f>
        <v/>
      </c>
      <c r="I1167" s="21">
        <f>IF(C1167&lt;=2000,0,MIN(C1167,ROUNDDOWN(F1167*0.4,0))-2000)</f>
        <v/>
      </c>
      <c r="J1167" s="21">
        <f>MAX(0,ROUNDDOWN(F1167-E1167-G1167,-3))</f>
        <v/>
      </c>
      <c r="K1167" s="21">
        <f>MAX(0,ROUNDDOWN(F1167-E1167-G1167-H1167-I1167,-3))</f>
        <v/>
      </c>
      <c r="L1167" s="21">
        <f>MAX(0,ROUNDDOWN(F1167-E1167-G1167-H1167,-3))</f>
        <v/>
      </c>
      <c r="M1167" s="21">
        <f>IF(J1167&lt;=0,0,ROUNDDOWN((J1167*LOOKUP(J1167,{0,1950001,3300001,6950001,9000001,18000001,40000001},{0.05,0.1,0.2,0.23,0.33,0.4,0.45})-LOOKUP(J1167,{0,1950001,3300001,6950001,9000001,18000001,40000001},{0,97500,427500,636000,1536000,2796000,4796000}))*1.021,-2))</f>
        <v/>
      </c>
      <c r="N1167" s="21">
        <f>IF(K1167&lt;=0,0,ROUNDDOWN((K1167*LOOKUP(K1167,{0,1950001,3300001,6950001,9000001,18000001,40000001},{0.05,0.1,0.2,0.23,0.33,0.4,0.45})-LOOKUP(K1167,{0,1950001,3300001,6950001,9000001,18000001,40000001},{0,97500,427500,636000,1536000,2796000,4796000}))*1.021,-2))</f>
        <v/>
      </c>
      <c r="O1167" s="21">
        <f>IF(L1167&lt;=0,0,ROUNDDOWN((L1167*LOOKUP(L1167,{0,1950001,3300001,6950001,9000001,18000001,40000001},{0.05,0.1,0.2,0.23,0.33,0.4,0.45})-LOOKUP(L1167,{0,1950001,3300001,6950001,9000001,18000001,40000001},{0,97500,427500,636000,1536000,2796000,4796000}))*1.021,-2))</f>
        <v/>
      </c>
      <c r="P1167" s="21">
        <f>MAX(0,ROUNDDOWN(F1167-E1167-430000,-3))</f>
        <v/>
      </c>
      <c r="Q1167" s="21">
        <f>MAX(0,ROUNDDOWN(F1167-E1167-430000-H1167,-3))</f>
        <v/>
      </c>
      <c r="R1167" s="21">
        <f>IF(F1167&lt;=450000,0,MAX(0,P1167*0.06-MIN(50000,P1167)*0.03))</f>
        <v/>
      </c>
      <c r="S1167" s="21">
        <f>IF(F1167&lt;=450000,0,MAX(0,P1167*0.04-MIN(50000,P1167)*0.02))</f>
        <v/>
      </c>
      <c r="T1167" s="21">
        <f>IF(F1167&lt;=450000,0,MAX(0,Q1167*0.06-MIN(50000,Q1167)*0.03))</f>
        <v/>
      </c>
      <c r="U1167" s="21">
        <f>IF(F1167&lt;=450000,0,MAX(0,Q1167*0.04-MIN(50000,Q1167)*0.02))</f>
        <v/>
      </c>
      <c r="V1167" s="21">
        <f>50000+MAX(0,G1167-480000)</f>
        <v/>
      </c>
      <c r="W1167" s="21">
        <f>P1167-V1167</f>
        <v/>
      </c>
      <c r="X1167" s="21">
        <f>Q1167-V1167</f>
        <v/>
      </c>
      <c r="Y1167" s="22">
        <f>IF(W1167&lt;0,0.9,LOOKUP(W1167,{0,1950001,3300001,6950001,9000001,18000001,40000001},{0.84895,0.7979,0.6958,0.66517,0.56307,0.4916,0.44055}))</f>
        <v/>
      </c>
      <c r="Z1167" s="22">
        <f>IF(X1167&lt;0,0.9,LOOKUP(X1167,{0,1950001,3300001,6950001,9000001,18000001,40000001},{0.84895,0.7979,0.6958,0.66517,0.56307,0.4916,0.44055}))</f>
        <v/>
      </c>
      <c r="AA1167" s="22">
        <f>IF(W1167&lt;0,0,CHOOSE(MATCH(W1167,{0,1950001,3300001,6950001,9000001},1),5.105/84.895,10.21/79.79,20.42/69.58,23.483/66.517,33.693/56.307))</f>
        <v/>
      </c>
      <c r="AB1167" s="21">
        <f>IF(C1167&lt;=2000,0,(MIN(C1167,ROUNDDOWN(F1167*0.3,0))-2000)*0.1)</f>
        <v/>
      </c>
      <c r="AC1167" s="21">
        <f>IF(C1167&lt;=2000,0,MIN((C1167-2000)*Y1167,(R1167+S1167)*0.2))</f>
        <v/>
      </c>
      <c r="AD1167" s="21">
        <f>IF(C1167&lt;=2000,0,MIN((C1167-2000)*Z1167,(T1167+U1167)*0.2))</f>
        <v/>
      </c>
      <c r="AE1167" s="21">
        <f>AC1167*AA1167</f>
        <v/>
      </c>
      <c r="AF1167" s="21">
        <f>ROUNDDOWN(R1167,-2)+ROUNDDOWN(S1167,-2)</f>
        <v/>
      </c>
      <c r="AG1167" s="21">
        <f>ROUNDDOWN(MAX(0,R1167-(AB1167+AC1167+AE1167)*0.6),-2)+ROUNDDOWN(MAX(0,S1167-(AB1167+AC1167+AE1167)*0.4),-2)</f>
        <v/>
      </c>
      <c r="AH1167" s="21">
        <f>ROUNDDOWN(MAX(0,T1167-(AB1167+AD1167)*0.6),-2)+ROUNDDOWN(MAX(0,U1167-(AB1167+AD1167)*0.4),-2)</f>
        <v/>
      </c>
      <c r="AI1167" s="21">
        <f>ROUNDDOWN(T1167,-2)+ROUNDDOWN(U1167,-2)</f>
        <v/>
      </c>
      <c r="AJ1167" s="21">
        <f>M1167+AF1167</f>
        <v/>
      </c>
      <c r="AK1167" s="21">
        <f>M1167+AG1167</f>
        <v/>
      </c>
      <c r="AL1167" s="21">
        <f>N1167+AH1167</f>
        <v/>
      </c>
      <c r="AM1167" s="21">
        <f>O1167+AI1167</f>
        <v/>
      </c>
      <c r="AN1167" s="21">
        <f>N1167+AI1167</f>
        <v/>
      </c>
      <c r="AO1167" s="21">
        <f>ROUNDDOWN((R1167+S1167)*0.2/Y1167+2000,0)</f>
        <v/>
      </c>
      <c r="AP1167" s="21">
        <f>ROUNDDOWN((T1167+U1167)*0.2/Z1167+2000,0)</f>
        <v/>
      </c>
      <c r="AQ1167" s="21">
        <f>AL1167-AK1167</f>
        <v/>
      </c>
      <c r="AR1167" s="21">
        <f>AM1167-AK1167</f>
        <v/>
      </c>
      <c r="AS1167" s="21">
        <f>AM1167-AL1167</f>
        <v/>
      </c>
      <c r="AT1167" s="21">
        <f>AK1167+C1167-AJ1167</f>
        <v/>
      </c>
      <c r="AU1167" s="21">
        <f>AL1167+C1167-AM1167</f>
        <v/>
      </c>
      <c r="AV1167" s="21">
        <f>AN1167+C1167-AM1167</f>
        <v/>
      </c>
    </row>
    <row r="1168">
      <c r="A1168" t="inlineStr">
        <is>
          <t>医療費の境目</t>
        </is>
      </c>
      <c r="B1168" s="21">
        <f>'3_医療費の境目'!$B$3</f>
        <v/>
      </c>
      <c r="C1168" s="21">
        <f>IF('3_医療費の境目'!$B$4="",AO1168,'3_医療費の境目'!$B$4)</f>
        <v/>
      </c>
      <c r="D1168" s="21">
        <f>'3_医療費の境目'!D1168</f>
        <v/>
      </c>
      <c r="E1168" s="21">
        <f>ROUND(MIN(B1168/12,650000)*12*0.0915+MIN(B1168/12,1390000)*12*(0.0504+0)+B1168*0.005,0)</f>
        <v/>
      </c>
      <c r="F1168" s="21">
        <f>IF(B1168&lt;741000,0,IF(B1168&lt;2191000,B1168-740000,IF(B1168&lt;2193000,1451000,IF(B1168&lt;2196000,1453000,IF(B1168&lt;2200000,1456000,IF(B1168&lt;3600000,ROUND(ROUNDDOWN(B1168/4,-3)*2.8,0)-80000,IF(B1168&lt;6600000,ROUND(ROUNDDOWN(B1168/4,-3)*3.2,0)-440000,IF(B1168&lt;8500000,ROUNDDOWN(B1168*0.9,0)-1100000,B1168-1950000))))))))</f>
        <v/>
      </c>
      <c r="G1168" s="21">
        <f>IF(F1168&gt;23500000,NA(),IF(F1168&lt;=4890000,1040000,IF(F1168&lt;=6550000,670000,620000)))</f>
        <v/>
      </c>
      <c r="H1168" s="21">
        <f>IF(D1168&lt;=0,0,MAX(0,MIN(2000000,D1168-MIN(100000,ROUNDDOWN(F1168*0.05,0)))))</f>
        <v/>
      </c>
      <c r="I1168" s="21">
        <f>IF(C1168&lt;=2000,0,MIN(C1168,ROUNDDOWN(F1168*0.4,0))-2000)</f>
        <v/>
      </c>
      <c r="J1168" s="21">
        <f>MAX(0,ROUNDDOWN(F1168-E1168-G1168,-3))</f>
        <v/>
      </c>
      <c r="K1168" s="21">
        <f>MAX(0,ROUNDDOWN(F1168-E1168-G1168-H1168-I1168,-3))</f>
        <v/>
      </c>
      <c r="L1168" s="21">
        <f>MAX(0,ROUNDDOWN(F1168-E1168-G1168-H1168,-3))</f>
        <v/>
      </c>
      <c r="M1168" s="21">
        <f>IF(J1168&lt;=0,0,ROUNDDOWN((J1168*LOOKUP(J1168,{0,1950001,3300001,6950001,9000001,18000001,40000001},{0.05,0.1,0.2,0.23,0.33,0.4,0.45})-LOOKUP(J1168,{0,1950001,3300001,6950001,9000001,18000001,40000001},{0,97500,427500,636000,1536000,2796000,4796000}))*1.021,-2))</f>
        <v/>
      </c>
      <c r="N1168" s="21">
        <f>IF(K1168&lt;=0,0,ROUNDDOWN((K1168*LOOKUP(K1168,{0,1950001,3300001,6950001,9000001,18000001,40000001},{0.05,0.1,0.2,0.23,0.33,0.4,0.45})-LOOKUP(K1168,{0,1950001,3300001,6950001,9000001,18000001,40000001},{0,97500,427500,636000,1536000,2796000,4796000}))*1.021,-2))</f>
        <v/>
      </c>
      <c r="O1168" s="21">
        <f>IF(L1168&lt;=0,0,ROUNDDOWN((L1168*LOOKUP(L1168,{0,1950001,3300001,6950001,9000001,18000001,40000001},{0.05,0.1,0.2,0.23,0.33,0.4,0.45})-LOOKUP(L1168,{0,1950001,3300001,6950001,9000001,18000001,40000001},{0,97500,427500,636000,1536000,2796000,4796000}))*1.021,-2))</f>
        <v/>
      </c>
      <c r="P1168" s="21">
        <f>MAX(0,ROUNDDOWN(F1168-E1168-430000,-3))</f>
        <v/>
      </c>
      <c r="Q1168" s="21">
        <f>MAX(0,ROUNDDOWN(F1168-E1168-430000-H1168,-3))</f>
        <v/>
      </c>
      <c r="R1168" s="21">
        <f>IF(F1168&lt;=450000,0,MAX(0,P1168*0.06-MIN(50000,P1168)*0.03))</f>
        <v/>
      </c>
      <c r="S1168" s="21">
        <f>IF(F1168&lt;=450000,0,MAX(0,P1168*0.04-MIN(50000,P1168)*0.02))</f>
        <v/>
      </c>
      <c r="T1168" s="21">
        <f>IF(F1168&lt;=450000,0,MAX(0,Q1168*0.06-MIN(50000,Q1168)*0.03))</f>
        <v/>
      </c>
      <c r="U1168" s="21">
        <f>IF(F1168&lt;=450000,0,MAX(0,Q1168*0.04-MIN(50000,Q1168)*0.02))</f>
        <v/>
      </c>
      <c r="V1168" s="21">
        <f>50000+MAX(0,G1168-480000)</f>
        <v/>
      </c>
      <c r="W1168" s="21">
        <f>P1168-V1168</f>
        <v/>
      </c>
      <c r="X1168" s="21">
        <f>Q1168-V1168</f>
        <v/>
      </c>
      <c r="Y1168" s="22">
        <f>IF(W1168&lt;0,0.9,LOOKUP(W1168,{0,1950001,3300001,6950001,9000001,18000001,40000001},{0.84895,0.7979,0.6958,0.66517,0.56307,0.4916,0.44055}))</f>
        <v/>
      </c>
      <c r="Z1168" s="22">
        <f>IF(X1168&lt;0,0.9,LOOKUP(X1168,{0,1950001,3300001,6950001,9000001,18000001,40000001},{0.84895,0.7979,0.6958,0.66517,0.56307,0.4916,0.44055}))</f>
        <v/>
      </c>
      <c r="AA1168" s="22">
        <f>IF(W1168&lt;0,0,CHOOSE(MATCH(W1168,{0,1950001,3300001,6950001,9000001},1),5.105/84.895,10.21/79.79,20.42/69.58,23.483/66.517,33.693/56.307))</f>
        <v/>
      </c>
      <c r="AB1168" s="21">
        <f>IF(C1168&lt;=2000,0,(MIN(C1168,ROUNDDOWN(F1168*0.3,0))-2000)*0.1)</f>
        <v/>
      </c>
      <c r="AC1168" s="21">
        <f>IF(C1168&lt;=2000,0,MIN((C1168-2000)*Y1168,(R1168+S1168)*0.2))</f>
        <v/>
      </c>
      <c r="AD1168" s="21">
        <f>IF(C1168&lt;=2000,0,MIN((C1168-2000)*Z1168,(T1168+U1168)*0.2))</f>
        <v/>
      </c>
      <c r="AE1168" s="21">
        <f>AC1168*AA1168</f>
        <v/>
      </c>
      <c r="AF1168" s="21">
        <f>ROUNDDOWN(R1168,-2)+ROUNDDOWN(S1168,-2)</f>
        <v/>
      </c>
      <c r="AG1168" s="21">
        <f>ROUNDDOWN(MAX(0,R1168-(AB1168+AC1168+AE1168)*0.6),-2)+ROUNDDOWN(MAX(0,S1168-(AB1168+AC1168+AE1168)*0.4),-2)</f>
        <v/>
      </c>
      <c r="AH1168" s="21">
        <f>ROUNDDOWN(MAX(0,T1168-(AB1168+AD1168)*0.6),-2)+ROUNDDOWN(MAX(0,U1168-(AB1168+AD1168)*0.4),-2)</f>
        <v/>
      </c>
      <c r="AI1168" s="21">
        <f>ROUNDDOWN(T1168,-2)+ROUNDDOWN(U1168,-2)</f>
        <v/>
      </c>
      <c r="AJ1168" s="21">
        <f>M1168+AF1168</f>
        <v/>
      </c>
      <c r="AK1168" s="21">
        <f>M1168+AG1168</f>
        <v/>
      </c>
      <c r="AL1168" s="21">
        <f>N1168+AH1168</f>
        <v/>
      </c>
      <c r="AM1168" s="21">
        <f>O1168+AI1168</f>
        <v/>
      </c>
      <c r="AN1168" s="21">
        <f>N1168+AI1168</f>
        <v/>
      </c>
      <c r="AO1168" s="21">
        <f>ROUNDDOWN((R1168+S1168)*0.2/Y1168+2000,0)</f>
        <v/>
      </c>
      <c r="AP1168" s="21">
        <f>ROUNDDOWN((T1168+U1168)*0.2/Z1168+2000,0)</f>
        <v/>
      </c>
      <c r="AQ1168" s="21">
        <f>AL1168-AK1168</f>
        <v/>
      </c>
      <c r="AR1168" s="21">
        <f>AM1168-AK1168</f>
        <v/>
      </c>
      <c r="AS1168" s="21">
        <f>AM1168-AL1168</f>
        <v/>
      </c>
      <c r="AT1168" s="21">
        <f>AK1168+C1168-AJ1168</f>
        <v/>
      </c>
      <c r="AU1168" s="21">
        <f>AL1168+C1168-AM1168</f>
        <v/>
      </c>
      <c r="AV1168" s="21">
        <f>AN1168+C1168-AM1168</f>
        <v/>
      </c>
    </row>
    <row r="1169">
      <c r="A1169" t="inlineStr">
        <is>
          <t>医療費の境目</t>
        </is>
      </c>
      <c r="B1169" s="21">
        <f>'3_医療費の境目'!$B$3</f>
        <v/>
      </c>
      <c r="C1169" s="21">
        <f>IF('3_医療費の境目'!$B$4="",AO1169,'3_医療費の境目'!$B$4)</f>
        <v/>
      </c>
      <c r="D1169" s="21">
        <f>'3_医療費の境目'!D1169</f>
        <v/>
      </c>
      <c r="E1169" s="21">
        <f>ROUND(MIN(B1169/12,650000)*12*0.0915+MIN(B1169/12,1390000)*12*(0.0504+0)+B1169*0.005,0)</f>
        <v/>
      </c>
      <c r="F1169" s="21">
        <f>IF(B1169&lt;741000,0,IF(B1169&lt;2191000,B1169-740000,IF(B1169&lt;2193000,1451000,IF(B1169&lt;2196000,1453000,IF(B1169&lt;2200000,1456000,IF(B1169&lt;3600000,ROUND(ROUNDDOWN(B1169/4,-3)*2.8,0)-80000,IF(B1169&lt;6600000,ROUND(ROUNDDOWN(B1169/4,-3)*3.2,0)-440000,IF(B1169&lt;8500000,ROUNDDOWN(B1169*0.9,0)-1100000,B1169-1950000))))))))</f>
        <v/>
      </c>
      <c r="G1169" s="21">
        <f>IF(F1169&gt;23500000,NA(),IF(F1169&lt;=4890000,1040000,IF(F1169&lt;=6550000,670000,620000)))</f>
        <v/>
      </c>
      <c r="H1169" s="21">
        <f>IF(D1169&lt;=0,0,MAX(0,MIN(2000000,D1169-MIN(100000,ROUNDDOWN(F1169*0.05,0)))))</f>
        <v/>
      </c>
      <c r="I1169" s="21">
        <f>IF(C1169&lt;=2000,0,MIN(C1169,ROUNDDOWN(F1169*0.4,0))-2000)</f>
        <v/>
      </c>
      <c r="J1169" s="21">
        <f>MAX(0,ROUNDDOWN(F1169-E1169-G1169,-3))</f>
        <v/>
      </c>
      <c r="K1169" s="21">
        <f>MAX(0,ROUNDDOWN(F1169-E1169-G1169-H1169-I1169,-3))</f>
        <v/>
      </c>
      <c r="L1169" s="21">
        <f>MAX(0,ROUNDDOWN(F1169-E1169-G1169-H1169,-3))</f>
        <v/>
      </c>
      <c r="M1169" s="21">
        <f>IF(J1169&lt;=0,0,ROUNDDOWN((J1169*LOOKUP(J1169,{0,1950001,3300001,6950001,9000001,18000001,40000001},{0.05,0.1,0.2,0.23,0.33,0.4,0.45})-LOOKUP(J1169,{0,1950001,3300001,6950001,9000001,18000001,40000001},{0,97500,427500,636000,1536000,2796000,4796000}))*1.021,-2))</f>
        <v/>
      </c>
      <c r="N1169" s="21">
        <f>IF(K1169&lt;=0,0,ROUNDDOWN((K1169*LOOKUP(K1169,{0,1950001,3300001,6950001,9000001,18000001,40000001},{0.05,0.1,0.2,0.23,0.33,0.4,0.45})-LOOKUP(K1169,{0,1950001,3300001,6950001,9000001,18000001,40000001},{0,97500,427500,636000,1536000,2796000,4796000}))*1.021,-2))</f>
        <v/>
      </c>
      <c r="O1169" s="21">
        <f>IF(L1169&lt;=0,0,ROUNDDOWN((L1169*LOOKUP(L1169,{0,1950001,3300001,6950001,9000001,18000001,40000001},{0.05,0.1,0.2,0.23,0.33,0.4,0.45})-LOOKUP(L1169,{0,1950001,3300001,6950001,9000001,18000001,40000001},{0,97500,427500,636000,1536000,2796000,4796000}))*1.021,-2))</f>
        <v/>
      </c>
      <c r="P1169" s="21">
        <f>MAX(0,ROUNDDOWN(F1169-E1169-430000,-3))</f>
        <v/>
      </c>
      <c r="Q1169" s="21">
        <f>MAX(0,ROUNDDOWN(F1169-E1169-430000-H1169,-3))</f>
        <v/>
      </c>
      <c r="R1169" s="21">
        <f>IF(F1169&lt;=450000,0,MAX(0,P1169*0.06-MIN(50000,P1169)*0.03))</f>
        <v/>
      </c>
      <c r="S1169" s="21">
        <f>IF(F1169&lt;=450000,0,MAX(0,P1169*0.04-MIN(50000,P1169)*0.02))</f>
        <v/>
      </c>
      <c r="T1169" s="21">
        <f>IF(F1169&lt;=450000,0,MAX(0,Q1169*0.06-MIN(50000,Q1169)*0.03))</f>
        <v/>
      </c>
      <c r="U1169" s="21">
        <f>IF(F1169&lt;=450000,0,MAX(0,Q1169*0.04-MIN(50000,Q1169)*0.02))</f>
        <v/>
      </c>
      <c r="V1169" s="21">
        <f>50000+MAX(0,G1169-480000)</f>
        <v/>
      </c>
      <c r="W1169" s="21">
        <f>P1169-V1169</f>
        <v/>
      </c>
      <c r="X1169" s="21">
        <f>Q1169-V1169</f>
        <v/>
      </c>
      <c r="Y1169" s="22">
        <f>IF(W1169&lt;0,0.9,LOOKUP(W1169,{0,1950001,3300001,6950001,9000001,18000001,40000001},{0.84895,0.7979,0.6958,0.66517,0.56307,0.4916,0.44055}))</f>
        <v/>
      </c>
      <c r="Z1169" s="22">
        <f>IF(X1169&lt;0,0.9,LOOKUP(X1169,{0,1950001,3300001,6950001,9000001,18000001,40000001},{0.84895,0.7979,0.6958,0.66517,0.56307,0.4916,0.44055}))</f>
        <v/>
      </c>
      <c r="AA1169" s="22">
        <f>IF(W1169&lt;0,0,CHOOSE(MATCH(W1169,{0,1950001,3300001,6950001,9000001},1),5.105/84.895,10.21/79.79,20.42/69.58,23.483/66.517,33.693/56.307))</f>
        <v/>
      </c>
      <c r="AB1169" s="21">
        <f>IF(C1169&lt;=2000,0,(MIN(C1169,ROUNDDOWN(F1169*0.3,0))-2000)*0.1)</f>
        <v/>
      </c>
      <c r="AC1169" s="21">
        <f>IF(C1169&lt;=2000,0,MIN((C1169-2000)*Y1169,(R1169+S1169)*0.2))</f>
        <v/>
      </c>
      <c r="AD1169" s="21">
        <f>IF(C1169&lt;=2000,0,MIN((C1169-2000)*Z1169,(T1169+U1169)*0.2))</f>
        <v/>
      </c>
      <c r="AE1169" s="21">
        <f>AC1169*AA1169</f>
        <v/>
      </c>
      <c r="AF1169" s="21">
        <f>ROUNDDOWN(R1169,-2)+ROUNDDOWN(S1169,-2)</f>
        <v/>
      </c>
      <c r="AG1169" s="21">
        <f>ROUNDDOWN(MAX(0,R1169-(AB1169+AC1169+AE1169)*0.6),-2)+ROUNDDOWN(MAX(0,S1169-(AB1169+AC1169+AE1169)*0.4),-2)</f>
        <v/>
      </c>
      <c r="AH1169" s="21">
        <f>ROUNDDOWN(MAX(0,T1169-(AB1169+AD1169)*0.6),-2)+ROUNDDOWN(MAX(0,U1169-(AB1169+AD1169)*0.4),-2)</f>
        <v/>
      </c>
      <c r="AI1169" s="21">
        <f>ROUNDDOWN(T1169,-2)+ROUNDDOWN(U1169,-2)</f>
        <v/>
      </c>
      <c r="AJ1169" s="21">
        <f>M1169+AF1169</f>
        <v/>
      </c>
      <c r="AK1169" s="21">
        <f>M1169+AG1169</f>
        <v/>
      </c>
      <c r="AL1169" s="21">
        <f>N1169+AH1169</f>
        <v/>
      </c>
      <c r="AM1169" s="21">
        <f>O1169+AI1169</f>
        <v/>
      </c>
      <c r="AN1169" s="21">
        <f>N1169+AI1169</f>
        <v/>
      </c>
      <c r="AO1169" s="21">
        <f>ROUNDDOWN((R1169+S1169)*0.2/Y1169+2000,0)</f>
        <v/>
      </c>
      <c r="AP1169" s="21">
        <f>ROUNDDOWN((T1169+U1169)*0.2/Z1169+2000,0)</f>
        <v/>
      </c>
      <c r="AQ1169" s="21">
        <f>AL1169-AK1169</f>
        <v/>
      </c>
      <c r="AR1169" s="21">
        <f>AM1169-AK1169</f>
        <v/>
      </c>
      <c r="AS1169" s="21">
        <f>AM1169-AL1169</f>
        <v/>
      </c>
      <c r="AT1169" s="21">
        <f>AK1169+C1169-AJ1169</f>
        <v/>
      </c>
      <c r="AU1169" s="21">
        <f>AL1169+C1169-AM1169</f>
        <v/>
      </c>
      <c r="AV1169" s="21">
        <f>AN1169+C1169-AM1169</f>
        <v/>
      </c>
    </row>
    <row r="1170">
      <c r="A1170" t="inlineStr">
        <is>
          <t>医療費の境目</t>
        </is>
      </c>
      <c r="B1170" s="21">
        <f>'3_医療費の境目'!$B$3</f>
        <v/>
      </c>
      <c r="C1170" s="21">
        <f>IF('3_医療費の境目'!$B$4="",AO1170,'3_医療費の境目'!$B$4)</f>
        <v/>
      </c>
      <c r="D1170" s="21">
        <f>'3_医療費の境目'!D1170</f>
        <v/>
      </c>
      <c r="E1170" s="21">
        <f>ROUND(MIN(B1170/12,650000)*12*0.0915+MIN(B1170/12,1390000)*12*(0.0504+0)+B1170*0.005,0)</f>
        <v/>
      </c>
      <c r="F1170" s="21">
        <f>IF(B1170&lt;741000,0,IF(B1170&lt;2191000,B1170-740000,IF(B1170&lt;2193000,1451000,IF(B1170&lt;2196000,1453000,IF(B1170&lt;2200000,1456000,IF(B1170&lt;3600000,ROUND(ROUNDDOWN(B1170/4,-3)*2.8,0)-80000,IF(B1170&lt;6600000,ROUND(ROUNDDOWN(B1170/4,-3)*3.2,0)-440000,IF(B1170&lt;8500000,ROUNDDOWN(B1170*0.9,0)-1100000,B1170-1950000))))))))</f>
        <v/>
      </c>
      <c r="G1170" s="21">
        <f>IF(F1170&gt;23500000,NA(),IF(F1170&lt;=4890000,1040000,IF(F1170&lt;=6550000,670000,620000)))</f>
        <v/>
      </c>
      <c r="H1170" s="21">
        <f>IF(D1170&lt;=0,0,MAX(0,MIN(2000000,D1170-MIN(100000,ROUNDDOWN(F1170*0.05,0)))))</f>
        <v/>
      </c>
      <c r="I1170" s="21">
        <f>IF(C1170&lt;=2000,0,MIN(C1170,ROUNDDOWN(F1170*0.4,0))-2000)</f>
        <v/>
      </c>
      <c r="J1170" s="21">
        <f>MAX(0,ROUNDDOWN(F1170-E1170-G1170,-3))</f>
        <v/>
      </c>
      <c r="K1170" s="21">
        <f>MAX(0,ROUNDDOWN(F1170-E1170-G1170-H1170-I1170,-3))</f>
        <v/>
      </c>
      <c r="L1170" s="21">
        <f>MAX(0,ROUNDDOWN(F1170-E1170-G1170-H1170,-3))</f>
        <v/>
      </c>
      <c r="M1170" s="21">
        <f>IF(J1170&lt;=0,0,ROUNDDOWN((J1170*LOOKUP(J1170,{0,1950001,3300001,6950001,9000001,18000001,40000001},{0.05,0.1,0.2,0.23,0.33,0.4,0.45})-LOOKUP(J1170,{0,1950001,3300001,6950001,9000001,18000001,40000001},{0,97500,427500,636000,1536000,2796000,4796000}))*1.021,-2))</f>
        <v/>
      </c>
      <c r="N1170" s="21">
        <f>IF(K1170&lt;=0,0,ROUNDDOWN((K1170*LOOKUP(K1170,{0,1950001,3300001,6950001,9000001,18000001,40000001},{0.05,0.1,0.2,0.23,0.33,0.4,0.45})-LOOKUP(K1170,{0,1950001,3300001,6950001,9000001,18000001,40000001},{0,97500,427500,636000,1536000,2796000,4796000}))*1.021,-2))</f>
        <v/>
      </c>
      <c r="O1170" s="21">
        <f>IF(L1170&lt;=0,0,ROUNDDOWN((L1170*LOOKUP(L1170,{0,1950001,3300001,6950001,9000001,18000001,40000001},{0.05,0.1,0.2,0.23,0.33,0.4,0.45})-LOOKUP(L1170,{0,1950001,3300001,6950001,9000001,18000001,40000001},{0,97500,427500,636000,1536000,2796000,4796000}))*1.021,-2))</f>
        <v/>
      </c>
      <c r="P1170" s="21">
        <f>MAX(0,ROUNDDOWN(F1170-E1170-430000,-3))</f>
        <v/>
      </c>
      <c r="Q1170" s="21">
        <f>MAX(0,ROUNDDOWN(F1170-E1170-430000-H1170,-3))</f>
        <v/>
      </c>
      <c r="R1170" s="21">
        <f>IF(F1170&lt;=450000,0,MAX(0,P1170*0.06-MIN(50000,P1170)*0.03))</f>
        <v/>
      </c>
      <c r="S1170" s="21">
        <f>IF(F1170&lt;=450000,0,MAX(0,P1170*0.04-MIN(50000,P1170)*0.02))</f>
        <v/>
      </c>
      <c r="T1170" s="21">
        <f>IF(F1170&lt;=450000,0,MAX(0,Q1170*0.06-MIN(50000,Q1170)*0.03))</f>
        <v/>
      </c>
      <c r="U1170" s="21">
        <f>IF(F1170&lt;=450000,0,MAX(0,Q1170*0.04-MIN(50000,Q1170)*0.02))</f>
        <v/>
      </c>
      <c r="V1170" s="21">
        <f>50000+MAX(0,G1170-480000)</f>
        <v/>
      </c>
      <c r="W1170" s="21">
        <f>P1170-V1170</f>
        <v/>
      </c>
      <c r="X1170" s="21">
        <f>Q1170-V1170</f>
        <v/>
      </c>
      <c r="Y1170" s="22">
        <f>IF(W1170&lt;0,0.9,LOOKUP(W1170,{0,1950001,3300001,6950001,9000001,18000001,40000001},{0.84895,0.7979,0.6958,0.66517,0.56307,0.4916,0.44055}))</f>
        <v/>
      </c>
      <c r="Z1170" s="22">
        <f>IF(X1170&lt;0,0.9,LOOKUP(X1170,{0,1950001,3300001,6950001,9000001,18000001,40000001},{0.84895,0.7979,0.6958,0.66517,0.56307,0.4916,0.44055}))</f>
        <v/>
      </c>
      <c r="AA1170" s="22">
        <f>IF(W1170&lt;0,0,CHOOSE(MATCH(W1170,{0,1950001,3300001,6950001,9000001},1),5.105/84.895,10.21/79.79,20.42/69.58,23.483/66.517,33.693/56.307))</f>
        <v/>
      </c>
      <c r="AB1170" s="21">
        <f>IF(C1170&lt;=2000,0,(MIN(C1170,ROUNDDOWN(F1170*0.3,0))-2000)*0.1)</f>
        <v/>
      </c>
      <c r="AC1170" s="21">
        <f>IF(C1170&lt;=2000,0,MIN((C1170-2000)*Y1170,(R1170+S1170)*0.2))</f>
        <v/>
      </c>
      <c r="AD1170" s="21">
        <f>IF(C1170&lt;=2000,0,MIN((C1170-2000)*Z1170,(T1170+U1170)*0.2))</f>
        <v/>
      </c>
      <c r="AE1170" s="21">
        <f>AC1170*AA1170</f>
        <v/>
      </c>
      <c r="AF1170" s="21">
        <f>ROUNDDOWN(R1170,-2)+ROUNDDOWN(S1170,-2)</f>
        <v/>
      </c>
      <c r="AG1170" s="21">
        <f>ROUNDDOWN(MAX(0,R1170-(AB1170+AC1170+AE1170)*0.6),-2)+ROUNDDOWN(MAX(0,S1170-(AB1170+AC1170+AE1170)*0.4),-2)</f>
        <v/>
      </c>
      <c r="AH1170" s="21">
        <f>ROUNDDOWN(MAX(0,T1170-(AB1170+AD1170)*0.6),-2)+ROUNDDOWN(MAX(0,U1170-(AB1170+AD1170)*0.4),-2)</f>
        <v/>
      </c>
      <c r="AI1170" s="21">
        <f>ROUNDDOWN(T1170,-2)+ROUNDDOWN(U1170,-2)</f>
        <v/>
      </c>
      <c r="AJ1170" s="21">
        <f>M1170+AF1170</f>
        <v/>
      </c>
      <c r="AK1170" s="21">
        <f>M1170+AG1170</f>
        <v/>
      </c>
      <c r="AL1170" s="21">
        <f>N1170+AH1170</f>
        <v/>
      </c>
      <c r="AM1170" s="21">
        <f>O1170+AI1170</f>
        <v/>
      </c>
      <c r="AN1170" s="21">
        <f>N1170+AI1170</f>
        <v/>
      </c>
      <c r="AO1170" s="21">
        <f>ROUNDDOWN((R1170+S1170)*0.2/Y1170+2000,0)</f>
        <v/>
      </c>
      <c r="AP1170" s="21">
        <f>ROUNDDOWN((T1170+U1170)*0.2/Z1170+2000,0)</f>
        <v/>
      </c>
      <c r="AQ1170" s="21">
        <f>AL1170-AK1170</f>
        <v/>
      </c>
      <c r="AR1170" s="21">
        <f>AM1170-AK1170</f>
        <v/>
      </c>
      <c r="AS1170" s="21">
        <f>AM1170-AL1170</f>
        <v/>
      </c>
      <c r="AT1170" s="21">
        <f>AK1170+C1170-AJ1170</f>
        <v/>
      </c>
      <c r="AU1170" s="21">
        <f>AL1170+C1170-AM1170</f>
        <v/>
      </c>
      <c r="AV1170" s="21">
        <f>AN1170+C1170-AM1170</f>
        <v/>
      </c>
    </row>
    <row r="1171">
      <c r="A1171" t="inlineStr">
        <is>
          <t>医療費の境目</t>
        </is>
      </c>
      <c r="B1171" s="21">
        <f>'3_医療費の境目'!$B$3</f>
        <v/>
      </c>
      <c r="C1171" s="21">
        <f>IF('3_医療費の境目'!$B$4="",AO1171,'3_医療費の境目'!$B$4)</f>
        <v/>
      </c>
      <c r="D1171" s="21">
        <f>'3_医療費の境目'!D1171</f>
        <v/>
      </c>
      <c r="E1171" s="21">
        <f>ROUND(MIN(B1171/12,650000)*12*0.0915+MIN(B1171/12,1390000)*12*(0.0504+0)+B1171*0.005,0)</f>
        <v/>
      </c>
      <c r="F1171" s="21">
        <f>IF(B1171&lt;741000,0,IF(B1171&lt;2191000,B1171-740000,IF(B1171&lt;2193000,1451000,IF(B1171&lt;2196000,1453000,IF(B1171&lt;2200000,1456000,IF(B1171&lt;3600000,ROUND(ROUNDDOWN(B1171/4,-3)*2.8,0)-80000,IF(B1171&lt;6600000,ROUND(ROUNDDOWN(B1171/4,-3)*3.2,0)-440000,IF(B1171&lt;8500000,ROUNDDOWN(B1171*0.9,0)-1100000,B1171-1950000))))))))</f>
        <v/>
      </c>
      <c r="G1171" s="21">
        <f>IF(F1171&gt;23500000,NA(),IF(F1171&lt;=4890000,1040000,IF(F1171&lt;=6550000,670000,620000)))</f>
        <v/>
      </c>
      <c r="H1171" s="21">
        <f>IF(D1171&lt;=0,0,MAX(0,MIN(2000000,D1171-MIN(100000,ROUNDDOWN(F1171*0.05,0)))))</f>
        <v/>
      </c>
      <c r="I1171" s="21">
        <f>IF(C1171&lt;=2000,0,MIN(C1171,ROUNDDOWN(F1171*0.4,0))-2000)</f>
        <v/>
      </c>
      <c r="J1171" s="21">
        <f>MAX(0,ROUNDDOWN(F1171-E1171-G1171,-3))</f>
        <v/>
      </c>
      <c r="K1171" s="21">
        <f>MAX(0,ROUNDDOWN(F1171-E1171-G1171-H1171-I1171,-3))</f>
        <v/>
      </c>
      <c r="L1171" s="21">
        <f>MAX(0,ROUNDDOWN(F1171-E1171-G1171-H1171,-3))</f>
        <v/>
      </c>
      <c r="M1171" s="21">
        <f>IF(J1171&lt;=0,0,ROUNDDOWN((J1171*LOOKUP(J1171,{0,1950001,3300001,6950001,9000001,18000001,40000001},{0.05,0.1,0.2,0.23,0.33,0.4,0.45})-LOOKUP(J1171,{0,1950001,3300001,6950001,9000001,18000001,40000001},{0,97500,427500,636000,1536000,2796000,4796000}))*1.021,-2))</f>
        <v/>
      </c>
      <c r="N1171" s="21">
        <f>IF(K1171&lt;=0,0,ROUNDDOWN((K1171*LOOKUP(K1171,{0,1950001,3300001,6950001,9000001,18000001,40000001},{0.05,0.1,0.2,0.23,0.33,0.4,0.45})-LOOKUP(K1171,{0,1950001,3300001,6950001,9000001,18000001,40000001},{0,97500,427500,636000,1536000,2796000,4796000}))*1.021,-2))</f>
        <v/>
      </c>
      <c r="O1171" s="21">
        <f>IF(L1171&lt;=0,0,ROUNDDOWN((L1171*LOOKUP(L1171,{0,1950001,3300001,6950001,9000001,18000001,40000001},{0.05,0.1,0.2,0.23,0.33,0.4,0.45})-LOOKUP(L1171,{0,1950001,3300001,6950001,9000001,18000001,40000001},{0,97500,427500,636000,1536000,2796000,4796000}))*1.021,-2))</f>
        <v/>
      </c>
      <c r="P1171" s="21">
        <f>MAX(0,ROUNDDOWN(F1171-E1171-430000,-3))</f>
        <v/>
      </c>
      <c r="Q1171" s="21">
        <f>MAX(0,ROUNDDOWN(F1171-E1171-430000-H1171,-3))</f>
        <v/>
      </c>
      <c r="R1171" s="21">
        <f>IF(F1171&lt;=450000,0,MAX(0,P1171*0.06-MIN(50000,P1171)*0.03))</f>
        <v/>
      </c>
      <c r="S1171" s="21">
        <f>IF(F1171&lt;=450000,0,MAX(0,P1171*0.04-MIN(50000,P1171)*0.02))</f>
        <v/>
      </c>
      <c r="T1171" s="21">
        <f>IF(F1171&lt;=450000,0,MAX(0,Q1171*0.06-MIN(50000,Q1171)*0.03))</f>
        <v/>
      </c>
      <c r="U1171" s="21">
        <f>IF(F1171&lt;=450000,0,MAX(0,Q1171*0.04-MIN(50000,Q1171)*0.02))</f>
        <v/>
      </c>
      <c r="V1171" s="21">
        <f>50000+MAX(0,G1171-480000)</f>
        <v/>
      </c>
      <c r="W1171" s="21">
        <f>P1171-V1171</f>
        <v/>
      </c>
      <c r="X1171" s="21">
        <f>Q1171-V1171</f>
        <v/>
      </c>
      <c r="Y1171" s="22">
        <f>IF(W1171&lt;0,0.9,LOOKUP(W1171,{0,1950001,3300001,6950001,9000001,18000001,40000001},{0.84895,0.7979,0.6958,0.66517,0.56307,0.4916,0.44055}))</f>
        <v/>
      </c>
      <c r="Z1171" s="22">
        <f>IF(X1171&lt;0,0.9,LOOKUP(X1171,{0,1950001,3300001,6950001,9000001,18000001,40000001},{0.84895,0.7979,0.6958,0.66517,0.56307,0.4916,0.44055}))</f>
        <v/>
      </c>
      <c r="AA1171" s="22">
        <f>IF(W1171&lt;0,0,CHOOSE(MATCH(W1171,{0,1950001,3300001,6950001,9000001},1),5.105/84.895,10.21/79.79,20.42/69.58,23.483/66.517,33.693/56.307))</f>
        <v/>
      </c>
      <c r="AB1171" s="21">
        <f>IF(C1171&lt;=2000,0,(MIN(C1171,ROUNDDOWN(F1171*0.3,0))-2000)*0.1)</f>
        <v/>
      </c>
      <c r="AC1171" s="21">
        <f>IF(C1171&lt;=2000,0,MIN((C1171-2000)*Y1171,(R1171+S1171)*0.2))</f>
        <v/>
      </c>
      <c r="AD1171" s="21">
        <f>IF(C1171&lt;=2000,0,MIN((C1171-2000)*Z1171,(T1171+U1171)*0.2))</f>
        <v/>
      </c>
      <c r="AE1171" s="21">
        <f>AC1171*AA1171</f>
        <v/>
      </c>
      <c r="AF1171" s="21">
        <f>ROUNDDOWN(R1171,-2)+ROUNDDOWN(S1171,-2)</f>
        <v/>
      </c>
      <c r="AG1171" s="21">
        <f>ROUNDDOWN(MAX(0,R1171-(AB1171+AC1171+AE1171)*0.6),-2)+ROUNDDOWN(MAX(0,S1171-(AB1171+AC1171+AE1171)*0.4),-2)</f>
        <v/>
      </c>
      <c r="AH1171" s="21">
        <f>ROUNDDOWN(MAX(0,T1171-(AB1171+AD1171)*0.6),-2)+ROUNDDOWN(MAX(0,U1171-(AB1171+AD1171)*0.4),-2)</f>
        <v/>
      </c>
      <c r="AI1171" s="21">
        <f>ROUNDDOWN(T1171,-2)+ROUNDDOWN(U1171,-2)</f>
        <v/>
      </c>
      <c r="AJ1171" s="21">
        <f>M1171+AF1171</f>
        <v/>
      </c>
      <c r="AK1171" s="21">
        <f>M1171+AG1171</f>
        <v/>
      </c>
      <c r="AL1171" s="21">
        <f>N1171+AH1171</f>
        <v/>
      </c>
      <c r="AM1171" s="21">
        <f>O1171+AI1171</f>
        <v/>
      </c>
      <c r="AN1171" s="21">
        <f>N1171+AI1171</f>
        <v/>
      </c>
      <c r="AO1171" s="21">
        <f>ROUNDDOWN((R1171+S1171)*0.2/Y1171+2000,0)</f>
        <v/>
      </c>
      <c r="AP1171" s="21">
        <f>ROUNDDOWN((T1171+U1171)*0.2/Z1171+2000,0)</f>
        <v/>
      </c>
      <c r="AQ1171" s="21">
        <f>AL1171-AK1171</f>
        <v/>
      </c>
      <c r="AR1171" s="21">
        <f>AM1171-AK1171</f>
        <v/>
      </c>
      <c r="AS1171" s="21">
        <f>AM1171-AL1171</f>
        <v/>
      </c>
      <c r="AT1171" s="21">
        <f>AK1171+C1171-AJ1171</f>
        <v/>
      </c>
      <c r="AU1171" s="21">
        <f>AL1171+C1171-AM1171</f>
        <v/>
      </c>
      <c r="AV1171" s="21">
        <f>AN1171+C1171-AM1171</f>
        <v/>
      </c>
    </row>
    <row r="1172">
      <c r="A1172" t="inlineStr">
        <is>
          <t>医療費の境目</t>
        </is>
      </c>
      <c r="B1172" s="21">
        <f>'3_医療費の境目'!$B$3</f>
        <v/>
      </c>
      <c r="C1172" s="21">
        <f>IF('3_医療費の境目'!$B$4="",AO1172,'3_医療費の境目'!$B$4)</f>
        <v/>
      </c>
      <c r="D1172" s="21">
        <f>'3_医療費の境目'!D1172</f>
        <v/>
      </c>
      <c r="E1172" s="21">
        <f>ROUND(MIN(B1172/12,650000)*12*0.0915+MIN(B1172/12,1390000)*12*(0.0504+0)+B1172*0.005,0)</f>
        <v/>
      </c>
      <c r="F1172" s="21">
        <f>IF(B1172&lt;741000,0,IF(B1172&lt;2191000,B1172-740000,IF(B1172&lt;2193000,1451000,IF(B1172&lt;2196000,1453000,IF(B1172&lt;2200000,1456000,IF(B1172&lt;3600000,ROUND(ROUNDDOWN(B1172/4,-3)*2.8,0)-80000,IF(B1172&lt;6600000,ROUND(ROUNDDOWN(B1172/4,-3)*3.2,0)-440000,IF(B1172&lt;8500000,ROUNDDOWN(B1172*0.9,0)-1100000,B1172-1950000))))))))</f>
        <v/>
      </c>
      <c r="G1172" s="21">
        <f>IF(F1172&gt;23500000,NA(),IF(F1172&lt;=4890000,1040000,IF(F1172&lt;=6550000,670000,620000)))</f>
        <v/>
      </c>
      <c r="H1172" s="21">
        <f>IF(D1172&lt;=0,0,MAX(0,MIN(2000000,D1172-MIN(100000,ROUNDDOWN(F1172*0.05,0)))))</f>
        <v/>
      </c>
      <c r="I1172" s="21">
        <f>IF(C1172&lt;=2000,0,MIN(C1172,ROUNDDOWN(F1172*0.4,0))-2000)</f>
        <v/>
      </c>
      <c r="J1172" s="21">
        <f>MAX(0,ROUNDDOWN(F1172-E1172-G1172,-3))</f>
        <v/>
      </c>
      <c r="K1172" s="21">
        <f>MAX(0,ROUNDDOWN(F1172-E1172-G1172-H1172-I1172,-3))</f>
        <v/>
      </c>
      <c r="L1172" s="21">
        <f>MAX(0,ROUNDDOWN(F1172-E1172-G1172-H1172,-3))</f>
        <v/>
      </c>
      <c r="M1172" s="21">
        <f>IF(J1172&lt;=0,0,ROUNDDOWN((J1172*LOOKUP(J1172,{0,1950001,3300001,6950001,9000001,18000001,40000001},{0.05,0.1,0.2,0.23,0.33,0.4,0.45})-LOOKUP(J1172,{0,1950001,3300001,6950001,9000001,18000001,40000001},{0,97500,427500,636000,1536000,2796000,4796000}))*1.021,-2))</f>
        <v/>
      </c>
      <c r="N1172" s="21">
        <f>IF(K1172&lt;=0,0,ROUNDDOWN((K1172*LOOKUP(K1172,{0,1950001,3300001,6950001,9000001,18000001,40000001},{0.05,0.1,0.2,0.23,0.33,0.4,0.45})-LOOKUP(K1172,{0,1950001,3300001,6950001,9000001,18000001,40000001},{0,97500,427500,636000,1536000,2796000,4796000}))*1.021,-2))</f>
        <v/>
      </c>
      <c r="O1172" s="21">
        <f>IF(L1172&lt;=0,0,ROUNDDOWN((L1172*LOOKUP(L1172,{0,1950001,3300001,6950001,9000001,18000001,40000001},{0.05,0.1,0.2,0.23,0.33,0.4,0.45})-LOOKUP(L1172,{0,1950001,3300001,6950001,9000001,18000001,40000001},{0,97500,427500,636000,1536000,2796000,4796000}))*1.021,-2))</f>
        <v/>
      </c>
      <c r="P1172" s="21">
        <f>MAX(0,ROUNDDOWN(F1172-E1172-430000,-3))</f>
        <v/>
      </c>
      <c r="Q1172" s="21">
        <f>MAX(0,ROUNDDOWN(F1172-E1172-430000-H1172,-3))</f>
        <v/>
      </c>
      <c r="R1172" s="21">
        <f>IF(F1172&lt;=450000,0,MAX(0,P1172*0.06-MIN(50000,P1172)*0.03))</f>
        <v/>
      </c>
      <c r="S1172" s="21">
        <f>IF(F1172&lt;=450000,0,MAX(0,P1172*0.04-MIN(50000,P1172)*0.02))</f>
        <v/>
      </c>
      <c r="T1172" s="21">
        <f>IF(F1172&lt;=450000,0,MAX(0,Q1172*0.06-MIN(50000,Q1172)*0.03))</f>
        <v/>
      </c>
      <c r="U1172" s="21">
        <f>IF(F1172&lt;=450000,0,MAX(0,Q1172*0.04-MIN(50000,Q1172)*0.02))</f>
        <v/>
      </c>
      <c r="V1172" s="21">
        <f>50000+MAX(0,G1172-480000)</f>
        <v/>
      </c>
      <c r="W1172" s="21">
        <f>P1172-V1172</f>
        <v/>
      </c>
      <c r="X1172" s="21">
        <f>Q1172-V1172</f>
        <v/>
      </c>
      <c r="Y1172" s="22">
        <f>IF(W1172&lt;0,0.9,LOOKUP(W1172,{0,1950001,3300001,6950001,9000001,18000001,40000001},{0.84895,0.7979,0.6958,0.66517,0.56307,0.4916,0.44055}))</f>
        <v/>
      </c>
      <c r="Z1172" s="22">
        <f>IF(X1172&lt;0,0.9,LOOKUP(X1172,{0,1950001,3300001,6950001,9000001,18000001,40000001},{0.84895,0.7979,0.6958,0.66517,0.56307,0.4916,0.44055}))</f>
        <v/>
      </c>
      <c r="AA1172" s="22">
        <f>IF(W1172&lt;0,0,CHOOSE(MATCH(W1172,{0,1950001,3300001,6950001,9000001},1),5.105/84.895,10.21/79.79,20.42/69.58,23.483/66.517,33.693/56.307))</f>
        <v/>
      </c>
      <c r="AB1172" s="21">
        <f>IF(C1172&lt;=2000,0,(MIN(C1172,ROUNDDOWN(F1172*0.3,0))-2000)*0.1)</f>
        <v/>
      </c>
      <c r="AC1172" s="21">
        <f>IF(C1172&lt;=2000,0,MIN((C1172-2000)*Y1172,(R1172+S1172)*0.2))</f>
        <v/>
      </c>
      <c r="AD1172" s="21">
        <f>IF(C1172&lt;=2000,0,MIN((C1172-2000)*Z1172,(T1172+U1172)*0.2))</f>
        <v/>
      </c>
      <c r="AE1172" s="21">
        <f>AC1172*AA1172</f>
        <v/>
      </c>
      <c r="AF1172" s="21">
        <f>ROUNDDOWN(R1172,-2)+ROUNDDOWN(S1172,-2)</f>
        <v/>
      </c>
      <c r="AG1172" s="21">
        <f>ROUNDDOWN(MAX(0,R1172-(AB1172+AC1172+AE1172)*0.6),-2)+ROUNDDOWN(MAX(0,S1172-(AB1172+AC1172+AE1172)*0.4),-2)</f>
        <v/>
      </c>
      <c r="AH1172" s="21">
        <f>ROUNDDOWN(MAX(0,T1172-(AB1172+AD1172)*0.6),-2)+ROUNDDOWN(MAX(0,U1172-(AB1172+AD1172)*0.4),-2)</f>
        <v/>
      </c>
      <c r="AI1172" s="21">
        <f>ROUNDDOWN(T1172,-2)+ROUNDDOWN(U1172,-2)</f>
        <v/>
      </c>
      <c r="AJ1172" s="21">
        <f>M1172+AF1172</f>
        <v/>
      </c>
      <c r="AK1172" s="21">
        <f>M1172+AG1172</f>
        <v/>
      </c>
      <c r="AL1172" s="21">
        <f>N1172+AH1172</f>
        <v/>
      </c>
      <c r="AM1172" s="21">
        <f>O1172+AI1172</f>
        <v/>
      </c>
      <c r="AN1172" s="21">
        <f>N1172+AI1172</f>
        <v/>
      </c>
      <c r="AO1172" s="21">
        <f>ROUNDDOWN((R1172+S1172)*0.2/Y1172+2000,0)</f>
        <v/>
      </c>
      <c r="AP1172" s="21">
        <f>ROUNDDOWN((T1172+U1172)*0.2/Z1172+2000,0)</f>
        <v/>
      </c>
      <c r="AQ1172" s="21">
        <f>AL1172-AK1172</f>
        <v/>
      </c>
      <c r="AR1172" s="21">
        <f>AM1172-AK1172</f>
        <v/>
      </c>
      <c r="AS1172" s="21">
        <f>AM1172-AL1172</f>
        <v/>
      </c>
      <c r="AT1172" s="21">
        <f>AK1172+C1172-AJ1172</f>
        <v/>
      </c>
      <c r="AU1172" s="21">
        <f>AL1172+C1172-AM1172</f>
        <v/>
      </c>
      <c r="AV1172" s="21">
        <f>AN1172+C1172-AM1172</f>
        <v/>
      </c>
    </row>
    <row r="1173">
      <c r="A1173" t="inlineStr">
        <is>
          <t>医療費の境目</t>
        </is>
      </c>
      <c r="B1173" s="21">
        <f>'3_医療費の境目'!$B$3</f>
        <v/>
      </c>
      <c r="C1173" s="21">
        <f>IF('3_医療費の境目'!$B$4="",AO1173,'3_医療費の境目'!$B$4)</f>
        <v/>
      </c>
      <c r="D1173" s="21">
        <f>'3_医療費の境目'!D1173</f>
        <v/>
      </c>
      <c r="E1173" s="21">
        <f>ROUND(MIN(B1173/12,650000)*12*0.0915+MIN(B1173/12,1390000)*12*(0.0504+0)+B1173*0.005,0)</f>
        <v/>
      </c>
      <c r="F1173" s="21">
        <f>IF(B1173&lt;741000,0,IF(B1173&lt;2191000,B1173-740000,IF(B1173&lt;2193000,1451000,IF(B1173&lt;2196000,1453000,IF(B1173&lt;2200000,1456000,IF(B1173&lt;3600000,ROUND(ROUNDDOWN(B1173/4,-3)*2.8,0)-80000,IF(B1173&lt;6600000,ROUND(ROUNDDOWN(B1173/4,-3)*3.2,0)-440000,IF(B1173&lt;8500000,ROUNDDOWN(B1173*0.9,0)-1100000,B1173-1950000))))))))</f>
        <v/>
      </c>
      <c r="G1173" s="21">
        <f>IF(F1173&gt;23500000,NA(),IF(F1173&lt;=4890000,1040000,IF(F1173&lt;=6550000,670000,620000)))</f>
        <v/>
      </c>
      <c r="H1173" s="21">
        <f>IF(D1173&lt;=0,0,MAX(0,MIN(2000000,D1173-MIN(100000,ROUNDDOWN(F1173*0.05,0)))))</f>
        <v/>
      </c>
      <c r="I1173" s="21">
        <f>IF(C1173&lt;=2000,0,MIN(C1173,ROUNDDOWN(F1173*0.4,0))-2000)</f>
        <v/>
      </c>
      <c r="J1173" s="21">
        <f>MAX(0,ROUNDDOWN(F1173-E1173-G1173,-3))</f>
        <v/>
      </c>
      <c r="K1173" s="21">
        <f>MAX(0,ROUNDDOWN(F1173-E1173-G1173-H1173-I1173,-3))</f>
        <v/>
      </c>
      <c r="L1173" s="21">
        <f>MAX(0,ROUNDDOWN(F1173-E1173-G1173-H1173,-3))</f>
        <v/>
      </c>
      <c r="M1173" s="21">
        <f>IF(J1173&lt;=0,0,ROUNDDOWN((J1173*LOOKUP(J1173,{0,1950001,3300001,6950001,9000001,18000001,40000001},{0.05,0.1,0.2,0.23,0.33,0.4,0.45})-LOOKUP(J1173,{0,1950001,3300001,6950001,9000001,18000001,40000001},{0,97500,427500,636000,1536000,2796000,4796000}))*1.021,-2))</f>
        <v/>
      </c>
      <c r="N1173" s="21">
        <f>IF(K1173&lt;=0,0,ROUNDDOWN((K1173*LOOKUP(K1173,{0,1950001,3300001,6950001,9000001,18000001,40000001},{0.05,0.1,0.2,0.23,0.33,0.4,0.45})-LOOKUP(K1173,{0,1950001,3300001,6950001,9000001,18000001,40000001},{0,97500,427500,636000,1536000,2796000,4796000}))*1.021,-2))</f>
        <v/>
      </c>
      <c r="O1173" s="21">
        <f>IF(L1173&lt;=0,0,ROUNDDOWN((L1173*LOOKUP(L1173,{0,1950001,3300001,6950001,9000001,18000001,40000001},{0.05,0.1,0.2,0.23,0.33,0.4,0.45})-LOOKUP(L1173,{0,1950001,3300001,6950001,9000001,18000001,40000001},{0,97500,427500,636000,1536000,2796000,4796000}))*1.021,-2))</f>
        <v/>
      </c>
      <c r="P1173" s="21">
        <f>MAX(0,ROUNDDOWN(F1173-E1173-430000,-3))</f>
        <v/>
      </c>
      <c r="Q1173" s="21">
        <f>MAX(0,ROUNDDOWN(F1173-E1173-430000-H1173,-3))</f>
        <v/>
      </c>
      <c r="R1173" s="21">
        <f>IF(F1173&lt;=450000,0,MAX(0,P1173*0.06-MIN(50000,P1173)*0.03))</f>
        <v/>
      </c>
      <c r="S1173" s="21">
        <f>IF(F1173&lt;=450000,0,MAX(0,P1173*0.04-MIN(50000,P1173)*0.02))</f>
        <v/>
      </c>
      <c r="T1173" s="21">
        <f>IF(F1173&lt;=450000,0,MAX(0,Q1173*0.06-MIN(50000,Q1173)*0.03))</f>
        <v/>
      </c>
      <c r="U1173" s="21">
        <f>IF(F1173&lt;=450000,0,MAX(0,Q1173*0.04-MIN(50000,Q1173)*0.02))</f>
        <v/>
      </c>
      <c r="V1173" s="21">
        <f>50000+MAX(0,G1173-480000)</f>
        <v/>
      </c>
      <c r="W1173" s="21">
        <f>P1173-V1173</f>
        <v/>
      </c>
      <c r="X1173" s="21">
        <f>Q1173-V1173</f>
        <v/>
      </c>
      <c r="Y1173" s="22">
        <f>IF(W1173&lt;0,0.9,LOOKUP(W1173,{0,1950001,3300001,6950001,9000001,18000001,40000001},{0.84895,0.7979,0.6958,0.66517,0.56307,0.4916,0.44055}))</f>
        <v/>
      </c>
      <c r="Z1173" s="22">
        <f>IF(X1173&lt;0,0.9,LOOKUP(X1173,{0,1950001,3300001,6950001,9000001,18000001,40000001},{0.84895,0.7979,0.6958,0.66517,0.56307,0.4916,0.44055}))</f>
        <v/>
      </c>
      <c r="AA1173" s="22">
        <f>IF(W1173&lt;0,0,CHOOSE(MATCH(W1173,{0,1950001,3300001,6950001,9000001},1),5.105/84.895,10.21/79.79,20.42/69.58,23.483/66.517,33.693/56.307))</f>
        <v/>
      </c>
      <c r="AB1173" s="21">
        <f>IF(C1173&lt;=2000,0,(MIN(C1173,ROUNDDOWN(F1173*0.3,0))-2000)*0.1)</f>
        <v/>
      </c>
      <c r="AC1173" s="21">
        <f>IF(C1173&lt;=2000,0,MIN((C1173-2000)*Y1173,(R1173+S1173)*0.2))</f>
        <v/>
      </c>
      <c r="AD1173" s="21">
        <f>IF(C1173&lt;=2000,0,MIN((C1173-2000)*Z1173,(T1173+U1173)*0.2))</f>
        <v/>
      </c>
      <c r="AE1173" s="21">
        <f>AC1173*AA1173</f>
        <v/>
      </c>
      <c r="AF1173" s="21">
        <f>ROUNDDOWN(R1173,-2)+ROUNDDOWN(S1173,-2)</f>
        <v/>
      </c>
      <c r="AG1173" s="21">
        <f>ROUNDDOWN(MAX(0,R1173-(AB1173+AC1173+AE1173)*0.6),-2)+ROUNDDOWN(MAX(0,S1173-(AB1173+AC1173+AE1173)*0.4),-2)</f>
        <v/>
      </c>
      <c r="AH1173" s="21">
        <f>ROUNDDOWN(MAX(0,T1173-(AB1173+AD1173)*0.6),-2)+ROUNDDOWN(MAX(0,U1173-(AB1173+AD1173)*0.4),-2)</f>
        <v/>
      </c>
      <c r="AI1173" s="21">
        <f>ROUNDDOWN(T1173,-2)+ROUNDDOWN(U1173,-2)</f>
        <v/>
      </c>
      <c r="AJ1173" s="21">
        <f>M1173+AF1173</f>
        <v/>
      </c>
      <c r="AK1173" s="21">
        <f>M1173+AG1173</f>
        <v/>
      </c>
      <c r="AL1173" s="21">
        <f>N1173+AH1173</f>
        <v/>
      </c>
      <c r="AM1173" s="21">
        <f>O1173+AI1173</f>
        <v/>
      </c>
      <c r="AN1173" s="21">
        <f>N1173+AI1173</f>
        <v/>
      </c>
      <c r="AO1173" s="21">
        <f>ROUNDDOWN((R1173+S1173)*0.2/Y1173+2000,0)</f>
        <v/>
      </c>
      <c r="AP1173" s="21">
        <f>ROUNDDOWN((T1173+U1173)*0.2/Z1173+2000,0)</f>
        <v/>
      </c>
      <c r="AQ1173" s="21">
        <f>AL1173-AK1173</f>
        <v/>
      </c>
      <c r="AR1173" s="21">
        <f>AM1173-AK1173</f>
        <v/>
      </c>
      <c r="AS1173" s="21">
        <f>AM1173-AL1173</f>
        <v/>
      </c>
      <c r="AT1173" s="21">
        <f>AK1173+C1173-AJ1173</f>
        <v/>
      </c>
      <c r="AU1173" s="21">
        <f>AL1173+C1173-AM1173</f>
        <v/>
      </c>
      <c r="AV1173" s="21">
        <f>AN1173+C1173-AM1173</f>
        <v/>
      </c>
    </row>
    <row r="1174">
      <c r="A1174" t="inlineStr">
        <is>
          <t>医療費の境目</t>
        </is>
      </c>
      <c r="B1174" s="21">
        <f>'3_医療費の境目'!$B$3</f>
        <v/>
      </c>
      <c r="C1174" s="21">
        <f>IF('3_医療費の境目'!$B$4="",AO1174,'3_医療費の境目'!$B$4)</f>
        <v/>
      </c>
      <c r="D1174" s="21">
        <f>'3_医療費の境目'!D1174</f>
        <v/>
      </c>
      <c r="E1174" s="21">
        <f>ROUND(MIN(B1174/12,650000)*12*0.0915+MIN(B1174/12,1390000)*12*(0.0504+0)+B1174*0.005,0)</f>
        <v/>
      </c>
      <c r="F1174" s="21">
        <f>IF(B1174&lt;741000,0,IF(B1174&lt;2191000,B1174-740000,IF(B1174&lt;2193000,1451000,IF(B1174&lt;2196000,1453000,IF(B1174&lt;2200000,1456000,IF(B1174&lt;3600000,ROUND(ROUNDDOWN(B1174/4,-3)*2.8,0)-80000,IF(B1174&lt;6600000,ROUND(ROUNDDOWN(B1174/4,-3)*3.2,0)-440000,IF(B1174&lt;8500000,ROUNDDOWN(B1174*0.9,0)-1100000,B1174-1950000))))))))</f>
        <v/>
      </c>
      <c r="G1174" s="21">
        <f>IF(F1174&gt;23500000,NA(),IF(F1174&lt;=4890000,1040000,IF(F1174&lt;=6550000,670000,620000)))</f>
        <v/>
      </c>
      <c r="H1174" s="21">
        <f>IF(D1174&lt;=0,0,MAX(0,MIN(2000000,D1174-MIN(100000,ROUNDDOWN(F1174*0.05,0)))))</f>
        <v/>
      </c>
      <c r="I1174" s="21">
        <f>IF(C1174&lt;=2000,0,MIN(C1174,ROUNDDOWN(F1174*0.4,0))-2000)</f>
        <v/>
      </c>
      <c r="J1174" s="21">
        <f>MAX(0,ROUNDDOWN(F1174-E1174-G1174,-3))</f>
        <v/>
      </c>
      <c r="K1174" s="21">
        <f>MAX(0,ROUNDDOWN(F1174-E1174-G1174-H1174-I1174,-3))</f>
        <v/>
      </c>
      <c r="L1174" s="21">
        <f>MAX(0,ROUNDDOWN(F1174-E1174-G1174-H1174,-3))</f>
        <v/>
      </c>
      <c r="M1174" s="21">
        <f>IF(J1174&lt;=0,0,ROUNDDOWN((J1174*LOOKUP(J1174,{0,1950001,3300001,6950001,9000001,18000001,40000001},{0.05,0.1,0.2,0.23,0.33,0.4,0.45})-LOOKUP(J1174,{0,1950001,3300001,6950001,9000001,18000001,40000001},{0,97500,427500,636000,1536000,2796000,4796000}))*1.021,-2))</f>
        <v/>
      </c>
      <c r="N1174" s="21">
        <f>IF(K1174&lt;=0,0,ROUNDDOWN((K1174*LOOKUP(K1174,{0,1950001,3300001,6950001,9000001,18000001,40000001},{0.05,0.1,0.2,0.23,0.33,0.4,0.45})-LOOKUP(K1174,{0,1950001,3300001,6950001,9000001,18000001,40000001},{0,97500,427500,636000,1536000,2796000,4796000}))*1.021,-2))</f>
        <v/>
      </c>
      <c r="O1174" s="21">
        <f>IF(L1174&lt;=0,0,ROUNDDOWN((L1174*LOOKUP(L1174,{0,1950001,3300001,6950001,9000001,18000001,40000001},{0.05,0.1,0.2,0.23,0.33,0.4,0.45})-LOOKUP(L1174,{0,1950001,3300001,6950001,9000001,18000001,40000001},{0,97500,427500,636000,1536000,2796000,4796000}))*1.021,-2))</f>
        <v/>
      </c>
      <c r="P1174" s="21">
        <f>MAX(0,ROUNDDOWN(F1174-E1174-430000,-3))</f>
        <v/>
      </c>
      <c r="Q1174" s="21">
        <f>MAX(0,ROUNDDOWN(F1174-E1174-430000-H1174,-3))</f>
        <v/>
      </c>
      <c r="R1174" s="21">
        <f>IF(F1174&lt;=450000,0,MAX(0,P1174*0.06-MIN(50000,P1174)*0.03))</f>
        <v/>
      </c>
      <c r="S1174" s="21">
        <f>IF(F1174&lt;=450000,0,MAX(0,P1174*0.04-MIN(50000,P1174)*0.02))</f>
        <v/>
      </c>
      <c r="T1174" s="21">
        <f>IF(F1174&lt;=450000,0,MAX(0,Q1174*0.06-MIN(50000,Q1174)*0.03))</f>
        <v/>
      </c>
      <c r="U1174" s="21">
        <f>IF(F1174&lt;=450000,0,MAX(0,Q1174*0.04-MIN(50000,Q1174)*0.02))</f>
        <v/>
      </c>
      <c r="V1174" s="21">
        <f>50000+MAX(0,G1174-480000)</f>
        <v/>
      </c>
      <c r="W1174" s="21">
        <f>P1174-V1174</f>
        <v/>
      </c>
      <c r="X1174" s="21">
        <f>Q1174-V1174</f>
        <v/>
      </c>
      <c r="Y1174" s="22">
        <f>IF(W1174&lt;0,0.9,LOOKUP(W1174,{0,1950001,3300001,6950001,9000001,18000001,40000001},{0.84895,0.7979,0.6958,0.66517,0.56307,0.4916,0.44055}))</f>
        <v/>
      </c>
      <c r="Z1174" s="22">
        <f>IF(X1174&lt;0,0.9,LOOKUP(X1174,{0,1950001,3300001,6950001,9000001,18000001,40000001},{0.84895,0.7979,0.6958,0.66517,0.56307,0.4916,0.44055}))</f>
        <v/>
      </c>
      <c r="AA1174" s="22">
        <f>IF(W1174&lt;0,0,CHOOSE(MATCH(W1174,{0,1950001,3300001,6950001,9000001},1),5.105/84.895,10.21/79.79,20.42/69.58,23.483/66.517,33.693/56.307))</f>
        <v/>
      </c>
      <c r="AB1174" s="21">
        <f>IF(C1174&lt;=2000,0,(MIN(C1174,ROUNDDOWN(F1174*0.3,0))-2000)*0.1)</f>
        <v/>
      </c>
      <c r="AC1174" s="21">
        <f>IF(C1174&lt;=2000,0,MIN((C1174-2000)*Y1174,(R1174+S1174)*0.2))</f>
        <v/>
      </c>
      <c r="AD1174" s="21">
        <f>IF(C1174&lt;=2000,0,MIN((C1174-2000)*Z1174,(T1174+U1174)*0.2))</f>
        <v/>
      </c>
      <c r="AE1174" s="21">
        <f>AC1174*AA1174</f>
        <v/>
      </c>
      <c r="AF1174" s="21">
        <f>ROUNDDOWN(R1174,-2)+ROUNDDOWN(S1174,-2)</f>
        <v/>
      </c>
      <c r="AG1174" s="21">
        <f>ROUNDDOWN(MAX(0,R1174-(AB1174+AC1174+AE1174)*0.6),-2)+ROUNDDOWN(MAX(0,S1174-(AB1174+AC1174+AE1174)*0.4),-2)</f>
        <v/>
      </c>
      <c r="AH1174" s="21">
        <f>ROUNDDOWN(MAX(0,T1174-(AB1174+AD1174)*0.6),-2)+ROUNDDOWN(MAX(0,U1174-(AB1174+AD1174)*0.4),-2)</f>
        <v/>
      </c>
      <c r="AI1174" s="21">
        <f>ROUNDDOWN(T1174,-2)+ROUNDDOWN(U1174,-2)</f>
        <v/>
      </c>
      <c r="AJ1174" s="21">
        <f>M1174+AF1174</f>
        <v/>
      </c>
      <c r="AK1174" s="21">
        <f>M1174+AG1174</f>
        <v/>
      </c>
      <c r="AL1174" s="21">
        <f>N1174+AH1174</f>
        <v/>
      </c>
      <c r="AM1174" s="21">
        <f>O1174+AI1174</f>
        <v/>
      </c>
      <c r="AN1174" s="21">
        <f>N1174+AI1174</f>
        <v/>
      </c>
      <c r="AO1174" s="21">
        <f>ROUNDDOWN((R1174+S1174)*0.2/Y1174+2000,0)</f>
        <v/>
      </c>
      <c r="AP1174" s="21">
        <f>ROUNDDOWN((T1174+U1174)*0.2/Z1174+2000,0)</f>
        <v/>
      </c>
      <c r="AQ1174" s="21">
        <f>AL1174-AK1174</f>
        <v/>
      </c>
      <c r="AR1174" s="21">
        <f>AM1174-AK1174</f>
        <v/>
      </c>
      <c r="AS1174" s="21">
        <f>AM1174-AL1174</f>
        <v/>
      </c>
      <c r="AT1174" s="21">
        <f>AK1174+C1174-AJ1174</f>
        <v/>
      </c>
      <c r="AU1174" s="21">
        <f>AL1174+C1174-AM1174</f>
        <v/>
      </c>
      <c r="AV1174" s="21">
        <f>AN1174+C1174-AM1174</f>
        <v/>
      </c>
    </row>
    <row r="1175">
      <c r="A1175" t="inlineStr">
        <is>
          <t>医療費の境目</t>
        </is>
      </c>
      <c r="B1175" s="21">
        <f>'3_医療費の境目'!$B$3</f>
        <v/>
      </c>
      <c r="C1175" s="21">
        <f>IF('3_医療費の境目'!$B$4="",AO1175,'3_医療費の境目'!$B$4)</f>
        <v/>
      </c>
      <c r="D1175" s="21">
        <f>'3_医療費の境目'!D1175</f>
        <v/>
      </c>
      <c r="E1175" s="21">
        <f>ROUND(MIN(B1175/12,650000)*12*0.0915+MIN(B1175/12,1390000)*12*(0.0504+0)+B1175*0.005,0)</f>
        <v/>
      </c>
      <c r="F1175" s="21">
        <f>IF(B1175&lt;741000,0,IF(B1175&lt;2191000,B1175-740000,IF(B1175&lt;2193000,1451000,IF(B1175&lt;2196000,1453000,IF(B1175&lt;2200000,1456000,IF(B1175&lt;3600000,ROUND(ROUNDDOWN(B1175/4,-3)*2.8,0)-80000,IF(B1175&lt;6600000,ROUND(ROUNDDOWN(B1175/4,-3)*3.2,0)-440000,IF(B1175&lt;8500000,ROUNDDOWN(B1175*0.9,0)-1100000,B1175-1950000))))))))</f>
        <v/>
      </c>
      <c r="G1175" s="21">
        <f>IF(F1175&gt;23500000,NA(),IF(F1175&lt;=4890000,1040000,IF(F1175&lt;=6550000,670000,620000)))</f>
        <v/>
      </c>
      <c r="H1175" s="21">
        <f>IF(D1175&lt;=0,0,MAX(0,MIN(2000000,D1175-MIN(100000,ROUNDDOWN(F1175*0.05,0)))))</f>
        <v/>
      </c>
      <c r="I1175" s="21">
        <f>IF(C1175&lt;=2000,0,MIN(C1175,ROUNDDOWN(F1175*0.4,0))-2000)</f>
        <v/>
      </c>
      <c r="J1175" s="21">
        <f>MAX(0,ROUNDDOWN(F1175-E1175-G1175,-3))</f>
        <v/>
      </c>
      <c r="K1175" s="21">
        <f>MAX(0,ROUNDDOWN(F1175-E1175-G1175-H1175-I1175,-3))</f>
        <v/>
      </c>
      <c r="L1175" s="21">
        <f>MAX(0,ROUNDDOWN(F1175-E1175-G1175-H1175,-3))</f>
        <v/>
      </c>
      <c r="M1175" s="21">
        <f>IF(J1175&lt;=0,0,ROUNDDOWN((J1175*LOOKUP(J1175,{0,1950001,3300001,6950001,9000001,18000001,40000001},{0.05,0.1,0.2,0.23,0.33,0.4,0.45})-LOOKUP(J1175,{0,1950001,3300001,6950001,9000001,18000001,40000001},{0,97500,427500,636000,1536000,2796000,4796000}))*1.021,-2))</f>
        <v/>
      </c>
      <c r="N1175" s="21">
        <f>IF(K1175&lt;=0,0,ROUNDDOWN((K1175*LOOKUP(K1175,{0,1950001,3300001,6950001,9000001,18000001,40000001},{0.05,0.1,0.2,0.23,0.33,0.4,0.45})-LOOKUP(K1175,{0,1950001,3300001,6950001,9000001,18000001,40000001},{0,97500,427500,636000,1536000,2796000,4796000}))*1.021,-2))</f>
        <v/>
      </c>
      <c r="O1175" s="21">
        <f>IF(L1175&lt;=0,0,ROUNDDOWN((L1175*LOOKUP(L1175,{0,1950001,3300001,6950001,9000001,18000001,40000001},{0.05,0.1,0.2,0.23,0.33,0.4,0.45})-LOOKUP(L1175,{0,1950001,3300001,6950001,9000001,18000001,40000001},{0,97500,427500,636000,1536000,2796000,4796000}))*1.021,-2))</f>
        <v/>
      </c>
      <c r="P1175" s="21">
        <f>MAX(0,ROUNDDOWN(F1175-E1175-430000,-3))</f>
        <v/>
      </c>
      <c r="Q1175" s="21">
        <f>MAX(0,ROUNDDOWN(F1175-E1175-430000-H1175,-3))</f>
        <v/>
      </c>
      <c r="R1175" s="21">
        <f>IF(F1175&lt;=450000,0,MAX(0,P1175*0.06-MIN(50000,P1175)*0.03))</f>
        <v/>
      </c>
      <c r="S1175" s="21">
        <f>IF(F1175&lt;=450000,0,MAX(0,P1175*0.04-MIN(50000,P1175)*0.02))</f>
        <v/>
      </c>
      <c r="T1175" s="21">
        <f>IF(F1175&lt;=450000,0,MAX(0,Q1175*0.06-MIN(50000,Q1175)*0.03))</f>
        <v/>
      </c>
      <c r="U1175" s="21">
        <f>IF(F1175&lt;=450000,0,MAX(0,Q1175*0.04-MIN(50000,Q1175)*0.02))</f>
        <v/>
      </c>
      <c r="V1175" s="21">
        <f>50000+MAX(0,G1175-480000)</f>
        <v/>
      </c>
      <c r="W1175" s="21">
        <f>P1175-V1175</f>
        <v/>
      </c>
      <c r="X1175" s="21">
        <f>Q1175-V1175</f>
        <v/>
      </c>
      <c r="Y1175" s="22">
        <f>IF(W1175&lt;0,0.9,LOOKUP(W1175,{0,1950001,3300001,6950001,9000001,18000001,40000001},{0.84895,0.7979,0.6958,0.66517,0.56307,0.4916,0.44055}))</f>
        <v/>
      </c>
      <c r="Z1175" s="22">
        <f>IF(X1175&lt;0,0.9,LOOKUP(X1175,{0,1950001,3300001,6950001,9000001,18000001,40000001},{0.84895,0.7979,0.6958,0.66517,0.56307,0.4916,0.44055}))</f>
        <v/>
      </c>
      <c r="AA1175" s="22">
        <f>IF(W1175&lt;0,0,CHOOSE(MATCH(W1175,{0,1950001,3300001,6950001,9000001},1),5.105/84.895,10.21/79.79,20.42/69.58,23.483/66.517,33.693/56.307))</f>
        <v/>
      </c>
      <c r="AB1175" s="21">
        <f>IF(C1175&lt;=2000,0,(MIN(C1175,ROUNDDOWN(F1175*0.3,0))-2000)*0.1)</f>
        <v/>
      </c>
      <c r="AC1175" s="21">
        <f>IF(C1175&lt;=2000,0,MIN((C1175-2000)*Y1175,(R1175+S1175)*0.2))</f>
        <v/>
      </c>
      <c r="AD1175" s="21">
        <f>IF(C1175&lt;=2000,0,MIN((C1175-2000)*Z1175,(T1175+U1175)*0.2))</f>
        <v/>
      </c>
      <c r="AE1175" s="21">
        <f>AC1175*AA1175</f>
        <v/>
      </c>
      <c r="AF1175" s="21">
        <f>ROUNDDOWN(R1175,-2)+ROUNDDOWN(S1175,-2)</f>
        <v/>
      </c>
      <c r="AG1175" s="21">
        <f>ROUNDDOWN(MAX(0,R1175-(AB1175+AC1175+AE1175)*0.6),-2)+ROUNDDOWN(MAX(0,S1175-(AB1175+AC1175+AE1175)*0.4),-2)</f>
        <v/>
      </c>
      <c r="AH1175" s="21">
        <f>ROUNDDOWN(MAX(0,T1175-(AB1175+AD1175)*0.6),-2)+ROUNDDOWN(MAX(0,U1175-(AB1175+AD1175)*0.4),-2)</f>
        <v/>
      </c>
      <c r="AI1175" s="21">
        <f>ROUNDDOWN(T1175,-2)+ROUNDDOWN(U1175,-2)</f>
        <v/>
      </c>
      <c r="AJ1175" s="21">
        <f>M1175+AF1175</f>
        <v/>
      </c>
      <c r="AK1175" s="21">
        <f>M1175+AG1175</f>
        <v/>
      </c>
      <c r="AL1175" s="21">
        <f>N1175+AH1175</f>
        <v/>
      </c>
      <c r="AM1175" s="21">
        <f>O1175+AI1175</f>
        <v/>
      </c>
      <c r="AN1175" s="21">
        <f>N1175+AI1175</f>
        <v/>
      </c>
      <c r="AO1175" s="21">
        <f>ROUNDDOWN((R1175+S1175)*0.2/Y1175+2000,0)</f>
        <v/>
      </c>
      <c r="AP1175" s="21">
        <f>ROUNDDOWN((T1175+U1175)*0.2/Z1175+2000,0)</f>
        <v/>
      </c>
      <c r="AQ1175" s="21">
        <f>AL1175-AK1175</f>
        <v/>
      </c>
      <c r="AR1175" s="21">
        <f>AM1175-AK1175</f>
        <v/>
      </c>
      <c r="AS1175" s="21">
        <f>AM1175-AL1175</f>
        <v/>
      </c>
      <c r="AT1175" s="21">
        <f>AK1175+C1175-AJ1175</f>
        <v/>
      </c>
      <c r="AU1175" s="21">
        <f>AL1175+C1175-AM1175</f>
        <v/>
      </c>
      <c r="AV1175" s="21">
        <f>AN1175+C1175-AM1175</f>
        <v/>
      </c>
    </row>
    <row r="1176">
      <c r="A1176" t="inlineStr">
        <is>
          <t>医療費の境目</t>
        </is>
      </c>
      <c r="B1176" s="21">
        <f>'3_医療費の境目'!$B$3</f>
        <v/>
      </c>
      <c r="C1176" s="21">
        <f>IF('3_医療費の境目'!$B$4="",AO1176,'3_医療費の境目'!$B$4)</f>
        <v/>
      </c>
      <c r="D1176" s="21">
        <f>'3_医療費の境目'!D1176</f>
        <v/>
      </c>
      <c r="E1176" s="21">
        <f>ROUND(MIN(B1176/12,650000)*12*0.0915+MIN(B1176/12,1390000)*12*(0.0504+0)+B1176*0.005,0)</f>
        <v/>
      </c>
      <c r="F1176" s="21">
        <f>IF(B1176&lt;741000,0,IF(B1176&lt;2191000,B1176-740000,IF(B1176&lt;2193000,1451000,IF(B1176&lt;2196000,1453000,IF(B1176&lt;2200000,1456000,IF(B1176&lt;3600000,ROUND(ROUNDDOWN(B1176/4,-3)*2.8,0)-80000,IF(B1176&lt;6600000,ROUND(ROUNDDOWN(B1176/4,-3)*3.2,0)-440000,IF(B1176&lt;8500000,ROUNDDOWN(B1176*0.9,0)-1100000,B1176-1950000))))))))</f>
        <v/>
      </c>
      <c r="G1176" s="21">
        <f>IF(F1176&gt;23500000,NA(),IF(F1176&lt;=4890000,1040000,IF(F1176&lt;=6550000,670000,620000)))</f>
        <v/>
      </c>
      <c r="H1176" s="21">
        <f>IF(D1176&lt;=0,0,MAX(0,MIN(2000000,D1176-MIN(100000,ROUNDDOWN(F1176*0.05,0)))))</f>
        <v/>
      </c>
      <c r="I1176" s="21">
        <f>IF(C1176&lt;=2000,0,MIN(C1176,ROUNDDOWN(F1176*0.4,0))-2000)</f>
        <v/>
      </c>
      <c r="J1176" s="21">
        <f>MAX(0,ROUNDDOWN(F1176-E1176-G1176,-3))</f>
        <v/>
      </c>
      <c r="K1176" s="21">
        <f>MAX(0,ROUNDDOWN(F1176-E1176-G1176-H1176-I1176,-3))</f>
        <v/>
      </c>
      <c r="L1176" s="21">
        <f>MAX(0,ROUNDDOWN(F1176-E1176-G1176-H1176,-3))</f>
        <v/>
      </c>
      <c r="M1176" s="21">
        <f>IF(J1176&lt;=0,0,ROUNDDOWN((J1176*LOOKUP(J1176,{0,1950001,3300001,6950001,9000001,18000001,40000001},{0.05,0.1,0.2,0.23,0.33,0.4,0.45})-LOOKUP(J1176,{0,1950001,3300001,6950001,9000001,18000001,40000001},{0,97500,427500,636000,1536000,2796000,4796000}))*1.021,-2))</f>
        <v/>
      </c>
      <c r="N1176" s="21">
        <f>IF(K1176&lt;=0,0,ROUNDDOWN((K1176*LOOKUP(K1176,{0,1950001,3300001,6950001,9000001,18000001,40000001},{0.05,0.1,0.2,0.23,0.33,0.4,0.45})-LOOKUP(K1176,{0,1950001,3300001,6950001,9000001,18000001,40000001},{0,97500,427500,636000,1536000,2796000,4796000}))*1.021,-2))</f>
        <v/>
      </c>
      <c r="O1176" s="21">
        <f>IF(L1176&lt;=0,0,ROUNDDOWN((L1176*LOOKUP(L1176,{0,1950001,3300001,6950001,9000001,18000001,40000001},{0.05,0.1,0.2,0.23,0.33,0.4,0.45})-LOOKUP(L1176,{0,1950001,3300001,6950001,9000001,18000001,40000001},{0,97500,427500,636000,1536000,2796000,4796000}))*1.021,-2))</f>
        <v/>
      </c>
      <c r="P1176" s="21">
        <f>MAX(0,ROUNDDOWN(F1176-E1176-430000,-3))</f>
        <v/>
      </c>
      <c r="Q1176" s="21">
        <f>MAX(0,ROUNDDOWN(F1176-E1176-430000-H1176,-3))</f>
        <v/>
      </c>
      <c r="R1176" s="21">
        <f>IF(F1176&lt;=450000,0,MAX(0,P1176*0.06-MIN(50000,P1176)*0.03))</f>
        <v/>
      </c>
      <c r="S1176" s="21">
        <f>IF(F1176&lt;=450000,0,MAX(0,P1176*0.04-MIN(50000,P1176)*0.02))</f>
        <v/>
      </c>
      <c r="T1176" s="21">
        <f>IF(F1176&lt;=450000,0,MAX(0,Q1176*0.06-MIN(50000,Q1176)*0.03))</f>
        <v/>
      </c>
      <c r="U1176" s="21">
        <f>IF(F1176&lt;=450000,0,MAX(0,Q1176*0.04-MIN(50000,Q1176)*0.02))</f>
        <v/>
      </c>
      <c r="V1176" s="21">
        <f>50000+MAX(0,G1176-480000)</f>
        <v/>
      </c>
      <c r="W1176" s="21">
        <f>P1176-V1176</f>
        <v/>
      </c>
      <c r="X1176" s="21">
        <f>Q1176-V1176</f>
        <v/>
      </c>
      <c r="Y1176" s="22">
        <f>IF(W1176&lt;0,0.9,LOOKUP(W1176,{0,1950001,3300001,6950001,9000001,18000001,40000001},{0.84895,0.7979,0.6958,0.66517,0.56307,0.4916,0.44055}))</f>
        <v/>
      </c>
      <c r="Z1176" s="22">
        <f>IF(X1176&lt;0,0.9,LOOKUP(X1176,{0,1950001,3300001,6950001,9000001,18000001,40000001},{0.84895,0.7979,0.6958,0.66517,0.56307,0.4916,0.44055}))</f>
        <v/>
      </c>
      <c r="AA1176" s="22">
        <f>IF(W1176&lt;0,0,CHOOSE(MATCH(W1176,{0,1950001,3300001,6950001,9000001},1),5.105/84.895,10.21/79.79,20.42/69.58,23.483/66.517,33.693/56.307))</f>
        <v/>
      </c>
      <c r="AB1176" s="21">
        <f>IF(C1176&lt;=2000,0,(MIN(C1176,ROUNDDOWN(F1176*0.3,0))-2000)*0.1)</f>
        <v/>
      </c>
      <c r="AC1176" s="21">
        <f>IF(C1176&lt;=2000,0,MIN((C1176-2000)*Y1176,(R1176+S1176)*0.2))</f>
        <v/>
      </c>
      <c r="AD1176" s="21">
        <f>IF(C1176&lt;=2000,0,MIN((C1176-2000)*Z1176,(T1176+U1176)*0.2))</f>
        <v/>
      </c>
      <c r="AE1176" s="21">
        <f>AC1176*AA1176</f>
        <v/>
      </c>
      <c r="AF1176" s="21">
        <f>ROUNDDOWN(R1176,-2)+ROUNDDOWN(S1176,-2)</f>
        <v/>
      </c>
      <c r="AG1176" s="21">
        <f>ROUNDDOWN(MAX(0,R1176-(AB1176+AC1176+AE1176)*0.6),-2)+ROUNDDOWN(MAX(0,S1176-(AB1176+AC1176+AE1176)*0.4),-2)</f>
        <v/>
      </c>
      <c r="AH1176" s="21">
        <f>ROUNDDOWN(MAX(0,T1176-(AB1176+AD1176)*0.6),-2)+ROUNDDOWN(MAX(0,U1176-(AB1176+AD1176)*0.4),-2)</f>
        <v/>
      </c>
      <c r="AI1176" s="21">
        <f>ROUNDDOWN(T1176,-2)+ROUNDDOWN(U1176,-2)</f>
        <v/>
      </c>
      <c r="AJ1176" s="21">
        <f>M1176+AF1176</f>
        <v/>
      </c>
      <c r="AK1176" s="21">
        <f>M1176+AG1176</f>
        <v/>
      </c>
      <c r="AL1176" s="21">
        <f>N1176+AH1176</f>
        <v/>
      </c>
      <c r="AM1176" s="21">
        <f>O1176+AI1176</f>
        <v/>
      </c>
      <c r="AN1176" s="21">
        <f>N1176+AI1176</f>
        <v/>
      </c>
      <c r="AO1176" s="21">
        <f>ROUNDDOWN((R1176+S1176)*0.2/Y1176+2000,0)</f>
        <v/>
      </c>
      <c r="AP1176" s="21">
        <f>ROUNDDOWN((T1176+U1176)*0.2/Z1176+2000,0)</f>
        <v/>
      </c>
      <c r="AQ1176" s="21">
        <f>AL1176-AK1176</f>
        <v/>
      </c>
      <c r="AR1176" s="21">
        <f>AM1176-AK1176</f>
        <v/>
      </c>
      <c r="AS1176" s="21">
        <f>AM1176-AL1176</f>
        <v/>
      </c>
      <c r="AT1176" s="21">
        <f>AK1176+C1176-AJ1176</f>
        <v/>
      </c>
      <c r="AU1176" s="21">
        <f>AL1176+C1176-AM1176</f>
        <v/>
      </c>
      <c r="AV1176" s="21">
        <f>AN1176+C1176-AM1176</f>
        <v/>
      </c>
    </row>
    <row r="1177">
      <c r="A1177" t="inlineStr">
        <is>
          <t>医療費の境目</t>
        </is>
      </c>
      <c r="B1177" s="21">
        <f>'3_医療費の境目'!$B$3</f>
        <v/>
      </c>
      <c r="C1177" s="21">
        <f>IF('3_医療費の境目'!$B$4="",AO1177,'3_医療費の境目'!$B$4)</f>
        <v/>
      </c>
      <c r="D1177" s="21">
        <f>'3_医療費の境目'!D1177</f>
        <v/>
      </c>
      <c r="E1177" s="21">
        <f>ROUND(MIN(B1177/12,650000)*12*0.0915+MIN(B1177/12,1390000)*12*(0.0504+0)+B1177*0.005,0)</f>
        <v/>
      </c>
      <c r="F1177" s="21">
        <f>IF(B1177&lt;741000,0,IF(B1177&lt;2191000,B1177-740000,IF(B1177&lt;2193000,1451000,IF(B1177&lt;2196000,1453000,IF(B1177&lt;2200000,1456000,IF(B1177&lt;3600000,ROUND(ROUNDDOWN(B1177/4,-3)*2.8,0)-80000,IF(B1177&lt;6600000,ROUND(ROUNDDOWN(B1177/4,-3)*3.2,0)-440000,IF(B1177&lt;8500000,ROUNDDOWN(B1177*0.9,0)-1100000,B1177-1950000))))))))</f>
        <v/>
      </c>
      <c r="G1177" s="21">
        <f>IF(F1177&gt;23500000,NA(),IF(F1177&lt;=4890000,1040000,IF(F1177&lt;=6550000,670000,620000)))</f>
        <v/>
      </c>
      <c r="H1177" s="21">
        <f>IF(D1177&lt;=0,0,MAX(0,MIN(2000000,D1177-MIN(100000,ROUNDDOWN(F1177*0.05,0)))))</f>
        <v/>
      </c>
      <c r="I1177" s="21">
        <f>IF(C1177&lt;=2000,0,MIN(C1177,ROUNDDOWN(F1177*0.4,0))-2000)</f>
        <v/>
      </c>
      <c r="J1177" s="21">
        <f>MAX(0,ROUNDDOWN(F1177-E1177-G1177,-3))</f>
        <v/>
      </c>
      <c r="K1177" s="21">
        <f>MAX(0,ROUNDDOWN(F1177-E1177-G1177-H1177-I1177,-3))</f>
        <v/>
      </c>
      <c r="L1177" s="21">
        <f>MAX(0,ROUNDDOWN(F1177-E1177-G1177-H1177,-3))</f>
        <v/>
      </c>
      <c r="M1177" s="21">
        <f>IF(J1177&lt;=0,0,ROUNDDOWN((J1177*LOOKUP(J1177,{0,1950001,3300001,6950001,9000001,18000001,40000001},{0.05,0.1,0.2,0.23,0.33,0.4,0.45})-LOOKUP(J1177,{0,1950001,3300001,6950001,9000001,18000001,40000001},{0,97500,427500,636000,1536000,2796000,4796000}))*1.021,-2))</f>
        <v/>
      </c>
      <c r="N1177" s="21">
        <f>IF(K1177&lt;=0,0,ROUNDDOWN((K1177*LOOKUP(K1177,{0,1950001,3300001,6950001,9000001,18000001,40000001},{0.05,0.1,0.2,0.23,0.33,0.4,0.45})-LOOKUP(K1177,{0,1950001,3300001,6950001,9000001,18000001,40000001},{0,97500,427500,636000,1536000,2796000,4796000}))*1.021,-2))</f>
        <v/>
      </c>
      <c r="O1177" s="21">
        <f>IF(L1177&lt;=0,0,ROUNDDOWN((L1177*LOOKUP(L1177,{0,1950001,3300001,6950001,9000001,18000001,40000001},{0.05,0.1,0.2,0.23,0.33,0.4,0.45})-LOOKUP(L1177,{0,1950001,3300001,6950001,9000001,18000001,40000001},{0,97500,427500,636000,1536000,2796000,4796000}))*1.021,-2))</f>
        <v/>
      </c>
      <c r="P1177" s="21">
        <f>MAX(0,ROUNDDOWN(F1177-E1177-430000,-3))</f>
        <v/>
      </c>
      <c r="Q1177" s="21">
        <f>MAX(0,ROUNDDOWN(F1177-E1177-430000-H1177,-3))</f>
        <v/>
      </c>
      <c r="R1177" s="21">
        <f>IF(F1177&lt;=450000,0,MAX(0,P1177*0.06-MIN(50000,P1177)*0.03))</f>
        <v/>
      </c>
      <c r="S1177" s="21">
        <f>IF(F1177&lt;=450000,0,MAX(0,P1177*0.04-MIN(50000,P1177)*0.02))</f>
        <v/>
      </c>
      <c r="T1177" s="21">
        <f>IF(F1177&lt;=450000,0,MAX(0,Q1177*0.06-MIN(50000,Q1177)*0.03))</f>
        <v/>
      </c>
      <c r="U1177" s="21">
        <f>IF(F1177&lt;=450000,0,MAX(0,Q1177*0.04-MIN(50000,Q1177)*0.02))</f>
        <v/>
      </c>
      <c r="V1177" s="21">
        <f>50000+MAX(0,G1177-480000)</f>
        <v/>
      </c>
      <c r="W1177" s="21">
        <f>P1177-V1177</f>
        <v/>
      </c>
      <c r="X1177" s="21">
        <f>Q1177-V1177</f>
        <v/>
      </c>
      <c r="Y1177" s="22">
        <f>IF(W1177&lt;0,0.9,LOOKUP(W1177,{0,1950001,3300001,6950001,9000001,18000001,40000001},{0.84895,0.7979,0.6958,0.66517,0.56307,0.4916,0.44055}))</f>
        <v/>
      </c>
      <c r="Z1177" s="22">
        <f>IF(X1177&lt;0,0.9,LOOKUP(X1177,{0,1950001,3300001,6950001,9000001,18000001,40000001},{0.84895,0.7979,0.6958,0.66517,0.56307,0.4916,0.44055}))</f>
        <v/>
      </c>
      <c r="AA1177" s="22">
        <f>IF(W1177&lt;0,0,CHOOSE(MATCH(W1177,{0,1950001,3300001,6950001,9000001},1),5.105/84.895,10.21/79.79,20.42/69.58,23.483/66.517,33.693/56.307))</f>
        <v/>
      </c>
      <c r="AB1177" s="21">
        <f>IF(C1177&lt;=2000,0,(MIN(C1177,ROUNDDOWN(F1177*0.3,0))-2000)*0.1)</f>
        <v/>
      </c>
      <c r="AC1177" s="21">
        <f>IF(C1177&lt;=2000,0,MIN((C1177-2000)*Y1177,(R1177+S1177)*0.2))</f>
        <v/>
      </c>
      <c r="AD1177" s="21">
        <f>IF(C1177&lt;=2000,0,MIN((C1177-2000)*Z1177,(T1177+U1177)*0.2))</f>
        <v/>
      </c>
      <c r="AE1177" s="21">
        <f>AC1177*AA1177</f>
        <v/>
      </c>
      <c r="AF1177" s="21">
        <f>ROUNDDOWN(R1177,-2)+ROUNDDOWN(S1177,-2)</f>
        <v/>
      </c>
      <c r="AG1177" s="21">
        <f>ROUNDDOWN(MAX(0,R1177-(AB1177+AC1177+AE1177)*0.6),-2)+ROUNDDOWN(MAX(0,S1177-(AB1177+AC1177+AE1177)*0.4),-2)</f>
        <v/>
      </c>
      <c r="AH1177" s="21">
        <f>ROUNDDOWN(MAX(0,T1177-(AB1177+AD1177)*0.6),-2)+ROUNDDOWN(MAX(0,U1177-(AB1177+AD1177)*0.4),-2)</f>
        <v/>
      </c>
      <c r="AI1177" s="21">
        <f>ROUNDDOWN(T1177,-2)+ROUNDDOWN(U1177,-2)</f>
        <v/>
      </c>
      <c r="AJ1177" s="21">
        <f>M1177+AF1177</f>
        <v/>
      </c>
      <c r="AK1177" s="21">
        <f>M1177+AG1177</f>
        <v/>
      </c>
      <c r="AL1177" s="21">
        <f>N1177+AH1177</f>
        <v/>
      </c>
      <c r="AM1177" s="21">
        <f>O1177+AI1177</f>
        <v/>
      </c>
      <c r="AN1177" s="21">
        <f>N1177+AI1177</f>
        <v/>
      </c>
      <c r="AO1177" s="21">
        <f>ROUNDDOWN((R1177+S1177)*0.2/Y1177+2000,0)</f>
        <v/>
      </c>
      <c r="AP1177" s="21">
        <f>ROUNDDOWN((T1177+U1177)*0.2/Z1177+2000,0)</f>
        <v/>
      </c>
      <c r="AQ1177" s="21">
        <f>AL1177-AK1177</f>
        <v/>
      </c>
      <c r="AR1177" s="21">
        <f>AM1177-AK1177</f>
        <v/>
      </c>
      <c r="AS1177" s="21">
        <f>AM1177-AL1177</f>
        <v/>
      </c>
      <c r="AT1177" s="21">
        <f>AK1177+C1177-AJ1177</f>
        <v/>
      </c>
      <c r="AU1177" s="21">
        <f>AL1177+C1177-AM1177</f>
        <v/>
      </c>
      <c r="AV1177" s="21">
        <f>AN1177+C1177-AM1177</f>
        <v/>
      </c>
    </row>
    <row r="1178">
      <c r="A1178" t="inlineStr">
        <is>
          <t>医療費の境目</t>
        </is>
      </c>
      <c r="B1178" s="21">
        <f>'3_医療費の境目'!$B$3</f>
        <v/>
      </c>
      <c r="C1178" s="21">
        <f>IF('3_医療費の境目'!$B$4="",AO1178,'3_医療費の境目'!$B$4)</f>
        <v/>
      </c>
      <c r="D1178" s="21">
        <f>'3_医療費の境目'!D1178</f>
        <v/>
      </c>
      <c r="E1178" s="21">
        <f>ROUND(MIN(B1178/12,650000)*12*0.0915+MIN(B1178/12,1390000)*12*(0.0504+0)+B1178*0.005,0)</f>
        <v/>
      </c>
      <c r="F1178" s="21">
        <f>IF(B1178&lt;741000,0,IF(B1178&lt;2191000,B1178-740000,IF(B1178&lt;2193000,1451000,IF(B1178&lt;2196000,1453000,IF(B1178&lt;2200000,1456000,IF(B1178&lt;3600000,ROUND(ROUNDDOWN(B1178/4,-3)*2.8,0)-80000,IF(B1178&lt;6600000,ROUND(ROUNDDOWN(B1178/4,-3)*3.2,0)-440000,IF(B1178&lt;8500000,ROUNDDOWN(B1178*0.9,0)-1100000,B1178-1950000))))))))</f>
        <v/>
      </c>
      <c r="G1178" s="21">
        <f>IF(F1178&gt;23500000,NA(),IF(F1178&lt;=4890000,1040000,IF(F1178&lt;=6550000,670000,620000)))</f>
        <v/>
      </c>
      <c r="H1178" s="21">
        <f>IF(D1178&lt;=0,0,MAX(0,MIN(2000000,D1178-MIN(100000,ROUNDDOWN(F1178*0.05,0)))))</f>
        <v/>
      </c>
      <c r="I1178" s="21">
        <f>IF(C1178&lt;=2000,0,MIN(C1178,ROUNDDOWN(F1178*0.4,0))-2000)</f>
        <v/>
      </c>
      <c r="J1178" s="21">
        <f>MAX(0,ROUNDDOWN(F1178-E1178-G1178,-3))</f>
        <v/>
      </c>
      <c r="K1178" s="21">
        <f>MAX(0,ROUNDDOWN(F1178-E1178-G1178-H1178-I1178,-3))</f>
        <v/>
      </c>
      <c r="L1178" s="21">
        <f>MAX(0,ROUNDDOWN(F1178-E1178-G1178-H1178,-3))</f>
        <v/>
      </c>
      <c r="M1178" s="21">
        <f>IF(J1178&lt;=0,0,ROUNDDOWN((J1178*LOOKUP(J1178,{0,1950001,3300001,6950001,9000001,18000001,40000001},{0.05,0.1,0.2,0.23,0.33,0.4,0.45})-LOOKUP(J1178,{0,1950001,3300001,6950001,9000001,18000001,40000001},{0,97500,427500,636000,1536000,2796000,4796000}))*1.021,-2))</f>
        <v/>
      </c>
      <c r="N1178" s="21">
        <f>IF(K1178&lt;=0,0,ROUNDDOWN((K1178*LOOKUP(K1178,{0,1950001,3300001,6950001,9000001,18000001,40000001},{0.05,0.1,0.2,0.23,0.33,0.4,0.45})-LOOKUP(K1178,{0,1950001,3300001,6950001,9000001,18000001,40000001},{0,97500,427500,636000,1536000,2796000,4796000}))*1.021,-2))</f>
        <v/>
      </c>
      <c r="O1178" s="21">
        <f>IF(L1178&lt;=0,0,ROUNDDOWN((L1178*LOOKUP(L1178,{0,1950001,3300001,6950001,9000001,18000001,40000001},{0.05,0.1,0.2,0.23,0.33,0.4,0.45})-LOOKUP(L1178,{0,1950001,3300001,6950001,9000001,18000001,40000001},{0,97500,427500,636000,1536000,2796000,4796000}))*1.021,-2))</f>
        <v/>
      </c>
      <c r="P1178" s="21">
        <f>MAX(0,ROUNDDOWN(F1178-E1178-430000,-3))</f>
        <v/>
      </c>
      <c r="Q1178" s="21">
        <f>MAX(0,ROUNDDOWN(F1178-E1178-430000-H1178,-3))</f>
        <v/>
      </c>
      <c r="R1178" s="21">
        <f>IF(F1178&lt;=450000,0,MAX(0,P1178*0.06-MIN(50000,P1178)*0.03))</f>
        <v/>
      </c>
      <c r="S1178" s="21">
        <f>IF(F1178&lt;=450000,0,MAX(0,P1178*0.04-MIN(50000,P1178)*0.02))</f>
        <v/>
      </c>
      <c r="T1178" s="21">
        <f>IF(F1178&lt;=450000,0,MAX(0,Q1178*0.06-MIN(50000,Q1178)*0.03))</f>
        <v/>
      </c>
      <c r="U1178" s="21">
        <f>IF(F1178&lt;=450000,0,MAX(0,Q1178*0.04-MIN(50000,Q1178)*0.02))</f>
        <v/>
      </c>
      <c r="V1178" s="21">
        <f>50000+MAX(0,G1178-480000)</f>
        <v/>
      </c>
      <c r="W1178" s="21">
        <f>P1178-V1178</f>
        <v/>
      </c>
      <c r="X1178" s="21">
        <f>Q1178-V1178</f>
        <v/>
      </c>
      <c r="Y1178" s="22">
        <f>IF(W1178&lt;0,0.9,LOOKUP(W1178,{0,1950001,3300001,6950001,9000001,18000001,40000001},{0.84895,0.7979,0.6958,0.66517,0.56307,0.4916,0.44055}))</f>
        <v/>
      </c>
      <c r="Z1178" s="22">
        <f>IF(X1178&lt;0,0.9,LOOKUP(X1178,{0,1950001,3300001,6950001,9000001,18000001,40000001},{0.84895,0.7979,0.6958,0.66517,0.56307,0.4916,0.44055}))</f>
        <v/>
      </c>
      <c r="AA1178" s="22">
        <f>IF(W1178&lt;0,0,CHOOSE(MATCH(W1178,{0,1950001,3300001,6950001,9000001},1),5.105/84.895,10.21/79.79,20.42/69.58,23.483/66.517,33.693/56.307))</f>
        <v/>
      </c>
      <c r="AB1178" s="21">
        <f>IF(C1178&lt;=2000,0,(MIN(C1178,ROUNDDOWN(F1178*0.3,0))-2000)*0.1)</f>
        <v/>
      </c>
      <c r="AC1178" s="21">
        <f>IF(C1178&lt;=2000,0,MIN((C1178-2000)*Y1178,(R1178+S1178)*0.2))</f>
        <v/>
      </c>
      <c r="AD1178" s="21">
        <f>IF(C1178&lt;=2000,0,MIN((C1178-2000)*Z1178,(T1178+U1178)*0.2))</f>
        <v/>
      </c>
      <c r="AE1178" s="21">
        <f>AC1178*AA1178</f>
        <v/>
      </c>
      <c r="AF1178" s="21">
        <f>ROUNDDOWN(R1178,-2)+ROUNDDOWN(S1178,-2)</f>
        <v/>
      </c>
      <c r="AG1178" s="21">
        <f>ROUNDDOWN(MAX(0,R1178-(AB1178+AC1178+AE1178)*0.6),-2)+ROUNDDOWN(MAX(0,S1178-(AB1178+AC1178+AE1178)*0.4),-2)</f>
        <v/>
      </c>
      <c r="AH1178" s="21">
        <f>ROUNDDOWN(MAX(0,T1178-(AB1178+AD1178)*0.6),-2)+ROUNDDOWN(MAX(0,U1178-(AB1178+AD1178)*0.4),-2)</f>
        <v/>
      </c>
      <c r="AI1178" s="21">
        <f>ROUNDDOWN(T1178,-2)+ROUNDDOWN(U1178,-2)</f>
        <v/>
      </c>
      <c r="AJ1178" s="21">
        <f>M1178+AF1178</f>
        <v/>
      </c>
      <c r="AK1178" s="21">
        <f>M1178+AG1178</f>
        <v/>
      </c>
      <c r="AL1178" s="21">
        <f>N1178+AH1178</f>
        <v/>
      </c>
      <c r="AM1178" s="21">
        <f>O1178+AI1178</f>
        <v/>
      </c>
      <c r="AN1178" s="21">
        <f>N1178+AI1178</f>
        <v/>
      </c>
      <c r="AO1178" s="21">
        <f>ROUNDDOWN((R1178+S1178)*0.2/Y1178+2000,0)</f>
        <v/>
      </c>
      <c r="AP1178" s="21">
        <f>ROUNDDOWN((T1178+U1178)*0.2/Z1178+2000,0)</f>
        <v/>
      </c>
      <c r="AQ1178" s="21">
        <f>AL1178-AK1178</f>
        <v/>
      </c>
      <c r="AR1178" s="21">
        <f>AM1178-AK1178</f>
        <v/>
      </c>
      <c r="AS1178" s="21">
        <f>AM1178-AL1178</f>
        <v/>
      </c>
      <c r="AT1178" s="21">
        <f>AK1178+C1178-AJ1178</f>
        <v/>
      </c>
      <c r="AU1178" s="21">
        <f>AL1178+C1178-AM1178</f>
        <v/>
      </c>
      <c r="AV1178" s="21">
        <f>AN1178+C1178-AM1178</f>
        <v/>
      </c>
    </row>
    <row r="1179">
      <c r="A1179" t="inlineStr">
        <is>
          <t>医療費の境目</t>
        </is>
      </c>
      <c r="B1179" s="21">
        <f>'3_医療費の境目'!$B$3</f>
        <v/>
      </c>
      <c r="C1179" s="21">
        <f>IF('3_医療費の境目'!$B$4="",AO1179,'3_医療費の境目'!$B$4)</f>
        <v/>
      </c>
      <c r="D1179" s="21">
        <f>'3_医療費の境目'!D1179</f>
        <v/>
      </c>
      <c r="E1179" s="21">
        <f>ROUND(MIN(B1179/12,650000)*12*0.0915+MIN(B1179/12,1390000)*12*(0.0504+0)+B1179*0.005,0)</f>
        <v/>
      </c>
      <c r="F1179" s="21">
        <f>IF(B1179&lt;741000,0,IF(B1179&lt;2191000,B1179-740000,IF(B1179&lt;2193000,1451000,IF(B1179&lt;2196000,1453000,IF(B1179&lt;2200000,1456000,IF(B1179&lt;3600000,ROUND(ROUNDDOWN(B1179/4,-3)*2.8,0)-80000,IF(B1179&lt;6600000,ROUND(ROUNDDOWN(B1179/4,-3)*3.2,0)-440000,IF(B1179&lt;8500000,ROUNDDOWN(B1179*0.9,0)-1100000,B1179-1950000))))))))</f>
        <v/>
      </c>
      <c r="G1179" s="21">
        <f>IF(F1179&gt;23500000,NA(),IF(F1179&lt;=4890000,1040000,IF(F1179&lt;=6550000,670000,620000)))</f>
        <v/>
      </c>
      <c r="H1179" s="21">
        <f>IF(D1179&lt;=0,0,MAX(0,MIN(2000000,D1179-MIN(100000,ROUNDDOWN(F1179*0.05,0)))))</f>
        <v/>
      </c>
      <c r="I1179" s="21">
        <f>IF(C1179&lt;=2000,0,MIN(C1179,ROUNDDOWN(F1179*0.4,0))-2000)</f>
        <v/>
      </c>
      <c r="J1179" s="21">
        <f>MAX(0,ROUNDDOWN(F1179-E1179-G1179,-3))</f>
        <v/>
      </c>
      <c r="K1179" s="21">
        <f>MAX(0,ROUNDDOWN(F1179-E1179-G1179-H1179-I1179,-3))</f>
        <v/>
      </c>
      <c r="L1179" s="21">
        <f>MAX(0,ROUNDDOWN(F1179-E1179-G1179-H1179,-3))</f>
        <v/>
      </c>
      <c r="M1179" s="21">
        <f>IF(J1179&lt;=0,0,ROUNDDOWN((J1179*LOOKUP(J1179,{0,1950001,3300001,6950001,9000001,18000001,40000001},{0.05,0.1,0.2,0.23,0.33,0.4,0.45})-LOOKUP(J1179,{0,1950001,3300001,6950001,9000001,18000001,40000001},{0,97500,427500,636000,1536000,2796000,4796000}))*1.021,-2))</f>
        <v/>
      </c>
      <c r="N1179" s="21">
        <f>IF(K1179&lt;=0,0,ROUNDDOWN((K1179*LOOKUP(K1179,{0,1950001,3300001,6950001,9000001,18000001,40000001},{0.05,0.1,0.2,0.23,0.33,0.4,0.45})-LOOKUP(K1179,{0,1950001,3300001,6950001,9000001,18000001,40000001},{0,97500,427500,636000,1536000,2796000,4796000}))*1.021,-2))</f>
        <v/>
      </c>
      <c r="O1179" s="21">
        <f>IF(L1179&lt;=0,0,ROUNDDOWN((L1179*LOOKUP(L1179,{0,1950001,3300001,6950001,9000001,18000001,40000001},{0.05,0.1,0.2,0.23,0.33,0.4,0.45})-LOOKUP(L1179,{0,1950001,3300001,6950001,9000001,18000001,40000001},{0,97500,427500,636000,1536000,2796000,4796000}))*1.021,-2))</f>
        <v/>
      </c>
      <c r="P1179" s="21">
        <f>MAX(0,ROUNDDOWN(F1179-E1179-430000,-3))</f>
        <v/>
      </c>
      <c r="Q1179" s="21">
        <f>MAX(0,ROUNDDOWN(F1179-E1179-430000-H1179,-3))</f>
        <v/>
      </c>
      <c r="R1179" s="21">
        <f>IF(F1179&lt;=450000,0,MAX(0,P1179*0.06-MIN(50000,P1179)*0.03))</f>
        <v/>
      </c>
      <c r="S1179" s="21">
        <f>IF(F1179&lt;=450000,0,MAX(0,P1179*0.04-MIN(50000,P1179)*0.02))</f>
        <v/>
      </c>
      <c r="T1179" s="21">
        <f>IF(F1179&lt;=450000,0,MAX(0,Q1179*0.06-MIN(50000,Q1179)*0.03))</f>
        <v/>
      </c>
      <c r="U1179" s="21">
        <f>IF(F1179&lt;=450000,0,MAX(0,Q1179*0.04-MIN(50000,Q1179)*0.02))</f>
        <v/>
      </c>
      <c r="V1179" s="21">
        <f>50000+MAX(0,G1179-480000)</f>
        <v/>
      </c>
      <c r="W1179" s="21">
        <f>P1179-V1179</f>
        <v/>
      </c>
      <c r="X1179" s="21">
        <f>Q1179-V1179</f>
        <v/>
      </c>
      <c r="Y1179" s="22">
        <f>IF(W1179&lt;0,0.9,LOOKUP(W1179,{0,1950001,3300001,6950001,9000001,18000001,40000001},{0.84895,0.7979,0.6958,0.66517,0.56307,0.4916,0.44055}))</f>
        <v/>
      </c>
      <c r="Z1179" s="22">
        <f>IF(X1179&lt;0,0.9,LOOKUP(X1179,{0,1950001,3300001,6950001,9000001,18000001,40000001},{0.84895,0.7979,0.6958,0.66517,0.56307,0.4916,0.44055}))</f>
        <v/>
      </c>
      <c r="AA1179" s="22">
        <f>IF(W1179&lt;0,0,CHOOSE(MATCH(W1179,{0,1950001,3300001,6950001,9000001},1),5.105/84.895,10.21/79.79,20.42/69.58,23.483/66.517,33.693/56.307))</f>
        <v/>
      </c>
      <c r="AB1179" s="21">
        <f>IF(C1179&lt;=2000,0,(MIN(C1179,ROUNDDOWN(F1179*0.3,0))-2000)*0.1)</f>
        <v/>
      </c>
      <c r="AC1179" s="21">
        <f>IF(C1179&lt;=2000,0,MIN((C1179-2000)*Y1179,(R1179+S1179)*0.2))</f>
        <v/>
      </c>
      <c r="AD1179" s="21">
        <f>IF(C1179&lt;=2000,0,MIN((C1179-2000)*Z1179,(T1179+U1179)*0.2))</f>
        <v/>
      </c>
      <c r="AE1179" s="21">
        <f>AC1179*AA1179</f>
        <v/>
      </c>
      <c r="AF1179" s="21">
        <f>ROUNDDOWN(R1179,-2)+ROUNDDOWN(S1179,-2)</f>
        <v/>
      </c>
      <c r="AG1179" s="21">
        <f>ROUNDDOWN(MAX(0,R1179-(AB1179+AC1179+AE1179)*0.6),-2)+ROUNDDOWN(MAX(0,S1179-(AB1179+AC1179+AE1179)*0.4),-2)</f>
        <v/>
      </c>
      <c r="AH1179" s="21">
        <f>ROUNDDOWN(MAX(0,T1179-(AB1179+AD1179)*0.6),-2)+ROUNDDOWN(MAX(0,U1179-(AB1179+AD1179)*0.4),-2)</f>
        <v/>
      </c>
      <c r="AI1179" s="21">
        <f>ROUNDDOWN(T1179,-2)+ROUNDDOWN(U1179,-2)</f>
        <v/>
      </c>
      <c r="AJ1179" s="21">
        <f>M1179+AF1179</f>
        <v/>
      </c>
      <c r="AK1179" s="21">
        <f>M1179+AG1179</f>
        <v/>
      </c>
      <c r="AL1179" s="21">
        <f>N1179+AH1179</f>
        <v/>
      </c>
      <c r="AM1179" s="21">
        <f>O1179+AI1179</f>
        <v/>
      </c>
      <c r="AN1179" s="21">
        <f>N1179+AI1179</f>
        <v/>
      </c>
      <c r="AO1179" s="21">
        <f>ROUNDDOWN((R1179+S1179)*0.2/Y1179+2000,0)</f>
        <v/>
      </c>
      <c r="AP1179" s="21">
        <f>ROUNDDOWN((T1179+U1179)*0.2/Z1179+2000,0)</f>
        <v/>
      </c>
      <c r="AQ1179" s="21">
        <f>AL1179-AK1179</f>
        <v/>
      </c>
      <c r="AR1179" s="21">
        <f>AM1179-AK1179</f>
        <v/>
      </c>
      <c r="AS1179" s="21">
        <f>AM1179-AL1179</f>
        <v/>
      </c>
      <c r="AT1179" s="21">
        <f>AK1179+C1179-AJ1179</f>
        <v/>
      </c>
      <c r="AU1179" s="21">
        <f>AL1179+C1179-AM1179</f>
        <v/>
      </c>
      <c r="AV1179" s="21">
        <f>AN1179+C1179-AM1179</f>
        <v/>
      </c>
    </row>
    <row r="1180">
      <c r="A1180" t="inlineStr">
        <is>
          <t>医療費の境目</t>
        </is>
      </c>
      <c r="B1180" s="21">
        <f>'3_医療費の境目'!$B$3</f>
        <v/>
      </c>
      <c r="C1180" s="21">
        <f>IF('3_医療費の境目'!$B$4="",AO1180,'3_医療費の境目'!$B$4)</f>
        <v/>
      </c>
      <c r="D1180" s="21">
        <f>'3_医療費の境目'!D1180</f>
        <v/>
      </c>
      <c r="E1180" s="21">
        <f>ROUND(MIN(B1180/12,650000)*12*0.0915+MIN(B1180/12,1390000)*12*(0.0504+0)+B1180*0.005,0)</f>
        <v/>
      </c>
      <c r="F1180" s="21">
        <f>IF(B1180&lt;741000,0,IF(B1180&lt;2191000,B1180-740000,IF(B1180&lt;2193000,1451000,IF(B1180&lt;2196000,1453000,IF(B1180&lt;2200000,1456000,IF(B1180&lt;3600000,ROUND(ROUNDDOWN(B1180/4,-3)*2.8,0)-80000,IF(B1180&lt;6600000,ROUND(ROUNDDOWN(B1180/4,-3)*3.2,0)-440000,IF(B1180&lt;8500000,ROUNDDOWN(B1180*0.9,0)-1100000,B1180-1950000))))))))</f>
        <v/>
      </c>
      <c r="G1180" s="21">
        <f>IF(F1180&gt;23500000,NA(),IF(F1180&lt;=4890000,1040000,IF(F1180&lt;=6550000,670000,620000)))</f>
        <v/>
      </c>
      <c r="H1180" s="21">
        <f>IF(D1180&lt;=0,0,MAX(0,MIN(2000000,D1180-MIN(100000,ROUNDDOWN(F1180*0.05,0)))))</f>
        <v/>
      </c>
      <c r="I1180" s="21">
        <f>IF(C1180&lt;=2000,0,MIN(C1180,ROUNDDOWN(F1180*0.4,0))-2000)</f>
        <v/>
      </c>
      <c r="J1180" s="21">
        <f>MAX(0,ROUNDDOWN(F1180-E1180-G1180,-3))</f>
        <v/>
      </c>
      <c r="K1180" s="21">
        <f>MAX(0,ROUNDDOWN(F1180-E1180-G1180-H1180-I1180,-3))</f>
        <v/>
      </c>
      <c r="L1180" s="21">
        <f>MAX(0,ROUNDDOWN(F1180-E1180-G1180-H1180,-3))</f>
        <v/>
      </c>
      <c r="M1180" s="21">
        <f>IF(J1180&lt;=0,0,ROUNDDOWN((J1180*LOOKUP(J1180,{0,1950001,3300001,6950001,9000001,18000001,40000001},{0.05,0.1,0.2,0.23,0.33,0.4,0.45})-LOOKUP(J1180,{0,1950001,3300001,6950001,9000001,18000001,40000001},{0,97500,427500,636000,1536000,2796000,4796000}))*1.021,-2))</f>
        <v/>
      </c>
      <c r="N1180" s="21">
        <f>IF(K1180&lt;=0,0,ROUNDDOWN((K1180*LOOKUP(K1180,{0,1950001,3300001,6950001,9000001,18000001,40000001},{0.05,0.1,0.2,0.23,0.33,0.4,0.45})-LOOKUP(K1180,{0,1950001,3300001,6950001,9000001,18000001,40000001},{0,97500,427500,636000,1536000,2796000,4796000}))*1.021,-2))</f>
        <v/>
      </c>
      <c r="O1180" s="21">
        <f>IF(L1180&lt;=0,0,ROUNDDOWN((L1180*LOOKUP(L1180,{0,1950001,3300001,6950001,9000001,18000001,40000001},{0.05,0.1,0.2,0.23,0.33,0.4,0.45})-LOOKUP(L1180,{0,1950001,3300001,6950001,9000001,18000001,40000001},{0,97500,427500,636000,1536000,2796000,4796000}))*1.021,-2))</f>
        <v/>
      </c>
      <c r="P1180" s="21">
        <f>MAX(0,ROUNDDOWN(F1180-E1180-430000,-3))</f>
        <v/>
      </c>
      <c r="Q1180" s="21">
        <f>MAX(0,ROUNDDOWN(F1180-E1180-430000-H1180,-3))</f>
        <v/>
      </c>
      <c r="R1180" s="21">
        <f>IF(F1180&lt;=450000,0,MAX(0,P1180*0.06-MIN(50000,P1180)*0.03))</f>
        <v/>
      </c>
      <c r="S1180" s="21">
        <f>IF(F1180&lt;=450000,0,MAX(0,P1180*0.04-MIN(50000,P1180)*0.02))</f>
        <v/>
      </c>
      <c r="T1180" s="21">
        <f>IF(F1180&lt;=450000,0,MAX(0,Q1180*0.06-MIN(50000,Q1180)*0.03))</f>
        <v/>
      </c>
      <c r="U1180" s="21">
        <f>IF(F1180&lt;=450000,0,MAX(0,Q1180*0.04-MIN(50000,Q1180)*0.02))</f>
        <v/>
      </c>
      <c r="V1180" s="21">
        <f>50000+MAX(0,G1180-480000)</f>
        <v/>
      </c>
      <c r="W1180" s="21">
        <f>P1180-V1180</f>
        <v/>
      </c>
      <c r="X1180" s="21">
        <f>Q1180-V1180</f>
        <v/>
      </c>
      <c r="Y1180" s="22">
        <f>IF(W1180&lt;0,0.9,LOOKUP(W1180,{0,1950001,3300001,6950001,9000001,18000001,40000001},{0.84895,0.7979,0.6958,0.66517,0.56307,0.4916,0.44055}))</f>
        <v/>
      </c>
      <c r="Z1180" s="22">
        <f>IF(X1180&lt;0,0.9,LOOKUP(X1180,{0,1950001,3300001,6950001,9000001,18000001,40000001},{0.84895,0.7979,0.6958,0.66517,0.56307,0.4916,0.44055}))</f>
        <v/>
      </c>
      <c r="AA1180" s="22">
        <f>IF(W1180&lt;0,0,CHOOSE(MATCH(W1180,{0,1950001,3300001,6950001,9000001},1),5.105/84.895,10.21/79.79,20.42/69.58,23.483/66.517,33.693/56.307))</f>
        <v/>
      </c>
      <c r="AB1180" s="21">
        <f>IF(C1180&lt;=2000,0,(MIN(C1180,ROUNDDOWN(F1180*0.3,0))-2000)*0.1)</f>
        <v/>
      </c>
      <c r="AC1180" s="21">
        <f>IF(C1180&lt;=2000,0,MIN((C1180-2000)*Y1180,(R1180+S1180)*0.2))</f>
        <v/>
      </c>
      <c r="AD1180" s="21">
        <f>IF(C1180&lt;=2000,0,MIN((C1180-2000)*Z1180,(T1180+U1180)*0.2))</f>
        <v/>
      </c>
      <c r="AE1180" s="21">
        <f>AC1180*AA1180</f>
        <v/>
      </c>
      <c r="AF1180" s="21">
        <f>ROUNDDOWN(R1180,-2)+ROUNDDOWN(S1180,-2)</f>
        <v/>
      </c>
      <c r="AG1180" s="21">
        <f>ROUNDDOWN(MAX(0,R1180-(AB1180+AC1180+AE1180)*0.6),-2)+ROUNDDOWN(MAX(0,S1180-(AB1180+AC1180+AE1180)*0.4),-2)</f>
        <v/>
      </c>
      <c r="AH1180" s="21">
        <f>ROUNDDOWN(MAX(0,T1180-(AB1180+AD1180)*0.6),-2)+ROUNDDOWN(MAX(0,U1180-(AB1180+AD1180)*0.4),-2)</f>
        <v/>
      </c>
      <c r="AI1180" s="21">
        <f>ROUNDDOWN(T1180,-2)+ROUNDDOWN(U1180,-2)</f>
        <v/>
      </c>
      <c r="AJ1180" s="21">
        <f>M1180+AF1180</f>
        <v/>
      </c>
      <c r="AK1180" s="21">
        <f>M1180+AG1180</f>
        <v/>
      </c>
      <c r="AL1180" s="21">
        <f>N1180+AH1180</f>
        <v/>
      </c>
      <c r="AM1180" s="21">
        <f>O1180+AI1180</f>
        <v/>
      </c>
      <c r="AN1180" s="21">
        <f>N1180+AI1180</f>
        <v/>
      </c>
      <c r="AO1180" s="21">
        <f>ROUNDDOWN((R1180+S1180)*0.2/Y1180+2000,0)</f>
        <v/>
      </c>
      <c r="AP1180" s="21">
        <f>ROUNDDOWN((T1180+U1180)*0.2/Z1180+2000,0)</f>
        <v/>
      </c>
      <c r="AQ1180" s="21">
        <f>AL1180-AK1180</f>
        <v/>
      </c>
      <c r="AR1180" s="21">
        <f>AM1180-AK1180</f>
        <v/>
      </c>
      <c r="AS1180" s="21">
        <f>AM1180-AL1180</f>
        <v/>
      </c>
      <c r="AT1180" s="21">
        <f>AK1180+C1180-AJ1180</f>
        <v/>
      </c>
      <c r="AU1180" s="21">
        <f>AL1180+C1180-AM1180</f>
        <v/>
      </c>
      <c r="AV1180" s="21">
        <f>AN1180+C1180-AM1180</f>
        <v/>
      </c>
    </row>
    <row r="1181">
      <c r="A1181" t="inlineStr">
        <is>
          <t>医療費の境目</t>
        </is>
      </c>
      <c r="B1181" s="21">
        <f>'3_医療費の境目'!$B$3</f>
        <v/>
      </c>
      <c r="C1181" s="21">
        <f>IF('3_医療費の境目'!$B$4="",AO1181,'3_医療費の境目'!$B$4)</f>
        <v/>
      </c>
      <c r="D1181" s="21">
        <f>'3_医療費の境目'!D1181</f>
        <v/>
      </c>
      <c r="E1181" s="21">
        <f>ROUND(MIN(B1181/12,650000)*12*0.0915+MIN(B1181/12,1390000)*12*(0.0504+0)+B1181*0.005,0)</f>
        <v/>
      </c>
      <c r="F1181" s="21">
        <f>IF(B1181&lt;741000,0,IF(B1181&lt;2191000,B1181-740000,IF(B1181&lt;2193000,1451000,IF(B1181&lt;2196000,1453000,IF(B1181&lt;2200000,1456000,IF(B1181&lt;3600000,ROUND(ROUNDDOWN(B1181/4,-3)*2.8,0)-80000,IF(B1181&lt;6600000,ROUND(ROUNDDOWN(B1181/4,-3)*3.2,0)-440000,IF(B1181&lt;8500000,ROUNDDOWN(B1181*0.9,0)-1100000,B1181-1950000))))))))</f>
        <v/>
      </c>
      <c r="G1181" s="21">
        <f>IF(F1181&gt;23500000,NA(),IF(F1181&lt;=4890000,1040000,IF(F1181&lt;=6550000,670000,620000)))</f>
        <v/>
      </c>
      <c r="H1181" s="21">
        <f>IF(D1181&lt;=0,0,MAX(0,MIN(2000000,D1181-MIN(100000,ROUNDDOWN(F1181*0.05,0)))))</f>
        <v/>
      </c>
      <c r="I1181" s="21">
        <f>IF(C1181&lt;=2000,0,MIN(C1181,ROUNDDOWN(F1181*0.4,0))-2000)</f>
        <v/>
      </c>
      <c r="J1181" s="21">
        <f>MAX(0,ROUNDDOWN(F1181-E1181-G1181,-3))</f>
        <v/>
      </c>
      <c r="K1181" s="21">
        <f>MAX(0,ROUNDDOWN(F1181-E1181-G1181-H1181-I1181,-3))</f>
        <v/>
      </c>
      <c r="L1181" s="21">
        <f>MAX(0,ROUNDDOWN(F1181-E1181-G1181-H1181,-3))</f>
        <v/>
      </c>
      <c r="M1181" s="21">
        <f>IF(J1181&lt;=0,0,ROUNDDOWN((J1181*LOOKUP(J1181,{0,1950001,3300001,6950001,9000001,18000001,40000001},{0.05,0.1,0.2,0.23,0.33,0.4,0.45})-LOOKUP(J1181,{0,1950001,3300001,6950001,9000001,18000001,40000001},{0,97500,427500,636000,1536000,2796000,4796000}))*1.021,-2))</f>
        <v/>
      </c>
      <c r="N1181" s="21">
        <f>IF(K1181&lt;=0,0,ROUNDDOWN((K1181*LOOKUP(K1181,{0,1950001,3300001,6950001,9000001,18000001,40000001},{0.05,0.1,0.2,0.23,0.33,0.4,0.45})-LOOKUP(K1181,{0,1950001,3300001,6950001,9000001,18000001,40000001},{0,97500,427500,636000,1536000,2796000,4796000}))*1.021,-2))</f>
        <v/>
      </c>
      <c r="O1181" s="21">
        <f>IF(L1181&lt;=0,0,ROUNDDOWN((L1181*LOOKUP(L1181,{0,1950001,3300001,6950001,9000001,18000001,40000001},{0.05,0.1,0.2,0.23,0.33,0.4,0.45})-LOOKUP(L1181,{0,1950001,3300001,6950001,9000001,18000001,40000001},{0,97500,427500,636000,1536000,2796000,4796000}))*1.021,-2))</f>
        <v/>
      </c>
      <c r="P1181" s="21">
        <f>MAX(0,ROUNDDOWN(F1181-E1181-430000,-3))</f>
        <v/>
      </c>
      <c r="Q1181" s="21">
        <f>MAX(0,ROUNDDOWN(F1181-E1181-430000-H1181,-3))</f>
        <v/>
      </c>
      <c r="R1181" s="21">
        <f>IF(F1181&lt;=450000,0,MAX(0,P1181*0.06-MIN(50000,P1181)*0.03))</f>
        <v/>
      </c>
      <c r="S1181" s="21">
        <f>IF(F1181&lt;=450000,0,MAX(0,P1181*0.04-MIN(50000,P1181)*0.02))</f>
        <v/>
      </c>
      <c r="T1181" s="21">
        <f>IF(F1181&lt;=450000,0,MAX(0,Q1181*0.06-MIN(50000,Q1181)*0.03))</f>
        <v/>
      </c>
      <c r="U1181" s="21">
        <f>IF(F1181&lt;=450000,0,MAX(0,Q1181*0.04-MIN(50000,Q1181)*0.02))</f>
        <v/>
      </c>
      <c r="V1181" s="21">
        <f>50000+MAX(0,G1181-480000)</f>
        <v/>
      </c>
      <c r="W1181" s="21">
        <f>P1181-V1181</f>
        <v/>
      </c>
      <c r="X1181" s="21">
        <f>Q1181-V1181</f>
        <v/>
      </c>
      <c r="Y1181" s="22">
        <f>IF(W1181&lt;0,0.9,LOOKUP(W1181,{0,1950001,3300001,6950001,9000001,18000001,40000001},{0.84895,0.7979,0.6958,0.66517,0.56307,0.4916,0.44055}))</f>
        <v/>
      </c>
      <c r="Z1181" s="22">
        <f>IF(X1181&lt;0,0.9,LOOKUP(X1181,{0,1950001,3300001,6950001,9000001,18000001,40000001},{0.84895,0.7979,0.6958,0.66517,0.56307,0.4916,0.44055}))</f>
        <v/>
      </c>
      <c r="AA1181" s="22">
        <f>IF(W1181&lt;0,0,CHOOSE(MATCH(W1181,{0,1950001,3300001,6950001,9000001},1),5.105/84.895,10.21/79.79,20.42/69.58,23.483/66.517,33.693/56.307))</f>
        <v/>
      </c>
      <c r="AB1181" s="21">
        <f>IF(C1181&lt;=2000,0,(MIN(C1181,ROUNDDOWN(F1181*0.3,0))-2000)*0.1)</f>
        <v/>
      </c>
      <c r="AC1181" s="21">
        <f>IF(C1181&lt;=2000,0,MIN((C1181-2000)*Y1181,(R1181+S1181)*0.2))</f>
        <v/>
      </c>
      <c r="AD1181" s="21">
        <f>IF(C1181&lt;=2000,0,MIN((C1181-2000)*Z1181,(T1181+U1181)*0.2))</f>
        <v/>
      </c>
      <c r="AE1181" s="21">
        <f>AC1181*AA1181</f>
        <v/>
      </c>
      <c r="AF1181" s="21">
        <f>ROUNDDOWN(R1181,-2)+ROUNDDOWN(S1181,-2)</f>
        <v/>
      </c>
      <c r="AG1181" s="21">
        <f>ROUNDDOWN(MAX(0,R1181-(AB1181+AC1181+AE1181)*0.6),-2)+ROUNDDOWN(MAX(0,S1181-(AB1181+AC1181+AE1181)*0.4),-2)</f>
        <v/>
      </c>
      <c r="AH1181" s="21">
        <f>ROUNDDOWN(MAX(0,T1181-(AB1181+AD1181)*0.6),-2)+ROUNDDOWN(MAX(0,U1181-(AB1181+AD1181)*0.4),-2)</f>
        <v/>
      </c>
      <c r="AI1181" s="21">
        <f>ROUNDDOWN(T1181,-2)+ROUNDDOWN(U1181,-2)</f>
        <v/>
      </c>
      <c r="AJ1181" s="21">
        <f>M1181+AF1181</f>
        <v/>
      </c>
      <c r="AK1181" s="21">
        <f>M1181+AG1181</f>
        <v/>
      </c>
      <c r="AL1181" s="21">
        <f>N1181+AH1181</f>
        <v/>
      </c>
      <c r="AM1181" s="21">
        <f>O1181+AI1181</f>
        <v/>
      </c>
      <c r="AN1181" s="21">
        <f>N1181+AI1181</f>
        <v/>
      </c>
      <c r="AO1181" s="21">
        <f>ROUNDDOWN((R1181+S1181)*0.2/Y1181+2000,0)</f>
        <v/>
      </c>
      <c r="AP1181" s="21">
        <f>ROUNDDOWN((T1181+U1181)*0.2/Z1181+2000,0)</f>
        <v/>
      </c>
      <c r="AQ1181" s="21">
        <f>AL1181-AK1181</f>
        <v/>
      </c>
      <c r="AR1181" s="21">
        <f>AM1181-AK1181</f>
        <v/>
      </c>
      <c r="AS1181" s="21">
        <f>AM1181-AL1181</f>
        <v/>
      </c>
      <c r="AT1181" s="21">
        <f>AK1181+C1181-AJ1181</f>
        <v/>
      </c>
      <c r="AU1181" s="21">
        <f>AL1181+C1181-AM1181</f>
        <v/>
      </c>
      <c r="AV1181" s="21">
        <f>AN1181+C1181-AM1181</f>
        <v/>
      </c>
    </row>
    <row r="1182">
      <c r="A1182" t="inlineStr">
        <is>
          <t>医療費の境目</t>
        </is>
      </c>
      <c r="B1182" s="21">
        <f>'3_医療費の境目'!$B$3</f>
        <v/>
      </c>
      <c r="C1182" s="21">
        <f>IF('3_医療費の境目'!$B$4="",AO1182,'3_医療費の境目'!$B$4)</f>
        <v/>
      </c>
      <c r="D1182" s="21">
        <f>'3_医療費の境目'!D1182</f>
        <v/>
      </c>
      <c r="E1182" s="21">
        <f>ROUND(MIN(B1182/12,650000)*12*0.0915+MIN(B1182/12,1390000)*12*(0.0504+0)+B1182*0.005,0)</f>
        <v/>
      </c>
      <c r="F1182" s="21">
        <f>IF(B1182&lt;741000,0,IF(B1182&lt;2191000,B1182-740000,IF(B1182&lt;2193000,1451000,IF(B1182&lt;2196000,1453000,IF(B1182&lt;2200000,1456000,IF(B1182&lt;3600000,ROUND(ROUNDDOWN(B1182/4,-3)*2.8,0)-80000,IF(B1182&lt;6600000,ROUND(ROUNDDOWN(B1182/4,-3)*3.2,0)-440000,IF(B1182&lt;8500000,ROUNDDOWN(B1182*0.9,0)-1100000,B1182-1950000))))))))</f>
        <v/>
      </c>
      <c r="G1182" s="21">
        <f>IF(F1182&gt;23500000,NA(),IF(F1182&lt;=4890000,1040000,IF(F1182&lt;=6550000,670000,620000)))</f>
        <v/>
      </c>
      <c r="H1182" s="21">
        <f>IF(D1182&lt;=0,0,MAX(0,MIN(2000000,D1182-MIN(100000,ROUNDDOWN(F1182*0.05,0)))))</f>
        <v/>
      </c>
      <c r="I1182" s="21">
        <f>IF(C1182&lt;=2000,0,MIN(C1182,ROUNDDOWN(F1182*0.4,0))-2000)</f>
        <v/>
      </c>
      <c r="J1182" s="21">
        <f>MAX(0,ROUNDDOWN(F1182-E1182-G1182,-3))</f>
        <v/>
      </c>
      <c r="K1182" s="21">
        <f>MAX(0,ROUNDDOWN(F1182-E1182-G1182-H1182-I1182,-3))</f>
        <v/>
      </c>
      <c r="L1182" s="21">
        <f>MAX(0,ROUNDDOWN(F1182-E1182-G1182-H1182,-3))</f>
        <v/>
      </c>
      <c r="M1182" s="21">
        <f>IF(J1182&lt;=0,0,ROUNDDOWN((J1182*LOOKUP(J1182,{0,1950001,3300001,6950001,9000001,18000001,40000001},{0.05,0.1,0.2,0.23,0.33,0.4,0.45})-LOOKUP(J1182,{0,1950001,3300001,6950001,9000001,18000001,40000001},{0,97500,427500,636000,1536000,2796000,4796000}))*1.021,-2))</f>
        <v/>
      </c>
      <c r="N1182" s="21">
        <f>IF(K1182&lt;=0,0,ROUNDDOWN((K1182*LOOKUP(K1182,{0,1950001,3300001,6950001,9000001,18000001,40000001},{0.05,0.1,0.2,0.23,0.33,0.4,0.45})-LOOKUP(K1182,{0,1950001,3300001,6950001,9000001,18000001,40000001},{0,97500,427500,636000,1536000,2796000,4796000}))*1.021,-2))</f>
        <v/>
      </c>
      <c r="O1182" s="21">
        <f>IF(L1182&lt;=0,0,ROUNDDOWN((L1182*LOOKUP(L1182,{0,1950001,3300001,6950001,9000001,18000001,40000001},{0.05,0.1,0.2,0.23,0.33,0.4,0.45})-LOOKUP(L1182,{0,1950001,3300001,6950001,9000001,18000001,40000001},{0,97500,427500,636000,1536000,2796000,4796000}))*1.021,-2))</f>
        <v/>
      </c>
      <c r="P1182" s="21">
        <f>MAX(0,ROUNDDOWN(F1182-E1182-430000,-3))</f>
        <v/>
      </c>
      <c r="Q1182" s="21">
        <f>MAX(0,ROUNDDOWN(F1182-E1182-430000-H1182,-3))</f>
        <v/>
      </c>
      <c r="R1182" s="21">
        <f>IF(F1182&lt;=450000,0,MAX(0,P1182*0.06-MIN(50000,P1182)*0.03))</f>
        <v/>
      </c>
      <c r="S1182" s="21">
        <f>IF(F1182&lt;=450000,0,MAX(0,P1182*0.04-MIN(50000,P1182)*0.02))</f>
        <v/>
      </c>
      <c r="T1182" s="21">
        <f>IF(F1182&lt;=450000,0,MAX(0,Q1182*0.06-MIN(50000,Q1182)*0.03))</f>
        <v/>
      </c>
      <c r="U1182" s="21">
        <f>IF(F1182&lt;=450000,0,MAX(0,Q1182*0.04-MIN(50000,Q1182)*0.02))</f>
        <v/>
      </c>
      <c r="V1182" s="21">
        <f>50000+MAX(0,G1182-480000)</f>
        <v/>
      </c>
      <c r="W1182" s="21">
        <f>P1182-V1182</f>
        <v/>
      </c>
      <c r="X1182" s="21">
        <f>Q1182-V1182</f>
        <v/>
      </c>
      <c r="Y1182" s="22">
        <f>IF(W1182&lt;0,0.9,LOOKUP(W1182,{0,1950001,3300001,6950001,9000001,18000001,40000001},{0.84895,0.7979,0.6958,0.66517,0.56307,0.4916,0.44055}))</f>
        <v/>
      </c>
      <c r="Z1182" s="22">
        <f>IF(X1182&lt;0,0.9,LOOKUP(X1182,{0,1950001,3300001,6950001,9000001,18000001,40000001},{0.84895,0.7979,0.6958,0.66517,0.56307,0.4916,0.44055}))</f>
        <v/>
      </c>
      <c r="AA1182" s="22">
        <f>IF(W1182&lt;0,0,CHOOSE(MATCH(W1182,{0,1950001,3300001,6950001,9000001},1),5.105/84.895,10.21/79.79,20.42/69.58,23.483/66.517,33.693/56.307))</f>
        <v/>
      </c>
      <c r="AB1182" s="21">
        <f>IF(C1182&lt;=2000,0,(MIN(C1182,ROUNDDOWN(F1182*0.3,0))-2000)*0.1)</f>
        <v/>
      </c>
      <c r="AC1182" s="21">
        <f>IF(C1182&lt;=2000,0,MIN((C1182-2000)*Y1182,(R1182+S1182)*0.2))</f>
        <v/>
      </c>
      <c r="AD1182" s="21">
        <f>IF(C1182&lt;=2000,0,MIN((C1182-2000)*Z1182,(T1182+U1182)*0.2))</f>
        <v/>
      </c>
      <c r="AE1182" s="21">
        <f>AC1182*AA1182</f>
        <v/>
      </c>
      <c r="AF1182" s="21">
        <f>ROUNDDOWN(R1182,-2)+ROUNDDOWN(S1182,-2)</f>
        <v/>
      </c>
      <c r="AG1182" s="21">
        <f>ROUNDDOWN(MAX(0,R1182-(AB1182+AC1182+AE1182)*0.6),-2)+ROUNDDOWN(MAX(0,S1182-(AB1182+AC1182+AE1182)*0.4),-2)</f>
        <v/>
      </c>
      <c r="AH1182" s="21">
        <f>ROUNDDOWN(MAX(0,T1182-(AB1182+AD1182)*0.6),-2)+ROUNDDOWN(MAX(0,U1182-(AB1182+AD1182)*0.4),-2)</f>
        <v/>
      </c>
      <c r="AI1182" s="21">
        <f>ROUNDDOWN(T1182,-2)+ROUNDDOWN(U1182,-2)</f>
        <v/>
      </c>
      <c r="AJ1182" s="21">
        <f>M1182+AF1182</f>
        <v/>
      </c>
      <c r="AK1182" s="21">
        <f>M1182+AG1182</f>
        <v/>
      </c>
      <c r="AL1182" s="21">
        <f>N1182+AH1182</f>
        <v/>
      </c>
      <c r="AM1182" s="21">
        <f>O1182+AI1182</f>
        <v/>
      </c>
      <c r="AN1182" s="21">
        <f>N1182+AI1182</f>
        <v/>
      </c>
      <c r="AO1182" s="21">
        <f>ROUNDDOWN((R1182+S1182)*0.2/Y1182+2000,0)</f>
        <v/>
      </c>
      <c r="AP1182" s="21">
        <f>ROUNDDOWN((T1182+U1182)*0.2/Z1182+2000,0)</f>
        <v/>
      </c>
      <c r="AQ1182" s="21">
        <f>AL1182-AK1182</f>
        <v/>
      </c>
      <c r="AR1182" s="21">
        <f>AM1182-AK1182</f>
        <v/>
      </c>
      <c r="AS1182" s="21">
        <f>AM1182-AL1182</f>
        <v/>
      </c>
      <c r="AT1182" s="21">
        <f>AK1182+C1182-AJ1182</f>
        <v/>
      </c>
      <c r="AU1182" s="21">
        <f>AL1182+C1182-AM1182</f>
        <v/>
      </c>
      <c r="AV1182" s="21">
        <f>AN1182+C1182-AM1182</f>
        <v/>
      </c>
    </row>
    <row r="1183">
      <c r="A1183" t="inlineStr">
        <is>
          <t>医療費の境目</t>
        </is>
      </c>
      <c r="B1183" s="21">
        <f>'3_医療費の境目'!$B$3</f>
        <v/>
      </c>
      <c r="C1183" s="21">
        <f>IF('3_医療費の境目'!$B$4="",AO1183,'3_医療費の境目'!$B$4)</f>
        <v/>
      </c>
      <c r="D1183" s="21">
        <f>'3_医療費の境目'!D1183</f>
        <v/>
      </c>
      <c r="E1183" s="21">
        <f>ROUND(MIN(B1183/12,650000)*12*0.0915+MIN(B1183/12,1390000)*12*(0.0504+0)+B1183*0.005,0)</f>
        <v/>
      </c>
      <c r="F1183" s="21">
        <f>IF(B1183&lt;741000,0,IF(B1183&lt;2191000,B1183-740000,IF(B1183&lt;2193000,1451000,IF(B1183&lt;2196000,1453000,IF(B1183&lt;2200000,1456000,IF(B1183&lt;3600000,ROUND(ROUNDDOWN(B1183/4,-3)*2.8,0)-80000,IF(B1183&lt;6600000,ROUND(ROUNDDOWN(B1183/4,-3)*3.2,0)-440000,IF(B1183&lt;8500000,ROUNDDOWN(B1183*0.9,0)-1100000,B1183-1950000))))))))</f>
        <v/>
      </c>
      <c r="G1183" s="21">
        <f>IF(F1183&gt;23500000,NA(),IF(F1183&lt;=4890000,1040000,IF(F1183&lt;=6550000,670000,620000)))</f>
        <v/>
      </c>
      <c r="H1183" s="21">
        <f>IF(D1183&lt;=0,0,MAX(0,MIN(2000000,D1183-MIN(100000,ROUNDDOWN(F1183*0.05,0)))))</f>
        <v/>
      </c>
      <c r="I1183" s="21">
        <f>IF(C1183&lt;=2000,0,MIN(C1183,ROUNDDOWN(F1183*0.4,0))-2000)</f>
        <v/>
      </c>
      <c r="J1183" s="21">
        <f>MAX(0,ROUNDDOWN(F1183-E1183-G1183,-3))</f>
        <v/>
      </c>
      <c r="K1183" s="21">
        <f>MAX(0,ROUNDDOWN(F1183-E1183-G1183-H1183-I1183,-3))</f>
        <v/>
      </c>
      <c r="L1183" s="21">
        <f>MAX(0,ROUNDDOWN(F1183-E1183-G1183-H1183,-3))</f>
        <v/>
      </c>
      <c r="M1183" s="21">
        <f>IF(J1183&lt;=0,0,ROUNDDOWN((J1183*LOOKUP(J1183,{0,1950001,3300001,6950001,9000001,18000001,40000001},{0.05,0.1,0.2,0.23,0.33,0.4,0.45})-LOOKUP(J1183,{0,1950001,3300001,6950001,9000001,18000001,40000001},{0,97500,427500,636000,1536000,2796000,4796000}))*1.021,-2))</f>
        <v/>
      </c>
      <c r="N1183" s="21">
        <f>IF(K1183&lt;=0,0,ROUNDDOWN((K1183*LOOKUP(K1183,{0,1950001,3300001,6950001,9000001,18000001,40000001},{0.05,0.1,0.2,0.23,0.33,0.4,0.45})-LOOKUP(K1183,{0,1950001,3300001,6950001,9000001,18000001,40000001},{0,97500,427500,636000,1536000,2796000,4796000}))*1.021,-2))</f>
        <v/>
      </c>
      <c r="O1183" s="21">
        <f>IF(L1183&lt;=0,0,ROUNDDOWN((L1183*LOOKUP(L1183,{0,1950001,3300001,6950001,9000001,18000001,40000001},{0.05,0.1,0.2,0.23,0.33,0.4,0.45})-LOOKUP(L1183,{0,1950001,3300001,6950001,9000001,18000001,40000001},{0,97500,427500,636000,1536000,2796000,4796000}))*1.021,-2))</f>
        <v/>
      </c>
      <c r="P1183" s="21">
        <f>MAX(0,ROUNDDOWN(F1183-E1183-430000,-3))</f>
        <v/>
      </c>
      <c r="Q1183" s="21">
        <f>MAX(0,ROUNDDOWN(F1183-E1183-430000-H1183,-3))</f>
        <v/>
      </c>
      <c r="R1183" s="21">
        <f>IF(F1183&lt;=450000,0,MAX(0,P1183*0.06-MIN(50000,P1183)*0.03))</f>
        <v/>
      </c>
      <c r="S1183" s="21">
        <f>IF(F1183&lt;=450000,0,MAX(0,P1183*0.04-MIN(50000,P1183)*0.02))</f>
        <v/>
      </c>
      <c r="T1183" s="21">
        <f>IF(F1183&lt;=450000,0,MAX(0,Q1183*0.06-MIN(50000,Q1183)*0.03))</f>
        <v/>
      </c>
      <c r="U1183" s="21">
        <f>IF(F1183&lt;=450000,0,MAX(0,Q1183*0.04-MIN(50000,Q1183)*0.02))</f>
        <v/>
      </c>
      <c r="V1183" s="21">
        <f>50000+MAX(0,G1183-480000)</f>
        <v/>
      </c>
      <c r="W1183" s="21">
        <f>P1183-V1183</f>
        <v/>
      </c>
      <c r="X1183" s="21">
        <f>Q1183-V1183</f>
        <v/>
      </c>
      <c r="Y1183" s="22">
        <f>IF(W1183&lt;0,0.9,LOOKUP(W1183,{0,1950001,3300001,6950001,9000001,18000001,40000001},{0.84895,0.7979,0.6958,0.66517,0.56307,0.4916,0.44055}))</f>
        <v/>
      </c>
      <c r="Z1183" s="22">
        <f>IF(X1183&lt;0,0.9,LOOKUP(X1183,{0,1950001,3300001,6950001,9000001,18000001,40000001},{0.84895,0.7979,0.6958,0.66517,0.56307,0.4916,0.44055}))</f>
        <v/>
      </c>
      <c r="AA1183" s="22">
        <f>IF(W1183&lt;0,0,CHOOSE(MATCH(W1183,{0,1950001,3300001,6950001,9000001},1),5.105/84.895,10.21/79.79,20.42/69.58,23.483/66.517,33.693/56.307))</f>
        <v/>
      </c>
      <c r="AB1183" s="21">
        <f>IF(C1183&lt;=2000,0,(MIN(C1183,ROUNDDOWN(F1183*0.3,0))-2000)*0.1)</f>
        <v/>
      </c>
      <c r="AC1183" s="21">
        <f>IF(C1183&lt;=2000,0,MIN((C1183-2000)*Y1183,(R1183+S1183)*0.2))</f>
        <v/>
      </c>
      <c r="AD1183" s="21">
        <f>IF(C1183&lt;=2000,0,MIN((C1183-2000)*Z1183,(T1183+U1183)*0.2))</f>
        <v/>
      </c>
      <c r="AE1183" s="21">
        <f>AC1183*AA1183</f>
        <v/>
      </c>
      <c r="AF1183" s="21">
        <f>ROUNDDOWN(R1183,-2)+ROUNDDOWN(S1183,-2)</f>
        <v/>
      </c>
      <c r="AG1183" s="21">
        <f>ROUNDDOWN(MAX(0,R1183-(AB1183+AC1183+AE1183)*0.6),-2)+ROUNDDOWN(MAX(0,S1183-(AB1183+AC1183+AE1183)*0.4),-2)</f>
        <v/>
      </c>
      <c r="AH1183" s="21">
        <f>ROUNDDOWN(MAX(0,T1183-(AB1183+AD1183)*0.6),-2)+ROUNDDOWN(MAX(0,U1183-(AB1183+AD1183)*0.4),-2)</f>
        <v/>
      </c>
      <c r="AI1183" s="21">
        <f>ROUNDDOWN(T1183,-2)+ROUNDDOWN(U1183,-2)</f>
        <v/>
      </c>
      <c r="AJ1183" s="21">
        <f>M1183+AF1183</f>
        <v/>
      </c>
      <c r="AK1183" s="21">
        <f>M1183+AG1183</f>
        <v/>
      </c>
      <c r="AL1183" s="21">
        <f>N1183+AH1183</f>
        <v/>
      </c>
      <c r="AM1183" s="21">
        <f>O1183+AI1183</f>
        <v/>
      </c>
      <c r="AN1183" s="21">
        <f>N1183+AI1183</f>
        <v/>
      </c>
      <c r="AO1183" s="21">
        <f>ROUNDDOWN((R1183+S1183)*0.2/Y1183+2000,0)</f>
        <v/>
      </c>
      <c r="AP1183" s="21">
        <f>ROUNDDOWN((T1183+U1183)*0.2/Z1183+2000,0)</f>
        <v/>
      </c>
      <c r="AQ1183" s="21">
        <f>AL1183-AK1183</f>
        <v/>
      </c>
      <c r="AR1183" s="21">
        <f>AM1183-AK1183</f>
        <v/>
      </c>
      <c r="AS1183" s="21">
        <f>AM1183-AL1183</f>
        <v/>
      </c>
      <c r="AT1183" s="21">
        <f>AK1183+C1183-AJ1183</f>
        <v/>
      </c>
      <c r="AU1183" s="21">
        <f>AL1183+C1183-AM1183</f>
        <v/>
      </c>
      <c r="AV1183" s="21">
        <f>AN1183+C1183-AM1183</f>
        <v/>
      </c>
    </row>
    <row r="1184">
      <c r="A1184" t="inlineStr">
        <is>
          <t>医療費の境目</t>
        </is>
      </c>
      <c r="B1184" s="21">
        <f>'3_医療費の境目'!$B$3</f>
        <v/>
      </c>
      <c r="C1184" s="21">
        <f>IF('3_医療費の境目'!$B$4="",AO1184,'3_医療費の境目'!$B$4)</f>
        <v/>
      </c>
      <c r="D1184" s="21">
        <f>'3_医療費の境目'!D1184</f>
        <v/>
      </c>
      <c r="E1184" s="21">
        <f>ROUND(MIN(B1184/12,650000)*12*0.0915+MIN(B1184/12,1390000)*12*(0.0504+0)+B1184*0.005,0)</f>
        <v/>
      </c>
      <c r="F1184" s="21">
        <f>IF(B1184&lt;741000,0,IF(B1184&lt;2191000,B1184-740000,IF(B1184&lt;2193000,1451000,IF(B1184&lt;2196000,1453000,IF(B1184&lt;2200000,1456000,IF(B1184&lt;3600000,ROUND(ROUNDDOWN(B1184/4,-3)*2.8,0)-80000,IF(B1184&lt;6600000,ROUND(ROUNDDOWN(B1184/4,-3)*3.2,0)-440000,IF(B1184&lt;8500000,ROUNDDOWN(B1184*0.9,0)-1100000,B1184-1950000))))))))</f>
        <v/>
      </c>
      <c r="G1184" s="21">
        <f>IF(F1184&gt;23500000,NA(),IF(F1184&lt;=4890000,1040000,IF(F1184&lt;=6550000,670000,620000)))</f>
        <v/>
      </c>
      <c r="H1184" s="21">
        <f>IF(D1184&lt;=0,0,MAX(0,MIN(2000000,D1184-MIN(100000,ROUNDDOWN(F1184*0.05,0)))))</f>
        <v/>
      </c>
      <c r="I1184" s="21">
        <f>IF(C1184&lt;=2000,0,MIN(C1184,ROUNDDOWN(F1184*0.4,0))-2000)</f>
        <v/>
      </c>
      <c r="J1184" s="21">
        <f>MAX(0,ROUNDDOWN(F1184-E1184-G1184,-3))</f>
        <v/>
      </c>
      <c r="K1184" s="21">
        <f>MAX(0,ROUNDDOWN(F1184-E1184-G1184-H1184-I1184,-3))</f>
        <v/>
      </c>
      <c r="L1184" s="21">
        <f>MAX(0,ROUNDDOWN(F1184-E1184-G1184-H1184,-3))</f>
        <v/>
      </c>
      <c r="M1184" s="21">
        <f>IF(J1184&lt;=0,0,ROUNDDOWN((J1184*LOOKUP(J1184,{0,1950001,3300001,6950001,9000001,18000001,40000001},{0.05,0.1,0.2,0.23,0.33,0.4,0.45})-LOOKUP(J1184,{0,1950001,3300001,6950001,9000001,18000001,40000001},{0,97500,427500,636000,1536000,2796000,4796000}))*1.021,-2))</f>
        <v/>
      </c>
      <c r="N1184" s="21">
        <f>IF(K1184&lt;=0,0,ROUNDDOWN((K1184*LOOKUP(K1184,{0,1950001,3300001,6950001,9000001,18000001,40000001},{0.05,0.1,0.2,0.23,0.33,0.4,0.45})-LOOKUP(K1184,{0,1950001,3300001,6950001,9000001,18000001,40000001},{0,97500,427500,636000,1536000,2796000,4796000}))*1.021,-2))</f>
        <v/>
      </c>
      <c r="O1184" s="21">
        <f>IF(L1184&lt;=0,0,ROUNDDOWN((L1184*LOOKUP(L1184,{0,1950001,3300001,6950001,9000001,18000001,40000001},{0.05,0.1,0.2,0.23,0.33,0.4,0.45})-LOOKUP(L1184,{0,1950001,3300001,6950001,9000001,18000001,40000001},{0,97500,427500,636000,1536000,2796000,4796000}))*1.021,-2))</f>
        <v/>
      </c>
      <c r="P1184" s="21">
        <f>MAX(0,ROUNDDOWN(F1184-E1184-430000,-3))</f>
        <v/>
      </c>
      <c r="Q1184" s="21">
        <f>MAX(0,ROUNDDOWN(F1184-E1184-430000-H1184,-3))</f>
        <v/>
      </c>
      <c r="R1184" s="21">
        <f>IF(F1184&lt;=450000,0,MAX(0,P1184*0.06-MIN(50000,P1184)*0.03))</f>
        <v/>
      </c>
      <c r="S1184" s="21">
        <f>IF(F1184&lt;=450000,0,MAX(0,P1184*0.04-MIN(50000,P1184)*0.02))</f>
        <v/>
      </c>
      <c r="T1184" s="21">
        <f>IF(F1184&lt;=450000,0,MAX(0,Q1184*0.06-MIN(50000,Q1184)*0.03))</f>
        <v/>
      </c>
      <c r="U1184" s="21">
        <f>IF(F1184&lt;=450000,0,MAX(0,Q1184*0.04-MIN(50000,Q1184)*0.02))</f>
        <v/>
      </c>
      <c r="V1184" s="21">
        <f>50000+MAX(0,G1184-480000)</f>
        <v/>
      </c>
      <c r="W1184" s="21">
        <f>P1184-V1184</f>
        <v/>
      </c>
      <c r="X1184" s="21">
        <f>Q1184-V1184</f>
        <v/>
      </c>
      <c r="Y1184" s="22">
        <f>IF(W1184&lt;0,0.9,LOOKUP(W1184,{0,1950001,3300001,6950001,9000001,18000001,40000001},{0.84895,0.7979,0.6958,0.66517,0.56307,0.4916,0.44055}))</f>
        <v/>
      </c>
      <c r="Z1184" s="22">
        <f>IF(X1184&lt;0,0.9,LOOKUP(X1184,{0,1950001,3300001,6950001,9000001,18000001,40000001},{0.84895,0.7979,0.6958,0.66517,0.56307,0.4916,0.44055}))</f>
        <v/>
      </c>
      <c r="AA1184" s="22">
        <f>IF(W1184&lt;0,0,CHOOSE(MATCH(W1184,{0,1950001,3300001,6950001,9000001},1),5.105/84.895,10.21/79.79,20.42/69.58,23.483/66.517,33.693/56.307))</f>
        <v/>
      </c>
      <c r="AB1184" s="21">
        <f>IF(C1184&lt;=2000,0,(MIN(C1184,ROUNDDOWN(F1184*0.3,0))-2000)*0.1)</f>
        <v/>
      </c>
      <c r="AC1184" s="21">
        <f>IF(C1184&lt;=2000,0,MIN((C1184-2000)*Y1184,(R1184+S1184)*0.2))</f>
        <v/>
      </c>
      <c r="AD1184" s="21">
        <f>IF(C1184&lt;=2000,0,MIN((C1184-2000)*Z1184,(T1184+U1184)*0.2))</f>
        <v/>
      </c>
      <c r="AE1184" s="21">
        <f>AC1184*AA1184</f>
        <v/>
      </c>
      <c r="AF1184" s="21">
        <f>ROUNDDOWN(R1184,-2)+ROUNDDOWN(S1184,-2)</f>
        <v/>
      </c>
      <c r="AG1184" s="21">
        <f>ROUNDDOWN(MAX(0,R1184-(AB1184+AC1184+AE1184)*0.6),-2)+ROUNDDOWN(MAX(0,S1184-(AB1184+AC1184+AE1184)*0.4),-2)</f>
        <v/>
      </c>
      <c r="AH1184" s="21">
        <f>ROUNDDOWN(MAX(0,T1184-(AB1184+AD1184)*0.6),-2)+ROUNDDOWN(MAX(0,U1184-(AB1184+AD1184)*0.4),-2)</f>
        <v/>
      </c>
      <c r="AI1184" s="21">
        <f>ROUNDDOWN(T1184,-2)+ROUNDDOWN(U1184,-2)</f>
        <v/>
      </c>
      <c r="AJ1184" s="21">
        <f>M1184+AF1184</f>
        <v/>
      </c>
      <c r="AK1184" s="21">
        <f>M1184+AG1184</f>
        <v/>
      </c>
      <c r="AL1184" s="21">
        <f>N1184+AH1184</f>
        <v/>
      </c>
      <c r="AM1184" s="21">
        <f>O1184+AI1184</f>
        <v/>
      </c>
      <c r="AN1184" s="21">
        <f>N1184+AI1184</f>
        <v/>
      </c>
      <c r="AO1184" s="21">
        <f>ROUNDDOWN((R1184+S1184)*0.2/Y1184+2000,0)</f>
        <v/>
      </c>
      <c r="AP1184" s="21">
        <f>ROUNDDOWN((T1184+U1184)*0.2/Z1184+2000,0)</f>
        <v/>
      </c>
      <c r="AQ1184" s="21">
        <f>AL1184-AK1184</f>
        <v/>
      </c>
      <c r="AR1184" s="21">
        <f>AM1184-AK1184</f>
        <v/>
      </c>
      <c r="AS1184" s="21">
        <f>AM1184-AL1184</f>
        <v/>
      </c>
      <c r="AT1184" s="21">
        <f>AK1184+C1184-AJ1184</f>
        <v/>
      </c>
      <c r="AU1184" s="21">
        <f>AL1184+C1184-AM1184</f>
        <v/>
      </c>
      <c r="AV1184" s="21">
        <f>AN1184+C1184-AM1184</f>
        <v/>
      </c>
    </row>
    <row r="1185">
      <c r="A1185" t="inlineStr">
        <is>
          <t>医療費の境目</t>
        </is>
      </c>
      <c r="B1185" s="21">
        <f>'3_医療費の境目'!$B$3</f>
        <v/>
      </c>
      <c r="C1185" s="21">
        <f>IF('3_医療費の境目'!$B$4="",AO1185,'3_医療費の境目'!$B$4)</f>
        <v/>
      </c>
      <c r="D1185" s="21">
        <f>'3_医療費の境目'!D1185</f>
        <v/>
      </c>
      <c r="E1185" s="21">
        <f>ROUND(MIN(B1185/12,650000)*12*0.0915+MIN(B1185/12,1390000)*12*(0.0504+0)+B1185*0.005,0)</f>
        <v/>
      </c>
      <c r="F1185" s="21">
        <f>IF(B1185&lt;741000,0,IF(B1185&lt;2191000,B1185-740000,IF(B1185&lt;2193000,1451000,IF(B1185&lt;2196000,1453000,IF(B1185&lt;2200000,1456000,IF(B1185&lt;3600000,ROUND(ROUNDDOWN(B1185/4,-3)*2.8,0)-80000,IF(B1185&lt;6600000,ROUND(ROUNDDOWN(B1185/4,-3)*3.2,0)-440000,IF(B1185&lt;8500000,ROUNDDOWN(B1185*0.9,0)-1100000,B1185-1950000))))))))</f>
        <v/>
      </c>
      <c r="G1185" s="21">
        <f>IF(F1185&gt;23500000,NA(),IF(F1185&lt;=4890000,1040000,IF(F1185&lt;=6550000,670000,620000)))</f>
        <v/>
      </c>
      <c r="H1185" s="21">
        <f>IF(D1185&lt;=0,0,MAX(0,MIN(2000000,D1185-MIN(100000,ROUNDDOWN(F1185*0.05,0)))))</f>
        <v/>
      </c>
      <c r="I1185" s="21">
        <f>IF(C1185&lt;=2000,0,MIN(C1185,ROUNDDOWN(F1185*0.4,0))-2000)</f>
        <v/>
      </c>
      <c r="J1185" s="21">
        <f>MAX(0,ROUNDDOWN(F1185-E1185-G1185,-3))</f>
        <v/>
      </c>
      <c r="K1185" s="21">
        <f>MAX(0,ROUNDDOWN(F1185-E1185-G1185-H1185-I1185,-3))</f>
        <v/>
      </c>
      <c r="L1185" s="21">
        <f>MAX(0,ROUNDDOWN(F1185-E1185-G1185-H1185,-3))</f>
        <v/>
      </c>
      <c r="M1185" s="21">
        <f>IF(J1185&lt;=0,0,ROUNDDOWN((J1185*LOOKUP(J1185,{0,1950001,3300001,6950001,9000001,18000001,40000001},{0.05,0.1,0.2,0.23,0.33,0.4,0.45})-LOOKUP(J1185,{0,1950001,3300001,6950001,9000001,18000001,40000001},{0,97500,427500,636000,1536000,2796000,4796000}))*1.021,-2))</f>
        <v/>
      </c>
      <c r="N1185" s="21">
        <f>IF(K1185&lt;=0,0,ROUNDDOWN((K1185*LOOKUP(K1185,{0,1950001,3300001,6950001,9000001,18000001,40000001},{0.05,0.1,0.2,0.23,0.33,0.4,0.45})-LOOKUP(K1185,{0,1950001,3300001,6950001,9000001,18000001,40000001},{0,97500,427500,636000,1536000,2796000,4796000}))*1.021,-2))</f>
        <v/>
      </c>
      <c r="O1185" s="21">
        <f>IF(L1185&lt;=0,0,ROUNDDOWN((L1185*LOOKUP(L1185,{0,1950001,3300001,6950001,9000001,18000001,40000001},{0.05,0.1,0.2,0.23,0.33,0.4,0.45})-LOOKUP(L1185,{0,1950001,3300001,6950001,9000001,18000001,40000001},{0,97500,427500,636000,1536000,2796000,4796000}))*1.021,-2))</f>
        <v/>
      </c>
      <c r="P1185" s="21">
        <f>MAX(0,ROUNDDOWN(F1185-E1185-430000,-3))</f>
        <v/>
      </c>
      <c r="Q1185" s="21">
        <f>MAX(0,ROUNDDOWN(F1185-E1185-430000-H1185,-3))</f>
        <v/>
      </c>
      <c r="R1185" s="21">
        <f>IF(F1185&lt;=450000,0,MAX(0,P1185*0.06-MIN(50000,P1185)*0.03))</f>
        <v/>
      </c>
      <c r="S1185" s="21">
        <f>IF(F1185&lt;=450000,0,MAX(0,P1185*0.04-MIN(50000,P1185)*0.02))</f>
        <v/>
      </c>
      <c r="T1185" s="21">
        <f>IF(F1185&lt;=450000,0,MAX(0,Q1185*0.06-MIN(50000,Q1185)*0.03))</f>
        <v/>
      </c>
      <c r="U1185" s="21">
        <f>IF(F1185&lt;=450000,0,MAX(0,Q1185*0.04-MIN(50000,Q1185)*0.02))</f>
        <v/>
      </c>
      <c r="V1185" s="21">
        <f>50000+MAX(0,G1185-480000)</f>
        <v/>
      </c>
      <c r="W1185" s="21">
        <f>P1185-V1185</f>
        <v/>
      </c>
      <c r="X1185" s="21">
        <f>Q1185-V1185</f>
        <v/>
      </c>
      <c r="Y1185" s="22">
        <f>IF(W1185&lt;0,0.9,LOOKUP(W1185,{0,1950001,3300001,6950001,9000001,18000001,40000001},{0.84895,0.7979,0.6958,0.66517,0.56307,0.4916,0.44055}))</f>
        <v/>
      </c>
      <c r="Z1185" s="22">
        <f>IF(X1185&lt;0,0.9,LOOKUP(X1185,{0,1950001,3300001,6950001,9000001,18000001,40000001},{0.84895,0.7979,0.6958,0.66517,0.56307,0.4916,0.44055}))</f>
        <v/>
      </c>
      <c r="AA1185" s="22">
        <f>IF(W1185&lt;0,0,CHOOSE(MATCH(W1185,{0,1950001,3300001,6950001,9000001},1),5.105/84.895,10.21/79.79,20.42/69.58,23.483/66.517,33.693/56.307))</f>
        <v/>
      </c>
      <c r="AB1185" s="21">
        <f>IF(C1185&lt;=2000,0,(MIN(C1185,ROUNDDOWN(F1185*0.3,0))-2000)*0.1)</f>
        <v/>
      </c>
      <c r="AC1185" s="21">
        <f>IF(C1185&lt;=2000,0,MIN((C1185-2000)*Y1185,(R1185+S1185)*0.2))</f>
        <v/>
      </c>
      <c r="AD1185" s="21">
        <f>IF(C1185&lt;=2000,0,MIN((C1185-2000)*Z1185,(T1185+U1185)*0.2))</f>
        <v/>
      </c>
      <c r="AE1185" s="21">
        <f>AC1185*AA1185</f>
        <v/>
      </c>
      <c r="AF1185" s="21">
        <f>ROUNDDOWN(R1185,-2)+ROUNDDOWN(S1185,-2)</f>
        <v/>
      </c>
      <c r="AG1185" s="21">
        <f>ROUNDDOWN(MAX(0,R1185-(AB1185+AC1185+AE1185)*0.6),-2)+ROUNDDOWN(MAX(0,S1185-(AB1185+AC1185+AE1185)*0.4),-2)</f>
        <v/>
      </c>
      <c r="AH1185" s="21">
        <f>ROUNDDOWN(MAX(0,T1185-(AB1185+AD1185)*0.6),-2)+ROUNDDOWN(MAX(0,U1185-(AB1185+AD1185)*0.4),-2)</f>
        <v/>
      </c>
      <c r="AI1185" s="21">
        <f>ROUNDDOWN(T1185,-2)+ROUNDDOWN(U1185,-2)</f>
        <v/>
      </c>
      <c r="AJ1185" s="21">
        <f>M1185+AF1185</f>
        <v/>
      </c>
      <c r="AK1185" s="21">
        <f>M1185+AG1185</f>
        <v/>
      </c>
      <c r="AL1185" s="21">
        <f>N1185+AH1185</f>
        <v/>
      </c>
      <c r="AM1185" s="21">
        <f>O1185+AI1185</f>
        <v/>
      </c>
      <c r="AN1185" s="21">
        <f>N1185+AI1185</f>
        <v/>
      </c>
      <c r="AO1185" s="21">
        <f>ROUNDDOWN((R1185+S1185)*0.2/Y1185+2000,0)</f>
        <v/>
      </c>
      <c r="AP1185" s="21">
        <f>ROUNDDOWN((T1185+U1185)*0.2/Z1185+2000,0)</f>
        <v/>
      </c>
      <c r="AQ1185" s="21">
        <f>AL1185-AK1185</f>
        <v/>
      </c>
      <c r="AR1185" s="21">
        <f>AM1185-AK1185</f>
        <v/>
      </c>
      <c r="AS1185" s="21">
        <f>AM1185-AL1185</f>
        <v/>
      </c>
      <c r="AT1185" s="21">
        <f>AK1185+C1185-AJ1185</f>
        <v/>
      </c>
      <c r="AU1185" s="21">
        <f>AL1185+C1185-AM1185</f>
        <v/>
      </c>
      <c r="AV1185" s="21">
        <f>AN1185+C1185-AM1185</f>
        <v/>
      </c>
    </row>
    <row r="1186">
      <c r="A1186" t="inlineStr">
        <is>
          <t>医療費の境目</t>
        </is>
      </c>
      <c r="B1186" s="21">
        <f>'3_医療費の境目'!$B$3</f>
        <v/>
      </c>
      <c r="C1186" s="21">
        <f>IF('3_医療費の境目'!$B$4="",AO1186,'3_医療費の境目'!$B$4)</f>
        <v/>
      </c>
      <c r="D1186" s="21">
        <f>'3_医療費の境目'!D1186</f>
        <v/>
      </c>
      <c r="E1186" s="21">
        <f>ROUND(MIN(B1186/12,650000)*12*0.0915+MIN(B1186/12,1390000)*12*(0.0504+0)+B1186*0.005,0)</f>
        <v/>
      </c>
      <c r="F1186" s="21">
        <f>IF(B1186&lt;741000,0,IF(B1186&lt;2191000,B1186-740000,IF(B1186&lt;2193000,1451000,IF(B1186&lt;2196000,1453000,IF(B1186&lt;2200000,1456000,IF(B1186&lt;3600000,ROUND(ROUNDDOWN(B1186/4,-3)*2.8,0)-80000,IF(B1186&lt;6600000,ROUND(ROUNDDOWN(B1186/4,-3)*3.2,0)-440000,IF(B1186&lt;8500000,ROUNDDOWN(B1186*0.9,0)-1100000,B1186-1950000))))))))</f>
        <v/>
      </c>
      <c r="G1186" s="21">
        <f>IF(F1186&gt;23500000,NA(),IF(F1186&lt;=4890000,1040000,IF(F1186&lt;=6550000,670000,620000)))</f>
        <v/>
      </c>
      <c r="H1186" s="21">
        <f>IF(D1186&lt;=0,0,MAX(0,MIN(2000000,D1186-MIN(100000,ROUNDDOWN(F1186*0.05,0)))))</f>
        <v/>
      </c>
      <c r="I1186" s="21">
        <f>IF(C1186&lt;=2000,0,MIN(C1186,ROUNDDOWN(F1186*0.4,0))-2000)</f>
        <v/>
      </c>
      <c r="J1186" s="21">
        <f>MAX(0,ROUNDDOWN(F1186-E1186-G1186,-3))</f>
        <v/>
      </c>
      <c r="K1186" s="21">
        <f>MAX(0,ROUNDDOWN(F1186-E1186-G1186-H1186-I1186,-3))</f>
        <v/>
      </c>
      <c r="L1186" s="21">
        <f>MAX(0,ROUNDDOWN(F1186-E1186-G1186-H1186,-3))</f>
        <v/>
      </c>
      <c r="M1186" s="21">
        <f>IF(J1186&lt;=0,0,ROUNDDOWN((J1186*LOOKUP(J1186,{0,1950001,3300001,6950001,9000001,18000001,40000001},{0.05,0.1,0.2,0.23,0.33,0.4,0.45})-LOOKUP(J1186,{0,1950001,3300001,6950001,9000001,18000001,40000001},{0,97500,427500,636000,1536000,2796000,4796000}))*1.021,-2))</f>
        <v/>
      </c>
      <c r="N1186" s="21">
        <f>IF(K1186&lt;=0,0,ROUNDDOWN((K1186*LOOKUP(K1186,{0,1950001,3300001,6950001,9000001,18000001,40000001},{0.05,0.1,0.2,0.23,0.33,0.4,0.45})-LOOKUP(K1186,{0,1950001,3300001,6950001,9000001,18000001,40000001},{0,97500,427500,636000,1536000,2796000,4796000}))*1.021,-2))</f>
        <v/>
      </c>
      <c r="O1186" s="21">
        <f>IF(L1186&lt;=0,0,ROUNDDOWN((L1186*LOOKUP(L1186,{0,1950001,3300001,6950001,9000001,18000001,40000001},{0.05,0.1,0.2,0.23,0.33,0.4,0.45})-LOOKUP(L1186,{0,1950001,3300001,6950001,9000001,18000001,40000001},{0,97500,427500,636000,1536000,2796000,4796000}))*1.021,-2))</f>
        <v/>
      </c>
      <c r="P1186" s="21">
        <f>MAX(0,ROUNDDOWN(F1186-E1186-430000,-3))</f>
        <v/>
      </c>
      <c r="Q1186" s="21">
        <f>MAX(0,ROUNDDOWN(F1186-E1186-430000-H1186,-3))</f>
        <v/>
      </c>
      <c r="R1186" s="21">
        <f>IF(F1186&lt;=450000,0,MAX(0,P1186*0.06-MIN(50000,P1186)*0.03))</f>
        <v/>
      </c>
      <c r="S1186" s="21">
        <f>IF(F1186&lt;=450000,0,MAX(0,P1186*0.04-MIN(50000,P1186)*0.02))</f>
        <v/>
      </c>
      <c r="T1186" s="21">
        <f>IF(F1186&lt;=450000,0,MAX(0,Q1186*0.06-MIN(50000,Q1186)*0.03))</f>
        <v/>
      </c>
      <c r="U1186" s="21">
        <f>IF(F1186&lt;=450000,0,MAX(0,Q1186*0.04-MIN(50000,Q1186)*0.02))</f>
        <v/>
      </c>
      <c r="V1186" s="21">
        <f>50000+MAX(0,G1186-480000)</f>
        <v/>
      </c>
      <c r="W1186" s="21">
        <f>P1186-V1186</f>
        <v/>
      </c>
      <c r="X1186" s="21">
        <f>Q1186-V1186</f>
        <v/>
      </c>
      <c r="Y1186" s="22">
        <f>IF(W1186&lt;0,0.9,LOOKUP(W1186,{0,1950001,3300001,6950001,9000001,18000001,40000001},{0.84895,0.7979,0.6958,0.66517,0.56307,0.4916,0.44055}))</f>
        <v/>
      </c>
      <c r="Z1186" s="22">
        <f>IF(X1186&lt;0,0.9,LOOKUP(X1186,{0,1950001,3300001,6950001,9000001,18000001,40000001},{0.84895,0.7979,0.6958,0.66517,0.56307,0.4916,0.44055}))</f>
        <v/>
      </c>
      <c r="AA1186" s="22">
        <f>IF(W1186&lt;0,0,CHOOSE(MATCH(W1186,{0,1950001,3300001,6950001,9000001},1),5.105/84.895,10.21/79.79,20.42/69.58,23.483/66.517,33.693/56.307))</f>
        <v/>
      </c>
      <c r="AB1186" s="21">
        <f>IF(C1186&lt;=2000,0,(MIN(C1186,ROUNDDOWN(F1186*0.3,0))-2000)*0.1)</f>
        <v/>
      </c>
      <c r="AC1186" s="21">
        <f>IF(C1186&lt;=2000,0,MIN((C1186-2000)*Y1186,(R1186+S1186)*0.2))</f>
        <v/>
      </c>
      <c r="AD1186" s="21">
        <f>IF(C1186&lt;=2000,0,MIN((C1186-2000)*Z1186,(T1186+U1186)*0.2))</f>
        <v/>
      </c>
      <c r="AE1186" s="21">
        <f>AC1186*AA1186</f>
        <v/>
      </c>
      <c r="AF1186" s="21">
        <f>ROUNDDOWN(R1186,-2)+ROUNDDOWN(S1186,-2)</f>
        <v/>
      </c>
      <c r="AG1186" s="21">
        <f>ROUNDDOWN(MAX(0,R1186-(AB1186+AC1186+AE1186)*0.6),-2)+ROUNDDOWN(MAX(0,S1186-(AB1186+AC1186+AE1186)*0.4),-2)</f>
        <v/>
      </c>
      <c r="AH1186" s="21">
        <f>ROUNDDOWN(MAX(0,T1186-(AB1186+AD1186)*0.6),-2)+ROUNDDOWN(MAX(0,U1186-(AB1186+AD1186)*0.4),-2)</f>
        <v/>
      </c>
      <c r="AI1186" s="21">
        <f>ROUNDDOWN(T1186,-2)+ROUNDDOWN(U1186,-2)</f>
        <v/>
      </c>
      <c r="AJ1186" s="21">
        <f>M1186+AF1186</f>
        <v/>
      </c>
      <c r="AK1186" s="21">
        <f>M1186+AG1186</f>
        <v/>
      </c>
      <c r="AL1186" s="21">
        <f>N1186+AH1186</f>
        <v/>
      </c>
      <c r="AM1186" s="21">
        <f>O1186+AI1186</f>
        <v/>
      </c>
      <c r="AN1186" s="21">
        <f>N1186+AI1186</f>
        <v/>
      </c>
      <c r="AO1186" s="21">
        <f>ROUNDDOWN((R1186+S1186)*0.2/Y1186+2000,0)</f>
        <v/>
      </c>
      <c r="AP1186" s="21">
        <f>ROUNDDOWN((T1186+U1186)*0.2/Z1186+2000,0)</f>
        <v/>
      </c>
      <c r="AQ1186" s="21">
        <f>AL1186-AK1186</f>
        <v/>
      </c>
      <c r="AR1186" s="21">
        <f>AM1186-AK1186</f>
        <v/>
      </c>
      <c r="AS1186" s="21">
        <f>AM1186-AL1186</f>
        <v/>
      </c>
      <c r="AT1186" s="21">
        <f>AK1186+C1186-AJ1186</f>
        <v/>
      </c>
      <c r="AU1186" s="21">
        <f>AL1186+C1186-AM1186</f>
        <v/>
      </c>
      <c r="AV1186" s="21">
        <f>AN1186+C1186-AM1186</f>
        <v/>
      </c>
    </row>
    <row r="1187">
      <c r="A1187" t="inlineStr">
        <is>
          <t>医療費の境目</t>
        </is>
      </c>
      <c r="B1187" s="21">
        <f>'3_医療費の境目'!$B$3</f>
        <v/>
      </c>
      <c r="C1187" s="21">
        <f>IF('3_医療費の境目'!$B$4="",AO1187,'3_医療費の境目'!$B$4)</f>
        <v/>
      </c>
      <c r="D1187" s="21">
        <f>'3_医療費の境目'!D1187</f>
        <v/>
      </c>
      <c r="E1187" s="21">
        <f>ROUND(MIN(B1187/12,650000)*12*0.0915+MIN(B1187/12,1390000)*12*(0.0504+0)+B1187*0.005,0)</f>
        <v/>
      </c>
      <c r="F1187" s="21">
        <f>IF(B1187&lt;741000,0,IF(B1187&lt;2191000,B1187-740000,IF(B1187&lt;2193000,1451000,IF(B1187&lt;2196000,1453000,IF(B1187&lt;2200000,1456000,IF(B1187&lt;3600000,ROUND(ROUNDDOWN(B1187/4,-3)*2.8,0)-80000,IF(B1187&lt;6600000,ROUND(ROUNDDOWN(B1187/4,-3)*3.2,0)-440000,IF(B1187&lt;8500000,ROUNDDOWN(B1187*0.9,0)-1100000,B1187-1950000))))))))</f>
        <v/>
      </c>
      <c r="G1187" s="21">
        <f>IF(F1187&gt;23500000,NA(),IF(F1187&lt;=4890000,1040000,IF(F1187&lt;=6550000,670000,620000)))</f>
        <v/>
      </c>
      <c r="H1187" s="21">
        <f>IF(D1187&lt;=0,0,MAX(0,MIN(2000000,D1187-MIN(100000,ROUNDDOWN(F1187*0.05,0)))))</f>
        <v/>
      </c>
      <c r="I1187" s="21">
        <f>IF(C1187&lt;=2000,0,MIN(C1187,ROUNDDOWN(F1187*0.4,0))-2000)</f>
        <v/>
      </c>
      <c r="J1187" s="21">
        <f>MAX(0,ROUNDDOWN(F1187-E1187-G1187,-3))</f>
        <v/>
      </c>
      <c r="K1187" s="21">
        <f>MAX(0,ROUNDDOWN(F1187-E1187-G1187-H1187-I1187,-3))</f>
        <v/>
      </c>
      <c r="L1187" s="21">
        <f>MAX(0,ROUNDDOWN(F1187-E1187-G1187-H1187,-3))</f>
        <v/>
      </c>
      <c r="M1187" s="21">
        <f>IF(J1187&lt;=0,0,ROUNDDOWN((J1187*LOOKUP(J1187,{0,1950001,3300001,6950001,9000001,18000001,40000001},{0.05,0.1,0.2,0.23,0.33,0.4,0.45})-LOOKUP(J1187,{0,1950001,3300001,6950001,9000001,18000001,40000001},{0,97500,427500,636000,1536000,2796000,4796000}))*1.021,-2))</f>
        <v/>
      </c>
      <c r="N1187" s="21">
        <f>IF(K1187&lt;=0,0,ROUNDDOWN((K1187*LOOKUP(K1187,{0,1950001,3300001,6950001,9000001,18000001,40000001},{0.05,0.1,0.2,0.23,0.33,0.4,0.45})-LOOKUP(K1187,{0,1950001,3300001,6950001,9000001,18000001,40000001},{0,97500,427500,636000,1536000,2796000,4796000}))*1.021,-2))</f>
        <v/>
      </c>
      <c r="O1187" s="21">
        <f>IF(L1187&lt;=0,0,ROUNDDOWN((L1187*LOOKUP(L1187,{0,1950001,3300001,6950001,9000001,18000001,40000001},{0.05,0.1,0.2,0.23,0.33,0.4,0.45})-LOOKUP(L1187,{0,1950001,3300001,6950001,9000001,18000001,40000001},{0,97500,427500,636000,1536000,2796000,4796000}))*1.021,-2))</f>
        <v/>
      </c>
      <c r="P1187" s="21">
        <f>MAX(0,ROUNDDOWN(F1187-E1187-430000,-3))</f>
        <v/>
      </c>
      <c r="Q1187" s="21">
        <f>MAX(0,ROUNDDOWN(F1187-E1187-430000-H1187,-3))</f>
        <v/>
      </c>
      <c r="R1187" s="21">
        <f>IF(F1187&lt;=450000,0,MAX(0,P1187*0.06-MIN(50000,P1187)*0.03))</f>
        <v/>
      </c>
      <c r="S1187" s="21">
        <f>IF(F1187&lt;=450000,0,MAX(0,P1187*0.04-MIN(50000,P1187)*0.02))</f>
        <v/>
      </c>
      <c r="T1187" s="21">
        <f>IF(F1187&lt;=450000,0,MAX(0,Q1187*0.06-MIN(50000,Q1187)*0.03))</f>
        <v/>
      </c>
      <c r="U1187" s="21">
        <f>IF(F1187&lt;=450000,0,MAX(0,Q1187*0.04-MIN(50000,Q1187)*0.02))</f>
        <v/>
      </c>
      <c r="V1187" s="21">
        <f>50000+MAX(0,G1187-480000)</f>
        <v/>
      </c>
      <c r="W1187" s="21">
        <f>P1187-V1187</f>
        <v/>
      </c>
      <c r="X1187" s="21">
        <f>Q1187-V1187</f>
        <v/>
      </c>
      <c r="Y1187" s="22">
        <f>IF(W1187&lt;0,0.9,LOOKUP(W1187,{0,1950001,3300001,6950001,9000001,18000001,40000001},{0.84895,0.7979,0.6958,0.66517,0.56307,0.4916,0.44055}))</f>
        <v/>
      </c>
      <c r="Z1187" s="22">
        <f>IF(X1187&lt;0,0.9,LOOKUP(X1187,{0,1950001,3300001,6950001,9000001,18000001,40000001},{0.84895,0.7979,0.6958,0.66517,0.56307,0.4916,0.44055}))</f>
        <v/>
      </c>
      <c r="AA1187" s="22">
        <f>IF(W1187&lt;0,0,CHOOSE(MATCH(W1187,{0,1950001,3300001,6950001,9000001},1),5.105/84.895,10.21/79.79,20.42/69.58,23.483/66.517,33.693/56.307))</f>
        <v/>
      </c>
      <c r="AB1187" s="21">
        <f>IF(C1187&lt;=2000,0,(MIN(C1187,ROUNDDOWN(F1187*0.3,0))-2000)*0.1)</f>
        <v/>
      </c>
      <c r="AC1187" s="21">
        <f>IF(C1187&lt;=2000,0,MIN((C1187-2000)*Y1187,(R1187+S1187)*0.2))</f>
        <v/>
      </c>
      <c r="AD1187" s="21">
        <f>IF(C1187&lt;=2000,0,MIN((C1187-2000)*Z1187,(T1187+U1187)*0.2))</f>
        <v/>
      </c>
      <c r="AE1187" s="21">
        <f>AC1187*AA1187</f>
        <v/>
      </c>
      <c r="AF1187" s="21">
        <f>ROUNDDOWN(R1187,-2)+ROUNDDOWN(S1187,-2)</f>
        <v/>
      </c>
      <c r="AG1187" s="21">
        <f>ROUNDDOWN(MAX(0,R1187-(AB1187+AC1187+AE1187)*0.6),-2)+ROUNDDOWN(MAX(0,S1187-(AB1187+AC1187+AE1187)*0.4),-2)</f>
        <v/>
      </c>
      <c r="AH1187" s="21">
        <f>ROUNDDOWN(MAX(0,T1187-(AB1187+AD1187)*0.6),-2)+ROUNDDOWN(MAX(0,U1187-(AB1187+AD1187)*0.4),-2)</f>
        <v/>
      </c>
      <c r="AI1187" s="21">
        <f>ROUNDDOWN(T1187,-2)+ROUNDDOWN(U1187,-2)</f>
        <v/>
      </c>
      <c r="AJ1187" s="21">
        <f>M1187+AF1187</f>
        <v/>
      </c>
      <c r="AK1187" s="21">
        <f>M1187+AG1187</f>
        <v/>
      </c>
      <c r="AL1187" s="21">
        <f>N1187+AH1187</f>
        <v/>
      </c>
      <c r="AM1187" s="21">
        <f>O1187+AI1187</f>
        <v/>
      </c>
      <c r="AN1187" s="21">
        <f>N1187+AI1187</f>
        <v/>
      </c>
      <c r="AO1187" s="21">
        <f>ROUNDDOWN((R1187+S1187)*0.2/Y1187+2000,0)</f>
        <v/>
      </c>
      <c r="AP1187" s="21">
        <f>ROUNDDOWN((T1187+U1187)*0.2/Z1187+2000,0)</f>
        <v/>
      </c>
      <c r="AQ1187" s="21">
        <f>AL1187-AK1187</f>
        <v/>
      </c>
      <c r="AR1187" s="21">
        <f>AM1187-AK1187</f>
        <v/>
      </c>
      <c r="AS1187" s="21">
        <f>AM1187-AL1187</f>
        <v/>
      </c>
      <c r="AT1187" s="21">
        <f>AK1187+C1187-AJ1187</f>
        <v/>
      </c>
      <c r="AU1187" s="21">
        <f>AL1187+C1187-AM1187</f>
        <v/>
      </c>
      <c r="AV1187" s="21">
        <f>AN1187+C1187-AM1187</f>
        <v/>
      </c>
    </row>
    <row r="1188">
      <c r="A1188" t="inlineStr">
        <is>
          <t>医療費の境目</t>
        </is>
      </c>
      <c r="B1188" s="21">
        <f>'3_医療費の境目'!$B$3</f>
        <v/>
      </c>
      <c r="C1188" s="21">
        <f>IF('3_医療費の境目'!$B$4="",AO1188,'3_医療費の境目'!$B$4)</f>
        <v/>
      </c>
      <c r="D1188" s="21">
        <f>'3_医療費の境目'!D1188</f>
        <v/>
      </c>
      <c r="E1188" s="21">
        <f>ROUND(MIN(B1188/12,650000)*12*0.0915+MIN(B1188/12,1390000)*12*(0.0504+0)+B1188*0.005,0)</f>
        <v/>
      </c>
      <c r="F1188" s="21">
        <f>IF(B1188&lt;741000,0,IF(B1188&lt;2191000,B1188-740000,IF(B1188&lt;2193000,1451000,IF(B1188&lt;2196000,1453000,IF(B1188&lt;2200000,1456000,IF(B1188&lt;3600000,ROUND(ROUNDDOWN(B1188/4,-3)*2.8,0)-80000,IF(B1188&lt;6600000,ROUND(ROUNDDOWN(B1188/4,-3)*3.2,0)-440000,IF(B1188&lt;8500000,ROUNDDOWN(B1188*0.9,0)-1100000,B1188-1950000))))))))</f>
        <v/>
      </c>
      <c r="G1188" s="21">
        <f>IF(F1188&gt;23500000,NA(),IF(F1188&lt;=4890000,1040000,IF(F1188&lt;=6550000,670000,620000)))</f>
        <v/>
      </c>
      <c r="H1188" s="21">
        <f>IF(D1188&lt;=0,0,MAX(0,MIN(2000000,D1188-MIN(100000,ROUNDDOWN(F1188*0.05,0)))))</f>
        <v/>
      </c>
      <c r="I1188" s="21">
        <f>IF(C1188&lt;=2000,0,MIN(C1188,ROUNDDOWN(F1188*0.4,0))-2000)</f>
        <v/>
      </c>
      <c r="J1188" s="21">
        <f>MAX(0,ROUNDDOWN(F1188-E1188-G1188,-3))</f>
        <v/>
      </c>
      <c r="K1188" s="21">
        <f>MAX(0,ROUNDDOWN(F1188-E1188-G1188-H1188-I1188,-3))</f>
        <v/>
      </c>
      <c r="L1188" s="21">
        <f>MAX(0,ROUNDDOWN(F1188-E1188-G1188-H1188,-3))</f>
        <v/>
      </c>
      <c r="M1188" s="21">
        <f>IF(J1188&lt;=0,0,ROUNDDOWN((J1188*LOOKUP(J1188,{0,1950001,3300001,6950001,9000001,18000001,40000001},{0.05,0.1,0.2,0.23,0.33,0.4,0.45})-LOOKUP(J1188,{0,1950001,3300001,6950001,9000001,18000001,40000001},{0,97500,427500,636000,1536000,2796000,4796000}))*1.021,-2))</f>
        <v/>
      </c>
      <c r="N1188" s="21">
        <f>IF(K1188&lt;=0,0,ROUNDDOWN((K1188*LOOKUP(K1188,{0,1950001,3300001,6950001,9000001,18000001,40000001},{0.05,0.1,0.2,0.23,0.33,0.4,0.45})-LOOKUP(K1188,{0,1950001,3300001,6950001,9000001,18000001,40000001},{0,97500,427500,636000,1536000,2796000,4796000}))*1.021,-2))</f>
        <v/>
      </c>
      <c r="O1188" s="21">
        <f>IF(L1188&lt;=0,0,ROUNDDOWN((L1188*LOOKUP(L1188,{0,1950001,3300001,6950001,9000001,18000001,40000001},{0.05,0.1,0.2,0.23,0.33,0.4,0.45})-LOOKUP(L1188,{0,1950001,3300001,6950001,9000001,18000001,40000001},{0,97500,427500,636000,1536000,2796000,4796000}))*1.021,-2))</f>
        <v/>
      </c>
      <c r="P1188" s="21">
        <f>MAX(0,ROUNDDOWN(F1188-E1188-430000,-3))</f>
        <v/>
      </c>
      <c r="Q1188" s="21">
        <f>MAX(0,ROUNDDOWN(F1188-E1188-430000-H1188,-3))</f>
        <v/>
      </c>
      <c r="R1188" s="21">
        <f>IF(F1188&lt;=450000,0,MAX(0,P1188*0.06-MIN(50000,P1188)*0.03))</f>
        <v/>
      </c>
      <c r="S1188" s="21">
        <f>IF(F1188&lt;=450000,0,MAX(0,P1188*0.04-MIN(50000,P1188)*0.02))</f>
        <v/>
      </c>
      <c r="T1188" s="21">
        <f>IF(F1188&lt;=450000,0,MAX(0,Q1188*0.06-MIN(50000,Q1188)*0.03))</f>
        <v/>
      </c>
      <c r="U1188" s="21">
        <f>IF(F1188&lt;=450000,0,MAX(0,Q1188*0.04-MIN(50000,Q1188)*0.02))</f>
        <v/>
      </c>
      <c r="V1188" s="21">
        <f>50000+MAX(0,G1188-480000)</f>
        <v/>
      </c>
      <c r="W1188" s="21">
        <f>P1188-V1188</f>
        <v/>
      </c>
      <c r="X1188" s="21">
        <f>Q1188-V1188</f>
        <v/>
      </c>
      <c r="Y1188" s="22">
        <f>IF(W1188&lt;0,0.9,LOOKUP(W1188,{0,1950001,3300001,6950001,9000001,18000001,40000001},{0.84895,0.7979,0.6958,0.66517,0.56307,0.4916,0.44055}))</f>
        <v/>
      </c>
      <c r="Z1188" s="22">
        <f>IF(X1188&lt;0,0.9,LOOKUP(X1188,{0,1950001,3300001,6950001,9000001,18000001,40000001},{0.84895,0.7979,0.6958,0.66517,0.56307,0.4916,0.44055}))</f>
        <v/>
      </c>
      <c r="AA1188" s="22">
        <f>IF(W1188&lt;0,0,CHOOSE(MATCH(W1188,{0,1950001,3300001,6950001,9000001},1),5.105/84.895,10.21/79.79,20.42/69.58,23.483/66.517,33.693/56.307))</f>
        <v/>
      </c>
      <c r="AB1188" s="21">
        <f>IF(C1188&lt;=2000,0,(MIN(C1188,ROUNDDOWN(F1188*0.3,0))-2000)*0.1)</f>
        <v/>
      </c>
      <c r="AC1188" s="21">
        <f>IF(C1188&lt;=2000,0,MIN((C1188-2000)*Y1188,(R1188+S1188)*0.2))</f>
        <v/>
      </c>
      <c r="AD1188" s="21">
        <f>IF(C1188&lt;=2000,0,MIN((C1188-2000)*Z1188,(T1188+U1188)*0.2))</f>
        <v/>
      </c>
      <c r="AE1188" s="21">
        <f>AC1188*AA1188</f>
        <v/>
      </c>
      <c r="AF1188" s="21">
        <f>ROUNDDOWN(R1188,-2)+ROUNDDOWN(S1188,-2)</f>
        <v/>
      </c>
      <c r="AG1188" s="21">
        <f>ROUNDDOWN(MAX(0,R1188-(AB1188+AC1188+AE1188)*0.6),-2)+ROUNDDOWN(MAX(0,S1188-(AB1188+AC1188+AE1188)*0.4),-2)</f>
        <v/>
      </c>
      <c r="AH1188" s="21">
        <f>ROUNDDOWN(MAX(0,T1188-(AB1188+AD1188)*0.6),-2)+ROUNDDOWN(MAX(0,U1188-(AB1188+AD1188)*0.4),-2)</f>
        <v/>
      </c>
      <c r="AI1188" s="21">
        <f>ROUNDDOWN(T1188,-2)+ROUNDDOWN(U1188,-2)</f>
        <v/>
      </c>
      <c r="AJ1188" s="21">
        <f>M1188+AF1188</f>
        <v/>
      </c>
      <c r="AK1188" s="21">
        <f>M1188+AG1188</f>
        <v/>
      </c>
      <c r="AL1188" s="21">
        <f>N1188+AH1188</f>
        <v/>
      </c>
      <c r="AM1188" s="21">
        <f>O1188+AI1188</f>
        <v/>
      </c>
      <c r="AN1188" s="21">
        <f>N1188+AI1188</f>
        <v/>
      </c>
      <c r="AO1188" s="21">
        <f>ROUNDDOWN((R1188+S1188)*0.2/Y1188+2000,0)</f>
        <v/>
      </c>
      <c r="AP1188" s="21">
        <f>ROUNDDOWN((T1188+U1188)*0.2/Z1188+2000,0)</f>
        <v/>
      </c>
      <c r="AQ1188" s="21">
        <f>AL1188-AK1188</f>
        <v/>
      </c>
      <c r="AR1188" s="21">
        <f>AM1188-AK1188</f>
        <v/>
      </c>
      <c r="AS1188" s="21">
        <f>AM1188-AL1188</f>
        <v/>
      </c>
      <c r="AT1188" s="21">
        <f>AK1188+C1188-AJ1188</f>
        <v/>
      </c>
      <c r="AU1188" s="21">
        <f>AL1188+C1188-AM1188</f>
        <v/>
      </c>
      <c r="AV1188" s="21">
        <f>AN1188+C1188-AM1188</f>
        <v/>
      </c>
    </row>
    <row r="1189">
      <c r="A1189" t="inlineStr">
        <is>
          <t>医療費の境目</t>
        </is>
      </c>
      <c r="B1189" s="21">
        <f>'3_医療費の境目'!$B$3</f>
        <v/>
      </c>
      <c r="C1189" s="21">
        <f>IF('3_医療費の境目'!$B$4="",AO1189,'3_医療費の境目'!$B$4)</f>
        <v/>
      </c>
      <c r="D1189" s="21">
        <f>'3_医療費の境目'!D1189</f>
        <v/>
      </c>
      <c r="E1189" s="21">
        <f>ROUND(MIN(B1189/12,650000)*12*0.0915+MIN(B1189/12,1390000)*12*(0.0504+0)+B1189*0.005,0)</f>
        <v/>
      </c>
      <c r="F1189" s="21">
        <f>IF(B1189&lt;741000,0,IF(B1189&lt;2191000,B1189-740000,IF(B1189&lt;2193000,1451000,IF(B1189&lt;2196000,1453000,IF(B1189&lt;2200000,1456000,IF(B1189&lt;3600000,ROUND(ROUNDDOWN(B1189/4,-3)*2.8,0)-80000,IF(B1189&lt;6600000,ROUND(ROUNDDOWN(B1189/4,-3)*3.2,0)-440000,IF(B1189&lt;8500000,ROUNDDOWN(B1189*0.9,0)-1100000,B1189-1950000))))))))</f>
        <v/>
      </c>
      <c r="G1189" s="21">
        <f>IF(F1189&gt;23500000,NA(),IF(F1189&lt;=4890000,1040000,IF(F1189&lt;=6550000,670000,620000)))</f>
        <v/>
      </c>
      <c r="H1189" s="21">
        <f>IF(D1189&lt;=0,0,MAX(0,MIN(2000000,D1189-MIN(100000,ROUNDDOWN(F1189*0.05,0)))))</f>
        <v/>
      </c>
      <c r="I1189" s="21">
        <f>IF(C1189&lt;=2000,0,MIN(C1189,ROUNDDOWN(F1189*0.4,0))-2000)</f>
        <v/>
      </c>
      <c r="J1189" s="21">
        <f>MAX(0,ROUNDDOWN(F1189-E1189-G1189,-3))</f>
        <v/>
      </c>
      <c r="K1189" s="21">
        <f>MAX(0,ROUNDDOWN(F1189-E1189-G1189-H1189-I1189,-3))</f>
        <v/>
      </c>
      <c r="L1189" s="21">
        <f>MAX(0,ROUNDDOWN(F1189-E1189-G1189-H1189,-3))</f>
        <v/>
      </c>
      <c r="M1189" s="21">
        <f>IF(J1189&lt;=0,0,ROUNDDOWN((J1189*LOOKUP(J1189,{0,1950001,3300001,6950001,9000001,18000001,40000001},{0.05,0.1,0.2,0.23,0.33,0.4,0.45})-LOOKUP(J1189,{0,1950001,3300001,6950001,9000001,18000001,40000001},{0,97500,427500,636000,1536000,2796000,4796000}))*1.021,-2))</f>
        <v/>
      </c>
      <c r="N1189" s="21">
        <f>IF(K1189&lt;=0,0,ROUNDDOWN((K1189*LOOKUP(K1189,{0,1950001,3300001,6950001,9000001,18000001,40000001},{0.05,0.1,0.2,0.23,0.33,0.4,0.45})-LOOKUP(K1189,{0,1950001,3300001,6950001,9000001,18000001,40000001},{0,97500,427500,636000,1536000,2796000,4796000}))*1.021,-2))</f>
        <v/>
      </c>
      <c r="O1189" s="21">
        <f>IF(L1189&lt;=0,0,ROUNDDOWN((L1189*LOOKUP(L1189,{0,1950001,3300001,6950001,9000001,18000001,40000001},{0.05,0.1,0.2,0.23,0.33,0.4,0.45})-LOOKUP(L1189,{0,1950001,3300001,6950001,9000001,18000001,40000001},{0,97500,427500,636000,1536000,2796000,4796000}))*1.021,-2))</f>
        <v/>
      </c>
      <c r="P1189" s="21">
        <f>MAX(0,ROUNDDOWN(F1189-E1189-430000,-3))</f>
        <v/>
      </c>
      <c r="Q1189" s="21">
        <f>MAX(0,ROUNDDOWN(F1189-E1189-430000-H1189,-3))</f>
        <v/>
      </c>
      <c r="R1189" s="21">
        <f>IF(F1189&lt;=450000,0,MAX(0,P1189*0.06-MIN(50000,P1189)*0.03))</f>
        <v/>
      </c>
      <c r="S1189" s="21">
        <f>IF(F1189&lt;=450000,0,MAX(0,P1189*0.04-MIN(50000,P1189)*0.02))</f>
        <v/>
      </c>
      <c r="T1189" s="21">
        <f>IF(F1189&lt;=450000,0,MAX(0,Q1189*0.06-MIN(50000,Q1189)*0.03))</f>
        <v/>
      </c>
      <c r="U1189" s="21">
        <f>IF(F1189&lt;=450000,0,MAX(0,Q1189*0.04-MIN(50000,Q1189)*0.02))</f>
        <v/>
      </c>
      <c r="V1189" s="21">
        <f>50000+MAX(0,G1189-480000)</f>
        <v/>
      </c>
      <c r="W1189" s="21">
        <f>P1189-V1189</f>
        <v/>
      </c>
      <c r="X1189" s="21">
        <f>Q1189-V1189</f>
        <v/>
      </c>
      <c r="Y1189" s="22">
        <f>IF(W1189&lt;0,0.9,LOOKUP(W1189,{0,1950001,3300001,6950001,9000001,18000001,40000001},{0.84895,0.7979,0.6958,0.66517,0.56307,0.4916,0.44055}))</f>
        <v/>
      </c>
      <c r="Z1189" s="22">
        <f>IF(X1189&lt;0,0.9,LOOKUP(X1189,{0,1950001,3300001,6950001,9000001,18000001,40000001},{0.84895,0.7979,0.6958,0.66517,0.56307,0.4916,0.44055}))</f>
        <v/>
      </c>
      <c r="AA1189" s="22">
        <f>IF(W1189&lt;0,0,CHOOSE(MATCH(W1189,{0,1950001,3300001,6950001,9000001},1),5.105/84.895,10.21/79.79,20.42/69.58,23.483/66.517,33.693/56.307))</f>
        <v/>
      </c>
      <c r="AB1189" s="21">
        <f>IF(C1189&lt;=2000,0,(MIN(C1189,ROUNDDOWN(F1189*0.3,0))-2000)*0.1)</f>
        <v/>
      </c>
      <c r="AC1189" s="21">
        <f>IF(C1189&lt;=2000,0,MIN((C1189-2000)*Y1189,(R1189+S1189)*0.2))</f>
        <v/>
      </c>
      <c r="AD1189" s="21">
        <f>IF(C1189&lt;=2000,0,MIN((C1189-2000)*Z1189,(T1189+U1189)*0.2))</f>
        <v/>
      </c>
      <c r="AE1189" s="21">
        <f>AC1189*AA1189</f>
        <v/>
      </c>
      <c r="AF1189" s="21">
        <f>ROUNDDOWN(R1189,-2)+ROUNDDOWN(S1189,-2)</f>
        <v/>
      </c>
      <c r="AG1189" s="21">
        <f>ROUNDDOWN(MAX(0,R1189-(AB1189+AC1189+AE1189)*0.6),-2)+ROUNDDOWN(MAX(0,S1189-(AB1189+AC1189+AE1189)*0.4),-2)</f>
        <v/>
      </c>
      <c r="AH1189" s="21">
        <f>ROUNDDOWN(MAX(0,T1189-(AB1189+AD1189)*0.6),-2)+ROUNDDOWN(MAX(0,U1189-(AB1189+AD1189)*0.4),-2)</f>
        <v/>
      </c>
      <c r="AI1189" s="21">
        <f>ROUNDDOWN(T1189,-2)+ROUNDDOWN(U1189,-2)</f>
        <v/>
      </c>
      <c r="AJ1189" s="21">
        <f>M1189+AF1189</f>
        <v/>
      </c>
      <c r="AK1189" s="21">
        <f>M1189+AG1189</f>
        <v/>
      </c>
      <c r="AL1189" s="21">
        <f>N1189+AH1189</f>
        <v/>
      </c>
      <c r="AM1189" s="21">
        <f>O1189+AI1189</f>
        <v/>
      </c>
      <c r="AN1189" s="21">
        <f>N1189+AI1189</f>
        <v/>
      </c>
      <c r="AO1189" s="21">
        <f>ROUNDDOWN((R1189+S1189)*0.2/Y1189+2000,0)</f>
        <v/>
      </c>
      <c r="AP1189" s="21">
        <f>ROUNDDOWN((T1189+U1189)*0.2/Z1189+2000,0)</f>
        <v/>
      </c>
      <c r="AQ1189" s="21">
        <f>AL1189-AK1189</f>
        <v/>
      </c>
      <c r="AR1189" s="21">
        <f>AM1189-AK1189</f>
        <v/>
      </c>
      <c r="AS1189" s="21">
        <f>AM1189-AL1189</f>
        <v/>
      </c>
      <c r="AT1189" s="21">
        <f>AK1189+C1189-AJ1189</f>
        <v/>
      </c>
      <c r="AU1189" s="21">
        <f>AL1189+C1189-AM1189</f>
        <v/>
      </c>
      <c r="AV1189" s="21">
        <f>AN1189+C1189-AM1189</f>
        <v/>
      </c>
    </row>
    <row r="1190">
      <c r="A1190" t="inlineStr">
        <is>
          <t>医療費の境目</t>
        </is>
      </c>
      <c r="B1190" s="21">
        <f>'3_医療費の境目'!$B$3</f>
        <v/>
      </c>
      <c r="C1190" s="21">
        <f>IF('3_医療費の境目'!$B$4="",AO1190,'3_医療費の境目'!$B$4)</f>
        <v/>
      </c>
      <c r="D1190" s="21">
        <f>'3_医療費の境目'!D1190</f>
        <v/>
      </c>
      <c r="E1190" s="21">
        <f>ROUND(MIN(B1190/12,650000)*12*0.0915+MIN(B1190/12,1390000)*12*(0.0504+0)+B1190*0.005,0)</f>
        <v/>
      </c>
      <c r="F1190" s="21">
        <f>IF(B1190&lt;741000,0,IF(B1190&lt;2191000,B1190-740000,IF(B1190&lt;2193000,1451000,IF(B1190&lt;2196000,1453000,IF(B1190&lt;2200000,1456000,IF(B1190&lt;3600000,ROUND(ROUNDDOWN(B1190/4,-3)*2.8,0)-80000,IF(B1190&lt;6600000,ROUND(ROUNDDOWN(B1190/4,-3)*3.2,0)-440000,IF(B1190&lt;8500000,ROUNDDOWN(B1190*0.9,0)-1100000,B1190-1950000))))))))</f>
        <v/>
      </c>
      <c r="G1190" s="21">
        <f>IF(F1190&gt;23500000,NA(),IF(F1190&lt;=4890000,1040000,IF(F1190&lt;=6550000,670000,620000)))</f>
        <v/>
      </c>
      <c r="H1190" s="21">
        <f>IF(D1190&lt;=0,0,MAX(0,MIN(2000000,D1190-MIN(100000,ROUNDDOWN(F1190*0.05,0)))))</f>
        <v/>
      </c>
      <c r="I1190" s="21">
        <f>IF(C1190&lt;=2000,0,MIN(C1190,ROUNDDOWN(F1190*0.4,0))-2000)</f>
        <v/>
      </c>
      <c r="J1190" s="21">
        <f>MAX(0,ROUNDDOWN(F1190-E1190-G1190,-3))</f>
        <v/>
      </c>
      <c r="K1190" s="21">
        <f>MAX(0,ROUNDDOWN(F1190-E1190-G1190-H1190-I1190,-3))</f>
        <v/>
      </c>
      <c r="L1190" s="21">
        <f>MAX(0,ROUNDDOWN(F1190-E1190-G1190-H1190,-3))</f>
        <v/>
      </c>
      <c r="M1190" s="21">
        <f>IF(J1190&lt;=0,0,ROUNDDOWN((J1190*LOOKUP(J1190,{0,1950001,3300001,6950001,9000001,18000001,40000001},{0.05,0.1,0.2,0.23,0.33,0.4,0.45})-LOOKUP(J1190,{0,1950001,3300001,6950001,9000001,18000001,40000001},{0,97500,427500,636000,1536000,2796000,4796000}))*1.021,-2))</f>
        <v/>
      </c>
      <c r="N1190" s="21">
        <f>IF(K1190&lt;=0,0,ROUNDDOWN((K1190*LOOKUP(K1190,{0,1950001,3300001,6950001,9000001,18000001,40000001},{0.05,0.1,0.2,0.23,0.33,0.4,0.45})-LOOKUP(K1190,{0,1950001,3300001,6950001,9000001,18000001,40000001},{0,97500,427500,636000,1536000,2796000,4796000}))*1.021,-2))</f>
        <v/>
      </c>
      <c r="O1190" s="21">
        <f>IF(L1190&lt;=0,0,ROUNDDOWN((L1190*LOOKUP(L1190,{0,1950001,3300001,6950001,9000001,18000001,40000001},{0.05,0.1,0.2,0.23,0.33,0.4,0.45})-LOOKUP(L1190,{0,1950001,3300001,6950001,9000001,18000001,40000001},{0,97500,427500,636000,1536000,2796000,4796000}))*1.021,-2))</f>
        <v/>
      </c>
      <c r="P1190" s="21">
        <f>MAX(0,ROUNDDOWN(F1190-E1190-430000,-3))</f>
        <v/>
      </c>
      <c r="Q1190" s="21">
        <f>MAX(0,ROUNDDOWN(F1190-E1190-430000-H1190,-3))</f>
        <v/>
      </c>
      <c r="R1190" s="21">
        <f>IF(F1190&lt;=450000,0,MAX(0,P1190*0.06-MIN(50000,P1190)*0.03))</f>
        <v/>
      </c>
      <c r="S1190" s="21">
        <f>IF(F1190&lt;=450000,0,MAX(0,P1190*0.04-MIN(50000,P1190)*0.02))</f>
        <v/>
      </c>
      <c r="T1190" s="21">
        <f>IF(F1190&lt;=450000,0,MAX(0,Q1190*0.06-MIN(50000,Q1190)*0.03))</f>
        <v/>
      </c>
      <c r="U1190" s="21">
        <f>IF(F1190&lt;=450000,0,MAX(0,Q1190*0.04-MIN(50000,Q1190)*0.02))</f>
        <v/>
      </c>
      <c r="V1190" s="21">
        <f>50000+MAX(0,G1190-480000)</f>
        <v/>
      </c>
      <c r="W1190" s="21">
        <f>P1190-V1190</f>
        <v/>
      </c>
      <c r="X1190" s="21">
        <f>Q1190-V1190</f>
        <v/>
      </c>
      <c r="Y1190" s="22">
        <f>IF(W1190&lt;0,0.9,LOOKUP(W1190,{0,1950001,3300001,6950001,9000001,18000001,40000001},{0.84895,0.7979,0.6958,0.66517,0.56307,0.4916,0.44055}))</f>
        <v/>
      </c>
      <c r="Z1190" s="22">
        <f>IF(X1190&lt;0,0.9,LOOKUP(X1190,{0,1950001,3300001,6950001,9000001,18000001,40000001},{0.84895,0.7979,0.6958,0.66517,0.56307,0.4916,0.44055}))</f>
        <v/>
      </c>
      <c r="AA1190" s="22">
        <f>IF(W1190&lt;0,0,CHOOSE(MATCH(W1190,{0,1950001,3300001,6950001,9000001},1),5.105/84.895,10.21/79.79,20.42/69.58,23.483/66.517,33.693/56.307))</f>
        <v/>
      </c>
      <c r="AB1190" s="21">
        <f>IF(C1190&lt;=2000,0,(MIN(C1190,ROUNDDOWN(F1190*0.3,0))-2000)*0.1)</f>
        <v/>
      </c>
      <c r="AC1190" s="21">
        <f>IF(C1190&lt;=2000,0,MIN((C1190-2000)*Y1190,(R1190+S1190)*0.2))</f>
        <v/>
      </c>
      <c r="AD1190" s="21">
        <f>IF(C1190&lt;=2000,0,MIN((C1190-2000)*Z1190,(T1190+U1190)*0.2))</f>
        <v/>
      </c>
      <c r="AE1190" s="21">
        <f>AC1190*AA1190</f>
        <v/>
      </c>
      <c r="AF1190" s="21">
        <f>ROUNDDOWN(R1190,-2)+ROUNDDOWN(S1190,-2)</f>
        <v/>
      </c>
      <c r="AG1190" s="21">
        <f>ROUNDDOWN(MAX(0,R1190-(AB1190+AC1190+AE1190)*0.6),-2)+ROUNDDOWN(MAX(0,S1190-(AB1190+AC1190+AE1190)*0.4),-2)</f>
        <v/>
      </c>
      <c r="AH1190" s="21">
        <f>ROUNDDOWN(MAX(0,T1190-(AB1190+AD1190)*0.6),-2)+ROUNDDOWN(MAX(0,U1190-(AB1190+AD1190)*0.4),-2)</f>
        <v/>
      </c>
      <c r="AI1190" s="21">
        <f>ROUNDDOWN(T1190,-2)+ROUNDDOWN(U1190,-2)</f>
        <v/>
      </c>
      <c r="AJ1190" s="21">
        <f>M1190+AF1190</f>
        <v/>
      </c>
      <c r="AK1190" s="21">
        <f>M1190+AG1190</f>
        <v/>
      </c>
      <c r="AL1190" s="21">
        <f>N1190+AH1190</f>
        <v/>
      </c>
      <c r="AM1190" s="21">
        <f>O1190+AI1190</f>
        <v/>
      </c>
      <c r="AN1190" s="21">
        <f>N1190+AI1190</f>
        <v/>
      </c>
      <c r="AO1190" s="21">
        <f>ROUNDDOWN((R1190+S1190)*0.2/Y1190+2000,0)</f>
        <v/>
      </c>
      <c r="AP1190" s="21">
        <f>ROUNDDOWN((T1190+U1190)*0.2/Z1190+2000,0)</f>
        <v/>
      </c>
      <c r="AQ1190" s="21">
        <f>AL1190-AK1190</f>
        <v/>
      </c>
      <c r="AR1190" s="21">
        <f>AM1190-AK1190</f>
        <v/>
      </c>
      <c r="AS1190" s="21">
        <f>AM1190-AL1190</f>
        <v/>
      </c>
      <c r="AT1190" s="21">
        <f>AK1190+C1190-AJ1190</f>
        <v/>
      </c>
      <c r="AU1190" s="21">
        <f>AL1190+C1190-AM1190</f>
        <v/>
      </c>
      <c r="AV1190" s="21">
        <f>AN1190+C1190-AM1190</f>
        <v/>
      </c>
    </row>
    <row r="1191">
      <c r="A1191" t="inlineStr">
        <is>
          <t>医療費の境目</t>
        </is>
      </c>
      <c r="B1191" s="21">
        <f>'3_医療費の境目'!$B$3</f>
        <v/>
      </c>
      <c r="C1191" s="21">
        <f>IF('3_医療費の境目'!$B$4="",AO1191,'3_医療費の境目'!$B$4)</f>
        <v/>
      </c>
      <c r="D1191" s="21">
        <f>'3_医療費の境目'!D1191</f>
        <v/>
      </c>
      <c r="E1191" s="21">
        <f>ROUND(MIN(B1191/12,650000)*12*0.0915+MIN(B1191/12,1390000)*12*(0.0504+0)+B1191*0.005,0)</f>
        <v/>
      </c>
      <c r="F1191" s="21">
        <f>IF(B1191&lt;741000,0,IF(B1191&lt;2191000,B1191-740000,IF(B1191&lt;2193000,1451000,IF(B1191&lt;2196000,1453000,IF(B1191&lt;2200000,1456000,IF(B1191&lt;3600000,ROUND(ROUNDDOWN(B1191/4,-3)*2.8,0)-80000,IF(B1191&lt;6600000,ROUND(ROUNDDOWN(B1191/4,-3)*3.2,0)-440000,IF(B1191&lt;8500000,ROUNDDOWN(B1191*0.9,0)-1100000,B1191-1950000))))))))</f>
        <v/>
      </c>
      <c r="G1191" s="21">
        <f>IF(F1191&gt;23500000,NA(),IF(F1191&lt;=4890000,1040000,IF(F1191&lt;=6550000,670000,620000)))</f>
        <v/>
      </c>
      <c r="H1191" s="21">
        <f>IF(D1191&lt;=0,0,MAX(0,MIN(2000000,D1191-MIN(100000,ROUNDDOWN(F1191*0.05,0)))))</f>
        <v/>
      </c>
      <c r="I1191" s="21">
        <f>IF(C1191&lt;=2000,0,MIN(C1191,ROUNDDOWN(F1191*0.4,0))-2000)</f>
        <v/>
      </c>
      <c r="J1191" s="21">
        <f>MAX(0,ROUNDDOWN(F1191-E1191-G1191,-3))</f>
        <v/>
      </c>
      <c r="K1191" s="21">
        <f>MAX(0,ROUNDDOWN(F1191-E1191-G1191-H1191-I1191,-3))</f>
        <v/>
      </c>
      <c r="L1191" s="21">
        <f>MAX(0,ROUNDDOWN(F1191-E1191-G1191-H1191,-3))</f>
        <v/>
      </c>
      <c r="M1191" s="21">
        <f>IF(J1191&lt;=0,0,ROUNDDOWN((J1191*LOOKUP(J1191,{0,1950001,3300001,6950001,9000001,18000001,40000001},{0.05,0.1,0.2,0.23,0.33,0.4,0.45})-LOOKUP(J1191,{0,1950001,3300001,6950001,9000001,18000001,40000001},{0,97500,427500,636000,1536000,2796000,4796000}))*1.021,-2))</f>
        <v/>
      </c>
      <c r="N1191" s="21">
        <f>IF(K1191&lt;=0,0,ROUNDDOWN((K1191*LOOKUP(K1191,{0,1950001,3300001,6950001,9000001,18000001,40000001},{0.05,0.1,0.2,0.23,0.33,0.4,0.45})-LOOKUP(K1191,{0,1950001,3300001,6950001,9000001,18000001,40000001},{0,97500,427500,636000,1536000,2796000,4796000}))*1.021,-2))</f>
        <v/>
      </c>
      <c r="O1191" s="21">
        <f>IF(L1191&lt;=0,0,ROUNDDOWN((L1191*LOOKUP(L1191,{0,1950001,3300001,6950001,9000001,18000001,40000001},{0.05,0.1,0.2,0.23,0.33,0.4,0.45})-LOOKUP(L1191,{0,1950001,3300001,6950001,9000001,18000001,40000001},{0,97500,427500,636000,1536000,2796000,4796000}))*1.021,-2))</f>
        <v/>
      </c>
      <c r="P1191" s="21">
        <f>MAX(0,ROUNDDOWN(F1191-E1191-430000,-3))</f>
        <v/>
      </c>
      <c r="Q1191" s="21">
        <f>MAX(0,ROUNDDOWN(F1191-E1191-430000-H1191,-3))</f>
        <v/>
      </c>
      <c r="R1191" s="21">
        <f>IF(F1191&lt;=450000,0,MAX(0,P1191*0.06-MIN(50000,P1191)*0.03))</f>
        <v/>
      </c>
      <c r="S1191" s="21">
        <f>IF(F1191&lt;=450000,0,MAX(0,P1191*0.04-MIN(50000,P1191)*0.02))</f>
        <v/>
      </c>
      <c r="T1191" s="21">
        <f>IF(F1191&lt;=450000,0,MAX(0,Q1191*0.06-MIN(50000,Q1191)*0.03))</f>
        <v/>
      </c>
      <c r="U1191" s="21">
        <f>IF(F1191&lt;=450000,0,MAX(0,Q1191*0.04-MIN(50000,Q1191)*0.02))</f>
        <v/>
      </c>
      <c r="V1191" s="21">
        <f>50000+MAX(0,G1191-480000)</f>
        <v/>
      </c>
      <c r="W1191" s="21">
        <f>P1191-V1191</f>
        <v/>
      </c>
      <c r="X1191" s="21">
        <f>Q1191-V1191</f>
        <v/>
      </c>
      <c r="Y1191" s="22">
        <f>IF(W1191&lt;0,0.9,LOOKUP(W1191,{0,1950001,3300001,6950001,9000001,18000001,40000001},{0.84895,0.7979,0.6958,0.66517,0.56307,0.4916,0.44055}))</f>
        <v/>
      </c>
      <c r="Z1191" s="22">
        <f>IF(X1191&lt;0,0.9,LOOKUP(X1191,{0,1950001,3300001,6950001,9000001,18000001,40000001},{0.84895,0.7979,0.6958,0.66517,0.56307,0.4916,0.44055}))</f>
        <v/>
      </c>
      <c r="AA1191" s="22">
        <f>IF(W1191&lt;0,0,CHOOSE(MATCH(W1191,{0,1950001,3300001,6950001,9000001},1),5.105/84.895,10.21/79.79,20.42/69.58,23.483/66.517,33.693/56.307))</f>
        <v/>
      </c>
      <c r="AB1191" s="21">
        <f>IF(C1191&lt;=2000,0,(MIN(C1191,ROUNDDOWN(F1191*0.3,0))-2000)*0.1)</f>
        <v/>
      </c>
      <c r="AC1191" s="21">
        <f>IF(C1191&lt;=2000,0,MIN((C1191-2000)*Y1191,(R1191+S1191)*0.2))</f>
        <v/>
      </c>
      <c r="AD1191" s="21">
        <f>IF(C1191&lt;=2000,0,MIN((C1191-2000)*Z1191,(T1191+U1191)*0.2))</f>
        <v/>
      </c>
      <c r="AE1191" s="21">
        <f>AC1191*AA1191</f>
        <v/>
      </c>
      <c r="AF1191" s="21">
        <f>ROUNDDOWN(R1191,-2)+ROUNDDOWN(S1191,-2)</f>
        <v/>
      </c>
      <c r="AG1191" s="21">
        <f>ROUNDDOWN(MAX(0,R1191-(AB1191+AC1191+AE1191)*0.6),-2)+ROUNDDOWN(MAX(0,S1191-(AB1191+AC1191+AE1191)*0.4),-2)</f>
        <v/>
      </c>
      <c r="AH1191" s="21">
        <f>ROUNDDOWN(MAX(0,T1191-(AB1191+AD1191)*0.6),-2)+ROUNDDOWN(MAX(0,U1191-(AB1191+AD1191)*0.4),-2)</f>
        <v/>
      </c>
      <c r="AI1191" s="21">
        <f>ROUNDDOWN(T1191,-2)+ROUNDDOWN(U1191,-2)</f>
        <v/>
      </c>
      <c r="AJ1191" s="21">
        <f>M1191+AF1191</f>
        <v/>
      </c>
      <c r="AK1191" s="21">
        <f>M1191+AG1191</f>
        <v/>
      </c>
      <c r="AL1191" s="21">
        <f>N1191+AH1191</f>
        <v/>
      </c>
      <c r="AM1191" s="21">
        <f>O1191+AI1191</f>
        <v/>
      </c>
      <c r="AN1191" s="21">
        <f>N1191+AI1191</f>
        <v/>
      </c>
      <c r="AO1191" s="21">
        <f>ROUNDDOWN((R1191+S1191)*0.2/Y1191+2000,0)</f>
        <v/>
      </c>
      <c r="AP1191" s="21">
        <f>ROUNDDOWN((T1191+U1191)*0.2/Z1191+2000,0)</f>
        <v/>
      </c>
      <c r="AQ1191" s="21">
        <f>AL1191-AK1191</f>
        <v/>
      </c>
      <c r="AR1191" s="21">
        <f>AM1191-AK1191</f>
        <v/>
      </c>
      <c r="AS1191" s="21">
        <f>AM1191-AL1191</f>
        <v/>
      </c>
      <c r="AT1191" s="21">
        <f>AK1191+C1191-AJ1191</f>
        <v/>
      </c>
      <c r="AU1191" s="21">
        <f>AL1191+C1191-AM1191</f>
        <v/>
      </c>
      <c r="AV1191" s="21">
        <f>AN1191+C1191-AM1191</f>
        <v/>
      </c>
    </row>
    <row r="1192">
      <c r="A1192" t="inlineStr">
        <is>
          <t>医療費の境目</t>
        </is>
      </c>
      <c r="B1192" s="21">
        <f>'3_医療費の境目'!$B$3</f>
        <v/>
      </c>
      <c r="C1192" s="21">
        <f>IF('3_医療費の境目'!$B$4="",AO1192,'3_医療費の境目'!$B$4)</f>
        <v/>
      </c>
      <c r="D1192" s="21">
        <f>'3_医療費の境目'!D1192</f>
        <v/>
      </c>
      <c r="E1192" s="21">
        <f>ROUND(MIN(B1192/12,650000)*12*0.0915+MIN(B1192/12,1390000)*12*(0.0504+0)+B1192*0.005,0)</f>
        <v/>
      </c>
      <c r="F1192" s="21">
        <f>IF(B1192&lt;741000,0,IF(B1192&lt;2191000,B1192-740000,IF(B1192&lt;2193000,1451000,IF(B1192&lt;2196000,1453000,IF(B1192&lt;2200000,1456000,IF(B1192&lt;3600000,ROUND(ROUNDDOWN(B1192/4,-3)*2.8,0)-80000,IF(B1192&lt;6600000,ROUND(ROUNDDOWN(B1192/4,-3)*3.2,0)-440000,IF(B1192&lt;8500000,ROUNDDOWN(B1192*0.9,0)-1100000,B1192-1950000))))))))</f>
        <v/>
      </c>
      <c r="G1192" s="21">
        <f>IF(F1192&gt;23500000,NA(),IF(F1192&lt;=4890000,1040000,IF(F1192&lt;=6550000,670000,620000)))</f>
        <v/>
      </c>
      <c r="H1192" s="21">
        <f>IF(D1192&lt;=0,0,MAX(0,MIN(2000000,D1192-MIN(100000,ROUNDDOWN(F1192*0.05,0)))))</f>
        <v/>
      </c>
      <c r="I1192" s="21">
        <f>IF(C1192&lt;=2000,0,MIN(C1192,ROUNDDOWN(F1192*0.4,0))-2000)</f>
        <v/>
      </c>
      <c r="J1192" s="21">
        <f>MAX(0,ROUNDDOWN(F1192-E1192-G1192,-3))</f>
        <v/>
      </c>
      <c r="K1192" s="21">
        <f>MAX(0,ROUNDDOWN(F1192-E1192-G1192-H1192-I1192,-3))</f>
        <v/>
      </c>
      <c r="L1192" s="21">
        <f>MAX(0,ROUNDDOWN(F1192-E1192-G1192-H1192,-3))</f>
        <v/>
      </c>
      <c r="M1192" s="21">
        <f>IF(J1192&lt;=0,0,ROUNDDOWN((J1192*LOOKUP(J1192,{0,1950001,3300001,6950001,9000001,18000001,40000001},{0.05,0.1,0.2,0.23,0.33,0.4,0.45})-LOOKUP(J1192,{0,1950001,3300001,6950001,9000001,18000001,40000001},{0,97500,427500,636000,1536000,2796000,4796000}))*1.021,-2))</f>
        <v/>
      </c>
      <c r="N1192" s="21">
        <f>IF(K1192&lt;=0,0,ROUNDDOWN((K1192*LOOKUP(K1192,{0,1950001,3300001,6950001,9000001,18000001,40000001},{0.05,0.1,0.2,0.23,0.33,0.4,0.45})-LOOKUP(K1192,{0,1950001,3300001,6950001,9000001,18000001,40000001},{0,97500,427500,636000,1536000,2796000,4796000}))*1.021,-2))</f>
        <v/>
      </c>
      <c r="O1192" s="21">
        <f>IF(L1192&lt;=0,0,ROUNDDOWN((L1192*LOOKUP(L1192,{0,1950001,3300001,6950001,9000001,18000001,40000001},{0.05,0.1,0.2,0.23,0.33,0.4,0.45})-LOOKUP(L1192,{0,1950001,3300001,6950001,9000001,18000001,40000001},{0,97500,427500,636000,1536000,2796000,4796000}))*1.021,-2))</f>
        <v/>
      </c>
      <c r="P1192" s="21">
        <f>MAX(0,ROUNDDOWN(F1192-E1192-430000,-3))</f>
        <v/>
      </c>
      <c r="Q1192" s="21">
        <f>MAX(0,ROUNDDOWN(F1192-E1192-430000-H1192,-3))</f>
        <v/>
      </c>
      <c r="R1192" s="21">
        <f>IF(F1192&lt;=450000,0,MAX(0,P1192*0.06-MIN(50000,P1192)*0.03))</f>
        <v/>
      </c>
      <c r="S1192" s="21">
        <f>IF(F1192&lt;=450000,0,MAX(0,P1192*0.04-MIN(50000,P1192)*0.02))</f>
        <v/>
      </c>
      <c r="T1192" s="21">
        <f>IF(F1192&lt;=450000,0,MAX(0,Q1192*0.06-MIN(50000,Q1192)*0.03))</f>
        <v/>
      </c>
      <c r="U1192" s="21">
        <f>IF(F1192&lt;=450000,0,MAX(0,Q1192*0.04-MIN(50000,Q1192)*0.02))</f>
        <v/>
      </c>
      <c r="V1192" s="21">
        <f>50000+MAX(0,G1192-480000)</f>
        <v/>
      </c>
      <c r="W1192" s="21">
        <f>P1192-V1192</f>
        <v/>
      </c>
      <c r="X1192" s="21">
        <f>Q1192-V1192</f>
        <v/>
      </c>
      <c r="Y1192" s="22">
        <f>IF(W1192&lt;0,0.9,LOOKUP(W1192,{0,1950001,3300001,6950001,9000001,18000001,40000001},{0.84895,0.7979,0.6958,0.66517,0.56307,0.4916,0.44055}))</f>
        <v/>
      </c>
      <c r="Z1192" s="22">
        <f>IF(X1192&lt;0,0.9,LOOKUP(X1192,{0,1950001,3300001,6950001,9000001,18000001,40000001},{0.84895,0.7979,0.6958,0.66517,0.56307,0.4916,0.44055}))</f>
        <v/>
      </c>
      <c r="AA1192" s="22">
        <f>IF(W1192&lt;0,0,CHOOSE(MATCH(W1192,{0,1950001,3300001,6950001,9000001},1),5.105/84.895,10.21/79.79,20.42/69.58,23.483/66.517,33.693/56.307))</f>
        <v/>
      </c>
      <c r="AB1192" s="21">
        <f>IF(C1192&lt;=2000,0,(MIN(C1192,ROUNDDOWN(F1192*0.3,0))-2000)*0.1)</f>
        <v/>
      </c>
      <c r="AC1192" s="21">
        <f>IF(C1192&lt;=2000,0,MIN((C1192-2000)*Y1192,(R1192+S1192)*0.2))</f>
        <v/>
      </c>
      <c r="AD1192" s="21">
        <f>IF(C1192&lt;=2000,0,MIN((C1192-2000)*Z1192,(T1192+U1192)*0.2))</f>
        <v/>
      </c>
      <c r="AE1192" s="21">
        <f>AC1192*AA1192</f>
        <v/>
      </c>
      <c r="AF1192" s="21">
        <f>ROUNDDOWN(R1192,-2)+ROUNDDOWN(S1192,-2)</f>
        <v/>
      </c>
      <c r="AG1192" s="21">
        <f>ROUNDDOWN(MAX(0,R1192-(AB1192+AC1192+AE1192)*0.6),-2)+ROUNDDOWN(MAX(0,S1192-(AB1192+AC1192+AE1192)*0.4),-2)</f>
        <v/>
      </c>
      <c r="AH1192" s="21">
        <f>ROUNDDOWN(MAX(0,T1192-(AB1192+AD1192)*0.6),-2)+ROUNDDOWN(MAX(0,U1192-(AB1192+AD1192)*0.4),-2)</f>
        <v/>
      </c>
      <c r="AI1192" s="21">
        <f>ROUNDDOWN(T1192,-2)+ROUNDDOWN(U1192,-2)</f>
        <v/>
      </c>
      <c r="AJ1192" s="21">
        <f>M1192+AF1192</f>
        <v/>
      </c>
      <c r="AK1192" s="21">
        <f>M1192+AG1192</f>
        <v/>
      </c>
      <c r="AL1192" s="21">
        <f>N1192+AH1192</f>
        <v/>
      </c>
      <c r="AM1192" s="21">
        <f>O1192+AI1192</f>
        <v/>
      </c>
      <c r="AN1192" s="21">
        <f>N1192+AI1192</f>
        <v/>
      </c>
      <c r="AO1192" s="21">
        <f>ROUNDDOWN((R1192+S1192)*0.2/Y1192+2000,0)</f>
        <v/>
      </c>
      <c r="AP1192" s="21">
        <f>ROUNDDOWN((T1192+U1192)*0.2/Z1192+2000,0)</f>
        <v/>
      </c>
      <c r="AQ1192" s="21">
        <f>AL1192-AK1192</f>
        <v/>
      </c>
      <c r="AR1192" s="21">
        <f>AM1192-AK1192</f>
        <v/>
      </c>
      <c r="AS1192" s="21">
        <f>AM1192-AL1192</f>
        <v/>
      </c>
      <c r="AT1192" s="21">
        <f>AK1192+C1192-AJ1192</f>
        <v/>
      </c>
      <c r="AU1192" s="21">
        <f>AL1192+C1192-AM1192</f>
        <v/>
      </c>
      <c r="AV1192" s="21">
        <f>AN1192+C1192-AM1192</f>
        <v/>
      </c>
    </row>
    <row r="1193">
      <c r="A1193" t="inlineStr">
        <is>
          <t>医療費の境目</t>
        </is>
      </c>
      <c r="B1193" s="21">
        <f>'3_医療費の境目'!$B$3</f>
        <v/>
      </c>
      <c r="C1193" s="21">
        <f>IF('3_医療費の境目'!$B$4="",AO1193,'3_医療費の境目'!$B$4)</f>
        <v/>
      </c>
      <c r="D1193" s="21">
        <f>'3_医療費の境目'!D1193</f>
        <v/>
      </c>
      <c r="E1193" s="21">
        <f>ROUND(MIN(B1193/12,650000)*12*0.0915+MIN(B1193/12,1390000)*12*(0.0504+0)+B1193*0.005,0)</f>
        <v/>
      </c>
      <c r="F1193" s="21">
        <f>IF(B1193&lt;741000,0,IF(B1193&lt;2191000,B1193-740000,IF(B1193&lt;2193000,1451000,IF(B1193&lt;2196000,1453000,IF(B1193&lt;2200000,1456000,IF(B1193&lt;3600000,ROUND(ROUNDDOWN(B1193/4,-3)*2.8,0)-80000,IF(B1193&lt;6600000,ROUND(ROUNDDOWN(B1193/4,-3)*3.2,0)-440000,IF(B1193&lt;8500000,ROUNDDOWN(B1193*0.9,0)-1100000,B1193-1950000))))))))</f>
        <v/>
      </c>
      <c r="G1193" s="21">
        <f>IF(F1193&gt;23500000,NA(),IF(F1193&lt;=4890000,1040000,IF(F1193&lt;=6550000,670000,620000)))</f>
        <v/>
      </c>
      <c r="H1193" s="21">
        <f>IF(D1193&lt;=0,0,MAX(0,MIN(2000000,D1193-MIN(100000,ROUNDDOWN(F1193*0.05,0)))))</f>
        <v/>
      </c>
      <c r="I1193" s="21">
        <f>IF(C1193&lt;=2000,0,MIN(C1193,ROUNDDOWN(F1193*0.4,0))-2000)</f>
        <v/>
      </c>
      <c r="J1193" s="21">
        <f>MAX(0,ROUNDDOWN(F1193-E1193-G1193,-3))</f>
        <v/>
      </c>
      <c r="K1193" s="21">
        <f>MAX(0,ROUNDDOWN(F1193-E1193-G1193-H1193-I1193,-3))</f>
        <v/>
      </c>
      <c r="L1193" s="21">
        <f>MAX(0,ROUNDDOWN(F1193-E1193-G1193-H1193,-3))</f>
        <v/>
      </c>
      <c r="M1193" s="21">
        <f>IF(J1193&lt;=0,0,ROUNDDOWN((J1193*LOOKUP(J1193,{0,1950001,3300001,6950001,9000001,18000001,40000001},{0.05,0.1,0.2,0.23,0.33,0.4,0.45})-LOOKUP(J1193,{0,1950001,3300001,6950001,9000001,18000001,40000001},{0,97500,427500,636000,1536000,2796000,4796000}))*1.021,-2))</f>
        <v/>
      </c>
      <c r="N1193" s="21">
        <f>IF(K1193&lt;=0,0,ROUNDDOWN((K1193*LOOKUP(K1193,{0,1950001,3300001,6950001,9000001,18000001,40000001},{0.05,0.1,0.2,0.23,0.33,0.4,0.45})-LOOKUP(K1193,{0,1950001,3300001,6950001,9000001,18000001,40000001},{0,97500,427500,636000,1536000,2796000,4796000}))*1.021,-2))</f>
        <v/>
      </c>
      <c r="O1193" s="21">
        <f>IF(L1193&lt;=0,0,ROUNDDOWN((L1193*LOOKUP(L1193,{0,1950001,3300001,6950001,9000001,18000001,40000001},{0.05,0.1,0.2,0.23,0.33,0.4,0.45})-LOOKUP(L1193,{0,1950001,3300001,6950001,9000001,18000001,40000001},{0,97500,427500,636000,1536000,2796000,4796000}))*1.021,-2))</f>
        <v/>
      </c>
      <c r="P1193" s="21">
        <f>MAX(0,ROUNDDOWN(F1193-E1193-430000,-3))</f>
        <v/>
      </c>
      <c r="Q1193" s="21">
        <f>MAX(0,ROUNDDOWN(F1193-E1193-430000-H1193,-3))</f>
        <v/>
      </c>
      <c r="R1193" s="21">
        <f>IF(F1193&lt;=450000,0,MAX(0,P1193*0.06-MIN(50000,P1193)*0.03))</f>
        <v/>
      </c>
      <c r="S1193" s="21">
        <f>IF(F1193&lt;=450000,0,MAX(0,P1193*0.04-MIN(50000,P1193)*0.02))</f>
        <v/>
      </c>
      <c r="T1193" s="21">
        <f>IF(F1193&lt;=450000,0,MAX(0,Q1193*0.06-MIN(50000,Q1193)*0.03))</f>
        <v/>
      </c>
      <c r="U1193" s="21">
        <f>IF(F1193&lt;=450000,0,MAX(0,Q1193*0.04-MIN(50000,Q1193)*0.02))</f>
        <v/>
      </c>
      <c r="V1193" s="21">
        <f>50000+MAX(0,G1193-480000)</f>
        <v/>
      </c>
      <c r="W1193" s="21">
        <f>P1193-V1193</f>
        <v/>
      </c>
      <c r="X1193" s="21">
        <f>Q1193-V1193</f>
        <v/>
      </c>
      <c r="Y1193" s="22">
        <f>IF(W1193&lt;0,0.9,LOOKUP(W1193,{0,1950001,3300001,6950001,9000001,18000001,40000001},{0.84895,0.7979,0.6958,0.66517,0.56307,0.4916,0.44055}))</f>
        <v/>
      </c>
      <c r="Z1193" s="22">
        <f>IF(X1193&lt;0,0.9,LOOKUP(X1193,{0,1950001,3300001,6950001,9000001,18000001,40000001},{0.84895,0.7979,0.6958,0.66517,0.56307,0.4916,0.44055}))</f>
        <v/>
      </c>
      <c r="AA1193" s="22">
        <f>IF(W1193&lt;0,0,CHOOSE(MATCH(W1193,{0,1950001,3300001,6950001,9000001},1),5.105/84.895,10.21/79.79,20.42/69.58,23.483/66.517,33.693/56.307))</f>
        <v/>
      </c>
      <c r="AB1193" s="21">
        <f>IF(C1193&lt;=2000,0,(MIN(C1193,ROUNDDOWN(F1193*0.3,0))-2000)*0.1)</f>
        <v/>
      </c>
      <c r="AC1193" s="21">
        <f>IF(C1193&lt;=2000,0,MIN((C1193-2000)*Y1193,(R1193+S1193)*0.2))</f>
        <v/>
      </c>
      <c r="AD1193" s="21">
        <f>IF(C1193&lt;=2000,0,MIN((C1193-2000)*Z1193,(T1193+U1193)*0.2))</f>
        <v/>
      </c>
      <c r="AE1193" s="21">
        <f>AC1193*AA1193</f>
        <v/>
      </c>
      <c r="AF1193" s="21">
        <f>ROUNDDOWN(R1193,-2)+ROUNDDOWN(S1193,-2)</f>
        <v/>
      </c>
      <c r="AG1193" s="21">
        <f>ROUNDDOWN(MAX(0,R1193-(AB1193+AC1193+AE1193)*0.6),-2)+ROUNDDOWN(MAX(0,S1193-(AB1193+AC1193+AE1193)*0.4),-2)</f>
        <v/>
      </c>
      <c r="AH1193" s="21">
        <f>ROUNDDOWN(MAX(0,T1193-(AB1193+AD1193)*0.6),-2)+ROUNDDOWN(MAX(0,U1193-(AB1193+AD1193)*0.4),-2)</f>
        <v/>
      </c>
      <c r="AI1193" s="21">
        <f>ROUNDDOWN(T1193,-2)+ROUNDDOWN(U1193,-2)</f>
        <v/>
      </c>
      <c r="AJ1193" s="21">
        <f>M1193+AF1193</f>
        <v/>
      </c>
      <c r="AK1193" s="21">
        <f>M1193+AG1193</f>
        <v/>
      </c>
      <c r="AL1193" s="21">
        <f>N1193+AH1193</f>
        <v/>
      </c>
      <c r="AM1193" s="21">
        <f>O1193+AI1193</f>
        <v/>
      </c>
      <c r="AN1193" s="21">
        <f>N1193+AI1193</f>
        <v/>
      </c>
      <c r="AO1193" s="21">
        <f>ROUNDDOWN((R1193+S1193)*0.2/Y1193+2000,0)</f>
        <v/>
      </c>
      <c r="AP1193" s="21">
        <f>ROUNDDOWN((T1193+U1193)*0.2/Z1193+2000,0)</f>
        <v/>
      </c>
      <c r="AQ1193" s="21">
        <f>AL1193-AK1193</f>
        <v/>
      </c>
      <c r="AR1193" s="21">
        <f>AM1193-AK1193</f>
        <v/>
      </c>
      <c r="AS1193" s="21">
        <f>AM1193-AL1193</f>
        <v/>
      </c>
      <c r="AT1193" s="21">
        <f>AK1193+C1193-AJ1193</f>
        <v/>
      </c>
      <c r="AU1193" s="21">
        <f>AL1193+C1193-AM1193</f>
        <v/>
      </c>
      <c r="AV1193" s="21">
        <f>AN1193+C1193-AM1193</f>
        <v/>
      </c>
    </row>
    <row r="1194">
      <c r="A1194" t="inlineStr">
        <is>
          <t>医療費の境目</t>
        </is>
      </c>
      <c r="B1194" s="21">
        <f>'3_医療費の境目'!$B$3</f>
        <v/>
      </c>
      <c r="C1194" s="21">
        <f>IF('3_医療費の境目'!$B$4="",AO1194,'3_医療費の境目'!$B$4)</f>
        <v/>
      </c>
      <c r="D1194" s="21">
        <f>'3_医療費の境目'!D1194</f>
        <v/>
      </c>
      <c r="E1194" s="21">
        <f>ROUND(MIN(B1194/12,650000)*12*0.0915+MIN(B1194/12,1390000)*12*(0.0504+0)+B1194*0.005,0)</f>
        <v/>
      </c>
      <c r="F1194" s="21">
        <f>IF(B1194&lt;741000,0,IF(B1194&lt;2191000,B1194-740000,IF(B1194&lt;2193000,1451000,IF(B1194&lt;2196000,1453000,IF(B1194&lt;2200000,1456000,IF(B1194&lt;3600000,ROUND(ROUNDDOWN(B1194/4,-3)*2.8,0)-80000,IF(B1194&lt;6600000,ROUND(ROUNDDOWN(B1194/4,-3)*3.2,0)-440000,IF(B1194&lt;8500000,ROUNDDOWN(B1194*0.9,0)-1100000,B1194-1950000))))))))</f>
        <v/>
      </c>
      <c r="G1194" s="21">
        <f>IF(F1194&gt;23500000,NA(),IF(F1194&lt;=4890000,1040000,IF(F1194&lt;=6550000,670000,620000)))</f>
        <v/>
      </c>
      <c r="H1194" s="21">
        <f>IF(D1194&lt;=0,0,MAX(0,MIN(2000000,D1194-MIN(100000,ROUNDDOWN(F1194*0.05,0)))))</f>
        <v/>
      </c>
      <c r="I1194" s="21">
        <f>IF(C1194&lt;=2000,0,MIN(C1194,ROUNDDOWN(F1194*0.4,0))-2000)</f>
        <v/>
      </c>
      <c r="J1194" s="21">
        <f>MAX(0,ROUNDDOWN(F1194-E1194-G1194,-3))</f>
        <v/>
      </c>
      <c r="K1194" s="21">
        <f>MAX(0,ROUNDDOWN(F1194-E1194-G1194-H1194-I1194,-3))</f>
        <v/>
      </c>
      <c r="L1194" s="21">
        <f>MAX(0,ROUNDDOWN(F1194-E1194-G1194-H1194,-3))</f>
        <v/>
      </c>
      <c r="M1194" s="21">
        <f>IF(J1194&lt;=0,0,ROUNDDOWN((J1194*LOOKUP(J1194,{0,1950001,3300001,6950001,9000001,18000001,40000001},{0.05,0.1,0.2,0.23,0.33,0.4,0.45})-LOOKUP(J1194,{0,1950001,3300001,6950001,9000001,18000001,40000001},{0,97500,427500,636000,1536000,2796000,4796000}))*1.021,-2))</f>
        <v/>
      </c>
      <c r="N1194" s="21">
        <f>IF(K1194&lt;=0,0,ROUNDDOWN((K1194*LOOKUP(K1194,{0,1950001,3300001,6950001,9000001,18000001,40000001},{0.05,0.1,0.2,0.23,0.33,0.4,0.45})-LOOKUP(K1194,{0,1950001,3300001,6950001,9000001,18000001,40000001},{0,97500,427500,636000,1536000,2796000,4796000}))*1.021,-2))</f>
        <v/>
      </c>
      <c r="O1194" s="21">
        <f>IF(L1194&lt;=0,0,ROUNDDOWN((L1194*LOOKUP(L1194,{0,1950001,3300001,6950001,9000001,18000001,40000001},{0.05,0.1,0.2,0.23,0.33,0.4,0.45})-LOOKUP(L1194,{0,1950001,3300001,6950001,9000001,18000001,40000001},{0,97500,427500,636000,1536000,2796000,4796000}))*1.021,-2))</f>
        <v/>
      </c>
      <c r="P1194" s="21">
        <f>MAX(0,ROUNDDOWN(F1194-E1194-430000,-3))</f>
        <v/>
      </c>
      <c r="Q1194" s="21">
        <f>MAX(0,ROUNDDOWN(F1194-E1194-430000-H1194,-3))</f>
        <v/>
      </c>
      <c r="R1194" s="21">
        <f>IF(F1194&lt;=450000,0,MAX(0,P1194*0.06-MIN(50000,P1194)*0.03))</f>
        <v/>
      </c>
      <c r="S1194" s="21">
        <f>IF(F1194&lt;=450000,0,MAX(0,P1194*0.04-MIN(50000,P1194)*0.02))</f>
        <v/>
      </c>
      <c r="T1194" s="21">
        <f>IF(F1194&lt;=450000,0,MAX(0,Q1194*0.06-MIN(50000,Q1194)*0.03))</f>
        <v/>
      </c>
      <c r="U1194" s="21">
        <f>IF(F1194&lt;=450000,0,MAX(0,Q1194*0.04-MIN(50000,Q1194)*0.02))</f>
        <v/>
      </c>
      <c r="V1194" s="21">
        <f>50000+MAX(0,G1194-480000)</f>
        <v/>
      </c>
      <c r="W1194" s="21">
        <f>P1194-V1194</f>
        <v/>
      </c>
      <c r="X1194" s="21">
        <f>Q1194-V1194</f>
        <v/>
      </c>
      <c r="Y1194" s="22">
        <f>IF(W1194&lt;0,0.9,LOOKUP(W1194,{0,1950001,3300001,6950001,9000001,18000001,40000001},{0.84895,0.7979,0.6958,0.66517,0.56307,0.4916,0.44055}))</f>
        <v/>
      </c>
      <c r="Z1194" s="22">
        <f>IF(X1194&lt;0,0.9,LOOKUP(X1194,{0,1950001,3300001,6950001,9000001,18000001,40000001},{0.84895,0.7979,0.6958,0.66517,0.56307,0.4916,0.44055}))</f>
        <v/>
      </c>
      <c r="AA1194" s="22">
        <f>IF(W1194&lt;0,0,CHOOSE(MATCH(W1194,{0,1950001,3300001,6950001,9000001},1),5.105/84.895,10.21/79.79,20.42/69.58,23.483/66.517,33.693/56.307))</f>
        <v/>
      </c>
      <c r="AB1194" s="21">
        <f>IF(C1194&lt;=2000,0,(MIN(C1194,ROUNDDOWN(F1194*0.3,0))-2000)*0.1)</f>
        <v/>
      </c>
      <c r="AC1194" s="21">
        <f>IF(C1194&lt;=2000,0,MIN((C1194-2000)*Y1194,(R1194+S1194)*0.2))</f>
        <v/>
      </c>
      <c r="AD1194" s="21">
        <f>IF(C1194&lt;=2000,0,MIN((C1194-2000)*Z1194,(T1194+U1194)*0.2))</f>
        <v/>
      </c>
      <c r="AE1194" s="21">
        <f>AC1194*AA1194</f>
        <v/>
      </c>
      <c r="AF1194" s="21">
        <f>ROUNDDOWN(R1194,-2)+ROUNDDOWN(S1194,-2)</f>
        <v/>
      </c>
      <c r="AG1194" s="21">
        <f>ROUNDDOWN(MAX(0,R1194-(AB1194+AC1194+AE1194)*0.6),-2)+ROUNDDOWN(MAX(0,S1194-(AB1194+AC1194+AE1194)*0.4),-2)</f>
        <v/>
      </c>
      <c r="AH1194" s="21">
        <f>ROUNDDOWN(MAX(0,T1194-(AB1194+AD1194)*0.6),-2)+ROUNDDOWN(MAX(0,U1194-(AB1194+AD1194)*0.4),-2)</f>
        <v/>
      </c>
      <c r="AI1194" s="21">
        <f>ROUNDDOWN(T1194,-2)+ROUNDDOWN(U1194,-2)</f>
        <v/>
      </c>
      <c r="AJ1194" s="21">
        <f>M1194+AF1194</f>
        <v/>
      </c>
      <c r="AK1194" s="21">
        <f>M1194+AG1194</f>
        <v/>
      </c>
      <c r="AL1194" s="21">
        <f>N1194+AH1194</f>
        <v/>
      </c>
      <c r="AM1194" s="21">
        <f>O1194+AI1194</f>
        <v/>
      </c>
      <c r="AN1194" s="21">
        <f>N1194+AI1194</f>
        <v/>
      </c>
      <c r="AO1194" s="21">
        <f>ROUNDDOWN((R1194+S1194)*0.2/Y1194+2000,0)</f>
        <v/>
      </c>
      <c r="AP1194" s="21">
        <f>ROUNDDOWN((T1194+U1194)*0.2/Z1194+2000,0)</f>
        <v/>
      </c>
      <c r="AQ1194" s="21">
        <f>AL1194-AK1194</f>
        <v/>
      </c>
      <c r="AR1194" s="21">
        <f>AM1194-AK1194</f>
        <v/>
      </c>
      <c r="AS1194" s="21">
        <f>AM1194-AL1194</f>
        <v/>
      </c>
      <c r="AT1194" s="21">
        <f>AK1194+C1194-AJ1194</f>
        <v/>
      </c>
      <c r="AU1194" s="21">
        <f>AL1194+C1194-AM1194</f>
        <v/>
      </c>
      <c r="AV1194" s="21">
        <f>AN1194+C1194-AM1194</f>
        <v/>
      </c>
    </row>
    <row r="1195">
      <c r="A1195" t="inlineStr">
        <is>
          <t>医療費の境目</t>
        </is>
      </c>
      <c r="B1195" s="21">
        <f>'3_医療費の境目'!$B$3</f>
        <v/>
      </c>
      <c r="C1195" s="21">
        <f>IF('3_医療費の境目'!$B$4="",AO1195,'3_医療費の境目'!$B$4)</f>
        <v/>
      </c>
      <c r="D1195" s="21">
        <f>'3_医療費の境目'!D1195</f>
        <v/>
      </c>
      <c r="E1195" s="21">
        <f>ROUND(MIN(B1195/12,650000)*12*0.0915+MIN(B1195/12,1390000)*12*(0.0504+0)+B1195*0.005,0)</f>
        <v/>
      </c>
      <c r="F1195" s="21">
        <f>IF(B1195&lt;741000,0,IF(B1195&lt;2191000,B1195-740000,IF(B1195&lt;2193000,1451000,IF(B1195&lt;2196000,1453000,IF(B1195&lt;2200000,1456000,IF(B1195&lt;3600000,ROUND(ROUNDDOWN(B1195/4,-3)*2.8,0)-80000,IF(B1195&lt;6600000,ROUND(ROUNDDOWN(B1195/4,-3)*3.2,0)-440000,IF(B1195&lt;8500000,ROUNDDOWN(B1195*0.9,0)-1100000,B1195-1950000))))))))</f>
        <v/>
      </c>
      <c r="G1195" s="21">
        <f>IF(F1195&gt;23500000,NA(),IF(F1195&lt;=4890000,1040000,IF(F1195&lt;=6550000,670000,620000)))</f>
        <v/>
      </c>
      <c r="H1195" s="21">
        <f>IF(D1195&lt;=0,0,MAX(0,MIN(2000000,D1195-MIN(100000,ROUNDDOWN(F1195*0.05,0)))))</f>
        <v/>
      </c>
      <c r="I1195" s="21">
        <f>IF(C1195&lt;=2000,0,MIN(C1195,ROUNDDOWN(F1195*0.4,0))-2000)</f>
        <v/>
      </c>
      <c r="J1195" s="21">
        <f>MAX(0,ROUNDDOWN(F1195-E1195-G1195,-3))</f>
        <v/>
      </c>
      <c r="K1195" s="21">
        <f>MAX(0,ROUNDDOWN(F1195-E1195-G1195-H1195-I1195,-3))</f>
        <v/>
      </c>
      <c r="L1195" s="21">
        <f>MAX(0,ROUNDDOWN(F1195-E1195-G1195-H1195,-3))</f>
        <v/>
      </c>
      <c r="M1195" s="21">
        <f>IF(J1195&lt;=0,0,ROUNDDOWN((J1195*LOOKUP(J1195,{0,1950001,3300001,6950001,9000001,18000001,40000001},{0.05,0.1,0.2,0.23,0.33,0.4,0.45})-LOOKUP(J1195,{0,1950001,3300001,6950001,9000001,18000001,40000001},{0,97500,427500,636000,1536000,2796000,4796000}))*1.021,-2))</f>
        <v/>
      </c>
      <c r="N1195" s="21">
        <f>IF(K1195&lt;=0,0,ROUNDDOWN((K1195*LOOKUP(K1195,{0,1950001,3300001,6950001,9000001,18000001,40000001},{0.05,0.1,0.2,0.23,0.33,0.4,0.45})-LOOKUP(K1195,{0,1950001,3300001,6950001,9000001,18000001,40000001},{0,97500,427500,636000,1536000,2796000,4796000}))*1.021,-2))</f>
        <v/>
      </c>
      <c r="O1195" s="21">
        <f>IF(L1195&lt;=0,0,ROUNDDOWN((L1195*LOOKUP(L1195,{0,1950001,3300001,6950001,9000001,18000001,40000001},{0.05,0.1,0.2,0.23,0.33,0.4,0.45})-LOOKUP(L1195,{0,1950001,3300001,6950001,9000001,18000001,40000001},{0,97500,427500,636000,1536000,2796000,4796000}))*1.021,-2))</f>
        <v/>
      </c>
      <c r="P1195" s="21">
        <f>MAX(0,ROUNDDOWN(F1195-E1195-430000,-3))</f>
        <v/>
      </c>
      <c r="Q1195" s="21">
        <f>MAX(0,ROUNDDOWN(F1195-E1195-430000-H1195,-3))</f>
        <v/>
      </c>
      <c r="R1195" s="21">
        <f>IF(F1195&lt;=450000,0,MAX(0,P1195*0.06-MIN(50000,P1195)*0.03))</f>
        <v/>
      </c>
      <c r="S1195" s="21">
        <f>IF(F1195&lt;=450000,0,MAX(0,P1195*0.04-MIN(50000,P1195)*0.02))</f>
        <v/>
      </c>
      <c r="T1195" s="21">
        <f>IF(F1195&lt;=450000,0,MAX(0,Q1195*0.06-MIN(50000,Q1195)*0.03))</f>
        <v/>
      </c>
      <c r="U1195" s="21">
        <f>IF(F1195&lt;=450000,0,MAX(0,Q1195*0.04-MIN(50000,Q1195)*0.02))</f>
        <v/>
      </c>
      <c r="V1195" s="21">
        <f>50000+MAX(0,G1195-480000)</f>
        <v/>
      </c>
      <c r="W1195" s="21">
        <f>P1195-V1195</f>
        <v/>
      </c>
      <c r="X1195" s="21">
        <f>Q1195-V1195</f>
        <v/>
      </c>
      <c r="Y1195" s="22">
        <f>IF(W1195&lt;0,0.9,LOOKUP(W1195,{0,1950001,3300001,6950001,9000001,18000001,40000001},{0.84895,0.7979,0.6958,0.66517,0.56307,0.4916,0.44055}))</f>
        <v/>
      </c>
      <c r="Z1195" s="22">
        <f>IF(X1195&lt;0,0.9,LOOKUP(X1195,{0,1950001,3300001,6950001,9000001,18000001,40000001},{0.84895,0.7979,0.6958,0.66517,0.56307,0.4916,0.44055}))</f>
        <v/>
      </c>
      <c r="AA1195" s="22">
        <f>IF(W1195&lt;0,0,CHOOSE(MATCH(W1195,{0,1950001,3300001,6950001,9000001},1),5.105/84.895,10.21/79.79,20.42/69.58,23.483/66.517,33.693/56.307))</f>
        <v/>
      </c>
      <c r="AB1195" s="21">
        <f>IF(C1195&lt;=2000,0,(MIN(C1195,ROUNDDOWN(F1195*0.3,0))-2000)*0.1)</f>
        <v/>
      </c>
      <c r="AC1195" s="21">
        <f>IF(C1195&lt;=2000,0,MIN((C1195-2000)*Y1195,(R1195+S1195)*0.2))</f>
        <v/>
      </c>
      <c r="AD1195" s="21">
        <f>IF(C1195&lt;=2000,0,MIN((C1195-2000)*Z1195,(T1195+U1195)*0.2))</f>
        <v/>
      </c>
      <c r="AE1195" s="21">
        <f>AC1195*AA1195</f>
        <v/>
      </c>
      <c r="AF1195" s="21">
        <f>ROUNDDOWN(R1195,-2)+ROUNDDOWN(S1195,-2)</f>
        <v/>
      </c>
      <c r="AG1195" s="21">
        <f>ROUNDDOWN(MAX(0,R1195-(AB1195+AC1195+AE1195)*0.6),-2)+ROUNDDOWN(MAX(0,S1195-(AB1195+AC1195+AE1195)*0.4),-2)</f>
        <v/>
      </c>
      <c r="AH1195" s="21">
        <f>ROUNDDOWN(MAX(0,T1195-(AB1195+AD1195)*0.6),-2)+ROUNDDOWN(MAX(0,U1195-(AB1195+AD1195)*0.4),-2)</f>
        <v/>
      </c>
      <c r="AI1195" s="21">
        <f>ROUNDDOWN(T1195,-2)+ROUNDDOWN(U1195,-2)</f>
        <v/>
      </c>
      <c r="AJ1195" s="21">
        <f>M1195+AF1195</f>
        <v/>
      </c>
      <c r="AK1195" s="21">
        <f>M1195+AG1195</f>
        <v/>
      </c>
      <c r="AL1195" s="21">
        <f>N1195+AH1195</f>
        <v/>
      </c>
      <c r="AM1195" s="21">
        <f>O1195+AI1195</f>
        <v/>
      </c>
      <c r="AN1195" s="21">
        <f>N1195+AI1195</f>
        <v/>
      </c>
      <c r="AO1195" s="21">
        <f>ROUNDDOWN((R1195+S1195)*0.2/Y1195+2000,0)</f>
        <v/>
      </c>
      <c r="AP1195" s="21">
        <f>ROUNDDOWN((T1195+U1195)*0.2/Z1195+2000,0)</f>
        <v/>
      </c>
      <c r="AQ1195" s="21">
        <f>AL1195-AK1195</f>
        <v/>
      </c>
      <c r="AR1195" s="21">
        <f>AM1195-AK1195</f>
        <v/>
      </c>
      <c r="AS1195" s="21">
        <f>AM1195-AL1195</f>
        <v/>
      </c>
      <c r="AT1195" s="21">
        <f>AK1195+C1195-AJ1195</f>
        <v/>
      </c>
      <c r="AU1195" s="21">
        <f>AL1195+C1195-AM1195</f>
        <v/>
      </c>
      <c r="AV1195" s="21">
        <f>AN1195+C1195-AM1195</f>
        <v/>
      </c>
    </row>
    <row r="1196">
      <c r="A1196" t="inlineStr">
        <is>
          <t>医療費の境目</t>
        </is>
      </c>
      <c r="B1196" s="21">
        <f>'3_医療費の境目'!$B$3</f>
        <v/>
      </c>
      <c r="C1196" s="21">
        <f>IF('3_医療費の境目'!$B$4="",AO1196,'3_医療費の境目'!$B$4)</f>
        <v/>
      </c>
      <c r="D1196" s="21">
        <f>'3_医療費の境目'!D1196</f>
        <v/>
      </c>
      <c r="E1196" s="21">
        <f>ROUND(MIN(B1196/12,650000)*12*0.0915+MIN(B1196/12,1390000)*12*(0.0504+0)+B1196*0.005,0)</f>
        <v/>
      </c>
      <c r="F1196" s="21">
        <f>IF(B1196&lt;741000,0,IF(B1196&lt;2191000,B1196-740000,IF(B1196&lt;2193000,1451000,IF(B1196&lt;2196000,1453000,IF(B1196&lt;2200000,1456000,IF(B1196&lt;3600000,ROUND(ROUNDDOWN(B1196/4,-3)*2.8,0)-80000,IF(B1196&lt;6600000,ROUND(ROUNDDOWN(B1196/4,-3)*3.2,0)-440000,IF(B1196&lt;8500000,ROUNDDOWN(B1196*0.9,0)-1100000,B1196-1950000))))))))</f>
        <v/>
      </c>
      <c r="G1196" s="21">
        <f>IF(F1196&gt;23500000,NA(),IF(F1196&lt;=4890000,1040000,IF(F1196&lt;=6550000,670000,620000)))</f>
        <v/>
      </c>
      <c r="H1196" s="21">
        <f>IF(D1196&lt;=0,0,MAX(0,MIN(2000000,D1196-MIN(100000,ROUNDDOWN(F1196*0.05,0)))))</f>
        <v/>
      </c>
      <c r="I1196" s="21">
        <f>IF(C1196&lt;=2000,0,MIN(C1196,ROUNDDOWN(F1196*0.4,0))-2000)</f>
        <v/>
      </c>
      <c r="J1196" s="21">
        <f>MAX(0,ROUNDDOWN(F1196-E1196-G1196,-3))</f>
        <v/>
      </c>
      <c r="K1196" s="21">
        <f>MAX(0,ROUNDDOWN(F1196-E1196-G1196-H1196-I1196,-3))</f>
        <v/>
      </c>
      <c r="L1196" s="21">
        <f>MAX(0,ROUNDDOWN(F1196-E1196-G1196-H1196,-3))</f>
        <v/>
      </c>
      <c r="M1196" s="21">
        <f>IF(J1196&lt;=0,0,ROUNDDOWN((J1196*LOOKUP(J1196,{0,1950001,3300001,6950001,9000001,18000001,40000001},{0.05,0.1,0.2,0.23,0.33,0.4,0.45})-LOOKUP(J1196,{0,1950001,3300001,6950001,9000001,18000001,40000001},{0,97500,427500,636000,1536000,2796000,4796000}))*1.021,-2))</f>
        <v/>
      </c>
      <c r="N1196" s="21">
        <f>IF(K1196&lt;=0,0,ROUNDDOWN((K1196*LOOKUP(K1196,{0,1950001,3300001,6950001,9000001,18000001,40000001},{0.05,0.1,0.2,0.23,0.33,0.4,0.45})-LOOKUP(K1196,{0,1950001,3300001,6950001,9000001,18000001,40000001},{0,97500,427500,636000,1536000,2796000,4796000}))*1.021,-2))</f>
        <v/>
      </c>
      <c r="O1196" s="21">
        <f>IF(L1196&lt;=0,0,ROUNDDOWN((L1196*LOOKUP(L1196,{0,1950001,3300001,6950001,9000001,18000001,40000001},{0.05,0.1,0.2,0.23,0.33,0.4,0.45})-LOOKUP(L1196,{0,1950001,3300001,6950001,9000001,18000001,40000001},{0,97500,427500,636000,1536000,2796000,4796000}))*1.021,-2))</f>
        <v/>
      </c>
      <c r="P1196" s="21">
        <f>MAX(0,ROUNDDOWN(F1196-E1196-430000,-3))</f>
        <v/>
      </c>
      <c r="Q1196" s="21">
        <f>MAX(0,ROUNDDOWN(F1196-E1196-430000-H1196,-3))</f>
        <v/>
      </c>
      <c r="R1196" s="21">
        <f>IF(F1196&lt;=450000,0,MAX(0,P1196*0.06-MIN(50000,P1196)*0.03))</f>
        <v/>
      </c>
      <c r="S1196" s="21">
        <f>IF(F1196&lt;=450000,0,MAX(0,P1196*0.04-MIN(50000,P1196)*0.02))</f>
        <v/>
      </c>
      <c r="T1196" s="21">
        <f>IF(F1196&lt;=450000,0,MAX(0,Q1196*0.06-MIN(50000,Q1196)*0.03))</f>
        <v/>
      </c>
      <c r="U1196" s="21">
        <f>IF(F1196&lt;=450000,0,MAX(0,Q1196*0.04-MIN(50000,Q1196)*0.02))</f>
        <v/>
      </c>
      <c r="V1196" s="21">
        <f>50000+MAX(0,G1196-480000)</f>
        <v/>
      </c>
      <c r="W1196" s="21">
        <f>P1196-V1196</f>
        <v/>
      </c>
      <c r="X1196" s="21">
        <f>Q1196-V1196</f>
        <v/>
      </c>
      <c r="Y1196" s="22">
        <f>IF(W1196&lt;0,0.9,LOOKUP(W1196,{0,1950001,3300001,6950001,9000001,18000001,40000001},{0.84895,0.7979,0.6958,0.66517,0.56307,0.4916,0.44055}))</f>
        <v/>
      </c>
      <c r="Z1196" s="22">
        <f>IF(X1196&lt;0,0.9,LOOKUP(X1196,{0,1950001,3300001,6950001,9000001,18000001,40000001},{0.84895,0.7979,0.6958,0.66517,0.56307,0.4916,0.44055}))</f>
        <v/>
      </c>
      <c r="AA1196" s="22">
        <f>IF(W1196&lt;0,0,CHOOSE(MATCH(W1196,{0,1950001,3300001,6950001,9000001},1),5.105/84.895,10.21/79.79,20.42/69.58,23.483/66.517,33.693/56.307))</f>
        <v/>
      </c>
      <c r="AB1196" s="21">
        <f>IF(C1196&lt;=2000,0,(MIN(C1196,ROUNDDOWN(F1196*0.3,0))-2000)*0.1)</f>
        <v/>
      </c>
      <c r="AC1196" s="21">
        <f>IF(C1196&lt;=2000,0,MIN((C1196-2000)*Y1196,(R1196+S1196)*0.2))</f>
        <v/>
      </c>
      <c r="AD1196" s="21">
        <f>IF(C1196&lt;=2000,0,MIN((C1196-2000)*Z1196,(T1196+U1196)*0.2))</f>
        <v/>
      </c>
      <c r="AE1196" s="21">
        <f>AC1196*AA1196</f>
        <v/>
      </c>
      <c r="AF1196" s="21">
        <f>ROUNDDOWN(R1196,-2)+ROUNDDOWN(S1196,-2)</f>
        <v/>
      </c>
      <c r="AG1196" s="21">
        <f>ROUNDDOWN(MAX(0,R1196-(AB1196+AC1196+AE1196)*0.6),-2)+ROUNDDOWN(MAX(0,S1196-(AB1196+AC1196+AE1196)*0.4),-2)</f>
        <v/>
      </c>
      <c r="AH1196" s="21">
        <f>ROUNDDOWN(MAX(0,T1196-(AB1196+AD1196)*0.6),-2)+ROUNDDOWN(MAX(0,U1196-(AB1196+AD1196)*0.4),-2)</f>
        <v/>
      </c>
      <c r="AI1196" s="21">
        <f>ROUNDDOWN(T1196,-2)+ROUNDDOWN(U1196,-2)</f>
        <v/>
      </c>
      <c r="AJ1196" s="21">
        <f>M1196+AF1196</f>
        <v/>
      </c>
      <c r="AK1196" s="21">
        <f>M1196+AG1196</f>
        <v/>
      </c>
      <c r="AL1196" s="21">
        <f>N1196+AH1196</f>
        <v/>
      </c>
      <c r="AM1196" s="21">
        <f>O1196+AI1196</f>
        <v/>
      </c>
      <c r="AN1196" s="21">
        <f>N1196+AI1196</f>
        <v/>
      </c>
      <c r="AO1196" s="21">
        <f>ROUNDDOWN((R1196+S1196)*0.2/Y1196+2000,0)</f>
        <v/>
      </c>
      <c r="AP1196" s="21">
        <f>ROUNDDOWN((T1196+U1196)*0.2/Z1196+2000,0)</f>
        <v/>
      </c>
      <c r="AQ1196" s="21">
        <f>AL1196-AK1196</f>
        <v/>
      </c>
      <c r="AR1196" s="21">
        <f>AM1196-AK1196</f>
        <v/>
      </c>
      <c r="AS1196" s="21">
        <f>AM1196-AL1196</f>
        <v/>
      </c>
      <c r="AT1196" s="21">
        <f>AK1196+C1196-AJ1196</f>
        <v/>
      </c>
      <c r="AU1196" s="21">
        <f>AL1196+C1196-AM1196</f>
        <v/>
      </c>
      <c r="AV1196" s="21">
        <f>AN1196+C1196-AM1196</f>
        <v/>
      </c>
    </row>
    <row r="1197">
      <c r="A1197" t="inlineStr">
        <is>
          <t>医療費の境目</t>
        </is>
      </c>
      <c r="B1197" s="21">
        <f>'3_医療費の境目'!$B$3</f>
        <v/>
      </c>
      <c r="C1197" s="21">
        <f>IF('3_医療費の境目'!$B$4="",AO1197,'3_医療費の境目'!$B$4)</f>
        <v/>
      </c>
      <c r="D1197" s="21">
        <f>'3_医療費の境目'!D1197</f>
        <v/>
      </c>
      <c r="E1197" s="21">
        <f>ROUND(MIN(B1197/12,650000)*12*0.0915+MIN(B1197/12,1390000)*12*(0.0504+0)+B1197*0.005,0)</f>
        <v/>
      </c>
      <c r="F1197" s="21">
        <f>IF(B1197&lt;741000,0,IF(B1197&lt;2191000,B1197-740000,IF(B1197&lt;2193000,1451000,IF(B1197&lt;2196000,1453000,IF(B1197&lt;2200000,1456000,IF(B1197&lt;3600000,ROUND(ROUNDDOWN(B1197/4,-3)*2.8,0)-80000,IF(B1197&lt;6600000,ROUND(ROUNDDOWN(B1197/4,-3)*3.2,0)-440000,IF(B1197&lt;8500000,ROUNDDOWN(B1197*0.9,0)-1100000,B1197-1950000))))))))</f>
        <v/>
      </c>
      <c r="G1197" s="21">
        <f>IF(F1197&gt;23500000,NA(),IF(F1197&lt;=4890000,1040000,IF(F1197&lt;=6550000,670000,620000)))</f>
        <v/>
      </c>
      <c r="H1197" s="21">
        <f>IF(D1197&lt;=0,0,MAX(0,MIN(2000000,D1197-MIN(100000,ROUNDDOWN(F1197*0.05,0)))))</f>
        <v/>
      </c>
      <c r="I1197" s="21">
        <f>IF(C1197&lt;=2000,0,MIN(C1197,ROUNDDOWN(F1197*0.4,0))-2000)</f>
        <v/>
      </c>
      <c r="J1197" s="21">
        <f>MAX(0,ROUNDDOWN(F1197-E1197-G1197,-3))</f>
        <v/>
      </c>
      <c r="K1197" s="21">
        <f>MAX(0,ROUNDDOWN(F1197-E1197-G1197-H1197-I1197,-3))</f>
        <v/>
      </c>
      <c r="L1197" s="21">
        <f>MAX(0,ROUNDDOWN(F1197-E1197-G1197-H1197,-3))</f>
        <v/>
      </c>
      <c r="M1197" s="21">
        <f>IF(J1197&lt;=0,0,ROUNDDOWN((J1197*LOOKUP(J1197,{0,1950001,3300001,6950001,9000001,18000001,40000001},{0.05,0.1,0.2,0.23,0.33,0.4,0.45})-LOOKUP(J1197,{0,1950001,3300001,6950001,9000001,18000001,40000001},{0,97500,427500,636000,1536000,2796000,4796000}))*1.021,-2))</f>
        <v/>
      </c>
      <c r="N1197" s="21">
        <f>IF(K1197&lt;=0,0,ROUNDDOWN((K1197*LOOKUP(K1197,{0,1950001,3300001,6950001,9000001,18000001,40000001},{0.05,0.1,0.2,0.23,0.33,0.4,0.45})-LOOKUP(K1197,{0,1950001,3300001,6950001,9000001,18000001,40000001},{0,97500,427500,636000,1536000,2796000,4796000}))*1.021,-2))</f>
        <v/>
      </c>
      <c r="O1197" s="21">
        <f>IF(L1197&lt;=0,0,ROUNDDOWN((L1197*LOOKUP(L1197,{0,1950001,3300001,6950001,9000001,18000001,40000001},{0.05,0.1,0.2,0.23,0.33,0.4,0.45})-LOOKUP(L1197,{0,1950001,3300001,6950001,9000001,18000001,40000001},{0,97500,427500,636000,1536000,2796000,4796000}))*1.021,-2))</f>
        <v/>
      </c>
      <c r="P1197" s="21">
        <f>MAX(0,ROUNDDOWN(F1197-E1197-430000,-3))</f>
        <v/>
      </c>
      <c r="Q1197" s="21">
        <f>MAX(0,ROUNDDOWN(F1197-E1197-430000-H1197,-3))</f>
        <v/>
      </c>
      <c r="R1197" s="21">
        <f>IF(F1197&lt;=450000,0,MAX(0,P1197*0.06-MIN(50000,P1197)*0.03))</f>
        <v/>
      </c>
      <c r="S1197" s="21">
        <f>IF(F1197&lt;=450000,0,MAX(0,P1197*0.04-MIN(50000,P1197)*0.02))</f>
        <v/>
      </c>
      <c r="T1197" s="21">
        <f>IF(F1197&lt;=450000,0,MAX(0,Q1197*0.06-MIN(50000,Q1197)*0.03))</f>
        <v/>
      </c>
      <c r="U1197" s="21">
        <f>IF(F1197&lt;=450000,0,MAX(0,Q1197*0.04-MIN(50000,Q1197)*0.02))</f>
        <v/>
      </c>
      <c r="V1197" s="21">
        <f>50000+MAX(0,G1197-480000)</f>
        <v/>
      </c>
      <c r="W1197" s="21">
        <f>P1197-V1197</f>
        <v/>
      </c>
      <c r="X1197" s="21">
        <f>Q1197-V1197</f>
        <v/>
      </c>
      <c r="Y1197" s="22">
        <f>IF(W1197&lt;0,0.9,LOOKUP(W1197,{0,1950001,3300001,6950001,9000001,18000001,40000001},{0.84895,0.7979,0.6958,0.66517,0.56307,0.4916,0.44055}))</f>
        <v/>
      </c>
      <c r="Z1197" s="22">
        <f>IF(X1197&lt;0,0.9,LOOKUP(X1197,{0,1950001,3300001,6950001,9000001,18000001,40000001},{0.84895,0.7979,0.6958,0.66517,0.56307,0.4916,0.44055}))</f>
        <v/>
      </c>
      <c r="AA1197" s="22">
        <f>IF(W1197&lt;0,0,CHOOSE(MATCH(W1197,{0,1950001,3300001,6950001,9000001},1),5.105/84.895,10.21/79.79,20.42/69.58,23.483/66.517,33.693/56.307))</f>
        <v/>
      </c>
      <c r="AB1197" s="21">
        <f>IF(C1197&lt;=2000,0,(MIN(C1197,ROUNDDOWN(F1197*0.3,0))-2000)*0.1)</f>
        <v/>
      </c>
      <c r="AC1197" s="21">
        <f>IF(C1197&lt;=2000,0,MIN((C1197-2000)*Y1197,(R1197+S1197)*0.2))</f>
        <v/>
      </c>
      <c r="AD1197" s="21">
        <f>IF(C1197&lt;=2000,0,MIN((C1197-2000)*Z1197,(T1197+U1197)*0.2))</f>
        <v/>
      </c>
      <c r="AE1197" s="21">
        <f>AC1197*AA1197</f>
        <v/>
      </c>
      <c r="AF1197" s="21">
        <f>ROUNDDOWN(R1197,-2)+ROUNDDOWN(S1197,-2)</f>
        <v/>
      </c>
      <c r="AG1197" s="21">
        <f>ROUNDDOWN(MAX(0,R1197-(AB1197+AC1197+AE1197)*0.6),-2)+ROUNDDOWN(MAX(0,S1197-(AB1197+AC1197+AE1197)*0.4),-2)</f>
        <v/>
      </c>
      <c r="AH1197" s="21">
        <f>ROUNDDOWN(MAX(0,T1197-(AB1197+AD1197)*0.6),-2)+ROUNDDOWN(MAX(0,U1197-(AB1197+AD1197)*0.4),-2)</f>
        <v/>
      </c>
      <c r="AI1197" s="21">
        <f>ROUNDDOWN(T1197,-2)+ROUNDDOWN(U1197,-2)</f>
        <v/>
      </c>
      <c r="AJ1197" s="21">
        <f>M1197+AF1197</f>
        <v/>
      </c>
      <c r="AK1197" s="21">
        <f>M1197+AG1197</f>
        <v/>
      </c>
      <c r="AL1197" s="21">
        <f>N1197+AH1197</f>
        <v/>
      </c>
      <c r="AM1197" s="21">
        <f>O1197+AI1197</f>
        <v/>
      </c>
      <c r="AN1197" s="21">
        <f>N1197+AI1197</f>
        <v/>
      </c>
      <c r="AO1197" s="21">
        <f>ROUNDDOWN((R1197+S1197)*0.2/Y1197+2000,0)</f>
        <v/>
      </c>
      <c r="AP1197" s="21">
        <f>ROUNDDOWN((T1197+U1197)*0.2/Z1197+2000,0)</f>
        <v/>
      </c>
      <c r="AQ1197" s="21">
        <f>AL1197-AK1197</f>
        <v/>
      </c>
      <c r="AR1197" s="21">
        <f>AM1197-AK1197</f>
        <v/>
      </c>
      <c r="AS1197" s="21">
        <f>AM1197-AL1197</f>
        <v/>
      </c>
      <c r="AT1197" s="21">
        <f>AK1197+C1197-AJ1197</f>
        <v/>
      </c>
      <c r="AU1197" s="21">
        <f>AL1197+C1197-AM1197</f>
        <v/>
      </c>
      <c r="AV1197" s="21">
        <f>AN1197+C1197-AM1197</f>
        <v/>
      </c>
    </row>
    <row r="1198">
      <c r="A1198" t="inlineStr">
        <is>
          <t>医療費の境目</t>
        </is>
      </c>
      <c r="B1198" s="21">
        <f>'3_医療費の境目'!$B$3</f>
        <v/>
      </c>
      <c r="C1198" s="21">
        <f>IF('3_医療費の境目'!$B$4="",AO1198,'3_医療費の境目'!$B$4)</f>
        <v/>
      </c>
      <c r="D1198" s="21">
        <f>'3_医療費の境目'!D1198</f>
        <v/>
      </c>
      <c r="E1198" s="21">
        <f>ROUND(MIN(B1198/12,650000)*12*0.0915+MIN(B1198/12,1390000)*12*(0.0504+0)+B1198*0.005,0)</f>
        <v/>
      </c>
      <c r="F1198" s="21">
        <f>IF(B1198&lt;741000,0,IF(B1198&lt;2191000,B1198-740000,IF(B1198&lt;2193000,1451000,IF(B1198&lt;2196000,1453000,IF(B1198&lt;2200000,1456000,IF(B1198&lt;3600000,ROUND(ROUNDDOWN(B1198/4,-3)*2.8,0)-80000,IF(B1198&lt;6600000,ROUND(ROUNDDOWN(B1198/4,-3)*3.2,0)-440000,IF(B1198&lt;8500000,ROUNDDOWN(B1198*0.9,0)-1100000,B1198-1950000))))))))</f>
        <v/>
      </c>
      <c r="G1198" s="21">
        <f>IF(F1198&gt;23500000,NA(),IF(F1198&lt;=4890000,1040000,IF(F1198&lt;=6550000,670000,620000)))</f>
        <v/>
      </c>
      <c r="H1198" s="21">
        <f>IF(D1198&lt;=0,0,MAX(0,MIN(2000000,D1198-MIN(100000,ROUNDDOWN(F1198*0.05,0)))))</f>
        <v/>
      </c>
      <c r="I1198" s="21">
        <f>IF(C1198&lt;=2000,0,MIN(C1198,ROUNDDOWN(F1198*0.4,0))-2000)</f>
        <v/>
      </c>
      <c r="J1198" s="21">
        <f>MAX(0,ROUNDDOWN(F1198-E1198-G1198,-3))</f>
        <v/>
      </c>
      <c r="K1198" s="21">
        <f>MAX(0,ROUNDDOWN(F1198-E1198-G1198-H1198-I1198,-3))</f>
        <v/>
      </c>
      <c r="L1198" s="21">
        <f>MAX(0,ROUNDDOWN(F1198-E1198-G1198-H1198,-3))</f>
        <v/>
      </c>
      <c r="M1198" s="21">
        <f>IF(J1198&lt;=0,0,ROUNDDOWN((J1198*LOOKUP(J1198,{0,1950001,3300001,6950001,9000001,18000001,40000001},{0.05,0.1,0.2,0.23,0.33,0.4,0.45})-LOOKUP(J1198,{0,1950001,3300001,6950001,9000001,18000001,40000001},{0,97500,427500,636000,1536000,2796000,4796000}))*1.021,-2))</f>
        <v/>
      </c>
      <c r="N1198" s="21">
        <f>IF(K1198&lt;=0,0,ROUNDDOWN((K1198*LOOKUP(K1198,{0,1950001,3300001,6950001,9000001,18000001,40000001},{0.05,0.1,0.2,0.23,0.33,0.4,0.45})-LOOKUP(K1198,{0,1950001,3300001,6950001,9000001,18000001,40000001},{0,97500,427500,636000,1536000,2796000,4796000}))*1.021,-2))</f>
        <v/>
      </c>
      <c r="O1198" s="21">
        <f>IF(L1198&lt;=0,0,ROUNDDOWN((L1198*LOOKUP(L1198,{0,1950001,3300001,6950001,9000001,18000001,40000001},{0.05,0.1,0.2,0.23,0.33,0.4,0.45})-LOOKUP(L1198,{0,1950001,3300001,6950001,9000001,18000001,40000001},{0,97500,427500,636000,1536000,2796000,4796000}))*1.021,-2))</f>
        <v/>
      </c>
      <c r="P1198" s="21">
        <f>MAX(0,ROUNDDOWN(F1198-E1198-430000,-3))</f>
        <v/>
      </c>
      <c r="Q1198" s="21">
        <f>MAX(0,ROUNDDOWN(F1198-E1198-430000-H1198,-3))</f>
        <v/>
      </c>
      <c r="R1198" s="21">
        <f>IF(F1198&lt;=450000,0,MAX(0,P1198*0.06-MIN(50000,P1198)*0.03))</f>
        <v/>
      </c>
      <c r="S1198" s="21">
        <f>IF(F1198&lt;=450000,0,MAX(0,P1198*0.04-MIN(50000,P1198)*0.02))</f>
        <v/>
      </c>
      <c r="T1198" s="21">
        <f>IF(F1198&lt;=450000,0,MAX(0,Q1198*0.06-MIN(50000,Q1198)*0.03))</f>
        <v/>
      </c>
      <c r="U1198" s="21">
        <f>IF(F1198&lt;=450000,0,MAX(0,Q1198*0.04-MIN(50000,Q1198)*0.02))</f>
        <v/>
      </c>
      <c r="V1198" s="21">
        <f>50000+MAX(0,G1198-480000)</f>
        <v/>
      </c>
      <c r="W1198" s="21">
        <f>P1198-V1198</f>
        <v/>
      </c>
      <c r="X1198" s="21">
        <f>Q1198-V1198</f>
        <v/>
      </c>
      <c r="Y1198" s="22">
        <f>IF(W1198&lt;0,0.9,LOOKUP(W1198,{0,1950001,3300001,6950001,9000001,18000001,40000001},{0.84895,0.7979,0.6958,0.66517,0.56307,0.4916,0.44055}))</f>
        <v/>
      </c>
      <c r="Z1198" s="22">
        <f>IF(X1198&lt;0,0.9,LOOKUP(X1198,{0,1950001,3300001,6950001,9000001,18000001,40000001},{0.84895,0.7979,0.6958,0.66517,0.56307,0.4916,0.44055}))</f>
        <v/>
      </c>
      <c r="AA1198" s="22">
        <f>IF(W1198&lt;0,0,CHOOSE(MATCH(W1198,{0,1950001,3300001,6950001,9000001},1),5.105/84.895,10.21/79.79,20.42/69.58,23.483/66.517,33.693/56.307))</f>
        <v/>
      </c>
      <c r="AB1198" s="21">
        <f>IF(C1198&lt;=2000,0,(MIN(C1198,ROUNDDOWN(F1198*0.3,0))-2000)*0.1)</f>
        <v/>
      </c>
      <c r="AC1198" s="21">
        <f>IF(C1198&lt;=2000,0,MIN((C1198-2000)*Y1198,(R1198+S1198)*0.2))</f>
        <v/>
      </c>
      <c r="AD1198" s="21">
        <f>IF(C1198&lt;=2000,0,MIN((C1198-2000)*Z1198,(T1198+U1198)*0.2))</f>
        <v/>
      </c>
      <c r="AE1198" s="21">
        <f>AC1198*AA1198</f>
        <v/>
      </c>
      <c r="AF1198" s="21">
        <f>ROUNDDOWN(R1198,-2)+ROUNDDOWN(S1198,-2)</f>
        <v/>
      </c>
      <c r="AG1198" s="21">
        <f>ROUNDDOWN(MAX(0,R1198-(AB1198+AC1198+AE1198)*0.6),-2)+ROUNDDOWN(MAX(0,S1198-(AB1198+AC1198+AE1198)*0.4),-2)</f>
        <v/>
      </c>
      <c r="AH1198" s="21">
        <f>ROUNDDOWN(MAX(0,T1198-(AB1198+AD1198)*0.6),-2)+ROUNDDOWN(MAX(0,U1198-(AB1198+AD1198)*0.4),-2)</f>
        <v/>
      </c>
      <c r="AI1198" s="21">
        <f>ROUNDDOWN(T1198,-2)+ROUNDDOWN(U1198,-2)</f>
        <v/>
      </c>
      <c r="AJ1198" s="21">
        <f>M1198+AF1198</f>
        <v/>
      </c>
      <c r="AK1198" s="21">
        <f>M1198+AG1198</f>
        <v/>
      </c>
      <c r="AL1198" s="21">
        <f>N1198+AH1198</f>
        <v/>
      </c>
      <c r="AM1198" s="21">
        <f>O1198+AI1198</f>
        <v/>
      </c>
      <c r="AN1198" s="21">
        <f>N1198+AI1198</f>
        <v/>
      </c>
      <c r="AO1198" s="21">
        <f>ROUNDDOWN((R1198+S1198)*0.2/Y1198+2000,0)</f>
        <v/>
      </c>
      <c r="AP1198" s="21">
        <f>ROUNDDOWN((T1198+U1198)*0.2/Z1198+2000,0)</f>
        <v/>
      </c>
      <c r="AQ1198" s="21">
        <f>AL1198-AK1198</f>
        <v/>
      </c>
      <c r="AR1198" s="21">
        <f>AM1198-AK1198</f>
        <v/>
      </c>
      <c r="AS1198" s="21">
        <f>AM1198-AL1198</f>
        <v/>
      </c>
      <c r="AT1198" s="21">
        <f>AK1198+C1198-AJ1198</f>
        <v/>
      </c>
      <c r="AU1198" s="21">
        <f>AL1198+C1198-AM1198</f>
        <v/>
      </c>
      <c r="AV1198" s="21">
        <f>AN1198+C1198-AM1198</f>
        <v/>
      </c>
    </row>
    <row r="1199">
      <c r="A1199" t="inlineStr">
        <is>
          <t>医療費の境目</t>
        </is>
      </c>
      <c r="B1199" s="21">
        <f>'3_医療費の境目'!$B$3</f>
        <v/>
      </c>
      <c r="C1199" s="21">
        <f>IF('3_医療費の境目'!$B$4="",AO1199,'3_医療費の境目'!$B$4)</f>
        <v/>
      </c>
      <c r="D1199" s="21">
        <f>'3_医療費の境目'!D1199</f>
        <v/>
      </c>
      <c r="E1199" s="21">
        <f>ROUND(MIN(B1199/12,650000)*12*0.0915+MIN(B1199/12,1390000)*12*(0.0504+0)+B1199*0.005,0)</f>
        <v/>
      </c>
      <c r="F1199" s="21">
        <f>IF(B1199&lt;741000,0,IF(B1199&lt;2191000,B1199-740000,IF(B1199&lt;2193000,1451000,IF(B1199&lt;2196000,1453000,IF(B1199&lt;2200000,1456000,IF(B1199&lt;3600000,ROUND(ROUNDDOWN(B1199/4,-3)*2.8,0)-80000,IF(B1199&lt;6600000,ROUND(ROUNDDOWN(B1199/4,-3)*3.2,0)-440000,IF(B1199&lt;8500000,ROUNDDOWN(B1199*0.9,0)-1100000,B1199-1950000))))))))</f>
        <v/>
      </c>
      <c r="G1199" s="21">
        <f>IF(F1199&gt;23500000,NA(),IF(F1199&lt;=4890000,1040000,IF(F1199&lt;=6550000,670000,620000)))</f>
        <v/>
      </c>
      <c r="H1199" s="21">
        <f>IF(D1199&lt;=0,0,MAX(0,MIN(2000000,D1199-MIN(100000,ROUNDDOWN(F1199*0.05,0)))))</f>
        <v/>
      </c>
      <c r="I1199" s="21">
        <f>IF(C1199&lt;=2000,0,MIN(C1199,ROUNDDOWN(F1199*0.4,0))-2000)</f>
        <v/>
      </c>
      <c r="J1199" s="21">
        <f>MAX(0,ROUNDDOWN(F1199-E1199-G1199,-3))</f>
        <v/>
      </c>
      <c r="K1199" s="21">
        <f>MAX(0,ROUNDDOWN(F1199-E1199-G1199-H1199-I1199,-3))</f>
        <v/>
      </c>
      <c r="L1199" s="21">
        <f>MAX(0,ROUNDDOWN(F1199-E1199-G1199-H1199,-3))</f>
        <v/>
      </c>
      <c r="M1199" s="21">
        <f>IF(J1199&lt;=0,0,ROUNDDOWN((J1199*LOOKUP(J1199,{0,1950001,3300001,6950001,9000001,18000001,40000001},{0.05,0.1,0.2,0.23,0.33,0.4,0.45})-LOOKUP(J1199,{0,1950001,3300001,6950001,9000001,18000001,40000001},{0,97500,427500,636000,1536000,2796000,4796000}))*1.021,-2))</f>
        <v/>
      </c>
      <c r="N1199" s="21">
        <f>IF(K1199&lt;=0,0,ROUNDDOWN((K1199*LOOKUP(K1199,{0,1950001,3300001,6950001,9000001,18000001,40000001},{0.05,0.1,0.2,0.23,0.33,0.4,0.45})-LOOKUP(K1199,{0,1950001,3300001,6950001,9000001,18000001,40000001},{0,97500,427500,636000,1536000,2796000,4796000}))*1.021,-2))</f>
        <v/>
      </c>
      <c r="O1199" s="21">
        <f>IF(L1199&lt;=0,0,ROUNDDOWN((L1199*LOOKUP(L1199,{0,1950001,3300001,6950001,9000001,18000001,40000001},{0.05,0.1,0.2,0.23,0.33,0.4,0.45})-LOOKUP(L1199,{0,1950001,3300001,6950001,9000001,18000001,40000001},{0,97500,427500,636000,1536000,2796000,4796000}))*1.021,-2))</f>
        <v/>
      </c>
      <c r="P1199" s="21">
        <f>MAX(0,ROUNDDOWN(F1199-E1199-430000,-3))</f>
        <v/>
      </c>
      <c r="Q1199" s="21">
        <f>MAX(0,ROUNDDOWN(F1199-E1199-430000-H1199,-3))</f>
        <v/>
      </c>
      <c r="R1199" s="21">
        <f>IF(F1199&lt;=450000,0,MAX(0,P1199*0.06-MIN(50000,P1199)*0.03))</f>
        <v/>
      </c>
      <c r="S1199" s="21">
        <f>IF(F1199&lt;=450000,0,MAX(0,P1199*0.04-MIN(50000,P1199)*0.02))</f>
        <v/>
      </c>
      <c r="T1199" s="21">
        <f>IF(F1199&lt;=450000,0,MAX(0,Q1199*0.06-MIN(50000,Q1199)*0.03))</f>
        <v/>
      </c>
      <c r="U1199" s="21">
        <f>IF(F1199&lt;=450000,0,MAX(0,Q1199*0.04-MIN(50000,Q1199)*0.02))</f>
        <v/>
      </c>
      <c r="V1199" s="21">
        <f>50000+MAX(0,G1199-480000)</f>
        <v/>
      </c>
      <c r="W1199" s="21">
        <f>P1199-V1199</f>
        <v/>
      </c>
      <c r="X1199" s="21">
        <f>Q1199-V1199</f>
        <v/>
      </c>
      <c r="Y1199" s="22">
        <f>IF(W1199&lt;0,0.9,LOOKUP(W1199,{0,1950001,3300001,6950001,9000001,18000001,40000001},{0.84895,0.7979,0.6958,0.66517,0.56307,0.4916,0.44055}))</f>
        <v/>
      </c>
      <c r="Z1199" s="22">
        <f>IF(X1199&lt;0,0.9,LOOKUP(X1199,{0,1950001,3300001,6950001,9000001,18000001,40000001},{0.84895,0.7979,0.6958,0.66517,0.56307,0.4916,0.44055}))</f>
        <v/>
      </c>
      <c r="AA1199" s="22">
        <f>IF(W1199&lt;0,0,CHOOSE(MATCH(W1199,{0,1950001,3300001,6950001,9000001},1),5.105/84.895,10.21/79.79,20.42/69.58,23.483/66.517,33.693/56.307))</f>
        <v/>
      </c>
      <c r="AB1199" s="21">
        <f>IF(C1199&lt;=2000,0,(MIN(C1199,ROUNDDOWN(F1199*0.3,0))-2000)*0.1)</f>
        <v/>
      </c>
      <c r="AC1199" s="21">
        <f>IF(C1199&lt;=2000,0,MIN((C1199-2000)*Y1199,(R1199+S1199)*0.2))</f>
        <v/>
      </c>
      <c r="AD1199" s="21">
        <f>IF(C1199&lt;=2000,0,MIN((C1199-2000)*Z1199,(T1199+U1199)*0.2))</f>
        <v/>
      </c>
      <c r="AE1199" s="21">
        <f>AC1199*AA1199</f>
        <v/>
      </c>
      <c r="AF1199" s="21">
        <f>ROUNDDOWN(R1199,-2)+ROUNDDOWN(S1199,-2)</f>
        <v/>
      </c>
      <c r="AG1199" s="21">
        <f>ROUNDDOWN(MAX(0,R1199-(AB1199+AC1199+AE1199)*0.6),-2)+ROUNDDOWN(MAX(0,S1199-(AB1199+AC1199+AE1199)*0.4),-2)</f>
        <v/>
      </c>
      <c r="AH1199" s="21">
        <f>ROUNDDOWN(MAX(0,T1199-(AB1199+AD1199)*0.6),-2)+ROUNDDOWN(MAX(0,U1199-(AB1199+AD1199)*0.4),-2)</f>
        <v/>
      </c>
      <c r="AI1199" s="21">
        <f>ROUNDDOWN(T1199,-2)+ROUNDDOWN(U1199,-2)</f>
        <v/>
      </c>
      <c r="AJ1199" s="21">
        <f>M1199+AF1199</f>
        <v/>
      </c>
      <c r="AK1199" s="21">
        <f>M1199+AG1199</f>
        <v/>
      </c>
      <c r="AL1199" s="21">
        <f>N1199+AH1199</f>
        <v/>
      </c>
      <c r="AM1199" s="21">
        <f>O1199+AI1199</f>
        <v/>
      </c>
      <c r="AN1199" s="21">
        <f>N1199+AI1199</f>
        <v/>
      </c>
      <c r="AO1199" s="21">
        <f>ROUNDDOWN((R1199+S1199)*0.2/Y1199+2000,0)</f>
        <v/>
      </c>
      <c r="AP1199" s="21">
        <f>ROUNDDOWN((T1199+U1199)*0.2/Z1199+2000,0)</f>
        <v/>
      </c>
      <c r="AQ1199" s="21">
        <f>AL1199-AK1199</f>
        <v/>
      </c>
      <c r="AR1199" s="21">
        <f>AM1199-AK1199</f>
        <v/>
      </c>
      <c r="AS1199" s="21">
        <f>AM1199-AL1199</f>
        <v/>
      </c>
      <c r="AT1199" s="21">
        <f>AK1199+C1199-AJ1199</f>
        <v/>
      </c>
      <c r="AU1199" s="21">
        <f>AL1199+C1199-AM1199</f>
        <v/>
      </c>
      <c r="AV1199" s="21">
        <f>AN1199+C1199-AM1199</f>
        <v/>
      </c>
    </row>
    <row r="1200">
      <c r="A1200" t="inlineStr">
        <is>
          <t>医療費の境目</t>
        </is>
      </c>
      <c r="B1200" s="21">
        <f>'3_医療費の境目'!$B$3</f>
        <v/>
      </c>
      <c r="C1200" s="21">
        <f>IF('3_医療費の境目'!$B$4="",AO1200,'3_医療費の境目'!$B$4)</f>
        <v/>
      </c>
      <c r="D1200" s="21">
        <f>'3_医療費の境目'!D1200</f>
        <v/>
      </c>
      <c r="E1200" s="21">
        <f>ROUND(MIN(B1200/12,650000)*12*0.0915+MIN(B1200/12,1390000)*12*(0.0504+0)+B1200*0.005,0)</f>
        <v/>
      </c>
      <c r="F1200" s="21">
        <f>IF(B1200&lt;741000,0,IF(B1200&lt;2191000,B1200-740000,IF(B1200&lt;2193000,1451000,IF(B1200&lt;2196000,1453000,IF(B1200&lt;2200000,1456000,IF(B1200&lt;3600000,ROUND(ROUNDDOWN(B1200/4,-3)*2.8,0)-80000,IF(B1200&lt;6600000,ROUND(ROUNDDOWN(B1200/4,-3)*3.2,0)-440000,IF(B1200&lt;8500000,ROUNDDOWN(B1200*0.9,0)-1100000,B1200-1950000))))))))</f>
        <v/>
      </c>
      <c r="G1200" s="21">
        <f>IF(F1200&gt;23500000,NA(),IF(F1200&lt;=4890000,1040000,IF(F1200&lt;=6550000,670000,620000)))</f>
        <v/>
      </c>
      <c r="H1200" s="21">
        <f>IF(D1200&lt;=0,0,MAX(0,MIN(2000000,D1200-MIN(100000,ROUNDDOWN(F1200*0.05,0)))))</f>
        <v/>
      </c>
      <c r="I1200" s="21">
        <f>IF(C1200&lt;=2000,0,MIN(C1200,ROUNDDOWN(F1200*0.4,0))-2000)</f>
        <v/>
      </c>
      <c r="J1200" s="21">
        <f>MAX(0,ROUNDDOWN(F1200-E1200-G1200,-3))</f>
        <v/>
      </c>
      <c r="K1200" s="21">
        <f>MAX(0,ROUNDDOWN(F1200-E1200-G1200-H1200-I1200,-3))</f>
        <v/>
      </c>
      <c r="L1200" s="21">
        <f>MAX(0,ROUNDDOWN(F1200-E1200-G1200-H1200,-3))</f>
        <v/>
      </c>
      <c r="M1200" s="21">
        <f>IF(J1200&lt;=0,0,ROUNDDOWN((J1200*LOOKUP(J1200,{0,1950001,3300001,6950001,9000001,18000001,40000001},{0.05,0.1,0.2,0.23,0.33,0.4,0.45})-LOOKUP(J1200,{0,1950001,3300001,6950001,9000001,18000001,40000001},{0,97500,427500,636000,1536000,2796000,4796000}))*1.021,-2))</f>
        <v/>
      </c>
      <c r="N1200" s="21">
        <f>IF(K1200&lt;=0,0,ROUNDDOWN((K1200*LOOKUP(K1200,{0,1950001,3300001,6950001,9000001,18000001,40000001},{0.05,0.1,0.2,0.23,0.33,0.4,0.45})-LOOKUP(K1200,{0,1950001,3300001,6950001,9000001,18000001,40000001},{0,97500,427500,636000,1536000,2796000,4796000}))*1.021,-2))</f>
        <v/>
      </c>
      <c r="O1200" s="21">
        <f>IF(L1200&lt;=0,0,ROUNDDOWN((L1200*LOOKUP(L1200,{0,1950001,3300001,6950001,9000001,18000001,40000001},{0.05,0.1,0.2,0.23,0.33,0.4,0.45})-LOOKUP(L1200,{0,1950001,3300001,6950001,9000001,18000001,40000001},{0,97500,427500,636000,1536000,2796000,4796000}))*1.021,-2))</f>
        <v/>
      </c>
      <c r="P1200" s="21">
        <f>MAX(0,ROUNDDOWN(F1200-E1200-430000,-3))</f>
        <v/>
      </c>
      <c r="Q1200" s="21">
        <f>MAX(0,ROUNDDOWN(F1200-E1200-430000-H1200,-3))</f>
        <v/>
      </c>
      <c r="R1200" s="21">
        <f>IF(F1200&lt;=450000,0,MAX(0,P1200*0.06-MIN(50000,P1200)*0.03))</f>
        <v/>
      </c>
      <c r="S1200" s="21">
        <f>IF(F1200&lt;=450000,0,MAX(0,P1200*0.04-MIN(50000,P1200)*0.02))</f>
        <v/>
      </c>
      <c r="T1200" s="21">
        <f>IF(F1200&lt;=450000,0,MAX(0,Q1200*0.06-MIN(50000,Q1200)*0.03))</f>
        <v/>
      </c>
      <c r="U1200" s="21">
        <f>IF(F1200&lt;=450000,0,MAX(0,Q1200*0.04-MIN(50000,Q1200)*0.02))</f>
        <v/>
      </c>
      <c r="V1200" s="21">
        <f>50000+MAX(0,G1200-480000)</f>
        <v/>
      </c>
      <c r="W1200" s="21">
        <f>P1200-V1200</f>
        <v/>
      </c>
      <c r="X1200" s="21">
        <f>Q1200-V1200</f>
        <v/>
      </c>
      <c r="Y1200" s="22">
        <f>IF(W1200&lt;0,0.9,LOOKUP(W1200,{0,1950001,3300001,6950001,9000001,18000001,40000001},{0.84895,0.7979,0.6958,0.66517,0.56307,0.4916,0.44055}))</f>
        <v/>
      </c>
      <c r="Z1200" s="22">
        <f>IF(X1200&lt;0,0.9,LOOKUP(X1200,{0,1950001,3300001,6950001,9000001,18000001,40000001},{0.84895,0.7979,0.6958,0.66517,0.56307,0.4916,0.44055}))</f>
        <v/>
      </c>
      <c r="AA1200" s="22">
        <f>IF(W1200&lt;0,0,CHOOSE(MATCH(W1200,{0,1950001,3300001,6950001,9000001},1),5.105/84.895,10.21/79.79,20.42/69.58,23.483/66.517,33.693/56.307))</f>
        <v/>
      </c>
      <c r="AB1200" s="21">
        <f>IF(C1200&lt;=2000,0,(MIN(C1200,ROUNDDOWN(F1200*0.3,0))-2000)*0.1)</f>
        <v/>
      </c>
      <c r="AC1200" s="21">
        <f>IF(C1200&lt;=2000,0,MIN((C1200-2000)*Y1200,(R1200+S1200)*0.2))</f>
        <v/>
      </c>
      <c r="AD1200" s="21">
        <f>IF(C1200&lt;=2000,0,MIN((C1200-2000)*Z1200,(T1200+U1200)*0.2))</f>
        <v/>
      </c>
      <c r="AE1200" s="21">
        <f>AC1200*AA1200</f>
        <v/>
      </c>
      <c r="AF1200" s="21">
        <f>ROUNDDOWN(R1200,-2)+ROUNDDOWN(S1200,-2)</f>
        <v/>
      </c>
      <c r="AG1200" s="21">
        <f>ROUNDDOWN(MAX(0,R1200-(AB1200+AC1200+AE1200)*0.6),-2)+ROUNDDOWN(MAX(0,S1200-(AB1200+AC1200+AE1200)*0.4),-2)</f>
        <v/>
      </c>
      <c r="AH1200" s="21">
        <f>ROUNDDOWN(MAX(0,T1200-(AB1200+AD1200)*0.6),-2)+ROUNDDOWN(MAX(0,U1200-(AB1200+AD1200)*0.4),-2)</f>
        <v/>
      </c>
      <c r="AI1200" s="21">
        <f>ROUNDDOWN(T1200,-2)+ROUNDDOWN(U1200,-2)</f>
        <v/>
      </c>
      <c r="AJ1200" s="21">
        <f>M1200+AF1200</f>
        <v/>
      </c>
      <c r="AK1200" s="21">
        <f>M1200+AG1200</f>
        <v/>
      </c>
      <c r="AL1200" s="21">
        <f>N1200+AH1200</f>
        <v/>
      </c>
      <c r="AM1200" s="21">
        <f>O1200+AI1200</f>
        <v/>
      </c>
      <c r="AN1200" s="21">
        <f>N1200+AI1200</f>
        <v/>
      </c>
      <c r="AO1200" s="21">
        <f>ROUNDDOWN((R1200+S1200)*0.2/Y1200+2000,0)</f>
        <v/>
      </c>
      <c r="AP1200" s="21">
        <f>ROUNDDOWN((T1200+U1200)*0.2/Z1200+2000,0)</f>
        <v/>
      </c>
      <c r="AQ1200" s="21">
        <f>AL1200-AK1200</f>
        <v/>
      </c>
      <c r="AR1200" s="21">
        <f>AM1200-AK1200</f>
        <v/>
      </c>
      <c r="AS1200" s="21">
        <f>AM1200-AL1200</f>
        <v/>
      </c>
      <c r="AT1200" s="21">
        <f>AK1200+C1200-AJ1200</f>
        <v/>
      </c>
      <c r="AU1200" s="21">
        <f>AL1200+C1200-AM1200</f>
        <v/>
      </c>
      <c r="AV1200" s="21">
        <f>AN1200+C1200-AM1200</f>
        <v/>
      </c>
    </row>
    <row r="1201">
      <c r="A1201" t="inlineStr">
        <is>
          <t>医療費の境目</t>
        </is>
      </c>
      <c r="B1201" s="21">
        <f>'3_医療費の境目'!$B$3</f>
        <v/>
      </c>
      <c r="C1201" s="21">
        <f>IF('3_医療費の境目'!$B$4="",AO1201,'3_医療費の境目'!$B$4)</f>
        <v/>
      </c>
      <c r="D1201" s="21">
        <f>'3_医療費の境目'!D1201</f>
        <v/>
      </c>
      <c r="E1201" s="21">
        <f>ROUND(MIN(B1201/12,650000)*12*0.0915+MIN(B1201/12,1390000)*12*(0.0504+0)+B1201*0.005,0)</f>
        <v/>
      </c>
      <c r="F1201" s="21">
        <f>IF(B1201&lt;741000,0,IF(B1201&lt;2191000,B1201-740000,IF(B1201&lt;2193000,1451000,IF(B1201&lt;2196000,1453000,IF(B1201&lt;2200000,1456000,IF(B1201&lt;3600000,ROUND(ROUNDDOWN(B1201/4,-3)*2.8,0)-80000,IF(B1201&lt;6600000,ROUND(ROUNDDOWN(B1201/4,-3)*3.2,0)-440000,IF(B1201&lt;8500000,ROUNDDOWN(B1201*0.9,0)-1100000,B1201-1950000))))))))</f>
        <v/>
      </c>
      <c r="G1201" s="21">
        <f>IF(F1201&gt;23500000,NA(),IF(F1201&lt;=4890000,1040000,IF(F1201&lt;=6550000,670000,620000)))</f>
        <v/>
      </c>
      <c r="H1201" s="21">
        <f>IF(D1201&lt;=0,0,MAX(0,MIN(2000000,D1201-MIN(100000,ROUNDDOWN(F1201*0.05,0)))))</f>
        <v/>
      </c>
      <c r="I1201" s="21">
        <f>IF(C1201&lt;=2000,0,MIN(C1201,ROUNDDOWN(F1201*0.4,0))-2000)</f>
        <v/>
      </c>
      <c r="J1201" s="21">
        <f>MAX(0,ROUNDDOWN(F1201-E1201-G1201,-3))</f>
        <v/>
      </c>
      <c r="K1201" s="21">
        <f>MAX(0,ROUNDDOWN(F1201-E1201-G1201-H1201-I1201,-3))</f>
        <v/>
      </c>
      <c r="L1201" s="21">
        <f>MAX(0,ROUNDDOWN(F1201-E1201-G1201-H1201,-3))</f>
        <v/>
      </c>
      <c r="M1201" s="21">
        <f>IF(J1201&lt;=0,0,ROUNDDOWN((J1201*LOOKUP(J1201,{0,1950001,3300001,6950001,9000001,18000001,40000001},{0.05,0.1,0.2,0.23,0.33,0.4,0.45})-LOOKUP(J1201,{0,1950001,3300001,6950001,9000001,18000001,40000001},{0,97500,427500,636000,1536000,2796000,4796000}))*1.021,-2))</f>
        <v/>
      </c>
      <c r="N1201" s="21">
        <f>IF(K1201&lt;=0,0,ROUNDDOWN((K1201*LOOKUP(K1201,{0,1950001,3300001,6950001,9000001,18000001,40000001},{0.05,0.1,0.2,0.23,0.33,0.4,0.45})-LOOKUP(K1201,{0,1950001,3300001,6950001,9000001,18000001,40000001},{0,97500,427500,636000,1536000,2796000,4796000}))*1.021,-2))</f>
        <v/>
      </c>
      <c r="O1201" s="21">
        <f>IF(L1201&lt;=0,0,ROUNDDOWN((L1201*LOOKUP(L1201,{0,1950001,3300001,6950001,9000001,18000001,40000001},{0.05,0.1,0.2,0.23,0.33,0.4,0.45})-LOOKUP(L1201,{0,1950001,3300001,6950001,9000001,18000001,40000001},{0,97500,427500,636000,1536000,2796000,4796000}))*1.021,-2))</f>
        <v/>
      </c>
      <c r="P1201" s="21">
        <f>MAX(0,ROUNDDOWN(F1201-E1201-430000,-3))</f>
        <v/>
      </c>
      <c r="Q1201" s="21">
        <f>MAX(0,ROUNDDOWN(F1201-E1201-430000-H1201,-3))</f>
        <v/>
      </c>
      <c r="R1201" s="21">
        <f>IF(F1201&lt;=450000,0,MAX(0,P1201*0.06-MIN(50000,P1201)*0.03))</f>
        <v/>
      </c>
      <c r="S1201" s="21">
        <f>IF(F1201&lt;=450000,0,MAX(0,P1201*0.04-MIN(50000,P1201)*0.02))</f>
        <v/>
      </c>
      <c r="T1201" s="21">
        <f>IF(F1201&lt;=450000,0,MAX(0,Q1201*0.06-MIN(50000,Q1201)*0.03))</f>
        <v/>
      </c>
      <c r="U1201" s="21">
        <f>IF(F1201&lt;=450000,0,MAX(0,Q1201*0.04-MIN(50000,Q1201)*0.02))</f>
        <v/>
      </c>
      <c r="V1201" s="21">
        <f>50000+MAX(0,G1201-480000)</f>
        <v/>
      </c>
      <c r="W1201" s="21">
        <f>P1201-V1201</f>
        <v/>
      </c>
      <c r="X1201" s="21">
        <f>Q1201-V1201</f>
        <v/>
      </c>
      <c r="Y1201" s="22">
        <f>IF(W1201&lt;0,0.9,LOOKUP(W1201,{0,1950001,3300001,6950001,9000001,18000001,40000001},{0.84895,0.7979,0.6958,0.66517,0.56307,0.4916,0.44055}))</f>
        <v/>
      </c>
      <c r="Z1201" s="22">
        <f>IF(X1201&lt;0,0.9,LOOKUP(X1201,{0,1950001,3300001,6950001,9000001,18000001,40000001},{0.84895,0.7979,0.6958,0.66517,0.56307,0.4916,0.44055}))</f>
        <v/>
      </c>
      <c r="AA1201" s="22">
        <f>IF(W1201&lt;0,0,CHOOSE(MATCH(W1201,{0,1950001,3300001,6950001,9000001},1),5.105/84.895,10.21/79.79,20.42/69.58,23.483/66.517,33.693/56.307))</f>
        <v/>
      </c>
      <c r="AB1201" s="21">
        <f>IF(C1201&lt;=2000,0,(MIN(C1201,ROUNDDOWN(F1201*0.3,0))-2000)*0.1)</f>
        <v/>
      </c>
      <c r="AC1201" s="21">
        <f>IF(C1201&lt;=2000,0,MIN((C1201-2000)*Y1201,(R1201+S1201)*0.2))</f>
        <v/>
      </c>
      <c r="AD1201" s="21">
        <f>IF(C1201&lt;=2000,0,MIN((C1201-2000)*Z1201,(T1201+U1201)*0.2))</f>
        <v/>
      </c>
      <c r="AE1201" s="21">
        <f>AC1201*AA1201</f>
        <v/>
      </c>
      <c r="AF1201" s="21">
        <f>ROUNDDOWN(R1201,-2)+ROUNDDOWN(S1201,-2)</f>
        <v/>
      </c>
      <c r="AG1201" s="21">
        <f>ROUNDDOWN(MAX(0,R1201-(AB1201+AC1201+AE1201)*0.6),-2)+ROUNDDOWN(MAX(0,S1201-(AB1201+AC1201+AE1201)*0.4),-2)</f>
        <v/>
      </c>
      <c r="AH1201" s="21">
        <f>ROUNDDOWN(MAX(0,T1201-(AB1201+AD1201)*0.6),-2)+ROUNDDOWN(MAX(0,U1201-(AB1201+AD1201)*0.4),-2)</f>
        <v/>
      </c>
      <c r="AI1201" s="21">
        <f>ROUNDDOWN(T1201,-2)+ROUNDDOWN(U1201,-2)</f>
        <v/>
      </c>
      <c r="AJ1201" s="21">
        <f>M1201+AF1201</f>
        <v/>
      </c>
      <c r="AK1201" s="21">
        <f>M1201+AG1201</f>
        <v/>
      </c>
      <c r="AL1201" s="21">
        <f>N1201+AH1201</f>
        <v/>
      </c>
      <c r="AM1201" s="21">
        <f>O1201+AI1201</f>
        <v/>
      </c>
      <c r="AN1201" s="21">
        <f>N1201+AI1201</f>
        <v/>
      </c>
      <c r="AO1201" s="21">
        <f>ROUNDDOWN((R1201+S1201)*0.2/Y1201+2000,0)</f>
        <v/>
      </c>
      <c r="AP1201" s="21">
        <f>ROUNDDOWN((T1201+U1201)*0.2/Z1201+2000,0)</f>
        <v/>
      </c>
      <c r="AQ1201" s="21">
        <f>AL1201-AK1201</f>
        <v/>
      </c>
      <c r="AR1201" s="21">
        <f>AM1201-AK1201</f>
        <v/>
      </c>
      <c r="AS1201" s="21">
        <f>AM1201-AL1201</f>
        <v/>
      </c>
      <c r="AT1201" s="21">
        <f>AK1201+C1201-AJ1201</f>
        <v/>
      </c>
      <c r="AU1201" s="21">
        <f>AL1201+C1201-AM1201</f>
        <v/>
      </c>
      <c r="AV1201" s="21">
        <f>AN1201+C1201-AM1201</f>
        <v/>
      </c>
    </row>
    <row r="1202">
      <c r="A1202" t="inlineStr">
        <is>
          <t>医療費の境目</t>
        </is>
      </c>
      <c r="B1202" s="21">
        <f>'3_医療費の境目'!$B$3</f>
        <v/>
      </c>
      <c r="C1202" s="21">
        <f>IF('3_医療費の境目'!$B$4="",AO1202,'3_医療費の境目'!$B$4)</f>
        <v/>
      </c>
      <c r="D1202" s="21">
        <f>'3_医療費の境目'!D1202</f>
        <v/>
      </c>
      <c r="E1202" s="21">
        <f>ROUND(MIN(B1202/12,650000)*12*0.0915+MIN(B1202/12,1390000)*12*(0.0504+0)+B1202*0.005,0)</f>
        <v/>
      </c>
      <c r="F1202" s="21">
        <f>IF(B1202&lt;741000,0,IF(B1202&lt;2191000,B1202-740000,IF(B1202&lt;2193000,1451000,IF(B1202&lt;2196000,1453000,IF(B1202&lt;2200000,1456000,IF(B1202&lt;3600000,ROUND(ROUNDDOWN(B1202/4,-3)*2.8,0)-80000,IF(B1202&lt;6600000,ROUND(ROUNDDOWN(B1202/4,-3)*3.2,0)-440000,IF(B1202&lt;8500000,ROUNDDOWN(B1202*0.9,0)-1100000,B1202-1950000))))))))</f>
        <v/>
      </c>
      <c r="G1202" s="21">
        <f>IF(F1202&gt;23500000,NA(),IF(F1202&lt;=4890000,1040000,IF(F1202&lt;=6550000,670000,620000)))</f>
        <v/>
      </c>
      <c r="H1202" s="21">
        <f>IF(D1202&lt;=0,0,MAX(0,MIN(2000000,D1202-MIN(100000,ROUNDDOWN(F1202*0.05,0)))))</f>
        <v/>
      </c>
      <c r="I1202" s="21">
        <f>IF(C1202&lt;=2000,0,MIN(C1202,ROUNDDOWN(F1202*0.4,0))-2000)</f>
        <v/>
      </c>
      <c r="J1202" s="21">
        <f>MAX(0,ROUNDDOWN(F1202-E1202-G1202,-3))</f>
        <v/>
      </c>
      <c r="K1202" s="21">
        <f>MAX(0,ROUNDDOWN(F1202-E1202-G1202-H1202-I1202,-3))</f>
        <v/>
      </c>
      <c r="L1202" s="21">
        <f>MAX(0,ROUNDDOWN(F1202-E1202-G1202-H1202,-3))</f>
        <v/>
      </c>
      <c r="M1202" s="21">
        <f>IF(J1202&lt;=0,0,ROUNDDOWN((J1202*LOOKUP(J1202,{0,1950001,3300001,6950001,9000001,18000001,40000001},{0.05,0.1,0.2,0.23,0.33,0.4,0.45})-LOOKUP(J1202,{0,1950001,3300001,6950001,9000001,18000001,40000001},{0,97500,427500,636000,1536000,2796000,4796000}))*1.021,-2))</f>
        <v/>
      </c>
      <c r="N1202" s="21">
        <f>IF(K1202&lt;=0,0,ROUNDDOWN((K1202*LOOKUP(K1202,{0,1950001,3300001,6950001,9000001,18000001,40000001},{0.05,0.1,0.2,0.23,0.33,0.4,0.45})-LOOKUP(K1202,{0,1950001,3300001,6950001,9000001,18000001,40000001},{0,97500,427500,636000,1536000,2796000,4796000}))*1.021,-2))</f>
        <v/>
      </c>
      <c r="O1202" s="21">
        <f>IF(L1202&lt;=0,0,ROUNDDOWN((L1202*LOOKUP(L1202,{0,1950001,3300001,6950001,9000001,18000001,40000001},{0.05,0.1,0.2,0.23,0.33,0.4,0.45})-LOOKUP(L1202,{0,1950001,3300001,6950001,9000001,18000001,40000001},{0,97500,427500,636000,1536000,2796000,4796000}))*1.021,-2))</f>
        <v/>
      </c>
      <c r="P1202" s="21">
        <f>MAX(0,ROUNDDOWN(F1202-E1202-430000,-3))</f>
        <v/>
      </c>
      <c r="Q1202" s="21">
        <f>MAX(0,ROUNDDOWN(F1202-E1202-430000-H1202,-3))</f>
        <v/>
      </c>
      <c r="R1202" s="21">
        <f>IF(F1202&lt;=450000,0,MAX(0,P1202*0.06-MIN(50000,P1202)*0.03))</f>
        <v/>
      </c>
      <c r="S1202" s="21">
        <f>IF(F1202&lt;=450000,0,MAX(0,P1202*0.04-MIN(50000,P1202)*0.02))</f>
        <v/>
      </c>
      <c r="T1202" s="21">
        <f>IF(F1202&lt;=450000,0,MAX(0,Q1202*0.06-MIN(50000,Q1202)*0.03))</f>
        <v/>
      </c>
      <c r="U1202" s="21">
        <f>IF(F1202&lt;=450000,0,MAX(0,Q1202*0.04-MIN(50000,Q1202)*0.02))</f>
        <v/>
      </c>
      <c r="V1202" s="21">
        <f>50000+MAX(0,G1202-480000)</f>
        <v/>
      </c>
      <c r="W1202" s="21">
        <f>P1202-V1202</f>
        <v/>
      </c>
      <c r="X1202" s="21">
        <f>Q1202-V1202</f>
        <v/>
      </c>
      <c r="Y1202" s="22">
        <f>IF(W1202&lt;0,0.9,LOOKUP(W1202,{0,1950001,3300001,6950001,9000001,18000001,40000001},{0.84895,0.7979,0.6958,0.66517,0.56307,0.4916,0.44055}))</f>
        <v/>
      </c>
      <c r="Z1202" s="22">
        <f>IF(X1202&lt;0,0.9,LOOKUP(X1202,{0,1950001,3300001,6950001,9000001,18000001,40000001},{0.84895,0.7979,0.6958,0.66517,0.56307,0.4916,0.44055}))</f>
        <v/>
      </c>
      <c r="AA1202" s="22">
        <f>IF(W1202&lt;0,0,CHOOSE(MATCH(W1202,{0,1950001,3300001,6950001,9000001},1),5.105/84.895,10.21/79.79,20.42/69.58,23.483/66.517,33.693/56.307))</f>
        <v/>
      </c>
      <c r="AB1202" s="21">
        <f>IF(C1202&lt;=2000,0,(MIN(C1202,ROUNDDOWN(F1202*0.3,0))-2000)*0.1)</f>
        <v/>
      </c>
      <c r="AC1202" s="21">
        <f>IF(C1202&lt;=2000,0,MIN((C1202-2000)*Y1202,(R1202+S1202)*0.2))</f>
        <v/>
      </c>
      <c r="AD1202" s="21">
        <f>IF(C1202&lt;=2000,0,MIN((C1202-2000)*Z1202,(T1202+U1202)*0.2))</f>
        <v/>
      </c>
      <c r="AE1202" s="21">
        <f>AC1202*AA1202</f>
        <v/>
      </c>
      <c r="AF1202" s="21">
        <f>ROUNDDOWN(R1202,-2)+ROUNDDOWN(S1202,-2)</f>
        <v/>
      </c>
      <c r="AG1202" s="21">
        <f>ROUNDDOWN(MAX(0,R1202-(AB1202+AC1202+AE1202)*0.6),-2)+ROUNDDOWN(MAX(0,S1202-(AB1202+AC1202+AE1202)*0.4),-2)</f>
        <v/>
      </c>
      <c r="AH1202" s="21">
        <f>ROUNDDOWN(MAX(0,T1202-(AB1202+AD1202)*0.6),-2)+ROUNDDOWN(MAX(0,U1202-(AB1202+AD1202)*0.4),-2)</f>
        <v/>
      </c>
      <c r="AI1202" s="21">
        <f>ROUNDDOWN(T1202,-2)+ROUNDDOWN(U1202,-2)</f>
        <v/>
      </c>
      <c r="AJ1202" s="21">
        <f>M1202+AF1202</f>
        <v/>
      </c>
      <c r="AK1202" s="21">
        <f>M1202+AG1202</f>
        <v/>
      </c>
      <c r="AL1202" s="21">
        <f>N1202+AH1202</f>
        <v/>
      </c>
      <c r="AM1202" s="21">
        <f>O1202+AI1202</f>
        <v/>
      </c>
      <c r="AN1202" s="21">
        <f>N1202+AI1202</f>
        <v/>
      </c>
      <c r="AO1202" s="21">
        <f>ROUNDDOWN((R1202+S1202)*0.2/Y1202+2000,0)</f>
        <v/>
      </c>
      <c r="AP1202" s="21">
        <f>ROUNDDOWN((T1202+U1202)*0.2/Z1202+2000,0)</f>
        <v/>
      </c>
      <c r="AQ1202" s="21">
        <f>AL1202-AK1202</f>
        <v/>
      </c>
      <c r="AR1202" s="21">
        <f>AM1202-AK1202</f>
        <v/>
      </c>
      <c r="AS1202" s="21">
        <f>AM1202-AL1202</f>
        <v/>
      </c>
      <c r="AT1202" s="21">
        <f>AK1202+C1202-AJ1202</f>
        <v/>
      </c>
      <c r="AU1202" s="21">
        <f>AL1202+C1202-AM1202</f>
        <v/>
      </c>
      <c r="AV1202" s="21">
        <f>AN1202+C1202-AM1202</f>
        <v/>
      </c>
    </row>
    <row r="1203">
      <c r="A1203" t="inlineStr">
        <is>
          <t>医療費の境目</t>
        </is>
      </c>
      <c r="B1203" s="21">
        <f>'3_医療費の境目'!$B$3</f>
        <v/>
      </c>
      <c r="C1203" s="21">
        <f>IF('3_医療費の境目'!$B$4="",AO1203,'3_医療費の境目'!$B$4)</f>
        <v/>
      </c>
      <c r="D1203" s="21">
        <f>'3_医療費の境目'!D1203</f>
        <v/>
      </c>
      <c r="E1203" s="21">
        <f>ROUND(MIN(B1203/12,650000)*12*0.0915+MIN(B1203/12,1390000)*12*(0.0504+0)+B1203*0.005,0)</f>
        <v/>
      </c>
      <c r="F1203" s="21">
        <f>IF(B1203&lt;741000,0,IF(B1203&lt;2191000,B1203-740000,IF(B1203&lt;2193000,1451000,IF(B1203&lt;2196000,1453000,IF(B1203&lt;2200000,1456000,IF(B1203&lt;3600000,ROUND(ROUNDDOWN(B1203/4,-3)*2.8,0)-80000,IF(B1203&lt;6600000,ROUND(ROUNDDOWN(B1203/4,-3)*3.2,0)-440000,IF(B1203&lt;8500000,ROUNDDOWN(B1203*0.9,0)-1100000,B1203-1950000))))))))</f>
        <v/>
      </c>
      <c r="G1203" s="21">
        <f>IF(F1203&gt;23500000,NA(),IF(F1203&lt;=4890000,1040000,IF(F1203&lt;=6550000,670000,620000)))</f>
        <v/>
      </c>
      <c r="H1203" s="21">
        <f>IF(D1203&lt;=0,0,MAX(0,MIN(2000000,D1203-MIN(100000,ROUNDDOWN(F1203*0.05,0)))))</f>
        <v/>
      </c>
      <c r="I1203" s="21">
        <f>IF(C1203&lt;=2000,0,MIN(C1203,ROUNDDOWN(F1203*0.4,0))-2000)</f>
        <v/>
      </c>
      <c r="J1203" s="21">
        <f>MAX(0,ROUNDDOWN(F1203-E1203-G1203,-3))</f>
        <v/>
      </c>
      <c r="K1203" s="21">
        <f>MAX(0,ROUNDDOWN(F1203-E1203-G1203-H1203-I1203,-3))</f>
        <v/>
      </c>
      <c r="L1203" s="21">
        <f>MAX(0,ROUNDDOWN(F1203-E1203-G1203-H1203,-3))</f>
        <v/>
      </c>
      <c r="M1203" s="21">
        <f>IF(J1203&lt;=0,0,ROUNDDOWN((J1203*LOOKUP(J1203,{0,1950001,3300001,6950001,9000001,18000001,40000001},{0.05,0.1,0.2,0.23,0.33,0.4,0.45})-LOOKUP(J1203,{0,1950001,3300001,6950001,9000001,18000001,40000001},{0,97500,427500,636000,1536000,2796000,4796000}))*1.021,-2))</f>
        <v/>
      </c>
      <c r="N1203" s="21">
        <f>IF(K1203&lt;=0,0,ROUNDDOWN((K1203*LOOKUP(K1203,{0,1950001,3300001,6950001,9000001,18000001,40000001},{0.05,0.1,0.2,0.23,0.33,0.4,0.45})-LOOKUP(K1203,{0,1950001,3300001,6950001,9000001,18000001,40000001},{0,97500,427500,636000,1536000,2796000,4796000}))*1.021,-2))</f>
        <v/>
      </c>
      <c r="O1203" s="21">
        <f>IF(L1203&lt;=0,0,ROUNDDOWN((L1203*LOOKUP(L1203,{0,1950001,3300001,6950001,9000001,18000001,40000001},{0.05,0.1,0.2,0.23,0.33,0.4,0.45})-LOOKUP(L1203,{0,1950001,3300001,6950001,9000001,18000001,40000001},{0,97500,427500,636000,1536000,2796000,4796000}))*1.021,-2))</f>
        <v/>
      </c>
      <c r="P1203" s="21">
        <f>MAX(0,ROUNDDOWN(F1203-E1203-430000,-3))</f>
        <v/>
      </c>
      <c r="Q1203" s="21">
        <f>MAX(0,ROUNDDOWN(F1203-E1203-430000-H1203,-3))</f>
        <v/>
      </c>
      <c r="R1203" s="21">
        <f>IF(F1203&lt;=450000,0,MAX(0,P1203*0.06-MIN(50000,P1203)*0.03))</f>
        <v/>
      </c>
      <c r="S1203" s="21">
        <f>IF(F1203&lt;=450000,0,MAX(0,P1203*0.04-MIN(50000,P1203)*0.02))</f>
        <v/>
      </c>
      <c r="T1203" s="21">
        <f>IF(F1203&lt;=450000,0,MAX(0,Q1203*0.06-MIN(50000,Q1203)*0.03))</f>
        <v/>
      </c>
      <c r="U1203" s="21">
        <f>IF(F1203&lt;=450000,0,MAX(0,Q1203*0.04-MIN(50000,Q1203)*0.02))</f>
        <v/>
      </c>
      <c r="V1203" s="21">
        <f>50000+MAX(0,G1203-480000)</f>
        <v/>
      </c>
      <c r="W1203" s="21">
        <f>P1203-V1203</f>
        <v/>
      </c>
      <c r="X1203" s="21">
        <f>Q1203-V1203</f>
        <v/>
      </c>
      <c r="Y1203" s="22">
        <f>IF(W1203&lt;0,0.9,LOOKUP(W1203,{0,1950001,3300001,6950001,9000001,18000001,40000001},{0.84895,0.7979,0.6958,0.66517,0.56307,0.4916,0.44055}))</f>
        <v/>
      </c>
      <c r="Z1203" s="22">
        <f>IF(X1203&lt;0,0.9,LOOKUP(X1203,{0,1950001,3300001,6950001,9000001,18000001,40000001},{0.84895,0.7979,0.6958,0.66517,0.56307,0.4916,0.44055}))</f>
        <v/>
      </c>
      <c r="AA1203" s="22">
        <f>IF(W1203&lt;0,0,CHOOSE(MATCH(W1203,{0,1950001,3300001,6950001,9000001},1),5.105/84.895,10.21/79.79,20.42/69.58,23.483/66.517,33.693/56.307))</f>
        <v/>
      </c>
      <c r="AB1203" s="21">
        <f>IF(C1203&lt;=2000,0,(MIN(C1203,ROUNDDOWN(F1203*0.3,0))-2000)*0.1)</f>
        <v/>
      </c>
      <c r="AC1203" s="21">
        <f>IF(C1203&lt;=2000,0,MIN((C1203-2000)*Y1203,(R1203+S1203)*0.2))</f>
        <v/>
      </c>
      <c r="AD1203" s="21">
        <f>IF(C1203&lt;=2000,0,MIN((C1203-2000)*Z1203,(T1203+U1203)*0.2))</f>
        <v/>
      </c>
      <c r="AE1203" s="21">
        <f>AC1203*AA1203</f>
        <v/>
      </c>
      <c r="AF1203" s="21">
        <f>ROUNDDOWN(R1203,-2)+ROUNDDOWN(S1203,-2)</f>
        <v/>
      </c>
      <c r="AG1203" s="21">
        <f>ROUNDDOWN(MAX(0,R1203-(AB1203+AC1203+AE1203)*0.6),-2)+ROUNDDOWN(MAX(0,S1203-(AB1203+AC1203+AE1203)*0.4),-2)</f>
        <v/>
      </c>
      <c r="AH1203" s="21">
        <f>ROUNDDOWN(MAX(0,T1203-(AB1203+AD1203)*0.6),-2)+ROUNDDOWN(MAX(0,U1203-(AB1203+AD1203)*0.4),-2)</f>
        <v/>
      </c>
      <c r="AI1203" s="21">
        <f>ROUNDDOWN(T1203,-2)+ROUNDDOWN(U1203,-2)</f>
        <v/>
      </c>
      <c r="AJ1203" s="21">
        <f>M1203+AF1203</f>
        <v/>
      </c>
      <c r="AK1203" s="21">
        <f>M1203+AG1203</f>
        <v/>
      </c>
      <c r="AL1203" s="21">
        <f>N1203+AH1203</f>
        <v/>
      </c>
      <c r="AM1203" s="21">
        <f>O1203+AI1203</f>
        <v/>
      </c>
      <c r="AN1203" s="21">
        <f>N1203+AI1203</f>
        <v/>
      </c>
      <c r="AO1203" s="21">
        <f>ROUNDDOWN((R1203+S1203)*0.2/Y1203+2000,0)</f>
        <v/>
      </c>
      <c r="AP1203" s="21">
        <f>ROUNDDOWN((T1203+U1203)*0.2/Z1203+2000,0)</f>
        <v/>
      </c>
      <c r="AQ1203" s="21">
        <f>AL1203-AK1203</f>
        <v/>
      </c>
      <c r="AR1203" s="21">
        <f>AM1203-AK1203</f>
        <v/>
      </c>
      <c r="AS1203" s="21">
        <f>AM1203-AL1203</f>
        <v/>
      </c>
      <c r="AT1203" s="21">
        <f>AK1203+C1203-AJ1203</f>
        <v/>
      </c>
      <c r="AU1203" s="21">
        <f>AL1203+C1203-AM1203</f>
        <v/>
      </c>
      <c r="AV1203" s="21">
        <f>AN1203+C1203-AM1203</f>
        <v/>
      </c>
    </row>
    <row r="1204">
      <c r="A1204" t="inlineStr">
        <is>
          <t>医療費の境目</t>
        </is>
      </c>
      <c r="B1204" s="21">
        <f>'3_医療費の境目'!$B$3</f>
        <v/>
      </c>
      <c r="C1204" s="21">
        <f>IF('3_医療費の境目'!$B$4="",AO1204,'3_医療費の境目'!$B$4)</f>
        <v/>
      </c>
      <c r="D1204" s="21">
        <f>'3_医療費の境目'!D1204</f>
        <v/>
      </c>
      <c r="E1204" s="21">
        <f>ROUND(MIN(B1204/12,650000)*12*0.0915+MIN(B1204/12,1390000)*12*(0.0504+0)+B1204*0.005,0)</f>
        <v/>
      </c>
      <c r="F1204" s="21">
        <f>IF(B1204&lt;741000,0,IF(B1204&lt;2191000,B1204-740000,IF(B1204&lt;2193000,1451000,IF(B1204&lt;2196000,1453000,IF(B1204&lt;2200000,1456000,IF(B1204&lt;3600000,ROUND(ROUNDDOWN(B1204/4,-3)*2.8,0)-80000,IF(B1204&lt;6600000,ROUND(ROUNDDOWN(B1204/4,-3)*3.2,0)-440000,IF(B1204&lt;8500000,ROUNDDOWN(B1204*0.9,0)-1100000,B1204-1950000))))))))</f>
        <v/>
      </c>
      <c r="G1204" s="21">
        <f>IF(F1204&gt;23500000,NA(),IF(F1204&lt;=4890000,1040000,IF(F1204&lt;=6550000,670000,620000)))</f>
        <v/>
      </c>
      <c r="H1204" s="21">
        <f>IF(D1204&lt;=0,0,MAX(0,MIN(2000000,D1204-MIN(100000,ROUNDDOWN(F1204*0.05,0)))))</f>
        <v/>
      </c>
      <c r="I1204" s="21">
        <f>IF(C1204&lt;=2000,0,MIN(C1204,ROUNDDOWN(F1204*0.4,0))-2000)</f>
        <v/>
      </c>
      <c r="J1204" s="21">
        <f>MAX(0,ROUNDDOWN(F1204-E1204-G1204,-3))</f>
        <v/>
      </c>
      <c r="K1204" s="21">
        <f>MAX(0,ROUNDDOWN(F1204-E1204-G1204-H1204-I1204,-3))</f>
        <v/>
      </c>
      <c r="L1204" s="21">
        <f>MAX(0,ROUNDDOWN(F1204-E1204-G1204-H1204,-3))</f>
        <v/>
      </c>
      <c r="M1204" s="21">
        <f>IF(J1204&lt;=0,0,ROUNDDOWN((J1204*LOOKUP(J1204,{0,1950001,3300001,6950001,9000001,18000001,40000001},{0.05,0.1,0.2,0.23,0.33,0.4,0.45})-LOOKUP(J1204,{0,1950001,3300001,6950001,9000001,18000001,40000001},{0,97500,427500,636000,1536000,2796000,4796000}))*1.021,-2))</f>
        <v/>
      </c>
      <c r="N1204" s="21">
        <f>IF(K1204&lt;=0,0,ROUNDDOWN((K1204*LOOKUP(K1204,{0,1950001,3300001,6950001,9000001,18000001,40000001},{0.05,0.1,0.2,0.23,0.33,0.4,0.45})-LOOKUP(K1204,{0,1950001,3300001,6950001,9000001,18000001,40000001},{0,97500,427500,636000,1536000,2796000,4796000}))*1.021,-2))</f>
        <v/>
      </c>
      <c r="O1204" s="21">
        <f>IF(L1204&lt;=0,0,ROUNDDOWN((L1204*LOOKUP(L1204,{0,1950001,3300001,6950001,9000001,18000001,40000001},{0.05,0.1,0.2,0.23,0.33,0.4,0.45})-LOOKUP(L1204,{0,1950001,3300001,6950001,9000001,18000001,40000001},{0,97500,427500,636000,1536000,2796000,4796000}))*1.021,-2))</f>
        <v/>
      </c>
      <c r="P1204" s="21">
        <f>MAX(0,ROUNDDOWN(F1204-E1204-430000,-3))</f>
        <v/>
      </c>
      <c r="Q1204" s="21">
        <f>MAX(0,ROUNDDOWN(F1204-E1204-430000-H1204,-3))</f>
        <v/>
      </c>
      <c r="R1204" s="21">
        <f>IF(F1204&lt;=450000,0,MAX(0,P1204*0.06-MIN(50000,P1204)*0.03))</f>
        <v/>
      </c>
      <c r="S1204" s="21">
        <f>IF(F1204&lt;=450000,0,MAX(0,P1204*0.04-MIN(50000,P1204)*0.02))</f>
        <v/>
      </c>
      <c r="T1204" s="21">
        <f>IF(F1204&lt;=450000,0,MAX(0,Q1204*0.06-MIN(50000,Q1204)*0.03))</f>
        <v/>
      </c>
      <c r="U1204" s="21">
        <f>IF(F1204&lt;=450000,0,MAX(0,Q1204*0.04-MIN(50000,Q1204)*0.02))</f>
        <v/>
      </c>
      <c r="V1204" s="21">
        <f>50000+MAX(0,G1204-480000)</f>
        <v/>
      </c>
      <c r="W1204" s="21">
        <f>P1204-V1204</f>
        <v/>
      </c>
      <c r="X1204" s="21">
        <f>Q1204-V1204</f>
        <v/>
      </c>
      <c r="Y1204" s="22">
        <f>IF(W1204&lt;0,0.9,LOOKUP(W1204,{0,1950001,3300001,6950001,9000001,18000001,40000001},{0.84895,0.7979,0.6958,0.66517,0.56307,0.4916,0.44055}))</f>
        <v/>
      </c>
      <c r="Z1204" s="22">
        <f>IF(X1204&lt;0,0.9,LOOKUP(X1204,{0,1950001,3300001,6950001,9000001,18000001,40000001},{0.84895,0.7979,0.6958,0.66517,0.56307,0.4916,0.44055}))</f>
        <v/>
      </c>
      <c r="AA1204" s="22">
        <f>IF(W1204&lt;0,0,CHOOSE(MATCH(W1204,{0,1950001,3300001,6950001,9000001},1),5.105/84.895,10.21/79.79,20.42/69.58,23.483/66.517,33.693/56.307))</f>
        <v/>
      </c>
      <c r="AB1204" s="21">
        <f>IF(C1204&lt;=2000,0,(MIN(C1204,ROUNDDOWN(F1204*0.3,0))-2000)*0.1)</f>
        <v/>
      </c>
      <c r="AC1204" s="21">
        <f>IF(C1204&lt;=2000,0,MIN((C1204-2000)*Y1204,(R1204+S1204)*0.2))</f>
        <v/>
      </c>
      <c r="AD1204" s="21">
        <f>IF(C1204&lt;=2000,0,MIN((C1204-2000)*Z1204,(T1204+U1204)*0.2))</f>
        <v/>
      </c>
      <c r="AE1204" s="21">
        <f>AC1204*AA1204</f>
        <v/>
      </c>
      <c r="AF1204" s="21">
        <f>ROUNDDOWN(R1204,-2)+ROUNDDOWN(S1204,-2)</f>
        <v/>
      </c>
      <c r="AG1204" s="21">
        <f>ROUNDDOWN(MAX(0,R1204-(AB1204+AC1204+AE1204)*0.6),-2)+ROUNDDOWN(MAX(0,S1204-(AB1204+AC1204+AE1204)*0.4),-2)</f>
        <v/>
      </c>
      <c r="AH1204" s="21">
        <f>ROUNDDOWN(MAX(0,T1204-(AB1204+AD1204)*0.6),-2)+ROUNDDOWN(MAX(0,U1204-(AB1204+AD1204)*0.4),-2)</f>
        <v/>
      </c>
      <c r="AI1204" s="21">
        <f>ROUNDDOWN(T1204,-2)+ROUNDDOWN(U1204,-2)</f>
        <v/>
      </c>
      <c r="AJ1204" s="21">
        <f>M1204+AF1204</f>
        <v/>
      </c>
      <c r="AK1204" s="21">
        <f>M1204+AG1204</f>
        <v/>
      </c>
      <c r="AL1204" s="21">
        <f>N1204+AH1204</f>
        <v/>
      </c>
      <c r="AM1204" s="21">
        <f>O1204+AI1204</f>
        <v/>
      </c>
      <c r="AN1204" s="21">
        <f>N1204+AI1204</f>
        <v/>
      </c>
      <c r="AO1204" s="21">
        <f>ROUNDDOWN((R1204+S1204)*0.2/Y1204+2000,0)</f>
        <v/>
      </c>
      <c r="AP1204" s="21">
        <f>ROUNDDOWN((T1204+U1204)*0.2/Z1204+2000,0)</f>
        <v/>
      </c>
      <c r="AQ1204" s="21">
        <f>AL1204-AK1204</f>
        <v/>
      </c>
      <c r="AR1204" s="21">
        <f>AM1204-AK1204</f>
        <v/>
      </c>
      <c r="AS1204" s="21">
        <f>AM1204-AL1204</f>
        <v/>
      </c>
      <c r="AT1204" s="21">
        <f>AK1204+C1204-AJ1204</f>
        <v/>
      </c>
      <c r="AU1204" s="21">
        <f>AL1204+C1204-AM1204</f>
        <v/>
      </c>
      <c r="AV1204" s="21">
        <f>AN1204+C1204-AM1204</f>
        <v/>
      </c>
    </row>
    <row r="1205">
      <c r="A1205" t="inlineStr">
        <is>
          <t>医療費の境目</t>
        </is>
      </c>
      <c r="B1205" s="21">
        <f>'3_医療費の境目'!$B$3</f>
        <v/>
      </c>
      <c r="C1205" s="21">
        <f>IF('3_医療費の境目'!$B$4="",AO1205,'3_医療費の境目'!$B$4)</f>
        <v/>
      </c>
      <c r="D1205" s="21">
        <f>'3_医療費の境目'!D1205</f>
        <v/>
      </c>
      <c r="E1205" s="21">
        <f>ROUND(MIN(B1205/12,650000)*12*0.0915+MIN(B1205/12,1390000)*12*(0.0504+0)+B1205*0.005,0)</f>
        <v/>
      </c>
      <c r="F1205" s="21">
        <f>IF(B1205&lt;741000,0,IF(B1205&lt;2191000,B1205-740000,IF(B1205&lt;2193000,1451000,IF(B1205&lt;2196000,1453000,IF(B1205&lt;2200000,1456000,IF(B1205&lt;3600000,ROUND(ROUNDDOWN(B1205/4,-3)*2.8,0)-80000,IF(B1205&lt;6600000,ROUND(ROUNDDOWN(B1205/4,-3)*3.2,0)-440000,IF(B1205&lt;8500000,ROUNDDOWN(B1205*0.9,0)-1100000,B1205-1950000))))))))</f>
        <v/>
      </c>
      <c r="G1205" s="21">
        <f>IF(F1205&gt;23500000,NA(),IF(F1205&lt;=4890000,1040000,IF(F1205&lt;=6550000,670000,620000)))</f>
        <v/>
      </c>
      <c r="H1205" s="21">
        <f>IF(D1205&lt;=0,0,MAX(0,MIN(2000000,D1205-MIN(100000,ROUNDDOWN(F1205*0.05,0)))))</f>
        <v/>
      </c>
      <c r="I1205" s="21">
        <f>IF(C1205&lt;=2000,0,MIN(C1205,ROUNDDOWN(F1205*0.4,0))-2000)</f>
        <v/>
      </c>
      <c r="J1205" s="21">
        <f>MAX(0,ROUNDDOWN(F1205-E1205-G1205,-3))</f>
        <v/>
      </c>
      <c r="K1205" s="21">
        <f>MAX(0,ROUNDDOWN(F1205-E1205-G1205-H1205-I1205,-3))</f>
        <v/>
      </c>
      <c r="L1205" s="21">
        <f>MAX(0,ROUNDDOWN(F1205-E1205-G1205-H1205,-3))</f>
        <v/>
      </c>
      <c r="M1205" s="21">
        <f>IF(J1205&lt;=0,0,ROUNDDOWN((J1205*LOOKUP(J1205,{0,1950001,3300001,6950001,9000001,18000001,40000001},{0.05,0.1,0.2,0.23,0.33,0.4,0.45})-LOOKUP(J1205,{0,1950001,3300001,6950001,9000001,18000001,40000001},{0,97500,427500,636000,1536000,2796000,4796000}))*1.021,-2))</f>
        <v/>
      </c>
      <c r="N1205" s="21">
        <f>IF(K1205&lt;=0,0,ROUNDDOWN((K1205*LOOKUP(K1205,{0,1950001,3300001,6950001,9000001,18000001,40000001},{0.05,0.1,0.2,0.23,0.33,0.4,0.45})-LOOKUP(K1205,{0,1950001,3300001,6950001,9000001,18000001,40000001},{0,97500,427500,636000,1536000,2796000,4796000}))*1.021,-2))</f>
        <v/>
      </c>
      <c r="O1205" s="21">
        <f>IF(L1205&lt;=0,0,ROUNDDOWN((L1205*LOOKUP(L1205,{0,1950001,3300001,6950001,9000001,18000001,40000001},{0.05,0.1,0.2,0.23,0.33,0.4,0.45})-LOOKUP(L1205,{0,1950001,3300001,6950001,9000001,18000001,40000001},{0,97500,427500,636000,1536000,2796000,4796000}))*1.021,-2))</f>
        <v/>
      </c>
      <c r="P1205" s="21">
        <f>MAX(0,ROUNDDOWN(F1205-E1205-430000,-3))</f>
        <v/>
      </c>
      <c r="Q1205" s="21">
        <f>MAX(0,ROUNDDOWN(F1205-E1205-430000-H1205,-3))</f>
        <v/>
      </c>
      <c r="R1205" s="21">
        <f>IF(F1205&lt;=450000,0,MAX(0,P1205*0.06-MIN(50000,P1205)*0.03))</f>
        <v/>
      </c>
      <c r="S1205" s="21">
        <f>IF(F1205&lt;=450000,0,MAX(0,P1205*0.04-MIN(50000,P1205)*0.02))</f>
        <v/>
      </c>
      <c r="T1205" s="21">
        <f>IF(F1205&lt;=450000,0,MAX(0,Q1205*0.06-MIN(50000,Q1205)*0.03))</f>
        <v/>
      </c>
      <c r="U1205" s="21">
        <f>IF(F1205&lt;=450000,0,MAX(0,Q1205*0.04-MIN(50000,Q1205)*0.02))</f>
        <v/>
      </c>
      <c r="V1205" s="21">
        <f>50000+MAX(0,G1205-480000)</f>
        <v/>
      </c>
      <c r="W1205" s="21">
        <f>P1205-V1205</f>
        <v/>
      </c>
      <c r="X1205" s="21">
        <f>Q1205-V1205</f>
        <v/>
      </c>
      <c r="Y1205" s="22">
        <f>IF(W1205&lt;0,0.9,LOOKUP(W1205,{0,1950001,3300001,6950001,9000001,18000001,40000001},{0.84895,0.7979,0.6958,0.66517,0.56307,0.4916,0.44055}))</f>
        <v/>
      </c>
      <c r="Z1205" s="22">
        <f>IF(X1205&lt;0,0.9,LOOKUP(X1205,{0,1950001,3300001,6950001,9000001,18000001,40000001},{0.84895,0.7979,0.6958,0.66517,0.56307,0.4916,0.44055}))</f>
        <v/>
      </c>
      <c r="AA1205" s="22">
        <f>IF(W1205&lt;0,0,CHOOSE(MATCH(W1205,{0,1950001,3300001,6950001,9000001},1),5.105/84.895,10.21/79.79,20.42/69.58,23.483/66.517,33.693/56.307))</f>
        <v/>
      </c>
      <c r="AB1205" s="21">
        <f>IF(C1205&lt;=2000,0,(MIN(C1205,ROUNDDOWN(F1205*0.3,0))-2000)*0.1)</f>
        <v/>
      </c>
      <c r="AC1205" s="21">
        <f>IF(C1205&lt;=2000,0,MIN((C1205-2000)*Y1205,(R1205+S1205)*0.2))</f>
        <v/>
      </c>
      <c r="AD1205" s="21">
        <f>IF(C1205&lt;=2000,0,MIN((C1205-2000)*Z1205,(T1205+U1205)*0.2))</f>
        <v/>
      </c>
      <c r="AE1205" s="21">
        <f>AC1205*AA1205</f>
        <v/>
      </c>
      <c r="AF1205" s="21">
        <f>ROUNDDOWN(R1205,-2)+ROUNDDOWN(S1205,-2)</f>
        <v/>
      </c>
      <c r="AG1205" s="21">
        <f>ROUNDDOWN(MAX(0,R1205-(AB1205+AC1205+AE1205)*0.6),-2)+ROUNDDOWN(MAX(0,S1205-(AB1205+AC1205+AE1205)*0.4),-2)</f>
        <v/>
      </c>
      <c r="AH1205" s="21">
        <f>ROUNDDOWN(MAX(0,T1205-(AB1205+AD1205)*0.6),-2)+ROUNDDOWN(MAX(0,U1205-(AB1205+AD1205)*0.4),-2)</f>
        <v/>
      </c>
      <c r="AI1205" s="21">
        <f>ROUNDDOWN(T1205,-2)+ROUNDDOWN(U1205,-2)</f>
        <v/>
      </c>
      <c r="AJ1205" s="21">
        <f>M1205+AF1205</f>
        <v/>
      </c>
      <c r="AK1205" s="21">
        <f>M1205+AG1205</f>
        <v/>
      </c>
      <c r="AL1205" s="21">
        <f>N1205+AH1205</f>
        <v/>
      </c>
      <c r="AM1205" s="21">
        <f>O1205+AI1205</f>
        <v/>
      </c>
      <c r="AN1205" s="21">
        <f>N1205+AI1205</f>
        <v/>
      </c>
      <c r="AO1205" s="21">
        <f>ROUNDDOWN((R1205+S1205)*0.2/Y1205+2000,0)</f>
        <v/>
      </c>
      <c r="AP1205" s="21">
        <f>ROUNDDOWN((T1205+U1205)*0.2/Z1205+2000,0)</f>
        <v/>
      </c>
      <c r="AQ1205" s="21">
        <f>AL1205-AK1205</f>
        <v/>
      </c>
      <c r="AR1205" s="21">
        <f>AM1205-AK1205</f>
        <v/>
      </c>
      <c r="AS1205" s="21">
        <f>AM1205-AL1205</f>
        <v/>
      </c>
      <c r="AT1205" s="21">
        <f>AK1205+C1205-AJ1205</f>
        <v/>
      </c>
      <c r="AU1205" s="21">
        <f>AL1205+C1205-AM1205</f>
        <v/>
      </c>
      <c r="AV1205" s="21">
        <f>AN1205+C1205-AM1205</f>
        <v/>
      </c>
    </row>
    <row r="1206">
      <c r="A1206" t="inlineStr">
        <is>
          <t>医療費の境目</t>
        </is>
      </c>
      <c r="B1206" s="21">
        <f>'3_医療費の境目'!$B$3</f>
        <v/>
      </c>
      <c r="C1206" s="21">
        <f>IF('3_医療費の境目'!$B$4="",AO1206,'3_医療費の境目'!$B$4)</f>
        <v/>
      </c>
      <c r="D1206" s="21">
        <f>'3_医療費の境目'!D1206</f>
        <v/>
      </c>
      <c r="E1206" s="21">
        <f>ROUND(MIN(B1206/12,650000)*12*0.0915+MIN(B1206/12,1390000)*12*(0.0504+0)+B1206*0.005,0)</f>
        <v/>
      </c>
      <c r="F1206" s="21">
        <f>IF(B1206&lt;741000,0,IF(B1206&lt;2191000,B1206-740000,IF(B1206&lt;2193000,1451000,IF(B1206&lt;2196000,1453000,IF(B1206&lt;2200000,1456000,IF(B1206&lt;3600000,ROUND(ROUNDDOWN(B1206/4,-3)*2.8,0)-80000,IF(B1206&lt;6600000,ROUND(ROUNDDOWN(B1206/4,-3)*3.2,0)-440000,IF(B1206&lt;8500000,ROUNDDOWN(B1206*0.9,0)-1100000,B1206-1950000))))))))</f>
        <v/>
      </c>
      <c r="G1206" s="21">
        <f>IF(F1206&gt;23500000,NA(),IF(F1206&lt;=4890000,1040000,IF(F1206&lt;=6550000,670000,620000)))</f>
        <v/>
      </c>
      <c r="H1206" s="21">
        <f>IF(D1206&lt;=0,0,MAX(0,MIN(2000000,D1206-MIN(100000,ROUNDDOWN(F1206*0.05,0)))))</f>
        <v/>
      </c>
      <c r="I1206" s="21">
        <f>IF(C1206&lt;=2000,0,MIN(C1206,ROUNDDOWN(F1206*0.4,0))-2000)</f>
        <v/>
      </c>
      <c r="J1206" s="21">
        <f>MAX(0,ROUNDDOWN(F1206-E1206-G1206,-3))</f>
        <v/>
      </c>
      <c r="K1206" s="21">
        <f>MAX(0,ROUNDDOWN(F1206-E1206-G1206-H1206-I1206,-3))</f>
        <v/>
      </c>
      <c r="L1206" s="21">
        <f>MAX(0,ROUNDDOWN(F1206-E1206-G1206-H1206,-3))</f>
        <v/>
      </c>
      <c r="M1206" s="21">
        <f>IF(J1206&lt;=0,0,ROUNDDOWN((J1206*LOOKUP(J1206,{0,1950001,3300001,6950001,9000001,18000001,40000001},{0.05,0.1,0.2,0.23,0.33,0.4,0.45})-LOOKUP(J1206,{0,1950001,3300001,6950001,9000001,18000001,40000001},{0,97500,427500,636000,1536000,2796000,4796000}))*1.021,-2))</f>
        <v/>
      </c>
      <c r="N1206" s="21">
        <f>IF(K1206&lt;=0,0,ROUNDDOWN((K1206*LOOKUP(K1206,{0,1950001,3300001,6950001,9000001,18000001,40000001},{0.05,0.1,0.2,0.23,0.33,0.4,0.45})-LOOKUP(K1206,{0,1950001,3300001,6950001,9000001,18000001,40000001},{0,97500,427500,636000,1536000,2796000,4796000}))*1.021,-2))</f>
        <v/>
      </c>
      <c r="O1206" s="21">
        <f>IF(L1206&lt;=0,0,ROUNDDOWN((L1206*LOOKUP(L1206,{0,1950001,3300001,6950001,9000001,18000001,40000001},{0.05,0.1,0.2,0.23,0.33,0.4,0.45})-LOOKUP(L1206,{0,1950001,3300001,6950001,9000001,18000001,40000001},{0,97500,427500,636000,1536000,2796000,4796000}))*1.021,-2))</f>
        <v/>
      </c>
      <c r="P1206" s="21">
        <f>MAX(0,ROUNDDOWN(F1206-E1206-430000,-3))</f>
        <v/>
      </c>
      <c r="Q1206" s="21">
        <f>MAX(0,ROUNDDOWN(F1206-E1206-430000-H1206,-3))</f>
        <v/>
      </c>
      <c r="R1206" s="21">
        <f>IF(F1206&lt;=450000,0,MAX(0,P1206*0.06-MIN(50000,P1206)*0.03))</f>
        <v/>
      </c>
      <c r="S1206" s="21">
        <f>IF(F1206&lt;=450000,0,MAX(0,P1206*0.04-MIN(50000,P1206)*0.02))</f>
        <v/>
      </c>
      <c r="T1206" s="21">
        <f>IF(F1206&lt;=450000,0,MAX(0,Q1206*0.06-MIN(50000,Q1206)*0.03))</f>
        <v/>
      </c>
      <c r="U1206" s="21">
        <f>IF(F1206&lt;=450000,0,MAX(0,Q1206*0.04-MIN(50000,Q1206)*0.02))</f>
        <v/>
      </c>
      <c r="V1206" s="21">
        <f>50000+MAX(0,G1206-480000)</f>
        <v/>
      </c>
      <c r="W1206" s="21">
        <f>P1206-V1206</f>
        <v/>
      </c>
      <c r="X1206" s="21">
        <f>Q1206-V1206</f>
        <v/>
      </c>
      <c r="Y1206" s="22">
        <f>IF(W1206&lt;0,0.9,LOOKUP(W1206,{0,1950001,3300001,6950001,9000001,18000001,40000001},{0.84895,0.7979,0.6958,0.66517,0.56307,0.4916,0.44055}))</f>
        <v/>
      </c>
      <c r="Z1206" s="22">
        <f>IF(X1206&lt;0,0.9,LOOKUP(X1206,{0,1950001,3300001,6950001,9000001,18000001,40000001},{0.84895,0.7979,0.6958,0.66517,0.56307,0.4916,0.44055}))</f>
        <v/>
      </c>
      <c r="AA1206" s="22">
        <f>IF(W1206&lt;0,0,CHOOSE(MATCH(W1206,{0,1950001,3300001,6950001,9000001},1),5.105/84.895,10.21/79.79,20.42/69.58,23.483/66.517,33.693/56.307))</f>
        <v/>
      </c>
      <c r="AB1206" s="21">
        <f>IF(C1206&lt;=2000,0,(MIN(C1206,ROUNDDOWN(F1206*0.3,0))-2000)*0.1)</f>
        <v/>
      </c>
      <c r="AC1206" s="21">
        <f>IF(C1206&lt;=2000,0,MIN((C1206-2000)*Y1206,(R1206+S1206)*0.2))</f>
        <v/>
      </c>
      <c r="AD1206" s="21">
        <f>IF(C1206&lt;=2000,0,MIN((C1206-2000)*Z1206,(T1206+U1206)*0.2))</f>
        <v/>
      </c>
      <c r="AE1206" s="21">
        <f>AC1206*AA1206</f>
        <v/>
      </c>
      <c r="AF1206" s="21">
        <f>ROUNDDOWN(R1206,-2)+ROUNDDOWN(S1206,-2)</f>
        <v/>
      </c>
      <c r="AG1206" s="21">
        <f>ROUNDDOWN(MAX(0,R1206-(AB1206+AC1206+AE1206)*0.6),-2)+ROUNDDOWN(MAX(0,S1206-(AB1206+AC1206+AE1206)*0.4),-2)</f>
        <v/>
      </c>
      <c r="AH1206" s="21">
        <f>ROUNDDOWN(MAX(0,T1206-(AB1206+AD1206)*0.6),-2)+ROUNDDOWN(MAX(0,U1206-(AB1206+AD1206)*0.4),-2)</f>
        <v/>
      </c>
      <c r="AI1206" s="21">
        <f>ROUNDDOWN(T1206,-2)+ROUNDDOWN(U1206,-2)</f>
        <v/>
      </c>
      <c r="AJ1206" s="21">
        <f>M1206+AF1206</f>
        <v/>
      </c>
      <c r="AK1206" s="21">
        <f>M1206+AG1206</f>
        <v/>
      </c>
      <c r="AL1206" s="21">
        <f>N1206+AH1206</f>
        <v/>
      </c>
      <c r="AM1206" s="21">
        <f>O1206+AI1206</f>
        <v/>
      </c>
      <c r="AN1206" s="21">
        <f>N1206+AI1206</f>
        <v/>
      </c>
      <c r="AO1206" s="21">
        <f>ROUNDDOWN((R1206+S1206)*0.2/Y1206+2000,0)</f>
        <v/>
      </c>
      <c r="AP1206" s="21">
        <f>ROUNDDOWN((T1206+U1206)*0.2/Z1206+2000,0)</f>
        <v/>
      </c>
      <c r="AQ1206" s="21">
        <f>AL1206-AK1206</f>
        <v/>
      </c>
      <c r="AR1206" s="21">
        <f>AM1206-AK1206</f>
        <v/>
      </c>
      <c r="AS1206" s="21">
        <f>AM1206-AL1206</f>
        <v/>
      </c>
      <c r="AT1206" s="21">
        <f>AK1206+C1206-AJ1206</f>
        <v/>
      </c>
      <c r="AU1206" s="21">
        <f>AL1206+C1206-AM1206</f>
        <v/>
      </c>
      <c r="AV1206" s="21">
        <f>AN1206+C1206-AM1206</f>
        <v/>
      </c>
    </row>
    <row r="1207">
      <c r="A1207" t="inlineStr">
        <is>
          <t>医療費の境目</t>
        </is>
      </c>
      <c r="B1207" s="21">
        <f>'3_医療費の境目'!$B$3</f>
        <v/>
      </c>
      <c r="C1207" s="21">
        <f>IF('3_医療費の境目'!$B$4="",AO1207,'3_医療費の境目'!$B$4)</f>
        <v/>
      </c>
      <c r="D1207" s="21">
        <f>'3_医療費の境目'!D1207</f>
        <v/>
      </c>
      <c r="E1207" s="21">
        <f>ROUND(MIN(B1207/12,650000)*12*0.0915+MIN(B1207/12,1390000)*12*(0.0504+0)+B1207*0.005,0)</f>
        <v/>
      </c>
      <c r="F1207" s="21">
        <f>IF(B1207&lt;741000,0,IF(B1207&lt;2191000,B1207-740000,IF(B1207&lt;2193000,1451000,IF(B1207&lt;2196000,1453000,IF(B1207&lt;2200000,1456000,IF(B1207&lt;3600000,ROUND(ROUNDDOWN(B1207/4,-3)*2.8,0)-80000,IF(B1207&lt;6600000,ROUND(ROUNDDOWN(B1207/4,-3)*3.2,0)-440000,IF(B1207&lt;8500000,ROUNDDOWN(B1207*0.9,0)-1100000,B1207-1950000))))))))</f>
        <v/>
      </c>
      <c r="G1207" s="21">
        <f>IF(F1207&gt;23500000,NA(),IF(F1207&lt;=4890000,1040000,IF(F1207&lt;=6550000,670000,620000)))</f>
        <v/>
      </c>
      <c r="H1207" s="21">
        <f>IF(D1207&lt;=0,0,MAX(0,MIN(2000000,D1207-MIN(100000,ROUNDDOWN(F1207*0.05,0)))))</f>
        <v/>
      </c>
      <c r="I1207" s="21">
        <f>IF(C1207&lt;=2000,0,MIN(C1207,ROUNDDOWN(F1207*0.4,0))-2000)</f>
        <v/>
      </c>
      <c r="J1207" s="21">
        <f>MAX(0,ROUNDDOWN(F1207-E1207-G1207,-3))</f>
        <v/>
      </c>
      <c r="K1207" s="21">
        <f>MAX(0,ROUNDDOWN(F1207-E1207-G1207-H1207-I1207,-3))</f>
        <v/>
      </c>
      <c r="L1207" s="21">
        <f>MAX(0,ROUNDDOWN(F1207-E1207-G1207-H1207,-3))</f>
        <v/>
      </c>
      <c r="M1207" s="21">
        <f>IF(J1207&lt;=0,0,ROUNDDOWN((J1207*LOOKUP(J1207,{0,1950001,3300001,6950001,9000001,18000001,40000001},{0.05,0.1,0.2,0.23,0.33,0.4,0.45})-LOOKUP(J1207,{0,1950001,3300001,6950001,9000001,18000001,40000001},{0,97500,427500,636000,1536000,2796000,4796000}))*1.021,-2))</f>
        <v/>
      </c>
      <c r="N1207" s="21">
        <f>IF(K1207&lt;=0,0,ROUNDDOWN((K1207*LOOKUP(K1207,{0,1950001,3300001,6950001,9000001,18000001,40000001},{0.05,0.1,0.2,0.23,0.33,0.4,0.45})-LOOKUP(K1207,{0,1950001,3300001,6950001,9000001,18000001,40000001},{0,97500,427500,636000,1536000,2796000,4796000}))*1.021,-2))</f>
        <v/>
      </c>
      <c r="O1207" s="21">
        <f>IF(L1207&lt;=0,0,ROUNDDOWN((L1207*LOOKUP(L1207,{0,1950001,3300001,6950001,9000001,18000001,40000001},{0.05,0.1,0.2,0.23,0.33,0.4,0.45})-LOOKUP(L1207,{0,1950001,3300001,6950001,9000001,18000001,40000001},{0,97500,427500,636000,1536000,2796000,4796000}))*1.021,-2))</f>
        <v/>
      </c>
      <c r="P1207" s="21">
        <f>MAX(0,ROUNDDOWN(F1207-E1207-430000,-3))</f>
        <v/>
      </c>
      <c r="Q1207" s="21">
        <f>MAX(0,ROUNDDOWN(F1207-E1207-430000-H1207,-3))</f>
        <v/>
      </c>
      <c r="R1207" s="21">
        <f>IF(F1207&lt;=450000,0,MAX(0,P1207*0.06-MIN(50000,P1207)*0.03))</f>
        <v/>
      </c>
      <c r="S1207" s="21">
        <f>IF(F1207&lt;=450000,0,MAX(0,P1207*0.04-MIN(50000,P1207)*0.02))</f>
        <v/>
      </c>
      <c r="T1207" s="21">
        <f>IF(F1207&lt;=450000,0,MAX(0,Q1207*0.06-MIN(50000,Q1207)*0.03))</f>
        <v/>
      </c>
      <c r="U1207" s="21">
        <f>IF(F1207&lt;=450000,0,MAX(0,Q1207*0.04-MIN(50000,Q1207)*0.02))</f>
        <v/>
      </c>
      <c r="V1207" s="21">
        <f>50000+MAX(0,G1207-480000)</f>
        <v/>
      </c>
      <c r="W1207" s="21">
        <f>P1207-V1207</f>
        <v/>
      </c>
      <c r="X1207" s="21">
        <f>Q1207-V1207</f>
        <v/>
      </c>
      <c r="Y1207" s="22">
        <f>IF(W1207&lt;0,0.9,LOOKUP(W1207,{0,1950001,3300001,6950001,9000001,18000001,40000001},{0.84895,0.7979,0.6958,0.66517,0.56307,0.4916,0.44055}))</f>
        <v/>
      </c>
      <c r="Z1207" s="22">
        <f>IF(X1207&lt;0,0.9,LOOKUP(X1207,{0,1950001,3300001,6950001,9000001,18000001,40000001},{0.84895,0.7979,0.6958,0.66517,0.56307,0.4916,0.44055}))</f>
        <v/>
      </c>
      <c r="AA1207" s="22">
        <f>IF(W1207&lt;0,0,CHOOSE(MATCH(W1207,{0,1950001,3300001,6950001,9000001},1),5.105/84.895,10.21/79.79,20.42/69.58,23.483/66.517,33.693/56.307))</f>
        <v/>
      </c>
      <c r="AB1207" s="21">
        <f>IF(C1207&lt;=2000,0,(MIN(C1207,ROUNDDOWN(F1207*0.3,0))-2000)*0.1)</f>
        <v/>
      </c>
      <c r="AC1207" s="21">
        <f>IF(C1207&lt;=2000,0,MIN((C1207-2000)*Y1207,(R1207+S1207)*0.2))</f>
        <v/>
      </c>
      <c r="AD1207" s="21">
        <f>IF(C1207&lt;=2000,0,MIN((C1207-2000)*Z1207,(T1207+U1207)*0.2))</f>
        <v/>
      </c>
      <c r="AE1207" s="21">
        <f>AC1207*AA1207</f>
        <v/>
      </c>
      <c r="AF1207" s="21">
        <f>ROUNDDOWN(R1207,-2)+ROUNDDOWN(S1207,-2)</f>
        <v/>
      </c>
      <c r="AG1207" s="21">
        <f>ROUNDDOWN(MAX(0,R1207-(AB1207+AC1207+AE1207)*0.6),-2)+ROUNDDOWN(MAX(0,S1207-(AB1207+AC1207+AE1207)*0.4),-2)</f>
        <v/>
      </c>
      <c r="AH1207" s="21">
        <f>ROUNDDOWN(MAX(0,T1207-(AB1207+AD1207)*0.6),-2)+ROUNDDOWN(MAX(0,U1207-(AB1207+AD1207)*0.4),-2)</f>
        <v/>
      </c>
      <c r="AI1207" s="21">
        <f>ROUNDDOWN(T1207,-2)+ROUNDDOWN(U1207,-2)</f>
        <v/>
      </c>
      <c r="AJ1207" s="21">
        <f>M1207+AF1207</f>
        <v/>
      </c>
      <c r="AK1207" s="21">
        <f>M1207+AG1207</f>
        <v/>
      </c>
      <c r="AL1207" s="21">
        <f>N1207+AH1207</f>
        <v/>
      </c>
      <c r="AM1207" s="21">
        <f>O1207+AI1207</f>
        <v/>
      </c>
      <c r="AN1207" s="21">
        <f>N1207+AI1207</f>
        <v/>
      </c>
      <c r="AO1207" s="21">
        <f>ROUNDDOWN((R1207+S1207)*0.2/Y1207+2000,0)</f>
        <v/>
      </c>
      <c r="AP1207" s="21">
        <f>ROUNDDOWN((T1207+U1207)*0.2/Z1207+2000,0)</f>
        <v/>
      </c>
      <c r="AQ1207" s="21">
        <f>AL1207-AK1207</f>
        <v/>
      </c>
      <c r="AR1207" s="21">
        <f>AM1207-AK1207</f>
        <v/>
      </c>
      <c r="AS1207" s="21">
        <f>AM1207-AL1207</f>
        <v/>
      </c>
      <c r="AT1207" s="21">
        <f>AK1207+C1207-AJ1207</f>
        <v/>
      </c>
      <c r="AU1207" s="21">
        <f>AL1207+C1207-AM1207</f>
        <v/>
      </c>
      <c r="AV1207" s="21">
        <f>AN1207+C1207-AM1207</f>
        <v/>
      </c>
    </row>
    <row r="1208">
      <c r="A1208" t="inlineStr">
        <is>
          <t>医療費の境目</t>
        </is>
      </c>
      <c r="B1208" s="21">
        <f>'3_医療費の境目'!$B$3</f>
        <v/>
      </c>
      <c r="C1208" s="21">
        <f>IF('3_医療費の境目'!$B$4="",AO1208,'3_医療費の境目'!$B$4)</f>
        <v/>
      </c>
      <c r="D1208" s="21">
        <f>'3_医療費の境目'!D1208</f>
        <v/>
      </c>
      <c r="E1208" s="21">
        <f>ROUND(MIN(B1208/12,650000)*12*0.0915+MIN(B1208/12,1390000)*12*(0.0504+0)+B1208*0.005,0)</f>
        <v/>
      </c>
      <c r="F1208" s="21">
        <f>IF(B1208&lt;741000,0,IF(B1208&lt;2191000,B1208-740000,IF(B1208&lt;2193000,1451000,IF(B1208&lt;2196000,1453000,IF(B1208&lt;2200000,1456000,IF(B1208&lt;3600000,ROUND(ROUNDDOWN(B1208/4,-3)*2.8,0)-80000,IF(B1208&lt;6600000,ROUND(ROUNDDOWN(B1208/4,-3)*3.2,0)-440000,IF(B1208&lt;8500000,ROUNDDOWN(B1208*0.9,0)-1100000,B1208-1950000))))))))</f>
        <v/>
      </c>
      <c r="G1208" s="21">
        <f>IF(F1208&gt;23500000,NA(),IF(F1208&lt;=4890000,1040000,IF(F1208&lt;=6550000,670000,620000)))</f>
        <v/>
      </c>
      <c r="H1208" s="21">
        <f>IF(D1208&lt;=0,0,MAX(0,MIN(2000000,D1208-MIN(100000,ROUNDDOWN(F1208*0.05,0)))))</f>
        <v/>
      </c>
      <c r="I1208" s="21">
        <f>IF(C1208&lt;=2000,0,MIN(C1208,ROUNDDOWN(F1208*0.4,0))-2000)</f>
        <v/>
      </c>
      <c r="J1208" s="21">
        <f>MAX(0,ROUNDDOWN(F1208-E1208-G1208,-3))</f>
        <v/>
      </c>
      <c r="K1208" s="21">
        <f>MAX(0,ROUNDDOWN(F1208-E1208-G1208-H1208-I1208,-3))</f>
        <v/>
      </c>
      <c r="L1208" s="21">
        <f>MAX(0,ROUNDDOWN(F1208-E1208-G1208-H1208,-3))</f>
        <v/>
      </c>
      <c r="M1208" s="21">
        <f>IF(J1208&lt;=0,0,ROUNDDOWN((J1208*LOOKUP(J1208,{0,1950001,3300001,6950001,9000001,18000001,40000001},{0.05,0.1,0.2,0.23,0.33,0.4,0.45})-LOOKUP(J1208,{0,1950001,3300001,6950001,9000001,18000001,40000001},{0,97500,427500,636000,1536000,2796000,4796000}))*1.021,-2))</f>
        <v/>
      </c>
      <c r="N1208" s="21">
        <f>IF(K1208&lt;=0,0,ROUNDDOWN((K1208*LOOKUP(K1208,{0,1950001,3300001,6950001,9000001,18000001,40000001},{0.05,0.1,0.2,0.23,0.33,0.4,0.45})-LOOKUP(K1208,{0,1950001,3300001,6950001,9000001,18000001,40000001},{0,97500,427500,636000,1536000,2796000,4796000}))*1.021,-2))</f>
        <v/>
      </c>
      <c r="O1208" s="21">
        <f>IF(L1208&lt;=0,0,ROUNDDOWN((L1208*LOOKUP(L1208,{0,1950001,3300001,6950001,9000001,18000001,40000001},{0.05,0.1,0.2,0.23,0.33,0.4,0.45})-LOOKUP(L1208,{0,1950001,3300001,6950001,9000001,18000001,40000001},{0,97500,427500,636000,1536000,2796000,4796000}))*1.021,-2))</f>
        <v/>
      </c>
      <c r="P1208" s="21">
        <f>MAX(0,ROUNDDOWN(F1208-E1208-430000,-3))</f>
        <v/>
      </c>
      <c r="Q1208" s="21">
        <f>MAX(0,ROUNDDOWN(F1208-E1208-430000-H1208,-3))</f>
        <v/>
      </c>
      <c r="R1208" s="21">
        <f>IF(F1208&lt;=450000,0,MAX(0,P1208*0.06-MIN(50000,P1208)*0.03))</f>
        <v/>
      </c>
      <c r="S1208" s="21">
        <f>IF(F1208&lt;=450000,0,MAX(0,P1208*0.04-MIN(50000,P1208)*0.02))</f>
        <v/>
      </c>
      <c r="T1208" s="21">
        <f>IF(F1208&lt;=450000,0,MAX(0,Q1208*0.06-MIN(50000,Q1208)*0.03))</f>
        <v/>
      </c>
      <c r="U1208" s="21">
        <f>IF(F1208&lt;=450000,0,MAX(0,Q1208*0.04-MIN(50000,Q1208)*0.02))</f>
        <v/>
      </c>
      <c r="V1208" s="21">
        <f>50000+MAX(0,G1208-480000)</f>
        <v/>
      </c>
      <c r="W1208" s="21">
        <f>P1208-V1208</f>
        <v/>
      </c>
      <c r="X1208" s="21">
        <f>Q1208-V1208</f>
        <v/>
      </c>
      <c r="Y1208" s="22">
        <f>IF(W1208&lt;0,0.9,LOOKUP(W1208,{0,1950001,3300001,6950001,9000001,18000001,40000001},{0.84895,0.7979,0.6958,0.66517,0.56307,0.4916,0.44055}))</f>
        <v/>
      </c>
      <c r="Z1208" s="22">
        <f>IF(X1208&lt;0,0.9,LOOKUP(X1208,{0,1950001,3300001,6950001,9000001,18000001,40000001},{0.84895,0.7979,0.6958,0.66517,0.56307,0.4916,0.44055}))</f>
        <v/>
      </c>
      <c r="AA1208" s="22">
        <f>IF(W1208&lt;0,0,CHOOSE(MATCH(W1208,{0,1950001,3300001,6950001,9000001},1),5.105/84.895,10.21/79.79,20.42/69.58,23.483/66.517,33.693/56.307))</f>
        <v/>
      </c>
      <c r="AB1208" s="21">
        <f>IF(C1208&lt;=2000,0,(MIN(C1208,ROUNDDOWN(F1208*0.3,0))-2000)*0.1)</f>
        <v/>
      </c>
      <c r="AC1208" s="21">
        <f>IF(C1208&lt;=2000,0,MIN((C1208-2000)*Y1208,(R1208+S1208)*0.2))</f>
        <v/>
      </c>
      <c r="AD1208" s="21">
        <f>IF(C1208&lt;=2000,0,MIN((C1208-2000)*Z1208,(T1208+U1208)*0.2))</f>
        <v/>
      </c>
      <c r="AE1208" s="21">
        <f>AC1208*AA1208</f>
        <v/>
      </c>
      <c r="AF1208" s="21">
        <f>ROUNDDOWN(R1208,-2)+ROUNDDOWN(S1208,-2)</f>
        <v/>
      </c>
      <c r="AG1208" s="21">
        <f>ROUNDDOWN(MAX(0,R1208-(AB1208+AC1208+AE1208)*0.6),-2)+ROUNDDOWN(MAX(0,S1208-(AB1208+AC1208+AE1208)*0.4),-2)</f>
        <v/>
      </c>
      <c r="AH1208" s="21">
        <f>ROUNDDOWN(MAX(0,T1208-(AB1208+AD1208)*0.6),-2)+ROUNDDOWN(MAX(0,U1208-(AB1208+AD1208)*0.4),-2)</f>
        <v/>
      </c>
      <c r="AI1208" s="21">
        <f>ROUNDDOWN(T1208,-2)+ROUNDDOWN(U1208,-2)</f>
        <v/>
      </c>
      <c r="AJ1208" s="21">
        <f>M1208+AF1208</f>
        <v/>
      </c>
      <c r="AK1208" s="21">
        <f>M1208+AG1208</f>
        <v/>
      </c>
      <c r="AL1208" s="21">
        <f>N1208+AH1208</f>
        <v/>
      </c>
      <c r="AM1208" s="21">
        <f>O1208+AI1208</f>
        <v/>
      </c>
      <c r="AN1208" s="21">
        <f>N1208+AI1208</f>
        <v/>
      </c>
      <c r="AO1208" s="21">
        <f>ROUNDDOWN((R1208+S1208)*0.2/Y1208+2000,0)</f>
        <v/>
      </c>
      <c r="AP1208" s="21">
        <f>ROUNDDOWN((T1208+U1208)*0.2/Z1208+2000,0)</f>
        <v/>
      </c>
      <c r="AQ1208" s="21">
        <f>AL1208-AK1208</f>
        <v/>
      </c>
      <c r="AR1208" s="21">
        <f>AM1208-AK1208</f>
        <v/>
      </c>
      <c r="AS1208" s="21">
        <f>AM1208-AL1208</f>
        <v/>
      </c>
      <c r="AT1208" s="21">
        <f>AK1208+C1208-AJ1208</f>
        <v/>
      </c>
      <c r="AU1208" s="21">
        <f>AL1208+C1208-AM1208</f>
        <v/>
      </c>
      <c r="AV1208" s="21">
        <f>AN1208+C1208-AM1208</f>
        <v/>
      </c>
    </row>
    <row r="1209">
      <c r="A1209" t="inlineStr">
        <is>
          <t>医療費の境目</t>
        </is>
      </c>
      <c r="B1209" s="21">
        <f>'3_医療費の境目'!$B$3</f>
        <v/>
      </c>
      <c r="C1209" s="21">
        <f>IF('3_医療費の境目'!$B$4="",AO1209,'3_医療費の境目'!$B$4)</f>
        <v/>
      </c>
      <c r="D1209" s="21">
        <f>'3_医療費の境目'!D1209</f>
        <v/>
      </c>
      <c r="E1209" s="21">
        <f>ROUND(MIN(B1209/12,650000)*12*0.0915+MIN(B1209/12,1390000)*12*(0.0504+0)+B1209*0.005,0)</f>
        <v/>
      </c>
      <c r="F1209" s="21">
        <f>IF(B1209&lt;741000,0,IF(B1209&lt;2191000,B1209-740000,IF(B1209&lt;2193000,1451000,IF(B1209&lt;2196000,1453000,IF(B1209&lt;2200000,1456000,IF(B1209&lt;3600000,ROUND(ROUNDDOWN(B1209/4,-3)*2.8,0)-80000,IF(B1209&lt;6600000,ROUND(ROUNDDOWN(B1209/4,-3)*3.2,0)-440000,IF(B1209&lt;8500000,ROUNDDOWN(B1209*0.9,0)-1100000,B1209-1950000))))))))</f>
        <v/>
      </c>
      <c r="G1209" s="21">
        <f>IF(F1209&gt;23500000,NA(),IF(F1209&lt;=4890000,1040000,IF(F1209&lt;=6550000,670000,620000)))</f>
        <v/>
      </c>
      <c r="H1209" s="21">
        <f>IF(D1209&lt;=0,0,MAX(0,MIN(2000000,D1209-MIN(100000,ROUNDDOWN(F1209*0.05,0)))))</f>
        <v/>
      </c>
      <c r="I1209" s="21">
        <f>IF(C1209&lt;=2000,0,MIN(C1209,ROUNDDOWN(F1209*0.4,0))-2000)</f>
        <v/>
      </c>
      <c r="J1209" s="21">
        <f>MAX(0,ROUNDDOWN(F1209-E1209-G1209,-3))</f>
        <v/>
      </c>
      <c r="K1209" s="21">
        <f>MAX(0,ROUNDDOWN(F1209-E1209-G1209-H1209-I1209,-3))</f>
        <v/>
      </c>
      <c r="L1209" s="21">
        <f>MAX(0,ROUNDDOWN(F1209-E1209-G1209-H1209,-3))</f>
        <v/>
      </c>
      <c r="M1209" s="21">
        <f>IF(J1209&lt;=0,0,ROUNDDOWN((J1209*LOOKUP(J1209,{0,1950001,3300001,6950001,9000001,18000001,40000001},{0.05,0.1,0.2,0.23,0.33,0.4,0.45})-LOOKUP(J1209,{0,1950001,3300001,6950001,9000001,18000001,40000001},{0,97500,427500,636000,1536000,2796000,4796000}))*1.021,-2))</f>
        <v/>
      </c>
      <c r="N1209" s="21">
        <f>IF(K1209&lt;=0,0,ROUNDDOWN((K1209*LOOKUP(K1209,{0,1950001,3300001,6950001,9000001,18000001,40000001},{0.05,0.1,0.2,0.23,0.33,0.4,0.45})-LOOKUP(K1209,{0,1950001,3300001,6950001,9000001,18000001,40000001},{0,97500,427500,636000,1536000,2796000,4796000}))*1.021,-2))</f>
        <v/>
      </c>
      <c r="O1209" s="21">
        <f>IF(L1209&lt;=0,0,ROUNDDOWN((L1209*LOOKUP(L1209,{0,1950001,3300001,6950001,9000001,18000001,40000001},{0.05,0.1,0.2,0.23,0.33,0.4,0.45})-LOOKUP(L1209,{0,1950001,3300001,6950001,9000001,18000001,40000001},{0,97500,427500,636000,1536000,2796000,4796000}))*1.021,-2))</f>
        <v/>
      </c>
      <c r="P1209" s="21">
        <f>MAX(0,ROUNDDOWN(F1209-E1209-430000,-3))</f>
        <v/>
      </c>
      <c r="Q1209" s="21">
        <f>MAX(0,ROUNDDOWN(F1209-E1209-430000-H1209,-3))</f>
        <v/>
      </c>
      <c r="R1209" s="21">
        <f>IF(F1209&lt;=450000,0,MAX(0,P1209*0.06-MIN(50000,P1209)*0.03))</f>
        <v/>
      </c>
      <c r="S1209" s="21">
        <f>IF(F1209&lt;=450000,0,MAX(0,P1209*0.04-MIN(50000,P1209)*0.02))</f>
        <v/>
      </c>
      <c r="T1209" s="21">
        <f>IF(F1209&lt;=450000,0,MAX(0,Q1209*0.06-MIN(50000,Q1209)*0.03))</f>
        <v/>
      </c>
      <c r="U1209" s="21">
        <f>IF(F1209&lt;=450000,0,MAX(0,Q1209*0.04-MIN(50000,Q1209)*0.02))</f>
        <v/>
      </c>
      <c r="V1209" s="21">
        <f>50000+MAX(0,G1209-480000)</f>
        <v/>
      </c>
      <c r="W1209" s="21">
        <f>P1209-V1209</f>
        <v/>
      </c>
      <c r="X1209" s="21">
        <f>Q1209-V1209</f>
        <v/>
      </c>
      <c r="Y1209" s="22">
        <f>IF(W1209&lt;0,0.9,LOOKUP(W1209,{0,1950001,3300001,6950001,9000001,18000001,40000001},{0.84895,0.7979,0.6958,0.66517,0.56307,0.4916,0.44055}))</f>
        <v/>
      </c>
      <c r="Z1209" s="22">
        <f>IF(X1209&lt;0,0.9,LOOKUP(X1209,{0,1950001,3300001,6950001,9000001,18000001,40000001},{0.84895,0.7979,0.6958,0.66517,0.56307,0.4916,0.44055}))</f>
        <v/>
      </c>
      <c r="AA1209" s="22">
        <f>IF(W1209&lt;0,0,CHOOSE(MATCH(W1209,{0,1950001,3300001,6950001,9000001},1),5.105/84.895,10.21/79.79,20.42/69.58,23.483/66.517,33.693/56.307))</f>
        <v/>
      </c>
      <c r="AB1209" s="21">
        <f>IF(C1209&lt;=2000,0,(MIN(C1209,ROUNDDOWN(F1209*0.3,0))-2000)*0.1)</f>
        <v/>
      </c>
      <c r="AC1209" s="21">
        <f>IF(C1209&lt;=2000,0,MIN((C1209-2000)*Y1209,(R1209+S1209)*0.2))</f>
        <v/>
      </c>
      <c r="AD1209" s="21">
        <f>IF(C1209&lt;=2000,0,MIN((C1209-2000)*Z1209,(T1209+U1209)*0.2))</f>
        <v/>
      </c>
      <c r="AE1209" s="21">
        <f>AC1209*AA1209</f>
        <v/>
      </c>
      <c r="AF1209" s="21">
        <f>ROUNDDOWN(R1209,-2)+ROUNDDOWN(S1209,-2)</f>
        <v/>
      </c>
      <c r="AG1209" s="21">
        <f>ROUNDDOWN(MAX(0,R1209-(AB1209+AC1209+AE1209)*0.6),-2)+ROUNDDOWN(MAX(0,S1209-(AB1209+AC1209+AE1209)*0.4),-2)</f>
        <v/>
      </c>
      <c r="AH1209" s="21">
        <f>ROUNDDOWN(MAX(0,T1209-(AB1209+AD1209)*0.6),-2)+ROUNDDOWN(MAX(0,U1209-(AB1209+AD1209)*0.4),-2)</f>
        <v/>
      </c>
      <c r="AI1209" s="21">
        <f>ROUNDDOWN(T1209,-2)+ROUNDDOWN(U1209,-2)</f>
        <v/>
      </c>
      <c r="AJ1209" s="21">
        <f>M1209+AF1209</f>
        <v/>
      </c>
      <c r="AK1209" s="21">
        <f>M1209+AG1209</f>
        <v/>
      </c>
      <c r="AL1209" s="21">
        <f>N1209+AH1209</f>
        <v/>
      </c>
      <c r="AM1209" s="21">
        <f>O1209+AI1209</f>
        <v/>
      </c>
      <c r="AN1209" s="21">
        <f>N1209+AI1209</f>
        <v/>
      </c>
      <c r="AO1209" s="21">
        <f>ROUNDDOWN((R1209+S1209)*0.2/Y1209+2000,0)</f>
        <v/>
      </c>
      <c r="AP1209" s="21">
        <f>ROUNDDOWN((T1209+U1209)*0.2/Z1209+2000,0)</f>
        <v/>
      </c>
      <c r="AQ1209" s="21">
        <f>AL1209-AK1209</f>
        <v/>
      </c>
      <c r="AR1209" s="21">
        <f>AM1209-AK1209</f>
        <v/>
      </c>
      <c r="AS1209" s="21">
        <f>AM1209-AL1209</f>
        <v/>
      </c>
      <c r="AT1209" s="21">
        <f>AK1209+C1209-AJ1209</f>
        <v/>
      </c>
      <c r="AU1209" s="21">
        <f>AL1209+C1209-AM1209</f>
        <v/>
      </c>
      <c r="AV1209" s="21">
        <f>AN1209+C1209-AM1209</f>
        <v/>
      </c>
    </row>
    <row r="1210">
      <c r="A1210" t="inlineStr">
        <is>
          <t>医療費の境目</t>
        </is>
      </c>
      <c r="B1210" s="21">
        <f>'3_医療費の境目'!$B$3</f>
        <v/>
      </c>
      <c r="C1210" s="21">
        <f>IF('3_医療費の境目'!$B$4="",AO1210,'3_医療費の境目'!$B$4)</f>
        <v/>
      </c>
      <c r="D1210" s="21">
        <f>'3_医療費の境目'!D1210</f>
        <v/>
      </c>
      <c r="E1210" s="21">
        <f>ROUND(MIN(B1210/12,650000)*12*0.0915+MIN(B1210/12,1390000)*12*(0.0504+0)+B1210*0.005,0)</f>
        <v/>
      </c>
      <c r="F1210" s="21">
        <f>IF(B1210&lt;741000,0,IF(B1210&lt;2191000,B1210-740000,IF(B1210&lt;2193000,1451000,IF(B1210&lt;2196000,1453000,IF(B1210&lt;2200000,1456000,IF(B1210&lt;3600000,ROUND(ROUNDDOWN(B1210/4,-3)*2.8,0)-80000,IF(B1210&lt;6600000,ROUND(ROUNDDOWN(B1210/4,-3)*3.2,0)-440000,IF(B1210&lt;8500000,ROUNDDOWN(B1210*0.9,0)-1100000,B1210-1950000))))))))</f>
        <v/>
      </c>
      <c r="G1210" s="21">
        <f>IF(F1210&gt;23500000,NA(),IF(F1210&lt;=4890000,1040000,IF(F1210&lt;=6550000,670000,620000)))</f>
        <v/>
      </c>
      <c r="H1210" s="21">
        <f>IF(D1210&lt;=0,0,MAX(0,MIN(2000000,D1210-MIN(100000,ROUNDDOWN(F1210*0.05,0)))))</f>
        <v/>
      </c>
      <c r="I1210" s="21">
        <f>IF(C1210&lt;=2000,0,MIN(C1210,ROUNDDOWN(F1210*0.4,0))-2000)</f>
        <v/>
      </c>
      <c r="J1210" s="21">
        <f>MAX(0,ROUNDDOWN(F1210-E1210-G1210,-3))</f>
        <v/>
      </c>
      <c r="K1210" s="21">
        <f>MAX(0,ROUNDDOWN(F1210-E1210-G1210-H1210-I1210,-3))</f>
        <v/>
      </c>
      <c r="L1210" s="21">
        <f>MAX(0,ROUNDDOWN(F1210-E1210-G1210-H1210,-3))</f>
        <v/>
      </c>
      <c r="M1210" s="21">
        <f>IF(J1210&lt;=0,0,ROUNDDOWN((J1210*LOOKUP(J1210,{0,1950001,3300001,6950001,9000001,18000001,40000001},{0.05,0.1,0.2,0.23,0.33,0.4,0.45})-LOOKUP(J1210,{0,1950001,3300001,6950001,9000001,18000001,40000001},{0,97500,427500,636000,1536000,2796000,4796000}))*1.021,-2))</f>
        <v/>
      </c>
      <c r="N1210" s="21">
        <f>IF(K1210&lt;=0,0,ROUNDDOWN((K1210*LOOKUP(K1210,{0,1950001,3300001,6950001,9000001,18000001,40000001},{0.05,0.1,0.2,0.23,0.33,0.4,0.45})-LOOKUP(K1210,{0,1950001,3300001,6950001,9000001,18000001,40000001},{0,97500,427500,636000,1536000,2796000,4796000}))*1.021,-2))</f>
        <v/>
      </c>
      <c r="O1210" s="21">
        <f>IF(L1210&lt;=0,0,ROUNDDOWN((L1210*LOOKUP(L1210,{0,1950001,3300001,6950001,9000001,18000001,40000001},{0.05,0.1,0.2,0.23,0.33,0.4,0.45})-LOOKUP(L1210,{0,1950001,3300001,6950001,9000001,18000001,40000001},{0,97500,427500,636000,1536000,2796000,4796000}))*1.021,-2))</f>
        <v/>
      </c>
      <c r="P1210" s="21">
        <f>MAX(0,ROUNDDOWN(F1210-E1210-430000,-3))</f>
        <v/>
      </c>
      <c r="Q1210" s="21">
        <f>MAX(0,ROUNDDOWN(F1210-E1210-430000-H1210,-3))</f>
        <v/>
      </c>
      <c r="R1210" s="21">
        <f>IF(F1210&lt;=450000,0,MAX(0,P1210*0.06-MIN(50000,P1210)*0.03))</f>
        <v/>
      </c>
      <c r="S1210" s="21">
        <f>IF(F1210&lt;=450000,0,MAX(0,P1210*0.04-MIN(50000,P1210)*0.02))</f>
        <v/>
      </c>
      <c r="T1210" s="21">
        <f>IF(F1210&lt;=450000,0,MAX(0,Q1210*0.06-MIN(50000,Q1210)*0.03))</f>
        <v/>
      </c>
      <c r="U1210" s="21">
        <f>IF(F1210&lt;=450000,0,MAX(0,Q1210*0.04-MIN(50000,Q1210)*0.02))</f>
        <v/>
      </c>
      <c r="V1210" s="21">
        <f>50000+MAX(0,G1210-480000)</f>
        <v/>
      </c>
      <c r="W1210" s="21">
        <f>P1210-V1210</f>
        <v/>
      </c>
      <c r="X1210" s="21">
        <f>Q1210-V1210</f>
        <v/>
      </c>
      <c r="Y1210" s="22">
        <f>IF(W1210&lt;0,0.9,LOOKUP(W1210,{0,1950001,3300001,6950001,9000001,18000001,40000001},{0.84895,0.7979,0.6958,0.66517,0.56307,0.4916,0.44055}))</f>
        <v/>
      </c>
      <c r="Z1210" s="22">
        <f>IF(X1210&lt;0,0.9,LOOKUP(X1210,{0,1950001,3300001,6950001,9000001,18000001,40000001},{0.84895,0.7979,0.6958,0.66517,0.56307,0.4916,0.44055}))</f>
        <v/>
      </c>
      <c r="AA1210" s="22">
        <f>IF(W1210&lt;0,0,CHOOSE(MATCH(W1210,{0,1950001,3300001,6950001,9000001},1),5.105/84.895,10.21/79.79,20.42/69.58,23.483/66.517,33.693/56.307))</f>
        <v/>
      </c>
      <c r="AB1210" s="21">
        <f>IF(C1210&lt;=2000,0,(MIN(C1210,ROUNDDOWN(F1210*0.3,0))-2000)*0.1)</f>
        <v/>
      </c>
      <c r="AC1210" s="21">
        <f>IF(C1210&lt;=2000,0,MIN((C1210-2000)*Y1210,(R1210+S1210)*0.2))</f>
        <v/>
      </c>
      <c r="AD1210" s="21">
        <f>IF(C1210&lt;=2000,0,MIN((C1210-2000)*Z1210,(T1210+U1210)*0.2))</f>
        <v/>
      </c>
      <c r="AE1210" s="21">
        <f>AC1210*AA1210</f>
        <v/>
      </c>
      <c r="AF1210" s="21">
        <f>ROUNDDOWN(R1210,-2)+ROUNDDOWN(S1210,-2)</f>
        <v/>
      </c>
      <c r="AG1210" s="21">
        <f>ROUNDDOWN(MAX(0,R1210-(AB1210+AC1210+AE1210)*0.6),-2)+ROUNDDOWN(MAX(0,S1210-(AB1210+AC1210+AE1210)*0.4),-2)</f>
        <v/>
      </c>
      <c r="AH1210" s="21">
        <f>ROUNDDOWN(MAX(0,T1210-(AB1210+AD1210)*0.6),-2)+ROUNDDOWN(MAX(0,U1210-(AB1210+AD1210)*0.4),-2)</f>
        <v/>
      </c>
      <c r="AI1210" s="21">
        <f>ROUNDDOWN(T1210,-2)+ROUNDDOWN(U1210,-2)</f>
        <v/>
      </c>
      <c r="AJ1210" s="21">
        <f>M1210+AF1210</f>
        <v/>
      </c>
      <c r="AK1210" s="21">
        <f>M1210+AG1210</f>
        <v/>
      </c>
      <c r="AL1210" s="21">
        <f>N1210+AH1210</f>
        <v/>
      </c>
      <c r="AM1210" s="21">
        <f>O1210+AI1210</f>
        <v/>
      </c>
      <c r="AN1210" s="21">
        <f>N1210+AI1210</f>
        <v/>
      </c>
      <c r="AO1210" s="21">
        <f>ROUNDDOWN((R1210+S1210)*0.2/Y1210+2000,0)</f>
        <v/>
      </c>
      <c r="AP1210" s="21">
        <f>ROUNDDOWN((T1210+U1210)*0.2/Z1210+2000,0)</f>
        <v/>
      </c>
      <c r="AQ1210" s="21">
        <f>AL1210-AK1210</f>
        <v/>
      </c>
      <c r="AR1210" s="21">
        <f>AM1210-AK1210</f>
        <v/>
      </c>
      <c r="AS1210" s="21">
        <f>AM1210-AL1210</f>
        <v/>
      </c>
      <c r="AT1210" s="21">
        <f>AK1210+C1210-AJ1210</f>
        <v/>
      </c>
      <c r="AU1210" s="21">
        <f>AL1210+C1210-AM1210</f>
        <v/>
      </c>
      <c r="AV1210" s="21">
        <f>AN1210+C1210-AM1210</f>
        <v/>
      </c>
    </row>
    <row r="1211">
      <c r="A1211" t="inlineStr">
        <is>
          <t>医療費の境目</t>
        </is>
      </c>
      <c r="B1211" s="21">
        <f>'3_医療費の境目'!$B$3</f>
        <v/>
      </c>
      <c r="C1211" s="21">
        <f>IF('3_医療費の境目'!$B$4="",AO1211,'3_医療費の境目'!$B$4)</f>
        <v/>
      </c>
      <c r="D1211" s="21">
        <f>'3_医療費の境目'!D1211</f>
        <v/>
      </c>
      <c r="E1211" s="21">
        <f>ROUND(MIN(B1211/12,650000)*12*0.0915+MIN(B1211/12,1390000)*12*(0.0504+0)+B1211*0.005,0)</f>
        <v/>
      </c>
      <c r="F1211" s="21">
        <f>IF(B1211&lt;741000,0,IF(B1211&lt;2191000,B1211-740000,IF(B1211&lt;2193000,1451000,IF(B1211&lt;2196000,1453000,IF(B1211&lt;2200000,1456000,IF(B1211&lt;3600000,ROUND(ROUNDDOWN(B1211/4,-3)*2.8,0)-80000,IF(B1211&lt;6600000,ROUND(ROUNDDOWN(B1211/4,-3)*3.2,0)-440000,IF(B1211&lt;8500000,ROUNDDOWN(B1211*0.9,0)-1100000,B1211-1950000))))))))</f>
        <v/>
      </c>
      <c r="G1211" s="21">
        <f>IF(F1211&gt;23500000,NA(),IF(F1211&lt;=4890000,1040000,IF(F1211&lt;=6550000,670000,620000)))</f>
        <v/>
      </c>
      <c r="H1211" s="21">
        <f>IF(D1211&lt;=0,0,MAX(0,MIN(2000000,D1211-MIN(100000,ROUNDDOWN(F1211*0.05,0)))))</f>
        <v/>
      </c>
      <c r="I1211" s="21">
        <f>IF(C1211&lt;=2000,0,MIN(C1211,ROUNDDOWN(F1211*0.4,0))-2000)</f>
        <v/>
      </c>
      <c r="J1211" s="21">
        <f>MAX(0,ROUNDDOWN(F1211-E1211-G1211,-3))</f>
        <v/>
      </c>
      <c r="K1211" s="21">
        <f>MAX(0,ROUNDDOWN(F1211-E1211-G1211-H1211-I1211,-3))</f>
        <v/>
      </c>
      <c r="L1211" s="21">
        <f>MAX(0,ROUNDDOWN(F1211-E1211-G1211-H1211,-3))</f>
        <v/>
      </c>
      <c r="M1211" s="21">
        <f>IF(J1211&lt;=0,0,ROUNDDOWN((J1211*LOOKUP(J1211,{0,1950001,3300001,6950001,9000001,18000001,40000001},{0.05,0.1,0.2,0.23,0.33,0.4,0.45})-LOOKUP(J1211,{0,1950001,3300001,6950001,9000001,18000001,40000001},{0,97500,427500,636000,1536000,2796000,4796000}))*1.021,-2))</f>
        <v/>
      </c>
      <c r="N1211" s="21">
        <f>IF(K1211&lt;=0,0,ROUNDDOWN((K1211*LOOKUP(K1211,{0,1950001,3300001,6950001,9000001,18000001,40000001},{0.05,0.1,0.2,0.23,0.33,0.4,0.45})-LOOKUP(K1211,{0,1950001,3300001,6950001,9000001,18000001,40000001},{0,97500,427500,636000,1536000,2796000,4796000}))*1.021,-2))</f>
        <v/>
      </c>
      <c r="O1211" s="21">
        <f>IF(L1211&lt;=0,0,ROUNDDOWN((L1211*LOOKUP(L1211,{0,1950001,3300001,6950001,9000001,18000001,40000001},{0.05,0.1,0.2,0.23,0.33,0.4,0.45})-LOOKUP(L1211,{0,1950001,3300001,6950001,9000001,18000001,40000001},{0,97500,427500,636000,1536000,2796000,4796000}))*1.021,-2))</f>
        <v/>
      </c>
      <c r="P1211" s="21">
        <f>MAX(0,ROUNDDOWN(F1211-E1211-430000,-3))</f>
        <v/>
      </c>
      <c r="Q1211" s="21">
        <f>MAX(0,ROUNDDOWN(F1211-E1211-430000-H1211,-3))</f>
        <v/>
      </c>
      <c r="R1211" s="21">
        <f>IF(F1211&lt;=450000,0,MAX(0,P1211*0.06-MIN(50000,P1211)*0.03))</f>
        <v/>
      </c>
      <c r="S1211" s="21">
        <f>IF(F1211&lt;=450000,0,MAX(0,P1211*0.04-MIN(50000,P1211)*0.02))</f>
        <v/>
      </c>
      <c r="T1211" s="21">
        <f>IF(F1211&lt;=450000,0,MAX(0,Q1211*0.06-MIN(50000,Q1211)*0.03))</f>
        <v/>
      </c>
      <c r="U1211" s="21">
        <f>IF(F1211&lt;=450000,0,MAX(0,Q1211*0.04-MIN(50000,Q1211)*0.02))</f>
        <v/>
      </c>
      <c r="V1211" s="21">
        <f>50000+MAX(0,G1211-480000)</f>
        <v/>
      </c>
      <c r="W1211" s="21">
        <f>P1211-V1211</f>
        <v/>
      </c>
      <c r="X1211" s="21">
        <f>Q1211-V1211</f>
        <v/>
      </c>
      <c r="Y1211" s="22">
        <f>IF(W1211&lt;0,0.9,LOOKUP(W1211,{0,1950001,3300001,6950001,9000001,18000001,40000001},{0.84895,0.7979,0.6958,0.66517,0.56307,0.4916,0.44055}))</f>
        <v/>
      </c>
      <c r="Z1211" s="22">
        <f>IF(X1211&lt;0,0.9,LOOKUP(X1211,{0,1950001,3300001,6950001,9000001,18000001,40000001},{0.84895,0.7979,0.6958,0.66517,0.56307,0.4916,0.44055}))</f>
        <v/>
      </c>
      <c r="AA1211" s="22">
        <f>IF(W1211&lt;0,0,CHOOSE(MATCH(W1211,{0,1950001,3300001,6950001,9000001},1),5.105/84.895,10.21/79.79,20.42/69.58,23.483/66.517,33.693/56.307))</f>
        <v/>
      </c>
      <c r="AB1211" s="21">
        <f>IF(C1211&lt;=2000,0,(MIN(C1211,ROUNDDOWN(F1211*0.3,0))-2000)*0.1)</f>
        <v/>
      </c>
      <c r="AC1211" s="21">
        <f>IF(C1211&lt;=2000,0,MIN((C1211-2000)*Y1211,(R1211+S1211)*0.2))</f>
        <v/>
      </c>
      <c r="AD1211" s="21">
        <f>IF(C1211&lt;=2000,0,MIN((C1211-2000)*Z1211,(T1211+U1211)*0.2))</f>
        <v/>
      </c>
      <c r="AE1211" s="21">
        <f>AC1211*AA1211</f>
        <v/>
      </c>
      <c r="AF1211" s="21">
        <f>ROUNDDOWN(R1211,-2)+ROUNDDOWN(S1211,-2)</f>
        <v/>
      </c>
      <c r="AG1211" s="21">
        <f>ROUNDDOWN(MAX(0,R1211-(AB1211+AC1211+AE1211)*0.6),-2)+ROUNDDOWN(MAX(0,S1211-(AB1211+AC1211+AE1211)*0.4),-2)</f>
        <v/>
      </c>
      <c r="AH1211" s="21">
        <f>ROUNDDOWN(MAX(0,T1211-(AB1211+AD1211)*0.6),-2)+ROUNDDOWN(MAX(0,U1211-(AB1211+AD1211)*0.4),-2)</f>
        <v/>
      </c>
      <c r="AI1211" s="21">
        <f>ROUNDDOWN(T1211,-2)+ROUNDDOWN(U1211,-2)</f>
        <v/>
      </c>
      <c r="AJ1211" s="21">
        <f>M1211+AF1211</f>
        <v/>
      </c>
      <c r="AK1211" s="21">
        <f>M1211+AG1211</f>
        <v/>
      </c>
      <c r="AL1211" s="21">
        <f>N1211+AH1211</f>
        <v/>
      </c>
      <c r="AM1211" s="21">
        <f>O1211+AI1211</f>
        <v/>
      </c>
      <c r="AN1211" s="21">
        <f>N1211+AI1211</f>
        <v/>
      </c>
      <c r="AO1211" s="21">
        <f>ROUNDDOWN((R1211+S1211)*0.2/Y1211+2000,0)</f>
        <v/>
      </c>
      <c r="AP1211" s="21">
        <f>ROUNDDOWN((T1211+U1211)*0.2/Z1211+2000,0)</f>
        <v/>
      </c>
      <c r="AQ1211" s="21">
        <f>AL1211-AK1211</f>
        <v/>
      </c>
      <c r="AR1211" s="21">
        <f>AM1211-AK1211</f>
        <v/>
      </c>
      <c r="AS1211" s="21">
        <f>AM1211-AL1211</f>
        <v/>
      </c>
      <c r="AT1211" s="21">
        <f>AK1211+C1211-AJ1211</f>
        <v/>
      </c>
      <c r="AU1211" s="21">
        <f>AL1211+C1211-AM1211</f>
        <v/>
      </c>
      <c r="AV1211" s="21">
        <f>AN1211+C1211-AM1211</f>
        <v/>
      </c>
    </row>
    <row r="1212">
      <c r="A1212" t="inlineStr">
        <is>
          <t>医療費の境目</t>
        </is>
      </c>
      <c r="B1212" s="21">
        <f>'3_医療費の境目'!$B$3</f>
        <v/>
      </c>
      <c r="C1212" s="21">
        <f>IF('3_医療費の境目'!$B$4="",AO1212,'3_医療費の境目'!$B$4)</f>
        <v/>
      </c>
      <c r="D1212" s="21">
        <f>'3_医療費の境目'!D1212</f>
        <v/>
      </c>
      <c r="E1212" s="21">
        <f>ROUND(MIN(B1212/12,650000)*12*0.0915+MIN(B1212/12,1390000)*12*(0.0504+0)+B1212*0.005,0)</f>
        <v/>
      </c>
      <c r="F1212" s="21">
        <f>IF(B1212&lt;741000,0,IF(B1212&lt;2191000,B1212-740000,IF(B1212&lt;2193000,1451000,IF(B1212&lt;2196000,1453000,IF(B1212&lt;2200000,1456000,IF(B1212&lt;3600000,ROUND(ROUNDDOWN(B1212/4,-3)*2.8,0)-80000,IF(B1212&lt;6600000,ROUND(ROUNDDOWN(B1212/4,-3)*3.2,0)-440000,IF(B1212&lt;8500000,ROUNDDOWN(B1212*0.9,0)-1100000,B1212-1950000))))))))</f>
        <v/>
      </c>
      <c r="G1212" s="21">
        <f>IF(F1212&gt;23500000,NA(),IF(F1212&lt;=4890000,1040000,IF(F1212&lt;=6550000,670000,620000)))</f>
        <v/>
      </c>
      <c r="H1212" s="21">
        <f>IF(D1212&lt;=0,0,MAX(0,MIN(2000000,D1212-MIN(100000,ROUNDDOWN(F1212*0.05,0)))))</f>
        <v/>
      </c>
      <c r="I1212" s="21">
        <f>IF(C1212&lt;=2000,0,MIN(C1212,ROUNDDOWN(F1212*0.4,0))-2000)</f>
        <v/>
      </c>
      <c r="J1212" s="21">
        <f>MAX(0,ROUNDDOWN(F1212-E1212-G1212,-3))</f>
        <v/>
      </c>
      <c r="K1212" s="21">
        <f>MAX(0,ROUNDDOWN(F1212-E1212-G1212-H1212-I1212,-3))</f>
        <v/>
      </c>
      <c r="L1212" s="21">
        <f>MAX(0,ROUNDDOWN(F1212-E1212-G1212-H1212,-3))</f>
        <v/>
      </c>
      <c r="M1212" s="21">
        <f>IF(J1212&lt;=0,0,ROUNDDOWN((J1212*LOOKUP(J1212,{0,1950001,3300001,6950001,9000001,18000001,40000001},{0.05,0.1,0.2,0.23,0.33,0.4,0.45})-LOOKUP(J1212,{0,1950001,3300001,6950001,9000001,18000001,40000001},{0,97500,427500,636000,1536000,2796000,4796000}))*1.021,-2))</f>
        <v/>
      </c>
      <c r="N1212" s="21">
        <f>IF(K1212&lt;=0,0,ROUNDDOWN((K1212*LOOKUP(K1212,{0,1950001,3300001,6950001,9000001,18000001,40000001},{0.05,0.1,0.2,0.23,0.33,0.4,0.45})-LOOKUP(K1212,{0,1950001,3300001,6950001,9000001,18000001,40000001},{0,97500,427500,636000,1536000,2796000,4796000}))*1.021,-2))</f>
        <v/>
      </c>
      <c r="O1212" s="21">
        <f>IF(L1212&lt;=0,0,ROUNDDOWN((L1212*LOOKUP(L1212,{0,1950001,3300001,6950001,9000001,18000001,40000001},{0.05,0.1,0.2,0.23,0.33,0.4,0.45})-LOOKUP(L1212,{0,1950001,3300001,6950001,9000001,18000001,40000001},{0,97500,427500,636000,1536000,2796000,4796000}))*1.021,-2))</f>
        <v/>
      </c>
      <c r="P1212" s="21">
        <f>MAX(0,ROUNDDOWN(F1212-E1212-430000,-3))</f>
        <v/>
      </c>
      <c r="Q1212" s="21">
        <f>MAX(0,ROUNDDOWN(F1212-E1212-430000-H1212,-3))</f>
        <v/>
      </c>
      <c r="R1212" s="21">
        <f>IF(F1212&lt;=450000,0,MAX(0,P1212*0.06-MIN(50000,P1212)*0.03))</f>
        <v/>
      </c>
      <c r="S1212" s="21">
        <f>IF(F1212&lt;=450000,0,MAX(0,P1212*0.04-MIN(50000,P1212)*0.02))</f>
        <v/>
      </c>
      <c r="T1212" s="21">
        <f>IF(F1212&lt;=450000,0,MAX(0,Q1212*0.06-MIN(50000,Q1212)*0.03))</f>
        <v/>
      </c>
      <c r="U1212" s="21">
        <f>IF(F1212&lt;=450000,0,MAX(0,Q1212*0.04-MIN(50000,Q1212)*0.02))</f>
        <v/>
      </c>
      <c r="V1212" s="21">
        <f>50000+MAX(0,G1212-480000)</f>
        <v/>
      </c>
      <c r="W1212" s="21">
        <f>P1212-V1212</f>
        <v/>
      </c>
      <c r="X1212" s="21">
        <f>Q1212-V1212</f>
        <v/>
      </c>
      <c r="Y1212" s="22">
        <f>IF(W1212&lt;0,0.9,LOOKUP(W1212,{0,1950001,3300001,6950001,9000001,18000001,40000001},{0.84895,0.7979,0.6958,0.66517,0.56307,0.4916,0.44055}))</f>
        <v/>
      </c>
      <c r="Z1212" s="22">
        <f>IF(X1212&lt;0,0.9,LOOKUP(X1212,{0,1950001,3300001,6950001,9000001,18000001,40000001},{0.84895,0.7979,0.6958,0.66517,0.56307,0.4916,0.44055}))</f>
        <v/>
      </c>
      <c r="AA1212" s="22">
        <f>IF(W1212&lt;0,0,CHOOSE(MATCH(W1212,{0,1950001,3300001,6950001,9000001},1),5.105/84.895,10.21/79.79,20.42/69.58,23.483/66.517,33.693/56.307))</f>
        <v/>
      </c>
      <c r="AB1212" s="21">
        <f>IF(C1212&lt;=2000,0,(MIN(C1212,ROUNDDOWN(F1212*0.3,0))-2000)*0.1)</f>
        <v/>
      </c>
      <c r="AC1212" s="21">
        <f>IF(C1212&lt;=2000,0,MIN((C1212-2000)*Y1212,(R1212+S1212)*0.2))</f>
        <v/>
      </c>
      <c r="AD1212" s="21">
        <f>IF(C1212&lt;=2000,0,MIN((C1212-2000)*Z1212,(T1212+U1212)*0.2))</f>
        <v/>
      </c>
      <c r="AE1212" s="21">
        <f>AC1212*AA1212</f>
        <v/>
      </c>
      <c r="AF1212" s="21">
        <f>ROUNDDOWN(R1212,-2)+ROUNDDOWN(S1212,-2)</f>
        <v/>
      </c>
      <c r="AG1212" s="21">
        <f>ROUNDDOWN(MAX(0,R1212-(AB1212+AC1212+AE1212)*0.6),-2)+ROUNDDOWN(MAX(0,S1212-(AB1212+AC1212+AE1212)*0.4),-2)</f>
        <v/>
      </c>
      <c r="AH1212" s="21">
        <f>ROUNDDOWN(MAX(0,T1212-(AB1212+AD1212)*0.6),-2)+ROUNDDOWN(MAX(0,U1212-(AB1212+AD1212)*0.4),-2)</f>
        <v/>
      </c>
      <c r="AI1212" s="21">
        <f>ROUNDDOWN(T1212,-2)+ROUNDDOWN(U1212,-2)</f>
        <v/>
      </c>
      <c r="AJ1212" s="21">
        <f>M1212+AF1212</f>
        <v/>
      </c>
      <c r="AK1212" s="21">
        <f>M1212+AG1212</f>
        <v/>
      </c>
      <c r="AL1212" s="21">
        <f>N1212+AH1212</f>
        <v/>
      </c>
      <c r="AM1212" s="21">
        <f>O1212+AI1212</f>
        <v/>
      </c>
      <c r="AN1212" s="21">
        <f>N1212+AI1212</f>
        <v/>
      </c>
      <c r="AO1212" s="21">
        <f>ROUNDDOWN((R1212+S1212)*0.2/Y1212+2000,0)</f>
        <v/>
      </c>
      <c r="AP1212" s="21">
        <f>ROUNDDOWN((T1212+U1212)*0.2/Z1212+2000,0)</f>
        <v/>
      </c>
      <c r="AQ1212" s="21">
        <f>AL1212-AK1212</f>
        <v/>
      </c>
      <c r="AR1212" s="21">
        <f>AM1212-AK1212</f>
        <v/>
      </c>
      <c r="AS1212" s="21">
        <f>AM1212-AL1212</f>
        <v/>
      </c>
      <c r="AT1212" s="21">
        <f>AK1212+C1212-AJ1212</f>
        <v/>
      </c>
      <c r="AU1212" s="21">
        <f>AL1212+C1212-AM1212</f>
        <v/>
      </c>
      <c r="AV1212" s="21">
        <f>AN1212+C1212-AM1212</f>
        <v/>
      </c>
    </row>
    <row r="1213">
      <c r="A1213" t="inlineStr">
        <is>
          <t>医療費の境目</t>
        </is>
      </c>
      <c r="B1213" s="21">
        <f>'3_医療費の境目'!$B$3</f>
        <v/>
      </c>
      <c r="C1213" s="21">
        <f>IF('3_医療費の境目'!$B$4="",AO1213,'3_医療費の境目'!$B$4)</f>
        <v/>
      </c>
      <c r="D1213" s="21">
        <f>'3_医療費の境目'!D1213</f>
        <v/>
      </c>
      <c r="E1213" s="21">
        <f>ROUND(MIN(B1213/12,650000)*12*0.0915+MIN(B1213/12,1390000)*12*(0.0504+0)+B1213*0.005,0)</f>
        <v/>
      </c>
      <c r="F1213" s="21">
        <f>IF(B1213&lt;741000,0,IF(B1213&lt;2191000,B1213-740000,IF(B1213&lt;2193000,1451000,IF(B1213&lt;2196000,1453000,IF(B1213&lt;2200000,1456000,IF(B1213&lt;3600000,ROUND(ROUNDDOWN(B1213/4,-3)*2.8,0)-80000,IF(B1213&lt;6600000,ROUND(ROUNDDOWN(B1213/4,-3)*3.2,0)-440000,IF(B1213&lt;8500000,ROUNDDOWN(B1213*0.9,0)-1100000,B1213-1950000))))))))</f>
        <v/>
      </c>
      <c r="G1213" s="21">
        <f>IF(F1213&gt;23500000,NA(),IF(F1213&lt;=4890000,1040000,IF(F1213&lt;=6550000,670000,620000)))</f>
        <v/>
      </c>
      <c r="H1213" s="21">
        <f>IF(D1213&lt;=0,0,MAX(0,MIN(2000000,D1213-MIN(100000,ROUNDDOWN(F1213*0.05,0)))))</f>
        <v/>
      </c>
      <c r="I1213" s="21">
        <f>IF(C1213&lt;=2000,0,MIN(C1213,ROUNDDOWN(F1213*0.4,0))-2000)</f>
        <v/>
      </c>
      <c r="J1213" s="21">
        <f>MAX(0,ROUNDDOWN(F1213-E1213-G1213,-3))</f>
        <v/>
      </c>
      <c r="K1213" s="21">
        <f>MAX(0,ROUNDDOWN(F1213-E1213-G1213-H1213-I1213,-3))</f>
        <v/>
      </c>
      <c r="L1213" s="21">
        <f>MAX(0,ROUNDDOWN(F1213-E1213-G1213-H1213,-3))</f>
        <v/>
      </c>
      <c r="M1213" s="21">
        <f>IF(J1213&lt;=0,0,ROUNDDOWN((J1213*LOOKUP(J1213,{0,1950001,3300001,6950001,9000001,18000001,40000001},{0.05,0.1,0.2,0.23,0.33,0.4,0.45})-LOOKUP(J1213,{0,1950001,3300001,6950001,9000001,18000001,40000001},{0,97500,427500,636000,1536000,2796000,4796000}))*1.021,-2))</f>
        <v/>
      </c>
      <c r="N1213" s="21">
        <f>IF(K1213&lt;=0,0,ROUNDDOWN((K1213*LOOKUP(K1213,{0,1950001,3300001,6950001,9000001,18000001,40000001},{0.05,0.1,0.2,0.23,0.33,0.4,0.45})-LOOKUP(K1213,{0,1950001,3300001,6950001,9000001,18000001,40000001},{0,97500,427500,636000,1536000,2796000,4796000}))*1.021,-2))</f>
        <v/>
      </c>
      <c r="O1213" s="21">
        <f>IF(L1213&lt;=0,0,ROUNDDOWN((L1213*LOOKUP(L1213,{0,1950001,3300001,6950001,9000001,18000001,40000001},{0.05,0.1,0.2,0.23,0.33,0.4,0.45})-LOOKUP(L1213,{0,1950001,3300001,6950001,9000001,18000001,40000001},{0,97500,427500,636000,1536000,2796000,4796000}))*1.021,-2))</f>
        <v/>
      </c>
      <c r="P1213" s="21">
        <f>MAX(0,ROUNDDOWN(F1213-E1213-430000,-3))</f>
        <v/>
      </c>
      <c r="Q1213" s="21">
        <f>MAX(0,ROUNDDOWN(F1213-E1213-430000-H1213,-3))</f>
        <v/>
      </c>
      <c r="R1213" s="21">
        <f>IF(F1213&lt;=450000,0,MAX(0,P1213*0.06-MIN(50000,P1213)*0.03))</f>
        <v/>
      </c>
      <c r="S1213" s="21">
        <f>IF(F1213&lt;=450000,0,MAX(0,P1213*0.04-MIN(50000,P1213)*0.02))</f>
        <v/>
      </c>
      <c r="T1213" s="21">
        <f>IF(F1213&lt;=450000,0,MAX(0,Q1213*0.06-MIN(50000,Q1213)*0.03))</f>
        <v/>
      </c>
      <c r="U1213" s="21">
        <f>IF(F1213&lt;=450000,0,MAX(0,Q1213*0.04-MIN(50000,Q1213)*0.02))</f>
        <v/>
      </c>
      <c r="V1213" s="21">
        <f>50000+MAX(0,G1213-480000)</f>
        <v/>
      </c>
      <c r="W1213" s="21">
        <f>P1213-V1213</f>
        <v/>
      </c>
      <c r="X1213" s="21">
        <f>Q1213-V1213</f>
        <v/>
      </c>
      <c r="Y1213" s="22">
        <f>IF(W1213&lt;0,0.9,LOOKUP(W1213,{0,1950001,3300001,6950001,9000001,18000001,40000001},{0.84895,0.7979,0.6958,0.66517,0.56307,0.4916,0.44055}))</f>
        <v/>
      </c>
      <c r="Z1213" s="22">
        <f>IF(X1213&lt;0,0.9,LOOKUP(X1213,{0,1950001,3300001,6950001,9000001,18000001,40000001},{0.84895,0.7979,0.6958,0.66517,0.56307,0.4916,0.44055}))</f>
        <v/>
      </c>
      <c r="AA1213" s="22">
        <f>IF(W1213&lt;0,0,CHOOSE(MATCH(W1213,{0,1950001,3300001,6950001,9000001},1),5.105/84.895,10.21/79.79,20.42/69.58,23.483/66.517,33.693/56.307))</f>
        <v/>
      </c>
      <c r="AB1213" s="21">
        <f>IF(C1213&lt;=2000,0,(MIN(C1213,ROUNDDOWN(F1213*0.3,0))-2000)*0.1)</f>
        <v/>
      </c>
      <c r="AC1213" s="21">
        <f>IF(C1213&lt;=2000,0,MIN((C1213-2000)*Y1213,(R1213+S1213)*0.2))</f>
        <v/>
      </c>
      <c r="AD1213" s="21">
        <f>IF(C1213&lt;=2000,0,MIN((C1213-2000)*Z1213,(T1213+U1213)*0.2))</f>
        <v/>
      </c>
      <c r="AE1213" s="21">
        <f>AC1213*AA1213</f>
        <v/>
      </c>
      <c r="AF1213" s="21">
        <f>ROUNDDOWN(R1213,-2)+ROUNDDOWN(S1213,-2)</f>
        <v/>
      </c>
      <c r="AG1213" s="21">
        <f>ROUNDDOWN(MAX(0,R1213-(AB1213+AC1213+AE1213)*0.6),-2)+ROUNDDOWN(MAX(0,S1213-(AB1213+AC1213+AE1213)*0.4),-2)</f>
        <v/>
      </c>
      <c r="AH1213" s="21">
        <f>ROUNDDOWN(MAX(0,T1213-(AB1213+AD1213)*0.6),-2)+ROUNDDOWN(MAX(0,U1213-(AB1213+AD1213)*0.4),-2)</f>
        <v/>
      </c>
      <c r="AI1213" s="21">
        <f>ROUNDDOWN(T1213,-2)+ROUNDDOWN(U1213,-2)</f>
        <v/>
      </c>
      <c r="AJ1213" s="21">
        <f>M1213+AF1213</f>
        <v/>
      </c>
      <c r="AK1213" s="21">
        <f>M1213+AG1213</f>
        <v/>
      </c>
      <c r="AL1213" s="21">
        <f>N1213+AH1213</f>
        <v/>
      </c>
      <c r="AM1213" s="21">
        <f>O1213+AI1213</f>
        <v/>
      </c>
      <c r="AN1213" s="21">
        <f>N1213+AI1213</f>
        <v/>
      </c>
      <c r="AO1213" s="21">
        <f>ROUNDDOWN((R1213+S1213)*0.2/Y1213+2000,0)</f>
        <v/>
      </c>
      <c r="AP1213" s="21">
        <f>ROUNDDOWN((T1213+U1213)*0.2/Z1213+2000,0)</f>
        <v/>
      </c>
      <c r="AQ1213" s="21">
        <f>AL1213-AK1213</f>
        <v/>
      </c>
      <c r="AR1213" s="21">
        <f>AM1213-AK1213</f>
        <v/>
      </c>
      <c r="AS1213" s="21">
        <f>AM1213-AL1213</f>
        <v/>
      </c>
      <c r="AT1213" s="21">
        <f>AK1213+C1213-AJ1213</f>
        <v/>
      </c>
      <c r="AU1213" s="21">
        <f>AL1213+C1213-AM1213</f>
        <v/>
      </c>
      <c r="AV1213" s="21">
        <f>AN1213+C1213-AM1213</f>
        <v/>
      </c>
    </row>
    <row r="1214">
      <c r="A1214" t="inlineStr">
        <is>
          <t>医療費の境目</t>
        </is>
      </c>
      <c r="B1214" s="21">
        <f>'3_医療費の境目'!$B$3</f>
        <v/>
      </c>
      <c r="C1214" s="21">
        <f>IF('3_医療費の境目'!$B$4="",AO1214,'3_医療費の境目'!$B$4)</f>
        <v/>
      </c>
      <c r="D1214" s="21">
        <f>'3_医療費の境目'!D1214</f>
        <v/>
      </c>
      <c r="E1214" s="21">
        <f>ROUND(MIN(B1214/12,650000)*12*0.0915+MIN(B1214/12,1390000)*12*(0.0504+0)+B1214*0.005,0)</f>
        <v/>
      </c>
      <c r="F1214" s="21">
        <f>IF(B1214&lt;741000,0,IF(B1214&lt;2191000,B1214-740000,IF(B1214&lt;2193000,1451000,IF(B1214&lt;2196000,1453000,IF(B1214&lt;2200000,1456000,IF(B1214&lt;3600000,ROUND(ROUNDDOWN(B1214/4,-3)*2.8,0)-80000,IF(B1214&lt;6600000,ROUND(ROUNDDOWN(B1214/4,-3)*3.2,0)-440000,IF(B1214&lt;8500000,ROUNDDOWN(B1214*0.9,0)-1100000,B1214-1950000))))))))</f>
        <v/>
      </c>
      <c r="G1214" s="21">
        <f>IF(F1214&gt;23500000,NA(),IF(F1214&lt;=4890000,1040000,IF(F1214&lt;=6550000,670000,620000)))</f>
        <v/>
      </c>
      <c r="H1214" s="21">
        <f>IF(D1214&lt;=0,0,MAX(0,MIN(2000000,D1214-MIN(100000,ROUNDDOWN(F1214*0.05,0)))))</f>
        <v/>
      </c>
      <c r="I1214" s="21">
        <f>IF(C1214&lt;=2000,0,MIN(C1214,ROUNDDOWN(F1214*0.4,0))-2000)</f>
        <v/>
      </c>
      <c r="J1214" s="21">
        <f>MAX(0,ROUNDDOWN(F1214-E1214-G1214,-3))</f>
        <v/>
      </c>
      <c r="K1214" s="21">
        <f>MAX(0,ROUNDDOWN(F1214-E1214-G1214-H1214-I1214,-3))</f>
        <v/>
      </c>
      <c r="L1214" s="21">
        <f>MAX(0,ROUNDDOWN(F1214-E1214-G1214-H1214,-3))</f>
        <v/>
      </c>
      <c r="M1214" s="21">
        <f>IF(J1214&lt;=0,0,ROUNDDOWN((J1214*LOOKUP(J1214,{0,1950001,3300001,6950001,9000001,18000001,40000001},{0.05,0.1,0.2,0.23,0.33,0.4,0.45})-LOOKUP(J1214,{0,1950001,3300001,6950001,9000001,18000001,40000001},{0,97500,427500,636000,1536000,2796000,4796000}))*1.021,-2))</f>
        <v/>
      </c>
      <c r="N1214" s="21">
        <f>IF(K1214&lt;=0,0,ROUNDDOWN((K1214*LOOKUP(K1214,{0,1950001,3300001,6950001,9000001,18000001,40000001},{0.05,0.1,0.2,0.23,0.33,0.4,0.45})-LOOKUP(K1214,{0,1950001,3300001,6950001,9000001,18000001,40000001},{0,97500,427500,636000,1536000,2796000,4796000}))*1.021,-2))</f>
        <v/>
      </c>
      <c r="O1214" s="21">
        <f>IF(L1214&lt;=0,0,ROUNDDOWN((L1214*LOOKUP(L1214,{0,1950001,3300001,6950001,9000001,18000001,40000001},{0.05,0.1,0.2,0.23,0.33,0.4,0.45})-LOOKUP(L1214,{0,1950001,3300001,6950001,9000001,18000001,40000001},{0,97500,427500,636000,1536000,2796000,4796000}))*1.021,-2))</f>
        <v/>
      </c>
      <c r="P1214" s="21">
        <f>MAX(0,ROUNDDOWN(F1214-E1214-430000,-3))</f>
        <v/>
      </c>
      <c r="Q1214" s="21">
        <f>MAX(0,ROUNDDOWN(F1214-E1214-430000-H1214,-3))</f>
        <v/>
      </c>
      <c r="R1214" s="21">
        <f>IF(F1214&lt;=450000,0,MAX(0,P1214*0.06-MIN(50000,P1214)*0.03))</f>
        <v/>
      </c>
      <c r="S1214" s="21">
        <f>IF(F1214&lt;=450000,0,MAX(0,P1214*0.04-MIN(50000,P1214)*0.02))</f>
        <v/>
      </c>
      <c r="T1214" s="21">
        <f>IF(F1214&lt;=450000,0,MAX(0,Q1214*0.06-MIN(50000,Q1214)*0.03))</f>
        <v/>
      </c>
      <c r="U1214" s="21">
        <f>IF(F1214&lt;=450000,0,MAX(0,Q1214*0.04-MIN(50000,Q1214)*0.02))</f>
        <v/>
      </c>
      <c r="V1214" s="21">
        <f>50000+MAX(0,G1214-480000)</f>
        <v/>
      </c>
      <c r="W1214" s="21">
        <f>P1214-V1214</f>
        <v/>
      </c>
      <c r="X1214" s="21">
        <f>Q1214-V1214</f>
        <v/>
      </c>
      <c r="Y1214" s="22">
        <f>IF(W1214&lt;0,0.9,LOOKUP(W1214,{0,1950001,3300001,6950001,9000001,18000001,40000001},{0.84895,0.7979,0.6958,0.66517,0.56307,0.4916,0.44055}))</f>
        <v/>
      </c>
      <c r="Z1214" s="22">
        <f>IF(X1214&lt;0,0.9,LOOKUP(X1214,{0,1950001,3300001,6950001,9000001,18000001,40000001},{0.84895,0.7979,0.6958,0.66517,0.56307,0.4916,0.44055}))</f>
        <v/>
      </c>
      <c r="AA1214" s="22">
        <f>IF(W1214&lt;0,0,CHOOSE(MATCH(W1214,{0,1950001,3300001,6950001,9000001},1),5.105/84.895,10.21/79.79,20.42/69.58,23.483/66.517,33.693/56.307))</f>
        <v/>
      </c>
      <c r="AB1214" s="21">
        <f>IF(C1214&lt;=2000,0,(MIN(C1214,ROUNDDOWN(F1214*0.3,0))-2000)*0.1)</f>
        <v/>
      </c>
      <c r="AC1214" s="21">
        <f>IF(C1214&lt;=2000,0,MIN((C1214-2000)*Y1214,(R1214+S1214)*0.2))</f>
        <v/>
      </c>
      <c r="AD1214" s="21">
        <f>IF(C1214&lt;=2000,0,MIN((C1214-2000)*Z1214,(T1214+U1214)*0.2))</f>
        <v/>
      </c>
      <c r="AE1214" s="21">
        <f>AC1214*AA1214</f>
        <v/>
      </c>
      <c r="AF1214" s="21">
        <f>ROUNDDOWN(R1214,-2)+ROUNDDOWN(S1214,-2)</f>
        <v/>
      </c>
      <c r="AG1214" s="21">
        <f>ROUNDDOWN(MAX(0,R1214-(AB1214+AC1214+AE1214)*0.6),-2)+ROUNDDOWN(MAX(0,S1214-(AB1214+AC1214+AE1214)*0.4),-2)</f>
        <v/>
      </c>
      <c r="AH1214" s="21">
        <f>ROUNDDOWN(MAX(0,T1214-(AB1214+AD1214)*0.6),-2)+ROUNDDOWN(MAX(0,U1214-(AB1214+AD1214)*0.4),-2)</f>
        <v/>
      </c>
      <c r="AI1214" s="21">
        <f>ROUNDDOWN(T1214,-2)+ROUNDDOWN(U1214,-2)</f>
        <v/>
      </c>
      <c r="AJ1214" s="21">
        <f>M1214+AF1214</f>
        <v/>
      </c>
      <c r="AK1214" s="21">
        <f>M1214+AG1214</f>
        <v/>
      </c>
      <c r="AL1214" s="21">
        <f>N1214+AH1214</f>
        <v/>
      </c>
      <c r="AM1214" s="21">
        <f>O1214+AI1214</f>
        <v/>
      </c>
      <c r="AN1214" s="21">
        <f>N1214+AI1214</f>
        <v/>
      </c>
      <c r="AO1214" s="21">
        <f>ROUNDDOWN((R1214+S1214)*0.2/Y1214+2000,0)</f>
        <v/>
      </c>
      <c r="AP1214" s="21">
        <f>ROUNDDOWN((T1214+U1214)*0.2/Z1214+2000,0)</f>
        <v/>
      </c>
      <c r="AQ1214" s="21">
        <f>AL1214-AK1214</f>
        <v/>
      </c>
      <c r="AR1214" s="21">
        <f>AM1214-AK1214</f>
        <v/>
      </c>
      <c r="AS1214" s="21">
        <f>AM1214-AL1214</f>
        <v/>
      </c>
      <c r="AT1214" s="21">
        <f>AK1214+C1214-AJ1214</f>
        <v/>
      </c>
      <c r="AU1214" s="21">
        <f>AL1214+C1214-AM1214</f>
        <v/>
      </c>
      <c r="AV1214" s="21">
        <f>AN1214+C1214-AM1214</f>
        <v/>
      </c>
    </row>
    <row r="1215">
      <c r="A1215" t="inlineStr">
        <is>
          <t>医療費の境目</t>
        </is>
      </c>
      <c r="B1215" s="21">
        <f>'3_医療費の境目'!$B$3</f>
        <v/>
      </c>
      <c r="C1215" s="21">
        <f>IF('3_医療費の境目'!$B$4="",AO1215,'3_医療費の境目'!$B$4)</f>
        <v/>
      </c>
      <c r="D1215" s="21">
        <f>'3_医療費の境目'!D1215</f>
        <v/>
      </c>
      <c r="E1215" s="21">
        <f>ROUND(MIN(B1215/12,650000)*12*0.0915+MIN(B1215/12,1390000)*12*(0.0504+0)+B1215*0.005,0)</f>
        <v/>
      </c>
      <c r="F1215" s="21">
        <f>IF(B1215&lt;741000,0,IF(B1215&lt;2191000,B1215-740000,IF(B1215&lt;2193000,1451000,IF(B1215&lt;2196000,1453000,IF(B1215&lt;2200000,1456000,IF(B1215&lt;3600000,ROUND(ROUNDDOWN(B1215/4,-3)*2.8,0)-80000,IF(B1215&lt;6600000,ROUND(ROUNDDOWN(B1215/4,-3)*3.2,0)-440000,IF(B1215&lt;8500000,ROUNDDOWN(B1215*0.9,0)-1100000,B1215-1950000))))))))</f>
        <v/>
      </c>
      <c r="G1215" s="21">
        <f>IF(F1215&gt;23500000,NA(),IF(F1215&lt;=4890000,1040000,IF(F1215&lt;=6550000,670000,620000)))</f>
        <v/>
      </c>
      <c r="H1215" s="21">
        <f>IF(D1215&lt;=0,0,MAX(0,MIN(2000000,D1215-MIN(100000,ROUNDDOWN(F1215*0.05,0)))))</f>
        <v/>
      </c>
      <c r="I1215" s="21">
        <f>IF(C1215&lt;=2000,0,MIN(C1215,ROUNDDOWN(F1215*0.4,0))-2000)</f>
        <v/>
      </c>
      <c r="J1215" s="21">
        <f>MAX(0,ROUNDDOWN(F1215-E1215-G1215,-3))</f>
        <v/>
      </c>
      <c r="K1215" s="21">
        <f>MAX(0,ROUNDDOWN(F1215-E1215-G1215-H1215-I1215,-3))</f>
        <v/>
      </c>
      <c r="L1215" s="21">
        <f>MAX(0,ROUNDDOWN(F1215-E1215-G1215-H1215,-3))</f>
        <v/>
      </c>
      <c r="M1215" s="21">
        <f>IF(J1215&lt;=0,0,ROUNDDOWN((J1215*LOOKUP(J1215,{0,1950001,3300001,6950001,9000001,18000001,40000001},{0.05,0.1,0.2,0.23,0.33,0.4,0.45})-LOOKUP(J1215,{0,1950001,3300001,6950001,9000001,18000001,40000001},{0,97500,427500,636000,1536000,2796000,4796000}))*1.021,-2))</f>
        <v/>
      </c>
      <c r="N1215" s="21">
        <f>IF(K1215&lt;=0,0,ROUNDDOWN((K1215*LOOKUP(K1215,{0,1950001,3300001,6950001,9000001,18000001,40000001},{0.05,0.1,0.2,0.23,0.33,0.4,0.45})-LOOKUP(K1215,{0,1950001,3300001,6950001,9000001,18000001,40000001},{0,97500,427500,636000,1536000,2796000,4796000}))*1.021,-2))</f>
        <v/>
      </c>
      <c r="O1215" s="21">
        <f>IF(L1215&lt;=0,0,ROUNDDOWN((L1215*LOOKUP(L1215,{0,1950001,3300001,6950001,9000001,18000001,40000001},{0.05,0.1,0.2,0.23,0.33,0.4,0.45})-LOOKUP(L1215,{0,1950001,3300001,6950001,9000001,18000001,40000001},{0,97500,427500,636000,1536000,2796000,4796000}))*1.021,-2))</f>
        <v/>
      </c>
      <c r="P1215" s="21">
        <f>MAX(0,ROUNDDOWN(F1215-E1215-430000,-3))</f>
        <v/>
      </c>
      <c r="Q1215" s="21">
        <f>MAX(0,ROUNDDOWN(F1215-E1215-430000-H1215,-3))</f>
        <v/>
      </c>
      <c r="R1215" s="21">
        <f>IF(F1215&lt;=450000,0,MAX(0,P1215*0.06-MIN(50000,P1215)*0.03))</f>
        <v/>
      </c>
      <c r="S1215" s="21">
        <f>IF(F1215&lt;=450000,0,MAX(0,P1215*0.04-MIN(50000,P1215)*0.02))</f>
        <v/>
      </c>
      <c r="T1215" s="21">
        <f>IF(F1215&lt;=450000,0,MAX(0,Q1215*0.06-MIN(50000,Q1215)*0.03))</f>
        <v/>
      </c>
      <c r="U1215" s="21">
        <f>IF(F1215&lt;=450000,0,MAX(0,Q1215*0.04-MIN(50000,Q1215)*0.02))</f>
        <v/>
      </c>
      <c r="V1215" s="21">
        <f>50000+MAX(0,G1215-480000)</f>
        <v/>
      </c>
      <c r="W1215" s="21">
        <f>P1215-V1215</f>
        <v/>
      </c>
      <c r="X1215" s="21">
        <f>Q1215-V1215</f>
        <v/>
      </c>
      <c r="Y1215" s="22">
        <f>IF(W1215&lt;0,0.9,LOOKUP(W1215,{0,1950001,3300001,6950001,9000001,18000001,40000001},{0.84895,0.7979,0.6958,0.66517,0.56307,0.4916,0.44055}))</f>
        <v/>
      </c>
      <c r="Z1215" s="22">
        <f>IF(X1215&lt;0,0.9,LOOKUP(X1215,{0,1950001,3300001,6950001,9000001,18000001,40000001},{0.84895,0.7979,0.6958,0.66517,0.56307,0.4916,0.44055}))</f>
        <v/>
      </c>
      <c r="AA1215" s="22">
        <f>IF(W1215&lt;0,0,CHOOSE(MATCH(W1215,{0,1950001,3300001,6950001,9000001},1),5.105/84.895,10.21/79.79,20.42/69.58,23.483/66.517,33.693/56.307))</f>
        <v/>
      </c>
      <c r="AB1215" s="21">
        <f>IF(C1215&lt;=2000,0,(MIN(C1215,ROUNDDOWN(F1215*0.3,0))-2000)*0.1)</f>
        <v/>
      </c>
      <c r="AC1215" s="21">
        <f>IF(C1215&lt;=2000,0,MIN((C1215-2000)*Y1215,(R1215+S1215)*0.2))</f>
        <v/>
      </c>
      <c r="AD1215" s="21">
        <f>IF(C1215&lt;=2000,0,MIN((C1215-2000)*Z1215,(T1215+U1215)*0.2))</f>
        <v/>
      </c>
      <c r="AE1215" s="21">
        <f>AC1215*AA1215</f>
        <v/>
      </c>
      <c r="AF1215" s="21">
        <f>ROUNDDOWN(R1215,-2)+ROUNDDOWN(S1215,-2)</f>
        <v/>
      </c>
      <c r="AG1215" s="21">
        <f>ROUNDDOWN(MAX(0,R1215-(AB1215+AC1215+AE1215)*0.6),-2)+ROUNDDOWN(MAX(0,S1215-(AB1215+AC1215+AE1215)*0.4),-2)</f>
        <v/>
      </c>
      <c r="AH1215" s="21">
        <f>ROUNDDOWN(MAX(0,T1215-(AB1215+AD1215)*0.6),-2)+ROUNDDOWN(MAX(0,U1215-(AB1215+AD1215)*0.4),-2)</f>
        <v/>
      </c>
      <c r="AI1215" s="21">
        <f>ROUNDDOWN(T1215,-2)+ROUNDDOWN(U1215,-2)</f>
        <v/>
      </c>
      <c r="AJ1215" s="21">
        <f>M1215+AF1215</f>
        <v/>
      </c>
      <c r="AK1215" s="21">
        <f>M1215+AG1215</f>
        <v/>
      </c>
      <c r="AL1215" s="21">
        <f>N1215+AH1215</f>
        <v/>
      </c>
      <c r="AM1215" s="21">
        <f>O1215+AI1215</f>
        <v/>
      </c>
      <c r="AN1215" s="21">
        <f>N1215+AI1215</f>
        <v/>
      </c>
      <c r="AO1215" s="21">
        <f>ROUNDDOWN((R1215+S1215)*0.2/Y1215+2000,0)</f>
        <v/>
      </c>
      <c r="AP1215" s="21">
        <f>ROUNDDOWN((T1215+U1215)*0.2/Z1215+2000,0)</f>
        <v/>
      </c>
      <c r="AQ1215" s="21">
        <f>AL1215-AK1215</f>
        <v/>
      </c>
      <c r="AR1215" s="21">
        <f>AM1215-AK1215</f>
        <v/>
      </c>
      <c r="AS1215" s="21">
        <f>AM1215-AL1215</f>
        <v/>
      </c>
      <c r="AT1215" s="21">
        <f>AK1215+C1215-AJ1215</f>
        <v/>
      </c>
      <c r="AU1215" s="21">
        <f>AL1215+C1215-AM1215</f>
        <v/>
      </c>
      <c r="AV1215" s="21">
        <f>AN1215+C1215-AM1215</f>
        <v/>
      </c>
    </row>
    <row r="1216">
      <c r="A1216" t="inlineStr">
        <is>
          <t>医療費の境目</t>
        </is>
      </c>
      <c r="B1216" s="21">
        <f>'3_医療費の境目'!$B$3</f>
        <v/>
      </c>
      <c r="C1216" s="21">
        <f>IF('3_医療費の境目'!$B$4="",AO1216,'3_医療費の境目'!$B$4)</f>
        <v/>
      </c>
      <c r="D1216" s="21">
        <f>'3_医療費の境目'!D1216</f>
        <v/>
      </c>
      <c r="E1216" s="21">
        <f>ROUND(MIN(B1216/12,650000)*12*0.0915+MIN(B1216/12,1390000)*12*(0.0504+0)+B1216*0.005,0)</f>
        <v/>
      </c>
      <c r="F1216" s="21">
        <f>IF(B1216&lt;741000,0,IF(B1216&lt;2191000,B1216-740000,IF(B1216&lt;2193000,1451000,IF(B1216&lt;2196000,1453000,IF(B1216&lt;2200000,1456000,IF(B1216&lt;3600000,ROUND(ROUNDDOWN(B1216/4,-3)*2.8,0)-80000,IF(B1216&lt;6600000,ROUND(ROUNDDOWN(B1216/4,-3)*3.2,0)-440000,IF(B1216&lt;8500000,ROUNDDOWN(B1216*0.9,0)-1100000,B1216-1950000))))))))</f>
        <v/>
      </c>
      <c r="G1216" s="21">
        <f>IF(F1216&gt;23500000,NA(),IF(F1216&lt;=4890000,1040000,IF(F1216&lt;=6550000,670000,620000)))</f>
        <v/>
      </c>
      <c r="H1216" s="21">
        <f>IF(D1216&lt;=0,0,MAX(0,MIN(2000000,D1216-MIN(100000,ROUNDDOWN(F1216*0.05,0)))))</f>
        <v/>
      </c>
      <c r="I1216" s="21">
        <f>IF(C1216&lt;=2000,0,MIN(C1216,ROUNDDOWN(F1216*0.4,0))-2000)</f>
        <v/>
      </c>
      <c r="J1216" s="21">
        <f>MAX(0,ROUNDDOWN(F1216-E1216-G1216,-3))</f>
        <v/>
      </c>
      <c r="K1216" s="21">
        <f>MAX(0,ROUNDDOWN(F1216-E1216-G1216-H1216-I1216,-3))</f>
        <v/>
      </c>
      <c r="L1216" s="21">
        <f>MAX(0,ROUNDDOWN(F1216-E1216-G1216-H1216,-3))</f>
        <v/>
      </c>
      <c r="M1216" s="21">
        <f>IF(J1216&lt;=0,0,ROUNDDOWN((J1216*LOOKUP(J1216,{0,1950001,3300001,6950001,9000001,18000001,40000001},{0.05,0.1,0.2,0.23,0.33,0.4,0.45})-LOOKUP(J1216,{0,1950001,3300001,6950001,9000001,18000001,40000001},{0,97500,427500,636000,1536000,2796000,4796000}))*1.021,-2))</f>
        <v/>
      </c>
      <c r="N1216" s="21">
        <f>IF(K1216&lt;=0,0,ROUNDDOWN((K1216*LOOKUP(K1216,{0,1950001,3300001,6950001,9000001,18000001,40000001},{0.05,0.1,0.2,0.23,0.33,0.4,0.45})-LOOKUP(K1216,{0,1950001,3300001,6950001,9000001,18000001,40000001},{0,97500,427500,636000,1536000,2796000,4796000}))*1.021,-2))</f>
        <v/>
      </c>
      <c r="O1216" s="21">
        <f>IF(L1216&lt;=0,0,ROUNDDOWN((L1216*LOOKUP(L1216,{0,1950001,3300001,6950001,9000001,18000001,40000001},{0.05,0.1,0.2,0.23,0.33,0.4,0.45})-LOOKUP(L1216,{0,1950001,3300001,6950001,9000001,18000001,40000001},{0,97500,427500,636000,1536000,2796000,4796000}))*1.021,-2))</f>
        <v/>
      </c>
      <c r="P1216" s="21">
        <f>MAX(0,ROUNDDOWN(F1216-E1216-430000,-3))</f>
        <v/>
      </c>
      <c r="Q1216" s="21">
        <f>MAX(0,ROUNDDOWN(F1216-E1216-430000-H1216,-3))</f>
        <v/>
      </c>
      <c r="R1216" s="21">
        <f>IF(F1216&lt;=450000,0,MAX(0,P1216*0.06-MIN(50000,P1216)*0.03))</f>
        <v/>
      </c>
      <c r="S1216" s="21">
        <f>IF(F1216&lt;=450000,0,MAX(0,P1216*0.04-MIN(50000,P1216)*0.02))</f>
        <v/>
      </c>
      <c r="T1216" s="21">
        <f>IF(F1216&lt;=450000,0,MAX(0,Q1216*0.06-MIN(50000,Q1216)*0.03))</f>
        <v/>
      </c>
      <c r="U1216" s="21">
        <f>IF(F1216&lt;=450000,0,MAX(0,Q1216*0.04-MIN(50000,Q1216)*0.02))</f>
        <v/>
      </c>
      <c r="V1216" s="21">
        <f>50000+MAX(0,G1216-480000)</f>
        <v/>
      </c>
      <c r="W1216" s="21">
        <f>P1216-V1216</f>
        <v/>
      </c>
      <c r="X1216" s="21">
        <f>Q1216-V1216</f>
        <v/>
      </c>
      <c r="Y1216" s="22">
        <f>IF(W1216&lt;0,0.9,LOOKUP(W1216,{0,1950001,3300001,6950001,9000001,18000001,40000001},{0.84895,0.7979,0.6958,0.66517,0.56307,0.4916,0.44055}))</f>
        <v/>
      </c>
      <c r="Z1216" s="22">
        <f>IF(X1216&lt;0,0.9,LOOKUP(X1216,{0,1950001,3300001,6950001,9000001,18000001,40000001},{0.84895,0.7979,0.6958,0.66517,0.56307,0.4916,0.44055}))</f>
        <v/>
      </c>
      <c r="AA1216" s="22">
        <f>IF(W1216&lt;0,0,CHOOSE(MATCH(W1216,{0,1950001,3300001,6950001,9000001},1),5.105/84.895,10.21/79.79,20.42/69.58,23.483/66.517,33.693/56.307))</f>
        <v/>
      </c>
      <c r="AB1216" s="21">
        <f>IF(C1216&lt;=2000,0,(MIN(C1216,ROUNDDOWN(F1216*0.3,0))-2000)*0.1)</f>
        <v/>
      </c>
      <c r="AC1216" s="21">
        <f>IF(C1216&lt;=2000,0,MIN((C1216-2000)*Y1216,(R1216+S1216)*0.2))</f>
        <v/>
      </c>
      <c r="AD1216" s="21">
        <f>IF(C1216&lt;=2000,0,MIN((C1216-2000)*Z1216,(T1216+U1216)*0.2))</f>
        <v/>
      </c>
      <c r="AE1216" s="21">
        <f>AC1216*AA1216</f>
        <v/>
      </c>
      <c r="AF1216" s="21">
        <f>ROUNDDOWN(R1216,-2)+ROUNDDOWN(S1216,-2)</f>
        <v/>
      </c>
      <c r="AG1216" s="21">
        <f>ROUNDDOWN(MAX(0,R1216-(AB1216+AC1216+AE1216)*0.6),-2)+ROUNDDOWN(MAX(0,S1216-(AB1216+AC1216+AE1216)*0.4),-2)</f>
        <v/>
      </c>
      <c r="AH1216" s="21">
        <f>ROUNDDOWN(MAX(0,T1216-(AB1216+AD1216)*0.6),-2)+ROUNDDOWN(MAX(0,U1216-(AB1216+AD1216)*0.4),-2)</f>
        <v/>
      </c>
      <c r="AI1216" s="21">
        <f>ROUNDDOWN(T1216,-2)+ROUNDDOWN(U1216,-2)</f>
        <v/>
      </c>
      <c r="AJ1216" s="21">
        <f>M1216+AF1216</f>
        <v/>
      </c>
      <c r="AK1216" s="21">
        <f>M1216+AG1216</f>
        <v/>
      </c>
      <c r="AL1216" s="21">
        <f>N1216+AH1216</f>
        <v/>
      </c>
      <c r="AM1216" s="21">
        <f>O1216+AI1216</f>
        <v/>
      </c>
      <c r="AN1216" s="21">
        <f>N1216+AI1216</f>
        <v/>
      </c>
      <c r="AO1216" s="21">
        <f>ROUNDDOWN((R1216+S1216)*0.2/Y1216+2000,0)</f>
        <v/>
      </c>
      <c r="AP1216" s="21">
        <f>ROUNDDOWN((T1216+U1216)*0.2/Z1216+2000,0)</f>
        <v/>
      </c>
      <c r="AQ1216" s="21">
        <f>AL1216-AK1216</f>
        <v/>
      </c>
      <c r="AR1216" s="21">
        <f>AM1216-AK1216</f>
        <v/>
      </c>
      <c r="AS1216" s="21">
        <f>AM1216-AL1216</f>
        <v/>
      </c>
      <c r="AT1216" s="21">
        <f>AK1216+C1216-AJ1216</f>
        <v/>
      </c>
      <c r="AU1216" s="21">
        <f>AL1216+C1216-AM1216</f>
        <v/>
      </c>
      <c r="AV1216" s="21">
        <f>AN1216+C1216-AM1216</f>
        <v/>
      </c>
    </row>
    <row r="1217">
      <c r="A1217" t="inlineStr">
        <is>
          <t>医療費の境目</t>
        </is>
      </c>
      <c r="B1217" s="21">
        <f>'3_医療費の境目'!$B$3</f>
        <v/>
      </c>
      <c r="C1217" s="21">
        <f>IF('3_医療費の境目'!$B$4="",AO1217,'3_医療費の境目'!$B$4)</f>
        <v/>
      </c>
      <c r="D1217" s="21">
        <f>'3_医療費の境目'!D1217</f>
        <v/>
      </c>
      <c r="E1217" s="21">
        <f>ROUND(MIN(B1217/12,650000)*12*0.0915+MIN(B1217/12,1390000)*12*(0.0504+0)+B1217*0.005,0)</f>
        <v/>
      </c>
      <c r="F1217" s="21">
        <f>IF(B1217&lt;741000,0,IF(B1217&lt;2191000,B1217-740000,IF(B1217&lt;2193000,1451000,IF(B1217&lt;2196000,1453000,IF(B1217&lt;2200000,1456000,IF(B1217&lt;3600000,ROUND(ROUNDDOWN(B1217/4,-3)*2.8,0)-80000,IF(B1217&lt;6600000,ROUND(ROUNDDOWN(B1217/4,-3)*3.2,0)-440000,IF(B1217&lt;8500000,ROUNDDOWN(B1217*0.9,0)-1100000,B1217-1950000))))))))</f>
        <v/>
      </c>
      <c r="G1217" s="21">
        <f>IF(F1217&gt;23500000,NA(),IF(F1217&lt;=4890000,1040000,IF(F1217&lt;=6550000,670000,620000)))</f>
        <v/>
      </c>
      <c r="H1217" s="21">
        <f>IF(D1217&lt;=0,0,MAX(0,MIN(2000000,D1217-MIN(100000,ROUNDDOWN(F1217*0.05,0)))))</f>
        <v/>
      </c>
      <c r="I1217" s="21">
        <f>IF(C1217&lt;=2000,0,MIN(C1217,ROUNDDOWN(F1217*0.4,0))-2000)</f>
        <v/>
      </c>
      <c r="J1217" s="21">
        <f>MAX(0,ROUNDDOWN(F1217-E1217-G1217,-3))</f>
        <v/>
      </c>
      <c r="K1217" s="21">
        <f>MAX(0,ROUNDDOWN(F1217-E1217-G1217-H1217-I1217,-3))</f>
        <v/>
      </c>
      <c r="L1217" s="21">
        <f>MAX(0,ROUNDDOWN(F1217-E1217-G1217-H1217,-3))</f>
        <v/>
      </c>
      <c r="M1217" s="21">
        <f>IF(J1217&lt;=0,0,ROUNDDOWN((J1217*LOOKUP(J1217,{0,1950001,3300001,6950001,9000001,18000001,40000001},{0.05,0.1,0.2,0.23,0.33,0.4,0.45})-LOOKUP(J1217,{0,1950001,3300001,6950001,9000001,18000001,40000001},{0,97500,427500,636000,1536000,2796000,4796000}))*1.021,-2))</f>
        <v/>
      </c>
      <c r="N1217" s="21">
        <f>IF(K1217&lt;=0,0,ROUNDDOWN((K1217*LOOKUP(K1217,{0,1950001,3300001,6950001,9000001,18000001,40000001},{0.05,0.1,0.2,0.23,0.33,0.4,0.45})-LOOKUP(K1217,{0,1950001,3300001,6950001,9000001,18000001,40000001},{0,97500,427500,636000,1536000,2796000,4796000}))*1.021,-2))</f>
        <v/>
      </c>
      <c r="O1217" s="21">
        <f>IF(L1217&lt;=0,0,ROUNDDOWN((L1217*LOOKUP(L1217,{0,1950001,3300001,6950001,9000001,18000001,40000001},{0.05,0.1,0.2,0.23,0.33,0.4,0.45})-LOOKUP(L1217,{0,1950001,3300001,6950001,9000001,18000001,40000001},{0,97500,427500,636000,1536000,2796000,4796000}))*1.021,-2))</f>
        <v/>
      </c>
      <c r="P1217" s="21">
        <f>MAX(0,ROUNDDOWN(F1217-E1217-430000,-3))</f>
        <v/>
      </c>
      <c r="Q1217" s="21">
        <f>MAX(0,ROUNDDOWN(F1217-E1217-430000-H1217,-3))</f>
        <v/>
      </c>
      <c r="R1217" s="21">
        <f>IF(F1217&lt;=450000,0,MAX(0,P1217*0.06-MIN(50000,P1217)*0.03))</f>
        <v/>
      </c>
      <c r="S1217" s="21">
        <f>IF(F1217&lt;=450000,0,MAX(0,P1217*0.04-MIN(50000,P1217)*0.02))</f>
        <v/>
      </c>
      <c r="T1217" s="21">
        <f>IF(F1217&lt;=450000,0,MAX(0,Q1217*0.06-MIN(50000,Q1217)*0.03))</f>
        <v/>
      </c>
      <c r="U1217" s="21">
        <f>IF(F1217&lt;=450000,0,MAX(0,Q1217*0.04-MIN(50000,Q1217)*0.02))</f>
        <v/>
      </c>
      <c r="V1217" s="21">
        <f>50000+MAX(0,G1217-480000)</f>
        <v/>
      </c>
      <c r="W1217" s="21">
        <f>P1217-V1217</f>
        <v/>
      </c>
      <c r="X1217" s="21">
        <f>Q1217-V1217</f>
        <v/>
      </c>
      <c r="Y1217" s="22">
        <f>IF(W1217&lt;0,0.9,LOOKUP(W1217,{0,1950001,3300001,6950001,9000001,18000001,40000001},{0.84895,0.7979,0.6958,0.66517,0.56307,0.4916,0.44055}))</f>
        <v/>
      </c>
      <c r="Z1217" s="22">
        <f>IF(X1217&lt;0,0.9,LOOKUP(X1217,{0,1950001,3300001,6950001,9000001,18000001,40000001},{0.84895,0.7979,0.6958,0.66517,0.56307,0.4916,0.44055}))</f>
        <v/>
      </c>
      <c r="AA1217" s="22">
        <f>IF(W1217&lt;0,0,CHOOSE(MATCH(W1217,{0,1950001,3300001,6950001,9000001},1),5.105/84.895,10.21/79.79,20.42/69.58,23.483/66.517,33.693/56.307))</f>
        <v/>
      </c>
      <c r="AB1217" s="21">
        <f>IF(C1217&lt;=2000,0,(MIN(C1217,ROUNDDOWN(F1217*0.3,0))-2000)*0.1)</f>
        <v/>
      </c>
      <c r="AC1217" s="21">
        <f>IF(C1217&lt;=2000,0,MIN((C1217-2000)*Y1217,(R1217+S1217)*0.2))</f>
        <v/>
      </c>
      <c r="AD1217" s="21">
        <f>IF(C1217&lt;=2000,0,MIN((C1217-2000)*Z1217,(T1217+U1217)*0.2))</f>
        <v/>
      </c>
      <c r="AE1217" s="21">
        <f>AC1217*AA1217</f>
        <v/>
      </c>
      <c r="AF1217" s="21">
        <f>ROUNDDOWN(R1217,-2)+ROUNDDOWN(S1217,-2)</f>
        <v/>
      </c>
      <c r="AG1217" s="21">
        <f>ROUNDDOWN(MAX(0,R1217-(AB1217+AC1217+AE1217)*0.6),-2)+ROUNDDOWN(MAX(0,S1217-(AB1217+AC1217+AE1217)*0.4),-2)</f>
        <v/>
      </c>
      <c r="AH1217" s="21">
        <f>ROUNDDOWN(MAX(0,T1217-(AB1217+AD1217)*0.6),-2)+ROUNDDOWN(MAX(0,U1217-(AB1217+AD1217)*0.4),-2)</f>
        <v/>
      </c>
      <c r="AI1217" s="21">
        <f>ROUNDDOWN(T1217,-2)+ROUNDDOWN(U1217,-2)</f>
        <v/>
      </c>
      <c r="AJ1217" s="21">
        <f>M1217+AF1217</f>
        <v/>
      </c>
      <c r="AK1217" s="21">
        <f>M1217+AG1217</f>
        <v/>
      </c>
      <c r="AL1217" s="21">
        <f>N1217+AH1217</f>
        <v/>
      </c>
      <c r="AM1217" s="21">
        <f>O1217+AI1217</f>
        <v/>
      </c>
      <c r="AN1217" s="21">
        <f>N1217+AI1217</f>
        <v/>
      </c>
      <c r="AO1217" s="21">
        <f>ROUNDDOWN((R1217+S1217)*0.2/Y1217+2000,0)</f>
        <v/>
      </c>
      <c r="AP1217" s="21">
        <f>ROUNDDOWN((T1217+U1217)*0.2/Z1217+2000,0)</f>
        <v/>
      </c>
      <c r="AQ1217" s="21">
        <f>AL1217-AK1217</f>
        <v/>
      </c>
      <c r="AR1217" s="21">
        <f>AM1217-AK1217</f>
        <v/>
      </c>
      <c r="AS1217" s="21">
        <f>AM1217-AL1217</f>
        <v/>
      </c>
      <c r="AT1217" s="21">
        <f>AK1217+C1217-AJ1217</f>
        <v/>
      </c>
      <c r="AU1217" s="21">
        <f>AL1217+C1217-AM1217</f>
        <v/>
      </c>
      <c r="AV1217" s="21">
        <f>AN1217+C1217-AM1217</f>
        <v/>
      </c>
    </row>
    <row r="1218">
      <c r="A1218" t="inlineStr">
        <is>
          <t>医療費の境目</t>
        </is>
      </c>
      <c r="B1218" s="21">
        <f>'3_医療費の境目'!$B$3</f>
        <v/>
      </c>
      <c r="C1218" s="21">
        <f>IF('3_医療費の境目'!$B$4="",AO1218,'3_医療費の境目'!$B$4)</f>
        <v/>
      </c>
      <c r="D1218" s="21">
        <f>'3_医療費の境目'!D1218</f>
        <v/>
      </c>
      <c r="E1218" s="21">
        <f>ROUND(MIN(B1218/12,650000)*12*0.0915+MIN(B1218/12,1390000)*12*(0.0504+0)+B1218*0.005,0)</f>
        <v/>
      </c>
      <c r="F1218" s="21">
        <f>IF(B1218&lt;741000,0,IF(B1218&lt;2191000,B1218-740000,IF(B1218&lt;2193000,1451000,IF(B1218&lt;2196000,1453000,IF(B1218&lt;2200000,1456000,IF(B1218&lt;3600000,ROUND(ROUNDDOWN(B1218/4,-3)*2.8,0)-80000,IF(B1218&lt;6600000,ROUND(ROUNDDOWN(B1218/4,-3)*3.2,0)-440000,IF(B1218&lt;8500000,ROUNDDOWN(B1218*0.9,0)-1100000,B1218-1950000))))))))</f>
        <v/>
      </c>
      <c r="G1218" s="21">
        <f>IF(F1218&gt;23500000,NA(),IF(F1218&lt;=4890000,1040000,IF(F1218&lt;=6550000,670000,620000)))</f>
        <v/>
      </c>
      <c r="H1218" s="21">
        <f>IF(D1218&lt;=0,0,MAX(0,MIN(2000000,D1218-MIN(100000,ROUNDDOWN(F1218*0.05,0)))))</f>
        <v/>
      </c>
      <c r="I1218" s="21">
        <f>IF(C1218&lt;=2000,0,MIN(C1218,ROUNDDOWN(F1218*0.4,0))-2000)</f>
        <v/>
      </c>
      <c r="J1218" s="21">
        <f>MAX(0,ROUNDDOWN(F1218-E1218-G1218,-3))</f>
        <v/>
      </c>
      <c r="K1218" s="21">
        <f>MAX(0,ROUNDDOWN(F1218-E1218-G1218-H1218-I1218,-3))</f>
        <v/>
      </c>
      <c r="L1218" s="21">
        <f>MAX(0,ROUNDDOWN(F1218-E1218-G1218-H1218,-3))</f>
        <v/>
      </c>
      <c r="M1218" s="21">
        <f>IF(J1218&lt;=0,0,ROUNDDOWN((J1218*LOOKUP(J1218,{0,1950001,3300001,6950001,9000001,18000001,40000001},{0.05,0.1,0.2,0.23,0.33,0.4,0.45})-LOOKUP(J1218,{0,1950001,3300001,6950001,9000001,18000001,40000001},{0,97500,427500,636000,1536000,2796000,4796000}))*1.021,-2))</f>
        <v/>
      </c>
      <c r="N1218" s="21">
        <f>IF(K1218&lt;=0,0,ROUNDDOWN((K1218*LOOKUP(K1218,{0,1950001,3300001,6950001,9000001,18000001,40000001},{0.05,0.1,0.2,0.23,0.33,0.4,0.45})-LOOKUP(K1218,{0,1950001,3300001,6950001,9000001,18000001,40000001},{0,97500,427500,636000,1536000,2796000,4796000}))*1.021,-2))</f>
        <v/>
      </c>
      <c r="O1218" s="21">
        <f>IF(L1218&lt;=0,0,ROUNDDOWN((L1218*LOOKUP(L1218,{0,1950001,3300001,6950001,9000001,18000001,40000001},{0.05,0.1,0.2,0.23,0.33,0.4,0.45})-LOOKUP(L1218,{0,1950001,3300001,6950001,9000001,18000001,40000001},{0,97500,427500,636000,1536000,2796000,4796000}))*1.021,-2))</f>
        <v/>
      </c>
      <c r="P1218" s="21">
        <f>MAX(0,ROUNDDOWN(F1218-E1218-430000,-3))</f>
        <v/>
      </c>
      <c r="Q1218" s="21">
        <f>MAX(0,ROUNDDOWN(F1218-E1218-430000-H1218,-3))</f>
        <v/>
      </c>
      <c r="R1218" s="21">
        <f>IF(F1218&lt;=450000,0,MAX(0,P1218*0.06-MIN(50000,P1218)*0.03))</f>
        <v/>
      </c>
      <c r="S1218" s="21">
        <f>IF(F1218&lt;=450000,0,MAX(0,P1218*0.04-MIN(50000,P1218)*0.02))</f>
        <v/>
      </c>
      <c r="T1218" s="21">
        <f>IF(F1218&lt;=450000,0,MAX(0,Q1218*0.06-MIN(50000,Q1218)*0.03))</f>
        <v/>
      </c>
      <c r="U1218" s="21">
        <f>IF(F1218&lt;=450000,0,MAX(0,Q1218*0.04-MIN(50000,Q1218)*0.02))</f>
        <v/>
      </c>
      <c r="V1218" s="21">
        <f>50000+MAX(0,G1218-480000)</f>
        <v/>
      </c>
      <c r="W1218" s="21">
        <f>P1218-V1218</f>
        <v/>
      </c>
      <c r="X1218" s="21">
        <f>Q1218-V1218</f>
        <v/>
      </c>
      <c r="Y1218" s="22">
        <f>IF(W1218&lt;0,0.9,LOOKUP(W1218,{0,1950001,3300001,6950001,9000001,18000001,40000001},{0.84895,0.7979,0.6958,0.66517,0.56307,0.4916,0.44055}))</f>
        <v/>
      </c>
      <c r="Z1218" s="22">
        <f>IF(X1218&lt;0,0.9,LOOKUP(X1218,{0,1950001,3300001,6950001,9000001,18000001,40000001},{0.84895,0.7979,0.6958,0.66517,0.56307,0.4916,0.44055}))</f>
        <v/>
      </c>
      <c r="AA1218" s="22">
        <f>IF(W1218&lt;0,0,CHOOSE(MATCH(W1218,{0,1950001,3300001,6950001,9000001},1),5.105/84.895,10.21/79.79,20.42/69.58,23.483/66.517,33.693/56.307))</f>
        <v/>
      </c>
      <c r="AB1218" s="21">
        <f>IF(C1218&lt;=2000,0,(MIN(C1218,ROUNDDOWN(F1218*0.3,0))-2000)*0.1)</f>
        <v/>
      </c>
      <c r="AC1218" s="21">
        <f>IF(C1218&lt;=2000,0,MIN((C1218-2000)*Y1218,(R1218+S1218)*0.2))</f>
        <v/>
      </c>
      <c r="AD1218" s="21">
        <f>IF(C1218&lt;=2000,0,MIN((C1218-2000)*Z1218,(T1218+U1218)*0.2))</f>
        <v/>
      </c>
      <c r="AE1218" s="21">
        <f>AC1218*AA1218</f>
        <v/>
      </c>
      <c r="AF1218" s="21">
        <f>ROUNDDOWN(R1218,-2)+ROUNDDOWN(S1218,-2)</f>
        <v/>
      </c>
      <c r="AG1218" s="21">
        <f>ROUNDDOWN(MAX(0,R1218-(AB1218+AC1218+AE1218)*0.6),-2)+ROUNDDOWN(MAX(0,S1218-(AB1218+AC1218+AE1218)*0.4),-2)</f>
        <v/>
      </c>
      <c r="AH1218" s="21">
        <f>ROUNDDOWN(MAX(0,T1218-(AB1218+AD1218)*0.6),-2)+ROUNDDOWN(MAX(0,U1218-(AB1218+AD1218)*0.4),-2)</f>
        <v/>
      </c>
      <c r="AI1218" s="21">
        <f>ROUNDDOWN(T1218,-2)+ROUNDDOWN(U1218,-2)</f>
        <v/>
      </c>
      <c r="AJ1218" s="21">
        <f>M1218+AF1218</f>
        <v/>
      </c>
      <c r="AK1218" s="21">
        <f>M1218+AG1218</f>
        <v/>
      </c>
      <c r="AL1218" s="21">
        <f>N1218+AH1218</f>
        <v/>
      </c>
      <c r="AM1218" s="21">
        <f>O1218+AI1218</f>
        <v/>
      </c>
      <c r="AN1218" s="21">
        <f>N1218+AI1218</f>
        <v/>
      </c>
      <c r="AO1218" s="21">
        <f>ROUNDDOWN((R1218+S1218)*0.2/Y1218+2000,0)</f>
        <v/>
      </c>
      <c r="AP1218" s="21">
        <f>ROUNDDOWN((T1218+U1218)*0.2/Z1218+2000,0)</f>
        <v/>
      </c>
      <c r="AQ1218" s="21">
        <f>AL1218-AK1218</f>
        <v/>
      </c>
      <c r="AR1218" s="21">
        <f>AM1218-AK1218</f>
        <v/>
      </c>
      <c r="AS1218" s="21">
        <f>AM1218-AL1218</f>
        <v/>
      </c>
      <c r="AT1218" s="21">
        <f>AK1218+C1218-AJ1218</f>
        <v/>
      </c>
      <c r="AU1218" s="21">
        <f>AL1218+C1218-AM1218</f>
        <v/>
      </c>
      <c r="AV1218" s="21">
        <f>AN1218+C1218-AM1218</f>
        <v/>
      </c>
    </row>
    <row r="1219">
      <c r="A1219" t="inlineStr">
        <is>
          <t>医療費の境目</t>
        </is>
      </c>
      <c r="B1219" s="21">
        <f>'3_医療費の境目'!$B$3</f>
        <v/>
      </c>
      <c r="C1219" s="21">
        <f>IF('3_医療費の境目'!$B$4="",AO1219,'3_医療費の境目'!$B$4)</f>
        <v/>
      </c>
      <c r="D1219" s="21">
        <f>'3_医療費の境目'!D1219</f>
        <v/>
      </c>
      <c r="E1219" s="21">
        <f>ROUND(MIN(B1219/12,650000)*12*0.0915+MIN(B1219/12,1390000)*12*(0.0504+0)+B1219*0.005,0)</f>
        <v/>
      </c>
      <c r="F1219" s="21">
        <f>IF(B1219&lt;741000,0,IF(B1219&lt;2191000,B1219-740000,IF(B1219&lt;2193000,1451000,IF(B1219&lt;2196000,1453000,IF(B1219&lt;2200000,1456000,IF(B1219&lt;3600000,ROUND(ROUNDDOWN(B1219/4,-3)*2.8,0)-80000,IF(B1219&lt;6600000,ROUND(ROUNDDOWN(B1219/4,-3)*3.2,0)-440000,IF(B1219&lt;8500000,ROUNDDOWN(B1219*0.9,0)-1100000,B1219-1950000))))))))</f>
        <v/>
      </c>
      <c r="G1219" s="21">
        <f>IF(F1219&gt;23500000,NA(),IF(F1219&lt;=4890000,1040000,IF(F1219&lt;=6550000,670000,620000)))</f>
        <v/>
      </c>
      <c r="H1219" s="21">
        <f>IF(D1219&lt;=0,0,MAX(0,MIN(2000000,D1219-MIN(100000,ROUNDDOWN(F1219*0.05,0)))))</f>
        <v/>
      </c>
      <c r="I1219" s="21">
        <f>IF(C1219&lt;=2000,0,MIN(C1219,ROUNDDOWN(F1219*0.4,0))-2000)</f>
        <v/>
      </c>
      <c r="J1219" s="21">
        <f>MAX(0,ROUNDDOWN(F1219-E1219-G1219,-3))</f>
        <v/>
      </c>
      <c r="K1219" s="21">
        <f>MAX(0,ROUNDDOWN(F1219-E1219-G1219-H1219-I1219,-3))</f>
        <v/>
      </c>
      <c r="L1219" s="21">
        <f>MAX(0,ROUNDDOWN(F1219-E1219-G1219-H1219,-3))</f>
        <v/>
      </c>
      <c r="M1219" s="21">
        <f>IF(J1219&lt;=0,0,ROUNDDOWN((J1219*LOOKUP(J1219,{0,1950001,3300001,6950001,9000001,18000001,40000001},{0.05,0.1,0.2,0.23,0.33,0.4,0.45})-LOOKUP(J1219,{0,1950001,3300001,6950001,9000001,18000001,40000001},{0,97500,427500,636000,1536000,2796000,4796000}))*1.021,-2))</f>
        <v/>
      </c>
      <c r="N1219" s="21">
        <f>IF(K1219&lt;=0,0,ROUNDDOWN((K1219*LOOKUP(K1219,{0,1950001,3300001,6950001,9000001,18000001,40000001},{0.05,0.1,0.2,0.23,0.33,0.4,0.45})-LOOKUP(K1219,{0,1950001,3300001,6950001,9000001,18000001,40000001},{0,97500,427500,636000,1536000,2796000,4796000}))*1.021,-2))</f>
        <v/>
      </c>
      <c r="O1219" s="21">
        <f>IF(L1219&lt;=0,0,ROUNDDOWN((L1219*LOOKUP(L1219,{0,1950001,3300001,6950001,9000001,18000001,40000001},{0.05,0.1,0.2,0.23,0.33,0.4,0.45})-LOOKUP(L1219,{0,1950001,3300001,6950001,9000001,18000001,40000001},{0,97500,427500,636000,1536000,2796000,4796000}))*1.021,-2))</f>
        <v/>
      </c>
      <c r="P1219" s="21">
        <f>MAX(0,ROUNDDOWN(F1219-E1219-430000,-3))</f>
        <v/>
      </c>
      <c r="Q1219" s="21">
        <f>MAX(0,ROUNDDOWN(F1219-E1219-430000-H1219,-3))</f>
        <v/>
      </c>
      <c r="R1219" s="21">
        <f>IF(F1219&lt;=450000,0,MAX(0,P1219*0.06-MIN(50000,P1219)*0.03))</f>
        <v/>
      </c>
      <c r="S1219" s="21">
        <f>IF(F1219&lt;=450000,0,MAX(0,P1219*0.04-MIN(50000,P1219)*0.02))</f>
        <v/>
      </c>
      <c r="T1219" s="21">
        <f>IF(F1219&lt;=450000,0,MAX(0,Q1219*0.06-MIN(50000,Q1219)*0.03))</f>
        <v/>
      </c>
      <c r="U1219" s="21">
        <f>IF(F1219&lt;=450000,0,MAX(0,Q1219*0.04-MIN(50000,Q1219)*0.02))</f>
        <v/>
      </c>
      <c r="V1219" s="21">
        <f>50000+MAX(0,G1219-480000)</f>
        <v/>
      </c>
      <c r="W1219" s="21">
        <f>P1219-V1219</f>
        <v/>
      </c>
      <c r="X1219" s="21">
        <f>Q1219-V1219</f>
        <v/>
      </c>
      <c r="Y1219" s="22">
        <f>IF(W1219&lt;0,0.9,LOOKUP(W1219,{0,1950001,3300001,6950001,9000001,18000001,40000001},{0.84895,0.7979,0.6958,0.66517,0.56307,0.4916,0.44055}))</f>
        <v/>
      </c>
      <c r="Z1219" s="22">
        <f>IF(X1219&lt;0,0.9,LOOKUP(X1219,{0,1950001,3300001,6950001,9000001,18000001,40000001},{0.84895,0.7979,0.6958,0.66517,0.56307,0.4916,0.44055}))</f>
        <v/>
      </c>
      <c r="AA1219" s="22">
        <f>IF(W1219&lt;0,0,CHOOSE(MATCH(W1219,{0,1950001,3300001,6950001,9000001},1),5.105/84.895,10.21/79.79,20.42/69.58,23.483/66.517,33.693/56.307))</f>
        <v/>
      </c>
      <c r="AB1219" s="21">
        <f>IF(C1219&lt;=2000,0,(MIN(C1219,ROUNDDOWN(F1219*0.3,0))-2000)*0.1)</f>
        <v/>
      </c>
      <c r="AC1219" s="21">
        <f>IF(C1219&lt;=2000,0,MIN((C1219-2000)*Y1219,(R1219+S1219)*0.2))</f>
        <v/>
      </c>
      <c r="AD1219" s="21">
        <f>IF(C1219&lt;=2000,0,MIN((C1219-2000)*Z1219,(T1219+U1219)*0.2))</f>
        <v/>
      </c>
      <c r="AE1219" s="21">
        <f>AC1219*AA1219</f>
        <v/>
      </c>
      <c r="AF1219" s="21">
        <f>ROUNDDOWN(R1219,-2)+ROUNDDOWN(S1219,-2)</f>
        <v/>
      </c>
      <c r="AG1219" s="21">
        <f>ROUNDDOWN(MAX(0,R1219-(AB1219+AC1219+AE1219)*0.6),-2)+ROUNDDOWN(MAX(0,S1219-(AB1219+AC1219+AE1219)*0.4),-2)</f>
        <v/>
      </c>
      <c r="AH1219" s="21">
        <f>ROUNDDOWN(MAX(0,T1219-(AB1219+AD1219)*0.6),-2)+ROUNDDOWN(MAX(0,U1219-(AB1219+AD1219)*0.4),-2)</f>
        <v/>
      </c>
      <c r="AI1219" s="21">
        <f>ROUNDDOWN(T1219,-2)+ROUNDDOWN(U1219,-2)</f>
        <v/>
      </c>
      <c r="AJ1219" s="21">
        <f>M1219+AF1219</f>
        <v/>
      </c>
      <c r="AK1219" s="21">
        <f>M1219+AG1219</f>
        <v/>
      </c>
      <c r="AL1219" s="21">
        <f>N1219+AH1219</f>
        <v/>
      </c>
      <c r="AM1219" s="21">
        <f>O1219+AI1219</f>
        <v/>
      </c>
      <c r="AN1219" s="21">
        <f>N1219+AI1219</f>
        <v/>
      </c>
      <c r="AO1219" s="21">
        <f>ROUNDDOWN((R1219+S1219)*0.2/Y1219+2000,0)</f>
        <v/>
      </c>
      <c r="AP1219" s="21">
        <f>ROUNDDOWN((T1219+U1219)*0.2/Z1219+2000,0)</f>
        <v/>
      </c>
      <c r="AQ1219" s="21">
        <f>AL1219-AK1219</f>
        <v/>
      </c>
      <c r="AR1219" s="21">
        <f>AM1219-AK1219</f>
        <v/>
      </c>
      <c r="AS1219" s="21">
        <f>AM1219-AL1219</f>
        <v/>
      </c>
      <c r="AT1219" s="21">
        <f>AK1219+C1219-AJ1219</f>
        <v/>
      </c>
      <c r="AU1219" s="21">
        <f>AL1219+C1219-AM1219</f>
        <v/>
      </c>
      <c r="AV1219" s="21">
        <f>AN1219+C1219-AM1219</f>
        <v/>
      </c>
    </row>
    <row r="1220">
      <c r="A1220" t="inlineStr">
        <is>
          <t>医療費の境目</t>
        </is>
      </c>
      <c r="B1220" s="21">
        <f>'3_医療費の境目'!$B$3</f>
        <v/>
      </c>
      <c r="C1220" s="21">
        <f>IF('3_医療費の境目'!$B$4="",AO1220,'3_医療費の境目'!$B$4)</f>
        <v/>
      </c>
      <c r="D1220" s="21">
        <f>'3_医療費の境目'!D1220</f>
        <v/>
      </c>
      <c r="E1220" s="21">
        <f>ROUND(MIN(B1220/12,650000)*12*0.0915+MIN(B1220/12,1390000)*12*(0.0504+0)+B1220*0.005,0)</f>
        <v/>
      </c>
      <c r="F1220" s="21">
        <f>IF(B1220&lt;741000,0,IF(B1220&lt;2191000,B1220-740000,IF(B1220&lt;2193000,1451000,IF(B1220&lt;2196000,1453000,IF(B1220&lt;2200000,1456000,IF(B1220&lt;3600000,ROUND(ROUNDDOWN(B1220/4,-3)*2.8,0)-80000,IF(B1220&lt;6600000,ROUND(ROUNDDOWN(B1220/4,-3)*3.2,0)-440000,IF(B1220&lt;8500000,ROUNDDOWN(B1220*0.9,0)-1100000,B1220-1950000))))))))</f>
        <v/>
      </c>
      <c r="G1220" s="21">
        <f>IF(F1220&gt;23500000,NA(),IF(F1220&lt;=4890000,1040000,IF(F1220&lt;=6550000,670000,620000)))</f>
        <v/>
      </c>
      <c r="H1220" s="21">
        <f>IF(D1220&lt;=0,0,MAX(0,MIN(2000000,D1220-MIN(100000,ROUNDDOWN(F1220*0.05,0)))))</f>
        <v/>
      </c>
      <c r="I1220" s="21">
        <f>IF(C1220&lt;=2000,0,MIN(C1220,ROUNDDOWN(F1220*0.4,0))-2000)</f>
        <v/>
      </c>
      <c r="J1220" s="21">
        <f>MAX(0,ROUNDDOWN(F1220-E1220-G1220,-3))</f>
        <v/>
      </c>
      <c r="K1220" s="21">
        <f>MAX(0,ROUNDDOWN(F1220-E1220-G1220-H1220-I1220,-3))</f>
        <v/>
      </c>
      <c r="L1220" s="21">
        <f>MAX(0,ROUNDDOWN(F1220-E1220-G1220-H1220,-3))</f>
        <v/>
      </c>
      <c r="M1220" s="21">
        <f>IF(J1220&lt;=0,0,ROUNDDOWN((J1220*LOOKUP(J1220,{0,1950001,3300001,6950001,9000001,18000001,40000001},{0.05,0.1,0.2,0.23,0.33,0.4,0.45})-LOOKUP(J1220,{0,1950001,3300001,6950001,9000001,18000001,40000001},{0,97500,427500,636000,1536000,2796000,4796000}))*1.021,-2))</f>
        <v/>
      </c>
      <c r="N1220" s="21">
        <f>IF(K1220&lt;=0,0,ROUNDDOWN((K1220*LOOKUP(K1220,{0,1950001,3300001,6950001,9000001,18000001,40000001},{0.05,0.1,0.2,0.23,0.33,0.4,0.45})-LOOKUP(K1220,{0,1950001,3300001,6950001,9000001,18000001,40000001},{0,97500,427500,636000,1536000,2796000,4796000}))*1.021,-2))</f>
        <v/>
      </c>
      <c r="O1220" s="21">
        <f>IF(L1220&lt;=0,0,ROUNDDOWN((L1220*LOOKUP(L1220,{0,1950001,3300001,6950001,9000001,18000001,40000001},{0.05,0.1,0.2,0.23,0.33,0.4,0.45})-LOOKUP(L1220,{0,1950001,3300001,6950001,9000001,18000001,40000001},{0,97500,427500,636000,1536000,2796000,4796000}))*1.021,-2))</f>
        <v/>
      </c>
      <c r="P1220" s="21">
        <f>MAX(0,ROUNDDOWN(F1220-E1220-430000,-3))</f>
        <v/>
      </c>
      <c r="Q1220" s="21">
        <f>MAX(0,ROUNDDOWN(F1220-E1220-430000-H1220,-3))</f>
        <v/>
      </c>
      <c r="R1220" s="21">
        <f>IF(F1220&lt;=450000,0,MAX(0,P1220*0.06-MIN(50000,P1220)*0.03))</f>
        <v/>
      </c>
      <c r="S1220" s="21">
        <f>IF(F1220&lt;=450000,0,MAX(0,P1220*0.04-MIN(50000,P1220)*0.02))</f>
        <v/>
      </c>
      <c r="T1220" s="21">
        <f>IF(F1220&lt;=450000,0,MAX(0,Q1220*0.06-MIN(50000,Q1220)*0.03))</f>
        <v/>
      </c>
      <c r="U1220" s="21">
        <f>IF(F1220&lt;=450000,0,MAX(0,Q1220*0.04-MIN(50000,Q1220)*0.02))</f>
        <v/>
      </c>
      <c r="V1220" s="21">
        <f>50000+MAX(0,G1220-480000)</f>
        <v/>
      </c>
      <c r="W1220" s="21">
        <f>P1220-V1220</f>
        <v/>
      </c>
      <c r="X1220" s="21">
        <f>Q1220-V1220</f>
        <v/>
      </c>
      <c r="Y1220" s="22">
        <f>IF(W1220&lt;0,0.9,LOOKUP(W1220,{0,1950001,3300001,6950001,9000001,18000001,40000001},{0.84895,0.7979,0.6958,0.66517,0.56307,0.4916,0.44055}))</f>
        <v/>
      </c>
      <c r="Z1220" s="22">
        <f>IF(X1220&lt;0,0.9,LOOKUP(X1220,{0,1950001,3300001,6950001,9000001,18000001,40000001},{0.84895,0.7979,0.6958,0.66517,0.56307,0.4916,0.44055}))</f>
        <v/>
      </c>
      <c r="AA1220" s="22">
        <f>IF(W1220&lt;0,0,CHOOSE(MATCH(W1220,{0,1950001,3300001,6950001,9000001},1),5.105/84.895,10.21/79.79,20.42/69.58,23.483/66.517,33.693/56.307))</f>
        <v/>
      </c>
      <c r="AB1220" s="21">
        <f>IF(C1220&lt;=2000,0,(MIN(C1220,ROUNDDOWN(F1220*0.3,0))-2000)*0.1)</f>
        <v/>
      </c>
      <c r="AC1220" s="21">
        <f>IF(C1220&lt;=2000,0,MIN((C1220-2000)*Y1220,(R1220+S1220)*0.2))</f>
        <v/>
      </c>
      <c r="AD1220" s="21">
        <f>IF(C1220&lt;=2000,0,MIN((C1220-2000)*Z1220,(T1220+U1220)*0.2))</f>
        <v/>
      </c>
      <c r="AE1220" s="21">
        <f>AC1220*AA1220</f>
        <v/>
      </c>
      <c r="AF1220" s="21">
        <f>ROUNDDOWN(R1220,-2)+ROUNDDOWN(S1220,-2)</f>
        <v/>
      </c>
      <c r="AG1220" s="21">
        <f>ROUNDDOWN(MAX(0,R1220-(AB1220+AC1220+AE1220)*0.6),-2)+ROUNDDOWN(MAX(0,S1220-(AB1220+AC1220+AE1220)*0.4),-2)</f>
        <v/>
      </c>
      <c r="AH1220" s="21">
        <f>ROUNDDOWN(MAX(0,T1220-(AB1220+AD1220)*0.6),-2)+ROUNDDOWN(MAX(0,U1220-(AB1220+AD1220)*0.4),-2)</f>
        <v/>
      </c>
      <c r="AI1220" s="21">
        <f>ROUNDDOWN(T1220,-2)+ROUNDDOWN(U1220,-2)</f>
        <v/>
      </c>
      <c r="AJ1220" s="21">
        <f>M1220+AF1220</f>
        <v/>
      </c>
      <c r="AK1220" s="21">
        <f>M1220+AG1220</f>
        <v/>
      </c>
      <c r="AL1220" s="21">
        <f>N1220+AH1220</f>
        <v/>
      </c>
      <c r="AM1220" s="21">
        <f>O1220+AI1220</f>
        <v/>
      </c>
      <c r="AN1220" s="21">
        <f>N1220+AI1220</f>
        <v/>
      </c>
      <c r="AO1220" s="21">
        <f>ROUNDDOWN((R1220+S1220)*0.2/Y1220+2000,0)</f>
        <v/>
      </c>
      <c r="AP1220" s="21">
        <f>ROUNDDOWN((T1220+U1220)*0.2/Z1220+2000,0)</f>
        <v/>
      </c>
      <c r="AQ1220" s="21">
        <f>AL1220-AK1220</f>
        <v/>
      </c>
      <c r="AR1220" s="21">
        <f>AM1220-AK1220</f>
        <v/>
      </c>
      <c r="AS1220" s="21">
        <f>AM1220-AL1220</f>
        <v/>
      </c>
      <c r="AT1220" s="21">
        <f>AK1220+C1220-AJ1220</f>
        <v/>
      </c>
      <c r="AU1220" s="21">
        <f>AL1220+C1220-AM1220</f>
        <v/>
      </c>
      <c r="AV1220" s="21">
        <f>AN1220+C1220-AM1220</f>
        <v/>
      </c>
    </row>
    <row r="1221">
      <c r="A1221" t="inlineStr">
        <is>
          <t>医療費の境目</t>
        </is>
      </c>
      <c r="B1221" s="21">
        <f>'3_医療費の境目'!$B$3</f>
        <v/>
      </c>
      <c r="C1221" s="21">
        <f>IF('3_医療費の境目'!$B$4="",AO1221,'3_医療費の境目'!$B$4)</f>
        <v/>
      </c>
      <c r="D1221" s="21">
        <f>'3_医療費の境目'!D1221</f>
        <v/>
      </c>
      <c r="E1221" s="21">
        <f>ROUND(MIN(B1221/12,650000)*12*0.0915+MIN(B1221/12,1390000)*12*(0.0504+0)+B1221*0.005,0)</f>
        <v/>
      </c>
      <c r="F1221" s="21">
        <f>IF(B1221&lt;741000,0,IF(B1221&lt;2191000,B1221-740000,IF(B1221&lt;2193000,1451000,IF(B1221&lt;2196000,1453000,IF(B1221&lt;2200000,1456000,IF(B1221&lt;3600000,ROUND(ROUNDDOWN(B1221/4,-3)*2.8,0)-80000,IF(B1221&lt;6600000,ROUND(ROUNDDOWN(B1221/4,-3)*3.2,0)-440000,IF(B1221&lt;8500000,ROUNDDOWN(B1221*0.9,0)-1100000,B1221-1950000))))))))</f>
        <v/>
      </c>
      <c r="G1221" s="21">
        <f>IF(F1221&gt;23500000,NA(),IF(F1221&lt;=4890000,1040000,IF(F1221&lt;=6550000,670000,620000)))</f>
        <v/>
      </c>
      <c r="H1221" s="21">
        <f>IF(D1221&lt;=0,0,MAX(0,MIN(2000000,D1221-MIN(100000,ROUNDDOWN(F1221*0.05,0)))))</f>
        <v/>
      </c>
      <c r="I1221" s="21">
        <f>IF(C1221&lt;=2000,0,MIN(C1221,ROUNDDOWN(F1221*0.4,0))-2000)</f>
        <v/>
      </c>
      <c r="J1221" s="21">
        <f>MAX(0,ROUNDDOWN(F1221-E1221-G1221,-3))</f>
        <v/>
      </c>
      <c r="K1221" s="21">
        <f>MAX(0,ROUNDDOWN(F1221-E1221-G1221-H1221-I1221,-3))</f>
        <v/>
      </c>
      <c r="L1221" s="21">
        <f>MAX(0,ROUNDDOWN(F1221-E1221-G1221-H1221,-3))</f>
        <v/>
      </c>
      <c r="M1221" s="21">
        <f>IF(J1221&lt;=0,0,ROUNDDOWN((J1221*LOOKUP(J1221,{0,1950001,3300001,6950001,9000001,18000001,40000001},{0.05,0.1,0.2,0.23,0.33,0.4,0.45})-LOOKUP(J1221,{0,1950001,3300001,6950001,9000001,18000001,40000001},{0,97500,427500,636000,1536000,2796000,4796000}))*1.021,-2))</f>
        <v/>
      </c>
      <c r="N1221" s="21">
        <f>IF(K1221&lt;=0,0,ROUNDDOWN((K1221*LOOKUP(K1221,{0,1950001,3300001,6950001,9000001,18000001,40000001},{0.05,0.1,0.2,0.23,0.33,0.4,0.45})-LOOKUP(K1221,{0,1950001,3300001,6950001,9000001,18000001,40000001},{0,97500,427500,636000,1536000,2796000,4796000}))*1.021,-2))</f>
        <v/>
      </c>
      <c r="O1221" s="21">
        <f>IF(L1221&lt;=0,0,ROUNDDOWN((L1221*LOOKUP(L1221,{0,1950001,3300001,6950001,9000001,18000001,40000001},{0.05,0.1,0.2,0.23,0.33,0.4,0.45})-LOOKUP(L1221,{0,1950001,3300001,6950001,9000001,18000001,40000001},{0,97500,427500,636000,1536000,2796000,4796000}))*1.021,-2))</f>
        <v/>
      </c>
      <c r="P1221" s="21">
        <f>MAX(0,ROUNDDOWN(F1221-E1221-430000,-3))</f>
        <v/>
      </c>
      <c r="Q1221" s="21">
        <f>MAX(0,ROUNDDOWN(F1221-E1221-430000-H1221,-3))</f>
        <v/>
      </c>
      <c r="R1221" s="21">
        <f>IF(F1221&lt;=450000,0,MAX(0,P1221*0.06-MIN(50000,P1221)*0.03))</f>
        <v/>
      </c>
      <c r="S1221" s="21">
        <f>IF(F1221&lt;=450000,0,MAX(0,P1221*0.04-MIN(50000,P1221)*0.02))</f>
        <v/>
      </c>
      <c r="T1221" s="21">
        <f>IF(F1221&lt;=450000,0,MAX(0,Q1221*0.06-MIN(50000,Q1221)*0.03))</f>
        <v/>
      </c>
      <c r="U1221" s="21">
        <f>IF(F1221&lt;=450000,0,MAX(0,Q1221*0.04-MIN(50000,Q1221)*0.02))</f>
        <v/>
      </c>
      <c r="V1221" s="21">
        <f>50000+MAX(0,G1221-480000)</f>
        <v/>
      </c>
      <c r="W1221" s="21">
        <f>P1221-V1221</f>
        <v/>
      </c>
      <c r="X1221" s="21">
        <f>Q1221-V1221</f>
        <v/>
      </c>
      <c r="Y1221" s="22">
        <f>IF(W1221&lt;0,0.9,LOOKUP(W1221,{0,1950001,3300001,6950001,9000001,18000001,40000001},{0.84895,0.7979,0.6958,0.66517,0.56307,0.4916,0.44055}))</f>
        <v/>
      </c>
      <c r="Z1221" s="22">
        <f>IF(X1221&lt;0,0.9,LOOKUP(X1221,{0,1950001,3300001,6950001,9000001,18000001,40000001},{0.84895,0.7979,0.6958,0.66517,0.56307,0.4916,0.44055}))</f>
        <v/>
      </c>
      <c r="AA1221" s="22">
        <f>IF(W1221&lt;0,0,CHOOSE(MATCH(W1221,{0,1950001,3300001,6950001,9000001},1),5.105/84.895,10.21/79.79,20.42/69.58,23.483/66.517,33.693/56.307))</f>
        <v/>
      </c>
      <c r="AB1221" s="21">
        <f>IF(C1221&lt;=2000,0,(MIN(C1221,ROUNDDOWN(F1221*0.3,0))-2000)*0.1)</f>
        <v/>
      </c>
      <c r="AC1221" s="21">
        <f>IF(C1221&lt;=2000,0,MIN((C1221-2000)*Y1221,(R1221+S1221)*0.2))</f>
        <v/>
      </c>
      <c r="AD1221" s="21">
        <f>IF(C1221&lt;=2000,0,MIN((C1221-2000)*Z1221,(T1221+U1221)*0.2))</f>
        <v/>
      </c>
      <c r="AE1221" s="21">
        <f>AC1221*AA1221</f>
        <v/>
      </c>
      <c r="AF1221" s="21">
        <f>ROUNDDOWN(R1221,-2)+ROUNDDOWN(S1221,-2)</f>
        <v/>
      </c>
      <c r="AG1221" s="21">
        <f>ROUNDDOWN(MAX(0,R1221-(AB1221+AC1221+AE1221)*0.6),-2)+ROUNDDOWN(MAX(0,S1221-(AB1221+AC1221+AE1221)*0.4),-2)</f>
        <v/>
      </c>
      <c r="AH1221" s="21">
        <f>ROUNDDOWN(MAX(0,T1221-(AB1221+AD1221)*0.6),-2)+ROUNDDOWN(MAX(0,U1221-(AB1221+AD1221)*0.4),-2)</f>
        <v/>
      </c>
      <c r="AI1221" s="21">
        <f>ROUNDDOWN(T1221,-2)+ROUNDDOWN(U1221,-2)</f>
        <v/>
      </c>
      <c r="AJ1221" s="21">
        <f>M1221+AF1221</f>
        <v/>
      </c>
      <c r="AK1221" s="21">
        <f>M1221+AG1221</f>
        <v/>
      </c>
      <c r="AL1221" s="21">
        <f>N1221+AH1221</f>
        <v/>
      </c>
      <c r="AM1221" s="21">
        <f>O1221+AI1221</f>
        <v/>
      </c>
      <c r="AN1221" s="21">
        <f>N1221+AI1221</f>
        <v/>
      </c>
      <c r="AO1221" s="21">
        <f>ROUNDDOWN((R1221+S1221)*0.2/Y1221+2000,0)</f>
        <v/>
      </c>
      <c r="AP1221" s="21">
        <f>ROUNDDOWN((T1221+U1221)*0.2/Z1221+2000,0)</f>
        <v/>
      </c>
      <c r="AQ1221" s="21">
        <f>AL1221-AK1221</f>
        <v/>
      </c>
      <c r="AR1221" s="21">
        <f>AM1221-AK1221</f>
        <v/>
      </c>
      <c r="AS1221" s="21">
        <f>AM1221-AL1221</f>
        <v/>
      </c>
      <c r="AT1221" s="21">
        <f>AK1221+C1221-AJ1221</f>
        <v/>
      </c>
      <c r="AU1221" s="21">
        <f>AL1221+C1221-AM1221</f>
        <v/>
      </c>
      <c r="AV1221" s="21">
        <f>AN1221+C1221-AM1221</f>
        <v/>
      </c>
    </row>
    <row r="1222">
      <c r="A1222" t="inlineStr">
        <is>
          <t>医療費の境目</t>
        </is>
      </c>
      <c r="B1222" s="21">
        <f>'3_医療費の境目'!$B$3</f>
        <v/>
      </c>
      <c r="C1222" s="21">
        <f>IF('3_医療費の境目'!$B$4="",AO1222,'3_医療費の境目'!$B$4)</f>
        <v/>
      </c>
      <c r="D1222" s="21">
        <f>'3_医療費の境目'!D1222</f>
        <v/>
      </c>
      <c r="E1222" s="21">
        <f>ROUND(MIN(B1222/12,650000)*12*0.0915+MIN(B1222/12,1390000)*12*(0.0504+0)+B1222*0.005,0)</f>
        <v/>
      </c>
      <c r="F1222" s="21">
        <f>IF(B1222&lt;741000,0,IF(B1222&lt;2191000,B1222-740000,IF(B1222&lt;2193000,1451000,IF(B1222&lt;2196000,1453000,IF(B1222&lt;2200000,1456000,IF(B1222&lt;3600000,ROUND(ROUNDDOWN(B1222/4,-3)*2.8,0)-80000,IF(B1222&lt;6600000,ROUND(ROUNDDOWN(B1222/4,-3)*3.2,0)-440000,IF(B1222&lt;8500000,ROUNDDOWN(B1222*0.9,0)-1100000,B1222-1950000))))))))</f>
        <v/>
      </c>
      <c r="G1222" s="21">
        <f>IF(F1222&gt;23500000,NA(),IF(F1222&lt;=4890000,1040000,IF(F1222&lt;=6550000,670000,620000)))</f>
        <v/>
      </c>
      <c r="H1222" s="21">
        <f>IF(D1222&lt;=0,0,MAX(0,MIN(2000000,D1222-MIN(100000,ROUNDDOWN(F1222*0.05,0)))))</f>
        <v/>
      </c>
      <c r="I1222" s="21">
        <f>IF(C1222&lt;=2000,0,MIN(C1222,ROUNDDOWN(F1222*0.4,0))-2000)</f>
        <v/>
      </c>
      <c r="J1222" s="21">
        <f>MAX(0,ROUNDDOWN(F1222-E1222-G1222,-3))</f>
        <v/>
      </c>
      <c r="K1222" s="21">
        <f>MAX(0,ROUNDDOWN(F1222-E1222-G1222-H1222-I1222,-3))</f>
        <v/>
      </c>
      <c r="L1222" s="21">
        <f>MAX(0,ROUNDDOWN(F1222-E1222-G1222-H1222,-3))</f>
        <v/>
      </c>
      <c r="M1222" s="21">
        <f>IF(J1222&lt;=0,0,ROUNDDOWN((J1222*LOOKUP(J1222,{0,1950001,3300001,6950001,9000001,18000001,40000001},{0.05,0.1,0.2,0.23,0.33,0.4,0.45})-LOOKUP(J1222,{0,1950001,3300001,6950001,9000001,18000001,40000001},{0,97500,427500,636000,1536000,2796000,4796000}))*1.021,-2))</f>
        <v/>
      </c>
      <c r="N1222" s="21">
        <f>IF(K1222&lt;=0,0,ROUNDDOWN((K1222*LOOKUP(K1222,{0,1950001,3300001,6950001,9000001,18000001,40000001},{0.05,0.1,0.2,0.23,0.33,0.4,0.45})-LOOKUP(K1222,{0,1950001,3300001,6950001,9000001,18000001,40000001},{0,97500,427500,636000,1536000,2796000,4796000}))*1.021,-2))</f>
        <v/>
      </c>
      <c r="O1222" s="21">
        <f>IF(L1222&lt;=0,0,ROUNDDOWN((L1222*LOOKUP(L1222,{0,1950001,3300001,6950001,9000001,18000001,40000001},{0.05,0.1,0.2,0.23,0.33,0.4,0.45})-LOOKUP(L1222,{0,1950001,3300001,6950001,9000001,18000001,40000001},{0,97500,427500,636000,1536000,2796000,4796000}))*1.021,-2))</f>
        <v/>
      </c>
      <c r="P1222" s="21">
        <f>MAX(0,ROUNDDOWN(F1222-E1222-430000,-3))</f>
        <v/>
      </c>
      <c r="Q1222" s="21">
        <f>MAX(0,ROUNDDOWN(F1222-E1222-430000-H1222,-3))</f>
        <v/>
      </c>
      <c r="R1222" s="21">
        <f>IF(F1222&lt;=450000,0,MAX(0,P1222*0.06-MIN(50000,P1222)*0.03))</f>
        <v/>
      </c>
      <c r="S1222" s="21">
        <f>IF(F1222&lt;=450000,0,MAX(0,P1222*0.04-MIN(50000,P1222)*0.02))</f>
        <v/>
      </c>
      <c r="T1222" s="21">
        <f>IF(F1222&lt;=450000,0,MAX(0,Q1222*0.06-MIN(50000,Q1222)*0.03))</f>
        <v/>
      </c>
      <c r="U1222" s="21">
        <f>IF(F1222&lt;=450000,0,MAX(0,Q1222*0.04-MIN(50000,Q1222)*0.02))</f>
        <v/>
      </c>
      <c r="V1222" s="21">
        <f>50000+MAX(0,G1222-480000)</f>
        <v/>
      </c>
      <c r="W1222" s="21">
        <f>P1222-V1222</f>
        <v/>
      </c>
      <c r="X1222" s="21">
        <f>Q1222-V1222</f>
        <v/>
      </c>
      <c r="Y1222" s="22">
        <f>IF(W1222&lt;0,0.9,LOOKUP(W1222,{0,1950001,3300001,6950001,9000001,18000001,40000001},{0.84895,0.7979,0.6958,0.66517,0.56307,0.4916,0.44055}))</f>
        <v/>
      </c>
      <c r="Z1222" s="22">
        <f>IF(X1222&lt;0,0.9,LOOKUP(X1222,{0,1950001,3300001,6950001,9000001,18000001,40000001},{0.84895,0.7979,0.6958,0.66517,0.56307,0.4916,0.44055}))</f>
        <v/>
      </c>
      <c r="AA1222" s="22">
        <f>IF(W1222&lt;0,0,CHOOSE(MATCH(W1222,{0,1950001,3300001,6950001,9000001},1),5.105/84.895,10.21/79.79,20.42/69.58,23.483/66.517,33.693/56.307))</f>
        <v/>
      </c>
      <c r="AB1222" s="21">
        <f>IF(C1222&lt;=2000,0,(MIN(C1222,ROUNDDOWN(F1222*0.3,0))-2000)*0.1)</f>
        <v/>
      </c>
      <c r="AC1222" s="21">
        <f>IF(C1222&lt;=2000,0,MIN((C1222-2000)*Y1222,(R1222+S1222)*0.2))</f>
        <v/>
      </c>
      <c r="AD1222" s="21">
        <f>IF(C1222&lt;=2000,0,MIN((C1222-2000)*Z1222,(T1222+U1222)*0.2))</f>
        <v/>
      </c>
      <c r="AE1222" s="21">
        <f>AC1222*AA1222</f>
        <v/>
      </c>
      <c r="AF1222" s="21">
        <f>ROUNDDOWN(R1222,-2)+ROUNDDOWN(S1222,-2)</f>
        <v/>
      </c>
      <c r="AG1222" s="21">
        <f>ROUNDDOWN(MAX(0,R1222-(AB1222+AC1222+AE1222)*0.6),-2)+ROUNDDOWN(MAX(0,S1222-(AB1222+AC1222+AE1222)*0.4),-2)</f>
        <v/>
      </c>
      <c r="AH1222" s="21">
        <f>ROUNDDOWN(MAX(0,T1222-(AB1222+AD1222)*0.6),-2)+ROUNDDOWN(MAX(0,U1222-(AB1222+AD1222)*0.4),-2)</f>
        <v/>
      </c>
      <c r="AI1222" s="21">
        <f>ROUNDDOWN(T1222,-2)+ROUNDDOWN(U1222,-2)</f>
        <v/>
      </c>
      <c r="AJ1222" s="21">
        <f>M1222+AF1222</f>
        <v/>
      </c>
      <c r="AK1222" s="21">
        <f>M1222+AG1222</f>
        <v/>
      </c>
      <c r="AL1222" s="21">
        <f>N1222+AH1222</f>
        <v/>
      </c>
      <c r="AM1222" s="21">
        <f>O1222+AI1222</f>
        <v/>
      </c>
      <c r="AN1222" s="21">
        <f>N1222+AI1222</f>
        <v/>
      </c>
      <c r="AO1222" s="21">
        <f>ROUNDDOWN((R1222+S1222)*0.2/Y1222+2000,0)</f>
        <v/>
      </c>
      <c r="AP1222" s="21">
        <f>ROUNDDOWN((T1222+U1222)*0.2/Z1222+2000,0)</f>
        <v/>
      </c>
      <c r="AQ1222" s="21">
        <f>AL1222-AK1222</f>
        <v/>
      </c>
      <c r="AR1222" s="21">
        <f>AM1222-AK1222</f>
        <v/>
      </c>
      <c r="AS1222" s="21">
        <f>AM1222-AL1222</f>
        <v/>
      </c>
      <c r="AT1222" s="21">
        <f>AK1222+C1222-AJ1222</f>
        <v/>
      </c>
      <c r="AU1222" s="21">
        <f>AL1222+C1222-AM1222</f>
        <v/>
      </c>
      <c r="AV1222" s="21">
        <f>AN1222+C1222-AM1222</f>
        <v/>
      </c>
    </row>
    <row r="1223">
      <c r="A1223" t="inlineStr">
        <is>
          <t>医療費の境目</t>
        </is>
      </c>
      <c r="B1223" s="21">
        <f>'3_医療費の境目'!$B$3</f>
        <v/>
      </c>
      <c r="C1223" s="21">
        <f>IF('3_医療費の境目'!$B$4="",AO1223,'3_医療費の境目'!$B$4)</f>
        <v/>
      </c>
      <c r="D1223" s="21">
        <f>'3_医療費の境目'!D1223</f>
        <v/>
      </c>
      <c r="E1223" s="21">
        <f>ROUND(MIN(B1223/12,650000)*12*0.0915+MIN(B1223/12,1390000)*12*(0.0504+0)+B1223*0.005,0)</f>
        <v/>
      </c>
      <c r="F1223" s="21">
        <f>IF(B1223&lt;741000,0,IF(B1223&lt;2191000,B1223-740000,IF(B1223&lt;2193000,1451000,IF(B1223&lt;2196000,1453000,IF(B1223&lt;2200000,1456000,IF(B1223&lt;3600000,ROUND(ROUNDDOWN(B1223/4,-3)*2.8,0)-80000,IF(B1223&lt;6600000,ROUND(ROUNDDOWN(B1223/4,-3)*3.2,0)-440000,IF(B1223&lt;8500000,ROUNDDOWN(B1223*0.9,0)-1100000,B1223-1950000))))))))</f>
        <v/>
      </c>
      <c r="G1223" s="21">
        <f>IF(F1223&gt;23500000,NA(),IF(F1223&lt;=4890000,1040000,IF(F1223&lt;=6550000,670000,620000)))</f>
        <v/>
      </c>
      <c r="H1223" s="21">
        <f>IF(D1223&lt;=0,0,MAX(0,MIN(2000000,D1223-MIN(100000,ROUNDDOWN(F1223*0.05,0)))))</f>
        <v/>
      </c>
      <c r="I1223" s="21">
        <f>IF(C1223&lt;=2000,0,MIN(C1223,ROUNDDOWN(F1223*0.4,0))-2000)</f>
        <v/>
      </c>
      <c r="J1223" s="21">
        <f>MAX(0,ROUNDDOWN(F1223-E1223-G1223,-3))</f>
        <v/>
      </c>
      <c r="K1223" s="21">
        <f>MAX(0,ROUNDDOWN(F1223-E1223-G1223-H1223-I1223,-3))</f>
        <v/>
      </c>
      <c r="L1223" s="21">
        <f>MAX(0,ROUNDDOWN(F1223-E1223-G1223-H1223,-3))</f>
        <v/>
      </c>
      <c r="M1223" s="21">
        <f>IF(J1223&lt;=0,0,ROUNDDOWN((J1223*LOOKUP(J1223,{0,1950001,3300001,6950001,9000001,18000001,40000001},{0.05,0.1,0.2,0.23,0.33,0.4,0.45})-LOOKUP(J1223,{0,1950001,3300001,6950001,9000001,18000001,40000001},{0,97500,427500,636000,1536000,2796000,4796000}))*1.021,-2))</f>
        <v/>
      </c>
      <c r="N1223" s="21">
        <f>IF(K1223&lt;=0,0,ROUNDDOWN((K1223*LOOKUP(K1223,{0,1950001,3300001,6950001,9000001,18000001,40000001},{0.05,0.1,0.2,0.23,0.33,0.4,0.45})-LOOKUP(K1223,{0,1950001,3300001,6950001,9000001,18000001,40000001},{0,97500,427500,636000,1536000,2796000,4796000}))*1.021,-2))</f>
        <v/>
      </c>
      <c r="O1223" s="21">
        <f>IF(L1223&lt;=0,0,ROUNDDOWN((L1223*LOOKUP(L1223,{0,1950001,3300001,6950001,9000001,18000001,40000001},{0.05,0.1,0.2,0.23,0.33,0.4,0.45})-LOOKUP(L1223,{0,1950001,3300001,6950001,9000001,18000001,40000001},{0,97500,427500,636000,1536000,2796000,4796000}))*1.021,-2))</f>
        <v/>
      </c>
      <c r="P1223" s="21">
        <f>MAX(0,ROUNDDOWN(F1223-E1223-430000,-3))</f>
        <v/>
      </c>
      <c r="Q1223" s="21">
        <f>MAX(0,ROUNDDOWN(F1223-E1223-430000-H1223,-3))</f>
        <v/>
      </c>
      <c r="R1223" s="21">
        <f>IF(F1223&lt;=450000,0,MAX(0,P1223*0.06-MIN(50000,P1223)*0.03))</f>
        <v/>
      </c>
      <c r="S1223" s="21">
        <f>IF(F1223&lt;=450000,0,MAX(0,P1223*0.04-MIN(50000,P1223)*0.02))</f>
        <v/>
      </c>
      <c r="T1223" s="21">
        <f>IF(F1223&lt;=450000,0,MAX(0,Q1223*0.06-MIN(50000,Q1223)*0.03))</f>
        <v/>
      </c>
      <c r="U1223" s="21">
        <f>IF(F1223&lt;=450000,0,MAX(0,Q1223*0.04-MIN(50000,Q1223)*0.02))</f>
        <v/>
      </c>
      <c r="V1223" s="21">
        <f>50000+MAX(0,G1223-480000)</f>
        <v/>
      </c>
      <c r="W1223" s="21">
        <f>P1223-V1223</f>
        <v/>
      </c>
      <c r="X1223" s="21">
        <f>Q1223-V1223</f>
        <v/>
      </c>
      <c r="Y1223" s="22">
        <f>IF(W1223&lt;0,0.9,LOOKUP(W1223,{0,1950001,3300001,6950001,9000001,18000001,40000001},{0.84895,0.7979,0.6958,0.66517,0.56307,0.4916,0.44055}))</f>
        <v/>
      </c>
      <c r="Z1223" s="22">
        <f>IF(X1223&lt;0,0.9,LOOKUP(X1223,{0,1950001,3300001,6950001,9000001,18000001,40000001},{0.84895,0.7979,0.6958,0.66517,0.56307,0.4916,0.44055}))</f>
        <v/>
      </c>
      <c r="AA1223" s="22">
        <f>IF(W1223&lt;0,0,CHOOSE(MATCH(W1223,{0,1950001,3300001,6950001,9000001},1),5.105/84.895,10.21/79.79,20.42/69.58,23.483/66.517,33.693/56.307))</f>
        <v/>
      </c>
      <c r="AB1223" s="21">
        <f>IF(C1223&lt;=2000,0,(MIN(C1223,ROUNDDOWN(F1223*0.3,0))-2000)*0.1)</f>
        <v/>
      </c>
      <c r="AC1223" s="21">
        <f>IF(C1223&lt;=2000,0,MIN((C1223-2000)*Y1223,(R1223+S1223)*0.2))</f>
        <v/>
      </c>
      <c r="AD1223" s="21">
        <f>IF(C1223&lt;=2000,0,MIN((C1223-2000)*Z1223,(T1223+U1223)*0.2))</f>
        <v/>
      </c>
      <c r="AE1223" s="21">
        <f>AC1223*AA1223</f>
        <v/>
      </c>
      <c r="AF1223" s="21">
        <f>ROUNDDOWN(R1223,-2)+ROUNDDOWN(S1223,-2)</f>
        <v/>
      </c>
      <c r="AG1223" s="21">
        <f>ROUNDDOWN(MAX(0,R1223-(AB1223+AC1223+AE1223)*0.6),-2)+ROUNDDOWN(MAX(0,S1223-(AB1223+AC1223+AE1223)*0.4),-2)</f>
        <v/>
      </c>
      <c r="AH1223" s="21">
        <f>ROUNDDOWN(MAX(0,T1223-(AB1223+AD1223)*0.6),-2)+ROUNDDOWN(MAX(0,U1223-(AB1223+AD1223)*0.4),-2)</f>
        <v/>
      </c>
      <c r="AI1223" s="21">
        <f>ROUNDDOWN(T1223,-2)+ROUNDDOWN(U1223,-2)</f>
        <v/>
      </c>
      <c r="AJ1223" s="21">
        <f>M1223+AF1223</f>
        <v/>
      </c>
      <c r="AK1223" s="21">
        <f>M1223+AG1223</f>
        <v/>
      </c>
      <c r="AL1223" s="21">
        <f>N1223+AH1223</f>
        <v/>
      </c>
      <c r="AM1223" s="21">
        <f>O1223+AI1223</f>
        <v/>
      </c>
      <c r="AN1223" s="21">
        <f>N1223+AI1223</f>
        <v/>
      </c>
      <c r="AO1223" s="21">
        <f>ROUNDDOWN((R1223+S1223)*0.2/Y1223+2000,0)</f>
        <v/>
      </c>
      <c r="AP1223" s="21">
        <f>ROUNDDOWN((T1223+U1223)*0.2/Z1223+2000,0)</f>
        <v/>
      </c>
      <c r="AQ1223" s="21">
        <f>AL1223-AK1223</f>
        <v/>
      </c>
      <c r="AR1223" s="21">
        <f>AM1223-AK1223</f>
        <v/>
      </c>
      <c r="AS1223" s="21">
        <f>AM1223-AL1223</f>
        <v/>
      </c>
      <c r="AT1223" s="21">
        <f>AK1223+C1223-AJ1223</f>
        <v/>
      </c>
      <c r="AU1223" s="21">
        <f>AL1223+C1223-AM1223</f>
        <v/>
      </c>
      <c r="AV1223" s="21">
        <f>AN1223+C1223-AM1223</f>
        <v/>
      </c>
    </row>
    <row r="1224">
      <c r="A1224" t="inlineStr">
        <is>
          <t>医療費の境目</t>
        </is>
      </c>
      <c r="B1224" s="21">
        <f>'3_医療費の境目'!$B$3</f>
        <v/>
      </c>
      <c r="C1224" s="21">
        <f>IF('3_医療費の境目'!$B$4="",AO1224,'3_医療費の境目'!$B$4)</f>
        <v/>
      </c>
      <c r="D1224" s="21">
        <f>'3_医療費の境目'!D1224</f>
        <v/>
      </c>
      <c r="E1224" s="21">
        <f>ROUND(MIN(B1224/12,650000)*12*0.0915+MIN(B1224/12,1390000)*12*(0.0504+0)+B1224*0.005,0)</f>
        <v/>
      </c>
      <c r="F1224" s="21">
        <f>IF(B1224&lt;741000,0,IF(B1224&lt;2191000,B1224-740000,IF(B1224&lt;2193000,1451000,IF(B1224&lt;2196000,1453000,IF(B1224&lt;2200000,1456000,IF(B1224&lt;3600000,ROUND(ROUNDDOWN(B1224/4,-3)*2.8,0)-80000,IF(B1224&lt;6600000,ROUND(ROUNDDOWN(B1224/4,-3)*3.2,0)-440000,IF(B1224&lt;8500000,ROUNDDOWN(B1224*0.9,0)-1100000,B1224-1950000))))))))</f>
        <v/>
      </c>
      <c r="G1224" s="21">
        <f>IF(F1224&gt;23500000,NA(),IF(F1224&lt;=4890000,1040000,IF(F1224&lt;=6550000,670000,620000)))</f>
        <v/>
      </c>
      <c r="H1224" s="21">
        <f>IF(D1224&lt;=0,0,MAX(0,MIN(2000000,D1224-MIN(100000,ROUNDDOWN(F1224*0.05,0)))))</f>
        <v/>
      </c>
      <c r="I1224" s="21">
        <f>IF(C1224&lt;=2000,0,MIN(C1224,ROUNDDOWN(F1224*0.4,0))-2000)</f>
        <v/>
      </c>
      <c r="J1224" s="21">
        <f>MAX(0,ROUNDDOWN(F1224-E1224-G1224,-3))</f>
        <v/>
      </c>
      <c r="K1224" s="21">
        <f>MAX(0,ROUNDDOWN(F1224-E1224-G1224-H1224-I1224,-3))</f>
        <v/>
      </c>
      <c r="L1224" s="21">
        <f>MAX(0,ROUNDDOWN(F1224-E1224-G1224-H1224,-3))</f>
        <v/>
      </c>
      <c r="M1224" s="21">
        <f>IF(J1224&lt;=0,0,ROUNDDOWN((J1224*LOOKUP(J1224,{0,1950001,3300001,6950001,9000001,18000001,40000001},{0.05,0.1,0.2,0.23,0.33,0.4,0.45})-LOOKUP(J1224,{0,1950001,3300001,6950001,9000001,18000001,40000001},{0,97500,427500,636000,1536000,2796000,4796000}))*1.021,-2))</f>
        <v/>
      </c>
      <c r="N1224" s="21">
        <f>IF(K1224&lt;=0,0,ROUNDDOWN((K1224*LOOKUP(K1224,{0,1950001,3300001,6950001,9000001,18000001,40000001},{0.05,0.1,0.2,0.23,0.33,0.4,0.45})-LOOKUP(K1224,{0,1950001,3300001,6950001,9000001,18000001,40000001},{0,97500,427500,636000,1536000,2796000,4796000}))*1.021,-2))</f>
        <v/>
      </c>
      <c r="O1224" s="21">
        <f>IF(L1224&lt;=0,0,ROUNDDOWN((L1224*LOOKUP(L1224,{0,1950001,3300001,6950001,9000001,18000001,40000001},{0.05,0.1,0.2,0.23,0.33,0.4,0.45})-LOOKUP(L1224,{0,1950001,3300001,6950001,9000001,18000001,40000001},{0,97500,427500,636000,1536000,2796000,4796000}))*1.021,-2))</f>
        <v/>
      </c>
      <c r="P1224" s="21">
        <f>MAX(0,ROUNDDOWN(F1224-E1224-430000,-3))</f>
        <v/>
      </c>
      <c r="Q1224" s="21">
        <f>MAX(0,ROUNDDOWN(F1224-E1224-430000-H1224,-3))</f>
        <v/>
      </c>
      <c r="R1224" s="21">
        <f>IF(F1224&lt;=450000,0,MAX(0,P1224*0.06-MIN(50000,P1224)*0.03))</f>
        <v/>
      </c>
      <c r="S1224" s="21">
        <f>IF(F1224&lt;=450000,0,MAX(0,P1224*0.04-MIN(50000,P1224)*0.02))</f>
        <v/>
      </c>
      <c r="T1224" s="21">
        <f>IF(F1224&lt;=450000,0,MAX(0,Q1224*0.06-MIN(50000,Q1224)*0.03))</f>
        <v/>
      </c>
      <c r="U1224" s="21">
        <f>IF(F1224&lt;=450000,0,MAX(0,Q1224*0.04-MIN(50000,Q1224)*0.02))</f>
        <v/>
      </c>
      <c r="V1224" s="21">
        <f>50000+MAX(0,G1224-480000)</f>
        <v/>
      </c>
      <c r="W1224" s="21">
        <f>P1224-V1224</f>
        <v/>
      </c>
      <c r="X1224" s="21">
        <f>Q1224-V1224</f>
        <v/>
      </c>
      <c r="Y1224" s="22">
        <f>IF(W1224&lt;0,0.9,LOOKUP(W1224,{0,1950001,3300001,6950001,9000001,18000001,40000001},{0.84895,0.7979,0.6958,0.66517,0.56307,0.4916,0.44055}))</f>
        <v/>
      </c>
      <c r="Z1224" s="22">
        <f>IF(X1224&lt;0,0.9,LOOKUP(X1224,{0,1950001,3300001,6950001,9000001,18000001,40000001},{0.84895,0.7979,0.6958,0.66517,0.56307,0.4916,0.44055}))</f>
        <v/>
      </c>
      <c r="AA1224" s="22">
        <f>IF(W1224&lt;0,0,CHOOSE(MATCH(W1224,{0,1950001,3300001,6950001,9000001},1),5.105/84.895,10.21/79.79,20.42/69.58,23.483/66.517,33.693/56.307))</f>
        <v/>
      </c>
      <c r="AB1224" s="21">
        <f>IF(C1224&lt;=2000,0,(MIN(C1224,ROUNDDOWN(F1224*0.3,0))-2000)*0.1)</f>
        <v/>
      </c>
      <c r="AC1224" s="21">
        <f>IF(C1224&lt;=2000,0,MIN((C1224-2000)*Y1224,(R1224+S1224)*0.2))</f>
        <v/>
      </c>
      <c r="AD1224" s="21">
        <f>IF(C1224&lt;=2000,0,MIN((C1224-2000)*Z1224,(T1224+U1224)*0.2))</f>
        <v/>
      </c>
      <c r="AE1224" s="21">
        <f>AC1224*AA1224</f>
        <v/>
      </c>
      <c r="AF1224" s="21">
        <f>ROUNDDOWN(R1224,-2)+ROUNDDOWN(S1224,-2)</f>
        <v/>
      </c>
      <c r="AG1224" s="21">
        <f>ROUNDDOWN(MAX(0,R1224-(AB1224+AC1224+AE1224)*0.6),-2)+ROUNDDOWN(MAX(0,S1224-(AB1224+AC1224+AE1224)*0.4),-2)</f>
        <v/>
      </c>
      <c r="AH1224" s="21">
        <f>ROUNDDOWN(MAX(0,T1224-(AB1224+AD1224)*0.6),-2)+ROUNDDOWN(MAX(0,U1224-(AB1224+AD1224)*0.4),-2)</f>
        <v/>
      </c>
      <c r="AI1224" s="21">
        <f>ROUNDDOWN(T1224,-2)+ROUNDDOWN(U1224,-2)</f>
        <v/>
      </c>
      <c r="AJ1224" s="21">
        <f>M1224+AF1224</f>
        <v/>
      </c>
      <c r="AK1224" s="21">
        <f>M1224+AG1224</f>
        <v/>
      </c>
      <c r="AL1224" s="21">
        <f>N1224+AH1224</f>
        <v/>
      </c>
      <c r="AM1224" s="21">
        <f>O1224+AI1224</f>
        <v/>
      </c>
      <c r="AN1224" s="21">
        <f>N1224+AI1224</f>
        <v/>
      </c>
      <c r="AO1224" s="21">
        <f>ROUNDDOWN((R1224+S1224)*0.2/Y1224+2000,0)</f>
        <v/>
      </c>
      <c r="AP1224" s="21">
        <f>ROUNDDOWN((T1224+U1224)*0.2/Z1224+2000,0)</f>
        <v/>
      </c>
      <c r="AQ1224" s="21">
        <f>AL1224-AK1224</f>
        <v/>
      </c>
      <c r="AR1224" s="21">
        <f>AM1224-AK1224</f>
        <v/>
      </c>
      <c r="AS1224" s="21">
        <f>AM1224-AL1224</f>
        <v/>
      </c>
      <c r="AT1224" s="21">
        <f>AK1224+C1224-AJ1224</f>
        <v/>
      </c>
      <c r="AU1224" s="21">
        <f>AL1224+C1224-AM1224</f>
        <v/>
      </c>
      <c r="AV1224" s="21">
        <f>AN1224+C1224-AM1224</f>
        <v/>
      </c>
    </row>
    <row r="1225">
      <c r="A1225" t="inlineStr">
        <is>
          <t>医療費の境目</t>
        </is>
      </c>
      <c r="B1225" s="21">
        <f>'3_医療費の境目'!$B$3</f>
        <v/>
      </c>
      <c r="C1225" s="21">
        <f>IF('3_医療費の境目'!$B$4="",AO1225,'3_医療費の境目'!$B$4)</f>
        <v/>
      </c>
      <c r="D1225" s="21">
        <f>'3_医療費の境目'!D1225</f>
        <v/>
      </c>
      <c r="E1225" s="21">
        <f>ROUND(MIN(B1225/12,650000)*12*0.0915+MIN(B1225/12,1390000)*12*(0.0504+0)+B1225*0.005,0)</f>
        <v/>
      </c>
      <c r="F1225" s="21">
        <f>IF(B1225&lt;741000,0,IF(B1225&lt;2191000,B1225-740000,IF(B1225&lt;2193000,1451000,IF(B1225&lt;2196000,1453000,IF(B1225&lt;2200000,1456000,IF(B1225&lt;3600000,ROUND(ROUNDDOWN(B1225/4,-3)*2.8,0)-80000,IF(B1225&lt;6600000,ROUND(ROUNDDOWN(B1225/4,-3)*3.2,0)-440000,IF(B1225&lt;8500000,ROUNDDOWN(B1225*0.9,0)-1100000,B1225-1950000))))))))</f>
        <v/>
      </c>
      <c r="G1225" s="21">
        <f>IF(F1225&gt;23500000,NA(),IF(F1225&lt;=4890000,1040000,IF(F1225&lt;=6550000,670000,620000)))</f>
        <v/>
      </c>
      <c r="H1225" s="21">
        <f>IF(D1225&lt;=0,0,MAX(0,MIN(2000000,D1225-MIN(100000,ROUNDDOWN(F1225*0.05,0)))))</f>
        <v/>
      </c>
      <c r="I1225" s="21">
        <f>IF(C1225&lt;=2000,0,MIN(C1225,ROUNDDOWN(F1225*0.4,0))-2000)</f>
        <v/>
      </c>
      <c r="J1225" s="21">
        <f>MAX(0,ROUNDDOWN(F1225-E1225-G1225,-3))</f>
        <v/>
      </c>
      <c r="K1225" s="21">
        <f>MAX(0,ROUNDDOWN(F1225-E1225-G1225-H1225-I1225,-3))</f>
        <v/>
      </c>
      <c r="L1225" s="21">
        <f>MAX(0,ROUNDDOWN(F1225-E1225-G1225-H1225,-3))</f>
        <v/>
      </c>
      <c r="M1225" s="21">
        <f>IF(J1225&lt;=0,0,ROUNDDOWN((J1225*LOOKUP(J1225,{0,1950001,3300001,6950001,9000001,18000001,40000001},{0.05,0.1,0.2,0.23,0.33,0.4,0.45})-LOOKUP(J1225,{0,1950001,3300001,6950001,9000001,18000001,40000001},{0,97500,427500,636000,1536000,2796000,4796000}))*1.021,-2))</f>
        <v/>
      </c>
      <c r="N1225" s="21">
        <f>IF(K1225&lt;=0,0,ROUNDDOWN((K1225*LOOKUP(K1225,{0,1950001,3300001,6950001,9000001,18000001,40000001},{0.05,0.1,0.2,0.23,0.33,0.4,0.45})-LOOKUP(K1225,{0,1950001,3300001,6950001,9000001,18000001,40000001},{0,97500,427500,636000,1536000,2796000,4796000}))*1.021,-2))</f>
        <v/>
      </c>
      <c r="O1225" s="21">
        <f>IF(L1225&lt;=0,0,ROUNDDOWN((L1225*LOOKUP(L1225,{0,1950001,3300001,6950001,9000001,18000001,40000001},{0.05,0.1,0.2,0.23,0.33,0.4,0.45})-LOOKUP(L1225,{0,1950001,3300001,6950001,9000001,18000001,40000001},{0,97500,427500,636000,1536000,2796000,4796000}))*1.021,-2))</f>
        <v/>
      </c>
      <c r="P1225" s="21">
        <f>MAX(0,ROUNDDOWN(F1225-E1225-430000,-3))</f>
        <v/>
      </c>
      <c r="Q1225" s="21">
        <f>MAX(0,ROUNDDOWN(F1225-E1225-430000-H1225,-3))</f>
        <v/>
      </c>
      <c r="R1225" s="21">
        <f>IF(F1225&lt;=450000,0,MAX(0,P1225*0.06-MIN(50000,P1225)*0.03))</f>
        <v/>
      </c>
      <c r="S1225" s="21">
        <f>IF(F1225&lt;=450000,0,MAX(0,P1225*0.04-MIN(50000,P1225)*0.02))</f>
        <v/>
      </c>
      <c r="T1225" s="21">
        <f>IF(F1225&lt;=450000,0,MAX(0,Q1225*0.06-MIN(50000,Q1225)*0.03))</f>
        <v/>
      </c>
      <c r="U1225" s="21">
        <f>IF(F1225&lt;=450000,0,MAX(0,Q1225*0.04-MIN(50000,Q1225)*0.02))</f>
        <v/>
      </c>
      <c r="V1225" s="21">
        <f>50000+MAX(0,G1225-480000)</f>
        <v/>
      </c>
      <c r="W1225" s="21">
        <f>P1225-V1225</f>
        <v/>
      </c>
      <c r="X1225" s="21">
        <f>Q1225-V1225</f>
        <v/>
      </c>
      <c r="Y1225" s="22">
        <f>IF(W1225&lt;0,0.9,LOOKUP(W1225,{0,1950001,3300001,6950001,9000001,18000001,40000001},{0.84895,0.7979,0.6958,0.66517,0.56307,0.4916,0.44055}))</f>
        <v/>
      </c>
      <c r="Z1225" s="22">
        <f>IF(X1225&lt;0,0.9,LOOKUP(X1225,{0,1950001,3300001,6950001,9000001,18000001,40000001},{0.84895,0.7979,0.6958,0.66517,0.56307,0.4916,0.44055}))</f>
        <v/>
      </c>
      <c r="AA1225" s="22">
        <f>IF(W1225&lt;0,0,CHOOSE(MATCH(W1225,{0,1950001,3300001,6950001,9000001},1),5.105/84.895,10.21/79.79,20.42/69.58,23.483/66.517,33.693/56.307))</f>
        <v/>
      </c>
      <c r="AB1225" s="21">
        <f>IF(C1225&lt;=2000,0,(MIN(C1225,ROUNDDOWN(F1225*0.3,0))-2000)*0.1)</f>
        <v/>
      </c>
      <c r="AC1225" s="21">
        <f>IF(C1225&lt;=2000,0,MIN((C1225-2000)*Y1225,(R1225+S1225)*0.2))</f>
        <v/>
      </c>
      <c r="AD1225" s="21">
        <f>IF(C1225&lt;=2000,0,MIN((C1225-2000)*Z1225,(T1225+U1225)*0.2))</f>
        <v/>
      </c>
      <c r="AE1225" s="21">
        <f>AC1225*AA1225</f>
        <v/>
      </c>
      <c r="AF1225" s="21">
        <f>ROUNDDOWN(R1225,-2)+ROUNDDOWN(S1225,-2)</f>
        <v/>
      </c>
      <c r="AG1225" s="21">
        <f>ROUNDDOWN(MAX(0,R1225-(AB1225+AC1225+AE1225)*0.6),-2)+ROUNDDOWN(MAX(0,S1225-(AB1225+AC1225+AE1225)*0.4),-2)</f>
        <v/>
      </c>
      <c r="AH1225" s="21">
        <f>ROUNDDOWN(MAX(0,T1225-(AB1225+AD1225)*0.6),-2)+ROUNDDOWN(MAX(0,U1225-(AB1225+AD1225)*0.4),-2)</f>
        <v/>
      </c>
      <c r="AI1225" s="21">
        <f>ROUNDDOWN(T1225,-2)+ROUNDDOWN(U1225,-2)</f>
        <v/>
      </c>
      <c r="AJ1225" s="21">
        <f>M1225+AF1225</f>
        <v/>
      </c>
      <c r="AK1225" s="21">
        <f>M1225+AG1225</f>
        <v/>
      </c>
      <c r="AL1225" s="21">
        <f>N1225+AH1225</f>
        <v/>
      </c>
      <c r="AM1225" s="21">
        <f>O1225+AI1225</f>
        <v/>
      </c>
      <c r="AN1225" s="21">
        <f>N1225+AI1225</f>
        <v/>
      </c>
      <c r="AO1225" s="21">
        <f>ROUNDDOWN((R1225+S1225)*0.2/Y1225+2000,0)</f>
        <v/>
      </c>
      <c r="AP1225" s="21">
        <f>ROUNDDOWN((T1225+U1225)*0.2/Z1225+2000,0)</f>
        <v/>
      </c>
      <c r="AQ1225" s="21">
        <f>AL1225-AK1225</f>
        <v/>
      </c>
      <c r="AR1225" s="21">
        <f>AM1225-AK1225</f>
        <v/>
      </c>
      <c r="AS1225" s="21">
        <f>AM1225-AL1225</f>
        <v/>
      </c>
      <c r="AT1225" s="21">
        <f>AK1225+C1225-AJ1225</f>
        <v/>
      </c>
      <c r="AU1225" s="21">
        <f>AL1225+C1225-AM1225</f>
        <v/>
      </c>
      <c r="AV1225" s="21">
        <f>AN1225+C1225-AM1225</f>
        <v/>
      </c>
    </row>
    <row r="1226">
      <c r="A1226" t="inlineStr">
        <is>
          <t>医療費の境目</t>
        </is>
      </c>
      <c r="B1226" s="21">
        <f>'3_医療費の境目'!$B$3</f>
        <v/>
      </c>
      <c r="C1226" s="21">
        <f>IF('3_医療費の境目'!$B$4="",AO1226,'3_医療費の境目'!$B$4)</f>
        <v/>
      </c>
      <c r="D1226" s="21">
        <f>'3_医療費の境目'!D1226</f>
        <v/>
      </c>
      <c r="E1226" s="21">
        <f>ROUND(MIN(B1226/12,650000)*12*0.0915+MIN(B1226/12,1390000)*12*(0.0504+0)+B1226*0.005,0)</f>
        <v/>
      </c>
      <c r="F1226" s="21">
        <f>IF(B1226&lt;741000,0,IF(B1226&lt;2191000,B1226-740000,IF(B1226&lt;2193000,1451000,IF(B1226&lt;2196000,1453000,IF(B1226&lt;2200000,1456000,IF(B1226&lt;3600000,ROUND(ROUNDDOWN(B1226/4,-3)*2.8,0)-80000,IF(B1226&lt;6600000,ROUND(ROUNDDOWN(B1226/4,-3)*3.2,0)-440000,IF(B1226&lt;8500000,ROUNDDOWN(B1226*0.9,0)-1100000,B1226-1950000))))))))</f>
        <v/>
      </c>
      <c r="G1226" s="21">
        <f>IF(F1226&gt;23500000,NA(),IF(F1226&lt;=4890000,1040000,IF(F1226&lt;=6550000,670000,620000)))</f>
        <v/>
      </c>
      <c r="H1226" s="21">
        <f>IF(D1226&lt;=0,0,MAX(0,MIN(2000000,D1226-MIN(100000,ROUNDDOWN(F1226*0.05,0)))))</f>
        <v/>
      </c>
      <c r="I1226" s="21">
        <f>IF(C1226&lt;=2000,0,MIN(C1226,ROUNDDOWN(F1226*0.4,0))-2000)</f>
        <v/>
      </c>
      <c r="J1226" s="21">
        <f>MAX(0,ROUNDDOWN(F1226-E1226-G1226,-3))</f>
        <v/>
      </c>
      <c r="K1226" s="21">
        <f>MAX(0,ROUNDDOWN(F1226-E1226-G1226-H1226-I1226,-3))</f>
        <v/>
      </c>
      <c r="L1226" s="21">
        <f>MAX(0,ROUNDDOWN(F1226-E1226-G1226-H1226,-3))</f>
        <v/>
      </c>
      <c r="M1226" s="21">
        <f>IF(J1226&lt;=0,0,ROUNDDOWN((J1226*LOOKUP(J1226,{0,1950001,3300001,6950001,9000001,18000001,40000001},{0.05,0.1,0.2,0.23,0.33,0.4,0.45})-LOOKUP(J1226,{0,1950001,3300001,6950001,9000001,18000001,40000001},{0,97500,427500,636000,1536000,2796000,4796000}))*1.021,-2))</f>
        <v/>
      </c>
      <c r="N1226" s="21">
        <f>IF(K1226&lt;=0,0,ROUNDDOWN((K1226*LOOKUP(K1226,{0,1950001,3300001,6950001,9000001,18000001,40000001},{0.05,0.1,0.2,0.23,0.33,0.4,0.45})-LOOKUP(K1226,{0,1950001,3300001,6950001,9000001,18000001,40000001},{0,97500,427500,636000,1536000,2796000,4796000}))*1.021,-2))</f>
        <v/>
      </c>
      <c r="O1226" s="21">
        <f>IF(L1226&lt;=0,0,ROUNDDOWN((L1226*LOOKUP(L1226,{0,1950001,3300001,6950001,9000001,18000001,40000001},{0.05,0.1,0.2,0.23,0.33,0.4,0.45})-LOOKUP(L1226,{0,1950001,3300001,6950001,9000001,18000001,40000001},{0,97500,427500,636000,1536000,2796000,4796000}))*1.021,-2))</f>
        <v/>
      </c>
      <c r="P1226" s="21">
        <f>MAX(0,ROUNDDOWN(F1226-E1226-430000,-3))</f>
        <v/>
      </c>
      <c r="Q1226" s="21">
        <f>MAX(0,ROUNDDOWN(F1226-E1226-430000-H1226,-3))</f>
        <v/>
      </c>
      <c r="R1226" s="21">
        <f>IF(F1226&lt;=450000,0,MAX(0,P1226*0.06-MIN(50000,P1226)*0.03))</f>
        <v/>
      </c>
      <c r="S1226" s="21">
        <f>IF(F1226&lt;=450000,0,MAX(0,P1226*0.04-MIN(50000,P1226)*0.02))</f>
        <v/>
      </c>
      <c r="T1226" s="21">
        <f>IF(F1226&lt;=450000,0,MAX(0,Q1226*0.06-MIN(50000,Q1226)*0.03))</f>
        <v/>
      </c>
      <c r="U1226" s="21">
        <f>IF(F1226&lt;=450000,0,MAX(0,Q1226*0.04-MIN(50000,Q1226)*0.02))</f>
        <v/>
      </c>
      <c r="V1226" s="21">
        <f>50000+MAX(0,G1226-480000)</f>
        <v/>
      </c>
      <c r="W1226" s="21">
        <f>P1226-V1226</f>
        <v/>
      </c>
      <c r="X1226" s="21">
        <f>Q1226-V1226</f>
        <v/>
      </c>
      <c r="Y1226" s="22">
        <f>IF(W1226&lt;0,0.9,LOOKUP(W1226,{0,1950001,3300001,6950001,9000001,18000001,40000001},{0.84895,0.7979,0.6958,0.66517,0.56307,0.4916,0.44055}))</f>
        <v/>
      </c>
      <c r="Z1226" s="22">
        <f>IF(X1226&lt;0,0.9,LOOKUP(X1226,{0,1950001,3300001,6950001,9000001,18000001,40000001},{0.84895,0.7979,0.6958,0.66517,0.56307,0.4916,0.44055}))</f>
        <v/>
      </c>
      <c r="AA1226" s="22">
        <f>IF(W1226&lt;0,0,CHOOSE(MATCH(W1226,{0,1950001,3300001,6950001,9000001},1),5.105/84.895,10.21/79.79,20.42/69.58,23.483/66.517,33.693/56.307))</f>
        <v/>
      </c>
      <c r="AB1226" s="21">
        <f>IF(C1226&lt;=2000,0,(MIN(C1226,ROUNDDOWN(F1226*0.3,0))-2000)*0.1)</f>
        <v/>
      </c>
      <c r="AC1226" s="21">
        <f>IF(C1226&lt;=2000,0,MIN((C1226-2000)*Y1226,(R1226+S1226)*0.2))</f>
        <v/>
      </c>
      <c r="AD1226" s="21">
        <f>IF(C1226&lt;=2000,0,MIN((C1226-2000)*Z1226,(T1226+U1226)*0.2))</f>
        <v/>
      </c>
      <c r="AE1226" s="21">
        <f>AC1226*AA1226</f>
        <v/>
      </c>
      <c r="AF1226" s="21">
        <f>ROUNDDOWN(R1226,-2)+ROUNDDOWN(S1226,-2)</f>
        <v/>
      </c>
      <c r="AG1226" s="21">
        <f>ROUNDDOWN(MAX(0,R1226-(AB1226+AC1226+AE1226)*0.6),-2)+ROUNDDOWN(MAX(0,S1226-(AB1226+AC1226+AE1226)*0.4),-2)</f>
        <v/>
      </c>
      <c r="AH1226" s="21">
        <f>ROUNDDOWN(MAX(0,T1226-(AB1226+AD1226)*0.6),-2)+ROUNDDOWN(MAX(0,U1226-(AB1226+AD1226)*0.4),-2)</f>
        <v/>
      </c>
      <c r="AI1226" s="21">
        <f>ROUNDDOWN(T1226,-2)+ROUNDDOWN(U1226,-2)</f>
        <v/>
      </c>
      <c r="AJ1226" s="21">
        <f>M1226+AF1226</f>
        <v/>
      </c>
      <c r="AK1226" s="21">
        <f>M1226+AG1226</f>
        <v/>
      </c>
      <c r="AL1226" s="21">
        <f>N1226+AH1226</f>
        <v/>
      </c>
      <c r="AM1226" s="21">
        <f>O1226+AI1226</f>
        <v/>
      </c>
      <c r="AN1226" s="21">
        <f>N1226+AI1226</f>
        <v/>
      </c>
      <c r="AO1226" s="21">
        <f>ROUNDDOWN((R1226+S1226)*0.2/Y1226+2000,0)</f>
        <v/>
      </c>
      <c r="AP1226" s="21">
        <f>ROUNDDOWN((T1226+U1226)*0.2/Z1226+2000,0)</f>
        <v/>
      </c>
      <c r="AQ1226" s="21">
        <f>AL1226-AK1226</f>
        <v/>
      </c>
      <c r="AR1226" s="21">
        <f>AM1226-AK1226</f>
        <v/>
      </c>
      <c r="AS1226" s="21">
        <f>AM1226-AL1226</f>
        <v/>
      </c>
      <c r="AT1226" s="21">
        <f>AK1226+C1226-AJ1226</f>
        <v/>
      </c>
      <c r="AU1226" s="21">
        <f>AL1226+C1226-AM1226</f>
        <v/>
      </c>
      <c r="AV1226" s="21">
        <f>AN1226+C1226-AM1226</f>
        <v/>
      </c>
    </row>
    <row r="1227">
      <c r="A1227" t="inlineStr">
        <is>
          <t>医療費の境目</t>
        </is>
      </c>
      <c r="B1227" s="21">
        <f>'3_医療費の境目'!$B$3</f>
        <v/>
      </c>
      <c r="C1227" s="21">
        <f>IF('3_医療費の境目'!$B$4="",AO1227,'3_医療費の境目'!$B$4)</f>
        <v/>
      </c>
      <c r="D1227" s="21">
        <f>'3_医療費の境目'!D1227</f>
        <v/>
      </c>
      <c r="E1227" s="21">
        <f>ROUND(MIN(B1227/12,650000)*12*0.0915+MIN(B1227/12,1390000)*12*(0.0504+0)+B1227*0.005,0)</f>
        <v/>
      </c>
      <c r="F1227" s="21">
        <f>IF(B1227&lt;741000,0,IF(B1227&lt;2191000,B1227-740000,IF(B1227&lt;2193000,1451000,IF(B1227&lt;2196000,1453000,IF(B1227&lt;2200000,1456000,IF(B1227&lt;3600000,ROUND(ROUNDDOWN(B1227/4,-3)*2.8,0)-80000,IF(B1227&lt;6600000,ROUND(ROUNDDOWN(B1227/4,-3)*3.2,0)-440000,IF(B1227&lt;8500000,ROUNDDOWN(B1227*0.9,0)-1100000,B1227-1950000))))))))</f>
        <v/>
      </c>
      <c r="G1227" s="21">
        <f>IF(F1227&gt;23500000,NA(),IF(F1227&lt;=4890000,1040000,IF(F1227&lt;=6550000,670000,620000)))</f>
        <v/>
      </c>
      <c r="H1227" s="21">
        <f>IF(D1227&lt;=0,0,MAX(0,MIN(2000000,D1227-MIN(100000,ROUNDDOWN(F1227*0.05,0)))))</f>
        <v/>
      </c>
      <c r="I1227" s="21">
        <f>IF(C1227&lt;=2000,0,MIN(C1227,ROUNDDOWN(F1227*0.4,0))-2000)</f>
        <v/>
      </c>
      <c r="J1227" s="21">
        <f>MAX(0,ROUNDDOWN(F1227-E1227-G1227,-3))</f>
        <v/>
      </c>
      <c r="K1227" s="21">
        <f>MAX(0,ROUNDDOWN(F1227-E1227-G1227-H1227-I1227,-3))</f>
        <v/>
      </c>
      <c r="L1227" s="21">
        <f>MAX(0,ROUNDDOWN(F1227-E1227-G1227-H1227,-3))</f>
        <v/>
      </c>
      <c r="M1227" s="21">
        <f>IF(J1227&lt;=0,0,ROUNDDOWN((J1227*LOOKUP(J1227,{0,1950001,3300001,6950001,9000001,18000001,40000001},{0.05,0.1,0.2,0.23,0.33,0.4,0.45})-LOOKUP(J1227,{0,1950001,3300001,6950001,9000001,18000001,40000001},{0,97500,427500,636000,1536000,2796000,4796000}))*1.021,-2))</f>
        <v/>
      </c>
      <c r="N1227" s="21">
        <f>IF(K1227&lt;=0,0,ROUNDDOWN((K1227*LOOKUP(K1227,{0,1950001,3300001,6950001,9000001,18000001,40000001},{0.05,0.1,0.2,0.23,0.33,0.4,0.45})-LOOKUP(K1227,{0,1950001,3300001,6950001,9000001,18000001,40000001},{0,97500,427500,636000,1536000,2796000,4796000}))*1.021,-2))</f>
        <v/>
      </c>
      <c r="O1227" s="21">
        <f>IF(L1227&lt;=0,0,ROUNDDOWN((L1227*LOOKUP(L1227,{0,1950001,3300001,6950001,9000001,18000001,40000001},{0.05,0.1,0.2,0.23,0.33,0.4,0.45})-LOOKUP(L1227,{0,1950001,3300001,6950001,9000001,18000001,40000001},{0,97500,427500,636000,1536000,2796000,4796000}))*1.021,-2))</f>
        <v/>
      </c>
      <c r="P1227" s="21">
        <f>MAX(0,ROUNDDOWN(F1227-E1227-430000,-3))</f>
        <v/>
      </c>
      <c r="Q1227" s="21">
        <f>MAX(0,ROUNDDOWN(F1227-E1227-430000-H1227,-3))</f>
        <v/>
      </c>
      <c r="R1227" s="21">
        <f>IF(F1227&lt;=450000,0,MAX(0,P1227*0.06-MIN(50000,P1227)*0.03))</f>
        <v/>
      </c>
      <c r="S1227" s="21">
        <f>IF(F1227&lt;=450000,0,MAX(0,P1227*0.04-MIN(50000,P1227)*0.02))</f>
        <v/>
      </c>
      <c r="T1227" s="21">
        <f>IF(F1227&lt;=450000,0,MAX(0,Q1227*0.06-MIN(50000,Q1227)*0.03))</f>
        <v/>
      </c>
      <c r="U1227" s="21">
        <f>IF(F1227&lt;=450000,0,MAX(0,Q1227*0.04-MIN(50000,Q1227)*0.02))</f>
        <v/>
      </c>
      <c r="V1227" s="21">
        <f>50000+MAX(0,G1227-480000)</f>
        <v/>
      </c>
      <c r="W1227" s="21">
        <f>P1227-V1227</f>
        <v/>
      </c>
      <c r="X1227" s="21">
        <f>Q1227-V1227</f>
        <v/>
      </c>
      <c r="Y1227" s="22">
        <f>IF(W1227&lt;0,0.9,LOOKUP(W1227,{0,1950001,3300001,6950001,9000001,18000001,40000001},{0.84895,0.7979,0.6958,0.66517,0.56307,0.4916,0.44055}))</f>
        <v/>
      </c>
      <c r="Z1227" s="22">
        <f>IF(X1227&lt;0,0.9,LOOKUP(X1227,{0,1950001,3300001,6950001,9000001,18000001,40000001},{0.84895,0.7979,0.6958,0.66517,0.56307,0.4916,0.44055}))</f>
        <v/>
      </c>
      <c r="AA1227" s="22">
        <f>IF(W1227&lt;0,0,CHOOSE(MATCH(W1227,{0,1950001,3300001,6950001,9000001},1),5.105/84.895,10.21/79.79,20.42/69.58,23.483/66.517,33.693/56.307))</f>
        <v/>
      </c>
      <c r="AB1227" s="21">
        <f>IF(C1227&lt;=2000,0,(MIN(C1227,ROUNDDOWN(F1227*0.3,0))-2000)*0.1)</f>
        <v/>
      </c>
      <c r="AC1227" s="21">
        <f>IF(C1227&lt;=2000,0,MIN((C1227-2000)*Y1227,(R1227+S1227)*0.2))</f>
        <v/>
      </c>
      <c r="AD1227" s="21">
        <f>IF(C1227&lt;=2000,0,MIN((C1227-2000)*Z1227,(T1227+U1227)*0.2))</f>
        <v/>
      </c>
      <c r="AE1227" s="21">
        <f>AC1227*AA1227</f>
        <v/>
      </c>
      <c r="AF1227" s="21">
        <f>ROUNDDOWN(R1227,-2)+ROUNDDOWN(S1227,-2)</f>
        <v/>
      </c>
      <c r="AG1227" s="21">
        <f>ROUNDDOWN(MAX(0,R1227-(AB1227+AC1227+AE1227)*0.6),-2)+ROUNDDOWN(MAX(0,S1227-(AB1227+AC1227+AE1227)*0.4),-2)</f>
        <v/>
      </c>
      <c r="AH1227" s="21">
        <f>ROUNDDOWN(MAX(0,T1227-(AB1227+AD1227)*0.6),-2)+ROUNDDOWN(MAX(0,U1227-(AB1227+AD1227)*0.4),-2)</f>
        <v/>
      </c>
      <c r="AI1227" s="21">
        <f>ROUNDDOWN(T1227,-2)+ROUNDDOWN(U1227,-2)</f>
        <v/>
      </c>
      <c r="AJ1227" s="21">
        <f>M1227+AF1227</f>
        <v/>
      </c>
      <c r="AK1227" s="21">
        <f>M1227+AG1227</f>
        <v/>
      </c>
      <c r="AL1227" s="21">
        <f>N1227+AH1227</f>
        <v/>
      </c>
      <c r="AM1227" s="21">
        <f>O1227+AI1227</f>
        <v/>
      </c>
      <c r="AN1227" s="21">
        <f>N1227+AI1227</f>
        <v/>
      </c>
      <c r="AO1227" s="21">
        <f>ROUNDDOWN((R1227+S1227)*0.2/Y1227+2000,0)</f>
        <v/>
      </c>
      <c r="AP1227" s="21">
        <f>ROUNDDOWN((T1227+U1227)*0.2/Z1227+2000,0)</f>
        <v/>
      </c>
      <c r="AQ1227" s="21">
        <f>AL1227-AK1227</f>
        <v/>
      </c>
      <c r="AR1227" s="21">
        <f>AM1227-AK1227</f>
        <v/>
      </c>
      <c r="AS1227" s="21">
        <f>AM1227-AL1227</f>
        <v/>
      </c>
      <c r="AT1227" s="21">
        <f>AK1227+C1227-AJ1227</f>
        <v/>
      </c>
      <c r="AU1227" s="21">
        <f>AL1227+C1227-AM1227</f>
        <v/>
      </c>
      <c r="AV1227" s="21">
        <f>AN1227+C1227-AM1227</f>
        <v/>
      </c>
    </row>
    <row r="1228">
      <c r="A1228" t="inlineStr">
        <is>
          <t>医療費の境目</t>
        </is>
      </c>
      <c r="B1228" s="21">
        <f>'3_医療費の境目'!$B$3</f>
        <v/>
      </c>
      <c r="C1228" s="21">
        <f>IF('3_医療費の境目'!$B$4="",AO1228,'3_医療費の境目'!$B$4)</f>
        <v/>
      </c>
      <c r="D1228" s="21">
        <f>'3_医療費の境目'!D1228</f>
        <v/>
      </c>
      <c r="E1228" s="21">
        <f>ROUND(MIN(B1228/12,650000)*12*0.0915+MIN(B1228/12,1390000)*12*(0.0504+0)+B1228*0.005,0)</f>
        <v/>
      </c>
      <c r="F1228" s="21">
        <f>IF(B1228&lt;741000,0,IF(B1228&lt;2191000,B1228-740000,IF(B1228&lt;2193000,1451000,IF(B1228&lt;2196000,1453000,IF(B1228&lt;2200000,1456000,IF(B1228&lt;3600000,ROUND(ROUNDDOWN(B1228/4,-3)*2.8,0)-80000,IF(B1228&lt;6600000,ROUND(ROUNDDOWN(B1228/4,-3)*3.2,0)-440000,IF(B1228&lt;8500000,ROUNDDOWN(B1228*0.9,0)-1100000,B1228-1950000))))))))</f>
        <v/>
      </c>
      <c r="G1228" s="21">
        <f>IF(F1228&gt;23500000,NA(),IF(F1228&lt;=4890000,1040000,IF(F1228&lt;=6550000,670000,620000)))</f>
        <v/>
      </c>
      <c r="H1228" s="21">
        <f>IF(D1228&lt;=0,0,MAX(0,MIN(2000000,D1228-MIN(100000,ROUNDDOWN(F1228*0.05,0)))))</f>
        <v/>
      </c>
      <c r="I1228" s="21">
        <f>IF(C1228&lt;=2000,0,MIN(C1228,ROUNDDOWN(F1228*0.4,0))-2000)</f>
        <v/>
      </c>
      <c r="J1228" s="21">
        <f>MAX(0,ROUNDDOWN(F1228-E1228-G1228,-3))</f>
        <v/>
      </c>
      <c r="K1228" s="21">
        <f>MAX(0,ROUNDDOWN(F1228-E1228-G1228-H1228-I1228,-3))</f>
        <v/>
      </c>
      <c r="L1228" s="21">
        <f>MAX(0,ROUNDDOWN(F1228-E1228-G1228-H1228,-3))</f>
        <v/>
      </c>
      <c r="M1228" s="21">
        <f>IF(J1228&lt;=0,0,ROUNDDOWN((J1228*LOOKUP(J1228,{0,1950001,3300001,6950001,9000001,18000001,40000001},{0.05,0.1,0.2,0.23,0.33,0.4,0.45})-LOOKUP(J1228,{0,1950001,3300001,6950001,9000001,18000001,40000001},{0,97500,427500,636000,1536000,2796000,4796000}))*1.021,-2))</f>
        <v/>
      </c>
      <c r="N1228" s="21">
        <f>IF(K1228&lt;=0,0,ROUNDDOWN((K1228*LOOKUP(K1228,{0,1950001,3300001,6950001,9000001,18000001,40000001},{0.05,0.1,0.2,0.23,0.33,0.4,0.45})-LOOKUP(K1228,{0,1950001,3300001,6950001,9000001,18000001,40000001},{0,97500,427500,636000,1536000,2796000,4796000}))*1.021,-2))</f>
        <v/>
      </c>
      <c r="O1228" s="21">
        <f>IF(L1228&lt;=0,0,ROUNDDOWN((L1228*LOOKUP(L1228,{0,1950001,3300001,6950001,9000001,18000001,40000001},{0.05,0.1,0.2,0.23,0.33,0.4,0.45})-LOOKUP(L1228,{0,1950001,3300001,6950001,9000001,18000001,40000001},{0,97500,427500,636000,1536000,2796000,4796000}))*1.021,-2))</f>
        <v/>
      </c>
      <c r="P1228" s="21">
        <f>MAX(0,ROUNDDOWN(F1228-E1228-430000,-3))</f>
        <v/>
      </c>
      <c r="Q1228" s="21">
        <f>MAX(0,ROUNDDOWN(F1228-E1228-430000-H1228,-3))</f>
        <v/>
      </c>
      <c r="R1228" s="21">
        <f>IF(F1228&lt;=450000,0,MAX(0,P1228*0.06-MIN(50000,P1228)*0.03))</f>
        <v/>
      </c>
      <c r="S1228" s="21">
        <f>IF(F1228&lt;=450000,0,MAX(0,P1228*0.04-MIN(50000,P1228)*0.02))</f>
        <v/>
      </c>
      <c r="T1228" s="21">
        <f>IF(F1228&lt;=450000,0,MAX(0,Q1228*0.06-MIN(50000,Q1228)*0.03))</f>
        <v/>
      </c>
      <c r="U1228" s="21">
        <f>IF(F1228&lt;=450000,0,MAX(0,Q1228*0.04-MIN(50000,Q1228)*0.02))</f>
        <v/>
      </c>
      <c r="V1228" s="21">
        <f>50000+MAX(0,G1228-480000)</f>
        <v/>
      </c>
      <c r="W1228" s="21">
        <f>P1228-V1228</f>
        <v/>
      </c>
      <c r="X1228" s="21">
        <f>Q1228-V1228</f>
        <v/>
      </c>
      <c r="Y1228" s="22">
        <f>IF(W1228&lt;0,0.9,LOOKUP(W1228,{0,1950001,3300001,6950001,9000001,18000001,40000001},{0.84895,0.7979,0.6958,0.66517,0.56307,0.4916,0.44055}))</f>
        <v/>
      </c>
      <c r="Z1228" s="22">
        <f>IF(X1228&lt;0,0.9,LOOKUP(X1228,{0,1950001,3300001,6950001,9000001,18000001,40000001},{0.84895,0.7979,0.6958,0.66517,0.56307,0.4916,0.44055}))</f>
        <v/>
      </c>
      <c r="AA1228" s="22">
        <f>IF(W1228&lt;0,0,CHOOSE(MATCH(W1228,{0,1950001,3300001,6950001,9000001},1),5.105/84.895,10.21/79.79,20.42/69.58,23.483/66.517,33.693/56.307))</f>
        <v/>
      </c>
      <c r="AB1228" s="21">
        <f>IF(C1228&lt;=2000,0,(MIN(C1228,ROUNDDOWN(F1228*0.3,0))-2000)*0.1)</f>
        <v/>
      </c>
      <c r="AC1228" s="21">
        <f>IF(C1228&lt;=2000,0,MIN((C1228-2000)*Y1228,(R1228+S1228)*0.2))</f>
        <v/>
      </c>
      <c r="AD1228" s="21">
        <f>IF(C1228&lt;=2000,0,MIN((C1228-2000)*Z1228,(T1228+U1228)*0.2))</f>
        <v/>
      </c>
      <c r="AE1228" s="21">
        <f>AC1228*AA1228</f>
        <v/>
      </c>
      <c r="AF1228" s="21">
        <f>ROUNDDOWN(R1228,-2)+ROUNDDOWN(S1228,-2)</f>
        <v/>
      </c>
      <c r="AG1228" s="21">
        <f>ROUNDDOWN(MAX(0,R1228-(AB1228+AC1228+AE1228)*0.6),-2)+ROUNDDOWN(MAX(0,S1228-(AB1228+AC1228+AE1228)*0.4),-2)</f>
        <v/>
      </c>
      <c r="AH1228" s="21">
        <f>ROUNDDOWN(MAX(0,T1228-(AB1228+AD1228)*0.6),-2)+ROUNDDOWN(MAX(0,U1228-(AB1228+AD1228)*0.4),-2)</f>
        <v/>
      </c>
      <c r="AI1228" s="21">
        <f>ROUNDDOWN(T1228,-2)+ROUNDDOWN(U1228,-2)</f>
        <v/>
      </c>
      <c r="AJ1228" s="21">
        <f>M1228+AF1228</f>
        <v/>
      </c>
      <c r="AK1228" s="21">
        <f>M1228+AG1228</f>
        <v/>
      </c>
      <c r="AL1228" s="21">
        <f>N1228+AH1228</f>
        <v/>
      </c>
      <c r="AM1228" s="21">
        <f>O1228+AI1228</f>
        <v/>
      </c>
      <c r="AN1228" s="21">
        <f>N1228+AI1228</f>
        <v/>
      </c>
      <c r="AO1228" s="21">
        <f>ROUNDDOWN((R1228+S1228)*0.2/Y1228+2000,0)</f>
        <v/>
      </c>
      <c r="AP1228" s="21">
        <f>ROUNDDOWN((T1228+U1228)*0.2/Z1228+2000,0)</f>
        <v/>
      </c>
      <c r="AQ1228" s="21">
        <f>AL1228-AK1228</f>
        <v/>
      </c>
      <c r="AR1228" s="21">
        <f>AM1228-AK1228</f>
        <v/>
      </c>
      <c r="AS1228" s="21">
        <f>AM1228-AL1228</f>
        <v/>
      </c>
      <c r="AT1228" s="21">
        <f>AK1228+C1228-AJ1228</f>
        <v/>
      </c>
      <c r="AU1228" s="21">
        <f>AL1228+C1228-AM1228</f>
        <v/>
      </c>
      <c r="AV1228" s="21">
        <f>AN1228+C1228-AM1228</f>
        <v/>
      </c>
    </row>
    <row r="1229">
      <c r="A1229" t="inlineStr">
        <is>
          <t>医療費の境目</t>
        </is>
      </c>
      <c r="B1229" s="21">
        <f>'3_医療費の境目'!$B$3</f>
        <v/>
      </c>
      <c r="C1229" s="21">
        <f>IF('3_医療費の境目'!$B$4="",AO1229,'3_医療費の境目'!$B$4)</f>
        <v/>
      </c>
      <c r="D1229" s="21">
        <f>'3_医療費の境目'!D1229</f>
        <v/>
      </c>
      <c r="E1229" s="21">
        <f>ROUND(MIN(B1229/12,650000)*12*0.0915+MIN(B1229/12,1390000)*12*(0.0504+0)+B1229*0.005,0)</f>
        <v/>
      </c>
      <c r="F1229" s="21">
        <f>IF(B1229&lt;741000,0,IF(B1229&lt;2191000,B1229-740000,IF(B1229&lt;2193000,1451000,IF(B1229&lt;2196000,1453000,IF(B1229&lt;2200000,1456000,IF(B1229&lt;3600000,ROUND(ROUNDDOWN(B1229/4,-3)*2.8,0)-80000,IF(B1229&lt;6600000,ROUND(ROUNDDOWN(B1229/4,-3)*3.2,0)-440000,IF(B1229&lt;8500000,ROUNDDOWN(B1229*0.9,0)-1100000,B1229-1950000))))))))</f>
        <v/>
      </c>
      <c r="G1229" s="21">
        <f>IF(F1229&gt;23500000,NA(),IF(F1229&lt;=4890000,1040000,IF(F1229&lt;=6550000,670000,620000)))</f>
        <v/>
      </c>
      <c r="H1229" s="21">
        <f>IF(D1229&lt;=0,0,MAX(0,MIN(2000000,D1229-MIN(100000,ROUNDDOWN(F1229*0.05,0)))))</f>
        <v/>
      </c>
      <c r="I1229" s="21">
        <f>IF(C1229&lt;=2000,0,MIN(C1229,ROUNDDOWN(F1229*0.4,0))-2000)</f>
        <v/>
      </c>
      <c r="J1229" s="21">
        <f>MAX(0,ROUNDDOWN(F1229-E1229-G1229,-3))</f>
        <v/>
      </c>
      <c r="K1229" s="21">
        <f>MAX(0,ROUNDDOWN(F1229-E1229-G1229-H1229-I1229,-3))</f>
        <v/>
      </c>
      <c r="L1229" s="21">
        <f>MAX(0,ROUNDDOWN(F1229-E1229-G1229-H1229,-3))</f>
        <v/>
      </c>
      <c r="M1229" s="21">
        <f>IF(J1229&lt;=0,0,ROUNDDOWN((J1229*LOOKUP(J1229,{0,1950001,3300001,6950001,9000001,18000001,40000001},{0.05,0.1,0.2,0.23,0.33,0.4,0.45})-LOOKUP(J1229,{0,1950001,3300001,6950001,9000001,18000001,40000001},{0,97500,427500,636000,1536000,2796000,4796000}))*1.021,-2))</f>
        <v/>
      </c>
      <c r="N1229" s="21">
        <f>IF(K1229&lt;=0,0,ROUNDDOWN((K1229*LOOKUP(K1229,{0,1950001,3300001,6950001,9000001,18000001,40000001},{0.05,0.1,0.2,0.23,0.33,0.4,0.45})-LOOKUP(K1229,{0,1950001,3300001,6950001,9000001,18000001,40000001},{0,97500,427500,636000,1536000,2796000,4796000}))*1.021,-2))</f>
        <v/>
      </c>
      <c r="O1229" s="21">
        <f>IF(L1229&lt;=0,0,ROUNDDOWN((L1229*LOOKUP(L1229,{0,1950001,3300001,6950001,9000001,18000001,40000001},{0.05,0.1,0.2,0.23,0.33,0.4,0.45})-LOOKUP(L1229,{0,1950001,3300001,6950001,9000001,18000001,40000001},{0,97500,427500,636000,1536000,2796000,4796000}))*1.021,-2))</f>
        <v/>
      </c>
      <c r="P1229" s="21">
        <f>MAX(0,ROUNDDOWN(F1229-E1229-430000,-3))</f>
        <v/>
      </c>
      <c r="Q1229" s="21">
        <f>MAX(0,ROUNDDOWN(F1229-E1229-430000-H1229,-3))</f>
        <v/>
      </c>
      <c r="R1229" s="21">
        <f>IF(F1229&lt;=450000,0,MAX(0,P1229*0.06-MIN(50000,P1229)*0.03))</f>
        <v/>
      </c>
      <c r="S1229" s="21">
        <f>IF(F1229&lt;=450000,0,MAX(0,P1229*0.04-MIN(50000,P1229)*0.02))</f>
        <v/>
      </c>
      <c r="T1229" s="21">
        <f>IF(F1229&lt;=450000,0,MAX(0,Q1229*0.06-MIN(50000,Q1229)*0.03))</f>
        <v/>
      </c>
      <c r="U1229" s="21">
        <f>IF(F1229&lt;=450000,0,MAX(0,Q1229*0.04-MIN(50000,Q1229)*0.02))</f>
        <v/>
      </c>
      <c r="V1229" s="21">
        <f>50000+MAX(0,G1229-480000)</f>
        <v/>
      </c>
      <c r="W1229" s="21">
        <f>P1229-V1229</f>
        <v/>
      </c>
      <c r="X1229" s="21">
        <f>Q1229-V1229</f>
        <v/>
      </c>
      <c r="Y1229" s="22">
        <f>IF(W1229&lt;0,0.9,LOOKUP(W1229,{0,1950001,3300001,6950001,9000001,18000001,40000001},{0.84895,0.7979,0.6958,0.66517,0.56307,0.4916,0.44055}))</f>
        <v/>
      </c>
      <c r="Z1229" s="22">
        <f>IF(X1229&lt;0,0.9,LOOKUP(X1229,{0,1950001,3300001,6950001,9000001,18000001,40000001},{0.84895,0.7979,0.6958,0.66517,0.56307,0.4916,0.44055}))</f>
        <v/>
      </c>
      <c r="AA1229" s="22">
        <f>IF(W1229&lt;0,0,CHOOSE(MATCH(W1229,{0,1950001,3300001,6950001,9000001},1),5.105/84.895,10.21/79.79,20.42/69.58,23.483/66.517,33.693/56.307))</f>
        <v/>
      </c>
      <c r="AB1229" s="21">
        <f>IF(C1229&lt;=2000,0,(MIN(C1229,ROUNDDOWN(F1229*0.3,0))-2000)*0.1)</f>
        <v/>
      </c>
      <c r="AC1229" s="21">
        <f>IF(C1229&lt;=2000,0,MIN((C1229-2000)*Y1229,(R1229+S1229)*0.2))</f>
        <v/>
      </c>
      <c r="AD1229" s="21">
        <f>IF(C1229&lt;=2000,0,MIN((C1229-2000)*Z1229,(T1229+U1229)*0.2))</f>
        <v/>
      </c>
      <c r="AE1229" s="21">
        <f>AC1229*AA1229</f>
        <v/>
      </c>
      <c r="AF1229" s="21">
        <f>ROUNDDOWN(R1229,-2)+ROUNDDOWN(S1229,-2)</f>
        <v/>
      </c>
      <c r="AG1229" s="21">
        <f>ROUNDDOWN(MAX(0,R1229-(AB1229+AC1229+AE1229)*0.6),-2)+ROUNDDOWN(MAX(0,S1229-(AB1229+AC1229+AE1229)*0.4),-2)</f>
        <v/>
      </c>
      <c r="AH1229" s="21">
        <f>ROUNDDOWN(MAX(0,T1229-(AB1229+AD1229)*0.6),-2)+ROUNDDOWN(MAX(0,U1229-(AB1229+AD1229)*0.4),-2)</f>
        <v/>
      </c>
      <c r="AI1229" s="21">
        <f>ROUNDDOWN(T1229,-2)+ROUNDDOWN(U1229,-2)</f>
        <v/>
      </c>
      <c r="AJ1229" s="21">
        <f>M1229+AF1229</f>
        <v/>
      </c>
      <c r="AK1229" s="21">
        <f>M1229+AG1229</f>
        <v/>
      </c>
      <c r="AL1229" s="21">
        <f>N1229+AH1229</f>
        <v/>
      </c>
      <c r="AM1229" s="21">
        <f>O1229+AI1229</f>
        <v/>
      </c>
      <c r="AN1229" s="21">
        <f>N1229+AI1229</f>
        <v/>
      </c>
      <c r="AO1229" s="21">
        <f>ROUNDDOWN((R1229+S1229)*0.2/Y1229+2000,0)</f>
        <v/>
      </c>
      <c r="AP1229" s="21">
        <f>ROUNDDOWN((T1229+U1229)*0.2/Z1229+2000,0)</f>
        <v/>
      </c>
      <c r="AQ1229" s="21">
        <f>AL1229-AK1229</f>
        <v/>
      </c>
      <c r="AR1229" s="21">
        <f>AM1229-AK1229</f>
        <v/>
      </c>
      <c r="AS1229" s="21">
        <f>AM1229-AL1229</f>
        <v/>
      </c>
      <c r="AT1229" s="21">
        <f>AK1229+C1229-AJ1229</f>
        <v/>
      </c>
      <c r="AU1229" s="21">
        <f>AL1229+C1229-AM1229</f>
        <v/>
      </c>
      <c r="AV1229" s="21">
        <f>AN1229+C1229-AM1229</f>
        <v/>
      </c>
    </row>
    <row r="1230">
      <c r="A1230" t="inlineStr">
        <is>
          <t>医療費の境目</t>
        </is>
      </c>
      <c r="B1230" s="21">
        <f>'3_医療費の境目'!$B$3</f>
        <v/>
      </c>
      <c r="C1230" s="21">
        <f>IF('3_医療費の境目'!$B$4="",AO1230,'3_医療費の境目'!$B$4)</f>
        <v/>
      </c>
      <c r="D1230" s="21">
        <f>'3_医療費の境目'!D1230</f>
        <v/>
      </c>
      <c r="E1230" s="21">
        <f>ROUND(MIN(B1230/12,650000)*12*0.0915+MIN(B1230/12,1390000)*12*(0.0504+0)+B1230*0.005,0)</f>
        <v/>
      </c>
      <c r="F1230" s="21">
        <f>IF(B1230&lt;741000,0,IF(B1230&lt;2191000,B1230-740000,IF(B1230&lt;2193000,1451000,IF(B1230&lt;2196000,1453000,IF(B1230&lt;2200000,1456000,IF(B1230&lt;3600000,ROUND(ROUNDDOWN(B1230/4,-3)*2.8,0)-80000,IF(B1230&lt;6600000,ROUND(ROUNDDOWN(B1230/4,-3)*3.2,0)-440000,IF(B1230&lt;8500000,ROUNDDOWN(B1230*0.9,0)-1100000,B1230-1950000))))))))</f>
        <v/>
      </c>
      <c r="G1230" s="21">
        <f>IF(F1230&gt;23500000,NA(),IF(F1230&lt;=4890000,1040000,IF(F1230&lt;=6550000,670000,620000)))</f>
        <v/>
      </c>
      <c r="H1230" s="21">
        <f>IF(D1230&lt;=0,0,MAX(0,MIN(2000000,D1230-MIN(100000,ROUNDDOWN(F1230*0.05,0)))))</f>
        <v/>
      </c>
      <c r="I1230" s="21">
        <f>IF(C1230&lt;=2000,0,MIN(C1230,ROUNDDOWN(F1230*0.4,0))-2000)</f>
        <v/>
      </c>
      <c r="J1230" s="21">
        <f>MAX(0,ROUNDDOWN(F1230-E1230-G1230,-3))</f>
        <v/>
      </c>
      <c r="K1230" s="21">
        <f>MAX(0,ROUNDDOWN(F1230-E1230-G1230-H1230-I1230,-3))</f>
        <v/>
      </c>
      <c r="L1230" s="21">
        <f>MAX(0,ROUNDDOWN(F1230-E1230-G1230-H1230,-3))</f>
        <v/>
      </c>
      <c r="M1230" s="21">
        <f>IF(J1230&lt;=0,0,ROUNDDOWN((J1230*LOOKUP(J1230,{0,1950001,3300001,6950001,9000001,18000001,40000001},{0.05,0.1,0.2,0.23,0.33,0.4,0.45})-LOOKUP(J1230,{0,1950001,3300001,6950001,9000001,18000001,40000001},{0,97500,427500,636000,1536000,2796000,4796000}))*1.021,-2))</f>
        <v/>
      </c>
      <c r="N1230" s="21">
        <f>IF(K1230&lt;=0,0,ROUNDDOWN((K1230*LOOKUP(K1230,{0,1950001,3300001,6950001,9000001,18000001,40000001},{0.05,0.1,0.2,0.23,0.33,0.4,0.45})-LOOKUP(K1230,{0,1950001,3300001,6950001,9000001,18000001,40000001},{0,97500,427500,636000,1536000,2796000,4796000}))*1.021,-2))</f>
        <v/>
      </c>
      <c r="O1230" s="21">
        <f>IF(L1230&lt;=0,0,ROUNDDOWN((L1230*LOOKUP(L1230,{0,1950001,3300001,6950001,9000001,18000001,40000001},{0.05,0.1,0.2,0.23,0.33,0.4,0.45})-LOOKUP(L1230,{0,1950001,3300001,6950001,9000001,18000001,40000001},{0,97500,427500,636000,1536000,2796000,4796000}))*1.021,-2))</f>
        <v/>
      </c>
      <c r="P1230" s="21">
        <f>MAX(0,ROUNDDOWN(F1230-E1230-430000,-3))</f>
        <v/>
      </c>
      <c r="Q1230" s="21">
        <f>MAX(0,ROUNDDOWN(F1230-E1230-430000-H1230,-3))</f>
        <v/>
      </c>
      <c r="R1230" s="21">
        <f>IF(F1230&lt;=450000,0,MAX(0,P1230*0.06-MIN(50000,P1230)*0.03))</f>
        <v/>
      </c>
      <c r="S1230" s="21">
        <f>IF(F1230&lt;=450000,0,MAX(0,P1230*0.04-MIN(50000,P1230)*0.02))</f>
        <v/>
      </c>
      <c r="T1230" s="21">
        <f>IF(F1230&lt;=450000,0,MAX(0,Q1230*0.06-MIN(50000,Q1230)*0.03))</f>
        <v/>
      </c>
      <c r="U1230" s="21">
        <f>IF(F1230&lt;=450000,0,MAX(0,Q1230*0.04-MIN(50000,Q1230)*0.02))</f>
        <v/>
      </c>
      <c r="V1230" s="21">
        <f>50000+MAX(0,G1230-480000)</f>
        <v/>
      </c>
      <c r="W1230" s="21">
        <f>P1230-V1230</f>
        <v/>
      </c>
      <c r="X1230" s="21">
        <f>Q1230-V1230</f>
        <v/>
      </c>
      <c r="Y1230" s="22">
        <f>IF(W1230&lt;0,0.9,LOOKUP(W1230,{0,1950001,3300001,6950001,9000001,18000001,40000001},{0.84895,0.7979,0.6958,0.66517,0.56307,0.4916,0.44055}))</f>
        <v/>
      </c>
      <c r="Z1230" s="22">
        <f>IF(X1230&lt;0,0.9,LOOKUP(X1230,{0,1950001,3300001,6950001,9000001,18000001,40000001},{0.84895,0.7979,0.6958,0.66517,0.56307,0.4916,0.44055}))</f>
        <v/>
      </c>
      <c r="AA1230" s="22">
        <f>IF(W1230&lt;0,0,CHOOSE(MATCH(W1230,{0,1950001,3300001,6950001,9000001},1),5.105/84.895,10.21/79.79,20.42/69.58,23.483/66.517,33.693/56.307))</f>
        <v/>
      </c>
      <c r="AB1230" s="21">
        <f>IF(C1230&lt;=2000,0,(MIN(C1230,ROUNDDOWN(F1230*0.3,0))-2000)*0.1)</f>
        <v/>
      </c>
      <c r="AC1230" s="21">
        <f>IF(C1230&lt;=2000,0,MIN((C1230-2000)*Y1230,(R1230+S1230)*0.2))</f>
        <v/>
      </c>
      <c r="AD1230" s="21">
        <f>IF(C1230&lt;=2000,0,MIN((C1230-2000)*Z1230,(T1230+U1230)*0.2))</f>
        <v/>
      </c>
      <c r="AE1230" s="21">
        <f>AC1230*AA1230</f>
        <v/>
      </c>
      <c r="AF1230" s="21">
        <f>ROUNDDOWN(R1230,-2)+ROUNDDOWN(S1230,-2)</f>
        <v/>
      </c>
      <c r="AG1230" s="21">
        <f>ROUNDDOWN(MAX(0,R1230-(AB1230+AC1230+AE1230)*0.6),-2)+ROUNDDOWN(MAX(0,S1230-(AB1230+AC1230+AE1230)*0.4),-2)</f>
        <v/>
      </c>
      <c r="AH1230" s="21">
        <f>ROUNDDOWN(MAX(0,T1230-(AB1230+AD1230)*0.6),-2)+ROUNDDOWN(MAX(0,U1230-(AB1230+AD1230)*0.4),-2)</f>
        <v/>
      </c>
      <c r="AI1230" s="21">
        <f>ROUNDDOWN(T1230,-2)+ROUNDDOWN(U1230,-2)</f>
        <v/>
      </c>
      <c r="AJ1230" s="21">
        <f>M1230+AF1230</f>
        <v/>
      </c>
      <c r="AK1230" s="21">
        <f>M1230+AG1230</f>
        <v/>
      </c>
      <c r="AL1230" s="21">
        <f>N1230+AH1230</f>
        <v/>
      </c>
      <c r="AM1230" s="21">
        <f>O1230+AI1230</f>
        <v/>
      </c>
      <c r="AN1230" s="21">
        <f>N1230+AI1230</f>
        <v/>
      </c>
      <c r="AO1230" s="21">
        <f>ROUNDDOWN((R1230+S1230)*0.2/Y1230+2000,0)</f>
        <v/>
      </c>
      <c r="AP1230" s="21">
        <f>ROUNDDOWN((T1230+U1230)*0.2/Z1230+2000,0)</f>
        <v/>
      </c>
      <c r="AQ1230" s="21">
        <f>AL1230-AK1230</f>
        <v/>
      </c>
      <c r="AR1230" s="21">
        <f>AM1230-AK1230</f>
        <v/>
      </c>
      <c r="AS1230" s="21">
        <f>AM1230-AL1230</f>
        <v/>
      </c>
      <c r="AT1230" s="21">
        <f>AK1230+C1230-AJ1230</f>
        <v/>
      </c>
      <c r="AU1230" s="21">
        <f>AL1230+C1230-AM1230</f>
        <v/>
      </c>
      <c r="AV1230" s="21">
        <f>AN1230+C1230-AM1230</f>
        <v/>
      </c>
    </row>
    <row r="1231">
      <c r="A1231" t="inlineStr">
        <is>
          <t>医療費の境目</t>
        </is>
      </c>
      <c r="B1231" s="21">
        <f>'3_医療費の境目'!$B$3</f>
        <v/>
      </c>
      <c r="C1231" s="21">
        <f>IF('3_医療費の境目'!$B$4="",AO1231,'3_医療費の境目'!$B$4)</f>
        <v/>
      </c>
      <c r="D1231" s="21">
        <f>'3_医療費の境目'!D1231</f>
        <v/>
      </c>
      <c r="E1231" s="21">
        <f>ROUND(MIN(B1231/12,650000)*12*0.0915+MIN(B1231/12,1390000)*12*(0.0504+0)+B1231*0.005,0)</f>
        <v/>
      </c>
      <c r="F1231" s="21">
        <f>IF(B1231&lt;741000,0,IF(B1231&lt;2191000,B1231-740000,IF(B1231&lt;2193000,1451000,IF(B1231&lt;2196000,1453000,IF(B1231&lt;2200000,1456000,IF(B1231&lt;3600000,ROUND(ROUNDDOWN(B1231/4,-3)*2.8,0)-80000,IF(B1231&lt;6600000,ROUND(ROUNDDOWN(B1231/4,-3)*3.2,0)-440000,IF(B1231&lt;8500000,ROUNDDOWN(B1231*0.9,0)-1100000,B1231-1950000))))))))</f>
        <v/>
      </c>
      <c r="G1231" s="21">
        <f>IF(F1231&gt;23500000,NA(),IF(F1231&lt;=4890000,1040000,IF(F1231&lt;=6550000,670000,620000)))</f>
        <v/>
      </c>
      <c r="H1231" s="21">
        <f>IF(D1231&lt;=0,0,MAX(0,MIN(2000000,D1231-MIN(100000,ROUNDDOWN(F1231*0.05,0)))))</f>
        <v/>
      </c>
      <c r="I1231" s="21">
        <f>IF(C1231&lt;=2000,0,MIN(C1231,ROUNDDOWN(F1231*0.4,0))-2000)</f>
        <v/>
      </c>
      <c r="J1231" s="21">
        <f>MAX(0,ROUNDDOWN(F1231-E1231-G1231,-3))</f>
        <v/>
      </c>
      <c r="K1231" s="21">
        <f>MAX(0,ROUNDDOWN(F1231-E1231-G1231-H1231-I1231,-3))</f>
        <v/>
      </c>
      <c r="L1231" s="21">
        <f>MAX(0,ROUNDDOWN(F1231-E1231-G1231-H1231,-3))</f>
        <v/>
      </c>
      <c r="M1231" s="21">
        <f>IF(J1231&lt;=0,0,ROUNDDOWN((J1231*LOOKUP(J1231,{0,1950001,3300001,6950001,9000001,18000001,40000001},{0.05,0.1,0.2,0.23,0.33,0.4,0.45})-LOOKUP(J1231,{0,1950001,3300001,6950001,9000001,18000001,40000001},{0,97500,427500,636000,1536000,2796000,4796000}))*1.021,-2))</f>
        <v/>
      </c>
      <c r="N1231" s="21">
        <f>IF(K1231&lt;=0,0,ROUNDDOWN((K1231*LOOKUP(K1231,{0,1950001,3300001,6950001,9000001,18000001,40000001},{0.05,0.1,0.2,0.23,0.33,0.4,0.45})-LOOKUP(K1231,{0,1950001,3300001,6950001,9000001,18000001,40000001},{0,97500,427500,636000,1536000,2796000,4796000}))*1.021,-2))</f>
        <v/>
      </c>
      <c r="O1231" s="21">
        <f>IF(L1231&lt;=0,0,ROUNDDOWN((L1231*LOOKUP(L1231,{0,1950001,3300001,6950001,9000001,18000001,40000001},{0.05,0.1,0.2,0.23,0.33,0.4,0.45})-LOOKUP(L1231,{0,1950001,3300001,6950001,9000001,18000001,40000001},{0,97500,427500,636000,1536000,2796000,4796000}))*1.021,-2))</f>
        <v/>
      </c>
      <c r="P1231" s="21">
        <f>MAX(0,ROUNDDOWN(F1231-E1231-430000,-3))</f>
        <v/>
      </c>
      <c r="Q1231" s="21">
        <f>MAX(0,ROUNDDOWN(F1231-E1231-430000-H1231,-3))</f>
        <v/>
      </c>
      <c r="R1231" s="21">
        <f>IF(F1231&lt;=450000,0,MAX(0,P1231*0.06-MIN(50000,P1231)*0.03))</f>
        <v/>
      </c>
      <c r="S1231" s="21">
        <f>IF(F1231&lt;=450000,0,MAX(0,P1231*0.04-MIN(50000,P1231)*0.02))</f>
        <v/>
      </c>
      <c r="T1231" s="21">
        <f>IF(F1231&lt;=450000,0,MAX(0,Q1231*0.06-MIN(50000,Q1231)*0.03))</f>
        <v/>
      </c>
      <c r="U1231" s="21">
        <f>IF(F1231&lt;=450000,0,MAX(0,Q1231*0.04-MIN(50000,Q1231)*0.02))</f>
        <v/>
      </c>
      <c r="V1231" s="21">
        <f>50000+MAX(0,G1231-480000)</f>
        <v/>
      </c>
      <c r="W1231" s="21">
        <f>P1231-V1231</f>
        <v/>
      </c>
      <c r="X1231" s="21">
        <f>Q1231-V1231</f>
        <v/>
      </c>
      <c r="Y1231" s="22">
        <f>IF(W1231&lt;0,0.9,LOOKUP(W1231,{0,1950001,3300001,6950001,9000001,18000001,40000001},{0.84895,0.7979,0.6958,0.66517,0.56307,0.4916,0.44055}))</f>
        <v/>
      </c>
      <c r="Z1231" s="22">
        <f>IF(X1231&lt;0,0.9,LOOKUP(X1231,{0,1950001,3300001,6950001,9000001,18000001,40000001},{0.84895,0.7979,0.6958,0.66517,0.56307,0.4916,0.44055}))</f>
        <v/>
      </c>
      <c r="AA1231" s="22">
        <f>IF(W1231&lt;0,0,CHOOSE(MATCH(W1231,{0,1950001,3300001,6950001,9000001},1),5.105/84.895,10.21/79.79,20.42/69.58,23.483/66.517,33.693/56.307))</f>
        <v/>
      </c>
      <c r="AB1231" s="21">
        <f>IF(C1231&lt;=2000,0,(MIN(C1231,ROUNDDOWN(F1231*0.3,0))-2000)*0.1)</f>
        <v/>
      </c>
      <c r="AC1231" s="21">
        <f>IF(C1231&lt;=2000,0,MIN((C1231-2000)*Y1231,(R1231+S1231)*0.2))</f>
        <v/>
      </c>
      <c r="AD1231" s="21">
        <f>IF(C1231&lt;=2000,0,MIN((C1231-2000)*Z1231,(T1231+U1231)*0.2))</f>
        <v/>
      </c>
      <c r="AE1231" s="21">
        <f>AC1231*AA1231</f>
        <v/>
      </c>
      <c r="AF1231" s="21">
        <f>ROUNDDOWN(R1231,-2)+ROUNDDOWN(S1231,-2)</f>
        <v/>
      </c>
      <c r="AG1231" s="21">
        <f>ROUNDDOWN(MAX(0,R1231-(AB1231+AC1231+AE1231)*0.6),-2)+ROUNDDOWN(MAX(0,S1231-(AB1231+AC1231+AE1231)*0.4),-2)</f>
        <v/>
      </c>
      <c r="AH1231" s="21">
        <f>ROUNDDOWN(MAX(0,T1231-(AB1231+AD1231)*0.6),-2)+ROUNDDOWN(MAX(0,U1231-(AB1231+AD1231)*0.4),-2)</f>
        <v/>
      </c>
      <c r="AI1231" s="21">
        <f>ROUNDDOWN(T1231,-2)+ROUNDDOWN(U1231,-2)</f>
        <v/>
      </c>
      <c r="AJ1231" s="21">
        <f>M1231+AF1231</f>
        <v/>
      </c>
      <c r="AK1231" s="21">
        <f>M1231+AG1231</f>
        <v/>
      </c>
      <c r="AL1231" s="21">
        <f>N1231+AH1231</f>
        <v/>
      </c>
      <c r="AM1231" s="21">
        <f>O1231+AI1231</f>
        <v/>
      </c>
      <c r="AN1231" s="21">
        <f>N1231+AI1231</f>
        <v/>
      </c>
      <c r="AO1231" s="21">
        <f>ROUNDDOWN((R1231+S1231)*0.2/Y1231+2000,0)</f>
        <v/>
      </c>
      <c r="AP1231" s="21">
        <f>ROUNDDOWN((T1231+U1231)*0.2/Z1231+2000,0)</f>
        <v/>
      </c>
      <c r="AQ1231" s="21">
        <f>AL1231-AK1231</f>
        <v/>
      </c>
      <c r="AR1231" s="21">
        <f>AM1231-AK1231</f>
        <v/>
      </c>
      <c r="AS1231" s="21">
        <f>AM1231-AL1231</f>
        <v/>
      </c>
      <c r="AT1231" s="21">
        <f>AK1231+C1231-AJ1231</f>
        <v/>
      </c>
      <c r="AU1231" s="21">
        <f>AL1231+C1231-AM1231</f>
        <v/>
      </c>
      <c r="AV1231" s="21">
        <f>AN1231+C1231-AM1231</f>
        <v/>
      </c>
    </row>
    <row r="1232">
      <c r="A1232" t="inlineStr">
        <is>
          <t>医療費の境目</t>
        </is>
      </c>
      <c r="B1232" s="21">
        <f>'3_医療費の境目'!$B$3</f>
        <v/>
      </c>
      <c r="C1232" s="21">
        <f>IF('3_医療費の境目'!$B$4="",AO1232,'3_医療費の境目'!$B$4)</f>
        <v/>
      </c>
      <c r="D1232" s="21">
        <f>'3_医療費の境目'!D1232</f>
        <v/>
      </c>
      <c r="E1232" s="21">
        <f>ROUND(MIN(B1232/12,650000)*12*0.0915+MIN(B1232/12,1390000)*12*(0.0504+0)+B1232*0.005,0)</f>
        <v/>
      </c>
      <c r="F1232" s="21">
        <f>IF(B1232&lt;741000,0,IF(B1232&lt;2191000,B1232-740000,IF(B1232&lt;2193000,1451000,IF(B1232&lt;2196000,1453000,IF(B1232&lt;2200000,1456000,IF(B1232&lt;3600000,ROUND(ROUNDDOWN(B1232/4,-3)*2.8,0)-80000,IF(B1232&lt;6600000,ROUND(ROUNDDOWN(B1232/4,-3)*3.2,0)-440000,IF(B1232&lt;8500000,ROUNDDOWN(B1232*0.9,0)-1100000,B1232-1950000))))))))</f>
        <v/>
      </c>
      <c r="G1232" s="21">
        <f>IF(F1232&gt;23500000,NA(),IF(F1232&lt;=4890000,1040000,IF(F1232&lt;=6550000,670000,620000)))</f>
        <v/>
      </c>
      <c r="H1232" s="21">
        <f>IF(D1232&lt;=0,0,MAX(0,MIN(2000000,D1232-MIN(100000,ROUNDDOWN(F1232*0.05,0)))))</f>
        <v/>
      </c>
      <c r="I1232" s="21">
        <f>IF(C1232&lt;=2000,0,MIN(C1232,ROUNDDOWN(F1232*0.4,0))-2000)</f>
        <v/>
      </c>
      <c r="J1232" s="21">
        <f>MAX(0,ROUNDDOWN(F1232-E1232-G1232,-3))</f>
        <v/>
      </c>
      <c r="K1232" s="21">
        <f>MAX(0,ROUNDDOWN(F1232-E1232-G1232-H1232-I1232,-3))</f>
        <v/>
      </c>
      <c r="L1232" s="21">
        <f>MAX(0,ROUNDDOWN(F1232-E1232-G1232-H1232,-3))</f>
        <v/>
      </c>
      <c r="M1232" s="21">
        <f>IF(J1232&lt;=0,0,ROUNDDOWN((J1232*LOOKUP(J1232,{0,1950001,3300001,6950001,9000001,18000001,40000001},{0.05,0.1,0.2,0.23,0.33,0.4,0.45})-LOOKUP(J1232,{0,1950001,3300001,6950001,9000001,18000001,40000001},{0,97500,427500,636000,1536000,2796000,4796000}))*1.021,-2))</f>
        <v/>
      </c>
      <c r="N1232" s="21">
        <f>IF(K1232&lt;=0,0,ROUNDDOWN((K1232*LOOKUP(K1232,{0,1950001,3300001,6950001,9000001,18000001,40000001},{0.05,0.1,0.2,0.23,0.33,0.4,0.45})-LOOKUP(K1232,{0,1950001,3300001,6950001,9000001,18000001,40000001},{0,97500,427500,636000,1536000,2796000,4796000}))*1.021,-2))</f>
        <v/>
      </c>
      <c r="O1232" s="21">
        <f>IF(L1232&lt;=0,0,ROUNDDOWN((L1232*LOOKUP(L1232,{0,1950001,3300001,6950001,9000001,18000001,40000001},{0.05,0.1,0.2,0.23,0.33,0.4,0.45})-LOOKUP(L1232,{0,1950001,3300001,6950001,9000001,18000001,40000001},{0,97500,427500,636000,1536000,2796000,4796000}))*1.021,-2))</f>
        <v/>
      </c>
      <c r="P1232" s="21">
        <f>MAX(0,ROUNDDOWN(F1232-E1232-430000,-3))</f>
        <v/>
      </c>
      <c r="Q1232" s="21">
        <f>MAX(0,ROUNDDOWN(F1232-E1232-430000-H1232,-3))</f>
        <v/>
      </c>
      <c r="R1232" s="21">
        <f>IF(F1232&lt;=450000,0,MAX(0,P1232*0.06-MIN(50000,P1232)*0.03))</f>
        <v/>
      </c>
      <c r="S1232" s="21">
        <f>IF(F1232&lt;=450000,0,MAX(0,P1232*0.04-MIN(50000,P1232)*0.02))</f>
        <v/>
      </c>
      <c r="T1232" s="21">
        <f>IF(F1232&lt;=450000,0,MAX(0,Q1232*0.06-MIN(50000,Q1232)*0.03))</f>
        <v/>
      </c>
      <c r="U1232" s="21">
        <f>IF(F1232&lt;=450000,0,MAX(0,Q1232*0.04-MIN(50000,Q1232)*0.02))</f>
        <v/>
      </c>
      <c r="V1232" s="21">
        <f>50000+MAX(0,G1232-480000)</f>
        <v/>
      </c>
      <c r="W1232" s="21">
        <f>P1232-V1232</f>
        <v/>
      </c>
      <c r="X1232" s="21">
        <f>Q1232-V1232</f>
        <v/>
      </c>
      <c r="Y1232" s="22">
        <f>IF(W1232&lt;0,0.9,LOOKUP(W1232,{0,1950001,3300001,6950001,9000001,18000001,40000001},{0.84895,0.7979,0.6958,0.66517,0.56307,0.4916,0.44055}))</f>
        <v/>
      </c>
      <c r="Z1232" s="22">
        <f>IF(X1232&lt;0,0.9,LOOKUP(X1232,{0,1950001,3300001,6950001,9000001,18000001,40000001},{0.84895,0.7979,0.6958,0.66517,0.56307,0.4916,0.44055}))</f>
        <v/>
      </c>
      <c r="AA1232" s="22">
        <f>IF(W1232&lt;0,0,CHOOSE(MATCH(W1232,{0,1950001,3300001,6950001,9000001},1),5.105/84.895,10.21/79.79,20.42/69.58,23.483/66.517,33.693/56.307))</f>
        <v/>
      </c>
      <c r="AB1232" s="21">
        <f>IF(C1232&lt;=2000,0,(MIN(C1232,ROUNDDOWN(F1232*0.3,0))-2000)*0.1)</f>
        <v/>
      </c>
      <c r="AC1232" s="21">
        <f>IF(C1232&lt;=2000,0,MIN((C1232-2000)*Y1232,(R1232+S1232)*0.2))</f>
        <v/>
      </c>
      <c r="AD1232" s="21">
        <f>IF(C1232&lt;=2000,0,MIN((C1232-2000)*Z1232,(T1232+U1232)*0.2))</f>
        <v/>
      </c>
      <c r="AE1232" s="21">
        <f>AC1232*AA1232</f>
        <v/>
      </c>
      <c r="AF1232" s="21">
        <f>ROUNDDOWN(R1232,-2)+ROUNDDOWN(S1232,-2)</f>
        <v/>
      </c>
      <c r="AG1232" s="21">
        <f>ROUNDDOWN(MAX(0,R1232-(AB1232+AC1232+AE1232)*0.6),-2)+ROUNDDOWN(MAX(0,S1232-(AB1232+AC1232+AE1232)*0.4),-2)</f>
        <v/>
      </c>
      <c r="AH1232" s="21">
        <f>ROUNDDOWN(MAX(0,T1232-(AB1232+AD1232)*0.6),-2)+ROUNDDOWN(MAX(0,U1232-(AB1232+AD1232)*0.4),-2)</f>
        <v/>
      </c>
      <c r="AI1232" s="21">
        <f>ROUNDDOWN(T1232,-2)+ROUNDDOWN(U1232,-2)</f>
        <v/>
      </c>
      <c r="AJ1232" s="21">
        <f>M1232+AF1232</f>
        <v/>
      </c>
      <c r="AK1232" s="21">
        <f>M1232+AG1232</f>
        <v/>
      </c>
      <c r="AL1232" s="21">
        <f>N1232+AH1232</f>
        <v/>
      </c>
      <c r="AM1232" s="21">
        <f>O1232+AI1232</f>
        <v/>
      </c>
      <c r="AN1232" s="21">
        <f>N1232+AI1232</f>
        <v/>
      </c>
      <c r="AO1232" s="21">
        <f>ROUNDDOWN((R1232+S1232)*0.2/Y1232+2000,0)</f>
        <v/>
      </c>
      <c r="AP1232" s="21">
        <f>ROUNDDOWN((T1232+U1232)*0.2/Z1232+2000,0)</f>
        <v/>
      </c>
      <c r="AQ1232" s="21">
        <f>AL1232-AK1232</f>
        <v/>
      </c>
      <c r="AR1232" s="21">
        <f>AM1232-AK1232</f>
        <v/>
      </c>
      <c r="AS1232" s="21">
        <f>AM1232-AL1232</f>
        <v/>
      </c>
      <c r="AT1232" s="21">
        <f>AK1232+C1232-AJ1232</f>
        <v/>
      </c>
      <c r="AU1232" s="21">
        <f>AL1232+C1232-AM1232</f>
        <v/>
      </c>
      <c r="AV1232" s="21">
        <f>AN1232+C1232-AM1232</f>
        <v/>
      </c>
    </row>
    <row r="1233">
      <c r="A1233" t="inlineStr">
        <is>
          <t>医療費の境目</t>
        </is>
      </c>
      <c r="B1233" s="21">
        <f>'3_医療費の境目'!$B$3</f>
        <v/>
      </c>
      <c r="C1233" s="21">
        <f>IF('3_医療費の境目'!$B$4="",AO1233,'3_医療費の境目'!$B$4)</f>
        <v/>
      </c>
      <c r="D1233" s="21">
        <f>'3_医療費の境目'!D1233</f>
        <v/>
      </c>
      <c r="E1233" s="21">
        <f>ROUND(MIN(B1233/12,650000)*12*0.0915+MIN(B1233/12,1390000)*12*(0.0504+0)+B1233*0.005,0)</f>
        <v/>
      </c>
      <c r="F1233" s="21">
        <f>IF(B1233&lt;741000,0,IF(B1233&lt;2191000,B1233-740000,IF(B1233&lt;2193000,1451000,IF(B1233&lt;2196000,1453000,IF(B1233&lt;2200000,1456000,IF(B1233&lt;3600000,ROUND(ROUNDDOWN(B1233/4,-3)*2.8,0)-80000,IF(B1233&lt;6600000,ROUND(ROUNDDOWN(B1233/4,-3)*3.2,0)-440000,IF(B1233&lt;8500000,ROUNDDOWN(B1233*0.9,0)-1100000,B1233-1950000))))))))</f>
        <v/>
      </c>
      <c r="G1233" s="21">
        <f>IF(F1233&gt;23500000,NA(),IF(F1233&lt;=4890000,1040000,IF(F1233&lt;=6550000,670000,620000)))</f>
        <v/>
      </c>
      <c r="H1233" s="21">
        <f>IF(D1233&lt;=0,0,MAX(0,MIN(2000000,D1233-MIN(100000,ROUNDDOWN(F1233*0.05,0)))))</f>
        <v/>
      </c>
      <c r="I1233" s="21">
        <f>IF(C1233&lt;=2000,0,MIN(C1233,ROUNDDOWN(F1233*0.4,0))-2000)</f>
        <v/>
      </c>
      <c r="J1233" s="21">
        <f>MAX(0,ROUNDDOWN(F1233-E1233-G1233,-3))</f>
        <v/>
      </c>
      <c r="K1233" s="21">
        <f>MAX(0,ROUNDDOWN(F1233-E1233-G1233-H1233-I1233,-3))</f>
        <v/>
      </c>
      <c r="L1233" s="21">
        <f>MAX(0,ROUNDDOWN(F1233-E1233-G1233-H1233,-3))</f>
        <v/>
      </c>
      <c r="M1233" s="21">
        <f>IF(J1233&lt;=0,0,ROUNDDOWN((J1233*LOOKUP(J1233,{0,1950001,3300001,6950001,9000001,18000001,40000001},{0.05,0.1,0.2,0.23,0.33,0.4,0.45})-LOOKUP(J1233,{0,1950001,3300001,6950001,9000001,18000001,40000001},{0,97500,427500,636000,1536000,2796000,4796000}))*1.021,-2))</f>
        <v/>
      </c>
      <c r="N1233" s="21">
        <f>IF(K1233&lt;=0,0,ROUNDDOWN((K1233*LOOKUP(K1233,{0,1950001,3300001,6950001,9000001,18000001,40000001},{0.05,0.1,0.2,0.23,0.33,0.4,0.45})-LOOKUP(K1233,{0,1950001,3300001,6950001,9000001,18000001,40000001},{0,97500,427500,636000,1536000,2796000,4796000}))*1.021,-2))</f>
        <v/>
      </c>
      <c r="O1233" s="21">
        <f>IF(L1233&lt;=0,0,ROUNDDOWN((L1233*LOOKUP(L1233,{0,1950001,3300001,6950001,9000001,18000001,40000001},{0.05,0.1,0.2,0.23,0.33,0.4,0.45})-LOOKUP(L1233,{0,1950001,3300001,6950001,9000001,18000001,40000001},{0,97500,427500,636000,1536000,2796000,4796000}))*1.021,-2))</f>
        <v/>
      </c>
      <c r="P1233" s="21">
        <f>MAX(0,ROUNDDOWN(F1233-E1233-430000,-3))</f>
        <v/>
      </c>
      <c r="Q1233" s="21">
        <f>MAX(0,ROUNDDOWN(F1233-E1233-430000-H1233,-3))</f>
        <v/>
      </c>
      <c r="R1233" s="21">
        <f>IF(F1233&lt;=450000,0,MAX(0,P1233*0.06-MIN(50000,P1233)*0.03))</f>
        <v/>
      </c>
      <c r="S1233" s="21">
        <f>IF(F1233&lt;=450000,0,MAX(0,P1233*0.04-MIN(50000,P1233)*0.02))</f>
        <v/>
      </c>
      <c r="T1233" s="21">
        <f>IF(F1233&lt;=450000,0,MAX(0,Q1233*0.06-MIN(50000,Q1233)*0.03))</f>
        <v/>
      </c>
      <c r="U1233" s="21">
        <f>IF(F1233&lt;=450000,0,MAX(0,Q1233*0.04-MIN(50000,Q1233)*0.02))</f>
        <v/>
      </c>
      <c r="V1233" s="21">
        <f>50000+MAX(0,G1233-480000)</f>
        <v/>
      </c>
      <c r="W1233" s="21">
        <f>P1233-V1233</f>
        <v/>
      </c>
      <c r="X1233" s="21">
        <f>Q1233-V1233</f>
        <v/>
      </c>
      <c r="Y1233" s="22">
        <f>IF(W1233&lt;0,0.9,LOOKUP(W1233,{0,1950001,3300001,6950001,9000001,18000001,40000001},{0.84895,0.7979,0.6958,0.66517,0.56307,0.4916,0.44055}))</f>
        <v/>
      </c>
      <c r="Z1233" s="22">
        <f>IF(X1233&lt;0,0.9,LOOKUP(X1233,{0,1950001,3300001,6950001,9000001,18000001,40000001},{0.84895,0.7979,0.6958,0.66517,0.56307,0.4916,0.44055}))</f>
        <v/>
      </c>
      <c r="AA1233" s="22">
        <f>IF(W1233&lt;0,0,CHOOSE(MATCH(W1233,{0,1950001,3300001,6950001,9000001},1),5.105/84.895,10.21/79.79,20.42/69.58,23.483/66.517,33.693/56.307))</f>
        <v/>
      </c>
      <c r="AB1233" s="21">
        <f>IF(C1233&lt;=2000,0,(MIN(C1233,ROUNDDOWN(F1233*0.3,0))-2000)*0.1)</f>
        <v/>
      </c>
      <c r="AC1233" s="21">
        <f>IF(C1233&lt;=2000,0,MIN((C1233-2000)*Y1233,(R1233+S1233)*0.2))</f>
        <v/>
      </c>
      <c r="AD1233" s="21">
        <f>IF(C1233&lt;=2000,0,MIN((C1233-2000)*Z1233,(T1233+U1233)*0.2))</f>
        <v/>
      </c>
      <c r="AE1233" s="21">
        <f>AC1233*AA1233</f>
        <v/>
      </c>
      <c r="AF1233" s="21">
        <f>ROUNDDOWN(R1233,-2)+ROUNDDOWN(S1233,-2)</f>
        <v/>
      </c>
      <c r="AG1233" s="21">
        <f>ROUNDDOWN(MAX(0,R1233-(AB1233+AC1233+AE1233)*0.6),-2)+ROUNDDOWN(MAX(0,S1233-(AB1233+AC1233+AE1233)*0.4),-2)</f>
        <v/>
      </c>
      <c r="AH1233" s="21">
        <f>ROUNDDOWN(MAX(0,T1233-(AB1233+AD1233)*0.6),-2)+ROUNDDOWN(MAX(0,U1233-(AB1233+AD1233)*0.4),-2)</f>
        <v/>
      </c>
      <c r="AI1233" s="21">
        <f>ROUNDDOWN(T1233,-2)+ROUNDDOWN(U1233,-2)</f>
        <v/>
      </c>
      <c r="AJ1233" s="21">
        <f>M1233+AF1233</f>
        <v/>
      </c>
      <c r="AK1233" s="21">
        <f>M1233+AG1233</f>
        <v/>
      </c>
      <c r="AL1233" s="21">
        <f>N1233+AH1233</f>
        <v/>
      </c>
      <c r="AM1233" s="21">
        <f>O1233+AI1233</f>
        <v/>
      </c>
      <c r="AN1233" s="21">
        <f>N1233+AI1233</f>
        <v/>
      </c>
      <c r="AO1233" s="21">
        <f>ROUNDDOWN((R1233+S1233)*0.2/Y1233+2000,0)</f>
        <v/>
      </c>
      <c r="AP1233" s="21">
        <f>ROUNDDOWN((T1233+U1233)*0.2/Z1233+2000,0)</f>
        <v/>
      </c>
      <c r="AQ1233" s="21">
        <f>AL1233-AK1233</f>
        <v/>
      </c>
      <c r="AR1233" s="21">
        <f>AM1233-AK1233</f>
        <v/>
      </c>
      <c r="AS1233" s="21">
        <f>AM1233-AL1233</f>
        <v/>
      </c>
      <c r="AT1233" s="21">
        <f>AK1233+C1233-AJ1233</f>
        <v/>
      </c>
      <c r="AU1233" s="21">
        <f>AL1233+C1233-AM1233</f>
        <v/>
      </c>
      <c r="AV1233" s="21">
        <f>AN1233+C1233-AM1233</f>
        <v/>
      </c>
    </row>
    <row r="1234">
      <c r="A1234" t="inlineStr">
        <is>
          <t>医療費の境目</t>
        </is>
      </c>
      <c r="B1234" s="21">
        <f>'3_医療費の境目'!$B$3</f>
        <v/>
      </c>
      <c r="C1234" s="21">
        <f>IF('3_医療費の境目'!$B$4="",AO1234,'3_医療費の境目'!$B$4)</f>
        <v/>
      </c>
      <c r="D1234" s="21">
        <f>'3_医療費の境目'!D1234</f>
        <v/>
      </c>
      <c r="E1234" s="21">
        <f>ROUND(MIN(B1234/12,650000)*12*0.0915+MIN(B1234/12,1390000)*12*(0.0504+0)+B1234*0.005,0)</f>
        <v/>
      </c>
      <c r="F1234" s="21">
        <f>IF(B1234&lt;741000,0,IF(B1234&lt;2191000,B1234-740000,IF(B1234&lt;2193000,1451000,IF(B1234&lt;2196000,1453000,IF(B1234&lt;2200000,1456000,IF(B1234&lt;3600000,ROUND(ROUNDDOWN(B1234/4,-3)*2.8,0)-80000,IF(B1234&lt;6600000,ROUND(ROUNDDOWN(B1234/4,-3)*3.2,0)-440000,IF(B1234&lt;8500000,ROUNDDOWN(B1234*0.9,0)-1100000,B1234-1950000))))))))</f>
        <v/>
      </c>
      <c r="G1234" s="21">
        <f>IF(F1234&gt;23500000,NA(),IF(F1234&lt;=4890000,1040000,IF(F1234&lt;=6550000,670000,620000)))</f>
        <v/>
      </c>
      <c r="H1234" s="21">
        <f>IF(D1234&lt;=0,0,MAX(0,MIN(2000000,D1234-MIN(100000,ROUNDDOWN(F1234*0.05,0)))))</f>
        <v/>
      </c>
      <c r="I1234" s="21">
        <f>IF(C1234&lt;=2000,0,MIN(C1234,ROUNDDOWN(F1234*0.4,0))-2000)</f>
        <v/>
      </c>
      <c r="J1234" s="21">
        <f>MAX(0,ROUNDDOWN(F1234-E1234-G1234,-3))</f>
        <v/>
      </c>
      <c r="K1234" s="21">
        <f>MAX(0,ROUNDDOWN(F1234-E1234-G1234-H1234-I1234,-3))</f>
        <v/>
      </c>
      <c r="L1234" s="21">
        <f>MAX(0,ROUNDDOWN(F1234-E1234-G1234-H1234,-3))</f>
        <v/>
      </c>
      <c r="M1234" s="21">
        <f>IF(J1234&lt;=0,0,ROUNDDOWN((J1234*LOOKUP(J1234,{0,1950001,3300001,6950001,9000001,18000001,40000001},{0.05,0.1,0.2,0.23,0.33,0.4,0.45})-LOOKUP(J1234,{0,1950001,3300001,6950001,9000001,18000001,40000001},{0,97500,427500,636000,1536000,2796000,4796000}))*1.021,-2))</f>
        <v/>
      </c>
      <c r="N1234" s="21">
        <f>IF(K1234&lt;=0,0,ROUNDDOWN((K1234*LOOKUP(K1234,{0,1950001,3300001,6950001,9000001,18000001,40000001},{0.05,0.1,0.2,0.23,0.33,0.4,0.45})-LOOKUP(K1234,{0,1950001,3300001,6950001,9000001,18000001,40000001},{0,97500,427500,636000,1536000,2796000,4796000}))*1.021,-2))</f>
        <v/>
      </c>
      <c r="O1234" s="21">
        <f>IF(L1234&lt;=0,0,ROUNDDOWN((L1234*LOOKUP(L1234,{0,1950001,3300001,6950001,9000001,18000001,40000001},{0.05,0.1,0.2,0.23,0.33,0.4,0.45})-LOOKUP(L1234,{0,1950001,3300001,6950001,9000001,18000001,40000001},{0,97500,427500,636000,1536000,2796000,4796000}))*1.021,-2))</f>
        <v/>
      </c>
      <c r="P1234" s="21">
        <f>MAX(0,ROUNDDOWN(F1234-E1234-430000,-3))</f>
        <v/>
      </c>
      <c r="Q1234" s="21">
        <f>MAX(0,ROUNDDOWN(F1234-E1234-430000-H1234,-3))</f>
        <v/>
      </c>
      <c r="R1234" s="21">
        <f>IF(F1234&lt;=450000,0,MAX(0,P1234*0.06-MIN(50000,P1234)*0.03))</f>
        <v/>
      </c>
      <c r="S1234" s="21">
        <f>IF(F1234&lt;=450000,0,MAX(0,P1234*0.04-MIN(50000,P1234)*0.02))</f>
        <v/>
      </c>
      <c r="T1234" s="21">
        <f>IF(F1234&lt;=450000,0,MAX(0,Q1234*0.06-MIN(50000,Q1234)*0.03))</f>
        <v/>
      </c>
      <c r="U1234" s="21">
        <f>IF(F1234&lt;=450000,0,MAX(0,Q1234*0.04-MIN(50000,Q1234)*0.02))</f>
        <v/>
      </c>
      <c r="V1234" s="21">
        <f>50000+MAX(0,G1234-480000)</f>
        <v/>
      </c>
      <c r="W1234" s="21">
        <f>P1234-V1234</f>
        <v/>
      </c>
      <c r="X1234" s="21">
        <f>Q1234-V1234</f>
        <v/>
      </c>
      <c r="Y1234" s="22">
        <f>IF(W1234&lt;0,0.9,LOOKUP(W1234,{0,1950001,3300001,6950001,9000001,18000001,40000001},{0.84895,0.7979,0.6958,0.66517,0.56307,0.4916,0.44055}))</f>
        <v/>
      </c>
      <c r="Z1234" s="22">
        <f>IF(X1234&lt;0,0.9,LOOKUP(X1234,{0,1950001,3300001,6950001,9000001,18000001,40000001},{0.84895,0.7979,0.6958,0.66517,0.56307,0.4916,0.44055}))</f>
        <v/>
      </c>
      <c r="AA1234" s="22">
        <f>IF(W1234&lt;0,0,CHOOSE(MATCH(W1234,{0,1950001,3300001,6950001,9000001},1),5.105/84.895,10.21/79.79,20.42/69.58,23.483/66.517,33.693/56.307))</f>
        <v/>
      </c>
      <c r="AB1234" s="21">
        <f>IF(C1234&lt;=2000,0,(MIN(C1234,ROUNDDOWN(F1234*0.3,0))-2000)*0.1)</f>
        <v/>
      </c>
      <c r="AC1234" s="21">
        <f>IF(C1234&lt;=2000,0,MIN((C1234-2000)*Y1234,(R1234+S1234)*0.2))</f>
        <v/>
      </c>
      <c r="AD1234" s="21">
        <f>IF(C1234&lt;=2000,0,MIN((C1234-2000)*Z1234,(T1234+U1234)*0.2))</f>
        <v/>
      </c>
      <c r="AE1234" s="21">
        <f>AC1234*AA1234</f>
        <v/>
      </c>
      <c r="AF1234" s="21">
        <f>ROUNDDOWN(R1234,-2)+ROUNDDOWN(S1234,-2)</f>
        <v/>
      </c>
      <c r="AG1234" s="21">
        <f>ROUNDDOWN(MAX(0,R1234-(AB1234+AC1234+AE1234)*0.6),-2)+ROUNDDOWN(MAX(0,S1234-(AB1234+AC1234+AE1234)*0.4),-2)</f>
        <v/>
      </c>
      <c r="AH1234" s="21">
        <f>ROUNDDOWN(MAX(0,T1234-(AB1234+AD1234)*0.6),-2)+ROUNDDOWN(MAX(0,U1234-(AB1234+AD1234)*0.4),-2)</f>
        <v/>
      </c>
      <c r="AI1234" s="21">
        <f>ROUNDDOWN(T1234,-2)+ROUNDDOWN(U1234,-2)</f>
        <v/>
      </c>
      <c r="AJ1234" s="21">
        <f>M1234+AF1234</f>
        <v/>
      </c>
      <c r="AK1234" s="21">
        <f>M1234+AG1234</f>
        <v/>
      </c>
      <c r="AL1234" s="21">
        <f>N1234+AH1234</f>
        <v/>
      </c>
      <c r="AM1234" s="21">
        <f>O1234+AI1234</f>
        <v/>
      </c>
      <c r="AN1234" s="21">
        <f>N1234+AI1234</f>
        <v/>
      </c>
      <c r="AO1234" s="21">
        <f>ROUNDDOWN((R1234+S1234)*0.2/Y1234+2000,0)</f>
        <v/>
      </c>
      <c r="AP1234" s="21">
        <f>ROUNDDOWN((T1234+U1234)*0.2/Z1234+2000,0)</f>
        <v/>
      </c>
      <c r="AQ1234" s="21">
        <f>AL1234-AK1234</f>
        <v/>
      </c>
      <c r="AR1234" s="21">
        <f>AM1234-AK1234</f>
        <v/>
      </c>
      <c r="AS1234" s="21">
        <f>AM1234-AL1234</f>
        <v/>
      </c>
      <c r="AT1234" s="21">
        <f>AK1234+C1234-AJ1234</f>
        <v/>
      </c>
      <c r="AU1234" s="21">
        <f>AL1234+C1234-AM1234</f>
        <v/>
      </c>
      <c r="AV1234" s="21">
        <f>AN1234+C1234-AM1234</f>
        <v/>
      </c>
    </row>
    <row r="1235">
      <c r="A1235" t="inlineStr">
        <is>
          <t>医療費の境目</t>
        </is>
      </c>
      <c r="B1235" s="21">
        <f>'3_医療費の境目'!$B$3</f>
        <v/>
      </c>
      <c r="C1235" s="21">
        <f>IF('3_医療費の境目'!$B$4="",AO1235,'3_医療費の境目'!$B$4)</f>
        <v/>
      </c>
      <c r="D1235" s="21">
        <f>'3_医療費の境目'!D1235</f>
        <v/>
      </c>
      <c r="E1235" s="21">
        <f>ROUND(MIN(B1235/12,650000)*12*0.0915+MIN(B1235/12,1390000)*12*(0.0504+0)+B1235*0.005,0)</f>
        <v/>
      </c>
      <c r="F1235" s="21">
        <f>IF(B1235&lt;741000,0,IF(B1235&lt;2191000,B1235-740000,IF(B1235&lt;2193000,1451000,IF(B1235&lt;2196000,1453000,IF(B1235&lt;2200000,1456000,IF(B1235&lt;3600000,ROUND(ROUNDDOWN(B1235/4,-3)*2.8,0)-80000,IF(B1235&lt;6600000,ROUND(ROUNDDOWN(B1235/4,-3)*3.2,0)-440000,IF(B1235&lt;8500000,ROUNDDOWN(B1235*0.9,0)-1100000,B1235-1950000))))))))</f>
        <v/>
      </c>
      <c r="G1235" s="21">
        <f>IF(F1235&gt;23500000,NA(),IF(F1235&lt;=4890000,1040000,IF(F1235&lt;=6550000,670000,620000)))</f>
        <v/>
      </c>
      <c r="H1235" s="21">
        <f>IF(D1235&lt;=0,0,MAX(0,MIN(2000000,D1235-MIN(100000,ROUNDDOWN(F1235*0.05,0)))))</f>
        <v/>
      </c>
      <c r="I1235" s="21">
        <f>IF(C1235&lt;=2000,0,MIN(C1235,ROUNDDOWN(F1235*0.4,0))-2000)</f>
        <v/>
      </c>
      <c r="J1235" s="21">
        <f>MAX(0,ROUNDDOWN(F1235-E1235-G1235,-3))</f>
        <v/>
      </c>
      <c r="K1235" s="21">
        <f>MAX(0,ROUNDDOWN(F1235-E1235-G1235-H1235-I1235,-3))</f>
        <v/>
      </c>
      <c r="L1235" s="21">
        <f>MAX(0,ROUNDDOWN(F1235-E1235-G1235-H1235,-3))</f>
        <v/>
      </c>
      <c r="M1235" s="21">
        <f>IF(J1235&lt;=0,0,ROUNDDOWN((J1235*LOOKUP(J1235,{0,1950001,3300001,6950001,9000001,18000001,40000001},{0.05,0.1,0.2,0.23,0.33,0.4,0.45})-LOOKUP(J1235,{0,1950001,3300001,6950001,9000001,18000001,40000001},{0,97500,427500,636000,1536000,2796000,4796000}))*1.021,-2))</f>
        <v/>
      </c>
      <c r="N1235" s="21">
        <f>IF(K1235&lt;=0,0,ROUNDDOWN((K1235*LOOKUP(K1235,{0,1950001,3300001,6950001,9000001,18000001,40000001},{0.05,0.1,0.2,0.23,0.33,0.4,0.45})-LOOKUP(K1235,{0,1950001,3300001,6950001,9000001,18000001,40000001},{0,97500,427500,636000,1536000,2796000,4796000}))*1.021,-2))</f>
        <v/>
      </c>
      <c r="O1235" s="21">
        <f>IF(L1235&lt;=0,0,ROUNDDOWN((L1235*LOOKUP(L1235,{0,1950001,3300001,6950001,9000001,18000001,40000001},{0.05,0.1,0.2,0.23,0.33,0.4,0.45})-LOOKUP(L1235,{0,1950001,3300001,6950001,9000001,18000001,40000001},{0,97500,427500,636000,1536000,2796000,4796000}))*1.021,-2))</f>
        <v/>
      </c>
      <c r="P1235" s="21">
        <f>MAX(0,ROUNDDOWN(F1235-E1235-430000,-3))</f>
        <v/>
      </c>
      <c r="Q1235" s="21">
        <f>MAX(0,ROUNDDOWN(F1235-E1235-430000-H1235,-3))</f>
        <v/>
      </c>
      <c r="R1235" s="21">
        <f>IF(F1235&lt;=450000,0,MAX(0,P1235*0.06-MIN(50000,P1235)*0.03))</f>
        <v/>
      </c>
      <c r="S1235" s="21">
        <f>IF(F1235&lt;=450000,0,MAX(0,P1235*0.04-MIN(50000,P1235)*0.02))</f>
        <v/>
      </c>
      <c r="T1235" s="21">
        <f>IF(F1235&lt;=450000,0,MAX(0,Q1235*0.06-MIN(50000,Q1235)*0.03))</f>
        <v/>
      </c>
      <c r="U1235" s="21">
        <f>IF(F1235&lt;=450000,0,MAX(0,Q1235*0.04-MIN(50000,Q1235)*0.02))</f>
        <v/>
      </c>
      <c r="V1235" s="21">
        <f>50000+MAX(0,G1235-480000)</f>
        <v/>
      </c>
      <c r="W1235" s="21">
        <f>P1235-V1235</f>
        <v/>
      </c>
      <c r="X1235" s="21">
        <f>Q1235-V1235</f>
        <v/>
      </c>
      <c r="Y1235" s="22">
        <f>IF(W1235&lt;0,0.9,LOOKUP(W1235,{0,1950001,3300001,6950001,9000001,18000001,40000001},{0.84895,0.7979,0.6958,0.66517,0.56307,0.4916,0.44055}))</f>
        <v/>
      </c>
      <c r="Z1235" s="22">
        <f>IF(X1235&lt;0,0.9,LOOKUP(X1235,{0,1950001,3300001,6950001,9000001,18000001,40000001},{0.84895,0.7979,0.6958,0.66517,0.56307,0.4916,0.44055}))</f>
        <v/>
      </c>
      <c r="AA1235" s="22">
        <f>IF(W1235&lt;0,0,CHOOSE(MATCH(W1235,{0,1950001,3300001,6950001,9000001},1),5.105/84.895,10.21/79.79,20.42/69.58,23.483/66.517,33.693/56.307))</f>
        <v/>
      </c>
      <c r="AB1235" s="21">
        <f>IF(C1235&lt;=2000,0,(MIN(C1235,ROUNDDOWN(F1235*0.3,0))-2000)*0.1)</f>
        <v/>
      </c>
      <c r="AC1235" s="21">
        <f>IF(C1235&lt;=2000,0,MIN((C1235-2000)*Y1235,(R1235+S1235)*0.2))</f>
        <v/>
      </c>
      <c r="AD1235" s="21">
        <f>IF(C1235&lt;=2000,0,MIN((C1235-2000)*Z1235,(T1235+U1235)*0.2))</f>
        <v/>
      </c>
      <c r="AE1235" s="21">
        <f>AC1235*AA1235</f>
        <v/>
      </c>
      <c r="AF1235" s="21">
        <f>ROUNDDOWN(R1235,-2)+ROUNDDOWN(S1235,-2)</f>
        <v/>
      </c>
      <c r="AG1235" s="21">
        <f>ROUNDDOWN(MAX(0,R1235-(AB1235+AC1235+AE1235)*0.6),-2)+ROUNDDOWN(MAX(0,S1235-(AB1235+AC1235+AE1235)*0.4),-2)</f>
        <v/>
      </c>
      <c r="AH1235" s="21">
        <f>ROUNDDOWN(MAX(0,T1235-(AB1235+AD1235)*0.6),-2)+ROUNDDOWN(MAX(0,U1235-(AB1235+AD1235)*0.4),-2)</f>
        <v/>
      </c>
      <c r="AI1235" s="21">
        <f>ROUNDDOWN(T1235,-2)+ROUNDDOWN(U1235,-2)</f>
        <v/>
      </c>
      <c r="AJ1235" s="21">
        <f>M1235+AF1235</f>
        <v/>
      </c>
      <c r="AK1235" s="21">
        <f>M1235+AG1235</f>
        <v/>
      </c>
      <c r="AL1235" s="21">
        <f>N1235+AH1235</f>
        <v/>
      </c>
      <c r="AM1235" s="21">
        <f>O1235+AI1235</f>
        <v/>
      </c>
      <c r="AN1235" s="21">
        <f>N1235+AI1235</f>
        <v/>
      </c>
      <c r="AO1235" s="21">
        <f>ROUNDDOWN((R1235+S1235)*0.2/Y1235+2000,0)</f>
        <v/>
      </c>
      <c r="AP1235" s="21">
        <f>ROUNDDOWN((T1235+U1235)*0.2/Z1235+2000,0)</f>
        <v/>
      </c>
      <c r="AQ1235" s="21">
        <f>AL1235-AK1235</f>
        <v/>
      </c>
      <c r="AR1235" s="21">
        <f>AM1235-AK1235</f>
        <v/>
      </c>
      <c r="AS1235" s="21">
        <f>AM1235-AL1235</f>
        <v/>
      </c>
      <c r="AT1235" s="21">
        <f>AK1235+C1235-AJ1235</f>
        <v/>
      </c>
      <c r="AU1235" s="21">
        <f>AL1235+C1235-AM1235</f>
        <v/>
      </c>
      <c r="AV1235" s="21">
        <f>AN1235+C1235-AM1235</f>
        <v/>
      </c>
    </row>
    <row r="1236">
      <c r="A1236" t="inlineStr">
        <is>
          <t>医療費の境目</t>
        </is>
      </c>
      <c r="B1236" s="21">
        <f>'3_医療費の境目'!$B$3</f>
        <v/>
      </c>
      <c r="C1236" s="21">
        <f>IF('3_医療費の境目'!$B$4="",AO1236,'3_医療費の境目'!$B$4)</f>
        <v/>
      </c>
      <c r="D1236" s="21">
        <f>'3_医療費の境目'!D1236</f>
        <v/>
      </c>
      <c r="E1236" s="21">
        <f>ROUND(MIN(B1236/12,650000)*12*0.0915+MIN(B1236/12,1390000)*12*(0.0504+0)+B1236*0.005,0)</f>
        <v/>
      </c>
      <c r="F1236" s="21">
        <f>IF(B1236&lt;741000,0,IF(B1236&lt;2191000,B1236-740000,IF(B1236&lt;2193000,1451000,IF(B1236&lt;2196000,1453000,IF(B1236&lt;2200000,1456000,IF(B1236&lt;3600000,ROUND(ROUNDDOWN(B1236/4,-3)*2.8,0)-80000,IF(B1236&lt;6600000,ROUND(ROUNDDOWN(B1236/4,-3)*3.2,0)-440000,IF(B1236&lt;8500000,ROUNDDOWN(B1236*0.9,0)-1100000,B1236-1950000))))))))</f>
        <v/>
      </c>
      <c r="G1236" s="21">
        <f>IF(F1236&gt;23500000,NA(),IF(F1236&lt;=4890000,1040000,IF(F1236&lt;=6550000,670000,620000)))</f>
        <v/>
      </c>
      <c r="H1236" s="21">
        <f>IF(D1236&lt;=0,0,MAX(0,MIN(2000000,D1236-MIN(100000,ROUNDDOWN(F1236*0.05,0)))))</f>
        <v/>
      </c>
      <c r="I1236" s="21">
        <f>IF(C1236&lt;=2000,0,MIN(C1236,ROUNDDOWN(F1236*0.4,0))-2000)</f>
        <v/>
      </c>
      <c r="J1236" s="21">
        <f>MAX(0,ROUNDDOWN(F1236-E1236-G1236,-3))</f>
        <v/>
      </c>
      <c r="K1236" s="21">
        <f>MAX(0,ROUNDDOWN(F1236-E1236-G1236-H1236-I1236,-3))</f>
        <v/>
      </c>
      <c r="L1236" s="21">
        <f>MAX(0,ROUNDDOWN(F1236-E1236-G1236-H1236,-3))</f>
        <v/>
      </c>
      <c r="M1236" s="21">
        <f>IF(J1236&lt;=0,0,ROUNDDOWN((J1236*LOOKUP(J1236,{0,1950001,3300001,6950001,9000001,18000001,40000001},{0.05,0.1,0.2,0.23,0.33,0.4,0.45})-LOOKUP(J1236,{0,1950001,3300001,6950001,9000001,18000001,40000001},{0,97500,427500,636000,1536000,2796000,4796000}))*1.021,-2))</f>
        <v/>
      </c>
      <c r="N1236" s="21">
        <f>IF(K1236&lt;=0,0,ROUNDDOWN((K1236*LOOKUP(K1236,{0,1950001,3300001,6950001,9000001,18000001,40000001},{0.05,0.1,0.2,0.23,0.33,0.4,0.45})-LOOKUP(K1236,{0,1950001,3300001,6950001,9000001,18000001,40000001},{0,97500,427500,636000,1536000,2796000,4796000}))*1.021,-2))</f>
        <v/>
      </c>
      <c r="O1236" s="21">
        <f>IF(L1236&lt;=0,0,ROUNDDOWN((L1236*LOOKUP(L1236,{0,1950001,3300001,6950001,9000001,18000001,40000001},{0.05,0.1,0.2,0.23,0.33,0.4,0.45})-LOOKUP(L1236,{0,1950001,3300001,6950001,9000001,18000001,40000001},{0,97500,427500,636000,1536000,2796000,4796000}))*1.021,-2))</f>
        <v/>
      </c>
      <c r="P1236" s="21">
        <f>MAX(0,ROUNDDOWN(F1236-E1236-430000,-3))</f>
        <v/>
      </c>
      <c r="Q1236" s="21">
        <f>MAX(0,ROUNDDOWN(F1236-E1236-430000-H1236,-3))</f>
        <v/>
      </c>
      <c r="R1236" s="21">
        <f>IF(F1236&lt;=450000,0,MAX(0,P1236*0.06-MIN(50000,P1236)*0.03))</f>
        <v/>
      </c>
      <c r="S1236" s="21">
        <f>IF(F1236&lt;=450000,0,MAX(0,P1236*0.04-MIN(50000,P1236)*0.02))</f>
        <v/>
      </c>
      <c r="T1236" s="21">
        <f>IF(F1236&lt;=450000,0,MAX(0,Q1236*0.06-MIN(50000,Q1236)*0.03))</f>
        <v/>
      </c>
      <c r="U1236" s="21">
        <f>IF(F1236&lt;=450000,0,MAX(0,Q1236*0.04-MIN(50000,Q1236)*0.02))</f>
        <v/>
      </c>
      <c r="V1236" s="21">
        <f>50000+MAX(0,G1236-480000)</f>
        <v/>
      </c>
      <c r="W1236" s="21">
        <f>P1236-V1236</f>
        <v/>
      </c>
      <c r="X1236" s="21">
        <f>Q1236-V1236</f>
        <v/>
      </c>
      <c r="Y1236" s="22">
        <f>IF(W1236&lt;0,0.9,LOOKUP(W1236,{0,1950001,3300001,6950001,9000001,18000001,40000001},{0.84895,0.7979,0.6958,0.66517,0.56307,0.4916,0.44055}))</f>
        <v/>
      </c>
      <c r="Z1236" s="22">
        <f>IF(X1236&lt;0,0.9,LOOKUP(X1236,{0,1950001,3300001,6950001,9000001,18000001,40000001},{0.84895,0.7979,0.6958,0.66517,0.56307,0.4916,0.44055}))</f>
        <v/>
      </c>
      <c r="AA1236" s="22">
        <f>IF(W1236&lt;0,0,CHOOSE(MATCH(W1236,{0,1950001,3300001,6950001,9000001},1),5.105/84.895,10.21/79.79,20.42/69.58,23.483/66.517,33.693/56.307))</f>
        <v/>
      </c>
      <c r="AB1236" s="21">
        <f>IF(C1236&lt;=2000,0,(MIN(C1236,ROUNDDOWN(F1236*0.3,0))-2000)*0.1)</f>
        <v/>
      </c>
      <c r="AC1236" s="21">
        <f>IF(C1236&lt;=2000,0,MIN((C1236-2000)*Y1236,(R1236+S1236)*0.2))</f>
        <v/>
      </c>
      <c r="AD1236" s="21">
        <f>IF(C1236&lt;=2000,0,MIN((C1236-2000)*Z1236,(T1236+U1236)*0.2))</f>
        <v/>
      </c>
      <c r="AE1236" s="21">
        <f>AC1236*AA1236</f>
        <v/>
      </c>
      <c r="AF1236" s="21">
        <f>ROUNDDOWN(R1236,-2)+ROUNDDOWN(S1236,-2)</f>
        <v/>
      </c>
      <c r="AG1236" s="21">
        <f>ROUNDDOWN(MAX(0,R1236-(AB1236+AC1236+AE1236)*0.6),-2)+ROUNDDOWN(MAX(0,S1236-(AB1236+AC1236+AE1236)*0.4),-2)</f>
        <v/>
      </c>
      <c r="AH1236" s="21">
        <f>ROUNDDOWN(MAX(0,T1236-(AB1236+AD1236)*0.6),-2)+ROUNDDOWN(MAX(0,U1236-(AB1236+AD1236)*0.4),-2)</f>
        <v/>
      </c>
      <c r="AI1236" s="21">
        <f>ROUNDDOWN(T1236,-2)+ROUNDDOWN(U1236,-2)</f>
        <v/>
      </c>
      <c r="AJ1236" s="21">
        <f>M1236+AF1236</f>
        <v/>
      </c>
      <c r="AK1236" s="21">
        <f>M1236+AG1236</f>
        <v/>
      </c>
      <c r="AL1236" s="21">
        <f>N1236+AH1236</f>
        <v/>
      </c>
      <c r="AM1236" s="21">
        <f>O1236+AI1236</f>
        <v/>
      </c>
      <c r="AN1236" s="21">
        <f>N1236+AI1236</f>
        <v/>
      </c>
      <c r="AO1236" s="21">
        <f>ROUNDDOWN((R1236+S1236)*0.2/Y1236+2000,0)</f>
        <v/>
      </c>
      <c r="AP1236" s="21">
        <f>ROUNDDOWN((T1236+U1236)*0.2/Z1236+2000,0)</f>
        <v/>
      </c>
      <c r="AQ1236" s="21">
        <f>AL1236-AK1236</f>
        <v/>
      </c>
      <c r="AR1236" s="21">
        <f>AM1236-AK1236</f>
        <v/>
      </c>
      <c r="AS1236" s="21">
        <f>AM1236-AL1236</f>
        <v/>
      </c>
      <c r="AT1236" s="21">
        <f>AK1236+C1236-AJ1236</f>
        <v/>
      </c>
      <c r="AU1236" s="21">
        <f>AL1236+C1236-AM1236</f>
        <v/>
      </c>
      <c r="AV1236" s="21">
        <f>AN1236+C1236-AM1236</f>
        <v/>
      </c>
    </row>
    <row r="1237">
      <c r="A1237" t="inlineStr">
        <is>
          <t>医療費の境目</t>
        </is>
      </c>
      <c r="B1237" s="21">
        <f>'3_医療費の境目'!$B$3</f>
        <v/>
      </c>
      <c r="C1237" s="21">
        <f>IF('3_医療費の境目'!$B$4="",AO1237,'3_医療費の境目'!$B$4)</f>
        <v/>
      </c>
      <c r="D1237" s="21">
        <f>'3_医療費の境目'!D1237</f>
        <v/>
      </c>
      <c r="E1237" s="21">
        <f>ROUND(MIN(B1237/12,650000)*12*0.0915+MIN(B1237/12,1390000)*12*(0.0504+0)+B1237*0.005,0)</f>
        <v/>
      </c>
      <c r="F1237" s="21">
        <f>IF(B1237&lt;741000,0,IF(B1237&lt;2191000,B1237-740000,IF(B1237&lt;2193000,1451000,IF(B1237&lt;2196000,1453000,IF(B1237&lt;2200000,1456000,IF(B1237&lt;3600000,ROUND(ROUNDDOWN(B1237/4,-3)*2.8,0)-80000,IF(B1237&lt;6600000,ROUND(ROUNDDOWN(B1237/4,-3)*3.2,0)-440000,IF(B1237&lt;8500000,ROUNDDOWN(B1237*0.9,0)-1100000,B1237-1950000))))))))</f>
        <v/>
      </c>
      <c r="G1237" s="21">
        <f>IF(F1237&gt;23500000,NA(),IF(F1237&lt;=4890000,1040000,IF(F1237&lt;=6550000,670000,620000)))</f>
        <v/>
      </c>
      <c r="H1237" s="21">
        <f>IF(D1237&lt;=0,0,MAX(0,MIN(2000000,D1237-MIN(100000,ROUNDDOWN(F1237*0.05,0)))))</f>
        <v/>
      </c>
      <c r="I1237" s="21">
        <f>IF(C1237&lt;=2000,0,MIN(C1237,ROUNDDOWN(F1237*0.4,0))-2000)</f>
        <v/>
      </c>
      <c r="J1237" s="21">
        <f>MAX(0,ROUNDDOWN(F1237-E1237-G1237,-3))</f>
        <v/>
      </c>
      <c r="K1237" s="21">
        <f>MAX(0,ROUNDDOWN(F1237-E1237-G1237-H1237-I1237,-3))</f>
        <v/>
      </c>
      <c r="L1237" s="21">
        <f>MAX(0,ROUNDDOWN(F1237-E1237-G1237-H1237,-3))</f>
        <v/>
      </c>
      <c r="M1237" s="21">
        <f>IF(J1237&lt;=0,0,ROUNDDOWN((J1237*LOOKUP(J1237,{0,1950001,3300001,6950001,9000001,18000001,40000001},{0.05,0.1,0.2,0.23,0.33,0.4,0.45})-LOOKUP(J1237,{0,1950001,3300001,6950001,9000001,18000001,40000001},{0,97500,427500,636000,1536000,2796000,4796000}))*1.021,-2))</f>
        <v/>
      </c>
      <c r="N1237" s="21">
        <f>IF(K1237&lt;=0,0,ROUNDDOWN((K1237*LOOKUP(K1237,{0,1950001,3300001,6950001,9000001,18000001,40000001},{0.05,0.1,0.2,0.23,0.33,0.4,0.45})-LOOKUP(K1237,{0,1950001,3300001,6950001,9000001,18000001,40000001},{0,97500,427500,636000,1536000,2796000,4796000}))*1.021,-2))</f>
        <v/>
      </c>
      <c r="O1237" s="21">
        <f>IF(L1237&lt;=0,0,ROUNDDOWN((L1237*LOOKUP(L1237,{0,1950001,3300001,6950001,9000001,18000001,40000001},{0.05,0.1,0.2,0.23,0.33,0.4,0.45})-LOOKUP(L1237,{0,1950001,3300001,6950001,9000001,18000001,40000001},{0,97500,427500,636000,1536000,2796000,4796000}))*1.021,-2))</f>
        <v/>
      </c>
      <c r="P1237" s="21">
        <f>MAX(0,ROUNDDOWN(F1237-E1237-430000,-3))</f>
        <v/>
      </c>
      <c r="Q1237" s="21">
        <f>MAX(0,ROUNDDOWN(F1237-E1237-430000-H1237,-3))</f>
        <v/>
      </c>
      <c r="R1237" s="21">
        <f>IF(F1237&lt;=450000,0,MAX(0,P1237*0.06-MIN(50000,P1237)*0.03))</f>
        <v/>
      </c>
      <c r="S1237" s="21">
        <f>IF(F1237&lt;=450000,0,MAX(0,P1237*0.04-MIN(50000,P1237)*0.02))</f>
        <v/>
      </c>
      <c r="T1237" s="21">
        <f>IF(F1237&lt;=450000,0,MAX(0,Q1237*0.06-MIN(50000,Q1237)*0.03))</f>
        <v/>
      </c>
      <c r="U1237" s="21">
        <f>IF(F1237&lt;=450000,0,MAX(0,Q1237*0.04-MIN(50000,Q1237)*0.02))</f>
        <v/>
      </c>
      <c r="V1237" s="21">
        <f>50000+MAX(0,G1237-480000)</f>
        <v/>
      </c>
      <c r="W1237" s="21">
        <f>P1237-V1237</f>
        <v/>
      </c>
      <c r="X1237" s="21">
        <f>Q1237-V1237</f>
        <v/>
      </c>
      <c r="Y1237" s="22">
        <f>IF(W1237&lt;0,0.9,LOOKUP(W1237,{0,1950001,3300001,6950001,9000001,18000001,40000001},{0.84895,0.7979,0.6958,0.66517,0.56307,0.4916,0.44055}))</f>
        <v/>
      </c>
      <c r="Z1237" s="22">
        <f>IF(X1237&lt;0,0.9,LOOKUP(X1237,{0,1950001,3300001,6950001,9000001,18000001,40000001},{0.84895,0.7979,0.6958,0.66517,0.56307,0.4916,0.44055}))</f>
        <v/>
      </c>
      <c r="AA1237" s="22">
        <f>IF(W1237&lt;0,0,CHOOSE(MATCH(W1237,{0,1950001,3300001,6950001,9000001},1),5.105/84.895,10.21/79.79,20.42/69.58,23.483/66.517,33.693/56.307))</f>
        <v/>
      </c>
      <c r="AB1237" s="21">
        <f>IF(C1237&lt;=2000,0,(MIN(C1237,ROUNDDOWN(F1237*0.3,0))-2000)*0.1)</f>
        <v/>
      </c>
      <c r="AC1237" s="21">
        <f>IF(C1237&lt;=2000,0,MIN((C1237-2000)*Y1237,(R1237+S1237)*0.2))</f>
        <v/>
      </c>
      <c r="AD1237" s="21">
        <f>IF(C1237&lt;=2000,0,MIN((C1237-2000)*Z1237,(T1237+U1237)*0.2))</f>
        <v/>
      </c>
      <c r="AE1237" s="21">
        <f>AC1237*AA1237</f>
        <v/>
      </c>
      <c r="AF1237" s="21">
        <f>ROUNDDOWN(R1237,-2)+ROUNDDOWN(S1237,-2)</f>
        <v/>
      </c>
      <c r="AG1237" s="21">
        <f>ROUNDDOWN(MAX(0,R1237-(AB1237+AC1237+AE1237)*0.6),-2)+ROUNDDOWN(MAX(0,S1237-(AB1237+AC1237+AE1237)*0.4),-2)</f>
        <v/>
      </c>
      <c r="AH1237" s="21">
        <f>ROUNDDOWN(MAX(0,T1237-(AB1237+AD1237)*0.6),-2)+ROUNDDOWN(MAX(0,U1237-(AB1237+AD1237)*0.4),-2)</f>
        <v/>
      </c>
      <c r="AI1237" s="21">
        <f>ROUNDDOWN(T1237,-2)+ROUNDDOWN(U1237,-2)</f>
        <v/>
      </c>
      <c r="AJ1237" s="21">
        <f>M1237+AF1237</f>
        <v/>
      </c>
      <c r="AK1237" s="21">
        <f>M1237+AG1237</f>
        <v/>
      </c>
      <c r="AL1237" s="21">
        <f>N1237+AH1237</f>
        <v/>
      </c>
      <c r="AM1237" s="21">
        <f>O1237+AI1237</f>
        <v/>
      </c>
      <c r="AN1237" s="21">
        <f>N1237+AI1237</f>
        <v/>
      </c>
      <c r="AO1237" s="21">
        <f>ROUNDDOWN((R1237+S1237)*0.2/Y1237+2000,0)</f>
        <v/>
      </c>
      <c r="AP1237" s="21">
        <f>ROUNDDOWN((T1237+U1237)*0.2/Z1237+2000,0)</f>
        <v/>
      </c>
      <c r="AQ1237" s="21">
        <f>AL1237-AK1237</f>
        <v/>
      </c>
      <c r="AR1237" s="21">
        <f>AM1237-AK1237</f>
        <v/>
      </c>
      <c r="AS1237" s="21">
        <f>AM1237-AL1237</f>
        <v/>
      </c>
      <c r="AT1237" s="21">
        <f>AK1237+C1237-AJ1237</f>
        <v/>
      </c>
      <c r="AU1237" s="21">
        <f>AL1237+C1237-AM1237</f>
        <v/>
      </c>
      <c r="AV1237" s="21">
        <f>AN1237+C1237-AM1237</f>
        <v/>
      </c>
    </row>
    <row r="1238">
      <c r="A1238" t="inlineStr">
        <is>
          <t>医療費の境目</t>
        </is>
      </c>
      <c r="B1238" s="21">
        <f>'3_医療費の境目'!$B$3</f>
        <v/>
      </c>
      <c r="C1238" s="21">
        <f>IF('3_医療費の境目'!$B$4="",AO1238,'3_医療費の境目'!$B$4)</f>
        <v/>
      </c>
      <c r="D1238" s="21">
        <f>'3_医療費の境目'!D1238</f>
        <v/>
      </c>
      <c r="E1238" s="21">
        <f>ROUND(MIN(B1238/12,650000)*12*0.0915+MIN(B1238/12,1390000)*12*(0.0504+0)+B1238*0.005,0)</f>
        <v/>
      </c>
      <c r="F1238" s="21">
        <f>IF(B1238&lt;741000,0,IF(B1238&lt;2191000,B1238-740000,IF(B1238&lt;2193000,1451000,IF(B1238&lt;2196000,1453000,IF(B1238&lt;2200000,1456000,IF(B1238&lt;3600000,ROUND(ROUNDDOWN(B1238/4,-3)*2.8,0)-80000,IF(B1238&lt;6600000,ROUND(ROUNDDOWN(B1238/4,-3)*3.2,0)-440000,IF(B1238&lt;8500000,ROUNDDOWN(B1238*0.9,0)-1100000,B1238-1950000))))))))</f>
        <v/>
      </c>
      <c r="G1238" s="21">
        <f>IF(F1238&gt;23500000,NA(),IF(F1238&lt;=4890000,1040000,IF(F1238&lt;=6550000,670000,620000)))</f>
        <v/>
      </c>
      <c r="H1238" s="21">
        <f>IF(D1238&lt;=0,0,MAX(0,MIN(2000000,D1238-MIN(100000,ROUNDDOWN(F1238*0.05,0)))))</f>
        <v/>
      </c>
      <c r="I1238" s="21">
        <f>IF(C1238&lt;=2000,0,MIN(C1238,ROUNDDOWN(F1238*0.4,0))-2000)</f>
        <v/>
      </c>
      <c r="J1238" s="21">
        <f>MAX(0,ROUNDDOWN(F1238-E1238-G1238,-3))</f>
        <v/>
      </c>
      <c r="K1238" s="21">
        <f>MAX(0,ROUNDDOWN(F1238-E1238-G1238-H1238-I1238,-3))</f>
        <v/>
      </c>
      <c r="L1238" s="21">
        <f>MAX(0,ROUNDDOWN(F1238-E1238-G1238-H1238,-3))</f>
        <v/>
      </c>
      <c r="M1238" s="21">
        <f>IF(J1238&lt;=0,0,ROUNDDOWN((J1238*LOOKUP(J1238,{0,1950001,3300001,6950001,9000001,18000001,40000001},{0.05,0.1,0.2,0.23,0.33,0.4,0.45})-LOOKUP(J1238,{0,1950001,3300001,6950001,9000001,18000001,40000001},{0,97500,427500,636000,1536000,2796000,4796000}))*1.021,-2))</f>
        <v/>
      </c>
      <c r="N1238" s="21">
        <f>IF(K1238&lt;=0,0,ROUNDDOWN((K1238*LOOKUP(K1238,{0,1950001,3300001,6950001,9000001,18000001,40000001},{0.05,0.1,0.2,0.23,0.33,0.4,0.45})-LOOKUP(K1238,{0,1950001,3300001,6950001,9000001,18000001,40000001},{0,97500,427500,636000,1536000,2796000,4796000}))*1.021,-2))</f>
        <v/>
      </c>
      <c r="O1238" s="21">
        <f>IF(L1238&lt;=0,0,ROUNDDOWN((L1238*LOOKUP(L1238,{0,1950001,3300001,6950001,9000001,18000001,40000001},{0.05,0.1,0.2,0.23,0.33,0.4,0.45})-LOOKUP(L1238,{0,1950001,3300001,6950001,9000001,18000001,40000001},{0,97500,427500,636000,1536000,2796000,4796000}))*1.021,-2))</f>
        <v/>
      </c>
      <c r="P1238" s="21">
        <f>MAX(0,ROUNDDOWN(F1238-E1238-430000,-3))</f>
        <v/>
      </c>
      <c r="Q1238" s="21">
        <f>MAX(0,ROUNDDOWN(F1238-E1238-430000-H1238,-3))</f>
        <v/>
      </c>
      <c r="R1238" s="21">
        <f>IF(F1238&lt;=450000,0,MAX(0,P1238*0.06-MIN(50000,P1238)*0.03))</f>
        <v/>
      </c>
      <c r="S1238" s="21">
        <f>IF(F1238&lt;=450000,0,MAX(0,P1238*0.04-MIN(50000,P1238)*0.02))</f>
        <v/>
      </c>
      <c r="T1238" s="21">
        <f>IF(F1238&lt;=450000,0,MAX(0,Q1238*0.06-MIN(50000,Q1238)*0.03))</f>
        <v/>
      </c>
      <c r="U1238" s="21">
        <f>IF(F1238&lt;=450000,0,MAX(0,Q1238*0.04-MIN(50000,Q1238)*0.02))</f>
        <v/>
      </c>
      <c r="V1238" s="21">
        <f>50000+MAX(0,G1238-480000)</f>
        <v/>
      </c>
      <c r="W1238" s="21">
        <f>P1238-V1238</f>
        <v/>
      </c>
      <c r="X1238" s="21">
        <f>Q1238-V1238</f>
        <v/>
      </c>
      <c r="Y1238" s="22">
        <f>IF(W1238&lt;0,0.9,LOOKUP(W1238,{0,1950001,3300001,6950001,9000001,18000001,40000001},{0.84895,0.7979,0.6958,0.66517,0.56307,0.4916,0.44055}))</f>
        <v/>
      </c>
      <c r="Z1238" s="22">
        <f>IF(X1238&lt;0,0.9,LOOKUP(X1238,{0,1950001,3300001,6950001,9000001,18000001,40000001},{0.84895,0.7979,0.6958,0.66517,0.56307,0.4916,0.44055}))</f>
        <v/>
      </c>
      <c r="AA1238" s="22">
        <f>IF(W1238&lt;0,0,CHOOSE(MATCH(W1238,{0,1950001,3300001,6950001,9000001},1),5.105/84.895,10.21/79.79,20.42/69.58,23.483/66.517,33.693/56.307))</f>
        <v/>
      </c>
      <c r="AB1238" s="21">
        <f>IF(C1238&lt;=2000,0,(MIN(C1238,ROUNDDOWN(F1238*0.3,0))-2000)*0.1)</f>
        <v/>
      </c>
      <c r="AC1238" s="21">
        <f>IF(C1238&lt;=2000,0,MIN((C1238-2000)*Y1238,(R1238+S1238)*0.2))</f>
        <v/>
      </c>
      <c r="AD1238" s="21">
        <f>IF(C1238&lt;=2000,0,MIN((C1238-2000)*Z1238,(T1238+U1238)*0.2))</f>
        <v/>
      </c>
      <c r="AE1238" s="21">
        <f>AC1238*AA1238</f>
        <v/>
      </c>
      <c r="AF1238" s="21">
        <f>ROUNDDOWN(R1238,-2)+ROUNDDOWN(S1238,-2)</f>
        <v/>
      </c>
      <c r="AG1238" s="21">
        <f>ROUNDDOWN(MAX(0,R1238-(AB1238+AC1238+AE1238)*0.6),-2)+ROUNDDOWN(MAX(0,S1238-(AB1238+AC1238+AE1238)*0.4),-2)</f>
        <v/>
      </c>
      <c r="AH1238" s="21">
        <f>ROUNDDOWN(MAX(0,T1238-(AB1238+AD1238)*0.6),-2)+ROUNDDOWN(MAX(0,U1238-(AB1238+AD1238)*0.4),-2)</f>
        <v/>
      </c>
      <c r="AI1238" s="21">
        <f>ROUNDDOWN(T1238,-2)+ROUNDDOWN(U1238,-2)</f>
        <v/>
      </c>
      <c r="AJ1238" s="21">
        <f>M1238+AF1238</f>
        <v/>
      </c>
      <c r="AK1238" s="21">
        <f>M1238+AG1238</f>
        <v/>
      </c>
      <c r="AL1238" s="21">
        <f>N1238+AH1238</f>
        <v/>
      </c>
      <c r="AM1238" s="21">
        <f>O1238+AI1238</f>
        <v/>
      </c>
      <c r="AN1238" s="21">
        <f>N1238+AI1238</f>
        <v/>
      </c>
      <c r="AO1238" s="21">
        <f>ROUNDDOWN((R1238+S1238)*0.2/Y1238+2000,0)</f>
        <v/>
      </c>
      <c r="AP1238" s="21">
        <f>ROUNDDOWN((T1238+U1238)*0.2/Z1238+2000,0)</f>
        <v/>
      </c>
      <c r="AQ1238" s="21">
        <f>AL1238-AK1238</f>
        <v/>
      </c>
      <c r="AR1238" s="21">
        <f>AM1238-AK1238</f>
        <v/>
      </c>
      <c r="AS1238" s="21">
        <f>AM1238-AL1238</f>
        <v/>
      </c>
      <c r="AT1238" s="21">
        <f>AK1238+C1238-AJ1238</f>
        <v/>
      </c>
      <c r="AU1238" s="21">
        <f>AL1238+C1238-AM1238</f>
        <v/>
      </c>
      <c r="AV1238" s="21">
        <f>AN1238+C1238-AM1238</f>
        <v/>
      </c>
    </row>
    <row r="1239">
      <c r="A1239" t="inlineStr">
        <is>
          <t>医療費の境目</t>
        </is>
      </c>
      <c r="B1239" s="21">
        <f>'3_医療費の境目'!$B$3</f>
        <v/>
      </c>
      <c r="C1239" s="21">
        <f>IF('3_医療費の境目'!$B$4="",AO1239,'3_医療費の境目'!$B$4)</f>
        <v/>
      </c>
      <c r="D1239" s="21">
        <f>'3_医療費の境目'!D1239</f>
        <v/>
      </c>
      <c r="E1239" s="21">
        <f>ROUND(MIN(B1239/12,650000)*12*0.0915+MIN(B1239/12,1390000)*12*(0.0504+0)+B1239*0.005,0)</f>
        <v/>
      </c>
      <c r="F1239" s="21">
        <f>IF(B1239&lt;741000,0,IF(B1239&lt;2191000,B1239-740000,IF(B1239&lt;2193000,1451000,IF(B1239&lt;2196000,1453000,IF(B1239&lt;2200000,1456000,IF(B1239&lt;3600000,ROUND(ROUNDDOWN(B1239/4,-3)*2.8,0)-80000,IF(B1239&lt;6600000,ROUND(ROUNDDOWN(B1239/4,-3)*3.2,0)-440000,IF(B1239&lt;8500000,ROUNDDOWN(B1239*0.9,0)-1100000,B1239-1950000))))))))</f>
        <v/>
      </c>
      <c r="G1239" s="21">
        <f>IF(F1239&gt;23500000,NA(),IF(F1239&lt;=4890000,1040000,IF(F1239&lt;=6550000,670000,620000)))</f>
        <v/>
      </c>
      <c r="H1239" s="21">
        <f>IF(D1239&lt;=0,0,MAX(0,MIN(2000000,D1239-MIN(100000,ROUNDDOWN(F1239*0.05,0)))))</f>
        <v/>
      </c>
      <c r="I1239" s="21">
        <f>IF(C1239&lt;=2000,0,MIN(C1239,ROUNDDOWN(F1239*0.4,0))-2000)</f>
        <v/>
      </c>
      <c r="J1239" s="21">
        <f>MAX(0,ROUNDDOWN(F1239-E1239-G1239,-3))</f>
        <v/>
      </c>
      <c r="K1239" s="21">
        <f>MAX(0,ROUNDDOWN(F1239-E1239-G1239-H1239-I1239,-3))</f>
        <v/>
      </c>
      <c r="L1239" s="21">
        <f>MAX(0,ROUNDDOWN(F1239-E1239-G1239-H1239,-3))</f>
        <v/>
      </c>
      <c r="M1239" s="21">
        <f>IF(J1239&lt;=0,0,ROUNDDOWN((J1239*LOOKUP(J1239,{0,1950001,3300001,6950001,9000001,18000001,40000001},{0.05,0.1,0.2,0.23,0.33,0.4,0.45})-LOOKUP(J1239,{0,1950001,3300001,6950001,9000001,18000001,40000001},{0,97500,427500,636000,1536000,2796000,4796000}))*1.021,-2))</f>
        <v/>
      </c>
      <c r="N1239" s="21">
        <f>IF(K1239&lt;=0,0,ROUNDDOWN((K1239*LOOKUP(K1239,{0,1950001,3300001,6950001,9000001,18000001,40000001},{0.05,0.1,0.2,0.23,0.33,0.4,0.45})-LOOKUP(K1239,{0,1950001,3300001,6950001,9000001,18000001,40000001},{0,97500,427500,636000,1536000,2796000,4796000}))*1.021,-2))</f>
        <v/>
      </c>
      <c r="O1239" s="21">
        <f>IF(L1239&lt;=0,0,ROUNDDOWN((L1239*LOOKUP(L1239,{0,1950001,3300001,6950001,9000001,18000001,40000001},{0.05,0.1,0.2,0.23,0.33,0.4,0.45})-LOOKUP(L1239,{0,1950001,3300001,6950001,9000001,18000001,40000001},{0,97500,427500,636000,1536000,2796000,4796000}))*1.021,-2))</f>
        <v/>
      </c>
      <c r="P1239" s="21">
        <f>MAX(0,ROUNDDOWN(F1239-E1239-430000,-3))</f>
        <v/>
      </c>
      <c r="Q1239" s="21">
        <f>MAX(0,ROUNDDOWN(F1239-E1239-430000-H1239,-3))</f>
        <v/>
      </c>
      <c r="R1239" s="21">
        <f>IF(F1239&lt;=450000,0,MAX(0,P1239*0.06-MIN(50000,P1239)*0.03))</f>
        <v/>
      </c>
      <c r="S1239" s="21">
        <f>IF(F1239&lt;=450000,0,MAX(0,P1239*0.04-MIN(50000,P1239)*0.02))</f>
        <v/>
      </c>
      <c r="T1239" s="21">
        <f>IF(F1239&lt;=450000,0,MAX(0,Q1239*0.06-MIN(50000,Q1239)*0.03))</f>
        <v/>
      </c>
      <c r="U1239" s="21">
        <f>IF(F1239&lt;=450000,0,MAX(0,Q1239*0.04-MIN(50000,Q1239)*0.02))</f>
        <v/>
      </c>
      <c r="V1239" s="21">
        <f>50000+MAX(0,G1239-480000)</f>
        <v/>
      </c>
      <c r="W1239" s="21">
        <f>P1239-V1239</f>
        <v/>
      </c>
      <c r="X1239" s="21">
        <f>Q1239-V1239</f>
        <v/>
      </c>
      <c r="Y1239" s="22">
        <f>IF(W1239&lt;0,0.9,LOOKUP(W1239,{0,1950001,3300001,6950001,9000001,18000001,40000001},{0.84895,0.7979,0.6958,0.66517,0.56307,0.4916,0.44055}))</f>
        <v/>
      </c>
      <c r="Z1239" s="22">
        <f>IF(X1239&lt;0,0.9,LOOKUP(X1239,{0,1950001,3300001,6950001,9000001,18000001,40000001},{0.84895,0.7979,0.6958,0.66517,0.56307,0.4916,0.44055}))</f>
        <v/>
      </c>
      <c r="AA1239" s="22">
        <f>IF(W1239&lt;0,0,CHOOSE(MATCH(W1239,{0,1950001,3300001,6950001,9000001},1),5.105/84.895,10.21/79.79,20.42/69.58,23.483/66.517,33.693/56.307))</f>
        <v/>
      </c>
      <c r="AB1239" s="21">
        <f>IF(C1239&lt;=2000,0,(MIN(C1239,ROUNDDOWN(F1239*0.3,0))-2000)*0.1)</f>
        <v/>
      </c>
      <c r="AC1239" s="21">
        <f>IF(C1239&lt;=2000,0,MIN((C1239-2000)*Y1239,(R1239+S1239)*0.2))</f>
        <v/>
      </c>
      <c r="AD1239" s="21">
        <f>IF(C1239&lt;=2000,0,MIN((C1239-2000)*Z1239,(T1239+U1239)*0.2))</f>
        <v/>
      </c>
      <c r="AE1239" s="21">
        <f>AC1239*AA1239</f>
        <v/>
      </c>
      <c r="AF1239" s="21">
        <f>ROUNDDOWN(R1239,-2)+ROUNDDOWN(S1239,-2)</f>
        <v/>
      </c>
      <c r="AG1239" s="21">
        <f>ROUNDDOWN(MAX(0,R1239-(AB1239+AC1239+AE1239)*0.6),-2)+ROUNDDOWN(MAX(0,S1239-(AB1239+AC1239+AE1239)*0.4),-2)</f>
        <v/>
      </c>
      <c r="AH1239" s="21">
        <f>ROUNDDOWN(MAX(0,T1239-(AB1239+AD1239)*0.6),-2)+ROUNDDOWN(MAX(0,U1239-(AB1239+AD1239)*0.4),-2)</f>
        <v/>
      </c>
      <c r="AI1239" s="21">
        <f>ROUNDDOWN(T1239,-2)+ROUNDDOWN(U1239,-2)</f>
        <v/>
      </c>
      <c r="AJ1239" s="21">
        <f>M1239+AF1239</f>
        <v/>
      </c>
      <c r="AK1239" s="21">
        <f>M1239+AG1239</f>
        <v/>
      </c>
      <c r="AL1239" s="21">
        <f>N1239+AH1239</f>
        <v/>
      </c>
      <c r="AM1239" s="21">
        <f>O1239+AI1239</f>
        <v/>
      </c>
      <c r="AN1239" s="21">
        <f>N1239+AI1239</f>
        <v/>
      </c>
      <c r="AO1239" s="21">
        <f>ROUNDDOWN((R1239+S1239)*0.2/Y1239+2000,0)</f>
        <v/>
      </c>
      <c r="AP1239" s="21">
        <f>ROUNDDOWN((T1239+U1239)*0.2/Z1239+2000,0)</f>
        <v/>
      </c>
      <c r="AQ1239" s="21">
        <f>AL1239-AK1239</f>
        <v/>
      </c>
      <c r="AR1239" s="21">
        <f>AM1239-AK1239</f>
        <v/>
      </c>
      <c r="AS1239" s="21">
        <f>AM1239-AL1239</f>
        <v/>
      </c>
      <c r="AT1239" s="21">
        <f>AK1239+C1239-AJ1239</f>
        <v/>
      </c>
      <c r="AU1239" s="21">
        <f>AL1239+C1239-AM1239</f>
        <v/>
      </c>
      <c r="AV1239" s="21">
        <f>AN1239+C1239-AM1239</f>
        <v/>
      </c>
    </row>
    <row r="1240">
      <c r="A1240" t="inlineStr">
        <is>
          <t>医療費の境目</t>
        </is>
      </c>
      <c r="B1240" s="21">
        <f>'3_医療費の境目'!$B$3</f>
        <v/>
      </c>
      <c r="C1240" s="21">
        <f>IF('3_医療費の境目'!$B$4="",AO1240,'3_医療費の境目'!$B$4)</f>
        <v/>
      </c>
      <c r="D1240" s="21">
        <f>'3_医療費の境目'!D1240</f>
        <v/>
      </c>
      <c r="E1240" s="21">
        <f>ROUND(MIN(B1240/12,650000)*12*0.0915+MIN(B1240/12,1390000)*12*(0.0504+0)+B1240*0.005,0)</f>
        <v/>
      </c>
      <c r="F1240" s="21">
        <f>IF(B1240&lt;741000,0,IF(B1240&lt;2191000,B1240-740000,IF(B1240&lt;2193000,1451000,IF(B1240&lt;2196000,1453000,IF(B1240&lt;2200000,1456000,IF(B1240&lt;3600000,ROUND(ROUNDDOWN(B1240/4,-3)*2.8,0)-80000,IF(B1240&lt;6600000,ROUND(ROUNDDOWN(B1240/4,-3)*3.2,0)-440000,IF(B1240&lt;8500000,ROUNDDOWN(B1240*0.9,0)-1100000,B1240-1950000))))))))</f>
        <v/>
      </c>
      <c r="G1240" s="21">
        <f>IF(F1240&gt;23500000,NA(),IF(F1240&lt;=4890000,1040000,IF(F1240&lt;=6550000,670000,620000)))</f>
        <v/>
      </c>
      <c r="H1240" s="21">
        <f>IF(D1240&lt;=0,0,MAX(0,MIN(2000000,D1240-MIN(100000,ROUNDDOWN(F1240*0.05,0)))))</f>
        <v/>
      </c>
      <c r="I1240" s="21">
        <f>IF(C1240&lt;=2000,0,MIN(C1240,ROUNDDOWN(F1240*0.4,0))-2000)</f>
        <v/>
      </c>
      <c r="J1240" s="21">
        <f>MAX(0,ROUNDDOWN(F1240-E1240-G1240,-3))</f>
        <v/>
      </c>
      <c r="K1240" s="21">
        <f>MAX(0,ROUNDDOWN(F1240-E1240-G1240-H1240-I1240,-3))</f>
        <v/>
      </c>
      <c r="L1240" s="21">
        <f>MAX(0,ROUNDDOWN(F1240-E1240-G1240-H1240,-3))</f>
        <v/>
      </c>
      <c r="M1240" s="21">
        <f>IF(J1240&lt;=0,0,ROUNDDOWN((J1240*LOOKUP(J1240,{0,1950001,3300001,6950001,9000001,18000001,40000001},{0.05,0.1,0.2,0.23,0.33,0.4,0.45})-LOOKUP(J1240,{0,1950001,3300001,6950001,9000001,18000001,40000001},{0,97500,427500,636000,1536000,2796000,4796000}))*1.021,-2))</f>
        <v/>
      </c>
      <c r="N1240" s="21">
        <f>IF(K1240&lt;=0,0,ROUNDDOWN((K1240*LOOKUP(K1240,{0,1950001,3300001,6950001,9000001,18000001,40000001},{0.05,0.1,0.2,0.23,0.33,0.4,0.45})-LOOKUP(K1240,{0,1950001,3300001,6950001,9000001,18000001,40000001},{0,97500,427500,636000,1536000,2796000,4796000}))*1.021,-2))</f>
        <v/>
      </c>
      <c r="O1240" s="21">
        <f>IF(L1240&lt;=0,0,ROUNDDOWN((L1240*LOOKUP(L1240,{0,1950001,3300001,6950001,9000001,18000001,40000001},{0.05,0.1,0.2,0.23,0.33,0.4,0.45})-LOOKUP(L1240,{0,1950001,3300001,6950001,9000001,18000001,40000001},{0,97500,427500,636000,1536000,2796000,4796000}))*1.021,-2))</f>
        <v/>
      </c>
      <c r="P1240" s="21">
        <f>MAX(0,ROUNDDOWN(F1240-E1240-430000,-3))</f>
        <v/>
      </c>
      <c r="Q1240" s="21">
        <f>MAX(0,ROUNDDOWN(F1240-E1240-430000-H1240,-3))</f>
        <v/>
      </c>
      <c r="R1240" s="21">
        <f>IF(F1240&lt;=450000,0,MAX(0,P1240*0.06-MIN(50000,P1240)*0.03))</f>
        <v/>
      </c>
      <c r="S1240" s="21">
        <f>IF(F1240&lt;=450000,0,MAX(0,P1240*0.04-MIN(50000,P1240)*0.02))</f>
        <v/>
      </c>
      <c r="T1240" s="21">
        <f>IF(F1240&lt;=450000,0,MAX(0,Q1240*0.06-MIN(50000,Q1240)*0.03))</f>
        <v/>
      </c>
      <c r="U1240" s="21">
        <f>IF(F1240&lt;=450000,0,MAX(0,Q1240*0.04-MIN(50000,Q1240)*0.02))</f>
        <v/>
      </c>
      <c r="V1240" s="21">
        <f>50000+MAX(0,G1240-480000)</f>
        <v/>
      </c>
      <c r="W1240" s="21">
        <f>P1240-V1240</f>
        <v/>
      </c>
      <c r="X1240" s="21">
        <f>Q1240-V1240</f>
        <v/>
      </c>
      <c r="Y1240" s="22">
        <f>IF(W1240&lt;0,0.9,LOOKUP(W1240,{0,1950001,3300001,6950001,9000001,18000001,40000001},{0.84895,0.7979,0.6958,0.66517,0.56307,0.4916,0.44055}))</f>
        <v/>
      </c>
      <c r="Z1240" s="22">
        <f>IF(X1240&lt;0,0.9,LOOKUP(X1240,{0,1950001,3300001,6950001,9000001,18000001,40000001},{0.84895,0.7979,0.6958,0.66517,0.56307,0.4916,0.44055}))</f>
        <v/>
      </c>
      <c r="AA1240" s="22">
        <f>IF(W1240&lt;0,0,CHOOSE(MATCH(W1240,{0,1950001,3300001,6950001,9000001},1),5.105/84.895,10.21/79.79,20.42/69.58,23.483/66.517,33.693/56.307))</f>
        <v/>
      </c>
      <c r="AB1240" s="21">
        <f>IF(C1240&lt;=2000,0,(MIN(C1240,ROUNDDOWN(F1240*0.3,0))-2000)*0.1)</f>
        <v/>
      </c>
      <c r="AC1240" s="21">
        <f>IF(C1240&lt;=2000,0,MIN((C1240-2000)*Y1240,(R1240+S1240)*0.2))</f>
        <v/>
      </c>
      <c r="AD1240" s="21">
        <f>IF(C1240&lt;=2000,0,MIN((C1240-2000)*Z1240,(T1240+U1240)*0.2))</f>
        <v/>
      </c>
      <c r="AE1240" s="21">
        <f>AC1240*AA1240</f>
        <v/>
      </c>
      <c r="AF1240" s="21">
        <f>ROUNDDOWN(R1240,-2)+ROUNDDOWN(S1240,-2)</f>
        <v/>
      </c>
      <c r="AG1240" s="21">
        <f>ROUNDDOWN(MAX(0,R1240-(AB1240+AC1240+AE1240)*0.6),-2)+ROUNDDOWN(MAX(0,S1240-(AB1240+AC1240+AE1240)*0.4),-2)</f>
        <v/>
      </c>
      <c r="AH1240" s="21">
        <f>ROUNDDOWN(MAX(0,T1240-(AB1240+AD1240)*0.6),-2)+ROUNDDOWN(MAX(0,U1240-(AB1240+AD1240)*0.4),-2)</f>
        <v/>
      </c>
      <c r="AI1240" s="21">
        <f>ROUNDDOWN(T1240,-2)+ROUNDDOWN(U1240,-2)</f>
        <v/>
      </c>
      <c r="AJ1240" s="21">
        <f>M1240+AF1240</f>
        <v/>
      </c>
      <c r="AK1240" s="21">
        <f>M1240+AG1240</f>
        <v/>
      </c>
      <c r="AL1240" s="21">
        <f>N1240+AH1240</f>
        <v/>
      </c>
      <c r="AM1240" s="21">
        <f>O1240+AI1240</f>
        <v/>
      </c>
      <c r="AN1240" s="21">
        <f>N1240+AI1240</f>
        <v/>
      </c>
      <c r="AO1240" s="21">
        <f>ROUNDDOWN((R1240+S1240)*0.2/Y1240+2000,0)</f>
        <v/>
      </c>
      <c r="AP1240" s="21">
        <f>ROUNDDOWN((T1240+U1240)*0.2/Z1240+2000,0)</f>
        <v/>
      </c>
      <c r="AQ1240" s="21">
        <f>AL1240-AK1240</f>
        <v/>
      </c>
      <c r="AR1240" s="21">
        <f>AM1240-AK1240</f>
        <v/>
      </c>
      <c r="AS1240" s="21">
        <f>AM1240-AL1240</f>
        <v/>
      </c>
      <c r="AT1240" s="21">
        <f>AK1240+C1240-AJ1240</f>
        <v/>
      </c>
      <c r="AU1240" s="21">
        <f>AL1240+C1240-AM1240</f>
        <v/>
      </c>
      <c r="AV1240" s="21">
        <f>AN1240+C1240-AM1240</f>
        <v/>
      </c>
    </row>
    <row r="1241">
      <c r="A1241" t="inlineStr">
        <is>
          <t>医療費の境目</t>
        </is>
      </c>
      <c r="B1241" s="21">
        <f>'3_医療費の境目'!$B$3</f>
        <v/>
      </c>
      <c r="C1241" s="21">
        <f>IF('3_医療費の境目'!$B$4="",AO1241,'3_医療費の境目'!$B$4)</f>
        <v/>
      </c>
      <c r="D1241" s="21">
        <f>'3_医療費の境目'!D1241</f>
        <v/>
      </c>
      <c r="E1241" s="21">
        <f>ROUND(MIN(B1241/12,650000)*12*0.0915+MIN(B1241/12,1390000)*12*(0.0504+0)+B1241*0.005,0)</f>
        <v/>
      </c>
      <c r="F1241" s="21">
        <f>IF(B1241&lt;741000,0,IF(B1241&lt;2191000,B1241-740000,IF(B1241&lt;2193000,1451000,IF(B1241&lt;2196000,1453000,IF(B1241&lt;2200000,1456000,IF(B1241&lt;3600000,ROUND(ROUNDDOWN(B1241/4,-3)*2.8,0)-80000,IF(B1241&lt;6600000,ROUND(ROUNDDOWN(B1241/4,-3)*3.2,0)-440000,IF(B1241&lt;8500000,ROUNDDOWN(B1241*0.9,0)-1100000,B1241-1950000))))))))</f>
        <v/>
      </c>
      <c r="G1241" s="21">
        <f>IF(F1241&gt;23500000,NA(),IF(F1241&lt;=4890000,1040000,IF(F1241&lt;=6550000,670000,620000)))</f>
        <v/>
      </c>
      <c r="H1241" s="21">
        <f>IF(D1241&lt;=0,0,MAX(0,MIN(2000000,D1241-MIN(100000,ROUNDDOWN(F1241*0.05,0)))))</f>
        <v/>
      </c>
      <c r="I1241" s="21">
        <f>IF(C1241&lt;=2000,0,MIN(C1241,ROUNDDOWN(F1241*0.4,0))-2000)</f>
        <v/>
      </c>
      <c r="J1241" s="21">
        <f>MAX(0,ROUNDDOWN(F1241-E1241-G1241,-3))</f>
        <v/>
      </c>
      <c r="K1241" s="21">
        <f>MAX(0,ROUNDDOWN(F1241-E1241-G1241-H1241-I1241,-3))</f>
        <v/>
      </c>
      <c r="L1241" s="21">
        <f>MAX(0,ROUNDDOWN(F1241-E1241-G1241-H1241,-3))</f>
        <v/>
      </c>
      <c r="M1241" s="21">
        <f>IF(J1241&lt;=0,0,ROUNDDOWN((J1241*LOOKUP(J1241,{0,1950001,3300001,6950001,9000001,18000001,40000001},{0.05,0.1,0.2,0.23,0.33,0.4,0.45})-LOOKUP(J1241,{0,1950001,3300001,6950001,9000001,18000001,40000001},{0,97500,427500,636000,1536000,2796000,4796000}))*1.021,-2))</f>
        <v/>
      </c>
      <c r="N1241" s="21">
        <f>IF(K1241&lt;=0,0,ROUNDDOWN((K1241*LOOKUP(K1241,{0,1950001,3300001,6950001,9000001,18000001,40000001},{0.05,0.1,0.2,0.23,0.33,0.4,0.45})-LOOKUP(K1241,{0,1950001,3300001,6950001,9000001,18000001,40000001},{0,97500,427500,636000,1536000,2796000,4796000}))*1.021,-2))</f>
        <v/>
      </c>
      <c r="O1241" s="21">
        <f>IF(L1241&lt;=0,0,ROUNDDOWN((L1241*LOOKUP(L1241,{0,1950001,3300001,6950001,9000001,18000001,40000001},{0.05,0.1,0.2,0.23,0.33,0.4,0.45})-LOOKUP(L1241,{0,1950001,3300001,6950001,9000001,18000001,40000001},{0,97500,427500,636000,1536000,2796000,4796000}))*1.021,-2))</f>
        <v/>
      </c>
      <c r="P1241" s="21">
        <f>MAX(0,ROUNDDOWN(F1241-E1241-430000,-3))</f>
        <v/>
      </c>
      <c r="Q1241" s="21">
        <f>MAX(0,ROUNDDOWN(F1241-E1241-430000-H1241,-3))</f>
        <v/>
      </c>
      <c r="R1241" s="21">
        <f>IF(F1241&lt;=450000,0,MAX(0,P1241*0.06-MIN(50000,P1241)*0.03))</f>
        <v/>
      </c>
      <c r="S1241" s="21">
        <f>IF(F1241&lt;=450000,0,MAX(0,P1241*0.04-MIN(50000,P1241)*0.02))</f>
        <v/>
      </c>
      <c r="T1241" s="21">
        <f>IF(F1241&lt;=450000,0,MAX(0,Q1241*0.06-MIN(50000,Q1241)*0.03))</f>
        <v/>
      </c>
      <c r="U1241" s="21">
        <f>IF(F1241&lt;=450000,0,MAX(0,Q1241*0.04-MIN(50000,Q1241)*0.02))</f>
        <v/>
      </c>
      <c r="V1241" s="21">
        <f>50000+MAX(0,G1241-480000)</f>
        <v/>
      </c>
      <c r="W1241" s="21">
        <f>P1241-V1241</f>
        <v/>
      </c>
      <c r="X1241" s="21">
        <f>Q1241-V1241</f>
        <v/>
      </c>
      <c r="Y1241" s="22">
        <f>IF(W1241&lt;0,0.9,LOOKUP(W1241,{0,1950001,3300001,6950001,9000001,18000001,40000001},{0.84895,0.7979,0.6958,0.66517,0.56307,0.4916,0.44055}))</f>
        <v/>
      </c>
      <c r="Z1241" s="22">
        <f>IF(X1241&lt;0,0.9,LOOKUP(X1241,{0,1950001,3300001,6950001,9000001,18000001,40000001},{0.84895,0.7979,0.6958,0.66517,0.56307,0.4916,0.44055}))</f>
        <v/>
      </c>
      <c r="AA1241" s="22">
        <f>IF(W1241&lt;0,0,CHOOSE(MATCH(W1241,{0,1950001,3300001,6950001,9000001},1),5.105/84.895,10.21/79.79,20.42/69.58,23.483/66.517,33.693/56.307))</f>
        <v/>
      </c>
      <c r="AB1241" s="21">
        <f>IF(C1241&lt;=2000,0,(MIN(C1241,ROUNDDOWN(F1241*0.3,0))-2000)*0.1)</f>
        <v/>
      </c>
      <c r="AC1241" s="21">
        <f>IF(C1241&lt;=2000,0,MIN((C1241-2000)*Y1241,(R1241+S1241)*0.2))</f>
        <v/>
      </c>
      <c r="AD1241" s="21">
        <f>IF(C1241&lt;=2000,0,MIN((C1241-2000)*Z1241,(T1241+U1241)*0.2))</f>
        <v/>
      </c>
      <c r="AE1241" s="21">
        <f>AC1241*AA1241</f>
        <v/>
      </c>
      <c r="AF1241" s="21">
        <f>ROUNDDOWN(R1241,-2)+ROUNDDOWN(S1241,-2)</f>
        <v/>
      </c>
      <c r="AG1241" s="21">
        <f>ROUNDDOWN(MAX(0,R1241-(AB1241+AC1241+AE1241)*0.6),-2)+ROUNDDOWN(MAX(0,S1241-(AB1241+AC1241+AE1241)*0.4),-2)</f>
        <v/>
      </c>
      <c r="AH1241" s="21">
        <f>ROUNDDOWN(MAX(0,T1241-(AB1241+AD1241)*0.6),-2)+ROUNDDOWN(MAX(0,U1241-(AB1241+AD1241)*0.4),-2)</f>
        <v/>
      </c>
      <c r="AI1241" s="21">
        <f>ROUNDDOWN(T1241,-2)+ROUNDDOWN(U1241,-2)</f>
        <v/>
      </c>
      <c r="AJ1241" s="21">
        <f>M1241+AF1241</f>
        <v/>
      </c>
      <c r="AK1241" s="21">
        <f>M1241+AG1241</f>
        <v/>
      </c>
      <c r="AL1241" s="21">
        <f>N1241+AH1241</f>
        <v/>
      </c>
      <c r="AM1241" s="21">
        <f>O1241+AI1241</f>
        <v/>
      </c>
      <c r="AN1241" s="21">
        <f>N1241+AI1241</f>
        <v/>
      </c>
      <c r="AO1241" s="21">
        <f>ROUNDDOWN((R1241+S1241)*0.2/Y1241+2000,0)</f>
        <v/>
      </c>
      <c r="AP1241" s="21">
        <f>ROUNDDOWN((T1241+U1241)*0.2/Z1241+2000,0)</f>
        <v/>
      </c>
      <c r="AQ1241" s="21">
        <f>AL1241-AK1241</f>
        <v/>
      </c>
      <c r="AR1241" s="21">
        <f>AM1241-AK1241</f>
        <v/>
      </c>
      <c r="AS1241" s="21">
        <f>AM1241-AL1241</f>
        <v/>
      </c>
      <c r="AT1241" s="21">
        <f>AK1241+C1241-AJ1241</f>
        <v/>
      </c>
      <c r="AU1241" s="21">
        <f>AL1241+C1241-AM1241</f>
        <v/>
      </c>
      <c r="AV1241" s="21">
        <f>AN1241+C1241-AM1241</f>
        <v/>
      </c>
    </row>
    <row r="1242">
      <c r="A1242" t="inlineStr">
        <is>
          <t>医療費の境目</t>
        </is>
      </c>
      <c r="B1242" s="21">
        <f>'3_医療費の境目'!$B$3</f>
        <v/>
      </c>
      <c r="C1242" s="21">
        <f>IF('3_医療費の境目'!$B$4="",AO1242,'3_医療費の境目'!$B$4)</f>
        <v/>
      </c>
      <c r="D1242" s="21">
        <f>'3_医療費の境目'!D1242</f>
        <v/>
      </c>
      <c r="E1242" s="21">
        <f>ROUND(MIN(B1242/12,650000)*12*0.0915+MIN(B1242/12,1390000)*12*(0.0504+0)+B1242*0.005,0)</f>
        <v/>
      </c>
      <c r="F1242" s="21">
        <f>IF(B1242&lt;741000,0,IF(B1242&lt;2191000,B1242-740000,IF(B1242&lt;2193000,1451000,IF(B1242&lt;2196000,1453000,IF(B1242&lt;2200000,1456000,IF(B1242&lt;3600000,ROUND(ROUNDDOWN(B1242/4,-3)*2.8,0)-80000,IF(B1242&lt;6600000,ROUND(ROUNDDOWN(B1242/4,-3)*3.2,0)-440000,IF(B1242&lt;8500000,ROUNDDOWN(B1242*0.9,0)-1100000,B1242-1950000))))))))</f>
        <v/>
      </c>
      <c r="G1242" s="21">
        <f>IF(F1242&gt;23500000,NA(),IF(F1242&lt;=4890000,1040000,IF(F1242&lt;=6550000,670000,620000)))</f>
        <v/>
      </c>
      <c r="H1242" s="21">
        <f>IF(D1242&lt;=0,0,MAX(0,MIN(2000000,D1242-MIN(100000,ROUNDDOWN(F1242*0.05,0)))))</f>
        <v/>
      </c>
      <c r="I1242" s="21">
        <f>IF(C1242&lt;=2000,0,MIN(C1242,ROUNDDOWN(F1242*0.4,0))-2000)</f>
        <v/>
      </c>
      <c r="J1242" s="21">
        <f>MAX(0,ROUNDDOWN(F1242-E1242-G1242,-3))</f>
        <v/>
      </c>
      <c r="K1242" s="21">
        <f>MAX(0,ROUNDDOWN(F1242-E1242-G1242-H1242-I1242,-3))</f>
        <v/>
      </c>
      <c r="L1242" s="21">
        <f>MAX(0,ROUNDDOWN(F1242-E1242-G1242-H1242,-3))</f>
        <v/>
      </c>
      <c r="M1242" s="21">
        <f>IF(J1242&lt;=0,0,ROUNDDOWN((J1242*LOOKUP(J1242,{0,1950001,3300001,6950001,9000001,18000001,40000001},{0.05,0.1,0.2,0.23,0.33,0.4,0.45})-LOOKUP(J1242,{0,1950001,3300001,6950001,9000001,18000001,40000001},{0,97500,427500,636000,1536000,2796000,4796000}))*1.021,-2))</f>
        <v/>
      </c>
      <c r="N1242" s="21">
        <f>IF(K1242&lt;=0,0,ROUNDDOWN((K1242*LOOKUP(K1242,{0,1950001,3300001,6950001,9000001,18000001,40000001},{0.05,0.1,0.2,0.23,0.33,0.4,0.45})-LOOKUP(K1242,{0,1950001,3300001,6950001,9000001,18000001,40000001},{0,97500,427500,636000,1536000,2796000,4796000}))*1.021,-2))</f>
        <v/>
      </c>
      <c r="O1242" s="21">
        <f>IF(L1242&lt;=0,0,ROUNDDOWN((L1242*LOOKUP(L1242,{0,1950001,3300001,6950001,9000001,18000001,40000001},{0.05,0.1,0.2,0.23,0.33,0.4,0.45})-LOOKUP(L1242,{0,1950001,3300001,6950001,9000001,18000001,40000001},{0,97500,427500,636000,1536000,2796000,4796000}))*1.021,-2))</f>
        <v/>
      </c>
      <c r="P1242" s="21">
        <f>MAX(0,ROUNDDOWN(F1242-E1242-430000,-3))</f>
        <v/>
      </c>
      <c r="Q1242" s="21">
        <f>MAX(0,ROUNDDOWN(F1242-E1242-430000-H1242,-3))</f>
        <v/>
      </c>
      <c r="R1242" s="21">
        <f>IF(F1242&lt;=450000,0,MAX(0,P1242*0.06-MIN(50000,P1242)*0.03))</f>
        <v/>
      </c>
      <c r="S1242" s="21">
        <f>IF(F1242&lt;=450000,0,MAX(0,P1242*0.04-MIN(50000,P1242)*0.02))</f>
        <v/>
      </c>
      <c r="T1242" s="21">
        <f>IF(F1242&lt;=450000,0,MAX(0,Q1242*0.06-MIN(50000,Q1242)*0.03))</f>
        <v/>
      </c>
      <c r="U1242" s="21">
        <f>IF(F1242&lt;=450000,0,MAX(0,Q1242*0.04-MIN(50000,Q1242)*0.02))</f>
        <v/>
      </c>
      <c r="V1242" s="21">
        <f>50000+MAX(0,G1242-480000)</f>
        <v/>
      </c>
      <c r="W1242" s="21">
        <f>P1242-V1242</f>
        <v/>
      </c>
      <c r="X1242" s="21">
        <f>Q1242-V1242</f>
        <v/>
      </c>
      <c r="Y1242" s="22">
        <f>IF(W1242&lt;0,0.9,LOOKUP(W1242,{0,1950001,3300001,6950001,9000001,18000001,40000001},{0.84895,0.7979,0.6958,0.66517,0.56307,0.4916,0.44055}))</f>
        <v/>
      </c>
      <c r="Z1242" s="22">
        <f>IF(X1242&lt;0,0.9,LOOKUP(X1242,{0,1950001,3300001,6950001,9000001,18000001,40000001},{0.84895,0.7979,0.6958,0.66517,0.56307,0.4916,0.44055}))</f>
        <v/>
      </c>
      <c r="AA1242" s="22">
        <f>IF(W1242&lt;0,0,CHOOSE(MATCH(W1242,{0,1950001,3300001,6950001,9000001},1),5.105/84.895,10.21/79.79,20.42/69.58,23.483/66.517,33.693/56.307))</f>
        <v/>
      </c>
      <c r="AB1242" s="21">
        <f>IF(C1242&lt;=2000,0,(MIN(C1242,ROUNDDOWN(F1242*0.3,0))-2000)*0.1)</f>
        <v/>
      </c>
      <c r="AC1242" s="21">
        <f>IF(C1242&lt;=2000,0,MIN((C1242-2000)*Y1242,(R1242+S1242)*0.2))</f>
        <v/>
      </c>
      <c r="AD1242" s="21">
        <f>IF(C1242&lt;=2000,0,MIN((C1242-2000)*Z1242,(T1242+U1242)*0.2))</f>
        <v/>
      </c>
      <c r="AE1242" s="21">
        <f>AC1242*AA1242</f>
        <v/>
      </c>
      <c r="AF1242" s="21">
        <f>ROUNDDOWN(R1242,-2)+ROUNDDOWN(S1242,-2)</f>
        <v/>
      </c>
      <c r="AG1242" s="21">
        <f>ROUNDDOWN(MAX(0,R1242-(AB1242+AC1242+AE1242)*0.6),-2)+ROUNDDOWN(MAX(0,S1242-(AB1242+AC1242+AE1242)*0.4),-2)</f>
        <v/>
      </c>
      <c r="AH1242" s="21">
        <f>ROUNDDOWN(MAX(0,T1242-(AB1242+AD1242)*0.6),-2)+ROUNDDOWN(MAX(0,U1242-(AB1242+AD1242)*0.4),-2)</f>
        <v/>
      </c>
      <c r="AI1242" s="21">
        <f>ROUNDDOWN(T1242,-2)+ROUNDDOWN(U1242,-2)</f>
        <v/>
      </c>
      <c r="AJ1242" s="21">
        <f>M1242+AF1242</f>
        <v/>
      </c>
      <c r="AK1242" s="21">
        <f>M1242+AG1242</f>
        <v/>
      </c>
      <c r="AL1242" s="21">
        <f>N1242+AH1242</f>
        <v/>
      </c>
      <c r="AM1242" s="21">
        <f>O1242+AI1242</f>
        <v/>
      </c>
      <c r="AN1242" s="21">
        <f>N1242+AI1242</f>
        <v/>
      </c>
      <c r="AO1242" s="21">
        <f>ROUNDDOWN((R1242+S1242)*0.2/Y1242+2000,0)</f>
        <v/>
      </c>
      <c r="AP1242" s="21">
        <f>ROUNDDOWN((T1242+U1242)*0.2/Z1242+2000,0)</f>
        <v/>
      </c>
      <c r="AQ1242" s="21">
        <f>AL1242-AK1242</f>
        <v/>
      </c>
      <c r="AR1242" s="21">
        <f>AM1242-AK1242</f>
        <v/>
      </c>
      <c r="AS1242" s="21">
        <f>AM1242-AL1242</f>
        <v/>
      </c>
      <c r="AT1242" s="21">
        <f>AK1242+C1242-AJ1242</f>
        <v/>
      </c>
      <c r="AU1242" s="21">
        <f>AL1242+C1242-AM1242</f>
        <v/>
      </c>
      <c r="AV1242" s="21">
        <f>AN1242+C1242-AM1242</f>
        <v/>
      </c>
    </row>
    <row r="1243">
      <c r="A1243" t="inlineStr">
        <is>
          <t>医療費の境目</t>
        </is>
      </c>
      <c r="B1243" s="21">
        <f>'3_医療費の境目'!$B$3</f>
        <v/>
      </c>
      <c r="C1243" s="21">
        <f>IF('3_医療費の境目'!$B$4="",AO1243,'3_医療費の境目'!$B$4)</f>
        <v/>
      </c>
      <c r="D1243" s="21">
        <f>'3_医療費の境目'!D1243</f>
        <v/>
      </c>
      <c r="E1243" s="21">
        <f>ROUND(MIN(B1243/12,650000)*12*0.0915+MIN(B1243/12,1390000)*12*(0.0504+0)+B1243*0.005,0)</f>
        <v/>
      </c>
      <c r="F1243" s="21">
        <f>IF(B1243&lt;741000,0,IF(B1243&lt;2191000,B1243-740000,IF(B1243&lt;2193000,1451000,IF(B1243&lt;2196000,1453000,IF(B1243&lt;2200000,1456000,IF(B1243&lt;3600000,ROUND(ROUNDDOWN(B1243/4,-3)*2.8,0)-80000,IF(B1243&lt;6600000,ROUND(ROUNDDOWN(B1243/4,-3)*3.2,0)-440000,IF(B1243&lt;8500000,ROUNDDOWN(B1243*0.9,0)-1100000,B1243-1950000))))))))</f>
        <v/>
      </c>
      <c r="G1243" s="21">
        <f>IF(F1243&gt;23500000,NA(),IF(F1243&lt;=4890000,1040000,IF(F1243&lt;=6550000,670000,620000)))</f>
        <v/>
      </c>
      <c r="H1243" s="21">
        <f>IF(D1243&lt;=0,0,MAX(0,MIN(2000000,D1243-MIN(100000,ROUNDDOWN(F1243*0.05,0)))))</f>
        <v/>
      </c>
      <c r="I1243" s="21">
        <f>IF(C1243&lt;=2000,0,MIN(C1243,ROUNDDOWN(F1243*0.4,0))-2000)</f>
        <v/>
      </c>
      <c r="J1243" s="21">
        <f>MAX(0,ROUNDDOWN(F1243-E1243-G1243,-3))</f>
        <v/>
      </c>
      <c r="K1243" s="21">
        <f>MAX(0,ROUNDDOWN(F1243-E1243-G1243-H1243-I1243,-3))</f>
        <v/>
      </c>
      <c r="L1243" s="21">
        <f>MAX(0,ROUNDDOWN(F1243-E1243-G1243-H1243,-3))</f>
        <v/>
      </c>
      <c r="M1243" s="21">
        <f>IF(J1243&lt;=0,0,ROUNDDOWN((J1243*LOOKUP(J1243,{0,1950001,3300001,6950001,9000001,18000001,40000001},{0.05,0.1,0.2,0.23,0.33,0.4,0.45})-LOOKUP(J1243,{0,1950001,3300001,6950001,9000001,18000001,40000001},{0,97500,427500,636000,1536000,2796000,4796000}))*1.021,-2))</f>
        <v/>
      </c>
      <c r="N1243" s="21">
        <f>IF(K1243&lt;=0,0,ROUNDDOWN((K1243*LOOKUP(K1243,{0,1950001,3300001,6950001,9000001,18000001,40000001},{0.05,0.1,0.2,0.23,0.33,0.4,0.45})-LOOKUP(K1243,{0,1950001,3300001,6950001,9000001,18000001,40000001},{0,97500,427500,636000,1536000,2796000,4796000}))*1.021,-2))</f>
        <v/>
      </c>
      <c r="O1243" s="21">
        <f>IF(L1243&lt;=0,0,ROUNDDOWN((L1243*LOOKUP(L1243,{0,1950001,3300001,6950001,9000001,18000001,40000001},{0.05,0.1,0.2,0.23,0.33,0.4,0.45})-LOOKUP(L1243,{0,1950001,3300001,6950001,9000001,18000001,40000001},{0,97500,427500,636000,1536000,2796000,4796000}))*1.021,-2))</f>
        <v/>
      </c>
      <c r="P1243" s="21">
        <f>MAX(0,ROUNDDOWN(F1243-E1243-430000,-3))</f>
        <v/>
      </c>
      <c r="Q1243" s="21">
        <f>MAX(0,ROUNDDOWN(F1243-E1243-430000-H1243,-3))</f>
        <v/>
      </c>
      <c r="R1243" s="21">
        <f>IF(F1243&lt;=450000,0,MAX(0,P1243*0.06-MIN(50000,P1243)*0.03))</f>
        <v/>
      </c>
      <c r="S1243" s="21">
        <f>IF(F1243&lt;=450000,0,MAX(0,P1243*0.04-MIN(50000,P1243)*0.02))</f>
        <v/>
      </c>
      <c r="T1243" s="21">
        <f>IF(F1243&lt;=450000,0,MAX(0,Q1243*0.06-MIN(50000,Q1243)*0.03))</f>
        <v/>
      </c>
      <c r="U1243" s="21">
        <f>IF(F1243&lt;=450000,0,MAX(0,Q1243*0.04-MIN(50000,Q1243)*0.02))</f>
        <v/>
      </c>
      <c r="V1243" s="21">
        <f>50000+MAX(0,G1243-480000)</f>
        <v/>
      </c>
      <c r="W1243" s="21">
        <f>P1243-V1243</f>
        <v/>
      </c>
      <c r="X1243" s="21">
        <f>Q1243-V1243</f>
        <v/>
      </c>
      <c r="Y1243" s="22">
        <f>IF(W1243&lt;0,0.9,LOOKUP(W1243,{0,1950001,3300001,6950001,9000001,18000001,40000001},{0.84895,0.7979,0.6958,0.66517,0.56307,0.4916,0.44055}))</f>
        <v/>
      </c>
      <c r="Z1243" s="22">
        <f>IF(X1243&lt;0,0.9,LOOKUP(X1243,{0,1950001,3300001,6950001,9000001,18000001,40000001},{0.84895,0.7979,0.6958,0.66517,0.56307,0.4916,0.44055}))</f>
        <v/>
      </c>
      <c r="AA1243" s="22">
        <f>IF(W1243&lt;0,0,CHOOSE(MATCH(W1243,{0,1950001,3300001,6950001,9000001},1),5.105/84.895,10.21/79.79,20.42/69.58,23.483/66.517,33.693/56.307))</f>
        <v/>
      </c>
      <c r="AB1243" s="21">
        <f>IF(C1243&lt;=2000,0,(MIN(C1243,ROUNDDOWN(F1243*0.3,0))-2000)*0.1)</f>
        <v/>
      </c>
      <c r="AC1243" s="21">
        <f>IF(C1243&lt;=2000,0,MIN((C1243-2000)*Y1243,(R1243+S1243)*0.2))</f>
        <v/>
      </c>
      <c r="AD1243" s="21">
        <f>IF(C1243&lt;=2000,0,MIN((C1243-2000)*Z1243,(T1243+U1243)*0.2))</f>
        <v/>
      </c>
      <c r="AE1243" s="21">
        <f>AC1243*AA1243</f>
        <v/>
      </c>
      <c r="AF1243" s="21">
        <f>ROUNDDOWN(R1243,-2)+ROUNDDOWN(S1243,-2)</f>
        <v/>
      </c>
      <c r="AG1243" s="21">
        <f>ROUNDDOWN(MAX(0,R1243-(AB1243+AC1243+AE1243)*0.6),-2)+ROUNDDOWN(MAX(0,S1243-(AB1243+AC1243+AE1243)*0.4),-2)</f>
        <v/>
      </c>
      <c r="AH1243" s="21">
        <f>ROUNDDOWN(MAX(0,T1243-(AB1243+AD1243)*0.6),-2)+ROUNDDOWN(MAX(0,U1243-(AB1243+AD1243)*0.4),-2)</f>
        <v/>
      </c>
      <c r="AI1243" s="21">
        <f>ROUNDDOWN(T1243,-2)+ROUNDDOWN(U1243,-2)</f>
        <v/>
      </c>
      <c r="AJ1243" s="21">
        <f>M1243+AF1243</f>
        <v/>
      </c>
      <c r="AK1243" s="21">
        <f>M1243+AG1243</f>
        <v/>
      </c>
      <c r="AL1243" s="21">
        <f>N1243+AH1243</f>
        <v/>
      </c>
      <c r="AM1243" s="21">
        <f>O1243+AI1243</f>
        <v/>
      </c>
      <c r="AN1243" s="21">
        <f>N1243+AI1243</f>
        <v/>
      </c>
      <c r="AO1243" s="21">
        <f>ROUNDDOWN((R1243+S1243)*0.2/Y1243+2000,0)</f>
        <v/>
      </c>
      <c r="AP1243" s="21">
        <f>ROUNDDOWN((T1243+U1243)*0.2/Z1243+2000,0)</f>
        <v/>
      </c>
      <c r="AQ1243" s="21">
        <f>AL1243-AK1243</f>
        <v/>
      </c>
      <c r="AR1243" s="21">
        <f>AM1243-AK1243</f>
        <v/>
      </c>
      <c r="AS1243" s="21">
        <f>AM1243-AL1243</f>
        <v/>
      </c>
      <c r="AT1243" s="21">
        <f>AK1243+C1243-AJ1243</f>
        <v/>
      </c>
      <c r="AU1243" s="21">
        <f>AL1243+C1243-AM1243</f>
        <v/>
      </c>
      <c r="AV1243" s="21">
        <f>AN1243+C1243-AM1243</f>
        <v/>
      </c>
    </row>
    <row r="1244">
      <c r="A1244" t="inlineStr">
        <is>
          <t>医療費の境目</t>
        </is>
      </c>
      <c r="B1244" s="21">
        <f>'3_医療費の境目'!$B$3</f>
        <v/>
      </c>
      <c r="C1244" s="21">
        <f>IF('3_医療費の境目'!$B$4="",AO1244,'3_医療費の境目'!$B$4)</f>
        <v/>
      </c>
      <c r="D1244" s="21">
        <f>'3_医療費の境目'!D1244</f>
        <v/>
      </c>
      <c r="E1244" s="21">
        <f>ROUND(MIN(B1244/12,650000)*12*0.0915+MIN(B1244/12,1390000)*12*(0.0504+0)+B1244*0.005,0)</f>
        <v/>
      </c>
      <c r="F1244" s="21">
        <f>IF(B1244&lt;741000,0,IF(B1244&lt;2191000,B1244-740000,IF(B1244&lt;2193000,1451000,IF(B1244&lt;2196000,1453000,IF(B1244&lt;2200000,1456000,IF(B1244&lt;3600000,ROUND(ROUNDDOWN(B1244/4,-3)*2.8,0)-80000,IF(B1244&lt;6600000,ROUND(ROUNDDOWN(B1244/4,-3)*3.2,0)-440000,IF(B1244&lt;8500000,ROUNDDOWN(B1244*0.9,0)-1100000,B1244-1950000))))))))</f>
        <v/>
      </c>
      <c r="G1244" s="21">
        <f>IF(F1244&gt;23500000,NA(),IF(F1244&lt;=4890000,1040000,IF(F1244&lt;=6550000,670000,620000)))</f>
        <v/>
      </c>
      <c r="H1244" s="21">
        <f>IF(D1244&lt;=0,0,MAX(0,MIN(2000000,D1244-MIN(100000,ROUNDDOWN(F1244*0.05,0)))))</f>
        <v/>
      </c>
      <c r="I1244" s="21">
        <f>IF(C1244&lt;=2000,0,MIN(C1244,ROUNDDOWN(F1244*0.4,0))-2000)</f>
        <v/>
      </c>
      <c r="J1244" s="21">
        <f>MAX(0,ROUNDDOWN(F1244-E1244-G1244,-3))</f>
        <v/>
      </c>
      <c r="K1244" s="21">
        <f>MAX(0,ROUNDDOWN(F1244-E1244-G1244-H1244-I1244,-3))</f>
        <v/>
      </c>
      <c r="L1244" s="21">
        <f>MAX(0,ROUNDDOWN(F1244-E1244-G1244-H1244,-3))</f>
        <v/>
      </c>
      <c r="M1244" s="21">
        <f>IF(J1244&lt;=0,0,ROUNDDOWN((J1244*LOOKUP(J1244,{0,1950001,3300001,6950001,9000001,18000001,40000001},{0.05,0.1,0.2,0.23,0.33,0.4,0.45})-LOOKUP(J1244,{0,1950001,3300001,6950001,9000001,18000001,40000001},{0,97500,427500,636000,1536000,2796000,4796000}))*1.021,-2))</f>
        <v/>
      </c>
      <c r="N1244" s="21">
        <f>IF(K1244&lt;=0,0,ROUNDDOWN((K1244*LOOKUP(K1244,{0,1950001,3300001,6950001,9000001,18000001,40000001},{0.05,0.1,0.2,0.23,0.33,0.4,0.45})-LOOKUP(K1244,{0,1950001,3300001,6950001,9000001,18000001,40000001},{0,97500,427500,636000,1536000,2796000,4796000}))*1.021,-2))</f>
        <v/>
      </c>
      <c r="O1244" s="21">
        <f>IF(L1244&lt;=0,0,ROUNDDOWN((L1244*LOOKUP(L1244,{0,1950001,3300001,6950001,9000001,18000001,40000001},{0.05,0.1,0.2,0.23,0.33,0.4,0.45})-LOOKUP(L1244,{0,1950001,3300001,6950001,9000001,18000001,40000001},{0,97500,427500,636000,1536000,2796000,4796000}))*1.021,-2))</f>
        <v/>
      </c>
      <c r="P1244" s="21">
        <f>MAX(0,ROUNDDOWN(F1244-E1244-430000,-3))</f>
        <v/>
      </c>
      <c r="Q1244" s="21">
        <f>MAX(0,ROUNDDOWN(F1244-E1244-430000-H1244,-3))</f>
        <v/>
      </c>
      <c r="R1244" s="21">
        <f>IF(F1244&lt;=450000,0,MAX(0,P1244*0.06-MIN(50000,P1244)*0.03))</f>
        <v/>
      </c>
      <c r="S1244" s="21">
        <f>IF(F1244&lt;=450000,0,MAX(0,P1244*0.04-MIN(50000,P1244)*0.02))</f>
        <v/>
      </c>
      <c r="T1244" s="21">
        <f>IF(F1244&lt;=450000,0,MAX(0,Q1244*0.06-MIN(50000,Q1244)*0.03))</f>
        <v/>
      </c>
      <c r="U1244" s="21">
        <f>IF(F1244&lt;=450000,0,MAX(0,Q1244*0.04-MIN(50000,Q1244)*0.02))</f>
        <v/>
      </c>
      <c r="V1244" s="21">
        <f>50000+MAX(0,G1244-480000)</f>
        <v/>
      </c>
      <c r="W1244" s="21">
        <f>P1244-V1244</f>
        <v/>
      </c>
      <c r="X1244" s="21">
        <f>Q1244-V1244</f>
        <v/>
      </c>
      <c r="Y1244" s="22">
        <f>IF(W1244&lt;0,0.9,LOOKUP(W1244,{0,1950001,3300001,6950001,9000001,18000001,40000001},{0.84895,0.7979,0.6958,0.66517,0.56307,0.4916,0.44055}))</f>
        <v/>
      </c>
      <c r="Z1244" s="22">
        <f>IF(X1244&lt;0,0.9,LOOKUP(X1244,{0,1950001,3300001,6950001,9000001,18000001,40000001},{0.84895,0.7979,0.6958,0.66517,0.56307,0.4916,0.44055}))</f>
        <v/>
      </c>
      <c r="AA1244" s="22">
        <f>IF(W1244&lt;0,0,CHOOSE(MATCH(W1244,{0,1950001,3300001,6950001,9000001},1),5.105/84.895,10.21/79.79,20.42/69.58,23.483/66.517,33.693/56.307))</f>
        <v/>
      </c>
      <c r="AB1244" s="21">
        <f>IF(C1244&lt;=2000,0,(MIN(C1244,ROUNDDOWN(F1244*0.3,0))-2000)*0.1)</f>
        <v/>
      </c>
      <c r="AC1244" s="21">
        <f>IF(C1244&lt;=2000,0,MIN((C1244-2000)*Y1244,(R1244+S1244)*0.2))</f>
        <v/>
      </c>
      <c r="AD1244" s="21">
        <f>IF(C1244&lt;=2000,0,MIN((C1244-2000)*Z1244,(T1244+U1244)*0.2))</f>
        <v/>
      </c>
      <c r="AE1244" s="21">
        <f>AC1244*AA1244</f>
        <v/>
      </c>
      <c r="AF1244" s="21">
        <f>ROUNDDOWN(R1244,-2)+ROUNDDOWN(S1244,-2)</f>
        <v/>
      </c>
      <c r="AG1244" s="21">
        <f>ROUNDDOWN(MAX(0,R1244-(AB1244+AC1244+AE1244)*0.6),-2)+ROUNDDOWN(MAX(0,S1244-(AB1244+AC1244+AE1244)*0.4),-2)</f>
        <v/>
      </c>
      <c r="AH1244" s="21">
        <f>ROUNDDOWN(MAX(0,T1244-(AB1244+AD1244)*0.6),-2)+ROUNDDOWN(MAX(0,U1244-(AB1244+AD1244)*0.4),-2)</f>
        <v/>
      </c>
      <c r="AI1244" s="21">
        <f>ROUNDDOWN(T1244,-2)+ROUNDDOWN(U1244,-2)</f>
        <v/>
      </c>
      <c r="AJ1244" s="21">
        <f>M1244+AF1244</f>
        <v/>
      </c>
      <c r="AK1244" s="21">
        <f>M1244+AG1244</f>
        <v/>
      </c>
      <c r="AL1244" s="21">
        <f>N1244+AH1244</f>
        <v/>
      </c>
      <c r="AM1244" s="21">
        <f>O1244+AI1244</f>
        <v/>
      </c>
      <c r="AN1244" s="21">
        <f>N1244+AI1244</f>
        <v/>
      </c>
      <c r="AO1244" s="21">
        <f>ROUNDDOWN((R1244+S1244)*0.2/Y1244+2000,0)</f>
        <v/>
      </c>
      <c r="AP1244" s="21">
        <f>ROUNDDOWN((T1244+U1244)*0.2/Z1244+2000,0)</f>
        <v/>
      </c>
      <c r="AQ1244" s="21">
        <f>AL1244-AK1244</f>
        <v/>
      </c>
      <c r="AR1244" s="21">
        <f>AM1244-AK1244</f>
        <v/>
      </c>
      <c r="AS1244" s="21">
        <f>AM1244-AL1244</f>
        <v/>
      </c>
      <c r="AT1244" s="21">
        <f>AK1244+C1244-AJ1244</f>
        <v/>
      </c>
      <c r="AU1244" s="21">
        <f>AL1244+C1244-AM1244</f>
        <v/>
      </c>
      <c r="AV1244" s="21">
        <f>AN1244+C1244-AM1244</f>
        <v/>
      </c>
    </row>
    <row r="1245">
      <c r="A1245" t="inlineStr">
        <is>
          <t>医療費の境目</t>
        </is>
      </c>
      <c r="B1245" s="21">
        <f>'3_医療費の境目'!$B$3</f>
        <v/>
      </c>
      <c r="C1245" s="21">
        <f>IF('3_医療費の境目'!$B$4="",AO1245,'3_医療費の境目'!$B$4)</f>
        <v/>
      </c>
      <c r="D1245" s="21">
        <f>'3_医療費の境目'!D1245</f>
        <v/>
      </c>
      <c r="E1245" s="21">
        <f>ROUND(MIN(B1245/12,650000)*12*0.0915+MIN(B1245/12,1390000)*12*(0.0504+0)+B1245*0.005,0)</f>
        <v/>
      </c>
      <c r="F1245" s="21">
        <f>IF(B1245&lt;741000,0,IF(B1245&lt;2191000,B1245-740000,IF(B1245&lt;2193000,1451000,IF(B1245&lt;2196000,1453000,IF(B1245&lt;2200000,1456000,IF(B1245&lt;3600000,ROUND(ROUNDDOWN(B1245/4,-3)*2.8,0)-80000,IF(B1245&lt;6600000,ROUND(ROUNDDOWN(B1245/4,-3)*3.2,0)-440000,IF(B1245&lt;8500000,ROUNDDOWN(B1245*0.9,0)-1100000,B1245-1950000))))))))</f>
        <v/>
      </c>
      <c r="G1245" s="21">
        <f>IF(F1245&gt;23500000,NA(),IF(F1245&lt;=4890000,1040000,IF(F1245&lt;=6550000,670000,620000)))</f>
        <v/>
      </c>
      <c r="H1245" s="21">
        <f>IF(D1245&lt;=0,0,MAX(0,MIN(2000000,D1245-MIN(100000,ROUNDDOWN(F1245*0.05,0)))))</f>
        <v/>
      </c>
      <c r="I1245" s="21">
        <f>IF(C1245&lt;=2000,0,MIN(C1245,ROUNDDOWN(F1245*0.4,0))-2000)</f>
        <v/>
      </c>
      <c r="J1245" s="21">
        <f>MAX(0,ROUNDDOWN(F1245-E1245-G1245,-3))</f>
        <v/>
      </c>
      <c r="K1245" s="21">
        <f>MAX(0,ROUNDDOWN(F1245-E1245-G1245-H1245-I1245,-3))</f>
        <v/>
      </c>
      <c r="L1245" s="21">
        <f>MAX(0,ROUNDDOWN(F1245-E1245-G1245-H1245,-3))</f>
        <v/>
      </c>
      <c r="M1245" s="21">
        <f>IF(J1245&lt;=0,0,ROUNDDOWN((J1245*LOOKUP(J1245,{0,1950001,3300001,6950001,9000001,18000001,40000001},{0.05,0.1,0.2,0.23,0.33,0.4,0.45})-LOOKUP(J1245,{0,1950001,3300001,6950001,9000001,18000001,40000001},{0,97500,427500,636000,1536000,2796000,4796000}))*1.021,-2))</f>
        <v/>
      </c>
      <c r="N1245" s="21">
        <f>IF(K1245&lt;=0,0,ROUNDDOWN((K1245*LOOKUP(K1245,{0,1950001,3300001,6950001,9000001,18000001,40000001},{0.05,0.1,0.2,0.23,0.33,0.4,0.45})-LOOKUP(K1245,{0,1950001,3300001,6950001,9000001,18000001,40000001},{0,97500,427500,636000,1536000,2796000,4796000}))*1.021,-2))</f>
        <v/>
      </c>
      <c r="O1245" s="21">
        <f>IF(L1245&lt;=0,0,ROUNDDOWN((L1245*LOOKUP(L1245,{0,1950001,3300001,6950001,9000001,18000001,40000001},{0.05,0.1,0.2,0.23,0.33,0.4,0.45})-LOOKUP(L1245,{0,1950001,3300001,6950001,9000001,18000001,40000001},{0,97500,427500,636000,1536000,2796000,4796000}))*1.021,-2))</f>
        <v/>
      </c>
      <c r="P1245" s="21">
        <f>MAX(0,ROUNDDOWN(F1245-E1245-430000,-3))</f>
        <v/>
      </c>
      <c r="Q1245" s="21">
        <f>MAX(0,ROUNDDOWN(F1245-E1245-430000-H1245,-3))</f>
        <v/>
      </c>
      <c r="R1245" s="21">
        <f>IF(F1245&lt;=450000,0,MAX(0,P1245*0.06-MIN(50000,P1245)*0.03))</f>
        <v/>
      </c>
      <c r="S1245" s="21">
        <f>IF(F1245&lt;=450000,0,MAX(0,P1245*0.04-MIN(50000,P1245)*0.02))</f>
        <v/>
      </c>
      <c r="T1245" s="21">
        <f>IF(F1245&lt;=450000,0,MAX(0,Q1245*0.06-MIN(50000,Q1245)*0.03))</f>
        <v/>
      </c>
      <c r="U1245" s="21">
        <f>IF(F1245&lt;=450000,0,MAX(0,Q1245*0.04-MIN(50000,Q1245)*0.02))</f>
        <v/>
      </c>
      <c r="V1245" s="21">
        <f>50000+MAX(0,G1245-480000)</f>
        <v/>
      </c>
      <c r="W1245" s="21">
        <f>P1245-V1245</f>
        <v/>
      </c>
      <c r="X1245" s="21">
        <f>Q1245-V1245</f>
        <v/>
      </c>
      <c r="Y1245" s="22">
        <f>IF(W1245&lt;0,0.9,LOOKUP(W1245,{0,1950001,3300001,6950001,9000001,18000001,40000001},{0.84895,0.7979,0.6958,0.66517,0.56307,0.4916,0.44055}))</f>
        <v/>
      </c>
      <c r="Z1245" s="22">
        <f>IF(X1245&lt;0,0.9,LOOKUP(X1245,{0,1950001,3300001,6950001,9000001,18000001,40000001},{0.84895,0.7979,0.6958,0.66517,0.56307,0.4916,0.44055}))</f>
        <v/>
      </c>
      <c r="AA1245" s="22">
        <f>IF(W1245&lt;0,0,CHOOSE(MATCH(W1245,{0,1950001,3300001,6950001,9000001},1),5.105/84.895,10.21/79.79,20.42/69.58,23.483/66.517,33.693/56.307))</f>
        <v/>
      </c>
      <c r="AB1245" s="21">
        <f>IF(C1245&lt;=2000,0,(MIN(C1245,ROUNDDOWN(F1245*0.3,0))-2000)*0.1)</f>
        <v/>
      </c>
      <c r="AC1245" s="21">
        <f>IF(C1245&lt;=2000,0,MIN((C1245-2000)*Y1245,(R1245+S1245)*0.2))</f>
        <v/>
      </c>
      <c r="AD1245" s="21">
        <f>IF(C1245&lt;=2000,0,MIN((C1245-2000)*Z1245,(T1245+U1245)*0.2))</f>
        <v/>
      </c>
      <c r="AE1245" s="21">
        <f>AC1245*AA1245</f>
        <v/>
      </c>
      <c r="AF1245" s="21">
        <f>ROUNDDOWN(R1245,-2)+ROUNDDOWN(S1245,-2)</f>
        <v/>
      </c>
      <c r="AG1245" s="21">
        <f>ROUNDDOWN(MAX(0,R1245-(AB1245+AC1245+AE1245)*0.6),-2)+ROUNDDOWN(MAX(0,S1245-(AB1245+AC1245+AE1245)*0.4),-2)</f>
        <v/>
      </c>
      <c r="AH1245" s="21">
        <f>ROUNDDOWN(MAX(0,T1245-(AB1245+AD1245)*0.6),-2)+ROUNDDOWN(MAX(0,U1245-(AB1245+AD1245)*0.4),-2)</f>
        <v/>
      </c>
      <c r="AI1245" s="21">
        <f>ROUNDDOWN(T1245,-2)+ROUNDDOWN(U1245,-2)</f>
        <v/>
      </c>
      <c r="AJ1245" s="21">
        <f>M1245+AF1245</f>
        <v/>
      </c>
      <c r="AK1245" s="21">
        <f>M1245+AG1245</f>
        <v/>
      </c>
      <c r="AL1245" s="21">
        <f>N1245+AH1245</f>
        <v/>
      </c>
      <c r="AM1245" s="21">
        <f>O1245+AI1245</f>
        <v/>
      </c>
      <c r="AN1245" s="21">
        <f>N1245+AI1245</f>
        <v/>
      </c>
      <c r="AO1245" s="21">
        <f>ROUNDDOWN((R1245+S1245)*0.2/Y1245+2000,0)</f>
        <v/>
      </c>
      <c r="AP1245" s="21">
        <f>ROUNDDOWN((T1245+U1245)*0.2/Z1245+2000,0)</f>
        <v/>
      </c>
      <c r="AQ1245" s="21">
        <f>AL1245-AK1245</f>
        <v/>
      </c>
      <c r="AR1245" s="21">
        <f>AM1245-AK1245</f>
        <v/>
      </c>
      <c r="AS1245" s="21">
        <f>AM1245-AL1245</f>
        <v/>
      </c>
      <c r="AT1245" s="21">
        <f>AK1245+C1245-AJ1245</f>
        <v/>
      </c>
      <c r="AU1245" s="21">
        <f>AL1245+C1245-AM1245</f>
        <v/>
      </c>
      <c r="AV1245" s="21">
        <f>AN1245+C1245-AM1245</f>
        <v/>
      </c>
    </row>
    <row r="1246">
      <c r="A1246" t="inlineStr">
        <is>
          <t>医療費の境目</t>
        </is>
      </c>
      <c r="B1246" s="21">
        <f>'3_医療費の境目'!$B$3</f>
        <v/>
      </c>
      <c r="C1246" s="21">
        <f>IF('3_医療費の境目'!$B$4="",AO1246,'3_医療費の境目'!$B$4)</f>
        <v/>
      </c>
      <c r="D1246" s="21">
        <f>'3_医療費の境目'!D1246</f>
        <v/>
      </c>
      <c r="E1246" s="21">
        <f>ROUND(MIN(B1246/12,650000)*12*0.0915+MIN(B1246/12,1390000)*12*(0.0504+0)+B1246*0.005,0)</f>
        <v/>
      </c>
      <c r="F1246" s="21">
        <f>IF(B1246&lt;741000,0,IF(B1246&lt;2191000,B1246-740000,IF(B1246&lt;2193000,1451000,IF(B1246&lt;2196000,1453000,IF(B1246&lt;2200000,1456000,IF(B1246&lt;3600000,ROUND(ROUNDDOWN(B1246/4,-3)*2.8,0)-80000,IF(B1246&lt;6600000,ROUND(ROUNDDOWN(B1246/4,-3)*3.2,0)-440000,IF(B1246&lt;8500000,ROUNDDOWN(B1246*0.9,0)-1100000,B1246-1950000))))))))</f>
        <v/>
      </c>
      <c r="G1246" s="21">
        <f>IF(F1246&gt;23500000,NA(),IF(F1246&lt;=4890000,1040000,IF(F1246&lt;=6550000,670000,620000)))</f>
        <v/>
      </c>
      <c r="H1246" s="21">
        <f>IF(D1246&lt;=0,0,MAX(0,MIN(2000000,D1246-MIN(100000,ROUNDDOWN(F1246*0.05,0)))))</f>
        <v/>
      </c>
      <c r="I1246" s="21">
        <f>IF(C1246&lt;=2000,0,MIN(C1246,ROUNDDOWN(F1246*0.4,0))-2000)</f>
        <v/>
      </c>
      <c r="J1246" s="21">
        <f>MAX(0,ROUNDDOWN(F1246-E1246-G1246,-3))</f>
        <v/>
      </c>
      <c r="K1246" s="21">
        <f>MAX(0,ROUNDDOWN(F1246-E1246-G1246-H1246-I1246,-3))</f>
        <v/>
      </c>
      <c r="L1246" s="21">
        <f>MAX(0,ROUNDDOWN(F1246-E1246-G1246-H1246,-3))</f>
        <v/>
      </c>
      <c r="M1246" s="21">
        <f>IF(J1246&lt;=0,0,ROUNDDOWN((J1246*LOOKUP(J1246,{0,1950001,3300001,6950001,9000001,18000001,40000001},{0.05,0.1,0.2,0.23,0.33,0.4,0.45})-LOOKUP(J1246,{0,1950001,3300001,6950001,9000001,18000001,40000001},{0,97500,427500,636000,1536000,2796000,4796000}))*1.021,-2))</f>
        <v/>
      </c>
      <c r="N1246" s="21">
        <f>IF(K1246&lt;=0,0,ROUNDDOWN((K1246*LOOKUP(K1246,{0,1950001,3300001,6950001,9000001,18000001,40000001},{0.05,0.1,0.2,0.23,0.33,0.4,0.45})-LOOKUP(K1246,{0,1950001,3300001,6950001,9000001,18000001,40000001},{0,97500,427500,636000,1536000,2796000,4796000}))*1.021,-2))</f>
        <v/>
      </c>
      <c r="O1246" s="21">
        <f>IF(L1246&lt;=0,0,ROUNDDOWN((L1246*LOOKUP(L1246,{0,1950001,3300001,6950001,9000001,18000001,40000001},{0.05,0.1,0.2,0.23,0.33,0.4,0.45})-LOOKUP(L1246,{0,1950001,3300001,6950001,9000001,18000001,40000001},{0,97500,427500,636000,1536000,2796000,4796000}))*1.021,-2))</f>
        <v/>
      </c>
      <c r="P1246" s="21">
        <f>MAX(0,ROUNDDOWN(F1246-E1246-430000,-3))</f>
        <v/>
      </c>
      <c r="Q1246" s="21">
        <f>MAX(0,ROUNDDOWN(F1246-E1246-430000-H1246,-3))</f>
        <v/>
      </c>
      <c r="R1246" s="21">
        <f>IF(F1246&lt;=450000,0,MAX(0,P1246*0.06-MIN(50000,P1246)*0.03))</f>
        <v/>
      </c>
      <c r="S1246" s="21">
        <f>IF(F1246&lt;=450000,0,MAX(0,P1246*0.04-MIN(50000,P1246)*0.02))</f>
        <v/>
      </c>
      <c r="T1246" s="21">
        <f>IF(F1246&lt;=450000,0,MAX(0,Q1246*0.06-MIN(50000,Q1246)*0.03))</f>
        <v/>
      </c>
      <c r="U1246" s="21">
        <f>IF(F1246&lt;=450000,0,MAX(0,Q1246*0.04-MIN(50000,Q1246)*0.02))</f>
        <v/>
      </c>
      <c r="V1246" s="21">
        <f>50000+MAX(0,G1246-480000)</f>
        <v/>
      </c>
      <c r="W1246" s="21">
        <f>P1246-V1246</f>
        <v/>
      </c>
      <c r="X1246" s="21">
        <f>Q1246-V1246</f>
        <v/>
      </c>
      <c r="Y1246" s="22">
        <f>IF(W1246&lt;0,0.9,LOOKUP(W1246,{0,1950001,3300001,6950001,9000001,18000001,40000001},{0.84895,0.7979,0.6958,0.66517,0.56307,0.4916,0.44055}))</f>
        <v/>
      </c>
      <c r="Z1246" s="22">
        <f>IF(X1246&lt;0,0.9,LOOKUP(X1246,{0,1950001,3300001,6950001,9000001,18000001,40000001},{0.84895,0.7979,0.6958,0.66517,0.56307,0.4916,0.44055}))</f>
        <v/>
      </c>
      <c r="AA1246" s="22">
        <f>IF(W1246&lt;0,0,CHOOSE(MATCH(W1246,{0,1950001,3300001,6950001,9000001},1),5.105/84.895,10.21/79.79,20.42/69.58,23.483/66.517,33.693/56.307))</f>
        <v/>
      </c>
      <c r="AB1246" s="21">
        <f>IF(C1246&lt;=2000,0,(MIN(C1246,ROUNDDOWN(F1246*0.3,0))-2000)*0.1)</f>
        <v/>
      </c>
      <c r="AC1246" s="21">
        <f>IF(C1246&lt;=2000,0,MIN((C1246-2000)*Y1246,(R1246+S1246)*0.2))</f>
        <v/>
      </c>
      <c r="AD1246" s="21">
        <f>IF(C1246&lt;=2000,0,MIN((C1246-2000)*Z1246,(T1246+U1246)*0.2))</f>
        <v/>
      </c>
      <c r="AE1246" s="21">
        <f>AC1246*AA1246</f>
        <v/>
      </c>
      <c r="AF1246" s="21">
        <f>ROUNDDOWN(R1246,-2)+ROUNDDOWN(S1246,-2)</f>
        <v/>
      </c>
      <c r="AG1246" s="21">
        <f>ROUNDDOWN(MAX(0,R1246-(AB1246+AC1246+AE1246)*0.6),-2)+ROUNDDOWN(MAX(0,S1246-(AB1246+AC1246+AE1246)*0.4),-2)</f>
        <v/>
      </c>
      <c r="AH1246" s="21">
        <f>ROUNDDOWN(MAX(0,T1246-(AB1246+AD1246)*0.6),-2)+ROUNDDOWN(MAX(0,U1246-(AB1246+AD1246)*0.4),-2)</f>
        <v/>
      </c>
      <c r="AI1246" s="21">
        <f>ROUNDDOWN(T1246,-2)+ROUNDDOWN(U1246,-2)</f>
        <v/>
      </c>
      <c r="AJ1246" s="21">
        <f>M1246+AF1246</f>
        <v/>
      </c>
      <c r="AK1246" s="21">
        <f>M1246+AG1246</f>
        <v/>
      </c>
      <c r="AL1246" s="21">
        <f>N1246+AH1246</f>
        <v/>
      </c>
      <c r="AM1246" s="21">
        <f>O1246+AI1246</f>
        <v/>
      </c>
      <c r="AN1246" s="21">
        <f>N1246+AI1246</f>
        <v/>
      </c>
      <c r="AO1246" s="21">
        <f>ROUNDDOWN((R1246+S1246)*0.2/Y1246+2000,0)</f>
        <v/>
      </c>
      <c r="AP1246" s="21">
        <f>ROUNDDOWN((T1246+U1246)*0.2/Z1246+2000,0)</f>
        <v/>
      </c>
      <c r="AQ1246" s="21">
        <f>AL1246-AK1246</f>
        <v/>
      </c>
      <c r="AR1246" s="21">
        <f>AM1246-AK1246</f>
        <v/>
      </c>
      <c r="AS1246" s="21">
        <f>AM1246-AL1246</f>
        <v/>
      </c>
      <c r="AT1246" s="21">
        <f>AK1246+C1246-AJ1246</f>
        <v/>
      </c>
      <c r="AU1246" s="21">
        <f>AL1246+C1246-AM1246</f>
        <v/>
      </c>
      <c r="AV1246" s="21">
        <f>AN1246+C1246-AM1246</f>
        <v/>
      </c>
    </row>
    <row r="1247">
      <c r="A1247" t="inlineStr">
        <is>
          <t>医療費の境目</t>
        </is>
      </c>
      <c r="B1247" s="21">
        <f>'3_医療費の境目'!$B$3</f>
        <v/>
      </c>
      <c r="C1247" s="21">
        <f>IF('3_医療費の境目'!$B$4="",AO1247,'3_医療費の境目'!$B$4)</f>
        <v/>
      </c>
      <c r="D1247" s="21">
        <f>'3_医療費の境目'!D1247</f>
        <v/>
      </c>
      <c r="E1247" s="21">
        <f>ROUND(MIN(B1247/12,650000)*12*0.0915+MIN(B1247/12,1390000)*12*(0.0504+0)+B1247*0.005,0)</f>
        <v/>
      </c>
      <c r="F1247" s="21">
        <f>IF(B1247&lt;741000,0,IF(B1247&lt;2191000,B1247-740000,IF(B1247&lt;2193000,1451000,IF(B1247&lt;2196000,1453000,IF(B1247&lt;2200000,1456000,IF(B1247&lt;3600000,ROUND(ROUNDDOWN(B1247/4,-3)*2.8,0)-80000,IF(B1247&lt;6600000,ROUND(ROUNDDOWN(B1247/4,-3)*3.2,0)-440000,IF(B1247&lt;8500000,ROUNDDOWN(B1247*0.9,0)-1100000,B1247-1950000))))))))</f>
        <v/>
      </c>
      <c r="G1247" s="21">
        <f>IF(F1247&gt;23500000,NA(),IF(F1247&lt;=4890000,1040000,IF(F1247&lt;=6550000,670000,620000)))</f>
        <v/>
      </c>
      <c r="H1247" s="21">
        <f>IF(D1247&lt;=0,0,MAX(0,MIN(2000000,D1247-MIN(100000,ROUNDDOWN(F1247*0.05,0)))))</f>
        <v/>
      </c>
      <c r="I1247" s="21">
        <f>IF(C1247&lt;=2000,0,MIN(C1247,ROUNDDOWN(F1247*0.4,0))-2000)</f>
        <v/>
      </c>
      <c r="J1247" s="21">
        <f>MAX(0,ROUNDDOWN(F1247-E1247-G1247,-3))</f>
        <v/>
      </c>
      <c r="K1247" s="21">
        <f>MAX(0,ROUNDDOWN(F1247-E1247-G1247-H1247-I1247,-3))</f>
        <v/>
      </c>
      <c r="L1247" s="21">
        <f>MAX(0,ROUNDDOWN(F1247-E1247-G1247-H1247,-3))</f>
        <v/>
      </c>
      <c r="M1247" s="21">
        <f>IF(J1247&lt;=0,0,ROUNDDOWN((J1247*LOOKUP(J1247,{0,1950001,3300001,6950001,9000001,18000001,40000001},{0.05,0.1,0.2,0.23,0.33,0.4,0.45})-LOOKUP(J1247,{0,1950001,3300001,6950001,9000001,18000001,40000001},{0,97500,427500,636000,1536000,2796000,4796000}))*1.021,-2))</f>
        <v/>
      </c>
      <c r="N1247" s="21">
        <f>IF(K1247&lt;=0,0,ROUNDDOWN((K1247*LOOKUP(K1247,{0,1950001,3300001,6950001,9000001,18000001,40000001},{0.05,0.1,0.2,0.23,0.33,0.4,0.45})-LOOKUP(K1247,{0,1950001,3300001,6950001,9000001,18000001,40000001},{0,97500,427500,636000,1536000,2796000,4796000}))*1.021,-2))</f>
        <v/>
      </c>
      <c r="O1247" s="21">
        <f>IF(L1247&lt;=0,0,ROUNDDOWN((L1247*LOOKUP(L1247,{0,1950001,3300001,6950001,9000001,18000001,40000001},{0.05,0.1,0.2,0.23,0.33,0.4,0.45})-LOOKUP(L1247,{0,1950001,3300001,6950001,9000001,18000001,40000001},{0,97500,427500,636000,1536000,2796000,4796000}))*1.021,-2))</f>
        <v/>
      </c>
      <c r="P1247" s="21">
        <f>MAX(0,ROUNDDOWN(F1247-E1247-430000,-3))</f>
        <v/>
      </c>
      <c r="Q1247" s="21">
        <f>MAX(0,ROUNDDOWN(F1247-E1247-430000-H1247,-3))</f>
        <v/>
      </c>
      <c r="R1247" s="21">
        <f>IF(F1247&lt;=450000,0,MAX(0,P1247*0.06-MIN(50000,P1247)*0.03))</f>
        <v/>
      </c>
      <c r="S1247" s="21">
        <f>IF(F1247&lt;=450000,0,MAX(0,P1247*0.04-MIN(50000,P1247)*0.02))</f>
        <v/>
      </c>
      <c r="T1247" s="21">
        <f>IF(F1247&lt;=450000,0,MAX(0,Q1247*0.06-MIN(50000,Q1247)*0.03))</f>
        <v/>
      </c>
      <c r="U1247" s="21">
        <f>IF(F1247&lt;=450000,0,MAX(0,Q1247*0.04-MIN(50000,Q1247)*0.02))</f>
        <v/>
      </c>
      <c r="V1247" s="21">
        <f>50000+MAX(0,G1247-480000)</f>
        <v/>
      </c>
      <c r="W1247" s="21">
        <f>P1247-V1247</f>
        <v/>
      </c>
      <c r="X1247" s="21">
        <f>Q1247-V1247</f>
        <v/>
      </c>
      <c r="Y1247" s="22">
        <f>IF(W1247&lt;0,0.9,LOOKUP(W1247,{0,1950001,3300001,6950001,9000001,18000001,40000001},{0.84895,0.7979,0.6958,0.66517,0.56307,0.4916,0.44055}))</f>
        <v/>
      </c>
      <c r="Z1247" s="22">
        <f>IF(X1247&lt;0,0.9,LOOKUP(X1247,{0,1950001,3300001,6950001,9000001,18000001,40000001},{0.84895,0.7979,0.6958,0.66517,0.56307,0.4916,0.44055}))</f>
        <v/>
      </c>
      <c r="AA1247" s="22">
        <f>IF(W1247&lt;0,0,CHOOSE(MATCH(W1247,{0,1950001,3300001,6950001,9000001},1),5.105/84.895,10.21/79.79,20.42/69.58,23.483/66.517,33.693/56.307))</f>
        <v/>
      </c>
      <c r="AB1247" s="21">
        <f>IF(C1247&lt;=2000,0,(MIN(C1247,ROUNDDOWN(F1247*0.3,0))-2000)*0.1)</f>
        <v/>
      </c>
      <c r="AC1247" s="21">
        <f>IF(C1247&lt;=2000,0,MIN((C1247-2000)*Y1247,(R1247+S1247)*0.2))</f>
        <v/>
      </c>
      <c r="AD1247" s="21">
        <f>IF(C1247&lt;=2000,0,MIN((C1247-2000)*Z1247,(T1247+U1247)*0.2))</f>
        <v/>
      </c>
      <c r="AE1247" s="21">
        <f>AC1247*AA1247</f>
        <v/>
      </c>
      <c r="AF1247" s="21">
        <f>ROUNDDOWN(R1247,-2)+ROUNDDOWN(S1247,-2)</f>
        <v/>
      </c>
      <c r="AG1247" s="21">
        <f>ROUNDDOWN(MAX(0,R1247-(AB1247+AC1247+AE1247)*0.6),-2)+ROUNDDOWN(MAX(0,S1247-(AB1247+AC1247+AE1247)*0.4),-2)</f>
        <v/>
      </c>
      <c r="AH1247" s="21">
        <f>ROUNDDOWN(MAX(0,T1247-(AB1247+AD1247)*0.6),-2)+ROUNDDOWN(MAX(0,U1247-(AB1247+AD1247)*0.4),-2)</f>
        <v/>
      </c>
      <c r="AI1247" s="21">
        <f>ROUNDDOWN(T1247,-2)+ROUNDDOWN(U1247,-2)</f>
        <v/>
      </c>
      <c r="AJ1247" s="21">
        <f>M1247+AF1247</f>
        <v/>
      </c>
      <c r="AK1247" s="21">
        <f>M1247+AG1247</f>
        <v/>
      </c>
      <c r="AL1247" s="21">
        <f>N1247+AH1247</f>
        <v/>
      </c>
      <c r="AM1247" s="21">
        <f>O1247+AI1247</f>
        <v/>
      </c>
      <c r="AN1247" s="21">
        <f>N1247+AI1247</f>
        <v/>
      </c>
      <c r="AO1247" s="21">
        <f>ROUNDDOWN((R1247+S1247)*0.2/Y1247+2000,0)</f>
        <v/>
      </c>
      <c r="AP1247" s="21">
        <f>ROUNDDOWN((T1247+U1247)*0.2/Z1247+2000,0)</f>
        <v/>
      </c>
      <c r="AQ1247" s="21">
        <f>AL1247-AK1247</f>
        <v/>
      </c>
      <c r="AR1247" s="21">
        <f>AM1247-AK1247</f>
        <v/>
      </c>
      <c r="AS1247" s="21">
        <f>AM1247-AL1247</f>
        <v/>
      </c>
      <c r="AT1247" s="21">
        <f>AK1247+C1247-AJ1247</f>
        <v/>
      </c>
      <c r="AU1247" s="21">
        <f>AL1247+C1247-AM1247</f>
        <v/>
      </c>
      <c r="AV1247" s="21">
        <f>AN1247+C1247-AM1247</f>
        <v/>
      </c>
    </row>
    <row r="1248">
      <c r="A1248" t="inlineStr">
        <is>
          <t>医療費の境目</t>
        </is>
      </c>
      <c r="B1248" s="21">
        <f>'3_医療費の境目'!$B$3</f>
        <v/>
      </c>
      <c r="C1248" s="21">
        <f>IF('3_医療費の境目'!$B$4="",AO1248,'3_医療費の境目'!$B$4)</f>
        <v/>
      </c>
      <c r="D1248" s="21">
        <f>'3_医療費の境目'!D1248</f>
        <v/>
      </c>
      <c r="E1248" s="21">
        <f>ROUND(MIN(B1248/12,650000)*12*0.0915+MIN(B1248/12,1390000)*12*(0.0504+0)+B1248*0.005,0)</f>
        <v/>
      </c>
      <c r="F1248" s="21">
        <f>IF(B1248&lt;741000,0,IF(B1248&lt;2191000,B1248-740000,IF(B1248&lt;2193000,1451000,IF(B1248&lt;2196000,1453000,IF(B1248&lt;2200000,1456000,IF(B1248&lt;3600000,ROUND(ROUNDDOWN(B1248/4,-3)*2.8,0)-80000,IF(B1248&lt;6600000,ROUND(ROUNDDOWN(B1248/4,-3)*3.2,0)-440000,IF(B1248&lt;8500000,ROUNDDOWN(B1248*0.9,0)-1100000,B1248-1950000))))))))</f>
        <v/>
      </c>
      <c r="G1248" s="21">
        <f>IF(F1248&gt;23500000,NA(),IF(F1248&lt;=4890000,1040000,IF(F1248&lt;=6550000,670000,620000)))</f>
        <v/>
      </c>
      <c r="H1248" s="21">
        <f>IF(D1248&lt;=0,0,MAX(0,MIN(2000000,D1248-MIN(100000,ROUNDDOWN(F1248*0.05,0)))))</f>
        <v/>
      </c>
      <c r="I1248" s="21">
        <f>IF(C1248&lt;=2000,0,MIN(C1248,ROUNDDOWN(F1248*0.4,0))-2000)</f>
        <v/>
      </c>
      <c r="J1248" s="21">
        <f>MAX(0,ROUNDDOWN(F1248-E1248-G1248,-3))</f>
        <v/>
      </c>
      <c r="K1248" s="21">
        <f>MAX(0,ROUNDDOWN(F1248-E1248-G1248-H1248-I1248,-3))</f>
        <v/>
      </c>
      <c r="L1248" s="21">
        <f>MAX(0,ROUNDDOWN(F1248-E1248-G1248-H1248,-3))</f>
        <v/>
      </c>
      <c r="M1248" s="21">
        <f>IF(J1248&lt;=0,0,ROUNDDOWN((J1248*LOOKUP(J1248,{0,1950001,3300001,6950001,9000001,18000001,40000001},{0.05,0.1,0.2,0.23,0.33,0.4,0.45})-LOOKUP(J1248,{0,1950001,3300001,6950001,9000001,18000001,40000001},{0,97500,427500,636000,1536000,2796000,4796000}))*1.021,-2))</f>
        <v/>
      </c>
      <c r="N1248" s="21">
        <f>IF(K1248&lt;=0,0,ROUNDDOWN((K1248*LOOKUP(K1248,{0,1950001,3300001,6950001,9000001,18000001,40000001},{0.05,0.1,0.2,0.23,0.33,0.4,0.45})-LOOKUP(K1248,{0,1950001,3300001,6950001,9000001,18000001,40000001},{0,97500,427500,636000,1536000,2796000,4796000}))*1.021,-2))</f>
        <v/>
      </c>
      <c r="O1248" s="21">
        <f>IF(L1248&lt;=0,0,ROUNDDOWN((L1248*LOOKUP(L1248,{0,1950001,3300001,6950001,9000001,18000001,40000001},{0.05,0.1,0.2,0.23,0.33,0.4,0.45})-LOOKUP(L1248,{0,1950001,3300001,6950001,9000001,18000001,40000001},{0,97500,427500,636000,1536000,2796000,4796000}))*1.021,-2))</f>
        <v/>
      </c>
      <c r="P1248" s="21">
        <f>MAX(0,ROUNDDOWN(F1248-E1248-430000,-3))</f>
        <v/>
      </c>
      <c r="Q1248" s="21">
        <f>MAX(0,ROUNDDOWN(F1248-E1248-430000-H1248,-3))</f>
        <v/>
      </c>
      <c r="R1248" s="21">
        <f>IF(F1248&lt;=450000,0,MAX(0,P1248*0.06-MIN(50000,P1248)*0.03))</f>
        <v/>
      </c>
      <c r="S1248" s="21">
        <f>IF(F1248&lt;=450000,0,MAX(0,P1248*0.04-MIN(50000,P1248)*0.02))</f>
        <v/>
      </c>
      <c r="T1248" s="21">
        <f>IF(F1248&lt;=450000,0,MAX(0,Q1248*0.06-MIN(50000,Q1248)*0.03))</f>
        <v/>
      </c>
      <c r="U1248" s="21">
        <f>IF(F1248&lt;=450000,0,MAX(0,Q1248*0.04-MIN(50000,Q1248)*0.02))</f>
        <v/>
      </c>
      <c r="V1248" s="21">
        <f>50000+MAX(0,G1248-480000)</f>
        <v/>
      </c>
      <c r="W1248" s="21">
        <f>P1248-V1248</f>
        <v/>
      </c>
      <c r="X1248" s="21">
        <f>Q1248-V1248</f>
        <v/>
      </c>
      <c r="Y1248" s="22">
        <f>IF(W1248&lt;0,0.9,LOOKUP(W1248,{0,1950001,3300001,6950001,9000001,18000001,40000001},{0.84895,0.7979,0.6958,0.66517,0.56307,0.4916,0.44055}))</f>
        <v/>
      </c>
      <c r="Z1248" s="22">
        <f>IF(X1248&lt;0,0.9,LOOKUP(X1248,{0,1950001,3300001,6950001,9000001,18000001,40000001},{0.84895,0.7979,0.6958,0.66517,0.56307,0.4916,0.44055}))</f>
        <v/>
      </c>
      <c r="AA1248" s="22">
        <f>IF(W1248&lt;0,0,CHOOSE(MATCH(W1248,{0,1950001,3300001,6950001,9000001},1),5.105/84.895,10.21/79.79,20.42/69.58,23.483/66.517,33.693/56.307))</f>
        <v/>
      </c>
      <c r="AB1248" s="21">
        <f>IF(C1248&lt;=2000,0,(MIN(C1248,ROUNDDOWN(F1248*0.3,0))-2000)*0.1)</f>
        <v/>
      </c>
      <c r="AC1248" s="21">
        <f>IF(C1248&lt;=2000,0,MIN((C1248-2000)*Y1248,(R1248+S1248)*0.2))</f>
        <v/>
      </c>
      <c r="AD1248" s="21">
        <f>IF(C1248&lt;=2000,0,MIN((C1248-2000)*Z1248,(T1248+U1248)*0.2))</f>
        <v/>
      </c>
      <c r="AE1248" s="21">
        <f>AC1248*AA1248</f>
        <v/>
      </c>
      <c r="AF1248" s="21">
        <f>ROUNDDOWN(R1248,-2)+ROUNDDOWN(S1248,-2)</f>
        <v/>
      </c>
      <c r="AG1248" s="21">
        <f>ROUNDDOWN(MAX(0,R1248-(AB1248+AC1248+AE1248)*0.6),-2)+ROUNDDOWN(MAX(0,S1248-(AB1248+AC1248+AE1248)*0.4),-2)</f>
        <v/>
      </c>
      <c r="AH1248" s="21">
        <f>ROUNDDOWN(MAX(0,T1248-(AB1248+AD1248)*0.6),-2)+ROUNDDOWN(MAX(0,U1248-(AB1248+AD1248)*0.4),-2)</f>
        <v/>
      </c>
      <c r="AI1248" s="21">
        <f>ROUNDDOWN(T1248,-2)+ROUNDDOWN(U1248,-2)</f>
        <v/>
      </c>
      <c r="AJ1248" s="21">
        <f>M1248+AF1248</f>
        <v/>
      </c>
      <c r="AK1248" s="21">
        <f>M1248+AG1248</f>
        <v/>
      </c>
      <c r="AL1248" s="21">
        <f>N1248+AH1248</f>
        <v/>
      </c>
      <c r="AM1248" s="21">
        <f>O1248+AI1248</f>
        <v/>
      </c>
      <c r="AN1248" s="21">
        <f>N1248+AI1248</f>
        <v/>
      </c>
      <c r="AO1248" s="21">
        <f>ROUNDDOWN((R1248+S1248)*0.2/Y1248+2000,0)</f>
        <v/>
      </c>
      <c r="AP1248" s="21">
        <f>ROUNDDOWN((T1248+U1248)*0.2/Z1248+2000,0)</f>
        <v/>
      </c>
      <c r="AQ1248" s="21">
        <f>AL1248-AK1248</f>
        <v/>
      </c>
      <c r="AR1248" s="21">
        <f>AM1248-AK1248</f>
        <v/>
      </c>
      <c r="AS1248" s="21">
        <f>AM1248-AL1248</f>
        <v/>
      </c>
      <c r="AT1248" s="21">
        <f>AK1248+C1248-AJ1248</f>
        <v/>
      </c>
      <c r="AU1248" s="21">
        <f>AL1248+C1248-AM1248</f>
        <v/>
      </c>
      <c r="AV1248" s="21">
        <f>AN1248+C1248-AM1248</f>
        <v/>
      </c>
    </row>
    <row r="1249">
      <c r="A1249" t="inlineStr">
        <is>
          <t>医療費の境目</t>
        </is>
      </c>
      <c r="B1249" s="21">
        <f>'3_医療費の境目'!$B$3</f>
        <v/>
      </c>
      <c r="C1249" s="21">
        <f>IF('3_医療費の境目'!$B$4="",AO1249,'3_医療費の境目'!$B$4)</f>
        <v/>
      </c>
      <c r="D1249" s="21">
        <f>'3_医療費の境目'!D1249</f>
        <v/>
      </c>
      <c r="E1249" s="21">
        <f>ROUND(MIN(B1249/12,650000)*12*0.0915+MIN(B1249/12,1390000)*12*(0.0504+0)+B1249*0.005,0)</f>
        <v/>
      </c>
      <c r="F1249" s="21">
        <f>IF(B1249&lt;741000,0,IF(B1249&lt;2191000,B1249-740000,IF(B1249&lt;2193000,1451000,IF(B1249&lt;2196000,1453000,IF(B1249&lt;2200000,1456000,IF(B1249&lt;3600000,ROUND(ROUNDDOWN(B1249/4,-3)*2.8,0)-80000,IF(B1249&lt;6600000,ROUND(ROUNDDOWN(B1249/4,-3)*3.2,0)-440000,IF(B1249&lt;8500000,ROUNDDOWN(B1249*0.9,0)-1100000,B1249-1950000))))))))</f>
        <v/>
      </c>
      <c r="G1249" s="21">
        <f>IF(F1249&gt;23500000,NA(),IF(F1249&lt;=4890000,1040000,IF(F1249&lt;=6550000,670000,620000)))</f>
        <v/>
      </c>
      <c r="H1249" s="21">
        <f>IF(D1249&lt;=0,0,MAX(0,MIN(2000000,D1249-MIN(100000,ROUNDDOWN(F1249*0.05,0)))))</f>
        <v/>
      </c>
      <c r="I1249" s="21">
        <f>IF(C1249&lt;=2000,0,MIN(C1249,ROUNDDOWN(F1249*0.4,0))-2000)</f>
        <v/>
      </c>
      <c r="J1249" s="21">
        <f>MAX(0,ROUNDDOWN(F1249-E1249-G1249,-3))</f>
        <v/>
      </c>
      <c r="K1249" s="21">
        <f>MAX(0,ROUNDDOWN(F1249-E1249-G1249-H1249-I1249,-3))</f>
        <v/>
      </c>
      <c r="L1249" s="21">
        <f>MAX(0,ROUNDDOWN(F1249-E1249-G1249-H1249,-3))</f>
        <v/>
      </c>
      <c r="M1249" s="21">
        <f>IF(J1249&lt;=0,0,ROUNDDOWN((J1249*LOOKUP(J1249,{0,1950001,3300001,6950001,9000001,18000001,40000001},{0.05,0.1,0.2,0.23,0.33,0.4,0.45})-LOOKUP(J1249,{0,1950001,3300001,6950001,9000001,18000001,40000001},{0,97500,427500,636000,1536000,2796000,4796000}))*1.021,-2))</f>
        <v/>
      </c>
      <c r="N1249" s="21">
        <f>IF(K1249&lt;=0,0,ROUNDDOWN((K1249*LOOKUP(K1249,{0,1950001,3300001,6950001,9000001,18000001,40000001},{0.05,0.1,0.2,0.23,0.33,0.4,0.45})-LOOKUP(K1249,{0,1950001,3300001,6950001,9000001,18000001,40000001},{0,97500,427500,636000,1536000,2796000,4796000}))*1.021,-2))</f>
        <v/>
      </c>
      <c r="O1249" s="21">
        <f>IF(L1249&lt;=0,0,ROUNDDOWN((L1249*LOOKUP(L1249,{0,1950001,3300001,6950001,9000001,18000001,40000001},{0.05,0.1,0.2,0.23,0.33,0.4,0.45})-LOOKUP(L1249,{0,1950001,3300001,6950001,9000001,18000001,40000001},{0,97500,427500,636000,1536000,2796000,4796000}))*1.021,-2))</f>
        <v/>
      </c>
      <c r="P1249" s="21">
        <f>MAX(0,ROUNDDOWN(F1249-E1249-430000,-3))</f>
        <v/>
      </c>
      <c r="Q1249" s="21">
        <f>MAX(0,ROUNDDOWN(F1249-E1249-430000-H1249,-3))</f>
        <v/>
      </c>
      <c r="R1249" s="21">
        <f>IF(F1249&lt;=450000,0,MAX(0,P1249*0.06-MIN(50000,P1249)*0.03))</f>
        <v/>
      </c>
      <c r="S1249" s="21">
        <f>IF(F1249&lt;=450000,0,MAX(0,P1249*0.04-MIN(50000,P1249)*0.02))</f>
        <v/>
      </c>
      <c r="T1249" s="21">
        <f>IF(F1249&lt;=450000,0,MAX(0,Q1249*0.06-MIN(50000,Q1249)*0.03))</f>
        <v/>
      </c>
      <c r="U1249" s="21">
        <f>IF(F1249&lt;=450000,0,MAX(0,Q1249*0.04-MIN(50000,Q1249)*0.02))</f>
        <v/>
      </c>
      <c r="V1249" s="21">
        <f>50000+MAX(0,G1249-480000)</f>
        <v/>
      </c>
      <c r="W1249" s="21">
        <f>P1249-V1249</f>
        <v/>
      </c>
      <c r="X1249" s="21">
        <f>Q1249-V1249</f>
        <v/>
      </c>
      <c r="Y1249" s="22">
        <f>IF(W1249&lt;0,0.9,LOOKUP(W1249,{0,1950001,3300001,6950001,9000001,18000001,40000001},{0.84895,0.7979,0.6958,0.66517,0.56307,0.4916,0.44055}))</f>
        <v/>
      </c>
      <c r="Z1249" s="22">
        <f>IF(X1249&lt;0,0.9,LOOKUP(X1249,{0,1950001,3300001,6950001,9000001,18000001,40000001},{0.84895,0.7979,0.6958,0.66517,0.56307,0.4916,0.44055}))</f>
        <v/>
      </c>
      <c r="AA1249" s="22">
        <f>IF(W1249&lt;0,0,CHOOSE(MATCH(W1249,{0,1950001,3300001,6950001,9000001},1),5.105/84.895,10.21/79.79,20.42/69.58,23.483/66.517,33.693/56.307))</f>
        <v/>
      </c>
      <c r="AB1249" s="21">
        <f>IF(C1249&lt;=2000,0,(MIN(C1249,ROUNDDOWN(F1249*0.3,0))-2000)*0.1)</f>
        <v/>
      </c>
      <c r="AC1249" s="21">
        <f>IF(C1249&lt;=2000,0,MIN((C1249-2000)*Y1249,(R1249+S1249)*0.2))</f>
        <v/>
      </c>
      <c r="AD1249" s="21">
        <f>IF(C1249&lt;=2000,0,MIN((C1249-2000)*Z1249,(T1249+U1249)*0.2))</f>
        <v/>
      </c>
      <c r="AE1249" s="21">
        <f>AC1249*AA1249</f>
        <v/>
      </c>
      <c r="AF1249" s="21">
        <f>ROUNDDOWN(R1249,-2)+ROUNDDOWN(S1249,-2)</f>
        <v/>
      </c>
      <c r="AG1249" s="21">
        <f>ROUNDDOWN(MAX(0,R1249-(AB1249+AC1249+AE1249)*0.6),-2)+ROUNDDOWN(MAX(0,S1249-(AB1249+AC1249+AE1249)*0.4),-2)</f>
        <v/>
      </c>
      <c r="AH1249" s="21">
        <f>ROUNDDOWN(MAX(0,T1249-(AB1249+AD1249)*0.6),-2)+ROUNDDOWN(MAX(0,U1249-(AB1249+AD1249)*0.4),-2)</f>
        <v/>
      </c>
      <c r="AI1249" s="21">
        <f>ROUNDDOWN(T1249,-2)+ROUNDDOWN(U1249,-2)</f>
        <v/>
      </c>
      <c r="AJ1249" s="21">
        <f>M1249+AF1249</f>
        <v/>
      </c>
      <c r="AK1249" s="21">
        <f>M1249+AG1249</f>
        <v/>
      </c>
      <c r="AL1249" s="21">
        <f>N1249+AH1249</f>
        <v/>
      </c>
      <c r="AM1249" s="21">
        <f>O1249+AI1249</f>
        <v/>
      </c>
      <c r="AN1249" s="21">
        <f>N1249+AI1249</f>
        <v/>
      </c>
      <c r="AO1249" s="21">
        <f>ROUNDDOWN((R1249+S1249)*0.2/Y1249+2000,0)</f>
        <v/>
      </c>
      <c r="AP1249" s="21">
        <f>ROUNDDOWN((T1249+U1249)*0.2/Z1249+2000,0)</f>
        <v/>
      </c>
      <c r="AQ1249" s="21">
        <f>AL1249-AK1249</f>
        <v/>
      </c>
      <c r="AR1249" s="21">
        <f>AM1249-AK1249</f>
        <v/>
      </c>
      <c r="AS1249" s="21">
        <f>AM1249-AL1249</f>
        <v/>
      </c>
      <c r="AT1249" s="21">
        <f>AK1249+C1249-AJ1249</f>
        <v/>
      </c>
      <c r="AU1249" s="21">
        <f>AL1249+C1249-AM1249</f>
        <v/>
      </c>
      <c r="AV1249" s="21">
        <f>AN1249+C1249-AM1249</f>
        <v/>
      </c>
    </row>
    <row r="1250">
      <c r="A1250" t="inlineStr">
        <is>
          <t>医療費の境目</t>
        </is>
      </c>
      <c r="B1250" s="21">
        <f>'3_医療費の境目'!$B$3</f>
        <v/>
      </c>
      <c r="C1250" s="21">
        <f>IF('3_医療費の境目'!$B$4="",AO1250,'3_医療費の境目'!$B$4)</f>
        <v/>
      </c>
      <c r="D1250" s="21">
        <f>'3_医療費の境目'!D1250</f>
        <v/>
      </c>
      <c r="E1250" s="21">
        <f>ROUND(MIN(B1250/12,650000)*12*0.0915+MIN(B1250/12,1390000)*12*(0.0504+0)+B1250*0.005,0)</f>
        <v/>
      </c>
      <c r="F1250" s="21">
        <f>IF(B1250&lt;741000,0,IF(B1250&lt;2191000,B1250-740000,IF(B1250&lt;2193000,1451000,IF(B1250&lt;2196000,1453000,IF(B1250&lt;2200000,1456000,IF(B1250&lt;3600000,ROUND(ROUNDDOWN(B1250/4,-3)*2.8,0)-80000,IF(B1250&lt;6600000,ROUND(ROUNDDOWN(B1250/4,-3)*3.2,0)-440000,IF(B1250&lt;8500000,ROUNDDOWN(B1250*0.9,0)-1100000,B1250-1950000))))))))</f>
        <v/>
      </c>
      <c r="G1250" s="21">
        <f>IF(F1250&gt;23500000,NA(),IF(F1250&lt;=4890000,1040000,IF(F1250&lt;=6550000,670000,620000)))</f>
        <v/>
      </c>
      <c r="H1250" s="21">
        <f>IF(D1250&lt;=0,0,MAX(0,MIN(2000000,D1250-MIN(100000,ROUNDDOWN(F1250*0.05,0)))))</f>
        <v/>
      </c>
      <c r="I1250" s="21">
        <f>IF(C1250&lt;=2000,0,MIN(C1250,ROUNDDOWN(F1250*0.4,0))-2000)</f>
        <v/>
      </c>
      <c r="J1250" s="21">
        <f>MAX(0,ROUNDDOWN(F1250-E1250-G1250,-3))</f>
        <v/>
      </c>
      <c r="K1250" s="21">
        <f>MAX(0,ROUNDDOWN(F1250-E1250-G1250-H1250-I1250,-3))</f>
        <v/>
      </c>
      <c r="L1250" s="21">
        <f>MAX(0,ROUNDDOWN(F1250-E1250-G1250-H1250,-3))</f>
        <v/>
      </c>
      <c r="M1250" s="21">
        <f>IF(J1250&lt;=0,0,ROUNDDOWN((J1250*LOOKUP(J1250,{0,1950001,3300001,6950001,9000001,18000001,40000001},{0.05,0.1,0.2,0.23,0.33,0.4,0.45})-LOOKUP(J1250,{0,1950001,3300001,6950001,9000001,18000001,40000001},{0,97500,427500,636000,1536000,2796000,4796000}))*1.021,-2))</f>
        <v/>
      </c>
      <c r="N1250" s="21">
        <f>IF(K1250&lt;=0,0,ROUNDDOWN((K1250*LOOKUP(K1250,{0,1950001,3300001,6950001,9000001,18000001,40000001},{0.05,0.1,0.2,0.23,0.33,0.4,0.45})-LOOKUP(K1250,{0,1950001,3300001,6950001,9000001,18000001,40000001},{0,97500,427500,636000,1536000,2796000,4796000}))*1.021,-2))</f>
        <v/>
      </c>
      <c r="O1250" s="21">
        <f>IF(L1250&lt;=0,0,ROUNDDOWN((L1250*LOOKUP(L1250,{0,1950001,3300001,6950001,9000001,18000001,40000001},{0.05,0.1,0.2,0.23,0.33,0.4,0.45})-LOOKUP(L1250,{0,1950001,3300001,6950001,9000001,18000001,40000001},{0,97500,427500,636000,1536000,2796000,4796000}))*1.021,-2))</f>
        <v/>
      </c>
      <c r="P1250" s="21">
        <f>MAX(0,ROUNDDOWN(F1250-E1250-430000,-3))</f>
        <v/>
      </c>
      <c r="Q1250" s="21">
        <f>MAX(0,ROUNDDOWN(F1250-E1250-430000-H1250,-3))</f>
        <v/>
      </c>
      <c r="R1250" s="21">
        <f>IF(F1250&lt;=450000,0,MAX(0,P1250*0.06-MIN(50000,P1250)*0.03))</f>
        <v/>
      </c>
      <c r="S1250" s="21">
        <f>IF(F1250&lt;=450000,0,MAX(0,P1250*0.04-MIN(50000,P1250)*0.02))</f>
        <v/>
      </c>
      <c r="T1250" s="21">
        <f>IF(F1250&lt;=450000,0,MAX(0,Q1250*0.06-MIN(50000,Q1250)*0.03))</f>
        <v/>
      </c>
      <c r="U1250" s="21">
        <f>IF(F1250&lt;=450000,0,MAX(0,Q1250*0.04-MIN(50000,Q1250)*0.02))</f>
        <v/>
      </c>
      <c r="V1250" s="21">
        <f>50000+MAX(0,G1250-480000)</f>
        <v/>
      </c>
      <c r="W1250" s="21">
        <f>P1250-V1250</f>
        <v/>
      </c>
      <c r="X1250" s="21">
        <f>Q1250-V1250</f>
        <v/>
      </c>
      <c r="Y1250" s="22">
        <f>IF(W1250&lt;0,0.9,LOOKUP(W1250,{0,1950001,3300001,6950001,9000001,18000001,40000001},{0.84895,0.7979,0.6958,0.66517,0.56307,0.4916,0.44055}))</f>
        <v/>
      </c>
      <c r="Z1250" s="22">
        <f>IF(X1250&lt;0,0.9,LOOKUP(X1250,{0,1950001,3300001,6950001,9000001,18000001,40000001},{0.84895,0.7979,0.6958,0.66517,0.56307,0.4916,0.44055}))</f>
        <v/>
      </c>
      <c r="AA1250" s="22">
        <f>IF(W1250&lt;0,0,CHOOSE(MATCH(W1250,{0,1950001,3300001,6950001,9000001},1),5.105/84.895,10.21/79.79,20.42/69.58,23.483/66.517,33.693/56.307))</f>
        <v/>
      </c>
      <c r="AB1250" s="21">
        <f>IF(C1250&lt;=2000,0,(MIN(C1250,ROUNDDOWN(F1250*0.3,0))-2000)*0.1)</f>
        <v/>
      </c>
      <c r="AC1250" s="21">
        <f>IF(C1250&lt;=2000,0,MIN((C1250-2000)*Y1250,(R1250+S1250)*0.2))</f>
        <v/>
      </c>
      <c r="AD1250" s="21">
        <f>IF(C1250&lt;=2000,0,MIN((C1250-2000)*Z1250,(T1250+U1250)*0.2))</f>
        <v/>
      </c>
      <c r="AE1250" s="21">
        <f>AC1250*AA1250</f>
        <v/>
      </c>
      <c r="AF1250" s="21">
        <f>ROUNDDOWN(R1250,-2)+ROUNDDOWN(S1250,-2)</f>
        <v/>
      </c>
      <c r="AG1250" s="21">
        <f>ROUNDDOWN(MAX(0,R1250-(AB1250+AC1250+AE1250)*0.6),-2)+ROUNDDOWN(MAX(0,S1250-(AB1250+AC1250+AE1250)*0.4),-2)</f>
        <v/>
      </c>
      <c r="AH1250" s="21">
        <f>ROUNDDOWN(MAX(0,T1250-(AB1250+AD1250)*0.6),-2)+ROUNDDOWN(MAX(0,U1250-(AB1250+AD1250)*0.4),-2)</f>
        <v/>
      </c>
      <c r="AI1250" s="21">
        <f>ROUNDDOWN(T1250,-2)+ROUNDDOWN(U1250,-2)</f>
        <v/>
      </c>
      <c r="AJ1250" s="21">
        <f>M1250+AF1250</f>
        <v/>
      </c>
      <c r="AK1250" s="21">
        <f>M1250+AG1250</f>
        <v/>
      </c>
      <c r="AL1250" s="21">
        <f>N1250+AH1250</f>
        <v/>
      </c>
      <c r="AM1250" s="21">
        <f>O1250+AI1250</f>
        <v/>
      </c>
      <c r="AN1250" s="21">
        <f>N1250+AI1250</f>
        <v/>
      </c>
      <c r="AO1250" s="21">
        <f>ROUNDDOWN((R1250+S1250)*0.2/Y1250+2000,0)</f>
        <v/>
      </c>
      <c r="AP1250" s="21">
        <f>ROUNDDOWN((T1250+U1250)*0.2/Z1250+2000,0)</f>
        <v/>
      </c>
      <c r="AQ1250" s="21">
        <f>AL1250-AK1250</f>
        <v/>
      </c>
      <c r="AR1250" s="21">
        <f>AM1250-AK1250</f>
        <v/>
      </c>
      <c r="AS1250" s="21">
        <f>AM1250-AL1250</f>
        <v/>
      </c>
      <c r="AT1250" s="21">
        <f>AK1250+C1250-AJ1250</f>
        <v/>
      </c>
      <c r="AU1250" s="21">
        <f>AL1250+C1250-AM1250</f>
        <v/>
      </c>
      <c r="AV1250" s="21">
        <f>AN1250+C1250-AM1250</f>
        <v/>
      </c>
    </row>
    <row r="1251">
      <c r="A1251" t="inlineStr">
        <is>
          <t>医療費の境目</t>
        </is>
      </c>
      <c r="B1251" s="21">
        <f>'3_医療費の境目'!$B$3</f>
        <v/>
      </c>
      <c r="C1251" s="21">
        <f>IF('3_医療費の境目'!$B$4="",AO1251,'3_医療費の境目'!$B$4)</f>
        <v/>
      </c>
      <c r="D1251" s="21">
        <f>'3_医療費の境目'!D1251</f>
        <v/>
      </c>
      <c r="E1251" s="21">
        <f>ROUND(MIN(B1251/12,650000)*12*0.0915+MIN(B1251/12,1390000)*12*(0.0504+0)+B1251*0.005,0)</f>
        <v/>
      </c>
      <c r="F1251" s="21">
        <f>IF(B1251&lt;741000,0,IF(B1251&lt;2191000,B1251-740000,IF(B1251&lt;2193000,1451000,IF(B1251&lt;2196000,1453000,IF(B1251&lt;2200000,1456000,IF(B1251&lt;3600000,ROUND(ROUNDDOWN(B1251/4,-3)*2.8,0)-80000,IF(B1251&lt;6600000,ROUND(ROUNDDOWN(B1251/4,-3)*3.2,0)-440000,IF(B1251&lt;8500000,ROUNDDOWN(B1251*0.9,0)-1100000,B1251-1950000))))))))</f>
        <v/>
      </c>
      <c r="G1251" s="21">
        <f>IF(F1251&gt;23500000,NA(),IF(F1251&lt;=4890000,1040000,IF(F1251&lt;=6550000,670000,620000)))</f>
        <v/>
      </c>
      <c r="H1251" s="21">
        <f>IF(D1251&lt;=0,0,MAX(0,MIN(2000000,D1251-MIN(100000,ROUNDDOWN(F1251*0.05,0)))))</f>
        <v/>
      </c>
      <c r="I1251" s="21">
        <f>IF(C1251&lt;=2000,0,MIN(C1251,ROUNDDOWN(F1251*0.4,0))-2000)</f>
        <v/>
      </c>
      <c r="J1251" s="21">
        <f>MAX(0,ROUNDDOWN(F1251-E1251-G1251,-3))</f>
        <v/>
      </c>
      <c r="K1251" s="21">
        <f>MAX(0,ROUNDDOWN(F1251-E1251-G1251-H1251-I1251,-3))</f>
        <v/>
      </c>
      <c r="L1251" s="21">
        <f>MAX(0,ROUNDDOWN(F1251-E1251-G1251-H1251,-3))</f>
        <v/>
      </c>
      <c r="M1251" s="21">
        <f>IF(J1251&lt;=0,0,ROUNDDOWN((J1251*LOOKUP(J1251,{0,1950001,3300001,6950001,9000001,18000001,40000001},{0.05,0.1,0.2,0.23,0.33,0.4,0.45})-LOOKUP(J1251,{0,1950001,3300001,6950001,9000001,18000001,40000001},{0,97500,427500,636000,1536000,2796000,4796000}))*1.021,-2))</f>
        <v/>
      </c>
      <c r="N1251" s="21">
        <f>IF(K1251&lt;=0,0,ROUNDDOWN((K1251*LOOKUP(K1251,{0,1950001,3300001,6950001,9000001,18000001,40000001},{0.05,0.1,0.2,0.23,0.33,0.4,0.45})-LOOKUP(K1251,{0,1950001,3300001,6950001,9000001,18000001,40000001},{0,97500,427500,636000,1536000,2796000,4796000}))*1.021,-2))</f>
        <v/>
      </c>
      <c r="O1251" s="21">
        <f>IF(L1251&lt;=0,0,ROUNDDOWN((L1251*LOOKUP(L1251,{0,1950001,3300001,6950001,9000001,18000001,40000001},{0.05,0.1,0.2,0.23,0.33,0.4,0.45})-LOOKUP(L1251,{0,1950001,3300001,6950001,9000001,18000001,40000001},{0,97500,427500,636000,1536000,2796000,4796000}))*1.021,-2))</f>
        <v/>
      </c>
      <c r="P1251" s="21">
        <f>MAX(0,ROUNDDOWN(F1251-E1251-430000,-3))</f>
        <v/>
      </c>
      <c r="Q1251" s="21">
        <f>MAX(0,ROUNDDOWN(F1251-E1251-430000-H1251,-3))</f>
        <v/>
      </c>
      <c r="R1251" s="21">
        <f>IF(F1251&lt;=450000,0,MAX(0,P1251*0.06-MIN(50000,P1251)*0.03))</f>
        <v/>
      </c>
      <c r="S1251" s="21">
        <f>IF(F1251&lt;=450000,0,MAX(0,P1251*0.04-MIN(50000,P1251)*0.02))</f>
        <v/>
      </c>
      <c r="T1251" s="21">
        <f>IF(F1251&lt;=450000,0,MAX(0,Q1251*0.06-MIN(50000,Q1251)*0.03))</f>
        <v/>
      </c>
      <c r="U1251" s="21">
        <f>IF(F1251&lt;=450000,0,MAX(0,Q1251*0.04-MIN(50000,Q1251)*0.02))</f>
        <v/>
      </c>
      <c r="V1251" s="21">
        <f>50000+MAX(0,G1251-480000)</f>
        <v/>
      </c>
      <c r="W1251" s="21">
        <f>P1251-V1251</f>
        <v/>
      </c>
      <c r="X1251" s="21">
        <f>Q1251-V1251</f>
        <v/>
      </c>
      <c r="Y1251" s="22">
        <f>IF(W1251&lt;0,0.9,LOOKUP(W1251,{0,1950001,3300001,6950001,9000001,18000001,40000001},{0.84895,0.7979,0.6958,0.66517,0.56307,0.4916,0.44055}))</f>
        <v/>
      </c>
      <c r="Z1251" s="22">
        <f>IF(X1251&lt;0,0.9,LOOKUP(X1251,{0,1950001,3300001,6950001,9000001,18000001,40000001},{0.84895,0.7979,0.6958,0.66517,0.56307,0.4916,0.44055}))</f>
        <v/>
      </c>
      <c r="AA1251" s="22">
        <f>IF(W1251&lt;0,0,CHOOSE(MATCH(W1251,{0,1950001,3300001,6950001,9000001},1),5.105/84.895,10.21/79.79,20.42/69.58,23.483/66.517,33.693/56.307))</f>
        <v/>
      </c>
      <c r="AB1251" s="21">
        <f>IF(C1251&lt;=2000,0,(MIN(C1251,ROUNDDOWN(F1251*0.3,0))-2000)*0.1)</f>
        <v/>
      </c>
      <c r="AC1251" s="21">
        <f>IF(C1251&lt;=2000,0,MIN((C1251-2000)*Y1251,(R1251+S1251)*0.2))</f>
        <v/>
      </c>
      <c r="AD1251" s="21">
        <f>IF(C1251&lt;=2000,0,MIN((C1251-2000)*Z1251,(T1251+U1251)*0.2))</f>
        <v/>
      </c>
      <c r="AE1251" s="21">
        <f>AC1251*AA1251</f>
        <v/>
      </c>
      <c r="AF1251" s="21">
        <f>ROUNDDOWN(R1251,-2)+ROUNDDOWN(S1251,-2)</f>
        <v/>
      </c>
      <c r="AG1251" s="21">
        <f>ROUNDDOWN(MAX(0,R1251-(AB1251+AC1251+AE1251)*0.6),-2)+ROUNDDOWN(MAX(0,S1251-(AB1251+AC1251+AE1251)*0.4),-2)</f>
        <v/>
      </c>
      <c r="AH1251" s="21">
        <f>ROUNDDOWN(MAX(0,T1251-(AB1251+AD1251)*0.6),-2)+ROUNDDOWN(MAX(0,U1251-(AB1251+AD1251)*0.4),-2)</f>
        <v/>
      </c>
      <c r="AI1251" s="21">
        <f>ROUNDDOWN(T1251,-2)+ROUNDDOWN(U1251,-2)</f>
        <v/>
      </c>
      <c r="AJ1251" s="21">
        <f>M1251+AF1251</f>
        <v/>
      </c>
      <c r="AK1251" s="21">
        <f>M1251+AG1251</f>
        <v/>
      </c>
      <c r="AL1251" s="21">
        <f>N1251+AH1251</f>
        <v/>
      </c>
      <c r="AM1251" s="21">
        <f>O1251+AI1251</f>
        <v/>
      </c>
      <c r="AN1251" s="21">
        <f>N1251+AI1251</f>
        <v/>
      </c>
      <c r="AO1251" s="21">
        <f>ROUNDDOWN((R1251+S1251)*0.2/Y1251+2000,0)</f>
        <v/>
      </c>
      <c r="AP1251" s="21">
        <f>ROUNDDOWN((T1251+U1251)*0.2/Z1251+2000,0)</f>
        <v/>
      </c>
      <c r="AQ1251" s="21">
        <f>AL1251-AK1251</f>
        <v/>
      </c>
      <c r="AR1251" s="21">
        <f>AM1251-AK1251</f>
        <v/>
      </c>
      <c r="AS1251" s="21">
        <f>AM1251-AL1251</f>
        <v/>
      </c>
      <c r="AT1251" s="21">
        <f>AK1251+C1251-AJ1251</f>
        <v/>
      </c>
      <c r="AU1251" s="21">
        <f>AL1251+C1251-AM1251</f>
        <v/>
      </c>
      <c r="AV1251" s="21">
        <f>AN1251+C1251-AM1251</f>
        <v/>
      </c>
    </row>
    <row r="1252">
      <c r="A1252" t="inlineStr">
        <is>
          <t>医療費の境目</t>
        </is>
      </c>
      <c r="B1252" s="21">
        <f>'3_医療費の境目'!$B$3</f>
        <v/>
      </c>
      <c r="C1252" s="21">
        <f>IF('3_医療費の境目'!$B$4="",AO1252,'3_医療費の境目'!$B$4)</f>
        <v/>
      </c>
      <c r="D1252" s="21">
        <f>'3_医療費の境目'!D1252</f>
        <v/>
      </c>
      <c r="E1252" s="21">
        <f>ROUND(MIN(B1252/12,650000)*12*0.0915+MIN(B1252/12,1390000)*12*(0.0504+0)+B1252*0.005,0)</f>
        <v/>
      </c>
      <c r="F1252" s="21">
        <f>IF(B1252&lt;741000,0,IF(B1252&lt;2191000,B1252-740000,IF(B1252&lt;2193000,1451000,IF(B1252&lt;2196000,1453000,IF(B1252&lt;2200000,1456000,IF(B1252&lt;3600000,ROUND(ROUNDDOWN(B1252/4,-3)*2.8,0)-80000,IF(B1252&lt;6600000,ROUND(ROUNDDOWN(B1252/4,-3)*3.2,0)-440000,IF(B1252&lt;8500000,ROUNDDOWN(B1252*0.9,0)-1100000,B1252-1950000))))))))</f>
        <v/>
      </c>
      <c r="G1252" s="21">
        <f>IF(F1252&gt;23500000,NA(),IF(F1252&lt;=4890000,1040000,IF(F1252&lt;=6550000,670000,620000)))</f>
        <v/>
      </c>
      <c r="H1252" s="21">
        <f>IF(D1252&lt;=0,0,MAX(0,MIN(2000000,D1252-MIN(100000,ROUNDDOWN(F1252*0.05,0)))))</f>
        <v/>
      </c>
      <c r="I1252" s="21">
        <f>IF(C1252&lt;=2000,0,MIN(C1252,ROUNDDOWN(F1252*0.4,0))-2000)</f>
        <v/>
      </c>
      <c r="J1252" s="21">
        <f>MAX(0,ROUNDDOWN(F1252-E1252-G1252,-3))</f>
        <v/>
      </c>
      <c r="K1252" s="21">
        <f>MAX(0,ROUNDDOWN(F1252-E1252-G1252-H1252-I1252,-3))</f>
        <v/>
      </c>
      <c r="L1252" s="21">
        <f>MAX(0,ROUNDDOWN(F1252-E1252-G1252-H1252,-3))</f>
        <v/>
      </c>
      <c r="M1252" s="21">
        <f>IF(J1252&lt;=0,0,ROUNDDOWN((J1252*LOOKUP(J1252,{0,1950001,3300001,6950001,9000001,18000001,40000001},{0.05,0.1,0.2,0.23,0.33,0.4,0.45})-LOOKUP(J1252,{0,1950001,3300001,6950001,9000001,18000001,40000001},{0,97500,427500,636000,1536000,2796000,4796000}))*1.021,-2))</f>
        <v/>
      </c>
      <c r="N1252" s="21">
        <f>IF(K1252&lt;=0,0,ROUNDDOWN((K1252*LOOKUP(K1252,{0,1950001,3300001,6950001,9000001,18000001,40000001},{0.05,0.1,0.2,0.23,0.33,0.4,0.45})-LOOKUP(K1252,{0,1950001,3300001,6950001,9000001,18000001,40000001},{0,97500,427500,636000,1536000,2796000,4796000}))*1.021,-2))</f>
        <v/>
      </c>
      <c r="O1252" s="21">
        <f>IF(L1252&lt;=0,0,ROUNDDOWN((L1252*LOOKUP(L1252,{0,1950001,3300001,6950001,9000001,18000001,40000001},{0.05,0.1,0.2,0.23,0.33,0.4,0.45})-LOOKUP(L1252,{0,1950001,3300001,6950001,9000001,18000001,40000001},{0,97500,427500,636000,1536000,2796000,4796000}))*1.021,-2))</f>
        <v/>
      </c>
      <c r="P1252" s="21">
        <f>MAX(0,ROUNDDOWN(F1252-E1252-430000,-3))</f>
        <v/>
      </c>
      <c r="Q1252" s="21">
        <f>MAX(0,ROUNDDOWN(F1252-E1252-430000-H1252,-3))</f>
        <v/>
      </c>
      <c r="R1252" s="21">
        <f>IF(F1252&lt;=450000,0,MAX(0,P1252*0.06-MIN(50000,P1252)*0.03))</f>
        <v/>
      </c>
      <c r="S1252" s="21">
        <f>IF(F1252&lt;=450000,0,MAX(0,P1252*0.04-MIN(50000,P1252)*0.02))</f>
        <v/>
      </c>
      <c r="T1252" s="21">
        <f>IF(F1252&lt;=450000,0,MAX(0,Q1252*0.06-MIN(50000,Q1252)*0.03))</f>
        <v/>
      </c>
      <c r="U1252" s="21">
        <f>IF(F1252&lt;=450000,0,MAX(0,Q1252*0.04-MIN(50000,Q1252)*0.02))</f>
        <v/>
      </c>
      <c r="V1252" s="21">
        <f>50000+MAX(0,G1252-480000)</f>
        <v/>
      </c>
      <c r="W1252" s="21">
        <f>P1252-V1252</f>
        <v/>
      </c>
      <c r="X1252" s="21">
        <f>Q1252-V1252</f>
        <v/>
      </c>
      <c r="Y1252" s="22">
        <f>IF(W1252&lt;0,0.9,LOOKUP(W1252,{0,1950001,3300001,6950001,9000001,18000001,40000001},{0.84895,0.7979,0.6958,0.66517,0.56307,0.4916,0.44055}))</f>
        <v/>
      </c>
      <c r="Z1252" s="22">
        <f>IF(X1252&lt;0,0.9,LOOKUP(X1252,{0,1950001,3300001,6950001,9000001,18000001,40000001},{0.84895,0.7979,0.6958,0.66517,0.56307,0.4916,0.44055}))</f>
        <v/>
      </c>
      <c r="AA1252" s="22">
        <f>IF(W1252&lt;0,0,CHOOSE(MATCH(W1252,{0,1950001,3300001,6950001,9000001},1),5.105/84.895,10.21/79.79,20.42/69.58,23.483/66.517,33.693/56.307))</f>
        <v/>
      </c>
      <c r="AB1252" s="21">
        <f>IF(C1252&lt;=2000,0,(MIN(C1252,ROUNDDOWN(F1252*0.3,0))-2000)*0.1)</f>
        <v/>
      </c>
      <c r="AC1252" s="21">
        <f>IF(C1252&lt;=2000,0,MIN((C1252-2000)*Y1252,(R1252+S1252)*0.2))</f>
        <v/>
      </c>
      <c r="AD1252" s="21">
        <f>IF(C1252&lt;=2000,0,MIN((C1252-2000)*Z1252,(T1252+U1252)*0.2))</f>
        <v/>
      </c>
      <c r="AE1252" s="21">
        <f>AC1252*AA1252</f>
        <v/>
      </c>
      <c r="AF1252" s="21">
        <f>ROUNDDOWN(R1252,-2)+ROUNDDOWN(S1252,-2)</f>
        <v/>
      </c>
      <c r="AG1252" s="21">
        <f>ROUNDDOWN(MAX(0,R1252-(AB1252+AC1252+AE1252)*0.6),-2)+ROUNDDOWN(MAX(0,S1252-(AB1252+AC1252+AE1252)*0.4),-2)</f>
        <v/>
      </c>
      <c r="AH1252" s="21">
        <f>ROUNDDOWN(MAX(0,T1252-(AB1252+AD1252)*0.6),-2)+ROUNDDOWN(MAX(0,U1252-(AB1252+AD1252)*0.4),-2)</f>
        <v/>
      </c>
      <c r="AI1252" s="21">
        <f>ROUNDDOWN(T1252,-2)+ROUNDDOWN(U1252,-2)</f>
        <v/>
      </c>
      <c r="AJ1252" s="21">
        <f>M1252+AF1252</f>
        <v/>
      </c>
      <c r="AK1252" s="21">
        <f>M1252+AG1252</f>
        <v/>
      </c>
      <c r="AL1252" s="21">
        <f>N1252+AH1252</f>
        <v/>
      </c>
      <c r="AM1252" s="21">
        <f>O1252+AI1252</f>
        <v/>
      </c>
      <c r="AN1252" s="21">
        <f>N1252+AI1252</f>
        <v/>
      </c>
      <c r="AO1252" s="21">
        <f>ROUNDDOWN((R1252+S1252)*0.2/Y1252+2000,0)</f>
        <v/>
      </c>
      <c r="AP1252" s="21">
        <f>ROUNDDOWN((T1252+U1252)*0.2/Z1252+2000,0)</f>
        <v/>
      </c>
      <c r="AQ1252" s="21">
        <f>AL1252-AK1252</f>
        <v/>
      </c>
      <c r="AR1252" s="21">
        <f>AM1252-AK1252</f>
        <v/>
      </c>
      <c r="AS1252" s="21">
        <f>AM1252-AL1252</f>
        <v/>
      </c>
      <c r="AT1252" s="21">
        <f>AK1252+C1252-AJ1252</f>
        <v/>
      </c>
      <c r="AU1252" s="21">
        <f>AL1252+C1252-AM1252</f>
        <v/>
      </c>
      <c r="AV1252" s="21">
        <f>AN1252+C1252-AM1252</f>
        <v/>
      </c>
    </row>
    <row r="1253">
      <c r="A1253" t="inlineStr">
        <is>
          <t>医療費の境目</t>
        </is>
      </c>
      <c r="B1253" s="21">
        <f>'3_医療費の境目'!$B$3</f>
        <v/>
      </c>
      <c r="C1253" s="21">
        <f>IF('3_医療費の境目'!$B$4="",AO1253,'3_医療費の境目'!$B$4)</f>
        <v/>
      </c>
      <c r="D1253" s="21">
        <f>'3_医療費の境目'!D1253</f>
        <v/>
      </c>
      <c r="E1253" s="21">
        <f>ROUND(MIN(B1253/12,650000)*12*0.0915+MIN(B1253/12,1390000)*12*(0.0504+0)+B1253*0.005,0)</f>
        <v/>
      </c>
      <c r="F1253" s="21">
        <f>IF(B1253&lt;741000,0,IF(B1253&lt;2191000,B1253-740000,IF(B1253&lt;2193000,1451000,IF(B1253&lt;2196000,1453000,IF(B1253&lt;2200000,1456000,IF(B1253&lt;3600000,ROUND(ROUNDDOWN(B1253/4,-3)*2.8,0)-80000,IF(B1253&lt;6600000,ROUND(ROUNDDOWN(B1253/4,-3)*3.2,0)-440000,IF(B1253&lt;8500000,ROUNDDOWN(B1253*0.9,0)-1100000,B1253-1950000))))))))</f>
        <v/>
      </c>
      <c r="G1253" s="21">
        <f>IF(F1253&gt;23500000,NA(),IF(F1253&lt;=4890000,1040000,IF(F1253&lt;=6550000,670000,620000)))</f>
        <v/>
      </c>
      <c r="H1253" s="21">
        <f>IF(D1253&lt;=0,0,MAX(0,MIN(2000000,D1253-MIN(100000,ROUNDDOWN(F1253*0.05,0)))))</f>
        <v/>
      </c>
      <c r="I1253" s="21">
        <f>IF(C1253&lt;=2000,0,MIN(C1253,ROUNDDOWN(F1253*0.4,0))-2000)</f>
        <v/>
      </c>
      <c r="J1253" s="21">
        <f>MAX(0,ROUNDDOWN(F1253-E1253-G1253,-3))</f>
        <v/>
      </c>
      <c r="K1253" s="21">
        <f>MAX(0,ROUNDDOWN(F1253-E1253-G1253-H1253-I1253,-3))</f>
        <v/>
      </c>
      <c r="L1253" s="21">
        <f>MAX(0,ROUNDDOWN(F1253-E1253-G1253-H1253,-3))</f>
        <v/>
      </c>
      <c r="M1253" s="21">
        <f>IF(J1253&lt;=0,0,ROUNDDOWN((J1253*LOOKUP(J1253,{0,1950001,3300001,6950001,9000001,18000001,40000001},{0.05,0.1,0.2,0.23,0.33,0.4,0.45})-LOOKUP(J1253,{0,1950001,3300001,6950001,9000001,18000001,40000001},{0,97500,427500,636000,1536000,2796000,4796000}))*1.021,-2))</f>
        <v/>
      </c>
      <c r="N1253" s="21">
        <f>IF(K1253&lt;=0,0,ROUNDDOWN((K1253*LOOKUP(K1253,{0,1950001,3300001,6950001,9000001,18000001,40000001},{0.05,0.1,0.2,0.23,0.33,0.4,0.45})-LOOKUP(K1253,{0,1950001,3300001,6950001,9000001,18000001,40000001},{0,97500,427500,636000,1536000,2796000,4796000}))*1.021,-2))</f>
        <v/>
      </c>
      <c r="O1253" s="21">
        <f>IF(L1253&lt;=0,0,ROUNDDOWN((L1253*LOOKUP(L1253,{0,1950001,3300001,6950001,9000001,18000001,40000001},{0.05,0.1,0.2,0.23,0.33,0.4,0.45})-LOOKUP(L1253,{0,1950001,3300001,6950001,9000001,18000001,40000001},{0,97500,427500,636000,1536000,2796000,4796000}))*1.021,-2))</f>
        <v/>
      </c>
      <c r="P1253" s="21">
        <f>MAX(0,ROUNDDOWN(F1253-E1253-430000,-3))</f>
        <v/>
      </c>
      <c r="Q1253" s="21">
        <f>MAX(0,ROUNDDOWN(F1253-E1253-430000-H1253,-3))</f>
        <v/>
      </c>
      <c r="R1253" s="21">
        <f>IF(F1253&lt;=450000,0,MAX(0,P1253*0.06-MIN(50000,P1253)*0.03))</f>
        <v/>
      </c>
      <c r="S1253" s="21">
        <f>IF(F1253&lt;=450000,0,MAX(0,P1253*0.04-MIN(50000,P1253)*0.02))</f>
        <v/>
      </c>
      <c r="T1253" s="21">
        <f>IF(F1253&lt;=450000,0,MAX(0,Q1253*0.06-MIN(50000,Q1253)*0.03))</f>
        <v/>
      </c>
      <c r="U1253" s="21">
        <f>IF(F1253&lt;=450000,0,MAX(0,Q1253*0.04-MIN(50000,Q1253)*0.02))</f>
        <v/>
      </c>
      <c r="V1253" s="21">
        <f>50000+MAX(0,G1253-480000)</f>
        <v/>
      </c>
      <c r="W1253" s="21">
        <f>P1253-V1253</f>
        <v/>
      </c>
      <c r="X1253" s="21">
        <f>Q1253-V1253</f>
        <v/>
      </c>
      <c r="Y1253" s="22">
        <f>IF(W1253&lt;0,0.9,LOOKUP(W1253,{0,1950001,3300001,6950001,9000001,18000001,40000001},{0.84895,0.7979,0.6958,0.66517,0.56307,0.4916,0.44055}))</f>
        <v/>
      </c>
      <c r="Z1253" s="22">
        <f>IF(X1253&lt;0,0.9,LOOKUP(X1253,{0,1950001,3300001,6950001,9000001,18000001,40000001},{0.84895,0.7979,0.6958,0.66517,0.56307,0.4916,0.44055}))</f>
        <v/>
      </c>
      <c r="AA1253" s="22">
        <f>IF(W1253&lt;0,0,CHOOSE(MATCH(W1253,{0,1950001,3300001,6950001,9000001},1),5.105/84.895,10.21/79.79,20.42/69.58,23.483/66.517,33.693/56.307))</f>
        <v/>
      </c>
      <c r="AB1253" s="21">
        <f>IF(C1253&lt;=2000,0,(MIN(C1253,ROUNDDOWN(F1253*0.3,0))-2000)*0.1)</f>
        <v/>
      </c>
      <c r="AC1253" s="21">
        <f>IF(C1253&lt;=2000,0,MIN((C1253-2000)*Y1253,(R1253+S1253)*0.2))</f>
        <v/>
      </c>
      <c r="AD1253" s="21">
        <f>IF(C1253&lt;=2000,0,MIN((C1253-2000)*Z1253,(T1253+U1253)*0.2))</f>
        <v/>
      </c>
      <c r="AE1253" s="21">
        <f>AC1253*AA1253</f>
        <v/>
      </c>
      <c r="AF1253" s="21">
        <f>ROUNDDOWN(R1253,-2)+ROUNDDOWN(S1253,-2)</f>
        <v/>
      </c>
      <c r="AG1253" s="21">
        <f>ROUNDDOWN(MAX(0,R1253-(AB1253+AC1253+AE1253)*0.6),-2)+ROUNDDOWN(MAX(0,S1253-(AB1253+AC1253+AE1253)*0.4),-2)</f>
        <v/>
      </c>
      <c r="AH1253" s="21">
        <f>ROUNDDOWN(MAX(0,T1253-(AB1253+AD1253)*0.6),-2)+ROUNDDOWN(MAX(0,U1253-(AB1253+AD1253)*0.4),-2)</f>
        <v/>
      </c>
      <c r="AI1253" s="21">
        <f>ROUNDDOWN(T1253,-2)+ROUNDDOWN(U1253,-2)</f>
        <v/>
      </c>
      <c r="AJ1253" s="21">
        <f>M1253+AF1253</f>
        <v/>
      </c>
      <c r="AK1253" s="21">
        <f>M1253+AG1253</f>
        <v/>
      </c>
      <c r="AL1253" s="21">
        <f>N1253+AH1253</f>
        <v/>
      </c>
      <c r="AM1253" s="21">
        <f>O1253+AI1253</f>
        <v/>
      </c>
      <c r="AN1253" s="21">
        <f>N1253+AI1253</f>
        <v/>
      </c>
      <c r="AO1253" s="21">
        <f>ROUNDDOWN((R1253+S1253)*0.2/Y1253+2000,0)</f>
        <v/>
      </c>
      <c r="AP1253" s="21">
        <f>ROUNDDOWN((T1253+U1253)*0.2/Z1253+2000,0)</f>
        <v/>
      </c>
      <c r="AQ1253" s="21">
        <f>AL1253-AK1253</f>
        <v/>
      </c>
      <c r="AR1253" s="21">
        <f>AM1253-AK1253</f>
        <v/>
      </c>
      <c r="AS1253" s="21">
        <f>AM1253-AL1253</f>
        <v/>
      </c>
      <c r="AT1253" s="21">
        <f>AK1253+C1253-AJ1253</f>
        <v/>
      </c>
      <c r="AU1253" s="21">
        <f>AL1253+C1253-AM1253</f>
        <v/>
      </c>
      <c r="AV1253" s="21">
        <f>AN1253+C1253-AM1253</f>
        <v/>
      </c>
    </row>
    <row r="1254">
      <c r="A1254" t="inlineStr">
        <is>
          <t>医療費の境目</t>
        </is>
      </c>
      <c r="B1254" s="21">
        <f>'3_医療費の境目'!$B$3</f>
        <v/>
      </c>
      <c r="C1254" s="21">
        <f>IF('3_医療費の境目'!$B$4="",AO1254,'3_医療費の境目'!$B$4)</f>
        <v/>
      </c>
      <c r="D1254" s="21">
        <f>'3_医療費の境目'!D1254</f>
        <v/>
      </c>
      <c r="E1254" s="21">
        <f>ROUND(MIN(B1254/12,650000)*12*0.0915+MIN(B1254/12,1390000)*12*(0.0504+0)+B1254*0.005,0)</f>
        <v/>
      </c>
      <c r="F1254" s="21">
        <f>IF(B1254&lt;741000,0,IF(B1254&lt;2191000,B1254-740000,IF(B1254&lt;2193000,1451000,IF(B1254&lt;2196000,1453000,IF(B1254&lt;2200000,1456000,IF(B1254&lt;3600000,ROUND(ROUNDDOWN(B1254/4,-3)*2.8,0)-80000,IF(B1254&lt;6600000,ROUND(ROUNDDOWN(B1254/4,-3)*3.2,0)-440000,IF(B1254&lt;8500000,ROUNDDOWN(B1254*0.9,0)-1100000,B1254-1950000))))))))</f>
        <v/>
      </c>
      <c r="G1254" s="21">
        <f>IF(F1254&gt;23500000,NA(),IF(F1254&lt;=4890000,1040000,IF(F1254&lt;=6550000,670000,620000)))</f>
        <v/>
      </c>
      <c r="H1254" s="21">
        <f>IF(D1254&lt;=0,0,MAX(0,MIN(2000000,D1254-MIN(100000,ROUNDDOWN(F1254*0.05,0)))))</f>
        <v/>
      </c>
      <c r="I1254" s="21">
        <f>IF(C1254&lt;=2000,0,MIN(C1254,ROUNDDOWN(F1254*0.4,0))-2000)</f>
        <v/>
      </c>
      <c r="J1254" s="21">
        <f>MAX(0,ROUNDDOWN(F1254-E1254-G1254,-3))</f>
        <v/>
      </c>
      <c r="K1254" s="21">
        <f>MAX(0,ROUNDDOWN(F1254-E1254-G1254-H1254-I1254,-3))</f>
        <v/>
      </c>
      <c r="L1254" s="21">
        <f>MAX(0,ROUNDDOWN(F1254-E1254-G1254-H1254,-3))</f>
        <v/>
      </c>
      <c r="M1254" s="21">
        <f>IF(J1254&lt;=0,0,ROUNDDOWN((J1254*LOOKUP(J1254,{0,1950001,3300001,6950001,9000001,18000001,40000001},{0.05,0.1,0.2,0.23,0.33,0.4,0.45})-LOOKUP(J1254,{0,1950001,3300001,6950001,9000001,18000001,40000001},{0,97500,427500,636000,1536000,2796000,4796000}))*1.021,-2))</f>
        <v/>
      </c>
      <c r="N1254" s="21">
        <f>IF(K1254&lt;=0,0,ROUNDDOWN((K1254*LOOKUP(K1254,{0,1950001,3300001,6950001,9000001,18000001,40000001},{0.05,0.1,0.2,0.23,0.33,0.4,0.45})-LOOKUP(K1254,{0,1950001,3300001,6950001,9000001,18000001,40000001},{0,97500,427500,636000,1536000,2796000,4796000}))*1.021,-2))</f>
        <v/>
      </c>
      <c r="O1254" s="21">
        <f>IF(L1254&lt;=0,0,ROUNDDOWN((L1254*LOOKUP(L1254,{0,1950001,3300001,6950001,9000001,18000001,40000001},{0.05,0.1,0.2,0.23,0.33,0.4,0.45})-LOOKUP(L1254,{0,1950001,3300001,6950001,9000001,18000001,40000001},{0,97500,427500,636000,1536000,2796000,4796000}))*1.021,-2))</f>
        <v/>
      </c>
      <c r="P1254" s="21">
        <f>MAX(0,ROUNDDOWN(F1254-E1254-430000,-3))</f>
        <v/>
      </c>
      <c r="Q1254" s="21">
        <f>MAX(0,ROUNDDOWN(F1254-E1254-430000-H1254,-3))</f>
        <v/>
      </c>
      <c r="R1254" s="21">
        <f>IF(F1254&lt;=450000,0,MAX(0,P1254*0.06-MIN(50000,P1254)*0.03))</f>
        <v/>
      </c>
      <c r="S1254" s="21">
        <f>IF(F1254&lt;=450000,0,MAX(0,P1254*0.04-MIN(50000,P1254)*0.02))</f>
        <v/>
      </c>
      <c r="T1254" s="21">
        <f>IF(F1254&lt;=450000,0,MAX(0,Q1254*0.06-MIN(50000,Q1254)*0.03))</f>
        <v/>
      </c>
      <c r="U1254" s="21">
        <f>IF(F1254&lt;=450000,0,MAX(0,Q1254*0.04-MIN(50000,Q1254)*0.02))</f>
        <v/>
      </c>
      <c r="V1254" s="21">
        <f>50000+MAX(0,G1254-480000)</f>
        <v/>
      </c>
      <c r="W1254" s="21">
        <f>P1254-V1254</f>
        <v/>
      </c>
      <c r="X1254" s="21">
        <f>Q1254-V1254</f>
        <v/>
      </c>
      <c r="Y1254" s="22">
        <f>IF(W1254&lt;0,0.9,LOOKUP(W1254,{0,1950001,3300001,6950001,9000001,18000001,40000001},{0.84895,0.7979,0.6958,0.66517,0.56307,0.4916,0.44055}))</f>
        <v/>
      </c>
      <c r="Z1254" s="22">
        <f>IF(X1254&lt;0,0.9,LOOKUP(X1254,{0,1950001,3300001,6950001,9000001,18000001,40000001},{0.84895,0.7979,0.6958,0.66517,0.56307,0.4916,0.44055}))</f>
        <v/>
      </c>
      <c r="AA1254" s="22">
        <f>IF(W1254&lt;0,0,CHOOSE(MATCH(W1254,{0,1950001,3300001,6950001,9000001},1),5.105/84.895,10.21/79.79,20.42/69.58,23.483/66.517,33.693/56.307))</f>
        <v/>
      </c>
      <c r="AB1254" s="21">
        <f>IF(C1254&lt;=2000,0,(MIN(C1254,ROUNDDOWN(F1254*0.3,0))-2000)*0.1)</f>
        <v/>
      </c>
      <c r="AC1254" s="21">
        <f>IF(C1254&lt;=2000,0,MIN((C1254-2000)*Y1254,(R1254+S1254)*0.2))</f>
        <v/>
      </c>
      <c r="AD1254" s="21">
        <f>IF(C1254&lt;=2000,0,MIN((C1254-2000)*Z1254,(T1254+U1254)*0.2))</f>
        <v/>
      </c>
      <c r="AE1254" s="21">
        <f>AC1254*AA1254</f>
        <v/>
      </c>
      <c r="AF1254" s="21">
        <f>ROUNDDOWN(R1254,-2)+ROUNDDOWN(S1254,-2)</f>
        <v/>
      </c>
      <c r="AG1254" s="21">
        <f>ROUNDDOWN(MAX(0,R1254-(AB1254+AC1254+AE1254)*0.6),-2)+ROUNDDOWN(MAX(0,S1254-(AB1254+AC1254+AE1254)*0.4),-2)</f>
        <v/>
      </c>
      <c r="AH1254" s="21">
        <f>ROUNDDOWN(MAX(0,T1254-(AB1254+AD1254)*0.6),-2)+ROUNDDOWN(MAX(0,U1254-(AB1254+AD1254)*0.4),-2)</f>
        <v/>
      </c>
      <c r="AI1254" s="21">
        <f>ROUNDDOWN(T1254,-2)+ROUNDDOWN(U1254,-2)</f>
        <v/>
      </c>
      <c r="AJ1254" s="21">
        <f>M1254+AF1254</f>
        <v/>
      </c>
      <c r="AK1254" s="21">
        <f>M1254+AG1254</f>
        <v/>
      </c>
      <c r="AL1254" s="21">
        <f>N1254+AH1254</f>
        <v/>
      </c>
      <c r="AM1254" s="21">
        <f>O1254+AI1254</f>
        <v/>
      </c>
      <c r="AN1254" s="21">
        <f>N1254+AI1254</f>
        <v/>
      </c>
      <c r="AO1254" s="21">
        <f>ROUNDDOWN((R1254+S1254)*0.2/Y1254+2000,0)</f>
        <v/>
      </c>
      <c r="AP1254" s="21">
        <f>ROUNDDOWN((T1254+U1254)*0.2/Z1254+2000,0)</f>
        <v/>
      </c>
      <c r="AQ1254" s="21">
        <f>AL1254-AK1254</f>
        <v/>
      </c>
      <c r="AR1254" s="21">
        <f>AM1254-AK1254</f>
        <v/>
      </c>
      <c r="AS1254" s="21">
        <f>AM1254-AL1254</f>
        <v/>
      </c>
      <c r="AT1254" s="21">
        <f>AK1254+C1254-AJ1254</f>
        <v/>
      </c>
      <c r="AU1254" s="21">
        <f>AL1254+C1254-AM1254</f>
        <v/>
      </c>
      <c r="AV1254" s="21">
        <f>AN1254+C1254-AM1254</f>
        <v/>
      </c>
    </row>
    <row r="1255">
      <c r="A1255" t="inlineStr">
        <is>
          <t>医療費の境目</t>
        </is>
      </c>
      <c r="B1255" s="21">
        <f>'3_医療費の境目'!$B$3</f>
        <v/>
      </c>
      <c r="C1255" s="21">
        <f>IF('3_医療費の境目'!$B$4="",AO1255,'3_医療費の境目'!$B$4)</f>
        <v/>
      </c>
      <c r="D1255" s="21">
        <f>'3_医療費の境目'!D1255</f>
        <v/>
      </c>
      <c r="E1255" s="21">
        <f>ROUND(MIN(B1255/12,650000)*12*0.0915+MIN(B1255/12,1390000)*12*(0.0504+0)+B1255*0.005,0)</f>
        <v/>
      </c>
      <c r="F1255" s="21">
        <f>IF(B1255&lt;741000,0,IF(B1255&lt;2191000,B1255-740000,IF(B1255&lt;2193000,1451000,IF(B1255&lt;2196000,1453000,IF(B1255&lt;2200000,1456000,IF(B1255&lt;3600000,ROUND(ROUNDDOWN(B1255/4,-3)*2.8,0)-80000,IF(B1255&lt;6600000,ROUND(ROUNDDOWN(B1255/4,-3)*3.2,0)-440000,IF(B1255&lt;8500000,ROUNDDOWN(B1255*0.9,0)-1100000,B1255-1950000))))))))</f>
        <v/>
      </c>
      <c r="G1255" s="21">
        <f>IF(F1255&gt;23500000,NA(),IF(F1255&lt;=4890000,1040000,IF(F1255&lt;=6550000,670000,620000)))</f>
        <v/>
      </c>
      <c r="H1255" s="21">
        <f>IF(D1255&lt;=0,0,MAX(0,MIN(2000000,D1255-MIN(100000,ROUNDDOWN(F1255*0.05,0)))))</f>
        <v/>
      </c>
      <c r="I1255" s="21">
        <f>IF(C1255&lt;=2000,0,MIN(C1255,ROUNDDOWN(F1255*0.4,0))-2000)</f>
        <v/>
      </c>
      <c r="J1255" s="21">
        <f>MAX(0,ROUNDDOWN(F1255-E1255-G1255,-3))</f>
        <v/>
      </c>
      <c r="K1255" s="21">
        <f>MAX(0,ROUNDDOWN(F1255-E1255-G1255-H1255-I1255,-3))</f>
        <v/>
      </c>
      <c r="L1255" s="21">
        <f>MAX(0,ROUNDDOWN(F1255-E1255-G1255-H1255,-3))</f>
        <v/>
      </c>
      <c r="M1255" s="21">
        <f>IF(J1255&lt;=0,0,ROUNDDOWN((J1255*LOOKUP(J1255,{0,1950001,3300001,6950001,9000001,18000001,40000001},{0.05,0.1,0.2,0.23,0.33,0.4,0.45})-LOOKUP(J1255,{0,1950001,3300001,6950001,9000001,18000001,40000001},{0,97500,427500,636000,1536000,2796000,4796000}))*1.021,-2))</f>
        <v/>
      </c>
      <c r="N1255" s="21">
        <f>IF(K1255&lt;=0,0,ROUNDDOWN((K1255*LOOKUP(K1255,{0,1950001,3300001,6950001,9000001,18000001,40000001},{0.05,0.1,0.2,0.23,0.33,0.4,0.45})-LOOKUP(K1255,{0,1950001,3300001,6950001,9000001,18000001,40000001},{0,97500,427500,636000,1536000,2796000,4796000}))*1.021,-2))</f>
        <v/>
      </c>
      <c r="O1255" s="21">
        <f>IF(L1255&lt;=0,0,ROUNDDOWN((L1255*LOOKUP(L1255,{0,1950001,3300001,6950001,9000001,18000001,40000001},{0.05,0.1,0.2,0.23,0.33,0.4,0.45})-LOOKUP(L1255,{0,1950001,3300001,6950001,9000001,18000001,40000001},{0,97500,427500,636000,1536000,2796000,4796000}))*1.021,-2))</f>
        <v/>
      </c>
      <c r="P1255" s="21">
        <f>MAX(0,ROUNDDOWN(F1255-E1255-430000,-3))</f>
        <v/>
      </c>
      <c r="Q1255" s="21">
        <f>MAX(0,ROUNDDOWN(F1255-E1255-430000-H1255,-3))</f>
        <v/>
      </c>
      <c r="R1255" s="21">
        <f>IF(F1255&lt;=450000,0,MAX(0,P1255*0.06-MIN(50000,P1255)*0.03))</f>
        <v/>
      </c>
      <c r="S1255" s="21">
        <f>IF(F1255&lt;=450000,0,MAX(0,P1255*0.04-MIN(50000,P1255)*0.02))</f>
        <v/>
      </c>
      <c r="T1255" s="21">
        <f>IF(F1255&lt;=450000,0,MAX(0,Q1255*0.06-MIN(50000,Q1255)*0.03))</f>
        <v/>
      </c>
      <c r="U1255" s="21">
        <f>IF(F1255&lt;=450000,0,MAX(0,Q1255*0.04-MIN(50000,Q1255)*0.02))</f>
        <v/>
      </c>
      <c r="V1255" s="21">
        <f>50000+MAX(0,G1255-480000)</f>
        <v/>
      </c>
      <c r="W1255" s="21">
        <f>P1255-V1255</f>
        <v/>
      </c>
      <c r="X1255" s="21">
        <f>Q1255-V1255</f>
        <v/>
      </c>
      <c r="Y1255" s="22">
        <f>IF(W1255&lt;0,0.9,LOOKUP(W1255,{0,1950001,3300001,6950001,9000001,18000001,40000001},{0.84895,0.7979,0.6958,0.66517,0.56307,0.4916,0.44055}))</f>
        <v/>
      </c>
      <c r="Z1255" s="22">
        <f>IF(X1255&lt;0,0.9,LOOKUP(X1255,{0,1950001,3300001,6950001,9000001,18000001,40000001},{0.84895,0.7979,0.6958,0.66517,0.56307,0.4916,0.44055}))</f>
        <v/>
      </c>
      <c r="AA1255" s="22">
        <f>IF(W1255&lt;0,0,CHOOSE(MATCH(W1255,{0,1950001,3300001,6950001,9000001},1),5.105/84.895,10.21/79.79,20.42/69.58,23.483/66.517,33.693/56.307))</f>
        <v/>
      </c>
      <c r="AB1255" s="21">
        <f>IF(C1255&lt;=2000,0,(MIN(C1255,ROUNDDOWN(F1255*0.3,0))-2000)*0.1)</f>
        <v/>
      </c>
      <c r="AC1255" s="21">
        <f>IF(C1255&lt;=2000,0,MIN((C1255-2000)*Y1255,(R1255+S1255)*0.2))</f>
        <v/>
      </c>
      <c r="AD1255" s="21">
        <f>IF(C1255&lt;=2000,0,MIN((C1255-2000)*Z1255,(T1255+U1255)*0.2))</f>
        <v/>
      </c>
      <c r="AE1255" s="21">
        <f>AC1255*AA1255</f>
        <v/>
      </c>
      <c r="AF1255" s="21">
        <f>ROUNDDOWN(R1255,-2)+ROUNDDOWN(S1255,-2)</f>
        <v/>
      </c>
      <c r="AG1255" s="21">
        <f>ROUNDDOWN(MAX(0,R1255-(AB1255+AC1255+AE1255)*0.6),-2)+ROUNDDOWN(MAX(0,S1255-(AB1255+AC1255+AE1255)*0.4),-2)</f>
        <v/>
      </c>
      <c r="AH1255" s="21">
        <f>ROUNDDOWN(MAX(0,T1255-(AB1255+AD1255)*0.6),-2)+ROUNDDOWN(MAX(0,U1255-(AB1255+AD1255)*0.4),-2)</f>
        <v/>
      </c>
      <c r="AI1255" s="21">
        <f>ROUNDDOWN(T1255,-2)+ROUNDDOWN(U1255,-2)</f>
        <v/>
      </c>
      <c r="AJ1255" s="21">
        <f>M1255+AF1255</f>
        <v/>
      </c>
      <c r="AK1255" s="21">
        <f>M1255+AG1255</f>
        <v/>
      </c>
      <c r="AL1255" s="21">
        <f>N1255+AH1255</f>
        <v/>
      </c>
      <c r="AM1255" s="21">
        <f>O1255+AI1255</f>
        <v/>
      </c>
      <c r="AN1255" s="21">
        <f>N1255+AI1255</f>
        <v/>
      </c>
      <c r="AO1255" s="21">
        <f>ROUNDDOWN((R1255+S1255)*0.2/Y1255+2000,0)</f>
        <v/>
      </c>
      <c r="AP1255" s="21">
        <f>ROUNDDOWN((T1255+U1255)*0.2/Z1255+2000,0)</f>
        <v/>
      </c>
      <c r="AQ1255" s="21">
        <f>AL1255-AK1255</f>
        <v/>
      </c>
      <c r="AR1255" s="21">
        <f>AM1255-AK1255</f>
        <v/>
      </c>
      <c r="AS1255" s="21">
        <f>AM1255-AL1255</f>
        <v/>
      </c>
      <c r="AT1255" s="21">
        <f>AK1255+C1255-AJ1255</f>
        <v/>
      </c>
      <c r="AU1255" s="21">
        <f>AL1255+C1255-AM1255</f>
        <v/>
      </c>
      <c r="AV1255" s="21">
        <f>AN1255+C1255-AM1255</f>
        <v/>
      </c>
    </row>
    <row r="1256">
      <c r="A1256" t="inlineStr">
        <is>
          <t>医療費の境目</t>
        </is>
      </c>
      <c r="B1256" s="21">
        <f>'3_医療費の境目'!$B$3</f>
        <v/>
      </c>
      <c r="C1256" s="21">
        <f>IF('3_医療費の境目'!$B$4="",AO1256,'3_医療費の境目'!$B$4)</f>
        <v/>
      </c>
      <c r="D1256" s="21">
        <f>'3_医療費の境目'!D1256</f>
        <v/>
      </c>
      <c r="E1256" s="21">
        <f>ROUND(MIN(B1256/12,650000)*12*0.0915+MIN(B1256/12,1390000)*12*(0.0504+0)+B1256*0.005,0)</f>
        <v/>
      </c>
      <c r="F1256" s="21">
        <f>IF(B1256&lt;741000,0,IF(B1256&lt;2191000,B1256-740000,IF(B1256&lt;2193000,1451000,IF(B1256&lt;2196000,1453000,IF(B1256&lt;2200000,1456000,IF(B1256&lt;3600000,ROUND(ROUNDDOWN(B1256/4,-3)*2.8,0)-80000,IF(B1256&lt;6600000,ROUND(ROUNDDOWN(B1256/4,-3)*3.2,0)-440000,IF(B1256&lt;8500000,ROUNDDOWN(B1256*0.9,0)-1100000,B1256-1950000))))))))</f>
        <v/>
      </c>
      <c r="G1256" s="21">
        <f>IF(F1256&gt;23500000,NA(),IF(F1256&lt;=4890000,1040000,IF(F1256&lt;=6550000,670000,620000)))</f>
        <v/>
      </c>
      <c r="H1256" s="21">
        <f>IF(D1256&lt;=0,0,MAX(0,MIN(2000000,D1256-MIN(100000,ROUNDDOWN(F1256*0.05,0)))))</f>
        <v/>
      </c>
      <c r="I1256" s="21">
        <f>IF(C1256&lt;=2000,0,MIN(C1256,ROUNDDOWN(F1256*0.4,0))-2000)</f>
        <v/>
      </c>
      <c r="J1256" s="21">
        <f>MAX(0,ROUNDDOWN(F1256-E1256-G1256,-3))</f>
        <v/>
      </c>
      <c r="K1256" s="21">
        <f>MAX(0,ROUNDDOWN(F1256-E1256-G1256-H1256-I1256,-3))</f>
        <v/>
      </c>
      <c r="L1256" s="21">
        <f>MAX(0,ROUNDDOWN(F1256-E1256-G1256-H1256,-3))</f>
        <v/>
      </c>
      <c r="M1256" s="21">
        <f>IF(J1256&lt;=0,0,ROUNDDOWN((J1256*LOOKUP(J1256,{0,1950001,3300001,6950001,9000001,18000001,40000001},{0.05,0.1,0.2,0.23,0.33,0.4,0.45})-LOOKUP(J1256,{0,1950001,3300001,6950001,9000001,18000001,40000001},{0,97500,427500,636000,1536000,2796000,4796000}))*1.021,-2))</f>
        <v/>
      </c>
      <c r="N1256" s="21">
        <f>IF(K1256&lt;=0,0,ROUNDDOWN((K1256*LOOKUP(K1256,{0,1950001,3300001,6950001,9000001,18000001,40000001},{0.05,0.1,0.2,0.23,0.33,0.4,0.45})-LOOKUP(K1256,{0,1950001,3300001,6950001,9000001,18000001,40000001},{0,97500,427500,636000,1536000,2796000,4796000}))*1.021,-2))</f>
        <v/>
      </c>
      <c r="O1256" s="21">
        <f>IF(L1256&lt;=0,0,ROUNDDOWN((L1256*LOOKUP(L1256,{0,1950001,3300001,6950001,9000001,18000001,40000001},{0.05,0.1,0.2,0.23,0.33,0.4,0.45})-LOOKUP(L1256,{0,1950001,3300001,6950001,9000001,18000001,40000001},{0,97500,427500,636000,1536000,2796000,4796000}))*1.021,-2))</f>
        <v/>
      </c>
      <c r="P1256" s="21">
        <f>MAX(0,ROUNDDOWN(F1256-E1256-430000,-3))</f>
        <v/>
      </c>
      <c r="Q1256" s="21">
        <f>MAX(0,ROUNDDOWN(F1256-E1256-430000-H1256,-3))</f>
        <v/>
      </c>
      <c r="R1256" s="21">
        <f>IF(F1256&lt;=450000,0,MAX(0,P1256*0.06-MIN(50000,P1256)*0.03))</f>
        <v/>
      </c>
      <c r="S1256" s="21">
        <f>IF(F1256&lt;=450000,0,MAX(0,P1256*0.04-MIN(50000,P1256)*0.02))</f>
        <v/>
      </c>
      <c r="T1256" s="21">
        <f>IF(F1256&lt;=450000,0,MAX(0,Q1256*0.06-MIN(50000,Q1256)*0.03))</f>
        <v/>
      </c>
      <c r="U1256" s="21">
        <f>IF(F1256&lt;=450000,0,MAX(0,Q1256*0.04-MIN(50000,Q1256)*0.02))</f>
        <v/>
      </c>
      <c r="V1256" s="21">
        <f>50000+MAX(0,G1256-480000)</f>
        <v/>
      </c>
      <c r="W1256" s="21">
        <f>P1256-V1256</f>
        <v/>
      </c>
      <c r="X1256" s="21">
        <f>Q1256-V1256</f>
        <v/>
      </c>
      <c r="Y1256" s="22">
        <f>IF(W1256&lt;0,0.9,LOOKUP(W1256,{0,1950001,3300001,6950001,9000001,18000001,40000001},{0.84895,0.7979,0.6958,0.66517,0.56307,0.4916,0.44055}))</f>
        <v/>
      </c>
      <c r="Z1256" s="22">
        <f>IF(X1256&lt;0,0.9,LOOKUP(X1256,{0,1950001,3300001,6950001,9000001,18000001,40000001},{0.84895,0.7979,0.6958,0.66517,0.56307,0.4916,0.44055}))</f>
        <v/>
      </c>
      <c r="AA1256" s="22">
        <f>IF(W1256&lt;0,0,CHOOSE(MATCH(W1256,{0,1950001,3300001,6950001,9000001},1),5.105/84.895,10.21/79.79,20.42/69.58,23.483/66.517,33.693/56.307))</f>
        <v/>
      </c>
      <c r="AB1256" s="21">
        <f>IF(C1256&lt;=2000,0,(MIN(C1256,ROUNDDOWN(F1256*0.3,0))-2000)*0.1)</f>
        <v/>
      </c>
      <c r="AC1256" s="21">
        <f>IF(C1256&lt;=2000,0,MIN((C1256-2000)*Y1256,(R1256+S1256)*0.2))</f>
        <v/>
      </c>
      <c r="AD1256" s="21">
        <f>IF(C1256&lt;=2000,0,MIN((C1256-2000)*Z1256,(T1256+U1256)*0.2))</f>
        <v/>
      </c>
      <c r="AE1256" s="21">
        <f>AC1256*AA1256</f>
        <v/>
      </c>
      <c r="AF1256" s="21">
        <f>ROUNDDOWN(R1256,-2)+ROUNDDOWN(S1256,-2)</f>
        <v/>
      </c>
      <c r="AG1256" s="21">
        <f>ROUNDDOWN(MAX(0,R1256-(AB1256+AC1256+AE1256)*0.6),-2)+ROUNDDOWN(MAX(0,S1256-(AB1256+AC1256+AE1256)*0.4),-2)</f>
        <v/>
      </c>
      <c r="AH1256" s="21">
        <f>ROUNDDOWN(MAX(0,T1256-(AB1256+AD1256)*0.6),-2)+ROUNDDOWN(MAX(0,U1256-(AB1256+AD1256)*0.4),-2)</f>
        <v/>
      </c>
      <c r="AI1256" s="21">
        <f>ROUNDDOWN(T1256,-2)+ROUNDDOWN(U1256,-2)</f>
        <v/>
      </c>
      <c r="AJ1256" s="21">
        <f>M1256+AF1256</f>
        <v/>
      </c>
      <c r="AK1256" s="21">
        <f>M1256+AG1256</f>
        <v/>
      </c>
      <c r="AL1256" s="21">
        <f>N1256+AH1256</f>
        <v/>
      </c>
      <c r="AM1256" s="21">
        <f>O1256+AI1256</f>
        <v/>
      </c>
      <c r="AN1256" s="21">
        <f>N1256+AI1256</f>
        <v/>
      </c>
      <c r="AO1256" s="21">
        <f>ROUNDDOWN((R1256+S1256)*0.2/Y1256+2000,0)</f>
        <v/>
      </c>
      <c r="AP1256" s="21">
        <f>ROUNDDOWN((T1256+U1256)*0.2/Z1256+2000,0)</f>
        <v/>
      </c>
      <c r="AQ1256" s="21">
        <f>AL1256-AK1256</f>
        <v/>
      </c>
      <c r="AR1256" s="21">
        <f>AM1256-AK1256</f>
        <v/>
      </c>
      <c r="AS1256" s="21">
        <f>AM1256-AL1256</f>
        <v/>
      </c>
      <c r="AT1256" s="21">
        <f>AK1256+C1256-AJ1256</f>
        <v/>
      </c>
      <c r="AU1256" s="21">
        <f>AL1256+C1256-AM1256</f>
        <v/>
      </c>
      <c r="AV1256" s="21">
        <f>AN1256+C1256-AM1256</f>
        <v/>
      </c>
    </row>
    <row r="1257">
      <c r="A1257" t="inlineStr">
        <is>
          <t>医療費の境目</t>
        </is>
      </c>
      <c r="B1257" s="21">
        <f>'3_医療費の境目'!$B$3</f>
        <v/>
      </c>
      <c r="C1257" s="21">
        <f>IF('3_医療費の境目'!$B$4="",AO1257,'3_医療費の境目'!$B$4)</f>
        <v/>
      </c>
      <c r="D1257" s="21">
        <f>'3_医療費の境目'!D1257</f>
        <v/>
      </c>
      <c r="E1257" s="21">
        <f>ROUND(MIN(B1257/12,650000)*12*0.0915+MIN(B1257/12,1390000)*12*(0.0504+0)+B1257*0.005,0)</f>
        <v/>
      </c>
      <c r="F1257" s="21">
        <f>IF(B1257&lt;741000,0,IF(B1257&lt;2191000,B1257-740000,IF(B1257&lt;2193000,1451000,IF(B1257&lt;2196000,1453000,IF(B1257&lt;2200000,1456000,IF(B1257&lt;3600000,ROUND(ROUNDDOWN(B1257/4,-3)*2.8,0)-80000,IF(B1257&lt;6600000,ROUND(ROUNDDOWN(B1257/4,-3)*3.2,0)-440000,IF(B1257&lt;8500000,ROUNDDOWN(B1257*0.9,0)-1100000,B1257-1950000))))))))</f>
        <v/>
      </c>
      <c r="G1257" s="21">
        <f>IF(F1257&gt;23500000,NA(),IF(F1257&lt;=4890000,1040000,IF(F1257&lt;=6550000,670000,620000)))</f>
        <v/>
      </c>
      <c r="H1257" s="21">
        <f>IF(D1257&lt;=0,0,MAX(0,MIN(2000000,D1257-MIN(100000,ROUNDDOWN(F1257*0.05,0)))))</f>
        <v/>
      </c>
      <c r="I1257" s="21">
        <f>IF(C1257&lt;=2000,0,MIN(C1257,ROUNDDOWN(F1257*0.4,0))-2000)</f>
        <v/>
      </c>
      <c r="J1257" s="21">
        <f>MAX(0,ROUNDDOWN(F1257-E1257-G1257,-3))</f>
        <v/>
      </c>
      <c r="K1257" s="21">
        <f>MAX(0,ROUNDDOWN(F1257-E1257-G1257-H1257-I1257,-3))</f>
        <v/>
      </c>
      <c r="L1257" s="21">
        <f>MAX(0,ROUNDDOWN(F1257-E1257-G1257-H1257,-3))</f>
        <v/>
      </c>
      <c r="M1257" s="21">
        <f>IF(J1257&lt;=0,0,ROUNDDOWN((J1257*LOOKUP(J1257,{0,1950001,3300001,6950001,9000001,18000001,40000001},{0.05,0.1,0.2,0.23,0.33,0.4,0.45})-LOOKUP(J1257,{0,1950001,3300001,6950001,9000001,18000001,40000001},{0,97500,427500,636000,1536000,2796000,4796000}))*1.021,-2))</f>
        <v/>
      </c>
      <c r="N1257" s="21">
        <f>IF(K1257&lt;=0,0,ROUNDDOWN((K1257*LOOKUP(K1257,{0,1950001,3300001,6950001,9000001,18000001,40000001},{0.05,0.1,0.2,0.23,0.33,0.4,0.45})-LOOKUP(K1257,{0,1950001,3300001,6950001,9000001,18000001,40000001},{0,97500,427500,636000,1536000,2796000,4796000}))*1.021,-2))</f>
        <v/>
      </c>
      <c r="O1257" s="21">
        <f>IF(L1257&lt;=0,0,ROUNDDOWN((L1257*LOOKUP(L1257,{0,1950001,3300001,6950001,9000001,18000001,40000001},{0.05,0.1,0.2,0.23,0.33,0.4,0.45})-LOOKUP(L1257,{0,1950001,3300001,6950001,9000001,18000001,40000001},{0,97500,427500,636000,1536000,2796000,4796000}))*1.021,-2))</f>
        <v/>
      </c>
      <c r="P1257" s="21">
        <f>MAX(0,ROUNDDOWN(F1257-E1257-430000,-3))</f>
        <v/>
      </c>
      <c r="Q1257" s="21">
        <f>MAX(0,ROUNDDOWN(F1257-E1257-430000-H1257,-3))</f>
        <v/>
      </c>
      <c r="R1257" s="21">
        <f>IF(F1257&lt;=450000,0,MAX(0,P1257*0.06-MIN(50000,P1257)*0.03))</f>
        <v/>
      </c>
      <c r="S1257" s="21">
        <f>IF(F1257&lt;=450000,0,MAX(0,P1257*0.04-MIN(50000,P1257)*0.02))</f>
        <v/>
      </c>
      <c r="T1257" s="21">
        <f>IF(F1257&lt;=450000,0,MAX(0,Q1257*0.06-MIN(50000,Q1257)*0.03))</f>
        <v/>
      </c>
      <c r="U1257" s="21">
        <f>IF(F1257&lt;=450000,0,MAX(0,Q1257*0.04-MIN(50000,Q1257)*0.02))</f>
        <v/>
      </c>
      <c r="V1257" s="21">
        <f>50000+MAX(0,G1257-480000)</f>
        <v/>
      </c>
      <c r="W1257" s="21">
        <f>P1257-V1257</f>
        <v/>
      </c>
      <c r="X1257" s="21">
        <f>Q1257-V1257</f>
        <v/>
      </c>
      <c r="Y1257" s="22">
        <f>IF(W1257&lt;0,0.9,LOOKUP(W1257,{0,1950001,3300001,6950001,9000001,18000001,40000001},{0.84895,0.7979,0.6958,0.66517,0.56307,0.4916,0.44055}))</f>
        <v/>
      </c>
      <c r="Z1257" s="22">
        <f>IF(X1257&lt;0,0.9,LOOKUP(X1257,{0,1950001,3300001,6950001,9000001,18000001,40000001},{0.84895,0.7979,0.6958,0.66517,0.56307,0.4916,0.44055}))</f>
        <v/>
      </c>
      <c r="AA1257" s="22">
        <f>IF(W1257&lt;0,0,CHOOSE(MATCH(W1257,{0,1950001,3300001,6950001,9000001},1),5.105/84.895,10.21/79.79,20.42/69.58,23.483/66.517,33.693/56.307))</f>
        <v/>
      </c>
      <c r="AB1257" s="21">
        <f>IF(C1257&lt;=2000,0,(MIN(C1257,ROUNDDOWN(F1257*0.3,0))-2000)*0.1)</f>
        <v/>
      </c>
      <c r="AC1257" s="21">
        <f>IF(C1257&lt;=2000,0,MIN((C1257-2000)*Y1257,(R1257+S1257)*0.2))</f>
        <v/>
      </c>
      <c r="AD1257" s="21">
        <f>IF(C1257&lt;=2000,0,MIN((C1257-2000)*Z1257,(T1257+U1257)*0.2))</f>
        <v/>
      </c>
      <c r="AE1257" s="21">
        <f>AC1257*AA1257</f>
        <v/>
      </c>
      <c r="AF1257" s="21">
        <f>ROUNDDOWN(R1257,-2)+ROUNDDOWN(S1257,-2)</f>
        <v/>
      </c>
      <c r="AG1257" s="21">
        <f>ROUNDDOWN(MAX(0,R1257-(AB1257+AC1257+AE1257)*0.6),-2)+ROUNDDOWN(MAX(0,S1257-(AB1257+AC1257+AE1257)*0.4),-2)</f>
        <v/>
      </c>
      <c r="AH1257" s="21">
        <f>ROUNDDOWN(MAX(0,T1257-(AB1257+AD1257)*0.6),-2)+ROUNDDOWN(MAX(0,U1257-(AB1257+AD1257)*0.4),-2)</f>
        <v/>
      </c>
      <c r="AI1257" s="21">
        <f>ROUNDDOWN(T1257,-2)+ROUNDDOWN(U1257,-2)</f>
        <v/>
      </c>
      <c r="AJ1257" s="21">
        <f>M1257+AF1257</f>
        <v/>
      </c>
      <c r="AK1257" s="21">
        <f>M1257+AG1257</f>
        <v/>
      </c>
      <c r="AL1257" s="21">
        <f>N1257+AH1257</f>
        <v/>
      </c>
      <c r="AM1257" s="21">
        <f>O1257+AI1257</f>
        <v/>
      </c>
      <c r="AN1257" s="21">
        <f>N1257+AI1257</f>
        <v/>
      </c>
      <c r="AO1257" s="21">
        <f>ROUNDDOWN((R1257+S1257)*0.2/Y1257+2000,0)</f>
        <v/>
      </c>
      <c r="AP1257" s="21">
        <f>ROUNDDOWN((T1257+U1257)*0.2/Z1257+2000,0)</f>
        <v/>
      </c>
      <c r="AQ1257" s="21">
        <f>AL1257-AK1257</f>
        <v/>
      </c>
      <c r="AR1257" s="21">
        <f>AM1257-AK1257</f>
        <v/>
      </c>
      <c r="AS1257" s="21">
        <f>AM1257-AL1257</f>
        <v/>
      </c>
      <c r="AT1257" s="21">
        <f>AK1257+C1257-AJ1257</f>
        <v/>
      </c>
      <c r="AU1257" s="21">
        <f>AL1257+C1257-AM1257</f>
        <v/>
      </c>
      <c r="AV1257" s="21">
        <f>AN1257+C1257-AM1257</f>
        <v/>
      </c>
    </row>
    <row r="1258">
      <c r="A1258" t="inlineStr">
        <is>
          <t>医療費の境目</t>
        </is>
      </c>
      <c r="B1258" s="21">
        <f>'3_医療費の境目'!$B$3</f>
        <v/>
      </c>
      <c r="C1258" s="21">
        <f>IF('3_医療費の境目'!$B$4="",AO1258,'3_医療費の境目'!$B$4)</f>
        <v/>
      </c>
      <c r="D1258" s="21">
        <f>'3_医療費の境目'!D1258</f>
        <v/>
      </c>
      <c r="E1258" s="21">
        <f>ROUND(MIN(B1258/12,650000)*12*0.0915+MIN(B1258/12,1390000)*12*(0.0504+0)+B1258*0.005,0)</f>
        <v/>
      </c>
      <c r="F1258" s="21">
        <f>IF(B1258&lt;741000,0,IF(B1258&lt;2191000,B1258-740000,IF(B1258&lt;2193000,1451000,IF(B1258&lt;2196000,1453000,IF(B1258&lt;2200000,1456000,IF(B1258&lt;3600000,ROUND(ROUNDDOWN(B1258/4,-3)*2.8,0)-80000,IF(B1258&lt;6600000,ROUND(ROUNDDOWN(B1258/4,-3)*3.2,0)-440000,IF(B1258&lt;8500000,ROUNDDOWN(B1258*0.9,0)-1100000,B1258-1950000))))))))</f>
        <v/>
      </c>
      <c r="G1258" s="21">
        <f>IF(F1258&gt;23500000,NA(),IF(F1258&lt;=4890000,1040000,IF(F1258&lt;=6550000,670000,620000)))</f>
        <v/>
      </c>
      <c r="H1258" s="21">
        <f>IF(D1258&lt;=0,0,MAX(0,MIN(2000000,D1258-MIN(100000,ROUNDDOWN(F1258*0.05,0)))))</f>
        <v/>
      </c>
      <c r="I1258" s="21">
        <f>IF(C1258&lt;=2000,0,MIN(C1258,ROUNDDOWN(F1258*0.4,0))-2000)</f>
        <v/>
      </c>
      <c r="J1258" s="21">
        <f>MAX(0,ROUNDDOWN(F1258-E1258-G1258,-3))</f>
        <v/>
      </c>
      <c r="K1258" s="21">
        <f>MAX(0,ROUNDDOWN(F1258-E1258-G1258-H1258-I1258,-3))</f>
        <v/>
      </c>
      <c r="L1258" s="21">
        <f>MAX(0,ROUNDDOWN(F1258-E1258-G1258-H1258,-3))</f>
        <v/>
      </c>
      <c r="M1258" s="21">
        <f>IF(J1258&lt;=0,0,ROUNDDOWN((J1258*LOOKUP(J1258,{0,1950001,3300001,6950001,9000001,18000001,40000001},{0.05,0.1,0.2,0.23,0.33,0.4,0.45})-LOOKUP(J1258,{0,1950001,3300001,6950001,9000001,18000001,40000001},{0,97500,427500,636000,1536000,2796000,4796000}))*1.021,-2))</f>
        <v/>
      </c>
      <c r="N1258" s="21">
        <f>IF(K1258&lt;=0,0,ROUNDDOWN((K1258*LOOKUP(K1258,{0,1950001,3300001,6950001,9000001,18000001,40000001},{0.05,0.1,0.2,0.23,0.33,0.4,0.45})-LOOKUP(K1258,{0,1950001,3300001,6950001,9000001,18000001,40000001},{0,97500,427500,636000,1536000,2796000,4796000}))*1.021,-2))</f>
        <v/>
      </c>
      <c r="O1258" s="21">
        <f>IF(L1258&lt;=0,0,ROUNDDOWN((L1258*LOOKUP(L1258,{0,1950001,3300001,6950001,9000001,18000001,40000001},{0.05,0.1,0.2,0.23,0.33,0.4,0.45})-LOOKUP(L1258,{0,1950001,3300001,6950001,9000001,18000001,40000001},{0,97500,427500,636000,1536000,2796000,4796000}))*1.021,-2))</f>
        <v/>
      </c>
      <c r="P1258" s="21">
        <f>MAX(0,ROUNDDOWN(F1258-E1258-430000,-3))</f>
        <v/>
      </c>
      <c r="Q1258" s="21">
        <f>MAX(0,ROUNDDOWN(F1258-E1258-430000-H1258,-3))</f>
        <v/>
      </c>
      <c r="R1258" s="21">
        <f>IF(F1258&lt;=450000,0,MAX(0,P1258*0.06-MIN(50000,P1258)*0.03))</f>
        <v/>
      </c>
      <c r="S1258" s="21">
        <f>IF(F1258&lt;=450000,0,MAX(0,P1258*0.04-MIN(50000,P1258)*0.02))</f>
        <v/>
      </c>
      <c r="T1258" s="21">
        <f>IF(F1258&lt;=450000,0,MAX(0,Q1258*0.06-MIN(50000,Q1258)*0.03))</f>
        <v/>
      </c>
      <c r="U1258" s="21">
        <f>IF(F1258&lt;=450000,0,MAX(0,Q1258*0.04-MIN(50000,Q1258)*0.02))</f>
        <v/>
      </c>
      <c r="V1258" s="21">
        <f>50000+MAX(0,G1258-480000)</f>
        <v/>
      </c>
      <c r="W1258" s="21">
        <f>P1258-V1258</f>
        <v/>
      </c>
      <c r="X1258" s="21">
        <f>Q1258-V1258</f>
        <v/>
      </c>
      <c r="Y1258" s="22">
        <f>IF(W1258&lt;0,0.9,LOOKUP(W1258,{0,1950001,3300001,6950001,9000001,18000001,40000001},{0.84895,0.7979,0.6958,0.66517,0.56307,0.4916,0.44055}))</f>
        <v/>
      </c>
      <c r="Z1258" s="22">
        <f>IF(X1258&lt;0,0.9,LOOKUP(X1258,{0,1950001,3300001,6950001,9000001,18000001,40000001},{0.84895,0.7979,0.6958,0.66517,0.56307,0.4916,0.44055}))</f>
        <v/>
      </c>
      <c r="AA1258" s="22">
        <f>IF(W1258&lt;0,0,CHOOSE(MATCH(W1258,{0,1950001,3300001,6950001,9000001},1),5.105/84.895,10.21/79.79,20.42/69.58,23.483/66.517,33.693/56.307))</f>
        <v/>
      </c>
      <c r="AB1258" s="21">
        <f>IF(C1258&lt;=2000,0,(MIN(C1258,ROUNDDOWN(F1258*0.3,0))-2000)*0.1)</f>
        <v/>
      </c>
      <c r="AC1258" s="21">
        <f>IF(C1258&lt;=2000,0,MIN((C1258-2000)*Y1258,(R1258+S1258)*0.2))</f>
        <v/>
      </c>
      <c r="AD1258" s="21">
        <f>IF(C1258&lt;=2000,0,MIN((C1258-2000)*Z1258,(T1258+U1258)*0.2))</f>
        <v/>
      </c>
      <c r="AE1258" s="21">
        <f>AC1258*AA1258</f>
        <v/>
      </c>
      <c r="AF1258" s="21">
        <f>ROUNDDOWN(R1258,-2)+ROUNDDOWN(S1258,-2)</f>
        <v/>
      </c>
      <c r="AG1258" s="21">
        <f>ROUNDDOWN(MAX(0,R1258-(AB1258+AC1258+AE1258)*0.6),-2)+ROUNDDOWN(MAX(0,S1258-(AB1258+AC1258+AE1258)*0.4),-2)</f>
        <v/>
      </c>
      <c r="AH1258" s="21">
        <f>ROUNDDOWN(MAX(0,T1258-(AB1258+AD1258)*0.6),-2)+ROUNDDOWN(MAX(0,U1258-(AB1258+AD1258)*0.4),-2)</f>
        <v/>
      </c>
      <c r="AI1258" s="21">
        <f>ROUNDDOWN(T1258,-2)+ROUNDDOWN(U1258,-2)</f>
        <v/>
      </c>
      <c r="AJ1258" s="21">
        <f>M1258+AF1258</f>
        <v/>
      </c>
      <c r="AK1258" s="21">
        <f>M1258+AG1258</f>
        <v/>
      </c>
      <c r="AL1258" s="21">
        <f>N1258+AH1258</f>
        <v/>
      </c>
      <c r="AM1258" s="21">
        <f>O1258+AI1258</f>
        <v/>
      </c>
      <c r="AN1258" s="21">
        <f>N1258+AI1258</f>
        <v/>
      </c>
      <c r="AO1258" s="21">
        <f>ROUNDDOWN((R1258+S1258)*0.2/Y1258+2000,0)</f>
        <v/>
      </c>
      <c r="AP1258" s="21">
        <f>ROUNDDOWN((T1258+U1258)*0.2/Z1258+2000,0)</f>
        <v/>
      </c>
      <c r="AQ1258" s="21">
        <f>AL1258-AK1258</f>
        <v/>
      </c>
      <c r="AR1258" s="21">
        <f>AM1258-AK1258</f>
        <v/>
      </c>
      <c r="AS1258" s="21">
        <f>AM1258-AL1258</f>
        <v/>
      </c>
      <c r="AT1258" s="21">
        <f>AK1258+C1258-AJ1258</f>
        <v/>
      </c>
      <c r="AU1258" s="21">
        <f>AL1258+C1258-AM1258</f>
        <v/>
      </c>
      <c r="AV1258" s="21">
        <f>AN1258+C1258-AM1258</f>
        <v/>
      </c>
    </row>
    <row r="1259">
      <c r="A1259" t="inlineStr">
        <is>
          <t>医療費の境目</t>
        </is>
      </c>
      <c r="B1259" s="21">
        <f>'3_医療費の境目'!$B$3</f>
        <v/>
      </c>
      <c r="C1259" s="21">
        <f>IF('3_医療費の境目'!$B$4="",AO1259,'3_医療費の境目'!$B$4)</f>
        <v/>
      </c>
      <c r="D1259" s="21">
        <f>'3_医療費の境目'!D1259</f>
        <v/>
      </c>
      <c r="E1259" s="21">
        <f>ROUND(MIN(B1259/12,650000)*12*0.0915+MIN(B1259/12,1390000)*12*(0.0504+0)+B1259*0.005,0)</f>
        <v/>
      </c>
      <c r="F1259" s="21">
        <f>IF(B1259&lt;741000,0,IF(B1259&lt;2191000,B1259-740000,IF(B1259&lt;2193000,1451000,IF(B1259&lt;2196000,1453000,IF(B1259&lt;2200000,1456000,IF(B1259&lt;3600000,ROUND(ROUNDDOWN(B1259/4,-3)*2.8,0)-80000,IF(B1259&lt;6600000,ROUND(ROUNDDOWN(B1259/4,-3)*3.2,0)-440000,IF(B1259&lt;8500000,ROUNDDOWN(B1259*0.9,0)-1100000,B1259-1950000))))))))</f>
        <v/>
      </c>
      <c r="G1259" s="21">
        <f>IF(F1259&gt;23500000,NA(),IF(F1259&lt;=4890000,1040000,IF(F1259&lt;=6550000,670000,620000)))</f>
        <v/>
      </c>
      <c r="H1259" s="21">
        <f>IF(D1259&lt;=0,0,MAX(0,MIN(2000000,D1259-MIN(100000,ROUNDDOWN(F1259*0.05,0)))))</f>
        <v/>
      </c>
      <c r="I1259" s="21">
        <f>IF(C1259&lt;=2000,0,MIN(C1259,ROUNDDOWN(F1259*0.4,0))-2000)</f>
        <v/>
      </c>
      <c r="J1259" s="21">
        <f>MAX(0,ROUNDDOWN(F1259-E1259-G1259,-3))</f>
        <v/>
      </c>
      <c r="K1259" s="21">
        <f>MAX(0,ROUNDDOWN(F1259-E1259-G1259-H1259-I1259,-3))</f>
        <v/>
      </c>
      <c r="L1259" s="21">
        <f>MAX(0,ROUNDDOWN(F1259-E1259-G1259-H1259,-3))</f>
        <v/>
      </c>
      <c r="M1259" s="21">
        <f>IF(J1259&lt;=0,0,ROUNDDOWN((J1259*LOOKUP(J1259,{0,1950001,3300001,6950001,9000001,18000001,40000001},{0.05,0.1,0.2,0.23,0.33,0.4,0.45})-LOOKUP(J1259,{0,1950001,3300001,6950001,9000001,18000001,40000001},{0,97500,427500,636000,1536000,2796000,4796000}))*1.021,-2))</f>
        <v/>
      </c>
      <c r="N1259" s="21">
        <f>IF(K1259&lt;=0,0,ROUNDDOWN((K1259*LOOKUP(K1259,{0,1950001,3300001,6950001,9000001,18000001,40000001},{0.05,0.1,0.2,0.23,0.33,0.4,0.45})-LOOKUP(K1259,{0,1950001,3300001,6950001,9000001,18000001,40000001},{0,97500,427500,636000,1536000,2796000,4796000}))*1.021,-2))</f>
        <v/>
      </c>
      <c r="O1259" s="21">
        <f>IF(L1259&lt;=0,0,ROUNDDOWN((L1259*LOOKUP(L1259,{0,1950001,3300001,6950001,9000001,18000001,40000001},{0.05,0.1,0.2,0.23,0.33,0.4,0.45})-LOOKUP(L1259,{0,1950001,3300001,6950001,9000001,18000001,40000001},{0,97500,427500,636000,1536000,2796000,4796000}))*1.021,-2))</f>
        <v/>
      </c>
      <c r="P1259" s="21">
        <f>MAX(0,ROUNDDOWN(F1259-E1259-430000,-3))</f>
        <v/>
      </c>
      <c r="Q1259" s="21">
        <f>MAX(0,ROUNDDOWN(F1259-E1259-430000-H1259,-3))</f>
        <v/>
      </c>
      <c r="R1259" s="21">
        <f>IF(F1259&lt;=450000,0,MAX(0,P1259*0.06-MIN(50000,P1259)*0.03))</f>
        <v/>
      </c>
      <c r="S1259" s="21">
        <f>IF(F1259&lt;=450000,0,MAX(0,P1259*0.04-MIN(50000,P1259)*0.02))</f>
        <v/>
      </c>
      <c r="T1259" s="21">
        <f>IF(F1259&lt;=450000,0,MAX(0,Q1259*0.06-MIN(50000,Q1259)*0.03))</f>
        <v/>
      </c>
      <c r="U1259" s="21">
        <f>IF(F1259&lt;=450000,0,MAX(0,Q1259*0.04-MIN(50000,Q1259)*0.02))</f>
        <v/>
      </c>
      <c r="V1259" s="21">
        <f>50000+MAX(0,G1259-480000)</f>
        <v/>
      </c>
      <c r="W1259" s="21">
        <f>P1259-V1259</f>
        <v/>
      </c>
      <c r="X1259" s="21">
        <f>Q1259-V1259</f>
        <v/>
      </c>
      <c r="Y1259" s="22">
        <f>IF(W1259&lt;0,0.9,LOOKUP(W1259,{0,1950001,3300001,6950001,9000001,18000001,40000001},{0.84895,0.7979,0.6958,0.66517,0.56307,0.4916,0.44055}))</f>
        <v/>
      </c>
      <c r="Z1259" s="22">
        <f>IF(X1259&lt;0,0.9,LOOKUP(X1259,{0,1950001,3300001,6950001,9000001,18000001,40000001},{0.84895,0.7979,0.6958,0.66517,0.56307,0.4916,0.44055}))</f>
        <v/>
      </c>
      <c r="AA1259" s="22">
        <f>IF(W1259&lt;0,0,CHOOSE(MATCH(W1259,{0,1950001,3300001,6950001,9000001},1),5.105/84.895,10.21/79.79,20.42/69.58,23.483/66.517,33.693/56.307))</f>
        <v/>
      </c>
      <c r="AB1259" s="21">
        <f>IF(C1259&lt;=2000,0,(MIN(C1259,ROUNDDOWN(F1259*0.3,0))-2000)*0.1)</f>
        <v/>
      </c>
      <c r="AC1259" s="21">
        <f>IF(C1259&lt;=2000,0,MIN((C1259-2000)*Y1259,(R1259+S1259)*0.2))</f>
        <v/>
      </c>
      <c r="AD1259" s="21">
        <f>IF(C1259&lt;=2000,0,MIN((C1259-2000)*Z1259,(T1259+U1259)*0.2))</f>
        <v/>
      </c>
      <c r="AE1259" s="21">
        <f>AC1259*AA1259</f>
        <v/>
      </c>
      <c r="AF1259" s="21">
        <f>ROUNDDOWN(R1259,-2)+ROUNDDOWN(S1259,-2)</f>
        <v/>
      </c>
      <c r="AG1259" s="21">
        <f>ROUNDDOWN(MAX(0,R1259-(AB1259+AC1259+AE1259)*0.6),-2)+ROUNDDOWN(MAX(0,S1259-(AB1259+AC1259+AE1259)*0.4),-2)</f>
        <v/>
      </c>
      <c r="AH1259" s="21">
        <f>ROUNDDOWN(MAX(0,T1259-(AB1259+AD1259)*0.6),-2)+ROUNDDOWN(MAX(0,U1259-(AB1259+AD1259)*0.4),-2)</f>
        <v/>
      </c>
      <c r="AI1259" s="21">
        <f>ROUNDDOWN(T1259,-2)+ROUNDDOWN(U1259,-2)</f>
        <v/>
      </c>
      <c r="AJ1259" s="21">
        <f>M1259+AF1259</f>
        <v/>
      </c>
      <c r="AK1259" s="21">
        <f>M1259+AG1259</f>
        <v/>
      </c>
      <c r="AL1259" s="21">
        <f>N1259+AH1259</f>
        <v/>
      </c>
      <c r="AM1259" s="21">
        <f>O1259+AI1259</f>
        <v/>
      </c>
      <c r="AN1259" s="21">
        <f>N1259+AI1259</f>
        <v/>
      </c>
      <c r="AO1259" s="21">
        <f>ROUNDDOWN((R1259+S1259)*0.2/Y1259+2000,0)</f>
        <v/>
      </c>
      <c r="AP1259" s="21">
        <f>ROUNDDOWN((T1259+U1259)*0.2/Z1259+2000,0)</f>
        <v/>
      </c>
      <c r="AQ1259" s="21">
        <f>AL1259-AK1259</f>
        <v/>
      </c>
      <c r="AR1259" s="21">
        <f>AM1259-AK1259</f>
        <v/>
      </c>
      <c r="AS1259" s="21">
        <f>AM1259-AL1259</f>
        <v/>
      </c>
      <c r="AT1259" s="21">
        <f>AK1259+C1259-AJ1259</f>
        <v/>
      </c>
      <c r="AU1259" s="21">
        <f>AL1259+C1259-AM1259</f>
        <v/>
      </c>
      <c r="AV1259" s="21">
        <f>AN1259+C1259-AM1259</f>
        <v/>
      </c>
    </row>
    <row r="1260">
      <c r="A1260" t="inlineStr">
        <is>
          <t>医療費の境目</t>
        </is>
      </c>
      <c r="B1260" s="21">
        <f>'3_医療費の境目'!$B$3</f>
        <v/>
      </c>
      <c r="C1260" s="21">
        <f>IF('3_医療費の境目'!$B$4="",AO1260,'3_医療費の境目'!$B$4)</f>
        <v/>
      </c>
      <c r="D1260" s="21">
        <f>'3_医療費の境目'!D1260</f>
        <v/>
      </c>
      <c r="E1260" s="21">
        <f>ROUND(MIN(B1260/12,650000)*12*0.0915+MIN(B1260/12,1390000)*12*(0.0504+0)+B1260*0.005,0)</f>
        <v/>
      </c>
      <c r="F1260" s="21">
        <f>IF(B1260&lt;741000,0,IF(B1260&lt;2191000,B1260-740000,IF(B1260&lt;2193000,1451000,IF(B1260&lt;2196000,1453000,IF(B1260&lt;2200000,1456000,IF(B1260&lt;3600000,ROUND(ROUNDDOWN(B1260/4,-3)*2.8,0)-80000,IF(B1260&lt;6600000,ROUND(ROUNDDOWN(B1260/4,-3)*3.2,0)-440000,IF(B1260&lt;8500000,ROUNDDOWN(B1260*0.9,0)-1100000,B1260-1950000))))))))</f>
        <v/>
      </c>
      <c r="G1260" s="21">
        <f>IF(F1260&gt;23500000,NA(),IF(F1260&lt;=4890000,1040000,IF(F1260&lt;=6550000,670000,620000)))</f>
        <v/>
      </c>
      <c r="H1260" s="21">
        <f>IF(D1260&lt;=0,0,MAX(0,MIN(2000000,D1260-MIN(100000,ROUNDDOWN(F1260*0.05,0)))))</f>
        <v/>
      </c>
      <c r="I1260" s="21">
        <f>IF(C1260&lt;=2000,0,MIN(C1260,ROUNDDOWN(F1260*0.4,0))-2000)</f>
        <v/>
      </c>
      <c r="J1260" s="21">
        <f>MAX(0,ROUNDDOWN(F1260-E1260-G1260,-3))</f>
        <v/>
      </c>
      <c r="K1260" s="21">
        <f>MAX(0,ROUNDDOWN(F1260-E1260-G1260-H1260-I1260,-3))</f>
        <v/>
      </c>
      <c r="L1260" s="21">
        <f>MAX(0,ROUNDDOWN(F1260-E1260-G1260-H1260,-3))</f>
        <v/>
      </c>
      <c r="M1260" s="21">
        <f>IF(J1260&lt;=0,0,ROUNDDOWN((J1260*LOOKUP(J1260,{0,1950001,3300001,6950001,9000001,18000001,40000001},{0.05,0.1,0.2,0.23,0.33,0.4,0.45})-LOOKUP(J1260,{0,1950001,3300001,6950001,9000001,18000001,40000001},{0,97500,427500,636000,1536000,2796000,4796000}))*1.021,-2))</f>
        <v/>
      </c>
      <c r="N1260" s="21">
        <f>IF(K1260&lt;=0,0,ROUNDDOWN((K1260*LOOKUP(K1260,{0,1950001,3300001,6950001,9000001,18000001,40000001},{0.05,0.1,0.2,0.23,0.33,0.4,0.45})-LOOKUP(K1260,{0,1950001,3300001,6950001,9000001,18000001,40000001},{0,97500,427500,636000,1536000,2796000,4796000}))*1.021,-2))</f>
        <v/>
      </c>
      <c r="O1260" s="21">
        <f>IF(L1260&lt;=0,0,ROUNDDOWN((L1260*LOOKUP(L1260,{0,1950001,3300001,6950001,9000001,18000001,40000001},{0.05,0.1,0.2,0.23,0.33,0.4,0.45})-LOOKUP(L1260,{0,1950001,3300001,6950001,9000001,18000001,40000001},{0,97500,427500,636000,1536000,2796000,4796000}))*1.021,-2))</f>
        <v/>
      </c>
      <c r="P1260" s="21">
        <f>MAX(0,ROUNDDOWN(F1260-E1260-430000,-3))</f>
        <v/>
      </c>
      <c r="Q1260" s="21">
        <f>MAX(0,ROUNDDOWN(F1260-E1260-430000-H1260,-3))</f>
        <v/>
      </c>
      <c r="R1260" s="21">
        <f>IF(F1260&lt;=450000,0,MAX(0,P1260*0.06-MIN(50000,P1260)*0.03))</f>
        <v/>
      </c>
      <c r="S1260" s="21">
        <f>IF(F1260&lt;=450000,0,MAX(0,P1260*0.04-MIN(50000,P1260)*0.02))</f>
        <v/>
      </c>
      <c r="T1260" s="21">
        <f>IF(F1260&lt;=450000,0,MAX(0,Q1260*0.06-MIN(50000,Q1260)*0.03))</f>
        <v/>
      </c>
      <c r="U1260" s="21">
        <f>IF(F1260&lt;=450000,0,MAX(0,Q1260*0.04-MIN(50000,Q1260)*0.02))</f>
        <v/>
      </c>
      <c r="V1260" s="21">
        <f>50000+MAX(0,G1260-480000)</f>
        <v/>
      </c>
      <c r="W1260" s="21">
        <f>P1260-V1260</f>
        <v/>
      </c>
      <c r="X1260" s="21">
        <f>Q1260-V1260</f>
        <v/>
      </c>
      <c r="Y1260" s="22">
        <f>IF(W1260&lt;0,0.9,LOOKUP(W1260,{0,1950001,3300001,6950001,9000001,18000001,40000001},{0.84895,0.7979,0.6958,0.66517,0.56307,0.4916,0.44055}))</f>
        <v/>
      </c>
      <c r="Z1260" s="22">
        <f>IF(X1260&lt;0,0.9,LOOKUP(X1260,{0,1950001,3300001,6950001,9000001,18000001,40000001},{0.84895,0.7979,0.6958,0.66517,0.56307,0.4916,0.44055}))</f>
        <v/>
      </c>
      <c r="AA1260" s="22">
        <f>IF(W1260&lt;0,0,CHOOSE(MATCH(W1260,{0,1950001,3300001,6950001,9000001},1),5.105/84.895,10.21/79.79,20.42/69.58,23.483/66.517,33.693/56.307))</f>
        <v/>
      </c>
      <c r="AB1260" s="21">
        <f>IF(C1260&lt;=2000,0,(MIN(C1260,ROUNDDOWN(F1260*0.3,0))-2000)*0.1)</f>
        <v/>
      </c>
      <c r="AC1260" s="21">
        <f>IF(C1260&lt;=2000,0,MIN((C1260-2000)*Y1260,(R1260+S1260)*0.2))</f>
        <v/>
      </c>
      <c r="AD1260" s="21">
        <f>IF(C1260&lt;=2000,0,MIN((C1260-2000)*Z1260,(T1260+U1260)*0.2))</f>
        <v/>
      </c>
      <c r="AE1260" s="21">
        <f>AC1260*AA1260</f>
        <v/>
      </c>
      <c r="AF1260" s="21">
        <f>ROUNDDOWN(R1260,-2)+ROUNDDOWN(S1260,-2)</f>
        <v/>
      </c>
      <c r="AG1260" s="21">
        <f>ROUNDDOWN(MAX(0,R1260-(AB1260+AC1260+AE1260)*0.6),-2)+ROUNDDOWN(MAX(0,S1260-(AB1260+AC1260+AE1260)*0.4),-2)</f>
        <v/>
      </c>
      <c r="AH1260" s="21">
        <f>ROUNDDOWN(MAX(0,T1260-(AB1260+AD1260)*0.6),-2)+ROUNDDOWN(MAX(0,U1260-(AB1260+AD1260)*0.4),-2)</f>
        <v/>
      </c>
      <c r="AI1260" s="21">
        <f>ROUNDDOWN(T1260,-2)+ROUNDDOWN(U1260,-2)</f>
        <v/>
      </c>
      <c r="AJ1260" s="21">
        <f>M1260+AF1260</f>
        <v/>
      </c>
      <c r="AK1260" s="21">
        <f>M1260+AG1260</f>
        <v/>
      </c>
      <c r="AL1260" s="21">
        <f>N1260+AH1260</f>
        <v/>
      </c>
      <c r="AM1260" s="21">
        <f>O1260+AI1260</f>
        <v/>
      </c>
      <c r="AN1260" s="21">
        <f>N1260+AI1260</f>
        <v/>
      </c>
      <c r="AO1260" s="21">
        <f>ROUNDDOWN((R1260+S1260)*0.2/Y1260+2000,0)</f>
        <v/>
      </c>
      <c r="AP1260" s="21">
        <f>ROUNDDOWN((T1260+U1260)*0.2/Z1260+2000,0)</f>
        <v/>
      </c>
      <c r="AQ1260" s="21">
        <f>AL1260-AK1260</f>
        <v/>
      </c>
      <c r="AR1260" s="21">
        <f>AM1260-AK1260</f>
        <v/>
      </c>
      <c r="AS1260" s="21">
        <f>AM1260-AL1260</f>
        <v/>
      </c>
      <c r="AT1260" s="21">
        <f>AK1260+C1260-AJ1260</f>
        <v/>
      </c>
      <c r="AU1260" s="21">
        <f>AL1260+C1260-AM1260</f>
        <v/>
      </c>
      <c r="AV1260" s="21">
        <f>AN1260+C1260-AM1260</f>
        <v/>
      </c>
    </row>
    <row r="1261">
      <c r="A1261" t="inlineStr">
        <is>
          <t>医療費の境目</t>
        </is>
      </c>
      <c r="B1261" s="21">
        <f>'3_医療費の境目'!$B$3</f>
        <v/>
      </c>
      <c r="C1261" s="21">
        <f>IF('3_医療費の境目'!$B$4="",AO1261,'3_医療費の境目'!$B$4)</f>
        <v/>
      </c>
      <c r="D1261" s="21">
        <f>'3_医療費の境目'!D1261</f>
        <v/>
      </c>
      <c r="E1261" s="21">
        <f>ROUND(MIN(B1261/12,650000)*12*0.0915+MIN(B1261/12,1390000)*12*(0.0504+0)+B1261*0.005,0)</f>
        <v/>
      </c>
      <c r="F1261" s="21">
        <f>IF(B1261&lt;741000,0,IF(B1261&lt;2191000,B1261-740000,IF(B1261&lt;2193000,1451000,IF(B1261&lt;2196000,1453000,IF(B1261&lt;2200000,1456000,IF(B1261&lt;3600000,ROUND(ROUNDDOWN(B1261/4,-3)*2.8,0)-80000,IF(B1261&lt;6600000,ROUND(ROUNDDOWN(B1261/4,-3)*3.2,0)-440000,IF(B1261&lt;8500000,ROUNDDOWN(B1261*0.9,0)-1100000,B1261-1950000))))))))</f>
        <v/>
      </c>
      <c r="G1261" s="21">
        <f>IF(F1261&gt;23500000,NA(),IF(F1261&lt;=4890000,1040000,IF(F1261&lt;=6550000,670000,620000)))</f>
        <v/>
      </c>
      <c r="H1261" s="21">
        <f>IF(D1261&lt;=0,0,MAX(0,MIN(2000000,D1261-MIN(100000,ROUNDDOWN(F1261*0.05,0)))))</f>
        <v/>
      </c>
      <c r="I1261" s="21">
        <f>IF(C1261&lt;=2000,0,MIN(C1261,ROUNDDOWN(F1261*0.4,0))-2000)</f>
        <v/>
      </c>
      <c r="J1261" s="21">
        <f>MAX(0,ROUNDDOWN(F1261-E1261-G1261,-3))</f>
        <v/>
      </c>
      <c r="K1261" s="21">
        <f>MAX(0,ROUNDDOWN(F1261-E1261-G1261-H1261-I1261,-3))</f>
        <v/>
      </c>
      <c r="L1261" s="21">
        <f>MAX(0,ROUNDDOWN(F1261-E1261-G1261-H1261,-3))</f>
        <v/>
      </c>
      <c r="M1261" s="21">
        <f>IF(J1261&lt;=0,0,ROUNDDOWN((J1261*LOOKUP(J1261,{0,1950001,3300001,6950001,9000001,18000001,40000001},{0.05,0.1,0.2,0.23,0.33,0.4,0.45})-LOOKUP(J1261,{0,1950001,3300001,6950001,9000001,18000001,40000001},{0,97500,427500,636000,1536000,2796000,4796000}))*1.021,-2))</f>
        <v/>
      </c>
      <c r="N1261" s="21">
        <f>IF(K1261&lt;=0,0,ROUNDDOWN((K1261*LOOKUP(K1261,{0,1950001,3300001,6950001,9000001,18000001,40000001},{0.05,0.1,0.2,0.23,0.33,0.4,0.45})-LOOKUP(K1261,{0,1950001,3300001,6950001,9000001,18000001,40000001},{0,97500,427500,636000,1536000,2796000,4796000}))*1.021,-2))</f>
        <v/>
      </c>
      <c r="O1261" s="21">
        <f>IF(L1261&lt;=0,0,ROUNDDOWN((L1261*LOOKUP(L1261,{0,1950001,3300001,6950001,9000001,18000001,40000001},{0.05,0.1,0.2,0.23,0.33,0.4,0.45})-LOOKUP(L1261,{0,1950001,3300001,6950001,9000001,18000001,40000001},{0,97500,427500,636000,1536000,2796000,4796000}))*1.021,-2))</f>
        <v/>
      </c>
      <c r="P1261" s="21">
        <f>MAX(0,ROUNDDOWN(F1261-E1261-430000,-3))</f>
        <v/>
      </c>
      <c r="Q1261" s="21">
        <f>MAX(0,ROUNDDOWN(F1261-E1261-430000-H1261,-3))</f>
        <v/>
      </c>
      <c r="R1261" s="21">
        <f>IF(F1261&lt;=450000,0,MAX(0,P1261*0.06-MIN(50000,P1261)*0.03))</f>
        <v/>
      </c>
      <c r="S1261" s="21">
        <f>IF(F1261&lt;=450000,0,MAX(0,P1261*0.04-MIN(50000,P1261)*0.02))</f>
        <v/>
      </c>
      <c r="T1261" s="21">
        <f>IF(F1261&lt;=450000,0,MAX(0,Q1261*0.06-MIN(50000,Q1261)*0.03))</f>
        <v/>
      </c>
      <c r="U1261" s="21">
        <f>IF(F1261&lt;=450000,0,MAX(0,Q1261*0.04-MIN(50000,Q1261)*0.02))</f>
        <v/>
      </c>
      <c r="V1261" s="21">
        <f>50000+MAX(0,G1261-480000)</f>
        <v/>
      </c>
      <c r="W1261" s="21">
        <f>P1261-V1261</f>
        <v/>
      </c>
      <c r="X1261" s="21">
        <f>Q1261-V1261</f>
        <v/>
      </c>
      <c r="Y1261" s="22">
        <f>IF(W1261&lt;0,0.9,LOOKUP(W1261,{0,1950001,3300001,6950001,9000001,18000001,40000001},{0.84895,0.7979,0.6958,0.66517,0.56307,0.4916,0.44055}))</f>
        <v/>
      </c>
      <c r="Z1261" s="22">
        <f>IF(X1261&lt;0,0.9,LOOKUP(X1261,{0,1950001,3300001,6950001,9000001,18000001,40000001},{0.84895,0.7979,0.6958,0.66517,0.56307,0.4916,0.44055}))</f>
        <v/>
      </c>
      <c r="AA1261" s="22">
        <f>IF(W1261&lt;0,0,CHOOSE(MATCH(W1261,{0,1950001,3300001,6950001,9000001},1),5.105/84.895,10.21/79.79,20.42/69.58,23.483/66.517,33.693/56.307))</f>
        <v/>
      </c>
      <c r="AB1261" s="21">
        <f>IF(C1261&lt;=2000,0,(MIN(C1261,ROUNDDOWN(F1261*0.3,0))-2000)*0.1)</f>
        <v/>
      </c>
      <c r="AC1261" s="21">
        <f>IF(C1261&lt;=2000,0,MIN((C1261-2000)*Y1261,(R1261+S1261)*0.2))</f>
        <v/>
      </c>
      <c r="AD1261" s="21">
        <f>IF(C1261&lt;=2000,0,MIN((C1261-2000)*Z1261,(T1261+U1261)*0.2))</f>
        <v/>
      </c>
      <c r="AE1261" s="21">
        <f>AC1261*AA1261</f>
        <v/>
      </c>
      <c r="AF1261" s="21">
        <f>ROUNDDOWN(R1261,-2)+ROUNDDOWN(S1261,-2)</f>
        <v/>
      </c>
      <c r="AG1261" s="21">
        <f>ROUNDDOWN(MAX(0,R1261-(AB1261+AC1261+AE1261)*0.6),-2)+ROUNDDOWN(MAX(0,S1261-(AB1261+AC1261+AE1261)*0.4),-2)</f>
        <v/>
      </c>
      <c r="AH1261" s="21">
        <f>ROUNDDOWN(MAX(0,T1261-(AB1261+AD1261)*0.6),-2)+ROUNDDOWN(MAX(0,U1261-(AB1261+AD1261)*0.4),-2)</f>
        <v/>
      </c>
      <c r="AI1261" s="21">
        <f>ROUNDDOWN(T1261,-2)+ROUNDDOWN(U1261,-2)</f>
        <v/>
      </c>
      <c r="AJ1261" s="21">
        <f>M1261+AF1261</f>
        <v/>
      </c>
      <c r="AK1261" s="21">
        <f>M1261+AG1261</f>
        <v/>
      </c>
      <c r="AL1261" s="21">
        <f>N1261+AH1261</f>
        <v/>
      </c>
      <c r="AM1261" s="21">
        <f>O1261+AI1261</f>
        <v/>
      </c>
      <c r="AN1261" s="21">
        <f>N1261+AI1261</f>
        <v/>
      </c>
      <c r="AO1261" s="21">
        <f>ROUNDDOWN((R1261+S1261)*0.2/Y1261+2000,0)</f>
        <v/>
      </c>
      <c r="AP1261" s="21">
        <f>ROUNDDOWN((T1261+U1261)*0.2/Z1261+2000,0)</f>
        <v/>
      </c>
      <c r="AQ1261" s="21">
        <f>AL1261-AK1261</f>
        <v/>
      </c>
      <c r="AR1261" s="21">
        <f>AM1261-AK1261</f>
        <v/>
      </c>
      <c r="AS1261" s="21">
        <f>AM1261-AL1261</f>
        <v/>
      </c>
      <c r="AT1261" s="21">
        <f>AK1261+C1261-AJ1261</f>
        <v/>
      </c>
      <c r="AU1261" s="21">
        <f>AL1261+C1261-AM1261</f>
        <v/>
      </c>
      <c r="AV1261" s="21">
        <f>AN1261+C1261-AM1261</f>
        <v/>
      </c>
    </row>
    <row r="1262">
      <c r="A1262" t="inlineStr">
        <is>
          <t>医療費の境目</t>
        </is>
      </c>
      <c r="B1262" s="21">
        <f>'3_医療費の境目'!$B$3</f>
        <v/>
      </c>
      <c r="C1262" s="21">
        <f>IF('3_医療費の境目'!$B$4="",AO1262,'3_医療費の境目'!$B$4)</f>
        <v/>
      </c>
      <c r="D1262" s="21">
        <f>'3_医療費の境目'!D1262</f>
        <v/>
      </c>
      <c r="E1262" s="21">
        <f>ROUND(MIN(B1262/12,650000)*12*0.0915+MIN(B1262/12,1390000)*12*(0.0504+0)+B1262*0.005,0)</f>
        <v/>
      </c>
      <c r="F1262" s="21">
        <f>IF(B1262&lt;741000,0,IF(B1262&lt;2191000,B1262-740000,IF(B1262&lt;2193000,1451000,IF(B1262&lt;2196000,1453000,IF(B1262&lt;2200000,1456000,IF(B1262&lt;3600000,ROUND(ROUNDDOWN(B1262/4,-3)*2.8,0)-80000,IF(B1262&lt;6600000,ROUND(ROUNDDOWN(B1262/4,-3)*3.2,0)-440000,IF(B1262&lt;8500000,ROUNDDOWN(B1262*0.9,0)-1100000,B1262-1950000))))))))</f>
        <v/>
      </c>
      <c r="G1262" s="21">
        <f>IF(F1262&gt;23500000,NA(),IF(F1262&lt;=4890000,1040000,IF(F1262&lt;=6550000,670000,620000)))</f>
        <v/>
      </c>
      <c r="H1262" s="21">
        <f>IF(D1262&lt;=0,0,MAX(0,MIN(2000000,D1262-MIN(100000,ROUNDDOWN(F1262*0.05,0)))))</f>
        <v/>
      </c>
      <c r="I1262" s="21">
        <f>IF(C1262&lt;=2000,0,MIN(C1262,ROUNDDOWN(F1262*0.4,0))-2000)</f>
        <v/>
      </c>
      <c r="J1262" s="21">
        <f>MAX(0,ROUNDDOWN(F1262-E1262-G1262,-3))</f>
        <v/>
      </c>
      <c r="K1262" s="21">
        <f>MAX(0,ROUNDDOWN(F1262-E1262-G1262-H1262-I1262,-3))</f>
        <v/>
      </c>
      <c r="L1262" s="21">
        <f>MAX(0,ROUNDDOWN(F1262-E1262-G1262-H1262,-3))</f>
        <v/>
      </c>
      <c r="M1262" s="21">
        <f>IF(J1262&lt;=0,0,ROUNDDOWN((J1262*LOOKUP(J1262,{0,1950001,3300001,6950001,9000001,18000001,40000001},{0.05,0.1,0.2,0.23,0.33,0.4,0.45})-LOOKUP(J1262,{0,1950001,3300001,6950001,9000001,18000001,40000001},{0,97500,427500,636000,1536000,2796000,4796000}))*1.021,-2))</f>
        <v/>
      </c>
      <c r="N1262" s="21">
        <f>IF(K1262&lt;=0,0,ROUNDDOWN((K1262*LOOKUP(K1262,{0,1950001,3300001,6950001,9000001,18000001,40000001},{0.05,0.1,0.2,0.23,0.33,0.4,0.45})-LOOKUP(K1262,{0,1950001,3300001,6950001,9000001,18000001,40000001},{0,97500,427500,636000,1536000,2796000,4796000}))*1.021,-2))</f>
        <v/>
      </c>
      <c r="O1262" s="21">
        <f>IF(L1262&lt;=0,0,ROUNDDOWN((L1262*LOOKUP(L1262,{0,1950001,3300001,6950001,9000001,18000001,40000001},{0.05,0.1,0.2,0.23,0.33,0.4,0.45})-LOOKUP(L1262,{0,1950001,3300001,6950001,9000001,18000001,40000001},{0,97500,427500,636000,1536000,2796000,4796000}))*1.021,-2))</f>
        <v/>
      </c>
      <c r="P1262" s="21">
        <f>MAX(0,ROUNDDOWN(F1262-E1262-430000,-3))</f>
        <v/>
      </c>
      <c r="Q1262" s="21">
        <f>MAX(0,ROUNDDOWN(F1262-E1262-430000-H1262,-3))</f>
        <v/>
      </c>
      <c r="R1262" s="21">
        <f>IF(F1262&lt;=450000,0,MAX(0,P1262*0.06-MIN(50000,P1262)*0.03))</f>
        <v/>
      </c>
      <c r="S1262" s="21">
        <f>IF(F1262&lt;=450000,0,MAX(0,P1262*0.04-MIN(50000,P1262)*0.02))</f>
        <v/>
      </c>
      <c r="T1262" s="21">
        <f>IF(F1262&lt;=450000,0,MAX(0,Q1262*0.06-MIN(50000,Q1262)*0.03))</f>
        <v/>
      </c>
      <c r="U1262" s="21">
        <f>IF(F1262&lt;=450000,0,MAX(0,Q1262*0.04-MIN(50000,Q1262)*0.02))</f>
        <v/>
      </c>
      <c r="V1262" s="21">
        <f>50000+MAX(0,G1262-480000)</f>
        <v/>
      </c>
      <c r="W1262" s="21">
        <f>P1262-V1262</f>
        <v/>
      </c>
      <c r="X1262" s="21">
        <f>Q1262-V1262</f>
        <v/>
      </c>
      <c r="Y1262" s="22">
        <f>IF(W1262&lt;0,0.9,LOOKUP(W1262,{0,1950001,3300001,6950001,9000001,18000001,40000001},{0.84895,0.7979,0.6958,0.66517,0.56307,0.4916,0.44055}))</f>
        <v/>
      </c>
      <c r="Z1262" s="22">
        <f>IF(X1262&lt;0,0.9,LOOKUP(X1262,{0,1950001,3300001,6950001,9000001,18000001,40000001},{0.84895,0.7979,0.6958,0.66517,0.56307,0.4916,0.44055}))</f>
        <v/>
      </c>
      <c r="AA1262" s="22">
        <f>IF(W1262&lt;0,0,CHOOSE(MATCH(W1262,{0,1950001,3300001,6950001,9000001},1),5.105/84.895,10.21/79.79,20.42/69.58,23.483/66.517,33.693/56.307))</f>
        <v/>
      </c>
      <c r="AB1262" s="21">
        <f>IF(C1262&lt;=2000,0,(MIN(C1262,ROUNDDOWN(F1262*0.3,0))-2000)*0.1)</f>
        <v/>
      </c>
      <c r="AC1262" s="21">
        <f>IF(C1262&lt;=2000,0,MIN((C1262-2000)*Y1262,(R1262+S1262)*0.2))</f>
        <v/>
      </c>
      <c r="AD1262" s="21">
        <f>IF(C1262&lt;=2000,0,MIN((C1262-2000)*Z1262,(T1262+U1262)*0.2))</f>
        <v/>
      </c>
      <c r="AE1262" s="21">
        <f>AC1262*AA1262</f>
        <v/>
      </c>
      <c r="AF1262" s="21">
        <f>ROUNDDOWN(R1262,-2)+ROUNDDOWN(S1262,-2)</f>
        <v/>
      </c>
      <c r="AG1262" s="21">
        <f>ROUNDDOWN(MAX(0,R1262-(AB1262+AC1262+AE1262)*0.6),-2)+ROUNDDOWN(MAX(0,S1262-(AB1262+AC1262+AE1262)*0.4),-2)</f>
        <v/>
      </c>
      <c r="AH1262" s="21">
        <f>ROUNDDOWN(MAX(0,T1262-(AB1262+AD1262)*0.6),-2)+ROUNDDOWN(MAX(0,U1262-(AB1262+AD1262)*0.4),-2)</f>
        <v/>
      </c>
      <c r="AI1262" s="21">
        <f>ROUNDDOWN(T1262,-2)+ROUNDDOWN(U1262,-2)</f>
        <v/>
      </c>
      <c r="AJ1262" s="21">
        <f>M1262+AF1262</f>
        <v/>
      </c>
      <c r="AK1262" s="21">
        <f>M1262+AG1262</f>
        <v/>
      </c>
      <c r="AL1262" s="21">
        <f>N1262+AH1262</f>
        <v/>
      </c>
      <c r="AM1262" s="21">
        <f>O1262+AI1262</f>
        <v/>
      </c>
      <c r="AN1262" s="21">
        <f>N1262+AI1262</f>
        <v/>
      </c>
      <c r="AO1262" s="21">
        <f>ROUNDDOWN((R1262+S1262)*0.2/Y1262+2000,0)</f>
        <v/>
      </c>
      <c r="AP1262" s="21">
        <f>ROUNDDOWN((T1262+U1262)*0.2/Z1262+2000,0)</f>
        <v/>
      </c>
      <c r="AQ1262" s="21">
        <f>AL1262-AK1262</f>
        <v/>
      </c>
      <c r="AR1262" s="21">
        <f>AM1262-AK1262</f>
        <v/>
      </c>
      <c r="AS1262" s="21">
        <f>AM1262-AL1262</f>
        <v/>
      </c>
      <c r="AT1262" s="21">
        <f>AK1262+C1262-AJ1262</f>
        <v/>
      </c>
      <c r="AU1262" s="21">
        <f>AL1262+C1262-AM1262</f>
        <v/>
      </c>
      <c r="AV1262" s="21">
        <f>AN1262+C1262-AM1262</f>
        <v/>
      </c>
    </row>
    <row r="1263">
      <c r="A1263" t="inlineStr">
        <is>
          <t>医療費の境目</t>
        </is>
      </c>
      <c r="B1263" s="21">
        <f>'3_医療費の境目'!$B$3</f>
        <v/>
      </c>
      <c r="C1263" s="21">
        <f>IF('3_医療費の境目'!$B$4="",AO1263,'3_医療費の境目'!$B$4)</f>
        <v/>
      </c>
      <c r="D1263" s="21">
        <f>'3_医療費の境目'!D1263</f>
        <v/>
      </c>
      <c r="E1263" s="21">
        <f>ROUND(MIN(B1263/12,650000)*12*0.0915+MIN(B1263/12,1390000)*12*(0.0504+0)+B1263*0.005,0)</f>
        <v/>
      </c>
      <c r="F1263" s="21">
        <f>IF(B1263&lt;741000,0,IF(B1263&lt;2191000,B1263-740000,IF(B1263&lt;2193000,1451000,IF(B1263&lt;2196000,1453000,IF(B1263&lt;2200000,1456000,IF(B1263&lt;3600000,ROUND(ROUNDDOWN(B1263/4,-3)*2.8,0)-80000,IF(B1263&lt;6600000,ROUND(ROUNDDOWN(B1263/4,-3)*3.2,0)-440000,IF(B1263&lt;8500000,ROUNDDOWN(B1263*0.9,0)-1100000,B1263-1950000))))))))</f>
        <v/>
      </c>
      <c r="G1263" s="21">
        <f>IF(F1263&gt;23500000,NA(),IF(F1263&lt;=4890000,1040000,IF(F1263&lt;=6550000,670000,620000)))</f>
        <v/>
      </c>
      <c r="H1263" s="21">
        <f>IF(D1263&lt;=0,0,MAX(0,MIN(2000000,D1263-MIN(100000,ROUNDDOWN(F1263*0.05,0)))))</f>
        <v/>
      </c>
      <c r="I1263" s="21">
        <f>IF(C1263&lt;=2000,0,MIN(C1263,ROUNDDOWN(F1263*0.4,0))-2000)</f>
        <v/>
      </c>
      <c r="J1263" s="21">
        <f>MAX(0,ROUNDDOWN(F1263-E1263-G1263,-3))</f>
        <v/>
      </c>
      <c r="K1263" s="21">
        <f>MAX(0,ROUNDDOWN(F1263-E1263-G1263-H1263-I1263,-3))</f>
        <v/>
      </c>
      <c r="L1263" s="21">
        <f>MAX(0,ROUNDDOWN(F1263-E1263-G1263-H1263,-3))</f>
        <v/>
      </c>
      <c r="M1263" s="21">
        <f>IF(J1263&lt;=0,0,ROUNDDOWN((J1263*LOOKUP(J1263,{0,1950001,3300001,6950001,9000001,18000001,40000001},{0.05,0.1,0.2,0.23,0.33,0.4,0.45})-LOOKUP(J1263,{0,1950001,3300001,6950001,9000001,18000001,40000001},{0,97500,427500,636000,1536000,2796000,4796000}))*1.021,-2))</f>
        <v/>
      </c>
      <c r="N1263" s="21">
        <f>IF(K1263&lt;=0,0,ROUNDDOWN((K1263*LOOKUP(K1263,{0,1950001,3300001,6950001,9000001,18000001,40000001},{0.05,0.1,0.2,0.23,0.33,0.4,0.45})-LOOKUP(K1263,{0,1950001,3300001,6950001,9000001,18000001,40000001},{0,97500,427500,636000,1536000,2796000,4796000}))*1.021,-2))</f>
        <v/>
      </c>
      <c r="O1263" s="21">
        <f>IF(L1263&lt;=0,0,ROUNDDOWN((L1263*LOOKUP(L1263,{0,1950001,3300001,6950001,9000001,18000001,40000001},{0.05,0.1,0.2,0.23,0.33,0.4,0.45})-LOOKUP(L1263,{0,1950001,3300001,6950001,9000001,18000001,40000001},{0,97500,427500,636000,1536000,2796000,4796000}))*1.021,-2))</f>
        <v/>
      </c>
      <c r="P1263" s="21">
        <f>MAX(0,ROUNDDOWN(F1263-E1263-430000,-3))</f>
        <v/>
      </c>
      <c r="Q1263" s="21">
        <f>MAX(0,ROUNDDOWN(F1263-E1263-430000-H1263,-3))</f>
        <v/>
      </c>
      <c r="R1263" s="21">
        <f>IF(F1263&lt;=450000,0,MAX(0,P1263*0.06-MIN(50000,P1263)*0.03))</f>
        <v/>
      </c>
      <c r="S1263" s="21">
        <f>IF(F1263&lt;=450000,0,MAX(0,P1263*0.04-MIN(50000,P1263)*0.02))</f>
        <v/>
      </c>
      <c r="T1263" s="21">
        <f>IF(F1263&lt;=450000,0,MAX(0,Q1263*0.06-MIN(50000,Q1263)*0.03))</f>
        <v/>
      </c>
      <c r="U1263" s="21">
        <f>IF(F1263&lt;=450000,0,MAX(0,Q1263*0.04-MIN(50000,Q1263)*0.02))</f>
        <v/>
      </c>
      <c r="V1263" s="21">
        <f>50000+MAX(0,G1263-480000)</f>
        <v/>
      </c>
      <c r="W1263" s="21">
        <f>P1263-V1263</f>
        <v/>
      </c>
      <c r="X1263" s="21">
        <f>Q1263-V1263</f>
        <v/>
      </c>
      <c r="Y1263" s="22">
        <f>IF(W1263&lt;0,0.9,LOOKUP(W1263,{0,1950001,3300001,6950001,9000001,18000001,40000001},{0.84895,0.7979,0.6958,0.66517,0.56307,0.4916,0.44055}))</f>
        <v/>
      </c>
      <c r="Z1263" s="22">
        <f>IF(X1263&lt;0,0.9,LOOKUP(X1263,{0,1950001,3300001,6950001,9000001,18000001,40000001},{0.84895,0.7979,0.6958,0.66517,0.56307,0.4916,0.44055}))</f>
        <v/>
      </c>
      <c r="AA1263" s="22">
        <f>IF(W1263&lt;0,0,CHOOSE(MATCH(W1263,{0,1950001,3300001,6950001,9000001},1),5.105/84.895,10.21/79.79,20.42/69.58,23.483/66.517,33.693/56.307))</f>
        <v/>
      </c>
      <c r="AB1263" s="21">
        <f>IF(C1263&lt;=2000,0,(MIN(C1263,ROUNDDOWN(F1263*0.3,0))-2000)*0.1)</f>
        <v/>
      </c>
      <c r="AC1263" s="21">
        <f>IF(C1263&lt;=2000,0,MIN((C1263-2000)*Y1263,(R1263+S1263)*0.2))</f>
        <v/>
      </c>
      <c r="AD1263" s="21">
        <f>IF(C1263&lt;=2000,0,MIN((C1263-2000)*Z1263,(T1263+U1263)*0.2))</f>
        <v/>
      </c>
      <c r="AE1263" s="21">
        <f>AC1263*AA1263</f>
        <v/>
      </c>
      <c r="AF1263" s="21">
        <f>ROUNDDOWN(R1263,-2)+ROUNDDOWN(S1263,-2)</f>
        <v/>
      </c>
      <c r="AG1263" s="21">
        <f>ROUNDDOWN(MAX(0,R1263-(AB1263+AC1263+AE1263)*0.6),-2)+ROUNDDOWN(MAX(0,S1263-(AB1263+AC1263+AE1263)*0.4),-2)</f>
        <v/>
      </c>
      <c r="AH1263" s="21">
        <f>ROUNDDOWN(MAX(0,T1263-(AB1263+AD1263)*0.6),-2)+ROUNDDOWN(MAX(0,U1263-(AB1263+AD1263)*0.4),-2)</f>
        <v/>
      </c>
      <c r="AI1263" s="21">
        <f>ROUNDDOWN(T1263,-2)+ROUNDDOWN(U1263,-2)</f>
        <v/>
      </c>
      <c r="AJ1263" s="21">
        <f>M1263+AF1263</f>
        <v/>
      </c>
      <c r="AK1263" s="21">
        <f>M1263+AG1263</f>
        <v/>
      </c>
      <c r="AL1263" s="21">
        <f>N1263+AH1263</f>
        <v/>
      </c>
      <c r="AM1263" s="21">
        <f>O1263+AI1263</f>
        <v/>
      </c>
      <c r="AN1263" s="21">
        <f>N1263+AI1263</f>
        <v/>
      </c>
      <c r="AO1263" s="21">
        <f>ROUNDDOWN((R1263+S1263)*0.2/Y1263+2000,0)</f>
        <v/>
      </c>
      <c r="AP1263" s="21">
        <f>ROUNDDOWN((T1263+U1263)*0.2/Z1263+2000,0)</f>
        <v/>
      </c>
      <c r="AQ1263" s="21">
        <f>AL1263-AK1263</f>
        <v/>
      </c>
      <c r="AR1263" s="21">
        <f>AM1263-AK1263</f>
        <v/>
      </c>
      <c r="AS1263" s="21">
        <f>AM1263-AL1263</f>
        <v/>
      </c>
      <c r="AT1263" s="21">
        <f>AK1263+C1263-AJ1263</f>
        <v/>
      </c>
      <c r="AU1263" s="21">
        <f>AL1263+C1263-AM1263</f>
        <v/>
      </c>
      <c r="AV1263" s="21">
        <f>AN1263+C1263-AM1263</f>
        <v/>
      </c>
    </row>
    <row r="1264">
      <c r="A1264" t="inlineStr">
        <is>
          <t>医療費の境目</t>
        </is>
      </c>
      <c r="B1264" s="21">
        <f>'3_医療費の境目'!$B$3</f>
        <v/>
      </c>
      <c r="C1264" s="21">
        <f>IF('3_医療費の境目'!$B$4="",AO1264,'3_医療費の境目'!$B$4)</f>
        <v/>
      </c>
      <c r="D1264" s="21">
        <f>'3_医療費の境目'!D1264</f>
        <v/>
      </c>
      <c r="E1264" s="21">
        <f>ROUND(MIN(B1264/12,650000)*12*0.0915+MIN(B1264/12,1390000)*12*(0.0504+0)+B1264*0.005,0)</f>
        <v/>
      </c>
      <c r="F1264" s="21">
        <f>IF(B1264&lt;741000,0,IF(B1264&lt;2191000,B1264-740000,IF(B1264&lt;2193000,1451000,IF(B1264&lt;2196000,1453000,IF(B1264&lt;2200000,1456000,IF(B1264&lt;3600000,ROUND(ROUNDDOWN(B1264/4,-3)*2.8,0)-80000,IF(B1264&lt;6600000,ROUND(ROUNDDOWN(B1264/4,-3)*3.2,0)-440000,IF(B1264&lt;8500000,ROUNDDOWN(B1264*0.9,0)-1100000,B1264-1950000))))))))</f>
        <v/>
      </c>
      <c r="G1264" s="21">
        <f>IF(F1264&gt;23500000,NA(),IF(F1264&lt;=4890000,1040000,IF(F1264&lt;=6550000,670000,620000)))</f>
        <v/>
      </c>
      <c r="H1264" s="21">
        <f>IF(D1264&lt;=0,0,MAX(0,MIN(2000000,D1264-MIN(100000,ROUNDDOWN(F1264*0.05,0)))))</f>
        <v/>
      </c>
      <c r="I1264" s="21">
        <f>IF(C1264&lt;=2000,0,MIN(C1264,ROUNDDOWN(F1264*0.4,0))-2000)</f>
        <v/>
      </c>
      <c r="J1264" s="21">
        <f>MAX(0,ROUNDDOWN(F1264-E1264-G1264,-3))</f>
        <v/>
      </c>
      <c r="K1264" s="21">
        <f>MAX(0,ROUNDDOWN(F1264-E1264-G1264-H1264-I1264,-3))</f>
        <v/>
      </c>
      <c r="L1264" s="21">
        <f>MAX(0,ROUNDDOWN(F1264-E1264-G1264-H1264,-3))</f>
        <v/>
      </c>
      <c r="M1264" s="21">
        <f>IF(J1264&lt;=0,0,ROUNDDOWN((J1264*LOOKUP(J1264,{0,1950001,3300001,6950001,9000001,18000001,40000001},{0.05,0.1,0.2,0.23,0.33,0.4,0.45})-LOOKUP(J1264,{0,1950001,3300001,6950001,9000001,18000001,40000001},{0,97500,427500,636000,1536000,2796000,4796000}))*1.021,-2))</f>
        <v/>
      </c>
      <c r="N1264" s="21">
        <f>IF(K1264&lt;=0,0,ROUNDDOWN((K1264*LOOKUP(K1264,{0,1950001,3300001,6950001,9000001,18000001,40000001},{0.05,0.1,0.2,0.23,0.33,0.4,0.45})-LOOKUP(K1264,{0,1950001,3300001,6950001,9000001,18000001,40000001},{0,97500,427500,636000,1536000,2796000,4796000}))*1.021,-2))</f>
        <v/>
      </c>
      <c r="O1264" s="21">
        <f>IF(L1264&lt;=0,0,ROUNDDOWN((L1264*LOOKUP(L1264,{0,1950001,3300001,6950001,9000001,18000001,40000001},{0.05,0.1,0.2,0.23,0.33,0.4,0.45})-LOOKUP(L1264,{0,1950001,3300001,6950001,9000001,18000001,40000001},{0,97500,427500,636000,1536000,2796000,4796000}))*1.021,-2))</f>
        <v/>
      </c>
      <c r="P1264" s="21">
        <f>MAX(0,ROUNDDOWN(F1264-E1264-430000,-3))</f>
        <v/>
      </c>
      <c r="Q1264" s="21">
        <f>MAX(0,ROUNDDOWN(F1264-E1264-430000-H1264,-3))</f>
        <v/>
      </c>
      <c r="R1264" s="21">
        <f>IF(F1264&lt;=450000,0,MAX(0,P1264*0.06-MIN(50000,P1264)*0.03))</f>
        <v/>
      </c>
      <c r="S1264" s="21">
        <f>IF(F1264&lt;=450000,0,MAX(0,P1264*0.04-MIN(50000,P1264)*0.02))</f>
        <v/>
      </c>
      <c r="T1264" s="21">
        <f>IF(F1264&lt;=450000,0,MAX(0,Q1264*0.06-MIN(50000,Q1264)*0.03))</f>
        <v/>
      </c>
      <c r="U1264" s="21">
        <f>IF(F1264&lt;=450000,0,MAX(0,Q1264*0.04-MIN(50000,Q1264)*0.02))</f>
        <v/>
      </c>
      <c r="V1264" s="21">
        <f>50000+MAX(0,G1264-480000)</f>
        <v/>
      </c>
      <c r="W1264" s="21">
        <f>P1264-V1264</f>
        <v/>
      </c>
      <c r="X1264" s="21">
        <f>Q1264-V1264</f>
        <v/>
      </c>
      <c r="Y1264" s="22">
        <f>IF(W1264&lt;0,0.9,LOOKUP(W1264,{0,1950001,3300001,6950001,9000001,18000001,40000001},{0.84895,0.7979,0.6958,0.66517,0.56307,0.4916,0.44055}))</f>
        <v/>
      </c>
      <c r="Z1264" s="22">
        <f>IF(X1264&lt;0,0.9,LOOKUP(X1264,{0,1950001,3300001,6950001,9000001,18000001,40000001},{0.84895,0.7979,0.6958,0.66517,0.56307,0.4916,0.44055}))</f>
        <v/>
      </c>
      <c r="AA1264" s="22">
        <f>IF(W1264&lt;0,0,CHOOSE(MATCH(W1264,{0,1950001,3300001,6950001,9000001},1),5.105/84.895,10.21/79.79,20.42/69.58,23.483/66.517,33.693/56.307))</f>
        <v/>
      </c>
      <c r="AB1264" s="21">
        <f>IF(C1264&lt;=2000,0,(MIN(C1264,ROUNDDOWN(F1264*0.3,0))-2000)*0.1)</f>
        <v/>
      </c>
      <c r="AC1264" s="21">
        <f>IF(C1264&lt;=2000,0,MIN((C1264-2000)*Y1264,(R1264+S1264)*0.2))</f>
        <v/>
      </c>
      <c r="AD1264" s="21">
        <f>IF(C1264&lt;=2000,0,MIN((C1264-2000)*Z1264,(T1264+U1264)*0.2))</f>
        <v/>
      </c>
      <c r="AE1264" s="21">
        <f>AC1264*AA1264</f>
        <v/>
      </c>
      <c r="AF1264" s="21">
        <f>ROUNDDOWN(R1264,-2)+ROUNDDOWN(S1264,-2)</f>
        <v/>
      </c>
      <c r="AG1264" s="21">
        <f>ROUNDDOWN(MAX(0,R1264-(AB1264+AC1264+AE1264)*0.6),-2)+ROUNDDOWN(MAX(0,S1264-(AB1264+AC1264+AE1264)*0.4),-2)</f>
        <v/>
      </c>
      <c r="AH1264" s="21">
        <f>ROUNDDOWN(MAX(0,T1264-(AB1264+AD1264)*0.6),-2)+ROUNDDOWN(MAX(0,U1264-(AB1264+AD1264)*0.4),-2)</f>
        <v/>
      </c>
      <c r="AI1264" s="21">
        <f>ROUNDDOWN(T1264,-2)+ROUNDDOWN(U1264,-2)</f>
        <v/>
      </c>
      <c r="AJ1264" s="21">
        <f>M1264+AF1264</f>
        <v/>
      </c>
      <c r="AK1264" s="21">
        <f>M1264+AG1264</f>
        <v/>
      </c>
      <c r="AL1264" s="21">
        <f>N1264+AH1264</f>
        <v/>
      </c>
      <c r="AM1264" s="21">
        <f>O1264+AI1264</f>
        <v/>
      </c>
      <c r="AN1264" s="21">
        <f>N1264+AI1264</f>
        <v/>
      </c>
      <c r="AO1264" s="21">
        <f>ROUNDDOWN((R1264+S1264)*0.2/Y1264+2000,0)</f>
        <v/>
      </c>
      <c r="AP1264" s="21">
        <f>ROUNDDOWN((T1264+U1264)*0.2/Z1264+2000,0)</f>
        <v/>
      </c>
      <c r="AQ1264" s="21">
        <f>AL1264-AK1264</f>
        <v/>
      </c>
      <c r="AR1264" s="21">
        <f>AM1264-AK1264</f>
        <v/>
      </c>
      <c r="AS1264" s="21">
        <f>AM1264-AL1264</f>
        <v/>
      </c>
      <c r="AT1264" s="21">
        <f>AK1264+C1264-AJ1264</f>
        <v/>
      </c>
      <c r="AU1264" s="21">
        <f>AL1264+C1264-AM1264</f>
        <v/>
      </c>
      <c r="AV1264" s="21">
        <f>AN1264+C1264-AM1264</f>
        <v/>
      </c>
    </row>
    <row r="1265">
      <c r="A1265" t="inlineStr">
        <is>
          <t>医療費の境目</t>
        </is>
      </c>
      <c r="B1265" s="21">
        <f>'3_医療費の境目'!$B$3</f>
        <v/>
      </c>
      <c r="C1265" s="21">
        <f>IF('3_医療費の境目'!$B$4="",AO1265,'3_医療費の境目'!$B$4)</f>
        <v/>
      </c>
      <c r="D1265" s="21">
        <f>'3_医療費の境目'!D1265</f>
        <v/>
      </c>
      <c r="E1265" s="21">
        <f>ROUND(MIN(B1265/12,650000)*12*0.0915+MIN(B1265/12,1390000)*12*(0.0504+0)+B1265*0.005,0)</f>
        <v/>
      </c>
      <c r="F1265" s="21">
        <f>IF(B1265&lt;741000,0,IF(B1265&lt;2191000,B1265-740000,IF(B1265&lt;2193000,1451000,IF(B1265&lt;2196000,1453000,IF(B1265&lt;2200000,1456000,IF(B1265&lt;3600000,ROUND(ROUNDDOWN(B1265/4,-3)*2.8,0)-80000,IF(B1265&lt;6600000,ROUND(ROUNDDOWN(B1265/4,-3)*3.2,0)-440000,IF(B1265&lt;8500000,ROUNDDOWN(B1265*0.9,0)-1100000,B1265-1950000))))))))</f>
        <v/>
      </c>
      <c r="G1265" s="21">
        <f>IF(F1265&gt;23500000,NA(),IF(F1265&lt;=4890000,1040000,IF(F1265&lt;=6550000,670000,620000)))</f>
        <v/>
      </c>
      <c r="H1265" s="21">
        <f>IF(D1265&lt;=0,0,MAX(0,MIN(2000000,D1265-MIN(100000,ROUNDDOWN(F1265*0.05,0)))))</f>
        <v/>
      </c>
      <c r="I1265" s="21">
        <f>IF(C1265&lt;=2000,0,MIN(C1265,ROUNDDOWN(F1265*0.4,0))-2000)</f>
        <v/>
      </c>
      <c r="J1265" s="21">
        <f>MAX(0,ROUNDDOWN(F1265-E1265-G1265,-3))</f>
        <v/>
      </c>
      <c r="K1265" s="21">
        <f>MAX(0,ROUNDDOWN(F1265-E1265-G1265-H1265-I1265,-3))</f>
        <v/>
      </c>
      <c r="L1265" s="21">
        <f>MAX(0,ROUNDDOWN(F1265-E1265-G1265-H1265,-3))</f>
        <v/>
      </c>
      <c r="M1265" s="21">
        <f>IF(J1265&lt;=0,0,ROUNDDOWN((J1265*LOOKUP(J1265,{0,1950001,3300001,6950001,9000001,18000001,40000001},{0.05,0.1,0.2,0.23,0.33,0.4,0.45})-LOOKUP(J1265,{0,1950001,3300001,6950001,9000001,18000001,40000001},{0,97500,427500,636000,1536000,2796000,4796000}))*1.021,-2))</f>
        <v/>
      </c>
      <c r="N1265" s="21">
        <f>IF(K1265&lt;=0,0,ROUNDDOWN((K1265*LOOKUP(K1265,{0,1950001,3300001,6950001,9000001,18000001,40000001},{0.05,0.1,0.2,0.23,0.33,0.4,0.45})-LOOKUP(K1265,{0,1950001,3300001,6950001,9000001,18000001,40000001},{0,97500,427500,636000,1536000,2796000,4796000}))*1.021,-2))</f>
        <v/>
      </c>
      <c r="O1265" s="21">
        <f>IF(L1265&lt;=0,0,ROUNDDOWN((L1265*LOOKUP(L1265,{0,1950001,3300001,6950001,9000001,18000001,40000001},{0.05,0.1,0.2,0.23,0.33,0.4,0.45})-LOOKUP(L1265,{0,1950001,3300001,6950001,9000001,18000001,40000001},{0,97500,427500,636000,1536000,2796000,4796000}))*1.021,-2))</f>
        <v/>
      </c>
      <c r="P1265" s="21">
        <f>MAX(0,ROUNDDOWN(F1265-E1265-430000,-3))</f>
        <v/>
      </c>
      <c r="Q1265" s="21">
        <f>MAX(0,ROUNDDOWN(F1265-E1265-430000-H1265,-3))</f>
        <v/>
      </c>
      <c r="R1265" s="21">
        <f>IF(F1265&lt;=450000,0,MAX(0,P1265*0.06-MIN(50000,P1265)*0.03))</f>
        <v/>
      </c>
      <c r="S1265" s="21">
        <f>IF(F1265&lt;=450000,0,MAX(0,P1265*0.04-MIN(50000,P1265)*0.02))</f>
        <v/>
      </c>
      <c r="T1265" s="21">
        <f>IF(F1265&lt;=450000,0,MAX(0,Q1265*0.06-MIN(50000,Q1265)*0.03))</f>
        <v/>
      </c>
      <c r="U1265" s="21">
        <f>IF(F1265&lt;=450000,0,MAX(0,Q1265*0.04-MIN(50000,Q1265)*0.02))</f>
        <v/>
      </c>
      <c r="V1265" s="21">
        <f>50000+MAX(0,G1265-480000)</f>
        <v/>
      </c>
      <c r="W1265" s="21">
        <f>P1265-V1265</f>
        <v/>
      </c>
      <c r="X1265" s="21">
        <f>Q1265-V1265</f>
        <v/>
      </c>
      <c r="Y1265" s="22">
        <f>IF(W1265&lt;0,0.9,LOOKUP(W1265,{0,1950001,3300001,6950001,9000001,18000001,40000001},{0.84895,0.7979,0.6958,0.66517,0.56307,0.4916,0.44055}))</f>
        <v/>
      </c>
      <c r="Z1265" s="22">
        <f>IF(X1265&lt;0,0.9,LOOKUP(X1265,{0,1950001,3300001,6950001,9000001,18000001,40000001},{0.84895,0.7979,0.6958,0.66517,0.56307,0.4916,0.44055}))</f>
        <v/>
      </c>
      <c r="AA1265" s="22">
        <f>IF(W1265&lt;0,0,CHOOSE(MATCH(W1265,{0,1950001,3300001,6950001,9000001},1),5.105/84.895,10.21/79.79,20.42/69.58,23.483/66.517,33.693/56.307))</f>
        <v/>
      </c>
      <c r="AB1265" s="21">
        <f>IF(C1265&lt;=2000,0,(MIN(C1265,ROUNDDOWN(F1265*0.3,0))-2000)*0.1)</f>
        <v/>
      </c>
      <c r="AC1265" s="21">
        <f>IF(C1265&lt;=2000,0,MIN((C1265-2000)*Y1265,(R1265+S1265)*0.2))</f>
        <v/>
      </c>
      <c r="AD1265" s="21">
        <f>IF(C1265&lt;=2000,0,MIN((C1265-2000)*Z1265,(T1265+U1265)*0.2))</f>
        <v/>
      </c>
      <c r="AE1265" s="21">
        <f>AC1265*AA1265</f>
        <v/>
      </c>
      <c r="AF1265" s="21">
        <f>ROUNDDOWN(R1265,-2)+ROUNDDOWN(S1265,-2)</f>
        <v/>
      </c>
      <c r="AG1265" s="21">
        <f>ROUNDDOWN(MAX(0,R1265-(AB1265+AC1265+AE1265)*0.6),-2)+ROUNDDOWN(MAX(0,S1265-(AB1265+AC1265+AE1265)*0.4),-2)</f>
        <v/>
      </c>
      <c r="AH1265" s="21">
        <f>ROUNDDOWN(MAX(0,T1265-(AB1265+AD1265)*0.6),-2)+ROUNDDOWN(MAX(0,U1265-(AB1265+AD1265)*0.4),-2)</f>
        <v/>
      </c>
      <c r="AI1265" s="21">
        <f>ROUNDDOWN(T1265,-2)+ROUNDDOWN(U1265,-2)</f>
        <v/>
      </c>
      <c r="AJ1265" s="21">
        <f>M1265+AF1265</f>
        <v/>
      </c>
      <c r="AK1265" s="21">
        <f>M1265+AG1265</f>
        <v/>
      </c>
      <c r="AL1265" s="21">
        <f>N1265+AH1265</f>
        <v/>
      </c>
      <c r="AM1265" s="21">
        <f>O1265+AI1265</f>
        <v/>
      </c>
      <c r="AN1265" s="21">
        <f>N1265+AI1265</f>
        <v/>
      </c>
      <c r="AO1265" s="21">
        <f>ROUNDDOWN((R1265+S1265)*0.2/Y1265+2000,0)</f>
        <v/>
      </c>
      <c r="AP1265" s="21">
        <f>ROUNDDOWN((T1265+U1265)*0.2/Z1265+2000,0)</f>
        <v/>
      </c>
      <c r="AQ1265" s="21">
        <f>AL1265-AK1265</f>
        <v/>
      </c>
      <c r="AR1265" s="21">
        <f>AM1265-AK1265</f>
        <v/>
      </c>
      <c r="AS1265" s="21">
        <f>AM1265-AL1265</f>
        <v/>
      </c>
      <c r="AT1265" s="21">
        <f>AK1265+C1265-AJ1265</f>
        <v/>
      </c>
      <c r="AU1265" s="21">
        <f>AL1265+C1265-AM1265</f>
        <v/>
      </c>
      <c r="AV1265" s="21">
        <f>AN1265+C1265-AM1265</f>
        <v/>
      </c>
    </row>
    <row r="1266">
      <c r="A1266" t="inlineStr">
        <is>
          <t>医療費の境目</t>
        </is>
      </c>
      <c r="B1266" s="21">
        <f>'3_医療費の境目'!$B$3</f>
        <v/>
      </c>
      <c r="C1266" s="21">
        <f>IF('3_医療費の境目'!$B$4="",AO1266,'3_医療費の境目'!$B$4)</f>
        <v/>
      </c>
      <c r="D1266" s="21">
        <f>'3_医療費の境目'!D1266</f>
        <v/>
      </c>
      <c r="E1266" s="21">
        <f>ROUND(MIN(B1266/12,650000)*12*0.0915+MIN(B1266/12,1390000)*12*(0.0504+0)+B1266*0.005,0)</f>
        <v/>
      </c>
      <c r="F1266" s="21">
        <f>IF(B1266&lt;741000,0,IF(B1266&lt;2191000,B1266-740000,IF(B1266&lt;2193000,1451000,IF(B1266&lt;2196000,1453000,IF(B1266&lt;2200000,1456000,IF(B1266&lt;3600000,ROUND(ROUNDDOWN(B1266/4,-3)*2.8,0)-80000,IF(B1266&lt;6600000,ROUND(ROUNDDOWN(B1266/4,-3)*3.2,0)-440000,IF(B1266&lt;8500000,ROUNDDOWN(B1266*0.9,0)-1100000,B1266-1950000))))))))</f>
        <v/>
      </c>
      <c r="G1266" s="21">
        <f>IF(F1266&gt;23500000,NA(),IF(F1266&lt;=4890000,1040000,IF(F1266&lt;=6550000,670000,620000)))</f>
        <v/>
      </c>
      <c r="H1266" s="21">
        <f>IF(D1266&lt;=0,0,MAX(0,MIN(2000000,D1266-MIN(100000,ROUNDDOWN(F1266*0.05,0)))))</f>
        <v/>
      </c>
      <c r="I1266" s="21">
        <f>IF(C1266&lt;=2000,0,MIN(C1266,ROUNDDOWN(F1266*0.4,0))-2000)</f>
        <v/>
      </c>
      <c r="J1266" s="21">
        <f>MAX(0,ROUNDDOWN(F1266-E1266-G1266,-3))</f>
        <v/>
      </c>
      <c r="K1266" s="21">
        <f>MAX(0,ROUNDDOWN(F1266-E1266-G1266-H1266-I1266,-3))</f>
        <v/>
      </c>
      <c r="L1266" s="21">
        <f>MAX(0,ROUNDDOWN(F1266-E1266-G1266-H1266,-3))</f>
        <v/>
      </c>
      <c r="M1266" s="21">
        <f>IF(J1266&lt;=0,0,ROUNDDOWN((J1266*LOOKUP(J1266,{0,1950001,3300001,6950001,9000001,18000001,40000001},{0.05,0.1,0.2,0.23,0.33,0.4,0.45})-LOOKUP(J1266,{0,1950001,3300001,6950001,9000001,18000001,40000001},{0,97500,427500,636000,1536000,2796000,4796000}))*1.021,-2))</f>
        <v/>
      </c>
      <c r="N1266" s="21">
        <f>IF(K1266&lt;=0,0,ROUNDDOWN((K1266*LOOKUP(K1266,{0,1950001,3300001,6950001,9000001,18000001,40000001},{0.05,0.1,0.2,0.23,0.33,0.4,0.45})-LOOKUP(K1266,{0,1950001,3300001,6950001,9000001,18000001,40000001},{0,97500,427500,636000,1536000,2796000,4796000}))*1.021,-2))</f>
        <v/>
      </c>
      <c r="O1266" s="21">
        <f>IF(L1266&lt;=0,0,ROUNDDOWN((L1266*LOOKUP(L1266,{0,1950001,3300001,6950001,9000001,18000001,40000001},{0.05,0.1,0.2,0.23,0.33,0.4,0.45})-LOOKUP(L1266,{0,1950001,3300001,6950001,9000001,18000001,40000001},{0,97500,427500,636000,1536000,2796000,4796000}))*1.021,-2))</f>
        <v/>
      </c>
      <c r="P1266" s="21">
        <f>MAX(0,ROUNDDOWN(F1266-E1266-430000,-3))</f>
        <v/>
      </c>
      <c r="Q1266" s="21">
        <f>MAX(0,ROUNDDOWN(F1266-E1266-430000-H1266,-3))</f>
        <v/>
      </c>
      <c r="R1266" s="21">
        <f>IF(F1266&lt;=450000,0,MAX(0,P1266*0.06-MIN(50000,P1266)*0.03))</f>
        <v/>
      </c>
      <c r="S1266" s="21">
        <f>IF(F1266&lt;=450000,0,MAX(0,P1266*0.04-MIN(50000,P1266)*0.02))</f>
        <v/>
      </c>
      <c r="T1266" s="21">
        <f>IF(F1266&lt;=450000,0,MAX(0,Q1266*0.06-MIN(50000,Q1266)*0.03))</f>
        <v/>
      </c>
      <c r="U1266" s="21">
        <f>IF(F1266&lt;=450000,0,MAX(0,Q1266*0.04-MIN(50000,Q1266)*0.02))</f>
        <v/>
      </c>
      <c r="V1266" s="21">
        <f>50000+MAX(0,G1266-480000)</f>
        <v/>
      </c>
      <c r="W1266" s="21">
        <f>P1266-V1266</f>
        <v/>
      </c>
      <c r="X1266" s="21">
        <f>Q1266-V1266</f>
        <v/>
      </c>
      <c r="Y1266" s="22">
        <f>IF(W1266&lt;0,0.9,LOOKUP(W1266,{0,1950001,3300001,6950001,9000001,18000001,40000001},{0.84895,0.7979,0.6958,0.66517,0.56307,0.4916,0.44055}))</f>
        <v/>
      </c>
      <c r="Z1266" s="22">
        <f>IF(X1266&lt;0,0.9,LOOKUP(X1266,{0,1950001,3300001,6950001,9000001,18000001,40000001},{0.84895,0.7979,0.6958,0.66517,0.56307,0.4916,0.44055}))</f>
        <v/>
      </c>
      <c r="AA1266" s="22">
        <f>IF(W1266&lt;0,0,CHOOSE(MATCH(W1266,{0,1950001,3300001,6950001,9000001},1),5.105/84.895,10.21/79.79,20.42/69.58,23.483/66.517,33.693/56.307))</f>
        <v/>
      </c>
      <c r="AB1266" s="21">
        <f>IF(C1266&lt;=2000,0,(MIN(C1266,ROUNDDOWN(F1266*0.3,0))-2000)*0.1)</f>
        <v/>
      </c>
      <c r="AC1266" s="21">
        <f>IF(C1266&lt;=2000,0,MIN((C1266-2000)*Y1266,(R1266+S1266)*0.2))</f>
        <v/>
      </c>
      <c r="AD1266" s="21">
        <f>IF(C1266&lt;=2000,0,MIN((C1266-2000)*Z1266,(T1266+U1266)*0.2))</f>
        <v/>
      </c>
      <c r="AE1266" s="21">
        <f>AC1266*AA1266</f>
        <v/>
      </c>
      <c r="AF1266" s="21">
        <f>ROUNDDOWN(R1266,-2)+ROUNDDOWN(S1266,-2)</f>
        <v/>
      </c>
      <c r="AG1266" s="21">
        <f>ROUNDDOWN(MAX(0,R1266-(AB1266+AC1266+AE1266)*0.6),-2)+ROUNDDOWN(MAX(0,S1266-(AB1266+AC1266+AE1266)*0.4),-2)</f>
        <v/>
      </c>
      <c r="AH1266" s="21">
        <f>ROUNDDOWN(MAX(0,T1266-(AB1266+AD1266)*0.6),-2)+ROUNDDOWN(MAX(0,U1266-(AB1266+AD1266)*0.4),-2)</f>
        <v/>
      </c>
      <c r="AI1266" s="21">
        <f>ROUNDDOWN(T1266,-2)+ROUNDDOWN(U1266,-2)</f>
        <v/>
      </c>
      <c r="AJ1266" s="21">
        <f>M1266+AF1266</f>
        <v/>
      </c>
      <c r="AK1266" s="21">
        <f>M1266+AG1266</f>
        <v/>
      </c>
      <c r="AL1266" s="21">
        <f>N1266+AH1266</f>
        <v/>
      </c>
      <c r="AM1266" s="21">
        <f>O1266+AI1266</f>
        <v/>
      </c>
      <c r="AN1266" s="21">
        <f>N1266+AI1266</f>
        <v/>
      </c>
      <c r="AO1266" s="21">
        <f>ROUNDDOWN((R1266+S1266)*0.2/Y1266+2000,0)</f>
        <v/>
      </c>
      <c r="AP1266" s="21">
        <f>ROUNDDOWN((T1266+U1266)*0.2/Z1266+2000,0)</f>
        <v/>
      </c>
      <c r="AQ1266" s="21">
        <f>AL1266-AK1266</f>
        <v/>
      </c>
      <c r="AR1266" s="21">
        <f>AM1266-AK1266</f>
        <v/>
      </c>
      <c r="AS1266" s="21">
        <f>AM1266-AL1266</f>
        <v/>
      </c>
      <c r="AT1266" s="21">
        <f>AK1266+C1266-AJ1266</f>
        <v/>
      </c>
      <c r="AU1266" s="21">
        <f>AL1266+C1266-AM1266</f>
        <v/>
      </c>
      <c r="AV1266" s="21">
        <f>AN1266+C1266-AM1266</f>
        <v/>
      </c>
    </row>
    <row r="1267">
      <c r="A1267" t="inlineStr">
        <is>
          <t>医療費の境目</t>
        </is>
      </c>
      <c r="B1267" s="21">
        <f>'3_医療費の境目'!$B$3</f>
        <v/>
      </c>
      <c r="C1267" s="21">
        <f>IF('3_医療費の境目'!$B$4="",AO1267,'3_医療費の境目'!$B$4)</f>
        <v/>
      </c>
      <c r="D1267" s="21">
        <f>'3_医療費の境目'!D1267</f>
        <v/>
      </c>
      <c r="E1267" s="21">
        <f>ROUND(MIN(B1267/12,650000)*12*0.0915+MIN(B1267/12,1390000)*12*(0.0504+0)+B1267*0.005,0)</f>
        <v/>
      </c>
      <c r="F1267" s="21">
        <f>IF(B1267&lt;741000,0,IF(B1267&lt;2191000,B1267-740000,IF(B1267&lt;2193000,1451000,IF(B1267&lt;2196000,1453000,IF(B1267&lt;2200000,1456000,IF(B1267&lt;3600000,ROUND(ROUNDDOWN(B1267/4,-3)*2.8,0)-80000,IF(B1267&lt;6600000,ROUND(ROUNDDOWN(B1267/4,-3)*3.2,0)-440000,IF(B1267&lt;8500000,ROUNDDOWN(B1267*0.9,0)-1100000,B1267-1950000))))))))</f>
        <v/>
      </c>
      <c r="G1267" s="21">
        <f>IF(F1267&gt;23500000,NA(),IF(F1267&lt;=4890000,1040000,IF(F1267&lt;=6550000,670000,620000)))</f>
        <v/>
      </c>
      <c r="H1267" s="21">
        <f>IF(D1267&lt;=0,0,MAX(0,MIN(2000000,D1267-MIN(100000,ROUNDDOWN(F1267*0.05,0)))))</f>
        <v/>
      </c>
      <c r="I1267" s="21">
        <f>IF(C1267&lt;=2000,0,MIN(C1267,ROUNDDOWN(F1267*0.4,0))-2000)</f>
        <v/>
      </c>
      <c r="J1267" s="21">
        <f>MAX(0,ROUNDDOWN(F1267-E1267-G1267,-3))</f>
        <v/>
      </c>
      <c r="K1267" s="21">
        <f>MAX(0,ROUNDDOWN(F1267-E1267-G1267-H1267-I1267,-3))</f>
        <v/>
      </c>
      <c r="L1267" s="21">
        <f>MAX(0,ROUNDDOWN(F1267-E1267-G1267-H1267,-3))</f>
        <v/>
      </c>
      <c r="M1267" s="21">
        <f>IF(J1267&lt;=0,0,ROUNDDOWN((J1267*LOOKUP(J1267,{0,1950001,3300001,6950001,9000001,18000001,40000001},{0.05,0.1,0.2,0.23,0.33,0.4,0.45})-LOOKUP(J1267,{0,1950001,3300001,6950001,9000001,18000001,40000001},{0,97500,427500,636000,1536000,2796000,4796000}))*1.021,-2))</f>
        <v/>
      </c>
      <c r="N1267" s="21">
        <f>IF(K1267&lt;=0,0,ROUNDDOWN((K1267*LOOKUP(K1267,{0,1950001,3300001,6950001,9000001,18000001,40000001},{0.05,0.1,0.2,0.23,0.33,0.4,0.45})-LOOKUP(K1267,{0,1950001,3300001,6950001,9000001,18000001,40000001},{0,97500,427500,636000,1536000,2796000,4796000}))*1.021,-2))</f>
        <v/>
      </c>
      <c r="O1267" s="21">
        <f>IF(L1267&lt;=0,0,ROUNDDOWN((L1267*LOOKUP(L1267,{0,1950001,3300001,6950001,9000001,18000001,40000001},{0.05,0.1,0.2,0.23,0.33,0.4,0.45})-LOOKUP(L1267,{0,1950001,3300001,6950001,9000001,18000001,40000001},{0,97500,427500,636000,1536000,2796000,4796000}))*1.021,-2))</f>
        <v/>
      </c>
      <c r="P1267" s="21">
        <f>MAX(0,ROUNDDOWN(F1267-E1267-430000,-3))</f>
        <v/>
      </c>
      <c r="Q1267" s="21">
        <f>MAX(0,ROUNDDOWN(F1267-E1267-430000-H1267,-3))</f>
        <v/>
      </c>
      <c r="R1267" s="21">
        <f>IF(F1267&lt;=450000,0,MAX(0,P1267*0.06-MIN(50000,P1267)*0.03))</f>
        <v/>
      </c>
      <c r="S1267" s="21">
        <f>IF(F1267&lt;=450000,0,MAX(0,P1267*0.04-MIN(50000,P1267)*0.02))</f>
        <v/>
      </c>
      <c r="T1267" s="21">
        <f>IF(F1267&lt;=450000,0,MAX(0,Q1267*0.06-MIN(50000,Q1267)*0.03))</f>
        <v/>
      </c>
      <c r="U1267" s="21">
        <f>IF(F1267&lt;=450000,0,MAX(0,Q1267*0.04-MIN(50000,Q1267)*0.02))</f>
        <v/>
      </c>
      <c r="V1267" s="21">
        <f>50000+MAX(0,G1267-480000)</f>
        <v/>
      </c>
      <c r="W1267" s="21">
        <f>P1267-V1267</f>
        <v/>
      </c>
      <c r="X1267" s="21">
        <f>Q1267-V1267</f>
        <v/>
      </c>
      <c r="Y1267" s="22">
        <f>IF(W1267&lt;0,0.9,LOOKUP(W1267,{0,1950001,3300001,6950001,9000001,18000001,40000001},{0.84895,0.7979,0.6958,0.66517,0.56307,0.4916,0.44055}))</f>
        <v/>
      </c>
      <c r="Z1267" s="22">
        <f>IF(X1267&lt;0,0.9,LOOKUP(X1267,{0,1950001,3300001,6950001,9000001,18000001,40000001},{0.84895,0.7979,0.6958,0.66517,0.56307,0.4916,0.44055}))</f>
        <v/>
      </c>
      <c r="AA1267" s="22">
        <f>IF(W1267&lt;0,0,CHOOSE(MATCH(W1267,{0,1950001,3300001,6950001,9000001},1),5.105/84.895,10.21/79.79,20.42/69.58,23.483/66.517,33.693/56.307))</f>
        <v/>
      </c>
      <c r="AB1267" s="21">
        <f>IF(C1267&lt;=2000,0,(MIN(C1267,ROUNDDOWN(F1267*0.3,0))-2000)*0.1)</f>
        <v/>
      </c>
      <c r="AC1267" s="21">
        <f>IF(C1267&lt;=2000,0,MIN((C1267-2000)*Y1267,(R1267+S1267)*0.2))</f>
        <v/>
      </c>
      <c r="AD1267" s="21">
        <f>IF(C1267&lt;=2000,0,MIN((C1267-2000)*Z1267,(T1267+U1267)*0.2))</f>
        <v/>
      </c>
      <c r="AE1267" s="21">
        <f>AC1267*AA1267</f>
        <v/>
      </c>
      <c r="AF1267" s="21">
        <f>ROUNDDOWN(R1267,-2)+ROUNDDOWN(S1267,-2)</f>
        <v/>
      </c>
      <c r="AG1267" s="21">
        <f>ROUNDDOWN(MAX(0,R1267-(AB1267+AC1267+AE1267)*0.6),-2)+ROUNDDOWN(MAX(0,S1267-(AB1267+AC1267+AE1267)*0.4),-2)</f>
        <v/>
      </c>
      <c r="AH1267" s="21">
        <f>ROUNDDOWN(MAX(0,T1267-(AB1267+AD1267)*0.6),-2)+ROUNDDOWN(MAX(0,U1267-(AB1267+AD1267)*0.4),-2)</f>
        <v/>
      </c>
      <c r="AI1267" s="21">
        <f>ROUNDDOWN(T1267,-2)+ROUNDDOWN(U1267,-2)</f>
        <v/>
      </c>
      <c r="AJ1267" s="21">
        <f>M1267+AF1267</f>
        <v/>
      </c>
      <c r="AK1267" s="21">
        <f>M1267+AG1267</f>
        <v/>
      </c>
      <c r="AL1267" s="21">
        <f>N1267+AH1267</f>
        <v/>
      </c>
      <c r="AM1267" s="21">
        <f>O1267+AI1267</f>
        <v/>
      </c>
      <c r="AN1267" s="21">
        <f>N1267+AI1267</f>
        <v/>
      </c>
      <c r="AO1267" s="21">
        <f>ROUNDDOWN((R1267+S1267)*0.2/Y1267+2000,0)</f>
        <v/>
      </c>
      <c r="AP1267" s="21">
        <f>ROUNDDOWN((T1267+U1267)*0.2/Z1267+2000,0)</f>
        <v/>
      </c>
      <c r="AQ1267" s="21">
        <f>AL1267-AK1267</f>
        <v/>
      </c>
      <c r="AR1267" s="21">
        <f>AM1267-AK1267</f>
        <v/>
      </c>
      <c r="AS1267" s="21">
        <f>AM1267-AL1267</f>
        <v/>
      </c>
      <c r="AT1267" s="21">
        <f>AK1267+C1267-AJ1267</f>
        <v/>
      </c>
      <c r="AU1267" s="21">
        <f>AL1267+C1267-AM1267</f>
        <v/>
      </c>
      <c r="AV1267" s="21">
        <f>AN1267+C1267-AM1267</f>
        <v/>
      </c>
    </row>
    <row r="1268">
      <c r="A1268" t="inlineStr">
        <is>
          <t>医療費の境目</t>
        </is>
      </c>
      <c r="B1268" s="21">
        <f>'3_医療費の境目'!$B$3</f>
        <v/>
      </c>
      <c r="C1268" s="21">
        <f>IF('3_医療費の境目'!$B$4="",AO1268,'3_医療費の境目'!$B$4)</f>
        <v/>
      </c>
      <c r="D1268" s="21">
        <f>'3_医療費の境目'!D1268</f>
        <v/>
      </c>
      <c r="E1268" s="21">
        <f>ROUND(MIN(B1268/12,650000)*12*0.0915+MIN(B1268/12,1390000)*12*(0.0504+0)+B1268*0.005,0)</f>
        <v/>
      </c>
      <c r="F1268" s="21">
        <f>IF(B1268&lt;741000,0,IF(B1268&lt;2191000,B1268-740000,IF(B1268&lt;2193000,1451000,IF(B1268&lt;2196000,1453000,IF(B1268&lt;2200000,1456000,IF(B1268&lt;3600000,ROUND(ROUNDDOWN(B1268/4,-3)*2.8,0)-80000,IF(B1268&lt;6600000,ROUND(ROUNDDOWN(B1268/4,-3)*3.2,0)-440000,IF(B1268&lt;8500000,ROUNDDOWN(B1268*0.9,0)-1100000,B1268-1950000))))))))</f>
        <v/>
      </c>
      <c r="G1268" s="21">
        <f>IF(F1268&gt;23500000,NA(),IF(F1268&lt;=4890000,1040000,IF(F1268&lt;=6550000,670000,620000)))</f>
        <v/>
      </c>
      <c r="H1268" s="21">
        <f>IF(D1268&lt;=0,0,MAX(0,MIN(2000000,D1268-MIN(100000,ROUNDDOWN(F1268*0.05,0)))))</f>
        <v/>
      </c>
      <c r="I1268" s="21">
        <f>IF(C1268&lt;=2000,0,MIN(C1268,ROUNDDOWN(F1268*0.4,0))-2000)</f>
        <v/>
      </c>
      <c r="J1268" s="21">
        <f>MAX(0,ROUNDDOWN(F1268-E1268-G1268,-3))</f>
        <v/>
      </c>
      <c r="K1268" s="21">
        <f>MAX(0,ROUNDDOWN(F1268-E1268-G1268-H1268-I1268,-3))</f>
        <v/>
      </c>
      <c r="L1268" s="21">
        <f>MAX(0,ROUNDDOWN(F1268-E1268-G1268-H1268,-3))</f>
        <v/>
      </c>
      <c r="M1268" s="21">
        <f>IF(J1268&lt;=0,0,ROUNDDOWN((J1268*LOOKUP(J1268,{0,1950001,3300001,6950001,9000001,18000001,40000001},{0.05,0.1,0.2,0.23,0.33,0.4,0.45})-LOOKUP(J1268,{0,1950001,3300001,6950001,9000001,18000001,40000001},{0,97500,427500,636000,1536000,2796000,4796000}))*1.021,-2))</f>
        <v/>
      </c>
      <c r="N1268" s="21">
        <f>IF(K1268&lt;=0,0,ROUNDDOWN((K1268*LOOKUP(K1268,{0,1950001,3300001,6950001,9000001,18000001,40000001},{0.05,0.1,0.2,0.23,0.33,0.4,0.45})-LOOKUP(K1268,{0,1950001,3300001,6950001,9000001,18000001,40000001},{0,97500,427500,636000,1536000,2796000,4796000}))*1.021,-2))</f>
        <v/>
      </c>
      <c r="O1268" s="21">
        <f>IF(L1268&lt;=0,0,ROUNDDOWN((L1268*LOOKUP(L1268,{0,1950001,3300001,6950001,9000001,18000001,40000001},{0.05,0.1,0.2,0.23,0.33,0.4,0.45})-LOOKUP(L1268,{0,1950001,3300001,6950001,9000001,18000001,40000001},{0,97500,427500,636000,1536000,2796000,4796000}))*1.021,-2))</f>
        <v/>
      </c>
      <c r="P1268" s="21">
        <f>MAX(0,ROUNDDOWN(F1268-E1268-430000,-3))</f>
        <v/>
      </c>
      <c r="Q1268" s="21">
        <f>MAX(0,ROUNDDOWN(F1268-E1268-430000-H1268,-3))</f>
        <v/>
      </c>
      <c r="R1268" s="21">
        <f>IF(F1268&lt;=450000,0,MAX(0,P1268*0.06-MIN(50000,P1268)*0.03))</f>
        <v/>
      </c>
      <c r="S1268" s="21">
        <f>IF(F1268&lt;=450000,0,MAX(0,P1268*0.04-MIN(50000,P1268)*0.02))</f>
        <v/>
      </c>
      <c r="T1268" s="21">
        <f>IF(F1268&lt;=450000,0,MAX(0,Q1268*0.06-MIN(50000,Q1268)*0.03))</f>
        <v/>
      </c>
      <c r="U1268" s="21">
        <f>IF(F1268&lt;=450000,0,MAX(0,Q1268*0.04-MIN(50000,Q1268)*0.02))</f>
        <v/>
      </c>
      <c r="V1268" s="21">
        <f>50000+MAX(0,G1268-480000)</f>
        <v/>
      </c>
      <c r="W1268" s="21">
        <f>P1268-V1268</f>
        <v/>
      </c>
      <c r="X1268" s="21">
        <f>Q1268-V1268</f>
        <v/>
      </c>
      <c r="Y1268" s="22">
        <f>IF(W1268&lt;0,0.9,LOOKUP(W1268,{0,1950001,3300001,6950001,9000001,18000001,40000001},{0.84895,0.7979,0.6958,0.66517,0.56307,0.4916,0.44055}))</f>
        <v/>
      </c>
      <c r="Z1268" s="22">
        <f>IF(X1268&lt;0,0.9,LOOKUP(X1268,{0,1950001,3300001,6950001,9000001,18000001,40000001},{0.84895,0.7979,0.6958,0.66517,0.56307,0.4916,0.44055}))</f>
        <v/>
      </c>
      <c r="AA1268" s="22">
        <f>IF(W1268&lt;0,0,CHOOSE(MATCH(W1268,{0,1950001,3300001,6950001,9000001},1),5.105/84.895,10.21/79.79,20.42/69.58,23.483/66.517,33.693/56.307))</f>
        <v/>
      </c>
      <c r="AB1268" s="21">
        <f>IF(C1268&lt;=2000,0,(MIN(C1268,ROUNDDOWN(F1268*0.3,0))-2000)*0.1)</f>
        <v/>
      </c>
      <c r="AC1268" s="21">
        <f>IF(C1268&lt;=2000,0,MIN((C1268-2000)*Y1268,(R1268+S1268)*0.2))</f>
        <v/>
      </c>
      <c r="AD1268" s="21">
        <f>IF(C1268&lt;=2000,0,MIN((C1268-2000)*Z1268,(T1268+U1268)*0.2))</f>
        <v/>
      </c>
      <c r="AE1268" s="21">
        <f>AC1268*AA1268</f>
        <v/>
      </c>
      <c r="AF1268" s="21">
        <f>ROUNDDOWN(R1268,-2)+ROUNDDOWN(S1268,-2)</f>
        <v/>
      </c>
      <c r="AG1268" s="21">
        <f>ROUNDDOWN(MAX(0,R1268-(AB1268+AC1268+AE1268)*0.6),-2)+ROUNDDOWN(MAX(0,S1268-(AB1268+AC1268+AE1268)*0.4),-2)</f>
        <v/>
      </c>
      <c r="AH1268" s="21">
        <f>ROUNDDOWN(MAX(0,T1268-(AB1268+AD1268)*0.6),-2)+ROUNDDOWN(MAX(0,U1268-(AB1268+AD1268)*0.4),-2)</f>
        <v/>
      </c>
      <c r="AI1268" s="21">
        <f>ROUNDDOWN(T1268,-2)+ROUNDDOWN(U1268,-2)</f>
        <v/>
      </c>
      <c r="AJ1268" s="21">
        <f>M1268+AF1268</f>
        <v/>
      </c>
      <c r="AK1268" s="21">
        <f>M1268+AG1268</f>
        <v/>
      </c>
      <c r="AL1268" s="21">
        <f>N1268+AH1268</f>
        <v/>
      </c>
      <c r="AM1268" s="21">
        <f>O1268+AI1268</f>
        <v/>
      </c>
      <c r="AN1268" s="21">
        <f>N1268+AI1268</f>
        <v/>
      </c>
      <c r="AO1268" s="21">
        <f>ROUNDDOWN((R1268+S1268)*0.2/Y1268+2000,0)</f>
        <v/>
      </c>
      <c r="AP1268" s="21">
        <f>ROUNDDOWN((T1268+U1268)*0.2/Z1268+2000,0)</f>
        <v/>
      </c>
      <c r="AQ1268" s="21">
        <f>AL1268-AK1268</f>
        <v/>
      </c>
      <c r="AR1268" s="21">
        <f>AM1268-AK1268</f>
        <v/>
      </c>
      <c r="AS1268" s="21">
        <f>AM1268-AL1268</f>
        <v/>
      </c>
      <c r="AT1268" s="21">
        <f>AK1268+C1268-AJ1268</f>
        <v/>
      </c>
      <c r="AU1268" s="21">
        <f>AL1268+C1268-AM1268</f>
        <v/>
      </c>
      <c r="AV1268" s="21">
        <f>AN1268+C1268-AM1268</f>
        <v/>
      </c>
    </row>
    <row r="1269">
      <c r="A1269" t="inlineStr">
        <is>
          <t>医療費の境目</t>
        </is>
      </c>
      <c r="B1269" s="21">
        <f>'3_医療費の境目'!$B$3</f>
        <v/>
      </c>
      <c r="C1269" s="21">
        <f>IF('3_医療費の境目'!$B$4="",AO1269,'3_医療費の境目'!$B$4)</f>
        <v/>
      </c>
      <c r="D1269" s="21">
        <f>'3_医療費の境目'!D1269</f>
        <v/>
      </c>
      <c r="E1269" s="21">
        <f>ROUND(MIN(B1269/12,650000)*12*0.0915+MIN(B1269/12,1390000)*12*(0.0504+0)+B1269*0.005,0)</f>
        <v/>
      </c>
      <c r="F1269" s="21">
        <f>IF(B1269&lt;741000,0,IF(B1269&lt;2191000,B1269-740000,IF(B1269&lt;2193000,1451000,IF(B1269&lt;2196000,1453000,IF(B1269&lt;2200000,1456000,IF(B1269&lt;3600000,ROUND(ROUNDDOWN(B1269/4,-3)*2.8,0)-80000,IF(B1269&lt;6600000,ROUND(ROUNDDOWN(B1269/4,-3)*3.2,0)-440000,IF(B1269&lt;8500000,ROUNDDOWN(B1269*0.9,0)-1100000,B1269-1950000))))))))</f>
        <v/>
      </c>
      <c r="G1269" s="21">
        <f>IF(F1269&gt;23500000,NA(),IF(F1269&lt;=4890000,1040000,IF(F1269&lt;=6550000,670000,620000)))</f>
        <v/>
      </c>
      <c r="H1269" s="21">
        <f>IF(D1269&lt;=0,0,MAX(0,MIN(2000000,D1269-MIN(100000,ROUNDDOWN(F1269*0.05,0)))))</f>
        <v/>
      </c>
      <c r="I1269" s="21">
        <f>IF(C1269&lt;=2000,0,MIN(C1269,ROUNDDOWN(F1269*0.4,0))-2000)</f>
        <v/>
      </c>
      <c r="J1269" s="21">
        <f>MAX(0,ROUNDDOWN(F1269-E1269-G1269,-3))</f>
        <v/>
      </c>
      <c r="K1269" s="21">
        <f>MAX(0,ROUNDDOWN(F1269-E1269-G1269-H1269-I1269,-3))</f>
        <v/>
      </c>
      <c r="L1269" s="21">
        <f>MAX(0,ROUNDDOWN(F1269-E1269-G1269-H1269,-3))</f>
        <v/>
      </c>
      <c r="M1269" s="21">
        <f>IF(J1269&lt;=0,0,ROUNDDOWN((J1269*LOOKUP(J1269,{0,1950001,3300001,6950001,9000001,18000001,40000001},{0.05,0.1,0.2,0.23,0.33,0.4,0.45})-LOOKUP(J1269,{0,1950001,3300001,6950001,9000001,18000001,40000001},{0,97500,427500,636000,1536000,2796000,4796000}))*1.021,-2))</f>
        <v/>
      </c>
      <c r="N1269" s="21">
        <f>IF(K1269&lt;=0,0,ROUNDDOWN((K1269*LOOKUP(K1269,{0,1950001,3300001,6950001,9000001,18000001,40000001},{0.05,0.1,0.2,0.23,0.33,0.4,0.45})-LOOKUP(K1269,{0,1950001,3300001,6950001,9000001,18000001,40000001},{0,97500,427500,636000,1536000,2796000,4796000}))*1.021,-2))</f>
        <v/>
      </c>
      <c r="O1269" s="21">
        <f>IF(L1269&lt;=0,0,ROUNDDOWN((L1269*LOOKUP(L1269,{0,1950001,3300001,6950001,9000001,18000001,40000001},{0.05,0.1,0.2,0.23,0.33,0.4,0.45})-LOOKUP(L1269,{0,1950001,3300001,6950001,9000001,18000001,40000001},{0,97500,427500,636000,1536000,2796000,4796000}))*1.021,-2))</f>
        <v/>
      </c>
      <c r="P1269" s="21">
        <f>MAX(0,ROUNDDOWN(F1269-E1269-430000,-3))</f>
        <v/>
      </c>
      <c r="Q1269" s="21">
        <f>MAX(0,ROUNDDOWN(F1269-E1269-430000-H1269,-3))</f>
        <v/>
      </c>
      <c r="R1269" s="21">
        <f>IF(F1269&lt;=450000,0,MAX(0,P1269*0.06-MIN(50000,P1269)*0.03))</f>
        <v/>
      </c>
      <c r="S1269" s="21">
        <f>IF(F1269&lt;=450000,0,MAX(0,P1269*0.04-MIN(50000,P1269)*0.02))</f>
        <v/>
      </c>
      <c r="T1269" s="21">
        <f>IF(F1269&lt;=450000,0,MAX(0,Q1269*0.06-MIN(50000,Q1269)*0.03))</f>
        <v/>
      </c>
      <c r="U1269" s="21">
        <f>IF(F1269&lt;=450000,0,MAX(0,Q1269*0.04-MIN(50000,Q1269)*0.02))</f>
        <v/>
      </c>
      <c r="V1269" s="21">
        <f>50000+MAX(0,G1269-480000)</f>
        <v/>
      </c>
      <c r="W1269" s="21">
        <f>P1269-V1269</f>
        <v/>
      </c>
      <c r="X1269" s="21">
        <f>Q1269-V1269</f>
        <v/>
      </c>
      <c r="Y1269" s="22">
        <f>IF(W1269&lt;0,0.9,LOOKUP(W1269,{0,1950001,3300001,6950001,9000001,18000001,40000001},{0.84895,0.7979,0.6958,0.66517,0.56307,0.4916,0.44055}))</f>
        <v/>
      </c>
      <c r="Z1269" s="22">
        <f>IF(X1269&lt;0,0.9,LOOKUP(X1269,{0,1950001,3300001,6950001,9000001,18000001,40000001},{0.84895,0.7979,0.6958,0.66517,0.56307,0.4916,0.44055}))</f>
        <v/>
      </c>
      <c r="AA1269" s="22">
        <f>IF(W1269&lt;0,0,CHOOSE(MATCH(W1269,{0,1950001,3300001,6950001,9000001},1),5.105/84.895,10.21/79.79,20.42/69.58,23.483/66.517,33.693/56.307))</f>
        <v/>
      </c>
      <c r="AB1269" s="21">
        <f>IF(C1269&lt;=2000,0,(MIN(C1269,ROUNDDOWN(F1269*0.3,0))-2000)*0.1)</f>
        <v/>
      </c>
      <c r="AC1269" s="21">
        <f>IF(C1269&lt;=2000,0,MIN((C1269-2000)*Y1269,(R1269+S1269)*0.2))</f>
        <v/>
      </c>
      <c r="AD1269" s="21">
        <f>IF(C1269&lt;=2000,0,MIN((C1269-2000)*Z1269,(T1269+U1269)*0.2))</f>
        <v/>
      </c>
      <c r="AE1269" s="21">
        <f>AC1269*AA1269</f>
        <v/>
      </c>
      <c r="AF1269" s="21">
        <f>ROUNDDOWN(R1269,-2)+ROUNDDOWN(S1269,-2)</f>
        <v/>
      </c>
      <c r="AG1269" s="21">
        <f>ROUNDDOWN(MAX(0,R1269-(AB1269+AC1269+AE1269)*0.6),-2)+ROUNDDOWN(MAX(0,S1269-(AB1269+AC1269+AE1269)*0.4),-2)</f>
        <v/>
      </c>
      <c r="AH1269" s="21">
        <f>ROUNDDOWN(MAX(0,T1269-(AB1269+AD1269)*0.6),-2)+ROUNDDOWN(MAX(0,U1269-(AB1269+AD1269)*0.4),-2)</f>
        <v/>
      </c>
      <c r="AI1269" s="21">
        <f>ROUNDDOWN(T1269,-2)+ROUNDDOWN(U1269,-2)</f>
        <v/>
      </c>
      <c r="AJ1269" s="21">
        <f>M1269+AF1269</f>
        <v/>
      </c>
      <c r="AK1269" s="21">
        <f>M1269+AG1269</f>
        <v/>
      </c>
      <c r="AL1269" s="21">
        <f>N1269+AH1269</f>
        <v/>
      </c>
      <c r="AM1269" s="21">
        <f>O1269+AI1269</f>
        <v/>
      </c>
      <c r="AN1269" s="21">
        <f>N1269+AI1269</f>
        <v/>
      </c>
      <c r="AO1269" s="21">
        <f>ROUNDDOWN((R1269+S1269)*0.2/Y1269+2000,0)</f>
        <v/>
      </c>
      <c r="AP1269" s="21">
        <f>ROUNDDOWN((T1269+U1269)*0.2/Z1269+2000,0)</f>
        <v/>
      </c>
      <c r="AQ1269" s="21">
        <f>AL1269-AK1269</f>
        <v/>
      </c>
      <c r="AR1269" s="21">
        <f>AM1269-AK1269</f>
        <v/>
      </c>
      <c r="AS1269" s="21">
        <f>AM1269-AL1269</f>
        <v/>
      </c>
      <c r="AT1269" s="21">
        <f>AK1269+C1269-AJ1269</f>
        <v/>
      </c>
      <c r="AU1269" s="21">
        <f>AL1269+C1269-AM1269</f>
        <v/>
      </c>
      <c r="AV1269" s="21">
        <f>AN1269+C1269-AM1269</f>
        <v/>
      </c>
    </row>
    <row r="1270">
      <c r="A1270" t="inlineStr">
        <is>
          <t>医療費の境目</t>
        </is>
      </c>
      <c r="B1270" s="21">
        <f>'3_医療費の境目'!$B$3</f>
        <v/>
      </c>
      <c r="C1270" s="21">
        <f>IF('3_医療費の境目'!$B$4="",AO1270,'3_医療費の境目'!$B$4)</f>
        <v/>
      </c>
      <c r="D1270" s="21">
        <f>'3_医療費の境目'!D1270</f>
        <v/>
      </c>
      <c r="E1270" s="21">
        <f>ROUND(MIN(B1270/12,650000)*12*0.0915+MIN(B1270/12,1390000)*12*(0.0504+0)+B1270*0.005,0)</f>
        <v/>
      </c>
      <c r="F1270" s="21">
        <f>IF(B1270&lt;741000,0,IF(B1270&lt;2191000,B1270-740000,IF(B1270&lt;2193000,1451000,IF(B1270&lt;2196000,1453000,IF(B1270&lt;2200000,1456000,IF(B1270&lt;3600000,ROUND(ROUNDDOWN(B1270/4,-3)*2.8,0)-80000,IF(B1270&lt;6600000,ROUND(ROUNDDOWN(B1270/4,-3)*3.2,0)-440000,IF(B1270&lt;8500000,ROUNDDOWN(B1270*0.9,0)-1100000,B1270-1950000))))))))</f>
        <v/>
      </c>
      <c r="G1270" s="21">
        <f>IF(F1270&gt;23500000,NA(),IF(F1270&lt;=4890000,1040000,IF(F1270&lt;=6550000,670000,620000)))</f>
        <v/>
      </c>
      <c r="H1270" s="21">
        <f>IF(D1270&lt;=0,0,MAX(0,MIN(2000000,D1270-MIN(100000,ROUNDDOWN(F1270*0.05,0)))))</f>
        <v/>
      </c>
      <c r="I1270" s="21">
        <f>IF(C1270&lt;=2000,0,MIN(C1270,ROUNDDOWN(F1270*0.4,0))-2000)</f>
        <v/>
      </c>
      <c r="J1270" s="21">
        <f>MAX(0,ROUNDDOWN(F1270-E1270-G1270,-3))</f>
        <v/>
      </c>
      <c r="K1270" s="21">
        <f>MAX(0,ROUNDDOWN(F1270-E1270-G1270-H1270-I1270,-3))</f>
        <v/>
      </c>
      <c r="L1270" s="21">
        <f>MAX(0,ROUNDDOWN(F1270-E1270-G1270-H1270,-3))</f>
        <v/>
      </c>
      <c r="M1270" s="21">
        <f>IF(J1270&lt;=0,0,ROUNDDOWN((J1270*LOOKUP(J1270,{0,1950001,3300001,6950001,9000001,18000001,40000001},{0.05,0.1,0.2,0.23,0.33,0.4,0.45})-LOOKUP(J1270,{0,1950001,3300001,6950001,9000001,18000001,40000001},{0,97500,427500,636000,1536000,2796000,4796000}))*1.021,-2))</f>
        <v/>
      </c>
      <c r="N1270" s="21">
        <f>IF(K1270&lt;=0,0,ROUNDDOWN((K1270*LOOKUP(K1270,{0,1950001,3300001,6950001,9000001,18000001,40000001},{0.05,0.1,0.2,0.23,0.33,0.4,0.45})-LOOKUP(K1270,{0,1950001,3300001,6950001,9000001,18000001,40000001},{0,97500,427500,636000,1536000,2796000,4796000}))*1.021,-2))</f>
        <v/>
      </c>
      <c r="O1270" s="21">
        <f>IF(L1270&lt;=0,0,ROUNDDOWN((L1270*LOOKUP(L1270,{0,1950001,3300001,6950001,9000001,18000001,40000001},{0.05,0.1,0.2,0.23,0.33,0.4,0.45})-LOOKUP(L1270,{0,1950001,3300001,6950001,9000001,18000001,40000001},{0,97500,427500,636000,1536000,2796000,4796000}))*1.021,-2))</f>
        <v/>
      </c>
      <c r="P1270" s="21">
        <f>MAX(0,ROUNDDOWN(F1270-E1270-430000,-3))</f>
        <v/>
      </c>
      <c r="Q1270" s="21">
        <f>MAX(0,ROUNDDOWN(F1270-E1270-430000-H1270,-3))</f>
        <v/>
      </c>
      <c r="R1270" s="21">
        <f>IF(F1270&lt;=450000,0,MAX(0,P1270*0.06-MIN(50000,P1270)*0.03))</f>
        <v/>
      </c>
      <c r="S1270" s="21">
        <f>IF(F1270&lt;=450000,0,MAX(0,P1270*0.04-MIN(50000,P1270)*0.02))</f>
        <v/>
      </c>
      <c r="T1270" s="21">
        <f>IF(F1270&lt;=450000,0,MAX(0,Q1270*0.06-MIN(50000,Q1270)*0.03))</f>
        <v/>
      </c>
      <c r="U1270" s="21">
        <f>IF(F1270&lt;=450000,0,MAX(0,Q1270*0.04-MIN(50000,Q1270)*0.02))</f>
        <v/>
      </c>
      <c r="V1270" s="21">
        <f>50000+MAX(0,G1270-480000)</f>
        <v/>
      </c>
      <c r="W1270" s="21">
        <f>P1270-V1270</f>
        <v/>
      </c>
      <c r="X1270" s="21">
        <f>Q1270-V1270</f>
        <v/>
      </c>
      <c r="Y1270" s="22">
        <f>IF(W1270&lt;0,0.9,LOOKUP(W1270,{0,1950001,3300001,6950001,9000001,18000001,40000001},{0.84895,0.7979,0.6958,0.66517,0.56307,0.4916,0.44055}))</f>
        <v/>
      </c>
      <c r="Z1270" s="22">
        <f>IF(X1270&lt;0,0.9,LOOKUP(X1270,{0,1950001,3300001,6950001,9000001,18000001,40000001},{0.84895,0.7979,0.6958,0.66517,0.56307,0.4916,0.44055}))</f>
        <v/>
      </c>
      <c r="AA1270" s="22">
        <f>IF(W1270&lt;0,0,CHOOSE(MATCH(W1270,{0,1950001,3300001,6950001,9000001},1),5.105/84.895,10.21/79.79,20.42/69.58,23.483/66.517,33.693/56.307))</f>
        <v/>
      </c>
      <c r="AB1270" s="21">
        <f>IF(C1270&lt;=2000,0,(MIN(C1270,ROUNDDOWN(F1270*0.3,0))-2000)*0.1)</f>
        <v/>
      </c>
      <c r="AC1270" s="21">
        <f>IF(C1270&lt;=2000,0,MIN((C1270-2000)*Y1270,(R1270+S1270)*0.2))</f>
        <v/>
      </c>
      <c r="AD1270" s="21">
        <f>IF(C1270&lt;=2000,0,MIN((C1270-2000)*Z1270,(T1270+U1270)*0.2))</f>
        <v/>
      </c>
      <c r="AE1270" s="21">
        <f>AC1270*AA1270</f>
        <v/>
      </c>
      <c r="AF1270" s="21">
        <f>ROUNDDOWN(R1270,-2)+ROUNDDOWN(S1270,-2)</f>
        <v/>
      </c>
      <c r="AG1270" s="21">
        <f>ROUNDDOWN(MAX(0,R1270-(AB1270+AC1270+AE1270)*0.6),-2)+ROUNDDOWN(MAX(0,S1270-(AB1270+AC1270+AE1270)*0.4),-2)</f>
        <v/>
      </c>
      <c r="AH1270" s="21">
        <f>ROUNDDOWN(MAX(0,T1270-(AB1270+AD1270)*0.6),-2)+ROUNDDOWN(MAX(0,U1270-(AB1270+AD1270)*0.4),-2)</f>
        <v/>
      </c>
      <c r="AI1270" s="21">
        <f>ROUNDDOWN(T1270,-2)+ROUNDDOWN(U1270,-2)</f>
        <v/>
      </c>
      <c r="AJ1270" s="21">
        <f>M1270+AF1270</f>
        <v/>
      </c>
      <c r="AK1270" s="21">
        <f>M1270+AG1270</f>
        <v/>
      </c>
      <c r="AL1270" s="21">
        <f>N1270+AH1270</f>
        <v/>
      </c>
      <c r="AM1270" s="21">
        <f>O1270+AI1270</f>
        <v/>
      </c>
      <c r="AN1270" s="21">
        <f>N1270+AI1270</f>
        <v/>
      </c>
      <c r="AO1270" s="21">
        <f>ROUNDDOWN((R1270+S1270)*0.2/Y1270+2000,0)</f>
        <v/>
      </c>
      <c r="AP1270" s="21">
        <f>ROUNDDOWN((T1270+U1270)*0.2/Z1270+2000,0)</f>
        <v/>
      </c>
      <c r="AQ1270" s="21">
        <f>AL1270-AK1270</f>
        <v/>
      </c>
      <c r="AR1270" s="21">
        <f>AM1270-AK1270</f>
        <v/>
      </c>
      <c r="AS1270" s="21">
        <f>AM1270-AL1270</f>
        <v/>
      </c>
      <c r="AT1270" s="21">
        <f>AK1270+C1270-AJ1270</f>
        <v/>
      </c>
      <c r="AU1270" s="21">
        <f>AL1270+C1270-AM1270</f>
        <v/>
      </c>
      <c r="AV1270" s="21">
        <f>AN1270+C1270-AM1270</f>
        <v/>
      </c>
    </row>
    <row r="1271">
      <c r="A1271" t="inlineStr">
        <is>
          <t>医療費の境目</t>
        </is>
      </c>
      <c r="B1271" s="21">
        <f>'3_医療費の境目'!$B$3</f>
        <v/>
      </c>
      <c r="C1271" s="21">
        <f>IF('3_医療費の境目'!$B$4="",AO1271,'3_医療費の境目'!$B$4)</f>
        <v/>
      </c>
      <c r="D1271" s="21">
        <f>'3_医療費の境目'!D1271</f>
        <v/>
      </c>
      <c r="E1271" s="21">
        <f>ROUND(MIN(B1271/12,650000)*12*0.0915+MIN(B1271/12,1390000)*12*(0.0504+0)+B1271*0.005,0)</f>
        <v/>
      </c>
      <c r="F1271" s="21">
        <f>IF(B1271&lt;741000,0,IF(B1271&lt;2191000,B1271-740000,IF(B1271&lt;2193000,1451000,IF(B1271&lt;2196000,1453000,IF(B1271&lt;2200000,1456000,IF(B1271&lt;3600000,ROUND(ROUNDDOWN(B1271/4,-3)*2.8,0)-80000,IF(B1271&lt;6600000,ROUND(ROUNDDOWN(B1271/4,-3)*3.2,0)-440000,IF(B1271&lt;8500000,ROUNDDOWN(B1271*0.9,0)-1100000,B1271-1950000))))))))</f>
        <v/>
      </c>
      <c r="G1271" s="21">
        <f>IF(F1271&gt;23500000,NA(),IF(F1271&lt;=4890000,1040000,IF(F1271&lt;=6550000,670000,620000)))</f>
        <v/>
      </c>
      <c r="H1271" s="21">
        <f>IF(D1271&lt;=0,0,MAX(0,MIN(2000000,D1271-MIN(100000,ROUNDDOWN(F1271*0.05,0)))))</f>
        <v/>
      </c>
      <c r="I1271" s="21">
        <f>IF(C1271&lt;=2000,0,MIN(C1271,ROUNDDOWN(F1271*0.4,0))-2000)</f>
        <v/>
      </c>
      <c r="J1271" s="21">
        <f>MAX(0,ROUNDDOWN(F1271-E1271-G1271,-3))</f>
        <v/>
      </c>
      <c r="K1271" s="21">
        <f>MAX(0,ROUNDDOWN(F1271-E1271-G1271-H1271-I1271,-3))</f>
        <v/>
      </c>
      <c r="L1271" s="21">
        <f>MAX(0,ROUNDDOWN(F1271-E1271-G1271-H1271,-3))</f>
        <v/>
      </c>
      <c r="M1271" s="21">
        <f>IF(J1271&lt;=0,0,ROUNDDOWN((J1271*LOOKUP(J1271,{0,1950001,3300001,6950001,9000001,18000001,40000001},{0.05,0.1,0.2,0.23,0.33,0.4,0.45})-LOOKUP(J1271,{0,1950001,3300001,6950001,9000001,18000001,40000001},{0,97500,427500,636000,1536000,2796000,4796000}))*1.021,-2))</f>
        <v/>
      </c>
      <c r="N1271" s="21">
        <f>IF(K1271&lt;=0,0,ROUNDDOWN((K1271*LOOKUP(K1271,{0,1950001,3300001,6950001,9000001,18000001,40000001},{0.05,0.1,0.2,0.23,0.33,0.4,0.45})-LOOKUP(K1271,{0,1950001,3300001,6950001,9000001,18000001,40000001},{0,97500,427500,636000,1536000,2796000,4796000}))*1.021,-2))</f>
        <v/>
      </c>
      <c r="O1271" s="21">
        <f>IF(L1271&lt;=0,0,ROUNDDOWN((L1271*LOOKUP(L1271,{0,1950001,3300001,6950001,9000001,18000001,40000001},{0.05,0.1,0.2,0.23,0.33,0.4,0.45})-LOOKUP(L1271,{0,1950001,3300001,6950001,9000001,18000001,40000001},{0,97500,427500,636000,1536000,2796000,4796000}))*1.021,-2))</f>
        <v/>
      </c>
      <c r="P1271" s="21">
        <f>MAX(0,ROUNDDOWN(F1271-E1271-430000,-3))</f>
        <v/>
      </c>
      <c r="Q1271" s="21">
        <f>MAX(0,ROUNDDOWN(F1271-E1271-430000-H1271,-3))</f>
        <v/>
      </c>
      <c r="R1271" s="21">
        <f>IF(F1271&lt;=450000,0,MAX(0,P1271*0.06-MIN(50000,P1271)*0.03))</f>
        <v/>
      </c>
      <c r="S1271" s="21">
        <f>IF(F1271&lt;=450000,0,MAX(0,P1271*0.04-MIN(50000,P1271)*0.02))</f>
        <v/>
      </c>
      <c r="T1271" s="21">
        <f>IF(F1271&lt;=450000,0,MAX(0,Q1271*0.06-MIN(50000,Q1271)*0.03))</f>
        <v/>
      </c>
      <c r="U1271" s="21">
        <f>IF(F1271&lt;=450000,0,MAX(0,Q1271*0.04-MIN(50000,Q1271)*0.02))</f>
        <v/>
      </c>
      <c r="V1271" s="21">
        <f>50000+MAX(0,G1271-480000)</f>
        <v/>
      </c>
      <c r="W1271" s="21">
        <f>P1271-V1271</f>
        <v/>
      </c>
      <c r="X1271" s="21">
        <f>Q1271-V1271</f>
        <v/>
      </c>
      <c r="Y1271" s="22">
        <f>IF(W1271&lt;0,0.9,LOOKUP(W1271,{0,1950001,3300001,6950001,9000001,18000001,40000001},{0.84895,0.7979,0.6958,0.66517,0.56307,0.4916,0.44055}))</f>
        <v/>
      </c>
      <c r="Z1271" s="22">
        <f>IF(X1271&lt;0,0.9,LOOKUP(X1271,{0,1950001,3300001,6950001,9000001,18000001,40000001},{0.84895,0.7979,0.6958,0.66517,0.56307,0.4916,0.44055}))</f>
        <v/>
      </c>
      <c r="AA1271" s="22">
        <f>IF(W1271&lt;0,0,CHOOSE(MATCH(W1271,{0,1950001,3300001,6950001,9000001},1),5.105/84.895,10.21/79.79,20.42/69.58,23.483/66.517,33.693/56.307))</f>
        <v/>
      </c>
      <c r="AB1271" s="21">
        <f>IF(C1271&lt;=2000,0,(MIN(C1271,ROUNDDOWN(F1271*0.3,0))-2000)*0.1)</f>
        <v/>
      </c>
      <c r="AC1271" s="21">
        <f>IF(C1271&lt;=2000,0,MIN((C1271-2000)*Y1271,(R1271+S1271)*0.2))</f>
        <v/>
      </c>
      <c r="AD1271" s="21">
        <f>IF(C1271&lt;=2000,0,MIN((C1271-2000)*Z1271,(T1271+U1271)*0.2))</f>
        <v/>
      </c>
      <c r="AE1271" s="21">
        <f>AC1271*AA1271</f>
        <v/>
      </c>
      <c r="AF1271" s="21">
        <f>ROUNDDOWN(R1271,-2)+ROUNDDOWN(S1271,-2)</f>
        <v/>
      </c>
      <c r="AG1271" s="21">
        <f>ROUNDDOWN(MAX(0,R1271-(AB1271+AC1271+AE1271)*0.6),-2)+ROUNDDOWN(MAX(0,S1271-(AB1271+AC1271+AE1271)*0.4),-2)</f>
        <v/>
      </c>
      <c r="AH1271" s="21">
        <f>ROUNDDOWN(MAX(0,T1271-(AB1271+AD1271)*0.6),-2)+ROUNDDOWN(MAX(0,U1271-(AB1271+AD1271)*0.4),-2)</f>
        <v/>
      </c>
      <c r="AI1271" s="21">
        <f>ROUNDDOWN(T1271,-2)+ROUNDDOWN(U1271,-2)</f>
        <v/>
      </c>
      <c r="AJ1271" s="21">
        <f>M1271+AF1271</f>
        <v/>
      </c>
      <c r="AK1271" s="21">
        <f>M1271+AG1271</f>
        <v/>
      </c>
      <c r="AL1271" s="21">
        <f>N1271+AH1271</f>
        <v/>
      </c>
      <c r="AM1271" s="21">
        <f>O1271+AI1271</f>
        <v/>
      </c>
      <c r="AN1271" s="21">
        <f>N1271+AI1271</f>
        <v/>
      </c>
      <c r="AO1271" s="21">
        <f>ROUNDDOWN((R1271+S1271)*0.2/Y1271+2000,0)</f>
        <v/>
      </c>
      <c r="AP1271" s="21">
        <f>ROUNDDOWN((T1271+U1271)*0.2/Z1271+2000,0)</f>
        <v/>
      </c>
      <c r="AQ1271" s="21">
        <f>AL1271-AK1271</f>
        <v/>
      </c>
      <c r="AR1271" s="21">
        <f>AM1271-AK1271</f>
        <v/>
      </c>
      <c r="AS1271" s="21">
        <f>AM1271-AL1271</f>
        <v/>
      </c>
      <c r="AT1271" s="21">
        <f>AK1271+C1271-AJ1271</f>
        <v/>
      </c>
      <c r="AU1271" s="21">
        <f>AL1271+C1271-AM1271</f>
        <v/>
      </c>
      <c r="AV1271" s="21">
        <f>AN1271+C1271-AM1271</f>
        <v/>
      </c>
    </row>
    <row r="1272">
      <c r="A1272" t="inlineStr">
        <is>
          <t>医療費の境目</t>
        </is>
      </c>
      <c r="B1272" s="21">
        <f>'3_医療費の境目'!$B$3</f>
        <v/>
      </c>
      <c r="C1272" s="21">
        <f>IF('3_医療費の境目'!$B$4="",AO1272,'3_医療費の境目'!$B$4)</f>
        <v/>
      </c>
      <c r="D1272" s="21">
        <f>'3_医療費の境目'!D1272</f>
        <v/>
      </c>
      <c r="E1272" s="21">
        <f>ROUND(MIN(B1272/12,650000)*12*0.0915+MIN(B1272/12,1390000)*12*(0.0504+0)+B1272*0.005,0)</f>
        <v/>
      </c>
      <c r="F1272" s="21">
        <f>IF(B1272&lt;741000,0,IF(B1272&lt;2191000,B1272-740000,IF(B1272&lt;2193000,1451000,IF(B1272&lt;2196000,1453000,IF(B1272&lt;2200000,1456000,IF(B1272&lt;3600000,ROUND(ROUNDDOWN(B1272/4,-3)*2.8,0)-80000,IF(B1272&lt;6600000,ROUND(ROUNDDOWN(B1272/4,-3)*3.2,0)-440000,IF(B1272&lt;8500000,ROUNDDOWN(B1272*0.9,0)-1100000,B1272-1950000))))))))</f>
        <v/>
      </c>
      <c r="G1272" s="21">
        <f>IF(F1272&gt;23500000,NA(),IF(F1272&lt;=4890000,1040000,IF(F1272&lt;=6550000,670000,620000)))</f>
        <v/>
      </c>
      <c r="H1272" s="21">
        <f>IF(D1272&lt;=0,0,MAX(0,MIN(2000000,D1272-MIN(100000,ROUNDDOWN(F1272*0.05,0)))))</f>
        <v/>
      </c>
      <c r="I1272" s="21">
        <f>IF(C1272&lt;=2000,0,MIN(C1272,ROUNDDOWN(F1272*0.4,0))-2000)</f>
        <v/>
      </c>
      <c r="J1272" s="21">
        <f>MAX(0,ROUNDDOWN(F1272-E1272-G1272,-3))</f>
        <v/>
      </c>
      <c r="K1272" s="21">
        <f>MAX(0,ROUNDDOWN(F1272-E1272-G1272-H1272-I1272,-3))</f>
        <v/>
      </c>
      <c r="L1272" s="21">
        <f>MAX(0,ROUNDDOWN(F1272-E1272-G1272-H1272,-3))</f>
        <v/>
      </c>
      <c r="M1272" s="21">
        <f>IF(J1272&lt;=0,0,ROUNDDOWN((J1272*LOOKUP(J1272,{0,1950001,3300001,6950001,9000001,18000001,40000001},{0.05,0.1,0.2,0.23,0.33,0.4,0.45})-LOOKUP(J1272,{0,1950001,3300001,6950001,9000001,18000001,40000001},{0,97500,427500,636000,1536000,2796000,4796000}))*1.021,-2))</f>
        <v/>
      </c>
      <c r="N1272" s="21">
        <f>IF(K1272&lt;=0,0,ROUNDDOWN((K1272*LOOKUP(K1272,{0,1950001,3300001,6950001,9000001,18000001,40000001},{0.05,0.1,0.2,0.23,0.33,0.4,0.45})-LOOKUP(K1272,{0,1950001,3300001,6950001,9000001,18000001,40000001},{0,97500,427500,636000,1536000,2796000,4796000}))*1.021,-2))</f>
        <v/>
      </c>
      <c r="O1272" s="21">
        <f>IF(L1272&lt;=0,0,ROUNDDOWN((L1272*LOOKUP(L1272,{0,1950001,3300001,6950001,9000001,18000001,40000001},{0.05,0.1,0.2,0.23,0.33,0.4,0.45})-LOOKUP(L1272,{0,1950001,3300001,6950001,9000001,18000001,40000001},{0,97500,427500,636000,1536000,2796000,4796000}))*1.021,-2))</f>
        <v/>
      </c>
      <c r="P1272" s="21">
        <f>MAX(0,ROUNDDOWN(F1272-E1272-430000,-3))</f>
        <v/>
      </c>
      <c r="Q1272" s="21">
        <f>MAX(0,ROUNDDOWN(F1272-E1272-430000-H1272,-3))</f>
        <v/>
      </c>
      <c r="R1272" s="21">
        <f>IF(F1272&lt;=450000,0,MAX(0,P1272*0.06-MIN(50000,P1272)*0.03))</f>
        <v/>
      </c>
      <c r="S1272" s="21">
        <f>IF(F1272&lt;=450000,0,MAX(0,P1272*0.04-MIN(50000,P1272)*0.02))</f>
        <v/>
      </c>
      <c r="T1272" s="21">
        <f>IF(F1272&lt;=450000,0,MAX(0,Q1272*0.06-MIN(50000,Q1272)*0.03))</f>
        <v/>
      </c>
      <c r="U1272" s="21">
        <f>IF(F1272&lt;=450000,0,MAX(0,Q1272*0.04-MIN(50000,Q1272)*0.02))</f>
        <v/>
      </c>
      <c r="V1272" s="21">
        <f>50000+MAX(0,G1272-480000)</f>
        <v/>
      </c>
      <c r="W1272" s="21">
        <f>P1272-V1272</f>
        <v/>
      </c>
      <c r="X1272" s="21">
        <f>Q1272-V1272</f>
        <v/>
      </c>
      <c r="Y1272" s="22">
        <f>IF(W1272&lt;0,0.9,LOOKUP(W1272,{0,1950001,3300001,6950001,9000001,18000001,40000001},{0.84895,0.7979,0.6958,0.66517,0.56307,0.4916,0.44055}))</f>
        <v/>
      </c>
      <c r="Z1272" s="22">
        <f>IF(X1272&lt;0,0.9,LOOKUP(X1272,{0,1950001,3300001,6950001,9000001,18000001,40000001},{0.84895,0.7979,0.6958,0.66517,0.56307,0.4916,0.44055}))</f>
        <v/>
      </c>
      <c r="AA1272" s="22">
        <f>IF(W1272&lt;0,0,CHOOSE(MATCH(W1272,{0,1950001,3300001,6950001,9000001},1),5.105/84.895,10.21/79.79,20.42/69.58,23.483/66.517,33.693/56.307))</f>
        <v/>
      </c>
      <c r="AB1272" s="21">
        <f>IF(C1272&lt;=2000,0,(MIN(C1272,ROUNDDOWN(F1272*0.3,0))-2000)*0.1)</f>
        <v/>
      </c>
      <c r="AC1272" s="21">
        <f>IF(C1272&lt;=2000,0,MIN((C1272-2000)*Y1272,(R1272+S1272)*0.2))</f>
        <v/>
      </c>
      <c r="AD1272" s="21">
        <f>IF(C1272&lt;=2000,0,MIN((C1272-2000)*Z1272,(T1272+U1272)*0.2))</f>
        <v/>
      </c>
      <c r="AE1272" s="21">
        <f>AC1272*AA1272</f>
        <v/>
      </c>
      <c r="AF1272" s="21">
        <f>ROUNDDOWN(R1272,-2)+ROUNDDOWN(S1272,-2)</f>
        <v/>
      </c>
      <c r="AG1272" s="21">
        <f>ROUNDDOWN(MAX(0,R1272-(AB1272+AC1272+AE1272)*0.6),-2)+ROUNDDOWN(MAX(0,S1272-(AB1272+AC1272+AE1272)*0.4),-2)</f>
        <v/>
      </c>
      <c r="AH1272" s="21">
        <f>ROUNDDOWN(MAX(0,T1272-(AB1272+AD1272)*0.6),-2)+ROUNDDOWN(MAX(0,U1272-(AB1272+AD1272)*0.4),-2)</f>
        <v/>
      </c>
      <c r="AI1272" s="21">
        <f>ROUNDDOWN(T1272,-2)+ROUNDDOWN(U1272,-2)</f>
        <v/>
      </c>
      <c r="AJ1272" s="21">
        <f>M1272+AF1272</f>
        <v/>
      </c>
      <c r="AK1272" s="21">
        <f>M1272+AG1272</f>
        <v/>
      </c>
      <c r="AL1272" s="21">
        <f>N1272+AH1272</f>
        <v/>
      </c>
      <c r="AM1272" s="21">
        <f>O1272+AI1272</f>
        <v/>
      </c>
      <c r="AN1272" s="21">
        <f>N1272+AI1272</f>
        <v/>
      </c>
      <c r="AO1272" s="21">
        <f>ROUNDDOWN((R1272+S1272)*0.2/Y1272+2000,0)</f>
        <v/>
      </c>
      <c r="AP1272" s="21">
        <f>ROUNDDOWN((T1272+U1272)*0.2/Z1272+2000,0)</f>
        <v/>
      </c>
      <c r="AQ1272" s="21">
        <f>AL1272-AK1272</f>
        <v/>
      </c>
      <c r="AR1272" s="21">
        <f>AM1272-AK1272</f>
        <v/>
      </c>
      <c r="AS1272" s="21">
        <f>AM1272-AL1272</f>
        <v/>
      </c>
      <c r="AT1272" s="21">
        <f>AK1272+C1272-AJ1272</f>
        <v/>
      </c>
      <c r="AU1272" s="21">
        <f>AL1272+C1272-AM1272</f>
        <v/>
      </c>
      <c r="AV1272" s="21">
        <f>AN1272+C1272-AM1272</f>
        <v/>
      </c>
    </row>
    <row r="1273">
      <c r="A1273" t="inlineStr">
        <is>
          <t>医療費の境目</t>
        </is>
      </c>
      <c r="B1273" s="21">
        <f>'3_医療費の境目'!$B$3</f>
        <v/>
      </c>
      <c r="C1273" s="21">
        <f>IF('3_医療費の境目'!$B$4="",AO1273,'3_医療費の境目'!$B$4)</f>
        <v/>
      </c>
      <c r="D1273" s="21">
        <f>'3_医療費の境目'!D1273</f>
        <v/>
      </c>
      <c r="E1273" s="21">
        <f>ROUND(MIN(B1273/12,650000)*12*0.0915+MIN(B1273/12,1390000)*12*(0.0504+0)+B1273*0.005,0)</f>
        <v/>
      </c>
      <c r="F1273" s="21">
        <f>IF(B1273&lt;741000,0,IF(B1273&lt;2191000,B1273-740000,IF(B1273&lt;2193000,1451000,IF(B1273&lt;2196000,1453000,IF(B1273&lt;2200000,1456000,IF(B1273&lt;3600000,ROUND(ROUNDDOWN(B1273/4,-3)*2.8,0)-80000,IF(B1273&lt;6600000,ROUND(ROUNDDOWN(B1273/4,-3)*3.2,0)-440000,IF(B1273&lt;8500000,ROUNDDOWN(B1273*0.9,0)-1100000,B1273-1950000))))))))</f>
        <v/>
      </c>
      <c r="G1273" s="21">
        <f>IF(F1273&gt;23500000,NA(),IF(F1273&lt;=4890000,1040000,IF(F1273&lt;=6550000,670000,620000)))</f>
        <v/>
      </c>
      <c r="H1273" s="21">
        <f>IF(D1273&lt;=0,0,MAX(0,MIN(2000000,D1273-MIN(100000,ROUNDDOWN(F1273*0.05,0)))))</f>
        <v/>
      </c>
      <c r="I1273" s="21">
        <f>IF(C1273&lt;=2000,0,MIN(C1273,ROUNDDOWN(F1273*0.4,0))-2000)</f>
        <v/>
      </c>
      <c r="J1273" s="21">
        <f>MAX(0,ROUNDDOWN(F1273-E1273-G1273,-3))</f>
        <v/>
      </c>
      <c r="K1273" s="21">
        <f>MAX(0,ROUNDDOWN(F1273-E1273-G1273-H1273-I1273,-3))</f>
        <v/>
      </c>
      <c r="L1273" s="21">
        <f>MAX(0,ROUNDDOWN(F1273-E1273-G1273-H1273,-3))</f>
        <v/>
      </c>
      <c r="M1273" s="21">
        <f>IF(J1273&lt;=0,0,ROUNDDOWN((J1273*LOOKUP(J1273,{0,1950001,3300001,6950001,9000001,18000001,40000001},{0.05,0.1,0.2,0.23,0.33,0.4,0.45})-LOOKUP(J1273,{0,1950001,3300001,6950001,9000001,18000001,40000001},{0,97500,427500,636000,1536000,2796000,4796000}))*1.021,-2))</f>
        <v/>
      </c>
      <c r="N1273" s="21">
        <f>IF(K1273&lt;=0,0,ROUNDDOWN((K1273*LOOKUP(K1273,{0,1950001,3300001,6950001,9000001,18000001,40000001},{0.05,0.1,0.2,0.23,0.33,0.4,0.45})-LOOKUP(K1273,{0,1950001,3300001,6950001,9000001,18000001,40000001},{0,97500,427500,636000,1536000,2796000,4796000}))*1.021,-2))</f>
        <v/>
      </c>
      <c r="O1273" s="21">
        <f>IF(L1273&lt;=0,0,ROUNDDOWN((L1273*LOOKUP(L1273,{0,1950001,3300001,6950001,9000001,18000001,40000001},{0.05,0.1,0.2,0.23,0.33,0.4,0.45})-LOOKUP(L1273,{0,1950001,3300001,6950001,9000001,18000001,40000001},{0,97500,427500,636000,1536000,2796000,4796000}))*1.021,-2))</f>
        <v/>
      </c>
      <c r="P1273" s="21">
        <f>MAX(0,ROUNDDOWN(F1273-E1273-430000,-3))</f>
        <v/>
      </c>
      <c r="Q1273" s="21">
        <f>MAX(0,ROUNDDOWN(F1273-E1273-430000-H1273,-3))</f>
        <v/>
      </c>
      <c r="R1273" s="21">
        <f>IF(F1273&lt;=450000,0,MAX(0,P1273*0.06-MIN(50000,P1273)*0.03))</f>
        <v/>
      </c>
      <c r="S1273" s="21">
        <f>IF(F1273&lt;=450000,0,MAX(0,P1273*0.04-MIN(50000,P1273)*0.02))</f>
        <v/>
      </c>
      <c r="T1273" s="21">
        <f>IF(F1273&lt;=450000,0,MAX(0,Q1273*0.06-MIN(50000,Q1273)*0.03))</f>
        <v/>
      </c>
      <c r="U1273" s="21">
        <f>IF(F1273&lt;=450000,0,MAX(0,Q1273*0.04-MIN(50000,Q1273)*0.02))</f>
        <v/>
      </c>
      <c r="V1273" s="21">
        <f>50000+MAX(0,G1273-480000)</f>
        <v/>
      </c>
      <c r="W1273" s="21">
        <f>P1273-V1273</f>
        <v/>
      </c>
      <c r="X1273" s="21">
        <f>Q1273-V1273</f>
        <v/>
      </c>
      <c r="Y1273" s="22">
        <f>IF(W1273&lt;0,0.9,LOOKUP(W1273,{0,1950001,3300001,6950001,9000001,18000001,40000001},{0.84895,0.7979,0.6958,0.66517,0.56307,0.4916,0.44055}))</f>
        <v/>
      </c>
      <c r="Z1273" s="22">
        <f>IF(X1273&lt;0,0.9,LOOKUP(X1273,{0,1950001,3300001,6950001,9000001,18000001,40000001},{0.84895,0.7979,0.6958,0.66517,0.56307,0.4916,0.44055}))</f>
        <v/>
      </c>
      <c r="AA1273" s="22">
        <f>IF(W1273&lt;0,0,CHOOSE(MATCH(W1273,{0,1950001,3300001,6950001,9000001},1),5.105/84.895,10.21/79.79,20.42/69.58,23.483/66.517,33.693/56.307))</f>
        <v/>
      </c>
      <c r="AB1273" s="21">
        <f>IF(C1273&lt;=2000,0,(MIN(C1273,ROUNDDOWN(F1273*0.3,0))-2000)*0.1)</f>
        <v/>
      </c>
      <c r="AC1273" s="21">
        <f>IF(C1273&lt;=2000,0,MIN((C1273-2000)*Y1273,(R1273+S1273)*0.2))</f>
        <v/>
      </c>
      <c r="AD1273" s="21">
        <f>IF(C1273&lt;=2000,0,MIN((C1273-2000)*Z1273,(T1273+U1273)*0.2))</f>
        <v/>
      </c>
      <c r="AE1273" s="21">
        <f>AC1273*AA1273</f>
        <v/>
      </c>
      <c r="AF1273" s="21">
        <f>ROUNDDOWN(R1273,-2)+ROUNDDOWN(S1273,-2)</f>
        <v/>
      </c>
      <c r="AG1273" s="21">
        <f>ROUNDDOWN(MAX(0,R1273-(AB1273+AC1273+AE1273)*0.6),-2)+ROUNDDOWN(MAX(0,S1273-(AB1273+AC1273+AE1273)*0.4),-2)</f>
        <v/>
      </c>
      <c r="AH1273" s="21">
        <f>ROUNDDOWN(MAX(0,T1273-(AB1273+AD1273)*0.6),-2)+ROUNDDOWN(MAX(0,U1273-(AB1273+AD1273)*0.4),-2)</f>
        <v/>
      </c>
      <c r="AI1273" s="21">
        <f>ROUNDDOWN(T1273,-2)+ROUNDDOWN(U1273,-2)</f>
        <v/>
      </c>
      <c r="AJ1273" s="21">
        <f>M1273+AF1273</f>
        <v/>
      </c>
      <c r="AK1273" s="21">
        <f>M1273+AG1273</f>
        <v/>
      </c>
      <c r="AL1273" s="21">
        <f>N1273+AH1273</f>
        <v/>
      </c>
      <c r="AM1273" s="21">
        <f>O1273+AI1273</f>
        <v/>
      </c>
      <c r="AN1273" s="21">
        <f>N1273+AI1273</f>
        <v/>
      </c>
      <c r="AO1273" s="21">
        <f>ROUNDDOWN((R1273+S1273)*0.2/Y1273+2000,0)</f>
        <v/>
      </c>
      <c r="AP1273" s="21">
        <f>ROUNDDOWN((T1273+U1273)*0.2/Z1273+2000,0)</f>
        <v/>
      </c>
      <c r="AQ1273" s="21">
        <f>AL1273-AK1273</f>
        <v/>
      </c>
      <c r="AR1273" s="21">
        <f>AM1273-AK1273</f>
        <v/>
      </c>
      <c r="AS1273" s="21">
        <f>AM1273-AL1273</f>
        <v/>
      </c>
      <c r="AT1273" s="21">
        <f>AK1273+C1273-AJ1273</f>
        <v/>
      </c>
      <c r="AU1273" s="21">
        <f>AL1273+C1273-AM1273</f>
        <v/>
      </c>
      <c r="AV1273" s="21">
        <f>AN1273+C1273-AM1273</f>
        <v/>
      </c>
    </row>
    <row r="1274">
      <c r="A1274" t="inlineStr">
        <is>
          <t>医療費の境目</t>
        </is>
      </c>
      <c r="B1274" s="21">
        <f>'3_医療費の境目'!$B$3</f>
        <v/>
      </c>
      <c r="C1274" s="21">
        <f>IF('3_医療費の境目'!$B$4="",AO1274,'3_医療費の境目'!$B$4)</f>
        <v/>
      </c>
      <c r="D1274" s="21">
        <f>'3_医療費の境目'!D1274</f>
        <v/>
      </c>
      <c r="E1274" s="21">
        <f>ROUND(MIN(B1274/12,650000)*12*0.0915+MIN(B1274/12,1390000)*12*(0.0504+0)+B1274*0.005,0)</f>
        <v/>
      </c>
      <c r="F1274" s="21">
        <f>IF(B1274&lt;741000,0,IF(B1274&lt;2191000,B1274-740000,IF(B1274&lt;2193000,1451000,IF(B1274&lt;2196000,1453000,IF(B1274&lt;2200000,1456000,IF(B1274&lt;3600000,ROUND(ROUNDDOWN(B1274/4,-3)*2.8,0)-80000,IF(B1274&lt;6600000,ROUND(ROUNDDOWN(B1274/4,-3)*3.2,0)-440000,IF(B1274&lt;8500000,ROUNDDOWN(B1274*0.9,0)-1100000,B1274-1950000))))))))</f>
        <v/>
      </c>
      <c r="G1274" s="21">
        <f>IF(F1274&gt;23500000,NA(),IF(F1274&lt;=4890000,1040000,IF(F1274&lt;=6550000,670000,620000)))</f>
        <v/>
      </c>
      <c r="H1274" s="21">
        <f>IF(D1274&lt;=0,0,MAX(0,MIN(2000000,D1274-MIN(100000,ROUNDDOWN(F1274*0.05,0)))))</f>
        <v/>
      </c>
      <c r="I1274" s="21">
        <f>IF(C1274&lt;=2000,0,MIN(C1274,ROUNDDOWN(F1274*0.4,0))-2000)</f>
        <v/>
      </c>
      <c r="J1274" s="21">
        <f>MAX(0,ROUNDDOWN(F1274-E1274-G1274,-3))</f>
        <v/>
      </c>
      <c r="K1274" s="21">
        <f>MAX(0,ROUNDDOWN(F1274-E1274-G1274-H1274-I1274,-3))</f>
        <v/>
      </c>
      <c r="L1274" s="21">
        <f>MAX(0,ROUNDDOWN(F1274-E1274-G1274-H1274,-3))</f>
        <v/>
      </c>
      <c r="M1274" s="21">
        <f>IF(J1274&lt;=0,0,ROUNDDOWN((J1274*LOOKUP(J1274,{0,1950001,3300001,6950001,9000001,18000001,40000001},{0.05,0.1,0.2,0.23,0.33,0.4,0.45})-LOOKUP(J1274,{0,1950001,3300001,6950001,9000001,18000001,40000001},{0,97500,427500,636000,1536000,2796000,4796000}))*1.021,-2))</f>
        <v/>
      </c>
      <c r="N1274" s="21">
        <f>IF(K1274&lt;=0,0,ROUNDDOWN((K1274*LOOKUP(K1274,{0,1950001,3300001,6950001,9000001,18000001,40000001},{0.05,0.1,0.2,0.23,0.33,0.4,0.45})-LOOKUP(K1274,{0,1950001,3300001,6950001,9000001,18000001,40000001},{0,97500,427500,636000,1536000,2796000,4796000}))*1.021,-2))</f>
        <v/>
      </c>
      <c r="O1274" s="21">
        <f>IF(L1274&lt;=0,0,ROUNDDOWN((L1274*LOOKUP(L1274,{0,1950001,3300001,6950001,9000001,18000001,40000001},{0.05,0.1,0.2,0.23,0.33,0.4,0.45})-LOOKUP(L1274,{0,1950001,3300001,6950001,9000001,18000001,40000001},{0,97500,427500,636000,1536000,2796000,4796000}))*1.021,-2))</f>
        <v/>
      </c>
      <c r="P1274" s="21">
        <f>MAX(0,ROUNDDOWN(F1274-E1274-430000,-3))</f>
        <v/>
      </c>
      <c r="Q1274" s="21">
        <f>MAX(0,ROUNDDOWN(F1274-E1274-430000-H1274,-3))</f>
        <v/>
      </c>
      <c r="R1274" s="21">
        <f>IF(F1274&lt;=450000,0,MAX(0,P1274*0.06-MIN(50000,P1274)*0.03))</f>
        <v/>
      </c>
      <c r="S1274" s="21">
        <f>IF(F1274&lt;=450000,0,MAX(0,P1274*0.04-MIN(50000,P1274)*0.02))</f>
        <v/>
      </c>
      <c r="T1274" s="21">
        <f>IF(F1274&lt;=450000,0,MAX(0,Q1274*0.06-MIN(50000,Q1274)*0.03))</f>
        <v/>
      </c>
      <c r="U1274" s="21">
        <f>IF(F1274&lt;=450000,0,MAX(0,Q1274*0.04-MIN(50000,Q1274)*0.02))</f>
        <v/>
      </c>
      <c r="V1274" s="21">
        <f>50000+MAX(0,G1274-480000)</f>
        <v/>
      </c>
      <c r="W1274" s="21">
        <f>P1274-V1274</f>
        <v/>
      </c>
      <c r="X1274" s="21">
        <f>Q1274-V1274</f>
        <v/>
      </c>
      <c r="Y1274" s="22">
        <f>IF(W1274&lt;0,0.9,LOOKUP(W1274,{0,1950001,3300001,6950001,9000001,18000001,40000001},{0.84895,0.7979,0.6958,0.66517,0.56307,0.4916,0.44055}))</f>
        <v/>
      </c>
      <c r="Z1274" s="22">
        <f>IF(X1274&lt;0,0.9,LOOKUP(X1274,{0,1950001,3300001,6950001,9000001,18000001,40000001},{0.84895,0.7979,0.6958,0.66517,0.56307,0.4916,0.44055}))</f>
        <v/>
      </c>
      <c r="AA1274" s="22">
        <f>IF(W1274&lt;0,0,CHOOSE(MATCH(W1274,{0,1950001,3300001,6950001,9000001},1),5.105/84.895,10.21/79.79,20.42/69.58,23.483/66.517,33.693/56.307))</f>
        <v/>
      </c>
      <c r="AB1274" s="21">
        <f>IF(C1274&lt;=2000,0,(MIN(C1274,ROUNDDOWN(F1274*0.3,0))-2000)*0.1)</f>
        <v/>
      </c>
      <c r="AC1274" s="21">
        <f>IF(C1274&lt;=2000,0,MIN((C1274-2000)*Y1274,(R1274+S1274)*0.2))</f>
        <v/>
      </c>
      <c r="AD1274" s="21">
        <f>IF(C1274&lt;=2000,0,MIN((C1274-2000)*Z1274,(T1274+U1274)*0.2))</f>
        <v/>
      </c>
      <c r="AE1274" s="21">
        <f>AC1274*AA1274</f>
        <v/>
      </c>
      <c r="AF1274" s="21">
        <f>ROUNDDOWN(R1274,-2)+ROUNDDOWN(S1274,-2)</f>
        <v/>
      </c>
      <c r="AG1274" s="21">
        <f>ROUNDDOWN(MAX(0,R1274-(AB1274+AC1274+AE1274)*0.6),-2)+ROUNDDOWN(MAX(0,S1274-(AB1274+AC1274+AE1274)*0.4),-2)</f>
        <v/>
      </c>
      <c r="AH1274" s="21">
        <f>ROUNDDOWN(MAX(0,T1274-(AB1274+AD1274)*0.6),-2)+ROUNDDOWN(MAX(0,U1274-(AB1274+AD1274)*0.4),-2)</f>
        <v/>
      </c>
      <c r="AI1274" s="21">
        <f>ROUNDDOWN(T1274,-2)+ROUNDDOWN(U1274,-2)</f>
        <v/>
      </c>
      <c r="AJ1274" s="21">
        <f>M1274+AF1274</f>
        <v/>
      </c>
      <c r="AK1274" s="21">
        <f>M1274+AG1274</f>
        <v/>
      </c>
      <c r="AL1274" s="21">
        <f>N1274+AH1274</f>
        <v/>
      </c>
      <c r="AM1274" s="21">
        <f>O1274+AI1274</f>
        <v/>
      </c>
      <c r="AN1274" s="21">
        <f>N1274+AI1274</f>
        <v/>
      </c>
      <c r="AO1274" s="21">
        <f>ROUNDDOWN((R1274+S1274)*0.2/Y1274+2000,0)</f>
        <v/>
      </c>
      <c r="AP1274" s="21">
        <f>ROUNDDOWN((T1274+U1274)*0.2/Z1274+2000,0)</f>
        <v/>
      </c>
      <c r="AQ1274" s="21">
        <f>AL1274-AK1274</f>
        <v/>
      </c>
      <c r="AR1274" s="21">
        <f>AM1274-AK1274</f>
        <v/>
      </c>
      <c r="AS1274" s="21">
        <f>AM1274-AL1274</f>
        <v/>
      </c>
      <c r="AT1274" s="21">
        <f>AK1274+C1274-AJ1274</f>
        <v/>
      </c>
      <c r="AU1274" s="21">
        <f>AL1274+C1274-AM1274</f>
        <v/>
      </c>
      <c r="AV1274" s="21">
        <f>AN1274+C1274-AM1274</f>
        <v/>
      </c>
    </row>
    <row r="1275">
      <c r="A1275" t="inlineStr">
        <is>
          <t>医療費の境目</t>
        </is>
      </c>
      <c r="B1275" s="21">
        <f>'3_医療費の境目'!$B$3</f>
        <v/>
      </c>
      <c r="C1275" s="21">
        <f>IF('3_医療費の境目'!$B$4="",AO1275,'3_医療費の境目'!$B$4)</f>
        <v/>
      </c>
      <c r="D1275" s="21">
        <f>'3_医療費の境目'!D1275</f>
        <v/>
      </c>
      <c r="E1275" s="21">
        <f>ROUND(MIN(B1275/12,650000)*12*0.0915+MIN(B1275/12,1390000)*12*(0.0504+0)+B1275*0.005,0)</f>
        <v/>
      </c>
      <c r="F1275" s="21">
        <f>IF(B1275&lt;741000,0,IF(B1275&lt;2191000,B1275-740000,IF(B1275&lt;2193000,1451000,IF(B1275&lt;2196000,1453000,IF(B1275&lt;2200000,1456000,IF(B1275&lt;3600000,ROUND(ROUNDDOWN(B1275/4,-3)*2.8,0)-80000,IF(B1275&lt;6600000,ROUND(ROUNDDOWN(B1275/4,-3)*3.2,0)-440000,IF(B1275&lt;8500000,ROUNDDOWN(B1275*0.9,0)-1100000,B1275-1950000))))))))</f>
        <v/>
      </c>
      <c r="G1275" s="21">
        <f>IF(F1275&gt;23500000,NA(),IF(F1275&lt;=4890000,1040000,IF(F1275&lt;=6550000,670000,620000)))</f>
        <v/>
      </c>
      <c r="H1275" s="21">
        <f>IF(D1275&lt;=0,0,MAX(0,MIN(2000000,D1275-MIN(100000,ROUNDDOWN(F1275*0.05,0)))))</f>
        <v/>
      </c>
      <c r="I1275" s="21">
        <f>IF(C1275&lt;=2000,0,MIN(C1275,ROUNDDOWN(F1275*0.4,0))-2000)</f>
        <v/>
      </c>
      <c r="J1275" s="21">
        <f>MAX(0,ROUNDDOWN(F1275-E1275-G1275,-3))</f>
        <v/>
      </c>
      <c r="K1275" s="21">
        <f>MAX(0,ROUNDDOWN(F1275-E1275-G1275-H1275-I1275,-3))</f>
        <v/>
      </c>
      <c r="L1275" s="21">
        <f>MAX(0,ROUNDDOWN(F1275-E1275-G1275-H1275,-3))</f>
        <v/>
      </c>
      <c r="M1275" s="21">
        <f>IF(J1275&lt;=0,0,ROUNDDOWN((J1275*LOOKUP(J1275,{0,1950001,3300001,6950001,9000001,18000001,40000001},{0.05,0.1,0.2,0.23,0.33,0.4,0.45})-LOOKUP(J1275,{0,1950001,3300001,6950001,9000001,18000001,40000001},{0,97500,427500,636000,1536000,2796000,4796000}))*1.021,-2))</f>
        <v/>
      </c>
      <c r="N1275" s="21">
        <f>IF(K1275&lt;=0,0,ROUNDDOWN((K1275*LOOKUP(K1275,{0,1950001,3300001,6950001,9000001,18000001,40000001},{0.05,0.1,0.2,0.23,0.33,0.4,0.45})-LOOKUP(K1275,{0,1950001,3300001,6950001,9000001,18000001,40000001},{0,97500,427500,636000,1536000,2796000,4796000}))*1.021,-2))</f>
        <v/>
      </c>
      <c r="O1275" s="21">
        <f>IF(L1275&lt;=0,0,ROUNDDOWN((L1275*LOOKUP(L1275,{0,1950001,3300001,6950001,9000001,18000001,40000001},{0.05,0.1,0.2,0.23,0.33,0.4,0.45})-LOOKUP(L1275,{0,1950001,3300001,6950001,9000001,18000001,40000001},{0,97500,427500,636000,1536000,2796000,4796000}))*1.021,-2))</f>
        <v/>
      </c>
      <c r="P1275" s="21">
        <f>MAX(0,ROUNDDOWN(F1275-E1275-430000,-3))</f>
        <v/>
      </c>
      <c r="Q1275" s="21">
        <f>MAX(0,ROUNDDOWN(F1275-E1275-430000-H1275,-3))</f>
        <v/>
      </c>
      <c r="R1275" s="21">
        <f>IF(F1275&lt;=450000,0,MAX(0,P1275*0.06-MIN(50000,P1275)*0.03))</f>
        <v/>
      </c>
      <c r="S1275" s="21">
        <f>IF(F1275&lt;=450000,0,MAX(0,P1275*0.04-MIN(50000,P1275)*0.02))</f>
        <v/>
      </c>
      <c r="T1275" s="21">
        <f>IF(F1275&lt;=450000,0,MAX(0,Q1275*0.06-MIN(50000,Q1275)*0.03))</f>
        <v/>
      </c>
      <c r="U1275" s="21">
        <f>IF(F1275&lt;=450000,0,MAX(0,Q1275*0.04-MIN(50000,Q1275)*0.02))</f>
        <v/>
      </c>
      <c r="V1275" s="21">
        <f>50000+MAX(0,G1275-480000)</f>
        <v/>
      </c>
      <c r="W1275" s="21">
        <f>P1275-V1275</f>
        <v/>
      </c>
      <c r="X1275" s="21">
        <f>Q1275-V1275</f>
        <v/>
      </c>
      <c r="Y1275" s="22">
        <f>IF(W1275&lt;0,0.9,LOOKUP(W1275,{0,1950001,3300001,6950001,9000001,18000001,40000001},{0.84895,0.7979,0.6958,0.66517,0.56307,0.4916,0.44055}))</f>
        <v/>
      </c>
      <c r="Z1275" s="22">
        <f>IF(X1275&lt;0,0.9,LOOKUP(X1275,{0,1950001,3300001,6950001,9000001,18000001,40000001},{0.84895,0.7979,0.6958,0.66517,0.56307,0.4916,0.44055}))</f>
        <v/>
      </c>
      <c r="AA1275" s="22">
        <f>IF(W1275&lt;0,0,CHOOSE(MATCH(W1275,{0,1950001,3300001,6950001,9000001},1),5.105/84.895,10.21/79.79,20.42/69.58,23.483/66.517,33.693/56.307))</f>
        <v/>
      </c>
      <c r="AB1275" s="21">
        <f>IF(C1275&lt;=2000,0,(MIN(C1275,ROUNDDOWN(F1275*0.3,0))-2000)*0.1)</f>
        <v/>
      </c>
      <c r="AC1275" s="21">
        <f>IF(C1275&lt;=2000,0,MIN((C1275-2000)*Y1275,(R1275+S1275)*0.2))</f>
        <v/>
      </c>
      <c r="AD1275" s="21">
        <f>IF(C1275&lt;=2000,0,MIN((C1275-2000)*Z1275,(T1275+U1275)*0.2))</f>
        <v/>
      </c>
      <c r="AE1275" s="21">
        <f>AC1275*AA1275</f>
        <v/>
      </c>
      <c r="AF1275" s="21">
        <f>ROUNDDOWN(R1275,-2)+ROUNDDOWN(S1275,-2)</f>
        <v/>
      </c>
      <c r="AG1275" s="21">
        <f>ROUNDDOWN(MAX(0,R1275-(AB1275+AC1275+AE1275)*0.6),-2)+ROUNDDOWN(MAX(0,S1275-(AB1275+AC1275+AE1275)*0.4),-2)</f>
        <v/>
      </c>
      <c r="AH1275" s="21">
        <f>ROUNDDOWN(MAX(0,T1275-(AB1275+AD1275)*0.6),-2)+ROUNDDOWN(MAX(0,U1275-(AB1275+AD1275)*0.4),-2)</f>
        <v/>
      </c>
      <c r="AI1275" s="21">
        <f>ROUNDDOWN(T1275,-2)+ROUNDDOWN(U1275,-2)</f>
        <v/>
      </c>
      <c r="AJ1275" s="21">
        <f>M1275+AF1275</f>
        <v/>
      </c>
      <c r="AK1275" s="21">
        <f>M1275+AG1275</f>
        <v/>
      </c>
      <c r="AL1275" s="21">
        <f>N1275+AH1275</f>
        <v/>
      </c>
      <c r="AM1275" s="21">
        <f>O1275+AI1275</f>
        <v/>
      </c>
      <c r="AN1275" s="21">
        <f>N1275+AI1275</f>
        <v/>
      </c>
      <c r="AO1275" s="21">
        <f>ROUNDDOWN((R1275+S1275)*0.2/Y1275+2000,0)</f>
        <v/>
      </c>
      <c r="AP1275" s="21">
        <f>ROUNDDOWN((T1275+U1275)*0.2/Z1275+2000,0)</f>
        <v/>
      </c>
      <c r="AQ1275" s="21">
        <f>AL1275-AK1275</f>
        <v/>
      </c>
      <c r="AR1275" s="21">
        <f>AM1275-AK1275</f>
        <v/>
      </c>
      <c r="AS1275" s="21">
        <f>AM1275-AL1275</f>
        <v/>
      </c>
      <c r="AT1275" s="21">
        <f>AK1275+C1275-AJ1275</f>
        <v/>
      </c>
      <c r="AU1275" s="21">
        <f>AL1275+C1275-AM1275</f>
        <v/>
      </c>
      <c r="AV1275" s="21">
        <f>AN1275+C1275-AM1275</f>
        <v/>
      </c>
    </row>
    <row r="1276">
      <c r="A1276" t="inlineStr">
        <is>
          <t>医療費の境目</t>
        </is>
      </c>
      <c r="B1276" s="21">
        <f>'3_医療費の境目'!$B$3</f>
        <v/>
      </c>
      <c r="C1276" s="21">
        <f>IF('3_医療費の境目'!$B$4="",AO1276,'3_医療費の境目'!$B$4)</f>
        <v/>
      </c>
      <c r="D1276" s="21">
        <f>'3_医療費の境目'!D1276</f>
        <v/>
      </c>
      <c r="E1276" s="21">
        <f>ROUND(MIN(B1276/12,650000)*12*0.0915+MIN(B1276/12,1390000)*12*(0.0504+0)+B1276*0.005,0)</f>
        <v/>
      </c>
      <c r="F1276" s="21">
        <f>IF(B1276&lt;741000,0,IF(B1276&lt;2191000,B1276-740000,IF(B1276&lt;2193000,1451000,IF(B1276&lt;2196000,1453000,IF(B1276&lt;2200000,1456000,IF(B1276&lt;3600000,ROUND(ROUNDDOWN(B1276/4,-3)*2.8,0)-80000,IF(B1276&lt;6600000,ROUND(ROUNDDOWN(B1276/4,-3)*3.2,0)-440000,IF(B1276&lt;8500000,ROUNDDOWN(B1276*0.9,0)-1100000,B1276-1950000))))))))</f>
        <v/>
      </c>
      <c r="G1276" s="21">
        <f>IF(F1276&gt;23500000,NA(),IF(F1276&lt;=4890000,1040000,IF(F1276&lt;=6550000,670000,620000)))</f>
        <v/>
      </c>
      <c r="H1276" s="21">
        <f>IF(D1276&lt;=0,0,MAX(0,MIN(2000000,D1276-MIN(100000,ROUNDDOWN(F1276*0.05,0)))))</f>
        <v/>
      </c>
      <c r="I1276" s="21">
        <f>IF(C1276&lt;=2000,0,MIN(C1276,ROUNDDOWN(F1276*0.4,0))-2000)</f>
        <v/>
      </c>
      <c r="J1276" s="21">
        <f>MAX(0,ROUNDDOWN(F1276-E1276-G1276,-3))</f>
        <v/>
      </c>
      <c r="K1276" s="21">
        <f>MAX(0,ROUNDDOWN(F1276-E1276-G1276-H1276-I1276,-3))</f>
        <v/>
      </c>
      <c r="L1276" s="21">
        <f>MAX(0,ROUNDDOWN(F1276-E1276-G1276-H1276,-3))</f>
        <v/>
      </c>
      <c r="M1276" s="21">
        <f>IF(J1276&lt;=0,0,ROUNDDOWN((J1276*LOOKUP(J1276,{0,1950001,3300001,6950001,9000001,18000001,40000001},{0.05,0.1,0.2,0.23,0.33,0.4,0.45})-LOOKUP(J1276,{0,1950001,3300001,6950001,9000001,18000001,40000001},{0,97500,427500,636000,1536000,2796000,4796000}))*1.021,-2))</f>
        <v/>
      </c>
      <c r="N1276" s="21">
        <f>IF(K1276&lt;=0,0,ROUNDDOWN((K1276*LOOKUP(K1276,{0,1950001,3300001,6950001,9000001,18000001,40000001},{0.05,0.1,0.2,0.23,0.33,0.4,0.45})-LOOKUP(K1276,{0,1950001,3300001,6950001,9000001,18000001,40000001},{0,97500,427500,636000,1536000,2796000,4796000}))*1.021,-2))</f>
        <v/>
      </c>
      <c r="O1276" s="21">
        <f>IF(L1276&lt;=0,0,ROUNDDOWN((L1276*LOOKUP(L1276,{0,1950001,3300001,6950001,9000001,18000001,40000001},{0.05,0.1,0.2,0.23,0.33,0.4,0.45})-LOOKUP(L1276,{0,1950001,3300001,6950001,9000001,18000001,40000001},{0,97500,427500,636000,1536000,2796000,4796000}))*1.021,-2))</f>
        <v/>
      </c>
      <c r="P1276" s="21">
        <f>MAX(0,ROUNDDOWN(F1276-E1276-430000,-3))</f>
        <v/>
      </c>
      <c r="Q1276" s="21">
        <f>MAX(0,ROUNDDOWN(F1276-E1276-430000-H1276,-3))</f>
        <v/>
      </c>
      <c r="R1276" s="21">
        <f>IF(F1276&lt;=450000,0,MAX(0,P1276*0.06-MIN(50000,P1276)*0.03))</f>
        <v/>
      </c>
      <c r="S1276" s="21">
        <f>IF(F1276&lt;=450000,0,MAX(0,P1276*0.04-MIN(50000,P1276)*0.02))</f>
        <v/>
      </c>
      <c r="T1276" s="21">
        <f>IF(F1276&lt;=450000,0,MAX(0,Q1276*0.06-MIN(50000,Q1276)*0.03))</f>
        <v/>
      </c>
      <c r="U1276" s="21">
        <f>IF(F1276&lt;=450000,0,MAX(0,Q1276*0.04-MIN(50000,Q1276)*0.02))</f>
        <v/>
      </c>
      <c r="V1276" s="21">
        <f>50000+MAX(0,G1276-480000)</f>
        <v/>
      </c>
      <c r="W1276" s="21">
        <f>P1276-V1276</f>
        <v/>
      </c>
      <c r="X1276" s="21">
        <f>Q1276-V1276</f>
        <v/>
      </c>
      <c r="Y1276" s="22">
        <f>IF(W1276&lt;0,0.9,LOOKUP(W1276,{0,1950001,3300001,6950001,9000001,18000001,40000001},{0.84895,0.7979,0.6958,0.66517,0.56307,0.4916,0.44055}))</f>
        <v/>
      </c>
      <c r="Z1276" s="22">
        <f>IF(X1276&lt;0,0.9,LOOKUP(X1276,{0,1950001,3300001,6950001,9000001,18000001,40000001},{0.84895,0.7979,0.6958,0.66517,0.56307,0.4916,0.44055}))</f>
        <v/>
      </c>
      <c r="AA1276" s="22">
        <f>IF(W1276&lt;0,0,CHOOSE(MATCH(W1276,{0,1950001,3300001,6950001,9000001},1),5.105/84.895,10.21/79.79,20.42/69.58,23.483/66.517,33.693/56.307))</f>
        <v/>
      </c>
      <c r="AB1276" s="21">
        <f>IF(C1276&lt;=2000,0,(MIN(C1276,ROUNDDOWN(F1276*0.3,0))-2000)*0.1)</f>
        <v/>
      </c>
      <c r="AC1276" s="21">
        <f>IF(C1276&lt;=2000,0,MIN((C1276-2000)*Y1276,(R1276+S1276)*0.2))</f>
        <v/>
      </c>
      <c r="AD1276" s="21">
        <f>IF(C1276&lt;=2000,0,MIN((C1276-2000)*Z1276,(T1276+U1276)*0.2))</f>
        <v/>
      </c>
      <c r="AE1276" s="21">
        <f>AC1276*AA1276</f>
        <v/>
      </c>
      <c r="AF1276" s="21">
        <f>ROUNDDOWN(R1276,-2)+ROUNDDOWN(S1276,-2)</f>
        <v/>
      </c>
      <c r="AG1276" s="21">
        <f>ROUNDDOWN(MAX(0,R1276-(AB1276+AC1276+AE1276)*0.6),-2)+ROUNDDOWN(MAX(0,S1276-(AB1276+AC1276+AE1276)*0.4),-2)</f>
        <v/>
      </c>
      <c r="AH1276" s="21">
        <f>ROUNDDOWN(MAX(0,T1276-(AB1276+AD1276)*0.6),-2)+ROUNDDOWN(MAX(0,U1276-(AB1276+AD1276)*0.4),-2)</f>
        <v/>
      </c>
      <c r="AI1276" s="21">
        <f>ROUNDDOWN(T1276,-2)+ROUNDDOWN(U1276,-2)</f>
        <v/>
      </c>
      <c r="AJ1276" s="21">
        <f>M1276+AF1276</f>
        <v/>
      </c>
      <c r="AK1276" s="21">
        <f>M1276+AG1276</f>
        <v/>
      </c>
      <c r="AL1276" s="21">
        <f>N1276+AH1276</f>
        <v/>
      </c>
      <c r="AM1276" s="21">
        <f>O1276+AI1276</f>
        <v/>
      </c>
      <c r="AN1276" s="21">
        <f>N1276+AI1276</f>
        <v/>
      </c>
      <c r="AO1276" s="21">
        <f>ROUNDDOWN((R1276+S1276)*0.2/Y1276+2000,0)</f>
        <v/>
      </c>
      <c r="AP1276" s="21">
        <f>ROUNDDOWN((T1276+U1276)*0.2/Z1276+2000,0)</f>
        <v/>
      </c>
      <c r="AQ1276" s="21">
        <f>AL1276-AK1276</f>
        <v/>
      </c>
      <c r="AR1276" s="21">
        <f>AM1276-AK1276</f>
        <v/>
      </c>
      <c r="AS1276" s="21">
        <f>AM1276-AL1276</f>
        <v/>
      </c>
      <c r="AT1276" s="21">
        <f>AK1276+C1276-AJ1276</f>
        <v/>
      </c>
      <c r="AU1276" s="21">
        <f>AL1276+C1276-AM1276</f>
        <v/>
      </c>
      <c r="AV1276" s="21">
        <f>AN1276+C1276-AM1276</f>
        <v/>
      </c>
    </row>
    <row r="1277">
      <c r="A1277" t="inlineStr">
        <is>
          <t>医療費の境目</t>
        </is>
      </c>
      <c r="B1277" s="21">
        <f>'3_医療費の境目'!$B$3</f>
        <v/>
      </c>
      <c r="C1277" s="21">
        <f>IF('3_医療費の境目'!$B$4="",AO1277,'3_医療費の境目'!$B$4)</f>
        <v/>
      </c>
      <c r="D1277" s="21">
        <f>'3_医療費の境目'!D1277</f>
        <v/>
      </c>
      <c r="E1277" s="21">
        <f>ROUND(MIN(B1277/12,650000)*12*0.0915+MIN(B1277/12,1390000)*12*(0.0504+0)+B1277*0.005,0)</f>
        <v/>
      </c>
      <c r="F1277" s="21">
        <f>IF(B1277&lt;741000,0,IF(B1277&lt;2191000,B1277-740000,IF(B1277&lt;2193000,1451000,IF(B1277&lt;2196000,1453000,IF(B1277&lt;2200000,1456000,IF(B1277&lt;3600000,ROUND(ROUNDDOWN(B1277/4,-3)*2.8,0)-80000,IF(B1277&lt;6600000,ROUND(ROUNDDOWN(B1277/4,-3)*3.2,0)-440000,IF(B1277&lt;8500000,ROUNDDOWN(B1277*0.9,0)-1100000,B1277-1950000))))))))</f>
        <v/>
      </c>
      <c r="G1277" s="21">
        <f>IF(F1277&gt;23500000,NA(),IF(F1277&lt;=4890000,1040000,IF(F1277&lt;=6550000,670000,620000)))</f>
        <v/>
      </c>
      <c r="H1277" s="21">
        <f>IF(D1277&lt;=0,0,MAX(0,MIN(2000000,D1277-MIN(100000,ROUNDDOWN(F1277*0.05,0)))))</f>
        <v/>
      </c>
      <c r="I1277" s="21">
        <f>IF(C1277&lt;=2000,0,MIN(C1277,ROUNDDOWN(F1277*0.4,0))-2000)</f>
        <v/>
      </c>
      <c r="J1277" s="21">
        <f>MAX(0,ROUNDDOWN(F1277-E1277-G1277,-3))</f>
        <v/>
      </c>
      <c r="K1277" s="21">
        <f>MAX(0,ROUNDDOWN(F1277-E1277-G1277-H1277-I1277,-3))</f>
        <v/>
      </c>
      <c r="L1277" s="21">
        <f>MAX(0,ROUNDDOWN(F1277-E1277-G1277-H1277,-3))</f>
        <v/>
      </c>
      <c r="M1277" s="21">
        <f>IF(J1277&lt;=0,0,ROUNDDOWN((J1277*LOOKUP(J1277,{0,1950001,3300001,6950001,9000001,18000001,40000001},{0.05,0.1,0.2,0.23,0.33,0.4,0.45})-LOOKUP(J1277,{0,1950001,3300001,6950001,9000001,18000001,40000001},{0,97500,427500,636000,1536000,2796000,4796000}))*1.021,-2))</f>
        <v/>
      </c>
      <c r="N1277" s="21">
        <f>IF(K1277&lt;=0,0,ROUNDDOWN((K1277*LOOKUP(K1277,{0,1950001,3300001,6950001,9000001,18000001,40000001},{0.05,0.1,0.2,0.23,0.33,0.4,0.45})-LOOKUP(K1277,{0,1950001,3300001,6950001,9000001,18000001,40000001},{0,97500,427500,636000,1536000,2796000,4796000}))*1.021,-2))</f>
        <v/>
      </c>
      <c r="O1277" s="21">
        <f>IF(L1277&lt;=0,0,ROUNDDOWN((L1277*LOOKUP(L1277,{0,1950001,3300001,6950001,9000001,18000001,40000001},{0.05,0.1,0.2,0.23,0.33,0.4,0.45})-LOOKUP(L1277,{0,1950001,3300001,6950001,9000001,18000001,40000001},{0,97500,427500,636000,1536000,2796000,4796000}))*1.021,-2))</f>
        <v/>
      </c>
      <c r="P1277" s="21">
        <f>MAX(0,ROUNDDOWN(F1277-E1277-430000,-3))</f>
        <v/>
      </c>
      <c r="Q1277" s="21">
        <f>MAX(0,ROUNDDOWN(F1277-E1277-430000-H1277,-3))</f>
        <v/>
      </c>
      <c r="R1277" s="21">
        <f>IF(F1277&lt;=450000,0,MAX(0,P1277*0.06-MIN(50000,P1277)*0.03))</f>
        <v/>
      </c>
      <c r="S1277" s="21">
        <f>IF(F1277&lt;=450000,0,MAX(0,P1277*0.04-MIN(50000,P1277)*0.02))</f>
        <v/>
      </c>
      <c r="T1277" s="21">
        <f>IF(F1277&lt;=450000,0,MAX(0,Q1277*0.06-MIN(50000,Q1277)*0.03))</f>
        <v/>
      </c>
      <c r="U1277" s="21">
        <f>IF(F1277&lt;=450000,0,MAX(0,Q1277*0.04-MIN(50000,Q1277)*0.02))</f>
        <v/>
      </c>
      <c r="V1277" s="21">
        <f>50000+MAX(0,G1277-480000)</f>
        <v/>
      </c>
      <c r="W1277" s="21">
        <f>P1277-V1277</f>
        <v/>
      </c>
      <c r="X1277" s="21">
        <f>Q1277-V1277</f>
        <v/>
      </c>
      <c r="Y1277" s="22">
        <f>IF(W1277&lt;0,0.9,LOOKUP(W1277,{0,1950001,3300001,6950001,9000001,18000001,40000001},{0.84895,0.7979,0.6958,0.66517,0.56307,0.4916,0.44055}))</f>
        <v/>
      </c>
      <c r="Z1277" s="22">
        <f>IF(X1277&lt;0,0.9,LOOKUP(X1277,{0,1950001,3300001,6950001,9000001,18000001,40000001},{0.84895,0.7979,0.6958,0.66517,0.56307,0.4916,0.44055}))</f>
        <v/>
      </c>
      <c r="AA1277" s="22">
        <f>IF(W1277&lt;0,0,CHOOSE(MATCH(W1277,{0,1950001,3300001,6950001,9000001},1),5.105/84.895,10.21/79.79,20.42/69.58,23.483/66.517,33.693/56.307))</f>
        <v/>
      </c>
      <c r="AB1277" s="21">
        <f>IF(C1277&lt;=2000,0,(MIN(C1277,ROUNDDOWN(F1277*0.3,0))-2000)*0.1)</f>
        <v/>
      </c>
      <c r="AC1277" s="21">
        <f>IF(C1277&lt;=2000,0,MIN((C1277-2000)*Y1277,(R1277+S1277)*0.2))</f>
        <v/>
      </c>
      <c r="AD1277" s="21">
        <f>IF(C1277&lt;=2000,0,MIN((C1277-2000)*Z1277,(T1277+U1277)*0.2))</f>
        <v/>
      </c>
      <c r="AE1277" s="21">
        <f>AC1277*AA1277</f>
        <v/>
      </c>
      <c r="AF1277" s="21">
        <f>ROUNDDOWN(R1277,-2)+ROUNDDOWN(S1277,-2)</f>
        <v/>
      </c>
      <c r="AG1277" s="21">
        <f>ROUNDDOWN(MAX(0,R1277-(AB1277+AC1277+AE1277)*0.6),-2)+ROUNDDOWN(MAX(0,S1277-(AB1277+AC1277+AE1277)*0.4),-2)</f>
        <v/>
      </c>
      <c r="AH1277" s="21">
        <f>ROUNDDOWN(MAX(0,T1277-(AB1277+AD1277)*0.6),-2)+ROUNDDOWN(MAX(0,U1277-(AB1277+AD1277)*0.4),-2)</f>
        <v/>
      </c>
      <c r="AI1277" s="21">
        <f>ROUNDDOWN(T1277,-2)+ROUNDDOWN(U1277,-2)</f>
        <v/>
      </c>
      <c r="AJ1277" s="21">
        <f>M1277+AF1277</f>
        <v/>
      </c>
      <c r="AK1277" s="21">
        <f>M1277+AG1277</f>
        <v/>
      </c>
      <c r="AL1277" s="21">
        <f>N1277+AH1277</f>
        <v/>
      </c>
      <c r="AM1277" s="21">
        <f>O1277+AI1277</f>
        <v/>
      </c>
      <c r="AN1277" s="21">
        <f>N1277+AI1277</f>
        <v/>
      </c>
      <c r="AO1277" s="21">
        <f>ROUNDDOWN((R1277+S1277)*0.2/Y1277+2000,0)</f>
        <v/>
      </c>
      <c r="AP1277" s="21">
        <f>ROUNDDOWN((T1277+U1277)*0.2/Z1277+2000,0)</f>
        <v/>
      </c>
      <c r="AQ1277" s="21">
        <f>AL1277-AK1277</f>
        <v/>
      </c>
      <c r="AR1277" s="21">
        <f>AM1277-AK1277</f>
        <v/>
      </c>
      <c r="AS1277" s="21">
        <f>AM1277-AL1277</f>
        <v/>
      </c>
      <c r="AT1277" s="21">
        <f>AK1277+C1277-AJ1277</f>
        <v/>
      </c>
      <c r="AU1277" s="21">
        <f>AL1277+C1277-AM1277</f>
        <v/>
      </c>
      <c r="AV1277" s="21">
        <f>AN1277+C1277-AM1277</f>
        <v/>
      </c>
    </row>
    <row r="1278">
      <c r="A1278" t="inlineStr">
        <is>
          <t>医療費の境目</t>
        </is>
      </c>
      <c r="B1278" s="21">
        <f>'3_医療費の境目'!$B$3</f>
        <v/>
      </c>
      <c r="C1278" s="21">
        <f>IF('3_医療費の境目'!$B$4="",AO1278,'3_医療費の境目'!$B$4)</f>
        <v/>
      </c>
      <c r="D1278" s="21">
        <f>'3_医療費の境目'!D1278</f>
        <v/>
      </c>
      <c r="E1278" s="21">
        <f>ROUND(MIN(B1278/12,650000)*12*0.0915+MIN(B1278/12,1390000)*12*(0.0504+0)+B1278*0.005,0)</f>
        <v/>
      </c>
      <c r="F1278" s="21">
        <f>IF(B1278&lt;741000,0,IF(B1278&lt;2191000,B1278-740000,IF(B1278&lt;2193000,1451000,IF(B1278&lt;2196000,1453000,IF(B1278&lt;2200000,1456000,IF(B1278&lt;3600000,ROUND(ROUNDDOWN(B1278/4,-3)*2.8,0)-80000,IF(B1278&lt;6600000,ROUND(ROUNDDOWN(B1278/4,-3)*3.2,0)-440000,IF(B1278&lt;8500000,ROUNDDOWN(B1278*0.9,0)-1100000,B1278-1950000))))))))</f>
        <v/>
      </c>
      <c r="G1278" s="21">
        <f>IF(F1278&gt;23500000,NA(),IF(F1278&lt;=4890000,1040000,IF(F1278&lt;=6550000,670000,620000)))</f>
        <v/>
      </c>
      <c r="H1278" s="21">
        <f>IF(D1278&lt;=0,0,MAX(0,MIN(2000000,D1278-MIN(100000,ROUNDDOWN(F1278*0.05,0)))))</f>
        <v/>
      </c>
      <c r="I1278" s="21">
        <f>IF(C1278&lt;=2000,0,MIN(C1278,ROUNDDOWN(F1278*0.4,0))-2000)</f>
        <v/>
      </c>
      <c r="J1278" s="21">
        <f>MAX(0,ROUNDDOWN(F1278-E1278-G1278,-3))</f>
        <v/>
      </c>
      <c r="K1278" s="21">
        <f>MAX(0,ROUNDDOWN(F1278-E1278-G1278-H1278-I1278,-3))</f>
        <v/>
      </c>
      <c r="L1278" s="21">
        <f>MAX(0,ROUNDDOWN(F1278-E1278-G1278-H1278,-3))</f>
        <v/>
      </c>
      <c r="M1278" s="21">
        <f>IF(J1278&lt;=0,0,ROUNDDOWN((J1278*LOOKUP(J1278,{0,1950001,3300001,6950001,9000001,18000001,40000001},{0.05,0.1,0.2,0.23,0.33,0.4,0.45})-LOOKUP(J1278,{0,1950001,3300001,6950001,9000001,18000001,40000001},{0,97500,427500,636000,1536000,2796000,4796000}))*1.021,-2))</f>
        <v/>
      </c>
      <c r="N1278" s="21">
        <f>IF(K1278&lt;=0,0,ROUNDDOWN((K1278*LOOKUP(K1278,{0,1950001,3300001,6950001,9000001,18000001,40000001},{0.05,0.1,0.2,0.23,0.33,0.4,0.45})-LOOKUP(K1278,{0,1950001,3300001,6950001,9000001,18000001,40000001},{0,97500,427500,636000,1536000,2796000,4796000}))*1.021,-2))</f>
        <v/>
      </c>
      <c r="O1278" s="21">
        <f>IF(L1278&lt;=0,0,ROUNDDOWN((L1278*LOOKUP(L1278,{0,1950001,3300001,6950001,9000001,18000001,40000001},{0.05,0.1,0.2,0.23,0.33,0.4,0.45})-LOOKUP(L1278,{0,1950001,3300001,6950001,9000001,18000001,40000001},{0,97500,427500,636000,1536000,2796000,4796000}))*1.021,-2))</f>
        <v/>
      </c>
      <c r="P1278" s="21">
        <f>MAX(0,ROUNDDOWN(F1278-E1278-430000,-3))</f>
        <v/>
      </c>
      <c r="Q1278" s="21">
        <f>MAX(0,ROUNDDOWN(F1278-E1278-430000-H1278,-3))</f>
        <v/>
      </c>
      <c r="R1278" s="21">
        <f>IF(F1278&lt;=450000,0,MAX(0,P1278*0.06-MIN(50000,P1278)*0.03))</f>
        <v/>
      </c>
      <c r="S1278" s="21">
        <f>IF(F1278&lt;=450000,0,MAX(0,P1278*0.04-MIN(50000,P1278)*0.02))</f>
        <v/>
      </c>
      <c r="T1278" s="21">
        <f>IF(F1278&lt;=450000,0,MAX(0,Q1278*0.06-MIN(50000,Q1278)*0.03))</f>
        <v/>
      </c>
      <c r="U1278" s="21">
        <f>IF(F1278&lt;=450000,0,MAX(0,Q1278*0.04-MIN(50000,Q1278)*0.02))</f>
        <v/>
      </c>
      <c r="V1278" s="21">
        <f>50000+MAX(0,G1278-480000)</f>
        <v/>
      </c>
      <c r="W1278" s="21">
        <f>P1278-V1278</f>
        <v/>
      </c>
      <c r="X1278" s="21">
        <f>Q1278-V1278</f>
        <v/>
      </c>
      <c r="Y1278" s="22">
        <f>IF(W1278&lt;0,0.9,LOOKUP(W1278,{0,1950001,3300001,6950001,9000001,18000001,40000001},{0.84895,0.7979,0.6958,0.66517,0.56307,0.4916,0.44055}))</f>
        <v/>
      </c>
      <c r="Z1278" s="22">
        <f>IF(X1278&lt;0,0.9,LOOKUP(X1278,{0,1950001,3300001,6950001,9000001,18000001,40000001},{0.84895,0.7979,0.6958,0.66517,0.56307,0.4916,0.44055}))</f>
        <v/>
      </c>
      <c r="AA1278" s="22">
        <f>IF(W1278&lt;0,0,CHOOSE(MATCH(W1278,{0,1950001,3300001,6950001,9000001},1),5.105/84.895,10.21/79.79,20.42/69.58,23.483/66.517,33.693/56.307))</f>
        <v/>
      </c>
      <c r="AB1278" s="21">
        <f>IF(C1278&lt;=2000,0,(MIN(C1278,ROUNDDOWN(F1278*0.3,0))-2000)*0.1)</f>
        <v/>
      </c>
      <c r="AC1278" s="21">
        <f>IF(C1278&lt;=2000,0,MIN((C1278-2000)*Y1278,(R1278+S1278)*0.2))</f>
        <v/>
      </c>
      <c r="AD1278" s="21">
        <f>IF(C1278&lt;=2000,0,MIN((C1278-2000)*Z1278,(T1278+U1278)*0.2))</f>
        <v/>
      </c>
      <c r="AE1278" s="21">
        <f>AC1278*AA1278</f>
        <v/>
      </c>
      <c r="AF1278" s="21">
        <f>ROUNDDOWN(R1278,-2)+ROUNDDOWN(S1278,-2)</f>
        <v/>
      </c>
      <c r="AG1278" s="21">
        <f>ROUNDDOWN(MAX(0,R1278-(AB1278+AC1278+AE1278)*0.6),-2)+ROUNDDOWN(MAX(0,S1278-(AB1278+AC1278+AE1278)*0.4),-2)</f>
        <v/>
      </c>
      <c r="AH1278" s="21">
        <f>ROUNDDOWN(MAX(0,T1278-(AB1278+AD1278)*0.6),-2)+ROUNDDOWN(MAX(0,U1278-(AB1278+AD1278)*0.4),-2)</f>
        <v/>
      </c>
      <c r="AI1278" s="21">
        <f>ROUNDDOWN(T1278,-2)+ROUNDDOWN(U1278,-2)</f>
        <v/>
      </c>
      <c r="AJ1278" s="21">
        <f>M1278+AF1278</f>
        <v/>
      </c>
      <c r="AK1278" s="21">
        <f>M1278+AG1278</f>
        <v/>
      </c>
      <c r="AL1278" s="21">
        <f>N1278+AH1278</f>
        <v/>
      </c>
      <c r="AM1278" s="21">
        <f>O1278+AI1278</f>
        <v/>
      </c>
      <c r="AN1278" s="21">
        <f>N1278+AI1278</f>
        <v/>
      </c>
      <c r="AO1278" s="21">
        <f>ROUNDDOWN((R1278+S1278)*0.2/Y1278+2000,0)</f>
        <v/>
      </c>
      <c r="AP1278" s="21">
        <f>ROUNDDOWN((T1278+U1278)*0.2/Z1278+2000,0)</f>
        <v/>
      </c>
      <c r="AQ1278" s="21">
        <f>AL1278-AK1278</f>
        <v/>
      </c>
      <c r="AR1278" s="21">
        <f>AM1278-AK1278</f>
        <v/>
      </c>
      <c r="AS1278" s="21">
        <f>AM1278-AL1278</f>
        <v/>
      </c>
      <c r="AT1278" s="21">
        <f>AK1278+C1278-AJ1278</f>
        <v/>
      </c>
      <c r="AU1278" s="21">
        <f>AL1278+C1278-AM1278</f>
        <v/>
      </c>
      <c r="AV1278" s="21">
        <f>AN1278+C1278-AM1278</f>
        <v/>
      </c>
    </row>
    <row r="1279">
      <c r="A1279" t="inlineStr">
        <is>
          <t>医療費の境目</t>
        </is>
      </c>
      <c r="B1279" s="21">
        <f>'3_医療費の境目'!$B$3</f>
        <v/>
      </c>
      <c r="C1279" s="21">
        <f>IF('3_医療費の境目'!$B$4="",AO1279,'3_医療費の境目'!$B$4)</f>
        <v/>
      </c>
      <c r="D1279" s="21">
        <f>'3_医療費の境目'!D1279</f>
        <v/>
      </c>
      <c r="E1279" s="21">
        <f>ROUND(MIN(B1279/12,650000)*12*0.0915+MIN(B1279/12,1390000)*12*(0.0504+0)+B1279*0.005,0)</f>
        <v/>
      </c>
      <c r="F1279" s="21">
        <f>IF(B1279&lt;741000,0,IF(B1279&lt;2191000,B1279-740000,IF(B1279&lt;2193000,1451000,IF(B1279&lt;2196000,1453000,IF(B1279&lt;2200000,1456000,IF(B1279&lt;3600000,ROUND(ROUNDDOWN(B1279/4,-3)*2.8,0)-80000,IF(B1279&lt;6600000,ROUND(ROUNDDOWN(B1279/4,-3)*3.2,0)-440000,IF(B1279&lt;8500000,ROUNDDOWN(B1279*0.9,0)-1100000,B1279-1950000))))))))</f>
        <v/>
      </c>
      <c r="G1279" s="21">
        <f>IF(F1279&gt;23500000,NA(),IF(F1279&lt;=4890000,1040000,IF(F1279&lt;=6550000,670000,620000)))</f>
        <v/>
      </c>
      <c r="H1279" s="21">
        <f>IF(D1279&lt;=0,0,MAX(0,MIN(2000000,D1279-MIN(100000,ROUNDDOWN(F1279*0.05,0)))))</f>
        <v/>
      </c>
      <c r="I1279" s="21">
        <f>IF(C1279&lt;=2000,0,MIN(C1279,ROUNDDOWN(F1279*0.4,0))-2000)</f>
        <v/>
      </c>
      <c r="J1279" s="21">
        <f>MAX(0,ROUNDDOWN(F1279-E1279-G1279,-3))</f>
        <v/>
      </c>
      <c r="K1279" s="21">
        <f>MAX(0,ROUNDDOWN(F1279-E1279-G1279-H1279-I1279,-3))</f>
        <v/>
      </c>
      <c r="L1279" s="21">
        <f>MAX(0,ROUNDDOWN(F1279-E1279-G1279-H1279,-3))</f>
        <v/>
      </c>
      <c r="M1279" s="21">
        <f>IF(J1279&lt;=0,0,ROUNDDOWN((J1279*LOOKUP(J1279,{0,1950001,3300001,6950001,9000001,18000001,40000001},{0.05,0.1,0.2,0.23,0.33,0.4,0.45})-LOOKUP(J1279,{0,1950001,3300001,6950001,9000001,18000001,40000001},{0,97500,427500,636000,1536000,2796000,4796000}))*1.021,-2))</f>
        <v/>
      </c>
      <c r="N1279" s="21">
        <f>IF(K1279&lt;=0,0,ROUNDDOWN((K1279*LOOKUP(K1279,{0,1950001,3300001,6950001,9000001,18000001,40000001},{0.05,0.1,0.2,0.23,0.33,0.4,0.45})-LOOKUP(K1279,{0,1950001,3300001,6950001,9000001,18000001,40000001},{0,97500,427500,636000,1536000,2796000,4796000}))*1.021,-2))</f>
        <v/>
      </c>
      <c r="O1279" s="21">
        <f>IF(L1279&lt;=0,0,ROUNDDOWN((L1279*LOOKUP(L1279,{0,1950001,3300001,6950001,9000001,18000001,40000001},{0.05,0.1,0.2,0.23,0.33,0.4,0.45})-LOOKUP(L1279,{0,1950001,3300001,6950001,9000001,18000001,40000001},{0,97500,427500,636000,1536000,2796000,4796000}))*1.021,-2))</f>
        <v/>
      </c>
      <c r="P1279" s="21">
        <f>MAX(0,ROUNDDOWN(F1279-E1279-430000,-3))</f>
        <v/>
      </c>
      <c r="Q1279" s="21">
        <f>MAX(0,ROUNDDOWN(F1279-E1279-430000-H1279,-3))</f>
        <v/>
      </c>
      <c r="R1279" s="21">
        <f>IF(F1279&lt;=450000,0,MAX(0,P1279*0.06-MIN(50000,P1279)*0.03))</f>
        <v/>
      </c>
      <c r="S1279" s="21">
        <f>IF(F1279&lt;=450000,0,MAX(0,P1279*0.04-MIN(50000,P1279)*0.02))</f>
        <v/>
      </c>
      <c r="T1279" s="21">
        <f>IF(F1279&lt;=450000,0,MAX(0,Q1279*0.06-MIN(50000,Q1279)*0.03))</f>
        <v/>
      </c>
      <c r="U1279" s="21">
        <f>IF(F1279&lt;=450000,0,MAX(0,Q1279*0.04-MIN(50000,Q1279)*0.02))</f>
        <v/>
      </c>
      <c r="V1279" s="21">
        <f>50000+MAX(0,G1279-480000)</f>
        <v/>
      </c>
      <c r="W1279" s="21">
        <f>P1279-V1279</f>
        <v/>
      </c>
      <c r="X1279" s="21">
        <f>Q1279-V1279</f>
        <v/>
      </c>
      <c r="Y1279" s="22">
        <f>IF(W1279&lt;0,0.9,LOOKUP(W1279,{0,1950001,3300001,6950001,9000001,18000001,40000001},{0.84895,0.7979,0.6958,0.66517,0.56307,0.4916,0.44055}))</f>
        <v/>
      </c>
      <c r="Z1279" s="22">
        <f>IF(X1279&lt;0,0.9,LOOKUP(X1279,{0,1950001,3300001,6950001,9000001,18000001,40000001},{0.84895,0.7979,0.6958,0.66517,0.56307,0.4916,0.44055}))</f>
        <v/>
      </c>
      <c r="AA1279" s="22">
        <f>IF(W1279&lt;0,0,CHOOSE(MATCH(W1279,{0,1950001,3300001,6950001,9000001},1),5.105/84.895,10.21/79.79,20.42/69.58,23.483/66.517,33.693/56.307))</f>
        <v/>
      </c>
      <c r="AB1279" s="21">
        <f>IF(C1279&lt;=2000,0,(MIN(C1279,ROUNDDOWN(F1279*0.3,0))-2000)*0.1)</f>
        <v/>
      </c>
      <c r="AC1279" s="21">
        <f>IF(C1279&lt;=2000,0,MIN((C1279-2000)*Y1279,(R1279+S1279)*0.2))</f>
        <v/>
      </c>
      <c r="AD1279" s="21">
        <f>IF(C1279&lt;=2000,0,MIN((C1279-2000)*Z1279,(T1279+U1279)*0.2))</f>
        <v/>
      </c>
      <c r="AE1279" s="21">
        <f>AC1279*AA1279</f>
        <v/>
      </c>
      <c r="AF1279" s="21">
        <f>ROUNDDOWN(R1279,-2)+ROUNDDOWN(S1279,-2)</f>
        <v/>
      </c>
      <c r="AG1279" s="21">
        <f>ROUNDDOWN(MAX(0,R1279-(AB1279+AC1279+AE1279)*0.6),-2)+ROUNDDOWN(MAX(0,S1279-(AB1279+AC1279+AE1279)*0.4),-2)</f>
        <v/>
      </c>
      <c r="AH1279" s="21">
        <f>ROUNDDOWN(MAX(0,T1279-(AB1279+AD1279)*0.6),-2)+ROUNDDOWN(MAX(0,U1279-(AB1279+AD1279)*0.4),-2)</f>
        <v/>
      </c>
      <c r="AI1279" s="21">
        <f>ROUNDDOWN(T1279,-2)+ROUNDDOWN(U1279,-2)</f>
        <v/>
      </c>
      <c r="AJ1279" s="21">
        <f>M1279+AF1279</f>
        <v/>
      </c>
      <c r="AK1279" s="21">
        <f>M1279+AG1279</f>
        <v/>
      </c>
      <c r="AL1279" s="21">
        <f>N1279+AH1279</f>
        <v/>
      </c>
      <c r="AM1279" s="21">
        <f>O1279+AI1279</f>
        <v/>
      </c>
      <c r="AN1279" s="21">
        <f>N1279+AI1279</f>
        <v/>
      </c>
      <c r="AO1279" s="21">
        <f>ROUNDDOWN((R1279+S1279)*0.2/Y1279+2000,0)</f>
        <v/>
      </c>
      <c r="AP1279" s="21">
        <f>ROUNDDOWN((T1279+U1279)*0.2/Z1279+2000,0)</f>
        <v/>
      </c>
      <c r="AQ1279" s="21">
        <f>AL1279-AK1279</f>
        <v/>
      </c>
      <c r="AR1279" s="21">
        <f>AM1279-AK1279</f>
        <v/>
      </c>
      <c r="AS1279" s="21">
        <f>AM1279-AL1279</f>
        <v/>
      </c>
      <c r="AT1279" s="21">
        <f>AK1279+C1279-AJ1279</f>
        <v/>
      </c>
      <c r="AU1279" s="21">
        <f>AL1279+C1279-AM1279</f>
        <v/>
      </c>
      <c r="AV1279" s="21">
        <f>AN1279+C1279-AM1279</f>
        <v/>
      </c>
    </row>
    <row r="1280">
      <c r="A1280" t="inlineStr">
        <is>
          <t>医療費の境目</t>
        </is>
      </c>
      <c r="B1280" s="21">
        <f>'3_医療費の境目'!$B$3</f>
        <v/>
      </c>
      <c r="C1280" s="21">
        <f>IF('3_医療費の境目'!$B$4="",AO1280,'3_医療費の境目'!$B$4)</f>
        <v/>
      </c>
      <c r="D1280" s="21">
        <f>'3_医療費の境目'!D1280</f>
        <v/>
      </c>
      <c r="E1280" s="21">
        <f>ROUND(MIN(B1280/12,650000)*12*0.0915+MIN(B1280/12,1390000)*12*(0.0504+0)+B1280*0.005,0)</f>
        <v/>
      </c>
      <c r="F1280" s="21">
        <f>IF(B1280&lt;741000,0,IF(B1280&lt;2191000,B1280-740000,IF(B1280&lt;2193000,1451000,IF(B1280&lt;2196000,1453000,IF(B1280&lt;2200000,1456000,IF(B1280&lt;3600000,ROUND(ROUNDDOWN(B1280/4,-3)*2.8,0)-80000,IF(B1280&lt;6600000,ROUND(ROUNDDOWN(B1280/4,-3)*3.2,0)-440000,IF(B1280&lt;8500000,ROUNDDOWN(B1280*0.9,0)-1100000,B1280-1950000))))))))</f>
        <v/>
      </c>
      <c r="G1280" s="21">
        <f>IF(F1280&gt;23500000,NA(),IF(F1280&lt;=4890000,1040000,IF(F1280&lt;=6550000,670000,620000)))</f>
        <v/>
      </c>
      <c r="H1280" s="21">
        <f>IF(D1280&lt;=0,0,MAX(0,MIN(2000000,D1280-MIN(100000,ROUNDDOWN(F1280*0.05,0)))))</f>
        <v/>
      </c>
      <c r="I1280" s="21">
        <f>IF(C1280&lt;=2000,0,MIN(C1280,ROUNDDOWN(F1280*0.4,0))-2000)</f>
        <v/>
      </c>
      <c r="J1280" s="21">
        <f>MAX(0,ROUNDDOWN(F1280-E1280-G1280,-3))</f>
        <v/>
      </c>
      <c r="K1280" s="21">
        <f>MAX(0,ROUNDDOWN(F1280-E1280-G1280-H1280-I1280,-3))</f>
        <v/>
      </c>
      <c r="L1280" s="21">
        <f>MAX(0,ROUNDDOWN(F1280-E1280-G1280-H1280,-3))</f>
        <v/>
      </c>
      <c r="M1280" s="21">
        <f>IF(J1280&lt;=0,0,ROUNDDOWN((J1280*LOOKUP(J1280,{0,1950001,3300001,6950001,9000001,18000001,40000001},{0.05,0.1,0.2,0.23,0.33,0.4,0.45})-LOOKUP(J1280,{0,1950001,3300001,6950001,9000001,18000001,40000001},{0,97500,427500,636000,1536000,2796000,4796000}))*1.021,-2))</f>
        <v/>
      </c>
      <c r="N1280" s="21">
        <f>IF(K1280&lt;=0,0,ROUNDDOWN((K1280*LOOKUP(K1280,{0,1950001,3300001,6950001,9000001,18000001,40000001},{0.05,0.1,0.2,0.23,0.33,0.4,0.45})-LOOKUP(K1280,{0,1950001,3300001,6950001,9000001,18000001,40000001},{0,97500,427500,636000,1536000,2796000,4796000}))*1.021,-2))</f>
        <v/>
      </c>
      <c r="O1280" s="21">
        <f>IF(L1280&lt;=0,0,ROUNDDOWN((L1280*LOOKUP(L1280,{0,1950001,3300001,6950001,9000001,18000001,40000001},{0.05,0.1,0.2,0.23,0.33,0.4,0.45})-LOOKUP(L1280,{0,1950001,3300001,6950001,9000001,18000001,40000001},{0,97500,427500,636000,1536000,2796000,4796000}))*1.021,-2))</f>
        <v/>
      </c>
      <c r="P1280" s="21">
        <f>MAX(0,ROUNDDOWN(F1280-E1280-430000,-3))</f>
        <v/>
      </c>
      <c r="Q1280" s="21">
        <f>MAX(0,ROUNDDOWN(F1280-E1280-430000-H1280,-3))</f>
        <v/>
      </c>
      <c r="R1280" s="21">
        <f>IF(F1280&lt;=450000,0,MAX(0,P1280*0.06-MIN(50000,P1280)*0.03))</f>
        <v/>
      </c>
      <c r="S1280" s="21">
        <f>IF(F1280&lt;=450000,0,MAX(0,P1280*0.04-MIN(50000,P1280)*0.02))</f>
        <v/>
      </c>
      <c r="T1280" s="21">
        <f>IF(F1280&lt;=450000,0,MAX(0,Q1280*0.06-MIN(50000,Q1280)*0.03))</f>
        <v/>
      </c>
      <c r="U1280" s="21">
        <f>IF(F1280&lt;=450000,0,MAX(0,Q1280*0.04-MIN(50000,Q1280)*0.02))</f>
        <v/>
      </c>
      <c r="V1280" s="21">
        <f>50000+MAX(0,G1280-480000)</f>
        <v/>
      </c>
      <c r="W1280" s="21">
        <f>P1280-V1280</f>
        <v/>
      </c>
      <c r="X1280" s="21">
        <f>Q1280-V1280</f>
        <v/>
      </c>
      <c r="Y1280" s="22">
        <f>IF(W1280&lt;0,0.9,LOOKUP(W1280,{0,1950001,3300001,6950001,9000001,18000001,40000001},{0.84895,0.7979,0.6958,0.66517,0.56307,0.4916,0.44055}))</f>
        <v/>
      </c>
      <c r="Z1280" s="22">
        <f>IF(X1280&lt;0,0.9,LOOKUP(X1280,{0,1950001,3300001,6950001,9000001,18000001,40000001},{0.84895,0.7979,0.6958,0.66517,0.56307,0.4916,0.44055}))</f>
        <v/>
      </c>
      <c r="AA1280" s="22">
        <f>IF(W1280&lt;0,0,CHOOSE(MATCH(W1280,{0,1950001,3300001,6950001,9000001},1),5.105/84.895,10.21/79.79,20.42/69.58,23.483/66.517,33.693/56.307))</f>
        <v/>
      </c>
      <c r="AB1280" s="21">
        <f>IF(C1280&lt;=2000,0,(MIN(C1280,ROUNDDOWN(F1280*0.3,0))-2000)*0.1)</f>
        <v/>
      </c>
      <c r="AC1280" s="21">
        <f>IF(C1280&lt;=2000,0,MIN((C1280-2000)*Y1280,(R1280+S1280)*0.2))</f>
        <v/>
      </c>
      <c r="AD1280" s="21">
        <f>IF(C1280&lt;=2000,0,MIN((C1280-2000)*Z1280,(T1280+U1280)*0.2))</f>
        <v/>
      </c>
      <c r="AE1280" s="21">
        <f>AC1280*AA1280</f>
        <v/>
      </c>
      <c r="AF1280" s="21">
        <f>ROUNDDOWN(R1280,-2)+ROUNDDOWN(S1280,-2)</f>
        <v/>
      </c>
      <c r="AG1280" s="21">
        <f>ROUNDDOWN(MAX(0,R1280-(AB1280+AC1280+AE1280)*0.6),-2)+ROUNDDOWN(MAX(0,S1280-(AB1280+AC1280+AE1280)*0.4),-2)</f>
        <v/>
      </c>
      <c r="AH1280" s="21">
        <f>ROUNDDOWN(MAX(0,T1280-(AB1280+AD1280)*0.6),-2)+ROUNDDOWN(MAX(0,U1280-(AB1280+AD1280)*0.4),-2)</f>
        <v/>
      </c>
      <c r="AI1280" s="21">
        <f>ROUNDDOWN(T1280,-2)+ROUNDDOWN(U1280,-2)</f>
        <v/>
      </c>
      <c r="AJ1280" s="21">
        <f>M1280+AF1280</f>
        <v/>
      </c>
      <c r="AK1280" s="21">
        <f>M1280+AG1280</f>
        <v/>
      </c>
      <c r="AL1280" s="21">
        <f>N1280+AH1280</f>
        <v/>
      </c>
      <c r="AM1280" s="21">
        <f>O1280+AI1280</f>
        <v/>
      </c>
      <c r="AN1280" s="21">
        <f>N1280+AI1280</f>
        <v/>
      </c>
      <c r="AO1280" s="21">
        <f>ROUNDDOWN((R1280+S1280)*0.2/Y1280+2000,0)</f>
        <v/>
      </c>
      <c r="AP1280" s="21">
        <f>ROUNDDOWN((T1280+U1280)*0.2/Z1280+2000,0)</f>
        <v/>
      </c>
      <c r="AQ1280" s="21">
        <f>AL1280-AK1280</f>
        <v/>
      </c>
      <c r="AR1280" s="21">
        <f>AM1280-AK1280</f>
        <v/>
      </c>
      <c r="AS1280" s="21">
        <f>AM1280-AL1280</f>
        <v/>
      </c>
      <c r="AT1280" s="21">
        <f>AK1280+C1280-AJ1280</f>
        <v/>
      </c>
      <c r="AU1280" s="21">
        <f>AL1280+C1280-AM1280</f>
        <v/>
      </c>
      <c r="AV1280" s="21">
        <f>AN1280+C1280-AM1280</f>
        <v/>
      </c>
    </row>
    <row r="1281">
      <c r="A1281" t="inlineStr">
        <is>
          <t>医療費の境目</t>
        </is>
      </c>
      <c r="B1281" s="21">
        <f>'3_医療費の境目'!$B$3</f>
        <v/>
      </c>
      <c r="C1281" s="21">
        <f>IF('3_医療費の境目'!$B$4="",AO1281,'3_医療費の境目'!$B$4)</f>
        <v/>
      </c>
      <c r="D1281" s="21">
        <f>'3_医療費の境目'!D1281</f>
        <v/>
      </c>
      <c r="E1281" s="21">
        <f>ROUND(MIN(B1281/12,650000)*12*0.0915+MIN(B1281/12,1390000)*12*(0.0504+0)+B1281*0.005,0)</f>
        <v/>
      </c>
      <c r="F1281" s="21">
        <f>IF(B1281&lt;741000,0,IF(B1281&lt;2191000,B1281-740000,IF(B1281&lt;2193000,1451000,IF(B1281&lt;2196000,1453000,IF(B1281&lt;2200000,1456000,IF(B1281&lt;3600000,ROUND(ROUNDDOWN(B1281/4,-3)*2.8,0)-80000,IF(B1281&lt;6600000,ROUND(ROUNDDOWN(B1281/4,-3)*3.2,0)-440000,IF(B1281&lt;8500000,ROUNDDOWN(B1281*0.9,0)-1100000,B1281-1950000))))))))</f>
        <v/>
      </c>
      <c r="G1281" s="21">
        <f>IF(F1281&gt;23500000,NA(),IF(F1281&lt;=4890000,1040000,IF(F1281&lt;=6550000,670000,620000)))</f>
        <v/>
      </c>
      <c r="H1281" s="21">
        <f>IF(D1281&lt;=0,0,MAX(0,MIN(2000000,D1281-MIN(100000,ROUNDDOWN(F1281*0.05,0)))))</f>
        <v/>
      </c>
      <c r="I1281" s="21">
        <f>IF(C1281&lt;=2000,0,MIN(C1281,ROUNDDOWN(F1281*0.4,0))-2000)</f>
        <v/>
      </c>
      <c r="J1281" s="21">
        <f>MAX(0,ROUNDDOWN(F1281-E1281-G1281,-3))</f>
        <v/>
      </c>
      <c r="K1281" s="21">
        <f>MAX(0,ROUNDDOWN(F1281-E1281-G1281-H1281-I1281,-3))</f>
        <v/>
      </c>
      <c r="L1281" s="21">
        <f>MAX(0,ROUNDDOWN(F1281-E1281-G1281-H1281,-3))</f>
        <v/>
      </c>
      <c r="M1281" s="21">
        <f>IF(J1281&lt;=0,0,ROUNDDOWN((J1281*LOOKUP(J1281,{0,1950001,3300001,6950001,9000001,18000001,40000001},{0.05,0.1,0.2,0.23,0.33,0.4,0.45})-LOOKUP(J1281,{0,1950001,3300001,6950001,9000001,18000001,40000001},{0,97500,427500,636000,1536000,2796000,4796000}))*1.021,-2))</f>
        <v/>
      </c>
      <c r="N1281" s="21">
        <f>IF(K1281&lt;=0,0,ROUNDDOWN((K1281*LOOKUP(K1281,{0,1950001,3300001,6950001,9000001,18000001,40000001},{0.05,0.1,0.2,0.23,0.33,0.4,0.45})-LOOKUP(K1281,{0,1950001,3300001,6950001,9000001,18000001,40000001},{0,97500,427500,636000,1536000,2796000,4796000}))*1.021,-2))</f>
        <v/>
      </c>
      <c r="O1281" s="21">
        <f>IF(L1281&lt;=0,0,ROUNDDOWN((L1281*LOOKUP(L1281,{0,1950001,3300001,6950001,9000001,18000001,40000001},{0.05,0.1,0.2,0.23,0.33,0.4,0.45})-LOOKUP(L1281,{0,1950001,3300001,6950001,9000001,18000001,40000001},{0,97500,427500,636000,1536000,2796000,4796000}))*1.021,-2))</f>
        <v/>
      </c>
      <c r="P1281" s="21">
        <f>MAX(0,ROUNDDOWN(F1281-E1281-430000,-3))</f>
        <v/>
      </c>
      <c r="Q1281" s="21">
        <f>MAX(0,ROUNDDOWN(F1281-E1281-430000-H1281,-3))</f>
        <v/>
      </c>
      <c r="R1281" s="21">
        <f>IF(F1281&lt;=450000,0,MAX(0,P1281*0.06-MIN(50000,P1281)*0.03))</f>
        <v/>
      </c>
      <c r="S1281" s="21">
        <f>IF(F1281&lt;=450000,0,MAX(0,P1281*0.04-MIN(50000,P1281)*0.02))</f>
        <v/>
      </c>
      <c r="T1281" s="21">
        <f>IF(F1281&lt;=450000,0,MAX(0,Q1281*0.06-MIN(50000,Q1281)*0.03))</f>
        <v/>
      </c>
      <c r="U1281" s="21">
        <f>IF(F1281&lt;=450000,0,MAX(0,Q1281*0.04-MIN(50000,Q1281)*0.02))</f>
        <v/>
      </c>
      <c r="V1281" s="21">
        <f>50000+MAX(0,G1281-480000)</f>
        <v/>
      </c>
      <c r="W1281" s="21">
        <f>P1281-V1281</f>
        <v/>
      </c>
      <c r="X1281" s="21">
        <f>Q1281-V1281</f>
        <v/>
      </c>
      <c r="Y1281" s="22">
        <f>IF(W1281&lt;0,0.9,LOOKUP(W1281,{0,1950001,3300001,6950001,9000001,18000001,40000001},{0.84895,0.7979,0.6958,0.66517,0.56307,0.4916,0.44055}))</f>
        <v/>
      </c>
      <c r="Z1281" s="22">
        <f>IF(X1281&lt;0,0.9,LOOKUP(X1281,{0,1950001,3300001,6950001,9000001,18000001,40000001},{0.84895,0.7979,0.6958,0.66517,0.56307,0.4916,0.44055}))</f>
        <v/>
      </c>
      <c r="AA1281" s="22">
        <f>IF(W1281&lt;0,0,CHOOSE(MATCH(W1281,{0,1950001,3300001,6950001,9000001},1),5.105/84.895,10.21/79.79,20.42/69.58,23.483/66.517,33.693/56.307))</f>
        <v/>
      </c>
      <c r="AB1281" s="21">
        <f>IF(C1281&lt;=2000,0,(MIN(C1281,ROUNDDOWN(F1281*0.3,0))-2000)*0.1)</f>
        <v/>
      </c>
      <c r="AC1281" s="21">
        <f>IF(C1281&lt;=2000,0,MIN((C1281-2000)*Y1281,(R1281+S1281)*0.2))</f>
        <v/>
      </c>
      <c r="AD1281" s="21">
        <f>IF(C1281&lt;=2000,0,MIN((C1281-2000)*Z1281,(T1281+U1281)*0.2))</f>
        <v/>
      </c>
      <c r="AE1281" s="21">
        <f>AC1281*AA1281</f>
        <v/>
      </c>
      <c r="AF1281" s="21">
        <f>ROUNDDOWN(R1281,-2)+ROUNDDOWN(S1281,-2)</f>
        <v/>
      </c>
      <c r="AG1281" s="21">
        <f>ROUNDDOWN(MAX(0,R1281-(AB1281+AC1281+AE1281)*0.6),-2)+ROUNDDOWN(MAX(0,S1281-(AB1281+AC1281+AE1281)*0.4),-2)</f>
        <v/>
      </c>
      <c r="AH1281" s="21">
        <f>ROUNDDOWN(MAX(0,T1281-(AB1281+AD1281)*0.6),-2)+ROUNDDOWN(MAX(0,U1281-(AB1281+AD1281)*0.4),-2)</f>
        <v/>
      </c>
      <c r="AI1281" s="21">
        <f>ROUNDDOWN(T1281,-2)+ROUNDDOWN(U1281,-2)</f>
        <v/>
      </c>
      <c r="AJ1281" s="21">
        <f>M1281+AF1281</f>
        <v/>
      </c>
      <c r="AK1281" s="21">
        <f>M1281+AG1281</f>
        <v/>
      </c>
      <c r="AL1281" s="21">
        <f>N1281+AH1281</f>
        <v/>
      </c>
      <c r="AM1281" s="21">
        <f>O1281+AI1281</f>
        <v/>
      </c>
      <c r="AN1281" s="21">
        <f>N1281+AI1281</f>
        <v/>
      </c>
      <c r="AO1281" s="21">
        <f>ROUNDDOWN((R1281+S1281)*0.2/Y1281+2000,0)</f>
        <v/>
      </c>
      <c r="AP1281" s="21">
        <f>ROUNDDOWN((T1281+U1281)*0.2/Z1281+2000,0)</f>
        <v/>
      </c>
      <c r="AQ1281" s="21">
        <f>AL1281-AK1281</f>
        <v/>
      </c>
      <c r="AR1281" s="21">
        <f>AM1281-AK1281</f>
        <v/>
      </c>
      <c r="AS1281" s="21">
        <f>AM1281-AL1281</f>
        <v/>
      </c>
      <c r="AT1281" s="21">
        <f>AK1281+C1281-AJ1281</f>
        <v/>
      </c>
      <c r="AU1281" s="21">
        <f>AL1281+C1281-AM1281</f>
        <v/>
      </c>
      <c r="AV1281" s="21">
        <f>AN1281+C1281-AM1281</f>
        <v/>
      </c>
    </row>
    <row r="1282">
      <c r="A1282" t="inlineStr">
        <is>
          <t>医療費の境目</t>
        </is>
      </c>
      <c r="B1282" s="21">
        <f>'3_医療費の境目'!$B$3</f>
        <v/>
      </c>
      <c r="C1282" s="21">
        <f>IF('3_医療費の境目'!$B$4="",AO1282,'3_医療費の境目'!$B$4)</f>
        <v/>
      </c>
      <c r="D1282" s="21">
        <f>'3_医療費の境目'!D1282</f>
        <v/>
      </c>
      <c r="E1282" s="21">
        <f>ROUND(MIN(B1282/12,650000)*12*0.0915+MIN(B1282/12,1390000)*12*(0.0504+0)+B1282*0.005,0)</f>
        <v/>
      </c>
      <c r="F1282" s="21">
        <f>IF(B1282&lt;741000,0,IF(B1282&lt;2191000,B1282-740000,IF(B1282&lt;2193000,1451000,IF(B1282&lt;2196000,1453000,IF(B1282&lt;2200000,1456000,IF(B1282&lt;3600000,ROUND(ROUNDDOWN(B1282/4,-3)*2.8,0)-80000,IF(B1282&lt;6600000,ROUND(ROUNDDOWN(B1282/4,-3)*3.2,0)-440000,IF(B1282&lt;8500000,ROUNDDOWN(B1282*0.9,0)-1100000,B1282-1950000))))))))</f>
        <v/>
      </c>
      <c r="G1282" s="21">
        <f>IF(F1282&gt;23500000,NA(),IF(F1282&lt;=4890000,1040000,IF(F1282&lt;=6550000,670000,620000)))</f>
        <v/>
      </c>
      <c r="H1282" s="21">
        <f>IF(D1282&lt;=0,0,MAX(0,MIN(2000000,D1282-MIN(100000,ROUNDDOWN(F1282*0.05,0)))))</f>
        <v/>
      </c>
      <c r="I1282" s="21">
        <f>IF(C1282&lt;=2000,0,MIN(C1282,ROUNDDOWN(F1282*0.4,0))-2000)</f>
        <v/>
      </c>
      <c r="J1282" s="21">
        <f>MAX(0,ROUNDDOWN(F1282-E1282-G1282,-3))</f>
        <v/>
      </c>
      <c r="K1282" s="21">
        <f>MAX(0,ROUNDDOWN(F1282-E1282-G1282-H1282-I1282,-3))</f>
        <v/>
      </c>
      <c r="L1282" s="21">
        <f>MAX(0,ROUNDDOWN(F1282-E1282-G1282-H1282,-3))</f>
        <v/>
      </c>
      <c r="M1282" s="21">
        <f>IF(J1282&lt;=0,0,ROUNDDOWN((J1282*LOOKUP(J1282,{0,1950001,3300001,6950001,9000001,18000001,40000001},{0.05,0.1,0.2,0.23,0.33,0.4,0.45})-LOOKUP(J1282,{0,1950001,3300001,6950001,9000001,18000001,40000001},{0,97500,427500,636000,1536000,2796000,4796000}))*1.021,-2))</f>
        <v/>
      </c>
      <c r="N1282" s="21">
        <f>IF(K1282&lt;=0,0,ROUNDDOWN((K1282*LOOKUP(K1282,{0,1950001,3300001,6950001,9000001,18000001,40000001},{0.05,0.1,0.2,0.23,0.33,0.4,0.45})-LOOKUP(K1282,{0,1950001,3300001,6950001,9000001,18000001,40000001},{0,97500,427500,636000,1536000,2796000,4796000}))*1.021,-2))</f>
        <v/>
      </c>
      <c r="O1282" s="21">
        <f>IF(L1282&lt;=0,0,ROUNDDOWN((L1282*LOOKUP(L1282,{0,1950001,3300001,6950001,9000001,18000001,40000001},{0.05,0.1,0.2,0.23,0.33,0.4,0.45})-LOOKUP(L1282,{0,1950001,3300001,6950001,9000001,18000001,40000001},{0,97500,427500,636000,1536000,2796000,4796000}))*1.021,-2))</f>
        <v/>
      </c>
      <c r="P1282" s="21">
        <f>MAX(0,ROUNDDOWN(F1282-E1282-430000,-3))</f>
        <v/>
      </c>
      <c r="Q1282" s="21">
        <f>MAX(0,ROUNDDOWN(F1282-E1282-430000-H1282,-3))</f>
        <v/>
      </c>
      <c r="R1282" s="21">
        <f>IF(F1282&lt;=450000,0,MAX(0,P1282*0.06-MIN(50000,P1282)*0.03))</f>
        <v/>
      </c>
      <c r="S1282" s="21">
        <f>IF(F1282&lt;=450000,0,MAX(0,P1282*0.04-MIN(50000,P1282)*0.02))</f>
        <v/>
      </c>
      <c r="T1282" s="21">
        <f>IF(F1282&lt;=450000,0,MAX(0,Q1282*0.06-MIN(50000,Q1282)*0.03))</f>
        <v/>
      </c>
      <c r="U1282" s="21">
        <f>IF(F1282&lt;=450000,0,MAX(0,Q1282*0.04-MIN(50000,Q1282)*0.02))</f>
        <v/>
      </c>
      <c r="V1282" s="21">
        <f>50000+MAX(0,G1282-480000)</f>
        <v/>
      </c>
      <c r="W1282" s="21">
        <f>P1282-V1282</f>
        <v/>
      </c>
      <c r="X1282" s="21">
        <f>Q1282-V1282</f>
        <v/>
      </c>
      <c r="Y1282" s="22">
        <f>IF(W1282&lt;0,0.9,LOOKUP(W1282,{0,1950001,3300001,6950001,9000001,18000001,40000001},{0.84895,0.7979,0.6958,0.66517,0.56307,0.4916,0.44055}))</f>
        <v/>
      </c>
      <c r="Z1282" s="22">
        <f>IF(X1282&lt;0,0.9,LOOKUP(X1282,{0,1950001,3300001,6950001,9000001,18000001,40000001},{0.84895,0.7979,0.6958,0.66517,0.56307,0.4916,0.44055}))</f>
        <v/>
      </c>
      <c r="AA1282" s="22">
        <f>IF(W1282&lt;0,0,CHOOSE(MATCH(W1282,{0,1950001,3300001,6950001,9000001},1),5.105/84.895,10.21/79.79,20.42/69.58,23.483/66.517,33.693/56.307))</f>
        <v/>
      </c>
      <c r="AB1282" s="21">
        <f>IF(C1282&lt;=2000,0,(MIN(C1282,ROUNDDOWN(F1282*0.3,0))-2000)*0.1)</f>
        <v/>
      </c>
      <c r="AC1282" s="21">
        <f>IF(C1282&lt;=2000,0,MIN((C1282-2000)*Y1282,(R1282+S1282)*0.2))</f>
        <v/>
      </c>
      <c r="AD1282" s="21">
        <f>IF(C1282&lt;=2000,0,MIN((C1282-2000)*Z1282,(T1282+U1282)*0.2))</f>
        <v/>
      </c>
      <c r="AE1282" s="21">
        <f>AC1282*AA1282</f>
        <v/>
      </c>
      <c r="AF1282" s="21">
        <f>ROUNDDOWN(R1282,-2)+ROUNDDOWN(S1282,-2)</f>
        <v/>
      </c>
      <c r="AG1282" s="21">
        <f>ROUNDDOWN(MAX(0,R1282-(AB1282+AC1282+AE1282)*0.6),-2)+ROUNDDOWN(MAX(0,S1282-(AB1282+AC1282+AE1282)*0.4),-2)</f>
        <v/>
      </c>
      <c r="AH1282" s="21">
        <f>ROUNDDOWN(MAX(0,T1282-(AB1282+AD1282)*0.6),-2)+ROUNDDOWN(MAX(0,U1282-(AB1282+AD1282)*0.4),-2)</f>
        <v/>
      </c>
      <c r="AI1282" s="21">
        <f>ROUNDDOWN(T1282,-2)+ROUNDDOWN(U1282,-2)</f>
        <v/>
      </c>
      <c r="AJ1282" s="21">
        <f>M1282+AF1282</f>
        <v/>
      </c>
      <c r="AK1282" s="21">
        <f>M1282+AG1282</f>
        <v/>
      </c>
      <c r="AL1282" s="21">
        <f>N1282+AH1282</f>
        <v/>
      </c>
      <c r="AM1282" s="21">
        <f>O1282+AI1282</f>
        <v/>
      </c>
      <c r="AN1282" s="21">
        <f>N1282+AI1282</f>
        <v/>
      </c>
      <c r="AO1282" s="21">
        <f>ROUNDDOWN((R1282+S1282)*0.2/Y1282+2000,0)</f>
        <v/>
      </c>
      <c r="AP1282" s="21">
        <f>ROUNDDOWN((T1282+U1282)*0.2/Z1282+2000,0)</f>
        <v/>
      </c>
      <c r="AQ1282" s="21">
        <f>AL1282-AK1282</f>
        <v/>
      </c>
      <c r="AR1282" s="21">
        <f>AM1282-AK1282</f>
        <v/>
      </c>
      <c r="AS1282" s="21">
        <f>AM1282-AL1282</f>
        <v/>
      </c>
      <c r="AT1282" s="21">
        <f>AK1282+C1282-AJ1282</f>
        <v/>
      </c>
      <c r="AU1282" s="21">
        <f>AL1282+C1282-AM1282</f>
        <v/>
      </c>
      <c r="AV1282" s="21">
        <f>AN1282+C1282-AM1282</f>
        <v/>
      </c>
    </row>
    <row r="1283">
      <c r="A1283" t="inlineStr">
        <is>
          <t>医療費の境目</t>
        </is>
      </c>
      <c r="B1283" s="21">
        <f>'3_医療費の境目'!$B$3</f>
        <v/>
      </c>
      <c r="C1283" s="21">
        <f>IF('3_医療費の境目'!$B$4="",AO1283,'3_医療費の境目'!$B$4)</f>
        <v/>
      </c>
      <c r="D1283" s="21">
        <f>'3_医療費の境目'!D1283</f>
        <v/>
      </c>
      <c r="E1283" s="21">
        <f>ROUND(MIN(B1283/12,650000)*12*0.0915+MIN(B1283/12,1390000)*12*(0.0504+0)+B1283*0.005,0)</f>
        <v/>
      </c>
      <c r="F1283" s="21">
        <f>IF(B1283&lt;741000,0,IF(B1283&lt;2191000,B1283-740000,IF(B1283&lt;2193000,1451000,IF(B1283&lt;2196000,1453000,IF(B1283&lt;2200000,1456000,IF(B1283&lt;3600000,ROUND(ROUNDDOWN(B1283/4,-3)*2.8,0)-80000,IF(B1283&lt;6600000,ROUND(ROUNDDOWN(B1283/4,-3)*3.2,0)-440000,IF(B1283&lt;8500000,ROUNDDOWN(B1283*0.9,0)-1100000,B1283-1950000))))))))</f>
        <v/>
      </c>
      <c r="G1283" s="21">
        <f>IF(F1283&gt;23500000,NA(),IF(F1283&lt;=4890000,1040000,IF(F1283&lt;=6550000,670000,620000)))</f>
        <v/>
      </c>
      <c r="H1283" s="21">
        <f>IF(D1283&lt;=0,0,MAX(0,MIN(2000000,D1283-MIN(100000,ROUNDDOWN(F1283*0.05,0)))))</f>
        <v/>
      </c>
      <c r="I1283" s="21">
        <f>IF(C1283&lt;=2000,0,MIN(C1283,ROUNDDOWN(F1283*0.4,0))-2000)</f>
        <v/>
      </c>
      <c r="J1283" s="21">
        <f>MAX(0,ROUNDDOWN(F1283-E1283-G1283,-3))</f>
        <v/>
      </c>
      <c r="K1283" s="21">
        <f>MAX(0,ROUNDDOWN(F1283-E1283-G1283-H1283-I1283,-3))</f>
        <v/>
      </c>
      <c r="L1283" s="21">
        <f>MAX(0,ROUNDDOWN(F1283-E1283-G1283-H1283,-3))</f>
        <v/>
      </c>
      <c r="M1283" s="21">
        <f>IF(J1283&lt;=0,0,ROUNDDOWN((J1283*LOOKUP(J1283,{0,1950001,3300001,6950001,9000001,18000001,40000001},{0.05,0.1,0.2,0.23,0.33,0.4,0.45})-LOOKUP(J1283,{0,1950001,3300001,6950001,9000001,18000001,40000001},{0,97500,427500,636000,1536000,2796000,4796000}))*1.021,-2))</f>
        <v/>
      </c>
      <c r="N1283" s="21">
        <f>IF(K1283&lt;=0,0,ROUNDDOWN((K1283*LOOKUP(K1283,{0,1950001,3300001,6950001,9000001,18000001,40000001},{0.05,0.1,0.2,0.23,0.33,0.4,0.45})-LOOKUP(K1283,{0,1950001,3300001,6950001,9000001,18000001,40000001},{0,97500,427500,636000,1536000,2796000,4796000}))*1.021,-2))</f>
        <v/>
      </c>
      <c r="O1283" s="21">
        <f>IF(L1283&lt;=0,0,ROUNDDOWN((L1283*LOOKUP(L1283,{0,1950001,3300001,6950001,9000001,18000001,40000001},{0.05,0.1,0.2,0.23,0.33,0.4,0.45})-LOOKUP(L1283,{0,1950001,3300001,6950001,9000001,18000001,40000001},{0,97500,427500,636000,1536000,2796000,4796000}))*1.021,-2))</f>
        <v/>
      </c>
      <c r="P1283" s="21">
        <f>MAX(0,ROUNDDOWN(F1283-E1283-430000,-3))</f>
        <v/>
      </c>
      <c r="Q1283" s="21">
        <f>MAX(0,ROUNDDOWN(F1283-E1283-430000-H1283,-3))</f>
        <v/>
      </c>
      <c r="R1283" s="21">
        <f>IF(F1283&lt;=450000,0,MAX(0,P1283*0.06-MIN(50000,P1283)*0.03))</f>
        <v/>
      </c>
      <c r="S1283" s="21">
        <f>IF(F1283&lt;=450000,0,MAX(0,P1283*0.04-MIN(50000,P1283)*0.02))</f>
        <v/>
      </c>
      <c r="T1283" s="21">
        <f>IF(F1283&lt;=450000,0,MAX(0,Q1283*0.06-MIN(50000,Q1283)*0.03))</f>
        <v/>
      </c>
      <c r="U1283" s="21">
        <f>IF(F1283&lt;=450000,0,MAX(0,Q1283*0.04-MIN(50000,Q1283)*0.02))</f>
        <v/>
      </c>
      <c r="V1283" s="21">
        <f>50000+MAX(0,G1283-480000)</f>
        <v/>
      </c>
      <c r="W1283" s="21">
        <f>P1283-V1283</f>
        <v/>
      </c>
      <c r="X1283" s="21">
        <f>Q1283-V1283</f>
        <v/>
      </c>
      <c r="Y1283" s="22">
        <f>IF(W1283&lt;0,0.9,LOOKUP(W1283,{0,1950001,3300001,6950001,9000001,18000001,40000001},{0.84895,0.7979,0.6958,0.66517,0.56307,0.4916,0.44055}))</f>
        <v/>
      </c>
      <c r="Z1283" s="22">
        <f>IF(X1283&lt;0,0.9,LOOKUP(X1283,{0,1950001,3300001,6950001,9000001,18000001,40000001},{0.84895,0.7979,0.6958,0.66517,0.56307,0.4916,0.44055}))</f>
        <v/>
      </c>
      <c r="AA1283" s="22">
        <f>IF(W1283&lt;0,0,CHOOSE(MATCH(W1283,{0,1950001,3300001,6950001,9000001},1),5.105/84.895,10.21/79.79,20.42/69.58,23.483/66.517,33.693/56.307))</f>
        <v/>
      </c>
      <c r="AB1283" s="21">
        <f>IF(C1283&lt;=2000,0,(MIN(C1283,ROUNDDOWN(F1283*0.3,0))-2000)*0.1)</f>
        <v/>
      </c>
      <c r="AC1283" s="21">
        <f>IF(C1283&lt;=2000,0,MIN((C1283-2000)*Y1283,(R1283+S1283)*0.2))</f>
        <v/>
      </c>
      <c r="AD1283" s="21">
        <f>IF(C1283&lt;=2000,0,MIN((C1283-2000)*Z1283,(T1283+U1283)*0.2))</f>
        <v/>
      </c>
      <c r="AE1283" s="21">
        <f>AC1283*AA1283</f>
        <v/>
      </c>
      <c r="AF1283" s="21">
        <f>ROUNDDOWN(R1283,-2)+ROUNDDOWN(S1283,-2)</f>
        <v/>
      </c>
      <c r="AG1283" s="21">
        <f>ROUNDDOWN(MAX(0,R1283-(AB1283+AC1283+AE1283)*0.6),-2)+ROUNDDOWN(MAX(0,S1283-(AB1283+AC1283+AE1283)*0.4),-2)</f>
        <v/>
      </c>
      <c r="AH1283" s="21">
        <f>ROUNDDOWN(MAX(0,T1283-(AB1283+AD1283)*0.6),-2)+ROUNDDOWN(MAX(0,U1283-(AB1283+AD1283)*0.4),-2)</f>
        <v/>
      </c>
      <c r="AI1283" s="21">
        <f>ROUNDDOWN(T1283,-2)+ROUNDDOWN(U1283,-2)</f>
        <v/>
      </c>
      <c r="AJ1283" s="21">
        <f>M1283+AF1283</f>
        <v/>
      </c>
      <c r="AK1283" s="21">
        <f>M1283+AG1283</f>
        <v/>
      </c>
      <c r="AL1283" s="21">
        <f>N1283+AH1283</f>
        <v/>
      </c>
      <c r="AM1283" s="21">
        <f>O1283+AI1283</f>
        <v/>
      </c>
      <c r="AN1283" s="21">
        <f>N1283+AI1283</f>
        <v/>
      </c>
      <c r="AO1283" s="21">
        <f>ROUNDDOWN((R1283+S1283)*0.2/Y1283+2000,0)</f>
        <v/>
      </c>
      <c r="AP1283" s="21">
        <f>ROUNDDOWN((T1283+U1283)*0.2/Z1283+2000,0)</f>
        <v/>
      </c>
      <c r="AQ1283" s="21">
        <f>AL1283-AK1283</f>
        <v/>
      </c>
      <c r="AR1283" s="21">
        <f>AM1283-AK1283</f>
        <v/>
      </c>
      <c r="AS1283" s="21">
        <f>AM1283-AL1283</f>
        <v/>
      </c>
      <c r="AT1283" s="21">
        <f>AK1283+C1283-AJ1283</f>
        <v/>
      </c>
      <c r="AU1283" s="21">
        <f>AL1283+C1283-AM1283</f>
        <v/>
      </c>
      <c r="AV1283" s="21">
        <f>AN1283+C1283-AM1283</f>
        <v/>
      </c>
    </row>
    <row r="1284">
      <c r="A1284" t="inlineStr">
        <is>
          <t>医療費の境目</t>
        </is>
      </c>
      <c r="B1284" s="21">
        <f>'3_医療費の境目'!$B$3</f>
        <v/>
      </c>
      <c r="C1284" s="21">
        <f>IF('3_医療費の境目'!$B$4="",AO1284,'3_医療費の境目'!$B$4)</f>
        <v/>
      </c>
      <c r="D1284" s="21">
        <f>'3_医療費の境目'!D1284</f>
        <v/>
      </c>
      <c r="E1284" s="21">
        <f>ROUND(MIN(B1284/12,650000)*12*0.0915+MIN(B1284/12,1390000)*12*(0.0504+0)+B1284*0.005,0)</f>
        <v/>
      </c>
      <c r="F1284" s="21">
        <f>IF(B1284&lt;741000,0,IF(B1284&lt;2191000,B1284-740000,IF(B1284&lt;2193000,1451000,IF(B1284&lt;2196000,1453000,IF(B1284&lt;2200000,1456000,IF(B1284&lt;3600000,ROUND(ROUNDDOWN(B1284/4,-3)*2.8,0)-80000,IF(B1284&lt;6600000,ROUND(ROUNDDOWN(B1284/4,-3)*3.2,0)-440000,IF(B1284&lt;8500000,ROUNDDOWN(B1284*0.9,0)-1100000,B1284-1950000))))))))</f>
        <v/>
      </c>
      <c r="G1284" s="21">
        <f>IF(F1284&gt;23500000,NA(),IF(F1284&lt;=4890000,1040000,IF(F1284&lt;=6550000,670000,620000)))</f>
        <v/>
      </c>
      <c r="H1284" s="21">
        <f>IF(D1284&lt;=0,0,MAX(0,MIN(2000000,D1284-MIN(100000,ROUNDDOWN(F1284*0.05,0)))))</f>
        <v/>
      </c>
      <c r="I1284" s="21">
        <f>IF(C1284&lt;=2000,0,MIN(C1284,ROUNDDOWN(F1284*0.4,0))-2000)</f>
        <v/>
      </c>
      <c r="J1284" s="21">
        <f>MAX(0,ROUNDDOWN(F1284-E1284-G1284,-3))</f>
        <v/>
      </c>
      <c r="K1284" s="21">
        <f>MAX(0,ROUNDDOWN(F1284-E1284-G1284-H1284-I1284,-3))</f>
        <v/>
      </c>
      <c r="L1284" s="21">
        <f>MAX(0,ROUNDDOWN(F1284-E1284-G1284-H1284,-3))</f>
        <v/>
      </c>
      <c r="M1284" s="21">
        <f>IF(J1284&lt;=0,0,ROUNDDOWN((J1284*LOOKUP(J1284,{0,1950001,3300001,6950001,9000001,18000001,40000001},{0.05,0.1,0.2,0.23,0.33,0.4,0.45})-LOOKUP(J1284,{0,1950001,3300001,6950001,9000001,18000001,40000001},{0,97500,427500,636000,1536000,2796000,4796000}))*1.021,-2))</f>
        <v/>
      </c>
      <c r="N1284" s="21">
        <f>IF(K1284&lt;=0,0,ROUNDDOWN((K1284*LOOKUP(K1284,{0,1950001,3300001,6950001,9000001,18000001,40000001},{0.05,0.1,0.2,0.23,0.33,0.4,0.45})-LOOKUP(K1284,{0,1950001,3300001,6950001,9000001,18000001,40000001},{0,97500,427500,636000,1536000,2796000,4796000}))*1.021,-2))</f>
        <v/>
      </c>
      <c r="O1284" s="21">
        <f>IF(L1284&lt;=0,0,ROUNDDOWN((L1284*LOOKUP(L1284,{0,1950001,3300001,6950001,9000001,18000001,40000001},{0.05,0.1,0.2,0.23,0.33,0.4,0.45})-LOOKUP(L1284,{0,1950001,3300001,6950001,9000001,18000001,40000001},{0,97500,427500,636000,1536000,2796000,4796000}))*1.021,-2))</f>
        <v/>
      </c>
      <c r="P1284" s="21">
        <f>MAX(0,ROUNDDOWN(F1284-E1284-430000,-3))</f>
        <v/>
      </c>
      <c r="Q1284" s="21">
        <f>MAX(0,ROUNDDOWN(F1284-E1284-430000-H1284,-3))</f>
        <v/>
      </c>
      <c r="R1284" s="21">
        <f>IF(F1284&lt;=450000,0,MAX(0,P1284*0.06-MIN(50000,P1284)*0.03))</f>
        <v/>
      </c>
      <c r="S1284" s="21">
        <f>IF(F1284&lt;=450000,0,MAX(0,P1284*0.04-MIN(50000,P1284)*0.02))</f>
        <v/>
      </c>
      <c r="T1284" s="21">
        <f>IF(F1284&lt;=450000,0,MAX(0,Q1284*0.06-MIN(50000,Q1284)*0.03))</f>
        <v/>
      </c>
      <c r="U1284" s="21">
        <f>IF(F1284&lt;=450000,0,MAX(0,Q1284*0.04-MIN(50000,Q1284)*0.02))</f>
        <v/>
      </c>
      <c r="V1284" s="21">
        <f>50000+MAX(0,G1284-480000)</f>
        <v/>
      </c>
      <c r="W1284" s="21">
        <f>P1284-V1284</f>
        <v/>
      </c>
      <c r="X1284" s="21">
        <f>Q1284-V1284</f>
        <v/>
      </c>
      <c r="Y1284" s="22">
        <f>IF(W1284&lt;0,0.9,LOOKUP(W1284,{0,1950001,3300001,6950001,9000001,18000001,40000001},{0.84895,0.7979,0.6958,0.66517,0.56307,0.4916,0.44055}))</f>
        <v/>
      </c>
      <c r="Z1284" s="22">
        <f>IF(X1284&lt;0,0.9,LOOKUP(X1284,{0,1950001,3300001,6950001,9000001,18000001,40000001},{0.84895,0.7979,0.6958,0.66517,0.56307,0.4916,0.44055}))</f>
        <v/>
      </c>
      <c r="AA1284" s="22">
        <f>IF(W1284&lt;0,0,CHOOSE(MATCH(W1284,{0,1950001,3300001,6950001,9000001},1),5.105/84.895,10.21/79.79,20.42/69.58,23.483/66.517,33.693/56.307))</f>
        <v/>
      </c>
      <c r="AB1284" s="21">
        <f>IF(C1284&lt;=2000,0,(MIN(C1284,ROUNDDOWN(F1284*0.3,0))-2000)*0.1)</f>
        <v/>
      </c>
      <c r="AC1284" s="21">
        <f>IF(C1284&lt;=2000,0,MIN((C1284-2000)*Y1284,(R1284+S1284)*0.2))</f>
        <v/>
      </c>
      <c r="AD1284" s="21">
        <f>IF(C1284&lt;=2000,0,MIN((C1284-2000)*Z1284,(T1284+U1284)*0.2))</f>
        <v/>
      </c>
      <c r="AE1284" s="21">
        <f>AC1284*AA1284</f>
        <v/>
      </c>
      <c r="AF1284" s="21">
        <f>ROUNDDOWN(R1284,-2)+ROUNDDOWN(S1284,-2)</f>
        <v/>
      </c>
      <c r="AG1284" s="21">
        <f>ROUNDDOWN(MAX(0,R1284-(AB1284+AC1284+AE1284)*0.6),-2)+ROUNDDOWN(MAX(0,S1284-(AB1284+AC1284+AE1284)*0.4),-2)</f>
        <v/>
      </c>
      <c r="AH1284" s="21">
        <f>ROUNDDOWN(MAX(0,T1284-(AB1284+AD1284)*0.6),-2)+ROUNDDOWN(MAX(0,U1284-(AB1284+AD1284)*0.4),-2)</f>
        <v/>
      </c>
      <c r="AI1284" s="21">
        <f>ROUNDDOWN(T1284,-2)+ROUNDDOWN(U1284,-2)</f>
        <v/>
      </c>
      <c r="AJ1284" s="21">
        <f>M1284+AF1284</f>
        <v/>
      </c>
      <c r="AK1284" s="21">
        <f>M1284+AG1284</f>
        <v/>
      </c>
      <c r="AL1284" s="21">
        <f>N1284+AH1284</f>
        <v/>
      </c>
      <c r="AM1284" s="21">
        <f>O1284+AI1284</f>
        <v/>
      </c>
      <c r="AN1284" s="21">
        <f>N1284+AI1284</f>
        <v/>
      </c>
      <c r="AO1284" s="21">
        <f>ROUNDDOWN((R1284+S1284)*0.2/Y1284+2000,0)</f>
        <v/>
      </c>
      <c r="AP1284" s="21">
        <f>ROUNDDOWN((T1284+U1284)*0.2/Z1284+2000,0)</f>
        <v/>
      </c>
      <c r="AQ1284" s="21">
        <f>AL1284-AK1284</f>
        <v/>
      </c>
      <c r="AR1284" s="21">
        <f>AM1284-AK1284</f>
        <v/>
      </c>
      <c r="AS1284" s="21">
        <f>AM1284-AL1284</f>
        <v/>
      </c>
      <c r="AT1284" s="21">
        <f>AK1284+C1284-AJ1284</f>
        <v/>
      </c>
      <c r="AU1284" s="21">
        <f>AL1284+C1284-AM1284</f>
        <v/>
      </c>
      <c r="AV1284" s="21">
        <f>AN1284+C1284-AM1284</f>
        <v/>
      </c>
    </row>
    <row r="1285">
      <c r="A1285" t="inlineStr">
        <is>
          <t>医療費の境目</t>
        </is>
      </c>
      <c r="B1285" s="21">
        <f>'3_医療費の境目'!$B$3</f>
        <v/>
      </c>
      <c r="C1285" s="21">
        <f>IF('3_医療費の境目'!$B$4="",AO1285,'3_医療費の境目'!$B$4)</f>
        <v/>
      </c>
      <c r="D1285" s="21">
        <f>'3_医療費の境目'!D1285</f>
        <v/>
      </c>
      <c r="E1285" s="21">
        <f>ROUND(MIN(B1285/12,650000)*12*0.0915+MIN(B1285/12,1390000)*12*(0.0504+0)+B1285*0.005,0)</f>
        <v/>
      </c>
      <c r="F1285" s="21">
        <f>IF(B1285&lt;741000,0,IF(B1285&lt;2191000,B1285-740000,IF(B1285&lt;2193000,1451000,IF(B1285&lt;2196000,1453000,IF(B1285&lt;2200000,1456000,IF(B1285&lt;3600000,ROUND(ROUNDDOWN(B1285/4,-3)*2.8,0)-80000,IF(B1285&lt;6600000,ROUND(ROUNDDOWN(B1285/4,-3)*3.2,0)-440000,IF(B1285&lt;8500000,ROUNDDOWN(B1285*0.9,0)-1100000,B1285-1950000))))))))</f>
        <v/>
      </c>
      <c r="G1285" s="21">
        <f>IF(F1285&gt;23500000,NA(),IF(F1285&lt;=4890000,1040000,IF(F1285&lt;=6550000,670000,620000)))</f>
        <v/>
      </c>
      <c r="H1285" s="21">
        <f>IF(D1285&lt;=0,0,MAX(0,MIN(2000000,D1285-MIN(100000,ROUNDDOWN(F1285*0.05,0)))))</f>
        <v/>
      </c>
      <c r="I1285" s="21">
        <f>IF(C1285&lt;=2000,0,MIN(C1285,ROUNDDOWN(F1285*0.4,0))-2000)</f>
        <v/>
      </c>
      <c r="J1285" s="21">
        <f>MAX(0,ROUNDDOWN(F1285-E1285-G1285,-3))</f>
        <v/>
      </c>
      <c r="K1285" s="21">
        <f>MAX(0,ROUNDDOWN(F1285-E1285-G1285-H1285-I1285,-3))</f>
        <v/>
      </c>
      <c r="L1285" s="21">
        <f>MAX(0,ROUNDDOWN(F1285-E1285-G1285-H1285,-3))</f>
        <v/>
      </c>
      <c r="M1285" s="21">
        <f>IF(J1285&lt;=0,0,ROUNDDOWN((J1285*LOOKUP(J1285,{0,1950001,3300001,6950001,9000001,18000001,40000001},{0.05,0.1,0.2,0.23,0.33,0.4,0.45})-LOOKUP(J1285,{0,1950001,3300001,6950001,9000001,18000001,40000001},{0,97500,427500,636000,1536000,2796000,4796000}))*1.021,-2))</f>
        <v/>
      </c>
      <c r="N1285" s="21">
        <f>IF(K1285&lt;=0,0,ROUNDDOWN((K1285*LOOKUP(K1285,{0,1950001,3300001,6950001,9000001,18000001,40000001},{0.05,0.1,0.2,0.23,0.33,0.4,0.45})-LOOKUP(K1285,{0,1950001,3300001,6950001,9000001,18000001,40000001},{0,97500,427500,636000,1536000,2796000,4796000}))*1.021,-2))</f>
        <v/>
      </c>
      <c r="O1285" s="21">
        <f>IF(L1285&lt;=0,0,ROUNDDOWN((L1285*LOOKUP(L1285,{0,1950001,3300001,6950001,9000001,18000001,40000001},{0.05,0.1,0.2,0.23,0.33,0.4,0.45})-LOOKUP(L1285,{0,1950001,3300001,6950001,9000001,18000001,40000001},{0,97500,427500,636000,1536000,2796000,4796000}))*1.021,-2))</f>
        <v/>
      </c>
      <c r="P1285" s="21">
        <f>MAX(0,ROUNDDOWN(F1285-E1285-430000,-3))</f>
        <v/>
      </c>
      <c r="Q1285" s="21">
        <f>MAX(0,ROUNDDOWN(F1285-E1285-430000-H1285,-3))</f>
        <v/>
      </c>
      <c r="R1285" s="21">
        <f>IF(F1285&lt;=450000,0,MAX(0,P1285*0.06-MIN(50000,P1285)*0.03))</f>
        <v/>
      </c>
      <c r="S1285" s="21">
        <f>IF(F1285&lt;=450000,0,MAX(0,P1285*0.04-MIN(50000,P1285)*0.02))</f>
        <v/>
      </c>
      <c r="T1285" s="21">
        <f>IF(F1285&lt;=450000,0,MAX(0,Q1285*0.06-MIN(50000,Q1285)*0.03))</f>
        <v/>
      </c>
      <c r="U1285" s="21">
        <f>IF(F1285&lt;=450000,0,MAX(0,Q1285*0.04-MIN(50000,Q1285)*0.02))</f>
        <v/>
      </c>
      <c r="V1285" s="21">
        <f>50000+MAX(0,G1285-480000)</f>
        <v/>
      </c>
      <c r="W1285" s="21">
        <f>P1285-V1285</f>
        <v/>
      </c>
      <c r="X1285" s="21">
        <f>Q1285-V1285</f>
        <v/>
      </c>
      <c r="Y1285" s="22">
        <f>IF(W1285&lt;0,0.9,LOOKUP(W1285,{0,1950001,3300001,6950001,9000001,18000001,40000001},{0.84895,0.7979,0.6958,0.66517,0.56307,0.4916,0.44055}))</f>
        <v/>
      </c>
      <c r="Z1285" s="22">
        <f>IF(X1285&lt;0,0.9,LOOKUP(X1285,{0,1950001,3300001,6950001,9000001,18000001,40000001},{0.84895,0.7979,0.6958,0.66517,0.56307,0.4916,0.44055}))</f>
        <v/>
      </c>
      <c r="AA1285" s="22">
        <f>IF(W1285&lt;0,0,CHOOSE(MATCH(W1285,{0,1950001,3300001,6950001,9000001},1),5.105/84.895,10.21/79.79,20.42/69.58,23.483/66.517,33.693/56.307))</f>
        <v/>
      </c>
      <c r="AB1285" s="21">
        <f>IF(C1285&lt;=2000,0,(MIN(C1285,ROUNDDOWN(F1285*0.3,0))-2000)*0.1)</f>
        <v/>
      </c>
      <c r="AC1285" s="21">
        <f>IF(C1285&lt;=2000,0,MIN((C1285-2000)*Y1285,(R1285+S1285)*0.2))</f>
        <v/>
      </c>
      <c r="AD1285" s="21">
        <f>IF(C1285&lt;=2000,0,MIN((C1285-2000)*Z1285,(T1285+U1285)*0.2))</f>
        <v/>
      </c>
      <c r="AE1285" s="21">
        <f>AC1285*AA1285</f>
        <v/>
      </c>
      <c r="AF1285" s="21">
        <f>ROUNDDOWN(R1285,-2)+ROUNDDOWN(S1285,-2)</f>
        <v/>
      </c>
      <c r="AG1285" s="21">
        <f>ROUNDDOWN(MAX(0,R1285-(AB1285+AC1285+AE1285)*0.6),-2)+ROUNDDOWN(MAX(0,S1285-(AB1285+AC1285+AE1285)*0.4),-2)</f>
        <v/>
      </c>
      <c r="AH1285" s="21">
        <f>ROUNDDOWN(MAX(0,T1285-(AB1285+AD1285)*0.6),-2)+ROUNDDOWN(MAX(0,U1285-(AB1285+AD1285)*0.4),-2)</f>
        <v/>
      </c>
      <c r="AI1285" s="21">
        <f>ROUNDDOWN(T1285,-2)+ROUNDDOWN(U1285,-2)</f>
        <v/>
      </c>
      <c r="AJ1285" s="21">
        <f>M1285+AF1285</f>
        <v/>
      </c>
      <c r="AK1285" s="21">
        <f>M1285+AG1285</f>
        <v/>
      </c>
      <c r="AL1285" s="21">
        <f>N1285+AH1285</f>
        <v/>
      </c>
      <c r="AM1285" s="21">
        <f>O1285+AI1285</f>
        <v/>
      </c>
      <c r="AN1285" s="21">
        <f>N1285+AI1285</f>
        <v/>
      </c>
      <c r="AO1285" s="21">
        <f>ROUNDDOWN((R1285+S1285)*0.2/Y1285+2000,0)</f>
        <v/>
      </c>
      <c r="AP1285" s="21">
        <f>ROUNDDOWN((T1285+U1285)*0.2/Z1285+2000,0)</f>
        <v/>
      </c>
      <c r="AQ1285" s="21">
        <f>AL1285-AK1285</f>
        <v/>
      </c>
      <c r="AR1285" s="21">
        <f>AM1285-AK1285</f>
        <v/>
      </c>
      <c r="AS1285" s="21">
        <f>AM1285-AL1285</f>
        <v/>
      </c>
      <c r="AT1285" s="21">
        <f>AK1285+C1285-AJ1285</f>
        <v/>
      </c>
      <c r="AU1285" s="21">
        <f>AL1285+C1285-AM1285</f>
        <v/>
      </c>
      <c r="AV1285" s="21">
        <f>AN1285+C1285-AM1285</f>
        <v/>
      </c>
    </row>
    <row r="1286">
      <c r="A1286" t="inlineStr">
        <is>
          <t>医療費の境目</t>
        </is>
      </c>
      <c r="B1286" s="21">
        <f>'3_医療費の境目'!$B$3</f>
        <v/>
      </c>
      <c r="C1286" s="21">
        <f>IF('3_医療費の境目'!$B$4="",AO1286,'3_医療費の境目'!$B$4)</f>
        <v/>
      </c>
      <c r="D1286" s="21">
        <f>'3_医療費の境目'!D1286</f>
        <v/>
      </c>
      <c r="E1286" s="21">
        <f>ROUND(MIN(B1286/12,650000)*12*0.0915+MIN(B1286/12,1390000)*12*(0.0504+0)+B1286*0.005,0)</f>
        <v/>
      </c>
      <c r="F1286" s="21">
        <f>IF(B1286&lt;741000,0,IF(B1286&lt;2191000,B1286-740000,IF(B1286&lt;2193000,1451000,IF(B1286&lt;2196000,1453000,IF(B1286&lt;2200000,1456000,IF(B1286&lt;3600000,ROUND(ROUNDDOWN(B1286/4,-3)*2.8,0)-80000,IF(B1286&lt;6600000,ROUND(ROUNDDOWN(B1286/4,-3)*3.2,0)-440000,IF(B1286&lt;8500000,ROUNDDOWN(B1286*0.9,0)-1100000,B1286-1950000))))))))</f>
        <v/>
      </c>
      <c r="G1286" s="21">
        <f>IF(F1286&gt;23500000,NA(),IF(F1286&lt;=4890000,1040000,IF(F1286&lt;=6550000,670000,620000)))</f>
        <v/>
      </c>
      <c r="H1286" s="21">
        <f>IF(D1286&lt;=0,0,MAX(0,MIN(2000000,D1286-MIN(100000,ROUNDDOWN(F1286*0.05,0)))))</f>
        <v/>
      </c>
      <c r="I1286" s="21">
        <f>IF(C1286&lt;=2000,0,MIN(C1286,ROUNDDOWN(F1286*0.4,0))-2000)</f>
        <v/>
      </c>
      <c r="J1286" s="21">
        <f>MAX(0,ROUNDDOWN(F1286-E1286-G1286,-3))</f>
        <v/>
      </c>
      <c r="K1286" s="21">
        <f>MAX(0,ROUNDDOWN(F1286-E1286-G1286-H1286-I1286,-3))</f>
        <v/>
      </c>
      <c r="L1286" s="21">
        <f>MAX(0,ROUNDDOWN(F1286-E1286-G1286-H1286,-3))</f>
        <v/>
      </c>
      <c r="M1286" s="21">
        <f>IF(J1286&lt;=0,0,ROUNDDOWN((J1286*LOOKUP(J1286,{0,1950001,3300001,6950001,9000001,18000001,40000001},{0.05,0.1,0.2,0.23,0.33,0.4,0.45})-LOOKUP(J1286,{0,1950001,3300001,6950001,9000001,18000001,40000001},{0,97500,427500,636000,1536000,2796000,4796000}))*1.021,-2))</f>
        <v/>
      </c>
      <c r="N1286" s="21">
        <f>IF(K1286&lt;=0,0,ROUNDDOWN((K1286*LOOKUP(K1286,{0,1950001,3300001,6950001,9000001,18000001,40000001},{0.05,0.1,0.2,0.23,0.33,0.4,0.45})-LOOKUP(K1286,{0,1950001,3300001,6950001,9000001,18000001,40000001},{0,97500,427500,636000,1536000,2796000,4796000}))*1.021,-2))</f>
        <v/>
      </c>
      <c r="O1286" s="21">
        <f>IF(L1286&lt;=0,0,ROUNDDOWN((L1286*LOOKUP(L1286,{0,1950001,3300001,6950001,9000001,18000001,40000001},{0.05,0.1,0.2,0.23,0.33,0.4,0.45})-LOOKUP(L1286,{0,1950001,3300001,6950001,9000001,18000001,40000001},{0,97500,427500,636000,1536000,2796000,4796000}))*1.021,-2))</f>
        <v/>
      </c>
      <c r="P1286" s="21">
        <f>MAX(0,ROUNDDOWN(F1286-E1286-430000,-3))</f>
        <v/>
      </c>
      <c r="Q1286" s="21">
        <f>MAX(0,ROUNDDOWN(F1286-E1286-430000-H1286,-3))</f>
        <v/>
      </c>
      <c r="R1286" s="21">
        <f>IF(F1286&lt;=450000,0,MAX(0,P1286*0.06-MIN(50000,P1286)*0.03))</f>
        <v/>
      </c>
      <c r="S1286" s="21">
        <f>IF(F1286&lt;=450000,0,MAX(0,P1286*0.04-MIN(50000,P1286)*0.02))</f>
        <v/>
      </c>
      <c r="T1286" s="21">
        <f>IF(F1286&lt;=450000,0,MAX(0,Q1286*0.06-MIN(50000,Q1286)*0.03))</f>
        <v/>
      </c>
      <c r="U1286" s="21">
        <f>IF(F1286&lt;=450000,0,MAX(0,Q1286*0.04-MIN(50000,Q1286)*0.02))</f>
        <v/>
      </c>
      <c r="V1286" s="21">
        <f>50000+MAX(0,G1286-480000)</f>
        <v/>
      </c>
      <c r="W1286" s="21">
        <f>P1286-V1286</f>
        <v/>
      </c>
      <c r="X1286" s="21">
        <f>Q1286-V1286</f>
        <v/>
      </c>
      <c r="Y1286" s="22">
        <f>IF(W1286&lt;0,0.9,LOOKUP(W1286,{0,1950001,3300001,6950001,9000001,18000001,40000001},{0.84895,0.7979,0.6958,0.66517,0.56307,0.4916,0.44055}))</f>
        <v/>
      </c>
      <c r="Z1286" s="22">
        <f>IF(X1286&lt;0,0.9,LOOKUP(X1286,{0,1950001,3300001,6950001,9000001,18000001,40000001},{0.84895,0.7979,0.6958,0.66517,0.56307,0.4916,0.44055}))</f>
        <v/>
      </c>
      <c r="AA1286" s="22">
        <f>IF(W1286&lt;0,0,CHOOSE(MATCH(W1286,{0,1950001,3300001,6950001,9000001},1),5.105/84.895,10.21/79.79,20.42/69.58,23.483/66.517,33.693/56.307))</f>
        <v/>
      </c>
      <c r="AB1286" s="21">
        <f>IF(C1286&lt;=2000,0,(MIN(C1286,ROUNDDOWN(F1286*0.3,0))-2000)*0.1)</f>
        <v/>
      </c>
      <c r="AC1286" s="21">
        <f>IF(C1286&lt;=2000,0,MIN((C1286-2000)*Y1286,(R1286+S1286)*0.2))</f>
        <v/>
      </c>
      <c r="AD1286" s="21">
        <f>IF(C1286&lt;=2000,0,MIN((C1286-2000)*Z1286,(T1286+U1286)*0.2))</f>
        <v/>
      </c>
      <c r="AE1286" s="21">
        <f>AC1286*AA1286</f>
        <v/>
      </c>
      <c r="AF1286" s="21">
        <f>ROUNDDOWN(R1286,-2)+ROUNDDOWN(S1286,-2)</f>
        <v/>
      </c>
      <c r="AG1286" s="21">
        <f>ROUNDDOWN(MAX(0,R1286-(AB1286+AC1286+AE1286)*0.6),-2)+ROUNDDOWN(MAX(0,S1286-(AB1286+AC1286+AE1286)*0.4),-2)</f>
        <v/>
      </c>
      <c r="AH1286" s="21">
        <f>ROUNDDOWN(MAX(0,T1286-(AB1286+AD1286)*0.6),-2)+ROUNDDOWN(MAX(0,U1286-(AB1286+AD1286)*0.4),-2)</f>
        <v/>
      </c>
      <c r="AI1286" s="21">
        <f>ROUNDDOWN(T1286,-2)+ROUNDDOWN(U1286,-2)</f>
        <v/>
      </c>
      <c r="AJ1286" s="21">
        <f>M1286+AF1286</f>
        <v/>
      </c>
      <c r="AK1286" s="21">
        <f>M1286+AG1286</f>
        <v/>
      </c>
      <c r="AL1286" s="21">
        <f>N1286+AH1286</f>
        <v/>
      </c>
      <c r="AM1286" s="21">
        <f>O1286+AI1286</f>
        <v/>
      </c>
      <c r="AN1286" s="21">
        <f>N1286+AI1286</f>
        <v/>
      </c>
      <c r="AO1286" s="21">
        <f>ROUNDDOWN((R1286+S1286)*0.2/Y1286+2000,0)</f>
        <v/>
      </c>
      <c r="AP1286" s="21">
        <f>ROUNDDOWN((T1286+U1286)*0.2/Z1286+2000,0)</f>
        <v/>
      </c>
      <c r="AQ1286" s="21">
        <f>AL1286-AK1286</f>
        <v/>
      </c>
      <c r="AR1286" s="21">
        <f>AM1286-AK1286</f>
        <v/>
      </c>
      <c r="AS1286" s="21">
        <f>AM1286-AL1286</f>
        <v/>
      </c>
      <c r="AT1286" s="21">
        <f>AK1286+C1286-AJ1286</f>
        <v/>
      </c>
      <c r="AU1286" s="21">
        <f>AL1286+C1286-AM1286</f>
        <v/>
      </c>
      <c r="AV1286" s="21">
        <f>AN1286+C1286-AM1286</f>
        <v/>
      </c>
    </row>
    <row r="1287">
      <c r="A1287" t="inlineStr">
        <is>
          <t>医療費の境目</t>
        </is>
      </c>
      <c r="B1287" s="21">
        <f>'3_医療費の境目'!$B$3</f>
        <v/>
      </c>
      <c r="C1287" s="21">
        <f>IF('3_医療費の境目'!$B$4="",AO1287,'3_医療費の境目'!$B$4)</f>
        <v/>
      </c>
      <c r="D1287" s="21">
        <f>'3_医療費の境目'!D1287</f>
        <v/>
      </c>
      <c r="E1287" s="21">
        <f>ROUND(MIN(B1287/12,650000)*12*0.0915+MIN(B1287/12,1390000)*12*(0.0504+0)+B1287*0.005,0)</f>
        <v/>
      </c>
      <c r="F1287" s="21">
        <f>IF(B1287&lt;741000,0,IF(B1287&lt;2191000,B1287-740000,IF(B1287&lt;2193000,1451000,IF(B1287&lt;2196000,1453000,IF(B1287&lt;2200000,1456000,IF(B1287&lt;3600000,ROUND(ROUNDDOWN(B1287/4,-3)*2.8,0)-80000,IF(B1287&lt;6600000,ROUND(ROUNDDOWN(B1287/4,-3)*3.2,0)-440000,IF(B1287&lt;8500000,ROUNDDOWN(B1287*0.9,0)-1100000,B1287-1950000))))))))</f>
        <v/>
      </c>
      <c r="G1287" s="21">
        <f>IF(F1287&gt;23500000,NA(),IF(F1287&lt;=4890000,1040000,IF(F1287&lt;=6550000,670000,620000)))</f>
        <v/>
      </c>
      <c r="H1287" s="21">
        <f>IF(D1287&lt;=0,0,MAX(0,MIN(2000000,D1287-MIN(100000,ROUNDDOWN(F1287*0.05,0)))))</f>
        <v/>
      </c>
      <c r="I1287" s="21">
        <f>IF(C1287&lt;=2000,0,MIN(C1287,ROUNDDOWN(F1287*0.4,0))-2000)</f>
        <v/>
      </c>
      <c r="J1287" s="21">
        <f>MAX(0,ROUNDDOWN(F1287-E1287-G1287,-3))</f>
        <v/>
      </c>
      <c r="K1287" s="21">
        <f>MAX(0,ROUNDDOWN(F1287-E1287-G1287-H1287-I1287,-3))</f>
        <v/>
      </c>
      <c r="L1287" s="21">
        <f>MAX(0,ROUNDDOWN(F1287-E1287-G1287-H1287,-3))</f>
        <v/>
      </c>
      <c r="M1287" s="21">
        <f>IF(J1287&lt;=0,0,ROUNDDOWN((J1287*LOOKUP(J1287,{0,1950001,3300001,6950001,9000001,18000001,40000001},{0.05,0.1,0.2,0.23,0.33,0.4,0.45})-LOOKUP(J1287,{0,1950001,3300001,6950001,9000001,18000001,40000001},{0,97500,427500,636000,1536000,2796000,4796000}))*1.021,-2))</f>
        <v/>
      </c>
      <c r="N1287" s="21">
        <f>IF(K1287&lt;=0,0,ROUNDDOWN((K1287*LOOKUP(K1287,{0,1950001,3300001,6950001,9000001,18000001,40000001},{0.05,0.1,0.2,0.23,0.33,0.4,0.45})-LOOKUP(K1287,{0,1950001,3300001,6950001,9000001,18000001,40000001},{0,97500,427500,636000,1536000,2796000,4796000}))*1.021,-2))</f>
        <v/>
      </c>
      <c r="O1287" s="21">
        <f>IF(L1287&lt;=0,0,ROUNDDOWN((L1287*LOOKUP(L1287,{0,1950001,3300001,6950001,9000001,18000001,40000001},{0.05,0.1,0.2,0.23,0.33,0.4,0.45})-LOOKUP(L1287,{0,1950001,3300001,6950001,9000001,18000001,40000001},{0,97500,427500,636000,1536000,2796000,4796000}))*1.021,-2))</f>
        <v/>
      </c>
      <c r="P1287" s="21">
        <f>MAX(0,ROUNDDOWN(F1287-E1287-430000,-3))</f>
        <v/>
      </c>
      <c r="Q1287" s="21">
        <f>MAX(0,ROUNDDOWN(F1287-E1287-430000-H1287,-3))</f>
        <v/>
      </c>
      <c r="R1287" s="21">
        <f>IF(F1287&lt;=450000,0,MAX(0,P1287*0.06-MIN(50000,P1287)*0.03))</f>
        <v/>
      </c>
      <c r="S1287" s="21">
        <f>IF(F1287&lt;=450000,0,MAX(0,P1287*0.04-MIN(50000,P1287)*0.02))</f>
        <v/>
      </c>
      <c r="T1287" s="21">
        <f>IF(F1287&lt;=450000,0,MAX(0,Q1287*0.06-MIN(50000,Q1287)*0.03))</f>
        <v/>
      </c>
      <c r="U1287" s="21">
        <f>IF(F1287&lt;=450000,0,MAX(0,Q1287*0.04-MIN(50000,Q1287)*0.02))</f>
        <v/>
      </c>
      <c r="V1287" s="21">
        <f>50000+MAX(0,G1287-480000)</f>
        <v/>
      </c>
      <c r="W1287" s="21">
        <f>P1287-V1287</f>
        <v/>
      </c>
      <c r="X1287" s="21">
        <f>Q1287-V1287</f>
        <v/>
      </c>
      <c r="Y1287" s="22">
        <f>IF(W1287&lt;0,0.9,LOOKUP(W1287,{0,1950001,3300001,6950001,9000001,18000001,40000001},{0.84895,0.7979,0.6958,0.66517,0.56307,0.4916,0.44055}))</f>
        <v/>
      </c>
      <c r="Z1287" s="22">
        <f>IF(X1287&lt;0,0.9,LOOKUP(X1287,{0,1950001,3300001,6950001,9000001,18000001,40000001},{0.84895,0.7979,0.6958,0.66517,0.56307,0.4916,0.44055}))</f>
        <v/>
      </c>
      <c r="AA1287" s="22">
        <f>IF(W1287&lt;0,0,CHOOSE(MATCH(W1287,{0,1950001,3300001,6950001,9000001},1),5.105/84.895,10.21/79.79,20.42/69.58,23.483/66.517,33.693/56.307))</f>
        <v/>
      </c>
      <c r="AB1287" s="21">
        <f>IF(C1287&lt;=2000,0,(MIN(C1287,ROUNDDOWN(F1287*0.3,0))-2000)*0.1)</f>
        <v/>
      </c>
      <c r="AC1287" s="21">
        <f>IF(C1287&lt;=2000,0,MIN((C1287-2000)*Y1287,(R1287+S1287)*0.2))</f>
        <v/>
      </c>
      <c r="AD1287" s="21">
        <f>IF(C1287&lt;=2000,0,MIN((C1287-2000)*Z1287,(T1287+U1287)*0.2))</f>
        <v/>
      </c>
      <c r="AE1287" s="21">
        <f>AC1287*AA1287</f>
        <v/>
      </c>
      <c r="AF1287" s="21">
        <f>ROUNDDOWN(R1287,-2)+ROUNDDOWN(S1287,-2)</f>
        <v/>
      </c>
      <c r="AG1287" s="21">
        <f>ROUNDDOWN(MAX(0,R1287-(AB1287+AC1287+AE1287)*0.6),-2)+ROUNDDOWN(MAX(0,S1287-(AB1287+AC1287+AE1287)*0.4),-2)</f>
        <v/>
      </c>
      <c r="AH1287" s="21">
        <f>ROUNDDOWN(MAX(0,T1287-(AB1287+AD1287)*0.6),-2)+ROUNDDOWN(MAX(0,U1287-(AB1287+AD1287)*0.4),-2)</f>
        <v/>
      </c>
      <c r="AI1287" s="21">
        <f>ROUNDDOWN(T1287,-2)+ROUNDDOWN(U1287,-2)</f>
        <v/>
      </c>
      <c r="AJ1287" s="21">
        <f>M1287+AF1287</f>
        <v/>
      </c>
      <c r="AK1287" s="21">
        <f>M1287+AG1287</f>
        <v/>
      </c>
      <c r="AL1287" s="21">
        <f>N1287+AH1287</f>
        <v/>
      </c>
      <c r="AM1287" s="21">
        <f>O1287+AI1287</f>
        <v/>
      </c>
      <c r="AN1287" s="21">
        <f>N1287+AI1287</f>
        <v/>
      </c>
      <c r="AO1287" s="21">
        <f>ROUNDDOWN((R1287+S1287)*0.2/Y1287+2000,0)</f>
        <v/>
      </c>
      <c r="AP1287" s="21">
        <f>ROUNDDOWN((T1287+U1287)*0.2/Z1287+2000,0)</f>
        <v/>
      </c>
      <c r="AQ1287" s="21">
        <f>AL1287-AK1287</f>
        <v/>
      </c>
      <c r="AR1287" s="21">
        <f>AM1287-AK1287</f>
        <v/>
      </c>
      <c r="AS1287" s="21">
        <f>AM1287-AL1287</f>
        <v/>
      </c>
      <c r="AT1287" s="21">
        <f>AK1287+C1287-AJ1287</f>
        <v/>
      </c>
      <c r="AU1287" s="21">
        <f>AL1287+C1287-AM1287</f>
        <v/>
      </c>
      <c r="AV1287" s="21">
        <f>AN1287+C1287-AM1287</f>
        <v/>
      </c>
    </row>
    <row r="1288">
      <c r="A1288" t="inlineStr">
        <is>
          <t>医療費の境目</t>
        </is>
      </c>
      <c r="B1288" s="21">
        <f>'3_医療費の境目'!$B$3</f>
        <v/>
      </c>
      <c r="C1288" s="21">
        <f>IF('3_医療費の境目'!$B$4="",AO1288,'3_医療費の境目'!$B$4)</f>
        <v/>
      </c>
      <c r="D1288" s="21">
        <f>'3_医療費の境目'!D1288</f>
        <v/>
      </c>
      <c r="E1288" s="21">
        <f>ROUND(MIN(B1288/12,650000)*12*0.0915+MIN(B1288/12,1390000)*12*(0.0504+0)+B1288*0.005,0)</f>
        <v/>
      </c>
      <c r="F1288" s="21">
        <f>IF(B1288&lt;741000,0,IF(B1288&lt;2191000,B1288-740000,IF(B1288&lt;2193000,1451000,IF(B1288&lt;2196000,1453000,IF(B1288&lt;2200000,1456000,IF(B1288&lt;3600000,ROUND(ROUNDDOWN(B1288/4,-3)*2.8,0)-80000,IF(B1288&lt;6600000,ROUND(ROUNDDOWN(B1288/4,-3)*3.2,0)-440000,IF(B1288&lt;8500000,ROUNDDOWN(B1288*0.9,0)-1100000,B1288-1950000))))))))</f>
        <v/>
      </c>
      <c r="G1288" s="21">
        <f>IF(F1288&gt;23500000,NA(),IF(F1288&lt;=4890000,1040000,IF(F1288&lt;=6550000,670000,620000)))</f>
        <v/>
      </c>
      <c r="H1288" s="21">
        <f>IF(D1288&lt;=0,0,MAX(0,MIN(2000000,D1288-MIN(100000,ROUNDDOWN(F1288*0.05,0)))))</f>
        <v/>
      </c>
      <c r="I1288" s="21">
        <f>IF(C1288&lt;=2000,0,MIN(C1288,ROUNDDOWN(F1288*0.4,0))-2000)</f>
        <v/>
      </c>
      <c r="J1288" s="21">
        <f>MAX(0,ROUNDDOWN(F1288-E1288-G1288,-3))</f>
        <v/>
      </c>
      <c r="K1288" s="21">
        <f>MAX(0,ROUNDDOWN(F1288-E1288-G1288-H1288-I1288,-3))</f>
        <v/>
      </c>
      <c r="L1288" s="21">
        <f>MAX(0,ROUNDDOWN(F1288-E1288-G1288-H1288,-3))</f>
        <v/>
      </c>
      <c r="M1288" s="21">
        <f>IF(J1288&lt;=0,0,ROUNDDOWN((J1288*LOOKUP(J1288,{0,1950001,3300001,6950001,9000001,18000001,40000001},{0.05,0.1,0.2,0.23,0.33,0.4,0.45})-LOOKUP(J1288,{0,1950001,3300001,6950001,9000001,18000001,40000001},{0,97500,427500,636000,1536000,2796000,4796000}))*1.021,-2))</f>
        <v/>
      </c>
      <c r="N1288" s="21">
        <f>IF(K1288&lt;=0,0,ROUNDDOWN((K1288*LOOKUP(K1288,{0,1950001,3300001,6950001,9000001,18000001,40000001},{0.05,0.1,0.2,0.23,0.33,0.4,0.45})-LOOKUP(K1288,{0,1950001,3300001,6950001,9000001,18000001,40000001},{0,97500,427500,636000,1536000,2796000,4796000}))*1.021,-2))</f>
        <v/>
      </c>
      <c r="O1288" s="21">
        <f>IF(L1288&lt;=0,0,ROUNDDOWN((L1288*LOOKUP(L1288,{0,1950001,3300001,6950001,9000001,18000001,40000001},{0.05,0.1,0.2,0.23,0.33,0.4,0.45})-LOOKUP(L1288,{0,1950001,3300001,6950001,9000001,18000001,40000001},{0,97500,427500,636000,1536000,2796000,4796000}))*1.021,-2))</f>
        <v/>
      </c>
      <c r="P1288" s="21">
        <f>MAX(0,ROUNDDOWN(F1288-E1288-430000,-3))</f>
        <v/>
      </c>
      <c r="Q1288" s="21">
        <f>MAX(0,ROUNDDOWN(F1288-E1288-430000-H1288,-3))</f>
        <v/>
      </c>
      <c r="R1288" s="21">
        <f>IF(F1288&lt;=450000,0,MAX(0,P1288*0.06-MIN(50000,P1288)*0.03))</f>
        <v/>
      </c>
      <c r="S1288" s="21">
        <f>IF(F1288&lt;=450000,0,MAX(0,P1288*0.04-MIN(50000,P1288)*0.02))</f>
        <v/>
      </c>
      <c r="T1288" s="21">
        <f>IF(F1288&lt;=450000,0,MAX(0,Q1288*0.06-MIN(50000,Q1288)*0.03))</f>
        <v/>
      </c>
      <c r="U1288" s="21">
        <f>IF(F1288&lt;=450000,0,MAX(0,Q1288*0.04-MIN(50000,Q1288)*0.02))</f>
        <v/>
      </c>
      <c r="V1288" s="21">
        <f>50000+MAX(0,G1288-480000)</f>
        <v/>
      </c>
      <c r="W1288" s="21">
        <f>P1288-V1288</f>
        <v/>
      </c>
      <c r="X1288" s="21">
        <f>Q1288-V1288</f>
        <v/>
      </c>
      <c r="Y1288" s="22">
        <f>IF(W1288&lt;0,0.9,LOOKUP(W1288,{0,1950001,3300001,6950001,9000001,18000001,40000001},{0.84895,0.7979,0.6958,0.66517,0.56307,0.4916,0.44055}))</f>
        <v/>
      </c>
      <c r="Z1288" s="22">
        <f>IF(X1288&lt;0,0.9,LOOKUP(X1288,{0,1950001,3300001,6950001,9000001,18000001,40000001},{0.84895,0.7979,0.6958,0.66517,0.56307,0.4916,0.44055}))</f>
        <v/>
      </c>
      <c r="AA1288" s="22">
        <f>IF(W1288&lt;0,0,CHOOSE(MATCH(W1288,{0,1950001,3300001,6950001,9000001},1),5.105/84.895,10.21/79.79,20.42/69.58,23.483/66.517,33.693/56.307))</f>
        <v/>
      </c>
      <c r="AB1288" s="21">
        <f>IF(C1288&lt;=2000,0,(MIN(C1288,ROUNDDOWN(F1288*0.3,0))-2000)*0.1)</f>
        <v/>
      </c>
      <c r="AC1288" s="21">
        <f>IF(C1288&lt;=2000,0,MIN((C1288-2000)*Y1288,(R1288+S1288)*0.2))</f>
        <v/>
      </c>
      <c r="AD1288" s="21">
        <f>IF(C1288&lt;=2000,0,MIN((C1288-2000)*Z1288,(T1288+U1288)*0.2))</f>
        <v/>
      </c>
      <c r="AE1288" s="21">
        <f>AC1288*AA1288</f>
        <v/>
      </c>
      <c r="AF1288" s="21">
        <f>ROUNDDOWN(R1288,-2)+ROUNDDOWN(S1288,-2)</f>
        <v/>
      </c>
      <c r="AG1288" s="21">
        <f>ROUNDDOWN(MAX(0,R1288-(AB1288+AC1288+AE1288)*0.6),-2)+ROUNDDOWN(MAX(0,S1288-(AB1288+AC1288+AE1288)*0.4),-2)</f>
        <v/>
      </c>
      <c r="AH1288" s="21">
        <f>ROUNDDOWN(MAX(0,T1288-(AB1288+AD1288)*0.6),-2)+ROUNDDOWN(MAX(0,U1288-(AB1288+AD1288)*0.4),-2)</f>
        <v/>
      </c>
      <c r="AI1288" s="21">
        <f>ROUNDDOWN(T1288,-2)+ROUNDDOWN(U1288,-2)</f>
        <v/>
      </c>
      <c r="AJ1288" s="21">
        <f>M1288+AF1288</f>
        <v/>
      </c>
      <c r="AK1288" s="21">
        <f>M1288+AG1288</f>
        <v/>
      </c>
      <c r="AL1288" s="21">
        <f>N1288+AH1288</f>
        <v/>
      </c>
      <c r="AM1288" s="21">
        <f>O1288+AI1288</f>
        <v/>
      </c>
      <c r="AN1288" s="21">
        <f>N1288+AI1288</f>
        <v/>
      </c>
      <c r="AO1288" s="21">
        <f>ROUNDDOWN((R1288+S1288)*0.2/Y1288+2000,0)</f>
        <v/>
      </c>
      <c r="AP1288" s="21">
        <f>ROUNDDOWN((T1288+U1288)*0.2/Z1288+2000,0)</f>
        <v/>
      </c>
      <c r="AQ1288" s="21">
        <f>AL1288-AK1288</f>
        <v/>
      </c>
      <c r="AR1288" s="21">
        <f>AM1288-AK1288</f>
        <v/>
      </c>
      <c r="AS1288" s="21">
        <f>AM1288-AL1288</f>
        <v/>
      </c>
      <c r="AT1288" s="21">
        <f>AK1288+C1288-AJ1288</f>
        <v/>
      </c>
      <c r="AU1288" s="21">
        <f>AL1288+C1288-AM1288</f>
        <v/>
      </c>
      <c r="AV1288" s="21">
        <f>AN1288+C1288-AM1288</f>
        <v/>
      </c>
    </row>
    <row r="1289">
      <c r="A1289" t="inlineStr">
        <is>
          <t>医療費の境目</t>
        </is>
      </c>
      <c r="B1289" s="21">
        <f>'3_医療費の境目'!$B$3</f>
        <v/>
      </c>
      <c r="C1289" s="21">
        <f>IF('3_医療費の境目'!$B$4="",AO1289,'3_医療費の境目'!$B$4)</f>
        <v/>
      </c>
      <c r="D1289" s="21">
        <f>'3_医療費の境目'!D1289</f>
        <v/>
      </c>
      <c r="E1289" s="21">
        <f>ROUND(MIN(B1289/12,650000)*12*0.0915+MIN(B1289/12,1390000)*12*(0.0504+0)+B1289*0.005,0)</f>
        <v/>
      </c>
      <c r="F1289" s="21">
        <f>IF(B1289&lt;741000,0,IF(B1289&lt;2191000,B1289-740000,IF(B1289&lt;2193000,1451000,IF(B1289&lt;2196000,1453000,IF(B1289&lt;2200000,1456000,IF(B1289&lt;3600000,ROUND(ROUNDDOWN(B1289/4,-3)*2.8,0)-80000,IF(B1289&lt;6600000,ROUND(ROUNDDOWN(B1289/4,-3)*3.2,0)-440000,IF(B1289&lt;8500000,ROUNDDOWN(B1289*0.9,0)-1100000,B1289-1950000))))))))</f>
        <v/>
      </c>
      <c r="G1289" s="21">
        <f>IF(F1289&gt;23500000,NA(),IF(F1289&lt;=4890000,1040000,IF(F1289&lt;=6550000,670000,620000)))</f>
        <v/>
      </c>
      <c r="H1289" s="21">
        <f>IF(D1289&lt;=0,0,MAX(0,MIN(2000000,D1289-MIN(100000,ROUNDDOWN(F1289*0.05,0)))))</f>
        <v/>
      </c>
      <c r="I1289" s="21">
        <f>IF(C1289&lt;=2000,0,MIN(C1289,ROUNDDOWN(F1289*0.4,0))-2000)</f>
        <v/>
      </c>
      <c r="J1289" s="21">
        <f>MAX(0,ROUNDDOWN(F1289-E1289-G1289,-3))</f>
        <v/>
      </c>
      <c r="K1289" s="21">
        <f>MAX(0,ROUNDDOWN(F1289-E1289-G1289-H1289-I1289,-3))</f>
        <v/>
      </c>
      <c r="L1289" s="21">
        <f>MAX(0,ROUNDDOWN(F1289-E1289-G1289-H1289,-3))</f>
        <v/>
      </c>
      <c r="M1289" s="21">
        <f>IF(J1289&lt;=0,0,ROUNDDOWN((J1289*LOOKUP(J1289,{0,1950001,3300001,6950001,9000001,18000001,40000001},{0.05,0.1,0.2,0.23,0.33,0.4,0.45})-LOOKUP(J1289,{0,1950001,3300001,6950001,9000001,18000001,40000001},{0,97500,427500,636000,1536000,2796000,4796000}))*1.021,-2))</f>
        <v/>
      </c>
      <c r="N1289" s="21">
        <f>IF(K1289&lt;=0,0,ROUNDDOWN((K1289*LOOKUP(K1289,{0,1950001,3300001,6950001,9000001,18000001,40000001},{0.05,0.1,0.2,0.23,0.33,0.4,0.45})-LOOKUP(K1289,{0,1950001,3300001,6950001,9000001,18000001,40000001},{0,97500,427500,636000,1536000,2796000,4796000}))*1.021,-2))</f>
        <v/>
      </c>
      <c r="O1289" s="21">
        <f>IF(L1289&lt;=0,0,ROUNDDOWN((L1289*LOOKUP(L1289,{0,1950001,3300001,6950001,9000001,18000001,40000001},{0.05,0.1,0.2,0.23,0.33,0.4,0.45})-LOOKUP(L1289,{0,1950001,3300001,6950001,9000001,18000001,40000001},{0,97500,427500,636000,1536000,2796000,4796000}))*1.021,-2))</f>
        <v/>
      </c>
      <c r="P1289" s="21">
        <f>MAX(0,ROUNDDOWN(F1289-E1289-430000,-3))</f>
        <v/>
      </c>
      <c r="Q1289" s="21">
        <f>MAX(0,ROUNDDOWN(F1289-E1289-430000-H1289,-3))</f>
        <v/>
      </c>
      <c r="R1289" s="21">
        <f>IF(F1289&lt;=450000,0,MAX(0,P1289*0.06-MIN(50000,P1289)*0.03))</f>
        <v/>
      </c>
      <c r="S1289" s="21">
        <f>IF(F1289&lt;=450000,0,MAX(0,P1289*0.04-MIN(50000,P1289)*0.02))</f>
        <v/>
      </c>
      <c r="T1289" s="21">
        <f>IF(F1289&lt;=450000,0,MAX(0,Q1289*0.06-MIN(50000,Q1289)*0.03))</f>
        <v/>
      </c>
      <c r="U1289" s="21">
        <f>IF(F1289&lt;=450000,0,MAX(0,Q1289*0.04-MIN(50000,Q1289)*0.02))</f>
        <v/>
      </c>
      <c r="V1289" s="21">
        <f>50000+MAX(0,G1289-480000)</f>
        <v/>
      </c>
      <c r="W1289" s="21">
        <f>P1289-V1289</f>
        <v/>
      </c>
      <c r="X1289" s="21">
        <f>Q1289-V1289</f>
        <v/>
      </c>
      <c r="Y1289" s="22">
        <f>IF(W1289&lt;0,0.9,LOOKUP(W1289,{0,1950001,3300001,6950001,9000001,18000001,40000001},{0.84895,0.7979,0.6958,0.66517,0.56307,0.4916,0.44055}))</f>
        <v/>
      </c>
      <c r="Z1289" s="22">
        <f>IF(X1289&lt;0,0.9,LOOKUP(X1289,{0,1950001,3300001,6950001,9000001,18000001,40000001},{0.84895,0.7979,0.6958,0.66517,0.56307,0.4916,0.44055}))</f>
        <v/>
      </c>
      <c r="AA1289" s="22">
        <f>IF(W1289&lt;0,0,CHOOSE(MATCH(W1289,{0,1950001,3300001,6950001,9000001},1),5.105/84.895,10.21/79.79,20.42/69.58,23.483/66.517,33.693/56.307))</f>
        <v/>
      </c>
      <c r="AB1289" s="21">
        <f>IF(C1289&lt;=2000,0,(MIN(C1289,ROUNDDOWN(F1289*0.3,0))-2000)*0.1)</f>
        <v/>
      </c>
      <c r="AC1289" s="21">
        <f>IF(C1289&lt;=2000,0,MIN((C1289-2000)*Y1289,(R1289+S1289)*0.2))</f>
        <v/>
      </c>
      <c r="AD1289" s="21">
        <f>IF(C1289&lt;=2000,0,MIN((C1289-2000)*Z1289,(T1289+U1289)*0.2))</f>
        <v/>
      </c>
      <c r="AE1289" s="21">
        <f>AC1289*AA1289</f>
        <v/>
      </c>
      <c r="AF1289" s="21">
        <f>ROUNDDOWN(R1289,-2)+ROUNDDOWN(S1289,-2)</f>
        <v/>
      </c>
      <c r="AG1289" s="21">
        <f>ROUNDDOWN(MAX(0,R1289-(AB1289+AC1289+AE1289)*0.6),-2)+ROUNDDOWN(MAX(0,S1289-(AB1289+AC1289+AE1289)*0.4),-2)</f>
        <v/>
      </c>
      <c r="AH1289" s="21">
        <f>ROUNDDOWN(MAX(0,T1289-(AB1289+AD1289)*0.6),-2)+ROUNDDOWN(MAX(0,U1289-(AB1289+AD1289)*0.4),-2)</f>
        <v/>
      </c>
      <c r="AI1289" s="21">
        <f>ROUNDDOWN(T1289,-2)+ROUNDDOWN(U1289,-2)</f>
        <v/>
      </c>
      <c r="AJ1289" s="21">
        <f>M1289+AF1289</f>
        <v/>
      </c>
      <c r="AK1289" s="21">
        <f>M1289+AG1289</f>
        <v/>
      </c>
      <c r="AL1289" s="21">
        <f>N1289+AH1289</f>
        <v/>
      </c>
      <c r="AM1289" s="21">
        <f>O1289+AI1289</f>
        <v/>
      </c>
      <c r="AN1289" s="21">
        <f>N1289+AI1289</f>
        <v/>
      </c>
      <c r="AO1289" s="21">
        <f>ROUNDDOWN((R1289+S1289)*0.2/Y1289+2000,0)</f>
        <v/>
      </c>
      <c r="AP1289" s="21">
        <f>ROUNDDOWN((T1289+U1289)*0.2/Z1289+2000,0)</f>
        <v/>
      </c>
      <c r="AQ1289" s="21">
        <f>AL1289-AK1289</f>
        <v/>
      </c>
      <c r="AR1289" s="21">
        <f>AM1289-AK1289</f>
        <v/>
      </c>
      <c r="AS1289" s="21">
        <f>AM1289-AL1289</f>
        <v/>
      </c>
      <c r="AT1289" s="21">
        <f>AK1289+C1289-AJ1289</f>
        <v/>
      </c>
      <c r="AU1289" s="21">
        <f>AL1289+C1289-AM1289</f>
        <v/>
      </c>
      <c r="AV1289" s="21">
        <f>AN1289+C1289-AM1289</f>
        <v/>
      </c>
    </row>
    <row r="1290">
      <c r="A1290" t="inlineStr">
        <is>
          <t>医療費の境目</t>
        </is>
      </c>
      <c r="B1290" s="21">
        <f>'3_医療費の境目'!$B$3</f>
        <v/>
      </c>
      <c r="C1290" s="21">
        <f>IF('3_医療費の境目'!$B$4="",AO1290,'3_医療費の境目'!$B$4)</f>
        <v/>
      </c>
      <c r="D1290" s="21">
        <f>'3_医療費の境目'!D1290</f>
        <v/>
      </c>
      <c r="E1290" s="21">
        <f>ROUND(MIN(B1290/12,650000)*12*0.0915+MIN(B1290/12,1390000)*12*(0.0504+0)+B1290*0.005,0)</f>
        <v/>
      </c>
      <c r="F1290" s="21">
        <f>IF(B1290&lt;741000,0,IF(B1290&lt;2191000,B1290-740000,IF(B1290&lt;2193000,1451000,IF(B1290&lt;2196000,1453000,IF(B1290&lt;2200000,1456000,IF(B1290&lt;3600000,ROUND(ROUNDDOWN(B1290/4,-3)*2.8,0)-80000,IF(B1290&lt;6600000,ROUND(ROUNDDOWN(B1290/4,-3)*3.2,0)-440000,IF(B1290&lt;8500000,ROUNDDOWN(B1290*0.9,0)-1100000,B1290-1950000))))))))</f>
        <v/>
      </c>
      <c r="G1290" s="21">
        <f>IF(F1290&gt;23500000,NA(),IF(F1290&lt;=4890000,1040000,IF(F1290&lt;=6550000,670000,620000)))</f>
        <v/>
      </c>
      <c r="H1290" s="21">
        <f>IF(D1290&lt;=0,0,MAX(0,MIN(2000000,D1290-MIN(100000,ROUNDDOWN(F1290*0.05,0)))))</f>
        <v/>
      </c>
      <c r="I1290" s="21">
        <f>IF(C1290&lt;=2000,0,MIN(C1290,ROUNDDOWN(F1290*0.4,0))-2000)</f>
        <v/>
      </c>
      <c r="J1290" s="21">
        <f>MAX(0,ROUNDDOWN(F1290-E1290-G1290,-3))</f>
        <v/>
      </c>
      <c r="K1290" s="21">
        <f>MAX(0,ROUNDDOWN(F1290-E1290-G1290-H1290-I1290,-3))</f>
        <v/>
      </c>
      <c r="L1290" s="21">
        <f>MAX(0,ROUNDDOWN(F1290-E1290-G1290-H1290,-3))</f>
        <v/>
      </c>
      <c r="M1290" s="21">
        <f>IF(J1290&lt;=0,0,ROUNDDOWN((J1290*LOOKUP(J1290,{0,1950001,3300001,6950001,9000001,18000001,40000001},{0.05,0.1,0.2,0.23,0.33,0.4,0.45})-LOOKUP(J1290,{0,1950001,3300001,6950001,9000001,18000001,40000001},{0,97500,427500,636000,1536000,2796000,4796000}))*1.021,-2))</f>
        <v/>
      </c>
      <c r="N1290" s="21">
        <f>IF(K1290&lt;=0,0,ROUNDDOWN((K1290*LOOKUP(K1290,{0,1950001,3300001,6950001,9000001,18000001,40000001},{0.05,0.1,0.2,0.23,0.33,0.4,0.45})-LOOKUP(K1290,{0,1950001,3300001,6950001,9000001,18000001,40000001},{0,97500,427500,636000,1536000,2796000,4796000}))*1.021,-2))</f>
        <v/>
      </c>
      <c r="O1290" s="21">
        <f>IF(L1290&lt;=0,0,ROUNDDOWN((L1290*LOOKUP(L1290,{0,1950001,3300001,6950001,9000001,18000001,40000001},{0.05,0.1,0.2,0.23,0.33,0.4,0.45})-LOOKUP(L1290,{0,1950001,3300001,6950001,9000001,18000001,40000001},{0,97500,427500,636000,1536000,2796000,4796000}))*1.021,-2))</f>
        <v/>
      </c>
      <c r="P1290" s="21">
        <f>MAX(0,ROUNDDOWN(F1290-E1290-430000,-3))</f>
        <v/>
      </c>
      <c r="Q1290" s="21">
        <f>MAX(0,ROUNDDOWN(F1290-E1290-430000-H1290,-3))</f>
        <v/>
      </c>
      <c r="R1290" s="21">
        <f>IF(F1290&lt;=450000,0,MAX(0,P1290*0.06-MIN(50000,P1290)*0.03))</f>
        <v/>
      </c>
      <c r="S1290" s="21">
        <f>IF(F1290&lt;=450000,0,MAX(0,P1290*0.04-MIN(50000,P1290)*0.02))</f>
        <v/>
      </c>
      <c r="T1290" s="21">
        <f>IF(F1290&lt;=450000,0,MAX(0,Q1290*0.06-MIN(50000,Q1290)*0.03))</f>
        <v/>
      </c>
      <c r="U1290" s="21">
        <f>IF(F1290&lt;=450000,0,MAX(0,Q1290*0.04-MIN(50000,Q1290)*0.02))</f>
        <v/>
      </c>
      <c r="V1290" s="21">
        <f>50000+MAX(0,G1290-480000)</f>
        <v/>
      </c>
      <c r="W1290" s="21">
        <f>P1290-V1290</f>
        <v/>
      </c>
      <c r="X1290" s="21">
        <f>Q1290-V1290</f>
        <v/>
      </c>
      <c r="Y1290" s="22">
        <f>IF(W1290&lt;0,0.9,LOOKUP(W1290,{0,1950001,3300001,6950001,9000001,18000001,40000001},{0.84895,0.7979,0.6958,0.66517,0.56307,0.4916,0.44055}))</f>
        <v/>
      </c>
      <c r="Z1290" s="22">
        <f>IF(X1290&lt;0,0.9,LOOKUP(X1290,{0,1950001,3300001,6950001,9000001,18000001,40000001},{0.84895,0.7979,0.6958,0.66517,0.56307,0.4916,0.44055}))</f>
        <v/>
      </c>
      <c r="AA1290" s="22">
        <f>IF(W1290&lt;0,0,CHOOSE(MATCH(W1290,{0,1950001,3300001,6950001,9000001},1),5.105/84.895,10.21/79.79,20.42/69.58,23.483/66.517,33.693/56.307))</f>
        <v/>
      </c>
      <c r="AB1290" s="21">
        <f>IF(C1290&lt;=2000,0,(MIN(C1290,ROUNDDOWN(F1290*0.3,0))-2000)*0.1)</f>
        <v/>
      </c>
      <c r="AC1290" s="21">
        <f>IF(C1290&lt;=2000,0,MIN((C1290-2000)*Y1290,(R1290+S1290)*0.2))</f>
        <v/>
      </c>
      <c r="AD1290" s="21">
        <f>IF(C1290&lt;=2000,0,MIN((C1290-2000)*Z1290,(T1290+U1290)*0.2))</f>
        <v/>
      </c>
      <c r="AE1290" s="21">
        <f>AC1290*AA1290</f>
        <v/>
      </c>
      <c r="AF1290" s="21">
        <f>ROUNDDOWN(R1290,-2)+ROUNDDOWN(S1290,-2)</f>
        <v/>
      </c>
      <c r="AG1290" s="21">
        <f>ROUNDDOWN(MAX(0,R1290-(AB1290+AC1290+AE1290)*0.6),-2)+ROUNDDOWN(MAX(0,S1290-(AB1290+AC1290+AE1290)*0.4),-2)</f>
        <v/>
      </c>
      <c r="AH1290" s="21">
        <f>ROUNDDOWN(MAX(0,T1290-(AB1290+AD1290)*0.6),-2)+ROUNDDOWN(MAX(0,U1290-(AB1290+AD1290)*0.4),-2)</f>
        <v/>
      </c>
      <c r="AI1290" s="21">
        <f>ROUNDDOWN(T1290,-2)+ROUNDDOWN(U1290,-2)</f>
        <v/>
      </c>
      <c r="AJ1290" s="21">
        <f>M1290+AF1290</f>
        <v/>
      </c>
      <c r="AK1290" s="21">
        <f>M1290+AG1290</f>
        <v/>
      </c>
      <c r="AL1290" s="21">
        <f>N1290+AH1290</f>
        <v/>
      </c>
      <c r="AM1290" s="21">
        <f>O1290+AI1290</f>
        <v/>
      </c>
      <c r="AN1290" s="21">
        <f>N1290+AI1290</f>
        <v/>
      </c>
      <c r="AO1290" s="21">
        <f>ROUNDDOWN((R1290+S1290)*0.2/Y1290+2000,0)</f>
        <v/>
      </c>
      <c r="AP1290" s="21">
        <f>ROUNDDOWN((T1290+U1290)*0.2/Z1290+2000,0)</f>
        <v/>
      </c>
      <c r="AQ1290" s="21">
        <f>AL1290-AK1290</f>
        <v/>
      </c>
      <c r="AR1290" s="21">
        <f>AM1290-AK1290</f>
        <v/>
      </c>
      <c r="AS1290" s="21">
        <f>AM1290-AL1290</f>
        <v/>
      </c>
      <c r="AT1290" s="21">
        <f>AK1290+C1290-AJ1290</f>
        <v/>
      </c>
      <c r="AU1290" s="21">
        <f>AL1290+C1290-AM1290</f>
        <v/>
      </c>
      <c r="AV1290" s="21">
        <f>AN1290+C1290-AM1290</f>
        <v/>
      </c>
    </row>
    <row r="1291">
      <c r="A1291" t="inlineStr">
        <is>
          <t>医療費の境目</t>
        </is>
      </c>
      <c r="B1291" s="21">
        <f>'3_医療費の境目'!$B$3</f>
        <v/>
      </c>
      <c r="C1291" s="21">
        <f>IF('3_医療費の境目'!$B$4="",AO1291,'3_医療費の境目'!$B$4)</f>
        <v/>
      </c>
      <c r="D1291" s="21">
        <f>'3_医療費の境目'!D1291</f>
        <v/>
      </c>
      <c r="E1291" s="21">
        <f>ROUND(MIN(B1291/12,650000)*12*0.0915+MIN(B1291/12,1390000)*12*(0.0504+0)+B1291*0.005,0)</f>
        <v/>
      </c>
      <c r="F1291" s="21">
        <f>IF(B1291&lt;741000,0,IF(B1291&lt;2191000,B1291-740000,IF(B1291&lt;2193000,1451000,IF(B1291&lt;2196000,1453000,IF(B1291&lt;2200000,1456000,IF(B1291&lt;3600000,ROUND(ROUNDDOWN(B1291/4,-3)*2.8,0)-80000,IF(B1291&lt;6600000,ROUND(ROUNDDOWN(B1291/4,-3)*3.2,0)-440000,IF(B1291&lt;8500000,ROUNDDOWN(B1291*0.9,0)-1100000,B1291-1950000))))))))</f>
        <v/>
      </c>
      <c r="G1291" s="21">
        <f>IF(F1291&gt;23500000,NA(),IF(F1291&lt;=4890000,1040000,IF(F1291&lt;=6550000,670000,620000)))</f>
        <v/>
      </c>
      <c r="H1291" s="21">
        <f>IF(D1291&lt;=0,0,MAX(0,MIN(2000000,D1291-MIN(100000,ROUNDDOWN(F1291*0.05,0)))))</f>
        <v/>
      </c>
      <c r="I1291" s="21">
        <f>IF(C1291&lt;=2000,0,MIN(C1291,ROUNDDOWN(F1291*0.4,0))-2000)</f>
        <v/>
      </c>
      <c r="J1291" s="21">
        <f>MAX(0,ROUNDDOWN(F1291-E1291-G1291,-3))</f>
        <v/>
      </c>
      <c r="K1291" s="21">
        <f>MAX(0,ROUNDDOWN(F1291-E1291-G1291-H1291-I1291,-3))</f>
        <v/>
      </c>
      <c r="L1291" s="21">
        <f>MAX(0,ROUNDDOWN(F1291-E1291-G1291-H1291,-3))</f>
        <v/>
      </c>
      <c r="M1291" s="21">
        <f>IF(J1291&lt;=0,0,ROUNDDOWN((J1291*LOOKUP(J1291,{0,1950001,3300001,6950001,9000001,18000001,40000001},{0.05,0.1,0.2,0.23,0.33,0.4,0.45})-LOOKUP(J1291,{0,1950001,3300001,6950001,9000001,18000001,40000001},{0,97500,427500,636000,1536000,2796000,4796000}))*1.021,-2))</f>
        <v/>
      </c>
      <c r="N1291" s="21">
        <f>IF(K1291&lt;=0,0,ROUNDDOWN((K1291*LOOKUP(K1291,{0,1950001,3300001,6950001,9000001,18000001,40000001},{0.05,0.1,0.2,0.23,0.33,0.4,0.45})-LOOKUP(K1291,{0,1950001,3300001,6950001,9000001,18000001,40000001},{0,97500,427500,636000,1536000,2796000,4796000}))*1.021,-2))</f>
        <v/>
      </c>
      <c r="O1291" s="21">
        <f>IF(L1291&lt;=0,0,ROUNDDOWN((L1291*LOOKUP(L1291,{0,1950001,3300001,6950001,9000001,18000001,40000001},{0.05,0.1,0.2,0.23,0.33,0.4,0.45})-LOOKUP(L1291,{0,1950001,3300001,6950001,9000001,18000001,40000001},{0,97500,427500,636000,1536000,2796000,4796000}))*1.021,-2))</f>
        <v/>
      </c>
      <c r="P1291" s="21">
        <f>MAX(0,ROUNDDOWN(F1291-E1291-430000,-3))</f>
        <v/>
      </c>
      <c r="Q1291" s="21">
        <f>MAX(0,ROUNDDOWN(F1291-E1291-430000-H1291,-3))</f>
        <v/>
      </c>
      <c r="R1291" s="21">
        <f>IF(F1291&lt;=450000,0,MAX(0,P1291*0.06-MIN(50000,P1291)*0.03))</f>
        <v/>
      </c>
      <c r="S1291" s="21">
        <f>IF(F1291&lt;=450000,0,MAX(0,P1291*0.04-MIN(50000,P1291)*0.02))</f>
        <v/>
      </c>
      <c r="T1291" s="21">
        <f>IF(F1291&lt;=450000,0,MAX(0,Q1291*0.06-MIN(50000,Q1291)*0.03))</f>
        <v/>
      </c>
      <c r="U1291" s="21">
        <f>IF(F1291&lt;=450000,0,MAX(0,Q1291*0.04-MIN(50000,Q1291)*0.02))</f>
        <v/>
      </c>
      <c r="V1291" s="21">
        <f>50000+MAX(0,G1291-480000)</f>
        <v/>
      </c>
      <c r="W1291" s="21">
        <f>P1291-V1291</f>
        <v/>
      </c>
      <c r="X1291" s="21">
        <f>Q1291-V1291</f>
        <v/>
      </c>
      <c r="Y1291" s="22">
        <f>IF(W1291&lt;0,0.9,LOOKUP(W1291,{0,1950001,3300001,6950001,9000001,18000001,40000001},{0.84895,0.7979,0.6958,0.66517,0.56307,0.4916,0.44055}))</f>
        <v/>
      </c>
      <c r="Z1291" s="22">
        <f>IF(X1291&lt;0,0.9,LOOKUP(X1291,{0,1950001,3300001,6950001,9000001,18000001,40000001},{0.84895,0.7979,0.6958,0.66517,0.56307,0.4916,0.44055}))</f>
        <v/>
      </c>
      <c r="AA1291" s="22">
        <f>IF(W1291&lt;0,0,CHOOSE(MATCH(W1291,{0,1950001,3300001,6950001,9000001},1),5.105/84.895,10.21/79.79,20.42/69.58,23.483/66.517,33.693/56.307))</f>
        <v/>
      </c>
      <c r="AB1291" s="21">
        <f>IF(C1291&lt;=2000,0,(MIN(C1291,ROUNDDOWN(F1291*0.3,0))-2000)*0.1)</f>
        <v/>
      </c>
      <c r="AC1291" s="21">
        <f>IF(C1291&lt;=2000,0,MIN((C1291-2000)*Y1291,(R1291+S1291)*0.2))</f>
        <v/>
      </c>
      <c r="AD1291" s="21">
        <f>IF(C1291&lt;=2000,0,MIN((C1291-2000)*Z1291,(T1291+U1291)*0.2))</f>
        <v/>
      </c>
      <c r="AE1291" s="21">
        <f>AC1291*AA1291</f>
        <v/>
      </c>
      <c r="AF1291" s="21">
        <f>ROUNDDOWN(R1291,-2)+ROUNDDOWN(S1291,-2)</f>
        <v/>
      </c>
      <c r="AG1291" s="21">
        <f>ROUNDDOWN(MAX(0,R1291-(AB1291+AC1291+AE1291)*0.6),-2)+ROUNDDOWN(MAX(0,S1291-(AB1291+AC1291+AE1291)*0.4),-2)</f>
        <v/>
      </c>
      <c r="AH1291" s="21">
        <f>ROUNDDOWN(MAX(0,T1291-(AB1291+AD1291)*0.6),-2)+ROUNDDOWN(MAX(0,U1291-(AB1291+AD1291)*0.4),-2)</f>
        <v/>
      </c>
      <c r="AI1291" s="21">
        <f>ROUNDDOWN(T1291,-2)+ROUNDDOWN(U1291,-2)</f>
        <v/>
      </c>
      <c r="AJ1291" s="21">
        <f>M1291+AF1291</f>
        <v/>
      </c>
      <c r="AK1291" s="21">
        <f>M1291+AG1291</f>
        <v/>
      </c>
      <c r="AL1291" s="21">
        <f>N1291+AH1291</f>
        <v/>
      </c>
      <c r="AM1291" s="21">
        <f>O1291+AI1291</f>
        <v/>
      </c>
      <c r="AN1291" s="21">
        <f>N1291+AI1291</f>
        <v/>
      </c>
      <c r="AO1291" s="21">
        <f>ROUNDDOWN((R1291+S1291)*0.2/Y1291+2000,0)</f>
        <v/>
      </c>
      <c r="AP1291" s="21">
        <f>ROUNDDOWN((T1291+U1291)*0.2/Z1291+2000,0)</f>
        <v/>
      </c>
      <c r="AQ1291" s="21">
        <f>AL1291-AK1291</f>
        <v/>
      </c>
      <c r="AR1291" s="21">
        <f>AM1291-AK1291</f>
        <v/>
      </c>
      <c r="AS1291" s="21">
        <f>AM1291-AL1291</f>
        <v/>
      </c>
      <c r="AT1291" s="21">
        <f>AK1291+C1291-AJ1291</f>
        <v/>
      </c>
      <c r="AU1291" s="21">
        <f>AL1291+C1291-AM1291</f>
        <v/>
      </c>
      <c r="AV1291" s="21">
        <f>AN1291+C1291-AM1291</f>
        <v/>
      </c>
    </row>
    <row r="1292">
      <c r="A1292" t="inlineStr">
        <is>
          <t>医療費の境目</t>
        </is>
      </c>
      <c r="B1292" s="21">
        <f>'3_医療費の境目'!$B$3</f>
        <v/>
      </c>
      <c r="C1292" s="21">
        <f>IF('3_医療費の境目'!$B$4="",AO1292,'3_医療費の境目'!$B$4)</f>
        <v/>
      </c>
      <c r="D1292" s="21">
        <f>'3_医療費の境目'!D1292</f>
        <v/>
      </c>
      <c r="E1292" s="21">
        <f>ROUND(MIN(B1292/12,650000)*12*0.0915+MIN(B1292/12,1390000)*12*(0.0504+0)+B1292*0.005,0)</f>
        <v/>
      </c>
      <c r="F1292" s="21">
        <f>IF(B1292&lt;741000,0,IF(B1292&lt;2191000,B1292-740000,IF(B1292&lt;2193000,1451000,IF(B1292&lt;2196000,1453000,IF(B1292&lt;2200000,1456000,IF(B1292&lt;3600000,ROUND(ROUNDDOWN(B1292/4,-3)*2.8,0)-80000,IF(B1292&lt;6600000,ROUND(ROUNDDOWN(B1292/4,-3)*3.2,0)-440000,IF(B1292&lt;8500000,ROUNDDOWN(B1292*0.9,0)-1100000,B1292-1950000))))))))</f>
        <v/>
      </c>
      <c r="G1292" s="21">
        <f>IF(F1292&gt;23500000,NA(),IF(F1292&lt;=4890000,1040000,IF(F1292&lt;=6550000,670000,620000)))</f>
        <v/>
      </c>
      <c r="H1292" s="21">
        <f>IF(D1292&lt;=0,0,MAX(0,MIN(2000000,D1292-MIN(100000,ROUNDDOWN(F1292*0.05,0)))))</f>
        <v/>
      </c>
      <c r="I1292" s="21">
        <f>IF(C1292&lt;=2000,0,MIN(C1292,ROUNDDOWN(F1292*0.4,0))-2000)</f>
        <v/>
      </c>
      <c r="J1292" s="21">
        <f>MAX(0,ROUNDDOWN(F1292-E1292-G1292,-3))</f>
        <v/>
      </c>
      <c r="K1292" s="21">
        <f>MAX(0,ROUNDDOWN(F1292-E1292-G1292-H1292-I1292,-3))</f>
        <v/>
      </c>
      <c r="L1292" s="21">
        <f>MAX(0,ROUNDDOWN(F1292-E1292-G1292-H1292,-3))</f>
        <v/>
      </c>
      <c r="M1292" s="21">
        <f>IF(J1292&lt;=0,0,ROUNDDOWN((J1292*LOOKUP(J1292,{0,1950001,3300001,6950001,9000001,18000001,40000001},{0.05,0.1,0.2,0.23,0.33,0.4,0.45})-LOOKUP(J1292,{0,1950001,3300001,6950001,9000001,18000001,40000001},{0,97500,427500,636000,1536000,2796000,4796000}))*1.021,-2))</f>
        <v/>
      </c>
      <c r="N1292" s="21">
        <f>IF(K1292&lt;=0,0,ROUNDDOWN((K1292*LOOKUP(K1292,{0,1950001,3300001,6950001,9000001,18000001,40000001},{0.05,0.1,0.2,0.23,0.33,0.4,0.45})-LOOKUP(K1292,{0,1950001,3300001,6950001,9000001,18000001,40000001},{0,97500,427500,636000,1536000,2796000,4796000}))*1.021,-2))</f>
        <v/>
      </c>
      <c r="O1292" s="21">
        <f>IF(L1292&lt;=0,0,ROUNDDOWN((L1292*LOOKUP(L1292,{0,1950001,3300001,6950001,9000001,18000001,40000001},{0.05,0.1,0.2,0.23,0.33,0.4,0.45})-LOOKUP(L1292,{0,1950001,3300001,6950001,9000001,18000001,40000001},{0,97500,427500,636000,1536000,2796000,4796000}))*1.021,-2))</f>
        <v/>
      </c>
      <c r="P1292" s="21">
        <f>MAX(0,ROUNDDOWN(F1292-E1292-430000,-3))</f>
        <v/>
      </c>
      <c r="Q1292" s="21">
        <f>MAX(0,ROUNDDOWN(F1292-E1292-430000-H1292,-3))</f>
        <v/>
      </c>
      <c r="R1292" s="21">
        <f>IF(F1292&lt;=450000,0,MAX(0,P1292*0.06-MIN(50000,P1292)*0.03))</f>
        <v/>
      </c>
      <c r="S1292" s="21">
        <f>IF(F1292&lt;=450000,0,MAX(0,P1292*0.04-MIN(50000,P1292)*0.02))</f>
        <v/>
      </c>
      <c r="T1292" s="21">
        <f>IF(F1292&lt;=450000,0,MAX(0,Q1292*0.06-MIN(50000,Q1292)*0.03))</f>
        <v/>
      </c>
      <c r="U1292" s="21">
        <f>IF(F1292&lt;=450000,0,MAX(0,Q1292*0.04-MIN(50000,Q1292)*0.02))</f>
        <v/>
      </c>
      <c r="V1292" s="21">
        <f>50000+MAX(0,G1292-480000)</f>
        <v/>
      </c>
      <c r="W1292" s="21">
        <f>P1292-V1292</f>
        <v/>
      </c>
      <c r="X1292" s="21">
        <f>Q1292-V1292</f>
        <v/>
      </c>
      <c r="Y1292" s="22">
        <f>IF(W1292&lt;0,0.9,LOOKUP(W1292,{0,1950001,3300001,6950001,9000001,18000001,40000001},{0.84895,0.7979,0.6958,0.66517,0.56307,0.4916,0.44055}))</f>
        <v/>
      </c>
      <c r="Z1292" s="22">
        <f>IF(X1292&lt;0,0.9,LOOKUP(X1292,{0,1950001,3300001,6950001,9000001,18000001,40000001},{0.84895,0.7979,0.6958,0.66517,0.56307,0.4916,0.44055}))</f>
        <v/>
      </c>
      <c r="AA1292" s="22">
        <f>IF(W1292&lt;0,0,CHOOSE(MATCH(W1292,{0,1950001,3300001,6950001,9000001},1),5.105/84.895,10.21/79.79,20.42/69.58,23.483/66.517,33.693/56.307))</f>
        <v/>
      </c>
      <c r="AB1292" s="21">
        <f>IF(C1292&lt;=2000,0,(MIN(C1292,ROUNDDOWN(F1292*0.3,0))-2000)*0.1)</f>
        <v/>
      </c>
      <c r="AC1292" s="21">
        <f>IF(C1292&lt;=2000,0,MIN((C1292-2000)*Y1292,(R1292+S1292)*0.2))</f>
        <v/>
      </c>
      <c r="AD1292" s="21">
        <f>IF(C1292&lt;=2000,0,MIN((C1292-2000)*Z1292,(T1292+U1292)*0.2))</f>
        <v/>
      </c>
      <c r="AE1292" s="21">
        <f>AC1292*AA1292</f>
        <v/>
      </c>
      <c r="AF1292" s="21">
        <f>ROUNDDOWN(R1292,-2)+ROUNDDOWN(S1292,-2)</f>
        <v/>
      </c>
      <c r="AG1292" s="21">
        <f>ROUNDDOWN(MAX(0,R1292-(AB1292+AC1292+AE1292)*0.6),-2)+ROUNDDOWN(MAX(0,S1292-(AB1292+AC1292+AE1292)*0.4),-2)</f>
        <v/>
      </c>
      <c r="AH1292" s="21">
        <f>ROUNDDOWN(MAX(0,T1292-(AB1292+AD1292)*0.6),-2)+ROUNDDOWN(MAX(0,U1292-(AB1292+AD1292)*0.4),-2)</f>
        <v/>
      </c>
      <c r="AI1292" s="21">
        <f>ROUNDDOWN(T1292,-2)+ROUNDDOWN(U1292,-2)</f>
        <v/>
      </c>
      <c r="AJ1292" s="21">
        <f>M1292+AF1292</f>
        <v/>
      </c>
      <c r="AK1292" s="21">
        <f>M1292+AG1292</f>
        <v/>
      </c>
      <c r="AL1292" s="21">
        <f>N1292+AH1292</f>
        <v/>
      </c>
      <c r="AM1292" s="21">
        <f>O1292+AI1292</f>
        <v/>
      </c>
      <c r="AN1292" s="21">
        <f>N1292+AI1292</f>
        <v/>
      </c>
      <c r="AO1292" s="21">
        <f>ROUNDDOWN((R1292+S1292)*0.2/Y1292+2000,0)</f>
        <v/>
      </c>
      <c r="AP1292" s="21">
        <f>ROUNDDOWN((T1292+U1292)*0.2/Z1292+2000,0)</f>
        <v/>
      </c>
      <c r="AQ1292" s="21">
        <f>AL1292-AK1292</f>
        <v/>
      </c>
      <c r="AR1292" s="21">
        <f>AM1292-AK1292</f>
        <v/>
      </c>
      <c r="AS1292" s="21">
        <f>AM1292-AL1292</f>
        <v/>
      </c>
      <c r="AT1292" s="21">
        <f>AK1292+C1292-AJ1292</f>
        <v/>
      </c>
      <c r="AU1292" s="21">
        <f>AL1292+C1292-AM1292</f>
        <v/>
      </c>
      <c r="AV1292" s="21">
        <f>AN1292+C1292-AM1292</f>
        <v/>
      </c>
    </row>
    <row r="1293">
      <c r="A1293" t="inlineStr">
        <is>
          <t>医療費の境目</t>
        </is>
      </c>
      <c r="B1293" s="21">
        <f>'3_医療費の境目'!$B$3</f>
        <v/>
      </c>
      <c r="C1293" s="21">
        <f>IF('3_医療費の境目'!$B$4="",AO1293,'3_医療費の境目'!$B$4)</f>
        <v/>
      </c>
      <c r="D1293" s="21">
        <f>'3_医療費の境目'!D1293</f>
        <v/>
      </c>
      <c r="E1293" s="21">
        <f>ROUND(MIN(B1293/12,650000)*12*0.0915+MIN(B1293/12,1390000)*12*(0.0504+0)+B1293*0.005,0)</f>
        <v/>
      </c>
      <c r="F1293" s="21">
        <f>IF(B1293&lt;741000,0,IF(B1293&lt;2191000,B1293-740000,IF(B1293&lt;2193000,1451000,IF(B1293&lt;2196000,1453000,IF(B1293&lt;2200000,1456000,IF(B1293&lt;3600000,ROUND(ROUNDDOWN(B1293/4,-3)*2.8,0)-80000,IF(B1293&lt;6600000,ROUND(ROUNDDOWN(B1293/4,-3)*3.2,0)-440000,IF(B1293&lt;8500000,ROUNDDOWN(B1293*0.9,0)-1100000,B1293-1950000))))))))</f>
        <v/>
      </c>
      <c r="G1293" s="21">
        <f>IF(F1293&gt;23500000,NA(),IF(F1293&lt;=4890000,1040000,IF(F1293&lt;=6550000,670000,620000)))</f>
        <v/>
      </c>
      <c r="H1293" s="21">
        <f>IF(D1293&lt;=0,0,MAX(0,MIN(2000000,D1293-MIN(100000,ROUNDDOWN(F1293*0.05,0)))))</f>
        <v/>
      </c>
      <c r="I1293" s="21">
        <f>IF(C1293&lt;=2000,0,MIN(C1293,ROUNDDOWN(F1293*0.4,0))-2000)</f>
        <v/>
      </c>
      <c r="J1293" s="21">
        <f>MAX(0,ROUNDDOWN(F1293-E1293-G1293,-3))</f>
        <v/>
      </c>
      <c r="K1293" s="21">
        <f>MAX(0,ROUNDDOWN(F1293-E1293-G1293-H1293-I1293,-3))</f>
        <v/>
      </c>
      <c r="L1293" s="21">
        <f>MAX(0,ROUNDDOWN(F1293-E1293-G1293-H1293,-3))</f>
        <v/>
      </c>
      <c r="M1293" s="21">
        <f>IF(J1293&lt;=0,0,ROUNDDOWN((J1293*LOOKUP(J1293,{0,1950001,3300001,6950001,9000001,18000001,40000001},{0.05,0.1,0.2,0.23,0.33,0.4,0.45})-LOOKUP(J1293,{0,1950001,3300001,6950001,9000001,18000001,40000001},{0,97500,427500,636000,1536000,2796000,4796000}))*1.021,-2))</f>
        <v/>
      </c>
      <c r="N1293" s="21">
        <f>IF(K1293&lt;=0,0,ROUNDDOWN((K1293*LOOKUP(K1293,{0,1950001,3300001,6950001,9000001,18000001,40000001},{0.05,0.1,0.2,0.23,0.33,0.4,0.45})-LOOKUP(K1293,{0,1950001,3300001,6950001,9000001,18000001,40000001},{0,97500,427500,636000,1536000,2796000,4796000}))*1.021,-2))</f>
        <v/>
      </c>
      <c r="O1293" s="21">
        <f>IF(L1293&lt;=0,0,ROUNDDOWN((L1293*LOOKUP(L1293,{0,1950001,3300001,6950001,9000001,18000001,40000001},{0.05,0.1,0.2,0.23,0.33,0.4,0.45})-LOOKUP(L1293,{0,1950001,3300001,6950001,9000001,18000001,40000001},{0,97500,427500,636000,1536000,2796000,4796000}))*1.021,-2))</f>
        <v/>
      </c>
      <c r="P1293" s="21">
        <f>MAX(0,ROUNDDOWN(F1293-E1293-430000,-3))</f>
        <v/>
      </c>
      <c r="Q1293" s="21">
        <f>MAX(0,ROUNDDOWN(F1293-E1293-430000-H1293,-3))</f>
        <v/>
      </c>
      <c r="R1293" s="21">
        <f>IF(F1293&lt;=450000,0,MAX(0,P1293*0.06-MIN(50000,P1293)*0.03))</f>
        <v/>
      </c>
      <c r="S1293" s="21">
        <f>IF(F1293&lt;=450000,0,MAX(0,P1293*0.04-MIN(50000,P1293)*0.02))</f>
        <v/>
      </c>
      <c r="T1293" s="21">
        <f>IF(F1293&lt;=450000,0,MAX(0,Q1293*0.06-MIN(50000,Q1293)*0.03))</f>
        <v/>
      </c>
      <c r="U1293" s="21">
        <f>IF(F1293&lt;=450000,0,MAX(0,Q1293*0.04-MIN(50000,Q1293)*0.02))</f>
        <v/>
      </c>
      <c r="V1293" s="21">
        <f>50000+MAX(0,G1293-480000)</f>
        <v/>
      </c>
      <c r="W1293" s="21">
        <f>P1293-V1293</f>
        <v/>
      </c>
      <c r="X1293" s="21">
        <f>Q1293-V1293</f>
        <v/>
      </c>
      <c r="Y1293" s="22">
        <f>IF(W1293&lt;0,0.9,LOOKUP(W1293,{0,1950001,3300001,6950001,9000001,18000001,40000001},{0.84895,0.7979,0.6958,0.66517,0.56307,0.4916,0.44055}))</f>
        <v/>
      </c>
      <c r="Z1293" s="22">
        <f>IF(X1293&lt;0,0.9,LOOKUP(X1293,{0,1950001,3300001,6950001,9000001,18000001,40000001},{0.84895,0.7979,0.6958,0.66517,0.56307,0.4916,0.44055}))</f>
        <v/>
      </c>
      <c r="AA1293" s="22">
        <f>IF(W1293&lt;0,0,CHOOSE(MATCH(W1293,{0,1950001,3300001,6950001,9000001},1),5.105/84.895,10.21/79.79,20.42/69.58,23.483/66.517,33.693/56.307))</f>
        <v/>
      </c>
      <c r="AB1293" s="21">
        <f>IF(C1293&lt;=2000,0,(MIN(C1293,ROUNDDOWN(F1293*0.3,0))-2000)*0.1)</f>
        <v/>
      </c>
      <c r="AC1293" s="21">
        <f>IF(C1293&lt;=2000,0,MIN((C1293-2000)*Y1293,(R1293+S1293)*0.2))</f>
        <v/>
      </c>
      <c r="AD1293" s="21">
        <f>IF(C1293&lt;=2000,0,MIN((C1293-2000)*Z1293,(T1293+U1293)*0.2))</f>
        <v/>
      </c>
      <c r="AE1293" s="21">
        <f>AC1293*AA1293</f>
        <v/>
      </c>
      <c r="AF1293" s="21">
        <f>ROUNDDOWN(R1293,-2)+ROUNDDOWN(S1293,-2)</f>
        <v/>
      </c>
      <c r="AG1293" s="21">
        <f>ROUNDDOWN(MAX(0,R1293-(AB1293+AC1293+AE1293)*0.6),-2)+ROUNDDOWN(MAX(0,S1293-(AB1293+AC1293+AE1293)*0.4),-2)</f>
        <v/>
      </c>
      <c r="AH1293" s="21">
        <f>ROUNDDOWN(MAX(0,T1293-(AB1293+AD1293)*0.6),-2)+ROUNDDOWN(MAX(0,U1293-(AB1293+AD1293)*0.4),-2)</f>
        <v/>
      </c>
      <c r="AI1293" s="21">
        <f>ROUNDDOWN(T1293,-2)+ROUNDDOWN(U1293,-2)</f>
        <v/>
      </c>
      <c r="AJ1293" s="21">
        <f>M1293+AF1293</f>
        <v/>
      </c>
      <c r="AK1293" s="21">
        <f>M1293+AG1293</f>
        <v/>
      </c>
      <c r="AL1293" s="21">
        <f>N1293+AH1293</f>
        <v/>
      </c>
      <c r="AM1293" s="21">
        <f>O1293+AI1293</f>
        <v/>
      </c>
      <c r="AN1293" s="21">
        <f>N1293+AI1293</f>
        <v/>
      </c>
      <c r="AO1293" s="21">
        <f>ROUNDDOWN((R1293+S1293)*0.2/Y1293+2000,0)</f>
        <v/>
      </c>
      <c r="AP1293" s="21">
        <f>ROUNDDOWN((T1293+U1293)*0.2/Z1293+2000,0)</f>
        <v/>
      </c>
      <c r="AQ1293" s="21">
        <f>AL1293-AK1293</f>
        <v/>
      </c>
      <c r="AR1293" s="21">
        <f>AM1293-AK1293</f>
        <v/>
      </c>
      <c r="AS1293" s="21">
        <f>AM1293-AL1293</f>
        <v/>
      </c>
      <c r="AT1293" s="21">
        <f>AK1293+C1293-AJ1293</f>
        <v/>
      </c>
      <c r="AU1293" s="21">
        <f>AL1293+C1293-AM1293</f>
        <v/>
      </c>
      <c r="AV1293" s="21">
        <f>AN1293+C1293-AM1293</f>
        <v/>
      </c>
    </row>
    <row r="1294">
      <c r="A1294" t="inlineStr">
        <is>
          <t>医療費の境目</t>
        </is>
      </c>
      <c r="B1294" s="21">
        <f>'3_医療費の境目'!$B$3</f>
        <v/>
      </c>
      <c r="C1294" s="21">
        <f>IF('3_医療費の境目'!$B$4="",AO1294,'3_医療費の境目'!$B$4)</f>
        <v/>
      </c>
      <c r="D1294" s="21">
        <f>'3_医療費の境目'!D1294</f>
        <v/>
      </c>
      <c r="E1294" s="21">
        <f>ROUND(MIN(B1294/12,650000)*12*0.0915+MIN(B1294/12,1390000)*12*(0.0504+0)+B1294*0.005,0)</f>
        <v/>
      </c>
      <c r="F1294" s="21">
        <f>IF(B1294&lt;741000,0,IF(B1294&lt;2191000,B1294-740000,IF(B1294&lt;2193000,1451000,IF(B1294&lt;2196000,1453000,IF(B1294&lt;2200000,1456000,IF(B1294&lt;3600000,ROUND(ROUNDDOWN(B1294/4,-3)*2.8,0)-80000,IF(B1294&lt;6600000,ROUND(ROUNDDOWN(B1294/4,-3)*3.2,0)-440000,IF(B1294&lt;8500000,ROUNDDOWN(B1294*0.9,0)-1100000,B1294-1950000))))))))</f>
        <v/>
      </c>
      <c r="G1294" s="21">
        <f>IF(F1294&gt;23500000,NA(),IF(F1294&lt;=4890000,1040000,IF(F1294&lt;=6550000,670000,620000)))</f>
        <v/>
      </c>
      <c r="H1294" s="21">
        <f>IF(D1294&lt;=0,0,MAX(0,MIN(2000000,D1294-MIN(100000,ROUNDDOWN(F1294*0.05,0)))))</f>
        <v/>
      </c>
      <c r="I1294" s="21">
        <f>IF(C1294&lt;=2000,0,MIN(C1294,ROUNDDOWN(F1294*0.4,0))-2000)</f>
        <v/>
      </c>
      <c r="J1294" s="21">
        <f>MAX(0,ROUNDDOWN(F1294-E1294-G1294,-3))</f>
        <v/>
      </c>
      <c r="K1294" s="21">
        <f>MAX(0,ROUNDDOWN(F1294-E1294-G1294-H1294-I1294,-3))</f>
        <v/>
      </c>
      <c r="L1294" s="21">
        <f>MAX(0,ROUNDDOWN(F1294-E1294-G1294-H1294,-3))</f>
        <v/>
      </c>
      <c r="M1294" s="21">
        <f>IF(J1294&lt;=0,0,ROUNDDOWN((J1294*LOOKUP(J1294,{0,1950001,3300001,6950001,9000001,18000001,40000001},{0.05,0.1,0.2,0.23,0.33,0.4,0.45})-LOOKUP(J1294,{0,1950001,3300001,6950001,9000001,18000001,40000001},{0,97500,427500,636000,1536000,2796000,4796000}))*1.021,-2))</f>
        <v/>
      </c>
      <c r="N1294" s="21">
        <f>IF(K1294&lt;=0,0,ROUNDDOWN((K1294*LOOKUP(K1294,{0,1950001,3300001,6950001,9000001,18000001,40000001},{0.05,0.1,0.2,0.23,0.33,0.4,0.45})-LOOKUP(K1294,{0,1950001,3300001,6950001,9000001,18000001,40000001},{0,97500,427500,636000,1536000,2796000,4796000}))*1.021,-2))</f>
        <v/>
      </c>
      <c r="O1294" s="21">
        <f>IF(L1294&lt;=0,0,ROUNDDOWN((L1294*LOOKUP(L1294,{0,1950001,3300001,6950001,9000001,18000001,40000001},{0.05,0.1,0.2,0.23,0.33,0.4,0.45})-LOOKUP(L1294,{0,1950001,3300001,6950001,9000001,18000001,40000001},{0,97500,427500,636000,1536000,2796000,4796000}))*1.021,-2))</f>
        <v/>
      </c>
      <c r="P1294" s="21">
        <f>MAX(0,ROUNDDOWN(F1294-E1294-430000,-3))</f>
        <v/>
      </c>
      <c r="Q1294" s="21">
        <f>MAX(0,ROUNDDOWN(F1294-E1294-430000-H1294,-3))</f>
        <v/>
      </c>
      <c r="R1294" s="21">
        <f>IF(F1294&lt;=450000,0,MAX(0,P1294*0.06-MIN(50000,P1294)*0.03))</f>
        <v/>
      </c>
      <c r="S1294" s="21">
        <f>IF(F1294&lt;=450000,0,MAX(0,P1294*0.04-MIN(50000,P1294)*0.02))</f>
        <v/>
      </c>
      <c r="T1294" s="21">
        <f>IF(F1294&lt;=450000,0,MAX(0,Q1294*0.06-MIN(50000,Q1294)*0.03))</f>
        <v/>
      </c>
      <c r="U1294" s="21">
        <f>IF(F1294&lt;=450000,0,MAX(0,Q1294*0.04-MIN(50000,Q1294)*0.02))</f>
        <v/>
      </c>
      <c r="V1294" s="21">
        <f>50000+MAX(0,G1294-480000)</f>
        <v/>
      </c>
      <c r="W1294" s="21">
        <f>P1294-V1294</f>
        <v/>
      </c>
      <c r="X1294" s="21">
        <f>Q1294-V1294</f>
        <v/>
      </c>
      <c r="Y1294" s="22">
        <f>IF(W1294&lt;0,0.9,LOOKUP(W1294,{0,1950001,3300001,6950001,9000001,18000001,40000001},{0.84895,0.7979,0.6958,0.66517,0.56307,0.4916,0.44055}))</f>
        <v/>
      </c>
      <c r="Z1294" s="22">
        <f>IF(X1294&lt;0,0.9,LOOKUP(X1294,{0,1950001,3300001,6950001,9000001,18000001,40000001},{0.84895,0.7979,0.6958,0.66517,0.56307,0.4916,0.44055}))</f>
        <v/>
      </c>
      <c r="AA1294" s="22">
        <f>IF(W1294&lt;0,0,CHOOSE(MATCH(W1294,{0,1950001,3300001,6950001,9000001},1),5.105/84.895,10.21/79.79,20.42/69.58,23.483/66.517,33.693/56.307))</f>
        <v/>
      </c>
      <c r="AB1294" s="21">
        <f>IF(C1294&lt;=2000,0,(MIN(C1294,ROUNDDOWN(F1294*0.3,0))-2000)*0.1)</f>
        <v/>
      </c>
      <c r="AC1294" s="21">
        <f>IF(C1294&lt;=2000,0,MIN((C1294-2000)*Y1294,(R1294+S1294)*0.2))</f>
        <v/>
      </c>
      <c r="AD1294" s="21">
        <f>IF(C1294&lt;=2000,0,MIN((C1294-2000)*Z1294,(T1294+U1294)*0.2))</f>
        <v/>
      </c>
      <c r="AE1294" s="21">
        <f>AC1294*AA1294</f>
        <v/>
      </c>
      <c r="AF1294" s="21">
        <f>ROUNDDOWN(R1294,-2)+ROUNDDOWN(S1294,-2)</f>
        <v/>
      </c>
      <c r="AG1294" s="21">
        <f>ROUNDDOWN(MAX(0,R1294-(AB1294+AC1294+AE1294)*0.6),-2)+ROUNDDOWN(MAX(0,S1294-(AB1294+AC1294+AE1294)*0.4),-2)</f>
        <v/>
      </c>
      <c r="AH1294" s="21">
        <f>ROUNDDOWN(MAX(0,T1294-(AB1294+AD1294)*0.6),-2)+ROUNDDOWN(MAX(0,U1294-(AB1294+AD1294)*0.4),-2)</f>
        <v/>
      </c>
      <c r="AI1294" s="21">
        <f>ROUNDDOWN(T1294,-2)+ROUNDDOWN(U1294,-2)</f>
        <v/>
      </c>
      <c r="AJ1294" s="21">
        <f>M1294+AF1294</f>
        <v/>
      </c>
      <c r="AK1294" s="21">
        <f>M1294+AG1294</f>
        <v/>
      </c>
      <c r="AL1294" s="21">
        <f>N1294+AH1294</f>
        <v/>
      </c>
      <c r="AM1294" s="21">
        <f>O1294+AI1294</f>
        <v/>
      </c>
      <c r="AN1294" s="21">
        <f>N1294+AI1294</f>
        <v/>
      </c>
      <c r="AO1294" s="21">
        <f>ROUNDDOWN((R1294+S1294)*0.2/Y1294+2000,0)</f>
        <v/>
      </c>
      <c r="AP1294" s="21">
        <f>ROUNDDOWN((T1294+U1294)*0.2/Z1294+2000,0)</f>
        <v/>
      </c>
      <c r="AQ1294" s="21">
        <f>AL1294-AK1294</f>
        <v/>
      </c>
      <c r="AR1294" s="21">
        <f>AM1294-AK1294</f>
        <v/>
      </c>
      <c r="AS1294" s="21">
        <f>AM1294-AL1294</f>
        <v/>
      </c>
      <c r="AT1294" s="21">
        <f>AK1294+C1294-AJ1294</f>
        <v/>
      </c>
      <c r="AU1294" s="21">
        <f>AL1294+C1294-AM1294</f>
        <v/>
      </c>
      <c r="AV1294" s="21">
        <f>AN1294+C1294-AM1294</f>
        <v/>
      </c>
    </row>
    <row r="1295">
      <c r="A1295" t="inlineStr">
        <is>
          <t>医療費の境目</t>
        </is>
      </c>
      <c r="B1295" s="21">
        <f>'3_医療費の境目'!$B$3</f>
        <v/>
      </c>
      <c r="C1295" s="21">
        <f>IF('3_医療費の境目'!$B$4="",AO1295,'3_医療費の境目'!$B$4)</f>
        <v/>
      </c>
      <c r="D1295" s="21">
        <f>'3_医療費の境目'!D1295</f>
        <v/>
      </c>
      <c r="E1295" s="21">
        <f>ROUND(MIN(B1295/12,650000)*12*0.0915+MIN(B1295/12,1390000)*12*(0.0504+0)+B1295*0.005,0)</f>
        <v/>
      </c>
      <c r="F1295" s="21">
        <f>IF(B1295&lt;741000,0,IF(B1295&lt;2191000,B1295-740000,IF(B1295&lt;2193000,1451000,IF(B1295&lt;2196000,1453000,IF(B1295&lt;2200000,1456000,IF(B1295&lt;3600000,ROUND(ROUNDDOWN(B1295/4,-3)*2.8,0)-80000,IF(B1295&lt;6600000,ROUND(ROUNDDOWN(B1295/4,-3)*3.2,0)-440000,IF(B1295&lt;8500000,ROUNDDOWN(B1295*0.9,0)-1100000,B1295-1950000))))))))</f>
        <v/>
      </c>
      <c r="G1295" s="21">
        <f>IF(F1295&gt;23500000,NA(),IF(F1295&lt;=4890000,1040000,IF(F1295&lt;=6550000,670000,620000)))</f>
        <v/>
      </c>
      <c r="H1295" s="21">
        <f>IF(D1295&lt;=0,0,MAX(0,MIN(2000000,D1295-MIN(100000,ROUNDDOWN(F1295*0.05,0)))))</f>
        <v/>
      </c>
      <c r="I1295" s="21">
        <f>IF(C1295&lt;=2000,0,MIN(C1295,ROUNDDOWN(F1295*0.4,0))-2000)</f>
        <v/>
      </c>
      <c r="J1295" s="21">
        <f>MAX(0,ROUNDDOWN(F1295-E1295-G1295,-3))</f>
        <v/>
      </c>
      <c r="K1295" s="21">
        <f>MAX(0,ROUNDDOWN(F1295-E1295-G1295-H1295-I1295,-3))</f>
        <v/>
      </c>
      <c r="L1295" s="21">
        <f>MAX(0,ROUNDDOWN(F1295-E1295-G1295-H1295,-3))</f>
        <v/>
      </c>
      <c r="M1295" s="21">
        <f>IF(J1295&lt;=0,0,ROUNDDOWN((J1295*LOOKUP(J1295,{0,1950001,3300001,6950001,9000001,18000001,40000001},{0.05,0.1,0.2,0.23,0.33,0.4,0.45})-LOOKUP(J1295,{0,1950001,3300001,6950001,9000001,18000001,40000001},{0,97500,427500,636000,1536000,2796000,4796000}))*1.021,-2))</f>
        <v/>
      </c>
      <c r="N1295" s="21">
        <f>IF(K1295&lt;=0,0,ROUNDDOWN((K1295*LOOKUP(K1295,{0,1950001,3300001,6950001,9000001,18000001,40000001},{0.05,0.1,0.2,0.23,0.33,0.4,0.45})-LOOKUP(K1295,{0,1950001,3300001,6950001,9000001,18000001,40000001},{0,97500,427500,636000,1536000,2796000,4796000}))*1.021,-2))</f>
        <v/>
      </c>
      <c r="O1295" s="21">
        <f>IF(L1295&lt;=0,0,ROUNDDOWN((L1295*LOOKUP(L1295,{0,1950001,3300001,6950001,9000001,18000001,40000001},{0.05,0.1,0.2,0.23,0.33,0.4,0.45})-LOOKUP(L1295,{0,1950001,3300001,6950001,9000001,18000001,40000001},{0,97500,427500,636000,1536000,2796000,4796000}))*1.021,-2))</f>
        <v/>
      </c>
      <c r="P1295" s="21">
        <f>MAX(0,ROUNDDOWN(F1295-E1295-430000,-3))</f>
        <v/>
      </c>
      <c r="Q1295" s="21">
        <f>MAX(0,ROUNDDOWN(F1295-E1295-430000-H1295,-3))</f>
        <v/>
      </c>
      <c r="R1295" s="21">
        <f>IF(F1295&lt;=450000,0,MAX(0,P1295*0.06-MIN(50000,P1295)*0.03))</f>
        <v/>
      </c>
      <c r="S1295" s="21">
        <f>IF(F1295&lt;=450000,0,MAX(0,P1295*0.04-MIN(50000,P1295)*0.02))</f>
        <v/>
      </c>
      <c r="T1295" s="21">
        <f>IF(F1295&lt;=450000,0,MAX(0,Q1295*0.06-MIN(50000,Q1295)*0.03))</f>
        <v/>
      </c>
      <c r="U1295" s="21">
        <f>IF(F1295&lt;=450000,0,MAX(0,Q1295*0.04-MIN(50000,Q1295)*0.02))</f>
        <v/>
      </c>
      <c r="V1295" s="21">
        <f>50000+MAX(0,G1295-480000)</f>
        <v/>
      </c>
      <c r="W1295" s="21">
        <f>P1295-V1295</f>
        <v/>
      </c>
      <c r="X1295" s="21">
        <f>Q1295-V1295</f>
        <v/>
      </c>
      <c r="Y1295" s="22">
        <f>IF(W1295&lt;0,0.9,LOOKUP(W1295,{0,1950001,3300001,6950001,9000001,18000001,40000001},{0.84895,0.7979,0.6958,0.66517,0.56307,0.4916,0.44055}))</f>
        <v/>
      </c>
      <c r="Z1295" s="22">
        <f>IF(X1295&lt;0,0.9,LOOKUP(X1295,{0,1950001,3300001,6950001,9000001,18000001,40000001},{0.84895,0.7979,0.6958,0.66517,0.56307,0.4916,0.44055}))</f>
        <v/>
      </c>
      <c r="AA1295" s="22">
        <f>IF(W1295&lt;0,0,CHOOSE(MATCH(W1295,{0,1950001,3300001,6950001,9000001},1),5.105/84.895,10.21/79.79,20.42/69.58,23.483/66.517,33.693/56.307))</f>
        <v/>
      </c>
      <c r="AB1295" s="21">
        <f>IF(C1295&lt;=2000,0,(MIN(C1295,ROUNDDOWN(F1295*0.3,0))-2000)*0.1)</f>
        <v/>
      </c>
      <c r="AC1295" s="21">
        <f>IF(C1295&lt;=2000,0,MIN((C1295-2000)*Y1295,(R1295+S1295)*0.2))</f>
        <v/>
      </c>
      <c r="AD1295" s="21">
        <f>IF(C1295&lt;=2000,0,MIN((C1295-2000)*Z1295,(T1295+U1295)*0.2))</f>
        <v/>
      </c>
      <c r="AE1295" s="21">
        <f>AC1295*AA1295</f>
        <v/>
      </c>
      <c r="AF1295" s="21">
        <f>ROUNDDOWN(R1295,-2)+ROUNDDOWN(S1295,-2)</f>
        <v/>
      </c>
      <c r="AG1295" s="21">
        <f>ROUNDDOWN(MAX(0,R1295-(AB1295+AC1295+AE1295)*0.6),-2)+ROUNDDOWN(MAX(0,S1295-(AB1295+AC1295+AE1295)*0.4),-2)</f>
        <v/>
      </c>
      <c r="AH1295" s="21">
        <f>ROUNDDOWN(MAX(0,T1295-(AB1295+AD1295)*0.6),-2)+ROUNDDOWN(MAX(0,U1295-(AB1295+AD1295)*0.4),-2)</f>
        <v/>
      </c>
      <c r="AI1295" s="21">
        <f>ROUNDDOWN(T1295,-2)+ROUNDDOWN(U1295,-2)</f>
        <v/>
      </c>
      <c r="AJ1295" s="21">
        <f>M1295+AF1295</f>
        <v/>
      </c>
      <c r="AK1295" s="21">
        <f>M1295+AG1295</f>
        <v/>
      </c>
      <c r="AL1295" s="21">
        <f>N1295+AH1295</f>
        <v/>
      </c>
      <c r="AM1295" s="21">
        <f>O1295+AI1295</f>
        <v/>
      </c>
      <c r="AN1295" s="21">
        <f>N1295+AI1295</f>
        <v/>
      </c>
      <c r="AO1295" s="21">
        <f>ROUNDDOWN((R1295+S1295)*0.2/Y1295+2000,0)</f>
        <v/>
      </c>
      <c r="AP1295" s="21">
        <f>ROUNDDOWN((T1295+U1295)*0.2/Z1295+2000,0)</f>
        <v/>
      </c>
      <c r="AQ1295" s="21">
        <f>AL1295-AK1295</f>
        <v/>
      </c>
      <c r="AR1295" s="21">
        <f>AM1295-AK1295</f>
        <v/>
      </c>
      <c r="AS1295" s="21">
        <f>AM1295-AL1295</f>
        <v/>
      </c>
      <c r="AT1295" s="21">
        <f>AK1295+C1295-AJ1295</f>
        <v/>
      </c>
      <c r="AU1295" s="21">
        <f>AL1295+C1295-AM1295</f>
        <v/>
      </c>
      <c r="AV1295" s="21">
        <f>AN1295+C1295-AM1295</f>
        <v/>
      </c>
    </row>
    <row r="1296">
      <c r="A1296" t="inlineStr">
        <is>
          <t>医療費の境目</t>
        </is>
      </c>
      <c r="B1296" s="21">
        <f>'3_医療費の境目'!$B$3</f>
        <v/>
      </c>
      <c r="C1296" s="21">
        <f>IF('3_医療費の境目'!$B$4="",AO1296,'3_医療費の境目'!$B$4)</f>
        <v/>
      </c>
      <c r="D1296" s="21">
        <f>'3_医療費の境目'!D1296</f>
        <v/>
      </c>
      <c r="E1296" s="21">
        <f>ROUND(MIN(B1296/12,650000)*12*0.0915+MIN(B1296/12,1390000)*12*(0.0504+0)+B1296*0.005,0)</f>
        <v/>
      </c>
      <c r="F1296" s="21">
        <f>IF(B1296&lt;741000,0,IF(B1296&lt;2191000,B1296-740000,IF(B1296&lt;2193000,1451000,IF(B1296&lt;2196000,1453000,IF(B1296&lt;2200000,1456000,IF(B1296&lt;3600000,ROUND(ROUNDDOWN(B1296/4,-3)*2.8,0)-80000,IF(B1296&lt;6600000,ROUND(ROUNDDOWN(B1296/4,-3)*3.2,0)-440000,IF(B1296&lt;8500000,ROUNDDOWN(B1296*0.9,0)-1100000,B1296-1950000))))))))</f>
        <v/>
      </c>
      <c r="G1296" s="21">
        <f>IF(F1296&gt;23500000,NA(),IF(F1296&lt;=4890000,1040000,IF(F1296&lt;=6550000,670000,620000)))</f>
        <v/>
      </c>
      <c r="H1296" s="21">
        <f>IF(D1296&lt;=0,0,MAX(0,MIN(2000000,D1296-MIN(100000,ROUNDDOWN(F1296*0.05,0)))))</f>
        <v/>
      </c>
      <c r="I1296" s="21">
        <f>IF(C1296&lt;=2000,0,MIN(C1296,ROUNDDOWN(F1296*0.4,0))-2000)</f>
        <v/>
      </c>
      <c r="J1296" s="21">
        <f>MAX(0,ROUNDDOWN(F1296-E1296-G1296,-3))</f>
        <v/>
      </c>
      <c r="K1296" s="21">
        <f>MAX(0,ROUNDDOWN(F1296-E1296-G1296-H1296-I1296,-3))</f>
        <v/>
      </c>
      <c r="L1296" s="21">
        <f>MAX(0,ROUNDDOWN(F1296-E1296-G1296-H1296,-3))</f>
        <v/>
      </c>
      <c r="M1296" s="21">
        <f>IF(J1296&lt;=0,0,ROUNDDOWN((J1296*LOOKUP(J1296,{0,1950001,3300001,6950001,9000001,18000001,40000001},{0.05,0.1,0.2,0.23,0.33,0.4,0.45})-LOOKUP(J1296,{0,1950001,3300001,6950001,9000001,18000001,40000001},{0,97500,427500,636000,1536000,2796000,4796000}))*1.021,-2))</f>
        <v/>
      </c>
      <c r="N1296" s="21">
        <f>IF(K1296&lt;=0,0,ROUNDDOWN((K1296*LOOKUP(K1296,{0,1950001,3300001,6950001,9000001,18000001,40000001},{0.05,0.1,0.2,0.23,0.33,0.4,0.45})-LOOKUP(K1296,{0,1950001,3300001,6950001,9000001,18000001,40000001},{0,97500,427500,636000,1536000,2796000,4796000}))*1.021,-2))</f>
        <v/>
      </c>
      <c r="O1296" s="21">
        <f>IF(L1296&lt;=0,0,ROUNDDOWN((L1296*LOOKUP(L1296,{0,1950001,3300001,6950001,9000001,18000001,40000001},{0.05,0.1,0.2,0.23,0.33,0.4,0.45})-LOOKUP(L1296,{0,1950001,3300001,6950001,9000001,18000001,40000001},{0,97500,427500,636000,1536000,2796000,4796000}))*1.021,-2))</f>
        <v/>
      </c>
      <c r="P1296" s="21">
        <f>MAX(0,ROUNDDOWN(F1296-E1296-430000,-3))</f>
        <v/>
      </c>
      <c r="Q1296" s="21">
        <f>MAX(0,ROUNDDOWN(F1296-E1296-430000-H1296,-3))</f>
        <v/>
      </c>
      <c r="R1296" s="21">
        <f>IF(F1296&lt;=450000,0,MAX(0,P1296*0.06-MIN(50000,P1296)*0.03))</f>
        <v/>
      </c>
      <c r="S1296" s="21">
        <f>IF(F1296&lt;=450000,0,MAX(0,P1296*0.04-MIN(50000,P1296)*0.02))</f>
        <v/>
      </c>
      <c r="T1296" s="21">
        <f>IF(F1296&lt;=450000,0,MAX(0,Q1296*0.06-MIN(50000,Q1296)*0.03))</f>
        <v/>
      </c>
      <c r="U1296" s="21">
        <f>IF(F1296&lt;=450000,0,MAX(0,Q1296*0.04-MIN(50000,Q1296)*0.02))</f>
        <v/>
      </c>
      <c r="V1296" s="21">
        <f>50000+MAX(0,G1296-480000)</f>
        <v/>
      </c>
      <c r="W1296" s="21">
        <f>P1296-V1296</f>
        <v/>
      </c>
      <c r="X1296" s="21">
        <f>Q1296-V1296</f>
        <v/>
      </c>
      <c r="Y1296" s="22">
        <f>IF(W1296&lt;0,0.9,LOOKUP(W1296,{0,1950001,3300001,6950001,9000001,18000001,40000001},{0.84895,0.7979,0.6958,0.66517,0.56307,0.4916,0.44055}))</f>
        <v/>
      </c>
      <c r="Z1296" s="22">
        <f>IF(X1296&lt;0,0.9,LOOKUP(X1296,{0,1950001,3300001,6950001,9000001,18000001,40000001},{0.84895,0.7979,0.6958,0.66517,0.56307,0.4916,0.44055}))</f>
        <v/>
      </c>
      <c r="AA1296" s="22">
        <f>IF(W1296&lt;0,0,CHOOSE(MATCH(W1296,{0,1950001,3300001,6950001,9000001},1),5.105/84.895,10.21/79.79,20.42/69.58,23.483/66.517,33.693/56.307))</f>
        <v/>
      </c>
      <c r="AB1296" s="21">
        <f>IF(C1296&lt;=2000,0,(MIN(C1296,ROUNDDOWN(F1296*0.3,0))-2000)*0.1)</f>
        <v/>
      </c>
      <c r="AC1296" s="21">
        <f>IF(C1296&lt;=2000,0,MIN((C1296-2000)*Y1296,(R1296+S1296)*0.2))</f>
        <v/>
      </c>
      <c r="AD1296" s="21">
        <f>IF(C1296&lt;=2000,0,MIN((C1296-2000)*Z1296,(T1296+U1296)*0.2))</f>
        <v/>
      </c>
      <c r="AE1296" s="21">
        <f>AC1296*AA1296</f>
        <v/>
      </c>
      <c r="AF1296" s="21">
        <f>ROUNDDOWN(R1296,-2)+ROUNDDOWN(S1296,-2)</f>
        <v/>
      </c>
      <c r="AG1296" s="21">
        <f>ROUNDDOWN(MAX(0,R1296-(AB1296+AC1296+AE1296)*0.6),-2)+ROUNDDOWN(MAX(0,S1296-(AB1296+AC1296+AE1296)*0.4),-2)</f>
        <v/>
      </c>
      <c r="AH1296" s="21">
        <f>ROUNDDOWN(MAX(0,T1296-(AB1296+AD1296)*0.6),-2)+ROUNDDOWN(MAX(0,U1296-(AB1296+AD1296)*0.4),-2)</f>
        <v/>
      </c>
      <c r="AI1296" s="21">
        <f>ROUNDDOWN(T1296,-2)+ROUNDDOWN(U1296,-2)</f>
        <v/>
      </c>
      <c r="AJ1296" s="21">
        <f>M1296+AF1296</f>
        <v/>
      </c>
      <c r="AK1296" s="21">
        <f>M1296+AG1296</f>
        <v/>
      </c>
      <c r="AL1296" s="21">
        <f>N1296+AH1296</f>
        <v/>
      </c>
      <c r="AM1296" s="21">
        <f>O1296+AI1296</f>
        <v/>
      </c>
      <c r="AN1296" s="21">
        <f>N1296+AI1296</f>
        <v/>
      </c>
      <c r="AO1296" s="21">
        <f>ROUNDDOWN((R1296+S1296)*0.2/Y1296+2000,0)</f>
        <v/>
      </c>
      <c r="AP1296" s="21">
        <f>ROUNDDOWN((T1296+U1296)*0.2/Z1296+2000,0)</f>
        <v/>
      </c>
      <c r="AQ1296" s="21">
        <f>AL1296-AK1296</f>
        <v/>
      </c>
      <c r="AR1296" s="21">
        <f>AM1296-AK1296</f>
        <v/>
      </c>
      <c r="AS1296" s="21">
        <f>AM1296-AL1296</f>
        <v/>
      </c>
      <c r="AT1296" s="21">
        <f>AK1296+C1296-AJ1296</f>
        <v/>
      </c>
      <c r="AU1296" s="21">
        <f>AL1296+C1296-AM1296</f>
        <v/>
      </c>
      <c r="AV1296" s="21">
        <f>AN1296+C1296-AM1296</f>
        <v/>
      </c>
    </row>
    <row r="1297">
      <c r="A1297" t="inlineStr">
        <is>
          <t>医療費の境目</t>
        </is>
      </c>
      <c r="B1297" s="21">
        <f>'3_医療費の境目'!$B$3</f>
        <v/>
      </c>
      <c r="C1297" s="21">
        <f>IF('3_医療費の境目'!$B$4="",AO1297,'3_医療費の境目'!$B$4)</f>
        <v/>
      </c>
      <c r="D1297" s="21">
        <f>'3_医療費の境目'!D1297</f>
        <v/>
      </c>
      <c r="E1297" s="21">
        <f>ROUND(MIN(B1297/12,650000)*12*0.0915+MIN(B1297/12,1390000)*12*(0.0504+0)+B1297*0.005,0)</f>
        <v/>
      </c>
      <c r="F1297" s="21">
        <f>IF(B1297&lt;741000,0,IF(B1297&lt;2191000,B1297-740000,IF(B1297&lt;2193000,1451000,IF(B1297&lt;2196000,1453000,IF(B1297&lt;2200000,1456000,IF(B1297&lt;3600000,ROUND(ROUNDDOWN(B1297/4,-3)*2.8,0)-80000,IF(B1297&lt;6600000,ROUND(ROUNDDOWN(B1297/4,-3)*3.2,0)-440000,IF(B1297&lt;8500000,ROUNDDOWN(B1297*0.9,0)-1100000,B1297-1950000))))))))</f>
        <v/>
      </c>
      <c r="G1297" s="21">
        <f>IF(F1297&gt;23500000,NA(),IF(F1297&lt;=4890000,1040000,IF(F1297&lt;=6550000,670000,620000)))</f>
        <v/>
      </c>
      <c r="H1297" s="21">
        <f>IF(D1297&lt;=0,0,MAX(0,MIN(2000000,D1297-MIN(100000,ROUNDDOWN(F1297*0.05,0)))))</f>
        <v/>
      </c>
      <c r="I1297" s="21">
        <f>IF(C1297&lt;=2000,0,MIN(C1297,ROUNDDOWN(F1297*0.4,0))-2000)</f>
        <v/>
      </c>
      <c r="J1297" s="21">
        <f>MAX(0,ROUNDDOWN(F1297-E1297-G1297,-3))</f>
        <v/>
      </c>
      <c r="K1297" s="21">
        <f>MAX(0,ROUNDDOWN(F1297-E1297-G1297-H1297-I1297,-3))</f>
        <v/>
      </c>
      <c r="L1297" s="21">
        <f>MAX(0,ROUNDDOWN(F1297-E1297-G1297-H1297,-3))</f>
        <v/>
      </c>
      <c r="M1297" s="21">
        <f>IF(J1297&lt;=0,0,ROUNDDOWN((J1297*LOOKUP(J1297,{0,1950001,3300001,6950001,9000001,18000001,40000001},{0.05,0.1,0.2,0.23,0.33,0.4,0.45})-LOOKUP(J1297,{0,1950001,3300001,6950001,9000001,18000001,40000001},{0,97500,427500,636000,1536000,2796000,4796000}))*1.021,-2))</f>
        <v/>
      </c>
      <c r="N1297" s="21">
        <f>IF(K1297&lt;=0,0,ROUNDDOWN((K1297*LOOKUP(K1297,{0,1950001,3300001,6950001,9000001,18000001,40000001},{0.05,0.1,0.2,0.23,0.33,0.4,0.45})-LOOKUP(K1297,{0,1950001,3300001,6950001,9000001,18000001,40000001},{0,97500,427500,636000,1536000,2796000,4796000}))*1.021,-2))</f>
        <v/>
      </c>
      <c r="O1297" s="21">
        <f>IF(L1297&lt;=0,0,ROUNDDOWN((L1297*LOOKUP(L1297,{0,1950001,3300001,6950001,9000001,18000001,40000001},{0.05,0.1,0.2,0.23,0.33,0.4,0.45})-LOOKUP(L1297,{0,1950001,3300001,6950001,9000001,18000001,40000001},{0,97500,427500,636000,1536000,2796000,4796000}))*1.021,-2))</f>
        <v/>
      </c>
      <c r="P1297" s="21">
        <f>MAX(0,ROUNDDOWN(F1297-E1297-430000,-3))</f>
        <v/>
      </c>
      <c r="Q1297" s="21">
        <f>MAX(0,ROUNDDOWN(F1297-E1297-430000-H1297,-3))</f>
        <v/>
      </c>
      <c r="R1297" s="21">
        <f>IF(F1297&lt;=450000,0,MAX(0,P1297*0.06-MIN(50000,P1297)*0.03))</f>
        <v/>
      </c>
      <c r="S1297" s="21">
        <f>IF(F1297&lt;=450000,0,MAX(0,P1297*0.04-MIN(50000,P1297)*0.02))</f>
        <v/>
      </c>
      <c r="T1297" s="21">
        <f>IF(F1297&lt;=450000,0,MAX(0,Q1297*0.06-MIN(50000,Q1297)*0.03))</f>
        <v/>
      </c>
      <c r="U1297" s="21">
        <f>IF(F1297&lt;=450000,0,MAX(0,Q1297*0.04-MIN(50000,Q1297)*0.02))</f>
        <v/>
      </c>
      <c r="V1297" s="21">
        <f>50000+MAX(0,G1297-480000)</f>
        <v/>
      </c>
      <c r="W1297" s="21">
        <f>P1297-V1297</f>
        <v/>
      </c>
      <c r="X1297" s="21">
        <f>Q1297-V1297</f>
        <v/>
      </c>
      <c r="Y1297" s="22">
        <f>IF(W1297&lt;0,0.9,LOOKUP(W1297,{0,1950001,3300001,6950001,9000001,18000001,40000001},{0.84895,0.7979,0.6958,0.66517,0.56307,0.4916,0.44055}))</f>
        <v/>
      </c>
      <c r="Z1297" s="22">
        <f>IF(X1297&lt;0,0.9,LOOKUP(X1297,{0,1950001,3300001,6950001,9000001,18000001,40000001},{0.84895,0.7979,0.6958,0.66517,0.56307,0.4916,0.44055}))</f>
        <v/>
      </c>
      <c r="AA1297" s="22">
        <f>IF(W1297&lt;0,0,CHOOSE(MATCH(W1297,{0,1950001,3300001,6950001,9000001},1),5.105/84.895,10.21/79.79,20.42/69.58,23.483/66.517,33.693/56.307))</f>
        <v/>
      </c>
      <c r="AB1297" s="21">
        <f>IF(C1297&lt;=2000,0,(MIN(C1297,ROUNDDOWN(F1297*0.3,0))-2000)*0.1)</f>
        <v/>
      </c>
      <c r="AC1297" s="21">
        <f>IF(C1297&lt;=2000,0,MIN((C1297-2000)*Y1297,(R1297+S1297)*0.2))</f>
        <v/>
      </c>
      <c r="AD1297" s="21">
        <f>IF(C1297&lt;=2000,0,MIN((C1297-2000)*Z1297,(T1297+U1297)*0.2))</f>
        <v/>
      </c>
      <c r="AE1297" s="21">
        <f>AC1297*AA1297</f>
        <v/>
      </c>
      <c r="AF1297" s="21">
        <f>ROUNDDOWN(R1297,-2)+ROUNDDOWN(S1297,-2)</f>
        <v/>
      </c>
      <c r="AG1297" s="21">
        <f>ROUNDDOWN(MAX(0,R1297-(AB1297+AC1297+AE1297)*0.6),-2)+ROUNDDOWN(MAX(0,S1297-(AB1297+AC1297+AE1297)*0.4),-2)</f>
        <v/>
      </c>
      <c r="AH1297" s="21">
        <f>ROUNDDOWN(MAX(0,T1297-(AB1297+AD1297)*0.6),-2)+ROUNDDOWN(MAX(0,U1297-(AB1297+AD1297)*0.4),-2)</f>
        <v/>
      </c>
      <c r="AI1297" s="21">
        <f>ROUNDDOWN(T1297,-2)+ROUNDDOWN(U1297,-2)</f>
        <v/>
      </c>
      <c r="AJ1297" s="21">
        <f>M1297+AF1297</f>
        <v/>
      </c>
      <c r="AK1297" s="21">
        <f>M1297+AG1297</f>
        <v/>
      </c>
      <c r="AL1297" s="21">
        <f>N1297+AH1297</f>
        <v/>
      </c>
      <c r="AM1297" s="21">
        <f>O1297+AI1297</f>
        <v/>
      </c>
      <c r="AN1297" s="21">
        <f>N1297+AI1297</f>
        <v/>
      </c>
      <c r="AO1297" s="21">
        <f>ROUNDDOWN((R1297+S1297)*0.2/Y1297+2000,0)</f>
        <v/>
      </c>
      <c r="AP1297" s="21">
        <f>ROUNDDOWN((T1297+U1297)*0.2/Z1297+2000,0)</f>
        <v/>
      </c>
      <c r="AQ1297" s="21">
        <f>AL1297-AK1297</f>
        <v/>
      </c>
      <c r="AR1297" s="21">
        <f>AM1297-AK1297</f>
        <v/>
      </c>
      <c r="AS1297" s="21">
        <f>AM1297-AL1297</f>
        <v/>
      </c>
      <c r="AT1297" s="21">
        <f>AK1297+C1297-AJ1297</f>
        <v/>
      </c>
      <c r="AU1297" s="21">
        <f>AL1297+C1297-AM1297</f>
        <v/>
      </c>
      <c r="AV1297" s="21">
        <f>AN1297+C1297-AM1297</f>
        <v/>
      </c>
    </row>
    <row r="1298">
      <c r="A1298" t="inlineStr">
        <is>
          <t>医療費の境目</t>
        </is>
      </c>
      <c r="B1298" s="21">
        <f>'3_医療費の境目'!$B$3</f>
        <v/>
      </c>
      <c r="C1298" s="21">
        <f>IF('3_医療費の境目'!$B$4="",AO1298,'3_医療費の境目'!$B$4)</f>
        <v/>
      </c>
      <c r="D1298" s="21">
        <f>'3_医療費の境目'!D1298</f>
        <v/>
      </c>
      <c r="E1298" s="21">
        <f>ROUND(MIN(B1298/12,650000)*12*0.0915+MIN(B1298/12,1390000)*12*(0.0504+0)+B1298*0.005,0)</f>
        <v/>
      </c>
      <c r="F1298" s="21">
        <f>IF(B1298&lt;741000,0,IF(B1298&lt;2191000,B1298-740000,IF(B1298&lt;2193000,1451000,IF(B1298&lt;2196000,1453000,IF(B1298&lt;2200000,1456000,IF(B1298&lt;3600000,ROUND(ROUNDDOWN(B1298/4,-3)*2.8,0)-80000,IF(B1298&lt;6600000,ROUND(ROUNDDOWN(B1298/4,-3)*3.2,0)-440000,IF(B1298&lt;8500000,ROUNDDOWN(B1298*0.9,0)-1100000,B1298-1950000))))))))</f>
        <v/>
      </c>
      <c r="G1298" s="21">
        <f>IF(F1298&gt;23500000,NA(),IF(F1298&lt;=4890000,1040000,IF(F1298&lt;=6550000,670000,620000)))</f>
        <v/>
      </c>
      <c r="H1298" s="21">
        <f>IF(D1298&lt;=0,0,MAX(0,MIN(2000000,D1298-MIN(100000,ROUNDDOWN(F1298*0.05,0)))))</f>
        <v/>
      </c>
      <c r="I1298" s="21">
        <f>IF(C1298&lt;=2000,0,MIN(C1298,ROUNDDOWN(F1298*0.4,0))-2000)</f>
        <v/>
      </c>
      <c r="J1298" s="21">
        <f>MAX(0,ROUNDDOWN(F1298-E1298-G1298,-3))</f>
        <v/>
      </c>
      <c r="K1298" s="21">
        <f>MAX(0,ROUNDDOWN(F1298-E1298-G1298-H1298-I1298,-3))</f>
        <v/>
      </c>
      <c r="L1298" s="21">
        <f>MAX(0,ROUNDDOWN(F1298-E1298-G1298-H1298,-3))</f>
        <v/>
      </c>
      <c r="M1298" s="21">
        <f>IF(J1298&lt;=0,0,ROUNDDOWN((J1298*LOOKUP(J1298,{0,1950001,3300001,6950001,9000001,18000001,40000001},{0.05,0.1,0.2,0.23,0.33,0.4,0.45})-LOOKUP(J1298,{0,1950001,3300001,6950001,9000001,18000001,40000001},{0,97500,427500,636000,1536000,2796000,4796000}))*1.021,-2))</f>
        <v/>
      </c>
      <c r="N1298" s="21">
        <f>IF(K1298&lt;=0,0,ROUNDDOWN((K1298*LOOKUP(K1298,{0,1950001,3300001,6950001,9000001,18000001,40000001},{0.05,0.1,0.2,0.23,0.33,0.4,0.45})-LOOKUP(K1298,{0,1950001,3300001,6950001,9000001,18000001,40000001},{0,97500,427500,636000,1536000,2796000,4796000}))*1.021,-2))</f>
        <v/>
      </c>
      <c r="O1298" s="21">
        <f>IF(L1298&lt;=0,0,ROUNDDOWN((L1298*LOOKUP(L1298,{0,1950001,3300001,6950001,9000001,18000001,40000001},{0.05,0.1,0.2,0.23,0.33,0.4,0.45})-LOOKUP(L1298,{0,1950001,3300001,6950001,9000001,18000001,40000001},{0,97500,427500,636000,1536000,2796000,4796000}))*1.021,-2))</f>
        <v/>
      </c>
      <c r="P1298" s="21">
        <f>MAX(0,ROUNDDOWN(F1298-E1298-430000,-3))</f>
        <v/>
      </c>
      <c r="Q1298" s="21">
        <f>MAX(0,ROUNDDOWN(F1298-E1298-430000-H1298,-3))</f>
        <v/>
      </c>
      <c r="R1298" s="21">
        <f>IF(F1298&lt;=450000,0,MAX(0,P1298*0.06-MIN(50000,P1298)*0.03))</f>
        <v/>
      </c>
      <c r="S1298" s="21">
        <f>IF(F1298&lt;=450000,0,MAX(0,P1298*0.04-MIN(50000,P1298)*0.02))</f>
        <v/>
      </c>
      <c r="T1298" s="21">
        <f>IF(F1298&lt;=450000,0,MAX(0,Q1298*0.06-MIN(50000,Q1298)*0.03))</f>
        <v/>
      </c>
      <c r="U1298" s="21">
        <f>IF(F1298&lt;=450000,0,MAX(0,Q1298*0.04-MIN(50000,Q1298)*0.02))</f>
        <v/>
      </c>
      <c r="V1298" s="21">
        <f>50000+MAX(0,G1298-480000)</f>
        <v/>
      </c>
      <c r="W1298" s="21">
        <f>P1298-V1298</f>
        <v/>
      </c>
      <c r="X1298" s="21">
        <f>Q1298-V1298</f>
        <v/>
      </c>
      <c r="Y1298" s="22">
        <f>IF(W1298&lt;0,0.9,LOOKUP(W1298,{0,1950001,3300001,6950001,9000001,18000001,40000001},{0.84895,0.7979,0.6958,0.66517,0.56307,0.4916,0.44055}))</f>
        <v/>
      </c>
      <c r="Z1298" s="22">
        <f>IF(X1298&lt;0,0.9,LOOKUP(X1298,{0,1950001,3300001,6950001,9000001,18000001,40000001},{0.84895,0.7979,0.6958,0.66517,0.56307,0.4916,0.44055}))</f>
        <v/>
      </c>
      <c r="AA1298" s="22">
        <f>IF(W1298&lt;0,0,CHOOSE(MATCH(W1298,{0,1950001,3300001,6950001,9000001},1),5.105/84.895,10.21/79.79,20.42/69.58,23.483/66.517,33.693/56.307))</f>
        <v/>
      </c>
      <c r="AB1298" s="21">
        <f>IF(C1298&lt;=2000,0,(MIN(C1298,ROUNDDOWN(F1298*0.3,0))-2000)*0.1)</f>
        <v/>
      </c>
      <c r="AC1298" s="21">
        <f>IF(C1298&lt;=2000,0,MIN((C1298-2000)*Y1298,(R1298+S1298)*0.2))</f>
        <v/>
      </c>
      <c r="AD1298" s="21">
        <f>IF(C1298&lt;=2000,0,MIN((C1298-2000)*Z1298,(T1298+U1298)*0.2))</f>
        <v/>
      </c>
      <c r="AE1298" s="21">
        <f>AC1298*AA1298</f>
        <v/>
      </c>
      <c r="AF1298" s="21">
        <f>ROUNDDOWN(R1298,-2)+ROUNDDOWN(S1298,-2)</f>
        <v/>
      </c>
      <c r="AG1298" s="21">
        <f>ROUNDDOWN(MAX(0,R1298-(AB1298+AC1298+AE1298)*0.6),-2)+ROUNDDOWN(MAX(0,S1298-(AB1298+AC1298+AE1298)*0.4),-2)</f>
        <v/>
      </c>
      <c r="AH1298" s="21">
        <f>ROUNDDOWN(MAX(0,T1298-(AB1298+AD1298)*0.6),-2)+ROUNDDOWN(MAX(0,U1298-(AB1298+AD1298)*0.4),-2)</f>
        <v/>
      </c>
      <c r="AI1298" s="21">
        <f>ROUNDDOWN(T1298,-2)+ROUNDDOWN(U1298,-2)</f>
        <v/>
      </c>
      <c r="AJ1298" s="21">
        <f>M1298+AF1298</f>
        <v/>
      </c>
      <c r="AK1298" s="21">
        <f>M1298+AG1298</f>
        <v/>
      </c>
      <c r="AL1298" s="21">
        <f>N1298+AH1298</f>
        <v/>
      </c>
      <c r="AM1298" s="21">
        <f>O1298+AI1298</f>
        <v/>
      </c>
      <c r="AN1298" s="21">
        <f>N1298+AI1298</f>
        <v/>
      </c>
      <c r="AO1298" s="21">
        <f>ROUNDDOWN((R1298+S1298)*0.2/Y1298+2000,0)</f>
        <v/>
      </c>
      <c r="AP1298" s="21">
        <f>ROUNDDOWN((T1298+U1298)*0.2/Z1298+2000,0)</f>
        <v/>
      </c>
      <c r="AQ1298" s="21">
        <f>AL1298-AK1298</f>
        <v/>
      </c>
      <c r="AR1298" s="21">
        <f>AM1298-AK1298</f>
        <v/>
      </c>
      <c r="AS1298" s="21">
        <f>AM1298-AL1298</f>
        <v/>
      </c>
      <c r="AT1298" s="21">
        <f>AK1298+C1298-AJ1298</f>
        <v/>
      </c>
      <c r="AU1298" s="21">
        <f>AL1298+C1298-AM1298</f>
        <v/>
      </c>
      <c r="AV1298" s="21">
        <f>AN1298+C1298-AM1298</f>
        <v/>
      </c>
    </row>
    <row r="1299">
      <c r="A1299" t="inlineStr">
        <is>
          <t>医療費の境目</t>
        </is>
      </c>
      <c r="B1299" s="21">
        <f>'3_医療費の境目'!$B$3</f>
        <v/>
      </c>
      <c r="C1299" s="21">
        <f>IF('3_医療費の境目'!$B$4="",AO1299,'3_医療費の境目'!$B$4)</f>
        <v/>
      </c>
      <c r="D1299" s="21">
        <f>'3_医療費の境目'!D1299</f>
        <v/>
      </c>
      <c r="E1299" s="21">
        <f>ROUND(MIN(B1299/12,650000)*12*0.0915+MIN(B1299/12,1390000)*12*(0.0504+0)+B1299*0.005,0)</f>
        <v/>
      </c>
      <c r="F1299" s="21">
        <f>IF(B1299&lt;741000,0,IF(B1299&lt;2191000,B1299-740000,IF(B1299&lt;2193000,1451000,IF(B1299&lt;2196000,1453000,IF(B1299&lt;2200000,1456000,IF(B1299&lt;3600000,ROUND(ROUNDDOWN(B1299/4,-3)*2.8,0)-80000,IF(B1299&lt;6600000,ROUND(ROUNDDOWN(B1299/4,-3)*3.2,0)-440000,IF(B1299&lt;8500000,ROUNDDOWN(B1299*0.9,0)-1100000,B1299-1950000))))))))</f>
        <v/>
      </c>
      <c r="G1299" s="21">
        <f>IF(F1299&gt;23500000,NA(),IF(F1299&lt;=4890000,1040000,IF(F1299&lt;=6550000,670000,620000)))</f>
        <v/>
      </c>
      <c r="H1299" s="21">
        <f>IF(D1299&lt;=0,0,MAX(0,MIN(2000000,D1299-MIN(100000,ROUNDDOWN(F1299*0.05,0)))))</f>
        <v/>
      </c>
      <c r="I1299" s="21">
        <f>IF(C1299&lt;=2000,0,MIN(C1299,ROUNDDOWN(F1299*0.4,0))-2000)</f>
        <v/>
      </c>
      <c r="J1299" s="21">
        <f>MAX(0,ROUNDDOWN(F1299-E1299-G1299,-3))</f>
        <v/>
      </c>
      <c r="K1299" s="21">
        <f>MAX(0,ROUNDDOWN(F1299-E1299-G1299-H1299-I1299,-3))</f>
        <v/>
      </c>
      <c r="L1299" s="21">
        <f>MAX(0,ROUNDDOWN(F1299-E1299-G1299-H1299,-3))</f>
        <v/>
      </c>
      <c r="M1299" s="21">
        <f>IF(J1299&lt;=0,0,ROUNDDOWN((J1299*LOOKUP(J1299,{0,1950001,3300001,6950001,9000001,18000001,40000001},{0.05,0.1,0.2,0.23,0.33,0.4,0.45})-LOOKUP(J1299,{0,1950001,3300001,6950001,9000001,18000001,40000001},{0,97500,427500,636000,1536000,2796000,4796000}))*1.021,-2))</f>
        <v/>
      </c>
      <c r="N1299" s="21">
        <f>IF(K1299&lt;=0,0,ROUNDDOWN((K1299*LOOKUP(K1299,{0,1950001,3300001,6950001,9000001,18000001,40000001},{0.05,0.1,0.2,0.23,0.33,0.4,0.45})-LOOKUP(K1299,{0,1950001,3300001,6950001,9000001,18000001,40000001},{0,97500,427500,636000,1536000,2796000,4796000}))*1.021,-2))</f>
        <v/>
      </c>
      <c r="O1299" s="21">
        <f>IF(L1299&lt;=0,0,ROUNDDOWN((L1299*LOOKUP(L1299,{0,1950001,3300001,6950001,9000001,18000001,40000001},{0.05,0.1,0.2,0.23,0.33,0.4,0.45})-LOOKUP(L1299,{0,1950001,3300001,6950001,9000001,18000001,40000001},{0,97500,427500,636000,1536000,2796000,4796000}))*1.021,-2))</f>
        <v/>
      </c>
      <c r="P1299" s="21">
        <f>MAX(0,ROUNDDOWN(F1299-E1299-430000,-3))</f>
        <v/>
      </c>
      <c r="Q1299" s="21">
        <f>MAX(0,ROUNDDOWN(F1299-E1299-430000-H1299,-3))</f>
        <v/>
      </c>
      <c r="R1299" s="21">
        <f>IF(F1299&lt;=450000,0,MAX(0,P1299*0.06-MIN(50000,P1299)*0.03))</f>
        <v/>
      </c>
      <c r="S1299" s="21">
        <f>IF(F1299&lt;=450000,0,MAX(0,P1299*0.04-MIN(50000,P1299)*0.02))</f>
        <v/>
      </c>
      <c r="T1299" s="21">
        <f>IF(F1299&lt;=450000,0,MAX(0,Q1299*0.06-MIN(50000,Q1299)*0.03))</f>
        <v/>
      </c>
      <c r="U1299" s="21">
        <f>IF(F1299&lt;=450000,0,MAX(0,Q1299*0.04-MIN(50000,Q1299)*0.02))</f>
        <v/>
      </c>
      <c r="V1299" s="21">
        <f>50000+MAX(0,G1299-480000)</f>
        <v/>
      </c>
      <c r="W1299" s="21">
        <f>P1299-V1299</f>
        <v/>
      </c>
      <c r="X1299" s="21">
        <f>Q1299-V1299</f>
        <v/>
      </c>
      <c r="Y1299" s="22">
        <f>IF(W1299&lt;0,0.9,LOOKUP(W1299,{0,1950001,3300001,6950001,9000001,18000001,40000001},{0.84895,0.7979,0.6958,0.66517,0.56307,0.4916,0.44055}))</f>
        <v/>
      </c>
      <c r="Z1299" s="22">
        <f>IF(X1299&lt;0,0.9,LOOKUP(X1299,{0,1950001,3300001,6950001,9000001,18000001,40000001},{0.84895,0.7979,0.6958,0.66517,0.56307,0.4916,0.44055}))</f>
        <v/>
      </c>
      <c r="AA1299" s="22">
        <f>IF(W1299&lt;0,0,CHOOSE(MATCH(W1299,{0,1950001,3300001,6950001,9000001},1),5.105/84.895,10.21/79.79,20.42/69.58,23.483/66.517,33.693/56.307))</f>
        <v/>
      </c>
      <c r="AB1299" s="21">
        <f>IF(C1299&lt;=2000,0,(MIN(C1299,ROUNDDOWN(F1299*0.3,0))-2000)*0.1)</f>
        <v/>
      </c>
      <c r="AC1299" s="21">
        <f>IF(C1299&lt;=2000,0,MIN((C1299-2000)*Y1299,(R1299+S1299)*0.2))</f>
        <v/>
      </c>
      <c r="AD1299" s="21">
        <f>IF(C1299&lt;=2000,0,MIN((C1299-2000)*Z1299,(T1299+U1299)*0.2))</f>
        <v/>
      </c>
      <c r="AE1299" s="21">
        <f>AC1299*AA1299</f>
        <v/>
      </c>
      <c r="AF1299" s="21">
        <f>ROUNDDOWN(R1299,-2)+ROUNDDOWN(S1299,-2)</f>
        <v/>
      </c>
      <c r="AG1299" s="21">
        <f>ROUNDDOWN(MAX(0,R1299-(AB1299+AC1299+AE1299)*0.6),-2)+ROUNDDOWN(MAX(0,S1299-(AB1299+AC1299+AE1299)*0.4),-2)</f>
        <v/>
      </c>
      <c r="AH1299" s="21">
        <f>ROUNDDOWN(MAX(0,T1299-(AB1299+AD1299)*0.6),-2)+ROUNDDOWN(MAX(0,U1299-(AB1299+AD1299)*0.4),-2)</f>
        <v/>
      </c>
      <c r="AI1299" s="21">
        <f>ROUNDDOWN(T1299,-2)+ROUNDDOWN(U1299,-2)</f>
        <v/>
      </c>
      <c r="AJ1299" s="21">
        <f>M1299+AF1299</f>
        <v/>
      </c>
      <c r="AK1299" s="21">
        <f>M1299+AG1299</f>
        <v/>
      </c>
      <c r="AL1299" s="21">
        <f>N1299+AH1299</f>
        <v/>
      </c>
      <c r="AM1299" s="21">
        <f>O1299+AI1299</f>
        <v/>
      </c>
      <c r="AN1299" s="21">
        <f>N1299+AI1299</f>
        <v/>
      </c>
      <c r="AO1299" s="21">
        <f>ROUNDDOWN((R1299+S1299)*0.2/Y1299+2000,0)</f>
        <v/>
      </c>
      <c r="AP1299" s="21">
        <f>ROUNDDOWN((T1299+U1299)*0.2/Z1299+2000,0)</f>
        <v/>
      </c>
      <c r="AQ1299" s="21">
        <f>AL1299-AK1299</f>
        <v/>
      </c>
      <c r="AR1299" s="21">
        <f>AM1299-AK1299</f>
        <v/>
      </c>
      <c r="AS1299" s="21">
        <f>AM1299-AL1299</f>
        <v/>
      </c>
      <c r="AT1299" s="21">
        <f>AK1299+C1299-AJ1299</f>
        <v/>
      </c>
      <c r="AU1299" s="21">
        <f>AL1299+C1299-AM1299</f>
        <v/>
      </c>
      <c r="AV1299" s="21">
        <f>AN1299+C1299-AM1299</f>
        <v/>
      </c>
    </row>
    <row r="1300">
      <c r="A1300" t="inlineStr">
        <is>
          <t>医療費の境目</t>
        </is>
      </c>
      <c r="B1300" s="21">
        <f>'3_医療費の境目'!$B$3</f>
        <v/>
      </c>
      <c r="C1300" s="21">
        <f>IF('3_医療費の境目'!$B$4="",AO1300,'3_医療費の境目'!$B$4)</f>
        <v/>
      </c>
      <c r="D1300" s="21">
        <f>'3_医療費の境目'!D1300</f>
        <v/>
      </c>
      <c r="E1300" s="21">
        <f>ROUND(MIN(B1300/12,650000)*12*0.0915+MIN(B1300/12,1390000)*12*(0.0504+0)+B1300*0.005,0)</f>
        <v/>
      </c>
      <c r="F1300" s="21">
        <f>IF(B1300&lt;741000,0,IF(B1300&lt;2191000,B1300-740000,IF(B1300&lt;2193000,1451000,IF(B1300&lt;2196000,1453000,IF(B1300&lt;2200000,1456000,IF(B1300&lt;3600000,ROUND(ROUNDDOWN(B1300/4,-3)*2.8,0)-80000,IF(B1300&lt;6600000,ROUND(ROUNDDOWN(B1300/4,-3)*3.2,0)-440000,IF(B1300&lt;8500000,ROUNDDOWN(B1300*0.9,0)-1100000,B1300-1950000))))))))</f>
        <v/>
      </c>
      <c r="G1300" s="21">
        <f>IF(F1300&gt;23500000,NA(),IF(F1300&lt;=4890000,1040000,IF(F1300&lt;=6550000,670000,620000)))</f>
        <v/>
      </c>
      <c r="H1300" s="21">
        <f>IF(D1300&lt;=0,0,MAX(0,MIN(2000000,D1300-MIN(100000,ROUNDDOWN(F1300*0.05,0)))))</f>
        <v/>
      </c>
      <c r="I1300" s="21">
        <f>IF(C1300&lt;=2000,0,MIN(C1300,ROUNDDOWN(F1300*0.4,0))-2000)</f>
        <v/>
      </c>
      <c r="J1300" s="21">
        <f>MAX(0,ROUNDDOWN(F1300-E1300-G1300,-3))</f>
        <v/>
      </c>
      <c r="K1300" s="21">
        <f>MAX(0,ROUNDDOWN(F1300-E1300-G1300-H1300-I1300,-3))</f>
        <v/>
      </c>
      <c r="L1300" s="21">
        <f>MAX(0,ROUNDDOWN(F1300-E1300-G1300-H1300,-3))</f>
        <v/>
      </c>
      <c r="M1300" s="21">
        <f>IF(J1300&lt;=0,0,ROUNDDOWN((J1300*LOOKUP(J1300,{0,1950001,3300001,6950001,9000001,18000001,40000001},{0.05,0.1,0.2,0.23,0.33,0.4,0.45})-LOOKUP(J1300,{0,1950001,3300001,6950001,9000001,18000001,40000001},{0,97500,427500,636000,1536000,2796000,4796000}))*1.021,-2))</f>
        <v/>
      </c>
      <c r="N1300" s="21">
        <f>IF(K1300&lt;=0,0,ROUNDDOWN((K1300*LOOKUP(K1300,{0,1950001,3300001,6950001,9000001,18000001,40000001},{0.05,0.1,0.2,0.23,0.33,0.4,0.45})-LOOKUP(K1300,{0,1950001,3300001,6950001,9000001,18000001,40000001},{0,97500,427500,636000,1536000,2796000,4796000}))*1.021,-2))</f>
        <v/>
      </c>
      <c r="O1300" s="21">
        <f>IF(L1300&lt;=0,0,ROUNDDOWN((L1300*LOOKUP(L1300,{0,1950001,3300001,6950001,9000001,18000001,40000001},{0.05,0.1,0.2,0.23,0.33,0.4,0.45})-LOOKUP(L1300,{0,1950001,3300001,6950001,9000001,18000001,40000001},{0,97500,427500,636000,1536000,2796000,4796000}))*1.021,-2))</f>
        <v/>
      </c>
      <c r="P1300" s="21">
        <f>MAX(0,ROUNDDOWN(F1300-E1300-430000,-3))</f>
        <v/>
      </c>
      <c r="Q1300" s="21">
        <f>MAX(0,ROUNDDOWN(F1300-E1300-430000-H1300,-3))</f>
        <v/>
      </c>
      <c r="R1300" s="21">
        <f>IF(F1300&lt;=450000,0,MAX(0,P1300*0.06-MIN(50000,P1300)*0.03))</f>
        <v/>
      </c>
      <c r="S1300" s="21">
        <f>IF(F1300&lt;=450000,0,MAX(0,P1300*0.04-MIN(50000,P1300)*0.02))</f>
        <v/>
      </c>
      <c r="T1300" s="21">
        <f>IF(F1300&lt;=450000,0,MAX(0,Q1300*0.06-MIN(50000,Q1300)*0.03))</f>
        <v/>
      </c>
      <c r="U1300" s="21">
        <f>IF(F1300&lt;=450000,0,MAX(0,Q1300*0.04-MIN(50000,Q1300)*0.02))</f>
        <v/>
      </c>
      <c r="V1300" s="21">
        <f>50000+MAX(0,G1300-480000)</f>
        <v/>
      </c>
      <c r="W1300" s="21">
        <f>P1300-V1300</f>
        <v/>
      </c>
      <c r="X1300" s="21">
        <f>Q1300-V1300</f>
        <v/>
      </c>
      <c r="Y1300" s="22">
        <f>IF(W1300&lt;0,0.9,LOOKUP(W1300,{0,1950001,3300001,6950001,9000001,18000001,40000001},{0.84895,0.7979,0.6958,0.66517,0.56307,0.4916,0.44055}))</f>
        <v/>
      </c>
      <c r="Z1300" s="22">
        <f>IF(X1300&lt;0,0.9,LOOKUP(X1300,{0,1950001,3300001,6950001,9000001,18000001,40000001},{0.84895,0.7979,0.6958,0.66517,0.56307,0.4916,0.44055}))</f>
        <v/>
      </c>
      <c r="AA1300" s="22">
        <f>IF(W1300&lt;0,0,CHOOSE(MATCH(W1300,{0,1950001,3300001,6950001,9000001},1),5.105/84.895,10.21/79.79,20.42/69.58,23.483/66.517,33.693/56.307))</f>
        <v/>
      </c>
      <c r="AB1300" s="21">
        <f>IF(C1300&lt;=2000,0,(MIN(C1300,ROUNDDOWN(F1300*0.3,0))-2000)*0.1)</f>
        <v/>
      </c>
      <c r="AC1300" s="21">
        <f>IF(C1300&lt;=2000,0,MIN((C1300-2000)*Y1300,(R1300+S1300)*0.2))</f>
        <v/>
      </c>
      <c r="AD1300" s="21">
        <f>IF(C1300&lt;=2000,0,MIN((C1300-2000)*Z1300,(T1300+U1300)*0.2))</f>
        <v/>
      </c>
      <c r="AE1300" s="21">
        <f>AC1300*AA1300</f>
        <v/>
      </c>
      <c r="AF1300" s="21">
        <f>ROUNDDOWN(R1300,-2)+ROUNDDOWN(S1300,-2)</f>
        <v/>
      </c>
      <c r="AG1300" s="21">
        <f>ROUNDDOWN(MAX(0,R1300-(AB1300+AC1300+AE1300)*0.6),-2)+ROUNDDOWN(MAX(0,S1300-(AB1300+AC1300+AE1300)*0.4),-2)</f>
        <v/>
      </c>
      <c r="AH1300" s="21">
        <f>ROUNDDOWN(MAX(0,T1300-(AB1300+AD1300)*0.6),-2)+ROUNDDOWN(MAX(0,U1300-(AB1300+AD1300)*0.4),-2)</f>
        <v/>
      </c>
      <c r="AI1300" s="21">
        <f>ROUNDDOWN(T1300,-2)+ROUNDDOWN(U1300,-2)</f>
        <v/>
      </c>
      <c r="AJ1300" s="21">
        <f>M1300+AF1300</f>
        <v/>
      </c>
      <c r="AK1300" s="21">
        <f>M1300+AG1300</f>
        <v/>
      </c>
      <c r="AL1300" s="21">
        <f>N1300+AH1300</f>
        <v/>
      </c>
      <c r="AM1300" s="21">
        <f>O1300+AI1300</f>
        <v/>
      </c>
      <c r="AN1300" s="21">
        <f>N1300+AI1300</f>
        <v/>
      </c>
      <c r="AO1300" s="21">
        <f>ROUNDDOWN((R1300+S1300)*0.2/Y1300+2000,0)</f>
        <v/>
      </c>
      <c r="AP1300" s="21">
        <f>ROUNDDOWN((T1300+U1300)*0.2/Z1300+2000,0)</f>
        <v/>
      </c>
      <c r="AQ1300" s="21">
        <f>AL1300-AK1300</f>
        <v/>
      </c>
      <c r="AR1300" s="21">
        <f>AM1300-AK1300</f>
        <v/>
      </c>
      <c r="AS1300" s="21">
        <f>AM1300-AL1300</f>
        <v/>
      </c>
      <c r="AT1300" s="21">
        <f>AK1300+C1300-AJ1300</f>
        <v/>
      </c>
      <c r="AU1300" s="21">
        <f>AL1300+C1300-AM1300</f>
        <v/>
      </c>
      <c r="AV1300" s="21">
        <f>AN1300+C1300-AM1300</f>
        <v/>
      </c>
    </row>
    <row r="1301">
      <c r="A1301" t="inlineStr">
        <is>
          <t>医療費の境目</t>
        </is>
      </c>
      <c r="B1301" s="21">
        <f>'3_医療費の境目'!$B$3</f>
        <v/>
      </c>
      <c r="C1301" s="21">
        <f>IF('3_医療費の境目'!$B$4="",AO1301,'3_医療費の境目'!$B$4)</f>
        <v/>
      </c>
      <c r="D1301" s="21">
        <f>'3_医療費の境目'!D1301</f>
        <v/>
      </c>
      <c r="E1301" s="21">
        <f>ROUND(MIN(B1301/12,650000)*12*0.0915+MIN(B1301/12,1390000)*12*(0.0504+0)+B1301*0.005,0)</f>
        <v/>
      </c>
      <c r="F1301" s="21">
        <f>IF(B1301&lt;741000,0,IF(B1301&lt;2191000,B1301-740000,IF(B1301&lt;2193000,1451000,IF(B1301&lt;2196000,1453000,IF(B1301&lt;2200000,1456000,IF(B1301&lt;3600000,ROUND(ROUNDDOWN(B1301/4,-3)*2.8,0)-80000,IF(B1301&lt;6600000,ROUND(ROUNDDOWN(B1301/4,-3)*3.2,0)-440000,IF(B1301&lt;8500000,ROUNDDOWN(B1301*0.9,0)-1100000,B1301-1950000))))))))</f>
        <v/>
      </c>
      <c r="G1301" s="21">
        <f>IF(F1301&gt;23500000,NA(),IF(F1301&lt;=4890000,1040000,IF(F1301&lt;=6550000,670000,620000)))</f>
        <v/>
      </c>
      <c r="H1301" s="21">
        <f>IF(D1301&lt;=0,0,MAX(0,MIN(2000000,D1301-MIN(100000,ROUNDDOWN(F1301*0.05,0)))))</f>
        <v/>
      </c>
      <c r="I1301" s="21">
        <f>IF(C1301&lt;=2000,0,MIN(C1301,ROUNDDOWN(F1301*0.4,0))-2000)</f>
        <v/>
      </c>
      <c r="J1301" s="21">
        <f>MAX(0,ROUNDDOWN(F1301-E1301-G1301,-3))</f>
        <v/>
      </c>
      <c r="K1301" s="21">
        <f>MAX(0,ROUNDDOWN(F1301-E1301-G1301-H1301-I1301,-3))</f>
        <v/>
      </c>
      <c r="L1301" s="21">
        <f>MAX(0,ROUNDDOWN(F1301-E1301-G1301-H1301,-3))</f>
        <v/>
      </c>
      <c r="M1301" s="21">
        <f>IF(J1301&lt;=0,0,ROUNDDOWN((J1301*LOOKUP(J1301,{0,1950001,3300001,6950001,9000001,18000001,40000001},{0.05,0.1,0.2,0.23,0.33,0.4,0.45})-LOOKUP(J1301,{0,1950001,3300001,6950001,9000001,18000001,40000001},{0,97500,427500,636000,1536000,2796000,4796000}))*1.021,-2))</f>
        <v/>
      </c>
      <c r="N1301" s="21">
        <f>IF(K1301&lt;=0,0,ROUNDDOWN((K1301*LOOKUP(K1301,{0,1950001,3300001,6950001,9000001,18000001,40000001},{0.05,0.1,0.2,0.23,0.33,0.4,0.45})-LOOKUP(K1301,{0,1950001,3300001,6950001,9000001,18000001,40000001},{0,97500,427500,636000,1536000,2796000,4796000}))*1.021,-2))</f>
        <v/>
      </c>
      <c r="O1301" s="21">
        <f>IF(L1301&lt;=0,0,ROUNDDOWN((L1301*LOOKUP(L1301,{0,1950001,3300001,6950001,9000001,18000001,40000001},{0.05,0.1,0.2,0.23,0.33,0.4,0.45})-LOOKUP(L1301,{0,1950001,3300001,6950001,9000001,18000001,40000001},{0,97500,427500,636000,1536000,2796000,4796000}))*1.021,-2))</f>
        <v/>
      </c>
      <c r="P1301" s="21">
        <f>MAX(0,ROUNDDOWN(F1301-E1301-430000,-3))</f>
        <v/>
      </c>
      <c r="Q1301" s="21">
        <f>MAX(0,ROUNDDOWN(F1301-E1301-430000-H1301,-3))</f>
        <v/>
      </c>
      <c r="R1301" s="21">
        <f>IF(F1301&lt;=450000,0,MAX(0,P1301*0.06-MIN(50000,P1301)*0.03))</f>
        <v/>
      </c>
      <c r="S1301" s="21">
        <f>IF(F1301&lt;=450000,0,MAX(0,P1301*0.04-MIN(50000,P1301)*0.02))</f>
        <v/>
      </c>
      <c r="T1301" s="21">
        <f>IF(F1301&lt;=450000,0,MAX(0,Q1301*0.06-MIN(50000,Q1301)*0.03))</f>
        <v/>
      </c>
      <c r="U1301" s="21">
        <f>IF(F1301&lt;=450000,0,MAX(0,Q1301*0.04-MIN(50000,Q1301)*0.02))</f>
        <v/>
      </c>
      <c r="V1301" s="21">
        <f>50000+MAX(0,G1301-480000)</f>
        <v/>
      </c>
      <c r="W1301" s="21">
        <f>P1301-V1301</f>
        <v/>
      </c>
      <c r="X1301" s="21">
        <f>Q1301-V1301</f>
        <v/>
      </c>
      <c r="Y1301" s="22">
        <f>IF(W1301&lt;0,0.9,LOOKUP(W1301,{0,1950001,3300001,6950001,9000001,18000001,40000001},{0.84895,0.7979,0.6958,0.66517,0.56307,0.4916,0.44055}))</f>
        <v/>
      </c>
      <c r="Z1301" s="22">
        <f>IF(X1301&lt;0,0.9,LOOKUP(X1301,{0,1950001,3300001,6950001,9000001,18000001,40000001},{0.84895,0.7979,0.6958,0.66517,0.56307,0.4916,0.44055}))</f>
        <v/>
      </c>
      <c r="AA1301" s="22">
        <f>IF(W1301&lt;0,0,CHOOSE(MATCH(W1301,{0,1950001,3300001,6950001,9000001},1),5.105/84.895,10.21/79.79,20.42/69.58,23.483/66.517,33.693/56.307))</f>
        <v/>
      </c>
      <c r="AB1301" s="21">
        <f>IF(C1301&lt;=2000,0,(MIN(C1301,ROUNDDOWN(F1301*0.3,0))-2000)*0.1)</f>
        <v/>
      </c>
      <c r="AC1301" s="21">
        <f>IF(C1301&lt;=2000,0,MIN((C1301-2000)*Y1301,(R1301+S1301)*0.2))</f>
        <v/>
      </c>
      <c r="AD1301" s="21">
        <f>IF(C1301&lt;=2000,0,MIN((C1301-2000)*Z1301,(T1301+U1301)*0.2))</f>
        <v/>
      </c>
      <c r="AE1301" s="21">
        <f>AC1301*AA1301</f>
        <v/>
      </c>
      <c r="AF1301" s="21">
        <f>ROUNDDOWN(R1301,-2)+ROUNDDOWN(S1301,-2)</f>
        <v/>
      </c>
      <c r="AG1301" s="21">
        <f>ROUNDDOWN(MAX(0,R1301-(AB1301+AC1301+AE1301)*0.6),-2)+ROUNDDOWN(MAX(0,S1301-(AB1301+AC1301+AE1301)*0.4),-2)</f>
        <v/>
      </c>
      <c r="AH1301" s="21">
        <f>ROUNDDOWN(MAX(0,T1301-(AB1301+AD1301)*0.6),-2)+ROUNDDOWN(MAX(0,U1301-(AB1301+AD1301)*0.4),-2)</f>
        <v/>
      </c>
      <c r="AI1301" s="21">
        <f>ROUNDDOWN(T1301,-2)+ROUNDDOWN(U1301,-2)</f>
        <v/>
      </c>
      <c r="AJ1301" s="21">
        <f>M1301+AF1301</f>
        <v/>
      </c>
      <c r="AK1301" s="21">
        <f>M1301+AG1301</f>
        <v/>
      </c>
      <c r="AL1301" s="21">
        <f>N1301+AH1301</f>
        <v/>
      </c>
      <c r="AM1301" s="21">
        <f>O1301+AI1301</f>
        <v/>
      </c>
      <c r="AN1301" s="21">
        <f>N1301+AI1301</f>
        <v/>
      </c>
      <c r="AO1301" s="21">
        <f>ROUNDDOWN((R1301+S1301)*0.2/Y1301+2000,0)</f>
        <v/>
      </c>
      <c r="AP1301" s="21">
        <f>ROUNDDOWN((T1301+U1301)*0.2/Z1301+2000,0)</f>
        <v/>
      </c>
      <c r="AQ1301" s="21">
        <f>AL1301-AK1301</f>
        <v/>
      </c>
      <c r="AR1301" s="21">
        <f>AM1301-AK1301</f>
        <v/>
      </c>
      <c r="AS1301" s="21">
        <f>AM1301-AL1301</f>
        <v/>
      </c>
      <c r="AT1301" s="21">
        <f>AK1301+C1301-AJ1301</f>
        <v/>
      </c>
      <c r="AU1301" s="21">
        <f>AL1301+C1301-AM1301</f>
        <v/>
      </c>
      <c r="AV1301" s="21">
        <f>AN1301+C1301-AM1301</f>
        <v/>
      </c>
    </row>
    <row r="1302">
      <c r="A1302" t="inlineStr">
        <is>
          <t>医療費の境目</t>
        </is>
      </c>
      <c r="B1302" s="21">
        <f>'3_医療費の境目'!$B$3</f>
        <v/>
      </c>
      <c r="C1302" s="21">
        <f>IF('3_医療費の境目'!$B$4="",AO1302,'3_医療費の境目'!$B$4)</f>
        <v/>
      </c>
      <c r="D1302" s="21">
        <f>'3_医療費の境目'!D1302</f>
        <v/>
      </c>
      <c r="E1302" s="21">
        <f>ROUND(MIN(B1302/12,650000)*12*0.0915+MIN(B1302/12,1390000)*12*(0.0504+0)+B1302*0.005,0)</f>
        <v/>
      </c>
      <c r="F1302" s="21">
        <f>IF(B1302&lt;741000,0,IF(B1302&lt;2191000,B1302-740000,IF(B1302&lt;2193000,1451000,IF(B1302&lt;2196000,1453000,IF(B1302&lt;2200000,1456000,IF(B1302&lt;3600000,ROUND(ROUNDDOWN(B1302/4,-3)*2.8,0)-80000,IF(B1302&lt;6600000,ROUND(ROUNDDOWN(B1302/4,-3)*3.2,0)-440000,IF(B1302&lt;8500000,ROUNDDOWN(B1302*0.9,0)-1100000,B1302-1950000))))))))</f>
        <v/>
      </c>
      <c r="G1302" s="21">
        <f>IF(F1302&gt;23500000,NA(),IF(F1302&lt;=4890000,1040000,IF(F1302&lt;=6550000,670000,620000)))</f>
        <v/>
      </c>
      <c r="H1302" s="21">
        <f>IF(D1302&lt;=0,0,MAX(0,MIN(2000000,D1302-MIN(100000,ROUNDDOWN(F1302*0.05,0)))))</f>
        <v/>
      </c>
      <c r="I1302" s="21">
        <f>IF(C1302&lt;=2000,0,MIN(C1302,ROUNDDOWN(F1302*0.4,0))-2000)</f>
        <v/>
      </c>
      <c r="J1302" s="21">
        <f>MAX(0,ROUNDDOWN(F1302-E1302-G1302,-3))</f>
        <v/>
      </c>
      <c r="K1302" s="21">
        <f>MAX(0,ROUNDDOWN(F1302-E1302-G1302-H1302-I1302,-3))</f>
        <v/>
      </c>
      <c r="L1302" s="21">
        <f>MAX(0,ROUNDDOWN(F1302-E1302-G1302-H1302,-3))</f>
        <v/>
      </c>
      <c r="M1302" s="21">
        <f>IF(J1302&lt;=0,0,ROUNDDOWN((J1302*LOOKUP(J1302,{0,1950001,3300001,6950001,9000001,18000001,40000001},{0.05,0.1,0.2,0.23,0.33,0.4,0.45})-LOOKUP(J1302,{0,1950001,3300001,6950001,9000001,18000001,40000001},{0,97500,427500,636000,1536000,2796000,4796000}))*1.021,-2))</f>
        <v/>
      </c>
      <c r="N1302" s="21">
        <f>IF(K1302&lt;=0,0,ROUNDDOWN((K1302*LOOKUP(K1302,{0,1950001,3300001,6950001,9000001,18000001,40000001},{0.05,0.1,0.2,0.23,0.33,0.4,0.45})-LOOKUP(K1302,{0,1950001,3300001,6950001,9000001,18000001,40000001},{0,97500,427500,636000,1536000,2796000,4796000}))*1.021,-2))</f>
        <v/>
      </c>
      <c r="O1302" s="21">
        <f>IF(L1302&lt;=0,0,ROUNDDOWN((L1302*LOOKUP(L1302,{0,1950001,3300001,6950001,9000001,18000001,40000001},{0.05,0.1,0.2,0.23,0.33,0.4,0.45})-LOOKUP(L1302,{0,1950001,3300001,6950001,9000001,18000001,40000001},{0,97500,427500,636000,1536000,2796000,4796000}))*1.021,-2))</f>
        <v/>
      </c>
      <c r="P1302" s="21">
        <f>MAX(0,ROUNDDOWN(F1302-E1302-430000,-3))</f>
        <v/>
      </c>
      <c r="Q1302" s="21">
        <f>MAX(0,ROUNDDOWN(F1302-E1302-430000-H1302,-3))</f>
        <v/>
      </c>
      <c r="R1302" s="21">
        <f>IF(F1302&lt;=450000,0,MAX(0,P1302*0.06-MIN(50000,P1302)*0.03))</f>
        <v/>
      </c>
      <c r="S1302" s="21">
        <f>IF(F1302&lt;=450000,0,MAX(0,P1302*0.04-MIN(50000,P1302)*0.02))</f>
        <v/>
      </c>
      <c r="T1302" s="21">
        <f>IF(F1302&lt;=450000,0,MAX(0,Q1302*0.06-MIN(50000,Q1302)*0.03))</f>
        <v/>
      </c>
      <c r="U1302" s="21">
        <f>IF(F1302&lt;=450000,0,MAX(0,Q1302*0.04-MIN(50000,Q1302)*0.02))</f>
        <v/>
      </c>
      <c r="V1302" s="21">
        <f>50000+MAX(0,G1302-480000)</f>
        <v/>
      </c>
      <c r="W1302" s="21">
        <f>P1302-V1302</f>
        <v/>
      </c>
      <c r="X1302" s="21">
        <f>Q1302-V1302</f>
        <v/>
      </c>
      <c r="Y1302" s="22">
        <f>IF(W1302&lt;0,0.9,LOOKUP(W1302,{0,1950001,3300001,6950001,9000001,18000001,40000001},{0.84895,0.7979,0.6958,0.66517,0.56307,0.4916,0.44055}))</f>
        <v/>
      </c>
      <c r="Z1302" s="22">
        <f>IF(X1302&lt;0,0.9,LOOKUP(X1302,{0,1950001,3300001,6950001,9000001,18000001,40000001},{0.84895,0.7979,0.6958,0.66517,0.56307,0.4916,0.44055}))</f>
        <v/>
      </c>
      <c r="AA1302" s="22">
        <f>IF(W1302&lt;0,0,CHOOSE(MATCH(W1302,{0,1950001,3300001,6950001,9000001},1),5.105/84.895,10.21/79.79,20.42/69.58,23.483/66.517,33.693/56.307))</f>
        <v/>
      </c>
      <c r="AB1302" s="21">
        <f>IF(C1302&lt;=2000,0,(MIN(C1302,ROUNDDOWN(F1302*0.3,0))-2000)*0.1)</f>
        <v/>
      </c>
      <c r="AC1302" s="21">
        <f>IF(C1302&lt;=2000,0,MIN((C1302-2000)*Y1302,(R1302+S1302)*0.2))</f>
        <v/>
      </c>
      <c r="AD1302" s="21">
        <f>IF(C1302&lt;=2000,0,MIN((C1302-2000)*Z1302,(T1302+U1302)*0.2))</f>
        <v/>
      </c>
      <c r="AE1302" s="21">
        <f>AC1302*AA1302</f>
        <v/>
      </c>
      <c r="AF1302" s="21">
        <f>ROUNDDOWN(R1302,-2)+ROUNDDOWN(S1302,-2)</f>
        <v/>
      </c>
      <c r="AG1302" s="21">
        <f>ROUNDDOWN(MAX(0,R1302-(AB1302+AC1302+AE1302)*0.6),-2)+ROUNDDOWN(MAX(0,S1302-(AB1302+AC1302+AE1302)*0.4),-2)</f>
        <v/>
      </c>
      <c r="AH1302" s="21">
        <f>ROUNDDOWN(MAX(0,T1302-(AB1302+AD1302)*0.6),-2)+ROUNDDOWN(MAX(0,U1302-(AB1302+AD1302)*0.4),-2)</f>
        <v/>
      </c>
      <c r="AI1302" s="21">
        <f>ROUNDDOWN(T1302,-2)+ROUNDDOWN(U1302,-2)</f>
        <v/>
      </c>
      <c r="AJ1302" s="21">
        <f>M1302+AF1302</f>
        <v/>
      </c>
      <c r="AK1302" s="21">
        <f>M1302+AG1302</f>
        <v/>
      </c>
      <c r="AL1302" s="21">
        <f>N1302+AH1302</f>
        <v/>
      </c>
      <c r="AM1302" s="21">
        <f>O1302+AI1302</f>
        <v/>
      </c>
      <c r="AN1302" s="21">
        <f>N1302+AI1302</f>
        <v/>
      </c>
      <c r="AO1302" s="21">
        <f>ROUNDDOWN((R1302+S1302)*0.2/Y1302+2000,0)</f>
        <v/>
      </c>
      <c r="AP1302" s="21">
        <f>ROUNDDOWN((T1302+U1302)*0.2/Z1302+2000,0)</f>
        <v/>
      </c>
      <c r="AQ1302" s="21">
        <f>AL1302-AK1302</f>
        <v/>
      </c>
      <c r="AR1302" s="21">
        <f>AM1302-AK1302</f>
        <v/>
      </c>
      <c r="AS1302" s="21">
        <f>AM1302-AL1302</f>
        <v/>
      </c>
      <c r="AT1302" s="21">
        <f>AK1302+C1302-AJ1302</f>
        <v/>
      </c>
      <c r="AU1302" s="21">
        <f>AL1302+C1302-AM1302</f>
        <v/>
      </c>
      <c r="AV1302" s="21">
        <f>AN1302+C1302-AM1302</f>
        <v/>
      </c>
    </row>
    <row r="1303">
      <c r="A1303" t="inlineStr">
        <is>
          <t>医療費の境目</t>
        </is>
      </c>
      <c r="B1303" s="21">
        <f>'3_医療費の境目'!$B$3</f>
        <v/>
      </c>
      <c r="C1303" s="21">
        <f>IF('3_医療費の境目'!$B$4="",AO1303,'3_医療費の境目'!$B$4)</f>
        <v/>
      </c>
      <c r="D1303" s="21">
        <f>'3_医療費の境目'!D1303</f>
        <v/>
      </c>
      <c r="E1303" s="21">
        <f>ROUND(MIN(B1303/12,650000)*12*0.0915+MIN(B1303/12,1390000)*12*(0.0504+0)+B1303*0.005,0)</f>
        <v/>
      </c>
      <c r="F1303" s="21">
        <f>IF(B1303&lt;741000,0,IF(B1303&lt;2191000,B1303-740000,IF(B1303&lt;2193000,1451000,IF(B1303&lt;2196000,1453000,IF(B1303&lt;2200000,1456000,IF(B1303&lt;3600000,ROUND(ROUNDDOWN(B1303/4,-3)*2.8,0)-80000,IF(B1303&lt;6600000,ROUND(ROUNDDOWN(B1303/4,-3)*3.2,0)-440000,IF(B1303&lt;8500000,ROUNDDOWN(B1303*0.9,0)-1100000,B1303-1950000))))))))</f>
        <v/>
      </c>
      <c r="G1303" s="21">
        <f>IF(F1303&gt;23500000,NA(),IF(F1303&lt;=4890000,1040000,IF(F1303&lt;=6550000,670000,620000)))</f>
        <v/>
      </c>
      <c r="H1303" s="21">
        <f>IF(D1303&lt;=0,0,MAX(0,MIN(2000000,D1303-MIN(100000,ROUNDDOWN(F1303*0.05,0)))))</f>
        <v/>
      </c>
      <c r="I1303" s="21">
        <f>IF(C1303&lt;=2000,0,MIN(C1303,ROUNDDOWN(F1303*0.4,0))-2000)</f>
        <v/>
      </c>
      <c r="J1303" s="21">
        <f>MAX(0,ROUNDDOWN(F1303-E1303-G1303,-3))</f>
        <v/>
      </c>
      <c r="K1303" s="21">
        <f>MAX(0,ROUNDDOWN(F1303-E1303-G1303-H1303-I1303,-3))</f>
        <v/>
      </c>
      <c r="L1303" s="21">
        <f>MAX(0,ROUNDDOWN(F1303-E1303-G1303-H1303,-3))</f>
        <v/>
      </c>
      <c r="M1303" s="21">
        <f>IF(J1303&lt;=0,0,ROUNDDOWN((J1303*LOOKUP(J1303,{0,1950001,3300001,6950001,9000001,18000001,40000001},{0.05,0.1,0.2,0.23,0.33,0.4,0.45})-LOOKUP(J1303,{0,1950001,3300001,6950001,9000001,18000001,40000001},{0,97500,427500,636000,1536000,2796000,4796000}))*1.021,-2))</f>
        <v/>
      </c>
      <c r="N1303" s="21">
        <f>IF(K1303&lt;=0,0,ROUNDDOWN((K1303*LOOKUP(K1303,{0,1950001,3300001,6950001,9000001,18000001,40000001},{0.05,0.1,0.2,0.23,0.33,0.4,0.45})-LOOKUP(K1303,{0,1950001,3300001,6950001,9000001,18000001,40000001},{0,97500,427500,636000,1536000,2796000,4796000}))*1.021,-2))</f>
        <v/>
      </c>
      <c r="O1303" s="21">
        <f>IF(L1303&lt;=0,0,ROUNDDOWN((L1303*LOOKUP(L1303,{0,1950001,3300001,6950001,9000001,18000001,40000001},{0.05,0.1,0.2,0.23,0.33,0.4,0.45})-LOOKUP(L1303,{0,1950001,3300001,6950001,9000001,18000001,40000001},{0,97500,427500,636000,1536000,2796000,4796000}))*1.021,-2))</f>
        <v/>
      </c>
      <c r="P1303" s="21">
        <f>MAX(0,ROUNDDOWN(F1303-E1303-430000,-3))</f>
        <v/>
      </c>
      <c r="Q1303" s="21">
        <f>MAX(0,ROUNDDOWN(F1303-E1303-430000-H1303,-3))</f>
        <v/>
      </c>
      <c r="R1303" s="21">
        <f>IF(F1303&lt;=450000,0,MAX(0,P1303*0.06-MIN(50000,P1303)*0.03))</f>
        <v/>
      </c>
      <c r="S1303" s="21">
        <f>IF(F1303&lt;=450000,0,MAX(0,P1303*0.04-MIN(50000,P1303)*0.02))</f>
        <v/>
      </c>
      <c r="T1303" s="21">
        <f>IF(F1303&lt;=450000,0,MAX(0,Q1303*0.06-MIN(50000,Q1303)*0.03))</f>
        <v/>
      </c>
      <c r="U1303" s="21">
        <f>IF(F1303&lt;=450000,0,MAX(0,Q1303*0.04-MIN(50000,Q1303)*0.02))</f>
        <v/>
      </c>
      <c r="V1303" s="21">
        <f>50000+MAX(0,G1303-480000)</f>
        <v/>
      </c>
      <c r="W1303" s="21">
        <f>P1303-V1303</f>
        <v/>
      </c>
      <c r="X1303" s="21">
        <f>Q1303-V1303</f>
        <v/>
      </c>
      <c r="Y1303" s="22">
        <f>IF(W1303&lt;0,0.9,LOOKUP(W1303,{0,1950001,3300001,6950001,9000001,18000001,40000001},{0.84895,0.7979,0.6958,0.66517,0.56307,0.4916,0.44055}))</f>
        <v/>
      </c>
      <c r="Z1303" s="22">
        <f>IF(X1303&lt;0,0.9,LOOKUP(X1303,{0,1950001,3300001,6950001,9000001,18000001,40000001},{0.84895,0.7979,0.6958,0.66517,0.56307,0.4916,0.44055}))</f>
        <v/>
      </c>
      <c r="AA1303" s="22">
        <f>IF(W1303&lt;0,0,CHOOSE(MATCH(W1303,{0,1950001,3300001,6950001,9000001},1),5.105/84.895,10.21/79.79,20.42/69.58,23.483/66.517,33.693/56.307))</f>
        <v/>
      </c>
      <c r="AB1303" s="21">
        <f>IF(C1303&lt;=2000,0,(MIN(C1303,ROUNDDOWN(F1303*0.3,0))-2000)*0.1)</f>
        <v/>
      </c>
      <c r="AC1303" s="21">
        <f>IF(C1303&lt;=2000,0,MIN((C1303-2000)*Y1303,(R1303+S1303)*0.2))</f>
        <v/>
      </c>
      <c r="AD1303" s="21">
        <f>IF(C1303&lt;=2000,0,MIN((C1303-2000)*Z1303,(T1303+U1303)*0.2))</f>
        <v/>
      </c>
      <c r="AE1303" s="21">
        <f>AC1303*AA1303</f>
        <v/>
      </c>
      <c r="AF1303" s="21">
        <f>ROUNDDOWN(R1303,-2)+ROUNDDOWN(S1303,-2)</f>
        <v/>
      </c>
      <c r="AG1303" s="21">
        <f>ROUNDDOWN(MAX(0,R1303-(AB1303+AC1303+AE1303)*0.6),-2)+ROUNDDOWN(MAX(0,S1303-(AB1303+AC1303+AE1303)*0.4),-2)</f>
        <v/>
      </c>
      <c r="AH1303" s="21">
        <f>ROUNDDOWN(MAX(0,T1303-(AB1303+AD1303)*0.6),-2)+ROUNDDOWN(MAX(0,U1303-(AB1303+AD1303)*0.4),-2)</f>
        <v/>
      </c>
      <c r="AI1303" s="21">
        <f>ROUNDDOWN(T1303,-2)+ROUNDDOWN(U1303,-2)</f>
        <v/>
      </c>
      <c r="AJ1303" s="21">
        <f>M1303+AF1303</f>
        <v/>
      </c>
      <c r="AK1303" s="21">
        <f>M1303+AG1303</f>
        <v/>
      </c>
      <c r="AL1303" s="21">
        <f>N1303+AH1303</f>
        <v/>
      </c>
      <c r="AM1303" s="21">
        <f>O1303+AI1303</f>
        <v/>
      </c>
      <c r="AN1303" s="21">
        <f>N1303+AI1303</f>
        <v/>
      </c>
      <c r="AO1303" s="21">
        <f>ROUNDDOWN((R1303+S1303)*0.2/Y1303+2000,0)</f>
        <v/>
      </c>
      <c r="AP1303" s="21">
        <f>ROUNDDOWN((T1303+U1303)*0.2/Z1303+2000,0)</f>
        <v/>
      </c>
      <c r="AQ1303" s="21">
        <f>AL1303-AK1303</f>
        <v/>
      </c>
      <c r="AR1303" s="21">
        <f>AM1303-AK1303</f>
        <v/>
      </c>
      <c r="AS1303" s="21">
        <f>AM1303-AL1303</f>
        <v/>
      </c>
      <c r="AT1303" s="21">
        <f>AK1303+C1303-AJ1303</f>
        <v/>
      </c>
      <c r="AU1303" s="21">
        <f>AL1303+C1303-AM1303</f>
        <v/>
      </c>
      <c r="AV1303" s="21">
        <f>AN1303+C1303-AM1303</f>
        <v/>
      </c>
    </row>
    <row r="1304">
      <c r="A1304" t="inlineStr">
        <is>
          <t>医療費の境目</t>
        </is>
      </c>
      <c r="B1304" s="21">
        <f>'3_医療費の境目'!$B$3</f>
        <v/>
      </c>
      <c r="C1304" s="21">
        <f>IF('3_医療費の境目'!$B$4="",AO1304,'3_医療費の境目'!$B$4)</f>
        <v/>
      </c>
      <c r="D1304" s="21">
        <f>'3_医療費の境目'!D1304</f>
        <v/>
      </c>
      <c r="E1304" s="21">
        <f>ROUND(MIN(B1304/12,650000)*12*0.0915+MIN(B1304/12,1390000)*12*(0.0504+0)+B1304*0.005,0)</f>
        <v/>
      </c>
      <c r="F1304" s="21">
        <f>IF(B1304&lt;741000,0,IF(B1304&lt;2191000,B1304-740000,IF(B1304&lt;2193000,1451000,IF(B1304&lt;2196000,1453000,IF(B1304&lt;2200000,1456000,IF(B1304&lt;3600000,ROUND(ROUNDDOWN(B1304/4,-3)*2.8,0)-80000,IF(B1304&lt;6600000,ROUND(ROUNDDOWN(B1304/4,-3)*3.2,0)-440000,IF(B1304&lt;8500000,ROUNDDOWN(B1304*0.9,0)-1100000,B1304-1950000))))))))</f>
        <v/>
      </c>
      <c r="G1304" s="21">
        <f>IF(F1304&gt;23500000,NA(),IF(F1304&lt;=4890000,1040000,IF(F1304&lt;=6550000,670000,620000)))</f>
        <v/>
      </c>
      <c r="H1304" s="21">
        <f>IF(D1304&lt;=0,0,MAX(0,MIN(2000000,D1304-MIN(100000,ROUNDDOWN(F1304*0.05,0)))))</f>
        <v/>
      </c>
      <c r="I1304" s="21">
        <f>IF(C1304&lt;=2000,0,MIN(C1304,ROUNDDOWN(F1304*0.4,0))-2000)</f>
        <v/>
      </c>
      <c r="J1304" s="21">
        <f>MAX(0,ROUNDDOWN(F1304-E1304-G1304,-3))</f>
        <v/>
      </c>
      <c r="K1304" s="21">
        <f>MAX(0,ROUNDDOWN(F1304-E1304-G1304-H1304-I1304,-3))</f>
        <v/>
      </c>
      <c r="L1304" s="21">
        <f>MAX(0,ROUNDDOWN(F1304-E1304-G1304-H1304,-3))</f>
        <v/>
      </c>
      <c r="M1304" s="21">
        <f>IF(J1304&lt;=0,0,ROUNDDOWN((J1304*LOOKUP(J1304,{0,1950001,3300001,6950001,9000001,18000001,40000001},{0.05,0.1,0.2,0.23,0.33,0.4,0.45})-LOOKUP(J1304,{0,1950001,3300001,6950001,9000001,18000001,40000001},{0,97500,427500,636000,1536000,2796000,4796000}))*1.021,-2))</f>
        <v/>
      </c>
      <c r="N1304" s="21">
        <f>IF(K1304&lt;=0,0,ROUNDDOWN((K1304*LOOKUP(K1304,{0,1950001,3300001,6950001,9000001,18000001,40000001},{0.05,0.1,0.2,0.23,0.33,0.4,0.45})-LOOKUP(K1304,{0,1950001,3300001,6950001,9000001,18000001,40000001},{0,97500,427500,636000,1536000,2796000,4796000}))*1.021,-2))</f>
        <v/>
      </c>
      <c r="O1304" s="21">
        <f>IF(L1304&lt;=0,0,ROUNDDOWN((L1304*LOOKUP(L1304,{0,1950001,3300001,6950001,9000001,18000001,40000001},{0.05,0.1,0.2,0.23,0.33,0.4,0.45})-LOOKUP(L1304,{0,1950001,3300001,6950001,9000001,18000001,40000001},{0,97500,427500,636000,1536000,2796000,4796000}))*1.021,-2))</f>
        <v/>
      </c>
      <c r="P1304" s="21">
        <f>MAX(0,ROUNDDOWN(F1304-E1304-430000,-3))</f>
        <v/>
      </c>
      <c r="Q1304" s="21">
        <f>MAX(0,ROUNDDOWN(F1304-E1304-430000-H1304,-3))</f>
        <v/>
      </c>
      <c r="R1304" s="21">
        <f>IF(F1304&lt;=450000,0,MAX(0,P1304*0.06-MIN(50000,P1304)*0.03))</f>
        <v/>
      </c>
      <c r="S1304" s="21">
        <f>IF(F1304&lt;=450000,0,MAX(0,P1304*0.04-MIN(50000,P1304)*0.02))</f>
        <v/>
      </c>
      <c r="T1304" s="21">
        <f>IF(F1304&lt;=450000,0,MAX(0,Q1304*0.06-MIN(50000,Q1304)*0.03))</f>
        <v/>
      </c>
      <c r="U1304" s="21">
        <f>IF(F1304&lt;=450000,0,MAX(0,Q1304*0.04-MIN(50000,Q1304)*0.02))</f>
        <v/>
      </c>
      <c r="V1304" s="21">
        <f>50000+MAX(0,G1304-480000)</f>
        <v/>
      </c>
      <c r="W1304" s="21">
        <f>P1304-V1304</f>
        <v/>
      </c>
      <c r="X1304" s="21">
        <f>Q1304-V1304</f>
        <v/>
      </c>
      <c r="Y1304" s="22">
        <f>IF(W1304&lt;0,0.9,LOOKUP(W1304,{0,1950001,3300001,6950001,9000001,18000001,40000001},{0.84895,0.7979,0.6958,0.66517,0.56307,0.4916,0.44055}))</f>
        <v/>
      </c>
      <c r="Z1304" s="22">
        <f>IF(X1304&lt;0,0.9,LOOKUP(X1304,{0,1950001,3300001,6950001,9000001,18000001,40000001},{0.84895,0.7979,0.6958,0.66517,0.56307,0.4916,0.44055}))</f>
        <v/>
      </c>
      <c r="AA1304" s="22">
        <f>IF(W1304&lt;0,0,CHOOSE(MATCH(W1304,{0,1950001,3300001,6950001,9000001},1),5.105/84.895,10.21/79.79,20.42/69.58,23.483/66.517,33.693/56.307))</f>
        <v/>
      </c>
      <c r="AB1304" s="21">
        <f>IF(C1304&lt;=2000,0,(MIN(C1304,ROUNDDOWN(F1304*0.3,0))-2000)*0.1)</f>
        <v/>
      </c>
      <c r="AC1304" s="21">
        <f>IF(C1304&lt;=2000,0,MIN((C1304-2000)*Y1304,(R1304+S1304)*0.2))</f>
        <v/>
      </c>
      <c r="AD1304" s="21">
        <f>IF(C1304&lt;=2000,0,MIN((C1304-2000)*Z1304,(T1304+U1304)*0.2))</f>
        <v/>
      </c>
      <c r="AE1304" s="21">
        <f>AC1304*AA1304</f>
        <v/>
      </c>
      <c r="AF1304" s="21">
        <f>ROUNDDOWN(R1304,-2)+ROUNDDOWN(S1304,-2)</f>
        <v/>
      </c>
      <c r="AG1304" s="21">
        <f>ROUNDDOWN(MAX(0,R1304-(AB1304+AC1304+AE1304)*0.6),-2)+ROUNDDOWN(MAX(0,S1304-(AB1304+AC1304+AE1304)*0.4),-2)</f>
        <v/>
      </c>
      <c r="AH1304" s="21">
        <f>ROUNDDOWN(MAX(0,T1304-(AB1304+AD1304)*0.6),-2)+ROUNDDOWN(MAX(0,U1304-(AB1304+AD1304)*0.4),-2)</f>
        <v/>
      </c>
      <c r="AI1304" s="21">
        <f>ROUNDDOWN(T1304,-2)+ROUNDDOWN(U1304,-2)</f>
        <v/>
      </c>
      <c r="AJ1304" s="21">
        <f>M1304+AF1304</f>
        <v/>
      </c>
      <c r="AK1304" s="21">
        <f>M1304+AG1304</f>
        <v/>
      </c>
      <c r="AL1304" s="21">
        <f>N1304+AH1304</f>
        <v/>
      </c>
      <c r="AM1304" s="21">
        <f>O1304+AI1304</f>
        <v/>
      </c>
      <c r="AN1304" s="21">
        <f>N1304+AI1304</f>
        <v/>
      </c>
      <c r="AO1304" s="21">
        <f>ROUNDDOWN((R1304+S1304)*0.2/Y1304+2000,0)</f>
        <v/>
      </c>
      <c r="AP1304" s="21">
        <f>ROUNDDOWN((T1304+U1304)*0.2/Z1304+2000,0)</f>
        <v/>
      </c>
      <c r="AQ1304" s="21">
        <f>AL1304-AK1304</f>
        <v/>
      </c>
      <c r="AR1304" s="21">
        <f>AM1304-AK1304</f>
        <v/>
      </c>
      <c r="AS1304" s="21">
        <f>AM1304-AL1304</f>
        <v/>
      </c>
      <c r="AT1304" s="21">
        <f>AK1304+C1304-AJ1304</f>
        <v/>
      </c>
      <c r="AU1304" s="21">
        <f>AL1304+C1304-AM1304</f>
        <v/>
      </c>
      <c r="AV1304" s="21">
        <f>AN1304+C1304-AM1304</f>
        <v/>
      </c>
    </row>
    <row r="1305">
      <c r="A1305" t="inlineStr">
        <is>
          <t>医療費の境目</t>
        </is>
      </c>
      <c r="B1305" s="21">
        <f>'3_医療費の境目'!$B$3</f>
        <v/>
      </c>
      <c r="C1305" s="21">
        <f>IF('3_医療費の境目'!$B$4="",AO1305,'3_医療費の境目'!$B$4)</f>
        <v/>
      </c>
      <c r="D1305" s="21">
        <f>'3_医療費の境目'!D1305</f>
        <v/>
      </c>
      <c r="E1305" s="21">
        <f>ROUND(MIN(B1305/12,650000)*12*0.0915+MIN(B1305/12,1390000)*12*(0.0504+0)+B1305*0.005,0)</f>
        <v/>
      </c>
      <c r="F1305" s="21">
        <f>IF(B1305&lt;741000,0,IF(B1305&lt;2191000,B1305-740000,IF(B1305&lt;2193000,1451000,IF(B1305&lt;2196000,1453000,IF(B1305&lt;2200000,1456000,IF(B1305&lt;3600000,ROUND(ROUNDDOWN(B1305/4,-3)*2.8,0)-80000,IF(B1305&lt;6600000,ROUND(ROUNDDOWN(B1305/4,-3)*3.2,0)-440000,IF(B1305&lt;8500000,ROUNDDOWN(B1305*0.9,0)-1100000,B1305-1950000))))))))</f>
        <v/>
      </c>
      <c r="G1305" s="21">
        <f>IF(F1305&gt;23500000,NA(),IF(F1305&lt;=4890000,1040000,IF(F1305&lt;=6550000,670000,620000)))</f>
        <v/>
      </c>
      <c r="H1305" s="21">
        <f>IF(D1305&lt;=0,0,MAX(0,MIN(2000000,D1305-MIN(100000,ROUNDDOWN(F1305*0.05,0)))))</f>
        <v/>
      </c>
      <c r="I1305" s="21">
        <f>IF(C1305&lt;=2000,0,MIN(C1305,ROUNDDOWN(F1305*0.4,0))-2000)</f>
        <v/>
      </c>
      <c r="J1305" s="21">
        <f>MAX(0,ROUNDDOWN(F1305-E1305-G1305,-3))</f>
        <v/>
      </c>
      <c r="K1305" s="21">
        <f>MAX(0,ROUNDDOWN(F1305-E1305-G1305-H1305-I1305,-3))</f>
        <v/>
      </c>
      <c r="L1305" s="21">
        <f>MAX(0,ROUNDDOWN(F1305-E1305-G1305-H1305,-3))</f>
        <v/>
      </c>
      <c r="M1305" s="21">
        <f>IF(J1305&lt;=0,0,ROUNDDOWN((J1305*LOOKUP(J1305,{0,1950001,3300001,6950001,9000001,18000001,40000001},{0.05,0.1,0.2,0.23,0.33,0.4,0.45})-LOOKUP(J1305,{0,1950001,3300001,6950001,9000001,18000001,40000001},{0,97500,427500,636000,1536000,2796000,4796000}))*1.021,-2))</f>
        <v/>
      </c>
      <c r="N1305" s="21">
        <f>IF(K1305&lt;=0,0,ROUNDDOWN((K1305*LOOKUP(K1305,{0,1950001,3300001,6950001,9000001,18000001,40000001},{0.05,0.1,0.2,0.23,0.33,0.4,0.45})-LOOKUP(K1305,{0,1950001,3300001,6950001,9000001,18000001,40000001},{0,97500,427500,636000,1536000,2796000,4796000}))*1.021,-2))</f>
        <v/>
      </c>
      <c r="O1305" s="21">
        <f>IF(L1305&lt;=0,0,ROUNDDOWN((L1305*LOOKUP(L1305,{0,1950001,3300001,6950001,9000001,18000001,40000001},{0.05,0.1,0.2,0.23,0.33,0.4,0.45})-LOOKUP(L1305,{0,1950001,3300001,6950001,9000001,18000001,40000001},{0,97500,427500,636000,1536000,2796000,4796000}))*1.021,-2))</f>
        <v/>
      </c>
      <c r="P1305" s="21">
        <f>MAX(0,ROUNDDOWN(F1305-E1305-430000,-3))</f>
        <v/>
      </c>
      <c r="Q1305" s="21">
        <f>MAX(0,ROUNDDOWN(F1305-E1305-430000-H1305,-3))</f>
        <v/>
      </c>
      <c r="R1305" s="21">
        <f>IF(F1305&lt;=450000,0,MAX(0,P1305*0.06-MIN(50000,P1305)*0.03))</f>
        <v/>
      </c>
      <c r="S1305" s="21">
        <f>IF(F1305&lt;=450000,0,MAX(0,P1305*0.04-MIN(50000,P1305)*0.02))</f>
        <v/>
      </c>
      <c r="T1305" s="21">
        <f>IF(F1305&lt;=450000,0,MAX(0,Q1305*0.06-MIN(50000,Q1305)*0.03))</f>
        <v/>
      </c>
      <c r="U1305" s="21">
        <f>IF(F1305&lt;=450000,0,MAX(0,Q1305*0.04-MIN(50000,Q1305)*0.02))</f>
        <v/>
      </c>
      <c r="V1305" s="21">
        <f>50000+MAX(0,G1305-480000)</f>
        <v/>
      </c>
      <c r="W1305" s="21">
        <f>P1305-V1305</f>
        <v/>
      </c>
      <c r="X1305" s="21">
        <f>Q1305-V1305</f>
        <v/>
      </c>
      <c r="Y1305" s="22">
        <f>IF(W1305&lt;0,0.9,LOOKUP(W1305,{0,1950001,3300001,6950001,9000001,18000001,40000001},{0.84895,0.7979,0.6958,0.66517,0.56307,0.4916,0.44055}))</f>
        <v/>
      </c>
      <c r="Z1305" s="22">
        <f>IF(X1305&lt;0,0.9,LOOKUP(X1305,{0,1950001,3300001,6950001,9000001,18000001,40000001},{0.84895,0.7979,0.6958,0.66517,0.56307,0.4916,0.44055}))</f>
        <v/>
      </c>
      <c r="AA1305" s="22">
        <f>IF(W1305&lt;0,0,CHOOSE(MATCH(W1305,{0,1950001,3300001,6950001,9000001},1),5.105/84.895,10.21/79.79,20.42/69.58,23.483/66.517,33.693/56.307))</f>
        <v/>
      </c>
      <c r="AB1305" s="21">
        <f>IF(C1305&lt;=2000,0,(MIN(C1305,ROUNDDOWN(F1305*0.3,0))-2000)*0.1)</f>
        <v/>
      </c>
      <c r="AC1305" s="21">
        <f>IF(C1305&lt;=2000,0,MIN((C1305-2000)*Y1305,(R1305+S1305)*0.2))</f>
        <v/>
      </c>
      <c r="AD1305" s="21">
        <f>IF(C1305&lt;=2000,0,MIN((C1305-2000)*Z1305,(T1305+U1305)*0.2))</f>
        <v/>
      </c>
      <c r="AE1305" s="21">
        <f>AC1305*AA1305</f>
        <v/>
      </c>
      <c r="AF1305" s="21">
        <f>ROUNDDOWN(R1305,-2)+ROUNDDOWN(S1305,-2)</f>
        <v/>
      </c>
      <c r="AG1305" s="21">
        <f>ROUNDDOWN(MAX(0,R1305-(AB1305+AC1305+AE1305)*0.6),-2)+ROUNDDOWN(MAX(0,S1305-(AB1305+AC1305+AE1305)*0.4),-2)</f>
        <v/>
      </c>
      <c r="AH1305" s="21">
        <f>ROUNDDOWN(MAX(0,T1305-(AB1305+AD1305)*0.6),-2)+ROUNDDOWN(MAX(0,U1305-(AB1305+AD1305)*0.4),-2)</f>
        <v/>
      </c>
      <c r="AI1305" s="21">
        <f>ROUNDDOWN(T1305,-2)+ROUNDDOWN(U1305,-2)</f>
        <v/>
      </c>
      <c r="AJ1305" s="21">
        <f>M1305+AF1305</f>
        <v/>
      </c>
      <c r="AK1305" s="21">
        <f>M1305+AG1305</f>
        <v/>
      </c>
      <c r="AL1305" s="21">
        <f>N1305+AH1305</f>
        <v/>
      </c>
      <c r="AM1305" s="21">
        <f>O1305+AI1305</f>
        <v/>
      </c>
      <c r="AN1305" s="21">
        <f>N1305+AI1305</f>
        <v/>
      </c>
      <c r="AO1305" s="21">
        <f>ROUNDDOWN((R1305+S1305)*0.2/Y1305+2000,0)</f>
        <v/>
      </c>
      <c r="AP1305" s="21">
        <f>ROUNDDOWN((T1305+U1305)*0.2/Z1305+2000,0)</f>
        <v/>
      </c>
      <c r="AQ1305" s="21">
        <f>AL1305-AK1305</f>
        <v/>
      </c>
      <c r="AR1305" s="21">
        <f>AM1305-AK1305</f>
        <v/>
      </c>
      <c r="AS1305" s="21">
        <f>AM1305-AL1305</f>
        <v/>
      </c>
      <c r="AT1305" s="21">
        <f>AK1305+C1305-AJ1305</f>
        <v/>
      </c>
      <c r="AU1305" s="21">
        <f>AL1305+C1305-AM1305</f>
        <v/>
      </c>
      <c r="AV1305" s="21">
        <f>AN1305+C1305-AM1305</f>
        <v/>
      </c>
    </row>
    <row r="1306">
      <c r="A1306" t="inlineStr">
        <is>
          <t>医療費の境目</t>
        </is>
      </c>
      <c r="B1306" s="21">
        <f>'3_医療費の境目'!$B$3</f>
        <v/>
      </c>
      <c r="C1306" s="21">
        <f>IF('3_医療費の境目'!$B$4="",AO1306,'3_医療費の境目'!$B$4)</f>
        <v/>
      </c>
      <c r="D1306" s="21">
        <f>'3_医療費の境目'!D1306</f>
        <v/>
      </c>
      <c r="E1306" s="21">
        <f>ROUND(MIN(B1306/12,650000)*12*0.0915+MIN(B1306/12,1390000)*12*(0.0504+0)+B1306*0.005,0)</f>
        <v/>
      </c>
      <c r="F1306" s="21">
        <f>IF(B1306&lt;741000,0,IF(B1306&lt;2191000,B1306-740000,IF(B1306&lt;2193000,1451000,IF(B1306&lt;2196000,1453000,IF(B1306&lt;2200000,1456000,IF(B1306&lt;3600000,ROUND(ROUNDDOWN(B1306/4,-3)*2.8,0)-80000,IF(B1306&lt;6600000,ROUND(ROUNDDOWN(B1306/4,-3)*3.2,0)-440000,IF(B1306&lt;8500000,ROUNDDOWN(B1306*0.9,0)-1100000,B1306-1950000))))))))</f>
        <v/>
      </c>
      <c r="G1306" s="21">
        <f>IF(F1306&gt;23500000,NA(),IF(F1306&lt;=4890000,1040000,IF(F1306&lt;=6550000,670000,620000)))</f>
        <v/>
      </c>
      <c r="H1306" s="21">
        <f>IF(D1306&lt;=0,0,MAX(0,MIN(2000000,D1306-MIN(100000,ROUNDDOWN(F1306*0.05,0)))))</f>
        <v/>
      </c>
      <c r="I1306" s="21">
        <f>IF(C1306&lt;=2000,0,MIN(C1306,ROUNDDOWN(F1306*0.4,0))-2000)</f>
        <v/>
      </c>
      <c r="J1306" s="21">
        <f>MAX(0,ROUNDDOWN(F1306-E1306-G1306,-3))</f>
        <v/>
      </c>
      <c r="K1306" s="21">
        <f>MAX(0,ROUNDDOWN(F1306-E1306-G1306-H1306-I1306,-3))</f>
        <v/>
      </c>
      <c r="L1306" s="21">
        <f>MAX(0,ROUNDDOWN(F1306-E1306-G1306-H1306,-3))</f>
        <v/>
      </c>
      <c r="M1306" s="21">
        <f>IF(J1306&lt;=0,0,ROUNDDOWN((J1306*LOOKUP(J1306,{0,1950001,3300001,6950001,9000001,18000001,40000001},{0.05,0.1,0.2,0.23,0.33,0.4,0.45})-LOOKUP(J1306,{0,1950001,3300001,6950001,9000001,18000001,40000001},{0,97500,427500,636000,1536000,2796000,4796000}))*1.021,-2))</f>
        <v/>
      </c>
      <c r="N1306" s="21">
        <f>IF(K1306&lt;=0,0,ROUNDDOWN((K1306*LOOKUP(K1306,{0,1950001,3300001,6950001,9000001,18000001,40000001},{0.05,0.1,0.2,0.23,0.33,0.4,0.45})-LOOKUP(K1306,{0,1950001,3300001,6950001,9000001,18000001,40000001},{0,97500,427500,636000,1536000,2796000,4796000}))*1.021,-2))</f>
        <v/>
      </c>
      <c r="O1306" s="21">
        <f>IF(L1306&lt;=0,0,ROUNDDOWN((L1306*LOOKUP(L1306,{0,1950001,3300001,6950001,9000001,18000001,40000001},{0.05,0.1,0.2,0.23,0.33,0.4,0.45})-LOOKUP(L1306,{0,1950001,3300001,6950001,9000001,18000001,40000001},{0,97500,427500,636000,1536000,2796000,4796000}))*1.021,-2))</f>
        <v/>
      </c>
      <c r="P1306" s="21">
        <f>MAX(0,ROUNDDOWN(F1306-E1306-430000,-3))</f>
        <v/>
      </c>
      <c r="Q1306" s="21">
        <f>MAX(0,ROUNDDOWN(F1306-E1306-430000-H1306,-3))</f>
        <v/>
      </c>
      <c r="R1306" s="21">
        <f>IF(F1306&lt;=450000,0,MAX(0,P1306*0.06-MIN(50000,P1306)*0.03))</f>
        <v/>
      </c>
      <c r="S1306" s="21">
        <f>IF(F1306&lt;=450000,0,MAX(0,P1306*0.04-MIN(50000,P1306)*0.02))</f>
        <v/>
      </c>
      <c r="T1306" s="21">
        <f>IF(F1306&lt;=450000,0,MAX(0,Q1306*0.06-MIN(50000,Q1306)*0.03))</f>
        <v/>
      </c>
      <c r="U1306" s="21">
        <f>IF(F1306&lt;=450000,0,MAX(0,Q1306*0.04-MIN(50000,Q1306)*0.02))</f>
        <v/>
      </c>
      <c r="V1306" s="21">
        <f>50000+MAX(0,G1306-480000)</f>
        <v/>
      </c>
      <c r="W1306" s="21">
        <f>P1306-V1306</f>
        <v/>
      </c>
      <c r="X1306" s="21">
        <f>Q1306-V1306</f>
        <v/>
      </c>
      <c r="Y1306" s="22">
        <f>IF(W1306&lt;0,0.9,LOOKUP(W1306,{0,1950001,3300001,6950001,9000001,18000001,40000001},{0.84895,0.7979,0.6958,0.66517,0.56307,0.4916,0.44055}))</f>
        <v/>
      </c>
      <c r="Z1306" s="22">
        <f>IF(X1306&lt;0,0.9,LOOKUP(X1306,{0,1950001,3300001,6950001,9000001,18000001,40000001},{0.84895,0.7979,0.6958,0.66517,0.56307,0.4916,0.44055}))</f>
        <v/>
      </c>
      <c r="AA1306" s="22">
        <f>IF(W1306&lt;0,0,CHOOSE(MATCH(W1306,{0,1950001,3300001,6950001,9000001},1),5.105/84.895,10.21/79.79,20.42/69.58,23.483/66.517,33.693/56.307))</f>
        <v/>
      </c>
      <c r="AB1306" s="21">
        <f>IF(C1306&lt;=2000,0,(MIN(C1306,ROUNDDOWN(F1306*0.3,0))-2000)*0.1)</f>
        <v/>
      </c>
      <c r="AC1306" s="21">
        <f>IF(C1306&lt;=2000,0,MIN((C1306-2000)*Y1306,(R1306+S1306)*0.2))</f>
        <v/>
      </c>
      <c r="AD1306" s="21">
        <f>IF(C1306&lt;=2000,0,MIN((C1306-2000)*Z1306,(T1306+U1306)*0.2))</f>
        <v/>
      </c>
      <c r="AE1306" s="21">
        <f>AC1306*AA1306</f>
        <v/>
      </c>
      <c r="AF1306" s="21">
        <f>ROUNDDOWN(R1306,-2)+ROUNDDOWN(S1306,-2)</f>
        <v/>
      </c>
      <c r="AG1306" s="21">
        <f>ROUNDDOWN(MAX(0,R1306-(AB1306+AC1306+AE1306)*0.6),-2)+ROUNDDOWN(MAX(0,S1306-(AB1306+AC1306+AE1306)*0.4),-2)</f>
        <v/>
      </c>
      <c r="AH1306" s="21">
        <f>ROUNDDOWN(MAX(0,T1306-(AB1306+AD1306)*0.6),-2)+ROUNDDOWN(MAX(0,U1306-(AB1306+AD1306)*0.4),-2)</f>
        <v/>
      </c>
      <c r="AI1306" s="21">
        <f>ROUNDDOWN(T1306,-2)+ROUNDDOWN(U1306,-2)</f>
        <v/>
      </c>
      <c r="AJ1306" s="21">
        <f>M1306+AF1306</f>
        <v/>
      </c>
      <c r="AK1306" s="21">
        <f>M1306+AG1306</f>
        <v/>
      </c>
      <c r="AL1306" s="21">
        <f>N1306+AH1306</f>
        <v/>
      </c>
      <c r="AM1306" s="21">
        <f>O1306+AI1306</f>
        <v/>
      </c>
      <c r="AN1306" s="21">
        <f>N1306+AI1306</f>
        <v/>
      </c>
      <c r="AO1306" s="21">
        <f>ROUNDDOWN((R1306+S1306)*0.2/Y1306+2000,0)</f>
        <v/>
      </c>
      <c r="AP1306" s="21">
        <f>ROUNDDOWN((T1306+U1306)*0.2/Z1306+2000,0)</f>
        <v/>
      </c>
      <c r="AQ1306" s="21">
        <f>AL1306-AK1306</f>
        <v/>
      </c>
      <c r="AR1306" s="21">
        <f>AM1306-AK1306</f>
        <v/>
      </c>
      <c r="AS1306" s="21">
        <f>AM1306-AL1306</f>
        <v/>
      </c>
      <c r="AT1306" s="21">
        <f>AK1306+C1306-AJ1306</f>
        <v/>
      </c>
      <c r="AU1306" s="21">
        <f>AL1306+C1306-AM1306</f>
        <v/>
      </c>
      <c r="AV1306" s="21">
        <f>AN1306+C1306-AM1306</f>
        <v/>
      </c>
    </row>
    <row r="1307">
      <c r="A1307" t="inlineStr">
        <is>
          <t>医療費の境目</t>
        </is>
      </c>
      <c r="B1307" s="21">
        <f>'3_医療費の境目'!$B$3</f>
        <v/>
      </c>
      <c r="C1307" s="21">
        <f>IF('3_医療費の境目'!$B$4="",AO1307,'3_医療費の境目'!$B$4)</f>
        <v/>
      </c>
      <c r="D1307" s="21">
        <f>'3_医療費の境目'!D1307</f>
        <v/>
      </c>
      <c r="E1307" s="21">
        <f>ROUND(MIN(B1307/12,650000)*12*0.0915+MIN(B1307/12,1390000)*12*(0.0504+0)+B1307*0.005,0)</f>
        <v/>
      </c>
      <c r="F1307" s="21">
        <f>IF(B1307&lt;741000,0,IF(B1307&lt;2191000,B1307-740000,IF(B1307&lt;2193000,1451000,IF(B1307&lt;2196000,1453000,IF(B1307&lt;2200000,1456000,IF(B1307&lt;3600000,ROUND(ROUNDDOWN(B1307/4,-3)*2.8,0)-80000,IF(B1307&lt;6600000,ROUND(ROUNDDOWN(B1307/4,-3)*3.2,0)-440000,IF(B1307&lt;8500000,ROUNDDOWN(B1307*0.9,0)-1100000,B1307-1950000))))))))</f>
        <v/>
      </c>
      <c r="G1307" s="21">
        <f>IF(F1307&gt;23500000,NA(),IF(F1307&lt;=4890000,1040000,IF(F1307&lt;=6550000,670000,620000)))</f>
        <v/>
      </c>
      <c r="H1307" s="21">
        <f>IF(D1307&lt;=0,0,MAX(0,MIN(2000000,D1307-MIN(100000,ROUNDDOWN(F1307*0.05,0)))))</f>
        <v/>
      </c>
      <c r="I1307" s="21">
        <f>IF(C1307&lt;=2000,0,MIN(C1307,ROUNDDOWN(F1307*0.4,0))-2000)</f>
        <v/>
      </c>
      <c r="J1307" s="21">
        <f>MAX(0,ROUNDDOWN(F1307-E1307-G1307,-3))</f>
        <v/>
      </c>
      <c r="K1307" s="21">
        <f>MAX(0,ROUNDDOWN(F1307-E1307-G1307-H1307-I1307,-3))</f>
        <v/>
      </c>
      <c r="L1307" s="21">
        <f>MAX(0,ROUNDDOWN(F1307-E1307-G1307-H1307,-3))</f>
        <v/>
      </c>
      <c r="M1307" s="21">
        <f>IF(J1307&lt;=0,0,ROUNDDOWN((J1307*LOOKUP(J1307,{0,1950001,3300001,6950001,9000001,18000001,40000001},{0.05,0.1,0.2,0.23,0.33,0.4,0.45})-LOOKUP(J1307,{0,1950001,3300001,6950001,9000001,18000001,40000001},{0,97500,427500,636000,1536000,2796000,4796000}))*1.021,-2))</f>
        <v/>
      </c>
      <c r="N1307" s="21">
        <f>IF(K1307&lt;=0,0,ROUNDDOWN((K1307*LOOKUP(K1307,{0,1950001,3300001,6950001,9000001,18000001,40000001},{0.05,0.1,0.2,0.23,0.33,0.4,0.45})-LOOKUP(K1307,{0,1950001,3300001,6950001,9000001,18000001,40000001},{0,97500,427500,636000,1536000,2796000,4796000}))*1.021,-2))</f>
        <v/>
      </c>
      <c r="O1307" s="21">
        <f>IF(L1307&lt;=0,0,ROUNDDOWN((L1307*LOOKUP(L1307,{0,1950001,3300001,6950001,9000001,18000001,40000001},{0.05,0.1,0.2,0.23,0.33,0.4,0.45})-LOOKUP(L1307,{0,1950001,3300001,6950001,9000001,18000001,40000001},{0,97500,427500,636000,1536000,2796000,4796000}))*1.021,-2))</f>
        <v/>
      </c>
      <c r="P1307" s="21">
        <f>MAX(0,ROUNDDOWN(F1307-E1307-430000,-3))</f>
        <v/>
      </c>
      <c r="Q1307" s="21">
        <f>MAX(0,ROUNDDOWN(F1307-E1307-430000-H1307,-3))</f>
        <v/>
      </c>
      <c r="R1307" s="21">
        <f>IF(F1307&lt;=450000,0,MAX(0,P1307*0.06-MIN(50000,P1307)*0.03))</f>
        <v/>
      </c>
      <c r="S1307" s="21">
        <f>IF(F1307&lt;=450000,0,MAX(0,P1307*0.04-MIN(50000,P1307)*0.02))</f>
        <v/>
      </c>
      <c r="T1307" s="21">
        <f>IF(F1307&lt;=450000,0,MAX(0,Q1307*0.06-MIN(50000,Q1307)*0.03))</f>
        <v/>
      </c>
      <c r="U1307" s="21">
        <f>IF(F1307&lt;=450000,0,MAX(0,Q1307*0.04-MIN(50000,Q1307)*0.02))</f>
        <v/>
      </c>
      <c r="V1307" s="21">
        <f>50000+MAX(0,G1307-480000)</f>
        <v/>
      </c>
      <c r="W1307" s="21">
        <f>P1307-V1307</f>
        <v/>
      </c>
      <c r="X1307" s="21">
        <f>Q1307-V1307</f>
        <v/>
      </c>
      <c r="Y1307" s="22">
        <f>IF(W1307&lt;0,0.9,LOOKUP(W1307,{0,1950001,3300001,6950001,9000001,18000001,40000001},{0.84895,0.7979,0.6958,0.66517,0.56307,0.4916,0.44055}))</f>
        <v/>
      </c>
      <c r="Z1307" s="22">
        <f>IF(X1307&lt;0,0.9,LOOKUP(X1307,{0,1950001,3300001,6950001,9000001,18000001,40000001},{0.84895,0.7979,0.6958,0.66517,0.56307,0.4916,0.44055}))</f>
        <v/>
      </c>
      <c r="AA1307" s="22">
        <f>IF(W1307&lt;0,0,CHOOSE(MATCH(W1307,{0,1950001,3300001,6950001,9000001},1),5.105/84.895,10.21/79.79,20.42/69.58,23.483/66.517,33.693/56.307))</f>
        <v/>
      </c>
      <c r="AB1307" s="21">
        <f>IF(C1307&lt;=2000,0,(MIN(C1307,ROUNDDOWN(F1307*0.3,0))-2000)*0.1)</f>
        <v/>
      </c>
      <c r="AC1307" s="21">
        <f>IF(C1307&lt;=2000,0,MIN((C1307-2000)*Y1307,(R1307+S1307)*0.2))</f>
        <v/>
      </c>
      <c r="AD1307" s="21">
        <f>IF(C1307&lt;=2000,0,MIN((C1307-2000)*Z1307,(T1307+U1307)*0.2))</f>
        <v/>
      </c>
      <c r="AE1307" s="21">
        <f>AC1307*AA1307</f>
        <v/>
      </c>
      <c r="AF1307" s="21">
        <f>ROUNDDOWN(R1307,-2)+ROUNDDOWN(S1307,-2)</f>
        <v/>
      </c>
      <c r="AG1307" s="21">
        <f>ROUNDDOWN(MAX(0,R1307-(AB1307+AC1307+AE1307)*0.6),-2)+ROUNDDOWN(MAX(0,S1307-(AB1307+AC1307+AE1307)*0.4),-2)</f>
        <v/>
      </c>
      <c r="AH1307" s="21">
        <f>ROUNDDOWN(MAX(0,T1307-(AB1307+AD1307)*0.6),-2)+ROUNDDOWN(MAX(0,U1307-(AB1307+AD1307)*0.4),-2)</f>
        <v/>
      </c>
      <c r="AI1307" s="21">
        <f>ROUNDDOWN(T1307,-2)+ROUNDDOWN(U1307,-2)</f>
        <v/>
      </c>
      <c r="AJ1307" s="21">
        <f>M1307+AF1307</f>
        <v/>
      </c>
      <c r="AK1307" s="21">
        <f>M1307+AG1307</f>
        <v/>
      </c>
      <c r="AL1307" s="21">
        <f>N1307+AH1307</f>
        <v/>
      </c>
      <c r="AM1307" s="21">
        <f>O1307+AI1307</f>
        <v/>
      </c>
      <c r="AN1307" s="21">
        <f>N1307+AI1307</f>
        <v/>
      </c>
      <c r="AO1307" s="21">
        <f>ROUNDDOWN((R1307+S1307)*0.2/Y1307+2000,0)</f>
        <v/>
      </c>
      <c r="AP1307" s="21">
        <f>ROUNDDOWN((T1307+U1307)*0.2/Z1307+2000,0)</f>
        <v/>
      </c>
      <c r="AQ1307" s="21">
        <f>AL1307-AK1307</f>
        <v/>
      </c>
      <c r="AR1307" s="21">
        <f>AM1307-AK1307</f>
        <v/>
      </c>
      <c r="AS1307" s="21">
        <f>AM1307-AL1307</f>
        <v/>
      </c>
      <c r="AT1307" s="21">
        <f>AK1307+C1307-AJ1307</f>
        <v/>
      </c>
      <c r="AU1307" s="21">
        <f>AL1307+C1307-AM1307</f>
        <v/>
      </c>
      <c r="AV1307" s="21">
        <f>AN1307+C1307-AM1307</f>
        <v/>
      </c>
    </row>
    <row r="1308">
      <c r="A1308" t="inlineStr">
        <is>
          <t>医療費の境目</t>
        </is>
      </c>
      <c r="B1308" s="21">
        <f>'3_医療費の境目'!$B$3</f>
        <v/>
      </c>
      <c r="C1308" s="21">
        <f>IF('3_医療費の境目'!$B$4="",AO1308,'3_医療費の境目'!$B$4)</f>
        <v/>
      </c>
      <c r="D1308" s="21">
        <f>'3_医療費の境目'!D1308</f>
        <v/>
      </c>
      <c r="E1308" s="21">
        <f>ROUND(MIN(B1308/12,650000)*12*0.0915+MIN(B1308/12,1390000)*12*(0.0504+0)+B1308*0.005,0)</f>
        <v/>
      </c>
      <c r="F1308" s="21">
        <f>IF(B1308&lt;741000,0,IF(B1308&lt;2191000,B1308-740000,IF(B1308&lt;2193000,1451000,IF(B1308&lt;2196000,1453000,IF(B1308&lt;2200000,1456000,IF(B1308&lt;3600000,ROUND(ROUNDDOWN(B1308/4,-3)*2.8,0)-80000,IF(B1308&lt;6600000,ROUND(ROUNDDOWN(B1308/4,-3)*3.2,0)-440000,IF(B1308&lt;8500000,ROUNDDOWN(B1308*0.9,0)-1100000,B1308-1950000))))))))</f>
        <v/>
      </c>
      <c r="G1308" s="21">
        <f>IF(F1308&gt;23500000,NA(),IF(F1308&lt;=4890000,1040000,IF(F1308&lt;=6550000,670000,620000)))</f>
        <v/>
      </c>
      <c r="H1308" s="21">
        <f>IF(D1308&lt;=0,0,MAX(0,MIN(2000000,D1308-MIN(100000,ROUNDDOWN(F1308*0.05,0)))))</f>
        <v/>
      </c>
      <c r="I1308" s="21">
        <f>IF(C1308&lt;=2000,0,MIN(C1308,ROUNDDOWN(F1308*0.4,0))-2000)</f>
        <v/>
      </c>
      <c r="J1308" s="21">
        <f>MAX(0,ROUNDDOWN(F1308-E1308-G1308,-3))</f>
        <v/>
      </c>
      <c r="K1308" s="21">
        <f>MAX(0,ROUNDDOWN(F1308-E1308-G1308-H1308-I1308,-3))</f>
        <v/>
      </c>
      <c r="L1308" s="21">
        <f>MAX(0,ROUNDDOWN(F1308-E1308-G1308-H1308,-3))</f>
        <v/>
      </c>
      <c r="M1308" s="21">
        <f>IF(J1308&lt;=0,0,ROUNDDOWN((J1308*LOOKUP(J1308,{0,1950001,3300001,6950001,9000001,18000001,40000001},{0.05,0.1,0.2,0.23,0.33,0.4,0.45})-LOOKUP(J1308,{0,1950001,3300001,6950001,9000001,18000001,40000001},{0,97500,427500,636000,1536000,2796000,4796000}))*1.021,-2))</f>
        <v/>
      </c>
      <c r="N1308" s="21">
        <f>IF(K1308&lt;=0,0,ROUNDDOWN((K1308*LOOKUP(K1308,{0,1950001,3300001,6950001,9000001,18000001,40000001},{0.05,0.1,0.2,0.23,0.33,0.4,0.45})-LOOKUP(K1308,{0,1950001,3300001,6950001,9000001,18000001,40000001},{0,97500,427500,636000,1536000,2796000,4796000}))*1.021,-2))</f>
        <v/>
      </c>
      <c r="O1308" s="21">
        <f>IF(L1308&lt;=0,0,ROUNDDOWN((L1308*LOOKUP(L1308,{0,1950001,3300001,6950001,9000001,18000001,40000001},{0.05,0.1,0.2,0.23,0.33,0.4,0.45})-LOOKUP(L1308,{0,1950001,3300001,6950001,9000001,18000001,40000001},{0,97500,427500,636000,1536000,2796000,4796000}))*1.021,-2))</f>
        <v/>
      </c>
      <c r="P1308" s="21">
        <f>MAX(0,ROUNDDOWN(F1308-E1308-430000,-3))</f>
        <v/>
      </c>
      <c r="Q1308" s="21">
        <f>MAX(0,ROUNDDOWN(F1308-E1308-430000-H1308,-3))</f>
        <v/>
      </c>
      <c r="R1308" s="21">
        <f>IF(F1308&lt;=450000,0,MAX(0,P1308*0.06-MIN(50000,P1308)*0.03))</f>
        <v/>
      </c>
      <c r="S1308" s="21">
        <f>IF(F1308&lt;=450000,0,MAX(0,P1308*0.04-MIN(50000,P1308)*0.02))</f>
        <v/>
      </c>
      <c r="T1308" s="21">
        <f>IF(F1308&lt;=450000,0,MAX(0,Q1308*0.06-MIN(50000,Q1308)*0.03))</f>
        <v/>
      </c>
      <c r="U1308" s="21">
        <f>IF(F1308&lt;=450000,0,MAX(0,Q1308*0.04-MIN(50000,Q1308)*0.02))</f>
        <v/>
      </c>
      <c r="V1308" s="21">
        <f>50000+MAX(0,G1308-480000)</f>
        <v/>
      </c>
      <c r="W1308" s="21">
        <f>P1308-V1308</f>
        <v/>
      </c>
      <c r="X1308" s="21">
        <f>Q1308-V1308</f>
        <v/>
      </c>
      <c r="Y1308" s="22">
        <f>IF(W1308&lt;0,0.9,LOOKUP(W1308,{0,1950001,3300001,6950001,9000001,18000001,40000001},{0.84895,0.7979,0.6958,0.66517,0.56307,0.4916,0.44055}))</f>
        <v/>
      </c>
      <c r="Z1308" s="22">
        <f>IF(X1308&lt;0,0.9,LOOKUP(X1308,{0,1950001,3300001,6950001,9000001,18000001,40000001},{0.84895,0.7979,0.6958,0.66517,0.56307,0.4916,0.44055}))</f>
        <v/>
      </c>
      <c r="AA1308" s="22">
        <f>IF(W1308&lt;0,0,CHOOSE(MATCH(W1308,{0,1950001,3300001,6950001,9000001},1),5.105/84.895,10.21/79.79,20.42/69.58,23.483/66.517,33.693/56.307))</f>
        <v/>
      </c>
      <c r="AB1308" s="21">
        <f>IF(C1308&lt;=2000,0,(MIN(C1308,ROUNDDOWN(F1308*0.3,0))-2000)*0.1)</f>
        <v/>
      </c>
      <c r="AC1308" s="21">
        <f>IF(C1308&lt;=2000,0,MIN((C1308-2000)*Y1308,(R1308+S1308)*0.2))</f>
        <v/>
      </c>
      <c r="AD1308" s="21">
        <f>IF(C1308&lt;=2000,0,MIN((C1308-2000)*Z1308,(T1308+U1308)*0.2))</f>
        <v/>
      </c>
      <c r="AE1308" s="21">
        <f>AC1308*AA1308</f>
        <v/>
      </c>
      <c r="AF1308" s="21">
        <f>ROUNDDOWN(R1308,-2)+ROUNDDOWN(S1308,-2)</f>
        <v/>
      </c>
      <c r="AG1308" s="21">
        <f>ROUNDDOWN(MAX(0,R1308-(AB1308+AC1308+AE1308)*0.6),-2)+ROUNDDOWN(MAX(0,S1308-(AB1308+AC1308+AE1308)*0.4),-2)</f>
        <v/>
      </c>
      <c r="AH1308" s="21">
        <f>ROUNDDOWN(MAX(0,T1308-(AB1308+AD1308)*0.6),-2)+ROUNDDOWN(MAX(0,U1308-(AB1308+AD1308)*0.4),-2)</f>
        <v/>
      </c>
      <c r="AI1308" s="21">
        <f>ROUNDDOWN(T1308,-2)+ROUNDDOWN(U1308,-2)</f>
        <v/>
      </c>
      <c r="AJ1308" s="21">
        <f>M1308+AF1308</f>
        <v/>
      </c>
      <c r="AK1308" s="21">
        <f>M1308+AG1308</f>
        <v/>
      </c>
      <c r="AL1308" s="21">
        <f>N1308+AH1308</f>
        <v/>
      </c>
      <c r="AM1308" s="21">
        <f>O1308+AI1308</f>
        <v/>
      </c>
      <c r="AN1308" s="21">
        <f>N1308+AI1308</f>
        <v/>
      </c>
      <c r="AO1308" s="21">
        <f>ROUNDDOWN((R1308+S1308)*0.2/Y1308+2000,0)</f>
        <v/>
      </c>
      <c r="AP1308" s="21">
        <f>ROUNDDOWN((T1308+U1308)*0.2/Z1308+2000,0)</f>
        <v/>
      </c>
      <c r="AQ1308" s="21">
        <f>AL1308-AK1308</f>
        <v/>
      </c>
      <c r="AR1308" s="21">
        <f>AM1308-AK1308</f>
        <v/>
      </c>
      <c r="AS1308" s="21">
        <f>AM1308-AL1308</f>
        <v/>
      </c>
      <c r="AT1308" s="21">
        <f>AK1308+C1308-AJ1308</f>
        <v/>
      </c>
      <c r="AU1308" s="21">
        <f>AL1308+C1308-AM1308</f>
        <v/>
      </c>
      <c r="AV1308" s="21">
        <f>AN1308+C1308-AM1308</f>
        <v/>
      </c>
    </row>
    <row r="1309">
      <c r="A1309" t="inlineStr">
        <is>
          <t>医療費の境目</t>
        </is>
      </c>
      <c r="B1309" s="21">
        <f>'3_医療費の境目'!$B$3</f>
        <v/>
      </c>
      <c r="C1309" s="21">
        <f>IF('3_医療費の境目'!$B$4="",AO1309,'3_医療費の境目'!$B$4)</f>
        <v/>
      </c>
      <c r="D1309" s="21">
        <f>'3_医療費の境目'!D1309</f>
        <v/>
      </c>
      <c r="E1309" s="21">
        <f>ROUND(MIN(B1309/12,650000)*12*0.0915+MIN(B1309/12,1390000)*12*(0.0504+0)+B1309*0.005,0)</f>
        <v/>
      </c>
      <c r="F1309" s="21">
        <f>IF(B1309&lt;741000,0,IF(B1309&lt;2191000,B1309-740000,IF(B1309&lt;2193000,1451000,IF(B1309&lt;2196000,1453000,IF(B1309&lt;2200000,1456000,IF(B1309&lt;3600000,ROUND(ROUNDDOWN(B1309/4,-3)*2.8,0)-80000,IF(B1309&lt;6600000,ROUND(ROUNDDOWN(B1309/4,-3)*3.2,0)-440000,IF(B1309&lt;8500000,ROUNDDOWN(B1309*0.9,0)-1100000,B1309-1950000))))))))</f>
        <v/>
      </c>
      <c r="G1309" s="21">
        <f>IF(F1309&gt;23500000,NA(),IF(F1309&lt;=4890000,1040000,IF(F1309&lt;=6550000,670000,620000)))</f>
        <v/>
      </c>
      <c r="H1309" s="21">
        <f>IF(D1309&lt;=0,0,MAX(0,MIN(2000000,D1309-MIN(100000,ROUNDDOWN(F1309*0.05,0)))))</f>
        <v/>
      </c>
      <c r="I1309" s="21">
        <f>IF(C1309&lt;=2000,0,MIN(C1309,ROUNDDOWN(F1309*0.4,0))-2000)</f>
        <v/>
      </c>
      <c r="J1309" s="21">
        <f>MAX(0,ROUNDDOWN(F1309-E1309-G1309,-3))</f>
        <v/>
      </c>
      <c r="K1309" s="21">
        <f>MAX(0,ROUNDDOWN(F1309-E1309-G1309-H1309-I1309,-3))</f>
        <v/>
      </c>
      <c r="L1309" s="21">
        <f>MAX(0,ROUNDDOWN(F1309-E1309-G1309-H1309,-3))</f>
        <v/>
      </c>
      <c r="M1309" s="21">
        <f>IF(J1309&lt;=0,0,ROUNDDOWN((J1309*LOOKUP(J1309,{0,1950001,3300001,6950001,9000001,18000001,40000001},{0.05,0.1,0.2,0.23,0.33,0.4,0.45})-LOOKUP(J1309,{0,1950001,3300001,6950001,9000001,18000001,40000001},{0,97500,427500,636000,1536000,2796000,4796000}))*1.021,-2))</f>
        <v/>
      </c>
      <c r="N1309" s="21">
        <f>IF(K1309&lt;=0,0,ROUNDDOWN((K1309*LOOKUP(K1309,{0,1950001,3300001,6950001,9000001,18000001,40000001},{0.05,0.1,0.2,0.23,0.33,0.4,0.45})-LOOKUP(K1309,{0,1950001,3300001,6950001,9000001,18000001,40000001},{0,97500,427500,636000,1536000,2796000,4796000}))*1.021,-2))</f>
        <v/>
      </c>
      <c r="O1309" s="21">
        <f>IF(L1309&lt;=0,0,ROUNDDOWN((L1309*LOOKUP(L1309,{0,1950001,3300001,6950001,9000001,18000001,40000001},{0.05,0.1,0.2,0.23,0.33,0.4,0.45})-LOOKUP(L1309,{0,1950001,3300001,6950001,9000001,18000001,40000001},{0,97500,427500,636000,1536000,2796000,4796000}))*1.021,-2))</f>
        <v/>
      </c>
      <c r="P1309" s="21">
        <f>MAX(0,ROUNDDOWN(F1309-E1309-430000,-3))</f>
        <v/>
      </c>
      <c r="Q1309" s="21">
        <f>MAX(0,ROUNDDOWN(F1309-E1309-430000-H1309,-3))</f>
        <v/>
      </c>
      <c r="R1309" s="21">
        <f>IF(F1309&lt;=450000,0,MAX(0,P1309*0.06-MIN(50000,P1309)*0.03))</f>
        <v/>
      </c>
      <c r="S1309" s="21">
        <f>IF(F1309&lt;=450000,0,MAX(0,P1309*0.04-MIN(50000,P1309)*0.02))</f>
        <v/>
      </c>
      <c r="T1309" s="21">
        <f>IF(F1309&lt;=450000,0,MAX(0,Q1309*0.06-MIN(50000,Q1309)*0.03))</f>
        <v/>
      </c>
      <c r="U1309" s="21">
        <f>IF(F1309&lt;=450000,0,MAX(0,Q1309*0.04-MIN(50000,Q1309)*0.02))</f>
        <v/>
      </c>
      <c r="V1309" s="21">
        <f>50000+MAX(0,G1309-480000)</f>
        <v/>
      </c>
      <c r="W1309" s="21">
        <f>P1309-V1309</f>
        <v/>
      </c>
      <c r="X1309" s="21">
        <f>Q1309-V1309</f>
        <v/>
      </c>
      <c r="Y1309" s="22">
        <f>IF(W1309&lt;0,0.9,LOOKUP(W1309,{0,1950001,3300001,6950001,9000001,18000001,40000001},{0.84895,0.7979,0.6958,0.66517,0.56307,0.4916,0.44055}))</f>
        <v/>
      </c>
      <c r="Z1309" s="22">
        <f>IF(X1309&lt;0,0.9,LOOKUP(X1309,{0,1950001,3300001,6950001,9000001,18000001,40000001},{0.84895,0.7979,0.6958,0.66517,0.56307,0.4916,0.44055}))</f>
        <v/>
      </c>
      <c r="AA1309" s="22">
        <f>IF(W1309&lt;0,0,CHOOSE(MATCH(W1309,{0,1950001,3300001,6950001,9000001},1),5.105/84.895,10.21/79.79,20.42/69.58,23.483/66.517,33.693/56.307))</f>
        <v/>
      </c>
      <c r="AB1309" s="21">
        <f>IF(C1309&lt;=2000,0,(MIN(C1309,ROUNDDOWN(F1309*0.3,0))-2000)*0.1)</f>
        <v/>
      </c>
      <c r="AC1309" s="21">
        <f>IF(C1309&lt;=2000,0,MIN((C1309-2000)*Y1309,(R1309+S1309)*0.2))</f>
        <v/>
      </c>
      <c r="AD1309" s="21">
        <f>IF(C1309&lt;=2000,0,MIN((C1309-2000)*Z1309,(T1309+U1309)*0.2))</f>
        <v/>
      </c>
      <c r="AE1309" s="21">
        <f>AC1309*AA1309</f>
        <v/>
      </c>
      <c r="AF1309" s="21">
        <f>ROUNDDOWN(R1309,-2)+ROUNDDOWN(S1309,-2)</f>
        <v/>
      </c>
      <c r="AG1309" s="21">
        <f>ROUNDDOWN(MAX(0,R1309-(AB1309+AC1309+AE1309)*0.6),-2)+ROUNDDOWN(MAX(0,S1309-(AB1309+AC1309+AE1309)*0.4),-2)</f>
        <v/>
      </c>
      <c r="AH1309" s="21">
        <f>ROUNDDOWN(MAX(0,T1309-(AB1309+AD1309)*0.6),-2)+ROUNDDOWN(MAX(0,U1309-(AB1309+AD1309)*0.4),-2)</f>
        <v/>
      </c>
      <c r="AI1309" s="21">
        <f>ROUNDDOWN(T1309,-2)+ROUNDDOWN(U1309,-2)</f>
        <v/>
      </c>
      <c r="AJ1309" s="21">
        <f>M1309+AF1309</f>
        <v/>
      </c>
      <c r="AK1309" s="21">
        <f>M1309+AG1309</f>
        <v/>
      </c>
      <c r="AL1309" s="21">
        <f>N1309+AH1309</f>
        <v/>
      </c>
      <c r="AM1309" s="21">
        <f>O1309+AI1309</f>
        <v/>
      </c>
      <c r="AN1309" s="21">
        <f>N1309+AI1309</f>
        <v/>
      </c>
      <c r="AO1309" s="21">
        <f>ROUNDDOWN((R1309+S1309)*0.2/Y1309+2000,0)</f>
        <v/>
      </c>
      <c r="AP1309" s="21">
        <f>ROUNDDOWN((T1309+U1309)*0.2/Z1309+2000,0)</f>
        <v/>
      </c>
      <c r="AQ1309" s="21">
        <f>AL1309-AK1309</f>
        <v/>
      </c>
      <c r="AR1309" s="21">
        <f>AM1309-AK1309</f>
        <v/>
      </c>
      <c r="AS1309" s="21">
        <f>AM1309-AL1309</f>
        <v/>
      </c>
      <c r="AT1309" s="21">
        <f>AK1309+C1309-AJ1309</f>
        <v/>
      </c>
      <c r="AU1309" s="21">
        <f>AL1309+C1309-AM1309</f>
        <v/>
      </c>
      <c r="AV1309" s="21">
        <f>AN1309+C1309-AM1309</f>
        <v/>
      </c>
    </row>
    <row r="1310">
      <c r="A1310" t="inlineStr">
        <is>
          <t>医療費の境目</t>
        </is>
      </c>
      <c r="B1310" s="21">
        <f>'3_医療費の境目'!$B$3</f>
        <v/>
      </c>
      <c r="C1310" s="21">
        <f>IF('3_医療費の境目'!$B$4="",AO1310,'3_医療費の境目'!$B$4)</f>
        <v/>
      </c>
      <c r="D1310" s="21">
        <f>'3_医療費の境目'!D1310</f>
        <v/>
      </c>
      <c r="E1310" s="21">
        <f>ROUND(MIN(B1310/12,650000)*12*0.0915+MIN(B1310/12,1390000)*12*(0.0504+0)+B1310*0.005,0)</f>
        <v/>
      </c>
      <c r="F1310" s="21">
        <f>IF(B1310&lt;741000,0,IF(B1310&lt;2191000,B1310-740000,IF(B1310&lt;2193000,1451000,IF(B1310&lt;2196000,1453000,IF(B1310&lt;2200000,1456000,IF(B1310&lt;3600000,ROUND(ROUNDDOWN(B1310/4,-3)*2.8,0)-80000,IF(B1310&lt;6600000,ROUND(ROUNDDOWN(B1310/4,-3)*3.2,0)-440000,IF(B1310&lt;8500000,ROUNDDOWN(B1310*0.9,0)-1100000,B1310-1950000))))))))</f>
        <v/>
      </c>
      <c r="G1310" s="21">
        <f>IF(F1310&gt;23500000,NA(),IF(F1310&lt;=4890000,1040000,IF(F1310&lt;=6550000,670000,620000)))</f>
        <v/>
      </c>
      <c r="H1310" s="21">
        <f>IF(D1310&lt;=0,0,MAX(0,MIN(2000000,D1310-MIN(100000,ROUNDDOWN(F1310*0.05,0)))))</f>
        <v/>
      </c>
      <c r="I1310" s="21">
        <f>IF(C1310&lt;=2000,0,MIN(C1310,ROUNDDOWN(F1310*0.4,0))-2000)</f>
        <v/>
      </c>
      <c r="J1310" s="21">
        <f>MAX(0,ROUNDDOWN(F1310-E1310-G1310,-3))</f>
        <v/>
      </c>
      <c r="K1310" s="21">
        <f>MAX(0,ROUNDDOWN(F1310-E1310-G1310-H1310-I1310,-3))</f>
        <v/>
      </c>
      <c r="L1310" s="21">
        <f>MAX(0,ROUNDDOWN(F1310-E1310-G1310-H1310,-3))</f>
        <v/>
      </c>
      <c r="M1310" s="21">
        <f>IF(J1310&lt;=0,0,ROUNDDOWN((J1310*LOOKUP(J1310,{0,1950001,3300001,6950001,9000001,18000001,40000001},{0.05,0.1,0.2,0.23,0.33,0.4,0.45})-LOOKUP(J1310,{0,1950001,3300001,6950001,9000001,18000001,40000001},{0,97500,427500,636000,1536000,2796000,4796000}))*1.021,-2))</f>
        <v/>
      </c>
      <c r="N1310" s="21">
        <f>IF(K1310&lt;=0,0,ROUNDDOWN((K1310*LOOKUP(K1310,{0,1950001,3300001,6950001,9000001,18000001,40000001},{0.05,0.1,0.2,0.23,0.33,0.4,0.45})-LOOKUP(K1310,{0,1950001,3300001,6950001,9000001,18000001,40000001},{0,97500,427500,636000,1536000,2796000,4796000}))*1.021,-2))</f>
        <v/>
      </c>
      <c r="O1310" s="21">
        <f>IF(L1310&lt;=0,0,ROUNDDOWN((L1310*LOOKUP(L1310,{0,1950001,3300001,6950001,9000001,18000001,40000001},{0.05,0.1,0.2,0.23,0.33,0.4,0.45})-LOOKUP(L1310,{0,1950001,3300001,6950001,9000001,18000001,40000001},{0,97500,427500,636000,1536000,2796000,4796000}))*1.021,-2))</f>
        <v/>
      </c>
      <c r="P1310" s="21">
        <f>MAX(0,ROUNDDOWN(F1310-E1310-430000,-3))</f>
        <v/>
      </c>
      <c r="Q1310" s="21">
        <f>MAX(0,ROUNDDOWN(F1310-E1310-430000-H1310,-3))</f>
        <v/>
      </c>
      <c r="R1310" s="21">
        <f>IF(F1310&lt;=450000,0,MAX(0,P1310*0.06-MIN(50000,P1310)*0.03))</f>
        <v/>
      </c>
      <c r="S1310" s="21">
        <f>IF(F1310&lt;=450000,0,MAX(0,P1310*0.04-MIN(50000,P1310)*0.02))</f>
        <v/>
      </c>
      <c r="T1310" s="21">
        <f>IF(F1310&lt;=450000,0,MAX(0,Q1310*0.06-MIN(50000,Q1310)*0.03))</f>
        <v/>
      </c>
      <c r="U1310" s="21">
        <f>IF(F1310&lt;=450000,0,MAX(0,Q1310*0.04-MIN(50000,Q1310)*0.02))</f>
        <v/>
      </c>
      <c r="V1310" s="21">
        <f>50000+MAX(0,G1310-480000)</f>
        <v/>
      </c>
      <c r="W1310" s="21">
        <f>P1310-V1310</f>
        <v/>
      </c>
      <c r="X1310" s="21">
        <f>Q1310-V1310</f>
        <v/>
      </c>
      <c r="Y1310" s="22">
        <f>IF(W1310&lt;0,0.9,LOOKUP(W1310,{0,1950001,3300001,6950001,9000001,18000001,40000001},{0.84895,0.7979,0.6958,0.66517,0.56307,0.4916,0.44055}))</f>
        <v/>
      </c>
      <c r="Z1310" s="22">
        <f>IF(X1310&lt;0,0.9,LOOKUP(X1310,{0,1950001,3300001,6950001,9000001,18000001,40000001},{0.84895,0.7979,0.6958,0.66517,0.56307,0.4916,0.44055}))</f>
        <v/>
      </c>
      <c r="AA1310" s="22">
        <f>IF(W1310&lt;0,0,CHOOSE(MATCH(W1310,{0,1950001,3300001,6950001,9000001},1),5.105/84.895,10.21/79.79,20.42/69.58,23.483/66.517,33.693/56.307))</f>
        <v/>
      </c>
      <c r="AB1310" s="21">
        <f>IF(C1310&lt;=2000,0,(MIN(C1310,ROUNDDOWN(F1310*0.3,0))-2000)*0.1)</f>
        <v/>
      </c>
      <c r="AC1310" s="21">
        <f>IF(C1310&lt;=2000,0,MIN((C1310-2000)*Y1310,(R1310+S1310)*0.2))</f>
        <v/>
      </c>
      <c r="AD1310" s="21">
        <f>IF(C1310&lt;=2000,0,MIN((C1310-2000)*Z1310,(T1310+U1310)*0.2))</f>
        <v/>
      </c>
      <c r="AE1310" s="21">
        <f>AC1310*AA1310</f>
        <v/>
      </c>
      <c r="AF1310" s="21">
        <f>ROUNDDOWN(R1310,-2)+ROUNDDOWN(S1310,-2)</f>
        <v/>
      </c>
      <c r="AG1310" s="21">
        <f>ROUNDDOWN(MAX(0,R1310-(AB1310+AC1310+AE1310)*0.6),-2)+ROUNDDOWN(MAX(0,S1310-(AB1310+AC1310+AE1310)*0.4),-2)</f>
        <v/>
      </c>
      <c r="AH1310" s="21">
        <f>ROUNDDOWN(MAX(0,T1310-(AB1310+AD1310)*0.6),-2)+ROUNDDOWN(MAX(0,U1310-(AB1310+AD1310)*0.4),-2)</f>
        <v/>
      </c>
      <c r="AI1310" s="21">
        <f>ROUNDDOWN(T1310,-2)+ROUNDDOWN(U1310,-2)</f>
        <v/>
      </c>
      <c r="AJ1310" s="21">
        <f>M1310+AF1310</f>
        <v/>
      </c>
      <c r="AK1310" s="21">
        <f>M1310+AG1310</f>
        <v/>
      </c>
      <c r="AL1310" s="21">
        <f>N1310+AH1310</f>
        <v/>
      </c>
      <c r="AM1310" s="21">
        <f>O1310+AI1310</f>
        <v/>
      </c>
      <c r="AN1310" s="21">
        <f>N1310+AI1310</f>
        <v/>
      </c>
      <c r="AO1310" s="21">
        <f>ROUNDDOWN((R1310+S1310)*0.2/Y1310+2000,0)</f>
        <v/>
      </c>
      <c r="AP1310" s="21">
        <f>ROUNDDOWN((T1310+U1310)*0.2/Z1310+2000,0)</f>
        <v/>
      </c>
      <c r="AQ1310" s="21">
        <f>AL1310-AK1310</f>
        <v/>
      </c>
      <c r="AR1310" s="21">
        <f>AM1310-AK1310</f>
        <v/>
      </c>
      <c r="AS1310" s="21">
        <f>AM1310-AL1310</f>
        <v/>
      </c>
      <c r="AT1310" s="21">
        <f>AK1310+C1310-AJ1310</f>
        <v/>
      </c>
      <c r="AU1310" s="21">
        <f>AL1310+C1310-AM1310</f>
        <v/>
      </c>
      <c r="AV1310" s="21">
        <f>AN1310+C1310-AM1310</f>
        <v/>
      </c>
    </row>
    <row r="1311">
      <c r="A1311" t="inlineStr">
        <is>
          <t>医療費の境目</t>
        </is>
      </c>
      <c r="B1311" s="21">
        <f>'3_医療費の境目'!$B$3</f>
        <v/>
      </c>
      <c r="C1311" s="21">
        <f>IF('3_医療費の境目'!$B$4="",AO1311,'3_医療費の境目'!$B$4)</f>
        <v/>
      </c>
      <c r="D1311" s="21">
        <f>'3_医療費の境目'!D1311</f>
        <v/>
      </c>
      <c r="E1311" s="21">
        <f>ROUND(MIN(B1311/12,650000)*12*0.0915+MIN(B1311/12,1390000)*12*(0.0504+0)+B1311*0.005,0)</f>
        <v/>
      </c>
      <c r="F1311" s="21">
        <f>IF(B1311&lt;741000,0,IF(B1311&lt;2191000,B1311-740000,IF(B1311&lt;2193000,1451000,IF(B1311&lt;2196000,1453000,IF(B1311&lt;2200000,1456000,IF(B1311&lt;3600000,ROUND(ROUNDDOWN(B1311/4,-3)*2.8,0)-80000,IF(B1311&lt;6600000,ROUND(ROUNDDOWN(B1311/4,-3)*3.2,0)-440000,IF(B1311&lt;8500000,ROUNDDOWN(B1311*0.9,0)-1100000,B1311-1950000))))))))</f>
        <v/>
      </c>
      <c r="G1311" s="21">
        <f>IF(F1311&gt;23500000,NA(),IF(F1311&lt;=4890000,1040000,IF(F1311&lt;=6550000,670000,620000)))</f>
        <v/>
      </c>
      <c r="H1311" s="21">
        <f>IF(D1311&lt;=0,0,MAX(0,MIN(2000000,D1311-MIN(100000,ROUNDDOWN(F1311*0.05,0)))))</f>
        <v/>
      </c>
      <c r="I1311" s="21">
        <f>IF(C1311&lt;=2000,0,MIN(C1311,ROUNDDOWN(F1311*0.4,0))-2000)</f>
        <v/>
      </c>
      <c r="J1311" s="21">
        <f>MAX(0,ROUNDDOWN(F1311-E1311-G1311,-3))</f>
        <v/>
      </c>
      <c r="K1311" s="21">
        <f>MAX(0,ROUNDDOWN(F1311-E1311-G1311-H1311-I1311,-3))</f>
        <v/>
      </c>
      <c r="L1311" s="21">
        <f>MAX(0,ROUNDDOWN(F1311-E1311-G1311-H1311,-3))</f>
        <v/>
      </c>
      <c r="M1311" s="21">
        <f>IF(J1311&lt;=0,0,ROUNDDOWN((J1311*LOOKUP(J1311,{0,1950001,3300001,6950001,9000001,18000001,40000001},{0.05,0.1,0.2,0.23,0.33,0.4,0.45})-LOOKUP(J1311,{0,1950001,3300001,6950001,9000001,18000001,40000001},{0,97500,427500,636000,1536000,2796000,4796000}))*1.021,-2))</f>
        <v/>
      </c>
      <c r="N1311" s="21">
        <f>IF(K1311&lt;=0,0,ROUNDDOWN((K1311*LOOKUP(K1311,{0,1950001,3300001,6950001,9000001,18000001,40000001},{0.05,0.1,0.2,0.23,0.33,0.4,0.45})-LOOKUP(K1311,{0,1950001,3300001,6950001,9000001,18000001,40000001},{0,97500,427500,636000,1536000,2796000,4796000}))*1.021,-2))</f>
        <v/>
      </c>
      <c r="O1311" s="21">
        <f>IF(L1311&lt;=0,0,ROUNDDOWN((L1311*LOOKUP(L1311,{0,1950001,3300001,6950001,9000001,18000001,40000001},{0.05,0.1,0.2,0.23,0.33,0.4,0.45})-LOOKUP(L1311,{0,1950001,3300001,6950001,9000001,18000001,40000001},{0,97500,427500,636000,1536000,2796000,4796000}))*1.021,-2))</f>
        <v/>
      </c>
      <c r="P1311" s="21">
        <f>MAX(0,ROUNDDOWN(F1311-E1311-430000,-3))</f>
        <v/>
      </c>
      <c r="Q1311" s="21">
        <f>MAX(0,ROUNDDOWN(F1311-E1311-430000-H1311,-3))</f>
        <v/>
      </c>
      <c r="R1311" s="21">
        <f>IF(F1311&lt;=450000,0,MAX(0,P1311*0.06-MIN(50000,P1311)*0.03))</f>
        <v/>
      </c>
      <c r="S1311" s="21">
        <f>IF(F1311&lt;=450000,0,MAX(0,P1311*0.04-MIN(50000,P1311)*0.02))</f>
        <v/>
      </c>
      <c r="T1311" s="21">
        <f>IF(F1311&lt;=450000,0,MAX(0,Q1311*0.06-MIN(50000,Q1311)*0.03))</f>
        <v/>
      </c>
      <c r="U1311" s="21">
        <f>IF(F1311&lt;=450000,0,MAX(0,Q1311*0.04-MIN(50000,Q1311)*0.02))</f>
        <v/>
      </c>
      <c r="V1311" s="21">
        <f>50000+MAX(0,G1311-480000)</f>
        <v/>
      </c>
      <c r="W1311" s="21">
        <f>P1311-V1311</f>
        <v/>
      </c>
      <c r="X1311" s="21">
        <f>Q1311-V1311</f>
        <v/>
      </c>
      <c r="Y1311" s="22">
        <f>IF(W1311&lt;0,0.9,LOOKUP(W1311,{0,1950001,3300001,6950001,9000001,18000001,40000001},{0.84895,0.7979,0.6958,0.66517,0.56307,0.4916,0.44055}))</f>
        <v/>
      </c>
      <c r="Z1311" s="22">
        <f>IF(X1311&lt;0,0.9,LOOKUP(X1311,{0,1950001,3300001,6950001,9000001,18000001,40000001},{0.84895,0.7979,0.6958,0.66517,0.56307,0.4916,0.44055}))</f>
        <v/>
      </c>
      <c r="AA1311" s="22">
        <f>IF(W1311&lt;0,0,CHOOSE(MATCH(W1311,{0,1950001,3300001,6950001,9000001},1),5.105/84.895,10.21/79.79,20.42/69.58,23.483/66.517,33.693/56.307))</f>
        <v/>
      </c>
      <c r="AB1311" s="21">
        <f>IF(C1311&lt;=2000,0,(MIN(C1311,ROUNDDOWN(F1311*0.3,0))-2000)*0.1)</f>
        <v/>
      </c>
      <c r="AC1311" s="21">
        <f>IF(C1311&lt;=2000,0,MIN((C1311-2000)*Y1311,(R1311+S1311)*0.2))</f>
        <v/>
      </c>
      <c r="AD1311" s="21">
        <f>IF(C1311&lt;=2000,0,MIN((C1311-2000)*Z1311,(T1311+U1311)*0.2))</f>
        <v/>
      </c>
      <c r="AE1311" s="21">
        <f>AC1311*AA1311</f>
        <v/>
      </c>
      <c r="AF1311" s="21">
        <f>ROUNDDOWN(R1311,-2)+ROUNDDOWN(S1311,-2)</f>
        <v/>
      </c>
      <c r="AG1311" s="21">
        <f>ROUNDDOWN(MAX(0,R1311-(AB1311+AC1311+AE1311)*0.6),-2)+ROUNDDOWN(MAX(0,S1311-(AB1311+AC1311+AE1311)*0.4),-2)</f>
        <v/>
      </c>
      <c r="AH1311" s="21">
        <f>ROUNDDOWN(MAX(0,T1311-(AB1311+AD1311)*0.6),-2)+ROUNDDOWN(MAX(0,U1311-(AB1311+AD1311)*0.4),-2)</f>
        <v/>
      </c>
      <c r="AI1311" s="21">
        <f>ROUNDDOWN(T1311,-2)+ROUNDDOWN(U1311,-2)</f>
        <v/>
      </c>
      <c r="AJ1311" s="21">
        <f>M1311+AF1311</f>
        <v/>
      </c>
      <c r="AK1311" s="21">
        <f>M1311+AG1311</f>
        <v/>
      </c>
      <c r="AL1311" s="21">
        <f>N1311+AH1311</f>
        <v/>
      </c>
      <c r="AM1311" s="21">
        <f>O1311+AI1311</f>
        <v/>
      </c>
      <c r="AN1311" s="21">
        <f>N1311+AI1311</f>
        <v/>
      </c>
      <c r="AO1311" s="21">
        <f>ROUNDDOWN((R1311+S1311)*0.2/Y1311+2000,0)</f>
        <v/>
      </c>
      <c r="AP1311" s="21">
        <f>ROUNDDOWN((T1311+U1311)*0.2/Z1311+2000,0)</f>
        <v/>
      </c>
      <c r="AQ1311" s="21">
        <f>AL1311-AK1311</f>
        <v/>
      </c>
      <c r="AR1311" s="21">
        <f>AM1311-AK1311</f>
        <v/>
      </c>
      <c r="AS1311" s="21">
        <f>AM1311-AL1311</f>
        <v/>
      </c>
      <c r="AT1311" s="21">
        <f>AK1311+C1311-AJ1311</f>
        <v/>
      </c>
      <c r="AU1311" s="21">
        <f>AL1311+C1311-AM1311</f>
        <v/>
      </c>
      <c r="AV1311" s="21">
        <f>AN1311+C1311-AM1311</f>
        <v/>
      </c>
    </row>
    <row r="1312">
      <c r="A1312" t="inlineStr">
        <is>
          <t>医療費の境目</t>
        </is>
      </c>
      <c r="B1312" s="21">
        <f>'3_医療費の境目'!$B$3</f>
        <v/>
      </c>
      <c r="C1312" s="21">
        <f>IF('3_医療費の境目'!$B$4="",AO1312,'3_医療費の境目'!$B$4)</f>
        <v/>
      </c>
      <c r="D1312" s="21">
        <f>'3_医療費の境目'!D1312</f>
        <v/>
      </c>
      <c r="E1312" s="21">
        <f>ROUND(MIN(B1312/12,650000)*12*0.0915+MIN(B1312/12,1390000)*12*(0.0504+0)+B1312*0.005,0)</f>
        <v/>
      </c>
      <c r="F1312" s="21">
        <f>IF(B1312&lt;741000,0,IF(B1312&lt;2191000,B1312-740000,IF(B1312&lt;2193000,1451000,IF(B1312&lt;2196000,1453000,IF(B1312&lt;2200000,1456000,IF(B1312&lt;3600000,ROUND(ROUNDDOWN(B1312/4,-3)*2.8,0)-80000,IF(B1312&lt;6600000,ROUND(ROUNDDOWN(B1312/4,-3)*3.2,0)-440000,IF(B1312&lt;8500000,ROUNDDOWN(B1312*0.9,0)-1100000,B1312-1950000))))))))</f>
        <v/>
      </c>
      <c r="G1312" s="21">
        <f>IF(F1312&gt;23500000,NA(),IF(F1312&lt;=4890000,1040000,IF(F1312&lt;=6550000,670000,620000)))</f>
        <v/>
      </c>
      <c r="H1312" s="21">
        <f>IF(D1312&lt;=0,0,MAX(0,MIN(2000000,D1312-MIN(100000,ROUNDDOWN(F1312*0.05,0)))))</f>
        <v/>
      </c>
      <c r="I1312" s="21">
        <f>IF(C1312&lt;=2000,0,MIN(C1312,ROUNDDOWN(F1312*0.4,0))-2000)</f>
        <v/>
      </c>
      <c r="J1312" s="21">
        <f>MAX(0,ROUNDDOWN(F1312-E1312-G1312,-3))</f>
        <v/>
      </c>
      <c r="K1312" s="21">
        <f>MAX(0,ROUNDDOWN(F1312-E1312-G1312-H1312-I1312,-3))</f>
        <v/>
      </c>
      <c r="L1312" s="21">
        <f>MAX(0,ROUNDDOWN(F1312-E1312-G1312-H1312,-3))</f>
        <v/>
      </c>
      <c r="M1312" s="21">
        <f>IF(J1312&lt;=0,0,ROUNDDOWN((J1312*LOOKUP(J1312,{0,1950001,3300001,6950001,9000001,18000001,40000001},{0.05,0.1,0.2,0.23,0.33,0.4,0.45})-LOOKUP(J1312,{0,1950001,3300001,6950001,9000001,18000001,40000001},{0,97500,427500,636000,1536000,2796000,4796000}))*1.021,-2))</f>
        <v/>
      </c>
      <c r="N1312" s="21">
        <f>IF(K1312&lt;=0,0,ROUNDDOWN((K1312*LOOKUP(K1312,{0,1950001,3300001,6950001,9000001,18000001,40000001},{0.05,0.1,0.2,0.23,0.33,0.4,0.45})-LOOKUP(K1312,{0,1950001,3300001,6950001,9000001,18000001,40000001},{0,97500,427500,636000,1536000,2796000,4796000}))*1.021,-2))</f>
        <v/>
      </c>
      <c r="O1312" s="21">
        <f>IF(L1312&lt;=0,0,ROUNDDOWN((L1312*LOOKUP(L1312,{0,1950001,3300001,6950001,9000001,18000001,40000001},{0.05,0.1,0.2,0.23,0.33,0.4,0.45})-LOOKUP(L1312,{0,1950001,3300001,6950001,9000001,18000001,40000001},{0,97500,427500,636000,1536000,2796000,4796000}))*1.021,-2))</f>
        <v/>
      </c>
      <c r="P1312" s="21">
        <f>MAX(0,ROUNDDOWN(F1312-E1312-430000,-3))</f>
        <v/>
      </c>
      <c r="Q1312" s="21">
        <f>MAX(0,ROUNDDOWN(F1312-E1312-430000-H1312,-3))</f>
        <v/>
      </c>
      <c r="R1312" s="21">
        <f>IF(F1312&lt;=450000,0,MAX(0,P1312*0.06-MIN(50000,P1312)*0.03))</f>
        <v/>
      </c>
      <c r="S1312" s="21">
        <f>IF(F1312&lt;=450000,0,MAX(0,P1312*0.04-MIN(50000,P1312)*0.02))</f>
        <v/>
      </c>
      <c r="T1312" s="21">
        <f>IF(F1312&lt;=450000,0,MAX(0,Q1312*0.06-MIN(50000,Q1312)*0.03))</f>
        <v/>
      </c>
      <c r="U1312" s="21">
        <f>IF(F1312&lt;=450000,0,MAX(0,Q1312*0.04-MIN(50000,Q1312)*0.02))</f>
        <v/>
      </c>
      <c r="V1312" s="21">
        <f>50000+MAX(0,G1312-480000)</f>
        <v/>
      </c>
      <c r="W1312" s="21">
        <f>P1312-V1312</f>
        <v/>
      </c>
      <c r="X1312" s="21">
        <f>Q1312-V1312</f>
        <v/>
      </c>
      <c r="Y1312" s="22">
        <f>IF(W1312&lt;0,0.9,LOOKUP(W1312,{0,1950001,3300001,6950001,9000001,18000001,40000001},{0.84895,0.7979,0.6958,0.66517,0.56307,0.4916,0.44055}))</f>
        <v/>
      </c>
      <c r="Z1312" s="22">
        <f>IF(X1312&lt;0,0.9,LOOKUP(X1312,{0,1950001,3300001,6950001,9000001,18000001,40000001},{0.84895,0.7979,0.6958,0.66517,0.56307,0.4916,0.44055}))</f>
        <v/>
      </c>
      <c r="AA1312" s="22">
        <f>IF(W1312&lt;0,0,CHOOSE(MATCH(W1312,{0,1950001,3300001,6950001,9000001},1),5.105/84.895,10.21/79.79,20.42/69.58,23.483/66.517,33.693/56.307))</f>
        <v/>
      </c>
      <c r="AB1312" s="21">
        <f>IF(C1312&lt;=2000,0,(MIN(C1312,ROUNDDOWN(F1312*0.3,0))-2000)*0.1)</f>
        <v/>
      </c>
      <c r="AC1312" s="21">
        <f>IF(C1312&lt;=2000,0,MIN((C1312-2000)*Y1312,(R1312+S1312)*0.2))</f>
        <v/>
      </c>
      <c r="AD1312" s="21">
        <f>IF(C1312&lt;=2000,0,MIN((C1312-2000)*Z1312,(T1312+U1312)*0.2))</f>
        <v/>
      </c>
      <c r="AE1312" s="21">
        <f>AC1312*AA1312</f>
        <v/>
      </c>
      <c r="AF1312" s="21">
        <f>ROUNDDOWN(R1312,-2)+ROUNDDOWN(S1312,-2)</f>
        <v/>
      </c>
      <c r="AG1312" s="21">
        <f>ROUNDDOWN(MAX(0,R1312-(AB1312+AC1312+AE1312)*0.6),-2)+ROUNDDOWN(MAX(0,S1312-(AB1312+AC1312+AE1312)*0.4),-2)</f>
        <v/>
      </c>
      <c r="AH1312" s="21">
        <f>ROUNDDOWN(MAX(0,T1312-(AB1312+AD1312)*0.6),-2)+ROUNDDOWN(MAX(0,U1312-(AB1312+AD1312)*0.4),-2)</f>
        <v/>
      </c>
      <c r="AI1312" s="21">
        <f>ROUNDDOWN(T1312,-2)+ROUNDDOWN(U1312,-2)</f>
        <v/>
      </c>
      <c r="AJ1312" s="21">
        <f>M1312+AF1312</f>
        <v/>
      </c>
      <c r="AK1312" s="21">
        <f>M1312+AG1312</f>
        <v/>
      </c>
      <c r="AL1312" s="21">
        <f>N1312+AH1312</f>
        <v/>
      </c>
      <c r="AM1312" s="21">
        <f>O1312+AI1312</f>
        <v/>
      </c>
      <c r="AN1312" s="21">
        <f>N1312+AI1312</f>
        <v/>
      </c>
      <c r="AO1312" s="21">
        <f>ROUNDDOWN((R1312+S1312)*0.2/Y1312+2000,0)</f>
        <v/>
      </c>
      <c r="AP1312" s="21">
        <f>ROUNDDOWN((T1312+U1312)*0.2/Z1312+2000,0)</f>
        <v/>
      </c>
      <c r="AQ1312" s="21">
        <f>AL1312-AK1312</f>
        <v/>
      </c>
      <c r="AR1312" s="21">
        <f>AM1312-AK1312</f>
        <v/>
      </c>
      <c r="AS1312" s="21">
        <f>AM1312-AL1312</f>
        <v/>
      </c>
      <c r="AT1312" s="21">
        <f>AK1312+C1312-AJ1312</f>
        <v/>
      </c>
      <c r="AU1312" s="21">
        <f>AL1312+C1312-AM1312</f>
        <v/>
      </c>
      <c r="AV1312" s="21">
        <f>AN1312+C1312-AM1312</f>
        <v/>
      </c>
    </row>
    <row r="1313">
      <c r="A1313" t="inlineStr">
        <is>
          <t>医療費の境目</t>
        </is>
      </c>
      <c r="B1313" s="21">
        <f>'3_医療費の境目'!$B$3</f>
        <v/>
      </c>
      <c r="C1313" s="21">
        <f>IF('3_医療費の境目'!$B$4="",AO1313,'3_医療費の境目'!$B$4)</f>
        <v/>
      </c>
      <c r="D1313" s="21">
        <f>'3_医療費の境目'!D1313</f>
        <v/>
      </c>
      <c r="E1313" s="21">
        <f>ROUND(MIN(B1313/12,650000)*12*0.0915+MIN(B1313/12,1390000)*12*(0.0504+0)+B1313*0.005,0)</f>
        <v/>
      </c>
      <c r="F1313" s="21">
        <f>IF(B1313&lt;741000,0,IF(B1313&lt;2191000,B1313-740000,IF(B1313&lt;2193000,1451000,IF(B1313&lt;2196000,1453000,IF(B1313&lt;2200000,1456000,IF(B1313&lt;3600000,ROUND(ROUNDDOWN(B1313/4,-3)*2.8,0)-80000,IF(B1313&lt;6600000,ROUND(ROUNDDOWN(B1313/4,-3)*3.2,0)-440000,IF(B1313&lt;8500000,ROUNDDOWN(B1313*0.9,0)-1100000,B1313-1950000))))))))</f>
        <v/>
      </c>
      <c r="G1313" s="21">
        <f>IF(F1313&gt;23500000,NA(),IF(F1313&lt;=4890000,1040000,IF(F1313&lt;=6550000,670000,620000)))</f>
        <v/>
      </c>
      <c r="H1313" s="21">
        <f>IF(D1313&lt;=0,0,MAX(0,MIN(2000000,D1313-MIN(100000,ROUNDDOWN(F1313*0.05,0)))))</f>
        <v/>
      </c>
      <c r="I1313" s="21">
        <f>IF(C1313&lt;=2000,0,MIN(C1313,ROUNDDOWN(F1313*0.4,0))-2000)</f>
        <v/>
      </c>
      <c r="J1313" s="21">
        <f>MAX(0,ROUNDDOWN(F1313-E1313-G1313,-3))</f>
        <v/>
      </c>
      <c r="K1313" s="21">
        <f>MAX(0,ROUNDDOWN(F1313-E1313-G1313-H1313-I1313,-3))</f>
        <v/>
      </c>
      <c r="L1313" s="21">
        <f>MAX(0,ROUNDDOWN(F1313-E1313-G1313-H1313,-3))</f>
        <v/>
      </c>
      <c r="M1313" s="21">
        <f>IF(J1313&lt;=0,0,ROUNDDOWN((J1313*LOOKUP(J1313,{0,1950001,3300001,6950001,9000001,18000001,40000001},{0.05,0.1,0.2,0.23,0.33,0.4,0.45})-LOOKUP(J1313,{0,1950001,3300001,6950001,9000001,18000001,40000001},{0,97500,427500,636000,1536000,2796000,4796000}))*1.021,-2))</f>
        <v/>
      </c>
      <c r="N1313" s="21">
        <f>IF(K1313&lt;=0,0,ROUNDDOWN((K1313*LOOKUP(K1313,{0,1950001,3300001,6950001,9000001,18000001,40000001},{0.05,0.1,0.2,0.23,0.33,0.4,0.45})-LOOKUP(K1313,{0,1950001,3300001,6950001,9000001,18000001,40000001},{0,97500,427500,636000,1536000,2796000,4796000}))*1.021,-2))</f>
        <v/>
      </c>
      <c r="O1313" s="21">
        <f>IF(L1313&lt;=0,0,ROUNDDOWN((L1313*LOOKUP(L1313,{0,1950001,3300001,6950001,9000001,18000001,40000001},{0.05,0.1,0.2,0.23,0.33,0.4,0.45})-LOOKUP(L1313,{0,1950001,3300001,6950001,9000001,18000001,40000001},{0,97500,427500,636000,1536000,2796000,4796000}))*1.021,-2))</f>
        <v/>
      </c>
      <c r="P1313" s="21">
        <f>MAX(0,ROUNDDOWN(F1313-E1313-430000,-3))</f>
        <v/>
      </c>
      <c r="Q1313" s="21">
        <f>MAX(0,ROUNDDOWN(F1313-E1313-430000-H1313,-3))</f>
        <v/>
      </c>
      <c r="R1313" s="21">
        <f>IF(F1313&lt;=450000,0,MAX(0,P1313*0.06-MIN(50000,P1313)*0.03))</f>
        <v/>
      </c>
      <c r="S1313" s="21">
        <f>IF(F1313&lt;=450000,0,MAX(0,P1313*0.04-MIN(50000,P1313)*0.02))</f>
        <v/>
      </c>
      <c r="T1313" s="21">
        <f>IF(F1313&lt;=450000,0,MAX(0,Q1313*0.06-MIN(50000,Q1313)*0.03))</f>
        <v/>
      </c>
      <c r="U1313" s="21">
        <f>IF(F1313&lt;=450000,0,MAX(0,Q1313*0.04-MIN(50000,Q1313)*0.02))</f>
        <v/>
      </c>
      <c r="V1313" s="21">
        <f>50000+MAX(0,G1313-480000)</f>
        <v/>
      </c>
      <c r="W1313" s="21">
        <f>P1313-V1313</f>
        <v/>
      </c>
      <c r="X1313" s="21">
        <f>Q1313-V1313</f>
        <v/>
      </c>
      <c r="Y1313" s="22">
        <f>IF(W1313&lt;0,0.9,LOOKUP(W1313,{0,1950001,3300001,6950001,9000001,18000001,40000001},{0.84895,0.7979,0.6958,0.66517,0.56307,0.4916,0.44055}))</f>
        <v/>
      </c>
      <c r="Z1313" s="22">
        <f>IF(X1313&lt;0,0.9,LOOKUP(X1313,{0,1950001,3300001,6950001,9000001,18000001,40000001},{0.84895,0.7979,0.6958,0.66517,0.56307,0.4916,0.44055}))</f>
        <v/>
      </c>
      <c r="AA1313" s="22">
        <f>IF(W1313&lt;0,0,CHOOSE(MATCH(W1313,{0,1950001,3300001,6950001,9000001},1),5.105/84.895,10.21/79.79,20.42/69.58,23.483/66.517,33.693/56.307))</f>
        <v/>
      </c>
      <c r="AB1313" s="21">
        <f>IF(C1313&lt;=2000,0,(MIN(C1313,ROUNDDOWN(F1313*0.3,0))-2000)*0.1)</f>
        <v/>
      </c>
      <c r="AC1313" s="21">
        <f>IF(C1313&lt;=2000,0,MIN((C1313-2000)*Y1313,(R1313+S1313)*0.2))</f>
        <v/>
      </c>
      <c r="AD1313" s="21">
        <f>IF(C1313&lt;=2000,0,MIN((C1313-2000)*Z1313,(T1313+U1313)*0.2))</f>
        <v/>
      </c>
      <c r="AE1313" s="21">
        <f>AC1313*AA1313</f>
        <v/>
      </c>
      <c r="AF1313" s="21">
        <f>ROUNDDOWN(R1313,-2)+ROUNDDOWN(S1313,-2)</f>
        <v/>
      </c>
      <c r="AG1313" s="21">
        <f>ROUNDDOWN(MAX(0,R1313-(AB1313+AC1313+AE1313)*0.6),-2)+ROUNDDOWN(MAX(0,S1313-(AB1313+AC1313+AE1313)*0.4),-2)</f>
        <v/>
      </c>
      <c r="AH1313" s="21">
        <f>ROUNDDOWN(MAX(0,T1313-(AB1313+AD1313)*0.6),-2)+ROUNDDOWN(MAX(0,U1313-(AB1313+AD1313)*0.4),-2)</f>
        <v/>
      </c>
      <c r="AI1313" s="21">
        <f>ROUNDDOWN(T1313,-2)+ROUNDDOWN(U1313,-2)</f>
        <v/>
      </c>
      <c r="AJ1313" s="21">
        <f>M1313+AF1313</f>
        <v/>
      </c>
      <c r="AK1313" s="21">
        <f>M1313+AG1313</f>
        <v/>
      </c>
      <c r="AL1313" s="21">
        <f>N1313+AH1313</f>
        <v/>
      </c>
      <c r="AM1313" s="21">
        <f>O1313+AI1313</f>
        <v/>
      </c>
      <c r="AN1313" s="21">
        <f>N1313+AI1313</f>
        <v/>
      </c>
      <c r="AO1313" s="21">
        <f>ROUNDDOWN((R1313+S1313)*0.2/Y1313+2000,0)</f>
        <v/>
      </c>
      <c r="AP1313" s="21">
        <f>ROUNDDOWN((T1313+U1313)*0.2/Z1313+2000,0)</f>
        <v/>
      </c>
      <c r="AQ1313" s="21">
        <f>AL1313-AK1313</f>
        <v/>
      </c>
      <c r="AR1313" s="21">
        <f>AM1313-AK1313</f>
        <v/>
      </c>
      <c r="AS1313" s="21">
        <f>AM1313-AL1313</f>
        <v/>
      </c>
      <c r="AT1313" s="21">
        <f>AK1313+C1313-AJ1313</f>
        <v/>
      </c>
      <c r="AU1313" s="21">
        <f>AL1313+C1313-AM1313</f>
        <v/>
      </c>
      <c r="AV1313" s="21">
        <f>AN1313+C1313-AM1313</f>
        <v/>
      </c>
    </row>
    <row r="1314">
      <c r="A1314" t="inlineStr">
        <is>
          <t>医療費の境目</t>
        </is>
      </c>
      <c r="B1314" s="21">
        <f>'3_医療費の境目'!$B$3</f>
        <v/>
      </c>
      <c r="C1314" s="21">
        <f>IF('3_医療費の境目'!$B$4="",AO1314,'3_医療費の境目'!$B$4)</f>
        <v/>
      </c>
      <c r="D1314" s="21">
        <f>'3_医療費の境目'!D1314</f>
        <v/>
      </c>
      <c r="E1314" s="21">
        <f>ROUND(MIN(B1314/12,650000)*12*0.0915+MIN(B1314/12,1390000)*12*(0.0504+0)+B1314*0.005,0)</f>
        <v/>
      </c>
      <c r="F1314" s="21">
        <f>IF(B1314&lt;741000,0,IF(B1314&lt;2191000,B1314-740000,IF(B1314&lt;2193000,1451000,IF(B1314&lt;2196000,1453000,IF(B1314&lt;2200000,1456000,IF(B1314&lt;3600000,ROUND(ROUNDDOWN(B1314/4,-3)*2.8,0)-80000,IF(B1314&lt;6600000,ROUND(ROUNDDOWN(B1314/4,-3)*3.2,0)-440000,IF(B1314&lt;8500000,ROUNDDOWN(B1314*0.9,0)-1100000,B1314-1950000))))))))</f>
        <v/>
      </c>
      <c r="G1314" s="21">
        <f>IF(F1314&gt;23500000,NA(),IF(F1314&lt;=4890000,1040000,IF(F1314&lt;=6550000,670000,620000)))</f>
        <v/>
      </c>
      <c r="H1314" s="21">
        <f>IF(D1314&lt;=0,0,MAX(0,MIN(2000000,D1314-MIN(100000,ROUNDDOWN(F1314*0.05,0)))))</f>
        <v/>
      </c>
      <c r="I1314" s="21">
        <f>IF(C1314&lt;=2000,0,MIN(C1314,ROUNDDOWN(F1314*0.4,0))-2000)</f>
        <v/>
      </c>
      <c r="J1314" s="21">
        <f>MAX(0,ROUNDDOWN(F1314-E1314-G1314,-3))</f>
        <v/>
      </c>
      <c r="K1314" s="21">
        <f>MAX(0,ROUNDDOWN(F1314-E1314-G1314-H1314-I1314,-3))</f>
        <v/>
      </c>
      <c r="L1314" s="21">
        <f>MAX(0,ROUNDDOWN(F1314-E1314-G1314-H1314,-3))</f>
        <v/>
      </c>
      <c r="M1314" s="21">
        <f>IF(J1314&lt;=0,0,ROUNDDOWN((J1314*LOOKUP(J1314,{0,1950001,3300001,6950001,9000001,18000001,40000001},{0.05,0.1,0.2,0.23,0.33,0.4,0.45})-LOOKUP(J1314,{0,1950001,3300001,6950001,9000001,18000001,40000001},{0,97500,427500,636000,1536000,2796000,4796000}))*1.021,-2))</f>
        <v/>
      </c>
      <c r="N1314" s="21">
        <f>IF(K1314&lt;=0,0,ROUNDDOWN((K1314*LOOKUP(K1314,{0,1950001,3300001,6950001,9000001,18000001,40000001},{0.05,0.1,0.2,0.23,0.33,0.4,0.45})-LOOKUP(K1314,{0,1950001,3300001,6950001,9000001,18000001,40000001},{0,97500,427500,636000,1536000,2796000,4796000}))*1.021,-2))</f>
        <v/>
      </c>
      <c r="O1314" s="21">
        <f>IF(L1314&lt;=0,0,ROUNDDOWN((L1314*LOOKUP(L1314,{0,1950001,3300001,6950001,9000001,18000001,40000001},{0.05,0.1,0.2,0.23,0.33,0.4,0.45})-LOOKUP(L1314,{0,1950001,3300001,6950001,9000001,18000001,40000001},{0,97500,427500,636000,1536000,2796000,4796000}))*1.021,-2))</f>
        <v/>
      </c>
      <c r="P1314" s="21">
        <f>MAX(0,ROUNDDOWN(F1314-E1314-430000,-3))</f>
        <v/>
      </c>
      <c r="Q1314" s="21">
        <f>MAX(0,ROUNDDOWN(F1314-E1314-430000-H1314,-3))</f>
        <v/>
      </c>
      <c r="R1314" s="21">
        <f>IF(F1314&lt;=450000,0,MAX(0,P1314*0.06-MIN(50000,P1314)*0.03))</f>
        <v/>
      </c>
      <c r="S1314" s="21">
        <f>IF(F1314&lt;=450000,0,MAX(0,P1314*0.04-MIN(50000,P1314)*0.02))</f>
        <v/>
      </c>
      <c r="T1314" s="21">
        <f>IF(F1314&lt;=450000,0,MAX(0,Q1314*0.06-MIN(50000,Q1314)*0.03))</f>
        <v/>
      </c>
      <c r="U1314" s="21">
        <f>IF(F1314&lt;=450000,0,MAX(0,Q1314*0.04-MIN(50000,Q1314)*0.02))</f>
        <v/>
      </c>
      <c r="V1314" s="21">
        <f>50000+MAX(0,G1314-480000)</f>
        <v/>
      </c>
      <c r="W1314" s="21">
        <f>P1314-V1314</f>
        <v/>
      </c>
      <c r="X1314" s="21">
        <f>Q1314-V1314</f>
        <v/>
      </c>
      <c r="Y1314" s="22">
        <f>IF(W1314&lt;0,0.9,LOOKUP(W1314,{0,1950001,3300001,6950001,9000001,18000001,40000001},{0.84895,0.7979,0.6958,0.66517,0.56307,0.4916,0.44055}))</f>
        <v/>
      </c>
      <c r="Z1314" s="22">
        <f>IF(X1314&lt;0,0.9,LOOKUP(X1314,{0,1950001,3300001,6950001,9000001,18000001,40000001},{0.84895,0.7979,0.6958,0.66517,0.56307,0.4916,0.44055}))</f>
        <v/>
      </c>
      <c r="AA1314" s="22">
        <f>IF(W1314&lt;0,0,CHOOSE(MATCH(W1314,{0,1950001,3300001,6950001,9000001},1),5.105/84.895,10.21/79.79,20.42/69.58,23.483/66.517,33.693/56.307))</f>
        <v/>
      </c>
      <c r="AB1314" s="21">
        <f>IF(C1314&lt;=2000,0,(MIN(C1314,ROUNDDOWN(F1314*0.3,0))-2000)*0.1)</f>
        <v/>
      </c>
      <c r="AC1314" s="21">
        <f>IF(C1314&lt;=2000,0,MIN((C1314-2000)*Y1314,(R1314+S1314)*0.2))</f>
        <v/>
      </c>
      <c r="AD1314" s="21">
        <f>IF(C1314&lt;=2000,0,MIN((C1314-2000)*Z1314,(T1314+U1314)*0.2))</f>
        <v/>
      </c>
      <c r="AE1314" s="21">
        <f>AC1314*AA1314</f>
        <v/>
      </c>
      <c r="AF1314" s="21">
        <f>ROUNDDOWN(R1314,-2)+ROUNDDOWN(S1314,-2)</f>
        <v/>
      </c>
      <c r="AG1314" s="21">
        <f>ROUNDDOWN(MAX(0,R1314-(AB1314+AC1314+AE1314)*0.6),-2)+ROUNDDOWN(MAX(0,S1314-(AB1314+AC1314+AE1314)*0.4),-2)</f>
        <v/>
      </c>
      <c r="AH1314" s="21">
        <f>ROUNDDOWN(MAX(0,T1314-(AB1314+AD1314)*0.6),-2)+ROUNDDOWN(MAX(0,U1314-(AB1314+AD1314)*0.4),-2)</f>
        <v/>
      </c>
      <c r="AI1314" s="21">
        <f>ROUNDDOWN(T1314,-2)+ROUNDDOWN(U1314,-2)</f>
        <v/>
      </c>
      <c r="AJ1314" s="21">
        <f>M1314+AF1314</f>
        <v/>
      </c>
      <c r="AK1314" s="21">
        <f>M1314+AG1314</f>
        <v/>
      </c>
      <c r="AL1314" s="21">
        <f>N1314+AH1314</f>
        <v/>
      </c>
      <c r="AM1314" s="21">
        <f>O1314+AI1314</f>
        <v/>
      </c>
      <c r="AN1314" s="21">
        <f>N1314+AI1314</f>
        <v/>
      </c>
      <c r="AO1314" s="21">
        <f>ROUNDDOWN((R1314+S1314)*0.2/Y1314+2000,0)</f>
        <v/>
      </c>
      <c r="AP1314" s="21">
        <f>ROUNDDOWN((T1314+U1314)*0.2/Z1314+2000,0)</f>
        <v/>
      </c>
      <c r="AQ1314" s="21">
        <f>AL1314-AK1314</f>
        <v/>
      </c>
      <c r="AR1314" s="21">
        <f>AM1314-AK1314</f>
        <v/>
      </c>
      <c r="AS1314" s="21">
        <f>AM1314-AL1314</f>
        <v/>
      </c>
      <c r="AT1314" s="21">
        <f>AK1314+C1314-AJ1314</f>
        <v/>
      </c>
      <c r="AU1314" s="21">
        <f>AL1314+C1314-AM1314</f>
        <v/>
      </c>
      <c r="AV1314" s="21">
        <f>AN1314+C1314-AM1314</f>
        <v/>
      </c>
    </row>
    <row r="1315">
      <c r="A1315" t="inlineStr">
        <is>
          <t>医療費の境目</t>
        </is>
      </c>
      <c r="B1315" s="21">
        <f>'3_医療費の境目'!$B$3</f>
        <v/>
      </c>
      <c r="C1315" s="21">
        <f>IF('3_医療費の境目'!$B$4="",AO1315,'3_医療費の境目'!$B$4)</f>
        <v/>
      </c>
      <c r="D1315" s="21">
        <f>'3_医療費の境目'!D1315</f>
        <v/>
      </c>
      <c r="E1315" s="21">
        <f>ROUND(MIN(B1315/12,650000)*12*0.0915+MIN(B1315/12,1390000)*12*(0.0504+0)+B1315*0.005,0)</f>
        <v/>
      </c>
      <c r="F1315" s="21">
        <f>IF(B1315&lt;741000,0,IF(B1315&lt;2191000,B1315-740000,IF(B1315&lt;2193000,1451000,IF(B1315&lt;2196000,1453000,IF(B1315&lt;2200000,1456000,IF(B1315&lt;3600000,ROUND(ROUNDDOWN(B1315/4,-3)*2.8,0)-80000,IF(B1315&lt;6600000,ROUND(ROUNDDOWN(B1315/4,-3)*3.2,0)-440000,IF(B1315&lt;8500000,ROUNDDOWN(B1315*0.9,0)-1100000,B1315-1950000))))))))</f>
        <v/>
      </c>
      <c r="G1315" s="21">
        <f>IF(F1315&gt;23500000,NA(),IF(F1315&lt;=4890000,1040000,IF(F1315&lt;=6550000,670000,620000)))</f>
        <v/>
      </c>
      <c r="H1315" s="21">
        <f>IF(D1315&lt;=0,0,MAX(0,MIN(2000000,D1315-MIN(100000,ROUNDDOWN(F1315*0.05,0)))))</f>
        <v/>
      </c>
      <c r="I1315" s="21">
        <f>IF(C1315&lt;=2000,0,MIN(C1315,ROUNDDOWN(F1315*0.4,0))-2000)</f>
        <v/>
      </c>
      <c r="J1315" s="21">
        <f>MAX(0,ROUNDDOWN(F1315-E1315-G1315,-3))</f>
        <v/>
      </c>
      <c r="K1315" s="21">
        <f>MAX(0,ROUNDDOWN(F1315-E1315-G1315-H1315-I1315,-3))</f>
        <v/>
      </c>
      <c r="L1315" s="21">
        <f>MAX(0,ROUNDDOWN(F1315-E1315-G1315-H1315,-3))</f>
        <v/>
      </c>
      <c r="M1315" s="21">
        <f>IF(J1315&lt;=0,0,ROUNDDOWN((J1315*LOOKUP(J1315,{0,1950001,3300001,6950001,9000001,18000001,40000001},{0.05,0.1,0.2,0.23,0.33,0.4,0.45})-LOOKUP(J1315,{0,1950001,3300001,6950001,9000001,18000001,40000001},{0,97500,427500,636000,1536000,2796000,4796000}))*1.021,-2))</f>
        <v/>
      </c>
      <c r="N1315" s="21">
        <f>IF(K1315&lt;=0,0,ROUNDDOWN((K1315*LOOKUP(K1315,{0,1950001,3300001,6950001,9000001,18000001,40000001},{0.05,0.1,0.2,0.23,0.33,0.4,0.45})-LOOKUP(K1315,{0,1950001,3300001,6950001,9000001,18000001,40000001},{0,97500,427500,636000,1536000,2796000,4796000}))*1.021,-2))</f>
        <v/>
      </c>
      <c r="O1315" s="21">
        <f>IF(L1315&lt;=0,0,ROUNDDOWN((L1315*LOOKUP(L1315,{0,1950001,3300001,6950001,9000001,18000001,40000001},{0.05,0.1,0.2,0.23,0.33,0.4,0.45})-LOOKUP(L1315,{0,1950001,3300001,6950001,9000001,18000001,40000001},{0,97500,427500,636000,1536000,2796000,4796000}))*1.021,-2))</f>
        <v/>
      </c>
      <c r="P1315" s="21">
        <f>MAX(0,ROUNDDOWN(F1315-E1315-430000,-3))</f>
        <v/>
      </c>
      <c r="Q1315" s="21">
        <f>MAX(0,ROUNDDOWN(F1315-E1315-430000-H1315,-3))</f>
        <v/>
      </c>
      <c r="R1315" s="21">
        <f>IF(F1315&lt;=450000,0,MAX(0,P1315*0.06-MIN(50000,P1315)*0.03))</f>
        <v/>
      </c>
      <c r="S1315" s="21">
        <f>IF(F1315&lt;=450000,0,MAX(0,P1315*0.04-MIN(50000,P1315)*0.02))</f>
        <v/>
      </c>
      <c r="T1315" s="21">
        <f>IF(F1315&lt;=450000,0,MAX(0,Q1315*0.06-MIN(50000,Q1315)*0.03))</f>
        <v/>
      </c>
      <c r="U1315" s="21">
        <f>IF(F1315&lt;=450000,0,MAX(0,Q1315*0.04-MIN(50000,Q1315)*0.02))</f>
        <v/>
      </c>
      <c r="V1315" s="21">
        <f>50000+MAX(0,G1315-480000)</f>
        <v/>
      </c>
      <c r="W1315" s="21">
        <f>P1315-V1315</f>
        <v/>
      </c>
      <c r="X1315" s="21">
        <f>Q1315-V1315</f>
        <v/>
      </c>
      <c r="Y1315" s="22">
        <f>IF(W1315&lt;0,0.9,LOOKUP(W1315,{0,1950001,3300001,6950001,9000001,18000001,40000001},{0.84895,0.7979,0.6958,0.66517,0.56307,0.4916,0.44055}))</f>
        <v/>
      </c>
      <c r="Z1315" s="22">
        <f>IF(X1315&lt;0,0.9,LOOKUP(X1315,{0,1950001,3300001,6950001,9000001,18000001,40000001},{0.84895,0.7979,0.6958,0.66517,0.56307,0.4916,0.44055}))</f>
        <v/>
      </c>
      <c r="AA1315" s="22">
        <f>IF(W1315&lt;0,0,CHOOSE(MATCH(W1315,{0,1950001,3300001,6950001,9000001},1),5.105/84.895,10.21/79.79,20.42/69.58,23.483/66.517,33.693/56.307))</f>
        <v/>
      </c>
      <c r="AB1315" s="21">
        <f>IF(C1315&lt;=2000,0,(MIN(C1315,ROUNDDOWN(F1315*0.3,0))-2000)*0.1)</f>
        <v/>
      </c>
      <c r="AC1315" s="21">
        <f>IF(C1315&lt;=2000,0,MIN((C1315-2000)*Y1315,(R1315+S1315)*0.2))</f>
        <v/>
      </c>
      <c r="AD1315" s="21">
        <f>IF(C1315&lt;=2000,0,MIN((C1315-2000)*Z1315,(T1315+U1315)*0.2))</f>
        <v/>
      </c>
      <c r="AE1315" s="21">
        <f>AC1315*AA1315</f>
        <v/>
      </c>
      <c r="AF1315" s="21">
        <f>ROUNDDOWN(R1315,-2)+ROUNDDOWN(S1315,-2)</f>
        <v/>
      </c>
      <c r="AG1315" s="21">
        <f>ROUNDDOWN(MAX(0,R1315-(AB1315+AC1315+AE1315)*0.6),-2)+ROUNDDOWN(MAX(0,S1315-(AB1315+AC1315+AE1315)*0.4),-2)</f>
        <v/>
      </c>
      <c r="AH1315" s="21">
        <f>ROUNDDOWN(MAX(0,T1315-(AB1315+AD1315)*0.6),-2)+ROUNDDOWN(MAX(0,U1315-(AB1315+AD1315)*0.4),-2)</f>
        <v/>
      </c>
      <c r="AI1315" s="21">
        <f>ROUNDDOWN(T1315,-2)+ROUNDDOWN(U1315,-2)</f>
        <v/>
      </c>
      <c r="AJ1315" s="21">
        <f>M1315+AF1315</f>
        <v/>
      </c>
      <c r="AK1315" s="21">
        <f>M1315+AG1315</f>
        <v/>
      </c>
      <c r="AL1315" s="21">
        <f>N1315+AH1315</f>
        <v/>
      </c>
      <c r="AM1315" s="21">
        <f>O1315+AI1315</f>
        <v/>
      </c>
      <c r="AN1315" s="21">
        <f>N1315+AI1315</f>
        <v/>
      </c>
      <c r="AO1315" s="21">
        <f>ROUNDDOWN((R1315+S1315)*0.2/Y1315+2000,0)</f>
        <v/>
      </c>
      <c r="AP1315" s="21">
        <f>ROUNDDOWN((T1315+U1315)*0.2/Z1315+2000,0)</f>
        <v/>
      </c>
      <c r="AQ1315" s="21">
        <f>AL1315-AK1315</f>
        <v/>
      </c>
      <c r="AR1315" s="21">
        <f>AM1315-AK1315</f>
        <v/>
      </c>
      <c r="AS1315" s="21">
        <f>AM1315-AL1315</f>
        <v/>
      </c>
      <c r="AT1315" s="21">
        <f>AK1315+C1315-AJ1315</f>
        <v/>
      </c>
      <c r="AU1315" s="21">
        <f>AL1315+C1315-AM1315</f>
        <v/>
      </c>
      <c r="AV1315" s="21">
        <f>AN1315+C1315-AM1315</f>
        <v/>
      </c>
    </row>
    <row r="1316">
      <c r="A1316" t="inlineStr">
        <is>
          <t>医療費の境目</t>
        </is>
      </c>
      <c r="B1316" s="21">
        <f>'3_医療費の境目'!$B$3</f>
        <v/>
      </c>
      <c r="C1316" s="21">
        <f>IF('3_医療費の境目'!$B$4="",AO1316,'3_医療費の境目'!$B$4)</f>
        <v/>
      </c>
      <c r="D1316" s="21">
        <f>'3_医療費の境目'!D1316</f>
        <v/>
      </c>
      <c r="E1316" s="21">
        <f>ROUND(MIN(B1316/12,650000)*12*0.0915+MIN(B1316/12,1390000)*12*(0.0504+0)+B1316*0.005,0)</f>
        <v/>
      </c>
      <c r="F1316" s="21">
        <f>IF(B1316&lt;741000,0,IF(B1316&lt;2191000,B1316-740000,IF(B1316&lt;2193000,1451000,IF(B1316&lt;2196000,1453000,IF(B1316&lt;2200000,1456000,IF(B1316&lt;3600000,ROUND(ROUNDDOWN(B1316/4,-3)*2.8,0)-80000,IF(B1316&lt;6600000,ROUND(ROUNDDOWN(B1316/4,-3)*3.2,0)-440000,IF(B1316&lt;8500000,ROUNDDOWN(B1316*0.9,0)-1100000,B1316-1950000))))))))</f>
        <v/>
      </c>
      <c r="G1316" s="21">
        <f>IF(F1316&gt;23500000,NA(),IF(F1316&lt;=4890000,1040000,IF(F1316&lt;=6550000,670000,620000)))</f>
        <v/>
      </c>
      <c r="H1316" s="21">
        <f>IF(D1316&lt;=0,0,MAX(0,MIN(2000000,D1316-MIN(100000,ROUNDDOWN(F1316*0.05,0)))))</f>
        <v/>
      </c>
      <c r="I1316" s="21">
        <f>IF(C1316&lt;=2000,0,MIN(C1316,ROUNDDOWN(F1316*0.4,0))-2000)</f>
        <v/>
      </c>
      <c r="J1316" s="21">
        <f>MAX(0,ROUNDDOWN(F1316-E1316-G1316,-3))</f>
        <v/>
      </c>
      <c r="K1316" s="21">
        <f>MAX(0,ROUNDDOWN(F1316-E1316-G1316-H1316-I1316,-3))</f>
        <v/>
      </c>
      <c r="L1316" s="21">
        <f>MAX(0,ROUNDDOWN(F1316-E1316-G1316-H1316,-3))</f>
        <v/>
      </c>
      <c r="M1316" s="21">
        <f>IF(J1316&lt;=0,0,ROUNDDOWN((J1316*LOOKUP(J1316,{0,1950001,3300001,6950001,9000001,18000001,40000001},{0.05,0.1,0.2,0.23,0.33,0.4,0.45})-LOOKUP(J1316,{0,1950001,3300001,6950001,9000001,18000001,40000001},{0,97500,427500,636000,1536000,2796000,4796000}))*1.021,-2))</f>
        <v/>
      </c>
      <c r="N1316" s="21">
        <f>IF(K1316&lt;=0,0,ROUNDDOWN((K1316*LOOKUP(K1316,{0,1950001,3300001,6950001,9000001,18000001,40000001},{0.05,0.1,0.2,0.23,0.33,0.4,0.45})-LOOKUP(K1316,{0,1950001,3300001,6950001,9000001,18000001,40000001},{0,97500,427500,636000,1536000,2796000,4796000}))*1.021,-2))</f>
        <v/>
      </c>
      <c r="O1316" s="21">
        <f>IF(L1316&lt;=0,0,ROUNDDOWN((L1316*LOOKUP(L1316,{0,1950001,3300001,6950001,9000001,18000001,40000001},{0.05,0.1,0.2,0.23,0.33,0.4,0.45})-LOOKUP(L1316,{0,1950001,3300001,6950001,9000001,18000001,40000001},{0,97500,427500,636000,1536000,2796000,4796000}))*1.021,-2))</f>
        <v/>
      </c>
      <c r="P1316" s="21">
        <f>MAX(0,ROUNDDOWN(F1316-E1316-430000,-3))</f>
        <v/>
      </c>
      <c r="Q1316" s="21">
        <f>MAX(0,ROUNDDOWN(F1316-E1316-430000-H1316,-3))</f>
        <v/>
      </c>
      <c r="R1316" s="21">
        <f>IF(F1316&lt;=450000,0,MAX(0,P1316*0.06-MIN(50000,P1316)*0.03))</f>
        <v/>
      </c>
      <c r="S1316" s="21">
        <f>IF(F1316&lt;=450000,0,MAX(0,P1316*0.04-MIN(50000,P1316)*0.02))</f>
        <v/>
      </c>
      <c r="T1316" s="21">
        <f>IF(F1316&lt;=450000,0,MAX(0,Q1316*0.06-MIN(50000,Q1316)*0.03))</f>
        <v/>
      </c>
      <c r="U1316" s="21">
        <f>IF(F1316&lt;=450000,0,MAX(0,Q1316*0.04-MIN(50000,Q1316)*0.02))</f>
        <v/>
      </c>
      <c r="V1316" s="21">
        <f>50000+MAX(0,G1316-480000)</f>
        <v/>
      </c>
      <c r="W1316" s="21">
        <f>P1316-V1316</f>
        <v/>
      </c>
      <c r="X1316" s="21">
        <f>Q1316-V1316</f>
        <v/>
      </c>
      <c r="Y1316" s="22">
        <f>IF(W1316&lt;0,0.9,LOOKUP(W1316,{0,1950001,3300001,6950001,9000001,18000001,40000001},{0.84895,0.7979,0.6958,0.66517,0.56307,0.4916,0.44055}))</f>
        <v/>
      </c>
      <c r="Z1316" s="22">
        <f>IF(X1316&lt;0,0.9,LOOKUP(X1316,{0,1950001,3300001,6950001,9000001,18000001,40000001},{0.84895,0.7979,0.6958,0.66517,0.56307,0.4916,0.44055}))</f>
        <v/>
      </c>
      <c r="AA1316" s="22">
        <f>IF(W1316&lt;0,0,CHOOSE(MATCH(W1316,{0,1950001,3300001,6950001,9000001},1),5.105/84.895,10.21/79.79,20.42/69.58,23.483/66.517,33.693/56.307))</f>
        <v/>
      </c>
      <c r="AB1316" s="21">
        <f>IF(C1316&lt;=2000,0,(MIN(C1316,ROUNDDOWN(F1316*0.3,0))-2000)*0.1)</f>
        <v/>
      </c>
      <c r="AC1316" s="21">
        <f>IF(C1316&lt;=2000,0,MIN((C1316-2000)*Y1316,(R1316+S1316)*0.2))</f>
        <v/>
      </c>
      <c r="AD1316" s="21">
        <f>IF(C1316&lt;=2000,0,MIN((C1316-2000)*Z1316,(T1316+U1316)*0.2))</f>
        <v/>
      </c>
      <c r="AE1316" s="21">
        <f>AC1316*AA1316</f>
        <v/>
      </c>
      <c r="AF1316" s="21">
        <f>ROUNDDOWN(R1316,-2)+ROUNDDOWN(S1316,-2)</f>
        <v/>
      </c>
      <c r="AG1316" s="21">
        <f>ROUNDDOWN(MAX(0,R1316-(AB1316+AC1316+AE1316)*0.6),-2)+ROUNDDOWN(MAX(0,S1316-(AB1316+AC1316+AE1316)*0.4),-2)</f>
        <v/>
      </c>
      <c r="AH1316" s="21">
        <f>ROUNDDOWN(MAX(0,T1316-(AB1316+AD1316)*0.6),-2)+ROUNDDOWN(MAX(0,U1316-(AB1316+AD1316)*0.4),-2)</f>
        <v/>
      </c>
      <c r="AI1316" s="21">
        <f>ROUNDDOWN(T1316,-2)+ROUNDDOWN(U1316,-2)</f>
        <v/>
      </c>
      <c r="AJ1316" s="21">
        <f>M1316+AF1316</f>
        <v/>
      </c>
      <c r="AK1316" s="21">
        <f>M1316+AG1316</f>
        <v/>
      </c>
      <c r="AL1316" s="21">
        <f>N1316+AH1316</f>
        <v/>
      </c>
      <c r="AM1316" s="21">
        <f>O1316+AI1316</f>
        <v/>
      </c>
      <c r="AN1316" s="21">
        <f>N1316+AI1316</f>
        <v/>
      </c>
      <c r="AO1316" s="21">
        <f>ROUNDDOWN((R1316+S1316)*0.2/Y1316+2000,0)</f>
        <v/>
      </c>
      <c r="AP1316" s="21">
        <f>ROUNDDOWN((T1316+U1316)*0.2/Z1316+2000,0)</f>
        <v/>
      </c>
      <c r="AQ1316" s="21">
        <f>AL1316-AK1316</f>
        <v/>
      </c>
      <c r="AR1316" s="21">
        <f>AM1316-AK1316</f>
        <v/>
      </c>
      <c r="AS1316" s="21">
        <f>AM1316-AL1316</f>
        <v/>
      </c>
      <c r="AT1316" s="21">
        <f>AK1316+C1316-AJ1316</f>
        <v/>
      </c>
      <c r="AU1316" s="21">
        <f>AL1316+C1316-AM1316</f>
        <v/>
      </c>
      <c r="AV1316" s="21">
        <f>AN1316+C1316-AM1316</f>
        <v/>
      </c>
    </row>
    <row r="1317">
      <c r="A1317" t="inlineStr">
        <is>
          <t>医療費の境目</t>
        </is>
      </c>
      <c r="B1317" s="21">
        <f>'3_医療費の境目'!$B$3</f>
        <v/>
      </c>
      <c r="C1317" s="21">
        <f>IF('3_医療費の境目'!$B$4="",AO1317,'3_医療費の境目'!$B$4)</f>
        <v/>
      </c>
      <c r="D1317" s="21">
        <f>'3_医療費の境目'!D1317</f>
        <v/>
      </c>
      <c r="E1317" s="21">
        <f>ROUND(MIN(B1317/12,650000)*12*0.0915+MIN(B1317/12,1390000)*12*(0.0504+0)+B1317*0.005,0)</f>
        <v/>
      </c>
      <c r="F1317" s="21">
        <f>IF(B1317&lt;741000,0,IF(B1317&lt;2191000,B1317-740000,IF(B1317&lt;2193000,1451000,IF(B1317&lt;2196000,1453000,IF(B1317&lt;2200000,1456000,IF(B1317&lt;3600000,ROUND(ROUNDDOWN(B1317/4,-3)*2.8,0)-80000,IF(B1317&lt;6600000,ROUND(ROUNDDOWN(B1317/4,-3)*3.2,0)-440000,IF(B1317&lt;8500000,ROUNDDOWN(B1317*0.9,0)-1100000,B1317-1950000))))))))</f>
        <v/>
      </c>
      <c r="G1317" s="21">
        <f>IF(F1317&gt;23500000,NA(),IF(F1317&lt;=4890000,1040000,IF(F1317&lt;=6550000,670000,620000)))</f>
        <v/>
      </c>
      <c r="H1317" s="21">
        <f>IF(D1317&lt;=0,0,MAX(0,MIN(2000000,D1317-MIN(100000,ROUNDDOWN(F1317*0.05,0)))))</f>
        <v/>
      </c>
      <c r="I1317" s="21">
        <f>IF(C1317&lt;=2000,0,MIN(C1317,ROUNDDOWN(F1317*0.4,0))-2000)</f>
        <v/>
      </c>
      <c r="J1317" s="21">
        <f>MAX(0,ROUNDDOWN(F1317-E1317-G1317,-3))</f>
        <v/>
      </c>
      <c r="K1317" s="21">
        <f>MAX(0,ROUNDDOWN(F1317-E1317-G1317-H1317-I1317,-3))</f>
        <v/>
      </c>
      <c r="L1317" s="21">
        <f>MAX(0,ROUNDDOWN(F1317-E1317-G1317-H1317,-3))</f>
        <v/>
      </c>
      <c r="M1317" s="21">
        <f>IF(J1317&lt;=0,0,ROUNDDOWN((J1317*LOOKUP(J1317,{0,1950001,3300001,6950001,9000001,18000001,40000001},{0.05,0.1,0.2,0.23,0.33,0.4,0.45})-LOOKUP(J1317,{0,1950001,3300001,6950001,9000001,18000001,40000001},{0,97500,427500,636000,1536000,2796000,4796000}))*1.021,-2))</f>
        <v/>
      </c>
      <c r="N1317" s="21">
        <f>IF(K1317&lt;=0,0,ROUNDDOWN((K1317*LOOKUP(K1317,{0,1950001,3300001,6950001,9000001,18000001,40000001},{0.05,0.1,0.2,0.23,0.33,0.4,0.45})-LOOKUP(K1317,{0,1950001,3300001,6950001,9000001,18000001,40000001},{0,97500,427500,636000,1536000,2796000,4796000}))*1.021,-2))</f>
        <v/>
      </c>
      <c r="O1317" s="21">
        <f>IF(L1317&lt;=0,0,ROUNDDOWN((L1317*LOOKUP(L1317,{0,1950001,3300001,6950001,9000001,18000001,40000001},{0.05,0.1,0.2,0.23,0.33,0.4,0.45})-LOOKUP(L1317,{0,1950001,3300001,6950001,9000001,18000001,40000001},{0,97500,427500,636000,1536000,2796000,4796000}))*1.021,-2))</f>
        <v/>
      </c>
      <c r="P1317" s="21">
        <f>MAX(0,ROUNDDOWN(F1317-E1317-430000,-3))</f>
        <v/>
      </c>
      <c r="Q1317" s="21">
        <f>MAX(0,ROUNDDOWN(F1317-E1317-430000-H1317,-3))</f>
        <v/>
      </c>
      <c r="R1317" s="21">
        <f>IF(F1317&lt;=450000,0,MAX(0,P1317*0.06-MIN(50000,P1317)*0.03))</f>
        <v/>
      </c>
      <c r="S1317" s="21">
        <f>IF(F1317&lt;=450000,0,MAX(0,P1317*0.04-MIN(50000,P1317)*0.02))</f>
        <v/>
      </c>
      <c r="T1317" s="21">
        <f>IF(F1317&lt;=450000,0,MAX(0,Q1317*0.06-MIN(50000,Q1317)*0.03))</f>
        <v/>
      </c>
      <c r="U1317" s="21">
        <f>IF(F1317&lt;=450000,0,MAX(0,Q1317*0.04-MIN(50000,Q1317)*0.02))</f>
        <v/>
      </c>
      <c r="V1317" s="21">
        <f>50000+MAX(0,G1317-480000)</f>
        <v/>
      </c>
      <c r="W1317" s="21">
        <f>P1317-V1317</f>
        <v/>
      </c>
      <c r="X1317" s="21">
        <f>Q1317-V1317</f>
        <v/>
      </c>
      <c r="Y1317" s="22">
        <f>IF(W1317&lt;0,0.9,LOOKUP(W1317,{0,1950001,3300001,6950001,9000001,18000001,40000001},{0.84895,0.7979,0.6958,0.66517,0.56307,0.4916,0.44055}))</f>
        <v/>
      </c>
      <c r="Z1317" s="22">
        <f>IF(X1317&lt;0,0.9,LOOKUP(X1317,{0,1950001,3300001,6950001,9000001,18000001,40000001},{0.84895,0.7979,0.6958,0.66517,0.56307,0.4916,0.44055}))</f>
        <v/>
      </c>
      <c r="AA1317" s="22">
        <f>IF(W1317&lt;0,0,CHOOSE(MATCH(W1317,{0,1950001,3300001,6950001,9000001},1),5.105/84.895,10.21/79.79,20.42/69.58,23.483/66.517,33.693/56.307))</f>
        <v/>
      </c>
      <c r="AB1317" s="21">
        <f>IF(C1317&lt;=2000,0,(MIN(C1317,ROUNDDOWN(F1317*0.3,0))-2000)*0.1)</f>
        <v/>
      </c>
      <c r="AC1317" s="21">
        <f>IF(C1317&lt;=2000,0,MIN((C1317-2000)*Y1317,(R1317+S1317)*0.2))</f>
        <v/>
      </c>
      <c r="AD1317" s="21">
        <f>IF(C1317&lt;=2000,0,MIN((C1317-2000)*Z1317,(T1317+U1317)*0.2))</f>
        <v/>
      </c>
      <c r="AE1317" s="21">
        <f>AC1317*AA1317</f>
        <v/>
      </c>
      <c r="AF1317" s="21">
        <f>ROUNDDOWN(R1317,-2)+ROUNDDOWN(S1317,-2)</f>
        <v/>
      </c>
      <c r="AG1317" s="21">
        <f>ROUNDDOWN(MAX(0,R1317-(AB1317+AC1317+AE1317)*0.6),-2)+ROUNDDOWN(MAX(0,S1317-(AB1317+AC1317+AE1317)*0.4),-2)</f>
        <v/>
      </c>
      <c r="AH1317" s="21">
        <f>ROUNDDOWN(MAX(0,T1317-(AB1317+AD1317)*0.6),-2)+ROUNDDOWN(MAX(0,U1317-(AB1317+AD1317)*0.4),-2)</f>
        <v/>
      </c>
      <c r="AI1317" s="21">
        <f>ROUNDDOWN(T1317,-2)+ROUNDDOWN(U1317,-2)</f>
        <v/>
      </c>
      <c r="AJ1317" s="21">
        <f>M1317+AF1317</f>
        <v/>
      </c>
      <c r="AK1317" s="21">
        <f>M1317+AG1317</f>
        <v/>
      </c>
      <c r="AL1317" s="21">
        <f>N1317+AH1317</f>
        <v/>
      </c>
      <c r="AM1317" s="21">
        <f>O1317+AI1317</f>
        <v/>
      </c>
      <c r="AN1317" s="21">
        <f>N1317+AI1317</f>
        <v/>
      </c>
      <c r="AO1317" s="21">
        <f>ROUNDDOWN((R1317+S1317)*0.2/Y1317+2000,0)</f>
        <v/>
      </c>
      <c r="AP1317" s="21">
        <f>ROUNDDOWN((T1317+U1317)*0.2/Z1317+2000,0)</f>
        <v/>
      </c>
      <c r="AQ1317" s="21">
        <f>AL1317-AK1317</f>
        <v/>
      </c>
      <c r="AR1317" s="21">
        <f>AM1317-AK1317</f>
        <v/>
      </c>
      <c r="AS1317" s="21">
        <f>AM1317-AL1317</f>
        <v/>
      </c>
      <c r="AT1317" s="21">
        <f>AK1317+C1317-AJ1317</f>
        <v/>
      </c>
      <c r="AU1317" s="21">
        <f>AL1317+C1317-AM1317</f>
        <v/>
      </c>
      <c r="AV1317" s="21">
        <f>AN1317+C1317-AM1317</f>
        <v/>
      </c>
    </row>
    <row r="1318">
      <c r="A1318" t="inlineStr">
        <is>
          <t>医療費の境目</t>
        </is>
      </c>
      <c r="B1318" s="21">
        <f>'3_医療費の境目'!$B$3</f>
        <v/>
      </c>
      <c r="C1318" s="21">
        <f>IF('3_医療費の境目'!$B$4="",AO1318,'3_医療費の境目'!$B$4)</f>
        <v/>
      </c>
      <c r="D1318" s="21">
        <f>'3_医療費の境目'!D1318</f>
        <v/>
      </c>
      <c r="E1318" s="21">
        <f>ROUND(MIN(B1318/12,650000)*12*0.0915+MIN(B1318/12,1390000)*12*(0.0504+0)+B1318*0.005,0)</f>
        <v/>
      </c>
      <c r="F1318" s="21">
        <f>IF(B1318&lt;741000,0,IF(B1318&lt;2191000,B1318-740000,IF(B1318&lt;2193000,1451000,IF(B1318&lt;2196000,1453000,IF(B1318&lt;2200000,1456000,IF(B1318&lt;3600000,ROUND(ROUNDDOWN(B1318/4,-3)*2.8,0)-80000,IF(B1318&lt;6600000,ROUND(ROUNDDOWN(B1318/4,-3)*3.2,0)-440000,IF(B1318&lt;8500000,ROUNDDOWN(B1318*0.9,0)-1100000,B1318-1950000))))))))</f>
        <v/>
      </c>
      <c r="G1318" s="21">
        <f>IF(F1318&gt;23500000,NA(),IF(F1318&lt;=4890000,1040000,IF(F1318&lt;=6550000,670000,620000)))</f>
        <v/>
      </c>
      <c r="H1318" s="21">
        <f>IF(D1318&lt;=0,0,MAX(0,MIN(2000000,D1318-MIN(100000,ROUNDDOWN(F1318*0.05,0)))))</f>
        <v/>
      </c>
      <c r="I1318" s="21">
        <f>IF(C1318&lt;=2000,0,MIN(C1318,ROUNDDOWN(F1318*0.4,0))-2000)</f>
        <v/>
      </c>
      <c r="J1318" s="21">
        <f>MAX(0,ROUNDDOWN(F1318-E1318-G1318,-3))</f>
        <v/>
      </c>
      <c r="K1318" s="21">
        <f>MAX(0,ROUNDDOWN(F1318-E1318-G1318-H1318-I1318,-3))</f>
        <v/>
      </c>
      <c r="L1318" s="21">
        <f>MAX(0,ROUNDDOWN(F1318-E1318-G1318-H1318,-3))</f>
        <v/>
      </c>
      <c r="M1318" s="21">
        <f>IF(J1318&lt;=0,0,ROUNDDOWN((J1318*LOOKUP(J1318,{0,1950001,3300001,6950001,9000001,18000001,40000001},{0.05,0.1,0.2,0.23,0.33,0.4,0.45})-LOOKUP(J1318,{0,1950001,3300001,6950001,9000001,18000001,40000001},{0,97500,427500,636000,1536000,2796000,4796000}))*1.021,-2))</f>
        <v/>
      </c>
      <c r="N1318" s="21">
        <f>IF(K1318&lt;=0,0,ROUNDDOWN((K1318*LOOKUP(K1318,{0,1950001,3300001,6950001,9000001,18000001,40000001},{0.05,0.1,0.2,0.23,0.33,0.4,0.45})-LOOKUP(K1318,{0,1950001,3300001,6950001,9000001,18000001,40000001},{0,97500,427500,636000,1536000,2796000,4796000}))*1.021,-2))</f>
        <v/>
      </c>
      <c r="O1318" s="21">
        <f>IF(L1318&lt;=0,0,ROUNDDOWN((L1318*LOOKUP(L1318,{0,1950001,3300001,6950001,9000001,18000001,40000001},{0.05,0.1,0.2,0.23,0.33,0.4,0.45})-LOOKUP(L1318,{0,1950001,3300001,6950001,9000001,18000001,40000001},{0,97500,427500,636000,1536000,2796000,4796000}))*1.021,-2))</f>
        <v/>
      </c>
      <c r="P1318" s="21">
        <f>MAX(0,ROUNDDOWN(F1318-E1318-430000,-3))</f>
        <v/>
      </c>
      <c r="Q1318" s="21">
        <f>MAX(0,ROUNDDOWN(F1318-E1318-430000-H1318,-3))</f>
        <v/>
      </c>
      <c r="R1318" s="21">
        <f>IF(F1318&lt;=450000,0,MAX(0,P1318*0.06-MIN(50000,P1318)*0.03))</f>
        <v/>
      </c>
      <c r="S1318" s="21">
        <f>IF(F1318&lt;=450000,0,MAX(0,P1318*0.04-MIN(50000,P1318)*0.02))</f>
        <v/>
      </c>
      <c r="T1318" s="21">
        <f>IF(F1318&lt;=450000,0,MAX(0,Q1318*0.06-MIN(50000,Q1318)*0.03))</f>
        <v/>
      </c>
      <c r="U1318" s="21">
        <f>IF(F1318&lt;=450000,0,MAX(0,Q1318*0.04-MIN(50000,Q1318)*0.02))</f>
        <v/>
      </c>
      <c r="V1318" s="21">
        <f>50000+MAX(0,G1318-480000)</f>
        <v/>
      </c>
      <c r="W1318" s="21">
        <f>P1318-V1318</f>
        <v/>
      </c>
      <c r="X1318" s="21">
        <f>Q1318-V1318</f>
        <v/>
      </c>
      <c r="Y1318" s="22">
        <f>IF(W1318&lt;0,0.9,LOOKUP(W1318,{0,1950001,3300001,6950001,9000001,18000001,40000001},{0.84895,0.7979,0.6958,0.66517,0.56307,0.4916,0.44055}))</f>
        <v/>
      </c>
      <c r="Z1318" s="22">
        <f>IF(X1318&lt;0,0.9,LOOKUP(X1318,{0,1950001,3300001,6950001,9000001,18000001,40000001},{0.84895,0.7979,0.6958,0.66517,0.56307,0.4916,0.44055}))</f>
        <v/>
      </c>
      <c r="AA1318" s="22">
        <f>IF(W1318&lt;0,0,CHOOSE(MATCH(W1318,{0,1950001,3300001,6950001,9000001},1),5.105/84.895,10.21/79.79,20.42/69.58,23.483/66.517,33.693/56.307))</f>
        <v/>
      </c>
      <c r="AB1318" s="21">
        <f>IF(C1318&lt;=2000,0,(MIN(C1318,ROUNDDOWN(F1318*0.3,0))-2000)*0.1)</f>
        <v/>
      </c>
      <c r="AC1318" s="21">
        <f>IF(C1318&lt;=2000,0,MIN((C1318-2000)*Y1318,(R1318+S1318)*0.2))</f>
        <v/>
      </c>
      <c r="AD1318" s="21">
        <f>IF(C1318&lt;=2000,0,MIN((C1318-2000)*Z1318,(T1318+U1318)*0.2))</f>
        <v/>
      </c>
      <c r="AE1318" s="21">
        <f>AC1318*AA1318</f>
        <v/>
      </c>
      <c r="AF1318" s="21">
        <f>ROUNDDOWN(R1318,-2)+ROUNDDOWN(S1318,-2)</f>
        <v/>
      </c>
      <c r="AG1318" s="21">
        <f>ROUNDDOWN(MAX(0,R1318-(AB1318+AC1318+AE1318)*0.6),-2)+ROUNDDOWN(MAX(0,S1318-(AB1318+AC1318+AE1318)*0.4),-2)</f>
        <v/>
      </c>
      <c r="AH1318" s="21">
        <f>ROUNDDOWN(MAX(0,T1318-(AB1318+AD1318)*0.6),-2)+ROUNDDOWN(MAX(0,U1318-(AB1318+AD1318)*0.4),-2)</f>
        <v/>
      </c>
      <c r="AI1318" s="21">
        <f>ROUNDDOWN(T1318,-2)+ROUNDDOWN(U1318,-2)</f>
        <v/>
      </c>
      <c r="AJ1318" s="21">
        <f>M1318+AF1318</f>
        <v/>
      </c>
      <c r="AK1318" s="21">
        <f>M1318+AG1318</f>
        <v/>
      </c>
      <c r="AL1318" s="21">
        <f>N1318+AH1318</f>
        <v/>
      </c>
      <c r="AM1318" s="21">
        <f>O1318+AI1318</f>
        <v/>
      </c>
      <c r="AN1318" s="21">
        <f>N1318+AI1318</f>
        <v/>
      </c>
      <c r="AO1318" s="21">
        <f>ROUNDDOWN((R1318+S1318)*0.2/Y1318+2000,0)</f>
        <v/>
      </c>
      <c r="AP1318" s="21">
        <f>ROUNDDOWN((T1318+U1318)*0.2/Z1318+2000,0)</f>
        <v/>
      </c>
      <c r="AQ1318" s="21">
        <f>AL1318-AK1318</f>
        <v/>
      </c>
      <c r="AR1318" s="21">
        <f>AM1318-AK1318</f>
        <v/>
      </c>
      <c r="AS1318" s="21">
        <f>AM1318-AL1318</f>
        <v/>
      </c>
      <c r="AT1318" s="21">
        <f>AK1318+C1318-AJ1318</f>
        <v/>
      </c>
      <c r="AU1318" s="21">
        <f>AL1318+C1318-AM1318</f>
        <v/>
      </c>
      <c r="AV1318" s="21">
        <f>AN1318+C1318-AM1318</f>
        <v/>
      </c>
    </row>
    <row r="1319">
      <c r="A1319" t="inlineStr">
        <is>
          <t>医療費の境目</t>
        </is>
      </c>
      <c r="B1319" s="21">
        <f>'3_医療費の境目'!$B$3</f>
        <v/>
      </c>
      <c r="C1319" s="21">
        <f>IF('3_医療費の境目'!$B$4="",AO1319,'3_医療費の境目'!$B$4)</f>
        <v/>
      </c>
      <c r="D1319" s="21">
        <f>'3_医療費の境目'!D1319</f>
        <v/>
      </c>
      <c r="E1319" s="21">
        <f>ROUND(MIN(B1319/12,650000)*12*0.0915+MIN(B1319/12,1390000)*12*(0.0504+0)+B1319*0.005,0)</f>
        <v/>
      </c>
      <c r="F1319" s="21">
        <f>IF(B1319&lt;741000,0,IF(B1319&lt;2191000,B1319-740000,IF(B1319&lt;2193000,1451000,IF(B1319&lt;2196000,1453000,IF(B1319&lt;2200000,1456000,IF(B1319&lt;3600000,ROUND(ROUNDDOWN(B1319/4,-3)*2.8,0)-80000,IF(B1319&lt;6600000,ROUND(ROUNDDOWN(B1319/4,-3)*3.2,0)-440000,IF(B1319&lt;8500000,ROUNDDOWN(B1319*0.9,0)-1100000,B1319-1950000))))))))</f>
        <v/>
      </c>
      <c r="G1319" s="21">
        <f>IF(F1319&gt;23500000,NA(),IF(F1319&lt;=4890000,1040000,IF(F1319&lt;=6550000,670000,620000)))</f>
        <v/>
      </c>
      <c r="H1319" s="21">
        <f>IF(D1319&lt;=0,0,MAX(0,MIN(2000000,D1319-MIN(100000,ROUNDDOWN(F1319*0.05,0)))))</f>
        <v/>
      </c>
      <c r="I1319" s="21">
        <f>IF(C1319&lt;=2000,0,MIN(C1319,ROUNDDOWN(F1319*0.4,0))-2000)</f>
        <v/>
      </c>
      <c r="J1319" s="21">
        <f>MAX(0,ROUNDDOWN(F1319-E1319-G1319,-3))</f>
        <v/>
      </c>
      <c r="K1319" s="21">
        <f>MAX(0,ROUNDDOWN(F1319-E1319-G1319-H1319-I1319,-3))</f>
        <v/>
      </c>
      <c r="L1319" s="21">
        <f>MAX(0,ROUNDDOWN(F1319-E1319-G1319-H1319,-3))</f>
        <v/>
      </c>
      <c r="M1319" s="21">
        <f>IF(J1319&lt;=0,0,ROUNDDOWN((J1319*LOOKUP(J1319,{0,1950001,3300001,6950001,9000001,18000001,40000001},{0.05,0.1,0.2,0.23,0.33,0.4,0.45})-LOOKUP(J1319,{0,1950001,3300001,6950001,9000001,18000001,40000001},{0,97500,427500,636000,1536000,2796000,4796000}))*1.021,-2))</f>
        <v/>
      </c>
      <c r="N1319" s="21">
        <f>IF(K1319&lt;=0,0,ROUNDDOWN((K1319*LOOKUP(K1319,{0,1950001,3300001,6950001,9000001,18000001,40000001},{0.05,0.1,0.2,0.23,0.33,0.4,0.45})-LOOKUP(K1319,{0,1950001,3300001,6950001,9000001,18000001,40000001},{0,97500,427500,636000,1536000,2796000,4796000}))*1.021,-2))</f>
        <v/>
      </c>
      <c r="O1319" s="21">
        <f>IF(L1319&lt;=0,0,ROUNDDOWN((L1319*LOOKUP(L1319,{0,1950001,3300001,6950001,9000001,18000001,40000001},{0.05,0.1,0.2,0.23,0.33,0.4,0.45})-LOOKUP(L1319,{0,1950001,3300001,6950001,9000001,18000001,40000001},{0,97500,427500,636000,1536000,2796000,4796000}))*1.021,-2))</f>
        <v/>
      </c>
      <c r="P1319" s="21">
        <f>MAX(0,ROUNDDOWN(F1319-E1319-430000,-3))</f>
        <v/>
      </c>
      <c r="Q1319" s="21">
        <f>MAX(0,ROUNDDOWN(F1319-E1319-430000-H1319,-3))</f>
        <v/>
      </c>
      <c r="R1319" s="21">
        <f>IF(F1319&lt;=450000,0,MAX(0,P1319*0.06-MIN(50000,P1319)*0.03))</f>
        <v/>
      </c>
      <c r="S1319" s="21">
        <f>IF(F1319&lt;=450000,0,MAX(0,P1319*0.04-MIN(50000,P1319)*0.02))</f>
        <v/>
      </c>
      <c r="T1319" s="21">
        <f>IF(F1319&lt;=450000,0,MAX(0,Q1319*0.06-MIN(50000,Q1319)*0.03))</f>
        <v/>
      </c>
      <c r="U1319" s="21">
        <f>IF(F1319&lt;=450000,0,MAX(0,Q1319*0.04-MIN(50000,Q1319)*0.02))</f>
        <v/>
      </c>
      <c r="V1319" s="21">
        <f>50000+MAX(0,G1319-480000)</f>
        <v/>
      </c>
      <c r="W1319" s="21">
        <f>P1319-V1319</f>
        <v/>
      </c>
      <c r="X1319" s="21">
        <f>Q1319-V1319</f>
        <v/>
      </c>
      <c r="Y1319" s="22">
        <f>IF(W1319&lt;0,0.9,LOOKUP(W1319,{0,1950001,3300001,6950001,9000001,18000001,40000001},{0.84895,0.7979,0.6958,0.66517,0.56307,0.4916,0.44055}))</f>
        <v/>
      </c>
      <c r="Z1319" s="22">
        <f>IF(X1319&lt;0,0.9,LOOKUP(X1319,{0,1950001,3300001,6950001,9000001,18000001,40000001},{0.84895,0.7979,0.6958,0.66517,0.56307,0.4916,0.44055}))</f>
        <v/>
      </c>
      <c r="AA1319" s="22">
        <f>IF(W1319&lt;0,0,CHOOSE(MATCH(W1319,{0,1950001,3300001,6950001,9000001},1),5.105/84.895,10.21/79.79,20.42/69.58,23.483/66.517,33.693/56.307))</f>
        <v/>
      </c>
      <c r="AB1319" s="21">
        <f>IF(C1319&lt;=2000,0,(MIN(C1319,ROUNDDOWN(F1319*0.3,0))-2000)*0.1)</f>
        <v/>
      </c>
      <c r="AC1319" s="21">
        <f>IF(C1319&lt;=2000,0,MIN((C1319-2000)*Y1319,(R1319+S1319)*0.2))</f>
        <v/>
      </c>
      <c r="AD1319" s="21">
        <f>IF(C1319&lt;=2000,0,MIN((C1319-2000)*Z1319,(T1319+U1319)*0.2))</f>
        <v/>
      </c>
      <c r="AE1319" s="21">
        <f>AC1319*AA1319</f>
        <v/>
      </c>
      <c r="AF1319" s="21">
        <f>ROUNDDOWN(R1319,-2)+ROUNDDOWN(S1319,-2)</f>
        <v/>
      </c>
      <c r="AG1319" s="21">
        <f>ROUNDDOWN(MAX(0,R1319-(AB1319+AC1319+AE1319)*0.6),-2)+ROUNDDOWN(MAX(0,S1319-(AB1319+AC1319+AE1319)*0.4),-2)</f>
        <v/>
      </c>
      <c r="AH1319" s="21">
        <f>ROUNDDOWN(MAX(0,T1319-(AB1319+AD1319)*0.6),-2)+ROUNDDOWN(MAX(0,U1319-(AB1319+AD1319)*0.4),-2)</f>
        <v/>
      </c>
      <c r="AI1319" s="21">
        <f>ROUNDDOWN(T1319,-2)+ROUNDDOWN(U1319,-2)</f>
        <v/>
      </c>
      <c r="AJ1319" s="21">
        <f>M1319+AF1319</f>
        <v/>
      </c>
      <c r="AK1319" s="21">
        <f>M1319+AG1319</f>
        <v/>
      </c>
      <c r="AL1319" s="21">
        <f>N1319+AH1319</f>
        <v/>
      </c>
      <c r="AM1319" s="21">
        <f>O1319+AI1319</f>
        <v/>
      </c>
      <c r="AN1319" s="21">
        <f>N1319+AI1319</f>
        <v/>
      </c>
      <c r="AO1319" s="21">
        <f>ROUNDDOWN((R1319+S1319)*0.2/Y1319+2000,0)</f>
        <v/>
      </c>
      <c r="AP1319" s="21">
        <f>ROUNDDOWN((T1319+U1319)*0.2/Z1319+2000,0)</f>
        <v/>
      </c>
      <c r="AQ1319" s="21">
        <f>AL1319-AK1319</f>
        <v/>
      </c>
      <c r="AR1319" s="21">
        <f>AM1319-AK1319</f>
        <v/>
      </c>
      <c r="AS1319" s="21">
        <f>AM1319-AL1319</f>
        <v/>
      </c>
      <c r="AT1319" s="21">
        <f>AK1319+C1319-AJ1319</f>
        <v/>
      </c>
      <c r="AU1319" s="21">
        <f>AL1319+C1319-AM1319</f>
        <v/>
      </c>
      <c r="AV1319" s="21">
        <f>AN1319+C1319-AM1319</f>
        <v/>
      </c>
    </row>
    <row r="1320">
      <c r="A1320" t="inlineStr">
        <is>
          <t>医療費の境目</t>
        </is>
      </c>
      <c r="B1320" s="21">
        <f>'3_医療費の境目'!$B$3</f>
        <v/>
      </c>
      <c r="C1320" s="21">
        <f>IF('3_医療費の境目'!$B$4="",AO1320,'3_医療費の境目'!$B$4)</f>
        <v/>
      </c>
      <c r="D1320" s="21">
        <f>'3_医療費の境目'!D1320</f>
        <v/>
      </c>
      <c r="E1320" s="21">
        <f>ROUND(MIN(B1320/12,650000)*12*0.0915+MIN(B1320/12,1390000)*12*(0.0504+0)+B1320*0.005,0)</f>
        <v/>
      </c>
      <c r="F1320" s="21">
        <f>IF(B1320&lt;741000,0,IF(B1320&lt;2191000,B1320-740000,IF(B1320&lt;2193000,1451000,IF(B1320&lt;2196000,1453000,IF(B1320&lt;2200000,1456000,IF(B1320&lt;3600000,ROUND(ROUNDDOWN(B1320/4,-3)*2.8,0)-80000,IF(B1320&lt;6600000,ROUND(ROUNDDOWN(B1320/4,-3)*3.2,0)-440000,IF(B1320&lt;8500000,ROUNDDOWN(B1320*0.9,0)-1100000,B1320-1950000))))))))</f>
        <v/>
      </c>
      <c r="G1320" s="21">
        <f>IF(F1320&gt;23500000,NA(),IF(F1320&lt;=4890000,1040000,IF(F1320&lt;=6550000,670000,620000)))</f>
        <v/>
      </c>
      <c r="H1320" s="21">
        <f>IF(D1320&lt;=0,0,MAX(0,MIN(2000000,D1320-MIN(100000,ROUNDDOWN(F1320*0.05,0)))))</f>
        <v/>
      </c>
      <c r="I1320" s="21">
        <f>IF(C1320&lt;=2000,0,MIN(C1320,ROUNDDOWN(F1320*0.4,0))-2000)</f>
        <v/>
      </c>
      <c r="J1320" s="21">
        <f>MAX(0,ROUNDDOWN(F1320-E1320-G1320,-3))</f>
        <v/>
      </c>
      <c r="K1320" s="21">
        <f>MAX(0,ROUNDDOWN(F1320-E1320-G1320-H1320-I1320,-3))</f>
        <v/>
      </c>
      <c r="L1320" s="21">
        <f>MAX(0,ROUNDDOWN(F1320-E1320-G1320-H1320,-3))</f>
        <v/>
      </c>
      <c r="M1320" s="21">
        <f>IF(J1320&lt;=0,0,ROUNDDOWN((J1320*LOOKUP(J1320,{0,1950001,3300001,6950001,9000001,18000001,40000001},{0.05,0.1,0.2,0.23,0.33,0.4,0.45})-LOOKUP(J1320,{0,1950001,3300001,6950001,9000001,18000001,40000001},{0,97500,427500,636000,1536000,2796000,4796000}))*1.021,-2))</f>
        <v/>
      </c>
      <c r="N1320" s="21">
        <f>IF(K1320&lt;=0,0,ROUNDDOWN((K1320*LOOKUP(K1320,{0,1950001,3300001,6950001,9000001,18000001,40000001},{0.05,0.1,0.2,0.23,0.33,0.4,0.45})-LOOKUP(K1320,{0,1950001,3300001,6950001,9000001,18000001,40000001},{0,97500,427500,636000,1536000,2796000,4796000}))*1.021,-2))</f>
        <v/>
      </c>
      <c r="O1320" s="21">
        <f>IF(L1320&lt;=0,0,ROUNDDOWN((L1320*LOOKUP(L1320,{0,1950001,3300001,6950001,9000001,18000001,40000001},{0.05,0.1,0.2,0.23,0.33,0.4,0.45})-LOOKUP(L1320,{0,1950001,3300001,6950001,9000001,18000001,40000001},{0,97500,427500,636000,1536000,2796000,4796000}))*1.021,-2))</f>
        <v/>
      </c>
      <c r="P1320" s="21">
        <f>MAX(0,ROUNDDOWN(F1320-E1320-430000,-3))</f>
        <v/>
      </c>
      <c r="Q1320" s="21">
        <f>MAX(0,ROUNDDOWN(F1320-E1320-430000-H1320,-3))</f>
        <v/>
      </c>
      <c r="R1320" s="21">
        <f>IF(F1320&lt;=450000,0,MAX(0,P1320*0.06-MIN(50000,P1320)*0.03))</f>
        <v/>
      </c>
      <c r="S1320" s="21">
        <f>IF(F1320&lt;=450000,0,MAX(0,P1320*0.04-MIN(50000,P1320)*0.02))</f>
        <v/>
      </c>
      <c r="T1320" s="21">
        <f>IF(F1320&lt;=450000,0,MAX(0,Q1320*0.06-MIN(50000,Q1320)*0.03))</f>
        <v/>
      </c>
      <c r="U1320" s="21">
        <f>IF(F1320&lt;=450000,0,MAX(0,Q1320*0.04-MIN(50000,Q1320)*0.02))</f>
        <v/>
      </c>
      <c r="V1320" s="21">
        <f>50000+MAX(0,G1320-480000)</f>
        <v/>
      </c>
      <c r="W1320" s="21">
        <f>P1320-V1320</f>
        <v/>
      </c>
      <c r="X1320" s="21">
        <f>Q1320-V1320</f>
        <v/>
      </c>
      <c r="Y1320" s="22">
        <f>IF(W1320&lt;0,0.9,LOOKUP(W1320,{0,1950001,3300001,6950001,9000001,18000001,40000001},{0.84895,0.7979,0.6958,0.66517,0.56307,0.4916,0.44055}))</f>
        <v/>
      </c>
      <c r="Z1320" s="22">
        <f>IF(X1320&lt;0,0.9,LOOKUP(X1320,{0,1950001,3300001,6950001,9000001,18000001,40000001},{0.84895,0.7979,0.6958,0.66517,0.56307,0.4916,0.44055}))</f>
        <v/>
      </c>
      <c r="AA1320" s="22">
        <f>IF(W1320&lt;0,0,CHOOSE(MATCH(W1320,{0,1950001,3300001,6950001,9000001},1),5.105/84.895,10.21/79.79,20.42/69.58,23.483/66.517,33.693/56.307))</f>
        <v/>
      </c>
      <c r="AB1320" s="21">
        <f>IF(C1320&lt;=2000,0,(MIN(C1320,ROUNDDOWN(F1320*0.3,0))-2000)*0.1)</f>
        <v/>
      </c>
      <c r="AC1320" s="21">
        <f>IF(C1320&lt;=2000,0,MIN((C1320-2000)*Y1320,(R1320+S1320)*0.2))</f>
        <v/>
      </c>
      <c r="AD1320" s="21">
        <f>IF(C1320&lt;=2000,0,MIN((C1320-2000)*Z1320,(T1320+U1320)*0.2))</f>
        <v/>
      </c>
      <c r="AE1320" s="21">
        <f>AC1320*AA1320</f>
        <v/>
      </c>
      <c r="AF1320" s="21">
        <f>ROUNDDOWN(R1320,-2)+ROUNDDOWN(S1320,-2)</f>
        <v/>
      </c>
      <c r="AG1320" s="21">
        <f>ROUNDDOWN(MAX(0,R1320-(AB1320+AC1320+AE1320)*0.6),-2)+ROUNDDOWN(MAX(0,S1320-(AB1320+AC1320+AE1320)*0.4),-2)</f>
        <v/>
      </c>
      <c r="AH1320" s="21">
        <f>ROUNDDOWN(MAX(0,T1320-(AB1320+AD1320)*0.6),-2)+ROUNDDOWN(MAX(0,U1320-(AB1320+AD1320)*0.4),-2)</f>
        <v/>
      </c>
      <c r="AI1320" s="21">
        <f>ROUNDDOWN(T1320,-2)+ROUNDDOWN(U1320,-2)</f>
        <v/>
      </c>
      <c r="AJ1320" s="21">
        <f>M1320+AF1320</f>
        <v/>
      </c>
      <c r="AK1320" s="21">
        <f>M1320+AG1320</f>
        <v/>
      </c>
      <c r="AL1320" s="21">
        <f>N1320+AH1320</f>
        <v/>
      </c>
      <c r="AM1320" s="21">
        <f>O1320+AI1320</f>
        <v/>
      </c>
      <c r="AN1320" s="21">
        <f>N1320+AI1320</f>
        <v/>
      </c>
      <c r="AO1320" s="21">
        <f>ROUNDDOWN((R1320+S1320)*0.2/Y1320+2000,0)</f>
        <v/>
      </c>
      <c r="AP1320" s="21">
        <f>ROUNDDOWN((T1320+U1320)*0.2/Z1320+2000,0)</f>
        <v/>
      </c>
      <c r="AQ1320" s="21">
        <f>AL1320-AK1320</f>
        <v/>
      </c>
      <c r="AR1320" s="21">
        <f>AM1320-AK1320</f>
        <v/>
      </c>
      <c r="AS1320" s="21">
        <f>AM1320-AL1320</f>
        <v/>
      </c>
      <c r="AT1320" s="21">
        <f>AK1320+C1320-AJ1320</f>
        <v/>
      </c>
      <c r="AU1320" s="21">
        <f>AL1320+C1320-AM1320</f>
        <v/>
      </c>
      <c r="AV1320" s="21">
        <f>AN1320+C1320-AM1320</f>
        <v/>
      </c>
    </row>
    <row r="1321">
      <c r="A1321" t="inlineStr">
        <is>
          <t>医療費の境目</t>
        </is>
      </c>
      <c r="B1321" s="21">
        <f>'3_医療費の境目'!$B$3</f>
        <v/>
      </c>
      <c r="C1321" s="21">
        <f>IF('3_医療費の境目'!$B$4="",AO1321,'3_医療費の境目'!$B$4)</f>
        <v/>
      </c>
      <c r="D1321" s="21">
        <f>'3_医療費の境目'!D1321</f>
        <v/>
      </c>
      <c r="E1321" s="21">
        <f>ROUND(MIN(B1321/12,650000)*12*0.0915+MIN(B1321/12,1390000)*12*(0.0504+0)+B1321*0.005,0)</f>
        <v/>
      </c>
      <c r="F1321" s="21">
        <f>IF(B1321&lt;741000,0,IF(B1321&lt;2191000,B1321-740000,IF(B1321&lt;2193000,1451000,IF(B1321&lt;2196000,1453000,IF(B1321&lt;2200000,1456000,IF(B1321&lt;3600000,ROUND(ROUNDDOWN(B1321/4,-3)*2.8,0)-80000,IF(B1321&lt;6600000,ROUND(ROUNDDOWN(B1321/4,-3)*3.2,0)-440000,IF(B1321&lt;8500000,ROUNDDOWN(B1321*0.9,0)-1100000,B1321-1950000))))))))</f>
        <v/>
      </c>
      <c r="G1321" s="21">
        <f>IF(F1321&gt;23500000,NA(),IF(F1321&lt;=4890000,1040000,IF(F1321&lt;=6550000,670000,620000)))</f>
        <v/>
      </c>
      <c r="H1321" s="21">
        <f>IF(D1321&lt;=0,0,MAX(0,MIN(2000000,D1321-MIN(100000,ROUNDDOWN(F1321*0.05,0)))))</f>
        <v/>
      </c>
      <c r="I1321" s="21">
        <f>IF(C1321&lt;=2000,0,MIN(C1321,ROUNDDOWN(F1321*0.4,0))-2000)</f>
        <v/>
      </c>
      <c r="J1321" s="21">
        <f>MAX(0,ROUNDDOWN(F1321-E1321-G1321,-3))</f>
        <v/>
      </c>
      <c r="K1321" s="21">
        <f>MAX(0,ROUNDDOWN(F1321-E1321-G1321-H1321-I1321,-3))</f>
        <v/>
      </c>
      <c r="L1321" s="21">
        <f>MAX(0,ROUNDDOWN(F1321-E1321-G1321-H1321,-3))</f>
        <v/>
      </c>
      <c r="M1321" s="21">
        <f>IF(J1321&lt;=0,0,ROUNDDOWN((J1321*LOOKUP(J1321,{0,1950001,3300001,6950001,9000001,18000001,40000001},{0.05,0.1,0.2,0.23,0.33,0.4,0.45})-LOOKUP(J1321,{0,1950001,3300001,6950001,9000001,18000001,40000001},{0,97500,427500,636000,1536000,2796000,4796000}))*1.021,-2))</f>
        <v/>
      </c>
      <c r="N1321" s="21">
        <f>IF(K1321&lt;=0,0,ROUNDDOWN((K1321*LOOKUP(K1321,{0,1950001,3300001,6950001,9000001,18000001,40000001},{0.05,0.1,0.2,0.23,0.33,0.4,0.45})-LOOKUP(K1321,{0,1950001,3300001,6950001,9000001,18000001,40000001},{0,97500,427500,636000,1536000,2796000,4796000}))*1.021,-2))</f>
        <v/>
      </c>
      <c r="O1321" s="21">
        <f>IF(L1321&lt;=0,0,ROUNDDOWN((L1321*LOOKUP(L1321,{0,1950001,3300001,6950001,9000001,18000001,40000001},{0.05,0.1,0.2,0.23,0.33,0.4,0.45})-LOOKUP(L1321,{0,1950001,3300001,6950001,9000001,18000001,40000001},{0,97500,427500,636000,1536000,2796000,4796000}))*1.021,-2))</f>
        <v/>
      </c>
      <c r="P1321" s="21">
        <f>MAX(0,ROUNDDOWN(F1321-E1321-430000,-3))</f>
        <v/>
      </c>
      <c r="Q1321" s="21">
        <f>MAX(0,ROUNDDOWN(F1321-E1321-430000-H1321,-3))</f>
        <v/>
      </c>
      <c r="R1321" s="21">
        <f>IF(F1321&lt;=450000,0,MAX(0,P1321*0.06-MIN(50000,P1321)*0.03))</f>
        <v/>
      </c>
      <c r="S1321" s="21">
        <f>IF(F1321&lt;=450000,0,MAX(0,P1321*0.04-MIN(50000,P1321)*0.02))</f>
        <v/>
      </c>
      <c r="T1321" s="21">
        <f>IF(F1321&lt;=450000,0,MAX(0,Q1321*0.06-MIN(50000,Q1321)*0.03))</f>
        <v/>
      </c>
      <c r="U1321" s="21">
        <f>IF(F1321&lt;=450000,0,MAX(0,Q1321*0.04-MIN(50000,Q1321)*0.02))</f>
        <v/>
      </c>
      <c r="V1321" s="21">
        <f>50000+MAX(0,G1321-480000)</f>
        <v/>
      </c>
      <c r="W1321" s="21">
        <f>P1321-V1321</f>
        <v/>
      </c>
      <c r="X1321" s="21">
        <f>Q1321-V1321</f>
        <v/>
      </c>
      <c r="Y1321" s="22">
        <f>IF(W1321&lt;0,0.9,LOOKUP(W1321,{0,1950001,3300001,6950001,9000001,18000001,40000001},{0.84895,0.7979,0.6958,0.66517,0.56307,0.4916,0.44055}))</f>
        <v/>
      </c>
      <c r="Z1321" s="22">
        <f>IF(X1321&lt;0,0.9,LOOKUP(X1321,{0,1950001,3300001,6950001,9000001,18000001,40000001},{0.84895,0.7979,0.6958,0.66517,0.56307,0.4916,0.44055}))</f>
        <v/>
      </c>
      <c r="AA1321" s="22">
        <f>IF(W1321&lt;0,0,CHOOSE(MATCH(W1321,{0,1950001,3300001,6950001,9000001},1),5.105/84.895,10.21/79.79,20.42/69.58,23.483/66.517,33.693/56.307))</f>
        <v/>
      </c>
      <c r="AB1321" s="21">
        <f>IF(C1321&lt;=2000,0,(MIN(C1321,ROUNDDOWN(F1321*0.3,0))-2000)*0.1)</f>
        <v/>
      </c>
      <c r="AC1321" s="21">
        <f>IF(C1321&lt;=2000,0,MIN((C1321-2000)*Y1321,(R1321+S1321)*0.2))</f>
        <v/>
      </c>
      <c r="AD1321" s="21">
        <f>IF(C1321&lt;=2000,0,MIN((C1321-2000)*Z1321,(T1321+U1321)*0.2))</f>
        <v/>
      </c>
      <c r="AE1321" s="21">
        <f>AC1321*AA1321</f>
        <v/>
      </c>
      <c r="AF1321" s="21">
        <f>ROUNDDOWN(R1321,-2)+ROUNDDOWN(S1321,-2)</f>
        <v/>
      </c>
      <c r="AG1321" s="21">
        <f>ROUNDDOWN(MAX(0,R1321-(AB1321+AC1321+AE1321)*0.6),-2)+ROUNDDOWN(MAX(0,S1321-(AB1321+AC1321+AE1321)*0.4),-2)</f>
        <v/>
      </c>
      <c r="AH1321" s="21">
        <f>ROUNDDOWN(MAX(0,T1321-(AB1321+AD1321)*0.6),-2)+ROUNDDOWN(MAX(0,U1321-(AB1321+AD1321)*0.4),-2)</f>
        <v/>
      </c>
      <c r="AI1321" s="21">
        <f>ROUNDDOWN(T1321,-2)+ROUNDDOWN(U1321,-2)</f>
        <v/>
      </c>
      <c r="AJ1321" s="21">
        <f>M1321+AF1321</f>
        <v/>
      </c>
      <c r="AK1321" s="21">
        <f>M1321+AG1321</f>
        <v/>
      </c>
      <c r="AL1321" s="21">
        <f>N1321+AH1321</f>
        <v/>
      </c>
      <c r="AM1321" s="21">
        <f>O1321+AI1321</f>
        <v/>
      </c>
      <c r="AN1321" s="21">
        <f>N1321+AI1321</f>
        <v/>
      </c>
      <c r="AO1321" s="21">
        <f>ROUNDDOWN((R1321+S1321)*0.2/Y1321+2000,0)</f>
        <v/>
      </c>
      <c r="AP1321" s="21">
        <f>ROUNDDOWN((T1321+U1321)*0.2/Z1321+2000,0)</f>
        <v/>
      </c>
      <c r="AQ1321" s="21">
        <f>AL1321-AK1321</f>
        <v/>
      </c>
      <c r="AR1321" s="21">
        <f>AM1321-AK1321</f>
        <v/>
      </c>
      <c r="AS1321" s="21">
        <f>AM1321-AL1321</f>
        <v/>
      </c>
      <c r="AT1321" s="21">
        <f>AK1321+C1321-AJ1321</f>
        <v/>
      </c>
      <c r="AU1321" s="21">
        <f>AL1321+C1321-AM1321</f>
        <v/>
      </c>
      <c r="AV1321" s="21">
        <f>AN1321+C1321-AM1321</f>
        <v/>
      </c>
    </row>
    <row r="1322">
      <c r="A1322" t="inlineStr">
        <is>
          <t>医療費の境目</t>
        </is>
      </c>
      <c r="B1322" s="21">
        <f>'3_医療費の境目'!$B$3</f>
        <v/>
      </c>
      <c r="C1322" s="21">
        <f>IF('3_医療費の境目'!$B$4="",AO1322,'3_医療費の境目'!$B$4)</f>
        <v/>
      </c>
      <c r="D1322" s="21">
        <f>'3_医療費の境目'!D1322</f>
        <v/>
      </c>
      <c r="E1322" s="21">
        <f>ROUND(MIN(B1322/12,650000)*12*0.0915+MIN(B1322/12,1390000)*12*(0.0504+0)+B1322*0.005,0)</f>
        <v/>
      </c>
      <c r="F1322" s="21">
        <f>IF(B1322&lt;741000,0,IF(B1322&lt;2191000,B1322-740000,IF(B1322&lt;2193000,1451000,IF(B1322&lt;2196000,1453000,IF(B1322&lt;2200000,1456000,IF(B1322&lt;3600000,ROUND(ROUNDDOWN(B1322/4,-3)*2.8,0)-80000,IF(B1322&lt;6600000,ROUND(ROUNDDOWN(B1322/4,-3)*3.2,0)-440000,IF(B1322&lt;8500000,ROUNDDOWN(B1322*0.9,0)-1100000,B1322-1950000))))))))</f>
        <v/>
      </c>
      <c r="G1322" s="21">
        <f>IF(F1322&gt;23500000,NA(),IF(F1322&lt;=4890000,1040000,IF(F1322&lt;=6550000,670000,620000)))</f>
        <v/>
      </c>
      <c r="H1322" s="21">
        <f>IF(D1322&lt;=0,0,MAX(0,MIN(2000000,D1322-MIN(100000,ROUNDDOWN(F1322*0.05,0)))))</f>
        <v/>
      </c>
      <c r="I1322" s="21">
        <f>IF(C1322&lt;=2000,0,MIN(C1322,ROUNDDOWN(F1322*0.4,0))-2000)</f>
        <v/>
      </c>
      <c r="J1322" s="21">
        <f>MAX(0,ROUNDDOWN(F1322-E1322-G1322,-3))</f>
        <v/>
      </c>
      <c r="K1322" s="21">
        <f>MAX(0,ROUNDDOWN(F1322-E1322-G1322-H1322-I1322,-3))</f>
        <v/>
      </c>
      <c r="L1322" s="21">
        <f>MAX(0,ROUNDDOWN(F1322-E1322-G1322-H1322,-3))</f>
        <v/>
      </c>
      <c r="M1322" s="21">
        <f>IF(J1322&lt;=0,0,ROUNDDOWN((J1322*LOOKUP(J1322,{0,1950001,3300001,6950001,9000001,18000001,40000001},{0.05,0.1,0.2,0.23,0.33,0.4,0.45})-LOOKUP(J1322,{0,1950001,3300001,6950001,9000001,18000001,40000001},{0,97500,427500,636000,1536000,2796000,4796000}))*1.021,-2))</f>
        <v/>
      </c>
      <c r="N1322" s="21">
        <f>IF(K1322&lt;=0,0,ROUNDDOWN((K1322*LOOKUP(K1322,{0,1950001,3300001,6950001,9000001,18000001,40000001},{0.05,0.1,0.2,0.23,0.33,0.4,0.45})-LOOKUP(K1322,{0,1950001,3300001,6950001,9000001,18000001,40000001},{0,97500,427500,636000,1536000,2796000,4796000}))*1.021,-2))</f>
        <v/>
      </c>
      <c r="O1322" s="21">
        <f>IF(L1322&lt;=0,0,ROUNDDOWN((L1322*LOOKUP(L1322,{0,1950001,3300001,6950001,9000001,18000001,40000001},{0.05,0.1,0.2,0.23,0.33,0.4,0.45})-LOOKUP(L1322,{0,1950001,3300001,6950001,9000001,18000001,40000001},{0,97500,427500,636000,1536000,2796000,4796000}))*1.021,-2))</f>
        <v/>
      </c>
      <c r="P1322" s="21">
        <f>MAX(0,ROUNDDOWN(F1322-E1322-430000,-3))</f>
        <v/>
      </c>
      <c r="Q1322" s="21">
        <f>MAX(0,ROUNDDOWN(F1322-E1322-430000-H1322,-3))</f>
        <v/>
      </c>
      <c r="R1322" s="21">
        <f>IF(F1322&lt;=450000,0,MAX(0,P1322*0.06-MIN(50000,P1322)*0.03))</f>
        <v/>
      </c>
      <c r="S1322" s="21">
        <f>IF(F1322&lt;=450000,0,MAX(0,P1322*0.04-MIN(50000,P1322)*0.02))</f>
        <v/>
      </c>
      <c r="T1322" s="21">
        <f>IF(F1322&lt;=450000,0,MAX(0,Q1322*0.06-MIN(50000,Q1322)*0.03))</f>
        <v/>
      </c>
      <c r="U1322" s="21">
        <f>IF(F1322&lt;=450000,0,MAX(0,Q1322*0.04-MIN(50000,Q1322)*0.02))</f>
        <v/>
      </c>
      <c r="V1322" s="21">
        <f>50000+MAX(0,G1322-480000)</f>
        <v/>
      </c>
      <c r="W1322" s="21">
        <f>P1322-V1322</f>
        <v/>
      </c>
      <c r="X1322" s="21">
        <f>Q1322-V1322</f>
        <v/>
      </c>
      <c r="Y1322" s="22">
        <f>IF(W1322&lt;0,0.9,LOOKUP(W1322,{0,1950001,3300001,6950001,9000001,18000001,40000001},{0.84895,0.7979,0.6958,0.66517,0.56307,0.4916,0.44055}))</f>
        <v/>
      </c>
      <c r="Z1322" s="22">
        <f>IF(X1322&lt;0,0.9,LOOKUP(X1322,{0,1950001,3300001,6950001,9000001,18000001,40000001},{0.84895,0.7979,0.6958,0.66517,0.56307,0.4916,0.44055}))</f>
        <v/>
      </c>
      <c r="AA1322" s="22">
        <f>IF(W1322&lt;0,0,CHOOSE(MATCH(W1322,{0,1950001,3300001,6950001,9000001},1),5.105/84.895,10.21/79.79,20.42/69.58,23.483/66.517,33.693/56.307))</f>
        <v/>
      </c>
      <c r="AB1322" s="21">
        <f>IF(C1322&lt;=2000,0,(MIN(C1322,ROUNDDOWN(F1322*0.3,0))-2000)*0.1)</f>
        <v/>
      </c>
      <c r="AC1322" s="21">
        <f>IF(C1322&lt;=2000,0,MIN((C1322-2000)*Y1322,(R1322+S1322)*0.2))</f>
        <v/>
      </c>
      <c r="AD1322" s="21">
        <f>IF(C1322&lt;=2000,0,MIN((C1322-2000)*Z1322,(T1322+U1322)*0.2))</f>
        <v/>
      </c>
      <c r="AE1322" s="21">
        <f>AC1322*AA1322</f>
        <v/>
      </c>
      <c r="AF1322" s="21">
        <f>ROUNDDOWN(R1322,-2)+ROUNDDOWN(S1322,-2)</f>
        <v/>
      </c>
      <c r="AG1322" s="21">
        <f>ROUNDDOWN(MAX(0,R1322-(AB1322+AC1322+AE1322)*0.6),-2)+ROUNDDOWN(MAX(0,S1322-(AB1322+AC1322+AE1322)*0.4),-2)</f>
        <v/>
      </c>
      <c r="AH1322" s="21">
        <f>ROUNDDOWN(MAX(0,T1322-(AB1322+AD1322)*0.6),-2)+ROUNDDOWN(MAX(0,U1322-(AB1322+AD1322)*0.4),-2)</f>
        <v/>
      </c>
      <c r="AI1322" s="21">
        <f>ROUNDDOWN(T1322,-2)+ROUNDDOWN(U1322,-2)</f>
        <v/>
      </c>
      <c r="AJ1322" s="21">
        <f>M1322+AF1322</f>
        <v/>
      </c>
      <c r="AK1322" s="21">
        <f>M1322+AG1322</f>
        <v/>
      </c>
      <c r="AL1322" s="21">
        <f>N1322+AH1322</f>
        <v/>
      </c>
      <c r="AM1322" s="21">
        <f>O1322+AI1322</f>
        <v/>
      </c>
      <c r="AN1322" s="21">
        <f>N1322+AI1322</f>
        <v/>
      </c>
      <c r="AO1322" s="21">
        <f>ROUNDDOWN((R1322+S1322)*0.2/Y1322+2000,0)</f>
        <v/>
      </c>
      <c r="AP1322" s="21">
        <f>ROUNDDOWN((T1322+U1322)*0.2/Z1322+2000,0)</f>
        <v/>
      </c>
      <c r="AQ1322" s="21">
        <f>AL1322-AK1322</f>
        <v/>
      </c>
      <c r="AR1322" s="21">
        <f>AM1322-AK1322</f>
        <v/>
      </c>
      <c r="AS1322" s="21">
        <f>AM1322-AL1322</f>
        <v/>
      </c>
      <c r="AT1322" s="21">
        <f>AK1322+C1322-AJ1322</f>
        <v/>
      </c>
      <c r="AU1322" s="21">
        <f>AL1322+C1322-AM1322</f>
        <v/>
      </c>
      <c r="AV1322" s="21">
        <f>AN1322+C1322-AM1322</f>
        <v/>
      </c>
    </row>
    <row r="1323">
      <c r="A1323" t="inlineStr">
        <is>
          <t>医療費の境目</t>
        </is>
      </c>
      <c r="B1323" s="21">
        <f>'3_医療費の境目'!$B$3</f>
        <v/>
      </c>
      <c r="C1323" s="21">
        <f>IF('3_医療費の境目'!$B$4="",AO1323,'3_医療費の境目'!$B$4)</f>
        <v/>
      </c>
      <c r="D1323" s="21">
        <f>'3_医療費の境目'!D1323</f>
        <v/>
      </c>
      <c r="E1323" s="21">
        <f>ROUND(MIN(B1323/12,650000)*12*0.0915+MIN(B1323/12,1390000)*12*(0.0504+0)+B1323*0.005,0)</f>
        <v/>
      </c>
      <c r="F1323" s="21">
        <f>IF(B1323&lt;741000,0,IF(B1323&lt;2191000,B1323-740000,IF(B1323&lt;2193000,1451000,IF(B1323&lt;2196000,1453000,IF(B1323&lt;2200000,1456000,IF(B1323&lt;3600000,ROUND(ROUNDDOWN(B1323/4,-3)*2.8,0)-80000,IF(B1323&lt;6600000,ROUND(ROUNDDOWN(B1323/4,-3)*3.2,0)-440000,IF(B1323&lt;8500000,ROUNDDOWN(B1323*0.9,0)-1100000,B1323-1950000))))))))</f>
        <v/>
      </c>
      <c r="G1323" s="21">
        <f>IF(F1323&gt;23500000,NA(),IF(F1323&lt;=4890000,1040000,IF(F1323&lt;=6550000,670000,620000)))</f>
        <v/>
      </c>
      <c r="H1323" s="21">
        <f>IF(D1323&lt;=0,0,MAX(0,MIN(2000000,D1323-MIN(100000,ROUNDDOWN(F1323*0.05,0)))))</f>
        <v/>
      </c>
      <c r="I1323" s="21">
        <f>IF(C1323&lt;=2000,0,MIN(C1323,ROUNDDOWN(F1323*0.4,0))-2000)</f>
        <v/>
      </c>
      <c r="J1323" s="21">
        <f>MAX(0,ROUNDDOWN(F1323-E1323-G1323,-3))</f>
        <v/>
      </c>
      <c r="K1323" s="21">
        <f>MAX(0,ROUNDDOWN(F1323-E1323-G1323-H1323-I1323,-3))</f>
        <v/>
      </c>
      <c r="L1323" s="21">
        <f>MAX(0,ROUNDDOWN(F1323-E1323-G1323-H1323,-3))</f>
        <v/>
      </c>
      <c r="M1323" s="21">
        <f>IF(J1323&lt;=0,0,ROUNDDOWN((J1323*LOOKUP(J1323,{0,1950001,3300001,6950001,9000001,18000001,40000001},{0.05,0.1,0.2,0.23,0.33,0.4,0.45})-LOOKUP(J1323,{0,1950001,3300001,6950001,9000001,18000001,40000001},{0,97500,427500,636000,1536000,2796000,4796000}))*1.021,-2))</f>
        <v/>
      </c>
      <c r="N1323" s="21">
        <f>IF(K1323&lt;=0,0,ROUNDDOWN((K1323*LOOKUP(K1323,{0,1950001,3300001,6950001,9000001,18000001,40000001},{0.05,0.1,0.2,0.23,0.33,0.4,0.45})-LOOKUP(K1323,{0,1950001,3300001,6950001,9000001,18000001,40000001},{0,97500,427500,636000,1536000,2796000,4796000}))*1.021,-2))</f>
        <v/>
      </c>
      <c r="O1323" s="21">
        <f>IF(L1323&lt;=0,0,ROUNDDOWN((L1323*LOOKUP(L1323,{0,1950001,3300001,6950001,9000001,18000001,40000001},{0.05,0.1,0.2,0.23,0.33,0.4,0.45})-LOOKUP(L1323,{0,1950001,3300001,6950001,9000001,18000001,40000001},{0,97500,427500,636000,1536000,2796000,4796000}))*1.021,-2))</f>
        <v/>
      </c>
      <c r="P1323" s="21">
        <f>MAX(0,ROUNDDOWN(F1323-E1323-430000,-3))</f>
        <v/>
      </c>
      <c r="Q1323" s="21">
        <f>MAX(0,ROUNDDOWN(F1323-E1323-430000-H1323,-3))</f>
        <v/>
      </c>
      <c r="R1323" s="21">
        <f>IF(F1323&lt;=450000,0,MAX(0,P1323*0.06-MIN(50000,P1323)*0.03))</f>
        <v/>
      </c>
      <c r="S1323" s="21">
        <f>IF(F1323&lt;=450000,0,MAX(0,P1323*0.04-MIN(50000,P1323)*0.02))</f>
        <v/>
      </c>
      <c r="T1323" s="21">
        <f>IF(F1323&lt;=450000,0,MAX(0,Q1323*0.06-MIN(50000,Q1323)*0.03))</f>
        <v/>
      </c>
      <c r="U1323" s="21">
        <f>IF(F1323&lt;=450000,0,MAX(0,Q1323*0.04-MIN(50000,Q1323)*0.02))</f>
        <v/>
      </c>
      <c r="V1323" s="21">
        <f>50000+MAX(0,G1323-480000)</f>
        <v/>
      </c>
      <c r="W1323" s="21">
        <f>P1323-V1323</f>
        <v/>
      </c>
      <c r="X1323" s="21">
        <f>Q1323-V1323</f>
        <v/>
      </c>
      <c r="Y1323" s="22">
        <f>IF(W1323&lt;0,0.9,LOOKUP(W1323,{0,1950001,3300001,6950001,9000001,18000001,40000001},{0.84895,0.7979,0.6958,0.66517,0.56307,0.4916,0.44055}))</f>
        <v/>
      </c>
      <c r="Z1323" s="22">
        <f>IF(X1323&lt;0,0.9,LOOKUP(X1323,{0,1950001,3300001,6950001,9000001,18000001,40000001},{0.84895,0.7979,0.6958,0.66517,0.56307,0.4916,0.44055}))</f>
        <v/>
      </c>
      <c r="AA1323" s="22">
        <f>IF(W1323&lt;0,0,CHOOSE(MATCH(W1323,{0,1950001,3300001,6950001,9000001},1),5.105/84.895,10.21/79.79,20.42/69.58,23.483/66.517,33.693/56.307))</f>
        <v/>
      </c>
      <c r="AB1323" s="21">
        <f>IF(C1323&lt;=2000,0,(MIN(C1323,ROUNDDOWN(F1323*0.3,0))-2000)*0.1)</f>
        <v/>
      </c>
      <c r="AC1323" s="21">
        <f>IF(C1323&lt;=2000,0,MIN((C1323-2000)*Y1323,(R1323+S1323)*0.2))</f>
        <v/>
      </c>
      <c r="AD1323" s="21">
        <f>IF(C1323&lt;=2000,0,MIN((C1323-2000)*Z1323,(T1323+U1323)*0.2))</f>
        <v/>
      </c>
      <c r="AE1323" s="21">
        <f>AC1323*AA1323</f>
        <v/>
      </c>
      <c r="AF1323" s="21">
        <f>ROUNDDOWN(R1323,-2)+ROUNDDOWN(S1323,-2)</f>
        <v/>
      </c>
      <c r="AG1323" s="21">
        <f>ROUNDDOWN(MAX(0,R1323-(AB1323+AC1323+AE1323)*0.6),-2)+ROUNDDOWN(MAX(0,S1323-(AB1323+AC1323+AE1323)*0.4),-2)</f>
        <v/>
      </c>
      <c r="AH1323" s="21">
        <f>ROUNDDOWN(MAX(0,T1323-(AB1323+AD1323)*0.6),-2)+ROUNDDOWN(MAX(0,U1323-(AB1323+AD1323)*0.4),-2)</f>
        <v/>
      </c>
      <c r="AI1323" s="21">
        <f>ROUNDDOWN(T1323,-2)+ROUNDDOWN(U1323,-2)</f>
        <v/>
      </c>
      <c r="AJ1323" s="21">
        <f>M1323+AF1323</f>
        <v/>
      </c>
      <c r="AK1323" s="21">
        <f>M1323+AG1323</f>
        <v/>
      </c>
      <c r="AL1323" s="21">
        <f>N1323+AH1323</f>
        <v/>
      </c>
      <c r="AM1323" s="21">
        <f>O1323+AI1323</f>
        <v/>
      </c>
      <c r="AN1323" s="21">
        <f>N1323+AI1323</f>
        <v/>
      </c>
      <c r="AO1323" s="21">
        <f>ROUNDDOWN((R1323+S1323)*0.2/Y1323+2000,0)</f>
        <v/>
      </c>
      <c r="AP1323" s="21">
        <f>ROUNDDOWN((T1323+U1323)*0.2/Z1323+2000,0)</f>
        <v/>
      </c>
      <c r="AQ1323" s="21">
        <f>AL1323-AK1323</f>
        <v/>
      </c>
      <c r="AR1323" s="21">
        <f>AM1323-AK1323</f>
        <v/>
      </c>
      <c r="AS1323" s="21">
        <f>AM1323-AL1323</f>
        <v/>
      </c>
      <c r="AT1323" s="21">
        <f>AK1323+C1323-AJ1323</f>
        <v/>
      </c>
      <c r="AU1323" s="21">
        <f>AL1323+C1323-AM1323</f>
        <v/>
      </c>
      <c r="AV1323" s="21">
        <f>AN1323+C1323-AM1323</f>
        <v/>
      </c>
    </row>
    <row r="1324">
      <c r="A1324" t="inlineStr">
        <is>
          <t>医療費の境目</t>
        </is>
      </c>
      <c r="B1324" s="21">
        <f>'3_医療費の境目'!$B$3</f>
        <v/>
      </c>
      <c r="C1324" s="21">
        <f>IF('3_医療費の境目'!$B$4="",AO1324,'3_医療費の境目'!$B$4)</f>
        <v/>
      </c>
      <c r="D1324" s="21">
        <f>'3_医療費の境目'!D1324</f>
        <v/>
      </c>
      <c r="E1324" s="21">
        <f>ROUND(MIN(B1324/12,650000)*12*0.0915+MIN(B1324/12,1390000)*12*(0.0504+0)+B1324*0.005,0)</f>
        <v/>
      </c>
      <c r="F1324" s="21">
        <f>IF(B1324&lt;741000,0,IF(B1324&lt;2191000,B1324-740000,IF(B1324&lt;2193000,1451000,IF(B1324&lt;2196000,1453000,IF(B1324&lt;2200000,1456000,IF(B1324&lt;3600000,ROUND(ROUNDDOWN(B1324/4,-3)*2.8,0)-80000,IF(B1324&lt;6600000,ROUND(ROUNDDOWN(B1324/4,-3)*3.2,0)-440000,IF(B1324&lt;8500000,ROUNDDOWN(B1324*0.9,0)-1100000,B1324-1950000))))))))</f>
        <v/>
      </c>
      <c r="G1324" s="21">
        <f>IF(F1324&gt;23500000,NA(),IF(F1324&lt;=4890000,1040000,IF(F1324&lt;=6550000,670000,620000)))</f>
        <v/>
      </c>
      <c r="H1324" s="21">
        <f>IF(D1324&lt;=0,0,MAX(0,MIN(2000000,D1324-MIN(100000,ROUNDDOWN(F1324*0.05,0)))))</f>
        <v/>
      </c>
      <c r="I1324" s="21">
        <f>IF(C1324&lt;=2000,0,MIN(C1324,ROUNDDOWN(F1324*0.4,0))-2000)</f>
        <v/>
      </c>
      <c r="J1324" s="21">
        <f>MAX(0,ROUNDDOWN(F1324-E1324-G1324,-3))</f>
        <v/>
      </c>
      <c r="K1324" s="21">
        <f>MAX(0,ROUNDDOWN(F1324-E1324-G1324-H1324-I1324,-3))</f>
        <v/>
      </c>
      <c r="L1324" s="21">
        <f>MAX(0,ROUNDDOWN(F1324-E1324-G1324-H1324,-3))</f>
        <v/>
      </c>
      <c r="M1324" s="21">
        <f>IF(J1324&lt;=0,0,ROUNDDOWN((J1324*LOOKUP(J1324,{0,1950001,3300001,6950001,9000001,18000001,40000001},{0.05,0.1,0.2,0.23,0.33,0.4,0.45})-LOOKUP(J1324,{0,1950001,3300001,6950001,9000001,18000001,40000001},{0,97500,427500,636000,1536000,2796000,4796000}))*1.021,-2))</f>
        <v/>
      </c>
      <c r="N1324" s="21">
        <f>IF(K1324&lt;=0,0,ROUNDDOWN((K1324*LOOKUP(K1324,{0,1950001,3300001,6950001,9000001,18000001,40000001},{0.05,0.1,0.2,0.23,0.33,0.4,0.45})-LOOKUP(K1324,{0,1950001,3300001,6950001,9000001,18000001,40000001},{0,97500,427500,636000,1536000,2796000,4796000}))*1.021,-2))</f>
        <v/>
      </c>
      <c r="O1324" s="21">
        <f>IF(L1324&lt;=0,0,ROUNDDOWN((L1324*LOOKUP(L1324,{0,1950001,3300001,6950001,9000001,18000001,40000001},{0.05,0.1,0.2,0.23,0.33,0.4,0.45})-LOOKUP(L1324,{0,1950001,3300001,6950001,9000001,18000001,40000001},{0,97500,427500,636000,1536000,2796000,4796000}))*1.021,-2))</f>
        <v/>
      </c>
      <c r="P1324" s="21">
        <f>MAX(0,ROUNDDOWN(F1324-E1324-430000,-3))</f>
        <v/>
      </c>
      <c r="Q1324" s="21">
        <f>MAX(0,ROUNDDOWN(F1324-E1324-430000-H1324,-3))</f>
        <v/>
      </c>
      <c r="R1324" s="21">
        <f>IF(F1324&lt;=450000,0,MAX(0,P1324*0.06-MIN(50000,P1324)*0.03))</f>
        <v/>
      </c>
      <c r="S1324" s="21">
        <f>IF(F1324&lt;=450000,0,MAX(0,P1324*0.04-MIN(50000,P1324)*0.02))</f>
        <v/>
      </c>
      <c r="T1324" s="21">
        <f>IF(F1324&lt;=450000,0,MAX(0,Q1324*0.06-MIN(50000,Q1324)*0.03))</f>
        <v/>
      </c>
      <c r="U1324" s="21">
        <f>IF(F1324&lt;=450000,0,MAX(0,Q1324*0.04-MIN(50000,Q1324)*0.02))</f>
        <v/>
      </c>
      <c r="V1324" s="21">
        <f>50000+MAX(0,G1324-480000)</f>
        <v/>
      </c>
      <c r="W1324" s="21">
        <f>P1324-V1324</f>
        <v/>
      </c>
      <c r="X1324" s="21">
        <f>Q1324-V1324</f>
        <v/>
      </c>
      <c r="Y1324" s="22">
        <f>IF(W1324&lt;0,0.9,LOOKUP(W1324,{0,1950001,3300001,6950001,9000001,18000001,40000001},{0.84895,0.7979,0.6958,0.66517,0.56307,0.4916,0.44055}))</f>
        <v/>
      </c>
      <c r="Z1324" s="22">
        <f>IF(X1324&lt;0,0.9,LOOKUP(X1324,{0,1950001,3300001,6950001,9000001,18000001,40000001},{0.84895,0.7979,0.6958,0.66517,0.56307,0.4916,0.44055}))</f>
        <v/>
      </c>
      <c r="AA1324" s="22">
        <f>IF(W1324&lt;0,0,CHOOSE(MATCH(W1324,{0,1950001,3300001,6950001,9000001},1),5.105/84.895,10.21/79.79,20.42/69.58,23.483/66.517,33.693/56.307))</f>
        <v/>
      </c>
      <c r="AB1324" s="21">
        <f>IF(C1324&lt;=2000,0,(MIN(C1324,ROUNDDOWN(F1324*0.3,0))-2000)*0.1)</f>
        <v/>
      </c>
      <c r="AC1324" s="21">
        <f>IF(C1324&lt;=2000,0,MIN((C1324-2000)*Y1324,(R1324+S1324)*0.2))</f>
        <v/>
      </c>
      <c r="AD1324" s="21">
        <f>IF(C1324&lt;=2000,0,MIN((C1324-2000)*Z1324,(T1324+U1324)*0.2))</f>
        <v/>
      </c>
      <c r="AE1324" s="21">
        <f>AC1324*AA1324</f>
        <v/>
      </c>
      <c r="AF1324" s="21">
        <f>ROUNDDOWN(R1324,-2)+ROUNDDOWN(S1324,-2)</f>
        <v/>
      </c>
      <c r="AG1324" s="21">
        <f>ROUNDDOWN(MAX(0,R1324-(AB1324+AC1324+AE1324)*0.6),-2)+ROUNDDOWN(MAX(0,S1324-(AB1324+AC1324+AE1324)*0.4),-2)</f>
        <v/>
      </c>
      <c r="AH1324" s="21">
        <f>ROUNDDOWN(MAX(0,T1324-(AB1324+AD1324)*0.6),-2)+ROUNDDOWN(MAX(0,U1324-(AB1324+AD1324)*0.4),-2)</f>
        <v/>
      </c>
      <c r="AI1324" s="21">
        <f>ROUNDDOWN(T1324,-2)+ROUNDDOWN(U1324,-2)</f>
        <v/>
      </c>
      <c r="AJ1324" s="21">
        <f>M1324+AF1324</f>
        <v/>
      </c>
      <c r="AK1324" s="21">
        <f>M1324+AG1324</f>
        <v/>
      </c>
      <c r="AL1324" s="21">
        <f>N1324+AH1324</f>
        <v/>
      </c>
      <c r="AM1324" s="21">
        <f>O1324+AI1324</f>
        <v/>
      </c>
      <c r="AN1324" s="21">
        <f>N1324+AI1324</f>
        <v/>
      </c>
      <c r="AO1324" s="21">
        <f>ROUNDDOWN((R1324+S1324)*0.2/Y1324+2000,0)</f>
        <v/>
      </c>
      <c r="AP1324" s="21">
        <f>ROUNDDOWN((T1324+U1324)*0.2/Z1324+2000,0)</f>
        <v/>
      </c>
      <c r="AQ1324" s="21">
        <f>AL1324-AK1324</f>
        <v/>
      </c>
      <c r="AR1324" s="21">
        <f>AM1324-AK1324</f>
        <v/>
      </c>
      <c r="AS1324" s="21">
        <f>AM1324-AL1324</f>
        <v/>
      </c>
      <c r="AT1324" s="21">
        <f>AK1324+C1324-AJ1324</f>
        <v/>
      </c>
      <c r="AU1324" s="21">
        <f>AL1324+C1324-AM1324</f>
        <v/>
      </c>
      <c r="AV1324" s="21">
        <f>AN1324+C1324-AM1324</f>
        <v/>
      </c>
    </row>
    <row r="1325">
      <c r="A1325" t="inlineStr">
        <is>
          <t>医療費の境目</t>
        </is>
      </c>
      <c r="B1325" s="21">
        <f>'3_医療費の境目'!$B$3</f>
        <v/>
      </c>
      <c r="C1325" s="21">
        <f>IF('3_医療費の境目'!$B$4="",AO1325,'3_医療費の境目'!$B$4)</f>
        <v/>
      </c>
      <c r="D1325" s="21">
        <f>'3_医療費の境目'!D1325</f>
        <v/>
      </c>
      <c r="E1325" s="21">
        <f>ROUND(MIN(B1325/12,650000)*12*0.0915+MIN(B1325/12,1390000)*12*(0.0504+0)+B1325*0.005,0)</f>
        <v/>
      </c>
      <c r="F1325" s="21">
        <f>IF(B1325&lt;741000,0,IF(B1325&lt;2191000,B1325-740000,IF(B1325&lt;2193000,1451000,IF(B1325&lt;2196000,1453000,IF(B1325&lt;2200000,1456000,IF(B1325&lt;3600000,ROUND(ROUNDDOWN(B1325/4,-3)*2.8,0)-80000,IF(B1325&lt;6600000,ROUND(ROUNDDOWN(B1325/4,-3)*3.2,0)-440000,IF(B1325&lt;8500000,ROUNDDOWN(B1325*0.9,0)-1100000,B1325-1950000))))))))</f>
        <v/>
      </c>
      <c r="G1325" s="21">
        <f>IF(F1325&gt;23500000,NA(),IF(F1325&lt;=4890000,1040000,IF(F1325&lt;=6550000,670000,620000)))</f>
        <v/>
      </c>
      <c r="H1325" s="21">
        <f>IF(D1325&lt;=0,0,MAX(0,MIN(2000000,D1325-MIN(100000,ROUNDDOWN(F1325*0.05,0)))))</f>
        <v/>
      </c>
      <c r="I1325" s="21">
        <f>IF(C1325&lt;=2000,0,MIN(C1325,ROUNDDOWN(F1325*0.4,0))-2000)</f>
        <v/>
      </c>
      <c r="J1325" s="21">
        <f>MAX(0,ROUNDDOWN(F1325-E1325-G1325,-3))</f>
        <v/>
      </c>
      <c r="K1325" s="21">
        <f>MAX(0,ROUNDDOWN(F1325-E1325-G1325-H1325-I1325,-3))</f>
        <v/>
      </c>
      <c r="L1325" s="21">
        <f>MAX(0,ROUNDDOWN(F1325-E1325-G1325-H1325,-3))</f>
        <v/>
      </c>
      <c r="M1325" s="21">
        <f>IF(J1325&lt;=0,0,ROUNDDOWN((J1325*LOOKUP(J1325,{0,1950001,3300001,6950001,9000001,18000001,40000001},{0.05,0.1,0.2,0.23,0.33,0.4,0.45})-LOOKUP(J1325,{0,1950001,3300001,6950001,9000001,18000001,40000001},{0,97500,427500,636000,1536000,2796000,4796000}))*1.021,-2))</f>
        <v/>
      </c>
      <c r="N1325" s="21">
        <f>IF(K1325&lt;=0,0,ROUNDDOWN((K1325*LOOKUP(K1325,{0,1950001,3300001,6950001,9000001,18000001,40000001},{0.05,0.1,0.2,0.23,0.33,0.4,0.45})-LOOKUP(K1325,{0,1950001,3300001,6950001,9000001,18000001,40000001},{0,97500,427500,636000,1536000,2796000,4796000}))*1.021,-2))</f>
        <v/>
      </c>
      <c r="O1325" s="21">
        <f>IF(L1325&lt;=0,0,ROUNDDOWN((L1325*LOOKUP(L1325,{0,1950001,3300001,6950001,9000001,18000001,40000001},{0.05,0.1,0.2,0.23,0.33,0.4,0.45})-LOOKUP(L1325,{0,1950001,3300001,6950001,9000001,18000001,40000001},{0,97500,427500,636000,1536000,2796000,4796000}))*1.021,-2))</f>
        <v/>
      </c>
      <c r="P1325" s="21">
        <f>MAX(0,ROUNDDOWN(F1325-E1325-430000,-3))</f>
        <v/>
      </c>
      <c r="Q1325" s="21">
        <f>MAX(0,ROUNDDOWN(F1325-E1325-430000-H1325,-3))</f>
        <v/>
      </c>
      <c r="R1325" s="21">
        <f>IF(F1325&lt;=450000,0,MAX(0,P1325*0.06-MIN(50000,P1325)*0.03))</f>
        <v/>
      </c>
      <c r="S1325" s="21">
        <f>IF(F1325&lt;=450000,0,MAX(0,P1325*0.04-MIN(50000,P1325)*0.02))</f>
        <v/>
      </c>
      <c r="T1325" s="21">
        <f>IF(F1325&lt;=450000,0,MAX(0,Q1325*0.06-MIN(50000,Q1325)*0.03))</f>
        <v/>
      </c>
      <c r="U1325" s="21">
        <f>IF(F1325&lt;=450000,0,MAX(0,Q1325*0.04-MIN(50000,Q1325)*0.02))</f>
        <v/>
      </c>
      <c r="V1325" s="21">
        <f>50000+MAX(0,G1325-480000)</f>
        <v/>
      </c>
      <c r="W1325" s="21">
        <f>P1325-V1325</f>
        <v/>
      </c>
      <c r="X1325" s="21">
        <f>Q1325-V1325</f>
        <v/>
      </c>
      <c r="Y1325" s="22">
        <f>IF(W1325&lt;0,0.9,LOOKUP(W1325,{0,1950001,3300001,6950001,9000001,18000001,40000001},{0.84895,0.7979,0.6958,0.66517,0.56307,0.4916,0.44055}))</f>
        <v/>
      </c>
      <c r="Z1325" s="22">
        <f>IF(X1325&lt;0,0.9,LOOKUP(X1325,{0,1950001,3300001,6950001,9000001,18000001,40000001},{0.84895,0.7979,0.6958,0.66517,0.56307,0.4916,0.44055}))</f>
        <v/>
      </c>
      <c r="AA1325" s="22">
        <f>IF(W1325&lt;0,0,CHOOSE(MATCH(W1325,{0,1950001,3300001,6950001,9000001},1),5.105/84.895,10.21/79.79,20.42/69.58,23.483/66.517,33.693/56.307))</f>
        <v/>
      </c>
      <c r="AB1325" s="21">
        <f>IF(C1325&lt;=2000,0,(MIN(C1325,ROUNDDOWN(F1325*0.3,0))-2000)*0.1)</f>
        <v/>
      </c>
      <c r="AC1325" s="21">
        <f>IF(C1325&lt;=2000,0,MIN((C1325-2000)*Y1325,(R1325+S1325)*0.2))</f>
        <v/>
      </c>
      <c r="AD1325" s="21">
        <f>IF(C1325&lt;=2000,0,MIN((C1325-2000)*Z1325,(T1325+U1325)*0.2))</f>
        <v/>
      </c>
      <c r="AE1325" s="21">
        <f>AC1325*AA1325</f>
        <v/>
      </c>
      <c r="AF1325" s="21">
        <f>ROUNDDOWN(R1325,-2)+ROUNDDOWN(S1325,-2)</f>
        <v/>
      </c>
      <c r="AG1325" s="21">
        <f>ROUNDDOWN(MAX(0,R1325-(AB1325+AC1325+AE1325)*0.6),-2)+ROUNDDOWN(MAX(0,S1325-(AB1325+AC1325+AE1325)*0.4),-2)</f>
        <v/>
      </c>
      <c r="AH1325" s="21">
        <f>ROUNDDOWN(MAX(0,T1325-(AB1325+AD1325)*0.6),-2)+ROUNDDOWN(MAX(0,U1325-(AB1325+AD1325)*0.4),-2)</f>
        <v/>
      </c>
      <c r="AI1325" s="21">
        <f>ROUNDDOWN(T1325,-2)+ROUNDDOWN(U1325,-2)</f>
        <v/>
      </c>
      <c r="AJ1325" s="21">
        <f>M1325+AF1325</f>
        <v/>
      </c>
      <c r="AK1325" s="21">
        <f>M1325+AG1325</f>
        <v/>
      </c>
      <c r="AL1325" s="21">
        <f>N1325+AH1325</f>
        <v/>
      </c>
      <c r="AM1325" s="21">
        <f>O1325+AI1325</f>
        <v/>
      </c>
      <c r="AN1325" s="21">
        <f>N1325+AI1325</f>
        <v/>
      </c>
      <c r="AO1325" s="21">
        <f>ROUNDDOWN((R1325+S1325)*0.2/Y1325+2000,0)</f>
        <v/>
      </c>
      <c r="AP1325" s="21">
        <f>ROUNDDOWN((T1325+U1325)*0.2/Z1325+2000,0)</f>
        <v/>
      </c>
      <c r="AQ1325" s="21">
        <f>AL1325-AK1325</f>
        <v/>
      </c>
      <c r="AR1325" s="21">
        <f>AM1325-AK1325</f>
        <v/>
      </c>
      <c r="AS1325" s="21">
        <f>AM1325-AL1325</f>
        <v/>
      </c>
      <c r="AT1325" s="21">
        <f>AK1325+C1325-AJ1325</f>
        <v/>
      </c>
      <c r="AU1325" s="21">
        <f>AL1325+C1325-AM1325</f>
        <v/>
      </c>
      <c r="AV1325" s="21">
        <f>AN1325+C1325-AM1325</f>
        <v/>
      </c>
    </row>
    <row r="1326">
      <c r="A1326" t="inlineStr">
        <is>
          <t>医療費の境目</t>
        </is>
      </c>
      <c r="B1326" s="21">
        <f>'3_医療費の境目'!$B$3</f>
        <v/>
      </c>
      <c r="C1326" s="21">
        <f>IF('3_医療費の境目'!$B$4="",AO1326,'3_医療費の境目'!$B$4)</f>
        <v/>
      </c>
      <c r="D1326" s="21">
        <f>'3_医療費の境目'!D1326</f>
        <v/>
      </c>
      <c r="E1326" s="21">
        <f>ROUND(MIN(B1326/12,650000)*12*0.0915+MIN(B1326/12,1390000)*12*(0.0504+0)+B1326*0.005,0)</f>
        <v/>
      </c>
      <c r="F1326" s="21">
        <f>IF(B1326&lt;741000,0,IF(B1326&lt;2191000,B1326-740000,IF(B1326&lt;2193000,1451000,IF(B1326&lt;2196000,1453000,IF(B1326&lt;2200000,1456000,IF(B1326&lt;3600000,ROUND(ROUNDDOWN(B1326/4,-3)*2.8,0)-80000,IF(B1326&lt;6600000,ROUND(ROUNDDOWN(B1326/4,-3)*3.2,0)-440000,IF(B1326&lt;8500000,ROUNDDOWN(B1326*0.9,0)-1100000,B1326-1950000))))))))</f>
        <v/>
      </c>
      <c r="G1326" s="21">
        <f>IF(F1326&gt;23500000,NA(),IF(F1326&lt;=4890000,1040000,IF(F1326&lt;=6550000,670000,620000)))</f>
        <v/>
      </c>
      <c r="H1326" s="21">
        <f>IF(D1326&lt;=0,0,MAX(0,MIN(2000000,D1326-MIN(100000,ROUNDDOWN(F1326*0.05,0)))))</f>
        <v/>
      </c>
      <c r="I1326" s="21">
        <f>IF(C1326&lt;=2000,0,MIN(C1326,ROUNDDOWN(F1326*0.4,0))-2000)</f>
        <v/>
      </c>
      <c r="J1326" s="21">
        <f>MAX(0,ROUNDDOWN(F1326-E1326-G1326,-3))</f>
        <v/>
      </c>
      <c r="K1326" s="21">
        <f>MAX(0,ROUNDDOWN(F1326-E1326-G1326-H1326-I1326,-3))</f>
        <v/>
      </c>
      <c r="L1326" s="21">
        <f>MAX(0,ROUNDDOWN(F1326-E1326-G1326-H1326,-3))</f>
        <v/>
      </c>
      <c r="M1326" s="21">
        <f>IF(J1326&lt;=0,0,ROUNDDOWN((J1326*LOOKUP(J1326,{0,1950001,3300001,6950001,9000001,18000001,40000001},{0.05,0.1,0.2,0.23,0.33,0.4,0.45})-LOOKUP(J1326,{0,1950001,3300001,6950001,9000001,18000001,40000001},{0,97500,427500,636000,1536000,2796000,4796000}))*1.021,-2))</f>
        <v/>
      </c>
      <c r="N1326" s="21">
        <f>IF(K1326&lt;=0,0,ROUNDDOWN((K1326*LOOKUP(K1326,{0,1950001,3300001,6950001,9000001,18000001,40000001},{0.05,0.1,0.2,0.23,0.33,0.4,0.45})-LOOKUP(K1326,{0,1950001,3300001,6950001,9000001,18000001,40000001},{0,97500,427500,636000,1536000,2796000,4796000}))*1.021,-2))</f>
        <v/>
      </c>
      <c r="O1326" s="21">
        <f>IF(L1326&lt;=0,0,ROUNDDOWN((L1326*LOOKUP(L1326,{0,1950001,3300001,6950001,9000001,18000001,40000001},{0.05,0.1,0.2,0.23,0.33,0.4,0.45})-LOOKUP(L1326,{0,1950001,3300001,6950001,9000001,18000001,40000001},{0,97500,427500,636000,1536000,2796000,4796000}))*1.021,-2))</f>
        <v/>
      </c>
      <c r="P1326" s="21">
        <f>MAX(0,ROUNDDOWN(F1326-E1326-430000,-3))</f>
        <v/>
      </c>
      <c r="Q1326" s="21">
        <f>MAX(0,ROUNDDOWN(F1326-E1326-430000-H1326,-3))</f>
        <v/>
      </c>
      <c r="R1326" s="21">
        <f>IF(F1326&lt;=450000,0,MAX(0,P1326*0.06-MIN(50000,P1326)*0.03))</f>
        <v/>
      </c>
      <c r="S1326" s="21">
        <f>IF(F1326&lt;=450000,0,MAX(0,P1326*0.04-MIN(50000,P1326)*0.02))</f>
        <v/>
      </c>
      <c r="T1326" s="21">
        <f>IF(F1326&lt;=450000,0,MAX(0,Q1326*0.06-MIN(50000,Q1326)*0.03))</f>
        <v/>
      </c>
      <c r="U1326" s="21">
        <f>IF(F1326&lt;=450000,0,MAX(0,Q1326*0.04-MIN(50000,Q1326)*0.02))</f>
        <v/>
      </c>
      <c r="V1326" s="21">
        <f>50000+MAX(0,G1326-480000)</f>
        <v/>
      </c>
      <c r="W1326" s="21">
        <f>P1326-V1326</f>
        <v/>
      </c>
      <c r="X1326" s="21">
        <f>Q1326-V1326</f>
        <v/>
      </c>
      <c r="Y1326" s="22">
        <f>IF(W1326&lt;0,0.9,LOOKUP(W1326,{0,1950001,3300001,6950001,9000001,18000001,40000001},{0.84895,0.7979,0.6958,0.66517,0.56307,0.4916,0.44055}))</f>
        <v/>
      </c>
      <c r="Z1326" s="22">
        <f>IF(X1326&lt;0,0.9,LOOKUP(X1326,{0,1950001,3300001,6950001,9000001,18000001,40000001},{0.84895,0.7979,0.6958,0.66517,0.56307,0.4916,0.44055}))</f>
        <v/>
      </c>
      <c r="AA1326" s="22">
        <f>IF(W1326&lt;0,0,CHOOSE(MATCH(W1326,{0,1950001,3300001,6950001,9000001},1),5.105/84.895,10.21/79.79,20.42/69.58,23.483/66.517,33.693/56.307))</f>
        <v/>
      </c>
      <c r="AB1326" s="21">
        <f>IF(C1326&lt;=2000,0,(MIN(C1326,ROUNDDOWN(F1326*0.3,0))-2000)*0.1)</f>
        <v/>
      </c>
      <c r="AC1326" s="21">
        <f>IF(C1326&lt;=2000,0,MIN((C1326-2000)*Y1326,(R1326+S1326)*0.2))</f>
        <v/>
      </c>
      <c r="AD1326" s="21">
        <f>IF(C1326&lt;=2000,0,MIN((C1326-2000)*Z1326,(T1326+U1326)*0.2))</f>
        <v/>
      </c>
      <c r="AE1326" s="21">
        <f>AC1326*AA1326</f>
        <v/>
      </c>
      <c r="AF1326" s="21">
        <f>ROUNDDOWN(R1326,-2)+ROUNDDOWN(S1326,-2)</f>
        <v/>
      </c>
      <c r="AG1326" s="21">
        <f>ROUNDDOWN(MAX(0,R1326-(AB1326+AC1326+AE1326)*0.6),-2)+ROUNDDOWN(MAX(0,S1326-(AB1326+AC1326+AE1326)*0.4),-2)</f>
        <v/>
      </c>
      <c r="AH1326" s="21">
        <f>ROUNDDOWN(MAX(0,T1326-(AB1326+AD1326)*0.6),-2)+ROUNDDOWN(MAX(0,U1326-(AB1326+AD1326)*0.4),-2)</f>
        <v/>
      </c>
      <c r="AI1326" s="21">
        <f>ROUNDDOWN(T1326,-2)+ROUNDDOWN(U1326,-2)</f>
        <v/>
      </c>
      <c r="AJ1326" s="21">
        <f>M1326+AF1326</f>
        <v/>
      </c>
      <c r="AK1326" s="21">
        <f>M1326+AG1326</f>
        <v/>
      </c>
      <c r="AL1326" s="21">
        <f>N1326+AH1326</f>
        <v/>
      </c>
      <c r="AM1326" s="21">
        <f>O1326+AI1326</f>
        <v/>
      </c>
      <c r="AN1326" s="21">
        <f>N1326+AI1326</f>
        <v/>
      </c>
      <c r="AO1326" s="21">
        <f>ROUNDDOWN((R1326+S1326)*0.2/Y1326+2000,0)</f>
        <v/>
      </c>
      <c r="AP1326" s="21">
        <f>ROUNDDOWN((T1326+U1326)*0.2/Z1326+2000,0)</f>
        <v/>
      </c>
      <c r="AQ1326" s="21">
        <f>AL1326-AK1326</f>
        <v/>
      </c>
      <c r="AR1326" s="21">
        <f>AM1326-AK1326</f>
        <v/>
      </c>
      <c r="AS1326" s="21">
        <f>AM1326-AL1326</f>
        <v/>
      </c>
      <c r="AT1326" s="21">
        <f>AK1326+C1326-AJ1326</f>
        <v/>
      </c>
      <c r="AU1326" s="21">
        <f>AL1326+C1326-AM1326</f>
        <v/>
      </c>
      <c r="AV1326" s="21">
        <f>AN1326+C1326-AM1326</f>
        <v/>
      </c>
    </row>
    <row r="1327">
      <c r="A1327" t="inlineStr">
        <is>
          <t>医療費の境目</t>
        </is>
      </c>
      <c r="B1327" s="21">
        <f>'3_医療費の境目'!$B$3</f>
        <v/>
      </c>
      <c r="C1327" s="21">
        <f>IF('3_医療費の境目'!$B$4="",AO1327,'3_医療費の境目'!$B$4)</f>
        <v/>
      </c>
      <c r="D1327" s="21">
        <f>'3_医療費の境目'!D1327</f>
        <v/>
      </c>
      <c r="E1327" s="21">
        <f>ROUND(MIN(B1327/12,650000)*12*0.0915+MIN(B1327/12,1390000)*12*(0.0504+0)+B1327*0.005,0)</f>
        <v/>
      </c>
      <c r="F1327" s="21">
        <f>IF(B1327&lt;741000,0,IF(B1327&lt;2191000,B1327-740000,IF(B1327&lt;2193000,1451000,IF(B1327&lt;2196000,1453000,IF(B1327&lt;2200000,1456000,IF(B1327&lt;3600000,ROUND(ROUNDDOWN(B1327/4,-3)*2.8,0)-80000,IF(B1327&lt;6600000,ROUND(ROUNDDOWN(B1327/4,-3)*3.2,0)-440000,IF(B1327&lt;8500000,ROUNDDOWN(B1327*0.9,0)-1100000,B1327-1950000))))))))</f>
        <v/>
      </c>
      <c r="G1327" s="21">
        <f>IF(F1327&gt;23500000,NA(),IF(F1327&lt;=4890000,1040000,IF(F1327&lt;=6550000,670000,620000)))</f>
        <v/>
      </c>
      <c r="H1327" s="21">
        <f>IF(D1327&lt;=0,0,MAX(0,MIN(2000000,D1327-MIN(100000,ROUNDDOWN(F1327*0.05,0)))))</f>
        <v/>
      </c>
      <c r="I1327" s="21">
        <f>IF(C1327&lt;=2000,0,MIN(C1327,ROUNDDOWN(F1327*0.4,0))-2000)</f>
        <v/>
      </c>
      <c r="J1327" s="21">
        <f>MAX(0,ROUNDDOWN(F1327-E1327-G1327,-3))</f>
        <v/>
      </c>
      <c r="K1327" s="21">
        <f>MAX(0,ROUNDDOWN(F1327-E1327-G1327-H1327-I1327,-3))</f>
        <v/>
      </c>
      <c r="L1327" s="21">
        <f>MAX(0,ROUNDDOWN(F1327-E1327-G1327-H1327,-3))</f>
        <v/>
      </c>
      <c r="M1327" s="21">
        <f>IF(J1327&lt;=0,0,ROUNDDOWN((J1327*LOOKUP(J1327,{0,1950001,3300001,6950001,9000001,18000001,40000001},{0.05,0.1,0.2,0.23,0.33,0.4,0.45})-LOOKUP(J1327,{0,1950001,3300001,6950001,9000001,18000001,40000001},{0,97500,427500,636000,1536000,2796000,4796000}))*1.021,-2))</f>
        <v/>
      </c>
      <c r="N1327" s="21">
        <f>IF(K1327&lt;=0,0,ROUNDDOWN((K1327*LOOKUP(K1327,{0,1950001,3300001,6950001,9000001,18000001,40000001},{0.05,0.1,0.2,0.23,0.33,0.4,0.45})-LOOKUP(K1327,{0,1950001,3300001,6950001,9000001,18000001,40000001},{0,97500,427500,636000,1536000,2796000,4796000}))*1.021,-2))</f>
        <v/>
      </c>
      <c r="O1327" s="21">
        <f>IF(L1327&lt;=0,0,ROUNDDOWN((L1327*LOOKUP(L1327,{0,1950001,3300001,6950001,9000001,18000001,40000001},{0.05,0.1,0.2,0.23,0.33,0.4,0.45})-LOOKUP(L1327,{0,1950001,3300001,6950001,9000001,18000001,40000001},{0,97500,427500,636000,1536000,2796000,4796000}))*1.021,-2))</f>
        <v/>
      </c>
      <c r="P1327" s="21">
        <f>MAX(0,ROUNDDOWN(F1327-E1327-430000,-3))</f>
        <v/>
      </c>
      <c r="Q1327" s="21">
        <f>MAX(0,ROUNDDOWN(F1327-E1327-430000-H1327,-3))</f>
        <v/>
      </c>
      <c r="R1327" s="21">
        <f>IF(F1327&lt;=450000,0,MAX(0,P1327*0.06-MIN(50000,P1327)*0.03))</f>
        <v/>
      </c>
      <c r="S1327" s="21">
        <f>IF(F1327&lt;=450000,0,MAX(0,P1327*0.04-MIN(50000,P1327)*0.02))</f>
        <v/>
      </c>
      <c r="T1327" s="21">
        <f>IF(F1327&lt;=450000,0,MAX(0,Q1327*0.06-MIN(50000,Q1327)*0.03))</f>
        <v/>
      </c>
      <c r="U1327" s="21">
        <f>IF(F1327&lt;=450000,0,MAX(0,Q1327*0.04-MIN(50000,Q1327)*0.02))</f>
        <v/>
      </c>
      <c r="V1327" s="21">
        <f>50000+MAX(0,G1327-480000)</f>
        <v/>
      </c>
      <c r="W1327" s="21">
        <f>P1327-V1327</f>
        <v/>
      </c>
      <c r="X1327" s="21">
        <f>Q1327-V1327</f>
        <v/>
      </c>
      <c r="Y1327" s="22">
        <f>IF(W1327&lt;0,0.9,LOOKUP(W1327,{0,1950001,3300001,6950001,9000001,18000001,40000001},{0.84895,0.7979,0.6958,0.66517,0.56307,0.4916,0.44055}))</f>
        <v/>
      </c>
      <c r="Z1327" s="22">
        <f>IF(X1327&lt;0,0.9,LOOKUP(X1327,{0,1950001,3300001,6950001,9000001,18000001,40000001},{0.84895,0.7979,0.6958,0.66517,0.56307,0.4916,0.44055}))</f>
        <v/>
      </c>
      <c r="AA1327" s="22">
        <f>IF(W1327&lt;0,0,CHOOSE(MATCH(W1327,{0,1950001,3300001,6950001,9000001},1),5.105/84.895,10.21/79.79,20.42/69.58,23.483/66.517,33.693/56.307))</f>
        <v/>
      </c>
      <c r="AB1327" s="21">
        <f>IF(C1327&lt;=2000,0,(MIN(C1327,ROUNDDOWN(F1327*0.3,0))-2000)*0.1)</f>
        <v/>
      </c>
      <c r="AC1327" s="21">
        <f>IF(C1327&lt;=2000,0,MIN((C1327-2000)*Y1327,(R1327+S1327)*0.2))</f>
        <v/>
      </c>
      <c r="AD1327" s="21">
        <f>IF(C1327&lt;=2000,0,MIN((C1327-2000)*Z1327,(T1327+U1327)*0.2))</f>
        <v/>
      </c>
      <c r="AE1327" s="21">
        <f>AC1327*AA1327</f>
        <v/>
      </c>
      <c r="AF1327" s="21">
        <f>ROUNDDOWN(R1327,-2)+ROUNDDOWN(S1327,-2)</f>
        <v/>
      </c>
      <c r="AG1327" s="21">
        <f>ROUNDDOWN(MAX(0,R1327-(AB1327+AC1327+AE1327)*0.6),-2)+ROUNDDOWN(MAX(0,S1327-(AB1327+AC1327+AE1327)*0.4),-2)</f>
        <v/>
      </c>
      <c r="AH1327" s="21">
        <f>ROUNDDOWN(MAX(0,T1327-(AB1327+AD1327)*0.6),-2)+ROUNDDOWN(MAX(0,U1327-(AB1327+AD1327)*0.4),-2)</f>
        <v/>
      </c>
      <c r="AI1327" s="21">
        <f>ROUNDDOWN(T1327,-2)+ROUNDDOWN(U1327,-2)</f>
        <v/>
      </c>
      <c r="AJ1327" s="21">
        <f>M1327+AF1327</f>
        <v/>
      </c>
      <c r="AK1327" s="21">
        <f>M1327+AG1327</f>
        <v/>
      </c>
      <c r="AL1327" s="21">
        <f>N1327+AH1327</f>
        <v/>
      </c>
      <c r="AM1327" s="21">
        <f>O1327+AI1327</f>
        <v/>
      </c>
      <c r="AN1327" s="21">
        <f>N1327+AI1327</f>
        <v/>
      </c>
      <c r="AO1327" s="21">
        <f>ROUNDDOWN((R1327+S1327)*0.2/Y1327+2000,0)</f>
        <v/>
      </c>
      <c r="AP1327" s="21">
        <f>ROUNDDOWN((T1327+U1327)*0.2/Z1327+2000,0)</f>
        <v/>
      </c>
      <c r="AQ1327" s="21">
        <f>AL1327-AK1327</f>
        <v/>
      </c>
      <c r="AR1327" s="21">
        <f>AM1327-AK1327</f>
        <v/>
      </c>
      <c r="AS1327" s="21">
        <f>AM1327-AL1327</f>
        <v/>
      </c>
      <c r="AT1327" s="21">
        <f>AK1327+C1327-AJ1327</f>
        <v/>
      </c>
      <c r="AU1327" s="21">
        <f>AL1327+C1327-AM1327</f>
        <v/>
      </c>
      <c r="AV1327" s="21">
        <f>AN1327+C1327-AM1327</f>
        <v/>
      </c>
    </row>
    <row r="1328">
      <c r="A1328" t="inlineStr">
        <is>
          <t>医療費の境目</t>
        </is>
      </c>
      <c r="B1328" s="21">
        <f>'3_医療費の境目'!$B$3</f>
        <v/>
      </c>
      <c r="C1328" s="21">
        <f>IF('3_医療費の境目'!$B$4="",AO1328,'3_医療費の境目'!$B$4)</f>
        <v/>
      </c>
      <c r="D1328" s="21">
        <f>'3_医療費の境目'!D1328</f>
        <v/>
      </c>
      <c r="E1328" s="21">
        <f>ROUND(MIN(B1328/12,650000)*12*0.0915+MIN(B1328/12,1390000)*12*(0.0504+0)+B1328*0.005,0)</f>
        <v/>
      </c>
      <c r="F1328" s="21">
        <f>IF(B1328&lt;741000,0,IF(B1328&lt;2191000,B1328-740000,IF(B1328&lt;2193000,1451000,IF(B1328&lt;2196000,1453000,IF(B1328&lt;2200000,1456000,IF(B1328&lt;3600000,ROUND(ROUNDDOWN(B1328/4,-3)*2.8,0)-80000,IF(B1328&lt;6600000,ROUND(ROUNDDOWN(B1328/4,-3)*3.2,0)-440000,IF(B1328&lt;8500000,ROUNDDOWN(B1328*0.9,0)-1100000,B1328-1950000))))))))</f>
        <v/>
      </c>
      <c r="G1328" s="21">
        <f>IF(F1328&gt;23500000,NA(),IF(F1328&lt;=4890000,1040000,IF(F1328&lt;=6550000,670000,620000)))</f>
        <v/>
      </c>
      <c r="H1328" s="21">
        <f>IF(D1328&lt;=0,0,MAX(0,MIN(2000000,D1328-MIN(100000,ROUNDDOWN(F1328*0.05,0)))))</f>
        <v/>
      </c>
      <c r="I1328" s="21">
        <f>IF(C1328&lt;=2000,0,MIN(C1328,ROUNDDOWN(F1328*0.4,0))-2000)</f>
        <v/>
      </c>
      <c r="J1328" s="21">
        <f>MAX(0,ROUNDDOWN(F1328-E1328-G1328,-3))</f>
        <v/>
      </c>
      <c r="K1328" s="21">
        <f>MAX(0,ROUNDDOWN(F1328-E1328-G1328-H1328-I1328,-3))</f>
        <v/>
      </c>
      <c r="L1328" s="21">
        <f>MAX(0,ROUNDDOWN(F1328-E1328-G1328-H1328,-3))</f>
        <v/>
      </c>
      <c r="M1328" s="21">
        <f>IF(J1328&lt;=0,0,ROUNDDOWN((J1328*LOOKUP(J1328,{0,1950001,3300001,6950001,9000001,18000001,40000001},{0.05,0.1,0.2,0.23,0.33,0.4,0.45})-LOOKUP(J1328,{0,1950001,3300001,6950001,9000001,18000001,40000001},{0,97500,427500,636000,1536000,2796000,4796000}))*1.021,-2))</f>
        <v/>
      </c>
      <c r="N1328" s="21">
        <f>IF(K1328&lt;=0,0,ROUNDDOWN((K1328*LOOKUP(K1328,{0,1950001,3300001,6950001,9000001,18000001,40000001},{0.05,0.1,0.2,0.23,0.33,0.4,0.45})-LOOKUP(K1328,{0,1950001,3300001,6950001,9000001,18000001,40000001},{0,97500,427500,636000,1536000,2796000,4796000}))*1.021,-2))</f>
        <v/>
      </c>
      <c r="O1328" s="21">
        <f>IF(L1328&lt;=0,0,ROUNDDOWN((L1328*LOOKUP(L1328,{0,1950001,3300001,6950001,9000001,18000001,40000001},{0.05,0.1,0.2,0.23,0.33,0.4,0.45})-LOOKUP(L1328,{0,1950001,3300001,6950001,9000001,18000001,40000001},{0,97500,427500,636000,1536000,2796000,4796000}))*1.021,-2))</f>
        <v/>
      </c>
      <c r="P1328" s="21">
        <f>MAX(0,ROUNDDOWN(F1328-E1328-430000,-3))</f>
        <v/>
      </c>
      <c r="Q1328" s="21">
        <f>MAX(0,ROUNDDOWN(F1328-E1328-430000-H1328,-3))</f>
        <v/>
      </c>
      <c r="R1328" s="21">
        <f>IF(F1328&lt;=450000,0,MAX(0,P1328*0.06-MIN(50000,P1328)*0.03))</f>
        <v/>
      </c>
      <c r="S1328" s="21">
        <f>IF(F1328&lt;=450000,0,MAX(0,P1328*0.04-MIN(50000,P1328)*0.02))</f>
        <v/>
      </c>
      <c r="T1328" s="21">
        <f>IF(F1328&lt;=450000,0,MAX(0,Q1328*0.06-MIN(50000,Q1328)*0.03))</f>
        <v/>
      </c>
      <c r="U1328" s="21">
        <f>IF(F1328&lt;=450000,0,MAX(0,Q1328*0.04-MIN(50000,Q1328)*0.02))</f>
        <v/>
      </c>
      <c r="V1328" s="21">
        <f>50000+MAX(0,G1328-480000)</f>
        <v/>
      </c>
      <c r="W1328" s="21">
        <f>P1328-V1328</f>
        <v/>
      </c>
      <c r="X1328" s="21">
        <f>Q1328-V1328</f>
        <v/>
      </c>
      <c r="Y1328" s="22">
        <f>IF(W1328&lt;0,0.9,LOOKUP(W1328,{0,1950001,3300001,6950001,9000001,18000001,40000001},{0.84895,0.7979,0.6958,0.66517,0.56307,0.4916,0.44055}))</f>
        <v/>
      </c>
      <c r="Z1328" s="22">
        <f>IF(X1328&lt;0,0.9,LOOKUP(X1328,{0,1950001,3300001,6950001,9000001,18000001,40000001},{0.84895,0.7979,0.6958,0.66517,0.56307,0.4916,0.44055}))</f>
        <v/>
      </c>
      <c r="AA1328" s="22">
        <f>IF(W1328&lt;0,0,CHOOSE(MATCH(W1328,{0,1950001,3300001,6950001,9000001},1),5.105/84.895,10.21/79.79,20.42/69.58,23.483/66.517,33.693/56.307))</f>
        <v/>
      </c>
      <c r="AB1328" s="21">
        <f>IF(C1328&lt;=2000,0,(MIN(C1328,ROUNDDOWN(F1328*0.3,0))-2000)*0.1)</f>
        <v/>
      </c>
      <c r="AC1328" s="21">
        <f>IF(C1328&lt;=2000,0,MIN((C1328-2000)*Y1328,(R1328+S1328)*0.2))</f>
        <v/>
      </c>
      <c r="AD1328" s="21">
        <f>IF(C1328&lt;=2000,0,MIN((C1328-2000)*Z1328,(T1328+U1328)*0.2))</f>
        <v/>
      </c>
      <c r="AE1328" s="21">
        <f>AC1328*AA1328</f>
        <v/>
      </c>
      <c r="AF1328" s="21">
        <f>ROUNDDOWN(R1328,-2)+ROUNDDOWN(S1328,-2)</f>
        <v/>
      </c>
      <c r="AG1328" s="21">
        <f>ROUNDDOWN(MAX(0,R1328-(AB1328+AC1328+AE1328)*0.6),-2)+ROUNDDOWN(MAX(0,S1328-(AB1328+AC1328+AE1328)*0.4),-2)</f>
        <v/>
      </c>
      <c r="AH1328" s="21">
        <f>ROUNDDOWN(MAX(0,T1328-(AB1328+AD1328)*0.6),-2)+ROUNDDOWN(MAX(0,U1328-(AB1328+AD1328)*0.4),-2)</f>
        <v/>
      </c>
      <c r="AI1328" s="21">
        <f>ROUNDDOWN(T1328,-2)+ROUNDDOWN(U1328,-2)</f>
        <v/>
      </c>
      <c r="AJ1328" s="21">
        <f>M1328+AF1328</f>
        <v/>
      </c>
      <c r="AK1328" s="21">
        <f>M1328+AG1328</f>
        <v/>
      </c>
      <c r="AL1328" s="21">
        <f>N1328+AH1328</f>
        <v/>
      </c>
      <c r="AM1328" s="21">
        <f>O1328+AI1328</f>
        <v/>
      </c>
      <c r="AN1328" s="21">
        <f>N1328+AI1328</f>
        <v/>
      </c>
      <c r="AO1328" s="21">
        <f>ROUNDDOWN((R1328+S1328)*0.2/Y1328+2000,0)</f>
        <v/>
      </c>
      <c r="AP1328" s="21">
        <f>ROUNDDOWN((T1328+U1328)*0.2/Z1328+2000,0)</f>
        <v/>
      </c>
      <c r="AQ1328" s="21">
        <f>AL1328-AK1328</f>
        <v/>
      </c>
      <c r="AR1328" s="21">
        <f>AM1328-AK1328</f>
        <v/>
      </c>
      <c r="AS1328" s="21">
        <f>AM1328-AL1328</f>
        <v/>
      </c>
      <c r="AT1328" s="21">
        <f>AK1328+C1328-AJ1328</f>
        <v/>
      </c>
      <c r="AU1328" s="21">
        <f>AL1328+C1328-AM1328</f>
        <v/>
      </c>
      <c r="AV1328" s="21">
        <f>AN1328+C1328-AM1328</f>
        <v/>
      </c>
    </row>
    <row r="1329">
      <c r="A1329" t="inlineStr">
        <is>
          <t>医療費の境目</t>
        </is>
      </c>
      <c r="B1329" s="21">
        <f>'3_医療費の境目'!$B$3</f>
        <v/>
      </c>
      <c r="C1329" s="21">
        <f>IF('3_医療費の境目'!$B$4="",AO1329,'3_医療費の境目'!$B$4)</f>
        <v/>
      </c>
      <c r="D1329" s="21">
        <f>'3_医療費の境目'!D1329</f>
        <v/>
      </c>
      <c r="E1329" s="21">
        <f>ROUND(MIN(B1329/12,650000)*12*0.0915+MIN(B1329/12,1390000)*12*(0.0504+0)+B1329*0.005,0)</f>
        <v/>
      </c>
      <c r="F1329" s="21">
        <f>IF(B1329&lt;741000,0,IF(B1329&lt;2191000,B1329-740000,IF(B1329&lt;2193000,1451000,IF(B1329&lt;2196000,1453000,IF(B1329&lt;2200000,1456000,IF(B1329&lt;3600000,ROUND(ROUNDDOWN(B1329/4,-3)*2.8,0)-80000,IF(B1329&lt;6600000,ROUND(ROUNDDOWN(B1329/4,-3)*3.2,0)-440000,IF(B1329&lt;8500000,ROUNDDOWN(B1329*0.9,0)-1100000,B1329-1950000))))))))</f>
        <v/>
      </c>
      <c r="G1329" s="21">
        <f>IF(F1329&gt;23500000,NA(),IF(F1329&lt;=4890000,1040000,IF(F1329&lt;=6550000,670000,620000)))</f>
        <v/>
      </c>
      <c r="H1329" s="21">
        <f>IF(D1329&lt;=0,0,MAX(0,MIN(2000000,D1329-MIN(100000,ROUNDDOWN(F1329*0.05,0)))))</f>
        <v/>
      </c>
      <c r="I1329" s="21">
        <f>IF(C1329&lt;=2000,0,MIN(C1329,ROUNDDOWN(F1329*0.4,0))-2000)</f>
        <v/>
      </c>
      <c r="J1329" s="21">
        <f>MAX(0,ROUNDDOWN(F1329-E1329-G1329,-3))</f>
        <v/>
      </c>
      <c r="K1329" s="21">
        <f>MAX(0,ROUNDDOWN(F1329-E1329-G1329-H1329-I1329,-3))</f>
        <v/>
      </c>
      <c r="L1329" s="21">
        <f>MAX(0,ROUNDDOWN(F1329-E1329-G1329-H1329,-3))</f>
        <v/>
      </c>
      <c r="M1329" s="21">
        <f>IF(J1329&lt;=0,0,ROUNDDOWN((J1329*LOOKUP(J1329,{0,1950001,3300001,6950001,9000001,18000001,40000001},{0.05,0.1,0.2,0.23,0.33,0.4,0.45})-LOOKUP(J1329,{0,1950001,3300001,6950001,9000001,18000001,40000001},{0,97500,427500,636000,1536000,2796000,4796000}))*1.021,-2))</f>
        <v/>
      </c>
      <c r="N1329" s="21">
        <f>IF(K1329&lt;=0,0,ROUNDDOWN((K1329*LOOKUP(K1329,{0,1950001,3300001,6950001,9000001,18000001,40000001},{0.05,0.1,0.2,0.23,0.33,0.4,0.45})-LOOKUP(K1329,{0,1950001,3300001,6950001,9000001,18000001,40000001},{0,97500,427500,636000,1536000,2796000,4796000}))*1.021,-2))</f>
        <v/>
      </c>
      <c r="O1329" s="21">
        <f>IF(L1329&lt;=0,0,ROUNDDOWN((L1329*LOOKUP(L1329,{0,1950001,3300001,6950001,9000001,18000001,40000001},{0.05,0.1,0.2,0.23,0.33,0.4,0.45})-LOOKUP(L1329,{0,1950001,3300001,6950001,9000001,18000001,40000001},{0,97500,427500,636000,1536000,2796000,4796000}))*1.021,-2))</f>
        <v/>
      </c>
      <c r="P1329" s="21">
        <f>MAX(0,ROUNDDOWN(F1329-E1329-430000,-3))</f>
        <v/>
      </c>
      <c r="Q1329" s="21">
        <f>MAX(0,ROUNDDOWN(F1329-E1329-430000-H1329,-3))</f>
        <v/>
      </c>
      <c r="R1329" s="21">
        <f>IF(F1329&lt;=450000,0,MAX(0,P1329*0.06-MIN(50000,P1329)*0.03))</f>
        <v/>
      </c>
      <c r="S1329" s="21">
        <f>IF(F1329&lt;=450000,0,MAX(0,P1329*0.04-MIN(50000,P1329)*0.02))</f>
        <v/>
      </c>
      <c r="T1329" s="21">
        <f>IF(F1329&lt;=450000,0,MAX(0,Q1329*0.06-MIN(50000,Q1329)*0.03))</f>
        <v/>
      </c>
      <c r="U1329" s="21">
        <f>IF(F1329&lt;=450000,0,MAX(0,Q1329*0.04-MIN(50000,Q1329)*0.02))</f>
        <v/>
      </c>
      <c r="V1329" s="21">
        <f>50000+MAX(0,G1329-480000)</f>
        <v/>
      </c>
      <c r="W1329" s="21">
        <f>P1329-V1329</f>
        <v/>
      </c>
      <c r="X1329" s="21">
        <f>Q1329-V1329</f>
        <v/>
      </c>
      <c r="Y1329" s="22">
        <f>IF(W1329&lt;0,0.9,LOOKUP(W1329,{0,1950001,3300001,6950001,9000001,18000001,40000001},{0.84895,0.7979,0.6958,0.66517,0.56307,0.4916,0.44055}))</f>
        <v/>
      </c>
      <c r="Z1329" s="22">
        <f>IF(X1329&lt;0,0.9,LOOKUP(X1329,{0,1950001,3300001,6950001,9000001,18000001,40000001},{0.84895,0.7979,0.6958,0.66517,0.56307,0.4916,0.44055}))</f>
        <v/>
      </c>
      <c r="AA1329" s="22">
        <f>IF(W1329&lt;0,0,CHOOSE(MATCH(W1329,{0,1950001,3300001,6950001,9000001},1),5.105/84.895,10.21/79.79,20.42/69.58,23.483/66.517,33.693/56.307))</f>
        <v/>
      </c>
      <c r="AB1329" s="21">
        <f>IF(C1329&lt;=2000,0,(MIN(C1329,ROUNDDOWN(F1329*0.3,0))-2000)*0.1)</f>
        <v/>
      </c>
      <c r="AC1329" s="21">
        <f>IF(C1329&lt;=2000,0,MIN((C1329-2000)*Y1329,(R1329+S1329)*0.2))</f>
        <v/>
      </c>
      <c r="AD1329" s="21">
        <f>IF(C1329&lt;=2000,0,MIN((C1329-2000)*Z1329,(T1329+U1329)*0.2))</f>
        <v/>
      </c>
      <c r="AE1329" s="21">
        <f>AC1329*AA1329</f>
        <v/>
      </c>
      <c r="AF1329" s="21">
        <f>ROUNDDOWN(R1329,-2)+ROUNDDOWN(S1329,-2)</f>
        <v/>
      </c>
      <c r="AG1329" s="21">
        <f>ROUNDDOWN(MAX(0,R1329-(AB1329+AC1329+AE1329)*0.6),-2)+ROUNDDOWN(MAX(0,S1329-(AB1329+AC1329+AE1329)*0.4),-2)</f>
        <v/>
      </c>
      <c r="AH1329" s="21">
        <f>ROUNDDOWN(MAX(0,T1329-(AB1329+AD1329)*0.6),-2)+ROUNDDOWN(MAX(0,U1329-(AB1329+AD1329)*0.4),-2)</f>
        <v/>
      </c>
      <c r="AI1329" s="21">
        <f>ROUNDDOWN(T1329,-2)+ROUNDDOWN(U1329,-2)</f>
        <v/>
      </c>
      <c r="AJ1329" s="21">
        <f>M1329+AF1329</f>
        <v/>
      </c>
      <c r="AK1329" s="21">
        <f>M1329+AG1329</f>
        <v/>
      </c>
      <c r="AL1329" s="21">
        <f>N1329+AH1329</f>
        <v/>
      </c>
      <c r="AM1329" s="21">
        <f>O1329+AI1329</f>
        <v/>
      </c>
      <c r="AN1329" s="21">
        <f>N1329+AI1329</f>
        <v/>
      </c>
      <c r="AO1329" s="21">
        <f>ROUNDDOWN((R1329+S1329)*0.2/Y1329+2000,0)</f>
        <v/>
      </c>
      <c r="AP1329" s="21">
        <f>ROUNDDOWN((T1329+U1329)*0.2/Z1329+2000,0)</f>
        <v/>
      </c>
      <c r="AQ1329" s="21">
        <f>AL1329-AK1329</f>
        <v/>
      </c>
      <c r="AR1329" s="21">
        <f>AM1329-AK1329</f>
        <v/>
      </c>
      <c r="AS1329" s="21">
        <f>AM1329-AL1329</f>
        <v/>
      </c>
      <c r="AT1329" s="21">
        <f>AK1329+C1329-AJ1329</f>
        <v/>
      </c>
      <c r="AU1329" s="21">
        <f>AL1329+C1329-AM1329</f>
        <v/>
      </c>
      <c r="AV1329" s="21">
        <f>AN1329+C1329-AM1329</f>
        <v/>
      </c>
    </row>
    <row r="1330">
      <c r="A1330" t="inlineStr">
        <is>
          <t>医療費の境目</t>
        </is>
      </c>
      <c r="B1330" s="21">
        <f>'3_医療費の境目'!$B$3</f>
        <v/>
      </c>
      <c r="C1330" s="21">
        <f>IF('3_医療費の境目'!$B$4="",AO1330,'3_医療費の境目'!$B$4)</f>
        <v/>
      </c>
      <c r="D1330" s="21">
        <f>'3_医療費の境目'!D1330</f>
        <v/>
      </c>
      <c r="E1330" s="21">
        <f>ROUND(MIN(B1330/12,650000)*12*0.0915+MIN(B1330/12,1390000)*12*(0.0504+0)+B1330*0.005,0)</f>
        <v/>
      </c>
      <c r="F1330" s="21">
        <f>IF(B1330&lt;741000,0,IF(B1330&lt;2191000,B1330-740000,IF(B1330&lt;2193000,1451000,IF(B1330&lt;2196000,1453000,IF(B1330&lt;2200000,1456000,IF(B1330&lt;3600000,ROUND(ROUNDDOWN(B1330/4,-3)*2.8,0)-80000,IF(B1330&lt;6600000,ROUND(ROUNDDOWN(B1330/4,-3)*3.2,0)-440000,IF(B1330&lt;8500000,ROUNDDOWN(B1330*0.9,0)-1100000,B1330-1950000))))))))</f>
        <v/>
      </c>
      <c r="G1330" s="21">
        <f>IF(F1330&gt;23500000,NA(),IF(F1330&lt;=4890000,1040000,IF(F1330&lt;=6550000,670000,620000)))</f>
        <v/>
      </c>
      <c r="H1330" s="21">
        <f>IF(D1330&lt;=0,0,MAX(0,MIN(2000000,D1330-MIN(100000,ROUNDDOWN(F1330*0.05,0)))))</f>
        <v/>
      </c>
      <c r="I1330" s="21">
        <f>IF(C1330&lt;=2000,0,MIN(C1330,ROUNDDOWN(F1330*0.4,0))-2000)</f>
        <v/>
      </c>
      <c r="J1330" s="21">
        <f>MAX(0,ROUNDDOWN(F1330-E1330-G1330,-3))</f>
        <v/>
      </c>
      <c r="K1330" s="21">
        <f>MAX(0,ROUNDDOWN(F1330-E1330-G1330-H1330-I1330,-3))</f>
        <v/>
      </c>
      <c r="L1330" s="21">
        <f>MAX(0,ROUNDDOWN(F1330-E1330-G1330-H1330,-3))</f>
        <v/>
      </c>
      <c r="M1330" s="21">
        <f>IF(J1330&lt;=0,0,ROUNDDOWN((J1330*LOOKUP(J1330,{0,1950001,3300001,6950001,9000001,18000001,40000001},{0.05,0.1,0.2,0.23,0.33,0.4,0.45})-LOOKUP(J1330,{0,1950001,3300001,6950001,9000001,18000001,40000001},{0,97500,427500,636000,1536000,2796000,4796000}))*1.021,-2))</f>
        <v/>
      </c>
      <c r="N1330" s="21">
        <f>IF(K1330&lt;=0,0,ROUNDDOWN((K1330*LOOKUP(K1330,{0,1950001,3300001,6950001,9000001,18000001,40000001},{0.05,0.1,0.2,0.23,0.33,0.4,0.45})-LOOKUP(K1330,{0,1950001,3300001,6950001,9000001,18000001,40000001},{0,97500,427500,636000,1536000,2796000,4796000}))*1.021,-2))</f>
        <v/>
      </c>
      <c r="O1330" s="21">
        <f>IF(L1330&lt;=0,0,ROUNDDOWN((L1330*LOOKUP(L1330,{0,1950001,3300001,6950001,9000001,18000001,40000001},{0.05,0.1,0.2,0.23,0.33,0.4,0.45})-LOOKUP(L1330,{0,1950001,3300001,6950001,9000001,18000001,40000001},{0,97500,427500,636000,1536000,2796000,4796000}))*1.021,-2))</f>
        <v/>
      </c>
      <c r="P1330" s="21">
        <f>MAX(0,ROUNDDOWN(F1330-E1330-430000,-3))</f>
        <v/>
      </c>
      <c r="Q1330" s="21">
        <f>MAX(0,ROUNDDOWN(F1330-E1330-430000-H1330,-3))</f>
        <v/>
      </c>
      <c r="R1330" s="21">
        <f>IF(F1330&lt;=450000,0,MAX(0,P1330*0.06-MIN(50000,P1330)*0.03))</f>
        <v/>
      </c>
      <c r="S1330" s="21">
        <f>IF(F1330&lt;=450000,0,MAX(0,P1330*0.04-MIN(50000,P1330)*0.02))</f>
        <v/>
      </c>
      <c r="T1330" s="21">
        <f>IF(F1330&lt;=450000,0,MAX(0,Q1330*0.06-MIN(50000,Q1330)*0.03))</f>
        <v/>
      </c>
      <c r="U1330" s="21">
        <f>IF(F1330&lt;=450000,0,MAX(0,Q1330*0.04-MIN(50000,Q1330)*0.02))</f>
        <v/>
      </c>
      <c r="V1330" s="21">
        <f>50000+MAX(0,G1330-480000)</f>
        <v/>
      </c>
      <c r="W1330" s="21">
        <f>P1330-V1330</f>
        <v/>
      </c>
      <c r="X1330" s="21">
        <f>Q1330-V1330</f>
        <v/>
      </c>
      <c r="Y1330" s="22">
        <f>IF(W1330&lt;0,0.9,LOOKUP(W1330,{0,1950001,3300001,6950001,9000001,18000001,40000001},{0.84895,0.7979,0.6958,0.66517,0.56307,0.4916,0.44055}))</f>
        <v/>
      </c>
      <c r="Z1330" s="22">
        <f>IF(X1330&lt;0,0.9,LOOKUP(X1330,{0,1950001,3300001,6950001,9000001,18000001,40000001},{0.84895,0.7979,0.6958,0.66517,0.56307,0.4916,0.44055}))</f>
        <v/>
      </c>
      <c r="AA1330" s="22">
        <f>IF(W1330&lt;0,0,CHOOSE(MATCH(W1330,{0,1950001,3300001,6950001,9000001},1),5.105/84.895,10.21/79.79,20.42/69.58,23.483/66.517,33.693/56.307))</f>
        <v/>
      </c>
      <c r="AB1330" s="21">
        <f>IF(C1330&lt;=2000,0,(MIN(C1330,ROUNDDOWN(F1330*0.3,0))-2000)*0.1)</f>
        <v/>
      </c>
      <c r="AC1330" s="21">
        <f>IF(C1330&lt;=2000,0,MIN((C1330-2000)*Y1330,(R1330+S1330)*0.2))</f>
        <v/>
      </c>
      <c r="AD1330" s="21">
        <f>IF(C1330&lt;=2000,0,MIN((C1330-2000)*Z1330,(T1330+U1330)*0.2))</f>
        <v/>
      </c>
      <c r="AE1330" s="21">
        <f>AC1330*AA1330</f>
        <v/>
      </c>
      <c r="AF1330" s="21">
        <f>ROUNDDOWN(R1330,-2)+ROUNDDOWN(S1330,-2)</f>
        <v/>
      </c>
      <c r="AG1330" s="21">
        <f>ROUNDDOWN(MAX(0,R1330-(AB1330+AC1330+AE1330)*0.6),-2)+ROUNDDOWN(MAX(0,S1330-(AB1330+AC1330+AE1330)*0.4),-2)</f>
        <v/>
      </c>
      <c r="AH1330" s="21">
        <f>ROUNDDOWN(MAX(0,T1330-(AB1330+AD1330)*0.6),-2)+ROUNDDOWN(MAX(0,U1330-(AB1330+AD1330)*0.4),-2)</f>
        <v/>
      </c>
      <c r="AI1330" s="21">
        <f>ROUNDDOWN(T1330,-2)+ROUNDDOWN(U1330,-2)</f>
        <v/>
      </c>
      <c r="AJ1330" s="21">
        <f>M1330+AF1330</f>
        <v/>
      </c>
      <c r="AK1330" s="21">
        <f>M1330+AG1330</f>
        <v/>
      </c>
      <c r="AL1330" s="21">
        <f>N1330+AH1330</f>
        <v/>
      </c>
      <c r="AM1330" s="21">
        <f>O1330+AI1330</f>
        <v/>
      </c>
      <c r="AN1330" s="21">
        <f>N1330+AI1330</f>
        <v/>
      </c>
      <c r="AO1330" s="21">
        <f>ROUNDDOWN((R1330+S1330)*0.2/Y1330+2000,0)</f>
        <v/>
      </c>
      <c r="AP1330" s="21">
        <f>ROUNDDOWN((T1330+U1330)*0.2/Z1330+2000,0)</f>
        <v/>
      </c>
      <c r="AQ1330" s="21">
        <f>AL1330-AK1330</f>
        <v/>
      </c>
      <c r="AR1330" s="21">
        <f>AM1330-AK1330</f>
        <v/>
      </c>
      <c r="AS1330" s="21">
        <f>AM1330-AL1330</f>
        <v/>
      </c>
      <c r="AT1330" s="21">
        <f>AK1330+C1330-AJ1330</f>
        <v/>
      </c>
      <c r="AU1330" s="21">
        <f>AL1330+C1330-AM1330</f>
        <v/>
      </c>
      <c r="AV1330" s="21">
        <f>AN1330+C1330-AM1330</f>
        <v/>
      </c>
    </row>
    <row r="1331">
      <c r="A1331" t="inlineStr">
        <is>
          <t>医療費の境目</t>
        </is>
      </c>
      <c r="B1331" s="21">
        <f>'3_医療費の境目'!$B$3</f>
        <v/>
      </c>
      <c r="C1331" s="21">
        <f>IF('3_医療費の境目'!$B$4="",AO1331,'3_医療費の境目'!$B$4)</f>
        <v/>
      </c>
      <c r="D1331" s="21">
        <f>'3_医療費の境目'!D1331</f>
        <v/>
      </c>
      <c r="E1331" s="21">
        <f>ROUND(MIN(B1331/12,650000)*12*0.0915+MIN(B1331/12,1390000)*12*(0.0504+0)+B1331*0.005,0)</f>
        <v/>
      </c>
      <c r="F1331" s="21">
        <f>IF(B1331&lt;741000,0,IF(B1331&lt;2191000,B1331-740000,IF(B1331&lt;2193000,1451000,IF(B1331&lt;2196000,1453000,IF(B1331&lt;2200000,1456000,IF(B1331&lt;3600000,ROUND(ROUNDDOWN(B1331/4,-3)*2.8,0)-80000,IF(B1331&lt;6600000,ROUND(ROUNDDOWN(B1331/4,-3)*3.2,0)-440000,IF(B1331&lt;8500000,ROUNDDOWN(B1331*0.9,0)-1100000,B1331-1950000))))))))</f>
        <v/>
      </c>
      <c r="G1331" s="21">
        <f>IF(F1331&gt;23500000,NA(),IF(F1331&lt;=4890000,1040000,IF(F1331&lt;=6550000,670000,620000)))</f>
        <v/>
      </c>
      <c r="H1331" s="21">
        <f>IF(D1331&lt;=0,0,MAX(0,MIN(2000000,D1331-MIN(100000,ROUNDDOWN(F1331*0.05,0)))))</f>
        <v/>
      </c>
      <c r="I1331" s="21">
        <f>IF(C1331&lt;=2000,0,MIN(C1331,ROUNDDOWN(F1331*0.4,0))-2000)</f>
        <v/>
      </c>
      <c r="J1331" s="21">
        <f>MAX(0,ROUNDDOWN(F1331-E1331-G1331,-3))</f>
        <v/>
      </c>
      <c r="K1331" s="21">
        <f>MAX(0,ROUNDDOWN(F1331-E1331-G1331-H1331-I1331,-3))</f>
        <v/>
      </c>
      <c r="L1331" s="21">
        <f>MAX(0,ROUNDDOWN(F1331-E1331-G1331-H1331,-3))</f>
        <v/>
      </c>
      <c r="M1331" s="21">
        <f>IF(J1331&lt;=0,0,ROUNDDOWN((J1331*LOOKUP(J1331,{0,1950001,3300001,6950001,9000001,18000001,40000001},{0.05,0.1,0.2,0.23,0.33,0.4,0.45})-LOOKUP(J1331,{0,1950001,3300001,6950001,9000001,18000001,40000001},{0,97500,427500,636000,1536000,2796000,4796000}))*1.021,-2))</f>
        <v/>
      </c>
      <c r="N1331" s="21">
        <f>IF(K1331&lt;=0,0,ROUNDDOWN((K1331*LOOKUP(K1331,{0,1950001,3300001,6950001,9000001,18000001,40000001},{0.05,0.1,0.2,0.23,0.33,0.4,0.45})-LOOKUP(K1331,{0,1950001,3300001,6950001,9000001,18000001,40000001},{0,97500,427500,636000,1536000,2796000,4796000}))*1.021,-2))</f>
        <v/>
      </c>
      <c r="O1331" s="21">
        <f>IF(L1331&lt;=0,0,ROUNDDOWN((L1331*LOOKUP(L1331,{0,1950001,3300001,6950001,9000001,18000001,40000001},{0.05,0.1,0.2,0.23,0.33,0.4,0.45})-LOOKUP(L1331,{0,1950001,3300001,6950001,9000001,18000001,40000001},{0,97500,427500,636000,1536000,2796000,4796000}))*1.021,-2))</f>
        <v/>
      </c>
      <c r="P1331" s="21">
        <f>MAX(0,ROUNDDOWN(F1331-E1331-430000,-3))</f>
        <v/>
      </c>
      <c r="Q1331" s="21">
        <f>MAX(0,ROUNDDOWN(F1331-E1331-430000-H1331,-3))</f>
        <v/>
      </c>
      <c r="R1331" s="21">
        <f>IF(F1331&lt;=450000,0,MAX(0,P1331*0.06-MIN(50000,P1331)*0.03))</f>
        <v/>
      </c>
      <c r="S1331" s="21">
        <f>IF(F1331&lt;=450000,0,MAX(0,P1331*0.04-MIN(50000,P1331)*0.02))</f>
        <v/>
      </c>
      <c r="T1331" s="21">
        <f>IF(F1331&lt;=450000,0,MAX(0,Q1331*0.06-MIN(50000,Q1331)*0.03))</f>
        <v/>
      </c>
      <c r="U1331" s="21">
        <f>IF(F1331&lt;=450000,0,MAX(0,Q1331*0.04-MIN(50000,Q1331)*0.02))</f>
        <v/>
      </c>
      <c r="V1331" s="21">
        <f>50000+MAX(0,G1331-480000)</f>
        <v/>
      </c>
      <c r="W1331" s="21">
        <f>P1331-V1331</f>
        <v/>
      </c>
      <c r="X1331" s="21">
        <f>Q1331-V1331</f>
        <v/>
      </c>
      <c r="Y1331" s="22">
        <f>IF(W1331&lt;0,0.9,LOOKUP(W1331,{0,1950001,3300001,6950001,9000001,18000001,40000001},{0.84895,0.7979,0.6958,0.66517,0.56307,0.4916,0.44055}))</f>
        <v/>
      </c>
      <c r="Z1331" s="22">
        <f>IF(X1331&lt;0,0.9,LOOKUP(X1331,{0,1950001,3300001,6950001,9000001,18000001,40000001},{0.84895,0.7979,0.6958,0.66517,0.56307,0.4916,0.44055}))</f>
        <v/>
      </c>
      <c r="AA1331" s="22">
        <f>IF(W1331&lt;0,0,CHOOSE(MATCH(W1331,{0,1950001,3300001,6950001,9000001},1),5.105/84.895,10.21/79.79,20.42/69.58,23.483/66.517,33.693/56.307))</f>
        <v/>
      </c>
      <c r="AB1331" s="21">
        <f>IF(C1331&lt;=2000,0,(MIN(C1331,ROUNDDOWN(F1331*0.3,0))-2000)*0.1)</f>
        <v/>
      </c>
      <c r="AC1331" s="21">
        <f>IF(C1331&lt;=2000,0,MIN((C1331-2000)*Y1331,(R1331+S1331)*0.2))</f>
        <v/>
      </c>
      <c r="AD1331" s="21">
        <f>IF(C1331&lt;=2000,0,MIN((C1331-2000)*Z1331,(T1331+U1331)*0.2))</f>
        <v/>
      </c>
      <c r="AE1331" s="21">
        <f>AC1331*AA1331</f>
        <v/>
      </c>
      <c r="AF1331" s="21">
        <f>ROUNDDOWN(R1331,-2)+ROUNDDOWN(S1331,-2)</f>
        <v/>
      </c>
      <c r="AG1331" s="21">
        <f>ROUNDDOWN(MAX(0,R1331-(AB1331+AC1331+AE1331)*0.6),-2)+ROUNDDOWN(MAX(0,S1331-(AB1331+AC1331+AE1331)*0.4),-2)</f>
        <v/>
      </c>
      <c r="AH1331" s="21">
        <f>ROUNDDOWN(MAX(0,T1331-(AB1331+AD1331)*0.6),-2)+ROUNDDOWN(MAX(0,U1331-(AB1331+AD1331)*0.4),-2)</f>
        <v/>
      </c>
      <c r="AI1331" s="21">
        <f>ROUNDDOWN(T1331,-2)+ROUNDDOWN(U1331,-2)</f>
        <v/>
      </c>
      <c r="AJ1331" s="21">
        <f>M1331+AF1331</f>
        <v/>
      </c>
      <c r="AK1331" s="21">
        <f>M1331+AG1331</f>
        <v/>
      </c>
      <c r="AL1331" s="21">
        <f>N1331+AH1331</f>
        <v/>
      </c>
      <c r="AM1331" s="21">
        <f>O1331+AI1331</f>
        <v/>
      </c>
      <c r="AN1331" s="21">
        <f>N1331+AI1331</f>
        <v/>
      </c>
      <c r="AO1331" s="21">
        <f>ROUNDDOWN((R1331+S1331)*0.2/Y1331+2000,0)</f>
        <v/>
      </c>
      <c r="AP1331" s="21">
        <f>ROUNDDOWN((T1331+U1331)*0.2/Z1331+2000,0)</f>
        <v/>
      </c>
      <c r="AQ1331" s="21">
        <f>AL1331-AK1331</f>
        <v/>
      </c>
      <c r="AR1331" s="21">
        <f>AM1331-AK1331</f>
        <v/>
      </c>
      <c r="AS1331" s="21">
        <f>AM1331-AL1331</f>
        <v/>
      </c>
      <c r="AT1331" s="21">
        <f>AK1331+C1331-AJ1331</f>
        <v/>
      </c>
      <c r="AU1331" s="21">
        <f>AL1331+C1331-AM1331</f>
        <v/>
      </c>
      <c r="AV1331" s="21">
        <f>AN1331+C1331-AM1331</f>
        <v/>
      </c>
    </row>
    <row r="1332">
      <c r="A1332" t="inlineStr">
        <is>
          <t>医療費の境目</t>
        </is>
      </c>
      <c r="B1332" s="21">
        <f>'3_医療費の境目'!$B$3</f>
        <v/>
      </c>
      <c r="C1332" s="21">
        <f>IF('3_医療費の境目'!$B$4="",AO1332,'3_医療費の境目'!$B$4)</f>
        <v/>
      </c>
      <c r="D1332" s="21">
        <f>'3_医療費の境目'!D1332</f>
        <v/>
      </c>
      <c r="E1332" s="21">
        <f>ROUND(MIN(B1332/12,650000)*12*0.0915+MIN(B1332/12,1390000)*12*(0.0504+0)+B1332*0.005,0)</f>
        <v/>
      </c>
      <c r="F1332" s="21">
        <f>IF(B1332&lt;741000,0,IF(B1332&lt;2191000,B1332-740000,IF(B1332&lt;2193000,1451000,IF(B1332&lt;2196000,1453000,IF(B1332&lt;2200000,1456000,IF(B1332&lt;3600000,ROUND(ROUNDDOWN(B1332/4,-3)*2.8,0)-80000,IF(B1332&lt;6600000,ROUND(ROUNDDOWN(B1332/4,-3)*3.2,0)-440000,IF(B1332&lt;8500000,ROUNDDOWN(B1332*0.9,0)-1100000,B1332-1950000))))))))</f>
        <v/>
      </c>
      <c r="G1332" s="21">
        <f>IF(F1332&gt;23500000,NA(),IF(F1332&lt;=4890000,1040000,IF(F1332&lt;=6550000,670000,620000)))</f>
        <v/>
      </c>
      <c r="H1332" s="21">
        <f>IF(D1332&lt;=0,0,MAX(0,MIN(2000000,D1332-MIN(100000,ROUNDDOWN(F1332*0.05,0)))))</f>
        <v/>
      </c>
      <c r="I1332" s="21">
        <f>IF(C1332&lt;=2000,0,MIN(C1332,ROUNDDOWN(F1332*0.4,0))-2000)</f>
        <v/>
      </c>
      <c r="J1332" s="21">
        <f>MAX(0,ROUNDDOWN(F1332-E1332-G1332,-3))</f>
        <v/>
      </c>
      <c r="K1332" s="21">
        <f>MAX(0,ROUNDDOWN(F1332-E1332-G1332-H1332-I1332,-3))</f>
        <v/>
      </c>
      <c r="L1332" s="21">
        <f>MAX(0,ROUNDDOWN(F1332-E1332-G1332-H1332,-3))</f>
        <v/>
      </c>
      <c r="M1332" s="21">
        <f>IF(J1332&lt;=0,0,ROUNDDOWN((J1332*LOOKUP(J1332,{0,1950001,3300001,6950001,9000001,18000001,40000001},{0.05,0.1,0.2,0.23,0.33,0.4,0.45})-LOOKUP(J1332,{0,1950001,3300001,6950001,9000001,18000001,40000001},{0,97500,427500,636000,1536000,2796000,4796000}))*1.021,-2))</f>
        <v/>
      </c>
      <c r="N1332" s="21">
        <f>IF(K1332&lt;=0,0,ROUNDDOWN((K1332*LOOKUP(K1332,{0,1950001,3300001,6950001,9000001,18000001,40000001},{0.05,0.1,0.2,0.23,0.33,0.4,0.45})-LOOKUP(K1332,{0,1950001,3300001,6950001,9000001,18000001,40000001},{0,97500,427500,636000,1536000,2796000,4796000}))*1.021,-2))</f>
        <v/>
      </c>
      <c r="O1332" s="21">
        <f>IF(L1332&lt;=0,0,ROUNDDOWN((L1332*LOOKUP(L1332,{0,1950001,3300001,6950001,9000001,18000001,40000001},{0.05,0.1,0.2,0.23,0.33,0.4,0.45})-LOOKUP(L1332,{0,1950001,3300001,6950001,9000001,18000001,40000001},{0,97500,427500,636000,1536000,2796000,4796000}))*1.021,-2))</f>
        <v/>
      </c>
      <c r="P1332" s="21">
        <f>MAX(0,ROUNDDOWN(F1332-E1332-430000,-3))</f>
        <v/>
      </c>
      <c r="Q1332" s="21">
        <f>MAX(0,ROUNDDOWN(F1332-E1332-430000-H1332,-3))</f>
        <v/>
      </c>
      <c r="R1332" s="21">
        <f>IF(F1332&lt;=450000,0,MAX(0,P1332*0.06-MIN(50000,P1332)*0.03))</f>
        <v/>
      </c>
      <c r="S1332" s="21">
        <f>IF(F1332&lt;=450000,0,MAX(0,P1332*0.04-MIN(50000,P1332)*0.02))</f>
        <v/>
      </c>
      <c r="T1332" s="21">
        <f>IF(F1332&lt;=450000,0,MAX(0,Q1332*0.06-MIN(50000,Q1332)*0.03))</f>
        <v/>
      </c>
      <c r="U1332" s="21">
        <f>IF(F1332&lt;=450000,0,MAX(0,Q1332*0.04-MIN(50000,Q1332)*0.02))</f>
        <v/>
      </c>
      <c r="V1332" s="21">
        <f>50000+MAX(0,G1332-480000)</f>
        <v/>
      </c>
      <c r="W1332" s="21">
        <f>P1332-V1332</f>
        <v/>
      </c>
      <c r="X1332" s="21">
        <f>Q1332-V1332</f>
        <v/>
      </c>
      <c r="Y1332" s="22">
        <f>IF(W1332&lt;0,0.9,LOOKUP(W1332,{0,1950001,3300001,6950001,9000001,18000001,40000001},{0.84895,0.7979,0.6958,0.66517,0.56307,0.4916,0.44055}))</f>
        <v/>
      </c>
      <c r="Z1332" s="22">
        <f>IF(X1332&lt;0,0.9,LOOKUP(X1332,{0,1950001,3300001,6950001,9000001,18000001,40000001},{0.84895,0.7979,0.6958,0.66517,0.56307,0.4916,0.44055}))</f>
        <v/>
      </c>
      <c r="AA1332" s="22">
        <f>IF(W1332&lt;0,0,CHOOSE(MATCH(W1332,{0,1950001,3300001,6950001,9000001},1),5.105/84.895,10.21/79.79,20.42/69.58,23.483/66.517,33.693/56.307))</f>
        <v/>
      </c>
      <c r="AB1332" s="21">
        <f>IF(C1332&lt;=2000,0,(MIN(C1332,ROUNDDOWN(F1332*0.3,0))-2000)*0.1)</f>
        <v/>
      </c>
      <c r="AC1332" s="21">
        <f>IF(C1332&lt;=2000,0,MIN((C1332-2000)*Y1332,(R1332+S1332)*0.2))</f>
        <v/>
      </c>
      <c r="AD1332" s="21">
        <f>IF(C1332&lt;=2000,0,MIN((C1332-2000)*Z1332,(T1332+U1332)*0.2))</f>
        <v/>
      </c>
      <c r="AE1332" s="21">
        <f>AC1332*AA1332</f>
        <v/>
      </c>
      <c r="AF1332" s="21">
        <f>ROUNDDOWN(R1332,-2)+ROUNDDOWN(S1332,-2)</f>
        <v/>
      </c>
      <c r="AG1332" s="21">
        <f>ROUNDDOWN(MAX(0,R1332-(AB1332+AC1332+AE1332)*0.6),-2)+ROUNDDOWN(MAX(0,S1332-(AB1332+AC1332+AE1332)*0.4),-2)</f>
        <v/>
      </c>
      <c r="AH1332" s="21">
        <f>ROUNDDOWN(MAX(0,T1332-(AB1332+AD1332)*0.6),-2)+ROUNDDOWN(MAX(0,U1332-(AB1332+AD1332)*0.4),-2)</f>
        <v/>
      </c>
      <c r="AI1332" s="21">
        <f>ROUNDDOWN(T1332,-2)+ROUNDDOWN(U1332,-2)</f>
        <v/>
      </c>
      <c r="AJ1332" s="21">
        <f>M1332+AF1332</f>
        <v/>
      </c>
      <c r="AK1332" s="21">
        <f>M1332+AG1332</f>
        <v/>
      </c>
      <c r="AL1332" s="21">
        <f>N1332+AH1332</f>
        <v/>
      </c>
      <c r="AM1332" s="21">
        <f>O1332+AI1332</f>
        <v/>
      </c>
      <c r="AN1332" s="21">
        <f>N1332+AI1332</f>
        <v/>
      </c>
      <c r="AO1332" s="21">
        <f>ROUNDDOWN((R1332+S1332)*0.2/Y1332+2000,0)</f>
        <v/>
      </c>
      <c r="AP1332" s="21">
        <f>ROUNDDOWN((T1332+U1332)*0.2/Z1332+2000,0)</f>
        <v/>
      </c>
      <c r="AQ1332" s="21">
        <f>AL1332-AK1332</f>
        <v/>
      </c>
      <c r="AR1332" s="21">
        <f>AM1332-AK1332</f>
        <v/>
      </c>
      <c r="AS1332" s="21">
        <f>AM1332-AL1332</f>
        <v/>
      </c>
      <c r="AT1332" s="21">
        <f>AK1332+C1332-AJ1332</f>
        <v/>
      </c>
      <c r="AU1332" s="21">
        <f>AL1332+C1332-AM1332</f>
        <v/>
      </c>
      <c r="AV1332" s="21">
        <f>AN1332+C1332-AM1332</f>
        <v/>
      </c>
    </row>
    <row r="1333">
      <c r="A1333" t="inlineStr">
        <is>
          <t>医療費の境目</t>
        </is>
      </c>
      <c r="B1333" s="21">
        <f>'3_医療費の境目'!$B$3</f>
        <v/>
      </c>
      <c r="C1333" s="21">
        <f>IF('3_医療費の境目'!$B$4="",AO1333,'3_医療費の境目'!$B$4)</f>
        <v/>
      </c>
      <c r="D1333" s="21">
        <f>'3_医療費の境目'!D1333</f>
        <v/>
      </c>
      <c r="E1333" s="21">
        <f>ROUND(MIN(B1333/12,650000)*12*0.0915+MIN(B1333/12,1390000)*12*(0.0504+0)+B1333*0.005,0)</f>
        <v/>
      </c>
      <c r="F1333" s="21">
        <f>IF(B1333&lt;741000,0,IF(B1333&lt;2191000,B1333-740000,IF(B1333&lt;2193000,1451000,IF(B1333&lt;2196000,1453000,IF(B1333&lt;2200000,1456000,IF(B1333&lt;3600000,ROUND(ROUNDDOWN(B1333/4,-3)*2.8,0)-80000,IF(B1333&lt;6600000,ROUND(ROUNDDOWN(B1333/4,-3)*3.2,0)-440000,IF(B1333&lt;8500000,ROUNDDOWN(B1333*0.9,0)-1100000,B1333-1950000))))))))</f>
        <v/>
      </c>
      <c r="G1333" s="21">
        <f>IF(F1333&gt;23500000,NA(),IF(F1333&lt;=4890000,1040000,IF(F1333&lt;=6550000,670000,620000)))</f>
        <v/>
      </c>
      <c r="H1333" s="21">
        <f>IF(D1333&lt;=0,0,MAX(0,MIN(2000000,D1333-MIN(100000,ROUNDDOWN(F1333*0.05,0)))))</f>
        <v/>
      </c>
      <c r="I1333" s="21">
        <f>IF(C1333&lt;=2000,0,MIN(C1333,ROUNDDOWN(F1333*0.4,0))-2000)</f>
        <v/>
      </c>
      <c r="J1333" s="21">
        <f>MAX(0,ROUNDDOWN(F1333-E1333-G1333,-3))</f>
        <v/>
      </c>
      <c r="K1333" s="21">
        <f>MAX(0,ROUNDDOWN(F1333-E1333-G1333-H1333-I1333,-3))</f>
        <v/>
      </c>
      <c r="L1333" s="21">
        <f>MAX(0,ROUNDDOWN(F1333-E1333-G1333-H1333,-3))</f>
        <v/>
      </c>
      <c r="M1333" s="21">
        <f>IF(J1333&lt;=0,0,ROUNDDOWN((J1333*LOOKUP(J1333,{0,1950001,3300001,6950001,9000001,18000001,40000001},{0.05,0.1,0.2,0.23,0.33,0.4,0.45})-LOOKUP(J1333,{0,1950001,3300001,6950001,9000001,18000001,40000001},{0,97500,427500,636000,1536000,2796000,4796000}))*1.021,-2))</f>
        <v/>
      </c>
      <c r="N1333" s="21">
        <f>IF(K1333&lt;=0,0,ROUNDDOWN((K1333*LOOKUP(K1333,{0,1950001,3300001,6950001,9000001,18000001,40000001},{0.05,0.1,0.2,0.23,0.33,0.4,0.45})-LOOKUP(K1333,{0,1950001,3300001,6950001,9000001,18000001,40000001},{0,97500,427500,636000,1536000,2796000,4796000}))*1.021,-2))</f>
        <v/>
      </c>
      <c r="O1333" s="21">
        <f>IF(L1333&lt;=0,0,ROUNDDOWN((L1333*LOOKUP(L1333,{0,1950001,3300001,6950001,9000001,18000001,40000001},{0.05,0.1,0.2,0.23,0.33,0.4,0.45})-LOOKUP(L1333,{0,1950001,3300001,6950001,9000001,18000001,40000001},{0,97500,427500,636000,1536000,2796000,4796000}))*1.021,-2))</f>
        <v/>
      </c>
      <c r="P1333" s="21">
        <f>MAX(0,ROUNDDOWN(F1333-E1333-430000,-3))</f>
        <v/>
      </c>
      <c r="Q1333" s="21">
        <f>MAX(0,ROUNDDOWN(F1333-E1333-430000-H1333,-3))</f>
        <v/>
      </c>
      <c r="R1333" s="21">
        <f>IF(F1333&lt;=450000,0,MAX(0,P1333*0.06-MIN(50000,P1333)*0.03))</f>
        <v/>
      </c>
      <c r="S1333" s="21">
        <f>IF(F1333&lt;=450000,0,MAX(0,P1333*0.04-MIN(50000,P1333)*0.02))</f>
        <v/>
      </c>
      <c r="T1333" s="21">
        <f>IF(F1333&lt;=450000,0,MAX(0,Q1333*0.06-MIN(50000,Q1333)*0.03))</f>
        <v/>
      </c>
      <c r="U1333" s="21">
        <f>IF(F1333&lt;=450000,0,MAX(0,Q1333*0.04-MIN(50000,Q1333)*0.02))</f>
        <v/>
      </c>
      <c r="V1333" s="21">
        <f>50000+MAX(0,G1333-480000)</f>
        <v/>
      </c>
      <c r="W1333" s="21">
        <f>P1333-V1333</f>
        <v/>
      </c>
      <c r="X1333" s="21">
        <f>Q1333-V1333</f>
        <v/>
      </c>
      <c r="Y1333" s="22">
        <f>IF(W1333&lt;0,0.9,LOOKUP(W1333,{0,1950001,3300001,6950001,9000001,18000001,40000001},{0.84895,0.7979,0.6958,0.66517,0.56307,0.4916,0.44055}))</f>
        <v/>
      </c>
      <c r="Z1333" s="22">
        <f>IF(X1333&lt;0,0.9,LOOKUP(X1333,{0,1950001,3300001,6950001,9000001,18000001,40000001},{0.84895,0.7979,0.6958,0.66517,0.56307,0.4916,0.44055}))</f>
        <v/>
      </c>
      <c r="AA1333" s="22">
        <f>IF(W1333&lt;0,0,CHOOSE(MATCH(W1333,{0,1950001,3300001,6950001,9000001},1),5.105/84.895,10.21/79.79,20.42/69.58,23.483/66.517,33.693/56.307))</f>
        <v/>
      </c>
      <c r="AB1333" s="21">
        <f>IF(C1333&lt;=2000,0,(MIN(C1333,ROUNDDOWN(F1333*0.3,0))-2000)*0.1)</f>
        <v/>
      </c>
      <c r="AC1333" s="21">
        <f>IF(C1333&lt;=2000,0,MIN((C1333-2000)*Y1333,(R1333+S1333)*0.2))</f>
        <v/>
      </c>
      <c r="AD1333" s="21">
        <f>IF(C1333&lt;=2000,0,MIN((C1333-2000)*Z1333,(T1333+U1333)*0.2))</f>
        <v/>
      </c>
      <c r="AE1333" s="21">
        <f>AC1333*AA1333</f>
        <v/>
      </c>
      <c r="AF1333" s="21">
        <f>ROUNDDOWN(R1333,-2)+ROUNDDOWN(S1333,-2)</f>
        <v/>
      </c>
      <c r="AG1333" s="21">
        <f>ROUNDDOWN(MAX(0,R1333-(AB1333+AC1333+AE1333)*0.6),-2)+ROUNDDOWN(MAX(0,S1333-(AB1333+AC1333+AE1333)*0.4),-2)</f>
        <v/>
      </c>
      <c r="AH1333" s="21">
        <f>ROUNDDOWN(MAX(0,T1333-(AB1333+AD1333)*0.6),-2)+ROUNDDOWN(MAX(0,U1333-(AB1333+AD1333)*0.4),-2)</f>
        <v/>
      </c>
      <c r="AI1333" s="21">
        <f>ROUNDDOWN(T1333,-2)+ROUNDDOWN(U1333,-2)</f>
        <v/>
      </c>
      <c r="AJ1333" s="21">
        <f>M1333+AF1333</f>
        <v/>
      </c>
      <c r="AK1333" s="21">
        <f>M1333+AG1333</f>
        <v/>
      </c>
      <c r="AL1333" s="21">
        <f>N1333+AH1333</f>
        <v/>
      </c>
      <c r="AM1333" s="21">
        <f>O1333+AI1333</f>
        <v/>
      </c>
      <c r="AN1333" s="21">
        <f>N1333+AI1333</f>
        <v/>
      </c>
      <c r="AO1333" s="21">
        <f>ROUNDDOWN((R1333+S1333)*0.2/Y1333+2000,0)</f>
        <v/>
      </c>
      <c r="AP1333" s="21">
        <f>ROUNDDOWN((T1333+U1333)*0.2/Z1333+2000,0)</f>
        <v/>
      </c>
      <c r="AQ1333" s="21">
        <f>AL1333-AK1333</f>
        <v/>
      </c>
      <c r="AR1333" s="21">
        <f>AM1333-AK1333</f>
        <v/>
      </c>
      <c r="AS1333" s="21">
        <f>AM1333-AL1333</f>
        <v/>
      </c>
      <c r="AT1333" s="21">
        <f>AK1333+C1333-AJ1333</f>
        <v/>
      </c>
      <c r="AU1333" s="21">
        <f>AL1333+C1333-AM1333</f>
        <v/>
      </c>
      <c r="AV1333" s="21">
        <f>AN1333+C1333-AM1333</f>
        <v/>
      </c>
    </row>
    <row r="1334">
      <c r="A1334" t="inlineStr">
        <is>
          <t>医療費の境目</t>
        </is>
      </c>
      <c r="B1334" s="21">
        <f>'3_医療費の境目'!$B$3</f>
        <v/>
      </c>
      <c r="C1334" s="21">
        <f>IF('3_医療費の境目'!$B$4="",AO1334,'3_医療費の境目'!$B$4)</f>
        <v/>
      </c>
      <c r="D1334" s="21">
        <f>'3_医療費の境目'!D1334</f>
        <v/>
      </c>
      <c r="E1334" s="21">
        <f>ROUND(MIN(B1334/12,650000)*12*0.0915+MIN(B1334/12,1390000)*12*(0.0504+0)+B1334*0.005,0)</f>
        <v/>
      </c>
      <c r="F1334" s="21">
        <f>IF(B1334&lt;741000,0,IF(B1334&lt;2191000,B1334-740000,IF(B1334&lt;2193000,1451000,IF(B1334&lt;2196000,1453000,IF(B1334&lt;2200000,1456000,IF(B1334&lt;3600000,ROUND(ROUNDDOWN(B1334/4,-3)*2.8,0)-80000,IF(B1334&lt;6600000,ROUND(ROUNDDOWN(B1334/4,-3)*3.2,0)-440000,IF(B1334&lt;8500000,ROUNDDOWN(B1334*0.9,0)-1100000,B1334-1950000))))))))</f>
        <v/>
      </c>
      <c r="G1334" s="21">
        <f>IF(F1334&gt;23500000,NA(),IF(F1334&lt;=4890000,1040000,IF(F1334&lt;=6550000,670000,620000)))</f>
        <v/>
      </c>
      <c r="H1334" s="21">
        <f>IF(D1334&lt;=0,0,MAX(0,MIN(2000000,D1334-MIN(100000,ROUNDDOWN(F1334*0.05,0)))))</f>
        <v/>
      </c>
      <c r="I1334" s="21">
        <f>IF(C1334&lt;=2000,0,MIN(C1334,ROUNDDOWN(F1334*0.4,0))-2000)</f>
        <v/>
      </c>
      <c r="J1334" s="21">
        <f>MAX(0,ROUNDDOWN(F1334-E1334-G1334,-3))</f>
        <v/>
      </c>
      <c r="K1334" s="21">
        <f>MAX(0,ROUNDDOWN(F1334-E1334-G1334-H1334-I1334,-3))</f>
        <v/>
      </c>
      <c r="L1334" s="21">
        <f>MAX(0,ROUNDDOWN(F1334-E1334-G1334-H1334,-3))</f>
        <v/>
      </c>
      <c r="M1334" s="21">
        <f>IF(J1334&lt;=0,0,ROUNDDOWN((J1334*LOOKUP(J1334,{0,1950001,3300001,6950001,9000001,18000001,40000001},{0.05,0.1,0.2,0.23,0.33,0.4,0.45})-LOOKUP(J1334,{0,1950001,3300001,6950001,9000001,18000001,40000001},{0,97500,427500,636000,1536000,2796000,4796000}))*1.021,-2))</f>
        <v/>
      </c>
      <c r="N1334" s="21">
        <f>IF(K1334&lt;=0,0,ROUNDDOWN((K1334*LOOKUP(K1334,{0,1950001,3300001,6950001,9000001,18000001,40000001},{0.05,0.1,0.2,0.23,0.33,0.4,0.45})-LOOKUP(K1334,{0,1950001,3300001,6950001,9000001,18000001,40000001},{0,97500,427500,636000,1536000,2796000,4796000}))*1.021,-2))</f>
        <v/>
      </c>
      <c r="O1334" s="21">
        <f>IF(L1334&lt;=0,0,ROUNDDOWN((L1334*LOOKUP(L1334,{0,1950001,3300001,6950001,9000001,18000001,40000001},{0.05,0.1,0.2,0.23,0.33,0.4,0.45})-LOOKUP(L1334,{0,1950001,3300001,6950001,9000001,18000001,40000001},{0,97500,427500,636000,1536000,2796000,4796000}))*1.021,-2))</f>
        <v/>
      </c>
      <c r="P1334" s="21">
        <f>MAX(0,ROUNDDOWN(F1334-E1334-430000,-3))</f>
        <v/>
      </c>
      <c r="Q1334" s="21">
        <f>MAX(0,ROUNDDOWN(F1334-E1334-430000-H1334,-3))</f>
        <v/>
      </c>
      <c r="R1334" s="21">
        <f>IF(F1334&lt;=450000,0,MAX(0,P1334*0.06-MIN(50000,P1334)*0.03))</f>
        <v/>
      </c>
      <c r="S1334" s="21">
        <f>IF(F1334&lt;=450000,0,MAX(0,P1334*0.04-MIN(50000,P1334)*0.02))</f>
        <v/>
      </c>
      <c r="T1334" s="21">
        <f>IF(F1334&lt;=450000,0,MAX(0,Q1334*0.06-MIN(50000,Q1334)*0.03))</f>
        <v/>
      </c>
      <c r="U1334" s="21">
        <f>IF(F1334&lt;=450000,0,MAX(0,Q1334*0.04-MIN(50000,Q1334)*0.02))</f>
        <v/>
      </c>
      <c r="V1334" s="21">
        <f>50000+MAX(0,G1334-480000)</f>
        <v/>
      </c>
      <c r="W1334" s="21">
        <f>P1334-V1334</f>
        <v/>
      </c>
      <c r="X1334" s="21">
        <f>Q1334-V1334</f>
        <v/>
      </c>
      <c r="Y1334" s="22">
        <f>IF(W1334&lt;0,0.9,LOOKUP(W1334,{0,1950001,3300001,6950001,9000001,18000001,40000001},{0.84895,0.7979,0.6958,0.66517,0.56307,0.4916,0.44055}))</f>
        <v/>
      </c>
      <c r="Z1334" s="22">
        <f>IF(X1334&lt;0,0.9,LOOKUP(X1334,{0,1950001,3300001,6950001,9000001,18000001,40000001},{0.84895,0.7979,0.6958,0.66517,0.56307,0.4916,0.44055}))</f>
        <v/>
      </c>
      <c r="AA1334" s="22">
        <f>IF(W1334&lt;0,0,CHOOSE(MATCH(W1334,{0,1950001,3300001,6950001,9000001},1),5.105/84.895,10.21/79.79,20.42/69.58,23.483/66.517,33.693/56.307))</f>
        <v/>
      </c>
      <c r="AB1334" s="21">
        <f>IF(C1334&lt;=2000,0,(MIN(C1334,ROUNDDOWN(F1334*0.3,0))-2000)*0.1)</f>
        <v/>
      </c>
      <c r="AC1334" s="21">
        <f>IF(C1334&lt;=2000,0,MIN((C1334-2000)*Y1334,(R1334+S1334)*0.2))</f>
        <v/>
      </c>
      <c r="AD1334" s="21">
        <f>IF(C1334&lt;=2000,0,MIN((C1334-2000)*Z1334,(T1334+U1334)*0.2))</f>
        <v/>
      </c>
      <c r="AE1334" s="21">
        <f>AC1334*AA1334</f>
        <v/>
      </c>
      <c r="AF1334" s="21">
        <f>ROUNDDOWN(R1334,-2)+ROUNDDOWN(S1334,-2)</f>
        <v/>
      </c>
      <c r="AG1334" s="21">
        <f>ROUNDDOWN(MAX(0,R1334-(AB1334+AC1334+AE1334)*0.6),-2)+ROUNDDOWN(MAX(0,S1334-(AB1334+AC1334+AE1334)*0.4),-2)</f>
        <v/>
      </c>
      <c r="AH1334" s="21">
        <f>ROUNDDOWN(MAX(0,T1334-(AB1334+AD1334)*0.6),-2)+ROUNDDOWN(MAX(0,U1334-(AB1334+AD1334)*0.4),-2)</f>
        <v/>
      </c>
      <c r="AI1334" s="21">
        <f>ROUNDDOWN(T1334,-2)+ROUNDDOWN(U1334,-2)</f>
        <v/>
      </c>
      <c r="AJ1334" s="21">
        <f>M1334+AF1334</f>
        <v/>
      </c>
      <c r="AK1334" s="21">
        <f>M1334+AG1334</f>
        <v/>
      </c>
      <c r="AL1334" s="21">
        <f>N1334+AH1334</f>
        <v/>
      </c>
      <c r="AM1334" s="21">
        <f>O1334+AI1334</f>
        <v/>
      </c>
      <c r="AN1334" s="21">
        <f>N1334+AI1334</f>
        <v/>
      </c>
      <c r="AO1334" s="21">
        <f>ROUNDDOWN((R1334+S1334)*0.2/Y1334+2000,0)</f>
        <v/>
      </c>
      <c r="AP1334" s="21">
        <f>ROUNDDOWN((T1334+U1334)*0.2/Z1334+2000,0)</f>
        <v/>
      </c>
      <c r="AQ1334" s="21">
        <f>AL1334-AK1334</f>
        <v/>
      </c>
      <c r="AR1334" s="21">
        <f>AM1334-AK1334</f>
        <v/>
      </c>
      <c r="AS1334" s="21">
        <f>AM1334-AL1334</f>
        <v/>
      </c>
      <c r="AT1334" s="21">
        <f>AK1334+C1334-AJ1334</f>
        <v/>
      </c>
      <c r="AU1334" s="21">
        <f>AL1334+C1334-AM1334</f>
        <v/>
      </c>
      <c r="AV1334" s="21">
        <f>AN1334+C1334-AM1334</f>
        <v/>
      </c>
    </row>
    <row r="1335">
      <c r="A1335" t="inlineStr">
        <is>
          <t>医療費の境目</t>
        </is>
      </c>
      <c r="B1335" s="21">
        <f>'3_医療費の境目'!$B$3</f>
        <v/>
      </c>
      <c r="C1335" s="21">
        <f>IF('3_医療費の境目'!$B$4="",AO1335,'3_医療費の境目'!$B$4)</f>
        <v/>
      </c>
      <c r="D1335" s="21">
        <f>'3_医療費の境目'!D1335</f>
        <v/>
      </c>
      <c r="E1335" s="21">
        <f>ROUND(MIN(B1335/12,650000)*12*0.0915+MIN(B1335/12,1390000)*12*(0.0504+0)+B1335*0.005,0)</f>
        <v/>
      </c>
      <c r="F1335" s="21">
        <f>IF(B1335&lt;741000,0,IF(B1335&lt;2191000,B1335-740000,IF(B1335&lt;2193000,1451000,IF(B1335&lt;2196000,1453000,IF(B1335&lt;2200000,1456000,IF(B1335&lt;3600000,ROUND(ROUNDDOWN(B1335/4,-3)*2.8,0)-80000,IF(B1335&lt;6600000,ROUND(ROUNDDOWN(B1335/4,-3)*3.2,0)-440000,IF(B1335&lt;8500000,ROUNDDOWN(B1335*0.9,0)-1100000,B1335-1950000))))))))</f>
        <v/>
      </c>
      <c r="G1335" s="21">
        <f>IF(F1335&gt;23500000,NA(),IF(F1335&lt;=4890000,1040000,IF(F1335&lt;=6550000,670000,620000)))</f>
        <v/>
      </c>
      <c r="H1335" s="21">
        <f>IF(D1335&lt;=0,0,MAX(0,MIN(2000000,D1335-MIN(100000,ROUNDDOWN(F1335*0.05,0)))))</f>
        <v/>
      </c>
      <c r="I1335" s="21">
        <f>IF(C1335&lt;=2000,0,MIN(C1335,ROUNDDOWN(F1335*0.4,0))-2000)</f>
        <v/>
      </c>
      <c r="J1335" s="21">
        <f>MAX(0,ROUNDDOWN(F1335-E1335-G1335,-3))</f>
        <v/>
      </c>
      <c r="K1335" s="21">
        <f>MAX(0,ROUNDDOWN(F1335-E1335-G1335-H1335-I1335,-3))</f>
        <v/>
      </c>
      <c r="L1335" s="21">
        <f>MAX(0,ROUNDDOWN(F1335-E1335-G1335-H1335,-3))</f>
        <v/>
      </c>
      <c r="M1335" s="21">
        <f>IF(J1335&lt;=0,0,ROUNDDOWN((J1335*LOOKUP(J1335,{0,1950001,3300001,6950001,9000001,18000001,40000001},{0.05,0.1,0.2,0.23,0.33,0.4,0.45})-LOOKUP(J1335,{0,1950001,3300001,6950001,9000001,18000001,40000001},{0,97500,427500,636000,1536000,2796000,4796000}))*1.021,-2))</f>
        <v/>
      </c>
      <c r="N1335" s="21">
        <f>IF(K1335&lt;=0,0,ROUNDDOWN((K1335*LOOKUP(K1335,{0,1950001,3300001,6950001,9000001,18000001,40000001},{0.05,0.1,0.2,0.23,0.33,0.4,0.45})-LOOKUP(K1335,{0,1950001,3300001,6950001,9000001,18000001,40000001},{0,97500,427500,636000,1536000,2796000,4796000}))*1.021,-2))</f>
        <v/>
      </c>
      <c r="O1335" s="21">
        <f>IF(L1335&lt;=0,0,ROUNDDOWN((L1335*LOOKUP(L1335,{0,1950001,3300001,6950001,9000001,18000001,40000001},{0.05,0.1,0.2,0.23,0.33,0.4,0.45})-LOOKUP(L1335,{0,1950001,3300001,6950001,9000001,18000001,40000001},{0,97500,427500,636000,1536000,2796000,4796000}))*1.021,-2))</f>
        <v/>
      </c>
      <c r="P1335" s="21">
        <f>MAX(0,ROUNDDOWN(F1335-E1335-430000,-3))</f>
        <v/>
      </c>
      <c r="Q1335" s="21">
        <f>MAX(0,ROUNDDOWN(F1335-E1335-430000-H1335,-3))</f>
        <v/>
      </c>
      <c r="R1335" s="21">
        <f>IF(F1335&lt;=450000,0,MAX(0,P1335*0.06-MIN(50000,P1335)*0.03))</f>
        <v/>
      </c>
      <c r="S1335" s="21">
        <f>IF(F1335&lt;=450000,0,MAX(0,P1335*0.04-MIN(50000,P1335)*0.02))</f>
        <v/>
      </c>
      <c r="T1335" s="21">
        <f>IF(F1335&lt;=450000,0,MAX(0,Q1335*0.06-MIN(50000,Q1335)*0.03))</f>
        <v/>
      </c>
      <c r="U1335" s="21">
        <f>IF(F1335&lt;=450000,0,MAX(0,Q1335*0.04-MIN(50000,Q1335)*0.02))</f>
        <v/>
      </c>
      <c r="V1335" s="21">
        <f>50000+MAX(0,G1335-480000)</f>
        <v/>
      </c>
      <c r="W1335" s="21">
        <f>P1335-V1335</f>
        <v/>
      </c>
      <c r="X1335" s="21">
        <f>Q1335-V1335</f>
        <v/>
      </c>
      <c r="Y1335" s="22">
        <f>IF(W1335&lt;0,0.9,LOOKUP(W1335,{0,1950001,3300001,6950001,9000001,18000001,40000001},{0.84895,0.7979,0.6958,0.66517,0.56307,0.4916,0.44055}))</f>
        <v/>
      </c>
      <c r="Z1335" s="22">
        <f>IF(X1335&lt;0,0.9,LOOKUP(X1335,{0,1950001,3300001,6950001,9000001,18000001,40000001},{0.84895,0.7979,0.6958,0.66517,0.56307,0.4916,0.44055}))</f>
        <v/>
      </c>
      <c r="AA1335" s="22">
        <f>IF(W1335&lt;0,0,CHOOSE(MATCH(W1335,{0,1950001,3300001,6950001,9000001},1),5.105/84.895,10.21/79.79,20.42/69.58,23.483/66.517,33.693/56.307))</f>
        <v/>
      </c>
      <c r="AB1335" s="21">
        <f>IF(C1335&lt;=2000,0,(MIN(C1335,ROUNDDOWN(F1335*0.3,0))-2000)*0.1)</f>
        <v/>
      </c>
      <c r="AC1335" s="21">
        <f>IF(C1335&lt;=2000,0,MIN((C1335-2000)*Y1335,(R1335+S1335)*0.2))</f>
        <v/>
      </c>
      <c r="AD1335" s="21">
        <f>IF(C1335&lt;=2000,0,MIN((C1335-2000)*Z1335,(T1335+U1335)*0.2))</f>
        <v/>
      </c>
      <c r="AE1335" s="21">
        <f>AC1335*AA1335</f>
        <v/>
      </c>
      <c r="AF1335" s="21">
        <f>ROUNDDOWN(R1335,-2)+ROUNDDOWN(S1335,-2)</f>
        <v/>
      </c>
      <c r="AG1335" s="21">
        <f>ROUNDDOWN(MAX(0,R1335-(AB1335+AC1335+AE1335)*0.6),-2)+ROUNDDOWN(MAX(0,S1335-(AB1335+AC1335+AE1335)*0.4),-2)</f>
        <v/>
      </c>
      <c r="AH1335" s="21">
        <f>ROUNDDOWN(MAX(0,T1335-(AB1335+AD1335)*0.6),-2)+ROUNDDOWN(MAX(0,U1335-(AB1335+AD1335)*0.4),-2)</f>
        <v/>
      </c>
      <c r="AI1335" s="21">
        <f>ROUNDDOWN(T1335,-2)+ROUNDDOWN(U1335,-2)</f>
        <v/>
      </c>
      <c r="AJ1335" s="21">
        <f>M1335+AF1335</f>
        <v/>
      </c>
      <c r="AK1335" s="21">
        <f>M1335+AG1335</f>
        <v/>
      </c>
      <c r="AL1335" s="21">
        <f>N1335+AH1335</f>
        <v/>
      </c>
      <c r="AM1335" s="21">
        <f>O1335+AI1335</f>
        <v/>
      </c>
      <c r="AN1335" s="21">
        <f>N1335+AI1335</f>
        <v/>
      </c>
      <c r="AO1335" s="21">
        <f>ROUNDDOWN((R1335+S1335)*0.2/Y1335+2000,0)</f>
        <v/>
      </c>
      <c r="AP1335" s="21">
        <f>ROUNDDOWN((T1335+U1335)*0.2/Z1335+2000,0)</f>
        <v/>
      </c>
      <c r="AQ1335" s="21">
        <f>AL1335-AK1335</f>
        <v/>
      </c>
      <c r="AR1335" s="21">
        <f>AM1335-AK1335</f>
        <v/>
      </c>
      <c r="AS1335" s="21">
        <f>AM1335-AL1335</f>
        <v/>
      </c>
      <c r="AT1335" s="21">
        <f>AK1335+C1335-AJ1335</f>
        <v/>
      </c>
      <c r="AU1335" s="21">
        <f>AL1335+C1335-AM1335</f>
        <v/>
      </c>
      <c r="AV1335" s="21">
        <f>AN1335+C1335-AM1335</f>
        <v/>
      </c>
    </row>
    <row r="1336">
      <c r="A1336" t="inlineStr">
        <is>
          <t>医療費の境目</t>
        </is>
      </c>
      <c r="B1336" s="21">
        <f>'3_医療費の境目'!$B$3</f>
        <v/>
      </c>
      <c r="C1336" s="21">
        <f>IF('3_医療費の境目'!$B$4="",AO1336,'3_医療費の境目'!$B$4)</f>
        <v/>
      </c>
      <c r="D1336" s="21">
        <f>'3_医療費の境目'!D1336</f>
        <v/>
      </c>
      <c r="E1336" s="21">
        <f>ROUND(MIN(B1336/12,650000)*12*0.0915+MIN(B1336/12,1390000)*12*(0.0504+0)+B1336*0.005,0)</f>
        <v/>
      </c>
      <c r="F1336" s="21">
        <f>IF(B1336&lt;741000,0,IF(B1336&lt;2191000,B1336-740000,IF(B1336&lt;2193000,1451000,IF(B1336&lt;2196000,1453000,IF(B1336&lt;2200000,1456000,IF(B1336&lt;3600000,ROUND(ROUNDDOWN(B1336/4,-3)*2.8,0)-80000,IF(B1336&lt;6600000,ROUND(ROUNDDOWN(B1336/4,-3)*3.2,0)-440000,IF(B1336&lt;8500000,ROUNDDOWN(B1336*0.9,0)-1100000,B1336-1950000))))))))</f>
        <v/>
      </c>
      <c r="G1336" s="21">
        <f>IF(F1336&gt;23500000,NA(),IF(F1336&lt;=4890000,1040000,IF(F1336&lt;=6550000,670000,620000)))</f>
        <v/>
      </c>
      <c r="H1336" s="21">
        <f>IF(D1336&lt;=0,0,MAX(0,MIN(2000000,D1336-MIN(100000,ROUNDDOWN(F1336*0.05,0)))))</f>
        <v/>
      </c>
      <c r="I1336" s="21">
        <f>IF(C1336&lt;=2000,0,MIN(C1336,ROUNDDOWN(F1336*0.4,0))-2000)</f>
        <v/>
      </c>
      <c r="J1336" s="21">
        <f>MAX(0,ROUNDDOWN(F1336-E1336-G1336,-3))</f>
        <v/>
      </c>
      <c r="K1336" s="21">
        <f>MAX(0,ROUNDDOWN(F1336-E1336-G1336-H1336-I1336,-3))</f>
        <v/>
      </c>
      <c r="L1336" s="21">
        <f>MAX(0,ROUNDDOWN(F1336-E1336-G1336-H1336,-3))</f>
        <v/>
      </c>
      <c r="M1336" s="21">
        <f>IF(J1336&lt;=0,0,ROUNDDOWN((J1336*LOOKUP(J1336,{0,1950001,3300001,6950001,9000001,18000001,40000001},{0.05,0.1,0.2,0.23,0.33,0.4,0.45})-LOOKUP(J1336,{0,1950001,3300001,6950001,9000001,18000001,40000001},{0,97500,427500,636000,1536000,2796000,4796000}))*1.021,-2))</f>
        <v/>
      </c>
      <c r="N1336" s="21">
        <f>IF(K1336&lt;=0,0,ROUNDDOWN((K1336*LOOKUP(K1336,{0,1950001,3300001,6950001,9000001,18000001,40000001},{0.05,0.1,0.2,0.23,0.33,0.4,0.45})-LOOKUP(K1336,{0,1950001,3300001,6950001,9000001,18000001,40000001},{0,97500,427500,636000,1536000,2796000,4796000}))*1.021,-2))</f>
        <v/>
      </c>
      <c r="O1336" s="21">
        <f>IF(L1336&lt;=0,0,ROUNDDOWN((L1336*LOOKUP(L1336,{0,1950001,3300001,6950001,9000001,18000001,40000001},{0.05,0.1,0.2,0.23,0.33,0.4,0.45})-LOOKUP(L1336,{0,1950001,3300001,6950001,9000001,18000001,40000001},{0,97500,427500,636000,1536000,2796000,4796000}))*1.021,-2))</f>
        <v/>
      </c>
      <c r="P1336" s="21">
        <f>MAX(0,ROUNDDOWN(F1336-E1336-430000,-3))</f>
        <v/>
      </c>
      <c r="Q1336" s="21">
        <f>MAX(0,ROUNDDOWN(F1336-E1336-430000-H1336,-3))</f>
        <v/>
      </c>
      <c r="R1336" s="21">
        <f>IF(F1336&lt;=450000,0,MAX(0,P1336*0.06-MIN(50000,P1336)*0.03))</f>
        <v/>
      </c>
      <c r="S1336" s="21">
        <f>IF(F1336&lt;=450000,0,MAX(0,P1336*0.04-MIN(50000,P1336)*0.02))</f>
        <v/>
      </c>
      <c r="T1336" s="21">
        <f>IF(F1336&lt;=450000,0,MAX(0,Q1336*0.06-MIN(50000,Q1336)*0.03))</f>
        <v/>
      </c>
      <c r="U1336" s="21">
        <f>IF(F1336&lt;=450000,0,MAX(0,Q1336*0.04-MIN(50000,Q1336)*0.02))</f>
        <v/>
      </c>
      <c r="V1336" s="21">
        <f>50000+MAX(0,G1336-480000)</f>
        <v/>
      </c>
      <c r="W1336" s="21">
        <f>P1336-V1336</f>
        <v/>
      </c>
      <c r="X1336" s="21">
        <f>Q1336-V1336</f>
        <v/>
      </c>
      <c r="Y1336" s="22">
        <f>IF(W1336&lt;0,0.9,LOOKUP(W1336,{0,1950001,3300001,6950001,9000001,18000001,40000001},{0.84895,0.7979,0.6958,0.66517,0.56307,0.4916,0.44055}))</f>
        <v/>
      </c>
      <c r="Z1336" s="22">
        <f>IF(X1336&lt;0,0.9,LOOKUP(X1336,{0,1950001,3300001,6950001,9000001,18000001,40000001},{0.84895,0.7979,0.6958,0.66517,0.56307,0.4916,0.44055}))</f>
        <v/>
      </c>
      <c r="AA1336" s="22">
        <f>IF(W1336&lt;0,0,CHOOSE(MATCH(W1336,{0,1950001,3300001,6950001,9000001},1),5.105/84.895,10.21/79.79,20.42/69.58,23.483/66.517,33.693/56.307))</f>
        <v/>
      </c>
      <c r="AB1336" s="21">
        <f>IF(C1336&lt;=2000,0,(MIN(C1336,ROUNDDOWN(F1336*0.3,0))-2000)*0.1)</f>
        <v/>
      </c>
      <c r="AC1336" s="21">
        <f>IF(C1336&lt;=2000,0,MIN((C1336-2000)*Y1336,(R1336+S1336)*0.2))</f>
        <v/>
      </c>
      <c r="AD1336" s="21">
        <f>IF(C1336&lt;=2000,0,MIN((C1336-2000)*Z1336,(T1336+U1336)*0.2))</f>
        <v/>
      </c>
      <c r="AE1336" s="21">
        <f>AC1336*AA1336</f>
        <v/>
      </c>
      <c r="AF1336" s="21">
        <f>ROUNDDOWN(R1336,-2)+ROUNDDOWN(S1336,-2)</f>
        <v/>
      </c>
      <c r="AG1336" s="21">
        <f>ROUNDDOWN(MAX(0,R1336-(AB1336+AC1336+AE1336)*0.6),-2)+ROUNDDOWN(MAX(0,S1336-(AB1336+AC1336+AE1336)*0.4),-2)</f>
        <v/>
      </c>
      <c r="AH1336" s="21">
        <f>ROUNDDOWN(MAX(0,T1336-(AB1336+AD1336)*0.6),-2)+ROUNDDOWN(MAX(0,U1336-(AB1336+AD1336)*0.4),-2)</f>
        <v/>
      </c>
      <c r="AI1336" s="21">
        <f>ROUNDDOWN(T1336,-2)+ROUNDDOWN(U1336,-2)</f>
        <v/>
      </c>
      <c r="AJ1336" s="21">
        <f>M1336+AF1336</f>
        <v/>
      </c>
      <c r="AK1336" s="21">
        <f>M1336+AG1336</f>
        <v/>
      </c>
      <c r="AL1336" s="21">
        <f>N1336+AH1336</f>
        <v/>
      </c>
      <c r="AM1336" s="21">
        <f>O1336+AI1336</f>
        <v/>
      </c>
      <c r="AN1336" s="21">
        <f>N1336+AI1336</f>
        <v/>
      </c>
      <c r="AO1336" s="21">
        <f>ROUNDDOWN((R1336+S1336)*0.2/Y1336+2000,0)</f>
        <v/>
      </c>
      <c r="AP1336" s="21">
        <f>ROUNDDOWN((T1336+U1336)*0.2/Z1336+2000,0)</f>
        <v/>
      </c>
      <c r="AQ1336" s="21">
        <f>AL1336-AK1336</f>
        <v/>
      </c>
      <c r="AR1336" s="21">
        <f>AM1336-AK1336</f>
        <v/>
      </c>
      <c r="AS1336" s="21">
        <f>AM1336-AL1336</f>
        <v/>
      </c>
      <c r="AT1336" s="21">
        <f>AK1336+C1336-AJ1336</f>
        <v/>
      </c>
      <c r="AU1336" s="21">
        <f>AL1336+C1336-AM1336</f>
        <v/>
      </c>
      <c r="AV1336" s="21">
        <f>AN1336+C1336-AM1336</f>
        <v/>
      </c>
    </row>
    <row r="1337">
      <c r="A1337" t="inlineStr">
        <is>
          <t>医療費の境目</t>
        </is>
      </c>
      <c r="B1337" s="21">
        <f>'3_医療費の境目'!$B$3</f>
        <v/>
      </c>
      <c r="C1337" s="21">
        <f>IF('3_医療費の境目'!$B$4="",AO1337,'3_医療費の境目'!$B$4)</f>
        <v/>
      </c>
      <c r="D1337" s="21">
        <f>'3_医療費の境目'!D1337</f>
        <v/>
      </c>
      <c r="E1337" s="21">
        <f>ROUND(MIN(B1337/12,650000)*12*0.0915+MIN(B1337/12,1390000)*12*(0.0504+0)+B1337*0.005,0)</f>
        <v/>
      </c>
      <c r="F1337" s="21">
        <f>IF(B1337&lt;741000,0,IF(B1337&lt;2191000,B1337-740000,IF(B1337&lt;2193000,1451000,IF(B1337&lt;2196000,1453000,IF(B1337&lt;2200000,1456000,IF(B1337&lt;3600000,ROUND(ROUNDDOWN(B1337/4,-3)*2.8,0)-80000,IF(B1337&lt;6600000,ROUND(ROUNDDOWN(B1337/4,-3)*3.2,0)-440000,IF(B1337&lt;8500000,ROUNDDOWN(B1337*0.9,0)-1100000,B1337-1950000))))))))</f>
        <v/>
      </c>
      <c r="G1337" s="21">
        <f>IF(F1337&gt;23500000,NA(),IF(F1337&lt;=4890000,1040000,IF(F1337&lt;=6550000,670000,620000)))</f>
        <v/>
      </c>
      <c r="H1337" s="21">
        <f>IF(D1337&lt;=0,0,MAX(0,MIN(2000000,D1337-MIN(100000,ROUNDDOWN(F1337*0.05,0)))))</f>
        <v/>
      </c>
      <c r="I1337" s="21">
        <f>IF(C1337&lt;=2000,0,MIN(C1337,ROUNDDOWN(F1337*0.4,0))-2000)</f>
        <v/>
      </c>
      <c r="J1337" s="21">
        <f>MAX(0,ROUNDDOWN(F1337-E1337-G1337,-3))</f>
        <v/>
      </c>
      <c r="K1337" s="21">
        <f>MAX(0,ROUNDDOWN(F1337-E1337-G1337-H1337-I1337,-3))</f>
        <v/>
      </c>
      <c r="L1337" s="21">
        <f>MAX(0,ROUNDDOWN(F1337-E1337-G1337-H1337,-3))</f>
        <v/>
      </c>
      <c r="M1337" s="21">
        <f>IF(J1337&lt;=0,0,ROUNDDOWN((J1337*LOOKUP(J1337,{0,1950001,3300001,6950001,9000001,18000001,40000001},{0.05,0.1,0.2,0.23,0.33,0.4,0.45})-LOOKUP(J1337,{0,1950001,3300001,6950001,9000001,18000001,40000001},{0,97500,427500,636000,1536000,2796000,4796000}))*1.021,-2))</f>
        <v/>
      </c>
      <c r="N1337" s="21">
        <f>IF(K1337&lt;=0,0,ROUNDDOWN((K1337*LOOKUP(K1337,{0,1950001,3300001,6950001,9000001,18000001,40000001},{0.05,0.1,0.2,0.23,0.33,0.4,0.45})-LOOKUP(K1337,{0,1950001,3300001,6950001,9000001,18000001,40000001},{0,97500,427500,636000,1536000,2796000,4796000}))*1.021,-2))</f>
        <v/>
      </c>
      <c r="O1337" s="21">
        <f>IF(L1337&lt;=0,0,ROUNDDOWN((L1337*LOOKUP(L1337,{0,1950001,3300001,6950001,9000001,18000001,40000001},{0.05,0.1,0.2,0.23,0.33,0.4,0.45})-LOOKUP(L1337,{0,1950001,3300001,6950001,9000001,18000001,40000001},{0,97500,427500,636000,1536000,2796000,4796000}))*1.021,-2))</f>
        <v/>
      </c>
      <c r="P1337" s="21">
        <f>MAX(0,ROUNDDOWN(F1337-E1337-430000,-3))</f>
        <v/>
      </c>
      <c r="Q1337" s="21">
        <f>MAX(0,ROUNDDOWN(F1337-E1337-430000-H1337,-3))</f>
        <v/>
      </c>
      <c r="R1337" s="21">
        <f>IF(F1337&lt;=450000,0,MAX(0,P1337*0.06-MIN(50000,P1337)*0.03))</f>
        <v/>
      </c>
      <c r="S1337" s="21">
        <f>IF(F1337&lt;=450000,0,MAX(0,P1337*0.04-MIN(50000,P1337)*0.02))</f>
        <v/>
      </c>
      <c r="T1337" s="21">
        <f>IF(F1337&lt;=450000,0,MAX(0,Q1337*0.06-MIN(50000,Q1337)*0.03))</f>
        <v/>
      </c>
      <c r="U1337" s="21">
        <f>IF(F1337&lt;=450000,0,MAX(0,Q1337*0.04-MIN(50000,Q1337)*0.02))</f>
        <v/>
      </c>
      <c r="V1337" s="21">
        <f>50000+MAX(0,G1337-480000)</f>
        <v/>
      </c>
      <c r="W1337" s="21">
        <f>P1337-V1337</f>
        <v/>
      </c>
      <c r="X1337" s="21">
        <f>Q1337-V1337</f>
        <v/>
      </c>
      <c r="Y1337" s="22">
        <f>IF(W1337&lt;0,0.9,LOOKUP(W1337,{0,1950001,3300001,6950001,9000001,18000001,40000001},{0.84895,0.7979,0.6958,0.66517,0.56307,0.4916,0.44055}))</f>
        <v/>
      </c>
      <c r="Z1337" s="22">
        <f>IF(X1337&lt;0,0.9,LOOKUP(X1337,{0,1950001,3300001,6950001,9000001,18000001,40000001},{0.84895,0.7979,0.6958,0.66517,0.56307,0.4916,0.44055}))</f>
        <v/>
      </c>
      <c r="AA1337" s="22">
        <f>IF(W1337&lt;0,0,CHOOSE(MATCH(W1337,{0,1950001,3300001,6950001,9000001},1),5.105/84.895,10.21/79.79,20.42/69.58,23.483/66.517,33.693/56.307))</f>
        <v/>
      </c>
      <c r="AB1337" s="21">
        <f>IF(C1337&lt;=2000,0,(MIN(C1337,ROUNDDOWN(F1337*0.3,0))-2000)*0.1)</f>
        <v/>
      </c>
      <c r="AC1337" s="21">
        <f>IF(C1337&lt;=2000,0,MIN((C1337-2000)*Y1337,(R1337+S1337)*0.2))</f>
        <v/>
      </c>
      <c r="AD1337" s="21">
        <f>IF(C1337&lt;=2000,0,MIN((C1337-2000)*Z1337,(T1337+U1337)*0.2))</f>
        <v/>
      </c>
      <c r="AE1337" s="21">
        <f>AC1337*AA1337</f>
        <v/>
      </c>
      <c r="AF1337" s="21">
        <f>ROUNDDOWN(R1337,-2)+ROUNDDOWN(S1337,-2)</f>
        <v/>
      </c>
      <c r="AG1337" s="21">
        <f>ROUNDDOWN(MAX(0,R1337-(AB1337+AC1337+AE1337)*0.6),-2)+ROUNDDOWN(MAX(0,S1337-(AB1337+AC1337+AE1337)*0.4),-2)</f>
        <v/>
      </c>
      <c r="AH1337" s="21">
        <f>ROUNDDOWN(MAX(0,T1337-(AB1337+AD1337)*0.6),-2)+ROUNDDOWN(MAX(0,U1337-(AB1337+AD1337)*0.4),-2)</f>
        <v/>
      </c>
      <c r="AI1337" s="21">
        <f>ROUNDDOWN(T1337,-2)+ROUNDDOWN(U1337,-2)</f>
        <v/>
      </c>
      <c r="AJ1337" s="21">
        <f>M1337+AF1337</f>
        <v/>
      </c>
      <c r="AK1337" s="21">
        <f>M1337+AG1337</f>
        <v/>
      </c>
      <c r="AL1337" s="21">
        <f>N1337+AH1337</f>
        <v/>
      </c>
      <c r="AM1337" s="21">
        <f>O1337+AI1337</f>
        <v/>
      </c>
      <c r="AN1337" s="21">
        <f>N1337+AI1337</f>
        <v/>
      </c>
      <c r="AO1337" s="21">
        <f>ROUNDDOWN((R1337+S1337)*0.2/Y1337+2000,0)</f>
        <v/>
      </c>
      <c r="AP1337" s="21">
        <f>ROUNDDOWN((T1337+U1337)*0.2/Z1337+2000,0)</f>
        <v/>
      </c>
      <c r="AQ1337" s="21">
        <f>AL1337-AK1337</f>
        <v/>
      </c>
      <c r="AR1337" s="21">
        <f>AM1337-AK1337</f>
        <v/>
      </c>
      <c r="AS1337" s="21">
        <f>AM1337-AL1337</f>
        <v/>
      </c>
      <c r="AT1337" s="21">
        <f>AK1337+C1337-AJ1337</f>
        <v/>
      </c>
      <c r="AU1337" s="21">
        <f>AL1337+C1337-AM1337</f>
        <v/>
      </c>
      <c r="AV1337" s="21">
        <f>AN1337+C1337-AM1337</f>
        <v/>
      </c>
    </row>
    <row r="1338">
      <c r="A1338" t="inlineStr">
        <is>
          <t>医療費の境目</t>
        </is>
      </c>
      <c r="B1338" s="21">
        <f>'3_医療費の境目'!$B$3</f>
        <v/>
      </c>
      <c r="C1338" s="21">
        <f>IF('3_医療費の境目'!$B$4="",AO1338,'3_医療費の境目'!$B$4)</f>
        <v/>
      </c>
      <c r="D1338" s="21">
        <f>'3_医療費の境目'!D1338</f>
        <v/>
      </c>
      <c r="E1338" s="21">
        <f>ROUND(MIN(B1338/12,650000)*12*0.0915+MIN(B1338/12,1390000)*12*(0.0504+0)+B1338*0.005,0)</f>
        <v/>
      </c>
      <c r="F1338" s="21">
        <f>IF(B1338&lt;741000,0,IF(B1338&lt;2191000,B1338-740000,IF(B1338&lt;2193000,1451000,IF(B1338&lt;2196000,1453000,IF(B1338&lt;2200000,1456000,IF(B1338&lt;3600000,ROUND(ROUNDDOWN(B1338/4,-3)*2.8,0)-80000,IF(B1338&lt;6600000,ROUND(ROUNDDOWN(B1338/4,-3)*3.2,0)-440000,IF(B1338&lt;8500000,ROUNDDOWN(B1338*0.9,0)-1100000,B1338-1950000))))))))</f>
        <v/>
      </c>
      <c r="G1338" s="21">
        <f>IF(F1338&gt;23500000,NA(),IF(F1338&lt;=4890000,1040000,IF(F1338&lt;=6550000,670000,620000)))</f>
        <v/>
      </c>
      <c r="H1338" s="21">
        <f>IF(D1338&lt;=0,0,MAX(0,MIN(2000000,D1338-MIN(100000,ROUNDDOWN(F1338*0.05,0)))))</f>
        <v/>
      </c>
      <c r="I1338" s="21">
        <f>IF(C1338&lt;=2000,0,MIN(C1338,ROUNDDOWN(F1338*0.4,0))-2000)</f>
        <v/>
      </c>
      <c r="J1338" s="21">
        <f>MAX(0,ROUNDDOWN(F1338-E1338-G1338,-3))</f>
        <v/>
      </c>
      <c r="K1338" s="21">
        <f>MAX(0,ROUNDDOWN(F1338-E1338-G1338-H1338-I1338,-3))</f>
        <v/>
      </c>
      <c r="L1338" s="21">
        <f>MAX(0,ROUNDDOWN(F1338-E1338-G1338-H1338,-3))</f>
        <v/>
      </c>
      <c r="M1338" s="21">
        <f>IF(J1338&lt;=0,0,ROUNDDOWN((J1338*LOOKUP(J1338,{0,1950001,3300001,6950001,9000001,18000001,40000001},{0.05,0.1,0.2,0.23,0.33,0.4,0.45})-LOOKUP(J1338,{0,1950001,3300001,6950001,9000001,18000001,40000001},{0,97500,427500,636000,1536000,2796000,4796000}))*1.021,-2))</f>
        <v/>
      </c>
      <c r="N1338" s="21">
        <f>IF(K1338&lt;=0,0,ROUNDDOWN((K1338*LOOKUP(K1338,{0,1950001,3300001,6950001,9000001,18000001,40000001},{0.05,0.1,0.2,0.23,0.33,0.4,0.45})-LOOKUP(K1338,{0,1950001,3300001,6950001,9000001,18000001,40000001},{0,97500,427500,636000,1536000,2796000,4796000}))*1.021,-2))</f>
        <v/>
      </c>
      <c r="O1338" s="21">
        <f>IF(L1338&lt;=0,0,ROUNDDOWN((L1338*LOOKUP(L1338,{0,1950001,3300001,6950001,9000001,18000001,40000001},{0.05,0.1,0.2,0.23,0.33,0.4,0.45})-LOOKUP(L1338,{0,1950001,3300001,6950001,9000001,18000001,40000001},{0,97500,427500,636000,1536000,2796000,4796000}))*1.021,-2))</f>
        <v/>
      </c>
      <c r="P1338" s="21">
        <f>MAX(0,ROUNDDOWN(F1338-E1338-430000,-3))</f>
        <v/>
      </c>
      <c r="Q1338" s="21">
        <f>MAX(0,ROUNDDOWN(F1338-E1338-430000-H1338,-3))</f>
        <v/>
      </c>
      <c r="R1338" s="21">
        <f>IF(F1338&lt;=450000,0,MAX(0,P1338*0.06-MIN(50000,P1338)*0.03))</f>
        <v/>
      </c>
      <c r="S1338" s="21">
        <f>IF(F1338&lt;=450000,0,MAX(0,P1338*0.04-MIN(50000,P1338)*0.02))</f>
        <v/>
      </c>
      <c r="T1338" s="21">
        <f>IF(F1338&lt;=450000,0,MAX(0,Q1338*0.06-MIN(50000,Q1338)*0.03))</f>
        <v/>
      </c>
      <c r="U1338" s="21">
        <f>IF(F1338&lt;=450000,0,MAX(0,Q1338*0.04-MIN(50000,Q1338)*0.02))</f>
        <v/>
      </c>
      <c r="V1338" s="21">
        <f>50000+MAX(0,G1338-480000)</f>
        <v/>
      </c>
      <c r="W1338" s="21">
        <f>P1338-V1338</f>
        <v/>
      </c>
      <c r="X1338" s="21">
        <f>Q1338-V1338</f>
        <v/>
      </c>
      <c r="Y1338" s="22">
        <f>IF(W1338&lt;0,0.9,LOOKUP(W1338,{0,1950001,3300001,6950001,9000001,18000001,40000001},{0.84895,0.7979,0.6958,0.66517,0.56307,0.4916,0.44055}))</f>
        <v/>
      </c>
      <c r="Z1338" s="22">
        <f>IF(X1338&lt;0,0.9,LOOKUP(X1338,{0,1950001,3300001,6950001,9000001,18000001,40000001},{0.84895,0.7979,0.6958,0.66517,0.56307,0.4916,0.44055}))</f>
        <v/>
      </c>
      <c r="AA1338" s="22">
        <f>IF(W1338&lt;0,0,CHOOSE(MATCH(W1338,{0,1950001,3300001,6950001,9000001},1),5.105/84.895,10.21/79.79,20.42/69.58,23.483/66.517,33.693/56.307))</f>
        <v/>
      </c>
      <c r="AB1338" s="21">
        <f>IF(C1338&lt;=2000,0,(MIN(C1338,ROUNDDOWN(F1338*0.3,0))-2000)*0.1)</f>
        <v/>
      </c>
      <c r="AC1338" s="21">
        <f>IF(C1338&lt;=2000,0,MIN((C1338-2000)*Y1338,(R1338+S1338)*0.2))</f>
        <v/>
      </c>
      <c r="AD1338" s="21">
        <f>IF(C1338&lt;=2000,0,MIN((C1338-2000)*Z1338,(T1338+U1338)*0.2))</f>
        <v/>
      </c>
      <c r="AE1338" s="21">
        <f>AC1338*AA1338</f>
        <v/>
      </c>
      <c r="AF1338" s="21">
        <f>ROUNDDOWN(R1338,-2)+ROUNDDOWN(S1338,-2)</f>
        <v/>
      </c>
      <c r="AG1338" s="21">
        <f>ROUNDDOWN(MAX(0,R1338-(AB1338+AC1338+AE1338)*0.6),-2)+ROUNDDOWN(MAX(0,S1338-(AB1338+AC1338+AE1338)*0.4),-2)</f>
        <v/>
      </c>
      <c r="AH1338" s="21">
        <f>ROUNDDOWN(MAX(0,T1338-(AB1338+AD1338)*0.6),-2)+ROUNDDOWN(MAX(0,U1338-(AB1338+AD1338)*0.4),-2)</f>
        <v/>
      </c>
      <c r="AI1338" s="21">
        <f>ROUNDDOWN(T1338,-2)+ROUNDDOWN(U1338,-2)</f>
        <v/>
      </c>
      <c r="AJ1338" s="21">
        <f>M1338+AF1338</f>
        <v/>
      </c>
      <c r="AK1338" s="21">
        <f>M1338+AG1338</f>
        <v/>
      </c>
      <c r="AL1338" s="21">
        <f>N1338+AH1338</f>
        <v/>
      </c>
      <c r="AM1338" s="21">
        <f>O1338+AI1338</f>
        <v/>
      </c>
      <c r="AN1338" s="21">
        <f>N1338+AI1338</f>
        <v/>
      </c>
      <c r="AO1338" s="21">
        <f>ROUNDDOWN((R1338+S1338)*0.2/Y1338+2000,0)</f>
        <v/>
      </c>
      <c r="AP1338" s="21">
        <f>ROUNDDOWN((T1338+U1338)*0.2/Z1338+2000,0)</f>
        <v/>
      </c>
      <c r="AQ1338" s="21">
        <f>AL1338-AK1338</f>
        <v/>
      </c>
      <c r="AR1338" s="21">
        <f>AM1338-AK1338</f>
        <v/>
      </c>
      <c r="AS1338" s="21">
        <f>AM1338-AL1338</f>
        <v/>
      </c>
      <c r="AT1338" s="21">
        <f>AK1338+C1338-AJ1338</f>
        <v/>
      </c>
      <c r="AU1338" s="21">
        <f>AL1338+C1338-AM1338</f>
        <v/>
      </c>
      <c r="AV1338" s="21">
        <f>AN1338+C1338-AM1338</f>
        <v/>
      </c>
    </row>
    <row r="1339">
      <c r="A1339" t="inlineStr">
        <is>
          <t>医療費の境目</t>
        </is>
      </c>
      <c r="B1339" s="21">
        <f>'3_医療費の境目'!$B$3</f>
        <v/>
      </c>
      <c r="C1339" s="21">
        <f>IF('3_医療費の境目'!$B$4="",AO1339,'3_医療費の境目'!$B$4)</f>
        <v/>
      </c>
      <c r="D1339" s="21">
        <f>'3_医療費の境目'!D1339</f>
        <v/>
      </c>
      <c r="E1339" s="21">
        <f>ROUND(MIN(B1339/12,650000)*12*0.0915+MIN(B1339/12,1390000)*12*(0.0504+0)+B1339*0.005,0)</f>
        <v/>
      </c>
      <c r="F1339" s="21">
        <f>IF(B1339&lt;741000,0,IF(B1339&lt;2191000,B1339-740000,IF(B1339&lt;2193000,1451000,IF(B1339&lt;2196000,1453000,IF(B1339&lt;2200000,1456000,IF(B1339&lt;3600000,ROUND(ROUNDDOWN(B1339/4,-3)*2.8,0)-80000,IF(B1339&lt;6600000,ROUND(ROUNDDOWN(B1339/4,-3)*3.2,0)-440000,IF(B1339&lt;8500000,ROUNDDOWN(B1339*0.9,0)-1100000,B1339-1950000))))))))</f>
        <v/>
      </c>
      <c r="G1339" s="21">
        <f>IF(F1339&gt;23500000,NA(),IF(F1339&lt;=4890000,1040000,IF(F1339&lt;=6550000,670000,620000)))</f>
        <v/>
      </c>
      <c r="H1339" s="21">
        <f>IF(D1339&lt;=0,0,MAX(0,MIN(2000000,D1339-MIN(100000,ROUNDDOWN(F1339*0.05,0)))))</f>
        <v/>
      </c>
      <c r="I1339" s="21">
        <f>IF(C1339&lt;=2000,0,MIN(C1339,ROUNDDOWN(F1339*0.4,0))-2000)</f>
        <v/>
      </c>
      <c r="J1339" s="21">
        <f>MAX(0,ROUNDDOWN(F1339-E1339-G1339,-3))</f>
        <v/>
      </c>
      <c r="K1339" s="21">
        <f>MAX(0,ROUNDDOWN(F1339-E1339-G1339-H1339-I1339,-3))</f>
        <v/>
      </c>
      <c r="L1339" s="21">
        <f>MAX(0,ROUNDDOWN(F1339-E1339-G1339-H1339,-3))</f>
        <v/>
      </c>
      <c r="M1339" s="21">
        <f>IF(J1339&lt;=0,0,ROUNDDOWN((J1339*LOOKUP(J1339,{0,1950001,3300001,6950001,9000001,18000001,40000001},{0.05,0.1,0.2,0.23,0.33,0.4,0.45})-LOOKUP(J1339,{0,1950001,3300001,6950001,9000001,18000001,40000001},{0,97500,427500,636000,1536000,2796000,4796000}))*1.021,-2))</f>
        <v/>
      </c>
      <c r="N1339" s="21">
        <f>IF(K1339&lt;=0,0,ROUNDDOWN((K1339*LOOKUP(K1339,{0,1950001,3300001,6950001,9000001,18000001,40000001},{0.05,0.1,0.2,0.23,0.33,0.4,0.45})-LOOKUP(K1339,{0,1950001,3300001,6950001,9000001,18000001,40000001},{0,97500,427500,636000,1536000,2796000,4796000}))*1.021,-2))</f>
        <v/>
      </c>
      <c r="O1339" s="21">
        <f>IF(L1339&lt;=0,0,ROUNDDOWN((L1339*LOOKUP(L1339,{0,1950001,3300001,6950001,9000001,18000001,40000001},{0.05,0.1,0.2,0.23,0.33,0.4,0.45})-LOOKUP(L1339,{0,1950001,3300001,6950001,9000001,18000001,40000001},{0,97500,427500,636000,1536000,2796000,4796000}))*1.021,-2))</f>
        <v/>
      </c>
      <c r="P1339" s="21">
        <f>MAX(0,ROUNDDOWN(F1339-E1339-430000,-3))</f>
        <v/>
      </c>
      <c r="Q1339" s="21">
        <f>MAX(0,ROUNDDOWN(F1339-E1339-430000-H1339,-3))</f>
        <v/>
      </c>
      <c r="R1339" s="21">
        <f>IF(F1339&lt;=450000,0,MAX(0,P1339*0.06-MIN(50000,P1339)*0.03))</f>
        <v/>
      </c>
      <c r="S1339" s="21">
        <f>IF(F1339&lt;=450000,0,MAX(0,P1339*0.04-MIN(50000,P1339)*0.02))</f>
        <v/>
      </c>
      <c r="T1339" s="21">
        <f>IF(F1339&lt;=450000,0,MAX(0,Q1339*0.06-MIN(50000,Q1339)*0.03))</f>
        <v/>
      </c>
      <c r="U1339" s="21">
        <f>IF(F1339&lt;=450000,0,MAX(0,Q1339*0.04-MIN(50000,Q1339)*0.02))</f>
        <v/>
      </c>
      <c r="V1339" s="21">
        <f>50000+MAX(0,G1339-480000)</f>
        <v/>
      </c>
      <c r="W1339" s="21">
        <f>P1339-V1339</f>
        <v/>
      </c>
      <c r="X1339" s="21">
        <f>Q1339-V1339</f>
        <v/>
      </c>
      <c r="Y1339" s="22">
        <f>IF(W1339&lt;0,0.9,LOOKUP(W1339,{0,1950001,3300001,6950001,9000001,18000001,40000001},{0.84895,0.7979,0.6958,0.66517,0.56307,0.4916,0.44055}))</f>
        <v/>
      </c>
      <c r="Z1339" s="22">
        <f>IF(X1339&lt;0,0.9,LOOKUP(X1339,{0,1950001,3300001,6950001,9000001,18000001,40000001},{0.84895,0.7979,0.6958,0.66517,0.56307,0.4916,0.44055}))</f>
        <v/>
      </c>
      <c r="AA1339" s="22">
        <f>IF(W1339&lt;0,0,CHOOSE(MATCH(W1339,{0,1950001,3300001,6950001,9000001},1),5.105/84.895,10.21/79.79,20.42/69.58,23.483/66.517,33.693/56.307))</f>
        <v/>
      </c>
      <c r="AB1339" s="21">
        <f>IF(C1339&lt;=2000,0,(MIN(C1339,ROUNDDOWN(F1339*0.3,0))-2000)*0.1)</f>
        <v/>
      </c>
      <c r="AC1339" s="21">
        <f>IF(C1339&lt;=2000,0,MIN((C1339-2000)*Y1339,(R1339+S1339)*0.2))</f>
        <v/>
      </c>
      <c r="AD1339" s="21">
        <f>IF(C1339&lt;=2000,0,MIN((C1339-2000)*Z1339,(T1339+U1339)*0.2))</f>
        <v/>
      </c>
      <c r="AE1339" s="21">
        <f>AC1339*AA1339</f>
        <v/>
      </c>
      <c r="AF1339" s="21">
        <f>ROUNDDOWN(R1339,-2)+ROUNDDOWN(S1339,-2)</f>
        <v/>
      </c>
      <c r="AG1339" s="21">
        <f>ROUNDDOWN(MAX(0,R1339-(AB1339+AC1339+AE1339)*0.6),-2)+ROUNDDOWN(MAX(0,S1339-(AB1339+AC1339+AE1339)*0.4),-2)</f>
        <v/>
      </c>
      <c r="AH1339" s="21">
        <f>ROUNDDOWN(MAX(0,T1339-(AB1339+AD1339)*0.6),-2)+ROUNDDOWN(MAX(0,U1339-(AB1339+AD1339)*0.4),-2)</f>
        <v/>
      </c>
      <c r="AI1339" s="21">
        <f>ROUNDDOWN(T1339,-2)+ROUNDDOWN(U1339,-2)</f>
        <v/>
      </c>
      <c r="AJ1339" s="21">
        <f>M1339+AF1339</f>
        <v/>
      </c>
      <c r="AK1339" s="21">
        <f>M1339+AG1339</f>
        <v/>
      </c>
      <c r="AL1339" s="21">
        <f>N1339+AH1339</f>
        <v/>
      </c>
      <c r="AM1339" s="21">
        <f>O1339+AI1339</f>
        <v/>
      </c>
      <c r="AN1339" s="21">
        <f>N1339+AI1339</f>
        <v/>
      </c>
      <c r="AO1339" s="21">
        <f>ROUNDDOWN((R1339+S1339)*0.2/Y1339+2000,0)</f>
        <v/>
      </c>
      <c r="AP1339" s="21">
        <f>ROUNDDOWN((T1339+U1339)*0.2/Z1339+2000,0)</f>
        <v/>
      </c>
      <c r="AQ1339" s="21">
        <f>AL1339-AK1339</f>
        <v/>
      </c>
      <c r="AR1339" s="21">
        <f>AM1339-AK1339</f>
        <v/>
      </c>
      <c r="AS1339" s="21">
        <f>AM1339-AL1339</f>
        <v/>
      </c>
      <c r="AT1339" s="21">
        <f>AK1339+C1339-AJ1339</f>
        <v/>
      </c>
      <c r="AU1339" s="21">
        <f>AL1339+C1339-AM1339</f>
        <v/>
      </c>
      <c r="AV1339" s="21">
        <f>AN1339+C1339-AM1339</f>
        <v/>
      </c>
    </row>
    <row r="1340">
      <c r="A1340" t="inlineStr">
        <is>
          <t>医療費の境目</t>
        </is>
      </c>
      <c r="B1340" s="21">
        <f>'3_医療費の境目'!$B$3</f>
        <v/>
      </c>
      <c r="C1340" s="21">
        <f>IF('3_医療費の境目'!$B$4="",AO1340,'3_医療費の境目'!$B$4)</f>
        <v/>
      </c>
      <c r="D1340" s="21">
        <f>'3_医療費の境目'!D1340</f>
        <v/>
      </c>
      <c r="E1340" s="21">
        <f>ROUND(MIN(B1340/12,650000)*12*0.0915+MIN(B1340/12,1390000)*12*(0.0504+0)+B1340*0.005,0)</f>
        <v/>
      </c>
      <c r="F1340" s="21">
        <f>IF(B1340&lt;741000,0,IF(B1340&lt;2191000,B1340-740000,IF(B1340&lt;2193000,1451000,IF(B1340&lt;2196000,1453000,IF(B1340&lt;2200000,1456000,IF(B1340&lt;3600000,ROUND(ROUNDDOWN(B1340/4,-3)*2.8,0)-80000,IF(B1340&lt;6600000,ROUND(ROUNDDOWN(B1340/4,-3)*3.2,0)-440000,IF(B1340&lt;8500000,ROUNDDOWN(B1340*0.9,0)-1100000,B1340-1950000))))))))</f>
        <v/>
      </c>
      <c r="G1340" s="21">
        <f>IF(F1340&gt;23500000,NA(),IF(F1340&lt;=4890000,1040000,IF(F1340&lt;=6550000,670000,620000)))</f>
        <v/>
      </c>
      <c r="H1340" s="21">
        <f>IF(D1340&lt;=0,0,MAX(0,MIN(2000000,D1340-MIN(100000,ROUNDDOWN(F1340*0.05,0)))))</f>
        <v/>
      </c>
      <c r="I1340" s="21">
        <f>IF(C1340&lt;=2000,0,MIN(C1340,ROUNDDOWN(F1340*0.4,0))-2000)</f>
        <v/>
      </c>
      <c r="J1340" s="21">
        <f>MAX(0,ROUNDDOWN(F1340-E1340-G1340,-3))</f>
        <v/>
      </c>
      <c r="K1340" s="21">
        <f>MAX(0,ROUNDDOWN(F1340-E1340-G1340-H1340-I1340,-3))</f>
        <v/>
      </c>
      <c r="L1340" s="21">
        <f>MAX(0,ROUNDDOWN(F1340-E1340-G1340-H1340,-3))</f>
        <v/>
      </c>
      <c r="M1340" s="21">
        <f>IF(J1340&lt;=0,0,ROUNDDOWN((J1340*LOOKUP(J1340,{0,1950001,3300001,6950001,9000001,18000001,40000001},{0.05,0.1,0.2,0.23,0.33,0.4,0.45})-LOOKUP(J1340,{0,1950001,3300001,6950001,9000001,18000001,40000001},{0,97500,427500,636000,1536000,2796000,4796000}))*1.021,-2))</f>
        <v/>
      </c>
      <c r="N1340" s="21">
        <f>IF(K1340&lt;=0,0,ROUNDDOWN((K1340*LOOKUP(K1340,{0,1950001,3300001,6950001,9000001,18000001,40000001},{0.05,0.1,0.2,0.23,0.33,0.4,0.45})-LOOKUP(K1340,{0,1950001,3300001,6950001,9000001,18000001,40000001},{0,97500,427500,636000,1536000,2796000,4796000}))*1.021,-2))</f>
        <v/>
      </c>
      <c r="O1340" s="21">
        <f>IF(L1340&lt;=0,0,ROUNDDOWN((L1340*LOOKUP(L1340,{0,1950001,3300001,6950001,9000001,18000001,40000001},{0.05,0.1,0.2,0.23,0.33,0.4,0.45})-LOOKUP(L1340,{0,1950001,3300001,6950001,9000001,18000001,40000001},{0,97500,427500,636000,1536000,2796000,4796000}))*1.021,-2))</f>
        <v/>
      </c>
      <c r="P1340" s="21">
        <f>MAX(0,ROUNDDOWN(F1340-E1340-430000,-3))</f>
        <v/>
      </c>
      <c r="Q1340" s="21">
        <f>MAX(0,ROUNDDOWN(F1340-E1340-430000-H1340,-3))</f>
        <v/>
      </c>
      <c r="R1340" s="21">
        <f>IF(F1340&lt;=450000,0,MAX(0,P1340*0.06-MIN(50000,P1340)*0.03))</f>
        <v/>
      </c>
      <c r="S1340" s="21">
        <f>IF(F1340&lt;=450000,0,MAX(0,P1340*0.04-MIN(50000,P1340)*0.02))</f>
        <v/>
      </c>
      <c r="T1340" s="21">
        <f>IF(F1340&lt;=450000,0,MAX(0,Q1340*0.06-MIN(50000,Q1340)*0.03))</f>
        <v/>
      </c>
      <c r="U1340" s="21">
        <f>IF(F1340&lt;=450000,0,MAX(0,Q1340*0.04-MIN(50000,Q1340)*0.02))</f>
        <v/>
      </c>
      <c r="V1340" s="21">
        <f>50000+MAX(0,G1340-480000)</f>
        <v/>
      </c>
      <c r="W1340" s="21">
        <f>P1340-V1340</f>
        <v/>
      </c>
      <c r="X1340" s="21">
        <f>Q1340-V1340</f>
        <v/>
      </c>
      <c r="Y1340" s="22">
        <f>IF(W1340&lt;0,0.9,LOOKUP(W1340,{0,1950001,3300001,6950001,9000001,18000001,40000001},{0.84895,0.7979,0.6958,0.66517,0.56307,0.4916,0.44055}))</f>
        <v/>
      </c>
      <c r="Z1340" s="22">
        <f>IF(X1340&lt;0,0.9,LOOKUP(X1340,{0,1950001,3300001,6950001,9000001,18000001,40000001},{0.84895,0.7979,0.6958,0.66517,0.56307,0.4916,0.44055}))</f>
        <v/>
      </c>
      <c r="AA1340" s="22">
        <f>IF(W1340&lt;0,0,CHOOSE(MATCH(W1340,{0,1950001,3300001,6950001,9000001},1),5.105/84.895,10.21/79.79,20.42/69.58,23.483/66.517,33.693/56.307))</f>
        <v/>
      </c>
      <c r="AB1340" s="21">
        <f>IF(C1340&lt;=2000,0,(MIN(C1340,ROUNDDOWN(F1340*0.3,0))-2000)*0.1)</f>
        <v/>
      </c>
      <c r="AC1340" s="21">
        <f>IF(C1340&lt;=2000,0,MIN((C1340-2000)*Y1340,(R1340+S1340)*0.2))</f>
        <v/>
      </c>
      <c r="AD1340" s="21">
        <f>IF(C1340&lt;=2000,0,MIN((C1340-2000)*Z1340,(T1340+U1340)*0.2))</f>
        <v/>
      </c>
      <c r="AE1340" s="21">
        <f>AC1340*AA1340</f>
        <v/>
      </c>
      <c r="AF1340" s="21">
        <f>ROUNDDOWN(R1340,-2)+ROUNDDOWN(S1340,-2)</f>
        <v/>
      </c>
      <c r="AG1340" s="21">
        <f>ROUNDDOWN(MAX(0,R1340-(AB1340+AC1340+AE1340)*0.6),-2)+ROUNDDOWN(MAX(0,S1340-(AB1340+AC1340+AE1340)*0.4),-2)</f>
        <v/>
      </c>
      <c r="AH1340" s="21">
        <f>ROUNDDOWN(MAX(0,T1340-(AB1340+AD1340)*0.6),-2)+ROUNDDOWN(MAX(0,U1340-(AB1340+AD1340)*0.4),-2)</f>
        <v/>
      </c>
      <c r="AI1340" s="21">
        <f>ROUNDDOWN(T1340,-2)+ROUNDDOWN(U1340,-2)</f>
        <v/>
      </c>
      <c r="AJ1340" s="21">
        <f>M1340+AF1340</f>
        <v/>
      </c>
      <c r="AK1340" s="21">
        <f>M1340+AG1340</f>
        <v/>
      </c>
      <c r="AL1340" s="21">
        <f>N1340+AH1340</f>
        <v/>
      </c>
      <c r="AM1340" s="21">
        <f>O1340+AI1340</f>
        <v/>
      </c>
      <c r="AN1340" s="21">
        <f>N1340+AI1340</f>
        <v/>
      </c>
      <c r="AO1340" s="21">
        <f>ROUNDDOWN((R1340+S1340)*0.2/Y1340+2000,0)</f>
        <v/>
      </c>
      <c r="AP1340" s="21">
        <f>ROUNDDOWN((T1340+U1340)*0.2/Z1340+2000,0)</f>
        <v/>
      </c>
      <c r="AQ1340" s="21">
        <f>AL1340-AK1340</f>
        <v/>
      </c>
      <c r="AR1340" s="21">
        <f>AM1340-AK1340</f>
        <v/>
      </c>
      <c r="AS1340" s="21">
        <f>AM1340-AL1340</f>
        <v/>
      </c>
      <c r="AT1340" s="21">
        <f>AK1340+C1340-AJ1340</f>
        <v/>
      </c>
      <c r="AU1340" s="21">
        <f>AL1340+C1340-AM1340</f>
        <v/>
      </c>
      <c r="AV1340" s="21">
        <f>AN1340+C1340-AM1340</f>
        <v/>
      </c>
    </row>
    <row r="1341">
      <c r="A1341" t="inlineStr">
        <is>
          <t>医療費の境目</t>
        </is>
      </c>
      <c r="B1341" s="21">
        <f>'3_医療費の境目'!$B$3</f>
        <v/>
      </c>
      <c r="C1341" s="21">
        <f>IF('3_医療費の境目'!$B$4="",AO1341,'3_医療費の境目'!$B$4)</f>
        <v/>
      </c>
      <c r="D1341" s="21">
        <f>'3_医療費の境目'!D1341</f>
        <v/>
      </c>
      <c r="E1341" s="21">
        <f>ROUND(MIN(B1341/12,650000)*12*0.0915+MIN(B1341/12,1390000)*12*(0.0504+0)+B1341*0.005,0)</f>
        <v/>
      </c>
      <c r="F1341" s="21">
        <f>IF(B1341&lt;741000,0,IF(B1341&lt;2191000,B1341-740000,IF(B1341&lt;2193000,1451000,IF(B1341&lt;2196000,1453000,IF(B1341&lt;2200000,1456000,IF(B1341&lt;3600000,ROUND(ROUNDDOWN(B1341/4,-3)*2.8,0)-80000,IF(B1341&lt;6600000,ROUND(ROUNDDOWN(B1341/4,-3)*3.2,0)-440000,IF(B1341&lt;8500000,ROUNDDOWN(B1341*0.9,0)-1100000,B1341-1950000))))))))</f>
        <v/>
      </c>
      <c r="G1341" s="21">
        <f>IF(F1341&gt;23500000,NA(),IF(F1341&lt;=4890000,1040000,IF(F1341&lt;=6550000,670000,620000)))</f>
        <v/>
      </c>
      <c r="H1341" s="21">
        <f>IF(D1341&lt;=0,0,MAX(0,MIN(2000000,D1341-MIN(100000,ROUNDDOWN(F1341*0.05,0)))))</f>
        <v/>
      </c>
      <c r="I1341" s="21">
        <f>IF(C1341&lt;=2000,0,MIN(C1341,ROUNDDOWN(F1341*0.4,0))-2000)</f>
        <v/>
      </c>
      <c r="J1341" s="21">
        <f>MAX(0,ROUNDDOWN(F1341-E1341-G1341,-3))</f>
        <v/>
      </c>
      <c r="K1341" s="21">
        <f>MAX(0,ROUNDDOWN(F1341-E1341-G1341-H1341-I1341,-3))</f>
        <v/>
      </c>
      <c r="L1341" s="21">
        <f>MAX(0,ROUNDDOWN(F1341-E1341-G1341-H1341,-3))</f>
        <v/>
      </c>
      <c r="M1341" s="21">
        <f>IF(J1341&lt;=0,0,ROUNDDOWN((J1341*LOOKUP(J1341,{0,1950001,3300001,6950001,9000001,18000001,40000001},{0.05,0.1,0.2,0.23,0.33,0.4,0.45})-LOOKUP(J1341,{0,1950001,3300001,6950001,9000001,18000001,40000001},{0,97500,427500,636000,1536000,2796000,4796000}))*1.021,-2))</f>
        <v/>
      </c>
      <c r="N1341" s="21">
        <f>IF(K1341&lt;=0,0,ROUNDDOWN((K1341*LOOKUP(K1341,{0,1950001,3300001,6950001,9000001,18000001,40000001},{0.05,0.1,0.2,0.23,0.33,0.4,0.45})-LOOKUP(K1341,{0,1950001,3300001,6950001,9000001,18000001,40000001},{0,97500,427500,636000,1536000,2796000,4796000}))*1.021,-2))</f>
        <v/>
      </c>
      <c r="O1341" s="21">
        <f>IF(L1341&lt;=0,0,ROUNDDOWN((L1341*LOOKUP(L1341,{0,1950001,3300001,6950001,9000001,18000001,40000001},{0.05,0.1,0.2,0.23,0.33,0.4,0.45})-LOOKUP(L1341,{0,1950001,3300001,6950001,9000001,18000001,40000001},{0,97500,427500,636000,1536000,2796000,4796000}))*1.021,-2))</f>
        <v/>
      </c>
      <c r="P1341" s="21">
        <f>MAX(0,ROUNDDOWN(F1341-E1341-430000,-3))</f>
        <v/>
      </c>
      <c r="Q1341" s="21">
        <f>MAX(0,ROUNDDOWN(F1341-E1341-430000-H1341,-3))</f>
        <v/>
      </c>
      <c r="R1341" s="21">
        <f>IF(F1341&lt;=450000,0,MAX(0,P1341*0.06-MIN(50000,P1341)*0.03))</f>
        <v/>
      </c>
      <c r="S1341" s="21">
        <f>IF(F1341&lt;=450000,0,MAX(0,P1341*0.04-MIN(50000,P1341)*0.02))</f>
        <v/>
      </c>
      <c r="T1341" s="21">
        <f>IF(F1341&lt;=450000,0,MAX(0,Q1341*0.06-MIN(50000,Q1341)*0.03))</f>
        <v/>
      </c>
      <c r="U1341" s="21">
        <f>IF(F1341&lt;=450000,0,MAX(0,Q1341*0.04-MIN(50000,Q1341)*0.02))</f>
        <v/>
      </c>
      <c r="V1341" s="21">
        <f>50000+MAX(0,G1341-480000)</f>
        <v/>
      </c>
      <c r="W1341" s="21">
        <f>P1341-V1341</f>
        <v/>
      </c>
      <c r="X1341" s="21">
        <f>Q1341-V1341</f>
        <v/>
      </c>
      <c r="Y1341" s="22">
        <f>IF(W1341&lt;0,0.9,LOOKUP(W1341,{0,1950001,3300001,6950001,9000001,18000001,40000001},{0.84895,0.7979,0.6958,0.66517,0.56307,0.4916,0.44055}))</f>
        <v/>
      </c>
      <c r="Z1341" s="22">
        <f>IF(X1341&lt;0,0.9,LOOKUP(X1341,{0,1950001,3300001,6950001,9000001,18000001,40000001},{0.84895,0.7979,0.6958,0.66517,0.56307,0.4916,0.44055}))</f>
        <v/>
      </c>
      <c r="AA1341" s="22">
        <f>IF(W1341&lt;0,0,CHOOSE(MATCH(W1341,{0,1950001,3300001,6950001,9000001},1),5.105/84.895,10.21/79.79,20.42/69.58,23.483/66.517,33.693/56.307))</f>
        <v/>
      </c>
      <c r="AB1341" s="21">
        <f>IF(C1341&lt;=2000,0,(MIN(C1341,ROUNDDOWN(F1341*0.3,0))-2000)*0.1)</f>
        <v/>
      </c>
      <c r="AC1341" s="21">
        <f>IF(C1341&lt;=2000,0,MIN((C1341-2000)*Y1341,(R1341+S1341)*0.2))</f>
        <v/>
      </c>
      <c r="AD1341" s="21">
        <f>IF(C1341&lt;=2000,0,MIN((C1341-2000)*Z1341,(T1341+U1341)*0.2))</f>
        <v/>
      </c>
      <c r="AE1341" s="21">
        <f>AC1341*AA1341</f>
        <v/>
      </c>
      <c r="AF1341" s="21">
        <f>ROUNDDOWN(R1341,-2)+ROUNDDOWN(S1341,-2)</f>
        <v/>
      </c>
      <c r="AG1341" s="21">
        <f>ROUNDDOWN(MAX(0,R1341-(AB1341+AC1341+AE1341)*0.6),-2)+ROUNDDOWN(MAX(0,S1341-(AB1341+AC1341+AE1341)*0.4),-2)</f>
        <v/>
      </c>
      <c r="AH1341" s="21">
        <f>ROUNDDOWN(MAX(0,T1341-(AB1341+AD1341)*0.6),-2)+ROUNDDOWN(MAX(0,U1341-(AB1341+AD1341)*0.4),-2)</f>
        <v/>
      </c>
      <c r="AI1341" s="21">
        <f>ROUNDDOWN(T1341,-2)+ROUNDDOWN(U1341,-2)</f>
        <v/>
      </c>
      <c r="AJ1341" s="21">
        <f>M1341+AF1341</f>
        <v/>
      </c>
      <c r="AK1341" s="21">
        <f>M1341+AG1341</f>
        <v/>
      </c>
      <c r="AL1341" s="21">
        <f>N1341+AH1341</f>
        <v/>
      </c>
      <c r="AM1341" s="21">
        <f>O1341+AI1341</f>
        <v/>
      </c>
      <c r="AN1341" s="21">
        <f>N1341+AI1341</f>
        <v/>
      </c>
      <c r="AO1341" s="21">
        <f>ROUNDDOWN((R1341+S1341)*0.2/Y1341+2000,0)</f>
        <v/>
      </c>
      <c r="AP1341" s="21">
        <f>ROUNDDOWN((T1341+U1341)*0.2/Z1341+2000,0)</f>
        <v/>
      </c>
      <c r="AQ1341" s="21">
        <f>AL1341-AK1341</f>
        <v/>
      </c>
      <c r="AR1341" s="21">
        <f>AM1341-AK1341</f>
        <v/>
      </c>
      <c r="AS1341" s="21">
        <f>AM1341-AL1341</f>
        <v/>
      </c>
      <c r="AT1341" s="21">
        <f>AK1341+C1341-AJ1341</f>
        <v/>
      </c>
      <c r="AU1341" s="21">
        <f>AL1341+C1341-AM1341</f>
        <v/>
      </c>
      <c r="AV1341" s="21">
        <f>AN1341+C1341-AM1341</f>
        <v/>
      </c>
    </row>
    <row r="1342">
      <c r="A1342" t="inlineStr">
        <is>
          <t>医療費の境目</t>
        </is>
      </c>
      <c r="B1342" s="21">
        <f>'3_医療費の境目'!$B$3</f>
        <v/>
      </c>
      <c r="C1342" s="21">
        <f>IF('3_医療費の境目'!$B$4="",AO1342,'3_医療費の境目'!$B$4)</f>
        <v/>
      </c>
      <c r="D1342" s="21">
        <f>'3_医療費の境目'!D1342</f>
        <v/>
      </c>
      <c r="E1342" s="21">
        <f>ROUND(MIN(B1342/12,650000)*12*0.0915+MIN(B1342/12,1390000)*12*(0.0504+0)+B1342*0.005,0)</f>
        <v/>
      </c>
      <c r="F1342" s="21">
        <f>IF(B1342&lt;741000,0,IF(B1342&lt;2191000,B1342-740000,IF(B1342&lt;2193000,1451000,IF(B1342&lt;2196000,1453000,IF(B1342&lt;2200000,1456000,IF(B1342&lt;3600000,ROUND(ROUNDDOWN(B1342/4,-3)*2.8,0)-80000,IF(B1342&lt;6600000,ROUND(ROUNDDOWN(B1342/4,-3)*3.2,0)-440000,IF(B1342&lt;8500000,ROUNDDOWN(B1342*0.9,0)-1100000,B1342-1950000))))))))</f>
        <v/>
      </c>
      <c r="G1342" s="21">
        <f>IF(F1342&gt;23500000,NA(),IF(F1342&lt;=4890000,1040000,IF(F1342&lt;=6550000,670000,620000)))</f>
        <v/>
      </c>
      <c r="H1342" s="21">
        <f>IF(D1342&lt;=0,0,MAX(0,MIN(2000000,D1342-MIN(100000,ROUNDDOWN(F1342*0.05,0)))))</f>
        <v/>
      </c>
      <c r="I1342" s="21">
        <f>IF(C1342&lt;=2000,0,MIN(C1342,ROUNDDOWN(F1342*0.4,0))-2000)</f>
        <v/>
      </c>
      <c r="J1342" s="21">
        <f>MAX(0,ROUNDDOWN(F1342-E1342-G1342,-3))</f>
        <v/>
      </c>
      <c r="K1342" s="21">
        <f>MAX(0,ROUNDDOWN(F1342-E1342-G1342-H1342-I1342,-3))</f>
        <v/>
      </c>
      <c r="L1342" s="21">
        <f>MAX(0,ROUNDDOWN(F1342-E1342-G1342-H1342,-3))</f>
        <v/>
      </c>
      <c r="M1342" s="21">
        <f>IF(J1342&lt;=0,0,ROUNDDOWN((J1342*LOOKUP(J1342,{0,1950001,3300001,6950001,9000001,18000001,40000001},{0.05,0.1,0.2,0.23,0.33,0.4,0.45})-LOOKUP(J1342,{0,1950001,3300001,6950001,9000001,18000001,40000001},{0,97500,427500,636000,1536000,2796000,4796000}))*1.021,-2))</f>
        <v/>
      </c>
      <c r="N1342" s="21">
        <f>IF(K1342&lt;=0,0,ROUNDDOWN((K1342*LOOKUP(K1342,{0,1950001,3300001,6950001,9000001,18000001,40000001},{0.05,0.1,0.2,0.23,0.33,0.4,0.45})-LOOKUP(K1342,{0,1950001,3300001,6950001,9000001,18000001,40000001},{0,97500,427500,636000,1536000,2796000,4796000}))*1.021,-2))</f>
        <v/>
      </c>
      <c r="O1342" s="21">
        <f>IF(L1342&lt;=0,0,ROUNDDOWN((L1342*LOOKUP(L1342,{0,1950001,3300001,6950001,9000001,18000001,40000001},{0.05,0.1,0.2,0.23,0.33,0.4,0.45})-LOOKUP(L1342,{0,1950001,3300001,6950001,9000001,18000001,40000001},{0,97500,427500,636000,1536000,2796000,4796000}))*1.021,-2))</f>
        <v/>
      </c>
      <c r="P1342" s="21">
        <f>MAX(0,ROUNDDOWN(F1342-E1342-430000,-3))</f>
        <v/>
      </c>
      <c r="Q1342" s="21">
        <f>MAX(0,ROUNDDOWN(F1342-E1342-430000-H1342,-3))</f>
        <v/>
      </c>
      <c r="R1342" s="21">
        <f>IF(F1342&lt;=450000,0,MAX(0,P1342*0.06-MIN(50000,P1342)*0.03))</f>
        <v/>
      </c>
      <c r="S1342" s="21">
        <f>IF(F1342&lt;=450000,0,MAX(0,P1342*0.04-MIN(50000,P1342)*0.02))</f>
        <v/>
      </c>
      <c r="T1342" s="21">
        <f>IF(F1342&lt;=450000,0,MAX(0,Q1342*0.06-MIN(50000,Q1342)*0.03))</f>
        <v/>
      </c>
      <c r="U1342" s="21">
        <f>IF(F1342&lt;=450000,0,MAX(0,Q1342*0.04-MIN(50000,Q1342)*0.02))</f>
        <v/>
      </c>
      <c r="V1342" s="21">
        <f>50000+MAX(0,G1342-480000)</f>
        <v/>
      </c>
      <c r="W1342" s="21">
        <f>P1342-V1342</f>
        <v/>
      </c>
      <c r="X1342" s="21">
        <f>Q1342-V1342</f>
        <v/>
      </c>
      <c r="Y1342" s="22">
        <f>IF(W1342&lt;0,0.9,LOOKUP(W1342,{0,1950001,3300001,6950001,9000001,18000001,40000001},{0.84895,0.7979,0.6958,0.66517,0.56307,0.4916,0.44055}))</f>
        <v/>
      </c>
      <c r="Z1342" s="22">
        <f>IF(X1342&lt;0,0.9,LOOKUP(X1342,{0,1950001,3300001,6950001,9000001,18000001,40000001},{0.84895,0.7979,0.6958,0.66517,0.56307,0.4916,0.44055}))</f>
        <v/>
      </c>
      <c r="AA1342" s="22">
        <f>IF(W1342&lt;0,0,CHOOSE(MATCH(W1342,{0,1950001,3300001,6950001,9000001},1),5.105/84.895,10.21/79.79,20.42/69.58,23.483/66.517,33.693/56.307))</f>
        <v/>
      </c>
      <c r="AB1342" s="21">
        <f>IF(C1342&lt;=2000,0,(MIN(C1342,ROUNDDOWN(F1342*0.3,0))-2000)*0.1)</f>
        <v/>
      </c>
      <c r="AC1342" s="21">
        <f>IF(C1342&lt;=2000,0,MIN((C1342-2000)*Y1342,(R1342+S1342)*0.2))</f>
        <v/>
      </c>
      <c r="AD1342" s="21">
        <f>IF(C1342&lt;=2000,0,MIN((C1342-2000)*Z1342,(T1342+U1342)*0.2))</f>
        <v/>
      </c>
      <c r="AE1342" s="21">
        <f>AC1342*AA1342</f>
        <v/>
      </c>
      <c r="AF1342" s="21">
        <f>ROUNDDOWN(R1342,-2)+ROUNDDOWN(S1342,-2)</f>
        <v/>
      </c>
      <c r="AG1342" s="21">
        <f>ROUNDDOWN(MAX(0,R1342-(AB1342+AC1342+AE1342)*0.6),-2)+ROUNDDOWN(MAX(0,S1342-(AB1342+AC1342+AE1342)*0.4),-2)</f>
        <v/>
      </c>
      <c r="AH1342" s="21">
        <f>ROUNDDOWN(MAX(0,T1342-(AB1342+AD1342)*0.6),-2)+ROUNDDOWN(MAX(0,U1342-(AB1342+AD1342)*0.4),-2)</f>
        <v/>
      </c>
      <c r="AI1342" s="21">
        <f>ROUNDDOWN(T1342,-2)+ROUNDDOWN(U1342,-2)</f>
        <v/>
      </c>
      <c r="AJ1342" s="21">
        <f>M1342+AF1342</f>
        <v/>
      </c>
      <c r="AK1342" s="21">
        <f>M1342+AG1342</f>
        <v/>
      </c>
      <c r="AL1342" s="21">
        <f>N1342+AH1342</f>
        <v/>
      </c>
      <c r="AM1342" s="21">
        <f>O1342+AI1342</f>
        <v/>
      </c>
      <c r="AN1342" s="21">
        <f>N1342+AI1342</f>
        <v/>
      </c>
      <c r="AO1342" s="21">
        <f>ROUNDDOWN((R1342+S1342)*0.2/Y1342+2000,0)</f>
        <v/>
      </c>
      <c r="AP1342" s="21">
        <f>ROUNDDOWN((T1342+U1342)*0.2/Z1342+2000,0)</f>
        <v/>
      </c>
      <c r="AQ1342" s="21">
        <f>AL1342-AK1342</f>
        <v/>
      </c>
      <c r="AR1342" s="21">
        <f>AM1342-AK1342</f>
        <v/>
      </c>
      <c r="AS1342" s="21">
        <f>AM1342-AL1342</f>
        <v/>
      </c>
      <c r="AT1342" s="21">
        <f>AK1342+C1342-AJ1342</f>
        <v/>
      </c>
      <c r="AU1342" s="21">
        <f>AL1342+C1342-AM1342</f>
        <v/>
      </c>
      <c r="AV1342" s="21">
        <f>AN1342+C1342-AM1342</f>
        <v/>
      </c>
    </row>
    <row r="1343">
      <c r="A1343" t="inlineStr">
        <is>
          <t>医療費の境目</t>
        </is>
      </c>
      <c r="B1343" s="21">
        <f>'3_医療費の境目'!$B$3</f>
        <v/>
      </c>
      <c r="C1343" s="21">
        <f>IF('3_医療費の境目'!$B$4="",AO1343,'3_医療費の境目'!$B$4)</f>
        <v/>
      </c>
      <c r="D1343" s="21">
        <f>'3_医療費の境目'!D1343</f>
        <v/>
      </c>
      <c r="E1343" s="21">
        <f>ROUND(MIN(B1343/12,650000)*12*0.0915+MIN(B1343/12,1390000)*12*(0.0504+0)+B1343*0.005,0)</f>
        <v/>
      </c>
      <c r="F1343" s="21">
        <f>IF(B1343&lt;741000,0,IF(B1343&lt;2191000,B1343-740000,IF(B1343&lt;2193000,1451000,IF(B1343&lt;2196000,1453000,IF(B1343&lt;2200000,1456000,IF(B1343&lt;3600000,ROUND(ROUNDDOWN(B1343/4,-3)*2.8,0)-80000,IF(B1343&lt;6600000,ROUND(ROUNDDOWN(B1343/4,-3)*3.2,0)-440000,IF(B1343&lt;8500000,ROUNDDOWN(B1343*0.9,0)-1100000,B1343-1950000))))))))</f>
        <v/>
      </c>
      <c r="G1343" s="21">
        <f>IF(F1343&gt;23500000,NA(),IF(F1343&lt;=4890000,1040000,IF(F1343&lt;=6550000,670000,620000)))</f>
        <v/>
      </c>
      <c r="H1343" s="21">
        <f>IF(D1343&lt;=0,0,MAX(0,MIN(2000000,D1343-MIN(100000,ROUNDDOWN(F1343*0.05,0)))))</f>
        <v/>
      </c>
      <c r="I1343" s="21">
        <f>IF(C1343&lt;=2000,0,MIN(C1343,ROUNDDOWN(F1343*0.4,0))-2000)</f>
        <v/>
      </c>
      <c r="J1343" s="21">
        <f>MAX(0,ROUNDDOWN(F1343-E1343-G1343,-3))</f>
        <v/>
      </c>
      <c r="K1343" s="21">
        <f>MAX(0,ROUNDDOWN(F1343-E1343-G1343-H1343-I1343,-3))</f>
        <v/>
      </c>
      <c r="L1343" s="21">
        <f>MAX(0,ROUNDDOWN(F1343-E1343-G1343-H1343,-3))</f>
        <v/>
      </c>
      <c r="M1343" s="21">
        <f>IF(J1343&lt;=0,0,ROUNDDOWN((J1343*LOOKUP(J1343,{0,1950001,3300001,6950001,9000001,18000001,40000001},{0.05,0.1,0.2,0.23,0.33,0.4,0.45})-LOOKUP(J1343,{0,1950001,3300001,6950001,9000001,18000001,40000001},{0,97500,427500,636000,1536000,2796000,4796000}))*1.021,-2))</f>
        <v/>
      </c>
      <c r="N1343" s="21">
        <f>IF(K1343&lt;=0,0,ROUNDDOWN((K1343*LOOKUP(K1343,{0,1950001,3300001,6950001,9000001,18000001,40000001},{0.05,0.1,0.2,0.23,0.33,0.4,0.45})-LOOKUP(K1343,{0,1950001,3300001,6950001,9000001,18000001,40000001},{0,97500,427500,636000,1536000,2796000,4796000}))*1.021,-2))</f>
        <v/>
      </c>
      <c r="O1343" s="21">
        <f>IF(L1343&lt;=0,0,ROUNDDOWN((L1343*LOOKUP(L1343,{0,1950001,3300001,6950001,9000001,18000001,40000001},{0.05,0.1,0.2,0.23,0.33,0.4,0.45})-LOOKUP(L1343,{0,1950001,3300001,6950001,9000001,18000001,40000001},{0,97500,427500,636000,1536000,2796000,4796000}))*1.021,-2))</f>
        <v/>
      </c>
      <c r="P1343" s="21">
        <f>MAX(0,ROUNDDOWN(F1343-E1343-430000,-3))</f>
        <v/>
      </c>
      <c r="Q1343" s="21">
        <f>MAX(0,ROUNDDOWN(F1343-E1343-430000-H1343,-3))</f>
        <v/>
      </c>
      <c r="R1343" s="21">
        <f>IF(F1343&lt;=450000,0,MAX(0,P1343*0.06-MIN(50000,P1343)*0.03))</f>
        <v/>
      </c>
      <c r="S1343" s="21">
        <f>IF(F1343&lt;=450000,0,MAX(0,P1343*0.04-MIN(50000,P1343)*0.02))</f>
        <v/>
      </c>
      <c r="T1343" s="21">
        <f>IF(F1343&lt;=450000,0,MAX(0,Q1343*0.06-MIN(50000,Q1343)*0.03))</f>
        <v/>
      </c>
      <c r="U1343" s="21">
        <f>IF(F1343&lt;=450000,0,MAX(0,Q1343*0.04-MIN(50000,Q1343)*0.02))</f>
        <v/>
      </c>
      <c r="V1343" s="21">
        <f>50000+MAX(0,G1343-480000)</f>
        <v/>
      </c>
      <c r="W1343" s="21">
        <f>P1343-V1343</f>
        <v/>
      </c>
      <c r="X1343" s="21">
        <f>Q1343-V1343</f>
        <v/>
      </c>
      <c r="Y1343" s="22">
        <f>IF(W1343&lt;0,0.9,LOOKUP(W1343,{0,1950001,3300001,6950001,9000001,18000001,40000001},{0.84895,0.7979,0.6958,0.66517,0.56307,0.4916,0.44055}))</f>
        <v/>
      </c>
      <c r="Z1343" s="22">
        <f>IF(X1343&lt;0,0.9,LOOKUP(X1343,{0,1950001,3300001,6950001,9000001,18000001,40000001},{0.84895,0.7979,0.6958,0.66517,0.56307,0.4916,0.44055}))</f>
        <v/>
      </c>
      <c r="AA1343" s="22">
        <f>IF(W1343&lt;0,0,CHOOSE(MATCH(W1343,{0,1950001,3300001,6950001,9000001},1),5.105/84.895,10.21/79.79,20.42/69.58,23.483/66.517,33.693/56.307))</f>
        <v/>
      </c>
      <c r="AB1343" s="21">
        <f>IF(C1343&lt;=2000,0,(MIN(C1343,ROUNDDOWN(F1343*0.3,0))-2000)*0.1)</f>
        <v/>
      </c>
      <c r="AC1343" s="21">
        <f>IF(C1343&lt;=2000,0,MIN((C1343-2000)*Y1343,(R1343+S1343)*0.2))</f>
        <v/>
      </c>
      <c r="AD1343" s="21">
        <f>IF(C1343&lt;=2000,0,MIN((C1343-2000)*Z1343,(T1343+U1343)*0.2))</f>
        <v/>
      </c>
      <c r="AE1343" s="21">
        <f>AC1343*AA1343</f>
        <v/>
      </c>
      <c r="AF1343" s="21">
        <f>ROUNDDOWN(R1343,-2)+ROUNDDOWN(S1343,-2)</f>
        <v/>
      </c>
      <c r="AG1343" s="21">
        <f>ROUNDDOWN(MAX(0,R1343-(AB1343+AC1343+AE1343)*0.6),-2)+ROUNDDOWN(MAX(0,S1343-(AB1343+AC1343+AE1343)*0.4),-2)</f>
        <v/>
      </c>
      <c r="AH1343" s="21">
        <f>ROUNDDOWN(MAX(0,T1343-(AB1343+AD1343)*0.6),-2)+ROUNDDOWN(MAX(0,U1343-(AB1343+AD1343)*0.4),-2)</f>
        <v/>
      </c>
      <c r="AI1343" s="21">
        <f>ROUNDDOWN(T1343,-2)+ROUNDDOWN(U1343,-2)</f>
        <v/>
      </c>
      <c r="AJ1343" s="21">
        <f>M1343+AF1343</f>
        <v/>
      </c>
      <c r="AK1343" s="21">
        <f>M1343+AG1343</f>
        <v/>
      </c>
      <c r="AL1343" s="21">
        <f>N1343+AH1343</f>
        <v/>
      </c>
      <c r="AM1343" s="21">
        <f>O1343+AI1343</f>
        <v/>
      </c>
      <c r="AN1343" s="21">
        <f>N1343+AI1343</f>
        <v/>
      </c>
      <c r="AO1343" s="21">
        <f>ROUNDDOWN((R1343+S1343)*0.2/Y1343+2000,0)</f>
        <v/>
      </c>
      <c r="AP1343" s="21">
        <f>ROUNDDOWN((T1343+U1343)*0.2/Z1343+2000,0)</f>
        <v/>
      </c>
      <c r="AQ1343" s="21">
        <f>AL1343-AK1343</f>
        <v/>
      </c>
      <c r="AR1343" s="21">
        <f>AM1343-AK1343</f>
        <v/>
      </c>
      <c r="AS1343" s="21">
        <f>AM1343-AL1343</f>
        <v/>
      </c>
      <c r="AT1343" s="21">
        <f>AK1343+C1343-AJ1343</f>
        <v/>
      </c>
      <c r="AU1343" s="21">
        <f>AL1343+C1343-AM1343</f>
        <v/>
      </c>
      <c r="AV1343" s="21">
        <f>AN1343+C1343-AM1343</f>
        <v/>
      </c>
    </row>
    <row r="1344">
      <c r="A1344" t="inlineStr">
        <is>
          <t>医療費の境目</t>
        </is>
      </c>
      <c r="B1344" s="21">
        <f>'3_医療費の境目'!$B$3</f>
        <v/>
      </c>
      <c r="C1344" s="21">
        <f>IF('3_医療費の境目'!$B$4="",AO1344,'3_医療費の境目'!$B$4)</f>
        <v/>
      </c>
      <c r="D1344" s="21">
        <f>'3_医療費の境目'!D1344</f>
        <v/>
      </c>
      <c r="E1344" s="21">
        <f>ROUND(MIN(B1344/12,650000)*12*0.0915+MIN(B1344/12,1390000)*12*(0.0504+0)+B1344*0.005,0)</f>
        <v/>
      </c>
      <c r="F1344" s="21">
        <f>IF(B1344&lt;741000,0,IF(B1344&lt;2191000,B1344-740000,IF(B1344&lt;2193000,1451000,IF(B1344&lt;2196000,1453000,IF(B1344&lt;2200000,1456000,IF(B1344&lt;3600000,ROUND(ROUNDDOWN(B1344/4,-3)*2.8,0)-80000,IF(B1344&lt;6600000,ROUND(ROUNDDOWN(B1344/4,-3)*3.2,0)-440000,IF(B1344&lt;8500000,ROUNDDOWN(B1344*0.9,0)-1100000,B1344-1950000))))))))</f>
        <v/>
      </c>
      <c r="G1344" s="21">
        <f>IF(F1344&gt;23500000,NA(),IF(F1344&lt;=4890000,1040000,IF(F1344&lt;=6550000,670000,620000)))</f>
        <v/>
      </c>
      <c r="H1344" s="21">
        <f>IF(D1344&lt;=0,0,MAX(0,MIN(2000000,D1344-MIN(100000,ROUNDDOWN(F1344*0.05,0)))))</f>
        <v/>
      </c>
      <c r="I1344" s="21">
        <f>IF(C1344&lt;=2000,0,MIN(C1344,ROUNDDOWN(F1344*0.4,0))-2000)</f>
        <v/>
      </c>
      <c r="J1344" s="21">
        <f>MAX(0,ROUNDDOWN(F1344-E1344-G1344,-3))</f>
        <v/>
      </c>
      <c r="K1344" s="21">
        <f>MAX(0,ROUNDDOWN(F1344-E1344-G1344-H1344-I1344,-3))</f>
        <v/>
      </c>
      <c r="L1344" s="21">
        <f>MAX(0,ROUNDDOWN(F1344-E1344-G1344-H1344,-3))</f>
        <v/>
      </c>
      <c r="M1344" s="21">
        <f>IF(J1344&lt;=0,0,ROUNDDOWN((J1344*LOOKUP(J1344,{0,1950001,3300001,6950001,9000001,18000001,40000001},{0.05,0.1,0.2,0.23,0.33,0.4,0.45})-LOOKUP(J1344,{0,1950001,3300001,6950001,9000001,18000001,40000001},{0,97500,427500,636000,1536000,2796000,4796000}))*1.021,-2))</f>
        <v/>
      </c>
      <c r="N1344" s="21">
        <f>IF(K1344&lt;=0,0,ROUNDDOWN((K1344*LOOKUP(K1344,{0,1950001,3300001,6950001,9000001,18000001,40000001},{0.05,0.1,0.2,0.23,0.33,0.4,0.45})-LOOKUP(K1344,{0,1950001,3300001,6950001,9000001,18000001,40000001},{0,97500,427500,636000,1536000,2796000,4796000}))*1.021,-2))</f>
        <v/>
      </c>
      <c r="O1344" s="21">
        <f>IF(L1344&lt;=0,0,ROUNDDOWN((L1344*LOOKUP(L1344,{0,1950001,3300001,6950001,9000001,18000001,40000001},{0.05,0.1,0.2,0.23,0.33,0.4,0.45})-LOOKUP(L1344,{0,1950001,3300001,6950001,9000001,18000001,40000001},{0,97500,427500,636000,1536000,2796000,4796000}))*1.021,-2))</f>
        <v/>
      </c>
      <c r="P1344" s="21">
        <f>MAX(0,ROUNDDOWN(F1344-E1344-430000,-3))</f>
        <v/>
      </c>
      <c r="Q1344" s="21">
        <f>MAX(0,ROUNDDOWN(F1344-E1344-430000-H1344,-3))</f>
        <v/>
      </c>
      <c r="R1344" s="21">
        <f>IF(F1344&lt;=450000,0,MAX(0,P1344*0.06-MIN(50000,P1344)*0.03))</f>
        <v/>
      </c>
      <c r="S1344" s="21">
        <f>IF(F1344&lt;=450000,0,MAX(0,P1344*0.04-MIN(50000,P1344)*0.02))</f>
        <v/>
      </c>
      <c r="T1344" s="21">
        <f>IF(F1344&lt;=450000,0,MAX(0,Q1344*0.06-MIN(50000,Q1344)*0.03))</f>
        <v/>
      </c>
      <c r="U1344" s="21">
        <f>IF(F1344&lt;=450000,0,MAX(0,Q1344*0.04-MIN(50000,Q1344)*0.02))</f>
        <v/>
      </c>
      <c r="V1344" s="21">
        <f>50000+MAX(0,G1344-480000)</f>
        <v/>
      </c>
      <c r="W1344" s="21">
        <f>P1344-V1344</f>
        <v/>
      </c>
      <c r="X1344" s="21">
        <f>Q1344-V1344</f>
        <v/>
      </c>
      <c r="Y1344" s="22">
        <f>IF(W1344&lt;0,0.9,LOOKUP(W1344,{0,1950001,3300001,6950001,9000001,18000001,40000001},{0.84895,0.7979,0.6958,0.66517,0.56307,0.4916,0.44055}))</f>
        <v/>
      </c>
      <c r="Z1344" s="22">
        <f>IF(X1344&lt;0,0.9,LOOKUP(X1344,{0,1950001,3300001,6950001,9000001,18000001,40000001},{0.84895,0.7979,0.6958,0.66517,0.56307,0.4916,0.44055}))</f>
        <v/>
      </c>
      <c r="AA1344" s="22">
        <f>IF(W1344&lt;0,0,CHOOSE(MATCH(W1344,{0,1950001,3300001,6950001,9000001},1),5.105/84.895,10.21/79.79,20.42/69.58,23.483/66.517,33.693/56.307))</f>
        <v/>
      </c>
      <c r="AB1344" s="21">
        <f>IF(C1344&lt;=2000,0,(MIN(C1344,ROUNDDOWN(F1344*0.3,0))-2000)*0.1)</f>
        <v/>
      </c>
      <c r="AC1344" s="21">
        <f>IF(C1344&lt;=2000,0,MIN((C1344-2000)*Y1344,(R1344+S1344)*0.2))</f>
        <v/>
      </c>
      <c r="AD1344" s="21">
        <f>IF(C1344&lt;=2000,0,MIN((C1344-2000)*Z1344,(T1344+U1344)*0.2))</f>
        <v/>
      </c>
      <c r="AE1344" s="21">
        <f>AC1344*AA1344</f>
        <v/>
      </c>
      <c r="AF1344" s="21">
        <f>ROUNDDOWN(R1344,-2)+ROUNDDOWN(S1344,-2)</f>
        <v/>
      </c>
      <c r="AG1344" s="21">
        <f>ROUNDDOWN(MAX(0,R1344-(AB1344+AC1344+AE1344)*0.6),-2)+ROUNDDOWN(MAX(0,S1344-(AB1344+AC1344+AE1344)*0.4),-2)</f>
        <v/>
      </c>
      <c r="AH1344" s="21">
        <f>ROUNDDOWN(MAX(0,T1344-(AB1344+AD1344)*0.6),-2)+ROUNDDOWN(MAX(0,U1344-(AB1344+AD1344)*0.4),-2)</f>
        <v/>
      </c>
      <c r="AI1344" s="21">
        <f>ROUNDDOWN(T1344,-2)+ROUNDDOWN(U1344,-2)</f>
        <v/>
      </c>
      <c r="AJ1344" s="21">
        <f>M1344+AF1344</f>
        <v/>
      </c>
      <c r="AK1344" s="21">
        <f>M1344+AG1344</f>
        <v/>
      </c>
      <c r="AL1344" s="21">
        <f>N1344+AH1344</f>
        <v/>
      </c>
      <c r="AM1344" s="21">
        <f>O1344+AI1344</f>
        <v/>
      </c>
      <c r="AN1344" s="21">
        <f>N1344+AI1344</f>
        <v/>
      </c>
      <c r="AO1344" s="21">
        <f>ROUNDDOWN((R1344+S1344)*0.2/Y1344+2000,0)</f>
        <v/>
      </c>
      <c r="AP1344" s="21">
        <f>ROUNDDOWN((T1344+U1344)*0.2/Z1344+2000,0)</f>
        <v/>
      </c>
      <c r="AQ1344" s="21">
        <f>AL1344-AK1344</f>
        <v/>
      </c>
      <c r="AR1344" s="21">
        <f>AM1344-AK1344</f>
        <v/>
      </c>
      <c r="AS1344" s="21">
        <f>AM1344-AL1344</f>
        <v/>
      </c>
      <c r="AT1344" s="21">
        <f>AK1344+C1344-AJ1344</f>
        <v/>
      </c>
      <c r="AU1344" s="21">
        <f>AL1344+C1344-AM1344</f>
        <v/>
      </c>
      <c r="AV1344" s="21">
        <f>AN1344+C1344-AM1344</f>
        <v/>
      </c>
    </row>
    <row r="1345">
      <c r="A1345" t="inlineStr">
        <is>
          <t>医療費の境目</t>
        </is>
      </c>
      <c r="B1345" s="21">
        <f>'3_医療費の境目'!$B$3</f>
        <v/>
      </c>
      <c r="C1345" s="21">
        <f>IF('3_医療費の境目'!$B$4="",AO1345,'3_医療費の境目'!$B$4)</f>
        <v/>
      </c>
      <c r="D1345" s="21">
        <f>'3_医療費の境目'!D1345</f>
        <v/>
      </c>
      <c r="E1345" s="21">
        <f>ROUND(MIN(B1345/12,650000)*12*0.0915+MIN(B1345/12,1390000)*12*(0.0504+0)+B1345*0.005,0)</f>
        <v/>
      </c>
      <c r="F1345" s="21">
        <f>IF(B1345&lt;741000,0,IF(B1345&lt;2191000,B1345-740000,IF(B1345&lt;2193000,1451000,IF(B1345&lt;2196000,1453000,IF(B1345&lt;2200000,1456000,IF(B1345&lt;3600000,ROUND(ROUNDDOWN(B1345/4,-3)*2.8,0)-80000,IF(B1345&lt;6600000,ROUND(ROUNDDOWN(B1345/4,-3)*3.2,0)-440000,IF(B1345&lt;8500000,ROUNDDOWN(B1345*0.9,0)-1100000,B1345-1950000))))))))</f>
        <v/>
      </c>
      <c r="G1345" s="21">
        <f>IF(F1345&gt;23500000,NA(),IF(F1345&lt;=4890000,1040000,IF(F1345&lt;=6550000,670000,620000)))</f>
        <v/>
      </c>
      <c r="H1345" s="21">
        <f>IF(D1345&lt;=0,0,MAX(0,MIN(2000000,D1345-MIN(100000,ROUNDDOWN(F1345*0.05,0)))))</f>
        <v/>
      </c>
      <c r="I1345" s="21">
        <f>IF(C1345&lt;=2000,0,MIN(C1345,ROUNDDOWN(F1345*0.4,0))-2000)</f>
        <v/>
      </c>
      <c r="J1345" s="21">
        <f>MAX(0,ROUNDDOWN(F1345-E1345-G1345,-3))</f>
        <v/>
      </c>
      <c r="K1345" s="21">
        <f>MAX(0,ROUNDDOWN(F1345-E1345-G1345-H1345-I1345,-3))</f>
        <v/>
      </c>
      <c r="L1345" s="21">
        <f>MAX(0,ROUNDDOWN(F1345-E1345-G1345-H1345,-3))</f>
        <v/>
      </c>
      <c r="M1345" s="21">
        <f>IF(J1345&lt;=0,0,ROUNDDOWN((J1345*LOOKUP(J1345,{0,1950001,3300001,6950001,9000001,18000001,40000001},{0.05,0.1,0.2,0.23,0.33,0.4,0.45})-LOOKUP(J1345,{0,1950001,3300001,6950001,9000001,18000001,40000001},{0,97500,427500,636000,1536000,2796000,4796000}))*1.021,-2))</f>
        <v/>
      </c>
      <c r="N1345" s="21">
        <f>IF(K1345&lt;=0,0,ROUNDDOWN((K1345*LOOKUP(K1345,{0,1950001,3300001,6950001,9000001,18000001,40000001},{0.05,0.1,0.2,0.23,0.33,0.4,0.45})-LOOKUP(K1345,{0,1950001,3300001,6950001,9000001,18000001,40000001},{0,97500,427500,636000,1536000,2796000,4796000}))*1.021,-2))</f>
        <v/>
      </c>
      <c r="O1345" s="21">
        <f>IF(L1345&lt;=0,0,ROUNDDOWN((L1345*LOOKUP(L1345,{0,1950001,3300001,6950001,9000001,18000001,40000001},{0.05,0.1,0.2,0.23,0.33,0.4,0.45})-LOOKUP(L1345,{0,1950001,3300001,6950001,9000001,18000001,40000001},{0,97500,427500,636000,1536000,2796000,4796000}))*1.021,-2))</f>
        <v/>
      </c>
      <c r="P1345" s="21">
        <f>MAX(0,ROUNDDOWN(F1345-E1345-430000,-3))</f>
        <v/>
      </c>
      <c r="Q1345" s="21">
        <f>MAX(0,ROUNDDOWN(F1345-E1345-430000-H1345,-3))</f>
        <v/>
      </c>
      <c r="R1345" s="21">
        <f>IF(F1345&lt;=450000,0,MAX(0,P1345*0.06-MIN(50000,P1345)*0.03))</f>
        <v/>
      </c>
      <c r="S1345" s="21">
        <f>IF(F1345&lt;=450000,0,MAX(0,P1345*0.04-MIN(50000,P1345)*0.02))</f>
        <v/>
      </c>
      <c r="T1345" s="21">
        <f>IF(F1345&lt;=450000,0,MAX(0,Q1345*0.06-MIN(50000,Q1345)*0.03))</f>
        <v/>
      </c>
      <c r="U1345" s="21">
        <f>IF(F1345&lt;=450000,0,MAX(0,Q1345*0.04-MIN(50000,Q1345)*0.02))</f>
        <v/>
      </c>
      <c r="V1345" s="21">
        <f>50000+MAX(0,G1345-480000)</f>
        <v/>
      </c>
      <c r="W1345" s="21">
        <f>P1345-V1345</f>
        <v/>
      </c>
      <c r="X1345" s="21">
        <f>Q1345-V1345</f>
        <v/>
      </c>
      <c r="Y1345" s="22">
        <f>IF(W1345&lt;0,0.9,LOOKUP(W1345,{0,1950001,3300001,6950001,9000001,18000001,40000001},{0.84895,0.7979,0.6958,0.66517,0.56307,0.4916,0.44055}))</f>
        <v/>
      </c>
      <c r="Z1345" s="22">
        <f>IF(X1345&lt;0,0.9,LOOKUP(X1345,{0,1950001,3300001,6950001,9000001,18000001,40000001},{0.84895,0.7979,0.6958,0.66517,0.56307,0.4916,0.44055}))</f>
        <v/>
      </c>
      <c r="AA1345" s="22">
        <f>IF(W1345&lt;0,0,CHOOSE(MATCH(W1345,{0,1950001,3300001,6950001,9000001},1),5.105/84.895,10.21/79.79,20.42/69.58,23.483/66.517,33.693/56.307))</f>
        <v/>
      </c>
      <c r="AB1345" s="21">
        <f>IF(C1345&lt;=2000,0,(MIN(C1345,ROUNDDOWN(F1345*0.3,0))-2000)*0.1)</f>
        <v/>
      </c>
      <c r="AC1345" s="21">
        <f>IF(C1345&lt;=2000,0,MIN((C1345-2000)*Y1345,(R1345+S1345)*0.2))</f>
        <v/>
      </c>
      <c r="AD1345" s="21">
        <f>IF(C1345&lt;=2000,0,MIN((C1345-2000)*Z1345,(T1345+U1345)*0.2))</f>
        <v/>
      </c>
      <c r="AE1345" s="21">
        <f>AC1345*AA1345</f>
        <v/>
      </c>
      <c r="AF1345" s="21">
        <f>ROUNDDOWN(R1345,-2)+ROUNDDOWN(S1345,-2)</f>
        <v/>
      </c>
      <c r="AG1345" s="21">
        <f>ROUNDDOWN(MAX(0,R1345-(AB1345+AC1345+AE1345)*0.6),-2)+ROUNDDOWN(MAX(0,S1345-(AB1345+AC1345+AE1345)*0.4),-2)</f>
        <v/>
      </c>
      <c r="AH1345" s="21">
        <f>ROUNDDOWN(MAX(0,T1345-(AB1345+AD1345)*0.6),-2)+ROUNDDOWN(MAX(0,U1345-(AB1345+AD1345)*0.4),-2)</f>
        <v/>
      </c>
      <c r="AI1345" s="21">
        <f>ROUNDDOWN(T1345,-2)+ROUNDDOWN(U1345,-2)</f>
        <v/>
      </c>
      <c r="AJ1345" s="21">
        <f>M1345+AF1345</f>
        <v/>
      </c>
      <c r="AK1345" s="21">
        <f>M1345+AG1345</f>
        <v/>
      </c>
      <c r="AL1345" s="21">
        <f>N1345+AH1345</f>
        <v/>
      </c>
      <c r="AM1345" s="21">
        <f>O1345+AI1345</f>
        <v/>
      </c>
      <c r="AN1345" s="21">
        <f>N1345+AI1345</f>
        <v/>
      </c>
      <c r="AO1345" s="21">
        <f>ROUNDDOWN((R1345+S1345)*0.2/Y1345+2000,0)</f>
        <v/>
      </c>
      <c r="AP1345" s="21">
        <f>ROUNDDOWN((T1345+U1345)*0.2/Z1345+2000,0)</f>
        <v/>
      </c>
      <c r="AQ1345" s="21">
        <f>AL1345-AK1345</f>
        <v/>
      </c>
      <c r="AR1345" s="21">
        <f>AM1345-AK1345</f>
        <v/>
      </c>
      <c r="AS1345" s="21">
        <f>AM1345-AL1345</f>
        <v/>
      </c>
      <c r="AT1345" s="21">
        <f>AK1345+C1345-AJ1345</f>
        <v/>
      </c>
      <c r="AU1345" s="21">
        <f>AL1345+C1345-AM1345</f>
        <v/>
      </c>
      <c r="AV1345" s="21">
        <f>AN1345+C1345-AM1345</f>
        <v/>
      </c>
    </row>
    <row r="1346">
      <c r="A1346" t="inlineStr">
        <is>
          <t>医療費の境目</t>
        </is>
      </c>
      <c r="B1346" s="21">
        <f>'3_医療費の境目'!$B$3</f>
        <v/>
      </c>
      <c r="C1346" s="21">
        <f>IF('3_医療費の境目'!$B$4="",AO1346,'3_医療費の境目'!$B$4)</f>
        <v/>
      </c>
      <c r="D1346" s="21">
        <f>'3_医療費の境目'!D1346</f>
        <v/>
      </c>
      <c r="E1346" s="21">
        <f>ROUND(MIN(B1346/12,650000)*12*0.0915+MIN(B1346/12,1390000)*12*(0.0504+0)+B1346*0.005,0)</f>
        <v/>
      </c>
      <c r="F1346" s="21">
        <f>IF(B1346&lt;741000,0,IF(B1346&lt;2191000,B1346-740000,IF(B1346&lt;2193000,1451000,IF(B1346&lt;2196000,1453000,IF(B1346&lt;2200000,1456000,IF(B1346&lt;3600000,ROUND(ROUNDDOWN(B1346/4,-3)*2.8,0)-80000,IF(B1346&lt;6600000,ROUND(ROUNDDOWN(B1346/4,-3)*3.2,0)-440000,IF(B1346&lt;8500000,ROUNDDOWN(B1346*0.9,0)-1100000,B1346-1950000))))))))</f>
        <v/>
      </c>
      <c r="G1346" s="21">
        <f>IF(F1346&gt;23500000,NA(),IF(F1346&lt;=4890000,1040000,IF(F1346&lt;=6550000,670000,620000)))</f>
        <v/>
      </c>
      <c r="H1346" s="21">
        <f>IF(D1346&lt;=0,0,MAX(0,MIN(2000000,D1346-MIN(100000,ROUNDDOWN(F1346*0.05,0)))))</f>
        <v/>
      </c>
      <c r="I1346" s="21">
        <f>IF(C1346&lt;=2000,0,MIN(C1346,ROUNDDOWN(F1346*0.4,0))-2000)</f>
        <v/>
      </c>
      <c r="J1346" s="21">
        <f>MAX(0,ROUNDDOWN(F1346-E1346-G1346,-3))</f>
        <v/>
      </c>
      <c r="K1346" s="21">
        <f>MAX(0,ROUNDDOWN(F1346-E1346-G1346-H1346-I1346,-3))</f>
        <v/>
      </c>
      <c r="L1346" s="21">
        <f>MAX(0,ROUNDDOWN(F1346-E1346-G1346-H1346,-3))</f>
        <v/>
      </c>
      <c r="M1346" s="21">
        <f>IF(J1346&lt;=0,0,ROUNDDOWN((J1346*LOOKUP(J1346,{0,1950001,3300001,6950001,9000001,18000001,40000001},{0.05,0.1,0.2,0.23,0.33,0.4,0.45})-LOOKUP(J1346,{0,1950001,3300001,6950001,9000001,18000001,40000001},{0,97500,427500,636000,1536000,2796000,4796000}))*1.021,-2))</f>
        <v/>
      </c>
      <c r="N1346" s="21">
        <f>IF(K1346&lt;=0,0,ROUNDDOWN((K1346*LOOKUP(K1346,{0,1950001,3300001,6950001,9000001,18000001,40000001},{0.05,0.1,0.2,0.23,0.33,0.4,0.45})-LOOKUP(K1346,{0,1950001,3300001,6950001,9000001,18000001,40000001},{0,97500,427500,636000,1536000,2796000,4796000}))*1.021,-2))</f>
        <v/>
      </c>
      <c r="O1346" s="21">
        <f>IF(L1346&lt;=0,0,ROUNDDOWN((L1346*LOOKUP(L1346,{0,1950001,3300001,6950001,9000001,18000001,40000001},{0.05,0.1,0.2,0.23,0.33,0.4,0.45})-LOOKUP(L1346,{0,1950001,3300001,6950001,9000001,18000001,40000001},{0,97500,427500,636000,1536000,2796000,4796000}))*1.021,-2))</f>
        <v/>
      </c>
      <c r="P1346" s="21">
        <f>MAX(0,ROUNDDOWN(F1346-E1346-430000,-3))</f>
        <v/>
      </c>
      <c r="Q1346" s="21">
        <f>MAX(0,ROUNDDOWN(F1346-E1346-430000-H1346,-3))</f>
        <v/>
      </c>
      <c r="R1346" s="21">
        <f>IF(F1346&lt;=450000,0,MAX(0,P1346*0.06-MIN(50000,P1346)*0.03))</f>
        <v/>
      </c>
      <c r="S1346" s="21">
        <f>IF(F1346&lt;=450000,0,MAX(0,P1346*0.04-MIN(50000,P1346)*0.02))</f>
        <v/>
      </c>
      <c r="T1346" s="21">
        <f>IF(F1346&lt;=450000,0,MAX(0,Q1346*0.06-MIN(50000,Q1346)*0.03))</f>
        <v/>
      </c>
      <c r="U1346" s="21">
        <f>IF(F1346&lt;=450000,0,MAX(0,Q1346*0.04-MIN(50000,Q1346)*0.02))</f>
        <v/>
      </c>
      <c r="V1346" s="21">
        <f>50000+MAX(0,G1346-480000)</f>
        <v/>
      </c>
      <c r="W1346" s="21">
        <f>P1346-V1346</f>
        <v/>
      </c>
      <c r="X1346" s="21">
        <f>Q1346-V1346</f>
        <v/>
      </c>
      <c r="Y1346" s="22">
        <f>IF(W1346&lt;0,0.9,LOOKUP(W1346,{0,1950001,3300001,6950001,9000001,18000001,40000001},{0.84895,0.7979,0.6958,0.66517,0.56307,0.4916,0.44055}))</f>
        <v/>
      </c>
      <c r="Z1346" s="22">
        <f>IF(X1346&lt;0,0.9,LOOKUP(X1346,{0,1950001,3300001,6950001,9000001,18000001,40000001},{0.84895,0.7979,0.6958,0.66517,0.56307,0.4916,0.44055}))</f>
        <v/>
      </c>
      <c r="AA1346" s="22">
        <f>IF(W1346&lt;0,0,CHOOSE(MATCH(W1346,{0,1950001,3300001,6950001,9000001},1),5.105/84.895,10.21/79.79,20.42/69.58,23.483/66.517,33.693/56.307))</f>
        <v/>
      </c>
      <c r="AB1346" s="21">
        <f>IF(C1346&lt;=2000,0,(MIN(C1346,ROUNDDOWN(F1346*0.3,0))-2000)*0.1)</f>
        <v/>
      </c>
      <c r="AC1346" s="21">
        <f>IF(C1346&lt;=2000,0,MIN((C1346-2000)*Y1346,(R1346+S1346)*0.2))</f>
        <v/>
      </c>
      <c r="AD1346" s="21">
        <f>IF(C1346&lt;=2000,0,MIN((C1346-2000)*Z1346,(T1346+U1346)*0.2))</f>
        <v/>
      </c>
      <c r="AE1346" s="21">
        <f>AC1346*AA1346</f>
        <v/>
      </c>
      <c r="AF1346" s="21">
        <f>ROUNDDOWN(R1346,-2)+ROUNDDOWN(S1346,-2)</f>
        <v/>
      </c>
      <c r="AG1346" s="21">
        <f>ROUNDDOWN(MAX(0,R1346-(AB1346+AC1346+AE1346)*0.6),-2)+ROUNDDOWN(MAX(0,S1346-(AB1346+AC1346+AE1346)*0.4),-2)</f>
        <v/>
      </c>
      <c r="AH1346" s="21">
        <f>ROUNDDOWN(MAX(0,T1346-(AB1346+AD1346)*0.6),-2)+ROUNDDOWN(MAX(0,U1346-(AB1346+AD1346)*0.4),-2)</f>
        <v/>
      </c>
      <c r="AI1346" s="21">
        <f>ROUNDDOWN(T1346,-2)+ROUNDDOWN(U1346,-2)</f>
        <v/>
      </c>
      <c r="AJ1346" s="21">
        <f>M1346+AF1346</f>
        <v/>
      </c>
      <c r="AK1346" s="21">
        <f>M1346+AG1346</f>
        <v/>
      </c>
      <c r="AL1346" s="21">
        <f>N1346+AH1346</f>
        <v/>
      </c>
      <c r="AM1346" s="21">
        <f>O1346+AI1346</f>
        <v/>
      </c>
      <c r="AN1346" s="21">
        <f>N1346+AI1346</f>
        <v/>
      </c>
      <c r="AO1346" s="21">
        <f>ROUNDDOWN((R1346+S1346)*0.2/Y1346+2000,0)</f>
        <v/>
      </c>
      <c r="AP1346" s="21">
        <f>ROUNDDOWN((T1346+U1346)*0.2/Z1346+2000,0)</f>
        <v/>
      </c>
      <c r="AQ1346" s="21">
        <f>AL1346-AK1346</f>
        <v/>
      </c>
      <c r="AR1346" s="21">
        <f>AM1346-AK1346</f>
        <v/>
      </c>
      <c r="AS1346" s="21">
        <f>AM1346-AL1346</f>
        <v/>
      </c>
      <c r="AT1346" s="21">
        <f>AK1346+C1346-AJ1346</f>
        <v/>
      </c>
      <c r="AU1346" s="21">
        <f>AL1346+C1346-AM1346</f>
        <v/>
      </c>
      <c r="AV1346" s="21">
        <f>AN1346+C1346-AM1346</f>
        <v/>
      </c>
    </row>
    <row r="1347">
      <c r="A1347" t="inlineStr">
        <is>
          <t>医療費の境目</t>
        </is>
      </c>
      <c r="B1347" s="21">
        <f>'3_医療費の境目'!$B$3</f>
        <v/>
      </c>
      <c r="C1347" s="21">
        <f>IF('3_医療費の境目'!$B$4="",AO1347,'3_医療費の境目'!$B$4)</f>
        <v/>
      </c>
      <c r="D1347" s="21">
        <f>'3_医療費の境目'!D1347</f>
        <v/>
      </c>
      <c r="E1347" s="21">
        <f>ROUND(MIN(B1347/12,650000)*12*0.0915+MIN(B1347/12,1390000)*12*(0.0504+0)+B1347*0.005,0)</f>
        <v/>
      </c>
      <c r="F1347" s="21">
        <f>IF(B1347&lt;741000,0,IF(B1347&lt;2191000,B1347-740000,IF(B1347&lt;2193000,1451000,IF(B1347&lt;2196000,1453000,IF(B1347&lt;2200000,1456000,IF(B1347&lt;3600000,ROUND(ROUNDDOWN(B1347/4,-3)*2.8,0)-80000,IF(B1347&lt;6600000,ROUND(ROUNDDOWN(B1347/4,-3)*3.2,0)-440000,IF(B1347&lt;8500000,ROUNDDOWN(B1347*0.9,0)-1100000,B1347-1950000))))))))</f>
        <v/>
      </c>
      <c r="G1347" s="21">
        <f>IF(F1347&gt;23500000,NA(),IF(F1347&lt;=4890000,1040000,IF(F1347&lt;=6550000,670000,620000)))</f>
        <v/>
      </c>
      <c r="H1347" s="21">
        <f>IF(D1347&lt;=0,0,MAX(0,MIN(2000000,D1347-MIN(100000,ROUNDDOWN(F1347*0.05,0)))))</f>
        <v/>
      </c>
      <c r="I1347" s="21">
        <f>IF(C1347&lt;=2000,0,MIN(C1347,ROUNDDOWN(F1347*0.4,0))-2000)</f>
        <v/>
      </c>
      <c r="J1347" s="21">
        <f>MAX(0,ROUNDDOWN(F1347-E1347-G1347,-3))</f>
        <v/>
      </c>
      <c r="K1347" s="21">
        <f>MAX(0,ROUNDDOWN(F1347-E1347-G1347-H1347-I1347,-3))</f>
        <v/>
      </c>
      <c r="L1347" s="21">
        <f>MAX(0,ROUNDDOWN(F1347-E1347-G1347-H1347,-3))</f>
        <v/>
      </c>
      <c r="M1347" s="21">
        <f>IF(J1347&lt;=0,0,ROUNDDOWN((J1347*LOOKUP(J1347,{0,1950001,3300001,6950001,9000001,18000001,40000001},{0.05,0.1,0.2,0.23,0.33,0.4,0.45})-LOOKUP(J1347,{0,1950001,3300001,6950001,9000001,18000001,40000001},{0,97500,427500,636000,1536000,2796000,4796000}))*1.021,-2))</f>
        <v/>
      </c>
      <c r="N1347" s="21">
        <f>IF(K1347&lt;=0,0,ROUNDDOWN((K1347*LOOKUP(K1347,{0,1950001,3300001,6950001,9000001,18000001,40000001},{0.05,0.1,0.2,0.23,0.33,0.4,0.45})-LOOKUP(K1347,{0,1950001,3300001,6950001,9000001,18000001,40000001},{0,97500,427500,636000,1536000,2796000,4796000}))*1.021,-2))</f>
        <v/>
      </c>
      <c r="O1347" s="21">
        <f>IF(L1347&lt;=0,0,ROUNDDOWN((L1347*LOOKUP(L1347,{0,1950001,3300001,6950001,9000001,18000001,40000001},{0.05,0.1,0.2,0.23,0.33,0.4,0.45})-LOOKUP(L1347,{0,1950001,3300001,6950001,9000001,18000001,40000001},{0,97500,427500,636000,1536000,2796000,4796000}))*1.021,-2))</f>
        <v/>
      </c>
      <c r="P1347" s="21">
        <f>MAX(0,ROUNDDOWN(F1347-E1347-430000,-3))</f>
        <v/>
      </c>
      <c r="Q1347" s="21">
        <f>MAX(0,ROUNDDOWN(F1347-E1347-430000-H1347,-3))</f>
        <v/>
      </c>
      <c r="R1347" s="21">
        <f>IF(F1347&lt;=450000,0,MAX(0,P1347*0.06-MIN(50000,P1347)*0.03))</f>
        <v/>
      </c>
      <c r="S1347" s="21">
        <f>IF(F1347&lt;=450000,0,MAX(0,P1347*0.04-MIN(50000,P1347)*0.02))</f>
        <v/>
      </c>
      <c r="T1347" s="21">
        <f>IF(F1347&lt;=450000,0,MAX(0,Q1347*0.06-MIN(50000,Q1347)*0.03))</f>
        <v/>
      </c>
      <c r="U1347" s="21">
        <f>IF(F1347&lt;=450000,0,MAX(0,Q1347*0.04-MIN(50000,Q1347)*0.02))</f>
        <v/>
      </c>
      <c r="V1347" s="21">
        <f>50000+MAX(0,G1347-480000)</f>
        <v/>
      </c>
      <c r="W1347" s="21">
        <f>P1347-V1347</f>
        <v/>
      </c>
      <c r="X1347" s="21">
        <f>Q1347-V1347</f>
        <v/>
      </c>
      <c r="Y1347" s="22">
        <f>IF(W1347&lt;0,0.9,LOOKUP(W1347,{0,1950001,3300001,6950001,9000001,18000001,40000001},{0.84895,0.7979,0.6958,0.66517,0.56307,0.4916,0.44055}))</f>
        <v/>
      </c>
      <c r="Z1347" s="22">
        <f>IF(X1347&lt;0,0.9,LOOKUP(X1347,{0,1950001,3300001,6950001,9000001,18000001,40000001},{0.84895,0.7979,0.6958,0.66517,0.56307,0.4916,0.44055}))</f>
        <v/>
      </c>
      <c r="AA1347" s="22">
        <f>IF(W1347&lt;0,0,CHOOSE(MATCH(W1347,{0,1950001,3300001,6950001,9000001},1),5.105/84.895,10.21/79.79,20.42/69.58,23.483/66.517,33.693/56.307))</f>
        <v/>
      </c>
      <c r="AB1347" s="21">
        <f>IF(C1347&lt;=2000,0,(MIN(C1347,ROUNDDOWN(F1347*0.3,0))-2000)*0.1)</f>
        <v/>
      </c>
      <c r="AC1347" s="21">
        <f>IF(C1347&lt;=2000,0,MIN((C1347-2000)*Y1347,(R1347+S1347)*0.2))</f>
        <v/>
      </c>
      <c r="AD1347" s="21">
        <f>IF(C1347&lt;=2000,0,MIN((C1347-2000)*Z1347,(T1347+U1347)*0.2))</f>
        <v/>
      </c>
      <c r="AE1347" s="21">
        <f>AC1347*AA1347</f>
        <v/>
      </c>
      <c r="AF1347" s="21">
        <f>ROUNDDOWN(R1347,-2)+ROUNDDOWN(S1347,-2)</f>
        <v/>
      </c>
      <c r="AG1347" s="21">
        <f>ROUNDDOWN(MAX(0,R1347-(AB1347+AC1347+AE1347)*0.6),-2)+ROUNDDOWN(MAX(0,S1347-(AB1347+AC1347+AE1347)*0.4),-2)</f>
        <v/>
      </c>
      <c r="AH1347" s="21">
        <f>ROUNDDOWN(MAX(0,T1347-(AB1347+AD1347)*0.6),-2)+ROUNDDOWN(MAX(0,U1347-(AB1347+AD1347)*0.4),-2)</f>
        <v/>
      </c>
      <c r="AI1347" s="21">
        <f>ROUNDDOWN(T1347,-2)+ROUNDDOWN(U1347,-2)</f>
        <v/>
      </c>
      <c r="AJ1347" s="21">
        <f>M1347+AF1347</f>
        <v/>
      </c>
      <c r="AK1347" s="21">
        <f>M1347+AG1347</f>
        <v/>
      </c>
      <c r="AL1347" s="21">
        <f>N1347+AH1347</f>
        <v/>
      </c>
      <c r="AM1347" s="21">
        <f>O1347+AI1347</f>
        <v/>
      </c>
      <c r="AN1347" s="21">
        <f>N1347+AI1347</f>
        <v/>
      </c>
      <c r="AO1347" s="21">
        <f>ROUNDDOWN((R1347+S1347)*0.2/Y1347+2000,0)</f>
        <v/>
      </c>
      <c r="AP1347" s="21">
        <f>ROUNDDOWN((T1347+U1347)*0.2/Z1347+2000,0)</f>
        <v/>
      </c>
      <c r="AQ1347" s="21">
        <f>AL1347-AK1347</f>
        <v/>
      </c>
      <c r="AR1347" s="21">
        <f>AM1347-AK1347</f>
        <v/>
      </c>
      <c r="AS1347" s="21">
        <f>AM1347-AL1347</f>
        <v/>
      </c>
      <c r="AT1347" s="21">
        <f>AK1347+C1347-AJ1347</f>
        <v/>
      </c>
      <c r="AU1347" s="21">
        <f>AL1347+C1347-AM1347</f>
        <v/>
      </c>
      <c r="AV1347" s="21">
        <f>AN1347+C1347-AM1347</f>
        <v/>
      </c>
    </row>
    <row r="1348">
      <c r="A1348" t="inlineStr">
        <is>
          <t>医療費の境目</t>
        </is>
      </c>
      <c r="B1348" s="21">
        <f>'3_医療費の境目'!$B$3</f>
        <v/>
      </c>
      <c r="C1348" s="21">
        <f>IF('3_医療費の境目'!$B$4="",AO1348,'3_医療費の境目'!$B$4)</f>
        <v/>
      </c>
      <c r="D1348" s="21">
        <f>'3_医療費の境目'!D1348</f>
        <v/>
      </c>
      <c r="E1348" s="21">
        <f>ROUND(MIN(B1348/12,650000)*12*0.0915+MIN(B1348/12,1390000)*12*(0.0504+0)+B1348*0.005,0)</f>
        <v/>
      </c>
      <c r="F1348" s="21">
        <f>IF(B1348&lt;741000,0,IF(B1348&lt;2191000,B1348-740000,IF(B1348&lt;2193000,1451000,IF(B1348&lt;2196000,1453000,IF(B1348&lt;2200000,1456000,IF(B1348&lt;3600000,ROUND(ROUNDDOWN(B1348/4,-3)*2.8,0)-80000,IF(B1348&lt;6600000,ROUND(ROUNDDOWN(B1348/4,-3)*3.2,0)-440000,IF(B1348&lt;8500000,ROUNDDOWN(B1348*0.9,0)-1100000,B1348-1950000))))))))</f>
        <v/>
      </c>
      <c r="G1348" s="21">
        <f>IF(F1348&gt;23500000,NA(),IF(F1348&lt;=4890000,1040000,IF(F1348&lt;=6550000,670000,620000)))</f>
        <v/>
      </c>
      <c r="H1348" s="21">
        <f>IF(D1348&lt;=0,0,MAX(0,MIN(2000000,D1348-MIN(100000,ROUNDDOWN(F1348*0.05,0)))))</f>
        <v/>
      </c>
      <c r="I1348" s="21">
        <f>IF(C1348&lt;=2000,0,MIN(C1348,ROUNDDOWN(F1348*0.4,0))-2000)</f>
        <v/>
      </c>
      <c r="J1348" s="21">
        <f>MAX(0,ROUNDDOWN(F1348-E1348-G1348,-3))</f>
        <v/>
      </c>
      <c r="K1348" s="21">
        <f>MAX(0,ROUNDDOWN(F1348-E1348-G1348-H1348-I1348,-3))</f>
        <v/>
      </c>
      <c r="L1348" s="21">
        <f>MAX(0,ROUNDDOWN(F1348-E1348-G1348-H1348,-3))</f>
        <v/>
      </c>
      <c r="M1348" s="21">
        <f>IF(J1348&lt;=0,0,ROUNDDOWN((J1348*LOOKUP(J1348,{0,1950001,3300001,6950001,9000001,18000001,40000001},{0.05,0.1,0.2,0.23,0.33,0.4,0.45})-LOOKUP(J1348,{0,1950001,3300001,6950001,9000001,18000001,40000001},{0,97500,427500,636000,1536000,2796000,4796000}))*1.021,-2))</f>
        <v/>
      </c>
      <c r="N1348" s="21">
        <f>IF(K1348&lt;=0,0,ROUNDDOWN((K1348*LOOKUP(K1348,{0,1950001,3300001,6950001,9000001,18000001,40000001},{0.05,0.1,0.2,0.23,0.33,0.4,0.45})-LOOKUP(K1348,{0,1950001,3300001,6950001,9000001,18000001,40000001},{0,97500,427500,636000,1536000,2796000,4796000}))*1.021,-2))</f>
        <v/>
      </c>
      <c r="O1348" s="21">
        <f>IF(L1348&lt;=0,0,ROUNDDOWN((L1348*LOOKUP(L1348,{0,1950001,3300001,6950001,9000001,18000001,40000001},{0.05,0.1,0.2,0.23,0.33,0.4,0.45})-LOOKUP(L1348,{0,1950001,3300001,6950001,9000001,18000001,40000001},{0,97500,427500,636000,1536000,2796000,4796000}))*1.021,-2))</f>
        <v/>
      </c>
      <c r="P1348" s="21">
        <f>MAX(0,ROUNDDOWN(F1348-E1348-430000,-3))</f>
        <v/>
      </c>
      <c r="Q1348" s="21">
        <f>MAX(0,ROUNDDOWN(F1348-E1348-430000-H1348,-3))</f>
        <v/>
      </c>
      <c r="R1348" s="21">
        <f>IF(F1348&lt;=450000,0,MAX(0,P1348*0.06-MIN(50000,P1348)*0.03))</f>
        <v/>
      </c>
      <c r="S1348" s="21">
        <f>IF(F1348&lt;=450000,0,MAX(0,P1348*0.04-MIN(50000,P1348)*0.02))</f>
        <v/>
      </c>
      <c r="T1348" s="21">
        <f>IF(F1348&lt;=450000,0,MAX(0,Q1348*0.06-MIN(50000,Q1348)*0.03))</f>
        <v/>
      </c>
      <c r="U1348" s="21">
        <f>IF(F1348&lt;=450000,0,MAX(0,Q1348*0.04-MIN(50000,Q1348)*0.02))</f>
        <v/>
      </c>
      <c r="V1348" s="21">
        <f>50000+MAX(0,G1348-480000)</f>
        <v/>
      </c>
      <c r="W1348" s="21">
        <f>P1348-V1348</f>
        <v/>
      </c>
      <c r="X1348" s="21">
        <f>Q1348-V1348</f>
        <v/>
      </c>
      <c r="Y1348" s="22">
        <f>IF(W1348&lt;0,0.9,LOOKUP(W1348,{0,1950001,3300001,6950001,9000001,18000001,40000001},{0.84895,0.7979,0.6958,0.66517,0.56307,0.4916,0.44055}))</f>
        <v/>
      </c>
      <c r="Z1348" s="22">
        <f>IF(X1348&lt;0,0.9,LOOKUP(X1348,{0,1950001,3300001,6950001,9000001,18000001,40000001},{0.84895,0.7979,0.6958,0.66517,0.56307,0.4916,0.44055}))</f>
        <v/>
      </c>
      <c r="AA1348" s="22">
        <f>IF(W1348&lt;0,0,CHOOSE(MATCH(W1348,{0,1950001,3300001,6950001,9000001},1),5.105/84.895,10.21/79.79,20.42/69.58,23.483/66.517,33.693/56.307))</f>
        <v/>
      </c>
      <c r="AB1348" s="21">
        <f>IF(C1348&lt;=2000,0,(MIN(C1348,ROUNDDOWN(F1348*0.3,0))-2000)*0.1)</f>
        <v/>
      </c>
      <c r="AC1348" s="21">
        <f>IF(C1348&lt;=2000,0,MIN((C1348-2000)*Y1348,(R1348+S1348)*0.2))</f>
        <v/>
      </c>
      <c r="AD1348" s="21">
        <f>IF(C1348&lt;=2000,0,MIN((C1348-2000)*Z1348,(T1348+U1348)*0.2))</f>
        <v/>
      </c>
      <c r="AE1348" s="21">
        <f>AC1348*AA1348</f>
        <v/>
      </c>
      <c r="AF1348" s="21">
        <f>ROUNDDOWN(R1348,-2)+ROUNDDOWN(S1348,-2)</f>
        <v/>
      </c>
      <c r="AG1348" s="21">
        <f>ROUNDDOWN(MAX(0,R1348-(AB1348+AC1348+AE1348)*0.6),-2)+ROUNDDOWN(MAX(0,S1348-(AB1348+AC1348+AE1348)*0.4),-2)</f>
        <v/>
      </c>
      <c r="AH1348" s="21">
        <f>ROUNDDOWN(MAX(0,T1348-(AB1348+AD1348)*0.6),-2)+ROUNDDOWN(MAX(0,U1348-(AB1348+AD1348)*0.4),-2)</f>
        <v/>
      </c>
      <c r="AI1348" s="21">
        <f>ROUNDDOWN(T1348,-2)+ROUNDDOWN(U1348,-2)</f>
        <v/>
      </c>
      <c r="AJ1348" s="21">
        <f>M1348+AF1348</f>
        <v/>
      </c>
      <c r="AK1348" s="21">
        <f>M1348+AG1348</f>
        <v/>
      </c>
      <c r="AL1348" s="21">
        <f>N1348+AH1348</f>
        <v/>
      </c>
      <c r="AM1348" s="21">
        <f>O1348+AI1348</f>
        <v/>
      </c>
      <c r="AN1348" s="21">
        <f>N1348+AI1348</f>
        <v/>
      </c>
      <c r="AO1348" s="21">
        <f>ROUNDDOWN((R1348+S1348)*0.2/Y1348+2000,0)</f>
        <v/>
      </c>
      <c r="AP1348" s="21">
        <f>ROUNDDOWN((T1348+U1348)*0.2/Z1348+2000,0)</f>
        <v/>
      </c>
      <c r="AQ1348" s="21">
        <f>AL1348-AK1348</f>
        <v/>
      </c>
      <c r="AR1348" s="21">
        <f>AM1348-AK1348</f>
        <v/>
      </c>
      <c r="AS1348" s="21">
        <f>AM1348-AL1348</f>
        <v/>
      </c>
      <c r="AT1348" s="21">
        <f>AK1348+C1348-AJ1348</f>
        <v/>
      </c>
      <c r="AU1348" s="21">
        <f>AL1348+C1348-AM1348</f>
        <v/>
      </c>
      <c r="AV1348" s="21">
        <f>AN1348+C1348-AM1348</f>
        <v/>
      </c>
    </row>
    <row r="1349">
      <c r="A1349" t="inlineStr">
        <is>
          <t>医療費の境目</t>
        </is>
      </c>
      <c r="B1349" s="21">
        <f>'3_医療費の境目'!$B$3</f>
        <v/>
      </c>
      <c r="C1349" s="21">
        <f>IF('3_医療費の境目'!$B$4="",AO1349,'3_医療費の境目'!$B$4)</f>
        <v/>
      </c>
      <c r="D1349" s="21">
        <f>'3_医療費の境目'!D1349</f>
        <v/>
      </c>
      <c r="E1349" s="21">
        <f>ROUND(MIN(B1349/12,650000)*12*0.0915+MIN(B1349/12,1390000)*12*(0.0504+0)+B1349*0.005,0)</f>
        <v/>
      </c>
      <c r="F1349" s="21">
        <f>IF(B1349&lt;741000,0,IF(B1349&lt;2191000,B1349-740000,IF(B1349&lt;2193000,1451000,IF(B1349&lt;2196000,1453000,IF(B1349&lt;2200000,1456000,IF(B1349&lt;3600000,ROUND(ROUNDDOWN(B1349/4,-3)*2.8,0)-80000,IF(B1349&lt;6600000,ROUND(ROUNDDOWN(B1349/4,-3)*3.2,0)-440000,IF(B1349&lt;8500000,ROUNDDOWN(B1349*0.9,0)-1100000,B1349-1950000))))))))</f>
        <v/>
      </c>
      <c r="G1349" s="21">
        <f>IF(F1349&gt;23500000,NA(),IF(F1349&lt;=4890000,1040000,IF(F1349&lt;=6550000,670000,620000)))</f>
        <v/>
      </c>
      <c r="H1349" s="21">
        <f>IF(D1349&lt;=0,0,MAX(0,MIN(2000000,D1349-MIN(100000,ROUNDDOWN(F1349*0.05,0)))))</f>
        <v/>
      </c>
      <c r="I1349" s="21">
        <f>IF(C1349&lt;=2000,0,MIN(C1349,ROUNDDOWN(F1349*0.4,0))-2000)</f>
        <v/>
      </c>
      <c r="J1349" s="21">
        <f>MAX(0,ROUNDDOWN(F1349-E1349-G1349,-3))</f>
        <v/>
      </c>
      <c r="K1349" s="21">
        <f>MAX(0,ROUNDDOWN(F1349-E1349-G1349-H1349-I1349,-3))</f>
        <v/>
      </c>
      <c r="L1349" s="21">
        <f>MAX(0,ROUNDDOWN(F1349-E1349-G1349-H1349,-3))</f>
        <v/>
      </c>
      <c r="M1349" s="21">
        <f>IF(J1349&lt;=0,0,ROUNDDOWN((J1349*LOOKUP(J1349,{0,1950001,3300001,6950001,9000001,18000001,40000001},{0.05,0.1,0.2,0.23,0.33,0.4,0.45})-LOOKUP(J1349,{0,1950001,3300001,6950001,9000001,18000001,40000001},{0,97500,427500,636000,1536000,2796000,4796000}))*1.021,-2))</f>
        <v/>
      </c>
      <c r="N1349" s="21">
        <f>IF(K1349&lt;=0,0,ROUNDDOWN((K1349*LOOKUP(K1349,{0,1950001,3300001,6950001,9000001,18000001,40000001},{0.05,0.1,0.2,0.23,0.33,0.4,0.45})-LOOKUP(K1349,{0,1950001,3300001,6950001,9000001,18000001,40000001},{0,97500,427500,636000,1536000,2796000,4796000}))*1.021,-2))</f>
        <v/>
      </c>
      <c r="O1349" s="21">
        <f>IF(L1349&lt;=0,0,ROUNDDOWN((L1349*LOOKUP(L1349,{0,1950001,3300001,6950001,9000001,18000001,40000001},{0.05,0.1,0.2,0.23,0.33,0.4,0.45})-LOOKUP(L1349,{0,1950001,3300001,6950001,9000001,18000001,40000001},{0,97500,427500,636000,1536000,2796000,4796000}))*1.021,-2))</f>
        <v/>
      </c>
      <c r="P1349" s="21">
        <f>MAX(0,ROUNDDOWN(F1349-E1349-430000,-3))</f>
        <v/>
      </c>
      <c r="Q1349" s="21">
        <f>MAX(0,ROUNDDOWN(F1349-E1349-430000-H1349,-3))</f>
        <v/>
      </c>
      <c r="R1349" s="21">
        <f>IF(F1349&lt;=450000,0,MAX(0,P1349*0.06-MIN(50000,P1349)*0.03))</f>
        <v/>
      </c>
      <c r="S1349" s="21">
        <f>IF(F1349&lt;=450000,0,MAX(0,P1349*0.04-MIN(50000,P1349)*0.02))</f>
        <v/>
      </c>
      <c r="T1349" s="21">
        <f>IF(F1349&lt;=450000,0,MAX(0,Q1349*0.06-MIN(50000,Q1349)*0.03))</f>
        <v/>
      </c>
      <c r="U1349" s="21">
        <f>IF(F1349&lt;=450000,0,MAX(0,Q1349*0.04-MIN(50000,Q1349)*0.02))</f>
        <v/>
      </c>
      <c r="V1349" s="21">
        <f>50000+MAX(0,G1349-480000)</f>
        <v/>
      </c>
      <c r="W1349" s="21">
        <f>P1349-V1349</f>
        <v/>
      </c>
      <c r="X1349" s="21">
        <f>Q1349-V1349</f>
        <v/>
      </c>
      <c r="Y1349" s="22">
        <f>IF(W1349&lt;0,0.9,LOOKUP(W1349,{0,1950001,3300001,6950001,9000001,18000001,40000001},{0.84895,0.7979,0.6958,0.66517,0.56307,0.4916,0.44055}))</f>
        <v/>
      </c>
      <c r="Z1349" s="22">
        <f>IF(X1349&lt;0,0.9,LOOKUP(X1349,{0,1950001,3300001,6950001,9000001,18000001,40000001},{0.84895,0.7979,0.6958,0.66517,0.56307,0.4916,0.44055}))</f>
        <v/>
      </c>
      <c r="AA1349" s="22">
        <f>IF(W1349&lt;0,0,CHOOSE(MATCH(W1349,{0,1950001,3300001,6950001,9000001},1),5.105/84.895,10.21/79.79,20.42/69.58,23.483/66.517,33.693/56.307))</f>
        <v/>
      </c>
      <c r="AB1349" s="21">
        <f>IF(C1349&lt;=2000,0,(MIN(C1349,ROUNDDOWN(F1349*0.3,0))-2000)*0.1)</f>
        <v/>
      </c>
      <c r="AC1349" s="21">
        <f>IF(C1349&lt;=2000,0,MIN((C1349-2000)*Y1349,(R1349+S1349)*0.2))</f>
        <v/>
      </c>
      <c r="AD1349" s="21">
        <f>IF(C1349&lt;=2000,0,MIN((C1349-2000)*Z1349,(T1349+U1349)*0.2))</f>
        <v/>
      </c>
      <c r="AE1349" s="21">
        <f>AC1349*AA1349</f>
        <v/>
      </c>
      <c r="AF1349" s="21">
        <f>ROUNDDOWN(R1349,-2)+ROUNDDOWN(S1349,-2)</f>
        <v/>
      </c>
      <c r="AG1349" s="21">
        <f>ROUNDDOWN(MAX(0,R1349-(AB1349+AC1349+AE1349)*0.6),-2)+ROUNDDOWN(MAX(0,S1349-(AB1349+AC1349+AE1349)*0.4),-2)</f>
        <v/>
      </c>
      <c r="AH1349" s="21">
        <f>ROUNDDOWN(MAX(0,T1349-(AB1349+AD1349)*0.6),-2)+ROUNDDOWN(MAX(0,U1349-(AB1349+AD1349)*0.4),-2)</f>
        <v/>
      </c>
      <c r="AI1349" s="21">
        <f>ROUNDDOWN(T1349,-2)+ROUNDDOWN(U1349,-2)</f>
        <v/>
      </c>
      <c r="AJ1349" s="21">
        <f>M1349+AF1349</f>
        <v/>
      </c>
      <c r="AK1349" s="21">
        <f>M1349+AG1349</f>
        <v/>
      </c>
      <c r="AL1349" s="21">
        <f>N1349+AH1349</f>
        <v/>
      </c>
      <c r="AM1349" s="21">
        <f>O1349+AI1349</f>
        <v/>
      </c>
      <c r="AN1349" s="21">
        <f>N1349+AI1349</f>
        <v/>
      </c>
      <c r="AO1349" s="21">
        <f>ROUNDDOWN((R1349+S1349)*0.2/Y1349+2000,0)</f>
        <v/>
      </c>
      <c r="AP1349" s="21">
        <f>ROUNDDOWN((T1349+U1349)*0.2/Z1349+2000,0)</f>
        <v/>
      </c>
      <c r="AQ1349" s="21">
        <f>AL1349-AK1349</f>
        <v/>
      </c>
      <c r="AR1349" s="21">
        <f>AM1349-AK1349</f>
        <v/>
      </c>
      <c r="AS1349" s="21">
        <f>AM1349-AL1349</f>
        <v/>
      </c>
      <c r="AT1349" s="21">
        <f>AK1349+C1349-AJ1349</f>
        <v/>
      </c>
      <c r="AU1349" s="21">
        <f>AL1349+C1349-AM1349</f>
        <v/>
      </c>
      <c r="AV1349" s="21">
        <f>AN1349+C1349-AM1349</f>
        <v/>
      </c>
    </row>
    <row r="1350">
      <c r="A1350" t="inlineStr">
        <is>
          <t>医療費の境目</t>
        </is>
      </c>
      <c r="B1350" s="21">
        <f>'3_医療費の境目'!$B$3</f>
        <v/>
      </c>
      <c r="C1350" s="21">
        <f>IF('3_医療費の境目'!$B$4="",AO1350,'3_医療費の境目'!$B$4)</f>
        <v/>
      </c>
      <c r="D1350" s="21">
        <f>'3_医療費の境目'!D1350</f>
        <v/>
      </c>
      <c r="E1350" s="21">
        <f>ROUND(MIN(B1350/12,650000)*12*0.0915+MIN(B1350/12,1390000)*12*(0.0504+0)+B1350*0.005,0)</f>
        <v/>
      </c>
      <c r="F1350" s="21">
        <f>IF(B1350&lt;741000,0,IF(B1350&lt;2191000,B1350-740000,IF(B1350&lt;2193000,1451000,IF(B1350&lt;2196000,1453000,IF(B1350&lt;2200000,1456000,IF(B1350&lt;3600000,ROUND(ROUNDDOWN(B1350/4,-3)*2.8,0)-80000,IF(B1350&lt;6600000,ROUND(ROUNDDOWN(B1350/4,-3)*3.2,0)-440000,IF(B1350&lt;8500000,ROUNDDOWN(B1350*0.9,0)-1100000,B1350-1950000))))))))</f>
        <v/>
      </c>
      <c r="G1350" s="21">
        <f>IF(F1350&gt;23500000,NA(),IF(F1350&lt;=4890000,1040000,IF(F1350&lt;=6550000,670000,620000)))</f>
        <v/>
      </c>
      <c r="H1350" s="21">
        <f>IF(D1350&lt;=0,0,MAX(0,MIN(2000000,D1350-MIN(100000,ROUNDDOWN(F1350*0.05,0)))))</f>
        <v/>
      </c>
      <c r="I1350" s="21">
        <f>IF(C1350&lt;=2000,0,MIN(C1350,ROUNDDOWN(F1350*0.4,0))-2000)</f>
        <v/>
      </c>
      <c r="J1350" s="21">
        <f>MAX(0,ROUNDDOWN(F1350-E1350-G1350,-3))</f>
        <v/>
      </c>
      <c r="K1350" s="21">
        <f>MAX(0,ROUNDDOWN(F1350-E1350-G1350-H1350-I1350,-3))</f>
        <v/>
      </c>
      <c r="L1350" s="21">
        <f>MAX(0,ROUNDDOWN(F1350-E1350-G1350-H1350,-3))</f>
        <v/>
      </c>
      <c r="M1350" s="21">
        <f>IF(J1350&lt;=0,0,ROUNDDOWN((J1350*LOOKUP(J1350,{0,1950001,3300001,6950001,9000001,18000001,40000001},{0.05,0.1,0.2,0.23,0.33,0.4,0.45})-LOOKUP(J1350,{0,1950001,3300001,6950001,9000001,18000001,40000001},{0,97500,427500,636000,1536000,2796000,4796000}))*1.021,-2))</f>
        <v/>
      </c>
      <c r="N1350" s="21">
        <f>IF(K1350&lt;=0,0,ROUNDDOWN((K1350*LOOKUP(K1350,{0,1950001,3300001,6950001,9000001,18000001,40000001},{0.05,0.1,0.2,0.23,0.33,0.4,0.45})-LOOKUP(K1350,{0,1950001,3300001,6950001,9000001,18000001,40000001},{0,97500,427500,636000,1536000,2796000,4796000}))*1.021,-2))</f>
        <v/>
      </c>
      <c r="O1350" s="21">
        <f>IF(L1350&lt;=0,0,ROUNDDOWN((L1350*LOOKUP(L1350,{0,1950001,3300001,6950001,9000001,18000001,40000001},{0.05,0.1,0.2,0.23,0.33,0.4,0.45})-LOOKUP(L1350,{0,1950001,3300001,6950001,9000001,18000001,40000001},{0,97500,427500,636000,1536000,2796000,4796000}))*1.021,-2))</f>
        <v/>
      </c>
      <c r="P1350" s="21">
        <f>MAX(0,ROUNDDOWN(F1350-E1350-430000,-3))</f>
        <v/>
      </c>
      <c r="Q1350" s="21">
        <f>MAX(0,ROUNDDOWN(F1350-E1350-430000-H1350,-3))</f>
        <v/>
      </c>
      <c r="R1350" s="21">
        <f>IF(F1350&lt;=450000,0,MAX(0,P1350*0.06-MIN(50000,P1350)*0.03))</f>
        <v/>
      </c>
      <c r="S1350" s="21">
        <f>IF(F1350&lt;=450000,0,MAX(0,P1350*0.04-MIN(50000,P1350)*0.02))</f>
        <v/>
      </c>
      <c r="T1350" s="21">
        <f>IF(F1350&lt;=450000,0,MAX(0,Q1350*0.06-MIN(50000,Q1350)*0.03))</f>
        <v/>
      </c>
      <c r="U1350" s="21">
        <f>IF(F1350&lt;=450000,0,MAX(0,Q1350*0.04-MIN(50000,Q1350)*0.02))</f>
        <v/>
      </c>
      <c r="V1350" s="21">
        <f>50000+MAX(0,G1350-480000)</f>
        <v/>
      </c>
      <c r="W1350" s="21">
        <f>P1350-V1350</f>
        <v/>
      </c>
      <c r="X1350" s="21">
        <f>Q1350-V1350</f>
        <v/>
      </c>
      <c r="Y1350" s="22">
        <f>IF(W1350&lt;0,0.9,LOOKUP(W1350,{0,1950001,3300001,6950001,9000001,18000001,40000001},{0.84895,0.7979,0.6958,0.66517,0.56307,0.4916,0.44055}))</f>
        <v/>
      </c>
      <c r="Z1350" s="22">
        <f>IF(X1350&lt;0,0.9,LOOKUP(X1350,{0,1950001,3300001,6950001,9000001,18000001,40000001},{0.84895,0.7979,0.6958,0.66517,0.56307,0.4916,0.44055}))</f>
        <v/>
      </c>
      <c r="AA1350" s="22">
        <f>IF(W1350&lt;0,0,CHOOSE(MATCH(W1350,{0,1950001,3300001,6950001,9000001},1),5.105/84.895,10.21/79.79,20.42/69.58,23.483/66.517,33.693/56.307))</f>
        <v/>
      </c>
      <c r="AB1350" s="21">
        <f>IF(C1350&lt;=2000,0,(MIN(C1350,ROUNDDOWN(F1350*0.3,0))-2000)*0.1)</f>
        <v/>
      </c>
      <c r="AC1350" s="21">
        <f>IF(C1350&lt;=2000,0,MIN((C1350-2000)*Y1350,(R1350+S1350)*0.2))</f>
        <v/>
      </c>
      <c r="AD1350" s="21">
        <f>IF(C1350&lt;=2000,0,MIN((C1350-2000)*Z1350,(T1350+U1350)*0.2))</f>
        <v/>
      </c>
      <c r="AE1350" s="21">
        <f>AC1350*AA1350</f>
        <v/>
      </c>
      <c r="AF1350" s="21">
        <f>ROUNDDOWN(R1350,-2)+ROUNDDOWN(S1350,-2)</f>
        <v/>
      </c>
      <c r="AG1350" s="21">
        <f>ROUNDDOWN(MAX(0,R1350-(AB1350+AC1350+AE1350)*0.6),-2)+ROUNDDOWN(MAX(0,S1350-(AB1350+AC1350+AE1350)*0.4),-2)</f>
        <v/>
      </c>
      <c r="AH1350" s="21">
        <f>ROUNDDOWN(MAX(0,T1350-(AB1350+AD1350)*0.6),-2)+ROUNDDOWN(MAX(0,U1350-(AB1350+AD1350)*0.4),-2)</f>
        <v/>
      </c>
      <c r="AI1350" s="21">
        <f>ROUNDDOWN(T1350,-2)+ROUNDDOWN(U1350,-2)</f>
        <v/>
      </c>
      <c r="AJ1350" s="21">
        <f>M1350+AF1350</f>
        <v/>
      </c>
      <c r="AK1350" s="21">
        <f>M1350+AG1350</f>
        <v/>
      </c>
      <c r="AL1350" s="21">
        <f>N1350+AH1350</f>
        <v/>
      </c>
      <c r="AM1350" s="21">
        <f>O1350+AI1350</f>
        <v/>
      </c>
      <c r="AN1350" s="21">
        <f>N1350+AI1350</f>
        <v/>
      </c>
      <c r="AO1350" s="21">
        <f>ROUNDDOWN((R1350+S1350)*0.2/Y1350+2000,0)</f>
        <v/>
      </c>
      <c r="AP1350" s="21">
        <f>ROUNDDOWN((T1350+U1350)*0.2/Z1350+2000,0)</f>
        <v/>
      </c>
      <c r="AQ1350" s="21">
        <f>AL1350-AK1350</f>
        <v/>
      </c>
      <c r="AR1350" s="21">
        <f>AM1350-AK1350</f>
        <v/>
      </c>
      <c r="AS1350" s="21">
        <f>AM1350-AL1350</f>
        <v/>
      </c>
      <c r="AT1350" s="21">
        <f>AK1350+C1350-AJ1350</f>
        <v/>
      </c>
      <c r="AU1350" s="21">
        <f>AL1350+C1350-AM1350</f>
        <v/>
      </c>
      <c r="AV1350" s="21">
        <f>AN1350+C1350-AM1350</f>
        <v/>
      </c>
    </row>
    <row r="1351">
      <c r="A1351" t="inlineStr">
        <is>
          <t>医療費の境目</t>
        </is>
      </c>
      <c r="B1351" s="21">
        <f>'3_医療費の境目'!$B$3</f>
        <v/>
      </c>
      <c r="C1351" s="21">
        <f>IF('3_医療費の境目'!$B$4="",AO1351,'3_医療費の境目'!$B$4)</f>
        <v/>
      </c>
      <c r="D1351" s="21">
        <f>'3_医療費の境目'!D1351</f>
        <v/>
      </c>
      <c r="E1351" s="21">
        <f>ROUND(MIN(B1351/12,650000)*12*0.0915+MIN(B1351/12,1390000)*12*(0.0504+0)+B1351*0.005,0)</f>
        <v/>
      </c>
      <c r="F1351" s="21">
        <f>IF(B1351&lt;741000,0,IF(B1351&lt;2191000,B1351-740000,IF(B1351&lt;2193000,1451000,IF(B1351&lt;2196000,1453000,IF(B1351&lt;2200000,1456000,IF(B1351&lt;3600000,ROUND(ROUNDDOWN(B1351/4,-3)*2.8,0)-80000,IF(B1351&lt;6600000,ROUND(ROUNDDOWN(B1351/4,-3)*3.2,0)-440000,IF(B1351&lt;8500000,ROUNDDOWN(B1351*0.9,0)-1100000,B1351-1950000))))))))</f>
        <v/>
      </c>
      <c r="G1351" s="21">
        <f>IF(F1351&gt;23500000,NA(),IF(F1351&lt;=4890000,1040000,IF(F1351&lt;=6550000,670000,620000)))</f>
        <v/>
      </c>
      <c r="H1351" s="21">
        <f>IF(D1351&lt;=0,0,MAX(0,MIN(2000000,D1351-MIN(100000,ROUNDDOWN(F1351*0.05,0)))))</f>
        <v/>
      </c>
      <c r="I1351" s="21">
        <f>IF(C1351&lt;=2000,0,MIN(C1351,ROUNDDOWN(F1351*0.4,0))-2000)</f>
        <v/>
      </c>
      <c r="J1351" s="21">
        <f>MAX(0,ROUNDDOWN(F1351-E1351-G1351,-3))</f>
        <v/>
      </c>
      <c r="K1351" s="21">
        <f>MAX(0,ROUNDDOWN(F1351-E1351-G1351-H1351-I1351,-3))</f>
        <v/>
      </c>
      <c r="L1351" s="21">
        <f>MAX(0,ROUNDDOWN(F1351-E1351-G1351-H1351,-3))</f>
        <v/>
      </c>
      <c r="M1351" s="21">
        <f>IF(J1351&lt;=0,0,ROUNDDOWN((J1351*LOOKUP(J1351,{0,1950001,3300001,6950001,9000001,18000001,40000001},{0.05,0.1,0.2,0.23,0.33,0.4,0.45})-LOOKUP(J1351,{0,1950001,3300001,6950001,9000001,18000001,40000001},{0,97500,427500,636000,1536000,2796000,4796000}))*1.021,-2))</f>
        <v/>
      </c>
      <c r="N1351" s="21">
        <f>IF(K1351&lt;=0,0,ROUNDDOWN((K1351*LOOKUP(K1351,{0,1950001,3300001,6950001,9000001,18000001,40000001},{0.05,0.1,0.2,0.23,0.33,0.4,0.45})-LOOKUP(K1351,{0,1950001,3300001,6950001,9000001,18000001,40000001},{0,97500,427500,636000,1536000,2796000,4796000}))*1.021,-2))</f>
        <v/>
      </c>
      <c r="O1351" s="21">
        <f>IF(L1351&lt;=0,0,ROUNDDOWN((L1351*LOOKUP(L1351,{0,1950001,3300001,6950001,9000001,18000001,40000001},{0.05,0.1,0.2,0.23,0.33,0.4,0.45})-LOOKUP(L1351,{0,1950001,3300001,6950001,9000001,18000001,40000001},{0,97500,427500,636000,1536000,2796000,4796000}))*1.021,-2))</f>
        <v/>
      </c>
      <c r="P1351" s="21">
        <f>MAX(0,ROUNDDOWN(F1351-E1351-430000,-3))</f>
        <v/>
      </c>
      <c r="Q1351" s="21">
        <f>MAX(0,ROUNDDOWN(F1351-E1351-430000-H1351,-3))</f>
        <v/>
      </c>
      <c r="R1351" s="21">
        <f>IF(F1351&lt;=450000,0,MAX(0,P1351*0.06-MIN(50000,P1351)*0.03))</f>
        <v/>
      </c>
      <c r="S1351" s="21">
        <f>IF(F1351&lt;=450000,0,MAX(0,P1351*0.04-MIN(50000,P1351)*0.02))</f>
        <v/>
      </c>
      <c r="T1351" s="21">
        <f>IF(F1351&lt;=450000,0,MAX(0,Q1351*0.06-MIN(50000,Q1351)*0.03))</f>
        <v/>
      </c>
      <c r="U1351" s="21">
        <f>IF(F1351&lt;=450000,0,MAX(0,Q1351*0.04-MIN(50000,Q1351)*0.02))</f>
        <v/>
      </c>
      <c r="V1351" s="21">
        <f>50000+MAX(0,G1351-480000)</f>
        <v/>
      </c>
      <c r="W1351" s="21">
        <f>P1351-V1351</f>
        <v/>
      </c>
      <c r="X1351" s="21">
        <f>Q1351-V1351</f>
        <v/>
      </c>
      <c r="Y1351" s="22">
        <f>IF(W1351&lt;0,0.9,LOOKUP(W1351,{0,1950001,3300001,6950001,9000001,18000001,40000001},{0.84895,0.7979,0.6958,0.66517,0.56307,0.4916,0.44055}))</f>
        <v/>
      </c>
      <c r="Z1351" s="22">
        <f>IF(X1351&lt;0,0.9,LOOKUP(X1351,{0,1950001,3300001,6950001,9000001,18000001,40000001},{0.84895,0.7979,0.6958,0.66517,0.56307,0.4916,0.44055}))</f>
        <v/>
      </c>
      <c r="AA1351" s="22">
        <f>IF(W1351&lt;0,0,CHOOSE(MATCH(W1351,{0,1950001,3300001,6950001,9000001},1),5.105/84.895,10.21/79.79,20.42/69.58,23.483/66.517,33.693/56.307))</f>
        <v/>
      </c>
      <c r="AB1351" s="21">
        <f>IF(C1351&lt;=2000,0,(MIN(C1351,ROUNDDOWN(F1351*0.3,0))-2000)*0.1)</f>
        <v/>
      </c>
      <c r="AC1351" s="21">
        <f>IF(C1351&lt;=2000,0,MIN((C1351-2000)*Y1351,(R1351+S1351)*0.2))</f>
        <v/>
      </c>
      <c r="AD1351" s="21">
        <f>IF(C1351&lt;=2000,0,MIN((C1351-2000)*Z1351,(T1351+U1351)*0.2))</f>
        <v/>
      </c>
      <c r="AE1351" s="21">
        <f>AC1351*AA1351</f>
        <v/>
      </c>
      <c r="AF1351" s="21">
        <f>ROUNDDOWN(R1351,-2)+ROUNDDOWN(S1351,-2)</f>
        <v/>
      </c>
      <c r="AG1351" s="21">
        <f>ROUNDDOWN(MAX(0,R1351-(AB1351+AC1351+AE1351)*0.6),-2)+ROUNDDOWN(MAX(0,S1351-(AB1351+AC1351+AE1351)*0.4),-2)</f>
        <v/>
      </c>
      <c r="AH1351" s="21">
        <f>ROUNDDOWN(MAX(0,T1351-(AB1351+AD1351)*0.6),-2)+ROUNDDOWN(MAX(0,U1351-(AB1351+AD1351)*0.4),-2)</f>
        <v/>
      </c>
      <c r="AI1351" s="21">
        <f>ROUNDDOWN(T1351,-2)+ROUNDDOWN(U1351,-2)</f>
        <v/>
      </c>
      <c r="AJ1351" s="21">
        <f>M1351+AF1351</f>
        <v/>
      </c>
      <c r="AK1351" s="21">
        <f>M1351+AG1351</f>
        <v/>
      </c>
      <c r="AL1351" s="21">
        <f>N1351+AH1351</f>
        <v/>
      </c>
      <c r="AM1351" s="21">
        <f>O1351+AI1351</f>
        <v/>
      </c>
      <c r="AN1351" s="21">
        <f>N1351+AI1351</f>
        <v/>
      </c>
      <c r="AO1351" s="21">
        <f>ROUNDDOWN((R1351+S1351)*0.2/Y1351+2000,0)</f>
        <v/>
      </c>
      <c r="AP1351" s="21">
        <f>ROUNDDOWN((T1351+U1351)*0.2/Z1351+2000,0)</f>
        <v/>
      </c>
      <c r="AQ1351" s="21">
        <f>AL1351-AK1351</f>
        <v/>
      </c>
      <c r="AR1351" s="21">
        <f>AM1351-AK1351</f>
        <v/>
      </c>
      <c r="AS1351" s="21">
        <f>AM1351-AL1351</f>
        <v/>
      </c>
      <c r="AT1351" s="21">
        <f>AK1351+C1351-AJ1351</f>
        <v/>
      </c>
      <c r="AU1351" s="21">
        <f>AL1351+C1351-AM1351</f>
        <v/>
      </c>
      <c r="AV1351" s="21">
        <f>AN1351+C1351-AM1351</f>
        <v/>
      </c>
    </row>
    <row r="1352">
      <c r="A1352" t="inlineStr">
        <is>
          <t>医療費の境目</t>
        </is>
      </c>
      <c r="B1352" s="21">
        <f>'3_医療費の境目'!$B$3</f>
        <v/>
      </c>
      <c r="C1352" s="21">
        <f>IF('3_医療費の境目'!$B$4="",AO1352,'3_医療費の境目'!$B$4)</f>
        <v/>
      </c>
      <c r="D1352" s="21">
        <f>'3_医療費の境目'!D1352</f>
        <v/>
      </c>
      <c r="E1352" s="21">
        <f>ROUND(MIN(B1352/12,650000)*12*0.0915+MIN(B1352/12,1390000)*12*(0.0504+0)+B1352*0.005,0)</f>
        <v/>
      </c>
      <c r="F1352" s="21">
        <f>IF(B1352&lt;741000,0,IF(B1352&lt;2191000,B1352-740000,IF(B1352&lt;2193000,1451000,IF(B1352&lt;2196000,1453000,IF(B1352&lt;2200000,1456000,IF(B1352&lt;3600000,ROUND(ROUNDDOWN(B1352/4,-3)*2.8,0)-80000,IF(B1352&lt;6600000,ROUND(ROUNDDOWN(B1352/4,-3)*3.2,0)-440000,IF(B1352&lt;8500000,ROUNDDOWN(B1352*0.9,0)-1100000,B1352-1950000))))))))</f>
        <v/>
      </c>
      <c r="G1352" s="21">
        <f>IF(F1352&gt;23500000,NA(),IF(F1352&lt;=4890000,1040000,IF(F1352&lt;=6550000,670000,620000)))</f>
        <v/>
      </c>
      <c r="H1352" s="21">
        <f>IF(D1352&lt;=0,0,MAX(0,MIN(2000000,D1352-MIN(100000,ROUNDDOWN(F1352*0.05,0)))))</f>
        <v/>
      </c>
      <c r="I1352" s="21">
        <f>IF(C1352&lt;=2000,0,MIN(C1352,ROUNDDOWN(F1352*0.4,0))-2000)</f>
        <v/>
      </c>
      <c r="J1352" s="21">
        <f>MAX(0,ROUNDDOWN(F1352-E1352-G1352,-3))</f>
        <v/>
      </c>
      <c r="K1352" s="21">
        <f>MAX(0,ROUNDDOWN(F1352-E1352-G1352-H1352-I1352,-3))</f>
        <v/>
      </c>
      <c r="L1352" s="21">
        <f>MAX(0,ROUNDDOWN(F1352-E1352-G1352-H1352,-3))</f>
        <v/>
      </c>
      <c r="M1352" s="21">
        <f>IF(J1352&lt;=0,0,ROUNDDOWN((J1352*LOOKUP(J1352,{0,1950001,3300001,6950001,9000001,18000001,40000001},{0.05,0.1,0.2,0.23,0.33,0.4,0.45})-LOOKUP(J1352,{0,1950001,3300001,6950001,9000001,18000001,40000001},{0,97500,427500,636000,1536000,2796000,4796000}))*1.021,-2))</f>
        <v/>
      </c>
      <c r="N1352" s="21">
        <f>IF(K1352&lt;=0,0,ROUNDDOWN((K1352*LOOKUP(K1352,{0,1950001,3300001,6950001,9000001,18000001,40000001},{0.05,0.1,0.2,0.23,0.33,0.4,0.45})-LOOKUP(K1352,{0,1950001,3300001,6950001,9000001,18000001,40000001},{0,97500,427500,636000,1536000,2796000,4796000}))*1.021,-2))</f>
        <v/>
      </c>
      <c r="O1352" s="21">
        <f>IF(L1352&lt;=0,0,ROUNDDOWN((L1352*LOOKUP(L1352,{0,1950001,3300001,6950001,9000001,18000001,40000001},{0.05,0.1,0.2,0.23,0.33,0.4,0.45})-LOOKUP(L1352,{0,1950001,3300001,6950001,9000001,18000001,40000001},{0,97500,427500,636000,1536000,2796000,4796000}))*1.021,-2))</f>
        <v/>
      </c>
      <c r="P1352" s="21">
        <f>MAX(0,ROUNDDOWN(F1352-E1352-430000,-3))</f>
        <v/>
      </c>
      <c r="Q1352" s="21">
        <f>MAX(0,ROUNDDOWN(F1352-E1352-430000-H1352,-3))</f>
        <v/>
      </c>
      <c r="R1352" s="21">
        <f>IF(F1352&lt;=450000,0,MAX(0,P1352*0.06-MIN(50000,P1352)*0.03))</f>
        <v/>
      </c>
      <c r="S1352" s="21">
        <f>IF(F1352&lt;=450000,0,MAX(0,P1352*0.04-MIN(50000,P1352)*0.02))</f>
        <v/>
      </c>
      <c r="T1352" s="21">
        <f>IF(F1352&lt;=450000,0,MAX(0,Q1352*0.06-MIN(50000,Q1352)*0.03))</f>
        <v/>
      </c>
      <c r="U1352" s="21">
        <f>IF(F1352&lt;=450000,0,MAX(0,Q1352*0.04-MIN(50000,Q1352)*0.02))</f>
        <v/>
      </c>
      <c r="V1352" s="21">
        <f>50000+MAX(0,G1352-480000)</f>
        <v/>
      </c>
      <c r="W1352" s="21">
        <f>P1352-V1352</f>
        <v/>
      </c>
      <c r="X1352" s="21">
        <f>Q1352-V1352</f>
        <v/>
      </c>
      <c r="Y1352" s="22">
        <f>IF(W1352&lt;0,0.9,LOOKUP(W1352,{0,1950001,3300001,6950001,9000001,18000001,40000001},{0.84895,0.7979,0.6958,0.66517,0.56307,0.4916,0.44055}))</f>
        <v/>
      </c>
      <c r="Z1352" s="22">
        <f>IF(X1352&lt;0,0.9,LOOKUP(X1352,{0,1950001,3300001,6950001,9000001,18000001,40000001},{0.84895,0.7979,0.6958,0.66517,0.56307,0.4916,0.44055}))</f>
        <v/>
      </c>
      <c r="AA1352" s="22">
        <f>IF(W1352&lt;0,0,CHOOSE(MATCH(W1352,{0,1950001,3300001,6950001,9000001},1),5.105/84.895,10.21/79.79,20.42/69.58,23.483/66.517,33.693/56.307))</f>
        <v/>
      </c>
      <c r="AB1352" s="21">
        <f>IF(C1352&lt;=2000,0,(MIN(C1352,ROUNDDOWN(F1352*0.3,0))-2000)*0.1)</f>
        <v/>
      </c>
      <c r="AC1352" s="21">
        <f>IF(C1352&lt;=2000,0,MIN((C1352-2000)*Y1352,(R1352+S1352)*0.2))</f>
        <v/>
      </c>
      <c r="AD1352" s="21">
        <f>IF(C1352&lt;=2000,0,MIN((C1352-2000)*Z1352,(T1352+U1352)*0.2))</f>
        <v/>
      </c>
      <c r="AE1352" s="21">
        <f>AC1352*AA1352</f>
        <v/>
      </c>
      <c r="AF1352" s="21">
        <f>ROUNDDOWN(R1352,-2)+ROUNDDOWN(S1352,-2)</f>
        <v/>
      </c>
      <c r="AG1352" s="21">
        <f>ROUNDDOWN(MAX(0,R1352-(AB1352+AC1352+AE1352)*0.6),-2)+ROUNDDOWN(MAX(0,S1352-(AB1352+AC1352+AE1352)*0.4),-2)</f>
        <v/>
      </c>
      <c r="AH1352" s="21">
        <f>ROUNDDOWN(MAX(0,T1352-(AB1352+AD1352)*0.6),-2)+ROUNDDOWN(MAX(0,U1352-(AB1352+AD1352)*0.4),-2)</f>
        <v/>
      </c>
      <c r="AI1352" s="21">
        <f>ROUNDDOWN(T1352,-2)+ROUNDDOWN(U1352,-2)</f>
        <v/>
      </c>
      <c r="AJ1352" s="21">
        <f>M1352+AF1352</f>
        <v/>
      </c>
      <c r="AK1352" s="21">
        <f>M1352+AG1352</f>
        <v/>
      </c>
      <c r="AL1352" s="21">
        <f>N1352+AH1352</f>
        <v/>
      </c>
      <c r="AM1352" s="21">
        <f>O1352+AI1352</f>
        <v/>
      </c>
      <c r="AN1352" s="21">
        <f>N1352+AI1352</f>
        <v/>
      </c>
      <c r="AO1352" s="21">
        <f>ROUNDDOWN((R1352+S1352)*0.2/Y1352+2000,0)</f>
        <v/>
      </c>
      <c r="AP1352" s="21">
        <f>ROUNDDOWN((T1352+U1352)*0.2/Z1352+2000,0)</f>
        <v/>
      </c>
      <c r="AQ1352" s="21">
        <f>AL1352-AK1352</f>
        <v/>
      </c>
      <c r="AR1352" s="21">
        <f>AM1352-AK1352</f>
        <v/>
      </c>
      <c r="AS1352" s="21">
        <f>AM1352-AL1352</f>
        <v/>
      </c>
      <c r="AT1352" s="21">
        <f>AK1352+C1352-AJ1352</f>
        <v/>
      </c>
      <c r="AU1352" s="21">
        <f>AL1352+C1352-AM1352</f>
        <v/>
      </c>
      <c r="AV1352" s="21">
        <f>AN1352+C1352-AM1352</f>
        <v/>
      </c>
    </row>
    <row r="1353">
      <c r="A1353" t="inlineStr">
        <is>
          <t>医療費の境目</t>
        </is>
      </c>
      <c r="B1353" s="21">
        <f>'3_医療費の境目'!$B$3</f>
        <v/>
      </c>
      <c r="C1353" s="21">
        <f>IF('3_医療費の境目'!$B$4="",AO1353,'3_医療費の境目'!$B$4)</f>
        <v/>
      </c>
      <c r="D1353" s="21">
        <f>'3_医療費の境目'!D1353</f>
        <v/>
      </c>
      <c r="E1353" s="21">
        <f>ROUND(MIN(B1353/12,650000)*12*0.0915+MIN(B1353/12,1390000)*12*(0.0504+0)+B1353*0.005,0)</f>
        <v/>
      </c>
      <c r="F1353" s="21">
        <f>IF(B1353&lt;741000,0,IF(B1353&lt;2191000,B1353-740000,IF(B1353&lt;2193000,1451000,IF(B1353&lt;2196000,1453000,IF(B1353&lt;2200000,1456000,IF(B1353&lt;3600000,ROUND(ROUNDDOWN(B1353/4,-3)*2.8,0)-80000,IF(B1353&lt;6600000,ROUND(ROUNDDOWN(B1353/4,-3)*3.2,0)-440000,IF(B1353&lt;8500000,ROUNDDOWN(B1353*0.9,0)-1100000,B1353-1950000))))))))</f>
        <v/>
      </c>
      <c r="G1353" s="21">
        <f>IF(F1353&gt;23500000,NA(),IF(F1353&lt;=4890000,1040000,IF(F1353&lt;=6550000,670000,620000)))</f>
        <v/>
      </c>
      <c r="H1353" s="21">
        <f>IF(D1353&lt;=0,0,MAX(0,MIN(2000000,D1353-MIN(100000,ROUNDDOWN(F1353*0.05,0)))))</f>
        <v/>
      </c>
      <c r="I1353" s="21">
        <f>IF(C1353&lt;=2000,0,MIN(C1353,ROUNDDOWN(F1353*0.4,0))-2000)</f>
        <v/>
      </c>
      <c r="J1353" s="21">
        <f>MAX(0,ROUNDDOWN(F1353-E1353-G1353,-3))</f>
        <v/>
      </c>
      <c r="K1353" s="21">
        <f>MAX(0,ROUNDDOWN(F1353-E1353-G1353-H1353-I1353,-3))</f>
        <v/>
      </c>
      <c r="L1353" s="21">
        <f>MAX(0,ROUNDDOWN(F1353-E1353-G1353-H1353,-3))</f>
        <v/>
      </c>
      <c r="M1353" s="21">
        <f>IF(J1353&lt;=0,0,ROUNDDOWN((J1353*LOOKUP(J1353,{0,1950001,3300001,6950001,9000001,18000001,40000001},{0.05,0.1,0.2,0.23,0.33,0.4,0.45})-LOOKUP(J1353,{0,1950001,3300001,6950001,9000001,18000001,40000001},{0,97500,427500,636000,1536000,2796000,4796000}))*1.021,-2))</f>
        <v/>
      </c>
      <c r="N1353" s="21">
        <f>IF(K1353&lt;=0,0,ROUNDDOWN((K1353*LOOKUP(K1353,{0,1950001,3300001,6950001,9000001,18000001,40000001},{0.05,0.1,0.2,0.23,0.33,0.4,0.45})-LOOKUP(K1353,{0,1950001,3300001,6950001,9000001,18000001,40000001},{0,97500,427500,636000,1536000,2796000,4796000}))*1.021,-2))</f>
        <v/>
      </c>
      <c r="O1353" s="21">
        <f>IF(L1353&lt;=0,0,ROUNDDOWN((L1353*LOOKUP(L1353,{0,1950001,3300001,6950001,9000001,18000001,40000001},{0.05,0.1,0.2,0.23,0.33,0.4,0.45})-LOOKUP(L1353,{0,1950001,3300001,6950001,9000001,18000001,40000001},{0,97500,427500,636000,1536000,2796000,4796000}))*1.021,-2))</f>
        <v/>
      </c>
      <c r="P1353" s="21">
        <f>MAX(0,ROUNDDOWN(F1353-E1353-430000,-3))</f>
        <v/>
      </c>
      <c r="Q1353" s="21">
        <f>MAX(0,ROUNDDOWN(F1353-E1353-430000-H1353,-3))</f>
        <v/>
      </c>
      <c r="R1353" s="21">
        <f>IF(F1353&lt;=450000,0,MAX(0,P1353*0.06-MIN(50000,P1353)*0.03))</f>
        <v/>
      </c>
      <c r="S1353" s="21">
        <f>IF(F1353&lt;=450000,0,MAX(0,P1353*0.04-MIN(50000,P1353)*0.02))</f>
        <v/>
      </c>
      <c r="T1353" s="21">
        <f>IF(F1353&lt;=450000,0,MAX(0,Q1353*0.06-MIN(50000,Q1353)*0.03))</f>
        <v/>
      </c>
      <c r="U1353" s="21">
        <f>IF(F1353&lt;=450000,0,MAX(0,Q1353*0.04-MIN(50000,Q1353)*0.02))</f>
        <v/>
      </c>
      <c r="V1353" s="21">
        <f>50000+MAX(0,G1353-480000)</f>
        <v/>
      </c>
      <c r="W1353" s="21">
        <f>P1353-V1353</f>
        <v/>
      </c>
      <c r="X1353" s="21">
        <f>Q1353-V1353</f>
        <v/>
      </c>
      <c r="Y1353" s="22">
        <f>IF(W1353&lt;0,0.9,LOOKUP(W1353,{0,1950001,3300001,6950001,9000001,18000001,40000001},{0.84895,0.7979,0.6958,0.66517,0.56307,0.4916,0.44055}))</f>
        <v/>
      </c>
      <c r="Z1353" s="22">
        <f>IF(X1353&lt;0,0.9,LOOKUP(X1353,{0,1950001,3300001,6950001,9000001,18000001,40000001},{0.84895,0.7979,0.6958,0.66517,0.56307,0.4916,0.44055}))</f>
        <v/>
      </c>
      <c r="AA1353" s="22">
        <f>IF(W1353&lt;0,0,CHOOSE(MATCH(W1353,{0,1950001,3300001,6950001,9000001},1),5.105/84.895,10.21/79.79,20.42/69.58,23.483/66.517,33.693/56.307))</f>
        <v/>
      </c>
      <c r="AB1353" s="21">
        <f>IF(C1353&lt;=2000,0,(MIN(C1353,ROUNDDOWN(F1353*0.3,0))-2000)*0.1)</f>
        <v/>
      </c>
      <c r="AC1353" s="21">
        <f>IF(C1353&lt;=2000,0,MIN((C1353-2000)*Y1353,(R1353+S1353)*0.2))</f>
        <v/>
      </c>
      <c r="AD1353" s="21">
        <f>IF(C1353&lt;=2000,0,MIN((C1353-2000)*Z1353,(T1353+U1353)*0.2))</f>
        <v/>
      </c>
      <c r="AE1353" s="21">
        <f>AC1353*AA1353</f>
        <v/>
      </c>
      <c r="AF1353" s="21">
        <f>ROUNDDOWN(R1353,-2)+ROUNDDOWN(S1353,-2)</f>
        <v/>
      </c>
      <c r="AG1353" s="21">
        <f>ROUNDDOWN(MAX(0,R1353-(AB1353+AC1353+AE1353)*0.6),-2)+ROUNDDOWN(MAX(0,S1353-(AB1353+AC1353+AE1353)*0.4),-2)</f>
        <v/>
      </c>
      <c r="AH1353" s="21">
        <f>ROUNDDOWN(MAX(0,T1353-(AB1353+AD1353)*0.6),-2)+ROUNDDOWN(MAX(0,U1353-(AB1353+AD1353)*0.4),-2)</f>
        <v/>
      </c>
      <c r="AI1353" s="21">
        <f>ROUNDDOWN(T1353,-2)+ROUNDDOWN(U1353,-2)</f>
        <v/>
      </c>
      <c r="AJ1353" s="21">
        <f>M1353+AF1353</f>
        <v/>
      </c>
      <c r="AK1353" s="21">
        <f>M1353+AG1353</f>
        <v/>
      </c>
      <c r="AL1353" s="21">
        <f>N1353+AH1353</f>
        <v/>
      </c>
      <c r="AM1353" s="21">
        <f>O1353+AI1353</f>
        <v/>
      </c>
      <c r="AN1353" s="21">
        <f>N1353+AI1353</f>
        <v/>
      </c>
      <c r="AO1353" s="21">
        <f>ROUNDDOWN((R1353+S1353)*0.2/Y1353+2000,0)</f>
        <v/>
      </c>
      <c r="AP1353" s="21">
        <f>ROUNDDOWN((T1353+U1353)*0.2/Z1353+2000,0)</f>
        <v/>
      </c>
      <c r="AQ1353" s="21">
        <f>AL1353-AK1353</f>
        <v/>
      </c>
      <c r="AR1353" s="21">
        <f>AM1353-AK1353</f>
        <v/>
      </c>
      <c r="AS1353" s="21">
        <f>AM1353-AL1353</f>
        <v/>
      </c>
      <c r="AT1353" s="21">
        <f>AK1353+C1353-AJ1353</f>
        <v/>
      </c>
      <c r="AU1353" s="21">
        <f>AL1353+C1353-AM1353</f>
        <v/>
      </c>
      <c r="AV1353" s="21">
        <f>AN1353+C1353-AM1353</f>
        <v/>
      </c>
    </row>
    <row r="1354">
      <c r="A1354" t="inlineStr">
        <is>
          <t>医療費の境目</t>
        </is>
      </c>
      <c r="B1354" s="21">
        <f>'3_医療費の境目'!$B$3</f>
        <v/>
      </c>
      <c r="C1354" s="21">
        <f>IF('3_医療費の境目'!$B$4="",AO1354,'3_医療費の境目'!$B$4)</f>
        <v/>
      </c>
      <c r="D1354" s="21">
        <f>'3_医療費の境目'!D1354</f>
        <v/>
      </c>
      <c r="E1354" s="21">
        <f>ROUND(MIN(B1354/12,650000)*12*0.0915+MIN(B1354/12,1390000)*12*(0.0504+0)+B1354*0.005,0)</f>
        <v/>
      </c>
      <c r="F1354" s="21">
        <f>IF(B1354&lt;741000,0,IF(B1354&lt;2191000,B1354-740000,IF(B1354&lt;2193000,1451000,IF(B1354&lt;2196000,1453000,IF(B1354&lt;2200000,1456000,IF(B1354&lt;3600000,ROUND(ROUNDDOWN(B1354/4,-3)*2.8,0)-80000,IF(B1354&lt;6600000,ROUND(ROUNDDOWN(B1354/4,-3)*3.2,0)-440000,IF(B1354&lt;8500000,ROUNDDOWN(B1354*0.9,0)-1100000,B1354-1950000))))))))</f>
        <v/>
      </c>
      <c r="G1354" s="21">
        <f>IF(F1354&gt;23500000,NA(),IF(F1354&lt;=4890000,1040000,IF(F1354&lt;=6550000,670000,620000)))</f>
        <v/>
      </c>
      <c r="H1354" s="21">
        <f>IF(D1354&lt;=0,0,MAX(0,MIN(2000000,D1354-MIN(100000,ROUNDDOWN(F1354*0.05,0)))))</f>
        <v/>
      </c>
      <c r="I1354" s="21">
        <f>IF(C1354&lt;=2000,0,MIN(C1354,ROUNDDOWN(F1354*0.4,0))-2000)</f>
        <v/>
      </c>
      <c r="J1354" s="21">
        <f>MAX(0,ROUNDDOWN(F1354-E1354-G1354,-3))</f>
        <v/>
      </c>
      <c r="K1354" s="21">
        <f>MAX(0,ROUNDDOWN(F1354-E1354-G1354-H1354-I1354,-3))</f>
        <v/>
      </c>
      <c r="L1354" s="21">
        <f>MAX(0,ROUNDDOWN(F1354-E1354-G1354-H1354,-3))</f>
        <v/>
      </c>
      <c r="M1354" s="21">
        <f>IF(J1354&lt;=0,0,ROUNDDOWN((J1354*LOOKUP(J1354,{0,1950001,3300001,6950001,9000001,18000001,40000001},{0.05,0.1,0.2,0.23,0.33,0.4,0.45})-LOOKUP(J1354,{0,1950001,3300001,6950001,9000001,18000001,40000001},{0,97500,427500,636000,1536000,2796000,4796000}))*1.021,-2))</f>
        <v/>
      </c>
      <c r="N1354" s="21">
        <f>IF(K1354&lt;=0,0,ROUNDDOWN((K1354*LOOKUP(K1354,{0,1950001,3300001,6950001,9000001,18000001,40000001},{0.05,0.1,0.2,0.23,0.33,0.4,0.45})-LOOKUP(K1354,{0,1950001,3300001,6950001,9000001,18000001,40000001},{0,97500,427500,636000,1536000,2796000,4796000}))*1.021,-2))</f>
        <v/>
      </c>
      <c r="O1354" s="21">
        <f>IF(L1354&lt;=0,0,ROUNDDOWN((L1354*LOOKUP(L1354,{0,1950001,3300001,6950001,9000001,18000001,40000001},{0.05,0.1,0.2,0.23,0.33,0.4,0.45})-LOOKUP(L1354,{0,1950001,3300001,6950001,9000001,18000001,40000001},{0,97500,427500,636000,1536000,2796000,4796000}))*1.021,-2))</f>
        <v/>
      </c>
      <c r="P1354" s="21">
        <f>MAX(0,ROUNDDOWN(F1354-E1354-430000,-3))</f>
        <v/>
      </c>
      <c r="Q1354" s="21">
        <f>MAX(0,ROUNDDOWN(F1354-E1354-430000-H1354,-3))</f>
        <v/>
      </c>
      <c r="R1354" s="21">
        <f>IF(F1354&lt;=450000,0,MAX(0,P1354*0.06-MIN(50000,P1354)*0.03))</f>
        <v/>
      </c>
      <c r="S1354" s="21">
        <f>IF(F1354&lt;=450000,0,MAX(0,P1354*0.04-MIN(50000,P1354)*0.02))</f>
        <v/>
      </c>
      <c r="T1354" s="21">
        <f>IF(F1354&lt;=450000,0,MAX(0,Q1354*0.06-MIN(50000,Q1354)*0.03))</f>
        <v/>
      </c>
      <c r="U1354" s="21">
        <f>IF(F1354&lt;=450000,0,MAX(0,Q1354*0.04-MIN(50000,Q1354)*0.02))</f>
        <v/>
      </c>
      <c r="V1354" s="21">
        <f>50000+MAX(0,G1354-480000)</f>
        <v/>
      </c>
      <c r="W1354" s="21">
        <f>P1354-V1354</f>
        <v/>
      </c>
      <c r="X1354" s="21">
        <f>Q1354-V1354</f>
        <v/>
      </c>
      <c r="Y1354" s="22">
        <f>IF(W1354&lt;0,0.9,LOOKUP(W1354,{0,1950001,3300001,6950001,9000001,18000001,40000001},{0.84895,0.7979,0.6958,0.66517,0.56307,0.4916,0.44055}))</f>
        <v/>
      </c>
      <c r="Z1354" s="22">
        <f>IF(X1354&lt;0,0.9,LOOKUP(X1354,{0,1950001,3300001,6950001,9000001,18000001,40000001},{0.84895,0.7979,0.6958,0.66517,0.56307,0.4916,0.44055}))</f>
        <v/>
      </c>
      <c r="AA1354" s="22">
        <f>IF(W1354&lt;0,0,CHOOSE(MATCH(W1354,{0,1950001,3300001,6950001,9000001},1),5.105/84.895,10.21/79.79,20.42/69.58,23.483/66.517,33.693/56.307))</f>
        <v/>
      </c>
      <c r="AB1354" s="21">
        <f>IF(C1354&lt;=2000,0,(MIN(C1354,ROUNDDOWN(F1354*0.3,0))-2000)*0.1)</f>
        <v/>
      </c>
      <c r="AC1354" s="21">
        <f>IF(C1354&lt;=2000,0,MIN((C1354-2000)*Y1354,(R1354+S1354)*0.2))</f>
        <v/>
      </c>
      <c r="AD1354" s="21">
        <f>IF(C1354&lt;=2000,0,MIN((C1354-2000)*Z1354,(T1354+U1354)*0.2))</f>
        <v/>
      </c>
      <c r="AE1354" s="21">
        <f>AC1354*AA1354</f>
        <v/>
      </c>
      <c r="AF1354" s="21">
        <f>ROUNDDOWN(R1354,-2)+ROUNDDOWN(S1354,-2)</f>
        <v/>
      </c>
      <c r="AG1354" s="21">
        <f>ROUNDDOWN(MAX(0,R1354-(AB1354+AC1354+AE1354)*0.6),-2)+ROUNDDOWN(MAX(0,S1354-(AB1354+AC1354+AE1354)*0.4),-2)</f>
        <v/>
      </c>
      <c r="AH1354" s="21">
        <f>ROUNDDOWN(MAX(0,T1354-(AB1354+AD1354)*0.6),-2)+ROUNDDOWN(MAX(0,U1354-(AB1354+AD1354)*0.4),-2)</f>
        <v/>
      </c>
      <c r="AI1354" s="21">
        <f>ROUNDDOWN(T1354,-2)+ROUNDDOWN(U1354,-2)</f>
        <v/>
      </c>
      <c r="AJ1354" s="21">
        <f>M1354+AF1354</f>
        <v/>
      </c>
      <c r="AK1354" s="21">
        <f>M1354+AG1354</f>
        <v/>
      </c>
      <c r="AL1354" s="21">
        <f>N1354+AH1354</f>
        <v/>
      </c>
      <c r="AM1354" s="21">
        <f>O1354+AI1354</f>
        <v/>
      </c>
      <c r="AN1354" s="21">
        <f>N1354+AI1354</f>
        <v/>
      </c>
      <c r="AO1354" s="21">
        <f>ROUNDDOWN((R1354+S1354)*0.2/Y1354+2000,0)</f>
        <v/>
      </c>
      <c r="AP1354" s="21">
        <f>ROUNDDOWN((T1354+U1354)*0.2/Z1354+2000,0)</f>
        <v/>
      </c>
      <c r="AQ1354" s="21">
        <f>AL1354-AK1354</f>
        <v/>
      </c>
      <c r="AR1354" s="21">
        <f>AM1354-AK1354</f>
        <v/>
      </c>
      <c r="AS1354" s="21">
        <f>AM1354-AL1354</f>
        <v/>
      </c>
      <c r="AT1354" s="21">
        <f>AK1354+C1354-AJ1354</f>
        <v/>
      </c>
      <c r="AU1354" s="21">
        <f>AL1354+C1354-AM1354</f>
        <v/>
      </c>
      <c r="AV1354" s="21">
        <f>AN1354+C1354-AM1354</f>
        <v/>
      </c>
    </row>
    <row r="1355">
      <c r="A1355" t="inlineStr">
        <is>
          <t>医療費の境目</t>
        </is>
      </c>
      <c r="B1355" s="21">
        <f>'3_医療費の境目'!$B$3</f>
        <v/>
      </c>
      <c r="C1355" s="21">
        <f>IF('3_医療費の境目'!$B$4="",AO1355,'3_医療費の境目'!$B$4)</f>
        <v/>
      </c>
      <c r="D1355" s="21">
        <f>'3_医療費の境目'!D1355</f>
        <v/>
      </c>
      <c r="E1355" s="21">
        <f>ROUND(MIN(B1355/12,650000)*12*0.0915+MIN(B1355/12,1390000)*12*(0.0504+0)+B1355*0.005,0)</f>
        <v/>
      </c>
      <c r="F1355" s="21">
        <f>IF(B1355&lt;741000,0,IF(B1355&lt;2191000,B1355-740000,IF(B1355&lt;2193000,1451000,IF(B1355&lt;2196000,1453000,IF(B1355&lt;2200000,1456000,IF(B1355&lt;3600000,ROUND(ROUNDDOWN(B1355/4,-3)*2.8,0)-80000,IF(B1355&lt;6600000,ROUND(ROUNDDOWN(B1355/4,-3)*3.2,0)-440000,IF(B1355&lt;8500000,ROUNDDOWN(B1355*0.9,0)-1100000,B1355-1950000))))))))</f>
        <v/>
      </c>
      <c r="G1355" s="21">
        <f>IF(F1355&gt;23500000,NA(),IF(F1355&lt;=4890000,1040000,IF(F1355&lt;=6550000,670000,620000)))</f>
        <v/>
      </c>
      <c r="H1355" s="21">
        <f>IF(D1355&lt;=0,0,MAX(0,MIN(2000000,D1355-MIN(100000,ROUNDDOWN(F1355*0.05,0)))))</f>
        <v/>
      </c>
      <c r="I1355" s="21">
        <f>IF(C1355&lt;=2000,0,MIN(C1355,ROUNDDOWN(F1355*0.4,0))-2000)</f>
        <v/>
      </c>
      <c r="J1355" s="21">
        <f>MAX(0,ROUNDDOWN(F1355-E1355-G1355,-3))</f>
        <v/>
      </c>
      <c r="K1355" s="21">
        <f>MAX(0,ROUNDDOWN(F1355-E1355-G1355-H1355-I1355,-3))</f>
        <v/>
      </c>
      <c r="L1355" s="21">
        <f>MAX(0,ROUNDDOWN(F1355-E1355-G1355-H1355,-3))</f>
        <v/>
      </c>
      <c r="M1355" s="21">
        <f>IF(J1355&lt;=0,0,ROUNDDOWN((J1355*LOOKUP(J1355,{0,1950001,3300001,6950001,9000001,18000001,40000001},{0.05,0.1,0.2,0.23,0.33,0.4,0.45})-LOOKUP(J1355,{0,1950001,3300001,6950001,9000001,18000001,40000001},{0,97500,427500,636000,1536000,2796000,4796000}))*1.021,-2))</f>
        <v/>
      </c>
      <c r="N1355" s="21">
        <f>IF(K1355&lt;=0,0,ROUNDDOWN((K1355*LOOKUP(K1355,{0,1950001,3300001,6950001,9000001,18000001,40000001},{0.05,0.1,0.2,0.23,0.33,0.4,0.45})-LOOKUP(K1355,{0,1950001,3300001,6950001,9000001,18000001,40000001},{0,97500,427500,636000,1536000,2796000,4796000}))*1.021,-2))</f>
        <v/>
      </c>
      <c r="O1355" s="21">
        <f>IF(L1355&lt;=0,0,ROUNDDOWN((L1355*LOOKUP(L1355,{0,1950001,3300001,6950001,9000001,18000001,40000001},{0.05,0.1,0.2,0.23,0.33,0.4,0.45})-LOOKUP(L1355,{0,1950001,3300001,6950001,9000001,18000001,40000001},{0,97500,427500,636000,1536000,2796000,4796000}))*1.021,-2))</f>
        <v/>
      </c>
      <c r="P1355" s="21">
        <f>MAX(0,ROUNDDOWN(F1355-E1355-430000,-3))</f>
        <v/>
      </c>
      <c r="Q1355" s="21">
        <f>MAX(0,ROUNDDOWN(F1355-E1355-430000-H1355,-3))</f>
        <v/>
      </c>
      <c r="R1355" s="21">
        <f>IF(F1355&lt;=450000,0,MAX(0,P1355*0.06-MIN(50000,P1355)*0.03))</f>
        <v/>
      </c>
      <c r="S1355" s="21">
        <f>IF(F1355&lt;=450000,0,MAX(0,P1355*0.04-MIN(50000,P1355)*0.02))</f>
        <v/>
      </c>
      <c r="T1355" s="21">
        <f>IF(F1355&lt;=450000,0,MAX(0,Q1355*0.06-MIN(50000,Q1355)*0.03))</f>
        <v/>
      </c>
      <c r="U1355" s="21">
        <f>IF(F1355&lt;=450000,0,MAX(0,Q1355*0.04-MIN(50000,Q1355)*0.02))</f>
        <v/>
      </c>
      <c r="V1355" s="21">
        <f>50000+MAX(0,G1355-480000)</f>
        <v/>
      </c>
      <c r="W1355" s="21">
        <f>P1355-V1355</f>
        <v/>
      </c>
      <c r="X1355" s="21">
        <f>Q1355-V1355</f>
        <v/>
      </c>
      <c r="Y1355" s="22">
        <f>IF(W1355&lt;0,0.9,LOOKUP(W1355,{0,1950001,3300001,6950001,9000001,18000001,40000001},{0.84895,0.7979,0.6958,0.66517,0.56307,0.4916,0.44055}))</f>
        <v/>
      </c>
      <c r="Z1355" s="22">
        <f>IF(X1355&lt;0,0.9,LOOKUP(X1355,{0,1950001,3300001,6950001,9000001,18000001,40000001},{0.84895,0.7979,0.6958,0.66517,0.56307,0.4916,0.44055}))</f>
        <v/>
      </c>
      <c r="AA1355" s="22">
        <f>IF(W1355&lt;0,0,CHOOSE(MATCH(W1355,{0,1950001,3300001,6950001,9000001},1),5.105/84.895,10.21/79.79,20.42/69.58,23.483/66.517,33.693/56.307))</f>
        <v/>
      </c>
      <c r="AB1355" s="21">
        <f>IF(C1355&lt;=2000,0,(MIN(C1355,ROUNDDOWN(F1355*0.3,0))-2000)*0.1)</f>
        <v/>
      </c>
      <c r="AC1355" s="21">
        <f>IF(C1355&lt;=2000,0,MIN((C1355-2000)*Y1355,(R1355+S1355)*0.2))</f>
        <v/>
      </c>
      <c r="AD1355" s="21">
        <f>IF(C1355&lt;=2000,0,MIN((C1355-2000)*Z1355,(T1355+U1355)*0.2))</f>
        <v/>
      </c>
      <c r="AE1355" s="21">
        <f>AC1355*AA1355</f>
        <v/>
      </c>
      <c r="AF1355" s="21">
        <f>ROUNDDOWN(R1355,-2)+ROUNDDOWN(S1355,-2)</f>
        <v/>
      </c>
      <c r="AG1355" s="21">
        <f>ROUNDDOWN(MAX(0,R1355-(AB1355+AC1355+AE1355)*0.6),-2)+ROUNDDOWN(MAX(0,S1355-(AB1355+AC1355+AE1355)*0.4),-2)</f>
        <v/>
      </c>
      <c r="AH1355" s="21">
        <f>ROUNDDOWN(MAX(0,T1355-(AB1355+AD1355)*0.6),-2)+ROUNDDOWN(MAX(0,U1355-(AB1355+AD1355)*0.4),-2)</f>
        <v/>
      </c>
      <c r="AI1355" s="21">
        <f>ROUNDDOWN(T1355,-2)+ROUNDDOWN(U1355,-2)</f>
        <v/>
      </c>
      <c r="AJ1355" s="21">
        <f>M1355+AF1355</f>
        <v/>
      </c>
      <c r="AK1355" s="21">
        <f>M1355+AG1355</f>
        <v/>
      </c>
      <c r="AL1355" s="21">
        <f>N1355+AH1355</f>
        <v/>
      </c>
      <c r="AM1355" s="21">
        <f>O1355+AI1355</f>
        <v/>
      </c>
      <c r="AN1355" s="21">
        <f>N1355+AI1355</f>
        <v/>
      </c>
      <c r="AO1355" s="21">
        <f>ROUNDDOWN((R1355+S1355)*0.2/Y1355+2000,0)</f>
        <v/>
      </c>
      <c r="AP1355" s="21">
        <f>ROUNDDOWN((T1355+U1355)*0.2/Z1355+2000,0)</f>
        <v/>
      </c>
      <c r="AQ1355" s="21">
        <f>AL1355-AK1355</f>
        <v/>
      </c>
      <c r="AR1355" s="21">
        <f>AM1355-AK1355</f>
        <v/>
      </c>
      <c r="AS1355" s="21">
        <f>AM1355-AL1355</f>
        <v/>
      </c>
      <c r="AT1355" s="21">
        <f>AK1355+C1355-AJ1355</f>
        <v/>
      </c>
      <c r="AU1355" s="21">
        <f>AL1355+C1355-AM1355</f>
        <v/>
      </c>
      <c r="AV1355" s="21">
        <f>AN1355+C1355-AM1355</f>
        <v/>
      </c>
    </row>
    <row r="1356">
      <c r="A1356" t="inlineStr">
        <is>
          <t>医療費の境目</t>
        </is>
      </c>
      <c r="B1356" s="21">
        <f>'3_医療費の境目'!$B$3</f>
        <v/>
      </c>
      <c r="C1356" s="21">
        <f>IF('3_医療費の境目'!$B$4="",AO1356,'3_医療費の境目'!$B$4)</f>
        <v/>
      </c>
      <c r="D1356" s="21">
        <f>'3_医療費の境目'!D1356</f>
        <v/>
      </c>
      <c r="E1356" s="21">
        <f>ROUND(MIN(B1356/12,650000)*12*0.0915+MIN(B1356/12,1390000)*12*(0.0504+0)+B1356*0.005,0)</f>
        <v/>
      </c>
      <c r="F1356" s="21">
        <f>IF(B1356&lt;741000,0,IF(B1356&lt;2191000,B1356-740000,IF(B1356&lt;2193000,1451000,IF(B1356&lt;2196000,1453000,IF(B1356&lt;2200000,1456000,IF(B1356&lt;3600000,ROUND(ROUNDDOWN(B1356/4,-3)*2.8,0)-80000,IF(B1356&lt;6600000,ROUND(ROUNDDOWN(B1356/4,-3)*3.2,0)-440000,IF(B1356&lt;8500000,ROUNDDOWN(B1356*0.9,0)-1100000,B1356-1950000))))))))</f>
        <v/>
      </c>
      <c r="G1356" s="21">
        <f>IF(F1356&gt;23500000,NA(),IF(F1356&lt;=4890000,1040000,IF(F1356&lt;=6550000,670000,620000)))</f>
        <v/>
      </c>
      <c r="H1356" s="21">
        <f>IF(D1356&lt;=0,0,MAX(0,MIN(2000000,D1356-MIN(100000,ROUNDDOWN(F1356*0.05,0)))))</f>
        <v/>
      </c>
      <c r="I1356" s="21">
        <f>IF(C1356&lt;=2000,0,MIN(C1356,ROUNDDOWN(F1356*0.4,0))-2000)</f>
        <v/>
      </c>
      <c r="J1356" s="21">
        <f>MAX(0,ROUNDDOWN(F1356-E1356-G1356,-3))</f>
        <v/>
      </c>
      <c r="K1356" s="21">
        <f>MAX(0,ROUNDDOWN(F1356-E1356-G1356-H1356-I1356,-3))</f>
        <v/>
      </c>
      <c r="L1356" s="21">
        <f>MAX(0,ROUNDDOWN(F1356-E1356-G1356-H1356,-3))</f>
        <v/>
      </c>
      <c r="M1356" s="21">
        <f>IF(J1356&lt;=0,0,ROUNDDOWN((J1356*LOOKUP(J1356,{0,1950001,3300001,6950001,9000001,18000001,40000001},{0.05,0.1,0.2,0.23,0.33,0.4,0.45})-LOOKUP(J1356,{0,1950001,3300001,6950001,9000001,18000001,40000001},{0,97500,427500,636000,1536000,2796000,4796000}))*1.021,-2))</f>
        <v/>
      </c>
      <c r="N1356" s="21">
        <f>IF(K1356&lt;=0,0,ROUNDDOWN((K1356*LOOKUP(K1356,{0,1950001,3300001,6950001,9000001,18000001,40000001},{0.05,0.1,0.2,0.23,0.33,0.4,0.45})-LOOKUP(K1356,{0,1950001,3300001,6950001,9000001,18000001,40000001},{0,97500,427500,636000,1536000,2796000,4796000}))*1.021,-2))</f>
        <v/>
      </c>
      <c r="O1356" s="21">
        <f>IF(L1356&lt;=0,0,ROUNDDOWN((L1356*LOOKUP(L1356,{0,1950001,3300001,6950001,9000001,18000001,40000001},{0.05,0.1,0.2,0.23,0.33,0.4,0.45})-LOOKUP(L1356,{0,1950001,3300001,6950001,9000001,18000001,40000001},{0,97500,427500,636000,1536000,2796000,4796000}))*1.021,-2))</f>
        <v/>
      </c>
      <c r="P1356" s="21">
        <f>MAX(0,ROUNDDOWN(F1356-E1356-430000,-3))</f>
        <v/>
      </c>
      <c r="Q1356" s="21">
        <f>MAX(0,ROUNDDOWN(F1356-E1356-430000-H1356,-3))</f>
        <v/>
      </c>
      <c r="R1356" s="21">
        <f>IF(F1356&lt;=450000,0,MAX(0,P1356*0.06-MIN(50000,P1356)*0.03))</f>
        <v/>
      </c>
      <c r="S1356" s="21">
        <f>IF(F1356&lt;=450000,0,MAX(0,P1356*0.04-MIN(50000,P1356)*0.02))</f>
        <v/>
      </c>
      <c r="T1356" s="21">
        <f>IF(F1356&lt;=450000,0,MAX(0,Q1356*0.06-MIN(50000,Q1356)*0.03))</f>
        <v/>
      </c>
      <c r="U1356" s="21">
        <f>IF(F1356&lt;=450000,0,MAX(0,Q1356*0.04-MIN(50000,Q1356)*0.02))</f>
        <v/>
      </c>
      <c r="V1356" s="21">
        <f>50000+MAX(0,G1356-480000)</f>
        <v/>
      </c>
      <c r="W1356" s="21">
        <f>P1356-V1356</f>
        <v/>
      </c>
      <c r="X1356" s="21">
        <f>Q1356-V1356</f>
        <v/>
      </c>
      <c r="Y1356" s="22">
        <f>IF(W1356&lt;0,0.9,LOOKUP(W1356,{0,1950001,3300001,6950001,9000001,18000001,40000001},{0.84895,0.7979,0.6958,0.66517,0.56307,0.4916,0.44055}))</f>
        <v/>
      </c>
      <c r="Z1356" s="22">
        <f>IF(X1356&lt;0,0.9,LOOKUP(X1356,{0,1950001,3300001,6950001,9000001,18000001,40000001},{0.84895,0.7979,0.6958,0.66517,0.56307,0.4916,0.44055}))</f>
        <v/>
      </c>
      <c r="AA1356" s="22">
        <f>IF(W1356&lt;0,0,CHOOSE(MATCH(W1356,{0,1950001,3300001,6950001,9000001},1),5.105/84.895,10.21/79.79,20.42/69.58,23.483/66.517,33.693/56.307))</f>
        <v/>
      </c>
      <c r="AB1356" s="21">
        <f>IF(C1356&lt;=2000,0,(MIN(C1356,ROUNDDOWN(F1356*0.3,0))-2000)*0.1)</f>
        <v/>
      </c>
      <c r="AC1356" s="21">
        <f>IF(C1356&lt;=2000,0,MIN((C1356-2000)*Y1356,(R1356+S1356)*0.2))</f>
        <v/>
      </c>
      <c r="AD1356" s="21">
        <f>IF(C1356&lt;=2000,0,MIN((C1356-2000)*Z1356,(T1356+U1356)*0.2))</f>
        <v/>
      </c>
      <c r="AE1356" s="21">
        <f>AC1356*AA1356</f>
        <v/>
      </c>
      <c r="AF1356" s="21">
        <f>ROUNDDOWN(R1356,-2)+ROUNDDOWN(S1356,-2)</f>
        <v/>
      </c>
      <c r="AG1356" s="21">
        <f>ROUNDDOWN(MAX(0,R1356-(AB1356+AC1356+AE1356)*0.6),-2)+ROUNDDOWN(MAX(0,S1356-(AB1356+AC1356+AE1356)*0.4),-2)</f>
        <v/>
      </c>
      <c r="AH1356" s="21">
        <f>ROUNDDOWN(MAX(0,T1356-(AB1356+AD1356)*0.6),-2)+ROUNDDOWN(MAX(0,U1356-(AB1356+AD1356)*0.4),-2)</f>
        <v/>
      </c>
      <c r="AI1356" s="21">
        <f>ROUNDDOWN(T1356,-2)+ROUNDDOWN(U1356,-2)</f>
        <v/>
      </c>
      <c r="AJ1356" s="21">
        <f>M1356+AF1356</f>
        <v/>
      </c>
      <c r="AK1356" s="21">
        <f>M1356+AG1356</f>
        <v/>
      </c>
      <c r="AL1356" s="21">
        <f>N1356+AH1356</f>
        <v/>
      </c>
      <c r="AM1356" s="21">
        <f>O1356+AI1356</f>
        <v/>
      </c>
      <c r="AN1356" s="21">
        <f>N1356+AI1356</f>
        <v/>
      </c>
      <c r="AO1356" s="21">
        <f>ROUNDDOWN((R1356+S1356)*0.2/Y1356+2000,0)</f>
        <v/>
      </c>
      <c r="AP1356" s="21">
        <f>ROUNDDOWN((T1356+U1356)*0.2/Z1356+2000,0)</f>
        <v/>
      </c>
      <c r="AQ1356" s="21">
        <f>AL1356-AK1356</f>
        <v/>
      </c>
      <c r="AR1356" s="21">
        <f>AM1356-AK1356</f>
        <v/>
      </c>
      <c r="AS1356" s="21">
        <f>AM1356-AL1356</f>
        <v/>
      </c>
      <c r="AT1356" s="21">
        <f>AK1356+C1356-AJ1356</f>
        <v/>
      </c>
      <c r="AU1356" s="21">
        <f>AL1356+C1356-AM1356</f>
        <v/>
      </c>
      <c r="AV1356" s="21">
        <f>AN1356+C1356-AM1356</f>
        <v/>
      </c>
    </row>
    <row r="1357">
      <c r="A1357" t="inlineStr">
        <is>
          <t>医療費の境目</t>
        </is>
      </c>
      <c r="B1357" s="21">
        <f>'3_医療費の境目'!$B$3</f>
        <v/>
      </c>
      <c r="C1357" s="21">
        <f>IF('3_医療費の境目'!$B$4="",AO1357,'3_医療費の境目'!$B$4)</f>
        <v/>
      </c>
      <c r="D1357" s="21">
        <f>'3_医療費の境目'!D1357</f>
        <v/>
      </c>
      <c r="E1357" s="21">
        <f>ROUND(MIN(B1357/12,650000)*12*0.0915+MIN(B1357/12,1390000)*12*(0.0504+0)+B1357*0.005,0)</f>
        <v/>
      </c>
      <c r="F1357" s="21">
        <f>IF(B1357&lt;741000,0,IF(B1357&lt;2191000,B1357-740000,IF(B1357&lt;2193000,1451000,IF(B1357&lt;2196000,1453000,IF(B1357&lt;2200000,1456000,IF(B1357&lt;3600000,ROUND(ROUNDDOWN(B1357/4,-3)*2.8,0)-80000,IF(B1357&lt;6600000,ROUND(ROUNDDOWN(B1357/4,-3)*3.2,0)-440000,IF(B1357&lt;8500000,ROUNDDOWN(B1357*0.9,0)-1100000,B1357-1950000))))))))</f>
        <v/>
      </c>
      <c r="G1357" s="21">
        <f>IF(F1357&gt;23500000,NA(),IF(F1357&lt;=4890000,1040000,IF(F1357&lt;=6550000,670000,620000)))</f>
        <v/>
      </c>
      <c r="H1357" s="21">
        <f>IF(D1357&lt;=0,0,MAX(0,MIN(2000000,D1357-MIN(100000,ROUNDDOWN(F1357*0.05,0)))))</f>
        <v/>
      </c>
      <c r="I1357" s="21">
        <f>IF(C1357&lt;=2000,0,MIN(C1357,ROUNDDOWN(F1357*0.4,0))-2000)</f>
        <v/>
      </c>
      <c r="J1357" s="21">
        <f>MAX(0,ROUNDDOWN(F1357-E1357-G1357,-3))</f>
        <v/>
      </c>
      <c r="K1357" s="21">
        <f>MAX(0,ROUNDDOWN(F1357-E1357-G1357-H1357-I1357,-3))</f>
        <v/>
      </c>
      <c r="L1357" s="21">
        <f>MAX(0,ROUNDDOWN(F1357-E1357-G1357-H1357,-3))</f>
        <v/>
      </c>
      <c r="M1357" s="21">
        <f>IF(J1357&lt;=0,0,ROUNDDOWN((J1357*LOOKUP(J1357,{0,1950001,3300001,6950001,9000001,18000001,40000001},{0.05,0.1,0.2,0.23,0.33,0.4,0.45})-LOOKUP(J1357,{0,1950001,3300001,6950001,9000001,18000001,40000001},{0,97500,427500,636000,1536000,2796000,4796000}))*1.021,-2))</f>
        <v/>
      </c>
      <c r="N1357" s="21">
        <f>IF(K1357&lt;=0,0,ROUNDDOWN((K1357*LOOKUP(K1357,{0,1950001,3300001,6950001,9000001,18000001,40000001},{0.05,0.1,0.2,0.23,0.33,0.4,0.45})-LOOKUP(K1357,{0,1950001,3300001,6950001,9000001,18000001,40000001},{0,97500,427500,636000,1536000,2796000,4796000}))*1.021,-2))</f>
        <v/>
      </c>
      <c r="O1357" s="21">
        <f>IF(L1357&lt;=0,0,ROUNDDOWN((L1357*LOOKUP(L1357,{0,1950001,3300001,6950001,9000001,18000001,40000001},{0.05,0.1,0.2,0.23,0.33,0.4,0.45})-LOOKUP(L1357,{0,1950001,3300001,6950001,9000001,18000001,40000001},{0,97500,427500,636000,1536000,2796000,4796000}))*1.021,-2))</f>
        <v/>
      </c>
      <c r="P1357" s="21">
        <f>MAX(0,ROUNDDOWN(F1357-E1357-430000,-3))</f>
        <v/>
      </c>
      <c r="Q1357" s="21">
        <f>MAX(0,ROUNDDOWN(F1357-E1357-430000-H1357,-3))</f>
        <v/>
      </c>
      <c r="R1357" s="21">
        <f>IF(F1357&lt;=450000,0,MAX(0,P1357*0.06-MIN(50000,P1357)*0.03))</f>
        <v/>
      </c>
      <c r="S1357" s="21">
        <f>IF(F1357&lt;=450000,0,MAX(0,P1357*0.04-MIN(50000,P1357)*0.02))</f>
        <v/>
      </c>
      <c r="T1357" s="21">
        <f>IF(F1357&lt;=450000,0,MAX(0,Q1357*0.06-MIN(50000,Q1357)*0.03))</f>
        <v/>
      </c>
      <c r="U1357" s="21">
        <f>IF(F1357&lt;=450000,0,MAX(0,Q1357*0.04-MIN(50000,Q1357)*0.02))</f>
        <v/>
      </c>
      <c r="V1357" s="21">
        <f>50000+MAX(0,G1357-480000)</f>
        <v/>
      </c>
      <c r="W1357" s="21">
        <f>P1357-V1357</f>
        <v/>
      </c>
      <c r="X1357" s="21">
        <f>Q1357-V1357</f>
        <v/>
      </c>
      <c r="Y1357" s="22">
        <f>IF(W1357&lt;0,0.9,LOOKUP(W1357,{0,1950001,3300001,6950001,9000001,18000001,40000001},{0.84895,0.7979,0.6958,0.66517,0.56307,0.4916,0.44055}))</f>
        <v/>
      </c>
      <c r="Z1357" s="22">
        <f>IF(X1357&lt;0,0.9,LOOKUP(X1357,{0,1950001,3300001,6950001,9000001,18000001,40000001},{0.84895,0.7979,0.6958,0.66517,0.56307,0.4916,0.44055}))</f>
        <v/>
      </c>
      <c r="AA1357" s="22">
        <f>IF(W1357&lt;0,0,CHOOSE(MATCH(W1357,{0,1950001,3300001,6950001,9000001},1),5.105/84.895,10.21/79.79,20.42/69.58,23.483/66.517,33.693/56.307))</f>
        <v/>
      </c>
      <c r="AB1357" s="21">
        <f>IF(C1357&lt;=2000,0,(MIN(C1357,ROUNDDOWN(F1357*0.3,0))-2000)*0.1)</f>
        <v/>
      </c>
      <c r="AC1357" s="21">
        <f>IF(C1357&lt;=2000,0,MIN((C1357-2000)*Y1357,(R1357+S1357)*0.2))</f>
        <v/>
      </c>
      <c r="AD1357" s="21">
        <f>IF(C1357&lt;=2000,0,MIN((C1357-2000)*Z1357,(T1357+U1357)*0.2))</f>
        <v/>
      </c>
      <c r="AE1357" s="21">
        <f>AC1357*AA1357</f>
        <v/>
      </c>
      <c r="AF1357" s="21">
        <f>ROUNDDOWN(R1357,-2)+ROUNDDOWN(S1357,-2)</f>
        <v/>
      </c>
      <c r="AG1357" s="21">
        <f>ROUNDDOWN(MAX(0,R1357-(AB1357+AC1357+AE1357)*0.6),-2)+ROUNDDOWN(MAX(0,S1357-(AB1357+AC1357+AE1357)*0.4),-2)</f>
        <v/>
      </c>
      <c r="AH1357" s="21">
        <f>ROUNDDOWN(MAX(0,T1357-(AB1357+AD1357)*0.6),-2)+ROUNDDOWN(MAX(0,U1357-(AB1357+AD1357)*0.4),-2)</f>
        <v/>
      </c>
      <c r="AI1357" s="21">
        <f>ROUNDDOWN(T1357,-2)+ROUNDDOWN(U1357,-2)</f>
        <v/>
      </c>
      <c r="AJ1357" s="21">
        <f>M1357+AF1357</f>
        <v/>
      </c>
      <c r="AK1357" s="21">
        <f>M1357+AG1357</f>
        <v/>
      </c>
      <c r="AL1357" s="21">
        <f>N1357+AH1357</f>
        <v/>
      </c>
      <c r="AM1357" s="21">
        <f>O1357+AI1357</f>
        <v/>
      </c>
      <c r="AN1357" s="21">
        <f>N1357+AI1357</f>
        <v/>
      </c>
      <c r="AO1357" s="21">
        <f>ROUNDDOWN((R1357+S1357)*0.2/Y1357+2000,0)</f>
        <v/>
      </c>
      <c r="AP1357" s="21">
        <f>ROUNDDOWN((T1357+U1357)*0.2/Z1357+2000,0)</f>
        <v/>
      </c>
      <c r="AQ1357" s="21">
        <f>AL1357-AK1357</f>
        <v/>
      </c>
      <c r="AR1357" s="21">
        <f>AM1357-AK1357</f>
        <v/>
      </c>
      <c r="AS1357" s="21">
        <f>AM1357-AL1357</f>
        <v/>
      </c>
      <c r="AT1357" s="21">
        <f>AK1357+C1357-AJ1357</f>
        <v/>
      </c>
      <c r="AU1357" s="21">
        <f>AL1357+C1357-AM1357</f>
        <v/>
      </c>
      <c r="AV1357" s="21">
        <f>AN1357+C1357-AM1357</f>
        <v/>
      </c>
    </row>
    <row r="1358">
      <c r="A1358" t="inlineStr">
        <is>
          <t>医療費の境目</t>
        </is>
      </c>
      <c r="B1358" s="21">
        <f>'3_医療費の境目'!$B$3</f>
        <v/>
      </c>
      <c r="C1358" s="21">
        <f>IF('3_医療費の境目'!$B$4="",AO1358,'3_医療費の境目'!$B$4)</f>
        <v/>
      </c>
      <c r="D1358" s="21">
        <f>'3_医療費の境目'!D1358</f>
        <v/>
      </c>
      <c r="E1358" s="21">
        <f>ROUND(MIN(B1358/12,650000)*12*0.0915+MIN(B1358/12,1390000)*12*(0.0504+0)+B1358*0.005,0)</f>
        <v/>
      </c>
      <c r="F1358" s="21">
        <f>IF(B1358&lt;741000,0,IF(B1358&lt;2191000,B1358-740000,IF(B1358&lt;2193000,1451000,IF(B1358&lt;2196000,1453000,IF(B1358&lt;2200000,1456000,IF(B1358&lt;3600000,ROUND(ROUNDDOWN(B1358/4,-3)*2.8,0)-80000,IF(B1358&lt;6600000,ROUND(ROUNDDOWN(B1358/4,-3)*3.2,0)-440000,IF(B1358&lt;8500000,ROUNDDOWN(B1358*0.9,0)-1100000,B1358-1950000))))))))</f>
        <v/>
      </c>
      <c r="G1358" s="21">
        <f>IF(F1358&gt;23500000,NA(),IF(F1358&lt;=4890000,1040000,IF(F1358&lt;=6550000,670000,620000)))</f>
        <v/>
      </c>
      <c r="H1358" s="21">
        <f>IF(D1358&lt;=0,0,MAX(0,MIN(2000000,D1358-MIN(100000,ROUNDDOWN(F1358*0.05,0)))))</f>
        <v/>
      </c>
      <c r="I1358" s="21">
        <f>IF(C1358&lt;=2000,0,MIN(C1358,ROUNDDOWN(F1358*0.4,0))-2000)</f>
        <v/>
      </c>
      <c r="J1358" s="21">
        <f>MAX(0,ROUNDDOWN(F1358-E1358-G1358,-3))</f>
        <v/>
      </c>
      <c r="K1358" s="21">
        <f>MAX(0,ROUNDDOWN(F1358-E1358-G1358-H1358-I1358,-3))</f>
        <v/>
      </c>
      <c r="L1358" s="21">
        <f>MAX(0,ROUNDDOWN(F1358-E1358-G1358-H1358,-3))</f>
        <v/>
      </c>
      <c r="M1358" s="21">
        <f>IF(J1358&lt;=0,0,ROUNDDOWN((J1358*LOOKUP(J1358,{0,1950001,3300001,6950001,9000001,18000001,40000001},{0.05,0.1,0.2,0.23,0.33,0.4,0.45})-LOOKUP(J1358,{0,1950001,3300001,6950001,9000001,18000001,40000001},{0,97500,427500,636000,1536000,2796000,4796000}))*1.021,-2))</f>
        <v/>
      </c>
      <c r="N1358" s="21">
        <f>IF(K1358&lt;=0,0,ROUNDDOWN((K1358*LOOKUP(K1358,{0,1950001,3300001,6950001,9000001,18000001,40000001},{0.05,0.1,0.2,0.23,0.33,0.4,0.45})-LOOKUP(K1358,{0,1950001,3300001,6950001,9000001,18000001,40000001},{0,97500,427500,636000,1536000,2796000,4796000}))*1.021,-2))</f>
        <v/>
      </c>
      <c r="O1358" s="21">
        <f>IF(L1358&lt;=0,0,ROUNDDOWN((L1358*LOOKUP(L1358,{0,1950001,3300001,6950001,9000001,18000001,40000001},{0.05,0.1,0.2,0.23,0.33,0.4,0.45})-LOOKUP(L1358,{0,1950001,3300001,6950001,9000001,18000001,40000001},{0,97500,427500,636000,1536000,2796000,4796000}))*1.021,-2))</f>
        <v/>
      </c>
      <c r="P1358" s="21">
        <f>MAX(0,ROUNDDOWN(F1358-E1358-430000,-3))</f>
        <v/>
      </c>
      <c r="Q1358" s="21">
        <f>MAX(0,ROUNDDOWN(F1358-E1358-430000-H1358,-3))</f>
        <v/>
      </c>
      <c r="R1358" s="21">
        <f>IF(F1358&lt;=450000,0,MAX(0,P1358*0.06-MIN(50000,P1358)*0.03))</f>
        <v/>
      </c>
      <c r="S1358" s="21">
        <f>IF(F1358&lt;=450000,0,MAX(0,P1358*0.04-MIN(50000,P1358)*0.02))</f>
        <v/>
      </c>
      <c r="T1358" s="21">
        <f>IF(F1358&lt;=450000,0,MAX(0,Q1358*0.06-MIN(50000,Q1358)*0.03))</f>
        <v/>
      </c>
      <c r="U1358" s="21">
        <f>IF(F1358&lt;=450000,0,MAX(0,Q1358*0.04-MIN(50000,Q1358)*0.02))</f>
        <v/>
      </c>
      <c r="V1358" s="21">
        <f>50000+MAX(0,G1358-480000)</f>
        <v/>
      </c>
      <c r="W1358" s="21">
        <f>P1358-V1358</f>
        <v/>
      </c>
      <c r="X1358" s="21">
        <f>Q1358-V1358</f>
        <v/>
      </c>
      <c r="Y1358" s="22">
        <f>IF(W1358&lt;0,0.9,LOOKUP(W1358,{0,1950001,3300001,6950001,9000001,18000001,40000001},{0.84895,0.7979,0.6958,0.66517,0.56307,0.4916,0.44055}))</f>
        <v/>
      </c>
      <c r="Z1358" s="22">
        <f>IF(X1358&lt;0,0.9,LOOKUP(X1358,{0,1950001,3300001,6950001,9000001,18000001,40000001},{0.84895,0.7979,0.6958,0.66517,0.56307,0.4916,0.44055}))</f>
        <v/>
      </c>
      <c r="AA1358" s="22">
        <f>IF(W1358&lt;0,0,CHOOSE(MATCH(W1358,{0,1950001,3300001,6950001,9000001},1),5.105/84.895,10.21/79.79,20.42/69.58,23.483/66.517,33.693/56.307))</f>
        <v/>
      </c>
      <c r="AB1358" s="21">
        <f>IF(C1358&lt;=2000,0,(MIN(C1358,ROUNDDOWN(F1358*0.3,0))-2000)*0.1)</f>
        <v/>
      </c>
      <c r="AC1358" s="21">
        <f>IF(C1358&lt;=2000,0,MIN((C1358-2000)*Y1358,(R1358+S1358)*0.2))</f>
        <v/>
      </c>
      <c r="AD1358" s="21">
        <f>IF(C1358&lt;=2000,0,MIN((C1358-2000)*Z1358,(T1358+U1358)*0.2))</f>
        <v/>
      </c>
      <c r="AE1358" s="21">
        <f>AC1358*AA1358</f>
        <v/>
      </c>
      <c r="AF1358" s="21">
        <f>ROUNDDOWN(R1358,-2)+ROUNDDOWN(S1358,-2)</f>
        <v/>
      </c>
      <c r="AG1358" s="21">
        <f>ROUNDDOWN(MAX(0,R1358-(AB1358+AC1358+AE1358)*0.6),-2)+ROUNDDOWN(MAX(0,S1358-(AB1358+AC1358+AE1358)*0.4),-2)</f>
        <v/>
      </c>
      <c r="AH1358" s="21">
        <f>ROUNDDOWN(MAX(0,T1358-(AB1358+AD1358)*0.6),-2)+ROUNDDOWN(MAX(0,U1358-(AB1358+AD1358)*0.4),-2)</f>
        <v/>
      </c>
      <c r="AI1358" s="21">
        <f>ROUNDDOWN(T1358,-2)+ROUNDDOWN(U1358,-2)</f>
        <v/>
      </c>
      <c r="AJ1358" s="21">
        <f>M1358+AF1358</f>
        <v/>
      </c>
      <c r="AK1358" s="21">
        <f>M1358+AG1358</f>
        <v/>
      </c>
      <c r="AL1358" s="21">
        <f>N1358+AH1358</f>
        <v/>
      </c>
      <c r="AM1358" s="21">
        <f>O1358+AI1358</f>
        <v/>
      </c>
      <c r="AN1358" s="21">
        <f>N1358+AI1358</f>
        <v/>
      </c>
      <c r="AO1358" s="21">
        <f>ROUNDDOWN((R1358+S1358)*0.2/Y1358+2000,0)</f>
        <v/>
      </c>
      <c r="AP1358" s="21">
        <f>ROUNDDOWN((T1358+U1358)*0.2/Z1358+2000,0)</f>
        <v/>
      </c>
      <c r="AQ1358" s="21">
        <f>AL1358-AK1358</f>
        <v/>
      </c>
      <c r="AR1358" s="21">
        <f>AM1358-AK1358</f>
        <v/>
      </c>
      <c r="AS1358" s="21">
        <f>AM1358-AL1358</f>
        <v/>
      </c>
      <c r="AT1358" s="21">
        <f>AK1358+C1358-AJ1358</f>
        <v/>
      </c>
      <c r="AU1358" s="21">
        <f>AL1358+C1358-AM1358</f>
        <v/>
      </c>
      <c r="AV1358" s="21">
        <f>AN1358+C1358-AM1358</f>
        <v/>
      </c>
    </row>
    <row r="1359">
      <c r="A1359" t="inlineStr">
        <is>
          <t>医療費の境目</t>
        </is>
      </c>
      <c r="B1359" s="21">
        <f>'3_医療費の境目'!$B$3</f>
        <v/>
      </c>
      <c r="C1359" s="21">
        <f>IF('3_医療費の境目'!$B$4="",AO1359,'3_医療費の境目'!$B$4)</f>
        <v/>
      </c>
      <c r="D1359" s="21">
        <f>'3_医療費の境目'!D1359</f>
        <v/>
      </c>
      <c r="E1359" s="21">
        <f>ROUND(MIN(B1359/12,650000)*12*0.0915+MIN(B1359/12,1390000)*12*(0.0504+0)+B1359*0.005,0)</f>
        <v/>
      </c>
      <c r="F1359" s="21">
        <f>IF(B1359&lt;741000,0,IF(B1359&lt;2191000,B1359-740000,IF(B1359&lt;2193000,1451000,IF(B1359&lt;2196000,1453000,IF(B1359&lt;2200000,1456000,IF(B1359&lt;3600000,ROUND(ROUNDDOWN(B1359/4,-3)*2.8,0)-80000,IF(B1359&lt;6600000,ROUND(ROUNDDOWN(B1359/4,-3)*3.2,0)-440000,IF(B1359&lt;8500000,ROUNDDOWN(B1359*0.9,0)-1100000,B1359-1950000))))))))</f>
        <v/>
      </c>
      <c r="G1359" s="21">
        <f>IF(F1359&gt;23500000,NA(),IF(F1359&lt;=4890000,1040000,IF(F1359&lt;=6550000,670000,620000)))</f>
        <v/>
      </c>
      <c r="H1359" s="21">
        <f>IF(D1359&lt;=0,0,MAX(0,MIN(2000000,D1359-MIN(100000,ROUNDDOWN(F1359*0.05,0)))))</f>
        <v/>
      </c>
      <c r="I1359" s="21">
        <f>IF(C1359&lt;=2000,0,MIN(C1359,ROUNDDOWN(F1359*0.4,0))-2000)</f>
        <v/>
      </c>
      <c r="J1359" s="21">
        <f>MAX(0,ROUNDDOWN(F1359-E1359-G1359,-3))</f>
        <v/>
      </c>
      <c r="K1359" s="21">
        <f>MAX(0,ROUNDDOWN(F1359-E1359-G1359-H1359-I1359,-3))</f>
        <v/>
      </c>
      <c r="L1359" s="21">
        <f>MAX(0,ROUNDDOWN(F1359-E1359-G1359-H1359,-3))</f>
        <v/>
      </c>
      <c r="M1359" s="21">
        <f>IF(J1359&lt;=0,0,ROUNDDOWN((J1359*LOOKUP(J1359,{0,1950001,3300001,6950001,9000001,18000001,40000001},{0.05,0.1,0.2,0.23,0.33,0.4,0.45})-LOOKUP(J1359,{0,1950001,3300001,6950001,9000001,18000001,40000001},{0,97500,427500,636000,1536000,2796000,4796000}))*1.021,-2))</f>
        <v/>
      </c>
      <c r="N1359" s="21">
        <f>IF(K1359&lt;=0,0,ROUNDDOWN((K1359*LOOKUP(K1359,{0,1950001,3300001,6950001,9000001,18000001,40000001},{0.05,0.1,0.2,0.23,0.33,0.4,0.45})-LOOKUP(K1359,{0,1950001,3300001,6950001,9000001,18000001,40000001},{0,97500,427500,636000,1536000,2796000,4796000}))*1.021,-2))</f>
        <v/>
      </c>
      <c r="O1359" s="21">
        <f>IF(L1359&lt;=0,0,ROUNDDOWN((L1359*LOOKUP(L1359,{0,1950001,3300001,6950001,9000001,18000001,40000001},{0.05,0.1,0.2,0.23,0.33,0.4,0.45})-LOOKUP(L1359,{0,1950001,3300001,6950001,9000001,18000001,40000001},{0,97500,427500,636000,1536000,2796000,4796000}))*1.021,-2))</f>
        <v/>
      </c>
      <c r="P1359" s="21">
        <f>MAX(0,ROUNDDOWN(F1359-E1359-430000,-3))</f>
        <v/>
      </c>
      <c r="Q1359" s="21">
        <f>MAX(0,ROUNDDOWN(F1359-E1359-430000-H1359,-3))</f>
        <v/>
      </c>
      <c r="R1359" s="21">
        <f>IF(F1359&lt;=450000,0,MAX(0,P1359*0.06-MIN(50000,P1359)*0.03))</f>
        <v/>
      </c>
      <c r="S1359" s="21">
        <f>IF(F1359&lt;=450000,0,MAX(0,P1359*0.04-MIN(50000,P1359)*0.02))</f>
        <v/>
      </c>
      <c r="T1359" s="21">
        <f>IF(F1359&lt;=450000,0,MAX(0,Q1359*0.06-MIN(50000,Q1359)*0.03))</f>
        <v/>
      </c>
      <c r="U1359" s="21">
        <f>IF(F1359&lt;=450000,0,MAX(0,Q1359*0.04-MIN(50000,Q1359)*0.02))</f>
        <v/>
      </c>
      <c r="V1359" s="21">
        <f>50000+MAX(0,G1359-480000)</f>
        <v/>
      </c>
      <c r="W1359" s="21">
        <f>P1359-V1359</f>
        <v/>
      </c>
      <c r="X1359" s="21">
        <f>Q1359-V1359</f>
        <v/>
      </c>
      <c r="Y1359" s="22">
        <f>IF(W1359&lt;0,0.9,LOOKUP(W1359,{0,1950001,3300001,6950001,9000001,18000001,40000001},{0.84895,0.7979,0.6958,0.66517,0.56307,0.4916,0.44055}))</f>
        <v/>
      </c>
      <c r="Z1359" s="22">
        <f>IF(X1359&lt;0,0.9,LOOKUP(X1359,{0,1950001,3300001,6950001,9000001,18000001,40000001},{0.84895,0.7979,0.6958,0.66517,0.56307,0.4916,0.44055}))</f>
        <v/>
      </c>
      <c r="AA1359" s="22">
        <f>IF(W1359&lt;0,0,CHOOSE(MATCH(W1359,{0,1950001,3300001,6950001,9000001},1),5.105/84.895,10.21/79.79,20.42/69.58,23.483/66.517,33.693/56.307))</f>
        <v/>
      </c>
      <c r="AB1359" s="21">
        <f>IF(C1359&lt;=2000,0,(MIN(C1359,ROUNDDOWN(F1359*0.3,0))-2000)*0.1)</f>
        <v/>
      </c>
      <c r="AC1359" s="21">
        <f>IF(C1359&lt;=2000,0,MIN((C1359-2000)*Y1359,(R1359+S1359)*0.2))</f>
        <v/>
      </c>
      <c r="AD1359" s="21">
        <f>IF(C1359&lt;=2000,0,MIN((C1359-2000)*Z1359,(T1359+U1359)*0.2))</f>
        <v/>
      </c>
      <c r="AE1359" s="21">
        <f>AC1359*AA1359</f>
        <v/>
      </c>
      <c r="AF1359" s="21">
        <f>ROUNDDOWN(R1359,-2)+ROUNDDOWN(S1359,-2)</f>
        <v/>
      </c>
      <c r="AG1359" s="21">
        <f>ROUNDDOWN(MAX(0,R1359-(AB1359+AC1359+AE1359)*0.6),-2)+ROUNDDOWN(MAX(0,S1359-(AB1359+AC1359+AE1359)*0.4),-2)</f>
        <v/>
      </c>
      <c r="AH1359" s="21">
        <f>ROUNDDOWN(MAX(0,T1359-(AB1359+AD1359)*0.6),-2)+ROUNDDOWN(MAX(0,U1359-(AB1359+AD1359)*0.4),-2)</f>
        <v/>
      </c>
      <c r="AI1359" s="21">
        <f>ROUNDDOWN(T1359,-2)+ROUNDDOWN(U1359,-2)</f>
        <v/>
      </c>
      <c r="AJ1359" s="21">
        <f>M1359+AF1359</f>
        <v/>
      </c>
      <c r="AK1359" s="21">
        <f>M1359+AG1359</f>
        <v/>
      </c>
      <c r="AL1359" s="21">
        <f>N1359+AH1359</f>
        <v/>
      </c>
      <c r="AM1359" s="21">
        <f>O1359+AI1359</f>
        <v/>
      </c>
      <c r="AN1359" s="21">
        <f>N1359+AI1359</f>
        <v/>
      </c>
      <c r="AO1359" s="21">
        <f>ROUNDDOWN((R1359+S1359)*0.2/Y1359+2000,0)</f>
        <v/>
      </c>
      <c r="AP1359" s="21">
        <f>ROUNDDOWN((T1359+U1359)*0.2/Z1359+2000,0)</f>
        <v/>
      </c>
      <c r="AQ1359" s="21">
        <f>AL1359-AK1359</f>
        <v/>
      </c>
      <c r="AR1359" s="21">
        <f>AM1359-AK1359</f>
        <v/>
      </c>
      <c r="AS1359" s="21">
        <f>AM1359-AL1359</f>
        <v/>
      </c>
      <c r="AT1359" s="21">
        <f>AK1359+C1359-AJ1359</f>
        <v/>
      </c>
      <c r="AU1359" s="21">
        <f>AL1359+C1359-AM1359</f>
        <v/>
      </c>
      <c r="AV1359" s="21">
        <f>AN1359+C1359-AM1359</f>
        <v/>
      </c>
    </row>
    <row r="1360">
      <c r="A1360" t="inlineStr">
        <is>
          <t>医療費の境目</t>
        </is>
      </c>
      <c r="B1360" s="21">
        <f>'3_医療費の境目'!$B$3</f>
        <v/>
      </c>
      <c r="C1360" s="21">
        <f>IF('3_医療費の境目'!$B$4="",AO1360,'3_医療費の境目'!$B$4)</f>
        <v/>
      </c>
      <c r="D1360" s="21">
        <f>'3_医療費の境目'!D1360</f>
        <v/>
      </c>
      <c r="E1360" s="21">
        <f>ROUND(MIN(B1360/12,650000)*12*0.0915+MIN(B1360/12,1390000)*12*(0.0504+0)+B1360*0.005,0)</f>
        <v/>
      </c>
      <c r="F1360" s="21">
        <f>IF(B1360&lt;741000,0,IF(B1360&lt;2191000,B1360-740000,IF(B1360&lt;2193000,1451000,IF(B1360&lt;2196000,1453000,IF(B1360&lt;2200000,1456000,IF(B1360&lt;3600000,ROUND(ROUNDDOWN(B1360/4,-3)*2.8,0)-80000,IF(B1360&lt;6600000,ROUND(ROUNDDOWN(B1360/4,-3)*3.2,0)-440000,IF(B1360&lt;8500000,ROUNDDOWN(B1360*0.9,0)-1100000,B1360-1950000))))))))</f>
        <v/>
      </c>
      <c r="G1360" s="21">
        <f>IF(F1360&gt;23500000,NA(),IF(F1360&lt;=4890000,1040000,IF(F1360&lt;=6550000,670000,620000)))</f>
        <v/>
      </c>
      <c r="H1360" s="21">
        <f>IF(D1360&lt;=0,0,MAX(0,MIN(2000000,D1360-MIN(100000,ROUNDDOWN(F1360*0.05,0)))))</f>
        <v/>
      </c>
      <c r="I1360" s="21">
        <f>IF(C1360&lt;=2000,0,MIN(C1360,ROUNDDOWN(F1360*0.4,0))-2000)</f>
        <v/>
      </c>
      <c r="J1360" s="21">
        <f>MAX(0,ROUNDDOWN(F1360-E1360-G1360,-3))</f>
        <v/>
      </c>
      <c r="K1360" s="21">
        <f>MAX(0,ROUNDDOWN(F1360-E1360-G1360-H1360-I1360,-3))</f>
        <v/>
      </c>
      <c r="L1360" s="21">
        <f>MAX(0,ROUNDDOWN(F1360-E1360-G1360-H1360,-3))</f>
        <v/>
      </c>
      <c r="M1360" s="21">
        <f>IF(J1360&lt;=0,0,ROUNDDOWN((J1360*LOOKUP(J1360,{0,1950001,3300001,6950001,9000001,18000001,40000001},{0.05,0.1,0.2,0.23,0.33,0.4,0.45})-LOOKUP(J1360,{0,1950001,3300001,6950001,9000001,18000001,40000001},{0,97500,427500,636000,1536000,2796000,4796000}))*1.021,-2))</f>
        <v/>
      </c>
      <c r="N1360" s="21">
        <f>IF(K1360&lt;=0,0,ROUNDDOWN((K1360*LOOKUP(K1360,{0,1950001,3300001,6950001,9000001,18000001,40000001},{0.05,0.1,0.2,0.23,0.33,0.4,0.45})-LOOKUP(K1360,{0,1950001,3300001,6950001,9000001,18000001,40000001},{0,97500,427500,636000,1536000,2796000,4796000}))*1.021,-2))</f>
        <v/>
      </c>
      <c r="O1360" s="21">
        <f>IF(L1360&lt;=0,0,ROUNDDOWN((L1360*LOOKUP(L1360,{0,1950001,3300001,6950001,9000001,18000001,40000001},{0.05,0.1,0.2,0.23,0.33,0.4,0.45})-LOOKUP(L1360,{0,1950001,3300001,6950001,9000001,18000001,40000001},{0,97500,427500,636000,1536000,2796000,4796000}))*1.021,-2))</f>
        <v/>
      </c>
      <c r="P1360" s="21">
        <f>MAX(0,ROUNDDOWN(F1360-E1360-430000,-3))</f>
        <v/>
      </c>
      <c r="Q1360" s="21">
        <f>MAX(0,ROUNDDOWN(F1360-E1360-430000-H1360,-3))</f>
        <v/>
      </c>
      <c r="R1360" s="21">
        <f>IF(F1360&lt;=450000,0,MAX(0,P1360*0.06-MIN(50000,P1360)*0.03))</f>
        <v/>
      </c>
      <c r="S1360" s="21">
        <f>IF(F1360&lt;=450000,0,MAX(0,P1360*0.04-MIN(50000,P1360)*0.02))</f>
        <v/>
      </c>
      <c r="T1360" s="21">
        <f>IF(F1360&lt;=450000,0,MAX(0,Q1360*0.06-MIN(50000,Q1360)*0.03))</f>
        <v/>
      </c>
      <c r="U1360" s="21">
        <f>IF(F1360&lt;=450000,0,MAX(0,Q1360*0.04-MIN(50000,Q1360)*0.02))</f>
        <v/>
      </c>
      <c r="V1360" s="21">
        <f>50000+MAX(0,G1360-480000)</f>
        <v/>
      </c>
      <c r="W1360" s="21">
        <f>P1360-V1360</f>
        <v/>
      </c>
      <c r="X1360" s="21">
        <f>Q1360-V1360</f>
        <v/>
      </c>
      <c r="Y1360" s="22">
        <f>IF(W1360&lt;0,0.9,LOOKUP(W1360,{0,1950001,3300001,6950001,9000001,18000001,40000001},{0.84895,0.7979,0.6958,0.66517,0.56307,0.4916,0.44055}))</f>
        <v/>
      </c>
      <c r="Z1360" s="22">
        <f>IF(X1360&lt;0,0.9,LOOKUP(X1360,{0,1950001,3300001,6950001,9000001,18000001,40000001},{0.84895,0.7979,0.6958,0.66517,0.56307,0.4916,0.44055}))</f>
        <v/>
      </c>
      <c r="AA1360" s="22">
        <f>IF(W1360&lt;0,0,CHOOSE(MATCH(W1360,{0,1950001,3300001,6950001,9000001},1),5.105/84.895,10.21/79.79,20.42/69.58,23.483/66.517,33.693/56.307))</f>
        <v/>
      </c>
      <c r="AB1360" s="21">
        <f>IF(C1360&lt;=2000,0,(MIN(C1360,ROUNDDOWN(F1360*0.3,0))-2000)*0.1)</f>
        <v/>
      </c>
      <c r="AC1360" s="21">
        <f>IF(C1360&lt;=2000,0,MIN((C1360-2000)*Y1360,(R1360+S1360)*0.2))</f>
        <v/>
      </c>
      <c r="AD1360" s="21">
        <f>IF(C1360&lt;=2000,0,MIN((C1360-2000)*Z1360,(T1360+U1360)*0.2))</f>
        <v/>
      </c>
      <c r="AE1360" s="21">
        <f>AC1360*AA1360</f>
        <v/>
      </c>
      <c r="AF1360" s="21">
        <f>ROUNDDOWN(R1360,-2)+ROUNDDOWN(S1360,-2)</f>
        <v/>
      </c>
      <c r="AG1360" s="21">
        <f>ROUNDDOWN(MAX(0,R1360-(AB1360+AC1360+AE1360)*0.6),-2)+ROUNDDOWN(MAX(0,S1360-(AB1360+AC1360+AE1360)*0.4),-2)</f>
        <v/>
      </c>
      <c r="AH1360" s="21">
        <f>ROUNDDOWN(MAX(0,T1360-(AB1360+AD1360)*0.6),-2)+ROUNDDOWN(MAX(0,U1360-(AB1360+AD1360)*0.4),-2)</f>
        <v/>
      </c>
      <c r="AI1360" s="21">
        <f>ROUNDDOWN(T1360,-2)+ROUNDDOWN(U1360,-2)</f>
        <v/>
      </c>
      <c r="AJ1360" s="21">
        <f>M1360+AF1360</f>
        <v/>
      </c>
      <c r="AK1360" s="21">
        <f>M1360+AG1360</f>
        <v/>
      </c>
      <c r="AL1360" s="21">
        <f>N1360+AH1360</f>
        <v/>
      </c>
      <c r="AM1360" s="21">
        <f>O1360+AI1360</f>
        <v/>
      </c>
      <c r="AN1360" s="21">
        <f>N1360+AI1360</f>
        <v/>
      </c>
      <c r="AO1360" s="21">
        <f>ROUNDDOWN((R1360+S1360)*0.2/Y1360+2000,0)</f>
        <v/>
      </c>
      <c r="AP1360" s="21">
        <f>ROUNDDOWN((T1360+U1360)*0.2/Z1360+2000,0)</f>
        <v/>
      </c>
      <c r="AQ1360" s="21">
        <f>AL1360-AK1360</f>
        <v/>
      </c>
      <c r="AR1360" s="21">
        <f>AM1360-AK1360</f>
        <v/>
      </c>
      <c r="AS1360" s="21">
        <f>AM1360-AL1360</f>
        <v/>
      </c>
      <c r="AT1360" s="21">
        <f>AK1360+C1360-AJ1360</f>
        <v/>
      </c>
      <c r="AU1360" s="21">
        <f>AL1360+C1360-AM1360</f>
        <v/>
      </c>
      <c r="AV1360" s="21">
        <f>AN1360+C1360-AM1360</f>
        <v/>
      </c>
    </row>
    <row r="1361">
      <c r="A1361" t="inlineStr">
        <is>
          <t>医療費の境目</t>
        </is>
      </c>
      <c r="B1361" s="21">
        <f>'3_医療費の境目'!$B$3</f>
        <v/>
      </c>
      <c r="C1361" s="21">
        <f>IF('3_医療費の境目'!$B$4="",AO1361,'3_医療費の境目'!$B$4)</f>
        <v/>
      </c>
      <c r="D1361" s="21">
        <f>'3_医療費の境目'!D1361</f>
        <v/>
      </c>
      <c r="E1361" s="21">
        <f>ROUND(MIN(B1361/12,650000)*12*0.0915+MIN(B1361/12,1390000)*12*(0.0504+0)+B1361*0.005,0)</f>
        <v/>
      </c>
      <c r="F1361" s="21">
        <f>IF(B1361&lt;741000,0,IF(B1361&lt;2191000,B1361-740000,IF(B1361&lt;2193000,1451000,IF(B1361&lt;2196000,1453000,IF(B1361&lt;2200000,1456000,IF(B1361&lt;3600000,ROUND(ROUNDDOWN(B1361/4,-3)*2.8,0)-80000,IF(B1361&lt;6600000,ROUND(ROUNDDOWN(B1361/4,-3)*3.2,0)-440000,IF(B1361&lt;8500000,ROUNDDOWN(B1361*0.9,0)-1100000,B1361-1950000))))))))</f>
        <v/>
      </c>
      <c r="G1361" s="21">
        <f>IF(F1361&gt;23500000,NA(),IF(F1361&lt;=4890000,1040000,IF(F1361&lt;=6550000,670000,620000)))</f>
        <v/>
      </c>
      <c r="H1361" s="21">
        <f>IF(D1361&lt;=0,0,MAX(0,MIN(2000000,D1361-MIN(100000,ROUNDDOWN(F1361*0.05,0)))))</f>
        <v/>
      </c>
      <c r="I1361" s="21">
        <f>IF(C1361&lt;=2000,0,MIN(C1361,ROUNDDOWN(F1361*0.4,0))-2000)</f>
        <v/>
      </c>
      <c r="J1361" s="21">
        <f>MAX(0,ROUNDDOWN(F1361-E1361-G1361,-3))</f>
        <v/>
      </c>
      <c r="K1361" s="21">
        <f>MAX(0,ROUNDDOWN(F1361-E1361-G1361-H1361-I1361,-3))</f>
        <v/>
      </c>
      <c r="L1361" s="21">
        <f>MAX(0,ROUNDDOWN(F1361-E1361-G1361-H1361,-3))</f>
        <v/>
      </c>
      <c r="M1361" s="21">
        <f>IF(J1361&lt;=0,0,ROUNDDOWN((J1361*LOOKUP(J1361,{0,1950001,3300001,6950001,9000001,18000001,40000001},{0.05,0.1,0.2,0.23,0.33,0.4,0.45})-LOOKUP(J1361,{0,1950001,3300001,6950001,9000001,18000001,40000001},{0,97500,427500,636000,1536000,2796000,4796000}))*1.021,-2))</f>
        <v/>
      </c>
      <c r="N1361" s="21">
        <f>IF(K1361&lt;=0,0,ROUNDDOWN((K1361*LOOKUP(K1361,{0,1950001,3300001,6950001,9000001,18000001,40000001},{0.05,0.1,0.2,0.23,0.33,0.4,0.45})-LOOKUP(K1361,{0,1950001,3300001,6950001,9000001,18000001,40000001},{0,97500,427500,636000,1536000,2796000,4796000}))*1.021,-2))</f>
        <v/>
      </c>
      <c r="O1361" s="21">
        <f>IF(L1361&lt;=0,0,ROUNDDOWN((L1361*LOOKUP(L1361,{0,1950001,3300001,6950001,9000001,18000001,40000001},{0.05,0.1,0.2,0.23,0.33,0.4,0.45})-LOOKUP(L1361,{0,1950001,3300001,6950001,9000001,18000001,40000001},{0,97500,427500,636000,1536000,2796000,4796000}))*1.021,-2))</f>
        <v/>
      </c>
      <c r="P1361" s="21">
        <f>MAX(0,ROUNDDOWN(F1361-E1361-430000,-3))</f>
        <v/>
      </c>
      <c r="Q1361" s="21">
        <f>MAX(0,ROUNDDOWN(F1361-E1361-430000-H1361,-3))</f>
        <v/>
      </c>
      <c r="R1361" s="21">
        <f>IF(F1361&lt;=450000,0,MAX(0,P1361*0.06-MIN(50000,P1361)*0.03))</f>
        <v/>
      </c>
      <c r="S1361" s="21">
        <f>IF(F1361&lt;=450000,0,MAX(0,P1361*0.04-MIN(50000,P1361)*0.02))</f>
        <v/>
      </c>
      <c r="T1361" s="21">
        <f>IF(F1361&lt;=450000,0,MAX(0,Q1361*0.06-MIN(50000,Q1361)*0.03))</f>
        <v/>
      </c>
      <c r="U1361" s="21">
        <f>IF(F1361&lt;=450000,0,MAX(0,Q1361*0.04-MIN(50000,Q1361)*0.02))</f>
        <v/>
      </c>
      <c r="V1361" s="21">
        <f>50000+MAX(0,G1361-480000)</f>
        <v/>
      </c>
      <c r="W1361" s="21">
        <f>P1361-V1361</f>
        <v/>
      </c>
      <c r="X1361" s="21">
        <f>Q1361-V1361</f>
        <v/>
      </c>
      <c r="Y1361" s="22">
        <f>IF(W1361&lt;0,0.9,LOOKUP(W1361,{0,1950001,3300001,6950001,9000001,18000001,40000001},{0.84895,0.7979,0.6958,0.66517,0.56307,0.4916,0.44055}))</f>
        <v/>
      </c>
      <c r="Z1361" s="22">
        <f>IF(X1361&lt;0,0.9,LOOKUP(X1361,{0,1950001,3300001,6950001,9000001,18000001,40000001},{0.84895,0.7979,0.6958,0.66517,0.56307,0.4916,0.44055}))</f>
        <v/>
      </c>
      <c r="AA1361" s="22">
        <f>IF(W1361&lt;0,0,CHOOSE(MATCH(W1361,{0,1950001,3300001,6950001,9000001},1),5.105/84.895,10.21/79.79,20.42/69.58,23.483/66.517,33.693/56.307))</f>
        <v/>
      </c>
      <c r="AB1361" s="21">
        <f>IF(C1361&lt;=2000,0,(MIN(C1361,ROUNDDOWN(F1361*0.3,0))-2000)*0.1)</f>
        <v/>
      </c>
      <c r="AC1361" s="21">
        <f>IF(C1361&lt;=2000,0,MIN((C1361-2000)*Y1361,(R1361+S1361)*0.2))</f>
        <v/>
      </c>
      <c r="AD1361" s="21">
        <f>IF(C1361&lt;=2000,0,MIN((C1361-2000)*Z1361,(T1361+U1361)*0.2))</f>
        <v/>
      </c>
      <c r="AE1361" s="21">
        <f>AC1361*AA1361</f>
        <v/>
      </c>
      <c r="AF1361" s="21">
        <f>ROUNDDOWN(R1361,-2)+ROUNDDOWN(S1361,-2)</f>
        <v/>
      </c>
      <c r="AG1361" s="21">
        <f>ROUNDDOWN(MAX(0,R1361-(AB1361+AC1361+AE1361)*0.6),-2)+ROUNDDOWN(MAX(0,S1361-(AB1361+AC1361+AE1361)*0.4),-2)</f>
        <v/>
      </c>
      <c r="AH1361" s="21">
        <f>ROUNDDOWN(MAX(0,T1361-(AB1361+AD1361)*0.6),-2)+ROUNDDOWN(MAX(0,U1361-(AB1361+AD1361)*0.4),-2)</f>
        <v/>
      </c>
      <c r="AI1361" s="21">
        <f>ROUNDDOWN(T1361,-2)+ROUNDDOWN(U1361,-2)</f>
        <v/>
      </c>
      <c r="AJ1361" s="21">
        <f>M1361+AF1361</f>
        <v/>
      </c>
      <c r="AK1361" s="21">
        <f>M1361+AG1361</f>
        <v/>
      </c>
      <c r="AL1361" s="21">
        <f>N1361+AH1361</f>
        <v/>
      </c>
      <c r="AM1361" s="21">
        <f>O1361+AI1361</f>
        <v/>
      </c>
      <c r="AN1361" s="21">
        <f>N1361+AI1361</f>
        <v/>
      </c>
      <c r="AO1361" s="21">
        <f>ROUNDDOWN((R1361+S1361)*0.2/Y1361+2000,0)</f>
        <v/>
      </c>
      <c r="AP1361" s="21">
        <f>ROUNDDOWN((T1361+U1361)*0.2/Z1361+2000,0)</f>
        <v/>
      </c>
      <c r="AQ1361" s="21">
        <f>AL1361-AK1361</f>
        <v/>
      </c>
      <c r="AR1361" s="21">
        <f>AM1361-AK1361</f>
        <v/>
      </c>
      <c r="AS1361" s="21">
        <f>AM1361-AL1361</f>
        <v/>
      </c>
      <c r="AT1361" s="21">
        <f>AK1361+C1361-AJ1361</f>
        <v/>
      </c>
      <c r="AU1361" s="21">
        <f>AL1361+C1361-AM1361</f>
        <v/>
      </c>
      <c r="AV1361" s="21">
        <f>AN1361+C1361-AM1361</f>
        <v/>
      </c>
    </row>
    <row r="1362">
      <c r="A1362" t="inlineStr">
        <is>
          <t>医療費の境目</t>
        </is>
      </c>
      <c r="B1362" s="21">
        <f>'3_医療費の境目'!$B$3</f>
        <v/>
      </c>
      <c r="C1362" s="21">
        <f>IF('3_医療費の境目'!$B$4="",AO1362,'3_医療費の境目'!$B$4)</f>
        <v/>
      </c>
      <c r="D1362" s="21">
        <f>'3_医療費の境目'!D1362</f>
        <v/>
      </c>
      <c r="E1362" s="21">
        <f>ROUND(MIN(B1362/12,650000)*12*0.0915+MIN(B1362/12,1390000)*12*(0.0504+0)+B1362*0.005,0)</f>
        <v/>
      </c>
      <c r="F1362" s="21">
        <f>IF(B1362&lt;741000,0,IF(B1362&lt;2191000,B1362-740000,IF(B1362&lt;2193000,1451000,IF(B1362&lt;2196000,1453000,IF(B1362&lt;2200000,1456000,IF(B1362&lt;3600000,ROUND(ROUNDDOWN(B1362/4,-3)*2.8,0)-80000,IF(B1362&lt;6600000,ROUND(ROUNDDOWN(B1362/4,-3)*3.2,0)-440000,IF(B1362&lt;8500000,ROUNDDOWN(B1362*0.9,0)-1100000,B1362-1950000))))))))</f>
        <v/>
      </c>
      <c r="G1362" s="21">
        <f>IF(F1362&gt;23500000,NA(),IF(F1362&lt;=4890000,1040000,IF(F1362&lt;=6550000,670000,620000)))</f>
        <v/>
      </c>
      <c r="H1362" s="21">
        <f>IF(D1362&lt;=0,0,MAX(0,MIN(2000000,D1362-MIN(100000,ROUNDDOWN(F1362*0.05,0)))))</f>
        <v/>
      </c>
      <c r="I1362" s="21">
        <f>IF(C1362&lt;=2000,0,MIN(C1362,ROUNDDOWN(F1362*0.4,0))-2000)</f>
        <v/>
      </c>
      <c r="J1362" s="21">
        <f>MAX(0,ROUNDDOWN(F1362-E1362-G1362,-3))</f>
        <v/>
      </c>
      <c r="K1362" s="21">
        <f>MAX(0,ROUNDDOWN(F1362-E1362-G1362-H1362-I1362,-3))</f>
        <v/>
      </c>
      <c r="L1362" s="21">
        <f>MAX(0,ROUNDDOWN(F1362-E1362-G1362-H1362,-3))</f>
        <v/>
      </c>
      <c r="M1362" s="21">
        <f>IF(J1362&lt;=0,0,ROUNDDOWN((J1362*LOOKUP(J1362,{0,1950001,3300001,6950001,9000001,18000001,40000001},{0.05,0.1,0.2,0.23,0.33,0.4,0.45})-LOOKUP(J1362,{0,1950001,3300001,6950001,9000001,18000001,40000001},{0,97500,427500,636000,1536000,2796000,4796000}))*1.021,-2))</f>
        <v/>
      </c>
      <c r="N1362" s="21">
        <f>IF(K1362&lt;=0,0,ROUNDDOWN((K1362*LOOKUP(K1362,{0,1950001,3300001,6950001,9000001,18000001,40000001},{0.05,0.1,0.2,0.23,0.33,0.4,0.45})-LOOKUP(K1362,{0,1950001,3300001,6950001,9000001,18000001,40000001},{0,97500,427500,636000,1536000,2796000,4796000}))*1.021,-2))</f>
        <v/>
      </c>
      <c r="O1362" s="21">
        <f>IF(L1362&lt;=0,0,ROUNDDOWN((L1362*LOOKUP(L1362,{0,1950001,3300001,6950001,9000001,18000001,40000001},{0.05,0.1,0.2,0.23,0.33,0.4,0.45})-LOOKUP(L1362,{0,1950001,3300001,6950001,9000001,18000001,40000001},{0,97500,427500,636000,1536000,2796000,4796000}))*1.021,-2))</f>
        <v/>
      </c>
      <c r="P1362" s="21">
        <f>MAX(0,ROUNDDOWN(F1362-E1362-430000,-3))</f>
        <v/>
      </c>
      <c r="Q1362" s="21">
        <f>MAX(0,ROUNDDOWN(F1362-E1362-430000-H1362,-3))</f>
        <v/>
      </c>
      <c r="R1362" s="21">
        <f>IF(F1362&lt;=450000,0,MAX(0,P1362*0.06-MIN(50000,P1362)*0.03))</f>
        <v/>
      </c>
      <c r="S1362" s="21">
        <f>IF(F1362&lt;=450000,0,MAX(0,P1362*0.04-MIN(50000,P1362)*0.02))</f>
        <v/>
      </c>
      <c r="T1362" s="21">
        <f>IF(F1362&lt;=450000,0,MAX(0,Q1362*0.06-MIN(50000,Q1362)*0.03))</f>
        <v/>
      </c>
      <c r="U1362" s="21">
        <f>IF(F1362&lt;=450000,0,MAX(0,Q1362*0.04-MIN(50000,Q1362)*0.02))</f>
        <v/>
      </c>
      <c r="V1362" s="21">
        <f>50000+MAX(0,G1362-480000)</f>
        <v/>
      </c>
      <c r="W1362" s="21">
        <f>P1362-V1362</f>
        <v/>
      </c>
      <c r="X1362" s="21">
        <f>Q1362-V1362</f>
        <v/>
      </c>
      <c r="Y1362" s="22">
        <f>IF(W1362&lt;0,0.9,LOOKUP(W1362,{0,1950001,3300001,6950001,9000001,18000001,40000001},{0.84895,0.7979,0.6958,0.66517,0.56307,0.4916,0.44055}))</f>
        <v/>
      </c>
      <c r="Z1362" s="22">
        <f>IF(X1362&lt;0,0.9,LOOKUP(X1362,{0,1950001,3300001,6950001,9000001,18000001,40000001},{0.84895,0.7979,0.6958,0.66517,0.56307,0.4916,0.44055}))</f>
        <v/>
      </c>
      <c r="AA1362" s="22">
        <f>IF(W1362&lt;0,0,CHOOSE(MATCH(W1362,{0,1950001,3300001,6950001,9000001},1),5.105/84.895,10.21/79.79,20.42/69.58,23.483/66.517,33.693/56.307))</f>
        <v/>
      </c>
      <c r="AB1362" s="21">
        <f>IF(C1362&lt;=2000,0,(MIN(C1362,ROUNDDOWN(F1362*0.3,0))-2000)*0.1)</f>
        <v/>
      </c>
      <c r="AC1362" s="21">
        <f>IF(C1362&lt;=2000,0,MIN((C1362-2000)*Y1362,(R1362+S1362)*0.2))</f>
        <v/>
      </c>
      <c r="AD1362" s="21">
        <f>IF(C1362&lt;=2000,0,MIN((C1362-2000)*Z1362,(T1362+U1362)*0.2))</f>
        <v/>
      </c>
      <c r="AE1362" s="21">
        <f>AC1362*AA1362</f>
        <v/>
      </c>
      <c r="AF1362" s="21">
        <f>ROUNDDOWN(R1362,-2)+ROUNDDOWN(S1362,-2)</f>
        <v/>
      </c>
      <c r="AG1362" s="21">
        <f>ROUNDDOWN(MAX(0,R1362-(AB1362+AC1362+AE1362)*0.6),-2)+ROUNDDOWN(MAX(0,S1362-(AB1362+AC1362+AE1362)*0.4),-2)</f>
        <v/>
      </c>
      <c r="AH1362" s="21">
        <f>ROUNDDOWN(MAX(0,T1362-(AB1362+AD1362)*0.6),-2)+ROUNDDOWN(MAX(0,U1362-(AB1362+AD1362)*0.4),-2)</f>
        <v/>
      </c>
      <c r="AI1362" s="21">
        <f>ROUNDDOWN(T1362,-2)+ROUNDDOWN(U1362,-2)</f>
        <v/>
      </c>
      <c r="AJ1362" s="21">
        <f>M1362+AF1362</f>
        <v/>
      </c>
      <c r="AK1362" s="21">
        <f>M1362+AG1362</f>
        <v/>
      </c>
      <c r="AL1362" s="21">
        <f>N1362+AH1362</f>
        <v/>
      </c>
      <c r="AM1362" s="21">
        <f>O1362+AI1362</f>
        <v/>
      </c>
      <c r="AN1362" s="21">
        <f>N1362+AI1362</f>
        <v/>
      </c>
      <c r="AO1362" s="21">
        <f>ROUNDDOWN((R1362+S1362)*0.2/Y1362+2000,0)</f>
        <v/>
      </c>
      <c r="AP1362" s="21">
        <f>ROUNDDOWN((T1362+U1362)*0.2/Z1362+2000,0)</f>
        <v/>
      </c>
      <c r="AQ1362" s="21">
        <f>AL1362-AK1362</f>
        <v/>
      </c>
      <c r="AR1362" s="21">
        <f>AM1362-AK1362</f>
        <v/>
      </c>
      <c r="AS1362" s="21">
        <f>AM1362-AL1362</f>
        <v/>
      </c>
      <c r="AT1362" s="21">
        <f>AK1362+C1362-AJ1362</f>
        <v/>
      </c>
      <c r="AU1362" s="21">
        <f>AL1362+C1362-AM1362</f>
        <v/>
      </c>
      <c r="AV1362" s="21">
        <f>AN1362+C1362-AM1362</f>
        <v/>
      </c>
    </row>
    <row r="1363">
      <c r="A1363" t="inlineStr">
        <is>
          <t>医療費の境目</t>
        </is>
      </c>
      <c r="B1363" s="21">
        <f>'3_医療費の境目'!$B$3</f>
        <v/>
      </c>
      <c r="C1363" s="21">
        <f>IF('3_医療費の境目'!$B$4="",AO1363,'3_医療費の境目'!$B$4)</f>
        <v/>
      </c>
      <c r="D1363" s="21">
        <f>'3_医療費の境目'!D1363</f>
        <v/>
      </c>
      <c r="E1363" s="21">
        <f>ROUND(MIN(B1363/12,650000)*12*0.0915+MIN(B1363/12,1390000)*12*(0.0504+0)+B1363*0.005,0)</f>
        <v/>
      </c>
      <c r="F1363" s="21">
        <f>IF(B1363&lt;741000,0,IF(B1363&lt;2191000,B1363-740000,IF(B1363&lt;2193000,1451000,IF(B1363&lt;2196000,1453000,IF(B1363&lt;2200000,1456000,IF(B1363&lt;3600000,ROUND(ROUNDDOWN(B1363/4,-3)*2.8,0)-80000,IF(B1363&lt;6600000,ROUND(ROUNDDOWN(B1363/4,-3)*3.2,0)-440000,IF(B1363&lt;8500000,ROUNDDOWN(B1363*0.9,0)-1100000,B1363-1950000))))))))</f>
        <v/>
      </c>
      <c r="G1363" s="21">
        <f>IF(F1363&gt;23500000,NA(),IF(F1363&lt;=4890000,1040000,IF(F1363&lt;=6550000,670000,620000)))</f>
        <v/>
      </c>
      <c r="H1363" s="21">
        <f>IF(D1363&lt;=0,0,MAX(0,MIN(2000000,D1363-MIN(100000,ROUNDDOWN(F1363*0.05,0)))))</f>
        <v/>
      </c>
      <c r="I1363" s="21">
        <f>IF(C1363&lt;=2000,0,MIN(C1363,ROUNDDOWN(F1363*0.4,0))-2000)</f>
        <v/>
      </c>
      <c r="J1363" s="21">
        <f>MAX(0,ROUNDDOWN(F1363-E1363-G1363,-3))</f>
        <v/>
      </c>
      <c r="K1363" s="21">
        <f>MAX(0,ROUNDDOWN(F1363-E1363-G1363-H1363-I1363,-3))</f>
        <v/>
      </c>
      <c r="L1363" s="21">
        <f>MAX(0,ROUNDDOWN(F1363-E1363-G1363-H1363,-3))</f>
        <v/>
      </c>
      <c r="M1363" s="21">
        <f>IF(J1363&lt;=0,0,ROUNDDOWN((J1363*LOOKUP(J1363,{0,1950001,3300001,6950001,9000001,18000001,40000001},{0.05,0.1,0.2,0.23,0.33,0.4,0.45})-LOOKUP(J1363,{0,1950001,3300001,6950001,9000001,18000001,40000001},{0,97500,427500,636000,1536000,2796000,4796000}))*1.021,-2))</f>
        <v/>
      </c>
      <c r="N1363" s="21">
        <f>IF(K1363&lt;=0,0,ROUNDDOWN((K1363*LOOKUP(K1363,{0,1950001,3300001,6950001,9000001,18000001,40000001},{0.05,0.1,0.2,0.23,0.33,0.4,0.45})-LOOKUP(K1363,{0,1950001,3300001,6950001,9000001,18000001,40000001},{0,97500,427500,636000,1536000,2796000,4796000}))*1.021,-2))</f>
        <v/>
      </c>
      <c r="O1363" s="21">
        <f>IF(L1363&lt;=0,0,ROUNDDOWN((L1363*LOOKUP(L1363,{0,1950001,3300001,6950001,9000001,18000001,40000001},{0.05,0.1,0.2,0.23,0.33,0.4,0.45})-LOOKUP(L1363,{0,1950001,3300001,6950001,9000001,18000001,40000001},{0,97500,427500,636000,1536000,2796000,4796000}))*1.021,-2))</f>
        <v/>
      </c>
      <c r="P1363" s="21">
        <f>MAX(0,ROUNDDOWN(F1363-E1363-430000,-3))</f>
        <v/>
      </c>
      <c r="Q1363" s="21">
        <f>MAX(0,ROUNDDOWN(F1363-E1363-430000-H1363,-3))</f>
        <v/>
      </c>
      <c r="R1363" s="21">
        <f>IF(F1363&lt;=450000,0,MAX(0,P1363*0.06-MIN(50000,P1363)*0.03))</f>
        <v/>
      </c>
      <c r="S1363" s="21">
        <f>IF(F1363&lt;=450000,0,MAX(0,P1363*0.04-MIN(50000,P1363)*0.02))</f>
        <v/>
      </c>
      <c r="T1363" s="21">
        <f>IF(F1363&lt;=450000,0,MAX(0,Q1363*0.06-MIN(50000,Q1363)*0.03))</f>
        <v/>
      </c>
      <c r="U1363" s="21">
        <f>IF(F1363&lt;=450000,0,MAX(0,Q1363*0.04-MIN(50000,Q1363)*0.02))</f>
        <v/>
      </c>
      <c r="V1363" s="21">
        <f>50000+MAX(0,G1363-480000)</f>
        <v/>
      </c>
      <c r="W1363" s="21">
        <f>P1363-V1363</f>
        <v/>
      </c>
      <c r="X1363" s="21">
        <f>Q1363-V1363</f>
        <v/>
      </c>
      <c r="Y1363" s="22">
        <f>IF(W1363&lt;0,0.9,LOOKUP(W1363,{0,1950001,3300001,6950001,9000001,18000001,40000001},{0.84895,0.7979,0.6958,0.66517,0.56307,0.4916,0.44055}))</f>
        <v/>
      </c>
      <c r="Z1363" s="22">
        <f>IF(X1363&lt;0,0.9,LOOKUP(X1363,{0,1950001,3300001,6950001,9000001,18000001,40000001},{0.84895,0.7979,0.6958,0.66517,0.56307,0.4916,0.44055}))</f>
        <v/>
      </c>
      <c r="AA1363" s="22">
        <f>IF(W1363&lt;0,0,CHOOSE(MATCH(W1363,{0,1950001,3300001,6950001,9000001},1),5.105/84.895,10.21/79.79,20.42/69.58,23.483/66.517,33.693/56.307))</f>
        <v/>
      </c>
      <c r="AB1363" s="21">
        <f>IF(C1363&lt;=2000,0,(MIN(C1363,ROUNDDOWN(F1363*0.3,0))-2000)*0.1)</f>
        <v/>
      </c>
      <c r="AC1363" s="21">
        <f>IF(C1363&lt;=2000,0,MIN((C1363-2000)*Y1363,(R1363+S1363)*0.2))</f>
        <v/>
      </c>
      <c r="AD1363" s="21">
        <f>IF(C1363&lt;=2000,0,MIN((C1363-2000)*Z1363,(T1363+U1363)*0.2))</f>
        <v/>
      </c>
      <c r="AE1363" s="21">
        <f>AC1363*AA1363</f>
        <v/>
      </c>
      <c r="AF1363" s="21">
        <f>ROUNDDOWN(R1363,-2)+ROUNDDOWN(S1363,-2)</f>
        <v/>
      </c>
      <c r="AG1363" s="21">
        <f>ROUNDDOWN(MAX(0,R1363-(AB1363+AC1363+AE1363)*0.6),-2)+ROUNDDOWN(MAX(0,S1363-(AB1363+AC1363+AE1363)*0.4),-2)</f>
        <v/>
      </c>
      <c r="AH1363" s="21">
        <f>ROUNDDOWN(MAX(0,T1363-(AB1363+AD1363)*0.6),-2)+ROUNDDOWN(MAX(0,U1363-(AB1363+AD1363)*0.4),-2)</f>
        <v/>
      </c>
      <c r="AI1363" s="21">
        <f>ROUNDDOWN(T1363,-2)+ROUNDDOWN(U1363,-2)</f>
        <v/>
      </c>
      <c r="AJ1363" s="21">
        <f>M1363+AF1363</f>
        <v/>
      </c>
      <c r="AK1363" s="21">
        <f>M1363+AG1363</f>
        <v/>
      </c>
      <c r="AL1363" s="21">
        <f>N1363+AH1363</f>
        <v/>
      </c>
      <c r="AM1363" s="21">
        <f>O1363+AI1363</f>
        <v/>
      </c>
      <c r="AN1363" s="21">
        <f>N1363+AI1363</f>
        <v/>
      </c>
      <c r="AO1363" s="21">
        <f>ROUNDDOWN((R1363+S1363)*0.2/Y1363+2000,0)</f>
        <v/>
      </c>
      <c r="AP1363" s="21">
        <f>ROUNDDOWN((T1363+U1363)*0.2/Z1363+2000,0)</f>
        <v/>
      </c>
      <c r="AQ1363" s="21">
        <f>AL1363-AK1363</f>
        <v/>
      </c>
      <c r="AR1363" s="21">
        <f>AM1363-AK1363</f>
        <v/>
      </c>
      <c r="AS1363" s="21">
        <f>AM1363-AL1363</f>
        <v/>
      </c>
      <c r="AT1363" s="21">
        <f>AK1363+C1363-AJ1363</f>
        <v/>
      </c>
      <c r="AU1363" s="21">
        <f>AL1363+C1363-AM1363</f>
        <v/>
      </c>
      <c r="AV1363" s="21">
        <f>AN1363+C1363-AM1363</f>
        <v/>
      </c>
    </row>
    <row r="1364">
      <c r="A1364" t="inlineStr">
        <is>
          <t>医療費の境目</t>
        </is>
      </c>
      <c r="B1364" s="21">
        <f>'3_医療費の境目'!$B$3</f>
        <v/>
      </c>
      <c r="C1364" s="21">
        <f>IF('3_医療費の境目'!$B$4="",AO1364,'3_医療費の境目'!$B$4)</f>
        <v/>
      </c>
      <c r="D1364" s="21">
        <f>'3_医療費の境目'!D1364</f>
        <v/>
      </c>
      <c r="E1364" s="21">
        <f>ROUND(MIN(B1364/12,650000)*12*0.0915+MIN(B1364/12,1390000)*12*(0.0504+0)+B1364*0.005,0)</f>
        <v/>
      </c>
      <c r="F1364" s="21">
        <f>IF(B1364&lt;741000,0,IF(B1364&lt;2191000,B1364-740000,IF(B1364&lt;2193000,1451000,IF(B1364&lt;2196000,1453000,IF(B1364&lt;2200000,1456000,IF(B1364&lt;3600000,ROUND(ROUNDDOWN(B1364/4,-3)*2.8,0)-80000,IF(B1364&lt;6600000,ROUND(ROUNDDOWN(B1364/4,-3)*3.2,0)-440000,IF(B1364&lt;8500000,ROUNDDOWN(B1364*0.9,0)-1100000,B1364-1950000))))))))</f>
        <v/>
      </c>
      <c r="G1364" s="21">
        <f>IF(F1364&gt;23500000,NA(),IF(F1364&lt;=4890000,1040000,IF(F1364&lt;=6550000,670000,620000)))</f>
        <v/>
      </c>
      <c r="H1364" s="21">
        <f>IF(D1364&lt;=0,0,MAX(0,MIN(2000000,D1364-MIN(100000,ROUNDDOWN(F1364*0.05,0)))))</f>
        <v/>
      </c>
      <c r="I1364" s="21">
        <f>IF(C1364&lt;=2000,0,MIN(C1364,ROUNDDOWN(F1364*0.4,0))-2000)</f>
        <v/>
      </c>
      <c r="J1364" s="21">
        <f>MAX(0,ROUNDDOWN(F1364-E1364-G1364,-3))</f>
        <v/>
      </c>
      <c r="K1364" s="21">
        <f>MAX(0,ROUNDDOWN(F1364-E1364-G1364-H1364-I1364,-3))</f>
        <v/>
      </c>
      <c r="L1364" s="21">
        <f>MAX(0,ROUNDDOWN(F1364-E1364-G1364-H1364,-3))</f>
        <v/>
      </c>
      <c r="M1364" s="21">
        <f>IF(J1364&lt;=0,0,ROUNDDOWN((J1364*LOOKUP(J1364,{0,1950001,3300001,6950001,9000001,18000001,40000001},{0.05,0.1,0.2,0.23,0.33,0.4,0.45})-LOOKUP(J1364,{0,1950001,3300001,6950001,9000001,18000001,40000001},{0,97500,427500,636000,1536000,2796000,4796000}))*1.021,-2))</f>
        <v/>
      </c>
      <c r="N1364" s="21">
        <f>IF(K1364&lt;=0,0,ROUNDDOWN((K1364*LOOKUP(K1364,{0,1950001,3300001,6950001,9000001,18000001,40000001},{0.05,0.1,0.2,0.23,0.33,0.4,0.45})-LOOKUP(K1364,{0,1950001,3300001,6950001,9000001,18000001,40000001},{0,97500,427500,636000,1536000,2796000,4796000}))*1.021,-2))</f>
        <v/>
      </c>
      <c r="O1364" s="21">
        <f>IF(L1364&lt;=0,0,ROUNDDOWN((L1364*LOOKUP(L1364,{0,1950001,3300001,6950001,9000001,18000001,40000001},{0.05,0.1,0.2,0.23,0.33,0.4,0.45})-LOOKUP(L1364,{0,1950001,3300001,6950001,9000001,18000001,40000001},{0,97500,427500,636000,1536000,2796000,4796000}))*1.021,-2))</f>
        <v/>
      </c>
      <c r="P1364" s="21">
        <f>MAX(0,ROUNDDOWN(F1364-E1364-430000,-3))</f>
        <v/>
      </c>
      <c r="Q1364" s="21">
        <f>MAX(0,ROUNDDOWN(F1364-E1364-430000-H1364,-3))</f>
        <v/>
      </c>
      <c r="R1364" s="21">
        <f>IF(F1364&lt;=450000,0,MAX(0,P1364*0.06-MIN(50000,P1364)*0.03))</f>
        <v/>
      </c>
      <c r="S1364" s="21">
        <f>IF(F1364&lt;=450000,0,MAX(0,P1364*0.04-MIN(50000,P1364)*0.02))</f>
        <v/>
      </c>
      <c r="T1364" s="21">
        <f>IF(F1364&lt;=450000,0,MAX(0,Q1364*0.06-MIN(50000,Q1364)*0.03))</f>
        <v/>
      </c>
      <c r="U1364" s="21">
        <f>IF(F1364&lt;=450000,0,MAX(0,Q1364*0.04-MIN(50000,Q1364)*0.02))</f>
        <v/>
      </c>
      <c r="V1364" s="21">
        <f>50000+MAX(0,G1364-480000)</f>
        <v/>
      </c>
      <c r="W1364" s="21">
        <f>P1364-V1364</f>
        <v/>
      </c>
      <c r="X1364" s="21">
        <f>Q1364-V1364</f>
        <v/>
      </c>
      <c r="Y1364" s="22">
        <f>IF(W1364&lt;0,0.9,LOOKUP(W1364,{0,1950001,3300001,6950001,9000001,18000001,40000001},{0.84895,0.7979,0.6958,0.66517,0.56307,0.4916,0.44055}))</f>
        <v/>
      </c>
      <c r="Z1364" s="22">
        <f>IF(X1364&lt;0,0.9,LOOKUP(X1364,{0,1950001,3300001,6950001,9000001,18000001,40000001},{0.84895,0.7979,0.6958,0.66517,0.56307,0.4916,0.44055}))</f>
        <v/>
      </c>
      <c r="AA1364" s="22">
        <f>IF(W1364&lt;0,0,CHOOSE(MATCH(W1364,{0,1950001,3300001,6950001,9000001},1),5.105/84.895,10.21/79.79,20.42/69.58,23.483/66.517,33.693/56.307))</f>
        <v/>
      </c>
      <c r="AB1364" s="21">
        <f>IF(C1364&lt;=2000,0,(MIN(C1364,ROUNDDOWN(F1364*0.3,0))-2000)*0.1)</f>
        <v/>
      </c>
      <c r="AC1364" s="21">
        <f>IF(C1364&lt;=2000,0,MIN((C1364-2000)*Y1364,(R1364+S1364)*0.2))</f>
        <v/>
      </c>
      <c r="AD1364" s="21">
        <f>IF(C1364&lt;=2000,0,MIN((C1364-2000)*Z1364,(T1364+U1364)*0.2))</f>
        <v/>
      </c>
      <c r="AE1364" s="21">
        <f>AC1364*AA1364</f>
        <v/>
      </c>
      <c r="AF1364" s="21">
        <f>ROUNDDOWN(R1364,-2)+ROUNDDOWN(S1364,-2)</f>
        <v/>
      </c>
      <c r="AG1364" s="21">
        <f>ROUNDDOWN(MAX(0,R1364-(AB1364+AC1364+AE1364)*0.6),-2)+ROUNDDOWN(MAX(0,S1364-(AB1364+AC1364+AE1364)*0.4),-2)</f>
        <v/>
      </c>
      <c r="AH1364" s="21">
        <f>ROUNDDOWN(MAX(0,T1364-(AB1364+AD1364)*0.6),-2)+ROUNDDOWN(MAX(0,U1364-(AB1364+AD1364)*0.4),-2)</f>
        <v/>
      </c>
      <c r="AI1364" s="21">
        <f>ROUNDDOWN(T1364,-2)+ROUNDDOWN(U1364,-2)</f>
        <v/>
      </c>
      <c r="AJ1364" s="21">
        <f>M1364+AF1364</f>
        <v/>
      </c>
      <c r="AK1364" s="21">
        <f>M1364+AG1364</f>
        <v/>
      </c>
      <c r="AL1364" s="21">
        <f>N1364+AH1364</f>
        <v/>
      </c>
      <c r="AM1364" s="21">
        <f>O1364+AI1364</f>
        <v/>
      </c>
      <c r="AN1364" s="21">
        <f>N1364+AI1364</f>
        <v/>
      </c>
      <c r="AO1364" s="21">
        <f>ROUNDDOWN((R1364+S1364)*0.2/Y1364+2000,0)</f>
        <v/>
      </c>
      <c r="AP1364" s="21">
        <f>ROUNDDOWN((T1364+U1364)*0.2/Z1364+2000,0)</f>
        <v/>
      </c>
      <c r="AQ1364" s="21">
        <f>AL1364-AK1364</f>
        <v/>
      </c>
      <c r="AR1364" s="21">
        <f>AM1364-AK1364</f>
        <v/>
      </c>
      <c r="AS1364" s="21">
        <f>AM1364-AL1364</f>
        <v/>
      </c>
      <c r="AT1364" s="21">
        <f>AK1364+C1364-AJ1364</f>
        <v/>
      </c>
      <c r="AU1364" s="21">
        <f>AL1364+C1364-AM1364</f>
        <v/>
      </c>
      <c r="AV1364" s="21">
        <f>AN1364+C1364-AM1364</f>
        <v/>
      </c>
    </row>
    <row r="1365">
      <c r="A1365" t="inlineStr">
        <is>
          <t>医療費の境目</t>
        </is>
      </c>
      <c r="B1365" s="21">
        <f>'3_医療費の境目'!$B$3</f>
        <v/>
      </c>
      <c r="C1365" s="21">
        <f>IF('3_医療費の境目'!$B$4="",AO1365,'3_医療費の境目'!$B$4)</f>
        <v/>
      </c>
      <c r="D1365" s="21">
        <f>'3_医療費の境目'!D1365</f>
        <v/>
      </c>
      <c r="E1365" s="21">
        <f>ROUND(MIN(B1365/12,650000)*12*0.0915+MIN(B1365/12,1390000)*12*(0.0504+0)+B1365*0.005,0)</f>
        <v/>
      </c>
      <c r="F1365" s="21">
        <f>IF(B1365&lt;741000,0,IF(B1365&lt;2191000,B1365-740000,IF(B1365&lt;2193000,1451000,IF(B1365&lt;2196000,1453000,IF(B1365&lt;2200000,1456000,IF(B1365&lt;3600000,ROUND(ROUNDDOWN(B1365/4,-3)*2.8,0)-80000,IF(B1365&lt;6600000,ROUND(ROUNDDOWN(B1365/4,-3)*3.2,0)-440000,IF(B1365&lt;8500000,ROUNDDOWN(B1365*0.9,0)-1100000,B1365-1950000))))))))</f>
        <v/>
      </c>
      <c r="G1365" s="21">
        <f>IF(F1365&gt;23500000,NA(),IF(F1365&lt;=4890000,1040000,IF(F1365&lt;=6550000,670000,620000)))</f>
        <v/>
      </c>
      <c r="H1365" s="21">
        <f>IF(D1365&lt;=0,0,MAX(0,MIN(2000000,D1365-MIN(100000,ROUNDDOWN(F1365*0.05,0)))))</f>
        <v/>
      </c>
      <c r="I1365" s="21">
        <f>IF(C1365&lt;=2000,0,MIN(C1365,ROUNDDOWN(F1365*0.4,0))-2000)</f>
        <v/>
      </c>
      <c r="J1365" s="21">
        <f>MAX(0,ROUNDDOWN(F1365-E1365-G1365,-3))</f>
        <v/>
      </c>
      <c r="K1365" s="21">
        <f>MAX(0,ROUNDDOWN(F1365-E1365-G1365-H1365-I1365,-3))</f>
        <v/>
      </c>
      <c r="L1365" s="21">
        <f>MAX(0,ROUNDDOWN(F1365-E1365-G1365-H1365,-3))</f>
        <v/>
      </c>
      <c r="M1365" s="21">
        <f>IF(J1365&lt;=0,0,ROUNDDOWN((J1365*LOOKUP(J1365,{0,1950001,3300001,6950001,9000001,18000001,40000001},{0.05,0.1,0.2,0.23,0.33,0.4,0.45})-LOOKUP(J1365,{0,1950001,3300001,6950001,9000001,18000001,40000001},{0,97500,427500,636000,1536000,2796000,4796000}))*1.021,-2))</f>
        <v/>
      </c>
      <c r="N1365" s="21">
        <f>IF(K1365&lt;=0,0,ROUNDDOWN((K1365*LOOKUP(K1365,{0,1950001,3300001,6950001,9000001,18000001,40000001},{0.05,0.1,0.2,0.23,0.33,0.4,0.45})-LOOKUP(K1365,{0,1950001,3300001,6950001,9000001,18000001,40000001},{0,97500,427500,636000,1536000,2796000,4796000}))*1.021,-2))</f>
        <v/>
      </c>
      <c r="O1365" s="21">
        <f>IF(L1365&lt;=0,0,ROUNDDOWN((L1365*LOOKUP(L1365,{0,1950001,3300001,6950001,9000001,18000001,40000001},{0.05,0.1,0.2,0.23,0.33,0.4,0.45})-LOOKUP(L1365,{0,1950001,3300001,6950001,9000001,18000001,40000001},{0,97500,427500,636000,1536000,2796000,4796000}))*1.021,-2))</f>
        <v/>
      </c>
      <c r="P1365" s="21">
        <f>MAX(0,ROUNDDOWN(F1365-E1365-430000,-3))</f>
        <v/>
      </c>
      <c r="Q1365" s="21">
        <f>MAX(0,ROUNDDOWN(F1365-E1365-430000-H1365,-3))</f>
        <v/>
      </c>
      <c r="R1365" s="21">
        <f>IF(F1365&lt;=450000,0,MAX(0,P1365*0.06-MIN(50000,P1365)*0.03))</f>
        <v/>
      </c>
      <c r="S1365" s="21">
        <f>IF(F1365&lt;=450000,0,MAX(0,P1365*0.04-MIN(50000,P1365)*0.02))</f>
        <v/>
      </c>
      <c r="T1365" s="21">
        <f>IF(F1365&lt;=450000,0,MAX(0,Q1365*0.06-MIN(50000,Q1365)*0.03))</f>
        <v/>
      </c>
      <c r="U1365" s="21">
        <f>IF(F1365&lt;=450000,0,MAX(0,Q1365*0.04-MIN(50000,Q1365)*0.02))</f>
        <v/>
      </c>
      <c r="V1365" s="21">
        <f>50000+MAX(0,G1365-480000)</f>
        <v/>
      </c>
      <c r="W1365" s="21">
        <f>P1365-V1365</f>
        <v/>
      </c>
      <c r="X1365" s="21">
        <f>Q1365-V1365</f>
        <v/>
      </c>
      <c r="Y1365" s="22">
        <f>IF(W1365&lt;0,0.9,LOOKUP(W1365,{0,1950001,3300001,6950001,9000001,18000001,40000001},{0.84895,0.7979,0.6958,0.66517,0.56307,0.4916,0.44055}))</f>
        <v/>
      </c>
      <c r="Z1365" s="22">
        <f>IF(X1365&lt;0,0.9,LOOKUP(X1365,{0,1950001,3300001,6950001,9000001,18000001,40000001},{0.84895,0.7979,0.6958,0.66517,0.56307,0.4916,0.44055}))</f>
        <v/>
      </c>
      <c r="AA1365" s="22">
        <f>IF(W1365&lt;0,0,CHOOSE(MATCH(W1365,{0,1950001,3300001,6950001,9000001},1),5.105/84.895,10.21/79.79,20.42/69.58,23.483/66.517,33.693/56.307))</f>
        <v/>
      </c>
      <c r="AB1365" s="21">
        <f>IF(C1365&lt;=2000,0,(MIN(C1365,ROUNDDOWN(F1365*0.3,0))-2000)*0.1)</f>
        <v/>
      </c>
      <c r="AC1365" s="21">
        <f>IF(C1365&lt;=2000,0,MIN((C1365-2000)*Y1365,(R1365+S1365)*0.2))</f>
        <v/>
      </c>
      <c r="AD1365" s="21">
        <f>IF(C1365&lt;=2000,0,MIN((C1365-2000)*Z1365,(T1365+U1365)*0.2))</f>
        <v/>
      </c>
      <c r="AE1365" s="21">
        <f>AC1365*AA1365</f>
        <v/>
      </c>
      <c r="AF1365" s="21">
        <f>ROUNDDOWN(R1365,-2)+ROUNDDOWN(S1365,-2)</f>
        <v/>
      </c>
      <c r="AG1365" s="21">
        <f>ROUNDDOWN(MAX(0,R1365-(AB1365+AC1365+AE1365)*0.6),-2)+ROUNDDOWN(MAX(0,S1365-(AB1365+AC1365+AE1365)*0.4),-2)</f>
        <v/>
      </c>
      <c r="AH1365" s="21">
        <f>ROUNDDOWN(MAX(0,T1365-(AB1365+AD1365)*0.6),-2)+ROUNDDOWN(MAX(0,U1365-(AB1365+AD1365)*0.4),-2)</f>
        <v/>
      </c>
      <c r="AI1365" s="21">
        <f>ROUNDDOWN(T1365,-2)+ROUNDDOWN(U1365,-2)</f>
        <v/>
      </c>
      <c r="AJ1365" s="21">
        <f>M1365+AF1365</f>
        <v/>
      </c>
      <c r="AK1365" s="21">
        <f>M1365+AG1365</f>
        <v/>
      </c>
      <c r="AL1365" s="21">
        <f>N1365+AH1365</f>
        <v/>
      </c>
      <c r="AM1365" s="21">
        <f>O1365+AI1365</f>
        <v/>
      </c>
      <c r="AN1365" s="21">
        <f>N1365+AI1365</f>
        <v/>
      </c>
      <c r="AO1365" s="21">
        <f>ROUNDDOWN((R1365+S1365)*0.2/Y1365+2000,0)</f>
        <v/>
      </c>
      <c r="AP1365" s="21">
        <f>ROUNDDOWN((T1365+U1365)*0.2/Z1365+2000,0)</f>
        <v/>
      </c>
      <c r="AQ1365" s="21">
        <f>AL1365-AK1365</f>
        <v/>
      </c>
      <c r="AR1365" s="21">
        <f>AM1365-AK1365</f>
        <v/>
      </c>
      <c r="AS1365" s="21">
        <f>AM1365-AL1365</f>
        <v/>
      </c>
      <c r="AT1365" s="21">
        <f>AK1365+C1365-AJ1365</f>
        <v/>
      </c>
      <c r="AU1365" s="21">
        <f>AL1365+C1365-AM1365</f>
        <v/>
      </c>
      <c r="AV1365" s="21">
        <f>AN1365+C1365-AM1365</f>
        <v/>
      </c>
    </row>
    <row r="1366">
      <c r="A1366" t="inlineStr">
        <is>
          <t>医療費の境目</t>
        </is>
      </c>
      <c r="B1366" s="21">
        <f>'3_医療費の境目'!$B$3</f>
        <v/>
      </c>
      <c r="C1366" s="21">
        <f>IF('3_医療費の境目'!$B$4="",AO1366,'3_医療費の境目'!$B$4)</f>
        <v/>
      </c>
      <c r="D1366" s="21">
        <f>'3_医療費の境目'!D1366</f>
        <v/>
      </c>
      <c r="E1366" s="21">
        <f>ROUND(MIN(B1366/12,650000)*12*0.0915+MIN(B1366/12,1390000)*12*(0.0504+0)+B1366*0.005,0)</f>
        <v/>
      </c>
      <c r="F1366" s="21">
        <f>IF(B1366&lt;741000,0,IF(B1366&lt;2191000,B1366-740000,IF(B1366&lt;2193000,1451000,IF(B1366&lt;2196000,1453000,IF(B1366&lt;2200000,1456000,IF(B1366&lt;3600000,ROUND(ROUNDDOWN(B1366/4,-3)*2.8,0)-80000,IF(B1366&lt;6600000,ROUND(ROUNDDOWN(B1366/4,-3)*3.2,0)-440000,IF(B1366&lt;8500000,ROUNDDOWN(B1366*0.9,0)-1100000,B1366-1950000))))))))</f>
        <v/>
      </c>
      <c r="G1366" s="21">
        <f>IF(F1366&gt;23500000,NA(),IF(F1366&lt;=4890000,1040000,IF(F1366&lt;=6550000,670000,620000)))</f>
        <v/>
      </c>
      <c r="H1366" s="21">
        <f>IF(D1366&lt;=0,0,MAX(0,MIN(2000000,D1366-MIN(100000,ROUNDDOWN(F1366*0.05,0)))))</f>
        <v/>
      </c>
      <c r="I1366" s="21">
        <f>IF(C1366&lt;=2000,0,MIN(C1366,ROUNDDOWN(F1366*0.4,0))-2000)</f>
        <v/>
      </c>
      <c r="J1366" s="21">
        <f>MAX(0,ROUNDDOWN(F1366-E1366-G1366,-3))</f>
        <v/>
      </c>
      <c r="K1366" s="21">
        <f>MAX(0,ROUNDDOWN(F1366-E1366-G1366-H1366-I1366,-3))</f>
        <v/>
      </c>
      <c r="L1366" s="21">
        <f>MAX(0,ROUNDDOWN(F1366-E1366-G1366-H1366,-3))</f>
        <v/>
      </c>
      <c r="M1366" s="21">
        <f>IF(J1366&lt;=0,0,ROUNDDOWN((J1366*LOOKUP(J1366,{0,1950001,3300001,6950001,9000001,18000001,40000001},{0.05,0.1,0.2,0.23,0.33,0.4,0.45})-LOOKUP(J1366,{0,1950001,3300001,6950001,9000001,18000001,40000001},{0,97500,427500,636000,1536000,2796000,4796000}))*1.021,-2))</f>
        <v/>
      </c>
      <c r="N1366" s="21">
        <f>IF(K1366&lt;=0,0,ROUNDDOWN((K1366*LOOKUP(K1366,{0,1950001,3300001,6950001,9000001,18000001,40000001},{0.05,0.1,0.2,0.23,0.33,0.4,0.45})-LOOKUP(K1366,{0,1950001,3300001,6950001,9000001,18000001,40000001},{0,97500,427500,636000,1536000,2796000,4796000}))*1.021,-2))</f>
        <v/>
      </c>
      <c r="O1366" s="21">
        <f>IF(L1366&lt;=0,0,ROUNDDOWN((L1366*LOOKUP(L1366,{0,1950001,3300001,6950001,9000001,18000001,40000001},{0.05,0.1,0.2,0.23,0.33,0.4,0.45})-LOOKUP(L1366,{0,1950001,3300001,6950001,9000001,18000001,40000001},{0,97500,427500,636000,1536000,2796000,4796000}))*1.021,-2))</f>
        <v/>
      </c>
      <c r="P1366" s="21">
        <f>MAX(0,ROUNDDOWN(F1366-E1366-430000,-3))</f>
        <v/>
      </c>
      <c r="Q1366" s="21">
        <f>MAX(0,ROUNDDOWN(F1366-E1366-430000-H1366,-3))</f>
        <v/>
      </c>
      <c r="R1366" s="21">
        <f>IF(F1366&lt;=450000,0,MAX(0,P1366*0.06-MIN(50000,P1366)*0.03))</f>
        <v/>
      </c>
      <c r="S1366" s="21">
        <f>IF(F1366&lt;=450000,0,MAX(0,P1366*0.04-MIN(50000,P1366)*0.02))</f>
        <v/>
      </c>
      <c r="T1366" s="21">
        <f>IF(F1366&lt;=450000,0,MAX(0,Q1366*0.06-MIN(50000,Q1366)*0.03))</f>
        <v/>
      </c>
      <c r="U1366" s="21">
        <f>IF(F1366&lt;=450000,0,MAX(0,Q1366*0.04-MIN(50000,Q1366)*0.02))</f>
        <v/>
      </c>
      <c r="V1366" s="21">
        <f>50000+MAX(0,G1366-480000)</f>
        <v/>
      </c>
      <c r="W1366" s="21">
        <f>P1366-V1366</f>
        <v/>
      </c>
      <c r="X1366" s="21">
        <f>Q1366-V1366</f>
        <v/>
      </c>
      <c r="Y1366" s="22">
        <f>IF(W1366&lt;0,0.9,LOOKUP(W1366,{0,1950001,3300001,6950001,9000001,18000001,40000001},{0.84895,0.7979,0.6958,0.66517,0.56307,0.4916,0.44055}))</f>
        <v/>
      </c>
      <c r="Z1366" s="22">
        <f>IF(X1366&lt;0,0.9,LOOKUP(X1366,{0,1950001,3300001,6950001,9000001,18000001,40000001},{0.84895,0.7979,0.6958,0.66517,0.56307,0.4916,0.44055}))</f>
        <v/>
      </c>
      <c r="AA1366" s="22">
        <f>IF(W1366&lt;0,0,CHOOSE(MATCH(W1366,{0,1950001,3300001,6950001,9000001},1),5.105/84.895,10.21/79.79,20.42/69.58,23.483/66.517,33.693/56.307))</f>
        <v/>
      </c>
      <c r="AB1366" s="21">
        <f>IF(C1366&lt;=2000,0,(MIN(C1366,ROUNDDOWN(F1366*0.3,0))-2000)*0.1)</f>
        <v/>
      </c>
      <c r="AC1366" s="21">
        <f>IF(C1366&lt;=2000,0,MIN((C1366-2000)*Y1366,(R1366+S1366)*0.2))</f>
        <v/>
      </c>
      <c r="AD1366" s="21">
        <f>IF(C1366&lt;=2000,0,MIN((C1366-2000)*Z1366,(T1366+U1366)*0.2))</f>
        <v/>
      </c>
      <c r="AE1366" s="21">
        <f>AC1366*AA1366</f>
        <v/>
      </c>
      <c r="AF1366" s="21">
        <f>ROUNDDOWN(R1366,-2)+ROUNDDOWN(S1366,-2)</f>
        <v/>
      </c>
      <c r="AG1366" s="21">
        <f>ROUNDDOWN(MAX(0,R1366-(AB1366+AC1366+AE1366)*0.6),-2)+ROUNDDOWN(MAX(0,S1366-(AB1366+AC1366+AE1366)*0.4),-2)</f>
        <v/>
      </c>
      <c r="AH1366" s="21">
        <f>ROUNDDOWN(MAX(0,T1366-(AB1366+AD1366)*0.6),-2)+ROUNDDOWN(MAX(0,U1366-(AB1366+AD1366)*0.4),-2)</f>
        <v/>
      </c>
      <c r="AI1366" s="21">
        <f>ROUNDDOWN(T1366,-2)+ROUNDDOWN(U1366,-2)</f>
        <v/>
      </c>
      <c r="AJ1366" s="21">
        <f>M1366+AF1366</f>
        <v/>
      </c>
      <c r="AK1366" s="21">
        <f>M1366+AG1366</f>
        <v/>
      </c>
      <c r="AL1366" s="21">
        <f>N1366+AH1366</f>
        <v/>
      </c>
      <c r="AM1366" s="21">
        <f>O1366+AI1366</f>
        <v/>
      </c>
      <c r="AN1366" s="21">
        <f>N1366+AI1366</f>
        <v/>
      </c>
      <c r="AO1366" s="21">
        <f>ROUNDDOWN((R1366+S1366)*0.2/Y1366+2000,0)</f>
        <v/>
      </c>
      <c r="AP1366" s="21">
        <f>ROUNDDOWN((T1366+U1366)*0.2/Z1366+2000,0)</f>
        <v/>
      </c>
      <c r="AQ1366" s="21">
        <f>AL1366-AK1366</f>
        <v/>
      </c>
      <c r="AR1366" s="21">
        <f>AM1366-AK1366</f>
        <v/>
      </c>
      <c r="AS1366" s="21">
        <f>AM1366-AL1366</f>
        <v/>
      </c>
      <c r="AT1366" s="21">
        <f>AK1366+C1366-AJ1366</f>
        <v/>
      </c>
      <c r="AU1366" s="21">
        <f>AL1366+C1366-AM1366</f>
        <v/>
      </c>
      <c r="AV1366" s="21">
        <f>AN1366+C1366-AM1366</f>
        <v/>
      </c>
    </row>
    <row r="1367">
      <c r="A1367" t="inlineStr">
        <is>
          <t>医療費の境目</t>
        </is>
      </c>
      <c r="B1367" s="21">
        <f>'3_医療費の境目'!$B$3</f>
        <v/>
      </c>
      <c r="C1367" s="21">
        <f>IF('3_医療費の境目'!$B$4="",AO1367,'3_医療費の境目'!$B$4)</f>
        <v/>
      </c>
      <c r="D1367" s="21">
        <f>'3_医療費の境目'!D1367</f>
        <v/>
      </c>
      <c r="E1367" s="21">
        <f>ROUND(MIN(B1367/12,650000)*12*0.0915+MIN(B1367/12,1390000)*12*(0.0504+0)+B1367*0.005,0)</f>
        <v/>
      </c>
      <c r="F1367" s="21">
        <f>IF(B1367&lt;741000,0,IF(B1367&lt;2191000,B1367-740000,IF(B1367&lt;2193000,1451000,IF(B1367&lt;2196000,1453000,IF(B1367&lt;2200000,1456000,IF(B1367&lt;3600000,ROUND(ROUNDDOWN(B1367/4,-3)*2.8,0)-80000,IF(B1367&lt;6600000,ROUND(ROUNDDOWN(B1367/4,-3)*3.2,0)-440000,IF(B1367&lt;8500000,ROUNDDOWN(B1367*0.9,0)-1100000,B1367-1950000))))))))</f>
        <v/>
      </c>
      <c r="G1367" s="21">
        <f>IF(F1367&gt;23500000,NA(),IF(F1367&lt;=4890000,1040000,IF(F1367&lt;=6550000,670000,620000)))</f>
        <v/>
      </c>
      <c r="H1367" s="21">
        <f>IF(D1367&lt;=0,0,MAX(0,MIN(2000000,D1367-MIN(100000,ROUNDDOWN(F1367*0.05,0)))))</f>
        <v/>
      </c>
      <c r="I1367" s="21">
        <f>IF(C1367&lt;=2000,0,MIN(C1367,ROUNDDOWN(F1367*0.4,0))-2000)</f>
        <v/>
      </c>
      <c r="J1367" s="21">
        <f>MAX(0,ROUNDDOWN(F1367-E1367-G1367,-3))</f>
        <v/>
      </c>
      <c r="K1367" s="21">
        <f>MAX(0,ROUNDDOWN(F1367-E1367-G1367-H1367-I1367,-3))</f>
        <v/>
      </c>
      <c r="L1367" s="21">
        <f>MAX(0,ROUNDDOWN(F1367-E1367-G1367-H1367,-3))</f>
        <v/>
      </c>
      <c r="M1367" s="21">
        <f>IF(J1367&lt;=0,0,ROUNDDOWN((J1367*LOOKUP(J1367,{0,1950001,3300001,6950001,9000001,18000001,40000001},{0.05,0.1,0.2,0.23,0.33,0.4,0.45})-LOOKUP(J1367,{0,1950001,3300001,6950001,9000001,18000001,40000001},{0,97500,427500,636000,1536000,2796000,4796000}))*1.021,-2))</f>
        <v/>
      </c>
      <c r="N1367" s="21">
        <f>IF(K1367&lt;=0,0,ROUNDDOWN((K1367*LOOKUP(K1367,{0,1950001,3300001,6950001,9000001,18000001,40000001},{0.05,0.1,0.2,0.23,0.33,0.4,0.45})-LOOKUP(K1367,{0,1950001,3300001,6950001,9000001,18000001,40000001},{0,97500,427500,636000,1536000,2796000,4796000}))*1.021,-2))</f>
        <v/>
      </c>
      <c r="O1367" s="21">
        <f>IF(L1367&lt;=0,0,ROUNDDOWN((L1367*LOOKUP(L1367,{0,1950001,3300001,6950001,9000001,18000001,40000001},{0.05,0.1,0.2,0.23,0.33,0.4,0.45})-LOOKUP(L1367,{0,1950001,3300001,6950001,9000001,18000001,40000001},{0,97500,427500,636000,1536000,2796000,4796000}))*1.021,-2))</f>
        <v/>
      </c>
      <c r="P1367" s="21">
        <f>MAX(0,ROUNDDOWN(F1367-E1367-430000,-3))</f>
        <v/>
      </c>
      <c r="Q1367" s="21">
        <f>MAX(0,ROUNDDOWN(F1367-E1367-430000-H1367,-3))</f>
        <v/>
      </c>
      <c r="R1367" s="21">
        <f>IF(F1367&lt;=450000,0,MAX(0,P1367*0.06-MIN(50000,P1367)*0.03))</f>
        <v/>
      </c>
      <c r="S1367" s="21">
        <f>IF(F1367&lt;=450000,0,MAX(0,P1367*0.04-MIN(50000,P1367)*0.02))</f>
        <v/>
      </c>
      <c r="T1367" s="21">
        <f>IF(F1367&lt;=450000,0,MAX(0,Q1367*0.06-MIN(50000,Q1367)*0.03))</f>
        <v/>
      </c>
      <c r="U1367" s="21">
        <f>IF(F1367&lt;=450000,0,MAX(0,Q1367*0.04-MIN(50000,Q1367)*0.02))</f>
        <v/>
      </c>
      <c r="V1367" s="21">
        <f>50000+MAX(0,G1367-480000)</f>
        <v/>
      </c>
      <c r="W1367" s="21">
        <f>P1367-V1367</f>
        <v/>
      </c>
      <c r="X1367" s="21">
        <f>Q1367-V1367</f>
        <v/>
      </c>
      <c r="Y1367" s="22">
        <f>IF(W1367&lt;0,0.9,LOOKUP(W1367,{0,1950001,3300001,6950001,9000001,18000001,40000001},{0.84895,0.7979,0.6958,0.66517,0.56307,0.4916,0.44055}))</f>
        <v/>
      </c>
      <c r="Z1367" s="22">
        <f>IF(X1367&lt;0,0.9,LOOKUP(X1367,{0,1950001,3300001,6950001,9000001,18000001,40000001},{0.84895,0.7979,0.6958,0.66517,0.56307,0.4916,0.44055}))</f>
        <v/>
      </c>
      <c r="AA1367" s="22">
        <f>IF(W1367&lt;0,0,CHOOSE(MATCH(W1367,{0,1950001,3300001,6950001,9000001},1),5.105/84.895,10.21/79.79,20.42/69.58,23.483/66.517,33.693/56.307))</f>
        <v/>
      </c>
      <c r="AB1367" s="21">
        <f>IF(C1367&lt;=2000,0,(MIN(C1367,ROUNDDOWN(F1367*0.3,0))-2000)*0.1)</f>
        <v/>
      </c>
      <c r="AC1367" s="21">
        <f>IF(C1367&lt;=2000,0,MIN((C1367-2000)*Y1367,(R1367+S1367)*0.2))</f>
        <v/>
      </c>
      <c r="AD1367" s="21">
        <f>IF(C1367&lt;=2000,0,MIN((C1367-2000)*Z1367,(T1367+U1367)*0.2))</f>
        <v/>
      </c>
      <c r="AE1367" s="21">
        <f>AC1367*AA1367</f>
        <v/>
      </c>
      <c r="AF1367" s="21">
        <f>ROUNDDOWN(R1367,-2)+ROUNDDOWN(S1367,-2)</f>
        <v/>
      </c>
      <c r="AG1367" s="21">
        <f>ROUNDDOWN(MAX(0,R1367-(AB1367+AC1367+AE1367)*0.6),-2)+ROUNDDOWN(MAX(0,S1367-(AB1367+AC1367+AE1367)*0.4),-2)</f>
        <v/>
      </c>
      <c r="AH1367" s="21">
        <f>ROUNDDOWN(MAX(0,T1367-(AB1367+AD1367)*0.6),-2)+ROUNDDOWN(MAX(0,U1367-(AB1367+AD1367)*0.4),-2)</f>
        <v/>
      </c>
      <c r="AI1367" s="21">
        <f>ROUNDDOWN(T1367,-2)+ROUNDDOWN(U1367,-2)</f>
        <v/>
      </c>
      <c r="AJ1367" s="21">
        <f>M1367+AF1367</f>
        <v/>
      </c>
      <c r="AK1367" s="21">
        <f>M1367+AG1367</f>
        <v/>
      </c>
      <c r="AL1367" s="21">
        <f>N1367+AH1367</f>
        <v/>
      </c>
      <c r="AM1367" s="21">
        <f>O1367+AI1367</f>
        <v/>
      </c>
      <c r="AN1367" s="21">
        <f>N1367+AI1367</f>
        <v/>
      </c>
      <c r="AO1367" s="21">
        <f>ROUNDDOWN((R1367+S1367)*0.2/Y1367+2000,0)</f>
        <v/>
      </c>
      <c r="AP1367" s="21">
        <f>ROUNDDOWN((T1367+U1367)*0.2/Z1367+2000,0)</f>
        <v/>
      </c>
      <c r="AQ1367" s="21">
        <f>AL1367-AK1367</f>
        <v/>
      </c>
      <c r="AR1367" s="21">
        <f>AM1367-AK1367</f>
        <v/>
      </c>
      <c r="AS1367" s="21">
        <f>AM1367-AL1367</f>
        <v/>
      </c>
      <c r="AT1367" s="21">
        <f>AK1367+C1367-AJ1367</f>
        <v/>
      </c>
      <c r="AU1367" s="21">
        <f>AL1367+C1367-AM1367</f>
        <v/>
      </c>
      <c r="AV1367" s="21">
        <f>AN1367+C1367-AM1367</f>
        <v/>
      </c>
    </row>
    <row r="1368">
      <c r="A1368" t="inlineStr">
        <is>
          <t>医療費の境目</t>
        </is>
      </c>
      <c r="B1368" s="21">
        <f>'3_医療費の境目'!$B$3</f>
        <v/>
      </c>
      <c r="C1368" s="21">
        <f>IF('3_医療費の境目'!$B$4="",AO1368,'3_医療費の境目'!$B$4)</f>
        <v/>
      </c>
      <c r="D1368" s="21">
        <f>'3_医療費の境目'!D1368</f>
        <v/>
      </c>
      <c r="E1368" s="21">
        <f>ROUND(MIN(B1368/12,650000)*12*0.0915+MIN(B1368/12,1390000)*12*(0.0504+0)+B1368*0.005,0)</f>
        <v/>
      </c>
      <c r="F1368" s="21">
        <f>IF(B1368&lt;741000,0,IF(B1368&lt;2191000,B1368-740000,IF(B1368&lt;2193000,1451000,IF(B1368&lt;2196000,1453000,IF(B1368&lt;2200000,1456000,IF(B1368&lt;3600000,ROUND(ROUNDDOWN(B1368/4,-3)*2.8,0)-80000,IF(B1368&lt;6600000,ROUND(ROUNDDOWN(B1368/4,-3)*3.2,0)-440000,IF(B1368&lt;8500000,ROUNDDOWN(B1368*0.9,0)-1100000,B1368-1950000))))))))</f>
        <v/>
      </c>
      <c r="G1368" s="21">
        <f>IF(F1368&gt;23500000,NA(),IF(F1368&lt;=4890000,1040000,IF(F1368&lt;=6550000,670000,620000)))</f>
        <v/>
      </c>
      <c r="H1368" s="21">
        <f>IF(D1368&lt;=0,0,MAX(0,MIN(2000000,D1368-MIN(100000,ROUNDDOWN(F1368*0.05,0)))))</f>
        <v/>
      </c>
      <c r="I1368" s="21">
        <f>IF(C1368&lt;=2000,0,MIN(C1368,ROUNDDOWN(F1368*0.4,0))-2000)</f>
        <v/>
      </c>
      <c r="J1368" s="21">
        <f>MAX(0,ROUNDDOWN(F1368-E1368-G1368,-3))</f>
        <v/>
      </c>
      <c r="K1368" s="21">
        <f>MAX(0,ROUNDDOWN(F1368-E1368-G1368-H1368-I1368,-3))</f>
        <v/>
      </c>
      <c r="L1368" s="21">
        <f>MAX(0,ROUNDDOWN(F1368-E1368-G1368-H1368,-3))</f>
        <v/>
      </c>
      <c r="M1368" s="21">
        <f>IF(J1368&lt;=0,0,ROUNDDOWN((J1368*LOOKUP(J1368,{0,1950001,3300001,6950001,9000001,18000001,40000001},{0.05,0.1,0.2,0.23,0.33,0.4,0.45})-LOOKUP(J1368,{0,1950001,3300001,6950001,9000001,18000001,40000001},{0,97500,427500,636000,1536000,2796000,4796000}))*1.021,-2))</f>
        <v/>
      </c>
      <c r="N1368" s="21">
        <f>IF(K1368&lt;=0,0,ROUNDDOWN((K1368*LOOKUP(K1368,{0,1950001,3300001,6950001,9000001,18000001,40000001},{0.05,0.1,0.2,0.23,0.33,0.4,0.45})-LOOKUP(K1368,{0,1950001,3300001,6950001,9000001,18000001,40000001},{0,97500,427500,636000,1536000,2796000,4796000}))*1.021,-2))</f>
        <v/>
      </c>
      <c r="O1368" s="21">
        <f>IF(L1368&lt;=0,0,ROUNDDOWN((L1368*LOOKUP(L1368,{0,1950001,3300001,6950001,9000001,18000001,40000001},{0.05,0.1,0.2,0.23,0.33,0.4,0.45})-LOOKUP(L1368,{0,1950001,3300001,6950001,9000001,18000001,40000001},{0,97500,427500,636000,1536000,2796000,4796000}))*1.021,-2))</f>
        <v/>
      </c>
      <c r="P1368" s="21">
        <f>MAX(0,ROUNDDOWN(F1368-E1368-430000,-3))</f>
        <v/>
      </c>
      <c r="Q1368" s="21">
        <f>MAX(0,ROUNDDOWN(F1368-E1368-430000-H1368,-3))</f>
        <v/>
      </c>
      <c r="R1368" s="21">
        <f>IF(F1368&lt;=450000,0,MAX(0,P1368*0.06-MIN(50000,P1368)*0.03))</f>
        <v/>
      </c>
      <c r="S1368" s="21">
        <f>IF(F1368&lt;=450000,0,MAX(0,P1368*0.04-MIN(50000,P1368)*0.02))</f>
        <v/>
      </c>
      <c r="T1368" s="21">
        <f>IF(F1368&lt;=450000,0,MAX(0,Q1368*0.06-MIN(50000,Q1368)*0.03))</f>
        <v/>
      </c>
      <c r="U1368" s="21">
        <f>IF(F1368&lt;=450000,0,MAX(0,Q1368*0.04-MIN(50000,Q1368)*0.02))</f>
        <v/>
      </c>
      <c r="V1368" s="21">
        <f>50000+MAX(0,G1368-480000)</f>
        <v/>
      </c>
      <c r="W1368" s="21">
        <f>P1368-V1368</f>
        <v/>
      </c>
      <c r="X1368" s="21">
        <f>Q1368-V1368</f>
        <v/>
      </c>
      <c r="Y1368" s="22">
        <f>IF(W1368&lt;0,0.9,LOOKUP(W1368,{0,1950001,3300001,6950001,9000001,18000001,40000001},{0.84895,0.7979,0.6958,0.66517,0.56307,0.4916,0.44055}))</f>
        <v/>
      </c>
      <c r="Z1368" s="22">
        <f>IF(X1368&lt;0,0.9,LOOKUP(X1368,{0,1950001,3300001,6950001,9000001,18000001,40000001},{0.84895,0.7979,0.6958,0.66517,0.56307,0.4916,0.44055}))</f>
        <v/>
      </c>
      <c r="AA1368" s="22">
        <f>IF(W1368&lt;0,0,CHOOSE(MATCH(W1368,{0,1950001,3300001,6950001,9000001},1),5.105/84.895,10.21/79.79,20.42/69.58,23.483/66.517,33.693/56.307))</f>
        <v/>
      </c>
      <c r="AB1368" s="21">
        <f>IF(C1368&lt;=2000,0,(MIN(C1368,ROUNDDOWN(F1368*0.3,0))-2000)*0.1)</f>
        <v/>
      </c>
      <c r="AC1368" s="21">
        <f>IF(C1368&lt;=2000,0,MIN((C1368-2000)*Y1368,(R1368+S1368)*0.2))</f>
        <v/>
      </c>
      <c r="AD1368" s="21">
        <f>IF(C1368&lt;=2000,0,MIN((C1368-2000)*Z1368,(T1368+U1368)*0.2))</f>
        <v/>
      </c>
      <c r="AE1368" s="21">
        <f>AC1368*AA1368</f>
        <v/>
      </c>
      <c r="AF1368" s="21">
        <f>ROUNDDOWN(R1368,-2)+ROUNDDOWN(S1368,-2)</f>
        <v/>
      </c>
      <c r="AG1368" s="21">
        <f>ROUNDDOWN(MAX(0,R1368-(AB1368+AC1368+AE1368)*0.6),-2)+ROUNDDOWN(MAX(0,S1368-(AB1368+AC1368+AE1368)*0.4),-2)</f>
        <v/>
      </c>
      <c r="AH1368" s="21">
        <f>ROUNDDOWN(MAX(0,T1368-(AB1368+AD1368)*0.6),-2)+ROUNDDOWN(MAX(0,U1368-(AB1368+AD1368)*0.4),-2)</f>
        <v/>
      </c>
      <c r="AI1368" s="21">
        <f>ROUNDDOWN(T1368,-2)+ROUNDDOWN(U1368,-2)</f>
        <v/>
      </c>
      <c r="AJ1368" s="21">
        <f>M1368+AF1368</f>
        <v/>
      </c>
      <c r="AK1368" s="21">
        <f>M1368+AG1368</f>
        <v/>
      </c>
      <c r="AL1368" s="21">
        <f>N1368+AH1368</f>
        <v/>
      </c>
      <c r="AM1368" s="21">
        <f>O1368+AI1368</f>
        <v/>
      </c>
      <c r="AN1368" s="21">
        <f>N1368+AI1368</f>
        <v/>
      </c>
      <c r="AO1368" s="21">
        <f>ROUNDDOWN((R1368+S1368)*0.2/Y1368+2000,0)</f>
        <v/>
      </c>
      <c r="AP1368" s="21">
        <f>ROUNDDOWN((T1368+U1368)*0.2/Z1368+2000,0)</f>
        <v/>
      </c>
      <c r="AQ1368" s="21">
        <f>AL1368-AK1368</f>
        <v/>
      </c>
      <c r="AR1368" s="21">
        <f>AM1368-AK1368</f>
        <v/>
      </c>
      <c r="AS1368" s="21">
        <f>AM1368-AL1368</f>
        <v/>
      </c>
      <c r="AT1368" s="21">
        <f>AK1368+C1368-AJ1368</f>
        <v/>
      </c>
      <c r="AU1368" s="21">
        <f>AL1368+C1368-AM1368</f>
        <v/>
      </c>
      <c r="AV1368" s="21">
        <f>AN1368+C1368-AM1368</f>
        <v/>
      </c>
    </row>
    <row r="1369">
      <c r="A1369" t="inlineStr">
        <is>
          <t>医療費の境目</t>
        </is>
      </c>
      <c r="B1369" s="21">
        <f>'3_医療費の境目'!$B$3</f>
        <v/>
      </c>
      <c r="C1369" s="21">
        <f>IF('3_医療費の境目'!$B$4="",AO1369,'3_医療費の境目'!$B$4)</f>
        <v/>
      </c>
      <c r="D1369" s="21">
        <f>'3_医療費の境目'!D1369</f>
        <v/>
      </c>
      <c r="E1369" s="21">
        <f>ROUND(MIN(B1369/12,650000)*12*0.0915+MIN(B1369/12,1390000)*12*(0.0504+0)+B1369*0.005,0)</f>
        <v/>
      </c>
      <c r="F1369" s="21">
        <f>IF(B1369&lt;741000,0,IF(B1369&lt;2191000,B1369-740000,IF(B1369&lt;2193000,1451000,IF(B1369&lt;2196000,1453000,IF(B1369&lt;2200000,1456000,IF(B1369&lt;3600000,ROUND(ROUNDDOWN(B1369/4,-3)*2.8,0)-80000,IF(B1369&lt;6600000,ROUND(ROUNDDOWN(B1369/4,-3)*3.2,0)-440000,IF(B1369&lt;8500000,ROUNDDOWN(B1369*0.9,0)-1100000,B1369-1950000))))))))</f>
        <v/>
      </c>
      <c r="G1369" s="21">
        <f>IF(F1369&gt;23500000,NA(),IF(F1369&lt;=4890000,1040000,IF(F1369&lt;=6550000,670000,620000)))</f>
        <v/>
      </c>
      <c r="H1369" s="21">
        <f>IF(D1369&lt;=0,0,MAX(0,MIN(2000000,D1369-MIN(100000,ROUNDDOWN(F1369*0.05,0)))))</f>
        <v/>
      </c>
      <c r="I1369" s="21">
        <f>IF(C1369&lt;=2000,0,MIN(C1369,ROUNDDOWN(F1369*0.4,0))-2000)</f>
        <v/>
      </c>
      <c r="J1369" s="21">
        <f>MAX(0,ROUNDDOWN(F1369-E1369-G1369,-3))</f>
        <v/>
      </c>
      <c r="K1369" s="21">
        <f>MAX(0,ROUNDDOWN(F1369-E1369-G1369-H1369-I1369,-3))</f>
        <v/>
      </c>
      <c r="L1369" s="21">
        <f>MAX(0,ROUNDDOWN(F1369-E1369-G1369-H1369,-3))</f>
        <v/>
      </c>
      <c r="M1369" s="21">
        <f>IF(J1369&lt;=0,0,ROUNDDOWN((J1369*LOOKUP(J1369,{0,1950001,3300001,6950001,9000001,18000001,40000001},{0.05,0.1,0.2,0.23,0.33,0.4,0.45})-LOOKUP(J1369,{0,1950001,3300001,6950001,9000001,18000001,40000001},{0,97500,427500,636000,1536000,2796000,4796000}))*1.021,-2))</f>
        <v/>
      </c>
      <c r="N1369" s="21">
        <f>IF(K1369&lt;=0,0,ROUNDDOWN((K1369*LOOKUP(K1369,{0,1950001,3300001,6950001,9000001,18000001,40000001},{0.05,0.1,0.2,0.23,0.33,0.4,0.45})-LOOKUP(K1369,{0,1950001,3300001,6950001,9000001,18000001,40000001},{0,97500,427500,636000,1536000,2796000,4796000}))*1.021,-2))</f>
        <v/>
      </c>
      <c r="O1369" s="21">
        <f>IF(L1369&lt;=0,0,ROUNDDOWN((L1369*LOOKUP(L1369,{0,1950001,3300001,6950001,9000001,18000001,40000001},{0.05,0.1,0.2,0.23,0.33,0.4,0.45})-LOOKUP(L1369,{0,1950001,3300001,6950001,9000001,18000001,40000001},{0,97500,427500,636000,1536000,2796000,4796000}))*1.021,-2))</f>
        <v/>
      </c>
      <c r="P1369" s="21">
        <f>MAX(0,ROUNDDOWN(F1369-E1369-430000,-3))</f>
        <v/>
      </c>
      <c r="Q1369" s="21">
        <f>MAX(0,ROUNDDOWN(F1369-E1369-430000-H1369,-3))</f>
        <v/>
      </c>
      <c r="R1369" s="21">
        <f>IF(F1369&lt;=450000,0,MAX(0,P1369*0.06-MIN(50000,P1369)*0.03))</f>
        <v/>
      </c>
      <c r="S1369" s="21">
        <f>IF(F1369&lt;=450000,0,MAX(0,P1369*0.04-MIN(50000,P1369)*0.02))</f>
        <v/>
      </c>
      <c r="T1369" s="21">
        <f>IF(F1369&lt;=450000,0,MAX(0,Q1369*0.06-MIN(50000,Q1369)*0.03))</f>
        <v/>
      </c>
      <c r="U1369" s="21">
        <f>IF(F1369&lt;=450000,0,MAX(0,Q1369*0.04-MIN(50000,Q1369)*0.02))</f>
        <v/>
      </c>
      <c r="V1369" s="21">
        <f>50000+MAX(0,G1369-480000)</f>
        <v/>
      </c>
      <c r="W1369" s="21">
        <f>P1369-V1369</f>
        <v/>
      </c>
      <c r="X1369" s="21">
        <f>Q1369-V1369</f>
        <v/>
      </c>
      <c r="Y1369" s="22">
        <f>IF(W1369&lt;0,0.9,LOOKUP(W1369,{0,1950001,3300001,6950001,9000001,18000001,40000001},{0.84895,0.7979,0.6958,0.66517,0.56307,0.4916,0.44055}))</f>
        <v/>
      </c>
      <c r="Z1369" s="22">
        <f>IF(X1369&lt;0,0.9,LOOKUP(X1369,{0,1950001,3300001,6950001,9000001,18000001,40000001},{0.84895,0.7979,0.6958,0.66517,0.56307,0.4916,0.44055}))</f>
        <v/>
      </c>
      <c r="AA1369" s="22">
        <f>IF(W1369&lt;0,0,CHOOSE(MATCH(W1369,{0,1950001,3300001,6950001,9000001},1),5.105/84.895,10.21/79.79,20.42/69.58,23.483/66.517,33.693/56.307))</f>
        <v/>
      </c>
      <c r="AB1369" s="21">
        <f>IF(C1369&lt;=2000,0,(MIN(C1369,ROUNDDOWN(F1369*0.3,0))-2000)*0.1)</f>
        <v/>
      </c>
      <c r="AC1369" s="21">
        <f>IF(C1369&lt;=2000,0,MIN((C1369-2000)*Y1369,(R1369+S1369)*0.2))</f>
        <v/>
      </c>
      <c r="AD1369" s="21">
        <f>IF(C1369&lt;=2000,0,MIN((C1369-2000)*Z1369,(T1369+U1369)*0.2))</f>
        <v/>
      </c>
      <c r="AE1369" s="21">
        <f>AC1369*AA1369</f>
        <v/>
      </c>
      <c r="AF1369" s="21">
        <f>ROUNDDOWN(R1369,-2)+ROUNDDOWN(S1369,-2)</f>
        <v/>
      </c>
      <c r="AG1369" s="21">
        <f>ROUNDDOWN(MAX(0,R1369-(AB1369+AC1369+AE1369)*0.6),-2)+ROUNDDOWN(MAX(0,S1369-(AB1369+AC1369+AE1369)*0.4),-2)</f>
        <v/>
      </c>
      <c r="AH1369" s="21">
        <f>ROUNDDOWN(MAX(0,T1369-(AB1369+AD1369)*0.6),-2)+ROUNDDOWN(MAX(0,U1369-(AB1369+AD1369)*0.4),-2)</f>
        <v/>
      </c>
      <c r="AI1369" s="21">
        <f>ROUNDDOWN(T1369,-2)+ROUNDDOWN(U1369,-2)</f>
        <v/>
      </c>
      <c r="AJ1369" s="21">
        <f>M1369+AF1369</f>
        <v/>
      </c>
      <c r="AK1369" s="21">
        <f>M1369+AG1369</f>
        <v/>
      </c>
      <c r="AL1369" s="21">
        <f>N1369+AH1369</f>
        <v/>
      </c>
      <c r="AM1369" s="21">
        <f>O1369+AI1369</f>
        <v/>
      </c>
      <c r="AN1369" s="21">
        <f>N1369+AI1369</f>
        <v/>
      </c>
      <c r="AO1369" s="21">
        <f>ROUNDDOWN((R1369+S1369)*0.2/Y1369+2000,0)</f>
        <v/>
      </c>
      <c r="AP1369" s="21">
        <f>ROUNDDOWN((T1369+U1369)*0.2/Z1369+2000,0)</f>
        <v/>
      </c>
      <c r="AQ1369" s="21">
        <f>AL1369-AK1369</f>
        <v/>
      </c>
      <c r="AR1369" s="21">
        <f>AM1369-AK1369</f>
        <v/>
      </c>
      <c r="AS1369" s="21">
        <f>AM1369-AL1369</f>
        <v/>
      </c>
      <c r="AT1369" s="21">
        <f>AK1369+C1369-AJ1369</f>
        <v/>
      </c>
      <c r="AU1369" s="21">
        <f>AL1369+C1369-AM1369</f>
        <v/>
      </c>
      <c r="AV1369" s="21">
        <f>AN1369+C1369-AM1369</f>
        <v/>
      </c>
    </row>
    <row r="1370">
      <c r="A1370" t="inlineStr">
        <is>
          <t>医療費の境目</t>
        </is>
      </c>
      <c r="B1370" s="21">
        <f>'3_医療費の境目'!$B$3</f>
        <v/>
      </c>
      <c r="C1370" s="21">
        <f>IF('3_医療費の境目'!$B$4="",AO1370,'3_医療費の境目'!$B$4)</f>
        <v/>
      </c>
      <c r="D1370" s="21">
        <f>'3_医療費の境目'!D1370</f>
        <v/>
      </c>
      <c r="E1370" s="21">
        <f>ROUND(MIN(B1370/12,650000)*12*0.0915+MIN(B1370/12,1390000)*12*(0.0504+0)+B1370*0.005,0)</f>
        <v/>
      </c>
      <c r="F1370" s="21">
        <f>IF(B1370&lt;741000,0,IF(B1370&lt;2191000,B1370-740000,IF(B1370&lt;2193000,1451000,IF(B1370&lt;2196000,1453000,IF(B1370&lt;2200000,1456000,IF(B1370&lt;3600000,ROUND(ROUNDDOWN(B1370/4,-3)*2.8,0)-80000,IF(B1370&lt;6600000,ROUND(ROUNDDOWN(B1370/4,-3)*3.2,0)-440000,IF(B1370&lt;8500000,ROUNDDOWN(B1370*0.9,0)-1100000,B1370-1950000))))))))</f>
        <v/>
      </c>
      <c r="G1370" s="21">
        <f>IF(F1370&gt;23500000,NA(),IF(F1370&lt;=4890000,1040000,IF(F1370&lt;=6550000,670000,620000)))</f>
        <v/>
      </c>
      <c r="H1370" s="21">
        <f>IF(D1370&lt;=0,0,MAX(0,MIN(2000000,D1370-MIN(100000,ROUNDDOWN(F1370*0.05,0)))))</f>
        <v/>
      </c>
      <c r="I1370" s="21">
        <f>IF(C1370&lt;=2000,0,MIN(C1370,ROUNDDOWN(F1370*0.4,0))-2000)</f>
        <v/>
      </c>
      <c r="J1370" s="21">
        <f>MAX(0,ROUNDDOWN(F1370-E1370-G1370,-3))</f>
        <v/>
      </c>
      <c r="K1370" s="21">
        <f>MAX(0,ROUNDDOWN(F1370-E1370-G1370-H1370-I1370,-3))</f>
        <v/>
      </c>
      <c r="L1370" s="21">
        <f>MAX(0,ROUNDDOWN(F1370-E1370-G1370-H1370,-3))</f>
        <v/>
      </c>
      <c r="M1370" s="21">
        <f>IF(J1370&lt;=0,0,ROUNDDOWN((J1370*LOOKUP(J1370,{0,1950001,3300001,6950001,9000001,18000001,40000001},{0.05,0.1,0.2,0.23,0.33,0.4,0.45})-LOOKUP(J1370,{0,1950001,3300001,6950001,9000001,18000001,40000001},{0,97500,427500,636000,1536000,2796000,4796000}))*1.021,-2))</f>
        <v/>
      </c>
      <c r="N1370" s="21">
        <f>IF(K1370&lt;=0,0,ROUNDDOWN((K1370*LOOKUP(K1370,{0,1950001,3300001,6950001,9000001,18000001,40000001},{0.05,0.1,0.2,0.23,0.33,0.4,0.45})-LOOKUP(K1370,{0,1950001,3300001,6950001,9000001,18000001,40000001},{0,97500,427500,636000,1536000,2796000,4796000}))*1.021,-2))</f>
        <v/>
      </c>
      <c r="O1370" s="21">
        <f>IF(L1370&lt;=0,0,ROUNDDOWN((L1370*LOOKUP(L1370,{0,1950001,3300001,6950001,9000001,18000001,40000001},{0.05,0.1,0.2,0.23,0.33,0.4,0.45})-LOOKUP(L1370,{0,1950001,3300001,6950001,9000001,18000001,40000001},{0,97500,427500,636000,1536000,2796000,4796000}))*1.021,-2))</f>
        <v/>
      </c>
      <c r="P1370" s="21">
        <f>MAX(0,ROUNDDOWN(F1370-E1370-430000,-3))</f>
        <v/>
      </c>
      <c r="Q1370" s="21">
        <f>MAX(0,ROUNDDOWN(F1370-E1370-430000-H1370,-3))</f>
        <v/>
      </c>
      <c r="R1370" s="21">
        <f>IF(F1370&lt;=450000,0,MAX(0,P1370*0.06-MIN(50000,P1370)*0.03))</f>
        <v/>
      </c>
      <c r="S1370" s="21">
        <f>IF(F1370&lt;=450000,0,MAX(0,P1370*0.04-MIN(50000,P1370)*0.02))</f>
        <v/>
      </c>
      <c r="T1370" s="21">
        <f>IF(F1370&lt;=450000,0,MAX(0,Q1370*0.06-MIN(50000,Q1370)*0.03))</f>
        <v/>
      </c>
      <c r="U1370" s="21">
        <f>IF(F1370&lt;=450000,0,MAX(0,Q1370*0.04-MIN(50000,Q1370)*0.02))</f>
        <v/>
      </c>
      <c r="V1370" s="21">
        <f>50000+MAX(0,G1370-480000)</f>
        <v/>
      </c>
      <c r="W1370" s="21">
        <f>P1370-V1370</f>
        <v/>
      </c>
      <c r="X1370" s="21">
        <f>Q1370-V1370</f>
        <v/>
      </c>
      <c r="Y1370" s="22">
        <f>IF(W1370&lt;0,0.9,LOOKUP(W1370,{0,1950001,3300001,6950001,9000001,18000001,40000001},{0.84895,0.7979,0.6958,0.66517,0.56307,0.4916,0.44055}))</f>
        <v/>
      </c>
      <c r="Z1370" s="22">
        <f>IF(X1370&lt;0,0.9,LOOKUP(X1370,{0,1950001,3300001,6950001,9000001,18000001,40000001},{0.84895,0.7979,0.6958,0.66517,0.56307,0.4916,0.44055}))</f>
        <v/>
      </c>
      <c r="AA1370" s="22">
        <f>IF(W1370&lt;0,0,CHOOSE(MATCH(W1370,{0,1950001,3300001,6950001,9000001},1),5.105/84.895,10.21/79.79,20.42/69.58,23.483/66.517,33.693/56.307))</f>
        <v/>
      </c>
      <c r="AB1370" s="21">
        <f>IF(C1370&lt;=2000,0,(MIN(C1370,ROUNDDOWN(F1370*0.3,0))-2000)*0.1)</f>
        <v/>
      </c>
      <c r="AC1370" s="21">
        <f>IF(C1370&lt;=2000,0,MIN((C1370-2000)*Y1370,(R1370+S1370)*0.2))</f>
        <v/>
      </c>
      <c r="AD1370" s="21">
        <f>IF(C1370&lt;=2000,0,MIN((C1370-2000)*Z1370,(T1370+U1370)*0.2))</f>
        <v/>
      </c>
      <c r="AE1370" s="21">
        <f>AC1370*AA1370</f>
        <v/>
      </c>
      <c r="AF1370" s="21">
        <f>ROUNDDOWN(R1370,-2)+ROUNDDOWN(S1370,-2)</f>
        <v/>
      </c>
      <c r="AG1370" s="21">
        <f>ROUNDDOWN(MAX(0,R1370-(AB1370+AC1370+AE1370)*0.6),-2)+ROUNDDOWN(MAX(0,S1370-(AB1370+AC1370+AE1370)*0.4),-2)</f>
        <v/>
      </c>
      <c r="AH1370" s="21">
        <f>ROUNDDOWN(MAX(0,T1370-(AB1370+AD1370)*0.6),-2)+ROUNDDOWN(MAX(0,U1370-(AB1370+AD1370)*0.4),-2)</f>
        <v/>
      </c>
      <c r="AI1370" s="21">
        <f>ROUNDDOWN(T1370,-2)+ROUNDDOWN(U1370,-2)</f>
        <v/>
      </c>
      <c r="AJ1370" s="21">
        <f>M1370+AF1370</f>
        <v/>
      </c>
      <c r="AK1370" s="21">
        <f>M1370+AG1370</f>
        <v/>
      </c>
      <c r="AL1370" s="21">
        <f>N1370+AH1370</f>
        <v/>
      </c>
      <c r="AM1370" s="21">
        <f>O1370+AI1370</f>
        <v/>
      </c>
      <c r="AN1370" s="21">
        <f>N1370+AI1370</f>
        <v/>
      </c>
      <c r="AO1370" s="21">
        <f>ROUNDDOWN((R1370+S1370)*0.2/Y1370+2000,0)</f>
        <v/>
      </c>
      <c r="AP1370" s="21">
        <f>ROUNDDOWN((T1370+U1370)*0.2/Z1370+2000,0)</f>
        <v/>
      </c>
      <c r="AQ1370" s="21">
        <f>AL1370-AK1370</f>
        <v/>
      </c>
      <c r="AR1370" s="21">
        <f>AM1370-AK1370</f>
        <v/>
      </c>
      <c r="AS1370" s="21">
        <f>AM1370-AL1370</f>
        <v/>
      </c>
      <c r="AT1370" s="21">
        <f>AK1370+C1370-AJ1370</f>
        <v/>
      </c>
      <c r="AU1370" s="21">
        <f>AL1370+C1370-AM1370</f>
        <v/>
      </c>
      <c r="AV1370" s="21">
        <f>AN1370+C1370-AM1370</f>
        <v/>
      </c>
    </row>
    <row r="1371">
      <c r="A1371" t="inlineStr">
        <is>
          <t>医療費の境目</t>
        </is>
      </c>
      <c r="B1371" s="21">
        <f>'3_医療費の境目'!$B$3</f>
        <v/>
      </c>
      <c r="C1371" s="21">
        <f>IF('3_医療費の境目'!$B$4="",AO1371,'3_医療費の境目'!$B$4)</f>
        <v/>
      </c>
      <c r="D1371" s="21">
        <f>'3_医療費の境目'!D1371</f>
        <v/>
      </c>
      <c r="E1371" s="21">
        <f>ROUND(MIN(B1371/12,650000)*12*0.0915+MIN(B1371/12,1390000)*12*(0.0504+0)+B1371*0.005,0)</f>
        <v/>
      </c>
      <c r="F1371" s="21">
        <f>IF(B1371&lt;741000,0,IF(B1371&lt;2191000,B1371-740000,IF(B1371&lt;2193000,1451000,IF(B1371&lt;2196000,1453000,IF(B1371&lt;2200000,1456000,IF(B1371&lt;3600000,ROUND(ROUNDDOWN(B1371/4,-3)*2.8,0)-80000,IF(B1371&lt;6600000,ROUND(ROUNDDOWN(B1371/4,-3)*3.2,0)-440000,IF(B1371&lt;8500000,ROUNDDOWN(B1371*0.9,0)-1100000,B1371-1950000))))))))</f>
        <v/>
      </c>
      <c r="G1371" s="21">
        <f>IF(F1371&gt;23500000,NA(),IF(F1371&lt;=4890000,1040000,IF(F1371&lt;=6550000,670000,620000)))</f>
        <v/>
      </c>
      <c r="H1371" s="21">
        <f>IF(D1371&lt;=0,0,MAX(0,MIN(2000000,D1371-MIN(100000,ROUNDDOWN(F1371*0.05,0)))))</f>
        <v/>
      </c>
      <c r="I1371" s="21">
        <f>IF(C1371&lt;=2000,0,MIN(C1371,ROUNDDOWN(F1371*0.4,0))-2000)</f>
        <v/>
      </c>
      <c r="J1371" s="21">
        <f>MAX(0,ROUNDDOWN(F1371-E1371-G1371,-3))</f>
        <v/>
      </c>
      <c r="K1371" s="21">
        <f>MAX(0,ROUNDDOWN(F1371-E1371-G1371-H1371-I1371,-3))</f>
        <v/>
      </c>
      <c r="L1371" s="21">
        <f>MAX(0,ROUNDDOWN(F1371-E1371-G1371-H1371,-3))</f>
        <v/>
      </c>
      <c r="M1371" s="21">
        <f>IF(J1371&lt;=0,0,ROUNDDOWN((J1371*LOOKUP(J1371,{0,1950001,3300001,6950001,9000001,18000001,40000001},{0.05,0.1,0.2,0.23,0.33,0.4,0.45})-LOOKUP(J1371,{0,1950001,3300001,6950001,9000001,18000001,40000001},{0,97500,427500,636000,1536000,2796000,4796000}))*1.021,-2))</f>
        <v/>
      </c>
      <c r="N1371" s="21">
        <f>IF(K1371&lt;=0,0,ROUNDDOWN((K1371*LOOKUP(K1371,{0,1950001,3300001,6950001,9000001,18000001,40000001},{0.05,0.1,0.2,0.23,0.33,0.4,0.45})-LOOKUP(K1371,{0,1950001,3300001,6950001,9000001,18000001,40000001},{0,97500,427500,636000,1536000,2796000,4796000}))*1.021,-2))</f>
        <v/>
      </c>
      <c r="O1371" s="21">
        <f>IF(L1371&lt;=0,0,ROUNDDOWN((L1371*LOOKUP(L1371,{0,1950001,3300001,6950001,9000001,18000001,40000001},{0.05,0.1,0.2,0.23,0.33,0.4,0.45})-LOOKUP(L1371,{0,1950001,3300001,6950001,9000001,18000001,40000001},{0,97500,427500,636000,1536000,2796000,4796000}))*1.021,-2))</f>
        <v/>
      </c>
      <c r="P1371" s="21">
        <f>MAX(0,ROUNDDOWN(F1371-E1371-430000,-3))</f>
        <v/>
      </c>
      <c r="Q1371" s="21">
        <f>MAX(0,ROUNDDOWN(F1371-E1371-430000-H1371,-3))</f>
        <v/>
      </c>
      <c r="R1371" s="21">
        <f>IF(F1371&lt;=450000,0,MAX(0,P1371*0.06-MIN(50000,P1371)*0.03))</f>
        <v/>
      </c>
      <c r="S1371" s="21">
        <f>IF(F1371&lt;=450000,0,MAX(0,P1371*0.04-MIN(50000,P1371)*0.02))</f>
        <v/>
      </c>
      <c r="T1371" s="21">
        <f>IF(F1371&lt;=450000,0,MAX(0,Q1371*0.06-MIN(50000,Q1371)*0.03))</f>
        <v/>
      </c>
      <c r="U1371" s="21">
        <f>IF(F1371&lt;=450000,0,MAX(0,Q1371*0.04-MIN(50000,Q1371)*0.02))</f>
        <v/>
      </c>
      <c r="V1371" s="21">
        <f>50000+MAX(0,G1371-480000)</f>
        <v/>
      </c>
      <c r="W1371" s="21">
        <f>P1371-V1371</f>
        <v/>
      </c>
      <c r="X1371" s="21">
        <f>Q1371-V1371</f>
        <v/>
      </c>
      <c r="Y1371" s="22">
        <f>IF(W1371&lt;0,0.9,LOOKUP(W1371,{0,1950001,3300001,6950001,9000001,18000001,40000001},{0.84895,0.7979,0.6958,0.66517,0.56307,0.4916,0.44055}))</f>
        <v/>
      </c>
      <c r="Z1371" s="22">
        <f>IF(X1371&lt;0,0.9,LOOKUP(X1371,{0,1950001,3300001,6950001,9000001,18000001,40000001},{0.84895,0.7979,0.6958,0.66517,0.56307,0.4916,0.44055}))</f>
        <v/>
      </c>
      <c r="AA1371" s="22">
        <f>IF(W1371&lt;0,0,CHOOSE(MATCH(W1371,{0,1950001,3300001,6950001,9000001},1),5.105/84.895,10.21/79.79,20.42/69.58,23.483/66.517,33.693/56.307))</f>
        <v/>
      </c>
      <c r="AB1371" s="21">
        <f>IF(C1371&lt;=2000,0,(MIN(C1371,ROUNDDOWN(F1371*0.3,0))-2000)*0.1)</f>
        <v/>
      </c>
      <c r="AC1371" s="21">
        <f>IF(C1371&lt;=2000,0,MIN((C1371-2000)*Y1371,(R1371+S1371)*0.2))</f>
        <v/>
      </c>
      <c r="AD1371" s="21">
        <f>IF(C1371&lt;=2000,0,MIN((C1371-2000)*Z1371,(T1371+U1371)*0.2))</f>
        <v/>
      </c>
      <c r="AE1371" s="21">
        <f>AC1371*AA1371</f>
        <v/>
      </c>
      <c r="AF1371" s="21">
        <f>ROUNDDOWN(R1371,-2)+ROUNDDOWN(S1371,-2)</f>
        <v/>
      </c>
      <c r="AG1371" s="21">
        <f>ROUNDDOWN(MAX(0,R1371-(AB1371+AC1371+AE1371)*0.6),-2)+ROUNDDOWN(MAX(0,S1371-(AB1371+AC1371+AE1371)*0.4),-2)</f>
        <v/>
      </c>
      <c r="AH1371" s="21">
        <f>ROUNDDOWN(MAX(0,T1371-(AB1371+AD1371)*0.6),-2)+ROUNDDOWN(MAX(0,U1371-(AB1371+AD1371)*0.4),-2)</f>
        <v/>
      </c>
      <c r="AI1371" s="21">
        <f>ROUNDDOWN(T1371,-2)+ROUNDDOWN(U1371,-2)</f>
        <v/>
      </c>
      <c r="AJ1371" s="21">
        <f>M1371+AF1371</f>
        <v/>
      </c>
      <c r="AK1371" s="21">
        <f>M1371+AG1371</f>
        <v/>
      </c>
      <c r="AL1371" s="21">
        <f>N1371+AH1371</f>
        <v/>
      </c>
      <c r="AM1371" s="21">
        <f>O1371+AI1371</f>
        <v/>
      </c>
      <c r="AN1371" s="21">
        <f>N1371+AI1371</f>
        <v/>
      </c>
      <c r="AO1371" s="21">
        <f>ROUNDDOWN((R1371+S1371)*0.2/Y1371+2000,0)</f>
        <v/>
      </c>
      <c r="AP1371" s="21">
        <f>ROUNDDOWN((T1371+U1371)*0.2/Z1371+2000,0)</f>
        <v/>
      </c>
      <c r="AQ1371" s="21">
        <f>AL1371-AK1371</f>
        <v/>
      </c>
      <c r="AR1371" s="21">
        <f>AM1371-AK1371</f>
        <v/>
      </c>
      <c r="AS1371" s="21">
        <f>AM1371-AL1371</f>
        <v/>
      </c>
      <c r="AT1371" s="21">
        <f>AK1371+C1371-AJ1371</f>
        <v/>
      </c>
      <c r="AU1371" s="21">
        <f>AL1371+C1371-AM1371</f>
        <v/>
      </c>
      <c r="AV1371" s="21">
        <f>AN1371+C1371-AM1371</f>
        <v/>
      </c>
    </row>
    <row r="1372">
      <c r="A1372" t="inlineStr">
        <is>
          <t>医療費の境目</t>
        </is>
      </c>
      <c r="B1372" s="21">
        <f>'3_医療費の境目'!$B$3</f>
        <v/>
      </c>
      <c r="C1372" s="21">
        <f>IF('3_医療費の境目'!$B$4="",AO1372,'3_医療費の境目'!$B$4)</f>
        <v/>
      </c>
      <c r="D1372" s="21">
        <f>'3_医療費の境目'!D1372</f>
        <v/>
      </c>
      <c r="E1372" s="21">
        <f>ROUND(MIN(B1372/12,650000)*12*0.0915+MIN(B1372/12,1390000)*12*(0.0504+0)+B1372*0.005,0)</f>
        <v/>
      </c>
      <c r="F1372" s="21">
        <f>IF(B1372&lt;741000,0,IF(B1372&lt;2191000,B1372-740000,IF(B1372&lt;2193000,1451000,IF(B1372&lt;2196000,1453000,IF(B1372&lt;2200000,1456000,IF(B1372&lt;3600000,ROUND(ROUNDDOWN(B1372/4,-3)*2.8,0)-80000,IF(B1372&lt;6600000,ROUND(ROUNDDOWN(B1372/4,-3)*3.2,0)-440000,IF(B1372&lt;8500000,ROUNDDOWN(B1372*0.9,0)-1100000,B1372-1950000))))))))</f>
        <v/>
      </c>
      <c r="G1372" s="21">
        <f>IF(F1372&gt;23500000,NA(),IF(F1372&lt;=4890000,1040000,IF(F1372&lt;=6550000,670000,620000)))</f>
        <v/>
      </c>
      <c r="H1372" s="21">
        <f>IF(D1372&lt;=0,0,MAX(0,MIN(2000000,D1372-MIN(100000,ROUNDDOWN(F1372*0.05,0)))))</f>
        <v/>
      </c>
      <c r="I1372" s="21">
        <f>IF(C1372&lt;=2000,0,MIN(C1372,ROUNDDOWN(F1372*0.4,0))-2000)</f>
        <v/>
      </c>
      <c r="J1372" s="21">
        <f>MAX(0,ROUNDDOWN(F1372-E1372-G1372,-3))</f>
        <v/>
      </c>
      <c r="K1372" s="21">
        <f>MAX(0,ROUNDDOWN(F1372-E1372-G1372-H1372-I1372,-3))</f>
        <v/>
      </c>
      <c r="L1372" s="21">
        <f>MAX(0,ROUNDDOWN(F1372-E1372-G1372-H1372,-3))</f>
        <v/>
      </c>
      <c r="M1372" s="21">
        <f>IF(J1372&lt;=0,0,ROUNDDOWN((J1372*LOOKUP(J1372,{0,1950001,3300001,6950001,9000001,18000001,40000001},{0.05,0.1,0.2,0.23,0.33,0.4,0.45})-LOOKUP(J1372,{0,1950001,3300001,6950001,9000001,18000001,40000001},{0,97500,427500,636000,1536000,2796000,4796000}))*1.021,-2))</f>
        <v/>
      </c>
      <c r="N1372" s="21">
        <f>IF(K1372&lt;=0,0,ROUNDDOWN((K1372*LOOKUP(K1372,{0,1950001,3300001,6950001,9000001,18000001,40000001},{0.05,0.1,0.2,0.23,0.33,0.4,0.45})-LOOKUP(K1372,{0,1950001,3300001,6950001,9000001,18000001,40000001},{0,97500,427500,636000,1536000,2796000,4796000}))*1.021,-2))</f>
        <v/>
      </c>
      <c r="O1372" s="21">
        <f>IF(L1372&lt;=0,0,ROUNDDOWN((L1372*LOOKUP(L1372,{0,1950001,3300001,6950001,9000001,18000001,40000001},{0.05,0.1,0.2,0.23,0.33,0.4,0.45})-LOOKUP(L1372,{0,1950001,3300001,6950001,9000001,18000001,40000001},{0,97500,427500,636000,1536000,2796000,4796000}))*1.021,-2))</f>
        <v/>
      </c>
      <c r="P1372" s="21">
        <f>MAX(0,ROUNDDOWN(F1372-E1372-430000,-3))</f>
        <v/>
      </c>
      <c r="Q1372" s="21">
        <f>MAX(0,ROUNDDOWN(F1372-E1372-430000-H1372,-3))</f>
        <v/>
      </c>
      <c r="R1372" s="21">
        <f>IF(F1372&lt;=450000,0,MAX(0,P1372*0.06-MIN(50000,P1372)*0.03))</f>
        <v/>
      </c>
      <c r="S1372" s="21">
        <f>IF(F1372&lt;=450000,0,MAX(0,P1372*0.04-MIN(50000,P1372)*0.02))</f>
        <v/>
      </c>
      <c r="T1372" s="21">
        <f>IF(F1372&lt;=450000,0,MAX(0,Q1372*0.06-MIN(50000,Q1372)*0.03))</f>
        <v/>
      </c>
      <c r="U1372" s="21">
        <f>IF(F1372&lt;=450000,0,MAX(0,Q1372*0.04-MIN(50000,Q1372)*0.02))</f>
        <v/>
      </c>
      <c r="V1372" s="21">
        <f>50000+MAX(0,G1372-480000)</f>
        <v/>
      </c>
      <c r="W1372" s="21">
        <f>P1372-V1372</f>
        <v/>
      </c>
      <c r="X1372" s="21">
        <f>Q1372-V1372</f>
        <v/>
      </c>
      <c r="Y1372" s="22">
        <f>IF(W1372&lt;0,0.9,LOOKUP(W1372,{0,1950001,3300001,6950001,9000001,18000001,40000001},{0.84895,0.7979,0.6958,0.66517,0.56307,0.4916,0.44055}))</f>
        <v/>
      </c>
      <c r="Z1372" s="22">
        <f>IF(X1372&lt;0,0.9,LOOKUP(X1372,{0,1950001,3300001,6950001,9000001,18000001,40000001},{0.84895,0.7979,0.6958,0.66517,0.56307,0.4916,0.44055}))</f>
        <v/>
      </c>
      <c r="AA1372" s="22">
        <f>IF(W1372&lt;0,0,CHOOSE(MATCH(W1372,{0,1950001,3300001,6950001,9000001},1),5.105/84.895,10.21/79.79,20.42/69.58,23.483/66.517,33.693/56.307))</f>
        <v/>
      </c>
      <c r="AB1372" s="21">
        <f>IF(C1372&lt;=2000,0,(MIN(C1372,ROUNDDOWN(F1372*0.3,0))-2000)*0.1)</f>
        <v/>
      </c>
      <c r="AC1372" s="21">
        <f>IF(C1372&lt;=2000,0,MIN((C1372-2000)*Y1372,(R1372+S1372)*0.2))</f>
        <v/>
      </c>
      <c r="AD1372" s="21">
        <f>IF(C1372&lt;=2000,0,MIN((C1372-2000)*Z1372,(T1372+U1372)*0.2))</f>
        <v/>
      </c>
      <c r="AE1372" s="21">
        <f>AC1372*AA1372</f>
        <v/>
      </c>
      <c r="AF1372" s="21">
        <f>ROUNDDOWN(R1372,-2)+ROUNDDOWN(S1372,-2)</f>
        <v/>
      </c>
      <c r="AG1372" s="21">
        <f>ROUNDDOWN(MAX(0,R1372-(AB1372+AC1372+AE1372)*0.6),-2)+ROUNDDOWN(MAX(0,S1372-(AB1372+AC1372+AE1372)*0.4),-2)</f>
        <v/>
      </c>
      <c r="AH1372" s="21">
        <f>ROUNDDOWN(MAX(0,T1372-(AB1372+AD1372)*0.6),-2)+ROUNDDOWN(MAX(0,U1372-(AB1372+AD1372)*0.4),-2)</f>
        <v/>
      </c>
      <c r="AI1372" s="21">
        <f>ROUNDDOWN(T1372,-2)+ROUNDDOWN(U1372,-2)</f>
        <v/>
      </c>
      <c r="AJ1372" s="21">
        <f>M1372+AF1372</f>
        <v/>
      </c>
      <c r="AK1372" s="21">
        <f>M1372+AG1372</f>
        <v/>
      </c>
      <c r="AL1372" s="21">
        <f>N1372+AH1372</f>
        <v/>
      </c>
      <c r="AM1372" s="21">
        <f>O1372+AI1372</f>
        <v/>
      </c>
      <c r="AN1372" s="21">
        <f>N1372+AI1372</f>
        <v/>
      </c>
      <c r="AO1372" s="21">
        <f>ROUNDDOWN((R1372+S1372)*0.2/Y1372+2000,0)</f>
        <v/>
      </c>
      <c r="AP1372" s="21">
        <f>ROUNDDOWN((T1372+U1372)*0.2/Z1372+2000,0)</f>
        <v/>
      </c>
      <c r="AQ1372" s="21">
        <f>AL1372-AK1372</f>
        <v/>
      </c>
      <c r="AR1372" s="21">
        <f>AM1372-AK1372</f>
        <v/>
      </c>
      <c r="AS1372" s="21">
        <f>AM1372-AL1372</f>
        <v/>
      </c>
      <c r="AT1372" s="21">
        <f>AK1372+C1372-AJ1372</f>
        <v/>
      </c>
      <c r="AU1372" s="21">
        <f>AL1372+C1372-AM1372</f>
        <v/>
      </c>
      <c r="AV1372" s="21">
        <f>AN1372+C1372-AM1372</f>
        <v/>
      </c>
    </row>
    <row r="1373">
      <c r="A1373" t="inlineStr">
        <is>
          <t>医療費の境目</t>
        </is>
      </c>
      <c r="B1373" s="21">
        <f>'3_医療費の境目'!$B$3</f>
        <v/>
      </c>
      <c r="C1373" s="21">
        <f>IF('3_医療費の境目'!$B$4="",AO1373,'3_医療費の境目'!$B$4)</f>
        <v/>
      </c>
      <c r="D1373" s="21">
        <f>'3_医療費の境目'!D1373</f>
        <v/>
      </c>
      <c r="E1373" s="21">
        <f>ROUND(MIN(B1373/12,650000)*12*0.0915+MIN(B1373/12,1390000)*12*(0.0504+0)+B1373*0.005,0)</f>
        <v/>
      </c>
      <c r="F1373" s="21">
        <f>IF(B1373&lt;741000,0,IF(B1373&lt;2191000,B1373-740000,IF(B1373&lt;2193000,1451000,IF(B1373&lt;2196000,1453000,IF(B1373&lt;2200000,1456000,IF(B1373&lt;3600000,ROUND(ROUNDDOWN(B1373/4,-3)*2.8,0)-80000,IF(B1373&lt;6600000,ROUND(ROUNDDOWN(B1373/4,-3)*3.2,0)-440000,IF(B1373&lt;8500000,ROUNDDOWN(B1373*0.9,0)-1100000,B1373-1950000))))))))</f>
        <v/>
      </c>
      <c r="G1373" s="21">
        <f>IF(F1373&gt;23500000,NA(),IF(F1373&lt;=4890000,1040000,IF(F1373&lt;=6550000,670000,620000)))</f>
        <v/>
      </c>
      <c r="H1373" s="21">
        <f>IF(D1373&lt;=0,0,MAX(0,MIN(2000000,D1373-MIN(100000,ROUNDDOWN(F1373*0.05,0)))))</f>
        <v/>
      </c>
      <c r="I1373" s="21">
        <f>IF(C1373&lt;=2000,0,MIN(C1373,ROUNDDOWN(F1373*0.4,0))-2000)</f>
        <v/>
      </c>
      <c r="J1373" s="21">
        <f>MAX(0,ROUNDDOWN(F1373-E1373-G1373,-3))</f>
        <v/>
      </c>
      <c r="K1373" s="21">
        <f>MAX(0,ROUNDDOWN(F1373-E1373-G1373-H1373-I1373,-3))</f>
        <v/>
      </c>
      <c r="L1373" s="21">
        <f>MAX(0,ROUNDDOWN(F1373-E1373-G1373-H1373,-3))</f>
        <v/>
      </c>
      <c r="M1373" s="21">
        <f>IF(J1373&lt;=0,0,ROUNDDOWN((J1373*LOOKUP(J1373,{0,1950001,3300001,6950001,9000001,18000001,40000001},{0.05,0.1,0.2,0.23,0.33,0.4,0.45})-LOOKUP(J1373,{0,1950001,3300001,6950001,9000001,18000001,40000001},{0,97500,427500,636000,1536000,2796000,4796000}))*1.021,-2))</f>
        <v/>
      </c>
      <c r="N1373" s="21">
        <f>IF(K1373&lt;=0,0,ROUNDDOWN((K1373*LOOKUP(K1373,{0,1950001,3300001,6950001,9000001,18000001,40000001},{0.05,0.1,0.2,0.23,0.33,0.4,0.45})-LOOKUP(K1373,{0,1950001,3300001,6950001,9000001,18000001,40000001},{0,97500,427500,636000,1536000,2796000,4796000}))*1.021,-2))</f>
        <v/>
      </c>
      <c r="O1373" s="21">
        <f>IF(L1373&lt;=0,0,ROUNDDOWN((L1373*LOOKUP(L1373,{0,1950001,3300001,6950001,9000001,18000001,40000001},{0.05,0.1,0.2,0.23,0.33,0.4,0.45})-LOOKUP(L1373,{0,1950001,3300001,6950001,9000001,18000001,40000001},{0,97500,427500,636000,1536000,2796000,4796000}))*1.021,-2))</f>
        <v/>
      </c>
      <c r="P1373" s="21">
        <f>MAX(0,ROUNDDOWN(F1373-E1373-430000,-3))</f>
        <v/>
      </c>
      <c r="Q1373" s="21">
        <f>MAX(0,ROUNDDOWN(F1373-E1373-430000-H1373,-3))</f>
        <v/>
      </c>
      <c r="R1373" s="21">
        <f>IF(F1373&lt;=450000,0,MAX(0,P1373*0.06-MIN(50000,P1373)*0.03))</f>
        <v/>
      </c>
      <c r="S1373" s="21">
        <f>IF(F1373&lt;=450000,0,MAX(0,P1373*0.04-MIN(50000,P1373)*0.02))</f>
        <v/>
      </c>
      <c r="T1373" s="21">
        <f>IF(F1373&lt;=450000,0,MAX(0,Q1373*0.06-MIN(50000,Q1373)*0.03))</f>
        <v/>
      </c>
      <c r="U1373" s="21">
        <f>IF(F1373&lt;=450000,0,MAX(0,Q1373*0.04-MIN(50000,Q1373)*0.02))</f>
        <v/>
      </c>
      <c r="V1373" s="21">
        <f>50000+MAX(0,G1373-480000)</f>
        <v/>
      </c>
      <c r="W1373" s="21">
        <f>P1373-V1373</f>
        <v/>
      </c>
      <c r="X1373" s="21">
        <f>Q1373-V1373</f>
        <v/>
      </c>
      <c r="Y1373" s="22">
        <f>IF(W1373&lt;0,0.9,LOOKUP(W1373,{0,1950001,3300001,6950001,9000001,18000001,40000001},{0.84895,0.7979,0.6958,0.66517,0.56307,0.4916,0.44055}))</f>
        <v/>
      </c>
      <c r="Z1373" s="22">
        <f>IF(X1373&lt;0,0.9,LOOKUP(X1373,{0,1950001,3300001,6950001,9000001,18000001,40000001},{0.84895,0.7979,0.6958,0.66517,0.56307,0.4916,0.44055}))</f>
        <v/>
      </c>
      <c r="AA1373" s="22">
        <f>IF(W1373&lt;0,0,CHOOSE(MATCH(W1373,{0,1950001,3300001,6950001,9000001},1),5.105/84.895,10.21/79.79,20.42/69.58,23.483/66.517,33.693/56.307))</f>
        <v/>
      </c>
      <c r="AB1373" s="21">
        <f>IF(C1373&lt;=2000,0,(MIN(C1373,ROUNDDOWN(F1373*0.3,0))-2000)*0.1)</f>
        <v/>
      </c>
      <c r="AC1373" s="21">
        <f>IF(C1373&lt;=2000,0,MIN((C1373-2000)*Y1373,(R1373+S1373)*0.2))</f>
        <v/>
      </c>
      <c r="AD1373" s="21">
        <f>IF(C1373&lt;=2000,0,MIN((C1373-2000)*Z1373,(T1373+U1373)*0.2))</f>
        <v/>
      </c>
      <c r="AE1373" s="21">
        <f>AC1373*AA1373</f>
        <v/>
      </c>
      <c r="AF1373" s="21">
        <f>ROUNDDOWN(R1373,-2)+ROUNDDOWN(S1373,-2)</f>
        <v/>
      </c>
      <c r="AG1373" s="21">
        <f>ROUNDDOWN(MAX(0,R1373-(AB1373+AC1373+AE1373)*0.6),-2)+ROUNDDOWN(MAX(0,S1373-(AB1373+AC1373+AE1373)*0.4),-2)</f>
        <v/>
      </c>
      <c r="AH1373" s="21">
        <f>ROUNDDOWN(MAX(0,T1373-(AB1373+AD1373)*0.6),-2)+ROUNDDOWN(MAX(0,U1373-(AB1373+AD1373)*0.4),-2)</f>
        <v/>
      </c>
      <c r="AI1373" s="21">
        <f>ROUNDDOWN(T1373,-2)+ROUNDDOWN(U1373,-2)</f>
        <v/>
      </c>
      <c r="AJ1373" s="21">
        <f>M1373+AF1373</f>
        <v/>
      </c>
      <c r="AK1373" s="21">
        <f>M1373+AG1373</f>
        <v/>
      </c>
      <c r="AL1373" s="21">
        <f>N1373+AH1373</f>
        <v/>
      </c>
      <c r="AM1373" s="21">
        <f>O1373+AI1373</f>
        <v/>
      </c>
      <c r="AN1373" s="21">
        <f>N1373+AI1373</f>
        <v/>
      </c>
      <c r="AO1373" s="21">
        <f>ROUNDDOWN((R1373+S1373)*0.2/Y1373+2000,0)</f>
        <v/>
      </c>
      <c r="AP1373" s="21">
        <f>ROUNDDOWN((T1373+U1373)*0.2/Z1373+2000,0)</f>
        <v/>
      </c>
      <c r="AQ1373" s="21">
        <f>AL1373-AK1373</f>
        <v/>
      </c>
      <c r="AR1373" s="21">
        <f>AM1373-AK1373</f>
        <v/>
      </c>
      <c r="AS1373" s="21">
        <f>AM1373-AL1373</f>
        <v/>
      </c>
      <c r="AT1373" s="21">
        <f>AK1373+C1373-AJ1373</f>
        <v/>
      </c>
      <c r="AU1373" s="21">
        <f>AL1373+C1373-AM1373</f>
        <v/>
      </c>
      <c r="AV1373" s="21">
        <f>AN1373+C1373-AM1373</f>
        <v/>
      </c>
    </row>
    <row r="1374">
      <c r="A1374" t="inlineStr">
        <is>
          <t>医療費の境目</t>
        </is>
      </c>
      <c r="B1374" s="21">
        <f>'3_医療費の境目'!$B$3</f>
        <v/>
      </c>
      <c r="C1374" s="21">
        <f>IF('3_医療費の境目'!$B$4="",AO1374,'3_医療費の境目'!$B$4)</f>
        <v/>
      </c>
      <c r="D1374" s="21">
        <f>'3_医療費の境目'!D1374</f>
        <v/>
      </c>
      <c r="E1374" s="21">
        <f>ROUND(MIN(B1374/12,650000)*12*0.0915+MIN(B1374/12,1390000)*12*(0.0504+0)+B1374*0.005,0)</f>
        <v/>
      </c>
      <c r="F1374" s="21">
        <f>IF(B1374&lt;741000,0,IF(B1374&lt;2191000,B1374-740000,IF(B1374&lt;2193000,1451000,IF(B1374&lt;2196000,1453000,IF(B1374&lt;2200000,1456000,IF(B1374&lt;3600000,ROUND(ROUNDDOWN(B1374/4,-3)*2.8,0)-80000,IF(B1374&lt;6600000,ROUND(ROUNDDOWN(B1374/4,-3)*3.2,0)-440000,IF(B1374&lt;8500000,ROUNDDOWN(B1374*0.9,0)-1100000,B1374-1950000))))))))</f>
        <v/>
      </c>
      <c r="G1374" s="21">
        <f>IF(F1374&gt;23500000,NA(),IF(F1374&lt;=4890000,1040000,IF(F1374&lt;=6550000,670000,620000)))</f>
        <v/>
      </c>
      <c r="H1374" s="21">
        <f>IF(D1374&lt;=0,0,MAX(0,MIN(2000000,D1374-MIN(100000,ROUNDDOWN(F1374*0.05,0)))))</f>
        <v/>
      </c>
      <c r="I1374" s="21">
        <f>IF(C1374&lt;=2000,0,MIN(C1374,ROUNDDOWN(F1374*0.4,0))-2000)</f>
        <v/>
      </c>
      <c r="J1374" s="21">
        <f>MAX(0,ROUNDDOWN(F1374-E1374-G1374,-3))</f>
        <v/>
      </c>
      <c r="K1374" s="21">
        <f>MAX(0,ROUNDDOWN(F1374-E1374-G1374-H1374-I1374,-3))</f>
        <v/>
      </c>
      <c r="L1374" s="21">
        <f>MAX(0,ROUNDDOWN(F1374-E1374-G1374-H1374,-3))</f>
        <v/>
      </c>
      <c r="M1374" s="21">
        <f>IF(J1374&lt;=0,0,ROUNDDOWN((J1374*LOOKUP(J1374,{0,1950001,3300001,6950001,9000001,18000001,40000001},{0.05,0.1,0.2,0.23,0.33,0.4,0.45})-LOOKUP(J1374,{0,1950001,3300001,6950001,9000001,18000001,40000001},{0,97500,427500,636000,1536000,2796000,4796000}))*1.021,-2))</f>
        <v/>
      </c>
      <c r="N1374" s="21">
        <f>IF(K1374&lt;=0,0,ROUNDDOWN((K1374*LOOKUP(K1374,{0,1950001,3300001,6950001,9000001,18000001,40000001},{0.05,0.1,0.2,0.23,0.33,0.4,0.45})-LOOKUP(K1374,{0,1950001,3300001,6950001,9000001,18000001,40000001},{0,97500,427500,636000,1536000,2796000,4796000}))*1.021,-2))</f>
        <v/>
      </c>
      <c r="O1374" s="21">
        <f>IF(L1374&lt;=0,0,ROUNDDOWN((L1374*LOOKUP(L1374,{0,1950001,3300001,6950001,9000001,18000001,40000001},{0.05,0.1,0.2,0.23,0.33,0.4,0.45})-LOOKUP(L1374,{0,1950001,3300001,6950001,9000001,18000001,40000001},{0,97500,427500,636000,1536000,2796000,4796000}))*1.021,-2))</f>
        <v/>
      </c>
      <c r="P1374" s="21">
        <f>MAX(0,ROUNDDOWN(F1374-E1374-430000,-3))</f>
        <v/>
      </c>
      <c r="Q1374" s="21">
        <f>MAX(0,ROUNDDOWN(F1374-E1374-430000-H1374,-3))</f>
        <v/>
      </c>
      <c r="R1374" s="21">
        <f>IF(F1374&lt;=450000,0,MAX(0,P1374*0.06-MIN(50000,P1374)*0.03))</f>
        <v/>
      </c>
      <c r="S1374" s="21">
        <f>IF(F1374&lt;=450000,0,MAX(0,P1374*0.04-MIN(50000,P1374)*0.02))</f>
        <v/>
      </c>
      <c r="T1374" s="21">
        <f>IF(F1374&lt;=450000,0,MAX(0,Q1374*0.06-MIN(50000,Q1374)*0.03))</f>
        <v/>
      </c>
      <c r="U1374" s="21">
        <f>IF(F1374&lt;=450000,0,MAX(0,Q1374*0.04-MIN(50000,Q1374)*0.02))</f>
        <v/>
      </c>
      <c r="V1374" s="21">
        <f>50000+MAX(0,G1374-480000)</f>
        <v/>
      </c>
      <c r="W1374" s="21">
        <f>P1374-V1374</f>
        <v/>
      </c>
      <c r="X1374" s="21">
        <f>Q1374-V1374</f>
        <v/>
      </c>
      <c r="Y1374" s="22">
        <f>IF(W1374&lt;0,0.9,LOOKUP(W1374,{0,1950001,3300001,6950001,9000001,18000001,40000001},{0.84895,0.7979,0.6958,0.66517,0.56307,0.4916,0.44055}))</f>
        <v/>
      </c>
      <c r="Z1374" s="22">
        <f>IF(X1374&lt;0,0.9,LOOKUP(X1374,{0,1950001,3300001,6950001,9000001,18000001,40000001},{0.84895,0.7979,0.6958,0.66517,0.56307,0.4916,0.44055}))</f>
        <v/>
      </c>
      <c r="AA1374" s="22">
        <f>IF(W1374&lt;0,0,CHOOSE(MATCH(W1374,{0,1950001,3300001,6950001,9000001},1),5.105/84.895,10.21/79.79,20.42/69.58,23.483/66.517,33.693/56.307))</f>
        <v/>
      </c>
      <c r="AB1374" s="21">
        <f>IF(C1374&lt;=2000,0,(MIN(C1374,ROUNDDOWN(F1374*0.3,0))-2000)*0.1)</f>
        <v/>
      </c>
      <c r="AC1374" s="21">
        <f>IF(C1374&lt;=2000,0,MIN((C1374-2000)*Y1374,(R1374+S1374)*0.2))</f>
        <v/>
      </c>
      <c r="AD1374" s="21">
        <f>IF(C1374&lt;=2000,0,MIN((C1374-2000)*Z1374,(T1374+U1374)*0.2))</f>
        <v/>
      </c>
      <c r="AE1374" s="21">
        <f>AC1374*AA1374</f>
        <v/>
      </c>
      <c r="AF1374" s="21">
        <f>ROUNDDOWN(R1374,-2)+ROUNDDOWN(S1374,-2)</f>
        <v/>
      </c>
      <c r="AG1374" s="21">
        <f>ROUNDDOWN(MAX(0,R1374-(AB1374+AC1374+AE1374)*0.6),-2)+ROUNDDOWN(MAX(0,S1374-(AB1374+AC1374+AE1374)*0.4),-2)</f>
        <v/>
      </c>
      <c r="AH1374" s="21">
        <f>ROUNDDOWN(MAX(0,T1374-(AB1374+AD1374)*0.6),-2)+ROUNDDOWN(MAX(0,U1374-(AB1374+AD1374)*0.4),-2)</f>
        <v/>
      </c>
      <c r="AI1374" s="21">
        <f>ROUNDDOWN(T1374,-2)+ROUNDDOWN(U1374,-2)</f>
        <v/>
      </c>
      <c r="AJ1374" s="21">
        <f>M1374+AF1374</f>
        <v/>
      </c>
      <c r="AK1374" s="21">
        <f>M1374+AG1374</f>
        <v/>
      </c>
      <c r="AL1374" s="21">
        <f>N1374+AH1374</f>
        <v/>
      </c>
      <c r="AM1374" s="21">
        <f>O1374+AI1374</f>
        <v/>
      </c>
      <c r="AN1374" s="21">
        <f>N1374+AI1374</f>
        <v/>
      </c>
      <c r="AO1374" s="21">
        <f>ROUNDDOWN((R1374+S1374)*0.2/Y1374+2000,0)</f>
        <v/>
      </c>
      <c r="AP1374" s="21">
        <f>ROUNDDOWN((T1374+U1374)*0.2/Z1374+2000,0)</f>
        <v/>
      </c>
      <c r="AQ1374" s="21">
        <f>AL1374-AK1374</f>
        <v/>
      </c>
      <c r="AR1374" s="21">
        <f>AM1374-AK1374</f>
        <v/>
      </c>
      <c r="AS1374" s="21">
        <f>AM1374-AL1374</f>
        <v/>
      </c>
      <c r="AT1374" s="21">
        <f>AK1374+C1374-AJ1374</f>
        <v/>
      </c>
      <c r="AU1374" s="21">
        <f>AL1374+C1374-AM1374</f>
        <v/>
      </c>
      <c r="AV1374" s="21">
        <f>AN1374+C1374-AM1374</f>
        <v/>
      </c>
    </row>
    <row r="1375">
      <c r="A1375" t="inlineStr">
        <is>
          <t>医療費の境目</t>
        </is>
      </c>
      <c r="B1375" s="21">
        <f>'3_医療費の境目'!$B$3</f>
        <v/>
      </c>
      <c r="C1375" s="21">
        <f>IF('3_医療費の境目'!$B$4="",AO1375,'3_医療費の境目'!$B$4)</f>
        <v/>
      </c>
      <c r="D1375" s="21">
        <f>'3_医療費の境目'!D1375</f>
        <v/>
      </c>
      <c r="E1375" s="21">
        <f>ROUND(MIN(B1375/12,650000)*12*0.0915+MIN(B1375/12,1390000)*12*(0.0504+0)+B1375*0.005,0)</f>
        <v/>
      </c>
      <c r="F1375" s="21">
        <f>IF(B1375&lt;741000,0,IF(B1375&lt;2191000,B1375-740000,IF(B1375&lt;2193000,1451000,IF(B1375&lt;2196000,1453000,IF(B1375&lt;2200000,1456000,IF(B1375&lt;3600000,ROUND(ROUNDDOWN(B1375/4,-3)*2.8,0)-80000,IF(B1375&lt;6600000,ROUND(ROUNDDOWN(B1375/4,-3)*3.2,0)-440000,IF(B1375&lt;8500000,ROUNDDOWN(B1375*0.9,0)-1100000,B1375-1950000))))))))</f>
        <v/>
      </c>
      <c r="G1375" s="21">
        <f>IF(F1375&gt;23500000,NA(),IF(F1375&lt;=4890000,1040000,IF(F1375&lt;=6550000,670000,620000)))</f>
        <v/>
      </c>
      <c r="H1375" s="21">
        <f>IF(D1375&lt;=0,0,MAX(0,MIN(2000000,D1375-MIN(100000,ROUNDDOWN(F1375*0.05,0)))))</f>
        <v/>
      </c>
      <c r="I1375" s="21">
        <f>IF(C1375&lt;=2000,0,MIN(C1375,ROUNDDOWN(F1375*0.4,0))-2000)</f>
        <v/>
      </c>
      <c r="J1375" s="21">
        <f>MAX(0,ROUNDDOWN(F1375-E1375-G1375,-3))</f>
        <v/>
      </c>
      <c r="K1375" s="21">
        <f>MAX(0,ROUNDDOWN(F1375-E1375-G1375-H1375-I1375,-3))</f>
        <v/>
      </c>
      <c r="L1375" s="21">
        <f>MAX(0,ROUNDDOWN(F1375-E1375-G1375-H1375,-3))</f>
        <v/>
      </c>
      <c r="M1375" s="21">
        <f>IF(J1375&lt;=0,0,ROUNDDOWN((J1375*LOOKUP(J1375,{0,1950001,3300001,6950001,9000001,18000001,40000001},{0.05,0.1,0.2,0.23,0.33,0.4,0.45})-LOOKUP(J1375,{0,1950001,3300001,6950001,9000001,18000001,40000001},{0,97500,427500,636000,1536000,2796000,4796000}))*1.021,-2))</f>
        <v/>
      </c>
      <c r="N1375" s="21">
        <f>IF(K1375&lt;=0,0,ROUNDDOWN((K1375*LOOKUP(K1375,{0,1950001,3300001,6950001,9000001,18000001,40000001},{0.05,0.1,0.2,0.23,0.33,0.4,0.45})-LOOKUP(K1375,{0,1950001,3300001,6950001,9000001,18000001,40000001},{0,97500,427500,636000,1536000,2796000,4796000}))*1.021,-2))</f>
        <v/>
      </c>
      <c r="O1375" s="21">
        <f>IF(L1375&lt;=0,0,ROUNDDOWN((L1375*LOOKUP(L1375,{0,1950001,3300001,6950001,9000001,18000001,40000001},{0.05,0.1,0.2,0.23,0.33,0.4,0.45})-LOOKUP(L1375,{0,1950001,3300001,6950001,9000001,18000001,40000001},{0,97500,427500,636000,1536000,2796000,4796000}))*1.021,-2))</f>
        <v/>
      </c>
      <c r="P1375" s="21">
        <f>MAX(0,ROUNDDOWN(F1375-E1375-430000,-3))</f>
        <v/>
      </c>
      <c r="Q1375" s="21">
        <f>MAX(0,ROUNDDOWN(F1375-E1375-430000-H1375,-3))</f>
        <v/>
      </c>
      <c r="R1375" s="21">
        <f>IF(F1375&lt;=450000,0,MAX(0,P1375*0.06-MIN(50000,P1375)*0.03))</f>
        <v/>
      </c>
      <c r="S1375" s="21">
        <f>IF(F1375&lt;=450000,0,MAX(0,P1375*0.04-MIN(50000,P1375)*0.02))</f>
        <v/>
      </c>
      <c r="T1375" s="21">
        <f>IF(F1375&lt;=450000,0,MAX(0,Q1375*0.06-MIN(50000,Q1375)*0.03))</f>
        <v/>
      </c>
      <c r="U1375" s="21">
        <f>IF(F1375&lt;=450000,0,MAX(0,Q1375*0.04-MIN(50000,Q1375)*0.02))</f>
        <v/>
      </c>
      <c r="V1375" s="21">
        <f>50000+MAX(0,G1375-480000)</f>
        <v/>
      </c>
      <c r="W1375" s="21">
        <f>P1375-V1375</f>
        <v/>
      </c>
      <c r="X1375" s="21">
        <f>Q1375-V1375</f>
        <v/>
      </c>
      <c r="Y1375" s="22">
        <f>IF(W1375&lt;0,0.9,LOOKUP(W1375,{0,1950001,3300001,6950001,9000001,18000001,40000001},{0.84895,0.7979,0.6958,0.66517,0.56307,0.4916,0.44055}))</f>
        <v/>
      </c>
      <c r="Z1375" s="22">
        <f>IF(X1375&lt;0,0.9,LOOKUP(X1375,{0,1950001,3300001,6950001,9000001,18000001,40000001},{0.84895,0.7979,0.6958,0.66517,0.56307,0.4916,0.44055}))</f>
        <v/>
      </c>
      <c r="AA1375" s="22">
        <f>IF(W1375&lt;0,0,CHOOSE(MATCH(W1375,{0,1950001,3300001,6950001,9000001},1),5.105/84.895,10.21/79.79,20.42/69.58,23.483/66.517,33.693/56.307))</f>
        <v/>
      </c>
      <c r="AB1375" s="21">
        <f>IF(C1375&lt;=2000,0,(MIN(C1375,ROUNDDOWN(F1375*0.3,0))-2000)*0.1)</f>
        <v/>
      </c>
      <c r="AC1375" s="21">
        <f>IF(C1375&lt;=2000,0,MIN((C1375-2000)*Y1375,(R1375+S1375)*0.2))</f>
        <v/>
      </c>
      <c r="AD1375" s="21">
        <f>IF(C1375&lt;=2000,0,MIN((C1375-2000)*Z1375,(T1375+U1375)*0.2))</f>
        <v/>
      </c>
      <c r="AE1375" s="21">
        <f>AC1375*AA1375</f>
        <v/>
      </c>
      <c r="AF1375" s="21">
        <f>ROUNDDOWN(R1375,-2)+ROUNDDOWN(S1375,-2)</f>
        <v/>
      </c>
      <c r="AG1375" s="21">
        <f>ROUNDDOWN(MAX(0,R1375-(AB1375+AC1375+AE1375)*0.6),-2)+ROUNDDOWN(MAX(0,S1375-(AB1375+AC1375+AE1375)*0.4),-2)</f>
        <v/>
      </c>
      <c r="AH1375" s="21">
        <f>ROUNDDOWN(MAX(0,T1375-(AB1375+AD1375)*0.6),-2)+ROUNDDOWN(MAX(0,U1375-(AB1375+AD1375)*0.4),-2)</f>
        <v/>
      </c>
      <c r="AI1375" s="21">
        <f>ROUNDDOWN(T1375,-2)+ROUNDDOWN(U1375,-2)</f>
        <v/>
      </c>
      <c r="AJ1375" s="21">
        <f>M1375+AF1375</f>
        <v/>
      </c>
      <c r="AK1375" s="21">
        <f>M1375+AG1375</f>
        <v/>
      </c>
      <c r="AL1375" s="21">
        <f>N1375+AH1375</f>
        <v/>
      </c>
      <c r="AM1375" s="21">
        <f>O1375+AI1375</f>
        <v/>
      </c>
      <c r="AN1375" s="21">
        <f>N1375+AI1375</f>
        <v/>
      </c>
      <c r="AO1375" s="21">
        <f>ROUNDDOWN((R1375+S1375)*0.2/Y1375+2000,0)</f>
        <v/>
      </c>
      <c r="AP1375" s="21">
        <f>ROUNDDOWN((T1375+U1375)*0.2/Z1375+2000,0)</f>
        <v/>
      </c>
      <c r="AQ1375" s="21">
        <f>AL1375-AK1375</f>
        <v/>
      </c>
      <c r="AR1375" s="21">
        <f>AM1375-AK1375</f>
        <v/>
      </c>
      <c r="AS1375" s="21">
        <f>AM1375-AL1375</f>
        <v/>
      </c>
      <c r="AT1375" s="21">
        <f>AK1375+C1375-AJ1375</f>
        <v/>
      </c>
      <c r="AU1375" s="21">
        <f>AL1375+C1375-AM1375</f>
        <v/>
      </c>
      <c r="AV1375" s="21">
        <f>AN1375+C1375-AM1375</f>
        <v/>
      </c>
    </row>
    <row r="1376">
      <c r="A1376" t="inlineStr">
        <is>
          <t>医療費の境目</t>
        </is>
      </c>
      <c r="B1376" s="21">
        <f>'3_医療費の境目'!$B$3</f>
        <v/>
      </c>
      <c r="C1376" s="21">
        <f>IF('3_医療費の境目'!$B$4="",AO1376,'3_医療費の境目'!$B$4)</f>
        <v/>
      </c>
      <c r="D1376" s="21">
        <f>'3_医療費の境目'!D1376</f>
        <v/>
      </c>
      <c r="E1376" s="21">
        <f>ROUND(MIN(B1376/12,650000)*12*0.0915+MIN(B1376/12,1390000)*12*(0.0504+0)+B1376*0.005,0)</f>
        <v/>
      </c>
      <c r="F1376" s="21">
        <f>IF(B1376&lt;741000,0,IF(B1376&lt;2191000,B1376-740000,IF(B1376&lt;2193000,1451000,IF(B1376&lt;2196000,1453000,IF(B1376&lt;2200000,1456000,IF(B1376&lt;3600000,ROUND(ROUNDDOWN(B1376/4,-3)*2.8,0)-80000,IF(B1376&lt;6600000,ROUND(ROUNDDOWN(B1376/4,-3)*3.2,0)-440000,IF(B1376&lt;8500000,ROUNDDOWN(B1376*0.9,0)-1100000,B1376-1950000))))))))</f>
        <v/>
      </c>
      <c r="G1376" s="21">
        <f>IF(F1376&gt;23500000,NA(),IF(F1376&lt;=4890000,1040000,IF(F1376&lt;=6550000,670000,620000)))</f>
        <v/>
      </c>
      <c r="H1376" s="21">
        <f>IF(D1376&lt;=0,0,MAX(0,MIN(2000000,D1376-MIN(100000,ROUNDDOWN(F1376*0.05,0)))))</f>
        <v/>
      </c>
      <c r="I1376" s="21">
        <f>IF(C1376&lt;=2000,0,MIN(C1376,ROUNDDOWN(F1376*0.4,0))-2000)</f>
        <v/>
      </c>
      <c r="J1376" s="21">
        <f>MAX(0,ROUNDDOWN(F1376-E1376-G1376,-3))</f>
        <v/>
      </c>
      <c r="K1376" s="21">
        <f>MAX(0,ROUNDDOWN(F1376-E1376-G1376-H1376-I1376,-3))</f>
        <v/>
      </c>
      <c r="L1376" s="21">
        <f>MAX(0,ROUNDDOWN(F1376-E1376-G1376-H1376,-3))</f>
        <v/>
      </c>
      <c r="M1376" s="21">
        <f>IF(J1376&lt;=0,0,ROUNDDOWN((J1376*LOOKUP(J1376,{0,1950001,3300001,6950001,9000001,18000001,40000001},{0.05,0.1,0.2,0.23,0.33,0.4,0.45})-LOOKUP(J1376,{0,1950001,3300001,6950001,9000001,18000001,40000001},{0,97500,427500,636000,1536000,2796000,4796000}))*1.021,-2))</f>
        <v/>
      </c>
      <c r="N1376" s="21">
        <f>IF(K1376&lt;=0,0,ROUNDDOWN((K1376*LOOKUP(K1376,{0,1950001,3300001,6950001,9000001,18000001,40000001},{0.05,0.1,0.2,0.23,0.33,0.4,0.45})-LOOKUP(K1376,{0,1950001,3300001,6950001,9000001,18000001,40000001},{0,97500,427500,636000,1536000,2796000,4796000}))*1.021,-2))</f>
        <v/>
      </c>
      <c r="O1376" s="21">
        <f>IF(L1376&lt;=0,0,ROUNDDOWN((L1376*LOOKUP(L1376,{0,1950001,3300001,6950001,9000001,18000001,40000001},{0.05,0.1,0.2,0.23,0.33,0.4,0.45})-LOOKUP(L1376,{0,1950001,3300001,6950001,9000001,18000001,40000001},{0,97500,427500,636000,1536000,2796000,4796000}))*1.021,-2))</f>
        <v/>
      </c>
      <c r="P1376" s="21">
        <f>MAX(0,ROUNDDOWN(F1376-E1376-430000,-3))</f>
        <v/>
      </c>
      <c r="Q1376" s="21">
        <f>MAX(0,ROUNDDOWN(F1376-E1376-430000-H1376,-3))</f>
        <v/>
      </c>
      <c r="R1376" s="21">
        <f>IF(F1376&lt;=450000,0,MAX(0,P1376*0.06-MIN(50000,P1376)*0.03))</f>
        <v/>
      </c>
      <c r="S1376" s="21">
        <f>IF(F1376&lt;=450000,0,MAX(0,P1376*0.04-MIN(50000,P1376)*0.02))</f>
        <v/>
      </c>
      <c r="T1376" s="21">
        <f>IF(F1376&lt;=450000,0,MAX(0,Q1376*0.06-MIN(50000,Q1376)*0.03))</f>
        <v/>
      </c>
      <c r="U1376" s="21">
        <f>IF(F1376&lt;=450000,0,MAX(0,Q1376*0.04-MIN(50000,Q1376)*0.02))</f>
        <v/>
      </c>
      <c r="V1376" s="21">
        <f>50000+MAX(0,G1376-480000)</f>
        <v/>
      </c>
      <c r="W1376" s="21">
        <f>P1376-V1376</f>
        <v/>
      </c>
      <c r="X1376" s="21">
        <f>Q1376-V1376</f>
        <v/>
      </c>
      <c r="Y1376" s="22">
        <f>IF(W1376&lt;0,0.9,LOOKUP(W1376,{0,1950001,3300001,6950001,9000001,18000001,40000001},{0.84895,0.7979,0.6958,0.66517,0.56307,0.4916,0.44055}))</f>
        <v/>
      </c>
      <c r="Z1376" s="22">
        <f>IF(X1376&lt;0,0.9,LOOKUP(X1376,{0,1950001,3300001,6950001,9000001,18000001,40000001},{0.84895,0.7979,0.6958,0.66517,0.56307,0.4916,0.44055}))</f>
        <v/>
      </c>
      <c r="AA1376" s="22">
        <f>IF(W1376&lt;0,0,CHOOSE(MATCH(W1376,{0,1950001,3300001,6950001,9000001},1),5.105/84.895,10.21/79.79,20.42/69.58,23.483/66.517,33.693/56.307))</f>
        <v/>
      </c>
      <c r="AB1376" s="21">
        <f>IF(C1376&lt;=2000,0,(MIN(C1376,ROUNDDOWN(F1376*0.3,0))-2000)*0.1)</f>
        <v/>
      </c>
      <c r="AC1376" s="21">
        <f>IF(C1376&lt;=2000,0,MIN((C1376-2000)*Y1376,(R1376+S1376)*0.2))</f>
        <v/>
      </c>
      <c r="AD1376" s="21">
        <f>IF(C1376&lt;=2000,0,MIN((C1376-2000)*Z1376,(T1376+U1376)*0.2))</f>
        <v/>
      </c>
      <c r="AE1376" s="21">
        <f>AC1376*AA1376</f>
        <v/>
      </c>
      <c r="AF1376" s="21">
        <f>ROUNDDOWN(R1376,-2)+ROUNDDOWN(S1376,-2)</f>
        <v/>
      </c>
      <c r="AG1376" s="21">
        <f>ROUNDDOWN(MAX(0,R1376-(AB1376+AC1376+AE1376)*0.6),-2)+ROUNDDOWN(MAX(0,S1376-(AB1376+AC1376+AE1376)*0.4),-2)</f>
        <v/>
      </c>
      <c r="AH1376" s="21">
        <f>ROUNDDOWN(MAX(0,T1376-(AB1376+AD1376)*0.6),-2)+ROUNDDOWN(MAX(0,U1376-(AB1376+AD1376)*0.4),-2)</f>
        <v/>
      </c>
      <c r="AI1376" s="21">
        <f>ROUNDDOWN(T1376,-2)+ROUNDDOWN(U1376,-2)</f>
        <v/>
      </c>
      <c r="AJ1376" s="21">
        <f>M1376+AF1376</f>
        <v/>
      </c>
      <c r="AK1376" s="21">
        <f>M1376+AG1376</f>
        <v/>
      </c>
      <c r="AL1376" s="21">
        <f>N1376+AH1376</f>
        <v/>
      </c>
      <c r="AM1376" s="21">
        <f>O1376+AI1376</f>
        <v/>
      </c>
      <c r="AN1376" s="21">
        <f>N1376+AI1376</f>
        <v/>
      </c>
      <c r="AO1376" s="21">
        <f>ROUNDDOWN((R1376+S1376)*0.2/Y1376+2000,0)</f>
        <v/>
      </c>
      <c r="AP1376" s="21">
        <f>ROUNDDOWN((T1376+U1376)*0.2/Z1376+2000,0)</f>
        <v/>
      </c>
      <c r="AQ1376" s="21">
        <f>AL1376-AK1376</f>
        <v/>
      </c>
      <c r="AR1376" s="21">
        <f>AM1376-AK1376</f>
        <v/>
      </c>
      <c r="AS1376" s="21">
        <f>AM1376-AL1376</f>
        <v/>
      </c>
      <c r="AT1376" s="21">
        <f>AK1376+C1376-AJ1376</f>
        <v/>
      </c>
      <c r="AU1376" s="21">
        <f>AL1376+C1376-AM1376</f>
        <v/>
      </c>
      <c r="AV1376" s="21">
        <f>AN1376+C1376-AM1376</f>
        <v/>
      </c>
    </row>
    <row r="1377">
      <c r="A1377" t="inlineStr">
        <is>
          <t>医療費の境目</t>
        </is>
      </c>
      <c r="B1377" s="21">
        <f>'3_医療費の境目'!$B$3</f>
        <v/>
      </c>
      <c r="C1377" s="21">
        <f>IF('3_医療費の境目'!$B$4="",AO1377,'3_医療費の境目'!$B$4)</f>
        <v/>
      </c>
      <c r="D1377" s="21">
        <f>'3_医療費の境目'!D1377</f>
        <v/>
      </c>
      <c r="E1377" s="21">
        <f>ROUND(MIN(B1377/12,650000)*12*0.0915+MIN(B1377/12,1390000)*12*(0.0504+0)+B1377*0.005,0)</f>
        <v/>
      </c>
      <c r="F1377" s="21">
        <f>IF(B1377&lt;741000,0,IF(B1377&lt;2191000,B1377-740000,IF(B1377&lt;2193000,1451000,IF(B1377&lt;2196000,1453000,IF(B1377&lt;2200000,1456000,IF(B1377&lt;3600000,ROUND(ROUNDDOWN(B1377/4,-3)*2.8,0)-80000,IF(B1377&lt;6600000,ROUND(ROUNDDOWN(B1377/4,-3)*3.2,0)-440000,IF(B1377&lt;8500000,ROUNDDOWN(B1377*0.9,0)-1100000,B1377-1950000))))))))</f>
        <v/>
      </c>
      <c r="G1377" s="21">
        <f>IF(F1377&gt;23500000,NA(),IF(F1377&lt;=4890000,1040000,IF(F1377&lt;=6550000,670000,620000)))</f>
        <v/>
      </c>
      <c r="H1377" s="21">
        <f>IF(D1377&lt;=0,0,MAX(0,MIN(2000000,D1377-MIN(100000,ROUNDDOWN(F1377*0.05,0)))))</f>
        <v/>
      </c>
      <c r="I1377" s="21">
        <f>IF(C1377&lt;=2000,0,MIN(C1377,ROUNDDOWN(F1377*0.4,0))-2000)</f>
        <v/>
      </c>
      <c r="J1377" s="21">
        <f>MAX(0,ROUNDDOWN(F1377-E1377-G1377,-3))</f>
        <v/>
      </c>
      <c r="K1377" s="21">
        <f>MAX(0,ROUNDDOWN(F1377-E1377-G1377-H1377-I1377,-3))</f>
        <v/>
      </c>
      <c r="L1377" s="21">
        <f>MAX(0,ROUNDDOWN(F1377-E1377-G1377-H1377,-3))</f>
        <v/>
      </c>
      <c r="M1377" s="21">
        <f>IF(J1377&lt;=0,0,ROUNDDOWN((J1377*LOOKUP(J1377,{0,1950001,3300001,6950001,9000001,18000001,40000001},{0.05,0.1,0.2,0.23,0.33,0.4,0.45})-LOOKUP(J1377,{0,1950001,3300001,6950001,9000001,18000001,40000001},{0,97500,427500,636000,1536000,2796000,4796000}))*1.021,-2))</f>
        <v/>
      </c>
      <c r="N1377" s="21">
        <f>IF(K1377&lt;=0,0,ROUNDDOWN((K1377*LOOKUP(K1377,{0,1950001,3300001,6950001,9000001,18000001,40000001},{0.05,0.1,0.2,0.23,0.33,0.4,0.45})-LOOKUP(K1377,{0,1950001,3300001,6950001,9000001,18000001,40000001},{0,97500,427500,636000,1536000,2796000,4796000}))*1.021,-2))</f>
        <v/>
      </c>
      <c r="O1377" s="21">
        <f>IF(L1377&lt;=0,0,ROUNDDOWN((L1377*LOOKUP(L1377,{0,1950001,3300001,6950001,9000001,18000001,40000001},{0.05,0.1,0.2,0.23,0.33,0.4,0.45})-LOOKUP(L1377,{0,1950001,3300001,6950001,9000001,18000001,40000001},{0,97500,427500,636000,1536000,2796000,4796000}))*1.021,-2))</f>
        <v/>
      </c>
      <c r="P1377" s="21">
        <f>MAX(0,ROUNDDOWN(F1377-E1377-430000,-3))</f>
        <v/>
      </c>
      <c r="Q1377" s="21">
        <f>MAX(0,ROUNDDOWN(F1377-E1377-430000-H1377,-3))</f>
        <v/>
      </c>
      <c r="R1377" s="21">
        <f>IF(F1377&lt;=450000,0,MAX(0,P1377*0.06-MIN(50000,P1377)*0.03))</f>
        <v/>
      </c>
      <c r="S1377" s="21">
        <f>IF(F1377&lt;=450000,0,MAX(0,P1377*0.04-MIN(50000,P1377)*0.02))</f>
        <v/>
      </c>
      <c r="T1377" s="21">
        <f>IF(F1377&lt;=450000,0,MAX(0,Q1377*0.06-MIN(50000,Q1377)*0.03))</f>
        <v/>
      </c>
      <c r="U1377" s="21">
        <f>IF(F1377&lt;=450000,0,MAX(0,Q1377*0.04-MIN(50000,Q1377)*0.02))</f>
        <v/>
      </c>
      <c r="V1377" s="21">
        <f>50000+MAX(0,G1377-480000)</f>
        <v/>
      </c>
      <c r="W1377" s="21">
        <f>P1377-V1377</f>
        <v/>
      </c>
      <c r="X1377" s="21">
        <f>Q1377-V1377</f>
        <v/>
      </c>
      <c r="Y1377" s="22">
        <f>IF(W1377&lt;0,0.9,LOOKUP(W1377,{0,1950001,3300001,6950001,9000001,18000001,40000001},{0.84895,0.7979,0.6958,0.66517,0.56307,0.4916,0.44055}))</f>
        <v/>
      </c>
      <c r="Z1377" s="22">
        <f>IF(X1377&lt;0,0.9,LOOKUP(X1377,{0,1950001,3300001,6950001,9000001,18000001,40000001},{0.84895,0.7979,0.6958,0.66517,0.56307,0.4916,0.44055}))</f>
        <v/>
      </c>
      <c r="AA1377" s="22">
        <f>IF(W1377&lt;0,0,CHOOSE(MATCH(W1377,{0,1950001,3300001,6950001,9000001},1),5.105/84.895,10.21/79.79,20.42/69.58,23.483/66.517,33.693/56.307))</f>
        <v/>
      </c>
      <c r="AB1377" s="21">
        <f>IF(C1377&lt;=2000,0,(MIN(C1377,ROUNDDOWN(F1377*0.3,0))-2000)*0.1)</f>
        <v/>
      </c>
      <c r="AC1377" s="21">
        <f>IF(C1377&lt;=2000,0,MIN((C1377-2000)*Y1377,(R1377+S1377)*0.2))</f>
        <v/>
      </c>
      <c r="AD1377" s="21">
        <f>IF(C1377&lt;=2000,0,MIN((C1377-2000)*Z1377,(T1377+U1377)*0.2))</f>
        <v/>
      </c>
      <c r="AE1377" s="21">
        <f>AC1377*AA1377</f>
        <v/>
      </c>
      <c r="AF1377" s="21">
        <f>ROUNDDOWN(R1377,-2)+ROUNDDOWN(S1377,-2)</f>
        <v/>
      </c>
      <c r="AG1377" s="21">
        <f>ROUNDDOWN(MAX(0,R1377-(AB1377+AC1377+AE1377)*0.6),-2)+ROUNDDOWN(MAX(0,S1377-(AB1377+AC1377+AE1377)*0.4),-2)</f>
        <v/>
      </c>
      <c r="AH1377" s="21">
        <f>ROUNDDOWN(MAX(0,T1377-(AB1377+AD1377)*0.6),-2)+ROUNDDOWN(MAX(0,U1377-(AB1377+AD1377)*0.4),-2)</f>
        <v/>
      </c>
      <c r="AI1377" s="21">
        <f>ROUNDDOWN(T1377,-2)+ROUNDDOWN(U1377,-2)</f>
        <v/>
      </c>
      <c r="AJ1377" s="21">
        <f>M1377+AF1377</f>
        <v/>
      </c>
      <c r="AK1377" s="21">
        <f>M1377+AG1377</f>
        <v/>
      </c>
      <c r="AL1377" s="21">
        <f>N1377+AH1377</f>
        <v/>
      </c>
      <c r="AM1377" s="21">
        <f>O1377+AI1377</f>
        <v/>
      </c>
      <c r="AN1377" s="21">
        <f>N1377+AI1377</f>
        <v/>
      </c>
      <c r="AO1377" s="21">
        <f>ROUNDDOWN((R1377+S1377)*0.2/Y1377+2000,0)</f>
        <v/>
      </c>
      <c r="AP1377" s="21">
        <f>ROUNDDOWN((T1377+U1377)*0.2/Z1377+2000,0)</f>
        <v/>
      </c>
      <c r="AQ1377" s="21">
        <f>AL1377-AK1377</f>
        <v/>
      </c>
      <c r="AR1377" s="21">
        <f>AM1377-AK1377</f>
        <v/>
      </c>
      <c r="AS1377" s="21">
        <f>AM1377-AL1377</f>
        <v/>
      </c>
      <c r="AT1377" s="21">
        <f>AK1377+C1377-AJ1377</f>
        <v/>
      </c>
      <c r="AU1377" s="21">
        <f>AL1377+C1377-AM1377</f>
        <v/>
      </c>
      <c r="AV1377" s="21">
        <f>AN1377+C1377-AM1377</f>
        <v/>
      </c>
    </row>
    <row r="1378">
      <c r="A1378" t="inlineStr">
        <is>
          <t>医療費の境目</t>
        </is>
      </c>
      <c r="B1378" s="21">
        <f>'3_医療費の境目'!$B$3</f>
        <v/>
      </c>
      <c r="C1378" s="21">
        <f>IF('3_医療費の境目'!$B$4="",AO1378,'3_医療費の境目'!$B$4)</f>
        <v/>
      </c>
      <c r="D1378" s="21">
        <f>'3_医療費の境目'!D1378</f>
        <v/>
      </c>
      <c r="E1378" s="21">
        <f>ROUND(MIN(B1378/12,650000)*12*0.0915+MIN(B1378/12,1390000)*12*(0.0504+0)+B1378*0.005,0)</f>
        <v/>
      </c>
      <c r="F1378" s="21">
        <f>IF(B1378&lt;741000,0,IF(B1378&lt;2191000,B1378-740000,IF(B1378&lt;2193000,1451000,IF(B1378&lt;2196000,1453000,IF(B1378&lt;2200000,1456000,IF(B1378&lt;3600000,ROUND(ROUNDDOWN(B1378/4,-3)*2.8,0)-80000,IF(B1378&lt;6600000,ROUND(ROUNDDOWN(B1378/4,-3)*3.2,0)-440000,IF(B1378&lt;8500000,ROUNDDOWN(B1378*0.9,0)-1100000,B1378-1950000))))))))</f>
        <v/>
      </c>
      <c r="G1378" s="21">
        <f>IF(F1378&gt;23500000,NA(),IF(F1378&lt;=4890000,1040000,IF(F1378&lt;=6550000,670000,620000)))</f>
        <v/>
      </c>
      <c r="H1378" s="21">
        <f>IF(D1378&lt;=0,0,MAX(0,MIN(2000000,D1378-MIN(100000,ROUNDDOWN(F1378*0.05,0)))))</f>
        <v/>
      </c>
      <c r="I1378" s="21">
        <f>IF(C1378&lt;=2000,0,MIN(C1378,ROUNDDOWN(F1378*0.4,0))-2000)</f>
        <v/>
      </c>
      <c r="J1378" s="21">
        <f>MAX(0,ROUNDDOWN(F1378-E1378-G1378,-3))</f>
        <v/>
      </c>
      <c r="K1378" s="21">
        <f>MAX(0,ROUNDDOWN(F1378-E1378-G1378-H1378-I1378,-3))</f>
        <v/>
      </c>
      <c r="L1378" s="21">
        <f>MAX(0,ROUNDDOWN(F1378-E1378-G1378-H1378,-3))</f>
        <v/>
      </c>
      <c r="M1378" s="21">
        <f>IF(J1378&lt;=0,0,ROUNDDOWN((J1378*LOOKUP(J1378,{0,1950001,3300001,6950001,9000001,18000001,40000001},{0.05,0.1,0.2,0.23,0.33,0.4,0.45})-LOOKUP(J1378,{0,1950001,3300001,6950001,9000001,18000001,40000001},{0,97500,427500,636000,1536000,2796000,4796000}))*1.021,-2))</f>
        <v/>
      </c>
      <c r="N1378" s="21">
        <f>IF(K1378&lt;=0,0,ROUNDDOWN((K1378*LOOKUP(K1378,{0,1950001,3300001,6950001,9000001,18000001,40000001},{0.05,0.1,0.2,0.23,0.33,0.4,0.45})-LOOKUP(K1378,{0,1950001,3300001,6950001,9000001,18000001,40000001},{0,97500,427500,636000,1536000,2796000,4796000}))*1.021,-2))</f>
        <v/>
      </c>
      <c r="O1378" s="21">
        <f>IF(L1378&lt;=0,0,ROUNDDOWN((L1378*LOOKUP(L1378,{0,1950001,3300001,6950001,9000001,18000001,40000001},{0.05,0.1,0.2,0.23,0.33,0.4,0.45})-LOOKUP(L1378,{0,1950001,3300001,6950001,9000001,18000001,40000001},{0,97500,427500,636000,1536000,2796000,4796000}))*1.021,-2))</f>
        <v/>
      </c>
      <c r="P1378" s="21">
        <f>MAX(0,ROUNDDOWN(F1378-E1378-430000,-3))</f>
        <v/>
      </c>
      <c r="Q1378" s="21">
        <f>MAX(0,ROUNDDOWN(F1378-E1378-430000-H1378,-3))</f>
        <v/>
      </c>
      <c r="R1378" s="21">
        <f>IF(F1378&lt;=450000,0,MAX(0,P1378*0.06-MIN(50000,P1378)*0.03))</f>
        <v/>
      </c>
      <c r="S1378" s="21">
        <f>IF(F1378&lt;=450000,0,MAX(0,P1378*0.04-MIN(50000,P1378)*0.02))</f>
        <v/>
      </c>
      <c r="T1378" s="21">
        <f>IF(F1378&lt;=450000,0,MAX(0,Q1378*0.06-MIN(50000,Q1378)*0.03))</f>
        <v/>
      </c>
      <c r="U1378" s="21">
        <f>IF(F1378&lt;=450000,0,MAX(0,Q1378*0.04-MIN(50000,Q1378)*0.02))</f>
        <v/>
      </c>
      <c r="V1378" s="21">
        <f>50000+MAX(0,G1378-480000)</f>
        <v/>
      </c>
      <c r="W1378" s="21">
        <f>P1378-V1378</f>
        <v/>
      </c>
      <c r="X1378" s="21">
        <f>Q1378-V1378</f>
        <v/>
      </c>
      <c r="Y1378" s="22">
        <f>IF(W1378&lt;0,0.9,LOOKUP(W1378,{0,1950001,3300001,6950001,9000001,18000001,40000001},{0.84895,0.7979,0.6958,0.66517,0.56307,0.4916,0.44055}))</f>
        <v/>
      </c>
      <c r="Z1378" s="22">
        <f>IF(X1378&lt;0,0.9,LOOKUP(X1378,{0,1950001,3300001,6950001,9000001,18000001,40000001},{0.84895,0.7979,0.6958,0.66517,0.56307,0.4916,0.44055}))</f>
        <v/>
      </c>
      <c r="AA1378" s="22">
        <f>IF(W1378&lt;0,0,CHOOSE(MATCH(W1378,{0,1950001,3300001,6950001,9000001},1),5.105/84.895,10.21/79.79,20.42/69.58,23.483/66.517,33.693/56.307))</f>
        <v/>
      </c>
      <c r="AB1378" s="21">
        <f>IF(C1378&lt;=2000,0,(MIN(C1378,ROUNDDOWN(F1378*0.3,0))-2000)*0.1)</f>
        <v/>
      </c>
      <c r="AC1378" s="21">
        <f>IF(C1378&lt;=2000,0,MIN((C1378-2000)*Y1378,(R1378+S1378)*0.2))</f>
        <v/>
      </c>
      <c r="AD1378" s="21">
        <f>IF(C1378&lt;=2000,0,MIN((C1378-2000)*Z1378,(T1378+U1378)*0.2))</f>
        <v/>
      </c>
      <c r="AE1378" s="21">
        <f>AC1378*AA1378</f>
        <v/>
      </c>
      <c r="AF1378" s="21">
        <f>ROUNDDOWN(R1378,-2)+ROUNDDOWN(S1378,-2)</f>
        <v/>
      </c>
      <c r="AG1378" s="21">
        <f>ROUNDDOWN(MAX(0,R1378-(AB1378+AC1378+AE1378)*0.6),-2)+ROUNDDOWN(MAX(0,S1378-(AB1378+AC1378+AE1378)*0.4),-2)</f>
        <v/>
      </c>
      <c r="AH1378" s="21">
        <f>ROUNDDOWN(MAX(0,T1378-(AB1378+AD1378)*0.6),-2)+ROUNDDOWN(MAX(0,U1378-(AB1378+AD1378)*0.4),-2)</f>
        <v/>
      </c>
      <c r="AI1378" s="21">
        <f>ROUNDDOWN(T1378,-2)+ROUNDDOWN(U1378,-2)</f>
        <v/>
      </c>
      <c r="AJ1378" s="21">
        <f>M1378+AF1378</f>
        <v/>
      </c>
      <c r="AK1378" s="21">
        <f>M1378+AG1378</f>
        <v/>
      </c>
      <c r="AL1378" s="21">
        <f>N1378+AH1378</f>
        <v/>
      </c>
      <c r="AM1378" s="21">
        <f>O1378+AI1378</f>
        <v/>
      </c>
      <c r="AN1378" s="21">
        <f>N1378+AI1378</f>
        <v/>
      </c>
      <c r="AO1378" s="21">
        <f>ROUNDDOWN((R1378+S1378)*0.2/Y1378+2000,0)</f>
        <v/>
      </c>
      <c r="AP1378" s="21">
        <f>ROUNDDOWN((T1378+U1378)*0.2/Z1378+2000,0)</f>
        <v/>
      </c>
      <c r="AQ1378" s="21">
        <f>AL1378-AK1378</f>
        <v/>
      </c>
      <c r="AR1378" s="21">
        <f>AM1378-AK1378</f>
        <v/>
      </c>
      <c r="AS1378" s="21">
        <f>AM1378-AL1378</f>
        <v/>
      </c>
      <c r="AT1378" s="21">
        <f>AK1378+C1378-AJ1378</f>
        <v/>
      </c>
      <c r="AU1378" s="21">
        <f>AL1378+C1378-AM1378</f>
        <v/>
      </c>
      <c r="AV1378" s="21">
        <f>AN1378+C1378-AM1378</f>
        <v/>
      </c>
    </row>
    <row r="1379">
      <c r="A1379" t="inlineStr">
        <is>
          <t>医療費の境目</t>
        </is>
      </c>
      <c r="B1379" s="21">
        <f>'3_医療費の境目'!$B$3</f>
        <v/>
      </c>
      <c r="C1379" s="21">
        <f>IF('3_医療費の境目'!$B$4="",AO1379,'3_医療費の境目'!$B$4)</f>
        <v/>
      </c>
      <c r="D1379" s="21">
        <f>'3_医療費の境目'!D1379</f>
        <v/>
      </c>
      <c r="E1379" s="21">
        <f>ROUND(MIN(B1379/12,650000)*12*0.0915+MIN(B1379/12,1390000)*12*(0.0504+0)+B1379*0.005,0)</f>
        <v/>
      </c>
      <c r="F1379" s="21">
        <f>IF(B1379&lt;741000,0,IF(B1379&lt;2191000,B1379-740000,IF(B1379&lt;2193000,1451000,IF(B1379&lt;2196000,1453000,IF(B1379&lt;2200000,1456000,IF(B1379&lt;3600000,ROUND(ROUNDDOWN(B1379/4,-3)*2.8,0)-80000,IF(B1379&lt;6600000,ROUND(ROUNDDOWN(B1379/4,-3)*3.2,0)-440000,IF(B1379&lt;8500000,ROUNDDOWN(B1379*0.9,0)-1100000,B1379-1950000))))))))</f>
        <v/>
      </c>
      <c r="G1379" s="21">
        <f>IF(F1379&gt;23500000,NA(),IF(F1379&lt;=4890000,1040000,IF(F1379&lt;=6550000,670000,620000)))</f>
        <v/>
      </c>
      <c r="H1379" s="21">
        <f>IF(D1379&lt;=0,0,MAX(0,MIN(2000000,D1379-MIN(100000,ROUNDDOWN(F1379*0.05,0)))))</f>
        <v/>
      </c>
      <c r="I1379" s="21">
        <f>IF(C1379&lt;=2000,0,MIN(C1379,ROUNDDOWN(F1379*0.4,0))-2000)</f>
        <v/>
      </c>
      <c r="J1379" s="21">
        <f>MAX(0,ROUNDDOWN(F1379-E1379-G1379,-3))</f>
        <v/>
      </c>
      <c r="K1379" s="21">
        <f>MAX(0,ROUNDDOWN(F1379-E1379-G1379-H1379-I1379,-3))</f>
        <v/>
      </c>
      <c r="L1379" s="21">
        <f>MAX(0,ROUNDDOWN(F1379-E1379-G1379-H1379,-3))</f>
        <v/>
      </c>
      <c r="M1379" s="21">
        <f>IF(J1379&lt;=0,0,ROUNDDOWN((J1379*LOOKUP(J1379,{0,1950001,3300001,6950001,9000001,18000001,40000001},{0.05,0.1,0.2,0.23,0.33,0.4,0.45})-LOOKUP(J1379,{0,1950001,3300001,6950001,9000001,18000001,40000001},{0,97500,427500,636000,1536000,2796000,4796000}))*1.021,-2))</f>
        <v/>
      </c>
      <c r="N1379" s="21">
        <f>IF(K1379&lt;=0,0,ROUNDDOWN((K1379*LOOKUP(K1379,{0,1950001,3300001,6950001,9000001,18000001,40000001},{0.05,0.1,0.2,0.23,0.33,0.4,0.45})-LOOKUP(K1379,{0,1950001,3300001,6950001,9000001,18000001,40000001},{0,97500,427500,636000,1536000,2796000,4796000}))*1.021,-2))</f>
        <v/>
      </c>
      <c r="O1379" s="21">
        <f>IF(L1379&lt;=0,0,ROUNDDOWN((L1379*LOOKUP(L1379,{0,1950001,3300001,6950001,9000001,18000001,40000001},{0.05,0.1,0.2,0.23,0.33,0.4,0.45})-LOOKUP(L1379,{0,1950001,3300001,6950001,9000001,18000001,40000001},{0,97500,427500,636000,1536000,2796000,4796000}))*1.021,-2))</f>
        <v/>
      </c>
      <c r="P1379" s="21">
        <f>MAX(0,ROUNDDOWN(F1379-E1379-430000,-3))</f>
        <v/>
      </c>
      <c r="Q1379" s="21">
        <f>MAX(0,ROUNDDOWN(F1379-E1379-430000-H1379,-3))</f>
        <v/>
      </c>
      <c r="R1379" s="21">
        <f>IF(F1379&lt;=450000,0,MAX(0,P1379*0.06-MIN(50000,P1379)*0.03))</f>
        <v/>
      </c>
      <c r="S1379" s="21">
        <f>IF(F1379&lt;=450000,0,MAX(0,P1379*0.04-MIN(50000,P1379)*0.02))</f>
        <v/>
      </c>
      <c r="T1379" s="21">
        <f>IF(F1379&lt;=450000,0,MAX(0,Q1379*0.06-MIN(50000,Q1379)*0.03))</f>
        <v/>
      </c>
      <c r="U1379" s="21">
        <f>IF(F1379&lt;=450000,0,MAX(0,Q1379*0.04-MIN(50000,Q1379)*0.02))</f>
        <v/>
      </c>
      <c r="V1379" s="21">
        <f>50000+MAX(0,G1379-480000)</f>
        <v/>
      </c>
      <c r="W1379" s="21">
        <f>P1379-V1379</f>
        <v/>
      </c>
      <c r="X1379" s="21">
        <f>Q1379-V1379</f>
        <v/>
      </c>
      <c r="Y1379" s="22">
        <f>IF(W1379&lt;0,0.9,LOOKUP(W1379,{0,1950001,3300001,6950001,9000001,18000001,40000001},{0.84895,0.7979,0.6958,0.66517,0.56307,0.4916,0.44055}))</f>
        <v/>
      </c>
      <c r="Z1379" s="22">
        <f>IF(X1379&lt;0,0.9,LOOKUP(X1379,{0,1950001,3300001,6950001,9000001,18000001,40000001},{0.84895,0.7979,0.6958,0.66517,0.56307,0.4916,0.44055}))</f>
        <v/>
      </c>
      <c r="AA1379" s="22">
        <f>IF(W1379&lt;0,0,CHOOSE(MATCH(W1379,{0,1950001,3300001,6950001,9000001},1),5.105/84.895,10.21/79.79,20.42/69.58,23.483/66.517,33.693/56.307))</f>
        <v/>
      </c>
      <c r="AB1379" s="21">
        <f>IF(C1379&lt;=2000,0,(MIN(C1379,ROUNDDOWN(F1379*0.3,0))-2000)*0.1)</f>
        <v/>
      </c>
      <c r="AC1379" s="21">
        <f>IF(C1379&lt;=2000,0,MIN((C1379-2000)*Y1379,(R1379+S1379)*0.2))</f>
        <v/>
      </c>
      <c r="AD1379" s="21">
        <f>IF(C1379&lt;=2000,0,MIN((C1379-2000)*Z1379,(T1379+U1379)*0.2))</f>
        <v/>
      </c>
      <c r="AE1379" s="21">
        <f>AC1379*AA1379</f>
        <v/>
      </c>
      <c r="AF1379" s="21">
        <f>ROUNDDOWN(R1379,-2)+ROUNDDOWN(S1379,-2)</f>
        <v/>
      </c>
      <c r="AG1379" s="21">
        <f>ROUNDDOWN(MAX(0,R1379-(AB1379+AC1379+AE1379)*0.6),-2)+ROUNDDOWN(MAX(0,S1379-(AB1379+AC1379+AE1379)*0.4),-2)</f>
        <v/>
      </c>
      <c r="AH1379" s="21">
        <f>ROUNDDOWN(MAX(0,T1379-(AB1379+AD1379)*0.6),-2)+ROUNDDOWN(MAX(0,U1379-(AB1379+AD1379)*0.4),-2)</f>
        <v/>
      </c>
      <c r="AI1379" s="21">
        <f>ROUNDDOWN(T1379,-2)+ROUNDDOWN(U1379,-2)</f>
        <v/>
      </c>
      <c r="AJ1379" s="21">
        <f>M1379+AF1379</f>
        <v/>
      </c>
      <c r="AK1379" s="21">
        <f>M1379+AG1379</f>
        <v/>
      </c>
      <c r="AL1379" s="21">
        <f>N1379+AH1379</f>
        <v/>
      </c>
      <c r="AM1379" s="21">
        <f>O1379+AI1379</f>
        <v/>
      </c>
      <c r="AN1379" s="21">
        <f>N1379+AI1379</f>
        <v/>
      </c>
      <c r="AO1379" s="21">
        <f>ROUNDDOWN((R1379+S1379)*0.2/Y1379+2000,0)</f>
        <v/>
      </c>
      <c r="AP1379" s="21">
        <f>ROUNDDOWN((T1379+U1379)*0.2/Z1379+2000,0)</f>
        <v/>
      </c>
      <c r="AQ1379" s="21">
        <f>AL1379-AK1379</f>
        <v/>
      </c>
      <c r="AR1379" s="21">
        <f>AM1379-AK1379</f>
        <v/>
      </c>
      <c r="AS1379" s="21">
        <f>AM1379-AL1379</f>
        <v/>
      </c>
      <c r="AT1379" s="21">
        <f>AK1379+C1379-AJ1379</f>
        <v/>
      </c>
      <c r="AU1379" s="21">
        <f>AL1379+C1379-AM1379</f>
        <v/>
      </c>
      <c r="AV1379" s="21">
        <f>AN1379+C1379-AM1379</f>
        <v/>
      </c>
    </row>
    <row r="1380">
      <c r="A1380" t="inlineStr">
        <is>
          <t>医療費の境目</t>
        </is>
      </c>
      <c r="B1380" s="21">
        <f>'3_医療費の境目'!$B$3</f>
        <v/>
      </c>
      <c r="C1380" s="21">
        <f>IF('3_医療費の境目'!$B$4="",AO1380,'3_医療費の境目'!$B$4)</f>
        <v/>
      </c>
      <c r="D1380" s="21">
        <f>'3_医療費の境目'!D1380</f>
        <v/>
      </c>
      <c r="E1380" s="21">
        <f>ROUND(MIN(B1380/12,650000)*12*0.0915+MIN(B1380/12,1390000)*12*(0.0504+0)+B1380*0.005,0)</f>
        <v/>
      </c>
      <c r="F1380" s="21">
        <f>IF(B1380&lt;741000,0,IF(B1380&lt;2191000,B1380-740000,IF(B1380&lt;2193000,1451000,IF(B1380&lt;2196000,1453000,IF(B1380&lt;2200000,1456000,IF(B1380&lt;3600000,ROUND(ROUNDDOWN(B1380/4,-3)*2.8,0)-80000,IF(B1380&lt;6600000,ROUND(ROUNDDOWN(B1380/4,-3)*3.2,0)-440000,IF(B1380&lt;8500000,ROUNDDOWN(B1380*0.9,0)-1100000,B1380-1950000))))))))</f>
        <v/>
      </c>
      <c r="G1380" s="21">
        <f>IF(F1380&gt;23500000,NA(),IF(F1380&lt;=4890000,1040000,IF(F1380&lt;=6550000,670000,620000)))</f>
        <v/>
      </c>
      <c r="H1380" s="21">
        <f>IF(D1380&lt;=0,0,MAX(0,MIN(2000000,D1380-MIN(100000,ROUNDDOWN(F1380*0.05,0)))))</f>
        <v/>
      </c>
      <c r="I1380" s="21">
        <f>IF(C1380&lt;=2000,0,MIN(C1380,ROUNDDOWN(F1380*0.4,0))-2000)</f>
        <v/>
      </c>
      <c r="J1380" s="21">
        <f>MAX(0,ROUNDDOWN(F1380-E1380-G1380,-3))</f>
        <v/>
      </c>
      <c r="K1380" s="21">
        <f>MAX(0,ROUNDDOWN(F1380-E1380-G1380-H1380-I1380,-3))</f>
        <v/>
      </c>
      <c r="L1380" s="21">
        <f>MAX(0,ROUNDDOWN(F1380-E1380-G1380-H1380,-3))</f>
        <v/>
      </c>
      <c r="M1380" s="21">
        <f>IF(J1380&lt;=0,0,ROUNDDOWN((J1380*LOOKUP(J1380,{0,1950001,3300001,6950001,9000001,18000001,40000001},{0.05,0.1,0.2,0.23,0.33,0.4,0.45})-LOOKUP(J1380,{0,1950001,3300001,6950001,9000001,18000001,40000001},{0,97500,427500,636000,1536000,2796000,4796000}))*1.021,-2))</f>
        <v/>
      </c>
      <c r="N1380" s="21">
        <f>IF(K1380&lt;=0,0,ROUNDDOWN((K1380*LOOKUP(K1380,{0,1950001,3300001,6950001,9000001,18000001,40000001},{0.05,0.1,0.2,0.23,0.33,0.4,0.45})-LOOKUP(K1380,{0,1950001,3300001,6950001,9000001,18000001,40000001},{0,97500,427500,636000,1536000,2796000,4796000}))*1.021,-2))</f>
        <v/>
      </c>
      <c r="O1380" s="21">
        <f>IF(L1380&lt;=0,0,ROUNDDOWN((L1380*LOOKUP(L1380,{0,1950001,3300001,6950001,9000001,18000001,40000001},{0.05,0.1,0.2,0.23,0.33,0.4,0.45})-LOOKUP(L1380,{0,1950001,3300001,6950001,9000001,18000001,40000001},{0,97500,427500,636000,1536000,2796000,4796000}))*1.021,-2))</f>
        <v/>
      </c>
      <c r="P1380" s="21">
        <f>MAX(0,ROUNDDOWN(F1380-E1380-430000,-3))</f>
        <v/>
      </c>
      <c r="Q1380" s="21">
        <f>MAX(0,ROUNDDOWN(F1380-E1380-430000-H1380,-3))</f>
        <v/>
      </c>
      <c r="R1380" s="21">
        <f>IF(F1380&lt;=450000,0,MAX(0,P1380*0.06-MIN(50000,P1380)*0.03))</f>
        <v/>
      </c>
      <c r="S1380" s="21">
        <f>IF(F1380&lt;=450000,0,MAX(0,P1380*0.04-MIN(50000,P1380)*0.02))</f>
        <v/>
      </c>
      <c r="T1380" s="21">
        <f>IF(F1380&lt;=450000,0,MAX(0,Q1380*0.06-MIN(50000,Q1380)*0.03))</f>
        <v/>
      </c>
      <c r="U1380" s="21">
        <f>IF(F1380&lt;=450000,0,MAX(0,Q1380*0.04-MIN(50000,Q1380)*0.02))</f>
        <v/>
      </c>
      <c r="V1380" s="21">
        <f>50000+MAX(0,G1380-480000)</f>
        <v/>
      </c>
      <c r="W1380" s="21">
        <f>P1380-V1380</f>
        <v/>
      </c>
      <c r="X1380" s="21">
        <f>Q1380-V1380</f>
        <v/>
      </c>
      <c r="Y1380" s="22">
        <f>IF(W1380&lt;0,0.9,LOOKUP(W1380,{0,1950001,3300001,6950001,9000001,18000001,40000001},{0.84895,0.7979,0.6958,0.66517,0.56307,0.4916,0.44055}))</f>
        <v/>
      </c>
      <c r="Z1380" s="22">
        <f>IF(X1380&lt;0,0.9,LOOKUP(X1380,{0,1950001,3300001,6950001,9000001,18000001,40000001},{0.84895,0.7979,0.6958,0.66517,0.56307,0.4916,0.44055}))</f>
        <v/>
      </c>
      <c r="AA1380" s="22">
        <f>IF(W1380&lt;0,0,CHOOSE(MATCH(W1380,{0,1950001,3300001,6950001,9000001},1),5.105/84.895,10.21/79.79,20.42/69.58,23.483/66.517,33.693/56.307))</f>
        <v/>
      </c>
      <c r="AB1380" s="21">
        <f>IF(C1380&lt;=2000,0,(MIN(C1380,ROUNDDOWN(F1380*0.3,0))-2000)*0.1)</f>
        <v/>
      </c>
      <c r="AC1380" s="21">
        <f>IF(C1380&lt;=2000,0,MIN((C1380-2000)*Y1380,(R1380+S1380)*0.2))</f>
        <v/>
      </c>
      <c r="AD1380" s="21">
        <f>IF(C1380&lt;=2000,0,MIN((C1380-2000)*Z1380,(T1380+U1380)*0.2))</f>
        <v/>
      </c>
      <c r="AE1380" s="21">
        <f>AC1380*AA1380</f>
        <v/>
      </c>
      <c r="AF1380" s="21">
        <f>ROUNDDOWN(R1380,-2)+ROUNDDOWN(S1380,-2)</f>
        <v/>
      </c>
      <c r="AG1380" s="21">
        <f>ROUNDDOWN(MAX(0,R1380-(AB1380+AC1380+AE1380)*0.6),-2)+ROUNDDOWN(MAX(0,S1380-(AB1380+AC1380+AE1380)*0.4),-2)</f>
        <v/>
      </c>
      <c r="AH1380" s="21">
        <f>ROUNDDOWN(MAX(0,T1380-(AB1380+AD1380)*0.6),-2)+ROUNDDOWN(MAX(0,U1380-(AB1380+AD1380)*0.4),-2)</f>
        <v/>
      </c>
      <c r="AI1380" s="21">
        <f>ROUNDDOWN(T1380,-2)+ROUNDDOWN(U1380,-2)</f>
        <v/>
      </c>
      <c r="AJ1380" s="21">
        <f>M1380+AF1380</f>
        <v/>
      </c>
      <c r="AK1380" s="21">
        <f>M1380+AG1380</f>
        <v/>
      </c>
      <c r="AL1380" s="21">
        <f>N1380+AH1380</f>
        <v/>
      </c>
      <c r="AM1380" s="21">
        <f>O1380+AI1380</f>
        <v/>
      </c>
      <c r="AN1380" s="21">
        <f>N1380+AI1380</f>
        <v/>
      </c>
      <c r="AO1380" s="21">
        <f>ROUNDDOWN((R1380+S1380)*0.2/Y1380+2000,0)</f>
        <v/>
      </c>
      <c r="AP1380" s="21">
        <f>ROUNDDOWN((T1380+U1380)*0.2/Z1380+2000,0)</f>
        <v/>
      </c>
      <c r="AQ1380" s="21">
        <f>AL1380-AK1380</f>
        <v/>
      </c>
      <c r="AR1380" s="21">
        <f>AM1380-AK1380</f>
        <v/>
      </c>
      <c r="AS1380" s="21">
        <f>AM1380-AL1380</f>
        <v/>
      </c>
      <c r="AT1380" s="21">
        <f>AK1380+C1380-AJ1380</f>
        <v/>
      </c>
      <c r="AU1380" s="21">
        <f>AL1380+C1380-AM1380</f>
        <v/>
      </c>
      <c r="AV1380" s="21">
        <f>AN1380+C1380-AM1380</f>
        <v/>
      </c>
    </row>
    <row r="1381">
      <c r="A1381" t="inlineStr">
        <is>
          <t>医療費の境目</t>
        </is>
      </c>
      <c r="B1381" s="21">
        <f>'3_医療費の境目'!$B$3</f>
        <v/>
      </c>
      <c r="C1381" s="21">
        <f>IF('3_医療費の境目'!$B$4="",AO1381,'3_医療費の境目'!$B$4)</f>
        <v/>
      </c>
      <c r="D1381" s="21">
        <f>'3_医療費の境目'!D1381</f>
        <v/>
      </c>
      <c r="E1381" s="21">
        <f>ROUND(MIN(B1381/12,650000)*12*0.0915+MIN(B1381/12,1390000)*12*(0.0504+0)+B1381*0.005,0)</f>
        <v/>
      </c>
      <c r="F1381" s="21">
        <f>IF(B1381&lt;741000,0,IF(B1381&lt;2191000,B1381-740000,IF(B1381&lt;2193000,1451000,IF(B1381&lt;2196000,1453000,IF(B1381&lt;2200000,1456000,IF(B1381&lt;3600000,ROUND(ROUNDDOWN(B1381/4,-3)*2.8,0)-80000,IF(B1381&lt;6600000,ROUND(ROUNDDOWN(B1381/4,-3)*3.2,0)-440000,IF(B1381&lt;8500000,ROUNDDOWN(B1381*0.9,0)-1100000,B1381-1950000))))))))</f>
        <v/>
      </c>
      <c r="G1381" s="21">
        <f>IF(F1381&gt;23500000,NA(),IF(F1381&lt;=4890000,1040000,IF(F1381&lt;=6550000,670000,620000)))</f>
        <v/>
      </c>
      <c r="H1381" s="21">
        <f>IF(D1381&lt;=0,0,MAX(0,MIN(2000000,D1381-MIN(100000,ROUNDDOWN(F1381*0.05,0)))))</f>
        <v/>
      </c>
      <c r="I1381" s="21">
        <f>IF(C1381&lt;=2000,0,MIN(C1381,ROUNDDOWN(F1381*0.4,0))-2000)</f>
        <v/>
      </c>
      <c r="J1381" s="21">
        <f>MAX(0,ROUNDDOWN(F1381-E1381-G1381,-3))</f>
        <v/>
      </c>
      <c r="K1381" s="21">
        <f>MAX(0,ROUNDDOWN(F1381-E1381-G1381-H1381-I1381,-3))</f>
        <v/>
      </c>
      <c r="L1381" s="21">
        <f>MAX(0,ROUNDDOWN(F1381-E1381-G1381-H1381,-3))</f>
        <v/>
      </c>
      <c r="M1381" s="21">
        <f>IF(J1381&lt;=0,0,ROUNDDOWN((J1381*LOOKUP(J1381,{0,1950001,3300001,6950001,9000001,18000001,40000001},{0.05,0.1,0.2,0.23,0.33,0.4,0.45})-LOOKUP(J1381,{0,1950001,3300001,6950001,9000001,18000001,40000001},{0,97500,427500,636000,1536000,2796000,4796000}))*1.021,-2))</f>
        <v/>
      </c>
      <c r="N1381" s="21">
        <f>IF(K1381&lt;=0,0,ROUNDDOWN((K1381*LOOKUP(K1381,{0,1950001,3300001,6950001,9000001,18000001,40000001},{0.05,0.1,0.2,0.23,0.33,0.4,0.45})-LOOKUP(K1381,{0,1950001,3300001,6950001,9000001,18000001,40000001},{0,97500,427500,636000,1536000,2796000,4796000}))*1.021,-2))</f>
        <v/>
      </c>
      <c r="O1381" s="21">
        <f>IF(L1381&lt;=0,0,ROUNDDOWN((L1381*LOOKUP(L1381,{0,1950001,3300001,6950001,9000001,18000001,40000001},{0.05,0.1,0.2,0.23,0.33,0.4,0.45})-LOOKUP(L1381,{0,1950001,3300001,6950001,9000001,18000001,40000001},{0,97500,427500,636000,1536000,2796000,4796000}))*1.021,-2))</f>
        <v/>
      </c>
      <c r="P1381" s="21">
        <f>MAX(0,ROUNDDOWN(F1381-E1381-430000,-3))</f>
        <v/>
      </c>
      <c r="Q1381" s="21">
        <f>MAX(0,ROUNDDOWN(F1381-E1381-430000-H1381,-3))</f>
        <v/>
      </c>
      <c r="R1381" s="21">
        <f>IF(F1381&lt;=450000,0,MAX(0,P1381*0.06-MIN(50000,P1381)*0.03))</f>
        <v/>
      </c>
      <c r="S1381" s="21">
        <f>IF(F1381&lt;=450000,0,MAX(0,P1381*0.04-MIN(50000,P1381)*0.02))</f>
        <v/>
      </c>
      <c r="T1381" s="21">
        <f>IF(F1381&lt;=450000,0,MAX(0,Q1381*0.06-MIN(50000,Q1381)*0.03))</f>
        <v/>
      </c>
      <c r="U1381" s="21">
        <f>IF(F1381&lt;=450000,0,MAX(0,Q1381*0.04-MIN(50000,Q1381)*0.02))</f>
        <v/>
      </c>
      <c r="V1381" s="21">
        <f>50000+MAX(0,G1381-480000)</f>
        <v/>
      </c>
      <c r="W1381" s="21">
        <f>P1381-V1381</f>
        <v/>
      </c>
      <c r="X1381" s="21">
        <f>Q1381-V1381</f>
        <v/>
      </c>
      <c r="Y1381" s="22">
        <f>IF(W1381&lt;0,0.9,LOOKUP(W1381,{0,1950001,3300001,6950001,9000001,18000001,40000001},{0.84895,0.7979,0.6958,0.66517,0.56307,0.4916,0.44055}))</f>
        <v/>
      </c>
      <c r="Z1381" s="22">
        <f>IF(X1381&lt;0,0.9,LOOKUP(X1381,{0,1950001,3300001,6950001,9000001,18000001,40000001},{0.84895,0.7979,0.6958,0.66517,0.56307,0.4916,0.44055}))</f>
        <v/>
      </c>
      <c r="AA1381" s="22">
        <f>IF(W1381&lt;0,0,CHOOSE(MATCH(W1381,{0,1950001,3300001,6950001,9000001},1),5.105/84.895,10.21/79.79,20.42/69.58,23.483/66.517,33.693/56.307))</f>
        <v/>
      </c>
      <c r="AB1381" s="21">
        <f>IF(C1381&lt;=2000,0,(MIN(C1381,ROUNDDOWN(F1381*0.3,0))-2000)*0.1)</f>
        <v/>
      </c>
      <c r="AC1381" s="21">
        <f>IF(C1381&lt;=2000,0,MIN((C1381-2000)*Y1381,(R1381+S1381)*0.2))</f>
        <v/>
      </c>
      <c r="AD1381" s="21">
        <f>IF(C1381&lt;=2000,0,MIN((C1381-2000)*Z1381,(T1381+U1381)*0.2))</f>
        <v/>
      </c>
      <c r="AE1381" s="21">
        <f>AC1381*AA1381</f>
        <v/>
      </c>
      <c r="AF1381" s="21">
        <f>ROUNDDOWN(R1381,-2)+ROUNDDOWN(S1381,-2)</f>
        <v/>
      </c>
      <c r="AG1381" s="21">
        <f>ROUNDDOWN(MAX(0,R1381-(AB1381+AC1381+AE1381)*0.6),-2)+ROUNDDOWN(MAX(0,S1381-(AB1381+AC1381+AE1381)*0.4),-2)</f>
        <v/>
      </c>
      <c r="AH1381" s="21">
        <f>ROUNDDOWN(MAX(0,T1381-(AB1381+AD1381)*0.6),-2)+ROUNDDOWN(MAX(0,U1381-(AB1381+AD1381)*0.4),-2)</f>
        <v/>
      </c>
      <c r="AI1381" s="21">
        <f>ROUNDDOWN(T1381,-2)+ROUNDDOWN(U1381,-2)</f>
        <v/>
      </c>
      <c r="AJ1381" s="21">
        <f>M1381+AF1381</f>
        <v/>
      </c>
      <c r="AK1381" s="21">
        <f>M1381+AG1381</f>
        <v/>
      </c>
      <c r="AL1381" s="21">
        <f>N1381+AH1381</f>
        <v/>
      </c>
      <c r="AM1381" s="21">
        <f>O1381+AI1381</f>
        <v/>
      </c>
      <c r="AN1381" s="21">
        <f>N1381+AI1381</f>
        <v/>
      </c>
      <c r="AO1381" s="21">
        <f>ROUNDDOWN((R1381+S1381)*0.2/Y1381+2000,0)</f>
        <v/>
      </c>
      <c r="AP1381" s="21">
        <f>ROUNDDOWN((T1381+U1381)*0.2/Z1381+2000,0)</f>
        <v/>
      </c>
      <c r="AQ1381" s="21">
        <f>AL1381-AK1381</f>
        <v/>
      </c>
      <c r="AR1381" s="21">
        <f>AM1381-AK1381</f>
        <v/>
      </c>
      <c r="AS1381" s="21">
        <f>AM1381-AL1381</f>
        <v/>
      </c>
      <c r="AT1381" s="21">
        <f>AK1381+C1381-AJ1381</f>
        <v/>
      </c>
      <c r="AU1381" s="21">
        <f>AL1381+C1381-AM1381</f>
        <v/>
      </c>
      <c r="AV1381" s="21">
        <f>AN1381+C1381-AM1381</f>
        <v/>
      </c>
    </row>
    <row r="1382">
      <c r="A1382" t="inlineStr">
        <is>
          <t>医療費の境目</t>
        </is>
      </c>
      <c r="B1382" s="21">
        <f>'3_医療費の境目'!$B$3</f>
        <v/>
      </c>
      <c r="C1382" s="21">
        <f>IF('3_医療費の境目'!$B$4="",AO1382,'3_医療費の境目'!$B$4)</f>
        <v/>
      </c>
      <c r="D1382" s="21">
        <f>'3_医療費の境目'!D1382</f>
        <v/>
      </c>
      <c r="E1382" s="21">
        <f>ROUND(MIN(B1382/12,650000)*12*0.0915+MIN(B1382/12,1390000)*12*(0.0504+0)+B1382*0.005,0)</f>
        <v/>
      </c>
      <c r="F1382" s="21">
        <f>IF(B1382&lt;741000,0,IF(B1382&lt;2191000,B1382-740000,IF(B1382&lt;2193000,1451000,IF(B1382&lt;2196000,1453000,IF(B1382&lt;2200000,1456000,IF(B1382&lt;3600000,ROUND(ROUNDDOWN(B1382/4,-3)*2.8,0)-80000,IF(B1382&lt;6600000,ROUND(ROUNDDOWN(B1382/4,-3)*3.2,0)-440000,IF(B1382&lt;8500000,ROUNDDOWN(B1382*0.9,0)-1100000,B1382-1950000))))))))</f>
        <v/>
      </c>
      <c r="G1382" s="21">
        <f>IF(F1382&gt;23500000,NA(),IF(F1382&lt;=4890000,1040000,IF(F1382&lt;=6550000,670000,620000)))</f>
        <v/>
      </c>
      <c r="H1382" s="21">
        <f>IF(D1382&lt;=0,0,MAX(0,MIN(2000000,D1382-MIN(100000,ROUNDDOWN(F1382*0.05,0)))))</f>
        <v/>
      </c>
      <c r="I1382" s="21">
        <f>IF(C1382&lt;=2000,0,MIN(C1382,ROUNDDOWN(F1382*0.4,0))-2000)</f>
        <v/>
      </c>
      <c r="J1382" s="21">
        <f>MAX(0,ROUNDDOWN(F1382-E1382-G1382,-3))</f>
        <v/>
      </c>
      <c r="K1382" s="21">
        <f>MAX(0,ROUNDDOWN(F1382-E1382-G1382-H1382-I1382,-3))</f>
        <v/>
      </c>
      <c r="L1382" s="21">
        <f>MAX(0,ROUNDDOWN(F1382-E1382-G1382-H1382,-3))</f>
        <v/>
      </c>
      <c r="M1382" s="21">
        <f>IF(J1382&lt;=0,0,ROUNDDOWN((J1382*LOOKUP(J1382,{0,1950001,3300001,6950001,9000001,18000001,40000001},{0.05,0.1,0.2,0.23,0.33,0.4,0.45})-LOOKUP(J1382,{0,1950001,3300001,6950001,9000001,18000001,40000001},{0,97500,427500,636000,1536000,2796000,4796000}))*1.021,-2))</f>
        <v/>
      </c>
      <c r="N1382" s="21">
        <f>IF(K1382&lt;=0,0,ROUNDDOWN((K1382*LOOKUP(K1382,{0,1950001,3300001,6950001,9000001,18000001,40000001},{0.05,0.1,0.2,0.23,0.33,0.4,0.45})-LOOKUP(K1382,{0,1950001,3300001,6950001,9000001,18000001,40000001},{0,97500,427500,636000,1536000,2796000,4796000}))*1.021,-2))</f>
        <v/>
      </c>
      <c r="O1382" s="21">
        <f>IF(L1382&lt;=0,0,ROUNDDOWN((L1382*LOOKUP(L1382,{0,1950001,3300001,6950001,9000001,18000001,40000001},{0.05,0.1,0.2,0.23,0.33,0.4,0.45})-LOOKUP(L1382,{0,1950001,3300001,6950001,9000001,18000001,40000001},{0,97500,427500,636000,1536000,2796000,4796000}))*1.021,-2))</f>
        <v/>
      </c>
      <c r="P1382" s="21">
        <f>MAX(0,ROUNDDOWN(F1382-E1382-430000,-3))</f>
        <v/>
      </c>
      <c r="Q1382" s="21">
        <f>MAX(0,ROUNDDOWN(F1382-E1382-430000-H1382,-3))</f>
        <v/>
      </c>
      <c r="R1382" s="21">
        <f>IF(F1382&lt;=450000,0,MAX(0,P1382*0.06-MIN(50000,P1382)*0.03))</f>
        <v/>
      </c>
      <c r="S1382" s="21">
        <f>IF(F1382&lt;=450000,0,MAX(0,P1382*0.04-MIN(50000,P1382)*0.02))</f>
        <v/>
      </c>
      <c r="T1382" s="21">
        <f>IF(F1382&lt;=450000,0,MAX(0,Q1382*0.06-MIN(50000,Q1382)*0.03))</f>
        <v/>
      </c>
      <c r="U1382" s="21">
        <f>IF(F1382&lt;=450000,0,MAX(0,Q1382*0.04-MIN(50000,Q1382)*0.02))</f>
        <v/>
      </c>
      <c r="V1382" s="21">
        <f>50000+MAX(0,G1382-480000)</f>
        <v/>
      </c>
      <c r="W1382" s="21">
        <f>P1382-V1382</f>
        <v/>
      </c>
      <c r="X1382" s="21">
        <f>Q1382-V1382</f>
        <v/>
      </c>
      <c r="Y1382" s="22">
        <f>IF(W1382&lt;0,0.9,LOOKUP(W1382,{0,1950001,3300001,6950001,9000001,18000001,40000001},{0.84895,0.7979,0.6958,0.66517,0.56307,0.4916,0.44055}))</f>
        <v/>
      </c>
      <c r="Z1382" s="22">
        <f>IF(X1382&lt;0,0.9,LOOKUP(X1382,{0,1950001,3300001,6950001,9000001,18000001,40000001},{0.84895,0.7979,0.6958,0.66517,0.56307,0.4916,0.44055}))</f>
        <v/>
      </c>
      <c r="AA1382" s="22">
        <f>IF(W1382&lt;0,0,CHOOSE(MATCH(W1382,{0,1950001,3300001,6950001,9000001},1),5.105/84.895,10.21/79.79,20.42/69.58,23.483/66.517,33.693/56.307))</f>
        <v/>
      </c>
      <c r="AB1382" s="21">
        <f>IF(C1382&lt;=2000,0,(MIN(C1382,ROUNDDOWN(F1382*0.3,0))-2000)*0.1)</f>
        <v/>
      </c>
      <c r="AC1382" s="21">
        <f>IF(C1382&lt;=2000,0,MIN((C1382-2000)*Y1382,(R1382+S1382)*0.2))</f>
        <v/>
      </c>
      <c r="AD1382" s="21">
        <f>IF(C1382&lt;=2000,0,MIN((C1382-2000)*Z1382,(T1382+U1382)*0.2))</f>
        <v/>
      </c>
      <c r="AE1382" s="21">
        <f>AC1382*AA1382</f>
        <v/>
      </c>
      <c r="AF1382" s="21">
        <f>ROUNDDOWN(R1382,-2)+ROUNDDOWN(S1382,-2)</f>
        <v/>
      </c>
      <c r="AG1382" s="21">
        <f>ROUNDDOWN(MAX(0,R1382-(AB1382+AC1382+AE1382)*0.6),-2)+ROUNDDOWN(MAX(0,S1382-(AB1382+AC1382+AE1382)*0.4),-2)</f>
        <v/>
      </c>
      <c r="AH1382" s="21">
        <f>ROUNDDOWN(MAX(0,T1382-(AB1382+AD1382)*0.6),-2)+ROUNDDOWN(MAX(0,U1382-(AB1382+AD1382)*0.4),-2)</f>
        <v/>
      </c>
      <c r="AI1382" s="21">
        <f>ROUNDDOWN(T1382,-2)+ROUNDDOWN(U1382,-2)</f>
        <v/>
      </c>
      <c r="AJ1382" s="21">
        <f>M1382+AF1382</f>
        <v/>
      </c>
      <c r="AK1382" s="21">
        <f>M1382+AG1382</f>
        <v/>
      </c>
      <c r="AL1382" s="21">
        <f>N1382+AH1382</f>
        <v/>
      </c>
      <c r="AM1382" s="21">
        <f>O1382+AI1382</f>
        <v/>
      </c>
      <c r="AN1382" s="21">
        <f>N1382+AI1382</f>
        <v/>
      </c>
      <c r="AO1382" s="21">
        <f>ROUNDDOWN((R1382+S1382)*0.2/Y1382+2000,0)</f>
        <v/>
      </c>
      <c r="AP1382" s="21">
        <f>ROUNDDOWN((T1382+U1382)*0.2/Z1382+2000,0)</f>
        <v/>
      </c>
      <c r="AQ1382" s="21">
        <f>AL1382-AK1382</f>
        <v/>
      </c>
      <c r="AR1382" s="21">
        <f>AM1382-AK1382</f>
        <v/>
      </c>
      <c r="AS1382" s="21">
        <f>AM1382-AL1382</f>
        <v/>
      </c>
      <c r="AT1382" s="21">
        <f>AK1382+C1382-AJ1382</f>
        <v/>
      </c>
      <c r="AU1382" s="21">
        <f>AL1382+C1382-AM1382</f>
        <v/>
      </c>
      <c r="AV1382" s="21">
        <f>AN1382+C1382-AM1382</f>
        <v/>
      </c>
    </row>
    <row r="1383">
      <c r="A1383" t="inlineStr">
        <is>
          <t>医療費の境目</t>
        </is>
      </c>
      <c r="B1383" s="21">
        <f>'3_医療費の境目'!$B$3</f>
        <v/>
      </c>
      <c r="C1383" s="21">
        <f>IF('3_医療費の境目'!$B$4="",AO1383,'3_医療費の境目'!$B$4)</f>
        <v/>
      </c>
      <c r="D1383" s="21">
        <f>'3_医療費の境目'!D1383</f>
        <v/>
      </c>
      <c r="E1383" s="21">
        <f>ROUND(MIN(B1383/12,650000)*12*0.0915+MIN(B1383/12,1390000)*12*(0.0504+0)+B1383*0.005,0)</f>
        <v/>
      </c>
      <c r="F1383" s="21">
        <f>IF(B1383&lt;741000,0,IF(B1383&lt;2191000,B1383-740000,IF(B1383&lt;2193000,1451000,IF(B1383&lt;2196000,1453000,IF(B1383&lt;2200000,1456000,IF(B1383&lt;3600000,ROUND(ROUNDDOWN(B1383/4,-3)*2.8,0)-80000,IF(B1383&lt;6600000,ROUND(ROUNDDOWN(B1383/4,-3)*3.2,0)-440000,IF(B1383&lt;8500000,ROUNDDOWN(B1383*0.9,0)-1100000,B1383-1950000))))))))</f>
        <v/>
      </c>
      <c r="G1383" s="21">
        <f>IF(F1383&gt;23500000,NA(),IF(F1383&lt;=4890000,1040000,IF(F1383&lt;=6550000,670000,620000)))</f>
        <v/>
      </c>
      <c r="H1383" s="21">
        <f>IF(D1383&lt;=0,0,MAX(0,MIN(2000000,D1383-MIN(100000,ROUNDDOWN(F1383*0.05,0)))))</f>
        <v/>
      </c>
      <c r="I1383" s="21">
        <f>IF(C1383&lt;=2000,0,MIN(C1383,ROUNDDOWN(F1383*0.4,0))-2000)</f>
        <v/>
      </c>
      <c r="J1383" s="21">
        <f>MAX(0,ROUNDDOWN(F1383-E1383-G1383,-3))</f>
        <v/>
      </c>
      <c r="K1383" s="21">
        <f>MAX(0,ROUNDDOWN(F1383-E1383-G1383-H1383-I1383,-3))</f>
        <v/>
      </c>
      <c r="L1383" s="21">
        <f>MAX(0,ROUNDDOWN(F1383-E1383-G1383-H1383,-3))</f>
        <v/>
      </c>
      <c r="M1383" s="21">
        <f>IF(J1383&lt;=0,0,ROUNDDOWN((J1383*LOOKUP(J1383,{0,1950001,3300001,6950001,9000001,18000001,40000001},{0.05,0.1,0.2,0.23,0.33,0.4,0.45})-LOOKUP(J1383,{0,1950001,3300001,6950001,9000001,18000001,40000001},{0,97500,427500,636000,1536000,2796000,4796000}))*1.021,-2))</f>
        <v/>
      </c>
      <c r="N1383" s="21">
        <f>IF(K1383&lt;=0,0,ROUNDDOWN((K1383*LOOKUP(K1383,{0,1950001,3300001,6950001,9000001,18000001,40000001},{0.05,0.1,0.2,0.23,0.33,0.4,0.45})-LOOKUP(K1383,{0,1950001,3300001,6950001,9000001,18000001,40000001},{0,97500,427500,636000,1536000,2796000,4796000}))*1.021,-2))</f>
        <v/>
      </c>
      <c r="O1383" s="21">
        <f>IF(L1383&lt;=0,0,ROUNDDOWN((L1383*LOOKUP(L1383,{0,1950001,3300001,6950001,9000001,18000001,40000001},{0.05,0.1,0.2,0.23,0.33,0.4,0.45})-LOOKUP(L1383,{0,1950001,3300001,6950001,9000001,18000001,40000001},{0,97500,427500,636000,1536000,2796000,4796000}))*1.021,-2))</f>
        <v/>
      </c>
      <c r="P1383" s="21">
        <f>MAX(0,ROUNDDOWN(F1383-E1383-430000,-3))</f>
        <v/>
      </c>
      <c r="Q1383" s="21">
        <f>MAX(0,ROUNDDOWN(F1383-E1383-430000-H1383,-3))</f>
        <v/>
      </c>
      <c r="R1383" s="21">
        <f>IF(F1383&lt;=450000,0,MAX(0,P1383*0.06-MIN(50000,P1383)*0.03))</f>
        <v/>
      </c>
      <c r="S1383" s="21">
        <f>IF(F1383&lt;=450000,0,MAX(0,P1383*0.04-MIN(50000,P1383)*0.02))</f>
        <v/>
      </c>
      <c r="T1383" s="21">
        <f>IF(F1383&lt;=450000,0,MAX(0,Q1383*0.06-MIN(50000,Q1383)*0.03))</f>
        <v/>
      </c>
      <c r="U1383" s="21">
        <f>IF(F1383&lt;=450000,0,MAX(0,Q1383*0.04-MIN(50000,Q1383)*0.02))</f>
        <v/>
      </c>
      <c r="V1383" s="21">
        <f>50000+MAX(0,G1383-480000)</f>
        <v/>
      </c>
      <c r="W1383" s="21">
        <f>P1383-V1383</f>
        <v/>
      </c>
      <c r="X1383" s="21">
        <f>Q1383-V1383</f>
        <v/>
      </c>
      <c r="Y1383" s="22">
        <f>IF(W1383&lt;0,0.9,LOOKUP(W1383,{0,1950001,3300001,6950001,9000001,18000001,40000001},{0.84895,0.7979,0.6958,0.66517,0.56307,0.4916,0.44055}))</f>
        <v/>
      </c>
      <c r="Z1383" s="22">
        <f>IF(X1383&lt;0,0.9,LOOKUP(X1383,{0,1950001,3300001,6950001,9000001,18000001,40000001},{0.84895,0.7979,0.6958,0.66517,0.56307,0.4916,0.44055}))</f>
        <v/>
      </c>
      <c r="AA1383" s="22">
        <f>IF(W1383&lt;0,0,CHOOSE(MATCH(W1383,{0,1950001,3300001,6950001,9000001},1),5.105/84.895,10.21/79.79,20.42/69.58,23.483/66.517,33.693/56.307))</f>
        <v/>
      </c>
      <c r="AB1383" s="21">
        <f>IF(C1383&lt;=2000,0,(MIN(C1383,ROUNDDOWN(F1383*0.3,0))-2000)*0.1)</f>
        <v/>
      </c>
      <c r="AC1383" s="21">
        <f>IF(C1383&lt;=2000,0,MIN((C1383-2000)*Y1383,(R1383+S1383)*0.2))</f>
        <v/>
      </c>
      <c r="AD1383" s="21">
        <f>IF(C1383&lt;=2000,0,MIN((C1383-2000)*Z1383,(T1383+U1383)*0.2))</f>
        <v/>
      </c>
      <c r="AE1383" s="21">
        <f>AC1383*AA1383</f>
        <v/>
      </c>
      <c r="AF1383" s="21">
        <f>ROUNDDOWN(R1383,-2)+ROUNDDOWN(S1383,-2)</f>
        <v/>
      </c>
      <c r="AG1383" s="21">
        <f>ROUNDDOWN(MAX(0,R1383-(AB1383+AC1383+AE1383)*0.6),-2)+ROUNDDOWN(MAX(0,S1383-(AB1383+AC1383+AE1383)*0.4),-2)</f>
        <v/>
      </c>
      <c r="AH1383" s="21">
        <f>ROUNDDOWN(MAX(0,T1383-(AB1383+AD1383)*0.6),-2)+ROUNDDOWN(MAX(0,U1383-(AB1383+AD1383)*0.4),-2)</f>
        <v/>
      </c>
      <c r="AI1383" s="21">
        <f>ROUNDDOWN(T1383,-2)+ROUNDDOWN(U1383,-2)</f>
        <v/>
      </c>
      <c r="AJ1383" s="21">
        <f>M1383+AF1383</f>
        <v/>
      </c>
      <c r="AK1383" s="21">
        <f>M1383+AG1383</f>
        <v/>
      </c>
      <c r="AL1383" s="21">
        <f>N1383+AH1383</f>
        <v/>
      </c>
      <c r="AM1383" s="21">
        <f>O1383+AI1383</f>
        <v/>
      </c>
      <c r="AN1383" s="21">
        <f>N1383+AI1383</f>
        <v/>
      </c>
      <c r="AO1383" s="21">
        <f>ROUNDDOWN((R1383+S1383)*0.2/Y1383+2000,0)</f>
        <v/>
      </c>
      <c r="AP1383" s="21">
        <f>ROUNDDOWN((T1383+U1383)*0.2/Z1383+2000,0)</f>
        <v/>
      </c>
      <c r="AQ1383" s="21">
        <f>AL1383-AK1383</f>
        <v/>
      </c>
      <c r="AR1383" s="21">
        <f>AM1383-AK1383</f>
        <v/>
      </c>
      <c r="AS1383" s="21">
        <f>AM1383-AL1383</f>
        <v/>
      </c>
      <c r="AT1383" s="21">
        <f>AK1383+C1383-AJ1383</f>
        <v/>
      </c>
      <c r="AU1383" s="21">
        <f>AL1383+C1383-AM1383</f>
        <v/>
      </c>
      <c r="AV1383" s="21">
        <f>AN1383+C1383-AM1383</f>
        <v/>
      </c>
    </row>
    <row r="1384">
      <c r="A1384" t="inlineStr">
        <is>
          <t>医療費の境目</t>
        </is>
      </c>
      <c r="B1384" s="21">
        <f>'3_医療費の境目'!$B$3</f>
        <v/>
      </c>
      <c r="C1384" s="21">
        <f>IF('3_医療費の境目'!$B$4="",AO1384,'3_医療費の境目'!$B$4)</f>
        <v/>
      </c>
      <c r="D1384" s="21">
        <f>'3_医療費の境目'!D1384</f>
        <v/>
      </c>
      <c r="E1384" s="21">
        <f>ROUND(MIN(B1384/12,650000)*12*0.0915+MIN(B1384/12,1390000)*12*(0.0504+0)+B1384*0.005,0)</f>
        <v/>
      </c>
      <c r="F1384" s="21">
        <f>IF(B1384&lt;741000,0,IF(B1384&lt;2191000,B1384-740000,IF(B1384&lt;2193000,1451000,IF(B1384&lt;2196000,1453000,IF(B1384&lt;2200000,1456000,IF(B1384&lt;3600000,ROUND(ROUNDDOWN(B1384/4,-3)*2.8,0)-80000,IF(B1384&lt;6600000,ROUND(ROUNDDOWN(B1384/4,-3)*3.2,0)-440000,IF(B1384&lt;8500000,ROUNDDOWN(B1384*0.9,0)-1100000,B1384-1950000))))))))</f>
        <v/>
      </c>
      <c r="G1384" s="21">
        <f>IF(F1384&gt;23500000,NA(),IF(F1384&lt;=4890000,1040000,IF(F1384&lt;=6550000,670000,620000)))</f>
        <v/>
      </c>
      <c r="H1384" s="21">
        <f>IF(D1384&lt;=0,0,MAX(0,MIN(2000000,D1384-MIN(100000,ROUNDDOWN(F1384*0.05,0)))))</f>
        <v/>
      </c>
      <c r="I1384" s="21">
        <f>IF(C1384&lt;=2000,0,MIN(C1384,ROUNDDOWN(F1384*0.4,0))-2000)</f>
        <v/>
      </c>
      <c r="J1384" s="21">
        <f>MAX(0,ROUNDDOWN(F1384-E1384-G1384,-3))</f>
        <v/>
      </c>
      <c r="K1384" s="21">
        <f>MAX(0,ROUNDDOWN(F1384-E1384-G1384-H1384-I1384,-3))</f>
        <v/>
      </c>
      <c r="L1384" s="21">
        <f>MAX(0,ROUNDDOWN(F1384-E1384-G1384-H1384,-3))</f>
        <v/>
      </c>
      <c r="M1384" s="21">
        <f>IF(J1384&lt;=0,0,ROUNDDOWN((J1384*LOOKUP(J1384,{0,1950001,3300001,6950001,9000001,18000001,40000001},{0.05,0.1,0.2,0.23,0.33,0.4,0.45})-LOOKUP(J1384,{0,1950001,3300001,6950001,9000001,18000001,40000001},{0,97500,427500,636000,1536000,2796000,4796000}))*1.021,-2))</f>
        <v/>
      </c>
      <c r="N1384" s="21">
        <f>IF(K1384&lt;=0,0,ROUNDDOWN((K1384*LOOKUP(K1384,{0,1950001,3300001,6950001,9000001,18000001,40000001},{0.05,0.1,0.2,0.23,0.33,0.4,0.45})-LOOKUP(K1384,{0,1950001,3300001,6950001,9000001,18000001,40000001},{0,97500,427500,636000,1536000,2796000,4796000}))*1.021,-2))</f>
        <v/>
      </c>
      <c r="O1384" s="21">
        <f>IF(L1384&lt;=0,0,ROUNDDOWN((L1384*LOOKUP(L1384,{0,1950001,3300001,6950001,9000001,18000001,40000001},{0.05,0.1,0.2,0.23,0.33,0.4,0.45})-LOOKUP(L1384,{0,1950001,3300001,6950001,9000001,18000001,40000001},{0,97500,427500,636000,1536000,2796000,4796000}))*1.021,-2))</f>
        <v/>
      </c>
      <c r="P1384" s="21">
        <f>MAX(0,ROUNDDOWN(F1384-E1384-430000,-3))</f>
        <v/>
      </c>
      <c r="Q1384" s="21">
        <f>MAX(0,ROUNDDOWN(F1384-E1384-430000-H1384,-3))</f>
        <v/>
      </c>
      <c r="R1384" s="21">
        <f>IF(F1384&lt;=450000,0,MAX(0,P1384*0.06-MIN(50000,P1384)*0.03))</f>
        <v/>
      </c>
      <c r="S1384" s="21">
        <f>IF(F1384&lt;=450000,0,MAX(0,P1384*0.04-MIN(50000,P1384)*0.02))</f>
        <v/>
      </c>
      <c r="T1384" s="21">
        <f>IF(F1384&lt;=450000,0,MAX(0,Q1384*0.06-MIN(50000,Q1384)*0.03))</f>
        <v/>
      </c>
      <c r="U1384" s="21">
        <f>IF(F1384&lt;=450000,0,MAX(0,Q1384*0.04-MIN(50000,Q1384)*0.02))</f>
        <v/>
      </c>
      <c r="V1384" s="21">
        <f>50000+MAX(0,G1384-480000)</f>
        <v/>
      </c>
      <c r="W1384" s="21">
        <f>P1384-V1384</f>
        <v/>
      </c>
      <c r="X1384" s="21">
        <f>Q1384-V1384</f>
        <v/>
      </c>
      <c r="Y1384" s="22">
        <f>IF(W1384&lt;0,0.9,LOOKUP(W1384,{0,1950001,3300001,6950001,9000001,18000001,40000001},{0.84895,0.7979,0.6958,0.66517,0.56307,0.4916,0.44055}))</f>
        <v/>
      </c>
      <c r="Z1384" s="22">
        <f>IF(X1384&lt;0,0.9,LOOKUP(X1384,{0,1950001,3300001,6950001,9000001,18000001,40000001},{0.84895,0.7979,0.6958,0.66517,0.56307,0.4916,0.44055}))</f>
        <v/>
      </c>
      <c r="AA1384" s="22">
        <f>IF(W1384&lt;0,0,CHOOSE(MATCH(W1384,{0,1950001,3300001,6950001,9000001},1),5.105/84.895,10.21/79.79,20.42/69.58,23.483/66.517,33.693/56.307))</f>
        <v/>
      </c>
      <c r="AB1384" s="21">
        <f>IF(C1384&lt;=2000,0,(MIN(C1384,ROUNDDOWN(F1384*0.3,0))-2000)*0.1)</f>
        <v/>
      </c>
      <c r="AC1384" s="21">
        <f>IF(C1384&lt;=2000,0,MIN((C1384-2000)*Y1384,(R1384+S1384)*0.2))</f>
        <v/>
      </c>
      <c r="AD1384" s="21">
        <f>IF(C1384&lt;=2000,0,MIN((C1384-2000)*Z1384,(T1384+U1384)*0.2))</f>
        <v/>
      </c>
      <c r="AE1384" s="21">
        <f>AC1384*AA1384</f>
        <v/>
      </c>
      <c r="AF1384" s="21">
        <f>ROUNDDOWN(R1384,-2)+ROUNDDOWN(S1384,-2)</f>
        <v/>
      </c>
      <c r="AG1384" s="21">
        <f>ROUNDDOWN(MAX(0,R1384-(AB1384+AC1384+AE1384)*0.6),-2)+ROUNDDOWN(MAX(0,S1384-(AB1384+AC1384+AE1384)*0.4),-2)</f>
        <v/>
      </c>
      <c r="AH1384" s="21">
        <f>ROUNDDOWN(MAX(0,T1384-(AB1384+AD1384)*0.6),-2)+ROUNDDOWN(MAX(0,U1384-(AB1384+AD1384)*0.4),-2)</f>
        <v/>
      </c>
      <c r="AI1384" s="21">
        <f>ROUNDDOWN(T1384,-2)+ROUNDDOWN(U1384,-2)</f>
        <v/>
      </c>
      <c r="AJ1384" s="21">
        <f>M1384+AF1384</f>
        <v/>
      </c>
      <c r="AK1384" s="21">
        <f>M1384+AG1384</f>
        <v/>
      </c>
      <c r="AL1384" s="21">
        <f>N1384+AH1384</f>
        <v/>
      </c>
      <c r="AM1384" s="21">
        <f>O1384+AI1384</f>
        <v/>
      </c>
      <c r="AN1384" s="21">
        <f>N1384+AI1384</f>
        <v/>
      </c>
      <c r="AO1384" s="21">
        <f>ROUNDDOWN((R1384+S1384)*0.2/Y1384+2000,0)</f>
        <v/>
      </c>
      <c r="AP1384" s="21">
        <f>ROUNDDOWN((T1384+U1384)*0.2/Z1384+2000,0)</f>
        <v/>
      </c>
      <c r="AQ1384" s="21">
        <f>AL1384-AK1384</f>
        <v/>
      </c>
      <c r="AR1384" s="21">
        <f>AM1384-AK1384</f>
        <v/>
      </c>
      <c r="AS1384" s="21">
        <f>AM1384-AL1384</f>
        <v/>
      </c>
      <c r="AT1384" s="21">
        <f>AK1384+C1384-AJ1384</f>
        <v/>
      </c>
      <c r="AU1384" s="21">
        <f>AL1384+C1384-AM1384</f>
        <v/>
      </c>
      <c r="AV1384" s="21">
        <f>AN1384+C1384-AM1384</f>
        <v/>
      </c>
    </row>
    <row r="1385">
      <c r="A1385" t="inlineStr">
        <is>
          <t>医療費の境目</t>
        </is>
      </c>
      <c r="B1385" s="21">
        <f>'3_医療費の境目'!$B$3</f>
        <v/>
      </c>
      <c r="C1385" s="21">
        <f>IF('3_医療費の境目'!$B$4="",AO1385,'3_医療費の境目'!$B$4)</f>
        <v/>
      </c>
      <c r="D1385" s="21">
        <f>'3_医療費の境目'!D1385</f>
        <v/>
      </c>
      <c r="E1385" s="21">
        <f>ROUND(MIN(B1385/12,650000)*12*0.0915+MIN(B1385/12,1390000)*12*(0.0504+0)+B1385*0.005,0)</f>
        <v/>
      </c>
      <c r="F1385" s="21">
        <f>IF(B1385&lt;741000,0,IF(B1385&lt;2191000,B1385-740000,IF(B1385&lt;2193000,1451000,IF(B1385&lt;2196000,1453000,IF(B1385&lt;2200000,1456000,IF(B1385&lt;3600000,ROUND(ROUNDDOWN(B1385/4,-3)*2.8,0)-80000,IF(B1385&lt;6600000,ROUND(ROUNDDOWN(B1385/4,-3)*3.2,0)-440000,IF(B1385&lt;8500000,ROUNDDOWN(B1385*0.9,0)-1100000,B1385-1950000))))))))</f>
        <v/>
      </c>
      <c r="G1385" s="21">
        <f>IF(F1385&gt;23500000,NA(),IF(F1385&lt;=4890000,1040000,IF(F1385&lt;=6550000,670000,620000)))</f>
        <v/>
      </c>
      <c r="H1385" s="21">
        <f>IF(D1385&lt;=0,0,MAX(0,MIN(2000000,D1385-MIN(100000,ROUNDDOWN(F1385*0.05,0)))))</f>
        <v/>
      </c>
      <c r="I1385" s="21">
        <f>IF(C1385&lt;=2000,0,MIN(C1385,ROUNDDOWN(F1385*0.4,0))-2000)</f>
        <v/>
      </c>
      <c r="J1385" s="21">
        <f>MAX(0,ROUNDDOWN(F1385-E1385-G1385,-3))</f>
        <v/>
      </c>
      <c r="K1385" s="21">
        <f>MAX(0,ROUNDDOWN(F1385-E1385-G1385-H1385-I1385,-3))</f>
        <v/>
      </c>
      <c r="L1385" s="21">
        <f>MAX(0,ROUNDDOWN(F1385-E1385-G1385-H1385,-3))</f>
        <v/>
      </c>
      <c r="M1385" s="21">
        <f>IF(J1385&lt;=0,0,ROUNDDOWN((J1385*LOOKUP(J1385,{0,1950001,3300001,6950001,9000001,18000001,40000001},{0.05,0.1,0.2,0.23,0.33,0.4,0.45})-LOOKUP(J1385,{0,1950001,3300001,6950001,9000001,18000001,40000001},{0,97500,427500,636000,1536000,2796000,4796000}))*1.021,-2))</f>
        <v/>
      </c>
      <c r="N1385" s="21">
        <f>IF(K1385&lt;=0,0,ROUNDDOWN((K1385*LOOKUP(K1385,{0,1950001,3300001,6950001,9000001,18000001,40000001},{0.05,0.1,0.2,0.23,0.33,0.4,0.45})-LOOKUP(K1385,{0,1950001,3300001,6950001,9000001,18000001,40000001},{0,97500,427500,636000,1536000,2796000,4796000}))*1.021,-2))</f>
        <v/>
      </c>
      <c r="O1385" s="21">
        <f>IF(L1385&lt;=0,0,ROUNDDOWN((L1385*LOOKUP(L1385,{0,1950001,3300001,6950001,9000001,18000001,40000001},{0.05,0.1,0.2,0.23,0.33,0.4,0.45})-LOOKUP(L1385,{0,1950001,3300001,6950001,9000001,18000001,40000001},{0,97500,427500,636000,1536000,2796000,4796000}))*1.021,-2))</f>
        <v/>
      </c>
      <c r="P1385" s="21">
        <f>MAX(0,ROUNDDOWN(F1385-E1385-430000,-3))</f>
        <v/>
      </c>
      <c r="Q1385" s="21">
        <f>MAX(0,ROUNDDOWN(F1385-E1385-430000-H1385,-3))</f>
        <v/>
      </c>
      <c r="R1385" s="21">
        <f>IF(F1385&lt;=450000,0,MAX(0,P1385*0.06-MIN(50000,P1385)*0.03))</f>
        <v/>
      </c>
      <c r="S1385" s="21">
        <f>IF(F1385&lt;=450000,0,MAX(0,P1385*0.04-MIN(50000,P1385)*0.02))</f>
        <v/>
      </c>
      <c r="T1385" s="21">
        <f>IF(F1385&lt;=450000,0,MAX(0,Q1385*0.06-MIN(50000,Q1385)*0.03))</f>
        <v/>
      </c>
      <c r="U1385" s="21">
        <f>IF(F1385&lt;=450000,0,MAX(0,Q1385*0.04-MIN(50000,Q1385)*0.02))</f>
        <v/>
      </c>
      <c r="V1385" s="21">
        <f>50000+MAX(0,G1385-480000)</f>
        <v/>
      </c>
      <c r="W1385" s="21">
        <f>P1385-V1385</f>
        <v/>
      </c>
      <c r="X1385" s="21">
        <f>Q1385-V1385</f>
        <v/>
      </c>
      <c r="Y1385" s="22">
        <f>IF(W1385&lt;0,0.9,LOOKUP(W1385,{0,1950001,3300001,6950001,9000001,18000001,40000001},{0.84895,0.7979,0.6958,0.66517,0.56307,0.4916,0.44055}))</f>
        <v/>
      </c>
      <c r="Z1385" s="22">
        <f>IF(X1385&lt;0,0.9,LOOKUP(X1385,{0,1950001,3300001,6950001,9000001,18000001,40000001},{0.84895,0.7979,0.6958,0.66517,0.56307,0.4916,0.44055}))</f>
        <v/>
      </c>
      <c r="AA1385" s="22">
        <f>IF(W1385&lt;0,0,CHOOSE(MATCH(W1385,{0,1950001,3300001,6950001,9000001},1),5.105/84.895,10.21/79.79,20.42/69.58,23.483/66.517,33.693/56.307))</f>
        <v/>
      </c>
      <c r="AB1385" s="21">
        <f>IF(C1385&lt;=2000,0,(MIN(C1385,ROUNDDOWN(F1385*0.3,0))-2000)*0.1)</f>
        <v/>
      </c>
      <c r="AC1385" s="21">
        <f>IF(C1385&lt;=2000,0,MIN((C1385-2000)*Y1385,(R1385+S1385)*0.2))</f>
        <v/>
      </c>
      <c r="AD1385" s="21">
        <f>IF(C1385&lt;=2000,0,MIN((C1385-2000)*Z1385,(T1385+U1385)*0.2))</f>
        <v/>
      </c>
      <c r="AE1385" s="21">
        <f>AC1385*AA1385</f>
        <v/>
      </c>
      <c r="AF1385" s="21">
        <f>ROUNDDOWN(R1385,-2)+ROUNDDOWN(S1385,-2)</f>
        <v/>
      </c>
      <c r="AG1385" s="21">
        <f>ROUNDDOWN(MAX(0,R1385-(AB1385+AC1385+AE1385)*0.6),-2)+ROUNDDOWN(MAX(0,S1385-(AB1385+AC1385+AE1385)*0.4),-2)</f>
        <v/>
      </c>
      <c r="AH1385" s="21">
        <f>ROUNDDOWN(MAX(0,T1385-(AB1385+AD1385)*0.6),-2)+ROUNDDOWN(MAX(0,U1385-(AB1385+AD1385)*0.4),-2)</f>
        <v/>
      </c>
      <c r="AI1385" s="21">
        <f>ROUNDDOWN(T1385,-2)+ROUNDDOWN(U1385,-2)</f>
        <v/>
      </c>
      <c r="AJ1385" s="21">
        <f>M1385+AF1385</f>
        <v/>
      </c>
      <c r="AK1385" s="21">
        <f>M1385+AG1385</f>
        <v/>
      </c>
      <c r="AL1385" s="21">
        <f>N1385+AH1385</f>
        <v/>
      </c>
      <c r="AM1385" s="21">
        <f>O1385+AI1385</f>
        <v/>
      </c>
      <c r="AN1385" s="21">
        <f>N1385+AI1385</f>
        <v/>
      </c>
      <c r="AO1385" s="21">
        <f>ROUNDDOWN((R1385+S1385)*0.2/Y1385+2000,0)</f>
        <v/>
      </c>
      <c r="AP1385" s="21">
        <f>ROUNDDOWN((T1385+U1385)*0.2/Z1385+2000,0)</f>
        <v/>
      </c>
      <c r="AQ1385" s="21">
        <f>AL1385-AK1385</f>
        <v/>
      </c>
      <c r="AR1385" s="21">
        <f>AM1385-AK1385</f>
        <v/>
      </c>
      <c r="AS1385" s="21">
        <f>AM1385-AL1385</f>
        <v/>
      </c>
      <c r="AT1385" s="21">
        <f>AK1385+C1385-AJ1385</f>
        <v/>
      </c>
      <c r="AU1385" s="21">
        <f>AL1385+C1385-AM1385</f>
        <v/>
      </c>
      <c r="AV1385" s="21">
        <f>AN1385+C1385-AM1385</f>
        <v/>
      </c>
    </row>
    <row r="1386">
      <c r="A1386" t="inlineStr">
        <is>
          <t>医療費の境目</t>
        </is>
      </c>
      <c r="B1386" s="21">
        <f>'3_医療費の境目'!$B$3</f>
        <v/>
      </c>
      <c r="C1386" s="21">
        <f>IF('3_医療費の境目'!$B$4="",AO1386,'3_医療費の境目'!$B$4)</f>
        <v/>
      </c>
      <c r="D1386" s="21">
        <f>'3_医療費の境目'!D1386</f>
        <v/>
      </c>
      <c r="E1386" s="21">
        <f>ROUND(MIN(B1386/12,650000)*12*0.0915+MIN(B1386/12,1390000)*12*(0.0504+0)+B1386*0.005,0)</f>
        <v/>
      </c>
      <c r="F1386" s="21">
        <f>IF(B1386&lt;741000,0,IF(B1386&lt;2191000,B1386-740000,IF(B1386&lt;2193000,1451000,IF(B1386&lt;2196000,1453000,IF(B1386&lt;2200000,1456000,IF(B1386&lt;3600000,ROUND(ROUNDDOWN(B1386/4,-3)*2.8,0)-80000,IF(B1386&lt;6600000,ROUND(ROUNDDOWN(B1386/4,-3)*3.2,0)-440000,IF(B1386&lt;8500000,ROUNDDOWN(B1386*0.9,0)-1100000,B1386-1950000))))))))</f>
        <v/>
      </c>
      <c r="G1386" s="21">
        <f>IF(F1386&gt;23500000,NA(),IF(F1386&lt;=4890000,1040000,IF(F1386&lt;=6550000,670000,620000)))</f>
        <v/>
      </c>
      <c r="H1386" s="21">
        <f>IF(D1386&lt;=0,0,MAX(0,MIN(2000000,D1386-MIN(100000,ROUNDDOWN(F1386*0.05,0)))))</f>
        <v/>
      </c>
      <c r="I1386" s="21">
        <f>IF(C1386&lt;=2000,0,MIN(C1386,ROUNDDOWN(F1386*0.4,0))-2000)</f>
        <v/>
      </c>
      <c r="J1386" s="21">
        <f>MAX(0,ROUNDDOWN(F1386-E1386-G1386,-3))</f>
        <v/>
      </c>
      <c r="K1386" s="21">
        <f>MAX(0,ROUNDDOWN(F1386-E1386-G1386-H1386-I1386,-3))</f>
        <v/>
      </c>
      <c r="L1386" s="21">
        <f>MAX(0,ROUNDDOWN(F1386-E1386-G1386-H1386,-3))</f>
        <v/>
      </c>
      <c r="M1386" s="21">
        <f>IF(J1386&lt;=0,0,ROUNDDOWN((J1386*LOOKUP(J1386,{0,1950001,3300001,6950001,9000001,18000001,40000001},{0.05,0.1,0.2,0.23,0.33,0.4,0.45})-LOOKUP(J1386,{0,1950001,3300001,6950001,9000001,18000001,40000001},{0,97500,427500,636000,1536000,2796000,4796000}))*1.021,-2))</f>
        <v/>
      </c>
      <c r="N1386" s="21">
        <f>IF(K1386&lt;=0,0,ROUNDDOWN((K1386*LOOKUP(K1386,{0,1950001,3300001,6950001,9000001,18000001,40000001},{0.05,0.1,0.2,0.23,0.33,0.4,0.45})-LOOKUP(K1386,{0,1950001,3300001,6950001,9000001,18000001,40000001},{0,97500,427500,636000,1536000,2796000,4796000}))*1.021,-2))</f>
        <v/>
      </c>
      <c r="O1386" s="21">
        <f>IF(L1386&lt;=0,0,ROUNDDOWN((L1386*LOOKUP(L1386,{0,1950001,3300001,6950001,9000001,18000001,40000001},{0.05,0.1,0.2,0.23,0.33,0.4,0.45})-LOOKUP(L1386,{0,1950001,3300001,6950001,9000001,18000001,40000001},{0,97500,427500,636000,1536000,2796000,4796000}))*1.021,-2))</f>
        <v/>
      </c>
      <c r="P1386" s="21">
        <f>MAX(0,ROUNDDOWN(F1386-E1386-430000,-3))</f>
        <v/>
      </c>
      <c r="Q1386" s="21">
        <f>MAX(0,ROUNDDOWN(F1386-E1386-430000-H1386,-3))</f>
        <v/>
      </c>
      <c r="R1386" s="21">
        <f>IF(F1386&lt;=450000,0,MAX(0,P1386*0.06-MIN(50000,P1386)*0.03))</f>
        <v/>
      </c>
      <c r="S1386" s="21">
        <f>IF(F1386&lt;=450000,0,MAX(0,P1386*0.04-MIN(50000,P1386)*0.02))</f>
        <v/>
      </c>
      <c r="T1386" s="21">
        <f>IF(F1386&lt;=450000,0,MAX(0,Q1386*0.06-MIN(50000,Q1386)*0.03))</f>
        <v/>
      </c>
      <c r="U1386" s="21">
        <f>IF(F1386&lt;=450000,0,MAX(0,Q1386*0.04-MIN(50000,Q1386)*0.02))</f>
        <v/>
      </c>
      <c r="V1386" s="21">
        <f>50000+MAX(0,G1386-480000)</f>
        <v/>
      </c>
      <c r="W1386" s="21">
        <f>P1386-V1386</f>
        <v/>
      </c>
      <c r="X1386" s="21">
        <f>Q1386-V1386</f>
        <v/>
      </c>
      <c r="Y1386" s="22">
        <f>IF(W1386&lt;0,0.9,LOOKUP(W1386,{0,1950001,3300001,6950001,9000001,18000001,40000001},{0.84895,0.7979,0.6958,0.66517,0.56307,0.4916,0.44055}))</f>
        <v/>
      </c>
      <c r="Z1386" s="22">
        <f>IF(X1386&lt;0,0.9,LOOKUP(X1386,{0,1950001,3300001,6950001,9000001,18000001,40000001},{0.84895,0.7979,0.6958,0.66517,0.56307,0.4916,0.44055}))</f>
        <v/>
      </c>
      <c r="AA1386" s="22">
        <f>IF(W1386&lt;0,0,CHOOSE(MATCH(W1386,{0,1950001,3300001,6950001,9000001},1),5.105/84.895,10.21/79.79,20.42/69.58,23.483/66.517,33.693/56.307))</f>
        <v/>
      </c>
      <c r="AB1386" s="21">
        <f>IF(C1386&lt;=2000,0,(MIN(C1386,ROUNDDOWN(F1386*0.3,0))-2000)*0.1)</f>
        <v/>
      </c>
      <c r="AC1386" s="21">
        <f>IF(C1386&lt;=2000,0,MIN((C1386-2000)*Y1386,(R1386+S1386)*0.2))</f>
        <v/>
      </c>
      <c r="AD1386" s="21">
        <f>IF(C1386&lt;=2000,0,MIN((C1386-2000)*Z1386,(T1386+U1386)*0.2))</f>
        <v/>
      </c>
      <c r="AE1386" s="21">
        <f>AC1386*AA1386</f>
        <v/>
      </c>
      <c r="AF1386" s="21">
        <f>ROUNDDOWN(R1386,-2)+ROUNDDOWN(S1386,-2)</f>
        <v/>
      </c>
      <c r="AG1386" s="21">
        <f>ROUNDDOWN(MAX(0,R1386-(AB1386+AC1386+AE1386)*0.6),-2)+ROUNDDOWN(MAX(0,S1386-(AB1386+AC1386+AE1386)*0.4),-2)</f>
        <v/>
      </c>
      <c r="AH1386" s="21">
        <f>ROUNDDOWN(MAX(0,T1386-(AB1386+AD1386)*0.6),-2)+ROUNDDOWN(MAX(0,U1386-(AB1386+AD1386)*0.4),-2)</f>
        <v/>
      </c>
      <c r="AI1386" s="21">
        <f>ROUNDDOWN(T1386,-2)+ROUNDDOWN(U1386,-2)</f>
        <v/>
      </c>
      <c r="AJ1386" s="21">
        <f>M1386+AF1386</f>
        <v/>
      </c>
      <c r="AK1386" s="21">
        <f>M1386+AG1386</f>
        <v/>
      </c>
      <c r="AL1386" s="21">
        <f>N1386+AH1386</f>
        <v/>
      </c>
      <c r="AM1386" s="21">
        <f>O1386+AI1386</f>
        <v/>
      </c>
      <c r="AN1386" s="21">
        <f>N1386+AI1386</f>
        <v/>
      </c>
      <c r="AO1386" s="21">
        <f>ROUNDDOWN((R1386+S1386)*0.2/Y1386+2000,0)</f>
        <v/>
      </c>
      <c r="AP1386" s="21">
        <f>ROUNDDOWN((T1386+U1386)*0.2/Z1386+2000,0)</f>
        <v/>
      </c>
      <c r="AQ1386" s="21">
        <f>AL1386-AK1386</f>
        <v/>
      </c>
      <c r="AR1386" s="21">
        <f>AM1386-AK1386</f>
        <v/>
      </c>
      <c r="AS1386" s="21">
        <f>AM1386-AL1386</f>
        <v/>
      </c>
      <c r="AT1386" s="21">
        <f>AK1386+C1386-AJ1386</f>
        <v/>
      </c>
      <c r="AU1386" s="21">
        <f>AL1386+C1386-AM1386</f>
        <v/>
      </c>
      <c r="AV1386" s="21">
        <f>AN1386+C1386-AM1386</f>
        <v/>
      </c>
    </row>
    <row r="1387">
      <c r="A1387" t="inlineStr">
        <is>
          <t>医療費の境目</t>
        </is>
      </c>
      <c r="B1387" s="21">
        <f>'3_医療費の境目'!$B$3</f>
        <v/>
      </c>
      <c r="C1387" s="21">
        <f>IF('3_医療費の境目'!$B$4="",AO1387,'3_医療費の境目'!$B$4)</f>
        <v/>
      </c>
      <c r="D1387" s="21">
        <f>'3_医療費の境目'!D1387</f>
        <v/>
      </c>
      <c r="E1387" s="21">
        <f>ROUND(MIN(B1387/12,650000)*12*0.0915+MIN(B1387/12,1390000)*12*(0.0504+0)+B1387*0.005,0)</f>
        <v/>
      </c>
      <c r="F1387" s="21">
        <f>IF(B1387&lt;741000,0,IF(B1387&lt;2191000,B1387-740000,IF(B1387&lt;2193000,1451000,IF(B1387&lt;2196000,1453000,IF(B1387&lt;2200000,1456000,IF(B1387&lt;3600000,ROUND(ROUNDDOWN(B1387/4,-3)*2.8,0)-80000,IF(B1387&lt;6600000,ROUND(ROUNDDOWN(B1387/4,-3)*3.2,0)-440000,IF(B1387&lt;8500000,ROUNDDOWN(B1387*0.9,0)-1100000,B1387-1950000))))))))</f>
        <v/>
      </c>
      <c r="G1387" s="21">
        <f>IF(F1387&gt;23500000,NA(),IF(F1387&lt;=4890000,1040000,IF(F1387&lt;=6550000,670000,620000)))</f>
        <v/>
      </c>
      <c r="H1387" s="21">
        <f>IF(D1387&lt;=0,0,MAX(0,MIN(2000000,D1387-MIN(100000,ROUNDDOWN(F1387*0.05,0)))))</f>
        <v/>
      </c>
      <c r="I1387" s="21">
        <f>IF(C1387&lt;=2000,0,MIN(C1387,ROUNDDOWN(F1387*0.4,0))-2000)</f>
        <v/>
      </c>
      <c r="J1387" s="21">
        <f>MAX(0,ROUNDDOWN(F1387-E1387-G1387,-3))</f>
        <v/>
      </c>
      <c r="K1387" s="21">
        <f>MAX(0,ROUNDDOWN(F1387-E1387-G1387-H1387-I1387,-3))</f>
        <v/>
      </c>
      <c r="L1387" s="21">
        <f>MAX(0,ROUNDDOWN(F1387-E1387-G1387-H1387,-3))</f>
        <v/>
      </c>
      <c r="M1387" s="21">
        <f>IF(J1387&lt;=0,0,ROUNDDOWN((J1387*LOOKUP(J1387,{0,1950001,3300001,6950001,9000001,18000001,40000001},{0.05,0.1,0.2,0.23,0.33,0.4,0.45})-LOOKUP(J1387,{0,1950001,3300001,6950001,9000001,18000001,40000001},{0,97500,427500,636000,1536000,2796000,4796000}))*1.021,-2))</f>
        <v/>
      </c>
      <c r="N1387" s="21">
        <f>IF(K1387&lt;=0,0,ROUNDDOWN((K1387*LOOKUP(K1387,{0,1950001,3300001,6950001,9000001,18000001,40000001},{0.05,0.1,0.2,0.23,0.33,0.4,0.45})-LOOKUP(K1387,{0,1950001,3300001,6950001,9000001,18000001,40000001},{0,97500,427500,636000,1536000,2796000,4796000}))*1.021,-2))</f>
        <v/>
      </c>
      <c r="O1387" s="21">
        <f>IF(L1387&lt;=0,0,ROUNDDOWN((L1387*LOOKUP(L1387,{0,1950001,3300001,6950001,9000001,18000001,40000001},{0.05,0.1,0.2,0.23,0.33,0.4,0.45})-LOOKUP(L1387,{0,1950001,3300001,6950001,9000001,18000001,40000001},{0,97500,427500,636000,1536000,2796000,4796000}))*1.021,-2))</f>
        <v/>
      </c>
      <c r="P1387" s="21">
        <f>MAX(0,ROUNDDOWN(F1387-E1387-430000,-3))</f>
        <v/>
      </c>
      <c r="Q1387" s="21">
        <f>MAX(0,ROUNDDOWN(F1387-E1387-430000-H1387,-3))</f>
        <v/>
      </c>
      <c r="R1387" s="21">
        <f>IF(F1387&lt;=450000,0,MAX(0,P1387*0.06-MIN(50000,P1387)*0.03))</f>
        <v/>
      </c>
      <c r="S1387" s="21">
        <f>IF(F1387&lt;=450000,0,MAX(0,P1387*0.04-MIN(50000,P1387)*0.02))</f>
        <v/>
      </c>
      <c r="T1387" s="21">
        <f>IF(F1387&lt;=450000,0,MAX(0,Q1387*0.06-MIN(50000,Q1387)*0.03))</f>
        <v/>
      </c>
      <c r="U1387" s="21">
        <f>IF(F1387&lt;=450000,0,MAX(0,Q1387*0.04-MIN(50000,Q1387)*0.02))</f>
        <v/>
      </c>
      <c r="V1387" s="21">
        <f>50000+MAX(0,G1387-480000)</f>
        <v/>
      </c>
      <c r="W1387" s="21">
        <f>P1387-V1387</f>
        <v/>
      </c>
      <c r="X1387" s="21">
        <f>Q1387-V1387</f>
        <v/>
      </c>
      <c r="Y1387" s="22">
        <f>IF(W1387&lt;0,0.9,LOOKUP(W1387,{0,1950001,3300001,6950001,9000001,18000001,40000001},{0.84895,0.7979,0.6958,0.66517,0.56307,0.4916,0.44055}))</f>
        <v/>
      </c>
      <c r="Z1387" s="22">
        <f>IF(X1387&lt;0,0.9,LOOKUP(X1387,{0,1950001,3300001,6950001,9000001,18000001,40000001},{0.84895,0.7979,0.6958,0.66517,0.56307,0.4916,0.44055}))</f>
        <v/>
      </c>
      <c r="AA1387" s="22">
        <f>IF(W1387&lt;0,0,CHOOSE(MATCH(W1387,{0,1950001,3300001,6950001,9000001},1),5.105/84.895,10.21/79.79,20.42/69.58,23.483/66.517,33.693/56.307))</f>
        <v/>
      </c>
      <c r="AB1387" s="21">
        <f>IF(C1387&lt;=2000,0,(MIN(C1387,ROUNDDOWN(F1387*0.3,0))-2000)*0.1)</f>
        <v/>
      </c>
      <c r="AC1387" s="21">
        <f>IF(C1387&lt;=2000,0,MIN((C1387-2000)*Y1387,(R1387+S1387)*0.2))</f>
        <v/>
      </c>
      <c r="AD1387" s="21">
        <f>IF(C1387&lt;=2000,0,MIN((C1387-2000)*Z1387,(T1387+U1387)*0.2))</f>
        <v/>
      </c>
      <c r="AE1387" s="21">
        <f>AC1387*AA1387</f>
        <v/>
      </c>
      <c r="AF1387" s="21">
        <f>ROUNDDOWN(R1387,-2)+ROUNDDOWN(S1387,-2)</f>
        <v/>
      </c>
      <c r="AG1387" s="21">
        <f>ROUNDDOWN(MAX(0,R1387-(AB1387+AC1387+AE1387)*0.6),-2)+ROUNDDOWN(MAX(0,S1387-(AB1387+AC1387+AE1387)*0.4),-2)</f>
        <v/>
      </c>
      <c r="AH1387" s="21">
        <f>ROUNDDOWN(MAX(0,T1387-(AB1387+AD1387)*0.6),-2)+ROUNDDOWN(MAX(0,U1387-(AB1387+AD1387)*0.4),-2)</f>
        <v/>
      </c>
      <c r="AI1387" s="21">
        <f>ROUNDDOWN(T1387,-2)+ROUNDDOWN(U1387,-2)</f>
        <v/>
      </c>
      <c r="AJ1387" s="21">
        <f>M1387+AF1387</f>
        <v/>
      </c>
      <c r="AK1387" s="21">
        <f>M1387+AG1387</f>
        <v/>
      </c>
      <c r="AL1387" s="21">
        <f>N1387+AH1387</f>
        <v/>
      </c>
      <c r="AM1387" s="21">
        <f>O1387+AI1387</f>
        <v/>
      </c>
      <c r="AN1387" s="21">
        <f>N1387+AI1387</f>
        <v/>
      </c>
      <c r="AO1387" s="21">
        <f>ROUNDDOWN((R1387+S1387)*0.2/Y1387+2000,0)</f>
        <v/>
      </c>
      <c r="AP1387" s="21">
        <f>ROUNDDOWN((T1387+U1387)*0.2/Z1387+2000,0)</f>
        <v/>
      </c>
      <c r="AQ1387" s="21">
        <f>AL1387-AK1387</f>
        <v/>
      </c>
      <c r="AR1387" s="21">
        <f>AM1387-AK1387</f>
        <v/>
      </c>
      <c r="AS1387" s="21">
        <f>AM1387-AL1387</f>
        <v/>
      </c>
      <c r="AT1387" s="21">
        <f>AK1387+C1387-AJ1387</f>
        <v/>
      </c>
      <c r="AU1387" s="21">
        <f>AL1387+C1387-AM1387</f>
        <v/>
      </c>
      <c r="AV1387" s="21">
        <f>AN1387+C1387-AM1387</f>
        <v/>
      </c>
    </row>
    <row r="1388">
      <c r="A1388" t="inlineStr">
        <is>
          <t>医療費の境目</t>
        </is>
      </c>
      <c r="B1388" s="21">
        <f>'3_医療費の境目'!$B$3</f>
        <v/>
      </c>
      <c r="C1388" s="21">
        <f>IF('3_医療費の境目'!$B$4="",AO1388,'3_医療費の境目'!$B$4)</f>
        <v/>
      </c>
      <c r="D1388" s="21">
        <f>'3_医療費の境目'!D1388</f>
        <v/>
      </c>
      <c r="E1388" s="21">
        <f>ROUND(MIN(B1388/12,650000)*12*0.0915+MIN(B1388/12,1390000)*12*(0.0504+0)+B1388*0.005,0)</f>
        <v/>
      </c>
      <c r="F1388" s="21">
        <f>IF(B1388&lt;741000,0,IF(B1388&lt;2191000,B1388-740000,IF(B1388&lt;2193000,1451000,IF(B1388&lt;2196000,1453000,IF(B1388&lt;2200000,1456000,IF(B1388&lt;3600000,ROUND(ROUNDDOWN(B1388/4,-3)*2.8,0)-80000,IF(B1388&lt;6600000,ROUND(ROUNDDOWN(B1388/4,-3)*3.2,0)-440000,IF(B1388&lt;8500000,ROUNDDOWN(B1388*0.9,0)-1100000,B1388-1950000))))))))</f>
        <v/>
      </c>
      <c r="G1388" s="21">
        <f>IF(F1388&gt;23500000,NA(),IF(F1388&lt;=4890000,1040000,IF(F1388&lt;=6550000,670000,620000)))</f>
        <v/>
      </c>
      <c r="H1388" s="21">
        <f>IF(D1388&lt;=0,0,MAX(0,MIN(2000000,D1388-MIN(100000,ROUNDDOWN(F1388*0.05,0)))))</f>
        <v/>
      </c>
      <c r="I1388" s="21">
        <f>IF(C1388&lt;=2000,0,MIN(C1388,ROUNDDOWN(F1388*0.4,0))-2000)</f>
        <v/>
      </c>
      <c r="J1388" s="21">
        <f>MAX(0,ROUNDDOWN(F1388-E1388-G1388,-3))</f>
        <v/>
      </c>
      <c r="K1388" s="21">
        <f>MAX(0,ROUNDDOWN(F1388-E1388-G1388-H1388-I1388,-3))</f>
        <v/>
      </c>
      <c r="L1388" s="21">
        <f>MAX(0,ROUNDDOWN(F1388-E1388-G1388-H1388,-3))</f>
        <v/>
      </c>
      <c r="M1388" s="21">
        <f>IF(J1388&lt;=0,0,ROUNDDOWN((J1388*LOOKUP(J1388,{0,1950001,3300001,6950001,9000001,18000001,40000001},{0.05,0.1,0.2,0.23,0.33,0.4,0.45})-LOOKUP(J1388,{0,1950001,3300001,6950001,9000001,18000001,40000001},{0,97500,427500,636000,1536000,2796000,4796000}))*1.021,-2))</f>
        <v/>
      </c>
      <c r="N1388" s="21">
        <f>IF(K1388&lt;=0,0,ROUNDDOWN((K1388*LOOKUP(K1388,{0,1950001,3300001,6950001,9000001,18000001,40000001},{0.05,0.1,0.2,0.23,0.33,0.4,0.45})-LOOKUP(K1388,{0,1950001,3300001,6950001,9000001,18000001,40000001},{0,97500,427500,636000,1536000,2796000,4796000}))*1.021,-2))</f>
        <v/>
      </c>
      <c r="O1388" s="21">
        <f>IF(L1388&lt;=0,0,ROUNDDOWN((L1388*LOOKUP(L1388,{0,1950001,3300001,6950001,9000001,18000001,40000001},{0.05,0.1,0.2,0.23,0.33,0.4,0.45})-LOOKUP(L1388,{0,1950001,3300001,6950001,9000001,18000001,40000001},{0,97500,427500,636000,1536000,2796000,4796000}))*1.021,-2))</f>
        <v/>
      </c>
      <c r="P1388" s="21">
        <f>MAX(0,ROUNDDOWN(F1388-E1388-430000,-3))</f>
        <v/>
      </c>
      <c r="Q1388" s="21">
        <f>MAX(0,ROUNDDOWN(F1388-E1388-430000-H1388,-3))</f>
        <v/>
      </c>
      <c r="R1388" s="21">
        <f>IF(F1388&lt;=450000,0,MAX(0,P1388*0.06-MIN(50000,P1388)*0.03))</f>
        <v/>
      </c>
      <c r="S1388" s="21">
        <f>IF(F1388&lt;=450000,0,MAX(0,P1388*0.04-MIN(50000,P1388)*0.02))</f>
        <v/>
      </c>
      <c r="T1388" s="21">
        <f>IF(F1388&lt;=450000,0,MAX(0,Q1388*0.06-MIN(50000,Q1388)*0.03))</f>
        <v/>
      </c>
      <c r="U1388" s="21">
        <f>IF(F1388&lt;=450000,0,MAX(0,Q1388*0.04-MIN(50000,Q1388)*0.02))</f>
        <v/>
      </c>
      <c r="V1388" s="21">
        <f>50000+MAX(0,G1388-480000)</f>
        <v/>
      </c>
      <c r="W1388" s="21">
        <f>P1388-V1388</f>
        <v/>
      </c>
      <c r="X1388" s="21">
        <f>Q1388-V1388</f>
        <v/>
      </c>
      <c r="Y1388" s="22">
        <f>IF(W1388&lt;0,0.9,LOOKUP(W1388,{0,1950001,3300001,6950001,9000001,18000001,40000001},{0.84895,0.7979,0.6958,0.66517,0.56307,0.4916,0.44055}))</f>
        <v/>
      </c>
      <c r="Z1388" s="22">
        <f>IF(X1388&lt;0,0.9,LOOKUP(X1388,{0,1950001,3300001,6950001,9000001,18000001,40000001},{0.84895,0.7979,0.6958,0.66517,0.56307,0.4916,0.44055}))</f>
        <v/>
      </c>
      <c r="AA1388" s="22">
        <f>IF(W1388&lt;0,0,CHOOSE(MATCH(W1388,{0,1950001,3300001,6950001,9000001},1),5.105/84.895,10.21/79.79,20.42/69.58,23.483/66.517,33.693/56.307))</f>
        <v/>
      </c>
      <c r="AB1388" s="21">
        <f>IF(C1388&lt;=2000,0,(MIN(C1388,ROUNDDOWN(F1388*0.3,0))-2000)*0.1)</f>
        <v/>
      </c>
      <c r="AC1388" s="21">
        <f>IF(C1388&lt;=2000,0,MIN((C1388-2000)*Y1388,(R1388+S1388)*0.2))</f>
        <v/>
      </c>
      <c r="AD1388" s="21">
        <f>IF(C1388&lt;=2000,0,MIN((C1388-2000)*Z1388,(T1388+U1388)*0.2))</f>
        <v/>
      </c>
      <c r="AE1388" s="21">
        <f>AC1388*AA1388</f>
        <v/>
      </c>
      <c r="AF1388" s="21">
        <f>ROUNDDOWN(R1388,-2)+ROUNDDOWN(S1388,-2)</f>
        <v/>
      </c>
      <c r="AG1388" s="21">
        <f>ROUNDDOWN(MAX(0,R1388-(AB1388+AC1388+AE1388)*0.6),-2)+ROUNDDOWN(MAX(0,S1388-(AB1388+AC1388+AE1388)*0.4),-2)</f>
        <v/>
      </c>
      <c r="AH1388" s="21">
        <f>ROUNDDOWN(MAX(0,T1388-(AB1388+AD1388)*0.6),-2)+ROUNDDOWN(MAX(0,U1388-(AB1388+AD1388)*0.4),-2)</f>
        <v/>
      </c>
      <c r="AI1388" s="21">
        <f>ROUNDDOWN(T1388,-2)+ROUNDDOWN(U1388,-2)</f>
        <v/>
      </c>
      <c r="AJ1388" s="21">
        <f>M1388+AF1388</f>
        <v/>
      </c>
      <c r="AK1388" s="21">
        <f>M1388+AG1388</f>
        <v/>
      </c>
      <c r="AL1388" s="21">
        <f>N1388+AH1388</f>
        <v/>
      </c>
      <c r="AM1388" s="21">
        <f>O1388+AI1388</f>
        <v/>
      </c>
      <c r="AN1388" s="21">
        <f>N1388+AI1388</f>
        <v/>
      </c>
      <c r="AO1388" s="21">
        <f>ROUNDDOWN((R1388+S1388)*0.2/Y1388+2000,0)</f>
        <v/>
      </c>
      <c r="AP1388" s="21">
        <f>ROUNDDOWN((T1388+U1388)*0.2/Z1388+2000,0)</f>
        <v/>
      </c>
      <c r="AQ1388" s="21">
        <f>AL1388-AK1388</f>
        <v/>
      </c>
      <c r="AR1388" s="21">
        <f>AM1388-AK1388</f>
        <v/>
      </c>
      <c r="AS1388" s="21">
        <f>AM1388-AL1388</f>
        <v/>
      </c>
      <c r="AT1388" s="21">
        <f>AK1388+C1388-AJ1388</f>
        <v/>
      </c>
      <c r="AU1388" s="21">
        <f>AL1388+C1388-AM1388</f>
        <v/>
      </c>
      <c r="AV1388" s="21">
        <f>AN1388+C1388-AM1388</f>
        <v/>
      </c>
    </row>
    <row r="1389">
      <c r="A1389" t="inlineStr">
        <is>
          <t>医療費の境目</t>
        </is>
      </c>
      <c r="B1389" s="21">
        <f>'3_医療費の境目'!$B$3</f>
        <v/>
      </c>
      <c r="C1389" s="21">
        <f>IF('3_医療費の境目'!$B$4="",AO1389,'3_医療費の境目'!$B$4)</f>
        <v/>
      </c>
      <c r="D1389" s="21">
        <f>'3_医療費の境目'!D1389</f>
        <v/>
      </c>
      <c r="E1389" s="21">
        <f>ROUND(MIN(B1389/12,650000)*12*0.0915+MIN(B1389/12,1390000)*12*(0.0504+0)+B1389*0.005,0)</f>
        <v/>
      </c>
      <c r="F1389" s="21">
        <f>IF(B1389&lt;741000,0,IF(B1389&lt;2191000,B1389-740000,IF(B1389&lt;2193000,1451000,IF(B1389&lt;2196000,1453000,IF(B1389&lt;2200000,1456000,IF(B1389&lt;3600000,ROUND(ROUNDDOWN(B1389/4,-3)*2.8,0)-80000,IF(B1389&lt;6600000,ROUND(ROUNDDOWN(B1389/4,-3)*3.2,0)-440000,IF(B1389&lt;8500000,ROUNDDOWN(B1389*0.9,0)-1100000,B1389-1950000))))))))</f>
        <v/>
      </c>
      <c r="G1389" s="21">
        <f>IF(F1389&gt;23500000,NA(),IF(F1389&lt;=4890000,1040000,IF(F1389&lt;=6550000,670000,620000)))</f>
        <v/>
      </c>
      <c r="H1389" s="21">
        <f>IF(D1389&lt;=0,0,MAX(0,MIN(2000000,D1389-MIN(100000,ROUNDDOWN(F1389*0.05,0)))))</f>
        <v/>
      </c>
      <c r="I1389" s="21">
        <f>IF(C1389&lt;=2000,0,MIN(C1389,ROUNDDOWN(F1389*0.4,0))-2000)</f>
        <v/>
      </c>
      <c r="J1389" s="21">
        <f>MAX(0,ROUNDDOWN(F1389-E1389-G1389,-3))</f>
        <v/>
      </c>
      <c r="K1389" s="21">
        <f>MAX(0,ROUNDDOWN(F1389-E1389-G1389-H1389-I1389,-3))</f>
        <v/>
      </c>
      <c r="L1389" s="21">
        <f>MAX(0,ROUNDDOWN(F1389-E1389-G1389-H1389,-3))</f>
        <v/>
      </c>
      <c r="M1389" s="21">
        <f>IF(J1389&lt;=0,0,ROUNDDOWN((J1389*LOOKUP(J1389,{0,1950001,3300001,6950001,9000001,18000001,40000001},{0.05,0.1,0.2,0.23,0.33,0.4,0.45})-LOOKUP(J1389,{0,1950001,3300001,6950001,9000001,18000001,40000001},{0,97500,427500,636000,1536000,2796000,4796000}))*1.021,-2))</f>
        <v/>
      </c>
      <c r="N1389" s="21">
        <f>IF(K1389&lt;=0,0,ROUNDDOWN((K1389*LOOKUP(K1389,{0,1950001,3300001,6950001,9000001,18000001,40000001},{0.05,0.1,0.2,0.23,0.33,0.4,0.45})-LOOKUP(K1389,{0,1950001,3300001,6950001,9000001,18000001,40000001},{0,97500,427500,636000,1536000,2796000,4796000}))*1.021,-2))</f>
        <v/>
      </c>
      <c r="O1389" s="21">
        <f>IF(L1389&lt;=0,0,ROUNDDOWN((L1389*LOOKUP(L1389,{0,1950001,3300001,6950001,9000001,18000001,40000001},{0.05,0.1,0.2,0.23,0.33,0.4,0.45})-LOOKUP(L1389,{0,1950001,3300001,6950001,9000001,18000001,40000001},{0,97500,427500,636000,1536000,2796000,4796000}))*1.021,-2))</f>
        <v/>
      </c>
      <c r="P1389" s="21">
        <f>MAX(0,ROUNDDOWN(F1389-E1389-430000,-3))</f>
        <v/>
      </c>
      <c r="Q1389" s="21">
        <f>MAX(0,ROUNDDOWN(F1389-E1389-430000-H1389,-3))</f>
        <v/>
      </c>
      <c r="R1389" s="21">
        <f>IF(F1389&lt;=450000,0,MAX(0,P1389*0.06-MIN(50000,P1389)*0.03))</f>
        <v/>
      </c>
      <c r="S1389" s="21">
        <f>IF(F1389&lt;=450000,0,MAX(0,P1389*0.04-MIN(50000,P1389)*0.02))</f>
        <v/>
      </c>
      <c r="T1389" s="21">
        <f>IF(F1389&lt;=450000,0,MAX(0,Q1389*0.06-MIN(50000,Q1389)*0.03))</f>
        <v/>
      </c>
      <c r="U1389" s="21">
        <f>IF(F1389&lt;=450000,0,MAX(0,Q1389*0.04-MIN(50000,Q1389)*0.02))</f>
        <v/>
      </c>
      <c r="V1389" s="21">
        <f>50000+MAX(0,G1389-480000)</f>
        <v/>
      </c>
      <c r="W1389" s="21">
        <f>P1389-V1389</f>
        <v/>
      </c>
      <c r="X1389" s="21">
        <f>Q1389-V1389</f>
        <v/>
      </c>
      <c r="Y1389" s="22">
        <f>IF(W1389&lt;0,0.9,LOOKUP(W1389,{0,1950001,3300001,6950001,9000001,18000001,40000001},{0.84895,0.7979,0.6958,0.66517,0.56307,0.4916,0.44055}))</f>
        <v/>
      </c>
      <c r="Z1389" s="22">
        <f>IF(X1389&lt;0,0.9,LOOKUP(X1389,{0,1950001,3300001,6950001,9000001,18000001,40000001},{0.84895,0.7979,0.6958,0.66517,0.56307,0.4916,0.44055}))</f>
        <v/>
      </c>
      <c r="AA1389" s="22">
        <f>IF(W1389&lt;0,0,CHOOSE(MATCH(W1389,{0,1950001,3300001,6950001,9000001},1),5.105/84.895,10.21/79.79,20.42/69.58,23.483/66.517,33.693/56.307))</f>
        <v/>
      </c>
      <c r="AB1389" s="21">
        <f>IF(C1389&lt;=2000,0,(MIN(C1389,ROUNDDOWN(F1389*0.3,0))-2000)*0.1)</f>
        <v/>
      </c>
      <c r="AC1389" s="21">
        <f>IF(C1389&lt;=2000,0,MIN((C1389-2000)*Y1389,(R1389+S1389)*0.2))</f>
        <v/>
      </c>
      <c r="AD1389" s="21">
        <f>IF(C1389&lt;=2000,0,MIN((C1389-2000)*Z1389,(T1389+U1389)*0.2))</f>
        <v/>
      </c>
      <c r="AE1389" s="21">
        <f>AC1389*AA1389</f>
        <v/>
      </c>
      <c r="AF1389" s="21">
        <f>ROUNDDOWN(R1389,-2)+ROUNDDOWN(S1389,-2)</f>
        <v/>
      </c>
      <c r="AG1389" s="21">
        <f>ROUNDDOWN(MAX(0,R1389-(AB1389+AC1389+AE1389)*0.6),-2)+ROUNDDOWN(MAX(0,S1389-(AB1389+AC1389+AE1389)*0.4),-2)</f>
        <v/>
      </c>
      <c r="AH1389" s="21">
        <f>ROUNDDOWN(MAX(0,T1389-(AB1389+AD1389)*0.6),-2)+ROUNDDOWN(MAX(0,U1389-(AB1389+AD1389)*0.4),-2)</f>
        <v/>
      </c>
      <c r="AI1389" s="21">
        <f>ROUNDDOWN(T1389,-2)+ROUNDDOWN(U1389,-2)</f>
        <v/>
      </c>
      <c r="AJ1389" s="21">
        <f>M1389+AF1389</f>
        <v/>
      </c>
      <c r="AK1389" s="21">
        <f>M1389+AG1389</f>
        <v/>
      </c>
      <c r="AL1389" s="21">
        <f>N1389+AH1389</f>
        <v/>
      </c>
      <c r="AM1389" s="21">
        <f>O1389+AI1389</f>
        <v/>
      </c>
      <c r="AN1389" s="21">
        <f>N1389+AI1389</f>
        <v/>
      </c>
      <c r="AO1389" s="21">
        <f>ROUNDDOWN((R1389+S1389)*0.2/Y1389+2000,0)</f>
        <v/>
      </c>
      <c r="AP1389" s="21">
        <f>ROUNDDOWN((T1389+U1389)*0.2/Z1389+2000,0)</f>
        <v/>
      </c>
      <c r="AQ1389" s="21">
        <f>AL1389-AK1389</f>
        <v/>
      </c>
      <c r="AR1389" s="21">
        <f>AM1389-AK1389</f>
        <v/>
      </c>
      <c r="AS1389" s="21">
        <f>AM1389-AL1389</f>
        <v/>
      </c>
      <c r="AT1389" s="21">
        <f>AK1389+C1389-AJ1389</f>
        <v/>
      </c>
      <c r="AU1389" s="21">
        <f>AL1389+C1389-AM1389</f>
        <v/>
      </c>
      <c r="AV1389" s="21">
        <f>AN1389+C1389-AM1389</f>
        <v/>
      </c>
    </row>
    <row r="1390">
      <c r="A1390" t="inlineStr">
        <is>
          <t>医療費の境目</t>
        </is>
      </c>
      <c r="B1390" s="21">
        <f>'3_医療費の境目'!$B$3</f>
        <v/>
      </c>
      <c r="C1390" s="21">
        <f>IF('3_医療費の境目'!$B$4="",AO1390,'3_医療費の境目'!$B$4)</f>
        <v/>
      </c>
      <c r="D1390" s="21">
        <f>'3_医療費の境目'!D1390</f>
        <v/>
      </c>
      <c r="E1390" s="21">
        <f>ROUND(MIN(B1390/12,650000)*12*0.0915+MIN(B1390/12,1390000)*12*(0.0504+0)+B1390*0.005,0)</f>
        <v/>
      </c>
      <c r="F1390" s="21">
        <f>IF(B1390&lt;741000,0,IF(B1390&lt;2191000,B1390-740000,IF(B1390&lt;2193000,1451000,IF(B1390&lt;2196000,1453000,IF(B1390&lt;2200000,1456000,IF(B1390&lt;3600000,ROUND(ROUNDDOWN(B1390/4,-3)*2.8,0)-80000,IF(B1390&lt;6600000,ROUND(ROUNDDOWN(B1390/4,-3)*3.2,0)-440000,IF(B1390&lt;8500000,ROUNDDOWN(B1390*0.9,0)-1100000,B1390-1950000))))))))</f>
        <v/>
      </c>
      <c r="G1390" s="21">
        <f>IF(F1390&gt;23500000,NA(),IF(F1390&lt;=4890000,1040000,IF(F1390&lt;=6550000,670000,620000)))</f>
        <v/>
      </c>
      <c r="H1390" s="21">
        <f>IF(D1390&lt;=0,0,MAX(0,MIN(2000000,D1390-MIN(100000,ROUNDDOWN(F1390*0.05,0)))))</f>
        <v/>
      </c>
      <c r="I1390" s="21">
        <f>IF(C1390&lt;=2000,0,MIN(C1390,ROUNDDOWN(F1390*0.4,0))-2000)</f>
        <v/>
      </c>
      <c r="J1390" s="21">
        <f>MAX(0,ROUNDDOWN(F1390-E1390-G1390,-3))</f>
        <v/>
      </c>
      <c r="K1390" s="21">
        <f>MAX(0,ROUNDDOWN(F1390-E1390-G1390-H1390-I1390,-3))</f>
        <v/>
      </c>
      <c r="L1390" s="21">
        <f>MAX(0,ROUNDDOWN(F1390-E1390-G1390-H1390,-3))</f>
        <v/>
      </c>
      <c r="M1390" s="21">
        <f>IF(J1390&lt;=0,0,ROUNDDOWN((J1390*LOOKUP(J1390,{0,1950001,3300001,6950001,9000001,18000001,40000001},{0.05,0.1,0.2,0.23,0.33,0.4,0.45})-LOOKUP(J1390,{0,1950001,3300001,6950001,9000001,18000001,40000001},{0,97500,427500,636000,1536000,2796000,4796000}))*1.021,-2))</f>
        <v/>
      </c>
      <c r="N1390" s="21">
        <f>IF(K1390&lt;=0,0,ROUNDDOWN((K1390*LOOKUP(K1390,{0,1950001,3300001,6950001,9000001,18000001,40000001},{0.05,0.1,0.2,0.23,0.33,0.4,0.45})-LOOKUP(K1390,{0,1950001,3300001,6950001,9000001,18000001,40000001},{0,97500,427500,636000,1536000,2796000,4796000}))*1.021,-2))</f>
        <v/>
      </c>
      <c r="O1390" s="21">
        <f>IF(L1390&lt;=0,0,ROUNDDOWN((L1390*LOOKUP(L1390,{0,1950001,3300001,6950001,9000001,18000001,40000001},{0.05,0.1,0.2,0.23,0.33,0.4,0.45})-LOOKUP(L1390,{0,1950001,3300001,6950001,9000001,18000001,40000001},{0,97500,427500,636000,1536000,2796000,4796000}))*1.021,-2))</f>
        <v/>
      </c>
      <c r="P1390" s="21">
        <f>MAX(0,ROUNDDOWN(F1390-E1390-430000,-3))</f>
        <v/>
      </c>
      <c r="Q1390" s="21">
        <f>MAX(0,ROUNDDOWN(F1390-E1390-430000-H1390,-3))</f>
        <v/>
      </c>
      <c r="R1390" s="21">
        <f>IF(F1390&lt;=450000,0,MAX(0,P1390*0.06-MIN(50000,P1390)*0.03))</f>
        <v/>
      </c>
      <c r="S1390" s="21">
        <f>IF(F1390&lt;=450000,0,MAX(0,P1390*0.04-MIN(50000,P1390)*0.02))</f>
        <v/>
      </c>
      <c r="T1390" s="21">
        <f>IF(F1390&lt;=450000,0,MAX(0,Q1390*0.06-MIN(50000,Q1390)*0.03))</f>
        <v/>
      </c>
      <c r="U1390" s="21">
        <f>IF(F1390&lt;=450000,0,MAX(0,Q1390*0.04-MIN(50000,Q1390)*0.02))</f>
        <v/>
      </c>
      <c r="V1390" s="21">
        <f>50000+MAX(0,G1390-480000)</f>
        <v/>
      </c>
      <c r="W1390" s="21">
        <f>P1390-V1390</f>
        <v/>
      </c>
      <c r="X1390" s="21">
        <f>Q1390-V1390</f>
        <v/>
      </c>
      <c r="Y1390" s="22">
        <f>IF(W1390&lt;0,0.9,LOOKUP(W1390,{0,1950001,3300001,6950001,9000001,18000001,40000001},{0.84895,0.7979,0.6958,0.66517,0.56307,0.4916,0.44055}))</f>
        <v/>
      </c>
      <c r="Z1390" s="22">
        <f>IF(X1390&lt;0,0.9,LOOKUP(X1390,{0,1950001,3300001,6950001,9000001,18000001,40000001},{0.84895,0.7979,0.6958,0.66517,0.56307,0.4916,0.44055}))</f>
        <v/>
      </c>
      <c r="AA1390" s="22">
        <f>IF(W1390&lt;0,0,CHOOSE(MATCH(W1390,{0,1950001,3300001,6950001,9000001},1),5.105/84.895,10.21/79.79,20.42/69.58,23.483/66.517,33.693/56.307))</f>
        <v/>
      </c>
      <c r="AB1390" s="21">
        <f>IF(C1390&lt;=2000,0,(MIN(C1390,ROUNDDOWN(F1390*0.3,0))-2000)*0.1)</f>
        <v/>
      </c>
      <c r="AC1390" s="21">
        <f>IF(C1390&lt;=2000,0,MIN((C1390-2000)*Y1390,(R1390+S1390)*0.2))</f>
        <v/>
      </c>
      <c r="AD1390" s="21">
        <f>IF(C1390&lt;=2000,0,MIN((C1390-2000)*Z1390,(T1390+U1390)*0.2))</f>
        <v/>
      </c>
      <c r="AE1390" s="21">
        <f>AC1390*AA1390</f>
        <v/>
      </c>
      <c r="AF1390" s="21">
        <f>ROUNDDOWN(R1390,-2)+ROUNDDOWN(S1390,-2)</f>
        <v/>
      </c>
      <c r="AG1390" s="21">
        <f>ROUNDDOWN(MAX(0,R1390-(AB1390+AC1390+AE1390)*0.6),-2)+ROUNDDOWN(MAX(0,S1390-(AB1390+AC1390+AE1390)*0.4),-2)</f>
        <v/>
      </c>
      <c r="AH1390" s="21">
        <f>ROUNDDOWN(MAX(0,T1390-(AB1390+AD1390)*0.6),-2)+ROUNDDOWN(MAX(0,U1390-(AB1390+AD1390)*0.4),-2)</f>
        <v/>
      </c>
      <c r="AI1390" s="21">
        <f>ROUNDDOWN(T1390,-2)+ROUNDDOWN(U1390,-2)</f>
        <v/>
      </c>
      <c r="AJ1390" s="21">
        <f>M1390+AF1390</f>
        <v/>
      </c>
      <c r="AK1390" s="21">
        <f>M1390+AG1390</f>
        <v/>
      </c>
      <c r="AL1390" s="21">
        <f>N1390+AH1390</f>
        <v/>
      </c>
      <c r="AM1390" s="21">
        <f>O1390+AI1390</f>
        <v/>
      </c>
      <c r="AN1390" s="21">
        <f>N1390+AI1390</f>
        <v/>
      </c>
      <c r="AO1390" s="21">
        <f>ROUNDDOWN((R1390+S1390)*0.2/Y1390+2000,0)</f>
        <v/>
      </c>
      <c r="AP1390" s="21">
        <f>ROUNDDOWN((T1390+U1390)*0.2/Z1390+2000,0)</f>
        <v/>
      </c>
      <c r="AQ1390" s="21">
        <f>AL1390-AK1390</f>
        <v/>
      </c>
      <c r="AR1390" s="21">
        <f>AM1390-AK1390</f>
        <v/>
      </c>
      <c r="AS1390" s="21">
        <f>AM1390-AL1390</f>
        <v/>
      </c>
      <c r="AT1390" s="21">
        <f>AK1390+C1390-AJ1390</f>
        <v/>
      </c>
      <c r="AU1390" s="21">
        <f>AL1390+C1390-AM1390</f>
        <v/>
      </c>
      <c r="AV1390" s="21">
        <f>AN1390+C1390-AM1390</f>
        <v/>
      </c>
    </row>
    <row r="1391">
      <c r="A1391" t="inlineStr">
        <is>
          <t>医療費の境目</t>
        </is>
      </c>
      <c r="B1391" s="21">
        <f>'3_医療費の境目'!$B$3</f>
        <v/>
      </c>
      <c r="C1391" s="21">
        <f>IF('3_医療費の境目'!$B$4="",AO1391,'3_医療費の境目'!$B$4)</f>
        <v/>
      </c>
      <c r="D1391" s="21">
        <f>'3_医療費の境目'!D1391</f>
        <v/>
      </c>
      <c r="E1391" s="21">
        <f>ROUND(MIN(B1391/12,650000)*12*0.0915+MIN(B1391/12,1390000)*12*(0.0504+0)+B1391*0.005,0)</f>
        <v/>
      </c>
      <c r="F1391" s="21">
        <f>IF(B1391&lt;741000,0,IF(B1391&lt;2191000,B1391-740000,IF(B1391&lt;2193000,1451000,IF(B1391&lt;2196000,1453000,IF(B1391&lt;2200000,1456000,IF(B1391&lt;3600000,ROUND(ROUNDDOWN(B1391/4,-3)*2.8,0)-80000,IF(B1391&lt;6600000,ROUND(ROUNDDOWN(B1391/4,-3)*3.2,0)-440000,IF(B1391&lt;8500000,ROUNDDOWN(B1391*0.9,0)-1100000,B1391-1950000))))))))</f>
        <v/>
      </c>
      <c r="G1391" s="21">
        <f>IF(F1391&gt;23500000,NA(),IF(F1391&lt;=4890000,1040000,IF(F1391&lt;=6550000,670000,620000)))</f>
        <v/>
      </c>
      <c r="H1391" s="21">
        <f>IF(D1391&lt;=0,0,MAX(0,MIN(2000000,D1391-MIN(100000,ROUNDDOWN(F1391*0.05,0)))))</f>
        <v/>
      </c>
      <c r="I1391" s="21">
        <f>IF(C1391&lt;=2000,0,MIN(C1391,ROUNDDOWN(F1391*0.4,0))-2000)</f>
        <v/>
      </c>
      <c r="J1391" s="21">
        <f>MAX(0,ROUNDDOWN(F1391-E1391-G1391,-3))</f>
        <v/>
      </c>
      <c r="K1391" s="21">
        <f>MAX(0,ROUNDDOWN(F1391-E1391-G1391-H1391-I1391,-3))</f>
        <v/>
      </c>
      <c r="L1391" s="21">
        <f>MAX(0,ROUNDDOWN(F1391-E1391-G1391-H1391,-3))</f>
        <v/>
      </c>
      <c r="M1391" s="21">
        <f>IF(J1391&lt;=0,0,ROUNDDOWN((J1391*LOOKUP(J1391,{0,1950001,3300001,6950001,9000001,18000001,40000001},{0.05,0.1,0.2,0.23,0.33,0.4,0.45})-LOOKUP(J1391,{0,1950001,3300001,6950001,9000001,18000001,40000001},{0,97500,427500,636000,1536000,2796000,4796000}))*1.021,-2))</f>
        <v/>
      </c>
      <c r="N1391" s="21">
        <f>IF(K1391&lt;=0,0,ROUNDDOWN((K1391*LOOKUP(K1391,{0,1950001,3300001,6950001,9000001,18000001,40000001},{0.05,0.1,0.2,0.23,0.33,0.4,0.45})-LOOKUP(K1391,{0,1950001,3300001,6950001,9000001,18000001,40000001},{0,97500,427500,636000,1536000,2796000,4796000}))*1.021,-2))</f>
        <v/>
      </c>
      <c r="O1391" s="21">
        <f>IF(L1391&lt;=0,0,ROUNDDOWN((L1391*LOOKUP(L1391,{0,1950001,3300001,6950001,9000001,18000001,40000001},{0.05,0.1,0.2,0.23,0.33,0.4,0.45})-LOOKUP(L1391,{0,1950001,3300001,6950001,9000001,18000001,40000001},{0,97500,427500,636000,1536000,2796000,4796000}))*1.021,-2))</f>
        <v/>
      </c>
      <c r="P1391" s="21">
        <f>MAX(0,ROUNDDOWN(F1391-E1391-430000,-3))</f>
        <v/>
      </c>
      <c r="Q1391" s="21">
        <f>MAX(0,ROUNDDOWN(F1391-E1391-430000-H1391,-3))</f>
        <v/>
      </c>
      <c r="R1391" s="21">
        <f>IF(F1391&lt;=450000,0,MAX(0,P1391*0.06-MIN(50000,P1391)*0.03))</f>
        <v/>
      </c>
      <c r="S1391" s="21">
        <f>IF(F1391&lt;=450000,0,MAX(0,P1391*0.04-MIN(50000,P1391)*0.02))</f>
        <v/>
      </c>
      <c r="T1391" s="21">
        <f>IF(F1391&lt;=450000,0,MAX(0,Q1391*0.06-MIN(50000,Q1391)*0.03))</f>
        <v/>
      </c>
      <c r="U1391" s="21">
        <f>IF(F1391&lt;=450000,0,MAX(0,Q1391*0.04-MIN(50000,Q1391)*0.02))</f>
        <v/>
      </c>
      <c r="V1391" s="21">
        <f>50000+MAX(0,G1391-480000)</f>
        <v/>
      </c>
      <c r="W1391" s="21">
        <f>P1391-V1391</f>
        <v/>
      </c>
      <c r="X1391" s="21">
        <f>Q1391-V1391</f>
        <v/>
      </c>
      <c r="Y1391" s="22">
        <f>IF(W1391&lt;0,0.9,LOOKUP(W1391,{0,1950001,3300001,6950001,9000001,18000001,40000001},{0.84895,0.7979,0.6958,0.66517,0.56307,0.4916,0.44055}))</f>
        <v/>
      </c>
      <c r="Z1391" s="22">
        <f>IF(X1391&lt;0,0.9,LOOKUP(X1391,{0,1950001,3300001,6950001,9000001,18000001,40000001},{0.84895,0.7979,0.6958,0.66517,0.56307,0.4916,0.44055}))</f>
        <v/>
      </c>
      <c r="AA1391" s="22">
        <f>IF(W1391&lt;0,0,CHOOSE(MATCH(W1391,{0,1950001,3300001,6950001,9000001},1),5.105/84.895,10.21/79.79,20.42/69.58,23.483/66.517,33.693/56.307))</f>
        <v/>
      </c>
      <c r="AB1391" s="21">
        <f>IF(C1391&lt;=2000,0,(MIN(C1391,ROUNDDOWN(F1391*0.3,0))-2000)*0.1)</f>
        <v/>
      </c>
      <c r="AC1391" s="21">
        <f>IF(C1391&lt;=2000,0,MIN((C1391-2000)*Y1391,(R1391+S1391)*0.2))</f>
        <v/>
      </c>
      <c r="AD1391" s="21">
        <f>IF(C1391&lt;=2000,0,MIN((C1391-2000)*Z1391,(T1391+U1391)*0.2))</f>
        <v/>
      </c>
      <c r="AE1391" s="21">
        <f>AC1391*AA1391</f>
        <v/>
      </c>
      <c r="AF1391" s="21">
        <f>ROUNDDOWN(R1391,-2)+ROUNDDOWN(S1391,-2)</f>
        <v/>
      </c>
      <c r="AG1391" s="21">
        <f>ROUNDDOWN(MAX(0,R1391-(AB1391+AC1391+AE1391)*0.6),-2)+ROUNDDOWN(MAX(0,S1391-(AB1391+AC1391+AE1391)*0.4),-2)</f>
        <v/>
      </c>
      <c r="AH1391" s="21">
        <f>ROUNDDOWN(MAX(0,T1391-(AB1391+AD1391)*0.6),-2)+ROUNDDOWN(MAX(0,U1391-(AB1391+AD1391)*0.4),-2)</f>
        <v/>
      </c>
      <c r="AI1391" s="21">
        <f>ROUNDDOWN(T1391,-2)+ROUNDDOWN(U1391,-2)</f>
        <v/>
      </c>
      <c r="AJ1391" s="21">
        <f>M1391+AF1391</f>
        <v/>
      </c>
      <c r="AK1391" s="21">
        <f>M1391+AG1391</f>
        <v/>
      </c>
      <c r="AL1391" s="21">
        <f>N1391+AH1391</f>
        <v/>
      </c>
      <c r="AM1391" s="21">
        <f>O1391+AI1391</f>
        <v/>
      </c>
      <c r="AN1391" s="21">
        <f>N1391+AI1391</f>
        <v/>
      </c>
      <c r="AO1391" s="21">
        <f>ROUNDDOWN((R1391+S1391)*0.2/Y1391+2000,0)</f>
        <v/>
      </c>
      <c r="AP1391" s="21">
        <f>ROUNDDOWN((T1391+U1391)*0.2/Z1391+2000,0)</f>
        <v/>
      </c>
      <c r="AQ1391" s="21">
        <f>AL1391-AK1391</f>
        <v/>
      </c>
      <c r="AR1391" s="21">
        <f>AM1391-AK1391</f>
        <v/>
      </c>
      <c r="AS1391" s="21">
        <f>AM1391-AL1391</f>
        <v/>
      </c>
      <c r="AT1391" s="21">
        <f>AK1391+C1391-AJ1391</f>
        <v/>
      </c>
      <c r="AU1391" s="21">
        <f>AL1391+C1391-AM1391</f>
        <v/>
      </c>
      <c r="AV1391" s="21">
        <f>AN1391+C1391-AM1391</f>
        <v/>
      </c>
    </row>
    <row r="1392">
      <c r="A1392" t="inlineStr">
        <is>
          <t>医療費の境目</t>
        </is>
      </c>
      <c r="B1392" s="21">
        <f>'3_医療費の境目'!$B$3</f>
        <v/>
      </c>
      <c r="C1392" s="21">
        <f>IF('3_医療費の境目'!$B$4="",AO1392,'3_医療費の境目'!$B$4)</f>
        <v/>
      </c>
      <c r="D1392" s="21">
        <f>'3_医療費の境目'!D1392</f>
        <v/>
      </c>
      <c r="E1392" s="21">
        <f>ROUND(MIN(B1392/12,650000)*12*0.0915+MIN(B1392/12,1390000)*12*(0.0504+0)+B1392*0.005,0)</f>
        <v/>
      </c>
      <c r="F1392" s="21">
        <f>IF(B1392&lt;741000,0,IF(B1392&lt;2191000,B1392-740000,IF(B1392&lt;2193000,1451000,IF(B1392&lt;2196000,1453000,IF(B1392&lt;2200000,1456000,IF(B1392&lt;3600000,ROUND(ROUNDDOWN(B1392/4,-3)*2.8,0)-80000,IF(B1392&lt;6600000,ROUND(ROUNDDOWN(B1392/4,-3)*3.2,0)-440000,IF(B1392&lt;8500000,ROUNDDOWN(B1392*0.9,0)-1100000,B1392-1950000))))))))</f>
        <v/>
      </c>
      <c r="G1392" s="21">
        <f>IF(F1392&gt;23500000,NA(),IF(F1392&lt;=4890000,1040000,IF(F1392&lt;=6550000,670000,620000)))</f>
        <v/>
      </c>
      <c r="H1392" s="21">
        <f>IF(D1392&lt;=0,0,MAX(0,MIN(2000000,D1392-MIN(100000,ROUNDDOWN(F1392*0.05,0)))))</f>
        <v/>
      </c>
      <c r="I1392" s="21">
        <f>IF(C1392&lt;=2000,0,MIN(C1392,ROUNDDOWN(F1392*0.4,0))-2000)</f>
        <v/>
      </c>
      <c r="J1392" s="21">
        <f>MAX(0,ROUNDDOWN(F1392-E1392-G1392,-3))</f>
        <v/>
      </c>
      <c r="K1392" s="21">
        <f>MAX(0,ROUNDDOWN(F1392-E1392-G1392-H1392-I1392,-3))</f>
        <v/>
      </c>
      <c r="L1392" s="21">
        <f>MAX(0,ROUNDDOWN(F1392-E1392-G1392-H1392,-3))</f>
        <v/>
      </c>
      <c r="M1392" s="21">
        <f>IF(J1392&lt;=0,0,ROUNDDOWN((J1392*LOOKUP(J1392,{0,1950001,3300001,6950001,9000001,18000001,40000001},{0.05,0.1,0.2,0.23,0.33,0.4,0.45})-LOOKUP(J1392,{0,1950001,3300001,6950001,9000001,18000001,40000001},{0,97500,427500,636000,1536000,2796000,4796000}))*1.021,-2))</f>
        <v/>
      </c>
      <c r="N1392" s="21">
        <f>IF(K1392&lt;=0,0,ROUNDDOWN((K1392*LOOKUP(K1392,{0,1950001,3300001,6950001,9000001,18000001,40000001},{0.05,0.1,0.2,0.23,0.33,0.4,0.45})-LOOKUP(K1392,{0,1950001,3300001,6950001,9000001,18000001,40000001},{0,97500,427500,636000,1536000,2796000,4796000}))*1.021,-2))</f>
        <v/>
      </c>
      <c r="O1392" s="21">
        <f>IF(L1392&lt;=0,0,ROUNDDOWN((L1392*LOOKUP(L1392,{0,1950001,3300001,6950001,9000001,18000001,40000001},{0.05,0.1,0.2,0.23,0.33,0.4,0.45})-LOOKUP(L1392,{0,1950001,3300001,6950001,9000001,18000001,40000001},{0,97500,427500,636000,1536000,2796000,4796000}))*1.021,-2))</f>
        <v/>
      </c>
      <c r="P1392" s="21">
        <f>MAX(0,ROUNDDOWN(F1392-E1392-430000,-3))</f>
        <v/>
      </c>
      <c r="Q1392" s="21">
        <f>MAX(0,ROUNDDOWN(F1392-E1392-430000-H1392,-3))</f>
        <v/>
      </c>
      <c r="R1392" s="21">
        <f>IF(F1392&lt;=450000,0,MAX(0,P1392*0.06-MIN(50000,P1392)*0.03))</f>
        <v/>
      </c>
      <c r="S1392" s="21">
        <f>IF(F1392&lt;=450000,0,MAX(0,P1392*0.04-MIN(50000,P1392)*0.02))</f>
        <v/>
      </c>
      <c r="T1392" s="21">
        <f>IF(F1392&lt;=450000,0,MAX(0,Q1392*0.06-MIN(50000,Q1392)*0.03))</f>
        <v/>
      </c>
      <c r="U1392" s="21">
        <f>IF(F1392&lt;=450000,0,MAX(0,Q1392*0.04-MIN(50000,Q1392)*0.02))</f>
        <v/>
      </c>
      <c r="V1392" s="21">
        <f>50000+MAX(0,G1392-480000)</f>
        <v/>
      </c>
      <c r="W1392" s="21">
        <f>P1392-V1392</f>
        <v/>
      </c>
      <c r="X1392" s="21">
        <f>Q1392-V1392</f>
        <v/>
      </c>
      <c r="Y1392" s="22">
        <f>IF(W1392&lt;0,0.9,LOOKUP(W1392,{0,1950001,3300001,6950001,9000001,18000001,40000001},{0.84895,0.7979,0.6958,0.66517,0.56307,0.4916,0.44055}))</f>
        <v/>
      </c>
      <c r="Z1392" s="22">
        <f>IF(X1392&lt;0,0.9,LOOKUP(X1392,{0,1950001,3300001,6950001,9000001,18000001,40000001},{0.84895,0.7979,0.6958,0.66517,0.56307,0.4916,0.44055}))</f>
        <v/>
      </c>
      <c r="AA1392" s="22">
        <f>IF(W1392&lt;0,0,CHOOSE(MATCH(W1392,{0,1950001,3300001,6950001,9000001},1),5.105/84.895,10.21/79.79,20.42/69.58,23.483/66.517,33.693/56.307))</f>
        <v/>
      </c>
      <c r="AB1392" s="21">
        <f>IF(C1392&lt;=2000,0,(MIN(C1392,ROUNDDOWN(F1392*0.3,0))-2000)*0.1)</f>
        <v/>
      </c>
      <c r="AC1392" s="21">
        <f>IF(C1392&lt;=2000,0,MIN((C1392-2000)*Y1392,(R1392+S1392)*0.2))</f>
        <v/>
      </c>
      <c r="AD1392" s="21">
        <f>IF(C1392&lt;=2000,0,MIN((C1392-2000)*Z1392,(T1392+U1392)*0.2))</f>
        <v/>
      </c>
      <c r="AE1392" s="21">
        <f>AC1392*AA1392</f>
        <v/>
      </c>
      <c r="AF1392" s="21">
        <f>ROUNDDOWN(R1392,-2)+ROUNDDOWN(S1392,-2)</f>
        <v/>
      </c>
      <c r="AG1392" s="21">
        <f>ROUNDDOWN(MAX(0,R1392-(AB1392+AC1392+AE1392)*0.6),-2)+ROUNDDOWN(MAX(0,S1392-(AB1392+AC1392+AE1392)*0.4),-2)</f>
        <v/>
      </c>
      <c r="AH1392" s="21">
        <f>ROUNDDOWN(MAX(0,T1392-(AB1392+AD1392)*0.6),-2)+ROUNDDOWN(MAX(0,U1392-(AB1392+AD1392)*0.4),-2)</f>
        <v/>
      </c>
      <c r="AI1392" s="21">
        <f>ROUNDDOWN(T1392,-2)+ROUNDDOWN(U1392,-2)</f>
        <v/>
      </c>
      <c r="AJ1392" s="21">
        <f>M1392+AF1392</f>
        <v/>
      </c>
      <c r="AK1392" s="21">
        <f>M1392+AG1392</f>
        <v/>
      </c>
      <c r="AL1392" s="21">
        <f>N1392+AH1392</f>
        <v/>
      </c>
      <c r="AM1392" s="21">
        <f>O1392+AI1392</f>
        <v/>
      </c>
      <c r="AN1392" s="21">
        <f>N1392+AI1392</f>
        <v/>
      </c>
      <c r="AO1392" s="21">
        <f>ROUNDDOWN((R1392+S1392)*0.2/Y1392+2000,0)</f>
        <v/>
      </c>
      <c r="AP1392" s="21">
        <f>ROUNDDOWN((T1392+U1392)*0.2/Z1392+2000,0)</f>
        <v/>
      </c>
      <c r="AQ1392" s="21">
        <f>AL1392-AK1392</f>
        <v/>
      </c>
      <c r="AR1392" s="21">
        <f>AM1392-AK1392</f>
        <v/>
      </c>
      <c r="AS1392" s="21">
        <f>AM1392-AL1392</f>
        <v/>
      </c>
      <c r="AT1392" s="21">
        <f>AK1392+C1392-AJ1392</f>
        <v/>
      </c>
      <c r="AU1392" s="21">
        <f>AL1392+C1392-AM1392</f>
        <v/>
      </c>
      <c r="AV1392" s="21">
        <f>AN1392+C1392-AM1392</f>
        <v/>
      </c>
    </row>
    <row r="1393">
      <c r="A1393" t="inlineStr">
        <is>
          <t>医療費の境目</t>
        </is>
      </c>
      <c r="B1393" s="21">
        <f>'3_医療費の境目'!$B$3</f>
        <v/>
      </c>
      <c r="C1393" s="21">
        <f>IF('3_医療費の境目'!$B$4="",AO1393,'3_医療費の境目'!$B$4)</f>
        <v/>
      </c>
      <c r="D1393" s="21">
        <f>'3_医療費の境目'!D1393</f>
        <v/>
      </c>
      <c r="E1393" s="21">
        <f>ROUND(MIN(B1393/12,650000)*12*0.0915+MIN(B1393/12,1390000)*12*(0.0504+0)+B1393*0.005,0)</f>
        <v/>
      </c>
      <c r="F1393" s="21">
        <f>IF(B1393&lt;741000,0,IF(B1393&lt;2191000,B1393-740000,IF(B1393&lt;2193000,1451000,IF(B1393&lt;2196000,1453000,IF(B1393&lt;2200000,1456000,IF(B1393&lt;3600000,ROUND(ROUNDDOWN(B1393/4,-3)*2.8,0)-80000,IF(B1393&lt;6600000,ROUND(ROUNDDOWN(B1393/4,-3)*3.2,0)-440000,IF(B1393&lt;8500000,ROUNDDOWN(B1393*0.9,0)-1100000,B1393-1950000))))))))</f>
        <v/>
      </c>
      <c r="G1393" s="21">
        <f>IF(F1393&gt;23500000,NA(),IF(F1393&lt;=4890000,1040000,IF(F1393&lt;=6550000,670000,620000)))</f>
        <v/>
      </c>
      <c r="H1393" s="21">
        <f>IF(D1393&lt;=0,0,MAX(0,MIN(2000000,D1393-MIN(100000,ROUNDDOWN(F1393*0.05,0)))))</f>
        <v/>
      </c>
      <c r="I1393" s="21">
        <f>IF(C1393&lt;=2000,0,MIN(C1393,ROUNDDOWN(F1393*0.4,0))-2000)</f>
        <v/>
      </c>
      <c r="J1393" s="21">
        <f>MAX(0,ROUNDDOWN(F1393-E1393-G1393,-3))</f>
        <v/>
      </c>
      <c r="K1393" s="21">
        <f>MAX(0,ROUNDDOWN(F1393-E1393-G1393-H1393-I1393,-3))</f>
        <v/>
      </c>
      <c r="L1393" s="21">
        <f>MAX(0,ROUNDDOWN(F1393-E1393-G1393-H1393,-3))</f>
        <v/>
      </c>
      <c r="M1393" s="21">
        <f>IF(J1393&lt;=0,0,ROUNDDOWN((J1393*LOOKUP(J1393,{0,1950001,3300001,6950001,9000001,18000001,40000001},{0.05,0.1,0.2,0.23,0.33,0.4,0.45})-LOOKUP(J1393,{0,1950001,3300001,6950001,9000001,18000001,40000001},{0,97500,427500,636000,1536000,2796000,4796000}))*1.021,-2))</f>
        <v/>
      </c>
      <c r="N1393" s="21">
        <f>IF(K1393&lt;=0,0,ROUNDDOWN((K1393*LOOKUP(K1393,{0,1950001,3300001,6950001,9000001,18000001,40000001},{0.05,0.1,0.2,0.23,0.33,0.4,0.45})-LOOKUP(K1393,{0,1950001,3300001,6950001,9000001,18000001,40000001},{0,97500,427500,636000,1536000,2796000,4796000}))*1.021,-2))</f>
        <v/>
      </c>
      <c r="O1393" s="21">
        <f>IF(L1393&lt;=0,0,ROUNDDOWN((L1393*LOOKUP(L1393,{0,1950001,3300001,6950001,9000001,18000001,40000001},{0.05,0.1,0.2,0.23,0.33,0.4,0.45})-LOOKUP(L1393,{0,1950001,3300001,6950001,9000001,18000001,40000001},{0,97500,427500,636000,1536000,2796000,4796000}))*1.021,-2))</f>
        <v/>
      </c>
      <c r="P1393" s="21">
        <f>MAX(0,ROUNDDOWN(F1393-E1393-430000,-3))</f>
        <v/>
      </c>
      <c r="Q1393" s="21">
        <f>MAX(0,ROUNDDOWN(F1393-E1393-430000-H1393,-3))</f>
        <v/>
      </c>
      <c r="R1393" s="21">
        <f>IF(F1393&lt;=450000,0,MAX(0,P1393*0.06-MIN(50000,P1393)*0.03))</f>
        <v/>
      </c>
      <c r="S1393" s="21">
        <f>IF(F1393&lt;=450000,0,MAX(0,P1393*0.04-MIN(50000,P1393)*0.02))</f>
        <v/>
      </c>
      <c r="T1393" s="21">
        <f>IF(F1393&lt;=450000,0,MAX(0,Q1393*0.06-MIN(50000,Q1393)*0.03))</f>
        <v/>
      </c>
      <c r="U1393" s="21">
        <f>IF(F1393&lt;=450000,0,MAX(0,Q1393*0.04-MIN(50000,Q1393)*0.02))</f>
        <v/>
      </c>
      <c r="V1393" s="21">
        <f>50000+MAX(0,G1393-480000)</f>
        <v/>
      </c>
      <c r="W1393" s="21">
        <f>P1393-V1393</f>
        <v/>
      </c>
      <c r="X1393" s="21">
        <f>Q1393-V1393</f>
        <v/>
      </c>
      <c r="Y1393" s="22">
        <f>IF(W1393&lt;0,0.9,LOOKUP(W1393,{0,1950001,3300001,6950001,9000001,18000001,40000001},{0.84895,0.7979,0.6958,0.66517,0.56307,0.4916,0.44055}))</f>
        <v/>
      </c>
      <c r="Z1393" s="22">
        <f>IF(X1393&lt;0,0.9,LOOKUP(X1393,{0,1950001,3300001,6950001,9000001,18000001,40000001},{0.84895,0.7979,0.6958,0.66517,0.56307,0.4916,0.44055}))</f>
        <v/>
      </c>
      <c r="AA1393" s="22">
        <f>IF(W1393&lt;0,0,CHOOSE(MATCH(W1393,{0,1950001,3300001,6950001,9000001},1),5.105/84.895,10.21/79.79,20.42/69.58,23.483/66.517,33.693/56.307))</f>
        <v/>
      </c>
      <c r="AB1393" s="21">
        <f>IF(C1393&lt;=2000,0,(MIN(C1393,ROUNDDOWN(F1393*0.3,0))-2000)*0.1)</f>
        <v/>
      </c>
      <c r="AC1393" s="21">
        <f>IF(C1393&lt;=2000,0,MIN((C1393-2000)*Y1393,(R1393+S1393)*0.2))</f>
        <v/>
      </c>
      <c r="AD1393" s="21">
        <f>IF(C1393&lt;=2000,0,MIN((C1393-2000)*Z1393,(T1393+U1393)*0.2))</f>
        <v/>
      </c>
      <c r="AE1393" s="21">
        <f>AC1393*AA1393</f>
        <v/>
      </c>
      <c r="AF1393" s="21">
        <f>ROUNDDOWN(R1393,-2)+ROUNDDOWN(S1393,-2)</f>
        <v/>
      </c>
      <c r="AG1393" s="21">
        <f>ROUNDDOWN(MAX(0,R1393-(AB1393+AC1393+AE1393)*0.6),-2)+ROUNDDOWN(MAX(0,S1393-(AB1393+AC1393+AE1393)*0.4),-2)</f>
        <v/>
      </c>
      <c r="AH1393" s="21">
        <f>ROUNDDOWN(MAX(0,T1393-(AB1393+AD1393)*0.6),-2)+ROUNDDOWN(MAX(0,U1393-(AB1393+AD1393)*0.4),-2)</f>
        <v/>
      </c>
      <c r="AI1393" s="21">
        <f>ROUNDDOWN(T1393,-2)+ROUNDDOWN(U1393,-2)</f>
        <v/>
      </c>
      <c r="AJ1393" s="21">
        <f>M1393+AF1393</f>
        <v/>
      </c>
      <c r="AK1393" s="21">
        <f>M1393+AG1393</f>
        <v/>
      </c>
      <c r="AL1393" s="21">
        <f>N1393+AH1393</f>
        <v/>
      </c>
      <c r="AM1393" s="21">
        <f>O1393+AI1393</f>
        <v/>
      </c>
      <c r="AN1393" s="21">
        <f>N1393+AI1393</f>
        <v/>
      </c>
      <c r="AO1393" s="21">
        <f>ROUNDDOWN((R1393+S1393)*0.2/Y1393+2000,0)</f>
        <v/>
      </c>
      <c r="AP1393" s="21">
        <f>ROUNDDOWN((T1393+U1393)*0.2/Z1393+2000,0)</f>
        <v/>
      </c>
      <c r="AQ1393" s="21">
        <f>AL1393-AK1393</f>
        <v/>
      </c>
      <c r="AR1393" s="21">
        <f>AM1393-AK1393</f>
        <v/>
      </c>
      <c r="AS1393" s="21">
        <f>AM1393-AL1393</f>
        <v/>
      </c>
      <c r="AT1393" s="21">
        <f>AK1393+C1393-AJ1393</f>
        <v/>
      </c>
      <c r="AU1393" s="21">
        <f>AL1393+C1393-AM1393</f>
        <v/>
      </c>
      <c r="AV1393" s="21">
        <f>AN1393+C1393-AM1393</f>
        <v/>
      </c>
    </row>
    <row r="1394">
      <c r="A1394" t="inlineStr">
        <is>
          <t>医療費の境目</t>
        </is>
      </c>
      <c r="B1394" s="21">
        <f>'3_医療費の境目'!$B$3</f>
        <v/>
      </c>
      <c r="C1394" s="21">
        <f>IF('3_医療費の境目'!$B$4="",AO1394,'3_医療費の境目'!$B$4)</f>
        <v/>
      </c>
      <c r="D1394" s="21">
        <f>'3_医療費の境目'!D1394</f>
        <v/>
      </c>
      <c r="E1394" s="21">
        <f>ROUND(MIN(B1394/12,650000)*12*0.0915+MIN(B1394/12,1390000)*12*(0.0504+0)+B1394*0.005,0)</f>
        <v/>
      </c>
      <c r="F1394" s="21">
        <f>IF(B1394&lt;741000,0,IF(B1394&lt;2191000,B1394-740000,IF(B1394&lt;2193000,1451000,IF(B1394&lt;2196000,1453000,IF(B1394&lt;2200000,1456000,IF(B1394&lt;3600000,ROUND(ROUNDDOWN(B1394/4,-3)*2.8,0)-80000,IF(B1394&lt;6600000,ROUND(ROUNDDOWN(B1394/4,-3)*3.2,0)-440000,IF(B1394&lt;8500000,ROUNDDOWN(B1394*0.9,0)-1100000,B1394-1950000))))))))</f>
        <v/>
      </c>
      <c r="G1394" s="21">
        <f>IF(F1394&gt;23500000,NA(),IF(F1394&lt;=4890000,1040000,IF(F1394&lt;=6550000,670000,620000)))</f>
        <v/>
      </c>
      <c r="H1394" s="21">
        <f>IF(D1394&lt;=0,0,MAX(0,MIN(2000000,D1394-MIN(100000,ROUNDDOWN(F1394*0.05,0)))))</f>
        <v/>
      </c>
      <c r="I1394" s="21">
        <f>IF(C1394&lt;=2000,0,MIN(C1394,ROUNDDOWN(F1394*0.4,0))-2000)</f>
        <v/>
      </c>
      <c r="J1394" s="21">
        <f>MAX(0,ROUNDDOWN(F1394-E1394-G1394,-3))</f>
        <v/>
      </c>
      <c r="K1394" s="21">
        <f>MAX(0,ROUNDDOWN(F1394-E1394-G1394-H1394-I1394,-3))</f>
        <v/>
      </c>
      <c r="L1394" s="21">
        <f>MAX(0,ROUNDDOWN(F1394-E1394-G1394-H1394,-3))</f>
        <v/>
      </c>
      <c r="M1394" s="21">
        <f>IF(J1394&lt;=0,0,ROUNDDOWN((J1394*LOOKUP(J1394,{0,1950001,3300001,6950001,9000001,18000001,40000001},{0.05,0.1,0.2,0.23,0.33,0.4,0.45})-LOOKUP(J1394,{0,1950001,3300001,6950001,9000001,18000001,40000001},{0,97500,427500,636000,1536000,2796000,4796000}))*1.021,-2))</f>
        <v/>
      </c>
      <c r="N1394" s="21">
        <f>IF(K1394&lt;=0,0,ROUNDDOWN((K1394*LOOKUP(K1394,{0,1950001,3300001,6950001,9000001,18000001,40000001},{0.05,0.1,0.2,0.23,0.33,0.4,0.45})-LOOKUP(K1394,{0,1950001,3300001,6950001,9000001,18000001,40000001},{0,97500,427500,636000,1536000,2796000,4796000}))*1.021,-2))</f>
        <v/>
      </c>
      <c r="O1394" s="21">
        <f>IF(L1394&lt;=0,0,ROUNDDOWN((L1394*LOOKUP(L1394,{0,1950001,3300001,6950001,9000001,18000001,40000001},{0.05,0.1,0.2,0.23,0.33,0.4,0.45})-LOOKUP(L1394,{0,1950001,3300001,6950001,9000001,18000001,40000001},{0,97500,427500,636000,1536000,2796000,4796000}))*1.021,-2))</f>
        <v/>
      </c>
      <c r="P1394" s="21">
        <f>MAX(0,ROUNDDOWN(F1394-E1394-430000,-3))</f>
        <v/>
      </c>
      <c r="Q1394" s="21">
        <f>MAX(0,ROUNDDOWN(F1394-E1394-430000-H1394,-3))</f>
        <v/>
      </c>
      <c r="R1394" s="21">
        <f>IF(F1394&lt;=450000,0,MAX(0,P1394*0.06-MIN(50000,P1394)*0.03))</f>
        <v/>
      </c>
      <c r="S1394" s="21">
        <f>IF(F1394&lt;=450000,0,MAX(0,P1394*0.04-MIN(50000,P1394)*0.02))</f>
        <v/>
      </c>
      <c r="T1394" s="21">
        <f>IF(F1394&lt;=450000,0,MAX(0,Q1394*0.06-MIN(50000,Q1394)*0.03))</f>
        <v/>
      </c>
      <c r="U1394" s="21">
        <f>IF(F1394&lt;=450000,0,MAX(0,Q1394*0.04-MIN(50000,Q1394)*0.02))</f>
        <v/>
      </c>
      <c r="V1394" s="21">
        <f>50000+MAX(0,G1394-480000)</f>
        <v/>
      </c>
      <c r="W1394" s="21">
        <f>P1394-V1394</f>
        <v/>
      </c>
      <c r="X1394" s="21">
        <f>Q1394-V1394</f>
        <v/>
      </c>
      <c r="Y1394" s="22">
        <f>IF(W1394&lt;0,0.9,LOOKUP(W1394,{0,1950001,3300001,6950001,9000001,18000001,40000001},{0.84895,0.7979,0.6958,0.66517,0.56307,0.4916,0.44055}))</f>
        <v/>
      </c>
      <c r="Z1394" s="22">
        <f>IF(X1394&lt;0,0.9,LOOKUP(X1394,{0,1950001,3300001,6950001,9000001,18000001,40000001},{0.84895,0.7979,0.6958,0.66517,0.56307,0.4916,0.44055}))</f>
        <v/>
      </c>
      <c r="AA1394" s="22">
        <f>IF(W1394&lt;0,0,CHOOSE(MATCH(W1394,{0,1950001,3300001,6950001,9000001},1),5.105/84.895,10.21/79.79,20.42/69.58,23.483/66.517,33.693/56.307))</f>
        <v/>
      </c>
      <c r="AB1394" s="21">
        <f>IF(C1394&lt;=2000,0,(MIN(C1394,ROUNDDOWN(F1394*0.3,0))-2000)*0.1)</f>
        <v/>
      </c>
      <c r="AC1394" s="21">
        <f>IF(C1394&lt;=2000,0,MIN((C1394-2000)*Y1394,(R1394+S1394)*0.2))</f>
        <v/>
      </c>
      <c r="AD1394" s="21">
        <f>IF(C1394&lt;=2000,0,MIN((C1394-2000)*Z1394,(T1394+U1394)*0.2))</f>
        <v/>
      </c>
      <c r="AE1394" s="21">
        <f>AC1394*AA1394</f>
        <v/>
      </c>
      <c r="AF1394" s="21">
        <f>ROUNDDOWN(R1394,-2)+ROUNDDOWN(S1394,-2)</f>
        <v/>
      </c>
      <c r="AG1394" s="21">
        <f>ROUNDDOWN(MAX(0,R1394-(AB1394+AC1394+AE1394)*0.6),-2)+ROUNDDOWN(MAX(0,S1394-(AB1394+AC1394+AE1394)*0.4),-2)</f>
        <v/>
      </c>
      <c r="AH1394" s="21">
        <f>ROUNDDOWN(MAX(0,T1394-(AB1394+AD1394)*0.6),-2)+ROUNDDOWN(MAX(0,U1394-(AB1394+AD1394)*0.4),-2)</f>
        <v/>
      </c>
      <c r="AI1394" s="21">
        <f>ROUNDDOWN(T1394,-2)+ROUNDDOWN(U1394,-2)</f>
        <v/>
      </c>
      <c r="AJ1394" s="21">
        <f>M1394+AF1394</f>
        <v/>
      </c>
      <c r="AK1394" s="21">
        <f>M1394+AG1394</f>
        <v/>
      </c>
      <c r="AL1394" s="21">
        <f>N1394+AH1394</f>
        <v/>
      </c>
      <c r="AM1394" s="21">
        <f>O1394+AI1394</f>
        <v/>
      </c>
      <c r="AN1394" s="21">
        <f>N1394+AI1394</f>
        <v/>
      </c>
      <c r="AO1394" s="21">
        <f>ROUNDDOWN((R1394+S1394)*0.2/Y1394+2000,0)</f>
        <v/>
      </c>
      <c r="AP1394" s="21">
        <f>ROUNDDOWN((T1394+U1394)*0.2/Z1394+2000,0)</f>
        <v/>
      </c>
      <c r="AQ1394" s="21">
        <f>AL1394-AK1394</f>
        <v/>
      </c>
      <c r="AR1394" s="21">
        <f>AM1394-AK1394</f>
        <v/>
      </c>
      <c r="AS1394" s="21">
        <f>AM1394-AL1394</f>
        <v/>
      </c>
      <c r="AT1394" s="21">
        <f>AK1394+C1394-AJ1394</f>
        <v/>
      </c>
      <c r="AU1394" s="21">
        <f>AL1394+C1394-AM1394</f>
        <v/>
      </c>
      <c r="AV1394" s="21">
        <f>AN1394+C1394-AM1394</f>
        <v/>
      </c>
    </row>
    <row r="1395">
      <c r="A1395" t="inlineStr">
        <is>
          <t>医療費の境目</t>
        </is>
      </c>
      <c r="B1395" s="21">
        <f>'3_医療費の境目'!$B$3</f>
        <v/>
      </c>
      <c r="C1395" s="21">
        <f>IF('3_医療費の境目'!$B$4="",AO1395,'3_医療費の境目'!$B$4)</f>
        <v/>
      </c>
      <c r="D1395" s="21">
        <f>'3_医療費の境目'!D1395</f>
        <v/>
      </c>
      <c r="E1395" s="21">
        <f>ROUND(MIN(B1395/12,650000)*12*0.0915+MIN(B1395/12,1390000)*12*(0.0504+0)+B1395*0.005,0)</f>
        <v/>
      </c>
      <c r="F1395" s="21">
        <f>IF(B1395&lt;741000,0,IF(B1395&lt;2191000,B1395-740000,IF(B1395&lt;2193000,1451000,IF(B1395&lt;2196000,1453000,IF(B1395&lt;2200000,1456000,IF(B1395&lt;3600000,ROUND(ROUNDDOWN(B1395/4,-3)*2.8,0)-80000,IF(B1395&lt;6600000,ROUND(ROUNDDOWN(B1395/4,-3)*3.2,0)-440000,IF(B1395&lt;8500000,ROUNDDOWN(B1395*0.9,0)-1100000,B1395-1950000))))))))</f>
        <v/>
      </c>
      <c r="G1395" s="21">
        <f>IF(F1395&gt;23500000,NA(),IF(F1395&lt;=4890000,1040000,IF(F1395&lt;=6550000,670000,620000)))</f>
        <v/>
      </c>
      <c r="H1395" s="21">
        <f>IF(D1395&lt;=0,0,MAX(0,MIN(2000000,D1395-MIN(100000,ROUNDDOWN(F1395*0.05,0)))))</f>
        <v/>
      </c>
      <c r="I1395" s="21">
        <f>IF(C1395&lt;=2000,0,MIN(C1395,ROUNDDOWN(F1395*0.4,0))-2000)</f>
        <v/>
      </c>
      <c r="J1395" s="21">
        <f>MAX(0,ROUNDDOWN(F1395-E1395-G1395,-3))</f>
        <v/>
      </c>
      <c r="K1395" s="21">
        <f>MAX(0,ROUNDDOWN(F1395-E1395-G1395-H1395-I1395,-3))</f>
        <v/>
      </c>
      <c r="L1395" s="21">
        <f>MAX(0,ROUNDDOWN(F1395-E1395-G1395-H1395,-3))</f>
        <v/>
      </c>
      <c r="M1395" s="21">
        <f>IF(J1395&lt;=0,0,ROUNDDOWN((J1395*LOOKUP(J1395,{0,1950001,3300001,6950001,9000001,18000001,40000001},{0.05,0.1,0.2,0.23,0.33,0.4,0.45})-LOOKUP(J1395,{0,1950001,3300001,6950001,9000001,18000001,40000001},{0,97500,427500,636000,1536000,2796000,4796000}))*1.021,-2))</f>
        <v/>
      </c>
      <c r="N1395" s="21">
        <f>IF(K1395&lt;=0,0,ROUNDDOWN((K1395*LOOKUP(K1395,{0,1950001,3300001,6950001,9000001,18000001,40000001},{0.05,0.1,0.2,0.23,0.33,0.4,0.45})-LOOKUP(K1395,{0,1950001,3300001,6950001,9000001,18000001,40000001},{0,97500,427500,636000,1536000,2796000,4796000}))*1.021,-2))</f>
        <v/>
      </c>
      <c r="O1395" s="21">
        <f>IF(L1395&lt;=0,0,ROUNDDOWN((L1395*LOOKUP(L1395,{0,1950001,3300001,6950001,9000001,18000001,40000001},{0.05,0.1,0.2,0.23,0.33,0.4,0.45})-LOOKUP(L1395,{0,1950001,3300001,6950001,9000001,18000001,40000001},{0,97500,427500,636000,1536000,2796000,4796000}))*1.021,-2))</f>
        <v/>
      </c>
      <c r="P1395" s="21">
        <f>MAX(0,ROUNDDOWN(F1395-E1395-430000,-3))</f>
        <v/>
      </c>
      <c r="Q1395" s="21">
        <f>MAX(0,ROUNDDOWN(F1395-E1395-430000-H1395,-3))</f>
        <v/>
      </c>
      <c r="R1395" s="21">
        <f>IF(F1395&lt;=450000,0,MAX(0,P1395*0.06-MIN(50000,P1395)*0.03))</f>
        <v/>
      </c>
      <c r="S1395" s="21">
        <f>IF(F1395&lt;=450000,0,MAX(0,P1395*0.04-MIN(50000,P1395)*0.02))</f>
        <v/>
      </c>
      <c r="T1395" s="21">
        <f>IF(F1395&lt;=450000,0,MAX(0,Q1395*0.06-MIN(50000,Q1395)*0.03))</f>
        <v/>
      </c>
      <c r="U1395" s="21">
        <f>IF(F1395&lt;=450000,0,MAX(0,Q1395*0.04-MIN(50000,Q1395)*0.02))</f>
        <v/>
      </c>
      <c r="V1395" s="21">
        <f>50000+MAX(0,G1395-480000)</f>
        <v/>
      </c>
      <c r="W1395" s="21">
        <f>P1395-V1395</f>
        <v/>
      </c>
      <c r="X1395" s="21">
        <f>Q1395-V1395</f>
        <v/>
      </c>
      <c r="Y1395" s="22">
        <f>IF(W1395&lt;0,0.9,LOOKUP(W1395,{0,1950001,3300001,6950001,9000001,18000001,40000001},{0.84895,0.7979,0.6958,0.66517,0.56307,0.4916,0.44055}))</f>
        <v/>
      </c>
      <c r="Z1395" s="22">
        <f>IF(X1395&lt;0,0.9,LOOKUP(X1395,{0,1950001,3300001,6950001,9000001,18000001,40000001},{0.84895,0.7979,0.6958,0.66517,0.56307,0.4916,0.44055}))</f>
        <v/>
      </c>
      <c r="AA1395" s="22">
        <f>IF(W1395&lt;0,0,CHOOSE(MATCH(W1395,{0,1950001,3300001,6950001,9000001},1),5.105/84.895,10.21/79.79,20.42/69.58,23.483/66.517,33.693/56.307))</f>
        <v/>
      </c>
      <c r="AB1395" s="21">
        <f>IF(C1395&lt;=2000,0,(MIN(C1395,ROUNDDOWN(F1395*0.3,0))-2000)*0.1)</f>
        <v/>
      </c>
      <c r="AC1395" s="21">
        <f>IF(C1395&lt;=2000,0,MIN((C1395-2000)*Y1395,(R1395+S1395)*0.2))</f>
        <v/>
      </c>
      <c r="AD1395" s="21">
        <f>IF(C1395&lt;=2000,0,MIN((C1395-2000)*Z1395,(T1395+U1395)*0.2))</f>
        <v/>
      </c>
      <c r="AE1395" s="21">
        <f>AC1395*AA1395</f>
        <v/>
      </c>
      <c r="AF1395" s="21">
        <f>ROUNDDOWN(R1395,-2)+ROUNDDOWN(S1395,-2)</f>
        <v/>
      </c>
      <c r="AG1395" s="21">
        <f>ROUNDDOWN(MAX(0,R1395-(AB1395+AC1395+AE1395)*0.6),-2)+ROUNDDOWN(MAX(0,S1395-(AB1395+AC1395+AE1395)*0.4),-2)</f>
        <v/>
      </c>
      <c r="AH1395" s="21">
        <f>ROUNDDOWN(MAX(0,T1395-(AB1395+AD1395)*0.6),-2)+ROUNDDOWN(MAX(0,U1395-(AB1395+AD1395)*0.4),-2)</f>
        <v/>
      </c>
      <c r="AI1395" s="21">
        <f>ROUNDDOWN(T1395,-2)+ROUNDDOWN(U1395,-2)</f>
        <v/>
      </c>
      <c r="AJ1395" s="21">
        <f>M1395+AF1395</f>
        <v/>
      </c>
      <c r="AK1395" s="21">
        <f>M1395+AG1395</f>
        <v/>
      </c>
      <c r="AL1395" s="21">
        <f>N1395+AH1395</f>
        <v/>
      </c>
      <c r="AM1395" s="21">
        <f>O1395+AI1395</f>
        <v/>
      </c>
      <c r="AN1395" s="21">
        <f>N1395+AI1395</f>
        <v/>
      </c>
      <c r="AO1395" s="21">
        <f>ROUNDDOWN((R1395+S1395)*0.2/Y1395+2000,0)</f>
        <v/>
      </c>
      <c r="AP1395" s="21">
        <f>ROUNDDOWN((T1395+U1395)*0.2/Z1395+2000,0)</f>
        <v/>
      </c>
      <c r="AQ1395" s="21">
        <f>AL1395-AK1395</f>
        <v/>
      </c>
      <c r="AR1395" s="21">
        <f>AM1395-AK1395</f>
        <v/>
      </c>
      <c r="AS1395" s="21">
        <f>AM1395-AL1395</f>
        <v/>
      </c>
      <c r="AT1395" s="21">
        <f>AK1395+C1395-AJ1395</f>
        <v/>
      </c>
      <c r="AU1395" s="21">
        <f>AL1395+C1395-AM1395</f>
        <v/>
      </c>
      <c r="AV1395" s="21">
        <f>AN1395+C1395-AM1395</f>
        <v/>
      </c>
    </row>
    <row r="1396">
      <c r="A1396" t="inlineStr">
        <is>
          <t>医療費の境目</t>
        </is>
      </c>
      <c r="B1396" s="21">
        <f>'3_医療費の境目'!$B$3</f>
        <v/>
      </c>
      <c r="C1396" s="21">
        <f>IF('3_医療費の境目'!$B$4="",AO1396,'3_医療費の境目'!$B$4)</f>
        <v/>
      </c>
      <c r="D1396" s="21">
        <f>'3_医療費の境目'!D1396</f>
        <v/>
      </c>
      <c r="E1396" s="21">
        <f>ROUND(MIN(B1396/12,650000)*12*0.0915+MIN(B1396/12,1390000)*12*(0.0504+0)+B1396*0.005,0)</f>
        <v/>
      </c>
      <c r="F1396" s="21">
        <f>IF(B1396&lt;741000,0,IF(B1396&lt;2191000,B1396-740000,IF(B1396&lt;2193000,1451000,IF(B1396&lt;2196000,1453000,IF(B1396&lt;2200000,1456000,IF(B1396&lt;3600000,ROUND(ROUNDDOWN(B1396/4,-3)*2.8,0)-80000,IF(B1396&lt;6600000,ROUND(ROUNDDOWN(B1396/4,-3)*3.2,0)-440000,IF(B1396&lt;8500000,ROUNDDOWN(B1396*0.9,0)-1100000,B1396-1950000))))))))</f>
        <v/>
      </c>
      <c r="G1396" s="21">
        <f>IF(F1396&gt;23500000,NA(),IF(F1396&lt;=4890000,1040000,IF(F1396&lt;=6550000,670000,620000)))</f>
        <v/>
      </c>
      <c r="H1396" s="21">
        <f>IF(D1396&lt;=0,0,MAX(0,MIN(2000000,D1396-MIN(100000,ROUNDDOWN(F1396*0.05,0)))))</f>
        <v/>
      </c>
      <c r="I1396" s="21">
        <f>IF(C1396&lt;=2000,0,MIN(C1396,ROUNDDOWN(F1396*0.4,0))-2000)</f>
        <v/>
      </c>
      <c r="J1396" s="21">
        <f>MAX(0,ROUNDDOWN(F1396-E1396-G1396,-3))</f>
        <v/>
      </c>
      <c r="K1396" s="21">
        <f>MAX(0,ROUNDDOWN(F1396-E1396-G1396-H1396-I1396,-3))</f>
        <v/>
      </c>
      <c r="L1396" s="21">
        <f>MAX(0,ROUNDDOWN(F1396-E1396-G1396-H1396,-3))</f>
        <v/>
      </c>
      <c r="M1396" s="21">
        <f>IF(J1396&lt;=0,0,ROUNDDOWN((J1396*LOOKUP(J1396,{0,1950001,3300001,6950001,9000001,18000001,40000001},{0.05,0.1,0.2,0.23,0.33,0.4,0.45})-LOOKUP(J1396,{0,1950001,3300001,6950001,9000001,18000001,40000001},{0,97500,427500,636000,1536000,2796000,4796000}))*1.021,-2))</f>
        <v/>
      </c>
      <c r="N1396" s="21">
        <f>IF(K1396&lt;=0,0,ROUNDDOWN((K1396*LOOKUP(K1396,{0,1950001,3300001,6950001,9000001,18000001,40000001},{0.05,0.1,0.2,0.23,0.33,0.4,0.45})-LOOKUP(K1396,{0,1950001,3300001,6950001,9000001,18000001,40000001},{0,97500,427500,636000,1536000,2796000,4796000}))*1.021,-2))</f>
        <v/>
      </c>
      <c r="O1396" s="21">
        <f>IF(L1396&lt;=0,0,ROUNDDOWN((L1396*LOOKUP(L1396,{0,1950001,3300001,6950001,9000001,18000001,40000001},{0.05,0.1,0.2,0.23,0.33,0.4,0.45})-LOOKUP(L1396,{0,1950001,3300001,6950001,9000001,18000001,40000001},{0,97500,427500,636000,1536000,2796000,4796000}))*1.021,-2))</f>
        <v/>
      </c>
      <c r="P1396" s="21">
        <f>MAX(0,ROUNDDOWN(F1396-E1396-430000,-3))</f>
        <v/>
      </c>
      <c r="Q1396" s="21">
        <f>MAX(0,ROUNDDOWN(F1396-E1396-430000-H1396,-3))</f>
        <v/>
      </c>
      <c r="R1396" s="21">
        <f>IF(F1396&lt;=450000,0,MAX(0,P1396*0.06-MIN(50000,P1396)*0.03))</f>
        <v/>
      </c>
      <c r="S1396" s="21">
        <f>IF(F1396&lt;=450000,0,MAX(0,P1396*0.04-MIN(50000,P1396)*0.02))</f>
        <v/>
      </c>
      <c r="T1396" s="21">
        <f>IF(F1396&lt;=450000,0,MAX(0,Q1396*0.06-MIN(50000,Q1396)*0.03))</f>
        <v/>
      </c>
      <c r="U1396" s="21">
        <f>IF(F1396&lt;=450000,0,MAX(0,Q1396*0.04-MIN(50000,Q1396)*0.02))</f>
        <v/>
      </c>
      <c r="V1396" s="21">
        <f>50000+MAX(0,G1396-480000)</f>
        <v/>
      </c>
      <c r="W1396" s="21">
        <f>P1396-V1396</f>
        <v/>
      </c>
      <c r="X1396" s="21">
        <f>Q1396-V1396</f>
        <v/>
      </c>
      <c r="Y1396" s="22">
        <f>IF(W1396&lt;0,0.9,LOOKUP(W1396,{0,1950001,3300001,6950001,9000001,18000001,40000001},{0.84895,0.7979,0.6958,0.66517,0.56307,0.4916,0.44055}))</f>
        <v/>
      </c>
      <c r="Z1396" s="22">
        <f>IF(X1396&lt;0,0.9,LOOKUP(X1396,{0,1950001,3300001,6950001,9000001,18000001,40000001},{0.84895,0.7979,0.6958,0.66517,0.56307,0.4916,0.44055}))</f>
        <v/>
      </c>
      <c r="AA1396" s="22">
        <f>IF(W1396&lt;0,0,CHOOSE(MATCH(W1396,{0,1950001,3300001,6950001,9000001},1),5.105/84.895,10.21/79.79,20.42/69.58,23.483/66.517,33.693/56.307))</f>
        <v/>
      </c>
      <c r="AB1396" s="21">
        <f>IF(C1396&lt;=2000,0,(MIN(C1396,ROUNDDOWN(F1396*0.3,0))-2000)*0.1)</f>
        <v/>
      </c>
      <c r="AC1396" s="21">
        <f>IF(C1396&lt;=2000,0,MIN((C1396-2000)*Y1396,(R1396+S1396)*0.2))</f>
        <v/>
      </c>
      <c r="AD1396" s="21">
        <f>IF(C1396&lt;=2000,0,MIN((C1396-2000)*Z1396,(T1396+U1396)*0.2))</f>
        <v/>
      </c>
      <c r="AE1396" s="21">
        <f>AC1396*AA1396</f>
        <v/>
      </c>
      <c r="AF1396" s="21">
        <f>ROUNDDOWN(R1396,-2)+ROUNDDOWN(S1396,-2)</f>
        <v/>
      </c>
      <c r="AG1396" s="21">
        <f>ROUNDDOWN(MAX(0,R1396-(AB1396+AC1396+AE1396)*0.6),-2)+ROUNDDOWN(MAX(0,S1396-(AB1396+AC1396+AE1396)*0.4),-2)</f>
        <v/>
      </c>
      <c r="AH1396" s="21">
        <f>ROUNDDOWN(MAX(0,T1396-(AB1396+AD1396)*0.6),-2)+ROUNDDOWN(MAX(0,U1396-(AB1396+AD1396)*0.4),-2)</f>
        <v/>
      </c>
      <c r="AI1396" s="21">
        <f>ROUNDDOWN(T1396,-2)+ROUNDDOWN(U1396,-2)</f>
        <v/>
      </c>
      <c r="AJ1396" s="21">
        <f>M1396+AF1396</f>
        <v/>
      </c>
      <c r="AK1396" s="21">
        <f>M1396+AG1396</f>
        <v/>
      </c>
      <c r="AL1396" s="21">
        <f>N1396+AH1396</f>
        <v/>
      </c>
      <c r="AM1396" s="21">
        <f>O1396+AI1396</f>
        <v/>
      </c>
      <c r="AN1396" s="21">
        <f>N1396+AI1396</f>
        <v/>
      </c>
      <c r="AO1396" s="21">
        <f>ROUNDDOWN((R1396+S1396)*0.2/Y1396+2000,0)</f>
        <v/>
      </c>
      <c r="AP1396" s="21">
        <f>ROUNDDOWN((T1396+U1396)*0.2/Z1396+2000,0)</f>
        <v/>
      </c>
      <c r="AQ1396" s="21">
        <f>AL1396-AK1396</f>
        <v/>
      </c>
      <c r="AR1396" s="21">
        <f>AM1396-AK1396</f>
        <v/>
      </c>
      <c r="AS1396" s="21">
        <f>AM1396-AL1396</f>
        <v/>
      </c>
      <c r="AT1396" s="21">
        <f>AK1396+C1396-AJ1396</f>
        <v/>
      </c>
      <c r="AU1396" s="21">
        <f>AL1396+C1396-AM1396</f>
        <v/>
      </c>
      <c r="AV1396" s="21">
        <f>AN1396+C1396-AM1396</f>
        <v/>
      </c>
    </row>
    <row r="1397">
      <c r="A1397" t="inlineStr">
        <is>
          <t>医療費の境目</t>
        </is>
      </c>
      <c r="B1397" s="21">
        <f>'3_医療費の境目'!$B$3</f>
        <v/>
      </c>
      <c r="C1397" s="21">
        <f>IF('3_医療費の境目'!$B$4="",AO1397,'3_医療費の境目'!$B$4)</f>
        <v/>
      </c>
      <c r="D1397" s="21">
        <f>'3_医療費の境目'!D1397</f>
        <v/>
      </c>
      <c r="E1397" s="21">
        <f>ROUND(MIN(B1397/12,650000)*12*0.0915+MIN(B1397/12,1390000)*12*(0.0504+0)+B1397*0.005,0)</f>
        <v/>
      </c>
      <c r="F1397" s="21">
        <f>IF(B1397&lt;741000,0,IF(B1397&lt;2191000,B1397-740000,IF(B1397&lt;2193000,1451000,IF(B1397&lt;2196000,1453000,IF(B1397&lt;2200000,1456000,IF(B1397&lt;3600000,ROUND(ROUNDDOWN(B1397/4,-3)*2.8,0)-80000,IF(B1397&lt;6600000,ROUND(ROUNDDOWN(B1397/4,-3)*3.2,0)-440000,IF(B1397&lt;8500000,ROUNDDOWN(B1397*0.9,0)-1100000,B1397-1950000))))))))</f>
        <v/>
      </c>
      <c r="G1397" s="21">
        <f>IF(F1397&gt;23500000,NA(),IF(F1397&lt;=4890000,1040000,IF(F1397&lt;=6550000,670000,620000)))</f>
        <v/>
      </c>
      <c r="H1397" s="21">
        <f>IF(D1397&lt;=0,0,MAX(0,MIN(2000000,D1397-MIN(100000,ROUNDDOWN(F1397*0.05,0)))))</f>
        <v/>
      </c>
      <c r="I1397" s="21">
        <f>IF(C1397&lt;=2000,0,MIN(C1397,ROUNDDOWN(F1397*0.4,0))-2000)</f>
        <v/>
      </c>
      <c r="J1397" s="21">
        <f>MAX(0,ROUNDDOWN(F1397-E1397-G1397,-3))</f>
        <v/>
      </c>
      <c r="K1397" s="21">
        <f>MAX(0,ROUNDDOWN(F1397-E1397-G1397-H1397-I1397,-3))</f>
        <v/>
      </c>
      <c r="L1397" s="21">
        <f>MAX(0,ROUNDDOWN(F1397-E1397-G1397-H1397,-3))</f>
        <v/>
      </c>
      <c r="M1397" s="21">
        <f>IF(J1397&lt;=0,0,ROUNDDOWN((J1397*LOOKUP(J1397,{0,1950001,3300001,6950001,9000001,18000001,40000001},{0.05,0.1,0.2,0.23,0.33,0.4,0.45})-LOOKUP(J1397,{0,1950001,3300001,6950001,9000001,18000001,40000001},{0,97500,427500,636000,1536000,2796000,4796000}))*1.021,-2))</f>
        <v/>
      </c>
      <c r="N1397" s="21">
        <f>IF(K1397&lt;=0,0,ROUNDDOWN((K1397*LOOKUP(K1397,{0,1950001,3300001,6950001,9000001,18000001,40000001},{0.05,0.1,0.2,0.23,0.33,0.4,0.45})-LOOKUP(K1397,{0,1950001,3300001,6950001,9000001,18000001,40000001},{0,97500,427500,636000,1536000,2796000,4796000}))*1.021,-2))</f>
        <v/>
      </c>
      <c r="O1397" s="21">
        <f>IF(L1397&lt;=0,0,ROUNDDOWN((L1397*LOOKUP(L1397,{0,1950001,3300001,6950001,9000001,18000001,40000001},{0.05,0.1,0.2,0.23,0.33,0.4,0.45})-LOOKUP(L1397,{0,1950001,3300001,6950001,9000001,18000001,40000001},{0,97500,427500,636000,1536000,2796000,4796000}))*1.021,-2))</f>
        <v/>
      </c>
      <c r="P1397" s="21">
        <f>MAX(0,ROUNDDOWN(F1397-E1397-430000,-3))</f>
        <v/>
      </c>
      <c r="Q1397" s="21">
        <f>MAX(0,ROUNDDOWN(F1397-E1397-430000-H1397,-3))</f>
        <v/>
      </c>
      <c r="R1397" s="21">
        <f>IF(F1397&lt;=450000,0,MAX(0,P1397*0.06-MIN(50000,P1397)*0.03))</f>
        <v/>
      </c>
      <c r="S1397" s="21">
        <f>IF(F1397&lt;=450000,0,MAX(0,P1397*0.04-MIN(50000,P1397)*0.02))</f>
        <v/>
      </c>
      <c r="T1397" s="21">
        <f>IF(F1397&lt;=450000,0,MAX(0,Q1397*0.06-MIN(50000,Q1397)*0.03))</f>
        <v/>
      </c>
      <c r="U1397" s="21">
        <f>IF(F1397&lt;=450000,0,MAX(0,Q1397*0.04-MIN(50000,Q1397)*0.02))</f>
        <v/>
      </c>
      <c r="V1397" s="21">
        <f>50000+MAX(0,G1397-480000)</f>
        <v/>
      </c>
      <c r="W1397" s="21">
        <f>P1397-V1397</f>
        <v/>
      </c>
      <c r="X1397" s="21">
        <f>Q1397-V1397</f>
        <v/>
      </c>
      <c r="Y1397" s="22">
        <f>IF(W1397&lt;0,0.9,LOOKUP(W1397,{0,1950001,3300001,6950001,9000001,18000001,40000001},{0.84895,0.7979,0.6958,0.66517,0.56307,0.4916,0.44055}))</f>
        <v/>
      </c>
      <c r="Z1397" s="22">
        <f>IF(X1397&lt;0,0.9,LOOKUP(X1397,{0,1950001,3300001,6950001,9000001,18000001,40000001},{0.84895,0.7979,0.6958,0.66517,0.56307,0.4916,0.44055}))</f>
        <v/>
      </c>
      <c r="AA1397" s="22">
        <f>IF(W1397&lt;0,0,CHOOSE(MATCH(W1397,{0,1950001,3300001,6950001,9000001},1),5.105/84.895,10.21/79.79,20.42/69.58,23.483/66.517,33.693/56.307))</f>
        <v/>
      </c>
      <c r="AB1397" s="21">
        <f>IF(C1397&lt;=2000,0,(MIN(C1397,ROUNDDOWN(F1397*0.3,0))-2000)*0.1)</f>
        <v/>
      </c>
      <c r="AC1397" s="21">
        <f>IF(C1397&lt;=2000,0,MIN((C1397-2000)*Y1397,(R1397+S1397)*0.2))</f>
        <v/>
      </c>
      <c r="AD1397" s="21">
        <f>IF(C1397&lt;=2000,0,MIN((C1397-2000)*Z1397,(T1397+U1397)*0.2))</f>
        <v/>
      </c>
      <c r="AE1397" s="21">
        <f>AC1397*AA1397</f>
        <v/>
      </c>
      <c r="AF1397" s="21">
        <f>ROUNDDOWN(R1397,-2)+ROUNDDOWN(S1397,-2)</f>
        <v/>
      </c>
      <c r="AG1397" s="21">
        <f>ROUNDDOWN(MAX(0,R1397-(AB1397+AC1397+AE1397)*0.6),-2)+ROUNDDOWN(MAX(0,S1397-(AB1397+AC1397+AE1397)*0.4),-2)</f>
        <v/>
      </c>
      <c r="AH1397" s="21">
        <f>ROUNDDOWN(MAX(0,T1397-(AB1397+AD1397)*0.6),-2)+ROUNDDOWN(MAX(0,U1397-(AB1397+AD1397)*0.4),-2)</f>
        <v/>
      </c>
      <c r="AI1397" s="21">
        <f>ROUNDDOWN(T1397,-2)+ROUNDDOWN(U1397,-2)</f>
        <v/>
      </c>
      <c r="AJ1397" s="21">
        <f>M1397+AF1397</f>
        <v/>
      </c>
      <c r="AK1397" s="21">
        <f>M1397+AG1397</f>
        <v/>
      </c>
      <c r="AL1397" s="21">
        <f>N1397+AH1397</f>
        <v/>
      </c>
      <c r="AM1397" s="21">
        <f>O1397+AI1397</f>
        <v/>
      </c>
      <c r="AN1397" s="21">
        <f>N1397+AI1397</f>
        <v/>
      </c>
      <c r="AO1397" s="21">
        <f>ROUNDDOWN((R1397+S1397)*0.2/Y1397+2000,0)</f>
        <v/>
      </c>
      <c r="AP1397" s="21">
        <f>ROUNDDOWN((T1397+U1397)*0.2/Z1397+2000,0)</f>
        <v/>
      </c>
      <c r="AQ1397" s="21">
        <f>AL1397-AK1397</f>
        <v/>
      </c>
      <c r="AR1397" s="21">
        <f>AM1397-AK1397</f>
        <v/>
      </c>
      <c r="AS1397" s="21">
        <f>AM1397-AL1397</f>
        <v/>
      </c>
      <c r="AT1397" s="21">
        <f>AK1397+C1397-AJ1397</f>
        <v/>
      </c>
      <c r="AU1397" s="21">
        <f>AL1397+C1397-AM1397</f>
        <v/>
      </c>
      <c r="AV1397" s="21">
        <f>AN1397+C1397-AM1397</f>
        <v/>
      </c>
    </row>
    <row r="1398">
      <c r="A1398" t="inlineStr">
        <is>
          <t>医療費の境目</t>
        </is>
      </c>
      <c r="B1398" s="21">
        <f>'3_医療費の境目'!$B$3</f>
        <v/>
      </c>
      <c r="C1398" s="21">
        <f>IF('3_医療費の境目'!$B$4="",AO1398,'3_医療費の境目'!$B$4)</f>
        <v/>
      </c>
      <c r="D1398" s="21">
        <f>'3_医療費の境目'!D1398</f>
        <v/>
      </c>
      <c r="E1398" s="21">
        <f>ROUND(MIN(B1398/12,650000)*12*0.0915+MIN(B1398/12,1390000)*12*(0.0504+0)+B1398*0.005,0)</f>
        <v/>
      </c>
      <c r="F1398" s="21">
        <f>IF(B1398&lt;741000,0,IF(B1398&lt;2191000,B1398-740000,IF(B1398&lt;2193000,1451000,IF(B1398&lt;2196000,1453000,IF(B1398&lt;2200000,1456000,IF(B1398&lt;3600000,ROUND(ROUNDDOWN(B1398/4,-3)*2.8,0)-80000,IF(B1398&lt;6600000,ROUND(ROUNDDOWN(B1398/4,-3)*3.2,0)-440000,IF(B1398&lt;8500000,ROUNDDOWN(B1398*0.9,0)-1100000,B1398-1950000))))))))</f>
        <v/>
      </c>
      <c r="G1398" s="21">
        <f>IF(F1398&gt;23500000,NA(),IF(F1398&lt;=4890000,1040000,IF(F1398&lt;=6550000,670000,620000)))</f>
        <v/>
      </c>
      <c r="H1398" s="21">
        <f>IF(D1398&lt;=0,0,MAX(0,MIN(2000000,D1398-MIN(100000,ROUNDDOWN(F1398*0.05,0)))))</f>
        <v/>
      </c>
      <c r="I1398" s="21">
        <f>IF(C1398&lt;=2000,0,MIN(C1398,ROUNDDOWN(F1398*0.4,0))-2000)</f>
        <v/>
      </c>
      <c r="J1398" s="21">
        <f>MAX(0,ROUNDDOWN(F1398-E1398-G1398,-3))</f>
        <v/>
      </c>
      <c r="K1398" s="21">
        <f>MAX(0,ROUNDDOWN(F1398-E1398-G1398-H1398-I1398,-3))</f>
        <v/>
      </c>
      <c r="L1398" s="21">
        <f>MAX(0,ROUNDDOWN(F1398-E1398-G1398-H1398,-3))</f>
        <v/>
      </c>
      <c r="M1398" s="21">
        <f>IF(J1398&lt;=0,0,ROUNDDOWN((J1398*LOOKUP(J1398,{0,1950001,3300001,6950001,9000001,18000001,40000001},{0.05,0.1,0.2,0.23,0.33,0.4,0.45})-LOOKUP(J1398,{0,1950001,3300001,6950001,9000001,18000001,40000001},{0,97500,427500,636000,1536000,2796000,4796000}))*1.021,-2))</f>
        <v/>
      </c>
      <c r="N1398" s="21">
        <f>IF(K1398&lt;=0,0,ROUNDDOWN((K1398*LOOKUP(K1398,{0,1950001,3300001,6950001,9000001,18000001,40000001},{0.05,0.1,0.2,0.23,0.33,0.4,0.45})-LOOKUP(K1398,{0,1950001,3300001,6950001,9000001,18000001,40000001},{0,97500,427500,636000,1536000,2796000,4796000}))*1.021,-2))</f>
        <v/>
      </c>
      <c r="O1398" s="21">
        <f>IF(L1398&lt;=0,0,ROUNDDOWN((L1398*LOOKUP(L1398,{0,1950001,3300001,6950001,9000001,18000001,40000001},{0.05,0.1,0.2,0.23,0.33,0.4,0.45})-LOOKUP(L1398,{0,1950001,3300001,6950001,9000001,18000001,40000001},{0,97500,427500,636000,1536000,2796000,4796000}))*1.021,-2))</f>
        <v/>
      </c>
      <c r="P1398" s="21">
        <f>MAX(0,ROUNDDOWN(F1398-E1398-430000,-3))</f>
        <v/>
      </c>
      <c r="Q1398" s="21">
        <f>MAX(0,ROUNDDOWN(F1398-E1398-430000-H1398,-3))</f>
        <v/>
      </c>
      <c r="R1398" s="21">
        <f>IF(F1398&lt;=450000,0,MAX(0,P1398*0.06-MIN(50000,P1398)*0.03))</f>
        <v/>
      </c>
      <c r="S1398" s="21">
        <f>IF(F1398&lt;=450000,0,MAX(0,P1398*0.04-MIN(50000,P1398)*0.02))</f>
        <v/>
      </c>
      <c r="T1398" s="21">
        <f>IF(F1398&lt;=450000,0,MAX(0,Q1398*0.06-MIN(50000,Q1398)*0.03))</f>
        <v/>
      </c>
      <c r="U1398" s="21">
        <f>IF(F1398&lt;=450000,0,MAX(0,Q1398*0.04-MIN(50000,Q1398)*0.02))</f>
        <v/>
      </c>
      <c r="V1398" s="21">
        <f>50000+MAX(0,G1398-480000)</f>
        <v/>
      </c>
      <c r="W1398" s="21">
        <f>P1398-V1398</f>
        <v/>
      </c>
      <c r="X1398" s="21">
        <f>Q1398-V1398</f>
        <v/>
      </c>
      <c r="Y1398" s="22">
        <f>IF(W1398&lt;0,0.9,LOOKUP(W1398,{0,1950001,3300001,6950001,9000001,18000001,40000001},{0.84895,0.7979,0.6958,0.66517,0.56307,0.4916,0.44055}))</f>
        <v/>
      </c>
      <c r="Z1398" s="22">
        <f>IF(X1398&lt;0,0.9,LOOKUP(X1398,{0,1950001,3300001,6950001,9000001,18000001,40000001},{0.84895,0.7979,0.6958,0.66517,0.56307,0.4916,0.44055}))</f>
        <v/>
      </c>
      <c r="AA1398" s="22">
        <f>IF(W1398&lt;0,0,CHOOSE(MATCH(W1398,{0,1950001,3300001,6950001,9000001},1),5.105/84.895,10.21/79.79,20.42/69.58,23.483/66.517,33.693/56.307))</f>
        <v/>
      </c>
      <c r="AB1398" s="21">
        <f>IF(C1398&lt;=2000,0,(MIN(C1398,ROUNDDOWN(F1398*0.3,0))-2000)*0.1)</f>
        <v/>
      </c>
      <c r="AC1398" s="21">
        <f>IF(C1398&lt;=2000,0,MIN((C1398-2000)*Y1398,(R1398+S1398)*0.2))</f>
        <v/>
      </c>
      <c r="AD1398" s="21">
        <f>IF(C1398&lt;=2000,0,MIN((C1398-2000)*Z1398,(T1398+U1398)*0.2))</f>
        <v/>
      </c>
      <c r="AE1398" s="21">
        <f>AC1398*AA1398</f>
        <v/>
      </c>
      <c r="AF1398" s="21">
        <f>ROUNDDOWN(R1398,-2)+ROUNDDOWN(S1398,-2)</f>
        <v/>
      </c>
      <c r="AG1398" s="21">
        <f>ROUNDDOWN(MAX(0,R1398-(AB1398+AC1398+AE1398)*0.6),-2)+ROUNDDOWN(MAX(0,S1398-(AB1398+AC1398+AE1398)*0.4),-2)</f>
        <v/>
      </c>
      <c r="AH1398" s="21">
        <f>ROUNDDOWN(MAX(0,T1398-(AB1398+AD1398)*0.6),-2)+ROUNDDOWN(MAX(0,U1398-(AB1398+AD1398)*0.4),-2)</f>
        <v/>
      </c>
      <c r="AI1398" s="21">
        <f>ROUNDDOWN(T1398,-2)+ROUNDDOWN(U1398,-2)</f>
        <v/>
      </c>
      <c r="AJ1398" s="21">
        <f>M1398+AF1398</f>
        <v/>
      </c>
      <c r="AK1398" s="21">
        <f>M1398+AG1398</f>
        <v/>
      </c>
      <c r="AL1398" s="21">
        <f>N1398+AH1398</f>
        <v/>
      </c>
      <c r="AM1398" s="21">
        <f>O1398+AI1398</f>
        <v/>
      </c>
      <c r="AN1398" s="21">
        <f>N1398+AI1398</f>
        <v/>
      </c>
      <c r="AO1398" s="21">
        <f>ROUNDDOWN((R1398+S1398)*0.2/Y1398+2000,0)</f>
        <v/>
      </c>
      <c r="AP1398" s="21">
        <f>ROUNDDOWN((T1398+U1398)*0.2/Z1398+2000,0)</f>
        <v/>
      </c>
      <c r="AQ1398" s="21">
        <f>AL1398-AK1398</f>
        <v/>
      </c>
      <c r="AR1398" s="21">
        <f>AM1398-AK1398</f>
        <v/>
      </c>
      <c r="AS1398" s="21">
        <f>AM1398-AL1398</f>
        <v/>
      </c>
      <c r="AT1398" s="21">
        <f>AK1398+C1398-AJ1398</f>
        <v/>
      </c>
      <c r="AU1398" s="21">
        <f>AL1398+C1398-AM1398</f>
        <v/>
      </c>
      <c r="AV1398" s="21">
        <f>AN1398+C1398-AM1398</f>
        <v/>
      </c>
    </row>
    <row r="1399">
      <c r="A1399" t="inlineStr">
        <is>
          <t>医療費の境目</t>
        </is>
      </c>
      <c r="B1399" s="21">
        <f>'3_医療費の境目'!$B$3</f>
        <v/>
      </c>
      <c r="C1399" s="21">
        <f>IF('3_医療費の境目'!$B$4="",AO1399,'3_医療費の境目'!$B$4)</f>
        <v/>
      </c>
      <c r="D1399" s="21">
        <f>'3_医療費の境目'!D1399</f>
        <v/>
      </c>
      <c r="E1399" s="21">
        <f>ROUND(MIN(B1399/12,650000)*12*0.0915+MIN(B1399/12,1390000)*12*(0.0504+0)+B1399*0.005,0)</f>
        <v/>
      </c>
      <c r="F1399" s="21">
        <f>IF(B1399&lt;741000,0,IF(B1399&lt;2191000,B1399-740000,IF(B1399&lt;2193000,1451000,IF(B1399&lt;2196000,1453000,IF(B1399&lt;2200000,1456000,IF(B1399&lt;3600000,ROUND(ROUNDDOWN(B1399/4,-3)*2.8,0)-80000,IF(B1399&lt;6600000,ROUND(ROUNDDOWN(B1399/4,-3)*3.2,0)-440000,IF(B1399&lt;8500000,ROUNDDOWN(B1399*0.9,0)-1100000,B1399-1950000))))))))</f>
        <v/>
      </c>
      <c r="G1399" s="21">
        <f>IF(F1399&gt;23500000,NA(),IF(F1399&lt;=4890000,1040000,IF(F1399&lt;=6550000,670000,620000)))</f>
        <v/>
      </c>
      <c r="H1399" s="21">
        <f>IF(D1399&lt;=0,0,MAX(0,MIN(2000000,D1399-MIN(100000,ROUNDDOWN(F1399*0.05,0)))))</f>
        <v/>
      </c>
      <c r="I1399" s="21">
        <f>IF(C1399&lt;=2000,0,MIN(C1399,ROUNDDOWN(F1399*0.4,0))-2000)</f>
        <v/>
      </c>
      <c r="J1399" s="21">
        <f>MAX(0,ROUNDDOWN(F1399-E1399-G1399,-3))</f>
        <v/>
      </c>
      <c r="K1399" s="21">
        <f>MAX(0,ROUNDDOWN(F1399-E1399-G1399-H1399-I1399,-3))</f>
        <v/>
      </c>
      <c r="L1399" s="21">
        <f>MAX(0,ROUNDDOWN(F1399-E1399-G1399-H1399,-3))</f>
        <v/>
      </c>
      <c r="M1399" s="21">
        <f>IF(J1399&lt;=0,0,ROUNDDOWN((J1399*LOOKUP(J1399,{0,1950001,3300001,6950001,9000001,18000001,40000001},{0.05,0.1,0.2,0.23,0.33,0.4,0.45})-LOOKUP(J1399,{0,1950001,3300001,6950001,9000001,18000001,40000001},{0,97500,427500,636000,1536000,2796000,4796000}))*1.021,-2))</f>
        <v/>
      </c>
      <c r="N1399" s="21">
        <f>IF(K1399&lt;=0,0,ROUNDDOWN((K1399*LOOKUP(K1399,{0,1950001,3300001,6950001,9000001,18000001,40000001},{0.05,0.1,0.2,0.23,0.33,0.4,0.45})-LOOKUP(K1399,{0,1950001,3300001,6950001,9000001,18000001,40000001},{0,97500,427500,636000,1536000,2796000,4796000}))*1.021,-2))</f>
        <v/>
      </c>
      <c r="O1399" s="21">
        <f>IF(L1399&lt;=0,0,ROUNDDOWN((L1399*LOOKUP(L1399,{0,1950001,3300001,6950001,9000001,18000001,40000001},{0.05,0.1,0.2,0.23,0.33,0.4,0.45})-LOOKUP(L1399,{0,1950001,3300001,6950001,9000001,18000001,40000001},{0,97500,427500,636000,1536000,2796000,4796000}))*1.021,-2))</f>
        <v/>
      </c>
      <c r="P1399" s="21">
        <f>MAX(0,ROUNDDOWN(F1399-E1399-430000,-3))</f>
        <v/>
      </c>
      <c r="Q1399" s="21">
        <f>MAX(0,ROUNDDOWN(F1399-E1399-430000-H1399,-3))</f>
        <v/>
      </c>
      <c r="R1399" s="21">
        <f>IF(F1399&lt;=450000,0,MAX(0,P1399*0.06-MIN(50000,P1399)*0.03))</f>
        <v/>
      </c>
      <c r="S1399" s="21">
        <f>IF(F1399&lt;=450000,0,MAX(0,P1399*0.04-MIN(50000,P1399)*0.02))</f>
        <v/>
      </c>
      <c r="T1399" s="21">
        <f>IF(F1399&lt;=450000,0,MAX(0,Q1399*0.06-MIN(50000,Q1399)*0.03))</f>
        <v/>
      </c>
      <c r="U1399" s="21">
        <f>IF(F1399&lt;=450000,0,MAX(0,Q1399*0.04-MIN(50000,Q1399)*0.02))</f>
        <v/>
      </c>
      <c r="V1399" s="21">
        <f>50000+MAX(0,G1399-480000)</f>
        <v/>
      </c>
      <c r="W1399" s="21">
        <f>P1399-V1399</f>
        <v/>
      </c>
      <c r="X1399" s="21">
        <f>Q1399-V1399</f>
        <v/>
      </c>
      <c r="Y1399" s="22">
        <f>IF(W1399&lt;0,0.9,LOOKUP(W1399,{0,1950001,3300001,6950001,9000001,18000001,40000001},{0.84895,0.7979,0.6958,0.66517,0.56307,0.4916,0.44055}))</f>
        <v/>
      </c>
      <c r="Z1399" s="22">
        <f>IF(X1399&lt;0,0.9,LOOKUP(X1399,{0,1950001,3300001,6950001,9000001,18000001,40000001},{0.84895,0.7979,0.6958,0.66517,0.56307,0.4916,0.44055}))</f>
        <v/>
      </c>
      <c r="AA1399" s="22">
        <f>IF(W1399&lt;0,0,CHOOSE(MATCH(W1399,{0,1950001,3300001,6950001,9000001},1),5.105/84.895,10.21/79.79,20.42/69.58,23.483/66.517,33.693/56.307))</f>
        <v/>
      </c>
      <c r="AB1399" s="21">
        <f>IF(C1399&lt;=2000,0,(MIN(C1399,ROUNDDOWN(F1399*0.3,0))-2000)*0.1)</f>
        <v/>
      </c>
      <c r="AC1399" s="21">
        <f>IF(C1399&lt;=2000,0,MIN((C1399-2000)*Y1399,(R1399+S1399)*0.2))</f>
        <v/>
      </c>
      <c r="AD1399" s="21">
        <f>IF(C1399&lt;=2000,0,MIN((C1399-2000)*Z1399,(T1399+U1399)*0.2))</f>
        <v/>
      </c>
      <c r="AE1399" s="21">
        <f>AC1399*AA1399</f>
        <v/>
      </c>
      <c r="AF1399" s="21">
        <f>ROUNDDOWN(R1399,-2)+ROUNDDOWN(S1399,-2)</f>
        <v/>
      </c>
      <c r="AG1399" s="21">
        <f>ROUNDDOWN(MAX(0,R1399-(AB1399+AC1399+AE1399)*0.6),-2)+ROUNDDOWN(MAX(0,S1399-(AB1399+AC1399+AE1399)*0.4),-2)</f>
        <v/>
      </c>
      <c r="AH1399" s="21">
        <f>ROUNDDOWN(MAX(0,T1399-(AB1399+AD1399)*0.6),-2)+ROUNDDOWN(MAX(0,U1399-(AB1399+AD1399)*0.4),-2)</f>
        <v/>
      </c>
      <c r="AI1399" s="21">
        <f>ROUNDDOWN(T1399,-2)+ROUNDDOWN(U1399,-2)</f>
        <v/>
      </c>
      <c r="AJ1399" s="21">
        <f>M1399+AF1399</f>
        <v/>
      </c>
      <c r="AK1399" s="21">
        <f>M1399+AG1399</f>
        <v/>
      </c>
      <c r="AL1399" s="21">
        <f>N1399+AH1399</f>
        <v/>
      </c>
      <c r="AM1399" s="21">
        <f>O1399+AI1399</f>
        <v/>
      </c>
      <c r="AN1399" s="21">
        <f>N1399+AI1399</f>
        <v/>
      </c>
      <c r="AO1399" s="21">
        <f>ROUNDDOWN((R1399+S1399)*0.2/Y1399+2000,0)</f>
        <v/>
      </c>
      <c r="AP1399" s="21">
        <f>ROUNDDOWN((T1399+U1399)*0.2/Z1399+2000,0)</f>
        <v/>
      </c>
      <c r="AQ1399" s="21">
        <f>AL1399-AK1399</f>
        <v/>
      </c>
      <c r="AR1399" s="21">
        <f>AM1399-AK1399</f>
        <v/>
      </c>
      <c r="AS1399" s="21">
        <f>AM1399-AL1399</f>
        <v/>
      </c>
      <c r="AT1399" s="21">
        <f>AK1399+C1399-AJ1399</f>
        <v/>
      </c>
      <c r="AU1399" s="21">
        <f>AL1399+C1399-AM1399</f>
        <v/>
      </c>
      <c r="AV1399" s="21">
        <f>AN1399+C1399-AM1399</f>
        <v/>
      </c>
    </row>
    <row r="1400">
      <c r="A1400" t="inlineStr">
        <is>
          <t>医療費の境目</t>
        </is>
      </c>
      <c r="B1400" s="21">
        <f>'3_医療費の境目'!$B$3</f>
        <v/>
      </c>
      <c r="C1400" s="21">
        <f>IF('3_医療費の境目'!$B$4="",AO1400,'3_医療費の境目'!$B$4)</f>
        <v/>
      </c>
      <c r="D1400" s="21">
        <f>'3_医療費の境目'!D1400</f>
        <v/>
      </c>
      <c r="E1400" s="21">
        <f>ROUND(MIN(B1400/12,650000)*12*0.0915+MIN(B1400/12,1390000)*12*(0.0504+0)+B1400*0.005,0)</f>
        <v/>
      </c>
      <c r="F1400" s="21">
        <f>IF(B1400&lt;741000,0,IF(B1400&lt;2191000,B1400-740000,IF(B1400&lt;2193000,1451000,IF(B1400&lt;2196000,1453000,IF(B1400&lt;2200000,1456000,IF(B1400&lt;3600000,ROUND(ROUNDDOWN(B1400/4,-3)*2.8,0)-80000,IF(B1400&lt;6600000,ROUND(ROUNDDOWN(B1400/4,-3)*3.2,0)-440000,IF(B1400&lt;8500000,ROUNDDOWN(B1400*0.9,0)-1100000,B1400-1950000))))))))</f>
        <v/>
      </c>
      <c r="G1400" s="21">
        <f>IF(F1400&gt;23500000,NA(),IF(F1400&lt;=4890000,1040000,IF(F1400&lt;=6550000,670000,620000)))</f>
        <v/>
      </c>
      <c r="H1400" s="21">
        <f>IF(D1400&lt;=0,0,MAX(0,MIN(2000000,D1400-MIN(100000,ROUNDDOWN(F1400*0.05,0)))))</f>
        <v/>
      </c>
      <c r="I1400" s="21">
        <f>IF(C1400&lt;=2000,0,MIN(C1400,ROUNDDOWN(F1400*0.4,0))-2000)</f>
        <v/>
      </c>
      <c r="J1400" s="21">
        <f>MAX(0,ROUNDDOWN(F1400-E1400-G1400,-3))</f>
        <v/>
      </c>
      <c r="K1400" s="21">
        <f>MAX(0,ROUNDDOWN(F1400-E1400-G1400-H1400-I1400,-3))</f>
        <v/>
      </c>
      <c r="L1400" s="21">
        <f>MAX(0,ROUNDDOWN(F1400-E1400-G1400-H1400,-3))</f>
        <v/>
      </c>
      <c r="M1400" s="21">
        <f>IF(J1400&lt;=0,0,ROUNDDOWN((J1400*LOOKUP(J1400,{0,1950001,3300001,6950001,9000001,18000001,40000001},{0.05,0.1,0.2,0.23,0.33,0.4,0.45})-LOOKUP(J1400,{0,1950001,3300001,6950001,9000001,18000001,40000001},{0,97500,427500,636000,1536000,2796000,4796000}))*1.021,-2))</f>
        <v/>
      </c>
      <c r="N1400" s="21">
        <f>IF(K1400&lt;=0,0,ROUNDDOWN((K1400*LOOKUP(K1400,{0,1950001,3300001,6950001,9000001,18000001,40000001},{0.05,0.1,0.2,0.23,0.33,0.4,0.45})-LOOKUP(K1400,{0,1950001,3300001,6950001,9000001,18000001,40000001},{0,97500,427500,636000,1536000,2796000,4796000}))*1.021,-2))</f>
        <v/>
      </c>
      <c r="O1400" s="21">
        <f>IF(L1400&lt;=0,0,ROUNDDOWN((L1400*LOOKUP(L1400,{0,1950001,3300001,6950001,9000001,18000001,40000001},{0.05,0.1,0.2,0.23,0.33,0.4,0.45})-LOOKUP(L1400,{0,1950001,3300001,6950001,9000001,18000001,40000001},{0,97500,427500,636000,1536000,2796000,4796000}))*1.021,-2))</f>
        <v/>
      </c>
      <c r="P1400" s="21">
        <f>MAX(0,ROUNDDOWN(F1400-E1400-430000,-3))</f>
        <v/>
      </c>
      <c r="Q1400" s="21">
        <f>MAX(0,ROUNDDOWN(F1400-E1400-430000-H1400,-3))</f>
        <v/>
      </c>
      <c r="R1400" s="21">
        <f>IF(F1400&lt;=450000,0,MAX(0,P1400*0.06-MIN(50000,P1400)*0.03))</f>
        <v/>
      </c>
      <c r="S1400" s="21">
        <f>IF(F1400&lt;=450000,0,MAX(0,P1400*0.04-MIN(50000,P1400)*0.02))</f>
        <v/>
      </c>
      <c r="T1400" s="21">
        <f>IF(F1400&lt;=450000,0,MAX(0,Q1400*0.06-MIN(50000,Q1400)*0.03))</f>
        <v/>
      </c>
      <c r="U1400" s="21">
        <f>IF(F1400&lt;=450000,0,MAX(0,Q1400*0.04-MIN(50000,Q1400)*0.02))</f>
        <v/>
      </c>
      <c r="V1400" s="21">
        <f>50000+MAX(0,G1400-480000)</f>
        <v/>
      </c>
      <c r="W1400" s="21">
        <f>P1400-V1400</f>
        <v/>
      </c>
      <c r="X1400" s="21">
        <f>Q1400-V1400</f>
        <v/>
      </c>
      <c r="Y1400" s="22">
        <f>IF(W1400&lt;0,0.9,LOOKUP(W1400,{0,1950001,3300001,6950001,9000001,18000001,40000001},{0.84895,0.7979,0.6958,0.66517,0.56307,0.4916,0.44055}))</f>
        <v/>
      </c>
      <c r="Z1400" s="22">
        <f>IF(X1400&lt;0,0.9,LOOKUP(X1400,{0,1950001,3300001,6950001,9000001,18000001,40000001},{0.84895,0.7979,0.6958,0.66517,0.56307,0.4916,0.44055}))</f>
        <v/>
      </c>
      <c r="AA1400" s="22">
        <f>IF(W1400&lt;0,0,CHOOSE(MATCH(W1400,{0,1950001,3300001,6950001,9000001},1),5.105/84.895,10.21/79.79,20.42/69.58,23.483/66.517,33.693/56.307))</f>
        <v/>
      </c>
      <c r="AB1400" s="21">
        <f>IF(C1400&lt;=2000,0,(MIN(C1400,ROUNDDOWN(F1400*0.3,0))-2000)*0.1)</f>
        <v/>
      </c>
      <c r="AC1400" s="21">
        <f>IF(C1400&lt;=2000,0,MIN((C1400-2000)*Y1400,(R1400+S1400)*0.2))</f>
        <v/>
      </c>
      <c r="AD1400" s="21">
        <f>IF(C1400&lt;=2000,0,MIN((C1400-2000)*Z1400,(T1400+U1400)*0.2))</f>
        <v/>
      </c>
      <c r="AE1400" s="21">
        <f>AC1400*AA1400</f>
        <v/>
      </c>
      <c r="AF1400" s="21">
        <f>ROUNDDOWN(R1400,-2)+ROUNDDOWN(S1400,-2)</f>
        <v/>
      </c>
      <c r="AG1400" s="21">
        <f>ROUNDDOWN(MAX(0,R1400-(AB1400+AC1400+AE1400)*0.6),-2)+ROUNDDOWN(MAX(0,S1400-(AB1400+AC1400+AE1400)*0.4),-2)</f>
        <v/>
      </c>
      <c r="AH1400" s="21">
        <f>ROUNDDOWN(MAX(0,T1400-(AB1400+AD1400)*0.6),-2)+ROUNDDOWN(MAX(0,U1400-(AB1400+AD1400)*0.4),-2)</f>
        <v/>
      </c>
      <c r="AI1400" s="21">
        <f>ROUNDDOWN(T1400,-2)+ROUNDDOWN(U1400,-2)</f>
        <v/>
      </c>
      <c r="AJ1400" s="21">
        <f>M1400+AF1400</f>
        <v/>
      </c>
      <c r="AK1400" s="21">
        <f>M1400+AG1400</f>
        <v/>
      </c>
      <c r="AL1400" s="21">
        <f>N1400+AH1400</f>
        <v/>
      </c>
      <c r="AM1400" s="21">
        <f>O1400+AI1400</f>
        <v/>
      </c>
      <c r="AN1400" s="21">
        <f>N1400+AI1400</f>
        <v/>
      </c>
      <c r="AO1400" s="21">
        <f>ROUNDDOWN((R1400+S1400)*0.2/Y1400+2000,0)</f>
        <v/>
      </c>
      <c r="AP1400" s="21">
        <f>ROUNDDOWN((T1400+U1400)*0.2/Z1400+2000,0)</f>
        <v/>
      </c>
      <c r="AQ1400" s="21">
        <f>AL1400-AK1400</f>
        <v/>
      </c>
      <c r="AR1400" s="21">
        <f>AM1400-AK1400</f>
        <v/>
      </c>
      <c r="AS1400" s="21">
        <f>AM1400-AL1400</f>
        <v/>
      </c>
      <c r="AT1400" s="21">
        <f>AK1400+C1400-AJ1400</f>
        <v/>
      </c>
      <c r="AU1400" s="21">
        <f>AL1400+C1400-AM1400</f>
        <v/>
      </c>
      <c r="AV1400" s="21">
        <f>AN1400+C1400-AM1400</f>
        <v/>
      </c>
    </row>
    <row r="1401">
      <c r="A1401" t="inlineStr">
        <is>
          <t>医療費の境目</t>
        </is>
      </c>
      <c r="B1401" s="21">
        <f>'3_医療費の境目'!$B$3</f>
        <v/>
      </c>
      <c r="C1401" s="21">
        <f>IF('3_医療費の境目'!$B$4="",AO1401,'3_医療費の境目'!$B$4)</f>
        <v/>
      </c>
      <c r="D1401" s="21">
        <f>'3_医療費の境目'!D1401</f>
        <v/>
      </c>
      <c r="E1401" s="21">
        <f>ROUND(MIN(B1401/12,650000)*12*0.0915+MIN(B1401/12,1390000)*12*(0.0504+0)+B1401*0.005,0)</f>
        <v/>
      </c>
      <c r="F1401" s="21">
        <f>IF(B1401&lt;741000,0,IF(B1401&lt;2191000,B1401-740000,IF(B1401&lt;2193000,1451000,IF(B1401&lt;2196000,1453000,IF(B1401&lt;2200000,1456000,IF(B1401&lt;3600000,ROUND(ROUNDDOWN(B1401/4,-3)*2.8,0)-80000,IF(B1401&lt;6600000,ROUND(ROUNDDOWN(B1401/4,-3)*3.2,0)-440000,IF(B1401&lt;8500000,ROUNDDOWN(B1401*0.9,0)-1100000,B1401-1950000))))))))</f>
        <v/>
      </c>
      <c r="G1401" s="21">
        <f>IF(F1401&gt;23500000,NA(),IF(F1401&lt;=4890000,1040000,IF(F1401&lt;=6550000,670000,620000)))</f>
        <v/>
      </c>
      <c r="H1401" s="21">
        <f>IF(D1401&lt;=0,0,MAX(0,MIN(2000000,D1401-MIN(100000,ROUNDDOWN(F1401*0.05,0)))))</f>
        <v/>
      </c>
      <c r="I1401" s="21">
        <f>IF(C1401&lt;=2000,0,MIN(C1401,ROUNDDOWN(F1401*0.4,0))-2000)</f>
        <v/>
      </c>
      <c r="J1401" s="21">
        <f>MAX(0,ROUNDDOWN(F1401-E1401-G1401,-3))</f>
        <v/>
      </c>
      <c r="K1401" s="21">
        <f>MAX(0,ROUNDDOWN(F1401-E1401-G1401-H1401-I1401,-3))</f>
        <v/>
      </c>
      <c r="L1401" s="21">
        <f>MAX(0,ROUNDDOWN(F1401-E1401-G1401-H1401,-3))</f>
        <v/>
      </c>
      <c r="M1401" s="21">
        <f>IF(J1401&lt;=0,0,ROUNDDOWN((J1401*LOOKUP(J1401,{0,1950001,3300001,6950001,9000001,18000001,40000001},{0.05,0.1,0.2,0.23,0.33,0.4,0.45})-LOOKUP(J1401,{0,1950001,3300001,6950001,9000001,18000001,40000001},{0,97500,427500,636000,1536000,2796000,4796000}))*1.021,-2))</f>
        <v/>
      </c>
      <c r="N1401" s="21">
        <f>IF(K1401&lt;=0,0,ROUNDDOWN((K1401*LOOKUP(K1401,{0,1950001,3300001,6950001,9000001,18000001,40000001},{0.05,0.1,0.2,0.23,0.33,0.4,0.45})-LOOKUP(K1401,{0,1950001,3300001,6950001,9000001,18000001,40000001},{0,97500,427500,636000,1536000,2796000,4796000}))*1.021,-2))</f>
        <v/>
      </c>
      <c r="O1401" s="21">
        <f>IF(L1401&lt;=0,0,ROUNDDOWN((L1401*LOOKUP(L1401,{0,1950001,3300001,6950001,9000001,18000001,40000001},{0.05,0.1,0.2,0.23,0.33,0.4,0.45})-LOOKUP(L1401,{0,1950001,3300001,6950001,9000001,18000001,40000001},{0,97500,427500,636000,1536000,2796000,4796000}))*1.021,-2))</f>
        <v/>
      </c>
      <c r="P1401" s="21">
        <f>MAX(0,ROUNDDOWN(F1401-E1401-430000,-3))</f>
        <v/>
      </c>
      <c r="Q1401" s="21">
        <f>MAX(0,ROUNDDOWN(F1401-E1401-430000-H1401,-3))</f>
        <v/>
      </c>
      <c r="R1401" s="21">
        <f>IF(F1401&lt;=450000,0,MAX(0,P1401*0.06-MIN(50000,P1401)*0.03))</f>
        <v/>
      </c>
      <c r="S1401" s="21">
        <f>IF(F1401&lt;=450000,0,MAX(0,P1401*0.04-MIN(50000,P1401)*0.02))</f>
        <v/>
      </c>
      <c r="T1401" s="21">
        <f>IF(F1401&lt;=450000,0,MAX(0,Q1401*0.06-MIN(50000,Q1401)*0.03))</f>
        <v/>
      </c>
      <c r="U1401" s="21">
        <f>IF(F1401&lt;=450000,0,MAX(0,Q1401*0.04-MIN(50000,Q1401)*0.02))</f>
        <v/>
      </c>
      <c r="V1401" s="21">
        <f>50000+MAX(0,G1401-480000)</f>
        <v/>
      </c>
      <c r="W1401" s="21">
        <f>P1401-V1401</f>
        <v/>
      </c>
      <c r="X1401" s="21">
        <f>Q1401-V1401</f>
        <v/>
      </c>
      <c r="Y1401" s="22">
        <f>IF(W1401&lt;0,0.9,LOOKUP(W1401,{0,1950001,3300001,6950001,9000001,18000001,40000001},{0.84895,0.7979,0.6958,0.66517,0.56307,0.4916,0.44055}))</f>
        <v/>
      </c>
      <c r="Z1401" s="22">
        <f>IF(X1401&lt;0,0.9,LOOKUP(X1401,{0,1950001,3300001,6950001,9000001,18000001,40000001},{0.84895,0.7979,0.6958,0.66517,0.56307,0.4916,0.44055}))</f>
        <v/>
      </c>
      <c r="AA1401" s="22">
        <f>IF(W1401&lt;0,0,CHOOSE(MATCH(W1401,{0,1950001,3300001,6950001,9000001},1),5.105/84.895,10.21/79.79,20.42/69.58,23.483/66.517,33.693/56.307))</f>
        <v/>
      </c>
      <c r="AB1401" s="21">
        <f>IF(C1401&lt;=2000,0,(MIN(C1401,ROUNDDOWN(F1401*0.3,0))-2000)*0.1)</f>
        <v/>
      </c>
      <c r="AC1401" s="21">
        <f>IF(C1401&lt;=2000,0,MIN((C1401-2000)*Y1401,(R1401+S1401)*0.2))</f>
        <v/>
      </c>
      <c r="AD1401" s="21">
        <f>IF(C1401&lt;=2000,0,MIN((C1401-2000)*Z1401,(T1401+U1401)*0.2))</f>
        <v/>
      </c>
      <c r="AE1401" s="21">
        <f>AC1401*AA1401</f>
        <v/>
      </c>
      <c r="AF1401" s="21">
        <f>ROUNDDOWN(R1401,-2)+ROUNDDOWN(S1401,-2)</f>
        <v/>
      </c>
      <c r="AG1401" s="21">
        <f>ROUNDDOWN(MAX(0,R1401-(AB1401+AC1401+AE1401)*0.6),-2)+ROUNDDOWN(MAX(0,S1401-(AB1401+AC1401+AE1401)*0.4),-2)</f>
        <v/>
      </c>
      <c r="AH1401" s="21">
        <f>ROUNDDOWN(MAX(0,T1401-(AB1401+AD1401)*0.6),-2)+ROUNDDOWN(MAX(0,U1401-(AB1401+AD1401)*0.4),-2)</f>
        <v/>
      </c>
      <c r="AI1401" s="21">
        <f>ROUNDDOWN(T1401,-2)+ROUNDDOWN(U1401,-2)</f>
        <v/>
      </c>
      <c r="AJ1401" s="21">
        <f>M1401+AF1401</f>
        <v/>
      </c>
      <c r="AK1401" s="21">
        <f>M1401+AG1401</f>
        <v/>
      </c>
      <c r="AL1401" s="21">
        <f>N1401+AH1401</f>
        <v/>
      </c>
      <c r="AM1401" s="21">
        <f>O1401+AI1401</f>
        <v/>
      </c>
      <c r="AN1401" s="21">
        <f>N1401+AI1401</f>
        <v/>
      </c>
      <c r="AO1401" s="21">
        <f>ROUNDDOWN((R1401+S1401)*0.2/Y1401+2000,0)</f>
        <v/>
      </c>
      <c r="AP1401" s="21">
        <f>ROUNDDOWN((T1401+U1401)*0.2/Z1401+2000,0)</f>
        <v/>
      </c>
      <c r="AQ1401" s="21">
        <f>AL1401-AK1401</f>
        <v/>
      </c>
      <c r="AR1401" s="21">
        <f>AM1401-AK1401</f>
        <v/>
      </c>
      <c r="AS1401" s="21">
        <f>AM1401-AL1401</f>
        <v/>
      </c>
      <c r="AT1401" s="21">
        <f>AK1401+C1401-AJ1401</f>
        <v/>
      </c>
      <c r="AU1401" s="21">
        <f>AL1401+C1401-AM1401</f>
        <v/>
      </c>
      <c r="AV1401" s="21">
        <f>AN1401+C1401-AM1401</f>
        <v/>
      </c>
    </row>
    <row r="1402">
      <c r="A1402" t="inlineStr">
        <is>
          <t>医療費の境目</t>
        </is>
      </c>
      <c r="B1402" s="21">
        <f>'3_医療費の境目'!$B$3</f>
        <v/>
      </c>
      <c r="C1402" s="21">
        <f>IF('3_医療費の境目'!$B$4="",AO1402,'3_医療費の境目'!$B$4)</f>
        <v/>
      </c>
      <c r="D1402" s="21">
        <f>'3_医療費の境目'!D1402</f>
        <v/>
      </c>
      <c r="E1402" s="21">
        <f>ROUND(MIN(B1402/12,650000)*12*0.0915+MIN(B1402/12,1390000)*12*(0.0504+0)+B1402*0.005,0)</f>
        <v/>
      </c>
      <c r="F1402" s="21">
        <f>IF(B1402&lt;741000,0,IF(B1402&lt;2191000,B1402-740000,IF(B1402&lt;2193000,1451000,IF(B1402&lt;2196000,1453000,IF(B1402&lt;2200000,1456000,IF(B1402&lt;3600000,ROUND(ROUNDDOWN(B1402/4,-3)*2.8,0)-80000,IF(B1402&lt;6600000,ROUND(ROUNDDOWN(B1402/4,-3)*3.2,0)-440000,IF(B1402&lt;8500000,ROUNDDOWN(B1402*0.9,0)-1100000,B1402-1950000))))))))</f>
        <v/>
      </c>
      <c r="G1402" s="21">
        <f>IF(F1402&gt;23500000,NA(),IF(F1402&lt;=4890000,1040000,IF(F1402&lt;=6550000,670000,620000)))</f>
        <v/>
      </c>
      <c r="H1402" s="21">
        <f>IF(D1402&lt;=0,0,MAX(0,MIN(2000000,D1402-MIN(100000,ROUNDDOWN(F1402*0.05,0)))))</f>
        <v/>
      </c>
      <c r="I1402" s="21">
        <f>IF(C1402&lt;=2000,0,MIN(C1402,ROUNDDOWN(F1402*0.4,0))-2000)</f>
        <v/>
      </c>
      <c r="J1402" s="21">
        <f>MAX(0,ROUNDDOWN(F1402-E1402-G1402,-3))</f>
        <v/>
      </c>
      <c r="K1402" s="21">
        <f>MAX(0,ROUNDDOWN(F1402-E1402-G1402-H1402-I1402,-3))</f>
        <v/>
      </c>
      <c r="L1402" s="21">
        <f>MAX(0,ROUNDDOWN(F1402-E1402-G1402-H1402,-3))</f>
        <v/>
      </c>
      <c r="M1402" s="21">
        <f>IF(J1402&lt;=0,0,ROUNDDOWN((J1402*LOOKUP(J1402,{0,1950001,3300001,6950001,9000001,18000001,40000001},{0.05,0.1,0.2,0.23,0.33,0.4,0.45})-LOOKUP(J1402,{0,1950001,3300001,6950001,9000001,18000001,40000001},{0,97500,427500,636000,1536000,2796000,4796000}))*1.021,-2))</f>
        <v/>
      </c>
      <c r="N1402" s="21">
        <f>IF(K1402&lt;=0,0,ROUNDDOWN((K1402*LOOKUP(K1402,{0,1950001,3300001,6950001,9000001,18000001,40000001},{0.05,0.1,0.2,0.23,0.33,0.4,0.45})-LOOKUP(K1402,{0,1950001,3300001,6950001,9000001,18000001,40000001},{0,97500,427500,636000,1536000,2796000,4796000}))*1.021,-2))</f>
        <v/>
      </c>
      <c r="O1402" s="21">
        <f>IF(L1402&lt;=0,0,ROUNDDOWN((L1402*LOOKUP(L1402,{0,1950001,3300001,6950001,9000001,18000001,40000001},{0.05,0.1,0.2,0.23,0.33,0.4,0.45})-LOOKUP(L1402,{0,1950001,3300001,6950001,9000001,18000001,40000001},{0,97500,427500,636000,1536000,2796000,4796000}))*1.021,-2))</f>
        <v/>
      </c>
      <c r="P1402" s="21">
        <f>MAX(0,ROUNDDOWN(F1402-E1402-430000,-3))</f>
        <v/>
      </c>
      <c r="Q1402" s="21">
        <f>MAX(0,ROUNDDOWN(F1402-E1402-430000-H1402,-3))</f>
        <v/>
      </c>
      <c r="R1402" s="21">
        <f>IF(F1402&lt;=450000,0,MAX(0,P1402*0.06-MIN(50000,P1402)*0.03))</f>
        <v/>
      </c>
      <c r="S1402" s="21">
        <f>IF(F1402&lt;=450000,0,MAX(0,P1402*0.04-MIN(50000,P1402)*0.02))</f>
        <v/>
      </c>
      <c r="T1402" s="21">
        <f>IF(F1402&lt;=450000,0,MAX(0,Q1402*0.06-MIN(50000,Q1402)*0.03))</f>
        <v/>
      </c>
      <c r="U1402" s="21">
        <f>IF(F1402&lt;=450000,0,MAX(0,Q1402*0.04-MIN(50000,Q1402)*0.02))</f>
        <v/>
      </c>
      <c r="V1402" s="21">
        <f>50000+MAX(0,G1402-480000)</f>
        <v/>
      </c>
      <c r="W1402" s="21">
        <f>P1402-V1402</f>
        <v/>
      </c>
      <c r="X1402" s="21">
        <f>Q1402-V1402</f>
        <v/>
      </c>
      <c r="Y1402" s="22">
        <f>IF(W1402&lt;0,0.9,LOOKUP(W1402,{0,1950001,3300001,6950001,9000001,18000001,40000001},{0.84895,0.7979,0.6958,0.66517,0.56307,0.4916,0.44055}))</f>
        <v/>
      </c>
      <c r="Z1402" s="22">
        <f>IF(X1402&lt;0,0.9,LOOKUP(X1402,{0,1950001,3300001,6950001,9000001,18000001,40000001},{0.84895,0.7979,0.6958,0.66517,0.56307,0.4916,0.44055}))</f>
        <v/>
      </c>
      <c r="AA1402" s="22">
        <f>IF(W1402&lt;0,0,CHOOSE(MATCH(W1402,{0,1950001,3300001,6950001,9000001},1),5.105/84.895,10.21/79.79,20.42/69.58,23.483/66.517,33.693/56.307))</f>
        <v/>
      </c>
      <c r="AB1402" s="21">
        <f>IF(C1402&lt;=2000,0,(MIN(C1402,ROUNDDOWN(F1402*0.3,0))-2000)*0.1)</f>
        <v/>
      </c>
      <c r="AC1402" s="21">
        <f>IF(C1402&lt;=2000,0,MIN((C1402-2000)*Y1402,(R1402+S1402)*0.2))</f>
        <v/>
      </c>
      <c r="AD1402" s="21">
        <f>IF(C1402&lt;=2000,0,MIN((C1402-2000)*Z1402,(T1402+U1402)*0.2))</f>
        <v/>
      </c>
      <c r="AE1402" s="21">
        <f>AC1402*AA1402</f>
        <v/>
      </c>
      <c r="AF1402" s="21">
        <f>ROUNDDOWN(R1402,-2)+ROUNDDOWN(S1402,-2)</f>
        <v/>
      </c>
      <c r="AG1402" s="21">
        <f>ROUNDDOWN(MAX(0,R1402-(AB1402+AC1402+AE1402)*0.6),-2)+ROUNDDOWN(MAX(0,S1402-(AB1402+AC1402+AE1402)*0.4),-2)</f>
        <v/>
      </c>
      <c r="AH1402" s="21">
        <f>ROUNDDOWN(MAX(0,T1402-(AB1402+AD1402)*0.6),-2)+ROUNDDOWN(MAX(0,U1402-(AB1402+AD1402)*0.4),-2)</f>
        <v/>
      </c>
      <c r="AI1402" s="21">
        <f>ROUNDDOWN(T1402,-2)+ROUNDDOWN(U1402,-2)</f>
        <v/>
      </c>
      <c r="AJ1402" s="21">
        <f>M1402+AF1402</f>
        <v/>
      </c>
      <c r="AK1402" s="21">
        <f>M1402+AG1402</f>
        <v/>
      </c>
      <c r="AL1402" s="21">
        <f>N1402+AH1402</f>
        <v/>
      </c>
      <c r="AM1402" s="21">
        <f>O1402+AI1402</f>
        <v/>
      </c>
      <c r="AN1402" s="21">
        <f>N1402+AI1402</f>
        <v/>
      </c>
      <c r="AO1402" s="21">
        <f>ROUNDDOWN((R1402+S1402)*0.2/Y1402+2000,0)</f>
        <v/>
      </c>
      <c r="AP1402" s="21">
        <f>ROUNDDOWN((T1402+U1402)*0.2/Z1402+2000,0)</f>
        <v/>
      </c>
      <c r="AQ1402" s="21">
        <f>AL1402-AK1402</f>
        <v/>
      </c>
      <c r="AR1402" s="21">
        <f>AM1402-AK1402</f>
        <v/>
      </c>
      <c r="AS1402" s="21">
        <f>AM1402-AL1402</f>
        <v/>
      </c>
      <c r="AT1402" s="21">
        <f>AK1402+C1402-AJ1402</f>
        <v/>
      </c>
      <c r="AU1402" s="21">
        <f>AL1402+C1402-AM1402</f>
        <v/>
      </c>
      <c r="AV1402" s="21">
        <f>AN1402+C1402-AM1402</f>
        <v/>
      </c>
    </row>
    <row r="1403">
      <c r="A1403" t="inlineStr">
        <is>
          <t>医療費の境目</t>
        </is>
      </c>
      <c r="B1403" s="21">
        <f>'3_医療費の境目'!$B$3</f>
        <v/>
      </c>
      <c r="C1403" s="21">
        <f>IF('3_医療費の境目'!$B$4="",AO1403,'3_医療費の境目'!$B$4)</f>
        <v/>
      </c>
      <c r="D1403" s="21">
        <f>'3_医療費の境目'!D1403</f>
        <v/>
      </c>
      <c r="E1403" s="21">
        <f>ROUND(MIN(B1403/12,650000)*12*0.0915+MIN(B1403/12,1390000)*12*(0.0504+0)+B1403*0.005,0)</f>
        <v/>
      </c>
      <c r="F1403" s="21">
        <f>IF(B1403&lt;741000,0,IF(B1403&lt;2191000,B1403-740000,IF(B1403&lt;2193000,1451000,IF(B1403&lt;2196000,1453000,IF(B1403&lt;2200000,1456000,IF(B1403&lt;3600000,ROUND(ROUNDDOWN(B1403/4,-3)*2.8,0)-80000,IF(B1403&lt;6600000,ROUND(ROUNDDOWN(B1403/4,-3)*3.2,0)-440000,IF(B1403&lt;8500000,ROUNDDOWN(B1403*0.9,0)-1100000,B1403-1950000))))))))</f>
        <v/>
      </c>
      <c r="G1403" s="21">
        <f>IF(F1403&gt;23500000,NA(),IF(F1403&lt;=4890000,1040000,IF(F1403&lt;=6550000,670000,620000)))</f>
        <v/>
      </c>
      <c r="H1403" s="21">
        <f>IF(D1403&lt;=0,0,MAX(0,MIN(2000000,D1403-MIN(100000,ROUNDDOWN(F1403*0.05,0)))))</f>
        <v/>
      </c>
      <c r="I1403" s="21">
        <f>IF(C1403&lt;=2000,0,MIN(C1403,ROUNDDOWN(F1403*0.4,0))-2000)</f>
        <v/>
      </c>
      <c r="J1403" s="21">
        <f>MAX(0,ROUNDDOWN(F1403-E1403-G1403,-3))</f>
        <v/>
      </c>
      <c r="K1403" s="21">
        <f>MAX(0,ROUNDDOWN(F1403-E1403-G1403-H1403-I1403,-3))</f>
        <v/>
      </c>
      <c r="L1403" s="21">
        <f>MAX(0,ROUNDDOWN(F1403-E1403-G1403-H1403,-3))</f>
        <v/>
      </c>
      <c r="M1403" s="21">
        <f>IF(J1403&lt;=0,0,ROUNDDOWN((J1403*LOOKUP(J1403,{0,1950001,3300001,6950001,9000001,18000001,40000001},{0.05,0.1,0.2,0.23,0.33,0.4,0.45})-LOOKUP(J1403,{0,1950001,3300001,6950001,9000001,18000001,40000001},{0,97500,427500,636000,1536000,2796000,4796000}))*1.021,-2))</f>
        <v/>
      </c>
      <c r="N1403" s="21">
        <f>IF(K1403&lt;=0,0,ROUNDDOWN((K1403*LOOKUP(K1403,{0,1950001,3300001,6950001,9000001,18000001,40000001},{0.05,0.1,0.2,0.23,0.33,0.4,0.45})-LOOKUP(K1403,{0,1950001,3300001,6950001,9000001,18000001,40000001},{0,97500,427500,636000,1536000,2796000,4796000}))*1.021,-2))</f>
        <v/>
      </c>
      <c r="O1403" s="21">
        <f>IF(L1403&lt;=0,0,ROUNDDOWN((L1403*LOOKUP(L1403,{0,1950001,3300001,6950001,9000001,18000001,40000001},{0.05,0.1,0.2,0.23,0.33,0.4,0.45})-LOOKUP(L1403,{0,1950001,3300001,6950001,9000001,18000001,40000001},{0,97500,427500,636000,1536000,2796000,4796000}))*1.021,-2))</f>
        <v/>
      </c>
      <c r="P1403" s="21">
        <f>MAX(0,ROUNDDOWN(F1403-E1403-430000,-3))</f>
        <v/>
      </c>
      <c r="Q1403" s="21">
        <f>MAX(0,ROUNDDOWN(F1403-E1403-430000-H1403,-3))</f>
        <v/>
      </c>
      <c r="R1403" s="21">
        <f>IF(F1403&lt;=450000,0,MAX(0,P1403*0.06-MIN(50000,P1403)*0.03))</f>
        <v/>
      </c>
      <c r="S1403" s="21">
        <f>IF(F1403&lt;=450000,0,MAX(0,P1403*0.04-MIN(50000,P1403)*0.02))</f>
        <v/>
      </c>
      <c r="T1403" s="21">
        <f>IF(F1403&lt;=450000,0,MAX(0,Q1403*0.06-MIN(50000,Q1403)*0.03))</f>
        <v/>
      </c>
      <c r="U1403" s="21">
        <f>IF(F1403&lt;=450000,0,MAX(0,Q1403*0.04-MIN(50000,Q1403)*0.02))</f>
        <v/>
      </c>
      <c r="V1403" s="21">
        <f>50000+MAX(0,G1403-480000)</f>
        <v/>
      </c>
      <c r="W1403" s="21">
        <f>P1403-V1403</f>
        <v/>
      </c>
      <c r="X1403" s="21">
        <f>Q1403-V1403</f>
        <v/>
      </c>
      <c r="Y1403" s="22">
        <f>IF(W1403&lt;0,0.9,LOOKUP(W1403,{0,1950001,3300001,6950001,9000001,18000001,40000001},{0.84895,0.7979,0.6958,0.66517,0.56307,0.4916,0.44055}))</f>
        <v/>
      </c>
      <c r="Z1403" s="22">
        <f>IF(X1403&lt;0,0.9,LOOKUP(X1403,{0,1950001,3300001,6950001,9000001,18000001,40000001},{0.84895,0.7979,0.6958,0.66517,0.56307,0.4916,0.44055}))</f>
        <v/>
      </c>
      <c r="AA1403" s="22">
        <f>IF(W1403&lt;0,0,CHOOSE(MATCH(W1403,{0,1950001,3300001,6950001,9000001},1),5.105/84.895,10.21/79.79,20.42/69.58,23.483/66.517,33.693/56.307))</f>
        <v/>
      </c>
      <c r="AB1403" s="21">
        <f>IF(C1403&lt;=2000,0,(MIN(C1403,ROUNDDOWN(F1403*0.3,0))-2000)*0.1)</f>
        <v/>
      </c>
      <c r="AC1403" s="21">
        <f>IF(C1403&lt;=2000,0,MIN((C1403-2000)*Y1403,(R1403+S1403)*0.2))</f>
        <v/>
      </c>
      <c r="AD1403" s="21">
        <f>IF(C1403&lt;=2000,0,MIN((C1403-2000)*Z1403,(T1403+U1403)*0.2))</f>
        <v/>
      </c>
      <c r="AE1403" s="21">
        <f>AC1403*AA1403</f>
        <v/>
      </c>
      <c r="AF1403" s="21">
        <f>ROUNDDOWN(R1403,-2)+ROUNDDOWN(S1403,-2)</f>
        <v/>
      </c>
      <c r="AG1403" s="21">
        <f>ROUNDDOWN(MAX(0,R1403-(AB1403+AC1403+AE1403)*0.6),-2)+ROUNDDOWN(MAX(0,S1403-(AB1403+AC1403+AE1403)*0.4),-2)</f>
        <v/>
      </c>
      <c r="AH1403" s="21">
        <f>ROUNDDOWN(MAX(0,T1403-(AB1403+AD1403)*0.6),-2)+ROUNDDOWN(MAX(0,U1403-(AB1403+AD1403)*0.4),-2)</f>
        <v/>
      </c>
      <c r="AI1403" s="21">
        <f>ROUNDDOWN(T1403,-2)+ROUNDDOWN(U1403,-2)</f>
        <v/>
      </c>
      <c r="AJ1403" s="21">
        <f>M1403+AF1403</f>
        <v/>
      </c>
      <c r="AK1403" s="21">
        <f>M1403+AG1403</f>
        <v/>
      </c>
      <c r="AL1403" s="21">
        <f>N1403+AH1403</f>
        <v/>
      </c>
      <c r="AM1403" s="21">
        <f>O1403+AI1403</f>
        <v/>
      </c>
      <c r="AN1403" s="21">
        <f>N1403+AI1403</f>
        <v/>
      </c>
      <c r="AO1403" s="21">
        <f>ROUNDDOWN((R1403+S1403)*0.2/Y1403+2000,0)</f>
        <v/>
      </c>
      <c r="AP1403" s="21">
        <f>ROUNDDOWN((T1403+U1403)*0.2/Z1403+2000,0)</f>
        <v/>
      </c>
      <c r="AQ1403" s="21">
        <f>AL1403-AK1403</f>
        <v/>
      </c>
      <c r="AR1403" s="21">
        <f>AM1403-AK1403</f>
        <v/>
      </c>
      <c r="AS1403" s="21">
        <f>AM1403-AL1403</f>
        <v/>
      </c>
      <c r="AT1403" s="21">
        <f>AK1403+C1403-AJ1403</f>
        <v/>
      </c>
      <c r="AU1403" s="21">
        <f>AL1403+C1403-AM1403</f>
        <v/>
      </c>
      <c r="AV1403" s="21">
        <f>AN1403+C1403-AM1403</f>
        <v/>
      </c>
    </row>
    <row r="1404">
      <c r="A1404" t="inlineStr">
        <is>
          <t>年収別 医療費15万</t>
        </is>
      </c>
      <c r="B1404" s="21">
        <f>'4_年収別'!$A$3</f>
        <v/>
      </c>
      <c r="C1404" s="21">
        <f>AO1404</f>
        <v/>
      </c>
      <c r="D1404" s="21" t="n">
        <v>150000</v>
      </c>
      <c r="E1404" s="21">
        <f>ROUND(MIN(B1404/12,650000)*12*0.0915+MIN(B1404/12,1390000)*12*(0.0504+0)+B1404*0.005,0)</f>
        <v/>
      </c>
      <c r="F1404" s="21">
        <f>IF(B1404&lt;741000,0,IF(B1404&lt;2191000,B1404-740000,IF(B1404&lt;2193000,1451000,IF(B1404&lt;2196000,1453000,IF(B1404&lt;2200000,1456000,IF(B1404&lt;3600000,ROUND(ROUNDDOWN(B1404/4,-3)*2.8,0)-80000,IF(B1404&lt;6600000,ROUND(ROUNDDOWN(B1404/4,-3)*3.2,0)-440000,IF(B1404&lt;8500000,ROUNDDOWN(B1404*0.9,0)-1100000,B1404-1950000))))))))</f>
        <v/>
      </c>
      <c r="G1404" s="21">
        <f>IF(F1404&gt;23500000,NA(),IF(F1404&lt;=4890000,1040000,IF(F1404&lt;=6550000,670000,620000)))</f>
        <v/>
      </c>
      <c r="H1404" s="21">
        <f>IF(D1404&lt;=0,0,MAX(0,MIN(2000000,D1404-MIN(100000,ROUNDDOWN(F1404*0.05,0)))))</f>
        <v/>
      </c>
      <c r="I1404" s="21">
        <f>IF(C1404&lt;=2000,0,MIN(C1404,ROUNDDOWN(F1404*0.4,0))-2000)</f>
        <v/>
      </c>
      <c r="J1404" s="21">
        <f>MAX(0,ROUNDDOWN(F1404-E1404-G1404,-3))</f>
        <v/>
      </c>
      <c r="K1404" s="21">
        <f>MAX(0,ROUNDDOWN(F1404-E1404-G1404-H1404-I1404,-3))</f>
        <v/>
      </c>
      <c r="L1404" s="21">
        <f>MAX(0,ROUNDDOWN(F1404-E1404-G1404-H1404,-3))</f>
        <v/>
      </c>
      <c r="M1404" s="21">
        <f>IF(J1404&lt;=0,0,ROUNDDOWN((J1404*LOOKUP(J1404,{0,1950001,3300001,6950001,9000001,18000001,40000001},{0.05,0.1,0.2,0.23,0.33,0.4,0.45})-LOOKUP(J1404,{0,1950001,3300001,6950001,9000001,18000001,40000001},{0,97500,427500,636000,1536000,2796000,4796000}))*1.021,-2))</f>
        <v/>
      </c>
      <c r="N1404" s="21">
        <f>IF(K1404&lt;=0,0,ROUNDDOWN((K1404*LOOKUP(K1404,{0,1950001,3300001,6950001,9000001,18000001,40000001},{0.05,0.1,0.2,0.23,0.33,0.4,0.45})-LOOKUP(K1404,{0,1950001,3300001,6950001,9000001,18000001,40000001},{0,97500,427500,636000,1536000,2796000,4796000}))*1.021,-2))</f>
        <v/>
      </c>
      <c r="O1404" s="21">
        <f>IF(L1404&lt;=0,0,ROUNDDOWN((L1404*LOOKUP(L1404,{0,1950001,3300001,6950001,9000001,18000001,40000001},{0.05,0.1,0.2,0.23,0.33,0.4,0.45})-LOOKUP(L1404,{0,1950001,3300001,6950001,9000001,18000001,40000001},{0,97500,427500,636000,1536000,2796000,4796000}))*1.021,-2))</f>
        <v/>
      </c>
      <c r="P1404" s="21">
        <f>MAX(0,ROUNDDOWN(F1404-E1404-430000,-3))</f>
        <v/>
      </c>
      <c r="Q1404" s="21">
        <f>MAX(0,ROUNDDOWN(F1404-E1404-430000-H1404,-3))</f>
        <v/>
      </c>
      <c r="R1404" s="21">
        <f>IF(F1404&lt;=450000,0,MAX(0,P1404*0.06-MIN(50000,P1404)*0.03))</f>
        <v/>
      </c>
      <c r="S1404" s="21">
        <f>IF(F1404&lt;=450000,0,MAX(0,P1404*0.04-MIN(50000,P1404)*0.02))</f>
        <v/>
      </c>
      <c r="T1404" s="21">
        <f>IF(F1404&lt;=450000,0,MAX(0,Q1404*0.06-MIN(50000,Q1404)*0.03))</f>
        <v/>
      </c>
      <c r="U1404" s="21">
        <f>IF(F1404&lt;=450000,0,MAX(0,Q1404*0.04-MIN(50000,Q1404)*0.02))</f>
        <v/>
      </c>
      <c r="V1404" s="21">
        <f>50000+MAX(0,G1404-480000)</f>
        <v/>
      </c>
      <c r="W1404" s="21">
        <f>P1404-V1404</f>
        <v/>
      </c>
      <c r="X1404" s="21">
        <f>Q1404-V1404</f>
        <v/>
      </c>
      <c r="Y1404" s="22">
        <f>IF(W1404&lt;0,0.9,LOOKUP(W1404,{0,1950001,3300001,6950001,9000001,18000001,40000001},{0.84895,0.7979,0.6958,0.66517,0.56307,0.4916,0.44055}))</f>
        <v/>
      </c>
      <c r="Z1404" s="22">
        <f>IF(X1404&lt;0,0.9,LOOKUP(X1404,{0,1950001,3300001,6950001,9000001,18000001,40000001},{0.84895,0.7979,0.6958,0.66517,0.56307,0.4916,0.44055}))</f>
        <v/>
      </c>
      <c r="AA1404" s="22">
        <f>IF(W1404&lt;0,0,CHOOSE(MATCH(W1404,{0,1950001,3300001,6950001,9000001},1),5.105/84.895,10.21/79.79,20.42/69.58,23.483/66.517,33.693/56.307))</f>
        <v/>
      </c>
      <c r="AB1404" s="21">
        <f>IF(C1404&lt;=2000,0,(MIN(C1404,ROUNDDOWN(F1404*0.3,0))-2000)*0.1)</f>
        <v/>
      </c>
      <c r="AC1404" s="21">
        <f>IF(C1404&lt;=2000,0,MIN((C1404-2000)*Y1404,(R1404+S1404)*0.2))</f>
        <v/>
      </c>
      <c r="AD1404" s="21">
        <f>IF(C1404&lt;=2000,0,MIN((C1404-2000)*Z1404,(T1404+U1404)*0.2))</f>
        <v/>
      </c>
      <c r="AE1404" s="21">
        <f>AC1404*AA1404</f>
        <v/>
      </c>
      <c r="AF1404" s="21">
        <f>ROUNDDOWN(R1404,-2)+ROUNDDOWN(S1404,-2)</f>
        <v/>
      </c>
      <c r="AG1404" s="21">
        <f>ROUNDDOWN(MAX(0,R1404-(AB1404+AC1404+AE1404)*0.6),-2)+ROUNDDOWN(MAX(0,S1404-(AB1404+AC1404+AE1404)*0.4),-2)</f>
        <v/>
      </c>
      <c r="AH1404" s="21">
        <f>ROUNDDOWN(MAX(0,T1404-(AB1404+AD1404)*0.6),-2)+ROUNDDOWN(MAX(0,U1404-(AB1404+AD1404)*0.4),-2)</f>
        <v/>
      </c>
      <c r="AI1404" s="21">
        <f>ROUNDDOWN(T1404,-2)+ROUNDDOWN(U1404,-2)</f>
        <v/>
      </c>
      <c r="AJ1404" s="21">
        <f>M1404+AF1404</f>
        <v/>
      </c>
      <c r="AK1404" s="21">
        <f>M1404+AG1404</f>
        <v/>
      </c>
      <c r="AL1404" s="21">
        <f>N1404+AH1404</f>
        <v/>
      </c>
      <c r="AM1404" s="21">
        <f>O1404+AI1404</f>
        <v/>
      </c>
      <c r="AN1404" s="21">
        <f>N1404+AI1404</f>
        <v/>
      </c>
      <c r="AO1404" s="21">
        <f>ROUNDDOWN((R1404+S1404)*0.2/Y1404+2000,0)</f>
        <v/>
      </c>
      <c r="AP1404" s="21">
        <f>ROUNDDOWN((T1404+U1404)*0.2/Z1404+2000,0)</f>
        <v/>
      </c>
      <c r="AQ1404" s="21">
        <f>AL1404-AK1404</f>
        <v/>
      </c>
      <c r="AR1404" s="21">
        <f>AM1404-AK1404</f>
        <v/>
      </c>
      <c r="AS1404" s="21">
        <f>AM1404-AL1404</f>
        <v/>
      </c>
      <c r="AT1404" s="21">
        <f>AK1404+C1404-AJ1404</f>
        <v/>
      </c>
      <c r="AU1404" s="21">
        <f>AL1404+C1404-AM1404</f>
        <v/>
      </c>
      <c r="AV1404" s="21">
        <f>AN1404+C1404-AM1404</f>
        <v/>
      </c>
    </row>
    <row r="1405">
      <c r="A1405" t="inlineStr">
        <is>
          <t>年収別 上限+5万</t>
        </is>
      </c>
      <c r="B1405" s="21">
        <f>'4_年収別'!$A$3</f>
        <v/>
      </c>
      <c r="C1405" s="21">
        <f>AO1405+50000</f>
        <v/>
      </c>
      <c r="D1405" s="21" t="n">
        <v>0</v>
      </c>
      <c r="E1405" s="21">
        <f>ROUND(MIN(B1405/12,650000)*12*0.0915+MIN(B1405/12,1390000)*12*(0.0504+0)+B1405*0.005,0)</f>
        <v/>
      </c>
      <c r="F1405" s="21">
        <f>IF(B1405&lt;741000,0,IF(B1405&lt;2191000,B1405-740000,IF(B1405&lt;2193000,1451000,IF(B1405&lt;2196000,1453000,IF(B1405&lt;2200000,1456000,IF(B1405&lt;3600000,ROUND(ROUNDDOWN(B1405/4,-3)*2.8,0)-80000,IF(B1405&lt;6600000,ROUND(ROUNDDOWN(B1405/4,-3)*3.2,0)-440000,IF(B1405&lt;8500000,ROUNDDOWN(B1405*0.9,0)-1100000,B1405-1950000))))))))</f>
        <v/>
      </c>
      <c r="G1405" s="21">
        <f>IF(F1405&gt;23500000,NA(),IF(F1405&lt;=4890000,1040000,IF(F1405&lt;=6550000,670000,620000)))</f>
        <v/>
      </c>
      <c r="H1405" s="21">
        <f>IF(D1405&lt;=0,0,MAX(0,MIN(2000000,D1405-MIN(100000,ROUNDDOWN(F1405*0.05,0)))))</f>
        <v/>
      </c>
      <c r="I1405" s="21">
        <f>IF(C1405&lt;=2000,0,MIN(C1405,ROUNDDOWN(F1405*0.4,0))-2000)</f>
        <v/>
      </c>
      <c r="J1405" s="21">
        <f>MAX(0,ROUNDDOWN(F1405-E1405-G1405,-3))</f>
        <v/>
      </c>
      <c r="K1405" s="21">
        <f>MAX(0,ROUNDDOWN(F1405-E1405-G1405-H1405-I1405,-3))</f>
        <v/>
      </c>
      <c r="L1405" s="21">
        <f>MAX(0,ROUNDDOWN(F1405-E1405-G1405-H1405,-3))</f>
        <v/>
      </c>
      <c r="M1405" s="21">
        <f>IF(J1405&lt;=0,0,ROUNDDOWN((J1405*LOOKUP(J1405,{0,1950001,3300001,6950001,9000001,18000001,40000001},{0.05,0.1,0.2,0.23,0.33,0.4,0.45})-LOOKUP(J1405,{0,1950001,3300001,6950001,9000001,18000001,40000001},{0,97500,427500,636000,1536000,2796000,4796000}))*1.021,-2))</f>
        <v/>
      </c>
      <c r="N1405" s="21">
        <f>IF(K1405&lt;=0,0,ROUNDDOWN((K1405*LOOKUP(K1405,{0,1950001,3300001,6950001,9000001,18000001,40000001},{0.05,0.1,0.2,0.23,0.33,0.4,0.45})-LOOKUP(K1405,{0,1950001,3300001,6950001,9000001,18000001,40000001},{0,97500,427500,636000,1536000,2796000,4796000}))*1.021,-2))</f>
        <v/>
      </c>
      <c r="O1405" s="21">
        <f>IF(L1405&lt;=0,0,ROUNDDOWN((L1405*LOOKUP(L1405,{0,1950001,3300001,6950001,9000001,18000001,40000001},{0.05,0.1,0.2,0.23,0.33,0.4,0.45})-LOOKUP(L1405,{0,1950001,3300001,6950001,9000001,18000001,40000001},{0,97500,427500,636000,1536000,2796000,4796000}))*1.021,-2))</f>
        <v/>
      </c>
      <c r="P1405" s="21">
        <f>MAX(0,ROUNDDOWN(F1405-E1405-430000,-3))</f>
        <v/>
      </c>
      <c r="Q1405" s="21">
        <f>MAX(0,ROUNDDOWN(F1405-E1405-430000-H1405,-3))</f>
        <v/>
      </c>
      <c r="R1405" s="21">
        <f>IF(F1405&lt;=450000,0,MAX(0,P1405*0.06-MIN(50000,P1405)*0.03))</f>
        <v/>
      </c>
      <c r="S1405" s="21">
        <f>IF(F1405&lt;=450000,0,MAX(0,P1405*0.04-MIN(50000,P1405)*0.02))</f>
        <v/>
      </c>
      <c r="T1405" s="21">
        <f>IF(F1405&lt;=450000,0,MAX(0,Q1405*0.06-MIN(50000,Q1405)*0.03))</f>
        <v/>
      </c>
      <c r="U1405" s="21">
        <f>IF(F1405&lt;=450000,0,MAX(0,Q1405*0.04-MIN(50000,Q1405)*0.02))</f>
        <v/>
      </c>
      <c r="V1405" s="21">
        <f>50000+MAX(0,G1405-480000)</f>
        <v/>
      </c>
      <c r="W1405" s="21">
        <f>P1405-V1405</f>
        <v/>
      </c>
      <c r="X1405" s="21">
        <f>Q1405-V1405</f>
        <v/>
      </c>
      <c r="Y1405" s="22">
        <f>IF(W1405&lt;0,0.9,LOOKUP(W1405,{0,1950001,3300001,6950001,9000001,18000001,40000001},{0.84895,0.7979,0.6958,0.66517,0.56307,0.4916,0.44055}))</f>
        <v/>
      </c>
      <c r="Z1405" s="22">
        <f>IF(X1405&lt;0,0.9,LOOKUP(X1405,{0,1950001,3300001,6950001,9000001,18000001,40000001},{0.84895,0.7979,0.6958,0.66517,0.56307,0.4916,0.44055}))</f>
        <v/>
      </c>
      <c r="AA1405" s="22">
        <f>IF(W1405&lt;0,0,CHOOSE(MATCH(W1405,{0,1950001,3300001,6950001,9000001},1),5.105/84.895,10.21/79.79,20.42/69.58,23.483/66.517,33.693/56.307))</f>
        <v/>
      </c>
      <c r="AB1405" s="21">
        <f>IF(C1405&lt;=2000,0,(MIN(C1405,ROUNDDOWN(F1405*0.3,0))-2000)*0.1)</f>
        <v/>
      </c>
      <c r="AC1405" s="21">
        <f>IF(C1405&lt;=2000,0,MIN((C1405-2000)*Y1405,(R1405+S1405)*0.2))</f>
        <v/>
      </c>
      <c r="AD1405" s="21">
        <f>IF(C1405&lt;=2000,0,MIN((C1405-2000)*Z1405,(T1405+U1405)*0.2))</f>
        <v/>
      </c>
      <c r="AE1405" s="21">
        <f>AC1405*AA1405</f>
        <v/>
      </c>
      <c r="AF1405" s="21">
        <f>ROUNDDOWN(R1405,-2)+ROUNDDOWN(S1405,-2)</f>
        <v/>
      </c>
      <c r="AG1405" s="21">
        <f>ROUNDDOWN(MAX(0,R1405-(AB1405+AC1405+AE1405)*0.6),-2)+ROUNDDOWN(MAX(0,S1405-(AB1405+AC1405+AE1405)*0.4),-2)</f>
        <v/>
      </c>
      <c r="AH1405" s="21">
        <f>ROUNDDOWN(MAX(0,T1405-(AB1405+AD1405)*0.6),-2)+ROUNDDOWN(MAX(0,U1405-(AB1405+AD1405)*0.4),-2)</f>
        <v/>
      </c>
      <c r="AI1405" s="21">
        <f>ROUNDDOWN(T1405,-2)+ROUNDDOWN(U1405,-2)</f>
        <v/>
      </c>
      <c r="AJ1405" s="21">
        <f>M1405+AF1405</f>
        <v/>
      </c>
      <c r="AK1405" s="21">
        <f>M1405+AG1405</f>
        <v/>
      </c>
      <c r="AL1405" s="21">
        <f>N1405+AH1405</f>
        <v/>
      </c>
      <c r="AM1405" s="21">
        <f>O1405+AI1405</f>
        <v/>
      </c>
      <c r="AN1405" s="21">
        <f>N1405+AI1405</f>
        <v/>
      </c>
      <c r="AO1405" s="21">
        <f>ROUNDDOWN((R1405+S1405)*0.2/Y1405+2000,0)</f>
        <v/>
      </c>
      <c r="AP1405" s="21">
        <f>ROUNDDOWN((T1405+U1405)*0.2/Z1405+2000,0)</f>
        <v/>
      </c>
      <c r="AQ1405" s="21">
        <f>AL1405-AK1405</f>
        <v/>
      </c>
      <c r="AR1405" s="21">
        <f>AM1405-AK1405</f>
        <v/>
      </c>
      <c r="AS1405" s="21">
        <f>AM1405-AL1405</f>
        <v/>
      </c>
      <c r="AT1405" s="21">
        <f>AK1405+C1405-AJ1405</f>
        <v/>
      </c>
      <c r="AU1405" s="21">
        <f>AL1405+C1405-AM1405</f>
        <v/>
      </c>
      <c r="AV1405" s="21">
        <f>AN1405+C1405-AM1405</f>
        <v/>
      </c>
    </row>
    <row r="1406">
      <c r="A1406" t="inlineStr">
        <is>
          <t>年収別 医療費15万</t>
        </is>
      </c>
      <c r="B1406" s="21">
        <f>'4_年収別'!$A$4</f>
        <v/>
      </c>
      <c r="C1406" s="21">
        <f>AO1406</f>
        <v/>
      </c>
      <c r="D1406" s="21" t="n">
        <v>150000</v>
      </c>
      <c r="E1406" s="21">
        <f>ROUND(MIN(B1406/12,650000)*12*0.0915+MIN(B1406/12,1390000)*12*(0.0504+0)+B1406*0.005,0)</f>
        <v/>
      </c>
      <c r="F1406" s="21">
        <f>IF(B1406&lt;741000,0,IF(B1406&lt;2191000,B1406-740000,IF(B1406&lt;2193000,1451000,IF(B1406&lt;2196000,1453000,IF(B1406&lt;2200000,1456000,IF(B1406&lt;3600000,ROUND(ROUNDDOWN(B1406/4,-3)*2.8,0)-80000,IF(B1406&lt;6600000,ROUND(ROUNDDOWN(B1406/4,-3)*3.2,0)-440000,IF(B1406&lt;8500000,ROUNDDOWN(B1406*0.9,0)-1100000,B1406-1950000))))))))</f>
        <v/>
      </c>
      <c r="G1406" s="21">
        <f>IF(F1406&gt;23500000,NA(),IF(F1406&lt;=4890000,1040000,IF(F1406&lt;=6550000,670000,620000)))</f>
        <v/>
      </c>
      <c r="H1406" s="21">
        <f>IF(D1406&lt;=0,0,MAX(0,MIN(2000000,D1406-MIN(100000,ROUNDDOWN(F1406*0.05,0)))))</f>
        <v/>
      </c>
      <c r="I1406" s="21">
        <f>IF(C1406&lt;=2000,0,MIN(C1406,ROUNDDOWN(F1406*0.4,0))-2000)</f>
        <v/>
      </c>
      <c r="J1406" s="21">
        <f>MAX(0,ROUNDDOWN(F1406-E1406-G1406,-3))</f>
        <v/>
      </c>
      <c r="K1406" s="21">
        <f>MAX(0,ROUNDDOWN(F1406-E1406-G1406-H1406-I1406,-3))</f>
        <v/>
      </c>
      <c r="L1406" s="21">
        <f>MAX(0,ROUNDDOWN(F1406-E1406-G1406-H1406,-3))</f>
        <v/>
      </c>
      <c r="M1406" s="21">
        <f>IF(J1406&lt;=0,0,ROUNDDOWN((J1406*LOOKUP(J1406,{0,1950001,3300001,6950001,9000001,18000001,40000001},{0.05,0.1,0.2,0.23,0.33,0.4,0.45})-LOOKUP(J1406,{0,1950001,3300001,6950001,9000001,18000001,40000001},{0,97500,427500,636000,1536000,2796000,4796000}))*1.021,-2))</f>
        <v/>
      </c>
      <c r="N1406" s="21">
        <f>IF(K1406&lt;=0,0,ROUNDDOWN((K1406*LOOKUP(K1406,{0,1950001,3300001,6950001,9000001,18000001,40000001},{0.05,0.1,0.2,0.23,0.33,0.4,0.45})-LOOKUP(K1406,{0,1950001,3300001,6950001,9000001,18000001,40000001},{0,97500,427500,636000,1536000,2796000,4796000}))*1.021,-2))</f>
        <v/>
      </c>
      <c r="O1406" s="21">
        <f>IF(L1406&lt;=0,0,ROUNDDOWN((L1406*LOOKUP(L1406,{0,1950001,3300001,6950001,9000001,18000001,40000001},{0.05,0.1,0.2,0.23,0.33,0.4,0.45})-LOOKUP(L1406,{0,1950001,3300001,6950001,9000001,18000001,40000001},{0,97500,427500,636000,1536000,2796000,4796000}))*1.021,-2))</f>
        <v/>
      </c>
      <c r="P1406" s="21">
        <f>MAX(0,ROUNDDOWN(F1406-E1406-430000,-3))</f>
        <v/>
      </c>
      <c r="Q1406" s="21">
        <f>MAX(0,ROUNDDOWN(F1406-E1406-430000-H1406,-3))</f>
        <v/>
      </c>
      <c r="R1406" s="21">
        <f>IF(F1406&lt;=450000,0,MAX(0,P1406*0.06-MIN(50000,P1406)*0.03))</f>
        <v/>
      </c>
      <c r="S1406" s="21">
        <f>IF(F1406&lt;=450000,0,MAX(0,P1406*0.04-MIN(50000,P1406)*0.02))</f>
        <v/>
      </c>
      <c r="T1406" s="21">
        <f>IF(F1406&lt;=450000,0,MAX(0,Q1406*0.06-MIN(50000,Q1406)*0.03))</f>
        <v/>
      </c>
      <c r="U1406" s="21">
        <f>IF(F1406&lt;=450000,0,MAX(0,Q1406*0.04-MIN(50000,Q1406)*0.02))</f>
        <v/>
      </c>
      <c r="V1406" s="21">
        <f>50000+MAX(0,G1406-480000)</f>
        <v/>
      </c>
      <c r="W1406" s="21">
        <f>P1406-V1406</f>
        <v/>
      </c>
      <c r="X1406" s="21">
        <f>Q1406-V1406</f>
        <v/>
      </c>
      <c r="Y1406" s="22">
        <f>IF(W1406&lt;0,0.9,LOOKUP(W1406,{0,1950001,3300001,6950001,9000001,18000001,40000001},{0.84895,0.7979,0.6958,0.66517,0.56307,0.4916,0.44055}))</f>
        <v/>
      </c>
      <c r="Z1406" s="22">
        <f>IF(X1406&lt;0,0.9,LOOKUP(X1406,{0,1950001,3300001,6950001,9000001,18000001,40000001},{0.84895,0.7979,0.6958,0.66517,0.56307,0.4916,0.44055}))</f>
        <v/>
      </c>
      <c r="AA1406" s="22">
        <f>IF(W1406&lt;0,0,CHOOSE(MATCH(W1406,{0,1950001,3300001,6950001,9000001},1),5.105/84.895,10.21/79.79,20.42/69.58,23.483/66.517,33.693/56.307))</f>
        <v/>
      </c>
      <c r="AB1406" s="21">
        <f>IF(C1406&lt;=2000,0,(MIN(C1406,ROUNDDOWN(F1406*0.3,0))-2000)*0.1)</f>
        <v/>
      </c>
      <c r="AC1406" s="21">
        <f>IF(C1406&lt;=2000,0,MIN((C1406-2000)*Y1406,(R1406+S1406)*0.2))</f>
        <v/>
      </c>
      <c r="AD1406" s="21">
        <f>IF(C1406&lt;=2000,0,MIN((C1406-2000)*Z1406,(T1406+U1406)*0.2))</f>
        <v/>
      </c>
      <c r="AE1406" s="21">
        <f>AC1406*AA1406</f>
        <v/>
      </c>
      <c r="AF1406" s="21">
        <f>ROUNDDOWN(R1406,-2)+ROUNDDOWN(S1406,-2)</f>
        <v/>
      </c>
      <c r="AG1406" s="21">
        <f>ROUNDDOWN(MAX(0,R1406-(AB1406+AC1406+AE1406)*0.6),-2)+ROUNDDOWN(MAX(0,S1406-(AB1406+AC1406+AE1406)*0.4),-2)</f>
        <v/>
      </c>
      <c r="AH1406" s="21">
        <f>ROUNDDOWN(MAX(0,T1406-(AB1406+AD1406)*0.6),-2)+ROUNDDOWN(MAX(0,U1406-(AB1406+AD1406)*0.4),-2)</f>
        <v/>
      </c>
      <c r="AI1406" s="21">
        <f>ROUNDDOWN(T1406,-2)+ROUNDDOWN(U1406,-2)</f>
        <v/>
      </c>
      <c r="AJ1406" s="21">
        <f>M1406+AF1406</f>
        <v/>
      </c>
      <c r="AK1406" s="21">
        <f>M1406+AG1406</f>
        <v/>
      </c>
      <c r="AL1406" s="21">
        <f>N1406+AH1406</f>
        <v/>
      </c>
      <c r="AM1406" s="21">
        <f>O1406+AI1406</f>
        <v/>
      </c>
      <c r="AN1406" s="21">
        <f>N1406+AI1406</f>
        <v/>
      </c>
      <c r="AO1406" s="21">
        <f>ROUNDDOWN((R1406+S1406)*0.2/Y1406+2000,0)</f>
        <v/>
      </c>
      <c r="AP1406" s="21">
        <f>ROUNDDOWN((T1406+U1406)*0.2/Z1406+2000,0)</f>
        <v/>
      </c>
      <c r="AQ1406" s="21">
        <f>AL1406-AK1406</f>
        <v/>
      </c>
      <c r="AR1406" s="21">
        <f>AM1406-AK1406</f>
        <v/>
      </c>
      <c r="AS1406" s="21">
        <f>AM1406-AL1406</f>
        <v/>
      </c>
      <c r="AT1406" s="21">
        <f>AK1406+C1406-AJ1406</f>
        <v/>
      </c>
      <c r="AU1406" s="21">
        <f>AL1406+C1406-AM1406</f>
        <v/>
      </c>
      <c r="AV1406" s="21">
        <f>AN1406+C1406-AM1406</f>
        <v/>
      </c>
    </row>
    <row r="1407">
      <c r="A1407" t="inlineStr">
        <is>
          <t>年収別 上限+5万</t>
        </is>
      </c>
      <c r="B1407" s="21">
        <f>'4_年収別'!$A$4</f>
        <v/>
      </c>
      <c r="C1407" s="21">
        <f>AO1407+50000</f>
        <v/>
      </c>
      <c r="D1407" s="21" t="n">
        <v>0</v>
      </c>
      <c r="E1407" s="21">
        <f>ROUND(MIN(B1407/12,650000)*12*0.0915+MIN(B1407/12,1390000)*12*(0.0504+0)+B1407*0.005,0)</f>
        <v/>
      </c>
      <c r="F1407" s="21">
        <f>IF(B1407&lt;741000,0,IF(B1407&lt;2191000,B1407-740000,IF(B1407&lt;2193000,1451000,IF(B1407&lt;2196000,1453000,IF(B1407&lt;2200000,1456000,IF(B1407&lt;3600000,ROUND(ROUNDDOWN(B1407/4,-3)*2.8,0)-80000,IF(B1407&lt;6600000,ROUND(ROUNDDOWN(B1407/4,-3)*3.2,0)-440000,IF(B1407&lt;8500000,ROUNDDOWN(B1407*0.9,0)-1100000,B1407-1950000))))))))</f>
        <v/>
      </c>
      <c r="G1407" s="21">
        <f>IF(F1407&gt;23500000,NA(),IF(F1407&lt;=4890000,1040000,IF(F1407&lt;=6550000,670000,620000)))</f>
        <v/>
      </c>
      <c r="H1407" s="21">
        <f>IF(D1407&lt;=0,0,MAX(0,MIN(2000000,D1407-MIN(100000,ROUNDDOWN(F1407*0.05,0)))))</f>
        <v/>
      </c>
      <c r="I1407" s="21">
        <f>IF(C1407&lt;=2000,0,MIN(C1407,ROUNDDOWN(F1407*0.4,0))-2000)</f>
        <v/>
      </c>
      <c r="J1407" s="21">
        <f>MAX(0,ROUNDDOWN(F1407-E1407-G1407,-3))</f>
        <v/>
      </c>
      <c r="K1407" s="21">
        <f>MAX(0,ROUNDDOWN(F1407-E1407-G1407-H1407-I1407,-3))</f>
        <v/>
      </c>
      <c r="L1407" s="21">
        <f>MAX(0,ROUNDDOWN(F1407-E1407-G1407-H1407,-3))</f>
        <v/>
      </c>
      <c r="M1407" s="21">
        <f>IF(J1407&lt;=0,0,ROUNDDOWN((J1407*LOOKUP(J1407,{0,1950001,3300001,6950001,9000001,18000001,40000001},{0.05,0.1,0.2,0.23,0.33,0.4,0.45})-LOOKUP(J1407,{0,1950001,3300001,6950001,9000001,18000001,40000001},{0,97500,427500,636000,1536000,2796000,4796000}))*1.021,-2))</f>
        <v/>
      </c>
      <c r="N1407" s="21">
        <f>IF(K1407&lt;=0,0,ROUNDDOWN((K1407*LOOKUP(K1407,{0,1950001,3300001,6950001,9000001,18000001,40000001},{0.05,0.1,0.2,0.23,0.33,0.4,0.45})-LOOKUP(K1407,{0,1950001,3300001,6950001,9000001,18000001,40000001},{0,97500,427500,636000,1536000,2796000,4796000}))*1.021,-2))</f>
        <v/>
      </c>
      <c r="O1407" s="21">
        <f>IF(L1407&lt;=0,0,ROUNDDOWN((L1407*LOOKUP(L1407,{0,1950001,3300001,6950001,9000001,18000001,40000001},{0.05,0.1,0.2,0.23,0.33,0.4,0.45})-LOOKUP(L1407,{0,1950001,3300001,6950001,9000001,18000001,40000001},{0,97500,427500,636000,1536000,2796000,4796000}))*1.021,-2))</f>
        <v/>
      </c>
      <c r="P1407" s="21">
        <f>MAX(0,ROUNDDOWN(F1407-E1407-430000,-3))</f>
        <v/>
      </c>
      <c r="Q1407" s="21">
        <f>MAX(0,ROUNDDOWN(F1407-E1407-430000-H1407,-3))</f>
        <v/>
      </c>
      <c r="R1407" s="21">
        <f>IF(F1407&lt;=450000,0,MAX(0,P1407*0.06-MIN(50000,P1407)*0.03))</f>
        <v/>
      </c>
      <c r="S1407" s="21">
        <f>IF(F1407&lt;=450000,0,MAX(0,P1407*0.04-MIN(50000,P1407)*0.02))</f>
        <v/>
      </c>
      <c r="T1407" s="21">
        <f>IF(F1407&lt;=450000,0,MAX(0,Q1407*0.06-MIN(50000,Q1407)*0.03))</f>
        <v/>
      </c>
      <c r="U1407" s="21">
        <f>IF(F1407&lt;=450000,0,MAX(0,Q1407*0.04-MIN(50000,Q1407)*0.02))</f>
        <v/>
      </c>
      <c r="V1407" s="21">
        <f>50000+MAX(0,G1407-480000)</f>
        <v/>
      </c>
      <c r="W1407" s="21">
        <f>P1407-V1407</f>
        <v/>
      </c>
      <c r="X1407" s="21">
        <f>Q1407-V1407</f>
        <v/>
      </c>
      <c r="Y1407" s="22">
        <f>IF(W1407&lt;0,0.9,LOOKUP(W1407,{0,1950001,3300001,6950001,9000001,18000001,40000001},{0.84895,0.7979,0.6958,0.66517,0.56307,0.4916,0.44055}))</f>
        <v/>
      </c>
      <c r="Z1407" s="22">
        <f>IF(X1407&lt;0,0.9,LOOKUP(X1407,{0,1950001,3300001,6950001,9000001,18000001,40000001},{0.84895,0.7979,0.6958,0.66517,0.56307,0.4916,0.44055}))</f>
        <v/>
      </c>
      <c r="AA1407" s="22">
        <f>IF(W1407&lt;0,0,CHOOSE(MATCH(W1407,{0,1950001,3300001,6950001,9000001},1),5.105/84.895,10.21/79.79,20.42/69.58,23.483/66.517,33.693/56.307))</f>
        <v/>
      </c>
      <c r="AB1407" s="21">
        <f>IF(C1407&lt;=2000,0,(MIN(C1407,ROUNDDOWN(F1407*0.3,0))-2000)*0.1)</f>
        <v/>
      </c>
      <c r="AC1407" s="21">
        <f>IF(C1407&lt;=2000,0,MIN((C1407-2000)*Y1407,(R1407+S1407)*0.2))</f>
        <v/>
      </c>
      <c r="AD1407" s="21">
        <f>IF(C1407&lt;=2000,0,MIN((C1407-2000)*Z1407,(T1407+U1407)*0.2))</f>
        <v/>
      </c>
      <c r="AE1407" s="21">
        <f>AC1407*AA1407</f>
        <v/>
      </c>
      <c r="AF1407" s="21">
        <f>ROUNDDOWN(R1407,-2)+ROUNDDOWN(S1407,-2)</f>
        <v/>
      </c>
      <c r="AG1407" s="21">
        <f>ROUNDDOWN(MAX(0,R1407-(AB1407+AC1407+AE1407)*0.6),-2)+ROUNDDOWN(MAX(0,S1407-(AB1407+AC1407+AE1407)*0.4),-2)</f>
        <v/>
      </c>
      <c r="AH1407" s="21">
        <f>ROUNDDOWN(MAX(0,T1407-(AB1407+AD1407)*0.6),-2)+ROUNDDOWN(MAX(0,U1407-(AB1407+AD1407)*0.4),-2)</f>
        <v/>
      </c>
      <c r="AI1407" s="21">
        <f>ROUNDDOWN(T1407,-2)+ROUNDDOWN(U1407,-2)</f>
        <v/>
      </c>
      <c r="AJ1407" s="21">
        <f>M1407+AF1407</f>
        <v/>
      </c>
      <c r="AK1407" s="21">
        <f>M1407+AG1407</f>
        <v/>
      </c>
      <c r="AL1407" s="21">
        <f>N1407+AH1407</f>
        <v/>
      </c>
      <c r="AM1407" s="21">
        <f>O1407+AI1407</f>
        <v/>
      </c>
      <c r="AN1407" s="21">
        <f>N1407+AI1407</f>
        <v/>
      </c>
      <c r="AO1407" s="21">
        <f>ROUNDDOWN((R1407+S1407)*0.2/Y1407+2000,0)</f>
        <v/>
      </c>
      <c r="AP1407" s="21">
        <f>ROUNDDOWN((T1407+U1407)*0.2/Z1407+2000,0)</f>
        <v/>
      </c>
      <c r="AQ1407" s="21">
        <f>AL1407-AK1407</f>
        <v/>
      </c>
      <c r="AR1407" s="21">
        <f>AM1407-AK1407</f>
        <v/>
      </c>
      <c r="AS1407" s="21">
        <f>AM1407-AL1407</f>
        <v/>
      </c>
      <c r="AT1407" s="21">
        <f>AK1407+C1407-AJ1407</f>
        <v/>
      </c>
      <c r="AU1407" s="21">
        <f>AL1407+C1407-AM1407</f>
        <v/>
      </c>
      <c r="AV1407" s="21">
        <f>AN1407+C1407-AM1407</f>
        <v/>
      </c>
    </row>
    <row r="1408">
      <c r="A1408" t="inlineStr">
        <is>
          <t>年収別 医療費15万</t>
        </is>
      </c>
      <c r="B1408" s="21">
        <f>'4_年収別'!$A$5</f>
        <v/>
      </c>
      <c r="C1408" s="21">
        <f>AO1408</f>
        <v/>
      </c>
      <c r="D1408" s="21" t="n">
        <v>150000</v>
      </c>
      <c r="E1408" s="21">
        <f>ROUND(MIN(B1408/12,650000)*12*0.0915+MIN(B1408/12,1390000)*12*(0.0504+0)+B1408*0.005,0)</f>
        <v/>
      </c>
      <c r="F1408" s="21">
        <f>IF(B1408&lt;741000,0,IF(B1408&lt;2191000,B1408-740000,IF(B1408&lt;2193000,1451000,IF(B1408&lt;2196000,1453000,IF(B1408&lt;2200000,1456000,IF(B1408&lt;3600000,ROUND(ROUNDDOWN(B1408/4,-3)*2.8,0)-80000,IF(B1408&lt;6600000,ROUND(ROUNDDOWN(B1408/4,-3)*3.2,0)-440000,IF(B1408&lt;8500000,ROUNDDOWN(B1408*0.9,0)-1100000,B1408-1950000))))))))</f>
        <v/>
      </c>
      <c r="G1408" s="21">
        <f>IF(F1408&gt;23500000,NA(),IF(F1408&lt;=4890000,1040000,IF(F1408&lt;=6550000,670000,620000)))</f>
        <v/>
      </c>
      <c r="H1408" s="21">
        <f>IF(D1408&lt;=0,0,MAX(0,MIN(2000000,D1408-MIN(100000,ROUNDDOWN(F1408*0.05,0)))))</f>
        <v/>
      </c>
      <c r="I1408" s="21">
        <f>IF(C1408&lt;=2000,0,MIN(C1408,ROUNDDOWN(F1408*0.4,0))-2000)</f>
        <v/>
      </c>
      <c r="J1408" s="21">
        <f>MAX(0,ROUNDDOWN(F1408-E1408-G1408,-3))</f>
        <v/>
      </c>
      <c r="K1408" s="21">
        <f>MAX(0,ROUNDDOWN(F1408-E1408-G1408-H1408-I1408,-3))</f>
        <v/>
      </c>
      <c r="L1408" s="21">
        <f>MAX(0,ROUNDDOWN(F1408-E1408-G1408-H1408,-3))</f>
        <v/>
      </c>
      <c r="M1408" s="21">
        <f>IF(J1408&lt;=0,0,ROUNDDOWN((J1408*LOOKUP(J1408,{0,1950001,3300001,6950001,9000001,18000001,40000001},{0.05,0.1,0.2,0.23,0.33,0.4,0.45})-LOOKUP(J1408,{0,1950001,3300001,6950001,9000001,18000001,40000001},{0,97500,427500,636000,1536000,2796000,4796000}))*1.021,-2))</f>
        <v/>
      </c>
      <c r="N1408" s="21">
        <f>IF(K1408&lt;=0,0,ROUNDDOWN((K1408*LOOKUP(K1408,{0,1950001,3300001,6950001,9000001,18000001,40000001},{0.05,0.1,0.2,0.23,0.33,0.4,0.45})-LOOKUP(K1408,{0,1950001,3300001,6950001,9000001,18000001,40000001},{0,97500,427500,636000,1536000,2796000,4796000}))*1.021,-2))</f>
        <v/>
      </c>
      <c r="O1408" s="21">
        <f>IF(L1408&lt;=0,0,ROUNDDOWN((L1408*LOOKUP(L1408,{0,1950001,3300001,6950001,9000001,18000001,40000001},{0.05,0.1,0.2,0.23,0.33,0.4,0.45})-LOOKUP(L1408,{0,1950001,3300001,6950001,9000001,18000001,40000001},{0,97500,427500,636000,1536000,2796000,4796000}))*1.021,-2))</f>
        <v/>
      </c>
      <c r="P1408" s="21">
        <f>MAX(0,ROUNDDOWN(F1408-E1408-430000,-3))</f>
        <v/>
      </c>
      <c r="Q1408" s="21">
        <f>MAX(0,ROUNDDOWN(F1408-E1408-430000-H1408,-3))</f>
        <v/>
      </c>
      <c r="R1408" s="21">
        <f>IF(F1408&lt;=450000,0,MAX(0,P1408*0.06-MIN(50000,P1408)*0.03))</f>
        <v/>
      </c>
      <c r="S1408" s="21">
        <f>IF(F1408&lt;=450000,0,MAX(0,P1408*0.04-MIN(50000,P1408)*0.02))</f>
        <v/>
      </c>
      <c r="T1408" s="21">
        <f>IF(F1408&lt;=450000,0,MAX(0,Q1408*0.06-MIN(50000,Q1408)*0.03))</f>
        <v/>
      </c>
      <c r="U1408" s="21">
        <f>IF(F1408&lt;=450000,0,MAX(0,Q1408*0.04-MIN(50000,Q1408)*0.02))</f>
        <v/>
      </c>
      <c r="V1408" s="21">
        <f>50000+MAX(0,G1408-480000)</f>
        <v/>
      </c>
      <c r="W1408" s="21">
        <f>P1408-V1408</f>
        <v/>
      </c>
      <c r="X1408" s="21">
        <f>Q1408-V1408</f>
        <v/>
      </c>
      <c r="Y1408" s="22">
        <f>IF(W1408&lt;0,0.9,LOOKUP(W1408,{0,1950001,3300001,6950001,9000001,18000001,40000001},{0.84895,0.7979,0.6958,0.66517,0.56307,0.4916,0.44055}))</f>
        <v/>
      </c>
      <c r="Z1408" s="22">
        <f>IF(X1408&lt;0,0.9,LOOKUP(X1408,{0,1950001,3300001,6950001,9000001,18000001,40000001},{0.84895,0.7979,0.6958,0.66517,0.56307,0.4916,0.44055}))</f>
        <v/>
      </c>
      <c r="AA1408" s="22">
        <f>IF(W1408&lt;0,0,CHOOSE(MATCH(W1408,{0,1950001,3300001,6950001,9000001},1),5.105/84.895,10.21/79.79,20.42/69.58,23.483/66.517,33.693/56.307))</f>
        <v/>
      </c>
      <c r="AB1408" s="21">
        <f>IF(C1408&lt;=2000,0,(MIN(C1408,ROUNDDOWN(F1408*0.3,0))-2000)*0.1)</f>
        <v/>
      </c>
      <c r="AC1408" s="21">
        <f>IF(C1408&lt;=2000,0,MIN((C1408-2000)*Y1408,(R1408+S1408)*0.2))</f>
        <v/>
      </c>
      <c r="AD1408" s="21">
        <f>IF(C1408&lt;=2000,0,MIN((C1408-2000)*Z1408,(T1408+U1408)*0.2))</f>
        <v/>
      </c>
      <c r="AE1408" s="21">
        <f>AC1408*AA1408</f>
        <v/>
      </c>
      <c r="AF1408" s="21">
        <f>ROUNDDOWN(R1408,-2)+ROUNDDOWN(S1408,-2)</f>
        <v/>
      </c>
      <c r="AG1408" s="21">
        <f>ROUNDDOWN(MAX(0,R1408-(AB1408+AC1408+AE1408)*0.6),-2)+ROUNDDOWN(MAX(0,S1408-(AB1408+AC1408+AE1408)*0.4),-2)</f>
        <v/>
      </c>
      <c r="AH1408" s="21">
        <f>ROUNDDOWN(MAX(0,T1408-(AB1408+AD1408)*0.6),-2)+ROUNDDOWN(MAX(0,U1408-(AB1408+AD1408)*0.4),-2)</f>
        <v/>
      </c>
      <c r="AI1408" s="21">
        <f>ROUNDDOWN(T1408,-2)+ROUNDDOWN(U1408,-2)</f>
        <v/>
      </c>
      <c r="AJ1408" s="21">
        <f>M1408+AF1408</f>
        <v/>
      </c>
      <c r="AK1408" s="21">
        <f>M1408+AG1408</f>
        <v/>
      </c>
      <c r="AL1408" s="21">
        <f>N1408+AH1408</f>
        <v/>
      </c>
      <c r="AM1408" s="21">
        <f>O1408+AI1408</f>
        <v/>
      </c>
      <c r="AN1408" s="21">
        <f>N1408+AI1408</f>
        <v/>
      </c>
      <c r="AO1408" s="21">
        <f>ROUNDDOWN((R1408+S1408)*0.2/Y1408+2000,0)</f>
        <v/>
      </c>
      <c r="AP1408" s="21">
        <f>ROUNDDOWN((T1408+U1408)*0.2/Z1408+2000,0)</f>
        <v/>
      </c>
      <c r="AQ1408" s="21">
        <f>AL1408-AK1408</f>
        <v/>
      </c>
      <c r="AR1408" s="21">
        <f>AM1408-AK1408</f>
        <v/>
      </c>
      <c r="AS1408" s="21">
        <f>AM1408-AL1408</f>
        <v/>
      </c>
      <c r="AT1408" s="21">
        <f>AK1408+C1408-AJ1408</f>
        <v/>
      </c>
      <c r="AU1408" s="21">
        <f>AL1408+C1408-AM1408</f>
        <v/>
      </c>
      <c r="AV1408" s="21">
        <f>AN1408+C1408-AM1408</f>
        <v/>
      </c>
    </row>
    <row r="1409">
      <c r="A1409" t="inlineStr">
        <is>
          <t>年収別 上限+5万</t>
        </is>
      </c>
      <c r="B1409" s="21">
        <f>'4_年収別'!$A$5</f>
        <v/>
      </c>
      <c r="C1409" s="21">
        <f>AO1409+50000</f>
        <v/>
      </c>
      <c r="D1409" s="21" t="n">
        <v>0</v>
      </c>
      <c r="E1409" s="21">
        <f>ROUND(MIN(B1409/12,650000)*12*0.0915+MIN(B1409/12,1390000)*12*(0.0504+0)+B1409*0.005,0)</f>
        <v/>
      </c>
      <c r="F1409" s="21">
        <f>IF(B1409&lt;741000,0,IF(B1409&lt;2191000,B1409-740000,IF(B1409&lt;2193000,1451000,IF(B1409&lt;2196000,1453000,IF(B1409&lt;2200000,1456000,IF(B1409&lt;3600000,ROUND(ROUNDDOWN(B1409/4,-3)*2.8,0)-80000,IF(B1409&lt;6600000,ROUND(ROUNDDOWN(B1409/4,-3)*3.2,0)-440000,IF(B1409&lt;8500000,ROUNDDOWN(B1409*0.9,0)-1100000,B1409-1950000))))))))</f>
        <v/>
      </c>
      <c r="G1409" s="21">
        <f>IF(F1409&gt;23500000,NA(),IF(F1409&lt;=4890000,1040000,IF(F1409&lt;=6550000,670000,620000)))</f>
        <v/>
      </c>
      <c r="H1409" s="21">
        <f>IF(D1409&lt;=0,0,MAX(0,MIN(2000000,D1409-MIN(100000,ROUNDDOWN(F1409*0.05,0)))))</f>
        <v/>
      </c>
      <c r="I1409" s="21">
        <f>IF(C1409&lt;=2000,0,MIN(C1409,ROUNDDOWN(F1409*0.4,0))-2000)</f>
        <v/>
      </c>
      <c r="J1409" s="21">
        <f>MAX(0,ROUNDDOWN(F1409-E1409-G1409,-3))</f>
        <v/>
      </c>
      <c r="K1409" s="21">
        <f>MAX(0,ROUNDDOWN(F1409-E1409-G1409-H1409-I1409,-3))</f>
        <v/>
      </c>
      <c r="L1409" s="21">
        <f>MAX(0,ROUNDDOWN(F1409-E1409-G1409-H1409,-3))</f>
        <v/>
      </c>
      <c r="M1409" s="21">
        <f>IF(J1409&lt;=0,0,ROUNDDOWN((J1409*LOOKUP(J1409,{0,1950001,3300001,6950001,9000001,18000001,40000001},{0.05,0.1,0.2,0.23,0.33,0.4,0.45})-LOOKUP(J1409,{0,1950001,3300001,6950001,9000001,18000001,40000001},{0,97500,427500,636000,1536000,2796000,4796000}))*1.021,-2))</f>
        <v/>
      </c>
      <c r="N1409" s="21">
        <f>IF(K1409&lt;=0,0,ROUNDDOWN((K1409*LOOKUP(K1409,{0,1950001,3300001,6950001,9000001,18000001,40000001},{0.05,0.1,0.2,0.23,0.33,0.4,0.45})-LOOKUP(K1409,{0,1950001,3300001,6950001,9000001,18000001,40000001},{0,97500,427500,636000,1536000,2796000,4796000}))*1.021,-2))</f>
        <v/>
      </c>
      <c r="O1409" s="21">
        <f>IF(L1409&lt;=0,0,ROUNDDOWN((L1409*LOOKUP(L1409,{0,1950001,3300001,6950001,9000001,18000001,40000001},{0.05,0.1,0.2,0.23,0.33,0.4,0.45})-LOOKUP(L1409,{0,1950001,3300001,6950001,9000001,18000001,40000001},{0,97500,427500,636000,1536000,2796000,4796000}))*1.021,-2))</f>
        <v/>
      </c>
      <c r="P1409" s="21">
        <f>MAX(0,ROUNDDOWN(F1409-E1409-430000,-3))</f>
        <v/>
      </c>
      <c r="Q1409" s="21">
        <f>MAX(0,ROUNDDOWN(F1409-E1409-430000-H1409,-3))</f>
        <v/>
      </c>
      <c r="R1409" s="21">
        <f>IF(F1409&lt;=450000,0,MAX(0,P1409*0.06-MIN(50000,P1409)*0.03))</f>
        <v/>
      </c>
      <c r="S1409" s="21">
        <f>IF(F1409&lt;=450000,0,MAX(0,P1409*0.04-MIN(50000,P1409)*0.02))</f>
        <v/>
      </c>
      <c r="T1409" s="21">
        <f>IF(F1409&lt;=450000,0,MAX(0,Q1409*0.06-MIN(50000,Q1409)*0.03))</f>
        <v/>
      </c>
      <c r="U1409" s="21">
        <f>IF(F1409&lt;=450000,0,MAX(0,Q1409*0.04-MIN(50000,Q1409)*0.02))</f>
        <v/>
      </c>
      <c r="V1409" s="21">
        <f>50000+MAX(0,G1409-480000)</f>
        <v/>
      </c>
      <c r="W1409" s="21">
        <f>P1409-V1409</f>
        <v/>
      </c>
      <c r="X1409" s="21">
        <f>Q1409-V1409</f>
        <v/>
      </c>
      <c r="Y1409" s="22">
        <f>IF(W1409&lt;0,0.9,LOOKUP(W1409,{0,1950001,3300001,6950001,9000001,18000001,40000001},{0.84895,0.7979,0.6958,0.66517,0.56307,0.4916,0.44055}))</f>
        <v/>
      </c>
      <c r="Z1409" s="22">
        <f>IF(X1409&lt;0,0.9,LOOKUP(X1409,{0,1950001,3300001,6950001,9000001,18000001,40000001},{0.84895,0.7979,0.6958,0.66517,0.56307,0.4916,0.44055}))</f>
        <v/>
      </c>
      <c r="AA1409" s="22">
        <f>IF(W1409&lt;0,0,CHOOSE(MATCH(W1409,{0,1950001,3300001,6950001,9000001},1),5.105/84.895,10.21/79.79,20.42/69.58,23.483/66.517,33.693/56.307))</f>
        <v/>
      </c>
      <c r="AB1409" s="21">
        <f>IF(C1409&lt;=2000,0,(MIN(C1409,ROUNDDOWN(F1409*0.3,0))-2000)*0.1)</f>
        <v/>
      </c>
      <c r="AC1409" s="21">
        <f>IF(C1409&lt;=2000,0,MIN((C1409-2000)*Y1409,(R1409+S1409)*0.2))</f>
        <v/>
      </c>
      <c r="AD1409" s="21">
        <f>IF(C1409&lt;=2000,0,MIN((C1409-2000)*Z1409,(T1409+U1409)*0.2))</f>
        <v/>
      </c>
      <c r="AE1409" s="21">
        <f>AC1409*AA1409</f>
        <v/>
      </c>
      <c r="AF1409" s="21">
        <f>ROUNDDOWN(R1409,-2)+ROUNDDOWN(S1409,-2)</f>
        <v/>
      </c>
      <c r="AG1409" s="21">
        <f>ROUNDDOWN(MAX(0,R1409-(AB1409+AC1409+AE1409)*0.6),-2)+ROUNDDOWN(MAX(0,S1409-(AB1409+AC1409+AE1409)*0.4),-2)</f>
        <v/>
      </c>
      <c r="AH1409" s="21">
        <f>ROUNDDOWN(MAX(0,T1409-(AB1409+AD1409)*0.6),-2)+ROUNDDOWN(MAX(0,U1409-(AB1409+AD1409)*0.4),-2)</f>
        <v/>
      </c>
      <c r="AI1409" s="21">
        <f>ROUNDDOWN(T1409,-2)+ROUNDDOWN(U1409,-2)</f>
        <v/>
      </c>
      <c r="AJ1409" s="21">
        <f>M1409+AF1409</f>
        <v/>
      </c>
      <c r="AK1409" s="21">
        <f>M1409+AG1409</f>
        <v/>
      </c>
      <c r="AL1409" s="21">
        <f>N1409+AH1409</f>
        <v/>
      </c>
      <c r="AM1409" s="21">
        <f>O1409+AI1409</f>
        <v/>
      </c>
      <c r="AN1409" s="21">
        <f>N1409+AI1409</f>
        <v/>
      </c>
      <c r="AO1409" s="21">
        <f>ROUNDDOWN((R1409+S1409)*0.2/Y1409+2000,0)</f>
        <v/>
      </c>
      <c r="AP1409" s="21">
        <f>ROUNDDOWN((T1409+U1409)*0.2/Z1409+2000,0)</f>
        <v/>
      </c>
      <c r="AQ1409" s="21">
        <f>AL1409-AK1409</f>
        <v/>
      </c>
      <c r="AR1409" s="21">
        <f>AM1409-AK1409</f>
        <v/>
      </c>
      <c r="AS1409" s="21">
        <f>AM1409-AL1409</f>
        <v/>
      </c>
      <c r="AT1409" s="21">
        <f>AK1409+C1409-AJ1409</f>
        <v/>
      </c>
      <c r="AU1409" s="21">
        <f>AL1409+C1409-AM1409</f>
        <v/>
      </c>
      <c r="AV1409" s="21">
        <f>AN1409+C1409-AM1409</f>
        <v/>
      </c>
    </row>
    <row r="1410">
      <c r="A1410" t="inlineStr">
        <is>
          <t>年収別 医療費15万</t>
        </is>
      </c>
      <c r="B1410" s="21">
        <f>'4_年収別'!$A$6</f>
        <v/>
      </c>
      <c r="C1410" s="21">
        <f>AO1410</f>
        <v/>
      </c>
      <c r="D1410" s="21" t="n">
        <v>150000</v>
      </c>
      <c r="E1410" s="21">
        <f>ROUND(MIN(B1410/12,650000)*12*0.0915+MIN(B1410/12,1390000)*12*(0.0504+0)+B1410*0.005,0)</f>
        <v/>
      </c>
      <c r="F1410" s="21">
        <f>IF(B1410&lt;741000,0,IF(B1410&lt;2191000,B1410-740000,IF(B1410&lt;2193000,1451000,IF(B1410&lt;2196000,1453000,IF(B1410&lt;2200000,1456000,IF(B1410&lt;3600000,ROUND(ROUNDDOWN(B1410/4,-3)*2.8,0)-80000,IF(B1410&lt;6600000,ROUND(ROUNDDOWN(B1410/4,-3)*3.2,0)-440000,IF(B1410&lt;8500000,ROUNDDOWN(B1410*0.9,0)-1100000,B1410-1950000))))))))</f>
        <v/>
      </c>
      <c r="G1410" s="21">
        <f>IF(F1410&gt;23500000,NA(),IF(F1410&lt;=4890000,1040000,IF(F1410&lt;=6550000,670000,620000)))</f>
        <v/>
      </c>
      <c r="H1410" s="21">
        <f>IF(D1410&lt;=0,0,MAX(0,MIN(2000000,D1410-MIN(100000,ROUNDDOWN(F1410*0.05,0)))))</f>
        <v/>
      </c>
      <c r="I1410" s="21">
        <f>IF(C1410&lt;=2000,0,MIN(C1410,ROUNDDOWN(F1410*0.4,0))-2000)</f>
        <v/>
      </c>
      <c r="J1410" s="21">
        <f>MAX(0,ROUNDDOWN(F1410-E1410-G1410,-3))</f>
        <v/>
      </c>
      <c r="K1410" s="21">
        <f>MAX(0,ROUNDDOWN(F1410-E1410-G1410-H1410-I1410,-3))</f>
        <v/>
      </c>
      <c r="L1410" s="21">
        <f>MAX(0,ROUNDDOWN(F1410-E1410-G1410-H1410,-3))</f>
        <v/>
      </c>
      <c r="M1410" s="21">
        <f>IF(J1410&lt;=0,0,ROUNDDOWN((J1410*LOOKUP(J1410,{0,1950001,3300001,6950001,9000001,18000001,40000001},{0.05,0.1,0.2,0.23,0.33,0.4,0.45})-LOOKUP(J1410,{0,1950001,3300001,6950001,9000001,18000001,40000001},{0,97500,427500,636000,1536000,2796000,4796000}))*1.021,-2))</f>
        <v/>
      </c>
      <c r="N1410" s="21">
        <f>IF(K1410&lt;=0,0,ROUNDDOWN((K1410*LOOKUP(K1410,{0,1950001,3300001,6950001,9000001,18000001,40000001},{0.05,0.1,0.2,0.23,0.33,0.4,0.45})-LOOKUP(K1410,{0,1950001,3300001,6950001,9000001,18000001,40000001},{0,97500,427500,636000,1536000,2796000,4796000}))*1.021,-2))</f>
        <v/>
      </c>
      <c r="O1410" s="21">
        <f>IF(L1410&lt;=0,0,ROUNDDOWN((L1410*LOOKUP(L1410,{0,1950001,3300001,6950001,9000001,18000001,40000001},{0.05,0.1,0.2,0.23,0.33,0.4,0.45})-LOOKUP(L1410,{0,1950001,3300001,6950001,9000001,18000001,40000001},{0,97500,427500,636000,1536000,2796000,4796000}))*1.021,-2))</f>
        <v/>
      </c>
      <c r="P1410" s="21">
        <f>MAX(0,ROUNDDOWN(F1410-E1410-430000,-3))</f>
        <v/>
      </c>
      <c r="Q1410" s="21">
        <f>MAX(0,ROUNDDOWN(F1410-E1410-430000-H1410,-3))</f>
        <v/>
      </c>
      <c r="R1410" s="21">
        <f>IF(F1410&lt;=450000,0,MAX(0,P1410*0.06-MIN(50000,P1410)*0.03))</f>
        <v/>
      </c>
      <c r="S1410" s="21">
        <f>IF(F1410&lt;=450000,0,MAX(0,P1410*0.04-MIN(50000,P1410)*0.02))</f>
        <v/>
      </c>
      <c r="T1410" s="21">
        <f>IF(F1410&lt;=450000,0,MAX(0,Q1410*0.06-MIN(50000,Q1410)*0.03))</f>
        <v/>
      </c>
      <c r="U1410" s="21">
        <f>IF(F1410&lt;=450000,0,MAX(0,Q1410*0.04-MIN(50000,Q1410)*0.02))</f>
        <v/>
      </c>
      <c r="V1410" s="21">
        <f>50000+MAX(0,G1410-480000)</f>
        <v/>
      </c>
      <c r="W1410" s="21">
        <f>P1410-V1410</f>
        <v/>
      </c>
      <c r="X1410" s="21">
        <f>Q1410-V1410</f>
        <v/>
      </c>
      <c r="Y1410" s="22">
        <f>IF(W1410&lt;0,0.9,LOOKUP(W1410,{0,1950001,3300001,6950001,9000001,18000001,40000001},{0.84895,0.7979,0.6958,0.66517,0.56307,0.4916,0.44055}))</f>
        <v/>
      </c>
      <c r="Z1410" s="22">
        <f>IF(X1410&lt;0,0.9,LOOKUP(X1410,{0,1950001,3300001,6950001,9000001,18000001,40000001},{0.84895,0.7979,0.6958,0.66517,0.56307,0.4916,0.44055}))</f>
        <v/>
      </c>
      <c r="AA1410" s="22">
        <f>IF(W1410&lt;0,0,CHOOSE(MATCH(W1410,{0,1950001,3300001,6950001,9000001},1),5.105/84.895,10.21/79.79,20.42/69.58,23.483/66.517,33.693/56.307))</f>
        <v/>
      </c>
      <c r="AB1410" s="21">
        <f>IF(C1410&lt;=2000,0,(MIN(C1410,ROUNDDOWN(F1410*0.3,0))-2000)*0.1)</f>
        <v/>
      </c>
      <c r="AC1410" s="21">
        <f>IF(C1410&lt;=2000,0,MIN((C1410-2000)*Y1410,(R1410+S1410)*0.2))</f>
        <v/>
      </c>
      <c r="AD1410" s="21">
        <f>IF(C1410&lt;=2000,0,MIN((C1410-2000)*Z1410,(T1410+U1410)*0.2))</f>
        <v/>
      </c>
      <c r="AE1410" s="21">
        <f>AC1410*AA1410</f>
        <v/>
      </c>
      <c r="AF1410" s="21">
        <f>ROUNDDOWN(R1410,-2)+ROUNDDOWN(S1410,-2)</f>
        <v/>
      </c>
      <c r="AG1410" s="21">
        <f>ROUNDDOWN(MAX(0,R1410-(AB1410+AC1410+AE1410)*0.6),-2)+ROUNDDOWN(MAX(0,S1410-(AB1410+AC1410+AE1410)*0.4),-2)</f>
        <v/>
      </c>
      <c r="AH1410" s="21">
        <f>ROUNDDOWN(MAX(0,T1410-(AB1410+AD1410)*0.6),-2)+ROUNDDOWN(MAX(0,U1410-(AB1410+AD1410)*0.4),-2)</f>
        <v/>
      </c>
      <c r="AI1410" s="21">
        <f>ROUNDDOWN(T1410,-2)+ROUNDDOWN(U1410,-2)</f>
        <v/>
      </c>
      <c r="AJ1410" s="21">
        <f>M1410+AF1410</f>
        <v/>
      </c>
      <c r="AK1410" s="21">
        <f>M1410+AG1410</f>
        <v/>
      </c>
      <c r="AL1410" s="21">
        <f>N1410+AH1410</f>
        <v/>
      </c>
      <c r="AM1410" s="21">
        <f>O1410+AI1410</f>
        <v/>
      </c>
      <c r="AN1410" s="21">
        <f>N1410+AI1410</f>
        <v/>
      </c>
      <c r="AO1410" s="21">
        <f>ROUNDDOWN((R1410+S1410)*0.2/Y1410+2000,0)</f>
        <v/>
      </c>
      <c r="AP1410" s="21">
        <f>ROUNDDOWN((T1410+U1410)*0.2/Z1410+2000,0)</f>
        <v/>
      </c>
      <c r="AQ1410" s="21">
        <f>AL1410-AK1410</f>
        <v/>
      </c>
      <c r="AR1410" s="21">
        <f>AM1410-AK1410</f>
        <v/>
      </c>
      <c r="AS1410" s="21">
        <f>AM1410-AL1410</f>
        <v/>
      </c>
      <c r="AT1410" s="21">
        <f>AK1410+C1410-AJ1410</f>
        <v/>
      </c>
      <c r="AU1410" s="21">
        <f>AL1410+C1410-AM1410</f>
        <v/>
      </c>
      <c r="AV1410" s="21">
        <f>AN1410+C1410-AM1410</f>
        <v/>
      </c>
    </row>
    <row r="1411">
      <c r="A1411" t="inlineStr">
        <is>
          <t>年収別 上限+5万</t>
        </is>
      </c>
      <c r="B1411" s="21">
        <f>'4_年収別'!$A$6</f>
        <v/>
      </c>
      <c r="C1411" s="21">
        <f>AO1411+50000</f>
        <v/>
      </c>
      <c r="D1411" s="21" t="n">
        <v>0</v>
      </c>
      <c r="E1411" s="21">
        <f>ROUND(MIN(B1411/12,650000)*12*0.0915+MIN(B1411/12,1390000)*12*(0.0504+0)+B1411*0.005,0)</f>
        <v/>
      </c>
      <c r="F1411" s="21">
        <f>IF(B1411&lt;741000,0,IF(B1411&lt;2191000,B1411-740000,IF(B1411&lt;2193000,1451000,IF(B1411&lt;2196000,1453000,IF(B1411&lt;2200000,1456000,IF(B1411&lt;3600000,ROUND(ROUNDDOWN(B1411/4,-3)*2.8,0)-80000,IF(B1411&lt;6600000,ROUND(ROUNDDOWN(B1411/4,-3)*3.2,0)-440000,IF(B1411&lt;8500000,ROUNDDOWN(B1411*0.9,0)-1100000,B1411-1950000))))))))</f>
        <v/>
      </c>
      <c r="G1411" s="21">
        <f>IF(F1411&gt;23500000,NA(),IF(F1411&lt;=4890000,1040000,IF(F1411&lt;=6550000,670000,620000)))</f>
        <v/>
      </c>
      <c r="H1411" s="21">
        <f>IF(D1411&lt;=0,0,MAX(0,MIN(2000000,D1411-MIN(100000,ROUNDDOWN(F1411*0.05,0)))))</f>
        <v/>
      </c>
      <c r="I1411" s="21">
        <f>IF(C1411&lt;=2000,0,MIN(C1411,ROUNDDOWN(F1411*0.4,0))-2000)</f>
        <v/>
      </c>
      <c r="J1411" s="21">
        <f>MAX(0,ROUNDDOWN(F1411-E1411-G1411,-3))</f>
        <v/>
      </c>
      <c r="K1411" s="21">
        <f>MAX(0,ROUNDDOWN(F1411-E1411-G1411-H1411-I1411,-3))</f>
        <v/>
      </c>
      <c r="L1411" s="21">
        <f>MAX(0,ROUNDDOWN(F1411-E1411-G1411-H1411,-3))</f>
        <v/>
      </c>
      <c r="M1411" s="21">
        <f>IF(J1411&lt;=0,0,ROUNDDOWN((J1411*LOOKUP(J1411,{0,1950001,3300001,6950001,9000001,18000001,40000001},{0.05,0.1,0.2,0.23,0.33,0.4,0.45})-LOOKUP(J1411,{0,1950001,3300001,6950001,9000001,18000001,40000001},{0,97500,427500,636000,1536000,2796000,4796000}))*1.021,-2))</f>
        <v/>
      </c>
      <c r="N1411" s="21">
        <f>IF(K1411&lt;=0,0,ROUNDDOWN((K1411*LOOKUP(K1411,{0,1950001,3300001,6950001,9000001,18000001,40000001},{0.05,0.1,0.2,0.23,0.33,0.4,0.45})-LOOKUP(K1411,{0,1950001,3300001,6950001,9000001,18000001,40000001},{0,97500,427500,636000,1536000,2796000,4796000}))*1.021,-2))</f>
        <v/>
      </c>
      <c r="O1411" s="21">
        <f>IF(L1411&lt;=0,0,ROUNDDOWN((L1411*LOOKUP(L1411,{0,1950001,3300001,6950001,9000001,18000001,40000001},{0.05,0.1,0.2,0.23,0.33,0.4,0.45})-LOOKUP(L1411,{0,1950001,3300001,6950001,9000001,18000001,40000001},{0,97500,427500,636000,1536000,2796000,4796000}))*1.021,-2))</f>
        <v/>
      </c>
      <c r="P1411" s="21">
        <f>MAX(0,ROUNDDOWN(F1411-E1411-430000,-3))</f>
        <v/>
      </c>
      <c r="Q1411" s="21">
        <f>MAX(0,ROUNDDOWN(F1411-E1411-430000-H1411,-3))</f>
        <v/>
      </c>
      <c r="R1411" s="21">
        <f>IF(F1411&lt;=450000,0,MAX(0,P1411*0.06-MIN(50000,P1411)*0.03))</f>
        <v/>
      </c>
      <c r="S1411" s="21">
        <f>IF(F1411&lt;=450000,0,MAX(0,P1411*0.04-MIN(50000,P1411)*0.02))</f>
        <v/>
      </c>
      <c r="T1411" s="21">
        <f>IF(F1411&lt;=450000,0,MAX(0,Q1411*0.06-MIN(50000,Q1411)*0.03))</f>
        <v/>
      </c>
      <c r="U1411" s="21">
        <f>IF(F1411&lt;=450000,0,MAX(0,Q1411*0.04-MIN(50000,Q1411)*0.02))</f>
        <v/>
      </c>
      <c r="V1411" s="21">
        <f>50000+MAX(0,G1411-480000)</f>
        <v/>
      </c>
      <c r="W1411" s="21">
        <f>P1411-V1411</f>
        <v/>
      </c>
      <c r="X1411" s="21">
        <f>Q1411-V1411</f>
        <v/>
      </c>
      <c r="Y1411" s="22">
        <f>IF(W1411&lt;0,0.9,LOOKUP(W1411,{0,1950001,3300001,6950001,9000001,18000001,40000001},{0.84895,0.7979,0.6958,0.66517,0.56307,0.4916,0.44055}))</f>
        <v/>
      </c>
      <c r="Z1411" s="22">
        <f>IF(X1411&lt;0,0.9,LOOKUP(X1411,{0,1950001,3300001,6950001,9000001,18000001,40000001},{0.84895,0.7979,0.6958,0.66517,0.56307,0.4916,0.44055}))</f>
        <v/>
      </c>
      <c r="AA1411" s="22">
        <f>IF(W1411&lt;0,0,CHOOSE(MATCH(W1411,{0,1950001,3300001,6950001,9000001},1),5.105/84.895,10.21/79.79,20.42/69.58,23.483/66.517,33.693/56.307))</f>
        <v/>
      </c>
      <c r="AB1411" s="21">
        <f>IF(C1411&lt;=2000,0,(MIN(C1411,ROUNDDOWN(F1411*0.3,0))-2000)*0.1)</f>
        <v/>
      </c>
      <c r="AC1411" s="21">
        <f>IF(C1411&lt;=2000,0,MIN((C1411-2000)*Y1411,(R1411+S1411)*0.2))</f>
        <v/>
      </c>
      <c r="AD1411" s="21">
        <f>IF(C1411&lt;=2000,0,MIN((C1411-2000)*Z1411,(T1411+U1411)*0.2))</f>
        <v/>
      </c>
      <c r="AE1411" s="21">
        <f>AC1411*AA1411</f>
        <v/>
      </c>
      <c r="AF1411" s="21">
        <f>ROUNDDOWN(R1411,-2)+ROUNDDOWN(S1411,-2)</f>
        <v/>
      </c>
      <c r="AG1411" s="21">
        <f>ROUNDDOWN(MAX(0,R1411-(AB1411+AC1411+AE1411)*0.6),-2)+ROUNDDOWN(MAX(0,S1411-(AB1411+AC1411+AE1411)*0.4),-2)</f>
        <v/>
      </c>
      <c r="AH1411" s="21">
        <f>ROUNDDOWN(MAX(0,T1411-(AB1411+AD1411)*0.6),-2)+ROUNDDOWN(MAX(0,U1411-(AB1411+AD1411)*0.4),-2)</f>
        <v/>
      </c>
      <c r="AI1411" s="21">
        <f>ROUNDDOWN(T1411,-2)+ROUNDDOWN(U1411,-2)</f>
        <v/>
      </c>
      <c r="AJ1411" s="21">
        <f>M1411+AF1411</f>
        <v/>
      </c>
      <c r="AK1411" s="21">
        <f>M1411+AG1411</f>
        <v/>
      </c>
      <c r="AL1411" s="21">
        <f>N1411+AH1411</f>
        <v/>
      </c>
      <c r="AM1411" s="21">
        <f>O1411+AI1411</f>
        <v/>
      </c>
      <c r="AN1411" s="21">
        <f>N1411+AI1411</f>
        <v/>
      </c>
      <c r="AO1411" s="21">
        <f>ROUNDDOWN((R1411+S1411)*0.2/Y1411+2000,0)</f>
        <v/>
      </c>
      <c r="AP1411" s="21">
        <f>ROUNDDOWN((T1411+U1411)*0.2/Z1411+2000,0)</f>
        <v/>
      </c>
      <c r="AQ1411" s="21">
        <f>AL1411-AK1411</f>
        <v/>
      </c>
      <c r="AR1411" s="21">
        <f>AM1411-AK1411</f>
        <v/>
      </c>
      <c r="AS1411" s="21">
        <f>AM1411-AL1411</f>
        <v/>
      </c>
      <c r="AT1411" s="21">
        <f>AK1411+C1411-AJ1411</f>
        <v/>
      </c>
      <c r="AU1411" s="21">
        <f>AL1411+C1411-AM1411</f>
        <v/>
      </c>
      <c r="AV1411" s="21">
        <f>AN1411+C1411-AM1411</f>
        <v/>
      </c>
    </row>
    <row r="1412">
      <c r="A1412" t="inlineStr">
        <is>
          <t>年収別 医療費15万</t>
        </is>
      </c>
      <c r="B1412" s="21">
        <f>'4_年収別'!$A$7</f>
        <v/>
      </c>
      <c r="C1412" s="21">
        <f>AO1412</f>
        <v/>
      </c>
      <c r="D1412" s="21" t="n">
        <v>150000</v>
      </c>
      <c r="E1412" s="21">
        <f>ROUND(MIN(B1412/12,650000)*12*0.0915+MIN(B1412/12,1390000)*12*(0.0504+0)+B1412*0.005,0)</f>
        <v/>
      </c>
      <c r="F1412" s="21">
        <f>IF(B1412&lt;741000,0,IF(B1412&lt;2191000,B1412-740000,IF(B1412&lt;2193000,1451000,IF(B1412&lt;2196000,1453000,IF(B1412&lt;2200000,1456000,IF(B1412&lt;3600000,ROUND(ROUNDDOWN(B1412/4,-3)*2.8,0)-80000,IF(B1412&lt;6600000,ROUND(ROUNDDOWN(B1412/4,-3)*3.2,0)-440000,IF(B1412&lt;8500000,ROUNDDOWN(B1412*0.9,0)-1100000,B1412-1950000))))))))</f>
        <v/>
      </c>
      <c r="G1412" s="21">
        <f>IF(F1412&gt;23500000,NA(),IF(F1412&lt;=4890000,1040000,IF(F1412&lt;=6550000,670000,620000)))</f>
        <v/>
      </c>
      <c r="H1412" s="21">
        <f>IF(D1412&lt;=0,0,MAX(0,MIN(2000000,D1412-MIN(100000,ROUNDDOWN(F1412*0.05,0)))))</f>
        <v/>
      </c>
      <c r="I1412" s="21">
        <f>IF(C1412&lt;=2000,0,MIN(C1412,ROUNDDOWN(F1412*0.4,0))-2000)</f>
        <v/>
      </c>
      <c r="J1412" s="21">
        <f>MAX(0,ROUNDDOWN(F1412-E1412-G1412,-3))</f>
        <v/>
      </c>
      <c r="K1412" s="21">
        <f>MAX(0,ROUNDDOWN(F1412-E1412-G1412-H1412-I1412,-3))</f>
        <v/>
      </c>
      <c r="L1412" s="21">
        <f>MAX(0,ROUNDDOWN(F1412-E1412-G1412-H1412,-3))</f>
        <v/>
      </c>
      <c r="M1412" s="21">
        <f>IF(J1412&lt;=0,0,ROUNDDOWN((J1412*LOOKUP(J1412,{0,1950001,3300001,6950001,9000001,18000001,40000001},{0.05,0.1,0.2,0.23,0.33,0.4,0.45})-LOOKUP(J1412,{0,1950001,3300001,6950001,9000001,18000001,40000001},{0,97500,427500,636000,1536000,2796000,4796000}))*1.021,-2))</f>
        <v/>
      </c>
      <c r="N1412" s="21">
        <f>IF(K1412&lt;=0,0,ROUNDDOWN((K1412*LOOKUP(K1412,{0,1950001,3300001,6950001,9000001,18000001,40000001},{0.05,0.1,0.2,0.23,0.33,0.4,0.45})-LOOKUP(K1412,{0,1950001,3300001,6950001,9000001,18000001,40000001},{0,97500,427500,636000,1536000,2796000,4796000}))*1.021,-2))</f>
        <v/>
      </c>
      <c r="O1412" s="21">
        <f>IF(L1412&lt;=0,0,ROUNDDOWN((L1412*LOOKUP(L1412,{0,1950001,3300001,6950001,9000001,18000001,40000001},{0.05,0.1,0.2,0.23,0.33,0.4,0.45})-LOOKUP(L1412,{0,1950001,3300001,6950001,9000001,18000001,40000001},{0,97500,427500,636000,1536000,2796000,4796000}))*1.021,-2))</f>
        <v/>
      </c>
      <c r="P1412" s="21">
        <f>MAX(0,ROUNDDOWN(F1412-E1412-430000,-3))</f>
        <v/>
      </c>
      <c r="Q1412" s="21">
        <f>MAX(0,ROUNDDOWN(F1412-E1412-430000-H1412,-3))</f>
        <v/>
      </c>
      <c r="R1412" s="21">
        <f>IF(F1412&lt;=450000,0,MAX(0,P1412*0.06-MIN(50000,P1412)*0.03))</f>
        <v/>
      </c>
      <c r="S1412" s="21">
        <f>IF(F1412&lt;=450000,0,MAX(0,P1412*0.04-MIN(50000,P1412)*0.02))</f>
        <v/>
      </c>
      <c r="T1412" s="21">
        <f>IF(F1412&lt;=450000,0,MAX(0,Q1412*0.06-MIN(50000,Q1412)*0.03))</f>
        <v/>
      </c>
      <c r="U1412" s="21">
        <f>IF(F1412&lt;=450000,0,MAX(0,Q1412*0.04-MIN(50000,Q1412)*0.02))</f>
        <v/>
      </c>
      <c r="V1412" s="21">
        <f>50000+MAX(0,G1412-480000)</f>
        <v/>
      </c>
      <c r="W1412" s="21">
        <f>P1412-V1412</f>
        <v/>
      </c>
      <c r="X1412" s="21">
        <f>Q1412-V1412</f>
        <v/>
      </c>
      <c r="Y1412" s="22">
        <f>IF(W1412&lt;0,0.9,LOOKUP(W1412,{0,1950001,3300001,6950001,9000001,18000001,40000001},{0.84895,0.7979,0.6958,0.66517,0.56307,0.4916,0.44055}))</f>
        <v/>
      </c>
      <c r="Z1412" s="22">
        <f>IF(X1412&lt;0,0.9,LOOKUP(X1412,{0,1950001,3300001,6950001,9000001,18000001,40000001},{0.84895,0.7979,0.6958,0.66517,0.56307,0.4916,0.44055}))</f>
        <v/>
      </c>
      <c r="AA1412" s="22">
        <f>IF(W1412&lt;0,0,CHOOSE(MATCH(W1412,{0,1950001,3300001,6950001,9000001},1),5.105/84.895,10.21/79.79,20.42/69.58,23.483/66.517,33.693/56.307))</f>
        <v/>
      </c>
      <c r="AB1412" s="21">
        <f>IF(C1412&lt;=2000,0,(MIN(C1412,ROUNDDOWN(F1412*0.3,0))-2000)*0.1)</f>
        <v/>
      </c>
      <c r="AC1412" s="21">
        <f>IF(C1412&lt;=2000,0,MIN((C1412-2000)*Y1412,(R1412+S1412)*0.2))</f>
        <v/>
      </c>
      <c r="AD1412" s="21">
        <f>IF(C1412&lt;=2000,0,MIN((C1412-2000)*Z1412,(T1412+U1412)*0.2))</f>
        <v/>
      </c>
      <c r="AE1412" s="21">
        <f>AC1412*AA1412</f>
        <v/>
      </c>
      <c r="AF1412" s="21">
        <f>ROUNDDOWN(R1412,-2)+ROUNDDOWN(S1412,-2)</f>
        <v/>
      </c>
      <c r="AG1412" s="21">
        <f>ROUNDDOWN(MAX(0,R1412-(AB1412+AC1412+AE1412)*0.6),-2)+ROUNDDOWN(MAX(0,S1412-(AB1412+AC1412+AE1412)*0.4),-2)</f>
        <v/>
      </c>
      <c r="AH1412" s="21">
        <f>ROUNDDOWN(MAX(0,T1412-(AB1412+AD1412)*0.6),-2)+ROUNDDOWN(MAX(0,U1412-(AB1412+AD1412)*0.4),-2)</f>
        <v/>
      </c>
      <c r="AI1412" s="21">
        <f>ROUNDDOWN(T1412,-2)+ROUNDDOWN(U1412,-2)</f>
        <v/>
      </c>
      <c r="AJ1412" s="21">
        <f>M1412+AF1412</f>
        <v/>
      </c>
      <c r="AK1412" s="21">
        <f>M1412+AG1412</f>
        <v/>
      </c>
      <c r="AL1412" s="21">
        <f>N1412+AH1412</f>
        <v/>
      </c>
      <c r="AM1412" s="21">
        <f>O1412+AI1412</f>
        <v/>
      </c>
      <c r="AN1412" s="21">
        <f>N1412+AI1412</f>
        <v/>
      </c>
      <c r="AO1412" s="21">
        <f>ROUNDDOWN((R1412+S1412)*0.2/Y1412+2000,0)</f>
        <v/>
      </c>
      <c r="AP1412" s="21">
        <f>ROUNDDOWN((T1412+U1412)*0.2/Z1412+2000,0)</f>
        <v/>
      </c>
      <c r="AQ1412" s="21">
        <f>AL1412-AK1412</f>
        <v/>
      </c>
      <c r="AR1412" s="21">
        <f>AM1412-AK1412</f>
        <v/>
      </c>
      <c r="AS1412" s="21">
        <f>AM1412-AL1412</f>
        <v/>
      </c>
      <c r="AT1412" s="21">
        <f>AK1412+C1412-AJ1412</f>
        <v/>
      </c>
      <c r="AU1412" s="21">
        <f>AL1412+C1412-AM1412</f>
        <v/>
      </c>
      <c r="AV1412" s="21">
        <f>AN1412+C1412-AM1412</f>
        <v/>
      </c>
    </row>
    <row r="1413">
      <c r="A1413" t="inlineStr">
        <is>
          <t>年収別 上限+5万</t>
        </is>
      </c>
      <c r="B1413" s="21">
        <f>'4_年収別'!$A$7</f>
        <v/>
      </c>
      <c r="C1413" s="21">
        <f>AO1413+50000</f>
        <v/>
      </c>
      <c r="D1413" s="21" t="n">
        <v>0</v>
      </c>
      <c r="E1413" s="21">
        <f>ROUND(MIN(B1413/12,650000)*12*0.0915+MIN(B1413/12,1390000)*12*(0.0504+0)+B1413*0.005,0)</f>
        <v/>
      </c>
      <c r="F1413" s="21">
        <f>IF(B1413&lt;741000,0,IF(B1413&lt;2191000,B1413-740000,IF(B1413&lt;2193000,1451000,IF(B1413&lt;2196000,1453000,IF(B1413&lt;2200000,1456000,IF(B1413&lt;3600000,ROUND(ROUNDDOWN(B1413/4,-3)*2.8,0)-80000,IF(B1413&lt;6600000,ROUND(ROUNDDOWN(B1413/4,-3)*3.2,0)-440000,IF(B1413&lt;8500000,ROUNDDOWN(B1413*0.9,0)-1100000,B1413-1950000))))))))</f>
        <v/>
      </c>
      <c r="G1413" s="21">
        <f>IF(F1413&gt;23500000,NA(),IF(F1413&lt;=4890000,1040000,IF(F1413&lt;=6550000,670000,620000)))</f>
        <v/>
      </c>
      <c r="H1413" s="21">
        <f>IF(D1413&lt;=0,0,MAX(0,MIN(2000000,D1413-MIN(100000,ROUNDDOWN(F1413*0.05,0)))))</f>
        <v/>
      </c>
      <c r="I1413" s="21">
        <f>IF(C1413&lt;=2000,0,MIN(C1413,ROUNDDOWN(F1413*0.4,0))-2000)</f>
        <v/>
      </c>
      <c r="J1413" s="21">
        <f>MAX(0,ROUNDDOWN(F1413-E1413-G1413,-3))</f>
        <v/>
      </c>
      <c r="K1413" s="21">
        <f>MAX(0,ROUNDDOWN(F1413-E1413-G1413-H1413-I1413,-3))</f>
        <v/>
      </c>
      <c r="L1413" s="21">
        <f>MAX(0,ROUNDDOWN(F1413-E1413-G1413-H1413,-3))</f>
        <v/>
      </c>
      <c r="M1413" s="21">
        <f>IF(J1413&lt;=0,0,ROUNDDOWN((J1413*LOOKUP(J1413,{0,1950001,3300001,6950001,9000001,18000001,40000001},{0.05,0.1,0.2,0.23,0.33,0.4,0.45})-LOOKUP(J1413,{0,1950001,3300001,6950001,9000001,18000001,40000001},{0,97500,427500,636000,1536000,2796000,4796000}))*1.021,-2))</f>
        <v/>
      </c>
      <c r="N1413" s="21">
        <f>IF(K1413&lt;=0,0,ROUNDDOWN((K1413*LOOKUP(K1413,{0,1950001,3300001,6950001,9000001,18000001,40000001},{0.05,0.1,0.2,0.23,0.33,0.4,0.45})-LOOKUP(K1413,{0,1950001,3300001,6950001,9000001,18000001,40000001},{0,97500,427500,636000,1536000,2796000,4796000}))*1.021,-2))</f>
        <v/>
      </c>
      <c r="O1413" s="21">
        <f>IF(L1413&lt;=0,0,ROUNDDOWN((L1413*LOOKUP(L1413,{0,1950001,3300001,6950001,9000001,18000001,40000001},{0.05,0.1,0.2,0.23,0.33,0.4,0.45})-LOOKUP(L1413,{0,1950001,3300001,6950001,9000001,18000001,40000001},{0,97500,427500,636000,1536000,2796000,4796000}))*1.021,-2))</f>
        <v/>
      </c>
      <c r="P1413" s="21">
        <f>MAX(0,ROUNDDOWN(F1413-E1413-430000,-3))</f>
        <v/>
      </c>
      <c r="Q1413" s="21">
        <f>MAX(0,ROUNDDOWN(F1413-E1413-430000-H1413,-3))</f>
        <v/>
      </c>
      <c r="R1413" s="21">
        <f>IF(F1413&lt;=450000,0,MAX(0,P1413*0.06-MIN(50000,P1413)*0.03))</f>
        <v/>
      </c>
      <c r="S1413" s="21">
        <f>IF(F1413&lt;=450000,0,MAX(0,P1413*0.04-MIN(50000,P1413)*0.02))</f>
        <v/>
      </c>
      <c r="T1413" s="21">
        <f>IF(F1413&lt;=450000,0,MAX(0,Q1413*0.06-MIN(50000,Q1413)*0.03))</f>
        <v/>
      </c>
      <c r="U1413" s="21">
        <f>IF(F1413&lt;=450000,0,MAX(0,Q1413*0.04-MIN(50000,Q1413)*0.02))</f>
        <v/>
      </c>
      <c r="V1413" s="21">
        <f>50000+MAX(0,G1413-480000)</f>
        <v/>
      </c>
      <c r="W1413" s="21">
        <f>P1413-V1413</f>
        <v/>
      </c>
      <c r="X1413" s="21">
        <f>Q1413-V1413</f>
        <v/>
      </c>
      <c r="Y1413" s="22">
        <f>IF(W1413&lt;0,0.9,LOOKUP(W1413,{0,1950001,3300001,6950001,9000001,18000001,40000001},{0.84895,0.7979,0.6958,0.66517,0.56307,0.4916,0.44055}))</f>
        <v/>
      </c>
      <c r="Z1413" s="22">
        <f>IF(X1413&lt;0,0.9,LOOKUP(X1413,{0,1950001,3300001,6950001,9000001,18000001,40000001},{0.84895,0.7979,0.6958,0.66517,0.56307,0.4916,0.44055}))</f>
        <v/>
      </c>
      <c r="AA1413" s="22">
        <f>IF(W1413&lt;0,0,CHOOSE(MATCH(W1413,{0,1950001,3300001,6950001,9000001},1),5.105/84.895,10.21/79.79,20.42/69.58,23.483/66.517,33.693/56.307))</f>
        <v/>
      </c>
      <c r="AB1413" s="21">
        <f>IF(C1413&lt;=2000,0,(MIN(C1413,ROUNDDOWN(F1413*0.3,0))-2000)*0.1)</f>
        <v/>
      </c>
      <c r="AC1413" s="21">
        <f>IF(C1413&lt;=2000,0,MIN((C1413-2000)*Y1413,(R1413+S1413)*0.2))</f>
        <v/>
      </c>
      <c r="AD1413" s="21">
        <f>IF(C1413&lt;=2000,0,MIN((C1413-2000)*Z1413,(T1413+U1413)*0.2))</f>
        <v/>
      </c>
      <c r="AE1413" s="21">
        <f>AC1413*AA1413</f>
        <v/>
      </c>
      <c r="AF1413" s="21">
        <f>ROUNDDOWN(R1413,-2)+ROUNDDOWN(S1413,-2)</f>
        <v/>
      </c>
      <c r="AG1413" s="21">
        <f>ROUNDDOWN(MAX(0,R1413-(AB1413+AC1413+AE1413)*0.6),-2)+ROUNDDOWN(MAX(0,S1413-(AB1413+AC1413+AE1413)*0.4),-2)</f>
        <v/>
      </c>
      <c r="AH1413" s="21">
        <f>ROUNDDOWN(MAX(0,T1413-(AB1413+AD1413)*0.6),-2)+ROUNDDOWN(MAX(0,U1413-(AB1413+AD1413)*0.4),-2)</f>
        <v/>
      </c>
      <c r="AI1413" s="21">
        <f>ROUNDDOWN(T1413,-2)+ROUNDDOWN(U1413,-2)</f>
        <v/>
      </c>
      <c r="AJ1413" s="21">
        <f>M1413+AF1413</f>
        <v/>
      </c>
      <c r="AK1413" s="21">
        <f>M1413+AG1413</f>
        <v/>
      </c>
      <c r="AL1413" s="21">
        <f>N1413+AH1413</f>
        <v/>
      </c>
      <c r="AM1413" s="21">
        <f>O1413+AI1413</f>
        <v/>
      </c>
      <c r="AN1413" s="21">
        <f>N1413+AI1413</f>
        <v/>
      </c>
      <c r="AO1413" s="21">
        <f>ROUNDDOWN((R1413+S1413)*0.2/Y1413+2000,0)</f>
        <v/>
      </c>
      <c r="AP1413" s="21">
        <f>ROUNDDOWN((T1413+U1413)*0.2/Z1413+2000,0)</f>
        <v/>
      </c>
      <c r="AQ1413" s="21">
        <f>AL1413-AK1413</f>
        <v/>
      </c>
      <c r="AR1413" s="21">
        <f>AM1413-AK1413</f>
        <v/>
      </c>
      <c r="AS1413" s="21">
        <f>AM1413-AL1413</f>
        <v/>
      </c>
      <c r="AT1413" s="21">
        <f>AK1413+C1413-AJ1413</f>
        <v/>
      </c>
      <c r="AU1413" s="21">
        <f>AL1413+C1413-AM1413</f>
        <v/>
      </c>
      <c r="AV1413" s="21">
        <f>AN1413+C1413-AM1413</f>
        <v/>
      </c>
    </row>
    <row r="1414">
      <c r="A1414" t="inlineStr">
        <is>
          <t>年収別 医療費15万</t>
        </is>
      </c>
      <c r="B1414" s="21">
        <f>'4_年収別'!$A$8</f>
        <v/>
      </c>
      <c r="C1414" s="21">
        <f>AO1414</f>
        <v/>
      </c>
      <c r="D1414" s="21" t="n">
        <v>150000</v>
      </c>
      <c r="E1414" s="21">
        <f>ROUND(MIN(B1414/12,650000)*12*0.0915+MIN(B1414/12,1390000)*12*(0.0504+0)+B1414*0.005,0)</f>
        <v/>
      </c>
      <c r="F1414" s="21">
        <f>IF(B1414&lt;741000,0,IF(B1414&lt;2191000,B1414-740000,IF(B1414&lt;2193000,1451000,IF(B1414&lt;2196000,1453000,IF(B1414&lt;2200000,1456000,IF(B1414&lt;3600000,ROUND(ROUNDDOWN(B1414/4,-3)*2.8,0)-80000,IF(B1414&lt;6600000,ROUND(ROUNDDOWN(B1414/4,-3)*3.2,0)-440000,IF(B1414&lt;8500000,ROUNDDOWN(B1414*0.9,0)-1100000,B1414-1950000))))))))</f>
        <v/>
      </c>
      <c r="G1414" s="21">
        <f>IF(F1414&gt;23500000,NA(),IF(F1414&lt;=4890000,1040000,IF(F1414&lt;=6550000,670000,620000)))</f>
        <v/>
      </c>
      <c r="H1414" s="21">
        <f>IF(D1414&lt;=0,0,MAX(0,MIN(2000000,D1414-MIN(100000,ROUNDDOWN(F1414*0.05,0)))))</f>
        <v/>
      </c>
      <c r="I1414" s="21">
        <f>IF(C1414&lt;=2000,0,MIN(C1414,ROUNDDOWN(F1414*0.4,0))-2000)</f>
        <v/>
      </c>
      <c r="J1414" s="21">
        <f>MAX(0,ROUNDDOWN(F1414-E1414-G1414,-3))</f>
        <v/>
      </c>
      <c r="K1414" s="21">
        <f>MAX(0,ROUNDDOWN(F1414-E1414-G1414-H1414-I1414,-3))</f>
        <v/>
      </c>
      <c r="L1414" s="21">
        <f>MAX(0,ROUNDDOWN(F1414-E1414-G1414-H1414,-3))</f>
        <v/>
      </c>
      <c r="M1414" s="21">
        <f>IF(J1414&lt;=0,0,ROUNDDOWN((J1414*LOOKUP(J1414,{0,1950001,3300001,6950001,9000001,18000001,40000001},{0.05,0.1,0.2,0.23,0.33,0.4,0.45})-LOOKUP(J1414,{0,1950001,3300001,6950001,9000001,18000001,40000001},{0,97500,427500,636000,1536000,2796000,4796000}))*1.021,-2))</f>
        <v/>
      </c>
      <c r="N1414" s="21">
        <f>IF(K1414&lt;=0,0,ROUNDDOWN((K1414*LOOKUP(K1414,{0,1950001,3300001,6950001,9000001,18000001,40000001},{0.05,0.1,0.2,0.23,0.33,0.4,0.45})-LOOKUP(K1414,{0,1950001,3300001,6950001,9000001,18000001,40000001},{0,97500,427500,636000,1536000,2796000,4796000}))*1.021,-2))</f>
        <v/>
      </c>
      <c r="O1414" s="21">
        <f>IF(L1414&lt;=0,0,ROUNDDOWN((L1414*LOOKUP(L1414,{0,1950001,3300001,6950001,9000001,18000001,40000001},{0.05,0.1,0.2,0.23,0.33,0.4,0.45})-LOOKUP(L1414,{0,1950001,3300001,6950001,9000001,18000001,40000001},{0,97500,427500,636000,1536000,2796000,4796000}))*1.021,-2))</f>
        <v/>
      </c>
      <c r="P1414" s="21">
        <f>MAX(0,ROUNDDOWN(F1414-E1414-430000,-3))</f>
        <v/>
      </c>
      <c r="Q1414" s="21">
        <f>MAX(0,ROUNDDOWN(F1414-E1414-430000-H1414,-3))</f>
        <v/>
      </c>
      <c r="R1414" s="21">
        <f>IF(F1414&lt;=450000,0,MAX(0,P1414*0.06-MIN(50000,P1414)*0.03))</f>
        <v/>
      </c>
      <c r="S1414" s="21">
        <f>IF(F1414&lt;=450000,0,MAX(0,P1414*0.04-MIN(50000,P1414)*0.02))</f>
        <v/>
      </c>
      <c r="T1414" s="21">
        <f>IF(F1414&lt;=450000,0,MAX(0,Q1414*0.06-MIN(50000,Q1414)*0.03))</f>
        <v/>
      </c>
      <c r="U1414" s="21">
        <f>IF(F1414&lt;=450000,0,MAX(0,Q1414*0.04-MIN(50000,Q1414)*0.02))</f>
        <v/>
      </c>
      <c r="V1414" s="21">
        <f>50000+MAX(0,G1414-480000)</f>
        <v/>
      </c>
      <c r="W1414" s="21">
        <f>P1414-V1414</f>
        <v/>
      </c>
      <c r="X1414" s="21">
        <f>Q1414-V1414</f>
        <v/>
      </c>
      <c r="Y1414" s="22">
        <f>IF(W1414&lt;0,0.9,LOOKUP(W1414,{0,1950001,3300001,6950001,9000001,18000001,40000001},{0.84895,0.7979,0.6958,0.66517,0.56307,0.4916,0.44055}))</f>
        <v/>
      </c>
      <c r="Z1414" s="22">
        <f>IF(X1414&lt;0,0.9,LOOKUP(X1414,{0,1950001,3300001,6950001,9000001,18000001,40000001},{0.84895,0.7979,0.6958,0.66517,0.56307,0.4916,0.44055}))</f>
        <v/>
      </c>
      <c r="AA1414" s="22">
        <f>IF(W1414&lt;0,0,CHOOSE(MATCH(W1414,{0,1950001,3300001,6950001,9000001},1),5.105/84.895,10.21/79.79,20.42/69.58,23.483/66.517,33.693/56.307))</f>
        <v/>
      </c>
      <c r="AB1414" s="21">
        <f>IF(C1414&lt;=2000,0,(MIN(C1414,ROUNDDOWN(F1414*0.3,0))-2000)*0.1)</f>
        <v/>
      </c>
      <c r="AC1414" s="21">
        <f>IF(C1414&lt;=2000,0,MIN((C1414-2000)*Y1414,(R1414+S1414)*0.2))</f>
        <v/>
      </c>
      <c r="AD1414" s="21">
        <f>IF(C1414&lt;=2000,0,MIN((C1414-2000)*Z1414,(T1414+U1414)*0.2))</f>
        <v/>
      </c>
      <c r="AE1414" s="21">
        <f>AC1414*AA1414</f>
        <v/>
      </c>
      <c r="AF1414" s="21">
        <f>ROUNDDOWN(R1414,-2)+ROUNDDOWN(S1414,-2)</f>
        <v/>
      </c>
      <c r="AG1414" s="21">
        <f>ROUNDDOWN(MAX(0,R1414-(AB1414+AC1414+AE1414)*0.6),-2)+ROUNDDOWN(MAX(0,S1414-(AB1414+AC1414+AE1414)*0.4),-2)</f>
        <v/>
      </c>
      <c r="AH1414" s="21">
        <f>ROUNDDOWN(MAX(0,T1414-(AB1414+AD1414)*0.6),-2)+ROUNDDOWN(MAX(0,U1414-(AB1414+AD1414)*0.4),-2)</f>
        <v/>
      </c>
      <c r="AI1414" s="21">
        <f>ROUNDDOWN(T1414,-2)+ROUNDDOWN(U1414,-2)</f>
        <v/>
      </c>
      <c r="AJ1414" s="21">
        <f>M1414+AF1414</f>
        <v/>
      </c>
      <c r="AK1414" s="21">
        <f>M1414+AG1414</f>
        <v/>
      </c>
      <c r="AL1414" s="21">
        <f>N1414+AH1414</f>
        <v/>
      </c>
      <c r="AM1414" s="21">
        <f>O1414+AI1414</f>
        <v/>
      </c>
      <c r="AN1414" s="21">
        <f>N1414+AI1414</f>
        <v/>
      </c>
      <c r="AO1414" s="21">
        <f>ROUNDDOWN((R1414+S1414)*0.2/Y1414+2000,0)</f>
        <v/>
      </c>
      <c r="AP1414" s="21">
        <f>ROUNDDOWN((T1414+U1414)*0.2/Z1414+2000,0)</f>
        <v/>
      </c>
      <c r="AQ1414" s="21">
        <f>AL1414-AK1414</f>
        <v/>
      </c>
      <c r="AR1414" s="21">
        <f>AM1414-AK1414</f>
        <v/>
      </c>
      <c r="AS1414" s="21">
        <f>AM1414-AL1414</f>
        <v/>
      </c>
      <c r="AT1414" s="21">
        <f>AK1414+C1414-AJ1414</f>
        <v/>
      </c>
      <c r="AU1414" s="21">
        <f>AL1414+C1414-AM1414</f>
        <v/>
      </c>
      <c r="AV1414" s="21">
        <f>AN1414+C1414-AM1414</f>
        <v/>
      </c>
    </row>
    <row r="1415">
      <c r="A1415" t="inlineStr">
        <is>
          <t>年収別 上限+5万</t>
        </is>
      </c>
      <c r="B1415" s="21">
        <f>'4_年収別'!$A$8</f>
        <v/>
      </c>
      <c r="C1415" s="21">
        <f>AO1415+50000</f>
        <v/>
      </c>
      <c r="D1415" s="21" t="n">
        <v>0</v>
      </c>
      <c r="E1415" s="21">
        <f>ROUND(MIN(B1415/12,650000)*12*0.0915+MIN(B1415/12,1390000)*12*(0.0504+0)+B1415*0.005,0)</f>
        <v/>
      </c>
      <c r="F1415" s="21">
        <f>IF(B1415&lt;741000,0,IF(B1415&lt;2191000,B1415-740000,IF(B1415&lt;2193000,1451000,IF(B1415&lt;2196000,1453000,IF(B1415&lt;2200000,1456000,IF(B1415&lt;3600000,ROUND(ROUNDDOWN(B1415/4,-3)*2.8,0)-80000,IF(B1415&lt;6600000,ROUND(ROUNDDOWN(B1415/4,-3)*3.2,0)-440000,IF(B1415&lt;8500000,ROUNDDOWN(B1415*0.9,0)-1100000,B1415-1950000))))))))</f>
        <v/>
      </c>
      <c r="G1415" s="21">
        <f>IF(F1415&gt;23500000,NA(),IF(F1415&lt;=4890000,1040000,IF(F1415&lt;=6550000,670000,620000)))</f>
        <v/>
      </c>
      <c r="H1415" s="21">
        <f>IF(D1415&lt;=0,0,MAX(0,MIN(2000000,D1415-MIN(100000,ROUNDDOWN(F1415*0.05,0)))))</f>
        <v/>
      </c>
      <c r="I1415" s="21">
        <f>IF(C1415&lt;=2000,0,MIN(C1415,ROUNDDOWN(F1415*0.4,0))-2000)</f>
        <v/>
      </c>
      <c r="J1415" s="21">
        <f>MAX(0,ROUNDDOWN(F1415-E1415-G1415,-3))</f>
        <v/>
      </c>
      <c r="K1415" s="21">
        <f>MAX(0,ROUNDDOWN(F1415-E1415-G1415-H1415-I1415,-3))</f>
        <v/>
      </c>
      <c r="L1415" s="21">
        <f>MAX(0,ROUNDDOWN(F1415-E1415-G1415-H1415,-3))</f>
        <v/>
      </c>
      <c r="M1415" s="21">
        <f>IF(J1415&lt;=0,0,ROUNDDOWN((J1415*LOOKUP(J1415,{0,1950001,3300001,6950001,9000001,18000001,40000001},{0.05,0.1,0.2,0.23,0.33,0.4,0.45})-LOOKUP(J1415,{0,1950001,3300001,6950001,9000001,18000001,40000001},{0,97500,427500,636000,1536000,2796000,4796000}))*1.021,-2))</f>
        <v/>
      </c>
      <c r="N1415" s="21">
        <f>IF(K1415&lt;=0,0,ROUNDDOWN((K1415*LOOKUP(K1415,{0,1950001,3300001,6950001,9000001,18000001,40000001},{0.05,0.1,0.2,0.23,0.33,0.4,0.45})-LOOKUP(K1415,{0,1950001,3300001,6950001,9000001,18000001,40000001},{0,97500,427500,636000,1536000,2796000,4796000}))*1.021,-2))</f>
        <v/>
      </c>
      <c r="O1415" s="21">
        <f>IF(L1415&lt;=0,0,ROUNDDOWN((L1415*LOOKUP(L1415,{0,1950001,3300001,6950001,9000001,18000001,40000001},{0.05,0.1,0.2,0.23,0.33,0.4,0.45})-LOOKUP(L1415,{0,1950001,3300001,6950001,9000001,18000001,40000001},{0,97500,427500,636000,1536000,2796000,4796000}))*1.021,-2))</f>
        <v/>
      </c>
      <c r="P1415" s="21">
        <f>MAX(0,ROUNDDOWN(F1415-E1415-430000,-3))</f>
        <v/>
      </c>
      <c r="Q1415" s="21">
        <f>MAX(0,ROUNDDOWN(F1415-E1415-430000-H1415,-3))</f>
        <v/>
      </c>
      <c r="R1415" s="21">
        <f>IF(F1415&lt;=450000,0,MAX(0,P1415*0.06-MIN(50000,P1415)*0.03))</f>
        <v/>
      </c>
      <c r="S1415" s="21">
        <f>IF(F1415&lt;=450000,0,MAX(0,P1415*0.04-MIN(50000,P1415)*0.02))</f>
        <v/>
      </c>
      <c r="T1415" s="21">
        <f>IF(F1415&lt;=450000,0,MAX(0,Q1415*0.06-MIN(50000,Q1415)*0.03))</f>
        <v/>
      </c>
      <c r="U1415" s="21">
        <f>IF(F1415&lt;=450000,0,MAX(0,Q1415*0.04-MIN(50000,Q1415)*0.02))</f>
        <v/>
      </c>
      <c r="V1415" s="21">
        <f>50000+MAX(0,G1415-480000)</f>
        <v/>
      </c>
      <c r="W1415" s="21">
        <f>P1415-V1415</f>
        <v/>
      </c>
      <c r="X1415" s="21">
        <f>Q1415-V1415</f>
        <v/>
      </c>
      <c r="Y1415" s="22">
        <f>IF(W1415&lt;0,0.9,LOOKUP(W1415,{0,1950001,3300001,6950001,9000001,18000001,40000001},{0.84895,0.7979,0.6958,0.66517,0.56307,0.4916,0.44055}))</f>
        <v/>
      </c>
      <c r="Z1415" s="22">
        <f>IF(X1415&lt;0,0.9,LOOKUP(X1415,{0,1950001,3300001,6950001,9000001,18000001,40000001},{0.84895,0.7979,0.6958,0.66517,0.56307,0.4916,0.44055}))</f>
        <v/>
      </c>
      <c r="AA1415" s="22">
        <f>IF(W1415&lt;0,0,CHOOSE(MATCH(W1415,{0,1950001,3300001,6950001,9000001},1),5.105/84.895,10.21/79.79,20.42/69.58,23.483/66.517,33.693/56.307))</f>
        <v/>
      </c>
      <c r="AB1415" s="21">
        <f>IF(C1415&lt;=2000,0,(MIN(C1415,ROUNDDOWN(F1415*0.3,0))-2000)*0.1)</f>
        <v/>
      </c>
      <c r="AC1415" s="21">
        <f>IF(C1415&lt;=2000,0,MIN((C1415-2000)*Y1415,(R1415+S1415)*0.2))</f>
        <v/>
      </c>
      <c r="AD1415" s="21">
        <f>IF(C1415&lt;=2000,0,MIN((C1415-2000)*Z1415,(T1415+U1415)*0.2))</f>
        <v/>
      </c>
      <c r="AE1415" s="21">
        <f>AC1415*AA1415</f>
        <v/>
      </c>
      <c r="AF1415" s="21">
        <f>ROUNDDOWN(R1415,-2)+ROUNDDOWN(S1415,-2)</f>
        <v/>
      </c>
      <c r="AG1415" s="21">
        <f>ROUNDDOWN(MAX(0,R1415-(AB1415+AC1415+AE1415)*0.6),-2)+ROUNDDOWN(MAX(0,S1415-(AB1415+AC1415+AE1415)*0.4),-2)</f>
        <v/>
      </c>
      <c r="AH1415" s="21">
        <f>ROUNDDOWN(MAX(0,T1415-(AB1415+AD1415)*0.6),-2)+ROUNDDOWN(MAX(0,U1415-(AB1415+AD1415)*0.4),-2)</f>
        <v/>
      </c>
      <c r="AI1415" s="21">
        <f>ROUNDDOWN(T1415,-2)+ROUNDDOWN(U1415,-2)</f>
        <v/>
      </c>
      <c r="AJ1415" s="21">
        <f>M1415+AF1415</f>
        <v/>
      </c>
      <c r="AK1415" s="21">
        <f>M1415+AG1415</f>
        <v/>
      </c>
      <c r="AL1415" s="21">
        <f>N1415+AH1415</f>
        <v/>
      </c>
      <c r="AM1415" s="21">
        <f>O1415+AI1415</f>
        <v/>
      </c>
      <c r="AN1415" s="21">
        <f>N1415+AI1415</f>
        <v/>
      </c>
      <c r="AO1415" s="21">
        <f>ROUNDDOWN((R1415+S1415)*0.2/Y1415+2000,0)</f>
        <v/>
      </c>
      <c r="AP1415" s="21">
        <f>ROUNDDOWN((T1415+U1415)*0.2/Z1415+2000,0)</f>
        <v/>
      </c>
      <c r="AQ1415" s="21">
        <f>AL1415-AK1415</f>
        <v/>
      </c>
      <c r="AR1415" s="21">
        <f>AM1415-AK1415</f>
        <v/>
      </c>
      <c r="AS1415" s="21">
        <f>AM1415-AL1415</f>
        <v/>
      </c>
      <c r="AT1415" s="21">
        <f>AK1415+C1415-AJ1415</f>
        <v/>
      </c>
      <c r="AU1415" s="21">
        <f>AL1415+C1415-AM1415</f>
        <v/>
      </c>
      <c r="AV1415" s="21">
        <f>AN1415+C1415-AM1415</f>
        <v/>
      </c>
    </row>
    <row r="1416">
      <c r="A1416" t="inlineStr">
        <is>
          <t>年収別 医療費15万</t>
        </is>
      </c>
      <c r="B1416" s="21">
        <f>'4_年収別'!$A$9</f>
        <v/>
      </c>
      <c r="C1416" s="21">
        <f>AO1416</f>
        <v/>
      </c>
      <c r="D1416" s="21" t="n">
        <v>150000</v>
      </c>
      <c r="E1416" s="21">
        <f>ROUND(MIN(B1416/12,650000)*12*0.0915+MIN(B1416/12,1390000)*12*(0.0504+0)+B1416*0.005,0)</f>
        <v/>
      </c>
      <c r="F1416" s="21">
        <f>IF(B1416&lt;741000,0,IF(B1416&lt;2191000,B1416-740000,IF(B1416&lt;2193000,1451000,IF(B1416&lt;2196000,1453000,IF(B1416&lt;2200000,1456000,IF(B1416&lt;3600000,ROUND(ROUNDDOWN(B1416/4,-3)*2.8,0)-80000,IF(B1416&lt;6600000,ROUND(ROUNDDOWN(B1416/4,-3)*3.2,0)-440000,IF(B1416&lt;8500000,ROUNDDOWN(B1416*0.9,0)-1100000,B1416-1950000))))))))</f>
        <v/>
      </c>
      <c r="G1416" s="21">
        <f>IF(F1416&gt;23500000,NA(),IF(F1416&lt;=4890000,1040000,IF(F1416&lt;=6550000,670000,620000)))</f>
        <v/>
      </c>
      <c r="H1416" s="21">
        <f>IF(D1416&lt;=0,0,MAX(0,MIN(2000000,D1416-MIN(100000,ROUNDDOWN(F1416*0.05,0)))))</f>
        <v/>
      </c>
      <c r="I1416" s="21">
        <f>IF(C1416&lt;=2000,0,MIN(C1416,ROUNDDOWN(F1416*0.4,0))-2000)</f>
        <v/>
      </c>
      <c r="J1416" s="21">
        <f>MAX(0,ROUNDDOWN(F1416-E1416-G1416,-3))</f>
        <v/>
      </c>
      <c r="K1416" s="21">
        <f>MAX(0,ROUNDDOWN(F1416-E1416-G1416-H1416-I1416,-3))</f>
        <v/>
      </c>
      <c r="L1416" s="21">
        <f>MAX(0,ROUNDDOWN(F1416-E1416-G1416-H1416,-3))</f>
        <v/>
      </c>
      <c r="M1416" s="21">
        <f>IF(J1416&lt;=0,0,ROUNDDOWN((J1416*LOOKUP(J1416,{0,1950001,3300001,6950001,9000001,18000001,40000001},{0.05,0.1,0.2,0.23,0.33,0.4,0.45})-LOOKUP(J1416,{0,1950001,3300001,6950001,9000001,18000001,40000001},{0,97500,427500,636000,1536000,2796000,4796000}))*1.021,-2))</f>
        <v/>
      </c>
      <c r="N1416" s="21">
        <f>IF(K1416&lt;=0,0,ROUNDDOWN((K1416*LOOKUP(K1416,{0,1950001,3300001,6950001,9000001,18000001,40000001},{0.05,0.1,0.2,0.23,0.33,0.4,0.45})-LOOKUP(K1416,{0,1950001,3300001,6950001,9000001,18000001,40000001},{0,97500,427500,636000,1536000,2796000,4796000}))*1.021,-2))</f>
        <v/>
      </c>
      <c r="O1416" s="21">
        <f>IF(L1416&lt;=0,0,ROUNDDOWN((L1416*LOOKUP(L1416,{0,1950001,3300001,6950001,9000001,18000001,40000001},{0.05,0.1,0.2,0.23,0.33,0.4,0.45})-LOOKUP(L1416,{0,1950001,3300001,6950001,9000001,18000001,40000001},{0,97500,427500,636000,1536000,2796000,4796000}))*1.021,-2))</f>
        <v/>
      </c>
      <c r="P1416" s="21">
        <f>MAX(0,ROUNDDOWN(F1416-E1416-430000,-3))</f>
        <v/>
      </c>
      <c r="Q1416" s="21">
        <f>MAX(0,ROUNDDOWN(F1416-E1416-430000-H1416,-3))</f>
        <v/>
      </c>
      <c r="R1416" s="21">
        <f>IF(F1416&lt;=450000,0,MAX(0,P1416*0.06-MIN(50000,P1416)*0.03))</f>
        <v/>
      </c>
      <c r="S1416" s="21">
        <f>IF(F1416&lt;=450000,0,MAX(0,P1416*0.04-MIN(50000,P1416)*0.02))</f>
        <v/>
      </c>
      <c r="T1416" s="21">
        <f>IF(F1416&lt;=450000,0,MAX(0,Q1416*0.06-MIN(50000,Q1416)*0.03))</f>
        <v/>
      </c>
      <c r="U1416" s="21">
        <f>IF(F1416&lt;=450000,0,MAX(0,Q1416*0.04-MIN(50000,Q1416)*0.02))</f>
        <v/>
      </c>
      <c r="V1416" s="21">
        <f>50000+MAX(0,G1416-480000)</f>
        <v/>
      </c>
      <c r="W1416" s="21">
        <f>P1416-V1416</f>
        <v/>
      </c>
      <c r="X1416" s="21">
        <f>Q1416-V1416</f>
        <v/>
      </c>
      <c r="Y1416" s="22">
        <f>IF(W1416&lt;0,0.9,LOOKUP(W1416,{0,1950001,3300001,6950001,9000001,18000001,40000001},{0.84895,0.7979,0.6958,0.66517,0.56307,0.4916,0.44055}))</f>
        <v/>
      </c>
      <c r="Z1416" s="22">
        <f>IF(X1416&lt;0,0.9,LOOKUP(X1416,{0,1950001,3300001,6950001,9000001,18000001,40000001},{0.84895,0.7979,0.6958,0.66517,0.56307,0.4916,0.44055}))</f>
        <v/>
      </c>
      <c r="AA1416" s="22">
        <f>IF(W1416&lt;0,0,CHOOSE(MATCH(W1416,{0,1950001,3300001,6950001,9000001},1),5.105/84.895,10.21/79.79,20.42/69.58,23.483/66.517,33.693/56.307))</f>
        <v/>
      </c>
      <c r="AB1416" s="21">
        <f>IF(C1416&lt;=2000,0,(MIN(C1416,ROUNDDOWN(F1416*0.3,0))-2000)*0.1)</f>
        <v/>
      </c>
      <c r="AC1416" s="21">
        <f>IF(C1416&lt;=2000,0,MIN((C1416-2000)*Y1416,(R1416+S1416)*0.2))</f>
        <v/>
      </c>
      <c r="AD1416" s="21">
        <f>IF(C1416&lt;=2000,0,MIN((C1416-2000)*Z1416,(T1416+U1416)*0.2))</f>
        <v/>
      </c>
      <c r="AE1416" s="21">
        <f>AC1416*AA1416</f>
        <v/>
      </c>
      <c r="AF1416" s="21">
        <f>ROUNDDOWN(R1416,-2)+ROUNDDOWN(S1416,-2)</f>
        <v/>
      </c>
      <c r="AG1416" s="21">
        <f>ROUNDDOWN(MAX(0,R1416-(AB1416+AC1416+AE1416)*0.6),-2)+ROUNDDOWN(MAX(0,S1416-(AB1416+AC1416+AE1416)*0.4),-2)</f>
        <v/>
      </c>
      <c r="AH1416" s="21">
        <f>ROUNDDOWN(MAX(0,T1416-(AB1416+AD1416)*0.6),-2)+ROUNDDOWN(MAX(0,U1416-(AB1416+AD1416)*0.4),-2)</f>
        <v/>
      </c>
      <c r="AI1416" s="21">
        <f>ROUNDDOWN(T1416,-2)+ROUNDDOWN(U1416,-2)</f>
        <v/>
      </c>
      <c r="AJ1416" s="21">
        <f>M1416+AF1416</f>
        <v/>
      </c>
      <c r="AK1416" s="21">
        <f>M1416+AG1416</f>
        <v/>
      </c>
      <c r="AL1416" s="21">
        <f>N1416+AH1416</f>
        <v/>
      </c>
      <c r="AM1416" s="21">
        <f>O1416+AI1416</f>
        <v/>
      </c>
      <c r="AN1416" s="21">
        <f>N1416+AI1416</f>
        <v/>
      </c>
      <c r="AO1416" s="21">
        <f>ROUNDDOWN((R1416+S1416)*0.2/Y1416+2000,0)</f>
        <v/>
      </c>
      <c r="AP1416" s="21">
        <f>ROUNDDOWN((T1416+U1416)*0.2/Z1416+2000,0)</f>
        <v/>
      </c>
      <c r="AQ1416" s="21">
        <f>AL1416-AK1416</f>
        <v/>
      </c>
      <c r="AR1416" s="21">
        <f>AM1416-AK1416</f>
        <v/>
      </c>
      <c r="AS1416" s="21">
        <f>AM1416-AL1416</f>
        <v/>
      </c>
      <c r="AT1416" s="21">
        <f>AK1416+C1416-AJ1416</f>
        <v/>
      </c>
      <c r="AU1416" s="21">
        <f>AL1416+C1416-AM1416</f>
        <v/>
      </c>
      <c r="AV1416" s="21">
        <f>AN1416+C1416-AM1416</f>
        <v/>
      </c>
    </row>
    <row r="1417">
      <c r="A1417" t="inlineStr">
        <is>
          <t>年収別 上限+5万</t>
        </is>
      </c>
      <c r="B1417" s="21">
        <f>'4_年収別'!$A$9</f>
        <v/>
      </c>
      <c r="C1417" s="21">
        <f>AO1417+50000</f>
        <v/>
      </c>
      <c r="D1417" s="21" t="n">
        <v>0</v>
      </c>
      <c r="E1417" s="21">
        <f>ROUND(MIN(B1417/12,650000)*12*0.0915+MIN(B1417/12,1390000)*12*(0.0504+0)+B1417*0.005,0)</f>
        <v/>
      </c>
      <c r="F1417" s="21">
        <f>IF(B1417&lt;741000,0,IF(B1417&lt;2191000,B1417-740000,IF(B1417&lt;2193000,1451000,IF(B1417&lt;2196000,1453000,IF(B1417&lt;2200000,1456000,IF(B1417&lt;3600000,ROUND(ROUNDDOWN(B1417/4,-3)*2.8,0)-80000,IF(B1417&lt;6600000,ROUND(ROUNDDOWN(B1417/4,-3)*3.2,0)-440000,IF(B1417&lt;8500000,ROUNDDOWN(B1417*0.9,0)-1100000,B1417-1950000))))))))</f>
        <v/>
      </c>
      <c r="G1417" s="21">
        <f>IF(F1417&gt;23500000,NA(),IF(F1417&lt;=4890000,1040000,IF(F1417&lt;=6550000,670000,620000)))</f>
        <v/>
      </c>
      <c r="H1417" s="21">
        <f>IF(D1417&lt;=0,0,MAX(0,MIN(2000000,D1417-MIN(100000,ROUNDDOWN(F1417*0.05,0)))))</f>
        <v/>
      </c>
      <c r="I1417" s="21">
        <f>IF(C1417&lt;=2000,0,MIN(C1417,ROUNDDOWN(F1417*0.4,0))-2000)</f>
        <v/>
      </c>
      <c r="J1417" s="21">
        <f>MAX(0,ROUNDDOWN(F1417-E1417-G1417,-3))</f>
        <v/>
      </c>
      <c r="K1417" s="21">
        <f>MAX(0,ROUNDDOWN(F1417-E1417-G1417-H1417-I1417,-3))</f>
        <v/>
      </c>
      <c r="L1417" s="21">
        <f>MAX(0,ROUNDDOWN(F1417-E1417-G1417-H1417,-3))</f>
        <v/>
      </c>
      <c r="M1417" s="21">
        <f>IF(J1417&lt;=0,0,ROUNDDOWN((J1417*LOOKUP(J1417,{0,1950001,3300001,6950001,9000001,18000001,40000001},{0.05,0.1,0.2,0.23,0.33,0.4,0.45})-LOOKUP(J1417,{0,1950001,3300001,6950001,9000001,18000001,40000001},{0,97500,427500,636000,1536000,2796000,4796000}))*1.021,-2))</f>
        <v/>
      </c>
      <c r="N1417" s="21">
        <f>IF(K1417&lt;=0,0,ROUNDDOWN((K1417*LOOKUP(K1417,{0,1950001,3300001,6950001,9000001,18000001,40000001},{0.05,0.1,0.2,0.23,0.33,0.4,0.45})-LOOKUP(K1417,{0,1950001,3300001,6950001,9000001,18000001,40000001},{0,97500,427500,636000,1536000,2796000,4796000}))*1.021,-2))</f>
        <v/>
      </c>
      <c r="O1417" s="21">
        <f>IF(L1417&lt;=0,0,ROUNDDOWN((L1417*LOOKUP(L1417,{0,1950001,3300001,6950001,9000001,18000001,40000001},{0.05,0.1,0.2,0.23,0.33,0.4,0.45})-LOOKUP(L1417,{0,1950001,3300001,6950001,9000001,18000001,40000001},{0,97500,427500,636000,1536000,2796000,4796000}))*1.021,-2))</f>
        <v/>
      </c>
      <c r="P1417" s="21">
        <f>MAX(0,ROUNDDOWN(F1417-E1417-430000,-3))</f>
        <v/>
      </c>
      <c r="Q1417" s="21">
        <f>MAX(0,ROUNDDOWN(F1417-E1417-430000-H1417,-3))</f>
        <v/>
      </c>
      <c r="R1417" s="21">
        <f>IF(F1417&lt;=450000,0,MAX(0,P1417*0.06-MIN(50000,P1417)*0.03))</f>
        <v/>
      </c>
      <c r="S1417" s="21">
        <f>IF(F1417&lt;=450000,0,MAX(0,P1417*0.04-MIN(50000,P1417)*0.02))</f>
        <v/>
      </c>
      <c r="T1417" s="21">
        <f>IF(F1417&lt;=450000,0,MAX(0,Q1417*0.06-MIN(50000,Q1417)*0.03))</f>
        <v/>
      </c>
      <c r="U1417" s="21">
        <f>IF(F1417&lt;=450000,0,MAX(0,Q1417*0.04-MIN(50000,Q1417)*0.02))</f>
        <v/>
      </c>
      <c r="V1417" s="21">
        <f>50000+MAX(0,G1417-480000)</f>
        <v/>
      </c>
      <c r="W1417" s="21">
        <f>P1417-V1417</f>
        <v/>
      </c>
      <c r="X1417" s="21">
        <f>Q1417-V1417</f>
        <v/>
      </c>
      <c r="Y1417" s="22">
        <f>IF(W1417&lt;0,0.9,LOOKUP(W1417,{0,1950001,3300001,6950001,9000001,18000001,40000001},{0.84895,0.7979,0.6958,0.66517,0.56307,0.4916,0.44055}))</f>
        <v/>
      </c>
      <c r="Z1417" s="22">
        <f>IF(X1417&lt;0,0.9,LOOKUP(X1417,{0,1950001,3300001,6950001,9000001,18000001,40000001},{0.84895,0.7979,0.6958,0.66517,0.56307,0.4916,0.44055}))</f>
        <v/>
      </c>
      <c r="AA1417" s="22">
        <f>IF(W1417&lt;0,0,CHOOSE(MATCH(W1417,{0,1950001,3300001,6950001,9000001},1),5.105/84.895,10.21/79.79,20.42/69.58,23.483/66.517,33.693/56.307))</f>
        <v/>
      </c>
      <c r="AB1417" s="21">
        <f>IF(C1417&lt;=2000,0,(MIN(C1417,ROUNDDOWN(F1417*0.3,0))-2000)*0.1)</f>
        <v/>
      </c>
      <c r="AC1417" s="21">
        <f>IF(C1417&lt;=2000,0,MIN((C1417-2000)*Y1417,(R1417+S1417)*0.2))</f>
        <v/>
      </c>
      <c r="AD1417" s="21">
        <f>IF(C1417&lt;=2000,0,MIN((C1417-2000)*Z1417,(T1417+U1417)*0.2))</f>
        <v/>
      </c>
      <c r="AE1417" s="21">
        <f>AC1417*AA1417</f>
        <v/>
      </c>
      <c r="AF1417" s="21">
        <f>ROUNDDOWN(R1417,-2)+ROUNDDOWN(S1417,-2)</f>
        <v/>
      </c>
      <c r="AG1417" s="21">
        <f>ROUNDDOWN(MAX(0,R1417-(AB1417+AC1417+AE1417)*0.6),-2)+ROUNDDOWN(MAX(0,S1417-(AB1417+AC1417+AE1417)*0.4),-2)</f>
        <v/>
      </c>
      <c r="AH1417" s="21">
        <f>ROUNDDOWN(MAX(0,T1417-(AB1417+AD1417)*0.6),-2)+ROUNDDOWN(MAX(0,U1417-(AB1417+AD1417)*0.4),-2)</f>
        <v/>
      </c>
      <c r="AI1417" s="21">
        <f>ROUNDDOWN(T1417,-2)+ROUNDDOWN(U1417,-2)</f>
        <v/>
      </c>
      <c r="AJ1417" s="21">
        <f>M1417+AF1417</f>
        <v/>
      </c>
      <c r="AK1417" s="21">
        <f>M1417+AG1417</f>
        <v/>
      </c>
      <c r="AL1417" s="21">
        <f>N1417+AH1417</f>
        <v/>
      </c>
      <c r="AM1417" s="21">
        <f>O1417+AI1417</f>
        <v/>
      </c>
      <c r="AN1417" s="21">
        <f>N1417+AI1417</f>
        <v/>
      </c>
      <c r="AO1417" s="21">
        <f>ROUNDDOWN((R1417+S1417)*0.2/Y1417+2000,0)</f>
        <v/>
      </c>
      <c r="AP1417" s="21">
        <f>ROUNDDOWN((T1417+U1417)*0.2/Z1417+2000,0)</f>
        <v/>
      </c>
      <c r="AQ1417" s="21">
        <f>AL1417-AK1417</f>
        <v/>
      </c>
      <c r="AR1417" s="21">
        <f>AM1417-AK1417</f>
        <v/>
      </c>
      <c r="AS1417" s="21">
        <f>AM1417-AL1417</f>
        <v/>
      </c>
      <c r="AT1417" s="21">
        <f>AK1417+C1417-AJ1417</f>
        <v/>
      </c>
      <c r="AU1417" s="21">
        <f>AL1417+C1417-AM1417</f>
        <v/>
      </c>
      <c r="AV1417" s="21">
        <f>AN1417+C1417-AM1417</f>
        <v/>
      </c>
    </row>
    <row r="1418">
      <c r="A1418" t="inlineStr">
        <is>
          <t>年収別 医療費15万</t>
        </is>
      </c>
      <c r="B1418" s="21">
        <f>'4_年収別'!$A$10</f>
        <v/>
      </c>
      <c r="C1418" s="21">
        <f>AO1418</f>
        <v/>
      </c>
      <c r="D1418" s="21" t="n">
        <v>150000</v>
      </c>
      <c r="E1418" s="21">
        <f>ROUND(MIN(B1418/12,650000)*12*0.0915+MIN(B1418/12,1390000)*12*(0.0504+0)+B1418*0.005,0)</f>
        <v/>
      </c>
      <c r="F1418" s="21">
        <f>IF(B1418&lt;741000,0,IF(B1418&lt;2191000,B1418-740000,IF(B1418&lt;2193000,1451000,IF(B1418&lt;2196000,1453000,IF(B1418&lt;2200000,1456000,IF(B1418&lt;3600000,ROUND(ROUNDDOWN(B1418/4,-3)*2.8,0)-80000,IF(B1418&lt;6600000,ROUND(ROUNDDOWN(B1418/4,-3)*3.2,0)-440000,IF(B1418&lt;8500000,ROUNDDOWN(B1418*0.9,0)-1100000,B1418-1950000))))))))</f>
        <v/>
      </c>
      <c r="G1418" s="21">
        <f>IF(F1418&gt;23500000,NA(),IF(F1418&lt;=4890000,1040000,IF(F1418&lt;=6550000,670000,620000)))</f>
        <v/>
      </c>
      <c r="H1418" s="21">
        <f>IF(D1418&lt;=0,0,MAX(0,MIN(2000000,D1418-MIN(100000,ROUNDDOWN(F1418*0.05,0)))))</f>
        <v/>
      </c>
      <c r="I1418" s="21">
        <f>IF(C1418&lt;=2000,0,MIN(C1418,ROUNDDOWN(F1418*0.4,0))-2000)</f>
        <v/>
      </c>
      <c r="J1418" s="21">
        <f>MAX(0,ROUNDDOWN(F1418-E1418-G1418,-3))</f>
        <v/>
      </c>
      <c r="K1418" s="21">
        <f>MAX(0,ROUNDDOWN(F1418-E1418-G1418-H1418-I1418,-3))</f>
        <v/>
      </c>
      <c r="L1418" s="21">
        <f>MAX(0,ROUNDDOWN(F1418-E1418-G1418-H1418,-3))</f>
        <v/>
      </c>
      <c r="M1418" s="21">
        <f>IF(J1418&lt;=0,0,ROUNDDOWN((J1418*LOOKUP(J1418,{0,1950001,3300001,6950001,9000001,18000001,40000001},{0.05,0.1,0.2,0.23,0.33,0.4,0.45})-LOOKUP(J1418,{0,1950001,3300001,6950001,9000001,18000001,40000001},{0,97500,427500,636000,1536000,2796000,4796000}))*1.021,-2))</f>
        <v/>
      </c>
      <c r="N1418" s="21">
        <f>IF(K1418&lt;=0,0,ROUNDDOWN((K1418*LOOKUP(K1418,{0,1950001,3300001,6950001,9000001,18000001,40000001},{0.05,0.1,0.2,0.23,0.33,0.4,0.45})-LOOKUP(K1418,{0,1950001,3300001,6950001,9000001,18000001,40000001},{0,97500,427500,636000,1536000,2796000,4796000}))*1.021,-2))</f>
        <v/>
      </c>
      <c r="O1418" s="21">
        <f>IF(L1418&lt;=0,0,ROUNDDOWN((L1418*LOOKUP(L1418,{0,1950001,3300001,6950001,9000001,18000001,40000001},{0.05,0.1,0.2,0.23,0.33,0.4,0.45})-LOOKUP(L1418,{0,1950001,3300001,6950001,9000001,18000001,40000001},{0,97500,427500,636000,1536000,2796000,4796000}))*1.021,-2))</f>
        <v/>
      </c>
      <c r="P1418" s="21">
        <f>MAX(0,ROUNDDOWN(F1418-E1418-430000,-3))</f>
        <v/>
      </c>
      <c r="Q1418" s="21">
        <f>MAX(0,ROUNDDOWN(F1418-E1418-430000-H1418,-3))</f>
        <v/>
      </c>
      <c r="R1418" s="21">
        <f>IF(F1418&lt;=450000,0,MAX(0,P1418*0.06-MIN(50000,P1418)*0.03))</f>
        <v/>
      </c>
      <c r="S1418" s="21">
        <f>IF(F1418&lt;=450000,0,MAX(0,P1418*0.04-MIN(50000,P1418)*0.02))</f>
        <v/>
      </c>
      <c r="T1418" s="21">
        <f>IF(F1418&lt;=450000,0,MAX(0,Q1418*0.06-MIN(50000,Q1418)*0.03))</f>
        <v/>
      </c>
      <c r="U1418" s="21">
        <f>IF(F1418&lt;=450000,0,MAX(0,Q1418*0.04-MIN(50000,Q1418)*0.02))</f>
        <v/>
      </c>
      <c r="V1418" s="21">
        <f>50000+MAX(0,G1418-480000)</f>
        <v/>
      </c>
      <c r="W1418" s="21">
        <f>P1418-V1418</f>
        <v/>
      </c>
      <c r="X1418" s="21">
        <f>Q1418-V1418</f>
        <v/>
      </c>
      <c r="Y1418" s="22">
        <f>IF(W1418&lt;0,0.9,LOOKUP(W1418,{0,1950001,3300001,6950001,9000001,18000001,40000001},{0.84895,0.7979,0.6958,0.66517,0.56307,0.4916,0.44055}))</f>
        <v/>
      </c>
      <c r="Z1418" s="22">
        <f>IF(X1418&lt;0,0.9,LOOKUP(X1418,{0,1950001,3300001,6950001,9000001,18000001,40000001},{0.84895,0.7979,0.6958,0.66517,0.56307,0.4916,0.44055}))</f>
        <v/>
      </c>
      <c r="AA1418" s="22">
        <f>IF(W1418&lt;0,0,CHOOSE(MATCH(W1418,{0,1950001,3300001,6950001,9000001},1),5.105/84.895,10.21/79.79,20.42/69.58,23.483/66.517,33.693/56.307))</f>
        <v/>
      </c>
      <c r="AB1418" s="21">
        <f>IF(C1418&lt;=2000,0,(MIN(C1418,ROUNDDOWN(F1418*0.3,0))-2000)*0.1)</f>
        <v/>
      </c>
      <c r="AC1418" s="21">
        <f>IF(C1418&lt;=2000,0,MIN((C1418-2000)*Y1418,(R1418+S1418)*0.2))</f>
        <v/>
      </c>
      <c r="AD1418" s="21">
        <f>IF(C1418&lt;=2000,0,MIN((C1418-2000)*Z1418,(T1418+U1418)*0.2))</f>
        <v/>
      </c>
      <c r="AE1418" s="21">
        <f>AC1418*AA1418</f>
        <v/>
      </c>
      <c r="AF1418" s="21">
        <f>ROUNDDOWN(R1418,-2)+ROUNDDOWN(S1418,-2)</f>
        <v/>
      </c>
      <c r="AG1418" s="21">
        <f>ROUNDDOWN(MAX(0,R1418-(AB1418+AC1418+AE1418)*0.6),-2)+ROUNDDOWN(MAX(0,S1418-(AB1418+AC1418+AE1418)*0.4),-2)</f>
        <v/>
      </c>
      <c r="AH1418" s="21">
        <f>ROUNDDOWN(MAX(0,T1418-(AB1418+AD1418)*0.6),-2)+ROUNDDOWN(MAX(0,U1418-(AB1418+AD1418)*0.4),-2)</f>
        <v/>
      </c>
      <c r="AI1418" s="21">
        <f>ROUNDDOWN(T1418,-2)+ROUNDDOWN(U1418,-2)</f>
        <v/>
      </c>
      <c r="AJ1418" s="21">
        <f>M1418+AF1418</f>
        <v/>
      </c>
      <c r="AK1418" s="21">
        <f>M1418+AG1418</f>
        <v/>
      </c>
      <c r="AL1418" s="21">
        <f>N1418+AH1418</f>
        <v/>
      </c>
      <c r="AM1418" s="21">
        <f>O1418+AI1418</f>
        <v/>
      </c>
      <c r="AN1418" s="21">
        <f>N1418+AI1418</f>
        <v/>
      </c>
      <c r="AO1418" s="21">
        <f>ROUNDDOWN((R1418+S1418)*0.2/Y1418+2000,0)</f>
        <v/>
      </c>
      <c r="AP1418" s="21">
        <f>ROUNDDOWN((T1418+U1418)*0.2/Z1418+2000,0)</f>
        <v/>
      </c>
      <c r="AQ1418" s="21">
        <f>AL1418-AK1418</f>
        <v/>
      </c>
      <c r="AR1418" s="21">
        <f>AM1418-AK1418</f>
        <v/>
      </c>
      <c r="AS1418" s="21">
        <f>AM1418-AL1418</f>
        <v/>
      </c>
      <c r="AT1418" s="21">
        <f>AK1418+C1418-AJ1418</f>
        <v/>
      </c>
      <c r="AU1418" s="21">
        <f>AL1418+C1418-AM1418</f>
        <v/>
      </c>
      <c r="AV1418" s="21">
        <f>AN1418+C1418-AM1418</f>
        <v/>
      </c>
    </row>
    <row r="1419">
      <c r="A1419" t="inlineStr">
        <is>
          <t>年収別 上限+5万</t>
        </is>
      </c>
      <c r="B1419" s="21">
        <f>'4_年収別'!$A$10</f>
        <v/>
      </c>
      <c r="C1419" s="21">
        <f>AO1419+50000</f>
        <v/>
      </c>
      <c r="D1419" s="21" t="n">
        <v>0</v>
      </c>
      <c r="E1419" s="21">
        <f>ROUND(MIN(B1419/12,650000)*12*0.0915+MIN(B1419/12,1390000)*12*(0.0504+0)+B1419*0.005,0)</f>
        <v/>
      </c>
      <c r="F1419" s="21">
        <f>IF(B1419&lt;741000,0,IF(B1419&lt;2191000,B1419-740000,IF(B1419&lt;2193000,1451000,IF(B1419&lt;2196000,1453000,IF(B1419&lt;2200000,1456000,IF(B1419&lt;3600000,ROUND(ROUNDDOWN(B1419/4,-3)*2.8,0)-80000,IF(B1419&lt;6600000,ROUND(ROUNDDOWN(B1419/4,-3)*3.2,0)-440000,IF(B1419&lt;8500000,ROUNDDOWN(B1419*0.9,0)-1100000,B1419-1950000))))))))</f>
        <v/>
      </c>
      <c r="G1419" s="21">
        <f>IF(F1419&gt;23500000,NA(),IF(F1419&lt;=4890000,1040000,IF(F1419&lt;=6550000,670000,620000)))</f>
        <v/>
      </c>
      <c r="H1419" s="21">
        <f>IF(D1419&lt;=0,0,MAX(0,MIN(2000000,D1419-MIN(100000,ROUNDDOWN(F1419*0.05,0)))))</f>
        <v/>
      </c>
      <c r="I1419" s="21">
        <f>IF(C1419&lt;=2000,0,MIN(C1419,ROUNDDOWN(F1419*0.4,0))-2000)</f>
        <v/>
      </c>
      <c r="J1419" s="21">
        <f>MAX(0,ROUNDDOWN(F1419-E1419-G1419,-3))</f>
        <v/>
      </c>
      <c r="K1419" s="21">
        <f>MAX(0,ROUNDDOWN(F1419-E1419-G1419-H1419-I1419,-3))</f>
        <v/>
      </c>
      <c r="L1419" s="21">
        <f>MAX(0,ROUNDDOWN(F1419-E1419-G1419-H1419,-3))</f>
        <v/>
      </c>
      <c r="M1419" s="21">
        <f>IF(J1419&lt;=0,0,ROUNDDOWN((J1419*LOOKUP(J1419,{0,1950001,3300001,6950001,9000001,18000001,40000001},{0.05,0.1,0.2,0.23,0.33,0.4,0.45})-LOOKUP(J1419,{0,1950001,3300001,6950001,9000001,18000001,40000001},{0,97500,427500,636000,1536000,2796000,4796000}))*1.021,-2))</f>
        <v/>
      </c>
      <c r="N1419" s="21">
        <f>IF(K1419&lt;=0,0,ROUNDDOWN((K1419*LOOKUP(K1419,{0,1950001,3300001,6950001,9000001,18000001,40000001},{0.05,0.1,0.2,0.23,0.33,0.4,0.45})-LOOKUP(K1419,{0,1950001,3300001,6950001,9000001,18000001,40000001},{0,97500,427500,636000,1536000,2796000,4796000}))*1.021,-2))</f>
        <v/>
      </c>
      <c r="O1419" s="21">
        <f>IF(L1419&lt;=0,0,ROUNDDOWN((L1419*LOOKUP(L1419,{0,1950001,3300001,6950001,9000001,18000001,40000001},{0.05,0.1,0.2,0.23,0.33,0.4,0.45})-LOOKUP(L1419,{0,1950001,3300001,6950001,9000001,18000001,40000001},{0,97500,427500,636000,1536000,2796000,4796000}))*1.021,-2))</f>
        <v/>
      </c>
      <c r="P1419" s="21">
        <f>MAX(0,ROUNDDOWN(F1419-E1419-430000,-3))</f>
        <v/>
      </c>
      <c r="Q1419" s="21">
        <f>MAX(0,ROUNDDOWN(F1419-E1419-430000-H1419,-3))</f>
        <v/>
      </c>
      <c r="R1419" s="21">
        <f>IF(F1419&lt;=450000,0,MAX(0,P1419*0.06-MIN(50000,P1419)*0.03))</f>
        <v/>
      </c>
      <c r="S1419" s="21">
        <f>IF(F1419&lt;=450000,0,MAX(0,P1419*0.04-MIN(50000,P1419)*0.02))</f>
        <v/>
      </c>
      <c r="T1419" s="21">
        <f>IF(F1419&lt;=450000,0,MAX(0,Q1419*0.06-MIN(50000,Q1419)*0.03))</f>
        <v/>
      </c>
      <c r="U1419" s="21">
        <f>IF(F1419&lt;=450000,0,MAX(0,Q1419*0.04-MIN(50000,Q1419)*0.02))</f>
        <v/>
      </c>
      <c r="V1419" s="21">
        <f>50000+MAX(0,G1419-480000)</f>
        <v/>
      </c>
      <c r="W1419" s="21">
        <f>P1419-V1419</f>
        <v/>
      </c>
      <c r="X1419" s="21">
        <f>Q1419-V1419</f>
        <v/>
      </c>
      <c r="Y1419" s="22">
        <f>IF(W1419&lt;0,0.9,LOOKUP(W1419,{0,1950001,3300001,6950001,9000001,18000001,40000001},{0.84895,0.7979,0.6958,0.66517,0.56307,0.4916,0.44055}))</f>
        <v/>
      </c>
      <c r="Z1419" s="22">
        <f>IF(X1419&lt;0,0.9,LOOKUP(X1419,{0,1950001,3300001,6950001,9000001,18000001,40000001},{0.84895,0.7979,0.6958,0.66517,0.56307,0.4916,0.44055}))</f>
        <v/>
      </c>
      <c r="AA1419" s="22">
        <f>IF(W1419&lt;0,0,CHOOSE(MATCH(W1419,{0,1950001,3300001,6950001,9000001},1),5.105/84.895,10.21/79.79,20.42/69.58,23.483/66.517,33.693/56.307))</f>
        <v/>
      </c>
      <c r="AB1419" s="21">
        <f>IF(C1419&lt;=2000,0,(MIN(C1419,ROUNDDOWN(F1419*0.3,0))-2000)*0.1)</f>
        <v/>
      </c>
      <c r="AC1419" s="21">
        <f>IF(C1419&lt;=2000,0,MIN((C1419-2000)*Y1419,(R1419+S1419)*0.2))</f>
        <v/>
      </c>
      <c r="AD1419" s="21">
        <f>IF(C1419&lt;=2000,0,MIN((C1419-2000)*Z1419,(T1419+U1419)*0.2))</f>
        <v/>
      </c>
      <c r="AE1419" s="21">
        <f>AC1419*AA1419</f>
        <v/>
      </c>
      <c r="AF1419" s="21">
        <f>ROUNDDOWN(R1419,-2)+ROUNDDOWN(S1419,-2)</f>
        <v/>
      </c>
      <c r="AG1419" s="21">
        <f>ROUNDDOWN(MAX(0,R1419-(AB1419+AC1419+AE1419)*0.6),-2)+ROUNDDOWN(MAX(0,S1419-(AB1419+AC1419+AE1419)*0.4),-2)</f>
        <v/>
      </c>
      <c r="AH1419" s="21">
        <f>ROUNDDOWN(MAX(0,T1419-(AB1419+AD1419)*0.6),-2)+ROUNDDOWN(MAX(0,U1419-(AB1419+AD1419)*0.4),-2)</f>
        <v/>
      </c>
      <c r="AI1419" s="21">
        <f>ROUNDDOWN(T1419,-2)+ROUNDDOWN(U1419,-2)</f>
        <v/>
      </c>
      <c r="AJ1419" s="21">
        <f>M1419+AF1419</f>
        <v/>
      </c>
      <c r="AK1419" s="21">
        <f>M1419+AG1419</f>
        <v/>
      </c>
      <c r="AL1419" s="21">
        <f>N1419+AH1419</f>
        <v/>
      </c>
      <c r="AM1419" s="21">
        <f>O1419+AI1419</f>
        <v/>
      </c>
      <c r="AN1419" s="21">
        <f>N1419+AI1419</f>
        <v/>
      </c>
      <c r="AO1419" s="21">
        <f>ROUNDDOWN((R1419+S1419)*0.2/Y1419+2000,0)</f>
        <v/>
      </c>
      <c r="AP1419" s="21">
        <f>ROUNDDOWN((T1419+U1419)*0.2/Z1419+2000,0)</f>
        <v/>
      </c>
      <c r="AQ1419" s="21">
        <f>AL1419-AK1419</f>
        <v/>
      </c>
      <c r="AR1419" s="21">
        <f>AM1419-AK1419</f>
        <v/>
      </c>
      <c r="AS1419" s="21">
        <f>AM1419-AL1419</f>
        <v/>
      </c>
      <c r="AT1419" s="21">
        <f>AK1419+C1419-AJ1419</f>
        <v/>
      </c>
      <c r="AU1419" s="21">
        <f>AL1419+C1419-AM1419</f>
        <v/>
      </c>
      <c r="AV1419" s="21">
        <f>AN1419+C1419-AM1419</f>
        <v/>
      </c>
    </row>
    <row r="1420">
      <c r="A1420" t="inlineStr">
        <is>
          <t>年収別 医療費15万</t>
        </is>
      </c>
      <c r="B1420" s="21">
        <f>'4_年収別'!$A$11</f>
        <v/>
      </c>
      <c r="C1420" s="21">
        <f>AO1420</f>
        <v/>
      </c>
      <c r="D1420" s="21" t="n">
        <v>150000</v>
      </c>
      <c r="E1420" s="21">
        <f>ROUND(MIN(B1420/12,650000)*12*0.0915+MIN(B1420/12,1390000)*12*(0.0504+0)+B1420*0.005,0)</f>
        <v/>
      </c>
      <c r="F1420" s="21">
        <f>IF(B1420&lt;741000,0,IF(B1420&lt;2191000,B1420-740000,IF(B1420&lt;2193000,1451000,IF(B1420&lt;2196000,1453000,IF(B1420&lt;2200000,1456000,IF(B1420&lt;3600000,ROUND(ROUNDDOWN(B1420/4,-3)*2.8,0)-80000,IF(B1420&lt;6600000,ROUND(ROUNDDOWN(B1420/4,-3)*3.2,0)-440000,IF(B1420&lt;8500000,ROUNDDOWN(B1420*0.9,0)-1100000,B1420-1950000))))))))</f>
        <v/>
      </c>
      <c r="G1420" s="21">
        <f>IF(F1420&gt;23500000,NA(),IF(F1420&lt;=4890000,1040000,IF(F1420&lt;=6550000,670000,620000)))</f>
        <v/>
      </c>
      <c r="H1420" s="21">
        <f>IF(D1420&lt;=0,0,MAX(0,MIN(2000000,D1420-MIN(100000,ROUNDDOWN(F1420*0.05,0)))))</f>
        <v/>
      </c>
      <c r="I1420" s="21">
        <f>IF(C1420&lt;=2000,0,MIN(C1420,ROUNDDOWN(F1420*0.4,0))-2000)</f>
        <v/>
      </c>
      <c r="J1420" s="21">
        <f>MAX(0,ROUNDDOWN(F1420-E1420-G1420,-3))</f>
        <v/>
      </c>
      <c r="K1420" s="21">
        <f>MAX(0,ROUNDDOWN(F1420-E1420-G1420-H1420-I1420,-3))</f>
        <v/>
      </c>
      <c r="L1420" s="21">
        <f>MAX(0,ROUNDDOWN(F1420-E1420-G1420-H1420,-3))</f>
        <v/>
      </c>
      <c r="M1420" s="21">
        <f>IF(J1420&lt;=0,0,ROUNDDOWN((J1420*LOOKUP(J1420,{0,1950001,3300001,6950001,9000001,18000001,40000001},{0.05,0.1,0.2,0.23,0.33,0.4,0.45})-LOOKUP(J1420,{0,1950001,3300001,6950001,9000001,18000001,40000001},{0,97500,427500,636000,1536000,2796000,4796000}))*1.021,-2))</f>
        <v/>
      </c>
      <c r="N1420" s="21">
        <f>IF(K1420&lt;=0,0,ROUNDDOWN((K1420*LOOKUP(K1420,{0,1950001,3300001,6950001,9000001,18000001,40000001},{0.05,0.1,0.2,0.23,0.33,0.4,0.45})-LOOKUP(K1420,{0,1950001,3300001,6950001,9000001,18000001,40000001},{0,97500,427500,636000,1536000,2796000,4796000}))*1.021,-2))</f>
        <v/>
      </c>
      <c r="O1420" s="21">
        <f>IF(L1420&lt;=0,0,ROUNDDOWN((L1420*LOOKUP(L1420,{0,1950001,3300001,6950001,9000001,18000001,40000001},{0.05,0.1,0.2,0.23,0.33,0.4,0.45})-LOOKUP(L1420,{0,1950001,3300001,6950001,9000001,18000001,40000001},{0,97500,427500,636000,1536000,2796000,4796000}))*1.021,-2))</f>
        <v/>
      </c>
      <c r="P1420" s="21">
        <f>MAX(0,ROUNDDOWN(F1420-E1420-430000,-3))</f>
        <v/>
      </c>
      <c r="Q1420" s="21">
        <f>MAX(0,ROUNDDOWN(F1420-E1420-430000-H1420,-3))</f>
        <v/>
      </c>
      <c r="R1420" s="21">
        <f>IF(F1420&lt;=450000,0,MAX(0,P1420*0.06-MIN(50000,P1420)*0.03))</f>
        <v/>
      </c>
      <c r="S1420" s="21">
        <f>IF(F1420&lt;=450000,0,MAX(0,P1420*0.04-MIN(50000,P1420)*0.02))</f>
        <v/>
      </c>
      <c r="T1420" s="21">
        <f>IF(F1420&lt;=450000,0,MAX(0,Q1420*0.06-MIN(50000,Q1420)*0.03))</f>
        <v/>
      </c>
      <c r="U1420" s="21">
        <f>IF(F1420&lt;=450000,0,MAX(0,Q1420*0.04-MIN(50000,Q1420)*0.02))</f>
        <v/>
      </c>
      <c r="V1420" s="21">
        <f>50000+MAX(0,G1420-480000)</f>
        <v/>
      </c>
      <c r="W1420" s="21">
        <f>P1420-V1420</f>
        <v/>
      </c>
      <c r="X1420" s="21">
        <f>Q1420-V1420</f>
        <v/>
      </c>
      <c r="Y1420" s="22">
        <f>IF(W1420&lt;0,0.9,LOOKUP(W1420,{0,1950001,3300001,6950001,9000001,18000001,40000001},{0.84895,0.7979,0.6958,0.66517,0.56307,0.4916,0.44055}))</f>
        <v/>
      </c>
      <c r="Z1420" s="22">
        <f>IF(X1420&lt;0,0.9,LOOKUP(X1420,{0,1950001,3300001,6950001,9000001,18000001,40000001},{0.84895,0.7979,0.6958,0.66517,0.56307,0.4916,0.44055}))</f>
        <v/>
      </c>
      <c r="AA1420" s="22">
        <f>IF(W1420&lt;0,0,CHOOSE(MATCH(W1420,{0,1950001,3300001,6950001,9000001},1),5.105/84.895,10.21/79.79,20.42/69.58,23.483/66.517,33.693/56.307))</f>
        <v/>
      </c>
      <c r="AB1420" s="21">
        <f>IF(C1420&lt;=2000,0,(MIN(C1420,ROUNDDOWN(F1420*0.3,0))-2000)*0.1)</f>
        <v/>
      </c>
      <c r="AC1420" s="21">
        <f>IF(C1420&lt;=2000,0,MIN((C1420-2000)*Y1420,(R1420+S1420)*0.2))</f>
        <v/>
      </c>
      <c r="AD1420" s="21">
        <f>IF(C1420&lt;=2000,0,MIN((C1420-2000)*Z1420,(T1420+U1420)*0.2))</f>
        <v/>
      </c>
      <c r="AE1420" s="21">
        <f>AC1420*AA1420</f>
        <v/>
      </c>
      <c r="AF1420" s="21">
        <f>ROUNDDOWN(R1420,-2)+ROUNDDOWN(S1420,-2)</f>
        <v/>
      </c>
      <c r="AG1420" s="21">
        <f>ROUNDDOWN(MAX(0,R1420-(AB1420+AC1420+AE1420)*0.6),-2)+ROUNDDOWN(MAX(0,S1420-(AB1420+AC1420+AE1420)*0.4),-2)</f>
        <v/>
      </c>
      <c r="AH1420" s="21">
        <f>ROUNDDOWN(MAX(0,T1420-(AB1420+AD1420)*0.6),-2)+ROUNDDOWN(MAX(0,U1420-(AB1420+AD1420)*0.4),-2)</f>
        <v/>
      </c>
      <c r="AI1420" s="21">
        <f>ROUNDDOWN(T1420,-2)+ROUNDDOWN(U1420,-2)</f>
        <v/>
      </c>
      <c r="AJ1420" s="21">
        <f>M1420+AF1420</f>
        <v/>
      </c>
      <c r="AK1420" s="21">
        <f>M1420+AG1420</f>
        <v/>
      </c>
      <c r="AL1420" s="21">
        <f>N1420+AH1420</f>
        <v/>
      </c>
      <c r="AM1420" s="21">
        <f>O1420+AI1420</f>
        <v/>
      </c>
      <c r="AN1420" s="21">
        <f>N1420+AI1420</f>
        <v/>
      </c>
      <c r="AO1420" s="21">
        <f>ROUNDDOWN((R1420+S1420)*0.2/Y1420+2000,0)</f>
        <v/>
      </c>
      <c r="AP1420" s="21">
        <f>ROUNDDOWN((T1420+U1420)*0.2/Z1420+2000,0)</f>
        <v/>
      </c>
      <c r="AQ1420" s="21">
        <f>AL1420-AK1420</f>
        <v/>
      </c>
      <c r="AR1420" s="21">
        <f>AM1420-AK1420</f>
        <v/>
      </c>
      <c r="AS1420" s="21">
        <f>AM1420-AL1420</f>
        <v/>
      </c>
      <c r="AT1420" s="21">
        <f>AK1420+C1420-AJ1420</f>
        <v/>
      </c>
      <c r="AU1420" s="21">
        <f>AL1420+C1420-AM1420</f>
        <v/>
      </c>
      <c r="AV1420" s="21">
        <f>AN1420+C1420-AM1420</f>
        <v/>
      </c>
    </row>
    <row r="1421">
      <c r="A1421" t="inlineStr">
        <is>
          <t>年収別 上限+5万</t>
        </is>
      </c>
      <c r="B1421" s="21">
        <f>'4_年収別'!$A$11</f>
        <v/>
      </c>
      <c r="C1421" s="21">
        <f>AO1421+50000</f>
        <v/>
      </c>
      <c r="D1421" s="21" t="n">
        <v>0</v>
      </c>
      <c r="E1421" s="21">
        <f>ROUND(MIN(B1421/12,650000)*12*0.0915+MIN(B1421/12,1390000)*12*(0.0504+0)+B1421*0.005,0)</f>
        <v/>
      </c>
      <c r="F1421" s="21">
        <f>IF(B1421&lt;741000,0,IF(B1421&lt;2191000,B1421-740000,IF(B1421&lt;2193000,1451000,IF(B1421&lt;2196000,1453000,IF(B1421&lt;2200000,1456000,IF(B1421&lt;3600000,ROUND(ROUNDDOWN(B1421/4,-3)*2.8,0)-80000,IF(B1421&lt;6600000,ROUND(ROUNDDOWN(B1421/4,-3)*3.2,0)-440000,IF(B1421&lt;8500000,ROUNDDOWN(B1421*0.9,0)-1100000,B1421-1950000))))))))</f>
        <v/>
      </c>
      <c r="G1421" s="21">
        <f>IF(F1421&gt;23500000,NA(),IF(F1421&lt;=4890000,1040000,IF(F1421&lt;=6550000,670000,620000)))</f>
        <v/>
      </c>
      <c r="H1421" s="21">
        <f>IF(D1421&lt;=0,0,MAX(0,MIN(2000000,D1421-MIN(100000,ROUNDDOWN(F1421*0.05,0)))))</f>
        <v/>
      </c>
      <c r="I1421" s="21">
        <f>IF(C1421&lt;=2000,0,MIN(C1421,ROUNDDOWN(F1421*0.4,0))-2000)</f>
        <v/>
      </c>
      <c r="J1421" s="21">
        <f>MAX(0,ROUNDDOWN(F1421-E1421-G1421,-3))</f>
        <v/>
      </c>
      <c r="K1421" s="21">
        <f>MAX(0,ROUNDDOWN(F1421-E1421-G1421-H1421-I1421,-3))</f>
        <v/>
      </c>
      <c r="L1421" s="21">
        <f>MAX(0,ROUNDDOWN(F1421-E1421-G1421-H1421,-3))</f>
        <v/>
      </c>
      <c r="M1421" s="21">
        <f>IF(J1421&lt;=0,0,ROUNDDOWN((J1421*LOOKUP(J1421,{0,1950001,3300001,6950001,9000001,18000001,40000001},{0.05,0.1,0.2,0.23,0.33,0.4,0.45})-LOOKUP(J1421,{0,1950001,3300001,6950001,9000001,18000001,40000001},{0,97500,427500,636000,1536000,2796000,4796000}))*1.021,-2))</f>
        <v/>
      </c>
      <c r="N1421" s="21">
        <f>IF(K1421&lt;=0,0,ROUNDDOWN((K1421*LOOKUP(K1421,{0,1950001,3300001,6950001,9000001,18000001,40000001},{0.05,0.1,0.2,0.23,0.33,0.4,0.45})-LOOKUP(K1421,{0,1950001,3300001,6950001,9000001,18000001,40000001},{0,97500,427500,636000,1536000,2796000,4796000}))*1.021,-2))</f>
        <v/>
      </c>
      <c r="O1421" s="21">
        <f>IF(L1421&lt;=0,0,ROUNDDOWN((L1421*LOOKUP(L1421,{0,1950001,3300001,6950001,9000001,18000001,40000001},{0.05,0.1,0.2,0.23,0.33,0.4,0.45})-LOOKUP(L1421,{0,1950001,3300001,6950001,9000001,18000001,40000001},{0,97500,427500,636000,1536000,2796000,4796000}))*1.021,-2))</f>
        <v/>
      </c>
      <c r="P1421" s="21">
        <f>MAX(0,ROUNDDOWN(F1421-E1421-430000,-3))</f>
        <v/>
      </c>
      <c r="Q1421" s="21">
        <f>MAX(0,ROUNDDOWN(F1421-E1421-430000-H1421,-3))</f>
        <v/>
      </c>
      <c r="R1421" s="21">
        <f>IF(F1421&lt;=450000,0,MAX(0,P1421*0.06-MIN(50000,P1421)*0.03))</f>
        <v/>
      </c>
      <c r="S1421" s="21">
        <f>IF(F1421&lt;=450000,0,MAX(0,P1421*0.04-MIN(50000,P1421)*0.02))</f>
        <v/>
      </c>
      <c r="T1421" s="21">
        <f>IF(F1421&lt;=450000,0,MAX(0,Q1421*0.06-MIN(50000,Q1421)*0.03))</f>
        <v/>
      </c>
      <c r="U1421" s="21">
        <f>IF(F1421&lt;=450000,0,MAX(0,Q1421*0.04-MIN(50000,Q1421)*0.02))</f>
        <v/>
      </c>
      <c r="V1421" s="21">
        <f>50000+MAX(0,G1421-480000)</f>
        <v/>
      </c>
      <c r="W1421" s="21">
        <f>P1421-V1421</f>
        <v/>
      </c>
      <c r="X1421" s="21">
        <f>Q1421-V1421</f>
        <v/>
      </c>
      <c r="Y1421" s="22">
        <f>IF(W1421&lt;0,0.9,LOOKUP(W1421,{0,1950001,3300001,6950001,9000001,18000001,40000001},{0.84895,0.7979,0.6958,0.66517,0.56307,0.4916,0.44055}))</f>
        <v/>
      </c>
      <c r="Z1421" s="22">
        <f>IF(X1421&lt;0,0.9,LOOKUP(X1421,{0,1950001,3300001,6950001,9000001,18000001,40000001},{0.84895,0.7979,0.6958,0.66517,0.56307,0.4916,0.44055}))</f>
        <v/>
      </c>
      <c r="AA1421" s="22">
        <f>IF(W1421&lt;0,0,CHOOSE(MATCH(W1421,{0,1950001,3300001,6950001,9000001},1),5.105/84.895,10.21/79.79,20.42/69.58,23.483/66.517,33.693/56.307))</f>
        <v/>
      </c>
      <c r="AB1421" s="21">
        <f>IF(C1421&lt;=2000,0,(MIN(C1421,ROUNDDOWN(F1421*0.3,0))-2000)*0.1)</f>
        <v/>
      </c>
      <c r="AC1421" s="21">
        <f>IF(C1421&lt;=2000,0,MIN((C1421-2000)*Y1421,(R1421+S1421)*0.2))</f>
        <v/>
      </c>
      <c r="AD1421" s="21">
        <f>IF(C1421&lt;=2000,0,MIN((C1421-2000)*Z1421,(T1421+U1421)*0.2))</f>
        <v/>
      </c>
      <c r="AE1421" s="21">
        <f>AC1421*AA1421</f>
        <v/>
      </c>
      <c r="AF1421" s="21">
        <f>ROUNDDOWN(R1421,-2)+ROUNDDOWN(S1421,-2)</f>
        <v/>
      </c>
      <c r="AG1421" s="21">
        <f>ROUNDDOWN(MAX(0,R1421-(AB1421+AC1421+AE1421)*0.6),-2)+ROUNDDOWN(MAX(0,S1421-(AB1421+AC1421+AE1421)*0.4),-2)</f>
        <v/>
      </c>
      <c r="AH1421" s="21">
        <f>ROUNDDOWN(MAX(0,T1421-(AB1421+AD1421)*0.6),-2)+ROUNDDOWN(MAX(0,U1421-(AB1421+AD1421)*0.4),-2)</f>
        <v/>
      </c>
      <c r="AI1421" s="21">
        <f>ROUNDDOWN(T1421,-2)+ROUNDDOWN(U1421,-2)</f>
        <v/>
      </c>
      <c r="AJ1421" s="21">
        <f>M1421+AF1421</f>
        <v/>
      </c>
      <c r="AK1421" s="21">
        <f>M1421+AG1421</f>
        <v/>
      </c>
      <c r="AL1421" s="21">
        <f>N1421+AH1421</f>
        <v/>
      </c>
      <c r="AM1421" s="21">
        <f>O1421+AI1421</f>
        <v/>
      </c>
      <c r="AN1421" s="21">
        <f>N1421+AI1421</f>
        <v/>
      </c>
      <c r="AO1421" s="21">
        <f>ROUNDDOWN((R1421+S1421)*0.2/Y1421+2000,0)</f>
        <v/>
      </c>
      <c r="AP1421" s="21">
        <f>ROUNDDOWN((T1421+U1421)*0.2/Z1421+2000,0)</f>
        <v/>
      </c>
      <c r="AQ1421" s="21">
        <f>AL1421-AK1421</f>
        <v/>
      </c>
      <c r="AR1421" s="21">
        <f>AM1421-AK1421</f>
        <v/>
      </c>
      <c r="AS1421" s="21">
        <f>AM1421-AL1421</f>
        <v/>
      </c>
      <c r="AT1421" s="21">
        <f>AK1421+C1421-AJ1421</f>
        <v/>
      </c>
      <c r="AU1421" s="21">
        <f>AL1421+C1421-AM1421</f>
        <v/>
      </c>
      <c r="AV1421" s="21">
        <f>AN1421+C1421-AM1421</f>
        <v/>
      </c>
    </row>
    <row r="1422">
      <c r="A1422" t="inlineStr">
        <is>
          <t>年収別 医療費15万</t>
        </is>
      </c>
      <c r="B1422" s="21">
        <f>'4_年収別'!$A$12</f>
        <v/>
      </c>
      <c r="C1422" s="21">
        <f>AO1422</f>
        <v/>
      </c>
      <c r="D1422" s="21" t="n">
        <v>150000</v>
      </c>
      <c r="E1422" s="21">
        <f>ROUND(MIN(B1422/12,650000)*12*0.0915+MIN(B1422/12,1390000)*12*(0.0504+0)+B1422*0.005,0)</f>
        <v/>
      </c>
      <c r="F1422" s="21">
        <f>IF(B1422&lt;741000,0,IF(B1422&lt;2191000,B1422-740000,IF(B1422&lt;2193000,1451000,IF(B1422&lt;2196000,1453000,IF(B1422&lt;2200000,1456000,IF(B1422&lt;3600000,ROUND(ROUNDDOWN(B1422/4,-3)*2.8,0)-80000,IF(B1422&lt;6600000,ROUND(ROUNDDOWN(B1422/4,-3)*3.2,0)-440000,IF(B1422&lt;8500000,ROUNDDOWN(B1422*0.9,0)-1100000,B1422-1950000))))))))</f>
        <v/>
      </c>
      <c r="G1422" s="21">
        <f>IF(F1422&gt;23500000,NA(),IF(F1422&lt;=4890000,1040000,IF(F1422&lt;=6550000,670000,620000)))</f>
        <v/>
      </c>
      <c r="H1422" s="21">
        <f>IF(D1422&lt;=0,0,MAX(0,MIN(2000000,D1422-MIN(100000,ROUNDDOWN(F1422*0.05,0)))))</f>
        <v/>
      </c>
      <c r="I1422" s="21">
        <f>IF(C1422&lt;=2000,0,MIN(C1422,ROUNDDOWN(F1422*0.4,0))-2000)</f>
        <v/>
      </c>
      <c r="J1422" s="21">
        <f>MAX(0,ROUNDDOWN(F1422-E1422-G1422,-3))</f>
        <v/>
      </c>
      <c r="K1422" s="21">
        <f>MAX(0,ROUNDDOWN(F1422-E1422-G1422-H1422-I1422,-3))</f>
        <v/>
      </c>
      <c r="L1422" s="21">
        <f>MAX(0,ROUNDDOWN(F1422-E1422-G1422-H1422,-3))</f>
        <v/>
      </c>
      <c r="M1422" s="21">
        <f>IF(J1422&lt;=0,0,ROUNDDOWN((J1422*LOOKUP(J1422,{0,1950001,3300001,6950001,9000001,18000001,40000001},{0.05,0.1,0.2,0.23,0.33,0.4,0.45})-LOOKUP(J1422,{0,1950001,3300001,6950001,9000001,18000001,40000001},{0,97500,427500,636000,1536000,2796000,4796000}))*1.021,-2))</f>
        <v/>
      </c>
      <c r="N1422" s="21">
        <f>IF(K1422&lt;=0,0,ROUNDDOWN((K1422*LOOKUP(K1422,{0,1950001,3300001,6950001,9000001,18000001,40000001},{0.05,0.1,0.2,0.23,0.33,0.4,0.45})-LOOKUP(K1422,{0,1950001,3300001,6950001,9000001,18000001,40000001},{0,97500,427500,636000,1536000,2796000,4796000}))*1.021,-2))</f>
        <v/>
      </c>
      <c r="O1422" s="21">
        <f>IF(L1422&lt;=0,0,ROUNDDOWN((L1422*LOOKUP(L1422,{0,1950001,3300001,6950001,9000001,18000001,40000001},{0.05,0.1,0.2,0.23,0.33,0.4,0.45})-LOOKUP(L1422,{0,1950001,3300001,6950001,9000001,18000001,40000001},{0,97500,427500,636000,1536000,2796000,4796000}))*1.021,-2))</f>
        <v/>
      </c>
      <c r="P1422" s="21">
        <f>MAX(0,ROUNDDOWN(F1422-E1422-430000,-3))</f>
        <v/>
      </c>
      <c r="Q1422" s="21">
        <f>MAX(0,ROUNDDOWN(F1422-E1422-430000-H1422,-3))</f>
        <v/>
      </c>
      <c r="R1422" s="21">
        <f>IF(F1422&lt;=450000,0,MAX(0,P1422*0.06-MIN(50000,P1422)*0.03))</f>
        <v/>
      </c>
      <c r="S1422" s="21">
        <f>IF(F1422&lt;=450000,0,MAX(0,P1422*0.04-MIN(50000,P1422)*0.02))</f>
        <v/>
      </c>
      <c r="T1422" s="21">
        <f>IF(F1422&lt;=450000,0,MAX(0,Q1422*0.06-MIN(50000,Q1422)*0.03))</f>
        <v/>
      </c>
      <c r="U1422" s="21">
        <f>IF(F1422&lt;=450000,0,MAX(0,Q1422*0.04-MIN(50000,Q1422)*0.02))</f>
        <v/>
      </c>
      <c r="V1422" s="21">
        <f>50000+MAX(0,G1422-480000)</f>
        <v/>
      </c>
      <c r="W1422" s="21">
        <f>P1422-V1422</f>
        <v/>
      </c>
      <c r="X1422" s="21">
        <f>Q1422-V1422</f>
        <v/>
      </c>
      <c r="Y1422" s="22">
        <f>IF(W1422&lt;0,0.9,LOOKUP(W1422,{0,1950001,3300001,6950001,9000001,18000001,40000001},{0.84895,0.7979,0.6958,0.66517,0.56307,0.4916,0.44055}))</f>
        <v/>
      </c>
      <c r="Z1422" s="22">
        <f>IF(X1422&lt;0,0.9,LOOKUP(X1422,{0,1950001,3300001,6950001,9000001,18000001,40000001},{0.84895,0.7979,0.6958,0.66517,0.56307,0.4916,0.44055}))</f>
        <v/>
      </c>
      <c r="AA1422" s="22">
        <f>IF(W1422&lt;0,0,CHOOSE(MATCH(W1422,{0,1950001,3300001,6950001,9000001},1),5.105/84.895,10.21/79.79,20.42/69.58,23.483/66.517,33.693/56.307))</f>
        <v/>
      </c>
      <c r="AB1422" s="21">
        <f>IF(C1422&lt;=2000,0,(MIN(C1422,ROUNDDOWN(F1422*0.3,0))-2000)*0.1)</f>
        <v/>
      </c>
      <c r="AC1422" s="21">
        <f>IF(C1422&lt;=2000,0,MIN((C1422-2000)*Y1422,(R1422+S1422)*0.2))</f>
        <v/>
      </c>
      <c r="AD1422" s="21">
        <f>IF(C1422&lt;=2000,0,MIN((C1422-2000)*Z1422,(T1422+U1422)*0.2))</f>
        <v/>
      </c>
      <c r="AE1422" s="21">
        <f>AC1422*AA1422</f>
        <v/>
      </c>
      <c r="AF1422" s="21">
        <f>ROUNDDOWN(R1422,-2)+ROUNDDOWN(S1422,-2)</f>
        <v/>
      </c>
      <c r="AG1422" s="21">
        <f>ROUNDDOWN(MAX(0,R1422-(AB1422+AC1422+AE1422)*0.6),-2)+ROUNDDOWN(MAX(0,S1422-(AB1422+AC1422+AE1422)*0.4),-2)</f>
        <v/>
      </c>
      <c r="AH1422" s="21">
        <f>ROUNDDOWN(MAX(0,T1422-(AB1422+AD1422)*0.6),-2)+ROUNDDOWN(MAX(0,U1422-(AB1422+AD1422)*0.4),-2)</f>
        <v/>
      </c>
      <c r="AI1422" s="21">
        <f>ROUNDDOWN(T1422,-2)+ROUNDDOWN(U1422,-2)</f>
        <v/>
      </c>
      <c r="AJ1422" s="21">
        <f>M1422+AF1422</f>
        <v/>
      </c>
      <c r="AK1422" s="21">
        <f>M1422+AG1422</f>
        <v/>
      </c>
      <c r="AL1422" s="21">
        <f>N1422+AH1422</f>
        <v/>
      </c>
      <c r="AM1422" s="21">
        <f>O1422+AI1422</f>
        <v/>
      </c>
      <c r="AN1422" s="21">
        <f>N1422+AI1422</f>
        <v/>
      </c>
      <c r="AO1422" s="21">
        <f>ROUNDDOWN((R1422+S1422)*0.2/Y1422+2000,0)</f>
        <v/>
      </c>
      <c r="AP1422" s="21">
        <f>ROUNDDOWN((T1422+U1422)*0.2/Z1422+2000,0)</f>
        <v/>
      </c>
      <c r="AQ1422" s="21">
        <f>AL1422-AK1422</f>
        <v/>
      </c>
      <c r="AR1422" s="21">
        <f>AM1422-AK1422</f>
        <v/>
      </c>
      <c r="AS1422" s="21">
        <f>AM1422-AL1422</f>
        <v/>
      </c>
      <c r="AT1422" s="21">
        <f>AK1422+C1422-AJ1422</f>
        <v/>
      </c>
      <c r="AU1422" s="21">
        <f>AL1422+C1422-AM1422</f>
        <v/>
      </c>
      <c r="AV1422" s="21">
        <f>AN1422+C1422-AM1422</f>
        <v/>
      </c>
    </row>
    <row r="1423">
      <c r="A1423" t="inlineStr">
        <is>
          <t>年収別 上限+5万</t>
        </is>
      </c>
      <c r="B1423" s="21">
        <f>'4_年収別'!$A$12</f>
        <v/>
      </c>
      <c r="C1423" s="21">
        <f>AO1423+50000</f>
        <v/>
      </c>
      <c r="D1423" s="21" t="n">
        <v>0</v>
      </c>
      <c r="E1423" s="21">
        <f>ROUND(MIN(B1423/12,650000)*12*0.0915+MIN(B1423/12,1390000)*12*(0.0504+0)+B1423*0.005,0)</f>
        <v/>
      </c>
      <c r="F1423" s="21">
        <f>IF(B1423&lt;741000,0,IF(B1423&lt;2191000,B1423-740000,IF(B1423&lt;2193000,1451000,IF(B1423&lt;2196000,1453000,IF(B1423&lt;2200000,1456000,IF(B1423&lt;3600000,ROUND(ROUNDDOWN(B1423/4,-3)*2.8,0)-80000,IF(B1423&lt;6600000,ROUND(ROUNDDOWN(B1423/4,-3)*3.2,0)-440000,IF(B1423&lt;8500000,ROUNDDOWN(B1423*0.9,0)-1100000,B1423-1950000))))))))</f>
        <v/>
      </c>
      <c r="G1423" s="21">
        <f>IF(F1423&gt;23500000,NA(),IF(F1423&lt;=4890000,1040000,IF(F1423&lt;=6550000,670000,620000)))</f>
        <v/>
      </c>
      <c r="H1423" s="21">
        <f>IF(D1423&lt;=0,0,MAX(0,MIN(2000000,D1423-MIN(100000,ROUNDDOWN(F1423*0.05,0)))))</f>
        <v/>
      </c>
      <c r="I1423" s="21">
        <f>IF(C1423&lt;=2000,0,MIN(C1423,ROUNDDOWN(F1423*0.4,0))-2000)</f>
        <v/>
      </c>
      <c r="J1423" s="21">
        <f>MAX(0,ROUNDDOWN(F1423-E1423-G1423,-3))</f>
        <v/>
      </c>
      <c r="K1423" s="21">
        <f>MAX(0,ROUNDDOWN(F1423-E1423-G1423-H1423-I1423,-3))</f>
        <v/>
      </c>
      <c r="L1423" s="21">
        <f>MAX(0,ROUNDDOWN(F1423-E1423-G1423-H1423,-3))</f>
        <v/>
      </c>
      <c r="M1423" s="21">
        <f>IF(J1423&lt;=0,0,ROUNDDOWN((J1423*LOOKUP(J1423,{0,1950001,3300001,6950001,9000001,18000001,40000001},{0.05,0.1,0.2,0.23,0.33,0.4,0.45})-LOOKUP(J1423,{0,1950001,3300001,6950001,9000001,18000001,40000001},{0,97500,427500,636000,1536000,2796000,4796000}))*1.021,-2))</f>
        <v/>
      </c>
      <c r="N1423" s="21">
        <f>IF(K1423&lt;=0,0,ROUNDDOWN((K1423*LOOKUP(K1423,{0,1950001,3300001,6950001,9000001,18000001,40000001},{0.05,0.1,0.2,0.23,0.33,0.4,0.45})-LOOKUP(K1423,{0,1950001,3300001,6950001,9000001,18000001,40000001},{0,97500,427500,636000,1536000,2796000,4796000}))*1.021,-2))</f>
        <v/>
      </c>
      <c r="O1423" s="21">
        <f>IF(L1423&lt;=0,0,ROUNDDOWN((L1423*LOOKUP(L1423,{0,1950001,3300001,6950001,9000001,18000001,40000001},{0.05,0.1,0.2,0.23,0.33,0.4,0.45})-LOOKUP(L1423,{0,1950001,3300001,6950001,9000001,18000001,40000001},{0,97500,427500,636000,1536000,2796000,4796000}))*1.021,-2))</f>
        <v/>
      </c>
      <c r="P1423" s="21">
        <f>MAX(0,ROUNDDOWN(F1423-E1423-430000,-3))</f>
        <v/>
      </c>
      <c r="Q1423" s="21">
        <f>MAX(0,ROUNDDOWN(F1423-E1423-430000-H1423,-3))</f>
        <v/>
      </c>
      <c r="R1423" s="21">
        <f>IF(F1423&lt;=450000,0,MAX(0,P1423*0.06-MIN(50000,P1423)*0.03))</f>
        <v/>
      </c>
      <c r="S1423" s="21">
        <f>IF(F1423&lt;=450000,0,MAX(0,P1423*0.04-MIN(50000,P1423)*0.02))</f>
        <v/>
      </c>
      <c r="T1423" s="21">
        <f>IF(F1423&lt;=450000,0,MAX(0,Q1423*0.06-MIN(50000,Q1423)*0.03))</f>
        <v/>
      </c>
      <c r="U1423" s="21">
        <f>IF(F1423&lt;=450000,0,MAX(0,Q1423*0.04-MIN(50000,Q1423)*0.02))</f>
        <v/>
      </c>
      <c r="V1423" s="21">
        <f>50000+MAX(0,G1423-480000)</f>
        <v/>
      </c>
      <c r="W1423" s="21">
        <f>P1423-V1423</f>
        <v/>
      </c>
      <c r="X1423" s="21">
        <f>Q1423-V1423</f>
        <v/>
      </c>
      <c r="Y1423" s="22">
        <f>IF(W1423&lt;0,0.9,LOOKUP(W1423,{0,1950001,3300001,6950001,9000001,18000001,40000001},{0.84895,0.7979,0.6958,0.66517,0.56307,0.4916,0.44055}))</f>
        <v/>
      </c>
      <c r="Z1423" s="22">
        <f>IF(X1423&lt;0,0.9,LOOKUP(X1423,{0,1950001,3300001,6950001,9000001,18000001,40000001},{0.84895,0.7979,0.6958,0.66517,0.56307,0.4916,0.44055}))</f>
        <v/>
      </c>
      <c r="AA1423" s="22">
        <f>IF(W1423&lt;0,0,CHOOSE(MATCH(W1423,{0,1950001,3300001,6950001,9000001},1),5.105/84.895,10.21/79.79,20.42/69.58,23.483/66.517,33.693/56.307))</f>
        <v/>
      </c>
      <c r="AB1423" s="21">
        <f>IF(C1423&lt;=2000,0,(MIN(C1423,ROUNDDOWN(F1423*0.3,0))-2000)*0.1)</f>
        <v/>
      </c>
      <c r="AC1423" s="21">
        <f>IF(C1423&lt;=2000,0,MIN((C1423-2000)*Y1423,(R1423+S1423)*0.2))</f>
        <v/>
      </c>
      <c r="AD1423" s="21">
        <f>IF(C1423&lt;=2000,0,MIN((C1423-2000)*Z1423,(T1423+U1423)*0.2))</f>
        <v/>
      </c>
      <c r="AE1423" s="21">
        <f>AC1423*AA1423</f>
        <v/>
      </c>
      <c r="AF1423" s="21">
        <f>ROUNDDOWN(R1423,-2)+ROUNDDOWN(S1423,-2)</f>
        <v/>
      </c>
      <c r="AG1423" s="21">
        <f>ROUNDDOWN(MAX(0,R1423-(AB1423+AC1423+AE1423)*0.6),-2)+ROUNDDOWN(MAX(0,S1423-(AB1423+AC1423+AE1423)*0.4),-2)</f>
        <v/>
      </c>
      <c r="AH1423" s="21">
        <f>ROUNDDOWN(MAX(0,T1423-(AB1423+AD1423)*0.6),-2)+ROUNDDOWN(MAX(0,U1423-(AB1423+AD1423)*0.4),-2)</f>
        <v/>
      </c>
      <c r="AI1423" s="21">
        <f>ROUNDDOWN(T1423,-2)+ROUNDDOWN(U1423,-2)</f>
        <v/>
      </c>
      <c r="AJ1423" s="21">
        <f>M1423+AF1423</f>
        <v/>
      </c>
      <c r="AK1423" s="21">
        <f>M1423+AG1423</f>
        <v/>
      </c>
      <c r="AL1423" s="21">
        <f>N1423+AH1423</f>
        <v/>
      </c>
      <c r="AM1423" s="21">
        <f>O1423+AI1423</f>
        <v/>
      </c>
      <c r="AN1423" s="21">
        <f>N1423+AI1423</f>
        <v/>
      </c>
      <c r="AO1423" s="21">
        <f>ROUNDDOWN((R1423+S1423)*0.2/Y1423+2000,0)</f>
        <v/>
      </c>
      <c r="AP1423" s="21">
        <f>ROUNDDOWN((T1423+U1423)*0.2/Z1423+2000,0)</f>
        <v/>
      </c>
      <c r="AQ1423" s="21">
        <f>AL1423-AK1423</f>
        <v/>
      </c>
      <c r="AR1423" s="21">
        <f>AM1423-AK1423</f>
        <v/>
      </c>
      <c r="AS1423" s="21">
        <f>AM1423-AL1423</f>
        <v/>
      </c>
      <c r="AT1423" s="21">
        <f>AK1423+C1423-AJ1423</f>
        <v/>
      </c>
      <c r="AU1423" s="21">
        <f>AL1423+C1423-AM1423</f>
        <v/>
      </c>
      <c r="AV1423" s="21">
        <f>AN1423+C1423-AM1423</f>
        <v/>
      </c>
    </row>
    <row r="1424">
      <c r="A1424" t="inlineStr">
        <is>
          <t>年収別 医療費15万</t>
        </is>
      </c>
      <c r="B1424" s="21">
        <f>'4_年収別'!$A$13</f>
        <v/>
      </c>
      <c r="C1424" s="21">
        <f>AO1424</f>
        <v/>
      </c>
      <c r="D1424" s="21" t="n">
        <v>150000</v>
      </c>
      <c r="E1424" s="21">
        <f>ROUND(MIN(B1424/12,650000)*12*0.0915+MIN(B1424/12,1390000)*12*(0.0504+0)+B1424*0.005,0)</f>
        <v/>
      </c>
      <c r="F1424" s="21">
        <f>IF(B1424&lt;741000,0,IF(B1424&lt;2191000,B1424-740000,IF(B1424&lt;2193000,1451000,IF(B1424&lt;2196000,1453000,IF(B1424&lt;2200000,1456000,IF(B1424&lt;3600000,ROUND(ROUNDDOWN(B1424/4,-3)*2.8,0)-80000,IF(B1424&lt;6600000,ROUND(ROUNDDOWN(B1424/4,-3)*3.2,0)-440000,IF(B1424&lt;8500000,ROUNDDOWN(B1424*0.9,0)-1100000,B1424-1950000))))))))</f>
        <v/>
      </c>
      <c r="G1424" s="21">
        <f>IF(F1424&gt;23500000,NA(),IF(F1424&lt;=4890000,1040000,IF(F1424&lt;=6550000,670000,620000)))</f>
        <v/>
      </c>
      <c r="H1424" s="21">
        <f>IF(D1424&lt;=0,0,MAX(0,MIN(2000000,D1424-MIN(100000,ROUNDDOWN(F1424*0.05,0)))))</f>
        <v/>
      </c>
      <c r="I1424" s="21">
        <f>IF(C1424&lt;=2000,0,MIN(C1424,ROUNDDOWN(F1424*0.4,0))-2000)</f>
        <v/>
      </c>
      <c r="J1424" s="21">
        <f>MAX(0,ROUNDDOWN(F1424-E1424-G1424,-3))</f>
        <v/>
      </c>
      <c r="K1424" s="21">
        <f>MAX(0,ROUNDDOWN(F1424-E1424-G1424-H1424-I1424,-3))</f>
        <v/>
      </c>
      <c r="L1424" s="21">
        <f>MAX(0,ROUNDDOWN(F1424-E1424-G1424-H1424,-3))</f>
        <v/>
      </c>
      <c r="M1424" s="21">
        <f>IF(J1424&lt;=0,0,ROUNDDOWN((J1424*LOOKUP(J1424,{0,1950001,3300001,6950001,9000001,18000001,40000001},{0.05,0.1,0.2,0.23,0.33,0.4,0.45})-LOOKUP(J1424,{0,1950001,3300001,6950001,9000001,18000001,40000001},{0,97500,427500,636000,1536000,2796000,4796000}))*1.021,-2))</f>
        <v/>
      </c>
      <c r="N1424" s="21">
        <f>IF(K1424&lt;=0,0,ROUNDDOWN((K1424*LOOKUP(K1424,{0,1950001,3300001,6950001,9000001,18000001,40000001},{0.05,0.1,0.2,0.23,0.33,0.4,0.45})-LOOKUP(K1424,{0,1950001,3300001,6950001,9000001,18000001,40000001},{0,97500,427500,636000,1536000,2796000,4796000}))*1.021,-2))</f>
        <v/>
      </c>
      <c r="O1424" s="21">
        <f>IF(L1424&lt;=0,0,ROUNDDOWN((L1424*LOOKUP(L1424,{0,1950001,3300001,6950001,9000001,18000001,40000001},{0.05,0.1,0.2,0.23,0.33,0.4,0.45})-LOOKUP(L1424,{0,1950001,3300001,6950001,9000001,18000001,40000001},{0,97500,427500,636000,1536000,2796000,4796000}))*1.021,-2))</f>
        <v/>
      </c>
      <c r="P1424" s="21">
        <f>MAX(0,ROUNDDOWN(F1424-E1424-430000,-3))</f>
        <v/>
      </c>
      <c r="Q1424" s="21">
        <f>MAX(0,ROUNDDOWN(F1424-E1424-430000-H1424,-3))</f>
        <v/>
      </c>
      <c r="R1424" s="21">
        <f>IF(F1424&lt;=450000,0,MAX(0,P1424*0.06-MIN(50000,P1424)*0.03))</f>
        <v/>
      </c>
      <c r="S1424" s="21">
        <f>IF(F1424&lt;=450000,0,MAX(0,P1424*0.04-MIN(50000,P1424)*0.02))</f>
        <v/>
      </c>
      <c r="T1424" s="21">
        <f>IF(F1424&lt;=450000,0,MAX(0,Q1424*0.06-MIN(50000,Q1424)*0.03))</f>
        <v/>
      </c>
      <c r="U1424" s="21">
        <f>IF(F1424&lt;=450000,0,MAX(0,Q1424*0.04-MIN(50000,Q1424)*0.02))</f>
        <v/>
      </c>
      <c r="V1424" s="21">
        <f>50000+MAX(0,G1424-480000)</f>
        <v/>
      </c>
      <c r="W1424" s="21">
        <f>P1424-V1424</f>
        <v/>
      </c>
      <c r="X1424" s="21">
        <f>Q1424-V1424</f>
        <v/>
      </c>
      <c r="Y1424" s="22">
        <f>IF(W1424&lt;0,0.9,LOOKUP(W1424,{0,1950001,3300001,6950001,9000001,18000001,40000001},{0.84895,0.7979,0.6958,0.66517,0.56307,0.4916,0.44055}))</f>
        <v/>
      </c>
      <c r="Z1424" s="22">
        <f>IF(X1424&lt;0,0.9,LOOKUP(X1424,{0,1950001,3300001,6950001,9000001,18000001,40000001},{0.84895,0.7979,0.6958,0.66517,0.56307,0.4916,0.44055}))</f>
        <v/>
      </c>
      <c r="AA1424" s="22">
        <f>IF(W1424&lt;0,0,CHOOSE(MATCH(W1424,{0,1950001,3300001,6950001,9000001},1),5.105/84.895,10.21/79.79,20.42/69.58,23.483/66.517,33.693/56.307))</f>
        <v/>
      </c>
      <c r="AB1424" s="21">
        <f>IF(C1424&lt;=2000,0,(MIN(C1424,ROUNDDOWN(F1424*0.3,0))-2000)*0.1)</f>
        <v/>
      </c>
      <c r="AC1424" s="21">
        <f>IF(C1424&lt;=2000,0,MIN((C1424-2000)*Y1424,(R1424+S1424)*0.2))</f>
        <v/>
      </c>
      <c r="AD1424" s="21">
        <f>IF(C1424&lt;=2000,0,MIN((C1424-2000)*Z1424,(T1424+U1424)*0.2))</f>
        <v/>
      </c>
      <c r="AE1424" s="21">
        <f>AC1424*AA1424</f>
        <v/>
      </c>
      <c r="AF1424" s="21">
        <f>ROUNDDOWN(R1424,-2)+ROUNDDOWN(S1424,-2)</f>
        <v/>
      </c>
      <c r="AG1424" s="21">
        <f>ROUNDDOWN(MAX(0,R1424-(AB1424+AC1424+AE1424)*0.6),-2)+ROUNDDOWN(MAX(0,S1424-(AB1424+AC1424+AE1424)*0.4),-2)</f>
        <v/>
      </c>
      <c r="AH1424" s="21">
        <f>ROUNDDOWN(MAX(0,T1424-(AB1424+AD1424)*0.6),-2)+ROUNDDOWN(MAX(0,U1424-(AB1424+AD1424)*0.4),-2)</f>
        <v/>
      </c>
      <c r="AI1424" s="21">
        <f>ROUNDDOWN(T1424,-2)+ROUNDDOWN(U1424,-2)</f>
        <v/>
      </c>
      <c r="AJ1424" s="21">
        <f>M1424+AF1424</f>
        <v/>
      </c>
      <c r="AK1424" s="21">
        <f>M1424+AG1424</f>
        <v/>
      </c>
      <c r="AL1424" s="21">
        <f>N1424+AH1424</f>
        <v/>
      </c>
      <c r="AM1424" s="21">
        <f>O1424+AI1424</f>
        <v/>
      </c>
      <c r="AN1424" s="21">
        <f>N1424+AI1424</f>
        <v/>
      </c>
      <c r="AO1424" s="21">
        <f>ROUNDDOWN((R1424+S1424)*0.2/Y1424+2000,0)</f>
        <v/>
      </c>
      <c r="AP1424" s="21">
        <f>ROUNDDOWN((T1424+U1424)*0.2/Z1424+2000,0)</f>
        <v/>
      </c>
      <c r="AQ1424" s="21">
        <f>AL1424-AK1424</f>
        <v/>
      </c>
      <c r="AR1424" s="21">
        <f>AM1424-AK1424</f>
        <v/>
      </c>
      <c r="AS1424" s="21">
        <f>AM1424-AL1424</f>
        <v/>
      </c>
      <c r="AT1424" s="21">
        <f>AK1424+C1424-AJ1424</f>
        <v/>
      </c>
      <c r="AU1424" s="21">
        <f>AL1424+C1424-AM1424</f>
        <v/>
      </c>
      <c r="AV1424" s="21">
        <f>AN1424+C1424-AM1424</f>
        <v/>
      </c>
    </row>
    <row r="1425">
      <c r="A1425" t="inlineStr">
        <is>
          <t>年収別 上限+5万</t>
        </is>
      </c>
      <c r="B1425" s="21">
        <f>'4_年収別'!$A$13</f>
        <v/>
      </c>
      <c r="C1425" s="21">
        <f>AO1425+50000</f>
        <v/>
      </c>
      <c r="D1425" s="21" t="n">
        <v>0</v>
      </c>
      <c r="E1425" s="21">
        <f>ROUND(MIN(B1425/12,650000)*12*0.0915+MIN(B1425/12,1390000)*12*(0.0504+0)+B1425*0.005,0)</f>
        <v/>
      </c>
      <c r="F1425" s="21">
        <f>IF(B1425&lt;741000,0,IF(B1425&lt;2191000,B1425-740000,IF(B1425&lt;2193000,1451000,IF(B1425&lt;2196000,1453000,IF(B1425&lt;2200000,1456000,IF(B1425&lt;3600000,ROUND(ROUNDDOWN(B1425/4,-3)*2.8,0)-80000,IF(B1425&lt;6600000,ROUND(ROUNDDOWN(B1425/4,-3)*3.2,0)-440000,IF(B1425&lt;8500000,ROUNDDOWN(B1425*0.9,0)-1100000,B1425-1950000))))))))</f>
        <v/>
      </c>
      <c r="G1425" s="21">
        <f>IF(F1425&gt;23500000,NA(),IF(F1425&lt;=4890000,1040000,IF(F1425&lt;=6550000,670000,620000)))</f>
        <v/>
      </c>
      <c r="H1425" s="21">
        <f>IF(D1425&lt;=0,0,MAX(0,MIN(2000000,D1425-MIN(100000,ROUNDDOWN(F1425*0.05,0)))))</f>
        <v/>
      </c>
      <c r="I1425" s="21">
        <f>IF(C1425&lt;=2000,0,MIN(C1425,ROUNDDOWN(F1425*0.4,0))-2000)</f>
        <v/>
      </c>
      <c r="J1425" s="21">
        <f>MAX(0,ROUNDDOWN(F1425-E1425-G1425,-3))</f>
        <v/>
      </c>
      <c r="K1425" s="21">
        <f>MAX(0,ROUNDDOWN(F1425-E1425-G1425-H1425-I1425,-3))</f>
        <v/>
      </c>
      <c r="L1425" s="21">
        <f>MAX(0,ROUNDDOWN(F1425-E1425-G1425-H1425,-3))</f>
        <v/>
      </c>
      <c r="M1425" s="21">
        <f>IF(J1425&lt;=0,0,ROUNDDOWN((J1425*LOOKUP(J1425,{0,1950001,3300001,6950001,9000001,18000001,40000001},{0.05,0.1,0.2,0.23,0.33,0.4,0.45})-LOOKUP(J1425,{0,1950001,3300001,6950001,9000001,18000001,40000001},{0,97500,427500,636000,1536000,2796000,4796000}))*1.021,-2))</f>
        <v/>
      </c>
      <c r="N1425" s="21">
        <f>IF(K1425&lt;=0,0,ROUNDDOWN((K1425*LOOKUP(K1425,{0,1950001,3300001,6950001,9000001,18000001,40000001},{0.05,0.1,0.2,0.23,0.33,0.4,0.45})-LOOKUP(K1425,{0,1950001,3300001,6950001,9000001,18000001,40000001},{0,97500,427500,636000,1536000,2796000,4796000}))*1.021,-2))</f>
        <v/>
      </c>
      <c r="O1425" s="21">
        <f>IF(L1425&lt;=0,0,ROUNDDOWN((L1425*LOOKUP(L1425,{0,1950001,3300001,6950001,9000001,18000001,40000001},{0.05,0.1,0.2,0.23,0.33,0.4,0.45})-LOOKUP(L1425,{0,1950001,3300001,6950001,9000001,18000001,40000001},{0,97500,427500,636000,1536000,2796000,4796000}))*1.021,-2))</f>
        <v/>
      </c>
      <c r="P1425" s="21">
        <f>MAX(0,ROUNDDOWN(F1425-E1425-430000,-3))</f>
        <v/>
      </c>
      <c r="Q1425" s="21">
        <f>MAX(0,ROUNDDOWN(F1425-E1425-430000-H1425,-3))</f>
        <v/>
      </c>
      <c r="R1425" s="21">
        <f>IF(F1425&lt;=450000,0,MAX(0,P1425*0.06-MIN(50000,P1425)*0.03))</f>
        <v/>
      </c>
      <c r="S1425" s="21">
        <f>IF(F1425&lt;=450000,0,MAX(0,P1425*0.04-MIN(50000,P1425)*0.02))</f>
        <v/>
      </c>
      <c r="T1425" s="21">
        <f>IF(F1425&lt;=450000,0,MAX(0,Q1425*0.06-MIN(50000,Q1425)*0.03))</f>
        <v/>
      </c>
      <c r="U1425" s="21">
        <f>IF(F1425&lt;=450000,0,MAX(0,Q1425*0.04-MIN(50000,Q1425)*0.02))</f>
        <v/>
      </c>
      <c r="V1425" s="21">
        <f>50000+MAX(0,G1425-480000)</f>
        <v/>
      </c>
      <c r="W1425" s="21">
        <f>P1425-V1425</f>
        <v/>
      </c>
      <c r="X1425" s="21">
        <f>Q1425-V1425</f>
        <v/>
      </c>
      <c r="Y1425" s="22">
        <f>IF(W1425&lt;0,0.9,LOOKUP(W1425,{0,1950001,3300001,6950001,9000001,18000001,40000001},{0.84895,0.7979,0.6958,0.66517,0.56307,0.4916,0.44055}))</f>
        <v/>
      </c>
      <c r="Z1425" s="22">
        <f>IF(X1425&lt;0,0.9,LOOKUP(X1425,{0,1950001,3300001,6950001,9000001,18000001,40000001},{0.84895,0.7979,0.6958,0.66517,0.56307,0.4916,0.44055}))</f>
        <v/>
      </c>
      <c r="AA1425" s="22">
        <f>IF(W1425&lt;0,0,CHOOSE(MATCH(W1425,{0,1950001,3300001,6950001,9000001},1),5.105/84.895,10.21/79.79,20.42/69.58,23.483/66.517,33.693/56.307))</f>
        <v/>
      </c>
      <c r="AB1425" s="21">
        <f>IF(C1425&lt;=2000,0,(MIN(C1425,ROUNDDOWN(F1425*0.3,0))-2000)*0.1)</f>
        <v/>
      </c>
      <c r="AC1425" s="21">
        <f>IF(C1425&lt;=2000,0,MIN((C1425-2000)*Y1425,(R1425+S1425)*0.2))</f>
        <v/>
      </c>
      <c r="AD1425" s="21">
        <f>IF(C1425&lt;=2000,0,MIN((C1425-2000)*Z1425,(T1425+U1425)*0.2))</f>
        <v/>
      </c>
      <c r="AE1425" s="21">
        <f>AC1425*AA1425</f>
        <v/>
      </c>
      <c r="AF1425" s="21">
        <f>ROUNDDOWN(R1425,-2)+ROUNDDOWN(S1425,-2)</f>
        <v/>
      </c>
      <c r="AG1425" s="21">
        <f>ROUNDDOWN(MAX(0,R1425-(AB1425+AC1425+AE1425)*0.6),-2)+ROUNDDOWN(MAX(0,S1425-(AB1425+AC1425+AE1425)*0.4),-2)</f>
        <v/>
      </c>
      <c r="AH1425" s="21">
        <f>ROUNDDOWN(MAX(0,T1425-(AB1425+AD1425)*0.6),-2)+ROUNDDOWN(MAX(0,U1425-(AB1425+AD1425)*0.4),-2)</f>
        <v/>
      </c>
      <c r="AI1425" s="21">
        <f>ROUNDDOWN(T1425,-2)+ROUNDDOWN(U1425,-2)</f>
        <v/>
      </c>
      <c r="AJ1425" s="21">
        <f>M1425+AF1425</f>
        <v/>
      </c>
      <c r="AK1425" s="21">
        <f>M1425+AG1425</f>
        <v/>
      </c>
      <c r="AL1425" s="21">
        <f>N1425+AH1425</f>
        <v/>
      </c>
      <c r="AM1425" s="21">
        <f>O1425+AI1425</f>
        <v/>
      </c>
      <c r="AN1425" s="21">
        <f>N1425+AI1425</f>
        <v/>
      </c>
      <c r="AO1425" s="21">
        <f>ROUNDDOWN((R1425+S1425)*0.2/Y1425+2000,0)</f>
        <v/>
      </c>
      <c r="AP1425" s="21">
        <f>ROUNDDOWN((T1425+U1425)*0.2/Z1425+2000,0)</f>
        <v/>
      </c>
      <c r="AQ1425" s="21">
        <f>AL1425-AK1425</f>
        <v/>
      </c>
      <c r="AR1425" s="21">
        <f>AM1425-AK1425</f>
        <v/>
      </c>
      <c r="AS1425" s="21">
        <f>AM1425-AL1425</f>
        <v/>
      </c>
      <c r="AT1425" s="21">
        <f>AK1425+C1425-AJ1425</f>
        <v/>
      </c>
      <c r="AU1425" s="21">
        <f>AL1425+C1425-AM1425</f>
        <v/>
      </c>
      <c r="AV1425" s="21">
        <f>AN1425+C1425-AM1425</f>
        <v/>
      </c>
    </row>
    <row r="1426">
      <c r="A1426" t="inlineStr">
        <is>
          <t>年収別 医療費15万</t>
        </is>
      </c>
      <c r="B1426" s="21">
        <f>'4_年収別'!$A$14</f>
        <v/>
      </c>
      <c r="C1426" s="21">
        <f>AO1426</f>
        <v/>
      </c>
      <c r="D1426" s="21" t="n">
        <v>150000</v>
      </c>
      <c r="E1426" s="21">
        <f>ROUND(MIN(B1426/12,650000)*12*0.0915+MIN(B1426/12,1390000)*12*(0.0504+0)+B1426*0.005,0)</f>
        <v/>
      </c>
      <c r="F1426" s="21">
        <f>IF(B1426&lt;741000,0,IF(B1426&lt;2191000,B1426-740000,IF(B1426&lt;2193000,1451000,IF(B1426&lt;2196000,1453000,IF(B1426&lt;2200000,1456000,IF(B1426&lt;3600000,ROUND(ROUNDDOWN(B1426/4,-3)*2.8,0)-80000,IF(B1426&lt;6600000,ROUND(ROUNDDOWN(B1426/4,-3)*3.2,0)-440000,IF(B1426&lt;8500000,ROUNDDOWN(B1426*0.9,0)-1100000,B1426-1950000))))))))</f>
        <v/>
      </c>
      <c r="G1426" s="21">
        <f>IF(F1426&gt;23500000,NA(),IF(F1426&lt;=4890000,1040000,IF(F1426&lt;=6550000,670000,620000)))</f>
        <v/>
      </c>
      <c r="H1426" s="21">
        <f>IF(D1426&lt;=0,0,MAX(0,MIN(2000000,D1426-MIN(100000,ROUNDDOWN(F1426*0.05,0)))))</f>
        <v/>
      </c>
      <c r="I1426" s="21">
        <f>IF(C1426&lt;=2000,0,MIN(C1426,ROUNDDOWN(F1426*0.4,0))-2000)</f>
        <v/>
      </c>
      <c r="J1426" s="21">
        <f>MAX(0,ROUNDDOWN(F1426-E1426-G1426,-3))</f>
        <v/>
      </c>
      <c r="K1426" s="21">
        <f>MAX(0,ROUNDDOWN(F1426-E1426-G1426-H1426-I1426,-3))</f>
        <v/>
      </c>
      <c r="L1426" s="21">
        <f>MAX(0,ROUNDDOWN(F1426-E1426-G1426-H1426,-3))</f>
        <v/>
      </c>
      <c r="M1426" s="21">
        <f>IF(J1426&lt;=0,0,ROUNDDOWN((J1426*LOOKUP(J1426,{0,1950001,3300001,6950001,9000001,18000001,40000001},{0.05,0.1,0.2,0.23,0.33,0.4,0.45})-LOOKUP(J1426,{0,1950001,3300001,6950001,9000001,18000001,40000001},{0,97500,427500,636000,1536000,2796000,4796000}))*1.021,-2))</f>
        <v/>
      </c>
      <c r="N1426" s="21">
        <f>IF(K1426&lt;=0,0,ROUNDDOWN((K1426*LOOKUP(K1426,{0,1950001,3300001,6950001,9000001,18000001,40000001},{0.05,0.1,0.2,0.23,0.33,0.4,0.45})-LOOKUP(K1426,{0,1950001,3300001,6950001,9000001,18000001,40000001},{0,97500,427500,636000,1536000,2796000,4796000}))*1.021,-2))</f>
        <v/>
      </c>
      <c r="O1426" s="21">
        <f>IF(L1426&lt;=0,0,ROUNDDOWN((L1426*LOOKUP(L1426,{0,1950001,3300001,6950001,9000001,18000001,40000001},{0.05,0.1,0.2,0.23,0.33,0.4,0.45})-LOOKUP(L1426,{0,1950001,3300001,6950001,9000001,18000001,40000001},{0,97500,427500,636000,1536000,2796000,4796000}))*1.021,-2))</f>
        <v/>
      </c>
      <c r="P1426" s="21">
        <f>MAX(0,ROUNDDOWN(F1426-E1426-430000,-3))</f>
        <v/>
      </c>
      <c r="Q1426" s="21">
        <f>MAX(0,ROUNDDOWN(F1426-E1426-430000-H1426,-3))</f>
        <v/>
      </c>
      <c r="R1426" s="21">
        <f>IF(F1426&lt;=450000,0,MAX(0,P1426*0.06-MIN(50000,P1426)*0.03))</f>
        <v/>
      </c>
      <c r="S1426" s="21">
        <f>IF(F1426&lt;=450000,0,MAX(0,P1426*0.04-MIN(50000,P1426)*0.02))</f>
        <v/>
      </c>
      <c r="T1426" s="21">
        <f>IF(F1426&lt;=450000,0,MAX(0,Q1426*0.06-MIN(50000,Q1426)*0.03))</f>
        <v/>
      </c>
      <c r="U1426" s="21">
        <f>IF(F1426&lt;=450000,0,MAX(0,Q1426*0.04-MIN(50000,Q1426)*0.02))</f>
        <v/>
      </c>
      <c r="V1426" s="21">
        <f>50000+MAX(0,G1426-480000)</f>
        <v/>
      </c>
      <c r="W1426" s="21">
        <f>P1426-V1426</f>
        <v/>
      </c>
      <c r="X1426" s="21">
        <f>Q1426-V1426</f>
        <v/>
      </c>
      <c r="Y1426" s="22">
        <f>IF(W1426&lt;0,0.9,LOOKUP(W1426,{0,1950001,3300001,6950001,9000001,18000001,40000001},{0.84895,0.7979,0.6958,0.66517,0.56307,0.4916,0.44055}))</f>
        <v/>
      </c>
      <c r="Z1426" s="22">
        <f>IF(X1426&lt;0,0.9,LOOKUP(X1426,{0,1950001,3300001,6950001,9000001,18000001,40000001},{0.84895,0.7979,0.6958,0.66517,0.56307,0.4916,0.44055}))</f>
        <v/>
      </c>
      <c r="AA1426" s="22">
        <f>IF(W1426&lt;0,0,CHOOSE(MATCH(W1426,{0,1950001,3300001,6950001,9000001},1),5.105/84.895,10.21/79.79,20.42/69.58,23.483/66.517,33.693/56.307))</f>
        <v/>
      </c>
      <c r="AB1426" s="21">
        <f>IF(C1426&lt;=2000,0,(MIN(C1426,ROUNDDOWN(F1426*0.3,0))-2000)*0.1)</f>
        <v/>
      </c>
      <c r="AC1426" s="21">
        <f>IF(C1426&lt;=2000,0,MIN((C1426-2000)*Y1426,(R1426+S1426)*0.2))</f>
        <v/>
      </c>
      <c r="AD1426" s="21">
        <f>IF(C1426&lt;=2000,0,MIN((C1426-2000)*Z1426,(T1426+U1426)*0.2))</f>
        <v/>
      </c>
      <c r="AE1426" s="21">
        <f>AC1426*AA1426</f>
        <v/>
      </c>
      <c r="AF1426" s="21">
        <f>ROUNDDOWN(R1426,-2)+ROUNDDOWN(S1426,-2)</f>
        <v/>
      </c>
      <c r="AG1426" s="21">
        <f>ROUNDDOWN(MAX(0,R1426-(AB1426+AC1426+AE1426)*0.6),-2)+ROUNDDOWN(MAX(0,S1426-(AB1426+AC1426+AE1426)*0.4),-2)</f>
        <v/>
      </c>
      <c r="AH1426" s="21">
        <f>ROUNDDOWN(MAX(0,T1426-(AB1426+AD1426)*0.6),-2)+ROUNDDOWN(MAX(0,U1426-(AB1426+AD1426)*0.4),-2)</f>
        <v/>
      </c>
      <c r="AI1426" s="21">
        <f>ROUNDDOWN(T1426,-2)+ROUNDDOWN(U1426,-2)</f>
        <v/>
      </c>
      <c r="AJ1426" s="21">
        <f>M1426+AF1426</f>
        <v/>
      </c>
      <c r="AK1426" s="21">
        <f>M1426+AG1426</f>
        <v/>
      </c>
      <c r="AL1426" s="21">
        <f>N1426+AH1426</f>
        <v/>
      </c>
      <c r="AM1426" s="21">
        <f>O1426+AI1426</f>
        <v/>
      </c>
      <c r="AN1426" s="21">
        <f>N1426+AI1426</f>
        <v/>
      </c>
      <c r="AO1426" s="21">
        <f>ROUNDDOWN((R1426+S1426)*0.2/Y1426+2000,0)</f>
        <v/>
      </c>
      <c r="AP1426" s="21">
        <f>ROUNDDOWN((T1426+U1426)*0.2/Z1426+2000,0)</f>
        <v/>
      </c>
      <c r="AQ1426" s="21">
        <f>AL1426-AK1426</f>
        <v/>
      </c>
      <c r="AR1426" s="21">
        <f>AM1426-AK1426</f>
        <v/>
      </c>
      <c r="AS1426" s="21">
        <f>AM1426-AL1426</f>
        <v/>
      </c>
      <c r="AT1426" s="21">
        <f>AK1426+C1426-AJ1426</f>
        <v/>
      </c>
      <c r="AU1426" s="21">
        <f>AL1426+C1426-AM1426</f>
        <v/>
      </c>
      <c r="AV1426" s="21">
        <f>AN1426+C1426-AM1426</f>
        <v/>
      </c>
    </row>
    <row r="1427">
      <c r="A1427" t="inlineStr">
        <is>
          <t>年収別 上限+5万</t>
        </is>
      </c>
      <c r="B1427" s="21">
        <f>'4_年収別'!$A$14</f>
        <v/>
      </c>
      <c r="C1427" s="21">
        <f>AO1427+50000</f>
        <v/>
      </c>
      <c r="D1427" s="21" t="n">
        <v>0</v>
      </c>
      <c r="E1427" s="21">
        <f>ROUND(MIN(B1427/12,650000)*12*0.0915+MIN(B1427/12,1390000)*12*(0.0504+0)+B1427*0.005,0)</f>
        <v/>
      </c>
      <c r="F1427" s="21">
        <f>IF(B1427&lt;741000,0,IF(B1427&lt;2191000,B1427-740000,IF(B1427&lt;2193000,1451000,IF(B1427&lt;2196000,1453000,IF(B1427&lt;2200000,1456000,IF(B1427&lt;3600000,ROUND(ROUNDDOWN(B1427/4,-3)*2.8,0)-80000,IF(B1427&lt;6600000,ROUND(ROUNDDOWN(B1427/4,-3)*3.2,0)-440000,IF(B1427&lt;8500000,ROUNDDOWN(B1427*0.9,0)-1100000,B1427-1950000))))))))</f>
        <v/>
      </c>
      <c r="G1427" s="21">
        <f>IF(F1427&gt;23500000,NA(),IF(F1427&lt;=4890000,1040000,IF(F1427&lt;=6550000,670000,620000)))</f>
        <v/>
      </c>
      <c r="H1427" s="21">
        <f>IF(D1427&lt;=0,0,MAX(0,MIN(2000000,D1427-MIN(100000,ROUNDDOWN(F1427*0.05,0)))))</f>
        <v/>
      </c>
      <c r="I1427" s="21">
        <f>IF(C1427&lt;=2000,0,MIN(C1427,ROUNDDOWN(F1427*0.4,0))-2000)</f>
        <v/>
      </c>
      <c r="J1427" s="21">
        <f>MAX(0,ROUNDDOWN(F1427-E1427-G1427,-3))</f>
        <v/>
      </c>
      <c r="K1427" s="21">
        <f>MAX(0,ROUNDDOWN(F1427-E1427-G1427-H1427-I1427,-3))</f>
        <v/>
      </c>
      <c r="L1427" s="21">
        <f>MAX(0,ROUNDDOWN(F1427-E1427-G1427-H1427,-3))</f>
        <v/>
      </c>
      <c r="M1427" s="21">
        <f>IF(J1427&lt;=0,0,ROUNDDOWN((J1427*LOOKUP(J1427,{0,1950001,3300001,6950001,9000001,18000001,40000001},{0.05,0.1,0.2,0.23,0.33,0.4,0.45})-LOOKUP(J1427,{0,1950001,3300001,6950001,9000001,18000001,40000001},{0,97500,427500,636000,1536000,2796000,4796000}))*1.021,-2))</f>
        <v/>
      </c>
      <c r="N1427" s="21">
        <f>IF(K1427&lt;=0,0,ROUNDDOWN((K1427*LOOKUP(K1427,{0,1950001,3300001,6950001,9000001,18000001,40000001},{0.05,0.1,0.2,0.23,0.33,0.4,0.45})-LOOKUP(K1427,{0,1950001,3300001,6950001,9000001,18000001,40000001},{0,97500,427500,636000,1536000,2796000,4796000}))*1.021,-2))</f>
        <v/>
      </c>
      <c r="O1427" s="21">
        <f>IF(L1427&lt;=0,0,ROUNDDOWN((L1427*LOOKUP(L1427,{0,1950001,3300001,6950001,9000001,18000001,40000001},{0.05,0.1,0.2,0.23,0.33,0.4,0.45})-LOOKUP(L1427,{0,1950001,3300001,6950001,9000001,18000001,40000001},{0,97500,427500,636000,1536000,2796000,4796000}))*1.021,-2))</f>
        <v/>
      </c>
      <c r="P1427" s="21">
        <f>MAX(0,ROUNDDOWN(F1427-E1427-430000,-3))</f>
        <v/>
      </c>
      <c r="Q1427" s="21">
        <f>MAX(0,ROUNDDOWN(F1427-E1427-430000-H1427,-3))</f>
        <v/>
      </c>
      <c r="R1427" s="21">
        <f>IF(F1427&lt;=450000,0,MAX(0,P1427*0.06-MIN(50000,P1427)*0.03))</f>
        <v/>
      </c>
      <c r="S1427" s="21">
        <f>IF(F1427&lt;=450000,0,MAX(0,P1427*0.04-MIN(50000,P1427)*0.02))</f>
        <v/>
      </c>
      <c r="T1427" s="21">
        <f>IF(F1427&lt;=450000,0,MAX(0,Q1427*0.06-MIN(50000,Q1427)*0.03))</f>
        <v/>
      </c>
      <c r="U1427" s="21">
        <f>IF(F1427&lt;=450000,0,MAX(0,Q1427*0.04-MIN(50000,Q1427)*0.02))</f>
        <v/>
      </c>
      <c r="V1427" s="21">
        <f>50000+MAX(0,G1427-480000)</f>
        <v/>
      </c>
      <c r="W1427" s="21">
        <f>P1427-V1427</f>
        <v/>
      </c>
      <c r="X1427" s="21">
        <f>Q1427-V1427</f>
        <v/>
      </c>
      <c r="Y1427" s="22">
        <f>IF(W1427&lt;0,0.9,LOOKUP(W1427,{0,1950001,3300001,6950001,9000001,18000001,40000001},{0.84895,0.7979,0.6958,0.66517,0.56307,0.4916,0.44055}))</f>
        <v/>
      </c>
      <c r="Z1427" s="22">
        <f>IF(X1427&lt;0,0.9,LOOKUP(X1427,{0,1950001,3300001,6950001,9000001,18000001,40000001},{0.84895,0.7979,0.6958,0.66517,0.56307,0.4916,0.44055}))</f>
        <v/>
      </c>
      <c r="AA1427" s="22">
        <f>IF(W1427&lt;0,0,CHOOSE(MATCH(W1427,{0,1950001,3300001,6950001,9000001},1),5.105/84.895,10.21/79.79,20.42/69.58,23.483/66.517,33.693/56.307))</f>
        <v/>
      </c>
      <c r="AB1427" s="21">
        <f>IF(C1427&lt;=2000,0,(MIN(C1427,ROUNDDOWN(F1427*0.3,0))-2000)*0.1)</f>
        <v/>
      </c>
      <c r="AC1427" s="21">
        <f>IF(C1427&lt;=2000,0,MIN((C1427-2000)*Y1427,(R1427+S1427)*0.2))</f>
        <v/>
      </c>
      <c r="AD1427" s="21">
        <f>IF(C1427&lt;=2000,0,MIN((C1427-2000)*Z1427,(T1427+U1427)*0.2))</f>
        <v/>
      </c>
      <c r="AE1427" s="21">
        <f>AC1427*AA1427</f>
        <v/>
      </c>
      <c r="AF1427" s="21">
        <f>ROUNDDOWN(R1427,-2)+ROUNDDOWN(S1427,-2)</f>
        <v/>
      </c>
      <c r="AG1427" s="21">
        <f>ROUNDDOWN(MAX(0,R1427-(AB1427+AC1427+AE1427)*0.6),-2)+ROUNDDOWN(MAX(0,S1427-(AB1427+AC1427+AE1427)*0.4),-2)</f>
        <v/>
      </c>
      <c r="AH1427" s="21">
        <f>ROUNDDOWN(MAX(0,T1427-(AB1427+AD1427)*0.6),-2)+ROUNDDOWN(MAX(0,U1427-(AB1427+AD1427)*0.4),-2)</f>
        <v/>
      </c>
      <c r="AI1427" s="21">
        <f>ROUNDDOWN(T1427,-2)+ROUNDDOWN(U1427,-2)</f>
        <v/>
      </c>
      <c r="AJ1427" s="21">
        <f>M1427+AF1427</f>
        <v/>
      </c>
      <c r="AK1427" s="21">
        <f>M1427+AG1427</f>
        <v/>
      </c>
      <c r="AL1427" s="21">
        <f>N1427+AH1427</f>
        <v/>
      </c>
      <c r="AM1427" s="21">
        <f>O1427+AI1427</f>
        <v/>
      </c>
      <c r="AN1427" s="21">
        <f>N1427+AI1427</f>
        <v/>
      </c>
      <c r="AO1427" s="21">
        <f>ROUNDDOWN((R1427+S1427)*0.2/Y1427+2000,0)</f>
        <v/>
      </c>
      <c r="AP1427" s="21">
        <f>ROUNDDOWN((T1427+U1427)*0.2/Z1427+2000,0)</f>
        <v/>
      </c>
      <c r="AQ1427" s="21">
        <f>AL1427-AK1427</f>
        <v/>
      </c>
      <c r="AR1427" s="21">
        <f>AM1427-AK1427</f>
        <v/>
      </c>
      <c r="AS1427" s="21">
        <f>AM1427-AL1427</f>
        <v/>
      </c>
      <c r="AT1427" s="21">
        <f>AK1427+C1427-AJ1427</f>
        <v/>
      </c>
      <c r="AU1427" s="21">
        <f>AL1427+C1427-AM1427</f>
        <v/>
      </c>
      <c r="AV1427" s="21">
        <f>AN1427+C1427-AM1427</f>
        <v/>
      </c>
    </row>
    <row r="1428">
      <c r="A1428" t="inlineStr">
        <is>
          <t>年収別 医療費15万</t>
        </is>
      </c>
      <c r="B1428" s="21">
        <f>'4_年収別'!$A$15</f>
        <v/>
      </c>
      <c r="C1428" s="21">
        <f>AO1428</f>
        <v/>
      </c>
      <c r="D1428" s="21" t="n">
        <v>150000</v>
      </c>
      <c r="E1428" s="21">
        <f>ROUND(MIN(B1428/12,650000)*12*0.0915+MIN(B1428/12,1390000)*12*(0.0504+0)+B1428*0.005,0)</f>
        <v/>
      </c>
      <c r="F1428" s="21">
        <f>IF(B1428&lt;741000,0,IF(B1428&lt;2191000,B1428-740000,IF(B1428&lt;2193000,1451000,IF(B1428&lt;2196000,1453000,IF(B1428&lt;2200000,1456000,IF(B1428&lt;3600000,ROUND(ROUNDDOWN(B1428/4,-3)*2.8,0)-80000,IF(B1428&lt;6600000,ROUND(ROUNDDOWN(B1428/4,-3)*3.2,0)-440000,IF(B1428&lt;8500000,ROUNDDOWN(B1428*0.9,0)-1100000,B1428-1950000))))))))</f>
        <v/>
      </c>
      <c r="G1428" s="21">
        <f>IF(F1428&gt;23500000,NA(),IF(F1428&lt;=4890000,1040000,IF(F1428&lt;=6550000,670000,620000)))</f>
        <v/>
      </c>
      <c r="H1428" s="21">
        <f>IF(D1428&lt;=0,0,MAX(0,MIN(2000000,D1428-MIN(100000,ROUNDDOWN(F1428*0.05,0)))))</f>
        <v/>
      </c>
      <c r="I1428" s="21">
        <f>IF(C1428&lt;=2000,0,MIN(C1428,ROUNDDOWN(F1428*0.4,0))-2000)</f>
        <v/>
      </c>
      <c r="J1428" s="21">
        <f>MAX(0,ROUNDDOWN(F1428-E1428-G1428,-3))</f>
        <v/>
      </c>
      <c r="K1428" s="21">
        <f>MAX(0,ROUNDDOWN(F1428-E1428-G1428-H1428-I1428,-3))</f>
        <v/>
      </c>
      <c r="L1428" s="21">
        <f>MAX(0,ROUNDDOWN(F1428-E1428-G1428-H1428,-3))</f>
        <v/>
      </c>
      <c r="M1428" s="21">
        <f>IF(J1428&lt;=0,0,ROUNDDOWN((J1428*LOOKUP(J1428,{0,1950001,3300001,6950001,9000001,18000001,40000001},{0.05,0.1,0.2,0.23,0.33,0.4,0.45})-LOOKUP(J1428,{0,1950001,3300001,6950001,9000001,18000001,40000001},{0,97500,427500,636000,1536000,2796000,4796000}))*1.021,-2))</f>
        <v/>
      </c>
      <c r="N1428" s="21">
        <f>IF(K1428&lt;=0,0,ROUNDDOWN((K1428*LOOKUP(K1428,{0,1950001,3300001,6950001,9000001,18000001,40000001},{0.05,0.1,0.2,0.23,0.33,0.4,0.45})-LOOKUP(K1428,{0,1950001,3300001,6950001,9000001,18000001,40000001},{0,97500,427500,636000,1536000,2796000,4796000}))*1.021,-2))</f>
        <v/>
      </c>
      <c r="O1428" s="21">
        <f>IF(L1428&lt;=0,0,ROUNDDOWN((L1428*LOOKUP(L1428,{0,1950001,3300001,6950001,9000001,18000001,40000001},{0.05,0.1,0.2,0.23,0.33,0.4,0.45})-LOOKUP(L1428,{0,1950001,3300001,6950001,9000001,18000001,40000001},{0,97500,427500,636000,1536000,2796000,4796000}))*1.021,-2))</f>
        <v/>
      </c>
      <c r="P1428" s="21">
        <f>MAX(0,ROUNDDOWN(F1428-E1428-430000,-3))</f>
        <v/>
      </c>
      <c r="Q1428" s="21">
        <f>MAX(0,ROUNDDOWN(F1428-E1428-430000-H1428,-3))</f>
        <v/>
      </c>
      <c r="R1428" s="21">
        <f>IF(F1428&lt;=450000,0,MAX(0,P1428*0.06-MIN(50000,P1428)*0.03))</f>
        <v/>
      </c>
      <c r="S1428" s="21">
        <f>IF(F1428&lt;=450000,0,MAX(0,P1428*0.04-MIN(50000,P1428)*0.02))</f>
        <v/>
      </c>
      <c r="T1428" s="21">
        <f>IF(F1428&lt;=450000,0,MAX(0,Q1428*0.06-MIN(50000,Q1428)*0.03))</f>
        <v/>
      </c>
      <c r="U1428" s="21">
        <f>IF(F1428&lt;=450000,0,MAX(0,Q1428*0.04-MIN(50000,Q1428)*0.02))</f>
        <v/>
      </c>
      <c r="V1428" s="21">
        <f>50000+MAX(0,G1428-480000)</f>
        <v/>
      </c>
      <c r="W1428" s="21">
        <f>P1428-V1428</f>
        <v/>
      </c>
      <c r="X1428" s="21">
        <f>Q1428-V1428</f>
        <v/>
      </c>
      <c r="Y1428" s="22">
        <f>IF(W1428&lt;0,0.9,LOOKUP(W1428,{0,1950001,3300001,6950001,9000001,18000001,40000001},{0.84895,0.7979,0.6958,0.66517,0.56307,0.4916,0.44055}))</f>
        <v/>
      </c>
      <c r="Z1428" s="22">
        <f>IF(X1428&lt;0,0.9,LOOKUP(X1428,{0,1950001,3300001,6950001,9000001,18000001,40000001},{0.84895,0.7979,0.6958,0.66517,0.56307,0.4916,0.44055}))</f>
        <v/>
      </c>
      <c r="AA1428" s="22">
        <f>IF(W1428&lt;0,0,CHOOSE(MATCH(W1428,{0,1950001,3300001,6950001,9000001},1),5.105/84.895,10.21/79.79,20.42/69.58,23.483/66.517,33.693/56.307))</f>
        <v/>
      </c>
      <c r="AB1428" s="21">
        <f>IF(C1428&lt;=2000,0,(MIN(C1428,ROUNDDOWN(F1428*0.3,0))-2000)*0.1)</f>
        <v/>
      </c>
      <c r="AC1428" s="21">
        <f>IF(C1428&lt;=2000,0,MIN((C1428-2000)*Y1428,(R1428+S1428)*0.2))</f>
        <v/>
      </c>
      <c r="AD1428" s="21">
        <f>IF(C1428&lt;=2000,0,MIN((C1428-2000)*Z1428,(T1428+U1428)*0.2))</f>
        <v/>
      </c>
      <c r="AE1428" s="21">
        <f>AC1428*AA1428</f>
        <v/>
      </c>
      <c r="AF1428" s="21">
        <f>ROUNDDOWN(R1428,-2)+ROUNDDOWN(S1428,-2)</f>
        <v/>
      </c>
      <c r="AG1428" s="21">
        <f>ROUNDDOWN(MAX(0,R1428-(AB1428+AC1428+AE1428)*0.6),-2)+ROUNDDOWN(MAX(0,S1428-(AB1428+AC1428+AE1428)*0.4),-2)</f>
        <v/>
      </c>
      <c r="AH1428" s="21">
        <f>ROUNDDOWN(MAX(0,T1428-(AB1428+AD1428)*0.6),-2)+ROUNDDOWN(MAX(0,U1428-(AB1428+AD1428)*0.4),-2)</f>
        <v/>
      </c>
      <c r="AI1428" s="21">
        <f>ROUNDDOWN(T1428,-2)+ROUNDDOWN(U1428,-2)</f>
        <v/>
      </c>
      <c r="AJ1428" s="21">
        <f>M1428+AF1428</f>
        <v/>
      </c>
      <c r="AK1428" s="21">
        <f>M1428+AG1428</f>
        <v/>
      </c>
      <c r="AL1428" s="21">
        <f>N1428+AH1428</f>
        <v/>
      </c>
      <c r="AM1428" s="21">
        <f>O1428+AI1428</f>
        <v/>
      </c>
      <c r="AN1428" s="21">
        <f>N1428+AI1428</f>
        <v/>
      </c>
      <c r="AO1428" s="21">
        <f>ROUNDDOWN((R1428+S1428)*0.2/Y1428+2000,0)</f>
        <v/>
      </c>
      <c r="AP1428" s="21">
        <f>ROUNDDOWN((T1428+U1428)*0.2/Z1428+2000,0)</f>
        <v/>
      </c>
      <c r="AQ1428" s="21">
        <f>AL1428-AK1428</f>
        <v/>
      </c>
      <c r="AR1428" s="21">
        <f>AM1428-AK1428</f>
        <v/>
      </c>
      <c r="AS1428" s="21">
        <f>AM1428-AL1428</f>
        <v/>
      </c>
      <c r="AT1428" s="21">
        <f>AK1428+C1428-AJ1428</f>
        <v/>
      </c>
      <c r="AU1428" s="21">
        <f>AL1428+C1428-AM1428</f>
        <v/>
      </c>
      <c r="AV1428" s="21">
        <f>AN1428+C1428-AM1428</f>
        <v/>
      </c>
    </row>
    <row r="1429">
      <c r="A1429" t="inlineStr">
        <is>
          <t>年収別 上限+5万</t>
        </is>
      </c>
      <c r="B1429" s="21">
        <f>'4_年収別'!$A$15</f>
        <v/>
      </c>
      <c r="C1429" s="21">
        <f>AO1429+50000</f>
        <v/>
      </c>
      <c r="D1429" s="21" t="n">
        <v>0</v>
      </c>
      <c r="E1429" s="21">
        <f>ROUND(MIN(B1429/12,650000)*12*0.0915+MIN(B1429/12,1390000)*12*(0.0504+0)+B1429*0.005,0)</f>
        <v/>
      </c>
      <c r="F1429" s="21">
        <f>IF(B1429&lt;741000,0,IF(B1429&lt;2191000,B1429-740000,IF(B1429&lt;2193000,1451000,IF(B1429&lt;2196000,1453000,IF(B1429&lt;2200000,1456000,IF(B1429&lt;3600000,ROUND(ROUNDDOWN(B1429/4,-3)*2.8,0)-80000,IF(B1429&lt;6600000,ROUND(ROUNDDOWN(B1429/4,-3)*3.2,0)-440000,IF(B1429&lt;8500000,ROUNDDOWN(B1429*0.9,0)-1100000,B1429-1950000))))))))</f>
        <v/>
      </c>
      <c r="G1429" s="21">
        <f>IF(F1429&gt;23500000,NA(),IF(F1429&lt;=4890000,1040000,IF(F1429&lt;=6550000,670000,620000)))</f>
        <v/>
      </c>
      <c r="H1429" s="21">
        <f>IF(D1429&lt;=0,0,MAX(0,MIN(2000000,D1429-MIN(100000,ROUNDDOWN(F1429*0.05,0)))))</f>
        <v/>
      </c>
      <c r="I1429" s="21">
        <f>IF(C1429&lt;=2000,0,MIN(C1429,ROUNDDOWN(F1429*0.4,0))-2000)</f>
        <v/>
      </c>
      <c r="J1429" s="21">
        <f>MAX(0,ROUNDDOWN(F1429-E1429-G1429,-3))</f>
        <v/>
      </c>
      <c r="K1429" s="21">
        <f>MAX(0,ROUNDDOWN(F1429-E1429-G1429-H1429-I1429,-3))</f>
        <v/>
      </c>
      <c r="L1429" s="21">
        <f>MAX(0,ROUNDDOWN(F1429-E1429-G1429-H1429,-3))</f>
        <v/>
      </c>
      <c r="M1429" s="21">
        <f>IF(J1429&lt;=0,0,ROUNDDOWN((J1429*LOOKUP(J1429,{0,1950001,3300001,6950001,9000001,18000001,40000001},{0.05,0.1,0.2,0.23,0.33,0.4,0.45})-LOOKUP(J1429,{0,1950001,3300001,6950001,9000001,18000001,40000001},{0,97500,427500,636000,1536000,2796000,4796000}))*1.021,-2))</f>
        <v/>
      </c>
      <c r="N1429" s="21">
        <f>IF(K1429&lt;=0,0,ROUNDDOWN((K1429*LOOKUP(K1429,{0,1950001,3300001,6950001,9000001,18000001,40000001},{0.05,0.1,0.2,0.23,0.33,0.4,0.45})-LOOKUP(K1429,{0,1950001,3300001,6950001,9000001,18000001,40000001},{0,97500,427500,636000,1536000,2796000,4796000}))*1.021,-2))</f>
        <v/>
      </c>
      <c r="O1429" s="21">
        <f>IF(L1429&lt;=0,0,ROUNDDOWN((L1429*LOOKUP(L1429,{0,1950001,3300001,6950001,9000001,18000001,40000001},{0.05,0.1,0.2,0.23,0.33,0.4,0.45})-LOOKUP(L1429,{0,1950001,3300001,6950001,9000001,18000001,40000001},{0,97500,427500,636000,1536000,2796000,4796000}))*1.021,-2))</f>
        <v/>
      </c>
      <c r="P1429" s="21">
        <f>MAX(0,ROUNDDOWN(F1429-E1429-430000,-3))</f>
        <v/>
      </c>
      <c r="Q1429" s="21">
        <f>MAX(0,ROUNDDOWN(F1429-E1429-430000-H1429,-3))</f>
        <v/>
      </c>
      <c r="R1429" s="21">
        <f>IF(F1429&lt;=450000,0,MAX(0,P1429*0.06-MIN(50000,P1429)*0.03))</f>
        <v/>
      </c>
      <c r="S1429" s="21">
        <f>IF(F1429&lt;=450000,0,MAX(0,P1429*0.04-MIN(50000,P1429)*0.02))</f>
        <v/>
      </c>
      <c r="T1429" s="21">
        <f>IF(F1429&lt;=450000,0,MAX(0,Q1429*0.06-MIN(50000,Q1429)*0.03))</f>
        <v/>
      </c>
      <c r="U1429" s="21">
        <f>IF(F1429&lt;=450000,0,MAX(0,Q1429*0.04-MIN(50000,Q1429)*0.02))</f>
        <v/>
      </c>
      <c r="V1429" s="21">
        <f>50000+MAX(0,G1429-480000)</f>
        <v/>
      </c>
      <c r="W1429" s="21">
        <f>P1429-V1429</f>
        <v/>
      </c>
      <c r="X1429" s="21">
        <f>Q1429-V1429</f>
        <v/>
      </c>
      <c r="Y1429" s="22">
        <f>IF(W1429&lt;0,0.9,LOOKUP(W1429,{0,1950001,3300001,6950001,9000001,18000001,40000001},{0.84895,0.7979,0.6958,0.66517,0.56307,0.4916,0.44055}))</f>
        <v/>
      </c>
      <c r="Z1429" s="22">
        <f>IF(X1429&lt;0,0.9,LOOKUP(X1429,{0,1950001,3300001,6950001,9000001,18000001,40000001},{0.84895,0.7979,0.6958,0.66517,0.56307,0.4916,0.44055}))</f>
        <v/>
      </c>
      <c r="AA1429" s="22">
        <f>IF(W1429&lt;0,0,CHOOSE(MATCH(W1429,{0,1950001,3300001,6950001,9000001},1),5.105/84.895,10.21/79.79,20.42/69.58,23.483/66.517,33.693/56.307))</f>
        <v/>
      </c>
      <c r="AB1429" s="21">
        <f>IF(C1429&lt;=2000,0,(MIN(C1429,ROUNDDOWN(F1429*0.3,0))-2000)*0.1)</f>
        <v/>
      </c>
      <c r="AC1429" s="21">
        <f>IF(C1429&lt;=2000,0,MIN((C1429-2000)*Y1429,(R1429+S1429)*0.2))</f>
        <v/>
      </c>
      <c r="AD1429" s="21">
        <f>IF(C1429&lt;=2000,0,MIN((C1429-2000)*Z1429,(T1429+U1429)*0.2))</f>
        <v/>
      </c>
      <c r="AE1429" s="21">
        <f>AC1429*AA1429</f>
        <v/>
      </c>
      <c r="AF1429" s="21">
        <f>ROUNDDOWN(R1429,-2)+ROUNDDOWN(S1429,-2)</f>
        <v/>
      </c>
      <c r="AG1429" s="21">
        <f>ROUNDDOWN(MAX(0,R1429-(AB1429+AC1429+AE1429)*0.6),-2)+ROUNDDOWN(MAX(0,S1429-(AB1429+AC1429+AE1429)*0.4),-2)</f>
        <v/>
      </c>
      <c r="AH1429" s="21">
        <f>ROUNDDOWN(MAX(0,T1429-(AB1429+AD1429)*0.6),-2)+ROUNDDOWN(MAX(0,U1429-(AB1429+AD1429)*0.4),-2)</f>
        <v/>
      </c>
      <c r="AI1429" s="21">
        <f>ROUNDDOWN(T1429,-2)+ROUNDDOWN(U1429,-2)</f>
        <v/>
      </c>
      <c r="AJ1429" s="21">
        <f>M1429+AF1429</f>
        <v/>
      </c>
      <c r="AK1429" s="21">
        <f>M1429+AG1429</f>
        <v/>
      </c>
      <c r="AL1429" s="21">
        <f>N1429+AH1429</f>
        <v/>
      </c>
      <c r="AM1429" s="21">
        <f>O1429+AI1429</f>
        <v/>
      </c>
      <c r="AN1429" s="21">
        <f>N1429+AI1429</f>
        <v/>
      </c>
      <c r="AO1429" s="21">
        <f>ROUNDDOWN((R1429+S1429)*0.2/Y1429+2000,0)</f>
        <v/>
      </c>
      <c r="AP1429" s="21">
        <f>ROUNDDOWN((T1429+U1429)*0.2/Z1429+2000,0)</f>
        <v/>
      </c>
      <c r="AQ1429" s="21">
        <f>AL1429-AK1429</f>
        <v/>
      </c>
      <c r="AR1429" s="21">
        <f>AM1429-AK1429</f>
        <v/>
      </c>
      <c r="AS1429" s="21">
        <f>AM1429-AL1429</f>
        <v/>
      </c>
      <c r="AT1429" s="21">
        <f>AK1429+C1429-AJ1429</f>
        <v/>
      </c>
      <c r="AU1429" s="21">
        <f>AL1429+C1429-AM1429</f>
        <v/>
      </c>
      <c r="AV1429" s="21">
        <f>AN1429+C1429-AM1429</f>
        <v/>
      </c>
    </row>
    <row r="1430">
      <c r="A1430" t="inlineStr">
        <is>
          <t>年収別 医療費15万</t>
        </is>
      </c>
      <c r="B1430" s="21">
        <f>'4_年収別'!$A$16</f>
        <v/>
      </c>
      <c r="C1430" s="21">
        <f>AO1430</f>
        <v/>
      </c>
      <c r="D1430" s="21" t="n">
        <v>150000</v>
      </c>
      <c r="E1430" s="21">
        <f>ROUND(MIN(B1430/12,650000)*12*0.0915+MIN(B1430/12,1390000)*12*(0.0504+0)+B1430*0.005,0)</f>
        <v/>
      </c>
      <c r="F1430" s="21">
        <f>IF(B1430&lt;741000,0,IF(B1430&lt;2191000,B1430-740000,IF(B1430&lt;2193000,1451000,IF(B1430&lt;2196000,1453000,IF(B1430&lt;2200000,1456000,IF(B1430&lt;3600000,ROUND(ROUNDDOWN(B1430/4,-3)*2.8,0)-80000,IF(B1430&lt;6600000,ROUND(ROUNDDOWN(B1430/4,-3)*3.2,0)-440000,IF(B1430&lt;8500000,ROUNDDOWN(B1430*0.9,0)-1100000,B1430-1950000))))))))</f>
        <v/>
      </c>
      <c r="G1430" s="21">
        <f>IF(F1430&gt;23500000,NA(),IF(F1430&lt;=4890000,1040000,IF(F1430&lt;=6550000,670000,620000)))</f>
        <v/>
      </c>
      <c r="H1430" s="21">
        <f>IF(D1430&lt;=0,0,MAX(0,MIN(2000000,D1430-MIN(100000,ROUNDDOWN(F1430*0.05,0)))))</f>
        <v/>
      </c>
      <c r="I1430" s="21">
        <f>IF(C1430&lt;=2000,0,MIN(C1430,ROUNDDOWN(F1430*0.4,0))-2000)</f>
        <v/>
      </c>
      <c r="J1430" s="21">
        <f>MAX(0,ROUNDDOWN(F1430-E1430-G1430,-3))</f>
        <v/>
      </c>
      <c r="K1430" s="21">
        <f>MAX(0,ROUNDDOWN(F1430-E1430-G1430-H1430-I1430,-3))</f>
        <v/>
      </c>
      <c r="L1430" s="21">
        <f>MAX(0,ROUNDDOWN(F1430-E1430-G1430-H1430,-3))</f>
        <v/>
      </c>
      <c r="M1430" s="21">
        <f>IF(J1430&lt;=0,0,ROUNDDOWN((J1430*LOOKUP(J1430,{0,1950001,3300001,6950001,9000001,18000001,40000001},{0.05,0.1,0.2,0.23,0.33,0.4,0.45})-LOOKUP(J1430,{0,1950001,3300001,6950001,9000001,18000001,40000001},{0,97500,427500,636000,1536000,2796000,4796000}))*1.021,-2))</f>
        <v/>
      </c>
      <c r="N1430" s="21">
        <f>IF(K1430&lt;=0,0,ROUNDDOWN((K1430*LOOKUP(K1430,{0,1950001,3300001,6950001,9000001,18000001,40000001},{0.05,0.1,0.2,0.23,0.33,0.4,0.45})-LOOKUP(K1430,{0,1950001,3300001,6950001,9000001,18000001,40000001},{0,97500,427500,636000,1536000,2796000,4796000}))*1.021,-2))</f>
        <v/>
      </c>
      <c r="O1430" s="21">
        <f>IF(L1430&lt;=0,0,ROUNDDOWN((L1430*LOOKUP(L1430,{0,1950001,3300001,6950001,9000001,18000001,40000001},{0.05,0.1,0.2,0.23,0.33,0.4,0.45})-LOOKUP(L1430,{0,1950001,3300001,6950001,9000001,18000001,40000001},{0,97500,427500,636000,1536000,2796000,4796000}))*1.021,-2))</f>
        <v/>
      </c>
      <c r="P1430" s="21">
        <f>MAX(0,ROUNDDOWN(F1430-E1430-430000,-3))</f>
        <v/>
      </c>
      <c r="Q1430" s="21">
        <f>MAX(0,ROUNDDOWN(F1430-E1430-430000-H1430,-3))</f>
        <v/>
      </c>
      <c r="R1430" s="21">
        <f>IF(F1430&lt;=450000,0,MAX(0,P1430*0.06-MIN(50000,P1430)*0.03))</f>
        <v/>
      </c>
      <c r="S1430" s="21">
        <f>IF(F1430&lt;=450000,0,MAX(0,P1430*0.04-MIN(50000,P1430)*0.02))</f>
        <v/>
      </c>
      <c r="T1430" s="21">
        <f>IF(F1430&lt;=450000,0,MAX(0,Q1430*0.06-MIN(50000,Q1430)*0.03))</f>
        <v/>
      </c>
      <c r="U1430" s="21">
        <f>IF(F1430&lt;=450000,0,MAX(0,Q1430*0.04-MIN(50000,Q1430)*0.02))</f>
        <v/>
      </c>
      <c r="V1430" s="21">
        <f>50000+MAX(0,G1430-480000)</f>
        <v/>
      </c>
      <c r="W1430" s="21">
        <f>P1430-V1430</f>
        <v/>
      </c>
      <c r="X1430" s="21">
        <f>Q1430-V1430</f>
        <v/>
      </c>
      <c r="Y1430" s="22">
        <f>IF(W1430&lt;0,0.9,LOOKUP(W1430,{0,1950001,3300001,6950001,9000001,18000001,40000001},{0.84895,0.7979,0.6958,0.66517,0.56307,0.4916,0.44055}))</f>
        <v/>
      </c>
      <c r="Z1430" s="22">
        <f>IF(X1430&lt;0,0.9,LOOKUP(X1430,{0,1950001,3300001,6950001,9000001,18000001,40000001},{0.84895,0.7979,0.6958,0.66517,0.56307,0.4916,0.44055}))</f>
        <v/>
      </c>
      <c r="AA1430" s="22">
        <f>IF(W1430&lt;0,0,CHOOSE(MATCH(W1430,{0,1950001,3300001,6950001,9000001},1),5.105/84.895,10.21/79.79,20.42/69.58,23.483/66.517,33.693/56.307))</f>
        <v/>
      </c>
      <c r="AB1430" s="21">
        <f>IF(C1430&lt;=2000,0,(MIN(C1430,ROUNDDOWN(F1430*0.3,0))-2000)*0.1)</f>
        <v/>
      </c>
      <c r="AC1430" s="21">
        <f>IF(C1430&lt;=2000,0,MIN((C1430-2000)*Y1430,(R1430+S1430)*0.2))</f>
        <v/>
      </c>
      <c r="AD1430" s="21">
        <f>IF(C1430&lt;=2000,0,MIN((C1430-2000)*Z1430,(T1430+U1430)*0.2))</f>
        <v/>
      </c>
      <c r="AE1430" s="21">
        <f>AC1430*AA1430</f>
        <v/>
      </c>
      <c r="AF1430" s="21">
        <f>ROUNDDOWN(R1430,-2)+ROUNDDOWN(S1430,-2)</f>
        <v/>
      </c>
      <c r="AG1430" s="21">
        <f>ROUNDDOWN(MAX(0,R1430-(AB1430+AC1430+AE1430)*0.6),-2)+ROUNDDOWN(MAX(0,S1430-(AB1430+AC1430+AE1430)*0.4),-2)</f>
        <v/>
      </c>
      <c r="AH1430" s="21">
        <f>ROUNDDOWN(MAX(0,T1430-(AB1430+AD1430)*0.6),-2)+ROUNDDOWN(MAX(0,U1430-(AB1430+AD1430)*0.4),-2)</f>
        <v/>
      </c>
      <c r="AI1430" s="21">
        <f>ROUNDDOWN(T1430,-2)+ROUNDDOWN(U1430,-2)</f>
        <v/>
      </c>
      <c r="AJ1430" s="21">
        <f>M1430+AF1430</f>
        <v/>
      </c>
      <c r="AK1430" s="21">
        <f>M1430+AG1430</f>
        <v/>
      </c>
      <c r="AL1430" s="21">
        <f>N1430+AH1430</f>
        <v/>
      </c>
      <c r="AM1430" s="21">
        <f>O1430+AI1430</f>
        <v/>
      </c>
      <c r="AN1430" s="21">
        <f>N1430+AI1430</f>
        <v/>
      </c>
      <c r="AO1430" s="21">
        <f>ROUNDDOWN((R1430+S1430)*0.2/Y1430+2000,0)</f>
        <v/>
      </c>
      <c r="AP1430" s="21">
        <f>ROUNDDOWN((T1430+U1430)*0.2/Z1430+2000,0)</f>
        <v/>
      </c>
      <c r="AQ1430" s="21">
        <f>AL1430-AK1430</f>
        <v/>
      </c>
      <c r="AR1430" s="21">
        <f>AM1430-AK1430</f>
        <v/>
      </c>
      <c r="AS1430" s="21">
        <f>AM1430-AL1430</f>
        <v/>
      </c>
      <c r="AT1430" s="21">
        <f>AK1430+C1430-AJ1430</f>
        <v/>
      </c>
      <c r="AU1430" s="21">
        <f>AL1430+C1430-AM1430</f>
        <v/>
      </c>
      <c r="AV1430" s="21">
        <f>AN1430+C1430-AM1430</f>
        <v/>
      </c>
    </row>
    <row r="1431">
      <c r="A1431" t="inlineStr">
        <is>
          <t>年収別 上限+5万</t>
        </is>
      </c>
      <c r="B1431" s="21">
        <f>'4_年収別'!$A$16</f>
        <v/>
      </c>
      <c r="C1431" s="21">
        <f>AO1431+50000</f>
        <v/>
      </c>
      <c r="D1431" s="21" t="n">
        <v>0</v>
      </c>
      <c r="E1431" s="21">
        <f>ROUND(MIN(B1431/12,650000)*12*0.0915+MIN(B1431/12,1390000)*12*(0.0504+0)+B1431*0.005,0)</f>
        <v/>
      </c>
      <c r="F1431" s="21">
        <f>IF(B1431&lt;741000,0,IF(B1431&lt;2191000,B1431-740000,IF(B1431&lt;2193000,1451000,IF(B1431&lt;2196000,1453000,IF(B1431&lt;2200000,1456000,IF(B1431&lt;3600000,ROUND(ROUNDDOWN(B1431/4,-3)*2.8,0)-80000,IF(B1431&lt;6600000,ROUND(ROUNDDOWN(B1431/4,-3)*3.2,0)-440000,IF(B1431&lt;8500000,ROUNDDOWN(B1431*0.9,0)-1100000,B1431-1950000))))))))</f>
        <v/>
      </c>
      <c r="G1431" s="21">
        <f>IF(F1431&gt;23500000,NA(),IF(F1431&lt;=4890000,1040000,IF(F1431&lt;=6550000,670000,620000)))</f>
        <v/>
      </c>
      <c r="H1431" s="21">
        <f>IF(D1431&lt;=0,0,MAX(0,MIN(2000000,D1431-MIN(100000,ROUNDDOWN(F1431*0.05,0)))))</f>
        <v/>
      </c>
      <c r="I1431" s="21">
        <f>IF(C1431&lt;=2000,0,MIN(C1431,ROUNDDOWN(F1431*0.4,0))-2000)</f>
        <v/>
      </c>
      <c r="J1431" s="21">
        <f>MAX(0,ROUNDDOWN(F1431-E1431-G1431,-3))</f>
        <v/>
      </c>
      <c r="K1431" s="21">
        <f>MAX(0,ROUNDDOWN(F1431-E1431-G1431-H1431-I1431,-3))</f>
        <v/>
      </c>
      <c r="L1431" s="21">
        <f>MAX(0,ROUNDDOWN(F1431-E1431-G1431-H1431,-3))</f>
        <v/>
      </c>
      <c r="M1431" s="21">
        <f>IF(J1431&lt;=0,0,ROUNDDOWN((J1431*LOOKUP(J1431,{0,1950001,3300001,6950001,9000001,18000001,40000001},{0.05,0.1,0.2,0.23,0.33,0.4,0.45})-LOOKUP(J1431,{0,1950001,3300001,6950001,9000001,18000001,40000001},{0,97500,427500,636000,1536000,2796000,4796000}))*1.021,-2))</f>
        <v/>
      </c>
      <c r="N1431" s="21">
        <f>IF(K1431&lt;=0,0,ROUNDDOWN((K1431*LOOKUP(K1431,{0,1950001,3300001,6950001,9000001,18000001,40000001},{0.05,0.1,0.2,0.23,0.33,0.4,0.45})-LOOKUP(K1431,{0,1950001,3300001,6950001,9000001,18000001,40000001},{0,97500,427500,636000,1536000,2796000,4796000}))*1.021,-2))</f>
        <v/>
      </c>
      <c r="O1431" s="21">
        <f>IF(L1431&lt;=0,0,ROUNDDOWN((L1431*LOOKUP(L1431,{0,1950001,3300001,6950001,9000001,18000001,40000001},{0.05,0.1,0.2,0.23,0.33,0.4,0.45})-LOOKUP(L1431,{0,1950001,3300001,6950001,9000001,18000001,40000001},{0,97500,427500,636000,1536000,2796000,4796000}))*1.021,-2))</f>
        <v/>
      </c>
      <c r="P1431" s="21">
        <f>MAX(0,ROUNDDOWN(F1431-E1431-430000,-3))</f>
        <v/>
      </c>
      <c r="Q1431" s="21">
        <f>MAX(0,ROUNDDOWN(F1431-E1431-430000-H1431,-3))</f>
        <v/>
      </c>
      <c r="R1431" s="21">
        <f>IF(F1431&lt;=450000,0,MAX(0,P1431*0.06-MIN(50000,P1431)*0.03))</f>
        <v/>
      </c>
      <c r="S1431" s="21">
        <f>IF(F1431&lt;=450000,0,MAX(0,P1431*0.04-MIN(50000,P1431)*0.02))</f>
        <v/>
      </c>
      <c r="T1431" s="21">
        <f>IF(F1431&lt;=450000,0,MAX(0,Q1431*0.06-MIN(50000,Q1431)*0.03))</f>
        <v/>
      </c>
      <c r="U1431" s="21">
        <f>IF(F1431&lt;=450000,0,MAX(0,Q1431*0.04-MIN(50000,Q1431)*0.02))</f>
        <v/>
      </c>
      <c r="V1431" s="21">
        <f>50000+MAX(0,G1431-480000)</f>
        <v/>
      </c>
      <c r="W1431" s="21">
        <f>P1431-V1431</f>
        <v/>
      </c>
      <c r="X1431" s="21">
        <f>Q1431-V1431</f>
        <v/>
      </c>
      <c r="Y1431" s="22">
        <f>IF(W1431&lt;0,0.9,LOOKUP(W1431,{0,1950001,3300001,6950001,9000001,18000001,40000001},{0.84895,0.7979,0.6958,0.66517,0.56307,0.4916,0.44055}))</f>
        <v/>
      </c>
      <c r="Z1431" s="22">
        <f>IF(X1431&lt;0,0.9,LOOKUP(X1431,{0,1950001,3300001,6950001,9000001,18000001,40000001},{0.84895,0.7979,0.6958,0.66517,0.56307,0.4916,0.44055}))</f>
        <v/>
      </c>
      <c r="AA1431" s="22">
        <f>IF(W1431&lt;0,0,CHOOSE(MATCH(W1431,{0,1950001,3300001,6950001,9000001},1),5.105/84.895,10.21/79.79,20.42/69.58,23.483/66.517,33.693/56.307))</f>
        <v/>
      </c>
      <c r="AB1431" s="21">
        <f>IF(C1431&lt;=2000,0,(MIN(C1431,ROUNDDOWN(F1431*0.3,0))-2000)*0.1)</f>
        <v/>
      </c>
      <c r="AC1431" s="21">
        <f>IF(C1431&lt;=2000,0,MIN((C1431-2000)*Y1431,(R1431+S1431)*0.2))</f>
        <v/>
      </c>
      <c r="AD1431" s="21">
        <f>IF(C1431&lt;=2000,0,MIN((C1431-2000)*Z1431,(T1431+U1431)*0.2))</f>
        <v/>
      </c>
      <c r="AE1431" s="21">
        <f>AC1431*AA1431</f>
        <v/>
      </c>
      <c r="AF1431" s="21">
        <f>ROUNDDOWN(R1431,-2)+ROUNDDOWN(S1431,-2)</f>
        <v/>
      </c>
      <c r="AG1431" s="21">
        <f>ROUNDDOWN(MAX(0,R1431-(AB1431+AC1431+AE1431)*0.6),-2)+ROUNDDOWN(MAX(0,S1431-(AB1431+AC1431+AE1431)*0.4),-2)</f>
        <v/>
      </c>
      <c r="AH1431" s="21">
        <f>ROUNDDOWN(MAX(0,T1431-(AB1431+AD1431)*0.6),-2)+ROUNDDOWN(MAX(0,U1431-(AB1431+AD1431)*0.4),-2)</f>
        <v/>
      </c>
      <c r="AI1431" s="21">
        <f>ROUNDDOWN(T1431,-2)+ROUNDDOWN(U1431,-2)</f>
        <v/>
      </c>
      <c r="AJ1431" s="21">
        <f>M1431+AF1431</f>
        <v/>
      </c>
      <c r="AK1431" s="21">
        <f>M1431+AG1431</f>
        <v/>
      </c>
      <c r="AL1431" s="21">
        <f>N1431+AH1431</f>
        <v/>
      </c>
      <c r="AM1431" s="21">
        <f>O1431+AI1431</f>
        <v/>
      </c>
      <c r="AN1431" s="21">
        <f>N1431+AI1431</f>
        <v/>
      </c>
      <c r="AO1431" s="21">
        <f>ROUNDDOWN((R1431+S1431)*0.2/Y1431+2000,0)</f>
        <v/>
      </c>
      <c r="AP1431" s="21">
        <f>ROUNDDOWN((T1431+U1431)*0.2/Z1431+2000,0)</f>
        <v/>
      </c>
      <c r="AQ1431" s="21">
        <f>AL1431-AK1431</f>
        <v/>
      </c>
      <c r="AR1431" s="21">
        <f>AM1431-AK1431</f>
        <v/>
      </c>
      <c r="AS1431" s="21">
        <f>AM1431-AL1431</f>
        <v/>
      </c>
      <c r="AT1431" s="21">
        <f>AK1431+C1431-AJ1431</f>
        <v/>
      </c>
      <c r="AU1431" s="21">
        <f>AL1431+C1431-AM1431</f>
        <v/>
      </c>
      <c r="AV1431" s="21">
        <f>AN1431+C1431-AM1431</f>
        <v/>
      </c>
    </row>
    <row r="1432">
      <c r="A1432" t="inlineStr">
        <is>
          <t>年収別 医療費15万</t>
        </is>
      </c>
      <c r="B1432" s="21">
        <f>'4_年収別'!$A$17</f>
        <v/>
      </c>
      <c r="C1432" s="21">
        <f>AO1432</f>
        <v/>
      </c>
      <c r="D1432" s="21" t="n">
        <v>150000</v>
      </c>
      <c r="E1432" s="21">
        <f>ROUND(MIN(B1432/12,650000)*12*0.0915+MIN(B1432/12,1390000)*12*(0.0504+0)+B1432*0.005,0)</f>
        <v/>
      </c>
      <c r="F1432" s="21">
        <f>IF(B1432&lt;741000,0,IF(B1432&lt;2191000,B1432-740000,IF(B1432&lt;2193000,1451000,IF(B1432&lt;2196000,1453000,IF(B1432&lt;2200000,1456000,IF(B1432&lt;3600000,ROUND(ROUNDDOWN(B1432/4,-3)*2.8,0)-80000,IF(B1432&lt;6600000,ROUND(ROUNDDOWN(B1432/4,-3)*3.2,0)-440000,IF(B1432&lt;8500000,ROUNDDOWN(B1432*0.9,0)-1100000,B1432-1950000))))))))</f>
        <v/>
      </c>
      <c r="G1432" s="21">
        <f>IF(F1432&gt;23500000,NA(),IF(F1432&lt;=4890000,1040000,IF(F1432&lt;=6550000,670000,620000)))</f>
        <v/>
      </c>
      <c r="H1432" s="21">
        <f>IF(D1432&lt;=0,0,MAX(0,MIN(2000000,D1432-MIN(100000,ROUNDDOWN(F1432*0.05,0)))))</f>
        <v/>
      </c>
      <c r="I1432" s="21">
        <f>IF(C1432&lt;=2000,0,MIN(C1432,ROUNDDOWN(F1432*0.4,0))-2000)</f>
        <v/>
      </c>
      <c r="J1432" s="21">
        <f>MAX(0,ROUNDDOWN(F1432-E1432-G1432,-3))</f>
        <v/>
      </c>
      <c r="K1432" s="21">
        <f>MAX(0,ROUNDDOWN(F1432-E1432-G1432-H1432-I1432,-3))</f>
        <v/>
      </c>
      <c r="L1432" s="21">
        <f>MAX(0,ROUNDDOWN(F1432-E1432-G1432-H1432,-3))</f>
        <v/>
      </c>
      <c r="M1432" s="21">
        <f>IF(J1432&lt;=0,0,ROUNDDOWN((J1432*LOOKUP(J1432,{0,1950001,3300001,6950001,9000001,18000001,40000001},{0.05,0.1,0.2,0.23,0.33,0.4,0.45})-LOOKUP(J1432,{0,1950001,3300001,6950001,9000001,18000001,40000001},{0,97500,427500,636000,1536000,2796000,4796000}))*1.021,-2))</f>
        <v/>
      </c>
      <c r="N1432" s="21">
        <f>IF(K1432&lt;=0,0,ROUNDDOWN((K1432*LOOKUP(K1432,{0,1950001,3300001,6950001,9000001,18000001,40000001},{0.05,0.1,0.2,0.23,0.33,0.4,0.45})-LOOKUP(K1432,{0,1950001,3300001,6950001,9000001,18000001,40000001},{0,97500,427500,636000,1536000,2796000,4796000}))*1.021,-2))</f>
        <v/>
      </c>
      <c r="O1432" s="21">
        <f>IF(L1432&lt;=0,0,ROUNDDOWN((L1432*LOOKUP(L1432,{0,1950001,3300001,6950001,9000001,18000001,40000001},{0.05,0.1,0.2,0.23,0.33,0.4,0.45})-LOOKUP(L1432,{0,1950001,3300001,6950001,9000001,18000001,40000001},{0,97500,427500,636000,1536000,2796000,4796000}))*1.021,-2))</f>
        <v/>
      </c>
      <c r="P1432" s="21">
        <f>MAX(0,ROUNDDOWN(F1432-E1432-430000,-3))</f>
        <v/>
      </c>
      <c r="Q1432" s="21">
        <f>MAX(0,ROUNDDOWN(F1432-E1432-430000-H1432,-3))</f>
        <v/>
      </c>
      <c r="R1432" s="21">
        <f>IF(F1432&lt;=450000,0,MAX(0,P1432*0.06-MIN(50000,P1432)*0.03))</f>
        <v/>
      </c>
      <c r="S1432" s="21">
        <f>IF(F1432&lt;=450000,0,MAX(0,P1432*0.04-MIN(50000,P1432)*0.02))</f>
        <v/>
      </c>
      <c r="T1432" s="21">
        <f>IF(F1432&lt;=450000,0,MAX(0,Q1432*0.06-MIN(50000,Q1432)*0.03))</f>
        <v/>
      </c>
      <c r="U1432" s="21">
        <f>IF(F1432&lt;=450000,0,MAX(0,Q1432*0.04-MIN(50000,Q1432)*0.02))</f>
        <v/>
      </c>
      <c r="V1432" s="21">
        <f>50000+MAX(0,G1432-480000)</f>
        <v/>
      </c>
      <c r="W1432" s="21">
        <f>P1432-V1432</f>
        <v/>
      </c>
      <c r="X1432" s="21">
        <f>Q1432-V1432</f>
        <v/>
      </c>
      <c r="Y1432" s="22">
        <f>IF(W1432&lt;0,0.9,LOOKUP(W1432,{0,1950001,3300001,6950001,9000001,18000001,40000001},{0.84895,0.7979,0.6958,0.66517,0.56307,0.4916,0.44055}))</f>
        <v/>
      </c>
      <c r="Z1432" s="22">
        <f>IF(X1432&lt;0,0.9,LOOKUP(X1432,{0,1950001,3300001,6950001,9000001,18000001,40000001},{0.84895,0.7979,0.6958,0.66517,0.56307,0.4916,0.44055}))</f>
        <v/>
      </c>
      <c r="AA1432" s="22">
        <f>IF(W1432&lt;0,0,CHOOSE(MATCH(W1432,{0,1950001,3300001,6950001,9000001},1),5.105/84.895,10.21/79.79,20.42/69.58,23.483/66.517,33.693/56.307))</f>
        <v/>
      </c>
      <c r="AB1432" s="21">
        <f>IF(C1432&lt;=2000,0,(MIN(C1432,ROUNDDOWN(F1432*0.3,0))-2000)*0.1)</f>
        <v/>
      </c>
      <c r="AC1432" s="21">
        <f>IF(C1432&lt;=2000,0,MIN((C1432-2000)*Y1432,(R1432+S1432)*0.2))</f>
        <v/>
      </c>
      <c r="AD1432" s="21">
        <f>IF(C1432&lt;=2000,0,MIN((C1432-2000)*Z1432,(T1432+U1432)*0.2))</f>
        <v/>
      </c>
      <c r="AE1432" s="21">
        <f>AC1432*AA1432</f>
        <v/>
      </c>
      <c r="AF1432" s="21">
        <f>ROUNDDOWN(R1432,-2)+ROUNDDOWN(S1432,-2)</f>
        <v/>
      </c>
      <c r="AG1432" s="21">
        <f>ROUNDDOWN(MAX(0,R1432-(AB1432+AC1432+AE1432)*0.6),-2)+ROUNDDOWN(MAX(0,S1432-(AB1432+AC1432+AE1432)*0.4),-2)</f>
        <v/>
      </c>
      <c r="AH1432" s="21">
        <f>ROUNDDOWN(MAX(0,T1432-(AB1432+AD1432)*0.6),-2)+ROUNDDOWN(MAX(0,U1432-(AB1432+AD1432)*0.4),-2)</f>
        <v/>
      </c>
      <c r="AI1432" s="21">
        <f>ROUNDDOWN(T1432,-2)+ROUNDDOWN(U1432,-2)</f>
        <v/>
      </c>
      <c r="AJ1432" s="21">
        <f>M1432+AF1432</f>
        <v/>
      </c>
      <c r="AK1432" s="21">
        <f>M1432+AG1432</f>
        <v/>
      </c>
      <c r="AL1432" s="21">
        <f>N1432+AH1432</f>
        <v/>
      </c>
      <c r="AM1432" s="21">
        <f>O1432+AI1432</f>
        <v/>
      </c>
      <c r="AN1432" s="21">
        <f>N1432+AI1432</f>
        <v/>
      </c>
      <c r="AO1432" s="21">
        <f>ROUNDDOWN((R1432+S1432)*0.2/Y1432+2000,0)</f>
        <v/>
      </c>
      <c r="AP1432" s="21">
        <f>ROUNDDOWN((T1432+U1432)*0.2/Z1432+2000,0)</f>
        <v/>
      </c>
      <c r="AQ1432" s="21">
        <f>AL1432-AK1432</f>
        <v/>
      </c>
      <c r="AR1432" s="21">
        <f>AM1432-AK1432</f>
        <v/>
      </c>
      <c r="AS1432" s="21">
        <f>AM1432-AL1432</f>
        <v/>
      </c>
      <c r="AT1432" s="21">
        <f>AK1432+C1432-AJ1432</f>
        <v/>
      </c>
      <c r="AU1432" s="21">
        <f>AL1432+C1432-AM1432</f>
        <v/>
      </c>
      <c r="AV1432" s="21">
        <f>AN1432+C1432-AM1432</f>
        <v/>
      </c>
    </row>
    <row r="1433">
      <c r="A1433" t="inlineStr">
        <is>
          <t>年収別 上限+5万</t>
        </is>
      </c>
      <c r="B1433" s="21">
        <f>'4_年収別'!$A$17</f>
        <v/>
      </c>
      <c r="C1433" s="21">
        <f>AO1433+50000</f>
        <v/>
      </c>
      <c r="D1433" s="21" t="n">
        <v>0</v>
      </c>
      <c r="E1433" s="21">
        <f>ROUND(MIN(B1433/12,650000)*12*0.0915+MIN(B1433/12,1390000)*12*(0.0504+0)+B1433*0.005,0)</f>
        <v/>
      </c>
      <c r="F1433" s="21">
        <f>IF(B1433&lt;741000,0,IF(B1433&lt;2191000,B1433-740000,IF(B1433&lt;2193000,1451000,IF(B1433&lt;2196000,1453000,IF(B1433&lt;2200000,1456000,IF(B1433&lt;3600000,ROUND(ROUNDDOWN(B1433/4,-3)*2.8,0)-80000,IF(B1433&lt;6600000,ROUND(ROUNDDOWN(B1433/4,-3)*3.2,0)-440000,IF(B1433&lt;8500000,ROUNDDOWN(B1433*0.9,0)-1100000,B1433-1950000))))))))</f>
        <v/>
      </c>
      <c r="G1433" s="21">
        <f>IF(F1433&gt;23500000,NA(),IF(F1433&lt;=4890000,1040000,IF(F1433&lt;=6550000,670000,620000)))</f>
        <v/>
      </c>
      <c r="H1433" s="21">
        <f>IF(D1433&lt;=0,0,MAX(0,MIN(2000000,D1433-MIN(100000,ROUNDDOWN(F1433*0.05,0)))))</f>
        <v/>
      </c>
      <c r="I1433" s="21">
        <f>IF(C1433&lt;=2000,0,MIN(C1433,ROUNDDOWN(F1433*0.4,0))-2000)</f>
        <v/>
      </c>
      <c r="J1433" s="21">
        <f>MAX(0,ROUNDDOWN(F1433-E1433-G1433,-3))</f>
        <v/>
      </c>
      <c r="K1433" s="21">
        <f>MAX(0,ROUNDDOWN(F1433-E1433-G1433-H1433-I1433,-3))</f>
        <v/>
      </c>
      <c r="L1433" s="21">
        <f>MAX(0,ROUNDDOWN(F1433-E1433-G1433-H1433,-3))</f>
        <v/>
      </c>
      <c r="M1433" s="21">
        <f>IF(J1433&lt;=0,0,ROUNDDOWN((J1433*LOOKUP(J1433,{0,1950001,3300001,6950001,9000001,18000001,40000001},{0.05,0.1,0.2,0.23,0.33,0.4,0.45})-LOOKUP(J1433,{0,1950001,3300001,6950001,9000001,18000001,40000001},{0,97500,427500,636000,1536000,2796000,4796000}))*1.021,-2))</f>
        <v/>
      </c>
      <c r="N1433" s="21">
        <f>IF(K1433&lt;=0,0,ROUNDDOWN((K1433*LOOKUP(K1433,{0,1950001,3300001,6950001,9000001,18000001,40000001},{0.05,0.1,0.2,0.23,0.33,0.4,0.45})-LOOKUP(K1433,{0,1950001,3300001,6950001,9000001,18000001,40000001},{0,97500,427500,636000,1536000,2796000,4796000}))*1.021,-2))</f>
        <v/>
      </c>
      <c r="O1433" s="21">
        <f>IF(L1433&lt;=0,0,ROUNDDOWN((L1433*LOOKUP(L1433,{0,1950001,3300001,6950001,9000001,18000001,40000001},{0.05,0.1,0.2,0.23,0.33,0.4,0.45})-LOOKUP(L1433,{0,1950001,3300001,6950001,9000001,18000001,40000001},{0,97500,427500,636000,1536000,2796000,4796000}))*1.021,-2))</f>
        <v/>
      </c>
      <c r="P1433" s="21">
        <f>MAX(0,ROUNDDOWN(F1433-E1433-430000,-3))</f>
        <v/>
      </c>
      <c r="Q1433" s="21">
        <f>MAX(0,ROUNDDOWN(F1433-E1433-430000-H1433,-3))</f>
        <v/>
      </c>
      <c r="R1433" s="21">
        <f>IF(F1433&lt;=450000,0,MAX(0,P1433*0.06-MIN(50000,P1433)*0.03))</f>
        <v/>
      </c>
      <c r="S1433" s="21">
        <f>IF(F1433&lt;=450000,0,MAX(0,P1433*0.04-MIN(50000,P1433)*0.02))</f>
        <v/>
      </c>
      <c r="T1433" s="21">
        <f>IF(F1433&lt;=450000,0,MAX(0,Q1433*0.06-MIN(50000,Q1433)*0.03))</f>
        <v/>
      </c>
      <c r="U1433" s="21">
        <f>IF(F1433&lt;=450000,0,MAX(0,Q1433*0.04-MIN(50000,Q1433)*0.02))</f>
        <v/>
      </c>
      <c r="V1433" s="21">
        <f>50000+MAX(0,G1433-480000)</f>
        <v/>
      </c>
      <c r="W1433" s="21">
        <f>P1433-V1433</f>
        <v/>
      </c>
      <c r="X1433" s="21">
        <f>Q1433-V1433</f>
        <v/>
      </c>
      <c r="Y1433" s="22">
        <f>IF(W1433&lt;0,0.9,LOOKUP(W1433,{0,1950001,3300001,6950001,9000001,18000001,40000001},{0.84895,0.7979,0.6958,0.66517,0.56307,0.4916,0.44055}))</f>
        <v/>
      </c>
      <c r="Z1433" s="22">
        <f>IF(X1433&lt;0,0.9,LOOKUP(X1433,{0,1950001,3300001,6950001,9000001,18000001,40000001},{0.84895,0.7979,0.6958,0.66517,0.56307,0.4916,0.44055}))</f>
        <v/>
      </c>
      <c r="AA1433" s="22">
        <f>IF(W1433&lt;0,0,CHOOSE(MATCH(W1433,{0,1950001,3300001,6950001,9000001},1),5.105/84.895,10.21/79.79,20.42/69.58,23.483/66.517,33.693/56.307))</f>
        <v/>
      </c>
      <c r="AB1433" s="21">
        <f>IF(C1433&lt;=2000,0,(MIN(C1433,ROUNDDOWN(F1433*0.3,0))-2000)*0.1)</f>
        <v/>
      </c>
      <c r="AC1433" s="21">
        <f>IF(C1433&lt;=2000,0,MIN((C1433-2000)*Y1433,(R1433+S1433)*0.2))</f>
        <v/>
      </c>
      <c r="AD1433" s="21">
        <f>IF(C1433&lt;=2000,0,MIN((C1433-2000)*Z1433,(T1433+U1433)*0.2))</f>
        <v/>
      </c>
      <c r="AE1433" s="21">
        <f>AC1433*AA1433</f>
        <v/>
      </c>
      <c r="AF1433" s="21">
        <f>ROUNDDOWN(R1433,-2)+ROUNDDOWN(S1433,-2)</f>
        <v/>
      </c>
      <c r="AG1433" s="21">
        <f>ROUNDDOWN(MAX(0,R1433-(AB1433+AC1433+AE1433)*0.6),-2)+ROUNDDOWN(MAX(0,S1433-(AB1433+AC1433+AE1433)*0.4),-2)</f>
        <v/>
      </c>
      <c r="AH1433" s="21">
        <f>ROUNDDOWN(MAX(0,T1433-(AB1433+AD1433)*0.6),-2)+ROUNDDOWN(MAX(0,U1433-(AB1433+AD1433)*0.4),-2)</f>
        <v/>
      </c>
      <c r="AI1433" s="21">
        <f>ROUNDDOWN(T1433,-2)+ROUNDDOWN(U1433,-2)</f>
        <v/>
      </c>
      <c r="AJ1433" s="21">
        <f>M1433+AF1433</f>
        <v/>
      </c>
      <c r="AK1433" s="21">
        <f>M1433+AG1433</f>
        <v/>
      </c>
      <c r="AL1433" s="21">
        <f>N1433+AH1433</f>
        <v/>
      </c>
      <c r="AM1433" s="21">
        <f>O1433+AI1433</f>
        <v/>
      </c>
      <c r="AN1433" s="21">
        <f>N1433+AI1433</f>
        <v/>
      </c>
      <c r="AO1433" s="21">
        <f>ROUNDDOWN((R1433+S1433)*0.2/Y1433+2000,0)</f>
        <v/>
      </c>
      <c r="AP1433" s="21">
        <f>ROUNDDOWN((T1433+U1433)*0.2/Z1433+2000,0)</f>
        <v/>
      </c>
      <c r="AQ1433" s="21">
        <f>AL1433-AK1433</f>
        <v/>
      </c>
      <c r="AR1433" s="21">
        <f>AM1433-AK1433</f>
        <v/>
      </c>
      <c r="AS1433" s="21">
        <f>AM1433-AL1433</f>
        <v/>
      </c>
      <c r="AT1433" s="21">
        <f>AK1433+C1433-AJ1433</f>
        <v/>
      </c>
      <c r="AU1433" s="21">
        <f>AL1433+C1433-AM1433</f>
        <v/>
      </c>
      <c r="AV1433" s="21">
        <f>AN1433+C1433-AM1433</f>
        <v/>
      </c>
    </row>
    <row r="1434">
      <c r="A1434" t="inlineStr">
        <is>
          <t>年収別 医療費15万</t>
        </is>
      </c>
      <c r="B1434" s="21">
        <f>'4_年収別'!$A$18</f>
        <v/>
      </c>
      <c r="C1434" s="21">
        <f>AO1434</f>
        <v/>
      </c>
      <c r="D1434" s="21" t="n">
        <v>150000</v>
      </c>
      <c r="E1434" s="21">
        <f>ROUND(MIN(B1434/12,650000)*12*0.0915+MIN(B1434/12,1390000)*12*(0.0504+0)+B1434*0.005,0)</f>
        <v/>
      </c>
      <c r="F1434" s="21">
        <f>IF(B1434&lt;741000,0,IF(B1434&lt;2191000,B1434-740000,IF(B1434&lt;2193000,1451000,IF(B1434&lt;2196000,1453000,IF(B1434&lt;2200000,1456000,IF(B1434&lt;3600000,ROUND(ROUNDDOWN(B1434/4,-3)*2.8,0)-80000,IF(B1434&lt;6600000,ROUND(ROUNDDOWN(B1434/4,-3)*3.2,0)-440000,IF(B1434&lt;8500000,ROUNDDOWN(B1434*0.9,0)-1100000,B1434-1950000))))))))</f>
        <v/>
      </c>
      <c r="G1434" s="21">
        <f>IF(F1434&gt;23500000,NA(),IF(F1434&lt;=4890000,1040000,IF(F1434&lt;=6550000,670000,620000)))</f>
        <v/>
      </c>
      <c r="H1434" s="21">
        <f>IF(D1434&lt;=0,0,MAX(0,MIN(2000000,D1434-MIN(100000,ROUNDDOWN(F1434*0.05,0)))))</f>
        <v/>
      </c>
      <c r="I1434" s="21">
        <f>IF(C1434&lt;=2000,0,MIN(C1434,ROUNDDOWN(F1434*0.4,0))-2000)</f>
        <v/>
      </c>
      <c r="J1434" s="21">
        <f>MAX(0,ROUNDDOWN(F1434-E1434-G1434,-3))</f>
        <v/>
      </c>
      <c r="K1434" s="21">
        <f>MAX(0,ROUNDDOWN(F1434-E1434-G1434-H1434-I1434,-3))</f>
        <v/>
      </c>
      <c r="L1434" s="21">
        <f>MAX(0,ROUNDDOWN(F1434-E1434-G1434-H1434,-3))</f>
        <v/>
      </c>
      <c r="M1434" s="21">
        <f>IF(J1434&lt;=0,0,ROUNDDOWN((J1434*LOOKUP(J1434,{0,1950001,3300001,6950001,9000001,18000001,40000001},{0.05,0.1,0.2,0.23,0.33,0.4,0.45})-LOOKUP(J1434,{0,1950001,3300001,6950001,9000001,18000001,40000001},{0,97500,427500,636000,1536000,2796000,4796000}))*1.021,-2))</f>
        <v/>
      </c>
      <c r="N1434" s="21">
        <f>IF(K1434&lt;=0,0,ROUNDDOWN((K1434*LOOKUP(K1434,{0,1950001,3300001,6950001,9000001,18000001,40000001},{0.05,0.1,0.2,0.23,0.33,0.4,0.45})-LOOKUP(K1434,{0,1950001,3300001,6950001,9000001,18000001,40000001},{0,97500,427500,636000,1536000,2796000,4796000}))*1.021,-2))</f>
        <v/>
      </c>
      <c r="O1434" s="21">
        <f>IF(L1434&lt;=0,0,ROUNDDOWN((L1434*LOOKUP(L1434,{0,1950001,3300001,6950001,9000001,18000001,40000001},{0.05,0.1,0.2,0.23,0.33,0.4,0.45})-LOOKUP(L1434,{0,1950001,3300001,6950001,9000001,18000001,40000001},{0,97500,427500,636000,1536000,2796000,4796000}))*1.021,-2))</f>
        <v/>
      </c>
      <c r="P1434" s="21">
        <f>MAX(0,ROUNDDOWN(F1434-E1434-430000,-3))</f>
        <v/>
      </c>
      <c r="Q1434" s="21">
        <f>MAX(0,ROUNDDOWN(F1434-E1434-430000-H1434,-3))</f>
        <v/>
      </c>
      <c r="R1434" s="21">
        <f>IF(F1434&lt;=450000,0,MAX(0,P1434*0.06-MIN(50000,P1434)*0.03))</f>
        <v/>
      </c>
      <c r="S1434" s="21">
        <f>IF(F1434&lt;=450000,0,MAX(0,P1434*0.04-MIN(50000,P1434)*0.02))</f>
        <v/>
      </c>
      <c r="T1434" s="21">
        <f>IF(F1434&lt;=450000,0,MAX(0,Q1434*0.06-MIN(50000,Q1434)*0.03))</f>
        <v/>
      </c>
      <c r="U1434" s="21">
        <f>IF(F1434&lt;=450000,0,MAX(0,Q1434*0.04-MIN(50000,Q1434)*0.02))</f>
        <v/>
      </c>
      <c r="V1434" s="21">
        <f>50000+MAX(0,G1434-480000)</f>
        <v/>
      </c>
      <c r="W1434" s="21">
        <f>P1434-V1434</f>
        <v/>
      </c>
      <c r="X1434" s="21">
        <f>Q1434-V1434</f>
        <v/>
      </c>
      <c r="Y1434" s="22">
        <f>IF(W1434&lt;0,0.9,LOOKUP(W1434,{0,1950001,3300001,6950001,9000001,18000001,40000001},{0.84895,0.7979,0.6958,0.66517,0.56307,0.4916,0.44055}))</f>
        <v/>
      </c>
      <c r="Z1434" s="22">
        <f>IF(X1434&lt;0,0.9,LOOKUP(X1434,{0,1950001,3300001,6950001,9000001,18000001,40000001},{0.84895,0.7979,0.6958,0.66517,0.56307,0.4916,0.44055}))</f>
        <v/>
      </c>
      <c r="AA1434" s="22">
        <f>IF(W1434&lt;0,0,CHOOSE(MATCH(W1434,{0,1950001,3300001,6950001,9000001},1),5.105/84.895,10.21/79.79,20.42/69.58,23.483/66.517,33.693/56.307))</f>
        <v/>
      </c>
      <c r="AB1434" s="21">
        <f>IF(C1434&lt;=2000,0,(MIN(C1434,ROUNDDOWN(F1434*0.3,0))-2000)*0.1)</f>
        <v/>
      </c>
      <c r="AC1434" s="21">
        <f>IF(C1434&lt;=2000,0,MIN((C1434-2000)*Y1434,(R1434+S1434)*0.2))</f>
        <v/>
      </c>
      <c r="AD1434" s="21">
        <f>IF(C1434&lt;=2000,0,MIN((C1434-2000)*Z1434,(T1434+U1434)*0.2))</f>
        <v/>
      </c>
      <c r="AE1434" s="21">
        <f>AC1434*AA1434</f>
        <v/>
      </c>
      <c r="AF1434" s="21">
        <f>ROUNDDOWN(R1434,-2)+ROUNDDOWN(S1434,-2)</f>
        <v/>
      </c>
      <c r="AG1434" s="21">
        <f>ROUNDDOWN(MAX(0,R1434-(AB1434+AC1434+AE1434)*0.6),-2)+ROUNDDOWN(MAX(0,S1434-(AB1434+AC1434+AE1434)*0.4),-2)</f>
        <v/>
      </c>
      <c r="AH1434" s="21">
        <f>ROUNDDOWN(MAX(0,T1434-(AB1434+AD1434)*0.6),-2)+ROUNDDOWN(MAX(0,U1434-(AB1434+AD1434)*0.4),-2)</f>
        <v/>
      </c>
      <c r="AI1434" s="21">
        <f>ROUNDDOWN(T1434,-2)+ROUNDDOWN(U1434,-2)</f>
        <v/>
      </c>
      <c r="AJ1434" s="21">
        <f>M1434+AF1434</f>
        <v/>
      </c>
      <c r="AK1434" s="21">
        <f>M1434+AG1434</f>
        <v/>
      </c>
      <c r="AL1434" s="21">
        <f>N1434+AH1434</f>
        <v/>
      </c>
      <c r="AM1434" s="21">
        <f>O1434+AI1434</f>
        <v/>
      </c>
      <c r="AN1434" s="21">
        <f>N1434+AI1434</f>
        <v/>
      </c>
      <c r="AO1434" s="21">
        <f>ROUNDDOWN((R1434+S1434)*0.2/Y1434+2000,0)</f>
        <v/>
      </c>
      <c r="AP1434" s="21">
        <f>ROUNDDOWN((T1434+U1434)*0.2/Z1434+2000,0)</f>
        <v/>
      </c>
      <c r="AQ1434" s="21">
        <f>AL1434-AK1434</f>
        <v/>
      </c>
      <c r="AR1434" s="21">
        <f>AM1434-AK1434</f>
        <v/>
      </c>
      <c r="AS1434" s="21">
        <f>AM1434-AL1434</f>
        <v/>
      </c>
      <c r="AT1434" s="21">
        <f>AK1434+C1434-AJ1434</f>
        <v/>
      </c>
      <c r="AU1434" s="21">
        <f>AL1434+C1434-AM1434</f>
        <v/>
      </c>
      <c r="AV1434" s="21">
        <f>AN1434+C1434-AM1434</f>
        <v/>
      </c>
    </row>
    <row r="1435">
      <c r="A1435" t="inlineStr">
        <is>
          <t>年収別 上限+5万</t>
        </is>
      </c>
      <c r="B1435" s="21">
        <f>'4_年収別'!$A$18</f>
        <v/>
      </c>
      <c r="C1435" s="21">
        <f>AO1435+50000</f>
        <v/>
      </c>
      <c r="D1435" s="21" t="n">
        <v>0</v>
      </c>
      <c r="E1435" s="21">
        <f>ROUND(MIN(B1435/12,650000)*12*0.0915+MIN(B1435/12,1390000)*12*(0.0504+0)+B1435*0.005,0)</f>
        <v/>
      </c>
      <c r="F1435" s="21">
        <f>IF(B1435&lt;741000,0,IF(B1435&lt;2191000,B1435-740000,IF(B1435&lt;2193000,1451000,IF(B1435&lt;2196000,1453000,IF(B1435&lt;2200000,1456000,IF(B1435&lt;3600000,ROUND(ROUNDDOWN(B1435/4,-3)*2.8,0)-80000,IF(B1435&lt;6600000,ROUND(ROUNDDOWN(B1435/4,-3)*3.2,0)-440000,IF(B1435&lt;8500000,ROUNDDOWN(B1435*0.9,0)-1100000,B1435-1950000))))))))</f>
        <v/>
      </c>
      <c r="G1435" s="21">
        <f>IF(F1435&gt;23500000,NA(),IF(F1435&lt;=4890000,1040000,IF(F1435&lt;=6550000,670000,620000)))</f>
        <v/>
      </c>
      <c r="H1435" s="21">
        <f>IF(D1435&lt;=0,0,MAX(0,MIN(2000000,D1435-MIN(100000,ROUNDDOWN(F1435*0.05,0)))))</f>
        <v/>
      </c>
      <c r="I1435" s="21">
        <f>IF(C1435&lt;=2000,0,MIN(C1435,ROUNDDOWN(F1435*0.4,0))-2000)</f>
        <v/>
      </c>
      <c r="J1435" s="21">
        <f>MAX(0,ROUNDDOWN(F1435-E1435-G1435,-3))</f>
        <v/>
      </c>
      <c r="K1435" s="21">
        <f>MAX(0,ROUNDDOWN(F1435-E1435-G1435-H1435-I1435,-3))</f>
        <v/>
      </c>
      <c r="L1435" s="21">
        <f>MAX(0,ROUNDDOWN(F1435-E1435-G1435-H1435,-3))</f>
        <v/>
      </c>
      <c r="M1435" s="21">
        <f>IF(J1435&lt;=0,0,ROUNDDOWN((J1435*LOOKUP(J1435,{0,1950001,3300001,6950001,9000001,18000001,40000001},{0.05,0.1,0.2,0.23,0.33,0.4,0.45})-LOOKUP(J1435,{0,1950001,3300001,6950001,9000001,18000001,40000001},{0,97500,427500,636000,1536000,2796000,4796000}))*1.021,-2))</f>
        <v/>
      </c>
      <c r="N1435" s="21">
        <f>IF(K1435&lt;=0,0,ROUNDDOWN((K1435*LOOKUP(K1435,{0,1950001,3300001,6950001,9000001,18000001,40000001},{0.05,0.1,0.2,0.23,0.33,0.4,0.45})-LOOKUP(K1435,{0,1950001,3300001,6950001,9000001,18000001,40000001},{0,97500,427500,636000,1536000,2796000,4796000}))*1.021,-2))</f>
        <v/>
      </c>
      <c r="O1435" s="21">
        <f>IF(L1435&lt;=0,0,ROUNDDOWN((L1435*LOOKUP(L1435,{0,1950001,3300001,6950001,9000001,18000001,40000001},{0.05,0.1,0.2,0.23,0.33,0.4,0.45})-LOOKUP(L1435,{0,1950001,3300001,6950001,9000001,18000001,40000001},{0,97500,427500,636000,1536000,2796000,4796000}))*1.021,-2))</f>
        <v/>
      </c>
      <c r="P1435" s="21">
        <f>MAX(0,ROUNDDOWN(F1435-E1435-430000,-3))</f>
        <v/>
      </c>
      <c r="Q1435" s="21">
        <f>MAX(0,ROUNDDOWN(F1435-E1435-430000-H1435,-3))</f>
        <v/>
      </c>
      <c r="R1435" s="21">
        <f>IF(F1435&lt;=450000,0,MAX(0,P1435*0.06-MIN(50000,P1435)*0.03))</f>
        <v/>
      </c>
      <c r="S1435" s="21">
        <f>IF(F1435&lt;=450000,0,MAX(0,P1435*0.04-MIN(50000,P1435)*0.02))</f>
        <v/>
      </c>
      <c r="T1435" s="21">
        <f>IF(F1435&lt;=450000,0,MAX(0,Q1435*0.06-MIN(50000,Q1435)*0.03))</f>
        <v/>
      </c>
      <c r="U1435" s="21">
        <f>IF(F1435&lt;=450000,0,MAX(0,Q1435*0.04-MIN(50000,Q1435)*0.02))</f>
        <v/>
      </c>
      <c r="V1435" s="21">
        <f>50000+MAX(0,G1435-480000)</f>
        <v/>
      </c>
      <c r="W1435" s="21">
        <f>P1435-V1435</f>
        <v/>
      </c>
      <c r="X1435" s="21">
        <f>Q1435-V1435</f>
        <v/>
      </c>
      <c r="Y1435" s="22">
        <f>IF(W1435&lt;0,0.9,LOOKUP(W1435,{0,1950001,3300001,6950001,9000001,18000001,40000001},{0.84895,0.7979,0.6958,0.66517,0.56307,0.4916,0.44055}))</f>
        <v/>
      </c>
      <c r="Z1435" s="22">
        <f>IF(X1435&lt;0,0.9,LOOKUP(X1435,{0,1950001,3300001,6950001,9000001,18000001,40000001},{0.84895,0.7979,0.6958,0.66517,0.56307,0.4916,0.44055}))</f>
        <v/>
      </c>
      <c r="AA1435" s="22">
        <f>IF(W1435&lt;0,0,CHOOSE(MATCH(W1435,{0,1950001,3300001,6950001,9000001},1),5.105/84.895,10.21/79.79,20.42/69.58,23.483/66.517,33.693/56.307))</f>
        <v/>
      </c>
      <c r="AB1435" s="21">
        <f>IF(C1435&lt;=2000,0,(MIN(C1435,ROUNDDOWN(F1435*0.3,0))-2000)*0.1)</f>
        <v/>
      </c>
      <c r="AC1435" s="21">
        <f>IF(C1435&lt;=2000,0,MIN((C1435-2000)*Y1435,(R1435+S1435)*0.2))</f>
        <v/>
      </c>
      <c r="AD1435" s="21">
        <f>IF(C1435&lt;=2000,0,MIN((C1435-2000)*Z1435,(T1435+U1435)*0.2))</f>
        <v/>
      </c>
      <c r="AE1435" s="21">
        <f>AC1435*AA1435</f>
        <v/>
      </c>
      <c r="AF1435" s="21">
        <f>ROUNDDOWN(R1435,-2)+ROUNDDOWN(S1435,-2)</f>
        <v/>
      </c>
      <c r="AG1435" s="21">
        <f>ROUNDDOWN(MAX(0,R1435-(AB1435+AC1435+AE1435)*0.6),-2)+ROUNDDOWN(MAX(0,S1435-(AB1435+AC1435+AE1435)*0.4),-2)</f>
        <v/>
      </c>
      <c r="AH1435" s="21">
        <f>ROUNDDOWN(MAX(0,T1435-(AB1435+AD1435)*0.6),-2)+ROUNDDOWN(MAX(0,U1435-(AB1435+AD1435)*0.4),-2)</f>
        <v/>
      </c>
      <c r="AI1435" s="21">
        <f>ROUNDDOWN(T1435,-2)+ROUNDDOWN(U1435,-2)</f>
        <v/>
      </c>
      <c r="AJ1435" s="21">
        <f>M1435+AF1435</f>
        <v/>
      </c>
      <c r="AK1435" s="21">
        <f>M1435+AG1435</f>
        <v/>
      </c>
      <c r="AL1435" s="21">
        <f>N1435+AH1435</f>
        <v/>
      </c>
      <c r="AM1435" s="21">
        <f>O1435+AI1435</f>
        <v/>
      </c>
      <c r="AN1435" s="21">
        <f>N1435+AI1435</f>
        <v/>
      </c>
      <c r="AO1435" s="21">
        <f>ROUNDDOWN((R1435+S1435)*0.2/Y1435+2000,0)</f>
        <v/>
      </c>
      <c r="AP1435" s="21">
        <f>ROUNDDOWN((T1435+U1435)*0.2/Z1435+2000,0)</f>
        <v/>
      </c>
      <c r="AQ1435" s="21">
        <f>AL1435-AK1435</f>
        <v/>
      </c>
      <c r="AR1435" s="21">
        <f>AM1435-AK1435</f>
        <v/>
      </c>
      <c r="AS1435" s="21">
        <f>AM1435-AL1435</f>
        <v/>
      </c>
      <c r="AT1435" s="21">
        <f>AK1435+C1435-AJ1435</f>
        <v/>
      </c>
      <c r="AU1435" s="21">
        <f>AL1435+C1435-AM1435</f>
        <v/>
      </c>
      <c r="AV1435" s="21">
        <f>AN1435+C1435-AM1435</f>
        <v/>
      </c>
    </row>
    <row r="1436">
      <c r="A1436" t="inlineStr">
        <is>
          <t>年収別 医療費15万</t>
        </is>
      </c>
      <c r="B1436" s="21">
        <f>'4_年収別'!$A$19</f>
        <v/>
      </c>
      <c r="C1436" s="21">
        <f>AO1436</f>
        <v/>
      </c>
      <c r="D1436" s="21" t="n">
        <v>150000</v>
      </c>
      <c r="E1436" s="21">
        <f>ROUND(MIN(B1436/12,650000)*12*0.0915+MIN(B1436/12,1390000)*12*(0.0504+0)+B1436*0.005,0)</f>
        <v/>
      </c>
      <c r="F1436" s="21">
        <f>IF(B1436&lt;741000,0,IF(B1436&lt;2191000,B1436-740000,IF(B1436&lt;2193000,1451000,IF(B1436&lt;2196000,1453000,IF(B1436&lt;2200000,1456000,IF(B1436&lt;3600000,ROUND(ROUNDDOWN(B1436/4,-3)*2.8,0)-80000,IF(B1436&lt;6600000,ROUND(ROUNDDOWN(B1436/4,-3)*3.2,0)-440000,IF(B1436&lt;8500000,ROUNDDOWN(B1436*0.9,0)-1100000,B1436-1950000))))))))</f>
        <v/>
      </c>
      <c r="G1436" s="21">
        <f>IF(F1436&gt;23500000,NA(),IF(F1436&lt;=4890000,1040000,IF(F1436&lt;=6550000,670000,620000)))</f>
        <v/>
      </c>
      <c r="H1436" s="21">
        <f>IF(D1436&lt;=0,0,MAX(0,MIN(2000000,D1436-MIN(100000,ROUNDDOWN(F1436*0.05,0)))))</f>
        <v/>
      </c>
      <c r="I1436" s="21">
        <f>IF(C1436&lt;=2000,0,MIN(C1436,ROUNDDOWN(F1436*0.4,0))-2000)</f>
        <v/>
      </c>
      <c r="J1436" s="21">
        <f>MAX(0,ROUNDDOWN(F1436-E1436-G1436,-3))</f>
        <v/>
      </c>
      <c r="K1436" s="21">
        <f>MAX(0,ROUNDDOWN(F1436-E1436-G1436-H1436-I1436,-3))</f>
        <v/>
      </c>
      <c r="L1436" s="21">
        <f>MAX(0,ROUNDDOWN(F1436-E1436-G1436-H1436,-3))</f>
        <v/>
      </c>
      <c r="M1436" s="21">
        <f>IF(J1436&lt;=0,0,ROUNDDOWN((J1436*LOOKUP(J1436,{0,1950001,3300001,6950001,9000001,18000001,40000001},{0.05,0.1,0.2,0.23,0.33,0.4,0.45})-LOOKUP(J1436,{0,1950001,3300001,6950001,9000001,18000001,40000001},{0,97500,427500,636000,1536000,2796000,4796000}))*1.021,-2))</f>
        <v/>
      </c>
      <c r="N1436" s="21">
        <f>IF(K1436&lt;=0,0,ROUNDDOWN((K1436*LOOKUP(K1436,{0,1950001,3300001,6950001,9000001,18000001,40000001},{0.05,0.1,0.2,0.23,0.33,0.4,0.45})-LOOKUP(K1436,{0,1950001,3300001,6950001,9000001,18000001,40000001},{0,97500,427500,636000,1536000,2796000,4796000}))*1.021,-2))</f>
        <v/>
      </c>
      <c r="O1436" s="21">
        <f>IF(L1436&lt;=0,0,ROUNDDOWN((L1436*LOOKUP(L1436,{0,1950001,3300001,6950001,9000001,18000001,40000001},{0.05,0.1,0.2,0.23,0.33,0.4,0.45})-LOOKUP(L1436,{0,1950001,3300001,6950001,9000001,18000001,40000001},{0,97500,427500,636000,1536000,2796000,4796000}))*1.021,-2))</f>
        <v/>
      </c>
      <c r="P1436" s="21">
        <f>MAX(0,ROUNDDOWN(F1436-E1436-430000,-3))</f>
        <v/>
      </c>
      <c r="Q1436" s="21">
        <f>MAX(0,ROUNDDOWN(F1436-E1436-430000-H1436,-3))</f>
        <v/>
      </c>
      <c r="R1436" s="21">
        <f>IF(F1436&lt;=450000,0,MAX(0,P1436*0.06-MIN(50000,P1436)*0.03))</f>
        <v/>
      </c>
      <c r="S1436" s="21">
        <f>IF(F1436&lt;=450000,0,MAX(0,P1436*0.04-MIN(50000,P1436)*0.02))</f>
        <v/>
      </c>
      <c r="T1436" s="21">
        <f>IF(F1436&lt;=450000,0,MAX(0,Q1436*0.06-MIN(50000,Q1436)*0.03))</f>
        <v/>
      </c>
      <c r="U1436" s="21">
        <f>IF(F1436&lt;=450000,0,MAX(0,Q1436*0.04-MIN(50000,Q1436)*0.02))</f>
        <v/>
      </c>
      <c r="V1436" s="21">
        <f>50000+MAX(0,G1436-480000)</f>
        <v/>
      </c>
      <c r="W1436" s="21">
        <f>P1436-V1436</f>
        <v/>
      </c>
      <c r="X1436" s="21">
        <f>Q1436-V1436</f>
        <v/>
      </c>
      <c r="Y1436" s="22">
        <f>IF(W1436&lt;0,0.9,LOOKUP(W1436,{0,1950001,3300001,6950001,9000001,18000001,40000001},{0.84895,0.7979,0.6958,0.66517,0.56307,0.4916,0.44055}))</f>
        <v/>
      </c>
      <c r="Z1436" s="22">
        <f>IF(X1436&lt;0,0.9,LOOKUP(X1436,{0,1950001,3300001,6950001,9000001,18000001,40000001},{0.84895,0.7979,0.6958,0.66517,0.56307,0.4916,0.44055}))</f>
        <v/>
      </c>
      <c r="AA1436" s="22">
        <f>IF(W1436&lt;0,0,CHOOSE(MATCH(W1436,{0,1950001,3300001,6950001,9000001},1),5.105/84.895,10.21/79.79,20.42/69.58,23.483/66.517,33.693/56.307))</f>
        <v/>
      </c>
      <c r="AB1436" s="21">
        <f>IF(C1436&lt;=2000,0,(MIN(C1436,ROUNDDOWN(F1436*0.3,0))-2000)*0.1)</f>
        <v/>
      </c>
      <c r="AC1436" s="21">
        <f>IF(C1436&lt;=2000,0,MIN((C1436-2000)*Y1436,(R1436+S1436)*0.2))</f>
        <v/>
      </c>
      <c r="AD1436" s="21">
        <f>IF(C1436&lt;=2000,0,MIN((C1436-2000)*Z1436,(T1436+U1436)*0.2))</f>
        <v/>
      </c>
      <c r="AE1436" s="21">
        <f>AC1436*AA1436</f>
        <v/>
      </c>
      <c r="AF1436" s="21">
        <f>ROUNDDOWN(R1436,-2)+ROUNDDOWN(S1436,-2)</f>
        <v/>
      </c>
      <c r="AG1436" s="21">
        <f>ROUNDDOWN(MAX(0,R1436-(AB1436+AC1436+AE1436)*0.6),-2)+ROUNDDOWN(MAX(0,S1436-(AB1436+AC1436+AE1436)*0.4),-2)</f>
        <v/>
      </c>
      <c r="AH1436" s="21">
        <f>ROUNDDOWN(MAX(0,T1436-(AB1436+AD1436)*0.6),-2)+ROUNDDOWN(MAX(0,U1436-(AB1436+AD1436)*0.4),-2)</f>
        <v/>
      </c>
      <c r="AI1436" s="21">
        <f>ROUNDDOWN(T1436,-2)+ROUNDDOWN(U1436,-2)</f>
        <v/>
      </c>
      <c r="AJ1436" s="21">
        <f>M1436+AF1436</f>
        <v/>
      </c>
      <c r="AK1436" s="21">
        <f>M1436+AG1436</f>
        <v/>
      </c>
      <c r="AL1436" s="21">
        <f>N1436+AH1436</f>
        <v/>
      </c>
      <c r="AM1436" s="21">
        <f>O1436+AI1436</f>
        <v/>
      </c>
      <c r="AN1436" s="21">
        <f>N1436+AI1436</f>
        <v/>
      </c>
      <c r="AO1436" s="21">
        <f>ROUNDDOWN((R1436+S1436)*0.2/Y1436+2000,0)</f>
        <v/>
      </c>
      <c r="AP1436" s="21">
        <f>ROUNDDOWN((T1436+U1436)*0.2/Z1436+2000,0)</f>
        <v/>
      </c>
      <c r="AQ1436" s="21">
        <f>AL1436-AK1436</f>
        <v/>
      </c>
      <c r="AR1436" s="21">
        <f>AM1436-AK1436</f>
        <v/>
      </c>
      <c r="AS1436" s="21">
        <f>AM1436-AL1436</f>
        <v/>
      </c>
      <c r="AT1436" s="21">
        <f>AK1436+C1436-AJ1436</f>
        <v/>
      </c>
      <c r="AU1436" s="21">
        <f>AL1436+C1436-AM1436</f>
        <v/>
      </c>
      <c r="AV1436" s="21">
        <f>AN1436+C1436-AM1436</f>
        <v/>
      </c>
    </row>
    <row r="1437">
      <c r="A1437" t="inlineStr">
        <is>
          <t>年収別 上限+5万</t>
        </is>
      </c>
      <c r="B1437" s="21">
        <f>'4_年収別'!$A$19</f>
        <v/>
      </c>
      <c r="C1437" s="21">
        <f>AO1437+50000</f>
        <v/>
      </c>
      <c r="D1437" s="21" t="n">
        <v>0</v>
      </c>
      <c r="E1437" s="21">
        <f>ROUND(MIN(B1437/12,650000)*12*0.0915+MIN(B1437/12,1390000)*12*(0.0504+0)+B1437*0.005,0)</f>
        <v/>
      </c>
      <c r="F1437" s="21">
        <f>IF(B1437&lt;741000,0,IF(B1437&lt;2191000,B1437-740000,IF(B1437&lt;2193000,1451000,IF(B1437&lt;2196000,1453000,IF(B1437&lt;2200000,1456000,IF(B1437&lt;3600000,ROUND(ROUNDDOWN(B1437/4,-3)*2.8,0)-80000,IF(B1437&lt;6600000,ROUND(ROUNDDOWN(B1437/4,-3)*3.2,0)-440000,IF(B1437&lt;8500000,ROUNDDOWN(B1437*0.9,0)-1100000,B1437-1950000))))))))</f>
        <v/>
      </c>
      <c r="G1437" s="21">
        <f>IF(F1437&gt;23500000,NA(),IF(F1437&lt;=4890000,1040000,IF(F1437&lt;=6550000,670000,620000)))</f>
        <v/>
      </c>
      <c r="H1437" s="21">
        <f>IF(D1437&lt;=0,0,MAX(0,MIN(2000000,D1437-MIN(100000,ROUNDDOWN(F1437*0.05,0)))))</f>
        <v/>
      </c>
      <c r="I1437" s="21">
        <f>IF(C1437&lt;=2000,0,MIN(C1437,ROUNDDOWN(F1437*0.4,0))-2000)</f>
        <v/>
      </c>
      <c r="J1437" s="21">
        <f>MAX(0,ROUNDDOWN(F1437-E1437-G1437,-3))</f>
        <v/>
      </c>
      <c r="K1437" s="21">
        <f>MAX(0,ROUNDDOWN(F1437-E1437-G1437-H1437-I1437,-3))</f>
        <v/>
      </c>
      <c r="L1437" s="21">
        <f>MAX(0,ROUNDDOWN(F1437-E1437-G1437-H1437,-3))</f>
        <v/>
      </c>
      <c r="M1437" s="21">
        <f>IF(J1437&lt;=0,0,ROUNDDOWN((J1437*LOOKUP(J1437,{0,1950001,3300001,6950001,9000001,18000001,40000001},{0.05,0.1,0.2,0.23,0.33,0.4,0.45})-LOOKUP(J1437,{0,1950001,3300001,6950001,9000001,18000001,40000001},{0,97500,427500,636000,1536000,2796000,4796000}))*1.021,-2))</f>
        <v/>
      </c>
      <c r="N1437" s="21">
        <f>IF(K1437&lt;=0,0,ROUNDDOWN((K1437*LOOKUP(K1437,{0,1950001,3300001,6950001,9000001,18000001,40000001},{0.05,0.1,0.2,0.23,0.33,0.4,0.45})-LOOKUP(K1437,{0,1950001,3300001,6950001,9000001,18000001,40000001},{0,97500,427500,636000,1536000,2796000,4796000}))*1.021,-2))</f>
        <v/>
      </c>
      <c r="O1437" s="21">
        <f>IF(L1437&lt;=0,0,ROUNDDOWN((L1437*LOOKUP(L1437,{0,1950001,3300001,6950001,9000001,18000001,40000001},{0.05,0.1,0.2,0.23,0.33,0.4,0.45})-LOOKUP(L1437,{0,1950001,3300001,6950001,9000001,18000001,40000001},{0,97500,427500,636000,1536000,2796000,4796000}))*1.021,-2))</f>
        <v/>
      </c>
      <c r="P1437" s="21">
        <f>MAX(0,ROUNDDOWN(F1437-E1437-430000,-3))</f>
        <v/>
      </c>
      <c r="Q1437" s="21">
        <f>MAX(0,ROUNDDOWN(F1437-E1437-430000-H1437,-3))</f>
        <v/>
      </c>
      <c r="R1437" s="21">
        <f>IF(F1437&lt;=450000,0,MAX(0,P1437*0.06-MIN(50000,P1437)*0.03))</f>
        <v/>
      </c>
      <c r="S1437" s="21">
        <f>IF(F1437&lt;=450000,0,MAX(0,P1437*0.04-MIN(50000,P1437)*0.02))</f>
        <v/>
      </c>
      <c r="T1437" s="21">
        <f>IF(F1437&lt;=450000,0,MAX(0,Q1437*0.06-MIN(50000,Q1437)*0.03))</f>
        <v/>
      </c>
      <c r="U1437" s="21">
        <f>IF(F1437&lt;=450000,0,MAX(0,Q1437*0.04-MIN(50000,Q1437)*0.02))</f>
        <v/>
      </c>
      <c r="V1437" s="21">
        <f>50000+MAX(0,G1437-480000)</f>
        <v/>
      </c>
      <c r="W1437" s="21">
        <f>P1437-V1437</f>
        <v/>
      </c>
      <c r="X1437" s="21">
        <f>Q1437-V1437</f>
        <v/>
      </c>
      <c r="Y1437" s="22">
        <f>IF(W1437&lt;0,0.9,LOOKUP(W1437,{0,1950001,3300001,6950001,9000001,18000001,40000001},{0.84895,0.7979,0.6958,0.66517,0.56307,0.4916,0.44055}))</f>
        <v/>
      </c>
      <c r="Z1437" s="22">
        <f>IF(X1437&lt;0,0.9,LOOKUP(X1437,{0,1950001,3300001,6950001,9000001,18000001,40000001},{0.84895,0.7979,0.6958,0.66517,0.56307,0.4916,0.44055}))</f>
        <v/>
      </c>
      <c r="AA1437" s="22">
        <f>IF(W1437&lt;0,0,CHOOSE(MATCH(W1437,{0,1950001,3300001,6950001,9000001},1),5.105/84.895,10.21/79.79,20.42/69.58,23.483/66.517,33.693/56.307))</f>
        <v/>
      </c>
      <c r="AB1437" s="21">
        <f>IF(C1437&lt;=2000,0,(MIN(C1437,ROUNDDOWN(F1437*0.3,0))-2000)*0.1)</f>
        <v/>
      </c>
      <c r="AC1437" s="21">
        <f>IF(C1437&lt;=2000,0,MIN((C1437-2000)*Y1437,(R1437+S1437)*0.2))</f>
        <v/>
      </c>
      <c r="AD1437" s="21">
        <f>IF(C1437&lt;=2000,0,MIN((C1437-2000)*Z1437,(T1437+U1437)*0.2))</f>
        <v/>
      </c>
      <c r="AE1437" s="21">
        <f>AC1437*AA1437</f>
        <v/>
      </c>
      <c r="AF1437" s="21">
        <f>ROUNDDOWN(R1437,-2)+ROUNDDOWN(S1437,-2)</f>
        <v/>
      </c>
      <c r="AG1437" s="21">
        <f>ROUNDDOWN(MAX(0,R1437-(AB1437+AC1437+AE1437)*0.6),-2)+ROUNDDOWN(MAX(0,S1437-(AB1437+AC1437+AE1437)*0.4),-2)</f>
        <v/>
      </c>
      <c r="AH1437" s="21">
        <f>ROUNDDOWN(MAX(0,T1437-(AB1437+AD1437)*0.6),-2)+ROUNDDOWN(MAX(0,U1437-(AB1437+AD1437)*0.4),-2)</f>
        <v/>
      </c>
      <c r="AI1437" s="21">
        <f>ROUNDDOWN(T1437,-2)+ROUNDDOWN(U1437,-2)</f>
        <v/>
      </c>
      <c r="AJ1437" s="21">
        <f>M1437+AF1437</f>
        <v/>
      </c>
      <c r="AK1437" s="21">
        <f>M1437+AG1437</f>
        <v/>
      </c>
      <c r="AL1437" s="21">
        <f>N1437+AH1437</f>
        <v/>
      </c>
      <c r="AM1437" s="21">
        <f>O1437+AI1437</f>
        <v/>
      </c>
      <c r="AN1437" s="21">
        <f>N1437+AI1437</f>
        <v/>
      </c>
      <c r="AO1437" s="21">
        <f>ROUNDDOWN((R1437+S1437)*0.2/Y1437+2000,0)</f>
        <v/>
      </c>
      <c r="AP1437" s="21">
        <f>ROUNDDOWN((T1437+U1437)*0.2/Z1437+2000,0)</f>
        <v/>
      </c>
      <c r="AQ1437" s="21">
        <f>AL1437-AK1437</f>
        <v/>
      </c>
      <c r="AR1437" s="21">
        <f>AM1437-AK1437</f>
        <v/>
      </c>
      <c r="AS1437" s="21">
        <f>AM1437-AL1437</f>
        <v/>
      </c>
      <c r="AT1437" s="21">
        <f>AK1437+C1437-AJ1437</f>
        <v/>
      </c>
      <c r="AU1437" s="21">
        <f>AL1437+C1437-AM1437</f>
        <v/>
      </c>
      <c r="AV1437" s="21">
        <f>AN1437+C1437-AM1437</f>
        <v/>
      </c>
    </row>
    <row r="1438">
      <c r="A1438" t="inlineStr">
        <is>
          <t>年収別 医療費15万</t>
        </is>
      </c>
      <c r="B1438" s="21">
        <f>'4_年収別'!$A$20</f>
        <v/>
      </c>
      <c r="C1438" s="21">
        <f>AO1438</f>
        <v/>
      </c>
      <c r="D1438" s="21" t="n">
        <v>150000</v>
      </c>
      <c r="E1438" s="21">
        <f>ROUND(MIN(B1438/12,650000)*12*0.0915+MIN(B1438/12,1390000)*12*(0.0504+0)+B1438*0.005,0)</f>
        <v/>
      </c>
      <c r="F1438" s="21">
        <f>IF(B1438&lt;741000,0,IF(B1438&lt;2191000,B1438-740000,IF(B1438&lt;2193000,1451000,IF(B1438&lt;2196000,1453000,IF(B1438&lt;2200000,1456000,IF(B1438&lt;3600000,ROUND(ROUNDDOWN(B1438/4,-3)*2.8,0)-80000,IF(B1438&lt;6600000,ROUND(ROUNDDOWN(B1438/4,-3)*3.2,0)-440000,IF(B1438&lt;8500000,ROUNDDOWN(B1438*0.9,0)-1100000,B1438-1950000))))))))</f>
        <v/>
      </c>
      <c r="G1438" s="21">
        <f>IF(F1438&gt;23500000,NA(),IF(F1438&lt;=4890000,1040000,IF(F1438&lt;=6550000,670000,620000)))</f>
        <v/>
      </c>
      <c r="H1438" s="21">
        <f>IF(D1438&lt;=0,0,MAX(0,MIN(2000000,D1438-MIN(100000,ROUNDDOWN(F1438*0.05,0)))))</f>
        <v/>
      </c>
      <c r="I1438" s="21">
        <f>IF(C1438&lt;=2000,0,MIN(C1438,ROUNDDOWN(F1438*0.4,0))-2000)</f>
        <v/>
      </c>
      <c r="J1438" s="21">
        <f>MAX(0,ROUNDDOWN(F1438-E1438-G1438,-3))</f>
        <v/>
      </c>
      <c r="K1438" s="21">
        <f>MAX(0,ROUNDDOWN(F1438-E1438-G1438-H1438-I1438,-3))</f>
        <v/>
      </c>
      <c r="L1438" s="21">
        <f>MAX(0,ROUNDDOWN(F1438-E1438-G1438-H1438,-3))</f>
        <v/>
      </c>
      <c r="M1438" s="21">
        <f>IF(J1438&lt;=0,0,ROUNDDOWN((J1438*LOOKUP(J1438,{0,1950001,3300001,6950001,9000001,18000001,40000001},{0.05,0.1,0.2,0.23,0.33,0.4,0.45})-LOOKUP(J1438,{0,1950001,3300001,6950001,9000001,18000001,40000001},{0,97500,427500,636000,1536000,2796000,4796000}))*1.021,-2))</f>
        <v/>
      </c>
      <c r="N1438" s="21">
        <f>IF(K1438&lt;=0,0,ROUNDDOWN((K1438*LOOKUP(K1438,{0,1950001,3300001,6950001,9000001,18000001,40000001},{0.05,0.1,0.2,0.23,0.33,0.4,0.45})-LOOKUP(K1438,{0,1950001,3300001,6950001,9000001,18000001,40000001},{0,97500,427500,636000,1536000,2796000,4796000}))*1.021,-2))</f>
        <v/>
      </c>
      <c r="O1438" s="21">
        <f>IF(L1438&lt;=0,0,ROUNDDOWN((L1438*LOOKUP(L1438,{0,1950001,3300001,6950001,9000001,18000001,40000001},{0.05,0.1,0.2,0.23,0.33,0.4,0.45})-LOOKUP(L1438,{0,1950001,3300001,6950001,9000001,18000001,40000001},{0,97500,427500,636000,1536000,2796000,4796000}))*1.021,-2))</f>
        <v/>
      </c>
      <c r="P1438" s="21">
        <f>MAX(0,ROUNDDOWN(F1438-E1438-430000,-3))</f>
        <v/>
      </c>
      <c r="Q1438" s="21">
        <f>MAX(0,ROUNDDOWN(F1438-E1438-430000-H1438,-3))</f>
        <v/>
      </c>
      <c r="R1438" s="21">
        <f>IF(F1438&lt;=450000,0,MAX(0,P1438*0.06-MIN(50000,P1438)*0.03))</f>
        <v/>
      </c>
      <c r="S1438" s="21">
        <f>IF(F1438&lt;=450000,0,MAX(0,P1438*0.04-MIN(50000,P1438)*0.02))</f>
        <v/>
      </c>
      <c r="T1438" s="21">
        <f>IF(F1438&lt;=450000,0,MAX(0,Q1438*0.06-MIN(50000,Q1438)*0.03))</f>
        <v/>
      </c>
      <c r="U1438" s="21">
        <f>IF(F1438&lt;=450000,0,MAX(0,Q1438*0.04-MIN(50000,Q1438)*0.02))</f>
        <v/>
      </c>
      <c r="V1438" s="21">
        <f>50000+MAX(0,G1438-480000)</f>
        <v/>
      </c>
      <c r="W1438" s="21">
        <f>P1438-V1438</f>
        <v/>
      </c>
      <c r="X1438" s="21">
        <f>Q1438-V1438</f>
        <v/>
      </c>
      <c r="Y1438" s="22">
        <f>IF(W1438&lt;0,0.9,LOOKUP(W1438,{0,1950001,3300001,6950001,9000001,18000001,40000001},{0.84895,0.7979,0.6958,0.66517,0.56307,0.4916,0.44055}))</f>
        <v/>
      </c>
      <c r="Z1438" s="22">
        <f>IF(X1438&lt;0,0.9,LOOKUP(X1438,{0,1950001,3300001,6950001,9000001,18000001,40000001},{0.84895,0.7979,0.6958,0.66517,0.56307,0.4916,0.44055}))</f>
        <v/>
      </c>
      <c r="AA1438" s="22">
        <f>IF(W1438&lt;0,0,CHOOSE(MATCH(W1438,{0,1950001,3300001,6950001,9000001},1),5.105/84.895,10.21/79.79,20.42/69.58,23.483/66.517,33.693/56.307))</f>
        <v/>
      </c>
      <c r="AB1438" s="21">
        <f>IF(C1438&lt;=2000,0,(MIN(C1438,ROUNDDOWN(F1438*0.3,0))-2000)*0.1)</f>
        <v/>
      </c>
      <c r="AC1438" s="21">
        <f>IF(C1438&lt;=2000,0,MIN((C1438-2000)*Y1438,(R1438+S1438)*0.2))</f>
        <v/>
      </c>
      <c r="AD1438" s="21">
        <f>IF(C1438&lt;=2000,0,MIN((C1438-2000)*Z1438,(T1438+U1438)*0.2))</f>
        <v/>
      </c>
      <c r="AE1438" s="21">
        <f>AC1438*AA1438</f>
        <v/>
      </c>
      <c r="AF1438" s="21">
        <f>ROUNDDOWN(R1438,-2)+ROUNDDOWN(S1438,-2)</f>
        <v/>
      </c>
      <c r="AG1438" s="21">
        <f>ROUNDDOWN(MAX(0,R1438-(AB1438+AC1438+AE1438)*0.6),-2)+ROUNDDOWN(MAX(0,S1438-(AB1438+AC1438+AE1438)*0.4),-2)</f>
        <v/>
      </c>
      <c r="AH1438" s="21">
        <f>ROUNDDOWN(MAX(0,T1438-(AB1438+AD1438)*0.6),-2)+ROUNDDOWN(MAX(0,U1438-(AB1438+AD1438)*0.4),-2)</f>
        <v/>
      </c>
      <c r="AI1438" s="21">
        <f>ROUNDDOWN(T1438,-2)+ROUNDDOWN(U1438,-2)</f>
        <v/>
      </c>
      <c r="AJ1438" s="21">
        <f>M1438+AF1438</f>
        <v/>
      </c>
      <c r="AK1438" s="21">
        <f>M1438+AG1438</f>
        <v/>
      </c>
      <c r="AL1438" s="21">
        <f>N1438+AH1438</f>
        <v/>
      </c>
      <c r="AM1438" s="21">
        <f>O1438+AI1438</f>
        <v/>
      </c>
      <c r="AN1438" s="21">
        <f>N1438+AI1438</f>
        <v/>
      </c>
      <c r="AO1438" s="21">
        <f>ROUNDDOWN((R1438+S1438)*0.2/Y1438+2000,0)</f>
        <v/>
      </c>
      <c r="AP1438" s="21">
        <f>ROUNDDOWN((T1438+U1438)*0.2/Z1438+2000,0)</f>
        <v/>
      </c>
      <c r="AQ1438" s="21">
        <f>AL1438-AK1438</f>
        <v/>
      </c>
      <c r="AR1438" s="21">
        <f>AM1438-AK1438</f>
        <v/>
      </c>
      <c r="AS1438" s="21">
        <f>AM1438-AL1438</f>
        <v/>
      </c>
      <c r="AT1438" s="21">
        <f>AK1438+C1438-AJ1438</f>
        <v/>
      </c>
      <c r="AU1438" s="21">
        <f>AL1438+C1438-AM1438</f>
        <v/>
      </c>
      <c r="AV1438" s="21">
        <f>AN1438+C1438-AM1438</f>
        <v/>
      </c>
    </row>
    <row r="1439">
      <c r="A1439" t="inlineStr">
        <is>
          <t>年収別 上限+5万</t>
        </is>
      </c>
      <c r="B1439" s="21">
        <f>'4_年収別'!$A$20</f>
        <v/>
      </c>
      <c r="C1439" s="21">
        <f>AO1439+50000</f>
        <v/>
      </c>
      <c r="D1439" s="21" t="n">
        <v>0</v>
      </c>
      <c r="E1439" s="21">
        <f>ROUND(MIN(B1439/12,650000)*12*0.0915+MIN(B1439/12,1390000)*12*(0.0504+0)+B1439*0.005,0)</f>
        <v/>
      </c>
      <c r="F1439" s="21">
        <f>IF(B1439&lt;741000,0,IF(B1439&lt;2191000,B1439-740000,IF(B1439&lt;2193000,1451000,IF(B1439&lt;2196000,1453000,IF(B1439&lt;2200000,1456000,IF(B1439&lt;3600000,ROUND(ROUNDDOWN(B1439/4,-3)*2.8,0)-80000,IF(B1439&lt;6600000,ROUND(ROUNDDOWN(B1439/4,-3)*3.2,0)-440000,IF(B1439&lt;8500000,ROUNDDOWN(B1439*0.9,0)-1100000,B1439-1950000))))))))</f>
        <v/>
      </c>
      <c r="G1439" s="21">
        <f>IF(F1439&gt;23500000,NA(),IF(F1439&lt;=4890000,1040000,IF(F1439&lt;=6550000,670000,620000)))</f>
        <v/>
      </c>
      <c r="H1439" s="21">
        <f>IF(D1439&lt;=0,0,MAX(0,MIN(2000000,D1439-MIN(100000,ROUNDDOWN(F1439*0.05,0)))))</f>
        <v/>
      </c>
      <c r="I1439" s="21">
        <f>IF(C1439&lt;=2000,0,MIN(C1439,ROUNDDOWN(F1439*0.4,0))-2000)</f>
        <v/>
      </c>
      <c r="J1439" s="21">
        <f>MAX(0,ROUNDDOWN(F1439-E1439-G1439,-3))</f>
        <v/>
      </c>
      <c r="K1439" s="21">
        <f>MAX(0,ROUNDDOWN(F1439-E1439-G1439-H1439-I1439,-3))</f>
        <v/>
      </c>
      <c r="L1439" s="21">
        <f>MAX(0,ROUNDDOWN(F1439-E1439-G1439-H1439,-3))</f>
        <v/>
      </c>
      <c r="M1439" s="21">
        <f>IF(J1439&lt;=0,0,ROUNDDOWN((J1439*LOOKUP(J1439,{0,1950001,3300001,6950001,9000001,18000001,40000001},{0.05,0.1,0.2,0.23,0.33,0.4,0.45})-LOOKUP(J1439,{0,1950001,3300001,6950001,9000001,18000001,40000001},{0,97500,427500,636000,1536000,2796000,4796000}))*1.021,-2))</f>
        <v/>
      </c>
      <c r="N1439" s="21">
        <f>IF(K1439&lt;=0,0,ROUNDDOWN((K1439*LOOKUP(K1439,{0,1950001,3300001,6950001,9000001,18000001,40000001},{0.05,0.1,0.2,0.23,0.33,0.4,0.45})-LOOKUP(K1439,{0,1950001,3300001,6950001,9000001,18000001,40000001},{0,97500,427500,636000,1536000,2796000,4796000}))*1.021,-2))</f>
        <v/>
      </c>
      <c r="O1439" s="21">
        <f>IF(L1439&lt;=0,0,ROUNDDOWN((L1439*LOOKUP(L1439,{0,1950001,3300001,6950001,9000001,18000001,40000001},{0.05,0.1,0.2,0.23,0.33,0.4,0.45})-LOOKUP(L1439,{0,1950001,3300001,6950001,9000001,18000001,40000001},{0,97500,427500,636000,1536000,2796000,4796000}))*1.021,-2))</f>
        <v/>
      </c>
      <c r="P1439" s="21">
        <f>MAX(0,ROUNDDOWN(F1439-E1439-430000,-3))</f>
        <v/>
      </c>
      <c r="Q1439" s="21">
        <f>MAX(0,ROUNDDOWN(F1439-E1439-430000-H1439,-3))</f>
        <v/>
      </c>
      <c r="R1439" s="21">
        <f>IF(F1439&lt;=450000,0,MAX(0,P1439*0.06-MIN(50000,P1439)*0.03))</f>
        <v/>
      </c>
      <c r="S1439" s="21">
        <f>IF(F1439&lt;=450000,0,MAX(0,P1439*0.04-MIN(50000,P1439)*0.02))</f>
        <v/>
      </c>
      <c r="T1439" s="21">
        <f>IF(F1439&lt;=450000,0,MAX(0,Q1439*0.06-MIN(50000,Q1439)*0.03))</f>
        <v/>
      </c>
      <c r="U1439" s="21">
        <f>IF(F1439&lt;=450000,0,MAX(0,Q1439*0.04-MIN(50000,Q1439)*0.02))</f>
        <v/>
      </c>
      <c r="V1439" s="21">
        <f>50000+MAX(0,G1439-480000)</f>
        <v/>
      </c>
      <c r="W1439" s="21">
        <f>P1439-V1439</f>
        <v/>
      </c>
      <c r="X1439" s="21">
        <f>Q1439-V1439</f>
        <v/>
      </c>
      <c r="Y1439" s="22">
        <f>IF(W1439&lt;0,0.9,LOOKUP(W1439,{0,1950001,3300001,6950001,9000001,18000001,40000001},{0.84895,0.7979,0.6958,0.66517,0.56307,0.4916,0.44055}))</f>
        <v/>
      </c>
      <c r="Z1439" s="22">
        <f>IF(X1439&lt;0,0.9,LOOKUP(X1439,{0,1950001,3300001,6950001,9000001,18000001,40000001},{0.84895,0.7979,0.6958,0.66517,0.56307,0.4916,0.44055}))</f>
        <v/>
      </c>
      <c r="AA1439" s="22">
        <f>IF(W1439&lt;0,0,CHOOSE(MATCH(W1439,{0,1950001,3300001,6950001,9000001},1),5.105/84.895,10.21/79.79,20.42/69.58,23.483/66.517,33.693/56.307))</f>
        <v/>
      </c>
      <c r="AB1439" s="21">
        <f>IF(C1439&lt;=2000,0,(MIN(C1439,ROUNDDOWN(F1439*0.3,0))-2000)*0.1)</f>
        <v/>
      </c>
      <c r="AC1439" s="21">
        <f>IF(C1439&lt;=2000,0,MIN((C1439-2000)*Y1439,(R1439+S1439)*0.2))</f>
        <v/>
      </c>
      <c r="AD1439" s="21">
        <f>IF(C1439&lt;=2000,0,MIN((C1439-2000)*Z1439,(T1439+U1439)*0.2))</f>
        <v/>
      </c>
      <c r="AE1439" s="21">
        <f>AC1439*AA1439</f>
        <v/>
      </c>
      <c r="AF1439" s="21">
        <f>ROUNDDOWN(R1439,-2)+ROUNDDOWN(S1439,-2)</f>
        <v/>
      </c>
      <c r="AG1439" s="21">
        <f>ROUNDDOWN(MAX(0,R1439-(AB1439+AC1439+AE1439)*0.6),-2)+ROUNDDOWN(MAX(0,S1439-(AB1439+AC1439+AE1439)*0.4),-2)</f>
        <v/>
      </c>
      <c r="AH1439" s="21">
        <f>ROUNDDOWN(MAX(0,T1439-(AB1439+AD1439)*0.6),-2)+ROUNDDOWN(MAX(0,U1439-(AB1439+AD1439)*0.4),-2)</f>
        <v/>
      </c>
      <c r="AI1439" s="21">
        <f>ROUNDDOWN(T1439,-2)+ROUNDDOWN(U1439,-2)</f>
        <v/>
      </c>
      <c r="AJ1439" s="21">
        <f>M1439+AF1439</f>
        <v/>
      </c>
      <c r="AK1439" s="21">
        <f>M1439+AG1439</f>
        <v/>
      </c>
      <c r="AL1439" s="21">
        <f>N1439+AH1439</f>
        <v/>
      </c>
      <c r="AM1439" s="21">
        <f>O1439+AI1439</f>
        <v/>
      </c>
      <c r="AN1439" s="21">
        <f>N1439+AI1439</f>
        <v/>
      </c>
      <c r="AO1439" s="21">
        <f>ROUNDDOWN((R1439+S1439)*0.2/Y1439+2000,0)</f>
        <v/>
      </c>
      <c r="AP1439" s="21">
        <f>ROUNDDOWN((T1439+U1439)*0.2/Z1439+2000,0)</f>
        <v/>
      </c>
      <c r="AQ1439" s="21">
        <f>AL1439-AK1439</f>
        <v/>
      </c>
      <c r="AR1439" s="21">
        <f>AM1439-AK1439</f>
        <v/>
      </c>
      <c r="AS1439" s="21">
        <f>AM1439-AL1439</f>
        <v/>
      </c>
      <c r="AT1439" s="21">
        <f>AK1439+C1439-AJ1439</f>
        <v/>
      </c>
      <c r="AU1439" s="21">
        <f>AL1439+C1439-AM1439</f>
        <v/>
      </c>
      <c r="AV1439" s="21">
        <f>AN1439+C1439-AM1439</f>
        <v/>
      </c>
    </row>
    <row r="1440">
      <c r="A1440" t="inlineStr">
        <is>
          <t>年収別 医療費15万</t>
        </is>
      </c>
      <c r="B1440" s="21">
        <f>'4_年収別'!$A$21</f>
        <v/>
      </c>
      <c r="C1440" s="21">
        <f>AO1440</f>
        <v/>
      </c>
      <c r="D1440" s="21" t="n">
        <v>150000</v>
      </c>
      <c r="E1440" s="21">
        <f>ROUND(MIN(B1440/12,650000)*12*0.0915+MIN(B1440/12,1390000)*12*(0.0504+0)+B1440*0.005,0)</f>
        <v/>
      </c>
      <c r="F1440" s="21">
        <f>IF(B1440&lt;741000,0,IF(B1440&lt;2191000,B1440-740000,IF(B1440&lt;2193000,1451000,IF(B1440&lt;2196000,1453000,IF(B1440&lt;2200000,1456000,IF(B1440&lt;3600000,ROUND(ROUNDDOWN(B1440/4,-3)*2.8,0)-80000,IF(B1440&lt;6600000,ROUND(ROUNDDOWN(B1440/4,-3)*3.2,0)-440000,IF(B1440&lt;8500000,ROUNDDOWN(B1440*0.9,0)-1100000,B1440-1950000))))))))</f>
        <v/>
      </c>
      <c r="G1440" s="21">
        <f>IF(F1440&gt;23500000,NA(),IF(F1440&lt;=4890000,1040000,IF(F1440&lt;=6550000,670000,620000)))</f>
        <v/>
      </c>
      <c r="H1440" s="21">
        <f>IF(D1440&lt;=0,0,MAX(0,MIN(2000000,D1440-MIN(100000,ROUNDDOWN(F1440*0.05,0)))))</f>
        <v/>
      </c>
      <c r="I1440" s="21">
        <f>IF(C1440&lt;=2000,0,MIN(C1440,ROUNDDOWN(F1440*0.4,0))-2000)</f>
        <v/>
      </c>
      <c r="J1440" s="21">
        <f>MAX(0,ROUNDDOWN(F1440-E1440-G1440,-3))</f>
        <v/>
      </c>
      <c r="K1440" s="21">
        <f>MAX(0,ROUNDDOWN(F1440-E1440-G1440-H1440-I1440,-3))</f>
        <v/>
      </c>
      <c r="L1440" s="21">
        <f>MAX(0,ROUNDDOWN(F1440-E1440-G1440-H1440,-3))</f>
        <v/>
      </c>
      <c r="M1440" s="21">
        <f>IF(J1440&lt;=0,0,ROUNDDOWN((J1440*LOOKUP(J1440,{0,1950001,3300001,6950001,9000001,18000001,40000001},{0.05,0.1,0.2,0.23,0.33,0.4,0.45})-LOOKUP(J1440,{0,1950001,3300001,6950001,9000001,18000001,40000001},{0,97500,427500,636000,1536000,2796000,4796000}))*1.021,-2))</f>
        <v/>
      </c>
      <c r="N1440" s="21">
        <f>IF(K1440&lt;=0,0,ROUNDDOWN((K1440*LOOKUP(K1440,{0,1950001,3300001,6950001,9000001,18000001,40000001},{0.05,0.1,0.2,0.23,0.33,0.4,0.45})-LOOKUP(K1440,{0,1950001,3300001,6950001,9000001,18000001,40000001},{0,97500,427500,636000,1536000,2796000,4796000}))*1.021,-2))</f>
        <v/>
      </c>
      <c r="O1440" s="21">
        <f>IF(L1440&lt;=0,0,ROUNDDOWN((L1440*LOOKUP(L1440,{0,1950001,3300001,6950001,9000001,18000001,40000001},{0.05,0.1,0.2,0.23,0.33,0.4,0.45})-LOOKUP(L1440,{0,1950001,3300001,6950001,9000001,18000001,40000001},{0,97500,427500,636000,1536000,2796000,4796000}))*1.021,-2))</f>
        <v/>
      </c>
      <c r="P1440" s="21">
        <f>MAX(0,ROUNDDOWN(F1440-E1440-430000,-3))</f>
        <v/>
      </c>
      <c r="Q1440" s="21">
        <f>MAX(0,ROUNDDOWN(F1440-E1440-430000-H1440,-3))</f>
        <v/>
      </c>
      <c r="R1440" s="21">
        <f>IF(F1440&lt;=450000,0,MAX(0,P1440*0.06-MIN(50000,P1440)*0.03))</f>
        <v/>
      </c>
      <c r="S1440" s="21">
        <f>IF(F1440&lt;=450000,0,MAX(0,P1440*0.04-MIN(50000,P1440)*0.02))</f>
        <v/>
      </c>
      <c r="T1440" s="21">
        <f>IF(F1440&lt;=450000,0,MAX(0,Q1440*0.06-MIN(50000,Q1440)*0.03))</f>
        <v/>
      </c>
      <c r="U1440" s="21">
        <f>IF(F1440&lt;=450000,0,MAX(0,Q1440*0.04-MIN(50000,Q1440)*0.02))</f>
        <v/>
      </c>
      <c r="V1440" s="21">
        <f>50000+MAX(0,G1440-480000)</f>
        <v/>
      </c>
      <c r="W1440" s="21">
        <f>P1440-V1440</f>
        <v/>
      </c>
      <c r="X1440" s="21">
        <f>Q1440-V1440</f>
        <v/>
      </c>
      <c r="Y1440" s="22">
        <f>IF(W1440&lt;0,0.9,LOOKUP(W1440,{0,1950001,3300001,6950001,9000001,18000001,40000001},{0.84895,0.7979,0.6958,0.66517,0.56307,0.4916,0.44055}))</f>
        <v/>
      </c>
      <c r="Z1440" s="22">
        <f>IF(X1440&lt;0,0.9,LOOKUP(X1440,{0,1950001,3300001,6950001,9000001,18000001,40000001},{0.84895,0.7979,0.6958,0.66517,0.56307,0.4916,0.44055}))</f>
        <v/>
      </c>
      <c r="AA1440" s="22">
        <f>IF(W1440&lt;0,0,CHOOSE(MATCH(W1440,{0,1950001,3300001,6950001,9000001},1),5.105/84.895,10.21/79.79,20.42/69.58,23.483/66.517,33.693/56.307))</f>
        <v/>
      </c>
      <c r="AB1440" s="21">
        <f>IF(C1440&lt;=2000,0,(MIN(C1440,ROUNDDOWN(F1440*0.3,0))-2000)*0.1)</f>
        <v/>
      </c>
      <c r="AC1440" s="21">
        <f>IF(C1440&lt;=2000,0,MIN((C1440-2000)*Y1440,(R1440+S1440)*0.2))</f>
        <v/>
      </c>
      <c r="AD1440" s="21">
        <f>IF(C1440&lt;=2000,0,MIN((C1440-2000)*Z1440,(T1440+U1440)*0.2))</f>
        <v/>
      </c>
      <c r="AE1440" s="21">
        <f>AC1440*AA1440</f>
        <v/>
      </c>
      <c r="AF1440" s="21">
        <f>ROUNDDOWN(R1440,-2)+ROUNDDOWN(S1440,-2)</f>
        <v/>
      </c>
      <c r="AG1440" s="21">
        <f>ROUNDDOWN(MAX(0,R1440-(AB1440+AC1440+AE1440)*0.6),-2)+ROUNDDOWN(MAX(0,S1440-(AB1440+AC1440+AE1440)*0.4),-2)</f>
        <v/>
      </c>
      <c r="AH1440" s="21">
        <f>ROUNDDOWN(MAX(0,T1440-(AB1440+AD1440)*0.6),-2)+ROUNDDOWN(MAX(0,U1440-(AB1440+AD1440)*0.4),-2)</f>
        <v/>
      </c>
      <c r="AI1440" s="21">
        <f>ROUNDDOWN(T1440,-2)+ROUNDDOWN(U1440,-2)</f>
        <v/>
      </c>
      <c r="AJ1440" s="21">
        <f>M1440+AF1440</f>
        <v/>
      </c>
      <c r="AK1440" s="21">
        <f>M1440+AG1440</f>
        <v/>
      </c>
      <c r="AL1440" s="21">
        <f>N1440+AH1440</f>
        <v/>
      </c>
      <c r="AM1440" s="21">
        <f>O1440+AI1440</f>
        <v/>
      </c>
      <c r="AN1440" s="21">
        <f>N1440+AI1440</f>
        <v/>
      </c>
      <c r="AO1440" s="21">
        <f>ROUNDDOWN((R1440+S1440)*0.2/Y1440+2000,0)</f>
        <v/>
      </c>
      <c r="AP1440" s="21">
        <f>ROUNDDOWN((T1440+U1440)*0.2/Z1440+2000,0)</f>
        <v/>
      </c>
      <c r="AQ1440" s="21">
        <f>AL1440-AK1440</f>
        <v/>
      </c>
      <c r="AR1440" s="21">
        <f>AM1440-AK1440</f>
        <v/>
      </c>
      <c r="AS1440" s="21">
        <f>AM1440-AL1440</f>
        <v/>
      </c>
      <c r="AT1440" s="21">
        <f>AK1440+C1440-AJ1440</f>
        <v/>
      </c>
      <c r="AU1440" s="21">
        <f>AL1440+C1440-AM1440</f>
        <v/>
      </c>
      <c r="AV1440" s="21">
        <f>AN1440+C1440-AM1440</f>
        <v/>
      </c>
    </row>
    <row r="1441">
      <c r="A1441" t="inlineStr">
        <is>
          <t>年収別 上限+5万</t>
        </is>
      </c>
      <c r="B1441" s="21">
        <f>'4_年収別'!$A$21</f>
        <v/>
      </c>
      <c r="C1441" s="21">
        <f>AO1441+50000</f>
        <v/>
      </c>
      <c r="D1441" s="21" t="n">
        <v>0</v>
      </c>
      <c r="E1441" s="21">
        <f>ROUND(MIN(B1441/12,650000)*12*0.0915+MIN(B1441/12,1390000)*12*(0.0504+0)+B1441*0.005,0)</f>
        <v/>
      </c>
      <c r="F1441" s="21">
        <f>IF(B1441&lt;741000,0,IF(B1441&lt;2191000,B1441-740000,IF(B1441&lt;2193000,1451000,IF(B1441&lt;2196000,1453000,IF(B1441&lt;2200000,1456000,IF(B1441&lt;3600000,ROUND(ROUNDDOWN(B1441/4,-3)*2.8,0)-80000,IF(B1441&lt;6600000,ROUND(ROUNDDOWN(B1441/4,-3)*3.2,0)-440000,IF(B1441&lt;8500000,ROUNDDOWN(B1441*0.9,0)-1100000,B1441-1950000))))))))</f>
        <v/>
      </c>
      <c r="G1441" s="21">
        <f>IF(F1441&gt;23500000,NA(),IF(F1441&lt;=4890000,1040000,IF(F1441&lt;=6550000,670000,620000)))</f>
        <v/>
      </c>
      <c r="H1441" s="21">
        <f>IF(D1441&lt;=0,0,MAX(0,MIN(2000000,D1441-MIN(100000,ROUNDDOWN(F1441*0.05,0)))))</f>
        <v/>
      </c>
      <c r="I1441" s="21">
        <f>IF(C1441&lt;=2000,0,MIN(C1441,ROUNDDOWN(F1441*0.4,0))-2000)</f>
        <v/>
      </c>
      <c r="J1441" s="21">
        <f>MAX(0,ROUNDDOWN(F1441-E1441-G1441,-3))</f>
        <v/>
      </c>
      <c r="K1441" s="21">
        <f>MAX(0,ROUNDDOWN(F1441-E1441-G1441-H1441-I1441,-3))</f>
        <v/>
      </c>
      <c r="L1441" s="21">
        <f>MAX(0,ROUNDDOWN(F1441-E1441-G1441-H1441,-3))</f>
        <v/>
      </c>
      <c r="M1441" s="21">
        <f>IF(J1441&lt;=0,0,ROUNDDOWN((J1441*LOOKUP(J1441,{0,1950001,3300001,6950001,9000001,18000001,40000001},{0.05,0.1,0.2,0.23,0.33,0.4,0.45})-LOOKUP(J1441,{0,1950001,3300001,6950001,9000001,18000001,40000001},{0,97500,427500,636000,1536000,2796000,4796000}))*1.021,-2))</f>
        <v/>
      </c>
      <c r="N1441" s="21">
        <f>IF(K1441&lt;=0,0,ROUNDDOWN((K1441*LOOKUP(K1441,{0,1950001,3300001,6950001,9000001,18000001,40000001},{0.05,0.1,0.2,0.23,0.33,0.4,0.45})-LOOKUP(K1441,{0,1950001,3300001,6950001,9000001,18000001,40000001},{0,97500,427500,636000,1536000,2796000,4796000}))*1.021,-2))</f>
        <v/>
      </c>
      <c r="O1441" s="21">
        <f>IF(L1441&lt;=0,0,ROUNDDOWN((L1441*LOOKUP(L1441,{0,1950001,3300001,6950001,9000001,18000001,40000001},{0.05,0.1,0.2,0.23,0.33,0.4,0.45})-LOOKUP(L1441,{0,1950001,3300001,6950001,9000001,18000001,40000001},{0,97500,427500,636000,1536000,2796000,4796000}))*1.021,-2))</f>
        <v/>
      </c>
      <c r="P1441" s="21">
        <f>MAX(0,ROUNDDOWN(F1441-E1441-430000,-3))</f>
        <v/>
      </c>
      <c r="Q1441" s="21">
        <f>MAX(0,ROUNDDOWN(F1441-E1441-430000-H1441,-3))</f>
        <v/>
      </c>
      <c r="R1441" s="21">
        <f>IF(F1441&lt;=450000,0,MAX(0,P1441*0.06-MIN(50000,P1441)*0.03))</f>
        <v/>
      </c>
      <c r="S1441" s="21">
        <f>IF(F1441&lt;=450000,0,MAX(0,P1441*0.04-MIN(50000,P1441)*0.02))</f>
        <v/>
      </c>
      <c r="T1441" s="21">
        <f>IF(F1441&lt;=450000,0,MAX(0,Q1441*0.06-MIN(50000,Q1441)*0.03))</f>
        <v/>
      </c>
      <c r="U1441" s="21">
        <f>IF(F1441&lt;=450000,0,MAX(0,Q1441*0.04-MIN(50000,Q1441)*0.02))</f>
        <v/>
      </c>
      <c r="V1441" s="21">
        <f>50000+MAX(0,G1441-480000)</f>
        <v/>
      </c>
      <c r="W1441" s="21">
        <f>P1441-V1441</f>
        <v/>
      </c>
      <c r="X1441" s="21">
        <f>Q1441-V1441</f>
        <v/>
      </c>
      <c r="Y1441" s="22">
        <f>IF(W1441&lt;0,0.9,LOOKUP(W1441,{0,1950001,3300001,6950001,9000001,18000001,40000001},{0.84895,0.7979,0.6958,0.66517,0.56307,0.4916,0.44055}))</f>
        <v/>
      </c>
      <c r="Z1441" s="22">
        <f>IF(X1441&lt;0,0.9,LOOKUP(X1441,{0,1950001,3300001,6950001,9000001,18000001,40000001},{0.84895,0.7979,0.6958,0.66517,0.56307,0.4916,0.44055}))</f>
        <v/>
      </c>
      <c r="AA1441" s="22">
        <f>IF(W1441&lt;0,0,CHOOSE(MATCH(W1441,{0,1950001,3300001,6950001,9000001},1),5.105/84.895,10.21/79.79,20.42/69.58,23.483/66.517,33.693/56.307))</f>
        <v/>
      </c>
      <c r="AB1441" s="21">
        <f>IF(C1441&lt;=2000,0,(MIN(C1441,ROUNDDOWN(F1441*0.3,0))-2000)*0.1)</f>
        <v/>
      </c>
      <c r="AC1441" s="21">
        <f>IF(C1441&lt;=2000,0,MIN((C1441-2000)*Y1441,(R1441+S1441)*0.2))</f>
        <v/>
      </c>
      <c r="AD1441" s="21">
        <f>IF(C1441&lt;=2000,0,MIN((C1441-2000)*Z1441,(T1441+U1441)*0.2))</f>
        <v/>
      </c>
      <c r="AE1441" s="21">
        <f>AC1441*AA1441</f>
        <v/>
      </c>
      <c r="AF1441" s="21">
        <f>ROUNDDOWN(R1441,-2)+ROUNDDOWN(S1441,-2)</f>
        <v/>
      </c>
      <c r="AG1441" s="21">
        <f>ROUNDDOWN(MAX(0,R1441-(AB1441+AC1441+AE1441)*0.6),-2)+ROUNDDOWN(MAX(0,S1441-(AB1441+AC1441+AE1441)*0.4),-2)</f>
        <v/>
      </c>
      <c r="AH1441" s="21">
        <f>ROUNDDOWN(MAX(0,T1441-(AB1441+AD1441)*0.6),-2)+ROUNDDOWN(MAX(0,U1441-(AB1441+AD1441)*0.4),-2)</f>
        <v/>
      </c>
      <c r="AI1441" s="21">
        <f>ROUNDDOWN(T1441,-2)+ROUNDDOWN(U1441,-2)</f>
        <v/>
      </c>
      <c r="AJ1441" s="21">
        <f>M1441+AF1441</f>
        <v/>
      </c>
      <c r="AK1441" s="21">
        <f>M1441+AG1441</f>
        <v/>
      </c>
      <c r="AL1441" s="21">
        <f>N1441+AH1441</f>
        <v/>
      </c>
      <c r="AM1441" s="21">
        <f>O1441+AI1441</f>
        <v/>
      </c>
      <c r="AN1441" s="21">
        <f>N1441+AI1441</f>
        <v/>
      </c>
      <c r="AO1441" s="21">
        <f>ROUNDDOWN((R1441+S1441)*0.2/Y1441+2000,0)</f>
        <v/>
      </c>
      <c r="AP1441" s="21">
        <f>ROUNDDOWN((T1441+U1441)*0.2/Z1441+2000,0)</f>
        <v/>
      </c>
      <c r="AQ1441" s="21">
        <f>AL1441-AK1441</f>
        <v/>
      </c>
      <c r="AR1441" s="21">
        <f>AM1441-AK1441</f>
        <v/>
      </c>
      <c r="AS1441" s="21">
        <f>AM1441-AL1441</f>
        <v/>
      </c>
      <c r="AT1441" s="21">
        <f>AK1441+C1441-AJ1441</f>
        <v/>
      </c>
      <c r="AU1441" s="21">
        <f>AL1441+C1441-AM1441</f>
        <v/>
      </c>
      <c r="AV1441" s="21">
        <f>AN1441+C1441-AM1441</f>
        <v/>
      </c>
    </row>
    <row r="1442">
      <c r="A1442" t="inlineStr">
        <is>
          <t>年収別 医療費15万</t>
        </is>
      </c>
      <c r="B1442" s="21">
        <f>'4_年収別'!$A$22</f>
        <v/>
      </c>
      <c r="C1442" s="21">
        <f>AO1442</f>
        <v/>
      </c>
      <c r="D1442" s="21" t="n">
        <v>150000</v>
      </c>
      <c r="E1442" s="21">
        <f>ROUND(MIN(B1442/12,650000)*12*0.0915+MIN(B1442/12,1390000)*12*(0.0504+0)+B1442*0.005,0)</f>
        <v/>
      </c>
      <c r="F1442" s="21">
        <f>IF(B1442&lt;741000,0,IF(B1442&lt;2191000,B1442-740000,IF(B1442&lt;2193000,1451000,IF(B1442&lt;2196000,1453000,IF(B1442&lt;2200000,1456000,IF(B1442&lt;3600000,ROUND(ROUNDDOWN(B1442/4,-3)*2.8,0)-80000,IF(B1442&lt;6600000,ROUND(ROUNDDOWN(B1442/4,-3)*3.2,0)-440000,IF(B1442&lt;8500000,ROUNDDOWN(B1442*0.9,0)-1100000,B1442-1950000))))))))</f>
        <v/>
      </c>
      <c r="G1442" s="21">
        <f>IF(F1442&gt;23500000,NA(),IF(F1442&lt;=4890000,1040000,IF(F1442&lt;=6550000,670000,620000)))</f>
        <v/>
      </c>
      <c r="H1442" s="21">
        <f>IF(D1442&lt;=0,0,MAX(0,MIN(2000000,D1442-MIN(100000,ROUNDDOWN(F1442*0.05,0)))))</f>
        <v/>
      </c>
      <c r="I1442" s="21">
        <f>IF(C1442&lt;=2000,0,MIN(C1442,ROUNDDOWN(F1442*0.4,0))-2000)</f>
        <v/>
      </c>
      <c r="J1442" s="21">
        <f>MAX(0,ROUNDDOWN(F1442-E1442-G1442,-3))</f>
        <v/>
      </c>
      <c r="K1442" s="21">
        <f>MAX(0,ROUNDDOWN(F1442-E1442-G1442-H1442-I1442,-3))</f>
        <v/>
      </c>
      <c r="L1442" s="21">
        <f>MAX(0,ROUNDDOWN(F1442-E1442-G1442-H1442,-3))</f>
        <v/>
      </c>
      <c r="M1442" s="21">
        <f>IF(J1442&lt;=0,0,ROUNDDOWN((J1442*LOOKUP(J1442,{0,1950001,3300001,6950001,9000001,18000001,40000001},{0.05,0.1,0.2,0.23,0.33,0.4,0.45})-LOOKUP(J1442,{0,1950001,3300001,6950001,9000001,18000001,40000001},{0,97500,427500,636000,1536000,2796000,4796000}))*1.021,-2))</f>
        <v/>
      </c>
      <c r="N1442" s="21">
        <f>IF(K1442&lt;=0,0,ROUNDDOWN((K1442*LOOKUP(K1442,{0,1950001,3300001,6950001,9000001,18000001,40000001},{0.05,0.1,0.2,0.23,0.33,0.4,0.45})-LOOKUP(K1442,{0,1950001,3300001,6950001,9000001,18000001,40000001},{0,97500,427500,636000,1536000,2796000,4796000}))*1.021,-2))</f>
        <v/>
      </c>
      <c r="O1442" s="21">
        <f>IF(L1442&lt;=0,0,ROUNDDOWN((L1442*LOOKUP(L1442,{0,1950001,3300001,6950001,9000001,18000001,40000001},{0.05,0.1,0.2,0.23,0.33,0.4,0.45})-LOOKUP(L1442,{0,1950001,3300001,6950001,9000001,18000001,40000001},{0,97500,427500,636000,1536000,2796000,4796000}))*1.021,-2))</f>
        <v/>
      </c>
      <c r="P1442" s="21">
        <f>MAX(0,ROUNDDOWN(F1442-E1442-430000,-3))</f>
        <v/>
      </c>
      <c r="Q1442" s="21">
        <f>MAX(0,ROUNDDOWN(F1442-E1442-430000-H1442,-3))</f>
        <v/>
      </c>
      <c r="R1442" s="21">
        <f>IF(F1442&lt;=450000,0,MAX(0,P1442*0.06-MIN(50000,P1442)*0.03))</f>
        <v/>
      </c>
      <c r="S1442" s="21">
        <f>IF(F1442&lt;=450000,0,MAX(0,P1442*0.04-MIN(50000,P1442)*0.02))</f>
        <v/>
      </c>
      <c r="T1442" s="21">
        <f>IF(F1442&lt;=450000,0,MAX(0,Q1442*0.06-MIN(50000,Q1442)*0.03))</f>
        <v/>
      </c>
      <c r="U1442" s="21">
        <f>IF(F1442&lt;=450000,0,MAX(0,Q1442*0.04-MIN(50000,Q1442)*0.02))</f>
        <v/>
      </c>
      <c r="V1442" s="21">
        <f>50000+MAX(0,G1442-480000)</f>
        <v/>
      </c>
      <c r="W1442" s="21">
        <f>P1442-V1442</f>
        <v/>
      </c>
      <c r="X1442" s="21">
        <f>Q1442-V1442</f>
        <v/>
      </c>
      <c r="Y1442" s="22">
        <f>IF(W1442&lt;0,0.9,LOOKUP(W1442,{0,1950001,3300001,6950001,9000001,18000001,40000001},{0.84895,0.7979,0.6958,0.66517,0.56307,0.4916,0.44055}))</f>
        <v/>
      </c>
      <c r="Z1442" s="22">
        <f>IF(X1442&lt;0,0.9,LOOKUP(X1442,{0,1950001,3300001,6950001,9000001,18000001,40000001},{0.84895,0.7979,0.6958,0.66517,0.56307,0.4916,0.44055}))</f>
        <v/>
      </c>
      <c r="AA1442" s="22">
        <f>IF(W1442&lt;0,0,CHOOSE(MATCH(W1442,{0,1950001,3300001,6950001,9000001},1),5.105/84.895,10.21/79.79,20.42/69.58,23.483/66.517,33.693/56.307))</f>
        <v/>
      </c>
      <c r="AB1442" s="21">
        <f>IF(C1442&lt;=2000,0,(MIN(C1442,ROUNDDOWN(F1442*0.3,0))-2000)*0.1)</f>
        <v/>
      </c>
      <c r="AC1442" s="21">
        <f>IF(C1442&lt;=2000,0,MIN((C1442-2000)*Y1442,(R1442+S1442)*0.2))</f>
        <v/>
      </c>
      <c r="AD1442" s="21">
        <f>IF(C1442&lt;=2000,0,MIN((C1442-2000)*Z1442,(T1442+U1442)*0.2))</f>
        <v/>
      </c>
      <c r="AE1442" s="21">
        <f>AC1442*AA1442</f>
        <v/>
      </c>
      <c r="AF1442" s="21">
        <f>ROUNDDOWN(R1442,-2)+ROUNDDOWN(S1442,-2)</f>
        <v/>
      </c>
      <c r="AG1442" s="21">
        <f>ROUNDDOWN(MAX(0,R1442-(AB1442+AC1442+AE1442)*0.6),-2)+ROUNDDOWN(MAX(0,S1442-(AB1442+AC1442+AE1442)*0.4),-2)</f>
        <v/>
      </c>
      <c r="AH1442" s="21">
        <f>ROUNDDOWN(MAX(0,T1442-(AB1442+AD1442)*0.6),-2)+ROUNDDOWN(MAX(0,U1442-(AB1442+AD1442)*0.4),-2)</f>
        <v/>
      </c>
      <c r="AI1442" s="21">
        <f>ROUNDDOWN(T1442,-2)+ROUNDDOWN(U1442,-2)</f>
        <v/>
      </c>
      <c r="AJ1442" s="21">
        <f>M1442+AF1442</f>
        <v/>
      </c>
      <c r="AK1442" s="21">
        <f>M1442+AG1442</f>
        <v/>
      </c>
      <c r="AL1442" s="21">
        <f>N1442+AH1442</f>
        <v/>
      </c>
      <c r="AM1442" s="21">
        <f>O1442+AI1442</f>
        <v/>
      </c>
      <c r="AN1442" s="21">
        <f>N1442+AI1442</f>
        <v/>
      </c>
      <c r="AO1442" s="21">
        <f>ROUNDDOWN((R1442+S1442)*0.2/Y1442+2000,0)</f>
        <v/>
      </c>
      <c r="AP1442" s="21">
        <f>ROUNDDOWN((T1442+U1442)*0.2/Z1442+2000,0)</f>
        <v/>
      </c>
      <c r="AQ1442" s="21">
        <f>AL1442-AK1442</f>
        <v/>
      </c>
      <c r="AR1442" s="21">
        <f>AM1442-AK1442</f>
        <v/>
      </c>
      <c r="AS1442" s="21">
        <f>AM1442-AL1442</f>
        <v/>
      </c>
      <c r="AT1442" s="21">
        <f>AK1442+C1442-AJ1442</f>
        <v/>
      </c>
      <c r="AU1442" s="21">
        <f>AL1442+C1442-AM1442</f>
        <v/>
      </c>
      <c r="AV1442" s="21">
        <f>AN1442+C1442-AM1442</f>
        <v/>
      </c>
    </row>
    <row r="1443">
      <c r="A1443" t="inlineStr">
        <is>
          <t>年収別 上限+5万</t>
        </is>
      </c>
      <c r="B1443" s="21">
        <f>'4_年収別'!$A$22</f>
        <v/>
      </c>
      <c r="C1443" s="21">
        <f>AO1443+50000</f>
        <v/>
      </c>
      <c r="D1443" s="21" t="n">
        <v>0</v>
      </c>
      <c r="E1443" s="21">
        <f>ROUND(MIN(B1443/12,650000)*12*0.0915+MIN(B1443/12,1390000)*12*(0.0504+0)+B1443*0.005,0)</f>
        <v/>
      </c>
      <c r="F1443" s="21">
        <f>IF(B1443&lt;741000,0,IF(B1443&lt;2191000,B1443-740000,IF(B1443&lt;2193000,1451000,IF(B1443&lt;2196000,1453000,IF(B1443&lt;2200000,1456000,IF(B1443&lt;3600000,ROUND(ROUNDDOWN(B1443/4,-3)*2.8,0)-80000,IF(B1443&lt;6600000,ROUND(ROUNDDOWN(B1443/4,-3)*3.2,0)-440000,IF(B1443&lt;8500000,ROUNDDOWN(B1443*0.9,0)-1100000,B1443-1950000))))))))</f>
        <v/>
      </c>
      <c r="G1443" s="21">
        <f>IF(F1443&gt;23500000,NA(),IF(F1443&lt;=4890000,1040000,IF(F1443&lt;=6550000,670000,620000)))</f>
        <v/>
      </c>
      <c r="H1443" s="21">
        <f>IF(D1443&lt;=0,0,MAX(0,MIN(2000000,D1443-MIN(100000,ROUNDDOWN(F1443*0.05,0)))))</f>
        <v/>
      </c>
      <c r="I1443" s="21">
        <f>IF(C1443&lt;=2000,0,MIN(C1443,ROUNDDOWN(F1443*0.4,0))-2000)</f>
        <v/>
      </c>
      <c r="J1443" s="21">
        <f>MAX(0,ROUNDDOWN(F1443-E1443-G1443,-3))</f>
        <v/>
      </c>
      <c r="K1443" s="21">
        <f>MAX(0,ROUNDDOWN(F1443-E1443-G1443-H1443-I1443,-3))</f>
        <v/>
      </c>
      <c r="L1443" s="21">
        <f>MAX(0,ROUNDDOWN(F1443-E1443-G1443-H1443,-3))</f>
        <v/>
      </c>
      <c r="M1443" s="21">
        <f>IF(J1443&lt;=0,0,ROUNDDOWN((J1443*LOOKUP(J1443,{0,1950001,3300001,6950001,9000001,18000001,40000001},{0.05,0.1,0.2,0.23,0.33,0.4,0.45})-LOOKUP(J1443,{0,1950001,3300001,6950001,9000001,18000001,40000001},{0,97500,427500,636000,1536000,2796000,4796000}))*1.021,-2))</f>
        <v/>
      </c>
      <c r="N1443" s="21">
        <f>IF(K1443&lt;=0,0,ROUNDDOWN((K1443*LOOKUP(K1443,{0,1950001,3300001,6950001,9000001,18000001,40000001},{0.05,0.1,0.2,0.23,0.33,0.4,0.45})-LOOKUP(K1443,{0,1950001,3300001,6950001,9000001,18000001,40000001},{0,97500,427500,636000,1536000,2796000,4796000}))*1.021,-2))</f>
        <v/>
      </c>
      <c r="O1443" s="21">
        <f>IF(L1443&lt;=0,0,ROUNDDOWN((L1443*LOOKUP(L1443,{0,1950001,3300001,6950001,9000001,18000001,40000001},{0.05,0.1,0.2,0.23,0.33,0.4,0.45})-LOOKUP(L1443,{0,1950001,3300001,6950001,9000001,18000001,40000001},{0,97500,427500,636000,1536000,2796000,4796000}))*1.021,-2))</f>
        <v/>
      </c>
      <c r="P1443" s="21">
        <f>MAX(0,ROUNDDOWN(F1443-E1443-430000,-3))</f>
        <v/>
      </c>
      <c r="Q1443" s="21">
        <f>MAX(0,ROUNDDOWN(F1443-E1443-430000-H1443,-3))</f>
        <v/>
      </c>
      <c r="R1443" s="21">
        <f>IF(F1443&lt;=450000,0,MAX(0,P1443*0.06-MIN(50000,P1443)*0.03))</f>
        <v/>
      </c>
      <c r="S1443" s="21">
        <f>IF(F1443&lt;=450000,0,MAX(0,P1443*0.04-MIN(50000,P1443)*0.02))</f>
        <v/>
      </c>
      <c r="T1443" s="21">
        <f>IF(F1443&lt;=450000,0,MAX(0,Q1443*0.06-MIN(50000,Q1443)*0.03))</f>
        <v/>
      </c>
      <c r="U1443" s="21">
        <f>IF(F1443&lt;=450000,0,MAX(0,Q1443*0.04-MIN(50000,Q1443)*0.02))</f>
        <v/>
      </c>
      <c r="V1443" s="21">
        <f>50000+MAX(0,G1443-480000)</f>
        <v/>
      </c>
      <c r="W1443" s="21">
        <f>P1443-V1443</f>
        <v/>
      </c>
      <c r="X1443" s="21">
        <f>Q1443-V1443</f>
        <v/>
      </c>
      <c r="Y1443" s="22">
        <f>IF(W1443&lt;0,0.9,LOOKUP(W1443,{0,1950001,3300001,6950001,9000001,18000001,40000001},{0.84895,0.7979,0.6958,0.66517,0.56307,0.4916,0.44055}))</f>
        <v/>
      </c>
      <c r="Z1443" s="22">
        <f>IF(X1443&lt;0,0.9,LOOKUP(X1443,{0,1950001,3300001,6950001,9000001,18000001,40000001},{0.84895,0.7979,0.6958,0.66517,0.56307,0.4916,0.44055}))</f>
        <v/>
      </c>
      <c r="AA1443" s="22">
        <f>IF(W1443&lt;0,0,CHOOSE(MATCH(W1443,{0,1950001,3300001,6950001,9000001},1),5.105/84.895,10.21/79.79,20.42/69.58,23.483/66.517,33.693/56.307))</f>
        <v/>
      </c>
      <c r="AB1443" s="21">
        <f>IF(C1443&lt;=2000,0,(MIN(C1443,ROUNDDOWN(F1443*0.3,0))-2000)*0.1)</f>
        <v/>
      </c>
      <c r="AC1443" s="21">
        <f>IF(C1443&lt;=2000,0,MIN((C1443-2000)*Y1443,(R1443+S1443)*0.2))</f>
        <v/>
      </c>
      <c r="AD1443" s="21">
        <f>IF(C1443&lt;=2000,0,MIN((C1443-2000)*Z1443,(T1443+U1443)*0.2))</f>
        <v/>
      </c>
      <c r="AE1443" s="21">
        <f>AC1443*AA1443</f>
        <v/>
      </c>
      <c r="AF1443" s="21">
        <f>ROUNDDOWN(R1443,-2)+ROUNDDOWN(S1443,-2)</f>
        <v/>
      </c>
      <c r="AG1443" s="21">
        <f>ROUNDDOWN(MAX(0,R1443-(AB1443+AC1443+AE1443)*0.6),-2)+ROUNDDOWN(MAX(0,S1443-(AB1443+AC1443+AE1443)*0.4),-2)</f>
        <v/>
      </c>
      <c r="AH1443" s="21">
        <f>ROUNDDOWN(MAX(0,T1443-(AB1443+AD1443)*0.6),-2)+ROUNDDOWN(MAX(0,U1443-(AB1443+AD1443)*0.4),-2)</f>
        <v/>
      </c>
      <c r="AI1443" s="21">
        <f>ROUNDDOWN(T1443,-2)+ROUNDDOWN(U1443,-2)</f>
        <v/>
      </c>
      <c r="AJ1443" s="21">
        <f>M1443+AF1443</f>
        <v/>
      </c>
      <c r="AK1443" s="21">
        <f>M1443+AG1443</f>
        <v/>
      </c>
      <c r="AL1443" s="21">
        <f>N1443+AH1443</f>
        <v/>
      </c>
      <c r="AM1443" s="21">
        <f>O1443+AI1443</f>
        <v/>
      </c>
      <c r="AN1443" s="21">
        <f>N1443+AI1443</f>
        <v/>
      </c>
      <c r="AO1443" s="21">
        <f>ROUNDDOWN((R1443+S1443)*0.2/Y1443+2000,0)</f>
        <v/>
      </c>
      <c r="AP1443" s="21">
        <f>ROUNDDOWN((T1443+U1443)*0.2/Z1443+2000,0)</f>
        <v/>
      </c>
      <c r="AQ1443" s="21">
        <f>AL1443-AK1443</f>
        <v/>
      </c>
      <c r="AR1443" s="21">
        <f>AM1443-AK1443</f>
        <v/>
      </c>
      <c r="AS1443" s="21">
        <f>AM1443-AL1443</f>
        <v/>
      </c>
      <c r="AT1443" s="21">
        <f>AK1443+C1443-AJ1443</f>
        <v/>
      </c>
      <c r="AU1443" s="21">
        <f>AL1443+C1443-AM1443</f>
        <v/>
      </c>
      <c r="AV1443" s="21">
        <f>AN1443+C1443-AM1443</f>
        <v/>
      </c>
    </row>
    <row r="1444">
      <c r="A1444" t="inlineStr">
        <is>
          <t>年収別 医療費15万</t>
        </is>
      </c>
      <c r="B1444" s="21">
        <f>'4_年収別'!$A$23</f>
        <v/>
      </c>
      <c r="C1444" s="21">
        <f>AO1444</f>
        <v/>
      </c>
      <c r="D1444" s="21" t="n">
        <v>150000</v>
      </c>
      <c r="E1444" s="21">
        <f>ROUND(MIN(B1444/12,650000)*12*0.0915+MIN(B1444/12,1390000)*12*(0.0504+0)+B1444*0.005,0)</f>
        <v/>
      </c>
      <c r="F1444" s="21">
        <f>IF(B1444&lt;741000,0,IF(B1444&lt;2191000,B1444-740000,IF(B1444&lt;2193000,1451000,IF(B1444&lt;2196000,1453000,IF(B1444&lt;2200000,1456000,IF(B1444&lt;3600000,ROUND(ROUNDDOWN(B1444/4,-3)*2.8,0)-80000,IF(B1444&lt;6600000,ROUND(ROUNDDOWN(B1444/4,-3)*3.2,0)-440000,IF(B1444&lt;8500000,ROUNDDOWN(B1444*0.9,0)-1100000,B1444-1950000))))))))</f>
        <v/>
      </c>
      <c r="G1444" s="21">
        <f>IF(F1444&gt;23500000,NA(),IF(F1444&lt;=4890000,1040000,IF(F1444&lt;=6550000,670000,620000)))</f>
        <v/>
      </c>
      <c r="H1444" s="21">
        <f>IF(D1444&lt;=0,0,MAX(0,MIN(2000000,D1444-MIN(100000,ROUNDDOWN(F1444*0.05,0)))))</f>
        <v/>
      </c>
      <c r="I1444" s="21">
        <f>IF(C1444&lt;=2000,0,MIN(C1444,ROUNDDOWN(F1444*0.4,0))-2000)</f>
        <v/>
      </c>
      <c r="J1444" s="21">
        <f>MAX(0,ROUNDDOWN(F1444-E1444-G1444,-3))</f>
        <v/>
      </c>
      <c r="K1444" s="21">
        <f>MAX(0,ROUNDDOWN(F1444-E1444-G1444-H1444-I1444,-3))</f>
        <v/>
      </c>
      <c r="L1444" s="21">
        <f>MAX(0,ROUNDDOWN(F1444-E1444-G1444-H1444,-3))</f>
        <v/>
      </c>
      <c r="M1444" s="21">
        <f>IF(J1444&lt;=0,0,ROUNDDOWN((J1444*LOOKUP(J1444,{0,1950001,3300001,6950001,9000001,18000001,40000001},{0.05,0.1,0.2,0.23,0.33,0.4,0.45})-LOOKUP(J1444,{0,1950001,3300001,6950001,9000001,18000001,40000001},{0,97500,427500,636000,1536000,2796000,4796000}))*1.021,-2))</f>
        <v/>
      </c>
      <c r="N1444" s="21">
        <f>IF(K1444&lt;=0,0,ROUNDDOWN((K1444*LOOKUP(K1444,{0,1950001,3300001,6950001,9000001,18000001,40000001},{0.05,0.1,0.2,0.23,0.33,0.4,0.45})-LOOKUP(K1444,{0,1950001,3300001,6950001,9000001,18000001,40000001},{0,97500,427500,636000,1536000,2796000,4796000}))*1.021,-2))</f>
        <v/>
      </c>
      <c r="O1444" s="21">
        <f>IF(L1444&lt;=0,0,ROUNDDOWN((L1444*LOOKUP(L1444,{0,1950001,3300001,6950001,9000001,18000001,40000001},{0.05,0.1,0.2,0.23,0.33,0.4,0.45})-LOOKUP(L1444,{0,1950001,3300001,6950001,9000001,18000001,40000001},{0,97500,427500,636000,1536000,2796000,4796000}))*1.021,-2))</f>
        <v/>
      </c>
      <c r="P1444" s="21">
        <f>MAX(0,ROUNDDOWN(F1444-E1444-430000,-3))</f>
        <v/>
      </c>
      <c r="Q1444" s="21">
        <f>MAX(0,ROUNDDOWN(F1444-E1444-430000-H1444,-3))</f>
        <v/>
      </c>
      <c r="R1444" s="21">
        <f>IF(F1444&lt;=450000,0,MAX(0,P1444*0.06-MIN(50000,P1444)*0.03))</f>
        <v/>
      </c>
      <c r="S1444" s="21">
        <f>IF(F1444&lt;=450000,0,MAX(0,P1444*0.04-MIN(50000,P1444)*0.02))</f>
        <v/>
      </c>
      <c r="T1444" s="21">
        <f>IF(F1444&lt;=450000,0,MAX(0,Q1444*0.06-MIN(50000,Q1444)*0.03))</f>
        <v/>
      </c>
      <c r="U1444" s="21">
        <f>IF(F1444&lt;=450000,0,MAX(0,Q1444*0.04-MIN(50000,Q1444)*0.02))</f>
        <v/>
      </c>
      <c r="V1444" s="21">
        <f>50000+MAX(0,G1444-480000)</f>
        <v/>
      </c>
      <c r="W1444" s="21">
        <f>P1444-V1444</f>
        <v/>
      </c>
      <c r="X1444" s="21">
        <f>Q1444-V1444</f>
        <v/>
      </c>
      <c r="Y1444" s="22">
        <f>IF(W1444&lt;0,0.9,LOOKUP(W1444,{0,1950001,3300001,6950001,9000001,18000001,40000001},{0.84895,0.7979,0.6958,0.66517,0.56307,0.4916,0.44055}))</f>
        <v/>
      </c>
      <c r="Z1444" s="22">
        <f>IF(X1444&lt;0,0.9,LOOKUP(X1444,{0,1950001,3300001,6950001,9000001,18000001,40000001},{0.84895,0.7979,0.6958,0.66517,0.56307,0.4916,0.44055}))</f>
        <v/>
      </c>
      <c r="AA1444" s="22">
        <f>IF(W1444&lt;0,0,CHOOSE(MATCH(W1444,{0,1950001,3300001,6950001,9000001},1),5.105/84.895,10.21/79.79,20.42/69.58,23.483/66.517,33.693/56.307))</f>
        <v/>
      </c>
      <c r="AB1444" s="21">
        <f>IF(C1444&lt;=2000,0,(MIN(C1444,ROUNDDOWN(F1444*0.3,0))-2000)*0.1)</f>
        <v/>
      </c>
      <c r="AC1444" s="21">
        <f>IF(C1444&lt;=2000,0,MIN((C1444-2000)*Y1444,(R1444+S1444)*0.2))</f>
        <v/>
      </c>
      <c r="AD1444" s="21">
        <f>IF(C1444&lt;=2000,0,MIN((C1444-2000)*Z1444,(T1444+U1444)*0.2))</f>
        <v/>
      </c>
      <c r="AE1444" s="21">
        <f>AC1444*AA1444</f>
        <v/>
      </c>
      <c r="AF1444" s="21">
        <f>ROUNDDOWN(R1444,-2)+ROUNDDOWN(S1444,-2)</f>
        <v/>
      </c>
      <c r="AG1444" s="21">
        <f>ROUNDDOWN(MAX(0,R1444-(AB1444+AC1444+AE1444)*0.6),-2)+ROUNDDOWN(MAX(0,S1444-(AB1444+AC1444+AE1444)*0.4),-2)</f>
        <v/>
      </c>
      <c r="AH1444" s="21">
        <f>ROUNDDOWN(MAX(0,T1444-(AB1444+AD1444)*0.6),-2)+ROUNDDOWN(MAX(0,U1444-(AB1444+AD1444)*0.4),-2)</f>
        <v/>
      </c>
      <c r="AI1444" s="21">
        <f>ROUNDDOWN(T1444,-2)+ROUNDDOWN(U1444,-2)</f>
        <v/>
      </c>
      <c r="AJ1444" s="21">
        <f>M1444+AF1444</f>
        <v/>
      </c>
      <c r="AK1444" s="21">
        <f>M1444+AG1444</f>
        <v/>
      </c>
      <c r="AL1444" s="21">
        <f>N1444+AH1444</f>
        <v/>
      </c>
      <c r="AM1444" s="21">
        <f>O1444+AI1444</f>
        <v/>
      </c>
      <c r="AN1444" s="21">
        <f>N1444+AI1444</f>
        <v/>
      </c>
      <c r="AO1444" s="21">
        <f>ROUNDDOWN((R1444+S1444)*0.2/Y1444+2000,0)</f>
        <v/>
      </c>
      <c r="AP1444" s="21">
        <f>ROUNDDOWN((T1444+U1444)*0.2/Z1444+2000,0)</f>
        <v/>
      </c>
      <c r="AQ1444" s="21">
        <f>AL1444-AK1444</f>
        <v/>
      </c>
      <c r="AR1444" s="21">
        <f>AM1444-AK1444</f>
        <v/>
      </c>
      <c r="AS1444" s="21">
        <f>AM1444-AL1444</f>
        <v/>
      </c>
      <c r="AT1444" s="21">
        <f>AK1444+C1444-AJ1444</f>
        <v/>
      </c>
      <c r="AU1444" s="21">
        <f>AL1444+C1444-AM1444</f>
        <v/>
      </c>
      <c r="AV1444" s="21">
        <f>AN1444+C1444-AM1444</f>
        <v/>
      </c>
    </row>
    <row r="1445">
      <c r="A1445" t="inlineStr">
        <is>
          <t>年収別 上限+5万</t>
        </is>
      </c>
      <c r="B1445" s="21">
        <f>'4_年収別'!$A$23</f>
        <v/>
      </c>
      <c r="C1445" s="21">
        <f>AO1445+50000</f>
        <v/>
      </c>
      <c r="D1445" s="21" t="n">
        <v>0</v>
      </c>
      <c r="E1445" s="21">
        <f>ROUND(MIN(B1445/12,650000)*12*0.0915+MIN(B1445/12,1390000)*12*(0.0504+0)+B1445*0.005,0)</f>
        <v/>
      </c>
      <c r="F1445" s="21">
        <f>IF(B1445&lt;741000,0,IF(B1445&lt;2191000,B1445-740000,IF(B1445&lt;2193000,1451000,IF(B1445&lt;2196000,1453000,IF(B1445&lt;2200000,1456000,IF(B1445&lt;3600000,ROUND(ROUNDDOWN(B1445/4,-3)*2.8,0)-80000,IF(B1445&lt;6600000,ROUND(ROUNDDOWN(B1445/4,-3)*3.2,0)-440000,IF(B1445&lt;8500000,ROUNDDOWN(B1445*0.9,0)-1100000,B1445-1950000))))))))</f>
        <v/>
      </c>
      <c r="G1445" s="21">
        <f>IF(F1445&gt;23500000,NA(),IF(F1445&lt;=4890000,1040000,IF(F1445&lt;=6550000,670000,620000)))</f>
        <v/>
      </c>
      <c r="H1445" s="21">
        <f>IF(D1445&lt;=0,0,MAX(0,MIN(2000000,D1445-MIN(100000,ROUNDDOWN(F1445*0.05,0)))))</f>
        <v/>
      </c>
      <c r="I1445" s="21">
        <f>IF(C1445&lt;=2000,0,MIN(C1445,ROUNDDOWN(F1445*0.4,0))-2000)</f>
        <v/>
      </c>
      <c r="J1445" s="21">
        <f>MAX(0,ROUNDDOWN(F1445-E1445-G1445,-3))</f>
        <v/>
      </c>
      <c r="K1445" s="21">
        <f>MAX(0,ROUNDDOWN(F1445-E1445-G1445-H1445-I1445,-3))</f>
        <v/>
      </c>
      <c r="L1445" s="21">
        <f>MAX(0,ROUNDDOWN(F1445-E1445-G1445-H1445,-3))</f>
        <v/>
      </c>
      <c r="M1445" s="21">
        <f>IF(J1445&lt;=0,0,ROUNDDOWN((J1445*LOOKUP(J1445,{0,1950001,3300001,6950001,9000001,18000001,40000001},{0.05,0.1,0.2,0.23,0.33,0.4,0.45})-LOOKUP(J1445,{0,1950001,3300001,6950001,9000001,18000001,40000001},{0,97500,427500,636000,1536000,2796000,4796000}))*1.021,-2))</f>
        <v/>
      </c>
      <c r="N1445" s="21">
        <f>IF(K1445&lt;=0,0,ROUNDDOWN((K1445*LOOKUP(K1445,{0,1950001,3300001,6950001,9000001,18000001,40000001},{0.05,0.1,0.2,0.23,0.33,0.4,0.45})-LOOKUP(K1445,{0,1950001,3300001,6950001,9000001,18000001,40000001},{0,97500,427500,636000,1536000,2796000,4796000}))*1.021,-2))</f>
        <v/>
      </c>
      <c r="O1445" s="21">
        <f>IF(L1445&lt;=0,0,ROUNDDOWN((L1445*LOOKUP(L1445,{0,1950001,3300001,6950001,9000001,18000001,40000001},{0.05,0.1,0.2,0.23,0.33,0.4,0.45})-LOOKUP(L1445,{0,1950001,3300001,6950001,9000001,18000001,40000001},{0,97500,427500,636000,1536000,2796000,4796000}))*1.021,-2))</f>
        <v/>
      </c>
      <c r="P1445" s="21">
        <f>MAX(0,ROUNDDOWN(F1445-E1445-430000,-3))</f>
        <v/>
      </c>
      <c r="Q1445" s="21">
        <f>MAX(0,ROUNDDOWN(F1445-E1445-430000-H1445,-3))</f>
        <v/>
      </c>
      <c r="R1445" s="21">
        <f>IF(F1445&lt;=450000,0,MAX(0,P1445*0.06-MIN(50000,P1445)*0.03))</f>
        <v/>
      </c>
      <c r="S1445" s="21">
        <f>IF(F1445&lt;=450000,0,MAX(0,P1445*0.04-MIN(50000,P1445)*0.02))</f>
        <v/>
      </c>
      <c r="T1445" s="21">
        <f>IF(F1445&lt;=450000,0,MAX(0,Q1445*0.06-MIN(50000,Q1445)*0.03))</f>
        <v/>
      </c>
      <c r="U1445" s="21">
        <f>IF(F1445&lt;=450000,0,MAX(0,Q1445*0.04-MIN(50000,Q1445)*0.02))</f>
        <v/>
      </c>
      <c r="V1445" s="21">
        <f>50000+MAX(0,G1445-480000)</f>
        <v/>
      </c>
      <c r="W1445" s="21">
        <f>P1445-V1445</f>
        <v/>
      </c>
      <c r="X1445" s="21">
        <f>Q1445-V1445</f>
        <v/>
      </c>
      <c r="Y1445" s="22">
        <f>IF(W1445&lt;0,0.9,LOOKUP(W1445,{0,1950001,3300001,6950001,9000001,18000001,40000001},{0.84895,0.7979,0.6958,0.66517,0.56307,0.4916,0.44055}))</f>
        <v/>
      </c>
      <c r="Z1445" s="22">
        <f>IF(X1445&lt;0,0.9,LOOKUP(X1445,{0,1950001,3300001,6950001,9000001,18000001,40000001},{0.84895,0.7979,0.6958,0.66517,0.56307,0.4916,0.44055}))</f>
        <v/>
      </c>
      <c r="AA1445" s="22">
        <f>IF(W1445&lt;0,0,CHOOSE(MATCH(W1445,{0,1950001,3300001,6950001,9000001},1),5.105/84.895,10.21/79.79,20.42/69.58,23.483/66.517,33.693/56.307))</f>
        <v/>
      </c>
      <c r="AB1445" s="21">
        <f>IF(C1445&lt;=2000,0,(MIN(C1445,ROUNDDOWN(F1445*0.3,0))-2000)*0.1)</f>
        <v/>
      </c>
      <c r="AC1445" s="21">
        <f>IF(C1445&lt;=2000,0,MIN((C1445-2000)*Y1445,(R1445+S1445)*0.2))</f>
        <v/>
      </c>
      <c r="AD1445" s="21">
        <f>IF(C1445&lt;=2000,0,MIN((C1445-2000)*Z1445,(T1445+U1445)*0.2))</f>
        <v/>
      </c>
      <c r="AE1445" s="21">
        <f>AC1445*AA1445</f>
        <v/>
      </c>
      <c r="AF1445" s="21">
        <f>ROUNDDOWN(R1445,-2)+ROUNDDOWN(S1445,-2)</f>
        <v/>
      </c>
      <c r="AG1445" s="21">
        <f>ROUNDDOWN(MAX(0,R1445-(AB1445+AC1445+AE1445)*0.6),-2)+ROUNDDOWN(MAX(0,S1445-(AB1445+AC1445+AE1445)*0.4),-2)</f>
        <v/>
      </c>
      <c r="AH1445" s="21">
        <f>ROUNDDOWN(MAX(0,T1445-(AB1445+AD1445)*0.6),-2)+ROUNDDOWN(MAX(0,U1445-(AB1445+AD1445)*0.4),-2)</f>
        <v/>
      </c>
      <c r="AI1445" s="21">
        <f>ROUNDDOWN(T1445,-2)+ROUNDDOWN(U1445,-2)</f>
        <v/>
      </c>
      <c r="AJ1445" s="21">
        <f>M1445+AF1445</f>
        <v/>
      </c>
      <c r="AK1445" s="21">
        <f>M1445+AG1445</f>
        <v/>
      </c>
      <c r="AL1445" s="21">
        <f>N1445+AH1445</f>
        <v/>
      </c>
      <c r="AM1445" s="21">
        <f>O1445+AI1445</f>
        <v/>
      </c>
      <c r="AN1445" s="21">
        <f>N1445+AI1445</f>
        <v/>
      </c>
      <c r="AO1445" s="21">
        <f>ROUNDDOWN((R1445+S1445)*0.2/Y1445+2000,0)</f>
        <v/>
      </c>
      <c r="AP1445" s="21">
        <f>ROUNDDOWN((T1445+U1445)*0.2/Z1445+2000,0)</f>
        <v/>
      </c>
      <c r="AQ1445" s="21">
        <f>AL1445-AK1445</f>
        <v/>
      </c>
      <c r="AR1445" s="21">
        <f>AM1445-AK1445</f>
        <v/>
      </c>
      <c r="AS1445" s="21">
        <f>AM1445-AL1445</f>
        <v/>
      </c>
      <c r="AT1445" s="21">
        <f>AK1445+C1445-AJ1445</f>
        <v/>
      </c>
      <c r="AU1445" s="21">
        <f>AL1445+C1445-AM1445</f>
        <v/>
      </c>
      <c r="AV1445" s="21">
        <f>AN1445+C1445-AM1445</f>
        <v/>
      </c>
    </row>
    <row r="1446">
      <c r="A1446" t="inlineStr">
        <is>
          <t>年収別 医療費15万</t>
        </is>
      </c>
      <c r="B1446" s="21">
        <f>'4_年収別'!$A$24</f>
        <v/>
      </c>
      <c r="C1446" s="21">
        <f>AO1446</f>
        <v/>
      </c>
      <c r="D1446" s="21" t="n">
        <v>150000</v>
      </c>
      <c r="E1446" s="21">
        <f>ROUND(MIN(B1446/12,650000)*12*0.0915+MIN(B1446/12,1390000)*12*(0.0504+0)+B1446*0.005,0)</f>
        <v/>
      </c>
      <c r="F1446" s="21">
        <f>IF(B1446&lt;741000,0,IF(B1446&lt;2191000,B1446-740000,IF(B1446&lt;2193000,1451000,IF(B1446&lt;2196000,1453000,IF(B1446&lt;2200000,1456000,IF(B1446&lt;3600000,ROUND(ROUNDDOWN(B1446/4,-3)*2.8,0)-80000,IF(B1446&lt;6600000,ROUND(ROUNDDOWN(B1446/4,-3)*3.2,0)-440000,IF(B1446&lt;8500000,ROUNDDOWN(B1446*0.9,0)-1100000,B1446-1950000))))))))</f>
        <v/>
      </c>
      <c r="G1446" s="21">
        <f>IF(F1446&gt;23500000,NA(),IF(F1446&lt;=4890000,1040000,IF(F1446&lt;=6550000,670000,620000)))</f>
        <v/>
      </c>
      <c r="H1446" s="21">
        <f>IF(D1446&lt;=0,0,MAX(0,MIN(2000000,D1446-MIN(100000,ROUNDDOWN(F1446*0.05,0)))))</f>
        <v/>
      </c>
      <c r="I1446" s="21">
        <f>IF(C1446&lt;=2000,0,MIN(C1446,ROUNDDOWN(F1446*0.4,0))-2000)</f>
        <v/>
      </c>
      <c r="J1446" s="21">
        <f>MAX(0,ROUNDDOWN(F1446-E1446-G1446,-3))</f>
        <v/>
      </c>
      <c r="K1446" s="21">
        <f>MAX(0,ROUNDDOWN(F1446-E1446-G1446-H1446-I1446,-3))</f>
        <v/>
      </c>
      <c r="L1446" s="21">
        <f>MAX(0,ROUNDDOWN(F1446-E1446-G1446-H1446,-3))</f>
        <v/>
      </c>
      <c r="M1446" s="21">
        <f>IF(J1446&lt;=0,0,ROUNDDOWN((J1446*LOOKUP(J1446,{0,1950001,3300001,6950001,9000001,18000001,40000001},{0.05,0.1,0.2,0.23,0.33,0.4,0.45})-LOOKUP(J1446,{0,1950001,3300001,6950001,9000001,18000001,40000001},{0,97500,427500,636000,1536000,2796000,4796000}))*1.021,-2))</f>
        <v/>
      </c>
      <c r="N1446" s="21">
        <f>IF(K1446&lt;=0,0,ROUNDDOWN((K1446*LOOKUP(K1446,{0,1950001,3300001,6950001,9000001,18000001,40000001},{0.05,0.1,0.2,0.23,0.33,0.4,0.45})-LOOKUP(K1446,{0,1950001,3300001,6950001,9000001,18000001,40000001},{0,97500,427500,636000,1536000,2796000,4796000}))*1.021,-2))</f>
        <v/>
      </c>
      <c r="O1446" s="21">
        <f>IF(L1446&lt;=0,0,ROUNDDOWN((L1446*LOOKUP(L1446,{0,1950001,3300001,6950001,9000001,18000001,40000001},{0.05,0.1,0.2,0.23,0.33,0.4,0.45})-LOOKUP(L1446,{0,1950001,3300001,6950001,9000001,18000001,40000001},{0,97500,427500,636000,1536000,2796000,4796000}))*1.021,-2))</f>
        <v/>
      </c>
      <c r="P1446" s="21">
        <f>MAX(0,ROUNDDOWN(F1446-E1446-430000,-3))</f>
        <v/>
      </c>
      <c r="Q1446" s="21">
        <f>MAX(0,ROUNDDOWN(F1446-E1446-430000-H1446,-3))</f>
        <v/>
      </c>
      <c r="R1446" s="21">
        <f>IF(F1446&lt;=450000,0,MAX(0,P1446*0.06-MIN(50000,P1446)*0.03))</f>
        <v/>
      </c>
      <c r="S1446" s="21">
        <f>IF(F1446&lt;=450000,0,MAX(0,P1446*0.04-MIN(50000,P1446)*0.02))</f>
        <v/>
      </c>
      <c r="T1446" s="21">
        <f>IF(F1446&lt;=450000,0,MAX(0,Q1446*0.06-MIN(50000,Q1446)*0.03))</f>
        <v/>
      </c>
      <c r="U1446" s="21">
        <f>IF(F1446&lt;=450000,0,MAX(0,Q1446*0.04-MIN(50000,Q1446)*0.02))</f>
        <v/>
      </c>
      <c r="V1446" s="21">
        <f>50000+MAX(0,G1446-480000)</f>
        <v/>
      </c>
      <c r="W1446" s="21">
        <f>P1446-V1446</f>
        <v/>
      </c>
      <c r="X1446" s="21">
        <f>Q1446-V1446</f>
        <v/>
      </c>
      <c r="Y1446" s="22">
        <f>IF(W1446&lt;0,0.9,LOOKUP(W1446,{0,1950001,3300001,6950001,9000001,18000001,40000001},{0.84895,0.7979,0.6958,0.66517,0.56307,0.4916,0.44055}))</f>
        <v/>
      </c>
      <c r="Z1446" s="22">
        <f>IF(X1446&lt;0,0.9,LOOKUP(X1446,{0,1950001,3300001,6950001,9000001,18000001,40000001},{0.84895,0.7979,0.6958,0.66517,0.56307,0.4916,0.44055}))</f>
        <v/>
      </c>
      <c r="AA1446" s="22">
        <f>IF(W1446&lt;0,0,CHOOSE(MATCH(W1446,{0,1950001,3300001,6950001,9000001},1),5.105/84.895,10.21/79.79,20.42/69.58,23.483/66.517,33.693/56.307))</f>
        <v/>
      </c>
      <c r="AB1446" s="21">
        <f>IF(C1446&lt;=2000,0,(MIN(C1446,ROUNDDOWN(F1446*0.3,0))-2000)*0.1)</f>
        <v/>
      </c>
      <c r="AC1446" s="21">
        <f>IF(C1446&lt;=2000,0,MIN((C1446-2000)*Y1446,(R1446+S1446)*0.2))</f>
        <v/>
      </c>
      <c r="AD1446" s="21">
        <f>IF(C1446&lt;=2000,0,MIN((C1446-2000)*Z1446,(T1446+U1446)*0.2))</f>
        <v/>
      </c>
      <c r="AE1446" s="21">
        <f>AC1446*AA1446</f>
        <v/>
      </c>
      <c r="AF1446" s="21">
        <f>ROUNDDOWN(R1446,-2)+ROUNDDOWN(S1446,-2)</f>
        <v/>
      </c>
      <c r="AG1446" s="21">
        <f>ROUNDDOWN(MAX(0,R1446-(AB1446+AC1446+AE1446)*0.6),-2)+ROUNDDOWN(MAX(0,S1446-(AB1446+AC1446+AE1446)*0.4),-2)</f>
        <v/>
      </c>
      <c r="AH1446" s="21">
        <f>ROUNDDOWN(MAX(0,T1446-(AB1446+AD1446)*0.6),-2)+ROUNDDOWN(MAX(0,U1446-(AB1446+AD1446)*0.4),-2)</f>
        <v/>
      </c>
      <c r="AI1446" s="21">
        <f>ROUNDDOWN(T1446,-2)+ROUNDDOWN(U1446,-2)</f>
        <v/>
      </c>
      <c r="AJ1446" s="21">
        <f>M1446+AF1446</f>
        <v/>
      </c>
      <c r="AK1446" s="21">
        <f>M1446+AG1446</f>
        <v/>
      </c>
      <c r="AL1446" s="21">
        <f>N1446+AH1446</f>
        <v/>
      </c>
      <c r="AM1446" s="21">
        <f>O1446+AI1446</f>
        <v/>
      </c>
      <c r="AN1446" s="21">
        <f>N1446+AI1446</f>
        <v/>
      </c>
      <c r="AO1446" s="21">
        <f>ROUNDDOWN((R1446+S1446)*0.2/Y1446+2000,0)</f>
        <v/>
      </c>
      <c r="AP1446" s="21">
        <f>ROUNDDOWN((T1446+U1446)*0.2/Z1446+2000,0)</f>
        <v/>
      </c>
      <c r="AQ1446" s="21">
        <f>AL1446-AK1446</f>
        <v/>
      </c>
      <c r="AR1446" s="21">
        <f>AM1446-AK1446</f>
        <v/>
      </c>
      <c r="AS1446" s="21">
        <f>AM1446-AL1446</f>
        <v/>
      </c>
      <c r="AT1446" s="21">
        <f>AK1446+C1446-AJ1446</f>
        <v/>
      </c>
      <c r="AU1446" s="21">
        <f>AL1446+C1446-AM1446</f>
        <v/>
      </c>
      <c r="AV1446" s="21">
        <f>AN1446+C1446-AM1446</f>
        <v/>
      </c>
    </row>
    <row r="1447">
      <c r="A1447" t="inlineStr">
        <is>
          <t>年収別 上限+5万</t>
        </is>
      </c>
      <c r="B1447" s="21">
        <f>'4_年収別'!$A$24</f>
        <v/>
      </c>
      <c r="C1447" s="21">
        <f>AO1447+50000</f>
        <v/>
      </c>
      <c r="D1447" s="21" t="n">
        <v>0</v>
      </c>
      <c r="E1447" s="21">
        <f>ROUND(MIN(B1447/12,650000)*12*0.0915+MIN(B1447/12,1390000)*12*(0.0504+0)+B1447*0.005,0)</f>
        <v/>
      </c>
      <c r="F1447" s="21">
        <f>IF(B1447&lt;741000,0,IF(B1447&lt;2191000,B1447-740000,IF(B1447&lt;2193000,1451000,IF(B1447&lt;2196000,1453000,IF(B1447&lt;2200000,1456000,IF(B1447&lt;3600000,ROUND(ROUNDDOWN(B1447/4,-3)*2.8,0)-80000,IF(B1447&lt;6600000,ROUND(ROUNDDOWN(B1447/4,-3)*3.2,0)-440000,IF(B1447&lt;8500000,ROUNDDOWN(B1447*0.9,0)-1100000,B1447-1950000))))))))</f>
        <v/>
      </c>
      <c r="G1447" s="21">
        <f>IF(F1447&gt;23500000,NA(),IF(F1447&lt;=4890000,1040000,IF(F1447&lt;=6550000,670000,620000)))</f>
        <v/>
      </c>
      <c r="H1447" s="21">
        <f>IF(D1447&lt;=0,0,MAX(0,MIN(2000000,D1447-MIN(100000,ROUNDDOWN(F1447*0.05,0)))))</f>
        <v/>
      </c>
      <c r="I1447" s="21">
        <f>IF(C1447&lt;=2000,0,MIN(C1447,ROUNDDOWN(F1447*0.4,0))-2000)</f>
        <v/>
      </c>
      <c r="J1447" s="21">
        <f>MAX(0,ROUNDDOWN(F1447-E1447-G1447,-3))</f>
        <v/>
      </c>
      <c r="K1447" s="21">
        <f>MAX(0,ROUNDDOWN(F1447-E1447-G1447-H1447-I1447,-3))</f>
        <v/>
      </c>
      <c r="L1447" s="21">
        <f>MAX(0,ROUNDDOWN(F1447-E1447-G1447-H1447,-3))</f>
        <v/>
      </c>
      <c r="M1447" s="21">
        <f>IF(J1447&lt;=0,0,ROUNDDOWN((J1447*LOOKUP(J1447,{0,1950001,3300001,6950001,9000001,18000001,40000001},{0.05,0.1,0.2,0.23,0.33,0.4,0.45})-LOOKUP(J1447,{0,1950001,3300001,6950001,9000001,18000001,40000001},{0,97500,427500,636000,1536000,2796000,4796000}))*1.021,-2))</f>
        <v/>
      </c>
      <c r="N1447" s="21">
        <f>IF(K1447&lt;=0,0,ROUNDDOWN((K1447*LOOKUP(K1447,{0,1950001,3300001,6950001,9000001,18000001,40000001},{0.05,0.1,0.2,0.23,0.33,0.4,0.45})-LOOKUP(K1447,{0,1950001,3300001,6950001,9000001,18000001,40000001},{0,97500,427500,636000,1536000,2796000,4796000}))*1.021,-2))</f>
        <v/>
      </c>
      <c r="O1447" s="21">
        <f>IF(L1447&lt;=0,0,ROUNDDOWN((L1447*LOOKUP(L1447,{0,1950001,3300001,6950001,9000001,18000001,40000001},{0.05,0.1,0.2,0.23,0.33,0.4,0.45})-LOOKUP(L1447,{0,1950001,3300001,6950001,9000001,18000001,40000001},{0,97500,427500,636000,1536000,2796000,4796000}))*1.021,-2))</f>
        <v/>
      </c>
      <c r="P1447" s="21">
        <f>MAX(0,ROUNDDOWN(F1447-E1447-430000,-3))</f>
        <v/>
      </c>
      <c r="Q1447" s="21">
        <f>MAX(0,ROUNDDOWN(F1447-E1447-430000-H1447,-3))</f>
        <v/>
      </c>
      <c r="R1447" s="21">
        <f>IF(F1447&lt;=450000,0,MAX(0,P1447*0.06-MIN(50000,P1447)*0.03))</f>
        <v/>
      </c>
      <c r="S1447" s="21">
        <f>IF(F1447&lt;=450000,0,MAX(0,P1447*0.04-MIN(50000,P1447)*0.02))</f>
        <v/>
      </c>
      <c r="T1447" s="21">
        <f>IF(F1447&lt;=450000,0,MAX(0,Q1447*0.06-MIN(50000,Q1447)*0.03))</f>
        <v/>
      </c>
      <c r="U1447" s="21">
        <f>IF(F1447&lt;=450000,0,MAX(0,Q1447*0.04-MIN(50000,Q1447)*0.02))</f>
        <v/>
      </c>
      <c r="V1447" s="21">
        <f>50000+MAX(0,G1447-480000)</f>
        <v/>
      </c>
      <c r="W1447" s="21">
        <f>P1447-V1447</f>
        <v/>
      </c>
      <c r="X1447" s="21">
        <f>Q1447-V1447</f>
        <v/>
      </c>
      <c r="Y1447" s="22">
        <f>IF(W1447&lt;0,0.9,LOOKUP(W1447,{0,1950001,3300001,6950001,9000001,18000001,40000001},{0.84895,0.7979,0.6958,0.66517,0.56307,0.4916,0.44055}))</f>
        <v/>
      </c>
      <c r="Z1447" s="22">
        <f>IF(X1447&lt;0,0.9,LOOKUP(X1447,{0,1950001,3300001,6950001,9000001,18000001,40000001},{0.84895,0.7979,0.6958,0.66517,0.56307,0.4916,0.44055}))</f>
        <v/>
      </c>
      <c r="AA1447" s="22">
        <f>IF(W1447&lt;0,0,CHOOSE(MATCH(W1447,{0,1950001,3300001,6950001,9000001},1),5.105/84.895,10.21/79.79,20.42/69.58,23.483/66.517,33.693/56.307))</f>
        <v/>
      </c>
      <c r="AB1447" s="21">
        <f>IF(C1447&lt;=2000,0,(MIN(C1447,ROUNDDOWN(F1447*0.3,0))-2000)*0.1)</f>
        <v/>
      </c>
      <c r="AC1447" s="21">
        <f>IF(C1447&lt;=2000,0,MIN((C1447-2000)*Y1447,(R1447+S1447)*0.2))</f>
        <v/>
      </c>
      <c r="AD1447" s="21">
        <f>IF(C1447&lt;=2000,0,MIN((C1447-2000)*Z1447,(T1447+U1447)*0.2))</f>
        <v/>
      </c>
      <c r="AE1447" s="21">
        <f>AC1447*AA1447</f>
        <v/>
      </c>
      <c r="AF1447" s="21">
        <f>ROUNDDOWN(R1447,-2)+ROUNDDOWN(S1447,-2)</f>
        <v/>
      </c>
      <c r="AG1447" s="21">
        <f>ROUNDDOWN(MAX(0,R1447-(AB1447+AC1447+AE1447)*0.6),-2)+ROUNDDOWN(MAX(0,S1447-(AB1447+AC1447+AE1447)*0.4),-2)</f>
        <v/>
      </c>
      <c r="AH1447" s="21">
        <f>ROUNDDOWN(MAX(0,T1447-(AB1447+AD1447)*0.6),-2)+ROUNDDOWN(MAX(0,U1447-(AB1447+AD1447)*0.4),-2)</f>
        <v/>
      </c>
      <c r="AI1447" s="21">
        <f>ROUNDDOWN(T1447,-2)+ROUNDDOWN(U1447,-2)</f>
        <v/>
      </c>
      <c r="AJ1447" s="21">
        <f>M1447+AF1447</f>
        <v/>
      </c>
      <c r="AK1447" s="21">
        <f>M1447+AG1447</f>
        <v/>
      </c>
      <c r="AL1447" s="21">
        <f>N1447+AH1447</f>
        <v/>
      </c>
      <c r="AM1447" s="21">
        <f>O1447+AI1447</f>
        <v/>
      </c>
      <c r="AN1447" s="21">
        <f>N1447+AI1447</f>
        <v/>
      </c>
      <c r="AO1447" s="21">
        <f>ROUNDDOWN((R1447+S1447)*0.2/Y1447+2000,0)</f>
        <v/>
      </c>
      <c r="AP1447" s="21">
        <f>ROUNDDOWN((T1447+U1447)*0.2/Z1447+2000,0)</f>
        <v/>
      </c>
      <c r="AQ1447" s="21">
        <f>AL1447-AK1447</f>
        <v/>
      </c>
      <c r="AR1447" s="21">
        <f>AM1447-AK1447</f>
        <v/>
      </c>
      <c r="AS1447" s="21">
        <f>AM1447-AL1447</f>
        <v/>
      </c>
      <c r="AT1447" s="21">
        <f>AK1447+C1447-AJ1447</f>
        <v/>
      </c>
      <c r="AU1447" s="21">
        <f>AL1447+C1447-AM1447</f>
        <v/>
      </c>
      <c r="AV1447" s="21">
        <f>AN1447+C1447-AM1447</f>
        <v/>
      </c>
    </row>
    <row r="1448">
      <c r="A1448" t="inlineStr">
        <is>
          <t>年収別 医療費15万</t>
        </is>
      </c>
      <c r="B1448" s="21">
        <f>'4_年収別'!$A$25</f>
        <v/>
      </c>
      <c r="C1448" s="21">
        <f>AO1448</f>
        <v/>
      </c>
      <c r="D1448" s="21" t="n">
        <v>150000</v>
      </c>
      <c r="E1448" s="21">
        <f>ROUND(MIN(B1448/12,650000)*12*0.0915+MIN(B1448/12,1390000)*12*(0.0504+0)+B1448*0.005,0)</f>
        <v/>
      </c>
      <c r="F1448" s="21">
        <f>IF(B1448&lt;741000,0,IF(B1448&lt;2191000,B1448-740000,IF(B1448&lt;2193000,1451000,IF(B1448&lt;2196000,1453000,IF(B1448&lt;2200000,1456000,IF(B1448&lt;3600000,ROUND(ROUNDDOWN(B1448/4,-3)*2.8,0)-80000,IF(B1448&lt;6600000,ROUND(ROUNDDOWN(B1448/4,-3)*3.2,0)-440000,IF(B1448&lt;8500000,ROUNDDOWN(B1448*0.9,0)-1100000,B1448-1950000))))))))</f>
        <v/>
      </c>
      <c r="G1448" s="21">
        <f>IF(F1448&gt;23500000,NA(),IF(F1448&lt;=4890000,1040000,IF(F1448&lt;=6550000,670000,620000)))</f>
        <v/>
      </c>
      <c r="H1448" s="21">
        <f>IF(D1448&lt;=0,0,MAX(0,MIN(2000000,D1448-MIN(100000,ROUNDDOWN(F1448*0.05,0)))))</f>
        <v/>
      </c>
      <c r="I1448" s="21">
        <f>IF(C1448&lt;=2000,0,MIN(C1448,ROUNDDOWN(F1448*0.4,0))-2000)</f>
        <v/>
      </c>
      <c r="J1448" s="21">
        <f>MAX(0,ROUNDDOWN(F1448-E1448-G1448,-3))</f>
        <v/>
      </c>
      <c r="K1448" s="21">
        <f>MAX(0,ROUNDDOWN(F1448-E1448-G1448-H1448-I1448,-3))</f>
        <v/>
      </c>
      <c r="L1448" s="21">
        <f>MAX(0,ROUNDDOWN(F1448-E1448-G1448-H1448,-3))</f>
        <v/>
      </c>
      <c r="M1448" s="21">
        <f>IF(J1448&lt;=0,0,ROUNDDOWN((J1448*LOOKUP(J1448,{0,1950001,3300001,6950001,9000001,18000001,40000001},{0.05,0.1,0.2,0.23,0.33,0.4,0.45})-LOOKUP(J1448,{0,1950001,3300001,6950001,9000001,18000001,40000001},{0,97500,427500,636000,1536000,2796000,4796000}))*1.021,-2))</f>
        <v/>
      </c>
      <c r="N1448" s="21">
        <f>IF(K1448&lt;=0,0,ROUNDDOWN((K1448*LOOKUP(K1448,{0,1950001,3300001,6950001,9000001,18000001,40000001},{0.05,0.1,0.2,0.23,0.33,0.4,0.45})-LOOKUP(K1448,{0,1950001,3300001,6950001,9000001,18000001,40000001},{0,97500,427500,636000,1536000,2796000,4796000}))*1.021,-2))</f>
        <v/>
      </c>
      <c r="O1448" s="21">
        <f>IF(L1448&lt;=0,0,ROUNDDOWN((L1448*LOOKUP(L1448,{0,1950001,3300001,6950001,9000001,18000001,40000001},{0.05,0.1,0.2,0.23,0.33,0.4,0.45})-LOOKUP(L1448,{0,1950001,3300001,6950001,9000001,18000001,40000001},{0,97500,427500,636000,1536000,2796000,4796000}))*1.021,-2))</f>
        <v/>
      </c>
      <c r="P1448" s="21">
        <f>MAX(0,ROUNDDOWN(F1448-E1448-430000,-3))</f>
        <v/>
      </c>
      <c r="Q1448" s="21">
        <f>MAX(0,ROUNDDOWN(F1448-E1448-430000-H1448,-3))</f>
        <v/>
      </c>
      <c r="R1448" s="21">
        <f>IF(F1448&lt;=450000,0,MAX(0,P1448*0.06-MIN(50000,P1448)*0.03))</f>
        <v/>
      </c>
      <c r="S1448" s="21">
        <f>IF(F1448&lt;=450000,0,MAX(0,P1448*0.04-MIN(50000,P1448)*0.02))</f>
        <v/>
      </c>
      <c r="T1448" s="21">
        <f>IF(F1448&lt;=450000,0,MAX(0,Q1448*0.06-MIN(50000,Q1448)*0.03))</f>
        <v/>
      </c>
      <c r="U1448" s="21">
        <f>IF(F1448&lt;=450000,0,MAX(0,Q1448*0.04-MIN(50000,Q1448)*0.02))</f>
        <v/>
      </c>
      <c r="V1448" s="21">
        <f>50000+MAX(0,G1448-480000)</f>
        <v/>
      </c>
      <c r="W1448" s="21">
        <f>P1448-V1448</f>
        <v/>
      </c>
      <c r="X1448" s="21">
        <f>Q1448-V1448</f>
        <v/>
      </c>
      <c r="Y1448" s="22">
        <f>IF(W1448&lt;0,0.9,LOOKUP(W1448,{0,1950001,3300001,6950001,9000001,18000001,40000001},{0.84895,0.7979,0.6958,0.66517,0.56307,0.4916,0.44055}))</f>
        <v/>
      </c>
      <c r="Z1448" s="22">
        <f>IF(X1448&lt;0,0.9,LOOKUP(X1448,{0,1950001,3300001,6950001,9000001,18000001,40000001},{0.84895,0.7979,0.6958,0.66517,0.56307,0.4916,0.44055}))</f>
        <v/>
      </c>
      <c r="AA1448" s="22">
        <f>IF(W1448&lt;0,0,CHOOSE(MATCH(W1448,{0,1950001,3300001,6950001,9000001},1),5.105/84.895,10.21/79.79,20.42/69.58,23.483/66.517,33.693/56.307))</f>
        <v/>
      </c>
      <c r="AB1448" s="21">
        <f>IF(C1448&lt;=2000,0,(MIN(C1448,ROUNDDOWN(F1448*0.3,0))-2000)*0.1)</f>
        <v/>
      </c>
      <c r="AC1448" s="21">
        <f>IF(C1448&lt;=2000,0,MIN((C1448-2000)*Y1448,(R1448+S1448)*0.2))</f>
        <v/>
      </c>
      <c r="AD1448" s="21">
        <f>IF(C1448&lt;=2000,0,MIN((C1448-2000)*Z1448,(T1448+U1448)*0.2))</f>
        <v/>
      </c>
      <c r="AE1448" s="21">
        <f>AC1448*AA1448</f>
        <v/>
      </c>
      <c r="AF1448" s="21">
        <f>ROUNDDOWN(R1448,-2)+ROUNDDOWN(S1448,-2)</f>
        <v/>
      </c>
      <c r="AG1448" s="21">
        <f>ROUNDDOWN(MAX(0,R1448-(AB1448+AC1448+AE1448)*0.6),-2)+ROUNDDOWN(MAX(0,S1448-(AB1448+AC1448+AE1448)*0.4),-2)</f>
        <v/>
      </c>
      <c r="AH1448" s="21">
        <f>ROUNDDOWN(MAX(0,T1448-(AB1448+AD1448)*0.6),-2)+ROUNDDOWN(MAX(0,U1448-(AB1448+AD1448)*0.4),-2)</f>
        <v/>
      </c>
      <c r="AI1448" s="21">
        <f>ROUNDDOWN(T1448,-2)+ROUNDDOWN(U1448,-2)</f>
        <v/>
      </c>
      <c r="AJ1448" s="21">
        <f>M1448+AF1448</f>
        <v/>
      </c>
      <c r="AK1448" s="21">
        <f>M1448+AG1448</f>
        <v/>
      </c>
      <c r="AL1448" s="21">
        <f>N1448+AH1448</f>
        <v/>
      </c>
      <c r="AM1448" s="21">
        <f>O1448+AI1448</f>
        <v/>
      </c>
      <c r="AN1448" s="21">
        <f>N1448+AI1448</f>
        <v/>
      </c>
      <c r="AO1448" s="21">
        <f>ROUNDDOWN((R1448+S1448)*0.2/Y1448+2000,0)</f>
        <v/>
      </c>
      <c r="AP1448" s="21">
        <f>ROUNDDOWN((T1448+U1448)*0.2/Z1448+2000,0)</f>
        <v/>
      </c>
      <c r="AQ1448" s="21">
        <f>AL1448-AK1448</f>
        <v/>
      </c>
      <c r="AR1448" s="21">
        <f>AM1448-AK1448</f>
        <v/>
      </c>
      <c r="AS1448" s="21">
        <f>AM1448-AL1448</f>
        <v/>
      </c>
      <c r="AT1448" s="21">
        <f>AK1448+C1448-AJ1448</f>
        <v/>
      </c>
      <c r="AU1448" s="21">
        <f>AL1448+C1448-AM1448</f>
        <v/>
      </c>
      <c r="AV1448" s="21">
        <f>AN1448+C1448-AM1448</f>
        <v/>
      </c>
    </row>
    <row r="1449">
      <c r="A1449" t="inlineStr">
        <is>
          <t>年収別 上限+5万</t>
        </is>
      </c>
      <c r="B1449" s="21">
        <f>'4_年収別'!$A$25</f>
        <v/>
      </c>
      <c r="C1449" s="21">
        <f>AO1449+50000</f>
        <v/>
      </c>
      <c r="D1449" s="21" t="n">
        <v>0</v>
      </c>
      <c r="E1449" s="21">
        <f>ROUND(MIN(B1449/12,650000)*12*0.0915+MIN(B1449/12,1390000)*12*(0.0504+0)+B1449*0.005,0)</f>
        <v/>
      </c>
      <c r="F1449" s="21">
        <f>IF(B1449&lt;741000,0,IF(B1449&lt;2191000,B1449-740000,IF(B1449&lt;2193000,1451000,IF(B1449&lt;2196000,1453000,IF(B1449&lt;2200000,1456000,IF(B1449&lt;3600000,ROUND(ROUNDDOWN(B1449/4,-3)*2.8,0)-80000,IF(B1449&lt;6600000,ROUND(ROUNDDOWN(B1449/4,-3)*3.2,0)-440000,IF(B1449&lt;8500000,ROUNDDOWN(B1449*0.9,0)-1100000,B1449-1950000))))))))</f>
        <v/>
      </c>
      <c r="G1449" s="21">
        <f>IF(F1449&gt;23500000,NA(),IF(F1449&lt;=4890000,1040000,IF(F1449&lt;=6550000,670000,620000)))</f>
        <v/>
      </c>
      <c r="H1449" s="21">
        <f>IF(D1449&lt;=0,0,MAX(0,MIN(2000000,D1449-MIN(100000,ROUNDDOWN(F1449*0.05,0)))))</f>
        <v/>
      </c>
      <c r="I1449" s="21">
        <f>IF(C1449&lt;=2000,0,MIN(C1449,ROUNDDOWN(F1449*0.4,0))-2000)</f>
        <v/>
      </c>
      <c r="J1449" s="21">
        <f>MAX(0,ROUNDDOWN(F1449-E1449-G1449,-3))</f>
        <v/>
      </c>
      <c r="K1449" s="21">
        <f>MAX(0,ROUNDDOWN(F1449-E1449-G1449-H1449-I1449,-3))</f>
        <v/>
      </c>
      <c r="L1449" s="21">
        <f>MAX(0,ROUNDDOWN(F1449-E1449-G1449-H1449,-3))</f>
        <v/>
      </c>
      <c r="M1449" s="21">
        <f>IF(J1449&lt;=0,0,ROUNDDOWN((J1449*LOOKUP(J1449,{0,1950001,3300001,6950001,9000001,18000001,40000001},{0.05,0.1,0.2,0.23,0.33,0.4,0.45})-LOOKUP(J1449,{0,1950001,3300001,6950001,9000001,18000001,40000001},{0,97500,427500,636000,1536000,2796000,4796000}))*1.021,-2))</f>
        <v/>
      </c>
      <c r="N1449" s="21">
        <f>IF(K1449&lt;=0,0,ROUNDDOWN((K1449*LOOKUP(K1449,{0,1950001,3300001,6950001,9000001,18000001,40000001},{0.05,0.1,0.2,0.23,0.33,0.4,0.45})-LOOKUP(K1449,{0,1950001,3300001,6950001,9000001,18000001,40000001},{0,97500,427500,636000,1536000,2796000,4796000}))*1.021,-2))</f>
        <v/>
      </c>
      <c r="O1449" s="21">
        <f>IF(L1449&lt;=0,0,ROUNDDOWN((L1449*LOOKUP(L1449,{0,1950001,3300001,6950001,9000001,18000001,40000001},{0.05,0.1,0.2,0.23,0.33,0.4,0.45})-LOOKUP(L1449,{0,1950001,3300001,6950001,9000001,18000001,40000001},{0,97500,427500,636000,1536000,2796000,4796000}))*1.021,-2))</f>
        <v/>
      </c>
      <c r="P1449" s="21">
        <f>MAX(0,ROUNDDOWN(F1449-E1449-430000,-3))</f>
        <v/>
      </c>
      <c r="Q1449" s="21">
        <f>MAX(0,ROUNDDOWN(F1449-E1449-430000-H1449,-3))</f>
        <v/>
      </c>
      <c r="R1449" s="21">
        <f>IF(F1449&lt;=450000,0,MAX(0,P1449*0.06-MIN(50000,P1449)*0.03))</f>
        <v/>
      </c>
      <c r="S1449" s="21">
        <f>IF(F1449&lt;=450000,0,MAX(0,P1449*0.04-MIN(50000,P1449)*0.02))</f>
        <v/>
      </c>
      <c r="T1449" s="21">
        <f>IF(F1449&lt;=450000,0,MAX(0,Q1449*0.06-MIN(50000,Q1449)*0.03))</f>
        <v/>
      </c>
      <c r="U1449" s="21">
        <f>IF(F1449&lt;=450000,0,MAX(0,Q1449*0.04-MIN(50000,Q1449)*0.02))</f>
        <v/>
      </c>
      <c r="V1449" s="21">
        <f>50000+MAX(0,G1449-480000)</f>
        <v/>
      </c>
      <c r="W1449" s="21">
        <f>P1449-V1449</f>
        <v/>
      </c>
      <c r="X1449" s="21">
        <f>Q1449-V1449</f>
        <v/>
      </c>
      <c r="Y1449" s="22">
        <f>IF(W1449&lt;0,0.9,LOOKUP(W1449,{0,1950001,3300001,6950001,9000001,18000001,40000001},{0.84895,0.7979,0.6958,0.66517,0.56307,0.4916,0.44055}))</f>
        <v/>
      </c>
      <c r="Z1449" s="22">
        <f>IF(X1449&lt;0,0.9,LOOKUP(X1449,{0,1950001,3300001,6950001,9000001,18000001,40000001},{0.84895,0.7979,0.6958,0.66517,0.56307,0.4916,0.44055}))</f>
        <v/>
      </c>
      <c r="AA1449" s="22">
        <f>IF(W1449&lt;0,0,CHOOSE(MATCH(W1449,{0,1950001,3300001,6950001,9000001},1),5.105/84.895,10.21/79.79,20.42/69.58,23.483/66.517,33.693/56.307))</f>
        <v/>
      </c>
      <c r="AB1449" s="21">
        <f>IF(C1449&lt;=2000,0,(MIN(C1449,ROUNDDOWN(F1449*0.3,0))-2000)*0.1)</f>
        <v/>
      </c>
      <c r="AC1449" s="21">
        <f>IF(C1449&lt;=2000,0,MIN((C1449-2000)*Y1449,(R1449+S1449)*0.2))</f>
        <v/>
      </c>
      <c r="AD1449" s="21">
        <f>IF(C1449&lt;=2000,0,MIN((C1449-2000)*Z1449,(T1449+U1449)*0.2))</f>
        <v/>
      </c>
      <c r="AE1449" s="21">
        <f>AC1449*AA1449</f>
        <v/>
      </c>
      <c r="AF1449" s="21">
        <f>ROUNDDOWN(R1449,-2)+ROUNDDOWN(S1449,-2)</f>
        <v/>
      </c>
      <c r="AG1449" s="21">
        <f>ROUNDDOWN(MAX(0,R1449-(AB1449+AC1449+AE1449)*0.6),-2)+ROUNDDOWN(MAX(0,S1449-(AB1449+AC1449+AE1449)*0.4),-2)</f>
        <v/>
      </c>
      <c r="AH1449" s="21">
        <f>ROUNDDOWN(MAX(0,T1449-(AB1449+AD1449)*0.6),-2)+ROUNDDOWN(MAX(0,U1449-(AB1449+AD1449)*0.4),-2)</f>
        <v/>
      </c>
      <c r="AI1449" s="21">
        <f>ROUNDDOWN(T1449,-2)+ROUNDDOWN(U1449,-2)</f>
        <v/>
      </c>
      <c r="AJ1449" s="21">
        <f>M1449+AF1449</f>
        <v/>
      </c>
      <c r="AK1449" s="21">
        <f>M1449+AG1449</f>
        <v/>
      </c>
      <c r="AL1449" s="21">
        <f>N1449+AH1449</f>
        <v/>
      </c>
      <c r="AM1449" s="21">
        <f>O1449+AI1449</f>
        <v/>
      </c>
      <c r="AN1449" s="21">
        <f>N1449+AI1449</f>
        <v/>
      </c>
      <c r="AO1449" s="21">
        <f>ROUNDDOWN((R1449+S1449)*0.2/Y1449+2000,0)</f>
        <v/>
      </c>
      <c r="AP1449" s="21">
        <f>ROUNDDOWN((T1449+U1449)*0.2/Z1449+2000,0)</f>
        <v/>
      </c>
      <c r="AQ1449" s="21">
        <f>AL1449-AK1449</f>
        <v/>
      </c>
      <c r="AR1449" s="21">
        <f>AM1449-AK1449</f>
        <v/>
      </c>
      <c r="AS1449" s="21">
        <f>AM1449-AL1449</f>
        <v/>
      </c>
      <c r="AT1449" s="21">
        <f>AK1449+C1449-AJ1449</f>
        <v/>
      </c>
      <c r="AU1449" s="21">
        <f>AL1449+C1449-AM1449</f>
        <v/>
      </c>
      <c r="AV1449" s="21">
        <f>AN1449+C1449-AM1449</f>
        <v/>
      </c>
    </row>
    <row r="1450">
      <c r="A1450" t="inlineStr">
        <is>
          <t>年収別 医療費15万</t>
        </is>
      </c>
      <c r="B1450" s="21">
        <f>'4_年収別'!$A$26</f>
        <v/>
      </c>
      <c r="C1450" s="21">
        <f>AO1450</f>
        <v/>
      </c>
      <c r="D1450" s="21" t="n">
        <v>150000</v>
      </c>
      <c r="E1450" s="21">
        <f>ROUND(MIN(B1450/12,650000)*12*0.0915+MIN(B1450/12,1390000)*12*(0.0504+0)+B1450*0.005,0)</f>
        <v/>
      </c>
      <c r="F1450" s="21">
        <f>IF(B1450&lt;741000,0,IF(B1450&lt;2191000,B1450-740000,IF(B1450&lt;2193000,1451000,IF(B1450&lt;2196000,1453000,IF(B1450&lt;2200000,1456000,IF(B1450&lt;3600000,ROUND(ROUNDDOWN(B1450/4,-3)*2.8,0)-80000,IF(B1450&lt;6600000,ROUND(ROUNDDOWN(B1450/4,-3)*3.2,0)-440000,IF(B1450&lt;8500000,ROUNDDOWN(B1450*0.9,0)-1100000,B1450-1950000))))))))</f>
        <v/>
      </c>
      <c r="G1450" s="21">
        <f>IF(F1450&gt;23500000,NA(),IF(F1450&lt;=4890000,1040000,IF(F1450&lt;=6550000,670000,620000)))</f>
        <v/>
      </c>
      <c r="H1450" s="21">
        <f>IF(D1450&lt;=0,0,MAX(0,MIN(2000000,D1450-MIN(100000,ROUNDDOWN(F1450*0.05,0)))))</f>
        <v/>
      </c>
      <c r="I1450" s="21">
        <f>IF(C1450&lt;=2000,0,MIN(C1450,ROUNDDOWN(F1450*0.4,0))-2000)</f>
        <v/>
      </c>
      <c r="J1450" s="21">
        <f>MAX(0,ROUNDDOWN(F1450-E1450-G1450,-3))</f>
        <v/>
      </c>
      <c r="K1450" s="21">
        <f>MAX(0,ROUNDDOWN(F1450-E1450-G1450-H1450-I1450,-3))</f>
        <v/>
      </c>
      <c r="L1450" s="21">
        <f>MAX(0,ROUNDDOWN(F1450-E1450-G1450-H1450,-3))</f>
        <v/>
      </c>
      <c r="M1450" s="21">
        <f>IF(J1450&lt;=0,0,ROUNDDOWN((J1450*LOOKUP(J1450,{0,1950001,3300001,6950001,9000001,18000001,40000001},{0.05,0.1,0.2,0.23,0.33,0.4,0.45})-LOOKUP(J1450,{0,1950001,3300001,6950001,9000001,18000001,40000001},{0,97500,427500,636000,1536000,2796000,4796000}))*1.021,-2))</f>
        <v/>
      </c>
      <c r="N1450" s="21">
        <f>IF(K1450&lt;=0,0,ROUNDDOWN((K1450*LOOKUP(K1450,{0,1950001,3300001,6950001,9000001,18000001,40000001},{0.05,0.1,0.2,0.23,0.33,0.4,0.45})-LOOKUP(K1450,{0,1950001,3300001,6950001,9000001,18000001,40000001},{0,97500,427500,636000,1536000,2796000,4796000}))*1.021,-2))</f>
        <v/>
      </c>
      <c r="O1450" s="21">
        <f>IF(L1450&lt;=0,0,ROUNDDOWN((L1450*LOOKUP(L1450,{0,1950001,3300001,6950001,9000001,18000001,40000001},{0.05,0.1,0.2,0.23,0.33,0.4,0.45})-LOOKUP(L1450,{0,1950001,3300001,6950001,9000001,18000001,40000001},{0,97500,427500,636000,1536000,2796000,4796000}))*1.021,-2))</f>
        <v/>
      </c>
      <c r="P1450" s="21">
        <f>MAX(0,ROUNDDOWN(F1450-E1450-430000,-3))</f>
        <v/>
      </c>
      <c r="Q1450" s="21">
        <f>MAX(0,ROUNDDOWN(F1450-E1450-430000-H1450,-3))</f>
        <v/>
      </c>
      <c r="R1450" s="21">
        <f>IF(F1450&lt;=450000,0,MAX(0,P1450*0.06-MIN(50000,P1450)*0.03))</f>
        <v/>
      </c>
      <c r="S1450" s="21">
        <f>IF(F1450&lt;=450000,0,MAX(0,P1450*0.04-MIN(50000,P1450)*0.02))</f>
        <v/>
      </c>
      <c r="T1450" s="21">
        <f>IF(F1450&lt;=450000,0,MAX(0,Q1450*0.06-MIN(50000,Q1450)*0.03))</f>
        <v/>
      </c>
      <c r="U1450" s="21">
        <f>IF(F1450&lt;=450000,0,MAX(0,Q1450*0.04-MIN(50000,Q1450)*0.02))</f>
        <v/>
      </c>
      <c r="V1450" s="21">
        <f>50000+MAX(0,G1450-480000)</f>
        <v/>
      </c>
      <c r="W1450" s="21">
        <f>P1450-V1450</f>
        <v/>
      </c>
      <c r="X1450" s="21">
        <f>Q1450-V1450</f>
        <v/>
      </c>
      <c r="Y1450" s="22">
        <f>IF(W1450&lt;0,0.9,LOOKUP(W1450,{0,1950001,3300001,6950001,9000001,18000001,40000001},{0.84895,0.7979,0.6958,0.66517,0.56307,0.4916,0.44055}))</f>
        <v/>
      </c>
      <c r="Z1450" s="22">
        <f>IF(X1450&lt;0,0.9,LOOKUP(X1450,{0,1950001,3300001,6950001,9000001,18000001,40000001},{0.84895,0.7979,0.6958,0.66517,0.56307,0.4916,0.44055}))</f>
        <v/>
      </c>
      <c r="AA1450" s="22">
        <f>IF(W1450&lt;0,0,CHOOSE(MATCH(W1450,{0,1950001,3300001,6950001,9000001},1),5.105/84.895,10.21/79.79,20.42/69.58,23.483/66.517,33.693/56.307))</f>
        <v/>
      </c>
      <c r="AB1450" s="21">
        <f>IF(C1450&lt;=2000,0,(MIN(C1450,ROUNDDOWN(F1450*0.3,0))-2000)*0.1)</f>
        <v/>
      </c>
      <c r="AC1450" s="21">
        <f>IF(C1450&lt;=2000,0,MIN((C1450-2000)*Y1450,(R1450+S1450)*0.2))</f>
        <v/>
      </c>
      <c r="AD1450" s="21">
        <f>IF(C1450&lt;=2000,0,MIN((C1450-2000)*Z1450,(T1450+U1450)*0.2))</f>
        <v/>
      </c>
      <c r="AE1450" s="21">
        <f>AC1450*AA1450</f>
        <v/>
      </c>
      <c r="AF1450" s="21">
        <f>ROUNDDOWN(R1450,-2)+ROUNDDOWN(S1450,-2)</f>
        <v/>
      </c>
      <c r="AG1450" s="21">
        <f>ROUNDDOWN(MAX(0,R1450-(AB1450+AC1450+AE1450)*0.6),-2)+ROUNDDOWN(MAX(0,S1450-(AB1450+AC1450+AE1450)*0.4),-2)</f>
        <v/>
      </c>
      <c r="AH1450" s="21">
        <f>ROUNDDOWN(MAX(0,T1450-(AB1450+AD1450)*0.6),-2)+ROUNDDOWN(MAX(0,U1450-(AB1450+AD1450)*0.4),-2)</f>
        <v/>
      </c>
      <c r="AI1450" s="21">
        <f>ROUNDDOWN(T1450,-2)+ROUNDDOWN(U1450,-2)</f>
        <v/>
      </c>
      <c r="AJ1450" s="21">
        <f>M1450+AF1450</f>
        <v/>
      </c>
      <c r="AK1450" s="21">
        <f>M1450+AG1450</f>
        <v/>
      </c>
      <c r="AL1450" s="21">
        <f>N1450+AH1450</f>
        <v/>
      </c>
      <c r="AM1450" s="21">
        <f>O1450+AI1450</f>
        <v/>
      </c>
      <c r="AN1450" s="21">
        <f>N1450+AI1450</f>
        <v/>
      </c>
      <c r="AO1450" s="21">
        <f>ROUNDDOWN((R1450+S1450)*0.2/Y1450+2000,0)</f>
        <v/>
      </c>
      <c r="AP1450" s="21">
        <f>ROUNDDOWN((T1450+U1450)*0.2/Z1450+2000,0)</f>
        <v/>
      </c>
      <c r="AQ1450" s="21">
        <f>AL1450-AK1450</f>
        <v/>
      </c>
      <c r="AR1450" s="21">
        <f>AM1450-AK1450</f>
        <v/>
      </c>
      <c r="AS1450" s="21">
        <f>AM1450-AL1450</f>
        <v/>
      </c>
      <c r="AT1450" s="21">
        <f>AK1450+C1450-AJ1450</f>
        <v/>
      </c>
      <c r="AU1450" s="21">
        <f>AL1450+C1450-AM1450</f>
        <v/>
      </c>
      <c r="AV1450" s="21">
        <f>AN1450+C1450-AM1450</f>
        <v/>
      </c>
    </row>
    <row r="1451">
      <c r="A1451" t="inlineStr">
        <is>
          <t>年収別 上限+5万</t>
        </is>
      </c>
      <c r="B1451" s="21">
        <f>'4_年収別'!$A$26</f>
        <v/>
      </c>
      <c r="C1451" s="21">
        <f>AO1451+50000</f>
        <v/>
      </c>
      <c r="D1451" s="21" t="n">
        <v>0</v>
      </c>
      <c r="E1451" s="21">
        <f>ROUND(MIN(B1451/12,650000)*12*0.0915+MIN(B1451/12,1390000)*12*(0.0504+0)+B1451*0.005,0)</f>
        <v/>
      </c>
      <c r="F1451" s="21">
        <f>IF(B1451&lt;741000,0,IF(B1451&lt;2191000,B1451-740000,IF(B1451&lt;2193000,1451000,IF(B1451&lt;2196000,1453000,IF(B1451&lt;2200000,1456000,IF(B1451&lt;3600000,ROUND(ROUNDDOWN(B1451/4,-3)*2.8,0)-80000,IF(B1451&lt;6600000,ROUND(ROUNDDOWN(B1451/4,-3)*3.2,0)-440000,IF(B1451&lt;8500000,ROUNDDOWN(B1451*0.9,0)-1100000,B1451-1950000))))))))</f>
        <v/>
      </c>
      <c r="G1451" s="21">
        <f>IF(F1451&gt;23500000,NA(),IF(F1451&lt;=4890000,1040000,IF(F1451&lt;=6550000,670000,620000)))</f>
        <v/>
      </c>
      <c r="H1451" s="21">
        <f>IF(D1451&lt;=0,0,MAX(0,MIN(2000000,D1451-MIN(100000,ROUNDDOWN(F1451*0.05,0)))))</f>
        <v/>
      </c>
      <c r="I1451" s="21">
        <f>IF(C1451&lt;=2000,0,MIN(C1451,ROUNDDOWN(F1451*0.4,0))-2000)</f>
        <v/>
      </c>
      <c r="J1451" s="21">
        <f>MAX(0,ROUNDDOWN(F1451-E1451-G1451,-3))</f>
        <v/>
      </c>
      <c r="K1451" s="21">
        <f>MAX(0,ROUNDDOWN(F1451-E1451-G1451-H1451-I1451,-3))</f>
        <v/>
      </c>
      <c r="L1451" s="21">
        <f>MAX(0,ROUNDDOWN(F1451-E1451-G1451-H1451,-3))</f>
        <v/>
      </c>
      <c r="M1451" s="21">
        <f>IF(J1451&lt;=0,0,ROUNDDOWN((J1451*LOOKUP(J1451,{0,1950001,3300001,6950001,9000001,18000001,40000001},{0.05,0.1,0.2,0.23,0.33,0.4,0.45})-LOOKUP(J1451,{0,1950001,3300001,6950001,9000001,18000001,40000001},{0,97500,427500,636000,1536000,2796000,4796000}))*1.021,-2))</f>
        <v/>
      </c>
      <c r="N1451" s="21">
        <f>IF(K1451&lt;=0,0,ROUNDDOWN((K1451*LOOKUP(K1451,{0,1950001,3300001,6950001,9000001,18000001,40000001},{0.05,0.1,0.2,0.23,0.33,0.4,0.45})-LOOKUP(K1451,{0,1950001,3300001,6950001,9000001,18000001,40000001},{0,97500,427500,636000,1536000,2796000,4796000}))*1.021,-2))</f>
        <v/>
      </c>
      <c r="O1451" s="21">
        <f>IF(L1451&lt;=0,0,ROUNDDOWN((L1451*LOOKUP(L1451,{0,1950001,3300001,6950001,9000001,18000001,40000001},{0.05,0.1,0.2,0.23,0.33,0.4,0.45})-LOOKUP(L1451,{0,1950001,3300001,6950001,9000001,18000001,40000001},{0,97500,427500,636000,1536000,2796000,4796000}))*1.021,-2))</f>
        <v/>
      </c>
      <c r="P1451" s="21">
        <f>MAX(0,ROUNDDOWN(F1451-E1451-430000,-3))</f>
        <v/>
      </c>
      <c r="Q1451" s="21">
        <f>MAX(0,ROUNDDOWN(F1451-E1451-430000-H1451,-3))</f>
        <v/>
      </c>
      <c r="R1451" s="21">
        <f>IF(F1451&lt;=450000,0,MAX(0,P1451*0.06-MIN(50000,P1451)*0.03))</f>
        <v/>
      </c>
      <c r="S1451" s="21">
        <f>IF(F1451&lt;=450000,0,MAX(0,P1451*0.04-MIN(50000,P1451)*0.02))</f>
        <v/>
      </c>
      <c r="T1451" s="21">
        <f>IF(F1451&lt;=450000,0,MAX(0,Q1451*0.06-MIN(50000,Q1451)*0.03))</f>
        <v/>
      </c>
      <c r="U1451" s="21">
        <f>IF(F1451&lt;=450000,0,MAX(0,Q1451*0.04-MIN(50000,Q1451)*0.02))</f>
        <v/>
      </c>
      <c r="V1451" s="21">
        <f>50000+MAX(0,G1451-480000)</f>
        <v/>
      </c>
      <c r="W1451" s="21">
        <f>P1451-V1451</f>
        <v/>
      </c>
      <c r="X1451" s="21">
        <f>Q1451-V1451</f>
        <v/>
      </c>
      <c r="Y1451" s="22">
        <f>IF(W1451&lt;0,0.9,LOOKUP(W1451,{0,1950001,3300001,6950001,9000001,18000001,40000001},{0.84895,0.7979,0.6958,0.66517,0.56307,0.4916,0.44055}))</f>
        <v/>
      </c>
      <c r="Z1451" s="22">
        <f>IF(X1451&lt;0,0.9,LOOKUP(X1451,{0,1950001,3300001,6950001,9000001,18000001,40000001},{0.84895,0.7979,0.6958,0.66517,0.56307,0.4916,0.44055}))</f>
        <v/>
      </c>
      <c r="AA1451" s="22">
        <f>IF(W1451&lt;0,0,CHOOSE(MATCH(W1451,{0,1950001,3300001,6950001,9000001},1),5.105/84.895,10.21/79.79,20.42/69.58,23.483/66.517,33.693/56.307))</f>
        <v/>
      </c>
      <c r="AB1451" s="21">
        <f>IF(C1451&lt;=2000,0,(MIN(C1451,ROUNDDOWN(F1451*0.3,0))-2000)*0.1)</f>
        <v/>
      </c>
      <c r="AC1451" s="21">
        <f>IF(C1451&lt;=2000,0,MIN((C1451-2000)*Y1451,(R1451+S1451)*0.2))</f>
        <v/>
      </c>
      <c r="AD1451" s="21">
        <f>IF(C1451&lt;=2000,0,MIN((C1451-2000)*Z1451,(T1451+U1451)*0.2))</f>
        <v/>
      </c>
      <c r="AE1451" s="21">
        <f>AC1451*AA1451</f>
        <v/>
      </c>
      <c r="AF1451" s="21">
        <f>ROUNDDOWN(R1451,-2)+ROUNDDOWN(S1451,-2)</f>
        <v/>
      </c>
      <c r="AG1451" s="21">
        <f>ROUNDDOWN(MAX(0,R1451-(AB1451+AC1451+AE1451)*0.6),-2)+ROUNDDOWN(MAX(0,S1451-(AB1451+AC1451+AE1451)*0.4),-2)</f>
        <v/>
      </c>
      <c r="AH1451" s="21">
        <f>ROUNDDOWN(MAX(0,T1451-(AB1451+AD1451)*0.6),-2)+ROUNDDOWN(MAX(0,U1451-(AB1451+AD1451)*0.4),-2)</f>
        <v/>
      </c>
      <c r="AI1451" s="21">
        <f>ROUNDDOWN(T1451,-2)+ROUNDDOWN(U1451,-2)</f>
        <v/>
      </c>
      <c r="AJ1451" s="21">
        <f>M1451+AF1451</f>
        <v/>
      </c>
      <c r="AK1451" s="21">
        <f>M1451+AG1451</f>
        <v/>
      </c>
      <c r="AL1451" s="21">
        <f>N1451+AH1451</f>
        <v/>
      </c>
      <c r="AM1451" s="21">
        <f>O1451+AI1451</f>
        <v/>
      </c>
      <c r="AN1451" s="21">
        <f>N1451+AI1451</f>
        <v/>
      </c>
      <c r="AO1451" s="21">
        <f>ROUNDDOWN((R1451+S1451)*0.2/Y1451+2000,0)</f>
        <v/>
      </c>
      <c r="AP1451" s="21">
        <f>ROUNDDOWN((T1451+U1451)*0.2/Z1451+2000,0)</f>
        <v/>
      </c>
      <c r="AQ1451" s="21">
        <f>AL1451-AK1451</f>
        <v/>
      </c>
      <c r="AR1451" s="21">
        <f>AM1451-AK1451</f>
        <v/>
      </c>
      <c r="AS1451" s="21">
        <f>AM1451-AL1451</f>
        <v/>
      </c>
      <c r="AT1451" s="21">
        <f>AK1451+C1451-AJ1451</f>
        <v/>
      </c>
      <c r="AU1451" s="21">
        <f>AL1451+C1451-AM1451</f>
        <v/>
      </c>
      <c r="AV1451" s="21">
        <f>AN1451+C1451-AM1451</f>
        <v/>
      </c>
    </row>
    <row r="1452">
      <c r="A1452" t="inlineStr">
        <is>
          <t>年収別 医療費15万</t>
        </is>
      </c>
      <c r="B1452" s="21">
        <f>'4_年収別'!$A$27</f>
        <v/>
      </c>
      <c r="C1452" s="21">
        <f>AO1452</f>
        <v/>
      </c>
      <c r="D1452" s="21" t="n">
        <v>150000</v>
      </c>
      <c r="E1452" s="21">
        <f>ROUND(MIN(B1452/12,650000)*12*0.0915+MIN(B1452/12,1390000)*12*(0.0504+0)+B1452*0.005,0)</f>
        <v/>
      </c>
      <c r="F1452" s="21">
        <f>IF(B1452&lt;741000,0,IF(B1452&lt;2191000,B1452-740000,IF(B1452&lt;2193000,1451000,IF(B1452&lt;2196000,1453000,IF(B1452&lt;2200000,1456000,IF(B1452&lt;3600000,ROUND(ROUNDDOWN(B1452/4,-3)*2.8,0)-80000,IF(B1452&lt;6600000,ROUND(ROUNDDOWN(B1452/4,-3)*3.2,0)-440000,IF(B1452&lt;8500000,ROUNDDOWN(B1452*0.9,0)-1100000,B1452-1950000))))))))</f>
        <v/>
      </c>
      <c r="G1452" s="21">
        <f>IF(F1452&gt;23500000,NA(),IF(F1452&lt;=4890000,1040000,IF(F1452&lt;=6550000,670000,620000)))</f>
        <v/>
      </c>
      <c r="H1452" s="21">
        <f>IF(D1452&lt;=0,0,MAX(0,MIN(2000000,D1452-MIN(100000,ROUNDDOWN(F1452*0.05,0)))))</f>
        <v/>
      </c>
      <c r="I1452" s="21">
        <f>IF(C1452&lt;=2000,0,MIN(C1452,ROUNDDOWN(F1452*0.4,0))-2000)</f>
        <v/>
      </c>
      <c r="J1452" s="21">
        <f>MAX(0,ROUNDDOWN(F1452-E1452-G1452,-3))</f>
        <v/>
      </c>
      <c r="K1452" s="21">
        <f>MAX(0,ROUNDDOWN(F1452-E1452-G1452-H1452-I1452,-3))</f>
        <v/>
      </c>
      <c r="L1452" s="21">
        <f>MAX(0,ROUNDDOWN(F1452-E1452-G1452-H1452,-3))</f>
        <v/>
      </c>
      <c r="M1452" s="21">
        <f>IF(J1452&lt;=0,0,ROUNDDOWN((J1452*LOOKUP(J1452,{0,1950001,3300001,6950001,9000001,18000001,40000001},{0.05,0.1,0.2,0.23,0.33,0.4,0.45})-LOOKUP(J1452,{0,1950001,3300001,6950001,9000001,18000001,40000001},{0,97500,427500,636000,1536000,2796000,4796000}))*1.021,-2))</f>
        <v/>
      </c>
      <c r="N1452" s="21">
        <f>IF(K1452&lt;=0,0,ROUNDDOWN((K1452*LOOKUP(K1452,{0,1950001,3300001,6950001,9000001,18000001,40000001},{0.05,0.1,0.2,0.23,0.33,0.4,0.45})-LOOKUP(K1452,{0,1950001,3300001,6950001,9000001,18000001,40000001},{0,97500,427500,636000,1536000,2796000,4796000}))*1.021,-2))</f>
        <v/>
      </c>
      <c r="O1452" s="21">
        <f>IF(L1452&lt;=0,0,ROUNDDOWN((L1452*LOOKUP(L1452,{0,1950001,3300001,6950001,9000001,18000001,40000001},{0.05,0.1,0.2,0.23,0.33,0.4,0.45})-LOOKUP(L1452,{0,1950001,3300001,6950001,9000001,18000001,40000001},{0,97500,427500,636000,1536000,2796000,4796000}))*1.021,-2))</f>
        <v/>
      </c>
      <c r="P1452" s="21">
        <f>MAX(0,ROUNDDOWN(F1452-E1452-430000,-3))</f>
        <v/>
      </c>
      <c r="Q1452" s="21">
        <f>MAX(0,ROUNDDOWN(F1452-E1452-430000-H1452,-3))</f>
        <v/>
      </c>
      <c r="R1452" s="21">
        <f>IF(F1452&lt;=450000,0,MAX(0,P1452*0.06-MIN(50000,P1452)*0.03))</f>
        <v/>
      </c>
      <c r="S1452" s="21">
        <f>IF(F1452&lt;=450000,0,MAX(0,P1452*0.04-MIN(50000,P1452)*0.02))</f>
        <v/>
      </c>
      <c r="T1452" s="21">
        <f>IF(F1452&lt;=450000,0,MAX(0,Q1452*0.06-MIN(50000,Q1452)*0.03))</f>
        <v/>
      </c>
      <c r="U1452" s="21">
        <f>IF(F1452&lt;=450000,0,MAX(0,Q1452*0.04-MIN(50000,Q1452)*0.02))</f>
        <v/>
      </c>
      <c r="V1452" s="21">
        <f>50000+MAX(0,G1452-480000)</f>
        <v/>
      </c>
      <c r="W1452" s="21">
        <f>P1452-V1452</f>
        <v/>
      </c>
      <c r="X1452" s="21">
        <f>Q1452-V1452</f>
        <v/>
      </c>
      <c r="Y1452" s="22">
        <f>IF(W1452&lt;0,0.9,LOOKUP(W1452,{0,1950001,3300001,6950001,9000001,18000001,40000001},{0.84895,0.7979,0.6958,0.66517,0.56307,0.4916,0.44055}))</f>
        <v/>
      </c>
      <c r="Z1452" s="22">
        <f>IF(X1452&lt;0,0.9,LOOKUP(X1452,{0,1950001,3300001,6950001,9000001,18000001,40000001},{0.84895,0.7979,0.6958,0.66517,0.56307,0.4916,0.44055}))</f>
        <v/>
      </c>
      <c r="AA1452" s="22">
        <f>IF(W1452&lt;0,0,CHOOSE(MATCH(W1452,{0,1950001,3300001,6950001,9000001},1),5.105/84.895,10.21/79.79,20.42/69.58,23.483/66.517,33.693/56.307))</f>
        <v/>
      </c>
      <c r="AB1452" s="21">
        <f>IF(C1452&lt;=2000,0,(MIN(C1452,ROUNDDOWN(F1452*0.3,0))-2000)*0.1)</f>
        <v/>
      </c>
      <c r="AC1452" s="21">
        <f>IF(C1452&lt;=2000,0,MIN((C1452-2000)*Y1452,(R1452+S1452)*0.2))</f>
        <v/>
      </c>
      <c r="AD1452" s="21">
        <f>IF(C1452&lt;=2000,0,MIN((C1452-2000)*Z1452,(T1452+U1452)*0.2))</f>
        <v/>
      </c>
      <c r="AE1452" s="21">
        <f>AC1452*AA1452</f>
        <v/>
      </c>
      <c r="AF1452" s="21">
        <f>ROUNDDOWN(R1452,-2)+ROUNDDOWN(S1452,-2)</f>
        <v/>
      </c>
      <c r="AG1452" s="21">
        <f>ROUNDDOWN(MAX(0,R1452-(AB1452+AC1452+AE1452)*0.6),-2)+ROUNDDOWN(MAX(0,S1452-(AB1452+AC1452+AE1452)*0.4),-2)</f>
        <v/>
      </c>
      <c r="AH1452" s="21">
        <f>ROUNDDOWN(MAX(0,T1452-(AB1452+AD1452)*0.6),-2)+ROUNDDOWN(MAX(0,U1452-(AB1452+AD1452)*0.4),-2)</f>
        <v/>
      </c>
      <c r="AI1452" s="21">
        <f>ROUNDDOWN(T1452,-2)+ROUNDDOWN(U1452,-2)</f>
        <v/>
      </c>
      <c r="AJ1452" s="21">
        <f>M1452+AF1452</f>
        <v/>
      </c>
      <c r="AK1452" s="21">
        <f>M1452+AG1452</f>
        <v/>
      </c>
      <c r="AL1452" s="21">
        <f>N1452+AH1452</f>
        <v/>
      </c>
      <c r="AM1452" s="21">
        <f>O1452+AI1452</f>
        <v/>
      </c>
      <c r="AN1452" s="21">
        <f>N1452+AI1452</f>
        <v/>
      </c>
      <c r="AO1452" s="21">
        <f>ROUNDDOWN((R1452+S1452)*0.2/Y1452+2000,0)</f>
        <v/>
      </c>
      <c r="AP1452" s="21">
        <f>ROUNDDOWN((T1452+U1452)*0.2/Z1452+2000,0)</f>
        <v/>
      </c>
      <c r="AQ1452" s="21">
        <f>AL1452-AK1452</f>
        <v/>
      </c>
      <c r="AR1452" s="21">
        <f>AM1452-AK1452</f>
        <v/>
      </c>
      <c r="AS1452" s="21">
        <f>AM1452-AL1452</f>
        <v/>
      </c>
      <c r="AT1452" s="21">
        <f>AK1452+C1452-AJ1452</f>
        <v/>
      </c>
      <c r="AU1452" s="21">
        <f>AL1452+C1452-AM1452</f>
        <v/>
      </c>
      <c r="AV1452" s="21">
        <f>AN1452+C1452-AM1452</f>
        <v/>
      </c>
    </row>
    <row r="1453">
      <c r="A1453" t="inlineStr">
        <is>
          <t>年収別 上限+5万</t>
        </is>
      </c>
      <c r="B1453" s="21">
        <f>'4_年収別'!$A$27</f>
        <v/>
      </c>
      <c r="C1453" s="21">
        <f>AO1453+50000</f>
        <v/>
      </c>
      <c r="D1453" s="21" t="n">
        <v>0</v>
      </c>
      <c r="E1453" s="21">
        <f>ROUND(MIN(B1453/12,650000)*12*0.0915+MIN(B1453/12,1390000)*12*(0.0504+0)+B1453*0.005,0)</f>
        <v/>
      </c>
      <c r="F1453" s="21">
        <f>IF(B1453&lt;741000,0,IF(B1453&lt;2191000,B1453-740000,IF(B1453&lt;2193000,1451000,IF(B1453&lt;2196000,1453000,IF(B1453&lt;2200000,1456000,IF(B1453&lt;3600000,ROUND(ROUNDDOWN(B1453/4,-3)*2.8,0)-80000,IF(B1453&lt;6600000,ROUND(ROUNDDOWN(B1453/4,-3)*3.2,0)-440000,IF(B1453&lt;8500000,ROUNDDOWN(B1453*0.9,0)-1100000,B1453-1950000))))))))</f>
        <v/>
      </c>
      <c r="G1453" s="21">
        <f>IF(F1453&gt;23500000,NA(),IF(F1453&lt;=4890000,1040000,IF(F1453&lt;=6550000,670000,620000)))</f>
        <v/>
      </c>
      <c r="H1453" s="21">
        <f>IF(D1453&lt;=0,0,MAX(0,MIN(2000000,D1453-MIN(100000,ROUNDDOWN(F1453*0.05,0)))))</f>
        <v/>
      </c>
      <c r="I1453" s="21">
        <f>IF(C1453&lt;=2000,0,MIN(C1453,ROUNDDOWN(F1453*0.4,0))-2000)</f>
        <v/>
      </c>
      <c r="J1453" s="21">
        <f>MAX(0,ROUNDDOWN(F1453-E1453-G1453,-3))</f>
        <v/>
      </c>
      <c r="K1453" s="21">
        <f>MAX(0,ROUNDDOWN(F1453-E1453-G1453-H1453-I1453,-3))</f>
        <v/>
      </c>
      <c r="L1453" s="21">
        <f>MAX(0,ROUNDDOWN(F1453-E1453-G1453-H1453,-3))</f>
        <v/>
      </c>
      <c r="M1453" s="21">
        <f>IF(J1453&lt;=0,0,ROUNDDOWN((J1453*LOOKUP(J1453,{0,1950001,3300001,6950001,9000001,18000001,40000001},{0.05,0.1,0.2,0.23,0.33,0.4,0.45})-LOOKUP(J1453,{0,1950001,3300001,6950001,9000001,18000001,40000001},{0,97500,427500,636000,1536000,2796000,4796000}))*1.021,-2))</f>
        <v/>
      </c>
      <c r="N1453" s="21">
        <f>IF(K1453&lt;=0,0,ROUNDDOWN((K1453*LOOKUP(K1453,{0,1950001,3300001,6950001,9000001,18000001,40000001},{0.05,0.1,0.2,0.23,0.33,0.4,0.45})-LOOKUP(K1453,{0,1950001,3300001,6950001,9000001,18000001,40000001},{0,97500,427500,636000,1536000,2796000,4796000}))*1.021,-2))</f>
        <v/>
      </c>
      <c r="O1453" s="21">
        <f>IF(L1453&lt;=0,0,ROUNDDOWN((L1453*LOOKUP(L1453,{0,1950001,3300001,6950001,9000001,18000001,40000001},{0.05,0.1,0.2,0.23,0.33,0.4,0.45})-LOOKUP(L1453,{0,1950001,3300001,6950001,9000001,18000001,40000001},{0,97500,427500,636000,1536000,2796000,4796000}))*1.021,-2))</f>
        <v/>
      </c>
      <c r="P1453" s="21">
        <f>MAX(0,ROUNDDOWN(F1453-E1453-430000,-3))</f>
        <v/>
      </c>
      <c r="Q1453" s="21">
        <f>MAX(0,ROUNDDOWN(F1453-E1453-430000-H1453,-3))</f>
        <v/>
      </c>
      <c r="R1453" s="21">
        <f>IF(F1453&lt;=450000,0,MAX(0,P1453*0.06-MIN(50000,P1453)*0.03))</f>
        <v/>
      </c>
      <c r="S1453" s="21">
        <f>IF(F1453&lt;=450000,0,MAX(0,P1453*0.04-MIN(50000,P1453)*0.02))</f>
        <v/>
      </c>
      <c r="T1453" s="21">
        <f>IF(F1453&lt;=450000,0,MAX(0,Q1453*0.06-MIN(50000,Q1453)*0.03))</f>
        <v/>
      </c>
      <c r="U1453" s="21">
        <f>IF(F1453&lt;=450000,0,MAX(0,Q1453*0.04-MIN(50000,Q1453)*0.02))</f>
        <v/>
      </c>
      <c r="V1453" s="21">
        <f>50000+MAX(0,G1453-480000)</f>
        <v/>
      </c>
      <c r="W1453" s="21">
        <f>P1453-V1453</f>
        <v/>
      </c>
      <c r="X1453" s="21">
        <f>Q1453-V1453</f>
        <v/>
      </c>
      <c r="Y1453" s="22">
        <f>IF(W1453&lt;0,0.9,LOOKUP(W1453,{0,1950001,3300001,6950001,9000001,18000001,40000001},{0.84895,0.7979,0.6958,0.66517,0.56307,0.4916,0.44055}))</f>
        <v/>
      </c>
      <c r="Z1453" s="22">
        <f>IF(X1453&lt;0,0.9,LOOKUP(X1453,{0,1950001,3300001,6950001,9000001,18000001,40000001},{0.84895,0.7979,0.6958,0.66517,0.56307,0.4916,0.44055}))</f>
        <v/>
      </c>
      <c r="AA1453" s="22">
        <f>IF(W1453&lt;0,0,CHOOSE(MATCH(W1453,{0,1950001,3300001,6950001,9000001},1),5.105/84.895,10.21/79.79,20.42/69.58,23.483/66.517,33.693/56.307))</f>
        <v/>
      </c>
      <c r="AB1453" s="21">
        <f>IF(C1453&lt;=2000,0,(MIN(C1453,ROUNDDOWN(F1453*0.3,0))-2000)*0.1)</f>
        <v/>
      </c>
      <c r="AC1453" s="21">
        <f>IF(C1453&lt;=2000,0,MIN((C1453-2000)*Y1453,(R1453+S1453)*0.2))</f>
        <v/>
      </c>
      <c r="AD1453" s="21">
        <f>IF(C1453&lt;=2000,0,MIN((C1453-2000)*Z1453,(T1453+U1453)*0.2))</f>
        <v/>
      </c>
      <c r="AE1453" s="21">
        <f>AC1453*AA1453</f>
        <v/>
      </c>
      <c r="AF1453" s="21">
        <f>ROUNDDOWN(R1453,-2)+ROUNDDOWN(S1453,-2)</f>
        <v/>
      </c>
      <c r="AG1453" s="21">
        <f>ROUNDDOWN(MAX(0,R1453-(AB1453+AC1453+AE1453)*0.6),-2)+ROUNDDOWN(MAX(0,S1453-(AB1453+AC1453+AE1453)*0.4),-2)</f>
        <v/>
      </c>
      <c r="AH1453" s="21">
        <f>ROUNDDOWN(MAX(0,T1453-(AB1453+AD1453)*0.6),-2)+ROUNDDOWN(MAX(0,U1453-(AB1453+AD1453)*0.4),-2)</f>
        <v/>
      </c>
      <c r="AI1453" s="21">
        <f>ROUNDDOWN(T1453,-2)+ROUNDDOWN(U1453,-2)</f>
        <v/>
      </c>
      <c r="AJ1453" s="21">
        <f>M1453+AF1453</f>
        <v/>
      </c>
      <c r="AK1453" s="21">
        <f>M1453+AG1453</f>
        <v/>
      </c>
      <c r="AL1453" s="21">
        <f>N1453+AH1453</f>
        <v/>
      </c>
      <c r="AM1453" s="21">
        <f>O1453+AI1453</f>
        <v/>
      </c>
      <c r="AN1453" s="21">
        <f>N1453+AI1453</f>
        <v/>
      </c>
      <c r="AO1453" s="21">
        <f>ROUNDDOWN((R1453+S1453)*0.2/Y1453+2000,0)</f>
        <v/>
      </c>
      <c r="AP1453" s="21">
        <f>ROUNDDOWN((T1453+U1453)*0.2/Z1453+2000,0)</f>
        <v/>
      </c>
      <c r="AQ1453" s="21">
        <f>AL1453-AK1453</f>
        <v/>
      </c>
      <c r="AR1453" s="21">
        <f>AM1453-AK1453</f>
        <v/>
      </c>
      <c r="AS1453" s="21">
        <f>AM1453-AL1453</f>
        <v/>
      </c>
      <c r="AT1453" s="21">
        <f>AK1453+C1453-AJ1453</f>
        <v/>
      </c>
      <c r="AU1453" s="21">
        <f>AL1453+C1453-AM1453</f>
        <v/>
      </c>
      <c r="AV1453" s="21">
        <f>AN1453+C1453-AM1453</f>
        <v/>
      </c>
    </row>
    <row r="1454">
      <c r="A1454" t="inlineStr">
        <is>
          <t>年収別 医療費15万</t>
        </is>
      </c>
      <c r="B1454" s="21">
        <f>'4_年収別'!$A$28</f>
        <v/>
      </c>
      <c r="C1454" s="21">
        <f>AO1454</f>
        <v/>
      </c>
      <c r="D1454" s="21" t="n">
        <v>150000</v>
      </c>
      <c r="E1454" s="21">
        <f>ROUND(MIN(B1454/12,650000)*12*0.0915+MIN(B1454/12,1390000)*12*(0.0504+0)+B1454*0.005,0)</f>
        <v/>
      </c>
      <c r="F1454" s="21">
        <f>IF(B1454&lt;741000,0,IF(B1454&lt;2191000,B1454-740000,IF(B1454&lt;2193000,1451000,IF(B1454&lt;2196000,1453000,IF(B1454&lt;2200000,1456000,IF(B1454&lt;3600000,ROUND(ROUNDDOWN(B1454/4,-3)*2.8,0)-80000,IF(B1454&lt;6600000,ROUND(ROUNDDOWN(B1454/4,-3)*3.2,0)-440000,IF(B1454&lt;8500000,ROUNDDOWN(B1454*0.9,0)-1100000,B1454-1950000))))))))</f>
        <v/>
      </c>
      <c r="G1454" s="21">
        <f>IF(F1454&gt;23500000,NA(),IF(F1454&lt;=4890000,1040000,IF(F1454&lt;=6550000,670000,620000)))</f>
        <v/>
      </c>
      <c r="H1454" s="21">
        <f>IF(D1454&lt;=0,0,MAX(0,MIN(2000000,D1454-MIN(100000,ROUNDDOWN(F1454*0.05,0)))))</f>
        <v/>
      </c>
      <c r="I1454" s="21">
        <f>IF(C1454&lt;=2000,0,MIN(C1454,ROUNDDOWN(F1454*0.4,0))-2000)</f>
        <v/>
      </c>
      <c r="J1454" s="21">
        <f>MAX(0,ROUNDDOWN(F1454-E1454-G1454,-3))</f>
        <v/>
      </c>
      <c r="K1454" s="21">
        <f>MAX(0,ROUNDDOWN(F1454-E1454-G1454-H1454-I1454,-3))</f>
        <v/>
      </c>
      <c r="L1454" s="21">
        <f>MAX(0,ROUNDDOWN(F1454-E1454-G1454-H1454,-3))</f>
        <v/>
      </c>
      <c r="M1454" s="21">
        <f>IF(J1454&lt;=0,0,ROUNDDOWN((J1454*LOOKUP(J1454,{0,1950001,3300001,6950001,9000001,18000001,40000001},{0.05,0.1,0.2,0.23,0.33,0.4,0.45})-LOOKUP(J1454,{0,1950001,3300001,6950001,9000001,18000001,40000001},{0,97500,427500,636000,1536000,2796000,4796000}))*1.021,-2))</f>
        <v/>
      </c>
      <c r="N1454" s="21">
        <f>IF(K1454&lt;=0,0,ROUNDDOWN((K1454*LOOKUP(K1454,{0,1950001,3300001,6950001,9000001,18000001,40000001},{0.05,0.1,0.2,0.23,0.33,0.4,0.45})-LOOKUP(K1454,{0,1950001,3300001,6950001,9000001,18000001,40000001},{0,97500,427500,636000,1536000,2796000,4796000}))*1.021,-2))</f>
        <v/>
      </c>
      <c r="O1454" s="21">
        <f>IF(L1454&lt;=0,0,ROUNDDOWN((L1454*LOOKUP(L1454,{0,1950001,3300001,6950001,9000001,18000001,40000001},{0.05,0.1,0.2,0.23,0.33,0.4,0.45})-LOOKUP(L1454,{0,1950001,3300001,6950001,9000001,18000001,40000001},{0,97500,427500,636000,1536000,2796000,4796000}))*1.021,-2))</f>
        <v/>
      </c>
      <c r="P1454" s="21">
        <f>MAX(0,ROUNDDOWN(F1454-E1454-430000,-3))</f>
        <v/>
      </c>
      <c r="Q1454" s="21">
        <f>MAX(0,ROUNDDOWN(F1454-E1454-430000-H1454,-3))</f>
        <v/>
      </c>
      <c r="R1454" s="21">
        <f>IF(F1454&lt;=450000,0,MAX(0,P1454*0.06-MIN(50000,P1454)*0.03))</f>
        <v/>
      </c>
      <c r="S1454" s="21">
        <f>IF(F1454&lt;=450000,0,MAX(0,P1454*0.04-MIN(50000,P1454)*0.02))</f>
        <v/>
      </c>
      <c r="T1454" s="21">
        <f>IF(F1454&lt;=450000,0,MAX(0,Q1454*0.06-MIN(50000,Q1454)*0.03))</f>
        <v/>
      </c>
      <c r="U1454" s="21">
        <f>IF(F1454&lt;=450000,0,MAX(0,Q1454*0.04-MIN(50000,Q1454)*0.02))</f>
        <v/>
      </c>
      <c r="V1454" s="21">
        <f>50000+MAX(0,G1454-480000)</f>
        <v/>
      </c>
      <c r="W1454" s="21">
        <f>P1454-V1454</f>
        <v/>
      </c>
      <c r="X1454" s="21">
        <f>Q1454-V1454</f>
        <v/>
      </c>
      <c r="Y1454" s="22">
        <f>IF(W1454&lt;0,0.9,LOOKUP(W1454,{0,1950001,3300001,6950001,9000001,18000001,40000001},{0.84895,0.7979,0.6958,0.66517,0.56307,0.4916,0.44055}))</f>
        <v/>
      </c>
      <c r="Z1454" s="22">
        <f>IF(X1454&lt;0,0.9,LOOKUP(X1454,{0,1950001,3300001,6950001,9000001,18000001,40000001},{0.84895,0.7979,0.6958,0.66517,0.56307,0.4916,0.44055}))</f>
        <v/>
      </c>
      <c r="AA1454" s="22">
        <f>IF(W1454&lt;0,0,CHOOSE(MATCH(W1454,{0,1950001,3300001,6950001,9000001},1),5.105/84.895,10.21/79.79,20.42/69.58,23.483/66.517,33.693/56.307))</f>
        <v/>
      </c>
      <c r="AB1454" s="21">
        <f>IF(C1454&lt;=2000,0,(MIN(C1454,ROUNDDOWN(F1454*0.3,0))-2000)*0.1)</f>
        <v/>
      </c>
      <c r="AC1454" s="21">
        <f>IF(C1454&lt;=2000,0,MIN((C1454-2000)*Y1454,(R1454+S1454)*0.2))</f>
        <v/>
      </c>
      <c r="AD1454" s="21">
        <f>IF(C1454&lt;=2000,0,MIN((C1454-2000)*Z1454,(T1454+U1454)*0.2))</f>
        <v/>
      </c>
      <c r="AE1454" s="21">
        <f>AC1454*AA1454</f>
        <v/>
      </c>
      <c r="AF1454" s="21">
        <f>ROUNDDOWN(R1454,-2)+ROUNDDOWN(S1454,-2)</f>
        <v/>
      </c>
      <c r="AG1454" s="21">
        <f>ROUNDDOWN(MAX(0,R1454-(AB1454+AC1454+AE1454)*0.6),-2)+ROUNDDOWN(MAX(0,S1454-(AB1454+AC1454+AE1454)*0.4),-2)</f>
        <v/>
      </c>
      <c r="AH1454" s="21">
        <f>ROUNDDOWN(MAX(0,T1454-(AB1454+AD1454)*0.6),-2)+ROUNDDOWN(MAX(0,U1454-(AB1454+AD1454)*0.4),-2)</f>
        <v/>
      </c>
      <c r="AI1454" s="21">
        <f>ROUNDDOWN(T1454,-2)+ROUNDDOWN(U1454,-2)</f>
        <v/>
      </c>
      <c r="AJ1454" s="21">
        <f>M1454+AF1454</f>
        <v/>
      </c>
      <c r="AK1454" s="21">
        <f>M1454+AG1454</f>
        <v/>
      </c>
      <c r="AL1454" s="21">
        <f>N1454+AH1454</f>
        <v/>
      </c>
      <c r="AM1454" s="21">
        <f>O1454+AI1454</f>
        <v/>
      </c>
      <c r="AN1454" s="21">
        <f>N1454+AI1454</f>
        <v/>
      </c>
      <c r="AO1454" s="21">
        <f>ROUNDDOWN((R1454+S1454)*0.2/Y1454+2000,0)</f>
        <v/>
      </c>
      <c r="AP1454" s="21">
        <f>ROUNDDOWN((T1454+U1454)*0.2/Z1454+2000,0)</f>
        <v/>
      </c>
      <c r="AQ1454" s="21">
        <f>AL1454-AK1454</f>
        <v/>
      </c>
      <c r="AR1454" s="21">
        <f>AM1454-AK1454</f>
        <v/>
      </c>
      <c r="AS1454" s="21">
        <f>AM1454-AL1454</f>
        <v/>
      </c>
      <c r="AT1454" s="21">
        <f>AK1454+C1454-AJ1454</f>
        <v/>
      </c>
      <c r="AU1454" s="21">
        <f>AL1454+C1454-AM1454</f>
        <v/>
      </c>
      <c r="AV1454" s="21">
        <f>AN1454+C1454-AM1454</f>
        <v/>
      </c>
    </row>
    <row r="1455">
      <c r="A1455" t="inlineStr">
        <is>
          <t>年収別 上限+5万</t>
        </is>
      </c>
      <c r="B1455" s="21">
        <f>'4_年収別'!$A$28</f>
        <v/>
      </c>
      <c r="C1455" s="21">
        <f>AO1455+50000</f>
        <v/>
      </c>
      <c r="D1455" s="21" t="n">
        <v>0</v>
      </c>
      <c r="E1455" s="21">
        <f>ROUND(MIN(B1455/12,650000)*12*0.0915+MIN(B1455/12,1390000)*12*(0.0504+0)+B1455*0.005,0)</f>
        <v/>
      </c>
      <c r="F1455" s="21">
        <f>IF(B1455&lt;741000,0,IF(B1455&lt;2191000,B1455-740000,IF(B1455&lt;2193000,1451000,IF(B1455&lt;2196000,1453000,IF(B1455&lt;2200000,1456000,IF(B1455&lt;3600000,ROUND(ROUNDDOWN(B1455/4,-3)*2.8,0)-80000,IF(B1455&lt;6600000,ROUND(ROUNDDOWN(B1455/4,-3)*3.2,0)-440000,IF(B1455&lt;8500000,ROUNDDOWN(B1455*0.9,0)-1100000,B1455-1950000))))))))</f>
        <v/>
      </c>
      <c r="G1455" s="21">
        <f>IF(F1455&gt;23500000,NA(),IF(F1455&lt;=4890000,1040000,IF(F1455&lt;=6550000,670000,620000)))</f>
        <v/>
      </c>
      <c r="H1455" s="21">
        <f>IF(D1455&lt;=0,0,MAX(0,MIN(2000000,D1455-MIN(100000,ROUNDDOWN(F1455*0.05,0)))))</f>
        <v/>
      </c>
      <c r="I1455" s="21">
        <f>IF(C1455&lt;=2000,0,MIN(C1455,ROUNDDOWN(F1455*0.4,0))-2000)</f>
        <v/>
      </c>
      <c r="J1455" s="21">
        <f>MAX(0,ROUNDDOWN(F1455-E1455-G1455,-3))</f>
        <v/>
      </c>
      <c r="K1455" s="21">
        <f>MAX(0,ROUNDDOWN(F1455-E1455-G1455-H1455-I1455,-3))</f>
        <v/>
      </c>
      <c r="L1455" s="21">
        <f>MAX(0,ROUNDDOWN(F1455-E1455-G1455-H1455,-3))</f>
        <v/>
      </c>
      <c r="M1455" s="21">
        <f>IF(J1455&lt;=0,0,ROUNDDOWN((J1455*LOOKUP(J1455,{0,1950001,3300001,6950001,9000001,18000001,40000001},{0.05,0.1,0.2,0.23,0.33,0.4,0.45})-LOOKUP(J1455,{0,1950001,3300001,6950001,9000001,18000001,40000001},{0,97500,427500,636000,1536000,2796000,4796000}))*1.021,-2))</f>
        <v/>
      </c>
      <c r="N1455" s="21">
        <f>IF(K1455&lt;=0,0,ROUNDDOWN((K1455*LOOKUP(K1455,{0,1950001,3300001,6950001,9000001,18000001,40000001},{0.05,0.1,0.2,0.23,0.33,0.4,0.45})-LOOKUP(K1455,{0,1950001,3300001,6950001,9000001,18000001,40000001},{0,97500,427500,636000,1536000,2796000,4796000}))*1.021,-2))</f>
        <v/>
      </c>
      <c r="O1455" s="21">
        <f>IF(L1455&lt;=0,0,ROUNDDOWN((L1455*LOOKUP(L1455,{0,1950001,3300001,6950001,9000001,18000001,40000001},{0.05,0.1,0.2,0.23,0.33,0.4,0.45})-LOOKUP(L1455,{0,1950001,3300001,6950001,9000001,18000001,40000001},{0,97500,427500,636000,1536000,2796000,4796000}))*1.021,-2))</f>
        <v/>
      </c>
      <c r="P1455" s="21">
        <f>MAX(0,ROUNDDOWN(F1455-E1455-430000,-3))</f>
        <v/>
      </c>
      <c r="Q1455" s="21">
        <f>MAX(0,ROUNDDOWN(F1455-E1455-430000-H1455,-3))</f>
        <v/>
      </c>
      <c r="R1455" s="21">
        <f>IF(F1455&lt;=450000,0,MAX(0,P1455*0.06-MIN(50000,P1455)*0.03))</f>
        <v/>
      </c>
      <c r="S1455" s="21">
        <f>IF(F1455&lt;=450000,0,MAX(0,P1455*0.04-MIN(50000,P1455)*0.02))</f>
        <v/>
      </c>
      <c r="T1455" s="21">
        <f>IF(F1455&lt;=450000,0,MAX(0,Q1455*0.06-MIN(50000,Q1455)*0.03))</f>
        <v/>
      </c>
      <c r="U1455" s="21">
        <f>IF(F1455&lt;=450000,0,MAX(0,Q1455*0.04-MIN(50000,Q1455)*0.02))</f>
        <v/>
      </c>
      <c r="V1455" s="21">
        <f>50000+MAX(0,G1455-480000)</f>
        <v/>
      </c>
      <c r="W1455" s="21">
        <f>P1455-V1455</f>
        <v/>
      </c>
      <c r="X1455" s="21">
        <f>Q1455-V1455</f>
        <v/>
      </c>
      <c r="Y1455" s="22">
        <f>IF(W1455&lt;0,0.9,LOOKUP(W1455,{0,1950001,3300001,6950001,9000001,18000001,40000001},{0.84895,0.7979,0.6958,0.66517,0.56307,0.4916,0.44055}))</f>
        <v/>
      </c>
      <c r="Z1455" s="22">
        <f>IF(X1455&lt;0,0.9,LOOKUP(X1455,{0,1950001,3300001,6950001,9000001,18000001,40000001},{0.84895,0.7979,0.6958,0.66517,0.56307,0.4916,0.44055}))</f>
        <v/>
      </c>
      <c r="AA1455" s="22">
        <f>IF(W1455&lt;0,0,CHOOSE(MATCH(W1455,{0,1950001,3300001,6950001,9000001},1),5.105/84.895,10.21/79.79,20.42/69.58,23.483/66.517,33.693/56.307))</f>
        <v/>
      </c>
      <c r="AB1455" s="21">
        <f>IF(C1455&lt;=2000,0,(MIN(C1455,ROUNDDOWN(F1455*0.3,0))-2000)*0.1)</f>
        <v/>
      </c>
      <c r="AC1455" s="21">
        <f>IF(C1455&lt;=2000,0,MIN((C1455-2000)*Y1455,(R1455+S1455)*0.2))</f>
        <v/>
      </c>
      <c r="AD1455" s="21">
        <f>IF(C1455&lt;=2000,0,MIN((C1455-2000)*Z1455,(T1455+U1455)*0.2))</f>
        <v/>
      </c>
      <c r="AE1455" s="21">
        <f>AC1455*AA1455</f>
        <v/>
      </c>
      <c r="AF1455" s="21">
        <f>ROUNDDOWN(R1455,-2)+ROUNDDOWN(S1455,-2)</f>
        <v/>
      </c>
      <c r="AG1455" s="21">
        <f>ROUNDDOWN(MAX(0,R1455-(AB1455+AC1455+AE1455)*0.6),-2)+ROUNDDOWN(MAX(0,S1455-(AB1455+AC1455+AE1455)*0.4),-2)</f>
        <v/>
      </c>
      <c r="AH1455" s="21">
        <f>ROUNDDOWN(MAX(0,T1455-(AB1455+AD1455)*0.6),-2)+ROUNDDOWN(MAX(0,U1455-(AB1455+AD1455)*0.4),-2)</f>
        <v/>
      </c>
      <c r="AI1455" s="21">
        <f>ROUNDDOWN(T1455,-2)+ROUNDDOWN(U1455,-2)</f>
        <v/>
      </c>
      <c r="AJ1455" s="21">
        <f>M1455+AF1455</f>
        <v/>
      </c>
      <c r="AK1455" s="21">
        <f>M1455+AG1455</f>
        <v/>
      </c>
      <c r="AL1455" s="21">
        <f>N1455+AH1455</f>
        <v/>
      </c>
      <c r="AM1455" s="21">
        <f>O1455+AI1455</f>
        <v/>
      </c>
      <c r="AN1455" s="21">
        <f>N1455+AI1455</f>
        <v/>
      </c>
      <c r="AO1455" s="21">
        <f>ROUNDDOWN((R1455+S1455)*0.2/Y1455+2000,0)</f>
        <v/>
      </c>
      <c r="AP1455" s="21">
        <f>ROUNDDOWN((T1455+U1455)*0.2/Z1455+2000,0)</f>
        <v/>
      </c>
      <c r="AQ1455" s="21">
        <f>AL1455-AK1455</f>
        <v/>
      </c>
      <c r="AR1455" s="21">
        <f>AM1455-AK1455</f>
        <v/>
      </c>
      <c r="AS1455" s="21">
        <f>AM1455-AL1455</f>
        <v/>
      </c>
      <c r="AT1455" s="21">
        <f>AK1455+C1455-AJ1455</f>
        <v/>
      </c>
      <c r="AU1455" s="21">
        <f>AL1455+C1455-AM1455</f>
        <v/>
      </c>
      <c r="AV1455" s="21">
        <f>AN1455+C1455-AM1455</f>
        <v/>
      </c>
    </row>
    <row r="1456">
      <c r="A1456" t="inlineStr">
        <is>
          <t>年収別 医療費15万</t>
        </is>
      </c>
      <c r="B1456" s="21">
        <f>'4_年収別'!$A$29</f>
        <v/>
      </c>
      <c r="C1456" s="21">
        <f>AO1456</f>
        <v/>
      </c>
      <c r="D1456" s="21" t="n">
        <v>150000</v>
      </c>
      <c r="E1456" s="21">
        <f>ROUND(MIN(B1456/12,650000)*12*0.0915+MIN(B1456/12,1390000)*12*(0.0504+0)+B1456*0.005,0)</f>
        <v/>
      </c>
      <c r="F1456" s="21">
        <f>IF(B1456&lt;741000,0,IF(B1456&lt;2191000,B1456-740000,IF(B1456&lt;2193000,1451000,IF(B1456&lt;2196000,1453000,IF(B1456&lt;2200000,1456000,IF(B1456&lt;3600000,ROUND(ROUNDDOWN(B1456/4,-3)*2.8,0)-80000,IF(B1456&lt;6600000,ROUND(ROUNDDOWN(B1456/4,-3)*3.2,0)-440000,IF(B1456&lt;8500000,ROUNDDOWN(B1456*0.9,0)-1100000,B1456-1950000))))))))</f>
        <v/>
      </c>
      <c r="G1456" s="21">
        <f>IF(F1456&gt;23500000,NA(),IF(F1456&lt;=4890000,1040000,IF(F1456&lt;=6550000,670000,620000)))</f>
        <v/>
      </c>
      <c r="H1456" s="21">
        <f>IF(D1456&lt;=0,0,MAX(0,MIN(2000000,D1456-MIN(100000,ROUNDDOWN(F1456*0.05,0)))))</f>
        <v/>
      </c>
      <c r="I1456" s="21">
        <f>IF(C1456&lt;=2000,0,MIN(C1456,ROUNDDOWN(F1456*0.4,0))-2000)</f>
        <v/>
      </c>
      <c r="J1456" s="21">
        <f>MAX(0,ROUNDDOWN(F1456-E1456-G1456,-3))</f>
        <v/>
      </c>
      <c r="K1456" s="21">
        <f>MAX(0,ROUNDDOWN(F1456-E1456-G1456-H1456-I1456,-3))</f>
        <v/>
      </c>
      <c r="L1456" s="21">
        <f>MAX(0,ROUNDDOWN(F1456-E1456-G1456-H1456,-3))</f>
        <v/>
      </c>
      <c r="M1456" s="21">
        <f>IF(J1456&lt;=0,0,ROUNDDOWN((J1456*LOOKUP(J1456,{0,1950001,3300001,6950001,9000001,18000001,40000001},{0.05,0.1,0.2,0.23,0.33,0.4,0.45})-LOOKUP(J1456,{0,1950001,3300001,6950001,9000001,18000001,40000001},{0,97500,427500,636000,1536000,2796000,4796000}))*1.021,-2))</f>
        <v/>
      </c>
      <c r="N1456" s="21">
        <f>IF(K1456&lt;=0,0,ROUNDDOWN((K1456*LOOKUP(K1456,{0,1950001,3300001,6950001,9000001,18000001,40000001},{0.05,0.1,0.2,0.23,0.33,0.4,0.45})-LOOKUP(K1456,{0,1950001,3300001,6950001,9000001,18000001,40000001},{0,97500,427500,636000,1536000,2796000,4796000}))*1.021,-2))</f>
        <v/>
      </c>
      <c r="O1456" s="21">
        <f>IF(L1456&lt;=0,0,ROUNDDOWN((L1456*LOOKUP(L1456,{0,1950001,3300001,6950001,9000001,18000001,40000001},{0.05,0.1,0.2,0.23,0.33,0.4,0.45})-LOOKUP(L1456,{0,1950001,3300001,6950001,9000001,18000001,40000001},{0,97500,427500,636000,1536000,2796000,4796000}))*1.021,-2))</f>
        <v/>
      </c>
      <c r="P1456" s="21">
        <f>MAX(0,ROUNDDOWN(F1456-E1456-430000,-3))</f>
        <v/>
      </c>
      <c r="Q1456" s="21">
        <f>MAX(0,ROUNDDOWN(F1456-E1456-430000-H1456,-3))</f>
        <v/>
      </c>
      <c r="R1456" s="21">
        <f>IF(F1456&lt;=450000,0,MAX(0,P1456*0.06-MIN(50000,P1456)*0.03))</f>
        <v/>
      </c>
      <c r="S1456" s="21">
        <f>IF(F1456&lt;=450000,0,MAX(0,P1456*0.04-MIN(50000,P1456)*0.02))</f>
        <v/>
      </c>
      <c r="T1456" s="21">
        <f>IF(F1456&lt;=450000,0,MAX(0,Q1456*0.06-MIN(50000,Q1456)*0.03))</f>
        <v/>
      </c>
      <c r="U1456" s="21">
        <f>IF(F1456&lt;=450000,0,MAX(0,Q1456*0.04-MIN(50000,Q1456)*0.02))</f>
        <v/>
      </c>
      <c r="V1456" s="21">
        <f>50000+MAX(0,G1456-480000)</f>
        <v/>
      </c>
      <c r="W1456" s="21">
        <f>P1456-V1456</f>
        <v/>
      </c>
      <c r="X1456" s="21">
        <f>Q1456-V1456</f>
        <v/>
      </c>
      <c r="Y1456" s="22">
        <f>IF(W1456&lt;0,0.9,LOOKUP(W1456,{0,1950001,3300001,6950001,9000001,18000001,40000001},{0.84895,0.7979,0.6958,0.66517,0.56307,0.4916,0.44055}))</f>
        <v/>
      </c>
      <c r="Z1456" s="22">
        <f>IF(X1456&lt;0,0.9,LOOKUP(X1456,{0,1950001,3300001,6950001,9000001,18000001,40000001},{0.84895,0.7979,0.6958,0.66517,0.56307,0.4916,0.44055}))</f>
        <v/>
      </c>
      <c r="AA1456" s="22">
        <f>IF(W1456&lt;0,0,CHOOSE(MATCH(W1456,{0,1950001,3300001,6950001,9000001},1),5.105/84.895,10.21/79.79,20.42/69.58,23.483/66.517,33.693/56.307))</f>
        <v/>
      </c>
      <c r="AB1456" s="21">
        <f>IF(C1456&lt;=2000,0,(MIN(C1456,ROUNDDOWN(F1456*0.3,0))-2000)*0.1)</f>
        <v/>
      </c>
      <c r="AC1456" s="21">
        <f>IF(C1456&lt;=2000,0,MIN((C1456-2000)*Y1456,(R1456+S1456)*0.2))</f>
        <v/>
      </c>
      <c r="AD1456" s="21">
        <f>IF(C1456&lt;=2000,0,MIN((C1456-2000)*Z1456,(T1456+U1456)*0.2))</f>
        <v/>
      </c>
      <c r="AE1456" s="21">
        <f>AC1456*AA1456</f>
        <v/>
      </c>
      <c r="AF1456" s="21">
        <f>ROUNDDOWN(R1456,-2)+ROUNDDOWN(S1456,-2)</f>
        <v/>
      </c>
      <c r="AG1456" s="21">
        <f>ROUNDDOWN(MAX(0,R1456-(AB1456+AC1456+AE1456)*0.6),-2)+ROUNDDOWN(MAX(0,S1456-(AB1456+AC1456+AE1456)*0.4),-2)</f>
        <v/>
      </c>
      <c r="AH1456" s="21">
        <f>ROUNDDOWN(MAX(0,T1456-(AB1456+AD1456)*0.6),-2)+ROUNDDOWN(MAX(0,U1456-(AB1456+AD1456)*0.4),-2)</f>
        <v/>
      </c>
      <c r="AI1456" s="21">
        <f>ROUNDDOWN(T1456,-2)+ROUNDDOWN(U1456,-2)</f>
        <v/>
      </c>
      <c r="AJ1456" s="21">
        <f>M1456+AF1456</f>
        <v/>
      </c>
      <c r="AK1456" s="21">
        <f>M1456+AG1456</f>
        <v/>
      </c>
      <c r="AL1456" s="21">
        <f>N1456+AH1456</f>
        <v/>
      </c>
      <c r="AM1456" s="21">
        <f>O1456+AI1456</f>
        <v/>
      </c>
      <c r="AN1456" s="21">
        <f>N1456+AI1456</f>
        <v/>
      </c>
      <c r="AO1456" s="21">
        <f>ROUNDDOWN((R1456+S1456)*0.2/Y1456+2000,0)</f>
        <v/>
      </c>
      <c r="AP1456" s="21">
        <f>ROUNDDOWN((T1456+U1456)*0.2/Z1456+2000,0)</f>
        <v/>
      </c>
      <c r="AQ1456" s="21">
        <f>AL1456-AK1456</f>
        <v/>
      </c>
      <c r="AR1456" s="21">
        <f>AM1456-AK1456</f>
        <v/>
      </c>
      <c r="AS1456" s="21">
        <f>AM1456-AL1456</f>
        <v/>
      </c>
      <c r="AT1456" s="21">
        <f>AK1456+C1456-AJ1456</f>
        <v/>
      </c>
      <c r="AU1456" s="21">
        <f>AL1456+C1456-AM1456</f>
        <v/>
      </c>
      <c r="AV1456" s="21">
        <f>AN1456+C1456-AM1456</f>
        <v/>
      </c>
    </row>
    <row r="1457">
      <c r="A1457" t="inlineStr">
        <is>
          <t>年収別 上限+5万</t>
        </is>
      </c>
      <c r="B1457" s="21">
        <f>'4_年収別'!$A$29</f>
        <v/>
      </c>
      <c r="C1457" s="21">
        <f>AO1457+50000</f>
        <v/>
      </c>
      <c r="D1457" s="21" t="n">
        <v>0</v>
      </c>
      <c r="E1457" s="21">
        <f>ROUND(MIN(B1457/12,650000)*12*0.0915+MIN(B1457/12,1390000)*12*(0.0504+0)+B1457*0.005,0)</f>
        <v/>
      </c>
      <c r="F1457" s="21">
        <f>IF(B1457&lt;741000,0,IF(B1457&lt;2191000,B1457-740000,IF(B1457&lt;2193000,1451000,IF(B1457&lt;2196000,1453000,IF(B1457&lt;2200000,1456000,IF(B1457&lt;3600000,ROUND(ROUNDDOWN(B1457/4,-3)*2.8,0)-80000,IF(B1457&lt;6600000,ROUND(ROUNDDOWN(B1457/4,-3)*3.2,0)-440000,IF(B1457&lt;8500000,ROUNDDOWN(B1457*0.9,0)-1100000,B1457-1950000))))))))</f>
        <v/>
      </c>
      <c r="G1457" s="21">
        <f>IF(F1457&gt;23500000,NA(),IF(F1457&lt;=4890000,1040000,IF(F1457&lt;=6550000,670000,620000)))</f>
        <v/>
      </c>
      <c r="H1457" s="21">
        <f>IF(D1457&lt;=0,0,MAX(0,MIN(2000000,D1457-MIN(100000,ROUNDDOWN(F1457*0.05,0)))))</f>
        <v/>
      </c>
      <c r="I1457" s="21">
        <f>IF(C1457&lt;=2000,0,MIN(C1457,ROUNDDOWN(F1457*0.4,0))-2000)</f>
        <v/>
      </c>
      <c r="J1457" s="21">
        <f>MAX(0,ROUNDDOWN(F1457-E1457-G1457,-3))</f>
        <v/>
      </c>
      <c r="K1457" s="21">
        <f>MAX(0,ROUNDDOWN(F1457-E1457-G1457-H1457-I1457,-3))</f>
        <v/>
      </c>
      <c r="L1457" s="21">
        <f>MAX(0,ROUNDDOWN(F1457-E1457-G1457-H1457,-3))</f>
        <v/>
      </c>
      <c r="M1457" s="21">
        <f>IF(J1457&lt;=0,0,ROUNDDOWN((J1457*LOOKUP(J1457,{0,1950001,3300001,6950001,9000001,18000001,40000001},{0.05,0.1,0.2,0.23,0.33,0.4,0.45})-LOOKUP(J1457,{0,1950001,3300001,6950001,9000001,18000001,40000001},{0,97500,427500,636000,1536000,2796000,4796000}))*1.021,-2))</f>
        <v/>
      </c>
      <c r="N1457" s="21">
        <f>IF(K1457&lt;=0,0,ROUNDDOWN((K1457*LOOKUP(K1457,{0,1950001,3300001,6950001,9000001,18000001,40000001},{0.05,0.1,0.2,0.23,0.33,0.4,0.45})-LOOKUP(K1457,{0,1950001,3300001,6950001,9000001,18000001,40000001},{0,97500,427500,636000,1536000,2796000,4796000}))*1.021,-2))</f>
        <v/>
      </c>
      <c r="O1457" s="21">
        <f>IF(L1457&lt;=0,0,ROUNDDOWN((L1457*LOOKUP(L1457,{0,1950001,3300001,6950001,9000001,18000001,40000001},{0.05,0.1,0.2,0.23,0.33,0.4,0.45})-LOOKUP(L1457,{0,1950001,3300001,6950001,9000001,18000001,40000001},{0,97500,427500,636000,1536000,2796000,4796000}))*1.021,-2))</f>
        <v/>
      </c>
      <c r="P1457" s="21">
        <f>MAX(0,ROUNDDOWN(F1457-E1457-430000,-3))</f>
        <v/>
      </c>
      <c r="Q1457" s="21">
        <f>MAX(0,ROUNDDOWN(F1457-E1457-430000-H1457,-3))</f>
        <v/>
      </c>
      <c r="R1457" s="21">
        <f>IF(F1457&lt;=450000,0,MAX(0,P1457*0.06-MIN(50000,P1457)*0.03))</f>
        <v/>
      </c>
      <c r="S1457" s="21">
        <f>IF(F1457&lt;=450000,0,MAX(0,P1457*0.04-MIN(50000,P1457)*0.02))</f>
        <v/>
      </c>
      <c r="T1457" s="21">
        <f>IF(F1457&lt;=450000,0,MAX(0,Q1457*0.06-MIN(50000,Q1457)*0.03))</f>
        <v/>
      </c>
      <c r="U1457" s="21">
        <f>IF(F1457&lt;=450000,0,MAX(0,Q1457*0.04-MIN(50000,Q1457)*0.02))</f>
        <v/>
      </c>
      <c r="V1457" s="21">
        <f>50000+MAX(0,G1457-480000)</f>
        <v/>
      </c>
      <c r="W1457" s="21">
        <f>P1457-V1457</f>
        <v/>
      </c>
      <c r="X1457" s="21">
        <f>Q1457-V1457</f>
        <v/>
      </c>
      <c r="Y1457" s="22">
        <f>IF(W1457&lt;0,0.9,LOOKUP(W1457,{0,1950001,3300001,6950001,9000001,18000001,40000001},{0.84895,0.7979,0.6958,0.66517,0.56307,0.4916,0.44055}))</f>
        <v/>
      </c>
      <c r="Z1457" s="22">
        <f>IF(X1457&lt;0,0.9,LOOKUP(X1457,{0,1950001,3300001,6950001,9000001,18000001,40000001},{0.84895,0.7979,0.6958,0.66517,0.56307,0.4916,0.44055}))</f>
        <v/>
      </c>
      <c r="AA1457" s="22">
        <f>IF(W1457&lt;0,0,CHOOSE(MATCH(W1457,{0,1950001,3300001,6950001,9000001},1),5.105/84.895,10.21/79.79,20.42/69.58,23.483/66.517,33.693/56.307))</f>
        <v/>
      </c>
      <c r="AB1457" s="21">
        <f>IF(C1457&lt;=2000,0,(MIN(C1457,ROUNDDOWN(F1457*0.3,0))-2000)*0.1)</f>
        <v/>
      </c>
      <c r="AC1457" s="21">
        <f>IF(C1457&lt;=2000,0,MIN((C1457-2000)*Y1457,(R1457+S1457)*0.2))</f>
        <v/>
      </c>
      <c r="AD1457" s="21">
        <f>IF(C1457&lt;=2000,0,MIN((C1457-2000)*Z1457,(T1457+U1457)*0.2))</f>
        <v/>
      </c>
      <c r="AE1457" s="21">
        <f>AC1457*AA1457</f>
        <v/>
      </c>
      <c r="AF1457" s="21">
        <f>ROUNDDOWN(R1457,-2)+ROUNDDOWN(S1457,-2)</f>
        <v/>
      </c>
      <c r="AG1457" s="21">
        <f>ROUNDDOWN(MAX(0,R1457-(AB1457+AC1457+AE1457)*0.6),-2)+ROUNDDOWN(MAX(0,S1457-(AB1457+AC1457+AE1457)*0.4),-2)</f>
        <v/>
      </c>
      <c r="AH1457" s="21">
        <f>ROUNDDOWN(MAX(0,T1457-(AB1457+AD1457)*0.6),-2)+ROUNDDOWN(MAX(0,U1457-(AB1457+AD1457)*0.4),-2)</f>
        <v/>
      </c>
      <c r="AI1457" s="21">
        <f>ROUNDDOWN(T1457,-2)+ROUNDDOWN(U1457,-2)</f>
        <v/>
      </c>
      <c r="AJ1457" s="21">
        <f>M1457+AF1457</f>
        <v/>
      </c>
      <c r="AK1457" s="21">
        <f>M1457+AG1457</f>
        <v/>
      </c>
      <c r="AL1457" s="21">
        <f>N1457+AH1457</f>
        <v/>
      </c>
      <c r="AM1457" s="21">
        <f>O1457+AI1457</f>
        <v/>
      </c>
      <c r="AN1457" s="21">
        <f>N1457+AI1457</f>
        <v/>
      </c>
      <c r="AO1457" s="21">
        <f>ROUNDDOWN((R1457+S1457)*0.2/Y1457+2000,0)</f>
        <v/>
      </c>
      <c r="AP1457" s="21">
        <f>ROUNDDOWN((T1457+U1457)*0.2/Z1457+2000,0)</f>
        <v/>
      </c>
      <c r="AQ1457" s="21">
        <f>AL1457-AK1457</f>
        <v/>
      </c>
      <c r="AR1457" s="21">
        <f>AM1457-AK1457</f>
        <v/>
      </c>
      <c r="AS1457" s="21">
        <f>AM1457-AL1457</f>
        <v/>
      </c>
      <c r="AT1457" s="21">
        <f>AK1457+C1457-AJ1457</f>
        <v/>
      </c>
      <c r="AU1457" s="21">
        <f>AL1457+C1457-AM1457</f>
        <v/>
      </c>
      <c r="AV1457" s="21">
        <f>AN1457+C1457-AM1457</f>
        <v/>
      </c>
    </row>
    <row r="1458">
      <c r="A1458" t="inlineStr">
        <is>
          <t>年収別 医療費15万</t>
        </is>
      </c>
      <c r="B1458" s="21">
        <f>'4_年収別'!$A$30</f>
        <v/>
      </c>
      <c r="C1458" s="21">
        <f>AO1458</f>
        <v/>
      </c>
      <c r="D1458" s="21" t="n">
        <v>150000</v>
      </c>
      <c r="E1458" s="21">
        <f>ROUND(MIN(B1458/12,650000)*12*0.0915+MIN(B1458/12,1390000)*12*(0.0504+0)+B1458*0.005,0)</f>
        <v/>
      </c>
      <c r="F1458" s="21">
        <f>IF(B1458&lt;741000,0,IF(B1458&lt;2191000,B1458-740000,IF(B1458&lt;2193000,1451000,IF(B1458&lt;2196000,1453000,IF(B1458&lt;2200000,1456000,IF(B1458&lt;3600000,ROUND(ROUNDDOWN(B1458/4,-3)*2.8,0)-80000,IF(B1458&lt;6600000,ROUND(ROUNDDOWN(B1458/4,-3)*3.2,0)-440000,IF(B1458&lt;8500000,ROUNDDOWN(B1458*0.9,0)-1100000,B1458-1950000))))))))</f>
        <v/>
      </c>
      <c r="G1458" s="21">
        <f>IF(F1458&gt;23500000,NA(),IF(F1458&lt;=4890000,1040000,IF(F1458&lt;=6550000,670000,620000)))</f>
        <v/>
      </c>
      <c r="H1458" s="21">
        <f>IF(D1458&lt;=0,0,MAX(0,MIN(2000000,D1458-MIN(100000,ROUNDDOWN(F1458*0.05,0)))))</f>
        <v/>
      </c>
      <c r="I1458" s="21">
        <f>IF(C1458&lt;=2000,0,MIN(C1458,ROUNDDOWN(F1458*0.4,0))-2000)</f>
        <v/>
      </c>
      <c r="J1458" s="21">
        <f>MAX(0,ROUNDDOWN(F1458-E1458-G1458,-3))</f>
        <v/>
      </c>
      <c r="K1458" s="21">
        <f>MAX(0,ROUNDDOWN(F1458-E1458-G1458-H1458-I1458,-3))</f>
        <v/>
      </c>
      <c r="L1458" s="21">
        <f>MAX(0,ROUNDDOWN(F1458-E1458-G1458-H1458,-3))</f>
        <v/>
      </c>
      <c r="M1458" s="21">
        <f>IF(J1458&lt;=0,0,ROUNDDOWN((J1458*LOOKUP(J1458,{0,1950001,3300001,6950001,9000001,18000001,40000001},{0.05,0.1,0.2,0.23,0.33,0.4,0.45})-LOOKUP(J1458,{0,1950001,3300001,6950001,9000001,18000001,40000001},{0,97500,427500,636000,1536000,2796000,4796000}))*1.021,-2))</f>
        <v/>
      </c>
      <c r="N1458" s="21">
        <f>IF(K1458&lt;=0,0,ROUNDDOWN((K1458*LOOKUP(K1458,{0,1950001,3300001,6950001,9000001,18000001,40000001},{0.05,0.1,0.2,0.23,0.33,0.4,0.45})-LOOKUP(K1458,{0,1950001,3300001,6950001,9000001,18000001,40000001},{0,97500,427500,636000,1536000,2796000,4796000}))*1.021,-2))</f>
        <v/>
      </c>
      <c r="O1458" s="21">
        <f>IF(L1458&lt;=0,0,ROUNDDOWN((L1458*LOOKUP(L1458,{0,1950001,3300001,6950001,9000001,18000001,40000001},{0.05,0.1,0.2,0.23,0.33,0.4,0.45})-LOOKUP(L1458,{0,1950001,3300001,6950001,9000001,18000001,40000001},{0,97500,427500,636000,1536000,2796000,4796000}))*1.021,-2))</f>
        <v/>
      </c>
      <c r="P1458" s="21">
        <f>MAX(0,ROUNDDOWN(F1458-E1458-430000,-3))</f>
        <v/>
      </c>
      <c r="Q1458" s="21">
        <f>MAX(0,ROUNDDOWN(F1458-E1458-430000-H1458,-3))</f>
        <v/>
      </c>
      <c r="R1458" s="21">
        <f>IF(F1458&lt;=450000,0,MAX(0,P1458*0.06-MIN(50000,P1458)*0.03))</f>
        <v/>
      </c>
      <c r="S1458" s="21">
        <f>IF(F1458&lt;=450000,0,MAX(0,P1458*0.04-MIN(50000,P1458)*0.02))</f>
        <v/>
      </c>
      <c r="T1458" s="21">
        <f>IF(F1458&lt;=450000,0,MAX(0,Q1458*0.06-MIN(50000,Q1458)*0.03))</f>
        <v/>
      </c>
      <c r="U1458" s="21">
        <f>IF(F1458&lt;=450000,0,MAX(0,Q1458*0.04-MIN(50000,Q1458)*0.02))</f>
        <v/>
      </c>
      <c r="V1458" s="21">
        <f>50000+MAX(0,G1458-480000)</f>
        <v/>
      </c>
      <c r="W1458" s="21">
        <f>P1458-V1458</f>
        <v/>
      </c>
      <c r="X1458" s="21">
        <f>Q1458-V1458</f>
        <v/>
      </c>
      <c r="Y1458" s="22">
        <f>IF(W1458&lt;0,0.9,LOOKUP(W1458,{0,1950001,3300001,6950001,9000001,18000001,40000001},{0.84895,0.7979,0.6958,0.66517,0.56307,0.4916,0.44055}))</f>
        <v/>
      </c>
      <c r="Z1458" s="22">
        <f>IF(X1458&lt;0,0.9,LOOKUP(X1458,{0,1950001,3300001,6950001,9000001,18000001,40000001},{0.84895,0.7979,0.6958,0.66517,0.56307,0.4916,0.44055}))</f>
        <v/>
      </c>
      <c r="AA1458" s="22">
        <f>IF(W1458&lt;0,0,CHOOSE(MATCH(W1458,{0,1950001,3300001,6950001,9000001},1),5.105/84.895,10.21/79.79,20.42/69.58,23.483/66.517,33.693/56.307))</f>
        <v/>
      </c>
      <c r="AB1458" s="21">
        <f>IF(C1458&lt;=2000,0,(MIN(C1458,ROUNDDOWN(F1458*0.3,0))-2000)*0.1)</f>
        <v/>
      </c>
      <c r="AC1458" s="21">
        <f>IF(C1458&lt;=2000,0,MIN((C1458-2000)*Y1458,(R1458+S1458)*0.2))</f>
        <v/>
      </c>
      <c r="AD1458" s="21">
        <f>IF(C1458&lt;=2000,0,MIN((C1458-2000)*Z1458,(T1458+U1458)*0.2))</f>
        <v/>
      </c>
      <c r="AE1458" s="21">
        <f>AC1458*AA1458</f>
        <v/>
      </c>
      <c r="AF1458" s="21">
        <f>ROUNDDOWN(R1458,-2)+ROUNDDOWN(S1458,-2)</f>
        <v/>
      </c>
      <c r="AG1458" s="21">
        <f>ROUNDDOWN(MAX(0,R1458-(AB1458+AC1458+AE1458)*0.6),-2)+ROUNDDOWN(MAX(0,S1458-(AB1458+AC1458+AE1458)*0.4),-2)</f>
        <v/>
      </c>
      <c r="AH1458" s="21">
        <f>ROUNDDOWN(MAX(0,T1458-(AB1458+AD1458)*0.6),-2)+ROUNDDOWN(MAX(0,U1458-(AB1458+AD1458)*0.4),-2)</f>
        <v/>
      </c>
      <c r="AI1458" s="21">
        <f>ROUNDDOWN(T1458,-2)+ROUNDDOWN(U1458,-2)</f>
        <v/>
      </c>
      <c r="AJ1458" s="21">
        <f>M1458+AF1458</f>
        <v/>
      </c>
      <c r="AK1458" s="21">
        <f>M1458+AG1458</f>
        <v/>
      </c>
      <c r="AL1458" s="21">
        <f>N1458+AH1458</f>
        <v/>
      </c>
      <c r="AM1458" s="21">
        <f>O1458+AI1458</f>
        <v/>
      </c>
      <c r="AN1458" s="21">
        <f>N1458+AI1458</f>
        <v/>
      </c>
      <c r="AO1458" s="21">
        <f>ROUNDDOWN((R1458+S1458)*0.2/Y1458+2000,0)</f>
        <v/>
      </c>
      <c r="AP1458" s="21">
        <f>ROUNDDOWN((T1458+U1458)*0.2/Z1458+2000,0)</f>
        <v/>
      </c>
      <c r="AQ1458" s="21">
        <f>AL1458-AK1458</f>
        <v/>
      </c>
      <c r="AR1458" s="21">
        <f>AM1458-AK1458</f>
        <v/>
      </c>
      <c r="AS1458" s="21">
        <f>AM1458-AL1458</f>
        <v/>
      </c>
      <c r="AT1458" s="21">
        <f>AK1458+C1458-AJ1458</f>
        <v/>
      </c>
      <c r="AU1458" s="21">
        <f>AL1458+C1458-AM1458</f>
        <v/>
      </c>
      <c r="AV1458" s="21">
        <f>AN1458+C1458-AM1458</f>
        <v/>
      </c>
    </row>
    <row r="1459">
      <c r="A1459" t="inlineStr">
        <is>
          <t>年収別 上限+5万</t>
        </is>
      </c>
      <c r="B1459" s="21">
        <f>'4_年収別'!$A$30</f>
        <v/>
      </c>
      <c r="C1459" s="21">
        <f>AO1459+50000</f>
        <v/>
      </c>
      <c r="D1459" s="21" t="n">
        <v>0</v>
      </c>
      <c r="E1459" s="21">
        <f>ROUND(MIN(B1459/12,650000)*12*0.0915+MIN(B1459/12,1390000)*12*(0.0504+0)+B1459*0.005,0)</f>
        <v/>
      </c>
      <c r="F1459" s="21">
        <f>IF(B1459&lt;741000,0,IF(B1459&lt;2191000,B1459-740000,IF(B1459&lt;2193000,1451000,IF(B1459&lt;2196000,1453000,IF(B1459&lt;2200000,1456000,IF(B1459&lt;3600000,ROUND(ROUNDDOWN(B1459/4,-3)*2.8,0)-80000,IF(B1459&lt;6600000,ROUND(ROUNDDOWN(B1459/4,-3)*3.2,0)-440000,IF(B1459&lt;8500000,ROUNDDOWN(B1459*0.9,0)-1100000,B1459-1950000))))))))</f>
        <v/>
      </c>
      <c r="G1459" s="21">
        <f>IF(F1459&gt;23500000,NA(),IF(F1459&lt;=4890000,1040000,IF(F1459&lt;=6550000,670000,620000)))</f>
        <v/>
      </c>
      <c r="H1459" s="21">
        <f>IF(D1459&lt;=0,0,MAX(0,MIN(2000000,D1459-MIN(100000,ROUNDDOWN(F1459*0.05,0)))))</f>
        <v/>
      </c>
      <c r="I1459" s="21">
        <f>IF(C1459&lt;=2000,0,MIN(C1459,ROUNDDOWN(F1459*0.4,0))-2000)</f>
        <v/>
      </c>
      <c r="J1459" s="21">
        <f>MAX(0,ROUNDDOWN(F1459-E1459-G1459,-3))</f>
        <v/>
      </c>
      <c r="K1459" s="21">
        <f>MAX(0,ROUNDDOWN(F1459-E1459-G1459-H1459-I1459,-3))</f>
        <v/>
      </c>
      <c r="L1459" s="21">
        <f>MAX(0,ROUNDDOWN(F1459-E1459-G1459-H1459,-3))</f>
        <v/>
      </c>
      <c r="M1459" s="21">
        <f>IF(J1459&lt;=0,0,ROUNDDOWN((J1459*LOOKUP(J1459,{0,1950001,3300001,6950001,9000001,18000001,40000001},{0.05,0.1,0.2,0.23,0.33,0.4,0.45})-LOOKUP(J1459,{0,1950001,3300001,6950001,9000001,18000001,40000001},{0,97500,427500,636000,1536000,2796000,4796000}))*1.021,-2))</f>
        <v/>
      </c>
      <c r="N1459" s="21">
        <f>IF(K1459&lt;=0,0,ROUNDDOWN((K1459*LOOKUP(K1459,{0,1950001,3300001,6950001,9000001,18000001,40000001},{0.05,0.1,0.2,0.23,0.33,0.4,0.45})-LOOKUP(K1459,{0,1950001,3300001,6950001,9000001,18000001,40000001},{0,97500,427500,636000,1536000,2796000,4796000}))*1.021,-2))</f>
        <v/>
      </c>
      <c r="O1459" s="21">
        <f>IF(L1459&lt;=0,0,ROUNDDOWN((L1459*LOOKUP(L1459,{0,1950001,3300001,6950001,9000001,18000001,40000001},{0.05,0.1,0.2,0.23,0.33,0.4,0.45})-LOOKUP(L1459,{0,1950001,3300001,6950001,9000001,18000001,40000001},{0,97500,427500,636000,1536000,2796000,4796000}))*1.021,-2))</f>
        <v/>
      </c>
      <c r="P1459" s="21">
        <f>MAX(0,ROUNDDOWN(F1459-E1459-430000,-3))</f>
        <v/>
      </c>
      <c r="Q1459" s="21">
        <f>MAX(0,ROUNDDOWN(F1459-E1459-430000-H1459,-3))</f>
        <v/>
      </c>
      <c r="R1459" s="21">
        <f>IF(F1459&lt;=450000,0,MAX(0,P1459*0.06-MIN(50000,P1459)*0.03))</f>
        <v/>
      </c>
      <c r="S1459" s="21">
        <f>IF(F1459&lt;=450000,0,MAX(0,P1459*0.04-MIN(50000,P1459)*0.02))</f>
        <v/>
      </c>
      <c r="T1459" s="21">
        <f>IF(F1459&lt;=450000,0,MAX(0,Q1459*0.06-MIN(50000,Q1459)*0.03))</f>
        <v/>
      </c>
      <c r="U1459" s="21">
        <f>IF(F1459&lt;=450000,0,MAX(0,Q1459*0.04-MIN(50000,Q1459)*0.02))</f>
        <v/>
      </c>
      <c r="V1459" s="21">
        <f>50000+MAX(0,G1459-480000)</f>
        <v/>
      </c>
      <c r="W1459" s="21">
        <f>P1459-V1459</f>
        <v/>
      </c>
      <c r="X1459" s="21">
        <f>Q1459-V1459</f>
        <v/>
      </c>
      <c r="Y1459" s="22">
        <f>IF(W1459&lt;0,0.9,LOOKUP(W1459,{0,1950001,3300001,6950001,9000001,18000001,40000001},{0.84895,0.7979,0.6958,0.66517,0.56307,0.4916,0.44055}))</f>
        <v/>
      </c>
      <c r="Z1459" s="22">
        <f>IF(X1459&lt;0,0.9,LOOKUP(X1459,{0,1950001,3300001,6950001,9000001,18000001,40000001},{0.84895,0.7979,0.6958,0.66517,0.56307,0.4916,0.44055}))</f>
        <v/>
      </c>
      <c r="AA1459" s="22">
        <f>IF(W1459&lt;0,0,CHOOSE(MATCH(W1459,{0,1950001,3300001,6950001,9000001},1),5.105/84.895,10.21/79.79,20.42/69.58,23.483/66.517,33.693/56.307))</f>
        <v/>
      </c>
      <c r="AB1459" s="21">
        <f>IF(C1459&lt;=2000,0,(MIN(C1459,ROUNDDOWN(F1459*0.3,0))-2000)*0.1)</f>
        <v/>
      </c>
      <c r="AC1459" s="21">
        <f>IF(C1459&lt;=2000,0,MIN((C1459-2000)*Y1459,(R1459+S1459)*0.2))</f>
        <v/>
      </c>
      <c r="AD1459" s="21">
        <f>IF(C1459&lt;=2000,0,MIN((C1459-2000)*Z1459,(T1459+U1459)*0.2))</f>
        <v/>
      </c>
      <c r="AE1459" s="21">
        <f>AC1459*AA1459</f>
        <v/>
      </c>
      <c r="AF1459" s="21">
        <f>ROUNDDOWN(R1459,-2)+ROUNDDOWN(S1459,-2)</f>
        <v/>
      </c>
      <c r="AG1459" s="21">
        <f>ROUNDDOWN(MAX(0,R1459-(AB1459+AC1459+AE1459)*0.6),-2)+ROUNDDOWN(MAX(0,S1459-(AB1459+AC1459+AE1459)*0.4),-2)</f>
        <v/>
      </c>
      <c r="AH1459" s="21">
        <f>ROUNDDOWN(MAX(0,T1459-(AB1459+AD1459)*0.6),-2)+ROUNDDOWN(MAX(0,U1459-(AB1459+AD1459)*0.4),-2)</f>
        <v/>
      </c>
      <c r="AI1459" s="21">
        <f>ROUNDDOWN(T1459,-2)+ROUNDDOWN(U1459,-2)</f>
        <v/>
      </c>
      <c r="AJ1459" s="21">
        <f>M1459+AF1459</f>
        <v/>
      </c>
      <c r="AK1459" s="21">
        <f>M1459+AG1459</f>
        <v/>
      </c>
      <c r="AL1459" s="21">
        <f>N1459+AH1459</f>
        <v/>
      </c>
      <c r="AM1459" s="21">
        <f>O1459+AI1459</f>
        <v/>
      </c>
      <c r="AN1459" s="21">
        <f>N1459+AI1459</f>
        <v/>
      </c>
      <c r="AO1459" s="21">
        <f>ROUNDDOWN((R1459+S1459)*0.2/Y1459+2000,0)</f>
        <v/>
      </c>
      <c r="AP1459" s="21">
        <f>ROUNDDOWN((T1459+U1459)*0.2/Z1459+2000,0)</f>
        <v/>
      </c>
      <c r="AQ1459" s="21">
        <f>AL1459-AK1459</f>
        <v/>
      </c>
      <c r="AR1459" s="21">
        <f>AM1459-AK1459</f>
        <v/>
      </c>
      <c r="AS1459" s="21">
        <f>AM1459-AL1459</f>
        <v/>
      </c>
      <c r="AT1459" s="21">
        <f>AK1459+C1459-AJ1459</f>
        <v/>
      </c>
      <c r="AU1459" s="21">
        <f>AL1459+C1459-AM1459</f>
        <v/>
      </c>
      <c r="AV1459" s="21">
        <f>AN1459+C1459-AM1459</f>
        <v/>
      </c>
    </row>
    <row r="1460">
      <c r="A1460" t="inlineStr">
        <is>
          <t>年収別 医療費15万</t>
        </is>
      </c>
      <c r="B1460" s="21">
        <f>'4_年収別'!$A$31</f>
        <v/>
      </c>
      <c r="C1460" s="21">
        <f>AO1460</f>
        <v/>
      </c>
      <c r="D1460" s="21" t="n">
        <v>150000</v>
      </c>
      <c r="E1460" s="21">
        <f>ROUND(MIN(B1460/12,650000)*12*0.0915+MIN(B1460/12,1390000)*12*(0.0504+0)+B1460*0.005,0)</f>
        <v/>
      </c>
      <c r="F1460" s="21">
        <f>IF(B1460&lt;741000,0,IF(B1460&lt;2191000,B1460-740000,IF(B1460&lt;2193000,1451000,IF(B1460&lt;2196000,1453000,IF(B1460&lt;2200000,1456000,IF(B1460&lt;3600000,ROUND(ROUNDDOWN(B1460/4,-3)*2.8,0)-80000,IF(B1460&lt;6600000,ROUND(ROUNDDOWN(B1460/4,-3)*3.2,0)-440000,IF(B1460&lt;8500000,ROUNDDOWN(B1460*0.9,0)-1100000,B1460-1950000))))))))</f>
        <v/>
      </c>
      <c r="G1460" s="21">
        <f>IF(F1460&gt;23500000,NA(),IF(F1460&lt;=4890000,1040000,IF(F1460&lt;=6550000,670000,620000)))</f>
        <v/>
      </c>
      <c r="H1460" s="21">
        <f>IF(D1460&lt;=0,0,MAX(0,MIN(2000000,D1460-MIN(100000,ROUNDDOWN(F1460*0.05,0)))))</f>
        <v/>
      </c>
      <c r="I1460" s="21">
        <f>IF(C1460&lt;=2000,0,MIN(C1460,ROUNDDOWN(F1460*0.4,0))-2000)</f>
        <v/>
      </c>
      <c r="J1460" s="21">
        <f>MAX(0,ROUNDDOWN(F1460-E1460-G1460,-3))</f>
        <v/>
      </c>
      <c r="K1460" s="21">
        <f>MAX(0,ROUNDDOWN(F1460-E1460-G1460-H1460-I1460,-3))</f>
        <v/>
      </c>
      <c r="L1460" s="21">
        <f>MAX(0,ROUNDDOWN(F1460-E1460-G1460-H1460,-3))</f>
        <v/>
      </c>
      <c r="M1460" s="21">
        <f>IF(J1460&lt;=0,0,ROUNDDOWN((J1460*LOOKUP(J1460,{0,1950001,3300001,6950001,9000001,18000001,40000001},{0.05,0.1,0.2,0.23,0.33,0.4,0.45})-LOOKUP(J1460,{0,1950001,3300001,6950001,9000001,18000001,40000001},{0,97500,427500,636000,1536000,2796000,4796000}))*1.021,-2))</f>
        <v/>
      </c>
      <c r="N1460" s="21">
        <f>IF(K1460&lt;=0,0,ROUNDDOWN((K1460*LOOKUP(K1460,{0,1950001,3300001,6950001,9000001,18000001,40000001},{0.05,0.1,0.2,0.23,0.33,0.4,0.45})-LOOKUP(K1460,{0,1950001,3300001,6950001,9000001,18000001,40000001},{0,97500,427500,636000,1536000,2796000,4796000}))*1.021,-2))</f>
        <v/>
      </c>
      <c r="O1460" s="21">
        <f>IF(L1460&lt;=0,0,ROUNDDOWN((L1460*LOOKUP(L1460,{0,1950001,3300001,6950001,9000001,18000001,40000001},{0.05,0.1,0.2,0.23,0.33,0.4,0.45})-LOOKUP(L1460,{0,1950001,3300001,6950001,9000001,18000001,40000001},{0,97500,427500,636000,1536000,2796000,4796000}))*1.021,-2))</f>
        <v/>
      </c>
      <c r="P1460" s="21">
        <f>MAX(0,ROUNDDOWN(F1460-E1460-430000,-3))</f>
        <v/>
      </c>
      <c r="Q1460" s="21">
        <f>MAX(0,ROUNDDOWN(F1460-E1460-430000-H1460,-3))</f>
        <v/>
      </c>
      <c r="R1460" s="21">
        <f>IF(F1460&lt;=450000,0,MAX(0,P1460*0.06-MIN(50000,P1460)*0.03))</f>
        <v/>
      </c>
      <c r="S1460" s="21">
        <f>IF(F1460&lt;=450000,0,MAX(0,P1460*0.04-MIN(50000,P1460)*0.02))</f>
        <v/>
      </c>
      <c r="T1460" s="21">
        <f>IF(F1460&lt;=450000,0,MAX(0,Q1460*0.06-MIN(50000,Q1460)*0.03))</f>
        <v/>
      </c>
      <c r="U1460" s="21">
        <f>IF(F1460&lt;=450000,0,MAX(0,Q1460*0.04-MIN(50000,Q1460)*0.02))</f>
        <v/>
      </c>
      <c r="V1460" s="21">
        <f>50000+MAX(0,G1460-480000)</f>
        <v/>
      </c>
      <c r="W1460" s="21">
        <f>P1460-V1460</f>
        <v/>
      </c>
      <c r="X1460" s="21">
        <f>Q1460-V1460</f>
        <v/>
      </c>
      <c r="Y1460" s="22">
        <f>IF(W1460&lt;0,0.9,LOOKUP(W1460,{0,1950001,3300001,6950001,9000001,18000001,40000001},{0.84895,0.7979,0.6958,0.66517,0.56307,0.4916,0.44055}))</f>
        <v/>
      </c>
      <c r="Z1460" s="22">
        <f>IF(X1460&lt;0,0.9,LOOKUP(X1460,{0,1950001,3300001,6950001,9000001,18000001,40000001},{0.84895,0.7979,0.6958,0.66517,0.56307,0.4916,0.44055}))</f>
        <v/>
      </c>
      <c r="AA1460" s="22">
        <f>IF(W1460&lt;0,0,CHOOSE(MATCH(W1460,{0,1950001,3300001,6950001,9000001},1),5.105/84.895,10.21/79.79,20.42/69.58,23.483/66.517,33.693/56.307))</f>
        <v/>
      </c>
      <c r="AB1460" s="21">
        <f>IF(C1460&lt;=2000,0,(MIN(C1460,ROUNDDOWN(F1460*0.3,0))-2000)*0.1)</f>
        <v/>
      </c>
      <c r="AC1460" s="21">
        <f>IF(C1460&lt;=2000,0,MIN((C1460-2000)*Y1460,(R1460+S1460)*0.2))</f>
        <v/>
      </c>
      <c r="AD1460" s="21">
        <f>IF(C1460&lt;=2000,0,MIN((C1460-2000)*Z1460,(T1460+U1460)*0.2))</f>
        <v/>
      </c>
      <c r="AE1460" s="21">
        <f>AC1460*AA1460</f>
        <v/>
      </c>
      <c r="AF1460" s="21">
        <f>ROUNDDOWN(R1460,-2)+ROUNDDOWN(S1460,-2)</f>
        <v/>
      </c>
      <c r="AG1460" s="21">
        <f>ROUNDDOWN(MAX(0,R1460-(AB1460+AC1460+AE1460)*0.6),-2)+ROUNDDOWN(MAX(0,S1460-(AB1460+AC1460+AE1460)*0.4),-2)</f>
        <v/>
      </c>
      <c r="AH1460" s="21">
        <f>ROUNDDOWN(MAX(0,T1460-(AB1460+AD1460)*0.6),-2)+ROUNDDOWN(MAX(0,U1460-(AB1460+AD1460)*0.4),-2)</f>
        <v/>
      </c>
      <c r="AI1460" s="21">
        <f>ROUNDDOWN(T1460,-2)+ROUNDDOWN(U1460,-2)</f>
        <v/>
      </c>
      <c r="AJ1460" s="21">
        <f>M1460+AF1460</f>
        <v/>
      </c>
      <c r="AK1460" s="21">
        <f>M1460+AG1460</f>
        <v/>
      </c>
      <c r="AL1460" s="21">
        <f>N1460+AH1460</f>
        <v/>
      </c>
      <c r="AM1460" s="21">
        <f>O1460+AI1460</f>
        <v/>
      </c>
      <c r="AN1460" s="21">
        <f>N1460+AI1460</f>
        <v/>
      </c>
      <c r="AO1460" s="21">
        <f>ROUNDDOWN((R1460+S1460)*0.2/Y1460+2000,0)</f>
        <v/>
      </c>
      <c r="AP1460" s="21">
        <f>ROUNDDOWN((T1460+U1460)*0.2/Z1460+2000,0)</f>
        <v/>
      </c>
      <c r="AQ1460" s="21">
        <f>AL1460-AK1460</f>
        <v/>
      </c>
      <c r="AR1460" s="21">
        <f>AM1460-AK1460</f>
        <v/>
      </c>
      <c r="AS1460" s="21">
        <f>AM1460-AL1460</f>
        <v/>
      </c>
      <c r="AT1460" s="21">
        <f>AK1460+C1460-AJ1460</f>
        <v/>
      </c>
      <c r="AU1460" s="21">
        <f>AL1460+C1460-AM1460</f>
        <v/>
      </c>
      <c r="AV1460" s="21">
        <f>AN1460+C1460-AM1460</f>
        <v/>
      </c>
    </row>
    <row r="1461">
      <c r="A1461" t="inlineStr">
        <is>
          <t>年収別 上限+5万</t>
        </is>
      </c>
      <c r="B1461" s="21">
        <f>'4_年収別'!$A$31</f>
        <v/>
      </c>
      <c r="C1461" s="21">
        <f>AO1461+50000</f>
        <v/>
      </c>
      <c r="D1461" s="21" t="n">
        <v>0</v>
      </c>
      <c r="E1461" s="21">
        <f>ROUND(MIN(B1461/12,650000)*12*0.0915+MIN(B1461/12,1390000)*12*(0.0504+0)+B1461*0.005,0)</f>
        <v/>
      </c>
      <c r="F1461" s="21">
        <f>IF(B1461&lt;741000,0,IF(B1461&lt;2191000,B1461-740000,IF(B1461&lt;2193000,1451000,IF(B1461&lt;2196000,1453000,IF(B1461&lt;2200000,1456000,IF(B1461&lt;3600000,ROUND(ROUNDDOWN(B1461/4,-3)*2.8,0)-80000,IF(B1461&lt;6600000,ROUND(ROUNDDOWN(B1461/4,-3)*3.2,0)-440000,IF(B1461&lt;8500000,ROUNDDOWN(B1461*0.9,0)-1100000,B1461-1950000))))))))</f>
        <v/>
      </c>
      <c r="G1461" s="21">
        <f>IF(F1461&gt;23500000,NA(),IF(F1461&lt;=4890000,1040000,IF(F1461&lt;=6550000,670000,620000)))</f>
        <v/>
      </c>
      <c r="H1461" s="21">
        <f>IF(D1461&lt;=0,0,MAX(0,MIN(2000000,D1461-MIN(100000,ROUNDDOWN(F1461*0.05,0)))))</f>
        <v/>
      </c>
      <c r="I1461" s="21">
        <f>IF(C1461&lt;=2000,0,MIN(C1461,ROUNDDOWN(F1461*0.4,0))-2000)</f>
        <v/>
      </c>
      <c r="J1461" s="21">
        <f>MAX(0,ROUNDDOWN(F1461-E1461-G1461,-3))</f>
        <v/>
      </c>
      <c r="K1461" s="21">
        <f>MAX(0,ROUNDDOWN(F1461-E1461-G1461-H1461-I1461,-3))</f>
        <v/>
      </c>
      <c r="L1461" s="21">
        <f>MAX(0,ROUNDDOWN(F1461-E1461-G1461-H1461,-3))</f>
        <v/>
      </c>
      <c r="M1461" s="21">
        <f>IF(J1461&lt;=0,0,ROUNDDOWN((J1461*LOOKUP(J1461,{0,1950001,3300001,6950001,9000001,18000001,40000001},{0.05,0.1,0.2,0.23,0.33,0.4,0.45})-LOOKUP(J1461,{0,1950001,3300001,6950001,9000001,18000001,40000001},{0,97500,427500,636000,1536000,2796000,4796000}))*1.021,-2))</f>
        <v/>
      </c>
      <c r="N1461" s="21">
        <f>IF(K1461&lt;=0,0,ROUNDDOWN((K1461*LOOKUP(K1461,{0,1950001,3300001,6950001,9000001,18000001,40000001},{0.05,0.1,0.2,0.23,0.33,0.4,0.45})-LOOKUP(K1461,{0,1950001,3300001,6950001,9000001,18000001,40000001},{0,97500,427500,636000,1536000,2796000,4796000}))*1.021,-2))</f>
        <v/>
      </c>
      <c r="O1461" s="21">
        <f>IF(L1461&lt;=0,0,ROUNDDOWN((L1461*LOOKUP(L1461,{0,1950001,3300001,6950001,9000001,18000001,40000001},{0.05,0.1,0.2,0.23,0.33,0.4,0.45})-LOOKUP(L1461,{0,1950001,3300001,6950001,9000001,18000001,40000001},{0,97500,427500,636000,1536000,2796000,4796000}))*1.021,-2))</f>
        <v/>
      </c>
      <c r="P1461" s="21">
        <f>MAX(0,ROUNDDOWN(F1461-E1461-430000,-3))</f>
        <v/>
      </c>
      <c r="Q1461" s="21">
        <f>MAX(0,ROUNDDOWN(F1461-E1461-430000-H1461,-3))</f>
        <v/>
      </c>
      <c r="R1461" s="21">
        <f>IF(F1461&lt;=450000,0,MAX(0,P1461*0.06-MIN(50000,P1461)*0.03))</f>
        <v/>
      </c>
      <c r="S1461" s="21">
        <f>IF(F1461&lt;=450000,0,MAX(0,P1461*0.04-MIN(50000,P1461)*0.02))</f>
        <v/>
      </c>
      <c r="T1461" s="21">
        <f>IF(F1461&lt;=450000,0,MAX(0,Q1461*0.06-MIN(50000,Q1461)*0.03))</f>
        <v/>
      </c>
      <c r="U1461" s="21">
        <f>IF(F1461&lt;=450000,0,MAX(0,Q1461*0.04-MIN(50000,Q1461)*0.02))</f>
        <v/>
      </c>
      <c r="V1461" s="21">
        <f>50000+MAX(0,G1461-480000)</f>
        <v/>
      </c>
      <c r="W1461" s="21">
        <f>P1461-V1461</f>
        <v/>
      </c>
      <c r="X1461" s="21">
        <f>Q1461-V1461</f>
        <v/>
      </c>
      <c r="Y1461" s="22">
        <f>IF(W1461&lt;0,0.9,LOOKUP(W1461,{0,1950001,3300001,6950001,9000001,18000001,40000001},{0.84895,0.7979,0.6958,0.66517,0.56307,0.4916,0.44055}))</f>
        <v/>
      </c>
      <c r="Z1461" s="22">
        <f>IF(X1461&lt;0,0.9,LOOKUP(X1461,{0,1950001,3300001,6950001,9000001,18000001,40000001},{0.84895,0.7979,0.6958,0.66517,0.56307,0.4916,0.44055}))</f>
        <v/>
      </c>
      <c r="AA1461" s="22">
        <f>IF(W1461&lt;0,0,CHOOSE(MATCH(W1461,{0,1950001,3300001,6950001,9000001},1),5.105/84.895,10.21/79.79,20.42/69.58,23.483/66.517,33.693/56.307))</f>
        <v/>
      </c>
      <c r="AB1461" s="21">
        <f>IF(C1461&lt;=2000,0,(MIN(C1461,ROUNDDOWN(F1461*0.3,0))-2000)*0.1)</f>
        <v/>
      </c>
      <c r="AC1461" s="21">
        <f>IF(C1461&lt;=2000,0,MIN((C1461-2000)*Y1461,(R1461+S1461)*0.2))</f>
        <v/>
      </c>
      <c r="AD1461" s="21">
        <f>IF(C1461&lt;=2000,0,MIN((C1461-2000)*Z1461,(T1461+U1461)*0.2))</f>
        <v/>
      </c>
      <c r="AE1461" s="21">
        <f>AC1461*AA1461</f>
        <v/>
      </c>
      <c r="AF1461" s="21">
        <f>ROUNDDOWN(R1461,-2)+ROUNDDOWN(S1461,-2)</f>
        <v/>
      </c>
      <c r="AG1461" s="21">
        <f>ROUNDDOWN(MAX(0,R1461-(AB1461+AC1461+AE1461)*0.6),-2)+ROUNDDOWN(MAX(0,S1461-(AB1461+AC1461+AE1461)*0.4),-2)</f>
        <v/>
      </c>
      <c r="AH1461" s="21">
        <f>ROUNDDOWN(MAX(0,T1461-(AB1461+AD1461)*0.6),-2)+ROUNDDOWN(MAX(0,U1461-(AB1461+AD1461)*0.4),-2)</f>
        <v/>
      </c>
      <c r="AI1461" s="21">
        <f>ROUNDDOWN(T1461,-2)+ROUNDDOWN(U1461,-2)</f>
        <v/>
      </c>
      <c r="AJ1461" s="21">
        <f>M1461+AF1461</f>
        <v/>
      </c>
      <c r="AK1461" s="21">
        <f>M1461+AG1461</f>
        <v/>
      </c>
      <c r="AL1461" s="21">
        <f>N1461+AH1461</f>
        <v/>
      </c>
      <c r="AM1461" s="21">
        <f>O1461+AI1461</f>
        <v/>
      </c>
      <c r="AN1461" s="21">
        <f>N1461+AI1461</f>
        <v/>
      </c>
      <c r="AO1461" s="21">
        <f>ROUNDDOWN((R1461+S1461)*0.2/Y1461+2000,0)</f>
        <v/>
      </c>
      <c r="AP1461" s="21">
        <f>ROUNDDOWN((T1461+U1461)*0.2/Z1461+2000,0)</f>
        <v/>
      </c>
      <c r="AQ1461" s="21">
        <f>AL1461-AK1461</f>
        <v/>
      </c>
      <c r="AR1461" s="21">
        <f>AM1461-AK1461</f>
        <v/>
      </c>
      <c r="AS1461" s="21">
        <f>AM1461-AL1461</f>
        <v/>
      </c>
      <c r="AT1461" s="21">
        <f>AK1461+C1461-AJ1461</f>
        <v/>
      </c>
      <c r="AU1461" s="21">
        <f>AL1461+C1461-AM1461</f>
        <v/>
      </c>
      <c r="AV1461" s="21">
        <f>AN1461+C1461-AM1461</f>
        <v/>
      </c>
    </row>
    <row r="1462">
      <c r="A1462" t="inlineStr">
        <is>
          <t>年収別 医療費15万</t>
        </is>
      </c>
      <c r="B1462" s="21">
        <f>'4_年収別'!$A$32</f>
        <v/>
      </c>
      <c r="C1462" s="21">
        <f>AO1462</f>
        <v/>
      </c>
      <c r="D1462" s="21" t="n">
        <v>150000</v>
      </c>
      <c r="E1462" s="21">
        <f>ROUND(MIN(B1462/12,650000)*12*0.0915+MIN(B1462/12,1390000)*12*(0.0504+0)+B1462*0.005,0)</f>
        <v/>
      </c>
      <c r="F1462" s="21">
        <f>IF(B1462&lt;741000,0,IF(B1462&lt;2191000,B1462-740000,IF(B1462&lt;2193000,1451000,IF(B1462&lt;2196000,1453000,IF(B1462&lt;2200000,1456000,IF(B1462&lt;3600000,ROUND(ROUNDDOWN(B1462/4,-3)*2.8,0)-80000,IF(B1462&lt;6600000,ROUND(ROUNDDOWN(B1462/4,-3)*3.2,0)-440000,IF(B1462&lt;8500000,ROUNDDOWN(B1462*0.9,0)-1100000,B1462-1950000))))))))</f>
        <v/>
      </c>
      <c r="G1462" s="21">
        <f>IF(F1462&gt;23500000,NA(),IF(F1462&lt;=4890000,1040000,IF(F1462&lt;=6550000,670000,620000)))</f>
        <v/>
      </c>
      <c r="H1462" s="21">
        <f>IF(D1462&lt;=0,0,MAX(0,MIN(2000000,D1462-MIN(100000,ROUNDDOWN(F1462*0.05,0)))))</f>
        <v/>
      </c>
      <c r="I1462" s="21">
        <f>IF(C1462&lt;=2000,0,MIN(C1462,ROUNDDOWN(F1462*0.4,0))-2000)</f>
        <v/>
      </c>
      <c r="J1462" s="21">
        <f>MAX(0,ROUNDDOWN(F1462-E1462-G1462,-3))</f>
        <v/>
      </c>
      <c r="K1462" s="21">
        <f>MAX(0,ROUNDDOWN(F1462-E1462-G1462-H1462-I1462,-3))</f>
        <v/>
      </c>
      <c r="L1462" s="21">
        <f>MAX(0,ROUNDDOWN(F1462-E1462-G1462-H1462,-3))</f>
        <v/>
      </c>
      <c r="M1462" s="21">
        <f>IF(J1462&lt;=0,0,ROUNDDOWN((J1462*LOOKUP(J1462,{0,1950001,3300001,6950001,9000001,18000001,40000001},{0.05,0.1,0.2,0.23,0.33,0.4,0.45})-LOOKUP(J1462,{0,1950001,3300001,6950001,9000001,18000001,40000001},{0,97500,427500,636000,1536000,2796000,4796000}))*1.021,-2))</f>
        <v/>
      </c>
      <c r="N1462" s="21">
        <f>IF(K1462&lt;=0,0,ROUNDDOWN((K1462*LOOKUP(K1462,{0,1950001,3300001,6950001,9000001,18000001,40000001},{0.05,0.1,0.2,0.23,0.33,0.4,0.45})-LOOKUP(K1462,{0,1950001,3300001,6950001,9000001,18000001,40000001},{0,97500,427500,636000,1536000,2796000,4796000}))*1.021,-2))</f>
        <v/>
      </c>
      <c r="O1462" s="21">
        <f>IF(L1462&lt;=0,0,ROUNDDOWN((L1462*LOOKUP(L1462,{0,1950001,3300001,6950001,9000001,18000001,40000001},{0.05,0.1,0.2,0.23,0.33,0.4,0.45})-LOOKUP(L1462,{0,1950001,3300001,6950001,9000001,18000001,40000001},{0,97500,427500,636000,1536000,2796000,4796000}))*1.021,-2))</f>
        <v/>
      </c>
      <c r="P1462" s="21">
        <f>MAX(0,ROUNDDOWN(F1462-E1462-430000,-3))</f>
        <v/>
      </c>
      <c r="Q1462" s="21">
        <f>MAX(0,ROUNDDOWN(F1462-E1462-430000-H1462,-3))</f>
        <v/>
      </c>
      <c r="R1462" s="21">
        <f>IF(F1462&lt;=450000,0,MAX(0,P1462*0.06-MIN(50000,P1462)*0.03))</f>
        <v/>
      </c>
      <c r="S1462" s="21">
        <f>IF(F1462&lt;=450000,0,MAX(0,P1462*0.04-MIN(50000,P1462)*0.02))</f>
        <v/>
      </c>
      <c r="T1462" s="21">
        <f>IF(F1462&lt;=450000,0,MAX(0,Q1462*0.06-MIN(50000,Q1462)*0.03))</f>
        <v/>
      </c>
      <c r="U1462" s="21">
        <f>IF(F1462&lt;=450000,0,MAX(0,Q1462*0.04-MIN(50000,Q1462)*0.02))</f>
        <v/>
      </c>
      <c r="V1462" s="21">
        <f>50000+MAX(0,G1462-480000)</f>
        <v/>
      </c>
      <c r="W1462" s="21">
        <f>P1462-V1462</f>
        <v/>
      </c>
      <c r="X1462" s="21">
        <f>Q1462-V1462</f>
        <v/>
      </c>
      <c r="Y1462" s="22">
        <f>IF(W1462&lt;0,0.9,LOOKUP(W1462,{0,1950001,3300001,6950001,9000001,18000001,40000001},{0.84895,0.7979,0.6958,0.66517,0.56307,0.4916,0.44055}))</f>
        <v/>
      </c>
      <c r="Z1462" s="22">
        <f>IF(X1462&lt;0,0.9,LOOKUP(X1462,{0,1950001,3300001,6950001,9000001,18000001,40000001},{0.84895,0.7979,0.6958,0.66517,0.56307,0.4916,0.44055}))</f>
        <v/>
      </c>
      <c r="AA1462" s="22">
        <f>IF(W1462&lt;0,0,CHOOSE(MATCH(W1462,{0,1950001,3300001,6950001,9000001},1),5.105/84.895,10.21/79.79,20.42/69.58,23.483/66.517,33.693/56.307))</f>
        <v/>
      </c>
      <c r="AB1462" s="21">
        <f>IF(C1462&lt;=2000,0,(MIN(C1462,ROUNDDOWN(F1462*0.3,0))-2000)*0.1)</f>
        <v/>
      </c>
      <c r="AC1462" s="21">
        <f>IF(C1462&lt;=2000,0,MIN((C1462-2000)*Y1462,(R1462+S1462)*0.2))</f>
        <v/>
      </c>
      <c r="AD1462" s="21">
        <f>IF(C1462&lt;=2000,0,MIN((C1462-2000)*Z1462,(T1462+U1462)*0.2))</f>
        <v/>
      </c>
      <c r="AE1462" s="21">
        <f>AC1462*AA1462</f>
        <v/>
      </c>
      <c r="AF1462" s="21">
        <f>ROUNDDOWN(R1462,-2)+ROUNDDOWN(S1462,-2)</f>
        <v/>
      </c>
      <c r="AG1462" s="21">
        <f>ROUNDDOWN(MAX(0,R1462-(AB1462+AC1462+AE1462)*0.6),-2)+ROUNDDOWN(MAX(0,S1462-(AB1462+AC1462+AE1462)*0.4),-2)</f>
        <v/>
      </c>
      <c r="AH1462" s="21">
        <f>ROUNDDOWN(MAX(0,T1462-(AB1462+AD1462)*0.6),-2)+ROUNDDOWN(MAX(0,U1462-(AB1462+AD1462)*0.4),-2)</f>
        <v/>
      </c>
      <c r="AI1462" s="21">
        <f>ROUNDDOWN(T1462,-2)+ROUNDDOWN(U1462,-2)</f>
        <v/>
      </c>
      <c r="AJ1462" s="21">
        <f>M1462+AF1462</f>
        <v/>
      </c>
      <c r="AK1462" s="21">
        <f>M1462+AG1462</f>
        <v/>
      </c>
      <c r="AL1462" s="21">
        <f>N1462+AH1462</f>
        <v/>
      </c>
      <c r="AM1462" s="21">
        <f>O1462+AI1462</f>
        <v/>
      </c>
      <c r="AN1462" s="21">
        <f>N1462+AI1462</f>
        <v/>
      </c>
      <c r="AO1462" s="21">
        <f>ROUNDDOWN((R1462+S1462)*0.2/Y1462+2000,0)</f>
        <v/>
      </c>
      <c r="AP1462" s="21">
        <f>ROUNDDOWN((T1462+U1462)*0.2/Z1462+2000,0)</f>
        <v/>
      </c>
      <c r="AQ1462" s="21">
        <f>AL1462-AK1462</f>
        <v/>
      </c>
      <c r="AR1462" s="21">
        <f>AM1462-AK1462</f>
        <v/>
      </c>
      <c r="AS1462" s="21">
        <f>AM1462-AL1462</f>
        <v/>
      </c>
      <c r="AT1462" s="21">
        <f>AK1462+C1462-AJ1462</f>
        <v/>
      </c>
      <c r="AU1462" s="21">
        <f>AL1462+C1462-AM1462</f>
        <v/>
      </c>
      <c r="AV1462" s="21">
        <f>AN1462+C1462-AM1462</f>
        <v/>
      </c>
    </row>
    <row r="1463">
      <c r="A1463" t="inlineStr">
        <is>
          <t>年収別 上限+5万</t>
        </is>
      </c>
      <c r="B1463" s="21">
        <f>'4_年収別'!$A$32</f>
        <v/>
      </c>
      <c r="C1463" s="21">
        <f>AO1463+50000</f>
        <v/>
      </c>
      <c r="D1463" s="21" t="n">
        <v>0</v>
      </c>
      <c r="E1463" s="21">
        <f>ROUND(MIN(B1463/12,650000)*12*0.0915+MIN(B1463/12,1390000)*12*(0.0504+0)+B1463*0.005,0)</f>
        <v/>
      </c>
      <c r="F1463" s="21">
        <f>IF(B1463&lt;741000,0,IF(B1463&lt;2191000,B1463-740000,IF(B1463&lt;2193000,1451000,IF(B1463&lt;2196000,1453000,IF(B1463&lt;2200000,1456000,IF(B1463&lt;3600000,ROUND(ROUNDDOWN(B1463/4,-3)*2.8,0)-80000,IF(B1463&lt;6600000,ROUND(ROUNDDOWN(B1463/4,-3)*3.2,0)-440000,IF(B1463&lt;8500000,ROUNDDOWN(B1463*0.9,0)-1100000,B1463-1950000))))))))</f>
        <v/>
      </c>
      <c r="G1463" s="21">
        <f>IF(F1463&gt;23500000,NA(),IF(F1463&lt;=4890000,1040000,IF(F1463&lt;=6550000,670000,620000)))</f>
        <v/>
      </c>
      <c r="H1463" s="21">
        <f>IF(D1463&lt;=0,0,MAX(0,MIN(2000000,D1463-MIN(100000,ROUNDDOWN(F1463*0.05,0)))))</f>
        <v/>
      </c>
      <c r="I1463" s="21">
        <f>IF(C1463&lt;=2000,0,MIN(C1463,ROUNDDOWN(F1463*0.4,0))-2000)</f>
        <v/>
      </c>
      <c r="J1463" s="21">
        <f>MAX(0,ROUNDDOWN(F1463-E1463-G1463,-3))</f>
        <v/>
      </c>
      <c r="K1463" s="21">
        <f>MAX(0,ROUNDDOWN(F1463-E1463-G1463-H1463-I1463,-3))</f>
        <v/>
      </c>
      <c r="L1463" s="21">
        <f>MAX(0,ROUNDDOWN(F1463-E1463-G1463-H1463,-3))</f>
        <v/>
      </c>
      <c r="M1463" s="21">
        <f>IF(J1463&lt;=0,0,ROUNDDOWN((J1463*LOOKUP(J1463,{0,1950001,3300001,6950001,9000001,18000001,40000001},{0.05,0.1,0.2,0.23,0.33,0.4,0.45})-LOOKUP(J1463,{0,1950001,3300001,6950001,9000001,18000001,40000001},{0,97500,427500,636000,1536000,2796000,4796000}))*1.021,-2))</f>
        <v/>
      </c>
      <c r="N1463" s="21">
        <f>IF(K1463&lt;=0,0,ROUNDDOWN((K1463*LOOKUP(K1463,{0,1950001,3300001,6950001,9000001,18000001,40000001},{0.05,0.1,0.2,0.23,0.33,0.4,0.45})-LOOKUP(K1463,{0,1950001,3300001,6950001,9000001,18000001,40000001},{0,97500,427500,636000,1536000,2796000,4796000}))*1.021,-2))</f>
        <v/>
      </c>
      <c r="O1463" s="21">
        <f>IF(L1463&lt;=0,0,ROUNDDOWN((L1463*LOOKUP(L1463,{0,1950001,3300001,6950001,9000001,18000001,40000001},{0.05,0.1,0.2,0.23,0.33,0.4,0.45})-LOOKUP(L1463,{0,1950001,3300001,6950001,9000001,18000001,40000001},{0,97500,427500,636000,1536000,2796000,4796000}))*1.021,-2))</f>
        <v/>
      </c>
      <c r="P1463" s="21">
        <f>MAX(0,ROUNDDOWN(F1463-E1463-430000,-3))</f>
        <v/>
      </c>
      <c r="Q1463" s="21">
        <f>MAX(0,ROUNDDOWN(F1463-E1463-430000-H1463,-3))</f>
        <v/>
      </c>
      <c r="R1463" s="21">
        <f>IF(F1463&lt;=450000,0,MAX(0,P1463*0.06-MIN(50000,P1463)*0.03))</f>
        <v/>
      </c>
      <c r="S1463" s="21">
        <f>IF(F1463&lt;=450000,0,MAX(0,P1463*0.04-MIN(50000,P1463)*0.02))</f>
        <v/>
      </c>
      <c r="T1463" s="21">
        <f>IF(F1463&lt;=450000,0,MAX(0,Q1463*0.06-MIN(50000,Q1463)*0.03))</f>
        <v/>
      </c>
      <c r="U1463" s="21">
        <f>IF(F1463&lt;=450000,0,MAX(0,Q1463*0.04-MIN(50000,Q1463)*0.02))</f>
        <v/>
      </c>
      <c r="V1463" s="21">
        <f>50000+MAX(0,G1463-480000)</f>
        <v/>
      </c>
      <c r="W1463" s="21">
        <f>P1463-V1463</f>
        <v/>
      </c>
      <c r="X1463" s="21">
        <f>Q1463-V1463</f>
        <v/>
      </c>
      <c r="Y1463" s="22">
        <f>IF(W1463&lt;0,0.9,LOOKUP(W1463,{0,1950001,3300001,6950001,9000001,18000001,40000001},{0.84895,0.7979,0.6958,0.66517,0.56307,0.4916,0.44055}))</f>
        <v/>
      </c>
      <c r="Z1463" s="22">
        <f>IF(X1463&lt;0,0.9,LOOKUP(X1463,{0,1950001,3300001,6950001,9000001,18000001,40000001},{0.84895,0.7979,0.6958,0.66517,0.56307,0.4916,0.44055}))</f>
        <v/>
      </c>
      <c r="AA1463" s="22">
        <f>IF(W1463&lt;0,0,CHOOSE(MATCH(W1463,{0,1950001,3300001,6950001,9000001},1),5.105/84.895,10.21/79.79,20.42/69.58,23.483/66.517,33.693/56.307))</f>
        <v/>
      </c>
      <c r="AB1463" s="21">
        <f>IF(C1463&lt;=2000,0,(MIN(C1463,ROUNDDOWN(F1463*0.3,0))-2000)*0.1)</f>
        <v/>
      </c>
      <c r="AC1463" s="21">
        <f>IF(C1463&lt;=2000,0,MIN((C1463-2000)*Y1463,(R1463+S1463)*0.2))</f>
        <v/>
      </c>
      <c r="AD1463" s="21">
        <f>IF(C1463&lt;=2000,0,MIN((C1463-2000)*Z1463,(T1463+U1463)*0.2))</f>
        <v/>
      </c>
      <c r="AE1463" s="21">
        <f>AC1463*AA1463</f>
        <v/>
      </c>
      <c r="AF1463" s="21">
        <f>ROUNDDOWN(R1463,-2)+ROUNDDOWN(S1463,-2)</f>
        <v/>
      </c>
      <c r="AG1463" s="21">
        <f>ROUNDDOWN(MAX(0,R1463-(AB1463+AC1463+AE1463)*0.6),-2)+ROUNDDOWN(MAX(0,S1463-(AB1463+AC1463+AE1463)*0.4),-2)</f>
        <v/>
      </c>
      <c r="AH1463" s="21">
        <f>ROUNDDOWN(MAX(0,T1463-(AB1463+AD1463)*0.6),-2)+ROUNDDOWN(MAX(0,U1463-(AB1463+AD1463)*0.4),-2)</f>
        <v/>
      </c>
      <c r="AI1463" s="21">
        <f>ROUNDDOWN(T1463,-2)+ROUNDDOWN(U1463,-2)</f>
        <v/>
      </c>
      <c r="AJ1463" s="21">
        <f>M1463+AF1463</f>
        <v/>
      </c>
      <c r="AK1463" s="21">
        <f>M1463+AG1463</f>
        <v/>
      </c>
      <c r="AL1463" s="21">
        <f>N1463+AH1463</f>
        <v/>
      </c>
      <c r="AM1463" s="21">
        <f>O1463+AI1463</f>
        <v/>
      </c>
      <c r="AN1463" s="21">
        <f>N1463+AI1463</f>
        <v/>
      </c>
      <c r="AO1463" s="21">
        <f>ROUNDDOWN((R1463+S1463)*0.2/Y1463+2000,0)</f>
        <v/>
      </c>
      <c r="AP1463" s="21">
        <f>ROUNDDOWN((T1463+U1463)*0.2/Z1463+2000,0)</f>
        <v/>
      </c>
      <c r="AQ1463" s="21">
        <f>AL1463-AK1463</f>
        <v/>
      </c>
      <c r="AR1463" s="21">
        <f>AM1463-AK1463</f>
        <v/>
      </c>
      <c r="AS1463" s="21">
        <f>AM1463-AL1463</f>
        <v/>
      </c>
      <c r="AT1463" s="21">
        <f>AK1463+C1463-AJ1463</f>
        <v/>
      </c>
      <c r="AU1463" s="21">
        <f>AL1463+C1463-AM1463</f>
        <v/>
      </c>
      <c r="AV1463" s="21">
        <f>AN1463+C1463-AM1463</f>
        <v/>
      </c>
    </row>
    <row r="1464">
      <c r="A1464" t="inlineStr">
        <is>
          <t>年収別 医療費15万</t>
        </is>
      </c>
      <c r="B1464" s="21">
        <f>'4_年収別'!$A$33</f>
        <v/>
      </c>
      <c r="C1464" s="21">
        <f>AO1464</f>
        <v/>
      </c>
      <c r="D1464" s="21" t="n">
        <v>150000</v>
      </c>
      <c r="E1464" s="21">
        <f>ROUND(MIN(B1464/12,650000)*12*0.0915+MIN(B1464/12,1390000)*12*(0.0504+0)+B1464*0.005,0)</f>
        <v/>
      </c>
      <c r="F1464" s="21">
        <f>IF(B1464&lt;741000,0,IF(B1464&lt;2191000,B1464-740000,IF(B1464&lt;2193000,1451000,IF(B1464&lt;2196000,1453000,IF(B1464&lt;2200000,1456000,IF(B1464&lt;3600000,ROUND(ROUNDDOWN(B1464/4,-3)*2.8,0)-80000,IF(B1464&lt;6600000,ROUND(ROUNDDOWN(B1464/4,-3)*3.2,0)-440000,IF(B1464&lt;8500000,ROUNDDOWN(B1464*0.9,0)-1100000,B1464-1950000))))))))</f>
        <v/>
      </c>
      <c r="G1464" s="21">
        <f>IF(F1464&gt;23500000,NA(),IF(F1464&lt;=4890000,1040000,IF(F1464&lt;=6550000,670000,620000)))</f>
        <v/>
      </c>
      <c r="H1464" s="21">
        <f>IF(D1464&lt;=0,0,MAX(0,MIN(2000000,D1464-MIN(100000,ROUNDDOWN(F1464*0.05,0)))))</f>
        <v/>
      </c>
      <c r="I1464" s="21">
        <f>IF(C1464&lt;=2000,0,MIN(C1464,ROUNDDOWN(F1464*0.4,0))-2000)</f>
        <v/>
      </c>
      <c r="J1464" s="21">
        <f>MAX(0,ROUNDDOWN(F1464-E1464-G1464,-3))</f>
        <v/>
      </c>
      <c r="K1464" s="21">
        <f>MAX(0,ROUNDDOWN(F1464-E1464-G1464-H1464-I1464,-3))</f>
        <v/>
      </c>
      <c r="L1464" s="21">
        <f>MAX(0,ROUNDDOWN(F1464-E1464-G1464-H1464,-3))</f>
        <v/>
      </c>
      <c r="M1464" s="21">
        <f>IF(J1464&lt;=0,0,ROUNDDOWN((J1464*LOOKUP(J1464,{0,1950001,3300001,6950001,9000001,18000001,40000001},{0.05,0.1,0.2,0.23,0.33,0.4,0.45})-LOOKUP(J1464,{0,1950001,3300001,6950001,9000001,18000001,40000001},{0,97500,427500,636000,1536000,2796000,4796000}))*1.021,-2))</f>
        <v/>
      </c>
      <c r="N1464" s="21">
        <f>IF(K1464&lt;=0,0,ROUNDDOWN((K1464*LOOKUP(K1464,{0,1950001,3300001,6950001,9000001,18000001,40000001},{0.05,0.1,0.2,0.23,0.33,0.4,0.45})-LOOKUP(K1464,{0,1950001,3300001,6950001,9000001,18000001,40000001},{0,97500,427500,636000,1536000,2796000,4796000}))*1.021,-2))</f>
        <v/>
      </c>
      <c r="O1464" s="21">
        <f>IF(L1464&lt;=0,0,ROUNDDOWN((L1464*LOOKUP(L1464,{0,1950001,3300001,6950001,9000001,18000001,40000001},{0.05,0.1,0.2,0.23,0.33,0.4,0.45})-LOOKUP(L1464,{0,1950001,3300001,6950001,9000001,18000001,40000001},{0,97500,427500,636000,1536000,2796000,4796000}))*1.021,-2))</f>
        <v/>
      </c>
      <c r="P1464" s="21">
        <f>MAX(0,ROUNDDOWN(F1464-E1464-430000,-3))</f>
        <v/>
      </c>
      <c r="Q1464" s="21">
        <f>MAX(0,ROUNDDOWN(F1464-E1464-430000-H1464,-3))</f>
        <v/>
      </c>
      <c r="R1464" s="21">
        <f>IF(F1464&lt;=450000,0,MAX(0,P1464*0.06-MIN(50000,P1464)*0.03))</f>
        <v/>
      </c>
      <c r="S1464" s="21">
        <f>IF(F1464&lt;=450000,0,MAX(0,P1464*0.04-MIN(50000,P1464)*0.02))</f>
        <v/>
      </c>
      <c r="T1464" s="21">
        <f>IF(F1464&lt;=450000,0,MAX(0,Q1464*0.06-MIN(50000,Q1464)*0.03))</f>
        <v/>
      </c>
      <c r="U1464" s="21">
        <f>IF(F1464&lt;=450000,0,MAX(0,Q1464*0.04-MIN(50000,Q1464)*0.02))</f>
        <v/>
      </c>
      <c r="V1464" s="21">
        <f>50000+MAX(0,G1464-480000)</f>
        <v/>
      </c>
      <c r="W1464" s="21">
        <f>P1464-V1464</f>
        <v/>
      </c>
      <c r="X1464" s="21">
        <f>Q1464-V1464</f>
        <v/>
      </c>
      <c r="Y1464" s="22">
        <f>IF(W1464&lt;0,0.9,LOOKUP(W1464,{0,1950001,3300001,6950001,9000001,18000001,40000001},{0.84895,0.7979,0.6958,0.66517,0.56307,0.4916,0.44055}))</f>
        <v/>
      </c>
      <c r="Z1464" s="22">
        <f>IF(X1464&lt;0,0.9,LOOKUP(X1464,{0,1950001,3300001,6950001,9000001,18000001,40000001},{0.84895,0.7979,0.6958,0.66517,0.56307,0.4916,0.44055}))</f>
        <v/>
      </c>
      <c r="AA1464" s="22">
        <f>IF(W1464&lt;0,0,CHOOSE(MATCH(W1464,{0,1950001,3300001,6950001,9000001},1),5.105/84.895,10.21/79.79,20.42/69.58,23.483/66.517,33.693/56.307))</f>
        <v/>
      </c>
      <c r="AB1464" s="21">
        <f>IF(C1464&lt;=2000,0,(MIN(C1464,ROUNDDOWN(F1464*0.3,0))-2000)*0.1)</f>
        <v/>
      </c>
      <c r="AC1464" s="21">
        <f>IF(C1464&lt;=2000,0,MIN((C1464-2000)*Y1464,(R1464+S1464)*0.2))</f>
        <v/>
      </c>
      <c r="AD1464" s="21">
        <f>IF(C1464&lt;=2000,0,MIN((C1464-2000)*Z1464,(T1464+U1464)*0.2))</f>
        <v/>
      </c>
      <c r="AE1464" s="21">
        <f>AC1464*AA1464</f>
        <v/>
      </c>
      <c r="AF1464" s="21">
        <f>ROUNDDOWN(R1464,-2)+ROUNDDOWN(S1464,-2)</f>
        <v/>
      </c>
      <c r="AG1464" s="21">
        <f>ROUNDDOWN(MAX(0,R1464-(AB1464+AC1464+AE1464)*0.6),-2)+ROUNDDOWN(MAX(0,S1464-(AB1464+AC1464+AE1464)*0.4),-2)</f>
        <v/>
      </c>
      <c r="AH1464" s="21">
        <f>ROUNDDOWN(MAX(0,T1464-(AB1464+AD1464)*0.6),-2)+ROUNDDOWN(MAX(0,U1464-(AB1464+AD1464)*0.4),-2)</f>
        <v/>
      </c>
      <c r="AI1464" s="21">
        <f>ROUNDDOWN(T1464,-2)+ROUNDDOWN(U1464,-2)</f>
        <v/>
      </c>
      <c r="AJ1464" s="21">
        <f>M1464+AF1464</f>
        <v/>
      </c>
      <c r="AK1464" s="21">
        <f>M1464+AG1464</f>
        <v/>
      </c>
      <c r="AL1464" s="21">
        <f>N1464+AH1464</f>
        <v/>
      </c>
      <c r="AM1464" s="21">
        <f>O1464+AI1464</f>
        <v/>
      </c>
      <c r="AN1464" s="21">
        <f>N1464+AI1464</f>
        <v/>
      </c>
      <c r="AO1464" s="21">
        <f>ROUNDDOWN((R1464+S1464)*0.2/Y1464+2000,0)</f>
        <v/>
      </c>
      <c r="AP1464" s="21">
        <f>ROUNDDOWN((T1464+U1464)*0.2/Z1464+2000,0)</f>
        <v/>
      </c>
      <c r="AQ1464" s="21">
        <f>AL1464-AK1464</f>
        <v/>
      </c>
      <c r="AR1464" s="21">
        <f>AM1464-AK1464</f>
        <v/>
      </c>
      <c r="AS1464" s="21">
        <f>AM1464-AL1464</f>
        <v/>
      </c>
      <c r="AT1464" s="21">
        <f>AK1464+C1464-AJ1464</f>
        <v/>
      </c>
      <c r="AU1464" s="21">
        <f>AL1464+C1464-AM1464</f>
        <v/>
      </c>
      <c r="AV1464" s="21">
        <f>AN1464+C1464-AM1464</f>
        <v/>
      </c>
    </row>
    <row r="1465">
      <c r="A1465" t="inlineStr">
        <is>
          <t>年収別 上限+5万</t>
        </is>
      </c>
      <c r="B1465" s="21">
        <f>'4_年収別'!$A$33</f>
        <v/>
      </c>
      <c r="C1465" s="21">
        <f>AO1465+50000</f>
        <v/>
      </c>
      <c r="D1465" s="21" t="n">
        <v>0</v>
      </c>
      <c r="E1465" s="21">
        <f>ROUND(MIN(B1465/12,650000)*12*0.0915+MIN(B1465/12,1390000)*12*(0.0504+0)+B1465*0.005,0)</f>
        <v/>
      </c>
      <c r="F1465" s="21">
        <f>IF(B1465&lt;741000,0,IF(B1465&lt;2191000,B1465-740000,IF(B1465&lt;2193000,1451000,IF(B1465&lt;2196000,1453000,IF(B1465&lt;2200000,1456000,IF(B1465&lt;3600000,ROUND(ROUNDDOWN(B1465/4,-3)*2.8,0)-80000,IF(B1465&lt;6600000,ROUND(ROUNDDOWN(B1465/4,-3)*3.2,0)-440000,IF(B1465&lt;8500000,ROUNDDOWN(B1465*0.9,0)-1100000,B1465-1950000))))))))</f>
        <v/>
      </c>
      <c r="G1465" s="21">
        <f>IF(F1465&gt;23500000,NA(),IF(F1465&lt;=4890000,1040000,IF(F1465&lt;=6550000,670000,620000)))</f>
        <v/>
      </c>
      <c r="H1465" s="21">
        <f>IF(D1465&lt;=0,0,MAX(0,MIN(2000000,D1465-MIN(100000,ROUNDDOWN(F1465*0.05,0)))))</f>
        <v/>
      </c>
      <c r="I1465" s="21">
        <f>IF(C1465&lt;=2000,0,MIN(C1465,ROUNDDOWN(F1465*0.4,0))-2000)</f>
        <v/>
      </c>
      <c r="J1465" s="21">
        <f>MAX(0,ROUNDDOWN(F1465-E1465-G1465,-3))</f>
        <v/>
      </c>
      <c r="K1465" s="21">
        <f>MAX(0,ROUNDDOWN(F1465-E1465-G1465-H1465-I1465,-3))</f>
        <v/>
      </c>
      <c r="L1465" s="21">
        <f>MAX(0,ROUNDDOWN(F1465-E1465-G1465-H1465,-3))</f>
        <v/>
      </c>
      <c r="M1465" s="21">
        <f>IF(J1465&lt;=0,0,ROUNDDOWN((J1465*LOOKUP(J1465,{0,1950001,3300001,6950001,9000001,18000001,40000001},{0.05,0.1,0.2,0.23,0.33,0.4,0.45})-LOOKUP(J1465,{0,1950001,3300001,6950001,9000001,18000001,40000001},{0,97500,427500,636000,1536000,2796000,4796000}))*1.021,-2))</f>
        <v/>
      </c>
      <c r="N1465" s="21">
        <f>IF(K1465&lt;=0,0,ROUNDDOWN((K1465*LOOKUP(K1465,{0,1950001,3300001,6950001,9000001,18000001,40000001},{0.05,0.1,0.2,0.23,0.33,0.4,0.45})-LOOKUP(K1465,{0,1950001,3300001,6950001,9000001,18000001,40000001},{0,97500,427500,636000,1536000,2796000,4796000}))*1.021,-2))</f>
        <v/>
      </c>
      <c r="O1465" s="21">
        <f>IF(L1465&lt;=0,0,ROUNDDOWN((L1465*LOOKUP(L1465,{0,1950001,3300001,6950001,9000001,18000001,40000001},{0.05,0.1,0.2,0.23,0.33,0.4,0.45})-LOOKUP(L1465,{0,1950001,3300001,6950001,9000001,18000001,40000001},{0,97500,427500,636000,1536000,2796000,4796000}))*1.021,-2))</f>
        <v/>
      </c>
      <c r="P1465" s="21">
        <f>MAX(0,ROUNDDOWN(F1465-E1465-430000,-3))</f>
        <v/>
      </c>
      <c r="Q1465" s="21">
        <f>MAX(0,ROUNDDOWN(F1465-E1465-430000-H1465,-3))</f>
        <v/>
      </c>
      <c r="R1465" s="21">
        <f>IF(F1465&lt;=450000,0,MAX(0,P1465*0.06-MIN(50000,P1465)*0.03))</f>
        <v/>
      </c>
      <c r="S1465" s="21">
        <f>IF(F1465&lt;=450000,0,MAX(0,P1465*0.04-MIN(50000,P1465)*0.02))</f>
        <v/>
      </c>
      <c r="T1465" s="21">
        <f>IF(F1465&lt;=450000,0,MAX(0,Q1465*0.06-MIN(50000,Q1465)*0.03))</f>
        <v/>
      </c>
      <c r="U1465" s="21">
        <f>IF(F1465&lt;=450000,0,MAX(0,Q1465*0.04-MIN(50000,Q1465)*0.02))</f>
        <v/>
      </c>
      <c r="V1465" s="21">
        <f>50000+MAX(0,G1465-480000)</f>
        <v/>
      </c>
      <c r="W1465" s="21">
        <f>P1465-V1465</f>
        <v/>
      </c>
      <c r="X1465" s="21">
        <f>Q1465-V1465</f>
        <v/>
      </c>
      <c r="Y1465" s="22">
        <f>IF(W1465&lt;0,0.9,LOOKUP(W1465,{0,1950001,3300001,6950001,9000001,18000001,40000001},{0.84895,0.7979,0.6958,0.66517,0.56307,0.4916,0.44055}))</f>
        <v/>
      </c>
      <c r="Z1465" s="22">
        <f>IF(X1465&lt;0,0.9,LOOKUP(X1465,{0,1950001,3300001,6950001,9000001,18000001,40000001},{0.84895,0.7979,0.6958,0.66517,0.56307,0.4916,0.44055}))</f>
        <v/>
      </c>
      <c r="AA1465" s="22">
        <f>IF(W1465&lt;0,0,CHOOSE(MATCH(W1465,{0,1950001,3300001,6950001,9000001},1),5.105/84.895,10.21/79.79,20.42/69.58,23.483/66.517,33.693/56.307))</f>
        <v/>
      </c>
      <c r="AB1465" s="21">
        <f>IF(C1465&lt;=2000,0,(MIN(C1465,ROUNDDOWN(F1465*0.3,0))-2000)*0.1)</f>
        <v/>
      </c>
      <c r="AC1465" s="21">
        <f>IF(C1465&lt;=2000,0,MIN((C1465-2000)*Y1465,(R1465+S1465)*0.2))</f>
        <v/>
      </c>
      <c r="AD1465" s="21">
        <f>IF(C1465&lt;=2000,0,MIN((C1465-2000)*Z1465,(T1465+U1465)*0.2))</f>
        <v/>
      </c>
      <c r="AE1465" s="21">
        <f>AC1465*AA1465</f>
        <v/>
      </c>
      <c r="AF1465" s="21">
        <f>ROUNDDOWN(R1465,-2)+ROUNDDOWN(S1465,-2)</f>
        <v/>
      </c>
      <c r="AG1465" s="21">
        <f>ROUNDDOWN(MAX(0,R1465-(AB1465+AC1465+AE1465)*0.6),-2)+ROUNDDOWN(MAX(0,S1465-(AB1465+AC1465+AE1465)*0.4),-2)</f>
        <v/>
      </c>
      <c r="AH1465" s="21">
        <f>ROUNDDOWN(MAX(0,T1465-(AB1465+AD1465)*0.6),-2)+ROUNDDOWN(MAX(0,U1465-(AB1465+AD1465)*0.4),-2)</f>
        <v/>
      </c>
      <c r="AI1465" s="21">
        <f>ROUNDDOWN(T1465,-2)+ROUNDDOWN(U1465,-2)</f>
        <v/>
      </c>
      <c r="AJ1465" s="21">
        <f>M1465+AF1465</f>
        <v/>
      </c>
      <c r="AK1465" s="21">
        <f>M1465+AG1465</f>
        <v/>
      </c>
      <c r="AL1465" s="21">
        <f>N1465+AH1465</f>
        <v/>
      </c>
      <c r="AM1465" s="21">
        <f>O1465+AI1465</f>
        <v/>
      </c>
      <c r="AN1465" s="21">
        <f>N1465+AI1465</f>
        <v/>
      </c>
      <c r="AO1465" s="21">
        <f>ROUNDDOWN((R1465+S1465)*0.2/Y1465+2000,0)</f>
        <v/>
      </c>
      <c r="AP1465" s="21">
        <f>ROUNDDOWN((T1465+U1465)*0.2/Z1465+2000,0)</f>
        <v/>
      </c>
      <c r="AQ1465" s="21">
        <f>AL1465-AK1465</f>
        <v/>
      </c>
      <c r="AR1465" s="21">
        <f>AM1465-AK1465</f>
        <v/>
      </c>
      <c r="AS1465" s="21">
        <f>AM1465-AL1465</f>
        <v/>
      </c>
      <c r="AT1465" s="21">
        <f>AK1465+C1465-AJ1465</f>
        <v/>
      </c>
      <c r="AU1465" s="21">
        <f>AL1465+C1465-AM1465</f>
        <v/>
      </c>
      <c r="AV1465" s="21">
        <f>AN1465+C1465-AM1465</f>
        <v/>
      </c>
    </row>
    <row r="1466">
      <c r="A1466" t="inlineStr">
        <is>
          <t>年収別 医療費15万</t>
        </is>
      </c>
      <c r="B1466" s="21">
        <f>'4_年収別'!$A$34</f>
        <v/>
      </c>
      <c r="C1466" s="21">
        <f>AO1466</f>
        <v/>
      </c>
      <c r="D1466" s="21" t="n">
        <v>150000</v>
      </c>
      <c r="E1466" s="21">
        <f>ROUND(MIN(B1466/12,650000)*12*0.0915+MIN(B1466/12,1390000)*12*(0.0504+0)+B1466*0.005,0)</f>
        <v/>
      </c>
      <c r="F1466" s="21">
        <f>IF(B1466&lt;741000,0,IF(B1466&lt;2191000,B1466-740000,IF(B1466&lt;2193000,1451000,IF(B1466&lt;2196000,1453000,IF(B1466&lt;2200000,1456000,IF(B1466&lt;3600000,ROUND(ROUNDDOWN(B1466/4,-3)*2.8,0)-80000,IF(B1466&lt;6600000,ROUND(ROUNDDOWN(B1466/4,-3)*3.2,0)-440000,IF(B1466&lt;8500000,ROUNDDOWN(B1466*0.9,0)-1100000,B1466-1950000))))))))</f>
        <v/>
      </c>
      <c r="G1466" s="21">
        <f>IF(F1466&gt;23500000,NA(),IF(F1466&lt;=4890000,1040000,IF(F1466&lt;=6550000,670000,620000)))</f>
        <v/>
      </c>
      <c r="H1466" s="21">
        <f>IF(D1466&lt;=0,0,MAX(0,MIN(2000000,D1466-MIN(100000,ROUNDDOWN(F1466*0.05,0)))))</f>
        <v/>
      </c>
      <c r="I1466" s="21">
        <f>IF(C1466&lt;=2000,0,MIN(C1466,ROUNDDOWN(F1466*0.4,0))-2000)</f>
        <v/>
      </c>
      <c r="J1466" s="21">
        <f>MAX(0,ROUNDDOWN(F1466-E1466-G1466,-3))</f>
        <v/>
      </c>
      <c r="K1466" s="21">
        <f>MAX(0,ROUNDDOWN(F1466-E1466-G1466-H1466-I1466,-3))</f>
        <v/>
      </c>
      <c r="L1466" s="21">
        <f>MAX(0,ROUNDDOWN(F1466-E1466-G1466-H1466,-3))</f>
        <v/>
      </c>
      <c r="M1466" s="21">
        <f>IF(J1466&lt;=0,0,ROUNDDOWN((J1466*LOOKUP(J1466,{0,1950001,3300001,6950001,9000001,18000001,40000001},{0.05,0.1,0.2,0.23,0.33,0.4,0.45})-LOOKUP(J1466,{0,1950001,3300001,6950001,9000001,18000001,40000001},{0,97500,427500,636000,1536000,2796000,4796000}))*1.021,-2))</f>
        <v/>
      </c>
      <c r="N1466" s="21">
        <f>IF(K1466&lt;=0,0,ROUNDDOWN((K1466*LOOKUP(K1466,{0,1950001,3300001,6950001,9000001,18000001,40000001},{0.05,0.1,0.2,0.23,0.33,0.4,0.45})-LOOKUP(K1466,{0,1950001,3300001,6950001,9000001,18000001,40000001},{0,97500,427500,636000,1536000,2796000,4796000}))*1.021,-2))</f>
        <v/>
      </c>
      <c r="O1466" s="21">
        <f>IF(L1466&lt;=0,0,ROUNDDOWN((L1466*LOOKUP(L1466,{0,1950001,3300001,6950001,9000001,18000001,40000001},{0.05,0.1,0.2,0.23,0.33,0.4,0.45})-LOOKUP(L1466,{0,1950001,3300001,6950001,9000001,18000001,40000001},{0,97500,427500,636000,1536000,2796000,4796000}))*1.021,-2))</f>
        <v/>
      </c>
      <c r="P1466" s="21">
        <f>MAX(0,ROUNDDOWN(F1466-E1466-430000,-3))</f>
        <v/>
      </c>
      <c r="Q1466" s="21">
        <f>MAX(0,ROUNDDOWN(F1466-E1466-430000-H1466,-3))</f>
        <v/>
      </c>
      <c r="R1466" s="21">
        <f>IF(F1466&lt;=450000,0,MAX(0,P1466*0.06-MIN(50000,P1466)*0.03))</f>
        <v/>
      </c>
      <c r="S1466" s="21">
        <f>IF(F1466&lt;=450000,0,MAX(0,P1466*0.04-MIN(50000,P1466)*0.02))</f>
        <v/>
      </c>
      <c r="T1466" s="21">
        <f>IF(F1466&lt;=450000,0,MAX(0,Q1466*0.06-MIN(50000,Q1466)*0.03))</f>
        <v/>
      </c>
      <c r="U1466" s="21">
        <f>IF(F1466&lt;=450000,0,MAX(0,Q1466*0.04-MIN(50000,Q1466)*0.02))</f>
        <v/>
      </c>
      <c r="V1466" s="21">
        <f>50000+MAX(0,G1466-480000)</f>
        <v/>
      </c>
      <c r="W1466" s="21">
        <f>P1466-V1466</f>
        <v/>
      </c>
      <c r="X1466" s="21">
        <f>Q1466-V1466</f>
        <v/>
      </c>
      <c r="Y1466" s="22">
        <f>IF(W1466&lt;0,0.9,LOOKUP(W1466,{0,1950001,3300001,6950001,9000001,18000001,40000001},{0.84895,0.7979,0.6958,0.66517,0.56307,0.4916,0.44055}))</f>
        <v/>
      </c>
      <c r="Z1466" s="22">
        <f>IF(X1466&lt;0,0.9,LOOKUP(X1466,{0,1950001,3300001,6950001,9000001,18000001,40000001},{0.84895,0.7979,0.6958,0.66517,0.56307,0.4916,0.44055}))</f>
        <v/>
      </c>
      <c r="AA1466" s="22">
        <f>IF(W1466&lt;0,0,CHOOSE(MATCH(W1466,{0,1950001,3300001,6950001,9000001},1),5.105/84.895,10.21/79.79,20.42/69.58,23.483/66.517,33.693/56.307))</f>
        <v/>
      </c>
      <c r="AB1466" s="21">
        <f>IF(C1466&lt;=2000,0,(MIN(C1466,ROUNDDOWN(F1466*0.3,0))-2000)*0.1)</f>
        <v/>
      </c>
      <c r="AC1466" s="21">
        <f>IF(C1466&lt;=2000,0,MIN((C1466-2000)*Y1466,(R1466+S1466)*0.2))</f>
        <v/>
      </c>
      <c r="AD1466" s="21">
        <f>IF(C1466&lt;=2000,0,MIN((C1466-2000)*Z1466,(T1466+U1466)*0.2))</f>
        <v/>
      </c>
      <c r="AE1466" s="21">
        <f>AC1466*AA1466</f>
        <v/>
      </c>
      <c r="AF1466" s="21">
        <f>ROUNDDOWN(R1466,-2)+ROUNDDOWN(S1466,-2)</f>
        <v/>
      </c>
      <c r="AG1466" s="21">
        <f>ROUNDDOWN(MAX(0,R1466-(AB1466+AC1466+AE1466)*0.6),-2)+ROUNDDOWN(MAX(0,S1466-(AB1466+AC1466+AE1466)*0.4),-2)</f>
        <v/>
      </c>
      <c r="AH1466" s="21">
        <f>ROUNDDOWN(MAX(0,T1466-(AB1466+AD1466)*0.6),-2)+ROUNDDOWN(MAX(0,U1466-(AB1466+AD1466)*0.4),-2)</f>
        <v/>
      </c>
      <c r="AI1466" s="21">
        <f>ROUNDDOWN(T1466,-2)+ROUNDDOWN(U1466,-2)</f>
        <v/>
      </c>
      <c r="AJ1466" s="21">
        <f>M1466+AF1466</f>
        <v/>
      </c>
      <c r="AK1466" s="21">
        <f>M1466+AG1466</f>
        <v/>
      </c>
      <c r="AL1466" s="21">
        <f>N1466+AH1466</f>
        <v/>
      </c>
      <c r="AM1466" s="21">
        <f>O1466+AI1466</f>
        <v/>
      </c>
      <c r="AN1466" s="21">
        <f>N1466+AI1466</f>
        <v/>
      </c>
      <c r="AO1466" s="21">
        <f>ROUNDDOWN((R1466+S1466)*0.2/Y1466+2000,0)</f>
        <v/>
      </c>
      <c r="AP1466" s="21">
        <f>ROUNDDOWN((T1466+U1466)*0.2/Z1466+2000,0)</f>
        <v/>
      </c>
      <c r="AQ1466" s="21">
        <f>AL1466-AK1466</f>
        <v/>
      </c>
      <c r="AR1466" s="21">
        <f>AM1466-AK1466</f>
        <v/>
      </c>
      <c r="AS1466" s="21">
        <f>AM1466-AL1466</f>
        <v/>
      </c>
      <c r="AT1466" s="21">
        <f>AK1466+C1466-AJ1466</f>
        <v/>
      </c>
      <c r="AU1466" s="21">
        <f>AL1466+C1466-AM1466</f>
        <v/>
      </c>
      <c r="AV1466" s="21">
        <f>AN1466+C1466-AM1466</f>
        <v/>
      </c>
    </row>
    <row r="1467">
      <c r="A1467" t="inlineStr">
        <is>
          <t>年収別 上限+5万</t>
        </is>
      </c>
      <c r="B1467" s="21">
        <f>'4_年収別'!$A$34</f>
        <v/>
      </c>
      <c r="C1467" s="21">
        <f>AO1467+50000</f>
        <v/>
      </c>
      <c r="D1467" s="21" t="n">
        <v>0</v>
      </c>
      <c r="E1467" s="21">
        <f>ROUND(MIN(B1467/12,650000)*12*0.0915+MIN(B1467/12,1390000)*12*(0.0504+0)+B1467*0.005,0)</f>
        <v/>
      </c>
      <c r="F1467" s="21">
        <f>IF(B1467&lt;741000,0,IF(B1467&lt;2191000,B1467-740000,IF(B1467&lt;2193000,1451000,IF(B1467&lt;2196000,1453000,IF(B1467&lt;2200000,1456000,IF(B1467&lt;3600000,ROUND(ROUNDDOWN(B1467/4,-3)*2.8,0)-80000,IF(B1467&lt;6600000,ROUND(ROUNDDOWN(B1467/4,-3)*3.2,0)-440000,IF(B1467&lt;8500000,ROUNDDOWN(B1467*0.9,0)-1100000,B1467-1950000))))))))</f>
        <v/>
      </c>
      <c r="G1467" s="21">
        <f>IF(F1467&gt;23500000,NA(),IF(F1467&lt;=4890000,1040000,IF(F1467&lt;=6550000,670000,620000)))</f>
        <v/>
      </c>
      <c r="H1467" s="21">
        <f>IF(D1467&lt;=0,0,MAX(0,MIN(2000000,D1467-MIN(100000,ROUNDDOWN(F1467*0.05,0)))))</f>
        <v/>
      </c>
      <c r="I1467" s="21">
        <f>IF(C1467&lt;=2000,0,MIN(C1467,ROUNDDOWN(F1467*0.4,0))-2000)</f>
        <v/>
      </c>
      <c r="J1467" s="21">
        <f>MAX(0,ROUNDDOWN(F1467-E1467-G1467,-3))</f>
        <v/>
      </c>
      <c r="K1467" s="21">
        <f>MAX(0,ROUNDDOWN(F1467-E1467-G1467-H1467-I1467,-3))</f>
        <v/>
      </c>
      <c r="L1467" s="21">
        <f>MAX(0,ROUNDDOWN(F1467-E1467-G1467-H1467,-3))</f>
        <v/>
      </c>
      <c r="M1467" s="21">
        <f>IF(J1467&lt;=0,0,ROUNDDOWN((J1467*LOOKUP(J1467,{0,1950001,3300001,6950001,9000001,18000001,40000001},{0.05,0.1,0.2,0.23,0.33,0.4,0.45})-LOOKUP(J1467,{0,1950001,3300001,6950001,9000001,18000001,40000001},{0,97500,427500,636000,1536000,2796000,4796000}))*1.021,-2))</f>
        <v/>
      </c>
      <c r="N1467" s="21">
        <f>IF(K1467&lt;=0,0,ROUNDDOWN((K1467*LOOKUP(K1467,{0,1950001,3300001,6950001,9000001,18000001,40000001},{0.05,0.1,0.2,0.23,0.33,0.4,0.45})-LOOKUP(K1467,{0,1950001,3300001,6950001,9000001,18000001,40000001},{0,97500,427500,636000,1536000,2796000,4796000}))*1.021,-2))</f>
        <v/>
      </c>
      <c r="O1467" s="21">
        <f>IF(L1467&lt;=0,0,ROUNDDOWN((L1467*LOOKUP(L1467,{0,1950001,3300001,6950001,9000001,18000001,40000001},{0.05,0.1,0.2,0.23,0.33,0.4,0.45})-LOOKUP(L1467,{0,1950001,3300001,6950001,9000001,18000001,40000001},{0,97500,427500,636000,1536000,2796000,4796000}))*1.021,-2))</f>
        <v/>
      </c>
      <c r="P1467" s="21">
        <f>MAX(0,ROUNDDOWN(F1467-E1467-430000,-3))</f>
        <v/>
      </c>
      <c r="Q1467" s="21">
        <f>MAX(0,ROUNDDOWN(F1467-E1467-430000-H1467,-3))</f>
        <v/>
      </c>
      <c r="R1467" s="21">
        <f>IF(F1467&lt;=450000,0,MAX(0,P1467*0.06-MIN(50000,P1467)*0.03))</f>
        <v/>
      </c>
      <c r="S1467" s="21">
        <f>IF(F1467&lt;=450000,0,MAX(0,P1467*0.04-MIN(50000,P1467)*0.02))</f>
        <v/>
      </c>
      <c r="T1467" s="21">
        <f>IF(F1467&lt;=450000,0,MAX(0,Q1467*0.06-MIN(50000,Q1467)*0.03))</f>
        <v/>
      </c>
      <c r="U1467" s="21">
        <f>IF(F1467&lt;=450000,0,MAX(0,Q1467*0.04-MIN(50000,Q1467)*0.02))</f>
        <v/>
      </c>
      <c r="V1467" s="21">
        <f>50000+MAX(0,G1467-480000)</f>
        <v/>
      </c>
      <c r="W1467" s="21">
        <f>P1467-V1467</f>
        <v/>
      </c>
      <c r="X1467" s="21">
        <f>Q1467-V1467</f>
        <v/>
      </c>
      <c r="Y1467" s="22">
        <f>IF(W1467&lt;0,0.9,LOOKUP(W1467,{0,1950001,3300001,6950001,9000001,18000001,40000001},{0.84895,0.7979,0.6958,0.66517,0.56307,0.4916,0.44055}))</f>
        <v/>
      </c>
      <c r="Z1467" s="22">
        <f>IF(X1467&lt;0,0.9,LOOKUP(X1467,{0,1950001,3300001,6950001,9000001,18000001,40000001},{0.84895,0.7979,0.6958,0.66517,0.56307,0.4916,0.44055}))</f>
        <v/>
      </c>
      <c r="AA1467" s="22">
        <f>IF(W1467&lt;0,0,CHOOSE(MATCH(W1467,{0,1950001,3300001,6950001,9000001},1),5.105/84.895,10.21/79.79,20.42/69.58,23.483/66.517,33.693/56.307))</f>
        <v/>
      </c>
      <c r="AB1467" s="21">
        <f>IF(C1467&lt;=2000,0,(MIN(C1467,ROUNDDOWN(F1467*0.3,0))-2000)*0.1)</f>
        <v/>
      </c>
      <c r="AC1467" s="21">
        <f>IF(C1467&lt;=2000,0,MIN((C1467-2000)*Y1467,(R1467+S1467)*0.2))</f>
        <v/>
      </c>
      <c r="AD1467" s="21">
        <f>IF(C1467&lt;=2000,0,MIN((C1467-2000)*Z1467,(T1467+U1467)*0.2))</f>
        <v/>
      </c>
      <c r="AE1467" s="21">
        <f>AC1467*AA1467</f>
        <v/>
      </c>
      <c r="AF1467" s="21">
        <f>ROUNDDOWN(R1467,-2)+ROUNDDOWN(S1467,-2)</f>
        <v/>
      </c>
      <c r="AG1467" s="21">
        <f>ROUNDDOWN(MAX(0,R1467-(AB1467+AC1467+AE1467)*0.6),-2)+ROUNDDOWN(MAX(0,S1467-(AB1467+AC1467+AE1467)*0.4),-2)</f>
        <v/>
      </c>
      <c r="AH1467" s="21">
        <f>ROUNDDOWN(MAX(0,T1467-(AB1467+AD1467)*0.6),-2)+ROUNDDOWN(MAX(0,U1467-(AB1467+AD1467)*0.4),-2)</f>
        <v/>
      </c>
      <c r="AI1467" s="21">
        <f>ROUNDDOWN(T1467,-2)+ROUNDDOWN(U1467,-2)</f>
        <v/>
      </c>
      <c r="AJ1467" s="21">
        <f>M1467+AF1467</f>
        <v/>
      </c>
      <c r="AK1467" s="21">
        <f>M1467+AG1467</f>
        <v/>
      </c>
      <c r="AL1467" s="21">
        <f>N1467+AH1467</f>
        <v/>
      </c>
      <c r="AM1467" s="21">
        <f>O1467+AI1467</f>
        <v/>
      </c>
      <c r="AN1467" s="21">
        <f>N1467+AI1467</f>
        <v/>
      </c>
      <c r="AO1467" s="21">
        <f>ROUNDDOWN((R1467+S1467)*0.2/Y1467+2000,0)</f>
        <v/>
      </c>
      <c r="AP1467" s="21">
        <f>ROUNDDOWN((T1467+U1467)*0.2/Z1467+2000,0)</f>
        <v/>
      </c>
      <c r="AQ1467" s="21">
        <f>AL1467-AK1467</f>
        <v/>
      </c>
      <c r="AR1467" s="21">
        <f>AM1467-AK1467</f>
        <v/>
      </c>
      <c r="AS1467" s="21">
        <f>AM1467-AL1467</f>
        <v/>
      </c>
      <c r="AT1467" s="21">
        <f>AK1467+C1467-AJ1467</f>
        <v/>
      </c>
      <c r="AU1467" s="21">
        <f>AL1467+C1467-AM1467</f>
        <v/>
      </c>
      <c r="AV1467" s="21">
        <f>AN1467+C1467-AM1467</f>
        <v/>
      </c>
    </row>
    <row r="1468">
      <c r="A1468" t="inlineStr">
        <is>
          <t>年収別 医療費15万</t>
        </is>
      </c>
      <c r="B1468" s="21">
        <f>'4_年収別'!$A$35</f>
        <v/>
      </c>
      <c r="C1468" s="21">
        <f>AO1468</f>
        <v/>
      </c>
      <c r="D1468" s="21" t="n">
        <v>150000</v>
      </c>
      <c r="E1468" s="21">
        <f>ROUND(MIN(B1468/12,650000)*12*0.0915+MIN(B1468/12,1390000)*12*(0.0504+0)+B1468*0.005,0)</f>
        <v/>
      </c>
      <c r="F1468" s="21">
        <f>IF(B1468&lt;741000,0,IF(B1468&lt;2191000,B1468-740000,IF(B1468&lt;2193000,1451000,IF(B1468&lt;2196000,1453000,IF(B1468&lt;2200000,1456000,IF(B1468&lt;3600000,ROUND(ROUNDDOWN(B1468/4,-3)*2.8,0)-80000,IF(B1468&lt;6600000,ROUND(ROUNDDOWN(B1468/4,-3)*3.2,0)-440000,IF(B1468&lt;8500000,ROUNDDOWN(B1468*0.9,0)-1100000,B1468-1950000))))))))</f>
        <v/>
      </c>
      <c r="G1468" s="21">
        <f>IF(F1468&gt;23500000,NA(),IF(F1468&lt;=4890000,1040000,IF(F1468&lt;=6550000,670000,620000)))</f>
        <v/>
      </c>
      <c r="H1468" s="21">
        <f>IF(D1468&lt;=0,0,MAX(0,MIN(2000000,D1468-MIN(100000,ROUNDDOWN(F1468*0.05,0)))))</f>
        <v/>
      </c>
      <c r="I1468" s="21">
        <f>IF(C1468&lt;=2000,0,MIN(C1468,ROUNDDOWN(F1468*0.4,0))-2000)</f>
        <v/>
      </c>
      <c r="J1468" s="21">
        <f>MAX(0,ROUNDDOWN(F1468-E1468-G1468,-3))</f>
        <v/>
      </c>
      <c r="K1468" s="21">
        <f>MAX(0,ROUNDDOWN(F1468-E1468-G1468-H1468-I1468,-3))</f>
        <v/>
      </c>
      <c r="L1468" s="21">
        <f>MAX(0,ROUNDDOWN(F1468-E1468-G1468-H1468,-3))</f>
        <v/>
      </c>
      <c r="M1468" s="21">
        <f>IF(J1468&lt;=0,0,ROUNDDOWN((J1468*LOOKUP(J1468,{0,1950001,3300001,6950001,9000001,18000001,40000001},{0.05,0.1,0.2,0.23,0.33,0.4,0.45})-LOOKUP(J1468,{0,1950001,3300001,6950001,9000001,18000001,40000001},{0,97500,427500,636000,1536000,2796000,4796000}))*1.021,-2))</f>
        <v/>
      </c>
      <c r="N1468" s="21">
        <f>IF(K1468&lt;=0,0,ROUNDDOWN((K1468*LOOKUP(K1468,{0,1950001,3300001,6950001,9000001,18000001,40000001},{0.05,0.1,0.2,0.23,0.33,0.4,0.45})-LOOKUP(K1468,{0,1950001,3300001,6950001,9000001,18000001,40000001},{0,97500,427500,636000,1536000,2796000,4796000}))*1.021,-2))</f>
        <v/>
      </c>
      <c r="O1468" s="21">
        <f>IF(L1468&lt;=0,0,ROUNDDOWN((L1468*LOOKUP(L1468,{0,1950001,3300001,6950001,9000001,18000001,40000001},{0.05,0.1,0.2,0.23,0.33,0.4,0.45})-LOOKUP(L1468,{0,1950001,3300001,6950001,9000001,18000001,40000001},{0,97500,427500,636000,1536000,2796000,4796000}))*1.021,-2))</f>
        <v/>
      </c>
      <c r="P1468" s="21">
        <f>MAX(0,ROUNDDOWN(F1468-E1468-430000,-3))</f>
        <v/>
      </c>
      <c r="Q1468" s="21">
        <f>MAX(0,ROUNDDOWN(F1468-E1468-430000-H1468,-3))</f>
        <v/>
      </c>
      <c r="R1468" s="21">
        <f>IF(F1468&lt;=450000,0,MAX(0,P1468*0.06-MIN(50000,P1468)*0.03))</f>
        <v/>
      </c>
      <c r="S1468" s="21">
        <f>IF(F1468&lt;=450000,0,MAX(0,P1468*0.04-MIN(50000,P1468)*0.02))</f>
        <v/>
      </c>
      <c r="T1468" s="21">
        <f>IF(F1468&lt;=450000,0,MAX(0,Q1468*0.06-MIN(50000,Q1468)*0.03))</f>
        <v/>
      </c>
      <c r="U1468" s="21">
        <f>IF(F1468&lt;=450000,0,MAX(0,Q1468*0.04-MIN(50000,Q1468)*0.02))</f>
        <v/>
      </c>
      <c r="V1468" s="21">
        <f>50000+MAX(0,G1468-480000)</f>
        <v/>
      </c>
      <c r="W1468" s="21">
        <f>P1468-V1468</f>
        <v/>
      </c>
      <c r="X1468" s="21">
        <f>Q1468-V1468</f>
        <v/>
      </c>
      <c r="Y1468" s="22">
        <f>IF(W1468&lt;0,0.9,LOOKUP(W1468,{0,1950001,3300001,6950001,9000001,18000001,40000001},{0.84895,0.7979,0.6958,0.66517,0.56307,0.4916,0.44055}))</f>
        <v/>
      </c>
      <c r="Z1468" s="22">
        <f>IF(X1468&lt;0,0.9,LOOKUP(X1468,{0,1950001,3300001,6950001,9000001,18000001,40000001},{0.84895,0.7979,0.6958,0.66517,0.56307,0.4916,0.44055}))</f>
        <v/>
      </c>
      <c r="AA1468" s="22">
        <f>IF(W1468&lt;0,0,CHOOSE(MATCH(W1468,{0,1950001,3300001,6950001,9000001},1),5.105/84.895,10.21/79.79,20.42/69.58,23.483/66.517,33.693/56.307))</f>
        <v/>
      </c>
      <c r="AB1468" s="21">
        <f>IF(C1468&lt;=2000,0,(MIN(C1468,ROUNDDOWN(F1468*0.3,0))-2000)*0.1)</f>
        <v/>
      </c>
      <c r="AC1468" s="21">
        <f>IF(C1468&lt;=2000,0,MIN((C1468-2000)*Y1468,(R1468+S1468)*0.2))</f>
        <v/>
      </c>
      <c r="AD1468" s="21">
        <f>IF(C1468&lt;=2000,0,MIN((C1468-2000)*Z1468,(T1468+U1468)*0.2))</f>
        <v/>
      </c>
      <c r="AE1468" s="21">
        <f>AC1468*AA1468</f>
        <v/>
      </c>
      <c r="AF1468" s="21">
        <f>ROUNDDOWN(R1468,-2)+ROUNDDOWN(S1468,-2)</f>
        <v/>
      </c>
      <c r="AG1468" s="21">
        <f>ROUNDDOWN(MAX(0,R1468-(AB1468+AC1468+AE1468)*0.6),-2)+ROUNDDOWN(MAX(0,S1468-(AB1468+AC1468+AE1468)*0.4),-2)</f>
        <v/>
      </c>
      <c r="AH1468" s="21">
        <f>ROUNDDOWN(MAX(0,T1468-(AB1468+AD1468)*0.6),-2)+ROUNDDOWN(MAX(0,U1468-(AB1468+AD1468)*0.4),-2)</f>
        <v/>
      </c>
      <c r="AI1468" s="21">
        <f>ROUNDDOWN(T1468,-2)+ROUNDDOWN(U1468,-2)</f>
        <v/>
      </c>
      <c r="AJ1468" s="21">
        <f>M1468+AF1468</f>
        <v/>
      </c>
      <c r="AK1468" s="21">
        <f>M1468+AG1468</f>
        <v/>
      </c>
      <c r="AL1468" s="21">
        <f>N1468+AH1468</f>
        <v/>
      </c>
      <c r="AM1468" s="21">
        <f>O1468+AI1468</f>
        <v/>
      </c>
      <c r="AN1468" s="21">
        <f>N1468+AI1468</f>
        <v/>
      </c>
      <c r="AO1468" s="21">
        <f>ROUNDDOWN((R1468+S1468)*0.2/Y1468+2000,0)</f>
        <v/>
      </c>
      <c r="AP1468" s="21">
        <f>ROUNDDOWN((T1468+U1468)*0.2/Z1468+2000,0)</f>
        <v/>
      </c>
      <c r="AQ1468" s="21">
        <f>AL1468-AK1468</f>
        <v/>
      </c>
      <c r="AR1468" s="21">
        <f>AM1468-AK1468</f>
        <v/>
      </c>
      <c r="AS1468" s="21">
        <f>AM1468-AL1468</f>
        <v/>
      </c>
      <c r="AT1468" s="21">
        <f>AK1468+C1468-AJ1468</f>
        <v/>
      </c>
      <c r="AU1468" s="21">
        <f>AL1468+C1468-AM1468</f>
        <v/>
      </c>
      <c r="AV1468" s="21">
        <f>AN1468+C1468-AM1468</f>
        <v/>
      </c>
    </row>
    <row r="1469">
      <c r="A1469" t="inlineStr">
        <is>
          <t>年収別 上限+5万</t>
        </is>
      </c>
      <c r="B1469" s="21">
        <f>'4_年収別'!$A$35</f>
        <v/>
      </c>
      <c r="C1469" s="21">
        <f>AO1469+50000</f>
        <v/>
      </c>
      <c r="D1469" s="21" t="n">
        <v>0</v>
      </c>
      <c r="E1469" s="21">
        <f>ROUND(MIN(B1469/12,650000)*12*0.0915+MIN(B1469/12,1390000)*12*(0.0504+0)+B1469*0.005,0)</f>
        <v/>
      </c>
      <c r="F1469" s="21">
        <f>IF(B1469&lt;741000,0,IF(B1469&lt;2191000,B1469-740000,IF(B1469&lt;2193000,1451000,IF(B1469&lt;2196000,1453000,IF(B1469&lt;2200000,1456000,IF(B1469&lt;3600000,ROUND(ROUNDDOWN(B1469/4,-3)*2.8,0)-80000,IF(B1469&lt;6600000,ROUND(ROUNDDOWN(B1469/4,-3)*3.2,0)-440000,IF(B1469&lt;8500000,ROUNDDOWN(B1469*0.9,0)-1100000,B1469-1950000))))))))</f>
        <v/>
      </c>
      <c r="G1469" s="21">
        <f>IF(F1469&gt;23500000,NA(),IF(F1469&lt;=4890000,1040000,IF(F1469&lt;=6550000,670000,620000)))</f>
        <v/>
      </c>
      <c r="H1469" s="21">
        <f>IF(D1469&lt;=0,0,MAX(0,MIN(2000000,D1469-MIN(100000,ROUNDDOWN(F1469*0.05,0)))))</f>
        <v/>
      </c>
      <c r="I1469" s="21">
        <f>IF(C1469&lt;=2000,0,MIN(C1469,ROUNDDOWN(F1469*0.4,0))-2000)</f>
        <v/>
      </c>
      <c r="J1469" s="21">
        <f>MAX(0,ROUNDDOWN(F1469-E1469-G1469,-3))</f>
        <v/>
      </c>
      <c r="K1469" s="21">
        <f>MAX(0,ROUNDDOWN(F1469-E1469-G1469-H1469-I1469,-3))</f>
        <v/>
      </c>
      <c r="L1469" s="21">
        <f>MAX(0,ROUNDDOWN(F1469-E1469-G1469-H1469,-3))</f>
        <v/>
      </c>
      <c r="M1469" s="21">
        <f>IF(J1469&lt;=0,0,ROUNDDOWN((J1469*LOOKUP(J1469,{0,1950001,3300001,6950001,9000001,18000001,40000001},{0.05,0.1,0.2,0.23,0.33,0.4,0.45})-LOOKUP(J1469,{0,1950001,3300001,6950001,9000001,18000001,40000001},{0,97500,427500,636000,1536000,2796000,4796000}))*1.021,-2))</f>
        <v/>
      </c>
      <c r="N1469" s="21">
        <f>IF(K1469&lt;=0,0,ROUNDDOWN((K1469*LOOKUP(K1469,{0,1950001,3300001,6950001,9000001,18000001,40000001},{0.05,0.1,0.2,0.23,0.33,0.4,0.45})-LOOKUP(K1469,{0,1950001,3300001,6950001,9000001,18000001,40000001},{0,97500,427500,636000,1536000,2796000,4796000}))*1.021,-2))</f>
        <v/>
      </c>
      <c r="O1469" s="21">
        <f>IF(L1469&lt;=0,0,ROUNDDOWN((L1469*LOOKUP(L1469,{0,1950001,3300001,6950001,9000001,18000001,40000001},{0.05,0.1,0.2,0.23,0.33,0.4,0.45})-LOOKUP(L1469,{0,1950001,3300001,6950001,9000001,18000001,40000001},{0,97500,427500,636000,1536000,2796000,4796000}))*1.021,-2))</f>
        <v/>
      </c>
      <c r="P1469" s="21">
        <f>MAX(0,ROUNDDOWN(F1469-E1469-430000,-3))</f>
        <v/>
      </c>
      <c r="Q1469" s="21">
        <f>MAX(0,ROUNDDOWN(F1469-E1469-430000-H1469,-3))</f>
        <v/>
      </c>
      <c r="R1469" s="21">
        <f>IF(F1469&lt;=450000,0,MAX(0,P1469*0.06-MIN(50000,P1469)*0.03))</f>
        <v/>
      </c>
      <c r="S1469" s="21">
        <f>IF(F1469&lt;=450000,0,MAX(0,P1469*0.04-MIN(50000,P1469)*0.02))</f>
        <v/>
      </c>
      <c r="T1469" s="21">
        <f>IF(F1469&lt;=450000,0,MAX(0,Q1469*0.06-MIN(50000,Q1469)*0.03))</f>
        <v/>
      </c>
      <c r="U1469" s="21">
        <f>IF(F1469&lt;=450000,0,MAX(0,Q1469*0.04-MIN(50000,Q1469)*0.02))</f>
        <v/>
      </c>
      <c r="V1469" s="21">
        <f>50000+MAX(0,G1469-480000)</f>
        <v/>
      </c>
      <c r="W1469" s="21">
        <f>P1469-V1469</f>
        <v/>
      </c>
      <c r="X1469" s="21">
        <f>Q1469-V1469</f>
        <v/>
      </c>
      <c r="Y1469" s="22">
        <f>IF(W1469&lt;0,0.9,LOOKUP(W1469,{0,1950001,3300001,6950001,9000001,18000001,40000001},{0.84895,0.7979,0.6958,0.66517,0.56307,0.4916,0.44055}))</f>
        <v/>
      </c>
      <c r="Z1469" s="22">
        <f>IF(X1469&lt;0,0.9,LOOKUP(X1469,{0,1950001,3300001,6950001,9000001,18000001,40000001},{0.84895,0.7979,0.6958,0.66517,0.56307,0.4916,0.44055}))</f>
        <v/>
      </c>
      <c r="AA1469" s="22">
        <f>IF(W1469&lt;0,0,CHOOSE(MATCH(W1469,{0,1950001,3300001,6950001,9000001},1),5.105/84.895,10.21/79.79,20.42/69.58,23.483/66.517,33.693/56.307))</f>
        <v/>
      </c>
      <c r="AB1469" s="21">
        <f>IF(C1469&lt;=2000,0,(MIN(C1469,ROUNDDOWN(F1469*0.3,0))-2000)*0.1)</f>
        <v/>
      </c>
      <c r="AC1469" s="21">
        <f>IF(C1469&lt;=2000,0,MIN((C1469-2000)*Y1469,(R1469+S1469)*0.2))</f>
        <v/>
      </c>
      <c r="AD1469" s="21">
        <f>IF(C1469&lt;=2000,0,MIN((C1469-2000)*Z1469,(T1469+U1469)*0.2))</f>
        <v/>
      </c>
      <c r="AE1469" s="21">
        <f>AC1469*AA1469</f>
        <v/>
      </c>
      <c r="AF1469" s="21">
        <f>ROUNDDOWN(R1469,-2)+ROUNDDOWN(S1469,-2)</f>
        <v/>
      </c>
      <c r="AG1469" s="21">
        <f>ROUNDDOWN(MAX(0,R1469-(AB1469+AC1469+AE1469)*0.6),-2)+ROUNDDOWN(MAX(0,S1469-(AB1469+AC1469+AE1469)*0.4),-2)</f>
        <v/>
      </c>
      <c r="AH1469" s="21">
        <f>ROUNDDOWN(MAX(0,T1469-(AB1469+AD1469)*0.6),-2)+ROUNDDOWN(MAX(0,U1469-(AB1469+AD1469)*0.4),-2)</f>
        <v/>
      </c>
      <c r="AI1469" s="21">
        <f>ROUNDDOWN(T1469,-2)+ROUNDDOWN(U1469,-2)</f>
        <v/>
      </c>
      <c r="AJ1469" s="21">
        <f>M1469+AF1469</f>
        <v/>
      </c>
      <c r="AK1469" s="21">
        <f>M1469+AG1469</f>
        <v/>
      </c>
      <c r="AL1469" s="21">
        <f>N1469+AH1469</f>
        <v/>
      </c>
      <c r="AM1469" s="21">
        <f>O1469+AI1469</f>
        <v/>
      </c>
      <c r="AN1469" s="21">
        <f>N1469+AI1469</f>
        <v/>
      </c>
      <c r="AO1469" s="21">
        <f>ROUNDDOWN((R1469+S1469)*0.2/Y1469+2000,0)</f>
        <v/>
      </c>
      <c r="AP1469" s="21">
        <f>ROUNDDOWN((T1469+U1469)*0.2/Z1469+2000,0)</f>
        <v/>
      </c>
      <c r="AQ1469" s="21">
        <f>AL1469-AK1469</f>
        <v/>
      </c>
      <c r="AR1469" s="21">
        <f>AM1469-AK1469</f>
        <v/>
      </c>
      <c r="AS1469" s="21">
        <f>AM1469-AL1469</f>
        <v/>
      </c>
      <c r="AT1469" s="21">
        <f>AK1469+C1469-AJ1469</f>
        <v/>
      </c>
      <c r="AU1469" s="21">
        <f>AL1469+C1469-AM1469</f>
        <v/>
      </c>
      <c r="AV1469" s="21">
        <f>AN1469+C1469-AM1469</f>
        <v/>
      </c>
    </row>
    <row r="1470">
      <c r="A1470" t="inlineStr">
        <is>
          <t>年収別 医療費15万</t>
        </is>
      </c>
      <c r="B1470" s="21">
        <f>'4_年収別'!$A$36</f>
        <v/>
      </c>
      <c r="C1470" s="21">
        <f>AO1470</f>
        <v/>
      </c>
      <c r="D1470" s="21" t="n">
        <v>150000</v>
      </c>
      <c r="E1470" s="21">
        <f>ROUND(MIN(B1470/12,650000)*12*0.0915+MIN(B1470/12,1390000)*12*(0.0504+0)+B1470*0.005,0)</f>
        <v/>
      </c>
      <c r="F1470" s="21">
        <f>IF(B1470&lt;741000,0,IF(B1470&lt;2191000,B1470-740000,IF(B1470&lt;2193000,1451000,IF(B1470&lt;2196000,1453000,IF(B1470&lt;2200000,1456000,IF(B1470&lt;3600000,ROUND(ROUNDDOWN(B1470/4,-3)*2.8,0)-80000,IF(B1470&lt;6600000,ROUND(ROUNDDOWN(B1470/4,-3)*3.2,0)-440000,IF(B1470&lt;8500000,ROUNDDOWN(B1470*0.9,0)-1100000,B1470-1950000))))))))</f>
        <v/>
      </c>
      <c r="G1470" s="21">
        <f>IF(F1470&gt;23500000,NA(),IF(F1470&lt;=4890000,1040000,IF(F1470&lt;=6550000,670000,620000)))</f>
        <v/>
      </c>
      <c r="H1470" s="21">
        <f>IF(D1470&lt;=0,0,MAX(0,MIN(2000000,D1470-MIN(100000,ROUNDDOWN(F1470*0.05,0)))))</f>
        <v/>
      </c>
      <c r="I1470" s="21">
        <f>IF(C1470&lt;=2000,0,MIN(C1470,ROUNDDOWN(F1470*0.4,0))-2000)</f>
        <v/>
      </c>
      <c r="J1470" s="21">
        <f>MAX(0,ROUNDDOWN(F1470-E1470-G1470,-3))</f>
        <v/>
      </c>
      <c r="K1470" s="21">
        <f>MAX(0,ROUNDDOWN(F1470-E1470-G1470-H1470-I1470,-3))</f>
        <v/>
      </c>
      <c r="L1470" s="21">
        <f>MAX(0,ROUNDDOWN(F1470-E1470-G1470-H1470,-3))</f>
        <v/>
      </c>
      <c r="M1470" s="21">
        <f>IF(J1470&lt;=0,0,ROUNDDOWN((J1470*LOOKUP(J1470,{0,1950001,3300001,6950001,9000001,18000001,40000001},{0.05,0.1,0.2,0.23,0.33,0.4,0.45})-LOOKUP(J1470,{0,1950001,3300001,6950001,9000001,18000001,40000001},{0,97500,427500,636000,1536000,2796000,4796000}))*1.021,-2))</f>
        <v/>
      </c>
      <c r="N1470" s="21">
        <f>IF(K1470&lt;=0,0,ROUNDDOWN((K1470*LOOKUP(K1470,{0,1950001,3300001,6950001,9000001,18000001,40000001},{0.05,0.1,0.2,0.23,0.33,0.4,0.45})-LOOKUP(K1470,{0,1950001,3300001,6950001,9000001,18000001,40000001},{0,97500,427500,636000,1536000,2796000,4796000}))*1.021,-2))</f>
        <v/>
      </c>
      <c r="O1470" s="21">
        <f>IF(L1470&lt;=0,0,ROUNDDOWN((L1470*LOOKUP(L1470,{0,1950001,3300001,6950001,9000001,18000001,40000001},{0.05,0.1,0.2,0.23,0.33,0.4,0.45})-LOOKUP(L1470,{0,1950001,3300001,6950001,9000001,18000001,40000001},{0,97500,427500,636000,1536000,2796000,4796000}))*1.021,-2))</f>
        <v/>
      </c>
      <c r="P1470" s="21">
        <f>MAX(0,ROUNDDOWN(F1470-E1470-430000,-3))</f>
        <v/>
      </c>
      <c r="Q1470" s="21">
        <f>MAX(0,ROUNDDOWN(F1470-E1470-430000-H1470,-3))</f>
        <v/>
      </c>
      <c r="R1470" s="21">
        <f>IF(F1470&lt;=450000,0,MAX(0,P1470*0.06-MIN(50000,P1470)*0.03))</f>
        <v/>
      </c>
      <c r="S1470" s="21">
        <f>IF(F1470&lt;=450000,0,MAX(0,P1470*0.04-MIN(50000,P1470)*0.02))</f>
        <v/>
      </c>
      <c r="T1470" s="21">
        <f>IF(F1470&lt;=450000,0,MAX(0,Q1470*0.06-MIN(50000,Q1470)*0.03))</f>
        <v/>
      </c>
      <c r="U1470" s="21">
        <f>IF(F1470&lt;=450000,0,MAX(0,Q1470*0.04-MIN(50000,Q1470)*0.02))</f>
        <v/>
      </c>
      <c r="V1470" s="21">
        <f>50000+MAX(0,G1470-480000)</f>
        <v/>
      </c>
      <c r="W1470" s="21">
        <f>P1470-V1470</f>
        <v/>
      </c>
      <c r="X1470" s="21">
        <f>Q1470-V1470</f>
        <v/>
      </c>
      <c r="Y1470" s="22">
        <f>IF(W1470&lt;0,0.9,LOOKUP(W1470,{0,1950001,3300001,6950001,9000001,18000001,40000001},{0.84895,0.7979,0.6958,0.66517,0.56307,0.4916,0.44055}))</f>
        <v/>
      </c>
      <c r="Z1470" s="22">
        <f>IF(X1470&lt;0,0.9,LOOKUP(X1470,{0,1950001,3300001,6950001,9000001,18000001,40000001},{0.84895,0.7979,0.6958,0.66517,0.56307,0.4916,0.44055}))</f>
        <v/>
      </c>
      <c r="AA1470" s="22">
        <f>IF(W1470&lt;0,0,CHOOSE(MATCH(W1470,{0,1950001,3300001,6950001,9000001},1),5.105/84.895,10.21/79.79,20.42/69.58,23.483/66.517,33.693/56.307))</f>
        <v/>
      </c>
      <c r="AB1470" s="21">
        <f>IF(C1470&lt;=2000,0,(MIN(C1470,ROUNDDOWN(F1470*0.3,0))-2000)*0.1)</f>
        <v/>
      </c>
      <c r="AC1470" s="21">
        <f>IF(C1470&lt;=2000,0,MIN((C1470-2000)*Y1470,(R1470+S1470)*0.2))</f>
        <v/>
      </c>
      <c r="AD1470" s="21">
        <f>IF(C1470&lt;=2000,0,MIN((C1470-2000)*Z1470,(T1470+U1470)*0.2))</f>
        <v/>
      </c>
      <c r="AE1470" s="21">
        <f>AC1470*AA1470</f>
        <v/>
      </c>
      <c r="AF1470" s="21">
        <f>ROUNDDOWN(R1470,-2)+ROUNDDOWN(S1470,-2)</f>
        <v/>
      </c>
      <c r="AG1470" s="21">
        <f>ROUNDDOWN(MAX(0,R1470-(AB1470+AC1470+AE1470)*0.6),-2)+ROUNDDOWN(MAX(0,S1470-(AB1470+AC1470+AE1470)*0.4),-2)</f>
        <v/>
      </c>
      <c r="AH1470" s="21">
        <f>ROUNDDOWN(MAX(0,T1470-(AB1470+AD1470)*0.6),-2)+ROUNDDOWN(MAX(0,U1470-(AB1470+AD1470)*0.4),-2)</f>
        <v/>
      </c>
      <c r="AI1470" s="21">
        <f>ROUNDDOWN(T1470,-2)+ROUNDDOWN(U1470,-2)</f>
        <v/>
      </c>
      <c r="AJ1470" s="21">
        <f>M1470+AF1470</f>
        <v/>
      </c>
      <c r="AK1470" s="21">
        <f>M1470+AG1470</f>
        <v/>
      </c>
      <c r="AL1470" s="21">
        <f>N1470+AH1470</f>
        <v/>
      </c>
      <c r="AM1470" s="21">
        <f>O1470+AI1470</f>
        <v/>
      </c>
      <c r="AN1470" s="21">
        <f>N1470+AI1470</f>
        <v/>
      </c>
      <c r="AO1470" s="21">
        <f>ROUNDDOWN((R1470+S1470)*0.2/Y1470+2000,0)</f>
        <v/>
      </c>
      <c r="AP1470" s="21">
        <f>ROUNDDOWN((T1470+U1470)*0.2/Z1470+2000,0)</f>
        <v/>
      </c>
      <c r="AQ1470" s="21">
        <f>AL1470-AK1470</f>
        <v/>
      </c>
      <c r="AR1470" s="21">
        <f>AM1470-AK1470</f>
        <v/>
      </c>
      <c r="AS1470" s="21">
        <f>AM1470-AL1470</f>
        <v/>
      </c>
      <c r="AT1470" s="21">
        <f>AK1470+C1470-AJ1470</f>
        <v/>
      </c>
      <c r="AU1470" s="21">
        <f>AL1470+C1470-AM1470</f>
        <v/>
      </c>
      <c r="AV1470" s="21">
        <f>AN1470+C1470-AM1470</f>
        <v/>
      </c>
    </row>
    <row r="1471">
      <c r="A1471" t="inlineStr">
        <is>
          <t>年収別 上限+5万</t>
        </is>
      </c>
      <c r="B1471" s="21">
        <f>'4_年収別'!$A$36</f>
        <v/>
      </c>
      <c r="C1471" s="21">
        <f>AO1471+50000</f>
        <v/>
      </c>
      <c r="D1471" s="21" t="n">
        <v>0</v>
      </c>
      <c r="E1471" s="21">
        <f>ROUND(MIN(B1471/12,650000)*12*0.0915+MIN(B1471/12,1390000)*12*(0.0504+0)+B1471*0.005,0)</f>
        <v/>
      </c>
      <c r="F1471" s="21">
        <f>IF(B1471&lt;741000,0,IF(B1471&lt;2191000,B1471-740000,IF(B1471&lt;2193000,1451000,IF(B1471&lt;2196000,1453000,IF(B1471&lt;2200000,1456000,IF(B1471&lt;3600000,ROUND(ROUNDDOWN(B1471/4,-3)*2.8,0)-80000,IF(B1471&lt;6600000,ROUND(ROUNDDOWN(B1471/4,-3)*3.2,0)-440000,IF(B1471&lt;8500000,ROUNDDOWN(B1471*0.9,0)-1100000,B1471-1950000))))))))</f>
        <v/>
      </c>
      <c r="G1471" s="21">
        <f>IF(F1471&gt;23500000,NA(),IF(F1471&lt;=4890000,1040000,IF(F1471&lt;=6550000,670000,620000)))</f>
        <v/>
      </c>
      <c r="H1471" s="21">
        <f>IF(D1471&lt;=0,0,MAX(0,MIN(2000000,D1471-MIN(100000,ROUNDDOWN(F1471*0.05,0)))))</f>
        <v/>
      </c>
      <c r="I1471" s="21">
        <f>IF(C1471&lt;=2000,0,MIN(C1471,ROUNDDOWN(F1471*0.4,0))-2000)</f>
        <v/>
      </c>
      <c r="J1471" s="21">
        <f>MAX(0,ROUNDDOWN(F1471-E1471-G1471,-3))</f>
        <v/>
      </c>
      <c r="K1471" s="21">
        <f>MAX(0,ROUNDDOWN(F1471-E1471-G1471-H1471-I1471,-3))</f>
        <v/>
      </c>
      <c r="L1471" s="21">
        <f>MAX(0,ROUNDDOWN(F1471-E1471-G1471-H1471,-3))</f>
        <v/>
      </c>
      <c r="M1471" s="21">
        <f>IF(J1471&lt;=0,0,ROUNDDOWN((J1471*LOOKUP(J1471,{0,1950001,3300001,6950001,9000001,18000001,40000001},{0.05,0.1,0.2,0.23,0.33,0.4,0.45})-LOOKUP(J1471,{0,1950001,3300001,6950001,9000001,18000001,40000001},{0,97500,427500,636000,1536000,2796000,4796000}))*1.021,-2))</f>
        <v/>
      </c>
      <c r="N1471" s="21">
        <f>IF(K1471&lt;=0,0,ROUNDDOWN((K1471*LOOKUP(K1471,{0,1950001,3300001,6950001,9000001,18000001,40000001},{0.05,0.1,0.2,0.23,0.33,0.4,0.45})-LOOKUP(K1471,{0,1950001,3300001,6950001,9000001,18000001,40000001},{0,97500,427500,636000,1536000,2796000,4796000}))*1.021,-2))</f>
        <v/>
      </c>
      <c r="O1471" s="21">
        <f>IF(L1471&lt;=0,0,ROUNDDOWN((L1471*LOOKUP(L1471,{0,1950001,3300001,6950001,9000001,18000001,40000001},{0.05,0.1,0.2,0.23,0.33,0.4,0.45})-LOOKUP(L1471,{0,1950001,3300001,6950001,9000001,18000001,40000001},{0,97500,427500,636000,1536000,2796000,4796000}))*1.021,-2))</f>
        <v/>
      </c>
      <c r="P1471" s="21">
        <f>MAX(0,ROUNDDOWN(F1471-E1471-430000,-3))</f>
        <v/>
      </c>
      <c r="Q1471" s="21">
        <f>MAX(0,ROUNDDOWN(F1471-E1471-430000-H1471,-3))</f>
        <v/>
      </c>
      <c r="R1471" s="21">
        <f>IF(F1471&lt;=450000,0,MAX(0,P1471*0.06-MIN(50000,P1471)*0.03))</f>
        <v/>
      </c>
      <c r="S1471" s="21">
        <f>IF(F1471&lt;=450000,0,MAX(0,P1471*0.04-MIN(50000,P1471)*0.02))</f>
        <v/>
      </c>
      <c r="T1471" s="21">
        <f>IF(F1471&lt;=450000,0,MAX(0,Q1471*0.06-MIN(50000,Q1471)*0.03))</f>
        <v/>
      </c>
      <c r="U1471" s="21">
        <f>IF(F1471&lt;=450000,0,MAX(0,Q1471*0.04-MIN(50000,Q1471)*0.02))</f>
        <v/>
      </c>
      <c r="V1471" s="21">
        <f>50000+MAX(0,G1471-480000)</f>
        <v/>
      </c>
      <c r="W1471" s="21">
        <f>P1471-V1471</f>
        <v/>
      </c>
      <c r="X1471" s="21">
        <f>Q1471-V1471</f>
        <v/>
      </c>
      <c r="Y1471" s="22">
        <f>IF(W1471&lt;0,0.9,LOOKUP(W1471,{0,1950001,3300001,6950001,9000001,18000001,40000001},{0.84895,0.7979,0.6958,0.66517,0.56307,0.4916,0.44055}))</f>
        <v/>
      </c>
      <c r="Z1471" s="22">
        <f>IF(X1471&lt;0,0.9,LOOKUP(X1471,{0,1950001,3300001,6950001,9000001,18000001,40000001},{0.84895,0.7979,0.6958,0.66517,0.56307,0.4916,0.44055}))</f>
        <v/>
      </c>
      <c r="AA1471" s="22">
        <f>IF(W1471&lt;0,0,CHOOSE(MATCH(W1471,{0,1950001,3300001,6950001,9000001},1),5.105/84.895,10.21/79.79,20.42/69.58,23.483/66.517,33.693/56.307))</f>
        <v/>
      </c>
      <c r="AB1471" s="21">
        <f>IF(C1471&lt;=2000,0,(MIN(C1471,ROUNDDOWN(F1471*0.3,0))-2000)*0.1)</f>
        <v/>
      </c>
      <c r="AC1471" s="21">
        <f>IF(C1471&lt;=2000,0,MIN((C1471-2000)*Y1471,(R1471+S1471)*0.2))</f>
        <v/>
      </c>
      <c r="AD1471" s="21">
        <f>IF(C1471&lt;=2000,0,MIN((C1471-2000)*Z1471,(T1471+U1471)*0.2))</f>
        <v/>
      </c>
      <c r="AE1471" s="21">
        <f>AC1471*AA1471</f>
        <v/>
      </c>
      <c r="AF1471" s="21">
        <f>ROUNDDOWN(R1471,-2)+ROUNDDOWN(S1471,-2)</f>
        <v/>
      </c>
      <c r="AG1471" s="21">
        <f>ROUNDDOWN(MAX(0,R1471-(AB1471+AC1471+AE1471)*0.6),-2)+ROUNDDOWN(MAX(0,S1471-(AB1471+AC1471+AE1471)*0.4),-2)</f>
        <v/>
      </c>
      <c r="AH1471" s="21">
        <f>ROUNDDOWN(MAX(0,T1471-(AB1471+AD1471)*0.6),-2)+ROUNDDOWN(MAX(0,U1471-(AB1471+AD1471)*0.4),-2)</f>
        <v/>
      </c>
      <c r="AI1471" s="21">
        <f>ROUNDDOWN(T1471,-2)+ROUNDDOWN(U1471,-2)</f>
        <v/>
      </c>
      <c r="AJ1471" s="21">
        <f>M1471+AF1471</f>
        <v/>
      </c>
      <c r="AK1471" s="21">
        <f>M1471+AG1471</f>
        <v/>
      </c>
      <c r="AL1471" s="21">
        <f>N1471+AH1471</f>
        <v/>
      </c>
      <c r="AM1471" s="21">
        <f>O1471+AI1471</f>
        <v/>
      </c>
      <c r="AN1471" s="21">
        <f>N1471+AI1471</f>
        <v/>
      </c>
      <c r="AO1471" s="21">
        <f>ROUNDDOWN((R1471+S1471)*0.2/Y1471+2000,0)</f>
        <v/>
      </c>
      <c r="AP1471" s="21">
        <f>ROUNDDOWN((T1471+U1471)*0.2/Z1471+2000,0)</f>
        <v/>
      </c>
      <c r="AQ1471" s="21">
        <f>AL1471-AK1471</f>
        <v/>
      </c>
      <c r="AR1471" s="21">
        <f>AM1471-AK1471</f>
        <v/>
      </c>
      <c r="AS1471" s="21">
        <f>AM1471-AL1471</f>
        <v/>
      </c>
      <c r="AT1471" s="21">
        <f>AK1471+C1471-AJ1471</f>
        <v/>
      </c>
      <c r="AU1471" s="21">
        <f>AL1471+C1471-AM1471</f>
        <v/>
      </c>
      <c r="AV1471" s="21">
        <f>AN1471+C1471-AM1471</f>
        <v/>
      </c>
    </row>
    <row r="1472">
      <c r="A1472" t="inlineStr">
        <is>
          <t>年収別 医療費15万</t>
        </is>
      </c>
      <c r="B1472" s="21">
        <f>'4_年収別'!$A$37</f>
        <v/>
      </c>
      <c r="C1472" s="21">
        <f>AO1472</f>
        <v/>
      </c>
      <c r="D1472" s="21" t="n">
        <v>150000</v>
      </c>
      <c r="E1472" s="21">
        <f>ROUND(MIN(B1472/12,650000)*12*0.0915+MIN(B1472/12,1390000)*12*(0.0504+0)+B1472*0.005,0)</f>
        <v/>
      </c>
      <c r="F1472" s="21">
        <f>IF(B1472&lt;741000,0,IF(B1472&lt;2191000,B1472-740000,IF(B1472&lt;2193000,1451000,IF(B1472&lt;2196000,1453000,IF(B1472&lt;2200000,1456000,IF(B1472&lt;3600000,ROUND(ROUNDDOWN(B1472/4,-3)*2.8,0)-80000,IF(B1472&lt;6600000,ROUND(ROUNDDOWN(B1472/4,-3)*3.2,0)-440000,IF(B1472&lt;8500000,ROUNDDOWN(B1472*0.9,0)-1100000,B1472-1950000))))))))</f>
        <v/>
      </c>
      <c r="G1472" s="21">
        <f>IF(F1472&gt;23500000,NA(),IF(F1472&lt;=4890000,1040000,IF(F1472&lt;=6550000,670000,620000)))</f>
        <v/>
      </c>
      <c r="H1472" s="21">
        <f>IF(D1472&lt;=0,0,MAX(0,MIN(2000000,D1472-MIN(100000,ROUNDDOWN(F1472*0.05,0)))))</f>
        <v/>
      </c>
      <c r="I1472" s="21">
        <f>IF(C1472&lt;=2000,0,MIN(C1472,ROUNDDOWN(F1472*0.4,0))-2000)</f>
        <v/>
      </c>
      <c r="J1472" s="21">
        <f>MAX(0,ROUNDDOWN(F1472-E1472-G1472,-3))</f>
        <v/>
      </c>
      <c r="K1472" s="21">
        <f>MAX(0,ROUNDDOWN(F1472-E1472-G1472-H1472-I1472,-3))</f>
        <v/>
      </c>
      <c r="L1472" s="21">
        <f>MAX(0,ROUNDDOWN(F1472-E1472-G1472-H1472,-3))</f>
        <v/>
      </c>
      <c r="M1472" s="21">
        <f>IF(J1472&lt;=0,0,ROUNDDOWN((J1472*LOOKUP(J1472,{0,1950001,3300001,6950001,9000001,18000001,40000001},{0.05,0.1,0.2,0.23,0.33,0.4,0.45})-LOOKUP(J1472,{0,1950001,3300001,6950001,9000001,18000001,40000001},{0,97500,427500,636000,1536000,2796000,4796000}))*1.021,-2))</f>
        <v/>
      </c>
      <c r="N1472" s="21">
        <f>IF(K1472&lt;=0,0,ROUNDDOWN((K1472*LOOKUP(K1472,{0,1950001,3300001,6950001,9000001,18000001,40000001},{0.05,0.1,0.2,0.23,0.33,0.4,0.45})-LOOKUP(K1472,{0,1950001,3300001,6950001,9000001,18000001,40000001},{0,97500,427500,636000,1536000,2796000,4796000}))*1.021,-2))</f>
        <v/>
      </c>
      <c r="O1472" s="21">
        <f>IF(L1472&lt;=0,0,ROUNDDOWN((L1472*LOOKUP(L1472,{0,1950001,3300001,6950001,9000001,18000001,40000001},{0.05,0.1,0.2,0.23,0.33,0.4,0.45})-LOOKUP(L1472,{0,1950001,3300001,6950001,9000001,18000001,40000001},{0,97500,427500,636000,1536000,2796000,4796000}))*1.021,-2))</f>
        <v/>
      </c>
      <c r="P1472" s="21">
        <f>MAX(0,ROUNDDOWN(F1472-E1472-430000,-3))</f>
        <v/>
      </c>
      <c r="Q1472" s="21">
        <f>MAX(0,ROUNDDOWN(F1472-E1472-430000-H1472,-3))</f>
        <v/>
      </c>
      <c r="R1472" s="21">
        <f>IF(F1472&lt;=450000,0,MAX(0,P1472*0.06-MIN(50000,P1472)*0.03))</f>
        <v/>
      </c>
      <c r="S1472" s="21">
        <f>IF(F1472&lt;=450000,0,MAX(0,P1472*0.04-MIN(50000,P1472)*0.02))</f>
        <v/>
      </c>
      <c r="T1472" s="21">
        <f>IF(F1472&lt;=450000,0,MAX(0,Q1472*0.06-MIN(50000,Q1472)*0.03))</f>
        <v/>
      </c>
      <c r="U1472" s="21">
        <f>IF(F1472&lt;=450000,0,MAX(0,Q1472*0.04-MIN(50000,Q1472)*0.02))</f>
        <v/>
      </c>
      <c r="V1472" s="21">
        <f>50000+MAX(0,G1472-480000)</f>
        <v/>
      </c>
      <c r="W1472" s="21">
        <f>P1472-V1472</f>
        <v/>
      </c>
      <c r="X1472" s="21">
        <f>Q1472-V1472</f>
        <v/>
      </c>
      <c r="Y1472" s="22">
        <f>IF(W1472&lt;0,0.9,LOOKUP(W1472,{0,1950001,3300001,6950001,9000001,18000001,40000001},{0.84895,0.7979,0.6958,0.66517,0.56307,0.4916,0.44055}))</f>
        <v/>
      </c>
      <c r="Z1472" s="22">
        <f>IF(X1472&lt;0,0.9,LOOKUP(X1472,{0,1950001,3300001,6950001,9000001,18000001,40000001},{0.84895,0.7979,0.6958,0.66517,0.56307,0.4916,0.44055}))</f>
        <v/>
      </c>
      <c r="AA1472" s="22">
        <f>IF(W1472&lt;0,0,CHOOSE(MATCH(W1472,{0,1950001,3300001,6950001,9000001},1),5.105/84.895,10.21/79.79,20.42/69.58,23.483/66.517,33.693/56.307))</f>
        <v/>
      </c>
      <c r="AB1472" s="21">
        <f>IF(C1472&lt;=2000,0,(MIN(C1472,ROUNDDOWN(F1472*0.3,0))-2000)*0.1)</f>
        <v/>
      </c>
      <c r="AC1472" s="21">
        <f>IF(C1472&lt;=2000,0,MIN((C1472-2000)*Y1472,(R1472+S1472)*0.2))</f>
        <v/>
      </c>
      <c r="AD1472" s="21">
        <f>IF(C1472&lt;=2000,0,MIN((C1472-2000)*Z1472,(T1472+U1472)*0.2))</f>
        <v/>
      </c>
      <c r="AE1472" s="21">
        <f>AC1472*AA1472</f>
        <v/>
      </c>
      <c r="AF1472" s="21">
        <f>ROUNDDOWN(R1472,-2)+ROUNDDOWN(S1472,-2)</f>
        <v/>
      </c>
      <c r="AG1472" s="21">
        <f>ROUNDDOWN(MAX(0,R1472-(AB1472+AC1472+AE1472)*0.6),-2)+ROUNDDOWN(MAX(0,S1472-(AB1472+AC1472+AE1472)*0.4),-2)</f>
        <v/>
      </c>
      <c r="AH1472" s="21">
        <f>ROUNDDOWN(MAX(0,T1472-(AB1472+AD1472)*0.6),-2)+ROUNDDOWN(MAX(0,U1472-(AB1472+AD1472)*0.4),-2)</f>
        <v/>
      </c>
      <c r="AI1472" s="21">
        <f>ROUNDDOWN(T1472,-2)+ROUNDDOWN(U1472,-2)</f>
        <v/>
      </c>
      <c r="AJ1472" s="21">
        <f>M1472+AF1472</f>
        <v/>
      </c>
      <c r="AK1472" s="21">
        <f>M1472+AG1472</f>
        <v/>
      </c>
      <c r="AL1472" s="21">
        <f>N1472+AH1472</f>
        <v/>
      </c>
      <c r="AM1472" s="21">
        <f>O1472+AI1472</f>
        <v/>
      </c>
      <c r="AN1472" s="21">
        <f>N1472+AI1472</f>
        <v/>
      </c>
      <c r="AO1472" s="21">
        <f>ROUNDDOWN((R1472+S1472)*0.2/Y1472+2000,0)</f>
        <v/>
      </c>
      <c r="AP1472" s="21">
        <f>ROUNDDOWN((T1472+U1472)*0.2/Z1472+2000,0)</f>
        <v/>
      </c>
      <c r="AQ1472" s="21">
        <f>AL1472-AK1472</f>
        <v/>
      </c>
      <c r="AR1472" s="21">
        <f>AM1472-AK1472</f>
        <v/>
      </c>
      <c r="AS1472" s="21">
        <f>AM1472-AL1472</f>
        <v/>
      </c>
      <c r="AT1472" s="21">
        <f>AK1472+C1472-AJ1472</f>
        <v/>
      </c>
      <c r="AU1472" s="21">
        <f>AL1472+C1472-AM1472</f>
        <v/>
      </c>
      <c r="AV1472" s="21">
        <f>AN1472+C1472-AM1472</f>
        <v/>
      </c>
    </row>
    <row r="1473">
      <c r="A1473" t="inlineStr">
        <is>
          <t>年収別 上限+5万</t>
        </is>
      </c>
      <c r="B1473" s="21">
        <f>'4_年収別'!$A$37</f>
        <v/>
      </c>
      <c r="C1473" s="21">
        <f>AO1473+50000</f>
        <v/>
      </c>
      <c r="D1473" s="21" t="n">
        <v>0</v>
      </c>
      <c r="E1473" s="21">
        <f>ROUND(MIN(B1473/12,650000)*12*0.0915+MIN(B1473/12,1390000)*12*(0.0504+0)+B1473*0.005,0)</f>
        <v/>
      </c>
      <c r="F1473" s="21">
        <f>IF(B1473&lt;741000,0,IF(B1473&lt;2191000,B1473-740000,IF(B1473&lt;2193000,1451000,IF(B1473&lt;2196000,1453000,IF(B1473&lt;2200000,1456000,IF(B1473&lt;3600000,ROUND(ROUNDDOWN(B1473/4,-3)*2.8,0)-80000,IF(B1473&lt;6600000,ROUND(ROUNDDOWN(B1473/4,-3)*3.2,0)-440000,IF(B1473&lt;8500000,ROUNDDOWN(B1473*0.9,0)-1100000,B1473-1950000))))))))</f>
        <v/>
      </c>
      <c r="G1473" s="21">
        <f>IF(F1473&gt;23500000,NA(),IF(F1473&lt;=4890000,1040000,IF(F1473&lt;=6550000,670000,620000)))</f>
        <v/>
      </c>
      <c r="H1473" s="21">
        <f>IF(D1473&lt;=0,0,MAX(0,MIN(2000000,D1473-MIN(100000,ROUNDDOWN(F1473*0.05,0)))))</f>
        <v/>
      </c>
      <c r="I1473" s="21">
        <f>IF(C1473&lt;=2000,0,MIN(C1473,ROUNDDOWN(F1473*0.4,0))-2000)</f>
        <v/>
      </c>
      <c r="J1473" s="21">
        <f>MAX(0,ROUNDDOWN(F1473-E1473-G1473,-3))</f>
        <v/>
      </c>
      <c r="K1473" s="21">
        <f>MAX(0,ROUNDDOWN(F1473-E1473-G1473-H1473-I1473,-3))</f>
        <v/>
      </c>
      <c r="L1473" s="21">
        <f>MAX(0,ROUNDDOWN(F1473-E1473-G1473-H1473,-3))</f>
        <v/>
      </c>
      <c r="M1473" s="21">
        <f>IF(J1473&lt;=0,0,ROUNDDOWN((J1473*LOOKUP(J1473,{0,1950001,3300001,6950001,9000001,18000001,40000001},{0.05,0.1,0.2,0.23,0.33,0.4,0.45})-LOOKUP(J1473,{0,1950001,3300001,6950001,9000001,18000001,40000001},{0,97500,427500,636000,1536000,2796000,4796000}))*1.021,-2))</f>
        <v/>
      </c>
      <c r="N1473" s="21">
        <f>IF(K1473&lt;=0,0,ROUNDDOWN((K1473*LOOKUP(K1473,{0,1950001,3300001,6950001,9000001,18000001,40000001},{0.05,0.1,0.2,0.23,0.33,0.4,0.45})-LOOKUP(K1473,{0,1950001,3300001,6950001,9000001,18000001,40000001},{0,97500,427500,636000,1536000,2796000,4796000}))*1.021,-2))</f>
        <v/>
      </c>
      <c r="O1473" s="21">
        <f>IF(L1473&lt;=0,0,ROUNDDOWN((L1473*LOOKUP(L1473,{0,1950001,3300001,6950001,9000001,18000001,40000001},{0.05,0.1,0.2,0.23,0.33,0.4,0.45})-LOOKUP(L1473,{0,1950001,3300001,6950001,9000001,18000001,40000001},{0,97500,427500,636000,1536000,2796000,4796000}))*1.021,-2))</f>
        <v/>
      </c>
      <c r="P1473" s="21">
        <f>MAX(0,ROUNDDOWN(F1473-E1473-430000,-3))</f>
        <v/>
      </c>
      <c r="Q1473" s="21">
        <f>MAX(0,ROUNDDOWN(F1473-E1473-430000-H1473,-3))</f>
        <v/>
      </c>
      <c r="R1473" s="21">
        <f>IF(F1473&lt;=450000,0,MAX(0,P1473*0.06-MIN(50000,P1473)*0.03))</f>
        <v/>
      </c>
      <c r="S1473" s="21">
        <f>IF(F1473&lt;=450000,0,MAX(0,P1473*0.04-MIN(50000,P1473)*0.02))</f>
        <v/>
      </c>
      <c r="T1473" s="21">
        <f>IF(F1473&lt;=450000,0,MAX(0,Q1473*0.06-MIN(50000,Q1473)*0.03))</f>
        <v/>
      </c>
      <c r="U1473" s="21">
        <f>IF(F1473&lt;=450000,0,MAX(0,Q1473*0.04-MIN(50000,Q1473)*0.02))</f>
        <v/>
      </c>
      <c r="V1473" s="21">
        <f>50000+MAX(0,G1473-480000)</f>
        <v/>
      </c>
      <c r="W1473" s="21">
        <f>P1473-V1473</f>
        <v/>
      </c>
      <c r="X1473" s="21">
        <f>Q1473-V1473</f>
        <v/>
      </c>
      <c r="Y1473" s="22">
        <f>IF(W1473&lt;0,0.9,LOOKUP(W1473,{0,1950001,3300001,6950001,9000001,18000001,40000001},{0.84895,0.7979,0.6958,0.66517,0.56307,0.4916,0.44055}))</f>
        <v/>
      </c>
      <c r="Z1473" s="22">
        <f>IF(X1473&lt;0,0.9,LOOKUP(X1473,{0,1950001,3300001,6950001,9000001,18000001,40000001},{0.84895,0.7979,0.6958,0.66517,0.56307,0.4916,0.44055}))</f>
        <v/>
      </c>
      <c r="AA1473" s="22">
        <f>IF(W1473&lt;0,0,CHOOSE(MATCH(W1473,{0,1950001,3300001,6950001,9000001},1),5.105/84.895,10.21/79.79,20.42/69.58,23.483/66.517,33.693/56.307))</f>
        <v/>
      </c>
      <c r="AB1473" s="21">
        <f>IF(C1473&lt;=2000,0,(MIN(C1473,ROUNDDOWN(F1473*0.3,0))-2000)*0.1)</f>
        <v/>
      </c>
      <c r="AC1473" s="21">
        <f>IF(C1473&lt;=2000,0,MIN((C1473-2000)*Y1473,(R1473+S1473)*0.2))</f>
        <v/>
      </c>
      <c r="AD1473" s="21">
        <f>IF(C1473&lt;=2000,0,MIN((C1473-2000)*Z1473,(T1473+U1473)*0.2))</f>
        <v/>
      </c>
      <c r="AE1473" s="21">
        <f>AC1473*AA1473</f>
        <v/>
      </c>
      <c r="AF1473" s="21">
        <f>ROUNDDOWN(R1473,-2)+ROUNDDOWN(S1473,-2)</f>
        <v/>
      </c>
      <c r="AG1473" s="21">
        <f>ROUNDDOWN(MAX(0,R1473-(AB1473+AC1473+AE1473)*0.6),-2)+ROUNDDOWN(MAX(0,S1473-(AB1473+AC1473+AE1473)*0.4),-2)</f>
        <v/>
      </c>
      <c r="AH1473" s="21">
        <f>ROUNDDOWN(MAX(0,T1473-(AB1473+AD1473)*0.6),-2)+ROUNDDOWN(MAX(0,U1473-(AB1473+AD1473)*0.4),-2)</f>
        <v/>
      </c>
      <c r="AI1473" s="21">
        <f>ROUNDDOWN(T1473,-2)+ROUNDDOWN(U1473,-2)</f>
        <v/>
      </c>
      <c r="AJ1473" s="21">
        <f>M1473+AF1473</f>
        <v/>
      </c>
      <c r="AK1473" s="21">
        <f>M1473+AG1473</f>
        <v/>
      </c>
      <c r="AL1473" s="21">
        <f>N1473+AH1473</f>
        <v/>
      </c>
      <c r="AM1473" s="21">
        <f>O1473+AI1473</f>
        <v/>
      </c>
      <c r="AN1473" s="21">
        <f>N1473+AI1473</f>
        <v/>
      </c>
      <c r="AO1473" s="21">
        <f>ROUNDDOWN((R1473+S1473)*0.2/Y1473+2000,0)</f>
        <v/>
      </c>
      <c r="AP1473" s="21">
        <f>ROUNDDOWN((T1473+U1473)*0.2/Z1473+2000,0)</f>
        <v/>
      </c>
      <c r="AQ1473" s="21">
        <f>AL1473-AK1473</f>
        <v/>
      </c>
      <c r="AR1473" s="21">
        <f>AM1473-AK1473</f>
        <v/>
      </c>
      <c r="AS1473" s="21">
        <f>AM1473-AL1473</f>
        <v/>
      </c>
      <c r="AT1473" s="21">
        <f>AK1473+C1473-AJ1473</f>
        <v/>
      </c>
      <c r="AU1473" s="21">
        <f>AL1473+C1473-AM1473</f>
        <v/>
      </c>
      <c r="AV1473" s="21">
        <f>AN1473+C1473-AM1473</f>
        <v/>
      </c>
    </row>
    <row r="1474">
      <c r="A1474" t="inlineStr">
        <is>
          <t>年収別 医療費15万</t>
        </is>
      </c>
      <c r="B1474" s="21">
        <f>'4_年収別'!$A$38</f>
        <v/>
      </c>
      <c r="C1474" s="21">
        <f>AO1474</f>
        <v/>
      </c>
      <c r="D1474" s="21" t="n">
        <v>150000</v>
      </c>
      <c r="E1474" s="21">
        <f>ROUND(MIN(B1474/12,650000)*12*0.0915+MIN(B1474/12,1390000)*12*(0.0504+0)+B1474*0.005,0)</f>
        <v/>
      </c>
      <c r="F1474" s="21">
        <f>IF(B1474&lt;741000,0,IF(B1474&lt;2191000,B1474-740000,IF(B1474&lt;2193000,1451000,IF(B1474&lt;2196000,1453000,IF(B1474&lt;2200000,1456000,IF(B1474&lt;3600000,ROUND(ROUNDDOWN(B1474/4,-3)*2.8,0)-80000,IF(B1474&lt;6600000,ROUND(ROUNDDOWN(B1474/4,-3)*3.2,0)-440000,IF(B1474&lt;8500000,ROUNDDOWN(B1474*0.9,0)-1100000,B1474-1950000))))))))</f>
        <v/>
      </c>
      <c r="G1474" s="21">
        <f>IF(F1474&gt;23500000,NA(),IF(F1474&lt;=4890000,1040000,IF(F1474&lt;=6550000,670000,620000)))</f>
        <v/>
      </c>
      <c r="H1474" s="21">
        <f>IF(D1474&lt;=0,0,MAX(0,MIN(2000000,D1474-MIN(100000,ROUNDDOWN(F1474*0.05,0)))))</f>
        <v/>
      </c>
      <c r="I1474" s="21">
        <f>IF(C1474&lt;=2000,0,MIN(C1474,ROUNDDOWN(F1474*0.4,0))-2000)</f>
        <v/>
      </c>
      <c r="J1474" s="21">
        <f>MAX(0,ROUNDDOWN(F1474-E1474-G1474,-3))</f>
        <v/>
      </c>
      <c r="K1474" s="21">
        <f>MAX(0,ROUNDDOWN(F1474-E1474-G1474-H1474-I1474,-3))</f>
        <v/>
      </c>
      <c r="L1474" s="21">
        <f>MAX(0,ROUNDDOWN(F1474-E1474-G1474-H1474,-3))</f>
        <v/>
      </c>
      <c r="M1474" s="21">
        <f>IF(J1474&lt;=0,0,ROUNDDOWN((J1474*LOOKUP(J1474,{0,1950001,3300001,6950001,9000001,18000001,40000001},{0.05,0.1,0.2,0.23,0.33,0.4,0.45})-LOOKUP(J1474,{0,1950001,3300001,6950001,9000001,18000001,40000001},{0,97500,427500,636000,1536000,2796000,4796000}))*1.021,-2))</f>
        <v/>
      </c>
      <c r="N1474" s="21">
        <f>IF(K1474&lt;=0,0,ROUNDDOWN((K1474*LOOKUP(K1474,{0,1950001,3300001,6950001,9000001,18000001,40000001},{0.05,0.1,0.2,0.23,0.33,0.4,0.45})-LOOKUP(K1474,{0,1950001,3300001,6950001,9000001,18000001,40000001},{0,97500,427500,636000,1536000,2796000,4796000}))*1.021,-2))</f>
        <v/>
      </c>
      <c r="O1474" s="21">
        <f>IF(L1474&lt;=0,0,ROUNDDOWN((L1474*LOOKUP(L1474,{0,1950001,3300001,6950001,9000001,18000001,40000001},{0.05,0.1,0.2,0.23,0.33,0.4,0.45})-LOOKUP(L1474,{0,1950001,3300001,6950001,9000001,18000001,40000001},{0,97500,427500,636000,1536000,2796000,4796000}))*1.021,-2))</f>
        <v/>
      </c>
      <c r="P1474" s="21">
        <f>MAX(0,ROUNDDOWN(F1474-E1474-430000,-3))</f>
        <v/>
      </c>
      <c r="Q1474" s="21">
        <f>MAX(0,ROUNDDOWN(F1474-E1474-430000-H1474,-3))</f>
        <v/>
      </c>
      <c r="R1474" s="21">
        <f>IF(F1474&lt;=450000,0,MAX(0,P1474*0.06-MIN(50000,P1474)*0.03))</f>
        <v/>
      </c>
      <c r="S1474" s="21">
        <f>IF(F1474&lt;=450000,0,MAX(0,P1474*0.04-MIN(50000,P1474)*0.02))</f>
        <v/>
      </c>
      <c r="T1474" s="21">
        <f>IF(F1474&lt;=450000,0,MAX(0,Q1474*0.06-MIN(50000,Q1474)*0.03))</f>
        <v/>
      </c>
      <c r="U1474" s="21">
        <f>IF(F1474&lt;=450000,0,MAX(0,Q1474*0.04-MIN(50000,Q1474)*0.02))</f>
        <v/>
      </c>
      <c r="V1474" s="21">
        <f>50000+MAX(0,G1474-480000)</f>
        <v/>
      </c>
      <c r="W1474" s="21">
        <f>P1474-V1474</f>
        <v/>
      </c>
      <c r="X1474" s="21">
        <f>Q1474-V1474</f>
        <v/>
      </c>
      <c r="Y1474" s="22">
        <f>IF(W1474&lt;0,0.9,LOOKUP(W1474,{0,1950001,3300001,6950001,9000001,18000001,40000001},{0.84895,0.7979,0.6958,0.66517,0.56307,0.4916,0.44055}))</f>
        <v/>
      </c>
      <c r="Z1474" s="22">
        <f>IF(X1474&lt;0,0.9,LOOKUP(X1474,{0,1950001,3300001,6950001,9000001,18000001,40000001},{0.84895,0.7979,0.6958,0.66517,0.56307,0.4916,0.44055}))</f>
        <v/>
      </c>
      <c r="AA1474" s="22">
        <f>IF(W1474&lt;0,0,CHOOSE(MATCH(W1474,{0,1950001,3300001,6950001,9000001},1),5.105/84.895,10.21/79.79,20.42/69.58,23.483/66.517,33.693/56.307))</f>
        <v/>
      </c>
      <c r="AB1474" s="21">
        <f>IF(C1474&lt;=2000,0,(MIN(C1474,ROUNDDOWN(F1474*0.3,0))-2000)*0.1)</f>
        <v/>
      </c>
      <c r="AC1474" s="21">
        <f>IF(C1474&lt;=2000,0,MIN((C1474-2000)*Y1474,(R1474+S1474)*0.2))</f>
        <v/>
      </c>
      <c r="AD1474" s="21">
        <f>IF(C1474&lt;=2000,0,MIN((C1474-2000)*Z1474,(T1474+U1474)*0.2))</f>
        <v/>
      </c>
      <c r="AE1474" s="21">
        <f>AC1474*AA1474</f>
        <v/>
      </c>
      <c r="AF1474" s="21">
        <f>ROUNDDOWN(R1474,-2)+ROUNDDOWN(S1474,-2)</f>
        <v/>
      </c>
      <c r="AG1474" s="21">
        <f>ROUNDDOWN(MAX(0,R1474-(AB1474+AC1474+AE1474)*0.6),-2)+ROUNDDOWN(MAX(0,S1474-(AB1474+AC1474+AE1474)*0.4),-2)</f>
        <v/>
      </c>
      <c r="AH1474" s="21">
        <f>ROUNDDOWN(MAX(0,T1474-(AB1474+AD1474)*0.6),-2)+ROUNDDOWN(MAX(0,U1474-(AB1474+AD1474)*0.4),-2)</f>
        <v/>
      </c>
      <c r="AI1474" s="21">
        <f>ROUNDDOWN(T1474,-2)+ROUNDDOWN(U1474,-2)</f>
        <v/>
      </c>
      <c r="AJ1474" s="21">
        <f>M1474+AF1474</f>
        <v/>
      </c>
      <c r="AK1474" s="21">
        <f>M1474+AG1474</f>
        <v/>
      </c>
      <c r="AL1474" s="21">
        <f>N1474+AH1474</f>
        <v/>
      </c>
      <c r="AM1474" s="21">
        <f>O1474+AI1474</f>
        <v/>
      </c>
      <c r="AN1474" s="21">
        <f>N1474+AI1474</f>
        <v/>
      </c>
      <c r="AO1474" s="21">
        <f>ROUNDDOWN((R1474+S1474)*0.2/Y1474+2000,0)</f>
        <v/>
      </c>
      <c r="AP1474" s="21">
        <f>ROUNDDOWN((T1474+U1474)*0.2/Z1474+2000,0)</f>
        <v/>
      </c>
      <c r="AQ1474" s="21">
        <f>AL1474-AK1474</f>
        <v/>
      </c>
      <c r="AR1474" s="21">
        <f>AM1474-AK1474</f>
        <v/>
      </c>
      <c r="AS1474" s="21">
        <f>AM1474-AL1474</f>
        <v/>
      </c>
      <c r="AT1474" s="21">
        <f>AK1474+C1474-AJ1474</f>
        <v/>
      </c>
      <c r="AU1474" s="21">
        <f>AL1474+C1474-AM1474</f>
        <v/>
      </c>
      <c r="AV1474" s="21">
        <f>AN1474+C1474-AM1474</f>
        <v/>
      </c>
    </row>
    <row r="1475">
      <c r="A1475" t="inlineStr">
        <is>
          <t>年収別 上限+5万</t>
        </is>
      </c>
      <c r="B1475" s="21">
        <f>'4_年収別'!$A$38</f>
        <v/>
      </c>
      <c r="C1475" s="21">
        <f>AO1475+50000</f>
        <v/>
      </c>
      <c r="D1475" s="21" t="n">
        <v>0</v>
      </c>
      <c r="E1475" s="21">
        <f>ROUND(MIN(B1475/12,650000)*12*0.0915+MIN(B1475/12,1390000)*12*(0.0504+0)+B1475*0.005,0)</f>
        <v/>
      </c>
      <c r="F1475" s="21">
        <f>IF(B1475&lt;741000,0,IF(B1475&lt;2191000,B1475-740000,IF(B1475&lt;2193000,1451000,IF(B1475&lt;2196000,1453000,IF(B1475&lt;2200000,1456000,IF(B1475&lt;3600000,ROUND(ROUNDDOWN(B1475/4,-3)*2.8,0)-80000,IF(B1475&lt;6600000,ROUND(ROUNDDOWN(B1475/4,-3)*3.2,0)-440000,IF(B1475&lt;8500000,ROUNDDOWN(B1475*0.9,0)-1100000,B1475-1950000))))))))</f>
        <v/>
      </c>
      <c r="G1475" s="21">
        <f>IF(F1475&gt;23500000,NA(),IF(F1475&lt;=4890000,1040000,IF(F1475&lt;=6550000,670000,620000)))</f>
        <v/>
      </c>
      <c r="H1475" s="21">
        <f>IF(D1475&lt;=0,0,MAX(0,MIN(2000000,D1475-MIN(100000,ROUNDDOWN(F1475*0.05,0)))))</f>
        <v/>
      </c>
      <c r="I1475" s="21">
        <f>IF(C1475&lt;=2000,0,MIN(C1475,ROUNDDOWN(F1475*0.4,0))-2000)</f>
        <v/>
      </c>
      <c r="J1475" s="21">
        <f>MAX(0,ROUNDDOWN(F1475-E1475-G1475,-3))</f>
        <v/>
      </c>
      <c r="K1475" s="21">
        <f>MAX(0,ROUNDDOWN(F1475-E1475-G1475-H1475-I1475,-3))</f>
        <v/>
      </c>
      <c r="L1475" s="21">
        <f>MAX(0,ROUNDDOWN(F1475-E1475-G1475-H1475,-3))</f>
        <v/>
      </c>
      <c r="M1475" s="21">
        <f>IF(J1475&lt;=0,0,ROUNDDOWN((J1475*LOOKUP(J1475,{0,1950001,3300001,6950001,9000001,18000001,40000001},{0.05,0.1,0.2,0.23,0.33,0.4,0.45})-LOOKUP(J1475,{0,1950001,3300001,6950001,9000001,18000001,40000001},{0,97500,427500,636000,1536000,2796000,4796000}))*1.021,-2))</f>
        <v/>
      </c>
      <c r="N1475" s="21">
        <f>IF(K1475&lt;=0,0,ROUNDDOWN((K1475*LOOKUP(K1475,{0,1950001,3300001,6950001,9000001,18000001,40000001},{0.05,0.1,0.2,0.23,0.33,0.4,0.45})-LOOKUP(K1475,{0,1950001,3300001,6950001,9000001,18000001,40000001},{0,97500,427500,636000,1536000,2796000,4796000}))*1.021,-2))</f>
        <v/>
      </c>
      <c r="O1475" s="21">
        <f>IF(L1475&lt;=0,0,ROUNDDOWN((L1475*LOOKUP(L1475,{0,1950001,3300001,6950001,9000001,18000001,40000001},{0.05,0.1,0.2,0.23,0.33,0.4,0.45})-LOOKUP(L1475,{0,1950001,3300001,6950001,9000001,18000001,40000001},{0,97500,427500,636000,1536000,2796000,4796000}))*1.021,-2))</f>
        <v/>
      </c>
      <c r="P1475" s="21">
        <f>MAX(0,ROUNDDOWN(F1475-E1475-430000,-3))</f>
        <v/>
      </c>
      <c r="Q1475" s="21">
        <f>MAX(0,ROUNDDOWN(F1475-E1475-430000-H1475,-3))</f>
        <v/>
      </c>
      <c r="R1475" s="21">
        <f>IF(F1475&lt;=450000,0,MAX(0,P1475*0.06-MIN(50000,P1475)*0.03))</f>
        <v/>
      </c>
      <c r="S1475" s="21">
        <f>IF(F1475&lt;=450000,0,MAX(0,P1475*0.04-MIN(50000,P1475)*0.02))</f>
        <v/>
      </c>
      <c r="T1475" s="21">
        <f>IF(F1475&lt;=450000,0,MAX(0,Q1475*0.06-MIN(50000,Q1475)*0.03))</f>
        <v/>
      </c>
      <c r="U1475" s="21">
        <f>IF(F1475&lt;=450000,0,MAX(0,Q1475*0.04-MIN(50000,Q1475)*0.02))</f>
        <v/>
      </c>
      <c r="V1475" s="21">
        <f>50000+MAX(0,G1475-480000)</f>
        <v/>
      </c>
      <c r="W1475" s="21">
        <f>P1475-V1475</f>
        <v/>
      </c>
      <c r="X1475" s="21">
        <f>Q1475-V1475</f>
        <v/>
      </c>
      <c r="Y1475" s="22">
        <f>IF(W1475&lt;0,0.9,LOOKUP(W1475,{0,1950001,3300001,6950001,9000001,18000001,40000001},{0.84895,0.7979,0.6958,0.66517,0.56307,0.4916,0.44055}))</f>
        <v/>
      </c>
      <c r="Z1475" s="22">
        <f>IF(X1475&lt;0,0.9,LOOKUP(X1475,{0,1950001,3300001,6950001,9000001,18000001,40000001},{0.84895,0.7979,0.6958,0.66517,0.56307,0.4916,0.44055}))</f>
        <v/>
      </c>
      <c r="AA1475" s="22">
        <f>IF(W1475&lt;0,0,CHOOSE(MATCH(W1475,{0,1950001,3300001,6950001,9000001},1),5.105/84.895,10.21/79.79,20.42/69.58,23.483/66.517,33.693/56.307))</f>
        <v/>
      </c>
      <c r="AB1475" s="21">
        <f>IF(C1475&lt;=2000,0,(MIN(C1475,ROUNDDOWN(F1475*0.3,0))-2000)*0.1)</f>
        <v/>
      </c>
      <c r="AC1475" s="21">
        <f>IF(C1475&lt;=2000,0,MIN((C1475-2000)*Y1475,(R1475+S1475)*0.2))</f>
        <v/>
      </c>
      <c r="AD1475" s="21">
        <f>IF(C1475&lt;=2000,0,MIN((C1475-2000)*Z1475,(T1475+U1475)*0.2))</f>
        <v/>
      </c>
      <c r="AE1475" s="21">
        <f>AC1475*AA1475</f>
        <v/>
      </c>
      <c r="AF1475" s="21">
        <f>ROUNDDOWN(R1475,-2)+ROUNDDOWN(S1475,-2)</f>
        <v/>
      </c>
      <c r="AG1475" s="21">
        <f>ROUNDDOWN(MAX(0,R1475-(AB1475+AC1475+AE1475)*0.6),-2)+ROUNDDOWN(MAX(0,S1475-(AB1475+AC1475+AE1475)*0.4),-2)</f>
        <v/>
      </c>
      <c r="AH1475" s="21">
        <f>ROUNDDOWN(MAX(0,T1475-(AB1475+AD1475)*0.6),-2)+ROUNDDOWN(MAX(0,U1475-(AB1475+AD1475)*0.4),-2)</f>
        <v/>
      </c>
      <c r="AI1475" s="21">
        <f>ROUNDDOWN(T1475,-2)+ROUNDDOWN(U1475,-2)</f>
        <v/>
      </c>
      <c r="AJ1475" s="21">
        <f>M1475+AF1475</f>
        <v/>
      </c>
      <c r="AK1475" s="21">
        <f>M1475+AG1475</f>
        <v/>
      </c>
      <c r="AL1475" s="21">
        <f>N1475+AH1475</f>
        <v/>
      </c>
      <c r="AM1475" s="21">
        <f>O1475+AI1475</f>
        <v/>
      </c>
      <c r="AN1475" s="21">
        <f>N1475+AI1475</f>
        <v/>
      </c>
      <c r="AO1475" s="21">
        <f>ROUNDDOWN((R1475+S1475)*0.2/Y1475+2000,0)</f>
        <v/>
      </c>
      <c r="AP1475" s="21">
        <f>ROUNDDOWN((T1475+U1475)*0.2/Z1475+2000,0)</f>
        <v/>
      </c>
      <c r="AQ1475" s="21">
        <f>AL1475-AK1475</f>
        <v/>
      </c>
      <c r="AR1475" s="21">
        <f>AM1475-AK1475</f>
        <v/>
      </c>
      <c r="AS1475" s="21">
        <f>AM1475-AL1475</f>
        <v/>
      </c>
      <c r="AT1475" s="21">
        <f>AK1475+C1475-AJ1475</f>
        <v/>
      </c>
      <c r="AU1475" s="21">
        <f>AL1475+C1475-AM1475</f>
        <v/>
      </c>
      <c r="AV1475" s="21">
        <f>AN1475+C1475-AM1475</f>
        <v/>
      </c>
    </row>
    <row r="1476">
      <c r="A1476" t="inlineStr">
        <is>
          <t>年収別 医療費15万</t>
        </is>
      </c>
      <c r="B1476" s="21">
        <f>'4_年収別'!$A$39</f>
        <v/>
      </c>
      <c r="C1476" s="21">
        <f>AO1476</f>
        <v/>
      </c>
      <c r="D1476" s="21" t="n">
        <v>150000</v>
      </c>
      <c r="E1476" s="21">
        <f>ROUND(MIN(B1476/12,650000)*12*0.0915+MIN(B1476/12,1390000)*12*(0.0504+0)+B1476*0.005,0)</f>
        <v/>
      </c>
      <c r="F1476" s="21">
        <f>IF(B1476&lt;741000,0,IF(B1476&lt;2191000,B1476-740000,IF(B1476&lt;2193000,1451000,IF(B1476&lt;2196000,1453000,IF(B1476&lt;2200000,1456000,IF(B1476&lt;3600000,ROUND(ROUNDDOWN(B1476/4,-3)*2.8,0)-80000,IF(B1476&lt;6600000,ROUND(ROUNDDOWN(B1476/4,-3)*3.2,0)-440000,IF(B1476&lt;8500000,ROUNDDOWN(B1476*0.9,0)-1100000,B1476-1950000))))))))</f>
        <v/>
      </c>
      <c r="G1476" s="21">
        <f>IF(F1476&gt;23500000,NA(),IF(F1476&lt;=4890000,1040000,IF(F1476&lt;=6550000,670000,620000)))</f>
        <v/>
      </c>
      <c r="H1476" s="21">
        <f>IF(D1476&lt;=0,0,MAX(0,MIN(2000000,D1476-MIN(100000,ROUNDDOWN(F1476*0.05,0)))))</f>
        <v/>
      </c>
      <c r="I1476" s="21">
        <f>IF(C1476&lt;=2000,0,MIN(C1476,ROUNDDOWN(F1476*0.4,0))-2000)</f>
        <v/>
      </c>
      <c r="J1476" s="21">
        <f>MAX(0,ROUNDDOWN(F1476-E1476-G1476,-3))</f>
        <v/>
      </c>
      <c r="K1476" s="21">
        <f>MAX(0,ROUNDDOWN(F1476-E1476-G1476-H1476-I1476,-3))</f>
        <v/>
      </c>
      <c r="L1476" s="21">
        <f>MAX(0,ROUNDDOWN(F1476-E1476-G1476-H1476,-3))</f>
        <v/>
      </c>
      <c r="M1476" s="21">
        <f>IF(J1476&lt;=0,0,ROUNDDOWN((J1476*LOOKUP(J1476,{0,1950001,3300001,6950001,9000001,18000001,40000001},{0.05,0.1,0.2,0.23,0.33,0.4,0.45})-LOOKUP(J1476,{0,1950001,3300001,6950001,9000001,18000001,40000001},{0,97500,427500,636000,1536000,2796000,4796000}))*1.021,-2))</f>
        <v/>
      </c>
      <c r="N1476" s="21">
        <f>IF(K1476&lt;=0,0,ROUNDDOWN((K1476*LOOKUP(K1476,{0,1950001,3300001,6950001,9000001,18000001,40000001},{0.05,0.1,0.2,0.23,0.33,0.4,0.45})-LOOKUP(K1476,{0,1950001,3300001,6950001,9000001,18000001,40000001},{0,97500,427500,636000,1536000,2796000,4796000}))*1.021,-2))</f>
        <v/>
      </c>
      <c r="O1476" s="21">
        <f>IF(L1476&lt;=0,0,ROUNDDOWN((L1476*LOOKUP(L1476,{0,1950001,3300001,6950001,9000001,18000001,40000001},{0.05,0.1,0.2,0.23,0.33,0.4,0.45})-LOOKUP(L1476,{0,1950001,3300001,6950001,9000001,18000001,40000001},{0,97500,427500,636000,1536000,2796000,4796000}))*1.021,-2))</f>
        <v/>
      </c>
      <c r="P1476" s="21">
        <f>MAX(0,ROUNDDOWN(F1476-E1476-430000,-3))</f>
        <v/>
      </c>
      <c r="Q1476" s="21">
        <f>MAX(0,ROUNDDOWN(F1476-E1476-430000-H1476,-3))</f>
        <v/>
      </c>
      <c r="R1476" s="21">
        <f>IF(F1476&lt;=450000,0,MAX(0,P1476*0.06-MIN(50000,P1476)*0.03))</f>
        <v/>
      </c>
      <c r="S1476" s="21">
        <f>IF(F1476&lt;=450000,0,MAX(0,P1476*0.04-MIN(50000,P1476)*0.02))</f>
        <v/>
      </c>
      <c r="T1476" s="21">
        <f>IF(F1476&lt;=450000,0,MAX(0,Q1476*0.06-MIN(50000,Q1476)*0.03))</f>
        <v/>
      </c>
      <c r="U1476" s="21">
        <f>IF(F1476&lt;=450000,0,MAX(0,Q1476*0.04-MIN(50000,Q1476)*0.02))</f>
        <v/>
      </c>
      <c r="V1476" s="21">
        <f>50000+MAX(0,G1476-480000)</f>
        <v/>
      </c>
      <c r="W1476" s="21">
        <f>P1476-V1476</f>
        <v/>
      </c>
      <c r="X1476" s="21">
        <f>Q1476-V1476</f>
        <v/>
      </c>
      <c r="Y1476" s="22">
        <f>IF(W1476&lt;0,0.9,LOOKUP(W1476,{0,1950001,3300001,6950001,9000001,18000001,40000001},{0.84895,0.7979,0.6958,0.66517,0.56307,0.4916,0.44055}))</f>
        <v/>
      </c>
      <c r="Z1476" s="22">
        <f>IF(X1476&lt;0,0.9,LOOKUP(X1476,{0,1950001,3300001,6950001,9000001,18000001,40000001},{0.84895,0.7979,0.6958,0.66517,0.56307,0.4916,0.44055}))</f>
        <v/>
      </c>
      <c r="AA1476" s="22">
        <f>IF(W1476&lt;0,0,CHOOSE(MATCH(W1476,{0,1950001,3300001,6950001,9000001},1),5.105/84.895,10.21/79.79,20.42/69.58,23.483/66.517,33.693/56.307))</f>
        <v/>
      </c>
      <c r="AB1476" s="21">
        <f>IF(C1476&lt;=2000,0,(MIN(C1476,ROUNDDOWN(F1476*0.3,0))-2000)*0.1)</f>
        <v/>
      </c>
      <c r="AC1476" s="21">
        <f>IF(C1476&lt;=2000,0,MIN((C1476-2000)*Y1476,(R1476+S1476)*0.2))</f>
        <v/>
      </c>
      <c r="AD1476" s="21">
        <f>IF(C1476&lt;=2000,0,MIN((C1476-2000)*Z1476,(T1476+U1476)*0.2))</f>
        <v/>
      </c>
      <c r="AE1476" s="21">
        <f>AC1476*AA1476</f>
        <v/>
      </c>
      <c r="AF1476" s="21">
        <f>ROUNDDOWN(R1476,-2)+ROUNDDOWN(S1476,-2)</f>
        <v/>
      </c>
      <c r="AG1476" s="21">
        <f>ROUNDDOWN(MAX(0,R1476-(AB1476+AC1476+AE1476)*0.6),-2)+ROUNDDOWN(MAX(0,S1476-(AB1476+AC1476+AE1476)*0.4),-2)</f>
        <v/>
      </c>
      <c r="AH1476" s="21">
        <f>ROUNDDOWN(MAX(0,T1476-(AB1476+AD1476)*0.6),-2)+ROUNDDOWN(MAX(0,U1476-(AB1476+AD1476)*0.4),-2)</f>
        <v/>
      </c>
      <c r="AI1476" s="21">
        <f>ROUNDDOWN(T1476,-2)+ROUNDDOWN(U1476,-2)</f>
        <v/>
      </c>
      <c r="AJ1476" s="21">
        <f>M1476+AF1476</f>
        <v/>
      </c>
      <c r="AK1476" s="21">
        <f>M1476+AG1476</f>
        <v/>
      </c>
      <c r="AL1476" s="21">
        <f>N1476+AH1476</f>
        <v/>
      </c>
      <c r="AM1476" s="21">
        <f>O1476+AI1476</f>
        <v/>
      </c>
      <c r="AN1476" s="21">
        <f>N1476+AI1476</f>
        <v/>
      </c>
      <c r="AO1476" s="21">
        <f>ROUNDDOWN((R1476+S1476)*0.2/Y1476+2000,0)</f>
        <v/>
      </c>
      <c r="AP1476" s="21">
        <f>ROUNDDOWN((T1476+U1476)*0.2/Z1476+2000,0)</f>
        <v/>
      </c>
      <c r="AQ1476" s="21">
        <f>AL1476-AK1476</f>
        <v/>
      </c>
      <c r="AR1476" s="21">
        <f>AM1476-AK1476</f>
        <v/>
      </c>
      <c r="AS1476" s="21">
        <f>AM1476-AL1476</f>
        <v/>
      </c>
      <c r="AT1476" s="21">
        <f>AK1476+C1476-AJ1476</f>
        <v/>
      </c>
      <c r="AU1476" s="21">
        <f>AL1476+C1476-AM1476</f>
        <v/>
      </c>
      <c r="AV1476" s="21">
        <f>AN1476+C1476-AM1476</f>
        <v/>
      </c>
    </row>
    <row r="1477">
      <c r="A1477" t="inlineStr">
        <is>
          <t>年収別 上限+5万</t>
        </is>
      </c>
      <c r="B1477" s="21">
        <f>'4_年収別'!$A$39</f>
        <v/>
      </c>
      <c r="C1477" s="21">
        <f>AO1477+50000</f>
        <v/>
      </c>
      <c r="D1477" s="21" t="n">
        <v>0</v>
      </c>
      <c r="E1477" s="21">
        <f>ROUND(MIN(B1477/12,650000)*12*0.0915+MIN(B1477/12,1390000)*12*(0.0504+0)+B1477*0.005,0)</f>
        <v/>
      </c>
      <c r="F1477" s="21">
        <f>IF(B1477&lt;741000,0,IF(B1477&lt;2191000,B1477-740000,IF(B1477&lt;2193000,1451000,IF(B1477&lt;2196000,1453000,IF(B1477&lt;2200000,1456000,IF(B1477&lt;3600000,ROUND(ROUNDDOWN(B1477/4,-3)*2.8,0)-80000,IF(B1477&lt;6600000,ROUND(ROUNDDOWN(B1477/4,-3)*3.2,0)-440000,IF(B1477&lt;8500000,ROUNDDOWN(B1477*0.9,0)-1100000,B1477-1950000))))))))</f>
        <v/>
      </c>
      <c r="G1477" s="21">
        <f>IF(F1477&gt;23500000,NA(),IF(F1477&lt;=4890000,1040000,IF(F1477&lt;=6550000,670000,620000)))</f>
        <v/>
      </c>
      <c r="H1477" s="21">
        <f>IF(D1477&lt;=0,0,MAX(0,MIN(2000000,D1477-MIN(100000,ROUNDDOWN(F1477*0.05,0)))))</f>
        <v/>
      </c>
      <c r="I1477" s="21">
        <f>IF(C1477&lt;=2000,0,MIN(C1477,ROUNDDOWN(F1477*0.4,0))-2000)</f>
        <v/>
      </c>
      <c r="J1477" s="21">
        <f>MAX(0,ROUNDDOWN(F1477-E1477-G1477,-3))</f>
        <v/>
      </c>
      <c r="K1477" s="21">
        <f>MAX(0,ROUNDDOWN(F1477-E1477-G1477-H1477-I1477,-3))</f>
        <v/>
      </c>
      <c r="L1477" s="21">
        <f>MAX(0,ROUNDDOWN(F1477-E1477-G1477-H1477,-3))</f>
        <v/>
      </c>
      <c r="M1477" s="21">
        <f>IF(J1477&lt;=0,0,ROUNDDOWN((J1477*LOOKUP(J1477,{0,1950001,3300001,6950001,9000001,18000001,40000001},{0.05,0.1,0.2,0.23,0.33,0.4,0.45})-LOOKUP(J1477,{0,1950001,3300001,6950001,9000001,18000001,40000001},{0,97500,427500,636000,1536000,2796000,4796000}))*1.021,-2))</f>
        <v/>
      </c>
      <c r="N1477" s="21">
        <f>IF(K1477&lt;=0,0,ROUNDDOWN((K1477*LOOKUP(K1477,{0,1950001,3300001,6950001,9000001,18000001,40000001},{0.05,0.1,0.2,0.23,0.33,0.4,0.45})-LOOKUP(K1477,{0,1950001,3300001,6950001,9000001,18000001,40000001},{0,97500,427500,636000,1536000,2796000,4796000}))*1.021,-2))</f>
        <v/>
      </c>
      <c r="O1477" s="21">
        <f>IF(L1477&lt;=0,0,ROUNDDOWN((L1477*LOOKUP(L1477,{0,1950001,3300001,6950001,9000001,18000001,40000001},{0.05,0.1,0.2,0.23,0.33,0.4,0.45})-LOOKUP(L1477,{0,1950001,3300001,6950001,9000001,18000001,40000001},{0,97500,427500,636000,1536000,2796000,4796000}))*1.021,-2))</f>
        <v/>
      </c>
      <c r="P1477" s="21">
        <f>MAX(0,ROUNDDOWN(F1477-E1477-430000,-3))</f>
        <v/>
      </c>
      <c r="Q1477" s="21">
        <f>MAX(0,ROUNDDOWN(F1477-E1477-430000-H1477,-3))</f>
        <v/>
      </c>
      <c r="R1477" s="21">
        <f>IF(F1477&lt;=450000,0,MAX(0,P1477*0.06-MIN(50000,P1477)*0.03))</f>
        <v/>
      </c>
      <c r="S1477" s="21">
        <f>IF(F1477&lt;=450000,0,MAX(0,P1477*0.04-MIN(50000,P1477)*0.02))</f>
        <v/>
      </c>
      <c r="T1477" s="21">
        <f>IF(F1477&lt;=450000,0,MAX(0,Q1477*0.06-MIN(50000,Q1477)*0.03))</f>
        <v/>
      </c>
      <c r="U1477" s="21">
        <f>IF(F1477&lt;=450000,0,MAX(0,Q1477*0.04-MIN(50000,Q1477)*0.02))</f>
        <v/>
      </c>
      <c r="V1477" s="21">
        <f>50000+MAX(0,G1477-480000)</f>
        <v/>
      </c>
      <c r="W1477" s="21">
        <f>P1477-V1477</f>
        <v/>
      </c>
      <c r="X1477" s="21">
        <f>Q1477-V1477</f>
        <v/>
      </c>
      <c r="Y1477" s="22">
        <f>IF(W1477&lt;0,0.9,LOOKUP(W1477,{0,1950001,3300001,6950001,9000001,18000001,40000001},{0.84895,0.7979,0.6958,0.66517,0.56307,0.4916,0.44055}))</f>
        <v/>
      </c>
      <c r="Z1477" s="22">
        <f>IF(X1477&lt;0,0.9,LOOKUP(X1477,{0,1950001,3300001,6950001,9000001,18000001,40000001},{0.84895,0.7979,0.6958,0.66517,0.56307,0.4916,0.44055}))</f>
        <v/>
      </c>
      <c r="AA1477" s="22">
        <f>IF(W1477&lt;0,0,CHOOSE(MATCH(W1477,{0,1950001,3300001,6950001,9000001},1),5.105/84.895,10.21/79.79,20.42/69.58,23.483/66.517,33.693/56.307))</f>
        <v/>
      </c>
      <c r="AB1477" s="21">
        <f>IF(C1477&lt;=2000,0,(MIN(C1477,ROUNDDOWN(F1477*0.3,0))-2000)*0.1)</f>
        <v/>
      </c>
      <c r="AC1477" s="21">
        <f>IF(C1477&lt;=2000,0,MIN((C1477-2000)*Y1477,(R1477+S1477)*0.2))</f>
        <v/>
      </c>
      <c r="AD1477" s="21">
        <f>IF(C1477&lt;=2000,0,MIN((C1477-2000)*Z1477,(T1477+U1477)*0.2))</f>
        <v/>
      </c>
      <c r="AE1477" s="21">
        <f>AC1477*AA1477</f>
        <v/>
      </c>
      <c r="AF1477" s="21">
        <f>ROUNDDOWN(R1477,-2)+ROUNDDOWN(S1477,-2)</f>
        <v/>
      </c>
      <c r="AG1477" s="21">
        <f>ROUNDDOWN(MAX(0,R1477-(AB1477+AC1477+AE1477)*0.6),-2)+ROUNDDOWN(MAX(0,S1477-(AB1477+AC1477+AE1477)*0.4),-2)</f>
        <v/>
      </c>
      <c r="AH1477" s="21">
        <f>ROUNDDOWN(MAX(0,T1477-(AB1477+AD1477)*0.6),-2)+ROUNDDOWN(MAX(0,U1477-(AB1477+AD1477)*0.4),-2)</f>
        <v/>
      </c>
      <c r="AI1477" s="21">
        <f>ROUNDDOWN(T1477,-2)+ROUNDDOWN(U1477,-2)</f>
        <v/>
      </c>
      <c r="AJ1477" s="21">
        <f>M1477+AF1477</f>
        <v/>
      </c>
      <c r="AK1477" s="21">
        <f>M1477+AG1477</f>
        <v/>
      </c>
      <c r="AL1477" s="21">
        <f>N1477+AH1477</f>
        <v/>
      </c>
      <c r="AM1477" s="21">
        <f>O1477+AI1477</f>
        <v/>
      </c>
      <c r="AN1477" s="21">
        <f>N1477+AI1477</f>
        <v/>
      </c>
      <c r="AO1477" s="21">
        <f>ROUNDDOWN((R1477+S1477)*0.2/Y1477+2000,0)</f>
        <v/>
      </c>
      <c r="AP1477" s="21">
        <f>ROUNDDOWN((T1477+U1477)*0.2/Z1477+2000,0)</f>
        <v/>
      </c>
      <c r="AQ1477" s="21">
        <f>AL1477-AK1477</f>
        <v/>
      </c>
      <c r="AR1477" s="21">
        <f>AM1477-AK1477</f>
        <v/>
      </c>
      <c r="AS1477" s="21">
        <f>AM1477-AL1477</f>
        <v/>
      </c>
      <c r="AT1477" s="21">
        <f>AK1477+C1477-AJ1477</f>
        <v/>
      </c>
      <c r="AU1477" s="21">
        <f>AL1477+C1477-AM1477</f>
        <v/>
      </c>
      <c r="AV1477" s="21">
        <f>AN1477+C1477-AM1477</f>
        <v/>
      </c>
    </row>
    <row r="1478">
      <c r="A1478" t="inlineStr">
        <is>
          <t>年収別 医療費15万</t>
        </is>
      </c>
      <c r="B1478" s="21">
        <f>'4_年収別'!$A$40</f>
        <v/>
      </c>
      <c r="C1478" s="21">
        <f>AO1478</f>
        <v/>
      </c>
      <c r="D1478" s="21" t="n">
        <v>150000</v>
      </c>
      <c r="E1478" s="21">
        <f>ROUND(MIN(B1478/12,650000)*12*0.0915+MIN(B1478/12,1390000)*12*(0.0504+0)+B1478*0.005,0)</f>
        <v/>
      </c>
      <c r="F1478" s="21">
        <f>IF(B1478&lt;741000,0,IF(B1478&lt;2191000,B1478-740000,IF(B1478&lt;2193000,1451000,IF(B1478&lt;2196000,1453000,IF(B1478&lt;2200000,1456000,IF(B1478&lt;3600000,ROUND(ROUNDDOWN(B1478/4,-3)*2.8,0)-80000,IF(B1478&lt;6600000,ROUND(ROUNDDOWN(B1478/4,-3)*3.2,0)-440000,IF(B1478&lt;8500000,ROUNDDOWN(B1478*0.9,0)-1100000,B1478-1950000))))))))</f>
        <v/>
      </c>
      <c r="G1478" s="21">
        <f>IF(F1478&gt;23500000,NA(),IF(F1478&lt;=4890000,1040000,IF(F1478&lt;=6550000,670000,620000)))</f>
        <v/>
      </c>
      <c r="H1478" s="21">
        <f>IF(D1478&lt;=0,0,MAX(0,MIN(2000000,D1478-MIN(100000,ROUNDDOWN(F1478*0.05,0)))))</f>
        <v/>
      </c>
      <c r="I1478" s="21">
        <f>IF(C1478&lt;=2000,0,MIN(C1478,ROUNDDOWN(F1478*0.4,0))-2000)</f>
        <v/>
      </c>
      <c r="J1478" s="21">
        <f>MAX(0,ROUNDDOWN(F1478-E1478-G1478,-3))</f>
        <v/>
      </c>
      <c r="K1478" s="21">
        <f>MAX(0,ROUNDDOWN(F1478-E1478-G1478-H1478-I1478,-3))</f>
        <v/>
      </c>
      <c r="L1478" s="21">
        <f>MAX(0,ROUNDDOWN(F1478-E1478-G1478-H1478,-3))</f>
        <v/>
      </c>
      <c r="M1478" s="21">
        <f>IF(J1478&lt;=0,0,ROUNDDOWN((J1478*LOOKUP(J1478,{0,1950001,3300001,6950001,9000001,18000001,40000001},{0.05,0.1,0.2,0.23,0.33,0.4,0.45})-LOOKUP(J1478,{0,1950001,3300001,6950001,9000001,18000001,40000001},{0,97500,427500,636000,1536000,2796000,4796000}))*1.021,-2))</f>
        <v/>
      </c>
      <c r="N1478" s="21">
        <f>IF(K1478&lt;=0,0,ROUNDDOWN((K1478*LOOKUP(K1478,{0,1950001,3300001,6950001,9000001,18000001,40000001},{0.05,0.1,0.2,0.23,0.33,0.4,0.45})-LOOKUP(K1478,{0,1950001,3300001,6950001,9000001,18000001,40000001},{0,97500,427500,636000,1536000,2796000,4796000}))*1.021,-2))</f>
        <v/>
      </c>
      <c r="O1478" s="21">
        <f>IF(L1478&lt;=0,0,ROUNDDOWN((L1478*LOOKUP(L1478,{0,1950001,3300001,6950001,9000001,18000001,40000001},{0.05,0.1,0.2,0.23,0.33,0.4,0.45})-LOOKUP(L1478,{0,1950001,3300001,6950001,9000001,18000001,40000001},{0,97500,427500,636000,1536000,2796000,4796000}))*1.021,-2))</f>
        <v/>
      </c>
      <c r="P1478" s="21">
        <f>MAX(0,ROUNDDOWN(F1478-E1478-430000,-3))</f>
        <v/>
      </c>
      <c r="Q1478" s="21">
        <f>MAX(0,ROUNDDOWN(F1478-E1478-430000-H1478,-3))</f>
        <v/>
      </c>
      <c r="R1478" s="21">
        <f>IF(F1478&lt;=450000,0,MAX(0,P1478*0.06-MIN(50000,P1478)*0.03))</f>
        <v/>
      </c>
      <c r="S1478" s="21">
        <f>IF(F1478&lt;=450000,0,MAX(0,P1478*0.04-MIN(50000,P1478)*0.02))</f>
        <v/>
      </c>
      <c r="T1478" s="21">
        <f>IF(F1478&lt;=450000,0,MAX(0,Q1478*0.06-MIN(50000,Q1478)*0.03))</f>
        <v/>
      </c>
      <c r="U1478" s="21">
        <f>IF(F1478&lt;=450000,0,MAX(0,Q1478*0.04-MIN(50000,Q1478)*0.02))</f>
        <v/>
      </c>
      <c r="V1478" s="21">
        <f>50000+MAX(0,G1478-480000)</f>
        <v/>
      </c>
      <c r="W1478" s="21">
        <f>P1478-V1478</f>
        <v/>
      </c>
      <c r="X1478" s="21">
        <f>Q1478-V1478</f>
        <v/>
      </c>
      <c r="Y1478" s="22">
        <f>IF(W1478&lt;0,0.9,LOOKUP(W1478,{0,1950001,3300001,6950001,9000001,18000001,40000001},{0.84895,0.7979,0.6958,0.66517,0.56307,0.4916,0.44055}))</f>
        <v/>
      </c>
      <c r="Z1478" s="22">
        <f>IF(X1478&lt;0,0.9,LOOKUP(X1478,{0,1950001,3300001,6950001,9000001,18000001,40000001},{0.84895,0.7979,0.6958,0.66517,0.56307,0.4916,0.44055}))</f>
        <v/>
      </c>
      <c r="AA1478" s="22">
        <f>IF(W1478&lt;0,0,CHOOSE(MATCH(W1478,{0,1950001,3300001,6950001,9000001},1),5.105/84.895,10.21/79.79,20.42/69.58,23.483/66.517,33.693/56.307))</f>
        <v/>
      </c>
      <c r="AB1478" s="21">
        <f>IF(C1478&lt;=2000,0,(MIN(C1478,ROUNDDOWN(F1478*0.3,0))-2000)*0.1)</f>
        <v/>
      </c>
      <c r="AC1478" s="21">
        <f>IF(C1478&lt;=2000,0,MIN((C1478-2000)*Y1478,(R1478+S1478)*0.2))</f>
        <v/>
      </c>
      <c r="AD1478" s="21">
        <f>IF(C1478&lt;=2000,0,MIN((C1478-2000)*Z1478,(T1478+U1478)*0.2))</f>
        <v/>
      </c>
      <c r="AE1478" s="21">
        <f>AC1478*AA1478</f>
        <v/>
      </c>
      <c r="AF1478" s="21">
        <f>ROUNDDOWN(R1478,-2)+ROUNDDOWN(S1478,-2)</f>
        <v/>
      </c>
      <c r="AG1478" s="21">
        <f>ROUNDDOWN(MAX(0,R1478-(AB1478+AC1478+AE1478)*0.6),-2)+ROUNDDOWN(MAX(0,S1478-(AB1478+AC1478+AE1478)*0.4),-2)</f>
        <v/>
      </c>
      <c r="AH1478" s="21">
        <f>ROUNDDOWN(MAX(0,T1478-(AB1478+AD1478)*0.6),-2)+ROUNDDOWN(MAX(0,U1478-(AB1478+AD1478)*0.4),-2)</f>
        <v/>
      </c>
      <c r="AI1478" s="21">
        <f>ROUNDDOWN(T1478,-2)+ROUNDDOWN(U1478,-2)</f>
        <v/>
      </c>
      <c r="AJ1478" s="21">
        <f>M1478+AF1478</f>
        <v/>
      </c>
      <c r="AK1478" s="21">
        <f>M1478+AG1478</f>
        <v/>
      </c>
      <c r="AL1478" s="21">
        <f>N1478+AH1478</f>
        <v/>
      </c>
      <c r="AM1478" s="21">
        <f>O1478+AI1478</f>
        <v/>
      </c>
      <c r="AN1478" s="21">
        <f>N1478+AI1478</f>
        <v/>
      </c>
      <c r="AO1478" s="21">
        <f>ROUNDDOWN((R1478+S1478)*0.2/Y1478+2000,0)</f>
        <v/>
      </c>
      <c r="AP1478" s="21">
        <f>ROUNDDOWN((T1478+U1478)*0.2/Z1478+2000,0)</f>
        <v/>
      </c>
      <c r="AQ1478" s="21">
        <f>AL1478-AK1478</f>
        <v/>
      </c>
      <c r="AR1478" s="21">
        <f>AM1478-AK1478</f>
        <v/>
      </c>
      <c r="AS1478" s="21">
        <f>AM1478-AL1478</f>
        <v/>
      </c>
      <c r="AT1478" s="21">
        <f>AK1478+C1478-AJ1478</f>
        <v/>
      </c>
      <c r="AU1478" s="21">
        <f>AL1478+C1478-AM1478</f>
        <v/>
      </c>
      <c r="AV1478" s="21">
        <f>AN1478+C1478-AM1478</f>
        <v/>
      </c>
    </row>
    <row r="1479">
      <c r="A1479" t="inlineStr">
        <is>
          <t>年収別 上限+5万</t>
        </is>
      </c>
      <c r="B1479" s="21">
        <f>'4_年収別'!$A$40</f>
        <v/>
      </c>
      <c r="C1479" s="21">
        <f>AO1479+50000</f>
        <v/>
      </c>
      <c r="D1479" s="21" t="n">
        <v>0</v>
      </c>
      <c r="E1479" s="21">
        <f>ROUND(MIN(B1479/12,650000)*12*0.0915+MIN(B1479/12,1390000)*12*(0.0504+0)+B1479*0.005,0)</f>
        <v/>
      </c>
      <c r="F1479" s="21">
        <f>IF(B1479&lt;741000,0,IF(B1479&lt;2191000,B1479-740000,IF(B1479&lt;2193000,1451000,IF(B1479&lt;2196000,1453000,IF(B1479&lt;2200000,1456000,IF(B1479&lt;3600000,ROUND(ROUNDDOWN(B1479/4,-3)*2.8,0)-80000,IF(B1479&lt;6600000,ROUND(ROUNDDOWN(B1479/4,-3)*3.2,0)-440000,IF(B1479&lt;8500000,ROUNDDOWN(B1479*0.9,0)-1100000,B1479-1950000))))))))</f>
        <v/>
      </c>
      <c r="G1479" s="21">
        <f>IF(F1479&gt;23500000,NA(),IF(F1479&lt;=4890000,1040000,IF(F1479&lt;=6550000,670000,620000)))</f>
        <v/>
      </c>
      <c r="H1479" s="21">
        <f>IF(D1479&lt;=0,0,MAX(0,MIN(2000000,D1479-MIN(100000,ROUNDDOWN(F1479*0.05,0)))))</f>
        <v/>
      </c>
      <c r="I1479" s="21">
        <f>IF(C1479&lt;=2000,0,MIN(C1479,ROUNDDOWN(F1479*0.4,0))-2000)</f>
        <v/>
      </c>
      <c r="J1479" s="21">
        <f>MAX(0,ROUNDDOWN(F1479-E1479-G1479,-3))</f>
        <v/>
      </c>
      <c r="K1479" s="21">
        <f>MAX(0,ROUNDDOWN(F1479-E1479-G1479-H1479-I1479,-3))</f>
        <v/>
      </c>
      <c r="L1479" s="21">
        <f>MAX(0,ROUNDDOWN(F1479-E1479-G1479-H1479,-3))</f>
        <v/>
      </c>
      <c r="M1479" s="21">
        <f>IF(J1479&lt;=0,0,ROUNDDOWN((J1479*LOOKUP(J1479,{0,1950001,3300001,6950001,9000001,18000001,40000001},{0.05,0.1,0.2,0.23,0.33,0.4,0.45})-LOOKUP(J1479,{0,1950001,3300001,6950001,9000001,18000001,40000001},{0,97500,427500,636000,1536000,2796000,4796000}))*1.021,-2))</f>
        <v/>
      </c>
      <c r="N1479" s="21">
        <f>IF(K1479&lt;=0,0,ROUNDDOWN((K1479*LOOKUP(K1479,{0,1950001,3300001,6950001,9000001,18000001,40000001},{0.05,0.1,0.2,0.23,0.33,0.4,0.45})-LOOKUP(K1479,{0,1950001,3300001,6950001,9000001,18000001,40000001},{0,97500,427500,636000,1536000,2796000,4796000}))*1.021,-2))</f>
        <v/>
      </c>
      <c r="O1479" s="21">
        <f>IF(L1479&lt;=0,0,ROUNDDOWN((L1479*LOOKUP(L1479,{0,1950001,3300001,6950001,9000001,18000001,40000001},{0.05,0.1,0.2,0.23,0.33,0.4,0.45})-LOOKUP(L1479,{0,1950001,3300001,6950001,9000001,18000001,40000001},{0,97500,427500,636000,1536000,2796000,4796000}))*1.021,-2))</f>
        <v/>
      </c>
      <c r="P1479" s="21">
        <f>MAX(0,ROUNDDOWN(F1479-E1479-430000,-3))</f>
        <v/>
      </c>
      <c r="Q1479" s="21">
        <f>MAX(0,ROUNDDOWN(F1479-E1479-430000-H1479,-3))</f>
        <v/>
      </c>
      <c r="R1479" s="21">
        <f>IF(F1479&lt;=450000,0,MAX(0,P1479*0.06-MIN(50000,P1479)*0.03))</f>
        <v/>
      </c>
      <c r="S1479" s="21">
        <f>IF(F1479&lt;=450000,0,MAX(0,P1479*0.04-MIN(50000,P1479)*0.02))</f>
        <v/>
      </c>
      <c r="T1479" s="21">
        <f>IF(F1479&lt;=450000,0,MAX(0,Q1479*0.06-MIN(50000,Q1479)*0.03))</f>
        <v/>
      </c>
      <c r="U1479" s="21">
        <f>IF(F1479&lt;=450000,0,MAX(0,Q1479*0.04-MIN(50000,Q1479)*0.02))</f>
        <v/>
      </c>
      <c r="V1479" s="21">
        <f>50000+MAX(0,G1479-480000)</f>
        <v/>
      </c>
      <c r="W1479" s="21">
        <f>P1479-V1479</f>
        <v/>
      </c>
      <c r="X1479" s="21">
        <f>Q1479-V1479</f>
        <v/>
      </c>
      <c r="Y1479" s="22">
        <f>IF(W1479&lt;0,0.9,LOOKUP(W1479,{0,1950001,3300001,6950001,9000001,18000001,40000001},{0.84895,0.7979,0.6958,0.66517,0.56307,0.4916,0.44055}))</f>
        <v/>
      </c>
      <c r="Z1479" s="22">
        <f>IF(X1479&lt;0,0.9,LOOKUP(X1479,{0,1950001,3300001,6950001,9000001,18000001,40000001},{0.84895,0.7979,0.6958,0.66517,0.56307,0.4916,0.44055}))</f>
        <v/>
      </c>
      <c r="AA1479" s="22">
        <f>IF(W1479&lt;0,0,CHOOSE(MATCH(W1479,{0,1950001,3300001,6950001,9000001},1),5.105/84.895,10.21/79.79,20.42/69.58,23.483/66.517,33.693/56.307))</f>
        <v/>
      </c>
      <c r="AB1479" s="21">
        <f>IF(C1479&lt;=2000,0,(MIN(C1479,ROUNDDOWN(F1479*0.3,0))-2000)*0.1)</f>
        <v/>
      </c>
      <c r="AC1479" s="21">
        <f>IF(C1479&lt;=2000,0,MIN((C1479-2000)*Y1479,(R1479+S1479)*0.2))</f>
        <v/>
      </c>
      <c r="AD1479" s="21">
        <f>IF(C1479&lt;=2000,0,MIN((C1479-2000)*Z1479,(T1479+U1479)*0.2))</f>
        <v/>
      </c>
      <c r="AE1479" s="21">
        <f>AC1479*AA1479</f>
        <v/>
      </c>
      <c r="AF1479" s="21">
        <f>ROUNDDOWN(R1479,-2)+ROUNDDOWN(S1479,-2)</f>
        <v/>
      </c>
      <c r="AG1479" s="21">
        <f>ROUNDDOWN(MAX(0,R1479-(AB1479+AC1479+AE1479)*0.6),-2)+ROUNDDOWN(MAX(0,S1479-(AB1479+AC1479+AE1479)*0.4),-2)</f>
        <v/>
      </c>
      <c r="AH1479" s="21">
        <f>ROUNDDOWN(MAX(0,T1479-(AB1479+AD1479)*0.6),-2)+ROUNDDOWN(MAX(0,U1479-(AB1479+AD1479)*0.4),-2)</f>
        <v/>
      </c>
      <c r="AI1479" s="21">
        <f>ROUNDDOWN(T1479,-2)+ROUNDDOWN(U1479,-2)</f>
        <v/>
      </c>
      <c r="AJ1479" s="21">
        <f>M1479+AF1479</f>
        <v/>
      </c>
      <c r="AK1479" s="21">
        <f>M1479+AG1479</f>
        <v/>
      </c>
      <c r="AL1479" s="21">
        <f>N1479+AH1479</f>
        <v/>
      </c>
      <c r="AM1479" s="21">
        <f>O1479+AI1479</f>
        <v/>
      </c>
      <c r="AN1479" s="21">
        <f>N1479+AI1479</f>
        <v/>
      </c>
      <c r="AO1479" s="21">
        <f>ROUNDDOWN((R1479+S1479)*0.2/Y1479+2000,0)</f>
        <v/>
      </c>
      <c r="AP1479" s="21">
        <f>ROUNDDOWN((T1479+U1479)*0.2/Z1479+2000,0)</f>
        <v/>
      </c>
      <c r="AQ1479" s="21">
        <f>AL1479-AK1479</f>
        <v/>
      </c>
      <c r="AR1479" s="21">
        <f>AM1479-AK1479</f>
        <v/>
      </c>
      <c r="AS1479" s="21">
        <f>AM1479-AL1479</f>
        <v/>
      </c>
      <c r="AT1479" s="21">
        <f>AK1479+C1479-AJ1479</f>
        <v/>
      </c>
      <c r="AU1479" s="21">
        <f>AL1479+C1479-AM1479</f>
        <v/>
      </c>
      <c r="AV1479" s="21">
        <f>AN1479+C1479-AM1479</f>
        <v/>
      </c>
    </row>
    <row r="1480">
      <c r="A1480" t="inlineStr">
        <is>
          <t>年収別 医療費15万</t>
        </is>
      </c>
      <c r="B1480" s="21">
        <f>'4_年収別'!$A$41</f>
        <v/>
      </c>
      <c r="C1480" s="21">
        <f>AO1480</f>
        <v/>
      </c>
      <c r="D1480" s="21" t="n">
        <v>150000</v>
      </c>
      <c r="E1480" s="21">
        <f>ROUND(MIN(B1480/12,650000)*12*0.0915+MIN(B1480/12,1390000)*12*(0.0504+0)+B1480*0.005,0)</f>
        <v/>
      </c>
      <c r="F1480" s="21">
        <f>IF(B1480&lt;741000,0,IF(B1480&lt;2191000,B1480-740000,IF(B1480&lt;2193000,1451000,IF(B1480&lt;2196000,1453000,IF(B1480&lt;2200000,1456000,IF(B1480&lt;3600000,ROUND(ROUNDDOWN(B1480/4,-3)*2.8,0)-80000,IF(B1480&lt;6600000,ROUND(ROUNDDOWN(B1480/4,-3)*3.2,0)-440000,IF(B1480&lt;8500000,ROUNDDOWN(B1480*0.9,0)-1100000,B1480-1950000))))))))</f>
        <v/>
      </c>
      <c r="G1480" s="21">
        <f>IF(F1480&gt;23500000,NA(),IF(F1480&lt;=4890000,1040000,IF(F1480&lt;=6550000,670000,620000)))</f>
        <v/>
      </c>
      <c r="H1480" s="21">
        <f>IF(D1480&lt;=0,0,MAX(0,MIN(2000000,D1480-MIN(100000,ROUNDDOWN(F1480*0.05,0)))))</f>
        <v/>
      </c>
      <c r="I1480" s="21">
        <f>IF(C1480&lt;=2000,0,MIN(C1480,ROUNDDOWN(F1480*0.4,0))-2000)</f>
        <v/>
      </c>
      <c r="J1480" s="21">
        <f>MAX(0,ROUNDDOWN(F1480-E1480-G1480,-3))</f>
        <v/>
      </c>
      <c r="K1480" s="21">
        <f>MAX(0,ROUNDDOWN(F1480-E1480-G1480-H1480-I1480,-3))</f>
        <v/>
      </c>
      <c r="L1480" s="21">
        <f>MAX(0,ROUNDDOWN(F1480-E1480-G1480-H1480,-3))</f>
        <v/>
      </c>
      <c r="M1480" s="21">
        <f>IF(J1480&lt;=0,0,ROUNDDOWN((J1480*LOOKUP(J1480,{0,1950001,3300001,6950001,9000001,18000001,40000001},{0.05,0.1,0.2,0.23,0.33,0.4,0.45})-LOOKUP(J1480,{0,1950001,3300001,6950001,9000001,18000001,40000001},{0,97500,427500,636000,1536000,2796000,4796000}))*1.021,-2))</f>
        <v/>
      </c>
      <c r="N1480" s="21">
        <f>IF(K1480&lt;=0,0,ROUNDDOWN((K1480*LOOKUP(K1480,{0,1950001,3300001,6950001,9000001,18000001,40000001},{0.05,0.1,0.2,0.23,0.33,0.4,0.45})-LOOKUP(K1480,{0,1950001,3300001,6950001,9000001,18000001,40000001},{0,97500,427500,636000,1536000,2796000,4796000}))*1.021,-2))</f>
        <v/>
      </c>
      <c r="O1480" s="21">
        <f>IF(L1480&lt;=0,0,ROUNDDOWN((L1480*LOOKUP(L1480,{0,1950001,3300001,6950001,9000001,18000001,40000001},{0.05,0.1,0.2,0.23,0.33,0.4,0.45})-LOOKUP(L1480,{0,1950001,3300001,6950001,9000001,18000001,40000001},{0,97500,427500,636000,1536000,2796000,4796000}))*1.021,-2))</f>
        <v/>
      </c>
      <c r="P1480" s="21">
        <f>MAX(0,ROUNDDOWN(F1480-E1480-430000,-3))</f>
        <v/>
      </c>
      <c r="Q1480" s="21">
        <f>MAX(0,ROUNDDOWN(F1480-E1480-430000-H1480,-3))</f>
        <v/>
      </c>
      <c r="R1480" s="21">
        <f>IF(F1480&lt;=450000,0,MAX(0,P1480*0.06-MIN(50000,P1480)*0.03))</f>
        <v/>
      </c>
      <c r="S1480" s="21">
        <f>IF(F1480&lt;=450000,0,MAX(0,P1480*0.04-MIN(50000,P1480)*0.02))</f>
        <v/>
      </c>
      <c r="T1480" s="21">
        <f>IF(F1480&lt;=450000,0,MAX(0,Q1480*0.06-MIN(50000,Q1480)*0.03))</f>
        <v/>
      </c>
      <c r="U1480" s="21">
        <f>IF(F1480&lt;=450000,0,MAX(0,Q1480*0.04-MIN(50000,Q1480)*0.02))</f>
        <v/>
      </c>
      <c r="V1480" s="21">
        <f>50000+MAX(0,G1480-480000)</f>
        <v/>
      </c>
      <c r="W1480" s="21">
        <f>P1480-V1480</f>
        <v/>
      </c>
      <c r="X1480" s="21">
        <f>Q1480-V1480</f>
        <v/>
      </c>
      <c r="Y1480" s="22">
        <f>IF(W1480&lt;0,0.9,LOOKUP(W1480,{0,1950001,3300001,6950001,9000001,18000001,40000001},{0.84895,0.7979,0.6958,0.66517,0.56307,0.4916,0.44055}))</f>
        <v/>
      </c>
      <c r="Z1480" s="22">
        <f>IF(X1480&lt;0,0.9,LOOKUP(X1480,{0,1950001,3300001,6950001,9000001,18000001,40000001},{0.84895,0.7979,0.6958,0.66517,0.56307,0.4916,0.44055}))</f>
        <v/>
      </c>
      <c r="AA1480" s="22">
        <f>IF(W1480&lt;0,0,CHOOSE(MATCH(W1480,{0,1950001,3300001,6950001,9000001},1),5.105/84.895,10.21/79.79,20.42/69.58,23.483/66.517,33.693/56.307))</f>
        <v/>
      </c>
      <c r="AB1480" s="21">
        <f>IF(C1480&lt;=2000,0,(MIN(C1480,ROUNDDOWN(F1480*0.3,0))-2000)*0.1)</f>
        <v/>
      </c>
      <c r="AC1480" s="21">
        <f>IF(C1480&lt;=2000,0,MIN((C1480-2000)*Y1480,(R1480+S1480)*0.2))</f>
        <v/>
      </c>
      <c r="AD1480" s="21">
        <f>IF(C1480&lt;=2000,0,MIN((C1480-2000)*Z1480,(T1480+U1480)*0.2))</f>
        <v/>
      </c>
      <c r="AE1480" s="21">
        <f>AC1480*AA1480</f>
        <v/>
      </c>
      <c r="AF1480" s="21">
        <f>ROUNDDOWN(R1480,-2)+ROUNDDOWN(S1480,-2)</f>
        <v/>
      </c>
      <c r="AG1480" s="21">
        <f>ROUNDDOWN(MAX(0,R1480-(AB1480+AC1480+AE1480)*0.6),-2)+ROUNDDOWN(MAX(0,S1480-(AB1480+AC1480+AE1480)*0.4),-2)</f>
        <v/>
      </c>
      <c r="AH1480" s="21">
        <f>ROUNDDOWN(MAX(0,T1480-(AB1480+AD1480)*0.6),-2)+ROUNDDOWN(MAX(0,U1480-(AB1480+AD1480)*0.4),-2)</f>
        <v/>
      </c>
      <c r="AI1480" s="21">
        <f>ROUNDDOWN(T1480,-2)+ROUNDDOWN(U1480,-2)</f>
        <v/>
      </c>
      <c r="AJ1480" s="21">
        <f>M1480+AF1480</f>
        <v/>
      </c>
      <c r="AK1480" s="21">
        <f>M1480+AG1480</f>
        <v/>
      </c>
      <c r="AL1480" s="21">
        <f>N1480+AH1480</f>
        <v/>
      </c>
      <c r="AM1480" s="21">
        <f>O1480+AI1480</f>
        <v/>
      </c>
      <c r="AN1480" s="21">
        <f>N1480+AI1480</f>
        <v/>
      </c>
      <c r="AO1480" s="21">
        <f>ROUNDDOWN((R1480+S1480)*0.2/Y1480+2000,0)</f>
        <v/>
      </c>
      <c r="AP1480" s="21">
        <f>ROUNDDOWN((T1480+U1480)*0.2/Z1480+2000,0)</f>
        <v/>
      </c>
      <c r="AQ1480" s="21">
        <f>AL1480-AK1480</f>
        <v/>
      </c>
      <c r="AR1480" s="21">
        <f>AM1480-AK1480</f>
        <v/>
      </c>
      <c r="AS1480" s="21">
        <f>AM1480-AL1480</f>
        <v/>
      </c>
      <c r="AT1480" s="21">
        <f>AK1480+C1480-AJ1480</f>
        <v/>
      </c>
      <c r="AU1480" s="21">
        <f>AL1480+C1480-AM1480</f>
        <v/>
      </c>
      <c r="AV1480" s="21">
        <f>AN1480+C1480-AM1480</f>
        <v/>
      </c>
    </row>
    <row r="1481">
      <c r="A1481" t="inlineStr">
        <is>
          <t>年収別 上限+5万</t>
        </is>
      </c>
      <c r="B1481" s="21">
        <f>'4_年収別'!$A$41</f>
        <v/>
      </c>
      <c r="C1481" s="21">
        <f>AO1481+50000</f>
        <v/>
      </c>
      <c r="D1481" s="21" t="n">
        <v>0</v>
      </c>
      <c r="E1481" s="21">
        <f>ROUND(MIN(B1481/12,650000)*12*0.0915+MIN(B1481/12,1390000)*12*(0.0504+0)+B1481*0.005,0)</f>
        <v/>
      </c>
      <c r="F1481" s="21">
        <f>IF(B1481&lt;741000,0,IF(B1481&lt;2191000,B1481-740000,IF(B1481&lt;2193000,1451000,IF(B1481&lt;2196000,1453000,IF(B1481&lt;2200000,1456000,IF(B1481&lt;3600000,ROUND(ROUNDDOWN(B1481/4,-3)*2.8,0)-80000,IF(B1481&lt;6600000,ROUND(ROUNDDOWN(B1481/4,-3)*3.2,0)-440000,IF(B1481&lt;8500000,ROUNDDOWN(B1481*0.9,0)-1100000,B1481-1950000))))))))</f>
        <v/>
      </c>
      <c r="G1481" s="21">
        <f>IF(F1481&gt;23500000,NA(),IF(F1481&lt;=4890000,1040000,IF(F1481&lt;=6550000,670000,620000)))</f>
        <v/>
      </c>
      <c r="H1481" s="21">
        <f>IF(D1481&lt;=0,0,MAX(0,MIN(2000000,D1481-MIN(100000,ROUNDDOWN(F1481*0.05,0)))))</f>
        <v/>
      </c>
      <c r="I1481" s="21">
        <f>IF(C1481&lt;=2000,0,MIN(C1481,ROUNDDOWN(F1481*0.4,0))-2000)</f>
        <v/>
      </c>
      <c r="J1481" s="21">
        <f>MAX(0,ROUNDDOWN(F1481-E1481-G1481,-3))</f>
        <v/>
      </c>
      <c r="K1481" s="21">
        <f>MAX(0,ROUNDDOWN(F1481-E1481-G1481-H1481-I1481,-3))</f>
        <v/>
      </c>
      <c r="L1481" s="21">
        <f>MAX(0,ROUNDDOWN(F1481-E1481-G1481-H1481,-3))</f>
        <v/>
      </c>
      <c r="M1481" s="21">
        <f>IF(J1481&lt;=0,0,ROUNDDOWN((J1481*LOOKUP(J1481,{0,1950001,3300001,6950001,9000001,18000001,40000001},{0.05,0.1,0.2,0.23,0.33,0.4,0.45})-LOOKUP(J1481,{0,1950001,3300001,6950001,9000001,18000001,40000001},{0,97500,427500,636000,1536000,2796000,4796000}))*1.021,-2))</f>
        <v/>
      </c>
      <c r="N1481" s="21">
        <f>IF(K1481&lt;=0,0,ROUNDDOWN((K1481*LOOKUP(K1481,{0,1950001,3300001,6950001,9000001,18000001,40000001},{0.05,0.1,0.2,0.23,0.33,0.4,0.45})-LOOKUP(K1481,{0,1950001,3300001,6950001,9000001,18000001,40000001},{0,97500,427500,636000,1536000,2796000,4796000}))*1.021,-2))</f>
        <v/>
      </c>
      <c r="O1481" s="21">
        <f>IF(L1481&lt;=0,0,ROUNDDOWN((L1481*LOOKUP(L1481,{0,1950001,3300001,6950001,9000001,18000001,40000001},{0.05,0.1,0.2,0.23,0.33,0.4,0.45})-LOOKUP(L1481,{0,1950001,3300001,6950001,9000001,18000001,40000001},{0,97500,427500,636000,1536000,2796000,4796000}))*1.021,-2))</f>
        <v/>
      </c>
      <c r="P1481" s="21">
        <f>MAX(0,ROUNDDOWN(F1481-E1481-430000,-3))</f>
        <v/>
      </c>
      <c r="Q1481" s="21">
        <f>MAX(0,ROUNDDOWN(F1481-E1481-430000-H1481,-3))</f>
        <v/>
      </c>
      <c r="R1481" s="21">
        <f>IF(F1481&lt;=450000,0,MAX(0,P1481*0.06-MIN(50000,P1481)*0.03))</f>
        <v/>
      </c>
      <c r="S1481" s="21">
        <f>IF(F1481&lt;=450000,0,MAX(0,P1481*0.04-MIN(50000,P1481)*0.02))</f>
        <v/>
      </c>
      <c r="T1481" s="21">
        <f>IF(F1481&lt;=450000,0,MAX(0,Q1481*0.06-MIN(50000,Q1481)*0.03))</f>
        <v/>
      </c>
      <c r="U1481" s="21">
        <f>IF(F1481&lt;=450000,0,MAX(0,Q1481*0.04-MIN(50000,Q1481)*0.02))</f>
        <v/>
      </c>
      <c r="V1481" s="21">
        <f>50000+MAX(0,G1481-480000)</f>
        <v/>
      </c>
      <c r="W1481" s="21">
        <f>P1481-V1481</f>
        <v/>
      </c>
      <c r="X1481" s="21">
        <f>Q1481-V1481</f>
        <v/>
      </c>
      <c r="Y1481" s="22">
        <f>IF(W1481&lt;0,0.9,LOOKUP(W1481,{0,1950001,3300001,6950001,9000001,18000001,40000001},{0.84895,0.7979,0.6958,0.66517,0.56307,0.4916,0.44055}))</f>
        <v/>
      </c>
      <c r="Z1481" s="22">
        <f>IF(X1481&lt;0,0.9,LOOKUP(X1481,{0,1950001,3300001,6950001,9000001,18000001,40000001},{0.84895,0.7979,0.6958,0.66517,0.56307,0.4916,0.44055}))</f>
        <v/>
      </c>
      <c r="AA1481" s="22">
        <f>IF(W1481&lt;0,0,CHOOSE(MATCH(W1481,{0,1950001,3300001,6950001,9000001},1),5.105/84.895,10.21/79.79,20.42/69.58,23.483/66.517,33.693/56.307))</f>
        <v/>
      </c>
      <c r="AB1481" s="21">
        <f>IF(C1481&lt;=2000,0,(MIN(C1481,ROUNDDOWN(F1481*0.3,0))-2000)*0.1)</f>
        <v/>
      </c>
      <c r="AC1481" s="21">
        <f>IF(C1481&lt;=2000,0,MIN((C1481-2000)*Y1481,(R1481+S1481)*0.2))</f>
        <v/>
      </c>
      <c r="AD1481" s="21">
        <f>IF(C1481&lt;=2000,0,MIN((C1481-2000)*Z1481,(T1481+U1481)*0.2))</f>
        <v/>
      </c>
      <c r="AE1481" s="21">
        <f>AC1481*AA1481</f>
        <v/>
      </c>
      <c r="AF1481" s="21">
        <f>ROUNDDOWN(R1481,-2)+ROUNDDOWN(S1481,-2)</f>
        <v/>
      </c>
      <c r="AG1481" s="21">
        <f>ROUNDDOWN(MAX(0,R1481-(AB1481+AC1481+AE1481)*0.6),-2)+ROUNDDOWN(MAX(0,S1481-(AB1481+AC1481+AE1481)*0.4),-2)</f>
        <v/>
      </c>
      <c r="AH1481" s="21">
        <f>ROUNDDOWN(MAX(0,T1481-(AB1481+AD1481)*0.6),-2)+ROUNDDOWN(MAX(0,U1481-(AB1481+AD1481)*0.4),-2)</f>
        <v/>
      </c>
      <c r="AI1481" s="21">
        <f>ROUNDDOWN(T1481,-2)+ROUNDDOWN(U1481,-2)</f>
        <v/>
      </c>
      <c r="AJ1481" s="21">
        <f>M1481+AF1481</f>
        <v/>
      </c>
      <c r="AK1481" s="21">
        <f>M1481+AG1481</f>
        <v/>
      </c>
      <c r="AL1481" s="21">
        <f>N1481+AH1481</f>
        <v/>
      </c>
      <c r="AM1481" s="21">
        <f>O1481+AI1481</f>
        <v/>
      </c>
      <c r="AN1481" s="21">
        <f>N1481+AI1481</f>
        <v/>
      </c>
      <c r="AO1481" s="21">
        <f>ROUNDDOWN((R1481+S1481)*0.2/Y1481+2000,0)</f>
        <v/>
      </c>
      <c r="AP1481" s="21">
        <f>ROUNDDOWN((T1481+U1481)*0.2/Z1481+2000,0)</f>
        <v/>
      </c>
      <c r="AQ1481" s="21">
        <f>AL1481-AK1481</f>
        <v/>
      </c>
      <c r="AR1481" s="21">
        <f>AM1481-AK1481</f>
        <v/>
      </c>
      <c r="AS1481" s="21">
        <f>AM1481-AL1481</f>
        <v/>
      </c>
      <c r="AT1481" s="21">
        <f>AK1481+C1481-AJ1481</f>
        <v/>
      </c>
      <c r="AU1481" s="21">
        <f>AL1481+C1481-AM1481</f>
        <v/>
      </c>
      <c r="AV1481" s="21">
        <f>AN1481+C1481-AM1481</f>
        <v/>
      </c>
    </row>
    <row r="1482">
      <c r="A1482" t="inlineStr">
        <is>
          <t>年収別 医療費15万</t>
        </is>
      </c>
      <c r="B1482" s="21">
        <f>'4_年収別'!$A$42</f>
        <v/>
      </c>
      <c r="C1482" s="21">
        <f>AO1482</f>
        <v/>
      </c>
      <c r="D1482" s="21" t="n">
        <v>150000</v>
      </c>
      <c r="E1482" s="21">
        <f>ROUND(MIN(B1482/12,650000)*12*0.0915+MIN(B1482/12,1390000)*12*(0.0504+0)+B1482*0.005,0)</f>
        <v/>
      </c>
      <c r="F1482" s="21">
        <f>IF(B1482&lt;741000,0,IF(B1482&lt;2191000,B1482-740000,IF(B1482&lt;2193000,1451000,IF(B1482&lt;2196000,1453000,IF(B1482&lt;2200000,1456000,IF(B1482&lt;3600000,ROUND(ROUNDDOWN(B1482/4,-3)*2.8,0)-80000,IF(B1482&lt;6600000,ROUND(ROUNDDOWN(B1482/4,-3)*3.2,0)-440000,IF(B1482&lt;8500000,ROUNDDOWN(B1482*0.9,0)-1100000,B1482-1950000))))))))</f>
        <v/>
      </c>
      <c r="G1482" s="21">
        <f>IF(F1482&gt;23500000,NA(),IF(F1482&lt;=4890000,1040000,IF(F1482&lt;=6550000,670000,620000)))</f>
        <v/>
      </c>
      <c r="H1482" s="21">
        <f>IF(D1482&lt;=0,0,MAX(0,MIN(2000000,D1482-MIN(100000,ROUNDDOWN(F1482*0.05,0)))))</f>
        <v/>
      </c>
      <c r="I1482" s="21">
        <f>IF(C1482&lt;=2000,0,MIN(C1482,ROUNDDOWN(F1482*0.4,0))-2000)</f>
        <v/>
      </c>
      <c r="J1482" s="21">
        <f>MAX(0,ROUNDDOWN(F1482-E1482-G1482,-3))</f>
        <v/>
      </c>
      <c r="K1482" s="21">
        <f>MAX(0,ROUNDDOWN(F1482-E1482-G1482-H1482-I1482,-3))</f>
        <v/>
      </c>
      <c r="L1482" s="21">
        <f>MAX(0,ROUNDDOWN(F1482-E1482-G1482-H1482,-3))</f>
        <v/>
      </c>
      <c r="M1482" s="21">
        <f>IF(J1482&lt;=0,0,ROUNDDOWN((J1482*LOOKUP(J1482,{0,1950001,3300001,6950001,9000001,18000001,40000001},{0.05,0.1,0.2,0.23,0.33,0.4,0.45})-LOOKUP(J1482,{0,1950001,3300001,6950001,9000001,18000001,40000001},{0,97500,427500,636000,1536000,2796000,4796000}))*1.021,-2))</f>
        <v/>
      </c>
      <c r="N1482" s="21">
        <f>IF(K1482&lt;=0,0,ROUNDDOWN((K1482*LOOKUP(K1482,{0,1950001,3300001,6950001,9000001,18000001,40000001},{0.05,0.1,0.2,0.23,0.33,0.4,0.45})-LOOKUP(K1482,{0,1950001,3300001,6950001,9000001,18000001,40000001},{0,97500,427500,636000,1536000,2796000,4796000}))*1.021,-2))</f>
        <v/>
      </c>
      <c r="O1482" s="21">
        <f>IF(L1482&lt;=0,0,ROUNDDOWN((L1482*LOOKUP(L1482,{0,1950001,3300001,6950001,9000001,18000001,40000001},{0.05,0.1,0.2,0.23,0.33,0.4,0.45})-LOOKUP(L1482,{0,1950001,3300001,6950001,9000001,18000001,40000001},{0,97500,427500,636000,1536000,2796000,4796000}))*1.021,-2))</f>
        <v/>
      </c>
      <c r="P1482" s="21">
        <f>MAX(0,ROUNDDOWN(F1482-E1482-430000,-3))</f>
        <v/>
      </c>
      <c r="Q1482" s="21">
        <f>MAX(0,ROUNDDOWN(F1482-E1482-430000-H1482,-3))</f>
        <v/>
      </c>
      <c r="R1482" s="21">
        <f>IF(F1482&lt;=450000,0,MAX(0,P1482*0.06-MIN(50000,P1482)*0.03))</f>
        <v/>
      </c>
      <c r="S1482" s="21">
        <f>IF(F1482&lt;=450000,0,MAX(0,P1482*0.04-MIN(50000,P1482)*0.02))</f>
        <v/>
      </c>
      <c r="T1482" s="21">
        <f>IF(F1482&lt;=450000,0,MAX(0,Q1482*0.06-MIN(50000,Q1482)*0.03))</f>
        <v/>
      </c>
      <c r="U1482" s="21">
        <f>IF(F1482&lt;=450000,0,MAX(0,Q1482*0.04-MIN(50000,Q1482)*0.02))</f>
        <v/>
      </c>
      <c r="V1482" s="21">
        <f>50000+MAX(0,G1482-480000)</f>
        <v/>
      </c>
      <c r="W1482" s="21">
        <f>P1482-V1482</f>
        <v/>
      </c>
      <c r="X1482" s="21">
        <f>Q1482-V1482</f>
        <v/>
      </c>
      <c r="Y1482" s="22">
        <f>IF(W1482&lt;0,0.9,LOOKUP(W1482,{0,1950001,3300001,6950001,9000001,18000001,40000001},{0.84895,0.7979,0.6958,0.66517,0.56307,0.4916,0.44055}))</f>
        <v/>
      </c>
      <c r="Z1482" s="22">
        <f>IF(X1482&lt;0,0.9,LOOKUP(X1482,{0,1950001,3300001,6950001,9000001,18000001,40000001},{0.84895,0.7979,0.6958,0.66517,0.56307,0.4916,0.44055}))</f>
        <v/>
      </c>
      <c r="AA1482" s="22">
        <f>IF(W1482&lt;0,0,CHOOSE(MATCH(W1482,{0,1950001,3300001,6950001,9000001},1),5.105/84.895,10.21/79.79,20.42/69.58,23.483/66.517,33.693/56.307))</f>
        <v/>
      </c>
      <c r="AB1482" s="21">
        <f>IF(C1482&lt;=2000,0,(MIN(C1482,ROUNDDOWN(F1482*0.3,0))-2000)*0.1)</f>
        <v/>
      </c>
      <c r="AC1482" s="21">
        <f>IF(C1482&lt;=2000,0,MIN((C1482-2000)*Y1482,(R1482+S1482)*0.2))</f>
        <v/>
      </c>
      <c r="AD1482" s="21">
        <f>IF(C1482&lt;=2000,0,MIN((C1482-2000)*Z1482,(T1482+U1482)*0.2))</f>
        <v/>
      </c>
      <c r="AE1482" s="21">
        <f>AC1482*AA1482</f>
        <v/>
      </c>
      <c r="AF1482" s="21">
        <f>ROUNDDOWN(R1482,-2)+ROUNDDOWN(S1482,-2)</f>
        <v/>
      </c>
      <c r="AG1482" s="21">
        <f>ROUNDDOWN(MAX(0,R1482-(AB1482+AC1482+AE1482)*0.6),-2)+ROUNDDOWN(MAX(0,S1482-(AB1482+AC1482+AE1482)*0.4),-2)</f>
        <v/>
      </c>
      <c r="AH1482" s="21">
        <f>ROUNDDOWN(MAX(0,T1482-(AB1482+AD1482)*0.6),-2)+ROUNDDOWN(MAX(0,U1482-(AB1482+AD1482)*0.4),-2)</f>
        <v/>
      </c>
      <c r="AI1482" s="21">
        <f>ROUNDDOWN(T1482,-2)+ROUNDDOWN(U1482,-2)</f>
        <v/>
      </c>
      <c r="AJ1482" s="21">
        <f>M1482+AF1482</f>
        <v/>
      </c>
      <c r="AK1482" s="21">
        <f>M1482+AG1482</f>
        <v/>
      </c>
      <c r="AL1482" s="21">
        <f>N1482+AH1482</f>
        <v/>
      </c>
      <c r="AM1482" s="21">
        <f>O1482+AI1482</f>
        <v/>
      </c>
      <c r="AN1482" s="21">
        <f>N1482+AI1482</f>
        <v/>
      </c>
      <c r="AO1482" s="21">
        <f>ROUNDDOWN((R1482+S1482)*0.2/Y1482+2000,0)</f>
        <v/>
      </c>
      <c r="AP1482" s="21">
        <f>ROUNDDOWN((T1482+U1482)*0.2/Z1482+2000,0)</f>
        <v/>
      </c>
      <c r="AQ1482" s="21">
        <f>AL1482-AK1482</f>
        <v/>
      </c>
      <c r="AR1482" s="21">
        <f>AM1482-AK1482</f>
        <v/>
      </c>
      <c r="AS1482" s="21">
        <f>AM1482-AL1482</f>
        <v/>
      </c>
      <c r="AT1482" s="21">
        <f>AK1482+C1482-AJ1482</f>
        <v/>
      </c>
      <c r="AU1482" s="21">
        <f>AL1482+C1482-AM1482</f>
        <v/>
      </c>
      <c r="AV1482" s="21">
        <f>AN1482+C1482-AM1482</f>
        <v/>
      </c>
    </row>
    <row r="1483">
      <c r="A1483" t="inlineStr">
        <is>
          <t>年収別 上限+5万</t>
        </is>
      </c>
      <c r="B1483" s="21">
        <f>'4_年収別'!$A$42</f>
        <v/>
      </c>
      <c r="C1483" s="21">
        <f>AO1483+50000</f>
        <v/>
      </c>
      <c r="D1483" s="21" t="n">
        <v>0</v>
      </c>
      <c r="E1483" s="21">
        <f>ROUND(MIN(B1483/12,650000)*12*0.0915+MIN(B1483/12,1390000)*12*(0.0504+0)+B1483*0.005,0)</f>
        <v/>
      </c>
      <c r="F1483" s="21">
        <f>IF(B1483&lt;741000,0,IF(B1483&lt;2191000,B1483-740000,IF(B1483&lt;2193000,1451000,IF(B1483&lt;2196000,1453000,IF(B1483&lt;2200000,1456000,IF(B1483&lt;3600000,ROUND(ROUNDDOWN(B1483/4,-3)*2.8,0)-80000,IF(B1483&lt;6600000,ROUND(ROUNDDOWN(B1483/4,-3)*3.2,0)-440000,IF(B1483&lt;8500000,ROUNDDOWN(B1483*0.9,0)-1100000,B1483-1950000))))))))</f>
        <v/>
      </c>
      <c r="G1483" s="21">
        <f>IF(F1483&gt;23500000,NA(),IF(F1483&lt;=4890000,1040000,IF(F1483&lt;=6550000,670000,620000)))</f>
        <v/>
      </c>
      <c r="H1483" s="21">
        <f>IF(D1483&lt;=0,0,MAX(0,MIN(2000000,D1483-MIN(100000,ROUNDDOWN(F1483*0.05,0)))))</f>
        <v/>
      </c>
      <c r="I1483" s="21">
        <f>IF(C1483&lt;=2000,0,MIN(C1483,ROUNDDOWN(F1483*0.4,0))-2000)</f>
        <v/>
      </c>
      <c r="J1483" s="21">
        <f>MAX(0,ROUNDDOWN(F1483-E1483-G1483,-3))</f>
        <v/>
      </c>
      <c r="K1483" s="21">
        <f>MAX(0,ROUNDDOWN(F1483-E1483-G1483-H1483-I1483,-3))</f>
        <v/>
      </c>
      <c r="L1483" s="21">
        <f>MAX(0,ROUNDDOWN(F1483-E1483-G1483-H1483,-3))</f>
        <v/>
      </c>
      <c r="M1483" s="21">
        <f>IF(J1483&lt;=0,0,ROUNDDOWN((J1483*LOOKUP(J1483,{0,1950001,3300001,6950001,9000001,18000001,40000001},{0.05,0.1,0.2,0.23,0.33,0.4,0.45})-LOOKUP(J1483,{0,1950001,3300001,6950001,9000001,18000001,40000001},{0,97500,427500,636000,1536000,2796000,4796000}))*1.021,-2))</f>
        <v/>
      </c>
      <c r="N1483" s="21">
        <f>IF(K1483&lt;=0,0,ROUNDDOWN((K1483*LOOKUP(K1483,{0,1950001,3300001,6950001,9000001,18000001,40000001},{0.05,0.1,0.2,0.23,0.33,0.4,0.45})-LOOKUP(K1483,{0,1950001,3300001,6950001,9000001,18000001,40000001},{0,97500,427500,636000,1536000,2796000,4796000}))*1.021,-2))</f>
        <v/>
      </c>
      <c r="O1483" s="21">
        <f>IF(L1483&lt;=0,0,ROUNDDOWN((L1483*LOOKUP(L1483,{0,1950001,3300001,6950001,9000001,18000001,40000001},{0.05,0.1,0.2,0.23,0.33,0.4,0.45})-LOOKUP(L1483,{0,1950001,3300001,6950001,9000001,18000001,40000001},{0,97500,427500,636000,1536000,2796000,4796000}))*1.021,-2))</f>
        <v/>
      </c>
      <c r="P1483" s="21">
        <f>MAX(0,ROUNDDOWN(F1483-E1483-430000,-3))</f>
        <v/>
      </c>
      <c r="Q1483" s="21">
        <f>MAX(0,ROUNDDOWN(F1483-E1483-430000-H1483,-3))</f>
        <v/>
      </c>
      <c r="R1483" s="21">
        <f>IF(F1483&lt;=450000,0,MAX(0,P1483*0.06-MIN(50000,P1483)*0.03))</f>
        <v/>
      </c>
      <c r="S1483" s="21">
        <f>IF(F1483&lt;=450000,0,MAX(0,P1483*0.04-MIN(50000,P1483)*0.02))</f>
        <v/>
      </c>
      <c r="T1483" s="21">
        <f>IF(F1483&lt;=450000,0,MAX(0,Q1483*0.06-MIN(50000,Q1483)*0.03))</f>
        <v/>
      </c>
      <c r="U1483" s="21">
        <f>IF(F1483&lt;=450000,0,MAX(0,Q1483*0.04-MIN(50000,Q1483)*0.02))</f>
        <v/>
      </c>
      <c r="V1483" s="21">
        <f>50000+MAX(0,G1483-480000)</f>
        <v/>
      </c>
      <c r="W1483" s="21">
        <f>P1483-V1483</f>
        <v/>
      </c>
      <c r="X1483" s="21">
        <f>Q1483-V1483</f>
        <v/>
      </c>
      <c r="Y1483" s="22">
        <f>IF(W1483&lt;0,0.9,LOOKUP(W1483,{0,1950001,3300001,6950001,9000001,18000001,40000001},{0.84895,0.7979,0.6958,0.66517,0.56307,0.4916,0.44055}))</f>
        <v/>
      </c>
      <c r="Z1483" s="22">
        <f>IF(X1483&lt;0,0.9,LOOKUP(X1483,{0,1950001,3300001,6950001,9000001,18000001,40000001},{0.84895,0.7979,0.6958,0.66517,0.56307,0.4916,0.44055}))</f>
        <v/>
      </c>
      <c r="AA1483" s="22">
        <f>IF(W1483&lt;0,0,CHOOSE(MATCH(W1483,{0,1950001,3300001,6950001,9000001},1),5.105/84.895,10.21/79.79,20.42/69.58,23.483/66.517,33.693/56.307))</f>
        <v/>
      </c>
      <c r="AB1483" s="21">
        <f>IF(C1483&lt;=2000,0,(MIN(C1483,ROUNDDOWN(F1483*0.3,0))-2000)*0.1)</f>
        <v/>
      </c>
      <c r="AC1483" s="21">
        <f>IF(C1483&lt;=2000,0,MIN((C1483-2000)*Y1483,(R1483+S1483)*0.2))</f>
        <v/>
      </c>
      <c r="AD1483" s="21">
        <f>IF(C1483&lt;=2000,0,MIN((C1483-2000)*Z1483,(T1483+U1483)*0.2))</f>
        <v/>
      </c>
      <c r="AE1483" s="21">
        <f>AC1483*AA1483</f>
        <v/>
      </c>
      <c r="AF1483" s="21">
        <f>ROUNDDOWN(R1483,-2)+ROUNDDOWN(S1483,-2)</f>
        <v/>
      </c>
      <c r="AG1483" s="21">
        <f>ROUNDDOWN(MAX(0,R1483-(AB1483+AC1483+AE1483)*0.6),-2)+ROUNDDOWN(MAX(0,S1483-(AB1483+AC1483+AE1483)*0.4),-2)</f>
        <v/>
      </c>
      <c r="AH1483" s="21">
        <f>ROUNDDOWN(MAX(0,T1483-(AB1483+AD1483)*0.6),-2)+ROUNDDOWN(MAX(0,U1483-(AB1483+AD1483)*0.4),-2)</f>
        <v/>
      </c>
      <c r="AI1483" s="21">
        <f>ROUNDDOWN(T1483,-2)+ROUNDDOWN(U1483,-2)</f>
        <v/>
      </c>
      <c r="AJ1483" s="21">
        <f>M1483+AF1483</f>
        <v/>
      </c>
      <c r="AK1483" s="21">
        <f>M1483+AG1483</f>
        <v/>
      </c>
      <c r="AL1483" s="21">
        <f>N1483+AH1483</f>
        <v/>
      </c>
      <c r="AM1483" s="21">
        <f>O1483+AI1483</f>
        <v/>
      </c>
      <c r="AN1483" s="21">
        <f>N1483+AI1483</f>
        <v/>
      </c>
      <c r="AO1483" s="21">
        <f>ROUNDDOWN((R1483+S1483)*0.2/Y1483+2000,0)</f>
        <v/>
      </c>
      <c r="AP1483" s="21">
        <f>ROUNDDOWN((T1483+U1483)*0.2/Z1483+2000,0)</f>
        <v/>
      </c>
      <c r="AQ1483" s="21">
        <f>AL1483-AK1483</f>
        <v/>
      </c>
      <c r="AR1483" s="21">
        <f>AM1483-AK1483</f>
        <v/>
      </c>
      <c r="AS1483" s="21">
        <f>AM1483-AL1483</f>
        <v/>
      </c>
      <c r="AT1483" s="21">
        <f>AK1483+C1483-AJ1483</f>
        <v/>
      </c>
      <c r="AU1483" s="21">
        <f>AL1483+C1483-AM1483</f>
        <v/>
      </c>
      <c r="AV1483" s="21">
        <f>AN1483+C1483-AM1483</f>
        <v/>
      </c>
    </row>
    <row r="1484">
      <c r="A1484" t="inlineStr">
        <is>
          <t>年収別 医療費15万</t>
        </is>
      </c>
      <c r="B1484" s="21">
        <f>'4_年収別'!$A$43</f>
        <v/>
      </c>
      <c r="C1484" s="21">
        <f>AO1484</f>
        <v/>
      </c>
      <c r="D1484" s="21" t="n">
        <v>150000</v>
      </c>
      <c r="E1484" s="21">
        <f>ROUND(MIN(B1484/12,650000)*12*0.0915+MIN(B1484/12,1390000)*12*(0.0504+0)+B1484*0.005,0)</f>
        <v/>
      </c>
      <c r="F1484" s="21">
        <f>IF(B1484&lt;741000,0,IF(B1484&lt;2191000,B1484-740000,IF(B1484&lt;2193000,1451000,IF(B1484&lt;2196000,1453000,IF(B1484&lt;2200000,1456000,IF(B1484&lt;3600000,ROUND(ROUNDDOWN(B1484/4,-3)*2.8,0)-80000,IF(B1484&lt;6600000,ROUND(ROUNDDOWN(B1484/4,-3)*3.2,0)-440000,IF(B1484&lt;8500000,ROUNDDOWN(B1484*0.9,0)-1100000,B1484-1950000))))))))</f>
        <v/>
      </c>
      <c r="G1484" s="21">
        <f>IF(F1484&gt;23500000,NA(),IF(F1484&lt;=4890000,1040000,IF(F1484&lt;=6550000,670000,620000)))</f>
        <v/>
      </c>
      <c r="H1484" s="21">
        <f>IF(D1484&lt;=0,0,MAX(0,MIN(2000000,D1484-MIN(100000,ROUNDDOWN(F1484*0.05,0)))))</f>
        <v/>
      </c>
      <c r="I1484" s="21">
        <f>IF(C1484&lt;=2000,0,MIN(C1484,ROUNDDOWN(F1484*0.4,0))-2000)</f>
        <v/>
      </c>
      <c r="J1484" s="21">
        <f>MAX(0,ROUNDDOWN(F1484-E1484-G1484,-3))</f>
        <v/>
      </c>
      <c r="K1484" s="21">
        <f>MAX(0,ROUNDDOWN(F1484-E1484-G1484-H1484-I1484,-3))</f>
        <v/>
      </c>
      <c r="L1484" s="21">
        <f>MAX(0,ROUNDDOWN(F1484-E1484-G1484-H1484,-3))</f>
        <v/>
      </c>
      <c r="M1484" s="21">
        <f>IF(J1484&lt;=0,0,ROUNDDOWN((J1484*LOOKUP(J1484,{0,1950001,3300001,6950001,9000001,18000001,40000001},{0.05,0.1,0.2,0.23,0.33,0.4,0.45})-LOOKUP(J1484,{0,1950001,3300001,6950001,9000001,18000001,40000001},{0,97500,427500,636000,1536000,2796000,4796000}))*1.021,-2))</f>
        <v/>
      </c>
      <c r="N1484" s="21">
        <f>IF(K1484&lt;=0,0,ROUNDDOWN((K1484*LOOKUP(K1484,{0,1950001,3300001,6950001,9000001,18000001,40000001},{0.05,0.1,0.2,0.23,0.33,0.4,0.45})-LOOKUP(K1484,{0,1950001,3300001,6950001,9000001,18000001,40000001},{0,97500,427500,636000,1536000,2796000,4796000}))*1.021,-2))</f>
        <v/>
      </c>
      <c r="O1484" s="21">
        <f>IF(L1484&lt;=0,0,ROUNDDOWN((L1484*LOOKUP(L1484,{0,1950001,3300001,6950001,9000001,18000001,40000001},{0.05,0.1,0.2,0.23,0.33,0.4,0.45})-LOOKUP(L1484,{0,1950001,3300001,6950001,9000001,18000001,40000001},{0,97500,427500,636000,1536000,2796000,4796000}))*1.021,-2))</f>
        <v/>
      </c>
      <c r="P1484" s="21">
        <f>MAX(0,ROUNDDOWN(F1484-E1484-430000,-3))</f>
        <v/>
      </c>
      <c r="Q1484" s="21">
        <f>MAX(0,ROUNDDOWN(F1484-E1484-430000-H1484,-3))</f>
        <v/>
      </c>
      <c r="R1484" s="21">
        <f>IF(F1484&lt;=450000,0,MAX(0,P1484*0.06-MIN(50000,P1484)*0.03))</f>
        <v/>
      </c>
      <c r="S1484" s="21">
        <f>IF(F1484&lt;=450000,0,MAX(0,P1484*0.04-MIN(50000,P1484)*0.02))</f>
        <v/>
      </c>
      <c r="T1484" s="21">
        <f>IF(F1484&lt;=450000,0,MAX(0,Q1484*0.06-MIN(50000,Q1484)*0.03))</f>
        <v/>
      </c>
      <c r="U1484" s="21">
        <f>IF(F1484&lt;=450000,0,MAX(0,Q1484*0.04-MIN(50000,Q1484)*0.02))</f>
        <v/>
      </c>
      <c r="V1484" s="21">
        <f>50000+MAX(0,G1484-480000)</f>
        <v/>
      </c>
      <c r="W1484" s="21">
        <f>P1484-V1484</f>
        <v/>
      </c>
      <c r="X1484" s="21">
        <f>Q1484-V1484</f>
        <v/>
      </c>
      <c r="Y1484" s="22">
        <f>IF(W1484&lt;0,0.9,LOOKUP(W1484,{0,1950001,3300001,6950001,9000001,18000001,40000001},{0.84895,0.7979,0.6958,0.66517,0.56307,0.4916,0.44055}))</f>
        <v/>
      </c>
      <c r="Z1484" s="22">
        <f>IF(X1484&lt;0,0.9,LOOKUP(X1484,{0,1950001,3300001,6950001,9000001,18000001,40000001},{0.84895,0.7979,0.6958,0.66517,0.56307,0.4916,0.44055}))</f>
        <v/>
      </c>
      <c r="AA1484" s="22">
        <f>IF(W1484&lt;0,0,CHOOSE(MATCH(W1484,{0,1950001,3300001,6950001,9000001},1),5.105/84.895,10.21/79.79,20.42/69.58,23.483/66.517,33.693/56.307))</f>
        <v/>
      </c>
      <c r="AB1484" s="21">
        <f>IF(C1484&lt;=2000,0,(MIN(C1484,ROUNDDOWN(F1484*0.3,0))-2000)*0.1)</f>
        <v/>
      </c>
      <c r="AC1484" s="21">
        <f>IF(C1484&lt;=2000,0,MIN((C1484-2000)*Y1484,(R1484+S1484)*0.2))</f>
        <v/>
      </c>
      <c r="AD1484" s="21">
        <f>IF(C1484&lt;=2000,0,MIN((C1484-2000)*Z1484,(T1484+U1484)*0.2))</f>
        <v/>
      </c>
      <c r="AE1484" s="21">
        <f>AC1484*AA1484</f>
        <v/>
      </c>
      <c r="AF1484" s="21">
        <f>ROUNDDOWN(R1484,-2)+ROUNDDOWN(S1484,-2)</f>
        <v/>
      </c>
      <c r="AG1484" s="21">
        <f>ROUNDDOWN(MAX(0,R1484-(AB1484+AC1484+AE1484)*0.6),-2)+ROUNDDOWN(MAX(0,S1484-(AB1484+AC1484+AE1484)*0.4),-2)</f>
        <v/>
      </c>
      <c r="AH1484" s="21">
        <f>ROUNDDOWN(MAX(0,T1484-(AB1484+AD1484)*0.6),-2)+ROUNDDOWN(MAX(0,U1484-(AB1484+AD1484)*0.4),-2)</f>
        <v/>
      </c>
      <c r="AI1484" s="21">
        <f>ROUNDDOWN(T1484,-2)+ROUNDDOWN(U1484,-2)</f>
        <v/>
      </c>
      <c r="AJ1484" s="21">
        <f>M1484+AF1484</f>
        <v/>
      </c>
      <c r="AK1484" s="21">
        <f>M1484+AG1484</f>
        <v/>
      </c>
      <c r="AL1484" s="21">
        <f>N1484+AH1484</f>
        <v/>
      </c>
      <c r="AM1484" s="21">
        <f>O1484+AI1484</f>
        <v/>
      </c>
      <c r="AN1484" s="21">
        <f>N1484+AI1484</f>
        <v/>
      </c>
      <c r="AO1484" s="21">
        <f>ROUNDDOWN((R1484+S1484)*0.2/Y1484+2000,0)</f>
        <v/>
      </c>
      <c r="AP1484" s="21">
        <f>ROUNDDOWN((T1484+U1484)*0.2/Z1484+2000,0)</f>
        <v/>
      </c>
      <c r="AQ1484" s="21">
        <f>AL1484-AK1484</f>
        <v/>
      </c>
      <c r="AR1484" s="21">
        <f>AM1484-AK1484</f>
        <v/>
      </c>
      <c r="AS1484" s="21">
        <f>AM1484-AL1484</f>
        <v/>
      </c>
      <c r="AT1484" s="21">
        <f>AK1484+C1484-AJ1484</f>
        <v/>
      </c>
      <c r="AU1484" s="21">
        <f>AL1484+C1484-AM1484</f>
        <v/>
      </c>
      <c r="AV1484" s="21">
        <f>AN1484+C1484-AM1484</f>
        <v/>
      </c>
    </row>
    <row r="1485">
      <c r="A1485" t="inlineStr">
        <is>
          <t>年収別 上限+5万</t>
        </is>
      </c>
      <c r="B1485" s="21">
        <f>'4_年収別'!$A$43</f>
        <v/>
      </c>
      <c r="C1485" s="21">
        <f>AO1485+50000</f>
        <v/>
      </c>
      <c r="D1485" s="21" t="n">
        <v>0</v>
      </c>
      <c r="E1485" s="21">
        <f>ROUND(MIN(B1485/12,650000)*12*0.0915+MIN(B1485/12,1390000)*12*(0.0504+0)+B1485*0.005,0)</f>
        <v/>
      </c>
      <c r="F1485" s="21">
        <f>IF(B1485&lt;741000,0,IF(B1485&lt;2191000,B1485-740000,IF(B1485&lt;2193000,1451000,IF(B1485&lt;2196000,1453000,IF(B1485&lt;2200000,1456000,IF(B1485&lt;3600000,ROUND(ROUNDDOWN(B1485/4,-3)*2.8,0)-80000,IF(B1485&lt;6600000,ROUND(ROUNDDOWN(B1485/4,-3)*3.2,0)-440000,IF(B1485&lt;8500000,ROUNDDOWN(B1485*0.9,0)-1100000,B1485-1950000))))))))</f>
        <v/>
      </c>
      <c r="G1485" s="21">
        <f>IF(F1485&gt;23500000,NA(),IF(F1485&lt;=4890000,1040000,IF(F1485&lt;=6550000,670000,620000)))</f>
        <v/>
      </c>
      <c r="H1485" s="21">
        <f>IF(D1485&lt;=0,0,MAX(0,MIN(2000000,D1485-MIN(100000,ROUNDDOWN(F1485*0.05,0)))))</f>
        <v/>
      </c>
      <c r="I1485" s="21">
        <f>IF(C1485&lt;=2000,0,MIN(C1485,ROUNDDOWN(F1485*0.4,0))-2000)</f>
        <v/>
      </c>
      <c r="J1485" s="21">
        <f>MAX(0,ROUNDDOWN(F1485-E1485-G1485,-3))</f>
        <v/>
      </c>
      <c r="K1485" s="21">
        <f>MAX(0,ROUNDDOWN(F1485-E1485-G1485-H1485-I1485,-3))</f>
        <v/>
      </c>
      <c r="L1485" s="21">
        <f>MAX(0,ROUNDDOWN(F1485-E1485-G1485-H1485,-3))</f>
        <v/>
      </c>
      <c r="M1485" s="21">
        <f>IF(J1485&lt;=0,0,ROUNDDOWN((J1485*LOOKUP(J1485,{0,1950001,3300001,6950001,9000001,18000001,40000001},{0.05,0.1,0.2,0.23,0.33,0.4,0.45})-LOOKUP(J1485,{0,1950001,3300001,6950001,9000001,18000001,40000001},{0,97500,427500,636000,1536000,2796000,4796000}))*1.021,-2))</f>
        <v/>
      </c>
      <c r="N1485" s="21">
        <f>IF(K1485&lt;=0,0,ROUNDDOWN((K1485*LOOKUP(K1485,{0,1950001,3300001,6950001,9000001,18000001,40000001},{0.05,0.1,0.2,0.23,0.33,0.4,0.45})-LOOKUP(K1485,{0,1950001,3300001,6950001,9000001,18000001,40000001},{0,97500,427500,636000,1536000,2796000,4796000}))*1.021,-2))</f>
        <v/>
      </c>
      <c r="O1485" s="21">
        <f>IF(L1485&lt;=0,0,ROUNDDOWN((L1485*LOOKUP(L1485,{0,1950001,3300001,6950001,9000001,18000001,40000001},{0.05,0.1,0.2,0.23,0.33,0.4,0.45})-LOOKUP(L1485,{0,1950001,3300001,6950001,9000001,18000001,40000001},{0,97500,427500,636000,1536000,2796000,4796000}))*1.021,-2))</f>
        <v/>
      </c>
      <c r="P1485" s="21">
        <f>MAX(0,ROUNDDOWN(F1485-E1485-430000,-3))</f>
        <v/>
      </c>
      <c r="Q1485" s="21">
        <f>MAX(0,ROUNDDOWN(F1485-E1485-430000-H1485,-3))</f>
        <v/>
      </c>
      <c r="R1485" s="21">
        <f>IF(F1485&lt;=450000,0,MAX(0,P1485*0.06-MIN(50000,P1485)*0.03))</f>
        <v/>
      </c>
      <c r="S1485" s="21">
        <f>IF(F1485&lt;=450000,0,MAX(0,P1485*0.04-MIN(50000,P1485)*0.02))</f>
        <v/>
      </c>
      <c r="T1485" s="21">
        <f>IF(F1485&lt;=450000,0,MAX(0,Q1485*0.06-MIN(50000,Q1485)*0.03))</f>
        <v/>
      </c>
      <c r="U1485" s="21">
        <f>IF(F1485&lt;=450000,0,MAX(0,Q1485*0.04-MIN(50000,Q1485)*0.02))</f>
        <v/>
      </c>
      <c r="V1485" s="21">
        <f>50000+MAX(0,G1485-480000)</f>
        <v/>
      </c>
      <c r="W1485" s="21">
        <f>P1485-V1485</f>
        <v/>
      </c>
      <c r="X1485" s="21">
        <f>Q1485-V1485</f>
        <v/>
      </c>
      <c r="Y1485" s="22">
        <f>IF(W1485&lt;0,0.9,LOOKUP(W1485,{0,1950001,3300001,6950001,9000001,18000001,40000001},{0.84895,0.7979,0.6958,0.66517,0.56307,0.4916,0.44055}))</f>
        <v/>
      </c>
      <c r="Z1485" s="22">
        <f>IF(X1485&lt;0,0.9,LOOKUP(X1485,{0,1950001,3300001,6950001,9000001,18000001,40000001},{0.84895,0.7979,0.6958,0.66517,0.56307,0.4916,0.44055}))</f>
        <v/>
      </c>
      <c r="AA1485" s="22">
        <f>IF(W1485&lt;0,0,CHOOSE(MATCH(W1485,{0,1950001,3300001,6950001,9000001},1),5.105/84.895,10.21/79.79,20.42/69.58,23.483/66.517,33.693/56.307))</f>
        <v/>
      </c>
      <c r="AB1485" s="21">
        <f>IF(C1485&lt;=2000,0,(MIN(C1485,ROUNDDOWN(F1485*0.3,0))-2000)*0.1)</f>
        <v/>
      </c>
      <c r="AC1485" s="21">
        <f>IF(C1485&lt;=2000,0,MIN((C1485-2000)*Y1485,(R1485+S1485)*0.2))</f>
        <v/>
      </c>
      <c r="AD1485" s="21">
        <f>IF(C1485&lt;=2000,0,MIN((C1485-2000)*Z1485,(T1485+U1485)*0.2))</f>
        <v/>
      </c>
      <c r="AE1485" s="21">
        <f>AC1485*AA1485</f>
        <v/>
      </c>
      <c r="AF1485" s="21">
        <f>ROUNDDOWN(R1485,-2)+ROUNDDOWN(S1485,-2)</f>
        <v/>
      </c>
      <c r="AG1485" s="21">
        <f>ROUNDDOWN(MAX(0,R1485-(AB1485+AC1485+AE1485)*0.6),-2)+ROUNDDOWN(MAX(0,S1485-(AB1485+AC1485+AE1485)*0.4),-2)</f>
        <v/>
      </c>
      <c r="AH1485" s="21">
        <f>ROUNDDOWN(MAX(0,T1485-(AB1485+AD1485)*0.6),-2)+ROUNDDOWN(MAX(0,U1485-(AB1485+AD1485)*0.4),-2)</f>
        <v/>
      </c>
      <c r="AI1485" s="21">
        <f>ROUNDDOWN(T1485,-2)+ROUNDDOWN(U1485,-2)</f>
        <v/>
      </c>
      <c r="AJ1485" s="21">
        <f>M1485+AF1485</f>
        <v/>
      </c>
      <c r="AK1485" s="21">
        <f>M1485+AG1485</f>
        <v/>
      </c>
      <c r="AL1485" s="21">
        <f>N1485+AH1485</f>
        <v/>
      </c>
      <c r="AM1485" s="21">
        <f>O1485+AI1485</f>
        <v/>
      </c>
      <c r="AN1485" s="21">
        <f>N1485+AI1485</f>
        <v/>
      </c>
      <c r="AO1485" s="21">
        <f>ROUNDDOWN((R1485+S1485)*0.2/Y1485+2000,0)</f>
        <v/>
      </c>
      <c r="AP1485" s="21">
        <f>ROUNDDOWN((T1485+U1485)*0.2/Z1485+2000,0)</f>
        <v/>
      </c>
      <c r="AQ1485" s="21">
        <f>AL1485-AK1485</f>
        <v/>
      </c>
      <c r="AR1485" s="21">
        <f>AM1485-AK1485</f>
        <v/>
      </c>
      <c r="AS1485" s="21">
        <f>AM1485-AL1485</f>
        <v/>
      </c>
      <c r="AT1485" s="21">
        <f>AK1485+C1485-AJ1485</f>
        <v/>
      </c>
      <c r="AU1485" s="21">
        <f>AL1485+C1485-AM1485</f>
        <v/>
      </c>
      <c r="AV1485" s="21">
        <f>AN1485+C1485-AM1485</f>
        <v/>
      </c>
    </row>
    <row r="1486">
      <c r="A1486" t="inlineStr">
        <is>
          <t>年収別 医療費15万</t>
        </is>
      </c>
      <c r="B1486" s="21">
        <f>'4_年収別'!$A$44</f>
        <v/>
      </c>
      <c r="C1486" s="21">
        <f>AO1486</f>
        <v/>
      </c>
      <c r="D1486" s="21" t="n">
        <v>150000</v>
      </c>
      <c r="E1486" s="21">
        <f>ROUND(MIN(B1486/12,650000)*12*0.0915+MIN(B1486/12,1390000)*12*(0.0504+0)+B1486*0.005,0)</f>
        <v/>
      </c>
      <c r="F1486" s="21">
        <f>IF(B1486&lt;741000,0,IF(B1486&lt;2191000,B1486-740000,IF(B1486&lt;2193000,1451000,IF(B1486&lt;2196000,1453000,IF(B1486&lt;2200000,1456000,IF(B1486&lt;3600000,ROUND(ROUNDDOWN(B1486/4,-3)*2.8,0)-80000,IF(B1486&lt;6600000,ROUND(ROUNDDOWN(B1486/4,-3)*3.2,0)-440000,IF(B1486&lt;8500000,ROUNDDOWN(B1486*0.9,0)-1100000,B1486-1950000))))))))</f>
        <v/>
      </c>
      <c r="G1486" s="21">
        <f>IF(F1486&gt;23500000,NA(),IF(F1486&lt;=4890000,1040000,IF(F1486&lt;=6550000,670000,620000)))</f>
        <v/>
      </c>
      <c r="H1486" s="21">
        <f>IF(D1486&lt;=0,0,MAX(0,MIN(2000000,D1486-MIN(100000,ROUNDDOWN(F1486*0.05,0)))))</f>
        <v/>
      </c>
      <c r="I1486" s="21">
        <f>IF(C1486&lt;=2000,0,MIN(C1486,ROUNDDOWN(F1486*0.4,0))-2000)</f>
        <v/>
      </c>
      <c r="J1486" s="21">
        <f>MAX(0,ROUNDDOWN(F1486-E1486-G1486,-3))</f>
        <v/>
      </c>
      <c r="K1486" s="21">
        <f>MAX(0,ROUNDDOWN(F1486-E1486-G1486-H1486-I1486,-3))</f>
        <v/>
      </c>
      <c r="L1486" s="21">
        <f>MAX(0,ROUNDDOWN(F1486-E1486-G1486-H1486,-3))</f>
        <v/>
      </c>
      <c r="M1486" s="21">
        <f>IF(J1486&lt;=0,0,ROUNDDOWN((J1486*LOOKUP(J1486,{0,1950001,3300001,6950001,9000001,18000001,40000001},{0.05,0.1,0.2,0.23,0.33,0.4,0.45})-LOOKUP(J1486,{0,1950001,3300001,6950001,9000001,18000001,40000001},{0,97500,427500,636000,1536000,2796000,4796000}))*1.021,-2))</f>
        <v/>
      </c>
      <c r="N1486" s="21">
        <f>IF(K1486&lt;=0,0,ROUNDDOWN((K1486*LOOKUP(K1486,{0,1950001,3300001,6950001,9000001,18000001,40000001},{0.05,0.1,0.2,0.23,0.33,0.4,0.45})-LOOKUP(K1486,{0,1950001,3300001,6950001,9000001,18000001,40000001},{0,97500,427500,636000,1536000,2796000,4796000}))*1.021,-2))</f>
        <v/>
      </c>
      <c r="O1486" s="21">
        <f>IF(L1486&lt;=0,0,ROUNDDOWN((L1486*LOOKUP(L1486,{0,1950001,3300001,6950001,9000001,18000001,40000001},{0.05,0.1,0.2,0.23,0.33,0.4,0.45})-LOOKUP(L1486,{0,1950001,3300001,6950001,9000001,18000001,40000001},{0,97500,427500,636000,1536000,2796000,4796000}))*1.021,-2))</f>
        <v/>
      </c>
      <c r="P1486" s="21">
        <f>MAX(0,ROUNDDOWN(F1486-E1486-430000,-3))</f>
        <v/>
      </c>
      <c r="Q1486" s="21">
        <f>MAX(0,ROUNDDOWN(F1486-E1486-430000-H1486,-3))</f>
        <v/>
      </c>
      <c r="R1486" s="21">
        <f>IF(F1486&lt;=450000,0,MAX(0,P1486*0.06-MIN(50000,P1486)*0.03))</f>
        <v/>
      </c>
      <c r="S1486" s="21">
        <f>IF(F1486&lt;=450000,0,MAX(0,P1486*0.04-MIN(50000,P1486)*0.02))</f>
        <v/>
      </c>
      <c r="T1486" s="21">
        <f>IF(F1486&lt;=450000,0,MAX(0,Q1486*0.06-MIN(50000,Q1486)*0.03))</f>
        <v/>
      </c>
      <c r="U1486" s="21">
        <f>IF(F1486&lt;=450000,0,MAX(0,Q1486*0.04-MIN(50000,Q1486)*0.02))</f>
        <v/>
      </c>
      <c r="V1486" s="21">
        <f>50000+MAX(0,G1486-480000)</f>
        <v/>
      </c>
      <c r="W1486" s="21">
        <f>P1486-V1486</f>
        <v/>
      </c>
      <c r="X1486" s="21">
        <f>Q1486-V1486</f>
        <v/>
      </c>
      <c r="Y1486" s="22">
        <f>IF(W1486&lt;0,0.9,LOOKUP(W1486,{0,1950001,3300001,6950001,9000001,18000001,40000001},{0.84895,0.7979,0.6958,0.66517,0.56307,0.4916,0.44055}))</f>
        <v/>
      </c>
      <c r="Z1486" s="22">
        <f>IF(X1486&lt;0,0.9,LOOKUP(X1486,{0,1950001,3300001,6950001,9000001,18000001,40000001},{0.84895,0.7979,0.6958,0.66517,0.56307,0.4916,0.44055}))</f>
        <v/>
      </c>
      <c r="AA1486" s="22">
        <f>IF(W1486&lt;0,0,CHOOSE(MATCH(W1486,{0,1950001,3300001,6950001,9000001},1),5.105/84.895,10.21/79.79,20.42/69.58,23.483/66.517,33.693/56.307))</f>
        <v/>
      </c>
      <c r="AB1486" s="21">
        <f>IF(C1486&lt;=2000,0,(MIN(C1486,ROUNDDOWN(F1486*0.3,0))-2000)*0.1)</f>
        <v/>
      </c>
      <c r="AC1486" s="21">
        <f>IF(C1486&lt;=2000,0,MIN((C1486-2000)*Y1486,(R1486+S1486)*0.2))</f>
        <v/>
      </c>
      <c r="AD1486" s="21">
        <f>IF(C1486&lt;=2000,0,MIN((C1486-2000)*Z1486,(T1486+U1486)*0.2))</f>
        <v/>
      </c>
      <c r="AE1486" s="21">
        <f>AC1486*AA1486</f>
        <v/>
      </c>
      <c r="AF1486" s="21">
        <f>ROUNDDOWN(R1486,-2)+ROUNDDOWN(S1486,-2)</f>
        <v/>
      </c>
      <c r="AG1486" s="21">
        <f>ROUNDDOWN(MAX(0,R1486-(AB1486+AC1486+AE1486)*0.6),-2)+ROUNDDOWN(MAX(0,S1486-(AB1486+AC1486+AE1486)*0.4),-2)</f>
        <v/>
      </c>
      <c r="AH1486" s="21">
        <f>ROUNDDOWN(MAX(0,T1486-(AB1486+AD1486)*0.6),-2)+ROUNDDOWN(MAX(0,U1486-(AB1486+AD1486)*0.4),-2)</f>
        <v/>
      </c>
      <c r="AI1486" s="21">
        <f>ROUNDDOWN(T1486,-2)+ROUNDDOWN(U1486,-2)</f>
        <v/>
      </c>
      <c r="AJ1486" s="21">
        <f>M1486+AF1486</f>
        <v/>
      </c>
      <c r="AK1486" s="21">
        <f>M1486+AG1486</f>
        <v/>
      </c>
      <c r="AL1486" s="21">
        <f>N1486+AH1486</f>
        <v/>
      </c>
      <c r="AM1486" s="21">
        <f>O1486+AI1486</f>
        <v/>
      </c>
      <c r="AN1486" s="21">
        <f>N1486+AI1486</f>
        <v/>
      </c>
      <c r="AO1486" s="21">
        <f>ROUNDDOWN((R1486+S1486)*0.2/Y1486+2000,0)</f>
        <v/>
      </c>
      <c r="AP1486" s="21">
        <f>ROUNDDOWN((T1486+U1486)*0.2/Z1486+2000,0)</f>
        <v/>
      </c>
      <c r="AQ1486" s="21">
        <f>AL1486-AK1486</f>
        <v/>
      </c>
      <c r="AR1486" s="21">
        <f>AM1486-AK1486</f>
        <v/>
      </c>
      <c r="AS1486" s="21">
        <f>AM1486-AL1486</f>
        <v/>
      </c>
      <c r="AT1486" s="21">
        <f>AK1486+C1486-AJ1486</f>
        <v/>
      </c>
      <c r="AU1486" s="21">
        <f>AL1486+C1486-AM1486</f>
        <v/>
      </c>
      <c r="AV1486" s="21">
        <f>AN1486+C1486-AM1486</f>
        <v/>
      </c>
    </row>
    <row r="1487">
      <c r="A1487" t="inlineStr">
        <is>
          <t>年収別 上限+5万</t>
        </is>
      </c>
      <c r="B1487" s="21">
        <f>'4_年収別'!$A$44</f>
        <v/>
      </c>
      <c r="C1487" s="21">
        <f>AO1487+50000</f>
        <v/>
      </c>
      <c r="D1487" s="21" t="n">
        <v>0</v>
      </c>
      <c r="E1487" s="21">
        <f>ROUND(MIN(B1487/12,650000)*12*0.0915+MIN(B1487/12,1390000)*12*(0.0504+0)+B1487*0.005,0)</f>
        <v/>
      </c>
      <c r="F1487" s="21">
        <f>IF(B1487&lt;741000,0,IF(B1487&lt;2191000,B1487-740000,IF(B1487&lt;2193000,1451000,IF(B1487&lt;2196000,1453000,IF(B1487&lt;2200000,1456000,IF(B1487&lt;3600000,ROUND(ROUNDDOWN(B1487/4,-3)*2.8,0)-80000,IF(B1487&lt;6600000,ROUND(ROUNDDOWN(B1487/4,-3)*3.2,0)-440000,IF(B1487&lt;8500000,ROUNDDOWN(B1487*0.9,0)-1100000,B1487-1950000))))))))</f>
        <v/>
      </c>
      <c r="G1487" s="21">
        <f>IF(F1487&gt;23500000,NA(),IF(F1487&lt;=4890000,1040000,IF(F1487&lt;=6550000,670000,620000)))</f>
        <v/>
      </c>
      <c r="H1487" s="21">
        <f>IF(D1487&lt;=0,0,MAX(0,MIN(2000000,D1487-MIN(100000,ROUNDDOWN(F1487*0.05,0)))))</f>
        <v/>
      </c>
      <c r="I1487" s="21">
        <f>IF(C1487&lt;=2000,0,MIN(C1487,ROUNDDOWN(F1487*0.4,0))-2000)</f>
        <v/>
      </c>
      <c r="J1487" s="21">
        <f>MAX(0,ROUNDDOWN(F1487-E1487-G1487,-3))</f>
        <v/>
      </c>
      <c r="K1487" s="21">
        <f>MAX(0,ROUNDDOWN(F1487-E1487-G1487-H1487-I1487,-3))</f>
        <v/>
      </c>
      <c r="L1487" s="21">
        <f>MAX(0,ROUNDDOWN(F1487-E1487-G1487-H1487,-3))</f>
        <v/>
      </c>
      <c r="M1487" s="21">
        <f>IF(J1487&lt;=0,0,ROUNDDOWN((J1487*LOOKUP(J1487,{0,1950001,3300001,6950001,9000001,18000001,40000001},{0.05,0.1,0.2,0.23,0.33,0.4,0.45})-LOOKUP(J1487,{0,1950001,3300001,6950001,9000001,18000001,40000001},{0,97500,427500,636000,1536000,2796000,4796000}))*1.021,-2))</f>
        <v/>
      </c>
      <c r="N1487" s="21">
        <f>IF(K1487&lt;=0,0,ROUNDDOWN((K1487*LOOKUP(K1487,{0,1950001,3300001,6950001,9000001,18000001,40000001},{0.05,0.1,0.2,0.23,0.33,0.4,0.45})-LOOKUP(K1487,{0,1950001,3300001,6950001,9000001,18000001,40000001},{0,97500,427500,636000,1536000,2796000,4796000}))*1.021,-2))</f>
        <v/>
      </c>
      <c r="O1487" s="21">
        <f>IF(L1487&lt;=0,0,ROUNDDOWN((L1487*LOOKUP(L1487,{0,1950001,3300001,6950001,9000001,18000001,40000001},{0.05,0.1,0.2,0.23,0.33,0.4,0.45})-LOOKUP(L1487,{0,1950001,3300001,6950001,9000001,18000001,40000001},{0,97500,427500,636000,1536000,2796000,4796000}))*1.021,-2))</f>
        <v/>
      </c>
      <c r="P1487" s="21">
        <f>MAX(0,ROUNDDOWN(F1487-E1487-430000,-3))</f>
        <v/>
      </c>
      <c r="Q1487" s="21">
        <f>MAX(0,ROUNDDOWN(F1487-E1487-430000-H1487,-3))</f>
        <v/>
      </c>
      <c r="R1487" s="21">
        <f>IF(F1487&lt;=450000,0,MAX(0,P1487*0.06-MIN(50000,P1487)*0.03))</f>
        <v/>
      </c>
      <c r="S1487" s="21">
        <f>IF(F1487&lt;=450000,0,MAX(0,P1487*0.04-MIN(50000,P1487)*0.02))</f>
        <v/>
      </c>
      <c r="T1487" s="21">
        <f>IF(F1487&lt;=450000,0,MAX(0,Q1487*0.06-MIN(50000,Q1487)*0.03))</f>
        <v/>
      </c>
      <c r="U1487" s="21">
        <f>IF(F1487&lt;=450000,0,MAX(0,Q1487*0.04-MIN(50000,Q1487)*0.02))</f>
        <v/>
      </c>
      <c r="V1487" s="21">
        <f>50000+MAX(0,G1487-480000)</f>
        <v/>
      </c>
      <c r="W1487" s="21">
        <f>P1487-V1487</f>
        <v/>
      </c>
      <c r="X1487" s="21">
        <f>Q1487-V1487</f>
        <v/>
      </c>
      <c r="Y1487" s="22">
        <f>IF(W1487&lt;0,0.9,LOOKUP(W1487,{0,1950001,3300001,6950001,9000001,18000001,40000001},{0.84895,0.7979,0.6958,0.66517,0.56307,0.4916,0.44055}))</f>
        <v/>
      </c>
      <c r="Z1487" s="22">
        <f>IF(X1487&lt;0,0.9,LOOKUP(X1487,{0,1950001,3300001,6950001,9000001,18000001,40000001},{0.84895,0.7979,0.6958,0.66517,0.56307,0.4916,0.44055}))</f>
        <v/>
      </c>
      <c r="AA1487" s="22">
        <f>IF(W1487&lt;0,0,CHOOSE(MATCH(W1487,{0,1950001,3300001,6950001,9000001},1),5.105/84.895,10.21/79.79,20.42/69.58,23.483/66.517,33.693/56.307))</f>
        <v/>
      </c>
      <c r="AB1487" s="21">
        <f>IF(C1487&lt;=2000,0,(MIN(C1487,ROUNDDOWN(F1487*0.3,0))-2000)*0.1)</f>
        <v/>
      </c>
      <c r="AC1487" s="21">
        <f>IF(C1487&lt;=2000,0,MIN((C1487-2000)*Y1487,(R1487+S1487)*0.2))</f>
        <v/>
      </c>
      <c r="AD1487" s="21">
        <f>IF(C1487&lt;=2000,0,MIN((C1487-2000)*Z1487,(T1487+U1487)*0.2))</f>
        <v/>
      </c>
      <c r="AE1487" s="21">
        <f>AC1487*AA1487</f>
        <v/>
      </c>
      <c r="AF1487" s="21">
        <f>ROUNDDOWN(R1487,-2)+ROUNDDOWN(S1487,-2)</f>
        <v/>
      </c>
      <c r="AG1487" s="21">
        <f>ROUNDDOWN(MAX(0,R1487-(AB1487+AC1487+AE1487)*0.6),-2)+ROUNDDOWN(MAX(0,S1487-(AB1487+AC1487+AE1487)*0.4),-2)</f>
        <v/>
      </c>
      <c r="AH1487" s="21">
        <f>ROUNDDOWN(MAX(0,T1487-(AB1487+AD1487)*0.6),-2)+ROUNDDOWN(MAX(0,U1487-(AB1487+AD1487)*0.4),-2)</f>
        <v/>
      </c>
      <c r="AI1487" s="21">
        <f>ROUNDDOWN(T1487,-2)+ROUNDDOWN(U1487,-2)</f>
        <v/>
      </c>
      <c r="AJ1487" s="21">
        <f>M1487+AF1487</f>
        <v/>
      </c>
      <c r="AK1487" s="21">
        <f>M1487+AG1487</f>
        <v/>
      </c>
      <c r="AL1487" s="21">
        <f>N1487+AH1487</f>
        <v/>
      </c>
      <c r="AM1487" s="21">
        <f>O1487+AI1487</f>
        <v/>
      </c>
      <c r="AN1487" s="21">
        <f>N1487+AI1487</f>
        <v/>
      </c>
      <c r="AO1487" s="21">
        <f>ROUNDDOWN((R1487+S1487)*0.2/Y1487+2000,0)</f>
        <v/>
      </c>
      <c r="AP1487" s="21">
        <f>ROUNDDOWN((T1487+U1487)*0.2/Z1487+2000,0)</f>
        <v/>
      </c>
      <c r="AQ1487" s="21">
        <f>AL1487-AK1487</f>
        <v/>
      </c>
      <c r="AR1487" s="21">
        <f>AM1487-AK1487</f>
        <v/>
      </c>
      <c r="AS1487" s="21">
        <f>AM1487-AL1487</f>
        <v/>
      </c>
      <c r="AT1487" s="21">
        <f>AK1487+C1487-AJ1487</f>
        <v/>
      </c>
      <c r="AU1487" s="21">
        <f>AL1487+C1487-AM1487</f>
        <v/>
      </c>
      <c r="AV1487" s="21">
        <f>AN1487+C1487-AM1487</f>
        <v/>
      </c>
    </row>
    <row r="1488">
      <c r="A1488" t="inlineStr">
        <is>
          <t>年収別 医療費15万</t>
        </is>
      </c>
      <c r="B1488" s="21">
        <f>'4_年収別'!$A$45</f>
        <v/>
      </c>
      <c r="C1488" s="21">
        <f>AO1488</f>
        <v/>
      </c>
      <c r="D1488" s="21" t="n">
        <v>150000</v>
      </c>
      <c r="E1488" s="21">
        <f>ROUND(MIN(B1488/12,650000)*12*0.0915+MIN(B1488/12,1390000)*12*(0.0504+0)+B1488*0.005,0)</f>
        <v/>
      </c>
      <c r="F1488" s="21">
        <f>IF(B1488&lt;741000,0,IF(B1488&lt;2191000,B1488-740000,IF(B1488&lt;2193000,1451000,IF(B1488&lt;2196000,1453000,IF(B1488&lt;2200000,1456000,IF(B1488&lt;3600000,ROUND(ROUNDDOWN(B1488/4,-3)*2.8,0)-80000,IF(B1488&lt;6600000,ROUND(ROUNDDOWN(B1488/4,-3)*3.2,0)-440000,IF(B1488&lt;8500000,ROUNDDOWN(B1488*0.9,0)-1100000,B1488-1950000))))))))</f>
        <v/>
      </c>
      <c r="G1488" s="21">
        <f>IF(F1488&gt;23500000,NA(),IF(F1488&lt;=4890000,1040000,IF(F1488&lt;=6550000,670000,620000)))</f>
        <v/>
      </c>
      <c r="H1488" s="21">
        <f>IF(D1488&lt;=0,0,MAX(0,MIN(2000000,D1488-MIN(100000,ROUNDDOWN(F1488*0.05,0)))))</f>
        <v/>
      </c>
      <c r="I1488" s="21">
        <f>IF(C1488&lt;=2000,0,MIN(C1488,ROUNDDOWN(F1488*0.4,0))-2000)</f>
        <v/>
      </c>
      <c r="J1488" s="21">
        <f>MAX(0,ROUNDDOWN(F1488-E1488-G1488,-3))</f>
        <v/>
      </c>
      <c r="K1488" s="21">
        <f>MAX(0,ROUNDDOWN(F1488-E1488-G1488-H1488-I1488,-3))</f>
        <v/>
      </c>
      <c r="L1488" s="21">
        <f>MAX(0,ROUNDDOWN(F1488-E1488-G1488-H1488,-3))</f>
        <v/>
      </c>
      <c r="M1488" s="21">
        <f>IF(J1488&lt;=0,0,ROUNDDOWN((J1488*LOOKUP(J1488,{0,1950001,3300001,6950001,9000001,18000001,40000001},{0.05,0.1,0.2,0.23,0.33,0.4,0.45})-LOOKUP(J1488,{0,1950001,3300001,6950001,9000001,18000001,40000001},{0,97500,427500,636000,1536000,2796000,4796000}))*1.021,-2))</f>
        <v/>
      </c>
      <c r="N1488" s="21">
        <f>IF(K1488&lt;=0,0,ROUNDDOWN((K1488*LOOKUP(K1488,{0,1950001,3300001,6950001,9000001,18000001,40000001},{0.05,0.1,0.2,0.23,0.33,0.4,0.45})-LOOKUP(K1488,{0,1950001,3300001,6950001,9000001,18000001,40000001},{0,97500,427500,636000,1536000,2796000,4796000}))*1.021,-2))</f>
        <v/>
      </c>
      <c r="O1488" s="21">
        <f>IF(L1488&lt;=0,0,ROUNDDOWN((L1488*LOOKUP(L1488,{0,1950001,3300001,6950001,9000001,18000001,40000001},{0.05,0.1,0.2,0.23,0.33,0.4,0.45})-LOOKUP(L1488,{0,1950001,3300001,6950001,9000001,18000001,40000001},{0,97500,427500,636000,1536000,2796000,4796000}))*1.021,-2))</f>
        <v/>
      </c>
      <c r="P1488" s="21">
        <f>MAX(0,ROUNDDOWN(F1488-E1488-430000,-3))</f>
        <v/>
      </c>
      <c r="Q1488" s="21">
        <f>MAX(0,ROUNDDOWN(F1488-E1488-430000-H1488,-3))</f>
        <v/>
      </c>
      <c r="R1488" s="21">
        <f>IF(F1488&lt;=450000,0,MAX(0,P1488*0.06-MIN(50000,P1488)*0.03))</f>
        <v/>
      </c>
      <c r="S1488" s="21">
        <f>IF(F1488&lt;=450000,0,MAX(0,P1488*0.04-MIN(50000,P1488)*0.02))</f>
        <v/>
      </c>
      <c r="T1488" s="21">
        <f>IF(F1488&lt;=450000,0,MAX(0,Q1488*0.06-MIN(50000,Q1488)*0.03))</f>
        <v/>
      </c>
      <c r="U1488" s="21">
        <f>IF(F1488&lt;=450000,0,MAX(0,Q1488*0.04-MIN(50000,Q1488)*0.02))</f>
        <v/>
      </c>
      <c r="V1488" s="21">
        <f>50000+MAX(0,G1488-480000)</f>
        <v/>
      </c>
      <c r="W1488" s="21">
        <f>P1488-V1488</f>
        <v/>
      </c>
      <c r="X1488" s="21">
        <f>Q1488-V1488</f>
        <v/>
      </c>
      <c r="Y1488" s="22">
        <f>IF(W1488&lt;0,0.9,LOOKUP(W1488,{0,1950001,3300001,6950001,9000001,18000001,40000001},{0.84895,0.7979,0.6958,0.66517,0.56307,0.4916,0.44055}))</f>
        <v/>
      </c>
      <c r="Z1488" s="22">
        <f>IF(X1488&lt;0,0.9,LOOKUP(X1488,{0,1950001,3300001,6950001,9000001,18000001,40000001},{0.84895,0.7979,0.6958,0.66517,0.56307,0.4916,0.44055}))</f>
        <v/>
      </c>
      <c r="AA1488" s="22">
        <f>IF(W1488&lt;0,0,CHOOSE(MATCH(W1488,{0,1950001,3300001,6950001,9000001},1),5.105/84.895,10.21/79.79,20.42/69.58,23.483/66.517,33.693/56.307))</f>
        <v/>
      </c>
      <c r="AB1488" s="21">
        <f>IF(C1488&lt;=2000,0,(MIN(C1488,ROUNDDOWN(F1488*0.3,0))-2000)*0.1)</f>
        <v/>
      </c>
      <c r="AC1488" s="21">
        <f>IF(C1488&lt;=2000,0,MIN((C1488-2000)*Y1488,(R1488+S1488)*0.2))</f>
        <v/>
      </c>
      <c r="AD1488" s="21">
        <f>IF(C1488&lt;=2000,0,MIN((C1488-2000)*Z1488,(T1488+U1488)*0.2))</f>
        <v/>
      </c>
      <c r="AE1488" s="21">
        <f>AC1488*AA1488</f>
        <v/>
      </c>
      <c r="AF1488" s="21">
        <f>ROUNDDOWN(R1488,-2)+ROUNDDOWN(S1488,-2)</f>
        <v/>
      </c>
      <c r="AG1488" s="21">
        <f>ROUNDDOWN(MAX(0,R1488-(AB1488+AC1488+AE1488)*0.6),-2)+ROUNDDOWN(MAX(0,S1488-(AB1488+AC1488+AE1488)*0.4),-2)</f>
        <v/>
      </c>
      <c r="AH1488" s="21">
        <f>ROUNDDOWN(MAX(0,T1488-(AB1488+AD1488)*0.6),-2)+ROUNDDOWN(MAX(0,U1488-(AB1488+AD1488)*0.4),-2)</f>
        <v/>
      </c>
      <c r="AI1488" s="21">
        <f>ROUNDDOWN(T1488,-2)+ROUNDDOWN(U1488,-2)</f>
        <v/>
      </c>
      <c r="AJ1488" s="21">
        <f>M1488+AF1488</f>
        <v/>
      </c>
      <c r="AK1488" s="21">
        <f>M1488+AG1488</f>
        <v/>
      </c>
      <c r="AL1488" s="21">
        <f>N1488+AH1488</f>
        <v/>
      </c>
      <c r="AM1488" s="21">
        <f>O1488+AI1488</f>
        <v/>
      </c>
      <c r="AN1488" s="21">
        <f>N1488+AI1488</f>
        <v/>
      </c>
      <c r="AO1488" s="21">
        <f>ROUNDDOWN((R1488+S1488)*0.2/Y1488+2000,0)</f>
        <v/>
      </c>
      <c r="AP1488" s="21">
        <f>ROUNDDOWN((T1488+U1488)*0.2/Z1488+2000,0)</f>
        <v/>
      </c>
      <c r="AQ1488" s="21">
        <f>AL1488-AK1488</f>
        <v/>
      </c>
      <c r="AR1488" s="21">
        <f>AM1488-AK1488</f>
        <v/>
      </c>
      <c r="AS1488" s="21">
        <f>AM1488-AL1488</f>
        <v/>
      </c>
      <c r="AT1488" s="21">
        <f>AK1488+C1488-AJ1488</f>
        <v/>
      </c>
      <c r="AU1488" s="21">
        <f>AL1488+C1488-AM1488</f>
        <v/>
      </c>
      <c r="AV1488" s="21">
        <f>AN1488+C1488-AM1488</f>
        <v/>
      </c>
    </row>
    <row r="1489">
      <c r="A1489" t="inlineStr">
        <is>
          <t>年収別 上限+5万</t>
        </is>
      </c>
      <c r="B1489" s="21">
        <f>'4_年収別'!$A$45</f>
        <v/>
      </c>
      <c r="C1489" s="21">
        <f>AO1489+50000</f>
        <v/>
      </c>
      <c r="D1489" s="21" t="n">
        <v>0</v>
      </c>
      <c r="E1489" s="21">
        <f>ROUND(MIN(B1489/12,650000)*12*0.0915+MIN(B1489/12,1390000)*12*(0.0504+0)+B1489*0.005,0)</f>
        <v/>
      </c>
      <c r="F1489" s="21">
        <f>IF(B1489&lt;741000,0,IF(B1489&lt;2191000,B1489-740000,IF(B1489&lt;2193000,1451000,IF(B1489&lt;2196000,1453000,IF(B1489&lt;2200000,1456000,IF(B1489&lt;3600000,ROUND(ROUNDDOWN(B1489/4,-3)*2.8,0)-80000,IF(B1489&lt;6600000,ROUND(ROUNDDOWN(B1489/4,-3)*3.2,0)-440000,IF(B1489&lt;8500000,ROUNDDOWN(B1489*0.9,0)-1100000,B1489-1950000))))))))</f>
        <v/>
      </c>
      <c r="G1489" s="21">
        <f>IF(F1489&gt;23500000,NA(),IF(F1489&lt;=4890000,1040000,IF(F1489&lt;=6550000,670000,620000)))</f>
        <v/>
      </c>
      <c r="H1489" s="21">
        <f>IF(D1489&lt;=0,0,MAX(0,MIN(2000000,D1489-MIN(100000,ROUNDDOWN(F1489*0.05,0)))))</f>
        <v/>
      </c>
      <c r="I1489" s="21">
        <f>IF(C1489&lt;=2000,0,MIN(C1489,ROUNDDOWN(F1489*0.4,0))-2000)</f>
        <v/>
      </c>
      <c r="J1489" s="21">
        <f>MAX(0,ROUNDDOWN(F1489-E1489-G1489,-3))</f>
        <v/>
      </c>
      <c r="K1489" s="21">
        <f>MAX(0,ROUNDDOWN(F1489-E1489-G1489-H1489-I1489,-3))</f>
        <v/>
      </c>
      <c r="L1489" s="21">
        <f>MAX(0,ROUNDDOWN(F1489-E1489-G1489-H1489,-3))</f>
        <v/>
      </c>
      <c r="M1489" s="21">
        <f>IF(J1489&lt;=0,0,ROUNDDOWN((J1489*LOOKUP(J1489,{0,1950001,3300001,6950001,9000001,18000001,40000001},{0.05,0.1,0.2,0.23,0.33,0.4,0.45})-LOOKUP(J1489,{0,1950001,3300001,6950001,9000001,18000001,40000001},{0,97500,427500,636000,1536000,2796000,4796000}))*1.021,-2))</f>
        <v/>
      </c>
      <c r="N1489" s="21">
        <f>IF(K1489&lt;=0,0,ROUNDDOWN((K1489*LOOKUP(K1489,{0,1950001,3300001,6950001,9000001,18000001,40000001},{0.05,0.1,0.2,0.23,0.33,0.4,0.45})-LOOKUP(K1489,{0,1950001,3300001,6950001,9000001,18000001,40000001},{0,97500,427500,636000,1536000,2796000,4796000}))*1.021,-2))</f>
        <v/>
      </c>
      <c r="O1489" s="21">
        <f>IF(L1489&lt;=0,0,ROUNDDOWN((L1489*LOOKUP(L1489,{0,1950001,3300001,6950001,9000001,18000001,40000001},{0.05,0.1,0.2,0.23,0.33,0.4,0.45})-LOOKUP(L1489,{0,1950001,3300001,6950001,9000001,18000001,40000001},{0,97500,427500,636000,1536000,2796000,4796000}))*1.021,-2))</f>
        <v/>
      </c>
      <c r="P1489" s="21">
        <f>MAX(0,ROUNDDOWN(F1489-E1489-430000,-3))</f>
        <v/>
      </c>
      <c r="Q1489" s="21">
        <f>MAX(0,ROUNDDOWN(F1489-E1489-430000-H1489,-3))</f>
        <v/>
      </c>
      <c r="R1489" s="21">
        <f>IF(F1489&lt;=450000,0,MAX(0,P1489*0.06-MIN(50000,P1489)*0.03))</f>
        <v/>
      </c>
      <c r="S1489" s="21">
        <f>IF(F1489&lt;=450000,0,MAX(0,P1489*0.04-MIN(50000,P1489)*0.02))</f>
        <v/>
      </c>
      <c r="T1489" s="21">
        <f>IF(F1489&lt;=450000,0,MAX(0,Q1489*0.06-MIN(50000,Q1489)*0.03))</f>
        <v/>
      </c>
      <c r="U1489" s="21">
        <f>IF(F1489&lt;=450000,0,MAX(0,Q1489*0.04-MIN(50000,Q1489)*0.02))</f>
        <v/>
      </c>
      <c r="V1489" s="21">
        <f>50000+MAX(0,G1489-480000)</f>
        <v/>
      </c>
      <c r="W1489" s="21">
        <f>P1489-V1489</f>
        <v/>
      </c>
      <c r="X1489" s="21">
        <f>Q1489-V1489</f>
        <v/>
      </c>
      <c r="Y1489" s="22">
        <f>IF(W1489&lt;0,0.9,LOOKUP(W1489,{0,1950001,3300001,6950001,9000001,18000001,40000001},{0.84895,0.7979,0.6958,0.66517,0.56307,0.4916,0.44055}))</f>
        <v/>
      </c>
      <c r="Z1489" s="22">
        <f>IF(X1489&lt;0,0.9,LOOKUP(X1489,{0,1950001,3300001,6950001,9000001,18000001,40000001},{0.84895,0.7979,0.6958,0.66517,0.56307,0.4916,0.44055}))</f>
        <v/>
      </c>
      <c r="AA1489" s="22">
        <f>IF(W1489&lt;0,0,CHOOSE(MATCH(W1489,{0,1950001,3300001,6950001,9000001},1),5.105/84.895,10.21/79.79,20.42/69.58,23.483/66.517,33.693/56.307))</f>
        <v/>
      </c>
      <c r="AB1489" s="21">
        <f>IF(C1489&lt;=2000,0,(MIN(C1489,ROUNDDOWN(F1489*0.3,0))-2000)*0.1)</f>
        <v/>
      </c>
      <c r="AC1489" s="21">
        <f>IF(C1489&lt;=2000,0,MIN((C1489-2000)*Y1489,(R1489+S1489)*0.2))</f>
        <v/>
      </c>
      <c r="AD1489" s="21">
        <f>IF(C1489&lt;=2000,0,MIN((C1489-2000)*Z1489,(T1489+U1489)*0.2))</f>
        <v/>
      </c>
      <c r="AE1489" s="21">
        <f>AC1489*AA1489</f>
        <v/>
      </c>
      <c r="AF1489" s="21">
        <f>ROUNDDOWN(R1489,-2)+ROUNDDOWN(S1489,-2)</f>
        <v/>
      </c>
      <c r="AG1489" s="21">
        <f>ROUNDDOWN(MAX(0,R1489-(AB1489+AC1489+AE1489)*0.6),-2)+ROUNDDOWN(MAX(0,S1489-(AB1489+AC1489+AE1489)*0.4),-2)</f>
        <v/>
      </c>
      <c r="AH1489" s="21">
        <f>ROUNDDOWN(MAX(0,T1489-(AB1489+AD1489)*0.6),-2)+ROUNDDOWN(MAX(0,U1489-(AB1489+AD1489)*0.4),-2)</f>
        <v/>
      </c>
      <c r="AI1489" s="21">
        <f>ROUNDDOWN(T1489,-2)+ROUNDDOWN(U1489,-2)</f>
        <v/>
      </c>
      <c r="AJ1489" s="21">
        <f>M1489+AF1489</f>
        <v/>
      </c>
      <c r="AK1489" s="21">
        <f>M1489+AG1489</f>
        <v/>
      </c>
      <c r="AL1489" s="21">
        <f>N1489+AH1489</f>
        <v/>
      </c>
      <c r="AM1489" s="21">
        <f>O1489+AI1489</f>
        <v/>
      </c>
      <c r="AN1489" s="21">
        <f>N1489+AI1489</f>
        <v/>
      </c>
      <c r="AO1489" s="21">
        <f>ROUNDDOWN((R1489+S1489)*0.2/Y1489+2000,0)</f>
        <v/>
      </c>
      <c r="AP1489" s="21">
        <f>ROUNDDOWN((T1489+U1489)*0.2/Z1489+2000,0)</f>
        <v/>
      </c>
      <c r="AQ1489" s="21">
        <f>AL1489-AK1489</f>
        <v/>
      </c>
      <c r="AR1489" s="21">
        <f>AM1489-AK1489</f>
        <v/>
      </c>
      <c r="AS1489" s="21">
        <f>AM1489-AL1489</f>
        <v/>
      </c>
      <c r="AT1489" s="21">
        <f>AK1489+C1489-AJ1489</f>
        <v/>
      </c>
      <c r="AU1489" s="21">
        <f>AL1489+C1489-AM1489</f>
        <v/>
      </c>
      <c r="AV1489" s="21">
        <f>AN1489+C1489-AM1489</f>
        <v/>
      </c>
    </row>
    <row r="1490">
      <c r="A1490" t="inlineStr">
        <is>
          <t>年収別 医療費15万</t>
        </is>
      </c>
      <c r="B1490" s="21">
        <f>'4_年収別'!$A$46</f>
        <v/>
      </c>
      <c r="C1490" s="21">
        <f>AO1490</f>
        <v/>
      </c>
      <c r="D1490" s="21" t="n">
        <v>150000</v>
      </c>
      <c r="E1490" s="21">
        <f>ROUND(MIN(B1490/12,650000)*12*0.0915+MIN(B1490/12,1390000)*12*(0.0504+0)+B1490*0.005,0)</f>
        <v/>
      </c>
      <c r="F1490" s="21">
        <f>IF(B1490&lt;741000,0,IF(B1490&lt;2191000,B1490-740000,IF(B1490&lt;2193000,1451000,IF(B1490&lt;2196000,1453000,IF(B1490&lt;2200000,1456000,IF(B1490&lt;3600000,ROUND(ROUNDDOWN(B1490/4,-3)*2.8,0)-80000,IF(B1490&lt;6600000,ROUND(ROUNDDOWN(B1490/4,-3)*3.2,0)-440000,IF(B1490&lt;8500000,ROUNDDOWN(B1490*0.9,0)-1100000,B1490-1950000))))))))</f>
        <v/>
      </c>
      <c r="G1490" s="21">
        <f>IF(F1490&gt;23500000,NA(),IF(F1490&lt;=4890000,1040000,IF(F1490&lt;=6550000,670000,620000)))</f>
        <v/>
      </c>
      <c r="H1490" s="21">
        <f>IF(D1490&lt;=0,0,MAX(0,MIN(2000000,D1490-MIN(100000,ROUNDDOWN(F1490*0.05,0)))))</f>
        <v/>
      </c>
      <c r="I1490" s="21">
        <f>IF(C1490&lt;=2000,0,MIN(C1490,ROUNDDOWN(F1490*0.4,0))-2000)</f>
        <v/>
      </c>
      <c r="J1490" s="21">
        <f>MAX(0,ROUNDDOWN(F1490-E1490-G1490,-3))</f>
        <v/>
      </c>
      <c r="K1490" s="21">
        <f>MAX(0,ROUNDDOWN(F1490-E1490-G1490-H1490-I1490,-3))</f>
        <v/>
      </c>
      <c r="L1490" s="21">
        <f>MAX(0,ROUNDDOWN(F1490-E1490-G1490-H1490,-3))</f>
        <v/>
      </c>
      <c r="M1490" s="21">
        <f>IF(J1490&lt;=0,0,ROUNDDOWN((J1490*LOOKUP(J1490,{0,1950001,3300001,6950001,9000001,18000001,40000001},{0.05,0.1,0.2,0.23,0.33,0.4,0.45})-LOOKUP(J1490,{0,1950001,3300001,6950001,9000001,18000001,40000001},{0,97500,427500,636000,1536000,2796000,4796000}))*1.021,-2))</f>
        <v/>
      </c>
      <c r="N1490" s="21">
        <f>IF(K1490&lt;=0,0,ROUNDDOWN((K1490*LOOKUP(K1490,{0,1950001,3300001,6950001,9000001,18000001,40000001},{0.05,0.1,0.2,0.23,0.33,0.4,0.45})-LOOKUP(K1490,{0,1950001,3300001,6950001,9000001,18000001,40000001},{0,97500,427500,636000,1536000,2796000,4796000}))*1.021,-2))</f>
        <v/>
      </c>
      <c r="O1490" s="21">
        <f>IF(L1490&lt;=0,0,ROUNDDOWN((L1490*LOOKUP(L1490,{0,1950001,3300001,6950001,9000001,18000001,40000001},{0.05,0.1,0.2,0.23,0.33,0.4,0.45})-LOOKUP(L1490,{0,1950001,3300001,6950001,9000001,18000001,40000001},{0,97500,427500,636000,1536000,2796000,4796000}))*1.021,-2))</f>
        <v/>
      </c>
      <c r="P1490" s="21">
        <f>MAX(0,ROUNDDOWN(F1490-E1490-430000,-3))</f>
        <v/>
      </c>
      <c r="Q1490" s="21">
        <f>MAX(0,ROUNDDOWN(F1490-E1490-430000-H1490,-3))</f>
        <v/>
      </c>
      <c r="R1490" s="21">
        <f>IF(F1490&lt;=450000,0,MAX(0,P1490*0.06-MIN(50000,P1490)*0.03))</f>
        <v/>
      </c>
      <c r="S1490" s="21">
        <f>IF(F1490&lt;=450000,0,MAX(0,P1490*0.04-MIN(50000,P1490)*0.02))</f>
        <v/>
      </c>
      <c r="T1490" s="21">
        <f>IF(F1490&lt;=450000,0,MAX(0,Q1490*0.06-MIN(50000,Q1490)*0.03))</f>
        <v/>
      </c>
      <c r="U1490" s="21">
        <f>IF(F1490&lt;=450000,0,MAX(0,Q1490*0.04-MIN(50000,Q1490)*0.02))</f>
        <v/>
      </c>
      <c r="V1490" s="21">
        <f>50000+MAX(0,G1490-480000)</f>
        <v/>
      </c>
      <c r="W1490" s="21">
        <f>P1490-V1490</f>
        <v/>
      </c>
      <c r="X1490" s="21">
        <f>Q1490-V1490</f>
        <v/>
      </c>
      <c r="Y1490" s="22">
        <f>IF(W1490&lt;0,0.9,LOOKUP(W1490,{0,1950001,3300001,6950001,9000001,18000001,40000001},{0.84895,0.7979,0.6958,0.66517,0.56307,0.4916,0.44055}))</f>
        <v/>
      </c>
      <c r="Z1490" s="22">
        <f>IF(X1490&lt;0,0.9,LOOKUP(X1490,{0,1950001,3300001,6950001,9000001,18000001,40000001},{0.84895,0.7979,0.6958,0.66517,0.56307,0.4916,0.44055}))</f>
        <v/>
      </c>
      <c r="AA1490" s="22">
        <f>IF(W1490&lt;0,0,CHOOSE(MATCH(W1490,{0,1950001,3300001,6950001,9000001},1),5.105/84.895,10.21/79.79,20.42/69.58,23.483/66.517,33.693/56.307))</f>
        <v/>
      </c>
      <c r="AB1490" s="21">
        <f>IF(C1490&lt;=2000,0,(MIN(C1490,ROUNDDOWN(F1490*0.3,0))-2000)*0.1)</f>
        <v/>
      </c>
      <c r="AC1490" s="21">
        <f>IF(C1490&lt;=2000,0,MIN((C1490-2000)*Y1490,(R1490+S1490)*0.2))</f>
        <v/>
      </c>
      <c r="AD1490" s="21">
        <f>IF(C1490&lt;=2000,0,MIN((C1490-2000)*Z1490,(T1490+U1490)*0.2))</f>
        <v/>
      </c>
      <c r="AE1490" s="21">
        <f>AC1490*AA1490</f>
        <v/>
      </c>
      <c r="AF1490" s="21">
        <f>ROUNDDOWN(R1490,-2)+ROUNDDOWN(S1490,-2)</f>
        <v/>
      </c>
      <c r="AG1490" s="21">
        <f>ROUNDDOWN(MAX(0,R1490-(AB1490+AC1490+AE1490)*0.6),-2)+ROUNDDOWN(MAX(0,S1490-(AB1490+AC1490+AE1490)*0.4),-2)</f>
        <v/>
      </c>
      <c r="AH1490" s="21">
        <f>ROUNDDOWN(MAX(0,T1490-(AB1490+AD1490)*0.6),-2)+ROUNDDOWN(MAX(0,U1490-(AB1490+AD1490)*0.4),-2)</f>
        <v/>
      </c>
      <c r="AI1490" s="21">
        <f>ROUNDDOWN(T1490,-2)+ROUNDDOWN(U1490,-2)</f>
        <v/>
      </c>
      <c r="AJ1490" s="21">
        <f>M1490+AF1490</f>
        <v/>
      </c>
      <c r="AK1490" s="21">
        <f>M1490+AG1490</f>
        <v/>
      </c>
      <c r="AL1490" s="21">
        <f>N1490+AH1490</f>
        <v/>
      </c>
      <c r="AM1490" s="21">
        <f>O1490+AI1490</f>
        <v/>
      </c>
      <c r="AN1490" s="21">
        <f>N1490+AI1490</f>
        <v/>
      </c>
      <c r="AO1490" s="21">
        <f>ROUNDDOWN((R1490+S1490)*0.2/Y1490+2000,0)</f>
        <v/>
      </c>
      <c r="AP1490" s="21">
        <f>ROUNDDOWN((T1490+U1490)*0.2/Z1490+2000,0)</f>
        <v/>
      </c>
      <c r="AQ1490" s="21">
        <f>AL1490-AK1490</f>
        <v/>
      </c>
      <c r="AR1490" s="21">
        <f>AM1490-AK1490</f>
        <v/>
      </c>
      <c r="AS1490" s="21">
        <f>AM1490-AL1490</f>
        <v/>
      </c>
      <c r="AT1490" s="21">
        <f>AK1490+C1490-AJ1490</f>
        <v/>
      </c>
      <c r="AU1490" s="21">
        <f>AL1490+C1490-AM1490</f>
        <v/>
      </c>
      <c r="AV1490" s="21">
        <f>AN1490+C1490-AM1490</f>
        <v/>
      </c>
    </row>
    <row r="1491">
      <c r="A1491" t="inlineStr">
        <is>
          <t>年収別 上限+5万</t>
        </is>
      </c>
      <c r="B1491" s="21">
        <f>'4_年収別'!$A$46</f>
        <v/>
      </c>
      <c r="C1491" s="21">
        <f>AO1491+50000</f>
        <v/>
      </c>
      <c r="D1491" s="21" t="n">
        <v>0</v>
      </c>
      <c r="E1491" s="21">
        <f>ROUND(MIN(B1491/12,650000)*12*0.0915+MIN(B1491/12,1390000)*12*(0.0504+0)+B1491*0.005,0)</f>
        <v/>
      </c>
      <c r="F1491" s="21">
        <f>IF(B1491&lt;741000,0,IF(B1491&lt;2191000,B1491-740000,IF(B1491&lt;2193000,1451000,IF(B1491&lt;2196000,1453000,IF(B1491&lt;2200000,1456000,IF(B1491&lt;3600000,ROUND(ROUNDDOWN(B1491/4,-3)*2.8,0)-80000,IF(B1491&lt;6600000,ROUND(ROUNDDOWN(B1491/4,-3)*3.2,0)-440000,IF(B1491&lt;8500000,ROUNDDOWN(B1491*0.9,0)-1100000,B1491-1950000))))))))</f>
        <v/>
      </c>
      <c r="G1491" s="21">
        <f>IF(F1491&gt;23500000,NA(),IF(F1491&lt;=4890000,1040000,IF(F1491&lt;=6550000,670000,620000)))</f>
        <v/>
      </c>
      <c r="H1491" s="21">
        <f>IF(D1491&lt;=0,0,MAX(0,MIN(2000000,D1491-MIN(100000,ROUNDDOWN(F1491*0.05,0)))))</f>
        <v/>
      </c>
      <c r="I1491" s="21">
        <f>IF(C1491&lt;=2000,0,MIN(C1491,ROUNDDOWN(F1491*0.4,0))-2000)</f>
        <v/>
      </c>
      <c r="J1491" s="21">
        <f>MAX(0,ROUNDDOWN(F1491-E1491-G1491,-3))</f>
        <v/>
      </c>
      <c r="K1491" s="21">
        <f>MAX(0,ROUNDDOWN(F1491-E1491-G1491-H1491-I1491,-3))</f>
        <v/>
      </c>
      <c r="L1491" s="21">
        <f>MAX(0,ROUNDDOWN(F1491-E1491-G1491-H1491,-3))</f>
        <v/>
      </c>
      <c r="M1491" s="21">
        <f>IF(J1491&lt;=0,0,ROUNDDOWN((J1491*LOOKUP(J1491,{0,1950001,3300001,6950001,9000001,18000001,40000001},{0.05,0.1,0.2,0.23,0.33,0.4,0.45})-LOOKUP(J1491,{0,1950001,3300001,6950001,9000001,18000001,40000001},{0,97500,427500,636000,1536000,2796000,4796000}))*1.021,-2))</f>
        <v/>
      </c>
      <c r="N1491" s="21">
        <f>IF(K1491&lt;=0,0,ROUNDDOWN((K1491*LOOKUP(K1491,{0,1950001,3300001,6950001,9000001,18000001,40000001},{0.05,0.1,0.2,0.23,0.33,0.4,0.45})-LOOKUP(K1491,{0,1950001,3300001,6950001,9000001,18000001,40000001},{0,97500,427500,636000,1536000,2796000,4796000}))*1.021,-2))</f>
        <v/>
      </c>
      <c r="O1491" s="21">
        <f>IF(L1491&lt;=0,0,ROUNDDOWN((L1491*LOOKUP(L1491,{0,1950001,3300001,6950001,9000001,18000001,40000001},{0.05,0.1,0.2,0.23,0.33,0.4,0.45})-LOOKUP(L1491,{0,1950001,3300001,6950001,9000001,18000001,40000001},{0,97500,427500,636000,1536000,2796000,4796000}))*1.021,-2))</f>
        <v/>
      </c>
      <c r="P1491" s="21">
        <f>MAX(0,ROUNDDOWN(F1491-E1491-430000,-3))</f>
        <v/>
      </c>
      <c r="Q1491" s="21">
        <f>MAX(0,ROUNDDOWN(F1491-E1491-430000-H1491,-3))</f>
        <v/>
      </c>
      <c r="R1491" s="21">
        <f>IF(F1491&lt;=450000,0,MAX(0,P1491*0.06-MIN(50000,P1491)*0.03))</f>
        <v/>
      </c>
      <c r="S1491" s="21">
        <f>IF(F1491&lt;=450000,0,MAX(0,P1491*0.04-MIN(50000,P1491)*0.02))</f>
        <v/>
      </c>
      <c r="T1491" s="21">
        <f>IF(F1491&lt;=450000,0,MAX(0,Q1491*0.06-MIN(50000,Q1491)*0.03))</f>
        <v/>
      </c>
      <c r="U1491" s="21">
        <f>IF(F1491&lt;=450000,0,MAX(0,Q1491*0.04-MIN(50000,Q1491)*0.02))</f>
        <v/>
      </c>
      <c r="V1491" s="21">
        <f>50000+MAX(0,G1491-480000)</f>
        <v/>
      </c>
      <c r="W1491" s="21">
        <f>P1491-V1491</f>
        <v/>
      </c>
      <c r="X1491" s="21">
        <f>Q1491-V1491</f>
        <v/>
      </c>
      <c r="Y1491" s="22">
        <f>IF(W1491&lt;0,0.9,LOOKUP(W1491,{0,1950001,3300001,6950001,9000001,18000001,40000001},{0.84895,0.7979,0.6958,0.66517,0.56307,0.4916,0.44055}))</f>
        <v/>
      </c>
      <c r="Z1491" s="22">
        <f>IF(X1491&lt;0,0.9,LOOKUP(X1491,{0,1950001,3300001,6950001,9000001,18000001,40000001},{0.84895,0.7979,0.6958,0.66517,0.56307,0.4916,0.44055}))</f>
        <v/>
      </c>
      <c r="AA1491" s="22">
        <f>IF(W1491&lt;0,0,CHOOSE(MATCH(W1491,{0,1950001,3300001,6950001,9000001},1),5.105/84.895,10.21/79.79,20.42/69.58,23.483/66.517,33.693/56.307))</f>
        <v/>
      </c>
      <c r="AB1491" s="21">
        <f>IF(C1491&lt;=2000,0,(MIN(C1491,ROUNDDOWN(F1491*0.3,0))-2000)*0.1)</f>
        <v/>
      </c>
      <c r="AC1491" s="21">
        <f>IF(C1491&lt;=2000,0,MIN((C1491-2000)*Y1491,(R1491+S1491)*0.2))</f>
        <v/>
      </c>
      <c r="AD1491" s="21">
        <f>IF(C1491&lt;=2000,0,MIN((C1491-2000)*Z1491,(T1491+U1491)*0.2))</f>
        <v/>
      </c>
      <c r="AE1491" s="21">
        <f>AC1491*AA1491</f>
        <v/>
      </c>
      <c r="AF1491" s="21">
        <f>ROUNDDOWN(R1491,-2)+ROUNDDOWN(S1491,-2)</f>
        <v/>
      </c>
      <c r="AG1491" s="21">
        <f>ROUNDDOWN(MAX(0,R1491-(AB1491+AC1491+AE1491)*0.6),-2)+ROUNDDOWN(MAX(0,S1491-(AB1491+AC1491+AE1491)*0.4),-2)</f>
        <v/>
      </c>
      <c r="AH1491" s="21">
        <f>ROUNDDOWN(MAX(0,T1491-(AB1491+AD1491)*0.6),-2)+ROUNDDOWN(MAX(0,U1491-(AB1491+AD1491)*0.4),-2)</f>
        <v/>
      </c>
      <c r="AI1491" s="21">
        <f>ROUNDDOWN(T1491,-2)+ROUNDDOWN(U1491,-2)</f>
        <v/>
      </c>
      <c r="AJ1491" s="21">
        <f>M1491+AF1491</f>
        <v/>
      </c>
      <c r="AK1491" s="21">
        <f>M1491+AG1491</f>
        <v/>
      </c>
      <c r="AL1491" s="21">
        <f>N1491+AH1491</f>
        <v/>
      </c>
      <c r="AM1491" s="21">
        <f>O1491+AI1491</f>
        <v/>
      </c>
      <c r="AN1491" s="21">
        <f>N1491+AI1491</f>
        <v/>
      </c>
      <c r="AO1491" s="21">
        <f>ROUNDDOWN((R1491+S1491)*0.2/Y1491+2000,0)</f>
        <v/>
      </c>
      <c r="AP1491" s="21">
        <f>ROUNDDOWN((T1491+U1491)*0.2/Z1491+2000,0)</f>
        <v/>
      </c>
      <c r="AQ1491" s="21">
        <f>AL1491-AK1491</f>
        <v/>
      </c>
      <c r="AR1491" s="21">
        <f>AM1491-AK1491</f>
        <v/>
      </c>
      <c r="AS1491" s="21">
        <f>AM1491-AL1491</f>
        <v/>
      </c>
      <c r="AT1491" s="21">
        <f>AK1491+C1491-AJ1491</f>
        <v/>
      </c>
      <c r="AU1491" s="21">
        <f>AL1491+C1491-AM1491</f>
        <v/>
      </c>
      <c r="AV1491" s="21">
        <f>AN1491+C1491-AM1491</f>
        <v/>
      </c>
    </row>
    <row r="1492">
      <c r="A1492" t="inlineStr">
        <is>
          <t>年収別 医療費15万</t>
        </is>
      </c>
      <c r="B1492" s="21">
        <f>'4_年収別'!$A$47</f>
        <v/>
      </c>
      <c r="C1492" s="21">
        <f>AO1492</f>
        <v/>
      </c>
      <c r="D1492" s="21" t="n">
        <v>150000</v>
      </c>
      <c r="E1492" s="21">
        <f>ROUND(MIN(B1492/12,650000)*12*0.0915+MIN(B1492/12,1390000)*12*(0.0504+0)+B1492*0.005,0)</f>
        <v/>
      </c>
      <c r="F1492" s="21">
        <f>IF(B1492&lt;741000,0,IF(B1492&lt;2191000,B1492-740000,IF(B1492&lt;2193000,1451000,IF(B1492&lt;2196000,1453000,IF(B1492&lt;2200000,1456000,IF(B1492&lt;3600000,ROUND(ROUNDDOWN(B1492/4,-3)*2.8,0)-80000,IF(B1492&lt;6600000,ROUND(ROUNDDOWN(B1492/4,-3)*3.2,0)-440000,IF(B1492&lt;8500000,ROUNDDOWN(B1492*0.9,0)-1100000,B1492-1950000))))))))</f>
        <v/>
      </c>
      <c r="G1492" s="21">
        <f>IF(F1492&gt;23500000,NA(),IF(F1492&lt;=4890000,1040000,IF(F1492&lt;=6550000,670000,620000)))</f>
        <v/>
      </c>
      <c r="H1492" s="21">
        <f>IF(D1492&lt;=0,0,MAX(0,MIN(2000000,D1492-MIN(100000,ROUNDDOWN(F1492*0.05,0)))))</f>
        <v/>
      </c>
      <c r="I1492" s="21">
        <f>IF(C1492&lt;=2000,0,MIN(C1492,ROUNDDOWN(F1492*0.4,0))-2000)</f>
        <v/>
      </c>
      <c r="J1492" s="21">
        <f>MAX(0,ROUNDDOWN(F1492-E1492-G1492,-3))</f>
        <v/>
      </c>
      <c r="K1492" s="21">
        <f>MAX(0,ROUNDDOWN(F1492-E1492-G1492-H1492-I1492,-3))</f>
        <v/>
      </c>
      <c r="L1492" s="21">
        <f>MAX(0,ROUNDDOWN(F1492-E1492-G1492-H1492,-3))</f>
        <v/>
      </c>
      <c r="M1492" s="21">
        <f>IF(J1492&lt;=0,0,ROUNDDOWN((J1492*LOOKUP(J1492,{0,1950001,3300001,6950001,9000001,18000001,40000001},{0.05,0.1,0.2,0.23,0.33,0.4,0.45})-LOOKUP(J1492,{0,1950001,3300001,6950001,9000001,18000001,40000001},{0,97500,427500,636000,1536000,2796000,4796000}))*1.021,-2))</f>
        <v/>
      </c>
      <c r="N1492" s="21">
        <f>IF(K1492&lt;=0,0,ROUNDDOWN((K1492*LOOKUP(K1492,{0,1950001,3300001,6950001,9000001,18000001,40000001},{0.05,0.1,0.2,0.23,0.33,0.4,0.45})-LOOKUP(K1492,{0,1950001,3300001,6950001,9000001,18000001,40000001},{0,97500,427500,636000,1536000,2796000,4796000}))*1.021,-2))</f>
        <v/>
      </c>
      <c r="O1492" s="21">
        <f>IF(L1492&lt;=0,0,ROUNDDOWN((L1492*LOOKUP(L1492,{0,1950001,3300001,6950001,9000001,18000001,40000001},{0.05,0.1,0.2,0.23,0.33,0.4,0.45})-LOOKUP(L1492,{0,1950001,3300001,6950001,9000001,18000001,40000001},{0,97500,427500,636000,1536000,2796000,4796000}))*1.021,-2))</f>
        <v/>
      </c>
      <c r="P1492" s="21">
        <f>MAX(0,ROUNDDOWN(F1492-E1492-430000,-3))</f>
        <v/>
      </c>
      <c r="Q1492" s="21">
        <f>MAX(0,ROUNDDOWN(F1492-E1492-430000-H1492,-3))</f>
        <v/>
      </c>
      <c r="R1492" s="21">
        <f>IF(F1492&lt;=450000,0,MAX(0,P1492*0.06-MIN(50000,P1492)*0.03))</f>
        <v/>
      </c>
      <c r="S1492" s="21">
        <f>IF(F1492&lt;=450000,0,MAX(0,P1492*0.04-MIN(50000,P1492)*0.02))</f>
        <v/>
      </c>
      <c r="T1492" s="21">
        <f>IF(F1492&lt;=450000,0,MAX(0,Q1492*0.06-MIN(50000,Q1492)*0.03))</f>
        <v/>
      </c>
      <c r="U1492" s="21">
        <f>IF(F1492&lt;=450000,0,MAX(0,Q1492*0.04-MIN(50000,Q1492)*0.02))</f>
        <v/>
      </c>
      <c r="V1492" s="21">
        <f>50000+MAX(0,G1492-480000)</f>
        <v/>
      </c>
      <c r="W1492" s="21">
        <f>P1492-V1492</f>
        <v/>
      </c>
      <c r="X1492" s="21">
        <f>Q1492-V1492</f>
        <v/>
      </c>
      <c r="Y1492" s="22">
        <f>IF(W1492&lt;0,0.9,LOOKUP(W1492,{0,1950001,3300001,6950001,9000001,18000001,40000001},{0.84895,0.7979,0.6958,0.66517,0.56307,0.4916,0.44055}))</f>
        <v/>
      </c>
      <c r="Z1492" s="22">
        <f>IF(X1492&lt;0,0.9,LOOKUP(X1492,{0,1950001,3300001,6950001,9000001,18000001,40000001},{0.84895,0.7979,0.6958,0.66517,0.56307,0.4916,0.44055}))</f>
        <v/>
      </c>
      <c r="AA1492" s="22">
        <f>IF(W1492&lt;0,0,CHOOSE(MATCH(W1492,{0,1950001,3300001,6950001,9000001},1),5.105/84.895,10.21/79.79,20.42/69.58,23.483/66.517,33.693/56.307))</f>
        <v/>
      </c>
      <c r="AB1492" s="21">
        <f>IF(C1492&lt;=2000,0,(MIN(C1492,ROUNDDOWN(F1492*0.3,0))-2000)*0.1)</f>
        <v/>
      </c>
      <c r="AC1492" s="21">
        <f>IF(C1492&lt;=2000,0,MIN((C1492-2000)*Y1492,(R1492+S1492)*0.2))</f>
        <v/>
      </c>
      <c r="AD1492" s="21">
        <f>IF(C1492&lt;=2000,0,MIN((C1492-2000)*Z1492,(T1492+U1492)*0.2))</f>
        <v/>
      </c>
      <c r="AE1492" s="21">
        <f>AC1492*AA1492</f>
        <v/>
      </c>
      <c r="AF1492" s="21">
        <f>ROUNDDOWN(R1492,-2)+ROUNDDOWN(S1492,-2)</f>
        <v/>
      </c>
      <c r="AG1492" s="21">
        <f>ROUNDDOWN(MAX(0,R1492-(AB1492+AC1492+AE1492)*0.6),-2)+ROUNDDOWN(MAX(0,S1492-(AB1492+AC1492+AE1492)*0.4),-2)</f>
        <v/>
      </c>
      <c r="AH1492" s="21">
        <f>ROUNDDOWN(MAX(0,T1492-(AB1492+AD1492)*0.6),-2)+ROUNDDOWN(MAX(0,U1492-(AB1492+AD1492)*0.4),-2)</f>
        <v/>
      </c>
      <c r="AI1492" s="21">
        <f>ROUNDDOWN(T1492,-2)+ROUNDDOWN(U1492,-2)</f>
        <v/>
      </c>
      <c r="AJ1492" s="21">
        <f>M1492+AF1492</f>
        <v/>
      </c>
      <c r="AK1492" s="21">
        <f>M1492+AG1492</f>
        <v/>
      </c>
      <c r="AL1492" s="21">
        <f>N1492+AH1492</f>
        <v/>
      </c>
      <c r="AM1492" s="21">
        <f>O1492+AI1492</f>
        <v/>
      </c>
      <c r="AN1492" s="21">
        <f>N1492+AI1492</f>
        <v/>
      </c>
      <c r="AO1492" s="21">
        <f>ROUNDDOWN((R1492+S1492)*0.2/Y1492+2000,0)</f>
        <v/>
      </c>
      <c r="AP1492" s="21">
        <f>ROUNDDOWN((T1492+U1492)*0.2/Z1492+2000,0)</f>
        <v/>
      </c>
      <c r="AQ1492" s="21">
        <f>AL1492-AK1492</f>
        <v/>
      </c>
      <c r="AR1492" s="21">
        <f>AM1492-AK1492</f>
        <v/>
      </c>
      <c r="AS1492" s="21">
        <f>AM1492-AL1492</f>
        <v/>
      </c>
      <c r="AT1492" s="21">
        <f>AK1492+C1492-AJ1492</f>
        <v/>
      </c>
      <c r="AU1492" s="21">
        <f>AL1492+C1492-AM1492</f>
        <v/>
      </c>
      <c r="AV1492" s="21">
        <f>AN1492+C1492-AM1492</f>
        <v/>
      </c>
    </row>
    <row r="1493">
      <c r="A1493" t="inlineStr">
        <is>
          <t>年収別 上限+5万</t>
        </is>
      </c>
      <c r="B1493" s="21">
        <f>'4_年収別'!$A$47</f>
        <v/>
      </c>
      <c r="C1493" s="21">
        <f>AO1493+50000</f>
        <v/>
      </c>
      <c r="D1493" s="21" t="n">
        <v>0</v>
      </c>
      <c r="E1493" s="21">
        <f>ROUND(MIN(B1493/12,650000)*12*0.0915+MIN(B1493/12,1390000)*12*(0.0504+0)+B1493*0.005,0)</f>
        <v/>
      </c>
      <c r="F1493" s="21">
        <f>IF(B1493&lt;741000,0,IF(B1493&lt;2191000,B1493-740000,IF(B1493&lt;2193000,1451000,IF(B1493&lt;2196000,1453000,IF(B1493&lt;2200000,1456000,IF(B1493&lt;3600000,ROUND(ROUNDDOWN(B1493/4,-3)*2.8,0)-80000,IF(B1493&lt;6600000,ROUND(ROUNDDOWN(B1493/4,-3)*3.2,0)-440000,IF(B1493&lt;8500000,ROUNDDOWN(B1493*0.9,0)-1100000,B1493-1950000))))))))</f>
        <v/>
      </c>
      <c r="G1493" s="21">
        <f>IF(F1493&gt;23500000,NA(),IF(F1493&lt;=4890000,1040000,IF(F1493&lt;=6550000,670000,620000)))</f>
        <v/>
      </c>
      <c r="H1493" s="21">
        <f>IF(D1493&lt;=0,0,MAX(0,MIN(2000000,D1493-MIN(100000,ROUNDDOWN(F1493*0.05,0)))))</f>
        <v/>
      </c>
      <c r="I1493" s="21">
        <f>IF(C1493&lt;=2000,0,MIN(C1493,ROUNDDOWN(F1493*0.4,0))-2000)</f>
        <v/>
      </c>
      <c r="J1493" s="21">
        <f>MAX(0,ROUNDDOWN(F1493-E1493-G1493,-3))</f>
        <v/>
      </c>
      <c r="K1493" s="21">
        <f>MAX(0,ROUNDDOWN(F1493-E1493-G1493-H1493-I1493,-3))</f>
        <v/>
      </c>
      <c r="L1493" s="21">
        <f>MAX(0,ROUNDDOWN(F1493-E1493-G1493-H1493,-3))</f>
        <v/>
      </c>
      <c r="M1493" s="21">
        <f>IF(J1493&lt;=0,0,ROUNDDOWN((J1493*LOOKUP(J1493,{0,1950001,3300001,6950001,9000001,18000001,40000001},{0.05,0.1,0.2,0.23,0.33,0.4,0.45})-LOOKUP(J1493,{0,1950001,3300001,6950001,9000001,18000001,40000001},{0,97500,427500,636000,1536000,2796000,4796000}))*1.021,-2))</f>
        <v/>
      </c>
      <c r="N1493" s="21">
        <f>IF(K1493&lt;=0,0,ROUNDDOWN((K1493*LOOKUP(K1493,{0,1950001,3300001,6950001,9000001,18000001,40000001},{0.05,0.1,0.2,0.23,0.33,0.4,0.45})-LOOKUP(K1493,{0,1950001,3300001,6950001,9000001,18000001,40000001},{0,97500,427500,636000,1536000,2796000,4796000}))*1.021,-2))</f>
        <v/>
      </c>
      <c r="O1493" s="21">
        <f>IF(L1493&lt;=0,0,ROUNDDOWN((L1493*LOOKUP(L1493,{0,1950001,3300001,6950001,9000001,18000001,40000001},{0.05,0.1,0.2,0.23,0.33,0.4,0.45})-LOOKUP(L1493,{0,1950001,3300001,6950001,9000001,18000001,40000001},{0,97500,427500,636000,1536000,2796000,4796000}))*1.021,-2))</f>
        <v/>
      </c>
      <c r="P1493" s="21">
        <f>MAX(0,ROUNDDOWN(F1493-E1493-430000,-3))</f>
        <v/>
      </c>
      <c r="Q1493" s="21">
        <f>MAX(0,ROUNDDOWN(F1493-E1493-430000-H1493,-3))</f>
        <v/>
      </c>
      <c r="R1493" s="21">
        <f>IF(F1493&lt;=450000,0,MAX(0,P1493*0.06-MIN(50000,P1493)*0.03))</f>
        <v/>
      </c>
      <c r="S1493" s="21">
        <f>IF(F1493&lt;=450000,0,MAX(0,P1493*0.04-MIN(50000,P1493)*0.02))</f>
        <v/>
      </c>
      <c r="T1493" s="21">
        <f>IF(F1493&lt;=450000,0,MAX(0,Q1493*0.06-MIN(50000,Q1493)*0.03))</f>
        <v/>
      </c>
      <c r="U1493" s="21">
        <f>IF(F1493&lt;=450000,0,MAX(0,Q1493*0.04-MIN(50000,Q1493)*0.02))</f>
        <v/>
      </c>
      <c r="V1493" s="21">
        <f>50000+MAX(0,G1493-480000)</f>
        <v/>
      </c>
      <c r="W1493" s="21">
        <f>P1493-V1493</f>
        <v/>
      </c>
      <c r="X1493" s="21">
        <f>Q1493-V1493</f>
        <v/>
      </c>
      <c r="Y1493" s="22">
        <f>IF(W1493&lt;0,0.9,LOOKUP(W1493,{0,1950001,3300001,6950001,9000001,18000001,40000001},{0.84895,0.7979,0.6958,0.66517,0.56307,0.4916,0.44055}))</f>
        <v/>
      </c>
      <c r="Z1493" s="22">
        <f>IF(X1493&lt;0,0.9,LOOKUP(X1493,{0,1950001,3300001,6950001,9000001,18000001,40000001},{0.84895,0.7979,0.6958,0.66517,0.56307,0.4916,0.44055}))</f>
        <v/>
      </c>
      <c r="AA1493" s="22">
        <f>IF(W1493&lt;0,0,CHOOSE(MATCH(W1493,{0,1950001,3300001,6950001,9000001},1),5.105/84.895,10.21/79.79,20.42/69.58,23.483/66.517,33.693/56.307))</f>
        <v/>
      </c>
      <c r="AB1493" s="21">
        <f>IF(C1493&lt;=2000,0,(MIN(C1493,ROUNDDOWN(F1493*0.3,0))-2000)*0.1)</f>
        <v/>
      </c>
      <c r="AC1493" s="21">
        <f>IF(C1493&lt;=2000,0,MIN((C1493-2000)*Y1493,(R1493+S1493)*0.2))</f>
        <v/>
      </c>
      <c r="AD1493" s="21">
        <f>IF(C1493&lt;=2000,0,MIN((C1493-2000)*Z1493,(T1493+U1493)*0.2))</f>
        <v/>
      </c>
      <c r="AE1493" s="21">
        <f>AC1493*AA1493</f>
        <v/>
      </c>
      <c r="AF1493" s="21">
        <f>ROUNDDOWN(R1493,-2)+ROUNDDOWN(S1493,-2)</f>
        <v/>
      </c>
      <c r="AG1493" s="21">
        <f>ROUNDDOWN(MAX(0,R1493-(AB1493+AC1493+AE1493)*0.6),-2)+ROUNDDOWN(MAX(0,S1493-(AB1493+AC1493+AE1493)*0.4),-2)</f>
        <v/>
      </c>
      <c r="AH1493" s="21">
        <f>ROUNDDOWN(MAX(0,T1493-(AB1493+AD1493)*0.6),-2)+ROUNDDOWN(MAX(0,U1493-(AB1493+AD1493)*0.4),-2)</f>
        <v/>
      </c>
      <c r="AI1493" s="21">
        <f>ROUNDDOWN(T1493,-2)+ROUNDDOWN(U1493,-2)</f>
        <v/>
      </c>
      <c r="AJ1493" s="21">
        <f>M1493+AF1493</f>
        <v/>
      </c>
      <c r="AK1493" s="21">
        <f>M1493+AG1493</f>
        <v/>
      </c>
      <c r="AL1493" s="21">
        <f>N1493+AH1493</f>
        <v/>
      </c>
      <c r="AM1493" s="21">
        <f>O1493+AI1493</f>
        <v/>
      </c>
      <c r="AN1493" s="21">
        <f>N1493+AI1493</f>
        <v/>
      </c>
      <c r="AO1493" s="21">
        <f>ROUNDDOWN((R1493+S1493)*0.2/Y1493+2000,0)</f>
        <v/>
      </c>
      <c r="AP1493" s="21">
        <f>ROUNDDOWN((T1493+U1493)*0.2/Z1493+2000,0)</f>
        <v/>
      </c>
      <c r="AQ1493" s="21">
        <f>AL1493-AK1493</f>
        <v/>
      </c>
      <c r="AR1493" s="21">
        <f>AM1493-AK1493</f>
        <v/>
      </c>
      <c r="AS1493" s="21">
        <f>AM1493-AL1493</f>
        <v/>
      </c>
      <c r="AT1493" s="21">
        <f>AK1493+C1493-AJ1493</f>
        <v/>
      </c>
      <c r="AU1493" s="21">
        <f>AL1493+C1493-AM1493</f>
        <v/>
      </c>
      <c r="AV1493" s="21">
        <f>AN1493+C1493-AM1493</f>
        <v/>
      </c>
    </row>
    <row r="1494">
      <c r="A1494" t="inlineStr">
        <is>
          <t>年収別 医療費15万</t>
        </is>
      </c>
      <c r="B1494" s="21">
        <f>'4_年収別'!$A$48</f>
        <v/>
      </c>
      <c r="C1494" s="21">
        <f>AO1494</f>
        <v/>
      </c>
      <c r="D1494" s="21" t="n">
        <v>150000</v>
      </c>
      <c r="E1494" s="21">
        <f>ROUND(MIN(B1494/12,650000)*12*0.0915+MIN(B1494/12,1390000)*12*(0.0504+0)+B1494*0.005,0)</f>
        <v/>
      </c>
      <c r="F1494" s="21">
        <f>IF(B1494&lt;741000,0,IF(B1494&lt;2191000,B1494-740000,IF(B1494&lt;2193000,1451000,IF(B1494&lt;2196000,1453000,IF(B1494&lt;2200000,1456000,IF(B1494&lt;3600000,ROUND(ROUNDDOWN(B1494/4,-3)*2.8,0)-80000,IF(B1494&lt;6600000,ROUND(ROUNDDOWN(B1494/4,-3)*3.2,0)-440000,IF(B1494&lt;8500000,ROUNDDOWN(B1494*0.9,0)-1100000,B1494-1950000))))))))</f>
        <v/>
      </c>
      <c r="G1494" s="21">
        <f>IF(F1494&gt;23500000,NA(),IF(F1494&lt;=4890000,1040000,IF(F1494&lt;=6550000,670000,620000)))</f>
        <v/>
      </c>
      <c r="H1494" s="21">
        <f>IF(D1494&lt;=0,0,MAX(0,MIN(2000000,D1494-MIN(100000,ROUNDDOWN(F1494*0.05,0)))))</f>
        <v/>
      </c>
      <c r="I1494" s="21">
        <f>IF(C1494&lt;=2000,0,MIN(C1494,ROUNDDOWN(F1494*0.4,0))-2000)</f>
        <v/>
      </c>
      <c r="J1494" s="21">
        <f>MAX(0,ROUNDDOWN(F1494-E1494-G1494,-3))</f>
        <v/>
      </c>
      <c r="K1494" s="21">
        <f>MAX(0,ROUNDDOWN(F1494-E1494-G1494-H1494-I1494,-3))</f>
        <v/>
      </c>
      <c r="L1494" s="21">
        <f>MAX(0,ROUNDDOWN(F1494-E1494-G1494-H1494,-3))</f>
        <v/>
      </c>
      <c r="M1494" s="21">
        <f>IF(J1494&lt;=0,0,ROUNDDOWN((J1494*LOOKUP(J1494,{0,1950001,3300001,6950001,9000001,18000001,40000001},{0.05,0.1,0.2,0.23,0.33,0.4,0.45})-LOOKUP(J1494,{0,1950001,3300001,6950001,9000001,18000001,40000001},{0,97500,427500,636000,1536000,2796000,4796000}))*1.021,-2))</f>
        <v/>
      </c>
      <c r="N1494" s="21">
        <f>IF(K1494&lt;=0,0,ROUNDDOWN((K1494*LOOKUP(K1494,{0,1950001,3300001,6950001,9000001,18000001,40000001},{0.05,0.1,0.2,0.23,0.33,0.4,0.45})-LOOKUP(K1494,{0,1950001,3300001,6950001,9000001,18000001,40000001},{0,97500,427500,636000,1536000,2796000,4796000}))*1.021,-2))</f>
        <v/>
      </c>
      <c r="O1494" s="21">
        <f>IF(L1494&lt;=0,0,ROUNDDOWN((L1494*LOOKUP(L1494,{0,1950001,3300001,6950001,9000001,18000001,40000001},{0.05,0.1,0.2,0.23,0.33,0.4,0.45})-LOOKUP(L1494,{0,1950001,3300001,6950001,9000001,18000001,40000001},{0,97500,427500,636000,1536000,2796000,4796000}))*1.021,-2))</f>
        <v/>
      </c>
      <c r="P1494" s="21">
        <f>MAX(0,ROUNDDOWN(F1494-E1494-430000,-3))</f>
        <v/>
      </c>
      <c r="Q1494" s="21">
        <f>MAX(0,ROUNDDOWN(F1494-E1494-430000-H1494,-3))</f>
        <v/>
      </c>
      <c r="R1494" s="21">
        <f>IF(F1494&lt;=450000,0,MAX(0,P1494*0.06-MIN(50000,P1494)*0.03))</f>
        <v/>
      </c>
      <c r="S1494" s="21">
        <f>IF(F1494&lt;=450000,0,MAX(0,P1494*0.04-MIN(50000,P1494)*0.02))</f>
        <v/>
      </c>
      <c r="T1494" s="21">
        <f>IF(F1494&lt;=450000,0,MAX(0,Q1494*0.06-MIN(50000,Q1494)*0.03))</f>
        <v/>
      </c>
      <c r="U1494" s="21">
        <f>IF(F1494&lt;=450000,0,MAX(0,Q1494*0.04-MIN(50000,Q1494)*0.02))</f>
        <v/>
      </c>
      <c r="V1494" s="21">
        <f>50000+MAX(0,G1494-480000)</f>
        <v/>
      </c>
      <c r="W1494" s="21">
        <f>P1494-V1494</f>
        <v/>
      </c>
      <c r="X1494" s="21">
        <f>Q1494-V1494</f>
        <v/>
      </c>
      <c r="Y1494" s="22">
        <f>IF(W1494&lt;0,0.9,LOOKUP(W1494,{0,1950001,3300001,6950001,9000001,18000001,40000001},{0.84895,0.7979,0.6958,0.66517,0.56307,0.4916,0.44055}))</f>
        <v/>
      </c>
      <c r="Z1494" s="22">
        <f>IF(X1494&lt;0,0.9,LOOKUP(X1494,{0,1950001,3300001,6950001,9000001,18000001,40000001},{0.84895,0.7979,0.6958,0.66517,0.56307,0.4916,0.44055}))</f>
        <v/>
      </c>
      <c r="AA1494" s="22">
        <f>IF(W1494&lt;0,0,CHOOSE(MATCH(W1494,{0,1950001,3300001,6950001,9000001},1),5.105/84.895,10.21/79.79,20.42/69.58,23.483/66.517,33.693/56.307))</f>
        <v/>
      </c>
      <c r="AB1494" s="21">
        <f>IF(C1494&lt;=2000,0,(MIN(C1494,ROUNDDOWN(F1494*0.3,0))-2000)*0.1)</f>
        <v/>
      </c>
      <c r="AC1494" s="21">
        <f>IF(C1494&lt;=2000,0,MIN((C1494-2000)*Y1494,(R1494+S1494)*0.2))</f>
        <v/>
      </c>
      <c r="AD1494" s="21">
        <f>IF(C1494&lt;=2000,0,MIN((C1494-2000)*Z1494,(T1494+U1494)*0.2))</f>
        <v/>
      </c>
      <c r="AE1494" s="21">
        <f>AC1494*AA1494</f>
        <v/>
      </c>
      <c r="AF1494" s="21">
        <f>ROUNDDOWN(R1494,-2)+ROUNDDOWN(S1494,-2)</f>
        <v/>
      </c>
      <c r="AG1494" s="21">
        <f>ROUNDDOWN(MAX(0,R1494-(AB1494+AC1494+AE1494)*0.6),-2)+ROUNDDOWN(MAX(0,S1494-(AB1494+AC1494+AE1494)*0.4),-2)</f>
        <v/>
      </c>
      <c r="AH1494" s="21">
        <f>ROUNDDOWN(MAX(0,T1494-(AB1494+AD1494)*0.6),-2)+ROUNDDOWN(MAX(0,U1494-(AB1494+AD1494)*0.4),-2)</f>
        <v/>
      </c>
      <c r="AI1494" s="21">
        <f>ROUNDDOWN(T1494,-2)+ROUNDDOWN(U1494,-2)</f>
        <v/>
      </c>
      <c r="AJ1494" s="21">
        <f>M1494+AF1494</f>
        <v/>
      </c>
      <c r="AK1494" s="21">
        <f>M1494+AG1494</f>
        <v/>
      </c>
      <c r="AL1494" s="21">
        <f>N1494+AH1494</f>
        <v/>
      </c>
      <c r="AM1494" s="21">
        <f>O1494+AI1494</f>
        <v/>
      </c>
      <c r="AN1494" s="21">
        <f>N1494+AI1494</f>
        <v/>
      </c>
      <c r="AO1494" s="21">
        <f>ROUNDDOWN((R1494+S1494)*0.2/Y1494+2000,0)</f>
        <v/>
      </c>
      <c r="AP1494" s="21">
        <f>ROUNDDOWN((T1494+U1494)*0.2/Z1494+2000,0)</f>
        <v/>
      </c>
      <c r="AQ1494" s="21">
        <f>AL1494-AK1494</f>
        <v/>
      </c>
      <c r="AR1494" s="21">
        <f>AM1494-AK1494</f>
        <v/>
      </c>
      <c r="AS1494" s="21">
        <f>AM1494-AL1494</f>
        <v/>
      </c>
      <c r="AT1494" s="21">
        <f>AK1494+C1494-AJ1494</f>
        <v/>
      </c>
      <c r="AU1494" s="21">
        <f>AL1494+C1494-AM1494</f>
        <v/>
      </c>
      <c r="AV1494" s="21">
        <f>AN1494+C1494-AM1494</f>
        <v/>
      </c>
    </row>
    <row r="1495">
      <c r="A1495" t="inlineStr">
        <is>
          <t>年収別 上限+5万</t>
        </is>
      </c>
      <c r="B1495" s="21">
        <f>'4_年収別'!$A$48</f>
        <v/>
      </c>
      <c r="C1495" s="21">
        <f>AO1495+50000</f>
        <v/>
      </c>
      <c r="D1495" s="21" t="n">
        <v>0</v>
      </c>
      <c r="E1495" s="21">
        <f>ROUND(MIN(B1495/12,650000)*12*0.0915+MIN(B1495/12,1390000)*12*(0.0504+0)+B1495*0.005,0)</f>
        <v/>
      </c>
      <c r="F1495" s="21">
        <f>IF(B1495&lt;741000,0,IF(B1495&lt;2191000,B1495-740000,IF(B1495&lt;2193000,1451000,IF(B1495&lt;2196000,1453000,IF(B1495&lt;2200000,1456000,IF(B1495&lt;3600000,ROUND(ROUNDDOWN(B1495/4,-3)*2.8,0)-80000,IF(B1495&lt;6600000,ROUND(ROUNDDOWN(B1495/4,-3)*3.2,0)-440000,IF(B1495&lt;8500000,ROUNDDOWN(B1495*0.9,0)-1100000,B1495-1950000))))))))</f>
        <v/>
      </c>
      <c r="G1495" s="21">
        <f>IF(F1495&gt;23500000,NA(),IF(F1495&lt;=4890000,1040000,IF(F1495&lt;=6550000,670000,620000)))</f>
        <v/>
      </c>
      <c r="H1495" s="21">
        <f>IF(D1495&lt;=0,0,MAX(0,MIN(2000000,D1495-MIN(100000,ROUNDDOWN(F1495*0.05,0)))))</f>
        <v/>
      </c>
      <c r="I1495" s="21">
        <f>IF(C1495&lt;=2000,0,MIN(C1495,ROUNDDOWN(F1495*0.4,0))-2000)</f>
        <v/>
      </c>
      <c r="J1495" s="21">
        <f>MAX(0,ROUNDDOWN(F1495-E1495-G1495,-3))</f>
        <v/>
      </c>
      <c r="K1495" s="21">
        <f>MAX(0,ROUNDDOWN(F1495-E1495-G1495-H1495-I1495,-3))</f>
        <v/>
      </c>
      <c r="L1495" s="21">
        <f>MAX(0,ROUNDDOWN(F1495-E1495-G1495-H1495,-3))</f>
        <v/>
      </c>
      <c r="M1495" s="21">
        <f>IF(J1495&lt;=0,0,ROUNDDOWN((J1495*LOOKUP(J1495,{0,1950001,3300001,6950001,9000001,18000001,40000001},{0.05,0.1,0.2,0.23,0.33,0.4,0.45})-LOOKUP(J1495,{0,1950001,3300001,6950001,9000001,18000001,40000001},{0,97500,427500,636000,1536000,2796000,4796000}))*1.021,-2))</f>
        <v/>
      </c>
      <c r="N1495" s="21">
        <f>IF(K1495&lt;=0,0,ROUNDDOWN((K1495*LOOKUP(K1495,{0,1950001,3300001,6950001,9000001,18000001,40000001},{0.05,0.1,0.2,0.23,0.33,0.4,0.45})-LOOKUP(K1495,{0,1950001,3300001,6950001,9000001,18000001,40000001},{0,97500,427500,636000,1536000,2796000,4796000}))*1.021,-2))</f>
        <v/>
      </c>
      <c r="O1495" s="21">
        <f>IF(L1495&lt;=0,0,ROUNDDOWN((L1495*LOOKUP(L1495,{0,1950001,3300001,6950001,9000001,18000001,40000001},{0.05,0.1,0.2,0.23,0.33,0.4,0.45})-LOOKUP(L1495,{0,1950001,3300001,6950001,9000001,18000001,40000001},{0,97500,427500,636000,1536000,2796000,4796000}))*1.021,-2))</f>
        <v/>
      </c>
      <c r="P1495" s="21">
        <f>MAX(0,ROUNDDOWN(F1495-E1495-430000,-3))</f>
        <v/>
      </c>
      <c r="Q1495" s="21">
        <f>MAX(0,ROUNDDOWN(F1495-E1495-430000-H1495,-3))</f>
        <v/>
      </c>
      <c r="R1495" s="21">
        <f>IF(F1495&lt;=450000,0,MAX(0,P1495*0.06-MIN(50000,P1495)*0.03))</f>
        <v/>
      </c>
      <c r="S1495" s="21">
        <f>IF(F1495&lt;=450000,0,MAX(0,P1495*0.04-MIN(50000,P1495)*0.02))</f>
        <v/>
      </c>
      <c r="T1495" s="21">
        <f>IF(F1495&lt;=450000,0,MAX(0,Q1495*0.06-MIN(50000,Q1495)*0.03))</f>
        <v/>
      </c>
      <c r="U1495" s="21">
        <f>IF(F1495&lt;=450000,0,MAX(0,Q1495*0.04-MIN(50000,Q1495)*0.02))</f>
        <v/>
      </c>
      <c r="V1495" s="21">
        <f>50000+MAX(0,G1495-480000)</f>
        <v/>
      </c>
      <c r="W1495" s="21">
        <f>P1495-V1495</f>
        <v/>
      </c>
      <c r="X1495" s="21">
        <f>Q1495-V1495</f>
        <v/>
      </c>
      <c r="Y1495" s="22">
        <f>IF(W1495&lt;0,0.9,LOOKUP(W1495,{0,1950001,3300001,6950001,9000001,18000001,40000001},{0.84895,0.7979,0.6958,0.66517,0.56307,0.4916,0.44055}))</f>
        <v/>
      </c>
      <c r="Z1495" s="22">
        <f>IF(X1495&lt;0,0.9,LOOKUP(X1495,{0,1950001,3300001,6950001,9000001,18000001,40000001},{0.84895,0.7979,0.6958,0.66517,0.56307,0.4916,0.44055}))</f>
        <v/>
      </c>
      <c r="AA1495" s="22">
        <f>IF(W1495&lt;0,0,CHOOSE(MATCH(W1495,{0,1950001,3300001,6950001,9000001},1),5.105/84.895,10.21/79.79,20.42/69.58,23.483/66.517,33.693/56.307))</f>
        <v/>
      </c>
      <c r="AB1495" s="21">
        <f>IF(C1495&lt;=2000,0,(MIN(C1495,ROUNDDOWN(F1495*0.3,0))-2000)*0.1)</f>
        <v/>
      </c>
      <c r="AC1495" s="21">
        <f>IF(C1495&lt;=2000,0,MIN((C1495-2000)*Y1495,(R1495+S1495)*0.2))</f>
        <v/>
      </c>
      <c r="AD1495" s="21">
        <f>IF(C1495&lt;=2000,0,MIN((C1495-2000)*Z1495,(T1495+U1495)*0.2))</f>
        <v/>
      </c>
      <c r="AE1495" s="21">
        <f>AC1495*AA1495</f>
        <v/>
      </c>
      <c r="AF1495" s="21">
        <f>ROUNDDOWN(R1495,-2)+ROUNDDOWN(S1495,-2)</f>
        <v/>
      </c>
      <c r="AG1495" s="21">
        <f>ROUNDDOWN(MAX(0,R1495-(AB1495+AC1495+AE1495)*0.6),-2)+ROUNDDOWN(MAX(0,S1495-(AB1495+AC1495+AE1495)*0.4),-2)</f>
        <v/>
      </c>
      <c r="AH1495" s="21">
        <f>ROUNDDOWN(MAX(0,T1495-(AB1495+AD1495)*0.6),-2)+ROUNDDOWN(MAX(0,U1495-(AB1495+AD1495)*0.4),-2)</f>
        <v/>
      </c>
      <c r="AI1495" s="21">
        <f>ROUNDDOWN(T1495,-2)+ROUNDDOWN(U1495,-2)</f>
        <v/>
      </c>
      <c r="AJ1495" s="21">
        <f>M1495+AF1495</f>
        <v/>
      </c>
      <c r="AK1495" s="21">
        <f>M1495+AG1495</f>
        <v/>
      </c>
      <c r="AL1495" s="21">
        <f>N1495+AH1495</f>
        <v/>
      </c>
      <c r="AM1495" s="21">
        <f>O1495+AI1495</f>
        <v/>
      </c>
      <c r="AN1495" s="21">
        <f>N1495+AI1495</f>
        <v/>
      </c>
      <c r="AO1495" s="21">
        <f>ROUNDDOWN((R1495+S1495)*0.2/Y1495+2000,0)</f>
        <v/>
      </c>
      <c r="AP1495" s="21">
        <f>ROUNDDOWN((T1495+U1495)*0.2/Z1495+2000,0)</f>
        <v/>
      </c>
      <c r="AQ1495" s="21">
        <f>AL1495-AK1495</f>
        <v/>
      </c>
      <c r="AR1495" s="21">
        <f>AM1495-AK1495</f>
        <v/>
      </c>
      <c r="AS1495" s="21">
        <f>AM1495-AL1495</f>
        <v/>
      </c>
      <c r="AT1495" s="21">
        <f>AK1495+C1495-AJ1495</f>
        <v/>
      </c>
      <c r="AU1495" s="21">
        <f>AL1495+C1495-AM1495</f>
        <v/>
      </c>
      <c r="AV1495" s="21">
        <f>AN1495+C1495-AM1495</f>
        <v/>
      </c>
    </row>
    <row r="1496">
      <c r="A1496" t="inlineStr">
        <is>
          <t>年収別 医療費15万</t>
        </is>
      </c>
      <c r="B1496" s="21">
        <f>'4_年収別'!$A$49</f>
        <v/>
      </c>
      <c r="C1496" s="21">
        <f>AO1496</f>
        <v/>
      </c>
      <c r="D1496" s="21" t="n">
        <v>150000</v>
      </c>
      <c r="E1496" s="21">
        <f>ROUND(MIN(B1496/12,650000)*12*0.0915+MIN(B1496/12,1390000)*12*(0.0504+0)+B1496*0.005,0)</f>
        <v/>
      </c>
      <c r="F1496" s="21">
        <f>IF(B1496&lt;741000,0,IF(B1496&lt;2191000,B1496-740000,IF(B1496&lt;2193000,1451000,IF(B1496&lt;2196000,1453000,IF(B1496&lt;2200000,1456000,IF(B1496&lt;3600000,ROUND(ROUNDDOWN(B1496/4,-3)*2.8,0)-80000,IF(B1496&lt;6600000,ROUND(ROUNDDOWN(B1496/4,-3)*3.2,0)-440000,IF(B1496&lt;8500000,ROUNDDOWN(B1496*0.9,0)-1100000,B1496-1950000))))))))</f>
        <v/>
      </c>
      <c r="G1496" s="21">
        <f>IF(F1496&gt;23500000,NA(),IF(F1496&lt;=4890000,1040000,IF(F1496&lt;=6550000,670000,620000)))</f>
        <v/>
      </c>
      <c r="H1496" s="21">
        <f>IF(D1496&lt;=0,0,MAX(0,MIN(2000000,D1496-MIN(100000,ROUNDDOWN(F1496*0.05,0)))))</f>
        <v/>
      </c>
      <c r="I1496" s="21">
        <f>IF(C1496&lt;=2000,0,MIN(C1496,ROUNDDOWN(F1496*0.4,0))-2000)</f>
        <v/>
      </c>
      <c r="J1496" s="21">
        <f>MAX(0,ROUNDDOWN(F1496-E1496-G1496,-3))</f>
        <v/>
      </c>
      <c r="K1496" s="21">
        <f>MAX(0,ROUNDDOWN(F1496-E1496-G1496-H1496-I1496,-3))</f>
        <v/>
      </c>
      <c r="L1496" s="21">
        <f>MAX(0,ROUNDDOWN(F1496-E1496-G1496-H1496,-3))</f>
        <v/>
      </c>
      <c r="M1496" s="21">
        <f>IF(J1496&lt;=0,0,ROUNDDOWN((J1496*LOOKUP(J1496,{0,1950001,3300001,6950001,9000001,18000001,40000001},{0.05,0.1,0.2,0.23,0.33,0.4,0.45})-LOOKUP(J1496,{0,1950001,3300001,6950001,9000001,18000001,40000001},{0,97500,427500,636000,1536000,2796000,4796000}))*1.021,-2))</f>
        <v/>
      </c>
      <c r="N1496" s="21">
        <f>IF(K1496&lt;=0,0,ROUNDDOWN((K1496*LOOKUP(K1496,{0,1950001,3300001,6950001,9000001,18000001,40000001},{0.05,0.1,0.2,0.23,0.33,0.4,0.45})-LOOKUP(K1496,{0,1950001,3300001,6950001,9000001,18000001,40000001},{0,97500,427500,636000,1536000,2796000,4796000}))*1.021,-2))</f>
        <v/>
      </c>
      <c r="O1496" s="21">
        <f>IF(L1496&lt;=0,0,ROUNDDOWN((L1496*LOOKUP(L1496,{0,1950001,3300001,6950001,9000001,18000001,40000001},{0.05,0.1,0.2,0.23,0.33,0.4,0.45})-LOOKUP(L1496,{0,1950001,3300001,6950001,9000001,18000001,40000001},{0,97500,427500,636000,1536000,2796000,4796000}))*1.021,-2))</f>
        <v/>
      </c>
      <c r="P1496" s="21">
        <f>MAX(0,ROUNDDOWN(F1496-E1496-430000,-3))</f>
        <v/>
      </c>
      <c r="Q1496" s="21">
        <f>MAX(0,ROUNDDOWN(F1496-E1496-430000-H1496,-3))</f>
        <v/>
      </c>
      <c r="R1496" s="21">
        <f>IF(F1496&lt;=450000,0,MAX(0,P1496*0.06-MIN(50000,P1496)*0.03))</f>
        <v/>
      </c>
      <c r="S1496" s="21">
        <f>IF(F1496&lt;=450000,0,MAX(0,P1496*0.04-MIN(50000,P1496)*0.02))</f>
        <v/>
      </c>
      <c r="T1496" s="21">
        <f>IF(F1496&lt;=450000,0,MAX(0,Q1496*0.06-MIN(50000,Q1496)*0.03))</f>
        <v/>
      </c>
      <c r="U1496" s="21">
        <f>IF(F1496&lt;=450000,0,MAX(0,Q1496*0.04-MIN(50000,Q1496)*0.02))</f>
        <v/>
      </c>
      <c r="V1496" s="21">
        <f>50000+MAX(0,G1496-480000)</f>
        <v/>
      </c>
      <c r="W1496" s="21">
        <f>P1496-V1496</f>
        <v/>
      </c>
      <c r="X1496" s="21">
        <f>Q1496-V1496</f>
        <v/>
      </c>
      <c r="Y1496" s="22">
        <f>IF(W1496&lt;0,0.9,LOOKUP(W1496,{0,1950001,3300001,6950001,9000001,18000001,40000001},{0.84895,0.7979,0.6958,0.66517,0.56307,0.4916,0.44055}))</f>
        <v/>
      </c>
      <c r="Z1496" s="22">
        <f>IF(X1496&lt;0,0.9,LOOKUP(X1496,{0,1950001,3300001,6950001,9000001,18000001,40000001},{0.84895,0.7979,0.6958,0.66517,0.56307,0.4916,0.44055}))</f>
        <v/>
      </c>
      <c r="AA1496" s="22">
        <f>IF(W1496&lt;0,0,CHOOSE(MATCH(W1496,{0,1950001,3300001,6950001,9000001},1),5.105/84.895,10.21/79.79,20.42/69.58,23.483/66.517,33.693/56.307))</f>
        <v/>
      </c>
      <c r="AB1496" s="21">
        <f>IF(C1496&lt;=2000,0,(MIN(C1496,ROUNDDOWN(F1496*0.3,0))-2000)*0.1)</f>
        <v/>
      </c>
      <c r="AC1496" s="21">
        <f>IF(C1496&lt;=2000,0,MIN((C1496-2000)*Y1496,(R1496+S1496)*0.2))</f>
        <v/>
      </c>
      <c r="AD1496" s="21">
        <f>IF(C1496&lt;=2000,0,MIN((C1496-2000)*Z1496,(T1496+U1496)*0.2))</f>
        <v/>
      </c>
      <c r="AE1496" s="21">
        <f>AC1496*AA1496</f>
        <v/>
      </c>
      <c r="AF1496" s="21">
        <f>ROUNDDOWN(R1496,-2)+ROUNDDOWN(S1496,-2)</f>
        <v/>
      </c>
      <c r="AG1496" s="21">
        <f>ROUNDDOWN(MAX(0,R1496-(AB1496+AC1496+AE1496)*0.6),-2)+ROUNDDOWN(MAX(0,S1496-(AB1496+AC1496+AE1496)*0.4),-2)</f>
        <v/>
      </c>
      <c r="AH1496" s="21">
        <f>ROUNDDOWN(MAX(0,T1496-(AB1496+AD1496)*0.6),-2)+ROUNDDOWN(MAX(0,U1496-(AB1496+AD1496)*0.4),-2)</f>
        <v/>
      </c>
      <c r="AI1496" s="21">
        <f>ROUNDDOWN(T1496,-2)+ROUNDDOWN(U1496,-2)</f>
        <v/>
      </c>
      <c r="AJ1496" s="21">
        <f>M1496+AF1496</f>
        <v/>
      </c>
      <c r="AK1496" s="21">
        <f>M1496+AG1496</f>
        <v/>
      </c>
      <c r="AL1496" s="21">
        <f>N1496+AH1496</f>
        <v/>
      </c>
      <c r="AM1496" s="21">
        <f>O1496+AI1496</f>
        <v/>
      </c>
      <c r="AN1496" s="21">
        <f>N1496+AI1496</f>
        <v/>
      </c>
      <c r="AO1496" s="21">
        <f>ROUNDDOWN((R1496+S1496)*0.2/Y1496+2000,0)</f>
        <v/>
      </c>
      <c r="AP1496" s="21">
        <f>ROUNDDOWN((T1496+U1496)*0.2/Z1496+2000,0)</f>
        <v/>
      </c>
      <c r="AQ1496" s="21">
        <f>AL1496-AK1496</f>
        <v/>
      </c>
      <c r="AR1496" s="21">
        <f>AM1496-AK1496</f>
        <v/>
      </c>
      <c r="AS1496" s="21">
        <f>AM1496-AL1496</f>
        <v/>
      </c>
      <c r="AT1496" s="21">
        <f>AK1496+C1496-AJ1496</f>
        <v/>
      </c>
      <c r="AU1496" s="21">
        <f>AL1496+C1496-AM1496</f>
        <v/>
      </c>
      <c r="AV1496" s="21">
        <f>AN1496+C1496-AM1496</f>
        <v/>
      </c>
    </row>
    <row r="1497">
      <c r="A1497" t="inlineStr">
        <is>
          <t>年収別 上限+5万</t>
        </is>
      </c>
      <c r="B1497" s="21">
        <f>'4_年収別'!$A$49</f>
        <v/>
      </c>
      <c r="C1497" s="21">
        <f>AO1497+50000</f>
        <v/>
      </c>
      <c r="D1497" s="21" t="n">
        <v>0</v>
      </c>
      <c r="E1497" s="21">
        <f>ROUND(MIN(B1497/12,650000)*12*0.0915+MIN(B1497/12,1390000)*12*(0.0504+0)+B1497*0.005,0)</f>
        <v/>
      </c>
      <c r="F1497" s="21">
        <f>IF(B1497&lt;741000,0,IF(B1497&lt;2191000,B1497-740000,IF(B1497&lt;2193000,1451000,IF(B1497&lt;2196000,1453000,IF(B1497&lt;2200000,1456000,IF(B1497&lt;3600000,ROUND(ROUNDDOWN(B1497/4,-3)*2.8,0)-80000,IF(B1497&lt;6600000,ROUND(ROUNDDOWN(B1497/4,-3)*3.2,0)-440000,IF(B1497&lt;8500000,ROUNDDOWN(B1497*0.9,0)-1100000,B1497-1950000))))))))</f>
        <v/>
      </c>
      <c r="G1497" s="21">
        <f>IF(F1497&gt;23500000,NA(),IF(F1497&lt;=4890000,1040000,IF(F1497&lt;=6550000,670000,620000)))</f>
        <v/>
      </c>
      <c r="H1497" s="21">
        <f>IF(D1497&lt;=0,0,MAX(0,MIN(2000000,D1497-MIN(100000,ROUNDDOWN(F1497*0.05,0)))))</f>
        <v/>
      </c>
      <c r="I1497" s="21">
        <f>IF(C1497&lt;=2000,0,MIN(C1497,ROUNDDOWN(F1497*0.4,0))-2000)</f>
        <v/>
      </c>
      <c r="J1497" s="21">
        <f>MAX(0,ROUNDDOWN(F1497-E1497-G1497,-3))</f>
        <v/>
      </c>
      <c r="K1497" s="21">
        <f>MAX(0,ROUNDDOWN(F1497-E1497-G1497-H1497-I1497,-3))</f>
        <v/>
      </c>
      <c r="L1497" s="21">
        <f>MAX(0,ROUNDDOWN(F1497-E1497-G1497-H1497,-3))</f>
        <v/>
      </c>
      <c r="M1497" s="21">
        <f>IF(J1497&lt;=0,0,ROUNDDOWN((J1497*LOOKUP(J1497,{0,1950001,3300001,6950001,9000001,18000001,40000001},{0.05,0.1,0.2,0.23,0.33,0.4,0.45})-LOOKUP(J1497,{0,1950001,3300001,6950001,9000001,18000001,40000001},{0,97500,427500,636000,1536000,2796000,4796000}))*1.021,-2))</f>
        <v/>
      </c>
      <c r="N1497" s="21">
        <f>IF(K1497&lt;=0,0,ROUNDDOWN((K1497*LOOKUP(K1497,{0,1950001,3300001,6950001,9000001,18000001,40000001},{0.05,0.1,0.2,0.23,0.33,0.4,0.45})-LOOKUP(K1497,{0,1950001,3300001,6950001,9000001,18000001,40000001},{0,97500,427500,636000,1536000,2796000,4796000}))*1.021,-2))</f>
        <v/>
      </c>
      <c r="O1497" s="21">
        <f>IF(L1497&lt;=0,0,ROUNDDOWN((L1497*LOOKUP(L1497,{0,1950001,3300001,6950001,9000001,18000001,40000001},{0.05,0.1,0.2,0.23,0.33,0.4,0.45})-LOOKUP(L1497,{0,1950001,3300001,6950001,9000001,18000001,40000001},{0,97500,427500,636000,1536000,2796000,4796000}))*1.021,-2))</f>
        <v/>
      </c>
      <c r="P1497" s="21">
        <f>MAX(0,ROUNDDOWN(F1497-E1497-430000,-3))</f>
        <v/>
      </c>
      <c r="Q1497" s="21">
        <f>MAX(0,ROUNDDOWN(F1497-E1497-430000-H1497,-3))</f>
        <v/>
      </c>
      <c r="R1497" s="21">
        <f>IF(F1497&lt;=450000,0,MAX(0,P1497*0.06-MIN(50000,P1497)*0.03))</f>
        <v/>
      </c>
      <c r="S1497" s="21">
        <f>IF(F1497&lt;=450000,0,MAX(0,P1497*0.04-MIN(50000,P1497)*0.02))</f>
        <v/>
      </c>
      <c r="T1497" s="21">
        <f>IF(F1497&lt;=450000,0,MAX(0,Q1497*0.06-MIN(50000,Q1497)*0.03))</f>
        <v/>
      </c>
      <c r="U1497" s="21">
        <f>IF(F1497&lt;=450000,0,MAX(0,Q1497*0.04-MIN(50000,Q1497)*0.02))</f>
        <v/>
      </c>
      <c r="V1497" s="21">
        <f>50000+MAX(0,G1497-480000)</f>
        <v/>
      </c>
      <c r="W1497" s="21">
        <f>P1497-V1497</f>
        <v/>
      </c>
      <c r="X1497" s="21">
        <f>Q1497-V1497</f>
        <v/>
      </c>
      <c r="Y1497" s="22">
        <f>IF(W1497&lt;0,0.9,LOOKUP(W1497,{0,1950001,3300001,6950001,9000001,18000001,40000001},{0.84895,0.7979,0.6958,0.66517,0.56307,0.4916,0.44055}))</f>
        <v/>
      </c>
      <c r="Z1497" s="22">
        <f>IF(X1497&lt;0,0.9,LOOKUP(X1497,{0,1950001,3300001,6950001,9000001,18000001,40000001},{0.84895,0.7979,0.6958,0.66517,0.56307,0.4916,0.44055}))</f>
        <v/>
      </c>
      <c r="AA1497" s="22">
        <f>IF(W1497&lt;0,0,CHOOSE(MATCH(W1497,{0,1950001,3300001,6950001,9000001},1),5.105/84.895,10.21/79.79,20.42/69.58,23.483/66.517,33.693/56.307))</f>
        <v/>
      </c>
      <c r="AB1497" s="21">
        <f>IF(C1497&lt;=2000,0,(MIN(C1497,ROUNDDOWN(F1497*0.3,0))-2000)*0.1)</f>
        <v/>
      </c>
      <c r="AC1497" s="21">
        <f>IF(C1497&lt;=2000,0,MIN((C1497-2000)*Y1497,(R1497+S1497)*0.2))</f>
        <v/>
      </c>
      <c r="AD1497" s="21">
        <f>IF(C1497&lt;=2000,0,MIN((C1497-2000)*Z1497,(T1497+U1497)*0.2))</f>
        <v/>
      </c>
      <c r="AE1497" s="21">
        <f>AC1497*AA1497</f>
        <v/>
      </c>
      <c r="AF1497" s="21">
        <f>ROUNDDOWN(R1497,-2)+ROUNDDOWN(S1497,-2)</f>
        <v/>
      </c>
      <c r="AG1497" s="21">
        <f>ROUNDDOWN(MAX(0,R1497-(AB1497+AC1497+AE1497)*0.6),-2)+ROUNDDOWN(MAX(0,S1497-(AB1497+AC1497+AE1497)*0.4),-2)</f>
        <v/>
      </c>
      <c r="AH1497" s="21">
        <f>ROUNDDOWN(MAX(0,T1497-(AB1497+AD1497)*0.6),-2)+ROUNDDOWN(MAX(0,U1497-(AB1497+AD1497)*0.4),-2)</f>
        <v/>
      </c>
      <c r="AI1497" s="21">
        <f>ROUNDDOWN(T1497,-2)+ROUNDDOWN(U1497,-2)</f>
        <v/>
      </c>
      <c r="AJ1497" s="21">
        <f>M1497+AF1497</f>
        <v/>
      </c>
      <c r="AK1497" s="21">
        <f>M1497+AG1497</f>
        <v/>
      </c>
      <c r="AL1497" s="21">
        <f>N1497+AH1497</f>
        <v/>
      </c>
      <c r="AM1497" s="21">
        <f>O1497+AI1497</f>
        <v/>
      </c>
      <c r="AN1497" s="21">
        <f>N1497+AI1497</f>
        <v/>
      </c>
      <c r="AO1497" s="21">
        <f>ROUNDDOWN((R1497+S1497)*0.2/Y1497+2000,0)</f>
        <v/>
      </c>
      <c r="AP1497" s="21">
        <f>ROUNDDOWN((T1497+U1497)*0.2/Z1497+2000,0)</f>
        <v/>
      </c>
      <c r="AQ1497" s="21">
        <f>AL1497-AK1497</f>
        <v/>
      </c>
      <c r="AR1497" s="21">
        <f>AM1497-AK1497</f>
        <v/>
      </c>
      <c r="AS1497" s="21">
        <f>AM1497-AL1497</f>
        <v/>
      </c>
      <c r="AT1497" s="21">
        <f>AK1497+C1497-AJ1497</f>
        <v/>
      </c>
      <c r="AU1497" s="21">
        <f>AL1497+C1497-AM1497</f>
        <v/>
      </c>
      <c r="AV1497" s="21">
        <f>AN1497+C1497-AM1497</f>
        <v/>
      </c>
    </row>
    <row r="1498">
      <c r="A1498" t="inlineStr">
        <is>
          <t>年収別 医療費15万</t>
        </is>
      </c>
      <c r="B1498" s="21">
        <f>'4_年収別'!$A$50</f>
        <v/>
      </c>
      <c r="C1498" s="21">
        <f>AO1498</f>
        <v/>
      </c>
      <c r="D1498" s="21" t="n">
        <v>150000</v>
      </c>
      <c r="E1498" s="21">
        <f>ROUND(MIN(B1498/12,650000)*12*0.0915+MIN(B1498/12,1390000)*12*(0.0504+0)+B1498*0.005,0)</f>
        <v/>
      </c>
      <c r="F1498" s="21">
        <f>IF(B1498&lt;741000,0,IF(B1498&lt;2191000,B1498-740000,IF(B1498&lt;2193000,1451000,IF(B1498&lt;2196000,1453000,IF(B1498&lt;2200000,1456000,IF(B1498&lt;3600000,ROUND(ROUNDDOWN(B1498/4,-3)*2.8,0)-80000,IF(B1498&lt;6600000,ROUND(ROUNDDOWN(B1498/4,-3)*3.2,0)-440000,IF(B1498&lt;8500000,ROUNDDOWN(B1498*0.9,0)-1100000,B1498-1950000))))))))</f>
        <v/>
      </c>
      <c r="G1498" s="21">
        <f>IF(F1498&gt;23500000,NA(),IF(F1498&lt;=4890000,1040000,IF(F1498&lt;=6550000,670000,620000)))</f>
        <v/>
      </c>
      <c r="H1498" s="21">
        <f>IF(D1498&lt;=0,0,MAX(0,MIN(2000000,D1498-MIN(100000,ROUNDDOWN(F1498*0.05,0)))))</f>
        <v/>
      </c>
      <c r="I1498" s="21">
        <f>IF(C1498&lt;=2000,0,MIN(C1498,ROUNDDOWN(F1498*0.4,0))-2000)</f>
        <v/>
      </c>
      <c r="J1498" s="21">
        <f>MAX(0,ROUNDDOWN(F1498-E1498-G1498,-3))</f>
        <v/>
      </c>
      <c r="K1498" s="21">
        <f>MAX(0,ROUNDDOWN(F1498-E1498-G1498-H1498-I1498,-3))</f>
        <v/>
      </c>
      <c r="L1498" s="21">
        <f>MAX(0,ROUNDDOWN(F1498-E1498-G1498-H1498,-3))</f>
        <v/>
      </c>
      <c r="M1498" s="21">
        <f>IF(J1498&lt;=0,0,ROUNDDOWN((J1498*LOOKUP(J1498,{0,1950001,3300001,6950001,9000001,18000001,40000001},{0.05,0.1,0.2,0.23,0.33,0.4,0.45})-LOOKUP(J1498,{0,1950001,3300001,6950001,9000001,18000001,40000001},{0,97500,427500,636000,1536000,2796000,4796000}))*1.021,-2))</f>
        <v/>
      </c>
      <c r="N1498" s="21">
        <f>IF(K1498&lt;=0,0,ROUNDDOWN((K1498*LOOKUP(K1498,{0,1950001,3300001,6950001,9000001,18000001,40000001},{0.05,0.1,0.2,0.23,0.33,0.4,0.45})-LOOKUP(K1498,{0,1950001,3300001,6950001,9000001,18000001,40000001},{0,97500,427500,636000,1536000,2796000,4796000}))*1.021,-2))</f>
        <v/>
      </c>
      <c r="O1498" s="21">
        <f>IF(L1498&lt;=0,0,ROUNDDOWN((L1498*LOOKUP(L1498,{0,1950001,3300001,6950001,9000001,18000001,40000001},{0.05,0.1,0.2,0.23,0.33,0.4,0.45})-LOOKUP(L1498,{0,1950001,3300001,6950001,9000001,18000001,40000001},{0,97500,427500,636000,1536000,2796000,4796000}))*1.021,-2))</f>
        <v/>
      </c>
      <c r="P1498" s="21">
        <f>MAX(0,ROUNDDOWN(F1498-E1498-430000,-3))</f>
        <v/>
      </c>
      <c r="Q1498" s="21">
        <f>MAX(0,ROUNDDOWN(F1498-E1498-430000-H1498,-3))</f>
        <v/>
      </c>
      <c r="R1498" s="21">
        <f>IF(F1498&lt;=450000,0,MAX(0,P1498*0.06-MIN(50000,P1498)*0.03))</f>
        <v/>
      </c>
      <c r="S1498" s="21">
        <f>IF(F1498&lt;=450000,0,MAX(0,P1498*0.04-MIN(50000,P1498)*0.02))</f>
        <v/>
      </c>
      <c r="T1498" s="21">
        <f>IF(F1498&lt;=450000,0,MAX(0,Q1498*0.06-MIN(50000,Q1498)*0.03))</f>
        <v/>
      </c>
      <c r="U1498" s="21">
        <f>IF(F1498&lt;=450000,0,MAX(0,Q1498*0.04-MIN(50000,Q1498)*0.02))</f>
        <v/>
      </c>
      <c r="V1498" s="21">
        <f>50000+MAX(0,G1498-480000)</f>
        <v/>
      </c>
      <c r="W1498" s="21">
        <f>P1498-V1498</f>
        <v/>
      </c>
      <c r="X1498" s="21">
        <f>Q1498-V1498</f>
        <v/>
      </c>
      <c r="Y1498" s="22">
        <f>IF(W1498&lt;0,0.9,LOOKUP(W1498,{0,1950001,3300001,6950001,9000001,18000001,40000001},{0.84895,0.7979,0.6958,0.66517,0.56307,0.4916,0.44055}))</f>
        <v/>
      </c>
      <c r="Z1498" s="22">
        <f>IF(X1498&lt;0,0.9,LOOKUP(X1498,{0,1950001,3300001,6950001,9000001,18000001,40000001},{0.84895,0.7979,0.6958,0.66517,0.56307,0.4916,0.44055}))</f>
        <v/>
      </c>
      <c r="AA1498" s="22">
        <f>IF(W1498&lt;0,0,CHOOSE(MATCH(W1498,{0,1950001,3300001,6950001,9000001},1),5.105/84.895,10.21/79.79,20.42/69.58,23.483/66.517,33.693/56.307))</f>
        <v/>
      </c>
      <c r="AB1498" s="21">
        <f>IF(C1498&lt;=2000,0,(MIN(C1498,ROUNDDOWN(F1498*0.3,0))-2000)*0.1)</f>
        <v/>
      </c>
      <c r="AC1498" s="21">
        <f>IF(C1498&lt;=2000,0,MIN((C1498-2000)*Y1498,(R1498+S1498)*0.2))</f>
        <v/>
      </c>
      <c r="AD1498" s="21">
        <f>IF(C1498&lt;=2000,0,MIN((C1498-2000)*Z1498,(T1498+U1498)*0.2))</f>
        <v/>
      </c>
      <c r="AE1498" s="21">
        <f>AC1498*AA1498</f>
        <v/>
      </c>
      <c r="AF1498" s="21">
        <f>ROUNDDOWN(R1498,-2)+ROUNDDOWN(S1498,-2)</f>
        <v/>
      </c>
      <c r="AG1498" s="21">
        <f>ROUNDDOWN(MAX(0,R1498-(AB1498+AC1498+AE1498)*0.6),-2)+ROUNDDOWN(MAX(0,S1498-(AB1498+AC1498+AE1498)*0.4),-2)</f>
        <v/>
      </c>
      <c r="AH1498" s="21">
        <f>ROUNDDOWN(MAX(0,T1498-(AB1498+AD1498)*0.6),-2)+ROUNDDOWN(MAX(0,U1498-(AB1498+AD1498)*0.4),-2)</f>
        <v/>
      </c>
      <c r="AI1498" s="21">
        <f>ROUNDDOWN(T1498,-2)+ROUNDDOWN(U1498,-2)</f>
        <v/>
      </c>
      <c r="AJ1498" s="21">
        <f>M1498+AF1498</f>
        <v/>
      </c>
      <c r="AK1498" s="21">
        <f>M1498+AG1498</f>
        <v/>
      </c>
      <c r="AL1498" s="21">
        <f>N1498+AH1498</f>
        <v/>
      </c>
      <c r="AM1498" s="21">
        <f>O1498+AI1498</f>
        <v/>
      </c>
      <c r="AN1498" s="21">
        <f>N1498+AI1498</f>
        <v/>
      </c>
      <c r="AO1498" s="21">
        <f>ROUNDDOWN((R1498+S1498)*0.2/Y1498+2000,0)</f>
        <v/>
      </c>
      <c r="AP1498" s="21">
        <f>ROUNDDOWN((T1498+U1498)*0.2/Z1498+2000,0)</f>
        <v/>
      </c>
      <c r="AQ1498" s="21">
        <f>AL1498-AK1498</f>
        <v/>
      </c>
      <c r="AR1498" s="21">
        <f>AM1498-AK1498</f>
        <v/>
      </c>
      <c r="AS1498" s="21">
        <f>AM1498-AL1498</f>
        <v/>
      </c>
      <c r="AT1498" s="21">
        <f>AK1498+C1498-AJ1498</f>
        <v/>
      </c>
      <c r="AU1498" s="21">
        <f>AL1498+C1498-AM1498</f>
        <v/>
      </c>
      <c r="AV1498" s="21">
        <f>AN1498+C1498-AM1498</f>
        <v/>
      </c>
    </row>
    <row r="1499">
      <c r="A1499" t="inlineStr">
        <is>
          <t>年収別 上限+5万</t>
        </is>
      </c>
      <c r="B1499" s="21">
        <f>'4_年収別'!$A$50</f>
        <v/>
      </c>
      <c r="C1499" s="21">
        <f>AO1499+50000</f>
        <v/>
      </c>
      <c r="D1499" s="21" t="n">
        <v>0</v>
      </c>
      <c r="E1499" s="21">
        <f>ROUND(MIN(B1499/12,650000)*12*0.0915+MIN(B1499/12,1390000)*12*(0.0504+0)+B1499*0.005,0)</f>
        <v/>
      </c>
      <c r="F1499" s="21">
        <f>IF(B1499&lt;741000,0,IF(B1499&lt;2191000,B1499-740000,IF(B1499&lt;2193000,1451000,IF(B1499&lt;2196000,1453000,IF(B1499&lt;2200000,1456000,IF(B1499&lt;3600000,ROUND(ROUNDDOWN(B1499/4,-3)*2.8,0)-80000,IF(B1499&lt;6600000,ROUND(ROUNDDOWN(B1499/4,-3)*3.2,0)-440000,IF(B1499&lt;8500000,ROUNDDOWN(B1499*0.9,0)-1100000,B1499-1950000))))))))</f>
        <v/>
      </c>
      <c r="G1499" s="21">
        <f>IF(F1499&gt;23500000,NA(),IF(F1499&lt;=4890000,1040000,IF(F1499&lt;=6550000,670000,620000)))</f>
        <v/>
      </c>
      <c r="H1499" s="21">
        <f>IF(D1499&lt;=0,0,MAX(0,MIN(2000000,D1499-MIN(100000,ROUNDDOWN(F1499*0.05,0)))))</f>
        <v/>
      </c>
      <c r="I1499" s="21">
        <f>IF(C1499&lt;=2000,0,MIN(C1499,ROUNDDOWN(F1499*0.4,0))-2000)</f>
        <v/>
      </c>
      <c r="J1499" s="21">
        <f>MAX(0,ROUNDDOWN(F1499-E1499-G1499,-3))</f>
        <v/>
      </c>
      <c r="K1499" s="21">
        <f>MAX(0,ROUNDDOWN(F1499-E1499-G1499-H1499-I1499,-3))</f>
        <v/>
      </c>
      <c r="L1499" s="21">
        <f>MAX(0,ROUNDDOWN(F1499-E1499-G1499-H1499,-3))</f>
        <v/>
      </c>
      <c r="M1499" s="21">
        <f>IF(J1499&lt;=0,0,ROUNDDOWN((J1499*LOOKUP(J1499,{0,1950001,3300001,6950001,9000001,18000001,40000001},{0.05,0.1,0.2,0.23,0.33,0.4,0.45})-LOOKUP(J1499,{0,1950001,3300001,6950001,9000001,18000001,40000001},{0,97500,427500,636000,1536000,2796000,4796000}))*1.021,-2))</f>
        <v/>
      </c>
      <c r="N1499" s="21">
        <f>IF(K1499&lt;=0,0,ROUNDDOWN((K1499*LOOKUP(K1499,{0,1950001,3300001,6950001,9000001,18000001,40000001},{0.05,0.1,0.2,0.23,0.33,0.4,0.45})-LOOKUP(K1499,{0,1950001,3300001,6950001,9000001,18000001,40000001},{0,97500,427500,636000,1536000,2796000,4796000}))*1.021,-2))</f>
        <v/>
      </c>
      <c r="O1499" s="21">
        <f>IF(L1499&lt;=0,0,ROUNDDOWN((L1499*LOOKUP(L1499,{0,1950001,3300001,6950001,9000001,18000001,40000001},{0.05,0.1,0.2,0.23,0.33,0.4,0.45})-LOOKUP(L1499,{0,1950001,3300001,6950001,9000001,18000001,40000001},{0,97500,427500,636000,1536000,2796000,4796000}))*1.021,-2))</f>
        <v/>
      </c>
      <c r="P1499" s="21">
        <f>MAX(0,ROUNDDOWN(F1499-E1499-430000,-3))</f>
        <v/>
      </c>
      <c r="Q1499" s="21">
        <f>MAX(0,ROUNDDOWN(F1499-E1499-430000-H1499,-3))</f>
        <v/>
      </c>
      <c r="R1499" s="21">
        <f>IF(F1499&lt;=450000,0,MAX(0,P1499*0.06-MIN(50000,P1499)*0.03))</f>
        <v/>
      </c>
      <c r="S1499" s="21">
        <f>IF(F1499&lt;=450000,0,MAX(0,P1499*0.04-MIN(50000,P1499)*0.02))</f>
        <v/>
      </c>
      <c r="T1499" s="21">
        <f>IF(F1499&lt;=450000,0,MAX(0,Q1499*0.06-MIN(50000,Q1499)*0.03))</f>
        <v/>
      </c>
      <c r="U1499" s="21">
        <f>IF(F1499&lt;=450000,0,MAX(0,Q1499*0.04-MIN(50000,Q1499)*0.02))</f>
        <v/>
      </c>
      <c r="V1499" s="21">
        <f>50000+MAX(0,G1499-480000)</f>
        <v/>
      </c>
      <c r="W1499" s="21">
        <f>P1499-V1499</f>
        <v/>
      </c>
      <c r="X1499" s="21">
        <f>Q1499-V1499</f>
        <v/>
      </c>
      <c r="Y1499" s="22">
        <f>IF(W1499&lt;0,0.9,LOOKUP(W1499,{0,1950001,3300001,6950001,9000001,18000001,40000001},{0.84895,0.7979,0.6958,0.66517,0.56307,0.4916,0.44055}))</f>
        <v/>
      </c>
      <c r="Z1499" s="22">
        <f>IF(X1499&lt;0,0.9,LOOKUP(X1499,{0,1950001,3300001,6950001,9000001,18000001,40000001},{0.84895,0.7979,0.6958,0.66517,0.56307,0.4916,0.44055}))</f>
        <v/>
      </c>
      <c r="AA1499" s="22">
        <f>IF(W1499&lt;0,0,CHOOSE(MATCH(W1499,{0,1950001,3300001,6950001,9000001},1),5.105/84.895,10.21/79.79,20.42/69.58,23.483/66.517,33.693/56.307))</f>
        <v/>
      </c>
      <c r="AB1499" s="21">
        <f>IF(C1499&lt;=2000,0,(MIN(C1499,ROUNDDOWN(F1499*0.3,0))-2000)*0.1)</f>
        <v/>
      </c>
      <c r="AC1499" s="21">
        <f>IF(C1499&lt;=2000,0,MIN((C1499-2000)*Y1499,(R1499+S1499)*0.2))</f>
        <v/>
      </c>
      <c r="AD1499" s="21">
        <f>IF(C1499&lt;=2000,0,MIN((C1499-2000)*Z1499,(T1499+U1499)*0.2))</f>
        <v/>
      </c>
      <c r="AE1499" s="21">
        <f>AC1499*AA1499</f>
        <v/>
      </c>
      <c r="AF1499" s="21">
        <f>ROUNDDOWN(R1499,-2)+ROUNDDOWN(S1499,-2)</f>
        <v/>
      </c>
      <c r="AG1499" s="21">
        <f>ROUNDDOWN(MAX(0,R1499-(AB1499+AC1499+AE1499)*0.6),-2)+ROUNDDOWN(MAX(0,S1499-(AB1499+AC1499+AE1499)*0.4),-2)</f>
        <v/>
      </c>
      <c r="AH1499" s="21">
        <f>ROUNDDOWN(MAX(0,T1499-(AB1499+AD1499)*0.6),-2)+ROUNDDOWN(MAX(0,U1499-(AB1499+AD1499)*0.4),-2)</f>
        <v/>
      </c>
      <c r="AI1499" s="21">
        <f>ROUNDDOWN(T1499,-2)+ROUNDDOWN(U1499,-2)</f>
        <v/>
      </c>
      <c r="AJ1499" s="21">
        <f>M1499+AF1499</f>
        <v/>
      </c>
      <c r="AK1499" s="21">
        <f>M1499+AG1499</f>
        <v/>
      </c>
      <c r="AL1499" s="21">
        <f>N1499+AH1499</f>
        <v/>
      </c>
      <c r="AM1499" s="21">
        <f>O1499+AI1499</f>
        <v/>
      </c>
      <c r="AN1499" s="21">
        <f>N1499+AI1499</f>
        <v/>
      </c>
      <c r="AO1499" s="21">
        <f>ROUNDDOWN((R1499+S1499)*0.2/Y1499+2000,0)</f>
        <v/>
      </c>
      <c r="AP1499" s="21">
        <f>ROUNDDOWN((T1499+U1499)*0.2/Z1499+2000,0)</f>
        <v/>
      </c>
      <c r="AQ1499" s="21">
        <f>AL1499-AK1499</f>
        <v/>
      </c>
      <c r="AR1499" s="21">
        <f>AM1499-AK1499</f>
        <v/>
      </c>
      <c r="AS1499" s="21">
        <f>AM1499-AL1499</f>
        <v/>
      </c>
      <c r="AT1499" s="21">
        <f>AK1499+C1499-AJ1499</f>
        <v/>
      </c>
      <c r="AU1499" s="21">
        <f>AL1499+C1499-AM1499</f>
        <v/>
      </c>
      <c r="AV1499" s="21">
        <f>AN1499+C1499-AM1499</f>
        <v/>
      </c>
    </row>
    <row r="1500">
      <c r="A1500" t="inlineStr">
        <is>
          <t>年収別 医療費15万</t>
        </is>
      </c>
      <c r="B1500" s="21">
        <f>'4_年収別'!$A$51</f>
        <v/>
      </c>
      <c r="C1500" s="21">
        <f>AO1500</f>
        <v/>
      </c>
      <c r="D1500" s="21" t="n">
        <v>150000</v>
      </c>
      <c r="E1500" s="21">
        <f>ROUND(MIN(B1500/12,650000)*12*0.0915+MIN(B1500/12,1390000)*12*(0.0504+0)+B1500*0.005,0)</f>
        <v/>
      </c>
      <c r="F1500" s="21">
        <f>IF(B1500&lt;741000,0,IF(B1500&lt;2191000,B1500-740000,IF(B1500&lt;2193000,1451000,IF(B1500&lt;2196000,1453000,IF(B1500&lt;2200000,1456000,IF(B1500&lt;3600000,ROUND(ROUNDDOWN(B1500/4,-3)*2.8,0)-80000,IF(B1500&lt;6600000,ROUND(ROUNDDOWN(B1500/4,-3)*3.2,0)-440000,IF(B1500&lt;8500000,ROUNDDOWN(B1500*0.9,0)-1100000,B1500-1950000))))))))</f>
        <v/>
      </c>
      <c r="G1500" s="21">
        <f>IF(F1500&gt;23500000,NA(),IF(F1500&lt;=4890000,1040000,IF(F1500&lt;=6550000,670000,620000)))</f>
        <v/>
      </c>
      <c r="H1500" s="21">
        <f>IF(D1500&lt;=0,0,MAX(0,MIN(2000000,D1500-MIN(100000,ROUNDDOWN(F1500*0.05,0)))))</f>
        <v/>
      </c>
      <c r="I1500" s="21">
        <f>IF(C1500&lt;=2000,0,MIN(C1500,ROUNDDOWN(F1500*0.4,0))-2000)</f>
        <v/>
      </c>
      <c r="J1500" s="21">
        <f>MAX(0,ROUNDDOWN(F1500-E1500-G1500,-3))</f>
        <v/>
      </c>
      <c r="K1500" s="21">
        <f>MAX(0,ROUNDDOWN(F1500-E1500-G1500-H1500-I1500,-3))</f>
        <v/>
      </c>
      <c r="L1500" s="21">
        <f>MAX(0,ROUNDDOWN(F1500-E1500-G1500-H1500,-3))</f>
        <v/>
      </c>
      <c r="M1500" s="21">
        <f>IF(J1500&lt;=0,0,ROUNDDOWN((J1500*LOOKUP(J1500,{0,1950001,3300001,6950001,9000001,18000001,40000001},{0.05,0.1,0.2,0.23,0.33,0.4,0.45})-LOOKUP(J1500,{0,1950001,3300001,6950001,9000001,18000001,40000001},{0,97500,427500,636000,1536000,2796000,4796000}))*1.021,-2))</f>
        <v/>
      </c>
      <c r="N1500" s="21">
        <f>IF(K1500&lt;=0,0,ROUNDDOWN((K1500*LOOKUP(K1500,{0,1950001,3300001,6950001,9000001,18000001,40000001},{0.05,0.1,0.2,0.23,0.33,0.4,0.45})-LOOKUP(K1500,{0,1950001,3300001,6950001,9000001,18000001,40000001},{0,97500,427500,636000,1536000,2796000,4796000}))*1.021,-2))</f>
        <v/>
      </c>
      <c r="O1500" s="21">
        <f>IF(L1500&lt;=0,0,ROUNDDOWN((L1500*LOOKUP(L1500,{0,1950001,3300001,6950001,9000001,18000001,40000001},{0.05,0.1,0.2,0.23,0.33,0.4,0.45})-LOOKUP(L1500,{0,1950001,3300001,6950001,9000001,18000001,40000001},{0,97500,427500,636000,1536000,2796000,4796000}))*1.021,-2))</f>
        <v/>
      </c>
      <c r="P1500" s="21">
        <f>MAX(0,ROUNDDOWN(F1500-E1500-430000,-3))</f>
        <v/>
      </c>
      <c r="Q1500" s="21">
        <f>MAX(0,ROUNDDOWN(F1500-E1500-430000-H1500,-3))</f>
        <v/>
      </c>
      <c r="R1500" s="21">
        <f>IF(F1500&lt;=450000,0,MAX(0,P1500*0.06-MIN(50000,P1500)*0.03))</f>
        <v/>
      </c>
      <c r="S1500" s="21">
        <f>IF(F1500&lt;=450000,0,MAX(0,P1500*0.04-MIN(50000,P1500)*0.02))</f>
        <v/>
      </c>
      <c r="T1500" s="21">
        <f>IF(F1500&lt;=450000,0,MAX(0,Q1500*0.06-MIN(50000,Q1500)*0.03))</f>
        <v/>
      </c>
      <c r="U1500" s="21">
        <f>IF(F1500&lt;=450000,0,MAX(0,Q1500*0.04-MIN(50000,Q1500)*0.02))</f>
        <v/>
      </c>
      <c r="V1500" s="21">
        <f>50000+MAX(0,G1500-480000)</f>
        <v/>
      </c>
      <c r="W1500" s="21">
        <f>P1500-V1500</f>
        <v/>
      </c>
      <c r="X1500" s="21">
        <f>Q1500-V1500</f>
        <v/>
      </c>
      <c r="Y1500" s="22">
        <f>IF(W1500&lt;0,0.9,LOOKUP(W1500,{0,1950001,3300001,6950001,9000001,18000001,40000001},{0.84895,0.7979,0.6958,0.66517,0.56307,0.4916,0.44055}))</f>
        <v/>
      </c>
      <c r="Z1500" s="22">
        <f>IF(X1500&lt;0,0.9,LOOKUP(X1500,{0,1950001,3300001,6950001,9000001,18000001,40000001},{0.84895,0.7979,0.6958,0.66517,0.56307,0.4916,0.44055}))</f>
        <v/>
      </c>
      <c r="AA1500" s="22">
        <f>IF(W1500&lt;0,0,CHOOSE(MATCH(W1500,{0,1950001,3300001,6950001,9000001},1),5.105/84.895,10.21/79.79,20.42/69.58,23.483/66.517,33.693/56.307))</f>
        <v/>
      </c>
      <c r="AB1500" s="21">
        <f>IF(C1500&lt;=2000,0,(MIN(C1500,ROUNDDOWN(F1500*0.3,0))-2000)*0.1)</f>
        <v/>
      </c>
      <c r="AC1500" s="21">
        <f>IF(C1500&lt;=2000,0,MIN((C1500-2000)*Y1500,(R1500+S1500)*0.2))</f>
        <v/>
      </c>
      <c r="AD1500" s="21">
        <f>IF(C1500&lt;=2000,0,MIN((C1500-2000)*Z1500,(T1500+U1500)*0.2))</f>
        <v/>
      </c>
      <c r="AE1500" s="21">
        <f>AC1500*AA1500</f>
        <v/>
      </c>
      <c r="AF1500" s="21">
        <f>ROUNDDOWN(R1500,-2)+ROUNDDOWN(S1500,-2)</f>
        <v/>
      </c>
      <c r="AG1500" s="21">
        <f>ROUNDDOWN(MAX(0,R1500-(AB1500+AC1500+AE1500)*0.6),-2)+ROUNDDOWN(MAX(0,S1500-(AB1500+AC1500+AE1500)*0.4),-2)</f>
        <v/>
      </c>
      <c r="AH1500" s="21">
        <f>ROUNDDOWN(MAX(0,T1500-(AB1500+AD1500)*0.6),-2)+ROUNDDOWN(MAX(0,U1500-(AB1500+AD1500)*0.4),-2)</f>
        <v/>
      </c>
      <c r="AI1500" s="21">
        <f>ROUNDDOWN(T1500,-2)+ROUNDDOWN(U1500,-2)</f>
        <v/>
      </c>
      <c r="AJ1500" s="21">
        <f>M1500+AF1500</f>
        <v/>
      </c>
      <c r="AK1500" s="21">
        <f>M1500+AG1500</f>
        <v/>
      </c>
      <c r="AL1500" s="21">
        <f>N1500+AH1500</f>
        <v/>
      </c>
      <c r="AM1500" s="21">
        <f>O1500+AI1500</f>
        <v/>
      </c>
      <c r="AN1500" s="21">
        <f>N1500+AI1500</f>
        <v/>
      </c>
      <c r="AO1500" s="21">
        <f>ROUNDDOWN((R1500+S1500)*0.2/Y1500+2000,0)</f>
        <v/>
      </c>
      <c r="AP1500" s="21">
        <f>ROUNDDOWN((T1500+U1500)*0.2/Z1500+2000,0)</f>
        <v/>
      </c>
      <c r="AQ1500" s="21">
        <f>AL1500-AK1500</f>
        <v/>
      </c>
      <c r="AR1500" s="21">
        <f>AM1500-AK1500</f>
        <v/>
      </c>
      <c r="AS1500" s="21">
        <f>AM1500-AL1500</f>
        <v/>
      </c>
      <c r="AT1500" s="21">
        <f>AK1500+C1500-AJ1500</f>
        <v/>
      </c>
      <c r="AU1500" s="21">
        <f>AL1500+C1500-AM1500</f>
        <v/>
      </c>
      <c r="AV1500" s="21">
        <f>AN1500+C1500-AM1500</f>
        <v/>
      </c>
    </row>
    <row r="1501">
      <c r="A1501" t="inlineStr">
        <is>
          <t>年収別 上限+5万</t>
        </is>
      </c>
      <c r="B1501" s="21">
        <f>'4_年収別'!$A$51</f>
        <v/>
      </c>
      <c r="C1501" s="21">
        <f>AO1501+50000</f>
        <v/>
      </c>
      <c r="D1501" s="21" t="n">
        <v>0</v>
      </c>
      <c r="E1501" s="21">
        <f>ROUND(MIN(B1501/12,650000)*12*0.0915+MIN(B1501/12,1390000)*12*(0.0504+0)+B1501*0.005,0)</f>
        <v/>
      </c>
      <c r="F1501" s="21">
        <f>IF(B1501&lt;741000,0,IF(B1501&lt;2191000,B1501-740000,IF(B1501&lt;2193000,1451000,IF(B1501&lt;2196000,1453000,IF(B1501&lt;2200000,1456000,IF(B1501&lt;3600000,ROUND(ROUNDDOWN(B1501/4,-3)*2.8,0)-80000,IF(B1501&lt;6600000,ROUND(ROUNDDOWN(B1501/4,-3)*3.2,0)-440000,IF(B1501&lt;8500000,ROUNDDOWN(B1501*0.9,0)-1100000,B1501-1950000))))))))</f>
        <v/>
      </c>
      <c r="G1501" s="21">
        <f>IF(F1501&gt;23500000,NA(),IF(F1501&lt;=4890000,1040000,IF(F1501&lt;=6550000,670000,620000)))</f>
        <v/>
      </c>
      <c r="H1501" s="21">
        <f>IF(D1501&lt;=0,0,MAX(0,MIN(2000000,D1501-MIN(100000,ROUNDDOWN(F1501*0.05,0)))))</f>
        <v/>
      </c>
      <c r="I1501" s="21">
        <f>IF(C1501&lt;=2000,0,MIN(C1501,ROUNDDOWN(F1501*0.4,0))-2000)</f>
        <v/>
      </c>
      <c r="J1501" s="21">
        <f>MAX(0,ROUNDDOWN(F1501-E1501-G1501,-3))</f>
        <v/>
      </c>
      <c r="K1501" s="21">
        <f>MAX(0,ROUNDDOWN(F1501-E1501-G1501-H1501-I1501,-3))</f>
        <v/>
      </c>
      <c r="L1501" s="21">
        <f>MAX(0,ROUNDDOWN(F1501-E1501-G1501-H1501,-3))</f>
        <v/>
      </c>
      <c r="M1501" s="21">
        <f>IF(J1501&lt;=0,0,ROUNDDOWN((J1501*LOOKUP(J1501,{0,1950001,3300001,6950001,9000001,18000001,40000001},{0.05,0.1,0.2,0.23,0.33,0.4,0.45})-LOOKUP(J1501,{0,1950001,3300001,6950001,9000001,18000001,40000001},{0,97500,427500,636000,1536000,2796000,4796000}))*1.021,-2))</f>
        <v/>
      </c>
      <c r="N1501" s="21">
        <f>IF(K1501&lt;=0,0,ROUNDDOWN((K1501*LOOKUP(K1501,{0,1950001,3300001,6950001,9000001,18000001,40000001},{0.05,0.1,0.2,0.23,0.33,0.4,0.45})-LOOKUP(K1501,{0,1950001,3300001,6950001,9000001,18000001,40000001},{0,97500,427500,636000,1536000,2796000,4796000}))*1.021,-2))</f>
        <v/>
      </c>
      <c r="O1501" s="21">
        <f>IF(L1501&lt;=0,0,ROUNDDOWN((L1501*LOOKUP(L1501,{0,1950001,3300001,6950001,9000001,18000001,40000001},{0.05,0.1,0.2,0.23,0.33,0.4,0.45})-LOOKUP(L1501,{0,1950001,3300001,6950001,9000001,18000001,40000001},{0,97500,427500,636000,1536000,2796000,4796000}))*1.021,-2))</f>
        <v/>
      </c>
      <c r="P1501" s="21">
        <f>MAX(0,ROUNDDOWN(F1501-E1501-430000,-3))</f>
        <v/>
      </c>
      <c r="Q1501" s="21">
        <f>MAX(0,ROUNDDOWN(F1501-E1501-430000-H1501,-3))</f>
        <v/>
      </c>
      <c r="R1501" s="21">
        <f>IF(F1501&lt;=450000,0,MAX(0,P1501*0.06-MIN(50000,P1501)*0.03))</f>
        <v/>
      </c>
      <c r="S1501" s="21">
        <f>IF(F1501&lt;=450000,0,MAX(0,P1501*0.04-MIN(50000,P1501)*0.02))</f>
        <v/>
      </c>
      <c r="T1501" s="21">
        <f>IF(F1501&lt;=450000,0,MAX(0,Q1501*0.06-MIN(50000,Q1501)*0.03))</f>
        <v/>
      </c>
      <c r="U1501" s="21">
        <f>IF(F1501&lt;=450000,0,MAX(0,Q1501*0.04-MIN(50000,Q1501)*0.02))</f>
        <v/>
      </c>
      <c r="V1501" s="21">
        <f>50000+MAX(0,G1501-480000)</f>
        <v/>
      </c>
      <c r="W1501" s="21">
        <f>P1501-V1501</f>
        <v/>
      </c>
      <c r="X1501" s="21">
        <f>Q1501-V1501</f>
        <v/>
      </c>
      <c r="Y1501" s="22">
        <f>IF(W1501&lt;0,0.9,LOOKUP(W1501,{0,1950001,3300001,6950001,9000001,18000001,40000001},{0.84895,0.7979,0.6958,0.66517,0.56307,0.4916,0.44055}))</f>
        <v/>
      </c>
      <c r="Z1501" s="22">
        <f>IF(X1501&lt;0,0.9,LOOKUP(X1501,{0,1950001,3300001,6950001,9000001,18000001,40000001},{0.84895,0.7979,0.6958,0.66517,0.56307,0.4916,0.44055}))</f>
        <v/>
      </c>
      <c r="AA1501" s="22">
        <f>IF(W1501&lt;0,0,CHOOSE(MATCH(W1501,{0,1950001,3300001,6950001,9000001},1),5.105/84.895,10.21/79.79,20.42/69.58,23.483/66.517,33.693/56.307))</f>
        <v/>
      </c>
      <c r="AB1501" s="21">
        <f>IF(C1501&lt;=2000,0,(MIN(C1501,ROUNDDOWN(F1501*0.3,0))-2000)*0.1)</f>
        <v/>
      </c>
      <c r="AC1501" s="21">
        <f>IF(C1501&lt;=2000,0,MIN((C1501-2000)*Y1501,(R1501+S1501)*0.2))</f>
        <v/>
      </c>
      <c r="AD1501" s="21">
        <f>IF(C1501&lt;=2000,0,MIN((C1501-2000)*Z1501,(T1501+U1501)*0.2))</f>
        <v/>
      </c>
      <c r="AE1501" s="21">
        <f>AC1501*AA1501</f>
        <v/>
      </c>
      <c r="AF1501" s="21">
        <f>ROUNDDOWN(R1501,-2)+ROUNDDOWN(S1501,-2)</f>
        <v/>
      </c>
      <c r="AG1501" s="21">
        <f>ROUNDDOWN(MAX(0,R1501-(AB1501+AC1501+AE1501)*0.6),-2)+ROUNDDOWN(MAX(0,S1501-(AB1501+AC1501+AE1501)*0.4),-2)</f>
        <v/>
      </c>
      <c r="AH1501" s="21">
        <f>ROUNDDOWN(MAX(0,T1501-(AB1501+AD1501)*0.6),-2)+ROUNDDOWN(MAX(0,U1501-(AB1501+AD1501)*0.4),-2)</f>
        <v/>
      </c>
      <c r="AI1501" s="21">
        <f>ROUNDDOWN(T1501,-2)+ROUNDDOWN(U1501,-2)</f>
        <v/>
      </c>
      <c r="AJ1501" s="21">
        <f>M1501+AF1501</f>
        <v/>
      </c>
      <c r="AK1501" s="21">
        <f>M1501+AG1501</f>
        <v/>
      </c>
      <c r="AL1501" s="21">
        <f>N1501+AH1501</f>
        <v/>
      </c>
      <c r="AM1501" s="21">
        <f>O1501+AI1501</f>
        <v/>
      </c>
      <c r="AN1501" s="21">
        <f>N1501+AI1501</f>
        <v/>
      </c>
      <c r="AO1501" s="21">
        <f>ROUNDDOWN((R1501+S1501)*0.2/Y1501+2000,0)</f>
        <v/>
      </c>
      <c r="AP1501" s="21">
        <f>ROUNDDOWN((T1501+U1501)*0.2/Z1501+2000,0)</f>
        <v/>
      </c>
      <c r="AQ1501" s="21">
        <f>AL1501-AK1501</f>
        <v/>
      </c>
      <c r="AR1501" s="21">
        <f>AM1501-AK1501</f>
        <v/>
      </c>
      <c r="AS1501" s="21">
        <f>AM1501-AL1501</f>
        <v/>
      </c>
      <c r="AT1501" s="21">
        <f>AK1501+C1501-AJ1501</f>
        <v/>
      </c>
      <c r="AU1501" s="21">
        <f>AL1501+C1501-AM1501</f>
        <v/>
      </c>
      <c r="AV1501" s="21">
        <f>AN1501+C1501-AM1501</f>
        <v/>
      </c>
    </row>
    <row r="1502">
      <c r="A1502" t="inlineStr">
        <is>
          <t>年収別 医療費15万</t>
        </is>
      </c>
      <c r="B1502" s="21">
        <f>'4_年収別'!$A$52</f>
        <v/>
      </c>
      <c r="C1502" s="21">
        <f>AO1502</f>
        <v/>
      </c>
      <c r="D1502" s="21" t="n">
        <v>150000</v>
      </c>
      <c r="E1502" s="21">
        <f>ROUND(MIN(B1502/12,650000)*12*0.0915+MIN(B1502/12,1390000)*12*(0.0504+0)+B1502*0.005,0)</f>
        <v/>
      </c>
      <c r="F1502" s="21">
        <f>IF(B1502&lt;741000,0,IF(B1502&lt;2191000,B1502-740000,IF(B1502&lt;2193000,1451000,IF(B1502&lt;2196000,1453000,IF(B1502&lt;2200000,1456000,IF(B1502&lt;3600000,ROUND(ROUNDDOWN(B1502/4,-3)*2.8,0)-80000,IF(B1502&lt;6600000,ROUND(ROUNDDOWN(B1502/4,-3)*3.2,0)-440000,IF(B1502&lt;8500000,ROUNDDOWN(B1502*0.9,0)-1100000,B1502-1950000))))))))</f>
        <v/>
      </c>
      <c r="G1502" s="21">
        <f>IF(F1502&gt;23500000,NA(),IF(F1502&lt;=4890000,1040000,IF(F1502&lt;=6550000,670000,620000)))</f>
        <v/>
      </c>
      <c r="H1502" s="21">
        <f>IF(D1502&lt;=0,0,MAX(0,MIN(2000000,D1502-MIN(100000,ROUNDDOWN(F1502*0.05,0)))))</f>
        <v/>
      </c>
      <c r="I1502" s="21">
        <f>IF(C1502&lt;=2000,0,MIN(C1502,ROUNDDOWN(F1502*0.4,0))-2000)</f>
        <v/>
      </c>
      <c r="J1502" s="21">
        <f>MAX(0,ROUNDDOWN(F1502-E1502-G1502,-3))</f>
        <v/>
      </c>
      <c r="K1502" s="21">
        <f>MAX(0,ROUNDDOWN(F1502-E1502-G1502-H1502-I1502,-3))</f>
        <v/>
      </c>
      <c r="L1502" s="21">
        <f>MAX(0,ROUNDDOWN(F1502-E1502-G1502-H1502,-3))</f>
        <v/>
      </c>
      <c r="M1502" s="21">
        <f>IF(J1502&lt;=0,0,ROUNDDOWN((J1502*LOOKUP(J1502,{0,1950001,3300001,6950001,9000001,18000001,40000001},{0.05,0.1,0.2,0.23,0.33,0.4,0.45})-LOOKUP(J1502,{0,1950001,3300001,6950001,9000001,18000001,40000001},{0,97500,427500,636000,1536000,2796000,4796000}))*1.021,-2))</f>
        <v/>
      </c>
      <c r="N1502" s="21">
        <f>IF(K1502&lt;=0,0,ROUNDDOWN((K1502*LOOKUP(K1502,{0,1950001,3300001,6950001,9000001,18000001,40000001},{0.05,0.1,0.2,0.23,0.33,0.4,0.45})-LOOKUP(K1502,{0,1950001,3300001,6950001,9000001,18000001,40000001},{0,97500,427500,636000,1536000,2796000,4796000}))*1.021,-2))</f>
        <v/>
      </c>
      <c r="O1502" s="21">
        <f>IF(L1502&lt;=0,0,ROUNDDOWN((L1502*LOOKUP(L1502,{0,1950001,3300001,6950001,9000001,18000001,40000001},{0.05,0.1,0.2,0.23,0.33,0.4,0.45})-LOOKUP(L1502,{0,1950001,3300001,6950001,9000001,18000001,40000001},{0,97500,427500,636000,1536000,2796000,4796000}))*1.021,-2))</f>
        <v/>
      </c>
      <c r="P1502" s="21">
        <f>MAX(0,ROUNDDOWN(F1502-E1502-430000,-3))</f>
        <v/>
      </c>
      <c r="Q1502" s="21">
        <f>MAX(0,ROUNDDOWN(F1502-E1502-430000-H1502,-3))</f>
        <v/>
      </c>
      <c r="R1502" s="21">
        <f>IF(F1502&lt;=450000,0,MAX(0,P1502*0.06-MIN(50000,P1502)*0.03))</f>
        <v/>
      </c>
      <c r="S1502" s="21">
        <f>IF(F1502&lt;=450000,0,MAX(0,P1502*0.04-MIN(50000,P1502)*0.02))</f>
        <v/>
      </c>
      <c r="T1502" s="21">
        <f>IF(F1502&lt;=450000,0,MAX(0,Q1502*0.06-MIN(50000,Q1502)*0.03))</f>
        <v/>
      </c>
      <c r="U1502" s="21">
        <f>IF(F1502&lt;=450000,0,MAX(0,Q1502*0.04-MIN(50000,Q1502)*0.02))</f>
        <v/>
      </c>
      <c r="V1502" s="21">
        <f>50000+MAX(0,G1502-480000)</f>
        <v/>
      </c>
      <c r="W1502" s="21">
        <f>P1502-V1502</f>
        <v/>
      </c>
      <c r="X1502" s="21">
        <f>Q1502-V1502</f>
        <v/>
      </c>
      <c r="Y1502" s="22">
        <f>IF(W1502&lt;0,0.9,LOOKUP(W1502,{0,1950001,3300001,6950001,9000001,18000001,40000001},{0.84895,0.7979,0.6958,0.66517,0.56307,0.4916,0.44055}))</f>
        <v/>
      </c>
      <c r="Z1502" s="22">
        <f>IF(X1502&lt;0,0.9,LOOKUP(X1502,{0,1950001,3300001,6950001,9000001,18000001,40000001},{0.84895,0.7979,0.6958,0.66517,0.56307,0.4916,0.44055}))</f>
        <v/>
      </c>
      <c r="AA1502" s="22">
        <f>IF(W1502&lt;0,0,CHOOSE(MATCH(W1502,{0,1950001,3300001,6950001,9000001},1),5.105/84.895,10.21/79.79,20.42/69.58,23.483/66.517,33.693/56.307))</f>
        <v/>
      </c>
      <c r="AB1502" s="21">
        <f>IF(C1502&lt;=2000,0,(MIN(C1502,ROUNDDOWN(F1502*0.3,0))-2000)*0.1)</f>
        <v/>
      </c>
      <c r="AC1502" s="21">
        <f>IF(C1502&lt;=2000,0,MIN((C1502-2000)*Y1502,(R1502+S1502)*0.2))</f>
        <v/>
      </c>
      <c r="AD1502" s="21">
        <f>IF(C1502&lt;=2000,0,MIN((C1502-2000)*Z1502,(T1502+U1502)*0.2))</f>
        <v/>
      </c>
      <c r="AE1502" s="21">
        <f>AC1502*AA1502</f>
        <v/>
      </c>
      <c r="AF1502" s="21">
        <f>ROUNDDOWN(R1502,-2)+ROUNDDOWN(S1502,-2)</f>
        <v/>
      </c>
      <c r="AG1502" s="21">
        <f>ROUNDDOWN(MAX(0,R1502-(AB1502+AC1502+AE1502)*0.6),-2)+ROUNDDOWN(MAX(0,S1502-(AB1502+AC1502+AE1502)*0.4),-2)</f>
        <v/>
      </c>
      <c r="AH1502" s="21">
        <f>ROUNDDOWN(MAX(0,T1502-(AB1502+AD1502)*0.6),-2)+ROUNDDOWN(MAX(0,U1502-(AB1502+AD1502)*0.4),-2)</f>
        <v/>
      </c>
      <c r="AI1502" s="21">
        <f>ROUNDDOWN(T1502,-2)+ROUNDDOWN(U1502,-2)</f>
        <v/>
      </c>
      <c r="AJ1502" s="21">
        <f>M1502+AF1502</f>
        <v/>
      </c>
      <c r="AK1502" s="21">
        <f>M1502+AG1502</f>
        <v/>
      </c>
      <c r="AL1502" s="21">
        <f>N1502+AH1502</f>
        <v/>
      </c>
      <c r="AM1502" s="21">
        <f>O1502+AI1502</f>
        <v/>
      </c>
      <c r="AN1502" s="21">
        <f>N1502+AI1502</f>
        <v/>
      </c>
      <c r="AO1502" s="21">
        <f>ROUNDDOWN((R1502+S1502)*0.2/Y1502+2000,0)</f>
        <v/>
      </c>
      <c r="AP1502" s="21">
        <f>ROUNDDOWN((T1502+U1502)*0.2/Z1502+2000,0)</f>
        <v/>
      </c>
      <c r="AQ1502" s="21">
        <f>AL1502-AK1502</f>
        <v/>
      </c>
      <c r="AR1502" s="21">
        <f>AM1502-AK1502</f>
        <v/>
      </c>
      <c r="AS1502" s="21">
        <f>AM1502-AL1502</f>
        <v/>
      </c>
      <c r="AT1502" s="21">
        <f>AK1502+C1502-AJ1502</f>
        <v/>
      </c>
      <c r="AU1502" s="21">
        <f>AL1502+C1502-AM1502</f>
        <v/>
      </c>
      <c r="AV1502" s="21">
        <f>AN1502+C1502-AM1502</f>
        <v/>
      </c>
    </row>
    <row r="1503">
      <c r="A1503" t="inlineStr">
        <is>
          <t>年収別 上限+5万</t>
        </is>
      </c>
      <c r="B1503" s="21">
        <f>'4_年収別'!$A$52</f>
        <v/>
      </c>
      <c r="C1503" s="21">
        <f>AO1503+50000</f>
        <v/>
      </c>
      <c r="D1503" s="21" t="n">
        <v>0</v>
      </c>
      <c r="E1503" s="21">
        <f>ROUND(MIN(B1503/12,650000)*12*0.0915+MIN(B1503/12,1390000)*12*(0.0504+0)+B1503*0.005,0)</f>
        <v/>
      </c>
      <c r="F1503" s="21">
        <f>IF(B1503&lt;741000,0,IF(B1503&lt;2191000,B1503-740000,IF(B1503&lt;2193000,1451000,IF(B1503&lt;2196000,1453000,IF(B1503&lt;2200000,1456000,IF(B1503&lt;3600000,ROUND(ROUNDDOWN(B1503/4,-3)*2.8,0)-80000,IF(B1503&lt;6600000,ROUND(ROUNDDOWN(B1503/4,-3)*3.2,0)-440000,IF(B1503&lt;8500000,ROUNDDOWN(B1503*0.9,0)-1100000,B1503-1950000))))))))</f>
        <v/>
      </c>
      <c r="G1503" s="21">
        <f>IF(F1503&gt;23500000,NA(),IF(F1503&lt;=4890000,1040000,IF(F1503&lt;=6550000,670000,620000)))</f>
        <v/>
      </c>
      <c r="H1503" s="21">
        <f>IF(D1503&lt;=0,0,MAX(0,MIN(2000000,D1503-MIN(100000,ROUNDDOWN(F1503*0.05,0)))))</f>
        <v/>
      </c>
      <c r="I1503" s="21">
        <f>IF(C1503&lt;=2000,0,MIN(C1503,ROUNDDOWN(F1503*0.4,0))-2000)</f>
        <v/>
      </c>
      <c r="J1503" s="21">
        <f>MAX(0,ROUNDDOWN(F1503-E1503-G1503,-3))</f>
        <v/>
      </c>
      <c r="K1503" s="21">
        <f>MAX(0,ROUNDDOWN(F1503-E1503-G1503-H1503-I1503,-3))</f>
        <v/>
      </c>
      <c r="L1503" s="21">
        <f>MAX(0,ROUNDDOWN(F1503-E1503-G1503-H1503,-3))</f>
        <v/>
      </c>
      <c r="M1503" s="21">
        <f>IF(J1503&lt;=0,0,ROUNDDOWN((J1503*LOOKUP(J1503,{0,1950001,3300001,6950001,9000001,18000001,40000001},{0.05,0.1,0.2,0.23,0.33,0.4,0.45})-LOOKUP(J1503,{0,1950001,3300001,6950001,9000001,18000001,40000001},{0,97500,427500,636000,1536000,2796000,4796000}))*1.021,-2))</f>
        <v/>
      </c>
      <c r="N1503" s="21">
        <f>IF(K1503&lt;=0,0,ROUNDDOWN((K1503*LOOKUP(K1503,{0,1950001,3300001,6950001,9000001,18000001,40000001},{0.05,0.1,0.2,0.23,0.33,0.4,0.45})-LOOKUP(K1503,{0,1950001,3300001,6950001,9000001,18000001,40000001},{0,97500,427500,636000,1536000,2796000,4796000}))*1.021,-2))</f>
        <v/>
      </c>
      <c r="O1503" s="21">
        <f>IF(L1503&lt;=0,0,ROUNDDOWN((L1503*LOOKUP(L1503,{0,1950001,3300001,6950001,9000001,18000001,40000001},{0.05,0.1,0.2,0.23,0.33,0.4,0.45})-LOOKUP(L1503,{0,1950001,3300001,6950001,9000001,18000001,40000001},{0,97500,427500,636000,1536000,2796000,4796000}))*1.021,-2))</f>
        <v/>
      </c>
      <c r="P1503" s="21">
        <f>MAX(0,ROUNDDOWN(F1503-E1503-430000,-3))</f>
        <v/>
      </c>
      <c r="Q1503" s="21">
        <f>MAX(0,ROUNDDOWN(F1503-E1503-430000-H1503,-3))</f>
        <v/>
      </c>
      <c r="R1503" s="21">
        <f>IF(F1503&lt;=450000,0,MAX(0,P1503*0.06-MIN(50000,P1503)*0.03))</f>
        <v/>
      </c>
      <c r="S1503" s="21">
        <f>IF(F1503&lt;=450000,0,MAX(0,P1503*0.04-MIN(50000,P1503)*0.02))</f>
        <v/>
      </c>
      <c r="T1503" s="21">
        <f>IF(F1503&lt;=450000,0,MAX(0,Q1503*0.06-MIN(50000,Q1503)*0.03))</f>
        <v/>
      </c>
      <c r="U1503" s="21">
        <f>IF(F1503&lt;=450000,0,MAX(0,Q1503*0.04-MIN(50000,Q1503)*0.02))</f>
        <v/>
      </c>
      <c r="V1503" s="21">
        <f>50000+MAX(0,G1503-480000)</f>
        <v/>
      </c>
      <c r="W1503" s="21">
        <f>P1503-V1503</f>
        <v/>
      </c>
      <c r="X1503" s="21">
        <f>Q1503-V1503</f>
        <v/>
      </c>
      <c r="Y1503" s="22">
        <f>IF(W1503&lt;0,0.9,LOOKUP(W1503,{0,1950001,3300001,6950001,9000001,18000001,40000001},{0.84895,0.7979,0.6958,0.66517,0.56307,0.4916,0.44055}))</f>
        <v/>
      </c>
      <c r="Z1503" s="22">
        <f>IF(X1503&lt;0,0.9,LOOKUP(X1503,{0,1950001,3300001,6950001,9000001,18000001,40000001},{0.84895,0.7979,0.6958,0.66517,0.56307,0.4916,0.44055}))</f>
        <v/>
      </c>
      <c r="AA1503" s="22">
        <f>IF(W1503&lt;0,0,CHOOSE(MATCH(W1503,{0,1950001,3300001,6950001,9000001},1),5.105/84.895,10.21/79.79,20.42/69.58,23.483/66.517,33.693/56.307))</f>
        <v/>
      </c>
      <c r="AB1503" s="21">
        <f>IF(C1503&lt;=2000,0,(MIN(C1503,ROUNDDOWN(F1503*0.3,0))-2000)*0.1)</f>
        <v/>
      </c>
      <c r="AC1503" s="21">
        <f>IF(C1503&lt;=2000,0,MIN((C1503-2000)*Y1503,(R1503+S1503)*0.2))</f>
        <v/>
      </c>
      <c r="AD1503" s="21">
        <f>IF(C1503&lt;=2000,0,MIN((C1503-2000)*Z1503,(T1503+U1503)*0.2))</f>
        <v/>
      </c>
      <c r="AE1503" s="21">
        <f>AC1503*AA1503</f>
        <v/>
      </c>
      <c r="AF1503" s="21">
        <f>ROUNDDOWN(R1503,-2)+ROUNDDOWN(S1503,-2)</f>
        <v/>
      </c>
      <c r="AG1503" s="21">
        <f>ROUNDDOWN(MAX(0,R1503-(AB1503+AC1503+AE1503)*0.6),-2)+ROUNDDOWN(MAX(0,S1503-(AB1503+AC1503+AE1503)*0.4),-2)</f>
        <v/>
      </c>
      <c r="AH1503" s="21">
        <f>ROUNDDOWN(MAX(0,T1503-(AB1503+AD1503)*0.6),-2)+ROUNDDOWN(MAX(0,U1503-(AB1503+AD1503)*0.4),-2)</f>
        <v/>
      </c>
      <c r="AI1503" s="21">
        <f>ROUNDDOWN(T1503,-2)+ROUNDDOWN(U1503,-2)</f>
        <v/>
      </c>
      <c r="AJ1503" s="21">
        <f>M1503+AF1503</f>
        <v/>
      </c>
      <c r="AK1503" s="21">
        <f>M1503+AG1503</f>
        <v/>
      </c>
      <c r="AL1503" s="21">
        <f>N1503+AH1503</f>
        <v/>
      </c>
      <c r="AM1503" s="21">
        <f>O1503+AI1503</f>
        <v/>
      </c>
      <c r="AN1503" s="21">
        <f>N1503+AI1503</f>
        <v/>
      </c>
      <c r="AO1503" s="21">
        <f>ROUNDDOWN((R1503+S1503)*0.2/Y1503+2000,0)</f>
        <v/>
      </c>
      <c r="AP1503" s="21">
        <f>ROUNDDOWN((T1503+U1503)*0.2/Z1503+2000,0)</f>
        <v/>
      </c>
      <c r="AQ1503" s="21">
        <f>AL1503-AK1503</f>
        <v/>
      </c>
      <c r="AR1503" s="21">
        <f>AM1503-AK1503</f>
        <v/>
      </c>
      <c r="AS1503" s="21">
        <f>AM1503-AL1503</f>
        <v/>
      </c>
      <c r="AT1503" s="21">
        <f>AK1503+C1503-AJ1503</f>
        <v/>
      </c>
      <c r="AU1503" s="21">
        <f>AL1503+C1503-AM1503</f>
        <v/>
      </c>
      <c r="AV1503" s="21">
        <f>AN1503+C1503-AM1503</f>
        <v/>
      </c>
    </row>
    <row r="1504">
      <c r="A1504" t="inlineStr">
        <is>
          <t>年収別 医療費15万</t>
        </is>
      </c>
      <c r="B1504" s="21">
        <f>'4_年収別'!$A$53</f>
        <v/>
      </c>
      <c r="C1504" s="21">
        <f>AO1504</f>
        <v/>
      </c>
      <c r="D1504" s="21" t="n">
        <v>150000</v>
      </c>
      <c r="E1504" s="21">
        <f>ROUND(MIN(B1504/12,650000)*12*0.0915+MIN(B1504/12,1390000)*12*(0.0504+0)+B1504*0.005,0)</f>
        <v/>
      </c>
      <c r="F1504" s="21">
        <f>IF(B1504&lt;741000,0,IF(B1504&lt;2191000,B1504-740000,IF(B1504&lt;2193000,1451000,IF(B1504&lt;2196000,1453000,IF(B1504&lt;2200000,1456000,IF(B1504&lt;3600000,ROUND(ROUNDDOWN(B1504/4,-3)*2.8,0)-80000,IF(B1504&lt;6600000,ROUND(ROUNDDOWN(B1504/4,-3)*3.2,0)-440000,IF(B1504&lt;8500000,ROUNDDOWN(B1504*0.9,0)-1100000,B1504-1950000))))))))</f>
        <v/>
      </c>
      <c r="G1504" s="21">
        <f>IF(F1504&gt;23500000,NA(),IF(F1504&lt;=4890000,1040000,IF(F1504&lt;=6550000,670000,620000)))</f>
        <v/>
      </c>
      <c r="H1504" s="21">
        <f>IF(D1504&lt;=0,0,MAX(0,MIN(2000000,D1504-MIN(100000,ROUNDDOWN(F1504*0.05,0)))))</f>
        <v/>
      </c>
      <c r="I1504" s="21">
        <f>IF(C1504&lt;=2000,0,MIN(C1504,ROUNDDOWN(F1504*0.4,0))-2000)</f>
        <v/>
      </c>
      <c r="J1504" s="21">
        <f>MAX(0,ROUNDDOWN(F1504-E1504-G1504,-3))</f>
        <v/>
      </c>
      <c r="K1504" s="21">
        <f>MAX(0,ROUNDDOWN(F1504-E1504-G1504-H1504-I1504,-3))</f>
        <v/>
      </c>
      <c r="L1504" s="21">
        <f>MAX(0,ROUNDDOWN(F1504-E1504-G1504-H1504,-3))</f>
        <v/>
      </c>
      <c r="M1504" s="21">
        <f>IF(J1504&lt;=0,0,ROUNDDOWN((J1504*LOOKUP(J1504,{0,1950001,3300001,6950001,9000001,18000001,40000001},{0.05,0.1,0.2,0.23,0.33,0.4,0.45})-LOOKUP(J1504,{0,1950001,3300001,6950001,9000001,18000001,40000001},{0,97500,427500,636000,1536000,2796000,4796000}))*1.021,-2))</f>
        <v/>
      </c>
      <c r="N1504" s="21">
        <f>IF(K1504&lt;=0,0,ROUNDDOWN((K1504*LOOKUP(K1504,{0,1950001,3300001,6950001,9000001,18000001,40000001},{0.05,0.1,0.2,0.23,0.33,0.4,0.45})-LOOKUP(K1504,{0,1950001,3300001,6950001,9000001,18000001,40000001},{0,97500,427500,636000,1536000,2796000,4796000}))*1.021,-2))</f>
        <v/>
      </c>
      <c r="O1504" s="21">
        <f>IF(L1504&lt;=0,0,ROUNDDOWN((L1504*LOOKUP(L1504,{0,1950001,3300001,6950001,9000001,18000001,40000001},{0.05,0.1,0.2,0.23,0.33,0.4,0.45})-LOOKUP(L1504,{0,1950001,3300001,6950001,9000001,18000001,40000001},{0,97500,427500,636000,1536000,2796000,4796000}))*1.021,-2))</f>
        <v/>
      </c>
      <c r="P1504" s="21">
        <f>MAX(0,ROUNDDOWN(F1504-E1504-430000,-3))</f>
        <v/>
      </c>
      <c r="Q1504" s="21">
        <f>MAX(0,ROUNDDOWN(F1504-E1504-430000-H1504,-3))</f>
        <v/>
      </c>
      <c r="R1504" s="21">
        <f>IF(F1504&lt;=450000,0,MAX(0,P1504*0.06-MIN(50000,P1504)*0.03))</f>
        <v/>
      </c>
      <c r="S1504" s="21">
        <f>IF(F1504&lt;=450000,0,MAX(0,P1504*0.04-MIN(50000,P1504)*0.02))</f>
        <v/>
      </c>
      <c r="T1504" s="21">
        <f>IF(F1504&lt;=450000,0,MAX(0,Q1504*0.06-MIN(50000,Q1504)*0.03))</f>
        <v/>
      </c>
      <c r="U1504" s="21">
        <f>IF(F1504&lt;=450000,0,MAX(0,Q1504*0.04-MIN(50000,Q1504)*0.02))</f>
        <v/>
      </c>
      <c r="V1504" s="21">
        <f>50000+MAX(0,G1504-480000)</f>
        <v/>
      </c>
      <c r="W1504" s="21">
        <f>P1504-V1504</f>
        <v/>
      </c>
      <c r="X1504" s="21">
        <f>Q1504-V1504</f>
        <v/>
      </c>
      <c r="Y1504" s="22">
        <f>IF(W1504&lt;0,0.9,LOOKUP(W1504,{0,1950001,3300001,6950001,9000001,18000001,40000001},{0.84895,0.7979,0.6958,0.66517,0.56307,0.4916,0.44055}))</f>
        <v/>
      </c>
      <c r="Z1504" s="22">
        <f>IF(X1504&lt;0,0.9,LOOKUP(X1504,{0,1950001,3300001,6950001,9000001,18000001,40000001},{0.84895,0.7979,0.6958,0.66517,0.56307,0.4916,0.44055}))</f>
        <v/>
      </c>
      <c r="AA1504" s="22">
        <f>IF(W1504&lt;0,0,CHOOSE(MATCH(W1504,{0,1950001,3300001,6950001,9000001},1),5.105/84.895,10.21/79.79,20.42/69.58,23.483/66.517,33.693/56.307))</f>
        <v/>
      </c>
      <c r="AB1504" s="21">
        <f>IF(C1504&lt;=2000,0,(MIN(C1504,ROUNDDOWN(F1504*0.3,0))-2000)*0.1)</f>
        <v/>
      </c>
      <c r="AC1504" s="21">
        <f>IF(C1504&lt;=2000,0,MIN((C1504-2000)*Y1504,(R1504+S1504)*0.2))</f>
        <v/>
      </c>
      <c r="AD1504" s="21">
        <f>IF(C1504&lt;=2000,0,MIN((C1504-2000)*Z1504,(T1504+U1504)*0.2))</f>
        <v/>
      </c>
      <c r="AE1504" s="21">
        <f>AC1504*AA1504</f>
        <v/>
      </c>
      <c r="AF1504" s="21">
        <f>ROUNDDOWN(R1504,-2)+ROUNDDOWN(S1504,-2)</f>
        <v/>
      </c>
      <c r="AG1504" s="21">
        <f>ROUNDDOWN(MAX(0,R1504-(AB1504+AC1504+AE1504)*0.6),-2)+ROUNDDOWN(MAX(0,S1504-(AB1504+AC1504+AE1504)*0.4),-2)</f>
        <v/>
      </c>
      <c r="AH1504" s="21">
        <f>ROUNDDOWN(MAX(0,T1504-(AB1504+AD1504)*0.6),-2)+ROUNDDOWN(MAX(0,U1504-(AB1504+AD1504)*0.4),-2)</f>
        <v/>
      </c>
      <c r="AI1504" s="21">
        <f>ROUNDDOWN(T1504,-2)+ROUNDDOWN(U1504,-2)</f>
        <v/>
      </c>
      <c r="AJ1504" s="21">
        <f>M1504+AF1504</f>
        <v/>
      </c>
      <c r="AK1504" s="21">
        <f>M1504+AG1504</f>
        <v/>
      </c>
      <c r="AL1504" s="21">
        <f>N1504+AH1504</f>
        <v/>
      </c>
      <c r="AM1504" s="21">
        <f>O1504+AI1504</f>
        <v/>
      </c>
      <c r="AN1504" s="21">
        <f>N1504+AI1504</f>
        <v/>
      </c>
      <c r="AO1504" s="21">
        <f>ROUNDDOWN((R1504+S1504)*0.2/Y1504+2000,0)</f>
        <v/>
      </c>
      <c r="AP1504" s="21">
        <f>ROUNDDOWN((T1504+U1504)*0.2/Z1504+2000,0)</f>
        <v/>
      </c>
      <c r="AQ1504" s="21">
        <f>AL1504-AK1504</f>
        <v/>
      </c>
      <c r="AR1504" s="21">
        <f>AM1504-AK1504</f>
        <v/>
      </c>
      <c r="AS1504" s="21">
        <f>AM1504-AL1504</f>
        <v/>
      </c>
      <c r="AT1504" s="21">
        <f>AK1504+C1504-AJ1504</f>
        <v/>
      </c>
      <c r="AU1504" s="21">
        <f>AL1504+C1504-AM1504</f>
        <v/>
      </c>
      <c r="AV1504" s="21">
        <f>AN1504+C1504-AM1504</f>
        <v/>
      </c>
    </row>
    <row r="1505">
      <c r="A1505" t="inlineStr">
        <is>
          <t>年収別 上限+5万</t>
        </is>
      </c>
      <c r="B1505" s="21">
        <f>'4_年収別'!$A$53</f>
        <v/>
      </c>
      <c r="C1505" s="21">
        <f>AO1505+50000</f>
        <v/>
      </c>
      <c r="D1505" s="21" t="n">
        <v>0</v>
      </c>
      <c r="E1505" s="21">
        <f>ROUND(MIN(B1505/12,650000)*12*0.0915+MIN(B1505/12,1390000)*12*(0.0504+0)+B1505*0.005,0)</f>
        <v/>
      </c>
      <c r="F1505" s="21">
        <f>IF(B1505&lt;741000,0,IF(B1505&lt;2191000,B1505-740000,IF(B1505&lt;2193000,1451000,IF(B1505&lt;2196000,1453000,IF(B1505&lt;2200000,1456000,IF(B1505&lt;3600000,ROUND(ROUNDDOWN(B1505/4,-3)*2.8,0)-80000,IF(B1505&lt;6600000,ROUND(ROUNDDOWN(B1505/4,-3)*3.2,0)-440000,IF(B1505&lt;8500000,ROUNDDOWN(B1505*0.9,0)-1100000,B1505-1950000))))))))</f>
        <v/>
      </c>
      <c r="G1505" s="21">
        <f>IF(F1505&gt;23500000,NA(),IF(F1505&lt;=4890000,1040000,IF(F1505&lt;=6550000,670000,620000)))</f>
        <v/>
      </c>
      <c r="H1505" s="21">
        <f>IF(D1505&lt;=0,0,MAX(0,MIN(2000000,D1505-MIN(100000,ROUNDDOWN(F1505*0.05,0)))))</f>
        <v/>
      </c>
      <c r="I1505" s="21">
        <f>IF(C1505&lt;=2000,0,MIN(C1505,ROUNDDOWN(F1505*0.4,0))-2000)</f>
        <v/>
      </c>
      <c r="J1505" s="21">
        <f>MAX(0,ROUNDDOWN(F1505-E1505-G1505,-3))</f>
        <v/>
      </c>
      <c r="K1505" s="21">
        <f>MAX(0,ROUNDDOWN(F1505-E1505-G1505-H1505-I1505,-3))</f>
        <v/>
      </c>
      <c r="L1505" s="21">
        <f>MAX(0,ROUNDDOWN(F1505-E1505-G1505-H1505,-3))</f>
        <v/>
      </c>
      <c r="M1505" s="21">
        <f>IF(J1505&lt;=0,0,ROUNDDOWN((J1505*LOOKUP(J1505,{0,1950001,3300001,6950001,9000001,18000001,40000001},{0.05,0.1,0.2,0.23,0.33,0.4,0.45})-LOOKUP(J1505,{0,1950001,3300001,6950001,9000001,18000001,40000001},{0,97500,427500,636000,1536000,2796000,4796000}))*1.021,-2))</f>
        <v/>
      </c>
      <c r="N1505" s="21">
        <f>IF(K1505&lt;=0,0,ROUNDDOWN((K1505*LOOKUP(K1505,{0,1950001,3300001,6950001,9000001,18000001,40000001},{0.05,0.1,0.2,0.23,0.33,0.4,0.45})-LOOKUP(K1505,{0,1950001,3300001,6950001,9000001,18000001,40000001},{0,97500,427500,636000,1536000,2796000,4796000}))*1.021,-2))</f>
        <v/>
      </c>
      <c r="O1505" s="21">
        <f>IF(L1505&lt;=0,0,ROUNDDOWN((L1505*LOOKUP(L1505,{0,1950001,3300001,6950001,9000001,18000001,40000001},{0.05,0.1,0.2,0.23,0.33,0.4,0.45})-LOOKUP(L1505,{0,1950001,3300001,6950001,9000001,18000001,40000001},{0,97500,427500,636000,1536000,2796000,4796000}))*1.021,-2))</f>
        <v/>
      </c>
      <c r="P1505" s="21">
        <f>MAX(0,ROUNDDOWN(F1505-E1505-430000,-3))</f>
        <v/>
      </c>
      <c r="Q1505" s="21">
        <f>MAX(0,ROUNDDOWN(F1505-E1505-430000-H1505,-3))</f>
        <v/>
      </c>
      <c r="R1505" s="21">
        <f>IF(F1505&lt;=450000,0,MAX(0,P1505*0.06-MIN(50000,P1505)*0.03))</f>
        <v/>
      </c>
      <c r="S1505" s="21">
        <f>IF(F1505&lt;=450000,0,MAX(0,P1505*0.04-MIN(50000,P1505)*0.02))</f>
        <v/>
      </c>
      <c r="T1505" s="21">
        <f>IF(F1505&lt;=450000,0,MAX(0,Q1505*0.06-MIN(50000,Q1505)*0.03))</f>
        <v/>
      </c>
      <c r="U1505" s="21">
        <f>IF(F1505&lt;=450000,0,MAX(0,Q1505*0.04-MIN(50000,Q1505)*0.02))</f>
        <v/>
      </c>
      <c r="V1505" s="21">
        <f>50000+MAX(0,G1505-480000)</f>
        <v/>
      </c>
      <c r="W1505" s="21">
        <f>P1505-V1505</f>
        <v/>
      </c>
      <c r="X1505" s="21">
        <f>Q1505-V1505</f>
        <v/>
      </c>
      <c r="Y1505" s="22">
        <f>IF(W1505&lt;0,0.9,LOOKUP(W1505,{0,1950001,3300001,6950001,9000001,18000001,40000001},{0.84895,0.7979,0.6958,0.66517,0.56307,0.4916,0.44055}))</f>
        <v/>
      </c>
      <c r="Z1505" s="22">
        <f>IF(X1505&lt;0,0.9,LOOKUP(X1505,{0,1950001,3300001,6950001,9000001,18000001,40000001},{0.84895,0.7979,0.6958,0.66517,0.56307,0.4916,0.44055}))</f>
        <v/>
      </c>
      <c r="AA1505" s="22">
        <f>IF(W1505&lt;0,0,CHOOSE(MATCH(W1505,{0,1950001,3300001,6950001,9000001},1),5.105/84.895,10.21/79.79,20.42/69.58,23.483/66.517,33.693/56.307))</f>
        <v/>
      </c>
      <c r="AB1505" s="21">
        <f>IF(C1505&lt;=2000,0,(MIN(C1505,ROUNDDOWN(F1505*0.3,0))-2000)*0.1)</f>
        <v/>
      </c>
      <c r="AC1505" s="21">
        <f>IF(C1505&lt;=2000,0,MIN((C1505-2000)*Y1505,(R1505+S1505)*0.2))</f>
        <v/>
      </c>
      <c r="AD1505" s="21">
        <f>IF(C1505&lt;=2000,0,MIN((C1505-2000)*Z1505,(T1505+U1505)*0.2))</f>
        <v/>
      </c>
      <c r="AE1505" s="21">
        <f>AC1505*AA1505</f>
        <v/>
      </c>
      <c r="AF1505" s="21">
        <f>ROUNDDOWN(R1505,-2)+ROUNDDOWN(S1505,-2)</f>
        <v/>
      </c>
      <c r="AG1505" s="21">
        <f>ROUNDDOWN(MAX(0,R1505-(AB1505+AC1505+AE1505)*0.6),-2)+ROUNDDOWN(MAX(0,S1505-(AB1505+AC1505+AE1505)*0.4),-2)</f>
        <v/>
      </c>
      <c r="AH1505" s="21">
        <f>ROUNDDOWN(MAX(0,T1505-(AB1505+AD1505)*0.6),-2)+ROUNDDOWN(MAX(0,U1505-(AB1505+AD1505)*0.4),-2)</f>
        <v/>
      </c>
      <c r="AI1505" s="21">
        <f>ROUNDDOWN(T1505,-2)+ROUNDDOWN(U1505,-2)</f>
        <v/>
      </c>
      <c r="AJ1505" s="21">
        <f>M1505+AF1505</f>
        <v/>
      </c>
      <c r="AK1505" s="21">
        <f>M1505+AG1505</f>
        <v/>
      </c>
      <c r="AL1505" s="21">
        <f>N1505+AH1505</f>
        <v/>
      </c>
      <c r="AM1505" s="21">
        <f>O1505+AI1505</f>
        <v/>
      </c>
      <c r="AN1505" s="21">
        <f>N1505+AI1505</f>
        <v/>
      </c>
      <c r="AO1505" s="21">
        <f>ROUNDDOWN((R1505+S1505)*0.2/Y1505+2000,0)</f>
        <v/>
      </c>
      <c r="AP1505" s="21">
        <f>ROUNDDOWN((T1505+U1505)*0.2/Z1505+2000,0)</f>
        <v/>
      </c>
      <c r="AQ1505" s="21">
        <f>AL1505-AK1505</f>
        <v/>
      </c>
      <c r="AR1505" s="21">
        <f>AM1505-AK1505</f>
        <v/>
      </c>
      <c r="AS1505" s="21">
        <f>AM1505-AL1505</f>
        <v/>
      </c>
      <c r="AT1505" s="21">
        <f>AK1505+C1505-AJ1505</f>
        <v/>
      </c>
      <c r="AU1505" s="21">
        <f>AL1505+C1505-AM1505</f>
        <v/>
      </c>
      <c r="AV1505" s="21">
        <f>AN1505+C1505-AM1505</f>
        <v/>
      </c>
    </row>
    <row r="1506">
      <c r="A1506" t="inlineStr">
        <is>
          <t>年収別 医療費15万</t>
        </is>
      </c>
      <c r="B1506" s="21">
        <f>'4_年収別'!$A$54</f>
        <v/>
      </c>
      <c r="C1506" s="21">
        <f>AO1506</f>
        <v/>
      </c>
      <c r="D1506" s="21" t="n">
        <v>150000</v>
      </c>
      <c r="E1506" s="21">
        <f>ROUND(MIN(B1506/12,650000)*12*0.0915+MIN(B1506/12,1390000)*12*(0.0504+0)+B1506*0.005,0)</f>
        <v/>
      </c>
      <c r="F1506" s="21">
        <f>IF(B1506&lt;741000,0,IF(B1506&lt;2191000,B1506-740000,IF(B1506&lt;2193000,1451000,IF(B1506&lt;2196000,1453000,IF(B1506&lt;2200000,1456000,IF(B1506&lt;3600000,ROUND(ROUNDDOWN(B1506/4,-3)*2.8,0)-80000,IF(B1506&lt;6600000,ROUND(ROUNDDOWN(B1506/4,-3)*3.2,0)-440000,IF(B1506&lt;8500000,ROUNDDOWN(B1506*0.9,0)-1100000,B1506-1950000))))))))</f>
        <v/>
      </c>
      <c r="G1506" s="21">
        <f>IF(F1506&gt;23500000,NA(),IF(F1506&lt;=4890000,1040000,IF(F1506&lt;=6550000,670000,620000)))</f>
        <v/>
      </c>
      <c r="H1506" s="21">
        <f>IF(D1506&lt;=0,0,MAX(0,MIN(2000000,D1506-MIN(100000,ROUNDDOWN(F1506*0.05,0)))))</f>
        <v/>
      </c>
      <c r="I1506" s="21">
        <f>IF(C1506&lt;=2000,0,MIN(C1506,ROUNDDOWN(F1506*0.4,0))-2000)</f>
        <v/>
      </c>
      <c r="J1506" s="21">
        <f>MAX(0,ROUNDDOWN(F1506-E1506-G1506,-3))</f>
        <v/>
      </c>
      <c r="K1506" s="21">
        <f>MAX(0,ROUNDDOWN(F1506-E1506-G1506-H1506-I1506,-3))</f>
        <v/>
      </c>
      <c r="L1506" s="21">
        <f>MAX(0,ROUNDDOWN(F1506-E1506-G1506-H1506,-3))</f>
        <v/>
      </c>
      <c r="M1506" s="21">
        <f>IF(J1506&lt;=0,0,ROUNDDOWN((J1506*LOOKUP(J1506,{0,1950001,3300001,6950001,9000001,18000001,40000001},{0.05,0.1,0.2,0.23,0.33,0.4,0.45})-LOOKUP(J1506,{0,1950001,3300001,6950001,9000001,18000001,40000001},{0,97500,427500,636000,1536000,2796000,4796000}))*1.021,-2))</f>
        <v/>
      </c>
      <c r="N1506" s="21">
        <f>IF(K1506&lt;=0,0,ROUNDDOWN((K1506*LOOKUP(K1506,{0,1950001,3300001,6950001,9000001,18000001,40000001},{0.05,0.1,0.2,0.23,0.33,0.4,0.45})-LOOKUP(K1506,{0,1950001,3300001,6950001,9000001,18000001,40000001},{0,97500,427500,636000,1536000,2796000,4796000}))*1.021,-2))</f>
        <v/>
      </c>
      <c r="O1506" s="21">
        <f>IF(L1506&lt;=0,0,ROUNDDOWN((L1506*LOOKUP(L1506,{0,1950001,3300001,6950001,9000001,18000001,40000001},{0.05,0.1,0.2,0.23,0.33,0.4,0.45})-LOOKUP(L1506,{0,1950001,3300001,6950001,9000001,18000001,40000001},{0,97500,427500,636000,1536000,2796000,4796000}))*1.021,-2))</f>
        <v/>
      </c>
      <c r="P1506" s="21">
        <f>MAX(0,ROUNDDOWN(F1506-E1506-430000,-3))</f>
        <v/>
      </c>
      <c r="Q1506" s="21">
        <f>MAX(0,ROUNDDOWN(F1506-E1506-430000-H1506,-3))</f>
        <v/>
      </c>
      <c r="R1506" s="21">
        <f>IF(F1506&lt;=450000,0,MAX(0,P1506*0.06-MIN(50000,P1506)*0.03))</f>
        <v/>
      </c>
      <c r="S1506" s="21">
        <f>IF(F1506&lt;=450000,0,MAX(0,P1506*0.04-MIN(50000,P1506)*0.02))</f>
        <v/>
      </c>
      <c r="T1506" s="21">
        <f>IF(F1506&lt;=450000,0,MAX(0,Q1506*0.06-MIN(50000,Q1506)*0.03))</f>
        <v/>
      </c>
      <c r="U1506" s="21">
        <f>IF(F1506&lt;=450000,0,MAX(0,Q1506*0.04-MIN(50000,Q1506)*0.02))</f>
        <v/>
      </c>
      <c r="V1506" s="21">
        <f>50000+MAX(0,G1506-480000)</f>
        <v/>
      </c>
      <c r="W1506" s="21">
        <f>P1506-V1506</f>
        <v/>
      </c>
      <c r="X1506" s="21">
        <f>Q1506-V1506</f>
        <v/>
      </c>
      <c r="Y1506" s="22">
        <f>IF(W1506&lt;0,0.9,LOOKUP(W1506,{0,1950001,3300001,6950001,9000001,18000001,40000001},{0.84895,0.7979,0.6958,0.66517,0.56307,0.4916,0.44055}))</f>
        <v/>
      </c>
      <c r="Z1506" s="22">
        <f>IF(X1506&lt;0,0.9,LOOKUP(X1506,{0,1950001,3300001,6950001,9000001,18000001,40000001},{0.84895,0.7979,0.6958,0.66517,0.56307,0.4916,0.44055}))</f>
        <v/>
      </c>
      <c r="AA1506" s="22">
        <f>IF(W1506&lt;0,0,CHOOSE(MATCH(W1506,{0,1950001,3300001,6950001,9000001},1),5.105/84.895,10.21/79.79,20.42/69.58,23.483/66.517,33.693/56.307))</f>
        <v/>
      </c>
      <c r="AB1506" s="21">
        <f>IF(C1506&lt;=2000,0,(MIN(C1506,ROUNDDOWN(F1506*0.3,0))-2000)*0.1)</f>
        <v/>
      </c>
      <c r="AC1506" s="21">
        <f>IF(C1506&lt;=2000,0,MIN((C1506-2000)*Y1506,(R1506+S1506)*0.2))</f>
        <v/>
      </c>
      <c r="AD1506" s="21">
        <f>IF(C1506&lt;=2000,0,MIN((C1506-2000)*Z1506,(T1506+U1506)*0.2))</f>
        <v/>
      </c>
      <c r="AE1506" s="21">
        <f>AC1506*AA1506</f>
        <v/>
      </c>
      <c r="AF1506" s="21">
        <f>ROUNDDOWN(R1506,-2)+ROUNDDOWN(S1506,-2)</f>
        <v/>
      </c>
      <c r="AG1506" s="21">
        <f>ROUNDDOWN(MAX(0,R1506-(AB1506+AC1506+AE1506)*0.6),-2)+ROUNDDOWN(MAX(0,S1506-(AB1506+AC1506+AE1506)*0.4),-2)</f>
        <v/>
      </c>
      <c r="AH1506" s="21">
        <f>ROUNDDOWN(MAX(0,T1506-(AB1506+AD1506)*0.6),-2)+ROUNDDOWN(MAX(0,U1506-(AB1506+AD1506)*0.4),-2)</f>
        <v/>
      </c>
      <c r="AI1506" s="21">
        <f>ROUNDDOWN(T1506,-2)+ROUNDDOWN(U1506,-2)</f>
        <v/>
      </c>
      <c r="AJ1506" s="21">
        <f>M1506+AF1506</f>
        <v/>
      </c>
      <c r="AK1506" s="21">
        <f>M1506+AG1506</f>
        <v/>
      </c>
      <c r="AL1506" s="21">
        <f>N1506+AH1506</f>
        <v/>
      </c>
      <c r="AM1506" s="21">
        <f>O1506+AI1506</f>
        <v/>
      </c>
      <c r="AN1506" s="21">
        <f>N1506+AI1506</f>
        <v/>
      </c>
      <c r="AO1506" s="21">
        <f>ROUNDDOWN((R1506+S1506)*0.2/Y1506+2000,0)</f>
        <v/>
      </c>
      <c r="AP1506" s="21">
        <f>ROUNDDOWN((T1506+U1506)*0.2/Z1506+2000,0)</f>
        <v/>
      </c>
      <c r="AQ1506" s="21">
        <f>AL1506-AK1506</f>
        <v/>
      </c>
      <c r="AR1506" s="21">
        <f>AM1506-AK1506</f>
        <v/>
      </c>
      <c r="AS1506" s="21">
        <f>AM1506-AL1506</f>
        <v/>
      </c>
      <c r="AT1506" s="21">
        <f>AK1506+C1506-AJ1506</f>
        <v/>
      </c>
      <c r="AU1506" s="21">
        <f>AL1506+C1506-AM1506</f>
        <v/>
      </c>
      <c r="AV1506" s="21">
        <f>AN1506+C1506-AM1506</f>
        <v/>
      </c>
    </row>
    <row r="1507">
      <c r="A1507" t="inlineStr">
        <is>
          <t>年収別 上限+5万</t>
        </is>
      </c>
      <c r="B1507" s="21">
        <f>'4_年収別'!$A$54</f>
        <v/>
      </c>
      <c r="C1507" s="21">
        <f>AO1507+50000</f>
        <v/>
      </c>
      <c r="D1507" s="21" t="n">
        <v>0</v>
      </c>
      <c r="E1507" s="21">
        <f>ROUND(MIN(B1507/12,650000)*12*0.0915+MIN(B1507/12,1390000)*12*(0.0504+0)+B1507*0.005,0)</f>
        <v/>
      </c>
      <c r="F1507" s="21">
        <f>IF(B1507&lt;741000,0,IF(B1507&lt;2191000,B1507-740000,IF(B1507&lt;2193000,1451000,IF(B1507&lt;2196000,1453000,IF(B1507&lt;2200000,1456000,IF(B1507&lt;3600000,ROUND(ROUNDDOWN(B1507/4,-3)*2.8,0)-80000,IF(B1507&lt;6600000,ROUND(ROUNDDOWN(B1507/4,-3)*3.2,0)-440000,IF(B1507&lt;8500000,ROUNDDOWN(B1507*0.9,0)-1100000,B1507-1950000))))))))</f>
        <v/>
      </c>
      <c r="G1507" s="21">
        <f>IF(F1507&gt;23500000,NA(),IF(F1507&lt;=4890000,1040000,IF(F1507&lt;=6550000,670000,620000)))</f>
        <v/>
      </c>
      <c r="H1507" s="21">
        <f>IF(D1507&lt;=0,0,MAX(0,MIN(2000000,D1507-MIN(100000,ROUNDDOWN(F1507*0.05,0)))))</f>
        <v/>
      </c>
      <c r="I1507" s="21">
        <f>IF(C1507&lt;=2000,0,MIN(C1507,ROUNDDOWN(F1507*0.4,0))-2000)</f>
        <v/>
      </c>
      <c r="J1507" s="21">
        <f>MAX(0,ROUNDDOWN(F1507-E1507-G1507,-3))</f>
        <v/>
      </c>
      <c r="K1507" s="21">
        <f>MAX(0,ROUNDDOWN(F1507-E1507-G1507-H1507-I1507,-3))</f>
        <v/>
      </c>
      <c r="L1507" s="21">
        <f>MAX(0,ROUNDDOWN(F1507-E1507-G1507-H1507,-3))</f>
        <v/>
      </c>
      <c r="M1507" s="21">
        <f>IF(J1507&lt;=0,0,ROUNDDOWN((J1507*LOOKUP(J1507,{0,1950001,3300001,6950001,9000001,18000001,40000001},{0.05,0.1,0.2,0.23,0.33,0.4,0.45})-LOOKUP(J1507,{0,1950001,3300001,6950001,9000001,18000001,40000001},{0,97500,427500,636000,1536000,2796000,4796000}))*1.021,-2))</f>
        <v/>
      </c>
      <c r="N1507" s="21">
        <f>IF(K1507&lt;=0,0,ROUNDDOWN((K1507*LOOKUP(K1507,{0,1950001,3300001,6950001,9000001,18000001,40000001},{0.05,0.1,0.2,0.23,0.33,0.4,0.45})-LOOKUP(K1507,{0,1950001,3300001,6950001,9000001,18000001,40000001},{0,97500,427500,636000,1536000,2796000,4796000}))*1.021,-2))</f>
        <v/>
      </c>
      <c r="O1507" s="21">
        <f>IF(L1507&lt;=0,0,ROUNDDOWN((L1507*LOOKUP(L1507,{0,1950001,3300001,6950001,9000001,18000001,40000001},{0.05,0.1,0.2,0.23,0.33,0.4,0.45})-LOOKUP(L1507,{0,1950001,3300001,6950001,9000001,18000001,40000001},{0,97500,427500,636000,1536000,2796000,4796000}))*1.021,-2))</f>
        <v/>
      </c>
      <c r="P1507" s="21">
        <f>MAX(0,ROUNDDOWN(F1507-E1507-430000,-3))</f>
        <v/>
      </c>
      <c r="Q1507" s="21">
        <f>MAX(0,ROUNDDOWN(F1507-E1507-430000-H1507,-3))</f>
        <v/>
      </c>
      <c r="R1507" s="21">
        <f>IF(F1507&lt;=450000,0,MAX(0,P1507*0.06-MIN(50000,P1507)*0.03))</f>
        <v/>
      </c>
      <c r="S1507" s="21">
        <f>IF(F1507&lt;=450000,0,MAX(0,P1507*0.04-MIN(50000,P1507)*0.02))</f>
        <v/>
      </c>
      <c r="T1507" s="21">
        <f>IF(F1507&lt;=450000,0,MAX(0,Q1507*0.06-MIN(50000,Q1507)*0.03))</f>
        <v/>
      </c>
      <c r="U1507" s="21">
        <f>IF(F1507&lt;=450000,0,MAX(0,Q1507*0.04-MIN(50000,Q1507)*0.02))</f>
        <v/>
      </c>
      <c r="V1507" s="21">
        <f>50000+MAX(0,G1507-480000)</f>
        <v/>
      </c>
      <c r="W1507" s="21">
        <f>P1507-V1507</f>
        <v/>
      </c>
      <c r="X1507" s="21">
        <f>Q1507-V1507</f>
        <v/>
      </c>
      <c r="Y1507" s="22">
        <f>IF(W1507&lt;0,0.9,LOOKUP(W1507,{0,1950001,3300001,6950001,9000001,18000001,40000001},{0.84895,0.7979,0.6958,0.66517,0.56307,0.4916,0.44055}))</f>
        <v/>
      </c>
      <c r="Z1507" s="22">
        <f>IF(X1507&lt;0,0.9,LOOKUP(X1507,{0,1950001,3300001,6950001,9000001,18000001,40000001},{0.84895,0.7979,0.6958,0.66517,0.56307,0.4916,0.44055}))</f>
        <v/>
      </c>
      <c r="AA1507" s="22">
        <f>IF(W1507&lt;0,0,CHOOSE(MATCH(W1507,{0,1950001,3300001,6950001,9000001},1),5.105/84.895,10.21/79.79,20.42/69.58,23.483/66.517,33.693/56.307))</f>
        <v/>
      </c>
      <c r="AB1507" s="21">
        <f>IF(C1507&lt;=2000,0,(MIN(C1507,ROUNDDOWN(F1507*0.3,0))-2000)*0.1)</f>
        <v/>
      </c>
      <c r="AC1507" s="21">
        <f>IF(C1507&lt;=2000,0,MIN((C1507-2000)*Y1507,(R1507+S1507)*0.2))</f>
        <v/>
      </c>
      <c r="AD1507" s="21">
        <f>IF(C1507&lt;=2000,0,MIN((C1507-2000)*Z1507,(T1507+U1507)*0.2))</f>
        <v/>
      </c>
      <c r="AE1507" s="21">
        <f>AC1507*AA1507</f>
        <v/>
      </c>
      <c r="AF1507" s="21">
        <f>ROUNDDOWN(R1507,-2)+ROUNDDOWN(S1507,-2)</f>
        <v/>
      </c>
      <c r="AG1507" s="21">
        <f>ROUNDDOWN(MAX(0,R1507-(AB1507+AC1507+AE1507)*0.6),-2)+ROUNDDOWN(MAX(0,S1507-(AB1507+AC1507+AE1507)*0.4),-2)</f>
        <v/>
      </c>
      <c r="AH1507" s="21">
        <f>ROUNDDOWN(MAX(0,T1507-(AB1507+AD1507)*0.6),-2)+ROUNDDOWN(MAX(0,U1507-(AB1507+AD1507)*0.4),-2)</f>
        <v/>
      </c>
      <c r="AI1507" s="21">
        <f>ROUNDDOWN(T1507,-2)+ROUNDDOWN(U1507,-2)</f>
        <v/>
      </c>
      <c r="AJ1507" s="21">
        <f>M1507+AF1507</f>
        <v/>
      </c>
      <c r="AK1507" s="21">
        <f>M1507+AG1507</f>
        <v/>
      </c>
      <c r="AL1507" s="21">
        <f>N1507+AH1507</f>
        <v/>
      </c>
      <c r="AM1507" s="21">
        <f>O1507+AI1507</f>
        <v/>
      </c>
      <c r="AN1507" s="21">
        <f>N1507+AI1507</f>
        <v/>
      </c>
      <c r="AO1507" s="21">
        <f>ROUNDDOWN((R1507+S1507)*0.2/Y1507+2000,0)</f>
        <v/>
      </c>
      <c r="AP1507" s="21">
        <f>ROUNDDOWN((T1507+U1507)*0.2/Z1507+2000,0)</f>
        <v/>
      </c>
      <c r="AQ1507" s="21">
        <f>AL1507-AK1507</f>
        <v/>
      </c>
      <c r="AR1507" s="21">
        <f>AM1507-AK1507</f>
        <v/>
      </c>
      <c r="AS1507" s="21">
        <f>AM1507-AL1507</f>
        <v/>
      </c>
      <c r="AT1507" s="21">
        <f>AK1507+C1507-AJ1507</f>
        <v/>
      </c>
      <c r="AU1507" s="21">
        <f>AL1507+C1507-AM1507</f>
        <v/>
      </c>
      <c r="AV1507" s="21">
        <f>AN1507+C1507-AM1507</f>
        <v/>
      </c>
    </row>
    <row r="1508">
      <c r="A1508" t="inlineStr">
        <is>
          <t>年収別 医療費15万</t>
        </is>
      </c>
      <c r="B1508" s="21">
        <f>'4_年収別'!$A$55</f>
        <v/>
      </c>
      <c r="C1508" s="21">
        <f>AO1508</f>
        <v/>
      </c>
      <c r="D1508" s="21" t="n">
        <v>150000</v>
      </c>
      <c r="E1508" s="21">
        <f>ROUND(MIN(B1508/12,650000)*12*0.0915+MIN(B1508/12,1390000)*12*(0.0504+0)+B1508*0.005,0)</f>
        <v/>
      </c>
      <c r="F1508" s="21">
        <f>IF(B1508&lt;741000,0,IF(B1508&lt;2191000,B1508-740000,IF(B1508&lt;2193000,1451000,IF(B1508&lt;2196000,1453000,IF(B1508&lt;2200000,1456000,IF(B1508&lt;3600000,ROUND(ROUNDDOWN(B1508/4,-3)*2.8,0)-80000,IF(B1508&lt;6600000,ROUND(ROUNDDOWN(B1508/4,-3)*3.2,0)-440000,IF(B1508&lt;8500000,ROUNDDOWN(B1508*0.9,0)-1100000,B1508-1950000))))))))</f>
        <v/>
      </c>
      <c r="G1508" s="21">
        <f>IF(F1508&gt;23500000,NA(),IF(F1508&lt;=4890000,1040000,IF(F1508&lt;=6550000,670000,620000)))</f>
        <v/>
      </c>
      <c r="H1508" s="21">
        <f>IF(D1508&lt;=0,0,MAX(0,MIN(2000000,D1508-MIN(100000,ROUNDDOWN(F1508*0.05,0)))))</f>
        <v/>
      </c>
      <c r="I1508" s="21">
        <f>IF(C1508&lt;=2000,0,MIN(C1508,ROUNDDOWN(F1508*0.4,0))-2000)</f>
        <v/>
      </c>
      <c r="J1508" s="21">
        <f>MAX(0,ROUNDDOWN(F1508-E1508-G1508,-3))</f>
        <v/>
      </c>
      <c r="K1508" s="21">
        <f>MAX(0,ROUNDDOWN(F1508-E1508-G1508-H1508-I1508,-3))</f>
        <v/>
      </c>
      <c r="L1508" s="21">
        <f>MAX(0,ROUNDDOWN(F1508-E1508-G1508-H1508,-3))</f>
        <v/>
      </c>
      <c r="M1508" s="21">
        <f>IF(J1508&lt;=0,0,ROUNDDOWN((J1508*LOOKUP(J1508,{0,1950001,3300001,6950001,9000001,18000001,40000001},{0.05,0.1,0.2,0.23,0.33,0.4,0.45})-LOOKUP(J1508,{0,1950001,3300001,6950001,9000001,18000001,40000001},{0,97500,427500,636000,1536000,2796000,4796000}))*1.021,-2))</f>
        <v/>
      </c>
      <c r="N1508" s="21">
        <f>IF(K1508&lt;=0,0,ROUNDDOWN((K1508*LOOKUP(K1508,{0,1950001,3300001,6950001,9000001,18000001,40000001},{0.05,0.1,0.2,0.23,0.33,0.4,0.45})-LOOKUP(K1508,{0,1950001,3300001,6950001,9000001,18000001,40000001},{0,97500,427500,636000,1536000,2796000,4796000}))*1.021,-2))</f>
        <v/>
      </c>
      <c r="O1508" s="21">
        <f>IF(L1508&lt;=0,0,ROUNDDOWN((L1508*LOOKUP(L1508,{0,1950001,3300001,6950001,9000001,18000001,40000001},{0.05,0.1,0.2,0.23,0.33,0.4,0.45})-LOOKUP(L1508,{0,1950001,3300001,6950001,9000001,18000001,40000001},{0,97500,427500,636000,1536000,2796000,4796000}))*1.021,-2))</f>
        <v/>
      </c>
      <c r="P1508" s="21">
        <f>MAX(0,ROUNDDOWN(F1508-E1508-430000,-3))</f>
        <v/>
      </c>
      <c r="Q1508" s="21">
        <f>MAX(0,ROUNDDOWN(F1508-E1508-430000-H1508,-3))</f>
        <v/>
      </c>
      <c r="R1508" s="21">
        <f>IF(F1508&lt;=450000,0,MAX(0,P1508*0.06-MIN(50000,P1508)*0.03))</f>
        <v/>
      </c>
      <c r="S1508" s="21">
        <f>IF(F1508&lt;=450000,0,MAX(0,P1508*0.04-MIN(50000,P1508)*0.02))</f>
        <v/>
      </c>
      <c r="T1508" s="21">
        <f>IF(F1508&lt;=450000,0,MAX(0,Q1508*0.06-MIN(50000,Q1508)*0.03))</f>
        <v/>
      </c>
      <c r="U1508" s="21">
        <f>IF(F1508&lt;=450000,0,MAX(0,Q1508*0.04-MIN(50000,Q1508)*0.02))</f>
        <v/>
      </c>
      <c r="V1508" s="21">
        <f>50000+MAX(0,G1508-480000)</f>
        <v/>
      </c>
      <c r="W1508" s="21">
        <f>P1508-V1508</f>
        <v/>
      </c>
      <c r="X1508" s="21">
        <f>Q1508-V1508</f>
        <v/>
      </c>
      <c r="Y1508" s="22">
        <f>IF(W1508&lt;0,0.9,LOOKUP(W1508,{0,1950001,3300001,6950001,9000001,18000001,40000001},{0.84895,0.7979,0.6958,0.66517,0.56307,0.4916,0.44055}))</f>
        <v/>
      </c>
      <c r="Z1508" s="22">
        <f>IF(X1508&lt;0,0.9,LOOKUP(X1508,{0,1950001,3300001,6950001,9000001,18000001,40000001},{0.84895,0.7979,0.6958,0.66517,0.56307,0.4916,0.44055}))</f>
        <v/>
      </c>
      <c r="AA1508" s="22">
        <f>IF(W1508&lt;0,0,CHOOSE(MATCH(W1508,{0,1950001,3300001,6950001,9000001},1),5.105/84.895,10.21/79.79,20.42/69.58,23.483/66.517,33.693/56.307))</f>
        <v/>
      </c>
      <c r="AB1508" s="21">
        <f>IF(C1508&lt;=2000,0,(MIN(C1508,ROUNDDOWN(F1508*0.3,0))-2000)*0.1)</f>
        <v/>
      </c>
      <c r="AC1508" s="21">
        <f>IF(C1508&lt;=2000,0,MIN((C1508-2000)*Y1508,(R1508+S1508)*0.2))</f>
        <v/>
      </c>
      <c r="AD1508" s="21">
        <f>IF(C1508&lt;=2000,0,MIN((C1508-2000)*Z1508,(T1508+U1508)*0.2))</f>
        <v/>
      </c>
      <c r="AE1508" s="21">
        <f>AC1508*AA1508</f>
        <v/>
      </c>
      <c r="AF1508" s="21">
        <f>ROUNDDOWN(R1508,-2)+ROUNDDOWN(S1508,-2)</f>
        <v/>
      </c>
      <c r="AG1508" s="21">
        <f>ROUNDDOWN(MAX(0,R1508-(AB1508+AC1508+AE1508)*0.6),-2)+ROUNDDOWN(MAX(0,S1508-(AB1508+AC1508+AE1508)*0.4),-2)</f>
        <v/>
      </c>
      <c r="AH1508" s="21">
        <f>ROUNDDOWN(MAX(0,T1508-(AB1508+AD1508)*0.6),-2)+ROUNDDOWN(MAX(0,U1508-(AB1508+AD1508)*0.4),-2)</f>
        <v/>
      </c>
      <c r="AI1508" s="21">
        <f>ROUNDDOWN(T1508,-2)+ROUNDDOWN(U1508,-2)</f>
        <v/>
      </c>
      <c r="AJ1508" s="21">
        <f>M1508+AF1508</f>
        <v/>
      </c>
      <c r="AK1508" s="21">
        <f>M1508+AG1508</f>
        <v/>
      </c>
      <c r="AL1508" s="21">
        <f>N1508+AH1508</f>
        <v/>
      </c>
      <c r="AM1508" s="21">
        <f>O1508+AI1508</f>
        <v/>
      </c>
      <c r="AN1508" s="21">
        <f>N1508+AI1508</f>
        <v/>
      </c>
      <c r="AO1508" s="21">
        <f>ROUNDDOWN((R1508+S1508)*0.2/Y1508+2000,0)</f>
        <v/>
      </c>
      <c r="AP1508" s="21">
        <f>ROUNDDOWN((T1508+U1508)*0.2/Z1508+2000,0)</f>
        <v/>
      </c>
      <c r="AQ1508" s="21">
        <f>AL1508-AK1508</f>
        <v/>
      </c>
      <c r="AR1508" s="21">
        <f>AM1508-AK1508</f>
        <v/>
      </c>
      <c r="AS1508" s="21">
        <f>AM1508-AL1508</f>
        <v/>
      </c>
      <c r="AT1508" s="21">
        <f>AK1508+C1508-AJ1508</f>
        <v/>
      </c>
      <c r="AU1508" s="21">
        <f>AL1508+C1508-AM1508</f>
        <v/>
      </c>
      <c r="AV1508" s="21">
        <f>AN1508+C1508-AM1508</f>
        <v/>
      </c>
    </row>
    <row r="1509">
      <c r="A1509" t="inlineStr">
        <is>
          <t>年収別 上限+5万</t>
        </is>
      </c>
      <c r="B1509" s="21">
        <f>'4_年収別'!$A$55</f>
        <v/>
      </c>
      <c r="C1509" s="21">
        <f>AO1509+50000</f>
        <v/>
      </c>
      <c r="D1509" s="21" t="n">
        <v>0</v>
      </c>
      <c r="E1509" s="21">
        <f>ROUND(MIN(B1509/12,650000)*12*0.0915+MIN(B1509/12,1390000)*12*(0.0504+0)+B1509*0.005,0)</f>
        <v/>
      </c>
      <c r="F1509" s="21">
        <f>IF(B1509&lt;741000,0,IF(B1509&lt;2191000,B1509-740000,IF(B1509&lt;2193000,1451000,IF(B1509&lt;2196000,1453000,IF(B1509&lt;2200000,1456000,IF(B1509&lt;3600000,ROUND(ROUNDDOWN(B1509/4,-3)*2.8,0)-80000,IF(B1509&lt;6600000,ROUND(ROUNDDOWN(B1509/4,-3)*3.2,0)-440000,IF(B1509&lt;8500000,ROUNDDOWN(B1509*0.9,0)-1100000,B1509-1950000))))))))</f>
        <v/>
      </c>
      <c r="G1509" s="21">
        <f>IF(F1509&gt;23500000,NA(),IF(F1509&lt;=4890000,1040000,IF(F1509&lt;=6550000,670000,620000)))</f>
        <v/>
      </c>
      <c r="H1509" s="21">
        <f>IF(D1509&lt;=0,0,MAX(0,MIN(2000000,D1509-MIN(100000,ROUNDDOWN(F1509*0.05,0)))))</f>
        <v/>
      </c>
      <c r="I1509" s="21">
        <f>IF(C1509&lt;=2000,0,MIN(C1509,ROUNDDOWN(F1509*0.4,0))-2000)</f>
        <v/>
      </c>
      <c r="J1509" s="21">
        <f>MAX(0,ROUNDDOWN(F1509-E1509-G1509,-3))</f>
        <v/>
      </c>
      <c r="K1509" s="21">
        <f>MAX(0,ROUNDDOWN(F1509-E1509-G1509-H1509-I1509,-3))</f>
        <v/>
      </c>
      <c r="L1509" s="21">
        <f>MAX(0,ROUNDDOWN(F1509-E1509-G1509-H1509,-3))</f>
        <v/>
      </c>
      <c r="M1509" s="21">
        <f>IF(J1509&lt;=0,0,ROUNDDOWN((J1509*LOOKUP(J1509,{0,1950001,3300001,6950001,9000001,18000001,40000001},{0.05,0.1,0.2,0.23,0.33,0.4,0.45})-LOOKUP(J1509,{0,1950001,3300001,6950001,9000001,18000001,40000001},{0,97500,427500,636000,1536000,2796000,4796000}))*1.021,-2))</f>
        <v/>
      </c>
      <c r="N1509" s="21">
        <f>IF(K1509&lt;=0,0,ROUNDDOWN((K1509*LOOKUP(K1509,{0,1950001,3300001,6950001,9000001,18000001,40000001},{0.05,0.1,0.2,0.23,0.33,0.4,0.45})-LOOKUP(K1509,{0,1950001,3300001,6950001,9000001,18000001,40000001},{0,97500,427500,636000,1536000,2796000,4796000}))*1.021,-2))</f>
        <v/>
      </c>
      <c r="O1509" s="21">
        <f>IF(L1509&lt;=0,0,ROUNDDOWN((L1509*LOOKUP(L1509,{0,1950001,3300001,6950001,9000001,18000001,40000001},{0.05,0.1,0.2,0.23,0.33,0.4,0.45})-LOOKUP(L1509,{0,1950001,3300001,6950001,9000001,18000001,40000001},{0,97500,427500,636000,1536000,2796000,4796000}))*1.021,-2))</f>
        <v/>
      </c>
      <c r="P1509" s="21">
        <f>MAX(0,ROUNDDOWN(F1509-E1509-430000,-3))</f>
        <v/>
      </c>
      <c r="Q1509" s="21">
        <f>MAX(0,ROUNDDOWN(F1509-E1509-430000-H1509,-3))</f>
        <v/>
      </c>
      <c r="R1509" s="21">
        <f>IF(F1509&lt;=450000,0,MAX(0,P1509*0.06-MIN(50000,P1509)*0.03))</f>
        <v/>
      </c>
      <c r="S1509" s="21">
        <f>IF(F1509&lt;=450000,0,MAX(0,P1509*0.04-MIN(50000,P1509)*0.02))</f>
        <v/>
      </c>
      <c r="T1509" s="21">
        <f>IF(F1509&lt;=450000,0,MAX(0,Q1509*0.06-MIN(50000,Q1509)*0.03))</f>
        <v/>
      </c>
      <c r="U1509" s="21">
        <f>IF(F1509&lt;=450000,0,MAX(0,Q1509*0.04-MIN(50000,Q1509)*0.02))</f>
        <v/>
      </c>
      <c r="V1509" s="21">
        <f>50000+MAX(0,G1509-480000)</f>
        <v/>
      </c>
      <c r="W1509" s="21">
        <f>P1509-V1509</f>
        <v/>
      </c>
      <c r="X1509" s="21">
        <f>Q1509-V1509</f>
        <v/>
      </c>
      <c r="Y1509" s="22">
        <f>IF(W1509&lt;0,0.9,LOOKUP(W1509,{0,1950001,3300001,6950001,9000001,18000001,40000001},{0.84895,0.7979,0.6958,0.66517,0.56307,0.4916,0.44055}))</f>
        <v/>
      </c>
      <c r="Z1509" s="22">
        <f>IF(X1509&lt;0,0.9,LOOKUP(X1509,{0,1950001,3300001,6950001,9000001,18000001,40000001},{0.84895,0.7979,0.6958,0.66517,0.56307,0.4916,0.44055}))</f>
        <v/>
      </c>
      <c r="AA1509" s="22">
        <f>IF(W1509&lt;0,0,CHOOSE(MATCH(W1509,{0,1950001,3300001,6950001,9000001},1),5.105/84.895,10.21/79.79,20.42/69.58,23.483/66.517,33.693/56.307))</f>
        <v/>
      </c>
      <c r="AB1509" s="21">
        <f>IF(C1509&lt;=2000,0,(MIN(C1509,ROUNDDOWN(F1509*0.3,0))-2000)*0.1)</f>
        <v/>
      </c>
      <c r="AC1509" s="21">
        <f>IF(C1509&lt;=2000,0,MIN((C1509-2000)*Y1509,(R1509+S1509)*0.2))</f>
        <v/>
      </c>
      <c r="AD1509" s="21">
        <f>IF(C1509&lt;=2000,0,MIN((C1509-2000)*Z1509,(T1509+U1509)*0.2))</f>
        <v/>
      </c>
      <c r="AE1509" s="21">
        <f>AC1509*AA1509</f>
        <v/>
      </c>
      <c r="AF1509" s="21">
        <f>ROUNDDOWN(R1509,-2)+ROUNDDOWN(S1509,-2)</f>
        <v/>
      </c>
      <c r="AG1509" s="21">
        <f>ROUNDDOWN(MAX(0,R1509-(AB1509+AC1509+AE1509)*0.6),-2)+ROUNDDOWN(MAX(0,S1509-(AB1509+AC1509+AE1509)*0.4),-2)</f>
        <v/>
      </c>
      <c r="AH1509" s="21">
        <f>ROUNDDOWN(MAX(0,T1509-(AB1509+AD1509)*0.6),-2)+ROUNDDOWN(MAX(0,U1509-(AB1509+AD1509)*0.4),-2)</f>
        <v/>
      </c>
      <c r="AI1509" s="21">
        <f>ROUNDDOWN(T1509,-2)+ROUNDDOWN(U1509,-2)</f>
        <v/>
      </c>
      <c r="AJ1509" s="21">
        <f>M1509+AF1509</f>
        <v/>
      </c>
      <c r="AK1509" s="21">
        <f>M1509+AG1509</f>
        <v/>
      </c>
      <c r="AL1509" s="21">
        <f>N1509+AH1509</f>
        <v/>
      </c>
      <c r="AM1509" s="21">
        <f>O1509+AI1509</f>
        <v/>
      </c>
      <c r="AN1509" s="21">
        <f>N1509+AI1509</f>
        <v/>
      </c>
      <c r="AO1509" s="21">
        <f>ROUNDDOWN((R1509+S1509)*0.2/Y1509+2000,0)</f>
        <v/>
      </c>
      <c r="AP1509" s="21">
        <f>ROUNDDOWN((T1509+U1509)*0.2/Z1509+2000,0)</f>
        <v/>
      </c>
      <c r="AQ1509" s="21">
        <f>AL1509-AK1509</f>
        <v/>
      </c>
      <c r="AR1509" s="21">
        <f>AM1509-AK1509</f>
        <v/>
      </c>
      <c r="AS1509" s="21">
        <f>AM1509-AL1509</f>
        <v/>
      </c>
      <c r="AT1509" s="21">
        <f>AK1509+C1509-AJ1509</f>
        <v/>
      </c>
      <c r="AU1509" s="21">
        <f>AL1509+C1509-AM1509</f>
        <v/>
      </c>
      <c r="AV1509" s="21">
        <f>AN1509+C1509-AM1509</f>
        <v/>
      </c>
    </row>
    <row r="1510">
      <c r="A1510" t="inlineStr">
        <is>
          <t>年収別 医療費15万</t>
        </is>
      </c>
      <c r="B1510" s="21">
        <f>'4_年収別'!$A$56</f>
        <v/>
      </c>
      <c r="C1510" s="21">
        <f>AO1510</f>
        <v/>
      </c>
      <c r="D1510" s="21" t="n">
        <v>150000</v>
      </c>
      <c r="E1510" s="21">
        <f>ROUND(MIN(B1510/12,650000)*12*0.0915+MIN(B1510/12,1390000)*12*(0.0504+0)+B1510*0.005,0)</f>
        <v/>
      </c>
      <c r="F1510" s="21">
        <f>IF(B1510&lt;741000,0,IF(B1510&lt;2191000,B1510-740000,IF(B1510&lt;2193000,1451000,IF(B1510&lt;2196000,1453000,IF(B1510&lt;2200000,1456000,IF(B1510&lt;3600000,ROUND(ROUNDDOWN(B1510/4,-3)*2.8,0)-80000,IF(B1510&lt;6600000,ROUND(ROUNDDOWN(B1510/4,-3)*3.2,0)-440000,IF(B1510&lt;8500000,ROUNDDOWN(B1510*0.9,0)-1100000,B1510-1950000))))))))</f>
        <v/>
      </c>
      <c r="G1510" s="21">
        <f>IF(F1510&gt;23500000,NA(),IF(F1510&lt;=4890000,1040000,IF(F1510&lt;=6550000,670000,620000)))</f>
        <v/>
      </c>
      <c r="H1510" s="21">
        <f>IF(D1510&lt;=0,0,MAX(0,MIN(2000000,D1510-MIN(100000,ROUNDDOWN(F1510*0.05,0)))))</f>
        <v/>
      </c>
      <c r="I1510" s="21">
        <f>IF(C1510&lt;=2000,0,MIN(C1510,ROUNDDOWN(F1510*0.4,0))-2000)</f>
        <v/>
      </c>
      <c r="J1510" s="21">
        <f>MAX(0,ROUNDDOWN(F1510-E1510-G1510,-3))</f>
        <v/>
      </c>
      <c r="K1510" s="21">
        <f>MAX(0,ROUNDDOWN(F1510-E1510-G1510-H1510-I1510,-3))</f>
        <v/>
      </c>
      <c r="L1510" s="21">
        <f>MAX(0,ROUNDDOWN(F1510-E1510-G1510-H1510,-3))</f>
        <v/>
      </c>
      <c r="M1510" s="21">
        <f>IF(J1510&lt;=0,0,ROUNDDOWN((J1510*LOOKUP(J1510,{0,1950001,3300001,6950001,9000001,18000001,40000001},{0.05,0.1,0.2,0.23,0.33,0.4,0.45})-LOOKUP(J1510,{0,1950001,3300001,6950001,9000001,18000001,40000001},{0,97500,427500,636000,1536000,2796000,4796000}))*1.021,-2))</f>
        <v/>
      </c>
      <c r="N1510" s="21">
        <f>IF(K1510&lt;=0,0,ROUNDDOWN((K1510*LOOKUP(K1510,{0,1950001,3300001,6950001,9000001,18000001,40000001},{0.05,0.1,0.2,0.23,0.33,0.4,0.45})-LOOKUP(K1510,{0,1950001,3300001,6950001,9000001,18000001,40000001},{0,97500,427500,636000,1536000,2796000,4796000}))*1.021,-2))</f>
        <v/>
      </c>
      <c r="O1510" s="21">
        <f>IF(L1510&lt;=0,0,ROUNDDOWN((L1510*LOOKUP(L1510,{0,1950001,3300001,6950001,9000001,18000001,40000001},{0.05,0.1,0.2,0.23,0.33,0.4,0.45})-LOOKUP(L1510,{0,1950001,3300001,6950001,9000001,18000001,40000001},{0,97500,427500,636000,1536000,2796000,4796000}))*1.021,-2))</f>
        <v/>
      </c>
      <c r="P1510" s="21">
        <f>MAX(0,ROUNDDOWN(F1510-E1510-430000,-3))</f>
        <v/>
      </c>
      <c r="Q1510" s="21">
        <f>MAX(0,ROUNDDOWN(F1510-E1510-430000-H1510,-3))</f>
        <v/>
      </c>
      <c r="R1510" s="21">
        <f>IF(F1510&lt;=450000,0,MAX(0,P1510*0.06-MIN(50000,P1510)*0.03))</f>
        <v/>
      </c>
      <c r="S1510" s="21">
        <f>IF(F1510&lt;=450000,0,MAX(0,P1510*0.04-MIN(50000,P1510)*0.02))</f>
        <v/>
      </c>
      <c r="T1510" s="21">
        <f>IF(F1510&lt;=450000,0,MAX(0,Q1510*0.06-MIN(50000,Q1510)*0.03))</f>
        <v/>
      </c>
      <c r="U1510" s="21">
        <f>IF(F1510&lt;=450000,0,MAX(0,Q1510*0.04-MIN(50000,Q1510)*0.02))</f>
        <v/>
      </c>
      <c r="V1510" s="21">
        <f>50000+MAX(0,G1510-480000)</f>
        <v/>
      </c>
      <c r="W1510" s="21">
        <f>P1510-V1510</f>
        <v/>
      </c>
      <c r="X1510" s="21">
        <f>Q1510-V1510</f>
        <v/>
      </c>
      <c r="Y1510" s="22">
        <f>IF(W1510&lt;0,0.9,LOOKUP(W1510,{0,1950001,3300001,6950001,9000001,18000001,40000001},{0.84895,0.7979,0.6958,0.66517,0.56307,0.4916,0.44055}))</f>
        <v/>
      </c>
      <c r="Z1510" s="22">
        <f>IF(X1510&lt;0,0.9,LOOKUP(X1510,{0,1950001,3300001,6950001,9000001,18000001,40000001},{0.84895,0.7979,0.6958,0.66517,0.56307,0.4916,0.44055}))</f>
        <v/>
      </c>
      <c r="AA1510" s="22">
        <f>IF(W1510&lt;0,0,CHOOSE(MATCH(W1510,{0,1950001,3300001,6950001,9000001},1),5.105/84.895,10.21/79.79,20.42/69.58,23.483/66.517,33.693/56.307))</f>
        <v/>
      </c>
      <c r="AB1510" s="21">
        <f>IF(C1510&lt;=2000,0,(MIN(C1510,ROUNDDOWN(F1510*0.3,0))-2000)*0.1)</f>
        <v/>
      </c>
      <c r="AC1510" s="21">
        <f>IF(C1510&lt;=2000,0,MIN((C1510-2000)*Y1510,(R1510+S1510)*0.2))</f>
        <v/>
      </c>
      <c r="AD1510" s="21">
        <f>IF(C1510&lt;=2000,0,MIN((C1510-2000)*Z1510,(T1510+U1510)*0.2))</f>
        <v/>
      </c>
      <c r="AE1510" s="21">
        <f>AC1510*AA1510</f>
        <v/>
      </c>
      <c r="AF1510" s="21">
        <f>ROUNDDOWN(R1510,-2)+ROUNDDOWN(S1510,-2)</f>
        <v/>
      </c>
      <c r="AG1510" s="21">
        <f>ROUNDDOWN(MAX(0,R1510-(AB1510+AC1510+AE1510)*0.6),-2)+ROUNDDOWN(MAX(0,S1510-(AB1510+AC1510+AE1510)*0.4),-2)</f>
        <v/>
      </c>
      <c r="AH1510" s="21">
        <f>ROUNDDOWN(MAX(0,T1510-(AB1510+AD1510)*0.6),-2)+ROUNDDOWN(MAX(0,U1510-(AB1510+AD1510)*0.4),-2)</f>
        <v/>
      </c>
      <c r="AI1510" s="21">
        <f>ROUNDDOWN(T1510,-2)+ROUNDDOWN(U1510,-2)</f>
        <v/>
      </c>
      <c r="AJ1510" s="21">
        <f>M1510+AF1510</f>
        <v/>
      </c>
      <c r="AK1510" s="21">
        <f>M1510+AG1510</f>
        <v/>
      </c>
      <c r="AL1510" s="21">
        <f>N1510+AH1510</f>
        <v/>
      </c>
      <c r="AM1510" s="21">
        <f>O1510+AI1510</f>
        <v/>
      </c>
      <c r="AN1510" s="21">
        <f>N1510+AI1510</f>
        <v/>
      </c>
      <c r="AO1510" s="21">
        <f>ROUNDDOWN((R1510+S1510)*0.2/Y1510+2000,0)</f>
        <v/>
      </c>
      <c r="AP1510" s="21">
        <f>ROUNDDOWN((T1510+U1510)*0.2/Z1510+2000,0)</f>
        <v/>
      </c>
      <c r="AQ1510" s="21">
        <f>AL1510-AK1510</f>
        <v/>
      </c>
      <c r="AR1510" s="21">
        <f>AM1510-AK1510</f>
        <v/>
      </c>
      <c r="AS1510" s="21">
        <f>AM1510-AL1510</f>
        <v/>
      </c>
      <c r="AT1510" s="21">
        <f>AK1510+C1510-AJ1510</f>
        <v/>
      </c>
      <c r="AU1510" s="21">
        <f>AL1510+C1510-AM1510</f>
        <v/>
      </c>
      <c r="AV1510" s="21">
        <f>AN1510+C1510-AM1510</f>
        <v/>
      </c>
    </row>
    <row r="1511">
      <c r="A1511" t="inlineStr">
        <is>
          <t>年収別 上限+5万</t>
        </is>
      </c>
      <c r="B1511" s="21">
        <f>'4_年収別'!$A$56</f>
        <v/>
      </c>
      <c r="C1511" s="21">
        <f>AO1511+50000</f>
        <v/>
      </c>
      <c r="D1511" s="21" t="n">
        <v>0</v>
      </c>
      <c r="E1511" s="21">
        <f>ROUND(MIN(B1511/12,650000)*12*0.0915+MIN(B1511/12,1390000)*12*(0.0504+0)+B1511*0.005,0)</f>
        <v/>
      </c>
      <c r="F1511" s="21">
        <f>IF(B1511&lt;741000,0,IF(B1511&lt;2191000,B1511-740000,IF(B1511&lt;2193000,1451000,IF(B1511&lt;2196000,1453000,IF(B1511&lt;2200000,1456000,IF(B1511&lt;3600000,ROUND(ROUNDDOWN(B1511/4,-3)*2.8,0)-80000,IF(B1511&lt;6600000,ROUND(ROUNDDOWN(B1511/4,-3)*3.2,0)-440000,IF(B1511&lt;8500000,ROUNDDOWN(B1511*0.9,0)-1100000,B1511-1950000))))))))</f>
        <v/>
      </c>
      <c r="G1511" s="21">
        <f>IF(F1511&gt;23500000,NA(),IF(F1511&lt;=4890000,1040000,IF(F1511&lt;=6550000,670000,620000)))</f>
        <v/>
      </c>
      <c r="H1511" s="21">
        <f>IF(D1511&lt;=0,0,MAX(0,MIN(2000000,D1511-MIN(100000,ROUNDDOWN(F1511*0.05,0)))))</f>
        <v/>
      </c>
      <c r="I1511" s="21">
        <f>IF(C1511&lt;=2000,0,MIN(C1511,ROUNDDOWN(F1511*0.4,0))-2000)</f>
        <v/>
      </c>
      <c r="J1511" s="21">
        <f>MAX(0,ROUNDDOWN(F1511-E1511-G1511,-3))</f>
        <v/>
      </c>
      <c r="K1511" s="21">
        <f>MAX(0,ROUNDDOWN(F1511-E1511-G1511-H1511-I1511,-3))</f>
        <v/>
      </c>
      <c r="L1511" s="21">
        <f>MAX(0,ROUNDDOWN(F1511-E1511-G1511-H1511,-3))</f>
        <v/>
      </c>
      <c r="M1511" s="21">
        <f>IF(J1511&lt;=0,0,ROUNDDOWN((J1511*LOOKUP(J1511,{0,1950001,3300001,6950001,9000001,18000001,40000001},{0.05,0.1,0.2,0.23,0.33,0.4,0.45})-LOOKUP(J1511,{0,1950001,3300001,6950001,9000001,18000001,40000001},{0,97500,427500,636000,1536000,2796000,4796000}))*1.021,-2))</f>
        <v/>
      </c>
      <c r="N1511" s="21">
        <f>IF(K1511&lt;=0,0,ROUNDDOWN((K1511*LOOKUP(K1511,{0,1950001,3300001,6950001,9000001,18000001,40000001},{0.05,0.1,0.2,0.23,0.33,0.4,0.45})-LOOKUP(K1511,{0,1950001,3300001,6950001,9000001,18000001,40000001},{0,97500,427500,636000,1536000,2796000,4796000}))*1.021,-2))</f>
        <v/>
      </c>
      <c r="O1511" s="21">
        <f>IF(L1511&lt;=0,0,ROUNDDOWN((L1511*LOOKUP(L1511,{0,1950001,3300001,6950001,9000001,18000001,40000001},{0.05,0.1,0.2,0.23,0.33,0.4,0.45})-LOOKUP(L1511,{0,1950001,3300001,6950001,9000001,18000001,40000001},{0,97500,427500,636000,1536000,2796000,4796000}))*1.021,-2))</f>
        <v/>
      </c>
      <c r="P1511" s="21">
        <f>MAX(0,ROUNDDOWN(F1511-E1511-430000,-3))</f>
        <v/>
      </c>
      <c r="Q1511" s="21">
        <f>MAX(0,ROUNDDOWN(F1511-E1511-430000-H1511,-3))</f>
        <v/>
      </c>
      <c r="R1511" s="21">
        <f>IF(F1511&lt;=450000,0,MAX(0,P1511*0.06-MIN(50000,P1511)*0.03))</f>
        <v/>
      </c>
      <c r="S1511" s="21">
        <f>IF(F1511&lt;=450000,0,MAX(0,P1511*0.04-MIN(50000,P1511)*0.02))</f>
        <v/>
      </c>
      <c r="T1511" s="21">
        <f>IF(F1511&lt;=450000,0,MAX(0,Q1511*0.06-MIN(50000,Q1511)*0.03))</f>
        <v/>
      </c>
      <c r="U1511" s="21">
        <f>IF(F1511&lt;=450000,0,MAX(0,Q1511*0.04-MIN(50000,Q1511)*0.02))</f>
        <v/>
      </c>
      <c r="V1511" s="21">
        <f>50000+MAX(0,G1511-480000)</f>
        <v/>
      </c>
      <c r="W1511" s="21">
        <f>P1511-V1511</f>
        <v/>
      </c>
      <c r="X1511" s="21">
        <f>Q1511-V1511</f>
        <v/>
      </c>
      <c r="Y1511" s="22">
        <f>IF(W1511&lt;0,0.9,LOOKUP(W1511,{0,1950001,3300001,6950001,9000001,18000001,40000001},{0.84895,0.7979,0.6958,0.66517,0.56307,0.4916,0.44055}))</f>
        <v/>
      </c>
      <c r="Z1511" s="22">
        <f>IF(X1511&lt;0,0.9,LOOKUP(X1511,{0,1950001,3300001,6950001,9000001,18000001,40000001},{0.84895,0.7979,0.6958,0.66517,0.56307,0.4916,0.44055}))</f>
        <v/>
      </c>
      <c r="AA1511" s="22">
        <f>IF(W1511&lt;0,0,CHOOSE(MATCH(W1511,{0,1950001,3300001,6950001,9000001},1),5.105/84.895,10.21/79.79,20.42/69.58,23.483/66.517,33.693/56.307))</f>
        <v/>
      </c>
      <c r="AB1511" s="21">
        <f>IF(C1511&lt;=2000,0,(MIN(C1511,ROUNDDOWN(F1511*0.3,0))-2000)*0.1)</f>
        <v/>
      </c>
      <c r="AC1511" s="21">
        <f>IF(C1511&lt;=2000,0,MIN((C1511-2000)*Y1511,(R1511+S1511)*0.2))</f>
        <v/>
      </c>
      <c r="AD1511" s="21">
        <f>IF(C1511&lt;=2000,0,MIN((C1511-2000)*Z1511,(T1511+U1511)*0.2))</f>
        <v/>
      </c>
      <c r="AE1511" s="21">
        <f>AC1511*AA1511</f>
        <v/>
      </c>
      <c r="AF1511" s="21">
        <f>ROUNDDOWN(R1511,-2)+ROUNDDOWN(S1511,-2)</f>
        <v/>
      </c>
      <c r="AG1511" s="21">
        <f>ROUNDDOWN(MAX(0,R1511-(AB1511+AC1511+AE1511)*0.6),-2)+ROUNDDOWN(MAX(0,S1511-(AB1511+AC1511+AE1511)*0.4),-2)</f>
        <v/>
      </c>
      <c r="AH1511" s="21">
        <f>ROUNDDOWN(MAX(0,T1511-(AB1511+AD1511)*0.6),-2)+ROUNDDOWN(MAX(0,U1511-(AB1511+AD1511)*0.4),-2)</f>
        <v/>
      </c>
      <c r="AI1511" s="21">
        <f>ROUNDDOWN(T1511,-2)+ROUNDDOWN(U1511,-2)</f>
        <v/>
      </c>
      <c r="AJ1511" s="21">
        <f>M1511+AF1511</f>
        <v/>
      </c>
      <c r="AK1511" s="21">
        <f>M1511+AG1511</f>
        <v/>
      </c>
      <c r="AL1511" s="21">
        <f>N1511+AH1511</f>
        <v/>
      </c>
      <c r="AM1511" s="21">
        <f>O1511+AI1511</f>
        <v/>
      </c>
      <c r="AN1511" s="21">
        <f>N1511+AI1511</f>
        <v/>
      </c>
      <c r="AO1511" s="21">
        <f>ROUNDDOWN((R1511+S1511)*0.2/Y1511+2000,0)</f>
        <v/>
      </c>
      <c r="AP1511" s="21">
        <f>ROUNDDOWN((T1511+U1511)*0.2/Z1511+2000,0)</f>
        <v/>
      </c>
      <c r="AQ1511" s="21">
        <f>AL1511-AK1511</f>
        <v/>
      </c>
      <c r="AR1511" s="21">
        <f>AM1511-AK1511</f>
        <v/>
      </c>
      <c r="AS1511" s="21">
        <f>AM1511-AL1511</f>
        <v/>
      </c>
      <c r="AT1511" s="21">
        <f>AK1511+C1511-AJ1511</f>
        <v/>
      </c>
      <c r="AU1511" s="21">
        <f>AL1511+C1511-AM1511</f>
        <v/>
      </c>
      <c r="AV1511" s="21">
        <f>AN1511+C1511-AM1511</f>
        <v/>
      </c>
    </row>
    <row r="1512">
      <c r="A1512" t="inlineStr">
        <is>
          <t>年収別 医療費15万</t>
        </is>
      </c>
      <c r="B1512" s="21">
        <f>'4_年収別'!$A$57</f>
        <v/>
      </c>
      <c r="C1512" s="21">
        <f>AO1512</f>
        <v/>
      </c>
      <c r="D1512" s="21" t="n">
        <v>150000</v>
      </c>
      <c r="E1512" s="21">
        <f>ROUND(MIN(B1512/12,650000)*12*0.0915+MIN(B1512/12,1390000)*12*(0.0504+0)+B1512*0.005,0)</f>
        <v/>
      </c>
      <c r="F1512" s="21">
        <f>IF(B1512&lt;741000,0,IF(B1512&lt;2191000,B1512-740000,IF(B1512&lt;2193000,1451000,IF(B1512&lt;2196000,1453000,IF(B1512&lt;2200000,1456000,IF(B1512&lt;3600000,ROUND(ROUNDDOWN(B1512/4,-3)*2.8,0)-80000,IF(B1512&lt;6600000,ROUND(ROUNDDOWN(B1512/4,-3)*3.2,0)-440000,IF(B1512&lt;8500000,ROUNDDOWN(B1512*0.9,0)-1100000,B1512-1950000))))))))</f>
        <v/>
      </c>
      <c r="G1512" s="21">
        <f>IF(F1512&gt;23500000,NA(),IF(F1512&lt;=4890000,1040000,IF(F1512&lt;=6550000,670000,620000)))</f>
        <v/>
      </c>
      <c r="H1512" s="21">
        <f>IF(D1512&lt;=0,0,MAX(0,MIN(2000000,D1512-MIN(100000,ROUNDDOWN(F1512*0.05,0)))))</f>
        <v/>
      </c>
      <c r="I1512" s="21">
        <f>IF(C1512&lt;=2000,0,MIN(C1512,ROUNDDOWN(F1512*0.4,0))-2000)</f>
        <v/>
      </c>
      <c r="J1512" s="21">
        <f>MAX(0,ROUNDDOWN(F1512-E1512-G1512,-3))</f>
        <v/>
      </c>
      <c r="K1512" s="21">
        <f>MAX(0,ROUNDDOWN(F1512-E1512-G1512-H1512-I1512,-3))</f>
        <v/>
      </c>
      <c r="L1512" s="21">
        <f>MAX(0,ROUNDDOWN(F1512-E1512-G1512-H1512,-3))</f>
        <v/>
      </c>
      <c r="M1512" s="21">
        <f>IF(J1512&lt;=0,0,ROUNDDOWN((J1512*LOOKUP(J1512,{0,1950001,3300001,6950001,9000001,18000001,40000001},{0.05,0.1,0.2,0.23,0.33,0.4,0.45})-LOOKUP(J1512,{0,1950001,3300001,6950001,9000001,18000001,40000001},{0,97500,427500,636000,1536000,2796000,4796000}))*1.021,-2))</f>
        <v/>
      </c>
      <c r="N1512" s="21">
        <f>IF(K1512&lt;=0,0,ROUNDDOWN((K1512*LOOKUP(K1512,{0,1950001,3300001,6950001,9000001,18000001,40000001},{0.05,0.1,0.2,0.23,0.33,0.4,0.45})-LOOKUP(K1512,{0,1950001,3300001,6950001,9000001,18000001,40000001},{0,97500,427500,636000,1536000,2796000,4796000}))*1.021,-2))</f>
        <v/>
      </c>
      <c r="O1512" s="21">
        <f>IF(L1512&lt;=0,0,ROUNDDOWN((L1512*LOOKUP(L1512,{0,1950001,3300001,6950001,9000001,18000001,40000001},{0.05,0.1,0.2,0.23,0.33,0.4,0.45})-LOOKUP(L1512,{0,1950001,3300001,6950001,9000001,18000001,40000001},{0,97500,427500,636000,1536000,2796000,4796000}))*1.021,-2))</f>
        <v/>
      </c>
      <c r="P1512" s="21">
        <f>MAX(0,ROUNDDOWN(F1512-E1512-430000,-3))</f>
        <v/>
      </c>
      <c r="Q1512" s="21">
        <f>MAX(0,ROUNDDOWN(F1512-E1512-430000-H1512,-3))</f>
        <v/>
      </c>
      <c r="R1512" s="21">
        <f>IF(F1512&lt;=450000,0,MAX(0,P1512*0.06-MIN(50000,P1512)*0.03))</f>
        <v/>
      </c>
      <c r="S1512" s="21">
        <f>IF(F1512&lt;=450000,0,MAX(0,P1512*0.04-MIN(50000,P1512)*0.02))</f>
        <v/>
      </c>
      <c r="T1512" s="21">
        <f>IF(F1512&lt;=450000,0,MAX(0,Q1512*0.06-MIN(50000,Q1512)*0.03))</f>
        <v/>
      </c>
      <c r="U1512" s="21">
        <f>IF(F1512&lt;=450000,0,MAX(0,Q1512*0.04-MIN(50000,Q1512)*0.02))</f>
        <v/>
      </c>
      <c r="V1512" s="21">
        <f>50000+MAX(0,G1512-480000)</f>
        <v/>
      </c>
      <c r="W1512" s="21">
        <f>P1512-V1512</f>
        <v/>
      </c>
      <c r="X1512" s="21">
        <f>Q1512-V1512</f>
        <v/>
      </c>
      <c r="Y1512" s="22">
        <f>IF(W1512&lt;0,0.9,LOOKUP(W1512,{0,1950001,3300001,6950001,9000001,18000001,40000001},{0.84895,0.7979,0.6958,0.66517,0.56307,0.4916,0.44055}))</f>
        <v/>
      </c>
      <c r="Z1512" s="22">
        <f>IF(X1512&lt;0,0.9,LOOKUP(X1512,{0,1950001,3300001,6950001,9000001,18000001,40000001},{0.84895,0.7979,0.6958,0.66517,0.56307,0.4916,0.44055}))</f>
        <v/>
      </c>
      <c r="AA1512" s="22">
        <f>IF(W1512&lt;0,0,CHOOSE(MATCH(W1512,{0,1950001,3300001,6950001,9000001},1),5.105/84.895,10.21/79.79,20.42/69.58,23.483/66.517,33.693/56.307))</f>
        <v/>
      </c>
      <c r="AB1512" s="21">
        <f>IF(C1512&lt;=2000,0,(MIN(C1512,ROUNDDOWN(F1512*0.3,0))-2000)*0.1)</f>
        <v/>
      </c>
      <c r="AC1512" s="21">
        <f>IF(C1512&lt;=2000,0,MIN((C1512-2000)*Y1512,(R1512+S1512)*0.2))</f>
        <v/>
      </c>
      <c r="AD1512" s="21">
        <f>IF(C1512&lt;=2000,0,MIN((C1512-2000)*Z1512,(T1512+U1512)*0.2))</f>
        <v/>
      </c>
      <c r="AE1512" s="21">
        <f>AC1512*AA1512</f>
        <v/>
      </c>
      <c r="AF1512" s="21">
        <f>ROUNDDOWN(R1512,-2)+ROUNDDOWN(S1512,-2)</f>
        <v/>
      </c>
      <c r="AG1512" s="21">
        <f>ROUNDDOWN(MAX(0,R1512-(AB1512+AC1512+AE1512)*0.6),-2)+ROUNDDOWN(MAX(0,S1512-(AB1512+AC1512+AE1512)*0.4),-2)</f>
        <v/>
      </c>
      <c r="AH1512" s="21">
        <f>ROUNDDOWN(MAX(0,T1512-(AB1512+AD1512)*0.6),-2)+ROUNDDOWN(MAX(0,U1512-(AB1512+AD1512)*0.4),-2)</f>
        <v/>
      </c>
      <c r="AI1512" s="21">
        <f>ROUNDDOWN(T1512,-2)+ROUNDDOWN(U1512,-2)</f>
        <v/>
      </c>
      <c r="AJ1512" s="21">
        <f>M1512+AF1512</f>
        <v/>
      </c>
      <c r="AK1512" s="21">
        <f>M1512+AG1512</f>
        <v/>
      </c>
      <c r="AL1512" s="21">
        <f>N1512+AH1512</f>
        <v/>
      </c>
      <c r="AM1512" s="21">
        <f>O1512+AI1512</f>
        <v/>
      </c>
      <c r="AN1512" s="21">
        <f>N1512+AI1512</f>
        <v/>
      </c>
      <c r="AO1512" s="21">
        <f>ROUNDDOWN((R1512+S1512)*0.2/Y1512+2000,0)</f>
        <v/>
      </c>
      <c r="AP1512" s="21">
        <f>ROUNDDOWN((T1512+U1512)*0.2/Z1512+2000,0)</f>
        <v/>
      </c>
      <c r="AQ1512" s="21">
        <f>AL1512-AK1512</f>
        <v/>
      </c>
      <c r="AR1512" s="21">
        <f>AM1512-AK1512</f>
        <v/>
      </c>
      <c r="AS1512" s="21">
        <f>AM1512-AL1512</f>
        <v/>
      </c>
      <c r="AT1512" s="21">
        <f>AK1512+C1512-AJ1512</f>
        <v/>
      </c>
      <c r="AU1512" s="21">
        <f>AL1512+C1512-AM1512</f>
        <v/>
      </c>
      <c r="AV1512" s="21">
        <f>AN1512+C1512-AM1512</f>
        <v/>
      </c>
    </row>
    <row r="1513">
      <c r="A1513" t="inlineStr">
        <is>
          <t>年収別 上限+5万</t>
        </is>
      </c>
      <c r="B1513" s="21">
        <f>'4_年収別'!$A$57</f>
        <v/>
      </c>
      <c r="C1513" s="21">
        <f>AO1513+50000</f>
        <v/>
      </c>
      <c r="D1513" s="21" t="n">
        <v>0</v>
      </c>
      <c r="E1513" s="21">
        <f>ROUND(MIN(B1513/12,650000)*12*0.0915+MIN(B1513/12,1390000)*12*(0.0504+0)+B1513*0.005,0)</f>
        <v/>
      </c>
      <c r="F1513" s="21">
        <f>IF(B1513&lt;741000,0,IF(B1513&lt;2191000,B1513-740000,IF(B1513&lt;2193000,1451000,IF(B1513&lt;2196000,1453000,IF(B1513&lt;2200000,1456000,IF(B1513&lt;3600000,ROUND(ROUNDDOWN(B1513/4,-3)*2.8,0)-80000,IF(B1513&lt;6600000,ROUND(ROUNDDOWN(B1513/4,-3)*3.2,0)-440000,IF(B1513&lt;8500000,ROUNDDOWN(B1513*0.9,0)-1100000,B1513-1950000))))))))</f>
        <v/>
      </c>
      <c r="G1513" s="21">
        <f>IF(F1513&gt;23500000,NA(),IF(F1513&lt;=4890000,1040000,IF(F1513&lt;=6550000,670000,620000)))</f>
        <v/>
      </c>
      <c r="H1513" s="21">
        <f>IF(D1513&lt;=0,0,MAX(0,MIN(2000000,D1513-MIN(100000,ROUNDDOWN(F1513*0.05,0)))))</f>
        <v/>
      </c>
      <c r="I1513" s="21">
        <f>IF(C1513&lt;=2000,0,MIN(C1513,ROUNDDOWN(F1513*0.4,0))-2000)</f>
        <v/>
      </c>
      <c r="J1513" s="21">
        <f>MAX(0,ROUNDDOWN(F1513-E1513-G1513,-3))</f>
        <v/>
      </c>
      <c r="K1513" s="21">
        <f>MAX(0,ROUNDDOWN(F1513-E1513-G1513-H1513-I1513,-3))</f>
        <v/>
      </c>
      <c r="L1513" s="21">
        <f>MAX(0,ROUNDDOWN(F1513-E1513-G1513-H1513,-3))</f>
        <v/>
      </c>
      <c r="M1513" s="21">
        <f>IF(J1513&lt;=0,0,ROUNDDOWN((J1513*LOOKUP(J1513,{0,1950001,3300001,6950001,9000001,18000001,40000001},{0.05,0.1,0.2,0.23,0.33,0.4,0.45})-LOOKUP(J1513,{0,1950001,3300001,6950001,9000001,18000001,40000001},{0,97500,427500,636000,1536000,2796000,4796000}))*1.021,-2))</f>
        <v/>
      </c>
      <c r="N1513" s="21">
        <f>IF(K1513&lt;=0,0,ROUNDDOWN((K1513*LOOKUP(K1513,{0,1950001,3300001,6950001,9000001,18000001,40000001},{0.05,0.1,0.2,0.23,0.33,0.4,0.45})-LOOKUP(K1513,{0,1950001,3300001,6950001,9000001,18000001,40000001},{0,97500,427500,636000,1536000,2796000,4796000}))*1.021,-2))</f>
        <v/>
      </c>
      <c r="O1513" s="21">
        <f>IF(L1513&lt;=0,0,ROUNDDOWN((L1513*LOOKUP(L1513,{0,1950001,3300001,6950001,9000001,18000001,40000001},{0.05,0.1,0.2,0.23,0.33,0.4,0.45})-LOOKUP(L1513,{0,1950001,3300001,6950001,9000001,18000001,40000001},{0,97500,427500,636000,1536000,2796000,4796000}))*1.021,-2))</f>
        <v/>
      </c>
      <c r="P1513" s="21">
        <f>MAX(0,ROUNDDOWN(F1513-E1513-430000,-3))</f>
        <v/>
      </c>
      <c r="Q1513" s="21">
        <f>MAX(0,ROUNDDOWN(F1513-E1513-430000-H1513,-3))</f>
        <v/>
      </c>
      <c r="R1513" s="21">
        <f>IF(F1513&lt;=450000,0,MAX(0,P1513*0.06-MIN(50000,P1513)*0.03))</f>
        <v/>
      </c>
      <c r="S1513" s="21">
        <f>IF(F1513&lt;=450000,0,MAX(0,P1513*0.04-MIN(50000,P1513)*0.02))</f>
        <v/>
      </c>
      <c r="T1513" s="21">
        <f>IF(F1513&lt;=450000,0,MAX(0,Q1513*0.06-MIN(50000,Q1513)*0.03))</f>
        <v/>
      </c>
      <c r="U1513" s="21">
        <f>IF(F1513&lt;=450000,0,MAX(0,Q1513*0.04-MIN(50000,Q1513)*0.02))</f>
        <v/>
      </c>
      <c r="V1513" s="21">
        <f>50000+MAX(0,G1513-480000)</f>
        <v/>
      </c>
      <c r="W1513" s="21">
        <f>P1513-V1513</f>
        <v/>
      </c>
      <c r="X1513" s="21">
        <f>Q1513-V1513</f>
        <v/>
      </c>
      <c r="Y1513" s="22">
        <f>IF(W1513&lt;0,0.9,LOOKUP(W1513,{0,1950001,3300001,6950001,9000001,18000001,40000001},{0.84895,0.7979,0.6958,0.66517,0.56307,0.4916,0.44055}))</f>
        <v/>
      </c>
      <c r="Z1513" s="22">
        <f>IF(X1513&lt;0,0.9,LOOKUP(X1513,{0,1950001,3300001,6950001,9000001,18000001,40000001},{0.84895,0.7979,0.6958,0.66517,0.56307,0.4916,0.44055}))</f>
        <v/>
      </c>
      <c r="AA1513" s="22">
        <f>IF(W1513&lt;0,0,CHOOSE(MATCH(W1513,{0,1950001,3300001,6950001,9000001},1),5.105/84.895,10.21/79.79,20.42/69.58,23.483/66.517,33.693/56.307))</f>
        <v/>
      </c>
      <c r="AB1513" s="21">
        <f>IF(C1513&lt;=2000,0,(MIN(C1513,ROUNDDOWN(F1513*0.3,0))-2000)*0.1)</f>
        <v/>
      </c>
      <c r="AC1513" s="21">
        <f>IF(C1513&lt;=2000,0,MIN((C1513-2000)*Y1513,(R1513+S1513)*0.2))</f>
        <v/>
      </c>
      <c r="AD1513" s="21">
        <f>IF(C1513&lt;=2000,0,MIN((C1513-2000)*Z1513,(T1513+U1513)*0.2))</f>
        <v/>
      </c>
      <c r="AE1513" s="21">
        <f>AC1513*AA1513</f>
        <v/>
      </c>
      <c r="AF1513" s="21">
        <f>ROUNDDOWN(R1513,-2)+ROUNDDOWN(S1513,-2)</f>
        <v/>
      </c>
      <c r="AG1513" s="21">
        <f>ROUNDDOWN(MAX(0,R1513-(AB1513+AC1513+AE1513)*0.6),-2)+ROUNDDOWN(MAX(0,S1513-(AB1513+AC1513+AE1513)*0.4),-2)</f>
        <v/>
      </c>
      <c r="AH1513" s="21">
        <f>ROUNDDOWN(MAX(0,T1513-(AB1513+AD1513)*0.6),-2)+ROUNDDOWN(MAX(0,U1513-(AB1513+AD1513)*0.4),-2)</f>
        <v/>
      </c>
      <c r="AI1513" s="21">
        <f>ROUNDDOWN(T1513,-2)+ROUNDDOWN(U1513,-2)</f>
        <v/>
      </c>
      <c r="AJ1513" s="21">
        <f>M1513+AF1513</f>
        <v/>
      </c>
      <c r="AK1513" s="21">
        <f>M1513+AG1513</f>
        <v/>
      </c>
      <c r="AL1513" s="21">
        <f>N1513+AH1513</f>
        <v/>
      </c>
      <c r="AM1513" s="21">
        <f>O1513+AI1513</f>
        <v/>
      </c>
      <c r="AN1513" s="21">
        <f>N1513+AI1513</f>
        <v/>
      </c>
      <c r="AO1513" s="21">
        <f>ROUNDDOWN((R1513+S1513)*0.2/Y1513+2000,0)</f>
        <v/>
      </c>
      <c r="AP1513" s="21">
        <f>ROUNDDOWN((T1513+U1513)*0.2/Z1513+2000,0)</f>
        <v/>
      </c>
      <c r="AQ1513" s="21">
        <f>AL1513-AK1513</f>
        <v/>
      </c>
      <c r="AR1513" s="21">
        <f>AM1513-AK1513</f>
        <v/>
      </c>
      <c r="AS1513" s="21">
        <f>AM1513-AL1513</f>
        <v/>
      </c>
      <c r="AT1513" s="21">
        <f>AK1513+C1513-AJ1513</f>
        <v/>
      </c>
      <c r="AU1513" s="21">
        <f>AL1513+C1513-AM1513</f>
        <v/>
      </c>
      <c r="AV1513" s="21">
        <f>AN1513+C1513-AM1513</f>
        <v/>
      </c>
    </row>
    <row r="1514">
      <c r="A1514" t="inlineStr">
        <is>
          <t>年収別 医療費15万</t>
        </is>
      </c>
      <c r="B1514" s="21">
        <f>'4_年収別'!$A$58</f>
        <v/>
      </c>
      <c r="C1514" s="21">
        <f>AO1514</f>
        <v/>
      </c>
      <c r="D1514" s="21" t="n">
        <v>150000</v>
      </c>
      <c r="E1514" s="21">
        <f>ROUND(MIN(B1514/12,650000)*12*0.0915+MIN(B1514/12,1390000)*12*(0.0504+0)+B1514*0.005,0)</f>
        <v/>
      </c>
      <c r="F1514" s="21">
        <f>IF(B1514&lt;741000,0,IF(B1514&lt;2191000,B1514-740000,IF(B1514&lt;2193000,1451000,IF(B1514&lt;2196000,1453000,IF(B1514&lt;2200000,1456000,IF(B1514&lt;3600000,ROUND(ROUNDDOWN(B1514/4,-3)*2.8,0)-80000,IF(B1514&lt;6600000,ROUND(ROUNDDOWN(B1514/4,-3)*3.2,0)-440000,IF(B1514&lt;8500000,ROUNDDOWN(B1514*0.9,0)-1100000,B1514-1950000))))))))</f>
        <v/>
      </c>
      <c r="G1514" s="21">
        <f>IF(F1514&gt;23500000,NA(),IF(F1514&lt;=4890000,1040000,IF(F1514&lt;=6550000,670000,620000)))</f>
        <v/>
      </c>
      <c r="H1514" s="21">
        <f>IF(D1514&lt;=0,0,MAX(0,MIN(2000000,D1514-MIN(100000,ROUNDDOWN(F1514*0.05,0)))))</f>
        <v/>
      </c>
      <c r="I1514" s="21">
        <f>IF(C1514&lt;=2000,0,MIN(C1514,ROUNDDOWN(F1514*0.4,0))-2000)</f>
        <v/>
      </c>
      <c r="J1514" s="21">
        <f>MAX(0,ROUNDDOWN(F1514-E1514-G1514,-3))</f>
        <v/>
      </c>
      <c r="K1514" s="21">
        <f>MAX(0,ROUNDDOWN(F1514-E1514-G1514-H1514-I1514,-3))</f>
        <v/>
      </c>
      <c r="L1514" s="21">
        <f>MAX(0,ROUNDDOWN(F1514-E1514-G1514-H1514,-3))</f>
        <v/>
      </c>
      <c r="M1514" s="21">
        <f>IF(J1514&lt;=0,0,ROUNDDOWN((J1514*LOOKUP(J1514,{0,1950001,3300001,6950001,9000001,18000001,40000001},{0.05,0.1,0.2,0.23,0.33,0.4,0.45})-LOOKUP(J1514,{0,1950001,3300001,6950001,9000001,18000001,40000001},{0,97500,427500,636000,1536000,2796000,4796000}))*1.021,-2))</f>
        <v/>
      </c>
      <c r="N1514" s="21">
        <f>IF(K1514&lt;=0,0,ROUNDDOWN((K1514*LOOKUP(K1514,{0,1950001,3300001,6950001,9000001,18000001,40000001},{0.05,0.1,0.2,0.23,0.33,0.4,0.45})-LOOKUP(K1514,{0,1950001,3300001,6950001,9000001,18000001,40000001},{0,97500,427500,636000,1536000,2796000,4796000}))*1.021,-2))</f>
        <v/>
      </c>
      <c r="O1514" s="21">
        <f>IF(L1514&lt;=0,0,ROUNDDOWN((L1514*LOOKUP(L1514,{0,1950001,3300001,6950001,9000001,18000001,40000001},{0.05,0.1,0.2,0.23,0.33,0.4,0.45})-LOOKUP(L1514,{0,1950001,3300001,6950001,9000001,18000001,40000001},{0,97500,427500,636000,1536000,2796000,4796000}))*1.021,-2))</f>
        <v/>
      </c>
      <c r="P1514" s="21">
        <f>MAX(0,ROUNDDOWN(F1514-E1514-430000,-3))</f>
        <v/>
      </c>
      <c r="Q1514" s="21">
        <f>MAX(0,ROUNDDOWN(F1514-E1514-430000-H1514,-3))</f>
        <v/>
      </c>
      <c r="R1514" s="21">
        <f>IF(F1514&lt;=450000,0,MAX(0,P1514*0.06-MIN(50000,P1514)*0.03))</f>
        <v/>
      </c>
      <c r="S1514" s="21">
        <f>IF(F1514&lt;=450000,0,MAX(0,P1514*0.04-MIN(50000,P1514)*0.02))</f>
        <v/>
      </c>
      <c r="T1514" s="21">
        <f>IF(F1514&lt;=450000,0,MAX(0,Q1514*0.06-MIN(50000,Q1514)*0.03))</f>
        <v/>
      </c>
      <c r="U1514" s="21">
        <f>IF(F1514&lt;=450000,0,MAX(0,Q1514*0.04-MIN(50000,Q1514)*0.02))</f>
        <v/>
      </c>
      <c r="V1514" s="21">
        <f>50000+MAX(0,G1514-480000)</f>
        <v/>
      </c>
      <c r="W1514" s="21">
        <f>P1514-V1514</f>
        <v/>
      </c>
      <c r="X1514" s="21">
        <f>Q1514-V1514</f>
        <v/>
      </c>
      <c r="Y1514" s="22">
        <f>IF(W1514&lt;0,0.9,LOOKUP(W1514,{0,1950001,3300001,6950001,9000001,18000001,40000001},{0.84895,0.7979,0.6958,0.66517,0.56307,0.4916,0.44055}))</f>
        <v/>
      </c>
      <c r="Z1514" s="22">
        <f>IF(X1514&lt;0,0.9,LOOKUP(X1514,{0,1950001,3300001,6950001,9000001,18000001,40000001},{0.84895,0.7979,0.6958,0.66517,0.56307,0.4916,0.44055}))</f>
        <v/>
      </c>
      <c r="AA1514" s="22">
        <f>IF(W1514&lt;0,0,CHOOSE(MATCH(W1514,{0,1950001,3300001,6950001,9000001},1),5.105/84.895,10.21/79.79,20.42/69.58,23.483/66.517,33.693/56.307))</f>
        <v/>
      </c>
      <c r="AB1514" s="21">
        <f>IF(C1514&lt;=2000,0,(MIN(C1514,ROUNDDOWN(F1514*0.3,0))-2000)*0.1)</f>
        <v/>
      </c>
      <c r="AC1514" s="21">
        <f>IF(C1514&lt;=2000,0,MIN((C1514-2000)*Y1514,(R1514+S1514)*0.2))</f>
        <v/>
      </c>
      <c r="AD1514" s="21">
        <f>IF(C1514&lt;=2000,0,MIN((C1514-2000)*Z1514,(T1514+U1514)*0.2))</f>
        <v/>
      </c>
      <c r="AE1514" s="21">
        <f>AC1514*AA1514</f>
        <v/>
      </c>
      <c r="AF1514" s="21">
        <f>ROUNDDOWN(R1514,-2)+ROUNDDOWN(S1514,-2)</f>
        <v/>
      </c>
      <c r="AG1514" s="21">
        <f>ROUNDDOWN(MAX(0,R1514-(AB1514+AC1514+AE1514)*0.6),-2)+ROUNDDOWN(MAX(0,S1514-(AB1514+AC1514+AE1514)*0.4),-2)</f>
        <v/>
      </c>
      <c r="AH1514" s="21">
        <f>ROUNDDOWN(MAX(0,T1514-(AB1514+AD1514)*0.6),-2)+ROUNDDOWN(MAX(0,U1514-(AB1514+AD1514)*0.4),-2)</f>
        <v/>
      </c>
      <c r="AI1514" s="21">
        <f>ROUNDDOWN(T1514,-2)+ROUNDDOWN(U1514,-2)</f>
        <v/>
      </c>
      <c r="AJ1514" s="21">
        <f>M1514+AF1514</f>
        <v/>
      </c>
      <c r="AK1514" s="21">
        <f>M1514+AG1514</f>
        <v/>
      </c>
      <c r="AL1514" s="21">
        <f>N1514+AH1514</f>
        <v/>
      </c>
      <c r="AM1514" s="21">
        <f>O1514+AI1514</f>
        <v/>
      </c>
      <c r="AN1514" s="21">
        <f>N1514+AI1514</f>
        <v/>
      </c>
      <c r="AO1514" s="21">
        <f>ROUNDDOWN((R1514+S1514)*0.2/Y1514+2000,0)</f>
        <v/>
      </c>
      <c r="AP1514" s="21">
        <f>ROUNDDOWN((T1514+U1514)*0.2/Z1514+2000,0)</f>
        <v/>
      </c>
      <c r="AQ1514" s="21">
        <f>AL1514-AK1514</f>
        <v/>
      </c>
      <c r="AR1514" s="21">
        <f>AM1514-AK1514</f>
        <v/>
      </c>
      <c r="AS1514" s="21">
        <f>AM1514-AL1514</f>
        <v/>
      </c>
      <c r="AT1514" s="21">
        <f>AK1514+C1514-AJ1514</f>
        <v/>
      </c>
      <c r="AU1514" s="21">
        <f>AL1514+C1514-AM1514</f>
        <v/>
      </c>
      <c r="AV1514" s="21">
        <f>AN1514+C1514-AM1514</f>
        <v/>
      </c>
    </row>
    <row r="1515">
      <c r="A1515" t="inlineStr">
        <is>
          <t>年収別 上限+5万</t>
        </is>
      </c>
      <c r="B1515" s="21">
        <f>'4_年収別'!$A$58</f>
        <v/>
      </c>
      <c r="C1515" s="21">
        <f>AO1515+50000</f>
        <v/>
      </c>
      <c r="D1515" s="21" t="n">
        <v>0</v>
      </c>
      <c r="E1515" s="21">
        <f>ROUND(MIN(B1515/12,650000)*12*0.0915+MIN(B1515/12,1390000)*12*(0.0504+0)+B1515*0.005,0)</f>
        <v/>
      </c>
      <c r="F1515" s="21">
        <f>IF(B1515&lt;741000,0,IF(B1515&lt;2191000,B1515-740000,IF(B1515&lt;2193000,1451000,IF(B1515&lt;2196000,1453000,IF(B1515&lt;2200000,1456000,IF(B1515&lt;3600000,ROUND(ROUNDDOWN(B1515/4,-3)*2.8,0)-80000,IF(B1515&lt;6600000,ROUND(ROUNDDOWN(B1515/4,-3)*3.2,0)-440000,IF(B1515&lt;8500000,ROUNDDOWN(B1515*0.9,0)-1100000,B1515-1950000))))))))</f>
        <v/>
      </c>
      <c r="G1515" s="21">
        <f>IF(F1515&gt;23500000,NA(),IF(F1515&lt;=4890000,1040000,IF(F1515&lt;=6550000,670000,620000)))</f>
        <v/>
      </c>
      <c r="H1515" s="21">
        <f>IF(D1515&lt;=0,0,MAX(0,MIN(2000000,D1515-MIN(100000,ROUNDDOWN(F1515*0.05,0)))))</f>
        <v/>
      </c>
      <c r="I1515" s="21">
        <f>IF(C1515&lt;=2000,0,MIN(C1515,ROUNDDOWN(F1515*0.4,0))-2000)</f>
        <v/>
      </c>
      <c r="J1515" s="21">
        <f>MAX(0,ROUNDDOWN(F1515-E1515-G1515,-3))</f>
        <v/>
      </c>
      <c r="K1515" s="21">
        <f>MAX(0,ROUNDDOWN(F1515-E1515-G1515-H1515-I1515,-3))</f>
        <v/>
      </c>
      <c r="L1515" s="21">
        <f>MAX(0,ROUNDDOWN(F1515-E1515-G1515-H1515,-3))</f>
        <v/>
      </c>
      <c r="M1515" s="21">
        <f>IF(J1515&lt;=0,0,ROUNDDOWN((J1515*LOOKUP(J1515,{0,1950001,3300001,6950001,9000001,18000001,40000001},{0.05,0.1,0.2,0.23,0.33,0.4,0.45})-LOOKUP(J1515,{0,1950001,3300001,6950001,9000001,18000001,40000001},{0,97500,427500,636000,1536000,2796000,4796000}))*1.021,-2))</f>
        <v/>
      </c>
      <c r="N1515" s="21">
        <f>IF(K1515&lt;=0,0,ROUNDDOWN((K1515*LOOKUP(K1515,{0,1950001,3300001,6950001,9000001,18000001,40000001},{0.05,0.1,0.2,0.23,0.33,0.4,0.45})-LOOKUP(K1515,{0,1950001,3300001,6950001,9000001,18000001,40000001},{0,97500,427500,636000,1536000,2796000,4796000}))*1.021,-2))</f>
        <v/>
      </c>
      <c r="O1515" s="21">
        <f>IF(L1515&lt;=0,0,ROUNDDOWN((L1515*LOOKUP(L1515,{0,1950001,3300001,6950001,9000001,18000001,40000001},{0.05,0.1,0.2,0.23,0.33,0.4,0.45})-LOOKUP(L1515,{0,1950001,3300001,6950001,9000001,18000001,40000001},{0,97500,427500,636000,1536000,2796000,4796000}))*1.021,-2))</f>
        <v/>
      </c>
      <c r="P1515" s="21">
        <f>MAX(0,ROUNDDOWN(F1515-E1515-430000,-3))</f>
        <v/>
      </c>
      <c r="Q1515" s="21">
        <f>MAX(0,ROUNDDOWN(F1515-E1515-430000-H1515,-3))</f>
        <v/>
      </c>
      <c r="R1515" s="21">
        <f>IF(F1515&lt;=450000,0,MAX(0,P1515*0.06-MIN(50000,P1515)*0.03))</f>
        <v/>
      </c>
      <c r="S1515" s="21">
        <f>IF(F1515&lt;=450000,0,MAX(0,P1515*0.04-MIN(50000,P1515)*0.02))</f>
        <v/>
      </c>
      <c r="T1515" s="21">
        <f>IF(F1515&lt;=450000,0,MAX(0,Q1515*0.06-MIN(50000,Q1515)*0.03))</f>
        <v/>
      </c>
      <c r="U1515" s="21">
        <f>IF(F1515&lt;=450000,0,MAX(0,Q1515*0.04-MIN(50000,Q1515)*0.02))</f>
        <v/>
      </c>
      <c r="V1515" s="21">
        <f>50000+MAX(0,G1515-480000)</f>
        <v/>
      </c>
      <c r="W1515" s="21">
        <f>P1515-V1515</f>
        <v/>
      </c>
      <c r="X1515" s="21">
        <f>Q1515-V1515</f>
        <v/>
      </c>
      <c r="Y1515" s="22">
        <f>IF(W1515&lt;0,0.9,LOOKUP(W1515,{0,1950001,3300001,6950001,9000001,18000001,40000001},{0.84895,0.7979,0.6958,0.66517,0.56307,0.4916,0.44055}))</f>
        <v/>
      </c>
      <c r="Z1515" s="22">
        <f>IF(X1515&lt;0,0.9,LOOKUP(X1515,{0,1950001,3300001,6950001,9000001,18000001,40000001},{0.84895,0.7979,0.6958,0.66517,0.56307,0.4916,0.44055}))</f>
        <v/>
      </c>
      <c r="AA1515" s="22">
        <f>IF(W1515&lt;0,0,CHOOSE(MATCH(W1515,{0,1950001,3300001,6950001,9000001},1),5.105/84.895,10.21/79.79,20.42/69.58,23.483/66.517,33.693/56.307))</f>
        <v/>
      </c>
      <c r="AB1515" s="21">
        <f>IF(C1515&lt;=2000,0,(MIN(C1515,ROUNDDOWN(F1515*0.3,0))-2000)*0.1)</f>
        <v/>
      </c>
      <c r="AC1515" s="21">
        <f>IF(C1515&lt;=2000,0,MIN((C1515-2000)*Y1515,(R1515+S1515)*0.2))</f>
        <v/>
      </c>
      <c r="AD1515" s="21">
        <f>IF(C1515&lt;=2000,0,MIN((C1515-2000)*Z1515,(T1515+U1515)*0.2))</f>
        <v/>
      </c>
      <c r="AE1515" s="21">
        <f>AC1515*AA1515</f>
        <v/>
      </c>
      <c r="AF1515" s="21">
        <f>ROUNDDOWN(R1515,-2)+ROUNDDOWN(S1515,-2)</f>
        <v/>
      </c>
      <c r="AG1515" s="21">
        <f>ROUNDDOWN(MAX(0,R1515-(AB1515+AC1515+AE1515)*0.6),-2)+ROUNDDOWN(MAX(0,S1515-(AB1515+AC1515+AE1515)*0.4),-2)</f>
        <v/>
      </c>
      <c r="AH1515" s="21">
        <f>ROUNDDOWN(MAX(0,T1515-(AB1515+AD1515)*0.6),-2)+ROUNDDOWN(MAX(0,U1515-(AB1515+AD1515)*0.4),-2)</f>
        <v/>
      </c>
      <c r="AI1515" s="21">
        <f>ROUNDDOWN(T1515,-2)+ROUNDDOWN(U1515,-2)</f>
        <v/>
      </c>
      <c r="AJ1515" s="21">
        <f>M1515+AF1515</f>
        <v/>
      </c>
      <c r="AK1515" s="21">
        <f>M1515+AG1515</f>
        <v/>
      </c>
      <c r="AL1515" s="21">
        <f>N1515+AH1515</f>
        <v/>
      </c>
      <c r="AM1515" s="21">
        <f>O1515+AI1515</f>
        <v/>
      </c>
      <c r="AN1515" s="21">
        <f>N1515+AI1515</f>
        <v/>
      </c>
      <c r="AO1515" s="21">
        <f>ROUNDDOWN((R1515+S1515)*0.2/Y1515+2000,0)</f>
        <v/>
      </c>
      <c r="AP1515" s="21">
        <f>ROUNDDOWN((T1515+U1515)*0.2/Z1515+2000,0)</f>
        <v/>
      </c>
      <c r="AQ1515" s="21">
        <f>AL1515-AK1515</f>
        <v/>
      </c>
      <c r="AR1515" s="21">
        <f>AM1515-AK1515</f>
        <v/>
      </c>
      <c r="AS1515" s="21">
        <f>AM1515-AL1515</f>
        <v/>
      </c>
      <c r="AT1515" s="21">
        <f>AK1515+C1515-AJ1515</f>
        <v/>
      </c>
      <c r="AU1515" s="21">
        <f>AL1515+C1515-AM1515</f>
        <v/>
      </c>
      <c r="AV1515" s="21">
        <f>AN1515+C1515-AM1515</f>
        <v/>
      </c>
    </row>
    <row r="1516">
      <c r="A1516" t="inlineStr">
        <is>
          <t>年収別 医療費15万</t>
        </is>
      </c>
      <c r="B1516" s="21">
        <f>'4_年収別'!$A$59</f>
        <v/>
      </c>
      <c r="C1516" s="21">
        <f>AO1516</f>
        <v/>
      </c>
      <c r="D1516" s="21" t="n">
        <v>150000</v>
      </c>
      <c r="E1516" s="21">
        <f>ROUND(MIN(B1516/12,650000)*12*0.0915+MIN(B1516/12,1390000)*12*(0.0504+0)+B1516*0.005,0)</f>
        <v/>
      </c>
      <c r="F1516" s="21">
        <f>IF(B1516&lt;741000,0,IF(B1516&lt;2191000,B1516-740000,IF(B1516&lt;2193000,1451000,IF(B1516&lt;2196000,1453000,IF(B1516&lt;2200000,1456000,IF(B1516&lt;3600000,ROUND(ROUNDDOWN(B1516/4,-3)*2.8,0)-80000,IF(B1516&lt;6600000,ROUND(ROUNDDOWN(B1516/4,-3)*3.2,0)-440000,IF(B1516&lt;8500000,ROUNDDOWN(B1516*0.9,0)-1100000,B1516-1950000))))))))</f>
        <v/>
      </c>
      <c r="G1516" s="21">
        <f>IF(F1516&gt;23500000,NA(),IF(F1516&lt;=4890000,1040000,IF(F1516&lt;=6550000,670000,620000)))</f>
        <v/>
      </c>
      <c r="H1516" s="21">
        <f>IF(D1516&lt;=0,0,MAX(0,MIN(2000000,D1516-MIN(100000,ROUNDDOWN(F1516*0.05,0)))))</f>
        <v/>
      </c>
      <c r="I1516" s="21">
        <f>IF(C1516&lt;=2000,0,MIN(C1516,ROUNDDOWN(F1516*0.4,0))-2000)</f>
        <v/>
      </c>
      <c r="J1516" s="21">
        <f>MAX(0,ROUNDDOWN(F1516-E1516-G1516,-3))</f>
        <v/>
      </c>
      <c r="K1516" s="21">
        <f>MAX(0,ROUNDDOWN(F1516-E1516-G1516-H1516-I1516,-3))</f>
        <v/>
      </c>
      <c r="L1516" s="21">
        <f>MAX(0,ROUNDDOWN(F1516-E1516-G1516-H1516,-3))</f>
        <v/>
      </c>
      <c r="M1516" s="21">
        <f>IF(J1516&lt;=0,0,ROUNDDOWN((J1516*LOOKUP(J1516,{0,1950001,3300001,6950001,9000001,18000001,40000001},{0.05,0.1,0.2,0.23,0.33,0.4,0.45})-LOOKUP(J1516,{0,1950001,3300001,6950001,9000001,18000001,40000001},{0,97500,427500,636000,1536000,2796000,4796000}))*1.021,-2))</f>
        <v/>
      </c>
      <c r="N1516" s="21">
        <f>IF(K1516&lt;=0,0,ROUNDDOWN((K1516*LOOKUP(K1516,{0,1950001,3300001,6950001,9000001,18000001,40000001},{0.05,0.1,0.2,0.23,0.33,0.4,0.45})-LOOKUP(K1516,{0,1950001,3300001,6950001,9000001,18000001,40000001},{0,97500,427500,636000,1536000,2796000,4796000}))*1.021,-2))</f>
        <v/>
      </c>
      <c r="O1516" s="21">
        <f>IF(L1516&lt;=0,0,ROUNDDOWN((L1516*LOOKUP(L1516,{0,1950001,3300001,6950001,9000001,18000001,40000001},{0.05,0.1,0.2,0.23,0.33,0.4,0.45})-LOOKUP(L1516,{0,1950001,3300001,6950001,9000001,18000001,40000001},{0,97500,427500,636000,1536000,2796000,4796000}))*1.021,-2))</f>
        <v/>
      </c>
      <c r="P1516" s="21">
        <f>MAX(0,ROUNDDOWN(F1516-E1516-430000,-3))</f>
        <v/>
      </c>
      <c r="Q1516" s="21">
        <f>MAX(0,ROUNDDOWN(F1516-E1516-430000-H1516,-3))</f>
        <v/>
      </c>
      <c r="R1516" s="21">
        <f>IF(F1516&lt;=450000,0,MAX(0,P1516*0.06-MIN(50000,P1516)*0.03))</f>
        <v/>
      </c>
      <c r="S1516" s="21">
        <f>IF(F1516&lt;=450000,0,MAX(0,P1516*0.04-MIN(50000,P1516)*0.02))</f>
        <v/>
      </c>
      <c r="T1516" s="21">
        <f>IF(F1516&lt;=450000,0,MAX(0,Q1516*0.06-MIN(50000,Q1516)*0.03))</f>
        <v/>
      </c>
      <c r="U1516" s="21">
        <f>IF(F1516&lt;=450000,0,MAX(0,Q1516*0.04-MIN(50000,Q1516)*0.02))</f>
        <v/>
      </c>
      <c r="V1516" s="21">
        <f>50000+MAX(0,G1516-480000)</f>
        <v/>
      </c>
      <c r="W1516" s="21">
        <f>P1516-V1516</f>
        <v/>
      </c>
      <c r="X1516" s="21">
        <f>Q1516-V1516</f>
        <v/>
      </c>
      <c r="Y1516" s="22">
        <f>IF(W1516&lt;0,0.9,LOOKUP(W1516,{0,1950001,3300001,6950001,9000001,18000001,40000001},{0.84895,0.7979,0.6958,0.66517,0.56307,0.4916,0.44055}))</f>
        <v/>
      </c>
      <c r="Z1516" s="22">
        <f>IF(X1516&lt;0,0.9,LOOKUP(X1516,{0,1950001,3300001,6950001,9000001,18000001,40000001},{0.84895,0.7979,0.6958,0.66517,0.56307,0.4916,0.44055}))</f>
        <v/>
      </c>
      <c r="AA1516" s="22">
        <f>IF(W1516&lt;0,0,CHOOSE(MATCH(W1516,{0,1950001,3300001,6950001,9000001},1),5.105/84.895,10.21/79.79,20.42/69.58,23.483/66.517,33.693/56.307))</f>
        <v/>
      </c>
      <c r="AB1516" s="21">
        <f>IF(C1516&lt;=2000,0,(MIN(C1516,ROUNDDOWN(F1516*0.3,0))-2000)*0.1)</f>
        <v/>
      </c>
      <c r="AC1516" s="21">
        <f>IF(C1516&lt;=2000,0,MIN((C1516-2000)*Y1516,(R1516+S1516)*0.2))</f>
        <v/>
      </c>
      <c r="AD1516" s="21">
        <f>IF(C1516&lt;=2000,0,MIN((C1516-2000)*Z1516,(T1516+U1516)*0.2))</f>
        <v/>
      </c>
      <c r="AE1516" s="21">
        <f>AC1516*AA1516</f>
        <v/>
      </c>
      <c r="AF1516" s="21">
        <f>ROUNDDOWN(R1516,-2)+ROUNDDOWN(S1516,-2)</f>
        <v/>
      </c>
      <c r="AG1516" s="21">
        <f>ROUNDDOWN(MAX(0,R1516-(AB1516+AC1516+AE1516)*0.6),-2)+ROUNDDOWN(MAX(0,S1516-(AB1516+AC1516+AE1516)*0.4),-2)</f>
        <v/>
      </c>
      <c r="AH1516" s="21">
        <f>ROUNDDOWN(MAX(0,T1516-(AB1516+AD1516)*0.6),-2)+ROUNDDOWN(MAX(0,U1516-(AB1516+AD1516)*0.4),-2)</f>
        <v/>
      </c>
      <c r="AI1516" s="21">
        <f>ROUNDDOWN(T1516,-2)+ROUNDDOWN(U1516,-2)</f>
        <v/>
      </c>
      <c r="AJ1516" s="21">
        <f>M1516+AF1516</f>
        <v/>
      </c>
      <c r="AK1516" s="21">
        <f>M1516+AG1516</f>
        <v/>
      </c>
      <c r="AL1516" s="21">
        <f>N1516+AH1516</f>
        <v/>
      </c>
      <c r="AM1516" s="21">
        <f>O1516+AI1516</f>
        <v/>
      </c>
      <c r="AN1516" s="21">
        <f>N1516+AI1516</f>
        <v/>
      </c>
      <c r="AO1516" s="21">
        <f>ROUNDDOWN((R1516+S1516)*0.2/Y1516+2000,0)</f>
        <v/>
      </c>
      <c r="AP1516" s="21">
        <f>ROUNDDOWN((T1516+U1516)*0.2/Z1516+2000,0)</f>
        <v/>
      </c>
      <c r="AQ1516" s="21">
        <f>AL1516-AK1516</f>
        <v/>
      </c>
      <c r="AR1516" s="21">
        <f>AM1516-AK1516</f>
        <v/>
      </c>
      <c r="AS1516" s="21">
        <f>AM1516-AL1516</f>
        <v/>
      </c>
      <c r="AT1516" s="21">
        <f>AK1516+C1516-AJ1516</f>
        <v/>
      </c>
      <c r="AU1516" s="21">
        <f>AL1516+C1516-AM1516</f>
        <v/>
      </c>
      <c r="AV1516" s="21">
        <f>AN1516+C1516-AM1516</f>
        <v/>
      </c>
    </row>
    <row r="1517">
      <c r="A1517" t="inlineStr">
        <is>
          <t>年収別 上限+5万</t>
        </is>
      </c>
      <c r="B1517" s="21">
        <f>'4_年収別'!$A$59</f>
        <v/>
      </c>
      <c r="C1517" s="21">
        <f>AO1517+50000</f>
        <v/>
      </c>
      <c r="D1517" s="21" t="n">
        <v>0</v>
      </c>
      <c r="E1517" s="21">
        <f>ROUND(MIN(B1517/12,650000)*12*0.0915+MIN(B1517/12,1390000)*12*(0.0504+0)+B1517*0.005,0)</f>
        <v/>
      </c>
      <c r="F1517" s="21">
        <f>IF(B1517&lt;741000,0,IF(B1517&lt;2191000,B1517-740000,IF(B1517&lt;2193000,1451000,IF(B1517&lt;2196000,1453000,IF(B1517&lt;2200000,1456000,IF(B1517&lt;3600000,ROUND(ROUNDDOWN(B1517/4,-3)*2.8,0)-80000,IF(B1517&lt;6600000,ROUND(ROUNDDOWN(B1517/4,-3)*3.2,0)-440000,IF(B1517&lt;8500000,ROUNDDOWN(B1517*0.9,0)-1100000,B1517-1950000))))))))</f>
        <v/>
      </c>
      <c r="G1517" s="21">
        <f>IF(F1517&gt;23500000,NA(),IF(F1517&lt;=4890000,1040000,IF(F1517&lt;=6550000,670000,620000)))</f>
        <v/>
      </c>
      <c r="H1517" s="21">
        <f>IF(D1517&lt;=0,0,MAX(0,MIN(2000000,D1517-MIN(100000,ROUNDDOWN(F1517*0.05,0)))))</f>
        <v/>
      </c>
      <c r="I1517" s="21">
        <f>IF(C1517&lt;=2000,0,MIN(C1517,ROUNDDOWN(F1517*0.4,0))-2000)</f>
        <v/>
      </c>
      <c r="J1517" s="21">
        <f>MAX(0,ROUNDDOWN(F1517-E1517-G1517,-3))</f>
        <v/>
      </c>
      <c r="K1517" s="21">
        <f>MAX(0,ROUNDDOWN(F1517-E1517-G1517-H1517-I1517,-3))</f>
        <v/>
      </c>
      <c r="L1517" s="21">
        <f>MAX(0,ROUNDDOWN(F1517-E1517-G1517-H1517,-3))</f>
        <v/>
      </c>
      <c r="M1517" s="21">
        <f>IF(J1517&lt;=0,0,ROUNDDOWN((J1517*LOOKUP(J1517,{0,1950001,3300001,6950001,9000001,18000001,40000001},{0.05,0.1,0.2,0.23,0.33,0.4,0.45})-LOOKUP(J1517,{0,1950001,3300001,6950001,9000001,18000001,40000001},{0,97500,427500,636000,1536000,2796000,4796000}))*1.021,-2))</f>
        <v/>
      </c>
      <c r="N1517" s="21">
        <f>IF(K1517&lt;=0,0,ROUNDDOWN((K1517*LOOKUP(K1517,{0,1950001,3300001,6950001,9000001,18000001,40000001},{0.05,0.1,0.2,0.23,0.33,0.4,0.45})-LOOKUP(K1517,{0,1950001,3300001,6950001,9000001,18000001,40000001},{0,97500,427500,636000,1536000,2796000,4796000}))*1.021,-2))</f>
        <v/>
      </c>
      <c r="O1517" s="21">
        <f>IF(L1517&lt;=0,0,ROUNDDOWN((L1517*LOOKUP(L1517,{0,1950001,3300001,6950001,9000001,18000001,40000001},{0.05,0.1,0.2,0.23,0.33,0.4,0.45})-LOOKUP(L1517,{0,1950001,3300001,6950001,9000001,18000001,40000001},{0,97500,427500,636000,1536000,2796000,4796000}))*1.021,-2))</f>
        <v/>
      </c>
      <c r="P1517" s="21">
        <f>MAX(0,ROUNDDOWN(F1517-E1517-430000,-3))</f>
        <v/>
      </c>
      <c r="Q1517" s="21">
        <f>MAX(0,ROUNDDOWN(F1517-E1517-430000-H1517,-3))</f>
        <v/>
      </c>
      <c r="R1517" s="21">
        <f>IF(F1517&lt;=450000,0,MAX(0,P1517*0.06-MIN(50000,P1517)*0.03))</f>
        <v/>
      </c>
      <c r="S1517" s="21">
        <f>IF(F1517&lt;=450000,0,MAX(0,P1517*0.04-MIN(50000,P1517)*0.02))</f>
        <v/>
      </c>
      <c r="T1517" s="21">
        <f>IF(F1517&lt;=450000,0,MAX(0,Q1517*0.06-MIN(50000,Q1517)*0.03))</f>
        <v/>
      </c>
      <c r="U1517" s="21">
        <f>IF(F1517&lt;=450000,0,MAX(0,Q1517*0.04-MIN(50000,Q1517)*0.02))</f>
        <v/>
      </c>
      <c r="V1517" s="21">
        <f>50000+MAX(0,G1517-480000)</f>
        <v/>
      </c>
      <c r="W1517" s="21">
        <f>P1517-V1517</f>
        <v/>
      </c>
      <c r="X1517" s="21">
        <f>Q1517-V1517</f>
        <v/>
      </c>
      <c r="Y1517" s="22">
        <f>IF(W1517&lt;0,0.9,LOOKUP(W1517,{0,1950001,3300001,6950001,9000001,18000001,40000001},{0.84895,0.7979,0.6958,0.66517,0.56307,0.4916,0.44055}))</f>
        <v/>
      </c>
      <c r="Z1517" s="22">
        <f>IF(X1517&lt;0,0.9,LOOKUP(X1517,{0,1950001,3300001,6950001,9000001,18000001,40000001},{0.84895,0.7979,0.6958,0.66517,0.56307,0.4916,0.44055}))</f>
        <v/>
      </c>
      <c r="AA1517" s="22">
        <f>IF(W1517&lt;0,0,CHOOSE(MATCH(W1517,{0,1950001,3300001,6950001,9000001},1),5.105/84.895,10.21/79.79,20.42/69.58,23.483/66.517,33.693/56.307))</f>
        <v/>
      </c>
      <c r="AB1517" s="21">
        <f>IF(C1517&lt;=2000,0,(MIN(C1517,ROUNDDOWN(F1517*0.3,0))-2000)*0.1)</f>
        <v/>
      </c>
      <c r="AC1517" s="21">
        <f>IF(C1517&lt;=2000,0,MIN((C1517-2000)*Y1517,(R1517+S1517)*0.2))</f>
        <v/>
      </c>
      <c r="AD1517" s="21">
        <f>IF(C1517&lt;=2000,0,MIN((C1517-2000)*Z1517,(T1517+U1517)*0.2))</f>
        <v/>
      </c>
      <c r="AE1517" s="21">
        <f>AC1517*AA1517</f>
        <v/>
      </c>
      <c r="AF1517" s="21">
        <f>ROUNDDOWN(R1517,-2)+ROUNDDOWN(S1517,-2)</f>
        <v/>
      </c>
      <c r="AG1517" s="21">
        <f>ROUNDDOWN(MAX(0,R1517-(AB1517+AC1517+AE1517)*0.6),-2)+ROUNDDOWN(MAX(0,S1517-(AB1517+AC1517+AE1517)*0.4),-2)</f>
        <v/>
      </c>
      <c r="AH1517" s="21">
        <f>ROUNDDOWN(MAX(0,T1517-(AB1517+AD1517)*0.6),-2)+ROUNDDOWN(MAX(0,U1517-(AB1517+AD1517)*0.4),-2)</f>
        <v/>
      </c>
      <c r="AI1517" s="21">
        <f>ROUNDDOWN(T1517,-2)+ROUNDDOWN(U1517,-2)</f>
        <v/>
      </c>
      <c r="AJ1517" s="21">
        <f>M1517+AF1517</f>
        <v/>
      </c>
      <c r="AK1517" s="21">
        <f>M1517+AG1517</f>
        <v/>
      </c>
      <c r="AL1517" s="21">
        <f>N1517+AH1517</f>
        <v/>
      </c>
      <c r="AM1517" s="21">
        <f>O1517+AI1517</f>
        <v/>
      </c>
      <c r="AN1517" s="21">
        <f>N1517+AI1517</f>
        <v/>
      </c>
      <c r="AO1517" s="21">
        <f>ROUNDDOWN((R1517+S1517)*0.2/Y1517+2000,0)</f>
        <v/>
      </c>
      <c r="AP1517" s="21">
        <f>ROUNDDOWN((T1517+U1517)*0.2/Z1517+2000,0)</f>
        <v/>
      </c>
      <c r="AQ1517" s="21">
        <f>AL1517-AK1517</f>
        <v/>
      </c>
      <c r="AR1517" s="21">
        <f>AM1517-AK1517</f>
        <v/>
      </c>
      <c r="AS1517" s="21">
        <f>AM1517-AL1517</f>
        <v/>
      </c>
      <c r="AT1517" s="21">
        <f>AK1517+C1517-AJ1517</f>
        <v/>
      </c>
      <c r="AU1517" s="21">
        <f>AL1517+C1517-AM1517</f>
        <v/>
      </c>
      <c r="AV1517" s="21">
        <f>AN1517+C1517-AM1517</f>
        <v/>
      </c>
    </row>
    <row r="1518">
      <c r="A1518" t="inlineStr">
        <is>
          <t>年収別 医療費15万</t>
        </is>
      </c>
      <c r="B1518" s="21">
        <f>'4_年収別'!$A$60</f>
        <v/>
      </c>
      <c r="C1518" s="21">
        <f>AO1518</f>
        <v/>
      </c>
      <c r="D1518" s="21" t="n">
        <v>150000</v>
      </c>
      <c r="E1518" s="21">
        <f>ROUND(MIN(B1518/12,650000)*12*0.0915+MIN(B1518/12,1390000)*12*(0.0504+0)+B1518*0.005,0)</f>
        <v/>
      </c>
      <c r="F1518" s="21">
        <f>IF(B1518&lt;741000,0,IF(B1518&lt;2191000,B1518-740000,IF(B1518&lt;2193000,1451000,IF(B1518&lt;2196000,1453000,IF(B1518&lt;2200000,1456000,IF(B1518&lt;3600000,ROUND(ROUNDDOWN(B1518/4,-3)*2.8,0)-80000,IF(B1518&lt;6600000,ROUND(ROUNDDOWN(B1518/4,-3)*3.2,0)-440000,IF(B1518&lt;8500000,ROUNDDOWN(B1518*0.9,0)-1100000,B1518-1950000))))))))</f>
        <v/>
      </c>
      <c r="G1518" s="21">
        <f>IF(F1518&gt;23500000,NA(),IF(F1518&lt;=4890000,1040000,IF(F1518&lt;=6550000,670000,620000)))</f>
        <v/>
      </c>
      <c r="H1518" s="21">
        <f>IF(D1518&lt;=0,0,MAX(0,MIN(2000000,D1518-MIN(100000,ROUNDDOWN(F1518*0.05,0)))))</f>
        <v/>
      </c>
      <c r="I1518" s="21">
        <f>IF(C1518&lt;=2000,0,MIN(C1518,ROUNDDOWN(F1518*0.4,0))-2000)</f>
        <v/>
      </c>
      <c r="J1518" s="21">
        <f>MAX(0,ROUNDDOWN(F1518-E1518-G1518,-3))</f>
        <v/>
      </c>
      <c r="K1518" s="21">
        <f>MAX(0,ROUNDDOWN(F1518-E1518-G1518-H1518-I1518,-3))</f>
        <v/>
      </c>
      <c r="L1518" s="21">
        <f>MAX(0,ROUNDDOWN(F1518-E1518-G1518-H1518,-3))</f>
        <v/>
      </c>
      <c r="M1518" s="21">
        <f>IF(J1518&lt;=0,0,ROUNDDOWN((J1518*LOOKUP(J1518,{0,1950001,3300001,6950001,9000001,18000001,40000001},{0.05,0.1,0.2,0.23,0.33,0.4,0.45})-LOOKUP(J1518,{0,1950001,3300001,6950001,9000001,18000001,40000001},{0,97500,427500,636000,1536000,2796000,4796000}))*1.021,-2))</f>
        <v/>
      </c>
      <c r="N1518" s="21">
        <f>IF(K1518&lt;=0,0,ROUNDDOWN((K1518*LOOKUP(K1518,{0,1950001,3300001,6950001,9000001,18000001,40000001},{0.05,0.1,0.2,0.23,0.33,0.4,0.45})-LOOKUP(K1518,{0,1950001,3300001,6950001,9000001,18000001,40000001},{0,97500,427500,636000,1536000,2796000,4796000}))*1.021,-2))</f>
        <v/>
      </c>
      <c r="O1518" s="21">
        <f>IF(L1518&lt;=0,0,ROUNDDOWN((L1518*LOOKUP(L1518,{0,1950001,3300001,6950001,9000001,18000001,40000001},{0.05,0.1,0.2,0.23,0.33,0.4,0.45})-LOOKUP(L1518,{0,1950001,3300001,6950001,9000001,18000001,40000001},{0,97500,427500,636000,1536000,2796000,4796000}))*1.021,-2))</f>
        <v/>
      </c>
      <c r="P1518" s="21">
        <f>MAX(0,ROUNDDOWN(F1518-E1518-430000,-3))</f>
        <v/>
      </c>
      <c r="Q1518" s="21">
        <f>MAX(0,ROUNDDOWN(F1518-E1518-430000-H1518,-3))</f>
        <v/>
      </c>
      <c r="R1518" s="21">
        <f>IF(F1518&lt;=450000,0,MAX(0,P1518*0.06-MIN(50000,P1518)*0.03))</f>
        <v/>
      </c>
      <c r="S1518" s="21">
        <f>IF(F1518&lt;=450000,0,MAX(0,P1518*0.04-MIN(50000,P1518)*0.02))</f>
        <v/>
      </c>
      <c r="T1518" s="21">
        <f>IF(F1518&lt;=450000,0,MAX(0,Q1518*0.06-MIN(50000,Q1518)*0.03))</f>
        <v/>
      </c>
      <c r="U1518" s="21">
        <f>IF(F1518&lt;=450000,0,MAX(0,Q1518*0.04-MIN(50000,Q1518)*0.02))</f>
        <v/>
      </c>
      <c r="V1518" s="21">
        <f>50000+MAX(0,G1518-480000)</f>
        <v/>
      </c>
      <c r="W1518" s="21">
        <f>P1518-V1518</f>
        <v/>
      </c>
      <c r="X1518" s="21">
        <f>Q1518-V1518</f>
        <v/>
      </c>
      <c r="Y1518" s="22">
        <f>IF(W1518&lt;0,0.9,LOOKUP(W1518,{0,1950001,3300001,6950001,9000001,18000001,40000001},{0.84895,0.7979,0.6958,0.66517,0.56307,0.4916,0.44055}))</f>
        <v/>
      </c>
      <c r="Z1518" s="22">
        <f>IF(X1518&lt;0,0.9,LOOKUP(X1518,{0,1950001,3300001,6950001,9000001,18000001,40000001},{0.84895,0.7979,0.6958,0.66517,0.56307,0.4916,0.44055}))</f>
        <v/>
      </c>
      <c r="AA1518" s="22">
        <f>IF(W1518&lt;0,0,CHOOSE(MATCH(W1518,{0,1950001,3300001,6950001,9000001},1),5.105/84.895,10.21/79.79,20.42/69.58,23.483/66.517,33.693/56.307))</f>
        <v/>
      </c>
      <c r="AB1518" s="21">
        <f>IF(C1518&lt;=2000,0,(MIN(C1518,ROUNDDOWN(F1518*0.3,0))-2000)*0.1)</f>
        <v/>
      </c>
      <c r="AC1518" s="21">
        <f>IF(C1518&lt;=2000,0,MIN((C1518-2000)*Y1518,(R1518+S1518)*0.2))</f>
        <v/>
      </c>
      <c r="AD1518" s="21">
        <f>IF(C1518&lt;=2000,0,MIN((C1518-2000)*Z1518,(T1518+U1518)*0.2))</f>
        <v/>
      </c>
      <c r="AE1518" s="21">
        <f>AC1518*AA1518</f>
        <v/>
      </c>
      <c r="AF1518" s="21">
        <f>ROUNDDOWN(R1518,-2)+ROUNDDOWN(S1518,-2)</f>
        <v/>
      </c>
      <c r="AG1518" s="21">
        <f>ROUNDDOWN(MAX(0,R1518-(AB1518+AC1518+AE1518)*0.6),-2)+ROUNDDOWN(MAX(0,S1518-(AB1518+AC1518+AE1518)*0.4),-2)</f>
        <v/>
      </c>
      <c r="AH1518" s="21">
        <f>ROUNDDOWN(MAX(0,T1518-(AB1518+AD1518)*0.6),-2)+ROUNDDOWN(MAX(0,U1518-(AB1518+AD1518)*0.4),-2)</f>
        <v/>
      </c>
      <c r="AI1518" s="21">
        <f>ROUNDDOWN(T1518,-2)+ROUNDDOWN(U1518,-2)</f>
        <v/>
      </c>
      <c r="AJ1518" s="21">
        <f>M1518+AF1518</f>
        <v/>
      </c>
      <c r="AK1518" s="21">
        <f>M1518+AG1518</f>
        <v/>
      </c>
      <c r="AL1518" s="21">
        <f>N1518+AH1518</f>
        <v/>
      </c>
      <c r="AM1518" s="21">
        <f>O1518+AI1518</f>
        <v/>
      </c>
      <c r="AN1518" s="21">
        <f>N1518+AI1518</f>
        <v/>
      </c>
      <c r="AO1518" s="21">
        <f>ROUNDDOWN((R1518+S1518)*0.2/Y1518+2000,0)</f>
        <v/>
      </c>
      <c r="AP1518" s="21">
        <f>ROUNDDOWN((T1518+U1518)*0.2/Z1518+2000,0)</f>
        <v/>
      </c>
      <c r="AQ1518" s="21">
        <f>AL1518-AK1518</f>
        <v/>
      </c>
      <c r="AR1518" s="21">
        <f>AM1518-AK1518</f>
        <v/>
      </c>
      <c r="AS1518" s="21">
        <f>AM1518-AL1518</f>
        <v/>
      </c>
      <c r="AT1518" s="21">
        <f>AK1518+C1518-AJ1518</f>
        <v/>
      </c>
      <c r="AU1518" s="21">
        <f>AL1518+C1518-AM1518</f>
        <v/>
      </c>
      <c r="AV1518" s="21">
        <f>AN1518+C1518-AM1518</f>
        <v/>
      </c>
    </row>
    <row r="1519">
      <c r="A1519" t="inlineStr">
        <is>
          <t>年収別 上限+5万</t>
        </is>
      </c>
      <c r="B1519" s="21">
        <f>'4_年収別'!$A$60</f>
        <v/>
      </c>
      <c r="C1519" s="21">
        <f>AO1519+50000</f>
        <v/>
      </c>
      <c r="D1519" s="21" t="n">
        <v>0</v>
      </c>
      <c r="E1519" s="21">
        <f>ROUND(MIN(B1519/12,650000)*12*0.0915+MIN(B1519/12,1390000)*12*(0.0504+0)+B1519*0.005,0)</f>
        <v/>
      </c>
      <c r="F1519" s="21">
        <f>IF(B1519&lt;741000,0,IF(B1519&lt;2191000,B1519-740000,IF(B1519&lt;2193000,1451000,IF(B1519&lt;2196000,1453000,IF(B1519&lt;2200000,1456000,IF(B1519&lt;3600000,ROUND(ROUNDDOWN(B1519/4,-3)*2.8,0)-80000,IF(B1519&lt;6600000,ROUND(ROUNDDOWN(B1519/4,-3)*3.2,0)-440000,IF(B1519&lt;8500000,ROUNDDOWN(B1519*0.9,0)-1100000,B1519-1950000))))))))</f>
        <v/>
      </c>
      <c r="G1519" s="21">
        <f>IF(F1519&gt;23500000,NA(),IF(F1519&lt;=4890000,1040000,IF(F1519&lt;=6550000,670000,620000)))</f>
        <v/>
      </c>
      <c r="H1519" s="21">
        <f>IF(D1519&lt;=0,0,MAX(0,MIN(2000000,D1519-MIN(100000,ROUNDDOWN(F1519*0.05,0)))))</f>
        <v/>
      </c>
      <c r="I1519" s="21">
        <f>IF(C1519&lt;=2000,0,MIN(C1519,ROUNDDOWN(F1519*0.4,0))-2000)</f>
        <v/>
      </c>
      <c r="J1519" s="21">
        <f>MAX(0,ROUNDDOWN(F1519-E1519-G1519,-3))</f>
        <v/>
      </c>
      <c r="K1519" s="21">
        <f>MAX(0,ROUNDDOWN(F1519-E1519-G1519-H1519-I1519,-3))</f>
        <v/>
      </c>
      <c r="L1519" s="21">
        <f>MAX(0,ROUNDDOWN(F1519-E1519-G1519-H1519,-3))</f>
        <v/>
      </c>
      <c r="M1519" s="21">
        <f>IF(J1519&lt;=0,0,ROUNDDOWN((J1519*LOOKUP(J1519,{0,1950001,3300001,6950001,9000001,18000001,40000001},{0.05,0.1,0.2,0.23,0.33,0.4,0.45})-LOOKUP(J1519,{0,1950001,3300001,6950001,9000001,18000001,40000001},{0,97500,427500,636000,1536000,2796000,4796000}))*1.021,-2))</f>
        <v/>
      </c>
      <c r="N1519" s="21">
        <f>IF(K1519&lt;=0,0,ROUNDDOWN((K1519*LOOKUP(K1519,{0,1950001,3300001,6950001,9000001,18000001,40000001},{0.05,0.1,0.2,0.23,0.33,0.4,0.45})-LOOKUP(K1519,{0,1950001,3300001,6950001,9000001,18000001,40000001},{0,97500,427500,636000,1536000,2796000,4796000}))*1.021,-2))</f>
        <v/>
      </c>
      <c r="O1519" s="21">
        <f>IF(L1519&lt;=0,0,ROUNDDOWN((L1519*LOOKUP(L1519,{0,1950001,3300001,6950001,9000001,18000001,40000001},{0.05,0.1,0.2,0.23,0.33,0.4,0.45})-LOOKUP(L1519,{0,1950001,3300001,6950001,9000001,18000001,40000001},{0,97500,427500,636000,1536000,2796000,4796000}))*1.021,-2))</f>
        <v/>
      </c>
      <c r="P1519" s="21">
        <f>MAX(0,ROUNDDOWN(F1519-E1519-430000,-3))</f>
        <v/>
      </c>
      <c r="Q1519" s="21">
        <f>MAX(0,ROUNDDOWN(F1519-E1519-430000-H1519,-3))</f>
        <v/>
      </c>
      <c r="R1519" s="21">
        <f>IF(F1519&lt;=450000,0,MAX(0,P1519*0.06-MIN(50000,P1519)*0.03))</f>
        <v/>
      </c>
      <c r="S1519" s="21">
        <f>IF(F1519&lt;=450000,0,MAX(0,P1519*0.04-MIN(50000,P1519)*0.02))</f>
        <v/>
      </c>
      <c r="T1519" s="21">
        <f>IF(F1519&lt;=450000,0,MAX(0,Q1519*0.06-MIN(50000,Q1519)*0.03))</f>
        <v/>
      </c>
      <c r="U1519" s="21">
        <f>IF(F1519&lt;=450000,0,MAX(0,Q1519*0.04-MIN(50000,Q1519)*0.02))</f>
        <v/>
      </c>
      <c r="V1519" s="21">
        <f>50000+MAX(0,G1519-480000)</f>
        <v/>
      </c>
      <c r="W1519" s="21">
        <f>P1519-V1519</f>
        <v/>
      </c>
      <c r="X1519" s="21">
        <f>Q1519-V1519</f>
        <v/>
      </c>
      <c r="Y1519" s="22">
        <f>IF(W1519&lt;0,0.9,LOOKUP(W1519,{0,1950001,3300001,6950001,9000001,18000001,40000001},{0.84895,0.7979,0.6958,0.66517,0.56307,0.4916,0.44055}))</f>
        <v/>
      </c>
      <c r="Z1519" s="22">
        <f>IF(X1519&lt;0,0.9,LOOKUP(X1519,{0,1950001,3300001,6950001,9000001,18000001,40000001},{0.84895,0.7979,0.6958,0.66517,0.56307,0.4916,0.44055}))</f>
        <v/>
      </c>
      <c r="AA1519" s="22">
        <f>IF(W1519&lt;0,0,CHOOSE(MATCH(W1519,{0,1950001,3300001,6950001,9000001},1),5.105/84.895,10.21/79.79,20.42/69.58,23.483/66.517,33.693/56.307))</f>
        <v/>
      </c>
      <c r="AB1519" s="21">
        <f>IF(C1519&lt;=2000,0,(MIN(C1519,ROUNDDOWN(F1519*0.3,0))-2000)*0.1)</f>
        <v/>
      </c>
      <c r="AC1519" s="21">
        <f>IF(C1519&lt;=2000,0,MIN((C1519-2000)*Y1519,(R1519+S1519)*0.2))</f>
        <v/>
      </c>
      <c r="AD1519" s="21">
        <f>IF(C1519&lt;=2000,0,MIN((C1519-2000)*Z1519,(T1519+U1519)*0.2))</f>
        <v/>
      </c>
      <c r="AE1519" s="21">
        <f>AC1519*AA1519</f>
        <v/>
      </c>
      <c r="AF1519" s="21">
        <f>ROUNDDOWN(R1519,-2)+ROUNDDOWN(S1519,-2)</f>
        <v/>
      </c>
      <c r="AG1519" s="21">
        <f>ROUNDDOWN(MAX(0,R1519-(AB1519+AC1519+AE1519)*0.6),-2)+ROUNDDOWN(MAX(0,S1519-(AB1519+AC1519+AE1519)*0.4),-2)</f>
        <v/>
      </c>
      <c r="AH1519" s="21">
        <f>ROUNDDOWN(MAX(0,T1519-(AB1519+AD1519)*0.6),-2)+ROUNDDOWN(MAX(0,U1519-(AB1519+AD1519)*0.4),-2)</f>
        <v/>
      </c>
      <c r="AI1519" s="21">
        <f>ROUNDDOWN(T1519,-2)+ROUNDDOWN(U1519,-2)</f>
        <v/>
      </c>
      <c r="AJ1519" s="21">
        <f>M1519+AF1519</f>
        <v/>
      </c>
      <c r="AK1519" s="21">
        <f>M1519+AG1519</f>
        <v/>
      </c>
      <c r="AL1519" s="21">
        <f>N1519+AH1519</f>
        <v/>
      </c>
      <c r="AM1519" s="21">
        <f>O1519+AI1519</f>
        <v/>
      </c>
      <c r="AN1519" s="21">
        <f>N1519+AI1519</f>
        <v/>
      </c>
      <c r="AO1519" s="21">
        <f>ROUNDDOWN((R1519+S1519)*0.2/Y1519+2000,0)</f>
        <v/>
      </c>
      <c r="AP1519" s="21">
        <f>ROUNDDOWN((T1519+U1519)*0.2/Z1519+2000,0)</f>
        <v/>
      </c>
      <c r="AQ1519" s="21">
        <f>AL1519-AK1519</f>
        <v/>
      </c>
      <c r="AR1519" s="21">
        <f>AM1519-AK1519</f>
        <v/>
      </c>
      <c r="AS1519" s="21">
        <f>AM1519-AL1519</f>
        <v/>
      </c>
      <c r="AT1519" s="21">
        <f>AK1519+C1519-AJ1519</f>
        <v/>
      </c>
      <c r="AU1519" s="21">
        <f>AL1519+C1519-AM1519</f>
        <v/>
      </c>
      <c r="AV1519" s="21">
        <f>AN1519+C1519-AM1519</f>
        <v/>
      </c>
    </row>
    <row r="1520">
      <c r="A1520" t="inlineStr">
        <is>
          <t>年収別 医療費15万</t>
        </is>
      </c>
      <c r="B1520" s="21">
        <f>'4_年収別'!$A$61</f>
        <v/>
      </c>
      <c r="C1520" s="21">
        <f>AO1520</f>
        <v/>
      </c>
      <c r="D1520" s="21" t="n">
        <v>150000</v>
      </c>
      <c r="E1520" s="21">
        <f>ROUND(MIN(B1520/12,650000)*12*0.0915+MIN(B1520/12,1390000)*12*(0.0504+0)+B1520*0.005,0)</f>
        <v/>
      </c>
      <c r="F1520" s="21">
        <f>IF(B1520&lt;741000,0,IF(B1520&lt;2191000,B1520-740000,IF(B1520&lt;2193000,1451000,IF(B1520&lt;2196000,1453000,IF(B1520&lt;2200000,1456000,IF(B1520&lt;3600000,ROUND(ROUNDDOWN(B1520/4,-3)*2.8,0)-80000,IF(B1520&lt;6600000,ROUND(ROUNDDOWN(B1520/4,-3)*3.2,0)-440000,IF(B1520&lt;8500000,ROUNDDOWN(B1520*0.9,0)-1100000,B1520-1950000))))))))</f>
        <v/>
      </c>
      <c r="G1520" s="21">
        <f>IF(F1520&gt;23500000,NA(),IF(F1520&lt;=4890000,1040000,IF(F1520&lt;=6550000,670000,620000)))</f>
        <v/>
      </c>
      <c r="H1520" s="21">
        <f>IF(D1520&lt;=0,0,MAX(0,MIN(2000000,D1520-MIN(100000,ROUNDDOWN(F1520*0.05,0)))))</f>
        <v/>
      </c>
      <c r="I1520" s="21">
        <f>IF(C1520&lt;=2000,0,MIN(C1520,ROUNDDOWN(F1520*0.4,0))-2000)</f>
        <v/>
      </c>
      <c r="J1520" s="21">
        <f>MAX(0,ROUNDDOWN(F1520-E1520-G1520,-3))</f>
        <v/>
      </c>
      <c r="K1520" s="21">
        <f>MAX(0,ROUNDDOWN(F1520-E1520-G1520-H1520-I1520,-3))</f>
        <v/>
      </c>
      <c r="L1520" s="21">
        <f>MAX(0,ROUNDDOWN(F1520-E1520-G1520-H1520,-3))</f>
        <v/>
      </c>
      <c r="M1520" s="21">
        <f>IF(J1520&lt;=0,0,ROUNDDOWN((J1520*LOOKUP(J1520,{0,1950001,3300001,6950001,9000001,18000001,40000001},{0.05,0.1,0.2,0.23,0.33,0.4,0.45})-LOOKUP(J1520,{0,1950001,3300001,6950001,9000001,18000001,40000001},{0,97500,427500,636000,1536000,2796000,4796000}))*1.021,-2))</f>
        <v/>
      </c>
      <c r="N1520" s="21">
        <f>IF(K1520&lt;=0,0,ROUNDDOWN((K1520*LOOKUP(K1520,{0,1950001,3300001,6950001,9000001,18000001,40000001},{0.05,0.1,0.2,0.23,0.33,0.4,0.45})-LOOKUP(K1520,{0,1950001,3300001,6950001,9000001,18000001,40000001},{0,97500,427500,636000,1536000,2796000,4796000}))*1.021,-2))</f>
        <v/>
      </c>
      <c r="O1520" s="21">
        <f>IF(L1520&lt;=0,0,ROUNDDOWN((L1520*LOOKUP(L1520,{0,1950001,3300001,6950001,9000001,18000001,40000001},{0.05,0.1,0.2,0.23,0.33,0.4,0.45})-LOOKUP(L1520,{0,1950001,3300001,6950001,9000001,18000001,40000001},{0,97500,427500,636000,1536000,2796000,4796000}))*1.021,-2))</f>
        <v/>
      </c>
      <c r="P1520" s="21">
        <f>MAX(0,ROUNDDOWN(F1520-E1520-430000,-3))</f>
        <v/>
      </c>
      <c r="Q1520" s="21">
        <f>MAX(0,ROUNDDOWN(F1520-E1520-430000-H1520,-3))</f>
        <v/>
      </c>
      <c r="R1520" s="21">
        <f>IF(F1520&lt;=450000,0,MAX(0,P1520*0.06-MIN(50000,P1520)*0.03))</f>
        <v/>
      </c>
      <c r="S1520" s="21">
        <f>IF(F1520&lt;=450000,0,MAX(0,P1520*0.04-MIN(50000,P1520)*0.02))</f>
        <v/>
      </c>
      <c r="T1520" s="21">
        <f>IF(F1520&lt;=450000,0,MAX(0,Q1520*0.06-MIN(50000,Q1520)*0.03))</f>
        <v/>
      </c>
      <c r="U1520" s="21">
        <f>IF(F1520&lt;=450000,0,MAX(0,Q1520*0.04-MIN(50000,Q1520)*0.02))</f>
        <v/>
      </c>
      <c r="V1520" s="21">
        <f>50000+MAX(0,G1520-480000)</f>
        <v/>
      </c>
      <c r="W1520" s="21">
        <f>P1520-V1520</f>
        <v/>
      </c>
      <c r="X1520" s="21">
        <f>Q1520-V1520</f>
        <v/>
      </c>
      <c r="Y1520" s="22">
        <f>IF(W1520&lt;0,0.9,LOOKUP(W1520,{0,1950001,3300001,6950001,9000001,18000001,40000001},{0.84895,0.7979,0.6958,0.66517,0.56307,0.4916,0.44055}))</f>
        <v/>
      </c>
      <c r="Z1520" s="22">
        <f>IF(X1520&lt;0,0.9,LOOKUP(X1520,{0,1950001,3300001,6950001,9000001,18000001,40000001},{0.84895,0.7979,0.6958,0.66517,0.56307,0.4916,0.44055}))</f>
        <v/>
      </c>
      <c r="AA1520" s="22">
        <f>IF(W1520&lt;0,0,CHOOSE(MATCH(W1520,{0,1950001,3300001,6950001,9000001},1),5.105/84.895,10.21/79.79,20.42/69.58,23.483/66.517,33.693/56.307))</f>
        <v/>
      </c>
      <c r="AB1520" s="21">
        <f>IF(C1520&lt;=2000,0,(MIN(C1520,ROUNDDOWN(F1520*0.3,0))-2000)*0.1)</f>
        <v/>
      </c>
      <c r="AC1520" s="21">
        <f>IF(C1520&lt;=2000,0,MIN((C1520-2000)*Y1520,(R1520+S1520)*0.2))</f>
        <v/>
      </c>
      <c r="AD1520" s="21">
        <f>IF(C1520&lt;=2000,0,MIN((C1520-2000)*Z1520,(T1520+U1520)*0.2))</f>
        <v/>
      </c>
      <c r="AE1520" s="21">
        <f>AC1520*AA1520</f>
        <v/>
      </c>
      <c r="AF1520" s="21">
        <f>ROUNDDOWN(R1520,-2)+ROUNDDOWN(S1520,-2)</f>
        <v/>
      </c>
      <c r="AG1520" s="21">
        <f>ROUNDDOWN(MAX(0,R1520-(AB1520+AC1520+AE1520)*0.6),-2)+ROUNDDOWN(MAX(0,S1520-(AB1520+AC1520+AE1520)*0.4),-2)</f>
        <v/>
      </c>
      <c r="AH1520" s="21">
        <f>ROUNDDOWN(MAX(0,T1520-(AB1520+AD1520)*0.6),-2)+ROUNDDOWN(MAX(0,U1520-(AB1520+AD1520)*0.4),-2)</f>
        <v/>
      </c>
      <c r="AI1520" s="21">
        <f>ROUNDDOWN(T1520,-2)+ROUNDDOWN(U1520,-2)</f>
        <v/>
      </c>
      <c r="AJ1520" s="21">
        <f>M1520+AF1520</f>
        <v/>
      </c>
      <c r="AK1520" s="21">
        <f>M1520+AG1520</f>
        <v/>
      </c>
      <c r="AL1520" s="21">
        <f>N1520+AH1520</f>
        <v/>
      </c>
      <c r="AM1520" s="21">
        <f>O1520+AI1520</f>
        <v/>
      </c>
      <c r="AN1520" s="21">
        <f>N1520+AI1520</f>
        <v/>
      </c>
      <c r="AO1520" s="21">
        <f>ROUNDDOWN((R1520+S1520)*0.2/Y1520+2000,0)</f>
        <v/>
      </c>
      <c r="AP1520" s="21">
        <f>ROUNDDOWN((T1520+U1520)*0.2/Z1520+2000,0)</f>
        <v/>
      </c>
      <c r="AQ1520" s="21">
        <f>AL1520-AK1520</f>
        <v/>
      </c>
      <c r="AR1520" s="21">
        <f>AM1520-AK1520</f>
        <v/>
      </c>
      <c r="AS1520" s="21">
        <f>AM1520-AL1520</f>
        <v/>
      </c>
      <c r="AT1520" s="21">
        <f>AK1520+C1520-AJ1520</f>
        <v/>
      </c>
      <c r="AU1520" s="21">
        <f>AL1520+C1520-AM1520</f>
        <v/>
      </c>
      <c r="AV1520" s="21">
        <f>AN1520+C1520-AM1520</f>
        <v/>
      </c>
    </row>
    <row r="1521">
      <c r="A1521" t="inlineStr">
        <is>
          <t>年収別 上限+5万</t>
        </is>
      </c>
      <c r="B1521" s="21">
        <f>'4_年収別'!$A$61</f>
        <v/>
      </c>
      <c r="C1521" s="21">
        <f>AO1521+50000</f>
        <v/>
      </c>
      <c r="D1521" s="21" t="n">
        <v>0</v>
      </c>
      <c r="E1521" s="21">
        <f>ROUND(MIN(B1521/12,650000)*12*0.0915+MIN(B1521/12,1390000)*12*(0.0504+0)+B1521*0.005,0)</f>
        <v/>
      </c>
      <c r="F1521" s="21">
        <f>IF(B1521&lt;741000,0,IF(B1521&lt;2191000,B1521-740000,IF(B1521&lt;2193000,1451000,IF(B1521&lt;2196000,1453000,IF(B1521&lt;2200000,1456000,IF(B1521&lt;3600000,ROUND(ROUNDDOWN(B1521/4,-3)*2.8,0)-80000,IF(B1521&lt;6600000,ROUND(ROUNDDOWN(B1521/4,-3)*3.2,0)-440000,IF(B1521&lt;8500000,ROUNDDOWN(B1521*0.9,0)-1100000,B1521-1950000))))))))</f>
        <v/>
      </c>
      <c r="G1521" s="21">
        <f>IF(F1521&gt;23500000,NA(),IF(F1521&lt;=4890000,1040000,IF(F1521&lt;=6550000,670000,620000)))</f>
        <v/>
      </c>
      <c r="H1521" s="21">
        <f>IF(D1521&lt;=0,0,MAX(0,MIN(2000000,D1521-MIN(100000,ROUNDDOWN(F1521*0.05,0)))))</f>
        <v/>
      </c>
      <c r="I1521" s="21">
        <f>IF(C1521&lt;=2000,0,MIN(C1521,ROUNDDOWN(F1521*0.4,0))-2000)</f>
        <v/>
      </c>
      <c r="J1521" s="21">
        <f>MAX(0,ROUNDDOWN(F1521-E1521-G1521,-3))</f>
        <v/>
      </c>
      <c r="K1521" s="21">
        <f>MAX(0,ROUNDDOWN(F1521-E1521-G1521-H1521-I1521,-3))</f>
        <v/>
      </c>
      <c r="L1521" s="21">
        <f>MAX(0,ROUNDDOWN(F1521-E1521-G1521-H1521,-3))</f>
        <v/>
      </c>
      <c r="M1521" s="21">
        <f>IF(J1521&lt;=0,0,ROUNDDOWN((J1521*LOOKUP(J1521,{0,1950001,3300001,6950001,9000001,18000001,40000001},{0.05,0.1,0.2,0.23,0.33,0.4,0.45})-LOOKUP(J1521,{0,1950001,3300001,6950001,9000001,18000001,40000001},{0,97500,427500,636000,1536000,2796000,4796000}))*1.021,-2))</f>
        <v/>
      </c>
      <c r="N1521" s="21">
        <f>IF(K1521&lt;=0,0,ROUNDDOWN((K1521*LOOKUP(K1521,{0,1950001,3300001,6950001,9000001,18000001,40000001},{0.05,0.1,0.2,0.23,0.33,0.4,0.45})-LOOKUP(K1521,{0,1950001,3300001,6950001,9000001,18000001,40000001},{0,97500,427500,636000,1536000,2796000,4796000}))*1.021,-2))</f>
        <v/>
      </c>
      <c r="O1521" s="21">
        <f>IF(L1521&lt;=0,0,ROUNDDOWN((L1521*LOOKUP(L1521,{0,1950001,3300001,6950001,9000001,18000001,40000001},{0.05,0.1,0.2,0.23,0.33,0.4,0.45})-LOOKUP(L1521,{0,1950001,3300001,6950001,9000001,18000001,40000001},{0,97500,427500,636000,1536000,2796000,4796000}))*1.021,-2))</f>
        <v/>
      </c>
      <c r="P1521" s="21">
        <f>MAX(0,ROUNDDOWN(F1521-E1521-430000,-3))</f>
        <v/>
      </c>
      <c r="Q1521" s="21">
        <f>MAX(0,ROUNDDOWN(F1521-E1521-430000-H1521,-3))</f>
        <v/>
      </c>
      <c r="R1521" s="21">
        <f>IF(F1521&lt;=450000,0,MAX(0,P1521*0.06-MIN(50000,P1521)*0.03))</f>
        <v/>
      </c>
      <c r="S1521" s="21">
        <f>IF(F1521&lt;=450000,0,MAX(0,P1521*0.04-MIN(50000,P1521)*0.02))</f>
        <v/>
      </c>
      <c r="T1521" s="21">
        <f>IF(F1521&lt;=450000,0,MAX(0,Q1521*0.06-MIN(50000,Q1521)*0.03))</f>
        <v/>
      </c>
      <c r="U1521" s="21">
        <f>IF(F1521&lt;=450000,0,MAX(0,Q1521*0.04-MIN(50000,Q1521)*0.02))</f>
        <v/>
      </c>
      <c r="V1521" s="21">
        <f>50000+MAX(0,G1521-480000)</f>
        <v/>
      </c>
      <c r="W1521" s="21">
        <f>P1521-V1521</f>
        <v/>
      </c>
      <c r="X1521" s="21">
        <f>Q1521-V1521</f>
        <v/>
      </c>
      <c r="Y1521" s="22">
        <f>IF(W1521&lt;0,0.9,LOOKUP(W1521,{0,1950001,3300001,6950001,9000001,18000001,40000001},{0.84895,0.7979,0.6958,0.66517,0.56307,0.4916,0.44055}))</f>
        <v/>
      </c>
      <c r="Z1521" s="22">
        <f>IF(X1521&lt;0,0.9,LOOKUP(X1521,{0,1950001,3300001,6950001,9000001,18000001,40000001},{0.84895,0.7979,0.6958,0.66517,0.56307,0.4916,0.44055}))</f>
        <v/>
      </c>
      <c r="AA1521" s="22">
        <f>IF(W1521&lt;0,0,CHOOSE(MATCH(W1521,{0,1950001,3300001,6950001,9000001},1),5.105/84.895,10.21/79.79,20.42/69.58,23.483/66.517,33.693/56.307))</f>
        <v/>
      </c>
      <c r="AB1521" s="21">
        <f>IF(C1521&lt;=2000,0,(MIN(C1521,ROUNDDOWN(F1521*0.3,0))-2000)*0.1)</f>
        <v/>
      </c>
      <c r="AC1521" s="21">
        <f>IF(C1521&lt;=2000,0,MIN((C1521-2000)*Y1521,(R1521+S1521)*0.2))</f>
        <v/>
      </c>
      <c r="AD1521" s="21">
        <f>IF(C1521&lt;=2000,0,MIN((C1521-2000)*Z1521,(T1521+U1521)*0.2))</f>
        <v/>
      </c>
      <c r="AE1521" s="21">
        <f>AC1521*AA1521</f>
        <v/>
      </c>
      <c r="AF1521" s="21">
        <f>ROUNDDOWN(R1521,-2)+ROUNDDOWN(S1521,-2)</f>
        <v/>
      </c>
      <c r="AG1521" s="21">
        <f>ROUNDDOWN(MAX(0,R1521-(AB1521+AC1521+AE1521)*0.6),-2)+ROUNDDOWN(MAX(0,S1521-(AB1521+AC1521+AE1521)*0.4),-2)</f>
        <v/>
      </c>
      <c r="AH1521" s="21">
        <f>ROUNDDOWN(MAX(0,T1521-(AB1521+AD1521)*0.6),-2)+ROUNDDOWN(MAX(0,U1521-(AB1521+AD1521)*0.4),-2)</f>
        <v/>
      </c>
      <c r="AI1521" s="21">
        <f>ROUNDDOWN(T1521,-2)+ROUNDDOWN(U1521,-2)</f>
        <v/>
      </c>
      <c r="AJ1521" s="21">
        <f>M1521+AF1521</f>
        <v/>
      </c>
      <c r="AK1521" s="21">
        <f>M1521+AG1521</f>
        <v/>
      </c>
      <c r="AL1521" s="21">
        <f>N1521+AH1521</f>
        <v/>
      </c>
      <c r="AM1521" s="21">
        <f>O1521+AI1521</f>
        <v/>
      </c>
      <c r="AN1521" s="21">
        <f>N1521+AI1521</f>
        <v/>
      </c>
      <c r="AO1521" s="21">
        <f>ROUNDDOWN((R1521+S1521)*0.2/Y1521+2000,0)</f>
        <v/>
      </c>
      <c r="AP1521" s="21">
        <f>ROUNDDOWN((T1521+U1521)*0.2/Z1521+2000,0)</f>
        <v/>
      </c>
      <c r="AQ1521" s="21">
        <f>AL1521-AK1521</f>
        <v/>
      </c>
      <c r="AR1521" s="21">
        <f>AM1521-AK1521</f>
        <v/>
      </c>
      <c r="AS1521" s="21">
        <f>AM1521-AL1521</f>
        <v/>
      </c>
      <c r="AT1521" s="21">
        <f>AK1521+C1521-AJ1521</f>
        <v/>
      </c>
      <c r="AU1521" s="21">
        <f>AL1521+C1521-AM1521</f>
        <v/>
      </c>
      <c r="AV1521" s="21">
        <f>AN1521+C1521-AM1521</f>
        <v/>
      </c>
    </row>
    <row r="1522">
      <c r="A1522" t="inlineStr">
        <is>
          <t>年収別 医療費15万</t>
        </is>
      </c>
      <c r="B1522" s="21">
        <f>'4_年収別'!$A$62</f>
        <v/>
      </c>
      <c r="C1522" s="21">
        <f>AO1522</f>
        <v/>
      </c>
      <c r="D1522" s="21" t="n">
        <v>150000</v>
      </c>
      <c r="E1522" s="21">
        <f>ROUND(MIN(B1522/12,650000)*12*0.0915+MIN(B1522/12,1390000)*12*(0.0504+0)+B1522*0.005,0)</f>
        <v/>
      </c>
      <c r="F1522" s="21">
        <f>IF(B1522&lt;741000,0,IF(B1522&lt;2191000,B1522-740000,IF(B1522&lt;2193000,1451000,IF(B1522&lt;2196000,1453000,IF(B1522&lt;2200000,1456000,IF(B1522&lt;3600000,ROUND(ROUNDDOWN(B1522/4,-3)*2.8,0)-80000,IF(B1522&lt;6600000,ROUND(ROUNDDOWN(B1522/4,-3)*3.2,0)-440000,IF(B1522&lt;8500000,ROUNDDOWN(B1522*0.9,0)-1100000,B1522-1950000))))))))</f>
        <v/>
      </c>
      <c r="G1522" s="21">
        <f>IF(F1522&gt;23500000,NA(),IF(F1522&lt;=4890000,1040000,IF(F1522&lt;=6550000,670000,620000)))</f>
        <v/>
      </c>
      <c r="H1522" s="21">
        <f>IF(D1522&lt;=0,0,MAX(0,MIN(2000000,D1522-MIN(100000,ROUNDDOWN(F1522*0.05,0)))))</f>
        <v/>
      </c>
      <c r="I1522" s="21">
        <f>IF(C1522&lt;=2000,0,MIN(C1522,ROUNDDOWN(F1522*0.4,0))-2000)</f>
        <v/>
      </c>
      <c r="J1522" s="21">
        <f>MAX(0,ROUNDDOWN(F1522-E1522-G1522,-3))</f>
        <v/>
      </c>
      <c r="K1522" s="21">
        <f>MAX(0,ROUNDDOWN(F1522-E1522-G1522-H1522-I1522,-3))</f>
        <v/>
      </c>
      <c r="L1522" s="21">
        <f>MAX(0,ROUNDDOWN(F1522-E1522-G1522-H1522,-3))</f>
        <v/>
      </c>
      <c r="M1522" s="21">
        <f>IF(J1522&lt;=0,0,ROUNDDOWN((J1522*LOOKUP(J1522,{0,1950001,3300001,6950001,9000001,18000001,40000001},{0.05,0.1,0.2,0.23,0.33,0.4,0.45})-LOOKUP(J1522,{0,1950001,3300001,6950001,9000001,18000001,40000001},{0,97500,427500,636000,1536000,2796000,4796000}))*1.021,-2))</f>
        <v/>
      </c>
      <c r="N1522" s="21">
        <f>IF(K1522&lt;=0,0,ROUNDDOWN((K1522*LOOKUP(K1522,{0,1950001,3300001,6950001,9000001,18000001,40000001},{0.05,0.1,0.2,0.23,0.33,0.4,0.45})-LOOKUP(K1522,{0,1950001,3300001,6950001,9000001,18000001,40000001},{0,97500,427500,636000,1536000,2796000,4796000}))*1.021,-2))</f>
        <v/>
      </c>
      <c r="O1522" s="21">
        <f>IF(L1522&lt;=0,0,ROUNDDOWN((L1522*LOOKUP(L1522,{0,1950001,3300001,6950001,9000001,18000001,40000001},{0.05,0.1,0.2,0.23,0.33,0.4,0.45})-LOOKUP(L1522,{0,1950001,3300001,6950001,9000001,18000001,40000001},{0,97500,427500,636000,1536000,2796000,4796000}))*1.021,-2))</f>
        <v/>
      </c>
      <c r="P1522" s="21">
        <f>MAX(0,ROUNDDOWN(F1522-E1522-430000,-3))</f>
        <v/>
      </c>
      <c r="Q1522" s="21">
        <f>MAX(0,ROUNDDOWN(F1522-E1522-430000-H1522,-3))</f>
        <v/>
      </c>
      <c r="R1522" s="21">
        <f>IF(F1522&lt;=450000,0,MAX(0,P1522*0.06-MIN(50000,P1522)*0.03))</f>
        <v/>
      </c>
      <c r="S1522" s="21">
        <f>IF(F1522&lt;=450000,0,MAX(0,P1522*0.04-MIN(50000,P1522)*0.02))</f>
        <v/>
      </c>
      <c r="T1522" s="21">
        <f>IF(F1522&lt;=450000,0,MAX(0,Q1522*0.06-MIN(50000,Q1522)*0.03))</f>
        <v/>
      </c>
      <c r="U1522" s="21">
        <f>IF(F1522&lt;=450000,0,MAX(0,Q1522*0.04-MIN(50000,Q1522)*0.02))</f>
        <v/>
      </c>
      <c r="V1522" s="21">
        <f>50000+MAX(0,G1522-480000)</f>
        <v/>
      </c>
      <c r="W1522" s="21">
        <f>P1522-V1522</f>
        <v/>
      </c>
      <c r="X1522" s="21">
        <f>Q1522-V1522</f>
        <v/>
      </c>
      <c r="Y1522" s="22">
        <f>IF(W1522&lt;0,0.9,LOOKUP(W1522,{0,1950001,3300001,6950001,9000001,18000001,40000001},{0.84895,0.7979,0.6958,0.66517,0.56307,0.4916,0.44055}))</f>
        <v/>
      </c>
      <c r="Z1522" s="22">
        <f>IF(X1522&lt;0,0.9,LOOKUP(X1522,{0,1950001,3300001,6950001,9000001,18000001,40000001},{0.84895,0.7979,0.6958,0.66517,0.56307,0.4916,0.44055}))</f>
        <v/>
      </c>
      <c r="AA1522" s="22">
        <f>IF(W1522&lt;0,0,CHOOSE(MATCH(W1522,{0,1950001,3300001,6950001,9000001},1),5.105/84.895,10.21/79.79,20.42/69.58,23.483/66.517,33.693/56.307))</f>
        <v/>
      </c>
      <c r="AB1522" s="21">
        <f>IF(C1522&lt;=2000,0,(MIN(C1522,ROUNDDOWN(F1522*0.3,0))-2000)*0.1)</f>
        <v/>
      </c>
      <c r="AC1522" s="21">
        <f>IF(C1522&lt;=2000,0,MIN((C1522-2000)*Y1522,(R1522+S1522)*0.2))</f>
        <v/>
      </c>
      <c r="AD1522" s="21">
        <f>IF(C1522&lt;=2000,0,MIN((C1522-2000)*Z1522,(T1522+U1522)*0.2))</f>
        <v/>
      </c>
      <c r="AE1522" s="21">
        <f>AC1522*AA1522</f>
        <v/>
      </c>
      <c r="AF1522" s="21">
        <f>ROUNDDOWN(R1522,-2)+ROUNDDOWN(S1522,-2)</f>
        <v/>
      </c>
      <c r="AG1522" s="21">
        <f>ROUNDDOWN(MAX(0,R1522-(AB1522+AC1522+AE1522)*0.6),-2)+ROUNDDOWN(MAX(0,S1522-(AB1522+AC1522+AE1522)*0.4),-2)</f>
        <v/>
      </c>
      <c r="AH1522" s="21">
        <f>ROUNDDOWN(MAX(0,T1522-(AB1522+AD1522)*0.6),-2)+ROUNDDOWN(MAX(0,U1522-(AB1522+AD1522)*0.4),-2)</f>
        <v/>
      </c>
      <c r="AI1522" s="21">
        <f>ROUNDDOWN(T1522,-2)+ROUNDDOWN(U1522,-2)</f>
        <v/>
      </c>
      <c r="AJ1522" s="21">
        <f>M1522+AF1522</f>
        <v/>
      </c>
      <c r="AK1522" s="21">
        <f>M1522+AG1522</f>
        <v/>
      </c>
      <c r="AL1522" s="21">
        <f>N1522+AH1522</f>
        <v/>
      </c>
      <c r="AM1522" s="21">
        <f>O1522+AI1522</f>
        <v/>
      </c>
      <c r="AN1522" s="21">
        <f>N1522+AI1522</f>
        <v/>
      </c>
      <c r="AO1522" s="21">
        <f>ROUNDDOWN((R1522+S1522)*0.2/Y1522+2000,0)</f>
        <v/>
      </c>
      <c r="AP1522" s="21">
        <f>ROUNDDOWN((T1522+U1522)*0.2/Z1522+2000,0)</f>
        <v/>
      </c>
      <c r="AQ1522" s="21">
        <f>AL1522-AK1522</f>
        <v/>
      </c>
      <c r="AR1522" s="21">
        <f>AM1522-AK1522</f>
        <v/>
      </c>
      <c r="AS1522" s="21">
        <f>AM1522-AL1522</f>
        <v/>
      </c>
      <c r="AT1522" s="21">
        <f>AK1522+C1522-AJ1522</f>
        <v/>
      </c>
      <c r="AU1522" s="21">
        <f>AL1522+C1522-AM1522</f>
        <v/>
      </c>
      <c r="AV1522" s="21">
        <f>AN1522+C1522-AM1522</f>
        <v/>
      </c>
    </row>
    <row r="1523">
      <c r="A1523" t="inlineStr">
        <is>
          <t>年収別 上限+5万</t>
        </is>
      </c>
      <c r="B1523" s="21">
        <f>'4_年収別'!$A$62</f>
        <v/>
      </c>
      <c r="C1523" s="21">
        <f>AO1523+50000</f>
        <v/>
      </c>
      <c r="D1523" s="21" t="n">
        <v>0</v>
      </c>
      <c r="E1523" s="21">
        <f>ROUND(MIN(B1523/12,650000)*12*0.0915+MIN(B1523/12,1390000)*12*(0.0504+0)+B1523*0.005,0)</f>
        <v/>
      </c>
      <c r="F1523" s="21">
        <f>IF(B1523&lt;741000,0,IF(B1523&lt;2191000,B1523-740000,IF(B1523&lt;2193000,1451000,IF(B1523&lt;2196000,1453000,IF(B1523&lt;2200000,1456000,IF(B1523&lt;3600000,ROUND(ROUNDDOWN(B1523/4,-3)*2.8,0)-80000,IF(B1523&lt;6600000,ROUND(ROUNDDOWN(B1523/4,-3)*3.2,0)-440000,IF(B1523&lt;8500000,ROUNDDOWN(B1523*0.9,0)-1100000,B1523-1950000))))))))</f>
        <v/>
      </c>
      <c r="G1523" s="21">
        <f>IF(F1523&gt;23500000,NA(),IF(F1523&lt;=4890000,1040000,IF(F1523&lt;=6550000,670000,620000)))</f>
        <v/>
      </c>
      <c r="H1523" s="21">
        <f>IF(D1523&lt;=0,0,MAX(0,MIN(2000000,D1523-MIN(100000,ROUNDDOWN(F1523*0.05,0)))))</f>
        <v/>
      </c>
      <c r="I1523" s="21">
        <f>IF(C1523&lt;=2000,0,MIN(C1523,ROUNDDOWN(F1523*0.4,0))-2000)</f>
        <v/>
      </c>
      <c r="J1523" s="21">
        <f>MAX(0,ROUNDDOWN(F1523-E1523-G1523,-3))</f>
        <v/>
      </c>
      <c r="K1523" s="21">
        <f>MAX(0,ROUNDDOWN(F1523-E1523-G1523-H1523-I1523,-3))</f>
        <v/>
      </c>
      <c r="L1523" s="21">
        <f>MAX(0,ROUNDDOWN(F1523-E1523-G1523-H1523,-3))</f>
        <v/>
      </c>
      <c r="M1523" s="21">
        <f>IF(J1523&lt;=0,0,ROUNDDOWN((J1523*LOOKUP(J1523,{0,1950001,3300001,6950001,9000001,18000001,40000001},{0.05,0.1,0.2,0.23,0.33,0.4,0.45})-LOOKUP(J1523,{0,1950001,3300001,6950001,9000001,18000001,40000001},{0,97500,427500,636000,1536000,2796000,4796000}))*1.021,-2))</f>
        <v/>
      </c>
      <c r="N1523" s="21">
        <f>IF(K1523&lt;=0,0,ROUNDDOWN((K1523*LOOKUP(K1523,{0,1950001,3300001,6950001,9000001,18000001,40000001},{0.05,0.1,0.2,0.23,0.33,0.4,0.45})-LOOKUP(K1523,{0,1950001,3300001,6950001,9000001,18000001,40000001},{0,97500,427500,636000,1536000,2796000,4796000}))*1.021,-2))</f>
        <v/>
      </c>
      <c r="O1523" s="21">
        <f>IF(L1523&lt;=0,0,ROUNDDOWN((L1523*LOOKUP(L1523,{0,1950001,3300001,6950001,9000001,18000001,40000001},{0.05,0.1,0.2,0.23,0.33,0.4,0.45})-LOOKUP(L1523,{0,1950001,3300001,6950001,9000001,18000001,40000001},{0,97500,427500,636000,1536000,2796000,4796000}))*1.021,-2))</f>
        <v/>
      </c>
      <c r="P1523" s="21">
        <f>MAX(0,ROUNDDOWN(F1523-E1523-430000,-3))</f>
        <v/>
      </c>
      <c r="Q1523" s="21">
        <f>MAX(0,ROUNDDOWN(F1523-E1523-430000-H1523,-3))</f>
        <v/>
      </c>
      <c r="R1523" s="21">
        <f>IF(F1523&lt;=450000,0,MAX(0,P1523*0.06-MIN(50000,P1523)*0.03))</f>
        <v/>
      </c>
      <c r="S1523" s="21">
        <f>IF(F1523&lt;=450000,0,MAX(0,P1523*0.04-MIN(50000,P1523)*0.02))</f>
        <v/>
      </c>
      <c r="T1523" s="21">
        <f>IF(F1523&lt;=450000,0,MAX(0,Q1523*0.06-MIN(50000,Q1523)*0.03))</f>
        <v/>
      </c>
      <c r="U1523" s="21">
        <f>IF(F1523&lt;=450000,0,MAX(0,Q1523*0.04-MIN(50000,Q1523)*0.02))</f>
        <v/>
      </c>
      <c r="V1523" s="21">
        <f>50000+MAX(0,G1523-480000)</f>
        <v/>
      </c>
      <c r="W1523" s="21">
        <f>P1523-V1523</f>
        <v/>
      </c>
      <c r="X1523" s="21">
        <f>Q1523-V1523</f>
        <v/>
      </c>
      <c r="Y1523" s="22">
        <f>IF(W1523&lt;0,0.9,LOOKUP(W1523,{0,1950001,3300001,6950001,9000001,18000001,40000001},{0.84895,0.7979,0.6958,0.66517,0.56307,0.4916,0.44055}))</f>
        <v/>
      </c>
      <c r="Z1523" s="22">
        <f>IF(X1523&lt;0,0.9,LOOKUP(X1523,{0,1950001,3300001,6950001,9000001,18000001,40000001},{0.84895,0.7979,0.6958,0.66517,0.56307,0.4916,0.44055}))</f>
        <v/>
      </c>
      <c r="AA1523" s="22">
        <f>IF(W1523&lt;0,0,CHOOSE(MATCH(W1523,{0,1950001,3300001,6950001,9000001},1),5.105/84.895,10.21/79.79,20.42/69.58,23.483/66.517,33.693/56.307))</f>
        <v/>
      </c>
      <c r="AB1523" s="21">
        <f>IF(C1523&lt;=2000,0,(MIN(C1523,ROUNDDOWN(F1523*0.3,0))-2000)*0.1)</f>
        <v/>
      </c>
      <c r="AC1523" s="21">
        <f>IF(C1523&lt;=2000,0,MIN((C1523-2000)*Y1523,(R1523+S1523)*0.2))</f>
        <v/>
      </c>
      <c r="AD1523" s="21">
        <f>IF(C1523&lt;=2000,0,MIN((C1523-2000)*Z1523,(T1523+U1523)*0.2))</f>
        <v/>
      </c>
      <c r="AE1523" s="21">
        <f>AC1523*AA1523</f>
        <v/>
      </c>
      <c r="AF1523" s="21">
        <f>ROUNDDOWN(R1523,-2)+ROUNDDOWN(S1523,-2)</f>
        <v/>
      </c>
      <c r="AG1523" s="21">
        <f>ROUNDDOWN(MAX(0,R1523-(AB1523+AC1523+AE1523)*0.6),-2)+ROUNDDOWN(MAX(0,S1523-(AB1523+AC1523+AE1523)*0.4),-2)</f>
        <v/>
      </c>
      <c r="AH1523" s="21">
        <f>ROUNDDOWN(MAX(0,T1523-(AB1523+AD1523)*0.6),-2)+ROUNDDOWN(MAX(0,U1523-(AB1523+AD1523)*0.4),-2)</f>
        <v/>
      </c>
      <c r="AI1523" s="21">
        <f>ROUNDDOWN(T1523,-2)+ROUNDDOWN(U1523,-2)</f>
        <v/>
      </c>
      <c r="AJ1523" s="21">
        <f>M1523+AF1523</f>
        <v/>
      </c>
      <c r="AK1523" s="21">
        <f>M1523+AG1523</f>
        <v/>
      </c>
      <c r="AL1523" s="21">
        <f>N1523+AH1523</f>
        <v/>
      </c>
      <c r="AM1523" s="21">
        <f>O1523+AI1523</f>
        <v/>
      </c>
      <c r="AN1523" s="21">
        <f>N1523+AI1523</f>
        <v/>
      </c>
      <c r="AO1523" s="21">
        <f>ROUNDDOWN((R1523+S1523)*0.2/Y1523+2000,0)</f>
        <v/>
      </c>
      <c r="AP1523" s="21">
        <f>ROUNDDOWN((T1523+U1523)*0.2/Z1523+2000,0)</f>
        <v/>
      </c>
      <c r="AQ1523" s="21">
        <f>AL1523-AK1523</f>
        <v/>
      </c>
      <c r="AR1523" s="21">
        <f>AM1523-AK1523</f>
        <v/>
      </c>
      <c r="AS1523" s="21">
        <f>AM1523-AL1523</f>
        <v/>
      </c>
      <c r="AT1523" s="21">
        <f>AK1523+C1523-AJ1523</f>
        <v/>
      </c>
      <c r="AU1523" s="21">
        <f>AL1523+C1523-AM1523</f>
        <v/>
      </c>
      <c r="AV1523" s="21">
        <f>AN1523+C1523-AM1523</f>
        <v/>
      </c>
    </row>
    <row r="1524">
      <c r="A1524" t="inlineStr">
        <is>
          <t>年収別 医療費15万</t>
        </is>
      </c>
      <c r="B1524" s="21">
        <f>'4_年収別'!$A$63</f>
        <v/>
      </c>
      <c r="C1524" s="21">
        <f>AO1524</f>
        <v/>
      </c>
      <c r="D1524" s="21" t="n">
        <v>150000</v>
      </c>
      <c r="E1524" s="21">
        <f>ROUND(MIN(B1524/12,650000)*12*0.0915+MIN(B1524/12,1390000)*12*(0.0504+0)+B1524*0.005,0)</f>
        <v/>
      </c>
      <c r="F1524" s="21">
        <f>IF(B1524&lt;741000,0,IF(B1524&lt;2191000,B1524-740000,IF(B1524&lt;2193000,1451000,IF(B1524&lt;2196000,1453000,IF(B1524&lt;2200000,1456000,IF(B1524&lt;3600000,ROUND(ROUNDDOWN(B1524/4,-3)*2.8,0)-80000,IF(B1524&lt;6600000,ROUND(ROUNDDOWN(B1524/4,-3)*3.2,0)-440000,IF(B1524&lt;8500000,ROUNDDOWN(B1524*0.9,0)-1100000,B1524-1950000))))))))</f>
        <v/>
      </c>
      <c r="G1524" s="21">
        <f>IF(F1524&gt;23500000,NA(),IF(F1524&lt;=4890000,1040000,IF(F1524&lt;=6550000,670000,620000)))</f>
        <v/>
      </c>
      <c r="H1524" s="21">
        <f>IF(D1524&lt;=0,0,MAX(0,MIN(2000000,D1524-MIN(100000,ROUNDDOWN(F1524*0.05,0)))))</f>
        <v/>
      </c>
      <c r="I1524" s="21">
        <f>IF(C1524&lt;=2000,0,MIN(C1524,ROUNDDOWN(F1524*0.4,0))-2000)</f>
        <v/>
      </c>
      <c r="J1524" s="21">
        <f>MAX(0,ROUNDDOWN(F1524-E1524-G1524,-3))</f>
        <v/>
      </c>
      <c r="K1524" s="21">
        <f>MAX(0,ROUNDDOWN(F1524-E1524-G1524-H1524-I1524,-3))</f>
        <v/>
      </c>
      <c r="L1524" s="21">
        <f>MAX(0,ROUNDDOWN(F1524-E1524-G1524-H1524,-3))</f>
        <v/>
      </c>
      <c r="M1524" s="21">
        <f>IF(J1524&lt;=0,0,ROUNDDOWN((J1524*LOOKUP(J1524,{0,1950001,3300001,6950001,9000001,18000001,40000001},{0.05,0.1,0.2,0.23,0.33,0.4,0.45})-LOOKUP(J1524,{0,1950001,3300001,6950001,9000001,18000001,40000001},{0,97500,427500,636000,1536000,2796000,4796000}))*1.021,-2))</f>
        <v/>
      </c>
      <c r="N1524" s="21">
        <f>IF(K1524&lt;=0,0,ROUNDDOWN((K1524*LOOKUP(K1524,{0,1950001,3300001,6950001,9000001,18000001,40000001},{0.05,0.1,0.2,0.23,0.33,0.4,0.45})-LOOKUP(K1524,{0,1950001,3300001,6950001,9000001,18000001,40000001},{0,97500,427500,636000,1536000,2796000,4796000}))*1.021,-2))</f>
        <v/>
      </c>
      <c r="O1524" s="21">
        <f>IF(L1524&lt;=0,0,ROUNDDOWN((L1524*LOOKUP(L1524,{0,1950001,3300001,6950001,9000001,18000001,40000001},{0.05,0.1,0.2,0.23,0.33,0.4,0.45})-LOOKUP(L1524,{0,1950001,3300001,6950001,9000001,18000001,40000001},{0,97500,427500,636000,1536000,2796000,4796000}))*1.021,-2))</f>
        <v/>
      </c>
      <c r="P1524" s="21">
        <f>MAX(0,ROUNDDOWN(F1524-E1524-430000,-3))</f>
        <v/>
      </c>
      <c r="Q1524" s="21">
        <f>MAX(0,ROUNDDOWN(F1524-E1524-430000-H1524,-3))</f>
        <v/>
      </c>
      <c r="R1524" s="21">
        <f>IF(F1524&lt;=450000,0,MAX(0,P1524*0.06-MIN(50000,P1524)*0.03))</f>
        <v/>
      </c>
      <c r="S1524" s="21">
        <f>IF(F1524&lt;=450000,0,MAX(0,P1524*0.04-MIN(50000,P1524)*0.02))</f>
        <v/>
      </c>
      <c r="T1524" s="21">
        <f>IF(F1524&lt;=450000,0,MAX(0,Q1524*0.06-MIN(50000,Q1524)*0.03))</f>
        <v/>
      </c>
      <c r="U1524" s="21">
        <f>IF(F1524&lt;=450000,0,MAX(0,Q1524*0.04-MIN(50000,Q1524)*0.02))</f>
        <v/>
      </c>
      <c r="V1524" s="21">
        <f>50000+MAX(0,G1524-480000)</f>
        <v/>
      </c>
      <c r="W1524" s="21">
        <f>P1524-V1524</f>
        <v/>
      </c>
      <c r="X1524" s="21">
        <f>Q1524-V1524</f>
        <v/>
      </c>
      <c r="Y1524" s="22">
        <f>IF(W1524&lt;0,0.9,LOOKUP(W1524,{0,1950001,3300001,6950001,9000001,18000001,40000001},{0.84895,0.7979,0.6958,0.66517,0.56307,0.4916,0.44055}))</f>
        <v/>
      </c>
      <c r="Z1524" s="22">
        <f>IF(X1524&lt;0,0.9,LOOKUP(X1524,{0,1950001,3300001,6950001,9000001,18000001,40000001},{0.84895,0.7979,0.6958,0.66517,0.56307,0.4916,0.44055}))</f>
        <v/>
      </c>
      <c r="AA1524" s="22">
        <f>IF(W1524&lt;0,0,CHOOSE(MATCH(W1524,{0,1950001,3300001,6950001,9000001},1),5.105/84.895,10.21/79.79,20.42/69.58,23.483/66.517,33.693/56.307))</f>
        <v/>
      </c>
      <c r="AB1524" s="21">
        <f>IF(C1524&lt;=2000,0,(MIN(C1524,ROUNDDOWN(F1524*0.3,0))-2000)*0.1)</f>
        <v/>
      </c>
      <c r="AC1524" s="21">
        <f>IF(C1524&lt;=2000,0,MIN((C1524-2000)*Y1524,(R1524+S1524)*0.2))</f>
        <v/>
      </c>
      <c r="AD1524" s="21">
        <f>IF(C1524&lt;=2000,0,MIN((C1524-2000)*Z1524,(T1524+U1524)*0.2))</f>
        <v/>
      </c>
      <c r="AE1524" s="21">
        <f>AC1524*AA1524</f>
        <v/>
      </c>
      <c r="AF1524" s="21">
        <f>ROUNDDOWN(R1524,-2)+ROUNDDOWN(S1524,-2)</f>
        <v/>
      </c>
      <c r="AG1524" s="21">
        <f>ROUNDDOWN(MAX(0,R1524-(AB1524+AC1524+AE1524)*0.6),-2)+ROUNDDOWN(MAX(0,S1524-(AB1524+AC1524+AE1524)*0.4),-2)</f>
        <v/>
      </c>
      <c r="AH1524" s="21">
        <f>ROUNDDOWN(MAX(0,T1524-(AB1524+AD1524)*0.6),-2)+ROUNDDOWN(MAX(0,U1524-(AB1524+AD1524)*0.4),-2)</f>
        <v/>
      </c>
      <c r="AI1524" s="21">
        <f>ROUNDDOWN(T1524,-2)+ROUNDDOWN(U1524,-2)</f>
        <v/>
      </c>
      <c r="AJ1524" s="21">
        <f>M1524+AF1524</f>
        <v/>
      </c>
      <c r="AK1524" s="21">
        <f>M1524+AG1524</f>
        <v/>
      </c>
      <c r="AL1524" s="21">
        <f>N1524+AH1524</f>
        <v/>
      </c>
      <c r="AM1524" s="21">
        <f>O1524+AI1524</f>
        <v/>
      </c>
      <c r="AN1524" s="21">
        <f>N1524+AI1524</f>
        <v/>
      </c>
      <c r="AO1524" s="21">
        <f>ROUNDDOWN((R1524+S1524)*0.2/Y1524+2000,0)</f>
        <v/>
      </c>
      <c r="AP1524" s="21">
        <f>ROUNDDOWN((T1524+U1524)*0.2/Z1524+2000,0)</f>
        <v/>
      </c>
      <c r="AQ1524" s="21">
        <f>AL1524-AK1524</f>
        <v/>
      </c>
      <c r="AR1524" s="21">
        <f>AM1524-AK1524</f>
        <v/>
      </c>
      <c r="AS1524" s="21">
        <f>AM1524-AL1524</f>
        <v/>
      </c>
      <c r="AT1524" s="21">
        <f>AK1524+C1524-AJ1524</f>
        <v/>
      </c>
      <c r="AU1524" s="21">
        <f>AL1524+C1524-AM1524</f>
        <v/>
      </c>
      <c r="AV1524" s="21">
        <f>AN1524+C1524-AM1524</f>
        <v/>
      </c>
    </row>
    <row r="1525">
      <c r="A1525" t="inlineStr">
        <is>
          <t>年収別 上限+5万</t>
        </is>
      </c>
      <c r="B1525" s="21">
        <f>'4_年収別'!$A$63</f>
        <v/>
      </c>
      <c r="C1525" s="21">
        <f>AO1525+50000</f>
        <v/>
      </c>
      <c r="D1525" s="21" t="n">
        <v>0</v>
      </c>
      <c r="E1525" s="21">
        <f>ROUND(MIN(B1525/12,650000)*12*0.0915+MIN(B1525/12,1390000)*12*(0.0504+0)+B1525*0.005,0)</f>
        <v/>
      </c>
      <c r="F1525" s="21">
        <f>IF(B1525&lt;741000,0,IF(B1525&lt;2191000,B1525-740000,IF(B1525&lt;2193000,1451000,IF(B1525&lt;2196000,1453000,IF(B1525&lt;2200000,1456000,IF(B1525&lt;3600000,ROUND(ROUNDDOWN(B1525/4,-3)*2.8,0)-80000,IF(B1525&lt;6600000,ROUND(ROUNDDOWN(B1525/4,-3)*3.2,0)-440000,IF(B1525&lt;8500000,ROUNDDOWN(B1525*0.9,0)-1100000,B1525-1950000))))))))</f>
        <v/>
      </c>
      <c r="G1525" s="21">
        <f>IF(F1525&gt;23500000,NA(),IF(F1525&lt;=4890000,1040000,IF(F1525&lt;=6550000,670000,620000)))</f>
        <v/>
      </c>
      <c r="H1525" s="21">
        <f>IF(D1525&lt;=0,0,MAX(0,MIN(2000000,D1525-MIN(100000,ROUNDDOWN(F1525*0.05,0)))))</f>
        <v/>
      </c>
      <c r="I1525" s="21">
        <f>IF(C1525&lt;=2000,0,MIN(C1525,ROUNDDOWN(F1525*0.4,0))-2000)</f>
        <v/>
      </c>
      <c r="J1525" s="21">
        <f>MAX(0,ROUNDDOWN(F1525-E1525-G1525,-3))</f>
        <v/>
      </c>
      <c r="K1525" s="21">
        <f>MAX(0,ROUNDDOWN(F1525-E1525-G1525-H1525-I1525,-3))</f>
        <v/>
      </c>
      <c r="L1525" s="21">
        <f>MAX(0,ROUNDDOWN(F1525-E1525-G1525-H1525,-3))</f>
        <v/>
      </c>
      <c r="M1525" s="21">
        <f>IF(J1525&lt;=0,0,ROUNDDOWN((J1525*LOOKUP(J1525,{0,1950001,3300001,6950001,9000001,18000001,40000001},{0.05,0.1,0.2,0.23,0.33,0.4,0.45})-LOOKUP(J1525,{0,1950001,3300001,6950001,9000001,18000001,40000001},{0,97500,427500,636000,1536000,2796000,4796000}))*1.021,-2))</f>
        <v/>
      </c>
      <c r="N1525" s="21">
        <f>IF(K1525&lt;=0,0,ROUNDDOWN((K1525*LOOKUP(K1525,{0,1950001,3300001,6950001,9000001,18000001,40000001},{0.05,0.1,0.2,0.23,0.33,0.4,0.45})-LOOKUP(K1525,{0,1950001,3300001,6950001,9000001,18000001,40000001},{0,97500,427500,636000,1536000,2796000,4796000}))*1.021,-2))</f>
        <v/>
      </c>
      <c r="O1525" s="21">
        <f>IF(L1525&lt;=0,0,ROUNDDOWN((L1525*LOOKUP(L1525,{0,1950001,3300001,6950001,9000001,18000001,40000001},{0.05,0.1,0.2,0.23,0.33,0.4,0.45})-LOOKUP(L1525,{0,1950001,3300001,6950001,9000001,18000001,40000001},{0,97500,427500,636000,1536000,2796000,4796000}))*1.021,-2))</f>
        <v/>
      </c>
      <c r="P1525" s="21">
        <f>MAX(0,ROUNDDOWN(F1525-E1525-430000,-3))</f>
        <v/>
      </c>
      <c r="Q1525" s="21">
        <f>MAX(0,ROUNDDOWN(F1525-E1525-430000-H1525,-3))</f>
        <v/>
      </c>
      <c r="R1525" s="21">
        <f>IF(F1525&lt;=450000,0,MAX(0,P1525*0.06-MIN(50000,P1525)*0.03))</f>
        <v/>
      </c>
      <c r="S1525" s="21">
        <f>IF(F1525&lt;=450000,0,MAX(0,P1525*0.04-MIN(50000,P1525)*0.02))</f>
        <v/>
      </c>
      <c r="T1525" s="21">
        <f>IF(F1525&lt;=450000,0,MAX(0,Q1525*0.06-MIN(50000,Q1525)*0.03))</f>
        <v/>
      </c>
      <c r="U1525" s="21">
        <f>IF(F1525&lt;=450000,0,MAX(0,Q1525*0.04-MIN(50000,Q1525)*0.02))</f>
        <v/>
      </c>
      <c r="V1525" s="21">
        <f>50000+MAX(0,G1525-480000)</f>
        <v/>
      </c>
      <c r="W1525" s="21">
        <f>P1525-V1525</f>
        <v/>
      </c>
      <c r="X1525" s="21">
        <f>Q1525-V1525</f>
        <v/>
      </c>
      <c r="Y1525" s="22">
        <f>IF(W1525&lt;0,0.9,LOOKUP(W1525,{0,1950001,3300001,6950001,9000001,18000001,40000001},{0.84895,0.7979,0.6958,0.66517,0.56307,0.4916,0.44055}))</f>
        <v/>
      </c>
      <c r="Z1525" s="22">
        <f>IF(X1525&lt;0,0.9,LOOKUP(X1525,{0,1950001,3300001,6950001,9000001,18000001,40000001},{0.84895,0.7979,0.6958,0.66517,0.56307,0.4916,0.44055}))</f>
        <v/>
      </c>
      <c r="AA1525" s="22">
        <f>IF(W1525&lt;0,0,CHOOSE(MATCH(W1525,{0,1950001,3300001,6950001,9000001},1),5.105/84.895,10.21/79.79,20.42/69.58,23.483/66.517,33.693/56.307))</f>
        <v/>
      </c>
      <c r="AB1525" s="21">
        <f>IF(C1525&lt;=2000,0,(MIN(C1525,ROUNDDOWN(F1525*0.3,0))-2000)*0.1)</f>
        <v/>
      </c>
      <c r="AC1525" s="21">
        <f>IF(C1525&lt;=2000,0,MIN((C1525-2000)*Y1525,(R1525+S1525)*0.2))</f>
        <v/>
      </c>
      <c r="AD1525" s="21">
        <f>IF(C1525&lt;=2000,0,MIN((C1525-2000)*Z1525,(T1525+U1525)*0.2))</f>
        <v/>
      </c>
      <c r="AE1525" s="21">
        <f>AC1525*AA1525</f>
        <v/>
      </c>
      <c r="AF1525" s="21">
        <f>ROUNDDOWN(R1525,-2)+ROUNDDOWN(S1525,-2)</f>
        <v/>
      </c>
      <c r="AG1525" s="21">
        <f>ROUNDDOWN(MAX(0,R1525-(AB1525+AC1525+AE1525)*0.6),-2)+ROUNDDOWN(MAX(0,S1525-(AB1525+AC1525+AE1525)*0.4),-2)</f>
        <v/>
      </c>
      <c r="AH1525" s="21">
        <f>ROUNDDOWN(MAX(0,T1525-(AB1525+AD1525)*0.6),-2)+ROUNDDOWN(MAX(0,U1525-(AB1525+AD1525)*0.4),-2)</f>
        <v/>
      </c>
      <c r="AI1525" s="21">
        <f>ROUNDDOWN(T1525,-2)+ROUNDDOWN(U1525,-2)</f>
        <v/>
      </c>
      <c r="AJ1525" s="21">
        <f>M1525+AF1525</f>
        <v/>
      </c>
      <c r="AK1525" s="21">
        <f>M1525+AG1525</f>
        <v/>
      </c>
      <c r="AL1525" s="21">
        <f>N1525+AH1525</f>
        <v/>
      </c>
      <c r="AM1525" s="21">
        <f>O1525+AI1525</f>
        <v/>
      </c>
      <c r="AN1525" s="21">
        <f>N1525+AI1525</f>
        <v/>
      </c>
      <c r="AO1525" s="21">
        <f>ROUNDDOWN((R1525+S1525)*0.2/Y1525+2000,0)</f>
        <v/>
      </c>
      <c r="AP1525" s="21">
        <f>ROUNDDOWN((T1525+U1525)*0.2/Z1525+2000,0)</f>
        <v/>
      </c>
      <c r="AQ1525" s="21">
        <f>AL1525-AK1525</f>
        <v/>
      </c>
      <c r="AR1525" s="21">
        <f>AM1525-AK1525</f>
        <v/>
      </c>
      <c r="AS1525" s="21">
        <f>AM1525-AL1525</f>
        <v/>
      </c>
      <c r="AT1525" s="21">
        <f>AK1525+C1525-AJ1525</f>
        <v/>
      </c>
      <c r="AU1525" s="21">
        <f>AL1525+C1525-AM1525</f>
        <v/>
      </c>
      <c r="AV1525" s="21">
        <f>AN1525+C1525-AM1525</f>
        <v/>
      </c>
    </row>
    <row r="1526">
      <c r="A1526" t="inlineStr">
        <is>
          <t>年収別 医療費15万</t>
        </is>
      </c>
      <c r="B1526" s="21">
        <f>'4_年収別'!$A$64</f>
        <v/>
      </c>
      <c r="C1526" s="21">
        <f>AO1526</f>
        <v/>
      </c>
      <c r="D1526" s="21" t="n">
        <v>150000</v>
      </c>
      <c r="E1526" s="21">
        <f>ROUND(MIN(B1526/12,650000)*12*0.0915+MIN(B1526/12,1390000)*12*(0.0504+0)+B1526*0.005,0)</f>
        <v/>
      </c>
      <c r="F1526" s="21">
        <f>IF(B1526&lt;741000,0,IF(B1526&lt;2191000,B1526-740000,IF(B1526&lt;2193000,1451000,IF(B1526&lt;2196000,1453000,IF(B1526&lt;2200000,1456000,IF(B1526&lt;3600000,ROUND(ROUNDDOWN(B1526/4,-3)*2.8,0)-80000,IF(B1526&lt;6600000,ROUND(ROUNDDOWN(B1526/4,-3)*3.2,0)-440000,IF(B1526&lt;8500000,ROUNDDOWN(B1526*0.9,0)-1100000,B1526-1950000))))))))</f>
        <v/>
      </c>
      <c r="G1526" s="21">
        <f>IF(F1526&gt;23500000,NA(),IF(F1526&lt;=4890000,1040000,IF(F1526&lt;=6550000,670000,620000)))</f>
        <v/>
      </c>
      <c r="H1526" s="21">
        <f>IF(D1526&lt;=0,0,MAX(0,MIN(2000000,D1526-MIN(100000,ROUNDDOWN(F1526*0.05,0)))))</f>
        <v/>
      </c>
      <c r="I1526" s="21">
        <f>IF(C1526&lt;=2000,0,MIN(C1526,ROUNDDOWN(F1526*0.4,0))-2000)</f>
        <v/>
      </c>
      <c r="J1526" s="21">
        <f>MAX(0,ROUNDDOWN(F1526-E1526-G1526,-3))</f>
        <v/>
      </c>
      <c r="K1526" s="21">
        <f>MAX(0,ROUNDDOWN(F1526-E1526-G1526-H1526-I1526,-3))</f>
        <v/>
      </c>
      <c r="L1526" s="21">
        <f>MAX(0,ROUNDDOWN(F1526-E1526-G1526-H1526,-3))</f>
        <v/>
      </c>
      <c r="M1526" s="21">
        <f>IF(J1526&lt;=0,0,ROUNDDOWN((J1526*LOOKUP(J1526,{0,1950001,3300001,6950001,9000001,18000001,40000001},{0.05,0.1,0.2,0.23,0.33,0.4,0.45})-LOOKUP(J1526,{0,1950001,3300001,6950001,9000001,18000001,40000001},{0,97500,427500,636000,1536000,2796000,4796000}))*1.021,-2))</f>
        <v/>
      </c>
      <c r="N1526" s="21">
        <f>IF(K1526&lt;=0,0,ROUNDDOWN((K1526*LOOKUP(K1526,{0,1950001,3300001,6950001,9000001,18000001,40000001},{0.05,0.1,0.2,0.23,0.33,0.4,0.45})-LOOKUP(K1526,{0,1950001,3300001,6950001,9000001,18000001,40000001},{0,97500,427500,636000,1536000,2796000,4796000}))*1.021,-2))</f>
        <v/>
      </c>
      <c r="O1526" s="21">
        <f>IF(L1526&lt;=0,0,ROUNDDOWN((L1526*LOOKUP(L1526,{0,1950001,3300001,6950001,9000001,18000001,40000001},{0.05,0.1,0.2,0.23,0.33,0.4,0.45})-LOOKUP(L1526,{0,1950001,3300001,6950001,9000001,18000001,40000001},{0,97500,427500,636000,1536000,2796000,4796000}))*1.021,-2))</f>
        <v/>
      </c>
      <c r="P1526" s="21">
        <f>MAX(0,ROUNDDOWN(F1526-E1526-430000,-3))</f>
        <v/>
      </c>
      <c r="Q1526" s="21">
        <f>MAX(0,ROUNDDOWN(F1526-E1526-430000-H1526,-3))</f>
        <v/>
      </c>
      <c r="R1526" s="21">
        <f>IF(F1526&lt;=450000,0,MAX(0,P1526*0.06-MIN(50000,P1526)*0.03))</f>
        <v/>
      </c>
      <c r="S1526" s="21">
        <f>IF(F1526&lt;=450000,0,MAX(0,P1526*0.04-MIN(50000,P1526)*0.02))</f>
        <v/>
      </c>
      <c r="T1526" s="21">
        <f>IF(F1526&lt;=450000,0,MAX(0,Q1526*0.06-MIN(50000,Q1526)*0.03))</f>
        <v/>
      </c>
      <c r="U1526" s="21">
        <f>IF(F1526&lt;=450000,0,MAX(0,Q1526*0.04-MIN(50000,Q1526)*0.02))</f>
        <v/>
      </c>
      <c r="V1526" s="21">
        <f>50000+MAX(0,G1526-480000)</f>
        <v/>
      </c>
      <c r="W1526" s="21">
        <f>P1526-V1526</f>
        <v/>
      </c>
      <c r="X1526" s="21">
        <f>Q1526-V1526</f>
        <v/>
      </c>
      <c r="Y1526" s="22">
        <f>IF(W1526&lt;0,0.9,LOOKUP(W1526,{0,1950001,3300001,6950001,9000001,18000001,40000001},{0.84895,0.7979,0.6958,0.66517,0.56307,0.4916,0.44055}))</f>
        <v/>
      </c>
      <c r="Z1526" s="22">
        <f>IF(X1526&lt;0,0.9,LOOKUP(X1526,{0,1950001,3300001,6950001,9000001,18000001,40000001},{0.84895,0.7979,0.6958,0.66517,0.56307,0.4916,0.44055}))</f>
        <v/>
      </c>
      <c r="AA1526" s="22">
        <f>IF(W1526&lt;0,0,CHOOSE(MATCH(W1526,{0,1950001,3300001,6950001,9000001},1),5.105/84.895,10.21/79.79,20.42/69.58,23.483/66.517,33.693/56.307))</f>
        <v/>
      </c>
      <c r="AB1526" s="21">
        <f>IF(C1526&lt;=2000,0,(MIN(C1526,ROUNDDOWN(F1526*0.3,0))-2000)*0.1)</f>
        <v/>
      </c>
      <c r="AC1526" s="21">
        <f>IF(C1526&lt;=2000,0,MIN((C1526-2000)*Y1526,(R1526+S1526)*0.2))</f>
        <v/>
      </c>
      <c r="AD1526" s="21">
        <f>IF(C1526&lt;=2000,0,MIN((C1526-2000)*Z1526,(T1526+U1526)*0.2))</f>
        <v/>
      </c>
      <c r="AE1526" s="21">
        <f>AC1526*AA1526</f>
        <v/>
      </c>
      <c r="AF1526" s="21">
        <f>ROUNDDOWN(R1526,-2)+ROUNDDOWN(S1526,-2)</f>
        <v/>
      </c>
      <c r="AG1526" s="21">
        <f>ROUNDDOWN(MAX(0,R1526-(AB1526+AC1526+AE1526)*0.6),-2)+ROUNDDOWN(MAX(0,S1526-(AB1526+AC1526+AE1526)*0.4),-2)</f>
        <v/>
      </c>
      <c r="AH1526" s="21">
        <f>ROUNDDOWN(MAX(0,T1526-(AB1526+AD1526)*0.6),-2)+ROUNDDOWN(MAX(0,U1526-(AB1526+AD1526)*0.4),-2)</f>
        <v/>
      </c>
      <c r="AI1526" s="21">
        <f>ROUNDDOWN(T1526,-2)+ROUNDDOWN(U1526,-2)</f>
        <v/>
      </c>
      <c r="AJ1526" s="21">
        <f>M1526+AF1526</f>
        <v/>
      </c>
      <c r="AK1526" s="21">
        <f>M1526+AG1526</f>
        <v/>
      </c>
      <c r="AL1526" s="21">
        <f>N1526+AH1526</f>
        <v/>
      </c>
      <c r="AM1526" s="21">
        <f>O1526+AI1526</f>
        <v/>
      </c>
      <c r="AN1526" s="21">
        <f>N1526+AI1526</f>
        <v/>
      </c>
      <c r="AO1526" s="21">
        <f>ROUNDDOWN((R1526+S1526)*0.2/Y1526+2000,0)</f>
        <v/>
      </c>
      <c r="AP1526" s="21">
        <f>ROUNDDOWN((T1526+U1526)*0.2/Z1526+2000,0)</f>
        <v/>
      </c>
      <c r="AQ1526" s="21">
        <f>AL1526-AK1526</f>
        <v/>
      </c>
      <c r="AR1526" s="21">
        <f>AM1526-AK1526</f>
        <v/>
      </c>
      <c r="AS1526" s="21">
        <f>AM1526-AL1526</f>
        <v/>
      </c>
      <c r="AT1526" s="21">
        <f>AK1526+C1526-AJ1526</f>
        <v/>
      </c>
      <c r="AU1526" s="21">
        <f>AL1526+C1526-AM1526</f>
        <v/>
      </c>
      <c r="AV1526" s="21">
        <f>AN1526+C1526-AM1526</f>
        <v/>
      </c>
    </row>
    <row r="1527">
      <c r="A1527" t="inlineStr">
        <is>
          <t>年収別 上限+5万</t>
        </is>
      </c>
      <c r="B1527" s="21">
        <f>'4_年収別'!$A$64</f>
        <v/>
      </c>
      <c r="C1527" s="21">
        <f>AO1527+50000</f>
        <v/>
      </c>
      <c r="D1527" s="21" t="n">
        <v>0</v>
      </c>
      <c r="E1527" s="21">
        <f>ROUND(MIN(B1527/12,650000)*12*0.0915+MIN(B1527/12,1390000)*12*(0.0504+0)+B1527*0.005,0)</f>
        <v/>
      </c>
      <c r="F1527" s="21">
        <f>IF(B1527&lt;741000,0,IF(B1527&lt;2191000,B1527-740000,IF(B1527&lt;2193000,1451000,IF(B1527&lt;2196000,1453000,IF(B1527&lt;2200000,1456000,IF(B1527&lt;3600000,ROUND(ROUNDDOWN(B1527/4,-3)*2.8,0)-80000,IF(B1527&lt;6600000,ROUND(ROUNDDOWN(B1527/4,-3)*3.2,0)-440000,IF(B1527&lt;8500000,ROUNDDOWN(B1527*0.9,0)-1100000,B1527-1950000))))))))</f>
        <v/>
      </c>
      <c r="G1527" s="21">
        <f>IF(F1527&gt;23500000,NA(),IF(F1527&lt;=4890000,1040000,IF(F1527&lt;=6550000,670000,620000)))</f>
        <v/>
      </c>
      <c r="H1527" s="21">
        <f>IF(D1527&lt;=0,0,MAX(0,MIN(2000000,D1527-MIN(100000,ROUNDDOWN(F1527*0.05,0)))))</f>
        <v/>
      </c>
      <c r="I1527" s="21">
        <f>IF(C1527&lt;=2000,0,MIN(C1527,ROUNDDOWN(F1527*0.4,0))-2000)</f>
        <v/>
      </c>
      <c r="J1527" s="21">
        <f>MAX(0,ROUNDDOWN(F1527-E1527-G1527,-3))</f>
        <v/>
      </c>
      <c r="K1527" s="21">
        <f>MAX(0,ROUNDDOWN(F1527-E1527-G1527-H1527-I1527,-3))</f>
        <v/>
      </c>
      <c r="L1527" s="21">
        <f>MAX(0,ROUNDDOWN(F1527-E1527-G1527-H1527,-3))</f>
        <v/>
      </c>
      <c r="M1527" s="21">
        <f>IF(J1527&lt;=0,0,ROUNDDOWN((J1527*LOOKUP(J1527,{0,1950001,3300001,6950001,9000001,18000001,40000001},{0.05,0.1,0.2,0.23,0.33,0.4,0.45})-LOOKUP(J1527,{0,1950001,3300001,6950001,9000001,18000001,40000001},{0,97500,427500,636000,1536000,2796000,4796000}))*1.021,-2))</f>
        <v/>
      </c>
      <c r="N1527" s="21">
        <f>IF(K1527&lt;=0,0,ROUNDDOWN((K1527*LOOKUP(K1527,{0,1950001,3300001,6950001,9000001,18000001,40000001},{0.05,0.1,0.2,0.23,0.33,0.4,0.45})-LOOKUP(K1527,{0,1950001,3300001,6950001,9000001,18000001,40000001},{0,97500,427500,636000,1536000,2796000,4796000}))*1.021,-2))</f>
        <v/>
      </c>
      <c r="O1527" s="21">
        <f>IF(L1527&lt;=0,0,ROUNDDOWN((L1527*LOOKUP(L1527,{0,1950001,3300001,6950001,9000001,18000001,40000001},{0.05,0.1,0.2,0.23,0.33,0.4,0.45})-LOOKUP(L1527,{0,1950001,3300001,6950001,9000001,18000001,40000001},{0,97500,427500,636000,1536000,2796000,4796000}))*1.021,-2))</f>
        <v/>
      </c>
      <c r="P1527" s="21">
        <f>MAX(0,ROUNDDOWN(F1527-E1527-430000,-3))</f>
        <v/>
      </c>
      <c r="Q1527" s="21">
        <f>MAX(0,ROUNDDOWN(F1527-E1527-430000-H1527,-3))</f>
        <v/>
      </c>
      <c r="R1527" s="21">
        <f>IF(F1527&lt;=450000,0,MAX(0,P1527*0.06-MIN(50000,P1527)*0.03))</f>
        <v/>
      </c>
      <c r="S1527" s="21">
        <f>IF(F1527&lt;=450000,0,MAX(0,P1527*0.04-MIN(50000,P1527)*0.02))</f>
        <v/>
      </c>
      <c r="T1527" s="21">
        <f>IF(F1527&lt;=450000,0,MAX(0,Q1527*0.06-MIN(50000,Q1527)*0.03))</f>
        <v/>
      </c>
      <c r="U1527" s="21">
        <f>IF(F1527&lt;=450000,0,MAX(0,Q1527*0.04-MIN(50000,Q1527)*0.02))</f>
        <v/>
      </c>
      <c r="V1527" s="21">
        <f>50000+MAX(0,G1527-480000)</f>
        <v/>
      </c>
      <c r="W1527" s="21">
        <f>P1527-V1527</f>
        <v/>
      </c>
      <c r="X1527" s="21">
        <f>Q1527-V1527</f>
        <v/>
      </c>
      <c r="Y1527" s="22">
        <f>IF(W1527&lt;0,0.9,LOOKUP(W1527,{0,1950001,3300001,6950001,9000001,18000001,40000001},{0.84895,0.7979,0.6958,0.66517,0.56307,0.4916,0.44055}))</f>
        <v/>
      </c>
      <c r="Z1527" s="22">
        <f>IF(X1527&lt;0,0.9,LOOKUP(X1527,{0,1950001,3300001,6950001,9000001,18000001,40000001},{0.84895,0.7979,0.6958,0.66517,0.56307,0.4916,0.44055}))</f>
        <v/>
      </c>
      <c r="AA1527" s="22">
        <f>IF(W1527&lt;0,0,CHOOSE(MATCH(W1527,{0,1950001,3300001,6950001,9000001},1),5.105/84.895,10.21/79.79,20.42/69.58,23.483/66.517,33.693/56.307))</f>
        <v/>
      </c>
      <c r="AB1527" s="21">
        <f>IF(C1527&lt;=2000,0,(MIN(C1527,ROUNDDOWN(F1527*0.3,0))-2000)*0.1)</f>
        <v/>
      </c>
      <c r="AC1527" s="21">
        <f>IF(C1527&lt;=2000,0,MIN((C1527-2000)*Y1527,(R1527+S1527)*0.2))</f>
        <v/>
      </c>
      <c r="AD1527" s="21">
        <f>IF(C1527&lt;=2000,0,MIN((C1527-2000)*Z1527,(T1527+U1527)*0.2))</f>
        <v/>
      </c>
      <c r="AE1527" s="21">
        <f>AC1527*AA1527</f>
        <v/>
      </c>
      <c r="AF1527" s="21">
        <f>ROUNDDOWN(R1527,-2)+ROUNDDOWN(S1527,-2)</f>
        <v/>
      </c>
      <c r="AG1527" s="21">
        <f>ROUNDDOWN(MAX(0,R1527-(AB1527+AC1527+AE1527)*0.6),-2)+ROUNDDOWN(MAX(0,S1527-(AB1527+AC1527+AE1527)*0.4),-2)</f>
        <v/>
      </c>
      <c r="AH1527" s="21">
        <f>ROUNDDOWN(MAX(0,T1527-(AB1527+AD1527)*0.6),-2)+ROUNDDOWN(MAX(0,U1527-(AB1527+AD1527)*0.4),-2)</f>
        <v/>
      </c>
      <c r="AI1527" s="21">
        <f>ROUNDDOWN(T1527,-2)+ROUNDDOWN(U1527,-2)</f>
        <v/>
      </c>
      <c r="AJ1527" s="21">
        <f>M1527+AF1527</f>
        <v/>
      </c>
      <c r="AK1527" s="21">
        <f>M1527+AG1527</f>
        <v/>
      </c>
      <c r="AL1527" s="21">
        <f>N1527+AH1527</f>
        <v/>
      </c>
      <c r="AM1527" s="21">
        <f>O1527+AI1527</f>
        <v/>
      </c>
      <c r="AN1527" s="21">
        <f>N1527+AI1527</f>
        <v/>
      </c>
      <c r="AO1527" s="21">
        <f>ROUNDDOWN((R1527+S1527)*0.2/Y1527+2000,0)</f>
        <v/>
      </c>
      <c r="AP1527" s="21">
        <f>ROUNDDOWN((T1527+U1527)*0.2/Z1527+2000,0)</f>
        <v/>
      </c>
      <c r="AQ1527" s="21">
        <f>AL1527-AK1527</f>
        <v/>
      </c>
      <c r="AR1527" s="21">
        <f>AM1527-AK1527</f>
        <v/>
      </c>
      <c r="AS1527" s="21">
        <f>AM1527-AL1527</f>
        <v/>
      </c>
      <c r="AT1527" s="21">
        <f>AK1527+C1527-AJ1527</f>
        <v/>
      </c>
      <c r="AU1527" s="21">
        <f>AL1527+C1527-AM1527</f>
        <v/>
      </c>
      <c r="AV1527" s="21">
        <f>AN1527+C1527-AM1527</f>
        <v/>
      </c>
    </row>
    <row r="1528">
      <c r="A1528" t="inlineStr">
        <is>
          <t>年収別 医療費15万</t>
        </is>
      </c>
      <c r="B1528" s="21">
        <f>'4_年収別'!$A$65</f>
        <v/>
      </c>
      <c r="C1528" s="21">
        <f>AO1528</f>
        <v/>
      </c>
      <c r="D1528" s="21" t="n">
        <v>150000</v>
      </c>
      <c r="E1528" s="21">
        <f>ROUND(MIN(B1528/12,650000)*12*0.0915+MIN(B1528/12,1390000)*12*(0.0504+0)+B1528*0.005,0)</f>
        <v/>
      </c>
      <c r="F1528" s="21">
        <f>IF(B1528&lt;741000,0,IF(B1528&lt;2191000,B1528-740000,IF(B1528&lt;2193000,1451000,IF(B1528&lt;2196000,1453000,IF(B1528&lt;2200000,1456000,IF(B1528&lt;3600000,ROUND(ROUNDDOWN(B1528/4,-3)*2.8,0)-80000,IF(B1528&lt;6600000,ROUND(ROUNDDOWN(B1528/4,-3)*3.2,0)-440000,IF(B1528&lt;8500000,ROUNDDOWN(B1528*0.9,0)-1100000,B1528-1950000))))))))</f>
        <v/>
      </c>
      <c r="G1528" s="21">
        <f>IF(F1528&gt;23500000,NA(),IF(F1528&lt;=4890000,1040000,IF(F1528&lt;=6550000,670000,620000)))</f>
        <v/>
      </c>
      <c r="H1528" s="21">
        <f>IF(D1528&lt;=0,0,MAX(0,MIN(2000000,D1528-MIN(100000,ROUNDDOWN(F1528*0.05,0)))))</f>
        <v/>
      </c>
      <c r="I1528" s="21">
        <f>IF(C1528&lt;=2000,0,MIN(C1528,ROUNDDOWN(F1528*0.4,0))-2000)</f>
        <v/>
      </c>
      <c r="J1528" s="21">
        <f>MAX(0,ROUNDDOWN(F1528-E1528-G1528,-3))</f>
        <v/>
      </c>
      <c r="K1528" s="21">
        <f>MAX(0,ROUNDDOWN(F1528-E1528-G1528-H1528-I1528,-3))</f>
        <v/>
      </c>
      <c r="L1528" s="21">
        <f>MAX(0,ROUNDDOWN(F1528-E1528-G1528-H1528,-3))</f>
        <v/>
      </c>
      <c r="M1528" s="21">
        <f>IF(J1528&lt;=0,0,ROUNDDOWN((J1528*LOOKUP(J1528,{0,1950001,3300001,6950001,9000001,18000001,40000001},{0.05,0.1,0.2,0.23,0.33,0.4,0.45})-LOOKUP(J1528,{0,1950001,3300001,6950001,9000001,18000001,40000001},{0,97500,427500,636000,1536000,2796000,4796000}))*1.021,-2))</f>
        <v/>
      </c>
      <c r="N1528" s="21">
        <f>IF(K1528&lt;=0,0,ROUNDDOWN((K1528*LOOKUP(K1528,{0,1950001,3300001,6950001,9000001,18000001,40000001},{0.05,0.1,0.2,0.23,0.33,0.4,0.45})-LOOKUP(K1528,{0,1950001,3300001,6950001,9000001,18000001,40000001},{0,97500,427500,636000,1536000,2796000,4796000}))*1.021,-2))</f>
        <v/>
      </c>
      <c r="O1528" s="21">
        <f>IF(L1528&lt;=0,0,ROUNDDOWN((L1528*LOOKUP(L1528,{0,1950001,3300001,6950001,9000001,18000001,40000001},{0.05,0.1,0.2,0.23,0.33,0.4,0.45})-LOOKUP(L1528,{0,1950001,3300001,6950001,9000001,18000001,40000001},{0,97500,427500,636000,1536000,2796000,4796000}))*1.021,-2))</f>
        <v/>
      </c>
      <c r="P1528" s="21">
        <f>MAX(0,ROUNDDOWN(F1528-E1528-430000,-3))</f>
        <v/>
      </c>
      <c r="Q1528" s="21">
        <f>MAX(0,ROUNDDOWN(F1528-E1528-430000-H1528,-3))</f>
        <v/>
      </c>
      <c r="R1528" s="21">
        <f>IF(F1528&lt;=450000,0,MAX(0,P1528*0.06-MIN(50000,P1528)*0.03))</f>
        <v/>
      </c>
      <c r="S1528" s="21">
        <f>IF(F1528&lt;=450000,0,MAX(0,P1528*0.04-MIN(50000,P1528)*0.02))</f>
        <v/>
      </c>
      <c r="T1528" s="21">
        <f>IF(F1528&lt;=450000,0,MAX(0,Q1528*0.06-MIN(50000,Q1528)*0.03))</f>
        <v/>
      </c>
      <c r="U1528" s="21">
        <f>IF(F1528&lt;=450000,0,MAX(0,Q1528*0.04-MIN(50000,Q1528)*0.02))</f>
        <v/>
      </c>
      <c r="V1528" s="21">
        <f>50000+MAX(0,G1528-480000)</f>
        <v/>
      </c>
      <c r="W1528" s="21">
        <f>P1528-V1528</f>
        <v/>
      </c>
      <c r="X1528" s="21">
        <f>Q1528-V1528</f>
        <v/>
      </c>
      <c r="Y1528" s="22">
        <f>IF(W1528&lt;0,0.9,LOOKUP(W1528,{0,1950001,3300001,6950001,9000001,18000001,40000001},{0.84895,0.7979,0.6958,0.66517,0.56307,0.4916,0.44055}))</f>
        <v/>
      </c>
      <c r="Z1528" s="22">
        <f>IF(X1528&lt;0,0.9,LOOKUP(X1528,{0,1950001,3300001,6950001,9000001,18000001,40000001},{0.84895,0.7979,0.6958,0.66517,0.56307,0.4916,0.44055}))</f>
        <v/>
      </c>
      <c r="AA1528" s="22">
        <f>IF(W1528&lt;0,0,CHOOSE(MATCH(W1528,{0,1950001,3300001,6950001,9000001},1),5.105/84.895,10.21/79.79,20.42/69.58,23.483/66.517,33.693/56.307))</f>
        <v/>
      </c>
      <c r="AB1528" s="21">
        <f>IF(C1528&lt;=2000,0,(MIN(C1528,ROUNDDOWN(F1528*0.3,0))-2000)*0.1)</f>
        <v/>
      </c>
      <c r="AC1528" s="21">
        <f>IF(C1528&lt;=2000,0,MIN((C1528-2000)*Y1528,(R1528+S1528)*0.2))</f>
        <v/>
      </c>
      <c r="AD1528" s="21">
        <f>IF(C1528&lt;=2000,0,MIN((C1528-2000)*Z1528,(T1528+U1528)*0.2))</f>
        <v/>
      </c>
      <c r="AE1528" s="21">
        <f>AC1528*AA1528</f>
        <v/>
      </c>
      <c r="AF1528" s="21">
        <f>ROUNDDOWN(R1528,-2)+ROUNDDOWN(S1528,-2)</f>
        <v/>
      </c>
      <c r="AG1528" s="21">
        <f>ROUNDDOWN(MAX(0,R1528-(AB1528+AC1528+AE1528)*0.6),-2)+ROUNDDOWN(MAX(0,S1528-(AB1528+AC1528+AE1528)*0.4),-2)</f>
        <v/>
      </c>
      <c r="AH1528" s="21">
        <f>ROUNDDOWN(MAX(0,T1528-(AB1528+AD1528)*0.6),-2)+ROUNDDOWN(MAX(0,U1528-(AB1528+AD1528)*0.4),-2)</f>
        <v/>
      </c>
      <c r="AI1528" s="21">
        <f>ROUNDDOWN(T1528,-2)+ROUNDDOWN(U1528,-2)</f>
        <v/>
      </c>
      <c r="AJ1528" s="21">
        <f>M1528+AF1528</f>
        <v/>
      </c>
      <c r="AK1528" s="21">
        <f>M1528+AG1528</f>
        <v/>
      </c>
      <c r="AL1528" s="21">
        <f>N1528+AH1528</f>
        <v/>
      </c>
      <c r="AM1528" s="21">
        <f>O1528+AI1528</f>
        <v/>
      </c>
      <c r="AN1528" s="21">
        <f>N1528+AI1528</f>
        <v/>
      </c>
      <c r="AO1528" s="21">
        <f>ROUNDDOWN((R1528+S1528)*0.2/Y1528+2000,0)</f>
        <v/>
      </c>
      <c r="AP1528" s="21">
        <f>ROUNDDOWN((T1528+U1528)*0.2/Z1528+2000,0)</f>
        <v/>
      </c>
      <c r="AQ1528" s="21">
        <f>AL1528-AK1528</f>
        <v/>
      </c>
      <c r="AR1528" s="21">
        <f>AM1528-AK1528</f>
        <v/>
      </c>
      <c r="AS1528" s="21">
        <f>AM1528-AL1528</f>
        <v/>
      </c>
      <c r="AT1528" s="21">
        <f>AK1528+C1528-AJ1528</f>
        <v/>
      </c>
      <c r="AU1528" s="21">
        <f>AL1528+C1528-AM1528</f>
        <v/>
      </c>
      <c r="AV1528" s="21">
        <f>AN1528+C1528-AM1528</f>
        <v/>
      </c>
    </row>
    <row r="1529">
      <c r="A1529" t="inlineStr">
        <is>
          <t>年収別 上限+5万</t>
        </is>
      </c>
      <c r="B1529" s="21">
        <f>'4_年収別'!$A$65</f>
        <v/>
      </c>
      <c r="C1529" s="21">
        <f>AO1529+50000</f>
        <v/>
      </c>
      <c r="D1529" s="21" t="n">
        <v>0</v>
      </c>
      <c r="E1529" s="21">
        <f>ROUND(MIN(B1529/12,650000)*12*0.0915+MIN(B1529/12,1390000)*12*(0.0504+0)+B1529*0.005,0)</f>
        <v/>
      </c>
      <c r="F1529" s="21">
        <f>IF(B1529&lt;741000,0,IF(B1529&lt;2191000,B1529-740000,IF(B1529&lt;2193000,1451000,IF(B1529&lt;2196000,1453000,IF(B1529&lt;2200000,1456000,IF(B1529&lt;3600000,ROUND(ROUNDDOWN(B1529/4,-3)*2.8,0)-80000,IF(B1529&lt;6600000,ROUND(ROUNDDOWN(B1529/4,-3)*3.2,0)-440000,IF(B1529&lt;8500000,ROUNDDOWN(B1529*0.9,0)-1100000,B1529-1950000))))))))</f>
        <v/>
      </c>
      <c r="G1529" s="21">
        <f>IF(F1529&gt;23500000,NA(),IF(F1529&lt;=4890000,1040000,IF(F1529&lt;=6550000,670000,620000)))</f>
        <v/>
      </c>
      <c r="H1529" s="21">
        <f>IF(D1529&lt;=0,0,MAX(0,MIN(2000000,D1529-MIN(100000,ROUNDDOWN(F1529*0.05,0)))))</f>
        <v/>
      </c>
      <c r="I1529" s="21">
        <f>IF(C1529&lt;=2000,0,MIN(C1529,ROUNDDOWN(F1529*0.4,0))-2000)</f>
        <v/>
      </c>
      <c r="J1529" s="21">
        <f>MAX(0,ROUNDDOWN(F1529-E1529-G1529,-3))</f>
        <v/>
      </c>
      <c r="K1529" s="21">
        <f>MAX(0,ROUNDDOWN(F1529-E1529-G1529-H1529-I1529,-3))</f>
        <v/>
      </c>
      <c r="L1529" s="21">
        <f>MAX(0,ROUNDDOWN(F1529-E1529-G1529-H1529,-3))</f>
        <v/>
      </c>
      <c r="M1529" s="21">
        <f>IF(J1529&lt;=0,0,ROUNDDOWN((J1529*LOOKUP(J1529,{0,1950001,3300001,6950001,9000001,18000001,40000001},{0.05,0.1,0.2,0.23,0.33,0.4,0.45})-LOOKUP(J1529,{0,1950001,3300001,6950001,9000001,18000001,40000001},{0,97500,427500,636000,1536000,2796000,4796000}))*1.021,-2))</f>
        <v/>
      </c>
      <c r="N1529" s="21">
        <f>IF(K1529&lt;=0,0,ROUNDDOWN((K1529*LOOKUP(K1529,{0,1950001,3300001,6950001,9000001,18000001,40000001},{0.05,0.1,0.2,0.23,0.33,0.4,0.45})-LOOKUP(K1529,{0,1950001,3300001,6950001,9000001,18000001,40000001},{0,97500,427500,636000,1536000,2796000,4796000}))*1.021,-2))</f>
        <v/>
      </c>
      <c r="O1529" s="21">
        <f>IF(L1529&lt;=0,0,ROUNDDOWN((L1529*LOOKUP(L1529,{0,1950001,3300001,6950001,9000001,18000001,40000001},{0.05,0.1,0.2,0.23,0.33,0.4,0.45})-LOOKUP(L1529,{0,1950001,3300001,6950001,9000001,18000001,40000001},{0,97500,427500,636000,1536000,2796000,4796000}))*1.021,-2))</f>
        <v/>
      </c>
      <c r="P1529" s="21">
        <f>MAX(0,ROUNDDOWN(F1529-E1529-430000,-3))</f>
        <v/>
      </c>
      <c r="Q1529" s="21">
        <f>MAX(0,ROUNDDOWN(F1529-E1529-430000-H1529,-3))</f>
        <v/>
      </c>
      <c r="R1529" s="21">
        <f>IF(F1529&lt;=450000,0,MAX(0,P1529*0.06-MIN(50000,P1529)*0.03))</f>
        <v/>
      </c>
      <c r="S1529" s="21">
        <f>IF(F1529&lt;=450000,0,MAX(0,P1529*0.04-MIN(50000,P1529)*0.02))</f>
        <v/>
      </c>
      <c r="T1529" s="21">
        <f>IF(F1529&lt;=450000,0,MAX(0,Q1529*0.06-MIN(50000,Q1529)*0.03))</f>
        <v/>
      </c>
      <c r="U1529" s="21">
        <f>IF(F1529&lt;=450000,0,MAX(0,Q1529*0.04-MIN(50000,Q1529)*0.02))</f>
        <v/>
      </c>
      <c r="V1529" s="21">
        <f>50000+MAX(0,G1529-480000)</f>
        <v/>
      </c>
      <c r="W1529" s="21">
        <f>P1529-V1529</f>
        <v/>
      </c>
      <c r="X1529" s="21">
        <f>Q1529-V1529</f>
        <v/>
      </c>
      <c r="Y1529" s="22">
        <f>IF(W1529&lt;0,0.9,LOOKUP(W1529,{0,1950001,3300001,6950001,9000001,18000001,40000001},{0.84895,0.7979,0.6958,0.66517,0.56307,0.4916,0.44055}))</f>
        <v/>
      </c>
      <c r="Z1529" s="22">
        <f>IF(X1529&lt;0,0.9,LOOKUP(X1529,{0,1950001,3300001,6950001,9000001,18000001,40000001},{0.84895,0.7979,0.6958,0.66517,0.56307,0.4916,0.44055}))</f>
        <v/>
      </c>
      <c r="AA1529" s="22">
        <f>IF(W1529&lt;0,0,CHOOSE(MATCH(W1529,{0,1950001,3300001,6950001,9000001},1),5.105/84.895,10.21/79.79,20.42/69.58,23.483/66.517,33.693/56.307))</f>
        <v/>
      </c>
      <c r="AB1529" s="21">
        <f>IF(C1529&lt;=2000,0,(MIN(C1529,ROUNDDOWN(F1529*0.3,0))-2000)*0.1)</f>
        <v/>
      </c>
      <c r="AC1529" s="21">
        <f>IF(C1529&lt;=2000,0,MIN((C1529-2000)*Y1529,(R1529+S1529)*0.2))</f>
        <v/>
      </c>
      <c r="AD1529" s="21">
        <f>IF(C1529&lt;=2000,0,MIN((C1529-2000)*Z1529,(T1529+U1529)*0.2))</f>
        <v/>
      </c>
      <c r="AE1529" s="21">
        <f>AC1529*AA1529</f>
        <v/>
      </c>
      <c r="AF1529" s="21">
        <f>ROUNDDOWN(R1529,-2)+ROUNDDOWN(S1529,-2)</f>
        <v/>
      </c>
      <c r="AG1529" s="21">
        <f>ROUNDDOWN(MAX(0,R1529-(AB1529+AC1529+AE1529)*0.6),-2)+ROUNDDOWN(MAX(0,S1529-(AB1529+AC1529+AE1529)*0.4),-2)</f>
        <v/>
      </c>
      <c r="AH1529" s="21">
        <f>ROUNDDOWN(MAX(0,T1529-(AB1529+AD1529)*0.6),-2)+ROUNDDOWN(MAX(0,U1529-(AB1529+AD1529)*0.4),-2)</f>
        <v/>
      </c>
      <c r="AI1529" s="21">
        <f>ROUNDDOWN(T1529,-2)+ROUNDDOWN(U1529,-2)</f>
        <v/>
      </c>
      <c r="AJ1529" s="21">
        <f>M1529+AF1529</f>
        <v/>
      </c>
      <c r="AK1529" s="21">
        <f>M1529+AG1529</f>
        <v/>
      </c>
      <c r="AL1529" s="21">
        <f>N1529+AH1529</f>
        <v/>
      </c>
      <c r="AM1529" s="21">
        <f>O1529+AI1529</f>
        <v/>
      </c>
      <c r="AN1529" s="21">
        <f>N1529+AI1529</f>
        <v/>
      </c>
      <c r="AO1529" s="21">
        <f>ROUNDDOWN((R1529+S1529)*0.2/Y1529+2000,0)</f>
        <v/>
      </c>
      <c r="AP1529" s="21">
        <f>ROUNDDOWN((T1529+U1529)*0.2/Z1529+2000,0)</f>
        <v/>
      </c>
      <c r="AQ1529" s="21">
        <f>AL1529-AK1529</f>
        <v/>
      </c>
      <c r="AR1529" s="21">
        <f>AM1529-AK1529</f>
        <v/>
      </c>
      <c r="AS1529" s="21">
        <f>AM1529-AL1529</f>
        <v/>
      </c>
      <c r="AT1529" s="21">
        <f>AK1529+C1529-AJ1529</f>
        <v/>
      </c>
      <c r="AU1529" s="21">
        <f>AL1529+C1529-AM1529</f>
        <v/>
      </c>
      <c r="AV1529" s="21">
        <f>AN1529+C1529-AM1529</f>
        <v/>
      </c>
    </row>
    <row r="1530">
      <c r="A1530" t="inlineStr">
        <is>
          <t>年収別 医療費15万</t>
        </is>
      </c>
      <c r="B1530" s="21">
        <f>'4_年収別'!$A$66</f>
        <v/>
      </c>
      <c r="C1530" s="21">
        <f>AO1530</f>
        <v/>
      </c>
      <c r="D1530" s="21" t="n">
        <v>150000</v>
      </c>
      <c r="E1530" s="21">
        <f>ROUND(MIN(B1530/12,650000)*12*0.0915+MIN(B1530/12,1390000)*12*(0.0504+0)+B1530*0.005,0)</f>
        <v/>
      </c>
      <c r="F1530" s="21">
        <f>IF(B1530&lt;741000,0,IF(B1530&lt;2191000,B1530-740000,IF(B1530&lt;2193000,1451000,IF(B1530&lt;2196000,1453000,IF(B1530&lt;2200000,1456000,IF(B1530&lt;3600000,ROUND(ROUNDDOWN(B1530/4,-3)*2.8,0)-80000,IF(B1530&lt;6600000,ROUND(ROUNDDOWN(B1530/4,-3)*3.2,0)-440000,IF(B1530&lt;8500000,ROUNDDOWN(B1530*0.9,0)-1100000,B1530-1950000))))))))</f>
        <v/>
      </c>
      <c r="G1530" s="21">
        <f>IF(F1530&gt;23500000,NA(),IF(F1530&lt;=4890000,1040000,IF(F1530&lt;=6550000,670000,620000)))</f>
        <v/>
      </c>
      <c r="H1530" s="21">
        <f>IF(D1530&lt;=0,0,MAX(0,MIN(2000000,D1530-MIN(100000,ROUNDDOWN(F1530*0.05,0)))))</f>
        <v/>
      </c>
      <c r="I1530" s="21">
        <f>IF(C1530&lt;=2000,0,MIN(C1530,ROUNDDOWN(F1530*0.4,0))-2000)</f>
        <v/>
      </c>
      <c r="J1530" s="21">
        <f>MAX(0,ROUNDDOWN(F1530-E1530-G1530,-3))</f>
        <v/>
      </c>
      <c r="K1530" s="21">
        <f>MAX(0,ROUNDDOWN(F1530-E1530-G1530-H1530-I1530,-3))</f>
        <v/>
      </c>
      <c r="L1530" s="21">
        <f>MAX(0,ROUNDDOWN(F1530-E1530-G1530-H1530,-3))</f>
        <v/>
      </c>
      <c r="M1530" s="21">
        <f>IF(J1530&lt;=0,0,ROUNDDOWN((J1530*LOOKUP(J1530,{0,1950001,3300001,6950001,9000001,18000001,40000001},{0.05,0.1,0.2,0.23,0.33,0.4,0.45})-LOOKUP(J1530,{0,1950001,3300001,6950001,9000001,18000001,40000001},{0,97500,427500,636000,1536000,2796000,4796000}))*1.021,-2))</f>
        <v/>
      </c>
      <c r="N1530" s="21">
        <f>IF(K1530&lt;=0,0,ROUNDDOWN((K1530*LOOKUP(K1530,{0,1950001,3300001,6950001,9000001,18000001,40000001},{0.05,0.1,0.2,0.23,0.33,0.4,0.45})-LOOKUP(K1530,{0,1950001,3300001,6950001,9000001,18000001,40000001},{0,97500,427500,636000,1536000,2796000,4796000}))*1.021,-2))</f>
        <v/>
      </c>
      <c r="O1530" s="21">
        <f>IF(L1530&lt;=0,0,ROUNDDOWN((L1530*LOOKUP(L1530,{0,1950001,3300001,6950001,9000001,18000001,40000001},{0.05,0.1,0.2,0.23,0.33,0.4,0.45})-LOOKUP(L1530,{0,1950001,3300001,6950001,9000001,18000001,40000001},{0,97500,427500,636000,1536000,2796000,4796000}))*1.021,-2))</f>
        <v/>
      </c>
      <c r="P1530" s="21">
        <f>MAX(0,ROUNDDOWN(F1530-E1530-430000,-3))</f>
        <v/>
      </c>
      <c r="Q1530" s="21">
        <f>MAX(0,ROUNDDOWN(F1530-E1530-430000-H1530,-3))</f>
        <v/>
      </c>
      <c r="R1530" s="21">
        <f>IF(F1530&lt;=450000,0,MAX(0,P1530*0.06-MIN(50000,P1530)*0.03))</f>
        <v/>
      </c>
      <c r="S1530" s="21">
        <f>IF(F1530&lt;=450000,0,MAX(0,P1530*0.04-MIN(50000,P1530)*0.02))</f>
        <v/>
      </c>
      <c r="T1530" s="21">
        <f>IF(F1530&lt;=450000,0,MAX(0,Q1530*0.06-MIN(50000,Q1530)*0.03))</f>
        <v/>
      </c>
      <c r="U1530" s="21">
        <f>IF(F1530&lt;=450000,0,MAX(0,Q1530*0.04-MIN(50000,Q1530)*0.02))</f>
        <v/>
      </c>
      <c r="V1530" s="21">
        <f>50000+MAX(0,G1530-480000)</f>
        <v/>
      </c>
      <c r="W1530" s="21">
        <f>P1530-V1530</f>
        <v/>
      </c>
      <c r="X1530" s="21">
        <f>Q1530-V1530</f>
        <v/>
      </c>
      <c r="Y1530" s="22">
        <f>IF(W1530&lt;0,0.9,LOOKUP(W1530,{0,1950001,3300001,6950001,9000001,18000001,40000001},{0.84895,0.7979,0.6958,0.66517,0.56307,0.4916,0.44055}))</f>
        <v/>
      </c>
      <c r="Z1530" s="22">
        <f>IF(X1530&lt;0,0.9,LOOKUP(X1530,{0,1950001,3300001,6950001,9000001,18000001,40000001},{0.84895,0.7979,0.6958,0.66517,0.56307,0.4916,0.44055}))</f>
        <v/>
      </c>
      <c r="AA1530" s="22">
        <f>IF(W1530&lt;0,0,CHOOSE(MATCH(W1530,{0,1950001,3300001,6950001,9000001},1),5.105/84.895,10.21/79.79,20.42/69.58,23.483/66.517,33.693/56.307))</f>
        <v/>
      </c>
      <c r="AB1530" s="21">
        <f>IF(C1530&lt;=2000,0,(MIN(C1530,ROUNDDOWN(F1530*0.3,0))-2000)*0.1)</f>
        <v/>
      </c>
      <c r="AC1530" s="21">
        <f>IF(C1530&lt;=2000,0,MIN((C1530-2000)*Y1530,(R1530+S1530)*0.2))</f>
        <v/>
      </c>
      <c r="AD1530" s="21">
        <f>IF(C1530&lt;=2000,0,MIN((C1530-2000)*Z1530,(T1530+U1530)*0.2))</f>
        <v/>
      </c>
      <c r="AE1530" s="21">
        <f>AC1530*AA1530</f>
        <v/>
      </c>
      <c r="AF1530" s="21">
        <f>ROUNDDOWN(R1530,-2)+ROUNDDOWN(S1530,-2)</f>
        <v/>
      </c>
      <c r="AG1530" s="21">
        <f>ROUNDDOWN(MAX(0,R1530-(AB1530+AC1530+AE1530)*0.6),-2)+ROUNDDOWN(MAX(0,S1530-(AB1530+AC1530+AE1530)*0.4),-2)</f>
        <v/>
      </c>
      <c r="AH1530" s="21">
        <f>ROUNDDOWN(MAX(0,T1530-(AB1530+AD1530)*0.6),-2)+ROUNDDOWN(MAX(0,U1530-(AB1530+AD1530)*0.4),-2)</f>
        <v/>
      </c>
      <c r="AI1530" s="21">
        <f>ROUNDDOWN(T1530,-2)+ROUNDDOWN(U1530,-2)</f>
        <v/>
      </c>
      <c r="AJ1530" s="21">
        <f>M1530+AF1530</f>
        <v/>
      </c>
      <c r="AK1530" s="21">
        <f>M1530+AG1530</f>
        <v/>
      </c>
      <c r="AL1530" s="21">
        <f>N1530+AH1530</f>
        <v/>
      </c>
      <c r="AM1530" s="21">
        <f>O1530+AI1530</f>
        <v/>
      </c>
      <c r="AN1530" s="21">
        <f>N1530+AI1530</f>
        <v/>
      </c>
      <c r="AO1530" s="21">
        <f>ROUNDDOWN((R1530+S1530)*0.2/Y1530+2000,0)</f>
        <v/>
      </c>
      <c r="AP1530" s="21">
        <f>ROUNDDOWN((T1530+U1530)*0.2/Z1530+2000,0)</f>
        <v/>
      </c>
      <c r="AQ1530" s="21">
        <f>AL1530-AK1530</f>
        <v/>
      </c>
      <c r="AR1530" s="21">
        <f>AM1530-AK1530</f>
        <v/>
      </c>
      <c r="AS1530" s="21">
        <f>AM1530-AL1530</f>
        <v/>
      </c>
      <c r="AT1530" s="21">
        <f>AK1530+C1530-AJ1530</f>
        <v/>
      </c>
      <c r="AU1530" s="21">
        <f>AL1530+C1530-AM1530</f>
        <v/>
      </c>
      <c r="AV1530" s="21">
        <f>AN1530+C1530-AM1530</f>
        <v/>
      </c>
    </row>
    <row r="1531">
      <c r="A1531" t="inlineStr">
        <is>
          <t>年収別 上限+5万</t>
        </is>
      </c>
      <c r="B1531" s="21">
        <f>'4_年収別'!$A$66</f>
        <v/>
      </c>
      <c r="C1531" s="21">
        <f>AO1531+50000</f>
        <v/>
      </c>
      <c r="D1531" s="21" t="n">
        <v>0</v>
      </c>
      <c r="E1531" s="21">
        <f>ROUND(MIN(B1531/12,650000)*12*0.0915+MIN(B1531/12,1390000)*12*(0.0504+0)+B1531*0.005,0)</f>
        <v/>
      </c>
      <c r="F1531" s="21">
        <f>IF(B1531&lt;741000,0,IF(B1531&lt;2191000,B1531-740000,IF(B1531&lt;2193000,1451000,IF(B1531&lt;2196000,1453000,IF(B1531&lt;2200000,1456000,IF(B1531&lt;3600000,ROUND(ROUNDDOWN(B1531/4,-3)*2.8,0)-80000,IF(B1531&lt;6600000,ROUND(ROUNDDOWN(B1531/4,-3)*3.2,0)-440000,IF(B1531&lt;8500000,ROUNDDOWN(B1531*0.9,0)-1100000,B1531-1950000))))))))</f>
        <v/>
      </c>
      <c r="G1531" s="21">
        <f>IF(F1531&gt;23500000,NA(),IF(F1531&lt;=4890000,1040000,IF(F1531&lt;=6550000,670000,620000)))</f>
        <v/>
      </c>
      <c r="H1531" s="21">
        <f>IF(D1531&lt;=0,0,MAX(0,MIN(2000000,D1531-MIN(100000,ROUNDDOWN(F1531*0.05,0)))))</f>
        <v/>
      </c>
      <c r="I1531" s="21">
        <f>IF(C1531&lt;=2000,0,MIN(C1531,ROUNDDOWN(F1531*0.4,0))-2000)</f>
        <v/>
      </c>
      <c r="J1531" s="21">
        <f>MAX(0,ROUNDDOWN(F1531-E1531-G1531,-3))</f>
        <v/>
      </c>
      <c r="K1531" s="21">
        <f>MAX(0,ROUNDDOWN(F1531-E1531-G1531-H1531-I1531,-3))</f>
        <v/>
      </c>
      <c r="L1531" s="21">
        <f>MAX(0,ROUNDDOWN(F1531-E1531-G1531-H1531,-3))</f>
        <v/>
      </c>
      <c r="M1531" s="21">
        <f>IF(J1531&lt;=0,0,ROUNDDOWN((J1531*LOOKUP(J1531,{0,1950001,3300001,6950001,9000001,18000001,40000001},{0.05,0.1,0.2,0.23,0.33,0.4,0.45})-LOOKUP(J1531,{0,1950001,3300001,6950001,9000001,18000001,40000001},{0,97500,427500,636000,1536000,2796000,4796000}))*1.021,-2))</f>
        <v/>
      </c>
      <c r="N1531" s="21">
        <f>IF(K1531&lt;=0,0,ROUNDDOWN((K1531*LOOKUP(K1531,{0,1950001,3300001,6950001,9000001,18000001,40000001},{0.05,0.1,0.2,0.23,0.33,0.4,0.45})-LOOKUP(K1531,{0,1950001,3300001,6950001,9000001,18000001,40000001},{0,97500,427500,636000,1536000,2796000,4796000}))*1.021,-2))</f>
        <v/>
      </c>
      <c r="O1531" s="21">
        <f>IF(L1531&lt;=0,0,ROUNDDOWN((L1531*LOOKUP(L1531,{0,1950001,3300001,6950001,9000001,18000001,40000001},{0.05,0.1,0.2,0.23,0.33,0.4,0.45})-LOOKUP(L1531,{0,1950001,3300001,6950001,9000001,18000001,40000001},{0,97500,427500,636000,1536000,2796000,4796000}))*1.021,-2))</f>
        <v/>
      </c>
      <c r="P1531" s="21">
        <f>MAX(0,ROUNDDOWN(F1531-E1531-430000,-3))</f>
        <v/>
      </c>
      <c r="Q1531" s="21">
        <f>MAX(0,ROUNDDOWN(F1531-E1531-430000-H1531,-3))</f>
        <v/>
      </c>
      <c r="R1531" s="21">
        <f>IF(F1531&lt;=450000,0,MAX(0,P1531*0.06-MIN(50000,P1531)*0.03))</f>
        <v/>
      </c>
      <c r="S1531" s="21">
        <f>IF(F1531&lt;=450000,0,MAX(0,P1531*0.04-MIN(50000,P1531)*0.02))</f>
        <v/>
      </c>
      <c r="T1531" s="21">
        <f>IF(F1531&lt;=450000,0,MAX(0,Q1531*0.06-MIN(50000,Q1531)*0.03))</f>
        <v/>
      </c>
      <c r="U1531" s="21">
        <f>IF(F1531&lt;=450000,0,MAX(0,Q1531*0.04-MIN(50000,Q1531)*0.02))</f>
        <v/>
      </c>
      <c r="V1531" s="21">
        <f>50000+MAX(0,G1531-480000)</f>
        <v/>
      </c>
      <c r="W1531" s="21">
        <f>P1531-V1531</f>
        <v/>
      </c>
      <c r="X1531" s="21">
        <f>Q1531-V1531</f>
        <v/>
      </c>
      <c r="Y1531" s="22">
        <f>IF(W1531&lt;0,0.9,LOOKUP(W1531,{0,1950001,3300001,6950001,9000001,18000001,40000001},{0.84895,0.7979,0.6958,0.66517,0.56307,0.4916,0.44055}))</f>
        <v/>
      </c>
      <c r="Z1531" s="22">
        <f>IF(X1531&lt;0,0.9,LOOKUP(X1531,{0,1950001,3300001,6950001,9000001,18000001,40000001},{0.84895,0.7979,0.6958,0.66517,0.56307,0.4916,0.44055}))</f>
        <v/>
      </c>
      <c r="AA1531" s="22">
        <f>IF(W1531&lt;0,0,CHOOSE(MATCH(W1531,{0,1950001,3300001,6950001,9000001},1),5.105/84.895,10.21/79.79,20.42/69.58,23.483/66.517,33.693/56.307))</f>
        <v/>
      </c>
      <c r="AB1531" s="21">
        <f>IF(C1531&lt;=2000,0,(MIN(C1531,ROUNDDOWN(F1531*0.3,0))-2000)*0.1)</f>
        <v/>
      </c>
      <c r="AC1531" s="21">
        <f>IF(C1531&lt;=2000,0,MIN((C1531-2000)*Y1531,(R1531+S1531)*0.2))</f>
        <v/>
      </c>
      <c r="AD1531" s="21">
        <f>IF(C1531&lt;=2000,0,MIN((C1531-2000)*Z1531,(T1531+U1531)*0.2))</f>
        <v/>
      </c>
      <c r="AE1531" s="21">
        <f>AC1531*AA1531</f>
        <v/>
      </c>
      <c r="AF1531" s="21">
        <f>ROUNDDOWN(R1531,-2)+ROUNDDOWN(S1531,-2)</f>
        <v/>
      </c>
      <c r="AG1531" s="21">
        <f>ROUNDDOWN(MAX(0,R1531-(AB1531+AC1531+AE1531)*0.6),-2)+ROUNDDOWN(MAX(0,S1531-(AB1531+AC1531+AE1531)*0.4),-2)</f>
        <v/>
      </c>
      <c r="AH1531" s="21">
        <f>ROUNDDOWN(MAX(0,T1531-(AB1531+AD1531)*0.6),-2)+ROUNDDOWN(MAX(0,U1531-(AB1531+AD1531)*0.4),-2)</f>
        <v/>
      </c>
      <c r="AI1531" s="21">
        <f>ROUNDDOWN(T1531,-2)+ROUNDDOWN(U1531,-2)</f>
        <v/>
      </c>
      <c r="AJ1531" s="21">
        <f>M1531+AF1531</f>
        <v/>
      </c>
      <c r="AK1531" s="21">
        <f>M1531+AG1531</f>
        <v/>
      </c>
      <c r="AL1531" s="21">
        <f>N1531+AH1531</f>
        <v/>
      </c>
      <c r="AM1531" s="21">
        <f>O1531+AI1531</f>
        <v/>
      </c>
      <c r="AN1531" s="21">
        <f>N1531+AI1531</f>
        <v/>
      </c>
      <c r="AO1531" s="21">
        <f>ROUNDDOWN((R1531+S1531)*0.2/Y1531+2000,0)</f>
        <v/>
      </c>
      <c r="AP1531" s="21">
        <f>ROUNDDOWN((T1531+U1531)*0.2/Z1531+2000,0)</f>
        <v/>
      </c>
      <c r="AQ1531" s="21">
        <f>AL1531-AK1531</f>
        <v/>
      </c>
      <c r="AR1531" s="21">
        <f>AM1531-AK1531</f>
        <v/>
      </c>
      <c r="AS1531" s="21">
        <f>AM1531-AL1531</f>
        <v/>
      </c>
      <c r="AT1531" s="21">
        <f>AK1531+C1531-AJ1531</f>
        <v/>
      </c>
      <c r="AU1531" s="21">
        <f>AL1531+C1531-AM1531</f>
        <v/>
      </c>
      <c r="AV1531" s="21">
        <f>AN1531+C1531-AM1531</f>
        <v/>
      </c>
    </row>
    <row r="1532">
      <c r="A1532" t="inlineStr">
        <is>
          <t>年収別 医療費15万</t>
        </is>
      </c>
      <c r="B1532" s="21">
        <f>'4_年収別'!$A$67</f>
        <v/>
      </c>
      <c r="C1532" s="21">
        <f>AO1532</f>
        <v/>
      </c>
      <c r="D1532" s="21" t="n">
        <v>150000</v>
      </c>
      <c r="E1532" s="21">
        <f>ROUND(MIN(B1532/12,650000)*12*0.0915+MIN(B1532/12,1390000)*12*(0.0504+0)+B1532*0.005,0)</f>
        <v/>
      </c>
      <c r="F1532" s="21">
        <f>IF(B1532&lt;741000,0,IF(B1532&lt;2191000,B1532-740000,IF(B1532&lt;2193000,1451000,IF(B1532&lt;2196000,1453000,IF(B1532&lt;2200000,1456000,IF(B1532&lt;3600000,ROUND(ROUNDDOWN(B1532/4,-3)*2.8,0)-80000,IF(B1532&lt;6600000,ROUND(ROUNDDOWN(B1532/4,-3)*3.2,0)-440000,IF(B1532&lt;8500000,ROUNDDOWN(B1532*0.9,0)-1100000,B1532-1950000))))))))</f>
        <v/>
      </c>
      <c r="G1532" s="21">
        <f>IF(F1532&gt;23500000,NA(),IF(F1532&lt;=4890000,1040000,IF(F1532&lt;=6550000,670000,620000)))</f>
        <v/>
      </c>
      <c r="H1532" s="21">
        <f>IF(D1532&lt;=0,0,MAX(0,MIN(2000000,D1532-MIN(100000,ROUNDDOWN(F1532*0.05,0)))))</f>
        <v/>
      </c>
      <c r="I1532" s="21">
        <f>IF(C1532&lt;=2000,0,MIN(C1532,ROUNDDOWN(F1532*0.4,0))-2000)</f>
        <v/>
      </c>
      <c r="J1532" s="21">
        <f>MAX(0,ROUNDDOWN(F1532-E1532-G1532,-3))</f>
        <v/>
      </c>
      <c r="K1532" s="21">
        <f>MAX(0,ROUNDDOWN(F1532-E1532-G1532-H1532-I1532,-3))</f>
        <v/>
      </c>
      <c r="L1532" s="21">
        <f>MAX(0,ROUNDDOWN(F1532-E1532-G1532-H1532,-3))</f>
        <v/>
      </c>
      <c r="M1532" s="21">
        <f>IF(J1532&lt;=0,0,ROUNDDOWN((J1532*LOOKUP(J1532,{0,1950001,3300001,6950001,9000001,18000001,40000001},{0.05,0.1,0.2,0.23,0.33,0.4,0.45})-LOOKUP(J1532,{0,1950001,3300001,6950001,9000001,18000001,40000001},{0,97500,427500,636000,1536000,2796000,4796000}))*1.021,-2))</f>
        <v/>
      </c>
      <c r="N1532" s="21">
        <f>IF(K1532&lt;=0,0,ROUNDDOWN((K1532*LOOKUP(K1532,{0,1950001,3300001,6950001,9000001,18000001,40000001},{0.05,0.1,0.2,0.23,0.33,0.4,0.45})-LOOKUP(K1532,{0,1950001,3300001,6950001,9000001,18000001,40000001},{0,97500,427500,636000,1536000,2796000,4796000}))*1.021,-2))</f>
        <v/>
      </c>
      <c r="O1532" s="21">
        <f>IF(L1532&lt;=0,0,ROUNDDOWN((L1532*LOOKUP(L1532,{0,1950001,3300001,6950001,9000001,18000001,40000001},{0.05,0.1,0.2,0.23,0.33,0.4,0.45})-LOOKUP(L1532,{0,1950001,3300001,6950001,9000001,18000001,40000001},{0,97500,427500,636000,1536000,2796000,4796000}))*1.021,-2))</f>
        <v/>
      </c>
      <c r="P1532" s="21">
        <f>MAX(0,ROUNDDOWN(F1532-E1532-430000,-3))</f>
        <v/>
      </c>
      <c r="Q1532" s="21">
        <f>MAX(0,ROUNDDOWN(F1532-E1532-430000-H1532,-3))</f>
        <v/>
      </c>
      <c r="R1532" s="21">
        <f>IF(F1532&lt;=450000,0,MAX(0,P1532*0.06-MIN(50000,P1532)*0.03))</f>
        <v/>
      </c>
      <c r="S1532" s="21">
        <f>IF(F1532&lt;=450000,0,MAX(0,P1532*0.04-MIN(50000,P1532)*0.02))</f>
        <v/>
      </c>
      <c r="T1532" s="21">
        <f>IF(F1532&lt;=450000,0,MAX(0,Q1532*0.06-MIN(50000,Q1532)*0.03))</f>
        <v/>
      </c>
      <c r="U1532" s="21">
        <f>IF(F1532&lt;=450000,0,MAX(0,Q1532*0.04-MIN(50000,Q1532)*0.02))</f>
        <v/>
      </c>
      <c r="V1532" s="21">
        <f>50000+MAX(0,G1532-480000)</f>
        <v/>
      </c>
      <c r="W1532" s="21">
        <f>P1532-V1532</f>
        <v/>
      </c>
      <c r="X1532" s="21">
        <f>Q1532-V1532</f>
        <v/>
      </c>
      <c r="Y1532" s="22">
        <f>IF(W1532&lt;0,0.9,LOOKUP(W1532,{0,1950001,3300001,6950001,9000001,18000001,40000001},{0.84895,0.7979,0.6958,0.66517,0.56307,0.4916,0.44055}))</f>
        <v/>
      </c>
      <c r="Z1532" s="22">
        <f>IF(X1532&lt;0,0.9,LOOKUP(X1532,{0,1950001,3300001,6950001,9000001,18000001,40000001},{0.84895,0.7979,0.6958,0.66517,0.56307,0.4916,0.44055}))</f>
        <v/>
      </c>
      <c r="AA1532" s="22">
        <f>IF(W1532&lt;0,0,CHOOSE(MATCH(W1532,{0,1950001,3300001,6950001,9000001},1),5.105/84.895,10.21/79.79,20.42/69.58,23.483/66.517,33.693/56.307))</f>
        <v/>
      </c>
      <c r="AB1532" s="21">
        <f>IF(C1532&lt;=2000,0,(MIN(C1532,ROUNDDOWN(F1532*0.3,0))-2000)*0.1)</f>
        <v/>
      </c>
      <c r="AC1532" s="21">
        <f>IF(C1532&lt;=2000,0,MIN((C1532-2000)*Y1532,(R1532+S1532)*0.2))</f>
        <v/>
      </c>
      <c r="AD1532" s="21">
        <f>IF(C1532&lt;=2000,0,MIN((C1532-2000)*Z1532,(T1532+U1532)*0.2))</f>
        <v/>
      </c>
      <c r="AE1532" s="21">
        <f>AC1532*AA1532</f>
        <v/>
      </c>
      <c r="AF1532" s="21">
        <f>ROUNDDOWN(R1532,-2)+ROUNDDOWN(S1532,-2)</f>
        <v/>
      </c>
      <c r="AG1532" s="21">
        <f>ROUNDDOWN(MAX(0,R1532-(AB1532+AC1532+AE1532)*0.6),-2)+ROUNDDOWN(MAX(0,S1532-(AB1532+AC1532+AE1532)*0.4),-2)</f>
        <v/>
      </c>
      <c r="AH1532" s="21">
        <f>ROUNDDOWN(MAX(0,T1532-(AB1532+AD1532)*0.6),-2)+ROUNDDOWN(MAX(0,U1532-(AB1532+AD1532)*0.4),-2)</f>
        <v/>
      </c>
      <c r="AI1532" s="21">
        <f>ROUNDDOWN(T1532,-2)+ROUNDDOWN(U1532,-2)</f>
        <v/>
      </c>
      <c r="AJ1532" s="21">
        <f>M1532+AF1532</f>
        <v/>
      </c>
      <c r="AK1532" s="21">
        <f>M1532+AG1532</f>
        <v/>
      </c>
      <c r="AL1532" s="21">
        <f>N1532+AH1532</f>
        <v/>
      </c>
      <c r="AM1532" s="21">
        <f>O1532+AI1532</f>
        <v/>
      </c>
      <c r="AN1532" s="21">
        <f>N1532+AI1532</f>
        <v/>
      </c>
      <c r="AO1532" s="21">
        <f>ROUNDDOWN((R1532+S1532)*0.2/Y1532+2000,0)</f>
        <v/>
      </c>
      <c r="AP1532" s="21">
        <f>ROUNDDOWN((T1532+U1532)*0.2/Z1532+2000,0)</f>
        <v/>
      </c>
      <c r="AQ1532" s="21">
        <f>AL1532-AK1532</f>
        <v/>
      </c>
      <c r="AR1532" s="21">
        <f>AM1532-AK1532</f>
        <v/>
      </c>
      <c r="AS1532" s="21">
        <f>AM1532-AL1532</f>
        <v/>
      </c>
      <c r="AT1532" s="21">
        <f>AK1532+C1532-AJ1532</f>
        <v/>
      </c>
      <c r="AU1532" s="21">
        <f>AL1532+C1532-AM1532</f>
        <v/>
      </c>
      <c r="AV1532" s="21">
        <f>AN1532+C1532-AM1532</f>
        <v/>
      </c>
    </row>
    <row r="1533">
      <c r="A1533" t="inlineStr">
        <is>
          <t>年収別 上限+5万</t>
        </is>
      </c>
      <c r="B1533" s="21">
        <f>'4_年収別'!$A$67</f>
        <v/>
      </c>
      <c r="C1533" s="21">
        <f>AO1533+50000</f>
        <v/>
      </c>
      <c r="D1533" s="21" t="n">
        <v>0</v>
      </c>
      <c r="E1533" s="21">
        <f>ROUND(MIN(B1533/12,650000)*12*0.0915+MIN(B1533/12,1390000)*12*(0.0504+0)+B1533*0.005,0)</f>
        <v/>
      </c>
      <c r="F1533" s="21">
        <f>IF(B1533&lt;741000,0,IF(B1533&lt;2191000,B1533-740000,IF(B1533&lt;2193000,1451000,IF(B1533&lt;2196000,1453000,IF(B1533&lt;2200000,1456000,IF(B1533&lt;3600000,ROUND(ROUNDDOWN(B1533/4,-3)*2.8,0)-80000,IF(B1533&lt;6600000,ROUND(ROUNDDOWN(B1533/4,-3)*3.2,0)-440000,IF(B1533&lt;8500000,ROUNDDOWN(B1533*0.9,0)-1100000,B1533-1950000))))))))</f>
        <v/>
      </c>
      <c r="G1533" s="21">
        <f>IF(F1533&gt;23500000,NA(),IF(F1533&lt;=4890000,1040000,IF(F1533&lt;=6550000,670000,620000)))</f>
        <v/>
      </c>
      <c r="H1533" s="21">
        <f>IF(D1533&lt;=0,0,MAX(0,MIN(2000000,D1533-MIN(100000,ROUNDDOWN(F1533*0.05,0)))))</f>
        <v/>
      </c>
      <c r="I1533" s="21">
        <f>IF(C1533&lt;=2000,0,MIN(C1533,ROUNDDOWN(F1533*0.4,0))-2000)</f>
        <v/>
      </c>
      <c r="J1533" s="21">
        <f>MAX(0,ROUNDDOWN(F1533-E1533-G1533,-3))</f>
        <v/>
      </c>
      <c r="K1533" s="21">
        <f>MAX(0,ROUNDDOWN(F1533-E1533-G1533-H1533-I1533,-3))</f>
        <v/>
      </c>
      <c r="L1533" s="21">
        <f>MAX(0,ROUNDDOWN(F1533-E1533-G1533-H1533,-3))</f>
        <v/>
      </c>
      <c r="M1533" s="21">
        <f>IF(J1533&lt;=0,0,ROUNDDOWN((J1533*LOOKUP(J1533,{0,1950001,3300001,6950001,9000001,18000001,40000001},{0.05,0.1,0.2,0.23,0.33,0.4,0.45})-LOOKUP(J1533,{0,1950001,3300001,6950001,9000001,18000001,40000001},{0,97500,427500,636000,1536000,2796000,4796000}))*1.021,-2))</f>
        <v/>
      </c>
      <c r="N1533" s="21">
        <f>IF(K1533&lt;=0,0,ROUNDDOWN((K1533*LOOKUP(K1533,{0,1950001,3300001,6950001,9000001,18000001,40000001},{0.05,0.1,0.2,0.23,0.33,0.4,0.45})-LOOKUP(K1533,{0,1950001,3300001,6950001,9000001,18000001,40000001},{0,97500,427500,636000,1536000,2796000,4796000}))*1.021,-2))</f>
        <v/>
      </c>
      <c r="O1533" s="21">
        <f>IF(L1533&lt;=0,0,ROUNDDOWN((L1533*LOOKUP(L1533,{0,1950001,3300001,6950001,9000001,18000001,40000001},{0.05,0.1,0.2,0.23,0.33,0.4,0.45})-LOOKUP(L1533,{0,1950001,3300001,6950001,9000001,18000001,40000001},{0,97500,427500,636000,1536000,2796000,4796000}))*1.021,-2))</f>
        <v/>
      </c>
      <c r="P1533" s="21">
        <f>MAX(0,ROUNDDOWN(F1533-E1533-430000,-3))</f>
        <v/>
      </c>
      <c r="Q1533" s="21">
        <f>MAX(0,ROUNDDOWN(F1533-E1533-430000-H1533,-3))</f>
        <v/>
      </c>
      <c r="R1533" s="21">
        <f>IF(F1533&lt;=450000,0,MAX(0,P1533*0.06-MIN(50000,P1533)*0.03))</f>
        <v/>
      </c>
      <c r="S1533" s="21">
        <f>IF(F1533&lt;=450000,0,MAX(0,P1533*0.04-MIN(50000,P1533)*0.02))</f>
        <v/>
      </c>
      <c r="T1533" s="21">
        <f>IF(F1533&lt;=450000,0,MAX(0,Q1533*0.06-MIN(50000,Q1533)*0.03))</f>
        <v/>
      </c>
      <c r="U1533" s="21">
        <f>IF(F1533&lt;=450000,0,MAX(0,Q1533*0.04-MIN(50000,Q1533)*0.02))</f>
        <v/>
      </c>
      <c r="V1533" s="21">
        <f>50000+MAX(0,G1533-480000)</f>
        <v/>
      </c>
      <c r="W1533" s="21">
        <f>P1533-V1533</f>
        <v/>
      </c>
      <c r="X1533" s="21">
        <f>Q1533-V1533</f>
        <v/>
      </c>
      <c r="Y1533" s="22">
        <f>IF(W1533&lt;0,0.9,LOOKUP(W1533,{0,1950001,3300001,6950001,9000001,18000001,40000001},{0.84895,0.7979,0.6958,0.66517,0.56307,0.4916,0.44055}))</f>
        <v/>
      </c>
      <c r="Z1533" s="22">
        <f>IF(X1533&lt;0,0.9,LOOKUP(X1533,{0,1950001,3300001,6950001,9000001,18000001,40000001},{0.84895,0.7979,0.6958,0.66517,0.56307,0.4916,0.44055}))</f>
        <v/>
      </c>
      <c r="AA1533" s="22">
        <f>IF(W1533&lt;0,0,CHOOSE(MATCH(W1533,{0,1950001,3300001,6950001,9000001},1),5.105/84.895,10.21/79.79,20.42/69.58,23.483/66.517,33.693/56.307))</f>
        <v/>
      </c>
      <c r="AB1533" s="21">
        <f>IF(C1533&lt;=2000,0,(MIN(C1533,ROUNDDOWN(F1533*0.3,0))-2000)*0.1)</f>
        <v/>
      </c>
      <c r="AC1533" s="21">
        <f>IF(C1533&lt;=2000,0,MIN((C1533-2000)*Y1533,(R1533+S1533)*0.2))</f>
        <v/>
      </c>
      <c r="AD1533" s="21">
        <f>IF(C1533&lt;=2000,0,MIN((C1533-2000)*Z1533,(T1533+U1533)*0.2))</f>
        <v/>
      </c>
      <c r="AE1533" s="21">
        <f>AC1533*AA1533</f>
        <v/>
      </c>
      <c r="AF1533" s="21">
        <f>ROUNDDOWN(R1533,-2)+ROUNDDOWN(S1533,-2)</f>
        <v/>
      </c>
      <c r="AG1533" s="21">
        <f>ROUNDDOWN(MAX(0,R1533-(AB1533+AC1533+AE1533)*0.6),-2)+ROUNDDOWN(MAX(0,S1533-(AB1533+AC1533+AE1533)*0.4),-2)</f>
        <v/>
      </c>
      <c r="AH1533" s="21">
        <f>ROUNDDOWN(MAX(0,T1533-(AB1533+AD1533)*0.6),-2)+ROUNDDOWN(MAX(0,U1533-(AB1533+AD1533)*0.4),-2)</f>
        <v/>
      </c>
      <c r="AI1533" s="21">
        <f>ROUNDDOWN(T1533,-2)+ROUNDDOWN(U1533,-2)</f>
        <v/>
      </c>
      <c r="AJ1533" s="21">
        <f>M1533+AF1533</f>
        <v/>
      </c>
      <c r="AK1533" s="21">
        <f>M1533+AG1533</f>
        <v/>
      </c>
      <c r="AL1533" s="21">
        <f>N1533+AH1533</f>
        <v/>
      </c>
      <c r="AM1533" s="21">
        <f>O1533+AI1533</f>
        <v/>
      </c>
      <c r="AN1533" s="21">
        <f>N1533+AI1533</f>
        <v/>
      </c>
      <c r="AO1533" s="21">
        <f>ROUNDDOWN((R1533+S1533)*0.2/Y1533+2000,0)</f>
        <v/>
      </c>
      <c r="AP1533" s="21">
        <f>ROUNDDOWN((T1533+U1533)*0.2/Z1533+2000,0)</f>
        <v/>
      </c>
      <c r="AQ1533" s="21">
        <f>AL1533-AK1533</f>
        <v/>
      </c>
      <c r="AR1533" s="21">
        <f>AM1533-AK1533</f>
        <v/>
      </c>
      <c r="AS1533" s="21">
        <f>AM1533-AL1533</f>
        <v/>
      </c>
      <c r="AT1533" s="21">
        <f>AK1533+C1533-AJ1533</f>
        <v/>
      </c>
      <c r="AU1533" s="21">
        <f>AL1533+C1533-AM1533</f>
        <v/>
      </c>
      <c r="AV1533" s="21">
        <f>AN1533+C1533-AM1533</f>
        <v/>
      </c>
    </row>
    <row r="1534">
      <c r="A1534" t="inlineStr">
        <is>
          <t>年収別 医療費15万</t>
        </is>
      </c>
      <c r="B1534" s="21">
        <f>'4_年収別'!$A$68</f>
        <v/>
      </c>
      <c r="C1534" s="21">
        <f>AO1534</f>
        <v/>
      </c>
      <c r="D1534" s="21" t="n">
        <v>150000</v>
      </c>
      <c r="E1534" s="21">
        <f>ROUND(MIN(B1534/12,650000)*12*0.0915+MIN(B1534/12,1390000)*12*(0.0504+0)+B1534*0.005,0)</f>
        <v/>
      </c>
      <c r="F1534" s="21">
        <f>IF(B1534&lt;741000,0,IF(B1534&lt;2191000,B1534-740000,IF(B1534&lt;2193000,1451000,IF(B1534&lt;2196000,1453000,IF(B1534&lt;2200000,1456000,IF(B1534&lt;3600000,ROUND(ROUNDDOWN(B1534/4,-3)*2.8,0)-80000,IF(B1534&lt;6600000,ROUND(ROUNDDOWN(B1534/4,-3)*3.2,0)-440000,IF(B1534&lt;8500000,ROUNDDOWN(B1534*0.9,0)-1100000,B1534-1950000))))))))</f>
        <v/>
      </c>
      <c r="G1534" s="21">
        <f>IF(F1534&gt;23500000,NA(),IF(F1534&lt;=4890000,1040000,IF(F1534&lt;=6550000,670000,620000)))</f>
        <v/>
      </c>
      <c r="H1534" s="21">
        <f>IF(D1534&lt;=0,0,MAX(0,MIN(2000000,D1534-MIN(100000,ROUNDDOWN(F1534*0.05,0)))))</f>
        <v/>
      </c>
      <c r="I1534" s="21">
        <f>IF(C1534&lt;=2000,0,MIN(C1534,ROUNDDOWN(F1534*0.4,0))-2000)</f>
        <v/>
      </c>
      <c r="J1534" s="21">
        <f>MAX(0,ROUNDDOWN(F1534-E1534-G1534,-3))</f>
        <v/>
      </c>
      <c r="K1534" s="21">
        <f>MAX(0,ROUNDDOWN(F1534-E1534-G1534-H1534-I1534,-3))</f>
        <v/>
      </c>
      <c r="L1534" s="21">
        <f>MAX(0,ROUNDDOWN(F1534-E1534-G1534-H1534,-3))</f>
        <v/>
      </c>
      <c r="M1534" s="21">
        <f>IF(J1534&lt;=0,0,ROUNDDOWN((J1534*LOOKUP(J1534,{0,1950001,3300001,6950001,9000001,18000001,40000001},{0.05,0.1,0.2,0.23,0.33,0.4,0.45})-LOOKUP(J1534,{0,1950001,3300001,6950001,9000001,18000001,40000001},{0,97500,427500,636000,1536000,2796000,4796000}))*1.021,-2))</f>
        <v/>
      </c>
      <c r="N1534" s="21">
        <f>IF(K1534&lt;=0,0,ROUNDDOWN((K1534*LOOKUP(K1534,{0,1950001,3300001,6950001,9000001,18000001,40000001},{0.05,0.1,0.2,0.23,0.33,0.4,0.45})-LOOKUP(K1534,{0,1950001,3300001,6950001,9000001,18000001,40000001},{0,97500,427500,636000,1536000,2796000,4796000}))*1.021,-2))</f>
        <v/>
      </c>
      <c r="O1534" s="21">
        <f>IF(L1534&lt;=0,0,ROUNDDOWN((L1534*LOOKUP(L1534,{0,1950001,3300001,6950001,9000001,18000001,40000001},{0.05,0.1,0.2,0.23,0.33,0.4,0.45})-LOOKUP(L1534,{0,1950001,3300001,6950001,9000001,18000001,40000001},{0,97500,427500,636000,1536000,2796000,4796000}))*1.021,-2))</f>
        <v/>
      </c>
      <c r="P1534" s="21">
        <f>MAX(0,ROUNDDOWN(F1534-E1534-430000,-3))</f>
        <v/>
      </c>
      <c r="Q1534" s="21">
        <f>MAX(0,ROUNDDOWN(F1534-E1534-430000-H1534,-3))</f>
        <v/>
      </c>
      <c r="R1534" s="21">
        <f>IF(F1534&lt;=450000,0,MAX(0,P1534*0.06-MIN(50000,P1534)*0.03))</f>
        <v/>
      </c>
      <c r="S1534" s="21">
        <f>IF(F1534&lt;=450000,0,MAX(0,P1534*0.04-MIN(50000,P1534)*0.02))</f>
        <v/>
      </c>
      <c r="T1534" s="21">
        <f>IF(F1534&lt;=450000,0,MAX(0,Q1534*0.06-MIN(50000,Q1534)*0.03))</f>
        <v/>
      </c>
      <c r="U1534" s="21">
        <f>IF(F1534&lt;=450000,0,MAX(0,Q1534*0.04-MIN(50000,Q1534)*0.02))</f>
        <v/>
      </c>
      <c r="V1534" s="21">
        <f>50000+MAX(0,G1534-480000)</f>
        <v/>
      </c>
      <c r="W1534" s="21">
        <f>P1534-V1534</f>
        <v/>
      </c>
      <c r="X1534" s="21">
        <f>Q1534-V1534</f>
        <v/>
      </c>
      <c r="Y1534" s="22">
        <f>IF(W1534&lt;0,0.9,LOOKUP(W1534,{0,1950001,3300001,6950001,9000001,18000001,40000001},{0.84895,0.7979,0.6958,0.66517,0.56307,0.4916,0.44055}))</f>
        <v/>
      </c>
      <c r="Z1534" s="22">
        <f>IF(X1534&lt;0,0.9,LOOKUP(X1534,{0,1950001,3300001,6950001,9000001,18000001,40000001},{0.84895,0.7979,0.6958,0.66517,0.56307,0.4916,0.44055}))</f>
        <v/>
      </c>
      <c r="AA1534" s="22">
        <f>IF(W1534&lt;0,0,CHOOSE(MATCH(W1534,{0,1950001,3300001,6950001,9000001},1),5.105/84.895,10.21/79.79,20.42/69.58,23.483/66.517,33.693/56.307))</f>
        <v/>
      </c>
      <c r="AB1534" s="21">
        <f>IF(C1534&lt;=2000,0,(MIN(C1534,ROUNDDOWN(F1534*0.3,0))-2000)*0.1)</f>
        <v/>
      </c>
      <c r="AC1534" s="21">
        <f>IF(C1534&lt;=2000,0,MIN((C1534-2000)*Y1534,(R1534+S1534)*0.2))</f>
        <v/>
      </c>
      <c r="AD1534" s="21">
        <f>IF(C1534&lt;=2000,0,MIN((C1534-2000)*Z1534,(T1534+U1534)*0.2))</f>
        <v/>
      </c>
      <c r="AE1534" s="21">
        <f>AC1534*AA1534</f>
        <v/>
      </c>
      <c r="AF1534" s="21">
        <f>ROUNDDOWN(R1534,-2)+ROUNDDOWN(S1534,-2)</f>
        <v/>
      </c>
      <c r="AG1534" s="21">
        <f>ROUNDDOWN(MAX(0,R1534-(AB1534+AC1534+AE1534)*0.6),-2)+ROUNDDOWN(MAX(0,S1534-(AB1534+AC1534+AE1534)*0.4),-2)</f>
        <v/>
      </c>
      <c r="AH1534" s="21">
        <f>ROUNDDOWN(MAX(0,T1534-(AB1534+AD1534)*0.6),-2)+ROUNDDOWN(MAX(0,U1534-(AB1534+AD1534)*0.4),-2)</f>
        <v/>
      </c>
      <c r="AI1534" s="21">
        <f>ROUNDDOWN(T1534,-2)+ROUNDDOWN(U1534,-2)</f>
        <v/>
      </c>
      <c r="AJ1534" s="21">
        <f>M1534+AF1534</f>
        <v/>
      </c>
      <c r="AK1534" s="21">
        <f>M1534+AG1534</f>
        <v/>
      </c>
      <c r="AL1534" s="21">
        <f>N1534+AH1534</f>
        <v/>
      </c>
      <c r="AM1534" s="21">
        <f>O1534+AI1534</f>
        <v/>
      </c>
      <c r="AN1534" s="21">
        <f>N1534+AI1534</f>
        <v/>
      </c>
      <c r="AO1534" s="21">
        <f>ROUNDDOWN((R1534+S1534)*0.2/Y1534+2000,0)</f>
        <v/>
      </c>
      <c r="AP1534" s="21">
        <f>ROUNDDOWN((T1534+U1534)*0.2/Z1534+2000,0)</f>
        <v/>
      </c>
      <c r="AQ1534" s="21">
        <f>AL1534-AK1534</f>
        <v/>
      </c>
      <c r="AR1534" s="21">
        <f>AM1534-AK1534</f>
        <v/>
      </c>
      <c r="AS1534" s="21">
        <f>AM1534-AL1534</f>
        <v/>
      </c>
      <c r="AT1534" s="21">
        <f>AK1534+C1534-AJ1534</f>
        <v/>
      </c>
      <c r="AU1534" s="21">
        <f>AL1534+C1534-AM1534</f>
        <v/>
      </c>
      <c r="AV1534" s="21">
        <f>AN1534+C1534-AM1534</f>
        <v/>
      </c>
    </row>
    <row r="1535">
      <c r="A1535" t="inlineStr">
        <is>
          <t>年収別 上限+5万</t>
        </is>
      </c>
      <c r="B1535" s="21">
        <f>'4_年収別'!$A$68</f>
        <v/>
      </c>
      <c r="C1535" s="21">
        <f>AO1535+50000</f>
        <v/>
      </c>
      <c r="D1535" s="21" t="n">
        <v>0</v>
      </c>
      <c r="E1535" s="21">
        <f>ROUND(MIN(B1535/12,650000)*12*0.0915+MIN(B1535/12,1390000)*12*(0.0504+0)+B1535*0.005,0)</f>
        <v/>
      </c>
      <c r="F1535" s="21">
        <f>IF(B1535&lt;741000,0,IF(B1535&lt;2191000,B1535-740000,IF(B1535&lt;2193000,1451000,IF(B1535&lt;2196000,1453000,IF(B1535&lt;2200000,1456000,IF(B1535&lt;3600000,ROUND(ROUNDDOWN(B1535/4,-3)*2.8,0)-80000,IF(B1535&lt;6600000,ROUND(ROUNDDOWN(B1535/4,-3)*3.2,0)-440000,IF(B1535&lt;8500000,ROUNDDOWN(B1535*0.9,0)-1100000,B1535-1950000))))))))</f>
        <v/>
      </c>
      <c r="G1535" s="21">
        <f>IF(F1535&gt;23500000,NA(),IF(F1535&lt;=4890000,1040000,IF(F1535&lt;=6550000,670000,620000)))</f>
        <v/>
      </c>
      <c r="H1535" s="21">
        <f>IF(D1535&lt;=0,0,MAX(0,MIN(2000000,D1535-MIN(100000,ROUNDDOWN(F1535*0.05,0)))))</f>
        <v/>
      </c>
      <c r="I1535" s="21">
        <f>IF(C1535&lt;=2000,0,MIN(C1535,ROUNDDOWN(F1535*0.4,0))-2000)</f>
        <v/>
      </c>
      <c r="J1535" s="21">
        <f>MAX(0,ROUNDDOWN(F1535-E1535-G1535,-3))</f>
        <v/>
      </c>
      <c r="K1535" s="21">
        <f>MAX(0,ROUNDDOWN(F1535-E1535-G1535-H1535-I1535,-3))</f>
        <v/>
      </c>
      <c r="L1535" s="21">
        <f>MAX(0,ROUNDDOWN(F1535-E1535-G1535-H1535,-3))</f>
        <v/>
      </c>
      <c r="M1535" s="21">
        <f>IF(J1535&lt;=0,0,ROUNDDOWN((J1535*LOOKUP(J1535,{0,1950001,3300001,6950001,9000001,18000001,40000001},{0.05,0.1,0.2,0.23,0.33,0.4,0.45})-LOOKUP(J1535,{0,1950001,3300001,6950001,9000001,18000001,40000001},{0,97500,427500,636000,1536000,2796000,4796000}))*1.021,-2))</f>
        <v/>
      </c>
      <c r="N1535" s="21">
        <f>IF(K1535&lt;=0,0,ROUNDDOWN((K1535*LOOKUP(K1535,{0,1950001,3300001,6950001,9000001,18000001,40000001},{0.05,0.1,0.2,0.23,0.33,0.4,0.45})-LOOKUP(K1535,{0,1950001,3300001,6950001,9000001,18000001,40000001},{0,97500,427500,636000,1536000,2796000,4796000}))*1.021,-2))</f>
        <v/>
      </c>
      <c r="O1535" s="21">
        <f>IF(L1535&lt;=0,0,ROUNDDOWN((L1535*LOOKUP(L1535,{0,1950001,3300001,6950001,9000001,18000001,40000001},{0.05,0.1,0.2,0.23,0.33,0.4,0.45})-LOOKUP(L1535,{0,1950001,3300001,6950001,9000001,18000001,40000001},{0,97500,427500,636000,1536000,2796000,4796000}))*1.021,-2))</f>
        <v/>
      </c>
      <c r="P1535" s="21">
        <f>MAX(0,ROUNDDOWN(F1535-E1535-430000,-3))</f>
        <v/>
      </c>
      <c r="Q1535" s="21">
        <f>MAX(0,ROUNDDOWN(F1535-E1535-430000-H1535,-3))</f>
        <v/>
      </c>
      <c r="R1535" s="21">
        <f>IF(F1535&lt;=450000,0,MAX(0,P1535*0.06-MIN(50000,P1535)*0.03))</f>
        <v/>
      </c>
      <c r="S1535" s="21">
        <f>IF(F1535&lt;=450000,0,MAX(0,P1535*0.04-MIN(50000,P1535)*0.02))</f>
        <v/>
      </c>
      <c r="T1535" s="21">
        <f>IF(F1535&lt;=450000,0,MAX(0,Q1535*0.06-MIN(50000,Q1535)*0.03))</f>
        <v/>
      </c>
      <c r="U1535" s="21">
        <f>IF(F1535&lt;=450000,0,MAX(0,Q1535*0.04-MIN(50000,Q1535)*0.02))</f>
        <v/>
      </c>
      <c r="V1535" s="21">
        <f>50000+MAX(0,G1535-480000)</f>
        <v/>
      </c>
      <c r="W1535" s="21">
        <f>P1535-V1535</f>
        <v/>
      </c>
      <c r="X1535" s="21">
        <f>Q1535-V1535</f>
        <v/>
      </c>
      <c r="Y1535" s="22">
        <f>IF(W1535&lt;0,0.9,LOOKUP(W1535,{0,1950001,3300001,6950001,9000001,18000001,40000001},{0.84895,0.7979,0.6958,0.66517,0.56307,0.4916,0.44055}))</f>
        <v/>
      </c>
      <c r="Z1535" s="22">
        <f>IF(X1535&lt;0,0.9,LOOKUP(X1535,{0,1950001,3300001,6950001,9000001,18000001,40000001},{0.84895,0.7979,0.6958,0.66517,0.56307,0.4916,0.44055}))</f>
        <v/>
      </c>
      <c r="AA1535" s="22">
        <f>IF(W1535&lt;0,0,CHOOSE(MATCH(W1535,{0,1950001,3300001,6950001,9000001},1),5.105/84.895,10.21/79.79,20.42/69.58,23.483/66.517,33.693/56.307))</f>
        <v/>
      </c>
      <c r="AB1535" s="21">
        <f>IF(C1535&lt;=2000,0,(MIN(C1535,ROUNDDOWN(F1535*0.3,0))-2000)*0.1)</f>
        <v/>
      </c>
      <c r="AC1535" s="21">
        <f>IF(C1535&lt;=2000,0,MIN((C1535-2000)*Y1535,(R1535+S1535)*0.2))</f>
        <v/>
      </c>
      <c r="AD1535" s="21">
        <f>IF(C1535&lt;=2000,0,MIN((C1535-2000)*Z1535,(T1535+U1535)*0.2))</f>
        <v/>
      </c>
      <c r="AE1535" s="21">
        <f>AC1535*AA1535</f>
        <v/>
      </c>
      <c r="AF1535" s="21">
        <f>ROUNDDOWN(R1535,-2)+ROUNDDOWN(S1535,-2)</f>
        <v/>
      </c>
      <c r="AG1535" s="21">
        <f>ROUNDDOWN(MAX(0,R1535-(AB1535+AC1535+AE1535)*0.6),-2)+ROUNDDOWN(MAX(0,S1535-(AB1535+AC1535+AE1535)*0.4),-2)</f>
        <v/>
      </c>
      <c r="AH1535" s="21">
        <f>ROUNDDOWN(MAX(0,T1535-(AB1535+AD1535)*0.6),-2)+ROUNDDOWN(MAX(0,U1535-(AB1535+AD1535)*0.4),-2)</f>
        <v/>
      </c>
      <c r="AI1535" s="21">
        <f>ROUNDDOWN(T1535,-2)+ROUNDDOWN(U1535,-2)</f>
        <v/>
      </c>
      <c r="AJ1535" s="21">
        <f>M1535+AF1535</f>
        <v/>
      </c>
      <c r="AK1535" s="21">
        <f>M1535+AG1535</f>
        <v/>
      </c>
      <c r="AL1535" s="21">
        <f>N1535+AH1535</f>
        <v/>
      </c>
      <c r="AM1535" s="21">
        <f>O1535+AI1535</f>
        <v/>
      </c>
      <c r="AN1535" s="21">
        <f>N1535+AI1535</f>
        <v/>
      </c>
      <c r="AO1535" s="21">
        <f>ROUNDDOWN((R1535+S1535)*0.2/Y1535+2000,0)</f>
        <v/>
      </c>
      <c r="AP1535" s="21">
        <f>ROUNDDOWN((T1535+U1535)*0.2/Z1535+2000,0)</f>
        <v/>
      </c>
      <c r="AQ1535" s="21">
        <f>AL1535-AK1535</f>
        <v/>
      </c>
      <c r="AR1535" s="21">
        <f>AM1535-AK1535</f>
        <v/>
      </c>
      <c r="AS1535" s="21">
        <f>AM1535-AL1535</f>
        <v/>
      </c>
      <c r="AT1535" s="21">
        <f>AK1535+C1535-AJ1535</f>
        <v/>
      </c>
      <c r="AU1535" s="21">
        <f>AL1535+C1535-AM1535</f>
        <v/>
      </c>
      <c r="AV1535" s="21">
        <f>AN1535+C1535-AM1535</f>
        <v/>
      </c>
    </row>
    <row r="1536">
      <c r="A1536" t="inlineStr">
        <is>
          <t>年収別 医療費15万</t>
        </is>
      </c>
      <c r="B1536" s="21">
        <f>'4_年収別'!$A$69</f>
        <v/>
      </c>
      <c r="C1536" s="21">
        <f>AO1536</f>
        <v/>
      </c>
      <c r="D1536" s="21" t="n">
        <v>150000</v>
      </c>
      <c r="E1536" s="21">
        <f>ROUND(MIN(B1536/12,650000)*12*0.0915+MIN(B1536/12,1390000)*12*(0.0504+0)+B1536*0.005,0)</f>
        <v/>
      </c>
      <c r="F1536" s="21">
        <f>IF(B1536&lt;741000,0,IF(B1536&lt;2191000,B1536-740000,IF(B1536&lt;2193000,1451000,IF(B1536&lt;2196000,1453000,IF(B1536&lt;2200000,1456000,IF(B1536&lt;3600000,ROUND(ROUNDDOWN(B1536/4,-3)*2.8,0)-80000,IF(B1536&lt;6600000,ROUND(ROUNDDOWN(B1536/4,-3)*3.2,0)-440000,IF(B1536&lt;8500000,ROUNDDOWN(B1536*0.9,0)-1100000,B1536-1950000))))))))</f>
        <v/>
      </c>
      <c r="G1536" s="21">
        <f>IF(F1536&gt;23500000,NA(),IF(F1536&lt;=4890000,1040000,IF(F1536&lt;=6550000,670000,620000)))</f>
        <v/>
      </c>
      <c r="H1536" s="21">
        <f>IF(D1536&lt;=0,0,MAX(0,MIN(2000000,D1536-MIN(100000,ROUNDDOWN(F1536*0.05,0)))))</f>
        <v/>
      </c>
      <c r="I1536" s="21">
        <f>IF(C1536&lt;=2000,0,MIN(C1536,ROUNDDOWN(F1536*0.4,0))-2000)</f>
        <v/>
      </c>
      <c r="J1536" s="21">
        <f>MAX(0,ROUNDDOWN(F1536-E1536-G1536,-3))</f>
        <v/>
      </c>
      <c r="K1536" s="21">
        <f>MAX(0,ROUNDDOWN(F1536-E1536-G1536-H1536-I1536,-3))</f>
        <v/>
      </c>
      <c r="L1536" s="21">
        <f>MAX(0,ROUNDDOWN(F1536-E1536-G1536-H1536,-3))</f>
        <v/>
      </c>
      <c r="M1536" s="21">
        <f>IF(J1536&lt;=0,0,ROUNDDOWN((J1536*LOOKUP(J1536,{0,1950001,3300001,6950001,9000001,18000001,40000001},{0.05,0.1,0.2,0.23,0.33,0.4,0.45})-LOOKUP(J1536,{0,1950001,3300001,6950001,9000001,18000001,40000001},{0,97500,427500,636000,1536000,2796000,4796000}))*1.021,-2))</f>
        <v/>
      </c>
      <c r="N1536" s="21">
        <f>IF(K1536&lt;=0,0,ROUNDDOWN((K1536*LOOKUP(K1536,{0,1950001,3300001,6950001,9000001,18000001,40000001},{0.05,0.1,0.2,0.23,0.33,0.4,0.45})-LOOKUP(K1536,{0,1950001,3300001,6950001,9000001,18000001,40000001},{0,97500,427500,636000,1536000,2796000,4796000}))*1.021,-2))</f>
        <v/>
      </c>
      <c r="O1536" s="21">
        <f>IF(L1536&lt;=0,0,ROUNDDOWN((L1536*LOOKUP(L1536,{0,1950001,3300001,6950001,9000001,18000001,40000001},{0.05,0.1,0.2,0.23,0.33,0.4,0.45})-LOOKUP(L1536,{0,1950001,3300001,6950001,9000001,18000001,40000001},{0,97500,427500,636000,1536000,2796000,4796000}))*1.021,-2))</f>
        <v/>
      </c>
      <c r="P1536" s="21">
        <f>MAX(0,ROUNDDOWN(F1536-E1536-430000,-3))</f>
        <v/>
      </c>
      <c r="Q1536" s="21">
        <f>MAX(0,ROUNDDOWN(F1536-E1536-430000-H1536,-3))</f>
        <v/>
      </c>
      <c r="R1536" s="21">
        <f>IF(F1536&lt;=450000,0,MAX(0,P1536*0.06-MIN(50000,P1536)*0.03))</f>
        <v/>
      </c>
      <c r="S1536" s="21">
        <f>IF(F1536&lt;=450000,0,MAX(0,P1536*0.04-MIN(50000,P1536)*0.02))</f>
        <v/>
      </c>
      <c r="T1536" s="21">
        <f>IF(F1536&lt;=450000,0,MAX(0,Q1536*0.06-MIN(50000,Q1536)*0.03))</f>
        <v/>
      </c>
      <c r="U1536" s="21">
        <f>IF(F1536&lt;=450000,0,MAX(0,Q1536*0.04-MIN(50000,Q1536)*0.02))</f>
        <v/>
      </c>
      <c r="V1536" s="21">
        <f>50000+MAX(0,G1536-480000)</f>
        <v/>
      </c>
      <c r="W1536" s="21">
        <f>P1536-V1536</f>
        <v/>
      </c>
      <c r="X1536" s="21">
        <f>Q1536-V1536</f>
        <v/>
      </c>
      <c r="Y1536" s="22">
        <f>IF(W1536&lt;0,0.9,LOOKUP(W1536,{0,1950001,3300001,6950001,9000001,18000001,40000001},{0.84895,0.7979,0.6958,0.66517,0.56307,0.4916,0.44055}))</f>
        <v/>
      </c>
      <c r="Z1536" s="22">
        <f>IF(X1536&lt;0,0.9,LOOKUP(X1536,{0,1950001,3300001,6950001,9000001,18000001,40000001},{0.84895,0.7979,0.6958,0.66517,0.56307,0.4916,0.44055}))</f>
        <v/>
      </c>
      <c r="AA1536" s="22">
        <f>IF(W1536&lt;0,0,CHOOSE(MATCH(W1536,{0,1950001,3300001,6950001,9000001},1),5.105/84.895,10.21/79.79,20.42/69.58,23.483/66.517,33.693/56.307))</f>
        <v/>
      </c>
      <c r="AB1536" s="21">
        <f>IF(C1536&lt;=2000,0,(MIN(C1536,ROUNDDOWN(F1536*0.3,0))-2000)*0.1)</f>
        <v/>
      </c>
      <c r="AC1536" s="21">
        <f>IF(C1536&lt;=2000,0,MIN((C1536-2000)*Y1536,(R1536+S1536)*0.2))</f>
        <v/>
      </c>
      <c r="AD1536" s="21">
        <f>IF(C1536&lt;=2000,0,MIN((C1536-2000)*Z1536,(T1536+U1536)*0.2))</f>
        <v/>
      </c>
      <c r="AE1536" s="21">
        <f>AC1536*AA1536</f>
        <v/>
      </c>
      <c r="AF1536" s="21">
        <f>ROUNDDOWN(R1536,-2)+ROUNDDOWN(S1536,-2)</f>
        <v/>
      </c>
      <c r="AG1536" s="21">
        <f>ROUNDDOWN(MAX(0,R1536-(AB1536+AC1536+AE1536)*0.6),-2)+ROUNDDOWN(MAX(0,S1536-(AB1536+AC1536+AE1536)*0.4),-2)</f>
        <v/>
      </c>
      <c r="AH1536" s="21">
        <f>ROUNDDOWN(MAX(0,T1536-(AB1536+AD1536)*0.6),-2)+ROUNDDOWN(MAX(0,U1536-(AB1536+AD1536)*0.4),-2)</f>
        <v/>
      </c>
      <c r="AI1536" s="21">
        <f>ROUNDDOWN(T1536,-2)+ROUNDDOWN(U1536,-2)</f>
        <v/>
      </c>
      <c r="AJ1536" s="21">
        <f>M1536+AF1536</f>
        <v/>
      </c>
      <c r="AK1536" s="21">
        <f>M1536+AG1536</f>
        <v/>
      </c>
      <c r="AL1536" s="21">
        <f>N1536+AH1536</f>
        <v/>
      </c>
      <c r="AM1536" s="21">
        <f>O1536+AI1536</f>
        <v/>
      </c>
      <c r="AN1536" s="21">
        <f>N1536+AI1536</f>
        <v/>
      </c>
      <c r="AO1536" s="21">
        <f>ROUNDDOWN((R1536+S1536)*0.2/Y1536+2000,0)</f>
        <v/>
      </c>
      <c r="AP1536" s="21">
        <f>ROUNDDOWN((T1536+U1536)*0.2/Z1536+2000,0)</f>
        <v/>
      </c>
      <c r="AQ1536" s="21">
        <f>AL1536-AK1536</f>
        <v/>
      </c>
      <c r="AR1536" s="21">
        <f>AM1536-AK1536</f>
        <v/>
      </c>
      <c r="AS1536" s="21">
        <f>AM1536-AL1536</f>
        <v/>
      </c>
      <c r="AT1536" s="21">
        <f>AK1536+C1536-AJ1536</f>
        <v/>
      </c>
      <c r="AU1536" s="21">
        <f>AL1536+C1536-AM1536</f>
        <v/>
      </c>
      <c r="AV1536" s="21">
        <f>AN1536+C1536-AM1536</f>
        <v/>
      </c>
    </row>
    <row r="1537">
      <c r="A1537" t="inlineStr">
        <is>
          <t>年収別 上限+5万</t>
        </is>
      </c>
      <c r="B1537" s="21">
        <f>'4_年収別'!$A$69</f>
        <v/>
      </c>
      <c r="C1537" s="21">
        <f>AO1537+50000</f>
        <v/>
      </c>
      <c r="D1537" s="21" t="n">
        <v>0</v>
      </c>
      <c r="E1537" s="21">
        <f>ROUND(MIN(B1537/12,650000)*12*0.0915+MIN(B1537/12,1390000)*12*(0.0504+0)+B1537*0.005,0)</f>
        <v/>
      </c>
      <c r="F1537" s="21">
        <f>IF(B1537&lt;741000,0,IF(B1537&lt;2191000,B1537-740000,IF(B1537&lt;2193000,1451000,IF(B1537&lt;2196000,1453000,IF(B1537&lt;2200000,1456000,IF(B1537&lt;3600000,ROUND(ROUNDDOWN(B1537/4,-3)*2.8,0)-80000,IF(B1537&lt;6600000,ROUND(ROUNDDOWN(B1537/4,-3)*3.2,0)-440000,IF(B1537&lt;8500000,ROUNDDOWN(B1537*0.9,0)-1100000,B1537-1950000))))))))</f>
        <v/>
      </c>
      <c r="G1537" s="21">
        <f>IF(F1537&gt;23500000,NA(),IF(F1537&lt;=4890000,1040000,IF(F1537&lt;=6550000,670000,620000)))</f>
        <v/>
      </c>
      <c r="H1537" s="21">
        <f>IF(D1537&lt;=0,0,MAX(0,MIN(2000000,D1537-MIN(100000,ROUNDDOWN(F1537*0.05,0)))))</f>
        <v/>
      </c>
      <c r="I1537" s="21">
        <f>IF(C1537&lt;=2000,0,MIN(C1537,ROUNDDOWN(F1537*0.4,0))-2000)</f>
        <v/>
      </c>
      <c r="J1537" s="21">
        <f>MAX(0,ROUNDDOWN(F1537-E1537-G1537,-3))</f>
        <v/>
      </c>
      <c r="K1537" s="21">
        <f>MAX(0,ROUNDDOWN(F1537-E1537-G1537-H1537-I1537,-3))</f>
        <v/>
      </c>
      <c r="L1537" s="21">
        <f>MAX(0,ROUNDDOWN(F1537-E1537-G1537-H1537,-3))</f>
        <v/>
      </c>
      <c r="M1537" s="21">
        <f>IF(J1537&lt;=0,0,ROUNDDOWN((J1537*LOOKUP(J1537,{0,1950001,3300001,6950001,9000001,18000001,40000001},{0.05,0.1,0.2,0.23,0.33,0.4,0.45})-LOOKUP(J1537,{0,1950001,3300001,6950001,9000001,18000001,40000001},{0,97500,427500,636000,1536000,2796000,4796000}))*1.021,-2))</f>
        <v/>
      </c>
      <c r="N1537" s="21">
        <f>IF(K1537&lt;=0,0,ROUNDDOWN((K1537*LOOKUP(K1537,{0,1950001,3300001,6950001,9000001,18000001,40000001},{0.05,0.1,0.2,0.23,0.33,0.4,0.45})-LOOKUP(K1537,{0,1950001,3300001,6950001,9000001,18000001,40000001},{0,97500,427500,636000,1536000,2796000,4796000}))*1.021,-2))</f>
        <v/>
      </c>
      <c r="O1537" s="21">
        <f>IF(L1537&lt;=0,0,ROUNDDOWN((L1537*LOOKUP(L1537,{0,1950001,3300001,6950001,9000001,18000001,40000001},{0.05,0.1,0.2,0.23,0.33,0.4,0.45})-LOOKUP(L1537,{0,1950001,3300001,6950001,9000001,18000001,40000001},{0,97500,427500,636000,1536000,2796000,4796000}))*1.021,-2))</f>
        <v/>
      </c>
      <c r="P1537" s="21">
        <f>MAX(0,ROUNDDOWN(F1537-E1537-430000,-3))</f>
        <v/>
      </c>
      <c r="Q1537" s="21">
        <f>MAX(0,ROUNDDOWN(F1537-E1537-430000-H1537,-3))</f>
        <v/>
      </c>
      <c r="R1537" s="21">
        <f>IF(F1537&lt;=450000,0,MAX(0,P1537*0.06-MIN(50000,P1537)*0.03))</f>
        <v/>
      </c>
      <c r="S1537" s="21">
        <f>IF(F1537&lt;=450000,0,MAX(0,P1537*0.04-MIN(50000,P1537)*0.02))</f>
        <v/>
      </c>
      <c r="T1537" s="21">
        <f>IF(F1537&lt;=450000,0,MAX(0,Q1537*0.06-MIN(50000,Q1537)*0.03))</f>
        <v/>
      </c>
      <c r="U1537" s="21">
        <f>IF(F1537&lt;=450000,0,MAX(0,Q1537*0.04-MIN(50000,Q1537)*0.02))</f>
        <v/>
      </c>
      <c r="V1537" s="21">
        <f>50000+MAX(0,G1537-480000)</f>
        <v/>
      </c>
      <c r="W1537" s="21">
        <f>P1537-V1537</f>
        <v/>
      </c>
      <c r="X1537" s="21">
        <f>Q1537-V1537</f>
        <v/>
      </c>
      <c r="Y1537" s="22">
        <f>IF(W1537&lt;0,0.9,LOOKUP(W1537,{0,1950001,3300001,6950001,9000001,18000001,40000001},{0.84895,0.7979,0.6958,0.66517,0.56307,0.4916,0.44055}))</f>
        <v/>
      </c>
      <c r="Z1537" s="22">
        <f>IF(X1537&lt;0,0.9,LOOKUP(X1537,{0,1950001,3300001,6950001,9000001,18000001,40000001},{0.84895,0.7979,0.6958,0.66517,0.56307,0.4916,0.44055}))</f>
        <v/>
      </c>
      <c r="AA1537" s="22">
        <f>IF(W1537&lt;0,0,CHOOSE(MATCH(W1537,{0,1950001,3300001,6950001,9000001},1),5.105/84.895,10.21/79.79,20.42/69.58,23.483/66.517,33.693/56.307))</f>
        <v/>
      </c>
      <c r="AB1537" s="21">
        <f>IF(C1537&lt;=2000,0,(MIN(C1537,ROUNDDOWN(F1537*0.3,0))-2000)*0.1)</f>
        <v/>
      </c>
      <c r="AC1537" s="21">
        <f>IF(C1537&lt;=2000,0,MIN((C1537-2000)*Y1537,(R1537+S1537)*0.2))</f>
        <v/>
      </c>
      <c r="AD1537" s="21">
        <f>IF(C1537&lt;=2000,0,MIN((C1537-2000)*Z1537,(T1537+U1537)*0.2))</f>
        <v/>
      </c>
      <c r="AE1537" s="21">
        <f>AC1537*AA1537</f>
        <v/>
      </c>
      <c r="AF1537" s="21">
        <f>ROUNDDOWN(R1537,-2)+ROUNDDOWN(S1537,-2)</f>
        <v/>
      </c>
      <c r="AG1537" s="21">
        <f>ROUNDDOWN(MAX(0,R1537-(AB1537+AC1537+AE1537)*0.6),-2)+ROUNDDOWN(MAX(0,S1537-(AB1537+AC1537+AE1537)*0.4),-2)</f>
        <v/>
      </c>
      <c r="AH1537" s="21">
        <f>ROUNDDOWN(MAX(0,T1537-(AB1537+AD1537)*0.6),-2)+ROUNDDOWN(MAX(0,U1537-(AB1537+AD1537)*0.4),-2)</f>
        <v/>
      </c>
      <c r="AI1537" s="21">
        <f>ROUNDDOWN(T1537,-2)+ROUNDDOWN(U1537,-2)</f>
        <v/>
      </c>
      <c r="AJ1537" s="21">
        <f>M1537+AF1537</f>
        <v/>
      </c>
      <c r="AK1537" s="21">
        <f>M1537+AG1537</f>
        <v/>
      </c>
      <c r="AL1537" s="21">
        <f>N1537+AH1537</f>
        <v/>
      </c>
      <c r="AM1537" s="21">
        <f>O1537+AI1537</f>
        <v/>
      </c>
      <c r="AN1537" s="21">
        <f>N1537+AI1537</f>
        <v/>
      </c>
      <c r="AO1537" s="21">
        <f>ROUNDDOWN((R1537+S1537)*0.2/Y1537+2000,0)</f>
        <v/>
      </c>
      <c r="AP1537" s="21">
        <f>ROUNDDOWN((T1537+U1537)*0.2/Z1537+2000,0)</f>
        <v/>
      </c>
      <c r="AQ1537" s="21">
        <f>AL1537-AK1537</f>
        <v/>
      </c>
      <c r="AR1537" s="21">
        <f>AM1537-AK1537</f>
        <v/>
      </c>
      <c r="AS1537" s="21">
        <f>AM1537-AL1537</f>
        <v/>
      </c>
      <c r="AT1537" s="21">
        <f>AK1537+C1537-AJ1537</f>
        <v/>
      </c>
      <c r="AU1537" s="21">
        <f>AL1537+C1537-AM1537</f>
        <v/>
      </c>
      <c r="AV1537" s="21">
        <f>AN1537+C1537-AM1537</f>
        <v/>
      </c>
    </row>
    <row r="1538">
      <c r="A1538" t="inlineStr">
        <is>
          <t>年収別 医療費15万</t>
        </is>
      </c>
      <c r="B1538" s="21">
        <f>'4_年収別'!$A$70</f>
        <v/>
      </c>
      <c r="C1538" s="21">
        <f>AO1538</f>
        <v/>
      </c>
      <c r="D1538" s="21" t="n">
        <v>150000</v>
      </c>
      <c r="E1538" s="21">
        <f>ROUND(MIN(B1538/12,650000)*12*0.0915+MIN(B1538/12,1390000)*12*(0.0504+0)+B1538*0.005,0)</f>
        <v/>
      </c>
      <c r="F1538" s="21">
        <f>IF(B1538&lt;741000,0,IF(B1538&lt;2191000,B1538-740000,IF(B1538&lt;2193000,1451000,IF(B1538&lt;2196000,1453000,IF(B1538&lt;2200000,1456000,IF(B1538&lt;3600000,ROUND(ROUNDDOWN(B1538/4,-3)*2.8,0)-80000,IF(B1538&lt;6600000,ROUND(ROUNDDOWN(B1538/4,-3)*3.2,0)-440000,IF(B1538&lt;8500000,ROUNDDOWN(B1538*0.9,0)-1100000,B1538-1950000))))))))</f>
        <v/>
      </c>
      <c r="G1538" s="21">
        <f>IF(F1538&gt;23500000,NA(),IF(F1538&lt;=4890000,1040000,IF(F1538&lt;=6550000,670000,620000)))</f>
        <v/>
      </c>
      <c r="H1538" s="21">
        <f>IF(D1538&lt;=0,0,MAX(0,MIN(2000000,D1538-MIN(100000,ROUNDDOWN(F1538*0.05,0)))))</f>
        <v/>
      </c>
      <c r="I1538" s="21">
        <f>IF(C1538&lt;=2000,0,MIN(C1538,ROUNDDOWN(F1538*0.4,0))-2000)</f>
        <v/>
      </c>
      <c r="J1538" s="21">
        <f>MAX(0,ROUNDDOWN(F1538-E1538-G1538,-3))</f>
        <v/>
      </c>
      <c r="K1538" s="21">
        <f>MAX(0,ROUNDDOWN(F1538-E1538-G1538-H1538-I1538,-3))</f>
        <v/>
      </c>
      <c r="L1538" s="21">
        <f>MAX(0,ROUNDDOWN(F1538-E1538-G1538-H1538,-3))</f>
        <v/>
      </c>
      <c r="M1538" s="21">
        <f>IF(J1538&lt;=0,0,ROUNDDOWN((J1538*LOOKUP(J1538,{0,1950001,3300001,6950001,9000001,18000001,40000001},{0.05,0.1,0.2,0.23,0.33,0.4,0.45})-LOOKUP(J1538,{0,1950001,3300001,6950001,9000001,18000001,40000001},{0,97500,427500,636000,1536000,2796000,4796000}))*1.021,-2))</f>
        <v/>
      </c>
      <c r="N1538" s="21">
        <f>IF(K1538&lt;=0,0,ROUNDDOWN((K1538*LOOKUP(K1538,{0,1950001,3300001,6950001,9000001,18000001,40000001},{0.05,0.1,0.2,0.23,0.33,0.4,0.45})-LOOKUP(K1538,{0,1950001,3300001,6950001,9000001,18000001,40000001},{0,97500,427500,636000,1536000,2796000,4796000}))*1.021,-2))</f>
        <v/>
      </c>
      <c r="O1538" s="21">
        <f>IF(L1538&lt;=0,0,ROUNDDOWN((L1538*LOOKUP(L1538,{0,1950001,3300001,6950001,9000001,18000001,40000001},{0.05,0.1,0.2,0.23,0.33,0.4,0.45})-LOOKUP(L1538,{0,1950001,3300001,6950001,9000001,18000001,40000001},{0,97500,427500,636000,1536000,2796000,4796000}))*1.021,-2))</f>
        <v/>
      </c>
      <c r="P1538" s="21">
        <f>MAX(0,ROUNDDOWN(F1538-E1538-430000,-3))</f>
        <v/>
      </c>
      <c r="Q1538" s="21">
        <f>MAX(0,ROUNDDOWN(F1538-E1538-430000-H1538,-3))</f>
        <v/>
      </c>
      <c r="R1538" s="21">
        <f>IF(F1538&lt;=450000,0,MAX(0,P1538*0.06-MIN(50000,P1538)*0.03))</f>
        <v/>
      </c>
      <c r="S1538" s="21">
        <f>IF(F1538&lt;=450000,0,MAX(0,P1538*0.04-MIN(50000,P1538)*0.02))</f>
        <v/>
      </c>
      <c r="T1538" s="21">
        <f>IF(F1538&lt;=450000,0,MAX(0,Q1538*0.06-MIN(50000,Q1538)*0.03))</f>
        <v/>
      </c>
      <c r="U1538" s="21">
        <f>IF(F1538&lt;=450000,0,MAX(0,Q1538*0.04-MIN(50000,Q1538)*0.02))</f>
        <v/>
      </c>
      <c r="V1538" s="21">
        <f>50000+MAX(0,G1538-480000)</f>
        <v/>
      </c>
      <c r="W1538" s="21">
        <f>P1538-V1538</f>
        <v/>
      </c>
      <c r="X1538" s="21">
        <f>Q1538-V1538</f>
        <v/>
      </c>
      <c r="Y1538" s="22">
        <f>IF(W1538&lt;0,0.9,LOOKUP(W1538,{0,1950001,3300001,6950001,9000001,18000001,40000001},{0.84895,0.7979,0.6958,0.66517,0.56307,0.4916,0.44055}))</f>
        <v/>
      </c>
      <c r="Z1538" s="22">
        <f>IF(X1538&lt;0,0.9,LOOKUP(X1538,{0,1950001,3300001,6950001,9000001,18000001,40000001},{0.84895,0.7979,0.6958,0.66517,0.56307,0.4916,0.44055}))</f>
        <v/>
      </c>
      <c r="AA1538" s="22">
        <f>IF(W1538&lt;0,0,CHOOSE(MATCH(W1538,{0,1950001,3300001,6950001,9000001},1),5.105/84.895,10.21/79.79,20.42/69.58,23.483/66.517,33.693/56.307))</f>
        <v/>
      </c>
      <c r="AB1538" s="21">
        <f>IF(C1538&lt;=2000,0,(MIN(C1538,ROUNDDOWN(F1538*0.3,0))-2000)*0.1)</f>
        <v/>
      </c>
      <c r="AC1538" s="21">
        <f>IF(C1538&lt;=2000,0,MIN((C1538-2000)*Y1538,(R1538+S1538)*0.2))</f>
        <v/>
      </c>
      <c r="AD1538" s="21">
        <f>IF(C1538&lt;=2000,0,MIN((C1538-2000)*Z1538,(T1538+U1538)*0.2))</f>
        <v/>
      </c>
      <c r="AE1538" s="21">
        <f>AC1538*AA1538</f>
        <v/>
      </c>
      <c r="AF1538" s="21">
        <f>ROUNDDOWN(R1538,-2)+ROUNDDOWN(S1538,-2)</f>
        <v/>
      </c>
      <c r="AG1538" s="21">
        <f>ROUNDDOWN(MAX(0,R1538-(AB1538+AC1538+AE1538)*0.6),-2)+ROUNDDOWN(MAX(0,S1538-(AB1538+AC1538+AE1538)*0.4),-2)</f>
        <v/>
      </c>
      <c r="AH1538" s="21">
        <f>ROUNDDOWN(MAX(0,T1538-(AB1538+AD1538)*0.6),-2)+ROUNDDOWN(MAX(0,U1538-(AB1538+AD1538)*0.4),-2)</f>
        <v/>
      </c>
      <c r="AI1538" s="21">
        <f>ROUNDDOWN(T1538,-2)+ROUNDDOWN(U1538,-2)</f>
        <v/>
      </c>
      <c r="AJ1538" s="21">
        <f>M1538+AF1538</f>
        <v/>
      </c>
      <c r="AK1538" s="21">
        <f>M1538+AG1538</f>
        <v/>
      </c>
      <c r="AL1538" s="21">
        <f>N1538+AH1538</f>
        <v/>
      </c>
      <c r="AM1538" s="21">
        <f>O1538+AI1538</f>
        <v/>
      </c>
      <c r="AN1538" s="21">
        <f>N1538+AI1538</f>
        <v/>
      </c>
      <c r="AO1538" s="21">
        <f>ROUNDDOWN((R1538+S1538)*0.2/Y1538+2000,0)</f>
        <v/>
      </c>
      <c r="AP1538" s="21">
        <f>ROUNDDOWN((T1538+U1538)*0.2/Z1538+2000,0)</f>
        <v/>
      </c>
      <c r="AQ1538" s="21">
        <f>AL1538-AK1538</f>
        <v/>
      </c>
      <c r="AR1538" s="21">
        <f>AM1538-AK1538</f>
        <v/>
      </c>
      <c r="AS1538" s="21">
        <f>AM1538-AL1538</f>
        <v/>
      </c>
      <c r="AT1538" s="21">
        <f>AK1538+C1538-AJ1538</f>
        <v/>
      </c>
      <c r="AU1538" s="21">
        <f>AL1538+C1538-AM1538</f>
        <v/>
      </c>
      <c r="AV1538" s="21">
        <f>AN1538+C1538-AM1538</f>
        <v/>
      </c>
    </row>
    <row r="1539">
      <c r="A1539" t="inlineStr">
        <is>
          <t>年収別 上限+5万</t>
        </is>
      </c>
      <c r="B1539" s="21">
        <f>'4_年収別'!$A$70</f>
        <v/>
      </c>
      <c r="C1539" s="21">
        <f>AO1539+50000</f>
        <v/>
      </c>
      <c r="D1539" s="21" t="n">
        <v>0</v>
      </c>
      <c r="E1539" s="21">
        <f>ROUND(MIN(B1539/12,650000)*12*0.0915+MIN(B1539/12,1390000)*12*(0.0504+0)+B1539*0.005,0)</f>
        <v/>
      </c>
      <c r="F1539" s="21">
        <f>IF(B1539&lt;741000,0,IF(B1539&lt;2191000,B1539-740000,IF(B1539&lt;2193000,1451000,IF(B1539&lt;2196000,1453000,IF(B1539&lt;2200000,1456000,IF(B1539&lt;3600000,ROUND(ROUNDDOWN(B1539/4,-3)*2.8,0)-80000,IF(B1539&lt;6600000,ROUND(ROUNDDOWN(B1539/4,-3)*3.2,0)-440000,IF(B1539&lt;8500000,ROUNDDOWN(B1539*0.9,0)-1100000,B1539-1950000))))))))</f>
        <v/>
      </c>
      <c r="G1539" s="21">
        <f>IF(F1539&gt;23500000,NA(),IF(F1539&lt;=4890000,1040000,IF(F1539&lt;=6550000,670000,620000)))</f>
        <v/>
      </c>
      <c r="H1539" s="21">
        <f>IF(D1539&lt;=0,0,MAX(0,MIN(2000000,D1539-MIN(100000,ROUNDDOWN(F1539*0.05,0)))))</f>
        <v/>
      </c>
      <c r="I1539" s="21">
        <f>IF(C1539&lt;=2000,0,MIN(C1539,ROUNDDOWN(F1539*0.4,0))-2000)</f>
        <v/>
      </c>
      <c r="J1539" s="21">
        <f>MAX(0,ROUNDDOWN(F1539-E1539-G1539,-3))</f>
        <v/>
      </c>
      <c r="K1539" s="21">
        <f>MAX(0,ROUNDDOWN(F1539-E1539-G1539-H1539-I1539,-3))</f>
        <v/>
      </c>
      <c r="L1539" s="21">
        <f>MAX(0,ROUNDDOWN(F1539-E1539-G1539-H1539,-3))</f>
        <v/>
      </c>
      <c r="M1539" s="21">
        <f>IF(J1539&lt;=0,0,ROUNDDOWN((J1539*LOOKUP(J1539,{0,1950001,3300001,6950001,9000001,18000001,40000001},{0.05,0.1,0.2,0.23,0.33,0.4,0.45})-LOOKUP(J1539,{0,1950001,3300001,6950001,9000001,18000001,40000001},{0,97500,427500,636000,1536000,2796000,4796000}))*1.021,-2))</f>
        <v/>
      </c>
      <c r="N1539" s="21">
        <f>IF(K1539&lt;=0,0,ROUNDDOWN((K1539*LOOKUP(K1539,{0,1950001,3300001,6950001,9000001,18000001,40000001},{0.05,0.1,0.2,0.23,0.33,0.4,0.45})-LOOKUP(K1539,{0,1950001,3300001,6950001,9000001,18000001,40000001},{0,97500,427500,636000,1536000,2796000,4796000}))*1.021,-2))</f>
        <v/>
      </c>
      <c r="O1539" s="21">
        <f>IF(L1539&lt;=0,0,ROUNDDOWN((L1539*LOOKUP(L1539,{0,1950001,3300001,6950001,9000001,18000001,40000001},{0.05,0.1,0.2,0.23,0.33,0.4,0.45})-LOOKUP(L1539,{0,1950001,3300001,6950001,9000001,18000001,40000001},{0,97500,427500,636000,1536000,2796000,4796000}))*1.021,-2))</f>
        <v/>
      </c>
      <c r="P1539" s="21">
        <f>MAX(0,ROUNDDOWN(F1539-E1539-430000,-3))</f>
        <v/>
      </c>
      <c r="Q1539" s="21">
        <f>MAX(0,ROUNDDOWN(F1539-E1539-430000-H1539,-3))</f>
        <v/>
      </c>
      <c r="R1539" s="21">
        <f>IF(F1539&lt;=450000,0,MAX(0,P1539*0.06-MIN(50000,P1539)*0.03))</f>
        <v/>
      </c>
      <c r="S1539" s="21">
        <f>IF(F1539&lt;=450000,0,MAX(0,P1539*0.04-MIN(50000,P1539)*0.02))</f>
        <v/>
      </c>
      <c r="T1539" s="21">
        <f>IF(F1539&lt;=450000,0,MAX(0,Q1539*0.06-MIN(50000,Q1539)*0.03))</f>
        <v/>
      </c>
      <c r="U1539" s="21">
        <f>IF(F1539&lt;=450000,0,MAX(0,Q1539*0.04-MIN(50000,Q1539)*0.02))</f>
        <v/>
      </c>
      <c r="V1539" s="21">
        <f>50000+MAX(0,G1539-480000)</f>
        <v/>
      </c>
      <c r="W1539" s="21">
        <f>P1539-V1539</f>
        <v/>
      </c>
      <c r="X1539" s="21">
        <f>Q1539-V1539</f>
        <v/>
      </c>
      <c r="Y1539" s="22">
        <f>IF(W1539&lt;0,0.9,LOOKUP(W1539,{0,1950001,3300001,6950001,9000001,18000001,40000001},{0.84895,0.7979,0.6958,0.66517,0.56307,0.4916,0.44055}))</f>
        <v/>
      </c>
      <c r="Z1539" s="22">
        <f>IF(X1539&lt;0,0.9,LOOKUP(X1539,{0,1950001,3300001,6950001,9000001,18000001,40000001},{0.84895,0.7979,0.6958,0.66517,0.56307,0.4916,0.44055}))</f>
        <v/>
      </c>
      <c r="AA1539" s="22">
        <f>IF(W1539&lt;0,0,CHOOSE(MATCH(W1539,{0,1950001,3300001,6950001,9000001},1),5.105/84.895,10.21/79.79,20.42/69.58,23.483/66.517,33.693/56.307))</f>
        <v/>
      </c>
      <c r="AB1539" s="21">
        <f>IF(C1539&lt;=2000,0,(MIN(C1539,ROUNDDOWN(F1539*0.3,0))-2000)*0.1)</f>
        <v/>
      </c>
      <c r="AC1539" s="21">
        <f>IF(C1539&lt;=2000,0,MIN((C1539-2000)*Y1539,(R1539+S1539)*0.2))</f>
        <v/>
      </c>
      <c r="AD1539" s="21">
        <f>IF(C1539&lt;=2000,0,MIN((C1539-2000)*Z1539,(T1539+U1539)*0.2))</f>
        <v/>
      </c>
      <c r="AE1539" s="21">
        <f>AC1539*AA1539</f>
        <v/>
      </c>
      <c r="AF1539" s="21">
        <f>ROUNDDOWN(R1539,-2)+ROUNDDOWN(S1539,-2)</f>
        <v/>
      </c>
      <c r="AG1539" s="21">
        <f>ROUNDDOWN(MAX(0,R1539-(AB1539+AC1539+AE1539)*0.6),-2)+ROUNDDOWN(MAX(0,S1539-(AB1539+AC1539+AE1539)*0.4),-2)</f>
        <v/>
      </c>
      <c r="AH1539" s="21">
        <f>ROUNDDOWN(MAX(0,T1539-(AB1539+AD1539)*0.6),-2)+ROUNDDOWN(MAX(0,U1539-(AB1539+AD1539)*0.4),-2)</f>
        <v/>
      </c>
      <c r="AI1539" s="21">
        <f>ROUNDDOWN(T1539,-2)+ROUNDDOWN(U1539,-2)</f>
        <v/>
      </c>
      <c r="AJ1539" s="21">
        <f>M1539+AF1539</f>
        <v/>
      </c>
      <c r="AK1539" s="21">
        <f>M1539+AG1539</f>
        <v/>
      </c>
      <c r="AL1539" s="21">
        <f>N1539+AH1539</f>
        <v/>
      </c>
      <c r="AM1539" s="21">
        <f>O1539+AI1539</f>
        <v/>
      </c>
      <c r="AN1539" s="21">
        <f>N1539+AI1539</f>
        <v/>
      </c>
      <c r="AO1539" s="21">
        <f>ROUNDDOWN((R1539+S1539)*0.2/Y1539+2000,0)</f>
        <v/>
      </c>
      <c r="AP1539" s="21">
        <f>ROUNDDOWN((T1539+U1539)*0.2/Z1539+2000,0)</f>
        <v/>
      </c>
      <c r="AQ1539" s="21">
        <f>AL1539-AK1539</f>
        <v/>
      </c>
      <c r="AR1539" s="21">
        <f>AM1539-AK1539</f>
        <v/>
      </c>
      <c r="AS1539" s="21">
        <f>AM1539-AL1539</f>
        <v/>
      </c>
      <c r="AT1539" s="21">
        <f>AK1539+C1539-AJ1539</f>
        <v/>
      </c>
      <c r="AU1539" s="21">
        <f>AL1539+C1539-AM1539</f>
        <v/>
      </c>
      <c r="AV1539" s="21">
        <f>AN1539+C1539-AM1539</f>
        <v/>
      </c>
    </row>
    <row r="1540">
      <c r="A1540" t="inlineStr">
        <is>
          <t>年収別 医療費15万</t>
        </is>
      </c>
      <c r="B1540" s="21">
        <f>'4_年収別'!$A$71</f>
        <v/>
      </c>
      <c r="C1540" s="21">
        <f>AO1540</f>
        <v/>
      </c>
      <c r="D1540" s="21" t="n">
        <v>150000</v>
      </c>
      <c r="E1540" s="21">
        <f>ROUND(MIN(B1540/12,650000)*12*0.0915+MIN(B1540/12,1390000)*12*(0.0504+0)+B1540*0.005,0)</f>
        <v/>
      </c>
      <c r="F1540" s="21">
        <f>IF(B1540&lt;741000,0,IF(B1540&lt;2191000,B1540-740000,IF(B1540&lt;2193000,1451000,IF(B1540&lt;2196000,1453000,IF(B1540&lt;2200000,1456000,IF(B1540&lt;3600000,ROUND(ROUNDDOWN(B1540/4,-3)*2.8,0)-80000,IF(B1540&lt;6600000,ROUND(ROUNDDOWN(B1540/4,-3)*3.2,0)-440000,IF(B1540&lt;8500000,ROUNDDOWN(B1540*0.9,0)-1100000,B1540-1950000))))))))</f>
        <v/>
      </c>
      <c r="G1540" s="21">
        <f>IF(F1540&gt;23500000,NA(),IF(F1540&lt;=4890000,1040000,IF(F1540&lt;=6550000,670000,620000)))</f>
        <v/>
      </c>
      <c r="H1540" s="21">
        <f>IF(D1540&lt;=0,0,MAX(0,MIN(2000000,D1540-MIN(100000,ROUNDDOWN(F1540*0.05,0)))))</f>
        <v/>
      </c>
      <c r="I1540" s="21">
        <f>IF(C1540&lt;=2000,0,MIN(C1540,ROUNDDOWN(F1540*0.4,0))-2000)</f>
        <v/>
      </c>
      <c r="J1540" s="21">
        <f>MAX(0,ROUNDDOWN(F1540-E1540-G1540,-3))</f>
        <v/>
      </c>
      <c r="K1540" s="21">
        <f>MAX(0,ROUNDDOWN(F1540-E1540-G1540-H1540-I1540,-3))</f>
        <v/>
      </c>
      <c r="L1540" s="21">
        <f>MAX(0,ROUNDDOWN(F1540-E1540-G1540-H1540,-3))</f>
        <v/>
      </c>
      <c r="M1540" s="21">
        <f>IF(J1540&lt;=0,0,ROUNDDOWN((J1540*LOOKUP(J1540,{0,1950001,3300001,6950001,9000001,18000001,40000001},{0.05,0.1,0.2,0.23,0.33,0.4,0.45})-LOOKUP(J1540,{0,1950001,3300001,6950001,9000001,18000001,40000001},{0,97500,427500,636000,1536000,2796000,4796000}))*1.021,-2))</f>
        <v/>
      </c>
      <c r="N1540" s="21">
        <f>IF(K1540&lt;=0,0,ROUNDDOWN((K1540*LOOKUP(K1540,{0,1950001,3300001,6950001,9000001,18000001,40000001},{0.05,0.1,0.2,0.23,0.33,0.4,0.45})-LOOKUP(K1540,{0,1950001,3300001,6950001,9000001,18000001,40000001},{0,97500,427500,636000,1536000,2796000,4796000}))*1.021,-2))</f>
        <v/>
      </c>
      <c r="O1540" s="21">
        <f>IF(L1540&lt;=0,0,ROUNDDOWN((L1540*LOOKUP(L1540,{0,1950001,3300001,6950001,9000001,18000001,40000001},{0.05,0.1,0.2,0.23,0.33,0.4,0.45})-LOOKUP(L1540,{0,1950001,3300001,6950001,9000001,18000001,40000001},{0,97500,427500,636000,1536000,2796000,4796000}))*1.021,-2))</f>
        <v/>
      </c>
      <c r="P1540" s="21">
        <f>MAX(0,ROUNDDOWN(F1540-E1540-430000,-3))</f>
        <v/>
      </c>
      <c r="Q1540" s="21">
        <f>MAX(0,ROUNDDOWN(F1540-E1540-430000-H1540,-3))</f>
        <v/>
      </c>
      <c r="R1540" s="21">
        <f>IF(F1540&lt;=450000,0,MAX(0,P1540*0.06-MIN(50000,P1540)*0.03))</f>
        <v/>
      </c>
      <c r="S1540" s="21">
        <f>IF(F1540&lt;=450000,0,MAX(0,P1540*0.04-MIN(50000,P1540)*0.02))</f>
        <v/>
      </c>
      <c r="T1540" s="21">
        <f>IF(F1540&lt;=450000,0,MAX(0,Q1540*0.06-MIN(50000,Q1540)*0.03))</f>
        <v/>
      </c>
      <c r="U1540" s="21">
        <f>IF(F1540&lt;=450000,0,MAX(0,Q1540*0.04-MIN(50000,Q1540)*0.02))</f>
        <v/>
      </c>
      <c r="V1540" s="21">
        <f>50000+MAX(0,G1540-480000)</f>
        <v/>
      </c>
      <c r="W1540" s="21">
        <f>P1540-V1540</f>
        <v/>
      </c>
      <c r="X1540" s="21">
        <f>Q1540-V1540</f>
        <v/>
      </c>
      <c r="Y1540" s="22">
        <f>IF(W1540&lt;0,0.9,LOOKUP(W1540,{0,1950001,3300001,6950001,9000001,18000001,40000001},{0.84895,0.7979,0.6958,0.66517,0.56307,0.4916,0.44055}))</f>
        <v/>
      </c>
      <c r="Z1540" s="22">
        <f>IF(X1540&lt;0,0.9,LOOKUP(X1540,{0,1950001,3300001,6950001,9000001,18000001,40000001},{0.84895,0.7979,0.6958,0.66517,0.56307,0.4916,0.44055}))</f>
        <v/>
      </c>
      <c r="AA1540" s="22">
        <f>IF(W1540&lt;0,0,CHOOSE(MATCH(W1540,{0,1950001,3300001,6950001,9000001},1),5.105/84.895,10.21/79.79,20.42/69.58,23.483/66.517,33.693/56.307))</f>
        <v/>
      </c>
      <c r="AB1540" s="21">
        <f>IF(C1540&lt;=2000,0,(MIN(C1540,ROUNDDOWN(F1540*0.3,0))-2000)*0.1)</f>
        <v/>
      </c>
      <c r="AC1540" s="21">
        <f>IF(C1540&lt;=2000,0,MIN((C1540-2000)*Y1540,(R1540+S1540)*0.2))</f>
        <v/>
      </c>
      <c r="AD1540" s="21">
        <f>IF(C1540&lt;=2000,0,MIN((C1540-2000)*Z1540,(T1540+U1540)*0.2))</f>
        <v/>
      </c>
      <c r="AE1540" s="21">
        <f>AC1540*AA1540</f>
        <v/>
      </c>
      <c r="AF1540" s="21">
        <f>ROUNDDOWN(R1540,-2)+ROUNDDOWN(S1540,-2)</f>
        <v/>
      </c>
      <c r="AG1540" s="21">
        <f>ROUNDDOWN(MAX(0,R1540-(AB1540+AC1540+AE1540)*0.6),-2)+ROUNDDOWN(MAX(0,S1540-(AB1540+AC1540+AE1540)*0.4),-2)</f>
        <v/>
      </c>
      <c r="AH1540" s="21">
        <f>ROUNDDOWN(MAX(0,T1540-(AB1540+AD1540)*0.6),-2)+ROUNDDOWN(MAX(0,U1540-(AB1540+AD1540)*0.4),-2)</f>
        <v/>
      </c>
      <c r="AI1540" s="21">
        <f>ROUNDDOWN(T1540,-2)+ROUNDDOWN(U1540,-2)</f>
        <v/>
      </c>
      <c r="AJ1540" s="21">
        <f>M1540+AF1540</f>
        <v/>
      </c>
      <c r="AK1540" s="21">
        <f>M1540+AG1540</f>
        <v/>
      </c>
      <c r="AL1540" s="21">
        <f>N1540+AH1540</f>
        <v/>
      </c>
      <c r="AM1540" s="21">
        <f>O1540+AI1540</f>
        <v/>
      </c>
      <c r="AN1540" s="21">
        <f>N1540+AI1540</f>
        <v/>
      </c>
      <c r="AO1540" s="21">
        <f>ROUNDDOWN((R1540+S1540)*0.2/Y1540+2000,0)</f>
        <v/>
      </c>
      <c r="AP1540" s="21">
        <f>ROUNDDOWN((T1540+U1540)*0.2/Z1540+2000,0)</f>
        <v/>
      </c>
      <c r="AQ1540" s="21">
        <f>AL1540-AK1540</f>
        <v/>
      </c>
      <c r="AR1540" s="21">
        <f>AM1540-AK1540</f>
        <v/>
      </c>
      <c r="AS1540" s="21">
        <f>AM1540-AL1540</f>
        <v/>
      </c>
      <c r="AT1540" s="21">
        <f>AK1540+C1540-AJ1540</f>
        <v/>
      </c>
      <c r="AU1540" s="21">
        <f>AL1540+C1540-AM1540</f>
        <v/>
      </c>
      <c r="AV1540" s="21">
        <f>AN1540+C1540-AM1540</f>
        <v/>
      </c>
    </row>
    <row r="1541">
      <c r="A1541" t="inlineStr">
        <is>
          <t>年収別 上限+5万</t>
        </is>
      </c>
      <c r="B1541" s="21">
        <f>'4_年収別'!$A$71</f>
        <v/>
      </c>
      <c r="C1541" s="21">
        <f>AO1541+50000</f>
        <v/>
      </c>
      <c r="D1541" s="21" t="n">
        <v>0</v>
      </c>
      <c r="E1541" s="21">
        <f>ROUND(MIN(B1541/12,650000)*12*0.0915+MIN(B1541/12,1390000)*12*(0.0504+0)+B1541*0.005,0)</f>
        <v/>
      </c>
      <c r="F1541" s="21">
        <f>IF(B1541&lt;741000,0,IF(B1541&lt;2191000,B1541-740000,IF(B1541&lt;2193000,1451000,IF(B1541&lt;2196000,1453000,IF(B1541&lt;2200000,1456000,IF(B1541&lt;3600000,ROUND(ROUNDDOWN(B1541/4,-3)*2.8,0)-80000,IF(B1541&lt;6600000,ROUND(ROUNDDOWN(B1541/4,-3)*3.2,0)-440000,IF(B1541&lt;8500000,ROUNDDOWN(B1541*0.9,0)-1100000,B1541-1950000))))))))</f>
        <v/>
      </c>
      <c r="G1541" s="21">
        <f>IF(F1541&gt;23500000,NA(),IF(F1541&lt;=4890000,1040000,IF(F1541&lt;=6550000,670000,620000)))</f>
        <v/>
      </c>
      <c r="H1541" s="21">
        <f>IF(D1541&lt;=0,0,MAX(0,MIN(2000000,D1541-MIN(100000,ROUNDDOWN(F1541*0.05,0)))))</f>
        <v/>
      </c>
      <c r="I1541" s="21">
        <f>IF(C1541&lt;=2000,0,MIN(C1541,ROUNDDOWN(F1541*0.4,0))-2000)</f>
        <v/>
      </c>
      <c r="J1541" s="21">
        <f>MAX(0,ROUNDDOWN(F1541-E1541-G1541,-3))</f>
        <v/>
      </c>
      <c r="K1541" s="21">
        <f>MAX(0,ROUNDDOWN(F1541-E1541-G1541-H1541-I1541,-3))</f>
        <v/>
      </c>
      <c r="L1541" s="21">
        <f>MAX(0,ROUNDDOWN(F1541-E1541-G1541-H1541,-3))</f>
        <v/>
      </c>
      <c r="M1541" s="21">
        <f>IF(J1541&lt;=0,0,ROUNDDOWN((J1541*LOOKUP(J1541,{0,1950001,3300001,6950001,9000001,18000001,40000001},{0.05,0.1,0.2,0.23,0.33,0.4,0.45})-LOOKUP(J1541,{0,1950001,3300001,6950001,9000001,18000001,40000001},{0,97500,427500,636000,1536000,2796000,4796000}))*1.021,-2))</f>
        <v/>
      </c>
      <c r="N1541" s="21">
        <f>IF(K1541&lt;=0,0,ROUNDDOWN((K1541*LOOKUP(K1541,{0,1950001,3300001,6950001,9000001,18000001,40000001},{0.05,0.1,0.2,0.23,0.33,0.4,0.45})-LOOKUP(K1541,{0,1950001,3300001,6950001,9000001,18000001,40000001},{0,97500,427500,636000,1536000,2796000,4796000}))*1.021,-2))</f>
        <v/>
      </c>
      <c r="O1541" s="21">
        <f>IF(L1541&lt;=0,0,ROUNDDOWN((L1541*LOOKUP(L1541,{0,1950001,3300001,6950001,9000001,18000001,40000001},{0.05,0.1,0.2,0.23,0.33,0.4,0.45})-LOOKUP(L1541,{0,1950001,3300001,6950001,9000001,18000001,40000001},{0,97500,427500,636000,1536000,2796000,4796000}))*1.021,-2))</f>
        <v/>
      </c>
      <c r="P1541" s="21">
        <f>MAX(0,ROUNDDOWN(F1541-E1541-430000,-3))</f>
        <v/>
      </c>
      <c r="Q1541" s="21">
        <f>MAX(0,ROUNDDOWN(F1541-E1541-430000-H1541,-3))</f>
        <v/>
      </c>
      <c r="R1541" s="21">
        <f>IF(F1541&lt;=450000,0,MAX(0,P1541*0.06-MIN(50000,P1541)*0.03))</f>
        <v/>
      </c>
      <c r="S1541" s="21">
        <f>IF(F1541&lt;=450000,0,MAX(0,P1541*0.04-MIN(50000,P1541)*0.02))</f>
        <v/>
      </c>
      <c r="T1541" s="21">
        <f>IF(F1541&lt;=450000,0,MAX(0,Q1541*0.06-MIN(50000,Q1541)*0.03))</f>
        <v/>
      </c>
      <c r="U1541" s="21">
        <f>IF(F1541&lt;=450000,0,MAX(0,Q1541*0.04-MIN(50000,Q1541)*0.02))</f>
        <v/>
      </c>
      <c r="V1541" s="21">
        <f>50000+MAX(0,G1541-480000)</f>
        <v/>
      </c>
      <c r="W1541" s="21">
        <f>P1541-V1541</f>
        <v/>
      </c>
      <c r="X1541" s="21">
        <f>Q1541-V1541</f>
        <v/>
      </c>
      <c r="Y1541" s="22">
        <f>IF(W1541&lt;0,0.9,LOOKUP(W1541,{0,1950001,3300001,6950001,9000001,18000001,40000001},{0.84895,0.7979,0.6958,0.66517,0.56307,0.4916,0.44055}))</f>
        <v/>
      </c>
      <c r="Z1541" s="22">
        <f>IF(X1541&lt;0,0.9,LOOKUP(X1541,{0,1950001,3300001,6950001,9000001,18000001,40000001},{0.84895,0.7979,0.6958,0.66517,0.56307,0.4916,0.44055}))</f>
        <v/>
      </c>
      <c r="AA1541" s="22">
        <f>IF(W1541&lt;0,0,CHOOSE(MATCH(W1541,{0,1950001,3300001,6950001,9000001},1),5.105/84.895,10.21/79.79,20.42/69.58,23.483/66.517,33.693/56.307))</f>
        <v/>
      </c>
      <c r="AB1541" s="21">
        <f>IF(C1541&lt;=2000,0,(MIN(C1541,ROUNDDOWN(F1541*0.3,0))-2000)*0.1)</f>
        <v/>
      </c>
      <c r="AC1541" s="21">
        <f>IF(C1541&lt;=2000,0,MIN((C1541-2000)*Y1541,(R1541+S1541)*0.2))</f>
        <v/>
      </c>
      <c r="AD1541" s="21">
        <f>IF(C1541&lt;=2000,0,MIN((C1541-2000)*Z1541,(T1541+U1541)*0.2))</f>
        <v/>
      </c>
      <c r="AE1541" s="21">
        <f>AC1541*AA1541</f>
        <v/>
      </c>
      <c r="AF1541" s="21">
        <f>ROUNDDOWN(R1541,-2)+ROUNDDOWN(S1541,-2)</f>
        <v/>
      </c>
      <c r="AG1541" s="21">
        <f>ROUNDDOWN(MAX(0,R1541-(AB1541+AC1541+AE1541)*0.6),-2)+ROUNDDOWN(MAX(0,S1541-(AB1541+AC1541+AE1541)*0.4),-2)</f>
        <v/>
      </c>
      <c r="AH1541" s="21">
        <f>ROUNDDOWN(MAX(0,T1541-(AB1541+AD1541)*0.6),-2)+ROUNDDOWN(MAX(0,U1541-(AB1541+AD1541)*0.4),-2)</f>
        <v/>
      </c>
      <c r="AI1541" s="21">
        <f>ROUNDDOWN(T1541,-2)+ROUNDDOWN(U1541,-2)</f>
        <v/>
      </c>
      <c r="AJ1541" s="21">
        <f>M1541+AF1541</f>
        <v/>
      </c>
      <c r="AK1541" s="21">
        <f>M1541+AG1541</f>
        <v/>
      </c>
      <c r="AL1541" s="21">
        <f>N1541+AH1541</f>
        <v/>
      </c>
      <c r="AM1541" s="21">
        <f>O1541+AI1541</f>
        <v/>
      </c>
      <c r="AN1541" s="21">
        <f>N1541+AI1541</f>
        <v/>
      </c>
      <c r="AO1541" s="21">
        <f>ROUNDDOWN((R1541+S1541)*0.2/Y1541+2000,0)</f>
        <v/>
      </c>
      <c r="AP1541" s="21">
        <f>ROUNDDOWN((T1541+U1541)*0.2/Z1541+2000,0)</f>
        <v/>
      </c>
      <c r="AQ1541" s="21">
        <f>AL1541-AK1541</f>
        <v/>
      </c>
      <c r="AR1541" s="21">
        <f>AM1541-AK1541</f>
        <v/>
      </c>
      <c r="AS1541" s="21">
        <f>AM1541-AL1541</f>
        <v/>
      </c>
      <c r="AT1541" s="21">
        <f>AK1541+C1541-AJ1541</f>
        <v/>
      </c>
      <c r="AU1541" s="21">
        <f>AL1541+C1541-AM1541</f>
        <v/>
      </c>
      <c r="AV1541" s="21">
        <f>AN1541+C1541-AM1541</f>
        <v/>
      </c>
    </row>
    <row r="1542">
      <c r="A1542" t="inlineStr">
        <is>
          <t>年収別 医療費15万</t>
        </is>
      </c>
      <c r="B1542" s="21">
        <f>'4_年収別'!$A$72</f>
        <v/>
      </c>
      <c r="C1542" s="21">
        <f>AO1542</f>
        <v/>
      </c>
      <c r="D1542" s="21" t="n">
        <v>150000</v>
      </c>
      <c r="E1542" s="21">
        <f>ROUND(MIN(B1542/12,650000)*12*0.0915+MIN(B1542/12,1390000)*12*(0.0504+0)+B1542*0.005,0)</f>
        <v/>
      </c>
      <c r="F1542" s="21">
        <f>IF(B1542&lt;741000,0,IF(B1542&lt;2191000,B1542-740000,IF(B1542&lt;2193000,1451000,IF(B1542&lt;2196000,1453000,IF(B1542&lt;2200000,1456000,IF(B1542&lt;3600000,ROUND(ROUNDDOWN(B1542/4,-3)*2.8,0)-80000,IF(B1542&lt;6600000,ROUND(ROUNDDOWN(B1542/4,-3)*3.2,0)-440000,IF(B1542&lt;8500000,ROUNDDOWN(B1542*0.9,0)-1100000,B1542-1950000))))))))</f>
        <v/>
      </c>
      <c r="G1542" s="21">
        <f>IF(F1542&gt;23500000,NA(),IF(F1542&lt;=4890000,1040000,IF(F1542&lt;=6550000,670000,620000)))</f>
        <v/>
      </c>
      <c r="H1542" s="21">
        <f>IF(D1542&lt;=0,0,MAX(0,MIN(2000000,D1542-MIN(100000,ROUNDDOWN(F1542*0.05,0)))))</f>
        <v/>
      </c>
      <c r="I1542" s="21">
        <f>IF(C1542&lt;=2000,0,MIN(C1542,ROUNDDOWN(F1542*0.4,0))-2000)</f>
        <v/>
      </c>
      <c r="J1542" s="21">
        <f>MAX(0,ROUNDDOWN(F1542-E1542-G1542,-3))</f>
        <v/>
      </c>
      <c r="K1542" s="21">
        <f>MAX(0,ROUNDDOWN(F1542-E1542-G1542-H1542-I1542,-3))</f>
        <v/>
      </c>
      <c r="L1542" s="21">
        <f>MAX(0,ROUNDDOWN(F1542-E1542-G1542-H1542,-3))</f>
        <v/>
      </c>
      <c r="M1542" s="21">
        <f>IF(J1542&lt;=0,0,ROUNDDOWN((J1542*LOOKUP(J1542,{0,1950001,3300001,6950001,9000001,18000001,40000001},{0.05,0.1,0.2,0.23,0.33,0.4,0.45})-LOOKUP(J1542,{0,1950001,3300001,6950001,9000001,18000001,40000001},{0,97500,427500,636000,1536000,2796000,4796000}))*1.021,-2))</f>
        <v/>
      </c>
      <c r="N1542" s="21">
        <f>IF(K1542&lt;=0,0,ROUNDDOWN((K1542*LOOKUP(K1542,{0,1950001,3300001,6950001,9000001,18000001,40000001},{0.05,0.1,0.2,0.23,0.33,0.4,0.45})-LOOKUP(K1542,{0,1950001,3300001,6950001,9000001,18000001,40000001},{0,97500,427500,636000,1536000,2796000,4796000}))*1.021,-2))</f>
        <v/>
      </c>
      <c r="O1542" s="21">
        <f>IF(L1542&lt;=0,0,ROUNDDOWN((L1542*LOOKUP(L1542,{0,1950001,3300001,6950001,9000001,18000001,40000001},{0.05,0.1,0.2,0.23,0.33,0.4,0.45})-LOOKUP(L1542,{0,1950001,3300001,6950001,9000001,18000001,40000001},{0,97500,427500,636000,1536000,2796000,4796000}))*1.021,-2))</f>
        <v/>
      </c>
      <c r="P1542" s="21">
        <f>MAX(0,ROUNDDOWN(F1542-E1542-430000,-3))</f>
        <v/>
      </c>
      <c r="Q1542" s="21">
        <f>MAX(0,ROUNDDOWN(F1542-E1542-430000-H1542,-3))</f>
        <v/>
      </c>
      <c r="R1542" s="21">
        <f>IF(F1542&lt;=450000,0,MAX(0,P1542*0.06-MIN(50000,P1542)*0.03))</f>
        <v/>
      </c>
      <c r="S1542" s="21">
        <f>IF(F1542&lt;=450000,0,MAX(0,P1542*0.04-MIN(50000,P1542)*0.02))</f>
        <v/>
      </c>
      <c r="T1542" s="21">
        <f>IF(F1542&lt;=450000,0,MAX(0,Q1542*0.06-MIN(50000,Q1542)*0.03))</f>
        <v/>
      </c>
      <c r="U1542" s="21">
        <f>IF(F1542&lt;=450000,0,MAX(0,Q1542*0.04-MIN(50000,Q1542)*0.02))</f>
        <v/>
      </c>
      <c r="V1542" s="21">
        <f>50000+MAX(0,G1542-480000)</f>
        <v/>
      </c>
      <c r="W1542" s="21">
        <f>P1542-V1542</f>
        <v/>
      </c>
      <c r="X1542" s="21">
        <f>Q1542-V1542</f>
        <v/>
      </c>
      <c r="Y1542" s="22">
        <f>IF(W1542&lt;0,0.9,LOOKUP(W1542,{0,1950001,3300001,6950001,9000001,18000001,40000001},{0.84895,0.7979,0.6958,0.66517,0.56307,0.4916,0.44055}))</f>
        <v/>
      </c>
      <c r="Z1542" s="22">
        <f>IF(X1542&lt;0,0.9,LOOKUP(X1542,{0,1950001,3300001,6950001,9000001,18000001,40000001},{0.84895,0.7979,0.6958,0.66517,0.56307,0.4916,0.44055}))</f>
        <v/>
      </c>
      <c r="AA1542" s="22">
        <f>IF(W1542&lt;0,0,CHOOSE(MATCH(W1542,{0,1950001,3300001,6950001,9000001},1),5.105/84.895,10.21/79.79,20.42/69.58,23.483/66.517,33.693/56.307))</f>
        <v/>
      </c>
      <c r="AB1542" s="21">
        <f>IF(C1542&lt;=2000,0,(MIN(C1542,ROUNDDOWN(F1542*0.3,0))-2000)*0.1)</f>
        <v/>
      </c>
      <c r="AC1542" s="21">
        <f>IF(C1542&lt;=2000,0,MIN((C1542-2000)*Y1542,(R1542+S1542)*0.2))</f>
        <v/>
      </c>
      <c r="AD1542" s="21">
        <f>IF(C1542&lt;=2000,0,MIN((C1542-2000)*Z1542,(T1542+U1542)*0.2))</f>
        <v/>
      </c>
      <c r="AE1542" s="21">
        <f>AC1542*AA1542</f>
        <v/>
      </c>
      <c r="AF1542" s="21">
        <f>ROUNDDOWN(R1542,-2)+ROUNDDOWN(S1542,-2)</f>
        <v/>
      </c>
      <c r="AG1542" s="21">
        <f>ROUNDDOWN(MAX(0,R1542-(AB1542+AC1542+AE1542)*0.6),-2)+ROUNDDOWN(MAX(0,S1542-(AB1542+AC1542+AE1542)*0.4),-2)</f>
        <v/>
      </c>
      <c r="AH1542" s="21">
        <f>ROUNDDOWN(MAX(0,T1542-(AB1542+AD1542)*0.6),-2)+ROUNDDOWN(MAX(0,U1542-(AB1542+AD1542)*0.4),-2)</f>
        <v/>
      </c>
      <c r="AI1542" s="21">
        <f>ROUNDDOWN(T1542,-2)+ROUNDDOWN(U1542,-2)</f>
        <v/>
      </c>
      <c r="AJ1542" s="21">
        <f>M1542+AF1542</f>
        <v/>
      </c>
      <c r="AK1542" s="21">
        <f>M1542+AG1542</f>
        <v/>
      </c>
      <c r="AL1542" s="21">
        <f>N1542+AH1542</f>
        <v/>
      </c>
      <c r="AM1542" s="21">
        <f>O1542+AI1542</f>
        <v/>
      </c>
      <c r="AN1542" s="21">
        <f>N1542+AI1542</f>
        <v/>
      </c>
      <c r="AO1542" s="21">
        <f>ROUNDDOWN((R1542+S1542)*0.2/Y1542+2000,0)</f>
        <v/>
      </c>
      <c r="AP1542" s="21">
        <f>ROUNDDOWN((T1542+U1542)*0.2/Z1542+2000,0)</f>
        <v/>
      </c>
      <c r="AQ1542" s="21">
        <f>AL1542-AK1542</f>
        <v/>
      </c>
      <c r="AR1542" s="21">
        <f>AM1542-AK1542</f>
        <v/>
      </c>
      <c r="AS1542" s="21">
        <f>AM1542-AL1542</f>
        <v/>
      </c>
      <c r="AT1542" s="21">
        <f>AK1542+C1542-AJ1542</f>
        <v/>
      </c>
      <c r="AU1542" s="21">
        <f>AL1542+C1542-AM1542</f>
        <v/>
      </c>
      <c r="AV1542" s="21">
        <f>AN1542+C1542-AM1542</f>
        <v/>
      </c>
    </row>
    <row r="1543">
      <c r="A1543" t="inlineStr">
        <is>
          <t>年収別 上限+5万</t>
        </is>
      </c>
      <c r="B1543" s="21">
        <f>'4_年収別'!$A$72</f>
        <v/>
      </c>
      <c r="C1543" s="21">
        <f>AO1543+50000</f>
        <v/>
      </c>
      <c r="D1543" s="21" t="n">
        <v>0</v>
      </c>
      <c r="E1543" s="21">
        <f>ROUND(MIN(B1543/12,650000)*12*0.0915+MIN(B1543/12,1390000)*12*(0.0504+0)+B1543*0.005,0)</f>
        <v/>
      </c>
      <c r="F1543" s="21">
        <f>IF(B1543&lt;741000,0,IF(B1543&lt;2191000,B1543-740000,IF(B1543&lt;2193000,1451000,IF(B1543&lt;2196000,1453000,IF(B1543&lt;2200000,1456000,IF(B1543&lt;3600000,ROUND(ROUNDDOWN(B1543/4,-3)*2.8,0)-80000,IF(B1543&lt;6600000,ROUND(ROUNDDOWN(B1543/4,-3)*3.2,0)-440000,IF(B1543&lt;8500000,ROUNDDOWN(B1543*0.9,0)-1100000,B1543-1950000))))))))</f>
        <v/>
      </c>
      <c r="G1543" s="21">
        <f>IF(F1543&gt;23500000,NA(),IF(F1543&lt;=4890000,1040000,IF(F1543&lt;=6550000,670000,620000)))</f>
        <v/>
      </c>
      <c r="H1543" s="21">
        <f>IF(D1543&lt;=0,0,MAX(0,MIN(2000000,D1543-MIN(100000,ROUNDDOWN(F1543*0.05,0)))))</f>
        <v/>
      </c>
      <c r="I1543" s="21">
        <f>IF(C1543&lt;=2000,0,MIN(C1543,ROUNDDOWN(F1543*0.4,0))-2000)</f>
        <v/>
      </c>
      <c r="J1543" s="21">
        <f>MAX(0,ROUNDDOWN(F1543-E1543-G1543,-3))</f>
        <v/>
      </c>
      <c r="K1543" s="21">
        <f>MAX(0,ROUNDDOWN(F1543-E1543-G1543-H1543-I1543,-3))</f>
        <v/>
      </c>
      <c r="L1543" s="21">
        <f>MAX(0,ROUNDDOWN(F1543-E1543-G1543-H1543,-3))</f>
        <v/>
      </c>
      <c r="M1543" s="21">
        <f>IF(J1543&lt;=0,0,ROUNDDOWN((J1543*LOOKUP(J1543,{0,1950001,3300001,6950001,9000001,18000001,40000001},{0.05,0.1,0.2,0.23,0.33,0.4,0.45})-LOOKUP(J1543,{0,1950001,3300001,6950001,9000001,18000001,40000001},{0,97500,427500,636000,1536000,2796000,4796000}))*1.021,-2))</f>
        <v/>
      </c>
      <c r="N1543" s="21">
        <f>IF(K1543&lt;=0,0,ROUNDDOWN((K1543*LOOKUP(K1543,{0,1950001,3300001,6950001,9000001,18000001,40000001},{0.05,0.1,0.2,0.23,0.33,0.4,0.45})-LOOKUP(K1543,{0,1950001,3300001,6950001,9000001,18000001,40000001},{0,97500,427500,636000,1536000,2796000,4796000}))*1.021,-2))</f>
        <v/>
      </c>
      <c r="O1543" s="21">
        <f>IF(L1543&lt;=0,0,ROUNDDOWN((L1543*LOOKUP(L1543,{0,1950001,3300001,6950001,9000001,18000001,40000001},{0.05,0.1,0.2,0.23,0.33,0.4,0.45})-LOOKUP(L1543,{0,1950001,3300001,6950001,9000001,18000001,40000001},{0,97500,427500,636000,1536000,2796000,4796000}))*1.021,-2))</f>
        <v/>
      </c>
      <c r="P1543" s="21">
        <f>MAX(0,ROUNDDOWN(F1543-E1543-430000,-3))</f>
        <v/>
      </c>
      <c r="Q1543" s="21">
        <f>MAX(0,ROUNDDOWN(F1543-E1543-430000-H1543,-3))</f>
        <v/>
      </c>
      <c r="R1543" s="21">
        <f>IF(F1543&lt;=450000,0,MAX(0,P1543*0.06-MIN(50000,P1543)*0.03))</f>
        <v/>
      </c>
      <c r="S1543" s="21">
        <f>IF(F1543&lt;=450000,0,MAX(0,P1543*0.04-MIN(50000,P1543)*0.02))</f>
        <v/>
      </c>
      <c r="T1543" s="21">
        <f>IF(F1543&lt;=450000,0,MAX(0,Q1543*0.06-MIN(50000,Q1543)*0.03))</f>
        <v/>
      </c>
      <c r="U1543" s="21">
        <f>IF(F1543&lt;=450000,0,MAX(0,Q1543*0.04-MIN(50000,Q1543)*0.02))</f>
        <v/>
      </c>
      <c r="V1543" s="21">
        <f>50000+MAX(0,G1543-480000)</f>
        <v/>
      </c>
      <c r="W1543" s="21">
        <f>P1543-V1543</f>
        <v/>
      </c>
      <c r="X1543" s="21">
        <f>Q1543-V1543</f>
        <v/>
      </c>
      <c r="Y1543" s="22">
        <f>IF(W1543&lt;0,0.9,LOOKUP(W1543,{0,1950001,3300001,6950001,9000001,18000001,40000001},{0.84895,0.7979,0.6958,0.66517,0.56307,0.4916,0.44055}))</f>
        <v/>
      </c>
      <c r="Z1543" s="22">
        <f>IF(X1543&lt;0,0.9,LOOKUP(X1543,{0,1950001,3300001,6950001,9000001,18000001,40000001},{0.84895,0.7979,0.6958,0.66517,0.56307,0.4916,0.44055}))</f>
        <v/>
      </c>
      <c r="AA1543" s="22">
        <f>IF(W1543&lt;0,0,CHOOSE(MATCH(W1543,{0,1950001,3300001,6950001,9000001},1),5.105/84.895,10.21/79.79,20.42/69.58,23.483/66.517,33.693/56.307))</f>
        <v/>
      </c>
      <c r="AB1543" s="21">
        <f>IF(C1543&lt;=2000,0,(MIN(C1543,ROUNDDOWN(F1543*0.3,0))-2000)*0.1)</f>
        <v/>
      </c>
      <c r="AC1543" s="21">
        <f>IF(C1543&lt;=2000,0,MIN((C1543-2000)*Y1543,(R1543+S1543)*0.2))</f>
        <v/>
      </c>
      <c r="AD1543" s="21">
        <f>IF(C1543&lt;=2000,0,MIN((C1543-2000)*Z1543,(T1543+U1543)*0.2))</f>
        <v/>
      </c>
      <c r="AE1543" s="21">
        <f>AC1543*AA1543</f>
        <v/>
      </c>
      <c r="AF1543" s="21">
        <f>ROUNDDOWN(R1543,-2)+ROUNDDOWN(S1543,-2)</f>
        <v/>
      </c>
      <c r="AG1543" s="21">
        <f>ROUNDDOWN(MAX(0,R1543-(AB1543+AC1543+AE1543)*0.6),-2)+ROUNDDOWN(MAX(0,S1543-(AB1543+AC1543+AE1543)*0.4),-2)</f>
        <v/>
      </c>
      <c r="AH1543" s="21">
        <f>ROUNDDOWN(MAX(0,T1543-(AB1543+AD1543)*0.6),-2)+ROUNDDOWN(MAX(0,U1543-(AB1543+AD1543)*0.4),-2)</f>
        <v/>
      </c>
      <c r="AI1543" s="21">
        <f>ROUNDDOWN(T1543,-2)+ROUNDDOWN(U1543,-2)</f>
        <v/>
      </c>
      <c r="AJ1543" s="21">
        <f>M1543+AF1543</f>
        <v/>
      </c>
      <c r="AK1543" s="21">
        <f>M1543+AG1543</f>
        <v/>
      </c>
      <c r="AL1543" s="21">
        <f>N1543+AH1543</f>
        <v/>
      </c>
      <c r="AM1543" s="21">
        <f>O1543+AI1543</f>
        <v/>
      </c>
      <c r="AN1543" s="21">
        <f>N1543+AI1543</f>
        <v/>
      </c>
      <c r="AO1543" s="21">
        <f>ROUNDDOWN((R1543+S1543)*0.2/Y1543+2000,0)</f>
        <v/>
      </c>
      <c r="AP1543" s="21">
        <f>ROUNDDOWN((T1543+U1543)*0.2/Z1543+2000,0)</f>
        <v/>
      </c>
      <c r="AQ1543" s="21">
        <f>AL1543-AK1543</f>
        <v/>
      </c>
      <c r="AR1543" s="21">
        <f>AM1543-AK1543</f>
        <v/>
      </c>
      <c r="AS1543" s="21">
        <f>AM1543-AL1543</f>
        <v/>
      </c>
      <c r="AT1543" s="21">
        <f>AK1543+C1543-AJ1543</f>
        <v/>
      </c>
      <c r="AU1543" s="21">
        <f>AL1543+C1543-AM1543</f>
        <v/>
      </c>
      <c r="AV1543" s="21">
        <f>AN1543+C1543-AM1543</f>
        <v/>
      </c>
    </row>
    <row r="1544">
      <c r="A1544" t="inlineStr">
        <is>
          <t>年収別 医療費15万</t>
        </is>
      </c>
      <c r="B1544" s="21">
        <f>'4_年収別'!$A$73</f>
        <v/>
      </c>
      <c r="C1544" s="21">
        <f>AO1544</f>
        <v/>
      </c>
      <c r="D1544" s="21" t="n">
        <v>150000</v>
      </c>
      <c r="E1544" s="21">
        <f>ROUND(MIN(B1544/12,650000)*12*0.0915+MIN(B1544/12,1390000)*12*(0.0504+0)+B1544*0.005,0)</f>
        <v/>
      </c>
      <c r="F1544" s="21">
        <f>IF(B1544&lt;741000,0,IF(B1544&lt;2191000,B1544-740000,IF(B1544&lt;2193000,1451000,IF(B1544&lt;2196000,1453000,IF(B1544&lt;2200000,1456000,IF(B1544&lt;3600000,ROUND(ROUNDDOWN(B1544/4,-3)*2.8,0)-80000,IF(B1544&lt;6600000,ROUND(ROUNDDOWN(B1544/4,-3)*3.2,0)-440000,IF(B1544&lt;8500000,ROUNDDOWN(B1544*0.9,0)-1100000,B1544-1950000))))))))</f>
        <v/>
      </c>
      <c r="G1544" s="21">
        <f>IF(F1544&gt;23500000,NA(),IF(F1544&lt;=4890000,1040000,IF(F1544&lt;=6550000,670000,620000)))</f>
        <v/>
      </c>
      <c r="H1544" s="21">
        <f>IF(D1544&lt;=0,0,MAX(0,MIN(2000000,D1544-MIN(100000,ROUNDDOWN(F1544*0.05,0)))))</f>
        <v/>
      </c>
      <c r="I1544" s="21">
        <f>IF(C1544&lt;=2000,0,MIN(C1544,ROUNDDOWN(F1544*0.4,0))-2000)</f>
        <v/>
      </c>
      <c r="J1544" s="21">
        <f>MAX(0,ROUNDDOWN(F1544-E1544-G1544,-3))</f>
        <v/>
      </c>
      <c r="K1544" s="21">
        <f>MAX(0,ROUNDDOWN(F1544-E1544-G1544-H1544-I1544,-3))</f>
        <v/>
      </c>
      <c r="L1544" s="21">
        <f>MAX(0,ROUNDDOWN(F1544-E1544-G1544-H1544,-3))</f>
        <v/>
      </c>
      <c r="M1544" s="21">
        <f>IF(J1544&lt;=0,0,ROUNDDOWN((J1544*LOOKUP(J1544,{0,1950001,3300001,6950001,9000001,18000001,40000001},{0.05,0.1,0.2,0.23,0.33,0.4,0.45})-LOOKUP(J1544,{0,1950001,3300001,6950001,9000001,18000001,40000001},{0,97500,427500,636000,1536000,2796000,4796000}))*1.021,-2))</f>
        <v/>
      </c>
      <c r="N1544" s="21">
        <f>IF(K1544&lt;=0,0,ROUNDDOWN((K1544*LOOKUP(K1544,{0,1950001,3300001,6950001,9000001,18000001,40000001},{0.05,0.1,0.2,0.23,0.33,0.4,0.45})-LOOKUP(K1544,{0,1950001,3300001,6950001,9000001,18000001,40000001},{0,97500,427500,636000,1536000,2796000,4796000}))*1.021,-2))</f>
        <v/>
      </c>
      <c r="O1544" s="21">
        <f>IF(L1544&lt;=0,0,ROUNDDOWN((L1544*LOOKUP(L1544,{0,1950001,3300001,6950001,9000001,18000001,40000001},{0.05,0.1,0.2,0.23,0.33,0.4,0.45})-LOOKUP(L1544,{0,1950001,3300001,6950001,9000001,18000001,40000001},{0,97500,427500,636000,1536000,2796000,4796000}))*1.021,-2))</f>
        <v/>
      </c>
      <c r="P1544" s="21">
        <f>MAX(0,ROUNDDOWN(F1544-E1544-430000,-3))</f>
        <v/>
      </c>
      <c r="Q1544" s="21">
        <f>MAX(0,ROUNDDOWN(F1544-E1544-430000-H1544,-3))</f>
        <v/>
      </c>
      <c r="R1544" s="21">
        <f>IF(F1544&lt;=450000,0,MAX(0,P1544*0.06-MIN(50000,P1544)*0.03))</f>
        <v/>
      </c>
      <c r="S1544" s="21">
        <f>IF(F1544&lt;=450000,0,MAX(0,P1544*0.04-MIN(50000,P1544)*0.02))</f>
        <v/>
      </c>
      <c r="T1544" s="21">
        <f>IF(F1544&lt;=450000,0,MAX(0,Q1544*0.06-MIN(50000,Q1544)*0.03))</f>
        <v/>
      </c>
      <c r="U1544" s="21">
        <f>IF(F1544&lt;=450000,0,MAX(0,Q1544*0.04-MIN(50000,Q1544)*0.02))</f>
        <v/>
      </c>
      <c r="V1544" s="21">
        <f>50000+MAX(0,G1544-480000)</f>
        <v/>
      </c>
      <c r="W1544" s="21">
        <f>P1544-V1544</f>
        <v/>
      </c>
      <c r="X1544" s="21">
        <f>Q1544-V1544</f>
        <v/>
      </c>
      <c r="Y1544" s="22">
        <f>IF(W1544&lt;0,0.9,LOOKUP(W1544,{0,1950001,3300001,6950001,9000001,18000001,40000001},{0.84895,0.7979,0.6958,0.66517,0.56307,0.4916,0.44055}))</f>
        <v/>
      </c>
      <c r="Z1544" s="22">
        <f>IF(X1544&lt;0,0.9,LOOKUP(X1544,{0,1950001,3300001,6950001,9000001,18000001,40000001},{0.84895,0.7979,0.6958,0.66517,0.56307,0.4916,0.44055}))</f>
        <v/>
      </c>
      <c r="AA1544" s="22">
        <f>IF(W1544&lt;0,0,CHOOSE(MATCH(W1544,{0,1950001,3300001,6950001,9000001},1),5.105/84.895,10.21/79.79,20.42/69.58,23.483/66.517,33.693/56.307))</f>
        <v/>
      </c>
      <c r="AB1544" s="21">
        <f>IF(C1544&lt;=2000,0,(MIN(C1544,ROUNDDOWN(F1544*0.3,0))-2000)*0.1)</f>
        <v/>
      </c>
      <c r="AC1544" s="21">
        <f>IF(C1544&lt;=2000,0,MIN((C1544-2000)*Y1544,(R1544+S1544)*0.2))</f>
        <v/>
      </c>
      <c r="AD1544" s="21">
        <f>IF(C1544&lt;=2000,0,MIN((C1544-2000)*Z1544,(T1544+U1544)*0.2))</f>
        <v/>
      </c>
      <c r="AE1544" s="21">
        <f>AC1544*AA1544</f>
        <v/>
      </c>
      <c r="AF1544" s="21">
        <f>ROUNDDOWN(R1544,-2)+ROUNDDOWN(S1544,-2)</f>
        <v/>
      </c>
      <c r="AG1544" s="21">
        <f>ROUNDDOWN(MAX(0,R1544-(AB1544+AC1544+AE1544)*0.6),-2)+ROUNDDOWN(MAX(0,S1544-(AB1544+AC1544+AE1544)*0.4),-2)</f>
        <v/>
      </c>
      <c r="AH1544" s="21">
        <f>ROUNDDOWN(MAX(0,T1544-(AB1544+AD1544)*0.6),-2)+ROUNDDOWN(MAX(0,U1544-(AB1544+AD1544)*0.4),-2)</f>
        <v/>
      </c>
      <c r="AI1544" s="21">
        <f>ROUNDDOWN(T1544,-2)+ROUNDDOWN(U1544,-2)</f>
        <v/>
      </c>
      <c r="AJ1544" s="21">
        <f>M1544+AF1544</f>
        <v/>
      </c>
      <c r="AK1544" s="21">
        <f>M1544+AG1544</f>
        <v/>
      </c>
      <c r="AL1544" s="21">
        <f>N1544+AH1544</f>
        <v/>
      </c>
      <c r="AM1544" s="21">
        <f>O1544+AI1544</f>
        <v/>
      </c>
      <c r="AN1544" s="21">
        <f>N1544+AI1544</f>
        <v/>
      </c>
      <c r="AO1544" s="21">
        <f>ROUNDDOWN((R1544+S1544)*0.2/Y1544+2000,0)</f>
        <v/>
      </c>
      <c r="AP1544" s="21">
        <f>ROUNDDOWN((T1544+U1544)*0.2/Z1544+2000,0)</f>
        <v/>
      </c>
      <c r="AQ1544" s="21">
        <f>AL1544-AK1544</f>
        <v/>
      </c>
      <c r="AR1544" s="21">
        <f>AM1544-AK1544</f>
        <v/>
      </c>
      <c r="AS1544" s="21">
        <f>AM1544-AL1544</f>
        <v/>
      </c>
      <c r="AT1544" s="21">
        <f>AK1544+C1544-AJ1544</f>
        <v/>
      </c>
      <c r="AU1544" s="21">
        <f>AL1544+C1544-AM1544</f>
        <v/>
      </c>
      <c r="AV1544" s="21">
        <f>AN1544+C1544-AM1544</f>
        <v/>
      </c>
    </row>
    <row r="1545">
      <c r="A1545" t="inlineStr">
        <is>
          <t>年収別 上限+5万</t>
        </is>
      </c>
      <c r="B1545" s="21">
        <f>'4_年収別'!$A$73</f>
        <v/>
      </c>
      <c r="C1545" s="21">
        <f>AO1545+50000</f>
        <v/>
      </c>
      <c r="D1545" s="21" t="n">
        <v>0</v>
      </c>
      <c r="E1545" s="21">
        <f>ROUND(MIN(B1545/12,650000)*12*0.0915+MIN(B1545/12,1390000)*12*(0.0504+0)+B1545*0.005,0)</f>
        <v/>
      </c>
      <c r="F1545" s="21">
        <f>IF(B1545&lt;741000,0,IF(B1545&lt;2191000,B1545-740000,IF(B1545&lt;2193000,1451000,IF(B1545&lt;2196000,1453000,IF(B1545&lt;2200000,1456000,IF(B1545&lt;3600000,ROUND(ROUNDDOWN(B1545/4,-3)*2.8,0)-80000,IF(B1545&lt;6600000,ROUND(ROUNDDOWN(B1545/4,-3)*3.2,0)-440000,IF(B1545&lt;8500000,ROUNDDOWN(B1545*0.9,0)-1100000,B1545-1950000))))))))</f>
        <v/>
      </c>
      <c r="G1545" s="21">
        <f>IF(F1545&gt;23500000,NA(),IF(F1545&lt;=4890000,1040000,IF(F1545&lt;=6550000,670000,620000)))</f>
        <v/>
      </c>
      <c r="H1545" s="21">
        <f>IF(D1545&lt;=0,0,MAX(0,MIN(2000000,D1545-MIN(100000,ROUNDDOWN(F1545*0.05,0)))))</f>
        <v/>
      </c>
      <c r="I1545" s="21">
        <f>IF(C1545&lt;=2000,0,MIN(C1545,ROUNDDOWN(F1545*0.4,0))-2000)</f>
        <v/>
      </c>
      <c r="J1545" s="21">
        <f>MAX(0,ROUNDDOWN(F1545-E1545-G1545,-3))</f>
        <v/>
      </c>
      <c r="K1545" s="21">
        <f>MAX(0,ROUNDDOWN(F1545-E1545-G1545-H1545-I1545,-3))</f>
        <v/>
      </c>
      <c r="L1545" s="21">
        <f>MAX(0,ROUNDDOWN(F1545-E1545-G1545-H1545,-3))</f>
        <v/>
      </c>
      <c r="M1545" s="21">
        <f>IF(J1545&lt;=0,0,ROUNDDOWN((J1545*LOOKUP(J1545,{0,1950001,3300001,6950001,9000001,18000001,40000001},{0.05,0.1,0.2,0.23,0.33,0.4,0.45})-LOOKUP(J1545,{0,1950001,3300001,6950001,9000001,18000001,40000001},{0,97500,427500,636000,1536000,2796000,4796000}))*1.021,-2))</f>
        <v/>
      </c>
      <c r="N1545" s="21">
        <f>IF(K1545&lt;=0,0,ROUNDDOWN((K1545*LOOKUP(K1545,{0,1950001,3300001,6950001,9000001,18000001,40000001},{0.05,0.1,0.2,0.23,0.33,0.4,0.45})-LOOKUP(K1545,{0,1950001,3300001,6950001,9000001,18000001,40000001},{0,97500,427500,636000,1536000,2796000,4796000}))*1.021,-2))</f>
        <v/>
      </c>
      <c r="O1545" s="21">
        <f>IF(L1545&lt;=0,0,ROUNDDOWN((L1545*LOOKUP(L1545,{0,1950001,3300001,6950001,9000001,18000001,40000001},{0.05,0.1,0.2,0.23,0.33,0.4,0.45})-LOOKUP(L1545,{0,1950001,3300001,6950001,9000001,18000001,40000001},{0,97500,427500,636000,1536000,2796000,4796000}))*1.021,-2))</f>
        <v/>
      </c>
      <c r="P1545" s="21">
        <f>MAX(0,ROUNDDOWN(F1545-E1545-430000,-3))</f>
        <v/>
      </c>
      <c r="Q1545" s="21">
        <f>MAX(0,ROUNDDOWN(F1545-E1545-430000-H1545,-3))</f>
        <v/>
      </c>
      <c r="R1545" s="21">
        <f>IF(F1545&lt;=450000,0,MAX(0,P1545*0.06-MIN(50000,P1545)*0.03))</f>
        <v/>
      </c>
      <c r="S1545" s="21">
        <f>IF(F1545&lt;=450000,0,MAX(0,P1545*0.04-MIN(50000,P1545)*0.02))</f>
        <v/>
      </c>
      <c r="T1545" s="21">
        <f>IF(F1545&lt;=450000,0,MAX(0,Q1545*0.06-MIN(50000,Q1545)*0.03))</f>
        <v/>
      </c>
      <c r="U1545" s="21">
        <f>IF(F1545&lt;=450000,0,MAX(0,Q1545*0.04-MIN(50000,Q1545)*0.02))</f>
        <v/>
      </c>
      <c r="V1545" s="21">
        <f>50000+MAX(0,G1545-480000)</f>
        <v/>
      </c>
      <c r="W1545" s="21">
        <f>P1545-V1545</f>
        <v/>
      </c>
      <c r="X1545" s="21">
        <f>Q1545-V1545</f>
        <v/>
      </c>
      <c r="Y1545" s="22">
        <f>IF(W1545&lt;0,0.9,LOOKUP(W1545,{0,1950001,3300001,6950001,9000001,18000001,40000001},{0.84895,0.7979,0.6958,0.66517,0.56307,0.4916,0.44055}))</f>
        <v/>
      </c>
      <c r="Z1545" s="22">
        <f>IF(X1545&lt;0,0.9,LOOKUP(X1545,{0,1950001,3300001,6950001,9000001,18000001,40000001},{0.84895,0.7979,0.6958,0.66517,0.56307,0.4916,0.44055}))</f>
        <v/>
      </c>
      <c r="AA1545" s="22">
        <f>IF(W1545&lt;0,0,CHOOSE(MATCH(W1545,{0,1950001,3300001,6950001,9000001},1),5.105/84.895,10.21/79.79,20.42/69.58,23.483/66.517,33.693/56.307))</f>
        <v/>
      </c>
      <c r="AB1545" s="21">
        <f>IF(C1545&lt;=2000,0,(MIN(C1545,ROUNDDOWN(F1545*0.3,0))-2000)*0.1)</f>
        <v/>
      </c>
      <c r="AC1545" s="21">
        <f>IF(C1545&lt;=2000,0,MIN((C1545-2000)*Y1545,(R1545+S1545)*0.2))</f>
        <v/>
      </c>
      <c r="AD1545" s="21">
        <f>IF(C1545&lt;=2000,0,MIN((C1545-2000)*Z1545,(T1545+U1545)*0.2))</f>
        <v/>
      </c>
      <c r="AE1545" s="21">
        <f>AC1545*AA1545</f>
        <v/>
      </c>
      <c r="AF1545" s="21">
        <f>ROUNDDOWN(R1545,-2)+ROUNDDOWN(S1545,-2)</f>
        <v/>
      </c>
      <c r="AG1545" s="21">
        <f>ROUNDDOWN(MAX(0,R1545-(AB1545+AC1545+AE1545)*0.6),-2)+ROUNDDOWN(MAX(0,S1545-(AB1545+AC1545+AE1545)*0.4),-2)</f>
        <v/>
      </c>
      <c r="AH1545" s="21">
        <f>ROUNDDOWN(MAX(0,T1545-(AB1545+AD1545)*0.6),-2)+ROUNDDOWN(MAX(0,U1545-(AB1545+AD1545)*0.4),-2)</f>
        <v/>
      </c>
      <c r="AI1545" s="21">
        <f>ROUNDDOWN(T1545,-2)+ROUNDDOWN(U1545,-2)</f>
        <v/>
      </c>
      <c r="AJ1545" s="21">
        <f>M1545+AF1545</f>
        <v/>
      </c>
      <c r="AK1545" s="21">
        <f>M1545+AG1545</f>
        <v/>
      </c>
      <c r="AL1545" s="21">
        <f>N1545+AH1545</f>
        <v/>
      </c>
      <c r="AM1545" s="21">
        <f>O1545+AI1545</f>
        <v/>
      </c>
      <c r="AN1545" s="21">
        <f>N1545+AI1545</f>
        <v/>
      </c>
      <c r="AO1545" s="21">
        <f>ROUNDDOWN((R1545+S1545)*0.2/Y1545+2000,0)</f>
        <v/>
      </c>
      <c r="AP1545" s="21">
        <f>ROUNDDOWN((T1545+U1545)*0.2/Z1545+2000,0)</f>
        <v/>
      </c>
      <c r="AQ1545" s="21">
        <f>AL1545-AK1545</f>
        <v/>
      </c>
      <c r="AR1545" s="21">
        <f>AM1545-AK1545</f>
        <v/>
      </c>
      <c r="AS1545" s="21">
        <f>AM1545-AL1545</f>
        <v/>
      </c>
      <c r="AT1545" s="21">
        <f>AK1545+C1545-AJ1545</f>
        <v/>
      </c>
      <c r="AU1545" s="21">
        <f>AL1545+C1545-AM1545</f>
        <v/>
      </c>
      <c r="AV1545" s="21">
        <f>AN1545+C1545-AM1545</f>
        <v/>
      </c>
    </row>
    <row r="1546">
      <c r="A1546" t="inlineStr">
        <is>
          <t>年収別 医療費15万</t>
        </is>
      </c>
      <c r="B1546" s="21">
        <f>'4_年収別'!$A$74</f>
        <v/>
      </c>
      <c r="C1546" s="21">
        <f>AO1546</f>
        <v/>
      </c>
      <c r="D1546" s="21" t="n">
        <v>150000</v>
      </c>
      <c r="E1546" s="21">
        <f>ROUND(MIN(B1546/12,650000)*12*0.0915+MIN(B1546/12,1390000)*12*(0.0504+0)+B1546*0.005,0)</f>
        <v/>
      </c>
      <c r="F1546" s="21">
        <f>IF(B1546&lt;741000,0,IF(B1546&lt;2191000,B1546-740000,IF(B1546&lt;2193000,1451000,IF(B1546&lt;2196000,1453000,IF(B1546&lt;2200000,1456000,IF(B1546&lt;3600000,ROUND(ROUNDDOWN(B1546/4,-3)*2.8,0)-80000,IF(B1546&lt;6600000,ROUND(ROUNDDOWN(B1546/4,-3)*3.2,0)-440000,IF(B1546&lt;8500000,ROUNDDOWN(B1546*0.9,0)-1100000,B1546-1950000))))))))</f>
        <v/>
      </c>
      <c r="G1546" s="21">
        <f>IF(F1546&gt;23500000,NA(),IF(F1546&lt;=4890000,1040000,IF(F1546&lt;=6550000,670000,620000)))</f>
        <v/>
      </c>
      <c r="H1546" s="21">
        <f>IF(D1546&lt;=0,0,MAX(0,MIN(2000000,D1546-MIN(100000,ROUNDDOWN(F1546*0.05,0)))))</f>
        <v/>
      </c>
      <c r="I1546" s="21">
        <f>IF(C1546&lt;=2000,0,MIN(C1546,ROUNDDOWN(F1546*0.4,0))-2000)</f>
        <v/>
      </c>
      <c r="J1546" s="21">
        <f>MAX(0,ROUNDDOWN(F1546-E1546-G1546,-3))</f>
        <v/>
      </c>
      <c r="K1546" s="21">
        <f>MAX(0,ROUNDDOWN(F1546-E1546-G1546-H1546-I1546,-3))</f>
        <v/>
      </c>
      <c r="L1546" s="21">
        <f>MAX(0,ROUNDDOWN(F1546-E1546-G1546-H1546,-3))</f>
        <v/>
      </c>
      <c r="M1546" s="21">
        <f>IF(J1546&lt;=0,0,ROUNDDOWN((J1546*LOOKUP(J1546,{0,1950001,3300001,6950001,9000001,18000001,40000001},{0.05,0.1,0.2,0.23,0.33,0.4,0.45})-LOOKUP(J1546,{0,1950001,3300001,6950001,9000001,18000001,40000001},{0,97500,427500,636000,1536000,2796000,4796000}))*1.021,-2))</f>
        <v/>
      </c>
      <c r="N1546" s="21">
        <f>IF(K1546&lt;=0,0,ROUNDDOWN((K1546*LOOKUP(K1546,{0,1950001,3300001,6950001,9000001,18000001,40000001},{0.05,0.1,0.2,0.23,0.33,0.4,0.45})-LOOKUP(K1546,{0,1950001,3300001,6950001,9000001,18000001,40000001},{0,97500,427500,636000,1536000,2796000,4796000}))*1.021,-2))</f>
        <v/>
      </c>
      <c r="O1546" s="21">
        <f>IF(L1546&lt;=0,0,ROUNDDOWN((L1546*LOOKUP(L1546,{0,1950001,3300001,6950001,9000001,18000001,40000001},{0.05,0.1,0.2,0.23,0.33,0.4,0.45})-LOOKUP(L1546,{0,1950001,3300001,6950001,9000001,18000001,40000001},{0,97500,427500,636000,1536000,2796000,4796000}))*1.021,-2))</f>
        <v/>
      </c>
      <c r="P1546" s="21">
        <f>MAX(0,ROUNDDOWN(F1546-E1546-430000,-3))</f>
        <v/>
      </c>
      <c r="Q1546" s="21">
        <f>MAX(0,ROUNDDOWN(F1546-E1546-430000-H1546,-3))</f>
        <v/>
      </c>
      <c r="R1546" s="21">
        <f>IF(F1546&lt;=450000,0,MAX(0,P1546*0.06-MIN(50000,P1546)*0.03))</f>
        <v/>
      </c>
      <c r="S1546" s="21">
        <f>IF(F1546&lt;=450000,0,MAX(0,P1546*0.04-MIN(50000,P1546)*0.02))</f>
        <v/>
      </c>
      <c r="T1546" s="21">
        <f>IF(F1546&lt;=450000,0,MAX(0,Q1546*0.06-MIN(50000,Q1546)*0.03))</f>
        <v/>
      </c>
      <c r="U1546" s="21">
        <f>IF(F1546&lt;=450000,0,MAX(0,Q1546*0.04-MIN(50000,Q1546)*0.02))</f>
        <v/>
      </c>
      <c r="V1546" s="21">
        <f>50000+MAX(0,G1546-480000)</f>
        <v/>
      </c>
      <c r="W1546" s="21">
        <f>P1546-V1546</f>
        <v/>
      </c>
      <c r="X1546" s="21">
        <f>Q1546-V1546</f>
        <v/>
      </c>
      <c r="Y1546" s="22">
        <f>IF(W1546&lt;0,0.9,LOOKUP(W1546,{0,1950001,3300001,6950001,9000001,18000001,40000001},{0.84895,0.7979,0.6958,0.66517,0.56307,0.4916,0.44055}))</f>
        <v/>
      </c>
      <c r="Z1546" s="22">
        <f>IF(X1546&lt;0,0.9,LOOKUP(X1546,{0,1950001,3300001,6950001,9000001,18000001,40000001},{0.84895,0.7979,0.6958,0.66517,0.56307,0.4916,0.44055}))</f>
        <v/>
      </c>
      <c r="AA1546" s="22">
        <f>IF(W1546&lt;0,0,CHOOSE(MATCH(W1546,{0,1950001,3300001,6950001,9000001},1),5.105/84.895,10.21/79.79,20.42/69.58,23.483/66.517,33.693/56.307))</f>
        <v/>
      </c>
      <c r="AB1546" s="21">
        <f>IF(C1546&lt;=2000,0,(MIN(C1546,ROUNDDOWN(F1546*0.3,0))-2000)*0.1)</f>
        <v/>
      </c>
      <c r="AC1546" s="21">
        <f>IF(C1546&lt;=2000,0,MIN((C1546-2000)*Y1546,(R1546+S1546)*0.2))</f>
        <v/>
      </c>
      <c r="AD1546" s="21">
        <f>IF(C1546&lt;=2000,0,MIN((C1546-2000)*Z1546,(T1546+U1546)*0.2))</f>
        <v/>
      </c>
      <c r="AE1546" s="21">
        <f>AC1546*AA1546</f>
        <v/>
      </c>
      <c r="AF1546" s="21">
        <f>ROUNDDOWN(R1546,-2)+ROUNDDOWN(S1546,-2)</f>
        <v/>
      </c>
      <c r="AG1546" s="21">
        <f>ROUNDDOWN(MAX(0,R1546-(AB1546+AC1546+AE1546)*0.6),-2)+ROUNDDOWN(MAX(0,S1546-(AB1546+AC1546+AE1546)*0.4),-2)</f>
        <v/>
      </c>
      <c r="AH1546" s="21">
        <f>ROUNDDOWN(MAX(0,T1546-(AB1546+AD1546)*0.6),-2)+ROUNDDOWN(MAX(0,U1546-(AB1546+AD1546)*0.4),-2)</f>
        <v/>
      </c>
      <c r="AI1546" s="21">
        <f>ROUNDDOWN(T1546,-2)+ROUNDDOWN(U1546,-2)</f>
        <v/>
      </c>
      <c r="AJ1546" s="21">
        <f>M1546+AF1546</f>
        <v/>
      </c>
      <c r="AK1546" s="21">
        <f>M1546+AG1546</f>
        <v/>
      </c>
      <c r="AL1546" s="21">
        <f>N1546+AH1546</f>
        <v/>
      </c>
      <c r="AM1546" s="21">
        <f>O1546+AI1546</f>
        <v/>
      </c>
      <c r="AN1546" s="21">
        <f>N1546+AI1546</f>
        <v/>
      </c>
      <c r="AO1546" s="21">
        <f>ROUNDDOWN((R1546+S1546)*0.2/Y1546+2000,0)</f>
        <v/>
      </c>
      <c r="AP1546" s="21">
        <f>ROUNDDOWN((T1546+U1546)*0.2/Z1546+2000,0)</f>
        <v/>
      </c>
      <c r="AQ1546" s="21">
        <f>AL1546-AK1546</f>
        <v/>
      </c>
      <c r="AR1546" s="21">
        <f>AM1546-AK1546</f>
        <v/>
      </c>
      <c r="AS1546" s="21">
        <f>AM1546-AL1546</f>
        <v/>
      </c>
      <c r="AT1546" s="21">
        <f>AK1546+C1546-AJ1546</f>
        <v/>
      </c>
      <c r="AU1546" s="21">
        <f>AL1546+C1546-AM1546</f>
        <v/>
      </c>
      <c r="AV1546" s="21">
        <f>AN1546+C1546-AM1546</f>
        <v/>
      </c>
    </row>
    <row r="1547">
      <c r="A1547" t="inlineStr">
        <is>
          <t>年収別 上限+5万</t>
        </is>
      </c>
      <c r="B1547" s="21">
        <f>'4_年収別'!$A$74</f>
        <v/>
      </c>
      <c r="C1547" s="21">
        <f>AO1547+50000</f>
        <v/>
      </c>
      <c r="D1547" s="21" t="n">
        <v>0</v>
      </c>
      <c r="E1547" s="21">
        <f>ROUND(MIN(B1547/12,650000)*12*0.0915+MIN(B1547/12,1390000)*12*(0.0504+0)+B1547*0.005,0)</f>
        <v/>
      </c>
      <c r="F1547" s="21">
        <f>IF(B1547&lt;741000,0,IF(B1547&lt;2191000,B1547-740000,IF(B1547&lt;2193000,1451000,IF(B1547&lt;2196000,1453000,IF(B1547&lt;2200000,1456000,IF(B1547&lt;3600000,ROUND(ROUNDDOWN(B1547/4,-3)*2.8,0)-80000,IF(B1547&lt;6600000,ROUND(ROUNDDOWN(B1547/4,-3)*3.2,0)-440000,IF(B1547&lt;8500000,ROUNDDOWN(B1547*0.9,0)-1100000,B1547-1950000))))))))</f>
        <v/>
      </c>
      <c r="G1547" s="21">
        <f>IF(F1547&gt;23500000,NA(),IF(F1547&lt;=4890000,1040000,IF(F1547&lt;=6550000,670000,620000)))</f>
        <v/>
      </c>
      <c r="H1547" s="21">
        <f>IF(D1547&lt;=0,0,MAX(0,MIN(2000000,D1547-MIN(100000,ROUNDDOWN(F1547*0.05,0)))))</f>
        <v/>
      </c>
      <c r="I1547" s="21">
        <f>IF(C1547&lt;=2000,0,MIN(C1547,ROUNDDOWN(F1547*0.4,0))-2000)</f>
        <v/>
      </c>
      <c r="J1547" s="21">
        <f>MAX(0,ROUNDDOWN(F1547-E1547-G1547,-3))</f>
        <v/>
      </c>
      <c r="K1547" s="21">
        <f>MAX(0,ROUNDDOWN(F1547-E1547-G1547-H1547-I1547,-3))</f>
        <v/>
      </c>
      <c r="L1547" s="21">
        <f>MAX(0,ROUNDDOWN(F1547-E1547-G1547-H1547,-3))</f>
        <v/>
      </c>
      <c r="M1547" s="21">
        <f>IF(J1547&lt;=0,0,ROUNDDOWN((J1547*LOOKUP(J1547,{0,1950001,3300001,6950001,9000001,18000001,40000001},{0.05,0.1,0.2,0.23,0.33,0.4,0.45})-LOOKUP(J1547,{0,1950001,3300001,6950001,9000001,18000001,40000001},{0,97500,427500,636000,1536000,2796000,4796000}))*1.021,-2))</f>
        <v/>
      </c>
      <c r="N1547" s="21">
        <f>IF(K1547&lt;=0,0,ROUNDDOWN((K1547*LOOKUP(K1547,{0,1950001,3300001,6950001,9000001,18000001,40000001},{0.05,0.1,0.2,0.23,0.33,0.4,0.45})-LOOKUP(K1547,{0,1950001,3300001,6950001,9000001,18000001,40000001},{0,97500,427500,636000,1536000,2796000,4796000}))*1.021,-2))</f>
        <v/>
      </c>
      <c r="O1547" s="21">
        <f>IF(L1547&lt;=0,0,ROUNDDOWN((L1547*LOOKUP(L1547,{0,1950001,3300001,6950001,9000001,18000001,40000001},{0.05,0.1,0.2,0.23,0.33,0.4,0.45})-LOOKUP(L1547,{0,1950001,3300001,6950001,9000001,18000001,40000001},{0,97500,427500,636000,1536000,2796000,4796000}))*1.021,-2))</f>
        <v/>
      </c>
      <c r="P1547" s="21">
        <f>MAX(0,ROUNDDOWN(F1547-E1547-430000,-3))</f>
        <v/>
      </c>
      <c r="Q1547" s="21">
        <f>MAX(0,ROUNDDOWN(F1547-E1547-430000-H1547,-3))</f>
        <v/>
      </c>
      <c r="R1547" s="21">
        <f>IF(F1547&lt;=450000,0,MAX(0,P1547*0.06-MIN(50000,P1547)*0.03))</f>
        <v/>
      </c>
      <c r="S1547" s="21">
        <f>IF(F1547&lt;=450000,0,MAX(0,P1547*0.04-MIN(50000,P1547)*0.02))</f>
        <v/>
      </c>
      <c r="T1547" s="21">
        <f>IF(F1547&lt;=450000,0,MAX(0,Q1547*0.06-MIN(50000,Q1547)*0.03))</f>
        <v/>
      </c>
      <c r="U1547" s="21">
        <f>IF(F1547&lt;=450000,0,MAX(0,Q1547*0.04-MIN(50000,Q1547)*0.02))</f>
        <v/>
      </c>
      <c r="V1547" s="21">
        <f>50000+MAX(0,G1547-480000)</f>
        <v/>
      </c>
      <c r="W1547" s="21">
        <f>P1547-V1547</f>
        <v/>
      </c>
      <c r="X1547" s="21">
        <f>Q1547-V1547</f>
        <v/>
      </c>
      <c r="Y1547" s="22">
        <f>IF(W1547&lt;0,0.9,LOOKUP(W1547,{0,1950001,3300001,6950001,9000001,18000001,40000001},{0.84895,0.7979,0.6958,0.66517,0.56307,0.4916,0.44055}))</f>
        <v/>
      </c>
      <c r="Z1547" s="22">
        <f>IF(X1547&lt;0,0.9,LOOKUP(X1547,{0,1950001,3300001,6950001,9000001,18000001,40000001},{0.84895,0.7979,0.6958,0.66517,0.56307,0.4916,0.44055}))</f>
        <v/>
      </c>
      <c r="AA1547" s="22">
        <f>IF(W1547&lt;0,0,CHOOSE(MATCH(W1547,{0,1950001,3300001,6950001,9000001},1),5.105/84.895,10.21/79.79,20.42/69.58,23.483/66.517,33.693/56.307))</f>
        <v/>
      </c>
      <c r="AB1547" s="21">
        <f>IF(C1547&lt;=2000,0,(MIN(C1547,ROUNDDOWN(F1547*0.3,0))-2000)*0.1)</f>
        <v/>
      </c>
      <c r="AC1547" s="21">
        <f>IF(C1547&lt;=2000,0,MIN((C1547-2000)*Y1547,(R1547+S1547)*0.2))</f>
        <v/>
      </c>
      <c r="AD1547" s="21">
        <f>IF(C1547&lt;=2000,0,MIN((C1547-2000)*Z1547,(T1547+U1547)*0.2))</f>
        <v/>
      </c>
      <c r="AE1547" s="21">
        <f>AC1547*AA1547</f>
        <v/>
      </c>
      <c r="AF1547" s="21">
        <f>ROUNDDOWN(R1547,-2)+ROUNDDOWN(S1547,-2)</f>
        <v/>
      </c>
      <c r="AG1547" s="21">
        <f>ROUNDDOWN(MAX(0,R1547-(AB1547+AC1547+AE1547)*0.6),-2)+ROUNDDOWN(MAX(0,S1547-(AB1547+AC1547+AE1547)*0.4),-2)</f>
        <v/>
      </c>
      <c r="AH1547" s="21">
        <f>ROUNDDOWN(MAX(0,T1547-(AB1547+AD1547)*0.6),-2)+ROUNDDOWN(MAX(0,U1547-(AB1547+AD1547)*0.4),-2)</f>
        <v/>
      </c>
      <c r="AI1547" s="21">
        <f>ROUNDDOWN(T1547,-2)+ROUNDDOWN(U1547,-2)</f>
        <v/>
      </c>
      <c r="AJ1547" s="21">
        <f>M1547+AF1547</f>
        <v/>
      </c>
      <c r="AK1547" s="21">
        <f>M1547+AG1547</f>
        <v/>
      </c>
      <c r="AL1547" s="21">
        <f>N1547+AH1547</f>
        <v/>
      </c>
      <c r="AM1547" s="21">
        <f>O1547+AI1547</f>
        <v/>
      </c>
      <c r="AN1547" s="21">
        <f>N1547+AI1547</f>
        <v/>
      </c>
      <c r="AO1547" s="21">
        <f>ROUNDDOWN((R1547+S1547)*0.2/Y1547+2000,0)</f>
        <v/>
      </c>
      <c r="AP1547" s="21">
        <f>ROUNDDOWN((T1547+U1547)*0.2/Z1547+2000,0)</f>
        <v/>
      </c>
      <c r="AQ1547" s="21">
        <f>AL1547-AK1547</f>
        <v/>
      </c>
      <c r="AR1547" s="21">
        <f>AM1547-AK1547</f>
        <v/>
      </c>
      <c r="AS1547" s="21">
        <f>AM1547-AL1547</f>
        <v/>
      </c>
      <c r="AT1547" s="21">
        <f>AK1547+C1547-AJ1547</f>
        <v/>
      </c>
      <c r="AU1547" s="21">
        <f>AL1547+C1547-AM1547</f>
        <v/>
      </c>
      <c r="AV1547" s="21">
        <f>AN1547+C1547-AM1547</f>
        <v/>
      </c>
    </row>
    <row r="1548">
      <c r="A1548" t="inlineStr">
        <is>
          <t>年収別 医療費15万</t>
        </is>
      </c>
      <c r="B1548" s="21">
        <f>'4_年収別'!$A$75</f>
        <v/>
      </c>
      <c r="C1548" s="21">
        <f>AO1548</f>
        <v/>
      </c>
      <c r="D1548" s="21" t="n">
        <v>150000</v>
      </c>
      <c r="E1548" s="21">
        <f>ROUND(MIN(B1548/12,650000)*12*0.0915+MIN(B1548/12,1390000)*12*(0.0504+0)+B1548*0.005,0)</f>
        <v/>
      </c>
      <c r="F1548" s="21">
        <f>IF(B1548&lt;741000,0,IF(B1548&lt;2191000,B1548-740000,IF(B1548&lt;2193000,1451000,IF(B1548&lt;2196000,1453000,IF(B1548&lt;2200000,1456000,IF(B1548&lt;3600000,ROUND(ROUNDDOWN(B1548/4,-3)*2.8,0)-80000,IF(B1548&lt;6600000,ROUND(ROUNDDOWN(B1548/4,-3)*3.2,0)-440000,IF(B1548&lt;8500000,ROUNDDOWN(B1548*0.9,0)-1100000,B1548-1950000))))))))</f>
        <v/>
      </c>
      <c r="G1548" s="21">
        <f>IF(F1548&gt;23500000,NA(),IF(F1548&lt;=4890000,1040000,IF(F1548&lt;=6550000,670000,620000)))</f>
        <v/>
      </c>
      <c r="H1548" s="21">
        <f>IF(D1548&lt;=0,0,MAX(0,MIN(2000000,D1548-MIN(100000,ROUNDDOWN(F1548*0.05,0)))))</f>
        <v/>
      </c>
      <c r="I1548" s="21">
        <f>IF(C1548&lt;=2000,0,MIN(C1548,ROUNDDOWN(F1548*0.4,0))-2000)</f>
        <v/>
      </c>
      <c r="J1548" s="21">
        <f>MAX(0,ROUNDDOWN(F1548-E1548-G1548,-3))</f>
        <v/>
      </c>
      <c r="K1548" s="21">
        <f>MAX(0,ROUNDDOWN(F1548-E1548-G1548-H1548-I1548,-3))</f>
        <v/>
      </c>
      <c r="L1548" s="21">
        <f>MAX(0,ROUNDDOWN(F1548-E1548-G1548-H1548,-3))</f>
        <v/>
      </c>
      <c r="M1548" s="21">
        <f>IF(J1548&lt;=0,0,ROUNDDOWN((J1548*LOOKUP(J1548,{0,1950001,3300001,6950001,9000001,18000001,40000001},{0.05,0.1,0.2,0.23,0.33,0.4,0.45})-LOOKUP(J1548,{0,1950001,3300001,6950001,9000001,18000001,40000001},{0,97500,427500,636000,1536000,2796000,4796000}))*1.021,-2))</f>
        <v/>
      </c>
      <c r="N1548" s="21">
        <f>IF(K1548&lt;=0,0,ROUNDDOWN((K1548*LOOKUP(K1548,{0,1950001,3300001,6950001,9000001,18000001,40000001},{0.05,0.1,0.2,0.23,0.33,0.4,0.45})-LOOKUP(K1548,{0,1950001,3300001,6950001,9000001,18000001,40000001},{0,97500,427500,636000,1536000,2796000,4796000}))*1.021,-2))</f>
        <v/>
      </c>
      <c r="O1548" s="21">
        <f>IF(L1548&lt;=0,0,ROUNDDOWN((L1548*LOOKUP(L1548,{0,1950001,3300001,6950001,9000001,18000001,40000001},{0.05,0.1,0.2,0.23,0.33,0.4,0.45})-LOOKUP(L1548,{0,1950001,3300001,6950001,9000001,18000001,40000001},{0,97500,427500,636000,1536000,2796000,4796000}))*1.021,-2))</f>
        <v/>
      </c>
      <c r="P1548" s="21">
        <f>MAX(0,ROUNDDOWN(F1548-E1548-430000,-3))</f>
        <v/>
      </c>
      <c r="Q1548" s="21">
        <f>MAX(0,ROUNDDOWN(F1548-E1548-430000-H1548,-3))</f>
        <v/>
      </c>
      <c r="R1548" s="21">
        <f>IF(F1548&lt;=450000,0,MAX(0,P1548*0.06-MIN(50000,P1548)*0.03))</f>
        <v/>
      </c>
      <c r="S1548" s="21">
        <f>IF(F1548&lt;=450000,0,MAX(0,P1548*0.04-MIN(50000,P1548)*0.02))</f>
        <v/>
      </c>
      <c r="T1548" s="21">
        <f>IF(F1548&lt;=450000,0,MAX(0,Q1548*0.06-MIN(50000,Q1548)*0.03))</f>
        <v/>
      </c>
      <c r="U1548" s="21">
        <f>IF(F1548&lt;=450000,0,MAX(0,Q1548*0.04-MIN(50000,Q1548)*0.02))</f>
        <v/>
      </c>
      <c r="V1548" s="21">
        <f>50000+MAX(0,G1548-480000)</f>
        <v/>
      </c>
      <c r="W1548" s="21">
        <f>P1548-V1548</f>
        <v/>
      </c>
      <c r="X1548" s="21">
        <f>Q1548-V1548</f>
        <v/>
      </c>
      <c r="Y1548" s="22">
        <f>IF(W1548&lt;0,0.9,LOOKUP(W1548,{0,1950001,3300001,6950001,9000001,18000001,40000001},{0.84895,0.7979,0.6958,0.66517,0.56307,0.4916,0.44055}))</f>
        <v/>
      </c>
      <c r="Z1548" s="22">
        <f>IF(X1548&lt;0,0.9,LOOKUP(X1548,{0,1950001,3300001,6950001,9000001,18000001,40000001},{0.84895,0.7979,0.6958,0.66517,0.56307,0.4916,0.44055}))</f>
        <v/>
      </c>
      <c r="AA1548" s="22">
        <f>IF(W1548&lt;0,0,CHOOSE(MATCH(W1548,{0,1950001,3300001,6950001,9000001},1),5.105/84.895,10.21/79.79,20.42/69.58,23.483/66.517,33.693/56.307))</f>
        <v/>
      </c>
      <c r="AB1548" s="21">
        <f>IF(C1548&lt;=2000,0,(MIN(C1548,ROUNDDOWN(F1548*0.3,0))-2000)*0.1)</f>
        <v/>
      </c>
      <c r="AC1548" s="21">
        <f>IF(C1548&lt;=2000,0,MIN((C1548-2000)*Y1548,(R1548+S1548)*0.2))</f>
        <v/>
      </c>
      <c r="AD1548" s="21">
        <f>IF(C1548&lt;=2000,0,MIN((C1548-2000)*Z1548,(T1548+U1548)*0.2))</f>
        <v/>
      </c>
      <c r="AE1548" s="21">
        <f>AC1548*AA1548</f>
        <v/>
      </c>
      <c r="AF1548" s="21">
        <f>ROUNDDOWN(R1548,-2)+ROUNDDOWN(S1548,-2)</f>
        <v/>
      </c>
      <c r="AG1548" s="21">
        <f>ROUNDDOWN(MAX(0,R1548-(AB1548+AC1548+AE1548)*0.6),-2)+ROUNDDOWN(MAX(0,S1548-(AB1548+AC1548+AE1548)*0.4),-2)</f>
        <v/>
      </c>
      <c r="AH1548" s="21">
        <f>ROUNDDOWN(MAX(0,T1548-(AB1548+AD1548)*0.6),-2)+ROUNDDOWN(MAX(0,U1548-(AB1548+AD1548)*0.4),-2)</f>
        <v/>
      </c>
      <c r="AI1548" s="21">
        <f>ROUNDDOWN(T1548,-2)+ROUNDDOWN(U1548,-2)</f>
        <v/>
      </c>
      <c r="AJ1548" s="21">
        <f>M1548+AF1548</f>
        <v/>
      </c>
      <c r="AK1548" s="21">
        <f>M1548+AG1548</f>
        <v/>
      </c>
      <c r="AL1548" s="21">
        <f>N1548+AH1548</f>
        <v/>
      </c>
      <c r="AM1548" s="21">
        <f>O1548+AI1548</f>
        <v/>
      </c>
      <c r="AN1548" s="21">
        <f>N1548+AI1548</f>
        <v/>
      </c>
      <c r="AO1548" s="21">
        <f>ROUNDDOWN((R1548+S1548)*0.2/Y1548+2000,0)</f>
        <v/>
      </c>
      <c r="AP1548" s="21">
        <f>ROUNDDOWN((T1548+U1548)*0.2/Z1548+2000,0)</f>
        <v/>
      </c>
      <c r="AQ1548" s="21">
        <f>AL1548-AK1548</f>
        <v/>
      </c>
      <c r="AR1548" s="21">
        <f>AM1548-AK1548</f>
        <v/>
      </c>
      <c r="AS1548" s="21">
        <f>AM1548-AL1548</f>
        <v/>
      </c>
      <c r="AT1548" s="21">
        <f>AK1548+C1548-AJ1548</f>
        <v/>
      </c>
      <c r="AU1548" s="21">
        <f>AL1548+C1548-AM1548</f>
        <v/>
      </c>
      <c r="AV1548" s="21">
        <f>AN1548+C1548-AM1548</f>
        <v/>
      </c>
    </row>
    <row r="1549">
      <c r="A1549" t="inlineStr">
        <is>
          <t>年収別 上限+5万</t>
        </is>
      </c>
      <c r="B1549" s="21">
        <f>'4_年収別'!$A$75</f>
        <v/>
      </c>
      <c r="C1549" s="21">
        <f>AO1549+50000</f>
        <v/>
      </c>
      <c r="D1549" s="21" t="n">
        <v>0</v>
      </c>
      <c r="E1549" s="21">
        <f>ROUND(MIN(B1549/12,650000)*12*0.0915+MIN(B1549/12,1390000)*12*(0.0504+0)+B1549*0.005,0)</f>
        <v/>
      </c>
      <c r="F1549" s="21">
        <f>IF(B1549&lt;741000,0,IF(B1549&lt;2191000,B1549-740000,IF(B1549&lt;2193000,1451000,IF(B1549&lt;2196000,1453000,IF(B1549&lt;2200000,1456000,IF(B1549&lt;3600000,ROUND(ROUNDDOWN(B1549/4,-3)*2.8,0)-80000,IF(B1549&lt;6600000,ROUND(ROUNDDOWN(B1549/4,-3)*3.2,0)-440000,IF(B1549&lt;8500000,ROUNDDOWN(B1549*0.9,0)-1100000,B1549-1950000))))))))</f>
        <v/>
      </c>
      <c r="G1549" s="21">
        <f>IF(F1549&gt;23500000,NA(),IF(F1549&lt;=4890000,1040000,IF(F1549&lt;=6550000,670000,620000)))</f>
        <v/>
      </c>
      <c r="H1549" s="21">
        <f>IF(D1549&lt;=0,0,MAX(0,MIN(2000000,D1549-MIN(100000,ROUNDDOWN(F1549*0.05,0)))))</f>
        <v/>
      </c>
      <c r="I1549" s="21">
        <f>IF(C1549&lt;=2000,0,MIN(C1549,ROUNDDOWN(F1549*0.4,0))-2000)</f>
        <v/>
      </c>
      <c r="J1549" s="21">
        <f>MAX(0,ROUNDDOWN(F1549-E1549-G1549,-3))</f>
        <v/>
      </c>
      <c r="K1549" s="21">
        <f>MAX(0,ROUNDDOWN(F1549-E1549-G1549-H1549-I1549,-3))</f>
        <v/>
      </c>
      <c r="L1549" s="21">
        <f>MAX(0,ROUNDDOWN(F1549-E1549-G1549-H1549,-3))</f>
        <v/>
      </c>
      <c r="M1549" s="21">
        <f>IF(J1549&lt;=0,0,ROUNDDOWN((J1549*LOOKUP(J1549,{0,1950001,3300001,6950001,9000001,18000001,40000001},{0.05,0.1,0.2,0.23,0.33,0.4,0.45})-LOOKUP(J1549,{0,1950001,3300001,6950001,9000001,18000001,40000001},{0,97500,427500,636000,1536000,2796000,4796000}))*1.021,-2))</f>
        <v/>
      </c>
      <c r="N1549" s="21">
        <f>IF(K1549&lt;=0,0,ROUNDDOWN((K1549*LOOKUP(K1549,{0,1950001,3300001,6950001,9000001,18000001,40000001},{0.05,0.1,0.2,0.23,0.33,0.4,0.45})-LOOKUP(K1549,{0,1950001,3300001,6950001,9000001,18000001,40000001},{0,97500,427500,636000,1536000,2796000,4796000}))*1.021,-2))</f>
        <v/>
      </c>
      <c r="O1549" s="21">
        <f>IF(L1549&lt;=0,0,ROUNDDOWN((L1549*LOOKUP(L1549,{0,1950001,3300001,6950001,9000001,18000001,40000001},{0.05,0.1,0.2,0.23,0.33,0.4,0.45})-LOOKUP(L1549,{0,1950001,3300001,6950001,9000001,18000001,40000001},{0,97500,427500,636000,1536000,2796000,4796000}))*1.021,-2))</f>
        <v/>
      </c>
      <c r="P1549" s="21">
        <f>MAX(0,ROUNDDOWN(F1549-E1549-430000,-3))</f>
        <v/>
      </c>
      <c r="Q1549" s="21">
        <f>MAX(0,ROUNDDOWN(F1549-E1549-430000-H1549,-3))</f>
        <v/>
      </c>
      <c r="R1549" s="21">
        <f>IF(F1549&lt;=450000,0,MAX(0,P1549*0.06-MIN(50000,P1549)*0.03))</f>
        <v/>
      </c>
      <c r="S1549" s="21">
        <f>IF(F1549&lt;=450000,0,MAX(0,P1549*0.04-MIN(50000,P1549)*0.02))</f>
        <v/>
      </c>
      <c r="T1549" s="21">
        <f>IF(F1549&lt;=450000,0,MAX(0,Q1549*0.06-MIN(50000,Q1549)*0.03))</f>
        <v/>
      </c>
      <c r="U1549" s="21">
        <f>IF(F1549&lt;=450000,0,MAX(0,Q1549*0.04-MIN(50000,Q1549)*0.02))</f>
        <v/>
      </c>
      <c r="V1549" s="21">
        <f>50000+MAX(0,G1549-480000)</f>
        <v/>
      </c>
      <c r="W1549" s="21">
        <f>P1549-V1549</f>
        <v/>
      </c>
      <c r="X1549" s="21">
        <f>Q1549-V1549</f>
        <v/>
      </c>
      <c r="Y1549" s="22">
        <f>IF(W1549&lt;0,0.9,LOOKUP(W1549,{0,1950001,3300001,6950001,9000001,18000001,40000001},{0.84895,0.7979,0.6958,0.66517,0.56307,0.4916,0.44055}))</f>
        <v/>
      </c>
      <c r="Z1549" s="22">
        <f>IF(X1549&lt;0,0.9,LOOKUP(X1549,{0,1950001,3300001,6950001,9000001,18000001,40000001},{0.84895,0.7979,0.6958,0.66517,0.56307,0.4916,0.44055}))</f>
        <v/>
      </c>
      <c r="AA1549" s="22">
        <f>IF(W1549&lt;0,0,CHOOSE(MATCH(W1549,{0,1950001,3300001,6950001,9000001},1),5.105/84.895,10.21/79.79,20.42/69.58,23.483/66.517,33.693/56.307))</f>
        <v/>
      </c>
      <c r="AB1549" s="21">
        <f>IF(C1549&lt;=2000,0,(MIN(C1549,ROUNDDOWN(F1549*0.3,0))-2000)*0.1)</f>
        <v/>
      </c>
      <c r="AC1549" s="21">
        <f>IF(C1549&lt;=2000,0,MIN((C1549-2000)*Y1549,(R1549+S1549)*0.2))</f>
        <v/>
      </c>
      <c r="AD1549" s="21">
        <f>IF(C1549&lt;=2000,0,MIN((C1549-2000)*Z1549,(T1549+U1549)*0.2))</f>
        <v/>
      </c>
      <c r="AE1549" s="21">
        <f>AC1549*AA1549</f>
        <v/>
      </c>
      <c r="AF1549" s="21">
        <f>ROUNDDOWN(R1549,-2)+ROUNDDOWN(S1549,-2)</f>
        <v/>
      </c>
      <c r="AG1549" s="21">
        <f>ROUNDDOWN(MAX(0,R1549-(AB1549+AC1549+AE1549)*0.6),-2)+ROUNDDOWN(MAX(0,S1549-(AB1549+AC1549+AE1549)*0.4),-2)</f>
        <v/>
      </c>
      <c r="AH1549" s="21">
        <f>ROUNDDOWN(MAX(0,T1549-(AB1549+AD1549)*0.6),-2)+ROUNDDOWN(MAX(0,U1549-(AB1549+AD1549)*0.4),-2)</f>
        <v/>
      </c>
      <c r="AI1549" s="21">
        <f>ROUNDDOWN(T1549,-2)+ROUNDDOWN(U1549,-2)</f>
        <v/>
      </c>
      <c r="AJ1549" s="21">
        <f>M1549+AF1549</f>
        <v/>
      </c>
      <c r="AK1549" s="21">
        <f>M1549+AG1549</f>
        <v/>
      </c>
      <c r="AL1549" s="21">
        <f>N1549+AH1549</f>
        <v/>
      </c>
      <c r="AM1549" s="21">
        <f>O1549+AI1549</f>
        <v/>
      </c>
      <c r="AN1549" s="21">
        <f>N1549+AI1549</f>
        <v/>
      </c>
      <c r="AO1549" s="21">
        <f>ROUNDDOWN((R1549+S1549)*0.2/Y1549+2000,0)</f>
        <v/>
      </c>
      <c r="AP1549" s="21">
        <f>ROUNDDOWN((T1549+U1549)*0.2/Z1549+2000,0)</f>
        <v/>
      </c>
      <c r="AQ1549" s="21">
        <f>AL1549-AK1549</f>
        <v/>
      </c>
      <c r="AR1549" s="21">
        <f>AM1549-AK1549</f>
        <v/>
      </c>
      <c r="AS1549" s="21">
        <f>AM1549-AL1549</f>
        <v/>
      </c>
      <c r="AT1549" s="21">
        <f>AK1549+C1549-AJ1549</f>
        <v/>
      </c>
      <c r="AU1549" s="21">
        <f>AL1549+C1549-AM1549</f>
        <v/>
      </c>
      <c r="AV1549" s="21">
        <f>AN1549+C1549-AM1549</f>
        <v/>
      </c>
    </row>
    <row r="1550">
      <c r="A1550" t="inlineStr">
        <is>
          <t>年収別 医療費15万</t>
        </is>
      </c>
      <c r="B1550" s="21">
        <f>'4_年収別'!$A$76</f>
        <v/>
      </c>
      <c r="C1550" s="21">
        <f>AO1550</f>
        <v/>
      </c>
      <c r="D1550" s="21" t="n">
        <v>150000</v>
      </c>
      <c r="E1550" s="21">
        <f>ROUND(MIN(B1550/12,650000)*12*0.0915+MIN(B1550/12,1390000)*12*(0.0504+0)+B1550*0.005,0)</f>
        <v/>
      </c>
      <c r="F1550" s="21">
        <f>IF(B1550&lt;741000,0,IF(B1550&lt;2191000,B1550-740000,IF(B1550&lt;2193000,1451000,IF(B1550&lt;2196000,1453000,IF(B1550&lt;2200000,1456000,IF(B1550&lt;3600000,ROUND(ROUNDDOWN(B1550/4,-3)*2.8,0)-80000,IF(B1550&lt;6600000,ROUND(ROUNDDOWN(B1550/4,-3)*3.2,0)-440000,IF(B1550&lt;8500000,ROUNDDOWN(B1550*0.9,0)-1100000,B1550-1950000))))))))</f>
        <v/>
      </c>
      <c r="G1550" s="21">
        <f>IF(F1550&gt;23500000,NA(),IF(F1550&lt;=4890000,1040000,IF(F1550&lt;=6550000,670000,620000)))</f>
        <v/>
      </c>
      <c r="H1550" s="21">
        <f>IF(D1550&lt;=0,0,MAX(0,MIN(2000000,D1550-MIN(100000,ROUNDDOWN(F1550*0.05,0)))))</f>
        <v/>
      </c>
      <c r="I1550" s="21">
        <f>IF(C1550&lt;=2000,0,MIN(C1550,ROUNDDOWN(F1550*0.4,0))-2000)</f>
        <v/>
      </c>
      <c r="J1550" s="21">
        <f>MAX(0,ROUNDDOWN(F1550-E1550-G1550,-3))</f>
        <v/>
      </c>
      <c r="K1550" s="21">
        <f>MAX(0,ROUNDDOWN(F1550-E1550-G1550-H1550-I1550,-3))</f>
        <v/>
      </c>
      <c r="L1550" s="21">
        <f>MAX(0,ROUNDDOWN(F1550-E1550-G1550-H1550,-3))</f>
        <v/>
      </c>
      <c r="M1550" s="21">
        <f>IF(J1550&lt;=0,0,ROUNDDOWN((J1550*LOOKUP(J1550,{0,1950001,3300001,6950001,9000001,18000001,40000001},{0.05,0.1,0.2,0.23,0.33,0.4,0.45})-LOOKUP(J1550,{0,1950001,3300001,6950001,9000001,18000001,40000001},{0,97500,427500,636000,1536000,2796000,4796000}))*1.021,-2))</f>
        <v/>
      </c>
      <c r="N1550" s="21">
        <f>IF(K1550&lt;=0,0,ROUNDDOWN((K1550*LOOKUP(K1550,{0,1950001,3300001,6950001,9000001,18000001,40000001},{0.05,0.1,0.2,0.23,0.33,0.4,0.45})-LOOKUP(K1550,{0,1950001,3300001,6950001,9000001,18000001,40000001},{0,97500,427500,636000,1536000,2796000,4796000}))*1.021,-2))</f>
        <v/>
      </c>
      <c r="O1550" s="21">
        <f>IF(L1550&lt;=0,0,ROUNDDOWN((L1550*LOOKUP(L1550,{0,1950001,3300001,6950001,9000001,18000001,40000001},{0.05,0.1,0.2,0.23,0.33,0.4,0.45})-LOOKUP(L1550,{0,1950001,3300001,6950001,9000001,18000001,40000001},{0,97500,427500,636000,1536000,2796000,4796000}))*1.021,-2))</f>
        <v/>
      </c>
      <c r="P1550" s="21">
        <f>MAX(0,ROUNDDOWN(F1550-E1550-430000,-3))</f>
        <v/>
      </c>
      <c r="Q1550" s="21">
        <f>MAX(0,ROUNDDOWN(F1550-E1550-430000-H1550,-3))</f>
        <v/>
      </c>
      <c r="R1550" s="21">
        <f>IF(F1550&lt;=450000,0,MAX(0,P1550*0.06-MIN(50000,P1550)*0.03))</f>
        <v/>
      </c>
      <c r="S1550" s="21">
        <f>IF(F1550&lt;=450000,0,MAX(0,P1550*0.04-MIN(50000,P1550)*0.02))</f>
        <v/>
      </c>
      <c r="T1550" s="21">
        <f>IF(F1550&lt;=450000,0,MAX(0,Q1550*0.06-MIN(50000,Q1550)*0.03))</f>
        <v/>
      </c>
      <c r="U1550" s="21">
        <f>IF(F1550&lt;=450000,0,MAX(0,Q1550*0.04-MIN(50000,Q1550)*0.02))</f>
        <v/>
      </c>
      <c r="V1550" s="21">
        <f>50000+MAX(0,G1550-480000)</f>
        <v/>
      </c>
      <c r="W1550" s="21">
        <f>P1550-V1550</f>
        <v/>
      </c>
      <c r="X1550" s="21">
        <f>Q1550-V1550</f>
        <v/>
      </c>
      <c r="Y1550" s="22">
        <f>IF(W1550&lt;0,0.9,LOOKUP(W1550,{0,1950001,3300001,6950001,9000001,18000001,40000001},{0.84895,0.7979,0.6958,0.66517,0.56307,0.4916,0.44055}))</f>
        <v/>
      </c>
      <c r="Z1550" s="22">
        <f>IF(X1550&lt;0,0.9,LOOKUP(X1550,{0,1950001,3300001,6950001,9000001,18000001,40000001},{0.84895,0.7979,0.6958,0.66517,0.56307,0.4916,0.44055}))</f>
        <v/>
      </c>
      <c r="AA1550" s="22">
        <f>IF(W1550&lt;0,0,CHOOSE(MATCH(W1550,{0,1950001,3300001,6950001,9000001},1),5.105/84.895,10.21/79.79,20.42/69.58,23.483/66.517,33.693/56.307))</f>
        <v/>
      </c>
      <c r="AB1550" s="21">
        <f>IF(C1550&lt;=2000,0,(MIN(C1550,ROUNDDOWN(F1550*0.3,0))-2000)*0.1)</f>
        <v/>
      </c>
      <c r="AC1550" s="21">
        <f>IF(C1550&lt;=2000,0,MIN((C1550-2000)*Y1550,(R1550+S1550)*0.2))</f>
        <v/>
      </c>
      <c r="AD1550" s="21">
        <f>IF(C1550&lt;=2000,0,MIN((C1550-2000)*Z1550,(T1550+U1550)*0.2))</f>
        <v/>
      </c>
      <c r="AE1550" s="21">
        <f>AC1550*AA1550</f>
        <v/>
      </c>
      <c r="AF1550" s="21">
        <f>ROUNDDOWN(R1550,-2)+ROUNDDOWN(S1550,-2)</f>
        <v/>
      </c>
      <c r="AG1550" s="21">
        <f>ROUNDDOWN(MAX(0,R1550-(AB1550+AC1550+AE1550)*0.6),-2)+ROUNDDOWN(MAX(0,S1550-(AB1550+AC1550+AE1550)*0.4),-2)</f>
        <v/>
      </c>
      <c r="AH1550" s="21">
        <f>ROUNDDOWN(MAX(0,T1550-(AB1550+AD1550)*0.6),-2)+ROUNDDOWN(MAX(0,U1550-(AB1550+AD1550)*0.4),-2)</f>
        <v/>
      </c>
      <c r="AI1550" s="21">
        <f>ROUNDDOWN(T1550,-2)+ROUNDDOWN(U1550,-2)</f>
        <v/>
      </c>
      <c r="AJ1550" s="21">
        <f>M1550+AF1550</f>
        <v/>
      </c>
      <c r="AK1550" s="21">
        <f>M1550+AG1550</f>
        <v/>
      </c>
      <c r="AL1550" s="21">
        <f>N1550+AH1550</f>
        <v/>
      </c>
      <c r="AM1550" s="21">
        <f>O1550+AI1550</f>
        <v/>
      </c>
      <c r="AN1550" s="21">
        <f>N1550+AI1550</f>
        <v/>
      </c>
      <c r="AO1550" s="21">
        <f>ROUNDDOWN((R1550+S1550)*0.2/Y1550+2000,0)</f>
        <v/>
      </c>
      <c r="AP1550" s="21">
        <f>ROUNDDOWN((T1550+U1550)*0.2/Z1550+2000,0)</f>
        <v/>
      </c>
      <c r="AQ1550" s="21">
        <f>AL1550-AK1550</f>
        <v/>
      </c>
      <c r="AR1550" s="21">
        <f>AM1550-AK1550</f>
        <v/>
      </c>
      <c r="AS1550" s="21">
        <f>AM1550-AL1550</f>
        <v/>
      </c>
      <c r="AT1550" s="21">
        <f>AK1550+C1550-AJ1550</f>
        <v/>
      </c>
      <c r="AU1550" s="21">
        <f>AL1550+C1550-AM1550</f>
        <v/>
      </c>
      <c r="AV1550" s="21">
        <f>AN1550+C1550-AM1550</f>
        <v/>
      </c>
    </row>
    <row r="1551">
      <c r="A1551" t="inlineStr">
        <is>
          <t>年収別 上限+5万</t>
        </is>
      </c>
      <c r="B1551" s="21">
        <f>'4_年収別'!$A$76</f>
        <v/>
      </c>
      <c r="C1551" s="21">
        <f>AO1551+50000</f>
        <v/>
      </c>
      <c r="D1551" s="21" t="n">
        <v>0</v>
      </c>
      <c r="E1551" s="21">
        <f>ROUND(MIN(B1551/12,650000)*12*0.0915+MIN(B1551/12,1390000)*12*(0.0504+0)+B1551*0.005,0)</f>
        <v/>
      </c>
      <c r="F1551" s="21">
        <f>IF(B1551&lt;741000,0,IF(B1551&lt;2191000,B1551-740000,IF(B1551&lt;2193000,1451000,IF(B1551&lt;2196000,1453000,IF(B1551&lt;2200000,1456000,IF(B1551&lt;3600000,ROUND(ROUNDDOWN(B1551/4,-3)*2.8,0)-80000,IF(B1551&lt;6600000,ROUND(ROUNDDOWN(B1551/4,-3)*3.2,0)-440000,IF(B1551&lt;8500000,ROUNDDOWN(B1551*0.9,0)-1100000,B1551-1950000))))))))</f>
        <v/>
      </c>
      <c r="G1551" s="21">
        <f>IF(F1551&gt;23500000,NA(),IF(F1551&lt;=4890000,1040000,IF(F1551&lt;=6550000,670000,620000)))</f>
        <v/>
      </c>
      <c r="H1551" s="21">
        <f>IF(D1551&lt;=0,0,MAX(0,MIN(2000000,D1551-MIN(100000,ROUNDDOWN(F1551*0.05,0)))))</f>
        <v/>
      </c>
      <c r="I1551" s="21">
        <f>IF(C1551&lt;=2000,0,MIN(C1551,ROUNDDOWN(F1551*0.4,0))-2000)</f>
        <v/>
      </c>
      <c r="J1551" s="21">
        <f>MAX(0,ROUNDDOWN(F1551-E1551-G1551,-3))</f>
        <v/>
      </c>
      <c r="K1551" s="21">
        <f>MAX(0,ROUNDDOWN(F1551-E1551-G1551-H1551-I1551,-3))</f>
        <v/>
      </c>
      <c r="L1551" s="21">
        <f>MAX(0,ROUNDDOWN(F1551-E1551-G1551-H1551,-3))</f>
        <v/>
      </c>
      <c r="M1551" s="21">
        <f>IF(J1551&lt;=0,0,ROUNDDOWN((J1551*LOOKUP(J1551,{0,1950001,3300001,6950001,9000001,18000001,40000001},{0.05,0.1,0.2,0.23,0.33,0.4,0.45})-LOOKUP(J1551,{0,1950001,3300001,6950001,9000001,18000001,40000001},{0,97500,427500,636000,1536000,2796000,4796000}))*1.021,-2))</f>
        <v/>
      </c>
      <c r="N1551" s="21">
        <f>IF(K1551&lt;=0,0,ROUNDDOWN((K1551*LOOKUP(K1551,{0,1950001,3300001,6950001,9000001,18000001,40000001},{0.05,0.1,0.2,0.23,0.33,0.4,0.45})-LOOKUP(K1551,{0,1950001,3300001,6950001,9000001,18000001,40000001},{0,97500,427500,636000,1536000,2796000,4796000}))*1.021,-2))</f>
        <v/>
      </c>
      <c r="O1551" s="21">
        <f>IF(L1551&lt;=0,0,ROUNDDOWN((L1551*LOOKUP(L1551,{0,1950001,3300001,6950001,9000001,18000001,40000001},{0.05,0.1,0.2,0.23,0.33,0.4,0.45})-LOOKUP(L1551,{0,1950001,3300001,6950001,9000001,18000001,40000001},{0,97500,427500,636000,1536000,2796000,4796000}))*1.021,-2))</f>
        <v/>
      </c>
      <c r="P1551" s="21">
        <f>MAX(0,ROUNDDOWN(F1551-E1551-430000,-3))</f>
        <v/>
      </c>
      <c r="Q1551" s="21">
        <f>MAX(0,ROUNDDOWN(F1551-E1551-430000-H1551,-3))</f>
        <v/>
      </c>
      <c r="R1551" s="21">
        <f>IF(F1551&lt;=450000,0,MAX(0,P1551*0.06-MIN(50000,P1551)*0.03))</f>
        <v/>
      </c>
      <c r="S1551" s="21">
        <f>IF(F1551&lt;=450000,0,MAX(0,P1551*0.04-MIN(50000,P1551)*0.02))</f>
        <v/>
      </c>
      <c r="T1551" s="21">
        <f>IF(F1551&lt;=450000,0,MAX(0,Q1551*0.06-MIN(50000,Q1551)*0.03))</f>
        <v/>
      </c>
      <c r="U1551" s="21">
        <f>IF(F1551&lt;=450000,0,MAX(0,Q1551*0.04-MIN(50000,Q1551)*0.02))</f>
        <v/>
      </c>
      <c r="V1551" s="21">
        <f>50000+MAX(0,G1551-480000)</f>
        <v/>
      </c>
      <c r="W1551" s="21">
        <f>P1551-V1551</f>
        <v/>
      </c>
      <c r="X1551" s="21">
        <f>Q1551-V1551</f>
        <v/>
      </c>
      <c r="Y1551" s="22">
        <f>IF(W1551&lt;0,0.9,LOOKUP(W1551,{0,1950001,3300001,6950001,9000001,18000001,40000001},{0.84895,0.7979,0.6958,0.66517,0.56307,0.4916,0.44055}))</f>
        <v/>
      </c>
      <c r="Z1551" s="22">
        <f>IF(X1551&lt;0,0.9,LOOKUP(X1551,{0,1950001,3300001,6950001,9000001,18000001,40000001},{0.84895,0.7979,0.6958,0.66517,0.56307,0.4916,0.44055}))</f>
        <v/>
      </c>
      <c r="AA1551" s="22">
        <f>IF(W1551&lt;0,0,CHOOSE(MATCH(W1551,{0,1950001,3300001,6950001,9000001},1),5.105/84.895,10.21/79.79,20.42/69.58,23.483/66.517,33.693/56.307))</f>
        <v/>
      </c>
      <c r="AB1551" s="21">
        <f>IF(C1551&lt;=2000,0,(MIN(C1551,ROUNDDOWN(F1551*0.3,0))-2000)*0.1)</f>
        <v/>
      </c>
      <c r="AC1551" s="21">
        <f>IF(C1551&lt;=2000,0,MIN((C1551-2000)*Y1551,(R1551+S1551)*0.2))</f>
        <v/>
      </c>
      <c r="AD1551" s="21">
        <f>IF(C1551&lt;=2000,0,MIN((C1551-2000)*Z1551,(T1551+U1551)*0.2))</f>
        <v/>
      </c>
      <c r="AE1551" s="21">
        <f>AC1551*AA1551</f>
        <v/>
      </c>
      <c r="AF1551" s="21">
        <f>ROUNDDOWN(R1551,-2)+ROUNDDOWN(S1551,-2)</f>
        <v/>
      </c>
      <c r="AG1551" s="21">
        <f>ROUNDDOWN(MAX(0,R1551-(AB1551+AC1551+AE1551)*0.6),-2)+ROUNDDOWN(MAX(0,S1551-(AB1551+AC1551+AE1551)*0.4),-2)</f>
        <v/>
      </c>
      <c r="AH1551" s="21">
        <f>ROUNDDOWN(MAX(0,T1551-(AB1551+AD1551)*0.6),-2)+ROUNDDOWN(MAX(0,U1551-(AB1551+AD1551)*0.4),-2)</f>
        <v/>
      </c>
      <c r="AI1551" s="21">
        <f>ROUNDDOWN(T1551,-2)+ROUNDDOWN(U1551,-2)</f>
        <v/>
      </c>
      <c r="AJ1551" s="21">
        <f>M1551+AF1551</f>
        <v/>
      </c>
      <c r="AK1551" s="21">
        <f>M1551+AG1551</f>
        <v/>
      </c>
      <c r="AL1551" s="21">
        <f>N1551+AH1551</f>
        <v/>
      </c>
      <c r="AM1551" s="21">
        <f>O1551+AI1551</f>
        <v/>
      </c>
      <c r="AN1551" s="21">
        <f>N1551+AI1551</f>
        <v/>
      </c>
      <c r="AO1551" s="21">
        <f>ROUNDDOWN((R1551+S1551)*0.2/Y1551+2000,0)</f>
        <v/>
      </c>
      <c r="AP1551" s="21">
        <f>ROUNDDOWN((T1551+U1551)*0.2/Z1551+2000,0)</f>
        <v/>
      </c>
      <c r="AQ1551" s="21">
        <f>AL1551-AK1551</f>
        <v/>
      </c>
      <c r="AR1551" s="21">
        <f>AM1551-AK1551</f>
        <v/>
      </c>
      <c r="AS1551" s="21">
        <f>AM1551-AL1551</f>
        <v/>
      </c>
      <c r="AT1551" s="21">
        <f>AK1551+C1551-AJ1551</f>
        <v/>
      </c>
      <c r="AU1551" s="21">
        <f>AL1551+C1551-AM1551</f>
        <v/>
      </c>
      <c r="AV1551" s="21">
        <f>AN1551+C1551-AM1551</f>
        <v/>
      </c>
    </row>
    <row r="1552">
      <c r="A1552" t="inlineStr">
        <is>
          <t>年収別 医療費15万</t>
        </is>
      </c>
      <c r="B1552" s="21">
        <f>'4_年収別'!$A$77</f>
        <v/>
      </c>
      <c r="C1552" s="21">
        <f>AO1552</f>
        <v/>
      </c>
      <c r="D1552" s="21" t="n">
        <v>150000</v>
      </c>
      <c r="E1552" s="21">
        <f>ROUND(MIN(B1552/12,650000)*12*0.0915+MIN(B1552/12,1390000)*12*(0.0504+0)+B1552*0.005,0)</f>
        <v/>
      </c>
      <c r="F1552" s="21">
        <f>IF(B1552&lt;741000,0,IF(B1552&lt;2191000,B1552-740000,IF(B1552&lt;2193000,1451000,IF(B1552&lt;2196000,1453000,IF(B1552&lt;2200000,1456000,IF(B1552&lt;3600000,ROUND(ROUNDDOWN(B1552/4,-3)*2.8,0)-80000,IF(B1552&lt;6600000,ROUND(ROUNDDOWN(B1552/4,-3)*3.2,0)-440000,IF(B1552&lt;8500000,ROUNDDOWN(B1552*0.9,0)-1100000,B1552-1950000))))))))</f>
        <v/>
      </c>
      <c r="G1552" s="21">
        <f>IF(F1552&gt;23500000,NA(),IF(F1552&lt;=4890000,1040000,IF(F1552&lt;=6550000,670000,620000)))</f>
        <v/>
      </c>
      <c r="H1552" s="21">
        <f>IF(D1552&lt;=0,0,MAX(0,MIN(2000000,D1552-MIN(100000,ROUNDDOWN(F1552*0.05,0)))))</f>
        <v/>
      </c>
      <c r="I1552" s="21">
        <f>IF(C1552&lt;=2000,0,MIN(C1552,ROUNDDOWN(F1552*0.4,0))-2000)</f>
        <v/>
      </c>
      <c r="J1552" s="21">
        <f>MAX(0,ROUNDDOWN(F1552-E1552-G1552,-3))</f>
        <v/>
      </c>
      <c r="K1552" s="21">
        <f>MAX(0,ROUNDDOWN(F1552-E1552-G1552-H1552-I1552,-3))</f>
        <v/>
      </c>
      <c r="L1552" s="21">
        <f>MAX(0,ROUNDDOWN(F1552-E1552-G1552-H1552,-3))</f>
        <v/>
      </c>
      <c r="M1552" s="21">
        <f>IF(J1552&lt;=0,0,ROUNDDOWN((J1552*LOOKUP(J1552,{0,1950001,3300001,6950001,9000001,18000001,40000001},{0.05,0.1,0.2,0.23,0.33,0.4,0.45})-LOOKUP(J1552,{0,1950001,3300001,6950001,9000001,18000001,40000001},{0,97500,427500,636000,1536000,2796000,4796000}))*1.021,-2))</f>
        <v/>
      </c>
      <c r="N1552" s="21">
        <f>IF(K1552&lt;=0,0,ROUNDDOWN((K1552*LOOKUP(K1552,{0,1950001,3300001,6950001,9000001,18000001,40000001},{0.05,0.1,0.2,0.23,0.33,0.4,0.45})-LOOKUP(K1552,{0,1950001,3300001,6950001,9000001,18000001,40000001},{0,97500,427500,636000,1536000,2796000,4796000}))*1.021,-2))</f>
        <v/>
      </c>
      <c r="O1552" s="21">
        <f>IF(L1552&lt;=0,0,ROUNDDOWN((L1552*LOOKUP(L1552,{0,1950001,3300001,6950001,9000001,18000001,40000001},{0.05,0.1,0.2,0.23,0.33,0.4,0.45})-LOOKUP(L1552,{0,1950001,3300001,6950001,9000001,18000001,40000001},{0,97500,427500,636000,1536000,2796000,4796000}))*1.021,-2))</f>
        <v/>
      </c>
      <c r="P1552" s="21">
        <f>MAX(0,ROUNDDOWN(F1552-E1552-430000,-3))</f>
        <v/>
      </c>
      <c r="Q1552" s="21">
        <f>MAX(0,ROUNDDOWN(F1552-E1552-430000-H1552,-3))</f>
        <v/>
      </c>
      <c r="R1552" s="21">
        <f>IF(F1552&lt;=450000,0,MAX(0,P1552*0.06-MIN(50000,P1552)*0.03))</f>
        <v/>
      </c>
      <c r="S1552" s="21">
        <f>IF(F1552&lt;=450000,0,MAX(0,P1552*0.04-MIN(50000,P1552)*0.02))</f>
        <v/>
      </c>
      <c r="T1552" s="21">
        <f>IF(F1552&lt;=450000,0,MAX(0,Q1552*0.06-MIN(50000,Q1552)*0.03))</f>
        <v/>
      </c>
      <c r="U1552" s="21">
        <f>IF(F1552&lt;=450000,0,MAX(0,Q1552*0.04-MIN(50000,Q1552)*0.02))</f>
        <v/>
      </c>
      <c r="V1552" s="21">
        <f>50000+MAX(0,G1552-480000)</f>
        <v/>
      </c>
      <c r="W1552" s="21">
        <f>P1552-V1552</f>
        <v/>
      </c>
      <c r="X1552" s="21">
        <f>Q1552-V1552</f>
        <v/>
      </c>
      <c r="Y1552" s="22">
        <f>IF(W1552&lt;0,0.9,LOOKUP(W1552,{0,1950001,3300001,6950001,9000001,18000001,40000001},{0.84895,0.7979,0.6958,0.66517,0.56307,0.4916,0.44055}))</f>
        <v/>
      </c>
      <c r="Z1552" s="22">
        <f>IF(X1552&lt;0,0.9,LOOKUP(X1552,{0,1950001,3300001,6950001,9000001,18000001,40000001},{0.84895,0.7979,0.6958,0.66517,0.56307,0.4916,0.44055}))</f>
        <v/>
      </c>
      <c r="AA1552" s="22">
        <f>IF(W1552&lt;0,0,CHOOSE(MATCH(W1552,{0,1950001,3300001,6950001,9000001},1),5.105/84.895,10.21/79.79,20.42/69.58,23.483/66.517,33.693/56.307))</f>
        <v/>
      </c>
      <c r="AB1552" s="21">
        <f>IF(C1552&lt;=2000,0,(MIN(C1552,ROUNDDOWN(F1552*0.3,0))-2000)*0.1)</f>
        <v/>
      </c>
      <c r="AC1552" s="21">
        <f>IF(C1552&lt;=2000,0,MIN((C1552-2000)*Y1552,(R1552+S1552)*0.2))</f>
        <v/>
      </c>
      <c r="AD1552" s="21">
        <f>IF(C1552&lt;=2000,0,MIN((C1552-2000)*Z1552,(T1552+U1552)*0.2))</f>
        <v/>
      </c>
      <c r="AE1552" s="21">
        <f>AC1552*AA1552</f>
        <v/>
      </c>
      <c r="AF1552" s="21">
        <f>ROUNDDOWN(R1552,-2)+ROUNDDOWN(S1552,-2)</f>
        <v/>
      </c>
      <c r="AG1552" s="21">
        <f>ROUNDDOWN(MAX(0,R1552-(AB1552+AC1552+AE1552)*0.6),-2)+ROUNDDOWN(MAX(0,S1552-(AB1552+AC1552+AE1552)*0.4),-2)</f>
        <v/>
      </c>
      <c r="AH1552" s="21">
        <f>ROUNDDOWN(MAX(0,T1552-(AB1552+AD1552)*0.6),-2)+ROUNDDOWN(MAX(0,U1552-(AB1552+AD1552)*0.4),-2)</f>
        <v/>
      </c>
      <c r="AI1552" s="21">
        <f>ROUNDDOWN(T1552,-2)+ROUNDDOWN(U1552,-2)</f>
        <v/>
      </c>
      <c r="AJ1552" s="21">
        <f>M1552+AF1552</f>
        <v/>
      </c>
      <c r="AK1552" s="21">
        <f>M1552+AG1552</f>
        <v/>
      </c>
      <c r="AL1552" s="21">
        <f>N1552+AH1552</f>
        <v/>
      </c>
      <c r="AM1552" s="21">
        <f>O1552+AI1552</f>
        <v/>
      </c>
      <c r="AN1552" s="21">
        <f>N1552+AI1552</f>
        <v/>
      </c>
      <c r="AO1552" s="21">
        <f>ROUNDDOWN((R1552+S1552)*0.2/Y1552+2000,0)</f>
        <v/>
      </c>
      <c r="AP1552" s="21">
        <f>ROUNDDOWN((T1552+U1552)*0.2/Z1552+2000,0)</f>
        <v/>
      </c>
      <c r="AQ1552" s="21">
        <f>AL1552-AK1552</f>
        <v/>
      </c>
      <c r="AR1552" s="21">
        <f>AM1552-AK1552</f>
        <v/>
      </c>
      <c r="AS1552" s="21">
        <f>AM1552-AL1552</f>
        <v/>
      </c>
      <c r="AT1552" s="21">
        <f>AK1552+C1552-AJ1552</f>
        <v/>
      </c>
      <c r="AU1552" s="21">
        <f>AL1552+C1552-AM1552</f>
        <v/>
      </c>
      <c r="AV1552" s="21">
        <f>AN1552+C1552-AM1552</f>
        <v/>
      </c>
    </row>
    <row r="1553">
      <c r="A1553" t="inlineStr">
        <is>
          <t>年収別 上限+5万</t>
        </is>
      </c>
      <c r="B1553" s="21">
        <f>'4_年収別'!$A$77</f>
        <v/>
      </c>
      <c r="C1553" s="21">
        <f>AO1553+50000</f>
        <v/>
      </c>
      <c r="D1553" s="21" t="n">
        <v>0</v>
      </c>
      <c r="E1553" s="21">
        <f>ROUND(MIN(B1553/12,650000)*12*0.0915+MIN(B1553/12,1390000)*12*(0.0504+0)+B1553*0.005,0)</f>
        <v/>
      </c>
      <c r="F1553" s="21">
        <f>IF(B1553&lt;741000,0,IF(B1553&lt;2191000,B1553-740000,IF(B1553&lt;2193000,1451000,IF(B1553&lt;2196000,1453000,IF(B1553&lt;2200000,1456000,IF(B1553&lt;3600000,ROUND(ROUNDDOWN(B1553/4,-3)*2.8,0)-80000,IF(B1553&lt;6600000,ROUND(ROUNDDOWN(B1553/4,-3)*3.2,0)-440000,IF(B1553&lt;8500000,ROUNDDOWN(B1553*0.9,0)-1100000,B1553-1950000))))))))</f>
        <v/>
      </c>
      <c r="G1553" s="21">
        <f>IF(F1553&gt;23500000,NA(),IF(F1553&lt;=4890000,1040000,IF(F1553&lt;=6550000,670000,620000)))</f>
        <v/>
      </c>
      <c r="H1553" s="21">
        <f>IF(D1553&lt;=0,0,MAX(0,MIN(2000000,D1553-MIN(100000,ROUNDDOWN(F1553*0.05,0)))))</f>
        <v/>
      </c>
      <c r="I1553" s="21">
        <f>IF(C1553&lt;=2000,0,MIN(C1553,ROUNDDOWN(F1553*0.4,0))-2000)</f>
        <v/>
      </c>
      <c r="J1553" s="21">
        <f>MAX(0,ROUNDDOWN(F1553-E1553-G1553,-3))</f>
        <v/>
      </c>
      <c r="K1553" s="21">
        <f>MAX(0,ROUNDDOWN(F1553-E1553-G1553-H1553-I1553,-3))</f>
        <v/>
      </c>
      <c r="L1553" s="21">
        <f>MAX(0,ROUNDDOWN(F1553-E1553-G1553-H1553,-3))</f>
        <v/>
      </c>
      <c r="M1553" s="21">
        <f>IF(J1553&lt;=0,0,ROUNDDOWN((J1553*LOOKUP(J1553,{0,1950001,3300001,6950001,9000001,18000001,40000001},{0.05,0.1,0.2,0.23,0.33,0.4,0.45})-LOOKUP(J1553,{0,1950001,3300001,6950001,9000001,18000001,40000001},{0,97500,427500,636000,1536000,2796000,4796000}))*1.021,-2))</f>
        <v/>
      </c>
      <c r="N1553" s="21">
        <f>IF(K1553&lt;=0,0,ROUNDDOWN((K1553*LOOKUP(K1553,{0,1950001,3300001,6950001,9000001,18000001,40000001},{0.05,0.1,0.2,0.23,0.33,0.4,0.45})-LOOKUP(K1553,{0,1950001,3300001,6950001,9000001,18000001,40000001},{0,97500,427500,636000,1536000,2796000,4796000}))*1.021,-2))</f>
        <v/>
      </c>
      <c r="O1553" s="21">
        <f>IF(L1553&lt;=0,0,ROUNDDOWN((L1553*LOOKUP(L1553,{0,1950001,3300001,6950001,9000001,18000001,40000001},{0.05,0.1,0.2,0.23,0.33,0.4,0.45})-LOOKUP(L1553,{0,1950001,3300001,6950001,9000001,18000001,40000001},{0,97500,427500,636000,1536000,2796000,4796000}))*1.021,-2))</f>
        <v/>
      </c>
      <c r="P1553" s="21">
        <f>MAX(0,ROUNDDOWN(F1553-E1553-430000,-3))</f>
        <v/>
      </c>
      <c r="Q1553" s="21">
        <f>MAX(0,ROUNDDOWN(F1553-E1553-430000-H1553,-3))</f>
        <v/>
      </c>
      <c r="R1553" s="21">
        <f>IF(F1553&lt;=450000,0,MAX(0,P1553*0.06-MIN(50000,P1553)*0.03))</f>
        <v/>
      </c>
      <c r="S1553" s="21">
        <f>IF(F1553&lt;=450000,0,MAX(0,P1553*0.04-MIN(50000,P1553)*0.02))</f>
        <v/>
      </c>
      <c r="T1553" s="21">
        <f>IF(F1553&lt;=450000,0,MAX(0,Q1553*0.06-MIN(50000,Q1553)*0.03))</f>
        <v/>
      </c>
      <c r="U1553" s="21">
        <f>IF(F1553&lt;=450000,0,MAX(0,Q1553*0.04-MIN(50000,Q1553)*0.02))</f>
        <v/>
      </c>
      <c r="V1553" s="21">
        <f>50000+MAX(0,G1553-480000)</f>
        <v/>
      </c>
      <c r="W1553" s="21">
        <f>P1553-V1553</f>
        <v/>
      </c>
      <c r="X1553" s="21">
        <f>Q1553-V1553</f>
        <v/>
      </c>
      <c r="Y1553" s="22">
        <f>IF(W1553&lt;0,0.9,LOOKUP(W1553,{0,1950001,3300001,6950001,9000001,18000001,40000001},{0.84895,0.7979,0.6958,0.66517,0.56307,0.4916,0.44055}))</f>
        <v/>
      </c>
      <c r="Z1553" s="22">
        <f>IF(X1553&lt;0,0.9,LOOKUP(X1553,{0,1950001,3300001,6950001,9000001,18000001,40000001},{0.84895,0.7979,0.6958,0.66517,0.56307,0.4916,0.44055}))</f>
        <v/>
      </c>
      <c r="AA1553" s="22">
        <f>IF(W1553&lt;0,0,CHOOSE(MATCH(W1553,{0,1950001,3300001,6950001,9000001},1),5.105/84.895,10.21/79.79,20.42/69.58,23.483/66.517,33.693/56.307))</f>
        <v/>
      </c>
      <c r="AB1553" s="21">
        <f>IF(C1553&lt;=2000,0,(MIN(C1553,ROUNDDOWN(F1553*0.3,0))-2000)*0.1)</f>
        <v/>
      </c>
      <c r="AC1553" s="21">
        <f>IF(C1553&lt;=2000,0,MIN((C1553-2000)*Y1553,(R1553+S1553)*0.2))</f>
        <v/>
      </c>
      <c r="AD1553" s="21">
        <f>IF(C1553&lt;=2000,0,MIN((C1553-2000)*Z1553,(T1553+U1553)*0.2))</f>
        <v/>
      </c>
      <c r="AE1553" s="21">
        <f>AC1553*AA1553</f>
        <v/>
      </c>
      <c r="AF1553" s="21">
        <f>ROUNDDOWN(R1553,-2)+ROUNDDOWN(S1553,-2)</f>
        <v/>
      </c>
      <c r="AG1553" s="21">
        <f>ROUNDDOWN(MAX(0,R1553-(AB1553+AC1553+AE1553)*0.6),-2)+ROUNDDOWN(MAX(0,S1553-(AB1553+AC1553+AE1553)*0.4),-2)</f>
        <v/>
      </c>
      <c r="AH1553" s="21">
        <f>ROUNDDOWN(MAX(0,T1553-(AB1553+AD1553)*0.6),-2)+ROUNDDOWN(MAX(0,U1553-(AB1553+AD1553)*0.4),-2)</f>
        <v/>
      </c>
      <c r="AI1553" s="21">
        <f>ROUNDDOWN(T1553,-2)+ROUNDDOWN(U1553,-2)</f>
        <v/>
      </c>
      <c r="AJ1553" s="21">
        <f>M1553+AF1553</f>
        <v/>
      </c>
      <c r="AK1553" s="21">
        <f>M1553+AG1553</f>
        <v/>
      </c>
      <c r="AL1553" s="21">
        <f>N1553+AH1553</f>
        <v/>
      </c>
      <c r="AM1553" s="21">
        <f>O1553+AI1553</f>
        <v/>
      </c>
      <c r="AN1553" s="21">
        <f>N1553+AI1553</f>
        <v/>
      </c>
      <c r="AO1553" s="21">
        <f>ROUNDDOWN((R1553+S1553)*0.2/Y1553+2000,0)</f>
        <v/>
      </c>
      <c r="AP1553" s="21">
        <f>ROUNDDOWN((T1553+U1553)*0.2/Z1553+2000,0)</f>
        <v/>
      </c>
      <c r="AQ1553" s="21">
        <f>AL1553-AK1553</f>
        <v/>
      </c>
      <c r="AR1553" s="21">
        <f>AM1553-AK1553</f>
        <v/>
      </c>
      <c r="AS1553" s="21">
        <f>AM1553-AL1553</f>
        <v/>
      </c>
      <c r="AT1553" s="21">
        <f>AK1553+C1553-AJ1553</f>
        <v/>
      </c>
      <c r="AU1553" s="21">
        <f>AL1553+C1553-AM1553</f>
        <v/>
      </c>
      <c r="AV1553" s="21">
        <f>AN1553+C1553-AM1553</f>
        <v/>
      </c>
    </row>
    <row r="1554">
      <c r="A1554" t="inlineStr">
        <is>
          <t>年収別 医療費15万</t>
        </is>
      </c>
      <c r="B1554" s="21">
        <f>'4_年収別'!$A$78</f>
        <v/>
      </c>
      <c r="C1554" s="21">
        <f>AO1554</f>
        <v/>
      </c>
      <c r="D1554" s="21" t="n">
        <v>150000</v>
      </c>
      <c r="E1554" s="21">
        <f>ROUND(MIN(B1554/12,650000)*12*0.0915+MIN(B1554/12,1390000)*12*(0.0504+0)+B1554*0.005,0)</f>
        <v/>
      </c>
      <c r="F1554" s="21">
        <f>IF(B1554&lt;741000,0,IF(B1554&lt;2191000,B1554-740000,IF(B1554&lt;2193000,1451000,IF(B1554&lt;2196000,1453000,IF(B1554&lt;2200000,1456000,IF(B1554&lt;3600000,ROUND(ROUNDDOWN(B1554/4,-3)*2.8,0)-80000,IF(B1554&lt;6600000,ROUND(ROUNDDOWN(B1554/4,-3)*3.2,0)-440000,IF(B1554&lt;8500000,ROUNDDOWN(B1554*0.9,0)-1100000,B1554-1950000))))))))</f>
        <v/>
      </c>
      <c r="G1554" s="21">
        <f>IF(F1554&gt;23500000,NA(),IF(F1554&lt;=4890000,1040000,IF(F1554&lt;=6550000,670000,620000)))</f>
        <v/>
      </c>
      <c r="H1554" s="21">
        <f>IF(D1554&lt;=0,0,MAX(0,MIN(2000000,D1554-MIN(100000,ROUNDDOWN(F1554*0.05,0)))))</f>
        <v/>
      </c>
      <c r="I1554" s="21">
        <f>IF(C1554&lt;=2000,0,MIN(C1554,ROUNDDOWN(F1554*0.4,0))-2000)</f>
        <v/>
      </c>
      <c r="J1554" s="21">
        <f>MAX(0,ROUNDDOWN(F1554-E1554-G1554,-3))</f>
        <v/>
      </c>
      <c r="K1554" s="21">
        <f>MAX(0,ROUNDDOWN(F1554-E1554-G1554-H1554-I1554,-3))</f>
        <v/>
      </c>
      <c r="L1554" s="21">
        <f>MAX(0,ROUNDDOWN(F1554-E1554-G1554-H1554,-3))</f>
        <v/>
      </c>
      <c r="M1554" s="21">
        <f>IF(J1554&lt;=0,0,ROUNDDOWN((J1554*LOOKUP(J1554,{0,1950001,3300001,6950001,9000001,18000001,40000001},{0.05,0.1,0.2,0.23,0.33,0.4,0.45})-LOOKUP(J1554,{0,1950001,3300001,6950001,9000001,18000001,40000001},{0,97500,427500,636000,1536000,2796000,4796000}))*1.021,-2))</f>
        <v/>
      </c>
      <c r="N1554" s="21">
        <f>IF(K1554&lt;=0,0,ROUNDDOWN((K1554*LOOKUP(K1554,{0,1950001,3300001,6950001,9000001,18000001,40000001},{0.05,0.1,0.2,0.23,0.33,0.4,0.45})-LOOKUP(K1554,{0,1950001,3300001,6950001,9000001,18000001,40000001},{0,97500,427500,636000,1536000,2796000,4796000}))*1.021,-2))</f>
        <v/>
      </c>
      <c r="O1554" s="21">
        <f>IF(L1554&lt;=0,0,ROUNDDOWN((L1554*LOOKUP(L1554,{0,1950001,3300001,6950001,9000001,18000001,40000001},{0.05,0.1,0.2,0.23,0.33,0.4,0.45})-LOOKUP(L1554,{0,1950001,3300001,6950001,9000001,18000001,40000001},{0,97500,427500,636000,1536000,2796000,4796000}))*1.021,-2))</f>
        <v/>
      </c>
      <c r="P1554" s="21">
        <f>MAX(0,ROUNDDOWN(F1554-E1554-430000,-3))</f>
        <v/>
      </c>
      <c r="Q1554" s="21">
        <f>MAX(0,ROUNDDOWN(F1554-E1554-430000-H1554,-3))</f>
        <v/>
      </c>
      <c r="R1554" s="21">
        <f>IF(F1554&lt;=450000,0,MAX(0,P1554*0.06-MIN(50000,P1554)*0.03))</f>
        <v/>
      </c>
      <c r="S1554" s="21">
        <f>IF(F1554&lt;=450000,0,MAX(0,P1554*0.04-MIN(50000,P1554)*0.02))</f>
        <v/>
      </c>
      <c r="T1554" s="21">
        <f>IF(F1554&lt;=450000,0,MAX(0,Q1554*0.06-MIN(50000,Q1554)*0.03))</f>
        <v/>
      </c>
      <c r="U1554" s="21">
        <f>IF(F1554&lt;=450000,0,MAX(0,Q1554*0.04-MIN(50000,Q1554)*0.02))</f>
        <v/>
      </c>
      <c r="V1554" s="21">
        <f>50000+MAX(0,G1554-480000)</f>
        <v/>
      </c>
      <c r="W1554" s="21">
        <f>P1554-V1554</f>
        <v/>
      </c>
      <c r="X1554" s="21">
        <f>Q1554-V1554</f>
        <v/>
      </c>
      <c r="Y1554" s="22">
        <f>IF(W1554&lt;0,0.9,LOOKUP(W1554,{0,1950001,3300001,6950001,9000001,18000001,40000001},{0.84895,0.7979,0.6958,0.66517,0.56307,0.4916,0.44055}))</f>
        <v/>
      </c>
      <c r="Z1554" s="22">
        <f>IF(X1554&lt;0,0.9,LOOKUP(X1554,{0,1950001,3300001,6950001,9000001,18000001,40000001},{0.84895,0.7979,0.6958,0.66517,0.56307,0.4916,0.44055}))</f>
        <v/>
      </c>
      <c r="AA1554" s="22">
        <f>IF(W1554&lt;0,0,CHOOSE(MATCH(W1554,{0,1950001,3300001,6950001,9000001},1),5.105/84.895,10.21/79.79,20.42/69.58,23.483/66.517,33.693/56.307))</f>
        <v/>
      </c>
      <c r="AB1554" s="21">
        <f>IF(C1554&lt;=2000,0,(MIN(C1554,ROUNDDOWN(F1554*0.3,0))-2000)*0.1)</f>
        <v/>
      </c>
      <c r="AC1554" s="21">
        <f>IF(C1554&lt;=2000,0,MIN((C1554-2000)*Y1554,(R1554+S1554)*0.2))</f>
        <v/>
      </c>
      <c r="AD1554" s="21">
        <f>IF(C1554&lt;=2000,0,MIN((C1554-2000)*Z1554,(T1554+U1554)*0.2))</f>
        <v/>
      </c>
      <c r="AE1554" s="21">
        <f>AC1554*AA1554</f>
        <v/>
      </c>
      <c r="AF1554" s="21">
        <f>ROUNDDOWN(R1554,-2)+ROUNDDOWN(S1554,-2)</f>
        <v/>
      </c>
      <c r="AG1554" s="21">
        <f>ROUNDDOWN(MAX(0,R1554-(AB1554+AC1554+AE1554)*0.6),-2)+ROUNDDOWN(MAX(0,S1554-(AB1554+AC1554+AE1554)*0.4),-2)</f>
        <v/>
      </c>
      <c r="AH1554" s="21">
        <f>ROUNDDOWN(MAX(0,T1554-(AB1554+AD1554)*0.6),-2)+ROUNDDOWN(MAX(0,U1554-(AB1554+AD1554)*0.4),-2)</f>
        <v/>
      </c>
      <c r="AI1554" s="21">
        <f>ROUNDDOWN(T1554,-2)+ROUNDDOWN(U1554,-2)</f>
        <v/>
      </c>
      <c r="AJ1554" s="21">
        <f>M1554+AF1554</f>
        <v/>
      </c>
      <c r="AK1554" s="21">
        <f>M1554+AG1554</f>
        <v/>
      </c>
      <c r="AL1554" s="21">
        <f>N1554+AH1554</f>
        <v/>
      </c>
      <c r="AM1554" s="21">
        <f>O1554+AI1554</f>
        <v/>
      </c>
      <c r="AN1554" s="21">
        <f>N1554+AI1554</f>
        <v/>
      </c>
      <c r="AO1554" s="21">
        <f>ROUNDDOWN((R1554+S1554)*0.2/Y1554+2000,0)</f>
        <v/>
      </c>
      <c r="AP1554" s="21">
        <f>ROUNDDOWN((T1554+U1554)*0.2/Z1554+2000,0)</f>
        <v/>
      </c>
      <c r="AQ1554" s="21">
        <f>AL1554-AK1554</f>
        <v/>
      </c>
      <c r="AR1554" s="21">
        <f>AM1554-AK1554</f>
        <v/>
      </c>
      <c r="AS1554" s="21">
        <f>AM1554-AL1554</f>
        <v/>
      </c>
      <c r="AT1554" s="21">
        <f>AK1554+C1554-AJ1554</f>
        <v/>
      </c>
      <c r="AU1554" s="21">
        <f>AL1554+C1554-AM1554</f>
        <v/>
      </c>
      <c r="AV1554" s="21">
        <f>AN1554+C1554-AM1554</f>
        <v/>
      </c>
    </row>
    <row r="1555">
      <c r="A1555" t="inlineStr">
        <is>
          <t>年収別 上限+5万</t>
        </is>
      </c>
      <c r="B1555" s="21">
        <f>'4_年収別'!$A$78</f>
        <v/>
      </c>
      <c r="C1555" s="21">
        <f>AO1555+50000</f>
        <v/>
      </c>
      <c r="D1555" s="21" t="n">
        <v>0</v>
      </c>
      <c r="E1555" s="21">
        <f>ROUND(MIN(B1555/12,650000)*12*0.0915+MIN(B1555/12,1390000)*12*(0.0504+0)+B1555*0.005,0)</f>
        <v/>
      </c>
      <c r="F1555" s="21">
        <f>IF(B1555&lt;741000,0,IF(B1555&lt;2191000,B1555-740000,IF(B1555&lt;2193000,1451000,IF(B1555&lt;2196000,1453000,IF(B1555&lt;2200000,1456000,IF(B1555&lt;3600000,ROUND(ROUNDDOWN(B1555/4,-3)*2.8,0)-80000,IF(B1555&lt;6600000,ROUND(ROUNDDOWN(B1555/4,-3)*3.2,0)-440000,IF(B1555&lt;8500000,ROUNDDOWN(B1555*0.9,0)-1100000,B1555-1950000))))))))</f>
        <v/>
      </c>
      <c r="G1555" s="21">
        <f>IF(F1555&gt;23500000,NA(),IF(F1555&lt;=4890000,1040000,IF(F1555&lt;=6550000,670000,620000)))</f>
        <v/>
      </c>
      <c r="H1555" s="21">
        <f>IF(D1555&lt;=0,0,MAX(0,MIN(2000000,D1555-MIN(100000,ROUNDDOWN(F1555*0.05,0)))))</f>
        <v/>
      </c>
      <c r="I1555" s="21">
        <f>IF(C1555&lt;=2000,0,MIN(C1555,ROUNDDOWN(F1555*0.4,0))-2000)</f>
        <v/>
      </c>
      <c r="J1555" s="21">
        <f>MAX(0,ROUNDDOWN(F1555-E1555-G1555,-3))</f>
        <v/>
      </c>
      <c r="K1555" s="21">
        <f>MAX(0,ROUNDDOWN(F1555-E1555-G1555-H1555-I1555,-3))</f>
        <v/>
      </c>
      <c r="L1555" s="21">
        <f>MAX(0,ROUNDDOWN(F1555-E1555-G1555-H1555,-3))</f>
        <v/>
      </c>
      <c r="M1555" s="21">
        <f>IF(J1555&lt;=0,0,ROUNDDOWN((J1555*LOOKUP(J1555,{0,1950001,3300001,6950001,9000001,18000001,40000001},{0.05,0.1,0.2,0.23,0.33,0.4,0.45})-LOOKUP(J1555,{0,1950001,3300001,6950001,9000001,18000001,40000001},{0,97500,427500,636000,1536000,2796000,4796000}))*1.021,-2))</f>
        <v/>
      </c>
      <c r="N1555" s="21">
        <f>IF(K1555&lt;=0,0,ROUNDDOWN((K1555*LOOKUP(K1555,{0,1950001,3300001,6950001,9000001,18000001,40000001},{0.05,0.1,0.2,0.23,0.33,0.4,0.45})-LOOKUP(K1555,{0,1950001,3300001,6950001,9000001,18000001,40000001},{0,97500,427500,636000,1536000,2796000,4796000}))*1.021,-2))</f>
        <v/>
      </c>
      <c r="O1555" s="21">
        <f>IF(L1555&lt;=0,0,ROUNDDOWN((L1555*LOOKUP(L1555,{0,1950001,3300001,6950001,9000001,18000001,40000001},{0.05,0.1,0.2,0.23,0.33,0.4,0.45})-LOOKUP(L1555,{0,1950001,3300001,6950001,9000001,18000001,40000001},{0,97500,427500,636000,1536000,2796000,4796000}))*1.021,-2))</f>
        <v/>
      </c>
      <c r="P1555" s="21">
        <f>MAX(0,ROUNDDOWN(F1555-E1555-430000,-3))</f>
        <v/>
      </c>
      <c r="Q1555" s="21">
        <f>MAX(0,ROUNDDOWN(F1555-E1555-430000-H1555,-3))</f>
        <v/>
      </c>
      <c r="R1555" s="21">
        <f>IF(F1555&lt;=450000,0,MAX(0,P1555*0.06-MIN(50000,P1555)*0.03))</f>
        <v/>
      </c>
      <c r="S1555" s="21">
        <f>IF(F1555&lt;=450000,0,MAX(0,P1555*0.04-MIN(50000,P1555)*0.02))</f>
        <v/>
      </c>
      <c r="T1555" s="21">
        <f>IF(F1555&lt;=450000,0,MAX(0,Q1555*0.06-MIN(50000,Q1555)*0.03))</f>
        <v/>
      </c>
      <c r="U1555" s="21">
        <f>IF(F1555&lt;=450000,0,MAX(0,Q1555*0.04-MIN(50000,Q1555)*0.02))</f>
        <v/>
      </c>
      <c r="V1555" s="21">
        <f>50000+MAX(0,G1555-480000)</f>
        <v/>
      </c>
      <c r="W1555" s="21">
        <f>P1555-V1555</f>
        <v/>
      </c>
      <c r="X1555" s="21">
        <f>Q1555-V1555</f>
        <v/>
      </c>
      <c r="Y1555" s="22">
        <f>IF(W1555&lt;0,0.9,LOOKUP(W1555,{0,1950001,3300001,6950001,9000001,18000001,40000001},{0.84895,0.7979,0.6958,0.66517,0.56307,0.4916,0.44055}))</f>
        <v/>
      </c>
      <c r="Z1555" s="22">
        <f>IF(X1555&lt;0,0.9,LOOKUP(X1555,{0,1950001,3300001,6950001,9000001,18000001,40000001},{0.84895,0.7979,0.6958,0.66517,0.56307,0.4916,0.44055}))</f>
        <v/>
      </c>
      <c r="AA1555" s="22">
        <f>IF(W1555&lt;0,0,CHOOSE(MATCH(W1555,{0,1950001,3300001,6950001,9000001},1),5.105/84.895,10.21/79.79,20.42/69.58,23.483/66.517,33.693/56.307))</f>
        <v/>
      </c>
      <c r="AB1555" s="21">
        <f>IF(C1555&lt;=2000,0,(MIN(C1555,ROUNDDOWN(F1555*0.3,0))-2000)*0.1)</f>
        <v/>
      </c>
      <c r="AC1555" s="21">
        <f>IF(C1555&lt;=2000,0,MIN((C1555-2000)*Y1555,(R1555+S1555)*0.2))</f>
        <v/>
      </c>
      <c r="AD1555" s="21">
        <f>IF(C1555&lt;=2000,0,MIN((C1555-2000)*Z1555,(T1555+U1555)*0.2))</f>
        <v/>
      </c>
      <c r="AE1555" s="21">
        <f>AC1555*AA1555</f>
        <v/>
      </c>
      <c r="AF1555" s="21">
        <f>ROUNDDOWN(R1555,-2)+ROUNDDOWN(S1555,-2)</f>
        <v/>
      </c>
      <c r="AG1555" s="21">
        <f>ROUNDDOWN(MAX(0,R1555-(AB1555+AC1555+AE1555)*0.6),-2)+ROUNDDOWN(MAX(0,S1555-(AB1555+AC1555+AE1555)*0.4),-2)</f>
        <v/>
      </c>
      <c r="AH1555" s="21">
        <f>ROUNDDOWN(MAX(0,T1555-(AB1555+AD1555)*0.6),-2)+ROUNDDOWN(MAX(0,U1555-(AB1555+AD1555)*0.4),-2)</f>
        <v/>
      </c>
      <c r="AI1555" s="21">
        <f>ROUNDDOWN(T1555,-2)+ROUNDDOWN(U1555,-2)</f>
        <v/>
      </c>
      <c r="AJ1555" s="21">
        <f>M1555+AF1555</f>
        <v/>
      </c>
      <c r="AK1555" s="21">
        <f>M1555+AG1555</f>
        <v/>
      </c>
      <c r="AL1555" s="21">
        <f>N1555+AH1555</f>
        <v/>
      </c>
      <c r="AM1555" s="21">
        <f>O1555+AI1555</f>
        <v/>
      </c>
      <c r="AN1555" s="21">
        <f>N1555+AI1555</f>
        <v/>
      </c>
      <c r="AO1555" s="21">
        <f>ROUNDDOWN((R1555+S1555)*0.2/Y1555+2000,0)</f>
        <v/>
      </c>
      <c r="AP1555" s="21">
        <f>ROUNDDOWN((T1555+U1555)*0.2/Z1555+2000,0)</f>
        <v/>
      </c>
      <c r="AQ1555" s="21">
        <f>AL1555-AK1555</f>
        <v/>
      </c>
      <c r="AR1555" s="21">
        <f>AM1555-AK1555</f>
        <v/>
      </c>
      <c r="AS1555" s="21">
        <f>AM1555-AL1555</f>
        <v/>
      </c>
      <c r="AT1555" s="21">
        <f>AK1555+C1555-AJ1555</f>
        <v/>
      </c>
      <c r="AU1555" s="21">
        <f>AL1555+C1555-AM1555</f>
        <v/>
      </c>
      <c r="AV1555" s="21">
        <f>AN1555+C1555-AM1555</f>
        <v/>
      </c>
    </row>
    <row r="1556">
      <c r="A1556" t="inlineStr">
        <is>
          <t>年収別 医療費15万</t>
        </is>
      </c>
      <c r="B1556" s="21">
        <f>'4_年収別'!$A$79</f>
        <v/>
      </c>
      <c r="C1556" s="21">
        <f>AO1556</f>
        <v/>
      </c>
      <c r="D1556" s="21" t="n">
        <v>150000</v>
      </c>
      <c r="E1556" s="21">
        <f>ROUND(MIN(B1556/12,650000)*12*0.0915+MIN(B1556/12,1390000)*12*(0.0504+0)+B1556*0.005,0)</f>
        <v/>
      </c>
      <c r="F1556" s="21">
        <f>IF(B1556&lt;741000,0,IF(B1556&lt;2191000,B1556-740000,IF(B1556&lt;2193000,1451000,IF(B1556&lt;2196000,1453000,IF(B1556&lt;2200000,1456000,IF(B1556&lt;3600000,ROUND(ROUNDDOWN(B1556/4,-3)*2.8,0)-80000,IF(B1556&lt;6600000,ROUND(ROUNDDOWN(B1556/4,-3)*3.2,0)-440000,IF(B1556&lt;8500000,ROUNDDOWN(B1556*0.9,0)-1100000,B1556-1950000))))))))</f>
        <v/>
      </c>
      <c r="G1556" s="21">
        <f>IF(F1556&gt;23500000,NA(),IF(F1556&lt;=4890000,1040000,IF(F1556&lt;=6550000,670000,620000)))</f>
        <v/>
      </c>
      <c r="H1556" s="21">
        <f>IF(D1556&lt;=0,0,MAX(0,MIN(2000000,D1556-MIN(100000,ROUNDDOWN(F1556*0.05,0)))))</f>
        <v/>
      </c>
      <c r="I1556" s="21">
        <f>IF(C1556&lt;=2000,0,MIN(C1556,ROUNDDOWN(F1556*0.4,0))-2000)</f>
        <v/>
      </c>
      <c r="J1556" s="21">
        <f>MAX(0,ROUNDDOWN(F1556-E1556-G1556,-3))</f>
        <v/>
      </c>
      <c r="K1556" s="21">
        <f>MAX(0,ROUNDDOWN(F1556-E1556-G1556-H1556-I1556,-3))</f>
        <v/>
      </c>
      <c r="L1556" s="21">
        <f>MAX(0,ROUNDDOWN(F1556-E1556-G1556-H1556,-3))</f>
        <v/>
      </c>
      <c r="M1556" s="21">
        <f>IF(J1556&lt;=0,0,ROUNDDOWN((J1556*LOOKUP(J1556,{0,1950001,3300001,6950001,9000001,18000001,40000001},{0.05,0.1,0.2,0.23,0.33,0.4,0.45})-LOOKUP(J1556,{0,1950001,3300001,6950001,9000001,18000001,40000001},{0,97500,427500,636000,1536000,2796000,4796000}))*1.021,-2))</f>
        <v/>
      </c>
      <c r="N1556" s="21">
        <f>IF(K1556&lt;=0,0,ROUNDDOWN((K1556*LOOKUP(K1556,{0,1950001,3300001,6950001,9000001,18000001,40000001},{0.05,0.1,0.2,0.23,0.33,0.4,0.45})-LOOKUP(K1556,{0,1950001,3300001,6950001,9000001,18000001,40000001},{0,97500,427500,636000,1536000,2796000,4796000}))*1.021,-2))</f>
        <v/>
      </c>
      <c r="O1556" s="21">
        <f>IF(L1556&lt;=0,0,ROUNDDOWN((L1556*LOOKUP(L1556,{0,1950001,3300001,6950001,9000001,18000001,40000001},{0.05,0.1,0.2,0.23,0.33,0.4,0.45})-LOOKUP(L1556,{0,1950001,3300001,6950001,9000001,18000001,40000001},{0,97500,427500,636000,1536000,2796000,4796000}))*1.021,-2))</f>
        <v/>
      </c>
      <c r="P1556" s="21">
        <f>MAX(0,ROUNDDOWN(F1556-E1556-430000,-3))</f>
        <v/>
      </c>
      <c r="Q1556" s="21">
        <f>MAX(0,ROUNDDOWN(F1556-E1556-430000-H1556,-3))</f>
        <v/>
      </c>
      <c r="R1556" s="21">
        <f>IF(F1556&lt;=450000,0,MAX(0,P1556*0.06-MIN(50000,P1556)*0.03))</f>
        <v/>
      </c>
      <c r="S1556" s="21">
        <f>IF(F1556&lt;=450000,0,MAX(0,P1556*0.04-MIN(50000,P1556)*0.02))</f>
        <v/>
      </c>
      <c r="T1556" s="21">
        <f>IF(F1556&lt;=450000,0,MAX(0,Q1556*0.06-MIN(50000,Q1556)*0.03))</f>
        <v/>
      </c>
      <c r="U1556" s="21">
        <f>IF(F1556&lt;=450000,0,MAX(0,Q1556*0.04-MIN(50000,Q1556)*0.02))</f>
        <v/>
      </c>
      <c r="V1556" s="21">
        <f>50000+MAX(0,G1556-480000)</f>
        <v/>
      </c>
      <c r="W1556" s="21">
        <f>P1556-V1556</f>
        <v/>
      </c>
      <c r="X1556" s="21">
        <f>Q1556-V1556</f>
        <v/>
      </c>
      <c r="Y1556" s="22">
        <f>IF(W1556&lt;0,0.9,LOOKUP(W1556,{0,1950001,3300001,6950001,9000001,18000001,40000001},{0.84895,0.7979,0.6958,0.66517,0.56307,0.4916,0.44055}))</f>
        <v/>
      </c>
      <c r="Z1556" s="22">
        <f>IF(X1556&lt;0,0.9,LOOKUP(X1556,{0,1950001,3300001,6950001,9000001,18000001,40000001},{0.84895,0.7979,0.6958,0.66517,0.56307,0.4916,0.44055}))</f>
        <v/>
      </c>
      <c r="AA1556" s="22">
        <f>IF(W1556&lt;0,0,CHOOSE(MATCH(W1556,{0,1950001,3300001,6950001,9000001},1),5.105/84.895,10.21/79.79,20.42/69.58,23.483/66.517,33.693/56.307))</f>
        <v/>
      </c>
      <c r="AB1556" s="21">
        <f>IF(C1556&lt;=2000,0,(MIN(C1556,ROUNDDOWN(F1556*0.3,0))-2000)*0.1)</f>
        <v/>
      </c>
      <c r="AC1556" s="21">
        <f>IF(C1556&lt;=2000,0,MIN((C1556-2000)*Y1556,(R1556+S1556)*0.2))</f>
        <v/>
      </c>
      <c r="AD1556" s="21">
        <f>IF(C1556&lt;=2000,0,MIN((C1556-2000)*Z1556,(T1556+U1556)*0.2))</f>
        <v/>
      </c>
      <c r="AE1556" s="21">
        <f>AC1556*AA1556</f>
        <v/>
      </c>
      <c r="AF1556" s="21">
        <f>ROUNDDOWN(R1556,-2)+ROUNDDOWN(S1556,-2)</f>
        <v/>
      </c>
      <c r="AG1556" s="21">
        <f>ROUNDDOWN(MAX(0,R1556-(AB1556+AC1556+AE1556)*0.6),-2)+ROUNDDOWN(MAX(0,S1556-(AB1556+AC1556+AE1556)*0.4),-2)</f>
        <v/>
      </c>
      <c r="AH1556" s="21">
        <f>ROUNDDOWN(MAX(0,T1556-(AB1556+AD1556)*0.6),-2)+ROUNDDOWN(MAX(0,U1556-(AB1556+AD1556)*0.4),-2)</f>
        <v/>
      </c>
      <c r="AI1556" s="21">
        <f>ROUNDDOWN(T1556,-2)+ROUNDDOWN(U1556,-2)</f>
        <v/>
      </c>
      <c r="AJ1556" s="21">
        <f>M1556+AF1556</f>
        <v/>
      </c>
      <c r="AK1556" s="21">
        <f>M1556+AG1556</f>
        <v/>
      </c>
      <c r="AL1556" s="21">
        <f>N1556+AH1556</f>
        <v/>
      </c>
      <c r="AM1556" s="21">
        <f>O1556+AI1556</f>
        <v/>
      </c>
      <c r="AN1556" s="21">
        <f>N1556+AI1556</f>
        <v/>
      </c>
      <c r="AO1556" s="21">
        <f>ROUNDDOWN((R1556+S1556)*0.2/Y1556+2000,0)</f>
        <v/>
      </c>
      <c r="AP1556" s="21">
        <f>ROUNDDOWN((T1556+U1556)*0.2/Z1556+2000,0)</f>
        <v/>
      </c>
      <c r="AQ1556" s="21">
        <f>AL1556-AK1556</f>
        <v/>
      </c>
      <c r="AR1556" s="21">
        <f>AM1556-AK1556</f>
        <v/>
      </c>
      <c r="AS1556" s="21">
        <f>AM1556-AL1556</f>
        <v/>
      </c>
      <c r="AT1556" s="21">
        <f>AK1556+C1556-AJ1556</f>
        <v/>
      </c>
      <c r="AU1556" s="21">
        <f>AL1556+C1556-AM1556</f>
        <v/>
      </c>
      <c r="AV1556" s="21">
        <f>AN1556+C1556-AM1556</f>
        <v/>
      </c>
    </row>
    <row r="1557">
      <c r="A1557" t="inlineStr">
        <is>
          <t>年収別 上限+5万</t>
        </is>
      </c>
      <c r="B1557" s="21">
        <f>'4_年収別'!$A$79</f>
        <v/>
      </c>
      <c r="C1557" s="21">
        <f>AO1557+50000</f>
        <v/>
      </c>
      <c r="D1557" s="21" t="n">
        <v>0</v>
      </c>
      <c r="E1557" s="21">
        <f>ROUND(MIN(B1557/12,650000)*12*0.0915+MIN(B1557/12,1390000)*12*(0.0504+0)+B1557*0.005,0)</f>
        <v/>
      </c>
      <c r="F1557" s="21">
        <f>IF(B1557&lt;741000,0,IF(B1557&lt;2191000,B1557-740000,IF(B1557&lt;2193000,1451000,IF(B1557&lt;2196000,1453000,IF(B1557&lt;2200000,1456000,IF(B1557&lt;3600000,ROUND(ROUNDDOWN(B1557/4,-3)*2.8,0)-80000,IF(B1557&lt;6600000,ROUND(ROUNDDOWN(B1557/4,-3)*3.2,0)-440000,IF(B1557&lt;8500000,ROUNDDOWN(B1557*0.9,0)-1100000,B1557-1950000))))))))</f>
        <v/>
      </c>
      <c r="G1557" s="21">
        <f>IF(F1557&gt;23500000,NA(),IF(F1557&lt;=4890000,1040000,IF(F1557&lt;=6550000,670000,620000)))</f>
        <v/>
      </c>
      <c r="H1557" s="21">
        <f>IF(D1557&lt;=0,0,MAX(0,MIN(2000000,D1557-MIN(100000,ROUNDDOWN(F1557*0.05,0)))))</f>
        <v/>
      </c>
      <c r="I1557" s="21">
        <f>IF(C1557&lt;=2000,0,MIN(C1557,ROUNDDOWN(F1557*0.4,0))-2000)</f>
        <v/>
      </c>
      <c r="J1557" s="21">
        <f>MAX(0,ROUNDDOWN(F1557-E1557-G1557,-3))</f>
        <v/>
      </c>
      <c r="K1557" s="21">
        <f>MAX(0,ROUNDDOWN(F1557-E1557-G1557-H1557-I1557,-3))</f>
        <v/>
      </c>
      <c r="L1557" s="21">
        <f>MAX(0,ROUNDDOWN(F1557-E1557-G1557-H1557,-3))</f>
        <v/>
      </c>
      <c r="M1557" s="21">
        <f>IF(J1557&lt;=0,0,ROUNDDOWN((J1557*LOOKUP(J1557,{0,1950001,3300001,6950001,9000001,18000001,40000001},{0.05,0.1,0.2,0.23,0.33,0.4,0.45})-LOOKUP(J1557,{0,1950001,3300001,6950001,9000001,18000001,40000001},{0,97500,427500,636000,1536000,2796000,4796000}))*1.021,-2))</f>
        <v/>
      </c>
      <c r="N1557" s="21">
        <f>IF(K1557&lt;=0,0,ROUNDDOWN((K1557*LOOKUP(K1557,{0,1950001,3300001,6950001,9000001,18000001,40000001},{0.05,0.1,0.2,0.23,0.33,0.4,0.45})-LOOKUP(K1557,{0,1950001,3300001,6950001,9000001,18000001,40000001},{0,97500,427500,636000,1536000,2796000,4796000}))*1.021,-2))</f>
        <v/>
      </c>
      <c r="O1557" s="21">
        <f>IF(L1557&lt;=0,0,ROUNDDOWN((L1557*LOOKUP(L1557,{0,1950001,3300001,6950001,9000001,18000001,40000001},{0.05,0.1,0.2,0.23,0.33,0.4,0.45})-LOOKUP(L1557,{0,1950001,3300001,6950001,9000001,18000001,40000001},{0,97500,427500,636000,1536000,2796000,4796000}))*1.021,-2))</f>
        <v/>
      </c>
      <c r="P1557" s="21">
        <f>MAX(0,ROUNDDOWN(F1557-E1557-430000,-3))</f>
        <v/>
      </c>
      <c r="Q1557" s="21">
        <f>MAX(0,ROUNDDOWN(F1557-E1557-430000-H1557,-3))</f>
        <v/>
      </c>
      <c r="R1557" s="21">
        <f>IF(F1557&lt;=450000,0,MAX(0,P1557*0.06-MIN(50000,P1557)*0.03))</f>
        <v/>
      </c>
      <c r="S1557" s="21">
        <f>IF(F1557&lt;=450000,0,MAX(0,P1557*0.04-MIN(50000,P1557)*0.02))</f>
        <v/>
      </c>
      <c r="T1557" s="21">
        <f>IF(F1557&lt;=450000,0,MAX(0,Q1557*0.06-MIN(50000,Q1557)*0.03))</f>
        <v/>
      </c>
      <c r="U1557" s="21">
        <f>IF(F1557&lt;=450000,0,MAX(0,Q1557*0.04-MIN(50000,Q1557)*0.02))</f>
        <v/>
      </c>
      <c r="V1557" s="21">
        <f>50000+MAX(0,G1557-480000)</f>
        <v/>
      </c>
      <c r="W1557" s="21">
        <f>P1557-V1557</f>
        <v/>
      </c>
      <c r="X1557" s="21">
        <f>Q1557-V1557</f>
        <v/>
      </c>
      <c r="Y1557" s="22">
        <f>IF(W1557&lt;0,0.9,LOOKUP(W1557,{0,1950001,3300001,6950001,9000001,18000001,40000001},{0.84895,0.7979,0.6958,0.66517,0.56307,0.4916,0.44055}))</f>
        <v/>
      </c>
      <c r="Z1557" s="22">
        <f>IF(X1557&lt;0,0.9,LOOKUP(X1557,{0,1950001,3300001,6950001,9000001,18000001,40000001},{0.84895,0.7979,0.6958,0.66517,0.56307,0.4916,0.44055}))</f>
        <v/>
      </c>
      <c r="AA1557" s="22">
        <f>IF(W1557&lt;0,0,CHOOSE(MATCH(W1557,{0,1950001,3300001,6950001,9000001},1),5.105/84.895,10.21/79.79,20.42/69.58,23.483/66.517,33.693/56.307))</f>
        <v/>
      </c>
      <c r="AB1557" s="21">
        <f>IF(C1557&lt;=2000,0,(MIN(C1557,ROUNDDOWN(F1557*0.3,0))-2000)*0.1)</f>
        <v/>
      </c>
      <c r="AC1557" s="21">
        <f>IF(C1557&lt;=2000,0,MIN((C1557-2000)*Y1557,(R1557+S1557)*0.2))</f>
        <v/>
      </c>
      <c r="AD1557" s="21">
        <f>IF(C1557&lt;=2000,0,MIN((C1557-2000)*Z1557,(T1557+U1557)*0.2))</f>
        <v/>
      </c>
      <c r="AE1557" s="21">
        <f>AC1557*AA1557</f>
        <v/>
      </c>
      <c r="AF1557" s="21">
        <f>ROUNDDOWN(R1557,-2)+ROUNDDOWN(S1557,-2)</f>
        <v/>
      </c>
      <c r="AG1557" s="21">
        <f>ROUNDDOWN(MAX(0,R1557-(AB1557+AC1557+AE1557)*0.6),-2)+ROUNDDOWN(MAX(0,S1557-(AB1557+AC1557+AE1557)*0.4),-2)</f>
        <v/>
      </c>
      <c r="AH1557" s="21">
        <f>ROUNDDOWN(MAX(0,T1557-(AB1557+AD1557)*0.6),-2)+ROUNDDOWN(MAX(0,U1557-(AB1557+AD1557)*0.4),-2)</f>
        <v/>
      </c>
      <c r="AI1557" s="21">
        <f>ROUNDDOWN(T1557,-2)+ROUNDDOWN(U1557,-2)</f>
        <v/>
      </c>
      <c r="AJ1557" s="21">
        <f>M1557+AF1557</f>
        <v/>
      </c>
      <c r="AK1557" s="21">
        <f>M1557+AG1557</f>
        <v/>
      </c>
      <c r="AL1557" s="21">
        <f>N1557+AH1557</f>
        <v/>
      </c>
      <c r="AM1557" s="21">
        <f>O1557+AI1557</f>
        <v/>
      </c>
      <c r="AN1557" s="21">
        <f>N1557+AI1557</f>
        <v/>
      </c>
      <c r="AO1557" s="21">
        <f>ROUNDDOWN((R1557+S1557)*0.2/Y1557+2000,0)</f>
        <v/>
      </c>
      <c r="AP1557" s="21">
        <f>ROUNDDOWN((T1557+U1557)*0.2/Z1557+2000,0)</f>
        <v/>
      </c>
      <c r="AQ1557" s="21">
        <f>AL1557-AK1557</f>
        <v/>
      </c>
      <c r="AR1557" s="21">
        <f>AM1557-AK1557</f>
        <v/>
      </c>
      <c r="AS1557" s="21">
        <f>AM1557-AL1557</f>
        <v/>
      </c>
      <c r="AT1557" s="21">
        <f>AK1557+C1557-AJ1557</f>
        <v/>
      </c>
      <c r="AU1557" s="21">
        <f>AL1557+C1557-AM1557</f>
        <v/>
      </c>
      <c r="AV1557" s="21">
        <f>AN1557+C1557-AM1557</f>
        <v/>
      </c>
    </row>
    <row r="1558">
      <c r="A1558" t="inlineStr">
        <is>
          <t>年収別 医療費15万</t>
        </is>
      </c>
      <c r="B1558" s="21">
        <f>'4_年収別'!$A$80</f>
        <v/>
      </c>
      <c r="C1558" s="21">
        <f>AO1558</f>
        <v/>
      </c>
      <c r="D1558" s="21" t="n">
        <v>150000</v>
      </c>
      <c r="E1558" s="21">
        <f>ROUND(MIN(B1558/12,650000)*12*0.0915+MIN(B1558/12,1390000)*12*(0.0504+0)+B1558*0.005,0)</f>
        <v/>
      </c>
      <c r="F1558" s="21">
        <f>IF(B1558&lt;741000,0,IF(B1558&lt;2191000,B1558-740000,IF(B1558&lt;2193000,1451000,IF(B1558&lt;2196000,1453000,IF(B1558&lt;2200000,1456000,IF(B1558&lt;3600000,ROUND(ROUNDDOWN(B1558/4,-3)*2.8,0)-80000,IF(B1558&lt;6600000,ROUND(ROUNDDOWN(B1558/4,-3)*3.2,0)-440000,IF(B1558&lt;8500000,ROUNDDOWN(B1558*0.9,0)-1100000,B1558-1950000))))))))</f>
        <v/>
      </c>
      <c r="G1558" s="21">
        <f>IF(F1558&gt;23500000,NA(),IF(F1558&lt;=4890000,1040000,IF(F1558&lt;=6550000,670000,620000)))</f>
        <v/>
      </c>
      <c r="H1558" s="21">
        <f>IF(D1558&lt;=0,0,MAX(0,MIN(2000000,D1558-MIN(100000,ROUNDDOWN(F1558*0.05,0)))))</f>
        <v/>
      </c>
      <c r="I1558" s="21">
        <f>IF(C1558&lt;=2000,0,MIN(C1558,ROUNDDOWN(F1558*0.4,0))-2000)</f>
        <v/>
      </c>
      <c r="J1558" s="21">
        <f>MAX(0,ROUNDDOWN(F1558-E1558-G1558,-3))</f>
        <v/>
      </c>
      <c r="K1558" s="21">
        <f>MAX(0,ROUNDDOWN(F1558-E1558-G1558-H1558-I1558,-3))</f>
        <v/>
      </c>
      <c r="L1558" s="21">
        <f>MAX(0,ROUNDDOWN(F1558-E1558-G1558-H1558,-3))</f>
        <v/>
      </c>
      <c r="M1558" s="21">
        <f>IF(J1558&lt;=0,0,ROUNDDOWN((J1558*LOOKUP(J1558,{0,1950001,3300001,6950001,9000001,18000001,40000001},{0.05,0.1,0.2,0.23,0.33,0.4,0.45})-LOOKUP(J1558,{0,1950001,3300001,6950001,9000001,18000001,40000001},{0,97500,427500,636000,1536000,2796000,4796000}))*1.021,-2))</f>
        <v/>
      </c>
      <c r="N1558" s="21">
        <f>IF(K1558&lt;=0,0,ROUNDDOWN((K1558*LOOKUP(K1558,{0,1950001,3300001,6950001,9000001,18000001,40000001},{0.05,0.1,0.2,0.23,0.33,0.4,0.45})-LOOKUP(K1558,{0,1950001,3300001,6950001,9000001,18000001,40000001},{0,97500,427500,636000,1536000,2796000,4796000}))*1.021,-2))</f>
        <v/>
      </c>
      <c r="O1558" s="21">
        <f>IF(L1558&lt;=0,0,ROUNDDOWN((L1558*LOOKUP(L1558,{0,1950001,3300001,6950001,9000001,18000001,40000001},{0.05,0.1,0.2,0.23,0.33,0.4,0.45})-LOOKUP(L1558,{0,1950001,3300001,6950001,9000001,18000001,40000001},{0,97500,427500,636000,1536000,2796000,4796000}))*1.021,-2))</f>
        <v/>
      </c>
      <c r="P1558" s="21">
        <f>MAX(0,ROUNDDOWN(F1558-E1558-430000,-3))</f>
        <v/>
      </c>
      <c r="Q1558" s="21">
        <f>MAX(0,ROUNDDOWN(F1558-E1558-430000-H1558,-3))</f>
        <v/>
      </c>
      <c r="R1558" s="21">
        <f>IF(F1558&lt;=450000,0,MAX(0,P1558*0.06-MIN(50000,P1558)*0.03))</f>
        <v/>
      </c>
      <c r="S1558" s="21">
        <f>IF(F1558&lt;=450000,0,MAX(0,P1558*0.04-MIN(50000,P1558)*0.02))</f>
        <v/>
      </c>
      <c r="T1558" s="21">
        <f>IF(F1558&lt;=450000,0,MAX(0,Q1558*0.06-MIN(50000,Q1558)*0.03))</f>
        <v/>
      </c>
      <c r="U1558" s="21">
        <f>IF(F1558&lt;=450000,0,MAX(0,Q1558*0.04-MIN(50000,Q1558)*0.02))</f>
        <v/>
      </c>
      <c r="V1558" s="21">
        <f>50000+MAX(0,G1558-480000)</f>
        <v/>
      </c>
      <c r="W1558" s="21">
        <f>P1558-V1558</f>
        <v/>
      </c>
      <c r="X1558" s="21">
        <f>Q1558-V1558</f>
        <v/>
      </c>
      <c r="Y1558" s="22">
        <f>IF(W1558&lt;0,0.9,LOOKUP(W1558,{0,1950001,3300001,6950001,9000001,18000001,40000001},{0.84895,0.7979,0.6958,0.66517,0.56307,0.4916,0.44055}))</f>
        <v/>
      </c>
      <c r="Z1558" s="22">
        <f>IF(X1558&lt;0,0.9,LOOKUP(X1558,{0,1950001,3300001,6950001,9000001,18000001,40000001},{0.84895,0.7979,0.6958,0.66517,0.56307,0.4916,0.44055}))</f>
        <v/>
      </c>
      <c r="AA1558" s="22">
        <f>IF(W1558&lt;0,0,CHOOSE(MATCH(W1558,{0,1950001,3300001,6950001,9000001},1),5.105/84.895,10.21/79.79,20.42/69.58,23.483/66.517,33.693/56.307))</f>
        <v/>
      </c>
      <c r="AB1558" s="21">
        <f>IF(C1558&lt;=2000,0,(MIN(C1558,ROUNDDOWN(F1558*0.3,0))-2000)*0.1)</f>
        <v/>
      </c>
      <c r="AC1558" s="21">
        <f>IF(C1558&lt;=2000,0,MIN((C1558-2000)*Y1558,(R1558+S1558)*0.2))</f>
        <v/>
      </c>
      <c r="AD1558" s="21">
        <f>IF(C1558&lt;=2000,0,MIN((C1558-2000)*Z1558,(T1558+U1558)*0.2))</f>
        <v/>
      </c>
      <c r="AE1558" s="21">
        <f>AC1558*AA1558</f>
        <v/>
      </c>
      <c r="AF1558" s="21">
        <f>ROUNDDOWN(R1558,-2)+ROUNDDOWN(S1558,-2)</f>
        <v/>
      </c>
      <c r="AG1558" s="21">
        <f>ROUNDDOWN(MAX(0,R1558-(AB1558+AC1558+AE1558)*0.6),-2)+ROUNDDOWN(MAX(0,S1558-(AB1558+AC1558+AE1558)*0.4),-2)</f>
        <v/>
      </c>
      <c r="AH1558" s="21">
        <f>ROUNDDOWN(MAX(0,T1558-(AB1558+AD1558)*0.6),-2)+ROUNDDOWN(MAX(0,U1558-(AB1558+AD1558)*0.4),-2)</f>
        <v/>
      </c>
      <c r="AI1558" s="21">
        <f>ROUNDDOWN(T1558,-2)+ROUNDDOWN(U1558,-2)</f>
        <v/>
      </c>
      <c r="AJ1558" s="21">
        <f>M1558+AF1558</f>
        <v/>
      </c>
      <c r="AK1558" s="21">
        <f>M1558+AG1558</f>
        <v/>
      </c>
      <c r="AL1558" s="21">
        <f>N1558+AH1558</f>
        <v/>
      </c>
      <c r="AM1558" s="21">
        <f>O1558+AI1558</f>
        <v/>
      </c>
      <c r="AN1558" s="21">
        <f>N1558+AI1558</f>
        <v/>
      </c>
      <c r="AO1558" s="21">
        <f>ROUNDDOWN((R1558+S1558)*0.2/Y1558+2000,0)</f>
        <v/>
      </c>
      <c r="AP1558" s="21">
        <f>ROUNDDOWN((T1558+U1558)*0.2/Z1558+2000,0)</f>
        <v/>
      </c>
      <c r="AQ1558" s="21">
        <f>AL1558-AK1558</f>
        <v/>
      </c>
      <c r="AR1558" s="21">
        <f>AM1558-AK1558</f>
        <v/>
      </c>
      <c r="AS1558" s="21">
        <f>AM1558-AL1558</f>
        <v/>
      </c>
      <c r="AT1558" s="21">
        <f>AK1558+C1558-AJ1558</f>
        <v/>
      </c>
      <c r="AU1558" s="21">
        <f>AL1558+C1558-AM1558</f>
        <v/>
      </c>
      <c r="AV1558" s="21">
        <f>AN1558+C1558-AM1558</f>
        <v/>
      </c>
    </row>
    <row r="1559">
      <c r="A1559" t="inlineStr">
        <is>
          <t>年収別 上限+5万</t>
        </is>
      </c>
      <c r="B1559" s="21">
        <f>'4_年収別'!$A$80</f>
        <v/>
      </c>
      <c r="C1559" s="21">
        <f>AO1559+50000</f>
        <v/>
      </c>
      <c r="D1559" s="21" t="n">
        <v>0</v>
      </c>
      <c r="E1559" s="21">
        <f>ROUND(MIN(B1559/12,650000)*12*0.0915+MIN(B1559/12,1390000)*12*(0.0504+0)+B1559*0.005,0)</f>
        <v/>
      </c>
      <c r="F1559" s="21">
        <f>IF(B1559&lt;741000,0,IF(B1559&lt;2191000,B1559-740000,IF(B1559&lt;2193000,1451000,IF(B1559&lt;2196000,1453000,IF(B1559&lt;2200000,1456000,IF(B1559&lt;3600000,ROUND(ROUNDDOWN(B1559/4,-3)*2.8,0)-80000,IF(B1559&lt;6600000,ROUND(ROUNDDOWN(B1559/4,-3)*3.2,0)-440000,IF(B1559&lt;8500000,ROUNDDOWN(B1559*0.9,0)-1100000,B1559-1950000))))))))</f>
        <v/>
      </c>
      <c r="G1559" s="21">
        <f>IF(F1559&gt;23500000,NA(),IF(F1559&lt;=4890000,1040000,IF(F1559&lt;=6550000,670000,620000)))</f>
        <v/>
      </c>
      <c r="H1559" s="21">
        <f>IF(D1559&lt;=0,0,MAX(0,MIN(2000000,D1559-MIN(100000,ROUNDDOWN(F1559*0.05,0)))))</f>
        <v/>
      </c>
      <c r="I1559" s="21">
        <f>IF(C1559&lt;=2000,0,MIN(C1559,ROUNDDOWN(F1559*0.4,0))-2000)</f>
        <v/>
      </c>
      <c r="J1559" s="21">
        <f>MAX(0,ROUNDDOWN(F1559-E1559-G1559,-3))</f>
        <v/>
      </c>
      <c r="K1559" s="21">
        <f>MAX(0,ROUNDDOWN(F1559-E1559-G1559-H1559-I1559,-3))</f>
        <v/>
      </c>
      <c r="L1559" s="21">
        <f>MAX(0,ROUNDDOWN(F1559-E1559-G1559-H1559,-3))</f>
        <v/>
      </c>
      <c r="M1559" s="21">
        <f>IF(J1559&lt;=0,0,ROUNDDOWN((J1559*LOOKUP(J1559,{0,1950001,3300001,6950001,9000001,18000001,40000001},{0.05,0.1,0.2,0.23,0.33,0.4,0.45})-LOOKUP(J1559,{0,1950001,3300001,6950001,9000001,18000001,40000001},{0,97500,427500,636000,1536000,2796000,4796000}))*1.021,-2))</f>
        <v/>
      </c>
      <c r="N1559" s="21">
        <f>IF(K1559&lt;=0,0,ROUNDDOWN((K1559*LOOKUP(K1559,{0,1950001,3300001,6950001,9000001,18000001,40000001},{0.05,0.1,0.2,0.23,0.33,0.4,0.45})-LOOKUP(K1559,{0,1950001,3300001,6950001,9000001,18000001,40000001},{0,97500,427500,636000,1536000,2796000,4796000}))*1.021,-2))</f>
        <v/>
      </c>
      <c r="O1559" s="21">
        <f>IF(L1559&lt;=0,0,ROUNDDOWN((L1559*LOOKUP(L1559,{0,1950001,3300001,6950001,9000001,18000001,40000001},{0.05,0.1,0.2,0.23,0.33,0.4,0.45})-LOOKUP(L1559,{0,1950001,3300001,6950001,9000001,18000001,40000001},{0,97500,427500,636000,1536000,2796000,4796000}))*1.021,-2))</f>
        <v/>
      </c>
      <c r="P1559" s="21">
        <f>MAX(0,ROUNDDOWN(F1559-E1559-430000,-3))</f>
        <v/>
      </c>
      <c r="Q1559" s="21">
        <f>MAX(0,ROUNDDOWN(F1559-E1559-430000-H1559,-3))</f>
        <v/>
      </c>
      <c r="R1559" s="21">
        <f>IF(F1559&lt;=450000,0,MAX(0,P1559*0.06-MIN(50000,P1559)*0.03))</f>
        <v/>
      </c>
      <c r="S1559" s="21">
        <f>IF(F1559&lt;=450000,0,MAX(0,P1559*0.04-MIN(50000,P1559)*0.02))</f>
        <v/>
      </c>
      <c r="T1559" s="21">
        <f>IF(F1559&lt;=450000,0,MAX(0,Q1559*0.06-MIN(50000,Q1559)*0.03))</f>
        <v/>
      </c>
      <c r="U1559" s="21">
        <f>IF(F1559&lt;=450000,0,MAX(0,Q1559*0.04-MIN(50000,Q1559)*0.02))</f>
        <v/>
      </c>
      <c r="V1559" s="21">
        <f>50000+MAX(0,G1559-480000)</f>
        <v/>
      </c>
      <c r="W1559" s="21">
        <f>P1559-V1559</f>
        <v/>
      </c>
      <c r="X1559" s="21">
        <f>Q1559-V1559</f>
        <v/>
      </c>
      <c r="Y1559" s="22">
        <f>IF(W1559&lt;0,0.9,LOOKUP(W1559,{0,1950001,3300001,6950001,9000001,18000001,40000001},{0.84895,0.7979,0.6958,0.66517,0.56307,0.4916,0.44055}))</f>
        <v/>
      </c>
      <c r="Z1559" s="22">
        <f>IF(X1559&lt;0,0.9,LOOKUP(X1559,{0,1950001,3300001,6950001,9000001,18000001,40000001},{0.84895,0.7979,0.6958,0.66517,0.56307,0.4916,0.44055}))</f>
        <v/>
      </c>
      <c r="AA1559" s="22">
        <f>IF(W1559&lt;0,0,CHOOSE(MATCH(W1559,{0,1950001,3300001,6950001,9000001},1),5.105/84.895,10.21/79.79,20.42/69.58,23.483/66.517,33.693/56.307))</f>
        <v/>
      </c>
      <c r="AB1559" s="21">
        <f>IF(C1559&lt;=2000,0,(MIN(C1559,ROUNDDOWN(F1559*0.3,0))-2000)*0.1)</f>
        <v/>
      </c>
      <c r="AC1559" s="21">
        <f>IF(C1559&lt;=2000,0,MIN((C1559-2000)*Y1559,(R1559+S1559)*0.2))</f>
        <v/>
      </c>
      <c r="AD1559" s="21">
        <f>IF(C1559&lt;=2000,0,MIN((C1559-2000)*Z1559,(T1559+U1559)*0.2))</f>
        <v/>
      </c>
      <c r="AE1559" s="21">
        <f>AC1559*AA1559</f>
        <v/>
      </c>
      <c r="AF1559" s="21">
        <f>ROUNDDOWN(R1559,-2)+ROUNDDOWN(S1559,-2)</f>
        <v/>
      </c>
      <c r="AG1559" s="21">
        <f>ROUNDDOWN(MAX(0,R1559-(AB1559+AC1559+AE1559)*0.6),-2)+ROUNDDOWN(MAX(0,S1559-(AB1559+AC1559+AE1559)*0.4),-2)</f>
        <v/>
      </c>
      <c r="AH1559" s="21">
        <f>ROUNDDOWN(MAX(0,T1559-(AB1559+AD1559)*0.6),-2)+ROUNDDOWN(MAX(0,U1559-(AB1559+AD1559)*0.4),-2)</f>
        <v/>
      </c>
      <c r="AI1559" s="21">
        <f>ROUNDDOWN(T1559,-2)+ROUNDDOWN(U1559,-2)</f>
        <v/>
      </c>
      <c r="AJ1559" s="21">
        <f>M1559+AF1559</f>
        <v/>
      </c>
      <c r="AK1559" s="21">
        <f>M1559+AG1559</f>
        <v/>
      </c>
      <c r="AL1559" s="21">
        <f>N1559+AH1559</f>
        <v/>
      </c>
      <c r="AM1559" s="21">
        <f>O1559+AI1559</f>
        <v/>
      </c>
      <c r="AN1559" s="21">
        <f>N1559+AI1559</f>
        <v/>
      </c>
      <c r="AO1559" s="21">
        <f>ROUNDDOWN((R1559+S1559)*0.2/Y1559+2000,0)</f>
        <v/>
      </c>
      <c r="AP1559" s="21">
        <f>ROUNDDOWN((T1559+U1559)*0.2/Z1559+2000,0)</f>
        <v/>
      </c>
      <c r="AQ1559" s="21">
        <f>AL1559-AK1559</f>
        <v/>
      </c>
      <c r="AR1559" s="21">
        <f>AM1559-AK1559</f>
        <v/>
      </c>
      <c r="AS1559" s="21">
        <f>AM1559-AL1559</f>
        <v/>
      </c>
      <c r="AT1559" s="21">
        <f>AK1559+C1559-AJ1559</f>
        <v/>
      </c>
      <c r="AU1559" s="21">
        <f>AL1559+C1559-AM1559</f>
        <v/>
      </c>
      <c r="AV1559" s="21">
        <f>AN1559+C1559-AM1559</f>
        <v/>
      </c>
    </row>
    <row r="1560">
      <c r="A1560" t="inlineStr">
        <is>
          <t>年収別 医療費15万</t>
        </is>
      </c>
      <c r="B1560" s="21">
        <f>'4_年収別'!$A$81</f>
        <v/>
      </c>
      <c r="C1560" s="21">
        <f>AO1560</f>
        <v/>
      </c>
      <c r="D1560" s="21" t="n">
        <v>150000</v>
      </c>
      <c r="E1560" s="21">
        <f>ROUND(MIN(B1560/12,650000)*12*0.0915+MIN(B1560/12,1390000)*12*(0.0504+0)+B1560*0.005,0)</f>
        <v/>
      </c>
      <c r="F1560" s="21">
        <f>IF(B1560&lt;741000,0,IF(B1560&lt;2191000,B1560-740000,IF(B1560&lt;2193000,1451000,IF(B1560&lt;2196000,1453000,IF(B1560&lt;2200000,1456000,IF(B1560&lt;3600000,ROUND(ROUNDDOWN(B1560/4,-3)*2.8,0)-80000,IF(B1560&lt;6600000,ROUND(ROUNDDOWN(B1560/4,-3)*3.2,0)-440000,IF(B1560&lt;8500000,ROUNDDOWN(B1560*0.9,0)-1100000,B1560-1950000))))))))</f>
        <v/>
      </c>
      <c r="G1560" s="21">
        <f>IF(F1560&gt;23500000,NA(),IF(F1560&lt;=4890000,1040000,IF(F1560&lt;=6550000,670000,620000)))</f>
        <v/>
      </c>
      <c r="H1560" s="21">
        <f>IF(D1560&lt;=0,0,MAX(0,MIN(2000000,D1560-MIN(100000,ROUNDDOWN(F1560*0.05,0)))))</f>
        <v/>
      </c>
      <c r="I1560" s="21">
        <f>IF(C1560&lt;=2000,0,MIN(C1560,ROUNDDOWN(F1560*0.4,0))-2000)</f>
        <v/>
      </c>
      <c r="J1560" s="21">
        <f>MAX(0,ROUNDDOWN(F1560-E1560-G1560,-3))</f>
        <v/>
      </c>
      <c r="K1560" s="21">
        <f>MAX(0,ROUNDDOWN(F1560-E1560-G1560-H1560-I1560,-3))</f>
        <v/>
      </c>
      <c r="L1560" s="21">
        <f>MAX(0,ROUNDDOWN(F1560-E1560-G1560-H1560,-3))</f>
        <v/>
      </c>
      <c r="M1560" s="21">
        <f>IF(J1560&lt;=0,0,ROUNDDOWN((J1560*LOOKUP(J1560,{0,1950001,3300001,6950001,9000001,18000001,40000001},{0.05,0.1,0.2,0.23,0.33,0.4,0.45})-LOOKUP(J1560,{0,1950001,3300001,6950001,9000001,18000001,40000001},{0,97500,427500,636000,1536000,2796000,4796000}))*1.021,-2))</f>
        <v/>
      </c>
      <c r="N1560" s="21">
        <f>IF(K1560&lt;=0,0,ROUNDDOWN((K1560*LOOKUP(K1560,{0,1950001,3300001,6950001,9000001,18000001,40000001},{0.05,0.1,0.2,0.23,0.33,0.4,0.45})-LOOKUP(K1560,{0,1950001,3300001,6950001,9000001,18000001,40000001},{0,97500,427500,636000,1536000,2796000,4796000}))*1.021,-2))</f>
        <v/>
      </c>
      <c r="O1560" s="21">
        <f>IF(L1560&lt;=0,0,ROUNDDOWN((L1560*LOOKUP(L1560,{0,1950001,3300001,6950001,9000001,18000001,40000001},{0.05,0.1,0.2,0.23,0.33,0.4,0.45})-LOOKUP(L1560,{0,1950001,3300001,6950001,9000001,18000001,40000001},{0,97500,427500,636000,1536000,2796000,4796000}))*1.021,-2))</f>
        <v/>
      </c>
      <c r="P1560" s="21">
        <f>MAX(0,ROUNDDOWN(F1560-E1560-430000,-3))</f>
        <v/>
      </c>
      <c r="Q1560" s="21">
        <f>MAX(0,ROUNDDOWN(F1560-E1560-430000-H1560,-3))</f>
        <v/>
      </c>
      <c r="R1560" s="21">
        <f>IF(F1560&lt;=450000,0,MAX(0,P1560*0.06-MIN(50000,P1560)*0.03))</f>
        <v/>
      </c>
      <c r="S1560" s="21">
        <f>IF(F1560&lt;=450000,0,MAX(0,P1560*0.04-MIN(50000,P1560)*0.02))</f>
        <v/>
      </c>
      <c r="T1560" s="21">
        <f>IF(F1560&lt;=450000,0,MAX(0,Q1560*0.06-MIN(50000,Q1560)*0.03))</f>
        <v/>
      </c>
      <c r="U1560" s="21">
        <f>IF(F1560&lt;=450000,0,MAX(0,Q1560*0.04-MIN(50000,Q1560)*0.02))</f>
        <v/>
      </c>
      <c r="V1560" s="21">
        <f>50000+MAX(0,G1560-480000)</f>
        <v/>
      </c>
      <c r="W1560" s="21">
        <f>P1560-V1560</f>
        <v/>
      </c>
      <c r="X1560" s="21">
        <f>Q1560-V1560</f>
        <v/>
      </c>
      <c r="Y1560" s="22">
        <f>IF(W1560&lt;0,0.9,LOOKUP(W1560,{0,1950001,3300001,6950001,9000001,18000001,40000001},{0.84895,0.7979,0.6958,0.66517,0.56307,0.4916,0.44055}))</f>
        <v/>
      </c>
      <c r="Z1560" s="22">
        <f>IF(X1560&lt;0,0.9,LOOKUP(X1560,{0,1950001,3300001,6950001,9000001,18000001,40000001},{0.84895,0.7979,0.6958,0.66517,0.56307,0.4916,0.44055}))</f>
        <v/>
      </c>
      <c r="AA1560" s="22">
        <f>IF(W1560&lt;0,0,CHOOSE(MATCH(W1560,{0,1950001,3300001,6950001,9000001},1),5.105/84.895,10.21/79.79,20.42/69.58,23.483/66.517,33.693/56.307))</f>
        <v/>
      </c>
      <c r="AB1560" s="21">
        <f>IF(C1560&lt;=2000,0,(MIN(C1560,ROUNDDOWN(F1560*0.3,0))-2000)*0.1)</f>
        <v/>
      </c>
      <c r="AC1560" s="21">
        <f>IF(C1560&lt;=2000,0,MIN((C1560-2000)*Y1560,(R1560+S1560)*0.2))</f>
        <v/>
      </c>
      <c r="AD1560" s="21">
        <f>IF(C1560&lt;=2000,0,MIN((C1560-2000)*Z1560,(T1560+U1560)*0.2))</f>
        <v/>
      </c>
      <c r="AE1560" s="21">
        <f>AC1560*AA1560</f>
        <v/>
      </c>
      <c r="AF1560" s="21">
        <f>ROUNDDOWN(R1560,-2)+ROUNDDOWN(S1560,-2)</f>
        <v/>
      </c>
      <c r="AG1560" s="21">
        <f>ROUNDDOWN(MAX(0,R1560-(AB1560+AC1560+AE1560)*0.6),-2)+ROUNDDOWN(MAX(0,S1560-(AB1560+AC1560+AE1560)*0.4),-2)</f>
        <v/>
      </c>
      <c r="AH1560" s="21">
        <f>ROUNDDOWN(MAX(0,T1560-(AB1560+AD1560)*0.6),-2)+ROUNDDOWN(MAX(0,U1560-(AB1560+AD1560)*0.4),-2)</f>
        <v/>
      </c>
      <c r="AI1560" s="21">
        <f>ROUNDDOWN(T1560,-2)+ROUNDDOWN(U1560,-2)</f>
        <v/>
      </c>
      <c r="AJ1560" s="21">
        <f>M1560+AF1560</f>
        <v/>
      </c>
      <c r="AK1560" s="21">
        <f>M1560+AG1560</f>
        <v/>
      </c>
      <c r="AL1560" s="21">
        <f>N1560+AH1560</f>
        <v/>
      </c>
      <c r="AM1560" s="21">
        <f>O1560+AI1560</f>
        <v/>
      </c>
      <c r="AN1560" s="21">
        <f>N1560+AI1560</f>
        <v/>
      </c>
      <c r="AO1560" s="21">
        <f>ROUNDDOWN((R1560+S1560)*0.2/Y1560+2000,0)</f>
        <v/>
      </c>
      <c r="AP1560" s="21">
        <f>ROUNDDOWN((T1560+U1560)*0.2/Z1560+2000,0)</f>
        <v/>
      </c>
      <c r="AQ1560" s="21">
        <f>AL1560-AK1560</f>
        <v/>
      </c>
      <c r="AR1560" s="21">
        <f>AM1560-AK1560</f>
        <v/>
      </c>
      <c r="AS1560" s="21">
        <f>AM1560-AL1560</f>
        <v/>
      </c>
      <c r="AT1560" s="21">
        <f>AK1560+C1560-AJ1560</f>
        <v/>
      </c>
      <c r="AU1560" s="21">
        <f>AL1560+C1560-AM1560</f>
        <v/>
      </c>
      <c r="AV1560" s="21">
        <f>AN1560+C1560-AM1560</f>
        <v/>
      </c>
    </row>
    <row r="1561">
      <c r="A1561" t="inlineStr">
        <is>
          <t>年収別 上限+5万</t>
        </is>
      </c>
      <c r="B1561" s="21">
        <f>'4_年収別'!$A$81</f>
        <v/>
      </c>
      <c r="C1561" s="21">
        <f>AO1561+50000</f>
        <v/>
      </c>
      <c r="D1561" s="21" t="n">
        <v>0</v>
      </c>
      <c r="E1561" s="21">
        <f>ROUND(MIN(B1561/12,650000)*12*0.0915+MIN(B1561/12,1390000)*12*(0.0504+0)+B1561*0.005,0)</f>
        <v/>
      </c>
      <c r="F1561" s="21">
        <f>IF(B1561&lt;741000,0,IF(B1561&lt;2191000,B1561-740000,IF(B1561&lt;2193000,1451000,IF(B1561&lt;2196000,1453000,IF(B1561&lt;2200000,1456000,IF(B1561&lt;3600000,ROUND(ROUNDDOWN(B1561/4,-3)*2.8,0)-80000,IF(B1561&lt;6600000,ROUND(ROUNDDOWN(B1561/4,-3)*3.2,0)-440000,IF(B1561&lt;8500000,ROUNDDOWN(B1561*0.9,0)-1100000,B1561-1950000))))))))</f>
        <v/>
      </c>
      <c r="G1561" s="21">
        <f>IF(F1561&gt;23500000,NA(),IF(F1561&lt;=4890000,1040000,IF(F1561&lt;=6550000,670000,620000)))</f>
        <v/>
      </c>
      <c r="H1561" s="21">
        <f>IF(D1561&lt;=0,0,MAX(0,MIN(2000000,D1561-MIN(100000,ROUNDDOWN(F1561*0.05,0)))))</f>
        <v/>
      </c>
      <c r="I1561" s="21">
        <f>IF(C1561&lt;=2000,0,MIN(C1561,ROUNDDOWN(F1561*0.4,0))-2000)</f>
        <v/>
      </c>
      <c r="J1561" s="21">
        <f>MAX(0,ROUNDDOWN(F1561-E1561-G1561,-3))</f>
        <v/>
      </c>
      <c r="K1561" s="21">
        <f>MAX(0,ROUNDDOWN(F1561-E1561-G1561-H1561-I1561,-3))</f>
        <v/>
      </c>
      <c r="L1561" s="21">
        <f>MAX(0,ROUNDDOWN(F1561-E1561-G1561-H1561,-3))</f>
        <v/>
      </c>
      <c r="M1561" s="21">
        <f>IF(J1561&lt;=0,0,ROUNDDOWN((J1561*LOOKUP(J1561,{0,1950001,3300001,6950001,9000001,18000001,40000001},{0.05,0.1,0.2,0.23,0.33,0.4,0.45})-LOOKUP(J1561,{0,1950001,3300001,6950001,9000001,18000001,40000001},{0,97500,427500,636000,1536000,2796000,4796000}))*1.021,-2))</f>
        <v/>
      </c>
      <c r="N1561" s="21">
        <f>IF(K1561&lt;=0,0,ROUNDDOWN((K1561*LOOKUP(K1561,{0,1950001,3300001,6950001,9000001,18000001,40000001},{0.05,0.1,0.2,0.23,0.33,0.4,0.45})-LOOKUP(K1561,{0,1950001,3300001,6950001,9000001,18000001,40000001},{0,97500,427500,636000,1536000,2796000,4796000}))*1.021,-2))</f>
        <v/>
      </c>
      <c r="O1561" s="21">
        <f>IF(L1561&lt;=0,0,ROUNDDOWN((L1561*LOOKUP(L1561,{0,1950001,3300001,6950001,9000001,18000001,40000001},{0.05,0.1,0.2,0.23,0.33,0.4,0.45})-LOOKUP(L1561,{0,1950001,3300001,6950001,9000001,18000001,40000001},{0,97500,427500,636000,1536000,2796000,4796000}))*1.021,-2))</f>
        <v/>
      </c>
      <c r="P1561" s="21">
        <f>MAX(0,ROUNDDOWN(F1561-E1561-430000,-3))</f>
        <v/>
      </c>
      <c r="Q1561" s="21">
        <f>MAX(0,ROUNDDOWN(F1561-E1561-430000-H1561,-3))</f>
        <v/>
      </c>
      <c r="R1561" s="21">
        <f>IF(F1561&lt;=450000,0,MAX(0,P1561*0.06-MIN(50000,P1561)*0.03))</f>
        <v/>
      </c>
      <c r="S1561" s="21">
        <f>IF(F1561&lt;=450000,0,MAX(0,P1561*0.04-MIN(50000,P1561)*0.02))</f>
        <v/>
      </c>
      <c r="T1561" s="21">
        <f>IF(F1561&lt;=450000,0,MAX(0,Q1561*0.06-MIN(50000,Q1561)*0.03))</f>
        <v/>
      </c>
      <c r="U1561" s="21">
        <f>IF(F1561&lt;=450000,0,MAX(0,Q1561*0.04-MIN(50000,Q1561)*0.02))</f>
        <v/>
      </c>
      <c r="V1561" s="21">
        <f>50000+MAX(0,G1561-480000)</f>
        <v/>
      </c>
      <c r="W1561" s="21">
        <f>P1561-V1561</f>
        <v/>
      </c>
      <c r="X1561" s="21">
        <f>Q1561-V1561</f>
        <v/>
      </c>
      <c r="Y1561" s="22">
        <f>IF(W1561&lt;0,0.9,LOOKUP(W1561,{0,1950001,3300001,6950001,9000001,18000001,40000001},{0.84895,0.7979,0.6958,0.66517,0.56307,0.4916,0.44055}))</f>
        <v/>
      </c>
      <c r="Z1561" s="22">
        <f>IF(X1561&lt;0,0.9,LOOKUP(X1561,{0,1950001,3300001,6950001,9000001,18000001,40000001},{0.84895,0.7979,0.6958,0.66517,0.56307,0.4916,0.44055}))</f>
        <v/>
      </c>
      <c r="AA1561" s="22">
        <f>IF(W1561&lt;0,0,CHOOSE(MATCH(W1561,{0,1950001,3300001,6950001,9000001},1),5.105/84.895,10.21/79.79,20.42/69.58,23.483/66.517,33.693/56.307))</f>
        <v/>
      </c>
      <c r="AB1561" s="21">
        <f>IF(C1561&lt;=2000,0,(MIN(C1561,ROUNDDOWN(F1561*0.3,0))-2000)*0.1)</f>
        <v/>
      </c>
      <c r="AC1561" s="21">
        <f>IF(C1561&lt;=2000,0,MIN((C1561-2000)*Y1561,(R1561+S1561)*0.2))</f>
        <v/>
      </c>
      <c r="AD1561" s="21">
        <f>IF(C1561&lt;=2000,0,MIN((C1561-2000)*Z1561,(T1561+U1561)*0.2))</f>
        <v/>
      </c>
      <c r="AE1561" s="21">
        <f>AC1561*AA1561</f>
        <v/>
      </c>
      <c r="AF1561" s="21">
        <f>ROUNDDOWN(R1561,-2)+ROUNDDOWN(S1561,-2)</f>
        <v/>
      </c>
      <c r="AG1561" s="21">
        <f>ROUNDDOWN(MAX(0,R1561-(AB1561+AC1561+AE1561)*0.6),-2)+ROUNDDOWN(MAX(0,S1561-(AB1561+AC1561+AE1561)*0.4),-2)</f>
        <v/>
      </c>
      <c r="AH1561" s="21">
        <f>ROUNDDOWN(MAX(0,T1561-(AB1561+AD1561)*0.6),-2)+ROUNDDOWN(MAX(0,U1561-(AB1561+AD1561)*0.4),-2)</f>
        <v/>
      </c>
      <c r="AI1561" s="21">
        <f>ROUNDDOWN(T1561,-2)+ROUNDDOWN(U1561,-2)</f>
        <v/>
      </c>
      <c r="AJ1561" s="21">
        <f>M1561+AF1561</f>
        <v/>
      </c>
      <c r="AK1561" s="21">
        <f>M1561+AG1561</f>
        <v/>
      </c>
      <c r="AL1561" s="21">
        <f>N1561+AH1561</f>
        <v/>
      </c>
      <c r="AM1561" s="21">
        <f>O1561+AI1561</f>
        <v/>
      </c>
      <c r="AN1561" s="21">
        <f>N1561+AI1561</f>
        <v/>
      </c>
      <c r="AO1561" s="21">
        <f>ROUNDDOWN((R1561+S1561)*0.2/Y1561+2000,0)</f>
        <v/>
      </c>
      <c r="AP1561" s="21">
        <f>ROUNDDOWN((T1561+U1561)*0.2/Z1561+2000,0)</f>
        <v/>
      </c>
      <c r="AQ1561" s="21">
        <f>AL1561-AK1561</f>
        <v/>
      </c>
      <c r="AR1561" s="21">
        <f>AM1561-AK1561</f>
        <v/>
      </c>
      <c r="AS1561" s="21">
        <f>AM1561-AL1561</f>
        <v/>
      </c>
      <c r="AT1561" s="21">
        <f>AK1561+C1561-AJ1561</f>
        <v/>
      </c>
      <c r="AU1561" s="21">
        <f>AL1561+C1561-AM1561</f>
        <v/>
      </c>
      <c r="AV1561" s="21">
        <f>AN1561+C1561-AM1561</f>
        <v/>
      </c>
    </row>
    <row r="1562">
      <c r="A1562" t="inlineStr">
        <is>
          <t>年収別 医療費15万</t>
        </is>
      </c>
      <c r="B1562" s="21">
        <f>'4_年収別'!$A$82</f>
        <v/>
      </c>
      <c r="C1562" s="21">
        <f>AO1562</f>
        <v/>
      </c>
      <c r="D1562" s="21" t="n">
        <v>150000</v>
      </c>
      <c r="E1562" s="21">
        <f>ROUND(MIN(B1562/12,650000)*12*0.0915+MIN(B1562/12,1390000)*12*(0.0504+0)+B1562*0.005,0)</f>
        <v/>
      </c>
      <c r="F1562" s="21">
        <f>IF(B1562&lt;741000,0,IF(B1562&lt;2191000,B1562-740000,IF(B1562&lt;2193000,1451000,IF(B1562&lt;2196000,1453000,IF(B1562&lt;2200000,1456000,IF(B1562&lt;3600000,ROUND(ROUNDDOWN(B1562/4,-3)*2.8,0)-80000,IF(B1562&lt;6600000,ROUND(ROUNDDOWN(B1562/4,-3)*3.2,0)-440000,IF(B1562&lt;8500000,ROUNDDOWN(B1562*0.9,0)-1100000,B1562-1950000))))))))</f>
        <v/>
      </c>
      <c r="G1562" s="21">
        <f>IF(F1562&gt;23500000,NA(),IF(F1562&lt;=4890000,1040000,IF(F1562&lt;=6550000,670000,620000)))</f>
        <v/>
      </c>
      <c r="H1562" s="21">
        <f>IF(D1562&lt;=0,0,MAX(0,MIN(2000000,D1562-MIN(100000,ROUNDDOWN(F1562*0.05,0)))))</f>
        <v/>
      </c>
      <c r="I1562" s="21">
        <f>IF(C1562&lt;=2000,0,MIN(C1562,ROUNDDOWN(F1562*0.4,0))-2000)</f>
        <v/>
      </c>
      <c r="J1562" s="21">
        <f>MAX(0,ROUNDDOWN(F1562-E1562-G1562,-3))</f>
        <v/>
      </c>
      <c r="K1562" s="21">
        <f>MAX(0,ROUNDDOWN(F1562-E1562-G1562-H1562-I1562,-3))</f>
        <v/>
      </c>
      <c r="L1562" s="21">
        <f>MAX(0,ROUNDDOWN(F1562-E1562-G1562-H1562,-3))</f>
        <v/>
      </c>
      <c r="M1562" s="21">
        <f>IF(J1562&lt;=0,0,ROUNDDOWN((J1562*LOOKUP(J1562,{0,1950001,3300001,6950001,9000001,18000001,40000001},{0.05,0.1,0.2,0.23,0.33,0.4,0.45})-LOOKUP(J1562,{0,1950001,3300001,6950001,9000001,18000001,40000001},{0,97500,427500,636000,1536000,2796000,4796000}))*1.021,-2))</f>
        <v/>
      </c>
      <c r="N1562" s="21">
        <f>IF(K1562&lt;=0,0,ROUNDDOWN((K1562*LOOKUP(K1562,{0,1950001,3300001,6950001,9000001,18000001,40000001},{0.05,0.1,0.2,0.23,0.33,0.4,0.45})-LOOKUP(K1562,{0,1950001,3300001,6950001,9000001,18000001,40000001},{0,97500,427500,636000,1536000,2796000,4796000}))*1.021,-2))</f>
        <v/>
      </c>
      <c r="O1562" s="21">
        <f>IF(L1562&lt;=0,0,ROUNDDOWN((L1562*LOOKUP(L1562,{0,1950001,3300001,6950001,9000001,18000001,40000001},{0.05,0.1,0.2,0.23,0.33,0.4,0.45})-LOOKUP(L1562,{0,1950001,3300001,6950001,9000001,18000001,40000001},{0,97500,427500,636000,1536000,2796000,4796000}))*1.021,-2))</f>
        <v/>
      </c>
      <c r="P1562" s="21">
        <f>MAX(0,ROUNDDOWN(F1562-E1562-430000,-3))</f>
        <v/>
      </c>
      <c r="Q1562" s="21">
        <f>MAX(0,ROUNDDOWN(F1562-E1562-430000-H1562,-3))</f>
        <v/>
      </c>
      <c r="R1562" s="21">
        <f>IF(F1562&lt;=450000,0,MAX(0,P1562*0.06-MIN(50000,P1562)*0.03))</f>
        <v/>
      </c>
      <c r="S1562" s="21">
        <f>IF(F1562&lt;=450000,0,MAX(0,P1562*0.04-MIN(50000,P1562)*0.02))</f>
        <v/>
      </c>
      <c r="T1562" s="21">
        <f>IF(F1562&lt;=450000,0,MAX(0,Q1562*0.06-MIN(50000,Q1562)*0.03))</f>
        <v/>
      </c>
      <c r="U1562" s="21">
        <f>IF(F1562&lt;=450000,0,MAX(0,Q1562*0.04-MIN(50000,Q1562)*0.02))</f>
        <v/>
      </c>
      <c r="V1562" s="21">
        <f>50000+MAX(0,G1562-480000)</f>
        <v/>
      </c>
      <c r="W1562" s="21">
        <f>P1562-V1562</f>
        <v/>
      </c>
      <c r="X1562" s="21">
        <f>Q1562-V1562</f>
        <v/>
      </c>
      <c r="Y1562" s="22">
        <f>IF(W1562&lt;0,0.9,LOOKUP(W1562,{0,1950001,3300001,6950001,9000001,18000001,40000001},{0.84895,0.7979,0.6958,0.66517,0.56307,0.4916,0.44055}))</f>
        <v/>
      </c>
      <c r="Z1562" s="22">
        <f>IF(X1562&lt;0,0.9,LOOKUP(X1562,{0,1950001,3300001,6950001,9000001,18000001,40000001},{0.84895,0.7979,0.6958,0.66517,0.56307,0.4916,0.44055}))</f>
        <v/>
      </c>
      <c r="AA1562" s="22">
        <f>IF(W1562&lt;0,0,CHOOSE(MATCH(W1562,{0,1950001,3300001,6950001,9000001},1),5.105/84.895,10.21/79.79,20.42/69.58,23.483/66.517,33.693/56.307))</f>
        <v/>
      </c>
      <c r="AB1562" s="21">
        <f>IF(C1562&lt;=2000,0,(MIN(C1562,ROUNDDOWN(F1562*0.3,0))-2000)*0.1)</f>
        <v/>
      </c>
      <c r="AC1562" s="21">
        <f>IF(C1562&lt;=2000,0,MIN((C1562-2000)*Y1562,(R1562+S1562)*0.2))</f>
        <v/>
      </c>
      <c r="AD1562" s="21">
        <f>IF(C1562&lt;=2000,0,MIN((C1562-2000)*Z1562,(T1562+U1562)*0.2))</f>
        <v/>
      </c>
      <c r="AE1562" s="21">
        <f>AC1562*AA1562</f>
        <v/>
      </c>
      <c r="AF1562" s="21">
        <f>ROUNDDOWN(R1562,-2)+ROUNDDOWN(S1562,-2)</f>
        <v/>
      </c>
      <c r="AG1562" s="21">
        <f>ROUNDDOWN(MAX(0,R1562-(AB1562+AC1562+AE1562)*0.6),-2)+ROUNDDOWN(MAX(0,S1562-(AB1562+AC1562+AE1562)*0.4),-2)</f>
        <v/>
      </c>
      <c r="AH1562" s="21">
        <f>ROUNDDOWN(MAX(0,T1562-(AB1562+AD1562)*0.6),-2)+ROUNDDOWN(MAX(0,U1562-(AB1562+AD1562)*0.4),-2)</f>
        <v/>
      </c>
      <c r="AI1562" s="21">
        <f>ROUNDDOWN(T1562,-2)+ROUNDDOWN(U1562,-2)</f>
        <v/>
      </c>
      <c r="AJ1562" s="21">
        <f>M1562+AF1562</f>
        <v/>
      </c>
      <c r="AK1562" s="21">
        <f>M1562+AG1562</f>
        <v/>
      </c>
      <c r="AL1562" s="21">
        <f>N1562+AH1562</f>
        <v/>
      </c>
      <c r="AM1562" s="21">
        <f>O1562+AI1562</f>
        <v/>
      </c>
      <c r="AN1562" s="21">
        <f>N1562+AI1562</f>
        <v/>
      </c>
      <c r="AO1562" s="21">
        <f>ROUNDDOWN((R1562+S1562)*0.2/Y1562+2000,0)</f>
        <v/>
      </c>
      <c r="AP1562" s="21">
        <f>ROUNDDOWN((T1562+U1562)*0.2/Z1562+2000,0)</f>
        <v/>
      </c>
      <c r="AQ1562" s="21">
        <f>AL1562-AK1562</f>
        <v/>
      </c>
      <c r="AR1562" s="21">
        <f>AM1562-AK1562</f>
        <v/>
      </c>
      <c r="AS1562" s="21">
        <f>AM1562-AL1562</f>
        <v/>
      </c>
      <c r="AT1562" s="21">
        <f>AK1562+C1562-AJ1562</f>
        <v/>
      </c>
      <c r="AU1562" s="21">
        <f>AL1562+C1562-AM1562</f>
        <v/>
      </c>
      <c r="AV1562" s="21">
        <f>AN1562+C1562-AM1562</f>
        <v/>
      </c>
    </row>
    <row r="1563">
      <c r="A1563" t="inlineStr">
        <is>
          <t>年収別 上限+5万</t>
        </is>
      </c>
      <c r="B1563" s="21">
        <f>'4_年収別'!$A$82</f>
        <v/>
      </c>
      <c r="C1563" s="21">
        <f>AO1563+50000</f>
        <v/>
      </c>
      <c r="D1563" s="21" t="n">
        <v>0</v>
      </c>
      <c r="E1563" s="21">
        <f>ROUND(MIN(B1563/12,650000)*12*0.0915+MIN(B1563/12,1390000)*12*(0.0504+0)+B1563*0.005,0)</f>
        <v/>
      </c>
      <c r="F1563" s="21">
        <f>IF(B1563&lt;741000,0,IF(B1563&lt;2191000,B1563-740000,IF(B1563&lt;2193000,1451000,IF(B1563&lt;2196000,1453000,IF(B1563&lt;2200000,1456000,IF(B1563&lt;3600000,ROUND(ROUNDDOWN(B1563/4,-3)*2.8,0)-80000,IF(B1563&lt;6600000,ROUND(ROUNDDOWN(B1563/4,-3)*3.2,0)-440000,IF(B1563&lt;8500000,ROUNDDOWN(B1563*0.9,0)-1100000,B1563-1950000))))))))</f>
        <v/>
      </c>
      <c r="G1563" s="21">
        <f>IF(F1563&gt;23500000,NA(),IF(F1563&lt;=4890000,1040000,IF(F1563&lt;=6550000,670000,620000)))</f>
        <v/>
      </c>
      <c r="H1563" s="21">
        <f>IF(D1563&lt;=0,0,MAX(0,MIN(2000000,D1563-MIN(100000,ROUNDDOWN(F1563*0.05,0)))))</f>
        <v/>
      </c>
      <c r="I1563" s="21">
        <f>IF(C1563&lt;=2000,0,MIN(C1563,ROUNDDOWN(F1563*0.4,0))-2000)</f>
        <v/>
      </c>
      <c r="J1563" s="21">
        <f>MAX(0,ROUNDDOWN(F1563-E1563-G1563,-3))</f>
        <v/>
      </c>
      <c r="K1563" s="21">
        <f>MAX(0,ROUNDDOWN(F1563-E1563-G1563-H1563-I1563,-3))</f>
        <v/>
      </c>
      <c r="L1563" s="21">
        <f>MAX(0,ROUNDDOWN(F1563-E1563-G1563-H1563,-3))</f>
        <v/>
      </c>
      <c r="M1563" s="21">
        <f>IF(J1563&lt;=0,0,ROUNDDOWN((J1563*LOOKUP(J1563,{0,1950001,3300001,6950001,9000001,18000001,40000001},{0.05,0.1,0.2,0.23,0.33,0.4,0.45})-LOOKUP(J1563,{0,1950001,3300001,6950001,9000001,18000001,40000001},{0,97500,427500,636000,1536000,2796000,4796000}))*1.021,-2))</f>
        <v/>
      </c>
      <c r="N1563" s="21">
        <f>IF(K1563&lt;=0,0,ROUNDDOWN((K1563*LOOKUP(K1563,{0,1950001,3300001,6950001,9000001,18000001,40000001},{0.05,0.1,0.2,0.23,0.33,0.4,0.45})-LOOKUP(K1563,{0,1950001,3300001,6950001,9000001,18000001,40000001},{0,97500,427500,636000,1536000,2796000,4796000}))*1.021,-2))</f>
        <v/>
      </c>
      <c r="O1563" s="21">
        <f>IF(L1563&lt;=0,0,ROUNDDOWN((L1563*LOOKUP(L1563,{0,1950001,3300001,6950001,9000001,18000001,40000001},{0.05,0.1,0.2,0.23,0.33,0.4,0.45})-LOOKUP(L1563,{0,1950001,3300001,6950001,9000001,18000001,40000001},{0,97500,427500,636000,1536000,2796000,4796000}))*1.021,-2))</f>
        <v/>
      </c>
      <c r="P1563" s="21">
        <f>MAX(0,ROUNDDOWN(F1563-E1563-430000,-3))</f>
        <v/>
      </c>
      <c r="Q1563" s="21">
        <f>MAX(0,ROUNDDOWN(F1563-E1563-430000-H1563,-3))</f>
        <v/>
      </c>
      <c r="R1563" s="21">
        <f>IF(F1563&lt;=450000,0,MAX(0,P1563*0.06-MIN(50000,P1563)*0.03))</f>
        <v/>
      </c>
      <c r="S1563" s="21">
        <f>IF(F1563&lt;=450000,0,MAX(0,P1563*0.04-MIN(50000,P1563)*0.02))</f>
        <v/>
      </c>
      <c r="T1563" s="21">
        <f>IF(F1563&lt;=450000,0,MAX(0,Q1563*0.06-MIN(50000,Q1563)*0.03))</f>
        <v/>
      </c>
      <c r="U1563" s="21">
        <f>IF(F1563&lt;=450000,0,MAX(0,Q1563*0.04-MIN(50000,Q1563)*0.02))</f>
        <v/>
      </c>
      <c r="V1563" s="21">
        <f>50000+MAX(0,G1563-480000)</f>
        <v/>
      </c>
      <c r="W1563" s="21">
        <f>P1563-V1563</f>
        <v/>
      </c>
      <c r="X1563" s="21">
        <f>Q1563-V1563</f>
        <v/>
      </c>
      <c r="Y1563" s="22">
        <f>IF(W1563&lt;0,0.9,LOOKUP(W1563,{0,1950001,3300001,6950001,9000001,18000001,40000001},{0.84895,0.7979,0.6958,0.66517,0.56307,0.4916,0.44055}))</f>
        <v/>
      </c>
      <c r="Z1563" s="22">
        <f>IF(X1563&lt;0,0.9,LOOKUP(X1563,{0,1950001,3300001,6950001,9000001,18000001,40000001},{0.84895,0.7979,0.6958,0.66517,0.56307,0.4916,0.44055}))</f>
        <v/>
      </c>
      <c r="AA1563" s="22">
        <f>IF(W1563&lt;0,0,CHOOSE(MATCH(W1563,{0,1950001,3300001,6950001,9000001},1),5.105/84.895,10.21/79.79,20.42/69.58,23.483/66.517,33.693/56.307))</f>
        <v/>
      </c>
      <c r="AB1563" s="21">
        <f>IF(C1563&lt;=2000,0,(MIN(C1563,ROUNDDOWN(F1563*0.3,0))-2000)*0.1)</f>
        <v/>
      </c>
      <c r="AC1563" s="21">
        <f>IF(C1563&lt;=2000,0,MIN((C1563-2000)*Y1563,(R1563+S1563)*0.2))</f>
        <v/>
      </c>
      <c r="AD1563" s="21">
        <f>IF(C1563&lt;=2000,0,MIN((C1563-2000)*Z1563,(T1563+U1563)*0.2))</f>
        <v/>
      </c>
      <c r="AE1563" s="21">
        <f>AC1563*AA1563</f>
        <v/>
      </c>
      <c r="AF1563" s="21">
        <f>ROUNDDOWN(R1563,-2)+ROUNDDOWN(S1563,-2)</f>
        <v/>
      </c>
      <c r="AG1563" s="21">
        <f>ROUNDDOWN(MAX(0,R1563-(AB1563+AC1563+AE1563)*0.6),-2)+ROUNDDOWN(MAX(0,S1563-(AB1563+AC1563+AE1563)*0.4),-2)</f>
        <v/>
      </c>
      <c r="AH1563" s="21">
        <f>ROUNDDOWN(MAX(0,T1563-(AB1563+AD1563)*0.6),-2)+ROUNDDOWN(MAX(0,U1563-(AB1563+AD1563)*0.4),-2)</f>
        <v/>
      </c>
      <c r="AI1563" s="21">
        <f>ROUNDDOWN(T1563,-2)+ROUNDDOWN(U1563,-2)</f>
        <v/>
      </c>
      <c r="AJ1563" s="21">
        <f>M1563+AF1563</f>
        <v/>
      </c>
      <c r="AK1563" s="21">
        <f>M1563+AG1563</f>
        <v/>
      </c>
      <c r="AL1563" s="21">
        <f>N1563+AH1563</f>
        <v/>
      </c>
      <c r="AM1563" s="21">
        <f>O1563+AI1563</f>
        <v/>
      </c>
      <c r="AN1563" s="21">
        <f>N1563+AI1563</f>
        <v/>
      </c>
      <c r="AO1563" s="21">
        <f>ROUNDDOWN((R1563+S1563)*0.2/Y1563+2000,0)</f>
        <v/>
      </c>
      <c r="AP1563" s="21">
        <f>ROUNDDOWN((T1563+U1563)*0.2/Z1563+2000,0)</f>
        <v/>
      </c>
      <c r="AQ1563" s="21">
        <f>AL1563-AK1563</f>
        <v/>
      </c>
      <c r="AR1563" s="21">
        <f>AM1563-AK1563</f>
        <v/>
      </c>
      <c r="AS1563" s="21">
        <f>AM1563-AL1563</f>
        <v/>
      </c>
      <c r="AT1563" s="21">
        <f>AK1563+C1563-AJ1563</f>
        <v/>
      </c>
      <c r="AU1563" s="21">
        <f>AL1563+C1563-AM1563</f>
        <v/>
      </c>
      <c r="AV1563" s="21">
        <f>AN1563+C1563-AM1563</f>
        <v/>
      </c>
    </row>
    <row r="1564">
      <c r="A1564" t="inlineStr">
        <is>
          <t>年収別 医療費15万</t>
        </is>
      </c>
      <c r="B1564" s="21">
        <f>'4_年収別'!$A$83</f>
        <v/>
      </c>
      <c r="C1564" s="21">
        <f>AO1564</f>
        <v/>
      </c>
      <c r="D1564" s="21" t="n">
        <v>150000</v>
      </c>
      <c r="E1564" s="21">
        <f>ROUND(MIN(B1564/12,650000)*12*0.0915+MIN(B1564/12,1390000)*12*(0.0504+0)+B1564*0.005,0)</f>
        <v/>
      </c>
      <c r="F1564" s="21">
        <f>IF(B1564&lt;741000,0,IF(B1564&lt;2191000,B1564-740000,IF(B1564&lt;2193000,1451000,IF(B1564&lt;2196000,1453000,IF(B1564&lt;2200000,1456000,IF(B1564&lt;3600000,ROUND(ROUNDDOWN(B1564/4,-3)*2.8,0)-80000,IF(B1564&lt;6600000,ROUND(ROUNDDOWN(B1564/4,-3)*3.2,0)-440000,IF(B1564&lt;8500000,ROUNDDOWN(B1564*0.9,0)-1100000,B1564-1950000))))))))</f>
        <v/>
      </c>
      <c r="G1564" s="21">
        <f>IF(F1564&gt;23500000,NA(),IF(F1564&lt;=4890000,1040000,IF(F1564&lt;=6550000,670000,620000)))</f>
        <v/>
      </c>
      <c r="H1564" s="21">
        <f>IF(D1564&lt;=0,0,MAX(0,MIN(2000000,D1564-MIN(100000,ROUNDDOWN(F1564*0.05,0)))))</f>
        <v/>
      </c>
      <c r="I1564" s="21">
        <f>IF(C1564&lt;=2000,0,MIN(C1564,ROUNDDOWN(F1564*0.4,0))-2000)</f>
        <v/>
      </c>
      <c r="J1564" s="21">
        <f>MAX(0,ROUNDDOWN(F1564-E1564-G1564,-3))</f>
        <v/>
      </c>
      <c r="K1564" s="21">
        <f>MAX(0,ROUNDDOWN(F1564-E1564-G1564-H1564-I1564,-3))</f>
        <v/>
      </c>
      <c r="L1564" s="21">
        <f>MAX(0,ROUNDDOWN(F1564-E1564-G1564-H1564,-3))</f>
        <v/>
      </c>
      <c r="M1564" s="21">
        <f>IF(J1564&lt;=0,0,ROUNDDOWN((J1564*LOOKUP(J1564,{0,1950001,3300001,6950001,9000001,18000001,40000001},{0.05,0.1,0.2,0.23,0.33,0.4,0.45})-LOOKUP(J1564,{0,1950001,3300001,6950001,9000001,18000001,40000001},{0,97500,427500,636000,1536000,2796000,4796000}))*1.021,-2))</f>
        <v/>
      </c>
      <c r="N1564" s="21">
        <f>IF(K1564&lt;=0,0,ROUNDDOWN((K1564*LOOKUP(K1564,{0,1950001,3300001,6950001,9000001,18000001,40000001},{0.05,0.1,0.2,0.23,0.33,0.4,0.45})-LOOKUP(K1564,{0,1950001,3300001,6950001,9000001,18000001,40000001},{0,97500,427500,636000,1536000,2796000,4796000}))*1.021,-2))</f>
        <v/>
      </c>
      <c r="O1564" s="21">
        <f>IF(L1564&lt;=0,0,ROUNDDOWN((L1564*LOOKUP(L1564,{0,1950001,3300001,6950001,9000001,18000001,40000001},{0.05,0.1,0.2,0.23,0.33,0.4,0.45})-LOOKUP(L1564,{0,1950001,3300001,6950001,9000001,18000001,40000001},{0,97500,427500,636000,1536000,2796000,4796000}))*1.021,-2))</f>
        <v/>
      </c>
      <c r="P1564" s="21">
        <f>MAX(0,ROUNDDOWN(F1564-E1564-430000,-3))</f>
        <v/>
      </c>
      <c r="Q1564" s="21">
        <f>MAX(0,ROUNDDOWN(F1564-E1564-430000-H1564,-3))</f>
        <v/>
      </c>
      <c r="R1564" s="21">
        <f>IF(F1564&lt;=450000,0,MAX(0,P1564*0.06-MIN(50000,P1564)*0.03))</f>
        <v/>
      </c>
      <c r="S1564" s="21">
        <f>IF(F1564&lt;=450000,0,MAX(0,P1564*0.04-MIN(50000,P1564)*0.02))</f>
        <v/>
      </c>
      <c r="T1564" s="21">
        <f>IF(F1564&lt;=450000,0,MAX(0,Q1564*0.06-MIN(50000,Q1564)*0.03))</f>
        <v/>
      </c>
      <c r="U1564" s="21">
        <f>IF(F1564&lt;=450000,0,MAX(0,Q1564*0.04-MIN(50000,Q1564)*0.02))</f>
        <v/>
      </c>
      <c r="V1564" s="21">
        <f>50000+MAX(0,G1564-480000)</f>
        <v/>
      </c>
      <c r="W1564" s="21">
        <f>P1564-V1564</f>
        <v/>
      </c>
      <c r="X1564" s="21">
        <f>Q1564-V1564</f>
        <v/>
      </c>
      <c r="Y1564" s="22">
        <f>IF(W1564&lt;0,0.9,LOOKUP(W1564,{0,1950001,3300001,6950001,9000001,18000001,40000001},{0.84895,0.7979,0.6958,0.66517,0.56307,0.4916,0.44055}))</f>
        <v/>
      </c>
      <c r="Z1564" s="22">
        <f>IF(X1564&lt;0,0.9,LOOKUP(X1564,{0,1950001,3300001,6950001,9000001,18000001,40000001},{0.84895,0.7979,0.6958,0.66517,0.56307,0.4916,0.44055}))</f>
        <v/>
      </c>
      <c r="AA1564" s="22">
        <f>IF(W1564&lt;0,0,CHOOSE(MATCH(W1564,{0,1950001,3300001,6950001,9000001},1),5.105/84.895,10.21/79.79,20.42/69.58,23.483/66.517,33.693/56.307))</f>
        <v/>
      </c>
      <c r="AB1564" s="21">
        <f>IF(C1564&lt;=2000,0,(MIN(C1564,ROUNDDOWN(F1564*0.3,0))-2000)*0.1)</f>
        <v/>
      </c>
      <c r="AC1564" s="21">
        <f>IF(C1564&lt;=2000,0,MIN((C1564-2000)*Y1564,(R1564+S1564)*0.2))</f>
        <v/>
      </c>
      <c r="AD1564" s="21">
        <f>IF(C1564&lt;=2000,0,MIN((C1564-2000)*Z1564,(T1564+U1564)*0.2))</f>
        <v/>
      </c>
      <c r="AE1564" s="21">
        <f>AC1564*AA1564</f>
        <v/>
      </c>
      <c r="AF1564" s="21">
        <f>ROUNDDOWN(R1564,-2)+ROUNDDOWN(S1564,-2)</f>
        <v/>
      </c>
      <c r="AG1564" s="21">
        <f>ROUNDDOWN(MAX(0,R1564-(AB1564+AC1564+AE1564)*0.6),-2)+ROUNDDOWN(MAX(0,S1564-(AB1564+AC1564+AE1564)*0.4),-2)</f>
        <v/>
      </c>
      <c r="AH1564" s="21">
        <f>ROUNDDOWN(MAX(0,T1564-(AB1564+AD1564)*0.6),-2)+ROUNDDOWN(MAX(0,U1564-(AB1564+AD1564)*0.4),-2)</f>
        <v/>
      </c>
      <c r="AI1564" s="21">
        <f>ROUNDDOWN(T1564,-2)+ROUNDDOWN(U1564,-2)</f>
        <v/>
      </c>
      <c r="AJ1564" s="21">
        <f>M1564+AF1564</f>
        <v/>
      </c>
      <c r="AK1564" s="21">
        <f>M1564+AG1564</f>
        <v/>
      </c>
      <c r="AL1564" s="21">
        <f>N1564+AH1564</f>
        <v/>
      </c>
      <c r="AM1564" s="21">
        <f>O1564+AI1564</f>
        <v/>
      </c>
      <c r="AN1564" s="21">
        <f>N1564+AI1564</f>
        <v/>
      </c>
      <c r="AO1564" s="21">
        <f>ROUNDDOWN((R1564+S1564)*0.2/Y1564+2000,0)</f>
        <v/>
      </c>
      <c r="AP1564" s="21">
        <f>ROUNDDOWN((T1564+U1564)*0.2/Z1564+2000,0)</f>
        <v/>
      </c>
      <c r="AQ1564" s="21">
        <f>AL1564-AK1564</f>
        <v/>
      </c>
      <c r="AR1564" s="21">
        <f>AM1564-AK1564</f>
        <v/>
      </c>
      <c r="AS1564" s="21">
        <f>AM1564-AL1564</f>
        <v/>
      </c>
      <c r="AT1564" s="21">
        <f>AK1564+C1564-AJ1564</f>
        <v/>
      </c>
      <c r="AU1564" s="21">
        <f>AL1564+C1564-AM1564</f>
        <v/>
      </c>
      <c r="AV1564" s="21">
        <f>AN1564+C1564-AM1564</f>
        <v/>
      </c>
    </row>
    <row r="1565">
      <c r="A1565" t="inlineStr">
        <is>
          <t>年収別 上限+5万</t>
        </is>
      </c>
      <c r="B1565" s="21">
        <f>'4_年収別'!$A$83</f>
        <v/>
      </c>
      <c r="C1565" s="21">
        <f>AO1565+50000</f>
        <v/>
      </c>
      <c r="D1565" s="21" t="n">
        <v>0</v>
      </c>
      <c r="E1565" s="21">
        <f>ROUND(MIN(B1565/12,650000)*12*0.0915+MIN(B1565/12,1390000)*12*(0.0504+0)+B1565*0.005,0)</f>
        <v/>
      </c>
      <c r="F1565" s="21">
        <f>IF(B1565&lt;741000,0,IF(B1565&lt;2191000,B1565-740000,IF(B1565&lt;2193000,1451000,IF(B1565&lt;2196000,1453000,IF(B1565&lt;2200000,1456000,IF(B1565&lt;3600000,ROUND(ROUNDDOWN(B1565/4,-3)*2.8,0)-80000,IF(B1565&lt;6600000,ROUND(ROUNDDOWN(B1565/4,-3)*3.2,0)-440000,IF(B1565&lt;8500000,ROUNDDOWN(B1565*0.9,0)-1100000,B1565-1950000))))))))</f>
        <v/>
      </c>
      <c r="G1565" s="21">
        <f>IF(F1565&gt;23500000,NA(),IF(F1565&lt;=4890000,1040000,IF(F1565&lt;=6550000,670000,620000)))</f>
        <v/>
      </c>
      <c r="H1565" s="21">
        <f>IF(D1565&lt;=0,0,MAX(0,MIN(2000000,D1565-MIN(100000,ROUNDDOWN(F1565*0.05,0)))))</f>
        <v/>
      </c>
      <c r="I1565" s="21">
        <f>IF(C1565&lt;=2000,0,MIN(C1565,ROUNDDOWN(F1565*0.4,0))-2000)</f>
        <v/>
      </c>
      <c r="J1565" s="21">
        <f>MAX(0,ROUNDDOWN(F1565-E1565-G1565,-3))</f>
        <v/>
      </c>
      <c r="K1565" s="21">
        <f>MAX(0,ROUNDDOWN(F1565-E1565-G1565-H1565-I1565,-3))</f>
        <v/>
      </c>
      <c r="L1565" s="21">
        <f>MAX(0,ROUNDDOWN(F1565-E1565-G1565-H1565,-3))</f>
        <v/>
      </c>
      <c r="M1565" s="21">
        <f>IF(J1565&lt;=0,0,ROUNDDOWN((J1565*LOOKUP(J1565,{0,1950001,3300001,6950001,9000001,18000001,40000001},{0.05,0.1,0.2,0.23,0.33,0.4,0.45})-LOOKUP(J1565,{0,1950001,3300001,6950001,9000001,18000001,40000001},{0,97500,427500,636000,1536000,2796000,4796000}))*1.021,-2))</f>
        <v/>
      </c>
      <c r="N1565" s="21">
        <f>IF(K1565&lt;=0,0,ROUNDDOWN((K1565*LOOKUP(K1565,{0,1950001,3300001,6950001,9000001,18000001,40000001},{0.05,0.1,0.2,0.23,0.33,0.4,0.45})-LOOKUP(K1565,{0,1950001,3300001,6950001,9000001,18000001,40000001},{0,97500,427500,636000,1536000,2796000,4796000}))*1.021,-2))</f>
        <v/>
      </c>
      <c r="O1565" s="21">
        <f>IF(L1565&lt;=0,0,ROUNDDOWN((L1565*LOOKUP(L1565,{0,1950001,3300001,6950001,9000001,18000001,40000001},{0.05,0.1,0.2,0.23,0.33,0.4,0.45})-LOOKUP(L1565,{0,1950001,3300001,6950001,9000001,18000001,40000001},{0,97500,427500,636000,1536000,2796000,4796000}))*1.021,-2))</f>
        <v/>
      </c>
      <c r="P1565" s="21">
        <f>MAX(0,ROUNDDOWN(F1565-E1565-430000,-3))</f>
        <v/>
      </c>
      <c r="Q1565" s="21">
        <f>MAX(0,ROUNDDOWN(F1565-E1565-430000-H1565,-3))</f>
        <v/>
      </c>
      <c r="R1565" s="21">
        <f>IF(F1565&lt;=450000,0,MAX(0,P1565*0.06-MIN(50000,P1565)*0.03))</f>
        <v/>
      </c>
      <c r="S1565" s="21">
        <f>IF(F1565&lt;=450000,0,MAX(0,P1565*0.04-MIN(50000,P1565)*0.02))</f>
        <v/>
      </c>
      <c r="T1565" s="21">
        <f>IF(F1565&lt;=450000,0,MAX(0,Q1565*0.06-MIN(50000,Q1565)*0.03))</f>
        <v/>
      </c>
      <c r="U1565" s="21">
        <f>IF(F1565&lt;=450000,0,MAX(0,Q1565*0.04-MIN(50000,Q1565)*0.02))</f>
        <v/>
      </c>
      <c r="V1565" s="21">
        <f>50000+MAX(0,G1565-480000)</f>
        <v/>
      </c>
      <c r="W1565" s="21">
        <f>P1565-V1565</f>
        <v/>
      </c>
      <c r="X1565" s="21">
        <f>Q1565-V1565</f>
        <v/>
      </c>
      <c r="Y1565" s="22">
        <f>IF(W1565&lt;0,0.9,LOOKUP(W1565,{0,1950001,3300001,6950001,9000001,18000001,40000001},{0.84895,0.7979,0.6958,0.66517,0.56307,0.4916,0.44055}))</f>
        <v/>
      </c>
      <c r="Z1565" s="22">
        <f>IF(X1565&lt;0,0.9,LOOKUP(X1565,{0,1950001,3300001,6950001,9000001,18000001,40000001},{0.84895,0.7979,0.6958,0.66517,0.56307,0.4916,0.44055}))</f>
        <v/>
      </c>
      <c r="AA1565" s="22">
        <f>IF(W1565&lt;0,0,CHOOSE(MATCH(W1565,{0,1950001,3300001,6950001,9000001},1),5.105/84.895,10.21/79.79,20.42/69.58,23.483/66.517,33.693/56.307))</f>
        <v/>
      </c>
      <c r="AB1565" s="21">
        <f>IF(C1565&lt;=2000,0,(MIN(C1565,ROUNDDOWN(F1565*0.3,0))-2000)*0.1)</f>
        <v/>
      </c>
      <c r="AC1565" s="21">
        <f>IF(C1565&lt;=2000,0,MIN((C1565-2000)*Y1565,(R1565+S1565)*0.2))</f>
        <v/>
      </c>
      <c r="AD1565" s="21">
        <f>IF(C1565&lt;=2000,0,MIN((C1565-2000)*Z1565,(T1565+U1565)*0.2))</f>
        <v/>
      </c>
      <c r="AE1565" s="21">
        <f>AC1565*AA1565</f>
        <v/>
      </c>
      <c r="AF1565" s="21">
        <f>ROUNDDOWN(R1565,-2)+ROUNDDOWN(S1565,-2)</f>
        <v/>
      </c>
      <c r="AG1565" s="21">
        <f>ROUNDDOWN(MAX(0,R1565-(AB1565+AC1565+AE1565)*0.6),-2)+ROUNDDOWN(MAX(0,S1565-(AB1565+AC1565+AE1565)*0.4),-2)</f>
        <v/>
      </c>
      <c r="AH1565" s="21">
        <f>ROUNDDOWN(MAX(0,T1565-(AB1565+AD1565)*0.6),-2)+ROUNDDOWN(MAX(0,U1565-(AB1565+AD1565)*0.4),-2)</f>
        <v/>
      </c>
      <c r="AI1565" s="21">
        <f>ROUNDDOWN(T1565,-2)+ROUNDDOWN(U1565,-2)</f>
        <v/>
      </c>
      <c r="AJ1565" s="21">
        <f>M1565+AF1565</f>
        <v/>
      </c>
      <c r="AK1565" s="21">
        <f>M1565+AG1565</f>
        <v/>
      </c>
      <c r="AL1565" s="21">
        <f>N1565+AH1565</f>
        <v/>
      </c>
      <c r="AM1565" s="21">
        <f>O1565+AI1565</f>
        <v/>
      </c>
      <c r="AN1565" s="21">
        <f>N1565+AI1565</f>
        <v/>
      </c>
      <c r="AO1565" s="21">
        <f>ROUNDDOWN((R1565+S1565)*0.2/Y1565+2000,0)</f>
        <v/>
      </c>
      <c r="AP1565" s="21">
        <f>ROUNDDOWN((T1565+U1565)*0.2/Z1565+2000,0)</f>
        <v/>
      </c>
      <c r="AQ1565" s="21">
        <f>AL1565-AK1565</f>
        <v/>
      </c>
      <c r="AR1565" s="21">
        <f>AM1565-AK1565</f>
        <v/>
      </c>
      <c r="AS1565" s="21">
        <f>AM1565-AL1565</f>
        <v/>
      </c>
      <c r="AT1565" s="21">
        <f>AK1565+C1565-AJ1565</f>
        <v/>
      </c>
      <c r="AU1565" s="21">
        <f>AL1565+C1565-AM1565</f>
        <v/>
      </c>
      <c r="AV1565" s="21">
        <f>AN1565+C1565-AM1565</f>
        <v/>
      </c>
    </row>
    <row r="1566">
      <c r="A1566" t="inlineStr">
        <is>
          <t>年収別 医療費15万</t>
        </is>
      </c>
      <c r="B1566" s="21">
        <f>'4_年収別'!$A$84</f>
        <v/>
      </c>
      <c r="C1566" s="21">
        <f>AO1566</f>
        <v/>
      </c>
      <c r="D1566" s="21" t="n">
        <v>150000</v>
      </c>
      <c r="E1566" s="21">
        <f>ROUND(MIN(B1566/12,650000)*12*0.0915+MIN(B1566/12,1390000)*12*(0.0504+0)+B1566*0.005,0)</f>
        <v/>
      </c>
      <c r="F1566" s="21">
        <f>IF(B1566&lt;741000,0,IF(B1566&lt;2191000,B1566-740000,IF(B1566&lt;2193000,1451000,IF(B1566&lt;2196000,1453000,IF(B1566&lt;2200000,1456000,IF(B1566&lt;3600000,ROUND(ROUNDDOWN(B1566/4,-3)*2.8,0)-80000,IF(B1566&lt;6600000,ROUND(ROUNDDOWN(B1566/4,-3)*3.2,0)-440000,IF(B1566&lt;8500000,ROUNDDOWN(B1566*0.9,0)-1100000,B1566-1950000))))))))</f>
        <v/>
      </c>
      <c r="G1566" s="21">
        <f>IF(F1566&gt;23500000,NA(),IF(F1566&lt;=4890000,1040000,IF(F1566&lt;=6550000,670000,620000)))</f>
        <v/>
      </c>
      <c r="H1566" s="21">
        <f>IF(D1566&lt;=0,0,MAX(0,MIN(2000000,D1566-MIN(100000,ROUNDDOWN(F1566*0.05,0)))))</f>
        <v/>
      </c>
      <c r="I1566" s="21">
        <f>IF(C1566&lt;=2000,0,MIN(C1566,ROUNDDOWN(F1566*0.4,0))-2000)</f>
        <v/>
      </c>
      <c r="J1566" s="21">
        <f>MAX(0,ROUNDDOWN(F1566-E1566-G1566,-3))</f>
        <v/>
      </c>
      <c r="K1566" s="21">
        <f>MAX(0,ROUNDDOWN(F1566-E1566-G1566-H1566-I1566,-3))</f>
        <v/>
      </c>
      <c r="L1566" s="21">
        <f>MAX(0,ROUNDDOWN(F1566-E1566-G1566-H1566,-3))</f>
        <v/>
      </c>
      <c r="M1566" s="21">
        <f>IF(J1566&lt;=0,0,ROUNDDOWN((J1566*LOOKUP(J1566,{0,1950001,3300001,6950001,9000001,18000001,40000001},{0.05,0.1,0.2,0.23,0.33,0.4,0.45})-LOOKUP(J1566,{0,1950001,3300001,6950001,9000001,18000001,40000001},{0,97500,427500,636000,1536000,2796000,4796000}))*1.021,-2))</f>
        <v/>
      </c>
      <c r="N1566" s="21">
        <f>IF(K1566&lt;=0,0,ROUNDDOWN((K1566*LOOKUP(K1566,{0,1950001,3300001,6950001,9000001,18000001,40000001},{0.05,0.1,0.2,0.23,0.33,0.4,0.45})-LOOKUP(K1566,{0,1950001,3300001,6950001,9000001,18000001,40000001},{0,97500,427500,636000,1536000,2796000,4796000}))*1.021,-2))</f>
        <v/>
      </c>
      <c r="O1566" s="21">
        <f>IF(L1566&lt;=0,0,ROUNDDOWN((L1566*LOOKUP(L1566,{0,1950001,3300001,6950001,9000001,18000001,40000001},{0.05,0.1,0.2,0.23,0.33,0.4,0.45})-LOOKUP(L1566,{0,1950001,3300001,6950001,9000001,18000001,40000001},{0,97500,427500,636000,1536000,2796000,4796000}))*1.021,-2))</f>
        <v/>
      </c>
      <c r="P1566" s="21">
        <f>MAX(0,ROUNDDOWN(F1566-E1566-430000,-3))</f>
        <v/>
      </c>
      <c r="Q1566" s="21">
        <f>MAX(0,ROUNDDOWN(F1566-E1566-430000-H1566,-3))</f>
        <v/>
      </c>
      <c r="R1566" s="21">
        <f>IF(F1566&lt;=450000,0,MAX(0,P1566*0.06-MIN(50000,P1566)*0.03))</f>
        <v/>
      </c>
      <c r="S1566" s="21">
        <f>IF(F1566&lt;=450000,0,MAX(0,P1566*0.04-MIN(50000,P1566)*0.02))</f>
        <v/>
      </c>
      <c r="T1566" s="21">
        <f>IF(F1566&lt;=450000,0,MAX(0,Q1566*0.06-MIN(50000,Q1566)*0.03))</f>
        <v/>
      </c>
      <c r="U1566" s="21">
        <f>IF(F1566&lt;=450000,0,MAX(0,Q1566*0.04-MIN(50000,Q1566)*0.02))</f>
        <v/>
      </c>
      <c r="V1566" s="21">
        <f>50000+MAX(0,G1566-480000)</f>
        <v/>
      </c>
      <c r="W1566" s="21">
        <f>P1566-V1566</f>
        <v/>
      </c>
      <c r="X1566" s="21">
        <f>Q1566-V1566</f>
        <v/>
      </c>
      <c r="Y1566" s="22">
        <f>IF(W1566&lt;0,0.9,LOOKUP(W1566,{0,1950001,3300001,6950001,9000001,18000001,40000001},{0.84895,0.7979,0.6958,0.66517,0.56307,0.4916,0.44055}))</f>
        <v/>
      </c>
      <c r="Z1566" s="22">
        <f>IF(X1566&lt;0,0.9,LOOKUP(X1566,{0,1950001,3300001,6950001,9000001,18000001,40000001},{0.84895,0.7979,0.6958,0.66517,0.56307,0.4916,0.44055}))</f>
        <v/>
      </c>
      <c r="AA1566" s="22">
        <f>IF(W1566&lt;0,0,CHOOSE(MATCH(W1566,{0,1950001,3300001,6950001,9000001},1),5.105/84.895,10.21/79.79,20.42/69.58,23.483/66.517,33.693/56.307))</f>
        <v/>
      </c>
      <c r="AB1566" s="21">
        <f>IF(C1566&lt;=2000,0,(MIN(C1566,ROUNDDOWN(F1566*0.3,0))-2000)*0.1)</f>
        <v/>
      </c>
      <c r="AC1566" s="21">
        <f>IF(C1566&lt;=2000,0,MIN((C1566-2000)*Y1566,(R1566+S1566)*0.2))</f>
        <v/>
      </c>
      <c r="AD1566" s="21">
        <f>IF(C1566&lt;=2000,0,MIN((C1566-2000)*Z1566,(T1566+U1566)*0.2))</f>
        <v/>
      </c>
      <c r="AE1566" s="21">
        <f>AC1566*AA1566</f>
        <v/>
      </c>
      <c r="AF1566" s="21">
        <f>ROUNDDOWN(R1566,-2)+ROUNDDOWN(S1566,-2)</f>
        <v/>
      </c>
      <c r="AG1566" s="21">
        <f>ROUNDDOWN(MAX(0,R1566-(AB1566+AC1566+AE1566)*0.6),-2)+ROUNDDOWN(MAX(0,S1566-(AB1566+AC1566+AE1566)*0.4),-2)</f>
        <v/>
      </c>
      <c r="AH1566" s="21">
        <f>ROUNDDOWN(MAX(0,T1566-(AB1566+AD1566)*0.6),-2)+ROUNDDOWN(MAX(0,U1566-(AB1566+AD1566)*0.4),-2)</f>
        <v/>
      </c>
      <c r="AI1566" s="21">
        <f>ROUNDDOWN(T1566,-2)+ROUNDDOWN(U1566,-2)</f>
        <v/>
      </c>
      <c r="AJ1566" s="21">
        <f>M1566+AF1566</f>
        <v/>
      </c>
      <c r="AK1566" s="21">
        <f>M1566+AG1566</f>
        <v/>
      </c>
      <c r="AL1566" s="21">
        <f>N1566+AH1566</f>
        <v/>
      </c>
      <c r="AM1566" s="21">
        <f>O1566+AI1566</f>
        <v/>
      </c>
      <c r="AN1566" s="21">
        <f>N1566+AI1566</f>
        <v/>
      </c>
      <c r="AO1566" s="21">
        <f>ROUNDDOWN((R1566+S1566)*0.2/Y1566+2000,0)</f>
        <v/>
      </c>
      <c r="AP1566" s="21">
        <f>ROUNDDOWN((T1566+U1566)*0.2/Z1566+2000,0)</f>
        <v/>
      </c>
      <c r="AQ1566" s="21">
        <f>AL1566-AK1566</f>
        <v/>
      </c>
      <c r="AR1566" s="21">
        <f>AM1566-AK1566</f>
        <v/>
      </c>
      <c r="AS1566" s="21">
        <f>AM1566-AL1566</f>
        <v/>
      </c>
      <c r="AT1566" s="21">
        <f>AK1566+C1566-AJ1566</f>
        <v/>
      </c>
      <c r="AU1566" s="21">
        <f>AL1566+C1566-AM1566</f>
        <v/>
      </c>
      <c r="AV1566" s="21">
        <f>AN1566+C1566-AM1566</f>
        <v/>
      </c>
    </row>
    <row r="1567">
      <c r="A1567" t="inlineStr">
        <is>
          <t>年収別 上限+5万</t>
        </is>
      </c>
      <c r="B1567" s="21">
        <f>'4_年収別'!$A$84</f>
        <v/>
      </c>
      <c r="C1567" s="21">
        <f>AO1567+50000</f>
        <v/>
      </c>
      <c r="D1567" s="21" t="n">
        <v>0</v>
      </c>
      <c r="E1567" s="21">
        <f>ROUND(MIN(B1567/12,650000)*12*0.0915+MIN(B1567/12,1390000)*12*(0.0504+0)+B1567*0.005,0)</f>
        <v/>
      </c>
      <c r="F1567" s="21">
        <f>IF(B1567&lt;741000,0,IF(B1567&lt;2191000,B1567-740000,IF(B1567&lt;2193000,1451000,IF(B1567&lt;2196000,1453000,IF(B1567&lt;2200000,1456000,IF(B1567&lt;3600000,ROUND(ROUNDDOWN(B1567/4,-3)*2.8,0)-80000,IF(B1567&lt;6600000,ROUND(ROUNDDOWN(B1567/4,-3)*3.2,0)-440000,IF(B1567&lt;8500000,ROUNDDOWN(B1567*0.9,0)-1100000,B1567-1950000))))))))</f>
        <v/>
      </c>
      <c r="G1567" s="21">
        <f>IF(F1567&gt;23500000,NA(),IF(F1567&lt;=4890000,1040000,IF(F1567&lt;=6550000,670000,620000)))</f>
        <v/>
      </c>
      <c r="H1567" s="21">
        <f>IF(D1567&lt;=0,0,MAX(0,MIN(2000000,D1567-MIN(100000,ROUNDDOWN(F1567*0.05,0)))))</f>
        <v/>
      </c>
      <c r="I1567" s="21">
        <f>IF(C1567&lt;=2000,0,MIN(C1567,ROUNDDOWN(F1567*0.4,0))-2000)</f>
        <v/>
      </c>
      <c r="J1567" s="21">
        <f>MAX(0,ROUNDDOWN(F1567-E1567-G1567,-3))</f>
        <v/>
      </c>
      <c r="K1567" s="21">
        <f>MAX(0,ROUNDDOWN(F1567-E1567-G1567-H1567-I1567,-3))</f>
        <v/>
      </c>
      <c r="L1567" s="21">
        <f>MAX(0,ROUNDDOWN(F1567-E1567-G1567-H1567,-3))</f>
        <v/>
      </c>
      <c r="M1567" s="21">
        <f>IF(J1567&lt;=0,0,ROUNDDOWN((J1567*LOOKUP(J1567,{0,1950001,3300001,6950001,9000001,18000001,40000001},{0.05,0.1,0.2,0.23,0.33,0.4,0.45})-LOOKUP(J1567,{0,1950001,3300001,6950001,9000001,18000001,40000001},{0,97500,427500,636000,1536000,2796000,4796000}))*1.021,-2))</f>
        <v/>
      </c>
      <c r="N1567" s="21">
        <f>IF(K1567&lt;=0,0,ROUNDDOWN((K1567*LOOKUP(K1567,{0,1950001,3300001,6950001,9000001,18000001,40000001},{0.05,0.1,0.2,0.23,0.33,0.4,0.45})-LOOKUP(K1567,{0,1950001,3300001,6950001,9000001,18000001,40000001},{0,97500,427500,636000,1536000,2796000,4796000}))*1.021,-2))</f>
        <v/>
      </c>
      <c r="O1567" s="21">
        <f>IF(L1567&lt;=0,0,ROUNDDOWN((L1567*LOOKUP(L1567,{0,1950001,3300001,6950001,9000001,18000001,40000001},{0.05,0.1,0.2,0.23,0.33,0.4,0.45})-LOOKUP(L1567,{0,1950001,3300001,6950001,9000001,18000001,40000001},{0,97500,427500,636000,1536000,2796000,4796000}))*1.021,-2))</f>
        <v/>
      </c>
      <c r="P1567" s="21">
        <f>MAX(0,ROUNDDOWN(F1567-E1567-430000,-3))</f>
        <v/>
      </c>
      <c r="Q1567" s="21">
        <f>MAX(0,ROUNDDOWN(F1567-E1567-430000-H1567,-3))</f>
        <v/>
      </c>
      <c r="R1567" s="21">
        <f>IF(F1567&lt;=450000,0,MAX(0,P1567*0.06-MIN(50000,P1567)*0.03))</f>
        <v/>
      </c>
      <c r="S1567" s="21">
        <f>IF(F1567&lt;=450000,0,MAX(0,P1567*0.04-MIN(50000,P1567)*0.02))</f>
        <v/>
      </c>
      <c r="T1567" s="21">
        <f>IF(F1567&lt;=450000,0,MAX(0,Q1567*0.06-MIN(50000,Q1567)*0.03))</f>
        <v/>
      </c>
      <c r="U1567" s="21">
        <f>IF(F1567&lt;=450000,0,MAX(0,Q1567*0.04-MIN(50000,Q1567)*0.02))</f>
        <v/>
      </c>
      <c r="V1567" s="21">
        <f>50000+MAX(0,G1567-480000)</f>
        <v/>
      </c>
      <c r="W1567" s="21">
        <f>P1567-V1567</f>
        <v/>
      </c>
      <c r="X1567" s="21">
        <f>Q1567-V1567</f>
        <v/>
      </c>
      <c r="Y1567" s="22">
        <f>IF(W1567&lt;0,0.9,LOOKUP(W1567,{0,1950001,3300001,6950001,9000001,18000001,40000001},{0.84895,0.7979,0.6958,0.66517,0.56307,0.4916,0.44055}))</f>
        <v/>
      </c>
      <c r="Z1567" s="22">
        <f>IF(X1567&lt;0,0.9,LOOKUP(X1567,{0,1950001,3300001,6950001,9000001,18000001,40000001},{0.84895,0.7979,0.6958,0.66517,0.56307,0.4916,0.44055}))</f>
        <v/>
      </c>
      <c r="AA1567" s="22">
        <f>IF(W1567&lt;0,0,CHOOSE(MATCH(W1567,{0,1950001,3300001,6950001,9000001},1),5.105/84.895,10.21/79.79,20.42/69.58,23.483/66.517,33.693/56.307))</f>
        <v/>
      </c>
      <c r="AB1567" s="21">
        <f>IF(C1567&lt;=2000,0,(MIN(C1567,ROUNDDOWN(F1567*0.3,0))-2000)*0.1)</f>
        <v/>
      </c>
      <c r="AC1567" s="21">
        <f>IF(C1567&lt;=2000,0,MIN((C1567-2000)*Y1567,(R1567+S1567)*0.2))</f>
        <v/>
      </c>
      <c r="AD1567" s="21">
        <f>IF(C1567&lt;=2000,0,MIN((C1567-2000)*Z1567,(T1567+U1567)*0.2))</f>
        <v/>
      </c>
      <c r="AE1567" s="21">
        <f>AC1567*AA1567</f>
        <v/>
      </c>
      <c r="AF1567" s="21">
        <f>ROUNDDOWN(R1567,-2)+ROUNDDOWN(S1567,-2)</f>
        <v/>
      </c>
      <c r="AG1567" s="21">
        <f>ROUNDDOWN(MAX(0,R1567-(AB1567+AC1567+AE1567)*0.6),-2)+ROUNDDOWN(MAX(0,S1567-(AB1567+AC1567+AE1567)*0.4),-2)</f>
        <v/>
      </c>
      <c r="AH1567" s="21">
        <f>ROUNDDOWN(MAX(0,T1567-(AB1567+AD1567)*0.6),-2)+ROUNDDOWN(MAX(0,U1567-(AB1567+AD1567)*0.4),-2)</f>
        <v/>
      </c>
      <c r="AI1567" s="21">
        <f>ROUNDDOWN(T1567,-2)+ROUNDDOWN(U1567,-2)</f>
        <v/>
      </c>
      <c r="AJ1567" s="21">
        <f>M1567+AF1567</f>
        <v/>
      </c>
      <c r="AK1567" s="21">
        <f>M1567+AG1567</f>
        <v/>
      </c>
      <c r="AL1567" s="21">
        <f>N1567+AH1567</f>
        <v/>
      </c>
      <c r="AM1567" s="21">
        <f>O1567+AI1567</f>
        <v/>
      </c>
      <c r="AN1567" s="21">
        <f>N1567+AI1567</f>
        <v/>
      </c>
      <c r="AO1567" s="21">
        <f>ROUNDDOWN((R1567+S1567)*0.2/Y1567+2000,0)</f>
        <v/>
      </c>
      <c r="AP1567" s="21">
        <f>ROUNDDOWN((T1567+U1567)*0.2/Z1567+2000,0)</f>
        <v/>
      </c>
      <c r="AQ1567" s="21">
        <f>AL1567-AK1567</f>
        <v/>
      </c>
      <c r="AR1567" s="21">
        <f>AM1567-AK1567</f>
        <v/>
      </c>
      <c r="AS1567" s="21">
        <f>AM1567-AL1567</f>
        <v/>
      </c>
      <c r="AT1567" s="21">
        <f>AK1567+C1567-AJ1567</f>
        <v/>
      </c>
      <c r="AU1567" s="21">
        <f>AL1567+C1567-AM1567</f>
        <v/>
      </c>
      <c r="AV1567" s="21">
        <f>AN1567+C1567-AM1567</f>
        <v/>
      </c>
    </row>
    <row r="1568">
      <c r="A1568" t="inlineStr">
        <is>
          <t>年収別 医療費15万</t>
        </is>
      </c>
      <c r="B1568" s="21">
        <f>'4_年収別'!$A$85</f>
        <v/>
      </c>
      <c r="C1568" s="21">
        <f>AO1568</f>
        <v/>
      </c>
      <c r="D1568" s="21" t="n">
        <v>150000</v>
      </c>
      <c r="E1568" s="21">
        <f>ROUND(MIN(B1568/12,650000)*12*0.0915+MIN(B1568/12,1390000)*12*(0.0504+0)+B1568*0.005,0)</f>
        <v/>
      </c>
      <c r="F1568" s="21">
        <f>IF(B1568&lt;741000,0,IF(B1568&lt;2191000,B1568-740000,IF(B1568&lt;2193000,1451000,IF(B1568&lt;2196000,1453000,IF(B1568&lt;2200000,1456000,IF(B1568&lt;3600000,ROUND(ROUNDDOWN(B1568/4,-3)*2.8,0)-80000,IF(B1568&lt;6600000,ROUND(ROUNDDOWN(B1568/4,-3)*3.2,0)-440000,IF(B1568&lt;8500000,ROUNDDOWN(B1568*0.9,0)-1100000,B1568-1950000))))))))</f>
        <v/>
      </c>
      <c r="G1568" s="21">
        <f>IF(F1568&gt;23500000,NA(),IF(F1568&lt;=4890000,1040000,IF(F1568&lt;=6550000,670000,620000)))</f>
        <v/>
      </c>
      <c r="H1568" s="21">
        <f>IF(D1568&lt;=0,0,MAX(0,MIN(2000000,D1568-MIN(100000,ROUNDDOWN(F1568*0.05,0)))))</f>
        <v/>
      </c>
      <c r="I1568" s="21">
        <f>IF(C1568&lt;=2000,0,MIN(C1568,ROUNDDOWN(F1568*0.4,0))-2000)</f>
        <v/>
      </c>
      <c r="J1568" s="21">
        <f>MAX(0,ROUNDDOWN(F1568-E1568-G1568,-3))</f>
        <v/>
      </c>
      <c r="K1568" s="21">
        <f>MAX(0,ROUNDDOWN(F1568-E1568-G1568-H1568-I1568,-3))</f>
        <v/>
      </c>
      <c r="L1568" s="21">
        <f>MAX(0,ROUNDDOWN(F1568-E1568-G1568-H1568,-3))</f>
        <v/>
      </c>
      <c r="M1568" s="21">
        <f>IF(J1568&lt;=0,0,ROUNDDOWN((J1568*LOOKUP(J1568,{0,1950001,3300001,6950001,9000001,18000001,40000001},{0.05,0.1,0.2,0.23,0.33,0.4,0.45})-LOOKUP(J1568,{0,1950001,3300001,6950001,9000001,18000001,40000001},{0,97500,427500,636000,1536000,2796000,4796000}))*1.021,-2))</f>
        <v/>
      </c>
      <c r="N1568" s="21">
        <f>IF(K1568&lt;=0,0,ROUNDDOWN((K1568*LOOKUP(K1568,{0,1950001,3300001,6950001,9000001,18000001,40000001},{0.05,0.1,0.2,0.23,0.33,0.4,0.45})-LOOKUP(K1568,{0,1950001,3300001,6950001,9000001,18000001,40000001},{0,97500,427500,636000,1536000,2796000,4796000}))*1.021,-2))</f>
        <v/>
      </c>
      <c r="O1568" s="21">
        <f>IF(L1568&lt;=0,0,ROUNDDOWN((L1568*LOOKUP(L1568,{0,1950001,3300001,6950001,9000001,18000001,40000001},{0.05,0.1,0.2,0.23,0.33,0.4,0.45})-LOOKUP(L1568,{0,1950001,3300001,6950001,9000001,18000001,40000001},{0,97500,427500,636000,1536000,2796000,4796000}))*1.021,-2))</f>
        <v/>
      </c>
      <c r="P1568" s="21">
        <f>MAX(0,ROUNDDOWN(F1568-E1568-430000,-3))</f>
        <v/>
      </c>
      <c r="Q1568" s="21">
        <f>MAX(0,ROUNDDOWN(F1568-E1568-430000-H1568,-3))</f>
        <v/>
      </c>
      <c r="R1568" s="21">
        <f>IF(F1568&lt;=450000,0,MAX(0,P1568*0.06-MIN(50000,P1568)*0.03))</f>
        <v/>
      </c>
      <c r="S1568" s="21">
        <f>IF(F1568&lt;=450000,0,MAX(0,P1568*0.04-MIN(50000,P1568)*0.02))</f>
        <v/>
      </c>
      <c r="T1568" s="21">
        <f>IF(F1568&lt;=450000,0,MAX(0,Q1568*0.06-MIN(50000,Q1568)*0.03))</f>
        <v/>
      </c>
      <c r="U1568" s="21">
        <f>IF(F1568&lt;=450000,0,MAX(0,Q1568*0.04-MIN(50000,Q1568)*0.02))</f>
        <v/>
      </c>
      <c r="V1568" s="21">
        <f>50000+MAX(0,G1568-480000)</f>
        <v/>
      </c>
      <c r="W1568" s="21">
        <f>P1568-V1568</f>
        <v/>
      </c>
      <c r="X1568" s="21">
        <f>Q1568-V1568</f>
        <v/>
      </c>
      <c r="Y1568" s="22">
        <f>IF(W1568&lt;0,0.9,LOOKUP(W1568,{0,1950001,3300001,6950001,9000001,18000001,40000001},{0.84895,0.7979,0.6958,0.66517,0.56307,0.4916,0.44055}))</f>
        <v/>
      </c>
      <c r="Z1568" s="22">
        <f>IF(X1568&lt;0,0.9,LOOKUP(X1568,{0,1950001,3300001,6950001,9000001,18000001,40000001},{0.84895,0.7979,0.6958,0.66517,0.56307,0.4916,0.44055}))</f>
        <v/>
      </c>
      <c r="AA1568" s="22">
        <f>IF(W1568&lt;0,0,CHOOSE(MATCH(W1568,{0,1950001,3300001,6950001,9000001},1),5.105/84.895,10.21/79.79,20.42/69.58,23.483/66.517,33.693/56.307))</f>
        <v/>
      </c>
      <c r="AB1568" s="21">
        <f>IF(C1568&lt;=2000,0,(MIN(C1568,ROUNDDOWN(F1568*0.3,0))-2000)*0.1)</f>
        <v/>
      </c>
      <c r="AC1568" s="21">
        <f>IF(C1568&lt;=2000,0,MIN((C1568-2000)*Y1568,(R1568+S1568)*0.2))</f>
        <v/>
      </c>
      <c r="AD1568" s="21">
        <f>IF(C1568&lt;=2000,0,MIN((C1568-2000)*Z1568,(T1568+U1568)*0.2))</f>
        <v/>
      </c>
      <c r="AE1568" s="21">
        <f>AC1568*AA1568</f>
        <v/>
      </c>
      <c r="AF1568" s="21">
        <f>ROUNDDOWN(R1568,-2)+ROUNDDOWN(S1568,-2)</f>
        <v/>
      </c>
      <c r="AG1568" s="21">
        <f>ROUNDDOWN(MAX(0,R1568-(AB1568+AC1568+AE1568)*0.6),-2)+ROUNDDOWN(MAX(0,S1568-(AB1568+AC1568+AE1568)*0.4),-2)</f>
        <v/>
      </c>
      <c r="AH1568" s="21">
        <f>ROUNDDOWN(MAX(0,T1568-(AB1568+AD1568)*0.6),-2)+ROUNDDOWN(MAX(0,U1568-(AB1568+AD1568)*0.4),-2)</f>
        <v/>
      </c>
      <c r="AI1568" s="21">
        <f>ROUNDDOWN(T1568,-2)+ROUNDDOWN(U1568,-2)</f>
        <v/>
      </c>
      <c r="AJ1568" s="21">
        <f>M1568+AF1568</f>
        <v/>
      </c>
      <c r="AK1568" s="21">
        <f>M1568+AG1568</f>
        <v/>
      </c>
      <c r="AL1568" s="21">
        <f>N1568+AH1568</f>
        <v/>
      </c>
      <c r="AM1568" s="21">
        <f>O1568+AI1568</f>
        <v/>
      </c>
      <c r="AN1568" s="21">
        <f>N1568+AI1568</f>
        <v/>
      </c>
      <c r="AO1568" s="21">
        <f>ROUNDDOWN((R1568+S1568)*0.2/Y1568+2000,0)</f>
        <v/>
      </c>
      <c r="AP1568" s="21">
        <f>ROUNDDOWN((T1568+U1568)*0.2/Z1568+2000,0)</f>
        <v/>
      </c>
      <c r="AQ1568" s="21">
        <f>AL1568-AK1568</f>
        <v/>
      </c>
      <c r="AR1568" s="21">
        <f>AM1568-AK1568</f>
        <v/>
      </c>
      <c r="AS1568" s="21">
        <f>AM1568-AL1568</f>
        <v/>
      </c>
      <c r="AT1568" s="21">
        <f>AK1568+C1568-AJ1568</f>
        <v/>
      </c>
      <c r="AU1568" s="21">
        <f>AL1568+C1568-AM1568</f>
        <v/>
      </c>
      <c r="AV1568" s="21">
        <f>AN1568+C1568-AM1568</f>
        <v/>
      </c>
    </row>
    <row r="1569">
      <c r="A1569" t="inlineStr">
        <is>
          <t>年収別 上限+5万</t>
        </is>
      </c>
      <c r="B1569" s="21">
        <f>'4_年収別'!$A$85</f>
        <v/>
      </c>
      <c r="C1569" s="21">
        <f>AO1569+50000</f>
        <v/>
      </c>
      <c r="D1569" s="21" t="n">
        <v>0</v>
      </c>
      <c r="E1569" s="21">
        <f>ROUND(MIN(B1569/12,650000)*12*0.0915+MIN(B1569/12,1390000)*12*(0.0504+0)+B1569*0.005,0)</f>
        <v/>
      </c>
      <c r="F1569" s="21">
        <f>IF(B1569&lt;741000,0,IF(B1569&lt;2191000,B1569-740000,IF(B1569&lt;2193000,1451000,IF(B1569&lt;2196000,1453000,IF(B1569&lt;2200000,1456000,IF(B1569&lt;3600000,ROUND(ROUNDDOWN(B1569/4,-3)*2.8,0)-80000,IF(B1569&lt;6600000,ROUND(ROUNDDOWN(B1569/4,-3)*3.2,0)-440000,IF(B1569&lt;8500000,ROUNDDOWN(B1569*0.9,0)-1100000,B1569-1950000))))))))</f>
        <v/>
      </c>
      <c r="G1569" s="21">
        <f>IF(F1569&gt;23500000,NA(),IF(F1569&lt;=4890000,1040000,IF(F1569&lt;=6550000,670000,620000)))</f>
        <v/>
      </c>
      <c r="H1569" s="21">
        <f>IF(D1569&lt;=0,0,MAX(0,MIN(2000000,D1569-MIN(100000,ROUNDDOWN(F1569*0.05,0)))))</f>
        <v/>
      </c>
      <c r="I1569" s="21">
        <f>IF(C1569&lt;=2000,0,MIN(C1569,ROUNDDOWN(F1569*0.4,0))-2000)</f>
        <v/>
      </c>
      <c r="J1569" s="21">
        <f>MAX(0,ROUNDDOWN(F1569-E1569-G1569,-3))</f>
        <v/>
      </c>
      <c r="K1569" s="21">
        <f>MAX(0,ROUNDDOWN(F1569-E1569-G1569-H1569-I1569,-3))</f>
        <v/>
      </c>
      <c r="L1569" s="21">
        <f>MAX(0,ROUNDDOWN(F1569-E1569-G1569-H1569,-3))</f>
        <v/>
      </c>
      <c r="M1569" s="21">
        <f>IF(J1569&lt;=0,0,ROUNDDOWN((J1569*LOOKUP(J1569,{0,1950001,3300001,6950001,9000001,18000001,40000001},{0.05,0.1,0.2,0.23,0.33,0.4,0.45})-LOOKUP(J1569,{0,1950001,3300001,6950001,9000001,18000001,40000001},{0,97500,427500,636000,1536000,2796000,4796000}))*1.021,-2))</f>
        <v/>
      </c>
      <c r="N1569" s="21">
        <f>IF(K1569&lt;=0,0,ROUNDDOWN((K1569*LOOKUP(K1569,{0,1950001,3300001,6950001,9000001,18000001,40000001},{0.05,0.1,0.2,0.23,0.33,0.4,0.45})-LOOKUP(K1569,{0,1950001,3300001,6950001,9000001,18000001,40000001},{0,97500,427500,636000,1536000,2796000,4796000}))*1.021,-2))</f>
        <v/>
      </c>
      <c r="O1569" s="21">
        <f>IF(L1569&lt;=0,0,ROUNDDOWN((L1569*LOOKUP(L1569,{0,1950001,3300001,6950001,9000001,18000001,40000001},{0.05,0.1,0.2,0.23,0.33,0.4,0.45})-LOOKUP(L1569,{0,1950001,3300001,6950001,9000001,18000001,40000001},{0,97500,427500,636000,1536000,2796000,4796000}))*1.021,-2))</f>
        <v/>
      </c>
      <c r="P1569" s="21">
        <f>MAX(0,ROUNDDOWN(F1569-E1569-430000,-3))</f>
        <v/>
      </c>
      <c r="Q1569" s="21">
        <f>MAX(0,ROUNDDOWN(F1569-E1569-430000-H1569,-3))</f>
        <v/>
      </c>
      <c r="R1569" s="21">
        <f>IF(F1569&lt;=450000,0,MAX(0,P1569*0.06-MIN(50000,P1569)*0.03))</f>
        <v/>
      </c>
      <c r="S1569" s="21">
        <f>IF(F1569&lt;=450000,0,MAX(0,P1569*0.04-MIN(50000,P1569)*0.02))</f>
        <v/>
      </c>
      <c r="T1569" s="21">
        <f>IF(F1569&lt;=450000,0,MAX(0,Q1569*0.06-MIN(50000,Q1569)*0.03))</f>
        <v/>
      </c>
      <c r="U1569" s="21">
        <f>IF(F1569&lt;=450000,0,MAX(0,Q1569*0.04-MIN(50000,Q1569)*0.02))</f>
        <v/>
      </c>
      <c r="V1569" s="21">
        <f>50000+MAX(0,G1569-480000)</f>
        <v/>
      </c>
      <c r="W1569" s="21">
        <f>P1569-V1569</f>
        <v/>
      </c>
      <c r="X1569" s="21">
        <f>Q1569-V1569</f>
        <v/>
      </c>
      <c r="Y1569" s="22">
        <f>IF(W1569&lt;0,0.9,LOOKUP(W1569,{0,1950001,3300001,6950001,9000001,18000001,40000001},{0.84895,0.7979,0.6958,0.66517,0.56307,0.4916,0.44055}))</f>
        <v/>
      </c>
      <c r="Z1569" s="22">
        <f>IF(X1569&lt;0,0.9,LOOKUP(X1569,{0,1950001,3300001,6950001,9000001,18000001,40000001},{0.84895,0.7979,0.6958,0.66517,0.56307,0.4916,0.44055}))</f>
        <v/>
      </c>
      <c r="AA1569" s="22">
        <f>IF(W1569&lt;0,0,CHOOSE(MATCH(W1569,{0,1950001,3300001,6950001,9000001},1),5.105/84.895,10.21/79.79,20.42/69.58,23.483/66.517,33.693/56.307))</f>
        <v/>
      </c>
      <c r="AB1569" s="21">
        <f>IF(C1569&lt;=2000,0,(MIN(C1569,ROUNDDOWN(F1569*0.3,0))-2000)*0.1)</f>
        <v/>
      </c>
      <c r="AC1569" s="21">
        <f>IF(C1569&lt;=2000,0,MIN((C1569-2000)*Y1569,(R1569+S1569)*0.2))</f>
        <v/>
      </c>
      <c r="AD1569" s="21">
        <f>IF(C1569&lt;=2000,0,MIN((C1569-2000)*Z1569,(T1569+U1569)*0.2))</f>
        <v/>
      </c>
      <c r="AE1569" s="21">
        <f>AC1569*AA1569</f>
        <v/>
      </c>
      <c r="AF1569" s="21">
        <f>ROUNDDOWN(R1569,-2)+ROUNDDOWN(S1569,-2)</f>
        <v/>
      </c>
      <c r="AG1569" s="21">
        <f>ROUNDDOWN(MAX(0,R1569-(AB1569+AC1569+AE1569)*0.6),-2)+ROUNDDOWN(MAX(0,S1569-(AB1569+AC1569+AE1569)*0.4),-2)</f>
        <v/>
      </c>
      <c r="AH1569" s="21">
        <f>ROUNDDOWN(MAX(0,T1569-(AB1569+AD1569)*0.6),-2)+ROUNDDOWN(MAX(0,U1569-(AB1569+AD1569)*0.4),-2)</f>
        <v/>
      </c>
      <c r="AI1569" s="21">
        <f>ROUNDDOWN(T1569,-2)+ROUNDDOWN(U1569,-2)</f>
        <v/>
      </c>
      <c r="AJ1569" s="21">
        <f>M1569+AF1569</f>
        <v/>
      </c>
      <c r="AK1569" s="21">
        <f>M1569+AG1569</f>
        <v/>
      </c>
      <c r="AL1569" s="21">
        <f>N1569+AH1569</f>
        <v/>
      </c>
      <c r="AM1569" s="21">
        <f>O1569+AI1569</f>
        <v/>
      </c>
      <c r="AN1569" s="21">
        <f>N1569+AI1569</f>
        <v/>
      </c>
      <c r="AO1569" s="21">
        <f>ROUNDDOWN((R1569+S1569)*0.2/Y1569+2000,0)</f>
        <v/>
      </c>
      <c r="AP1569" s="21">
        <f>ROUNDDOWN((T1569+U1569)*0.2/Z1569+2000,0)</f>
        <v/>
      </c>
      <c r="AQ1569" s="21">
        <f>AL1569-AK1569</f>
        <v/>
      </c>
      <c r="AR1569" s="21">
        <f>AM1569-AK1569</f>
        <v/>
      </c>
      <c r="AS1569" s="21">
        <f>AM1569-AL1569</f>
        <v/>
      </c>
      <c r="AT1569" s="21">
        <f>AK1569+C1569-AJ1569</f>
        <v/>
      </c>
      <c r="AU1569" s="21">
        <f>AL1569+C1569-AM1569</f>
        <v/>
      </c>
      <c r="AV1569" s="21">
        <f>AN1569+C1569-AM1569</f>
        <v/>
      </c>
    </row>
    <row r="1570">
      <c r="A1570" t="inlineStr">
        <is>
          <t>年収別 医療費15万</t>
        </is>
      </c>
      <c r="B1570" s="21">
        <f>'4_年収別'!$A$86</f>
        <v/>
      </c>
      <c r="C1570" s="21">
        <f>AO1570</f>
        <v/>
      </c>
      <c r="D1570" s="21" t="n">
        <v>150000</v>
      </c>
      <c r="E1570" s="21">
        <f>ROUND(MIN(B1570/12,650000)*12*0.0915+MIN(B1570/12,1390000)*12*(0.0504+0)+B1570*0.005,0)</f>
        <v/>
      </c>
      <c r="F1570" s="21">
        <f>IF(B1570&lt;741000,0,IF(B1570&lt;2191000,B1570-740000,IF(B1570&lt;2193000,1451000,IF(B1570&lt;2196000,1453000,IF(B1570&lt;2200000,1456000,IF(B1570&lt;3600000,ROUND(ROUNDDOWN(B1570/4,-3)*2.8,0)-80000,IF(B1570&lt;6600000,ROUND(ROUNDDOWN(B1570/4,-3)*3.2,0)-440000,IF(B1570&lt;8500000,ROUNDDOWN(B1570*0.9,0)-1100000,B1570-1950000))))))))</f>
        <v/>
      </c>
      <c r="G1570" s="21">
        <f>IF(F1570&gt;23500000,NA(),IF(F1570&lt;=4890000,1040000,IF(F1570&lt;=6550000,670000,620000)))</f>
        <v/>
      </c>
      <c r="H1570" s="21">
        <f>IF(D1570&lt;=0,0,MAX(0,MIN(2000000,D1570-MIN(100000,ROUNDDOWN(F1570*0.05,0)))))</f>
        <v/>
      </c>
      <c r="I1570" s="21">
        <f>IF(C1570&lt;=2000,0,MIN(C1570,ROUNDDOWN(F1570*0.4,0))-2000)</f>
        <v/>
      </c>
      <c r="J1570" s="21">
        <f>MAX(0,ROUNDDOWN(F1570-E1570-G1570,-3))</f>
        <v/>
      </c>
      <c r="K1570" s="21">
        <f>MAX(0,ROUNDDOWN(F1570-E1570-G1570-H1570-I1570,-3))</f>
        <v/>
      </c>
      <c r="L1570" s="21">
        <f>MAX(0,ROUNDDOWN(F1570-E1570-G1570-H1570,-3))</f>
        <v/>
      </c>
      <c r="M1570" s="21">
        <f>IF(J1570&lt;=0,0,ROUNDDOWN((J1570*LOOKUP(J1570,{0,1950001,3300001,6950001,9000001,18000001,40000001},{0.05,0.1,0.2,0.23,0.33,0.4,0.45})-LOOKUP(J1570,{0,1950001,3300001,6950001,9000001,18000001,40000001},{0,97500,427500,636000,1536000,2796000,4796000}))*1.021,-2))</f>
        <v/>
      </c>
      <c r="N1570" s="21">
        <f>IF(K1570&lt;=0,0,ROUNDDOWN((K1570*LOOKUP(K1570,{0,1950001,3300001,6950001,9000001,18000001,40000001},{0.05,0.1,0.2,0.23,0.33,0.4,0.45})-LOOKUP(K1570,{0,1950001,3300001,6950001,9000001,18000001,40000001},{0,97500,427500,636000,1536000,2796000,4796000}))*1.021,-2))</f>
        <v/>
      </c>
      <c r="O1570" s="21">
        <f>IF(L1570&lt;=0,0,ROUNDDOWN((L1570*LOOKUP(L1570,{0,1950001,3300001,6950001,9000001,18000001,40000001},{0.05,0.1,0.2,0.23,0.33,0.4,0.45})-LOOKUP(L1570,{0,1950001,3300001,6950001,9000001,18000001,40000001},{0,97500,427500,636000,1536000,2796000,4796000}))*1.021,-2))</f>
        <v/>
      </c>
      <c r="P1570" s="21">
        <f>MAX(0,ROUNDDOWN(F1570-E1570-430000,-3))</f>
        <v/>
      </c>
      <c r="Q1570" s="21">
        <f>MAX(0,ROUNDDOWN(F1570-E1570-430000-H1570,-3))</f>
        <v/>
      </c>
      <c r="R1570" s="21">
        <f>IF(F1570&lt;=450000,0,MAX(0,P1570*0.06-MIN(50000,P1570)*0.03))</f>
        <v/>
      </c>
      <c r="S1570" s="21">
        <f>IF(F1570&lt;=450000,0,MAX(0,P1570*0.04-MIN(50000,P1570)*0.02))</f>
        <v/>
      </c>
      <c r="T1570" s="21">
        <f>IF(F1570&lt;=450000,0,MAX(0,Q1570*0.06-MIN(50000,Q1570)*0.03))</f>
        <v/>
      </c>
      <c r="U1570" s="21">
        <f>IF(F1570&lt;=450000,0,MAX(0,Q1570*0.04-MIN(50000,Q1570)*0.02))</f>
        <v/>
      </c>
      <c r="V1570" s="21">
        <f>50000+MAX(0,G1570-480000)</f>
        <v/>
      </c>
      <c r="W1570" s="21">
        <f>P1570-V1570</f>
        <v/>
      </c>
      <c r="X1570" s="21">
        <f>Q1570-V1570</f>
        <v/>
      </c>
      <c r="Y1570" s="22">
        <f>IF(W1570&lt;0,0.9,LOOKUP(W1570,{0,1950001,3300001,6950001,9000001,18000001,40000001},{0.84895,0.7979,0.6958,0.66517,0.56307,0.4916,0.44055}))</f>
        <v/>
      </c>
      <c r="Z1570" s="22">
        <f>IF(X1570&lt;0,0.9,LOOKUP(X1570,{0,1950001,3300001,6950001,9000001,18000001,40000001},{0.84895,0.7979,0.6958,0.66517,0.56307,0.4916,0.44055}))</f>
        <v/>
      </c>
      <c r="AA1570" s="22">
        <f>IF(W1570&lt;0,0,CHOOSE(MATCH(W1570,{0,1950001,3300001,6950001,9000001},1),5.105/84.895,10.21/79.79,20.42/69.58,23.483/66.517,33.693/56.307))</f>
        <v/>
      </c>
      <c r="AB1570" s="21">
        <f>IF(C1570&lt;=2000,0,(MIN(C1570,ROUNDDOWN(F1570*0.3,0))-2000)*0.1)</f>
        <v/>
      </c>
      <c r="AC1570" s="21">
        <f>IF(C1570&lt;=2000,0,MIN((C1570-2000)*Y1570,(R1570+S1570)*0.2))</f>
        <v/>
      </c>
      <c r="AD1570" s="21">
        <f>IF(C1570&lt;=2000,0,MIN((C1570-2000)*Z1570,(T1570+U1570)*0.2))</f>
        <v/>
      </c>
      <c r="AE1570" s="21">
        <f>AC1570*AA1570</f>
        <v/>
      </c>
      <c r="AF1570" s="21">
        <f>ROUNDDOWN(R1570,-2)+ROUNDDOWN(S1570,-2)</f>
        <v/>
      </c>
      <c r="AG1570" s="21">
        <f>ROUNDDOWN(MAX(0,R1570-(AB1570+AC1570+AE1570)*0.6),-2)+ROUNDDOWN(MAX(0,S1570-(AB1570+AC1570+AE1570)*0.4),-2)</f>
        <v/>
      </c>
      <c r="AH1570" s="21">
        <f>ROUNDDOWN(MAX(0,T1570-(AB1570+AD1570)*0.6),-2)+ROUNDDOWN(MAX(0,U1570-(AB1570+AD1570)*0.4),-2)</f>
        <v/>
      </c>
      <c r="AI1570" s="21">
        <f>ROUNDDOWN(T1570,-2)+ROUNDDOWN(U1570,-2)</f>
        <v/>
      </c>
      <c r="AJ1570" s="21">
        <f>M1570+AF1570</f>
        <v/>
      </c>
      <c r="AK1570" s="21">
        <f>M1570+AG1570</f>
        <v/>
      </c>
      <c r="AL1570" s="21">
        <f>N1570+AH1570</f>
        <v/>
      </c>
      <c r="AM1570" s="21">
        <f>O1570+AI1570</f>
        <v/>
      </c>
      <c r="AN1570" s="21">
        <f>N1570+AI1570</f>
        <v/>
      </c>
      <c r="AO1570" s="21">
        <f>ROUNDDOWN((R1570+S1570)*0.2/Y1570+2000,0)</f>
        <v/>
      </c>
      <c r="AP1570" s="21">
        <f>ROUNDDOWN((T1570+U1570)*0.2/Z1570+2000,0)</f>
        <v/>
      </c>
      <c r="AQ1570" s="21">
        <f>AL1570-AK1570</f>
        <v/>
      </c>
      <c r="AR1570" s="21">
        <f>AM1570-AK1570</f>
        <v/>
      </c>
      <c r="AS1570" s="21">
        <f>AM1570-AL1570</f>
        <v/>
      </c>
      <c r="AT1570" s="21">
        <f>AK1570+C1570-AJ1570</f>
        <v/>
      </c>
      <c r="AU1570" s="21">
        <f>AL1570+C1570-AM1570</f>
        <v/>
      </c>
      <c r="AV1570" s="21">
        <f>AN1570+C1570-AM1570</f>
        <v/>
      </c>
    </row>
    <row r="1571">
      <c r="A1571" t="inlineStr">
        <is>
          <t>年収別 上限+5万</t>
        </is>
      </c>
      <c r="B1571" s="21">
        <f>'4_年収別'!$A$86</f>
        <v/>
      </c>
      <c r="C1571" s="21">
        <f>AO1571+50000</f>
        <v/>
      </c>
      <c r="D1571" s="21" t="n">
        <v>0</v>
      </c>
      <c r="E1571" s="21">
        <f>ROUND(MIN(B1571/12,650000)*12*0.0915+MIN(B1571/12,1390000)*12*(0.0504+0)+B1571*0.005,0)</f>
        <v/>
      </c>
      <c r="F1571" s="21">
        <f>IF(B1571&lt;741000,0,IF(B1571&lt;2191000,B1571-740000,IF(B1571&lt;2193000,1451000,IF(B1571&lt;2196000,1453000,IF(B1571&lt;2200000,1456000,IF(B1571&lt;3600000,ROUND(ROUNDDOWN(B1571/4,-3)*2.8,0)-80000,IF(B1571&lt;6600000,ROUND(ROUNDDOWN(B1571/4,-3)*3.2,0)-440000,IF(B1571&lt;8500000,ROUNDDOWN(B1571*0.9,0)-1100000,B1571-1950000))))))))</f>
        <v/>
      </c>
      <c r="G1571" s="21">
        <f>IF(F1571&gt;23500000,NA(),IF(F1571&lt;=4890000,1040000,IF(F1571&lt;=6550000,670000,620000)))</f>
        <v/>
      </c>
      <c r="H1571" s="21">
        <f>IF(D1571&lt;=0,0,MAX(0,MIN(2000000,D1571-MIN(100000,ROUNDDOWN(F1571*0.05,0)))))</f>
        <v/>
      </c>
      <c r="I1571" s="21">
        <f>IF(C1571&lt;=2000,0,MIN(C1571,ROUNDDOWN(F1571*0.4,0))-2000)</f>
        <v/>
      </c>
      <c r="J1571" s="21">
        <f>MAX(0,ROUNDDOWN(F1571-E1571-G1571,-3))</f>
        <v/>
      </c>
      <c r="K1571" s="21">
        <f>MAX(0,ROUNDDOWN(F1571-E1571-G1571-H1571-I1571,-3))</f>
        <v/>
      </c>
      <c r="L1571" s="21">
        <f>MAX(0,ROUNDDOWN(F1571-E1571-G1571-H1571,-3))</f>
        <v/>
      </c>
      <c r="M1571" s="21">
        <f>IF(J1571&lt;=0,0,ROUNDDOWN((J1571*LOOKUP(J1571,{0,1950001,3300001,6950001,9000001,18000001,40000001},{0.05,0.1,0.2,0.23,0.33,0.4,0.45})-LOOKUP(J1571,{0,1950001,3300001,6950001,9000001,18000001,40000001},{0,97500,427500,636000,1536000,2796000,4796000}))*1.021,-2))</f>
        <v/>
      </c>
      <c r="N1571" s="21">
        <f>IF(K1571&lt;=0,0,ROUNDDOWN((K1571*LOOKUP(K1571,{0,1950001,3300001,6950001,9000001,18000001,40000001},{0.05,0.1,0.2,0.23,0.33,0.4,0.45})-LOOKUP(K1571,{0,1950001,3300001,6950001,9000001,18000001,40000001},{0,97500,427500,636000,1536000,2796000,4796000}))*1.021,-2))</f>
        <v/>
      </c>
      <c r="O1571" s="21">
        <f>IF(L1571&lt;=0,0,ROUNDDOWN((L1571*LOOKUP(L1571,{0,1950001,3300001,6950001,9000001,18000001,40000001},{0.05,0.1,0.2,0.23,0.33,0.4,0.45})-LOOKUP(L1571,{0,1950001,3300001,6950001,9000001,18000001,40000001},{0,97500,427500,636000,1536000,2796000,4796000}))*1.021,-2))</f>
        <v/>
      </c>
      <c r="P1571" s="21">
        <f>MAX(0,ROUNDDOWN(F1571-E1571-430000,-3))</f>
        <v/>
      </c>
      <c r="Q1571" s="21">
        <f>MAX(0,ROUNDDOWN(F1571-E1571-430000-H1571,-3))</f>
        <v/>
      </c>
      <c r="R1571" s="21">
        <f>IF(F1571&lt;=450000,0,MAX(0,P1571*0.06-MIN(50000,P1571)*0.03))</f>
        <v/>
      </c>
      <c r="S1571" s="21">
        <f>IF(F1571&lt;=450000,0,MAX(0,P1571*0.04-MIN(50000,P1571)*0.02))</f>
        <v/>
      </c>
      <c r="T1571" s="21">
        <f>IF(F1571&lt;=450000,0,MAX(0,Q1571*0.06-MIN(50000,Q1571)*0.03))</f>
        <v/>
      </c>
      <c r="U1571" s="21">
        <f>IF(F1571&lt;=450000,0,MAX(0,Q1571*0.04-MIN(50000,Q1571)*0.02))</f>
        <v/>
      </c>
      <c r="V1571" s="21">
        <f>50000+MAX(0,G1571-480000)</f>
        <v/>
      </c>
      <c r="W1571" s="21">
        <f>P1571-V1571</f>
        <v/>
      </c>
      <c r="X1571" s="21">
        <f>Q1571-V1571</f>
        <v/>
      </c>
      <c r="Y1571" s="22">
        <f>IF(W1571&lt;0,0.9,LOOKUP(W1571,{0,1950001,3300001,6950001,9000001,18000001,40000001},{0.84895,0.7979,0.6958,0.66517,0.56307,0.4916,0.44055}))</f>
        <v/>
      </c>
      <c r="Z1571" s="22">
        <f>IF(X1571&lt;0,0.9,LOOKUP(X1571,{0,1950001,3300001,6950001,9000001,18000001,40000001},{0.84895,0.7979,0.6958,0.66517,0.56307,0.4916,0.44055}))</f>
        <v/>
      </c>
      <c r="AA1571" s="22">
        <f>IF(W1571&lt;0,0,CHOOSE(MATCH(W1571,{0,1950001,3300001,6950001,9000001},1),5.105/84.895,10.21/79.79,20.42/69.58,23.483/66.517,33.693/56.307))</f>
        <v/>
      </c>
      <c r="AB1571" s="21">
        <f>IF(C1571&lt;=2000,0,(MIN(C1571,ROUNDDOWN(F1571*0.3,0))-2000)*0.1)</f>
        <v/>
      </c>
      <c r="AC1571" s="21">
        <f>IF(C1571&lt;=2000,0,MIN((C1571-2000)*Y1571,(R1571+S1571)*0.2))</f>
        <v/>
      </c>
      <c r="AD1571" s="21">
        <f>IF(C1571&lt;=2000,0,MIN((C1571-2000)*Z1571,(T1571+U1571)*0.2))</f>
        <v/>
      </c>
      <c r="AE1571" s="21">
        <f>AC1571*AA1571</f>
        <v/>
      </c>
      <c r="AF1571" s="21">
        <f>ROUNDDOWN(R1571,-2)+ROUNDDOWN(S1571,-2)</f>
        <v/>
      </c>
      <c r="AG1571" s="21">
        <f>ROUNDDOWN(MAX(0,R1571-(AB1571+AC1571+AE1571)*0.6),-2)+ROUNDDOWN(MAX(0,S1571-(AB1571+AC1571+AE1571)*0.4),-2)</f>
        <v/>
      </c>
      <c r="AH1571" s="21">
        <f>ROUNDDOWN(MAX(0,T1571-(AB1571+AD1571)*0.6),-2)+ROUNDDOWN(MAX(0,U1571-(AB1571+AD1571)*0.4),-2)</f>
        <v/>
      </c>
      <c r="AI1571" s="21">
        <f>ROUNDDOWN(T1571,-2)+ROUNDDOWN(U1571,-2)</f>
        <v/>
      </c>
      <c r="AJ1571" s="21">
        <f>M1571+AF1571</f>
        <v/>
      </c>
      <c r="AK1571" s="21">
        <f>M1571+AG1571</f>
        <v/>
      </c>
      <c r="AL1571" s="21">
        <f>N1571+AH1571</f>
        <v/>
      </c>
      <c r="AM1571" s="21">
        <f>O1571+AI1571</f>
        <v/>
      </c>
      <c r="AN1571" s="21">
        <f>N1571+AI1571</f>
        <v/>
      </c>
      <c r="AO1571" s="21">
        <f>ROUNDDOWN((R1571+S1571)*0.2/Y1571+2000,0)</f>
        <v/>
      </c>
      <c r="AP1571" s="21">
        <f>ROUNDDOWN((T1571+U1571)*0.2/Z1571+2000,0)</f>
        <v/>
      </c>
      <c r="AQ1571" s="21">
        <f>AL1571-AK1571</f>
        <v/>
      </c>
      <c r="AR1571" s="21">
        <f>AM1571-AK1571</f>
        <v/>
      </c>
      <c r="AS1571" s="21">
        <f>AM1571-AL1571</f>
        <v/>
      </c>
      <c r="AT1571" s="21">
        <f>AK1571+C1571-AJ1571</f>
        <v/>
      </c>
      <c r="AU1571" s="21">
        <f>AL1571+C1571-AM1571</f>
        <v/>
      </c>
      <c r="AV1571" s="21">
        <f>AN1571+C1571-AM1571</f>
        <v/>
      </c>
    </row>
    <row r="1572">
      <c r="A1572" t="inlineStr">
        <is>
          <t>年収別 医療費15万</t>
        </is>
      </c>
      <c r="B1572" s="21">
        <f>'4_年収別'!$A$87</f>
        <v/>
      </c>
      <c r="C1572" s="21">
        <f>AO1572</f>
        <v/>
      </c>
      <c r="D1572" s="21" t="n">
        <v>150000</v>
      </c>
      <c r="E1572" s="21">
        <f>ROUND(MIN(B1572/12,650000)*12*0.0915+MIN(B1572/12,1390000)*12*(0.0504+0)+B1572*0.005,0)</f>
        <v/>
      </c>
      <c r="F1572" s="21">
        <f>IF(B1572&lt;741000,0,IF(B1572&lt;2191000,B1572-740000,IF(B1572&lt;2193000,1451000,IF(B1572&lt;2196000,1453000,IF(B1572&lt;2200000,1456000,IF(B1572&lt;3600000,ROUND(ROUNDDOWN(B1572/4,-3)*2.8,0)-80000,IF(B1572&lt;6600000,ROUND(ROUNDDOWN(B1572/4,-3)*3.2,0)-440000,IF(B1572&lt;8500000,ROUNDDOWN(B1572*0.9,0)-1100000,B1572-1950000))))))))</f>
        <v/>
      </c>
      <c r="G1572" s="21">
        <f>IF(F1572&gt;23500000,NA(),IF(F1572&lt;=4890000,1040000,IF(F1572&lt;=6550000,670000,620000)))</f>
        <v/>
      </c>
      <c r="H1572" s="21">
        <f>IF(D1572&lt;=0,0,MAX(0,MIN(2000000,D1572-MIN(100000,ROUNDDOWN(F1572*0.05,0)))))</f>
        <v/>
      </c>
      <c r="I1572" s="21">
        <f>IF(C1572&lt;=2000,0,MIN(C1572,ROUNDDOWN(F1572*0.4,0))-2000)</f>
        <v/>
      </c>
      <c r="J1572" s="21">
        <f>MAX(0,ROUNDDOWN(F1572-E1572-G1572,-3))</f>
        <v/>
      </c>
      <c r="K1572" s="21">
        <f>MAX(0,ROUNDDOWN(F1572-E1572-G1572-H1572-I1572,-3))</f>
        <v/>
      </c>
      <c r="L1572" s="21">
        <f>MAX(0,ROUNDDOWN(F1572-E1572-G1572-H1572,-3))</f>
        <v/>
      </c>
      <c r="M1572" s="21">
        <f>IF(J1572&lt;=0,0,ROUNDDOWN((J1572*LOOKUP(J1572,{0,1950001,3300001,6950001,9000001,18000001,40000001},{0.05,0.1,0.2,0.23,0.33,0.4,0.45})-LOOKUP(J1572,{0,1950001,3300001,6950001,9000001,18000001,40000001},{0,97500,427500,636000,1536000,2796000,4796000}))*1.021,-2))</f>
        <v/>
      </c>
      <c r="N1572" s="21">
        <f>IF(K1572&lt;=0,0,ROUNDDOWN((K1572*LOOKUP(K1572,{0,1950001,3300001,6950001,9000001,18000001,40000001},{0.05,0.1,0.2,0.23,0.33,0.4,0.45})-LOOKUP(K1572,{0,1950001,3300001,6950001,9000001,18000001,40000001},{0,97500,427500,636000,1536000,2796000,4796000}))*1.021,-2))</f>
        <v/>
      </c>
      <c r="O1572" s="21">
        <f>IF(L1572&lt;=0,0,ROUNDDOWN((L1572*LOOKUP(L1572,{0,1950001,3300001,6950001,9000001,18000001,40000001},{0.05,0.1,0.2,0.23,0.33,0.4,0.45})-LOOKUP(L1572,{0,1950001,3300001,6950001,9000001,18000001,40000001},{0,97500,427500,636000,1536000,2796000,4796000}))*1.021,-2))</f>
        <v/>
      </c>
      <c r="P1572" s="21">
        <f>MAX(0,ROUNDDOWN(F1572-E1572-430000,-3))</f>
        <v/>
      </c>
      <c r="Q1572" s="21">
        <f>MAX(0,ROUNDDOWN(F1572-E1572-430000-H1572,-3))</f>
        <v/>
      </c>
      <c r="R1572" s="21">
        <f>IF(F1572&lt;=450000,0,MAX(0,P1572*0.06-MIN(50000,P1572)*0.03))</f>
        <v/>
      </c>
      <c r="S1572" s="21">
        <f>IF(F1572&lt;=450000,0,MAX(0,P1572*0.04-MIN(50000,P1572)*0.02))</f>
        <v/>
      </c>
      <c r="T1572" s="21">
        <f>IF(F1572&lt;=450000,0,MAX(0,Q1572*0.06-MIN(50000,Q1572)*0.03))</f>
        <v/>
      </c>
      <c r="U1572" s="21">
        <f>IF(F1572&lt;=450000,0,MAX(0,Q1572*0.04-MIN(50000,Q1572)*0.02))</f>
        <v/>
      </c>
      <c r="V1572" s="21">
        <f>50000+MAX(0,G1572-480000)</f>
        <v/>
      </c>
      <c r="W1572" s="21">
        <f>P1572-V1572</f>
        <v/>
      </c>
      <c r="X1572" s="21">
        <f>Q1572-V1572</f>
        <v/>
      </c>
      <c r="Y1572" s="22">
        <f>IF(W1572&lt;0,0.9,LOOKUP(W1572,{0,1950001,3300001,6950001,9000001,18000001,40000001},{0.84895,0.7979,0.6958,0.66517,0.56307,0.4916,0.44055}))</f>
        <v/>
      </c>
      <c r="Z1572" s="22">
        <f>IF(X1572&lt;0,0.9,LOOKUP(X1572,{0,1950001,3300001,6950001,9000001,18000001,40000001},{0.84895,0.7979,0.6958,0.66517,0.56307,0.4916,0.44055}))</f>
        <v/>
      </c>
      <c r="AA1572" s="22">
        <f>IF(W1572&lt;0,0,CHOOSE(MATCH(W1572,{0,1950001,3300001,6950001,9000001},1),5.105/84.895,10.21/79.79,20.42/69.58,23.483/66.517,33.693/56.307))</f>
        <v/>
      </c>
      <c r="AB1572" s="21">
        <f>IF(C1572&lt;=2000,0,(MIN(C1572,ROUNDDOWN(F1572*0.3,0))-2000)*0.1)</f>
        <v/>
      </c>
      <c r="AC1572" s="21">
        <f>IF(C1572&lt;=2000,0,MIN((C1572-2000)*Y1572,(R1572+S1572)*0.2))</f>
        <v/>
      </c>
      <c r="AD1572" s="21">
        <f>IF(C1572&lt;=2000,0,MIN((C1572-2000)*Z1572,(T1572+U1572)*0.2))</f>
        <v/>
      </c>
      <c r="AE1572" s="21">
        <f>AC1572*AA1572</f>
        <v/>
      </c>
      <c r="AF1572" s="21">
        <f>ROUNDDOWN(R1572,-2)+ROUNDDOWN(S1572,-2)</f>
        <v/>
      </c>
      <c r="AG1572" s="21">
        <f>ROUNDDOWN(MAX(0,R1572-(AB1572+AC1572+AE1572)*0.6),-2)+ROUNDDOWN(MAX(0,S1572-(AB1572+AC1572+AE1572)*0.4),-2)</f>
        <v/>
      </c>
      <c r="AH1572" s="21">
        <f>ROUNDDOWN(MAX(0,T1572-(AB1572+AD1572)*0.6),-2)+ROUNDDOWN(MAX(0,U1572-(AB1572+AD1572)*0.4),-2)</f>
        <v/>
      </c>
      <c r="AI1572" s="21">
        <f>ROUNDDOWN(T1572,-2)+ROUNDDOWN(U1572,-2)</f>
        <v/>
      </c>
      <c r="AJ1572" s="21">
        <f>M1572+AF1572</f>
        <v/>
      </c>
      <c r="AK1572" s="21">
        <f>M1572+AG1572</f>
        <v/>
      </c>
      <c r="AL1572" s="21">
        <f>N1572+AH1572</f>
        <v/>
      </c>
      <c r="AM1572" s="21">
        <f>O1572+AI1572</f>
        <v/>
      </c>
      <c r="AN1572" s="21">
        <f>N1572+AI1572</f>
        <v/>
      </c>
      <c r="AO1572" s="21">
        <f>ROUNDDOWN((R1572+S1572)*0.2/Y1572+2000,0)</f>
        <v/>
      </c>
      <c r="AP1572" s="21">
        <f>ROUNDDOWN((T1572+U1572)*0.2/Z1572+2000,0)</f>
        <v/>
      </c>
      <c r="AQ1572" s="21">
        <f>AL1572-AK1572</f>
        <v/>
      </c>
      <c r="AR1572" s="21">
        <f>AM1572-AK1572</f>
        <v/>
      </c>
      <c r="AS1572" s="21">
        <f>AM1572-AL1572</f>
        <v/>
      </c>
      <c r="AT1572" s="21">
        <f>AK1572+C1572-AJ1572</f>
        <v/>
      </c>
      <c r="AU1572" s="21">
        <f>AL1572+C1572-AM1572</f>
        <v/>
      </c>
      <c r="AV1572" s="21">
        <f>AN1572+C1572-AM1572</f>
        <v/>
      </c>
    </row>
    <row r="1573">
      <c r="A1573" t="inlineStr">
        <is>
          <t>年収別 上限+5万</t>
        </is>
      </c>
      <c r="B1573" s="21">
        <f>'4_年収別'!$A$87</f>
        <v/>
      </c>
      <c r="C1573" s="21">
        <f>AO1573+50000</f>
        <v/>
      </c>
      <c r="D1573" s="21" t="n">
        <v>0</v>
      </c>
      <c r="E1573" s="21">
        <f>ROUND(MIN(B1573/12,650000)*12*0.0915+MIN(B1573/12,1390000)*12*(0.0504+0)+B1573*0.005,0)</f>
        <v/>
      </c>
      <c r="F1573" s="21">
        <f>IF(B1573&lt;741000,0,IF(B1573&lt;2191000,B1573-740000,IF(B1573&lt;2193000,1451000,IF(B1573&lt;2196000,1453000,IF(B1573&lt;2200000,1456000,IF(B1573&lt;3600000,ROUND(ROUNDDOWN(B1573/4,-3)*2.8,0)-80000,IF(B1573&lt;6600000,ROUND(ROUNDDOWN(B1573/4,-3)*3.2,0)-440000,IF(B1573&lt;8500000,ROUNDDOWN(B1573*0.9,0)-1100000,B1573-1950000))))))))</f>
        <v/>
      </c>
      <c r="G1573" s="21">
        <f>IF(F1573&gt;23500000,NA(),IF(F1573&lt;=4890000,1040000,IF(F1573&lt;=6550000,670000,620000)))</f>
        <v/>
      </c>
      <c r="H1573" s="21">
        <f>IF(D1573&lt;=0,0,MAX(0,MIN(2000000,D1573-MIN(100000,ROUNDDOWN(F1573*0.05,0)))))</f>
        <v/>
      </c>
      <c r="I1573" s="21">
        <f>IF(C1573&lt;=2000,0,MIN(C1573,ROUNDDOWN(F1573*0.4,0))-2000)</f>
        <v/>
      </c>
      <c r="J1573" s="21">
        <f>MAX(0,ROUNDDOWN(F1573-E1573-G1573,-3))</f>
        <v/>
      </c>
      <c r="K1573" s="21">
        <f>MAX(0,ROUNDDOWN(F1573-E1573-G1573-H1573-I1573,-3))</f>
        <v/>
      </c>
      <c r="L1573" s="21">
        <f>MAX(0,ROUNDDOWN(F1573-E1573-G1573-H1573,-3))</f>
        <v/>
      </c>
      <c r="M1573" s="21">
        <f>IF(J1573&lt;=0,0,ROUNDDOWN((J1573*LOOKUP(J1573,{0,1950001,3300001,6950001,9000001,18000001,40000001},{0.05,0.1,0.2,0.23,0.33,0.4,0.45})-LOOKUP(J1573,{0,1950001,3300001,6950001,9000001,18000001,40000001},{0,97500,427500,636000,1536000,2796000,4796000}))*1.021,-2))</f>
        <v/>
      </c>
      <c r="N1573" s="21">
        <f>IF(K1573&lt;=0,0,ROUNDDOWN((K1573*LOOKUP(K1573,{0,1950001,3300001,6950001,9000001,18000001,40000001},{0.05,0.1,0.2,0.23,0.33,0.4,0.45})-LOOKUP(K1573,{0,1950001,3300001,6950001,9000001,18000001,40000001},{0,97500,427500,636000,1536000,2796000,4796000}))*1.021,-2))</f>
        <v/>
      </c>
      <c r="O1573" s="21">
        <f>IF(L1573&lt;=0,0,ROUNDDOWN((L1573*LOOKUP(L1573,{0,1950001,3300001,6950001,9000001,18000001,40000001},{0.05,0.1,0.2,0.23,0.33,0.4,0.45})-LOOKUP(L1573,{0,1950001,3300001,6950001,9000001,18000001,40000001},{0,97500,427500,636000,1536000,2796000,4796000}))*1.021,-2))</f>
        <v/>
      </c>
      <c r="P1573" s="21">
        <f>MAX(0,ROUNDDOWN(F1573-E1573-430000,-3))</f>
        <v/>
      </c>
      <c r="Q1573" s="21">
        <f>MAX(0,ROUNDDOWN(F1573-E1573-430000-H1573,-3))</f>
        <v/>
      </c>
      <c r="R1573" s="21">
        <f>IF(F1573&lt;=450000,0,MAX(0,P1573*0.06-MIN(50000,P1573)*0.03))</f>
        <v/>
      </c>
      <c r="S1573" s="21">
        <f>IF(F1573&lt;=450000,0,MAX(0,P1573*0.04-MIN(50000,P1573)*0.02))</f>
        <v/>
      </c>
      <c r="T1573" s="21">
        <f>IF(F1573&lt;=450000,0,MAX(0,Q1573*0.06-MIN(50000,Q1573)*0.03))</f>
        <v/>
      </c>
      <c r="U1573" s="21">
        <f>IF(F1573&lt;=450000,0,MAX(0,Q1573*0.04-MIN(50000,Q1573)*0.02))</f>
        <v/>
      </c>
      <c r="V1573" s="21">
        <f>50000+MAX(0,G1573-480000)</f>
        <v/>
      </c>
      <c r="W1573" s="21">
        <f>P1573-V1573</f>
        <v/>
      </c>
      <c r="X1573" s="21">
        <f>Q1573-V1573</f>
        <v/>
      </c>
      <c r="Y1573" s="22">
        <f>IF(W1573&lt;0,0.9,LOOKUP(W1573,{0,1950001,3300001,6950001,9000001,18000001,40000001},{0.84895,0.7979,0.6958,0.66517,0.56307,0.4916,0.44055}))</f>
        <v/>
      </c>
      <c r="Z1573" s="22">
        <f>IF(X1573&lt;0,0.9,LOOKUP(X1573,{0,1950001,3300001,6950001,9000001,18000001,40000001},{0.84895,0.7979,0.6958,0.66517,0.56307,0.4916,0.44055}))</f>
        <v/>
      </c>
      <c r="AA1573" s="22">
        <f>IF(W1573&lt;0,0,CHOOSE(MATCH(W1573,{0,1950001,3300001,6950001,9000001},1),5.105/84.895,10.21/79.79,20.42/69.58,23.483/66.517,33.693/56.307))</f>
        <v/>
      </c>
      <c r="AB1573" s="21">
        <f>IF(C1573&lt;=2000,0,(MIN(C1573,ROUNDDOWN(F1573*0.3,0))-2000)*0.1)</f>
        <v/>
      </c>
      <c r="AC1573" s="21">
        <f>IF(C1573&lt;=2000,0,MIN((C1573-2000)*Y1573,(R1573+S1573)*0.2))</f>
        <v/>
      </c>
      <c r="AD1573" s="21">
        <f>IF(C1573&lt;=2000,0,MIN((C1573-2000)*Z1573,(T1573+U1573)*0.2))</f>
        <v/>
      </c>
      <c r="AE1573" s="21">
        <f>AC1573*AA1573</f>
        <v/>
      </c>
      <c r="AF1573" s="21">
        <f>ROUNDDOWN(R1573,-2)+ROUNDDOWN(S1573,-2)</f>
        <v/>
      </c>
      <c r="AG1573" s="21">
        <f>ROUNDDOWN(MAX(0,R1573-(AB1573+AC1573+AE1573)*0.6),-2)+ROUNDDOWN(MAX(0,S1573-(AB1573+AC1573+AE1573)*0.4),-2)</f>
        <v/>
      </c>
      <c r="AH1573" s="21">
        <f>ROUNDDOWN(MAX(0,T1573-(AB1573+AD1573)*0.6),-2)+ROUNDDOWN(MAX(0,U1573-(AB1573+AD1573)*0.4),-2)</f>
        <v/>
      </c>
      <c r="AI1573" s="21">
        <f>ROUNDDOWN(T1573,-2)+ROUNDDOWN(U1573,-2)</f>
        <v/>
      </c>
      <c r="AJ1573" s="21">
        <f>M1573+AF1573</f>
        <v/>
      </c>
      <c r="AK1573" s="21">
        <f>M1573+AG1573</f>
        <v/>
      </c>
      <c r="AL1573" s="21">
        <f>N1573+AH1573</f>
        <v/>
      </c>
      <c r="AM1573" s="21">
        <f>O1573+AI1573</f>
        <v/>
      </c>
      <c r="AN1573" s="21">
        <f>N1573+AI1573</f>
        <v/>
      </c>
      <c r="AO1573" s="21">
        <f>ROUNDDOWN((R1573+S1573)*0.2/Y1573+2000,0)</f>
        <v/>
      </c>
      <c r="AP1573" s="21">
        <f>ROUNDDOWN((T1573+U1573)*0.2/Z1573+2000,0)</f>
        <v/>
      </c>
      <c r="AQ1573" s="21">
        <f>AL1573-AK1573</f>
        <v/>
      </c>
      <c r="AR1573" s="21">
        <f>AM1573-AK1573</f>
        <v/>
      </c>
      <c r="AS1573" s="21">
        <f>AM1573-AL1573</f>
        <v/>
      </c>
      <c r="AT1573" s="21">
        <f>AK1573+C1573-AJ1573</f>
        <v/>
      </c>
      <c r="AU1573" s="21">
        <f>AL1573+C1573-AM1573</f>
        <v/>
      </c>
      <c r="AV1573" s="21">
        <f>AN1573+C1573-AM1573</f>
        <v/>
      </c>
    </row>
    <row r="1574">
      <c r="A1574" t="inlineStr">
        <is>
          <t>年収別 医療費15万</t>
        </is>
      </c>
      <c r="B1574" s="21">
        <f>'4_年収別'!$A$88</f>
        <v/>
      </c>
      <c r="C1574" s="21">
        <f>AO1574</f>
        <v/>
      </c>
      <c r="D1574" s="21" t="n">
        <v>150000</v>
      </c>
      <c r="E1574" s="21">
        <f>ROUND(MIN(B1574/12,650000)*12*0.0915+MIN(B1574/12,1390000)*12*(0.0504+0)+B1574*0.005,0)</f>
        <v/>
      </c>
      <c r="F1574" s="21">
        <f>IF(B1574&lt;741000,0,IF(B1574&lt;2191000,B1574-740000,IF(B1574&lt;2193000,1451000,IF(B1574&lt;2196000,1453000,IF(B1574&lt;2200000,1456000,IF(B1574&lt;3600000,ROUND(ROUNDDOWN(B1574/4,-3)*2.8,0)-80000,IF(B1574&lt;6600000,ROUND(ROUNDDOWN(B1574/4,-3)*3.2,0)-440000,IF(B1574&lt;8500000,ROUNDDOWN(B1574*0.9,0)-1100000,B1574-1950000))))))))</f>
        <v/>
      </c>
      <c r="G1574" s="21">
        <f>IF(F1574&gt;23500000,NA(),IF(F1574&lt;=4890000,1040000,IF(F1574&lt;=6550000,670000,620000)))</f>
        <v/>
      </c>
      <c r="H1574" s="21">
        <f>IF(D1574&lt;=0,0,MAX(0,MIN(2000000,D1574-MIN(100000,ROUNDDOWN(F1574*0.05,0)))))</f>
        <v/>
      </c>
      <c r="I1574" s="21">
        <f>IF(C1574&lt;=2000,0,MIN(C1574,ROUNDDOWN(F1574*0.4,0))-2000)</f>
        <v/>
      </c>
      <c r="J1574" s="21">
        <f>MAX(0,ROUNDDOWN(F1574-E1574-G1574,-3))</f>
        <v/>
      </c>
      <c r="K1574" s="21">
        <f>MAX(0,ROUNDDOWN(F1574-E1574-G1574-H1574-I1574,-3))</f>
        <v/>
      </c>
      <c r="L1574" s="21">
        <f>MAX(0,ROUNDDOWN(F1574-E1574-G1574-H1574,-3))</f>
        <v/>
      </c>
      <c r="M1574" s="21">
        <f>IF(J1574&lt;=0,0,ROUNDDOWN((J1574*LOOKUP(J1574,{0,1950001,3300001,6950001,9000001,18000001,40000001},{0.05,0.1,0.2,0.23,0.33,0.4,0.45})-LOOKUP(J1574,{0,1950001,3300001,6950001,9000001,18000001,40000001},{0,97500,427500,636000,1536000,2796000,4796000}))*1.021,-2))</f>
        <v/>
      </c>
      <c r="N1574" s="21">
        <f>IF(K1574&lt;=0,0,ROUNDDOWN((K1574*LOOKUP(K1574,{0,1950001,3300001,6950001,9000001,18000001,40000001},{0.05,0.1,0.2,0.23,0.33,0.4,0.45})-LOOKUP(K1574,{0,1950001,3300001,6950001,9000001,18000001,40000001},{0,97500,427500,636000,1536000,2796000,4796000}))*1.021,-2))</f>
        <v/>
      </c>
      <c r="O1574" s="21">
        <f>IF(L1574&lt;=0,0,ROUNDDOWN((L1574*LOOKUP(L1574,{0,1950001,3300001,6950001,9000001,18000001,40000001},{0.05,0.1,0.2,0.23,0.33,0.4,0.45})-LOOKUP(L1574,{0,1950001,3300001,6950001,9000001,18000001,40000001},{0,97500,427500,636000,1536000,2796000,4796000}))*1.021,-2))</f>
        <v/>
      </c>
      <c r="P1574" s="21">
        <f>MAX(0,ROUNDDOWN(F1574-E1574-430000,-3))</f>
        <v/>
      </c>
      <c r="Q1574" s="21">
        <f>MAX(0,ROUNDDOWN(F1574-E1574-430000-H1574,-3))</f>
        <v/>
      </c>
      <c r="R1574" s="21">
        <f>IF(F1574&lt;=450000,0,MAX(0,P1574*0.06-MIN(50000,P1574)*0.03))</f>
        <v/>
      </c>
      <c r="S1574" s="21">
        <f>IF(F1574&lt;=450000,0,MAX(0,P1574*0.04-MIN(50000,P1574)*0.02))</f>
        <v/>
      </c>
      <c r="T1574" s="21">
        <f>IF(F1574&lt;=450000,0,MAX(0,Q1574*0.06-MIN(50000,Q1574)*0.03))</f>
        <v/>
      </c>
      <c r="U1574" s="21">
        <f>IF(F1574&lt;=450000,0,MAX(0,Q1574*0.04-MIN(50000,Q1574)*0.02))</f>
        <v/>
      </c>
      <c r="V1574" s="21">
        <f>50000+MAX(0,G1574-480000)</f>
        <v/>
      </c>
      <c r="W1574" s="21">
        <f>P1574-V1574</f>
        <v/>
      </c>
      <c r="X1574" s="21">
        <f>Q1574-V1574</f>
        <v/>
      </c>
      <c r="Y1574" s="22">
        <f>IF(W1574&lt;0,0.9,LOOKUP(W1574,{0,1950001,3300001,6950001,9000001,18000001,40000001},{0.84895,0.7979,0.6958,0.66517,0.56307,0.4916,0.44055}))</f>
        <v/>
      </c>
      <c r="Z1574" s="22">
        <f>IF(X1574&lt;0,0.9,LOOKUP(X1574,{0,1950001,3300001,6950001,9000001,18000001,40000001},{0.84895,0.7979,0.6958,0.66517,0.56307,0.4916,0.44055}))</f>
        <v/>
      </c>
      <c r="AA1574" s="22">
        <f>IF(W1574&lt;0,0,CHOOSE(MATCH(W1574,{0,1950001,3300001,6950001,9000001},1),5.105/84.895,10.21/79.79,20.42/69.58,23.483/66.517,33.693/56.307))</f>
        <v/>
      </c>
      <c r="AB1574" s="21">
        <f>IF(C1574&lt;=2000,0,(MIN(C1574,ROUNDDOWN(F1574*0.3,0))-2000)*0.1)</f>
        <v/>
      </c>
      <c r="AC1574" s="21">
        <f>IF(C1574&lt;=2000,0,MIN((C1574-2000)*Y1574,(R1574+S1574)*0.2))</f>
        <v/>
      </c>
      <c r="AD1574" s="21">
        <f>IF(C1574&lt;=2000,0,MIN((C1574-2000)*Z1574,(T1574+U1574)*0.2))</f>
        <v/>
      </c>
      <c r="AE1574" s="21">
        <f>AC1574*AA1574</f>
        <v/>
      </c>
      <c r="AF1574" s="21">
        <f>ROUNDDOWN(R1574,-2)+ROUNDDOWN(S1574,-2)</f>
        <v/>
      </c>
      <c r="AG1574" s="21">
        <f>ROUNDDOWN(MAX(0,R1574-(AB1574+AC1574+AE1574)*0.6),-2)+ROUNDDOWN(MAX(0,S1574-(AB1574+AC1574+AE1574)*0.4),-2)</f>
        <v/>
      </c>
      <c r="AH1574" s="21">
        <f>ROUNDDOWN(MAX(0,T1574-(AB1574+AD1574)*0.6),-2)+ROUNDDOWN(MAX(0,U1574-(AB1574+AD1574)*0.4),-2)</f>
        <v/>
      </c>
      <c r="AI1574" s="21">
        <f>ROUNDDOWN(T1574,-2)+ROUNDDOWN(U1574,-2)</f>
        <v/>
      </c>
      <c r="AJ1574" s="21">
        <f>M1574+AF1574</f>
        <v/>
      </c>
      <c r="AK1574" s="21">
        <f>M1574+AG1574</f>
        <v/>
      </c>
      <c r="AL1574" s="21">
        <f>N1574+AH1574</f>
        <v/>
      </c>
      <c r="AM1574" s="21">
        <f>O1574+AI1574</f>
        <v/>
      </c>
      <c r="AN1574" s="21">
        <f>N1574+AI1574</f>
        <v/>
      </c>
      <c r="AO1574" s="21">
        <f>ROUNDDOWN((R1574+S1574)*0.2/Y1574+2000,0)</f>
        <v/>
      </c>
      <c r="AP1574" s="21">
        <f>ROUNDDOWN((T1574+U1574)*0.2/Z1574+2000,0)</f>
        <v/>
      </c>
      <c r="AQ1574" s="21">
        <f>AL1574-AK1574</f>
        <v/>
      </c>
      <c r="AR1574" s="21">
        <f>AM1574-AK1574</f>
        <v/>
      </c>
      <c r="AS1574" s="21">
        <f>AM1574-AL1574</f>
        <v/>
      </c>
      <c r="AT1574" s="21">
        <f>AK1574+C1574-AJ1574</f>
        <v/>
      </c>
      <c r="AU1574" s="21">
        <f>AL1574+C1574-AM1574</f>
        <v/>
      </c>
      <c r="AV1574" s="21">
        <f>AN1574+C1574-AM1574</f>
        <v/>
      </c>
    </row>
    <row r="1575">
      <c r="A1575" t="inlineStr">
        <is>
          <t>年収別 上限+5万</t>
        </is>
      </c>
      <c r="B1575" s="21">
        <f>'4_年収別'!$A$88</f>
        <v/>
      </c>
      <c r="C1575" s="21">
        <f>AO1575+50000</f>
        <v/>
      </c>
      <c r="D1575" s="21" t="n">
        <v>0</v>
      </c>
      <c r="E1575" s="21">
        <f>ROUND(MIN(B1575/12,650000)*12*0.0915+MIN(B1575/12,1390000)*12*(0.0504+0)+B1575*0.005,0)</f>
        <v/>
      </c>
      <c r="F1575" s="21">
        <f>IF(B1575&lt;741000,0,IF(B1575&lt;2191000,B1575-740000,IF(B1575&lt;2193000,1451000,IF(B1575&lt;2196000,1453000,IF(B1575&lt;2200000,1456000,IF(B1575&lt;3600000,ROUND(ROUNDDOWN(B1575/4,-3)*2.8,0)-80000,IF(B1575&lt;6600000,ROUND(ROUNDDOWN(B1575/4,-3)*3.2,0)-440000,IF(B1575&lt;8500000,ROUNDDOWN(B1575*0.9,0)-1100000,B1575-1950000))))))))</f>
        <v/>
      </c>
      <c r="G1575" s="21">
        <f>IF(F1575&gt;23500000,NA(),IF(F1575&lt;=4890000,1040000,IF(F1575&lt;=6550000,670000,620000)))</f>
        <v/>
      </c>
      <c r="H1575" s="21">
        <f>IF(D1575&lt;=0,0,MAX(0,MIN(2000000,D1575-MIN(100000,ROUNDDOWN(F1575*0.05,0)))))</f>
        <v/>
      </c>
      <c r="I1575" s="21">
        <f>IF(C1575&lt;=2000,0,MIN(C1575,ROUNDDOWN(F1575*0.4,0))-2000)</f>
        <v/>
      </c>
      <c r="J1575" s="21">
        <f>MAX(0,ROUNDDOWN(F1575-E1575-G1575,-3))</f>
        <v/>
      </c>
      <c r="K1575" s="21">
        <f>MAX(0,ROUNDDOWN(F1575-E1575-G1575-H1575-I1575,-3))</f>
        <v/>
      </c>
      <c r="L1575" s="21">
        <f>MAX(0,ROUNDDOWN(F1575-E1575-G1575-H1575,-3))</f>
        <v/>
      </c>
      <c r="M1575" s="21">
        <f>IF(J1575&lt;=0,0,ROUNDDOWN((J1575*LOOKUP(J1575,{0,1950001,3300001,6950001,9000001,18000001,40000001},{0.05,0.1,0.2,0.23,0.33,0.4,0.45})-LOOKUP(J1575,{0,1950001,3300001,6950001,9000001,18000001,40000001},{0,97500,427500,636000,1536000,2796000,4796000}))*1.021,-2))</f>
        <v/>
      </c>
      <c r="N1575" s="21">
        <f>IF(K1575&lt;=0,0,ROUNDDOWN((K1575*LOOKUP(K1575,{0,1950001,3300001,6950001,9000001,18000001,40000001},{0.05,0.1,0.2,0.23,0.33,0.4,0.45})-LOOKUP(K1575,{0,1950001,3300001,6950001,9000001,18000001,40000001},{0,97500,427500,636000,1536000,2796000,4796000}))*1.021,-2))</f>
        <v/>
      </c>
      <c r="O1575" s="21">
        <f>IF(L1575&lt;=0,0,ROUNDDOWN((L1575*LOOKUP(L1575,{0,1950001,3300001,6950001,9000001,18000001,40000001},{0.05,0.1,0.2,0.23,0.33,0.4,0.45})-LOOKUP(L1575,{0,1950001,3300001,6950001,9000001,18000001,40000001},{0,97500,427500,636000,1536000,2796000,4796000}))*1.021,-2))</f>
        <v/>
      </c>
      <c r="P1575" s="21">
        <f>MAX(0,ROUNDDOWN(F1575-E1575-430000,-3))</f>
        <v/>
      </c>
      <c r="Q1575" s="21">
        <f>MAX(0,ROUNDDOWN(F1575-E1575-430000-H1575,-3))</f>
        <v/>
      </c>
      <c r="R1575" s="21">
        <f>IF(F1575&lt;=450000,0,MAX(0,P1575*0.06-MIN(50000,P1575)*0.03))</f>
        <v/>
      </c>
      <c r="S1575" s="21">
        <f>IF(F1575&lt;=450000,0,MAX(0,P1575*0.04-MIN(50000,P1575)*0.02))</f>
        <v/>
      </c>
      <c r="T1575" s="21">
        <f>IF(F1575&lt;=450000,0,MAX(0,Q1575*0.06-MIN(50000,Q1575)*0.03))</f>
        <v/>
      </c>
      <c r="U1575" s="21">
        <f>IF(F1575&lt;=450000,0,MAX(0,Q1575*0.04-MIN(50000,Q1575)*0.02))</f>
        <v/>
      </c>
      <c r="V1575" s="21">
        <f>50000+MAX(0,G1575-480000)</f>
        <v/>
      </c>
      <c r="W1575" s="21">
        <f>P1575-V1575</f>
        <v/>
      </c>
      <c r="X1575" s="21">
        <f>Q1575-V1575</f>
        <v/>
      </c>
      <c r="Y1575" s="22">
        <f>IF(W1575&lt;0,0.9,LOOKUP(W1575,{0,1950001,3300001,6950001,9000001,18000001,40000001},{0.84895,0.7979,0.6958,0.66517,0.56307,0.4916,0.44055}))</f>
        <v/>
      </c>
      <c r="Z1575" s="22">
        <f>IF(X1575&lt;0,0.9,LOOKUP(X1575,{0,1950001,3300001,6950001,9000001,18000001,40000001},{0.84895,0.7979,0.6958,0.66517,0.56307,0.4916,0.44055}))</f>
        <v/>
      </c>
      <c r="AA1575" s="22">
        <f>IF(W1575&lt;0,0,CHOOSE(MATCH(W1575,{0,1950001,3300001,6950001,9000001},1),5.105/84.895,10.21/79.79,20.42/69.58,23.483/66.517,33.693/56.307))</f>
        <v/>
      </c>
      <c r="AB1575" s="21">
        <f>IF(C1575&lt;=2000,0,(MIN(C1575,ROUNDDOWN(F1575*0.3,0))-2000)*0.1)</f>
        <v/>
      </c>
      <c r="AC1575" s="21">
        <f>IF(C1575&lt;=2000,0,MIN((C1575-2000)*Y1575,(R1575+S1575)*0.2))</f>
        <v/>
      </c>
      <c r="AD1575" s="21">
        <f>IF(C1575&lt;=2000,0,MIN((C1575-2000)*Z1575,(T1575+U1575)*0.2))</f>
        <v/>
      </c>
      <c r="AE1575" s="21">
        <f>AC1575*AA1575</f>
        <v/>
      </c>
      <c r="AF1575" s="21">
        <f>ROUNDDOWN(R1575,-2)+ROUNDDOWN(S1575,-2)</f>
        <v/>
      </c>
      <c r="AG1575" s="21">
        <f>ROUNDDOWN(MAX(0,R1575-(AB1575+AC1575+AE1575)*0.6),-2)+ROUNDDOWN(MAX(0,S1575-(AB1575+AC1575+AE1575)*0.4),-2)</f>
        <v/>
      </c>
      <c r="AH1575" s="21">
        <f>ROUNDDOWN(MAX(0,T1575-(AB1575+AD1575)*0.6),-2)+ROUNDDOWN(MAX(0,U1575-(AB1575+AD1575)*0.4),-2)</f>
        <v/>
      </c>
      <c r="AI1575" s="21">
        <f>ROUNDDOWN(T1575,-2)+ROUNDDOWN(U1575,-2)</f>
        <v/>
      </c>
      <c r="AJ1575" s="21">
        <f>M1575+AF1575</f>
        <v/>
      </c>
      <c r="AK1575" s="21">
        <f>M1575+AG1575</f>
        <v/>
      </c>
      <c r="AL1575" s="21">
        <f>N1575+AH1575</f>
        <v/>
      </c>
      <c r="AM1575" s="21">
        <f>O1575+AI1575</f>
        <v/>
      </c>
      <c r="AN1575" s="21">
        <f>N1575+AI1575</f>
        <v/>
      </c>
      <c r="AO1575" s="21">
        <f>ROUNDDOWN((R1575+S1575)*0.2/Y1575+2000,0)</f>
        <v/>
      </c>
      <c r="AP1575" s="21">
        <f>ROUNDDOWN((T1575+U1575)*0.2/Z1575+2000,0)</f>
        <v/>
      </c>
      <c r="AQ1575" s="21">
        <f>AL1575-AK1575</f>
        <v/>
      </c>
      <c r="AR1575" s="21">
        <f>AM1575-AK1575</f>
        <v/>
      </c>
      <c r="AS1575" s="21">
        <f>AM1575-AL1575</f>
        <v/>
      </c>
      <c r="AT1575" s="21">
        <f>AK1575+C1575-AJ1575</f>
        <v/>
      </c>
      <c r="AU1575" s="21">
        <f>AL1575+C1575-AM1575</f>
        <v/>
      </c>
      <c r="AV1575" s="21">
        <f>AN1575+C1575-AM1575</f>
        <v/>
      </c>
    </row>
    <row r="1576">
      <c r="A1576" t="inlineStr">
        <is>
          <t>年収別 医療費15万</t>
        </is>
      </c>
      <c r="B1576" s="21">
        <f>'4_年収別'!$A$89</f>
        <v/>
      </c>
      <c r="C1576" s="21">
        <f>AO1576</f>
        <v/>
      </c>
      <c r="D1576" s="21" t="n">
        <v>150000</v>
      </c>
      <c r="E1576" s="21">
        <f>ROUND(MIN(B1576/12,650000)*12*0.0915+MIN(B1576/12,1390000)*12*(0.0504+0)+B1576*0.005,0)</f>
        <v/>
      </c>
      <c r="F1576" s="21">
        <f>IF(B1576&lt;741000,0,IF(B1576&lt;2191000,B1576-740000,IF(B1576&lt;2193000,1451000,IF(B1576&lt;2196000,1453000,IF(B1576&lt;2200000,1456000,IF(B1576&lt;3600000,ROUND(ROUNDDOWN(B1576/4,-3)*2.8,0)-80000,IF(B1576&lt;6600000,ROUND(ROUNDDOWN(B1576/4,-3)*3.2,0)-440000,IF(B1576&lt;8500000,ROUNDDOWN(B1576*0.9,0)-1100000,B1576-1950000))))))))</f>
        <v/>
      </c>
      <c r="G1576" s="21">
        <f>IF(F1576&gt;23500000,NA(),IF(F1576&lt;=4890000,1040000,IF(F1576&lt;=6550000,670000,620000)))</f>
        <v/>
      </c>
      <c r="H1576" s="21">
        <f>IF(D1576&lt;=0,0,MAX(0,MIN(2000000,D1576-MIN(100000,ROUNDDOWN(F1576*0.05,0)))))</f>
        <v/>
      </c>
      <c r="I1576" s="21">
        <f>IF(C1576&lt;=2000,0,MIN(C1576,ROUNDDOWN(F1576*0.4,0))-2000)</f>
        <v/>
      </c>
      <c r="J1576" s="21">
        <f>MAX(0,ROUNDDOWN(F1576-E1576-G1576,-3))</f>
        <v/>
      </c>
      <c r="K1576" s="21">
        <f>MAX(0,ROUNDDOWN(F1576-E1576-G1576-H1576-I1576,-3))</f>
        <v/>
      </c>
      <c r="L1576" s="21">
        <f>MAX(0,ROUNDDOWN(F1576-E1576-G1576-H1576,-3))</f>
        <v/>
      </c>
      <c r="M1576" s="21">
        <f>IF(J1576&lt;=0,0,ROUNDDOWN((J1576*LOOKUP(J1576,{0,1950001,3300001,6950001,9000001,18000001,40000001},{0.05,0.1,0.2,0.23,0.33,0.4,0.45})-LOOKUP(J1576,{0,1950001,3300001,6950001,9000001,18000001,40000001},{0,97500,427500,636000,1536000,2796000,4796000}))*1.021,-2))</f>
        <v/>
      </c>
      <c r="N1576" s="21">
        <f>IF(K1576&lt;=0,0,ROUNDDOWN((K1576*LOOKUP(K1576,{0,1950001,3300001,6950001,9000001,18000001,40000001},{0.05,0.1,0.2,0.23,0.33,0.4,0.45})-LOOKUP(K1576,{0,1950001,3300001,6950001,9000001,18000001,40000001},{0,97500,427500,636000,1536000,2796000,4796000}))*1.021,-2))</f>
        <v/>
      </c>
      <c r="O1576" s="21">
        <f>IF(L1576&lt;=0,0,ROUNDDOWN((L1576*LOOKUP(L1576,{0,1950001,3300001,6950001,9000001,18000001,40000001},{0.05,0.1,0.2,0.23,0.33,0.4,0.45})-LOOKUP(L1576,{0,1950001,3300001,6950001,9000001,18000001,40000001},{0,97500,427500,636000,1536000,2796000,4796000}))*1.021,-2))</f>
        <v/>
      </c>
      <c r="P1576" s="21">
        <f>MAX(0,ROUNDDOWN(F1576-E1576-430000,-3))</f>
        <v/>
      </c>
      <c r="Q1576" s="21">
        <f>MAX(0,ROUNDDOWN(F1576-E1576-430000-H1576,-3))</f>
        <v/>
      </c>
      <c r="R1576" s="21">
        <f>IF(F1576&lt;=450000,0,MAX(0,P1576*0.06-MIN(50000,P1576)*0.03))</f>
        <v/>
      </c>
      <c r="S1576" s="21">
        <f>IF(F1576&lt;=450000,0,MAX(0,P1576*0.04-MIN(50000,P1576)*0.02))</f>
        <v/>
      </c>
      <c r="T1576" s="21">
        <f>IF(F1576&lt;=450000,0,MAX(0,Q1576*0.06-MIN(50000,Q1576)*0.03))</f>
        <v/>
      </c>
      <c r="U1576" s="21">
        <f>IF(F1576&lt;=450000,0,MAX(0,Q1576*0.04-MIN(50000,Q1576)*0.02))</f>
        <v/>
      </c>
      <c r="V1576" s="21">
        <f>50000+MAX(0,G1576-480000)</f>
        <v/>
      </c>
      <c r="W1576" s="21">
        <f>P1576-V1576</f>
        <v/>
      </c>
      <c r="X1576" s="21">
        <f>Q1576-V1576</f>
        <v/>
      </c>
      <c r="Y1576" s="22">
        <f>IF(W1576&lt;0,0.9,LOOKUP(W1576,{0,1950001,3300001,6950001,9000001,18000001,40000001},{0.84895,0.7979,0.6958,0.66517,0.56307,0.4916,0.44055}))</f>
        <v/>
      </c>
      <c r="Z1576" s="22">
        <f>IF(X1576&lt;0,0.9,LOOKUP(X1576,{0,1950001,3300001,6950001,9000001,18000001,40000001},{0.84895,0.7979,0.6958,0.66517,0.56307,0.4916,0.44055}))</f>
        <v/>
      </c>
      <c r="AA1576" s="22">
        <f>IF(W1576&lt;0,0,CHOOSE(MATCH(W1576,{0,1950001,3300001,6950001,9000001},1),5.105/84.895,10.21/79.79,20.42/69.58,23.483/66.517,33.693/56.307))</f>
        <v/>
      </c>
      <c r="AB1576" s="21">
        <f>IF(C1576&lt;=2000,0,(MIN(C1576,ROUNDDOWN(F1576*0.3,0))-2000)*0.1)</f>
        <v/>
      </c>
      <c r="AC1576" s="21">
        <f>IF(C1576&lt;=2000,0,MIN((C1576-2000)*Y1576,(R1576+S1576)*0.2))</f>
        <v/>
      </c>
      <c r="AD1576" s="21">
        <f>IF(C1576&lt;=2000,0,MIN((C1576-2000)*Z1576,(T1576+U1576)*0.2))</f>
        <v/>
      </c>
      <c r="AE1576" s="21">
        <f>AC1576*AA1576</f>
        <v/>
      </c>
      <c r="AF1576" s="21">
        <f>ROUNDDOWN(R1576,-2)+ROUNDDOWN(S1576,-2)</f>
        <v/>
      </c>
      <c r="AG1576" s="21">
        <f>ROUNDDOWN(MAX(0,R1576-(AB1576+AC1576+AE1576)*0.6),-2)+ROUNDDOWN(MAX(0,S1576-(AB1576+AC1576+AE1576)*0.4),-2)</f>
        <v/>
      </c>
      <c r="AH1576" s="21">
        <f>ROUNDDOWN(MAX(0,T1576-(AB1576+AD1576)*0.6),-2)+ROUNDDOWN(MAX(0,U1576-(AB1576+AD1576)*0.4),-2)</f>
        <v/>
      </c>
      <c r="AI1576" s="21">
        <f>ROUNDDOWN(T1576,-2)+ROUNDDOWN(U1576,-2)</f>
        <v/>
      </c>
      <c r="AJ1576" s="21">
        <f>M1576+AF1576</f>
        <v/>
      </c>
      <c r="AK1576" s="21">
        <f>M1576+AG1576</f>
        <v/>
      </c>
      <c r="AL1576" s="21">
        <f>N1576+AH1576</f>
        <v/>
      </c>
      <c r="AM1576" s="21">
        <f>O1576+AI1576</f>
        <v/>
      </c>
      <c r="AN1576" s="21">
        <f>N1576+AI1576</f>
        <v/>
      </c>
      <c r="AO1576" s="21">
        <f>ROUNDDOWN((R1576+S1576)*0.2/Y1576+2000,0)</f>
        <v/>
      </c>
      <c r="AP1576" s="21">
        <f>ROUNDDOWN((T1576+U1576)*0.2/Z1576+2000,0)</f>
        <v/>
      </c>
      <c r="AQ1576" s="21">
        <f>AL1576-AK1576</f>
        <v/>
      </c>
      <c r="AR1576" s="21">
        <f>AM1576-AK1576</f>
        <v/>
      </c>
      <c r="AS1576" s="21">
        <f>AM1576-AL1576</f>
        <v/>
      </c>
      <c r="AT1576" s="21">
        <f>AK1576+C1576-AJ1576</f>
        <v/>
      </c>
      <c r="AU1576" s="21">
        <f>AL1576+C1576-AM1576</f>
        <v/>
      </c>
      <c r="AV1576" s="21">
        <f>AN1576+C1576-AM1576</f>
        <v/>
      </c>
    </row>
    <row r="1577">
      <c r="A1577" t="inlineStr">
        <is>
          <t>年収別 上限+5万</t>
        </is>
      </c>
      <c r="B1577" s="21">
        <f>'4_年収別'!$A$89</f>
        <v/>
      </c>
      <c r="C1577" s="21">
        <f>AO1577+50000</f>
        <v/>
      </c>
      <c r="D1577" s="21" t="n">
        <v>0</v>
      </c>
      <c r="E1577" s="21">
        <f>ROUND(MIN(B1577/12,650000)*12*0.0915+MIN(B1577/12,1390000)*12*(0.0504+0)+B1577*0.005,0)</f>
        <v/>
      </c>
      <c r="F1577" s="21">
        <f>IF(B1577&lt;741000,0,IF(B1577&lt;2191000,B1577-740000,IF(B1577&lt;2193000,1451000,IF(B1577&lt;2196000,1453000,IF(B1577&lt;2200000,1456000,IF(B1577&lt;3600000,ROUND(ROUNDDOWN(B1577/4,-3)*2.8,0)-80000,IF(B1577&lt;6600000,ROUND(ROUNDDOWN(B1577/4,-3)*3.2,0)-440000,IF(B1577&lt;8500000,ROUNDDOWN(B1577*0.9,0)-1100000,B1577-1950000))))))))</f>
        <v/>
      </c>
      <c r="G1577" s="21">
        <f>IF(F1577&gt;23500000,NA(),IF(F1577&lt;=4890000,1040000,IF(F1577&lt;=6550000,670000,620000)))</f>
        <v/>
      </c>
      <c r="H1577" s="21">
        <f>IF(D1577&lt;=0,0,MAX(0,MIN(2000000,D1577-MIN(100000,ROUNDDOWN(F1577*0.05,0)))))</f>
        <v/>
      </c>
      <c r="I1577" s="21">
        <f>IF(C1577&lt;=2000,0,MIN(C1577,ROUNDDOWN(F1577*0.4,0))-2000)</f>
        <v/>
      </c>
      <c r="J1577" s="21">
        <f>MAX(0,ROUNDDOWN(F1577-E1577-G1577,-3))</f>
        <v/>
      </c>
      <c r="K1577" s="21">
        <f>MAX(0,ROUNDDOWN(F1577-E1577-G1577-H1577-I1577,-3))</f>
        <v/>
      </c>
      <c r="L1577" s="21">
        <f>MAX(0,ROUNDDOWN(F1577-E1577-G1577-H1577,-3))</f>
        <v/>
      </c>
      <c r="M1577" s="21">
        <f>IF(J1577&lt;=0,0,ROUNDDOWN((J1577*LOOKUP(J1577,{0,1950001,3300001,6950001,9000001,18000001,40000001},{0.05,0.1,0.2,0.23,0.33,0.4,0.45})-LOOKUP(J1577,{0,1950001,3300001,6950001,9000001,18000001,40000001},{0,97500,427500,636000,1536000,2796000,4796000}))*1.021,-2))</f>
        <v/>
      </c>
      <c r="N1577" s="21">
        <f>IF(K1577&lt;=0,0,ROUNDDOWN((K1577*LOOKUP(K1577,{0,1950001,3300001,6950001,9000001,18000001,40000001},{0.05,0.1,0.2,0.23,0.33,0.4,0.45})-LOOKUP(K1577,{0,1950001,3300001,6950001,9000001,18000001,40000001},{0,97500,427500,636000,1536000,2796000,4796000}))*1.021,-2))</f>
        <v/>
      </c>
      <c r="O1577" s="21">
        <f>IF(L1577&lt;=0,0,ROUNDDOWN((L1577*LOOKUP(L1577,{0,1950001,3300001,6950001,9000001,18000001,40000001},{0.05,0.1,0.2,0.23,0.33,0.4,0.45})-LOOKUP(L1577,{0,1950001,3300001,6950001,9000001,18000001,40000001},{0,97500,427500,636000,1536000,2796000,4796000}))*1.021,-2))</f>
        <v/>
      </c>
      <c r="P1577" s="21">
        <f>MAX(0,ROUNDDOWN(F1577-E1577-430000,-3))</f>
        <v/>
      </c>
      <c r="Q1577" s="21">
        <f>MAX(0,ROUNDDOWN(F1577-E1577-430000-H1577,-3))</f>
        <v/>
      </c>
      <c r="R1577" s="21">
        <f>IF(F1577&lt;=450000,0,MAX(0,P1577*0.06-MIN(50000,P1577)*0.03))</f>
        <v/>
      </c>
      <c r="S1577" s="21">
        <f>IF(F1577&lt;=450000,0,MAX(0,P1577*0.04-MIN(50000,P1577)*0.02))</f>
        <v/>
      </c>
      <c r="T1577" s="21">
        <f>IF(F1577&lt;=450000,0,MAX(0,Q1577*0.06-MIN(50000,Q1577)*0.03))</f>
        <v/>
      </c>
      <c r="U1577" s="21">
        <f>IF(F1577&lt;=450000,0,MAX(0,Q1577*0.04-MIN(50000,Q1577)*0.02))</f>
        <v/>
      </c>
      <c r="V1577" s="21">
        <f>50000+MAX(0,G1577-480000)</f>
        <v/>
      </c>
      <c r="W1577" s="21">
        <f>P1577-V1577</f>
        <v/>
      </c>
      <c r="X1577" s="21">
        <f>Q1577-V1577</f>
        <v/>
      </c>
      <c r="Y1577" s="22">
        <f>IF(W1577&lt;0,0.9,LOOKUP(W1577,{0,1950001,3300001,6950001,9000001,18000001,40000001},{0.84895,0.7979,0.6958,0.66517,0.56307,0.4916,0.44055}))</f>
        <v/>
      </c>
      <c r="Z1577" s="22">
        <f>IF(X1577&lt;0,0.9,LOOKUP(X1577,{0,1950001,3300001,6950001,9000001,18000001,40000001},{0.84895,0.7979,0.6958,0.66517,0.56307,0.4916,0.44055}))</f>
        <v/>
      </c>
      <c r="AA1577" s="22">
        <f>IF(W1577&lt;0,0,CHOOSE(MATCH(W1577,{0,1950001,3300001,6950001,9000001},1),5.105/84.895,10.21/79.79,20.42/69.58,23.483/66.517,33.693/56.307))</f>
        <v/>
      </c>
      <c r="AB1577" s="21">
        <f>IF(C1577&lt;=2000,0,(MIN(C1577,ROUNDDOWN(F1577*0.3,0))-2000)*0.1)</f>
        <v/>
      </c>
      <c r="AC1577" s="21">
        <f>IF(C1577&lt;=2000,0,MIN((C1577-2000)*Y1577,(R1577+S1577)*0.2))</f>
        <v/>
      </c>
      <c r="AD1577" s="21">
        <f>IF(C1577&lt;=2000,0,MIN((C1577-2000)*Z1577,(T1577+U1577)*0.2))</f>
        <v/>
      </c>
      <c r="AE1577" s="21">
        <f>AC1577*AA1577</f>
        <v/>
      </c>
      <c r="AF1577" s="21">
        <f>ROUNDDOWN(R1577,-2)+ROUNDDOWN(S1577,-2)</f>
        <v/>
      </c>
      <c r="AG1577" s="21">
        <f>ROUNDDOWN(MAX(0,R1577-(AB1577+AC1577+AE1577)*0.6),-2)+ROUNDDOWN(MAX(0,S1577-(AB1577+AC1577+AE1577)*0.4),-2)</f>
        <v/>
      </c>
      <c r="AH1577" s="21">
        <f>ROUNDDOWN(MAX(0,T1577-(AB1577+AD1577)*0.6),-2)+ROUNDDOWN(MAX(0,U1577-(AB1577+AD1577)*0.4),-2)</f>
        <v/>
      </c>
      <c r="AI1577" s="21">
        <f>ROUNDDOWN(T1577,-2)+ROUNDDOWN(U1577,-2)</f>
        <v/>
      </c>
      <c r="AJ1577" s="21">
        <f>M1577+AF1577</f>
        <v/>
      </c>
      <c r="AK1577" s="21">
        <f>M1577+AG1577</f>
        <v/>
      </c>
      <c r="AL1577" s="21">
        <f>N1577+AH1577</f>
        <v/>
      </c>
      <c r="AM1577" s="21">
        <f>O1577+AI1577</f>
        <v/>
      </c>
      <c r="AN1577" s="21">
        <f>N1577+AI1577</f>
        <v/>
      </c>
      <c r="AO1577" s="21">
        <f>ROUNDDOWN((R1577+S1577)*0.2/Y1577+2000,0)</f>
        <v/>
      </c>
      <c r="AP1577" s="21">
        <f>ROUNDDOWN((T1577+U1577)*0.2/Z1577+2000,0)</f>
        <v/>
      </c>
      <c r="AQ1577" s="21">
        <f>AL1577-AK1577</f>
        <v/>
      </c>
      <c r="AR1577" s="21">
        <f>AM1577-AK1577</f>
        <v/>
      </c>
      <c r="AS1577" s="21">
        <f>AM1577-AL1577</f>
        <v/>
      </c>
      <c r="AT1577" s="21">
        <f>AK1577+C1577-AJ1577</f>
        <v/>
      </c>
      <c r="AU1577" s="21">
        <f>AL1577+C1577-AM1577</f>
        <v/>
      </c>
      <c r="AV1577" s="21">
        <f>AN1577+C1577-AM1577</f>
        <v/>
      </c>
    </row>
    <row r="1578">
      <c r="A1578" t="inlineStr">
        <is>
          <t>年収別 医療費15万</t>
        </is>
      </c>
      <c r="B1578" s="21">
        <f>'4_年収別'!$A$90</f>
        <v/>
      </c>
      <c r="C1578" s="21">
        <f>AO1578</f>
        <v/>
      </c>
      <c r="D1578" s="21" t="n">
        <v>150000</v>
      </c>
      <c r="E1578" s="21">
        <f>ROUND(MIN(B1578/12,650000)*12*0.0915+MIN(B1578/12,1390000)*12*(0.0504+0)+B1578*0.005,0)</f>
        <v/>
      </c>
      <c r="F1578" s="21">
        <f>IF(B1578&lt;741000,0,IF(B1578&lt;2191000,B1578-740000,IF(B1578&lt;2193000,1451000,IF(B1578&lt;2196000,1453000,IF(B1578&lt;2200000,1456000,IF(B1578&lt;3600000,ROUND(ROUNDDOWN(B1578/4,-3)*2.8,0)-80000,IF(B1578&lt;6600000,ROUND(ROUNDDOWN(B1578/4,-3)*3.2,0)-440000,IF(B1578&lt;8500000,ROUNDDOWN(B1578*0.9,0)-1100000,B1578-1950000))))))))</f>
        <v/>
      </c>
      <c r="G1578" s="21">
        <f>IF(F1578&gt;23500000,NA(),IF(F1578&lt;=4890000,1040000,IF(F1578&lt;=6550000,670000,620000)))</f>
        <v/>
      </c>
      <c r="H1578" s="21">
        <f>IF(D1578&lt;=0,0,MAX(0,MIN(2000000,D1578-MIN(100000,ROUNDDOWN(F1578*0.05,0)))))</f>
        <v/>
      </c>
      <c r="I1578" s="21">
        <f>IF(C1578&lt;=2000,0,MIN(C1578,ROUNDDOWN(F1578*0.4,0))-2000)</f>
        <v/>
      </c>
      <c r="J1578" s="21">
        <f>MAX(0,ROUNDDOWN(F1578-E1578-G1578,-3))</f>
        <v/>
      </c>
      <c r="K1578" s="21">
        <f>MAX(0,ROUNDDOWN(F1578-E1578-G1578-H1578-I1578,-3))</f>
        <v/>
      </c>
      <c r="L1578" s="21">
        <f>MAX(0,ROUNDDOWN(F1578-E1578-G1578-H1578,-3))</f>
        <v/>
      </c>
      <c r="M1578" s="21">
        <f>IF(J1578&lt;=0,0,ROUNDDOWN((J1578*LOOKUP(J1578,{0,1950001,3300001,6950001,9000001,18000001,40000001},{0.05,0.1,0.2,0.23,0.33,0.4,0.45})-LOOKUP(J1578,{0,1950001,3300001,6950001,9000001,18000001,40000001},{0,97500,427500,636000,1536000,2796000,4796000}))*1.021,-2))</f>
        <v/>
      </c>
      <c r="N1578" s="21">
        <f>IF(K1578&lt;=0,0,ROUNDDOWN((K1578*LOOKUP(K1578,{0,1950001,3300001,6950001,9000001,18000001,40000001},{0.05,0.1,0.2,0.23,0.33,0.4,0.45})-LOOKUP(K1578,{0,1950001,3300001,6950001,9000001,18000001,40000001},{0,97500,427500,636000,1536000,2796000,4796000}))*1.021,-2))</f>
        <v/>
      </c>
      <c r="O1578" s="21">
        <f>IF(L1578&lt;=0,0,ROUNDDOWN((L1578*LOOKUP(L1578,{0,1950001,3300001,6950001,9000001,18000001,40000001},{0.05,0.1,0.2,0.23,0.33,0.4,0.45})-LOOKUP(L1578,{0,1950001,3300001,6950001,9000001,18000001,40000001},{0,97500,427500,636000,1536000,2796000,4796000}))*1.021,-2))</f>
        <v/>
      </c>
      <c r="P1578" s="21">
        <f>MAX(0,ROUNDDOWN(F1578-E1578-430000,-3))</f>
        <v/>
      </c>
      <c r="Q1578" s="21">
        <f>MAX(0,ROUNDDOWN(F1578-E1578-430000-H1578,-3))</f>
        <v/>
      </c>
      <c r="R1578" s="21">
        <f>IF(F1578&lt;=450000,0,MAX(0,P1578*0.06-MIN(50000,P1578)*0.03))</f>
        <v/>
      </c>
      <c r="S1578" s="21">
        <f>IF(F1578&lt;=450000,0,MAX(0,P1578*0.04-MIN(50000,P1578)*0.02))</f>
        <v/>
      </c>
      <c r="T1578" s="21">
        <f>IF(F1578&lt;=450000,0,MAX(0,Q1578*0.06-MIN(50000,Q1578)*0.03))</f>
        <v/>
      </c>
      <c r="U1578" s="21">
        <f>IF(F1578&lt;=450000,0,MAX(0,Q1578*0.04-MIN(50000,Q1578)*0.02))</f>
        <v/>
      </c>
      <c r="V1578" s="21">
        <f>50000+MAX(0,G1578-480000)</f>
        <v/>
      </c>
      <c r="W1578" s="21">
        <f>P1578-V1578</f>
        <v/>
      </c>
      <c r="X1578" s="21">
        <f>Q1578-V1578</f>
        <v/>
      </c>
      <c r="Y1578" s="22">
        <f>IF(W1578&lt;0,0.9,LOOKUP(W1578,{0,1950001,3300001,6950001,9000001,18000001,40000001},{0.84895,0.7979,0.6958,0.66517,0.56307,0.4916,0.44055}))</f>
        <v/>
      </c>
      <c r="Z1578" s="22">
        <f>IF(X1578&lt;0,0.9,LOOKUP(X1578,{0,1950001,3300001,6950001,9000001,18000001,40000001},{0.84895,0.7979,0.6958,0.66517,0.56307,0.4916,0.44055}))</f>
        <v/>
      </c>
      <c r="AA1578" s="22">
        <f>IF(W1578&lt;0,0,CHOOSE(MATCH(W1578,{0,1950001,3300001,6950001,9000001},1),5.105/84.895,10.21/79.79,20.42/69.58,23.483/66.517,33.693/56.307))</f>
        <v/>
      </c>
      <c r="AB1578" s="21">
        <f>IF(C1578&lt;=2000,0,(MIN(C1578,ROUNDDOWN(F1578*0.3,0))-2000)*0.1)</f>
        <v/>
      </c>
      <c r="AC1578" s="21">
        <f>IF(C1578&lt;=2000,0,MIN((C1578-2000)*Y1578,(R1578+S1578)*0.2))</f>
        <v/>
      </c>
      <c r="AD1578" s="21">
        <f>IF(C1578&lt;=2000,0,MIN((C1578-2000)*Z1578,(T1578+U1578)*0.2))</f>
        <v/>
      </c>
      <c r="AE1578" s="21">
        <f>AC1578*AA1578</f>
        <v/>
      </c>
      <c r="AF1578" s="21">
        <f>ROUNDDOWN(R1578,-2)+ROUNDDOWN(S1578,-2)</f>
        <v/>
      </c>
      <c r="AG1578" s="21">
        <f>ROUNDDOWN(MAX(0,R1578-(AB1578+AC1578+AE1578)*0.6),-2)+ROUNDDOWN(MAX(0,S1578-(AB1578+AC1578+AE1578)*0.4),-2)</f>
        <v/>
      </c>
      <c r="AH1578" s="21">
        <f>ROUNDDOWN(MAX(0,T1578-(AB1578+AD1578)*0.6),-2)+ROUNDDOWN(MAX(0,U1578-(AB1578+AD1578)*0.4),-2)</f>
        <v/>
      </c>
      <c r="AI1578" s="21">
        <f>ROUNDDOWN(T1578,-2)+ROUNDDOWN(U1578,-2)</f>
        <v/>
      </c>
      <c r="AJ1578" s="21">
        <f>M1578+AF1578</f>
        <v/>
      </c>
      <c r="AK1578" s="21">
        <f>M1578+AG1578</f>
        <v/>
      </c>
      <c r="AL1578" s="21">
        <f>N1578+AH1578</f>
        <v/>
      </c>
      <c r="AM1578" s="21">
        <f>O1578+AI1578</f>
        <v/>
      </c>
      <c r="AN1578" s="21">
        <f>N1578+AI1578</f>
        <v/>
      </c>
      <c r="AO1578" s="21">
        <f>ROUNDDOWN((R1578+S1578)*0.2/Y1578+2000,0)</f>
        <v/>
      </c>
      <c r="AP1578" s="21">
        <f>ROUNDDOWN((T1578+U1578)*0.2/Z1578+2000,0)</f>
        <v/>
      </c>
      <c r="AQ1578" s="21">
        <f>AL1578-AK1578</f>
        <v/>
      </c>
      <c r="AR1578" s="21">
        <f>AM1578-AK1578</f>
        <v/>
      </c>
      <c r="AS1578" s="21">
        <f>AM1578-AL1578</f>
        <v/>
      </c>
      <c r="AT1578" s="21">
        <f>AK1578+C1578-AJ1578</f>
        <v/>
      </c>
      <c r="AU1578" s="21">
        <f>AL1578+C1578-AM1578</f>
        <v/>
      </c>
      <c r="AV1578" s="21">
        <f>AN1578+C1578-AM1578</f>
        <v/>
      </c>
    </row>
    <row r="1579">
      <c r="A1579" t="inlineStr">
        <is>
          <t>年収別 上限+5万</t>
        </is>
      </c>
      <c r="B1579" s="21">
        <f>'4_年収別'!$A$90</f>
        <v/>
      </c>
      <c r="C1579" s="21">
        <f>AO1579+50000</f>
        <v/>
      </c>
      <c r="D1579" s="21" t="n">
        <v>0</v>
      </c>
      <c r="E1579" s="21">
        <f>ROUND(MIN(B1579/12,650000)*12*0.0915+MIN(B1579/12,1390000)*12*(0.0504+0)+B1579*0.005,0)</f>
        <v/>
      </c>
      <c r="F1579" s="21">
        <f>IF(B1579&lt;741000,0,IF(B1579&lt;2191000,B1579-740000,IF(B1579&lt;2193000,1451000,IF(B1579&lt;2196000,1453000,IF(B1579&lt;2200000,1456000,IF(B1579&lt;3600000,ROUND(ROUNDDOWN(B1579/4,-3)*2.8,0)-80000,IF(B1579&lt;6600000,ROUND(ROUNDDOWN(B1579/4,-3)*3.2,0)-440000,IF(B1579&lt;8500000,ROUNDDOWN(B1579*0.9,0)-1100000,B1579-1950000))))))))</f>
        <v/>
      </c>
      <c r="G1579" s="21">
        <f>IF(F1579&gt;23500000,NA(),IF(F1579&lt;=4890000,1040000,IF(F1579&lt;=6550000,670000,620000)))</f>
        <v/>
      </c>
      <c r="H1579" s="21">
        <f>IF(D1579&lt;=0,0,MAX(0,MIN(2000000,D1579-MIN(100000,ROUNDDOWN(F1579*0.05,0)))))</f>
        <v/>
      </c>
      <c r="I1579" s="21">
        <f>IF(C1579&lt;=2000,0,MIN(C1579,ROUNDDOWN(F1579*0.4,0))-2000)</f>
        <v/>
      </c>
      <c r="J1579" s="21">
        <f>MAX(0,ROUNDDOWN(F1579-E1579-G1579,-3))</f>
        <v/>
      </c>
      <c r="K1579" s="21">
        <f>MAX(0,ROUNDDOWN(F1579-E1579-G1579-H1579-I1579,-3))</f>
        <v/>
      </c>
      <c r="L1579" s="21">
        <f>MAX(0,ROUNDDOWN(F1579-E1579-G1579-H1579,-3))</f>
        <v/>
      </c>
      <c r="M1579" s="21">
        <f>IF(J1579&lt;=0,0,ROUNDDOWN((J1579*LOOKUP(J1579,{0,1950001,3300001,6950001,9000001,18000001,40000001},{0.05,0.1,0.2,0.23,0.33,0.4,0.45})-LOOKUP(J1579,{0,1950001,3300001,6950001,9000001,18000001,40000001},{0,97500,427500,636000,1536000,2796000,4796000}))*1.021,-2))</f>
        <v/>
      </c>
      <c r="N1579" s="21">
        <f>IF(K1579&lt;=0,0,ROUNDDOWN((K1579*LOOKUP(K1579,{0,1950001,3300001,6950001,9000001,18000001,40000001},{0.05,0.1,0.2,0.23,0.33,0.4,0.45})-LOOKUP(K1579,{0,1950001,3300001,6950001,9000001,18000001,40000001},{0,97500,427500,636000,1536000,2796000,4796000}))*1.021,-2))</f>
        <v/>
      </c>
      <c r="O1579" s="21">
        <f>IF(L1579&lt;=0,0,ROUNDDOWN((L1579*LOOKUP(L1579,{0,1950001,3300001,6950001,9000001,18000001,40000001},{0.05,0.1,0.2,0.23,0.33,0.4,0.45})-LOOKUP(L1579,{0,1950001,3300001,6950001,9000001,18000001,40000001},{0,97500,427500,636000,1536000,2796000,4796000}))*1.021,-2))</f>
        <v/>
      </c>
      <c r="P1579" s="21">
        <f>MAX(0,ROUNDDOWN(F1579-E1579-430000,-3))</f>
        <v/>
      </c>
      <c r="Q1579" s="21">
        <f>MAX(0,ROUNDDOWN(F1579-E1579-430000-H1579,-3))</f>
        <v/>
      </c>
      <c r="R1579" s="21">
        <f>IF(F1579&lt;=450000,0,MAX(0,P1579*0.06-MIN(50000,P1579)*0.03))</f>
        <v/>
      </c>
      <c r="S1579" s="21">
        <f>IF(F1579&lt;=450000,0,MAX(0,P1579*0.04-MIN(50000,P1579)*0.02))</f>
        <v/>
      </c>
      <c r="T1579" s="21">
        <f>IF(F1579&lt;=450000,0,MAX(0,Q1579*0.06-MIN(50000,Q1579)*0.03))</f>
        <v/>
      </c>
      <c r="U1579" s="21">
        <f>IF(F1579&lt;=450000,0,MAX(0,Q1579*0.04-MIN(50000,Q1579)*0.02))</f>
        <v/>
      </c>
      <c r="V1579" s="21">
        <f>50000+MAX(0,G1579-480000)</f>
        <v/>
      </c>
      <c r="W1579" s="21">
        <f>P1579-V1579</f>
        <v/>
      </c>
      <c r="X1579" s="21">
        <f>Q1579-V1579</f>
        <v/>
      </c>
      <c r="Y1579" s="22">
        <f>IF(W1579&lt;0,0.9,LOOKUP(W1579,{0,1950001,3300001,6950001,9000001,18000001,40000001},{0.84895,0.7979,0.6958,0.66517,0.56307,0.4916,0.44055}))</f>
        <v/>
      </c>
      <c r="Z1579" s="22">
        <f>IF(X1579&lt;0,0.9,LOOKUP(X1579,{0,1950001,3300001,6950001,9000001,18000001,40000001},{0.84895,0.7979,0.6958,0.66517,0.56307,0.4916,0.44055}))</f>
        <v/>
      </c>
      <c r="AA1579" s="22">
        <f>IF(W1579&lt;0,0,CHOOSE(MATCH(W1579,{0,1950001,3300001,6950001,9000001},1),5.105/84.895,10.21/79.79,20.42/69.58,23.483/66.517,33.693/56.307))</f>
        <v/>
      </c>
      <c r="AB1579" s="21">
        <f>IF(C1579&lt;=2000,0,(MIN(C1579,ROUNDDOWN(F1579*0.3,0))-2000)*0.1)</f>
        <v/>
      </c>
      <c r="AC1579" s="21">
        <f>IF(C1579&lt;=2000,0,MIN((C1579-2000)*Y1579,(R1579+S1579)*0.2))</f>
        <v/>
      </c>
      <c r="AD1579" s="21">
        <f>IF(C1579&lt;=2000,0,MIN((C1579-2000)*Z1579,(T1579+U1579)*0.2))</f>
        <v/>
      </c>
      <c r="AE1579" s="21">
        <f>AC1579*AA1579</f>
        <v/>
      </c>
      <c r="AF1579" s="21">
        <f>ROUNDDOWN(R1579,-2)+ROUNDDOWN(S1579,-2)</f>
        <v/>
      </c>
      <c r="AG1579" s="21">
        <f>ROUNDDOWN(MAX(0,R1579-(AB1579+AC1579+AE1579)*0.6),-2)+ROUNDDOWN(MAX(0,S1579-(AB1579+AC1579+AE1579)*0.4),-2)</f>
        <v/>
      </c>
      <c r="AH1579" s="21">
        <f>ROUNDDOWN(MAX(0,T1579-(AB1579+AD1579)*0.6),-2)+ROUNDDOWN(MAX(0,U1579-(AB1579+AD1579)*0.4),-2)</f>
        <v/>
      </c>
      <c r="AI1579" s="21">
        <f>ROUNDDOWN(T1579,-2)+ROUNDDOWN(U1579,-2)</f>
        <v/>
      </c>
      <c r="AJ1579" s="21">
        <f>M1579+AF1579</f>
        <v/>
      </c>
      <c r="AK1579" s="21">
        <f>M1579+AG1579</f>
        <v/>
      </c>
      <c r="AL1579" s="21">
        <f>N1579+AH1579</f>
        <v/>
      </c>
      <c r="AM1579" s="21">
        <f>O1579+AI1579</f>
        <v/>
      </c>
      <c r="AN1579" s="21">
        <f>N1579+AI1579</f>
        <v/>
      </c>
      <c r="AO1579" s="21">
        <f>ROUNDDOWN((R1579+S1579)*0.2/Y1579+2000,0)</f>
        <v/>
      </c>
      <c r="AP1579" s="21">
        <f>ROUNDDOWN((T1579+U1579)*0.2/Z1579+2000,0)</f>
        <v/>
      </c>
      <c r="AQ1579" s="21">
        <f>AL1579-AK1579</f>
        <v/>
      </c>
      <c r="AR1579" s="21">
        <f>AM1579-AK1579</f>
        <v/>
      </c>
      <c r="AS1579" s="21">
        <f>AM1579-AL1579</f>
        <v/>
      </c>
      <c r="AT1579" s="21">
        <f>AK1579+C1579-AJ1579</f>
        <v/>
      </c>
      <c r="AU1579" s="21">
        <f>AL1579+C1579-AM1579</f>
        <v/>
      </c>
      <c r="AV1579" s="21">
        <f>AN1579+C1579-AM1579</f>
        <v/>
      </c>
    </row>
    <row r="1580">
      <c r="A1580" t="inlineStr">
        <is>
          <t>年収別 医療費15万</t>
        </is>
      </c>
      <c r="B1580" s="21">
        <f>'4_年収別'!$A$91</f>
        <v/>
      </c>
      <c r="C1580" s="21">
        <f>AO1580</f>
        <v/>
      </c>
      <c r="D1580" s="21" t="n">
        <v>150000</v>
      </c>
      <c r="E1580" s="21">
        <f>ROUND(MIN(B1580/12,650000)*12*0.0915+MIN(B1580/12,1390000)*12*(0.0504+0)+B1580*0.005,0)</f>
        <v/>
      </c>
      <c r="F1580" s="21">
        <f>IF(B1580&lt;741000,0,IF(B1580&lt;2191000,B1580-740000,IF(B1580&lt;2193000,1451000,IF(B1580&lt;2196000,1453000,IF(B1580&lt;2200000,1456000,IF(B1580&lt;3600000,ROUND(ROUNDDOWN(B1580/4,-3)*2.8,0)-80000,IF(B1580&lt;6600000,ROUND(ROUNDDOWN(B1580/4,-3)*3.2,0)-440000,IF(B1580&lt;8500000,ROUNDDOWN(B1580*0.9,0)-1100000,B1580-1950000))))))))</f>
        <v/>
      </c>
      <c r="G1580" s="21">
        <f>IF(F1580&gt;23500000,NA(),IF(F1580&lt;=4890000,1040000,IF(F1580&lt;=6550000,670000,620000)))</f>
        <v/>
      </c>
      <c r="H1580" s="21">
        <f>IF(D1580&lt;=0,0,MAX(0,MIN(2000000,D1580-MIN(100000,ROUNDDOWN(F1580*0.05,0)))))</f>
        <v/>
      </c>
      <c r="I1580" s="21">
        <f>IF(C1580&lt;=2000,0,MIN(C1580,ROUNDDOWN(F1580*0.4,0))-2000)</f>
        <v/>
      </c>
      <c r="J1580" s="21">
        <f>MAX(0,ROUNDDOWN(F1580-E1580-G1580,-3))</f>
        <v/>
      </c>
      <c r="K1580" s="21">
        <f>MAX(0,ROUNDDOWN(F1580-E1580-G1580-H1580-I1580,-3))</f>
        <v/>
      </c>
      <c r="L1580" s="21">
        <f>MAX(0,ROUNDDOWN(F1580-E1580-G1580-H1580,-3))</f>
        <v/>
      </c>
      <c r="M1580" s="21">
        <f>IF(J1580&lt;=0,0,ROUNDDOWN((J1580*LOOKUP(J1580,{0,1950001,3300001,6950001,9000001,18000001,40000001},{0.05,0.1,0.2,0.23,0.33,0.4,0.45})-LOOKUP(J1580,{0,1950001,3300001,6950001,9000001,18000001,40000001},{0,97500,427500,636000,1536000,2796000,4796000}))*1.021,-2))</f>
        <v/>
      </c>
      <c r="N1580" s="21">
        <f>IF(K1580&lt;=0,0,ROUNDDOWN((K1580*LOOKUP(K1580,{0,1950001,3300001,6950001,9000001,18000001,40000001},{0.05,0.1,0.2,0.23,0.33,0.4,0.45})-LOOKUP(K1580,{0,1950001,3300001,6950001,9000001,18000001,40000001},{0,97500,427500,636000,1536000,2796000,4796000}))*1.021,-2))</f>
        <v/>
      </c>
      <c r="O1580" s="21">
        <f>IF(L1580&lt;=0,0,ROUNDDOWN((L1580*LOOKUP(L1580,{0,1950001,3300001,6950001,9000001,18000001,40000001},{0.05,0.1,0.2,0.23,0.33,0.4,0.45})-LOOKUP(L1580,{0,1950001,3300001,6950001,9000001,18000001,40000001},{0,97500,427500,636000,1536000,2796000,4796000}))*1.021,-2))</f>
        <v/>
      </c>
      <c r="P1580" s="21">
        <f>MAX(0,ROUNDDOWN(F1580-E1580-430000,-3))</f>
        <v/>
      </c>
      <c r="Q1580" s="21">
        <f>MAX(0,ROUNDDOWN(F1580-E1580-430000-H1580,-3))</f>
        <v/>
      </c>
      <c r="R1580" s="21">
        <f>IF(F1580&lt;=450000,0,MAX(0,P1580*0.06-MIN(50000,P1580)*0.03))</f>
        <v/>
      </c>
      <c r="S1580" s="21">
        <f>IF(F1580&lt;=450000,0,MAX(0,P1580*0.04-MIN(50000,P1580)*0.02))</f>
        <v/>
      </c>
      <c r="T1580" s="21">
        <f>IF(F1580&lt;=450000,0,MAX(0,Q1580*0.06-MIN(50000,Q1580)*0.03))</f>
        <v/>
      </c>
      <c r="U1580" s="21">
        <f>IF(F1580&lt;=450000,0,MAX(0,Q1580*0.04-MIN(50000,Q1580)*0.02))</f>
        <v/>
      </c>
      <c r="V1580" s="21">
        <f>50000+MAX(0,G1580-480000)</f>
        <v/>
      </c>
      <c r="W1580" s="21">
        <f>P1580-V1580</f>
        <v/>
      </c>
      <c r="X1580" s="21">
        <f>Q1580-V1580</f>
        <v/>
      </c>
      <c r="Y1580" s="22">
        <f>IF(W1580&lt;0,0.9,LOOKUP(W1580,{0,1950001,3300001,6950001,9000001,18000001,40000001},{0.84895,0.7979,0.6958,0.66517,0.56307,0.4916,0.44055}))</f>
        <v/>
      </c>
      <c r="Z1580" s="22">
        <f>IF(X1580&lt;0,0.9,LOOKUP(X1580,{0,1950001,3300001,6950001,9000001,18000001,40000001},{0.84895,0.7979,0.6958,0.66517,0.56307,0.4916,0.44055}))</f>
        <v/>
      </c>
      <c r="AA1580" s="22">
        <f>IF(W1580&lt;0,0,CHOOSE(MATCH(W1580,{0,1950001,3300001,6950001,9000001},1),5.105/84.895,10.21/79.79,20.42/69.58,23.483/66.517,33.693/56.307))</f>
        <v/>
      </c>
      <c r="AB1580" s="21">
        <f>IF(C1580&lt;=2000,0,(MIN(C1580,ROUNDDOWN(F1580*0.3,0))-2000)*0.1)</f>
        <v/>
      </c>
      <c r="AC1580" s="21">
        <f>IF(C1580&lt;=2000,0,MIN((C1580-2000)*Y1580,(R1580+S1580)*0.2))</f>
        <v/>
      </c>
      <c r="AD1580" s="21">
        <f>IF(C1580&lt;=2000,0,MIN((C1580-2000)*Z1580,(T1580+U1580)*0.2))</f>
        <v/>
      </c>
      <c r="AE1580" s="21">
        <f>AC1580*AA1580</f>
        <v/>
      </c>
      <c r="AF1580" s="21">
        <f>ROUNDDOWN(R1580,-2)+ROUNDDOWN(S1580,-2)</f>
        <v/>
      </c>
      <c r="AG1580" s="21">
        <f>ROUNDDOWN(MAX(0,R1580-(AB1580+AC1580+AE1580)*0.6),-2)+ROUNDDOWN(MAX(0,S1580-(AB1580+AC1580+AE1580)*0.4),-2)</f>
        <v/>
      </c>
      <c r="AH1580" s="21">
        <f>ROUNDDOWN(MAX(0,T1580-(AB1580+AD1580)*0.6),-2)+ROUNDDOWN(MAX(0,U1580-(AB1580+AD1580)*0.4),-2)</f>
        <v/>
      </c>
      <c r="AI1580" s="21">
        <f>ROUNDDOWN(T1580,-2)+ROUNDDOWN(U1580,-2)</f>
        <v/>
      </c>
      <c r="AJ1580" s="21">
        <f>M1580+AF1580</f>
        <v/>
      </c>
      <c r="AK1580" s="21">
        <f>M1580+AG1580</f>
        <v/>
      </c>
      <c r="AL1580" s="21">
        <f>N1580+AH1580</f>
        <v/>
      </c>
      <c r="AM1580" s="21">
        <f>O1580+AI1580</f>
        <v/>
      </c>
      <c r="AN1580" s="21">
        <f>N1580+AI1580</f>
        <v/>
      </c>
      <c r="AO1580" s="21">
        <f>ROUNDDOWN((R1580+S1580)*0.2/Y1580+2000,0)</f>
        <v/>
      </c>
      <c r="AP1580" s="21">
        <f>ROUNDDOWN((T1580+U1580)*0.2/Z1580+2000,0)</f>
        <v/>
      </c>
      <c r="AQ1580" s="21">
        <f>AL1580-AK1580</f>
        <v/>
      </c>
      <c r="AR1580" s="21">
        <f>AM1580-AK1580</f>
        <v/>
      </c>
      <c r="AS1580" s="21">
        <f>AM1580-AL1580</f>
        <v/>
      </c>
      <c r="AT1580" s="21">
        <f>AK1580+C1580-AJ1580</f>
        <v/>
      </c>
      <c r="AU1580" s="21">
        <f>AL1580+C1580-AM1580</f>
        <v/>
      </c>
      <c r="AV1580" s="21">
        <f>AN1580+C1580-AM1580</f>
        <v/>
      </c>
    </row>
    <row r="1581">
      <c r="A1581" t="inlineStr">
        <is>
          <t>年収別 上限+5万</t>
        </is>
      </c>
      <c r="B1581" s="21">
        <f>'4_年収別'!$A$91</f>
        <v/>
      </c>
      <c r="C1581" s="21">
        <f>AO1581+50000</f>
        <v/>
      </c>
      <c r="D1581" s="21" t="n">
        <v>0</v>
      </c>
      <c r="E1581" s="21">
        <f>ROUND(MIN(B1581/12,650000)*12*0.0915+MIN(B1581/12,1390000)*12*(0.0504+0)+B1581*0.005,0)</f>
        <v/>
      </c>
      <c r="F1581" s="21">
        <f>IF(B1581&lt;741000,0,IF(B1581&lt;2191000,B1581-740000,IF(B1581&lt;2193000,1451000,IF(B1581&lt;2196000,1453000,IF(B1581&lt;2200000,1456000,IF(B1581&lt;3600000,ROUND(ROUNDDOWN(B1581/4,-3)*2.8,0)-80000,IF(B1581&lt;6600000,ROUND(ROUNDDOWN(B1581/4,-3)*3.2,0)-440000,IF(B1581&lt;8500000,ROUNDDOWN(B1581*0.9,0)-1100000,B1581-1950000))))))))</f>
        <v/>
      </c>
      <c r="G1581" s="21">
        <f>IF(F1581&gt;23500000,NA(),IF(F1581&lt;=4890000,1040000,IF(F1581&lt;=6550000,670000,620000)))</f>
        <v/>
      </c>
      <c r="H1581" s="21">
        <f>IF(D1581&lt;=0,0,MAX(0,MIN(2000000,D1581-MIN(100000,ROUNDDOWN(F1581*0.05,0)))))</f>
        <v/>
      </c>
      <c r="I1581" s="21">
        <f>IF(C1581&lt;=2000,0,MIN(C1581,ROUNDDOWN(F1581*0.4,0))-2000)</f>
        <v/>
      </c>
      <c r="J1581" s="21">
        <f>MAX(0,ROUNDDOWN(F1581-E1581-G1581,-3))</f>
        <v/>
      </c>
      <c r="K1581" s="21">
        <f>MAX(0,ROUNDDOWN(F1581-E1581-G1581-H1581-I1581,-3))</f>
        <v/>
      </c>
      <c r="L1581" s="21">
        <f>MAX(0,ROUNDDOWN(F1581-E1581-G1581-H1581,-3))</f>
        <v/>
      </c>
      <c r="M1581" s="21">
        <f>IF(J1581&lt;=0,0,ROUNDDOWN((J1581*LOOKUP(J1581,{0,1950001,3300001,6950001,9000001,18000001,40000001},{0.05,0.1,0.2,0.23,0.33,0.4,0.45})-LOOKUP(J1581,{0,1950001,3300001,6950001,9000001,18000001,40000001},{0,97500,427500,636000,1536000,2796000,4796000}))*1.021,-2))</f>
        <v/>
      </c>
      <c r="N1581" s="21">
        <f>IF(K1581&lt;=0,0,ROUNDDOWN((K1581*LOOKUP(K1581,{0,1950001,3300001,6950001,9000001,18000001,40000001},{0.05,0.1,0.2,0.23,0.33,0.4,0.45})-LOOKUP(K1581,{0,1950001,3300001,6950001,9000001,18000001,40000001},{0,97500,427500,636000,1536000,2796000,4796000}))*1.021,-2))</f>
        <v/>
      </c>
      <c r="O1581" s="21">
        <f>IF(L1581&lt;=0,0,ROUNDDOWN((L1581*LOOKUP(L1581,{0,1950001,3300001,6950001,9000001,18000001,40000001},{0.05,0.1,0.2,0.23,0.33,0.4,0.45})-LOOKUP(L1581,{0,1950001,3300001,6950001,9000001,18000001,40000001},{0,97500,427500,636000,1536000,2796000,4796000}))*1.021,-2))</f>
        <v/>
      </c>
      <c r="P1581" s="21">
        <f>MAX(0,ROUNDDOWN(F1581-E1581-430000,-3))</f>
        <v/>
      </c>
      <c r="Q1581" s="21">
        <f>MAX(0,ROUNDDOWN(F1581-E1581-430000-H1581,-3))</f>
        <v/>
      </c>
      <c r="R1581" s="21">
        <f>IF(F1581&lt;=450000,0,MAX(0,P1581*0.06-MIN(50000,P1581)*0.03))</f>
        <v/>
      </c>
      <c r="S1581" s="21">
        <f>IF(F1581&lt;=450000,0,MAX(0,P1581*0.04-MIN(50000,P1581)*0.02))</f>
        <v/>
      </c>
      <c r="T1581" s="21">
        <f>IF(F1581&lt;=450000,0,MAX(0,Q1581*0.06-MIN(50000,Q1581)*0.03))</f>
        <v/>
      </c>
      <c r="U1581" s="21">
        <f>IF(F1581&lt;=450000,0,MAX(0,Q1581*0.04-MIN(50000,Q1581)*0.02))</f>
        <v/>
      </c>
      <c r="V1581" s="21">
        <f>50000+MAX(0,G1581-480000)</f>
        <v/>
      </c>
      <c r="W1581" s="21">
        <f>P1581-V1581</f>
        <v/>
      </c>
      <c r="X1581" s="21">
        <f>Q1581-V1581</f>
        <v/>
      </c>
      <c r="Y1581" s="22">
        <f>IF(W1581&lt;0,0.9,LOOKUP(W1581,{0,1950001,3300001,6950001,9000001,18000001,40000001},{0.84895,0.7979,0.6958,0.66517,0.56307,0.4916,0.44055}))</f>
        <v/>
      </c>
      <c r="Z1581" s="22">
        <f>IF(X1581&lt;0,0.9,LOOKUP(X1581,{0,1950001,3300001,6950001,9000001,18000001,40000001},{0.84895,0.7979,0.6958,0.66517,0.56307,0.4916,0.44055}))</f>
        <v/>
      </c>
      <c r="AA1581" s="22">
        <f>IF(W1581&lt;0,0,CHOOSE(MATCH(W1581,{0,1950001,3300001,6950001,9000001},1),5.105/84.895,10.21/79.79,20.42/69.58,23.483/66.517,33.693/56.307))</f>
        <v/>
      </c>
      <c r="AB1581" s="21">
        <f>IF(C1581&lt;=2000,0,(MIN(C1581,ROUNDDOWN(F1581*0.3,0))-2000)*0.1)</f>
        <v/>
      </c>
      <c r="AC1581" s="21">
        <f>IF(C1581&lt;=2000,0,MIN((C1581-2000)*Y1581,(R1581+S1581)*0.2))</f>
        <v/>
      </c>
      <c r="AD1581" s="21">
        <f>IF(C1581&lt;=2000,0,MIN((C1581-2000)*Z1581,(T1581+U1581)*0.2))</f>
        <v/>
      </c>
      <c r="AE1581" s="21">
        <f>AC1581*AA1581</f>
        <v/>
      </c>
      <c r="AF1581" s="21">
        <f>ROUNDDOWN(R1581,-2)+ROUNDDOWN(S1581,-2)</f>
        <v/>
      </c>
      <c r="AG1581" s="21">
        <f>ROUNDDOWN(MAX(0,R1581-(AB1581+AC1581+AE1581)*0.6),-2)+ROUNDDOWN(MAX(0,S1581-(AB1581+AC1581+AE1581)*0.4),-2)</f>
        <v/>
      </c>
      <c r="AH1581" s="21">
        <f>ROUNDDOWN(MAX(0,T1581-(AB1581+AD1581)*0.6),-2)+ROUNDDOWN(MAX(0,U1581-(AB1581+AD1581)*0.4),-2)</f>
        <v/>
      </c>
      <c r="AI1581" s="21">
        <f>ROUNDDOWN(T1581,-2)+ROUNDDOWN(U1581,-2)</f>
        <v/>
      </c>
      <c r="AJ1581" s="21">
        <f>M1581+AF1581</f>
        <v/>
      </c>
      <c r="AK1581" s="21">
        <f>M1581+AG1581</f>
        <v/>
      </c>
      <c r="AL1581" s="21">
        <f>N1581+AH1581</f>
        <v/>
      </c>
      <c r="AM1581" s="21">
        <f>O1581+AI1581</f>
        <v/>
      </c>
      <c r="AN1581" s="21">
        <f>N1581+AI1581</f>
        <v/>
      </c>
      <c r="AO1581" s="21">
        <f>ROUNDDOWN((R1581+S1581)*0.2/Y1581+2000,0)</f>
        <v/>
      </c>
      <c r="AP1581" s="21">
        <f>ROUNDDOWN((T1581+U1581)*0.2/Z1581+2000,0)</f>
        <v/>
      </c>
      <c r="AQ1581" s="21">
        <f>AL1581-AK1581</f>
        <v/>
      </c>
      <c r="AR1581" s="21">
        <f>AM1581-AK1581</f>
        <v/>
      </c>
      <c r="AS1581" s="21">
        <f>AM1581-AL1581</f>
        <v/>
      </c>
      <c r="AT1581" s="21">
        <f>AK1581+C1581-AJ1581</f>
        <v/>
      </c>
      <c r="AU1581" s="21">
        <f>AL1581+C1581-AM1581</f>
        <v/>
      </c>
      <c r="AV1581" s="21">
        <f>AN1581+C1581-AM1581</f>
        <v/>
      </c>
    </row>
    <row r="1582">
      <c r="A1582" t="inlineStr">
        <is>
          <t>年収別 医療費15万</t>
        </is>
      </c>
      <c r="B1582" s="21">
        <f>'4_年収別'!$A$92</f>
        <v/>
      </c>
      <c r="C1582" s="21">
        <f>AO1582</f>
        <v/>
      </c>
      <c r="D1582" s="21" t="n">
        <v>150000</v>
      </c>
      <c r="E1582" s="21">
        <f>ROUND(MIN(B1582/12,650000)*12*0.0915+MIN(B1582/12,1390000)*12*(0.0504+0)+B1582*0.005,0)</f>
        <v/>
      </c>
      <c r="F1582" s="21">
        <f>IF(B1582&lt;741000,0,IF(B1582&lt;2191000,B1582-740000,IF(B1582&lt;2193000,1451000,IF(B1582&lt;2196000,1453000,IF(B1582&lt;2200000,1456000,IF(B1582&lt;3600000,ROUND(ROUNDDOWN(B1582/4,-3)*2.8,0)-80000,IF(B1582&lt;6600000,ROUND(ROUNDDOWN(B1582/4,-3)*3.2,0)-440000,IF(B1582&lt;8500000,ROUNDDOWN(B1582*0.9,0)-1100000,B1582-1950000))))))))</f>
        <v/>
      </c>
      <c r="G1582" s="21">
        <f>IF(F1582&gt;23500000,NA(),IF(F1582&lt;=4890000,1040000,IF(F1582&lt;=6550000,670000,620000)))</f>
        <v/>
      </c>
      <c r="H1582" s="21">
        <f>IF(D1582&lt;=0,0,MAX(0,MIN(2000000,D1582-MIN(100000,ROUNDDOWN(F1582*0.05,0)))))</f>
        <v/>
      </c>
      <c r="I1582" s="21">
        <f>IF(C1582&lt;=2000,0,MIN(C1582,ROUNDDOWN(F1582*0.4,0))-2000)</f>
        <v/>
      </c>
      <c r="J1582" s="21">
        <f>MAX(0,ROUNDDOWN(F1582-E1582-G1582,-3))</f>
        <v/>
      </c>
      <c r="K1582" s="21">
        <f>MAX(0,ROUNDDOWN(F1582-E1582-G1582-H1582-I1582,-3))</f>
        <v/>
      </c>
      <c r="L1582" s="21">
        <f>MAX(0,ROUNDDOWN(F1582-E1582-G1582-H1582,-3))</f>
        <v/>
      </c>
      <c r="M1582" s="21">
        <f>IF(J1582&lt;=0,0,ROUNDDOWN((J1582*LOOKUP(J1582,{0,1950001,3300001,6950001,9000001,18000001,40000001},{0.05,0.1,0.2,0.23,0.33,0.4,0.45})-LOOKUP(J1582,{0,1950001,3300001,6950001,9000001,18000001,40000001},{0,97500,427500,636000,1536000,2796000,4796000}))*1.021,-2))</f>
        <v/>
      </c>
      <c r="N1582" s="21">
        <f>IF(K1582&lt;=0,0,ROUNDDOWN((K1582*LOOKUP(K1582,{0,1950001,3300001,6950001,9000001,18000001,40000001},{0.05,0.1,0.2,0.23,0.33,0.4,0.45})-LOOKUP(K1582,{0,1950001,3300001,6950001,9000001,18000001,40000001},{0,97500,427500,636000,1536000,2796000,4796000}))*1.021,-2))</f>
        <v/>
      </c>
      <c r="O1582" s="21">
        <f>IF(L1582&lt;=0,0,ROUNDDOWN((L1582*LOOKUP(L1582,{0,1950001,3300001,6950001,9000001,18000001,40000001},{0.05,0.1,0.2,0.23,0.33,0.4,0.45})-LOOKUP(L1582,{0,1950001,3300001,6950001,9000001,18000001,40000001},{0,97500,427500,636000,1536000,2796000,4796000}))*1.021,-2))</f>
        <v/>
      </c>
      <c r="P1582" s="21">
        <f>MAX(0,ROUNDDOWN(F1582-E1582-430000,-3))</f>
        <v/>
      </c>
      <c r="Q1582" s="21">
        <f>MAX(0,ROUNDDOWN(F1582-E1582-430000-H1582,-3))</f>
        <v/>
      </c>
      <c r="R1582" s="21">
        <f>IF(F1582&lt;=450000,0,MAX(0,P1582*0.06-MIN(50000,P1582)*0.03))</f>
        <v/>
      </c>
      <c r="S1582" s="21">
        <f>IF(F1582&lt;=450000,0,MAX(0,P1582*0.04-MIN(50000,P1582)*0.02))</f>
        <v/>
      </c>
      <c r="T1582" s="21">
        <f>IF(F1582&lt;=450000,0,MAX(0,Q1582*0.06-MIN(50000,Q1582)*0.03))</f>
        <v/>
      </c>
      <c r="U1582" s="21">
        <f>IF(F1582&lt;=450000,0,MAX(0,Q1582*0.04-MIN(50000,Q1582)*0.02))</f>
        <v/>
      </c>
      <c r="V1582" s="21">
        <f>50000+MAX(0,G1582-480000)</f>
        <v/>
      </c>
      <c r="W1582" s="21">
        <f>P1582-V1582</f>
        <v/>
      </c>
      <c r="X1582" s="21">
        <f>Q1582-V1582</f>
        <v/>
      </c>
      <c r="Y1582" s="22">
        <f>IF(W1582&lt;0,0.9,LOOKUP(W1582,{0,1950001,3300001,6950001,9000001,18000001,40000001},{0.84895,0.7979,0.6958,0.66517,0.56307,0.4916,0.44055}))</f>
        <v/>
      </c>
      <c r="Z1582" s="22">
        <f>IF(X1582&lt;0,0.9,LOOKUP(X1582,{0,1950001,3300001,6950001,9000001,18000001,40000001},{0.84895,0.7979,0.6958,0.66517,0.56307,0.4916,0.44055}))</f>
        <v/>
      </c>
      <c r="AA1582" s="22">
        <f>IF(W1582&lt;0,0,CHOOSE(MATCH(W1582,{0,1950001,3300001,6950001,9000001},1),5.105/84.895,10.21/79.79,20.42/69.58,23.483/66.517,33.693/56.307))</f>
        <v/>
      </c>
      <c r="AB1582" s="21">
        <f>IF(C1582&lt;=2000,0,(MIN(C1582,ROUNDDOWN(F1582*0.3,0))-2000)*0.1)</f>
        <v/>
      </c>
      <c r="AC1582" s="21">
        <f>IF(C1582&lt;=2000,0,MIN((C1582-2000)*Y1582,(R1582+S1582)*0.2))</f>
        <v/>
      </c>
      <c r="AD1582" s="21">
        <f>IF(C1582&lt;=2000,0,MIN((C1582-2000)*Z1582,(T1582+U1582)*0.2))</f>
        <v/>
      </c>
      <c r="AE1582" s="21">
        <f>AC1582*AA1582</f>
        <v/>
      </c>
      <c r="AF1582" s="21">
        <f>ROUNDDOWN(R1582,-2)+ROUNDDOWN(S1582,-2)</f>
        <v/>
      </c>
      <c r="AG1582" s="21">
        <f>ROUNDDOWN(MAX(0,R1582-(AB1582+AC1582+AE1582)*0.6),-2)+ROUNDDOWN(MAX(0,S1582-(AB1582+AC1582+AE1582)*0.4),-2)</f>
        <v/>
      </c>
      <c r="AH1582" s="21">
        <f>ROUNDDOWN(MAX(0,T1582-(AB1582+AD1582)*0.6),-2)+ROUNDDOWN(MAX(0,U1582-(AB1582+AD1582)*0.4),-2)</f>
        <v/>
      </c>
      <c r="AI1582" s="21">
        <f>ROUNDDOWN(T1582,-2)+ROUNDDOWN(U1582,-2)</f>
        <v/>
      </c>
      <c r="AJ1582" s="21">
        <f>M1582+AF1582</f>
        <v/>
      </c>
      <c r="AK1582" s="21">
        <f>M1582+AG1582</f>
        <v/>
      </c>
      <c r="AL1582" s="21">
        <f>N1582+AH1582</f>
        <v/>
      </c>
      <c r="AM1582" s="21">
        <f>O1582+AI1582</f>
        <v/>
      </c>
      <c r="AN1582" s="21">
        <f>N1582+AI1582</f>
        <v/>
      </c>
      <c r="AO1582" s="21">
        <f>ROUNDDOWN((R1582+S1582)*0.2/Y1582+2000,0)</f>
        <v/>
      </c>
      <c r="AP1582" s="21">
        <f>ROUNDDOWN((T1582+U1582)*0.2/Z1582+2000,0)</f>
        <v/>
      </c>
      <c r="AQ1582" s="21">
        <f>AL1582-AK1582</f>
        <v/>
      </c>
      <c r="AR1582" s="21">
        <f>AM1582-AK1582</f>
        <v/>
      </c>
      <c r="AS1582" s="21">
        <f>AM1582-AL1582</f>
        <v/>
      </c>
      <c r="AT1582" s="21">
        <f>AK1582+C1582-AJ1582</f>
        <v/>
      </c>
      <c r="AU1582" s="21">
        <f>AL1582+C1582-AM1582</f>
        <v/>
      </c>
      <c r="AV1582" s="21">
        <f>AN1582+C1582-AM1582</f>
        <v/>
      </c>
    </row>
    <row r="1583">
      <c r="A1583" t="inlineStr">
        <is>
          <t>年収別 上限+5万</t>
        </is>
      </c>
      <c r="B1583" s="21">
        <f>'4_年収別'!$A$92</f>
        <v/>
      </c>
      <c r="C1583" s="21">
        <f>AO1583+50000</f>
        <v/>
      </c>
      <c r="D1583" s="21" t="n">
        <v>0</v>
      </c>
      <c r="E1583" s="21">
        <f>ROUND(MIN(B1583/12,650000)*12*0.0915+MIN(B1583/12,1390000)*12*(0.0504+0)+B1583*0.005,0)</f>
        <v/>
      </c>
      <c r="F1583" s="21">
        <f>IF(B1583&lt;741000,0,IF(B1583&lt;2191000,B1583-740000,IF(B1583&lt;2193000,1451000,IF(B1583&lt;2196000,1453000,IF(B1583&lt;2200000,1456000,IF(B1583&lt;3600000,ROUND(ROUNDDOWN(B1583/4,-3)*2.8,0)-80000,IF(B1583&lt;6600000,ROUND(ROUNDDOWN(B1583/4,-3)*3.2,0)-440000,IF(B1583&lt;8500000,ROUNDDOWN(B1583*0.9,0)-1100000,B1583-1950000))))))))</f>
        <v/>
      </c>
      <c r="G1583" s="21">
        <f>IF(F1583&gt;23500000,NA(),IF(F1583&lt;=4890000,1040000,IF(F1583&lt;=6550000,670000,620000)))</f>
        <v/>
      </c>
      <c r="H1583" s="21">
        <f>IF(D1583&lt;=0,0,MAX(0,MIN(2000000,D1583-MIN(100000,ROUNDDOWN(F1583*0.05,0)))))</f>
        <v/>
      </c>
      <c r="I1583" s="21">
        <f>IF(C1583&lt;=2000,0,MIN(C1583,ROUNDDOWN(F1583*0.4,0))-2000)</f>
        <v/>
      </c>
      <c r="J1583" s="21">
        <f>MAX(0,ROUNDDOWN(F1583-E1583-G1583,-3))</f>
        <v/>
      </c>
      <c r="K1583" s="21">
        <f>MAX(0,ROUNDDOWN(F1583-E1583-G1583-H1583-I1583,-3))</f>
        <v/>
      </c>
      <c r="L1583" s="21">
        <f>MAX(0,ROUNDDOWN(F1583-E1583-G1583-H1583,-3))</f>
        <v/>
      </c>
      <c r="M1583" s="21">
        <f>IF(J1583&lt;=0,0,ROUNDDOWN((J1583*LOOKUP(J1583,{0,1950001,3300001,6950001,9000001,18000001,40000001},{0.05,0.1,0.2,0.23,0.33,0.4,0.45})-LOOKUP(J1583,{0,1950001,3300001,6950001,9000001,18000001,40000001},{0,97500,427500,636000,1536000,2796000,4796000}))*1.021,-2))</f>
        <v/>
      </c>
      <c r="N1583" s="21">
        <f>IF(K1583&lt;=0,0,ROUNDDOWN((K1583*LOOKUP(K1583,{0,1950001,3300001,6950001,9000001,18000001,40000001},{0.05,0.1,0.2,0.23,0.33,0.4,0.45})-LOOKUP(K1583,{0,1950001,3300001,6950001,9000001,18000001,40000001},{0,97500,427500,636000,1536000,2796000,4796000}))*1.021,-2))</f>
        <v/>
      </c>
      <c r="O1583" s="21">
        <f>IF(L1583&lt;=0,0,ROUNDDOWN((L1583*LOOKUP(L1583,{0,1950001,3300001,6950001,9000001,18000001,40000001},{0.05,0.1,0.2,0.23,0.33,0.4,0.45})-LOOKUP(L1583,{0,1950001,3300001,6950001,9000001,18000001,40000001},{0,97500,427500,636000,1536000,2796000,4796000}))*1.021,-2))</f>
        <v/>
      </c>
      <c r="P1583" s="21">
        <f>MAX(0,ROUNDDOWN(F1583-E1583-430000,-3))</f>
        <v/>
      </c>
      <c r="Q1583" s="21">
        <f>MAX(0,ROUNDDOWN(F1583-E1583-430000-H1583,-3))</f>
        <v/>
      </c>
      <c r="R1583" s="21">
        <f>IF(F1583&lt;=450000,0,MAX(0,P1583*0.06-MIN(50000,P1583)*0.03))</f>
        <v/>
      </c>
      <c r="S1583" s="21">
        <f>IF(F1583&lt;=450000,0,MAX(0,P1583*0.04-MIN(50000,P1583)*0.02))</f>
        <v/>
      </c>
      <c r="T1583" s="21">
        <f>IF(F1583&lt;=450000,0,MAX(0,Q1583*0.06-MIN(50000,Q1583)*0.03))</f>
        <v/>
      </c>
      <c r="U1583" s="21">
        <f>IF(F1583&lt;=450000,0,MAX(0,Q1583*0.04-MIN(50000,Q1583)*0.02))</f>
        <v/>
      </c>
      <c r="V1583" s="21">
        <f>50000+MAX(0,G1583-480000)</f>
        <v/>
      </c>
      <c r="W1583" s="21">
        <f>P1583-V1583</f>
        <v/>
      </c>
      <c r="X1583" s="21">
        <f>Q1583-V1583</f>
        <v/>
      </c>
      <c r="Y1583" s="22">
        <f>IF(W1583&lt;0,0.9,LOOKUP(W1583,{0,1950001,3300001,6950001,9000001,18000001,40000001},{0.84895,0.7979,0.6958,0.66517,0.56307,0.4916,0.44055}))</f>
        <v/>
      </c>
      <c r="Z1583" s="22">
        <f>IF(X1583&lt;0,0.9,LOOKUP(X1583,{0,1950001,3300001,6950001,9000001,18000001,40000001},{0.84895,0.7979,0.6958,0.66517,0.56307,0.4916,0.44055}))</f>
        <v/>
      </c>
      <c r="AA1583" s="22">
        <f>IF(W1583&lt;0,0,CHOOSE(MATCH(W1583,{0,1950001,3300001,6950001,9000001},1),5.105/84.895,10.21/79.79,20.42/69.58,23.483/66.517,33.693/56.307))</f>
        <v/>
      </c>
      <c r="AB1583" s="21">
        <f>IF(C1583&lt;=2000,0,(MIN(C1583,ROUNDDOWN(F1583*0.3,0))-2000)*0.1)</f>
        <v/>
      </c>
      <c r="AC1583" s="21">
        <f>IF(C1583&lt;=2000,0,MIN((C1583-2000)*Y1583,(R1583+S1583)*0.2))</f>
        <v/>
      </c>
      <c r="AD1583" s="21">
        <f>IF(C1583&lt;=2000,0,MIN((C1583-2000)*Z1583,(T1583+U1583)*0.2))</f>
        <v/>
      </c>
      <c r="AE1583" s="21">
        <f>AC1583*AA1583</f>
        <v/>
      </c>
      <c r="AF1583" s="21">
        <f>ROUNDDOWN(R1583,-2)+ROUNDDOWN(S1583,-2)</f>
        <v/>
      </c>
      <c r="AG1583" s="21">
        <f>ROUNDDOWN(MAX(0,R1583-(AB1583+AC1583+AE1583)*0.6),-2)+ROUNDDOWN(MAX(0,S1583-(AB1583+AC1583+AE1583)*0.4),-2)</f>
        <v/>
      </c>
      <c r="AH1583" s="21">
        <f>ROUNDDOWN(MAX(0,T1583-(AB1583+AD1583)*0.6),-2)+ROUNDDOWN(MAX(0,U1583-(AB1583+AD1583)*0.4),-2)</f>
        <v/>
      </c>
      <c r="AI1583" s="21">
        <f>ROUNDDOWN(T1583,-2)+ROUNDDOWN(U1583,-2)</f>
        <v/>
      </c>
      <c r="AJ1583" s="21">
        <f>M1583+AF1583</f>
        <v/>
      </c>
      <c r="AK1583" s="21">
        <f>M1583+AG1583</f>
        <v/>
      </c>
      <c r="AL1583" s="21">
        <f>N1583+AH1583</f>
        <v/>
      </c>
      <c r="AM1583" s="21">
        <f>O1583+AI1583</f>
        <v/>
      </c>
      <c r="AN1583" s="21">
        <f>N1583+AI1583</f>
        <v/>
      </c>
      <c r="AO1583" s="21">
        <f>ROUNDDOWN((R1583+S1583)*0.2/Y1583+2000,0)</f>
        <v/>
      </c>
      <c r="AP1583" s="21">
        <f>ROUNDDOWN((T1583+U1583)*0.2/Z1583+2000,0)</f>
        <v/>
      </c>
      <c r="AQ1583" s="21">
        <f>AL1583-AK1583</f>
        <v/>
      </c>
      <c r="AR1583" s="21">
        <f>AM1583-AK1583</f>
        <v/>
      </c>
      <c r="AS1583" s="21">
        <f>AM1583-AL1583</f>
        <v/>
      </c>
      <c r="AT1583" s="21">
        <f>AK1583+C1583-AJ1583</f>
        <v/>
      </c>
      <c r="AU1583" s="21">
        <f>AL1583+C1583-AM1583</f>
        <v/>
      </c>
      <c r="AV1583" s="21">
        <f>AN1583+C1583-AM1583</f>
        <v/>
      </c>
    </row>
    <row r="1584">
      <c r="A1584" t="inlineStr">
        <is>
          <t>年収別 医療費15万</t>
        </is>
      </c>
      <c r="B1584" s="21">
        <f>'4_年収別'!$A$93</f>
        <v/>
      </c>
      <c r="C1584" s="21">
        <f>AO1584</f>
        <v/>
      </c>
      <c r="D1584" s="21" t="n">
        <v>150000</v>
      </c>
      <c r="E1584" s="21">
        <f>ROUND(MIN(B1584/12,650000)*12*0.0915+MIN(B1584/12,1390000)*12*(0.0504+0)+B1584*0.005,0)</f>
        <v/>
      </c>
      <c r="F1584" s="21">
        <f>IF(B1584&lt;741000,0,IF(B1584&lt;2191000,B1584-740000,IF(B1584&lt;2193000,1451000,IF(B1584&lt;2196000,1453000,IF(B1584&lt;2200000,1456000,IF(B1584&lt;3600000,ROUND(ROUNDDOWN(B1584/4,-3)*2.8,0)-80000,IF(B1584&lt;6600000,ROUND(ROUNDDOWN(B1584/4,-3)*3.2,0)-440000,IF(B1584&lt;8500000,ROUNDDOWN(B1584*0.9,0)-1100000,B1584-1950000))))))))</f>
        <v/>
      </c>
      <c r="G1584" s="21">
        <f>IF(F1584&gt;23500000,NA(),IF(F1584&lt;=4890000,1040000,IF(F1584&lt;=6550000,670000,620000)))</f>
        <v/>
      </c>
      <c r="H1584" s="21">
        <f>IF(D1584&lt;=0,0,MAX(0,MIN(2000000,D1584-MIN(100000,ROUNDDOWN(F1584*0.05,0)))))</f>
        <v/>
      </c>
      <c r="I1584" s="21">
        <f>IF(C1584&lt;=2000,0,MIN(C1584,ROUNDDOWN(F1584*0.4,0))-2000)</f>
        <v/>
      </c>
      <c r="J1584" s="21">
        <f>MAX(0,ROUNDDOWN(F1584-E1584-G1584,-3))</f>
        <v/>
      </c>
      <c r="K1584" s="21">
        <f>MAX(0,ROUNDDOWN(F1584-E1584-G1584-H1584-I1584,-3))</f>
        <v/>
      </c>
      <c r="L1584" s="21">
        <f>MAX(0,ROUNDDOWN(F1584-E1584-G1584-H1584,-3))</f>
        <v/>
      </c>
      <c r="M1584" s="21">
        <f>IF(J1584&lt;=0,0,ROUNDDOWN((J1584*LOOKUP(J1584,{0,1950001,3300001,6950001,9000001,18000001,40000001},{0.05,0.1,0.2,0.23,0.33,0.4,0.45})-LOOKUP(J1584,{0,1950001,3300001,6950001,9000001,18000001,40000001},{0,97500,427500,636000,1536000,2796000,4796000}))*1.021,-2))</f>
        <v/>
      </c>
      <c r="N1584" s="21">
        <f>IF(K1584&lt;=0,0,ROUNDDOWN((K1584*LOOKUP(K1584,{0,1950001,3300001,6950001,9000001,18000001,40000001},{0.05,0.1,0.2,0.23,0.33,0.4,0.45})-LOOKUP(K1584,{0,1950001,3300001,6950001,9000001,18000001,40000001},{0,97500,427500,636000,1536000,2796000,4796000}))*1.021,-2))</f>
        <v/>
      </c>
      <c r="O1584" s="21">
        <f>IF(L1584&lt;=0,0,ROUNDDOWN((L1584*LOOKUP(L1584,{0,1950001,3300001,6950001,9000001,18000001,40000001},{0.05,0.1,0.2,0.23,0.33,0.4,0.45})-LOOKUP(L1584,{0,1950001,3300001,6950001,9000001,18000001,40000001},{0,97500,427500,636000,1536000,2796000,4796000}))*1.021,-2))</f>
        <v/>
      </c>
      <c r="P1584" s="21">
        <f>MAX(0,ROUNDDOWN(F1584-E1584-430000,-3))</f>
        <v/>
      </c>
      <c r="Q1584" s="21">
        <f>MAX(0,ROUNDDOWN(F1584-E1584-430000-H1584,-3))</f>
        <v/>
      </c>
      <c r="R1584" s="21">
        <f>IF(F1584&lt;=450000,0,MAX(0,P1584*0.06-MIN(50000,P1584)*0.03))</f>
        <v/>
      </c>
      <c r="S1584" s="21">
        <f>IF(F1584&lt;=450000,0,MAX(0,P1584*0.04-MIN(50000,P1584)*0.02))</f>
        <v/>
      </c>
      <c r="T1584" s="21">
        <f>IF(F1584&lt;=450000,0,MAX(0,Q1584*0.06-MIN(50000,Q1584)*0.03))</f>
        <v/>
      </c>
      <c r="U1584" s="21">
        <f>IF(F1584&lt;=450000,0,MAX(0,Q1584*0.04-MIN(50000,Q1584)*0.02))</f>
        <v/>
      </c>
      <c r="V1584" s="21">
        <f>50000+MAX(0,G1584-480000)</f>
        <v/>
      </c>
      <c r="W1584" s="21">
        <f>P1584-V1584</f>
        <v/>
      </c>
      <c r="X1584" s="21">
        <f>Q1584-V1584</f>
        <v/>
      </c>
      <c r="Y1584" s="22">
        <f>IF(W1584&lt;0,0.9,LOOKUP(W1584,{0,1950001,3300001,6950001,9000001,18000001,40000001},{0.84895,0.7979,0.6958,0.66517,0.56307,0.4916,0.44055}))</f>
        <v/>
      </c>
      <c r="Z1584" s="22">
        <f>IF(X1584&lt;0,0.9,LOOKUP(X1584,{0,1950001,3300001,6950001,9000001,18000001,40000001},{0.84895,0.7979,0.6958,0.66517,0.56307,0.4916,0.44055}))</f>
        <v/>
      </c>
      <c r="AA1584" s="22">
        <f>IF(W1584&lt;0,0,CHOOSE(MATCH(W1584,{0,1950001,3300001,6950001,9000001},1),5.105/84.895,10.21/79.79,20.42/69.58,23.483/66.517,33.693/56.307))</f>
        <v/>
      </c>
      <c r="AB1584" s="21">
        <f>IF(C1584&lt;=2000,0,(MIN(C1584,ROUNDDOWN(F1584*0.3,0))-2000)*0.1)</f>
        <v/>
      </c>
      <c r="AC1584" s="21">
        <f>IF(C1584&lt;=2000,0,MIN((C1584-2000)*Y1584,(R1584+S1584)*0.2))</f>
        <v/>
      </c>
      <c r="AD1584" s="21">
        <f>IF(C1584&lt;=2000,0,MIN((C1584-2000)*Z1584,(T1584+U1584)*0.2))</f>
        <v/>
      </c>
      <c r="AE1584" s="21">
        <f>AC1584*AA1584</f>
        <v/>
      </c>
      <c r="AF1584" s="21">
        <f>ROUNDDOWN(R1584,-2)+ROUNDDOWN(S1584,-2)</f>
        <v/>
      </c>
      <c r="AG1584" s="21">
        <f>ROUNDDOWN(MAX(0,R1584-(AB1584+AC1584+AE1584)*0.6),-2)+ROUNDDOWN(MAX(0,S1584-(AB1584+AC1584+AE1584)*0.4),-2)</f>
        <v/>
      </c>
      <c r="AH1584" s="21">
        <f>ROUNDDOWN(MAX(0,T1584-(AB1584+AD1584)*0.6),-2)+ROUNDDOWN(MAX(0,U1584-(AB1584+AD1584)*0.4),-2)</f>
        <v/>
      </c>
      <c r="AI1584" s="21">
        <f>ROUNDDOWN(T1584,-2)+ROUNDDOWN(U1584,-2)</f>
        <v/>
      </c>
      <c r="AJ1584" s="21">
        <f>M1584+AF1584</f>
        <v/>
      </c>
      <c r="AK1584" s="21">
        <f>M1584+AG1584</f>
        <v/>
      </c>
      <c r="AL1584" s="21">
        <f>N1584+AH1584</f>
        <v/>
      </c>
      <c r="AM1584" s="21">
        <f>O1584+AI1584</f>
        <v/>
      </c>
      <c r="AN1584" s="21">
        <f>N1584+AI1584</f>
        <v/>
      </c>
      <c r="AO1584" s="21">
        <f>ROUNDDOWN((R1584+S1584)*0.2/Y1584+2000,0)</f>
        <v/>
      </c>
      <c r="AP1584" s="21">
        <f>ROUNDDOWN((T1584+U1584)*0.2/Z1584+2000,0)</f>
        <v/>
      </c>
      <c r="AQ1584" s="21">
        <f>AL1584-AK1584</f>
        <v/>
      </c>
      <c r="AR1584" s="21">
        <f>AM1584-AK1584</f>
        <v/>
      </c>
      <c r="AS1584" s="21">
        <f>AM1584-AL1584</f>
        <v/>
      </c>
      <c r="AT1584" s="21">
        <f>AK1584+C1584-AJ1584</f>
        <v/>
      </c>
      <c r="AU1584" s="21">
        <f>AL1584+C1584-AM1584</f>
        <v/>
      </c>
      <c r="AV1584" s="21">
        <f>AN1584+C1584-AM1584</f>
        <v/>
      </c>
    </row>
    <row r="1585">
      <c r="A1585" t="inlineStr">
        <is>
          <t>年収別 上限+5万</t>
        </is>
      </c>
      <c r="B1585" s="21">
        <f>'4_年収別'!$A$93</f>
        <v/>
      </c>
      <c r="C1585" s="21">
        <f>AO1585+50000</f>
        <v/>
      </c>
      <c r="D1585" s="21" t="n">
        <v>0</v>
      </c>
      <c r="E1585" s="21">
        <f>ROUND(MIN(B1585/12,650000)*12*0.0915+MIN(B1585/12,1390000)*12*(0.0504+0)+B1585*0.005,0)</f>
        <v/>
      </c>
      <c r="F1585" s="21">
        <f>IF(B1585&lt;741000,0,IF(B1585&lt;2191000,B1585-740000,IF(B1585&lt;2193000,1451000,IF(B1585&lt;2196000,1453000,IF(B1585&lt;2200000,1456000,IF(B1585&lt;3600000,ROUND(ROUNDDOWN(B1585/4,-3)*2.8,0)-80000,IF(B1585&lt;6600000,ROUND(ROUNDDOWN(B1585/4,-3)*3.2,0)-440000,IF(B1585&lt;8500000,ROUNDDOWN(B1585*0.9,0)-1100000,B1585-1950000))))))))</f>
        <v/>
      </c>
      <c r="G1585" s="21">
        <f>IF(F1585&gt;23500000,NA(),IF(F1585&lt;=4890000,1040000,IF(F1585&lt;=6550000,670000,620000)))</f>
        <v/>
      </c>
      <c r="H1585" s="21">
        <f>IF(D1585&lt;=0,0,MAX(0,MIN(2000000,D1585-MIN(100000,ROUNDDOWN(F1585*0.05,0)))))</f>
        <v/>
      </c>
      <c r="I1585" s="21">
        <f>IF(C1585&lt;=2000,0,MIN(C1585,ROUNDDOWN(F1585*0.4,0))-2000)</f>
        <v/>
      </c>
      <c r="J1585" s="21">
        <f>MAX(0,ROUNDDOWN(F1585-E1585-G1585,-3))</f>
        <v/>
      </c>
      <c r="K1585" s="21">
        <f>MAX(0,ROUNDDOWN(F1585-E1585-G1585-H1585-I1585,-3))</f>
        <v/>
      </c>
      <c r="L1585" s="21">
        <f>MAX(0,ROUNDDOWN(F1585-E1585-G1585-H1585,-3))</f>
        <v/>
      </c>
      <c r="M1585" s="21">
        <f>IF(J1585&lt;=0,0,ROUNDDOWN((J1585*LOOKUP(J1585,{0,1950001,3300001,6950001,9000001,18000001,40000001},{0.05,0.1,0.2,0.23,0.33,0.4,0.45})-LOOKUP(J1585,{0,1950001,3300001,6950001,9000001,18000001,40000001},{0,97500,427500,636000,1536000,2796000,4796000}))*1.021,-2))</f>
        <v/>
      </c>
      <c r="N1585" s="21">
        <f>IF(K1585&lt;=0,0,ROUNDDOWN((K1585*LOOKUP(K1585,{0,1950001,3300001,6950001,9000001,18000001,40000001},{0.05,0.1,0.2,0.23,0.33,0.4,0.45})-LOOKUP(K1585,{0,1950001,3300001,6950001,9000001,18000001,40000001},{0,97500,427500,636000,1536000,2796000,4796000}))*1.021,-2))</f>
        <v/>
      </c>
      <c r="O1585" s="21">
        <f>IF(L1585&lt;=0,0,ROUNDDOWN((L1585*LOOKUP(L1585,{0,1950001,3300001,6950001,9000001,18000001,40000001},{0.05,0.1,0.2,0.23,0.33,0.4,0.45})-LOOKUP(L1585,{0,1950001,3300001,6950001,9000001,18000001,40000001},{0,97500,427500,636000,1536000,2796000,4796000}))*1.021,-2))</f>
        <v/>
      </c>
      <c r="P1585" s="21">
        <f>MAX(0,ROUNDDOWN(F1585-E1585-430000,-3))</f>
        <v/>
      </c>
      <c r="Q1585" s="21">
        <f>MAX(0,ROUNDDOWN(F1585-E1585-430000-H1585,-3))</f>
        <v/>
      </c>
      <c r="R1585" s="21">
        <f>IF(F1585&lt;=450000,0,MAX(0,P1585*0.06-MIN(50000,P1585)*0.03))</f>
        <v/>
      </c>
      <c r="S1585" s="21">
        <f>IF(F1585&lt;=450000,0,MAX(0,P1585*0.04-MIN(50000,P1585)*0.02))</f>
        <v/>
      </c>
      <c r="T1585" s="21">
        <f>IF(F1585&lt;=450000,0,MAX(0,Q1585*0.06-MIN(50000,Q1585)*0.03))</f>
        <v/>
      </c>
      <c r="U1585" s="21">
        <f>IF(F1585&lt;=450000,0,MAX(0,Q1585*0.04-MIN(50000,Q1585)*0.02))</f>
        <v/>
      </c>
      <c r="V1585" s="21">
        <f>50000+MAX(0,G1585-480000)</f>
        <v/>
      </c>
      <c r="W1585" s="21">
        <f>P1585-V1585</f>
        <v/>
      </c>
      <c r="X1585" s="21">
        <f>Q1585-V1585</f>
        <v/>
      </c>
      <c r="Y1585" s="22">
        <f>IF(W1585&lt;0,0.9,LOOKUP(W1585,{0,1950001,3300001,6950001,9000001,18000001,40000001},{0.84895,0.7979,0.6958,0.66517,0.56307,0.4916,0.44055}))</f>
        <v/>
      </c>
      <c r="Z1585" s="22">
        <f>IF(X1585&lt;0,0.9,LOOKUP(X1585,{0,1950001,3300001,6950001,9000001,18000001,40000001},{0.84895,0.7979,0.6958,0.66517,0.56307,0.4916,0.44055}))</f>
        <v/>
      </c>
      <c r="AA1585" s="22">
        <f>IF(W1585&lt;0,0,CHOOSE(MATCH(W1585,{0,1950001,3300001,6950001,9000001},1),5.105/84.895,10.21/79.79,20.42/69.58,23.483/66.517,33.693/56.307))</f>
        <v/>
      </c>
      <c r="AB1585" s="21">
        <f>IF(C1585&lt;=2000,0,(MIN(C1585,ROUNDDOWN(F1585*0.3,0))-2000)*0.1)</f>
        <v/>
      </c>
      <c r="AC1585" s="21">
        <f>IF(C1585&lt;=2000,0,MIN((C1585-2000)*Y1585,(R1585+S1585)*0.2))</f>
        <v/>
      </c>
      <c r="AD1585" s="21">
        <f>IF(C1585&lt;=2000,0,MIN((C1585-2000)*Z1585,(T1585+U1585)*0.2))</f>
        <v/>
      </c>
      <c r="AE1585" s="21">
        <f>AC1585*AA1585</f>
        <v/>
      </c>
      <c r="AF1585" s="21">
        <f>ROUNDDOWN(R1585,-2)+ROUNDDOWN(S1585,-2)</f>
        <v/>
      </c>
      <c r="AG1585" s="21">
        <f>ROUNDDOWN(MAX(0,R1585-(AB1585+AC1585+AE1585)*0.6),-2)+ROUNDDOWN(MAX(0,S1585-(AB1585+AC1585+AE1585)*0.4),-2)</f>
        <v/>
      </c>
      <c r="AH1585" s="21">
        <f>ROUNDDOWN(MAX(0,T1585-(AB1585+AD1585)*0.6),-2)+ROUNDDOWN(MAX(0,U1585-(AB1585+AD1585)*0.4),-2)</f>
        <v/>
      </c>
      <c r="AI1585" s="21">
        <f>ROUNDDOWN(T1585,-2)+ROUNDDOWN(U1585,-2)</f>
        <v/>
      </c>
      <c r="AJ1585" s="21">
        <f>M1585+AF1585</f>
        <v/>
      </c>
      <c r="AK1585" s="21">
        <f>M1585+AG1585</f>
        <v/>
      </c>
      <c r="AL1585" s="21">
        <f>N1585+AH1585</f>
        <v/>
      </c>
      <c r="AM1585" s="21">
        <f>O1585+AI1585</f>
        <v/>
      </c>
      <c r="AN1585" s="21">
        <f>N1585+AI1585</f>
        <v/>
      </c>
      <c r="AO1585" s="21">
        <f>ROUNDDOWN((R1585+S1585)*0.2/Y1585+2000,0)</f>
        <v/>
      </c>
      <c r="AP1585" s="21">
        <f>ROUNDDOWN((T1585+U1585)*0.2/Z1585+2000,0)</f>
        <v/>
      </c>
      <c r="AQ1585" s="21">
        <f>AL1585-AK1585</f>
        <v/>
      </c>
      <c r="AR1585" s="21">
        <f>AM1585-AK1585</f>
        <v/>
      </c>
      <c r="AS1585" s="21">
        <f>AM1585-AL1585</f>
        <v/>
      </c>
      <c r="AT1585" s="21">
        <f>AK1585+C1585-AJ1585</f>
        <v/>
      </c>
      <c r="AU1585" s="21">
        <f>AL1585+C1585-AM1585</f>
        <v/>
      </c>
      <c r="AV1585" s="21">
        <f>AN1585+C1585-AM1585</f>
        <v/>
      </c>
    </row>
    <row r="1586">
      <c r="A1586" t="inlineStr">
        <is>
          <t>年収別 医療費15万</t>
        </is>
      </c>
      <c r="B1586" s="21">
        <f>'4_年収別'!$A$94</f>
        <v/>
      </c>
      <c r="C1586" s="21">
        <f>AO1586</f>
        <v/>
      </c>
      <c r="D1586" s="21" t="n">
        <v>150000</v>
      </c>
      <c r="E1586" s="21">
        <f>ROUND(MIN(B1586/12,650000)*12*0.0915+MIN(B1586/12,1390000)*12*(0.0504+0)+B1586*0.005,0)</f>
        <v/>
      </c>
      <c r="F1586" s="21">
        <f>IF(B1586&lt;741000,0,IF(B1586&lt;2191000,B1586-740000,IF(B1586&lt;2193000,1451000,IF(B1586&lt;2196000,1453000,IF(B1586&lt;2200000,1456000,IF(B1586&lt;3600000,ROUND(ROUNDDOWN(B1586/4,-3)*2.8,0)-80000,IF(B1586&lt;6600000,ROUND(ROUNDDOWN(B1586/4,-3)*3.2,0)-440000,IF(B1586&lt;8500000,ROUNDDOWN(B1586*0.9,0)-1100000,B1586-1950000))))))))</f>
        <v/>
      </c>
      <c r="G1586" s="21">
        <f>IF(F1586&gt;23500000,NA(),IF(F1586&lt;=4890000,1040000,IF(F1586&lt;=6550000,670000,620000)))</f>
        <v/>
      </c>
      <c r="H1586" s="21">
        <f>IF(D1586&lt;=0,0,MAX(0,MIN(2000000,D1586-MIN(100000,ROUNDDOWN(F1586*0.05,0)))))</f>
        <v/>
      </c>
      <c r="I1586" s="21">
        <f>IF(C1586&lt;=2000,0,MIN(C1586,ROUNDDOWN(F1586*0.4,0))-2000)</f>
        <v/>
      </c>
      <c r="J1586" s="21">
        <f>MAX(0,ROUNDDOWN(F1586-E1586-G1586,-3))</f>
        <v/>
      </c>
      <c r="K1586" s="21">
        <f>MAX(0,ROUNDDOWN(F1586-E1586-G1586-H1586-I1586,-3))</f>
        <v/>
      </c>
      <c r="L1586" s="21">
        <f>MAX(0,ROUNDDOWN(F1586-E1586-G1586-H1586,-3))</f>
        <v/>
      </c>
      <c r="M1586" s="21">
        <f>IF(J1586&lt;=0,0,ROUNDDOWN((J1586*LOOKUP(J1586,{0,1950001,3300001,6950001,9000001,18000001,40000001},{0.05,0.1,0.2,0.23,0.33,0.4,0.45})-LOOKUP(J1586,{0,1950001,3300001,6950001,9000001,18000001,40000001},{0,97500,427500,636000,1536000,2796000,4796000}))*1.021,-2))</f>
        <v/>
      </c>
      <c r="N1586" s="21">
        <f>IF(K1586&lt;=0,0,ROUNDDOWN((K1586*LOOKUP(K1586,{0,1950001,3300001,6950001,9000001,18000001,40000001},{0.05,0.1,0.2,0.23,0.33,0.4,0.45})-LOOKUP(K1586,{0,1950001,3300001,6950001,9000001,18000001,40000001},{0,97500,427500,636000,1536000,2796000,4796000}))*1.021,-2))</f>
        <v/>
      </c>
      <c r="O1586" s="21">
        <f>IF(L1586&lt;=0,0,ROUNDDOWN((L1586*LOOKUP(L1586,{0,1950001,3300001,6950001,9000001,18000001,40000001},{0.05,0.1,0.2,0.23,0.33,0.4,0.45})-LOOKUP(L1586,{0,1950001,3300001,6950001,9000001,18000001,40000001},{0,97500,427500,636000,1536000,2796000,4796000}))*1.021,-2))</f>
        <v/>
      </c>
      <c r="P1586" s="21">
        <f>MAX(0,ROUNDDOWN(F1586-E1586-430000,-3))</f>
        <v/>
      </c>
      <c r="Q1586" s="21">
        <f>MAX(0,ROUNDDOWN(F1586-E1586-430000-H1586,-3))</f>
        <v/>
      </c>
      <c r="R1586" s="21">
        <f>IF(F1586&lt;=450000,0,MAX(0,P1586*0.06-MIN(50000,P1586)*0.03))</f>
        <v/>
      </c>
      <c r="S1586" s="21">
        <f>IF(F1586&lt;=450000,0,MAX(0,P1586*0.04-MIN(50000,P1586)*0.02))</f>
        <v/>
      </c>
      <c r="T1586" s="21">
        <f>IF(F1586&lt;=450000,0,MAX(0,Q1586*0.06-MIN(50000,Q1586)*0.03))</f>
        <v/>
      </c>
      <c r="U1586" s="21">
        <f>IF(F1586&lt;=450000,0,MAX(0,Q1586*0.04-MIN(50000,Q1586)*0.02))</f>
        <v/>
      </c>
      <c r="V1586" s="21">
        <f>50000+MAX(0,G1586-480000)</f>
        <v/>
      </c>
      <c r="W1586" s="21">
        <f>P1586-V1586</f>
        <v/>
      </c>
      <c r="X1586" s="21">
        <f>Q1586-V1586</f>
        <v/>
      </c>
      <c r="Y1586" s="22">
        <f>IF(W1586&lt;0,0.9,LOOKUP(W1586,{0,1950001,3300001,6950001,9000001,18000001,40000001},{0.84895,0.7979,0.6958,0.66517,0.56307,0.4916,0.44055}))</f>
        <v/>
      </c>
      <c r="Z1586" s="22">
        <f>IF(X1586&lt;0,0.9,LOOKUP(X1586,{0,1950001,3300001,6950001,9000001,18000001,40000001},{0.84895,0.7979,0.6958,0.66517,0.56307,0.4916,0.44055}))</f>
        <v/>
      </c>
      <c r="AA1586" s="22">
        <f>IF(W1586&lt;0,0,CHOOSE(MATCH(W1586,{0,1950001,3300001,6950001,9000001},1),5.105/84.895,10.21/79.79,20.42/69.58,23.483/66.517,33.693/56.307))</f>
        <v/>
      </c>
      <c r="AB1586" s="21">
        <f>IF(C1586&lt;=2000,0,(MIN(C1586,ROUNDDOWN(F1586*0.3,0))-2000)*0.1)</f>
        <v/>
      </c>
      <c r="AC1586" s="21">
        <f>IF(C1586&lt;=2000,0,MIN((C1586-2000)*Y1586,(R1586+S1586)*0.2))</f>
        <v/>
      </c>
      <c r="AD1586" s="21">
        <f>IF(C1586&lt;=2000,0,MIN((C1586-2000)*Z1586,(T1586+U1586)*0.2))</f>
        <v/>
      </c>
      <c r="AE1586" s="21">
        <f>AC1586*AA1586</f>
        <v/>
      </c>
      <c r="AF1586" s="21">
        <f>ROUNDDOWN(R1586,-2)+ROUNDDOWN(S1586,-2)</f>
        <v/>
      </c>
      <c r="AG1586" s="21">
        <f>ROUNDDOWN(MAX(0,R1586-(AB1586+AC1586+AE1586)*0.6),-2)+ROUNDDOWN(MAX(0,S1586-(AB1586+AC1586+AE1586)*0.4),-2)</f>
        <v/>
      </c>
      <c r="AH1586" s="21">
        <f>ROUNDDOWN(MAX(0,T1586-(AB1586+AD1586)*0.6),-2)+ROUNDDOWN(MAX(0,U1586-(AB1586+AD1586)*0.4),-2)</f>
        <v/>
      </c>
      <c r="AI1586" s="21">
        <f>ROUNDDOWN(T1586,-2)+ROUNDDOWN(U1586,-2)</f>
        <v/>
      </c>
      <c r="AJ1586" s="21">
        <f>M1586+AF1586</f>
        <v/>
      </c>
      <c r="AK1586" s="21">
        <f>M1586+AG1586</f>
        <v/>
      </c>
      <c r="AL1586" s="21">
        <f>N1586+AH1586</f>
        <v/>
      </c>
      <c r="AM1586" s="21">
        <f>O1586+AI1586</f>
        <v/>
      </c>
      <c r="AN1586" s="21">
        <f>N1586+AI1586</f>
        <v/>
      </c>
      <c r="AO1586" s="21">
        <f>ROUNDDOWN((R1586+S1586)*0.2/Y1586+2000,0)</f>
        <v/>
      </c>
      <c r="AP1586" s="21">
        <f>ROUNDDOWN((T1586+U1586)*0.2/Z1586+2000,0)</f>
        <v/>
      </c>
      <c r="AQ1586" s="21">
        <f>AL1586-AK1586</f>
        <v/>
      </c>
      <c r="AR1586" s="21">
        <f>AM1586-AK1586</f>
        <v/>
      </c>
      <c r="AS1586" s="21">
        <f>AM1586-AL1586</f>
        <v/>
      </c>
      <c r="AT1586" s="21">
        <f>AK1586+C1586-AJ1586</f>
        <v/>
      </c>
      <c r="AU1586" s="21">
        <f>AL1586+C1586-AM1586</f>
        <v/>
      </c>
      <c r="AV1586" s="21">
        <f>AN1586+C1586-AM1586</f>
        <v/>
      </c>
    </row>
    <row r="1587">
      <c r="A1587" t="inlineStr">
        <is>
          <t>年収別 上限+5万</t>
        </is>
      </c>
      <c r="B1587" s="21">
        <f>'4_年収別'!$A$94</f>
        <v/>
      </c>
      <c r="C1587" s="21">
        <f>AO1587+50000</f>
        <v/>
      </c>
      <c r="D1587" s="21" t="n">
        <v>0</v>
      </c>
      <c r="E1587" s="21">
        <f>ROUND(MIN(B1587/12,650000)*12*0.0915+MIN(B1587/12,1390000)*12*(0.0504+0)+B1587*0.005,0)</f>
        <v/>
      </c>
      <c r="F1587" s="21">
        <f>IF(B1587&lt;741000,0,IF(B1587&lt;2191000,B1587-740000,IF(B1587&lt;2193000,1451000,IF(B1587&lt;2196000,1453000,IF(B1587&lt;2200000,1456000,IF(B1587&lt;3600000,ROUND(ROUNDDOWN(B1587/4,-3)*2.8,0)-80000,IF(B1587&lt;6600000,ROUND(ROUNDDOWN(B1587/4,-3)*3.2,0)-440000,IF(B1587&lt;8500000,ROUNDDOWN(B1587*0.9,0)-1100000,B1587-1950000))))))))</f>
        <v/>
      </c>
      <c r="G1587" s="21">
        <f>IF(F1587&gt;23500000,NA(),IF(F1587&lt;=4890000,1040000,IF(F1587&lt;=6550000,670000,620000)))</f>
        <v/>
      </c>
      <c r="H1587" s="21">
        <f>IF(D1587&lt;=0,0,MAX(0,MIN(2000000,D1587-MIN(100000,ROUNDDOWN(F1587*0.05,0)))))</f>
        <v/>
      </c>
      <c r="I1587" s="21">
        <f>IF(C1587&lt;=2000,0,MIN(C1587,ROUNDDOWN(F1587*0.4,0))-2000)</f>
        <v/>
      </c>
      <c r="J1587" s="21">
        <f>MAX(0,ROUNDDOWN(F1587-E1587-G1587,-3))</f>
        <v/>
      </c>
      <c r="K1587" s="21">
        <f>MAX(0,ROUNDDOWN(F1587-E1587-G1587-H1587-I1587,-3))</f>
        <v/>
      </c>
      <c r="L1587" s="21">
        <f>MAX(0,ROUNDDOWN(F1587-E1587-G1587-H1587,-3))</f>
        <v/>
      </c>
      <c r="M1587" s="21">
        <f>IF(J1587&lt;=0,0,ROUNDDOWN((J1587*LOOKUP(J1587,{0,1950001,3300001,6950001,9000001,18000001,40000001},{0.05,0.1,0.2,0.23,0.33,0.4,0.45})-LOOKUP(J1587,{0,1950001,3300001,6950001,9000001,18000001,40000001},{0,97500,427500,636000,1536000,2796000,4796000}))*1.021,-2))</f>
        <v/>
      </c>
      <c r="N1587" s="21">
        <f>IF(K1587&lt;=0,0,ROUNDDOWN((K1587*LOOKUP(K1587,{0,1950001,3300001,6950001,9000001,18000001,40000001},{0.05,0.1,0.2,0.23,0.33,0.4,0.45})-LOOKUP(K1587,{0,1950001,3300001,6950001,9000001,18000001,40000001},{0,97500,427500,636000,1536000,2796000,4796000}))*1.021,-2))</f>
        <v/>
      </c>
      <c r="O1587" s="21">
        <f>IF(L1587&lt;=0,0,ROUNDDOWN((L1587*LOOKUP(L1587,{0,1950001,3300001,6950001,9000001,18000001,40000001},{0.05,0.1,0.2,0.23,0.33,0.4,0.45})-LOOKUP(L1587,{0,1950001,3300001,6950001,9000001,18000001,40000001},{0,97500,427500,636000,1536000,2796000,4796000}))*1.021,-2))</f>
        <v/>
      </c>
      <c r="P1587" s="21">
        <f>MAX(0,ROUNDDOWN(F1587-E1587-430000,-3))</f>
        <v/>
      </c>
      <c r="Q1587" s="21">
        <f>MAX(0,ROUNDDOWN(F1587-E1587-430000-H1587,-3))</f>
        <v/>
      </c>
      <c r="R1587" s="21">
        <f>IF(F1587&lt;=450000,0,MAX(0,P1587*0.06-MIN(50000,P1587)*0.03))</f>
        <v/>
      </c>
      <c r="S1587" s="21">
        <f>IF(F1587&lt;=450000,0,MAX(0,P1587*0.04-MIN(50000,P1587)*0.02))</f>
        <v/>
      </c>
      <c r="T1587" s="21">
        <f>IF(F1587&lt;=450000,0,MAX(0,Q1587*0.06-MIN(50000,Q1587)*0.03))</f>
        <v/>
      </c>
      <c r="U1587" s="21">
        <f>IF(F1587&lt;=450000,0,MAX(0,Q1587*0.04-MIN(50000,Q1587)*0.02))</f>
        <v/>
      </c>
      <c r="V1587" s="21">
        <f>50000+MAX(0,G1587-480000)</f>
        <v/>
      </c>
      <c r="W1587" s="21">
        <f>P1587-V1587</f>
        <v/>
      </c>
      <c r="X1587" s="21">
        <f>Q1587-V1587</f>
        <v/>
      </c>
      <c r="Y1587" s="22">
        <f>IF(W1587&lt;0,0.9,LOOKUP(W1587,{0,1950001,3300001,6950001,9000001,18000001,40000001},{0.84895,0.7979,0.6958,0.66517,0.56307,0.4916,0.44055}))</f>
        <v/>
      </c>
      <c r="Z1587" s="22">
        <f>IF(X1587&lt;0,0.9,LOOKUP(X1587,{0,1950001,3300001,6950001,9000001,18000001,40000001},{0.84895,0.7979,0.6958,0.66517,0.56307,0.4916,0.44055}))</f>
        <v/>
      </c>
      <c r="AA1587" s="22">
        <f>IF(W1587&lt;0,0,CHOOSE(MATCH(W1587,{0,1950001,3300001,6950001,9000001},1),5.105/84.895,10.21/79.79,20.42/69.58,23.483/66.517,33.693/56.307))</f>
        <v/>
      </c>
      <c r="AB1587" s="21">
        <f>IF(C1587&lt;=2000,0,(MIN(C1587,ROUNDDOWN(F1587*0.3,0))-2000)*0.1)</f>
        <v/>
      </c>
      <c r="AC1587" s="21">
        <f>IF(C1587&lt;=2000,0,MIN((C1587-2000)*Y1587,(R1587+S1587)*0.2))</f>
        <v/>
      </c>
      <c r="AD1587" s="21">
        <f>IF(C1587&lt;=2000,0,MIN((C1587-2000)*Z1587,(T1587+U1587)*0.2))</f>
        <v/>
      </c>
      <c r="AE1587" s="21">
        <f>AC1587*AA1587</f>
        <v/>
      </c>
      <c r="AF1587" s="21">
        <f>ROUNDDOWN(R1587,-2)+ROUNDDOWN(S1587,-2)</f>
        <v/>
      </c>
      <c r="AG1587" s="21">
        <f>ROUNDDOWN(MAX(0,R1587-(AB1587+AC1587+AE1587)*0.6),-2)+ROUNDDOWN(MAX(0,S1587-(AB1587+AC1587+AE1587)*0.4),-2)</f>
        <v/>
      </c>
      <c r="AH1587" s="21">
        <f>ROUNDDOWN(MAX(0,T1587-(AB1587+AD1587)*0.6),-2)+ROUNDDOWN(MAX(0,U1587-(AB1587+AD1587)*0.4),-2)</f>
        <v/>
      </c>
      <c r="AI1587" s="21">
        <f>ROUNDDOWN(T1587,-2)+ROUNDDOWN(U1587,-2)</f>
        <v/>
      </c>
      <c r="AJ1587" s="21">
        <f>M1587+AF1587</f>
        <v/>
      </c>
      <c r="AK1587" s="21">
        <f>M1587+AG1587</f>
        <v/>
      </c>
      <c r="AL1587" s="21">
        <f>N1587+AH1587</f>
        <v/>
      </c>
      <c r="AM1587" s="21">
        <f>O1587+AI1587</f>
        <v/>
      </c>
      <c r="AN1587" s="21">
        <f>N1587+AI1587</f>
        <v/>
      </c>
      <c r="AO1587" s="21">
        <f>ROUNDDOWN((R1587+S1587)*0.2/Y1587+2000,0)</f>
        <v/>
      </c>
      <c r="AP1587" s="21">
        <f>ROUNDDOWN((T1587+U1587)*0.2/Z1587+2000,0)</f>
        <v/>
      </c>
      <c r="AQ1587" s="21">
        <f>AL1587-AK1587</f>
        <v/>
      </c>
      <c r="AR1587" s="21">
        <f>AM1587-AK1587</f>
        <v/>
      </c>
      <c r="AS1587" s="21">
        <f>AM1587-AL1587</f>
        <v/>
      </c>
      <c r="AT1587" s="21">
        <f>AK1587+C1587-AJ1587</f>
        <v/>
      </c>
      <c r="AU1587" s="21">
        <f>AL1587+C1587-AM1587</f>
        <v/>
      </c>
      <c r="AV1587" s="21">
        <f>AN1587+C1587-AM1587</f>
        <v/>
      </c>
    </row>
    <row r="1588">
      <c r="A1588" t="inlineStr">
        <is>
          <t>年収別 医療費15万</t>
        </is>
      </c>
      <c r="B1588" s="21">
        <f>'4_年収別'!$A$95</f>
        <v/>
      </c>
      <c r="C1588" s="21">
        <f>AO1588</f>
        <v/>
      </c>
      <c r="D1588" s="21" t="n">
        <v>150000</v>
      </c>
      <c r="E1588" s="21">
        <f>ROUND(MIN(B1588/12,650000)*12*0.0915+MIN(B1588/12,1390000)*12*(0.0504+0)+B1588*0.005,0)</f>
        <v/>
      </c>
      <c r="F1588" s="21">
        <f>IF(B1588&lt;741000,0,IF(B1588&lt;2191000,B1588-740000,IF(B1588&lt;2193000,1451000,IF(B1588&lt;2196000,1453000,IF(B1588&lt;2200000,1456000,IF(B1588&lt;3600000,ROUND(ROUNDDOWN(B1588/4,-3)*2.8,0)-80000,IF(B1588&lt;6600000,ROUND(ROUNDDOWN(B1588/4,-3)*3.2,0)-440000,IF(B1588&lt;8500000,ROUNDDOWN(B1588*0.9,0)-1100000,B1588-1950000))))))))</f>
        <v/>
      </c>
      <c r="G1588" s="21">
        <f>IF(F1588&gt;23500000,NA(),IF(F1588&lt;=4890000,1040000,IF(F1588&lt;=6550000,670000,620000)))</f>
        <v/>
      </c>
      <c r="H1588" s="21">
        <f>IF(D1588&lt;=0,0,MAX(0,MIN(2000000,D1588-MIN(100000,ROUNDDOWN(F1588*0.05,0)))))</f>
        <v/>
      </c>
      <c r="I1588" s="21">
        <f>IF(C1588&lt;=2000,0,MIN(C1588,ROUNDDOWN(F1588*0.4,0))-2000)</f>
        <v/>
      </c>
      <c r="J1588" s="21">
        <f>MAX(0,ROUNDDOWN(F1588-E1588-G1588,-3))</f>
        <v/>
      </c>
      <c r="K1588" s="21">
        <f>MAX(0,ROUNDDOWN(F1588-E1588-G1588-H1588-I1588,-3))</f>
        <v/>
      </c>
      <c r="L1588" s="21">
        <f>MAX(0,ROUNDDOWN(F1588-E1588-G1588-H1588,-3))</f>
        <v/>
      </c>
      <c r="M1588" s="21">
        <f>IF(J1588&lt;=0,0,ROUNDDOWN((J1588*LOOKUP(J1588,{0,1950001,3300001,6950001,9000001,18000001,40000001},{0.05,0.1,0.2,0.23,0.33,0.4,0.45})-LOOKUP(J1588,{0,1950001,3300001,6950001,9000001,18000001,40000001},{0,97500,427500,636000,1536000,2796000,4796000}))*1.021,-2))</f>
        <v/>
      </c>
      <c r="N1588" s="21">
        <f>IF(K1588&lt;=0,0,ROUNDDOWN((K1588*LOOKUP(K1588,{0,1950001,3300001,6950001,9000001,18000001,40000001},{0.05,0.1,0.2,0.23,0.33,0.4,0.45})-LOOKUP(K1588,{0,1950001,3300001,6950001,9000001,18000001,40000001},{0,97500,427500,636000,1536000,2796000,4796000}))*1.021,-2))</f>
        <v/>
      </c>
      <c r="O1588" s="21">
        <f>IF(L1588&lt;=0,0,ROUNDDOWN((L1588*LOOKUP(L1588,{0,1950001,3300001,6950001,9000001,18000001,40000001},{0.05,0.1,0.2,0.23,0.33,0.4,0.45})-LOOKUP(L1588,{0,1950001,3300001,6950001,9000001,18000001,40000001},{0,97500,427500,636000,1536000,2796000,4796000}))*1.021,-2))</f>
        <v/>
      </c>
      <c r="P1588" s="21">
        <f>MAX(0,ROUNDDOWN(F1588-E1588-430000,-3))</f>
        <v/>
      </c>
      <c r="Q1588" s="21">
        <f>MAX(0,ROUNDDOWN(F1588-E1588-430000-H1588,-3))</f>
        <v/>
      </c>
      <c r="R1588" s="21">
        <f>IF(F1588&lt;=450000,0,MAX(0,P1588*0.06-MIN(50000,P1588)*0.03))</f>
        <v/>
      </c>
      <c r="S1588" s="21">
        <f>IF(F1588&lt;=450000,0,MAX(0,P1588*0.04-MIN(50000,P1588)*0.02))</f>
        <v/>
      </c>
      <c r="T1588" s="21">
        <f>IF(F1588&lt;=450000,0,MAX(0,Q1588*0.06-MIN(50000,Q1588)*0.03))</f>
        <v/>
      </c>
      <c r="U1588" s="21">
        <f>IF(F1588&lt;=450000,0,MAX(0,Q1588*0.04-MIN(50000,Q1588)*0.02))</f>
        <v/>
      </c>
      <c r="V1588" s="21">
        <f>50000+MAX(0,G1588-480000)</f>
        <v/>
      </c>
      <c r="W1588" s="21">
        <f>P1588-V1588</f>
        <v/>
      </c>
      <c r="X1588" s="21">
        <f>Q1588-V1588</f>
        <v/>
      </c>
      <c r="Y1588" s="22">
        <f>IF(W1588&lt;0,0.9,LOOKUP(W1588,{0,1950001,3300001,6950001,9000001,18000001,40000001},{0.84895,0.7979,0.6958,0.66517,0.56307,0.4916,0.44055}))</f>
        <v/>
      </c>
      <c r="Z1588" s="22">
        <f>IF(X1588&lt;0,0.9,LOOKUP(X1588,{0,1950001,3300001,6950001,9000001,18000001,40000001},{0.84895,0.7979,0.6958,0.66517,0.56307,0.4916,0.44055}))</f>
        <v/>
      </c>
      <c r="AA1588" s="22">
        <f>IF(W1588&lt;0,0,CHOOSE(MATCH(W1588,{0,1950001,3300001,6950001,9000001},1),5.105/84.895,10.21/79.79,20.42/69.58,23.483/66.517,33.693/56.307))</f>
        <v/>
      </c>
      <c r="AB1588" s="21">
        <f>IF(C1588&lt;=2000,0,(MIN(C1588,ROUNDDOWN(F1588*0.3,0))-2000)*0.1)</f>
        <v/>
      </c>
      <c r="AC1588" s="21">
        <f>IF(C1588&lt;=2000,0,MIN((C1588-2000)*Y1588,(R1588+S1588)*0.2))</f>
        <v/>
      </c>
      <c r="AD1588" s="21">
        <f>IF(C1588&lt;=2000,0,MIN((C1588-2000)*Z1588,(T1588+U1588)*0.2))</f>
        <v/>
      </c>
      <c r="AE1588" s="21">
        <f>AC1588*AA1588</f>
        <v/>
      </c>
      <c r="AF1588" s="21">
        <f>ROUNDDOWN(R1588,-2)+ROUNDDOWN(S1588,-2)</f>
        <v/>
      </c>
      <c r="AG1588" s="21">
        <f>ROUNDDOWN(MAX(0,R1588-(AB1588+AC1588+AE1588)*0.6),-2)+ROUNDDOWN(MAX(0,S1588-(AB1588+AC1588+AE1588)*0.4),-2)</f>
        <v/>
      </c>
      <c r="AH1588" s="21">
        <f>ROUNDDOWN(MAX(0,T1588-(AB1588+AD1588)*0.6),-2)+ROUNDDOWN(MAX(0,U1588-(AB1588+AD1588)*0.4),-2)</f>
        <v/>
      </c>
      <c r="AI1588" s="21">
        <f>ROUNDDOWN(T1588,-2)+ROUNDDOWN(U1588,-2)</f>
        <v/>
      </c>
      <c r="AJ1588" s="21">
        <f>M1588+AF1588</f>
        <v/>
      </c>
      <c r="AK1588" s="21">
        <f>M1588+AG1588</f>
        <v/>
      </c>
      <c r="AL1588" s="21">
        <f>N1588+AH1588</f>
        <v/>
      </c>
      <c r="AM1588" s="21">
        <f>O1588+AI1588</f>
        <v/>
      </c>
      <c r="AN1588" s="21">
        <f>N1588+AI1588</f>
        <v/>
      </c>
      <c r="AO1588" s="21">
        <f>ROUNDDOWN((R1588+S1588)*0.2/Y1588+2000,0)</f>
        <v/>
      </c>
      <c r="AP1588" s="21">
        <f>ROUNDDOWN((T1588+U1588)*0.2/Z1588+2000,0)</f>
        <v/>
      </c>
      <c r="AQ1588" s="21">
        <f>AL1588-AK1588</f>
        <v/>
      </c>
      <c r="AR1588" s="21">
        <f>AM1588-AK1588</f>
        <v/>
      </c>
      <c r="AS1588" s="21">
        <f>AM1588-AL1588</f>
        <v/>
      </c>
      <c r="AT1588" s="21">
        <f>AK1588+C1588-AJ1588</f>
        <v/>
      </c>
      <c r="AU1588" s="21">
        <f>AL1588+C1588-AM1588</f>
        <v/>
      </c>
      <c r="AV1588" s="21">
        <f>AN1588+C1588-AM1588</f>
        <v/>
      </c>
    </row>
    <row r="1589">
      <c r="A1589" t="inlineStr">
        <is>
          <t>年収別 上限+5万</t>
        </is>
      </c>
      <c r="B1589" s="21">
        <f>'4_年収別'!$A$95</f>
        <v/>
      </c>
      <c r="C1589" s="21">
        <f>AO1589+50000</f>
        <v/>
      </c>
      <c r="D1589" s="21" t="n">
        <v>0</v>
      </c>
      <c r="E1589" s="21">
        <f>ROUND(MIN(B1589/12,650000)*12*0.0915+MIN(B1589/12,1390000)*12*(0.0504+0)+B1589*0.005,0)</f>
        <v/>
      </c>
      <c r="F1589" s="21">
        <f>IF(B1589&lt;741000,0,IF(B1589&lt;2191000,B1589-740000,IF(B1589&lt;2193000,1451000,IF(B1589&lt;2196000,1453000,IF(B1589&lt;2200000,1456000,IF(B1589&lt;3600000,ROUND(ROUNDDOWN(B1589/4,-3)*2.8,0)-80000,IF(B1589&lt;6600000,ROUND(ROUNDDOWN(B1589/4,-3)*3.2,0)-440000,IF(B1589&lt;8500000,ROUNDDOWN(B1589*0.9,0)-1100000,B1589-1950000))))))))</f>
        <v/>
      </c>
      <c r="G1589" s="21">
        <f>IF(F1589&gt;23500000,NA(),IF(F1589&lt;=4890000,1040000,IF(F1589&lt;=6550000,670000,620000)))</f>
        <v/>
      </c>
      <c r="H1589" s="21">
        <f>IF(D1589&lt;=0,0,MAX(0,MIN(2000000,D1589-MIN(100000,ROUNDDOWN(F1589*0.05,0)))))</f>
        <v/>
      </c>
      <c r="I1589" s="21">
        <f>IF(C1589&lt;=2000,0,MIN(C1589,ROUNDDOWN(F1589*0.4,0))-2000)</f>
        <v/>
      </c>
      <c r="J1589" s="21">
        <f>MAX(0,ROUNDDOWN(F1589-E1589-G1589,-3))</f>
        <v/>
      </c>
      <c r="K1589" s="21">
        <f>MAX(0,ROUNDDOWN(F1589-E1589-G1589-H1589-I1589,-3))</f>
        <v/>
      </c>
      <c r="L1589" s="21">
        <f>MAX(0,ROUNDDOWN(F1589-E1589-G1589-H1589,-3))</f>
        <v/>
      </c>
      <c r="M1589" s="21">
        <f>IF(J1589&lt;=0,0,ROUNDDOWN((J1589*LOOKUP(J1589,{0,1950001,3300001,6950001,9000001,18000001,40000001},{0.05,0.1,0.2,0.23,0.33,0.4,0.45})-LOOKUP(J1589,{0,1950001,3300001,6950001,9000001,18000001,40000001},{0,97500,427500,636000,1536000,2796000,4796000}))*1.021,-2))</f>
        <v/>
      </c>
      <c r="N1589" s="21">
        <f>IF(K1589&lt;=0,0,ROUNDDOWN((K1589*LOOKUP(K1589,{0,1950001,3300001,6950001,9000001,18000001,40000001},{0.05,0.1,0.2,0.23,0.33,0.4,0.45})-LOOKUP(K1589,{0,1950001,3300001,6950001,9000001,18000001,40000001},{0,97500,427500,636000,1536000,2796000,4796000}))*1.021,-2))</f>
        <v/>
      </c>
      <c r="O1589" s="21">
        <f>IF(L1589&lt;=0,0,ROUNDDOWN((L1589*LOOKUP(L1589,{0,1950001,3300001,6950001,9000001,18000001,40000001},{0.05,0.1,0.2,0.23,0.33,0.4,0.45})-LOOKUP(L1589,{0,1950001,3300001,6950001,9000001,18000001,40000001},{0,97500,427500,636000,1536000,2796000,4796000}))*1.021,-2))</f>
        <v/>
      </c>
      <c r="P1589" s="21">
        <f>MAX(0,ROUNDDOWN(F1589-E1589-430000,-3))</f>
        <v/>
      </c>
      <c r="Q1589" s="21">
        <f>MAX(0,ROUNDDOWN(F1589-E1589-430000-H1589,-3))</f>
        <v/>
      </c>
      <c r="R1589" s="21">
        <f>IF(F1589&lt;=450000,0,MAX(0,P1589*0.06-MIN(50000,P1589)*0.03))</f>
        <v/>
      </c>
      <c r="S1589" s="21">
        <f>IF(F1589&lt;=450000,0,MAX(0,P1589*0.04-MIN(50000,P1589)*0.02))</f>
        <v/>
      </c>
      <c r="T1589" s="21">
        <f>IF(F1589&lt;=450000,0,MAX(0,Q1589*0.06-MIN(50000,Q1589)*0.03))</f>
        <v/>
      </c>
      <c r="U1589" s="21">
        <f>IF(F1589&lt;=450000,0,MAX(0,Q1589*0.04-MIN(50000,Q1589)*0.02))</f>
        <v/>
      </c>
      <c r="V1589" s="21">
        <f>50000+MAX(0,G1589-480000)</f>
        <v/>
      </c>
      <c r="W1589" s="21">
        <f>P1589-V1589</f>
        <v/>
      </c>
      <c r="X1589" s="21">
        <f>Q1589-V1589</f>
        <v/>
      </c>
      <c r="Y1589" s="22">
        <f>IF(W1589&lt;0,0.9,LOOKUP(W1589,{0,1950001,3300001,6950001,9000001,18000001,40000001},{0.84895,0.7979,0.6958,0.66517,0.56307,0.4916,0.44055}))</f>
        <v/>
      </c>
      <c r="Z1589" s="22">
        <f>IF(X1589&lt;0,0.9,LOOKUP(X1589,{0,1950001,3300001,6950001,9000001,18000001,40000001},{0.84895,0.7979,0.6958,0.66517,0.56307,0.4916,0.44055}))</f>
        <v/>
      </c>
      <c r="AA1589" s="22">
        <f>IF(W1589&lt;0,0,CHOOSE(MATCH(W1589,{0,1950001,3300001,6950001,9000001},1),5.105/84.895,10.21/79.79,20.42/69.58,23.483/66.517,33.693/56.307))</f>
        <v/>
      </c>
      <c r="AB1589" s="21">
        <f>IF(C1589&lt;=2000,0,(MIN(C1589,ROUNDDOWN(F1589*0.3,0))-2000)*0.1)</f>
        <v/>
      </c>
      <c r="AC1589" s="21">
        <f>IF(C1589&lt;=2000,0,MIN((C1589-2000)*Y1589,(R1589+S1589)*0.2))</f>
        <v/>
      </c>
      <c r="AD1589" s="21">
        <f>IF(C1589&lt;=2000,0,MIN((C1589-2000)*Z1589,(T1589+U1589)*0.2))</f>
        <v/>
      </c>
      <c r="AE1589" s="21">
        <f>AC1589*AA1589</f>
        <v/>
      </c>
      <c r="AF1589" s="21">
        <f>ROUNDDOWN(R1589,-2)+ROUNDDOWN(S1589,-2)</f>
        <v/>
      </c>
      <c r="AG1589" s="21">
        <f>ROUNDDOWN(MAX(0,R1589-(AB1589+AC1589+AE1589)*0.6),-2)+ROUNDDOWN(MAX(0,S1589-(AB1589+AC1589+AE1589)*0.4),-2)</f>
        <v/>
      </c>
      <c r="AH1589" s="21">
        <f>ROUNDDOWN(MAX(0,T1589-(AB1589+AD1589)*0.6),-2)+ROUNDDOWN(MAX(0,U1589-(AB1589+AD1589)*0.4),-2)</f>
        <v/>
      </c>
      <c r="AI1589" s="21">
        <f>ROUNDDOWN(T1589,-2)+ROUNDDOWN(U1589,-2)</f>
        <v/>
      </c>
      <c r="AJ1589" s="21">
        <f>M1589+AF1589</f>
        <v/>
      </c>
      <c r="AK1589" s="21">
        <f>M1589+AG1589</f>
        <v/>
      </c>
      <c r="AL1589" s="21">
        <f>N1589+AH1589</f>
        <v/>
      </c>
      <c r="AM1589" s="21">
        <f>O1589+AI1589</f>
        <v/>
      </c>
      <c r="AN1589" s="21">
        <f>N1589+AI1589</f>
        <v/>
      </c>
      <c r="AO1589" s="21">
        <f>ROUNDDOWN((R1589+S1589)*0.2/Y1589+2000,0)</f>
        <v/>
      </c>
      <c r="AP1589" s="21">
        <f>ROUNDDOWN((T1589+U1589)*0.2/Z1589+2000,0)</f>
        <v/>
      </c>
      <c r="AQ1589" s="21">
        <f>AL1589-AK1589</f>
        <v/>
      </c>
      <c r="AR1589" s="21">
        <f>AM1589-AK1589</f>
        <v/>
      </c>
      <c r="AS1589" s="21">
        <f>AM1589-AL1589</f>
        <v/>
      </c>
      <c r="AT1589" s="21">
        <f>AK1589+C1589-AJ1589</f>
        <v/>
      </c>
      <c r="AU1589" s="21">
        <f>AL1589+C1589-AM1589</f>
        <v/>
      </c>
      <c r="AV1589" s="21">
        <f>AN1589+C1589-AM1589</f>
        <v/>
      </c>
    </row>
    <row r="1590">
      <c r="A1590" t="inlineStr">
        <is>
          <t>年収別 医療費15万</t>
        </is>
      </c>
      <c r="B1590" s="21">
        <f>'4_年収別'!$A$96</f>
        <v/>
      </c>
      <c r="C1590" s="21">
        <f>AO1590</f>
        <v/>
      </c>
      <c r="D1590" s="21" t="n">
        <v>150000</v>
      </c>
      <c r="E1590" s="21">
        <f>ROUND(MIN(B1590/12,650000)*12*0.0915+MIN(B1590/12,1390000)*12*(0.0504+0)+B1590*0.005,0)</f>
        <v/>
      </c>
      <c r="F1590" s="21">
        <f>IF(B1590&lt;741000,0,IF(B1590&lt;2191000,B1590-740000,IF(B1590&lt;2193000,1451000,IF(B1590&lt;2196000,1453000,IF(B1590&lt;2200000,1456000,IF(B1590&lt;3600000,ROUND(ROUNDDOWN(B1590/4,-3)*2.8,0)-80000,IF(B1590&lt;6600000,ROUND(ROUNDDOWN(B1590/4,-3)*3.2,0)-440000,IF(B1590&lt;8500000,ROUNDDOWN(B1590*0.9,0)-1100000,B1590-1950000))))))))</f>
        <v/>
      </c>
      <c r="G1590" s="21">
        <f>IF(F1590&gt;23500000,NA(),IF(F1590&lt;=4890000,1040000,IF(F1590&lt;=6550000,670000,620000)))</f>
        <v/>
      </c>
      <c r="H1590" s="21">
        <f>IF(D1590&lt;=0,0,MAX(0,MIN(2000000,D1590-MIN(100000,ROUNDDOWN(F1590*0.05,0)))))</f>
        <v/>
      </c>
      <c r="I1590" s="21">
        <f>IF(C1590&lt;=2000,0,MIN(C1590,ROUNDDOWN(F1590*0.4,0))-2000)</f>
        <v/>
      </c>
      <c r="J1590" s="21">
        <f>MAX(0,ROUNDDOWN(F1590-E1590-G1590,-3))</f>
        <v/>
      </c>
      <c r="K1590" s="21">
        <f>MAX(0,ROUNDDOWN(F1590-E1590-G1590-H1590-I1590,-3))</f>
        <v/>
      </c>
      <c r="L1590" s="21">
        <f>MAX(0,ROUNDDOWN(F1590-E1590-G1590-H1590,-3))</f>
        <v/>
      </c>
      <c r="M1590" s="21">
        <f>IF(J1590&lt;=0,0,ROUNDDOWN((J1590*LOOKUP(J1590,{0,1950001,3300001,6950001,9000001,18000001,40000001},{0.05,0.1,0.2,0.23,0.33,0.4,0.45})-LOOKUP(J1590,{0,1950001,3300001,6950001,9000001,18000001,40000001},{0,97500,427500,636000,1536000,2796000,4796000}))*1.021,-2))</f>
        <v/>
      </c>
      <c r="N1590" s="21">
        <f>IF(K1590&lt;=0,0,ROUNDDOWN((K1590*LOOKUP(K1590,{0,1950001,3300001,6950001,9000001,18000001,40000001},{0.05,0.1,0.2,0.23,0.33,0.4,0.45})-LOOKUP(K1590,{0,1950001,3300001,6950001,9000001,18000001,40000001},{0,97500,427500,636000,1536000,2796000,4796000}))*1.021,-2))</f>
        <v/>
      </c>
      <c r="O1590" s="21">
        <f>IF(L1590&lt;=0,0,ROUNDDOWN((L1590*LOOKUP(L1590,{0,1950001,3300001,6950001,9000001,18000001,40000001},{0.05,0.1,0.2,0.23,0.33,0.4,0.45})-LOOKUP(L1590,{0,1950001,3300001,6950001,9000001,18000001,40000001},{0,97500,427500,636000,1536000,2796000,4796000}))*1.021,-2))</f>
        <v/>
      </c>
      <c r="P1590" s="21">
        <f>MAX(0,ROUNDDOWN(F1590-E1590-430000,-3))</f>
        <v/>
      </c>
      <c r="Q1590" s="21">
        <f>MAX(0,ROUNDDOWN(F1590-E1590-430000-H1590,-3))</f>
        <v/>
      </c>
      <c r="R1590" s="21">
        <f>IF(F1590&lt;=450000,0,MAX(0,P1590*0.06-MIN(50000,P1590)*0.03))</f>
        <v/>
      </c>
      <c r="S1590" s="21">
        <f>IF(F1590&lt;=450000,0,MAX(0,P1590*0.04-MIN(50000,P1590)*0.02))</f>
        <v/>
      </c>
      <c r="T1590" s="21">
        <f>IF(F1590&lt;=450000,0,MAX(0,Q1590*0.06-MIN(50000,Q1590)*0.03))</f>
        <v/>
      </c>
      <c r="U1590" s="21">
        <f>IF(F1590&lt;=450000,0,MAX(0,Q1590*0.04-MIN(50000,Q1590)*0.02))</f>
        <v/>
      </c>
      <c r="V1590" s="21">
        <f>50000+MAX(0,G1590-480000)</f>
        <v/>
      </c>
      <c r="W1590" s="21">
        <f>P1590-V1590</f>
        <v/>
      </c>
      <c r="X1590" s="21">
        <f>Q1590-V1590</f>
        <v/>
      </c>
      <c r="Y1590" s="22">
        <f>IF(W1590&lt;0,0.9,LOOKUP(W1590,{0,1950001,3300001,6950001,9000001,18000001,40000001},{0.84895,0.7979,0.6958,0.66517,0.56307,0.4916,0.44055}))</f>
        <v/>
      </c>
      <c r="Z1590" s="22">
        <f>IF(X1590&lt;0,0.9,LOOKUP(X1590,{0,1950001,3300001,6950001,9000001,18000001,40000001},{0.84895,0.7979,0.6958,0.66517,0.56307,0.4916,0.44055}))</f>
        <v/>
      </c>
      <c r="AA1590" s="22">
        <f>IF(W1590&lt;0,0,CHOOSE(MATCH(W1590,{0,1950001,3300001,6950001,9000001},1),5.105/84.895,10.21/79.79,20.42/69.58,23.483/66.517,33.693/56.307))</f>
        <v/>
      </c>
      <c r="AB1590" s="21">
        <f>IF(C1590&lt;=2000,0,(MIN(C1590,ROUNDDOWN(F1590*0.3,0))-2000)*0.1)</f>
        <v/>
      </c>
      <c r="AC1590" s="21">
        <f>IF(C1590&lt;=2000,0,MIN((C1590-2000)*Y1590,(R1590+S1590)*0.2))</f>
        <v/>
      </c>
      <c r="AD1590" s="21">
        <f>IF(C1590&lt;=2000,0,MIN((C1590-2000)*Z1590,(T1590+U1590)*0.2))</f>
        <v/>
      </c>
      <c r="AE1590" s="21">
        <f>AC1590*AA1590</f>
        <v/>
      </c>
      <c r="AF1590" s="21">
        <f>ROUNDDOWN(R1590,-2)+ROUNDDOWN(S1590,-2)</f>
        <v/>
      </c>
      <c r="AG1590" s="21">
        <f>ROUNDDOWN(MAX(0,R1590-(AB1590+AC1590+AE1590)*0.6),-2)+ROUNDDOWN(MAX(0,S1590-(AB1590+AC1590+AE1590)*0.4),-2)</f>
        <v/>
      </c>
      <c r="AH1590" s="21">
        <f>ROUNDDOWN(MAX(0,T1590-(AB1590+AD1590)*0.6),-2)+ROUNDDOWN(MAX(0,U1590-(AB1590+AD1590)*0.4),-2)</f>
        <v/>
      </c>
      <c r="AI1590" s="21">
        <f>ROUNDDOWN(T1590,-2)+ROUNDDOWN(U1590,-2)</f>
        <v/>
      </c>
      <c r="AJ1590" s="21">
        <f>M1590+AF1590</f>
        <v/>
      </c>
      <c r="AK1590" s="21">
        <f>M1590+AG1590</f>
        <v/>
      </c>
      <c r="AL1590" s="21">
        <f>N1590+AH1590</f>
        <v/>
      </c>
      <c r="AM1590" s="21">
        <f>O1590+AI1590</f>
        <v/>
      </c>
      <c r="AN1590" s="21">
        <f>N1590+AI1590</f>
        <v/>
      </c>
      <c r="AO1590" s="21">
        <f>ROUNDDOWN((R1590+S1590)*0.2/Y1590+2000,0)</f>
        <v/>
      </c>
      <c r="AP1590" s="21">
        <f>ROUNDDOWN((T1590+U1590)*0.2/Z1590+2000,0)</f>
        <v/>
      </c>
      <c r="AQ1590" s="21">
        <f>AL1590-AK1590</f>
        <v/>
      </c>
      <c r="AR1590" s="21">
        <f>AM1590-AK1590</f>
        <v/>
      </c>
      <c r="AS1590" s="21">
        <f>AM1590-AL1590</f>
        <v/>
      </c>
      <c r="AT1590" s="21">
        <f>AK1590+C1590-AJ1590</f>
        <v/>
      </c>
      <c r="AU1590" s="21">
        <f>AL1590+C1590-AM1590</f>
        <v/>
      </c>
      <c r="AV1590" s="21">
        <f>AN1590+C1590-AM1590</f>
        <v/>
      </c>
    </row>
    <row r="1591">
      <c r="A1591" t="inlineStr">
        <is>
          <t>年収別 上限+5万</t>
        </is>
      </c>
      <c r="B1591" s="21">
        <f>'4_年収別'!$A$96</f>
        <v/>
      </c>
      <c r="C1591" s="21">
        <f>AO1591+50000</f>
        <v/>
      </c>
      <c r="D1591" s="21" t="n">
        <v>0</v>
      </c>
      <c r="E1591" s="21">
        <f>ROUND(MIN(B1591/12,650000)*12*0.0915+MIN(B1591/12,1390000)*12*(0.0504+0)+B1591*0.005,0)</f>
        <v/>
      </c>
      <c r="F1591" s="21">
        <f>IF(B1591&lt;741000,0,IF(B1591&lt;2191000,B1591-740000,IF(B1591&lt;2193000,1451000,IF(B1591&lt;2196000,1453000,IF(B1591&lt;2200000,1456000,IF(B1591&lt;3600000,ROUND(ROUNDDOWN(B1591/4,-3)*2.8,0)-80000,IF(B1591&lt;6600000,ROUND(ROUNDDOWN(B1591/4,-3)*3.2,0)-440000,IF(B1591&lt;8500000,ROUNDDOWN(B1591*0.9,0)-1100000,B1591-1950000))))))))</f>
        <v/>
      </c>
      <c r="G1591" s="21">
        <f>IF(F1591&gt;23500000,NA(),IF(F1591&lt;=4890000,1040000,IF(F1591&lt;=6550000,670000,620000)))</f>
        <v/>
      </c>
      <c r="H1591" s="21">
        <f>IF(D1591&lt;=0,0,MAX(0,MIN(2000000,D1591-MIN(100000,ROUNDDOWN(F1591*0.05,0)))))</f>
        <v/>
      </c>
      <c r="I1591" s="21">
        <f>IF(C1591&lt;=2000,0,MIN(C1591,ROUNDDOWN(F1591*0.4,0))-2000)</f>
        <v/>
      </c>
      <c r="J1591" s="21">
        <f>MAX(0,ROUNDDOWN(F1591-E1591-G1591,-3))</f>
        <v/>
      </c>
      <c r="K1591" s="21">
        <f>MAX(0,ROUNDDOWN(F1591-E1591-G1591-H1591-I1591,-3))</f>
        <v/>
      </c>
      <c r="L1591" s="21">
        <f>MAX(0,ROUNDDOWN(F1591-E1591-G1591-H1591,-3))</f>
        <v/>
      </c>
      <c r="M1591" s="21">
        <f>IF(J1591&lt;=0,0,ROUNDDOWN((J1591*LOOKUP(J1591,{0,1950001,3300001,6950001,9000001,18000001,40000001},{0.05,0.1,0.2,0.23,0.33,0.4,0.45})-LOOKUP(J1591,{0,1950001,3300001,6950001,9000001,18000001,40000001},{0,97500,427500,636000,1536000,2796000,4796000}))*1.021,-2))</f>
        <v/>
      </c>
      <c r="N1591" s="21">
        <f>IF(K1591&lt;=0,0,ROUNDDOWN((K1591*LOOKUP(K1591,{0,1950001,3300001,6950001,9000001,18000001,40000001},{0.05,0.1,0.2,0.23,0.33,0.4,0.45})-LOOKUP(K1591,{0,1950001,3300001,6950001,9000001,18000001,40000001},{0,97500,427500,636000,1536000,2796000,4796000}))*1.021,-2))</f>
        <v/>
      </c>
      <c r="O1591" s="21">
        <f>IF(L1591&lt;=0,0,ROUNDDOWN((L1591*LOOKUP(L1591,{0,1950001,3300001,6950001,9000001,18000001,40000001},{0.05,0.1,0.2,0.23,0.33,0.4,0.45})-LOOKUP(L1591,{0,1950001,3300001,6950001,9000001,18000001,40000001},{0,97500,427500,636000,1536000,2796000,4796000}))*1.021,-2))</f>
        <v/>
      </c>
      <c r="P1591" s="21">
        <f>MAX(0,ROUNDDOWN(F1591-E1591-430000,-3))</f>
        <v/>
      </c>
      <c r="Q1591" s="21">
        <f>MAX(0,ROUNDDOWN(F1591-E1591-430000-H1591,-3))</f>
        <v/>
      </c>
      <c r="R1591" s="21">
        <f>IF(F1591&lt;=450000,0,MAX(0,P1591*0.06-MIN(50000,P1591)*0.03))</f>
        <v/>
      </c>
      <c r="S1591" s="21">
        <f>IF(F1591&lt;=450000,0,MAX(0,P1591*0.04-MIN(50000,P1591)*0.02))</f>
        <v/>
      </c>
      <c r="T1591" s="21">
        <f>IF(F1591&lt;=450000,0,MAX(0,Q1591*0.06-MIN(50000,Q1591)*0.03))</f>
        <v/>
      </c>
      <c r="U1591" s="21">
        <f>IF(F1591&lt;=450000,0,MAX(0,Q1591*0.04-MIN(50000,Q1591)*0.02))</f>
        <v/>
      </c>
      <c r="V1591" s="21">
        <f>50000+MAX(0,G1591-480000)</f>
        <v/>
      </c>
      <c r="W1591" s="21">
        <f>P1591-V1591</f>
        <v/>
      </c>
      <c r="X1591" s="21">
        <f>Q1591-V1591</f>
        <v/>
      </c>
      <c r="Y1591" s="22">
        <f>IF(W1591&lt;0,0.9,LOOKUP(W1591,{0,1950001,3300001,6950001,9000001,18000001,40000001},{0.84895,0.7979,0.6958,0.66517,0.56307,0.4916,0.44055}))</f>
        <v/>
      </c>
      <c r="Z1591" s="22">
        <f>IF(X1591&lt;0,0.9,LOOKUP(X1591,{0,1950001,3300001,6950001,9000001,18000001,40000001},{0.84895,0.7979,0.6958,0.66517,0.56307,0.4916,0.44055}))</f>
        <v/>
      </c>
      <c r="AA1591" s="22">
        <f>IF(W1591&lt;0,0,CHOOSE(MATCH(W1591,{0,1950001,3300001,6950001,9000001},1),5.105/84.895,10.21/79.79,20.42/69.58,23.483/66.517,33.693/56.307))</f>
        <v/>
      </c>
      <c r="AB1591" s="21">
        <f>IF(C1591&lt;=2000,0,(MIN(C1591,ROUNDDOWN(F1591*0.3,0))-2000)*0.1)</f>
        <v/>
      </c>
      <c r="AC1591" s="21">
        <f>IF(C1591&lt;=2000,0,MIN((C1591-2000)*Y1591,(R1591+S1591)*0.2))</f>
        <v/>
      </c>
      <c r="AD1591" s="21">
        <f>IF(C1591&lt;=2000,0,MIN((C1591-2000)*Z1591,(T1591+U1591)*0.2))</f>
        <v/>
      </c>
      <c r="AE1591" s="21">
        <f>AC1591*AA1591</f>
        <v/>
      </c>
      <c r="AF1591" s="21">
        <f>ROUNDDOWN(R1591,-2)+ROUNDDOWN(S1591,-2)</f>
        <v/>
      </c>
      <c r="AG1591" s="21">
        <f>ROUNDDOWN(MAX(0,R1591-(AB1591+AC1591+AE1591)*0.6),-2)+ROUNDDOWN(MAX(0,S1591-(AB1591+AC1591+AE1591)*0.4),-2)</f>
        <v/>
      </c>
      <c r="AH1591" s="21">
        <f>ROUNDDOWN(MAX(0,T1591-(AB1591+AD1591)*0.6),-2)+ROUNDDOWN(MAX(0,U1591-(AB1591+AD1591)*0.4),-2)</f>
        <v/>
      </c>
      <c r="AI1591" s="21">
        <f>ROUNDDOWN(T1591,-2)+ROUNDDOWN(U1591,-2)</f>
        <v/>
      </c>
      <c r="AJ1591" s="21">
        <f>M1591+AF1591</f>
        <v/>
      </c>
      <c r="AK1591" s="21">
        <f>M1591+AG1591</f>
        <v/>
      </c>
      <c r="AL1591" s="21">
        <f>N1591+AH1591</f>
        <v/>
      </c>
      <c r="AM1591" s="21">
        <f>O1591+AI1591</f>
        <v/>
      </c>
      <c r="AN1591" s="21">
        <f>N1591+AI1591</f>
        <v/>
      </c>
      <c r="AO1591" s="21">
        <f>ROUNDDOWN((R1591+S1591)*0.2/Y1591+2000,0)</f>
        <v/>
      </c>
      <c r="AP1591" s="21">
        <f>ROUNDDOWN((T1591+U1591)*0.2/Z1591+2000,0)</f>
        <v/>
      </c>
      <c r="AQ1591" s="21">
        <f>AL1591-AK1591</f>
        <v/>
      </c>
      <c r="AR1591" s="21">
        <f>AM1591-AK1591</f>
        <v/>
      </c>
      <c r="AS1591" s="21">
        <f>AM1591-AL1591</f>
        <v/>
      </c>
      <c r="AT1591" s="21">
        <f>AK1591+C1591-AJ1591</f>
        <v/>
      </c>
      <c r="AU1591" s="21">
        <f>AL1591+C1591-AM1591</f>
        <v/>
      </c>
      <c r="AV1591" s="21">
        <f>AN1591+C1591-AM1591</f>
        <v/>
      </c>
    </row>
    <row r="1592">
      <c r="A1592" t="inlineStr">
        <is>
          <t>年収別 医療費15万</t>
        </is>
      </c>
      <c r="B1592" s="21">
        <f>'4_年収別'!$A$97</f>
        <v/>
      </c>
      <c r="C1592" s="21">
        <f>AO1592</f>
        <v/>
      </c>
      <c r="D1592" s="21" t="n">
        <v>150000</v>
      </c>
      <c r="E1592" s="21">
        <f>ROUND(MIN(B1592/12,650000)*12*0.0915+MIN(B1592/12,1390000)*12*(0.0504+0)+B1592*0.005,0)</f>
        <v/>
      </c>
      <c r="F1592" s="21">
        <f>IF(B1592&lt;741000,0,IF(B1592&lt;2191000,B1592-740000,IF(B1592&lt;2193000,1451000,IF(B1592&lt;2196000,1453000,IF(B1592&lt;2200000,1456000,IF(B1592&lt;3600000,ROUND(ROUNDDOWN(B1592/4,-3)*2.8,0)-80000,IF(B1592&lt;6600000,ROUND(ROUNDDOWN(B1592/4,-3)*3.2,0)-440000,IF(B1592&lt;8500000,ROUNDDOWN(B1592*0.9,0)-1100000,B1592-1950000))))))))</f>
        <v/>
      </c>
      <c r="G1592" s="21">
        <f>IF(F1592&gt;23500000,NA(),IF(F1592&lt;=4890000,1040000,IF(F1592&lt;=6550000,670000,620000)))</f>
        <v/>
      </c>
      <c r="H1592" s="21">
        <f>IF(D1592&lt;=0,0,MAX(0,MIN(2000000,D1592-MIN(100000,ROUNDDOWN(F1592*0.05,0)))))</f>
        <v/>
      </c>
      <c r="I1592" s="21">
        <f>IF(C1592&lt;=2000,0,MIN(C1592,ROUNDDOWN(F1592*0.4,0))-2000)</f>
        <v/>
      </c>
      <c r="J1592" s="21">
        <f>MAX(0,ROUNDDOWN(F1592-E1592-G1592,-3))</f>
        <v/>
      </c>
      <c r="K1592" s="21">
        <f>MAX(0,ROUNDDOWN(F1592-E1592-G1592-H1592-I1592,-3))</f>
        <v/>
      </c>
      <c r="L1592" s="21">
        <f>MAX(0,ROUNDDOWN(F1592-E1592-G1592-H1592,-3))</f>
        <v/>
      </c>
      <c r="M1592" s="21">
        <f>IF(J1592&lt;=0,0,ROUNDDOWN((J1592*LOOKUP(J1592,{0,1950001,3300001,6950001,9000001,18000001,40000001},{0.05,0.1,0.2,0.23,0.33,0.4,0.45})-LOOKUP(J1592,{0,1950001,3300001,6950001,9000001,18000001,40000001},{0,97500,427500,636000,1536000,2796000,4796000}))*1.021,-2))</f>
        <v/>
      </c>
      <c r="N1592" s="21">
        <f>IF(K1592&lt;=0,0,ROUNDDOWN((K1592*LOOKUP(K1592,{0,1950001,3300001,6950001,9000001,18000001,40000001},{0.05,0.1,0.2,0.23,0.33,0.4,0.45})-LOOKUP(K1592,{0,1950001,3300001,6950001,9000001,18000001,40000001},{0,97500,427500,636000,1536000,2796000,4796000}))*1.021,-2))</f>
        <v/>
      </c>
      <c r="O1592" s="21">
        <f>IF(L1592&lt;=0,0,ROUNDDOWN((L1592*LOOKUP(L1592,{0,1950001,3300001,6950001,9000001,18000001,40000001},{0.05,0.1,0.2,0.23,0.33,0.4,0.45})-LOOKUP(L1592,{0,1950001,3300001,6950001,9000001,18000001,40000001},{0,97500,427500,636000,1536000,2796000,4796000}))*1.021,-2))</f>
        <v/>
      </c>
      <c r="P1592" s="21">
        <f>MAX(0,ROUNDDOWN(F1592-E1592-430000,-3))</f>
        <v/>
      </c>
      <c r="Q1592" s="21">
        <f>MAX(0,ROUNDDOWN(F1592-E1592-430000-H1592,-3))</f>
        <v/>
      </c>
      <c r="R1592" s="21">
        <f>IF(F1592&lt;=450000,0,MAX(0,P1592*0.06-MIN(50000,P1592)*0.03))</f>
        <v/>
      </c>
      <c r="S1592" s="21">
        <f>IF(F1592&lt;=450000,0,MAX(0,P1592*0.04-MIN(50000,P1592)*0.02))</f>
        <v/>
      </c>
      <c r="T1592" s="21">
        <f>IF(F1592&lt;=450000,0,MAX(0,Q1592*0.06-MIN(50000,Q1592)*0.03))</f>
        <v/>
      </c>
      <c r="U1592" s="21">
        <f>IF(F1592&lt;=450000,0,MAX(0,Q1592*0.04-MIN(50000,Q1592)*0.02))</f>
        <v/>
      </c>
      <c r="V1592" s="21">
        <f>50000+MAX(0,G1592-480000)</f>
        <v/>
      </c>
      <c r="W1592" s="21">
        <f>P1592-V1592</f>
        <v/>
      </c>
      <c r="X1592" s="21">
        <f>Q1592-V1592</f>
        <v/>
      </c>
      <c r="Y1592" s="22">
        <f>IF(W1592&lt;0,0.9,LOOKUP(W1592,{0,1950001,3300001,6950001,9000001,18000001,40000001},{0.84895,0.7979,0.6958,0.66517,0.56307,0.4916,0.44055}))</f>
        <v/>
      </c>
      <c r="Z1592" s="22">
        <f>IF(X1592&lt;0,0.9,LOOKUP(X1592,{0,1950001,3300001,6950001,9000001,18000001,40000001},{0.84895,0.7979,0.6958,0.66517,0.56307,0.4916,0.44055}))</f>
        <v/>
      </c>
      <c r="AA1592" s="22">
        <f>IF(W1592&lt;0,0,CHOOSE(MATCH(W1592,{0,1950001,3300001,6950001,9000001},1),5.105/84.895,10.21/79.79,20.42/69.58,23.483/66.517,33.693/56.307))</f>
        <v/>
      </c>
      <c r="AB1592" s="21">
        <f>IF(C1592&lt;=2000,0,(MIN(C1592,ROUNDDOWN(F1592*0.3,0))-2000)*0.1)</f>
        <v/>
      </c>
      <c r="AC1592" s="21">
        <f>IF(C1592&lt;=2000,0,MIN((C1592-2000)*Y1592,(R1592+S1592)*0.2))</f>
        <v/>
      </c>
      <c r="AD1592" s="21">
        <f>IF(C1592&lt;=2000,0,MIN((C1592-2000)*Z1592,(T1592+U1592)*0.2))</f>
        <v/>
      </c>
      <c r="AE1592" s="21">
        <f>AC1592*AA1592</f>
        <v/>
      </c>
      <c r="AF1592" s="21">
        <f>ROUNDDOWN(R1592,-2)+ROUNDDOWN(S1592,-2)</f>
        <v/>
      </c>
      <c r="AG1592" s="21">
        <f>ROUNDDOWN(MAX(0,R1592-(AB1592+AC1592+AE1592)*0.6),-2)+ROUNDDOWN(MAX(0,S1592-(AB1592+AC1592+AE1592)*0.4),-2)</f>
        <v/>
      </c>
      <c r="AH1592" s="21">
        <f>ROUNDDOWN(MAX(0,T1592-(AB1592+AD1592)*0.6),-2)+ROUNDDOWN(MAX(0,U1592-(AB1592+AD1592)*0.4),-2)</f>
        <v/>
      </c>
      <c r="AI1592" s="21">
        <f>ROUNDDOWN(T1592,-2)+ROUNDDOWN(U1592,-2)</f>
        <v/>
      </c>
      <c r="AJ1592" s="21">
        <f>M1592+AF1592</f>
        <v/>
      </c>
      <c r="AK1592" s="21">
        <f>M1592+AG1592</f>
        <v/>
      </c>
      <c r="AL1592" s="21">
        <f>N1592+AH1592</f>
        <v/>
      </c>
      <c r="AM1592" s="21">
        <f>O1592+AI1592</f>
        <v/>
      </c>
      <c r="AN1592" s="21">
        <f>N1592+AI1592</f>
        <v/>
      </c>
      <c r="AO1592" s="21">
        <f>ROUNDDOWN((R1592+S1592)*0.2/Y1592+2000,0)</f>
        <v/>
      </c>
      <c r="AP1592" s="21">
        <f>ROUNDDOWN((T1592+U1592)*0.2/Z1592+2000,0)</f>
        <v/>
      </c>
      <c r="AQ1592" s="21">
        <f>AL1592-AK1592</f>
        <v/>
      </c>
      <c r="AR1592" s="21">
        <f>AM1592-AK1592</f>
        <v/>
      </c>
      <c r="AS1592" s="21">
        <f>AM1592-AL1592</f>
        <v/>
      </c>
      <c r="AT1592" s="21">
        <f>AK1592+C1592-AJ1592</f>
        <v/>
      </c>
      <c r="AU1592" s="21">
        <f>AL1592+C1592-AM1592</f>
        <v/>
      </c>
      <c r="AV1592" s="21">
        <f>AN1592+C1592-AM1592</f>
        <v/>
      </c>
    </row>
    <row r="1593">
      <c r="A1593" t="inlineStr">
        <is>
          <t>年収別 上限+5万</t>
        </is>
      </c>
      <c r="B1593" s="21">
        <f>'4_年収別'!$A$97</f>
        <v/>
      </c>
      <c r="C1593" s="21">
        <f>AO1593+50000</f>
        <v/>
      </c>
      <c r="D1593" s="21" t="n">
        <v>0</v>
      </c>
      <c r="E1593" s="21">
        <f>ROUND(MIN(B1593/12,650000)*12*0.0915+MIN(B1593/12,1390000)*12*(0.0504+0)+B1593*0.005,0)</f>
        <v/>
      </c>
      <c r="F1593" s="21">
        <f>IF(B1593&lt;741000,0,IF(B1593&lt;2191000,B1593-740000,IF(B1593&lt;2193000,1451000,IF(B1593&lt;2196000,1453000,IF(B1593&lt;2200000,1456000,IF(B1593&lt;3600000,ROUND(ROUNDDOWN(B1593/4,-3)*2.8,0)-80000,IF(B1593&lt;6600000,ROUND(ROUNDDOWN(B1593/4,-3)*3.2,0)-440000,IF(B1593&lt;8500000,ROUNDDOWN(B1593*0.9,0)-1100000,B1593-1950000))))))))</f>
        <v/>
      </c>
      <c r="G1593" s="21">
        <f>IF(F1593&gt;23500000,NA(),IF(F1593&lt;=4890000,1040000,IF(F1593&lt;=6550000,670000,620000)))</f>
        <v/>
      </c>
      <c r="H1593" s="21">
        <f>IF(D1593&lt;=0,0,MAX(0,MIN(2000000,D1593-MIN(100000,ROUNDDOWN(F1593*0.05,0)))))</f>
        <v/>
      </c>
      <c r="I1593" s="21">
        <f>IF(C1593&lt;=2000,0,MIN(C1593,ROUNDDOWN(F1593*0.4,0))-2000)</f>
        <v/>
      </c>
      <c r="J1593" s="21">
        <f>MAX(0,ROUNDDOWN(F1593-E1593-G1593,-3))</f>
        <v/>
      </c>
      <c r="K1593" s="21">
        <f>MAX(0,ROUNDDOWN(F1593-E1593-G1593-H1593-I1593,-3))</f>
        <v/>
      </c>
      <c r="L1593" s="21">
        <f>MAX(0,ROUNDDOWN(F1593-E1593-G1593-H1593,-3))</f>
        <v/>
      </c>
      <c r="M1593" s="21">
        <f>IF(J1593&lt;=0,0,ROUNDDOWN((J1593*LOOKUP(J1593,{0,1950001,3300001,6950001,9000001,18000001,40000001},{0.05,0.1,0.2,0.23,0.33,0.4,0.45})-LOOKUP(J1593,{0,1950001,3300001,6950001,9000001,18000001,40000001},{0,97500,427500,636000,1536000,2796000,4796000}))*1.021,-2))</f>
        <v/>
      </c>
      <c r="N1593" s="21">
        <f>IF(K1593&lt;=0,0,ROUNDDOWN((K1593*LOOKUP(K1593,{0,1950001,3300001,6950001,9000001,18000001,40000001},{0.05,0.1,0.2,0.23,0.33,0.4,0.45})-LOOKUP(K1593,{0,1950001,3300001,6950001,9000001,18000001,40000001},{0,97500,427500,636000,1536000,2796000,4796000}))*1.021,-2))</f>
        <v/>
      </c>
      <c r="O1593" s="21">
        <f>IF(L1593&lt;=0,0,ROUNDDOWN((L1593*LOOKUP(L1593,{0,1950001,3300001,6950001,9000001,18000001,40000001},{0.05,0.1,0.2,0.23,0.33,0.4,0.45})-LOOKUP(L1593,{0,1950001,3300001,6950001,9000001,18000001,40000001},{0,97500,427500,636000,1536000,2796000,4796000}))*1.021,-2))</f>
        <v/>
      </c>
      <c r="P1593" s="21">
        <f>MAX(0,ROUNDDOWN(F1593-E1593-430000,-3))</f>
        <v/>
      </c>
      <c r="Q1593" s="21">
        <f>MAX(0,ROUNDDOWN(F1593-E1593-430000-H1593,-3))</f>
        <v/>
      </c>
      <c r="R1593" s="21">
        <f>IF(F1593&lt;=450000,0,MAX(0,P1593*0.06-MIN(50000,P1593)*0.03))</f>
        <v/>
      </c>
      <c r="S1593" s="21">
        <f>IF(F1593&lt;=450000,0,MAX(0,P1593*0.04-MIN(50000,P1593)*0.02))</f>
        <v/>
      </c>
      <c r="T1593" s="21">
        <f>IF(F1593&lt;=450000,0,MAX(0,Q1593*0.06-MIN(50000,Q1593)*0.03))</f>
        <v/>
      </c>
      <c r="U1593" s="21">
        <f>IF(F1593&lt;=450000,0,MAX(0,Q1593*0.04-MIN(50000,Q1593)*0.02))</f>
        <v/>
      </c>
      <c r="V1593" s="21">
        <f>50000+MAX(0,G1593-480000)</f>
        <v/>
      </c>
      <c r="W1593" s="21">
        <f>P1593-V1593</f>
        <v/>
      </c>
      <c r="X1593" s="21">
        <f>Q1593-V1593</f>
        <v/>
      </c>
      <c r="Y1593" s="22">
        <f>IF(W1593&lt;0,0.9,LOOKUP(W1593,{0,1950001,3300001,6950001,9000001,18000001,40000001},{0.84895,0.7979,0.6958,0.66517,0.56307,0.4916,0.44055}))</f>
        <v/>
      </c>
      <c r="Z1593" s="22">
        <f>IF(X1593&lt;0,0.9,LOOKUP(X1593,{0,1950001,3300001,6950001,9000001,18000001,40000001},{0.84895,0.7979,0.6958,0.66517,0.56307,0.4916,0.44055}))</f>
        <v/>
      </c>
      <c r="AA1593" s="22">
        <f>IF(W1593&lt;0,0,CHOOSE(MATCH(W1593,{0,1950001,3300001,6950001,9000001},1),5.105/84.895,10.21/79.79,20.42/69.58,23.483/66.517,33.693/56.307))</f>
        <v/>
      </c>
      <c r="AB1593" s="21">
        <f>IF(C1593&lt;=2000,0,(MIN(C1593,ROUNDDOWN(F1593*0.3,0))-2000)*0.1)</f>
        <v/>
      </c>
      <c r="AC1593" s="21">
        <f>IF(C1593&lt;=2000,0,MIN((C1593-2000)*Y1593,(R1593+S1593)*0.2))</f>
        <v/>
      </c>
      <c r="AD1593" s="21">
        <f>IF(C1593&lt;=2000,0,MIN((C1593-2000)*Z1593,(T1593+U1593)*0.2))</f>
        <v/>
      </c>
      <c r="AE1593" s="21">
        <f>AC1593*AA1593</f>
        <v/>
      </c>
      <c r="AF1593" s="21">
        <f>ROUNDDOWN(R1593,-2)+ROUNDDOWN(S1593,-2)</f>
        <v/>
      </c>
      <c r="AG1593" s="21">
        <f>ROUNDDOWN(MAX(0,R1593-(AB1593+AC1593+AE1593)*0.6),-2)+ROUNDDOWN(MAX(0,S1593-(AB1593+AC1593+AE1593)*0.4),-2)</f>
        <v/>
      </c>
      <c r="AH1593" s="21">
        <f>ROUNDDOWN(MAX(0,T1593-(AB1593+AD1593)*0.6),-2)+ROUNDDOWN(MAX(0,U1593-(AB1593+AD1593)*0.4),-2)</f>
        <v/>
      </c>
      <c r="AI1593" s="21">
        <f>ROUNDDOWN(T1593,-2)+ROUNDDOWN(U1593,-2)</f>
        <v/>
      </c>
      <c r="AJ1593" s="21">
        <f>M1593+AF1593</f>
        <v/>
      </c>
      <c r="AK1593" s="21">
        <f>M1593+AG1593</f>
        <v/>
      </c>
      <c r="AL1593" s="21">
        <f>N1593+AH1593</f>
        <v/>
      </c>
      <c r="AM1593" s="21">
        <f>O1593+AI1593</f>
        <v/>
      </c>
      <c r="AN1593" s="21">
        <f>N1593+AI1593</f>
        <v/>
      </c>
      <c r="AO1593" s="21">
        <f>ROUNDDOWN((R1593+S1593)*0.2/Y1593+2000,0)</f>
        <v/>
      </c>
      <c r="AP1593" s="21">
        <f>ROUNDDOWN((T1593+U1593)*0.2/Z1593+2000,0)</f>
        <v/>
      </c>
      <c r="AQ1593" s="21">
        <f>AL1593-AK1593</f>
        <v/>
      </c>
      <c r="AR1593" s="21">
        <f>AM1593-AK1593</f>
        <v/>
      </c>
      <c r="AS1593" s="21">
        <f>AM1593-AL1593</f>
        <v/>
      </c>
      <c r="AT1593" s="21">
        <f>AK1593+C1593-AJ1593</f>
        <v/>
      </c>
      <c r="AU1593" s="21">
        <f>AL1593+C1593-AM1593</f>
        <v/>
      </c>
      <c r="AV1593" s="21">
        <f>AN1593+C1593-AM1593</f>
        <v/>
      </c>
    </row>
    <row r="1594">
      <c r="A1594" t="inlineStr">
        <is>
          <t>年収別 医療費15万</t>
        </is>
      </c>
      <c r="B1594" s="21">
        <f>'4_年収別'!$A$98</f>
        <v/>
      </c>
      <c r="C1594" s="21">
        <f>AO1594</f>
        <v/>
      </c>
      <c r="D1594" s="21" t="n">
        <v>150000</v>
      </c>
      <c r="E1594" s="21">
        <f>ROUND(MIN(B1594/12,650000)*12*0.0915+MIN(B1594/12,1390000)*12*(0.0504+0)+B1594*0.005,0)</f>
        <v/>
      </c>
      <c r="F1594" s="21">
        <f>IF(B1594&lt;741000,0,IF(B1594&lt;2191000,B1594-740000,IF(B1594&lt;2193000,1451000,IF(B1594&lt;2196000,1453000,IF(B1594&lt;2200000,1456000,IF(B1594&lt;3600000,ROUND(ROUNDDOWN(B1594/4,-3)*2.8,0)-80000,IF(B1594&lt;6600000,ROUND(ROUNDDOWN(B1594/4,-3)*3.2,0)-440000,IF(B1594&lt;8500000,ROUNDDOWN(B1594*0.9,0)-1100000,B1594-1950000))))))))</f>
        <v/>
      </c>
      <c r="G1594" s="21">
        <f>IF(F1594&gt;23500000,NA(),IF(F1594&lt;=4890000,1040000,IF(F1594&lt;=6550000,670000,620000)))</f>
        <v/>
      </c>
      <c r="H1594" s="21">
        <f>IF(D1594&lt;=0,0,MAX(0,MIN(2000000,D1594-MIN(100000,ROUNDDOWN(F1594*0.05,0)))))</f>
        <v/>
      </c>
      <c r="I1594" s="21">
        <f>IF(C1594&lt;=2000,0,MIN(C1594,ROUNDDOWN(F1594*0.4,0))-2000)</f>
        <v/>
      </c>
      <c r="J1594" s="21">
        <f>MAX(0,ROUNDDOWN(F1594-E1594-G1594,-3))</f>
        <v/>
      </c>
      <c r="K1594" s="21">
        <f>MAX(0,ROUNDDOWN(F1594-E1594-G1594-H1594-I1594,-3))</f>
        <v/>
      </c>
      <c r="L1594" s="21">
        <f>MAX(0,ROUNDDOWN(F1594-E1594-G1594-H1594,-3))</f>
        <v/>
      </c>
      <c r="M1594" s="21">
        <f>IF(J1594&lt;=0,0,ROUNDDOWN((J1594*LOOKUP(J1594,{0,1950001,3300001,6950001,9000001,18000001,40000001},{0.05,0.1,0.2,0.23,0.33,0.4,0.45})-LOOKUP(J1594,{0,1950001,3300001,6950001,9000001,18000001,40000001},{0,97500,427500,636000,1536000,2796000,4796000}))*1.021,-2))</f>
        <v/>
      </c>
      <c r="N1594" s="21">
        <f>IF(K1594&lt;=0,0,ROUNDDOWN((K1594*LOOKUP(K1594,{0,1950001,3300001,6950001,9000001,18000001,40000001},{0.05,0.1,0.2,0.23,0.33,0.4,0.45})-LOOKUP(K1594,{0,1950001,3300001,6950001,9000001,18000001,40000001},{0,97500,427500,636000,1536000,2796000,4796000}))*1.021,-2))</f>
        <v/>
      </c>
      <c r="O1594" s="21">
        <f>IF(L1594&lt;=0,0,ROUNDDOWN((L1594*LOOKUP(L1594,{0,1950001,3300001,6950001,9000001,18000001,40000001},{0.05,0.1,0.2,0.23,0.33,0.4,0.45})-LOOKUP(L1594,{0,1950001,3300001,6950001,9000001,18000001,40000001},{0,97500,427500,636000,1536000,2796000,4796000}))*1.021,-2))</f>
        <v/>
      </c>
      <c r="P1594" s="21">
        <f>MAX(0,ROUNDDOWN(F1594-E1594-430000,-3))</f>
        <v/>
      </c>
      <c r="Q1594" s="21">
        <f>MAX(0,ROUNDDOWN(F1594-E1594-430000-H1594,-3))</f>
        <v/>
      </c>
      <c r="R1594" s="21">
        <f>IF(F1594&lt;=450000,0,MAX(0,P1594*0.06-MIN(50000,P1594)*0.03))</f>
        <v/>
      </c>
      <c r="S1594" s="21">
        <f>IF(F1594&lt;=450000,0,MAX(0,P1594*0.04-MIN(50000,P1594)*0.02))</f>
        <v/>
      </c>
      <c r="T1594" s="21">
        <f>IF(F1594&lt;=450000,0,MAX(0,Q1594*0.06-MIN(50000,Q1594)*0.03))</f>
        <v/>
      </c>
      <c r="U1594" s="21">
        <f>IF(F1594&lt;=450000,0,MAX(0,Q1594*0.04-MIN(50000,Q1594)*0.02))</f>
        <v/>
      </c>
      <c r="V1594" s="21">
        <f>50000+MAX(0,G1594-480000)</f>
        <v/>
      </c>
      <c r="W1594" s="21">
        <f>P1594-V1594</f>
        <v/>
      </c>
      <c r="X1594" s="21">
        <f>Q1594-V1594</f>
        <v/>
      </c>
      <c r="Y1594" s="22">
        <f>IF(W1594&lt;0,0.9,LOOKUP(W1594,{0,1950001,3300001,6950001,9000001,18000001,40000001},{0.84895,0.7979,0.6958,0.66517,0.56307,0.4916,0.44055}))</f>
        <v/>
      </c>
      <c r="Z1594" s="22">
        <f>IF(X1594&lt;0,0.9,LOOKUP(X1594,{0,1950001,3300001,6950001,9000001,18000001,40000001},{0.84895,0.7979,0.6958,0.66517,0.56307,0.4916,0.44055}))</f>
        <v/>
      </c>
      <c r="AA1594" s="22">
        <f>IF(W1594&lt;0,0,CHOOSE(MATCH(W1594,{0,1950001,3300001,6950001,9000001},1),5.105/84.895,10.21/79.79,20.42/69.58,23.483/66.517,33.693/56.307))</f>
        <v/>
      </c>
      <c r="AB1594" s="21">
        <f>IF(C1594&lt;=2000,0,(MIN(C1594,ROUNDDOWN(F1594*0.3,0))-2000)*0.1)</f>
        <v/>
      </c>
      <c r="AC1594" s="21">
        <f>IF(C1594&lt;=2000,0,MIN((C1594-2000)*Y1594,(R1594+S1594)*0.2))</f>
        <v/>
      </c>
      <c r="AD1594" s="21">
        <f>IF(C1594&lt;=2000,0,MIN((C1594-2000)*Z1594,(T1594+U1594)*0.2))</f>
        <v/>
      </c>
      <c r="AE1594" s="21">
        <f>AC1594*AA1594</f>
        <v/>
      </c>
      <c r="AF1594" s="21">
        <f>ROUNDDOWN(R1594,-2)+ROUNDDOWN(S1594,-2)</f>
        <v/>
      </c>
      <c r="AG1594" s="21">
        <f>ROUNDDOWN(MAX(0,R1594-(AB1594+AC1594+AE1594)*0.6),-2)+ROUNDDOWN(MAX(0,S1594-(AB1594+AC1594+AE1594)*0.4),-2)</f>
        <v/>
      </c>
      <c r="AH1594" s="21">
        <f>ROUNDDOWN(MAX(0,T1594-(AB1594+AD1594)*0.6),-2)+ROUNDDOWN(MAX(0,U1594-(AB1594+AD1594)*0.4),-2)</f>
        <v/>
      </c>
      <c r="AI1594" s="21">
        <f>ROUNDDOWN(T1594,-2)+ROUNDDOWN(U1594,-2)</f>
        <v/>
      </c>
      <c r="AJ1594" s="21">
        <f>M1594+AF1594</f>
        <v/>
      </c>
      <c r="AK1594" s="21">
        <f>M1594+AG1594</f>
        <v/>
      </c>
      <c r="AL1594" s="21">
        <f>N1594+AH1594</f>
        <v/>
      </c>
      <c r="AM1594" s="21">
        <f>O1594+AI1594</f>
        <v/>
      </c>
      <c r="AN1594" s="21">
        <f>N1594+AI1594</f>
        <v/>
      </c>
      <c r="AO1594" s="21">
        <f>ROUNDDOWN((R1594+S1594)*0.2/Y1594+2000,0)</f>
        <v/>
      </c>
      <c r="AP1594" s="21">
        <f>ROUNDDOWN((T1594+U1594)*0.2/Z1594+2000,0)</f>
        <v/>
      </c>
      <c r="AQ1594" s="21">
        <f>AL1594-AK1594</f>
        <v/>
      </c>
      <c r="AR1594" s="21">
        <f>AM1594-AK1594</f>
        <v/>
      </c>
      <c r="AS1594" s="21">
        <f>AM1594-AL1594</f>
        <v/>
      </c>
      <c r="AT1594" s="21">
        <f>AK1594+C1594-AJ1594</f>
        <v/>
      </c>
      <c r="AU1594" s="21">
        <f>AL1594+C1594-AM1594</f>
        <v/>
      </c>
      <c r="AV1594" s="21">
        <f>AN1594+C1594-AM1594</f>
        <v/>
      </c>
    </row>
    <row r="1595">
      <c r="A1595" t="inlineStr">
        <is>
          <t>年収別 上限+5万</t>
        </is>
      </c>
      <c r="B1595" s="21">
        <f>'4_年収別'!$A$98</f>
        <v/>
      </c>
      <c r="C1595" s="21">
        <f>AO1595+50000</f>
        <v/>
      </c>
      <c r="D1595" s="21" t="n">
        <v>0</v>
      </c>
      <c r="E1595" s="21">
        <f>ROUND(MIN(B1595/12,650000)*12*0.0915+MIN(B1595/12,1390000)*12*(0.0504+0)+B1595*0.005,0)</f>
        <v/>
      </c>
      <c r="F1595" s="21">
        <f>IF(B1595&lt;741000,0,IF(B1595&lt;2191000,B1595-740000,IF(B1595&lt;2193000,1451000,IF(B1595&lt;2196000,1453000,IF(B1595&lt;2200000,1456000,IF(B1595&lt;3600000,ROUND(ROUNDDOWN(B1595/4,-3)*2.8,0)-80000,IF(B1595&lt;6600000,ROUND(ROUNDDOWN(B1595/4,-3)*3.2,0)-440000,IF(B1595&lt;8500000,ROUNDDOWN(B1595*0.9,0)-1100000,B1595-1950000))))))))</f>
        <v/>
      </c>
      <c r="G1595" s="21">
        <f>IF(F1595&gt;23500000,NA(),IF(F1595&lt;=4890000,1040000,IF(F1595&lt;=6550000,670000,620000)))</f>
        <v/>
      </c>
      <c r="H1595" s="21">
        <f>IF(D1595&lt;=0,0,MAX(0,MIN(2000000,D1595-MIN(100000,ROUNDDOWN(F1595*0.05,0)))))</f>
        <v/>
      </c>
      <c r="I1595" s="21">
        <f>IF(C1595&lt;=2000,0,MIN(C1595,ROUNDDOWN(F1595*0.4,0))-2000)</f>
        <v/>
      </c>
      <c r="J1595" s="21">
        <f>MAX(0,ROUNDDOWN(F1595-E1595-G1595,-3))</f>
        <v/>
      </c>
      <c r="K1595" s="21">
        <f>MAX(0,ROUNDDOWN(F1595-E1595-G1595-H1595-I1595,-3))</f>
        <v/>
      </c>
      <c r="L1595" s="21">
        <f>MAX(0,ROUNDDOWN(F1595-E1595-G1595-H1595,-3))</f>
        <v/>
      </c>
      <c r="M1595" s="21">
        <f>IF(J1595&lt;=0,0,ROUNDDOWN((J1595*LOOKUP(J1595,{0,1950001,3300001,6950001,9000001,18000001,40000001},{0.05,0.1,0.2,0.23,0.33,0.4,0.45})-LOOKUP(J1595,{0,1950001,3300001,6950001,9000001,18000001,40000001},{0,97500,427500,636000,1536000,2796000,4796000}))*1.021,-2))</f>
        <v/>
      </c>
      <c r="N1595" s="21">
        <f>IF(K1595&lt;=0,0,ROUNDDOWN((K1595*LOOKUP(K1595,{0,1950001,3300001,6950001,9000001,18000001,40000001},{0.05,0.1,0.2,0.23,0.33,0.4,0.45})-LOOKUP(K1595,{0,1950001,3300001,6950001,9000001,18000001,40000001},{0,97500,427500,636000,1536000,2796000,4796000}))*1.021,-2))</f>
        <v/>
      </c>
      <c r="O1595" s="21">
        <f>IF(L1595&lt;=0,0,ROUNDDOWN((L1595*LOOKUP(L1595,{0,1950001,3300001,6950001,9000001,18000001,40000001},{0.05,0.1,0.2,0.23,0.33,0.4,0.45})-LOOKUP(L1595,{0,1950001,3300001,6950001,9000001,18000001,40000001},{0,97500,427500,636000,1536000,2796000,4796000}))*1.021,-2))</f>
        <v/>
      </c>
      <c r="P1595" s="21">
        <f>MAX(0,ROUNDDOWN(F1595-E1595-430000,-3))</f>
        <v/>
      </c>
      <c r="Q1595" s="21">
        <f>MAX(0,ROUNDDOWN(F1595-E1595-430000-H1595,-3))</f>
        <v/>
      </c>
      <c r="R1595" s="21">
        <f>IF(F1595&lt;=450000,0,MAX(0,P1595*0.06-MIN(50000,P1595)*0.03))</f>
        <v/>
      </c>
      <c r="S1595" s="21">
        <f>IF(F1595&lt;=450000,0,MAX(0,P1595*0.04-MIN(50000,P1595)*0.02))</f>
        <v/>
      </c>
      <c r="T1595" s="21">
        <f>IF(F1595&lt;=450000,0,MAX(0,Q1595*0.06-MIN(50000,Q1595)*0.03))</f>
        <v/>
      </c>
      <c r="U1595" s="21">
        <f>IF(F1595&lt;=450000,0,MAX(0,Q1595*0.04-MIN(50000,Q1595)*0.02))</f>
        <v/>
      </c>
      <c r="V1595" s="21">
        <f>50000+MAX(0,G1595-480000)</f>
        <v/>
      </c>
      <c r="W1595" s="21">
        <f>P1595-V1595</f>
        <v/>
      </c>
      <c r="X1595" s="21">
        <f>Q1595-V1595</f>
        <v/>
      </c>
      <c r="Y1595" s="22">
        <f>IF(W1595&lt;0,0.9,LOOKUP(W1595,{0,1950001,3300001,6950001,9000001,18000001,40000001},{0.84895,0.7979,0.6958,0.66517,0.56307,0.4916,0.44055}))</f>
        <v/>
      </c>
      <c r="Z1595" s="22">
        <f>IF(X1595&lt;0,0.9,LOOKUP(X1595,{0,1950001,3300001,6950001,9000001,18000001,40000001},{0.84895,0.7979,0.6958,0.66517,0.56307,0.4916,0.44055}))</f>
        <v/>
      </c>
      <c r="AA1595" s="22">
        <f>IF(W1595&lt;0,0,CHOOSE(MATCH(W1595,{0,1950001,3300001,6950001,9000001},1),5.105/84.895,10.21/79.79,20.42/69.58,23.483/66.517,33.693/56.307))</f>
        <v/>
      </c>
      <c r="AB1595" s="21">
        <f>IF(C1595&lt;=2000,0,(MIN(C1595,ROUNDDOWN(F1595*0.3,0))-2000)*0.1)</f>
        <v/>
      </c>
      <c r="AC1595" s="21">
        <f>IF(C1595&lt;=2000,0,MIN((C1595-2000)*Y1595,(R1595+S1595)*0.2))</f>
        <v/>
      </c>
      <c r="AD1595" s="21">
        <f>IF(C1595&lt;=2000,0,MIN((C1595-2000)*Z1595,(T1595+U1595)*0.2))</f>
        <v/>
      </c>
      <c r="AE1595" s="21">
        <f>AC1595*AA1595</f>
        <v/>
      </c>
      <c r="AF1595" s="21">
        <f>ROUNDDOWN(R1595,-2)+ROUNDDOWN(S1595,-2)</f>
        <v/>
      </c>
      <c r="AG1595" s="21">
        <f>ROUNDDOWN(MAX(0,R1595-(AB1595+AC1595+AE1595)*0.6),-2)+ROUNDDOWN(MAX(0,S1595-(AB1595+AC1595+AE1595)*0.4),-2)</f>
        <v/>
      </c>
      <c r="AH1595" s="21">
        <f>ROUNDDOWN(MAX(0,T1595-(AB1595+AD1595)*0.6),-2)+ROUNDDOWN(MAX(0,U1595-(AB1595+AD1595)*0.4),-2)</f>
        <v/>
      </c>
      <c r="AI1595" s="21">
        <f>ROUNDDOWN(T1595,-2)+ROUNDDOWN(U1595,-2)</f>
        <v/>
      </c>
      <c r="AJ1595" s="21">
        <f>M1595+AF1595</f>
        <v/>
      </c>
      <c r="AK1595" s="21">
        <f>M1595+AG1595</f>
        <v/>
      </c>
      <c r="AL1595" s="21">
        <f>N1595+AH1595</f>
        <v/>
      </c>
      <c r="AM1595" s="21">
        <f>O1595+AI1595</f>
        <v/>
      </c>
      <c r="AN1595" s="21">
        <f>N1595+AI1595</f>
        <v/>
      </c>
      <c r="AO1595" s="21">
        <f>ROUNDDOWN((R1595+S1595)*0.2/Y1595+2000,0)</f>
        <v/>
      </c>
      <c r="AP1595" s="21">
        <f>ROUNDDOWN((T1595+U1595)*0.2/Z1595+2000,0)</f>
        <v/>
      </c>
      <c r="AQ1595" s="21">
        <f>AL1595-AK1595</f>
        <v/>
      </c>
      <c r="AR1595" s="21">
        <f>AM1595-AK1595</f>
        <v/>
      </c>
      <c r="AS1595" s="21">
        <f>AM1595-AL1595</f>
        <v/>
      </c>
      <c r="AT1595" s="21">
        <f>AK1595+C1595-AJ1595</f>
        <v/>
      </c>
      <c r="AU1595" s="21">
        <f>AL1595+C1595-AM1595</f>
        <v/>
      </c>
      <c r="AV1595" s="21">
        <f>AN1595+C1595-AM1595</f>
        <v/>
      </c>
    </row>
    <row r="1596">
      <c r="A1596" t="inlineStr">
        <is>
          <t>年収別 医療費15万</t>
        </is>
      </c>
      <c r="B1596" s="21">
        <f>'4_年収別'!$A$99</f>
        <v/>
      </c>
      <c r="C1596" s="21">
        <f>AO1596</f>
        <v/>
      </c>
      <c r="D1596" s="21" t="n">
        <v>150000</v>
      </c>
      <c r="E1596" s="21">
        <f>ROUND(MIN(B1596/12,650000)*12*0.0915+MIN(B1596/12,1390000)*12*(0.0504+0)+B1596*0.005,0)</f>
        <v/>
      </c>
      <c r="F1596" s="21">
        <f>IF(B1596&lt;741000,0,IF(B1596&lt;2191000,B1596-740000,IF(B1596&lt;2193000,1451000,IF(B1596&lt;2196000,1453000,IF(B1596&lt;2200000,1456000,IF(B1596&lt;3600000,ROUND(ROUNDDOWN(B1596/4,-3)*2.8,0)-80000,IF(B1596&lt;6600000,ROUND(ROUNDDOWN(B1596/4,-3)*3.2,0)-440000,IF(B1596&lt;8500000,ROUNDDOWN(B1596*0.9,0)-1100000,B1596-1950000))))))))</f>
        <v/>
      </c>
      <c r="G1596" s="21">
        <f>IF(F1596&gt;23500000,NA(),IF(F1596&lt;=4890000,1040000,IF(F1596&lt;=6550000,670000,620000)))</f>
        <v/>
      </c>
      <c r="H1596" s="21">
        <f>IF(D1596&lt;=0,0,MAX(0,MIN(2000000,D1596-MIN(100000,ROUNDDOWN(F1596*0.05,0)))))</f>
        <v/>
      </c>
      <c r="I1596" s="21">
        <f>IF(C1596&lt;=2000,0,MIN(C1596,ROUNDDOWN(F1596*0.4,0))-2000)</f>
        <v/>
      </c>
      <c r="J1596" s="21">
        <f>MAX(0,ROUNDDOWN(F1596-E1596-G1596,-3))</f>
        <v/>
      </c>
      <c r="K1596" s="21">
        <f>MAX(0,ROUNDDOWN(F1596-E1596-G1596-H1596-I1596,-3))</f>
        <v/>
      </c>
      <c r="L1596" s="21">
        <f>MAX(0,ROUNDDOWN(F1596-E1596-G1596-H1596,-3))</f>
        <v/>
      </c>
      <c r="M1596" s="21">
        <f>IF(J1596&lt;=0,0,ROUNDDOWN((J1596*LOOKUP(J1596,{0,1950001,3300001,6950001,9000001,18000001,40000001},{0.05,0.1,0.2,0.23,0.33,0.4,0.45})-LOOKUP(J1596,{0,1950001,3300001,6950001,9000001,18000001,40000001},{0,97500,427500,636000,1536000,2796000,4796000}))*1.021,-2))</f>
        <v/>
      </c>
      <c r="N1596" s="21">
        <f>IF(K1596&lt;=0,0,ROUNDDOWN((K1596*LOOKUP(K1596,{0,1950001,3300001,6950001,9000001,18000001,40000001},{0.05,0.1,0.2,0.23,0.33,0.4,0.45})-LOOKUP(K1596,{0,1950001,3300001,6950001,9000001,18000001,40000001},{0,97500,427500,636000,1536000,2796000,4796000}))*1.021,-2))</f>
        <v/>
      </c>
      <c r="O1596" s="21">
        <f>IF(L1596&lt;=0,0,ROUNDDOWN((L1596*LOOKUP(L1596,{0,1950001,3300001,6950001,9000001,18000001,40000001},{0.05,0.1,0.2,0.23,0.33,0.4,0.45})-LOOKUP(L1596,{0,1950001,3300001,6950001,9000001,18000001,40000001},{0,97500,427500,636000,1536000,2796000,4796000}))*1.021,-2))</f>
        <v/>
      </c>
      <c r="P1596" s="21">
        <f>MAX(0,ROUNDDOWN(F1596-E1596-430000,-3))</f>
        <v/>
      </c>
      <c r="Q1596" s="21">
        <f>MAX(0,ROUNDDOWN(F1596-E1596-430000-H1596,-3))</f>
        <v/>
      </c>
      <c r="R1596" s="21">
        <f>IF(F1596&lt;=450000,0,MAX(0,P1596*0.06-MIN(50000,P1596)*0.03))</f>
        <v/>
      </c>
      <c r="S1596" s="21">
        <f>IF(F1596&lt;=450000,0,MAX(0,P1596*0.04-MIN(50000,P1596)*0.02))</f>
        <v/>
      </c>
      <c r="T1596" s="21">
        <f>IF(F1596&lt;=450000,0,MAX(0,Q1596*0.06-MIN(50000,Q1596)*0.03))</f>
        <v/>
      </c>
      <c r="U1596" s="21">
        <f>IF(F1596&lt;=450000,0,MAX(0,Q1596*0.04-MIN(50000,Q1596)*0.02))</f>
        <v/>
      </c>
      <c r="V1596" s="21">
        <f>50000+MAX(0,G1596-480000)</f>
        <v/>
      </c>
      <c r="W1596" s="21">
        <f>P1596-V1596</f>
        <v/>
      </c>
      <c r="X1596" s="21">
        <f>Q1596-V1596</f>
        <v/>
      </c>
      <c r="Y1596" s="22">
        <f>IF(W1596&lt;0,0.9,LOOKUP(W1596,{0,1950001,3300001,6950001,9000001,18000001,40000001},{0.84895,0.7979,0.6958,0.66517,0.56307,0.4916,0.44055}))</f>
        <v/>
      </c>
      <c r="Z1596" s="22">
        <f>IF(X1596&lt;0,0.9,LOOKUP(X1596,{0,1950001,3300001,6950001,9000001,18000001,40000001},{0.84895,0.7979,0.6958,0.66517,0.56307,0.4916,0.44055}))</f>
        <v/>
      </c>
      <c r="AA1596" s="22">
        <f>IF(W1596&lt;0,0,CHOOSE(MATCH(W1596,{0,1950001,3300001,6950001,9000001},1),5.105/84.895,10.21/79.79,20.42/69.58,23.483/66.517,33.693/56.307))</f>
        <v/>
      </c>
      <c r="AB1596" s="21">
        <f>IF(C1596&lt;=2000,0,(MIN(C1596,ROUNDDOWN(F1596*0.3,0))-2000)*0.1)</f>
        <v/>
      </c>
      <c r="AC1596" s="21">
        <f>IF(C1596&lt;=2000,0,MIN((C1596-2000)*Y1596,(R1596+S1596)*0.2))</f>
        <v/>
      </c>
      <c r="AD1596" s="21">
        <f>IF(C1596&lt;=2000,0,MIN((C1596-2000)*Z1596,(T1596+U1596)*0.2))</f>
        <v/>
      </c>
      <c r="AE1596" s="21">
        <f>AC1596*AA1596</f>
        <v/>
      </c>
      <c r="AF1596" s="21">
        <f>ROUNDDOWN(R1596,-2)+ROUNDDOWN(S1596,-2)</f>
        <v/>
      </c>
      <c r="AG1596" s="21">
        <f>ROUNDDOWN(MAX(0,R1596-(AB1596+AC1596+AE1596)*0.6),-2)+ROUNDDOWN(MAX(0,S1596-(AB1596+AC1596+AE1596)*0.4),-2)</f>
        <v/>
      </c>
      <c r="AH1596" s="21">
        <f>ROUNDDOWN(MAX(0,T1596-(AB1596+AD1596)*0.6),-2)+ROUNDDOWN(MAX(0,U1596-(AB1596+AD1596)*0.4),-2)</f>
        <v/>
      </c>
      <c r="AI1596" s="21">
        <f>ROUNDDOWN(T1596,-2)+ROUNDDOWN(U1596,-2)</f>
        <v/>
      </c>
      <c r="AJ1596" s="21">
        <f>M1596+AF1596</f>
        <v/>
      </c>
      <c r="AK1596" s="21">
        <f>M1596+AG1596</f>
        <v/>
      </c>
      <c r="AL1596" s="21">
        <f>N1596+AH1596</f>
        <v/>
      </c>
      <c r="AM1596" s="21">
        <f>O1596+AI1596</f>
        <v/>
      </c>
      <c r="AN1596" s="21">
        <f>N1596+AI1596</f>
        <v/>
      </c>
      <c r="AO1596" s="21">
        <f>ROUNDDOWN((R1596+S1596)*0.2/Y1596+2000,0)</f>
        <v/>
      </c>
      <c r="AP1596" s="21">
        <f>ROUNDDOWN((T1596+U1596)*0.2/Z1596+2000,0)</f>
        <v/>
      </c>
      <c r="AQ1596" s="21">
        <f>AL1596-AK1596</f>
        <v/>
      </c>
      <c r="AR1596" s="21">
        <f>AM1596-AK1596</f>
        <v/>
      </c>
      <c r="AS1596" s="21">
        <f>AM1596-AL1596</f>
        <v/>
      </c>
      <c r="AT1596" s="21">
        <f>AK1596+C1596-AJ1596</f>
        <v/>
      </c>
      <c r="AU1596" s="21">
        <f>AL1596+C1596-AM1596</f>
        <v/>
      </c>
      <c r="AV1596" s="21">
        <f>AN1596+C1596-AM1596</f>
        <v/>
      </c>
    </row>
    <row r="1597">
      <c r="A1597" t="inlineStr">
        <is>
          <t>年収別 上限+5万</t>
        </is>
      </c>
      <c r="B1597" s="21">
        <f>'4_年収別'!$A$99</f>
        <v/>
      </c>
      <c r="C1597" s="21">
        <f>AO1597+50000</f>
        <v/>
      </c>
      <c r="D1597" s="21" t="n">
        <v>0</v>
      </c>
      <c r="E1597" s="21">
        <f>ROUND(MIN(B1597/12,650000)*12*0.0915+MIN(B1597/12,1390000)*12*(0.0504+0)+B1597*0.005,0)</f>
        <v/>
      </c>
      <c r="F1597" s="21">
        <f>IF(B1597&lt;741000,0,IF(B1597&lt;2191000,B1597-740000,IF(B1597&lt;2193000,1451000,IF(B1597&lt;2196000,1453000,IF(B1597&lt;2200000,1456000,IF(B1597&lt;3600000,ROUND(ROUNDDOWN(B1597/4,-3)*2.8,0)-80000,IF(B1597&lt;6600000,ROUND(ROUNDDOWN(B1597/4,-3)*3.2,0)-440000,IF(B1597&lt;8500000,ROUNDDOWN(B1597*0.9,0)-1100000,B1597-1950000))))))))</f>
        <v/>
      </c>
      <c r="G1597" s="21">
        <f>IF(F1597&gt;23500000,NA(),IF(F1597&lt;=4890000,1040000,IF(F1597&lt;=6550000,670000,620000)))</f>
        <v/>
      </c>
      <c r="H1597" s="21">
        <f>IF(D1597&lt;=0,0,MAX(0,MIN(2000000,D1597-MIN(100000,ROUNDDOWN(F1597*0.05,0)))))</f>
        <v/>
      </c>
      <c r="I1597" s="21">
        <f>IF(C1597&lt;=2000,0,MIN(C1597,ROUNDDOWN(F1597*0.4,0))-2000)</f>
        <v/>
      </c>
      <c r="J1597" s="21">
        <f>MAX(0,ROUNDDOWN(F1597-E1597-G1597,-3))</f>
        <v/>
      </c>
      <c r="K1597" s="21">
        <f>MAX(0,ROUNDDOWN(F1597-E1597-G1597-H1597-I1597,-3))</f>
        <v/>
      </c>
      <c r="L1597" s="21">
        <f>MAX(0,ROUNDDOWN(F1597-E1597-G1597-H1597,-3))</f>
        <v/>
      </c>
      <c r="M1597" s="21">
        <f>IF(J1597&lt;=0,0,ROUNDDOWN((J1597*LOOKUP(J1597,{0,1950001,3300001,6950001,9000001,18000001,40000001},{0.05,0.1,0.2,0.23,0.33,0.4,0.45})-LOOKUP(J1597,{0,1950001,3300001,6950001,9000001,18000001,40000001},{0,97500,427500,636000,1536000,2796000,4796000}))*1.021,-2))</f>
        <v/>
      </c>
      <c r="N1597" s="21">
        <f>IF(K1597&lt;=0,0,ROUNDDOWN((K1597*LOOKUP(K1597,{0,1950001,3300001,6950001,9000001,18000001,40000001},{0.05,0.1,0.2,0.23,0.33,0.4,0.45})-LOOKUP(K1597,{0,1950001,3300001,6950001,9000001,18000001,40000001},{0,97500,427500,636000,1536000,2796000,4796000}))*1.021,-2))</f>
        <v/>
      </c>
      <c r="O1597" s="21">
        <f>IF(L1597&lt;=0,0,ROUNDDOWN((L1597*LOOKUP(L1597,{0,1950001,3300001,6950001,9000001,18000001,40000001},{0.05,0.1,0.2,0.23,0.33,0.4,0.45})-LOOKUP(L1597,{0,1950001,3300001,6950001,9000001,18000001,40000001},{0,97500,427500,636000,1536000,2796000,4796000}))*1.021,-2))</f>
        <v/>
      </c>
      <c r="P1597" s="21">
        <f>MAX(0,ROUNDDOWN(F1597-E1597-430000,-3))</f>
        <v/>
      </c>
      <c r="Q1597" s="21">
        <f>MAX(0,ROUNDDOWN(F1597-E1597-430000-H1597,-3))</f>
        <v/>
      </c>
      <c r="R1597" s="21">
        <f>IF(F1597&lt;=450000,0,MAX(0,P1597*0.06-MIN(50000,P1597)*0.03))</f>
        <v/>
      </c>
      <c r="S1597" s="21">
        <f>IF(F1597&lt;=450000,0,MAX(0,P1597*0.04-MIN(50000,P1597)*0.02))</f>
        <v/>
      </c>
      <c r="T1597" s="21">
        <f>IF(F1597&lt;=450000,0,MAX(0,Q1597*0.06-MIN(50000,Q1597)*0.03))</f>
        <v/>
      </c>
      <c r="U1597" s="21">
        <f>IF(F1597&lt;=450000,0,MAX(0,Q1597*0.04-MIN(50000,Q1597)*0.02))</f>
        <v/>
      </c>
      <c r="V1597" s="21">
        <f>50000+MAX(0,G1597-480000)</f>
        <v/>
      </c>
      <c r="W1597" s="21">
        <f>P1597-V1597</f>
        <v/>
      </c>
      <c r="X1597" s="21">
        <f>Q1597-V1597</f>
        <v/>
      </c>
      <c r="Y1597" s="22">
        <f>IF(W1597&lt;0,0.9,LOOKUP(W1597,{0,1950001,3300001,6950001,9000001,18000001,40000001},{0.84895,0.7979,0.6958,0.66517,0.56307,0.4916,0.44055}))</f>
        <v/>
      </c>
      <c r="Z1597" s="22">
        <f>IF(X1597&lt;0,0.9,LOOKUP(X1597,{0,1950001,3300001,6950001,9000001,18000001,40000001},{0.84895,0.7979,0.6958,0.66517,0.56307,0.4916,0.44055}))</f>
        <v/>
      </c>
      <c r="AA1597" s="22">
        <f>IF(W1597&lt;0,0,CHOOSE(MATCH(W1597,{0,1950001,3300001,6950001,9000001},1),5.105/84.895,10.21/79.79,20.42/69.58,23.483/66.517,33.693/56.307))</f>
        <v/>
      </c>
      <c r="AB1597" s="21">
        <f>IF(C1597&lt;=2000,0,(MIN(C1597,ROUNDDOWN(F1597*0.3,0))-2000)*0.1)</f>
        <v/>
      </c>
      <c r="AC1597" s="21">
        <f>IF(C1597&lt;=2000,0,MIN((C1597-2000)*Y1597,(R1597+S1597)*0.2))</f>
        <v/>
      </c>
      <c r="AD1597" s="21">
        <f>IF(C1597&lt;=2000,0,MIN((C1597-2000)*Z1597,(T1597+U1597)*0.2))</f>
        <v/>
      </c>
      <c r="AE1597" s="21">
        <f>AC1597*AA1597</f>
        <v/>
      </c>
      <c r="AF1597" s="21">
        <f>ROUNDDOWN(R1597,-2)+ROUNDDOWN(S1597,-2)</f>
        <v/>
      </c>
      <c r="AG1597" s="21">
        <f>ROUNDDOWN(MAX(0,R1597-(AB1597+AC1597+AE1597)*0.6),-2)+ROUNDDOWN(MAX(0,S1597-(AB1597+AC1597+AE1597)*0.4),-2)</f>
        <v/>
      </c>
      <c r="AH1597" s="21">
        <f>ROUNDDOWN(MAX(0,T1597-(AB1597+AD1597)*0.6),-2)+ROUNDDOWN(MAX(0,U1597-(AB1597+AD1597)*0.4),-2)</f>
        <v/>
      </c>
      <c r="AI1597" s="21">
        <f>ROUNDDOWN(T1597,-2)+ROUNDDOWN(U1597,-2)</f>
        <v/>
      </c>
      <c r="AJ1597" s="21">
        <f>M1597+AF1597</f>
        <v/>
      </c>
      <c r="AK1597" s="21">
        <f>M1597+AG1597</f>
        <v/>
      </c>
      <c r="AL1597" s="21">
        <f>N1597+AH1597</f>
        <v/>
      </c>
      <c r="AM1597" s="21">
        <f>O1597+AI1597</f>
        <v/>
      </c>
      <c r="AN1597" s="21">
        <f>N1597+AI1597</f>
        <v/>
      </c>
      <c r="AO1597" s="21">
        <f>ROUNDDOWN((R1597+S1597)*0.2/Y1597+2000,0)</f>
        <v/>
      </c>
      <c r="AP1597" s="21">
        <f>ROUNDDOWN((T1597+U1597)*0.2/Z1597+2000,0)</f>
        <v/>
      </c>
      <c r="AQ1597" s="21">
        <f>AL1597-AK1597</f>
        <v/>
      </c>
      <c r="AR1597" s="21">
        <f>AM1597-AK1597</f>
        <v/>
      </c>
      <c r="AS1597" s="21">
        <f>AM1597-AL1597</f>
        <v/>
      </c>
      <c r="AT1597" s="21">
        <f>AK1597+C1597-AJ1597</f>
        <v/>
      </c>
      <c r="AU1597" s="21">
        <f>AL1597+C1597-AM1597</f>
        <v/>
      </c>
      <c r="AV1597" s="21">
        <f>AN1597+C1597-AM1597</f>
        <v/>
      </c>
    </row>
    <row r="1598">
      <c r="A1598" t="inlineStr">
        <is>
          <t>年収別 医療費15万</t>
        </is>
      </c>
      <c r="B1598" s="21">
        <f>'4_年収別'!$A$100</f>
        <v/>
      </c>
      <c r="C1598" s="21">
        <f>AO1598</f>
        <v/>
      </c>
      <c r="D1598" s="21" t="n">
        <v>150000</v>
      </c>
      <c r="E1598" s="21">
        <f>ROUND(MIN(B1598/12,650000)*12*0.0915+MIN(B1598/12,1390000)*12*(0.0504+0)+B1598*0.005,0)</f>
        <v/>
      </c>
      <c r="F1598" s="21">
        <f>IF(B1598&lt;741000,0,IF(B1598&lt;2191000,B1598-740000,IF(B1598&lt;2193000,1451000,IF(B1598&lt;2196000,1453000,IF(B1598&lt;2200000,1456000,IF(B1598&lt;3600000,ROUND(ROUNDDOWN(B1598/4,-3)*2.8,0)-80000,IF(B1598&lt;6600000,ROUND(ROUNDDOWN(B1598/4,-3)*3.2,0)-440000,IF(B1598&lt;8500000,ROUNDDOWN(B1598*0.9,0)-1100000,B1598-1950000))))))))</f>
        <v/>
      </c>
      <c r="G1598" s="21">
        <f>IF(F1598&gt;23500000,NA(),IF(F1598&lt;=4890000,1040000,IF(F1598&lt;=6550000,670000,620000)))</f>
        <v/>
      </c>
      <c r="H1598" s="21">
        <f>IF(D1598&lt;=0,0,MAX(0,MIN(2000000,D1598-MIN(100000,ROUNDDOWN(F1598*0.05,0)))))</f>
        <v/>
      </c>
      <c r="I1598" s="21">
        <f>IF(C1598&lt;=2000,0,MIN(C1598,ROUNDDOWN(F1598*0.4,0))-2000)</f>
        <v/>
      </c>
      <c r="J1598" s="21">
        <f>MAX(0,ROUNDDOWN(F1598-E1598-G1598,-3))</f>
        <v/>
      </c>
      <c r="K1598" s="21">
        <f>MAX(0,ROUNDDOWN(F1598-E1598-G1598-H1598-I1598,-3))</f>
        <v/>
      </c>
      <c r="L1598" s="21">
        <f>MAX(0,ROUNDDOWN(F1598-E1598-G1598-H1598,-3))</f>
        <v/>
      </c>
      <c r="M1598" s="21">
        <f>IF(J1598&lt;=0,0,ROUNDDOWN((J1598*LOOKUP(J1598,{0,1950001,3300001,6950001,9000001,18000001,40000001},{0.05,0.1,0.2,0.23,0.33,0.4,0.45})-LOOKUP(J1598,{0,1950001,3300001,6950001,9000001,18000001,40000001},{0,97500,427500,636000,1536000,2796000,4796000}))*1.021,-2))</f>
        <v/>
      </c>
      <c r="N1598" s="21">
        <f>IF(K1598&lt;=0,0,ROUNDDOWN((K1598*LOOKUP(K1598,{0,1950001,3300001,6950001,9000001,18000001,40000001},{0.05,0.1,0.2,0.23,0.33,0.4,0.45})-LOOKUP(K1598,{0,1950001,3300001,6950001,9000001,18000001,40000001},{0,97500,427500,636000,1536000,2796000,4796000}))*1.021,-2))</f>
        <v/>
      </c>
      <c r="O1598" s="21">
        <f>IF(L1598&lt;=0,0,ROUNDDOWN((L1598*LOOKUP(L1598,{0,1950001,3300001,6950001,9000001,18000001,40000001},{0.05,0.1,0.2,0.23,0.33,0.4,0.45})-LOOKUP(L1598,{0,1950001,3300001,6950001,9000001,18000001,40000001},{0,97500,427500,636000,1536000,2796000,4796000}))*1.021,-2))</f>
        <v/>
      </c>
      <c r="P1598" s="21">
        <f>MAX(0,ROUNDDOWN(F1598-E1598-430000,-3))</f>
        <v/>
      </c>
      <c r="Q1598" s="21">
        <f>MAX(0,ROUNDDOWN(F1598-E1598-430000-H1598,-3))</f>
        <v/>
      </c>
      <c r="R1598" s="21">
        <f>IF(F1598&lt;=450000,0,MAX(0,P1598*0.06-MIN(50000,P1598)*0.03))</f>
        <v/>
      </c>
      <c r="S1598" s="21">
        <f>IF(F1598&lt;=450000,0,MAX(0,P1598*0.04-MIN(50000,P1598)*0.02))</f>
        <v/>
      </c>
      <c r="T1598" s="21">
        <f>IF(F1598&lt;=450000,0,MAX(0,Q1598*0.06-MIN(50000,Q1598)*0.03))</f>
        <v/>
      </c>
      <c r="U1598" s="21">
        <f>IF(F1598&lt;=450000,0,MAX(0,Q1598*0.04-MIN(50000,Q1598)*0.02))</f>
        <v/>
      </c>
      <c r="V1598" s="21">
        <f>50000+MAX(0,G1598-480000)</f>
        <v/>
      </c>
      <c r="W1598" s="21">
        <f>P1598-V1598</f>
        <v/>
      </c>
      <c r="X1598" s="21">
        <f>Q1598-V1598</f>
        <v/>
      </c>
      <c r="Y1598" s="22">
        <f>IF(W1598&lt;0,0.9,LOOKUP(W1598,{0,1950001,3300001,6950001,9000001,18000001,40000001},{0.84895,0.7979,0.6958,0.66517,0.56307,0.4916,0.44055}))</f>
        <v/>
      </c>
      <c r="Z1598" s="22">
        <f>IF(X1598&lt;0,0.9,LOOKUP(X1598,{0,1950001,3300001,6950001,9000001,18000001,40000001},{0.84895,0.7979,0.6958,0.66517,0.56307,0.4916,0.44055}))</f>
        <v/>
      </c>
      <c r="AA1598" s="22">
        <f>IF(W1598&lt;0,0,CHOOSE(MATCH(W1598,{0,1950001,3300001,6950001,9000001},1),5.105/84.895,10.21/79.79,20.42/69.58,23.483/66.517,33.693/56.307))</f>
        <v/>
      </c>
      <c r="AB1598" s="21">
        <f>IF(C1598&lt;=2000,0,(MIN(C1598,ROUNDDOWN(F1598*0.3,0))-2000)*0.1)</f>
        <v/>
      </c>
      <c r="AC1598" s="21">
        <f>IF(C1598&lt;=2000,0,MIN((C1598-2000)*Y1598,(R1598+S1598)*0.2))</f>
        <v/>
      </c>
      <c r="AD1598" s="21">
        <f>IF(C1598&lt;=2000,0,MIN((C1598-2000)*Z1598,(T1598+U1598)*0.2))</f>
        <v/>
      </c>
      <c r="AE1598" s="21">
        <f>AC1598*AA1598</f>
        <v/>
      </c>
      <c r="AF1598" s="21">
        <f>ROUNDDOWN(R1598,-2)+ROUNDDOWN(S1598,-2)</f>
        <v/>
      </c>
      <c r="AG1598" s="21">
        <f>ROUNDDOWN(MAX(0,R1598-(AB1598+AC1598+AE1598)*0.6),-2)+ROUNDDOWN(MAX(0,S1598-(AB1598+AC1598+AE1598)*0.4),-2)</f>
        <v/>
      </c>
      <c r="AH1598" s="21">
        <f>ROUNDDOWN(MAX(0,T1598-(AB1598+AD1598)*0.6),-2)+ROUNDDOWN(MAX(0,U1598-(AB1598+AD1598)*0.4),-2)</f>
        <v/>
      </c>
      <c r="AI1598" s="21">
        <f>ROUNDDOWN(T1598,-2)+ROUNDDOWN(U1598,-2)</f>
        <v/>
      </c>
      <c r="AJ1598" s="21">
        <f>M1598+AF1598</f>
        <v/>
      </c>
      <c r="AK1598" s="21">
        <f>M1598+AG1598</f>
        <v/>
      </c>
      <c r="AL1598" s="21">
        <f>N1598+AH1598</f>
        <v/>
      </c>
      <c r="AM1598" s="21">
        <f>O1598+AI1598</f>
        <v/>
      </c>
      <c r="AN1598" s="21">
        <f>N1598+AI1598</f>
        <v/>
      </c>
      <c r="AO1598" s="21">
        <f>ROUNDDOWN((R1598+S1598)*0.2/Y1598+2000,0)</f>
        <v/>
      </c>
      <c r="AP1598" s="21">
        <f>ROUNDDOWN((T1598+U1598)*0.2/Z1598+2000,0)</f>
        <v/>
      </c>
      <c r="AQ1598" s="21">
        <f>AL1598-AK1598</f>
        <v/>
      </c>
      <c r="AR1598" s="21">
        <f>AM1598-AK1598</f>
        <v/>
      </c>
      <c r="AS1598" s="21">
        <f>AM1598-AL1598</f>
        <v/>
      </c>
      <c r="AT1598" s="21">
        <f>AK1598+C1598-AJ1598</f>
        <v/>
      </c>
      <c r="AU1598" s="21">
        <f>AL1598+C1598-AM1598</f>
        <v/>
      </c>
      <c r="AV1598" s="21">
        <f>AN1598+C1598-AM1598</f>
        <v/>
      </c>
    </row>
    <row r="1599">
      <c r="A1599" t="inlineStr">
        <is>
          <t>年収別 上限+5万</t>
        </is>
      </c>
      <c r="B1599" s="21">
        <f>'4_年収別'!$A$100</f>
        <v/>
      </c>
      <c r="C1599" s="21">
        <f>AO1599+50000</f>
        <v/>
      </c>
      <c r="D1599" s="21" t="n">
        <v>0</v>
      </c>
      <c r="E1599" s="21">
        <f>ROUND(MIN(B1599/12,650000)*12*0.0915+MIN(B1599/12,1390000)*12*(0.0504+0)+B1599*0.005,0)</f>
        <v/>
      </c>
      <c r="F1599" s="21">
        <f>IF(B1599&lt;741000,0,IF(B1599&lt;2191000,B1599-740000,IF(B1599&lt;2193000,1451000,IF(B1599&lt;2196000,1453000,IF(B1599&lt;2200000,1456000,IF(B1599&lt;3600000,ROUND(ROUNDDOWN(B1599/4,-3)*2.8,0)-80000,IF(B1599&lt;6600000,ROUND(ROUNDDOWN(B1599/4,-3)*3.2,0)-440000,IF(B1599&lt;8500000,ROUNDDOWN(B1599*0.9,0)-1100000,B1599-1950000))))))))</f>
        <v/>
      </c>
      <c r="G1599" s="21">
        <f>IF(F1599&gt;23500000,NA(),IF(F1599&lt;=4890000,1040000,IF(F1599&lt;=6550000,670000,620000)))</f>
        <v/>
      </c>
      <c r="H1599" s="21">
        <f>IF(D1599&lt;=0,0,MAX(0,MIN(2000000,D1599-MIN(100000,ROUNDDOWN(F1599*0.05,0)))))</f>
        <v/>
      </c>
      <c r="I1599" s="21">
        <f>IF(C1599&lt;=2000,0,MIN(C1599,ROUNDDOWN(F1599*0.4,0))-2000)</f>
        <v/>
      </c>
      <c r="J1599" s="21">
        <f>MAX(0,ROUNDDOWN(F1599-E1599-G1599,-3))</f>
        <v/>
      </c>
      <c r="K1599" s="21">
        <f>MAX(0,ROUNDDOWN(F1599-E1599-G1599-H1599-I1599,-3))</f>
        <v/>
      </c>
      <c r="L1599" s="21">
        <f>MAX(0,ROUNDDOWN(F1599-E1599-G1599-H1599,-3))</f>
        <v/>
      </c>
      <c r="M1599" s="21">
        <f>IF(J1599&lt;=0,0,ROUNDDOWN((J1599*LOOKUP(J1599,{0,1950001,3300001,6950001,9000001,18000001,40000001},{0.05,0.1,0.2,0.23,0.33,0.4,0.45})-LOOKUP(J1599,{0,1950001,3300001,6950001,9000001,18000001,40000001},{0,97500,427500,636000,1536000,2796000,4796000}))*1.021,-2))</f>
        <v/>
      </c>
      <c r="N1599" s="21">
        <f>IF(K1599&lt;=0,0,ROUNDDOWN((K1599*LOOKUP(K1599,{0,1950001,3300001,6950001,9000001,18000001,40000001},{0.05,0.1,0.2,0.23,0.33,0.4,0.45})-LOOKUP(K1599,{0,1950001,3300001,6950001,9000001,18000001,40000001},{0,97500,427500,636000,1536000,2796000,4796000}))*1.021,-2))</f>
        <v/>
      </c>
      <c r="O1599" s="21">
        <f>IF(L1599&lt;=0,0,ROUNDDOWN((L1599*LOOKUP(L1599,{0,1950001,3300001,6950001,9000001,18000001,40000001},{0.05,0.1,0.2,0.23,0.33,0.4,0.45})-LOOKUP(L1599,{0,1950001,3300001,6950001,9000001,18000001,40000001},{0,97500,427500,636000,1536000,2796000,4796000}))*1.021,-2))</f>
        <v/>
      </c>
      <c r="P1599" s="21">
        <f>MAX(0,ROUNDDOWN(F1599-E1599-430000,-3))</f>
        <v/>
      </c>
      <c r="Q1599" s="21">
        <f>MAX(0,ROUNDDOWN(F1599-E1599-430000-H1599,-3))</f>
        <v/>
      </c>
      <c r="R1599" s="21">
        <f>IF(F1599&lt;=450000,0,MAX(0,P1599*0.06-MIN(50000,P1599)*0.03))</f>
        <v/>
      </c>
      <c r="S1599" s="21">
        <f>IF(F1599&lt;=450000,0,MAX(0,P1599*0.04-MIN(50000,P1599)*0.02))</f>
        <v/>
      </c>
      <c r="T1599" s="21">
        <f>IF(F1599&lt;=450000,0,MAX(0,Q1599*0.06-MIN(50000,Q1599)*0.03))</f>
        <v/>
      </c>
      <c r="U1599" s="21">
        <f>IF(F1599&lt;=450000,0,MAX(0,Q1599*0.04-MIN(50000,Q1599)*0.02))</f>
        <v/>
      </c>
      <c r="V1599" s="21">
        <f>50000+MAX(0,G1599-480000)</f>
        <v/>
      </c>
      <c r="W1599" s="21">
        <f>P1599-V1599</f>
        <v/>
      </c>
      <c r="X1599" s="21">
        <f>Q1599-V1599</f>
        <v/>
      </c>
      <c r="Y1599" s="22">
        <f>IF(W1599&lt;0,0.9,LOOKUP(W1599,{0,1950001,3300001,6950001,9000001,18000001,40000001},{0.84895,0.7979,0.6958,0.66517,0.56307,0.4916,0.44055}))</f>
        <v/>
      </c>
      <c r="Z1599" s="22">
        <f>IF(X1599&lt;0,0.9,LOOKUP(X1599,{0,1950001,3300001,6950001,9000001,18000001,40000001},{0.84895,0.7979,0.6958,0.66517,0.56307,0.4916,0.44055}))</f>
        <v/>
      </c>
      <c r="AA1599" s="22">
        <f>IF(W1599&lt;0,0,CHOOSE(MATCH(W1599,{0,1950001,3300001,6950001,9000001},1),5.105/84.895,10.21/79.79,20.42/69.58,23.483/66.517,33.693/56.307))</f>
        <v/>
      </c>
      <c r="AB1599" s="21">
        <f>IF(C1599&lt;=2000,0,(MIN(C1599,ROUNDDOWN(F1599*0.3,0))-2000)*0.1)</f>
        <v/>
      </c>
      <c r="AC1599" s="21">
        <f>IF(C1599&lt;=2000,0,MIN((C1599-2000)*Y1599,(R1599+S1599)*0.2))</f>
        <v/>
      </c>
      <c r="AD1599" s="21">
        <f>IF(C1599&lt;=2000,0,MIN((C1599-2000)*Z1599,(T1599+U1599)*0.2))</f>
        <v/>
      </c>
      <c r="AE1599" s="21">
        <f>AC1599*AA1599</f>
        <v/>
      </c>
      <c r="AF1599" s="21">
        <f>ROUNDDOWN(R1599,-2)+ROUNDDOWN(S1599,-2)</f>
        <v/>
      </c>
      <c r="AG1599" s="21">
        <f>ROUNDDOWN(MAX(0,R1599-(AB1599+AC1599+AE1599)*0.6),-2)+ROUNDDOWN(MAX(0,S1599-(AB1599+AC1599+AE1599)*0.4),-2)</f>
        <v/>
      </c>
      <c r="AH1599" s="21">
        <f>ROUNDDOWN(MAX(0,T1599-(AB1599+AD1599)*0.6),-2)+ROUNDDOWN(MAX(0,U1599-(AB1599+AD1599)*0.4),-2)</f>
        <v/>
      </c>
      <c r="AI1599" s="21">
        <f>ROUNDDOWN(T1599,-2)+ROUNDDOWN(U1599,-2)</f>
        <v/>
      </c>
      <c r="AJ1599" s="21">
        <f>M1599+AF1599</f>
        <v/>
      </c>
      <c r="AK1599" s="21">
        <f>M1599+AG1599</f>
        <v/>
      </c>
      <c r="AL1599" s="21">
        <f>N1599+AH1599</f>
        <v/>
      </c>
      <c r="AM1599" s="21">
        <f>O1599+AI1599</f>
        <v/>
      </c>
      <c r="AN1599" s="21">
        <f>N1599+AI1599</f>
        <v/>
      </c>
      <c r="AO1599" s="21">
        <f>ROUNDDOWN((R1599+S1599)*0.2/Y1599+2000,0)</f>
        <v/>
      </c>
      <c r="AP1599" s="21">
        <f>ROUNDDOWN((T1599+U1599)*0.2/Z1599+2000,0)</f>
        <v/>
      </c>
      <c r="AQ1599" s="21">
        <f>AL1599-AK1599</f>
        <v/>
      </c>
      <c r="AR1599" s="21">
        <f>AM1599-AK1599</f>
        <v/>
      </c>
      <c r="AS1599" s="21">
        <f>AM1599-AL1599</f>
        <v/>
      </c>
      <c r="AT1599" s="21">
        <f>AK1599+C1599-AJ1599</f>
        <v/>
      </c>
      <c r="AU1599" s="21">
        <f>AL1599+C1599-AM1599</f>
        <v/>
      </c>
      <c r="AV1599" s="21">
        <f>AN1599+C1599-AM1599</f>
        <v/>
      </c>
    </row>
    <row r="1600">
      <c r="A1600" t="inlineStr">
        <is>
          <t>年収別 医療費15万</t>
        </is>
      </c>
      <c r="B1600" s="21">
        <f>'4_年収別'!$A$101</f>
        <v/>
      </c>
      <c r="C1600" s="21">
        <f>AO1600</f>
        <v/>
      </c>
      <c r="D1600" s="21" t="n">
        <v>150000</v>
      </c>
      <c r="E1600" s="21">
        <f>ROUND(MIN(B1600/12,650000)*12*0.0915+MIN(B1600/12,1390000)*12*(0.0504+0)+B1600*0.005,0)</f>
        <v/>
      </c>
      <c r="F1600" s="21">
        <f>IF(B1600&lt;741000,0,IF(B1600&lt;2191000,B1600-740000,IF(B1600&lt;2193000,1451000,IF(B1600&lt;2196000,1453000,IF(B1600&lt;2200000,1456000,IF(B1600&lt;3600000,ROUND(ROUNDDOWN(B1600/4,-3)*2.8,0)-80000,IF(B1600&lt;6600000,ROUND(ROUNDDOWN(B1600/4,-3)*3.2,0)-440000,IF(B1600&lt;8500000,ROUNDDOWN(B1600*0.9,0)-1100000,B1600-1950000))))))))</f>
        <v/>
      </c>
      <c r="G1600" s="21">
        <f>IF(F1600&gt;23500000,NA(),IF(F1600&lt;=4890000,1040000,IF(F1600&lt;=6550000,670000,620000)))</f>
        <v/>
      </c>
      <c r="H1600" s="21">
        <f>IF(D1600&lt;=0,0,MAX(0,MIN(2000000,D1600-MIN(100000,ROUNDDOWN(F1600*0.05,0)))))</f>
        <v/>
      </c>
      <c r="I1600" s="21">
        <f>IF(C1600&lt;=2000,0,MIN(C1600,ROUNDDOWN(F1600*0.4,0))-2000)</f>
        <v/>
      </c>
      <c r="J1600" s="21">
        <f>MAX(0,ROUNDDOWN(F1600-E1600-G1600,-3))</f>
        <v/>
      </c>
      <c r="K1600" s="21">
        <f>MAX(0,ROUNDDOWN(F1600-E1600-G1600-H1600-I1600,-3))</f>
        <v/>
      </c>
      <c r="L1600" s="21">
        <f>MAX(0,ROUNDDOWN(F1600-E1600-G1600-H1600,-3))</f>
        <v/>
      </c>
      <c r="M1600" s="21">
        <f>IF(J1600&lt;=0,0,ROUNDDOWN((J1600*LOOKUP(J1600,{0,1950001,3300001,6950001,9000001,18000001,40000001},{0.05,0.1,0.2,0.23,0.33,0.4,0.45})-LOOKUP(J1600,{0,1950001,3300001,6950001,9000001,18000001,40000001},{0,97500,427500,636000,1536000,2796000,4796000}))*1.021,-2))</f>
        <v/>
      </c>
      <c r="N1600" s="21">
        <f>IF(K1600&lt;=0,0,ROUNDDOWN((K1600*LOOKUP(K1600,{0,1950001,3300001,6950001,9000001,18000001,40000001},{0.05,0.1,0.2,0.23,0.33,0.4,0.45})-LOOKUP(K1600,{0,1950001,3300001,6950001,9000001,18000001,40000001},{0,97500,427500,636000,1536000,2796000,4796000}))*1.021,-2))</f>
        <v/>
      </c>
      <c r="O1600" s="21">
        <f>IF(L1600&lt;=0,0,ROUNDDOWN((L1600*LOOKUP(L1600,{0,1950001,3300001,6950001,9000001,18000001,40000001},{0.05,0.1,0.2,0.23,0.33,0.4,0.45})-LOOKUP(L1600,{0,1950001,3300001,6950001,9000001,18000001,40000001},{0,97500,427500,636000,1536000,2796000,4796000}))*1.021,-2))</f>
        <v/>
      </c>
      <c r="P1600" s="21">
        <f>MAX(0,ROUNDDOWN(F1600-E1600-430000,-3))</f>
        <v/>
      </c>
      <c r="Q1600" s="21">
        <f>MAX(0,ROUNDDOWN(F1600-E1600-430000-H1600,-3))</f>
        <v/>
      </c>
      <c r="R1600" s="21">
        <f>IF(F1600&lt;=450000,0,MAX(0,P1600*0.06-MIN(50000,P1600)*0.03))</f>
        <v/>
      </c>
      <c r="S1600" s="21">
        <f>IF(F1600&lt;=450000,0,MAX(0,P1600*0.04-MIN(50000,P1600)*0.02))</f>
        <v/>
      </c>
      <c r="T1600" s="21">
        <f>IF(F1600&lt;=450000,0,MAX(0,Q1600*0.06-MIN(50000,Q1600)*0.03))</f>
        <v/>
      </c>
      <c r="U1600" s="21">
        <f>IF(F1600&lt;=450000,0,MAX(0,Q1600*0.04-MIN(50000,Q1600)*0.02))</f>
        <v/>
      </c>
      <c r="V1600" s="21">
        <f>50000+MAX(0,G1600-480000)</f>
        <v/>
      </c>
      <c r="W1600" s="21">
        <f>P1600-V1600</f>
        <v/>
      </c>
      <c r="X1600" s="21">
        <f>Q1600-V1600</f>
        <v/>
      </c>
      <c r="Y1600" s="22">
        <f>IF(W1600&lt;0,0.9,LOOKUP(W1600,{0,1950001,3300001,6950001,9000001,18000001,40000001},{0.84895,0.7979,0.6958,0.66517,0.56307,0.4916,0.44055}))</f>
        <v/>
      </c>
      <c r="Z1600" s="22">
        <f>IF(X1600&lt;0,0.9,LOOKUP(X1600,{0,1950001,3300001,6950001,9000001,18000001,40000001},{0.84895,0.7979,0.6958,0.66517,0.56307,0.4916,0.44055}))</f>
        <v/>
      </c>
      <c r="AA1600" s="22">
        <f>IF(W1600&lt;0,0,CHOOSE(MATCH(W1600,{0,1950001,3300001,6950001,9000001},1),5.105/84.895,10.21/79.79,20.42/69.58,23.483/66.517,33.693/56.307))</f>
        <v/>
      </c>
      <c r="AB1600" s="21">
        <f>IF(C1600&lt;=2000,0,(MIN(C1600,ROUNDDOWN(F1600*0.3,0))-2000)*0.1)</f>
        <v/>
      </c>
      <c r="AC1600" s="21">
        <f>IF(C1600&lt;=2000,0,MIN((C1600-2000)*Y1600,(R1600+S1600)*0.2))</f>
        <v/>
      </c>
      <c r="AD1600" s="21">
        <f>IF(C1600&lt;=2000,0,MIN((C1600-2000)*Z1600,(T1600+U1600)*0.2))</f>
        <v/>
      </c>
      <c r="AE1600" s="21">
        <f>AC1600*AA1600</f>
        <v/>
      </c>
      <c r="AF1600" s="21">
        <f>ROUNDDOWN(R1600,-2)+ROUNDDOWN(S1600,-2)</f>
        <v/>
      </c>
      <c r="AG1600" s="21">
        <f>ROUNDDOWN(MAX(0,R1600-(AB1600+AC1600+AE1600)*0.6),-2)+ROUNDDOWN(MAX(0,S1600-(AB1600+AC1600+AE1600)*0.4),-2)</f>
        <v/>
      </c>
      <c r="AH1600" s="21">
        <f>ROUNDDOWN(MAX(0,T1600-(AB1600+AD1600)*0.6),-2)+ROUNDDOWN(MAX(0,U1600-(AB1600+AD1600)*0.4),-2)</f>
        <v/>
      </c>
      <c r="AI1600" s="21">
        <f>ROUNDDOWN(T1600,-2)+ROUNDDOWN(U1600,-2)</f>
        <v/>
      </c>
      <c r="AJ1600" s="21">
        <f>M1600+AF1600</f>
        <v/>
      </c>
      <c r="AK1600" s="21">
        <f>M1600+AG1600</f>
        <v/>
      </c>
      <c r="AL1600" s="21">
        <f>N1600+AH1600</f>
        <v/>
      </c>
      <c r="AM1600" s="21">
        <f>O1600+AI1600</f>
        <v/>
      </c>
      <c r="AN1600" s="21">
        <f>N1600+AI1600</f>
        <v/>
      </c>
      <c r="AO1600" s="21">
        <f>ROUNDDOWN((R1600+S1600)*0.2/Y1600+2000,0)</f>
        <v/>
      </c>
      <c r="AP1600" s="21">
        <f>ROUNDDOWN((T1600+U1600)*0.2/Z1600+2000,0)</f>
        <v/>
      </c>
      <c r="AQ1600" s="21">
        <f>AL1600-AK1600</f>
        <v/>
      </c>
      <c r="AR1600" s="21">
        <f>AM1600-AK1600</f>
        <v/>
      </c>
      <c r="AS1600" s="21">
        <f>AM1600-AL1600</f>
        <v/>
      </c>
      <c r="AT1600" s="21">
        <f>AK1600+C1600-AJ1600</f>
        <v/>
      </c>
      <c r="AU1600" s="21">
        <f>AL1600+C1600-AM1600</f>
        <v/>
      </c>
      <c r="AV1600" s="21">
        <f>AN1600+C1600-AM1600</f>
        <v/>
      </c>
    </row>
    <row r="1601">
      <c r="A1601" t="inlineStr">
        <is>
          <t>年収別 上限+5万</t>
        </is>
      </c>
      <c r="B1601" s="21">
        <f>'4_年収別'!$A$101</f>
        <v/>
      </c>
      <c r="C1601" s="21">
        <f>AO1601+50000</f>
        <v/>
      </c>
      <c r="D1601" s="21" t="n">
        <v>0</v>
      </c>
      <c r="E1601" s="21">
        <f>ROUND(MIN(B1601/12,650000)*12*0.0915+MIN(B1601/12,1390000)*12*(0.0504+0)+B1601*0.005,0)</f>
        <v/>
      </c>
      <c r="F1601" s="21">
        <f>IF(B1601&lt;741000,0,IF(B1601&lt;2191000,B1601-740000,IF(B1601&lt;2193000,1451000,IF(B1601&lt;2196000,1453000,IF(B1601&lt;2200000,1456000,IF(B1601&lt;3600000,ROUND(ROUNDDOWN(B1601/4,-3)*2.8,0)-80000,IF(B1601&lt;6600000,ROUND(ROUNDDOWN(B1601/4,-3)*3.2,0)-440000,IF(B1601&lt;8500000,ROUNDDOWN(B1601*0.9,0)-1100000,B1601-1950000))))))))</f>
        <v/>
      </c>
      <c r="G1601" s="21">
        <f>IF(F1601&gt;23500000,NA(),IF(F1601&lt;=4890000,1040000,IF(F1601&lt;=6550000,670000,620000)))</f>
        <v/>
      </c>
      <c r="H1601" s="21">
        <f>IF(D1601&lt;=0,0,MAX(0,MIN(2000000,D1601-MIN(100000,ROUNDDOWN(F1601*0.05,0)))))</f>
        <v/>
      </c>
      <c r="I1601" s="21">
        <f>IF(C1601&lt;=2000,0,MIN(C1601,ROUNDDOWN(F1601*0.4,0))-2000)</f>
        <v/>
      </c>
      <c r="J1601" s="21">
        <f>MAX(0,ROUNDDOWN(F1601-E1601-G1601,-3))</f>
        <v/>
      </c>
      <c r="K1601" s="21">
        <f>MAX(0,ROUNDDOWN(F1601-E1601-G1601-H1601-I1601,-3))</f>
        <v/>
      </c>
      <c r="L1601" s="21">
        <f>MAX(0,ROUNDDOWN(F1601-E1601-G1601-H1601,-3))</f>
        <v/>
      </c>
      <c r="M1601" s="21">
        <f>IF(J1601&lt;=0,0,ROUNDDOWN((J1601*LOOKUP(J1601,{0,1950001,3300001,6950001,9000001,18000001,40000001},{0.05,0.1,0.2,0.23,0.33,0.4,0.45})-LOOKUP(J1601,{0,1950001,3300001,6950001,9000001,18000001,40000001},{0,97500,427500,636000,1536000,2796000,4796000}))*1.021,-2))</f>
        <v/>
      </c>
      <c r="N1601" s="21">
        <f>IF(K1601&lt;=0,0,ROUNDDOWN((K1601*LOOKUP(K1601,{0,1950001,3300001,6950001,9000001,18000001,40000001},{0.05,0.1,0.2,0.23,0.33,0.4,0.45})-LOOKUP(K1601,{0,1950001,3300001,6950001,9000001,18000001,40000001},{0,97500,427500,636000,1536000,2796000,4796000}))*1.021,-2))</f>
        <v/>
      </c>
      <c r="O1601" s="21">
        <f>IF(L1601&lt;=0,0,ROUNDDOWN((L1601*LOOKUP(L1601,{0,1950001,3300001,6950001,9000001,18000001,40000001},{0.05,0.1,0.2,0.23,0.33,0.4,0.45})-LOOKUP(L1601,{0,1950001,3300001,6950001,9000001,18000001,40000001},{0,97500,427500,636000,1536000,2796000,4796000}))*1.021,-2))</f>
        <v/>
      </c>
      <c r="P1601" s="21">
        <f>MAX(0,ROUNDDOWN(F1601-E1601-430000,-3))</f>
        <v/>
      </c>
      <c r="Q1601" s="21">
        <f>MAX(0,ROUNDDOWN(F1601-E1601-430000-H1601,-3))</f>
        <v/>
      </c>
      <c r="R1601" s="21">
        <f>IF(F1601&lt;=450000,0,MAX(0,P1601*0.06-MIN(50000,P1601)*0.03))</f>
        <v/>
      </c>
      <c r="S1601" s="21">
        <f>IF(F1601&lt;=450000,0,MAX(0,P1601*0.04-MIN(50000,P1601)*0.02))</f>
        <v/>
      </c>
      <c r="T1601" s="21">
        <f>IF(F1601&lt;=450000,0,MAX(0,Q1601*0.06-MIN(50000,Q1601)*0.03))</f>
        <v/>
      </c>
      <c r="U1601" s="21">
        <f>IF(F1601&lt;=450000,0,MAX(0,Q1601*0.04-MIN(50000,Q1601)*0.02))</f>
        <v/>
      </c>
      <c r="V1601" s="21">
        <f>50000+MAX(0,G1601-480000)</f>
        <v/>
      </c>
      <c r="W1601" s="21">
        <f>P1601-V1601</f>
        <v/>
      </c>
      <c r="X1601" s="21">
        <f>Q1601-V1601</f>
        <v/>
      </c>
      <c r="Y1601" s="22">
        <f>IF(W1601&lt;0,0.9,LOOKUP(W1601,{0,1950001,3300001,6950001,9000001,18000001,40000001},{0.84895,0.7979,0.6958,0.66517,0.56307,0.4916,0.44055}))</f>
        <v/>
      </c>
      <c r="Z1601" s="22">
        <f>IF(X1601&lt;0,0.9,LOOKUP(X1601,{0,1950001,3300001,6950001,9000001,18000001,40000001},{0.84895,0.7979,0.6958,0.66517,0.56307,0.4916,0.44055}))</f>
        <v/>
      </c>
      <c r="AA1601" s="22">
        <f>IF(W1601&lt;0,0,CHOOSE(MATCH(W1601,{0,1950001,3300001,6950001,9000001},1),5.105/84.895,10.21/79.79,20.42/69.58,23.483/66.517,33.693/56.307))</f>
        <v/>
      </c>
      <c r="AB1601" s="21">
        <f>IF(C1601&lt;=2000,0,(MIN(C1601,ROUNDDOWN(F1601*0.3,0))-2000)*0.1)</f>
        <v/>
      </c>
      <c r="AC1601" s="21">
        <f>IF(C1601&lt;=2000,0,MIN((C1601-2000)*Y1601,(R1601+S1601)*0.2))</f>
        <v/>
      </c>
      <c r="AD1601" s="21">
        <f>IF(C1601&lt;=2000,0,MIN((C1601-2000)*Z1601,(T1601+U1601)*0.2))</f>
        <v/>
      </c>
      <c r="AE1601" s="21">
        <f>AC1601*AA1601</f>
        <v/>
      </c>
      <c r="AF1601" s="21">
        <f>ROUNDDOWN(R1601,-2)+ROUNDDOWN(S1601,-2)</f>
        <v/>
      </c>
      <c r="AG1601" s="21">
        <f>ROUNDDOWN(MAX(0,R1601-(AB1601+AC1601+AE1601)*0.6),-2)+ROUNDDOWN(MAX(0,S1601-(AB1601+AC1601+AE1601)*0.4),-2)</f>
        <v/>
      </c>
      <c r="AH1601" s="21">
        <f>ROUNDDOWN(MAX(0,T1601-(AB1601+AD1601)*0.6),-2)+ROUNDDOWN(MAX(0,U1601-(AB1601+AD1601)*0.4),-2)</f>
        <v/>
      </c>
      <c r="AI1601" s="21">
        <f>ROUNDDOWN(T1601,-2)+ROUNDDOWN(U1601,-2)</f>
        <v/>
      </c>
      <c r="AJ1601" s="21">
        <f>M1601+AF1601</f>
        <v/>
      </c>
      <c r="AK1601" s="21">
        <f>M1601+AG1601</f>
        <v/>
      </c>
      <c r="AL1601" s="21">
        <f>N1601+AH1601</f>
        <v/>
      </c>
      <c r="AM1601" s="21">
        <f>O1601+AI1601</f>
        <v/>
      </c>
      <c r="AN1601" s="21">
        <f>N1601+AI1601</f>
        <v/>
      </c>
      <c r="AO1601" s="21">
        <f>ROUNDDOWN((R1601+S1601)*0.2/Y1601+2000,0)</f>
        <v/>
      </c>
      <c r="AP1601" s="21">
        <f>ROUNDDOWN((T1601+U1601)*0.2/Z1601+2000,0)</f>
        <v/>
      </c>
      <c r="AQ1601" s="21">
        <f>AL1601-AK1601</f>
        <v/>
      </c>
      <c r="AR1601" s="21">
        <f>AM1601-AK1601</f>
        <v/>
      </c>
      <c r="AS1601" s="21">
        <f>AM1601-AL1601</f>
        <v/>
      </c>
      <c r="AT1601" s="21">
        <f>AK1601+C1601-AJ1601</f>
        <v/>
      </c>
      <c r="AU1601" s="21">
        <f>AL1601+C1601-AM1601</f>
        <v/>
      </c>
      <c r="AV1601" s="21">
        <f>AN1601+C1601-AM1601</f>
        <v/>
      </c>
    </row>
    <row r="1602">
      <c r="A1602" t="inlineStr">
        <is>
          <t>年収別 医療費15万</t>
        </is>
      </c>
      <c r="B1602" s="21">
        <f>'4_年収別'!$A$102</f>
        <v/>
      </c>
      <c r="C1602" s="21">
        <f>AO1602</f>
        <v/>
      </c>
      <c r="D1602" s="21" t="n">
        <v>150000</v>
      </c>
      <c r="E1602" s="21">
        <f>ROUND(MIN(B1602/12,650000)*12*0.0915+MIN(B1602/12,1390000)*12*(0.0504+0)+B1602*0.005,0)</f>
        <v/>
      </c>
      <c r="F1602" s="21">
        <f>IF(B1602&lt;741000,0,IF(B1602&lt;2191000,B1602-740000,IF(B1602&lt;2193000,1451000,IF(B1602&lt;2196000,1453000,IF(B1602&lt;2200000,1456000,IF(B1602&lt;3600000,ROUND(ROUNDDOWN(B1602/4,-3)*2.8,0)-80000,IF(B1602&lt;6600000,ROUND(ROUNDDOWN(B1602/4,-3)*3.2,0)-440000,IF(B1602&lt;8500000,ROUNDDOWN(B1602*0.9,0)-1100000,B1602-1950000))))))))</f>
        <v/>
      </c>
      <c r="G1602" s="21">
        <f>IF(F1602&gt;23500000,NA(),IF(F1602&lt;=4890000,1040000,IF(F1602&lt;=6550000,670000,620000)))</f>
        <v/>
      </c>
      <c r="H1602" s="21">
        <f>IF(D1602&lt;=0,0,MAX(0,MIN(2000000,D1602-MIN(100000,ROUNDDOWN(F1602*0.05,0)))))</f>
        <v/>
      </c>
      <c r="I1602" s="21">
        <f>IF(C1602&lt;=2000,0,MIN(C1602,ROUNDDOWN(F1602*0.4,0))-2000)</f>
        <v/>
      </c>
      <c r="J1602" s="21">
        <f>MAX(0,ROUNDDOWN(F1602-E1602-G1602,-3))</f>
        <v/>
      </c>
      <c r="K1602" s="21">
        <f>MAX(0,ROUNDDOWN(F1602-E1602-G1602-H1602-I1602,-3))</f>
        <v/>
      </c>
      <c r="L1602" s="21">
        <f>MAX(0,ROUNDDOWN(F1602-E1602-G1602-H1602,-3))</f>
        <v/>
      </c>
      <c r="M1602" s="21">
        <f>IF(J1602&lt;=0,0,ROUNDDOWN((J1602*LOOKUP(J1602,{0,1950001,3300001,6950001,9000001,18000001,40000001},{0.05,0.1,0.2,0.23,0.33,0.4,0.45})-LOOKUP(J1602,{0,1950001,3300001,6950001,9000001,18000001,40000001},{0,97500,427500,636000,1536000,2796000,4796000}))*1.021,-2))</f>
        <v/>
      </c>
      <c r="N1602" s="21">
        <f>IF(K1602&lt;=0,0,ROUNDDOWN((K1602*LOOKUP(K1602,{0,1950001,3300001,6950001,9000001,18000001,40000001},{0.05,0.1,0.2,0.23,0.33,0.4,0.45})-LOOKUP(K1602,{0,1950001,3300001,6950001,9000001,18000001,40000001},{0,97500,427500,636000,1536000,2796000,4796000}))*1.021,-2))</f>
        <v/>
      </c>
      <c r="O1602" s="21">
        <f>IF(L1602&lt;=0,0,ROUNDDOWN((L1602*LOOKUP(L1602,{0,1950001,3300001,6950001,9000001,18000001,40000001},{0.05,0.1,0.2,0.23,0.33,0.4,0.45})-LOOKUP(L1602,{0,1950001,3300001,6950001,9000001,18000001,40000001},{0,97500,427500,636000,1536000,2796000,4796000}))*1.021,-2))</f>
        <v/>
      </c>
      <c r="P1602" s="21">
        <f>MAX(0,ROUNDDOWN(F1602-E1602-430000,-3))</f>
        <v/>
      </c>
      <c r="Q1602" s="21">
        <f>MAX(0,ROUNDDOWN(F1602-E1602-430000-H1602,-3))</f>
        <v/>
      </c>
      <c r="R1602" s="21">
        <f>IF(F1602&lt;=450000,0,MAX(0,P1602*0.06-MIN(50000,P1602)*0.03))</f>
        <v/>
      </c>
      <c r="S1602" s="21">
        <f>IF(F1602&lt;=450000,0,MAX(0,P1602*0.04-MIN(50000,P1602)*0.02))</f>
        <v/>
      </c>
      <c r="T1602" s="21">
        <f>IF(F1602&lt;=450000,0,MAX(0,Q1602*0.06-MIN(50000,Q1602)*0.03))</f>
        <v/>
      </c>
      <c r="U1602" s="21">
        <f>IF(F1602&lt;=450000,0,MAX(0,Q1602*0.04-MIN(50000,Q1602)*0.02))</f>
        <v/>
      </c>
      <c r="V1602" s="21">
        <f>50000+MAX(0,G1602-480000)</f>
        <v/>
      </c>
      <c r="W1602" s="21">
        <f>P1602-V1602</f>
        <v/>
      </c>
      <c r="X1602" s="21">
        <f>Q1602-V1602</f>
        <v/>
      </c>
      <c r="Y1602" s="22">
        <f>IF(W1602&lt;0,0.9,LOOKUP(W1602,{0,1950001,3300001,6950001,9000001,18000001,40000001},{0.84895,0.7979,0.6958,0.66517,0.56307,0.4916,0.44055}))</f>
        <v/>
      </c>
      <c r="Z1602" s="22">
        <f>IF(X1602&lt;0,0.9,LOOKUP(X1602,{0,1950001,3300001,6950001,9000001,18000001,40000001},{0.84895,0.7979,0.6958,0.66517,0.56307,0.4916,0.44055}))</f>
        <v/>
      </c>
      <c r="AA1602" s="22">
        <f>IF(W1602&lt;0,0,CHOOSE(MATCH(W1602,{0,1950001,3300001,6950001,9000001},1),5.105/84.895,10.21/79.79,20.42/69.58,23.483/66.517,33.693/56.307))</f>
        <v/>
      </c>
      <c r="AB1602" s="21">
        <f>IF(C1602&lt;=2000,0,(MIN(C1602,ROUNDDOWN(F1602*0.3,0))-2000)*0.1)</f>
        <v/>
      </c>
      <c r="AC1602" s="21">
        <f>IF(C1602&lt;=2000,0,MIN((C1602-2000)*Y1602,(R1602+S1602)*0.2))</f>
        <v/>
      </c>
      <c r="AD1602" s="21">
        <f>IF(C1602&lt;=2000,0,MIN((C1602-2000)*Z1602,(T1602+U1602)*0.2))</f>
        <v/>
      </c>
      <c r="AE1602" s="21">
        <f>AC1602*AA1602</f>
        <v/>
      </c>
      <c r="AF1602" s="21">
        <f>ROUNDDOWN(R1602,-2)+ROUNDDOWN(S1602,-2)</f>
        <v/>
      </c>
      <c r="AG1602" s="21">
        <f>ROUNDDOWN(MAX(0,R1602-(AB1602+AC1602+AE1602)*0.6),-2)+ROUNDDOWN(MAX(0,S1602-(AB1602+AC1602+AE1602)*0.4),-2)</f>
        <v/>
      </c>
      <c r="AH1602" s="21">
        <f>ROUNDDOWN(MAX(0,T1602-(AB1602+AD1602)*0.6),-2)+ROUNDDOWN(MAX(0,U1602-(AB1602+AD1602)*0.4),-2)</f>
        <v/>
      </c>
      <c r="AI1602" s="21">
        <f>ROUNDDOWN(T1602,-2)+ROUNDDOWN(U1602,-2)</f>
        <v/>
      </c>
      <c r="AJ1602" s="21">
        <f>M1602+AF1602</f>
        <v/>
      </c>
      <c r="AK1602" s="21">
        <f>M1602+AG1602</f>
        <v/>
      </c>
      <c r="AL1602" s="21">
        <f>N1602+AH1602</f>
        <v/>
      </c>
      <c r="AM1602" s="21">
        <f>O1602+AI1602</f>
        <v/>
      </c>
      <c r="AN1602" s="21">
        <f>N1602+AI1602</f>
        <v/>
      </c>
      <c r="AO1602" s="21">
        <f>ROUNDDOWN((R1602+S1602)*0.2/Y1602+2000,0)</f>
        <v/>
      </c>
      <c r="AP1602" s="21">
        <f>ROUNDDOWN((T1602+U1602)*0.2/Z1602+2000,0)</f>
        <v/>
      </c>
      <c r="AQ1602" s="21">
        <f>AL1602-AK1602</f>
        <v/>
      </c>
      <c r="AR1602" s="21">
        <f>AM1602-AK1602</f>
        <v/>
      </c>
      <c r="AS1602" s="21">
        <f>AM1602-AL1602</f>
        <v/>
      </c>
      <c r="AT1602" s="21">
        <f>AK1602+C1602-AJ1602</f>
        <v/>
      </c>
      <c r="AU1602" s="21">
        <f>AL1602+C1602-AM1602</f>
        <v/>
      </c>
      <c r="AV1602" s="21">
        <f>AN1602+C1602-AM1602</f>
        <v/>
      </c>
    </row>
    <row r="1603">
      <c r="A1603" t="inlineStr">
        <is>
          <t>年収別 上限+5万</t>
        </is>
      </c>
      <c r="B1603" s="21">
        <f>'4_年収別'!$A$102</f>
        <v/>
      </c>
      <c r="C1603" s="21">
        <f>AO1603+50000</f>
        <v/>
      </c>
      <c r="D1603" s="21" t="n">
        <v>0</v>
      </c>
      <c r="E1603" s="21">
        <f>ROUND(MIN(B1603/12,650000)*12*0.0915+MIN(B1603/12,1390000)*12*(0.0504+0)+B1603*0.005,0)</f>
        <v/>
      </c>
      <c r="F1603" s="21">
        <f>IF(B1603&lt;741000,0,IF(B1603&lt;2191000,B1603-740000,IF(B1603&lt;2193000,1451000,IF(B1603&lt;2196000,1453000,IF(B1603&lt;2200000,1456000,IF(B1603&lt;3600000,ROUND(ROUNDDOWN(B1603/4,-3)*2.8,0)-80000,IF(B1603&lt;6600000,ROUND(ROUNDDOWN(B1603/4,-3)*3.2,0)-440000,IF(B1603&lt;8500000,ROUNDDOWN(B1603*0.9,0)-1100000,B1603-1950000))))))))</f>
        <v/>
      </c>
      <c r="G1603" s="21">
        <f>IF(F1603&gt;23500000,NA(),IF(F1603&lt;=4890000,1040000,IF(F1603&lt;=6550000,670000,620000)))</f>
        <v/>
      </c>
      <c r="H1603" s="21">
        <f>IF(D1603&lt;=0,0,MAX(0,MIN(2000000,D1603-MIN(100000,ROUNDDOWN(F1603*0.05,0)))))</f>
        <v/>
      </c>
      <c r="I1603" s="21">
        <f>IF(C1603&lt;=2000,0,MIN(C1603,ROUNDDOWN(F1603*0.4,0))-2000)</f>
        <v/>
      </c>
      <c r="J1603" s="21">
        <f>MAX(0,ROUNDDOWN(F1603-E1603-G1603,-3))</f>
        <v/>
      </c>
      <c r="K1603" s="21">
        <f>MAX(0,ROUNDDOWN(F1603-E1603-G1603-H1603-I1603,-3))</f>
        <v/>
      </c>
      <c r="L1603" s="21">
        <f>MAX(0,ROUNDDOWN(F1603-E1603-G1603-H1603,-3))</f>
        <v/>
      </c>
      <c r="M1603" s="21">
        <f>IF(J1603&lt;=0,0,ROUNDDOWN((J1603*LOOKUP(J1603,{0,1950001,3300001,6950001,9000001,18000001,40000001},{0.05,0.1,0.2,0.23,0.33,0.4,0.45})-LOOKUP(J1603,{0,1950001,3300001,6950001,9000001,18000001,40000001},{0,97500,427500,636000,1536000,2796000,4796000}))*1.021,-2))</f>
        <v/>
      </c>
      <c r="N1603" s="21">
        <f>IF(K1603&lt;=0,0,ROUNDDOWN((K1603*LOOKUP(K1603,{0,1950001,3300001,6950001,9000001,18000001,40000001},{0.05,0.1,0.2,0.23,0.33,0.4,0.45})-LOOKUP(K1603,{0,1950001,3300001,6950001,9000001,18000001,40000001},{0,97500,427500,636000,1536000,2796000,4796000}))*1.021,-2))</f>
        <v/>
      </c>
      <c r="O1603" s="21">
        <f>IF(L1603&lt;=0,0,ROUNDDOWN((L1603*LOOKUP(L1603,{0,1950001,3300001,6950001,9000001,18000001,40000001},{0.05,0.1,0.2,0.23,0.33,0.4,0.45})-LOOKUP(L1603,{0,1950001,3300001,6950001,9000001,18000001,40000001},{0,97500,427500,636000,1536000,2796000,4796000}))*1.021,-2))</f>
        <v/>
      </c>
      <c r="P1603" s="21">
        <f>MAX(0,ROUNDDOWN(F1603-E1603-430000,-3))</f>
        <v/>
      </c>
      <c r="Q1603" s="21">
        <f>MAX(0,ROUNDDOWN(F1603-E1603-430000-H1603,-3))</f>
        <v/>
      </c>
      <c r="R1603" s="21">
        <f>IF(F1603&lt;=450000,0,MAX(0,P1603*0.06-MIN(50000,P1603)*0.03))</f>
        <v/>
      </c>
      <c r="S1603" s="21">
        <f>IF(F1603&lt;=450000,0,MAX(0,P1603*0.04-MIN(50000,P1603)*0.02))</f>
        <v/>
      </c>
      <c r="T1603" s="21">
        <f>IF(F1603&lt;=450000,0,MAX(0,Q1603*0.06-MIN(50000,Q1603)*0.03))</f>
        <v/>
      </c>
      <c r="U1603" s="21">
        <f>IF(F1603&lt;=450000,0,MAX(0,Q1603*0.04-MIN(50000,Q1603)*0.02))</f>
        <v/>
      </c>
      <c r="V1603" s="21">
        <f>50000+MAX(0,G1603-480000)</f>
        <v/>
      </c>
      <c r="W1603" s="21">
        <f>P1603-V1603</f>
        <v/>
      </c>
      <c r="X1603" s="21">
        <f>Q1603-V1603</f>
        <v/>
      </c>
      <c r="Y1603" s="22">
        <f>IF(W1603&lt;0,0.9,LOOKUP(W1603,{0,1950001,3300001,6950001,9000001,18000001,40000001},{0.84895,0.7979,0.6958,0.66517,0.56307,0.4916,0.44055}))</f>
        <v/>
      </c>
      <c r="Z1603" s="22">
        <f>IF(X1603&lt;0,0.9,LOOKUP(X1603,{0,1950001,3300001,6950001,9000001,18000001,40000001},{0.84895,0.7979,0.6958,0.66517,0.56307,0.4916,0.44055}))</f>
        <v/>
      </c>
      <c r="AA1603" s="22">
        <f>IF(W1603&lt;0,0,CHOOSE(MATCH(W1603,{0,1950001,3300001,6950001,9000001},1),5.105/84.895,10.21/79.79,20.42/69.58,23.483/66.517,33.693/56.307))</f>
        <v/>
      </c>
      <c r="AB1603" s="21">
        <f>IF(C1603&lt;=2000,0,(MIN(C1603,ROUNDDOWN(F1603*0.3,0))-2000)*0.1)</f>
        <v/>
      </c>
      <c r="AC1603" s="21">
        <f>IF(C1603&lt;=2000,0,MIN((C1603-2000)*Y1603,(R1603+S1603)*0.2))</f>
        <v/>
      </c>
      <c r="AD1603" s="21">
        <f>IF(C1603&lt;=2000,0,MIN((C1603-2000)*Z1603,(T1603+U1603)*0.2))</f>
        <v/>
      </c>
      <c r="AE1603" s="21">
        <f>AC1603*AA1603</f>
        <v/>
      </c>
      <c r="AF1603" s="21">
        <f>ROUNDDOWN(R1603,-2)+ROUNDDOWN(S1603,-2)</f>
        <v/>
      </c>
      <c r="AG1603" s="21">
        <f>ROUNDDOWN(MAX(0,R1603-(AB1603+AC1603+AE1603)*0.6),-2)+ROUNDDOWN(MAX(0,S1603-(AB1603+AC1603+AE1603)*0.4),-2)</f>
        <v/>
      </c>
      <c r="AH1603" s="21">
        <f>ROUNDDOWN(MAX(0,T1603-(AB1603+AD1603)*0.6),-2)+ROUNDDOWN(MAX(0,U1603-(AB1603+AD1603)*0.4),-2)</f>
        <v/>
      </c>
      <c r="AI1603" s="21">
        <f>ROUNDDOWN(T1603,-2)+ROUNDDOWN(U1603,-2)</f>
        <v/>
      </c>
      <c r="AJ1603" s="21">
        <f>M1603+AF1603</f>
        <v/>
      </c>
      <c r="AK1603" s="21">
        <f>M1603+AG1603</f>
        <v/>
      </c>
      <c r="AL1603" s="21">
        <f>N1603+AH1603</f>
        <v/>
      </c>
      <c r="AM1603" s="21">
        <f>O1603+AI1603</f>
        <v/>
      </c>
      <c r="AN1603" s="21">
        <f>N1603+AI1603</f>
        <v/>
      </c>
      <c r="AO1603" s="21">
        <f>ROUNDDOWN((R1603+S1603)*0.2/Y1603+2000,0)</f>
        <v/>
      </c>
      <c r="AP1603" s="21">
        <f>ROUNDDOWN((T1603+U1603)*0.2/Z1603+2000,0)</f>
        <v/>
      </c>
      <c r="AQ1603" s="21">
        <f>AL1603-AK1603</f>
        <v/>
      </c>
      <c r="AR1603" s="21">
        <f>AM1603-AK1603</f>
        <v/>
      </c>
      <c r="AS1603" s="21">
        <f>AM1603-AL1603</f>
        <v/>
      </c>
      <c r="AT1603" s="21">
        <f>AK1603+C1603-AJ1603</f>
        <v/>
      </c>
      <c r="AU1603" s="21">
        <f>AL1603+C1603-AM1603</f>
        <v/>
      </c>
      <c r="AV1603" s="21">
        <f>AN1603+C1603-AM1603</f>
        <v/>
      </c>
    </row>
    <row r="1604">
      <c r="A1604" t="inlineStr">
        <is>
          <t>年収別 医療費15万</t>
        </is>
      </c>
      <c r="B1604" s="21">
        <f>'4_年収別'!$A$103</f>
        <v/>
      </c>
      <c r="C1604" s="21">
        <f>AO1604</f>
        <v/>
      </c>
      <c r="D1604" s="21" t="n">
        <v>150000</v>
      </c>
      <c r="E1604" s="21">
        <f>ROUND(MIN(B1604/12,650000)*12*0.0915+MIN(B1604/12,1390000)*12*(0.0504+0)+B1604*0.005,0)</f>
        <v/>
      </c>
      <c r="F1604" s="21">
        <f>IF(B1604&lt;741000,0,IF(B1604&lt;2191000,B1604-740000,IF(B1604&lt;2193000,1451000,IF(B1604&lt;2196000,1453000,IF(B1604&lt;2200000,1456000,IF(B1604&lt;3600000,ROUND(ROUNDDOWN(B1604/4,-3)*2.8,0)-80000,IF(B1604&lt;6600000,ROUND(ROUNDDOWN(B1604/4,-3)*3.2,0)-440000,IF(B1604&lt;8500000,ROUNDDOWN(B1604*0.9,0)-1100000,B1604-1950000))))))))</f>
        <v/>
      </c>
      <c r="G1604" s="21">
        <f>IF(F1604&gt;23500000,NA(),IF(F1604&lt;=4890000,1040000,IF(F1604&lt;=6550000,670000,620000)))</f>
        <v/>
      </c>
      <c r="H1604" s="21">
        <f>IF(D1604&lt;=0,0,MAX(0,MIN(2000000,D1604-MIN(100000,ROUNDDOWN(F1604*0.05,0)))))</f>
        <v/>
      </c>
      <c r="I1604" s="21">
        <f>IF(C1604&lt;=2000,0,MIN(C1604,ROUNDDOWN(F1604*0.4,0))-2000)</f>
        <v/>
      </c>
      <c r="J1604" s="21">
        <f>MAX(0,ROUNDDOWN(F1604-E1604-G1604,-3))</f>
        <v/>
      </c>
      <c r="K1604" s="21">
        <f>MAX(0,ROUNDDOWN(F1604-E1604-G1604-H1604-I1604,-3))</f>
        <v/>
      </c>
      <c r="L1604" s="21">
        <f>MAX(0,ROUNDDOWN(F1604-E1604-G1604-H1604,-3))</f>
        <v/>
      </c>
      <c r="M1604" s="21">
        <f>IF(J1604&lt;=0,0,ROUNDDOWN((J1604*LOOKUP(J1604,{0,1950001,3300001,6950001,9000001,18000001,40000001},{0.05,0.1,0.2,0.23,0.33,0.4,0.45})-LOOKUP(J1604,{0,1950001,3300001,6950001,9000001,18000001,40000001},{0,97500,427500,636000,1536000,2796000,4796000}))*1.021,-2))</f>
        <v/>
      </c>
      <c r="N1604" s="21">
        <f>IF(K1604&lt;=0,0,ROUNDDOWN((K1604*LOOKUP(K1604,{0,1950001,3300001,6950001,9000001,18000001,40000001},{0.05,0.1,0.2,0.23,0.33,0.4,0.45})-LOOKUP(K1604,{0,1950001,3300001,6950001,9000001,18000001,40000001},{0,97500,427500,636000,1536000,2796000,4796000}))*1.021,-2))</f>
        <v/>
      </c>
      <c r="O1604" s="21">
        <f>IF(L1604&lt;=0,0,ROUNDDOWN((L1604*LOOKUP(L1604,{0,1950001,3300001,6950001,9000001,18000001,40000001},{0.05,0.1,0.2,0.23,0.33,0.4,0.45})-LOOKUP(L1604,{0,1950001,3300001,6950001,9000001,18000001,40000001},{0,97500,427500,636000,1536000,2796000,4796000}))*1.021,-2))</f>
        <v/>
      </c>
      <c r="P1604" s="21">
        <f>MAX(0,ROUNDDOWN(F1604-E1604-430000,-3))</f>
        <v/>
      </c>
      <c r="Q1604" s="21">
        <f>MAX(0,ROUNDDOWN(F1604-E1604-430000-H1604,-3))</f>
        <v/>
      </c>
      <c r="R1604" s="21">
        <f>IF(F1604&lt;=450000,0,MAX(0,P1604*0.06-MIN(50000,P1604)*0.03))</f>
        <v/>
      </c>
      <c r="S1604" s="21">
        <f>IF(F1604&lt;=450000,0,MAX(0,P1604*0.04-MIN(50000,P1604)*0.02))</f>
        <v/>
      </c>
      <c r="T1604" s="21">
        <f>IF(F1604&lt;=450000,0,MAX(0,Q1604*0.06-MIN(50000,Q1604)*0.03))</f>
        <v/>
      </c>
      <c r="U1604" s="21">
        <f>IF(F1604&lt;=450000,0,MAX(0,Q1604*0.04-MIN(50000,Q1604)*0.02))</f>
        <v/>
      </c>
      <c r="V1604" s="21">
        <f>50000+MAX(0,G1604-480000)</f>
        <v/>
      </c>
      <c r="W1604" s="21">
        <f>P1604-V1604</f>
        <v/>
      </c>
      <c r="X1604" s="21">
        <f>Q1604-V1604</f>
        <v/>
      </c>
      <c r="Y1604" s="22">
        <f>IF(W1604&lt;0,0.9,LOOKUP(W1604,{0,1950001,3300001,6950001,9000001,18000001,40000001},{0.84895,0.7979,0.6958,0.66517,0.56307,0.4916,0.44055}))</f>
        <v/>
      </c>
      <c r="Z1604" s="22">
        <f>IF(X1604&lt;0,0.9,LOOKUP(X1604,{0,1950001,3300001,6950001,9000001,18000001,40000001},{0.84895,0.7979,0.6958,0.66517,0.56307,0.4916,0.44055}))</f>
        <v/>
      </c>
      <c r="AA1604" s="22">
        <f>IF(W1604&lt;0,0,CHOOSE(MATCH(W1604,{0,1950001,3300001,6950001,9000001},1),5.105/84.895,10.21/79.79,20.42/69.58,23.483/66.517,33.693/56.307))</f>
        <v/>
      </c>
      <c r="AB1604" s="21">
        <f>IF(C1604&lt;=2000,0,(MIN(C1604,ROUNDDOWN(F1604*0.3,0))-2000)*0.1)</f>
        <v/>
      </c>
      <c r="AC1604" s="21">
        <f>IF(C1604&lt;=2000,0,MIN((C1604-2000)*Y1604,(R1604+S1604)*0.2))</f>
        <v/>
      </c>
      <c r="AD1604" s="21">
        <f>IF(C1604&lt;=2000,0,MIN((C1604-2000)*Z1604,(T1604+U1604)*0.2))</f>
        <v/>
      </c>
      <c r="AE1604" s="21">
        <f>AC1604*AA1604</f>
        <v/>
      </c>
      <c r="AF1604" s="21">
        <f>ROUNDDOWN(R1604,-2)+ROUNDDOWN(S1604,-2)</f>
        <v/>
      </c>
      <c r="AG1604" s="21">
        <f>ROUNDDOWN(MAX(0,R1604-(AB1604+AC1604+AE1604)*0.6),-2)+ROUNDDOWN(MAX(0,S1604-(AB1604+AC1604+AE1604)*0.4),-2)</f>
        <v/>
      </c>
      <c r="AH1604" s="21">
        <f>ROUNDDOWN(MAX(0,T1604-(AB1604+AD1604)*0.6),-2)+ROUNDDOWN(MAX(0,U1604-(AB1604+AD1604)*0.4),-2)</f>
        <v/>
      </c>
      <c r="AI1604" s="21">
        <f>ROUNDDOWN(T1604,-2)+ROUNDDOWN(U1604,-2)</f>
        <v/>
      </c>
      <c r="AJ1604" s="21">
        <f>M1604+AF1604</f>
        <v/>
      </c>
      <c r="AK1604" s="21">
        <f>M1604+AG1604</f>
        <v/>
      </c>
      <c r="AL1604" s="21">
        <f>N1604+AH1604</f>
        <v/>
      </c>
      <c r="AM1604" s="21">
        <f>O1604+AI1604</f>
        <v/>
      </c>
      <c r="AN1604" s="21">
        <f>N1604+AI1604</f>
        <v/>
      </c>
      <c r="AO1604" s="21">
        <f>ROUNDDOWN((R1604+S1604)*0.2/Y1604+2000,0)</f>
        <v/>
      </c>
      <c r="AP1604" s="21">
        <f>ROUNDDOWN((T1604+U1604)*0.2/Z1604+2000,0)</f>
        <v/>
      </c>
      <c r="AQ1604" s="21">
        <f>AL1604-AK1604</f>
        <v/>
      </c>
      <c r="AR1604" s="21">
        <f>AM1604-AK1604</f>
        <v/>
      </c>
      <c r="AS1604" s="21">
        <f>AM1604-AL1604</f>
        <v/>
      </c>
      <c r="AT1604" s="21">
        <f>AK1604+C1604-AJ1604</f>
        <v/>
      </c>
      <c r="AU1604" s="21">
        <f>AL1604+C1604-AM1604</f>
        <v/>
      </c>
      <c r="AV1604" s="21">
        <f>AN1604+C1604-AM1604</f>
        <v/>
      </c>
    </row>
    <row r="1605">
      <c r="A1605" t="inlineStr">
        <is>
          <t>年収別 上限+5万</t>
        </is>
      </c>
      <c r="B1605" s="21">
        <f>'4_年収別'!$A$103</f>
        <v/>
      </c>
      <c r="C1605" s="21">
        <f>AO1605+50000</f>
        <v/>
      </c>
      <c r="D1605" s="21" t="n">
        <v>0</v>
      </c>
      <c r="E1605" s="21">
        <f>ROUND(MIN(B1605/12,650000)*12*0.0915+MIN(B1605/12,1390000)*12*(0.0504+0)+B1605*0.005,0)</f>
        <v/>
      </c>
      <c r="F1605" s="21">
        <f>IF(B1605&lt;741000,0,IF(B1605&lt;2191000,B1605-740000,IF(B1605&lt;2193000,1451000,IF(B1605&lt;2196000,1453000,IF(B1605&lt;2200000,1456000,IF(B1605&lt;3600000,ROUND(ROUNDDOWN(B1605/4,-3)*2.8,0)-80000,IF(B1605&lt;6600000,ROUND(ROUNDDOWN(B1605/4,-3)*3.2,0)-440000,IF(B1605&lt;8500000,ROUNDDOWN(B1605*0.9,0)-1100000,B1605-1950000))))))))</f>
        <v/>
      </c>
      <c r="G1605" s="21">
        <f>IF(F1605&gt;23500000,NA(),IF(F1605&lt;=4890000,1040000,IF(F1605&lt;=6550000,670000,620000)))</f>
        <v/>
      </c>
      <c r="H1605" s="21">
        <f>IF(D1605&lt;=0,0,MAX(0,MIN(2000000,D1605-MIN(100000,ROUNDDOWN(F1605*0.05,0)))))</f>
        <v/>
      </c>
      <c r="I1605" s="21">
        <f>IF(C1605&lt;=2000,0,MIN(C1605,ROUNDDOWN(F1605*0.4,0))-2000)</f>
        <v/>
      </c>
      <c r="J1605" s="21">
        <f>MAX(0,ROUNDDOWN(F1605-E1605-G1605,-3))</f>
        <v/>
      </c>
      <c r="K1605" s="21">
        <f>MAX(0,ROUNDDOWN(F1605-E1605-G1605-H1605-I1605,-3))</f>
        <v/>
      </c>
      <c r="L1605" s="21">
        <f>MAX(0,ROUNDDOWN(F1605-E1605-G1605-H1605,-3))</f>
        <v/>
      </c>
      <c r="M1605" s="21">
        <f>IF(J1605&lt;=0,0,ROUNDDOWN((J1605*LOOKUP(J1605,{0,1950001,3300001,6950001,9000001,18000001,40000001},{0.05,0.1,0.2,0.23,0.33,0.4,0.45})-LOOKUP(J1605,{0,1950001,3300001,6950001,9000001,18000001,40000001},{0,97500,427500,636000,1536000,2796000,4796000}))*1.021,-2))</f>
        <v/>
      </c>
      <c r="N1605" s="21">
        <f>IF(K1605&lt;=0,0,ROUNDDOWN((K1605*LOOKUP(K1605,{0,1950001,3300001,6950001,9000001,18000001,40000001},{0.05,0.1,0.2,0.23,0.33,0.4,0.45})-LOOKUP(K1605,{0,1950001,3300001,6950001,9000001,18000001,40000001},{0,97500,427500,636000,1536000,2796000,4796000}))*1.021,-2))</f>
        <v/>
      </c>
      <c r="O1605" s="21">
        <f>IF(L1605&lt;=0,0,ROUNDDOWN((L1605*LOOKUP(L1605,{0,1950001,3300001,6950001,9000001,18000001,40000001},{0.05,0.1,0.2,0.23,0.33,0.4,0.45})-LOOKUP(L1605,{0,1950001,3300001,6950001,9000001,18000001,40000001},{0,97500,427500,636000,1536000,2796000,4796000}))*1.021,-2))</f>
        <v/>
      </c>
      <c r="P1605" s="21">
        <f>MAX(0,ROUNDDOWN(F1605-E1605-430000,-3))</f>
        <v/>
      </c>
      <c r="Q1605" s="21">
        <f>MAX(0,ROUNDDOWN(F1605-E1605-430000-H1605,-3))</f>
        <v/>
      </c>
      <c r="R1605" s="21">
        <f>IF(F1605&lt;=450000,0,MAX(0,P1605*0.06-MIN(50000,P1605)*0.03))</f>
        <v/>
      </c>
      <c r="S1605" s="21">
        <f>IF(F1605&lt;=450000,0,MAX(0,P1605*0.04-MIN(50000,P1605)*0.02))</f>
        <v/>
      </c>
      <c r="T1605" s="21">
        <f>IF(F1605&lt;=450000,0,MAX(0,Q1605*0.06-MIN(50000,Q1605)*0.03))</f>
        <v/>
      </c>
      <c r="U1605" s="21">
        <f>IF(F1605&lt;=450000,0,MAX(0,Q1605*0.04-MIN(50000,Q1605)*0.02))</f>
        <v/>
      </c>
      <c r="V1605" s="21">
        <f>50000+MAX(0,G1605-480000)</f>
        <v/>
      </c>
      <c r="W1605" s="21">
        <f>P1605-V1605</f>
        <v/>
      </c>
      <c r="X1605" s="21">
        <f>Q1605-V1605</f>
        <v/>
      </c>
      <c r="Y1605" s="22">
        <f>IF(W1605&lt;0,0.9,LOOKUP(W1605,{0,1950001,3300001,6950001,9000001,18000001,40000001},{0.84895,0.7979,0.6958,0.66517,0.56307,0.4916,0.44055}))</f>
        <v/>
      </c>
      <c r="Z1605" s="22">
        <f>IF(X1605&lt;0,0.9,LOOKUP(X1605,{0,1950001,3300001,6950001,9000001,18000001,40000001},{0.84895,0.7979,0.6958,0.66517,0.56307,0.4916,0.44055}))</f>
        <v/>
      </c>
      <c r="AA1605" s="22">
        <f>IF(W1605&lt;0,0,CHOOSE(MATCH(W1605,{0,1950001,3300001,6950001,9000001},1),5.105/84.895,10.21/79.79,20.42/69.58,23.483/66.517,33.693/56.307))</f>
        <v/>
      </c>
      <c r="AB1605" s="21">
        <f>IF(C1605&lt;=2000,0,(MIN(C1605,ROUNDDOWN(F1605*0.3,0))-2000)*0.1)</f>
        <v/>
      </c>
      <c r="AC1605" s="21">
        <f>IF(C1605&lt;=2000,0,MIN((C1605-2000)*Y1605,(R1605+S1605)*0.2))</f>
        <v/>
      </c>
      <c r="AD1605" s="21">
        <f>IF(C1605&lt;=2000,0,MIN((C1605-2000)*Z1605,(T1605+U1605)*0.2))</f>
        <v/>
      </c>
      <c r="AE1605" s="21">
        <f>AC1605*AA1605</f>
        <v/>
      </c>
      <c r="AF1605" s="21">
        <f>ROUNDDOWN(R1605,-2)+ROUNDDOWN(S1605,-2)</f>
        <v/>
      </c>
      <c r="AG1605" s="21">
        <f>ROUNDDOWN(MAX(0,R1605-(AB1605+AC1605+AE1605)*0.6),-2)+ROUNDDOWN(MAX(0,S1605-(AB1605+AC1605+AE1605)*0.4),-2)</f>
        <v/>
      </c>
      <c r="AH1605" s="21">
        <f>ROUNDDOWN(MAX(0,T1605-(AB1605+AD1605)*0.6),-2)+ROUNDDOWN(MAX(0,U1605-(AB1605+AD1605)*0.4),-2)</f>
        <v/>
      </c>
      <c r="AI1605" s="21">
        <f>ROUNDDOWN(T1605,-2)+ROUNDDOWN(U1605,-2)</f>
        <v/>
      </c>
      <c r="AJ1605" s="21">
        <f>M1605+AF1605</f>
        <v/>
      </c>
      <c r="AK1605" s="21">
        <f>M1605+AG1605</f>
        <v/>
      </c>
      <c r="AL1605" s="21">
        <f>N1605+AH1605</f>
        <v/>
      </c>
      <c r="AM1605" s="21">
        <f>O1605+AI1605</f>
        <v/>
      </c>
      <c r="AN1605" s="21">
        <f>N1605+AI1605</f>
        <v/>
      </c>
      <c r="AO1605" s="21">
        <f>ROUNDDOWN((R1605+S1605)*0.2/Y1605+2000,0)</f>
        <v/>
      </c>
      <c r="AP1605" s="21">
        <f>ROUNDDOWN((T1605+U1605)*0.2/Z1605+2000,0)</f>
        <v/>
      </c>
      <c r="AQ1605" s="21">
        <f>AL1605-AK1605</f>
        <v/>
      </c>
      <c r="AR1605" s="21">
        <f>AM1605-AK1605</f>
        <v/>
      </c>
      <c r="AS1605" s="21">
        <f>AM1605-AL1605</f>
        <v/>
      </c>
      <c r="AT1605" s="21">
        <f>AK1605+C1605-AJ1605</f>
        <v/>
      </c>
      <c r="AU1605" s="21">
        <f>AL1605+C1605-AM1605</f>
        <v/>
      </c>
      <c r="AV1605" s="21">
        <f>AN1605+C1605-AM1605</f>
        <v/>
      </c>
    </row>
    <row r="1606">
      <c r="A1606" t="inlineStr">
        <is>
          <t>年収別 医療費15万</t>
        </is>
      </c>
      <c r="B1606" s="21">
        <f>'4_年収別'!$A$104</f>
        <v/>
      </c>
      <c r="C1606" s="21">
        <f>AO1606</f>
        <v/>
      </c>
      <c r="D1606" s="21" t="n">
        <v>150000</v>
      </c>
      <c r="E1606" s="21">
        <f>ROUND(MIN(B1606/12,650000)*12*0.0915+MIN(B1606/12,1390000)*12*(0.0504+0)+B1606*0.005,0)</f>
        <v/>
      </c>
      <c r="F1606" s="21">
        <f>IF(B1606&lt;741000,0,IF(B1606&lt;2191000,B1606-740000,IF(B1606&lt;2193000,1451000,IF(B1606&lt;2196000,1453000,IF(B1606&lt;2200000,1456000,IF(B1606&lt;3600000,ROUND(ROUNDDOWN(B1606/4,-3)*2.8,0)-80000,IF(B1606&lt;6600000,ROUND(ROUNDDOWN(B1606/4,-3)*3.2,0)-440000,IF(B1606&lt;8500000,ROUNDDOWN(B1606*0.9,0)-1100000,B1606-1950000))))))))</f>
        <v/>
      </c>
      <c r="G1606" s="21">
        <f>IF(F1606&gt;23500000,NA(),IF(F1606&lt;=4890000,1040000,IF(F1606&lt;=6550000,670000,620000)))</f>
        <v/>
      </c>
      <c r="H1606" s="21">
        <f>IF(D1606&lt;=0,0,MAX(0,MIN(2000000,D1606-MIN(100000,ROUNDDOWN(F1606*0.05,0)))))</f>
        <v/>
      </c>
      <c r="I1606" s="21">
        <f>IF(C1606&lt;=2000,0,MIN(C1606,ROUNDDOWN(F1606*0.4,0))-2000)</f>
        <v/>
      </c>
      <c r="J1606" s="21">
        <f>MAX(0,ROUNDDOWN(F1606-E1606-G1606,-3))</f>
        <v/>
      </c>
      <c r="K1606" s="21">
        <f>MAX(0,ROUNDDOWN(F1606-E1606-G1606-H1606-I1606,-3))</f>
        <v/>
      </c>
      <c r="L1606" s="21">
        <f>MAX(0,ROUNDDOWN(F1606-E1606-G1606-H1606,-3))</f>
        <v/>
      </c>
      <c r="M1606" s="21">
        <f>IF(J1606&lt;=0,0,ROUNDDOWN((J1606*LOOKUP(J1606,{0,1950001,3300001,6950001,9000001,18000001,40000001},{0.05,0.1,0.2,0.23,0.33,0.4,0.45})-LOOKUP(J1606,{0,1950001,3300001,6950001,9000001,18000001,40000001},{0,97500,427500,636000,1536000,2796000,4796000}))*1.021,-2))</f>
        <v/>
      </c>
      <c r="N1606" s="21">
        <f>IF(K1606&lt;=0,0,ROUNDDOWN((K1606*LOOKUP(K1606,{0,1950001,3300001,6950001,9000001,18000001,40000001},{0.05,0.1,0.2,0.23,0.33,0.4,0.45})-LOOKUP(K1606,{0,1950001,3300001,6950001,9000001,18000001,40000001},{0,97500,427500,636000,1536000,2796000,4796000}))*1.021,-2))</f>
        <v/>
      </c>
      <c r="O1606" s="21">
        <f>IF(L1606&lt;=0,0,ROUNDDOWN((L1606*LOOKUP(L1606,{0,1950001,3300001,6950001,9000001,18000001,40000001},{0.05,0.1,0.2,0.23,0.33,0.4,0.45})-LOOKUP(L1606,{0,1950001,3300001,6950001,9000001,18000001,40000001},{0,97500,427500,636000,1536000,2796000,4796000}))*1.021,-2))</f>
        <v/>
      </c>
      <c r="P1606" s="21">
        <f>MAX(0,ROUNDDOWN(F1606-E1606-430000,-3))</f>
        <v/>
      </c>
      <c r="Q1606" s="21">
        <f>MAX(0,ROUNDDOWN(F1606-E1606-430000-H1606,-3))</f>
        <v/>
      </c>
      <c r="R1606" s="21">
        <f>IF(F1606&lt;=450000,0,MAX(0,P1606*0.06-MIN(50000,P1606)*0.03))</f>
        <v/>
      </c>
      <c r="S1606" s="21">
        <f>IF(F1606&lt;=450000,0,MAX(0,P1606*0.04-MIN(50000,P1606)*0.02))</f>
        <v/>
      </c>
      <c r="T1606" s="21">
        <f>IF(F1606&lt;=450000,0,MAX(0,Q1606*0.06-MIN(50000,Q1606)*0.03))</f>
        <v/>
      </c>
      <c r="U1606" s="21">
        <f>IF(F1606&lt;=450000,0,MAX(0,Q1606*0.04-MIN(50000,Q1606)*0.02))</f>
        <v/>
      </c>
      <c r="V1606" s="21">
        <f>50000+MAX(0,G1606-480000)</f>
        <v/>
      </c>
      <c r="W1606" s="21">
        <f>P1606-V1606</f>
        <v/>
      </c>
      <c r="X1606" s="21">
        <f>Q1606-V1606</f>
        <v/>
      </c>
      <c r="Y1606" s="22">
        <f>IF(W1606&lt;0,0.9,LOOKUP(W1606,{0,1950001,3300001,6950001,9000001,18000001,40000001},{0.84895,0.7979,0.6958,0.66517,0.56307,0.4916,0.44055}))</f>
        <v/>
      </c>
      <c r="Z1606" s="22">
        <f>IF(X1606&lt;0,0.9,LOOKUP(X1606,{0,1950001,3300001,6950001,9000001,18000001,40000001},{0.84895,0.7979,0.6958,0.66517,0.56307,0.4916,0.44055}))</f>
        <v/>
      </c>
      <c r="AA1606" s="22">
        <f>IF(W1606&lt;0,0,CHOOSE(MATCH(W1606,{0,1950001,3300001,6950001,9000001},1),5.105/84.895,10.21/79.79,20.42/69.58,23.483/66.517,33.693/56.307))</f>
        <v/>
      </c>
      <c r="AB1606" s="21">
        <f>IF(C1606&lt;=2000,0,(MIN(C1606,ROUNDDOWN(F1606*0.3,0))-2000)*0.1)</f>
        <v/>
      </c>
      <c r="AC1606" s="21">
        <f>IF(C1606&lt;=2000,0,MIN((C1606-2000)*Y1606,(R1606+S1606)*0.2))</f>
        <v/>
      </c>
      <c r="AD1606" s="21">
        <f>IF(C1606&lt;=2000,0,MIN((C1606-2000)*Z1606,(T1606+U1606)*0.2))</f>
        <v/>
      </c>
      <c r="AE1606" s="21">
        <f>AC1606*AA1606</f>
        <v/>
      </c>
      <c r="AF1606" s="21">
        <f>ROUNDDOWN(R1606,-2)+ROUNDDOWN(S1606,-2)</f>
        <v/>
      </c>
      <c r="AG1606" s="21">
        <f>ROUNDDOWN(MAX(0,R1606-(AB1606+AC1606+AE1606)*0.6),-2)+ROUNDDOWN(MAX(0,S1606-(AB1606+AC1606+AE1606)*0.4),-2)</f>
        <v/>
      </c>
      <c r="AH1606" s="21">
        <f>ROUNDDOWN(MAX(0,T1606-(AB1606+AD1606)*0.6),-2)+ROUNDDOWN(MAX(0,U1606-(AB1606+AD1606)*0.4),-2)</f>
        <v/>
      </c>
      <c r="AI1606" s="21">
        <f>ROUNDDOWN(T1606,-2)+ROUNDDOWN(U1606,-2)</f>
        <v/>
      </c>
      <c r="AJ1606" s="21">
        <f>M1606+AF1606</f>
        <v/>
      </c>
      <c r="AK1606" s="21">
        <f>M1606+AG1606</f>
        <v/>
      </c>
      <c r="AL1606" s="21">
        <f>N1606+AH1606</f>
        <v/>
      </c>
      <c r="AM1606" s="21">
        <f>O1606+AI1606</f>
        <v/>
      </c>
      <c r="AN1606" s="21">
        <f>N1606+AI1606</f>
        <v/>
      </c>
      <c r="AO1606" s="21">
        <f>ROUNDDOWN((R1606+S1606)*0.2/Y1606+2000,0)</f>
        <v/>
      </c>
      <c r="AP1606" s="21">
        <f>ROUNDDOWN((T1606+U1606)*0.2/Z1606+2000,0)</f>
        <v/>
      </c>
      <c r="AQ1606" s="21">
        <f>AL1606-AK1606</f>
        <v/>
      </c>
      <c r="AR1606" s="21">
        <f>AM1606-AK1606</f>
        <v/>
      </c>
      <c r="AS1606" s="21">
        <f>AM1606-AL1606</f>
        <v/>
      </c>
      <c r="AT1606" s="21">
        <f>AK1606+C1606-AJ1606</f>
        <v/>
      </c>
      <c r="AU1606" s="21">
        <f>AL1606+C1606-AM1606</f>
        <v/>
      </c>
      <c r="AV1606" s="21">
        <f>AN1606+C1606-AM1606</f>
        <v/>
      </c>
    </row>
    <row r="1607">
      <c r="A1607" t="inlineStr">
        <is>
          <t>年収別 上限+5万</t>
        </is>
      </c>
      <c r="B1607" s="21">
        <f>'4_年収別'!$A$104</f>
        <v/>
      </c>
      <c r="C1607" s="21">
        <f>AO1607+50000</f>
        <v/>
      </c>
      <c r="D1607" s="21" t="n">
        <v>0</v>
      </c>
      <c r="E1607" s="21">
        <f>ROUND(MIN(B1607/12,650000)*12*0.0915+MIN(B1607/12,1390000)*12*(0.0504+0)+B1607*0.005,0)</f>
        <v/>
      </c>
      <c r="F1607" s="21">
        <f>IF(B1607&lt;741000,0,IF(B1607&lt;2191000,B1607-740000,IF(B1607&lt;2193000,1451000,IF(B1607&lt;2196000,1453000,IF(B1607&lt;2200000,1456000,IF(B1607&lt;3600000,ROUND(ROUNDDOWN(B1607/4,-3)*2.8,0)-80000,IF(B1607&lt;6600000,ROUND(ROUNDDOWN(B1607/4,-3)*3.2,0)-440000,IF(B1607&lt;8500000,ROUNDDOWN(B1607*0.9,0)-1100000,B1607-1950000))))))))</f>
        <v/>
      </c>
      <c r="G1607" s="21">
        <f>IF(F1607&gt;23500000,NA(),IF(F1607&lt;=4890000,1040000,IF(F1607&lt;=6550000,670000,620000)))</f>
        <v/>
      </c>
      <c r="H1607" s="21">
        <f>IF(D1607&lt;=0,0,MAX(0,MIN(2000000,D1607-MIN(100000,ROUNDDOWN(F1607*0.05,0)))))</f>
        <v/>
      </c>
      <c r="I1607" s="21">
        <f>IF(C1607&lt;=2000,0,MIN(C1607,ROUNDDOWN(F1607*0.4,0))-2000)</f>
        <v/>
      </c>
      <c r="J1607" s="21">
        <f>MAX(0,ROUNDDOWN(F1607-E1607-G1607,-3))</f>
        <v/>
      </c>
      <c r="K1607" s="21">
        <f>MAX(0,ROUNDDOWN(F1607-E1607-G1607-H1607-I1607,-3))</f>
        <v/>
      </c>
      <c r="L1607" s="21">
        <f>MAX(0,ROUNDDOWN(F1607-E1607-G1607-H1607,-3))</f>
        <v/>
      </c>
      <c r="M1607" s="21">
        <f>IF(J1607&lt;=0,0,ROUNDDOWN((J1607*LOOKUP(J1607,{0,1950001,3300001,6950001,9000001,18000001,40000001},{0.05,0.1,0.2,0.23,0.33,0.4,0.45})-LOOKUP(J1607,{0,1950001,3300001,6950001,9000001,18000001,40000001},{0,97500,427500,636000,1536000,2796000,4796000}))*1.021,-2))</f>
        <v/>
      </c>
      <c r="N1607" s="21">
        <f>IF(K1607&lt;=0,0,ROUNDDOWN((K1607*LOOKUP(K1607,{0,1950001,3300001,6950001,9000001,18000001,40000001},{0.05,0.1,0.2,0.23,0.33,0.4,0.45})-LOOKUP(K1607,{0,1950001,3300001,6950001,9000001,18000001,40000001},{0,97500,427500,636000,1536000,2796000,4796000}))*1.021,-2))</f>
        <v/>
      </c>
      <c r="O1607" s="21">
        <f>IF(L1607&lt;=0,0,ROUNDDOWN((L1607*LOOKUP(L1607,{0,1950001,3300001,6950001,9000001,18000001,40000001},{0.05,0.1,0.2,0.23,0.33,0.4,0.45})-LOOKUP(L1607,{0,1950001,3300001,6950001,9000001,18000001,40000001},{0,97500,427500,636000,1536000,2796000,4796000}))*1.021,-2))</f>
        <v/>
      </c>
      <c r="P1607" s="21">
        <f>MAX(0,ROUNDDOWN(F1607-E1607-430000,-3))</f>
        <v/>
      </c>
      <c r="Q1607" s="21">
        <f>MAX(0,ROUNDDOWN(F1607-E1607-430000-H1607,-3))</f>
        <v/>
      </c>
      <c r="R1607" s="21">
        <f>IF(F1607&lt;=450000,0,MAX(0,P1607*0.06-MIN(50000,P1607)*0.03))</f>
        <v/>
      </c>
      <c r="S1607" s="21">
        <f>IF(F1607&lt;=450000,0,MAX(0,P1607*0.04-MIN(50000,P1607)*0.02))</f>
        <v/>
      </c>
      <c r="T1607" s="21">
        <f>IF(F1607&lt;=450000,0,MAX(0,Q1607*0.06-MIN(50000,Q1607)*0.03))</f>
        <v/>
      </c>
      <c r="U1607" s="21">
        <f>IF(F1607&lt;=450000,0,MAX(0,Q1607*0.04-MIN(50000,Q1607)*0.02))</f>
        <v/>
      </c>
      <c r="V1607" s="21">
        <f>50000+MAX(0,G1607-480000)</f>
        <v/>
      </c>
      <c r="W1607" s="21">
        <f>P1607-V1607</f>
        <v/>
      </c>
      <c r="X1607" s="21">
        <f>Q1607-V1607</f>
        <v/>
      </c>
      <c r="Y1607" s="22">
        <f>IF(W1607&lt;0,0.9,LOOKUP(W1607,{0,1950001,3300001,6950001,9000001,18000001,40000001},{0.84895,0.7979,0.6958,0.66517,0.56307,0.4916,0.44055}))</f>
        <v/>
      </c>
      <c r="Z1607" s="22">
        <f>IF(X1607&lt;0,0.9,LOOKUP(X1607,{0,1950001,3300001,6950001,9000001,18000001,40000001},{0.84895,0.7979,0.6958,0.66517,0.56307,0.4916,0.44055}))</f>
        <v/>
      </c>
      <c r="AA1607" s="22">
        <f>IF(W1607&lt;0,0,CHOOSE(MATCH(W1607,{0,1950001,3300001,6950001,9000001},1),5.105/84.895,10.21/79.79,20.42/69.58,23.483/66.517,33.693/56.307))</f>
        <v/>
      </c>
      <c r="AB1607" s="21">
        <f>IF(C1607&lt;=2000,0,(MIN(C1607,ROUNDDOWN(F1607*0.3,0))-2000)*0.1)</f>
        <v/>
      </c>
      <c r="AC1607" s="21">
        <f>IF(C1607&lt;=2000,0,MIN((C1607-2000)*Y1607,(R1607+S1607)*0.2))</f>
        <v/>
      </c>
      <c r="AD1607" s="21">
        <f>IF(C1607&lt;=2000,0,MIN((C1607-2000)*Z1607,(T1607+U1607)*0.2))</f>
        <v/>
      </c>
      <c r="AE1607" s="21">
        <f>AC1607*AA1607</f>
        <v/>
      </c>
      <c r="AF1607" s="21">
        <f>ROUNDDOWN(R1607,-2)+ROUNDDOWN(S1607,-2)</f>
        <v/>
      </c>
      <c r="AG1607" s="21">
        <f>ROUNDDOWN(MAX(0,R1607-(AB1607+AC1607+AE1607)*0.6),-2)+ROUNDDOWN(MAX(0,S1607-(AB1607+AC1607+AE1607)*0.4),-2)</f>
        <v/>
      </c>
      <c r="AH1607" s="21">
        <f>ROUNDDOWN(MAX(0,T1607-(AB1607+AD1607)*0.6),-2)+ROUNDDOWN(MAX(0,U1607-(AB1607+AD1607)*0.4),-2)</f>
        <v/>
      </c>
      <c r="AI1607" s="21">
        <f>ROUNDDOWN(T1607,-2)+ROUNDDOWN(U1607,-2)</f>
        <v/>
      </c>
      <c r="AJ1607" s="21">
        <f>M1607+AF1607</f>
        <v/>
      </c>
      <c r="AK1607" s="21">
        <f>M1607+AG1607</f>
        <v/>
      </c>
      <c r="AL1607" s="21">
        <f>N1607+AH1607</f>
        <v/>
      </c>
      <c r="AM1607" s="21">
        <f>O1607+AI1607</f>
        <v/>
      </c>
      <c r="AN1607" s="21">
        <f>N1607+AI1607</f>
        <v/>
      </c>
      <c r="AO1607" s="21">
        <f>ROUNDDOWN((R1607+S1607)*0.2/Y1607+2000,0)</f>
        <v/>
      </c>
      <c r="AP1607" s="21">
        <f>ROUNDDOWN((T1607+U1607)*0.2/Z1607+2000,0)</f>
        <v/>
      </c>
      <c r="AQ1607" s="21">
        <f>AL1607-AK1607</f>
        <v/>
      </c>
      <c r="AR1607" s="21">
        <f>AM1607-AK1607</f>
        <v/>
      </c>
      <c r="AS1607" s="21">
        <f>AM1607-AL1607</f>
        <v/>
      </c>
      <c r="AT1607" s="21">
        <f>AK1607+C1607-AJ1607</f>
        <v/>
      </c>
      <c r="AU1607" s="21">
        <f>AL1607+C1607-AM1607</f>
        <v/>
      </c>
      <c r="AV1607" s="21">
        <f>AN1607+C1607-AM1607</f>
        <v/>
      </c>
    </row>
    <row r="1608">
      <c r="A1608" t="inlineStr">
        <is>
          <t>年収別 医療費15万</t>
        </is>
      </c>
      <c r="B1608" s="21">
        <f>'4_年収別'!$A$105</f>
        <v/>
      </c>
      <c r="C1608" s="21">
        <f>AO1608</f>
        <v/>
      </c>
      <c r="D1608" s="21" t="n">
        <v>150000</v>
      </c>
      <c r="E1608" s="21">
        <f>ROUND(MIN(B1608/12,650000)*12*0.0915+MIN(B1608/12,1390000)*12*(0.0504+0)+B1608*0.005,0)</f>
        <v/>
      </c>
      <c r="F1608" s="21">
        <f>IF(B1608&lt;741000,0,IF(B1608&lt;2191000,B1608-740000,IF(B1608&lt;2193000,1451000,IF(B1608&lt;2196000,1453000,IF(B1608&lt;2200000,1456000,IF(B1608&lt;3600000,ROUND(ROUNDDOWN(B1608/4,-3)*2.8,0)-80000,IF(B1608&lt;6600000,ROUND(ROUNDDOWN(B1608/4,-3)*3.2,0)-440000,IF(B1608&lt;8500000,ROUNDDOWN(B1608*0.9,0)-1100000,B1608-1950000))))))))</f>
        <v/>
      </c>
      <c r="G1608" s="21">
        <f>IF(F1608&gt;23500000,NA(),IF(F1608&lt;=4890000,1040000,IF(F1608&lt;=6550000,670000,620000)))</f>
        <v/>
      </c>
      <c r="H1608" s="21">
        <f>IF(D1608&lt;=0,0,MAX(0,MIN(2000000,D1608-MIN(100000,ROUNDDOWN(F1608*0.05,0)))))</f>
        <v/>
      </c>
      <c r="I1608" s="21">
        <f>IF(C1608&lt;=2000,0,MIN(C1608,ROUNDDOWN(F1608*0.4,0))-2000)</f>
        <v/>
      </c>
      <c r="J1608" s="21">
        <f>MAX(0,ROUNDDOWN(F1608-E1608-G1608,-3))</f>
        <v/>
      </c>
      <c r="K1608" s="21">
        <f>MAX(0,ROUNDDOWN(F1608-E1608-G1608-H1608-I1608,-3))</f>
        <v/>
      </c>
      <c r="L1608" s="21">
        <f>MAX(0,ROUNDDOWN(F1608-E1608-G1608-H1608,-3))</f>
        <v/>
      </c>
      <c r="M1608" s="21">
        <f>IF(J1608&lt;=0,0,ROUNDDOWN((J1608*LOOKUP(J1608,{0,1950001,3300001,6950001,9000001,18000001,40000001},{0.05,0.1,0.2,0.23,0.33,0.4,0.45})-LOOKUP(J1608,{0,1950001,3300001,6950001,9000001,18000001,40000001},{0,97500,427500,636000,1536000,2796000,4796000}))*1.021,-2))</f>
        <v/>
      </c>
      <c r="N1608" s="21">
        <f>IF(K1608&lt;=0,0,ROUNDDOWN((K1608*LOOKUP(K1608,{0,1950001,3300001,6950001,9000001,18000001,40000001},{0.05,0.1,0.2,0.23,0.33,0.4,0.45})-LOOKUP(K1608,{0,1950001,3300001,6950001,9000001,18000001,40000001},{0,97500,427500,636000,1536000,2796000,4796000}))*1.021,-2))</f>
        <v/>
      </c>
      <c r="O1608" s="21">
        <f>IF(L1608&lt;=0,0,ROUNDDOWN((L1608*LOOKUP(L1608,{0,1950001,3300001,6950001,9000001,18000001,40000001},{0.05,0.1,0.2,0.23,0.33,0.4,0.45})-LOOKUP(L1608,{0,1950001,3300001,6950001,9000001,18000001,40000001},{0,97500,427500,636000,1536000,2796000,4796000}))*1.021,-2))</f>
        <v/>
      </c>
      <c r="P1608" s="21">
        <f>MAX(0,ROUNDDOWN(F1608-E1608-430000,-3))</f>
        <v/>
      </c>
      <c r="Q1608" s="21">
        <f>MAX(0,ROUNDDOWN(F1608-E1608-430000-H1608,-3))</f>
        <v/>
      </c>
      <c r="R1608" s="21">
        <f>IF(F1608&lt;=450000,0,MAX(0,P1608*0.06-MIN(50000,P1608)*0.03))</f>
        <v/>
      </c>
      <c r="S1608" s="21">
        <f>IF(F1608&lt;=450000,0,MAX(0,P1608*0.04-MIN(50000,P1608)*0.02))</f>
        <v/>
      </c>
      <c r="T1608" s="21">
        <f>IF(F1608&lt;=450000,0,MAX(0,Q1608*0.06-MIN(50000,Q1608)*0.03))</f>
        <v/>
      </c>
      <c r="U1608" s="21">
        <f>IF(F1608&lt;=450000,0,MAX(0,Q1608*0.04-MIN(50000,Q1608)*0.02))</f>
        <v/>
      </c>
      <c r="V1608" s="21">
        <f>50000+MAX(0,G1608-480000)</f>
        <v/>
      </c>
      <c r="W1608" s="21">
        <f>P1608-V1608</f>
        <v/>
      </c>
      <c r="X1608" s="21">
        <f>Q1608-V1608</f>
        <v/>
      </c>
      <c r="Y1608" s="22">
        <f>IF(W1608&lt;0,0.9,LOOKUP(W1608,{0,1950001,3300001,6950001,9000001,18000001,40000001},{0.84895,0.7979,0.6958,0.66517,0.56307,0.4916,0.44055}))</f>
        <v/>
      </c>
      <c r="Z1608" s="22">
        <f>IF(X1608&lt;0,0.9,LOOKUP(X1608,{0,1950001,3300001,6950001,9000001,18000001,40000001},{0.84895,0.7979,0.6958,0.66517,0.56307,0.4916,0.44055}))</f>
        <v/>
      </c>
      <c r="AA1608" s="22">
        <f>IF(W1608&lt;0,0,CHOOSE(MATCH(W1608,{0,1950001,3300001,6950001,9000001},1),5.105/84.895,10.21/79.79,20.42/69.58,23.483/66.517,33.693/56.307))</f>
        <v/>
      </c>
      <c r="AB1608" s="21">
        <f>IF(C1608&lt;=2000,0,(MIN(C1608,ROUNDDOWN(F1608*0.3,0))-2000)*0.1)</f>
        <v/>
      </c>
      <c r="AC1608" s="21">
        <f>IF(C1608&lt;=2000,0,MIN((C1608-2000)*Y1608,(R1608+S1608)*0.2))</f>
        <v/>
      </c>
      <c r="AD1608" s="21">
        <f>IF(C1608&lt;=2000,0,MIN((C1608-2000)*Z1608,(T1608+U1608)*0.2))</f>
        <v/>
      </c>
      <c r="AE1608" s="21">
        <f>AC1608*AA1608</f>
        <v/>
      </c>
      <c r="AF1608" s="21">
        <f>ROUNDDOWN(R1608,-2)+ROUNDDOWN(S1608,-2)</f>
        <v/>
      </c>
      <c r="AG1608" s="21">
        <f>ROUNDDOWN(MAX(0,R1608-(AB1608+AC1608+AE1608)*0.6),-2)+ROUNDDOWN(MAX(0,S1608-(AB1608+AC1608+AE1608)*0.4),-2)</f>
        <v/>
      </c>
      <c r="AH1608" s="21">
        <f>ROUNDDOWN(MAX(0,T1608-(AB1608+AD1608)*0.6),-2)+ROUNDDOWN(MAX(0,U1608-(AB1608+AD1608)*0.4),-2)</f>
        <v/>
      </c>
      <c r="AI1608" s="21">
        <f>ROUNDDOWN(T1608,-2)+ROUNDDOWN(U1608,-2)</f>
        <v/>
      </c>
      <c r="AJ1608" s="21">
        <f>M1608+AF1608</f>
        <v/>
      </c>
      <c r="AK1608" s="21">
        <f>M1608+AG1608</f>
        <v/>
      </c>
      <c r="AL1608" s="21">
        <f>N1608+AH1608</f>
        <v/>
      </c>
      <c r="AM1608" s="21">
        <f>O1608+AI1608</f>
        <v/>
      </c>
      <c r="AN1608" s="21">
        <f>N1608+AI1608</f>
        <v/>
      </c>
      <c r="AO1608" s="21">
        <f>ROUNDDOWN((R1608+S1608)*0.2/Y1608+2000,0)</f>
        <v/>
      </c>
      <c r="AP1608" s="21">
        <f>ROUNDDOWN((T1608+U1608)*0.2/Z1608+2000,0)</f>
        <v/>
      </c>
      <c r="AQ1608" s="21">
        <f>AL1608-AK1608</f>
        <v/>
      </c>
      <c r="AR1608" s="21">
        <f>AM1608-AK1608</f>
        <v/>
      </c>
      <c r="AS1608" s="21">
        <f>AM1608-AL1608</f>
        <v/>
      </c>
      <c r="AT1608" s="21">
        <f>AK1608+C1608-AJ1608</f>
        <v/>
      </c>
      <c r="AU1608" s="21">
        <f>AL1608+C1608-AM1608</f>
        <v/>
      </c>
      <c r="AV1608" s="21">
        <f>AN1608+C1608-AM1608</f>
        <v/>
      </c>
    </row>
    <row r="1609">
      <c r="A1609" t="inlineStr">
        <is>
          <t>年収別 上限+5万</t>
        </is>
      </c>
      <c r="B1609" s="21">
        <f>'4_年収別'!$A$105</f>
        <v/>
      </c>
      <c r="C1609" s="21">
        <f>AO1609+50000</f>
        <v/>
      </c>
      <c r="D1609" s="21" t="n">
        <v>0</v>
      </c>
      <c r="E1609" s="21">
        <f>ROUND(MIN(B1609/12,650000)*12*0.0915+MIN(B1609/12,1390000)*12*(0.0504+0)+B1609*0.005,0)</f>
        <v/>
      </c>
      <c r="F1609" s="21">
        <f>IF(B1609&lt;741000,0,IF(B1609&lt;2191000,B1609-740000,IF(B1609&lt;2193000,1451000,IF(B1609&lt;2196000,1453000,IF(B1609&lt;2200000,1456000,IF(B1609&lt;3600000,ROUND(ROUNDDOWN(B1609/4,-3)*2.8,0)-80000,IF(B1609&lt;6600000,ROUND(ROUNDDOWN(B1609/4,-3)*3.2,0)-440000,IF(B1609&lt;8500000,ROUNDDOWN(B1609*0.9,0)-1100000,B1609-1950000))))))))</f>
        <v/>
      </c>
      <c r="G1609" s="21">
        <f>IF(F1609&gt;23500000,NA(),IF(F1609&lt;=4890000,1040000,IF(F1609&lt;=6550000,670000,620000)))</f>
        <v/>
      </c>
      <c r="H1609" s="21">
        <f>IF(D1609&lt;=0,0,MAX(0,MIN(2000000,D1609-MIN(100000,ROUNDDOWN(F1609*0.05,0)))))</f>
        <v/>
      </c>
      <c r="I1609" s="21">
        <f>IF(C1609&lt;=2000,0,MIN(C1609,ROUNDDOWN(F1609*0.4,0))-2000)</f>
        <v/>
      </c>
      <c r="J1609" s="21">
        <f>MAX(0,ROUNDDOWN(F1609-E1609-G1609,-3))</f>
        <v/>
      </c>
      <c r="K1609" s="21">
        <f>MAX(0,ROUNDDOWN(F1609-E1609-G1609-H1609-I1609,-3))</f>
        <v/>
      </c>
      <c r="L1609" s="21">
        <f>MAX(0,ROUNDDOWN(F1609-E1609-G1609-H1609,-3))</f>
        <v/>
      </c>
      <c r="M1609" s="21">
        <f>IF(J1609&lt;=0,0,ROUNDDOWN((J1609*LOOKUP(J1609,{0,1950001,3300001,6950001,9000001,18000001,40000001},{0.05,0.1,0.2,0.23,0.33,0.4,0.45})-LOOKUP(J1609,{0,1950001,3300001,6950001,9000001,18000001,40000001},{0,97500,427500,636000,1536000,2796000,4796000}))*1.021,-2))</f>
        <v/>
      </c>
      <c r="N1609" s="21">
        <f>IF(K1609&lt;=0,0,ROUNDDOWN((K1609*LOOKUP(K1609,{0,1950001,3300001,6950001,9000001,18000001,40000001},{0.05,0.1,0.2,0.23,0.33,0.4,0.45})-LOOKUP(K1609,{0,1950001,3300001,6950001,9000001,18000001,40000001},{0,97500,427500,636000,1536000,2796000,4796000}))*1.021,-2))</f>
        <v/>
      </c>
      <c r="O1609" s="21">
        <f>IF(L1609&lt;=0,0,ROUNDDOWN((L1609*LOOKUP(L1609,{0,1950001,3300001,6950001,9000001,18000001,40000001},{0.05,0.1,0.2,0.23,0.33,0.4,0.45})-LOOKUP(L1609,{0,1950001,3300001,6950001,9000001,18000001,40000001},{0,97500,427500,636000,1536000,2796000,4796000}))*1.021,-2))</f>
        <v/>
      </c>
      <c r="P1609" s="21">
        <f>MAX(0,ROUNDDOWN(F1609-E1609-430000,-3))</f>
        <v/>
      </c>
      <c r="Q1609" s="21">
        <f>MAX(0,ROUNDDOWN(F1609-E1609-430000-H1609,-3))</f>
        <v/>
      </c>
      <c r="R1609" s="21">
        <f>IF(F1609&lt;=450000,0,MAX(0,P1609*0.06-MIN(50000,P1609)*0.03))</f>
        <v/>
      </c>
      <c r="S1609" s="21">
        <f>IF(F1609&lt;=450000,0,MAX(0,P1609*0.04-MIN(50000,P1609)*0.02))</f>
        <v/>
      </c>
      <c r="T1609" s="21">
        <f>IF(F1609&lt;=450000,0,MAX(0,Q1609*0.06-MIN(50000,Q1609)*0.03))</f>
        <v/>
      </c>
      <c r="U1609" s="21">
        <f>IF(F1609&lt;=450000,0,MAX(0,Q1609*0.04-MIN(50000,Q1609)*0.02))</f>
        <v/>
      </c>
      <c r="V1609" s="21">
        <f>50000+MAX(0,G1609-480000)</f>
        <v/>
      </c>
      <c r="W1609" s="21">
        <f>P1609-V1609</f>
        <v/>
      </c>
      <c r="X1609" s="21">
        <f>Q1609-V1609</f>
        <v/>
      </c>
      <c r="Y1609" s="22">
        <f>IF(W1609&lt;0,0.9,LOOKUP(W1609,{0,1950001,3300001,6950001,9000001,18000001,40000001},{0.84895,0.7979,0.6958,0.66517,0.56307,0.4916,0.44055}))</f>
        <v/>
      </c>
      <c r="Z1609" s="22">
        <f>IF(X1609&lt;0,0.9,LOOKUP(X1609,{0,1950001,3300001,6950001,9000001,18000001,40000001},{0.84895,0.7979,0.6958,0.66517,0.56307,0.4916,0.44055}))</f>
        <v/>
      </c>
      <c r="AA1609" s="22">
        <f>IF(W1609&lt;0,0,CHOOSE(MATCH(W1609,{0,1950001,3300001,6950001,9000001},1),5.105/84.895,10.21/79.79,20.42/69.58,23.483/66.517,33.693/56.307))</f>
        <v/>
      </c>
      <c r="AB1609" s="21">
        <f>IF(C1609&lt;=2000,0,(MIN(C1609,ROUNDDOWN(F1609*0.3,0))-2000)*0.1)</f>
        <v/>
      </c>
      <c r="AC1609" s="21">
        <f>IF(C1609&lt;=2000,0,MIN((C1609-2000)*Y1609,(R1609+S1609)*0.2))</f>
        <v/>
      </c>
      <c r="AD1609" s="21">
        <f>IF(C1609&lt;=2000,0,MIN((C1609-2000)*Z1609,(T1609+U1609)*0.2))</f>
        <v/>
      </c>
      <c r="AE1609" s="21">
        <f>AC1609*AA1609</f>
        <v/>
      </c>
      <c r="AF1609" s="21">
        <f>ROUNDDOWN(R1609,-2)+ROUNDDOWN(S1609,-2)</f>
        <v/>
      </c>
      <c r="AG1609" s="21">
        <f>ROUNDDOWN(MAX(0,R1609-(AB1609+AC1609+AE1609)*0.6),-2)+ROUNDDOWN(MAX(0,S1609-(AB1609+AC1609+AE1609)*0.4),-2)</f>
        <v/>
      </c>
      <c r="AH1609" s="21">
        <f>ROUNDDOWN(MAX(0,T1609-(AB1609+AD1609)*0.6),-2)+ROUNDDOWN(MAX(0,U1609-(AB1609+AD1609)*0.4),-2)</f>
        <v/>
      </c>
      <c r="AI1609" s="21">
        <f>ROUNDDOWN(T1609,-2)+ROUNDDOWN(U1609,-2)</f>
        <v/>
      </c>
      <c r="AJ1609" s="21">
        <f>M1609+AF1609</f>
        <v/>
      </c>
      <c r="AK1609" s="21">
        <f>M1609+AG1609</f>
        <v/>
      </c>
      <c r="AL1609" s="21">
        <f>N1609+AH1609</f>
        <v/>
      </c>
      <c r="AM1609" s="21">
        <f>O1609+AI1609</f>
        <v/>
      </c>
      <c r="AN1609" s="21">
        <f>N1609+AI1609</f>
        <v/>
      </c>
      <c r="AO1609" s="21">
        <f>ROUNDDOWN((R1609+S1609)*0.2/Y1609+2000,0)</f>
        <v/>
      </c>
      <c r="AP1609" s="21">
        <f>ROUNDDOWN((T1609+U1609)*0.2/Z1609+2000,0)</f>
        <v/>
      </c>
      <c r="AQ1609" s="21">
        <f>AL1609-AK1609</f>
        <v/>
      </c>
      <c r="AR1609" s="21">
        <f>AM1609-AK1609</f>
        <v/>
      </c>
      <c r="AS1609" s="21">
        <f>AM1609-AL1609</f>
        <v/>
      </c>
      <c r="AT1609" s="21">
        <f>AK1609+C1609-AJ1609</f>
        <v/>
      </c>
      <c r="AU1609" s="21">
        <f>AL1609+C1609-AM1609</f>
        <v/>
      </c>
      <c r="AV1609" s="21">
        <f>AN1609+C1609-AM1609</f>
        <v/>
      </c>
    </row>
    <row r="1610">
      <c r="A1610" t="inlineStr">
        <is>
          <t>年収別 医療費15万</t>
        </is>
      </c>
      <c r="B1610" s="21">
        <f>'4_年収別'!$A$106</f>
        <v/>
      </c>
      <c r="C1610" s="21">
        <f>AO1610</f>
        <v/>
      </c>
      <c r="D1610" s="21" t="n">
        <v>150000</v>
      </c>
      <c r="E1610" s="21">
        <f>ROUND(MIN(B1610/12,650000)*12*0.0915+MIN(B1610/12,1390000)*12*(0.0504+0)+B1610*0.005,0)</f>
        <v/>
      </c>
      <c r="F1610" s="21">
        <f>IF(B1610&lt;741000,0,IF(B1610&lt;2191000,B1610-740000,IF(B1610&lt;2193000,1451000,IF(B1610&lt;2196000,1453000,IF(B1610&lt;2200000,1456000,IF(B1610&lt;3600000,ROUND(ROUNDDOWN(B1610/4,-3)*2.8,0)-80000,IF(B1610&lt;6600000,ROUND(ROUNDDOWN(B1610/4,-3)*3.2,0)-440000,IF(B1610&lt;8500000,ROUNDDOWN(B1610*0.9,0)-1100000,B1610-1950000))))))))</f>
        <v/>
      </c>
      <c r="G1610" s="21">
        <f>IF(F1610&gt;23500000,NA(),IF(F1610&lt;=4890000,1040000,IF(F1610&lt;=6550000,670000,620000)))</f>
        <v/>
      </c>
      <c r="H1610" s="21">
        <f>IF(D1610&lt;=0,0,MAX(0,MIN(2000000,D1610-MIN(100000,ROUNDDOWN(F1610*0.05,0)))))</f>
        <v/>
      </c>
      <c r="I1610" s="21">
        <f>IF(C1610&lt;=2000,0,MIN(C1610,ROUNDDOWN(F1610*0.4,0))-2000)</f>
        <v/>
      </c>
      <c r="J1610" s="21">
        <f>MAX(0,ROUNDDOWN(F1610-E1610-G1610,-3))</f>
        <v/>
      </c>
      <c r="K1610" s="21">
        <f>MAX(0,ROUNDDOWN(F1610-E1610-G1610-H1610-I1610,-3))</f>
        <v/>
      </c>
      <c r="L1610" s="21">
        <f>MAX(0,ROUNDDOWN(F1610-E1610-G1610-H1610,-3))</f>
        <v/>
      </c>
      <c r="M1610" s="21">
        <f>IF(J1610&lt;=0,0,ROUNDDOWN((J1610*LOOKUP(J1610,{0,1950001,3300001,6950001,9000001,18000001,40000001},{0.05,0.1,0.2,0.23,0.33,0.4,0.45})-LOOKUP(J1610,{0,1950001,3300001,6950001,9000001,18000001,40000001},{0,97500,427500,636000,1536000,2796000,4796000}))*1.021,-2))</f>
        <v/>
      </c>
      <c r="N1610" s="21">
        <f>IF(K1610&lt;=0,0,ROUNDDOWN((K1610*LOOKUP(K1610,{0,1950001,3300001,6950001,9000001,18000001,40000001},{0.05,0.1,0.2,0.23,0.33,0.4,0.45})-LOOKUP(K1610,{0,1950001,3300001,6950001,9000001,18000001,40000001},{0,97500,427500,636000,1536000,2796000,4796000}))*1.021,-2))</f>
        <v/>
      </c>
      <c r="O1610" s="21">
        <f>IF(L1610&lt;=0,0,ROUNDDOWN((L1610*LOOKUP(L1610,{0,1950001,3300001,6950001,9000001,18000001,40000001},{0.05,0.1,0.2,0.23,0.33,0.4,0.45})-LOOKUP(L1610,{0,1950001,3300001,6950001,9000001,18000001,40000001},{0,97500,427500,636000,1536000,2796000,4796000}))*1.021,-2))</f>
        <v/>
      </c>
      <c r="P1610" s="21">
        <f>MAX(0,ROUNDDOWN(F1610-E1610-430000,-3))</f>
        <v/>
      </c>
      <c r="Q1610" s="21">
        <f>MAX(0,ROUNDDOWN(F1610-E1610-430000-H1610,-3))</f>
        <v/>
      </c>
      <c r="R1610" s="21">
        <f>IF(F1610&lt;=450000,0,MAX(0,P1610*0.06-MIN(50000,P1610)*0.03))</f>
        <v/>
      </c>
      <c r="S1610" s="21">
        <f>IF(F1610&lt;=450000,0,MAX(0,P1610*0.04-MIN(50000,P1610)*0.02))</f>
        <v/>
      </c>
      <c r="T1610" s="21">
        <f>IF(F1610&lt;=450000,0,MAX(0,Q1610*0.06-MIN(50000,Q1610)*0.03))</f>
        <v/>
      </c>
      <c r="U1610" s="21">
        <f>IF(F1610&lt;=450000,0,MAX(0,Q1610*0.04-MIN(50000,Q1610)*0.02))</f>
        <v/>
      </c>
      <c r="V1610" s="21">
        <f>50000+MAX(0,G1610-480000)</f>
        <v/>
      </c>
      <c r="W1610" s="21">
        <f>P1610-V1610</f>
        <v/>
      </c>
      <c r="X1610" s="21">
        <f>Q1610-V1610</f>
        <v/>
      </c>
      <c r="Y1610" s="22">
        <f>IF(W1610&lt;0,0.9,LOOKUP(W1610,{0,1950001,3300001,6950001,9000001,18000001,40000001},{0.84895,0.7979,0.6958,0.66517,0.56307,0.4916,0.44055}))</f>
        <v/>
      </c>
      <c r="Z1610" s="22">
        <f>IF(X1610&lt;0,0.9,LOOKUP(X1610,{0,1950001,3300001,6950001,9000001,18000001,40000001},{0.84895,0.7979,0.6958,0.66517,0.56307,0.4916,0.44055}))</f>
        <v/>
      </c>
      <c r="AA1610" s="22">
        <f>IF(W1610&lt;0,0,CHOOSE(MATCH(W1610,{0,1950001,3300001,6950001,9000001},1),5.105/84.895,10.21/79.79,20.42/69.58,23.483/66.517,33.693/56.307))</f>
        <v/>
      </c>
      <c r="AB1610" s="21">
        <f>IF(C1610&lt;=2000,0,(MIN(C1610,ROUNDDOWN(F1610*0.3,0))-2000)*0.1)</f>
        <v/>
      </c>
      <c r="AC1610" s="21">
        <f>IF(C1610&lt;=2000,0,MIN((C1610-2000)*Y1610,(R1610+S1610)*0.2))</f>
        <v/>
      </c>
      <c r="AD1610" s="21">
        <f>IF(C1610&lt;=2000,0,MIN((C1610-2000)*Z1610,(T1610+U1610)*0.2))</f>
        <v/>
      </c>
      <c r="AE1610" s="21">
        <f>AC1610*AA1610</f>
        <v/>
      </c>
      <c r="AF1610" s="21">
        <f>ROUNDDOWN(R1610,-2)+ROUNDDOWN(S1610,-2)</f>
        <v/>
      </c>
      <c r="AG1610" s="21">
        <f>ROUNDDOWN(MAX(0,R1610-(AB1610+AC1610+AE1610)*0.6),-2)+ROUNDDOWN(MAX(0,S1610-(AB1610+AC1610+AE1610)*0.4),-2)</f>
        <v/>
      </c>
      <c r="AH1610" s="21">
        <f>ROUNDDOWN(MAX(0,T1610-(AB1610+AD1610)*0.6),-2)+ROUNDDOWN(MAX(0,U1610-(AB1610+AD1610)*0.4),-2)</f>
        <v/>
      </c>
      <c r="AI1610" s="21">
        <f>ROUNDDOWN(T1610,-2)+ROUNDDOWN(U1610,-2)</f>
        <v/>
      </c>
      <c r="AJ1610" s="21">
        <f>M1610+AF1610</f>
        <v/>
      </c>
      <c r="AK1610" s="21">
        <f>M1610+AG1610</f>
        <v/>
      </c>
      <c r="AL1610" s="21">
        <f>N1610+AH1610</f>
        <v/>
      </c>
      <c r="AM1610" s="21">
        <f>O1610+AI1610</f>
        <v/>
      </c>
      <c r="AN1610" s="21">
        <f>N1610+AI1610</f>
        <v/>
      </c>
      <c r="AO1610" s="21">
        <f>ROUNDDOWN((R1610+S1610)*0.2/Y1610+2000,0)</f>
        <v/>
      </c>
      <c r="AP1610" s="21">
        <f>ROUNDDOWN((T1610+U1610)*0.2/Z1610+2000,0)</f>
        <v/>
      </c>
      <c r="AQ1610" s="21">
        <f>AL1610-AK1610</f>
        <v/>
      </c>
      <c r="AR1610" s="21">
        <f>AM1610-AK1610</f>
        <v/>
      </c>
      <c r="AS1610" s="21">
        <f>AM1610-AL1610</f>
        <v/>
      </c>
      <c r="AT1610" s="21">
        <f>AK1610+C1610-AJ1610</f>
        <v/>
      </c>
      <c r="AU1610" s="21">
        <f>AL1610+C1610-AM1610</f>
        <v/>
      </c>
      <c r="AV1610" s="21">
        <f>AN1610+C1610-AM1610</f>
        <v/>
      </c>
    </row>
    <row r="1611">
      <c r="A1611" t="inlineStr">
        <is>
          <t>年収別 上限+5万</t>
        </is>
      </c>
      <c r="B1611" s="21">
        <f>'4_年収別'!$A$106</f>
        <v/>
      </c>
      <c r="C1611" s="21">
        <f>AO1611+50000</f>
        <v/>
      </c>
      <c r="D1611" s="21" t="n">
        <v>0</v>
      </c>
      <c r="E1611" s="21">
        <f>ROUND(MIN(B1611/12,650000)*12*0.0915+MIN(B1611/12,1390000)*12*(0.0504+0)+B1611*0.005,0)</f>
        <v/>
      </c>
      <c r="F1611" s="21">
        <f>IF(B1611&lt;741000,0,IF(B1611&lt;2191000,B1611-740000,IF(B1611&lt;2193000,1451000,IF(B1611&lt;2196000,1453000,IF(B1611&lt;2200000,1456000,IF(B1611&lt;3600000,ROUND(ROUNDDOWN(B1611/4,-3)*2.8,0)-80000,IF(B1611&lt;6600000,ROUND(ROUNDDOWN(B1611/4,-3)*3.2,0)-440000,IF(B1611&lt;8500000,ROUNDDOWN(B1611*0.9,0)-1100000,B1611-1950000))))))))</f>
        <v/>
      </c>
      <c r="G1611" s="21">
        <f>IF(F1611&gt;23500000,NA(),IF(F1611&lt;=4890000,1040000,IF(F1611&lt;=6550000,670000,620000)))</f>
        <v/>
      </c>
      <c r="H1611" s="21">
        <f>IF(D1611&lt;=0,0,MAX(0,MIN(2000000,D1611-MIN(100000,ROUNDDOWN(F1611*0.05,0)))))</f>
        <v/>
      </c>
      <c r="I1611" s="21">
        <f>IF(C1611&lt;=2000,0,MIN(C1611,ROUNDDOWN(F1611*0.4,0))-2000)</f>
        <v/>
      </c>
      <c r="J1611" s="21">
        <f>MAX(0,ROUNDDOWN(F1611-E1611-G1611,-3))</f>
        <v/>
      </c>
      <c r="K1611" s="21">
        <f>MAX(0,ROUNDDOWN(F1611-E1611-G1611-H1611-I1611,-3))</f>
        <v/>
      </c>
      <c r="L1611" s="21">
        <f>MAX(0,ROUNDDOWN(F1611-E1611-G1611-H1611,-3))</f>
        <v/>
      </c>
      <c r="M1611" s="21">
        <f>IF(J1611&lt;=0,0,ROUNDDOWN((J1611*LOOKUP(J1611,{0,1950001,3300001,6950001,9000001,18000001,40000001},{0.05,0.1,0.2,0.23,0.33,0.4,0.45})-LOOKUP(J1611,{0,1950001,3300001,6950001,9000001,18000001,40000001},{0,97500,427500,636000,1536000,2796000,4796000}))*1.021,-2))</f>
        <v/>
      </c>
      <c r="N1611" s="21">
        <f>IF(K1611&lt;=0,0,ROUNDDOWN((K1611*LOOKUP(K1611,{0,1950001,3300001,6950001,9000001,18000001,40000001},{0.05,0.1,0.2,0.23,0.33,0.4,0.45})-LOOKUP(K1611,{0,1950001,3300001,6950001,9000001,18000001,40000001},{0,97500,427500,636000,1536000,2796000,4796000}))*1.021,-2))</f>
        <v/>
      </c>
      <c r="O1611" s="21">
        <f>IF(L1611&lt;=0,0,ROUNDDOWN((L1611*LOOKUP(L1611,{0,1950001,3300001,6950001,9000001,18000001,40000001},{0.05,0.1,0.2,0.23,0.33,0.4,0.45})-LOOKUP(L1611,{0,1950001,3300001,6950001,9000001,18000001,40000001},{0,97500,427500,636000,1536000,2796000,4796000}))*1.021,-2))</f>
        <v/>
      </c>
      <c r="P1611" s="21">
        <f>MAX(0,ROUNDDOWN(F1611-E1611-430000,-3))</f>
        <v/>
      </c>
      <c r="Q1611" s="21">
        <f>MAX(0,ROUNDDOWN(F1611-E1611-430000-H1611,-3))</f>
        <v/>
      </c>
      <c r="R1611" s="21">
        <f>IF(F1611&lt;=450000,0,MAX(0,P1611*0.06-MIN(50000,P1611)*0.03))</f>
        <v/>
      </c>
      <c r="S1611" s="21">
        <f>IF(F1611&lt;=450000,0,MAX(0,P1611*0.04-MIN(50000,P1611)*0.02))</f>
        <v/>
      </c>
      <c r="T1611" s="21">
        <f>IF(F1611&lt;=450000,0,MAX(0,Q1611*0.06-MIN(50000,Q1611)*0.03))</f>
        <v/>
      </c>
      <c r="U1611" s="21">
        <f>IF(F1611&lt;=450000,0,MAX(0,Q1611*0.04-MIN(50000,Q1611)*0.02))</f>
        <v/>
      </c>
      <c r="V1611" s="21">
        <f>50000+MAX(0,G1611-480000)</f>
        <v/>
      </c>
      <c r="W1611" s="21">
        <f>P1611-V1611</f>
        <v/>
      </c>
      <c r="X1611" s="21">
        <f>Q1611-V1611</f>
        <v/>
      </c>
      <c r="Y1611" s="22">
        <f>IF(W1611&lt;0,0.9,LOOKUP(W1611,{0,1950001,3300001,6950001,9000001,18000001,40000001},{0.84895,0.7979,0.6958,0.66517,0.56307,0.4916,0.44055}))</f>
        <v/>
      </c>
      <c r="Z1611" s="22">
        <f>IF(X1611&lt;0,0.9,LOOKUP(X1611,{0,1950001,3300001,6950001,9000001,18000001,40000001},{0.84895,0.7979,0.6958,0.66517,0.56307,0.4916,0.44055}))</f>
        <v/>
      </c>
      <c r="AA1611" s="22">
        <f>IF(W1611&lt;0,0,CHOOSE(MATCH(W1611,{0,1950001,3300001,6950001,9000001},1),5.105/84.895,10.21/79.79,20.42/69.58,23.483/66.517,33.693/56.307))</f>
        <v/>
      </c>
      <c r="AB1611" s="21">
        <f>IF(C1611&lt;=2000,0,(MIN(C1611,ROUNDDOWN(F1611*0.3,0))-2000)*0.1)</f>
        <v/>
      </c>
      <c r="AC1611" s="21">
        <f>IF(C1611&lt;=2000,0,MIN((C1611-2000)*Y1611,(R1611+S1611)*0.2))</f>
        <v/>
      </c>
      <c r="AD1611" s="21">
        <f>IF(C1611&lt;=2000,0,MIN((C1611-2000)*Z1611,(T1611+U1611)*0.2))</f>
        <v/>
      </c>
      <c r="AE1611" s="21">
        <f>AC1611*AA1611</f>
        <v/>
      </c>
      <c r="AF1611" s="21">
        <f>ROUNDDOWN(R1611,-2)+ROUNDDOWN(S1611,-2)</f>
        <v/>
      </c>
      <c r="AG1611" s="21">
        <f>ROUNDDOWN(MAX(0,R1611-(AB1611+AC1611+AE1611)*0.6),-2)+ROUNDDOWN(MAX(0,S1611-(AB1611+AC1611+AE1611)*0.4),-2)</f>
        <v/>
      </c>
      <c r="AH1611" s="21">
        <f>ROUNDDOWN(MAX(0,T1611-(AB1611+AD1611)*0.6),-2)+ROUNDDOWN(MAX(0,U1611-(AB1611+AD1611)*0.4),-2)</f>
        <v/>
      </c>
      <c r="AI1611" s="21">
        <f>ROUNDDOWN(T1611,-2)+ROUNDDOWN(U1611,-2)</f>
        <v/>
      </c>
      <c r="AJ1611" s="21">
        <f>M1611+AF1611</f>
        <v/>
      </c>
      <c r="AK1611" s="21">
        <f>M1611+AG1611</f>
        <v/>
      </c>
      <c r="AL1611" s="21">
        <f>N1611+AH1611</f>
        <v/>
      </c>
      <c r="AM1611" s="21">
        <f>O1611+AI1611</f>
        <v/>
      </c>
      <c r="AN1611" s="21">
        <f>N1611+AI1611</f>
        <v/>
      </c>
      <c r="AO1611" s="21">
        <f>ROUNDDOWN((R1611+S1611)*0.2/Y1611+2000,0)</f>
        <v/>
      </c>
      <c r="AP1611" s="21">
        <f>ROUNDDOWN((T1611+U1611)*0.2/Z1611+2000,0)</f>
        <v/>
      </c>
      <c r="AQ1611" s="21">
        <f>AL1611-AK1611</f>
        <v/>
      </c>
      <c r="AR1611" s="21">
        <f>AM1611-AK1611</f>
        <v/>
      </c>
      <c r="AS1611" s="21">
        <f>AM1611-AL1611</f>
        <v/>
      </c>
      <c r="AT1611" s="21">
        <f>AK1611+C1611-AJ1611</f>
        <v/>
      </c>
      <c r="AU1611" s="21">
        <f>AL1611+C1611-AM1611</f>
        <v/>
      </c>
      <c r="AV1611" s="21">
        <f>AN1611+C1611-AM1611</f>
        <v/>
      </c>
    </row>
    <row r="1612">
      <c r="A1612" t="inlineStr">
        <is>
          <t>年収別 医療費15万</t>
        </is>
      </c>
      <c r="B1612" s="21">
        <f>'4_年収別'!$A$107</f>
        <v/>
      </c>
      <c r="C1612" s="21">
        <f>AO1612</f>
        <v/>
      </c>
      <c r="D1612" s="21" t="n">
        <v>150000</v>
      </c>
      <c r="E1612" s="21">
        <f>ROUND(MIN(B1612/12,650000)*12*0.0915+MIN(B1612/12,1390000)*12*(0.0504+0)+B1612*0.005,0)</f>
        <v/>
      </c>
      <c r="F1612" s="21">
        <f>IF(B1612&lt;741000,0,IF(B1612&lt;2191000,B1612-740000,IF(B1612&lt;2193000,1451000,IF(B1612&lt;2196000,1453000,IF(B1612&lt;2200000,1456000,IF(B1612&lt;3600000,ROUND(ROUNDDOWN(B1612/4,-3)*2.8,0)-80000,IF(B1612&lt;6600000,ROUND(ROUNDDOWN(B1612/4,-3)*3.2,0)-440000,IF(B1612&lt;8500000,ROUNDDOWN(B1612*0.9,0)-1100000,B1612-1950000))))))))</f>
        <v/>
      </c>
      <c r="G1612" s="21">
        <f>IF(F1612&gt;23500000,NA(),IF(F1612&lt;=4890000,1040000,IF(F1612&lt;=6550000,670000,620000)))</f>
        <v/>
      </c>
      <c r="H1612" s="21">
        <f>IF(D1612&lt;=0,0,MAX(0,MIN(2000000,D1612-MIN(100000,ROUNDDOWN(F1612*0.05,0)))))</f>
        <v/>
      </c>
      <c r="I1612" s="21">
        <f>IF(C1612&lt;=2000,0,MIN(C1612,ROUNDDOWN(F1612*0.4,0))-2000)</f>
        <v/>
      </c>
      <c r="J1612" s="21">
        <f>MAX(0,ROUNDDOWN(F1612-E1612-G1612,-3))</f>
        <v/>
      </c>
      <c r="K1612" s="21">
        <f>MAX(0,ROUNDDOWN(F1612-E1612-G1612-H1612-I1612,-3))</f>
        <v/>
      </c>
      <c r="L1612" s="21">
        <f>MAX(0,ROUNDDOWN(F1612-E1612-G1612-H1612,-3))</f>
        <v/>
      </c>
      <c r="M1612" s="21">
        <f>IF(J1612&lt;=0,0,ROUNDDOWN((J1612*LOOKUP(J1612,{0,1950001,3300001,6950001,9000001,18000001,40000001},{0.05,0.1,0.2,0.23,0.33,0.4,0.45})-LOOKUP(J1612,{0,1950001,3300001,6950001,9000001,18000001,40000001},{0,97500,427500,636000,1536000,2796000,4796000}))*1.021,-2))</f>
        <v/>
      </c>
      <c r="N1612" s="21">
        <f>IF(K1612&lt;=0,0,ROUNDDOWN((K1612*LOOKUP(K1612,{0,1950001,3300001,6950001,9000001,18000001,40000001},{0.05,0.1,0.2,0.23,0.33,0.4,0.45})-LOOKUP(K1612,{0,1950001,3300001,6950001,9000001,18000001,40000001},{0,97500,427500,636000,1536000,2796000,4796000}))*1.021,-2))</f>
        <v/>
      </c>
      <c r="O1612" s="21">
        <f>IF(L1612&lt;=0,0,ROUNDDOWN((L1612*LOOKUP(L1612,{0,1950001,3300001,6950001,9000001,18000001,40000001},{0.05,0.1,0.2,0.23,0.33,0.4,0.45})-LOOKUP(L1612,{0,1950001,3300001,6950001,9000001,18000001,40000001},{0,97500,427500,636000,1536000,2796000,4796000}))*1.021,-2))</f>
        <v/>
      </c>
      <c r="P1612" s="21">
        <f>MAX(0,ROUNDDOWN(F1612-E1612-430000,-3))</f>
        <v/>
      </c>
      <c r="Q1612" s="21">
        <f>MAX(0,ROUNDDOWN(F1612-E1612-430000-H1612,-3))</f>
        <v/>
      </c>
      <c r="R1612" s="21">
        <f>IF(F1612&lt;=450000,0,MAX(0,P1612*0.06-MIN(50000,P1612)*0.03))</f>
        <v/>
      </c>
      <c r="S1612" s="21">
        <f>IF(F1612&lt;=450000,0,MAX(0,P1612*0.04-MIN(50000,P1612)*0.02))</f>
        <v/>
      </c>
      <c r="T1612" s="21">
        <f>IF(F1612&lt;=450000,0,MAX(0,Q1612*0.06-MIN(50000,Q1612)*0.03))</f>
        <v/>
      </c>
      <c r="U1612" s="21">
        <f>IF(F1612&lt;=450000,0,MAX(0,Q1612*0.04-MIN(50000,Q1612)*0.02))</f>
        <v/>
      </c>
      <c r="V1612" s="21">
        <f>50000+MAX(0,G1612-480000)</f>
        <v/>
      </c>
      <c r="W1612" s="21">
        <f>P1612-V1612</f>
        <v/>
      </c>
      <c r="X1612" s="21">
        <f>Q1612-V1612</f>
        <v/>
      </c>
      <c r="Y1612" s="22">
        <f>IF(W1612&lt;0,0.9,LOOKUP(W1612,{0,1950001,3300001,6950001,9000001,18000001,40000001},{0.84895,0.7979,0.6958,0.66517,0.56307,0.4916,0.44055}))</f>
        <v/>
      </c>
      <c r="Z1612" s="22">
        <f>IF(X1612&lt;0,0.9,LOOKUP(X1612,{0,1950001,3300001,6950001,9000001,18000001,40000001},{0.84895,0.7979,0.6958,0.66517,0.56307,0.4916,0.44055}))</f>
        <v/>
      </c>
      <c r="AA1612" s="22">
        <f>IF(W1612&lt;0,0,CHOOSE(MATCH(W1612,{0,1950001,3300001,6950001,9000001},1),5.105/84.895,10.21/79.79,20.42/69.58,23.483/66.517,33.693/56.307))</f>
        <v/>
      </c>
      <c r="AB1612" s="21">
        <f>IF(C1612&lt;=2000,0,(MIN(C1612,ROUNDDOWN(F1612*0.3,0))-2000)*0.1)</f>
        <v/>
      </c>
      <c r="AC1612" s="21">
        <f>IF(C1612&lt;=2000,0,MIN((C1612-2000)*Y1612,(R1612+S1612)*0.2))</f>
        <v/>
      </c>
      <c r="AD1612" s="21">
        <f>IF(C1612&lt;=2000,0,MIN((C1612-2000)*Z1612,(T1612+U1612)*0.2))</f>
        <v/>
      </c>
      <c r="AE1612" s="21">
        <f>AC1612*AA1612</f>
        <v/>
      </c>
      <c r="AF1612" s="21">
        <f>ROUNDDOWN(R1612,-2)+ROUNDDOWN(S1612,-2)</f>
        <v/>
      </c>
      <c r="AG1612" s="21">
        <f>ROUNDDOWN(MAX(0,R1612-(AB1612+AC1612+AE1612)*0.6),-2)+ROUNDDOWN(MAX(0,S1612-(AB1612+AC1612+AE1612)*0.4),-2)</f>
        <v/>
      </c>
      <c r="AH1612" s="21">
        <f>ROUNDDOWN(MAX(0,T1612-(AB1612+AD1612)*0.6),-2)+ROUNDDOWN(MAX(0,U1612-(AB1612+AD1612)*0.4),-2)</f>
        <v/>
      </c>
      <c r="AI1612" s="21">
        <f>ROUNDDOWN(T1612,-2)+ROUNDDOWN(U1612,-2)</f>
        <v/>
      </c>
      <c r="AJ1612" s="21">
        <f>M1612+AF1612</f>
        <v/>
      </c>
      <c r="AK1612" s="21">
        <f>M1612+AG1612</f>
        <v/>
      </c>
      <c r="AL1612" s="21">
        <f>N1612+AH1612</f>
        <v/>
      </c>
      <c r="AM1612" s="21">
        <f>O1612+AI1612</f>
        <v/>
      </c>
      <c r="AN1612" s="21">
        <f>N1612+AI1612</f>
        <v/>
      </c>
      <c r="AO1612" s="21">
        <f>ROUNDDOWN((R1612+S1612)*0.2/Y1612+2000,0)</f>
        <v/>
      </c>
      <c r="AP1612" s="21">
        <f>ROUNDDOWN((T1612+U1612)*0.2/Z1612+2000,0)</f>
        <v/>
      </c>
      <c r="AQ1612" s="21">
        <f>AL1612-AK1612</f>
        <v/>
      </c>
      <c r="AR1612" s="21">
        <f>AM1612-AK1612</f>
        <v/>
      </c>
      <c r="AS1612" s="21">
        <f>AM1612-AL1612</f>
        <v/>
      </c>
      <c r="AT1612" s="21">
        <f>AK1612+C1612-AJ1612</f>
        <v/>
      </c>
      <c r="AU1612" s="21">
        <f>AL1612+C1612-AM1612</f>
        <v/>
      </c>
      <c r="AV1612" s="21">
        <f>AN1612+C1612-AM1612</f>
        <v/>
      </c>
    </row>
    <row r="1613">
      <c r="A1613" t="inlineStr">
        <is>
          <t>年収別 上限+5万</t>
        </is>
      </c>
      <c r="B1613" s="21">
        <f>'4_年収別'!$A$107</f>
        <v/>
      </c>
      <c r="C1613" s="21">
        <f>AO1613+50000</f>
        <v/>
      </c>
      <c r="D1613" s="21" t="n">
        <v>0</v>
      </c>
      <c r="E1613" s="21">
        <f>ROUND(MIN(B1613/12,650000)*12*0.0915+MIN(B1613/12,1390000)*12*(0.0504+0)+B1613*0.005,0)</f>
        <v/>
      </c>
      <c r="F1613" s="21">
        <f>IF(B1613&lt;741000,0,IF(B1613&lt;2191000,B1613-740000,IF(B1613&lt;2193000,1451000,IF(B1613&lt;2196000,1453000,IF(B1613&lt;2200000,1456000,IF(B1613&lt;3600000,ROUND(ROUNDDOWN(B1613/4,-3)*2.8,0)-80000,IF(B1613&lt;6600000,ROUND(ROUNDDOWN(B1613/4,-3)*3.2,0)-440000,IF(B1613&lt;8500000,ROUNDDOWN(B1613*0.9,0)-1100000,B1613-1950000))))))))</f>
        <v/>
      </c>
      <c r="G1613" s="21">
        <f>IF(F1613&gt;23500000,NA(),IF(F1613&lt;=4890000,1040000,IF(F1613&lt;=6550000,670000,620000)))</f>
        <v/>
      </c>
      <c r="H1613" s="21">
        <f>IF(D1613&lt;=0,0,MAX(0,MIN(2000000,D1613-MIN(100000,ROUNDDOWN(F1613*0.05,0)))))</f>
        <v/>
      </c>
      <c r="I1613" s="21">
        <f>IF(C1613&lt;=2000,0,MIN(C1613,ROUNDDOWN(F1613*0.4,0))-2000)</f>
        <v/>
      </c>
      <c r="J1613" s="21">
        <f>MAX(0,ROUNDDOWN(F1613-E1613-G1613,-3))</f>
        <v/>
      </c>
      <c r="K1613" s="21">
        <f>MAX(0,ROUNDDOWN(F1613-E1613-G1613-H1613-I1613,-3))</f>
        <v/>
      </c>
      <c r="L1613" s="21">
        <f>MAX(0,ROUNDDOWN(F1613-E1613-G1613-H1613,-3))</f>
        <v/>
      </c>
      <c r="M1613" s="21">
        <f>IF(J1613&lt;=0,0,ROUNDDOWN((J1613*LOOKUP(J1613,{0,1950001,3300001,6950001,9000001,18000001,40000001},{0.05,0.1,0.2,0.23,0.33,0.4,0.45})-LOOKUP(J1613,{0,1950001,3300001,6950001,9000001,18000001,40000001},{0,97500,427500,636000,1536000,2796000,4796000}))*1.021,-2))</f>
        <v/>
      </c>
      <c r="N1613" s="21">
        <f>IF(K1613&lt;=0,0,ROUNDDOWN((K1613*LOOKUP(K1613,{0,1950001,3300001,6950001,9000001,18000001,40000001},{0.05,0.1,0.2,0.23,0.33,0.4,0.45})-LOOKUP(K1613,{0,1950001,3300001,6950001,9000001,18000001,40000001},{0,97500,427500,636000,1536000,2796000,4796000}))*1.021,-2))</f>
        <v/>
      </c>
      <c r="O1613" s="21">
        <f>IF(L1613&lt;=0,0,ROUNDDOWN((L1613*LOOKUP(L1613,{0,1950001,3300001,6950001,9000001,18000001,40000001},{0.05,0.1,0.2,0.23,0.33,0.4,0.45})-LOOKUP(L1613,{0,1950001,3300001,6950001,9000001,18000001,40000001},{0,97500,427500,636000,1536000,2796000,4796000}))*1.021,-2))</f>
        <v/>
      </c>
      <c r="P1613" s="21">
        <f>MAX(0,ROUNDDOWN(F1613-E1613-430000,-3))</f>
        <v/>
      </c>
      <c r="Q1613" s="21">
        <f>MAX(0,ROUNDDOWN(F1613-E1613-430000-H1613,-3))</f>
        <v/>
      </c>
      <c r="R1613" s="21">
        <f>IF(F1613&lt;=450000,0,MAX(0,P1613*0.06-MIN(50000,P1613)*0.03))</f>
        <v/>
      </c>
      <c r="S1613" s="21">
        <f>IF(F1613&lt;=450000,0,MAX(0,P1613*0.04-MIN(50000,P1613)*0.02))</f>
        <v/>
      </c>
      <c r="T1613" s="21">
        <f>IF(F1613&lt;=450000,0,MAX(0,Q1613*0.06-MIN(50000,Q1613)*0.03))</f>
        <v/>
      </c>
      <c r="U1613" s="21">
        <f>IF(F1613&lt;=450000,0,MAX(0,Q1613*0.04-MIN(50000,Q1613)*0.02))</f>
        <v/>
      </c>
      <c r="V1613" s="21">
        <f>50000+MAX(0,G1613-480000)</f>
        <v/>
      </c>
      <c r="W1613" s="21">
        <f>P1613-V1613</f>
        <v/>
      </c>
      <c r="X1613" s="21">
        <f>Q1613-V1613</f>
        <v/>
      </c>
      <c r="Y1613" s="22">
        <f>IF(W1613&lt;0,0.9,LOOKUP(W1613,{0,1950001,3300001,6950001,9000001,18000001,40000001},{0.84895,0.7979,0.6958,0.66517,0.56307,0.4916,0.44055}))</f>
        <v/>
      </c>
      <c r="Z1613" s="22">
        <f>IF(X1613&lt;0,0.9,LOOKUP(X1613,{0,1950001,3300001,6950001,9000001,18000001,40000001},{0.84895,0.7979,0.6958,0.66517,0.56307,0.4916,0.44055}))</f>
        <v/>
      </c>
      <c r="AA1613" s="22">
        <f>IF(W1613&lt;0,0,CHOOSE(MATCH(W1613,{0,1950001,3300001,6950001,9000001},1),5.105/84.895,10.21/79.79,20.42/69.58,23.483/66.517,33.693/56.307))</f>
        <v/>
      </c>
      <c r="AB1613" s="21">
        <f>IF(C1613&lt;=2000,0,(MIN(C1613,ROUNDDOWN(F1613*0.3,0))-2000)*0.1)</f>
        <v/>
      </c>
      <c r="AC1613" s="21">
        <f>IF(C1613&lt;=2000,0,MIN((C1613-2000)*Y1613,(R1613+S1613)*0.2))</f>
        <v/>
      </c>
      <c r="AD1613" s="21">
        <f>IF(C1613&lt;=2000,0,MIN((C1613-2000)*Z1613,(T1613+U1613)*0.2))</f>
        <v/>
      </c>
      <c r="AE1613" s="21">
        <f>AC1613*AA1613</f>
        <v/>
      </c>
      <c r="AF1613" s="21">
        <f>ROUNDDOWN(R1613,-2)+ROUNDDOWN(S1613,-2)</f>
        <v/>
      </c>
      <c r="AG1613" s="21">
        <f>ROUNDDOWN(MAX(0,R1613-(AB1613+AC1613+AE1613)*0.6),-2)+ROUNDDOWN(MAX(0,S1613-(AB1613+AC1613+AE1613)*0.4),-2)</f>
        <v/>
      </c>
      <c r="AH1613" s="21">
        <f>ROUNDDOWN(MAX(0,T1613-(AB1613+AD1613)*0.6),-2)+ROUNDDOWN(MAX(0,U1613-(AB1613+AD1613)*0.4),-2)</f>
        <v/>
      </c>
      <c r="AI1613" s="21">
        <f>ROUNDDOWN(T1613,-2)+ROUNDDOWN(U1613,-2)</f>
        <v/>
      </c>
      <c r="AJ1613" s="21">
        <f>M1613+AF1613</f>
        <v/>
      </c>
      <c r="AK1613" s="21">
        <f>M1613+AG1613</f>
        <v/>
      </c>
      <c r="AL1613" s="21">
        <f>N1613+AH1613</f>
        <v/>
      </c>
      <c r="AM1613" s="21">
        <f>O1613+AI1613</f>
        <v/>
      </c>
      <c r="AN1613" s="21">
        <f>N1613+AI1613</f>
        <v/>
      </c>
      <c r="AO1613" s="21">
        <f>ROUNDDOWN((R1613+S1613)*0.2/Y1613+2000,0)</f>
        <v/>
      </c>
      <c r="AP1613" s="21">
        <f>ROUNDDOWN((T1613+U1613)*0.2/Z1613+2000,0)</f>
        <v/>
      </c>
      <c r="AQ1613" s="21">
        <f>AL1613-AK1613</f>
        <v/>
      </c>
      <c r="AR1613" s="21">
        <f>AM1613-AK1613</f>
        <v/>
      </c>
      <c r="AS1613" s="21">
        <f>AM1613-AL1613</f>
        <v/>
      </c>
      <c r="AT1613" s="21">
        <f>AK1613+C1613-AJ1613</f>
        <v/>
      </c>
      <c r="AU1613" s="21">
        <f>AL1613+C1613-AM1613</f>
        <v/>
      </c>
      <c r="AV1613" s="21">
        <f>AN1613+C1613-AM1613</f>
        <v/>
      </c>
    </row>
    <row r="1614">
      <c r="A1614" t="inlineStr">
        <is>
          <t>年収別 医療費15万</t>
        </is>
      </c>
      <c r="B1614" s="21">
        <f>'4_年収別'!$A$108</f>
        <v/>
      </c>
      <c r="C1614" s="21">
        <f>AO1614</f>
        <v/>
      </c>
      <c r="D1614" s="21" t="n">
        <v>150000</v>
      </c>
      <c r="E1614" s="21">
        <f>ROUND(MIN(B1614/12,650000)*12*0.0915+MIN(B1614/12,1390000)*12*(0.0504+0)+B1614*0.005,0)</f>
        <v/>
      </c>
      <c r="F1614" s="21">
        <f>IF(B1614&lt;741000,0,IF(B1614&lt;2191000,B1614-740000,IF(B1614&lt;2193000,1451000,IF(B1614&lt;2196000,1453000,IF(B1614&lt;2200000,1456000,IF(B1614&lt;3600000,ROUND(ROUNDDOWN(B1614/4,-3)*2.8,0)-80000,IF(B1614&lt;6600000,ROUND(ROUNDDOWN(B1614/4,-3)*3.2,0)-440000,IF(B1614&lt;8500000,ROUNDDOWN(B1614*0.9,0)-1100000,B1614-1950000))))))))</f>
        <v/>
      </c>
      <c r="G1614" s="21">
        <f>IF(F1614&gt;23500000,NA(),IF(F1614&lt;=4890000,1040000,IF(F1614&lt;=6550000,670000,620000)))</f>
        <v/>
      </c>
      <c r="H1614" s="21">
        <f>IF(D1614&lt;=0,0,MAX(0,MIN(2000000,D1614-MIN(100000,ROUNDDOWN(F1614*0.05,0)))))</f>
        <v/>
      </c>
      <c r="I1614" s="21">
        <f>IF(C1614&lt;=2000,0,MIN(C1614,ROUNDDOWN(F1614*0.4,0))-2000)</f>
        <v/>
      </c>
      <c r="J1614" s="21">
        <f>MAX(0,ROUNDDOWN(F1614-E1614-G1614,-3))</f>
        <v/>
      </c>
      <c r="K1614" s="21">
        <f>MAX(0,ROUNDDOWN(F1614-E1614-G1614-H1614-I1614,-3))</f>
        <v/>
      </c>
      <c r="L1614" s="21">
        <f>MAX(0,ROUNDDOWN(F1614-E1614-G1614-H1614,-3))</f>
        <v/>
      </c>
      <c r="M1614" s="21">
        <f>IF(J1614&lt;=0,0,ROUNDDOWN((J1614*LOOKUP(J1614,{0,1950001,3300001,6950001,9000001,18000001,40000001},{0.05,0.1,0.2,0.23,0.33,0.4,0.45})-LOOKUP(J1614,{0,1950001,3300001,6950001,9000001,18000001,40000001},{0,97500,427500,636000,1536000,2796000,4796000}))*1.021,-2))</f>
        <v/>
      </c>
      <c r="N1614" s="21">
        <f>IF(K1614&lt;=0,0,ROUNDDOWN((K1614*LOOKUP(K1614,{0,1950001,3300001,6950001,9000001,18000001,40000001},{0.05,0.1,0.2,0.23,0.33,0.4,0.45})-LOOKUP(K1614,{0,1950001,3300001,6950001,9000001,18000001,40000001},{0,97500,427500,636000,1536000,2796000,4796000}))*1.021,-2))</f>
        <v/>
      </c>
      <c r="O1614" s="21">
        <f>IF(L1614&lt;=0,0,ROUNDDOWN((L1614*LOOKUP(L1614,{0,1950001,3300001,6950001,9000001,18000001,40000001},{0.05,0.1,0.2,0.23,0.33,0.4,0.45})-LOOKUP(L1614,{0,1950001,3300001,6950001,9000001,18000001,40000001},{0,97500,427500,636000,1536000,2796000,4796000}))*1.021,-2))</f>
        <v/>
      </c>
      <c r="P1614" s="21">
        <f>MAX(0,ROUNDDOWN(F1614-E1614-430000,-3))</f>
        <v/>
      </c>
      <c r="Q1614" s="21">
        <f>MAX(0,ROUNDDOWN(F1614-E1614-430000-H1614,-3))</f>
        <v/>
      </c>
      <c r="R1614" s="21">
        <f>IF(F1614&lt;=450000,0,MAX(0,P1614*0.06-MIN(50000,P1614)*0.03))</f>
        <v/>
      </c>
      <c r="S1614" s="21">
        <f>IF(F1614&lt;=450000,0,MAX(0,P1614*0.04-MIN(50000,P1614)*0.02))</f>
        <v/>
      </c>
      <c r="T1614" s="21">
        <f>IF(F1614&lt;=450000,0,MAX(0,Q1614*0.06-MIN(50000,Q1614)*0.03))</f>
        <v/>
      </c>
      <c r="U1614" s="21">
        <f>IF(F1614&lt;=450000,0,MAX(0,Q1614*0.04-MIN(50000,Q1614)*0.02))</f>
        <v/>
      </c>
      <c r="V1614" s="21">
        <f>50000+MAX(0,G1614-480000)</f>
        <v/>
      </c>
      <c r="W1614" s="21">
        <f>P1614-V1614</f>
        <v/>
      </c>
      <c r="X1614" s="21">
        <f>Q1614-V1614</f>
        <v/>
      </c>
      <c r="Y1614" s="22">
        <f>IF(W1614&lt;0,0.9,LOOKUP(W1614,{0,1950001,3300001,6950001,9000001,18000001,40000001},{0.84895,0.7979,0.6958,0.66517,0.56307,0.4916,0.44055}))</f>
        <v/>
      </c>
      <c r="Z1614" s="22">
        <f>IF(X1614&lt;0,0.9,LOOKUP(X1614,{0,1950001,3300001,6950001,9000001,18000001,40000001},{0.84895,0.7979,0.6958,0.66517,0.56307,0.4916,0.44055}))</f>
        <v/>
      </c>
      <c r="AA1614" s="22">
        <f>IF(W1614&lt;0,0,CHOOSE(MATCH(W1614,{0,1950001,3300001,6950001,9000001},1),5.105/84.895,10.21/79.79,20.42/69.58,23.483/66.517,33.693/56.307))</f>
        <v/>
      </c>
      <c r="AB1614" s="21">
        <f>IF(C1614&lt;=2000,0,(MIN(C1614,ROUNDDOWN(F1614*0.3,0))-2000)*0.1)</f>
        <v/>
      </c>
      <c r="AC1614" s="21">
        <f>IF(C1614&lt;=2000,0,MIN((C1614-2000)*Y1614,(R1614+S1614)*0.2))</f>
        <v/>
      </c>
      <c r="AD1614" s="21">
        <f>IF(C1614&lt;=2000,0,MIN((C1614-2000)*Z1614,(T1614+U1614)*0.2))</f>
        <v/>
      </c>
      <c r="AE1614" s="21">
        <f>AC1614*AA1614</f>
        <v/>
      </c>
      <c r="AF1614" s="21">
        <f>ROUNDDOWN(R1614,-2)+ROUNDDOWN(S1614,-2)</f>
        <v/>
      </c>
      <c r="AG1614" s="21">
        <f>ROUNDDOWN(MAX(0,R1614-(AB1614+AC1614+AE1614)*0.6),-2)+ROUNDDOWN(MAX(0,S1614-(AB1614+AC1614+AE1614)*0.4),-2)</f>
        <v/>
      </c>
      <c r="AH1614" s="21">
        <f>ROUNDDOWN(MAX(0,T1614-(AB1614+AD1614)*0.6),-2)+ROUNDDOWN(MAX(0,U1614-(AB1614+AD1614)*0.4),-2)</f>
        <v/>
      </c>
      <c r="AI1614" s="21">
        <f>ROUNDDOWN(T1614,-2)+ROUNDDOWN(U1614,-2)</f>
        <v/>
      </c>
      <c r="AJ1614" s="21">
        <f>M1614+AF1614</f>
        <v/>
      </c>
      <c r="AK1614" s="21">
        <f>M1614+AG1614</f>
        <v/>
      </c>
      <c r="AL1614" s="21">
        <f>N1614+AH1614</f>
        <v/>
      </c>
      <c r="AM1614" s="21">
        <f>O1614+AI1614</f>
        <v/>
      </c>
      <c r="AN1614" s="21">
        <f>N1614+AI1614</f>
        <v/>
      </c>
      <c r="AO1614" s="21">
        <f>ROUNDDOWN((R1614+S1614)*0.2/Y1614+2000,0)</f>
        <v/>
      </c>
      <c r="AP1614" s="21">
        <f>ROUNDDOWN((T1614+U1614)*0.2/Z1614+2000,0)</f>
        <v/>
      </c>
      <c r="AQ1614" s="21">
        <f>AL1614-AK1614</f>
        <v/>
      </c>
      <c r="AR1614" s="21">
        <f>AM1614-AK1614</f>
        <v/>
      </c>
      <c r="AS1614" s="21">
        <f>AM1614-AL1614</f>
        <v/>
      </c>
      <c r="AT1614" s="21">
        <f>AK1614+C1614-AJ1614</f>
        <v/>
      </c>
      <c r="AU1614" s="21">
        <f>AL1614+C1614-AM1614</f>
        <v/>
      </c>
      <c r="AV1614" s="21">
        <f>AN1614+C1614-AM1614</f>
        <v/>
      </c>
    </row>
    <row r="1615">
      <c r="A1615" t="inlineStr">
        <is>
          <t>年収別 上限+5万</t>
        </is>
      </c>
      <c r="B1615" s="21">
        <f>'4_年収別'!$A$108</f>
        <v/>
      </c>
      <c r="C1615" s="21">
        <f>AO1615+50000</f>
        <v/>
      </c>
      <c r="D1615" s="21" t="n">
        <v>0</v>
      </c>
      <c r="E1615" s="21">
        <f>ROUND(MIN(B1615/12,650000)*12*0.0915+MIN(B1615/12,1390000)*12*(0.0504+0)+B1615*0.005,0)</f>
        <v/>
      </c>
      <c r="F1615" s="21">
        <f>IF(B1615&lt;741000,0,IF(B1615&lt;2191000,B1615-740000,IF(B1615&lt;2193000,1451000,IF(B1615&lt;2196000,1453000,IF(B1615&lt;2200000,1456000,IF(B1615&lt;3600000,ROUND(ROUNDDOWN(B1615/4,-3)*2.8,0)-80000,IF(B1615&lt;6600000,ROUND(ROUNDDOWN(B1615/4,-3)*3.2,0)-440000,IF(B1615&lt;8500000,ROUNDDOWN(B1615*0.9,0)-1100000,B1615-1950000))))))))</f>
        <v/>
      </c>
      <c r="G1615" s="21">
        <f>IF(F1615&gt;23500000,NA(),IF(F1615&lt;=4890000,1040000,IF(F1615&lt;=6550000,670000,620000)))</f>
        <v/>
      </c>
      <c r="H1615" s="21">
        <f>IF(D1615&lt;=0,0,MAX(0,MIN(2000000,D1615-MIN(100000,ROUNDDOWN(F1615*0.05,0)))))</f>
        <v/>
      </c>
      <c r="I1615" s="21">
        <f>IF(C1615&lt;=2000,0,MIN(C1615,ROUNDDOWN(F1615*0.4,0))-2000)</f>
        <v/>
      </c>
      <c r="J1615" s="21">
        <f>MAX(0,ROUNDDOWN(F1615-E1615-G1615,-3))</f>
        <v/>
      </c>
      <c r="K1615" s="21">
        <f>MAX(0,ROUNDDOWN(F1615-E1615-G1615-H1615-I1615,-3))</f>
        <v/>
      </c>
      <c r="L1615" s="21">
        <f>MAX(0,ROUNDDOWN(F1615-E1615-G1615-H1615,-3))</f>
        <v/>
      </c>
      <c r="M1615" s="21">
        <f>IF(J1615&lt;=0,0,ROUNDDOWN((J1615*LOOKUP(J1615,{0,1950001,3300001,6950001,9000001,18000001,40000001},{0.05,0.1,0.2,0.23,0.33,0.4,0.45})-LOOKUP(J1615,{0,1950001,3300001,6950001,9000001,18000001,40000001},{0,97500,427500,636000,1536000,2796000,4796000}))*1.021,-2))</f>
        <v/>
      </c>
      <c r="N1615" s="21">
        <f>IF(K1615&lt;=0,0,ROUNDDOWN((K1615*LOOKUP(K1615,{0,1950001,3300001,6950001,9000001,18000001,40000001},{0.05,0.1,0.2,0.23,0.33,0.4,0.45})-LOOKUP(K1615,{0,1950001,3300001,6950001,9000001,18000001,40000001},{0,97500,427500,636000,1536000,2796000,4796000}))*1.021,-2))</f>
        <v/>
      </c>
      <c r="O1615" s="21">
        <f>IF(L1615&lt;=0,0,ROUNDDOWN((L1615*LOOKUP(L1615,{0,1950001,3300001,6950001,9000001,18000001,40000001},{0.05,0.1,0.2,0.23,0.33,0.4,0.45})-LOOKUP(L1615,{0,1950001,3300001,6950001,9000001,18000001,40000001},{0,97500,427500,636000,1536000,2796000,4796000}))*1.021,-2))</f>
        <v/>
      </c>
      <c r="P1615" s="21">
        <f>MAX(0,ROUNDDOWN(F1615-E1615-430000,-3))</f>
        <v/>
      </c>
      <c r="Q1615" s="21">
        <f>MAX(0,ROUNDDOWN(F1615-E1615-430000-H1615,-3))</f>
        <v/>
      </c>
      <c r="R1615" s="21">
        <f>IF(F1615&lt;=450000,0,MAX(0,P1615*0.06-MIN(50000,P1615)*0.03))</f>
        <v/>
      </c>
      <c r="S1615" s="21">
        <f>IF(F1615&lt;=450000,0,MAX(0,P1615*0.04-MIN(50000,P1615)*0.02))</f>
        <v/>
      </c>
      <c r="T1615" s="21">
        <f>IF(F1615&lt;=450000,0,MAX(0,Q1615*0.06-MIN(50000,Q1615)*0.03))</f>
        <v/>
      </c>
      <c r="U1615" s="21">
        <f>IF(F1615&lt;=450000,0,MAX(0,Q1615*0.04-MIN(50000,Q1615)*0.02))</f>
        <v/>
      </c>
      <c r="V1615" s="21">
        <f>50000+MAX(0,G1615-480000)</f>
        <v/>
      </c>
      <c r="W1615" s="21">
        <f>P1615-V1615</f>
        <v/>
      </c>
      <c r="X1615" s="21">
        <f>Q1615-V1615</f>
        <v/>
      </c>
      <c r="Y1615" s="22">
        <f>IF(W1615&lt;0,0.9,LOOKUP(W1615,{0,1950001,3300001,6950001,9000001,18000001,40000001},{0.84895,0.7979,0.6958,0.66517,0.56307,0.4916,0.44055}))</f>
        <v/>
      </c>
      <c r="Z1615" s="22">
        <f>IF(X1615&lt;0,0.9,LOOKUP(X1615,{0,1950001,3300001,6950001,9000001,18000001,40000001},{0.84895,0.7979,0.6958,0.66517,0.56307,0.4916,0.44055}))</f>
        <v/>
      </c>
      <c r="AA1615" s="22">
        <f>IF(W1615&lt;0,0,CHOOSE(MATCH(W1615,{0,1950001,3300001,6950001,9000001},1),5.105/84.895,10.21/79.79,20.42/69.58,23.483/66.517,33.693/56.307))</f>
        <v/>
      </c>
      <c r="AB1615" s="21">
        <f>IF(C1615&lt;=2000,0,(MIN(C1615,ROUNDDOWN(F1615*0.3,0))-2000)*0.1)</f>
        <v/>
      </c>
      <c r="AC1615" s="21">
        <f>IF(C1615&lt;=2000,0,MIN((C1615-2000)*Y1615,(R1615+S1615)*0.2))</f>
        <v/>
      </c>
      <c r="AD1615" s="21">
        <f>IF(C1615&lt;=2000,0,MIN((C1615-2000)*Z1615,(T1615+U1615)*0.2))</f>
        <v/>
      </c>
      <c r="AE1615" s="21">
        <f>AC1615*AA1615</f>
        <v/>
      </c>
      <c r="AF1615" s="21">
        <f>ROUNDDOWN(R1615,-2)+ROUNDDOWN(S1615,-2)</f>
        <v/>
      </c>
      <c r="AG1615" s="21">
        <f>ROUNDDOWN(MAX(0,R1615-(AB1615+AC1615+AE1615)*0.6),-2)+ROUNDDOWN(MAX(0,S1615-(AB1615+AC1615+AE1615)*0.4),-2)</f>
        <v/>
      </c>
      <c r="AH1615" s="21">
        <f>ROUNDDOWN(MAX(0,T1615-(AB1615+AD1615)*0.6),-2)+ROUNDDOWN(MAX(0,U1615-(AB1615+AD1615)*0.4),-2)</f>
        <v/>
      </c>
      <c r="AI1615" s="21">
        <f>ROUNDDOWN(T1615,-2)+ROUNDDOWN(U1615,-2)</f>
        <v/>
      </c>
      <c r="AJ1615" s="21">
        <f>M1615+AF1615</f>
        <v/>
      </c>
      <c r="AK1615" s="21">
        <f>M1615+AG1615</f>
        <v/>
      </c>
      <c r="AL1615" s="21">
        <f>N1615+AH1615</f>
        <v/>
      </c>
      <c r="AM1615" s="21">
        <f>O1615+AI1615</f>
        <v/>
      </c>
      <c r="AN1615" s="21">
        <f>N1615+AI1615</f>
        <v/>
      </c>
      <c r="AO1615" s="21">
        <f>ROUNDDOWN((R1615+S1615)*0.2/Y1615+2000,0)</f>
        <v/>
      </c>
      <c r="AP1615" s="21">
        <f>ROUNDDOWN((T1615+U1615)*0.2/Z1615+2000,0)</f>
        <v/>
      </c>
      <c r="AQ1615" s="21">
        <f>AL1615-AK1615</f>
        <v/>
      </c>
      <c r="AR1615" s="21">
        <f>AM1615-AK1615</f>
        <v/>
      </c>
      <c r="AS1615" s="21">
        <f>AM1615-AL1615</f>
        <v/>
      </c>
      <c r="AT1615" s="21">
        <f>AK1615+C1615-AJ1615</f>
        <v/>
      </c>
      <c r="AU1615" s="21">
        <f>AL1615+C1615-AM1615</f>
        <v/>
      </c>
      <c r="AV1615" s="21">
        <f>AN1615+C1615-AM1615</f>
        <v/>
      </c>
    </row>
    <row r="1616">
      <c r="A1616" t="inlineStr">
        <is>
          <t>年収別 医療費15万</t>
        </is>
      </c>
      <c r="B1616" s="21">
        <f>'4_年収別'!$A$109</f>
        <v/>
      </c>
      <c r="C1616" s="21">
        <f>AO1616</f>
        <v/>
      </c>
      <c r="D1616" s="21" t="n">
        <v>150000</v>
      </c>
      <c r="E1616" s="21">
        <f>ROUND(MIN(B1616/12,650000)*12*0.0915+MIN(B1616/12,1390000)*12*(0.0504+0)+B1616*0.005,0)</f>
        <v/>
      </c>
      <c r="F1616" s="21">
        <f>IF(B1616&lt;741000,0,IF(B1616&lt;2191000,B1616-740000,IF(B1616&lt;2193000,1451000,IF(B1616&lt;2196000,1453000,IF(B1616&lt;2200000,1456000,IF(B1616&lt;3600000,ROUND(ROUNDDOWN(B1616/4,-3)*2.8,0)-80000,IF(B1616&lt;6600000,ROUND(ROUNDDOWN(B1616/4,-3)*3.2,0)-440000,IF(B1616&lt;8500000,ROUNDDOWN(B1616*0.9,0)-1100000,B1616-1950000))))))))</f>
        <v/>
      </c>
      <c r="G1616" s="21">
        <f>IF(F1616&gt;23500000,NA(),IF(F1616&lt;=4890000,1040000,IF(F1616&lt;=6550000,670000,620000)))</f>
        <v/>
      </c>
      <c r="H1616" s="21">
        <f>IF(D1616&lt;=0,0,MAX(0,MIN(2000000,D1616-MIN(100000,ROUNDDOWN(F1616*0.05,0)))))</f>
        <v/>
      </c>
      <c r="I1616" s="21">
        <f>IF(C1616&lt;=2000,0,MIN(C1616,ROUNDDOWN(F1616*0.4,0))-2000)</f>
        <v/>
      </c>
      <c r="J1616" s="21">
        <f>MAX(0,ROUNDDOWN(F1616-E1616-G1616,-3))</f>
        <v/>
      </c>
      <c r="K1616" s="21">
        <f>MAX(0,ROUNDDOWN(F1616-E1616-G1616-H1616-I1616,-3))</f>
        <v/>
      </c>
      <c r="L1616" s="21">
        <f>MAX(0,ROUNDDOWN(F1616-E1616-G1616-H1616,-3))</f>
        <v/>
      </c>
      <c r="M1616" s="21">
        <f>IF(J1616&lt;=0,0,ROUNDDOWN((J1616*LOOKUP(J1616,{0,1950001,3300001,6950001,9000001,18000001,40000001},{0.05,0.1,0.2,0.23,0.33,0.4,0.45})-LOOKUP(J1616,{0,1950001,3300001,6950001,9000001,18000001,40000001},{0,97500,427500,636000,1536000,2796000,4796000}))*1.021,-2))</f>
        <v/>
      </c>
      <c r="N1616" s="21">
        <f>IF(K1616&lt;=0,0,ROUNDDOWN((K1616*LOOKUP(K1616,{0,1950001,3300001,6950001,9000001,18000001,40000001},{0.05,0.1,0.2,0.23,0.33,0.4,0.45})-LOOKUP(K1616,{0,1950001,3300001,6950001,9000001,18000001,40000001},{0,97500,427500,636000,1536000,2796000,4796000}))*1.021,-2))</f>
        <v/>
      </c>
      <c r="O1616" s="21">
        <f>IF(L1616&lt;=0,0,ROUNDDOWN((L1616*LOOKUP(L1616,{0,1950001,3300001,6950001,9000001,18000001,40000001},{0.05,0.1,0.2,0.23,0.33,0.4,0.45})-LOOKUP(L1616,{0,1950001,3300001,6950001,9000001,18000001,40000001},{0,97500,427500,636000,1536000,2796000,4796000}))*1.021,-2))</f>
        <v/>
      </c>
      <c r="P1616" s="21">
        <f>MAX(0,ROUNDDOWN(F1616-E1616-430000,-3))</f>
        <v/>
      </c>
      <c r="Q1616" s="21">
        <f>MAX(0,ROUNDDOWN(F1616-E1616-430000-H1616,-3))</f>
        <v/>
      </c>
      <c r="R1616" s="21">
        <f>IF(F1616&lt;=450000,0,MAX(0,P1616*0.06-MIN(50000,P1616)*0.03))</f>
        <v/>
      </c>
      <c r="S1616" s="21">
        <f>IF(F1616&lt;=450000,0,MAX(0,P1616*0.04-MIN(50000,P1616)*0.02))</f>
        <v/>
      </c>
      <c r="T1616" s="21">
        <f>IF(F1616&lt;=450000,0,MAX(0,Q1616*0.06-MIN(50000,Q1616)*0.03))</f>
        <v/>
      </c>
      <c r="U1616" s="21">
        <f>IF(F1616&lt;=450000,0,MAX(0,Q1616*0.04-MIN(50000,Q1616)*0.02))</f>
        <v/>
      </c>
      <c r="V1616" s="21">
        <f>50000+MAX(0,G1616-480000)</f>
        <v/>
      </c>
      <c r="W1616" s="21">
        <f>P1616-V1616</f>
        <v/>
      </c>
      <c r="X1616" s="21">
        <f>Q1616-V1616</f>
        <v/>
      </c>
      <c r="Y1616" s="22">
        <f>IF(W1616&lt;0,0.9,LOOKUP(W1616,{0,1950001,3300001,6950001,9000001,18000001,40000001},{0.84895,0.7979,0.6958,0.66517,0.56307,0.4916,0.44055}))</f>
        <v/>
      </c>
      <c r="Z1616" s="22">
        <f>IF(X1616&lt;0,0.9,LOOKUP(X1616,{0,1950001,3300001,6950001,9000001,18000001,40000001},{0.84895,0.7979,0.6958,0.66517,0.56307,0.4916,0.44055}))</f>
        <v/>
      </c>
      <c r="AA1616" s="22">
        <f>IF(W1616&lt;0,0,CHOOSE(MATCH(W1616,{0,1950001,3300001,6950001,9000001},1),5.105/84.895,10.21/79.79,20.42/69.58,23.483/66.517,33.693/56.307))</f>
        <v/>
      </c>
      <c r="AB1616" s="21">
        <f>IF(C1616&lt;=2000,0,(MIN(C1616,ROUNDDOWN(F1616*0.3,0))-2000)*0.1)</f>
        <v/>
      </c>
      <c r="AC1616" s="21">
        <f>IF(C1616&lt;=2000,0,MIN((C1616-2000)*Y1616,(R1616+S1616)*0.2))</f>
        <v/>
      </c>
      <c r="AD1616" s="21">
        <f>IF(C1616&lt;=2000,0,MIN((C1616-2000)*Z1616,(T1616+U1616)*0.2))</f>
        <v/>
      </c>
      <c r="AE1616" s="21">
        <f>AC1616*AA1616</f>
        <v/>
      </c>
      <c r="AF1616" s="21">
        <f>ROUNDDOWN(R1616,-2)+ROUNDDOWN(S1616,-2)</f>
        <v/>
      </c>
      <c r="AG1616" s="21">
        <f>ROUNDDOWN(MAX(0,R1616-(AB1616+AC1616+AE1616)*0.6),-2)+ROUNDDOWN(MAX(0,S1616-(AB1616+AC1616+AE1616)*0.4),-2)</f>
        <v/>
      </c>
      <c r="AH1616" s="21">
        <f>ROUNDDOWN(MAX(0,T1616-(AB1616+AD1616)*0.6),-2)+ROUNDDOWN(MAX(0,U1616-(AB1616+AD1616)*0.4),-2)</f>
        <v/>
      </c>
      <c r="AI1616" s="21">
        <f>ROUNDDOWN(T1616,-2)+ROUNDDOWN(U1616,-2)</f>
        <v/>
      </c>
      <c r="AJ1616" s="21">
        <f>M1616+AF1616</f>
        <v/>
      </c>
      <c r="AK1616" s="21">
        <f>M1616+AG1616</f>
        <v/>
      </c>
      <c r="AL1616" s="21">
        <f>N1616+AH1616</f>
        <v/>
      </c>
      <c r="AM1616" s="21">
        <f>O1616+AI1616</f>
        <v/>
      </c>
      <c r="AN1616" s="21">
        <f>N1616+AI1616</f>
        <v/>
      </c>
      <c r="AO1616" s="21">
        <f>ROUNDDOWN((R1616+S1616)*0.2/Y1616+2000,0)</f>
        <v/>
      </c>
      <c r="AP1616" s="21">
        <f>ROUNDDOWN((T1616+U1616)*0.2/Z1616+2000,0)</f>
        <v/>
      </c>
      <c r="AQ1616" s="21">
        <f>AL1616-AK1616</f>
        <v/>
      </c>
      <c r="AR1616" s="21">
        <f>AM1616-AK1616</f>
        <v/>
      </c>
      <c r="AS1616" s="21">
        <f>AM1616-AL1616</f>
        <v/>
      </c>
      <c r="AT1616" s="21">
        <f>AK1616+C1616-AJ1616</f>
        <v/>
      </c>
      <c r="AU1616" s="21">
        <f>AL1616+C1616-AM1616</f>
        <v/>
      </c>
      <c r="AV1616" s="21">
        <f>AN1616+C1616-AM1616</f>
        <v/>
      </c>
    </row>
    <row r="1617">
      <c r="A1617" t="inlineStr">
        <is>
          <t>年収別 上限+5万</t>
        </is>
      </c>
      <c r="B1617" s="21">
        <f>'4_年収別'!$A$109</f>
        <v/>
      </c>
      <c r="C1617" s="21">
        <f>AO1617+50000</f>
        <v/>
      </c>
      <c r="D1617" s="21" t="n">
        <v>0</v>
      </c>
      <c r="E1617" s="21">
        <f>ROUND(MIN(B1617/12,650000)*12*0.0915+MIN(B1617/12,1390000)*12*(0.0504+0)+B1617*0.005,0)</f>
        <v/>
      </c>
      <c r="F1617" s="21">
        <f>IF(B1617&lt;741000,0,IF(B1617&lt;2191000,B1617-740000,IF(B1617&lt;2193000,1451000,IF(B1617&lt;2196000,1453000,IF(B1617&lt;2200000,1456000,IF(B1617&lt;3600000,ROUND(ROUNDDOWN(B1617/4,-3)*2.8,0)-80000,IF(B1617&lt;6600000,ROUND(ROUNDDOWN(B1617/4,-3)*3.2,0)-440000,IF(B1617&lt;8500000,ROUNDDOWN(B1617*0.9,0)-1100000,B1617-1950000))))))))</f>
        <v/>
      </c>
      <c r="G1617" s="21">
        <f>IF(F1617&gt;23500000,NA(),IF(F1617&lt;=4890000,1040000,IF(F1617&lt;=6550000,670000,620000)))</f>
        <v/>
      </c>
      <c r="H1617" s="21">
        <f>IF(D1617&lt;=0,0,MAX(0,MIN(2000000,D1617-MIN(100000,ROUNDDOWN(F1617*0.05,0)))))</f>
        <v/>
      </c>
      <c r="I1617" s="21">
        <f>IF(C1617&lt;=2000,0,MIN(C1617,ROUNDDOWN(F1617*0.4,0))-2000)</f>
        <v/>
      </c>
      <c r="J1617" s="21">
        <f>MAX(0,ROUNDDOWN(F1617-E1617-G1617,-3))</f>
        <v/>
      </c>
      <c r="K1617" s="21">
        <f>MAX(0,ROUNDDOWN(F1617-E1617-G1617-H1617-I1617,-3))</f>
        <v/>
      </c>
      <c r="L1617" s="21">
        <f>MAX(0,ROUNDDOWN(F1617-E1617-G1617-H1617,-3))</f>
        <v/>
      </c>
      <c r="M1617" s="21">
        <f>IF(J1617&lt;=0,0,ROUNDDOWN((J1617*LOOKUP(J1617,{0,1950001,3300001,6950001,9000001,18000001,40000001},{0.05,0.1,0.2,0.23,0.33,0.4,0.45})-LOOKUP(J1617,{0,1950001,3300001,6950001,9000001,18000001,40000001},{0,97500,427500,636000,1536000,2796000,4796000}))*1.021,-2))</f>
        <v/>
      </c>
      <c r="N1617" s="21">
        <f>IF(K1617&lt;=0,0,ROUNDDOWN((K1617*LOOKUP(K1617,{0,1950001,3300001,6950001,9000001,18000001,40000001},{0.05,0.1,0.2,0.23,0.33,0.4,0.45})-LOOKUP(K1617,{0,1950001,3300001,6950001,9000001,18000001,40000001},{0,97500,427500,636000,1536000,2796000,4796000}))*1.021,-2))</f>
        <v/>
      </c>
      <c r="O1617" s="21">
        <f>IF(L1617&lt;=0,0,ROUNDDOWN((L1617*LOOKUP(L1617,{0,1950001,3300001,6950001,9000001,18000001,40000001},{0.05,0.1,0.2,0.23,0.33,0.4,0.45})-LOOKUP(L1617,{0,1950001,3300001,6950001,9000001,18000001,40000001},{0,97500,427500,636000,1536000,2796000,4796000}))*1.021,-2))</f>
        <v/>
      </c>
      <c r="P1617" s="21">
        <f>MAX(0,ROUNDDOWN(F1617-E1617-430000,-3))</f>
        <v/>
      </c>
      <c r="Q1617" s="21">
        <f>MAX(0,ROUNDDOWN(F1617-E1617-430000-H1617,-3))</f>
        <v/>
      </c>
      <c r="R1617" s="21">
        <f>IF(F1617&lt;=450000,0,MAX(0,P1617*0.06-MIN(50000,P1617)*0.03))</f>
        <v/>
      </c>
      <c r="S1617" s="21">
        <f>IF(F1617&lt;=450000,0,MAX(0,P1617*0.04-MIN(50000,P1617)*0.02))</f>
        <v/>
      </c>
      <c r="T1617" s="21">
        <f>IF(F1617&lt;=450000,0,MAX(0,Q1617*0.06-MIN(50000,Q1617)*0.03))</f>
        <v/>
      </c>
      <c r="U1617" s="21">
        <f>IF(F1617&lt;=450000,0,MAX(0,Q1617*0.04-MIN(50000,Q1617)*0.02))</f>
        <v/>
      </c>
      <c r="V1617" s="21">
        <f>50000+MAX(0,G1617-480000)</f>
        <v/>
      </c>
      <c r="W1617" s="21">
        <f>P1617-V1617</f>
        <v/>
      </c>
      <c r="X1617" s="21">
        <f>Q1617-V1617</f>
        <v/>
      </c>
      <c r="Y1617" s="22">
        <f>IF(W1617&lt;0,0.9,LOOKUP(W1617,{0,1950001,3300001,6950001,9000001,18000001,40000001},{0.84895,0.7979,0.6958,0.66517,0.56307,0.4916,0.44055}))</f>
        <v/>
      </c>
      <c r="Z1617" s="22">
        <f>IF(X1617&lt;0,0.9,LOOKUP(X1617,{0,1950001,3300001,6950001,9000001,18000001,40000001},{0.84895,0.7979,0.6958,0.66517,0.56307,0.4916,0.44055}))</f>
        <v/>
      </c>
      <c r="AA1617" s="22">
        <f>IF(W1617&lt;0,0,CHOOSE(MATCH(W1617,{0,1950001,3300001,6950001,9000001},1),5.105/84.895,10.21/79.79,20.42/69.58,23.483/66.517,33.693/56.307))</f>
        <v/>
      </c>
      <c r="AB1617" s="21">
        <f>IF(C1617&lt;=2000,0,(MIN(C1617,ROUNDDOWN(F1617*0.3,0))-2000)*0.1)</f>
        <v/>
      </c>
      <c r="AC1617" s="21">
        <f>IF(C1617&lt;=2000,0,MIN((C1617-2000)*Y1617,(R1617+S1617)*0.2))</f>
        <v/>
      </c>
      <c r="AD1617" s="21">
        <f>IF(C1617&lt;=2000,0,MIN((C1617-2000)*Z1617,(T1617+U1617)*0.2))</f>
        <v/>
      </c>
      <c r="AE1617" s="21">
        <f>AC1617*AA1617</f>
        <v/>
      </c>
      <c r="AF1617" s="21">
        <f>ROUNDDOWN(R1617,-2)+ROUNDDOWN(S1617,-2)</f>
        <v/>
      </c>
      <c r="AG1617" s="21">
        <f>ROUNDDOWN(MAX(0,R1617-(AB1617+AC1617+AE1617)*0.6),-2)+ROUNDDOWN(MAX(0,S1617-(AB1617+AC1617+AE1617)*0.4),-2)</f>
        <v/>
      </c>
      <c r="AH1617" s="21">
        <f>ROUNDDOWN(MAX(0,T1617-(AB1617+AD1617)*0.6),-2)+ROUNDDOWN(MAX(0,U1617-(AB1617+AD1617)*0.4),-2)</f>
        <v/>
      </c>
      <c r="AI1617" s="21">
        <f>ROUNDDOWN(T1617,-2)+ROUNDDOWN(U1617,-2)</f>
        <v/>
      </c>
      <c r="AJ1617" s="21">
        <f>M1617+AF1617</f>
        <v/>
      </c>
      <c r="AK1617" s="21">
        <f>M1617+AG1617</f>
        <v/>
      </c>
      <c r="AL1617" s="21">
        <f>N1617+AH1617</f>
        <v/>
      </c>
      <c r="AM1617" s="21">
        <f>O1617+AI1617</f>
        <v/>
      </c>
      <c r="AN1617" s="21">
        <f>N1617+AI1617</f>
        <v/>
      </c>
      <c r="AO1617" s="21">
        <f>ROUNDDOWN((R1617+S1617)*0.2/Y1617+2000,0)</f>
        <v/>
      </c>
      <c r="AP1617" s="21">
        <f>ROUNDDOWN((T1617+U1617)*0.2/Z1617+2000,0)</f>
        <v/>
      </c>
      <c r="AQ1617" s="21">
        <f>AL1617-AK1617</f>
        <v/>
      </c>
      <c r="AR1617" s="21">
        <f>AM1617-AK1617</f>
        <v/>
      </c>
      <c r="AS1617" s="21">
        <f>AM1617-AL1617</f>
        <v/>
      </c>
      <c r="AT1617" s="21">
        <f>AK1617+C1617-AJ1617</f>
        <v/>
      </c>
      <c r="AU1617" s="21">
        <f>AL1617+C1617-AM1617</f>
        <v/>
      </c>
      <c r="AV1617" s="21">
        <f>AN1617+C1617-AM1617</f>
        <v/>
      </c>
    </row>
    <row r="1618">
      <c r="A1618" t="inlineStr">
        <is>
          <t>年収別 医療費15万</t>
        </is>
      </c>
      <c r="B1618" s="21">
        <f>'4_年収別'!$A$110</f>
        <v/>
      </c>
      <c r="C1618" s="21">
        <f>AO1618</f>
        <v/>
      </c>
      <c r="D1618" s="21" t="n">
        <v>150000</v>
      </c>
      <c r="E1618" s="21">
        <f>ROUND(MIN(B1618/12,650000)*12*0.0915+MIN(B1618/12,1390000)*12*(0.0504+0)+B1618*0.005,0)</f>
        <v/>
      </c>
      <c r="F1618" s="21">
        <f>IF(B1618&lt;741000,0,IF(B1618&lt;2191000,B1618-740000,IF(B1618&lt;2193000,1451000,IF(B1618&lt;2196000,1453000,IF(B1618&lt;2200000,1456000,IF(B1618&lt;3600000,ROUND(ROUNDDOWN(B1618/4,-3)*2.8,0)-80000,IF(B1618&lt;6600000,ROUND(ROUNDDOWN(B1618/4,-3)*3.2,0)-440000,IF(B1618&lt;8500000,ROUNDDOWN(B1618*0.9,0)-1100000,B1618-1950000))))))))</f>
        <v/>
      </c>
      <c r="G1618" s="21">
        <f>IF(F1618&gt;23500000,NA(),IF(F1618&lt;=4890000,1040000,IF(F1618&lt;=6550000,670000,620000)))</f>
        <v/>
      </c>
      <c r="H1618" s="21">
        <f>IF(D1618&lt;=0,0,MAX(0,MIN(2000000,D1618-MIN(100000,ROUNDDOWN(F1618*0.05,0)))))</f>
        <v/>
      </c>
      <c r="I1618" s="21">
        <f>IF(C1618&lt;=2000,0,MIN(C1618,ROUNDDOWN(F1618*0.4,0))-2000)</f>
        <v/>
      </c>
      <c r="J1618" s="21">
        <f>MAX(0,ROUNDDOWN(F1618-E1618-G1618,-3))</f>
        <v/>
      </c>
      <c r="K1618" s="21">
        <f>MAX(0,ROUNDDOWN(F1618-E1618-G1618-H1618-I1618,-3))</f>
        <v/>
      </c>
      <c r="L1618" s="21">
        <f>MAX(0,ROUNDDOWN(F1618-E1618-G1618-H1618,-3))</f>
        <v/>
      </c>
      <c r="M1618" s="21">
        <f>IF(J1618&lt;=0,0,ROUNDDOWN((J1618*LOOKUP(J1618,{0,1950001,3300001,6950001,9000001,18000001,40000001},{0.05,0.1,0.2,0.23,0.33,0.4,0.45})-LOOKUP(J1618,{0,1950001,3300001,6950001,9000001,18000001,40000001},{0,97500,427500,636000,1536000,2796000,4796000}))*1.021,-2))</f>
        <v/>
      </c>
      <c r="N1618" s="21">
        <f>IF(K1618&lt;=0,0,ROUNDDOWN((K1618*LOOKUP(K1618,{0,1950001,3300001,6950001,9000001,18000001,40000001},{0.05,0.1,0.2,0.23,0.33,0.4,0.45})-LOOKUP(K1618,{0,1950001,3300001,6950001,9000001,18000001,40000001},{0,97500,427500,636000,1536000,2796000,4796000}))*1.021,-2))</f>
        <v/>
      </c>
      <c r="O1618" s="21">
        <f>IF(L1618&lt;=0,0,ROUNDDOWN((L1618*LOOKUP(L1618,{0,1950001,3300001,6950001,9000001,18000001,40000001},{0.05,0.1,0.2,0.23,0.33,0.4,0.45})-LOOKUP(L1618,{0,1950001,3300001,6950001,9000001,18000001,40000001},{0,97500,427500,636000,1536000,2796000,4796000}))*1.021,-2))</f>
        <v/>
      </c>
      <c r="P1618" s="21">
        <f>MAX(0,ROUNDDOWN(F1618-E1618-430000,-3))</f>
        <v/>
      </c>
      <c r="Q1618" s="21">
        <f>MAX(0,ROUNDDOWN(F1618-E1618-430000-H1618,-3))</f>
        <v/>
      </c>
      <c r="R1618" s="21">
        <f>IF(F1618&lt;=450000,0,MAX(0,P1618*0.06-MIN(50000,P1618)*0.03))</f>
        <v/>
      </c>
      <c r="S1618" s="21">
        <f>IF(F1618&lt;=450000,0,MAX(0,P1618*0.04-MIN(50000,P1618)*0.02))</f>
        <v/>
      </c>
      <c r="T1618" s="21">
        <f>IF(F1618&lt;=450000,0,MAX(0,Q1618*0.06-MIN(50000,Q1618)*0.03))</f>
        <v/>
      </c>
      <c r="U1618" s="21">
        <f>IF(F1618&lt;=450000,0,MAX(0,Q1618*0.04-MIN(50000,Q1618)*0.02))</f>
        <v/>
      </c>
      <c r="V1618" s="21">
        <f>50000+MAX(0,G1618-480000)</f>
        <v/>
      </c>
      <c r="W1618" s="21">
        <f>P1618-V1618</f>
        <v/>
      </c>
      <c r="X1618" s="21">
        <f>Q1618-V1618</f>
        <v/>
      </c>
      <c r="Y1618" s="22">
        <f>IF(W1618&lt;0,0.9,LOOKUP(W1618,{0,1950001,3300001,6950001,9000001,18000001,40000001},{0.84895,0.7979,0.6958,0.66517,0.56307,0.4916,0.44055}))</f>
        <v/>
      </c>
      <c r="Z1618" s="22">
        <f>IF(X1618&lt;0,0.9,LOOKUP(X1618,{0,1950001,3300001,6950001,9000001,18000001,40000001},{0.84895,0.7979,0.6958,0.66517,0.56307,0.4916,0.44055}))</f>
        <v/>
      </c>
      <c r="AA1618" s="22">
        <f>IF(W1618&lt;0,0,CHOOSE(MATCH(W1618,{0,1950001,3300001,6950001,9000001},1),5.105/84.895,10.21/79.79,20.42/69.58,23.483/66.517,33.693/56.307))</f>
        <v/>
      </c>
      <c r="AB1618" s="21">
        <f>IF(C1618&lt;=2000,0,(MIN(C1618,ROUNDDOWN(F1618*0.3,0))-2000)*0.1)</f>
        <v/>
      </c>
      <c r="AC1618" s="21">
        <f>IF(C1618&lt;=2000,0,MIN((C1618-2000)*Y1618,(R1618+S1618)*0.2))</f>
        <v/>
      </c>
      <c r="AD1618" s="21">
        <f>IF(C1618&lt;=2000,0,MIN((C1618-2000)*Z1618,(T1618+U1618)*0.2))</f>
        <v/>
      </c>
      <c r="AE1618" s="21">
        <f>AC1618*AA1618</f>
        <v/>
      </c>
      <c r="AF1618" s="21">
        <f>ROUNDDOWN(R1618,-2)+ROUNDDOWN(S1618,-2)</f>
        <v/>
      </c>
      <c r="AG1618" s="21">
        <f>ROUNDDOWN(MAX(0,R1618-(AB1618+AC1618+AE1618)*0.6),-2)+ROUNDDOWN(MAX(0,S1618-(AB1618+AC1618+AE1618)*0.4),-2)</f>
        <v/>
      </c>
      <c r="AH1618" s="21">
        <f>ROUNDDOWN(MAX(0,T1618-(AB1618+AD1618)*0.6),-2)+ROUNDDOWN(MAX(0,U1618-(AB1618+AD1618)*0.4),-2)</f>
        <v/>
      </c>
      <c r="AI1618" s="21">
        <f>ROUNDDOWN(T1618,-2)+ROUNDDOWN(U1618,-2)</f>
        <v/>
      </c>
      <c r="AJ1618" s="21">
        <f>M1618+AF1618</f>
        <v/>
      </c>
      <c r="AK1618" s="21">
        <f>M1618+AG1618</f>
        <v/>
      </c>
      <c r="AL1618" s="21">
        <f>N1618+AH1618</f>
        <v/>
      </c>
      <c r="AM1618" s="21">
        <f>O1618+AI1618</f>
        <v/>
      </c>
      <c r="AN1618" s="21">
        <f>N1618+AI1618</f>
        <v/>
      </c>
      <c r="AO1618" s="21">
        <f>ROUNDDOWN((R1618+S1618)*0.2/Y1618+2000,0)</f>
        <v/>
      </c>
      <c r="AP1618" s="21">
        <f>ROUNDDOWN((T1618+U1618)*0.2/Z1618+2000,0)</f>
        <v/>
      </c>
      <c r="AQ1618" s="21">
        <f>AL1618-AK1618</f>
        <v/>
      </c>
      <c r="AR1618" s="21">
        <f>AM1618-AK1618</f>
        <v/>
      </c>
      <c r="AS1618" s="21">
        <f>AM1618-AL1618</f>
        <v/>
      </c>
      <c r="AT1618" s="21">
        <f>AK1618+C1618-AJ1618</f>
        <v/>
      </c>
      <c r="AU1618" s="21">
        <f>AL1618+C1618-AM1618</f>
        <v/>
      </c>
      <c r="AV1618" s="21">
        <f>AN1618+C1618-AM1618</f>
        <v/>
      </c>
    </row>
    <row r="1619">
      <c r="A1619" t="inlineStr">
        <is>
          <t>年収別 上限+5万</t>
        </is>
      </c>
      <c r="B1619" s="21">
        <f>'4_年収別'!$A$110</f>
        <v/>
      </c>
      <c r="C1619" s="21">
        <f>AO1619+50000</f>
        <v/>
      </c>
      <c r="D1619" s="21" t="n">
        <v>0</v>
      </c>
      <c r="E1619" s="21">
        <f>ROUND(MIN(B1619/12,650000)*12*0.0915+MIN(B1619/12,1390000)*12*(0.0504+0)+B1619*0.005,0)</f>
        <v/>
      </c>
      <c r="F1619" s="21">
        <f>IF(B1619&lt;741000,0,IF(B1619&lt;2191000,B1619-740000,IF(B1619&lt;2193000,1451000,IF(B1619&lt;2196000,1453000,IF(B1619&lt;2200000,1456000,IF(B1619&lt;3600000,ROUND(ROUNDDOWN(B1619/4,-3)*2.8,0)-80000,IF(B1619&lt;6600000,ROUND(ROUNDDOWN(B1619/4,-3)*3.2,0)-440000,IF(B1619&lt;8500000,ROUNDDOWN(B1619*0.9,0)-1100000,B1619-1950000))))))))</f>
        <v/>
      </c>
      <c r="G1619" s="21">
        <f>IF(F1619&gt;23500000,NA(),IF(F1619&lt;=4890000,1040000,IF(F1619&lt;=6550000,670000,620000)))</f>
        <v/>
      </c>
      <c r="H1619" s="21">
        <f>IF(D1619&lt;=0,0,MAX(0,MIN(2000000,D1619-MIN(100000,ROUNDDOWN(F1619*0.05,0)))))</f>
        <v/>
      </c>
      <c r="I1619" s="21">
        <f>IF(C1619&lt;=2000,0,MIN(C1619,ROUNDDOWN(F1619*0.4,0))-2000)</f>
        <v/>
      </c>
      <c r="J1619" s="21">
        <f>MAX(0,ROUNDDOWN(F1619-E1619-G1619,-3))</f>
        <v/>
      </c>
      <c r="K1619" s="21">
        <f>MAX(0,ROUNDDOWN(F1619-E1619-G1619-H1619-I1619,-3))</f>
        <v/>
      </c>
      <c r="L1619" s="21">
        <f>MAX(0,ROUNDDOWN(F1619-E1619-G1619-H1619,-3))</f>
        <v/>
      </c>
      <c r="M1619" s="21">
        <f>IF(J1619&lt;=0,0,ROUNDDOWN((J1619*LOOKUP(J1619,{0,1950001,3300001,6950001,9000001,18000001,40000001},{0.05,0.1,0.2,0.23,0.33,0.4,0.45})-LOOKUP(J1619,{0,1950001,3300001,6950001,9000001,18000001,40000001},{0,97500,427500,636000,1536000,2796000,4796000}))*1.021,-2))</f>
        <v/>
      </c>
      <c r="N1619" s="21">
        <f>IF(K1619&lt;=0,0,ROUNDDOWN((K1619*LOOKUP(K1619,{0,1950001,3300001,6950001,9000001,18000001,40000001},{0.05,0.1,0.2,0.23,0.33,0.4,0.45})-LOOKUP(K1619,{0,1950001,3300001,6950001,9000001,18000001,40000001},{0,97500,427500,636000,1536000,2796000,4796000}))*1.021,-2))</f>
        <v/>
      </c>
      <c r="O1619" s="21">
        <f>IF(L1619&lt;=0,0,ROUNDDOWN((L1619*LOOKUP(L1619,{0,1950001,3300001,6950001,9000001,18000001,40000001},{0.05,0.1,0.2,0.23,0.33,0.4,0.45})-LOOKUP(L1619,{0,1950001,3300001,6950001,9000001,18000001,40000001},{0,97500,427500,636000,1536000,2796000,4796000}))*1.021,-2))</f>
        <v/>
      </c>
      <c r="P1619" s="21">
        <f>MAX(0,ROUNDDOWN(F1619-E1619-430000,-3))</f>
        <v/>
      </c>
      <c r="Q1619" s="21">
        <f>MAX(0,ROUNDDOWN(F1619-E1619-430000-H1619,-3))</f>
        <v/>
      </c>
      <c r="R1619" s="21">
        <f>IF(F1619&lt;=450000,0,MAX(0,P1619*0.06-MIN(50000,P1619)*0.03))</f>
        <v/>
      </c>
      <c r="S1619" s="21">
        <f>IF(F1619&lt;=450000,0,MAX(0,P1619*0.04-MIN(50000,P1619)*0.02))</f>
        <v/>
      </c>
      <c r="T1619" s="21">
        <f>IF(F1619&lt;=450000,0,MAX(0,Q1619*0.06-MIN(50000,Q1619)*0.03))</f>
        <v/>
      </c>
      <c r="U1619" s="21">
        <f>IF(F1619&lt;=450000,0,MAX(0,Q1619*0.04-MIN(50000,Q1619)*0.02))</f>
        <v/>
      </c>
      <c r="V1619" s="21">
        <f>50000+MAX(0,G1619-480000)</f>
        <v/>
      </c>
      <c r="W1619" s="21">
        <f>P1619-V1619</f>
        <v/>
      </c>
      <c r="X1619" s="21">
        <f>Q1619-V1619</f>
        <v/>
      </c>
      <c r="Y1619" s="22">
        <f>IF(W1619&lt;0,0.9,LOOKUP(W1619,{0,1950001,3300001,6950001,9000001,18000001,40000001},{0.84895,0.7979,0.6958,0.66517,0.56307,0.4916,0.44055}))</f>
        <v/>
      </c>
      <c r="Z1619" s="22">
        <f>IF(X1619&lt;0,0.9,LOOKUP(X1619,{0,1950001,3300001,6950001,9000001,18000001,40000001},{0.84895,0.7979,0.6958,0.66517,0.56307,0.4916,0.44055}))</f>
        <v/>
      </c>
      <c r="AA1619" s="22">
        <f>IF(W1619&lt;0,0,CHOOSE(MATCH(W1619,{0,1950001,3300001,6950001,9000001},1),5.105/84.895,10.21/79.79,20.42/69.58,23.483/66.517,33.693/56.307))</f>
        <v/>
      </c>
      <c r="AB1619" s="21">
        <f>IF(C1619&lt;=2000,0,(MIN(C1619,ROUNDDOWN(F1619*0.3,0))-2000)*0.1)</f>
        <v/>
      </c>
      <c r="AC1619" s="21">
        <f>IF(C1619&lt;=2000,0,MIN((C1619-2000)*Y1619,(R1619+S1619)*0.2))</f>
        <v/>
      </c>
      <c r="AD1619" s="21">
        <f>IF(C1619&lt;=2000,0,MIN((C1619-2000)*Z1619,(T1619+U1619)*0.2))</f>
        <v/>
      </c>
      <c r="AE1619" s="21">
        <f>AC1619*AA1619</f>
        <v/>
      </c>
      <c r="AF1619" s="21">
        <f>ROUNDDOWN(R1619,-2)+ROUNDDOWN(S1619,-2)</f>
        <v/>
      </c>
      <c r="AG1619" s="21">
        <f>ROUNDDOWN(MAX(0,R1619-(AB1619+AC1619+AE1619)*0.6),-2)+ROUNDDOWN(MAX(0,S1619-(AB1619+AC1619+AE1619)*0.4),-2)</f>
        <v/>
      </c>
      <c r="AH1619" s="21">
        <f>ROUNDDOWN(MAX(0,T1619-(AB1619+AD1619)*0.6),-2)+ROUNDDOWN(MAX(0,U1619-(AB1619+AD1619)*0.4),-2)</f>
        <v/>
      </c>
      <c r="AI1619" s="21">
        <f>ROUNDDOWN(T1619,-2)+ROUNDDOWN(U1619,-2)</f>
        <v/>
      </c>
      <c r="AJ1619" s="21">
        <f>M1619+AF1619</f>
        <v/>
      </c>
      <c r="AK1619" s="21">
        <f>M1619+AG1619</f>
        <v/>
      </c>
      <c r="AL1619" s="21">
        <f>N1619+AH1619</f>
        <v/>
      </c>
      <c r="AM1619" s="21">
        <f>O1619+AI1619</f>
        <v/>
      </c>
      <c r="AN1619" s="21">
        <f>N1619+AI1619</f>
        <v/>
      </c>
      <c r="AO1619" s="21">
        <f>ROUNDDOWN((R1619+S1619)*0.2/Y1619+2000,0)</f>
        <v/>
      </c>
      <c r="AP1619" s="21">
        <f>ROUNDDOWN((T1619+U1619)*0.2/Z1619+2000,0)</f>
        <v/>
      </c>
      <c r="AQ1619" s="21">
        <f>AL1619-AK1619</f>
        <v/>
      </c>
      <c r="AR1619" s="21">
        <f>AM1619-AK1619</f>
        <v/>
      </c>
      <c r="AS1619" s="21">
        <f>AM1619-AL1619</f>
        <v/>
      </c>
      <c r="AT1619" s="21">
        <f>AK1619+C1619-AJ1619</f>
        <v/>
      </c>
      <c r="AU1619" s="21">
        <f>AL1619+C1619-AM1619</f>
        <v/>
      </c>
      <c r="AV1619" s="21">
        <f>AN1619+C1619-AM1619</f>
        <v/>
      </c>
    </row>
    <row r="1620">
      <c r="A1620" t="inlineStr">
        <is>
          <t>年収別 医療費15万</t>
        </is>
      </c>
      <c r="B1620" s="21">
        <f>'4_年収別'!$A$111</f>
        <v/>
      </c>
      <c r="C1620" s="21">
        <f>AO1620</f>
        <v/>
      </c>
      <c r="D1620" s="21" t="n">
        <v>150000</v>
      </c>
      <c r="E1620" s="21">
        <f>ROUND(MIN(B1620/12,650000)*12*0.0915+MIN(B1620/12,1390000)*12*(0.0504+0)+B1620*0.005,0)</f>
        <v/>
      </c>
      <c r="F1620" s="21">
        <f>IF(B1620&lt;741000,0,IF(B1620&lt;2191000,B1620-740000,IF(B1620&lt;2193000,1451000,IF(B1620&lt;2196000,1453000,IF(B1620&lt;2200000,1456000,IF(B1620&lt;3600000,ROUND(ROUNDDOWN(B1620/4,-3)*2.8,0)-80000,IF(B1620&lt;6600000,ROUND(ROUNDDOWN(B1620/4,-3)*3.2,0)-440000,IF(B1620&lt;8500000,ROUNDDOWN(B1620*0.9,0)-1100000,B1620-1950000))))))))</f>
        <v/>
      </c>
      <c r="G1620" s="21">
        <f>IF(F1620&gt;23500000,NA(),IF(F1620&lt;=4890000,1040000,IF(F1620&lt;=6550000,670000,620000)))</f>
        <v/>
      </c>
      <c r="H1620" s="21">
        <f>IF(D1620&lt;=0,0,MAX(0,MIN(2000000,D1620-MIN(100000,ROUNDDOWN(F1620*0.05,0)))))</f>
        <v/>
      </c>
      <c r="I1620" s="21">
        <f>IF(C1620&lt;=2000,0,MIN(C1620,ROUNDDOWN(F1620*0.4,0))-2000)</f>
        <v/>
      </c>
      <c r="J1620" s="21">
        <f>MAX(0,ROUNDDOWN(F1620-E1620-G1620,-3))</f>
        <v/>
      </c>
      <c r="K1620" s="21">
        <f>MAX(0,ROUNDDOWN(F1620-E1620-G1620-H1620-I1620,-3))</f>
        <v/>
      </c>
      <c r="L1620" s="21">
        <f>MAX(0,ROUNDDOWN(F1620-E1620-G1620-H1620,-3))</f>
        <v/>
      </c>
      <c r="M1620" s="21">
        <f>IF(J1620&lt;=0,0,ROUNDDOWN((J1620*LOOKUP(J1620,{0,1950001,3300001,6950001,9000001,18000001,40000001},{0.05,0.1,0.2,0.23,0.33,0.4,0.45})-LOOKUP(J1620,{0,1950001,3300001,6950001,9000001,18000001,40000001},{0,97500,427500,636000,1536000,2796000,4796000}))*1.021,-2))</f>
        <v/>
      </c>
      <c r="N1620" s="21">
        <f>IF(K1620&lt;=0,0,ROUNDDOWN((K1620*LOOKUP(K1620,{0,1950001,3300001,6950001,9000001,18000001,40000001},{0.05,0.1,0.2,0.23,0.33,0.4,0.45})-LOOKUP(K1620,{0,1950001,3300001,6950001,9000001,18000001,40000001},{0,97500,427500,636000,1536000,2796000,4796000}))*1.021,-2))</f>
        <v/>
      </c>
      <c r="O1620" s="21">
        <f>IF(L1620&lt;=0,0,ROUNDDOWN((L1620*LOOKUP(L1620,{0,1950001,3300001,6950001,9000001,18000001,40000001},{0.05,0.1,0.2,0.23,0.33,0.4,0.45})-LOOKUP(L1620,{0,1950001,3300001,6950001,9000001,18000001,40000001},{0,97500,427500,636000,1536000,2796000,4796000}))*1.021,-2))</f>
        <v/>
      </c>
      <c r="P1620" s="21">
        <f>MAX(0,ROUNDDOWN(F1620-E1620-430000,-3))</f>
        <v/>
      </c>
      <c r="Q1620" s="21">
        <f>MAX(0,ROUNDDOWN(F1620-E1620-430000-H1620,-3))</f>
        <v/>
      </c>
      <c r="R1620" s="21">
        <f>IF(F1620&lt;=450000,0,MAX(0,P1620*0.06-MIN(50000,P1620)*0.03))</f>
        <v/>
      </c>
      <c r="S1620" s="21">
        <f>IF(F1620&lt;=450000,0,MAX(0,P1620*0.04-MIN(50000,P1620)*0.02))</f>
        <v/>
      </c>
      <c r="T1620" s="21">
        <f>IF(F1620&lt;=450000,0,MAX(0,Q1620*0.06-MIN(50000,Q1620)*0.03))</f>
        <v/>
      </c>
      <c r="U1620" s="21">
        <f>IF(F1620&lt;=450000,0,MAX(0,Q1620*0.04-MIN(50000,Q1620)*0.02))</f>
        <v/>
      </c>
      <c r="V1620" s="21">
        <f>50000+MAX(0,G1620-480000)</f>
        <v/>
      </c>
      <c r="W1620" s="21">
        <f>P1620-V1620</f>
        <v/>
      </c>
      <c r="X1620" s="21">
        <f>Q1620-V1620</f>
        <v/>
      </c>
      <c r="Y1620" s="22">
        <f>IF(W1620&lt;0,0.9,LOOKUP(W1620,{0,1950001,3300001,6950001,9000001,18000001,40000001},{0.84895,0.7979,0.6958,0.66517,0.56307,0.4916,0.44055}))</f>
        <v/>
      </c>
      <c r="Z1620" s="22">
        <f>IF(X1620&lt;0,0.9,LOOKUP(X1620,{0,1950001,3300001,6950001,9000001,18000001,40000001},{0.84895,0.7979,0.6958,0.66517,0.56307,0.4916,0.44055}))</f>
        <v/>
      </c>
      <c r="AA1620" s="22">
        <f>IF(W1620&lt;0,0,CHOOSE(MATCH(W1620,{0,1950001,3300001,6950001,9000001},1),5.105/84.895,10.21/79.79,20.42/69.58,23.483/66.517,33.693/56.307))</f>
        <v/>
      </c>
      <c r="AB1620" s="21">
        <f>IF(C1620&lt;=2000,0,(MIN(C1620,ROUNDDOWN(F1620*0.3,0))-2000)*0.1)</f>
        <v/>
      </c>
      <c r="AC1620" s="21">
        <f>IF(C1620&lt;=2000,0,MIN((C1620-2000)*Y1620,(R1620+S1620)*0.2))</f>
        <v/>
      </c>
      <c r="AD1620" s="21">
        <f>IF(C1620&lt;=2000,0,MIN((C1620-2000)*Z1620,(T1620+U1620)*0.2))</f>
        <v/>
      </c>
      <c r="AE1620" s="21">
        <f>AC1620*AA1620</f>
        <v/>
      </c>
      <c r="AF1620" s="21">
        <f>ROUNDDOWN(R1620,-2)+ROUNDDOWN(S1620,-2)</f>
        <v/>
      </c>
      <c r="AG1620" s="21">
        <f>ROUNDDOWN(MAX(0,R1620-(AB1620+AC1620+AE1620)*0.6),-2)+ROUNDDOWN(MAX(0,S1620-(AB1620+AC1620+AE1620)*0.4),-2)</f>
        <v/>
      </c>
      <c r="AH1620" s="21">
        <f>ROUNDDOWN(MAX(0,T1620-(AB1620+AD1620)*0.6),-2)+ROUNDDOWN(MAX(0,U1620-(AB1620+AD1620)*0.4),-2)</f>
        <v/>
      </c>
      <c r="AI1620" s="21">
        <f>ROUNDDOWN(T1620,-2)+ROUNDDOWN(U1620,-2)</f>
        <v/>
      </c>
      <c r="AJ1620" s="21">
        <f>M1620+AF1620</f>
        <v/>
      </c>
      <c r="AK1620" s="21">
        <f>M1620+AG1620</f>
        <v/>
      </c>
      <c r="AL1620" s="21">
        <f>N1620+AH1620</f>
        <v/>
      </c>
      <c r="AM1620" s="21">
        <f>O1620+AI1620</f>
        <v/>
      </c>
      <c r="AN1620" s="21">
        <f>N1620+AI1620</f>
        <v/>
      </c>
      <c r="AO1620" s="21">
        <f>ROUNDDOWN((R1620+S1620)*0.2/Y1620+2000,0)</f>
        <v/>
      </c>
      <c r="AP1620" s="21">
        <f>ROUNDDOWN((T1620+U1620)*0.2/Z1620+2000,0)</f>
        <v/>
      </c>
      <c r="AQ1620" s="21">
        <f>AL1620-AK1620</f>
        <v/>
      </c>
      <c r="AR1620" s="21">
        <f>AM1620-AK1620</f>
        <v/>
      </c>
      <c r="AS1620" s="21">
        <f>AM1620-AL1620</f>
        <v/>
      </c>
      <c r="AT1620" s="21">
        <f>AK1620+C1620-AJ1620</f>
        <v/>
      </c>
      <c r="AU1620" s="21">
        <f>AL1620+C1620-AM1620</f>
        <v/>
      </c>
      <c r="AV1620" s="21">
        <f>AN1620+C1620-AM1620</f>
        <v/>
      </c>
    </row>
    <row r="1621">
      <c r="A1621" t="inlineStr">
        <is>
          <t>年収別 上限+5万</t>
        </is>
      </c>
      <c r="B1621" s="21">
        <f>'4_年収別'!$A$111</f>
        <v/>
      </c>
      <c r="C1621" s="21">
        <f>AO1621+50000</f>
        <v/>
      </c>
      <c r="D1621" s="21" t="n">
        <v>0</v>
      </c>
      <c r="E1621" s="21">
        <f>ROUND(MIN(B1621/12,650000)*12*0.0915+MIN(B1621/12,1390000)*12*(0.0504+0)+B1621*0.005,0)</f>
        <v/>
      </c>
      <c r="F1621" s="21">
        <f>IF(B1621&lt;741000,0,IF(B1621&lt;2191000,B1621-740000,IF(B1621&lt;2193000,1451000,IF(B1621&lt;2196000,1453000,IF(B1621&lt;2200000,1456000,IF(B1621&lt;3600000,ROUND(ROUNDDOWN(B1621/4,-3)*2.8,0)-80000,IF(B1621&lt;6600000,ROUND(ROUNDDOWN(B1621/4,-3)*3.2,0)-440000,IF(B1621&lt;8500000,ROUNDDOWN(B1621*0.9,0)-1100000,B1621-1950000))))))))</f>
        <v/>
      </c>
      <c r="G1621" s="21">
        <f>IF(F1621&gt;23500000,NA(),IF(F1621&lt;=4890000,1040000,IF(F1621&lt;=6550000,670000,620000)))</f>
        <v/>
      </c>
      <c r="H1621" s="21">
        <f>IF(D1621&lt;=0,0,MAX(0,MIN(2000000,D1621-MIN(100000,ROUNDDOWN(F1621*0.05,0)))))</f>
        <v/>
      </c>
      <c r="I1621" s="21">
        <f>IF(C1621&lt;=2000,0,MIN(C1621,ROUNDDOWN(F1621*0.4,0))-2000)</f>
        <v/>
      </c>
      <c r="J1621" s="21">
        <f>MAX(0,ROUNDDOWN(F1621-E1621-G1621,-3))</f>
        <v/>
      </c>
      <c r="K1621" s="21">
        <f>MAX(0,ROUNDDOWN(F1621-E1621-G1621-H1621-I1621,-3))</f>
        <v/>
      </c>
      <c r="L1621" s="21">
        <f>MAX(0,ROUNDDOWN(F1621-E1621-G1621-H1621,-3))</f>
        <v/>
      </c>
      <c r="M1621" s="21">
        <f>IF(J1621&lt;=0,0,ROUNDDOWN((J1621*LOOKUP(J1621,{0,1950001,3300001,6950001,9000001,18000001,40000001},{0.05,0.1,0.2,0.23,0.33,0.4,0.45})-LOOKUP(J1621,{0,1950001,3300001,6950001,9000001,18000001,40000001},{0,97500,427500,636000,1536000,2796000,4796000}))*1.021,-2))</f>
        <v/>
      </c>
      <c r="N1621" s="21">
        <f>IF(K1621&lt;=0,0,ROUNDDOWN((K1621*LOOKUP(K1621,{0,1950001,3300001,6950001,9000001,18000001,40000001},{0.05,0.1,0.2,0.23,0.33,0.4,0.45})-LOOKUP(K1621,{0,1950001,3300001,6950001,9000001,18000001,40000001},{0,97500,427500,636000,1536000,2796000,4796000}))*1.021,-2))</f>
        <v/>
      </c>
      <c r="O1621" s="21">
        <f>IF(L1621&lt;=0,0,ROUNDDOWN((L1621*LOOKUP(L1621,{0,1950001,3300001,6950001,9000001,18000001,40000001},{0.05,0.1,0.2,0.23,0.33,0.4,0.45})-LOOKUP(L1621,{0,1950001,3300001,6950001,9000001,18000001,40000001},{0,97500,427500,636000,1536000,2796000,4796000}))*1.021,-2))</f>
        <v/>
      </c>
      <c r="P1621" s="21">
        <f>MAX(0,ROUNDDOWN(F1621-E1621-430000,-3))</f>
        <v/>
      </c>
      <c r="Q1621" s="21">
        <f>MAX(0,ROUNDDOWN(F1621-E1621-430000-H1621,-3))</f>
        <v/>
      </c>
      <c r="R1621" s="21">
        <f>IF(F1621&lt;=450000,0,MAX(0,P1621*0.06-MIN(50000,P1621)*0.03))</f>
        <v/>
      </c>
      <c r="S1621" s="21">
        <f>IF(F1621&lt;=450000,0,MAX(0,P1621*0.04-MIN(50000,P1621)*0.02))</f>
        <v/>
      </c>
      <c r="T1621" s="21">
        <f>IF(F1621&lt;=450000,0,MAX(0,Q1621*0.06-MIN(50000,Q1621)*0.03))</f>
        <v/>
      </c>
      <c r="U1621" s="21">
        <f>IF(F1621&lt;=450000,0,MAX(0,Q1621*0.04-MIN(50000,Q1621)*0.02))</f>
        <v/>
      </c>
      <c r="V1621" s="21">
        <f>50000+MAX(0,G1621-480000)</f>
        <v/>
      </c>
      <c r="W1621" s="21">
        <f>P1621-V1621</f>
        <v/>
      </c>
      <c r="X1621" s="21">
        <f>Q1621-V1621</f>
        <v/>
      </c>
      <c r="Y1621" s="22">
        <f>IF(W1621&lt;0,0.9,LOOKUP(W1621,{0,1950001,3300001,6950001,9000001,18000001,40000001},{0.84895,0.7979,0.6958,0.66517,0.56307,0.4916,0.44055}))</f>
        <v/>
      </c>
      <c r="Z1621" s="22">
        <f>IF(X1621&lt;0,0.9,LOOKUP(X1621,{0,1950001,3300001,6950001,9000001,18000001,40000001},{0.84895,0.7979,0.6958,0.66517,0.56307,0.4916,0.44055}))</f>
        <v/>
      </c>
      <c r="AA1621" s="22">
        <f>IF(W1621&lt;0,0,CHOOSE(MATCH(W1621,{0,1950001,3300001,6950001,9000001},1),5.105/84.895,10.21/79.79,20.42/69.58,23.483/66.517,33.693/56.307))</f>
        <v/>
      </c>
      <c r="AB1621" s="21">
        <f>IF(C1621&lt;=2000,0,(MIN(C1621,ROUNDDOWN(F1621*0.3,0))-2000)*0.1)</f>
        <v/>
      </c>
      <c r="AC1621" s="21">
        <f>IF(C1621&lt;=2000,0,MIN((C1621-2000)*Y1621,(R1621+S1621)*0.2))</f>
        <v/>
      </c>
      <c r="AD1621" s="21">
        <f>IF(C1621&lt;=2000,0,MIN((C1621-2000)*Z1621,(T1621+U1621)*0.2))</f>
        <v/>
      </c>
      <c r="AE1621" s="21">
        <f>AC1621*AA1621</f>
        <v/>
      </c>
      <c r="AF1621" s="21">
        <f>ROUNDDOWN(R1621,-2)+ROUNDDOWN(S1621,-2)</f>
        <v/>
      </c>
      <c r="AG1621" s="21">
        <f>ROUNDDOWN(MAX(0,R1621-(AB1621+AC1621+AE1621)*0.6),-2)+ROUNDDOWN(MAX(0,S1621-(AB1621+AC1621+AE1621)*0.4),-2)</f>
        <v/>
      </c>
      <c r="AH1621" s="21">
        <f>ROUNDDOWN(MAX(0,T1621-(AB1621+AD1621)*0.6),-2)+ROUNDDOWN(MAX(0,U1621-(AB1621+AD1621)*0.4),-2)</f>
        <v/>
      </c>
      <c r="AI1621" s="21">
        <f>ROUNDDOWN(T1621,-2)+ROUNDDOWN(U1621,-2)</f>
        <v/>
      </c>
      <c r="AJ1621" s="21">
        <f>M1621+AF1621</f>
        <v/>
      </c>
      <c r="AK1621" s="21">
        <f>M1621+AG1621</f>
        <v/>
      </c>
      <c r="AL1621" s="21">
        <f>N1621+AH1621</f>
        <v/>
      </c>
      <c r="AM1621" s="21">
        <f>O1621+AI1621</f>
        <v/>
      </c>
      <c r="AN1621" s="21">
        <f>N1621+AI1621</f>
        <v/>
      </c>
      <c r="AO1621" s="21">
        <f>ROUNDDOWN((R1621+S1621)*0.2/Y1621+2000,0)</f>
        <v/>
      </c>
      <c r="AP1621" s="21">
        <f>ROUNDDOWN((T1621+U1621)*0.2/Z1621+2000,0)</f>
        <v/>
      </c>
      <c r="AQ1621" s="21">
        <f>AL1621-AK1621</f>
        <v/>
      </c>
      <c r="AR1621" s="21">
        <f>AM1621-AK1621</f>
        <v/>
      </c>
      <c r="AS1621" s="21">
        <f>AM1621-AL1621</f>
        <v/>
      </c>
      <c r="AT1621" s="21">
        <f>AK1621+C1621-AJ1621</f>
        <v/>
      </c>
      <c r="AU1621" s="21">
        <f>AL1621+C1621-AM1621</f>
        <v/>
      </c>
      <c r="AV1621" s="21">
        <f>AN1621+C1621-AM1621</f>
        <v/>
      </c>
    </row>
    <row r="1622">
      <c r="A1622" t="inlineStr">
        <is>
          <t>年収別 医療費15万</t>
        </is>
      </c>
      <c r="B1622" s="21">
        <f>'4_年収別'!$A$112</f>
        <v/>
      </c>
      <c r="C1622" s="21">
        <f>AO1622</f>
        <v/>
      </c>
      <c r="D1622" s="21" t="n">
        <v>150000</v>
      </c>
      <c r="E1622" s="21">
        <f>ROUND(MIN(B1622/12,650000)*12*0.0915+MIN(B1622/12,1390000)*12*(0.0504+0)+B1622*0.005,0)</f>
        <v/>
      </c>
      <c r="F1622" s="21">
        <f>IF(B1622&lt;741000,0,IF(B1622&lt;2191000,B1622-740000,IF(B1622&lt;2193000,1451000,IF(B1622&lt;2196000,1453000,IF(B1622&lt;2200000,1456000,IF(B1622&lt;3600000,ROUND(ROUNDDOWN(B1622/4,-3)*2.8,0)-80000,IF(B1622&lt;6600000,ROUND(ROUNDDOWN(B1622/4,-3)*3.2,0)-440000,IF(B1622&lt;8500000,ROUNDDOWN(B1622*0.9,0)-1100000,B1622-1950000))))))))</f>
        <v/>
      </c>
      <c r="G1622" s="21">
        <f>IF(F1622&gt;23500000,NA(),IF(F1622&lt;=4890000,1040000,IF(F1622&lt;=6550000,670000,620000)))</f>
        <v/>
      </c>
      <c r="H1622" s="21">
        <f>IF(D1622&lt;=0,0,MAX(0,MIN(2000000,D1622-MIN(100000,ROUNDDOWN(F1622*0.05,0)))))</f>
        <v/>
      </c>
      <c r="I1622" s="21">
        <f>IF(C1622&lt;=2000,0,MIN(C1622,ROUNDDOWN(F1622*0.4,0))-2000)</f>
        <v/>
      </c>
      <c r="J1622" s="21">
        <f>MAX(0,ROUNDDOWN(F1622-E1622-G1622,-3))</f>
        <v/>
      </c>
      <c r="K1622" s="21">
        <f>MAX(0,ROUNDDOWN(F1622-E1622-G1622-H1622-I1622,-3))</f>
        <v/>
      </c>
      <c r="L1622" s="21">
        <f>MAX(0,ROUNDDOWN(F1622-E1622-G1622-H1622,-3))</f>
        <v/>
      </c>
      <c r="M1622" s="21">
        <f>IF(J1622&lt;=0,0,ROUNDDOWN((J1622*LOOKUP(J1622,{0,1950001,3300001,6950001,9000001,18000001,40000001},{0.05,0.1,0.2,0.23,0.33,0.4,0.45})-LOOKUP(J1622,{0,1950001,3300001,6950001,9000001,18000001,40000001},{0,97500,427500,636000,1536000,2796000,4796000}))*1.021,-2))</f>
        <v/>
      </c>
      <c r="N1622" s="21">
        <f>IF(K1622&lt;=0,0,ROUNDDOWN((K1622*LOOKUP(K1622,{0,1950001,3300001,6950001,9000001,18000001,40000001},{0.05,0.1,0.2,0.23,0.33,0.4,0.45})-LOOKUP(K1622,{0,1950001,3300001,6950001,9000001,18000001,40000001},{0,97500,427500,636000,1536000,2796000,4796000}))*1.021,-2))</f>
        <v/>
      </c>
      <c r="O1622" s="21">
        <f>IF(L1622&lt;=0,0,ROUNDDOWN((L1622*LOOKUP(L1622,{0,1950001,3300001,6950001,9000001,18000001,40000001},{0.05,0.1,0.2,0.23,0.33,0.4,0.45})-LOOKUP(L1622,{0,1950001,3300001,6950001,9000001,18000001,40000001},{0,97500,427500,636000,1536000,2796000,4796000}))*1.021,-2))</f>
        <v/>
      </c>
      <c r="P1622" s="21">
        <f>MAX(0,ROUNDDOWN(F1622-E1622-430000,-3))</f>
        <v/>
      </c>
      <c r="Q1622" s="21">
        <f>MAX(0,ROUNDDOWN(F1622-E1622-430000-H1622,-3))</f>
        <v/>
      </c>
      <c r="R1622" s="21">
        <f>IF(F1622&lt;=450000,0,MAX(0,P1622*0.06-MIN(50000,P1622)*0.03))</f>
        <v/>
      </c>
      <c r="S1622" s="21">
        <f>IF(F1622&lt;=450000,0,MAX(0,P1622*0.04-MIN(50000,P1622)*0.02))</f>
        <v/>
      </c>
      <c r="T1622" s="21">
        <f>IF(F1622&lt;=450000,0,MAX(0,Q1622*0.06-MIN(50000,Q1622)*0.03))</f>
        <v/>
      </c>
      <c r="U1622" s="21">
        <f>IF(F1622&lt;=450000,0,MAX(0,Q1622*0.04-MIN(50000,Q1622)*0.02))</f>
        <v/>
      </c>
      <c r="V1622" s="21">
        <f>50000+MAX(0,G1622-480000)</f>
        <v/>
      </c>
      <c r="W1622" s="21">
        <f>P1622-V1622</f>
        <v/>
      </c>
      <c r="X1622" s="21">
        <f>Q1622-V1622</f>
        <v/>
      </c>
      <c r="Y1622" s="22">
        <f>IF(W1622&lt;0,0.9,LOOKUP(W1622,{0,1950001,3300001,6950001,9000001,18000001,40000001},{0.84895,0.7979,0.6958,0.66517,0.56307,0.4916,0.44055}))</f>
        <v/>
      </c>
      <c r="Z1622" s="22">
        <f>IF(X1622&lt;0,0.9,LOOKUP(X1622,{0,1950001,3300001,6950001,9000001,18000001,40000001},{0.84895,0.7979,0.6958,0.66517,0.56307,0.4916,0.44055}))</f>
        <v/>
      </c>
      <c r="AA1622" s="22">
        <f>IF(W1622&lt;0,0,CHOOSE(MATCH(W1622,{0,1950001,3300001,6950001,9000001},1),5.105/84.895,10.21/79.79,20.42/69.58,23.483/66.517,33.693/56.307))</f>
        <v/>
      </c>
      <c r="AB1622" s="21">
        <f>IF(C1622&lt;=2000,0,(MIN(C1622,ROUNDDOWN(F1622*0.3,0))-2000)*0.1)</f>
        <v/>
      </c>
      <c r="AC1622" s="21">
        <f>IF(C1622&lt;=2000,0,MIN((C1622-2000)*Y1622,(R1622+S1622)*0.2))</f>
        <v/>
      </c>
      <c r="AD1622" s="21">
        <f>IF(C1622&lt;=2000,0,MIN((C1622-2000)*Z1622,(T1622+U1622)*0.2))</f>
        <v/>
      </c>
      <c r="AE1622" s="21">
        <f>AC1622*AA1622</f>
        <v/>
      </c>
      <c r="AF1622" s="21">
        <f>ROUNDDOWN(R1622,-2)+ROUNDDOWN(S1622,-2)</f>
        <v/>
      </c>
      <c r="AG1622" s="21">
        <f>ROUNDDOWN(MAX(0,R1622-(AB1622+AC1622+AE1622)*0.6),-2)+ROUNDDOWN(MAX(0,S1622-(AB1622+AC1622+AE1622)*0.4),-2)</f>
        <v/>
      </c>
      <c r="AH1622" s="21">
        <f>ROUNDDOWN(MAX(0,T1622-(AB1622+AD1622)*0.6),-2)+ROUNDDOWN(MAX(0,U1622-(AB1622+AD1622)*0.4),-2)</f>
        <v/>
      </c>
      <c r="AI1622" s="21">
        <f>ROUNDDOWN(T1622,-2)+ROUNDDOWN(U1622,-2)</f>
        <v/>
      </c>
      <c r="AJ1622" s="21">
        <f>M1622+AF1622</f>
        <v/>
      </c>
      <c r="AK1622" s="21">
        <f>M1622+AG1622</f>
        <v/>
      </c>
      <c r="AL1622" s="21">
        <f>N1622+AH1622</f>
        <v/>
      </c>
      <c r="AM1622" s="21">
        <f>O1622+AI1622</f>
        <v/>
      </c>
      <c r="AN1622" s="21">
        <f>N1622+AI1622</f>
        <v/>
      </c>
      <c r="AO1622" s="21">
        <f>ROUNDDOWN((R1622+S1622)*0.2/Y1622+2000,0)</f>
        <v/>
      </c>
      <c r="AP1622" s="21">
        <f>ROUNDDOWN((T1622+U1622)*0.2/Z1622+2000,0)</f>
        <v/>
      </c>
      <c r="AQ1622" s="21">
        <f>AL1622-AK1622</f>
        <v/>
      </c>
      <c r="AR1622" s="21">
        <f>AM1622-AK1622</f>
        <v/>
      </c>
      <c r="AS1622" s="21">
        <f>AM1622-AL1622</f>
        <v/>
      </c>
      <c r="AT1622" s="21">
        <f>AK1622+C1622-AJ1622</f>
        <v/>
      </c>
      <c r="AU1622" s="21">
        <f>AL1622+C1622-AM1622</f>
        <v/>
      </c>
      <c r="AV1622" s="21">
        <f>AN1622+C1622-AM1622</f>
        <v/>
      </c>
    </row>
    <row r="1623">
      <c r="A1623" t="inlineStr">
        <is>
          <t>年収別 上限+5万</t>
        </is>
      </c>
      <c r="B1623" s="21">
        <f>'4_年収別'!$A$112</f>
        <v/>
      </c>
      <c r="C1623" s="21">
        <f>AO1623+50000</f>
        <v/>
      </c>
      <c r="D1623" s="21" t="n">
        <v>0</v>
      </c>
      <c r="E1623" s="21">
        <f>ROUND(MIN(B1623/12,650000)*12*0.0915+MIN(B1623/12,1390000)*12*(0.0504+0)+B1623*0.005,0)</f>
        <v/>
      </c>
      <c r="F1623" s="21">
        <f>IF(B1623&lt;741000,0,IF(B1623&lt;2191000,B1623-740000,IF(B1623&lt;2193000,1451000,IF(B1623&lt;2196000,1453000,IF(B1623&lt;2200000,1456000,IF(B1623&lt;3600000,ROUND(ROUNDDOWN(B1623/4,-3)*2.8,0)-80000,IF(B1623&lt;6600000,ROUND(ROUNDDOWN(B1623/4,-3)*3.2,0)-440000,IF(B1623&lt;8500000,ROUNDDOWN(B1623*0.9,0)-1100000,B1623-1950000))))))))</f>
        <v/>
      </c>
      <c r="G1623" s="21">
        <f>IF(F1623&gt;23500000,NA(),IF(F1623&lt;=4890000,1040000,IF(F1623&lt;=6550000,670000,620000)))</f>
        <v/>
      </c>
      <c r="H1623" s="21">
        <f>IF(D1623&lt;=0,0,MAX(0,MIN(2000000,D1623-MIN(100000,ROUNDDOWN(F1623*0.05,0)))))</f>
        <v/>
      </c>
      <c r="I1623" s="21">
        <f>IF(C1623&lt;=2000,0,MIN(C1623,ROUNDDOWN(F1623*0.4,0))-2000)</f>
        <v/>
      </c>
      <c r="J1623" s="21">
        <f>MAX(0,ROUNDDOWN(F1623-E1623-G1623,-3))</f>
        <v/>
      </c>
      <c r="K1623" s="21">
        <f>MAX(0,ROUNDDOWN(F1623-E1623-G1623-H1623-I1623,-3))</f>
        <v/>
      </c>
      <c r="L1623" s="21">
        <f>MAX(0,ROUNDDOWN(F1623-E1623-G1623-H1623,-3))</f>
        <v/>
      </c>
      <c r="M1623" s="21">
        <f>IF(J1623&lt;=0,0,ROUNDDOWN((J1623*LOOKUP(J1623,{0,1950001,3300001,6950001,9000001,18000001,40000001},{0.05,0.1,0.2,0.23,0.33,0.4,0.45})-LOOKUP(J1623,{0,1950001,3300001,6950001,9000001,18000001,40000001},{0,97500,427500,636000,1536000,2796000,4796000}))*1.021,-2))</f>
        <v/>
      </c>
      <c r="N1623" s="21">
        <f>IF(K1623&lt;=0,0,ROUNDDOWN((K1623*LOOKUP(K1623,{0,1950001,3300001,6950001,9000001,18000001,40000001},{0.05,0.1,0.2,0.23,0.33,0.4,0.45})-LOOKUP(K1623,{0,1950001,3300001,6950001,9000001,18000001,40000001},{0,97500,427500,636000,1536000,2796000,4796000}))*1.021,-2))</f>
        <v/>
      </c>
      <c r="O1623" s="21">
        <f>IF(L1623&lt;=0,0,ROUNDDOWN((L1623*LOOKUP(L1623,{0,1950001,3300001,6950001,9000001,18000001,40000001},{0.05,0.1,0.2,0.23,0.33,0.4,0.45})-LOOKUP(L1623,{0,1950001,3300001,6950001,9000001,18000001,40000001},{0,97500,427500,636000,1536000,2796000,4796000}))*1.021,-2))</f>
        <v/>
      </c>
      <c r="P1623" s="21">
        <f>MAX(0,ROUNDDOWN(F1623-E1623-430000,-3))</f>
        <v/>
      </c>
      <c r="Q1623" s="21">
        <f>MAX(0,ROUNDDOWN(F1623-E1623-430000-H1623,-3))</f>
        <v/>
      </c>
      <c r="R1623" s="21">
        <f>IF(F1623&lt;=450000,0,MAX(0,P1623*0.06-MIN(50000,P1623)*0.03))</f>
        <v/>
      </c>
      <c r="S1623" s="21">
        <f>IF(F1623&lt;=450000,0,MAX(0,P1623*0.04-MIN(50000,P1623)*0.02))</f>
        <v/>
      </c>
      <c r="T1623" s="21">
        <f>IF(F1623&lt;=450000,0,MAX(0,Q1623*0.06-MIN(50000,Q1623)*0.03))</f>
        <v/>
      </c>
      <c r="U1623" s="21">
        <f>IF(F1623&lt;=450000,0,MAX(0,Q1623*0.04-MIN(50000,Q1623)*0.02))</f>
        <v/>
      </c>
      <c r="V1623" s="21">
        <f>50000+MAX(0,G1623-480000)</f>
        <v/>
      </c>
      <c r="W1623" s="21">
        <f>P1623-V1623</f>
        <v/>
      </c>
      <c r="X1623" s="21">
        <f>Q1623-V1623</f>
        <v/>
      </c>
      <c r="Y1623" s="22">
        <f>IF(W1623&lt;0,0.9,LOOKUP(W1623,{0,1950001,3300001,6950001,9000001,18000001,40000001},{0.84895,0.7979,0.6958,0.66517,0.56307,0.4916,0.44055}))</f>
        <v/>
      </c>
      <c r="Z1623" s="22">
        <f>IF(X1623&lt;0,0.9,LOOKUP(X1623,{0,1950001,3300001,6950001,9000001,18000001,40000001},{0.84895,0.7979,0.6958,0.66517,0.56307,0.4916,0.44055}))</f>
        <v/>
      </c>
      <c r="AA1623" s="22">
        <f>IF(W1623&lt;0,0,CHOOSE(MATCH(W1623,{0,1950001,3300001,6950001,9000001},1),5.105/84.895,10.21/79.79,20.42/69.58,23.483/66.517,33.693/56.307))</f>
        <v/>
      </c>
      <c r="AB1623" s="21">
        <f>IF(C1623&lt;=2000,0,(MIN(C1623,ROUNDDOWN(F1623*0.3,0))-2000)*0.1)</f>
        <v/>
      </c>
      <c r="AC1623" s="21">
        <f>IF(C1623&lt;=2000,0,MIN((C1623-2000)*Y1623,(R1623+S1623)*0.2))</f>
        <v/>
      </c>
      <c r="AD1623" s="21">
        <f>IF(C1623&lt;=2000,0,MIN((C1623-2000)*Z1623,(T1623+U1623)*0.2))</f>
        <v/>
      </c>
      <c r="AE1623" s="21">
        <f>AC1623*AA1623</f>
        <v/>
      </c>
      <c r="AF1623" s="21">
        <f>ROUNDDOWN(R1623,-2)+ROUNDDOWN(S1623,-2)</f>
        <v/>
      </c>
      <c r="AG1623" s="21">
        <f>ROUNDDOWN(MAX(0,R1623-(AB1623+AC1623+AE1623)*0.6),-2)+ROUNDDOWN(MAX(0,S1623-(AB1623+AC1623+AE1623)*0.4),-2)</f>
        <v/>
      </c>
      <c r="AH1623" s="21">
        <f>ROUNDDOWN(MAX(0,T1623-(AB1623+AD1623)*0.6),-2)+ROUNDDOWN(MAX(0,U1623-(AB1623+AD1623)*0.4),-2)</f>
        <v/>
      </c>
      <c r="AI1623" s="21">
        <f>ROUNDDOWN(T1623,-2)+ROUNDDOWN(U1623,-2)</f>
        <v/>
      </c>
      <c r="AJ1623" s="21">
        <f>M1623+AF1623</f>
        <v/>
      </c>
      <c r="AK1623" s="21">
        <f>M1623+AG1623</f>
        <v/>
      </c>
      <c r="AL1623" s="21">
        <f>N1623+AH1623</f>
        <v/>
      </c>
      <c r="AM1623" s="21">
        <f>O1623+AI1623</f>
        <v/>
      </c>
      <c r="AN1623" s="21">
        <f>N1623+AI1623</f>
        <v/>
      </c>
      <c r="AO1623" s="21">
        <f>ROUNDDOWN((R1623+S1623)*0.2/Y1623+2000,0)</f>
        <v/>
      </c>
      <c r="AP1623" s="21">
        <f>ROUNDDOWN((T1623+U1623)*0.2/Z1623+2000,0)</f>
        <v/>
      </c>
      <c r="AQ1623" s="21">
        <f>AL1623-AK1623</f>
        <v/>
      </c>
      <c r="AR1623" s="21">
        <f>AM1623-AK1623</f>
        <v/>
      </c>
      <c r="AS1623" s="21">
        <f>AM1623-AL1623</f>
        <v/>
      </c>
      <c r="AT1623" s="21">
        <f>AK1623+C1623-AJ1623</f>
        <v/>
      </c>
      <c r="AU1623" s="21">
        <f>AL1623+C1623-AM1623</f>
        <v/>
      </c>
      <c r="AV1623" s="21">
        <f>AN1623+C1623-AM1623</f>
        <v/>
      </c>
    </row>
    <row r="1624">
      <c r="A1624" t="inlineStr">
        <is>
          <t>年収別 医療費15万</t>
        </is>
      </c>
      <c r="B1624" s="21">
        <f>'4_年収別'!$A$113</f>
        <v/>
      </c>
      <c r="C1624" s="21">
        <f>AO1624</f>
        <v/>
      </c>
      <c r="D1624" s="21" t="n">
        <v>150000</v>
      </c>
      <c r="E1624" s="21">
        <f>ROUND(MIN(B1624/12,650000)*12*0.0915+MIN(B1624/12,1390000)*12*(0.0504+0)+B1624*0.005,0)</f>
        <v/>
      </c>
      <c r="F1624" s="21">
        <f>IF(B1624&lt;741000,0,IF(B1624&lt;2191000,B1624-740000,IF(B1624&lt;2193000,1451000,IF(B1624&lt;2196000,1453000,IF(B1624&lt;2200000,1456000,IF(B1624&lt;3600000,ROUND(ROUNDDOWN(B1624/4,-3)*2.8,0)-80000,IF(B1624&lt;6600000,ROUND(ROUNDDOWN(B1624/4,-3)*3.2,0)-440000,IF(B1624&lt;8500000,ROUNDDOWN(B1624*0.9,0)-1100000,B1624-1950000))))))))</f>
        <v/>
      </c>
      <c r="G1624" s="21">
        <f>IF(F1624&gt;23500000,NA(),IF(F1624&lt;=4890000,1040000,IF(F1624&lt;=6550000,670000,620000)))</f>
        <v/>
      </c>
      <c r="H1624" s="21">
        <f>IF(D1624&lt;=0,0,MAX(0,MIN(2000000,D1624-MIN(100000,ROUNDDOWN(F1624*0.05,0)))))</f>
        <v/>
      </c>
      <c r="I1624" s="21">
        <f>IF(C1624&lt;=2000,0,MIN(C1624,ROUNDDOWN(F1624*0.4,0))-2000)</f>
        <v/>
      </c>
      <c r="J1624" s="21">
        <f>MAX(0,ROUNDDOWN(F1624-E1624-G1624,-3))</f>
        <v/>
      </c>
      <c r="K1624" s="21">
        <f>MAX(0,ROUNDDOWN(F1624-E1624-G1624-H1624-I1624,-3))</f>
        <v/>
      </c>
      <c r="L1624" s="21">
        <f>MAX(0,ROUNDDOWN(F1624-E1624-G1624-H1624,-3))</f>
        <v/>
      </c>
      <c r="M1624" s="21">
        <f>IF(J1624&lt;=0,0,ROUNDDOWN((J1624*LOOKUP(J1624,{0,1950001,3300001,6950001,9000001,18000001,40000001},{0.05,0.1,0.2,0.23,0.33,0.4,0.45})-LOOKUP(J1624,{0,1950001,3300001,6950001,9000001,18000001,40000001},{0,97500,427500,636000,1536000,2796000,4796000}))*1.021,-2))</f>
        <v/>
      </c>
      <c r="N1624" s="21">
        <f>IF(K1624&lt;=0,0,ROUNDDOWN((K1624*LOOKUP(K1624,{0,1950001,3300001,6950001,9000001,18000001,40000001},{0.05,0.1,0.2,0.23,0.33,0.4,0.45})-LOOKUP(K1624,{0,1950001,3300001,6950001,9000001,18000001,40000001},{0,97500,427500,636000,1536000,2796000,4796000}))*1.021,-2))</f>
        <v/>
      </c>
      <c r="O1624" s="21">
        <f>IF(L1624&lt;=0,0,ROUNDDOWN((L1624*LOOKUP(L1624,{0,1950001,3300001,6950001,9000001,18000001,40000001},{0.05,0.1,0.2,0.23,0.33,0.4,0.45})-LOOKUP(L1624,{0,1950001,3300001,6950001,9000001,18000001,40000001},{0,97500,427500,636000,1536000,2796000,4796000}))*1.021,-2))</f>
        <v/>
      </c>
      <c r="P1624" s="21">
        <f>MAX(0,ROUNDDOWN(F1624-E1624-430000,-3))</f>
        <v/>
      </c>
      <c r="Q1624" s="21">
        <f>MAX(0,ROUNDDOWN(F1624-E1624-430000-H1624,-3))</f>
        <v/>
      </c>
      <c r="R1624" s="21">
        <f>IF(F1624&lt;=450000,0,MAX(0,P1624*0.06-MIN(50000,P1624)*0.03))</f>
        <v/>
      </c>
      <c r="S1624" s="21">
        <f>IF(F1624&lt;=450000,0,MAX(0,P1624*0.04-MIN(50000,P1624)*0.02))</f>
        <v/>
      </c>
      <c r="T1624" s="21">
        <f>IF(F1624&lt;=450000,0,MAX(0,Q1624*0.06-MIN(50000,Q1624)*0.03))</f>
        <v/>
      </c>
      <c r="U1624" s="21">
        <f>IF(F1624&lt;=450000,0,MAX(0,Q1624*0.04-MIN(50000,Q1624)*0.02))</f>
        <v/>
      </c>
      <c r="V1624" s="21">
        <f>50000+MAX(0,G1624-480000)</f>
        <v/>
      </c>
      <c r="W1624" s="21">
        <f>P1624-V1624</f>
        <v/>
      </c>
      <c r="X1624" s="21">
        <f>Q1624-V1624</f>
        <v/>
      </c>
      <c r="Y1624" s="22">
        <f>IF(W1624&lt;0,0.9,LOOKUP(W1624,{0,1950001,3300001,6950001,9000001,18000001,40000001},{0.84895,0.7979,0.6958,0.66517,0.56307,0.4916,0.44055}))</f>
        <v/>
      </c>
      <c r="Z1624" s="22">
        <f>IF(X1624&lt;0,0.9,LOOKUP(X1624,{0,1950001,3300001,6950001,9000001,18000001,40000001},{0.84895,0.7979,0.6958,0.66517,0.56307,0.4916,0.44055}))</f>
        <v/>
      </c>
      <c r="AA1624" s="22">
        <f>IF(W1624&lt;0,0,CHOOSE(MATCH(W1624,{0,1950001,3300001,6950001,9000001},1),5.105/84.895,10.21/79.79,20.42/69.58,23.483/66.517,33.693/56.307))</f>
        <v/>
      </c>
      <c r="AB1624" s="21">
        <f>IF(C1624&lt;=2000,0,(MIN(C1624,ROUNDDOWN(F1624*0.3,0))-2000)*0.1)</f>
        <v/>
      </c>
      <c r="AC1624" s="21">
        <f>IF(C1624&lt;=2000,0,MIN((C1624-2000)*Y1624,(R1624+S1624)*0.2))</f>
        <v/>
      </c>
      <c r="AD1624" s="21">
        <f>IF(C1624&lt;=2000,0,MIN((C1624-2000)*Z1624,(T1624+U1624)*0.2))</f>
        <v/>
      </c>
      <c r="AE1624" s="21">
        <f>AC1624*AA1624</f>
        <v/>
      </c>
      <c r="AF1624" s="21">
        <f>ROUNDDOWN(R1624,-2)+ROUNDDOWN(S1624,-2)</f>
        <v/>
      </c>
      <c r="AG1624" s="21">
        <f>ROUNDDOWN(MAX(0,R1624-(AB1624+AC1624+AE1624)*0.6),-2)+ROUNDDOWN(MAX(0,S1624-(AB1624+AC1624+AE1624)*0.4),-2)</f>
        <v/>
      </c>
      <c r="AH1624" s="21">
        <f>ROUNDDOWN(MAX(0,T1624-(AB1624+AD1624)*0.6),-2)+ROUNDDOWN(MAX(0,U1624-(AB1624+AD1624)*0.4),-2)</f>
        <v/>
      </c>
      <c r="AI1624" s="21">
        <f>ROUNDDOWN(T1624,-2)+ROUNDDOWN(U1624,-2)</f>
        <v/>
      </c>
      <c r="AJ1624" s="21">
        <f>M1624+AF1624</f>
        <v/>
      </c>
      <c r="AK1624" s="21">
        <f>M1624+AG1624</f>
        <v/>
      </c>
      <c r="AL1624" s="21">
        <f>N1624+AH1624</f>
        <v/>
      </c>
      <c r="AM1624" s="21">
        <f>O1624+AI1624</f>
        <v/>
      </c>
      <c r="AN1624" s="21">
        <f>N1624+AI1624</f>
        <v/>
      </c>
      <c r="AO1624" s="21">
        <f>ROUNDDOWN((R1624+S1624)*0.2/Y1624+2000,0)</f>
        <v/>
      </c>
      <c r="AP1624" s="21">
        <f>ROUNDDOWN((T1624+U1624)*0.2/Z1624+2000,0)</f>
        <v/>
      </c>
      <c r="AQ1624" s="21">
        <f>AL1624-AK1624</f>
        <v/>
      </c>
      <c r="AR1624" s="21">
        <f>AM1624-AK1624</f>
        <v/>
      </c>
      <c r="AS1624" s="21">
        <f>AM1624-AL1624</f>
        <v/>
      </c>
      <c r="AT1624" s="21">
        <f>AK1624+C1624-AJ1624</f>
        <v/>
      </c>
      <c r="AU1624" s="21">
        <f>AL1624+C1624-AM1624</f>
        <v/>
      </c>
      <c r="AV1624" s="21">
        <f>AN1624+C1624-AM1624</f>
        <v/>
      </c>
    </row>
    <row r="1625">
      <c r="A1625" t="inlineStr">
        <is>
          <t>年収別 上限+5万</t>
        </is>
      </c>
      <c r="B1625" s="21">
        <f>'4_年収別'!$A$113</f>
        <v/>
      </c>
      <c r="C1625" s="21">
        <f>AO1625+50000</f>
        <v/>
      </c>
      <c r="D1625" s="21" t="n">
        <v>0</v>
      </c>
      <c r="E1625" s="21">
        <f>ROUND(MIN(B1625/12,650000)*12*0.0915+MIN(B1625/12,1390000)*12*(0.0504+0)+B1625*0.005,0)</f>
        <v/>
      </c>
      <c r="F1625" s="21">
        <f>IF(B1625&lt;741000,0,IF(B1625&lt;2191000,B1625-740000,IF(B1625&lt;2193000,1451000,IF(B1625&lt;2196000,1453000,IF(B1625&lt;2200000,1456000,IF(B1625&lt;3600000,ROUND(ROUNDDOWN(B1625/4,-3)*2.8,0)-80000,IF(B1625&lt;6600000,ROUND(ROUNDDOWN(B1625/4,-3)*3.2,0)-440000,IF(B1625&lt;8500000,ROUNDDOWN(B1625*0.9,0)-1100000,B1625-1950000))))))))</f>
        <v/>
      </c>
      <c r="G1625" s="21">
        <f>IF(F1625&gt;23500000,NA(),IF(F1625&lt;=4890000,1040000,IF(F1625&lt;=6550000,670000,620000)))</f>
        <v/>
      </c>
      <c r="H1625" s="21">
        <f>IF(D1625&lt;=0,0,MAX(0,MIN(2000000,D1625-MIN(100000,ROUNDDOWN(F1625*0.05,0)))))</f>
        <v/>
      </c>
      <c r="I1625" s="21">
        <f>IF(C1625&lt;=2000,0,MIN(C1625,ROUNDDOWN(F1625*0.4,0))-2000)</f>
        <v/>
      </c>
      <c r="J1625" s="21">
        <f>MAX(0,ROUNDDOWN(F1625-E1625-G1625,-3))</f>
        <v/>
      </c>
      <c r="K1625" s="21">
        <f>MAX(0,ROUNDDOWN(F1625-E1625-G1625-H1625-I1625,-3))</f>
        <v/>
      </c>
      <c r="L1625" s="21">
        <f>MAX(0,ROUNDDOWN(F1625-E1625-G1625-H1625,-3))</f>
        <v/>
      </c>
      <c r="M1625" s="21">
        <f>IF(J1625&lt;=0,0,ROUNDDOWN((J1625*LOOKUP(J1625,{0,1950001,3300001,6950001,9000001,18000001,40000001},{0.05,0.1,0.2,0.23,0.33,0.4,0.45})-LOOKUP(J1625,{0,1950001,3300001,6950001,9000001,18000001,40000001},{0,97500,427500,636000,1536000,2796000,4796000}))*1.021,-2))</f>
        <v/>
      </c>
      <c r="N1625" s="21">
        <f>IF(K1625&lt;=0,0,ROUNDDOWN((K1625*LOOKUP(K1625,{0,1950001,3300001,6950001,9000001,18000001,40000001},{0.05,0.1,0.2,0.23,0.33,0.4,0.45})-LOOKUP(K1625,{0,1950001,3300001,6950001,9000001,18000001,40000001},{0,97500,427500,636000,1536000,2796000,4796000}))*1.021,-2))</f>
        <v/>
      </c>
      <c r="O1625" s="21">
        <f>IF(L1625&lt;=0,0,ROUNDDOWN((L1625*LOOKUP(L1625,{0,1950001,3300001,6950001,9000001,18000001,40000001},{0.05,0.1,0.2,0.23,0.33,0.4,0.45})-LOOKUP(L1625,{0,1950001,3300001,6950001,9000001,18000001,40000001},{0,97500,427500,636000,1536000,2796000,4796000}))*1.021,-2))</f>
        <v/>
      </c>
      <c r="P1625" s="21">
        <f>MAX(0,ROUNDDOWN(F1625-E1625-430000,-3))</f>
        <v/>
      </c>
      <c r="Q1625" s="21">
        <f>MAX(0,ROUNDDOWN(F1625-E1625-430000-H1625,-3))</f>
        <v/>
      </c>
      <c r="R1625" s="21">
        <f>IF(F1625&lt;=450000,0,MAX(0,P1625*0.06-MIN(50000,P1625)*0.03))</f>
        <v/>
      </c>
      <c r="S1625" s="21">
        <f>IF(F1625&lt;=450000,0,MAX(0,P1625*0.04-MIN(50000,P1625)*0.02))</f>
        <v/>
      </c>
      <c r="T1625" s="21">
        <f>IF(F1625&lt;=450000,0,MAX(0,Q1625*0.06-MIN(50000,Q1625)*0.03))</f>
        <v/>
      </c>
      <c r="U1625" s="21">
        <f>IF(F1625&lt;=450000,0,MAX(0,Q1625*0.04-MIN(50000,Q1625)*0.02))</f>
        <v/>
      </c>
      <c r="V1625" s="21">
        <f>50000+MAX(0,G1625-480000)</f>
        <v/>
      </c>
      <c r="W1625" s="21">
        <f>P1625-V1625</f>
        <v/>
      </c>
      <c r="X1625" s="21">
        <f>Q1625-V1625</f>
        <v/>
      </c>
      <c r="Y1625" s="22">
        <f>IF(W1625&lt;0,0.9,LOOKUP(W1625,{0,1950001,3300001,6950001,9000001,18000001,40000001},{0.84895,0.7979,0.6958,0.66517,0.56307,0.4916,0.44055}))</f>
        <v/>
      </c>
      <c r="Z1625" s="22">
        <f>IF(X1625&lt;0,0.9,LOOKUP(X1625,{0,1950001,3300001,6950001,9000001,18000001,40000001},{0.84895,0.7979,0.6958,0.66517,0.56307,0.4916,0.44055}))</f>
        <v/>
      </c>
      <c r="AA1625" s="22">
        <f>IF(W1625&lt;0,0,CHOOSE(MATCH(W1625,{0,1950001,3300001,6950001,9000001},1),5.105/84.895,10.21/79.79,20.42/69.58,23.483/66.517,33.693/56.307))</f>
        <v/>
      </c>
      <c r="AB1625" s="21">
        <f>IF(C1625&lt;=2000,0,(MIN(C1625,ROUNDDOWN(F1625*0.3,0))-2000)*0.1)</f>
        <v/>
      </c>
      <c r="AC1625" s="21">
        <f>IF(C1625&lt;=2000,0,MIN((C1625-2000)*Y1625,(R1625+S1625)*0.2))</f>
        <v/>
      </c>
      <c r="AD1625" s="21">
        <f>IF(C1625&lt;=2000,0,MIN((C1625-2000)*Z1625,(T1625+U1625)*0.2))</f>
        <v/>
      </c>
      <c r="AE1625" s="21">
        <f>AC1625*AA1625</f>
        <v/>
      </c>
      <c r="AF1625" s="21">
        <f>ROUNDDOWN(R1625,-2)+ROUNDDOWN(S1625,-2)</f>
        <v/>
      </c>
      <c r="AG1625" s="21">
        <f>ROUNDDOWN(MAX(0,R1625-(AB1625+AC1625+AE1625)*0.6),-2)+ROUNDDOWN(MAX(0,S1625-(AB1625+AC1625+AE1625)*0.4),-2)</f>
        <v/>
      </c>
      <c r="AH1625" s="21">
        <f>ROUNDDOWN(MAX(0,T1625-(AB1625+AD1625)*0.6),-2)+ROUNDDOWN(MAX(0,U1625-(AB1625+AD1625)*0.4),-2)</f>
        <v/>
      </c>
      <c r="AI1625" s="21">
        <f>ROUNDDOWN(T1625,-2)+ROUNDDOWN(U1625,-2)</f>
        <v/>
      </c>
      <c r="AJ1625" s="21">
        <f>M1625+AF1625</f>
        <v/>
      </c>
      <c r="AK1625" s="21">
        <f>M1625+AG1625</f>
        <v/>
      </c>
      <c r="AL1625" s="21">
        <f>N1625+AH1625</f>
        <v/>
      </c>
      <c r="AM1625" s="21">
        <f>O1625+AI1625</f>
        <v/>
      </c>
      <c r="AN1625" s="21">
        <f>N1625+AI1625</f>
        <v/>
      </c>
      <c r="AO1625" s="21">
        <f>ROUNDDOWN((R1625+S1625)*0.2/Y1625+2000,0)</f>
        <v/>
      </c>
      <c r="AP1625" s="21">
        <f>ROUNDDOWN((T1625+U1625)*0.2/Z1625+2000,0)</f>
        <v/>
      </c>
      <c r="AQ1625" s="21">
        <f>AL1625-AK1625</f>
        <v/>
      </c>
      <c r="AR1625" s="21">
        <f>AM1625-AK1625</f>
        <v/>
      </c>
      <c r="AS1625" s="21">
        <f>AM1625-AL1625</f>
        <v/>
      </c>
      <c r="AT1625" s="21">
        <f>AK1625+C1625-AJ1625</f>
        <v/>
      </c>
      <c r="AU1625" s="21">
        <f>AL1625+C1625-AM1625</f>
        <v/>
      </c>
      <c r="AV1625" s="21">
        <f>AN1625+C1625-AM1625</f>
        <v/>
      </c>
    </row>
    <row r="1626">
      <c r="A1626" t="inlineStr">
        <is>
          <t>年収別 医療費15万</t>
        </is>
      </c>
      <c r="B1626" s="21">
        <f>'4_年収別'!$A$114</f>
        <v/>
      </c>
      <c r="C1626" s="21">
        <f>AO1626</f>
        <v/>
      </c>
      <c r="D1626" s="21" t="n">
        <v>150000</v>
      </c>
      <c r="E1626" s="21">
        <f>ROUND(MIN(B1626/12,650000)*12*0.0915+MIN(B1626/12,1390000)*12*(0.0504+0)+B1626*0.005,0)</f>
        <v/>
      </c>
      <c r="F1626" s="21">
        <f>IF(B1626&lt;741000,0,IF(B1626&lt;2191000,B1626-740000,IF(B1626&lt;2193000,1451000,IF(B1626&lt;2196000,1453000,IF(B1626&lt;2200000,1456000,IF(B1626&lt;3600000,ROUND(ROUNDDOWN(B1626/4,-3)*2.8,0)-80000,IF(B1626&lt;6600000,ROUND(ROUNDDOWN(B1626/4,-3)*3.2,0)-440000,IF(B1626&lt;8500000,ROUNDDOWN(B1626*0.9,0)-1100000,B1626-1950000))))))))</f>
        <v/>
      </c>
      <c r="G1626" s="21">
        <f>IF(F1626&gt;23500000,NA(),IF(F1626&lt;=4890000,1040000,IF(F1626&lt;=6550000,670000,620000)))</f>
        <v/>
      </c>
      <c r="H1626" s="21">
        <f>IF(D1626&lt;=0,0,MAX(0,MIN(2000000,D1626-MIN(100000,ROUNDDOWN(F1626*0.05,0)))))</f>
        <v/>
      </c>
      <c r="I1626" s="21">
        <f>IF(C1626&lt;=2000,0,MIN(C1626,ROUNDDOWN(F1626*0.4,0))-2000)</f>
        <v/>
      </c>
      <c r="J1626" s="21">
        <f>MAX(0,ROUNDDOWN(F1626-E1626-G1626,-3))</f>
        <v/>
      </c>
      <c r="K1626" s="21">
        <f>MAX(0,ROUNDDOWN(F1626-E1626-G1626-H1626-I1626,-3))</f>
        <v/>
      </c>
      <c r="L1626" s="21">
        <f>MAX(0,ROUNDDOWN(F1626-E1626-G1626-H1626,-3))</f>
        <v/>
      </c>
      <c r="M1626" s="21">
        <f>IF(J1626&lt;=0,0,ROUNDDOWN((J1626*LOOKUP(J1626,{0,1950001,3300001,6950001,9000001,18000001,40000001},{0.05,0.1,0.2,0.23,0.33,0.4,0.45})-LOOKUP(J1626,{0,1950001,3300001,6950001,9000001,18000001,40000001},{0,97500,427500,636000,1536000,2796000,4796000}))*1.021,-2))</f>
        <v/>
      </c>
      <c r="N1626" s="21">
        <f>IF(K1626&lt;=0,0,ROUNDDOWN((K1626*LOOKUP(K1626,{0,1950001,3300001,6950001,9000001,18000001,40000001},{0.05,0.1,0.2,0.23,0.33,0.4,0.45})-LOOKUP(K1626,{0,1950001,3300001,6950001,9000001,18000001,40000001},{0,97500,427500,636000,1536000,2796000,4796000}))*1.021,-2))</f>
        <v/>
      </c>
      <c r="O1626" s="21">
        <f>IF(L1626&lt;=0,0,ROUNDDOWN((L1626*LOOKUP(L1626,{0,1950001,3300001,6950001,9000001,18000001,40000001},{0.05,0.1,0.2,0.23,0.33,0.4,0.45})-LOOKUP(L1626,{0,1950001,3300001,6950001,9000001,18000001,40000001},{0,97500,427500,636000,1536000,2796000,4796000}))*1.021,-2))</f>
        <v/>
      </c>
      <c r="P1626" s="21">
        <f>MAX(0,ROUNDDOWN(F1626-E1626-430000,-3))</f>
        <v/>
      </c>
      <c r="Q1626" s="21">
        <f>MAX(0,ROUNDDOWN(F1626-E1626-430000-H1626,-3))</f>
        <v/>
      </c>
      <c r="R1626" s="21">
        <f>IF(F1626&lt;=450000,0,MAX(0,P1626*0.06-MIN(50000,P1626)*0.03))</f>
        <v/>
      </c>
      <c r="S1626" s="21">
        <f>IF(F1626&lt;=450000,0,MAX(0,P1626*0.04-MIN(50000,P1626)*0.02))</f>
        <v/>
      </c>
      <c r="T1626" s="21">
        <f>IF(F1626&lt;=450000,0,MAX(0,Q1626*0.06-MIN(50000,Q1626)*0.03))</f>
        <v/>
      </c>
      <c r="U1626" s="21">
        <f>IF(F1626&lt;=450000,0,MAX(0,Q1626*0.04-MIN(50000,Q1626)*0.02))</f>
        <v/>
      </c>
      <c r="V1626" s="21">
        <f>50000+MAX(0,G1626-480000)</f>
        <v/>
      </c>
      <c r="W1626" s="21">
        <f>P1626-V1626</f>
        <v/>
      </c>
      <c r="X1626" s="21">
        <f>Q1626-V1626</f>
        <v/>
      </c>
      <c r="Y1626" s="22">
        <f>IF(W1626&lt;0,0.9,LOOKUP(W1626,{0,1950001,3300001,6950001,9000001,18000001,40000001},{0.84895,0.7979,0.6958,0.66517,0.56307,0.4916,0.44055}))</f>
        <v/>
      </c>
      <c r="Z1626" s="22">
        <f>IF(X1626&lt;0,0.9,LOOKUP(X1626,{0,1950001,3300001,6950001,9000001,18000001,40000001},{0.84895,0.7979,0.6958,0.66517,0.56307,0.4916,0.44055}))</f>
        <v/>
      </c>
      <c r="AA1626" s="22">
        <f>IF(W1626&lt;0,0,CHOOSE(MATCH(W1626,{0,1950001,3300001,6950001,9000001},1),5.105/84.895,10.21/79.79,20.42/69.58,23.483/66.517,33.693/56.307))</f>
        <v/>
      </c>
      <c r="AB1626" s="21">
        <f>IF(C1626&lt;=2000,0,(MIN(C1626,ROUNDDOWN(F1626*0.3,0))-2000)*0.1)</f>
        <v/>
      </c>
      <c r="AC1626" s="21">
        <f>IF(C1626&lt;=2000,0,MIN((C1626-2000)*Y1626,(R1626+S1626)*0.2))</f>
        <v/>
      </c>
      <c r="AD1626" s="21">
        <f>IF(C1626&lt;=2000,0,MIN((C1626-2000)*Z1626,(T1626+U1626)*0.2))</f>
        <v/>
      </c>
      <c r="AE1626" s="21">
        <f>AC1626*AA1626</f>
        <v/>
      </c>
      <c r="AF1626" s="21">
        <f>ROUNDDOWN(R1626,-2)+ROUNDDOWN(S1626,-2)</f>
        <v/>
      </c>
      <c r="AG1626" s="21">
        <f>ROUNDDOWN(MAX(0,R1626-(AB1626+AC1626+AE1626)*0.6),-2)+ROUNDDOWN(MAX(0,S1626-(AB1626+AC1626+AE1626)*0.4),-2)</f>
        <v/>
      </c>
      <c r="AH1626" s="21">
        <f>ROUNDDOWN(MAX(0,T1626-(AB1626+AD1626)*0.6),-2)+ROUNDDOWN(MAX(0,U1626-(AB1626+AD1626)*0.4),-2)</f>
        <v/>
      </c>
      <c r="AI1626" s="21">
        <f>ROUNDDOWN(T1626,-2)+ROUNDDOWN(U1626,-2)</f>
        <v/>
      </c>
      <c r="AJ1626" s="21">
        <f>M1626+AF1626</f>
        <v/>
      </c>
      <c r="AK1626" s="21">
        <f>M1626+AG1626</f>
        <v/>
      </c>
      <c r="AL1626" s="21">
        <f>N1626+AH1626</f>
        <v/>
      </c>
      <c r="AM1626" s="21">
        <f>O1626+AI1626</f>
        <v/>
      </c>
      <c r="AN1626" s="21">
        <f>N1626+AI1626</f>
        <v/>
      </c>
      <c r="AO1626" s="21">
        <f>ROUNDDOWN((R1626+S1626)*0.2/Y1626+2000,0)</f>
        <v/>
      </c>
      <c r="AP1626" s="21">
        <f>ROUNDDOWN((T1626+U1626)*0.2/Z1626+2000,0)</f>
        <v/>
      </c>
      <c r="AQ1626" s="21">
        <f>AL1626-AK1626</f>
        <v/>
      </c>
      <c r="AR1626" s="21">
        <f>AM1626-AK1626</f>
        <v/>
      </c>
      <c r="AS1626" s="21">
        <f>AM1626-AL1626</f>
        <v/>
      </c>
      <c r="AT1626" s="21">
        <f>AK1626+C1626-AJ1626</f>
        <v/>
      </c>
      <c r="AU1626" s="21">
        <f>AL1626+C1626-AM1626</f>
        <v/>
      </c>
      <c r="AV1626" s="21">
        <f>AN1626+C1626-AM1626</f>
        <v/>
      </c>
    </row>
    <row r="1627">
      <c r="A1627" t="inlineStr">
        <is>
          <t>年収別 上限+5万</t>
        </is>
      </c>
      <c r="B1627" s="21">
        <f>'4_年収別'!$A$114</f>
        <v/>
      </c>
      <c r="C1627" s="21">
        <f>AO1627+50000</f>
        <v/>
      </c>
      <c r="D1627" s="21" t="n">
        <v>0</v>
      </c>
      <c r="E1627" s="21">
        <f>ROUND(MIN(B1627/12,650000)*12*0.0915+MIN(B1627/12,1390000)*12*(0.0504+0)+B1627*0.005,0)</f>
        <v/>
      </c>
      <c r="F1627" s="21">
        <f>IF(B1627&lt;741000,0,IF(B1627&lt;2191000,B1627-740000,IF(B1627&lt;2193000,1451000,IF(B1627&lt;2196000,1453000,IF(B1627&lt;2200000,1456000,IF(B1627&lt;3600000,ROUND(ROUNDDOWN(B1627/4,-3)*2.8,0)-80000,IF(B1627&lt;6600000,ROUND(ROUNDDOWN(B1627/4,-3)*3.2,0)-440000,IF(B1627&lt;8500000,ROUNDDOWN(B1627*0.9,0)-1100000,B1627-1950000))))))))</f>
        <v/>
      </c>
      <c r="G1627" s="21">
        <f>IF(F1627&gt;23500000,NA(),IF(F1627&lt;=4890000,1040000,IF(F1627&lt;=6550000,670000,620000)))</f>
        <v/>
      </c>
      <c r="H1627" s="21">
        <f>IF(D1627&lt;=0,0,MAX(0,MIN(2000000,D1627-MIN(100000,ROUNDDOWN(F1627*0.05,0)))))</f>
        <v/>
      </c>
      <c r="I1627" s="21">
        <f>IF(C1627&lt;=2000,0,MIN(C1627,ROUNDDOWN(F1627*0.4,0))-2000)</f>
        <v/>
      </c>
      <c r="J1627" s="21">
        <f>MAX(0,ROUNDDOWN(F1627-E1627-G1627,-3))</f>
        <v/>
      </c>
      <c r="K1627" s="21">
        <f>MAX(0,ROUNDDOWN(F1627-E1627-G1627-H1627-I1627,-3))</f>
        <v/>
      </c>
      <c r="L1627" s="21">
        <f>MAX(0,ROUNDDOWN(F1627-E1627-G1627-H1627,-3))</f>
        <v/>
      </c>
      <c r="M1627" s="21">
        <f>IF(J1627&lt;=0,0,ROUNDDOWN((J1627*LOOKUP(J1627,{0,1950001,3300001,6950001,9000001,18000001,40000001},{0.05,0.1,0.2,0.23,0.33,0.4,0.45})-LOOKUP(J1627,{0,1950001,3300001,6950001,9000001,18000001,40000001},{0,97500,427500,636000,1536000,2796000,4796000}))*1.021,-2))</f>
        <v/>
      </c>
      <c r="N1627" s="21">
        <f>IF(K1627&lt;=0,0,ROUNDDOWN((K1627*LOOKUP(K1627,{0,1950001,3300001,6950001,9000001,18000001,40000001},{0.05,0.1,0.2,0.23,0.33,0.4,0.45})-LOOKUP(K1627,{0,1950001,3300001,6950001,9000001,18000001,40000001},{0,97500,427500,636000,1536000,2796000,4796000}))*1.021,-2))</f>
        <v/>
      </c>
      <c r="O1627" s="21">
        <f>IF(L1627&lt;=0,0,ROUNDDOWN((L1627*LOOKUP(L1627,{0,1950001,3300001,6950001,9000001,18000001,40000001},{0.05,0.1,0.2,0.23,0.33,0.4,0.45})-LOOKUP(L1627,{0,1950001,3300001,6950001,9000001,18000001,40000001},{0,97500,427500,636000,1536000,2796000,4796000}))*1.021,-2))</f>
        <v/>
      </c>
      <c r="P1627" s="21">
        <f>MAX(0,ROUNDDOWN(F1627-E1627-430000,-3))</f>
        <v/>
      </c>
      <c r="Q1627" s="21">
        <f>MAX(0,ROUNDDOWN(F1627-E1627-430000-H1627,-3))</f>
        <v/>
      </c>
      <c r="R1627" s="21">
        <f>IF(F1627&lt;=450000,0,MAX(0,P1627*0.06-MIN(50000,P1627)*0.03))</f>
        <v/>
      </c>
      <c r="S1627" s="21">
        <f>IF(F1627&lt;=450000,0,MAX(0,P1627*0.04-MIN(50000,P1627)*0.02))</f>
        <v/>
      </c>
      <c r="T1627" s="21">
        <f>IF(F1627&lt;=450000,0,MAX(0,Q1627*0.06-MIN(50000,Q1627)*0.03))</f>
        <v/>
      </c>
      <c r="U1627" s="21">
        <f>IF(F1627&lt;=450000,0,MAX(0,Q1627*0.04-MIN(50000,Q1627)*0.02))</f>
        <v/>
      </c>
      <c r="V1627" s="21">
        <f>50000+MAX(0,G1627-480000)</f>
        <v/>
      </c>
      <c r="W1627" s="21">
        <f>P1627-V1627</f>
        <v/>
      </c>
      <c r="X1627" s="21">
        <f>Q1627-V1627</f>
        <v/>
      </c>
      <c r="Y1627" s="22">
        <f>IF(W1627&lt;0,0.9,LOOKUP(W1627,{0,1950001,3300001,6950001,9000001,18000001,40000001},{0.84895,0.7979,0.6958,0.66517,0.56307,0.4916,0.44055}))</f>
        <v/>
      </c>
      <c r="Z1627" s="22">
        <f>IF(X1627&lt;0,0.9,LOOKUP(X1627,{0,1950001,3300001,6950001,9000001,18000001,40000001},{0.84895,0.7979,0.6958,0.66517,0.56307,0.4916,0.44055}))</f>
        <v/>
      </c>
      <c r="AA1627" s="22">
        <f>IF(W1627&lt;0,0,CHOOSE(MATCH(W1627,{0,1950001,3300001,6950001,9000001},1),5.105/84.895,10.21/79.79,20.42/69.58,23.483/66.517,33.693/56.307))</f>
        <v/>
      </c>
      <c r="AB1627" s="21">
        <f>IF(C1627&lt;=2000,0,(MIN(C1627,ROUNDDOWN(F1627*0.3,0))-2000)*0.1)</f>
        <v/>
      </c>
      <c r="AC1627" s="21">
        <f>IF(C1627&lt;=2000,0,MIN((C1627-2000)*Y1627,(R1627+S1627)*0.2))</f>
        <v/>
      </c>
      <c r="AD1627" s="21">
        <f>IF(C1627&lt;=2000,0,MIN((C1627-2000)*Z1627,(T1627+U1627)*0.2))</f>
        <v/>
      </c>
      <c r="AE1627" s="21">
        <f>AC1627*AA1627</f>
        <v/>
      </c>
      <c r="AF1627" s="21">
        <f>ROUNDDOWN(R1627,-2)+ROUNDDOWN(S1627,-2)</f>
        <v/>
      </c>
      <c r="AG1627" s="21">
        <f>ROUNDDOWN(MAX(0,R1627-(AB1627+AC1627+AE1627)*0.6),-2)+ROUNDDOWN(MAX(0,S1627-(AB1627+AC1627+AE1627)*0.4),-2)</f>
        <v/>
      </c>
      <c r="AH1627" s="21">
        <f>ROUNDDOWN(MAX(0,T1627-(AB1627+AD1627)*0.6),-2)+ROUNDDOWN(MAX(0,U1627-(AB1627+AD1627)*0.4),-2)</f>
        <v/>
      </c>
      <c r="AI1627" s="21">
        <f>ROUNDDOWN(T1627,-2)+ROUNDDOWN(U1627,-2)</f>
        <v/>
      </c>
      <c r="AJ1627" s="21">
        <f>M1627+AF1627</f>
        <v/>
      </c>
      <c r="AK1627" s="21">
        <f>M1627+AG1627</f>
        <v/>
      </c>
      <c r="AL1627" s="21">
        <f>N1627+AH1627</f>
        <v/>
      </c>
      <c r="AM1627" s="21">
        <f>O1627+AI1627</f>
        <v/>
      </c>
      <c r="AN1627" s="21">
        <f>N1627+AI1627</f>
        <v/>
      </c>
      <c r="AO1627" s="21">
        <f>ROUNDDOWN((R1627+S1627)*0.2/Y1627+2000,0)</f>
        <v/>
      </c>
      <c r="AP1627" s="21">
        <f>ROUNDDOWN((T1627+U1627)*0.2/Z1627+2000,0)</f>
        <v/>
      </c>
      <c r="AQ1627" s="21">
        <f>AL1627-AK1627</f>
        <v/>
      </c>
      <c r="AR1627" s="21">
        <f>AM1627-AK1627</f>
        <v/>
      </c>
      <c r="AS1627" s="21">
        <f>AM1627-AL1627</f>
        <v/>
      </c>
      <c r="AT1627" s="21">
        <f>AK1627+C1627-AJ1627</f>
        <v/>
      </c>
      <c r="AU1627" s="21">
        <f>AL1627+C1627-AM1627</f>
        <v/>
      </c>
      <c r="AV1627" s="21">
        <f>AN1627+C1627-AM1627</f>
        <v/>
      </c>
    </row>
    <row r="1628">
      <c r="A1628" t="inlineStr">
        <is>
          <t>年収別 医療費15万</t>
        </is>
      </c>
      <c r="B1628" s="21">
        <f>'4_年収別'!$A$115</f>
        <v/>
      </c>
      <c r="C1628" s="21">
        <f>AO1628</f>
        <v/>
      </c>
      <c r="D1628" s="21" t="n">
        <v>150000</v>
      </c>
      <c r="E1628" s="21">
        <f>ROUND(MIN(B1628/12,650000)*12*0.0915+MIN(B1628/12,1390000)*12*(0.0504+0)+B1628*0.005,0)</f>
        <v/>
      </c>
      <c r="F1628" s="21">
        <f>IF(B1628&lt;741000,0,IF(B1628&lt;2191000,B1628-740000,IF(B1628&lt;2193000,1451000,IF(B1628&lt;2196000,1453000,IF(B1628&lt;2200000,1456000,IF(B1628&lt;3600000,ROUND(ROUNDDOWN(B1628/4,-3)*2.8,0)-80000,IF(B1628&lt;6600000,ROUND(ROUNDDOWN(B1628/4,-3)*3.2,0)-440000,IF(B1628&lt;8500000,ROUNDDOWN(B1628*0.9,0)-1100000,B1628-1950000))))))))</f>
        <v/>
      </c>
      <c r="G1628" s="21">
        <f>IF(F1628&gt;23500000,NA(),IF(F1628&lt;=4890000,1040000,IF(F1628&lt;=6550000,670000,620000)))</f>
        <v/>
      </c>
      <c r="H1628" s="21">
        <f>IF(D1628&lt;=0,0,MAX(0,MIN(2000000,D1628-MIN(100000,ROUNDDOWN(F1628*0.05,0)))))</f>
        <v/>
      </c>
      <c r="I1628" s="21">
        <f>IF(C1628&lt;=2000,0,MIN(C1628,ROUNDDOWN(F1628*0.4,0))-2000)</f>
        <v/>
      </c>
      <c r="J1628" s="21">
        <f>MAX(0,ROUNDDOWN(F1628-E1628-G1628,-3))</f>
        <v/>
      </c>
      <c r="K1628" s="21">
        <f>MAX(0,ROUNDDOWN(F1628-E1628-G1628-H1628-I1628,-3))</f>
        <v/>
      </c>
      <c r="L1628" s="21">
        <f>MAX(0,ROUNDDOWN(F1628-E1628-G1628-H1628,-3))</f>
        <v/>
      </c>
      <c r="M1628" s="21">
        <f>IF(J1628&lt;=0,0,ROUNDDOWN((J1628*LOOKUP(J1628,{0,1950001,3300001,6950001,9000001,18000001,40000001},{0.05,0.1,0.2,0.23,0.33,0.4,0.45})-LOOKUP(J1628,{0,1950001,3300001,6950001,9000001,18000001,40000001},{0,97500,427500,636000,1536000,2796000,4796000}))*1.021,-2))</f>
        <v/>
      </c>
      <c r="N1628" s="21">
        <f>IF(K1628&lt;=0,0,ROUNDDOWN((K1628*LOOKUP(K1628,{0,1950001,3300001,6950001,9000001,18000001,40000001},{0.05,0.1,0.2,0.23,0.33,0.4,0.45})-LOOKUP(K1628,{0,1950001,3300001,6950001,9000001,18000001,40000001},{0,97500,427500,636000,1536000,2796000,4796000}))*1.021,-2))</f>
        <v/>
      </c>
      <c r="O1628" s="21">
        <f>IF(L1628&lt;=0,0,ROUNDDOWN((L1628*LOOKUP(L1628,{0,1950001,3300001,6950001,9000001,18000001,40000001},{0.05,0.1,0.2,0.23,0.33,0.4,0.45})-LOOKUP(L1628,{0,1950001,3300001,6950001,9000001,18000001,40000001},{0,97500,427500,636000,1536000,2796000,4796000}))*1.021,-2))</f>
        <v/>
      </c>
      <c r="P1628" s="21">
        <f>MAX(0,ROUNDDOWN(F1628-E1628-430000,-3))</f>
        <v/>
      </c>
      <c r="Q1628" s="21">
        <f>MAX(0,ROUNDDOWN(F1628-E1628-430000-H1628,-3))</f>
        <v/>
      </c>
      <c r="R1628" s="21">
        <f>IF(F1628&lt;=450000,0,MAX(0,P1628*0.06-MIN(50000,P1628)*0.03))</f>
        <v/>
      </c>
      <c r="S1628" s="21">
        <f>IF(F1628&lt;=450000,0,MAX(0,P1628*0.04-MIN(50000,P1628)*0.02))</f>
        <v/>
      </c>
      <c r="T1628" s="21">
        <f>IF(F1628&lt;=450000,0,MAX(0,Q1628*0.06-MIN(50000,Q1628)*0.03))</f>
        <v/>
      </c>
      <c r="U1628" s="21">
        <f>IF(F1628&lt;=450000,0,MAX(0,Q1628*0.04-MIN(50000,Q1628)*0.02))</f>
        <v/>
      </c>
      <c r="V1628" s="21">
        <f>50000+MAX(0,G1628-480000)</f>
        <v/>
      </c>
      <c r="W1628" s="21">
        <f>P1628-V1628</f>
        <v/>
      </c>
      <c r="X1628" s="21">
        <f>Q1628-V1628</f>
        <v/>
      </c>
      <c r="Y1628" s="22">
        <f>IF(W1628&lt;0,0.9,LOOKUP(W1628,{0,1950001,3300001,6950001,9000001,18000001,40000001},{0.84895,0.7979,0.6958,0.66517,0.56307,0.4916,0.44055}))</f>
        <v/>
      </c>
      <c r="Z1628" s="22">
        <f>IF(X1628&lt;0,0.9,LOOKUP(X1628,{0,1950001,3300001,6950001,9000001,18000001,40000001},{0.84895,0.7979,0.6958,0.66517,0.56307,0.4916,0.44055}))</f>
        <v/>
      </c>
      <c r="AA1628" s="22">
        <f>IF(W1628&lt;0,0,CHOOSE(MATCH(W1628,{0,1950001,3300001,6950001,9000001},1),5.105/84.895,10.21/79.79,20.42/69.58,23.483/66.517,33.693/56.307))</f>
        <v/>
      </c>
      <c r="AB1628" s="21">
        <f>IF(C1628&lt;=2000,0,(MIN(C1628,ROUNDDOWN(F1628*0.3,0))-2000)*0.1)</f>
        <v/>
      </c>
      <c r="AC1628" s="21">
        <f>IF(C1628&lt;=2000,0,MIN((C1628-2000)*Y1628,(R1628+S1628)*0.2))</f>
        <v/>
      </c>
      <c r="AD1628" s="21">
        <f>IF(C1628&lt;=2000,0,MIN((C1628-2000)*Z1628,(T1628+U1628)*0.2))</f>
        <v/>
      </c>
      <c r="AE1628" s="21">
        <f>AC1628*AA1628</f>
        <v/>
      </c>
      <c r="AF1628" s="21">
        <f>ROUNDDOWN(R1628,-2)+ROUNDDOWN(S1628,-2)</f>
        <v/>
      </c>
      <c r="AG1628" s="21">
        <f>ROUNDDOWN(MAX(0,R1628-(AB1628+AC1628+AE1628)*0.6),-2)+ROUNDDOWN(MAX(0,S1628-(AB1628+AC1628+AE1628)*0.4),-2)</f>
        <v/>
      </c>
      <c r="AH1628" s="21">
        <f>ROUNDDOWN(MAX(0,T1628-(AB1628+AD1628)*0.6),-2)+ROUNDDOWN(MAX(0,U1628-(AB1628+AD1628)*0.4),-2)</f>
        <v/>
      </c>
      <c r="AI1628" s="21">
        <f>ROUNDDOWN(T1628,-2)+ROUNDDOWN(U1628,-2)</f>
        <v/>
      </c>
      <c r="AJ1628" s="21">
        <f>M1628+AF1628</f>
        <v/>
      </c>
      <c r="AK1628" s="21">
        <f>M1628+AG1628</f>
        <v/>
      </c>
      <c r="AL1628" s="21">
        <f>N1628+AH1628</f>
        <v/>
      </c>
      <c r="AM1628" s="21">
        <f>O1628+AI1628</f>
        <v/>
      </c>
      <c r="AN1628" s="21">
        <f>N1628+AI1628</f>
        <v/>
      </c>
      <c r="AO1628" s="21">
        <f>ROUNDDOWN((R1628+S1628)*0.2/Y1628+2000,0)</f>
        <v/>
      </c>
      <c r="AP1628" s="21">
        <f>ROUNDDOWN((T1628+U1628)*0.2/Z1628+2000,0)</f>
        <v/>
      </c>
      <c r="AQ1628" s="21">
        <f>AL1628-AK1628</f>
        <v/>
      </c>
      <c r="AR1628" s="21">
        <f>AM1628-AK1628</f>
        <v/>
      </c>
      <c r="AS1628" s="21">
        <f>AM1628-AL1628</f>
        <v/>
      </c>
      <c r="AT1628" s="21">
        <f>AK1628+C1628-AJ1628</f>
        <v/>
      </c>
      <c r="AU1628" s="21">
        <f>AL1628+C1628-AM1628</f>
        <v/>
      </c>
      <c r="AV1628" s="21">
        <f>AN1628+C1628-AM1628</f>
        <v/>
      </c>
    </row>
    <row r="1629">
      <c r="A1629" t="inlineStr">
        <is>
          <t>年収別 上限+5万</t>
        </is>
      </c>
      <c r="B1629" s="21">
        <f>'4_年収別'!$A$115</f>
        <v/>
      </c>
      <c r="C1629" s="21">
        <f>AO1629+50000</f>
        <v/>
      </c>
      <c r="D1629" s="21" t="n">
        <v>0</v>
      </c>
      <c r="E1629" s="21">
        <f>ROUND(MIN(B1629/12,650000)*12*0.0915+MIN(B1629/12,1390000)*12*(0.0504+0)+B1629*0.005,0)</f>
        <v/>
      </c>
      <c r="F1629" s="21">
        <f>IF(B1629&lt;741000,0,IF(B1629&lt;2191000,B1629-740000,IF(B1629&lt;2193000,1451000,IF(B1629&lt;2196000,1453000,IF(B1629&lt;2200000,1456000,IF(B1629&lt;3600000,ROUND(ROUNDDOWN(B1629/4,-3)*2.8,0)-80000,IF(B1629&lt;6600000,ROUND(ROUNDDOWN(B1629/4,-3)*3.2,0)-440000,IF(B1629&lt;8500000,ROUNDDOWN(B1629*0.9,0)-1100000,B1629-1950000))))))))</f>
        <v/>
      </c>
      <c r="G1629" s="21">
        <f>IF(F1629&gt;23500000,NA(),IF(F1629&lt;=4890000,1040000,IF(F1629&lt;=6550000,670000,620000)))</f>
        <v/>
      </c>
      <c r="H1629" s="21">
        <f>IF(D1629&lt;=0,0,MAX(0,MIN(2000000,D1629-MIN(100000,ROUNDDOWN(F1629*0.05,0)))))</f>
        <v/>
      </c>
      <c r="I1629" s="21">
        <f>IF(C1629&lt;=2000,0,MIN(C1629,ROUNDDOWN(F1629*0.4,0))-2000)</f>
        <v/>
      </c>
      <c r="J1629" s="21">
        <f>MAX(0,ROUNDDOWN(F1629-E1629-G1629,-3))</f>
        <v/>
      </c>
      <c r="K1629" s="21">
        <f>MAX(0,ROUNDDOWN(F1629-E1629-G1629-H1629-I1629,-3))</f>
        <v/>
      </c>
      <c r="L1629" s="21">
        <f>MAX(0,ROUNDDOWN(F1629-E1629-G1629-H1629,-3))</f>
        <v/>
      </c>
      <c r="M1629" s="21">
        <f>IF(J1629&lt;=0,0,ROUNDDOWN((J1629*LOOKUP(J1629,{0,1950001,3300001,6950001,9000001,18000001,40000001},{0.05,0.1,0.2,0.23,0.33,0.4,0.45})-LOOKUP(J1629,{0,1950001,3300001,6950001,9000001,18000001,40000001},{0,97500,427500,636000,1536000,2796000,4796000}))*1.021,-2))</f>
        <v/>
      </c>
      <c r="N1629" s="21">
        <f>IF(K1629&lt;=0,0,ROUNDDOWN((K1629*LOOKUP(K1629,{0,1950001,3300001,6950001,9000001,18000001,40000001},{0.05,0.1,0.2,0.23,0.33,0.4,0.45})-LOOKUP(K1629,{0,1950001,3300001,6950001,9000001,18000001,40000001},{0,97500,427500,636000,1536000,2796000,4796000}))*1.021,-2))</f>
        <v/>
      </c>
      <c r="O1629" s="21">
        <f>IF(L1629&lt;=0,0,ROUNDDOWN((L1629*LOOKUP(L1629,{0,1950001,3300001,6950001,9000001,18000001,40000001},{0.05,0.1,0.2,0.23,0.33,0.4,0.45})-LOOKUP(L1629,{0,1950001,3300001,6950001,9000001,18000001,40000001},{0,97500,427500,636000,1536000,2796000,4796000}))*1.021,-2))</f>
        <v/>
      </c>
      <c r="P1629" s="21">
        <f>MAX(0,ROUNDDOWN(F1629-E1629-430000,-3))</f>
        <v/>
      </c>
      <c r="Q1629" s="21">
        <f>MAX(0,ROUNDDOWN(F1629-E1629-430000-H1629,-3))</f>
        <v/>
      </c>
      <c r="R1629" s="21">
        <f>IF(F1629&lt;=450000,0,MAX(0,P1629*0.06-MIN(50000,P1629)*0.03))</f>
        <v/>
      </c>
      <c r="S1629" s="21">
        <f>IF(F1629&lt;=450000,0,MAX(0,P1629*0.04-MIN(50000,P1629)*0.02))</f>
        <v/>
      </c>
      <c r="T1629" s="21">
        <f>IF(F1629&lt;=450000,0,MAX(0,Q1629*0.06-MIN(50000,Q1629)*0.03))</f>
        <v/>
      </c>
      <c r="U1629" s="21">
        <f>IF(F1629&lt;=450000,0,MAX(0,Q1629*0.04-MIN(50000,Q1629)*0.02))</f>
        <v/>
      </c>
      <c r="V1629" s="21">
        <f>50000+MAX(0,G1629-480000)</f>
        <v/>
      </c>
      <c r="W1629" s="21">
        <f>P1629-V1629</f>
        <v/>
      </c>
      <c r="X1629" s="21">
        <f>Q1629-V1629</f>
        <v/>
      </c>
      <c r="Y1629" s="22">
        <f>IF(W1629&lt;0,0.9,LOOKUP(W1629,{0,1950001,3300001,6950001,9000001,18000001,40000001},{0.84895,0.7979,0.6958,0.66517,0.56307,0.4916,0.44055}))</f>
        <v/>
      </c>
      <c r="Z1629" s="22">
        <f>IF(X1629&lt;0,0.9,LOOKUP(X1629,{0,1950001,3300001,6950001,9000001,18000001,40000001},{0.84895,0.7979,0.6958,0.66517,0.56307,0.4916,0.44055}))</f>
        <v/>
      </c>
      <c r="AA1629" s="22">
        <f>IF(W1629&lt;0,0,CHOOSE(MATCH(W1629,{0,1950001,3300001,6950001,9000001},1),5.105/84.895,10.21/79.79,20.42/69.58,23.483/66.517,33.693/56.307))</f>
        <v/>
      </c>
      <c r="AB1629" s="21">
        <f>IF(C1629&lt;=2000,0,(MIN(C1629,ROUNDDOWN(F1629*0.3,0))-2000)*0.1)</f>
        <v/>
      </c>
      <c r="AC1629" s="21">
        <f>IF(C1629&lt;=2000,0,MIN((C1629-2000)*Y1629,(R1629+S1629)*0.2))</f>
        <v/>
      </c>
      <c r="AD1629" s="21">
        <f>IF(C1629&lt;=2000,0,MIN((C1629-2000)*Z1629,(T1629+U1629)*0.2))</f>
        <v/>
      </c>
      <c r="AE1629" s="21">
        <f>AC1629*AA1629</f>
        <v/>
      </c>
      <c r="AF1629" s="21">
        <f>ROUNDDOWN(R1629,-2)+ROUNDDOWN(S1629,-2)</f>
        <v/>
      </c>
      <c r="AG1629" s="21">
        <f>ROUNDDOWN(MAX(0,R1629-(AB1629+AC1629+AE1629)*0.6),-2)+ROUNDDOWN(MAX(0,S1629-(AB1629+AC1629+AE1629)*0.4),-2)</f>
        <v/>
      </c>
      <c r="AH1629" s="21">
        <f>ROUNDDOWN(MAX(0,T1629-(AB1629+AD1629)*0.6),-2)+ROUNDDOWN(MAX(0,U1629-(AB1629+AD1629)*0.4),-2)</f>
        <v/>
      </c>
      <c r="AI1629" s="21">
        <f>ROUNDDOWN(T1629,-2)+ROUNDDOWN(U1629,-2)</f>
        <v/>
      </c>
      <c r="AJ1629" s="21">
        <f>M1629+AF1629</f>
        <v/>
      </c>
      <c r="AK1629" s="21">
        <f>M1629+AG1629</f>
        <v/>
      </c>
      <c r="AL1629" s="21">
        <f>N1629+AH1629</f>
        <v/>
      </c>
      <c r="AM1629" s="21">
        <f>O1629+AI1629</f>
        <v/>
      </c>
      <c r="AN1629" s="21">
        <f>N1629+AI1629</f>
        <v/>
      </c>
      <c r="AO1629" s="21">
        <f>ROUNDDOWN((R1629+S1629)*0.2/Y1629+2000,0)</f>
        <v/>
      </c>
      <c r="AP1629" s="21">
        <f>ROUNDDOWN((T1629+U1629)*0.2/Z1629+2000,0)</f>
        <v/>
      </c>
      <c r="AQ1629" s="21">
        <f>AL1629-AK1629</f>
        <v/>
      </c>
      <c r="AR1629" s="21">
        <f>AM1629-AK1629</f>
        <v/>
      </c>
      <c r="AS1629" s="21">
        <f>AM1629-AL1629</f>
        <v/>
      </c>
      <c r="AT1629" s="21">
        <f>AK1629+C1629-AJ1629</f>
        <v/>
      </c>
      <c r="AU1629" s="21">
        <f>AL1629+C1629-AM1629</f>
        <v/>
      </c>
      <c r="AV1629" s="21">
        <f>AN1629+C1629-AM1629</f>
        <v/>
      </c>
    </row>
    <row r="1630">
      <c r="A1630" t="inlineStr">
        <is>
          <t>年収別 医療費15万</t>
        </is>
      </c>
      <c r="B1630" s="21">
        <f>'4_年収別'!$A$116</f>
        <v/>
      </c>
      <c r="C1630" s="21">
        <f>AO1630</f>
        <v/>
      </c>
      <c r="D1630" s="21" t="n">
        <v>150000</v>
      </c>
      <c r="E1630" s="21">
        <f>ROUND(MIN(B1630/12,650000)*12*0.0915+MIN(B1630/12,1390000)*12*(0.0504+0)+B1630*0.005,0)</f>
        <v/>
      </c>
      <c r="F1630" s="21">
        <f>IF(B1630&lt;741000,0,IF(B1630&lt;2191000,B1630-740000,IF(B1630&lt;2193000,1451000,IF(B1630&lt;2196000,1453000,IF(B1630&lt;2200000,1456000,IF(B1630&lt;3600000,ROUND(ROUNDDOWN(B1630/4,-3)*2.8,0)-80000,IF(B1630&lt;6600000,ROUND(ROUNDDOWN(B1630/4,-3)*3.2,0)-440000,IF(B1630&lt;8500000,ROUNDDOWN(B1630*0.9,0)-1100000,B1630-1950000))))))))</f>
        <v/>
      </c>
      <c r="G1630" s="21">
        <f>IF(F1630&gt;23500000,NA(),IF(F1630&lt;=4890000,1040000,IF(F1630&lt;=6550000,670000,620000)))</f>
        <v/>
      </c>
      <c r="H1630" s="21">
        <f>IF(D1630&lt;=0,0,MAX(0,MIN(2000000,D1630-MIN(100000,ROUNDDOWN(F1630*0.05,0)))))</f>
        <v/>
      </c>
      <c r="I1630" s="21">
        <f>IF(C1630&lt;=2000,0,MIN(C1630,ROUNDDOWN(F1630*0.4,0))-2000)</f>
        <v/>
      </c>
      <c r="J1630" s="21">
        <f>MAX(0,ROUNDDOWN(F1630-E1630-G1630,-3))</f>
        <v/>
      </c>
      <c r="K1630" s="21">
        <f>MAX(0,ROUNDDOWN(F1630-E1630-G1630-H1630-I1630,-3))</f>
        <v/>
      </c>
      <c r="L1630" s="21">
        <f>MAX(0,ROUNDDOWN(F1630-E1630-G1630-H1630,-3))</f>
        <v/>
      </c>
      <c r="M1630" s="21">
        <f>IF(J1630&lt;=0,0,ROUNDDOWN((J1630*LOOKUP(J1630,{0,1950001,3300001,6950001,9000001,18000001,40000001},{0.05,0.1,0.2,0.23,0.33,0.4,0.45})-LOOKUP(J1630,{0,1950001,3300001,6950001,9000001,18000001,40000001},{0,97500,427500,636000,1536000,2796000,4796000}))*1.021,-2))</f>
        <v/>
      </c>
      <c r="N1630" s="21">
        <f>IF(K1630&lt;=0,0,ROUNDDOWN((K1630*LOOKUP(K1630,{0,1950001,3300001,6950001,9000001,18000001,40000001},{0.05,0.1,0.2,0.23,0.33,0.4,0.45})-LOOKUP(K1630,{0,1950001,3300001,6950001,9000001,18000001,40000001},{0,97500,427500,636000,1536000,2796000,4796000}))*1.021,-2))</f>
        <v/>
      </c>
      <c r="O1630" s="21">
        <f>IF(L1630&lt;=0,0,ROUNDDOWN((L1630*LOOKUP(L1630,{0,1950001,3300001,6950001,9000001,18000001,40000001},{0.05,0.1,0.2,0.23,0.33,0.4,0.45})-LOOKUP(L1630,{0,1950001,3300001,6950001,9000001,18000001,40000001},{0,97500,427500,636000,1536000,2796000,4796000}))*1.021,-2))</f>
        <v/>
      </c>
      <c r="P1630" s="21">
        <f>MAX(0,ROUNDDOWN(F1630-E1630-430000,-3))</f>
        <v/>
      </c>
      <c r="Q1630" s="21">
        <f>MAX(0,ROUNDDOWN(F1630-E1630-430000-H1630,-3))</f>
        <v/>
      </c>
      <c r="R1630" s="21">
        <f>IF(F1630&lt;=450000,0,MAX(0,P1630*0.06-MIN(50000,P1630)*0.03))</f>
        <v/>
      </c>
      <c r="S1630" s="21">
        <f>IF(F1630&lt;=450000,0,MAX(0,P1630*0.04-MIN(50000,P1630)*0.02))</f>
        <v/>
      </c>
      <c r="T1630" s="21">
        <f>IF(F1630&lt;=450000,0,MAX(0,Q1630*0.06-MIN(50000,Q1630)*0.03))</f>
        <v/>
      </c>
      <c r="U1630" s="21">
        <f>IF(F1630&lt;=450000,0,MAX(0,Q1630*0.04-MIN(50000,Q1630)*0.02))</f>
        <v/>
      </c>
      <c r="V1630" s="21">
        <f>50000+MAX(0,G1630-480000)</f>
        <v/>
      </c>
      <c r="W1630" s="21">
        <f>P1630-V1630</f>
        <v/>
      </c>
      <c r="X1630" s="21">
        <f>Q1630-V1630</f>
        <v/>
      </c>
      <c r="Y1630" s="22">
        <f>IF(W1630&lt;0,0.9,LOOKUP(W1630,{0,1950001,3300001,6950001,9000001,18000001,40000001},{0.84895,0.7979,0.6958,0.66517,0.56307,0.4916,0.44055}))</f>
        <v/>
      </c>
      <c r="Z1630" s="22">
        <f>IF(X1630&lt;0,0.9,LOOKUP(X1630,{0,1950001,3300001,6950001,9000001,18000001,40000001},{0.84895,0.7979,0.6958,0.66517,0.56307,0.4916,0.44055}))</f>
        <v/>
      </c>
      <c r="AA1630" s="22">
        <f>IF(W1630&lt;0,0,CHOOSE(MATCH(W1630,{0,1950001,3300001,6950001,9000001},1),5.105/84.895,10.21/79.79,20.42/69.58,23.483/66.517,33.693/56.307))</f>
        <v/>
      </c>
      <c r="AB1630" s="21">
        <f>IF(C1630&lt;=2000,0,(MIN(C1630,ROUNDDOWN(F1630*0.3,0))-2000)*0.1)</f>
        <v/>
      </c>
      <c r="AC1630" s="21">
        <f>IF(C1630&lt;=2000,0,MIN((C1630-2000)*Y1630,(R1630+S1630)*0.2))</f>
        <v/>
      </c>
      <c r="AD1630" s="21">
        <f>IF(C1630&lt;=2000,0,MIN((C1630-2000)*Z1630,(T1630+U1630)*0.2))</f>
        <v/>
      </c>
      <c r="AE1630" s="21">
        <f>AC1630*AA1630</f>
        <v/>
      </c>
      <c r="AF1630" s="21">
        <f>ROUNDDOWN(R1630,-2)+ROUNDDOWN(S1630,-2)</f>
        <v/>
      </c>
      <c r="AG1630" s="21">
        <f>ROUNDDOWN(MAX(0,R1630-(AB1630+AC1630+AE1630)*0.6),-2)+ROUNDDOWN(MAX(0,S1630-(AB1630+AC1630+AE1630)*0.4),-2)</f>
        <v/>
      </c>
      <c r="AH1630" s="21">
        <f>ROUNDDOWN(MAX(0,T1630-(AB1630+AD1630)*0.6),-2)+ROUNDDOWN(MAX(0,U1630-(AB1630+AD1630)*0.4),-2)</f>
        <v/>
      </c>
      <c r="AI1630" s="21">
        <f>ROUNDDOWN(T1630,-2)+ROUNDDOWN(U1630,-2)</f>
        <v/>
      </c>
      <c r="AJ1630" s="21">
        <f>M1630+AF1630</f>
        <v/>
      </c>
      <c r="AK1630" s="21">
        <f>M1630+AG1630</f>
        <v/>
      </c>
      <c r="AL1630" s="21">
        <f>N1630+AH1630</f>
        <v/>
      </c>
      <c r="AM1630" s="21">
        <f>O1630+AI1630</f>
        <v/>
      </c>
      <c r="AN1630" s="21">
        <f>N1630+AI1630</f>
        <v/>
      </c>
      <c r="AO1630" s="21">
        <f>ROUNDDOWN((R1630+S1630)*0.2/Y1630+2000,0)</f>
        <v/>
      </c>
      <c r="AP1630" s="21">
        <f>ROUNDDOWN((T1630+U1630)*0.2/Z1630+2000,0)</f>
        <v/>
      </c>
      <c r="AQ1630" s="21">
        <f>AL1630-AK1630</f>
        <v/>
      </c>
      <c r="AR1630" s="21">
        <f>AM1630-AK1630</f>
        <v/>
      </c>
      <c r="AS1630" s="21">
        <f>AM1630-AL1630</f>
        <v/>
      </c>
      <c r="AT1630" s="21">
        <f>AK1630+C1630-AJ1630</f>
        <v/>
      </c>
      <c r="AU1630" s="21">
        <f>AL1630+C1630-AM1630</f>
        <v/>
      </c>
      <c r="AV1630" s="21">
        <f>AN1630+C1630-AM1630</f>
        <v/>
      </c>
    </row>
    <row r="1631">
      <c r="A1631" t="inlineStr">
        <is>
          <t>年収別 上限+5万</t>
        </is>
      </c>
      <c r="B1631" s="21">
        <f>'4_年収別'!$A$116</f>
        <v/>
      </c>
      <c r="C1631" s="21">
        <f>AO1631+50000</f>
        <v/>
      </c>
      <c r="D1631" s="21" t="n">
        <v>0</v>
      </c>
      <c r="E1631" s="21">
        <f>ROUND(MIN(B1631/12,650000)*12*0.0915+MIN(B1631/12,1390000)*12*(0.0504+0)+B1631*0.005,0)</f>
        <v/>
      </c>
      <c r="F1631" s="21">
        <f>IF(B1631&lt;741000,0,IF(B1631&lt;2191000,B1631-740000,IF(B1631&lt;2193000,1451000,IF(B1631&lt;2196000,1453000,IF(B1631&lt;2200000,1456000,IF(B1631&lt;3600000,ROUND(ROUNDDOWN(B1631/4,-3)*2.8,0)-80000,IF(B1631&lt;6600000,ROUND(ROUNDDOWN(B1631/4,-3)*3.2,0)-440000,IF(B1631&lt;8500000,ROUNDDOWN(B1631*0.9,0)-1100000,B1631-1950000))))))))</f>
        <v/>
      </c>
      <c r="G1631" s="21">
        <f>IF(F1631&gt;23500000,NA(),IF(F1631&lt;=4890000,1040000,IF(F1631&lt;=6550000,670000,620000)))</f>
        <v/>
      </c>
      <c r="H1631" s="21">
        <f>IF(D1631&lt;=0,0,MAX(0,MIN(2000000,D1631-MIN(100000,ROUNDDOWN(F1631*0.05,0)))))</f>
        <v/>
      </c>
      <c r="I1631" s="21">
        <f>IF(C1631&lt;=2000,0,MIN(C1631,ROUNDDOWN(F1631*0.4,0))-2000)</f>
        <v/>
      </c>
      <c r="J1631" s="21">
        <f>MAX(0,ROUNDDOWN(F1631-E1631-G1631,-3))</f>
        <v/>
      </c>
      <c r="K1631" s="21">
        <f>MAX(0,ROUNDDOWN(F1631-E1631-G1631-H1631-I1631,-3))</f>
        <v/>
      </c>
      <c r="L1631" s="21">
        <f>MAX(0,ROUNDDOWN(F1631-E1631-G1631-H1631,-3))</f>
        <v/>
      </c>
      <c r="M1631" s="21">
        <f>IF(J1631&lt;=0,0,ROUNDDOWN((J1631*LOOKUP(J1631,{0,1950001,3300001,6950001,9000001,18000001,40000001},{0.05,0.1,0.2,0.23,0.33,0.4,0.45})-LOOKUP(J1631,{0,1950001,3300001,6950001,9000001,18000001,40000001},{0,97500,427500,636000,1536000,2796000,4796000}))*1.021,-2))</f>
        <v/>
      </c>
      <c r="N1631" s="21">
        <f>IF(K1631&lt;=0,0,ROUNDDOWN((K1631*LOOKUP(K1631,{0,1950001,3300001,6950001,9000001,18000001,40000001},{0.05,0.1,0.2,0.23,0.33,0.4,0.45})-LOOKUP(K1631,{0,1950001,3300001,6950001,9000001,18000001,40000001},{0,97500,427500,636000,1536000,2796000,4796000}))*1.021,-2))</f>
        <v/>
      </c>
      <c r="O1631" s="21">
        <f>IF(L1631&lt;=0,0,ROUNDDOWN((L1631*LOOKUP(L1631,{0,1950001,3300001,6950001,9000001,18000001,40000001},{0.05,0.1,0.2,0.23,0.33,0.4,0.45})-LOOKUP(L1631,{0,1950001,3300001,6950001,9000001,18000001,40000001},{0,97500,427500,636000,1536000,2796000,4796000}))*1.021,-2))</f>
        <v/>
      </c>
      <c r="P1631" s="21">
        <f>MAX(0,ROUNDDOWN(F1631-E1631-430000,-3))</f>
        <v/>
      </c>
      <c r="Q1631" s="21">
        <f>MAX(0,ROUNDDOWN(F1631-E1631-430000-H1631,-3))</f>
        <v/>
      </c>
      <c r="R1631" s="21">
        <f>IF(F1631&lt;=450000,0,MAX(0,P1631*0.06-MIN(50000,P1631)*0.03))</f>
        <v/>
      </c>
      <c r="S1631" s="21">
        <f>IF(F1631&lt;=450000,0,MAX(0,P1631*0.04-MIN(50000,P1631)*0.02))</f>
        <v/>
      </c>
      <c r="T1631" s="21">
        <f>IF(F1631&lt;=450000,0,MAX(0,Q1631*0.06-MIN(50000,Q1631)*0.03))</f>
        <v/>
      </c>
      <c r="U1631" s="21">
        <f>IF(F1631&lt;=450000,0,MAX(0,Q1631*0.04-MIN(50000,Q1631)*0.02))</f>
        <v/>
      </c>
      <c r="V1631" s="21">
        <f>50000+MAX(0,G1631-480000)</f>
        <v/>
      </c>
      <c r="W1631" s="21">
        <f>P1631-V1631</f>
        <v/>
      </c>
      <c r="X1631" s="21">
        <f>Q1631-V1631</f>
        <v/>
      </c>
      <c r="Y1631" s="22">
        <f>IF(W1631&lt;0,0.9,LOOKUP(W1631,{0,1950001,3300001,6950001,9000001,18000001,40000001},{0.84895,0.7979,0.6958,0.66517,0.56307,0.4916,0.44055}))</f>
        <v/>
      </c>
      <c r="Z1631" s="22">
        <f>IF(X1631&lt;0,0.9,LOOKUP(X1631,{0,1950001,3300001,6950001,9000001,18000001,40000001},{0.84895,0.7979,0.6958,0.66517,0.56307,0.4916,0.44055}))</f>
        <v/>
      </c>
      <c r="AA1631" s="22">
        <f>IF(W1631&lt;0,0,CHOOSE(MATCH(W1631,{0,1950001,3300001,6950001,9000001},1),5.105/84.895,10.21/79.79,20.42/69.58,23.483/66.517,33.693/56.307))</f>
        <v/>
      </c>
      <c r="AB1631" s="21">
        <f>IF(C1631&lt;=2000,0,(MIN(C1631,ROUNDDOWN(F1631*0.3,0))-2000)*0.1)</f>
        <v/>
      </c>
      <c r="AC1631" s="21">
        <f>IF(C1631&lt;=2000,0,MIN((C1631-2000)*Y1631,(R1631+S1631)*0.2))</f>
        <v/>
      </c>
      <c r="AD1631" s="21">
        <f>IF(C1631&lt;=2000,0,MIN((C1631-2000)*Z1631,(T1631+U1631)*0.2))</f>
        <v/>
      </c>
      <c r="AE1631" s="21">
        <f>AC1631*AA1631</f>
        <v/>
      </c>
      <c r="AF1631" s="21">
        <f>ROUNDDOWN(R1631,-2)+ROUNDDOWN(S1631,-2)</f>
        <v/>
      </c>
      <c r="AG1631" s="21">
        <f>ROUNDDOWN(MAX(0,R1631-(AB1631+AC1631+AE1631)*0.6),-2)+ROUNDDOWN(MAX(0,S1631-(AB1631+AC1631+AE1631)*0.4),-2)</f>
        <v/>
      </c>
      <c r="AH1631" s="21">
        <f>ROUNDDOWN(MAX(0,T1631-(AB1631+AD1631)*0.6),-2)+ROUNDDOWN(MAX(0,U1631-(AB1631+AD1631)*0.4),-2)</f>
        <v/>
      </c>
      <c r="AI1631" s="21">
        <f>ROUNDDOWN(T1631,-2)+ROUNDDOWN(U1631,-2)</f>
        <v/>
      </c>
      <c r="AJ1631" s="21">
        <f>M1631+AF1631</f>
        <v/>
      </c>
      <c r="AK1631" s="21">
        <f>M1631+AG1631</f>
        <v/>
      </c>
      <c r="AL1631" s="21">
        <f>N1631+AH1631</f>
        <v/>
      </c>
      <c r="AM1631" s="21">
        <f>O1631+AI1631</f>
        <v/>
      </c>
      <c r="AN1631" s="21">
        <f>N1631+AI1631</f>
        <v/>
      </c>
      <c r="AO1631" s="21">
        <f>ROUNDDOWN((R1631+S1631)*0.2/Y1631+2000,0)</f>
        <v/>
      </c>
      <c r="AP1631" s="21">
        <f>ROUNDDOWN((T1631+U1631)*0.2/Z1631+2000,0)</f>
        <v/>
      </c>
      <c r="AQ1631" s="21">
        <f>AL1631-AK1631</f>
        <v/>
      </c>
      <c r="AR1631" s="21">
        <f>AM1631-AK1631</f>
        <v/>
      </c>
      <c r="AS1631" s="21">
        <f>AM1631-AL1631</f>
        <v/>
      </c>
      <c r="AT1631" s="21">
        <f>AK1631+C1631-AJ1631</f>
        <v/>
      </c>
      <c r="AU1631" s="21">
        <f>AL1631+C1631-AM1631</f>
        <v/>
      </c>
      <c r="AV1631" s="21">
        <f>AN1631+C1631-AM1631</f>
        <v/>
      </c>
    </row>
    <row r="1632">
      <c r="A1632" t="inlineStr">
        <is>
          <t>年収別 医療費15万</t>
        </is>
      </c>
      <c r="B1632" s="21">
        <f>'4_年収別'!$A$117</f>
        <v/>
      </c>
      <c r="C1632" s="21">
        <f>AO1632</f>
        <v/>
      </c>
      <c r="D1632" s="21" t="n">
        <v>150000</v>
      </c>
      <c r="E1632" s="21">
        <f>ROUND(MIN(B1632/12,650000)*12*0.0915+MIN(B1632/12,1390000)*12*(0.0504+0)+B1632*0.005,0)</f>
        <v/>
      </c>
      <c r="F1632" s="21">
        <f>IF(B1632&lt;741000,0,IF(B1632&lt;2191000,B1632-740000,IF(B1632&lt;2193000,1451000,IF(B1632&lt;2196000,1453000,IF(B1632&lt;2200000,1456000,IF(B1632&lt;3600000,ROUND(ROUNDDOWN(B1632/4,-3)*2.8,0)-80000,IF(B1632&lt;6600000,ROUND(ROUNDDOWN(B1632/4,-3)*3.2,0)-440000,IF(B1632&lt;8500000,ROUNDDOWN(B1632*0.9,0)-1100000,B1632-1950000))))))))</f>
        <v/>
      </c>
      <c r="G1632" s="21">
        <f>IF(F1632&gt;23500000,NA(),IF(F1632&lt;=4890000,1040000,IF(F1632&lt;=6550000,670000,620000)))</f>
        <v/>
      </c>
      <c r="H1632" s="21">
        <f>IF(D1632&lt;=0,0,MAX(0,MIN(2000000,D1632-MIN(100000,ROUNDDOWN(F1632*0.05,0)))))</f>
        <v/>
      </c>
      <c r="I1632" s="21">
        <f>IF(C1632&lt;=2000,0,MIN(C1632,ROUNDDOWN(F1632*0.4,0))-2000)</f>
        <v/>
      </c>
      <c r="J1632" s="21">
        <f>MAX(0,ROUNDDOWN(F1632-E1632-G1632,-3))</f>
        <v/>
      </c>
      <c r="K1632" s="21">
        <f>MAX(0,ROUNDDOWN(F1632-E1632-G1632-H1632-I1632,-3))</f>
        <v/>
      </c>
      <c r="L1632" s="21">
        <f>MAX(0,ROUNDDOWN(F1632-E1632-G1632-H1632,-3))</f>
        <v/>
      </c>
      <c r="M1632" s="21">
        <f>IF(J1632&lt;=0,0,ROUNDDOWN((J1632*LOOKUP(J1632,{0,1950001,3300001,6950001,9000001,18000001,40000001},{0.05,0.1,0.2,0.23,0.33,0.4,0.45})-LOOKUP(J1632,{0,1950001,3300001,6950001,9000001,18000001,40000001},{0,97500,427500,636000,1536000,2796000,4796000}))*1.021,-2))</f>
        <v/>
      </c>
      <c r="N1632" s="21">
        <f>IF(K1632&lt;=0,0,ROUNDDOWN((K1632*LOOKUP(K1632,{0,1950001,3300001,6950001,9000001,18000001,40000001},{0.05,0.1,0.2,0.23,0.33,0.4,0.45})-LOOKUP(K1632,{0,1950001,3300001,6950001,9000001,18000001,40000001},{0,97500,427500,636000,1536000,2796000,4796000}))*1.021,-2))</f>
        <v/>
      </c>
      <c r="O1632" s="21">
        <f>IF(L1632&lt;=0,0,ROUNDDOWN((L1632*LOOKUP(L1632,{0,1950001,3300001,6950001,9000001,18000001,40000001},{0.05,0.1,0.2,0.23,0.33,0.4,0.45})-LOOKUP(L1632,{0,1950001,3300001,6950001,9000001,18000001,40000001},{0,97500,427500,636000,1536000,2796000,4796000}))*1.021,-2))</f>
        <v/>
      </c>
      <c r="P1632" s="21">
        <f>MAX(0,ROUNDDOWN(F1632-E1632-430000,-3))</f>
        <v/>
      </c>
      <c r="Q1632" s="21">
        <f>MAX(0,ROUNDDOWN(F1632-E1632-430000-H1632,-3))</f>
        <v/>
      </c>
      <c r="R1632" s="21">
        <f>IF(F1632&lt;=450000,0,MAX(0,P1632*0.06-MIN(50000,P1632)*0.03))</f>
        <v/>
      </c>
      <c r="S1632" s="21">
        <f>IF(F1632&lt;=450000,0,MAX(0,P1632*0.04-MIN(50000,P1632)*0.02))</f>
        <v/>
      </c>
      <c r="T1632" s="21">
        <f>IF(F1632&lt;=450000,0,MAX(0,Q1632*0.06-MIN(50000,Q1632)*0.03))</f>
        <v/>
      </c>
      <c r="U1632" s="21">
        <f>IF(F1632&lt;=450000,0,MAX(0,Q1632*0.04-MIN(50000,Q1632)*0.02))</f>
        <v/>
      </c>
      <c r="V1632" s="21">
        <f>50000+MAX(0,G1632-480000)</f>
        <v/>
      </c>
      <c r="W1632" s="21">
        <f>P1632-V1632</f>
        <v/>
      </c>
      <c r="X1632" s="21">
        <f>Q1632-V1632</f>
        <v/>
      </c>
      <c r="Y1632" s="22">
        <f>IF(W1632&lt;0,0.9,LOOKUP(W1632,{0,1950001,3300001,6950001,9000001,18000001,40000001},{0.84895,0.7979,0.6958,0.66517,0.56307,0.4916,0.44055}))</f>
        <v/>
      </c>
      <c r="Z1632" s="22">
        <f>IF(X1632&lt;0,0.9,LOOKUP(X1632,{0,1950001,3300001,6950001,9000001,18000001,40000001},{0.84895,0.7979,0.6958,0.66517,0.56307,0.4916,0.44055}))</f>
        <v/>
      </c>
      <c r="AA1632" s="22">
        <f>IF(W1632&lt;0,0,CHOOSE(MATCH(W1632,{0,1950001,3300001,6950001,9000001},1),5.105/84.895,10.21/79.79,20.42/69.58,23.483/66.517,33.693/56.307))</f>
        <v/>
      </c>
      <c r="AB1632" s="21">
        <f>IF(C1632&lt;=2000,0,(MIN(C1632,ROUNDDOWN(F1632*0.3,0))-2000)*0.1)</f>
        <v/>
      </c>
      <c r="AC1632" s="21">
        <f>IF(C1632&lt;=2000,0,MIN((C1632-2000)*Y1632,(R1632+S1632)*0.2))</f>
        <v/>
      </c>
      <c r="AD1632" s="21">
        <f>IF(C1632&lt;=2000,0,MIN((C1632-2000)*Z1632,(T1632+U1632)*0.2))</f>
        <v/>
      </c>
      <c r="AE1632" s="21">
        <f>AC1632*AA1632</f>
        <v/>
      </c>
      <c r="AF1632" s="21">
        <f>ROUNDDOWN(R1632,-2)+ROUNDDOWN(S1632,-2)</f>
        <v/>
      </c>
      <c r="AG1632" s="21">
        <f>ROUNDDOWN(MAX(0,R1632-(AB1632+AC1632+AE1632)*0.6),-2)+ROUNDDOWN(MAX(0,S1632-(AB1632+AC1632+AE1632)*0.4),-2)</f>
        <v/>
      </c>
      <c r="AH1632" s="21">
        <f>ROUNDDOWN(MAX(0,T1632-(AB1632+AD1632)*0.6),-2)+ROUNDDOWN(MAX(0,U1632-(AB1632+AD1632)*0.4),-2)</f>
        <v/>
      </c>
      <c r="AI1632" s="21">
        <f>ROUNDDOWN(T1632,-2)+ROUNDDOWN(U1632,-2)</f>
        <v/>
      </c>
      <c r="AJ1632" s="21">
        <f>M1632+AF1632</f>
        <v/>
      </c>
      <c r="AK1632" s="21">
        <f>M1632+AG1632</f>
        <v/>
      </c>
      <c r="AL1632" s="21">
        <f>N1632+AH1632</f>
        <v/>
      </c>
      <c r="AM1632" s="21">
        <f>O1632+AI1632</f>
        <v/>
      </c>
      <c r="AN1632" s="21">
        <f>N1632+AI1632</f>
        <v/>
      </c>
      <c r="AO1632" s="21">
        <f>ROUNDDOWN((R1632+S1632)*0.2/Y1632+2000,0)</f>
        <v/>
      </c>
      <c r="AP1632" s="21">
        <f>ROUNDDOWN((T1632+U1632)*0.2/Z1632+2000,0)</f>
        <v/>
      </c>
      <c r="AQ1632" s="21">
        <f>AL1632-AK1632</f>
        <v/>
      </c>
      <c r="AR1632" s="21">
        <f>AM1632-AK1632</f>
        <v/>
      </c>
      <c r="AS1632" s="21">
        <f>AM1632-AL1632</f>
        <v/>
      </c>
      <c r="AT1632" s="21">
        <f>AK1632+C1632-AJ1632</f>
        <v/>
      </c>
      <c r="AU1632" s="21">
        <f>AL1632+C1632-AM1632</f>
        <v/>
      </c>
      <c r="AV1632" s="21">
        <f>AN1632+C1632-AM1632</f>
        <v/>
      </c>
    </row>
    <row r="1633">
      <c r="A1633" t="inlineStr">
        <is>
          <t>年収別 上限+5万</t>
        </is>
      </c>
      <c r="B1633" s="21">
        <f>'4_年収別'!$A$117</f>
        <v/>
      </c>
      <c r="C1633" s="21">
        <f>AO1633+50000</f>
        <v/>
      </c>
      <c r="D1633" s="21" t="n">
        <v>0</v>
      </c>
      <c r="E1633" s="21">
        <f>ROUND(MIN(B1633/12,650000)*12*0.0915+MIN(B1633/12,1390000)*12*(0.0504+0)+B1633*0.005,0)</f>
        <v/>
      </c>
      <c r="F1633" s="21">
        <f>IF(B1633&lt;741000,0,IF(B1633&lt;2191000,B1633-740000,IF(B1633&lt;2193000,1451000,IF(B1633&lt;2196000,1453000,IF(B1633&lt;2200000,1456000,IF(B1633&lt;3600000,ROUND(ROUNDDOWN(B1633/4,-3)*2.8,0)-80000,IF(B1633&lt;6600000,ROUND(ROUNDDOWN(B1633/4,-3)*3.2,0)-440000,IF(B1633&lt;8500000,ROUNDDOWN(B1633*0.9,0)-1100000,B1633-1950000))))))))</f>
        <v/>
      </c>
      <c r="G1633" s="21">
        <f>IF(F1633&gt;23500000,NA(),IF(F1633&lt;=4890000,1040000,IF(F1633&lt;=6550000,670000,620000)))</f>
        <v/>
      </c>
      <c r="H1633" s="21">
        <f>IF(D1633&lt;=0,0,MAX(0,MIN(2000000,D1633-MIN(100000,ROUNDDOWN(F1633*0.05,0)))))</f>
        <v/>
      </c>
      <c r="I1633" s="21">
        <f>IF(C1633&lt;=2000,0,MIN(C1633,ROUNDDOWN(F1633*0.4,0))-2000)</f>
        <v/>
      </c>
      <c r="J1633" s="21">
        <f>MAX(0,ROUNDDOWN(F1633-E1633-G1633,-3))</f>
        <v/>
      </c>
      <c r="K1633" s="21">
        <f>MAX(0,ROUNDDOWN(F1633-E1633-G1633-H1633-I1633,-3))</f>
        <v/>
      </c>
      <c r="L1633" s="21">
        <f>MAX(0,ROUNDDOWN(F1633-E1633-G1633-H1633,-3))</f>
        <v/>
      </c>
      <c r="M1633" s="21">
        <f>IF(J1633&lt;=0,0,ROUNDDOWN((J1633*LOOKUP(J1633,{0,1950001,3300001,6950001,9000001,18000001,40000001},{0.05,0.1,0.2,0.23,0.33,0.4,0.45})-LOOKUP(J1633,{0,1950001,3300001,6950001,9000001,18000001,40000001},{0,97500,427500,636000,1536000,2796000,4796000}))*1.021,-2))</f>
        <v/>
      </c>
      <c r="N1633" s="21">
        <f>IF(K1633&lt;=0,0,ROUNDDOWN((K1633*LOOKUP(K1633,{0,1950001,3300001,6950001,9000001,18000001,40000001},{0.05,0.1,0.2,0.23,0.33,0.4,0.45})-LOOKUP(K1633,{0,1950001,3300001,6950001,9000001,18000001,40000001},{0,97500,427500,636000,1536000,2796000,4796000}))*1.021,-2))</f>
        <v/>
      </c>
      <c r="O1633" s="21">
        <f>IF(L1633&lt;=0,0,ROUNDDOWN((L1633*LOOKUP(L1633,{0,1950001,3300001,6950001,9000001,18000001,40000001},{0.05,0.1,0.2,0.23,0.33,0.4,0.45})-LOOKUP(L1633,{0,1950001,3300001,6950001,9000001,18000001,40000001},{0,97500,427500,636000,1536000,2796000,4796000}))*1.021,-2))</f>
        <v/>
      </c>
      <c r="P1633" s="21">
        <f>MAX(0,ROUNDDOWN(F1633-E1633-430000,-3))</f>
        <v/>
      </c>
      <c r="Q1633" s="21">
        <f>MAX(0,ROUNDDOWN(F1633-E1633-430000-H1633,-3))</f>
        <v/>
      </c>
      <c r="R1633" s="21">
        <f>IF(F1633&lt;=450000,0,MAX(0,P1633*0.06-MIN(50000,P1633)*0.03))</f>
        <v/>
      </c>
      <c r="S1633" s="21">
        <f>IF(F1633&lt;=450000,0,MAX(0,P1633*0.04-MIN(50000,P1633)*0.02))</f>
        <v/>
      </c>
      <c r="T1633" s="21">
        <f>IF(F1633&lt;=450000,0,MAX(0,Q1633*0.06-MIN(50000,Q1633)*0.03))</f>
        <v/>
      </c>
      <c r="U1633" s="21">
        <f>IF(F1633&lt;=450000,0,MAX(0,Q1633*0.04-MIN(50000,Q1633)*0.02))</f>
        <v/>
      </c>
      <c r="V1633" s="21">
        <f>50000+MAX(0,G1633-480000)</f>
        <v/>
      </c>
      <c r="W1633" s="21">
        <f>P1633-V1633</f>
        <v/>
      </c>
      <c r="X1633" s="21">
        <f>Q1633-V1633</f>
        <v/>
      </c>
      <c r="Y1633" s="22">
        <f>IF(W1633&lt;0,0.9,LOOKUP(W1633,{0,1950001,3300001,6950001,9000001,18000001,40000001},{0.84895,0.7979,0.6958,0.66517,0.56307,0.4916,0.44055}))</f>
        <v/>
      </c>
      <c r="Z1633" s="22">
        <f>IF(X1633&lt;0,0.9,LOOKUP(X1633,{0,1950001,3300001,6950001,9000001,18000001,40000001},{0.84895,0.7979,0.6958,0.66517,0.56307,0.4916,0.44055}))</f>
        <v/>
      </c>
      <c r="AA1633" s="22">
        <f>IF(W1633&lt;0,0,CHOOSE(MATCH(W1633,{0,1950001,3300001,6950001,9000001},1),5.105/84.895,10.21/79.79,20.42/69.58,23.483/66.517,33.693/56.307))</f>
        <v/>
      </c>
      <c r="AB1633" s="21">
        <f>IF(C1633&lt;=2000,0,(MIN(C1633,ROUNDDOWN(F1633*0.3,0))-2000)*0.1)</f>
        <v/>
      </c>
      <c r="AC1633" s="21">
        <f>IF(C1633&lt;=2000,0,MIN((C1633-2000)*Y1633,(R1633+S1633)*0.2))</f>
        <v/>
      </c>
      <c r="AD1633" s="21">
        <f>IF(C1633&lt;=2000,0,MIN((C1633-2000)*Z1633,(T1633+U1633)*0.2))</f>
        <v/>
      </c>
      <c r="AE1633" s="21">
        <f>AC1633*AA1633</f>
        <v/>
      </c>
      <c r="AF1633" s="21">
        <f>ROUNDDOWN(R1633,-2)+ROUNDDOWN(S1633,-2)</f>
        <v/>
      </c>
      <c r="AG1633" s="21">
        <f>ROUNDDOWN(MAX(0,R1633-(AB1633+AC1633+AE1633)*0.6),-2)+ROUNDDOWN(MAX(0,S1633-(AB1633+AC1633+AE1633)*0.4),-2)</f>
        <v/>
      </c>
      <c r="AH1633" s="21">
        <f>ROUNDDOWN(MAX(0,T1633-(AB1633+AD1633)*0.6),-2)+ROUNDDOWN(MAX(0,U1633-(AB1633+AD1633)*0.4),-2)</f>
        <v/>
      </c>
      <c r="AI1633" s="21">
        <f>ROUNDDOWN(T1633,-2)+ROUNDDOWN(U1633,-2)</f>
        <v/>
      </c>
      <c r="AJ1633" s="21">
        <f>M1633+AF1633</f>
        <v/>
      </c>
      <c r="AK1633" s="21">
        <f>M1633+AG1633</f>
        <v/>
      </c>
      <c r="AL1633" s="21">
        <f>N1633+AH1633</f>
        <v/>
      </c>
      <c r="AM1633" s="21">
        <f>O1633+AI1633</f>
        <v/>
      </c>
      <c r="AN1633" s="21">
        <f>N1633+AI1633</f>
        <v/>
      </c>
      <c r="AO1633" s="21">
        <f>ROUNDDOWN((R1633+S1633)*0.2/Y1633+2000,0)</f>
        <v/>
      </c>
      <c r="AP1633" s="21">
        <f>ROUNDDOWN((T1633+U1633)*0.2/Z1633+2000,0)</f>
        <v/>
      </c>
      <c r="AQ1633" s="21">
        <f>AL1633-AK1633</f>
        <v/>
      </c>
      <c r="AR1633" s="21">
        <f>AM1633-AK1633</f>
        <v/>
      </c>
      <c r="AS1633" s="21">
        <f>AM1633-AL1633</f>
        <v/>
      </c>
      <c r="AT1633" s="21">
        <f>AK1633+C1633-AJ1633</f>
        <v/>
      </c>
      <c r="AU1633" s="21">
        <f>AL1633+C1633-AM1633</f>
        <v/>
      </c>
      <c r="AV1633" s="21">
        <f>AN1633+C1633-AM1633</f>
        <v/>
      </c>
    </row>
    <row r="1634">
      <c r="A1634" t="inlineStr">
        <is>
          <t>年収別 医療費15万</t>
        </is>
      </c>
      <c r="B1634" s="21">
        <f>'4_年収別'!$A$118</f>
        <v/>
      </c>
      <c r="C1634" s="21">
        <f>AO1634</f>
        <v/>
      </c>
      <c r="D1634" s="21" t="n">
        <v>150000</v>
      </c>
      <c r="E1634" s="21">
        <f>ROUND(MIN(B1634/12,650000)*12*0.0915+MIN(B1634/12,1390000)*12*(0.0504+0)+B1634*0.005,0)</f>
        <v/>
      </c>
      <c r="F1634" s="21">
        <f>IF(B1634&lt;741000,0,IF(B1634&lt;2191000,B1634-740000,IF(B1634&lt;2193000,1451000,IF(B1634&lt;2196000,1453000,IF(B1634&lt;2200000,1456000,IF(B1634&lt;3600000,ROUND(ROUNDDOWN(B1634/4,-3)*2.8,0)-80000,IF(B1634&lt;6600000,ROUND(ROUNDDOWN(B1634/4,-3)*3.2,0)-440000,IF(B1634&lt;8500000,ROUNDDOWN(B1634*0.9,0)-1100000,B1634-1950000))))))))</f>
        <v/>
      </c>
      <c r="G1634" s="21">
        <f>IF(F1634&gt;23500000,NA(),IF(F1634&lt;=4890000,1040000,IF(F1634&lt;=6550000,670000,620000)))</f>
        <v/>
      </c>
      <c r="H1634" s="21">
        <f>IF(D1634&lt;=0,0,MAX(0,MIN(2000000,D1634-MIN(100000,ROUNDDOWN(F1634*0.05,0)))))</f>
        <v/>
      </c>
      <c r="I1634" s="21">
        <f>IF(C1634&lt;=2000,0,MIN(C1634,ROUNDDOWN(F1634*0.4,0))-2000)</f>
        <v/>
      </c>
      <c r="J1634" s="21">
        <f>MAX(0,ROUNDDOWN(F1634-E1634-G1634,-3))</f>
        <v/>
      </c>
      <c r="K1634" s="21">
        <f>MAX(0,ROUNDDOWN(F1634-E1634-G1634-H1634-I1634,-3))</f>
        <v/>
      </c>
      <c r="L1634" s="21">
        <f>MAX(0,ROUNDDOWN(F1634-E1634-G1634-H1634,-3))</f>
        <v/>
      </c>
      <c r="M1634" s="21">
        <f>IF(J1634&lt;=0,0,ROUNDDOWN((J1634*LOOKUP(J1634,{0,1950001,3300001,6950001,9000001,18000001,40000001},{0.05,0.1,0.2,0.23,0.33,0.4,0.45})-LOOKUP(J1634,{0,1950001,3300001,6950001,9000001,18000001,40000001},{0,97500,427500,636000,1536000,2796000,4796000}))*1.021,-2))</f>
        <v/>
      </c>
      <c r="N1634" s="21">
        <f>IF(K1634&lt;=0,0,ROUNDDOWN((K1634*LOOKUP(K1634,{0,1950001,3300001,6950001,9000001,18000001,40000001},{0.05,0.1,0.2,0.23,0.33,0.4,0.45})-LOOKUP(K1634,{0,1950001,3300001,6950001,9000001,18000001,40000001},{0,97500,427500,636000,1536000,2796000,4796000}))*1.021,-2))</f>
        <v/>
      </c>
      <c r="O1634" s="21">
        <f>IF(L1634&lt;=0,0,ROUNDDOWN((L1634*LOOKUP(L1634,{0,1950001,3300001,6950001,9000001,18000001,40000001},{0.05,0.1,0.2,0.23,0.33,0.4,0.45})-LOOKUP(L1634,{0,1950001,3300001,6950001,9000001,18000001,40000001},{0,97500,427500,636000,1536000,2796000,4796000}))*1.021,-2))</f>
        <v/>
      </c>
      <c r="P1634" s="21">
        <f>MAX(0,ROUNDDOWN(F1634-E1634-430000,-3))</f>
        <v/>
      </c>
      <c r="Q1634" s="21">
        <f>MAX(0,ROUNDDOWN(F1634-E1634-430000-H1634,-3))</f>
        <v/>
      </c>
      <c r="R1634" s="21">
        <f>IF(F1634&lt;=450000,0,MAX(0,P1634*0.06-MIN(50000,P1634)*0.03))</f>
        <v/>
      </c>
      <c r="S1634" s="21">
        <f>IF(F1634&lt;=450000,0,MAX(0,P1634*0.04-MIN(50000,P1634)*0.02))</f>
        <v/>
      </c>
      <c r="T1634" s="21">
        <f>IF(F1634&lt;=450000,0,MAX(0,Q1634*0.06-MIN(50000,Q1634)*0.03))</f>
        <v/>
      </c>
      <c r="U1634" s="21">
        <f>IF(F1634&lt;=450000,0,MAX(0,Q1634*0.04-MIN(50000,Q1634)*0.02))</f>
        <v/>
      </c>
      <c r="V1634" s="21">
        <f>50000+MAX(0,G1634-480000)</f>
        <v/>
      </c>
      <c r="W1634" s="21">
        <f>P1634-V1634</f>
        <v/>
      </c>
      <c r="X1634" s="21">
        <f>Q1634-V1634</f>
        <v/>
      </c>
      <c r="Y1634" s="22">
        <f>IF(W1634&lt;0,0.9,LOOKUP(W1634,{0,1950001,3300001,6950001,9000001,18000001,40000001},{0.84895,0.7979,0.6958,0.66517,0.56307,0.4916,0.44055}))</f>
        <v/>
      </c>
      <c r="Z1634" s="22">
        <f>IF(X1634&lt;0,0.9,LOOKUP(X1634,{0,1950001,3300001,6950001,9000001,18000001,40000001},{0.84895,0.7979,0.6958,0.66517,0.56307,0.4916,0.44055}))</f>
        <v/>
      </c>
      <c r="AA1634" s="22">
        <f>IF(W1634&lt;0,0,CHOOSE(MATCH(W1634,{0,1950001,3300001,6950001,9000001},1),5.105/84.895,10.21/79.79,20.42/69.58,23.483/66.517,33.693/56.307))</f>
        <v/>
      </c>
      <c r="AB1634" s="21">
        <f>IF(C1634&lt;=2000,0,(MIN(C1634,ROUNDDOWN(F1634*0.3,0))-2000)*0.1)</f>
        <v/>
      </c>
      <c r="AC1634" s="21">
        <f>IF(C1634&lt;=2000,0,MIN((C1634-2000)*Y1634,(R1634+S1634)*0.2))</f>
        <v/>
      </c>
      <c r="AD1634" s="21">
        <f>IF(C1634&lt;=2000,0,MIN((C1634-2000)*Z1634,(T1634+U1634)*0.2))</f>
        <v/>
      </c>
      <c r="AE1634" s="21">
        <f>AC1634*AA1634</f>
        <v/>
      </c>
      <c r="AF1634" s="21">
        <f>ROUNDDOWN(R1634,-2)+ROUNDDOWN(S1634,-2)</f>
        <v/>
      </c>
      <c r="AG1634" s="21">
        <f>ROUNDDOWN(MAX(0,R1634-(AB1634+AC1634+AE1634)*0.6),-2)+ROUNDDOWN(MAX(0,S1634-(AB1634+AC1634+AE1634)*0.4),-2)</f>
        <v/>
      </c>
      <c r="AH1634" s="21">
        <f>ROUNDDOWN(MAX(0,T1634-(AB1634+AD1634)*0.6),-2)+ROUNDDOWN(MAX(0,U1634-(AB1634+AD1634)*0.4),-2)</f>
        <v/>
      </c>
      <c r="AI1634" s="21">
        <f>ROUNDDOWN(T1634,-2)+ROUNDDOWN(U1634,-2)</f>
        <v/>
      </c>
      <c r="AJ1634" s="21">
        <f>M1634+AF1634</f>
        <v/>
      </c>
      <c r="AK1634" s="21">
        <f>M1634+AG1634</f>
        <v/>
      </c>
      <c r="AL1634" s="21">
        <f>N1634+AH1634</f>
        <v/>
      </c>
      <c r="AM1634" s="21">
        <f>O1634+AI1634</f>
        <v/>
      </c>
      <c r="AN1634" s="21">
        <f>N1634+AI1634</f>
        <v/>
      </c>
      <c r="AO1634" s="21">
        <f>ROUNDDOWN((R1634+S1634)*0.2/Y1634+2000,0)</f>
        <v/>
      </c>
      <c r="AP1634" s="21">
        <f>ROUNDDOWN((T1634+U1634)*0.2/Z1634+2000,0)</f>
        <v/>
      </c>
      <c r="AQ1634" s="21">
        <f>AL1634-AK1634</f>
        <v/>
      </c>
      <c r="AR1634" s="21">
        <f>AM1634-AK1634</f>
        <v/>
      </c>
      <c r="AS1634" s="21">
        <f>AM1634-AL1634</f>
        <v/>
      </c>
      <c r="AT1634" s="21">
        <f>AK1634+C1634-AJ1634</f>
        <v/>
      </c>
      <c r="AU1634" s="21">
        <f>AL1634+C1634-AM1634</f>
        <v/>
      </c>
      <c r="AV1634" s="21">
        <f>AN1634+C1634-AM1634</f>
        <v/>
      </c>
    </row>
    <row r="1635">
      <c r="A1635" t="inlineStr">
        <is>
          <t>年収別 上限+5万</t>
        </is>
      </c>
      <c r="B1635" s="21">
        <f>'4_年収別'!$A$118</f>
        <v/>
      </c>
      <c r="C1635" s="21">
        <f>AO1635+50000</f>
        <v/>
      </c>
      <c r="D1635" s="21" t="n">
        <v>0</v>
      </c>
      <c r="E1635" s="21">
        <f>ROUND(MIN(B1635/12,650000)*12*0.0915+MIN(B1635/12,1390000)*12*(0.0504+0)+B1635*0.005,0)</f>
        <v/>
      </c>
      <c r="F1635" s="21">
        <f>IF(B1635&lt;741000,0,IF(B1635&lt;2191000,B1635-740000,IF(B1635&lt;2193000,1451000,IF(B1635&lt;2196000,1453000,IF(B1635&lt;2200000,1456000,IF(B1635&lt;3600000,ROUND(ROUNDDOWN(B1635/4,-3)*2.8,0)-80000,IF(B1635&lt;6600000,ROUND(ROUNDDOWN(B1635/4,-3)*3.2,0)-440000,IF(B1635&lt;8500000,ROUNDDOWN(B1635*0.9,0)-1100000,B1635-1950000))))))))</f>
        <v/>
      </c>
      <c r="G1635" s="21">
        <f>IF(F1635&gt;23500000,NA(),IF(F1635&lt;=4890000,1040000,IF(F1635&lt;=6550000,670000,620000)))</f>
        <v/>
      </c>
      <c r="H1635" s="21">
        <f>IF(D1635&lt;=0,0,MAX(0,MIN(2000000,D1635-MIN(100000,ROUNDDOWN(F1635*0.05,0)))))</f>
        <v/>
      </c>
      <c r="I1635" s="21">
        <f>IF(C1635&lt;=2000,0,MIN(C1635,ROUNDDOWN(F1635*0.4,0))-2000)</f>
        <v/>
      </c>
      <c r="J1635" s="21">
        <f>MAX(0,ROUNDDOWN(F1635-E1635-G1635,-3))</f>
        <v/>
      </c>
      <c r="K1635" s="21">
        <f>MAX(0,ROUNDDOWN(F1635-E1635-G1635-H1635-I1635,-3))</f>
        <v/>
      </c>
      <c r="L1635" s="21">
        <f>MAX(0,ROUNDDOWN(F1635-E1635-G1635-H1635,-3))</f>
        <v/>
      </c>
      <c r="M1635" s="21">
        <f>IF(J1635&lt;=0,0,ROUNDDOWN((J1635*LOOKUP(J1635,{0,1950001,3300001,6950001,9000001,18000001,40000001},{0.05,0.1,0.2,0.23,0.33,0.4,0.45})-LOOKUP(J1635,{0,1950001,3300001,6950001,9000001,18000001,40000001},{0,97500,427500,636000,1536000,2796000,4796000}))*1.021,-2))</f>
        <v/>
      </c>
      <c r="N1635" s="21">
        <f>IF(K1635&lt;=0,0,ROUNDDOWN((K1635*LOOKUP(K1635,{0,1950001,3300001,6950001,9000001,18000001,40000001},{0.05,0.1,0.2,0.23,0.33,0.4,0.45})-LOOKUP(K1635,{0,1950001,3300001,6950001,9000001,18000001,40000001},{0,97500,427500,636000,1536000,2796000,4796000}))*1.021,-2))</f>
        <v/>
      </c>
      <c r="O1635" s="21">
        <f>IF(L1635&lt;=0,0,ROUNDDOWN((L1635*LOOKUP(L1635,{0,1950001,3300001,6950001,9000001,18000001,40000001},{0.05,0.1,0.2,0.23,0.33,0.4,0.45})-LOOKUP(L1635,{0,1950001,3300001,6950001,9000001,18000001,40000001},{0,97500,427500,636000,1536000,2796000,4796000}))*1.021,-2))</f>
        <v/>
      </c>
      <c r="P1635" s="21">
        <f>MAX(0,ROUNDDOWN(F1635-E1635-430000,-3))</f>
        <v/>
      </c>
      <c r="Q1635" s="21">
        <f>MAX(0,ROUNDDOWN(F1635-E1635-430000-H1635,-3))</f>
        <v/>
      </c>
      <c r="R1635" s="21">
        <f>IF(F1635&lt;=450000,0,MAX(0,P1635*0.06-MIN(50000,P1635)*0.03))</f>
        <v/>
      </c>
      <c r="S1635" s="21">
        <f>IF(F1635&lt;=450000,0,MAX(0,P1635*0.04-MIN(50000,P1635)*0.02))</f>
        <v/>
      </c>
      <c r="T1635" s="21">
        <f>IF(F1635&lt;=450000,0,MAX(0,Q1635*0.06-MIN(50000,Q1635)*0.03))</f>
        <v/>
      </c>
      <c r="U1635" s="21">
        <f>IF(F1635&lt;=450000,0,MAX(0,Q1635*0.04-MIN(50000,Q1635)*0.02))</f>
        <v/>
      </c>
      <c r="V1635" s="21">
        <f>50000+MAX(0,G1635-480000)</f>
        <v/>
      </c>
      <c r="W1635" s="21">
        <f>P1635-V1635</f>
        <v/>
      </c>
      <c r="X1635" s="21">
        <f>Q1635-V1635</f>
        <v/>
      </c>
      <c r="Y1635" s="22">
        <f>IF(W1635&lt;0,0.9,LOOKUP(W1635,{0,1950001,3300001,6950001,9000001,18000001,40000001},{0.84895,0.7979,0.6958,0.66517,0.56307,0.4916,0.44055}))</f>
        <v/>
      </c>
      <c r="Z1635" s="22">
        <f>IF(X1635&lt;0,0.9,LOOKUP(X1635,{0,1950001,3300001,6950001,9000001,18000001,40000001},{0.84895,0.7979,0.6958,0.66517,0.56307,0.4916,0.44055}))</f>
        <v/>
      </c>
      <c r="AA1635" s="22">
        <f>IF(W1635&lt;0,0,CHOOSE(MATCH(W1635,{0,1950001,3300001,6950001,9000001},1),5.105/84.895,10.21/79.79,20.42/69.58,23.483/66.517,33.693/56.307))</f>
        <v/>
      </c>
      <c r="AB1635" s="21">
        <f>IF(C1635&lt;=2000,0,(MIN(C1635,ROUNDDOWN(F1635*0.3,0))-2000)*0.1)</f>
        <v/>
      </c>
      <c r="AC1635" s="21">
        <f>IF(C1635&lt;=2000,0,MIN((C1635-2000)*Y1635,(R1635+S1635)*0.2))</f>
        <v/>
      </c>
      <c r="AD1635" s="21">
        <f>IF(C1635&lt;=2000,0,MIN((C1635-2000)*Z1635,(T1635+U1635)*0.2))</f>
        <v/>
      </c>
      <c r="AE1635" s="21">
        <f>AC1635*AA1635</f>
        <v/>
      </c>
      <c r="AF1635" s="21">
        <f>ROUNDDOWN(R1635,-2)+ROUNDDOWN(S1635,-2)</f>
        <v/>
      </c>
      <c r="AG1635" s="21">
        <f>ROUNDDOWN(MAX(0,R1635-(AB1635+AC1635+AE1635)*0.6),-2)+ROUNDDOWN(MAX(0,S1635-(AB1635+AC1635+AE1635)*0.4),-2)</f>
        <v/>
      </c>
      <c r="AH1635" s="21">
        <f>ROUNDDOWN(MAX(0,T1635-(AB1635+AD1635)*0.6),-2)+ROUNDDOWN(MAX(0,U1635-(AB1635+AD1635)*0.4),-2)</f>
        <v/>
      </c>
      <c r="AI1635" s="21">
        <f>ROUNDDOWN(T1635,-2)+ROUNDDOWN(U1635,-2)</f>
        <v/>
      </c>
      <c r="AJ1635" s="21">
        <f>M1635+AF1635</f>
        <v/>
      </c>
      <c r="AK1635" s="21">
        <f>M1635+AG1635</f>
        <v/>
      </c>
      <c r="AL1635" s="21">
        <f>N1635+AH1635</f>
        <v/>
      </c>
      <c r="AM1635" s="21">
        <f>O1635+AI1635</f>
        <v/>
      </c>
      <c r="AN1635" s="21">
        <f>N1635+AI1635</f>
        <v/>
      </c>
      <c r="AO1635" s="21">
        <f>ROUNDDOWN((R1635+S1635)*0.2/Y1635+2000,0)</f>
        <v/>
      </c>
      <c r="AP1635" s="21">
        <f>ROUNDDOWN((T1635+U1635)*0.2/Z1635+2000,0)</f>
        <v/>
      </c>
      <c r="AQ1635" s="21">
        <f>AL1635-AK1635</f>
        <v/>
      </c>
      <c r="AR1635" s="21">
        <f>AM1635-AK1635</f>
        <v/>
      </c>
      <c r="AS1635" s="21">
        <f>AM1635-AL1635</f>
        <v/>
      </c>
      <c r="AT1635" s="21">
        <f>AK1635+C1635-AJ1635</f>
        <v/>
      </c>
      <c r="AU1635" s="21">
        <f>AL1635+C1635-AM1635</f>
        <v/>
      </c>
      <c r="AV1635" s="21">
        <f>AN1635+C1635-AM1635</f>
        <v/>
      </c>
    </row>
    <row r="1636">
      <c r="A1636" t="inlineStr">
        <is>
          <t>年収別 医療費15万</t>
        </is>
      </c>
      <c r="B1636" s="21">
        <f>'4_年収別'!$A$119</f>
        <v/>
      </c>
      <c r="C1636" s="21">
        <f>AO1636</f>
        <v/>
      </c>
      <c r="D1636" s="21" t="n">
        <v>150000</v>
      </c>
      <c r="E1636" s="21">
        <f>ROUND(MIN(B1636/12,650000)*12*0.0915+MIN(B1636/12,1390000)*12*(0.0504+0)+B1636*0.005,0)</f>
        <v/>
      </c>
      <c r="F1636" s="21">
        <f>IF(B1636&lt;741000,0,IF(B1636&lt;2191000,B1636-740000,IF(B1636&lt;2193000,1451000,IF(B1636&lt;2196000,1453000,IF(B1636&lt;2200000,1456000,IF(B1636&lt;3600000,ROUND(ROUNDDOWN(B1636/4,-3)*2.8,0)-80000,IF(B1636&lt;6600000,ROUND(ROUNDDOWN(B1636/4,-3)*3.2,0)-440000,IF(B1636&lt;8500000,ROUNDDOWN(B1636*0.9,0)-1100000,B1636-1950000))))))))</f>
        <v/>
      </c>
      <c r="G1636" s="21">
        <f>IF(F1636&gt;23500000,NA(),IF(F1636&lt;=4890000,1040000,IF(F1636&lt;=6550000,670000,620000)))</f>
        <v/>
      </c>
      <c r="H1636" s="21">
        <f>IF(D1636&lt;=0,0,MAX(0,MIN(2000000,D1636-MIN(100000,ROUNDDOWN(F1636*0.05,0)))))</f>
        <v/>
      </c>
      <c r="I1636" s="21">
        <f>IF(C1636&lt;=2000,0,MIN(C1636,ROUNDDOWN(F1636*0.4,0))-2000)</f>
        <v/>
      </c>
      <c r="J1636" s="21">
        <f>MAX(0,ROUNDDOWN(F1636-E1636-G1636,-3))</f>
        <v/>
      </c>
      <c r="K1636" s="21">
        <f>MAX(0,ROUNDDOWN(F1636-E1636-G1636-H1636-I1636,-3))</f>
        <v/>
      </c>
      <c r="L1636" s="21">
        <f>MAX(0,ROUNDDOWN(F1636-E1636-G1636-H1636,-3))</f>
        <v/>
      </c>
      <c r="M1636" s="21">
        <f>IF(J1636&lt;=0,0,ROUNDDOWN((J1636*LOOKUP(J1636,{0,1950001,3300001,6950001,9000001,18000001,40000001},{0.05,0.1,0.2,0.23,0.33,0.4,0.45})-LOOKUP(J1636,{0,1950001,3300001,6950001,9000001,18000001,40000001},{0,97500,427500,636000,1536000,2796000,4796000}))*1.021,-2))</f>
        <v/>
      </c>
      <c r="N1636" s="21">
        <f>IF(K1636&lt;=0,0,ROUNDDOWN((K1636*LOOKUP(K1636,{0,1950001,3300001,6950001,9000001,18000001,40000001},{0.05,0.1,0.2,0.23,0.33,0.4,0.45})-LOOKUP(K1636,{0,1950001,3300001,6950001,9000001,18000001,40000001},{0,97500,427500,636000,1536000,2796000,4796000}))*1.021,-2))</f>
        <v/>
      </c>
      <c r="O1636" s="21">
        <f>IF(L1636&lt;=0,0,ROUNDDOWN((L1636*LOOKUP(L1636,{0,1950001,3300001,6950001,9000001,18000001,40000001},{0.05,0.1,0.2,0.23,0.33,0.4,0.45})-LOOKUP(L1636,{0,1950001,3300001,6950001,9000001,18000001,40000001},{0,97500,427500,636000,1536000,2796000,4796000}))*1.021,-2))</f>
        <v/>
      </c>
      <c r="P1636" s="21">
        <f>MAX(0,ROUNDDOWN(F1636-E1636-430000,-3))</f>
        <v/>
      </c>
      <c r="Q1636" s="21">
        <f>MAX(0,ROUNDDOWN(F1636-E1636-430000-H1636,-3))</f>
        <v/>
      </c>
      <c r="R1636" s="21">
        <f>IF(F1636&lt;=450000,0,MAX(0,P1636*0.06-MIN(50000,P1636)*0.03))</f>
        <v/>
      </c>
      <c r="S1636" s="21">
        <f>IF(F1636&lt;=450000,0,MAX(0,P1636*0.04-MIN(50000,P1636)*0.02))</f>
        <v/>
      </c>
      <c r="T1636" s="21">
        <f>IF(F1636&lt;=450000,0,MAX(0,Q1636*0.06-MIN(50000,Q1636)*0.03))</f>
        <v/>
      </c>
      <c r="U1636" s="21">
        <f>IF(F1636&lt;=450000,0,MAX(0,Q1636*0.04-MIN(50000,Q1636)*0.02))</f>
        <v/>
      </c>
      <c r="V1636" s="21">
        <f>50000+MAX(0,G1636-480000)</f>
        <v/>
      </c>
      <c r="W1636" s="21">
        <f>P1636-V1636</f>
        <v/>
      </c>
      <c r="X1636" s="21">
        <f>Q1636-V1636</f>
        <v/>
      </c>
      <c r="Y1636" s="22">
        <f>IF(W1636&lt;0,0.9,LOOKUP(W1636,{0,1950001,3300001,6950001,9000001,18000001,40000001},{0.84895,0.7979,0.6958,0.66517,0.56307,0.4916,0.44055}))</f>
        <v/>
      </c>
      <c r="Z1636" s="22">
        <f>IF(X1636&lt;0,0.9,LOOKUP(X1636,{0,1950001,3300001,6950001,9000001,18000001,40000001},{0.84895,0.7979,0.6958,0.66517,0.56307,0.4916,0.44055}))</f>
        <v/>
      </c>
      <c r="AA1636" s="22">
        <f>IF(W1636&lt;0,0,CHOOSE(MATCH(W1636,{0,1950001,3300001,6950001,9000001},1),5.105/84.895,10.21/79.79,20.42/69.58,23.483/66.517,33.693/56.307))</f>
        <v/>
      </c>
      <c r="AB1636" s="21">
        <f>IF(C1636&lt;=2000,0,(MIN(C1636,ROUNDDOWN(F1636*0.3,0))-2000)*0.1)</f>
        <v/>
      </c>
      <c r="AC1636" s="21">
        <f>IF(C1636&lt;=2000,0,MIN((C1636-2000)*Y1636,(R1636+S1636)*0.2))</f>
        <v/>
      </c>
      <c r="AD1636" s="21">
        <f>IF(C1636&lt;=2000,0,MIN((C1636-2000)*Z1636,(T1636+U1636)*0.2))</f>
        <v/>
      </c>
      <c r="AE1636" s="21">
        <f>AC1636*AA1636</f>
        <v/>
      </c>
      <c r="AF1636" s="21">
        <f>ROUNDDOWN(R1636,-2)+ROUNDDOWN(S1636,-2)</f>
        <v/>
      </c>
      <c r="AG1636" s="21">
        <f>ROUNDDOWN(MAX(0,R1636-(AB1636+AC1636+AE1636)*0.6),-2)+ROUNDDOWN(MAX(0,S1636-(AB1636+AC1636+AE1636)*0.4),-2)</f>
        <v/>
      </c>
      <c r="AH1636" s="21">
        <f>ROUNDDOWN(MAX(0,T1636-(AB1636+AD1636)*0.6),-2)+ROUNDDOWN(MAX(0,U1636-(AB1636+AD1636)*0.4),-2)</f>
        <v/>
      </c>
      <c r="AI1636" s="21">
        <f>ROUNDDOWN(T1636,-2)+ROUNDDOWN(U1636,-2)</f>
        <v/>
      </c>
      <c r="AJ1636" s="21">
        <f>M1636+AF1636</f>
        <v/>
      </c>
      <c r="AK1636" s="21">
        <f>M1636+AG1636</f>
        <v/>
      </c>
      <c r="AL1636" s="21">
        <f>N1636+AH1636</f>
        <v/>
      </c>
      <c r="AM1636" s="21">
        <f>O1636+AI1636</f>
        <v/>
      </c>
      <c r="AN1636" s="21">
        <f>N1636+AI1636</f>
        <v/>
      </c>
      <c r="AO1636" s="21">
        <f>ROUNDDOWN((R1636+S1636)*0.2/Y1636+2000,0)</f>
        <v/>
      </c>
      <c r="AP1636" s="21">
        <f>ROUNDDOWN((T1636+U1636)*0.2/Z1636+2000,0)</f>
        <v/>
      </c>
      <c r="AQ1636" s="21">
        <f>AL1636-AK1636</f>
        <v/>
      </c>
      <c r="AR1636" s="21">
        <f>AM1636-AK1636</f>
        <v/>
      </c>
      <c r="AS1636" s="21">
        <f>AM1636-AL1636</f>
        <v/>
      </c>
      <c r="AT1636" s="21">
        <f>AK1636+C1636-AJ1636</f>
        <v/>
      </c>
      <c r="AU1636" s="21">
        <f>AL1636+C1636-AM1636</f>
        <v/>
      </c>
      <c r="AV1636" s="21">
        <f>AN1636+C1636-AM1636</f>
        <v/>
      </c>
    </row>
    <row r="1637">
      <c r="A1637" t="inlineStr">
        <is>
          <t>年収別 上限+5万</t>
        </is>
      </c>
      <c r="B1637" s="21">
        <f>'4_年収別'!$A$119</f>
        <v/>
      </c>
      <c r="C1637" s="21">
        <f>AO1637+50000</f>
        <v/>
      </c>
      <c r="D1637" s="21" t="n">
        <v>0</v>
      </c>
      <c r="E1637" s="21">
        <f>ROUND(MIN(B1637/12,650000)*12*0.0915+MIN(B1637/12,1390000)*12*(0.0504+0)+B1637*0.005,0)</f>
        <v/>
      </c>
      <c r="F1637" s="21">
        <f>IF(B1637&lt;741000,0,IF(B1637&lt;2191000,B1637-740000,IF(B1637&lt;2193000,1451000,IF(B1637&lt;2196000,1453000,IF(B1637&lt;2200000,1456000,IF(B1637&lt;3600000,ROUND(ROUNDDOWN(B1637/4,-3)*2.8,0)-80000,IF(B1637&lt;6600000,ROUND(ROUNDDOWN(B1637/4,-3)*3.2,0)-440000,IF(B1637&lt;8500000,ROUNDDOWN(B1637*0.9,0)-1100000,B1637-1950000))))))))</f>
        <v/>
      </c>
      <c r="G1637" s="21">
        <f>IF(F1637&gt;23500000,NA(),IF(F1637&lt;=4890000,1040000,IF(F1637&lt;=6550000,670000,620000)))</f>
        <v/>
      </c>
      <c r="H1637" s="21">
        <f>IF(D1637&lt;=0,0,MAX(0,MIN(2000000,D1637-MIN(100000,ROUNDDOWN(F1637*0.05,0)))))</f>
        <v/>
      </c>
      <c r="I1637" s="21">
        <f>IF(C1637&lt;=2000,0,MIN(C1637,ROUNDDOWN(F1637*0.4,0))-2000)</f>
        <v/>
      </c>
      <c r="J1637" s="21">
        <f>MAX(0,ROUNDDOWN(F1637-E1637-G1637,-3))</f>
        <v/>
      </c>
      <c r="K1637" s="21">
        <f>MAX(0,ROUNDDOWN(F1637-E1637-G1637-H1637-I1637,-3))</f>
        <v/>
      </c>
      <c r="L1637" s="21">
        <f>MAX(0,ROUNDDOWN(F1637-E1637-G1637-H1637,-3))</f>
        <v/>
      </c>
      <c r="M1637" s="21">
        <f>IF(J1637&lt;=0,0,ROUNDDOWN((J1637*LOOKUP(J1637,{0,1950001,3300001,6950001,9000001,18000001,40000001},{0.05,0.1,0.2,0.23,0.33,0.4,0.45})-LOOKUP(J1637,{0,1950001,3300001,6950001,9000001,18000001,40000001},{0,97500,427500,636000,1536000,2796000,4796000}))*1.021,-2))</f>
        <v/>
      </c>
      <c r="N1637" s="21">
        <f>IF(K1637&lt;=0,0,ROUNDDOWN((K1637*LOOKUP(K1637,{0,1950001,3300001,6950001,9000001,18000001,40000001},{0.05,0.1,0.2,0.23,0.33,0.4,0.45})-LOOKUP(K1637,{0,1950001,3300001,6950001,9000001,18000001,40000001},{0,97500,427500,636000,1536000,2796000,4796000}))*1.021,-2))</f>
        <v/>
      </c>
      <c r="O1637" s="21">
        <f>IF(L1637&lt;=0,0,ROUNDDOWN((L1637*LOOKUP(L1637,{0,1950001,3300001,6950001,9000001,18000001,40000001},{0.05,0.1,0.2,0.23,0.33,0.4,0.45})-LOOKUP(L1637,{0,1950001,3300001,6950001,9000001,18000001,40000001},{0,97500,427500,636000,1536000,2796000,4796000}))*1.021,-2))</f>
        <v/>
      </c>
      <c r="P1637" s="21">
        <f>MAX(0,ROUNDDOWN(F1637-E1637-430000,-3))</f>
        <v/>
      </c>
      <c r="Q1637" s="21">
        <f>MAX(0,ROUNDDOWN(F1637-E1637-430000-H1637,-3))</f>
        <v/>
      </c>
      <c r="R1637" s="21">
        <f>IF(F1637&lt;=450000,0,MAX(0,P1637*0.06-MIN(50000,P1637)*0.03))</f>
        <v/>
      </c>
      <c r="S1637" s="21">
        <f>IF(F1637&lt;=450000,0,MAX(0,P1637*0.04-MIN(50000,P1637)*0.02))</f>
        <v/>
      </c>
      <c r="T1637" s="21">
        <f>IF(F1637&lt;=450000,0,MAX(0,Q1637*0.06-MIN(50000,Q1637)*0.03))</f>
        <v/>
      </c>
      <c r="U1637" s="21">
        <f>IF(F1637&lt;=450000,0,MAX(0,Q1637*0.04-MIN(50000,Q1637)*0.02))</f>
        <v/>
      </c>
      <c r="V1637" s="21">
        <f>50000+MAX(0,G1637-480000)</f>
        <v/>
      </c>
      <c r="W1637" s="21">
        <f>P1637-V1637</f>
        <v/>
      </c>
      <c r="X1637" s="21">
        <f>Q1637-V1637</f>
        <v/>
      </c>
      <c r="Y1637" s="22">
        <f>IF(W1637&lt;0,0.9,LOOKUP(W1637,{0,1950001,3300001,6950001,9000001,18000001,40000001},{0.84895,0.7979,0.6958,0.66517,0.56307,0.4916,0.44055}))</f>
        <v/>
      </c>
      <c r="Z1637" s="22">
        <f>IF(X1637&lt;0,0.9,LOOKUP(X1637,{0,1950001,3300001,6950001,9000001,18000001,40000001},{0.84895,0.7979,0.6958,0.66517,0.56307,0.4916,0.44055}))</f>
        <v/>
      </c>
      <c r="AA1637" s="22">
        <f>IF(W1637&lt;0,0,CHOOSE(MATCH(W1637,{0,1950001,3300001,6950001,9000001},1),5.105/84.895,10.21/79.79,20.42/69.58,23.483/66.517,33.693/56.307))</f>
        <v/>
      </c>
      <c r="AB1637" s="21">
        <f>IF(C1637&lt;=2000,0,(MIN(C1637,ROUNDDOWN(F1637*0.3,0))-2000)*0.1)</f>
        <v/>
      </c>
      <c r="AC1637" s="21">
        <f>IF(C1637&lt;=2000,0,MIN((C1637-2000)*Y1637,(R1637+S1637)*0.2))</f>
        <v/>
      </c>
      <c r="AD1637" s="21">
        <f>IF(C1637&lt;=2000,0,MIN((C1637-2000)*Z1637,(T1637+U1637)*0.2))</f>
        <v/>
      </c>
      <c r="AE1637" s="21">
        <f>AC1637*AA1637</f>
        <v/>
      </c>
      <c r="AF1637" s="21">
        <f>ROUNDDOWN(R1637,-2)+ROUNDDOWN(S1637,-2)</f>
        <v/>
      </c>
      <c r="AG1637" s="21">
        <f>ROUNDDOWN(MAX(0,R1637-(AB1637+AC1637+AE1637)*0.6),-2)+ROUNDDOWN(MAX(0,S1637-(AB1637+AC1637+AE1637)*0.4),-2)</f>
        <v/>
      </c>
      <c r="AH1637" s="21">
        <f>ROUNDDOWN(MAX(0,T1637-(AB1637+AD1637)*0.6),-2)+ROUNDDOWN(MAX(0,U1637-(AB1637+AD1637)*0.4),-2)</f>
        <v/>
      </c>
      <c r="AI1637" s="21">
        <f>ROUNDDOWN(T1637,-2)+ROUNDDOWN(U1637,-2)</f>
        <v/>
      </c>
      <c r="AJ1637" s="21">
        <f>M1637+AF1637</f>
        <v/>
      </c>
      <c r="AK1637" s="21">
        <f>M1637+AG1637</f>
        <v/>
      </c>
      <c r="AL1637" s="21">
        <f>N1637+AH1637</f>
        <v/>
      </c>
      <c r="AM1637" s="21">
        <f>O1637+AI1637</f>
        <v/>
      </c>
      <c r="AN1637" s="21">
        <f>N1637+AI1637</f>
        <v/>
      </c>
      <c r="AO1637" s="21">
        <f>ROUNDDOWN((R1637+S1637)*0.2/Y1637+2000,0)</f>
        <v/>
      </c>
      <c r="AP1637" s="21">
        <f>ROUNDDOWN((T1637+U1637)*0.2/Z1637+2000,0)</f>
        <v/>
      </c>
      <c r="AQ1637" s="21">
        <f>AL1637-AK1637</f>
        <v/>
      </c>
      <c r="AR1637" s="21">
        <f>AM1637-AK1637</f>
        <v/>
      </c>
      <c r="AS1637" s="21">
        <f>AM1637-AL1637</f>
        <v/>
      </c>
      <c r="AT1637" s="21">
        <f>AK1637+C1637-AJ1637</f>
        <v/>
      </c>
      <c r="AU1637" s="21">
        <f>AL1637+C1637-AM1637</f>
        <v/>
      </c>
      <c r="AV1637" s="21">
        <f>AN1637+C1637-AM1637</f>
        <v/>
      </c>
    </row>
    <row r="1638">
      <c r="A1638" t="inlineStr">
        <is>
          <t>年収別 医療費15万</t>
        </is>
      </c>
      <c r="B1638" s="21">
        <f>'4_年収別'!$A$120</f>
        <v/>
      </c>
      <c r="C1638" s="21">
        <f>AO1638</f>
        <v/>
      </c>
      <c r="D1638" s="21" t="n">
        <v>150000</v>
      </c>
      <c r="E1638" s="21">
        <f>ROUND(MIN(B1638/12,650000)*12*0.0915+MIN(B1638/12,1390000)*12*(0.0504+0)+B1638*0.005,0)</f>
        <v/>
      </c>
      <c r="F1638" s="21">
        <f>IF(B1638&lt;741000,0,IF(B1638&lt;2191000,B1638-740000,IF(B1638&lt;2193000,1451000,IF(B1638&lt;2196000,1453000,IF(B1638&lt;2200000,1456000,IF(B1638&lt;3600000,ROUND(ROUNDDOWN(B1638/4,-3)*2.8,0)-80000,IF(B1638&lt;6600000,ROUND(ROUNDDOWN(B1638/4,-3)*3.2,0)-440000,IF(B1638&lt;8500000,ROUNDDOWN(B1638*0.9,0)-1100000,B1638-1950000))))))))</f>
        <v/>
      </c>
      <c r="G1638" s="21">
        <f>IF(F1638&gt;23500000,NA(),IF(F1638&lt;=4890000,1040000,IF(F1638&lt;=6550000,670000,620000)))</f>
        <v/>
      </c>
      <c r="H1638" s="21">
        <f>IF(D1638&lt;=0,0,MAX(0,MIN(2000000,D1638-MIN(100000,ROUNDDOWN(F1638*0.05,0)))))</f>
        <v/>
      </c>
      <c r="I1638" s="21">
        <f>IF(C1638&lt;=2000,0,MIN(C1638,ROUNDDOWN(F1638*0.4,0))-2000)</f>
        <v/>
      </c>
      <c r="J1638" s="21">
        <f>MAX(0,ROUNDDOWN(F1638-E1638-G1638,-3))</f>
        <v/>
      </c>
      <c r="K1638" s="21">
        <f>MAX(0,ROUNDDOWN(F1638-E1638-G1638-H1638-I1638,-3))</f>
        <v/>
      </c>
      <c r="L1638" s="21">
        <f>MAX(0,ROUNDDOWN(F1638-E1638-G1638-H1638,-3))</f>
        <v/>
      </c>
      <c r="M1638" s="21">
        <f>IF(J1638&lt;=0,0,ROUNDDOWN((J1638*LOOKUP(J1638,{0,1950001,3300001,6950001,9000001,18000001,40000001},{0.05,0.1,0.2,0.23,0.33,0.4,0.45})-LOOKUP(J1638,{0,1950001,3300001,6950001,9000001,18000001,40000001},{0,97500,427500,636000,1536000,2796000,4796000}))*1.021,-2))</f>
        <v/>
      </c>
      <c r="N1638" s="21">
        <f>IF(K1638&lt;=0,0,ROUNDDOWN((K1638*LOOKUP(K1638,{0,1950001,3300001,6950001,9000001,18000001,40000001},{0.05,0.1,0.2,0.23,0.33,0.4,0.45})-LOOKUP(K1638,{0,1950001,3300001,6950001,9000001,18000001,40000001},{0,97500,427500,636000,1536000,2796000,4796000}))*1.021,-2))</f>
        <v/>
      </c>
      <c r="O1638" s="21">
        <f>IF(L1638&lt;=0,0,ROUNDDOWN((L1638*LOOKUP(L1638,{0,1950001,3300001,6950001,9000001,18000001,40000001},{0.05,0.1,0.2,0.23,0.33,0.4,0.45})-LOOKUP(L1638,{0,1950001,3300001,6950001,9000001,18000001,40000001},{0,97500,427500,636000,1536000,2796000,4796000}))*1.021,-2))</f>
        <v/>
      </c>
      <c r="P1638" s="21">
        <f>MAX(0,ROUNDDOWN(F1638-E1638-430000,-3))</f>
        <v/>
      </c>
      <c r="Q1638" s="21">
        <f>MAX(0,ROUNDDOWN(F1638-E1638-430000-H1638,-3))</f>
        <v/>
      </c>
      <c r="R1638" s="21">
        <f>IF(F1638&lt;=450000,0,MAX(0,P1638*0.06-MIN(50000,P1638)*0.03))</f>
        <v/>
      </c>
      <c r="S1638" s="21">
        <f>IF(F1638&lt;=450000,0,MAX(0,P1638*0.04-MIN(50000,P1638)*0.02))</f>
        <v/>
      </c>
      <c r="T1638" s="21">
        <f>IF(F1638&lt;=450000,0,MAX(0,Q1638*0.06-MIN(50000,Q1638)*0.03))</f>
        <v/>
      </c>
      <c r="U1638" s="21">
        <f>IF(F1638&lt;=450000,0,MAX(0,Q1638*0.04-MIN(50000,Q1638)*0.02))</f>
        <v/>
      </c>
      <c r="V1638" s="21">
        <f>50000+MAX(0,G1638-480000)</f>
        <v/>
      </c>
      <c r="W1638" s="21">
        <f>P1638-V1638</f>
        <v/>
      </c>
      <c r="X1638" s="21">
        <f>Q1638-V1638</f>
        <v/>
      </c>
      <c r="Y1638" s="22">
        <f>IF(W1638&lt;0,0.9,LOOKUP(W1638,{0,1950001,3300001,6950001,9000001,18000001,40000001},{0.84895,0.7979,0.6958,0.66517,0.56307,0.4916,0.44055}))</f>
        <v/>
      </c>
      <c r="Z1638" s="22">
        <f>IF(X1638&lt;0,0.9,LOOKUP(X1638,{0,1950001,3300001,6950001,9000001,18000001,40000001},{0.84895,0.7979,0.6958,0.66517,0.56307,0.4916,0.44055}))</f>
        <v/>
      </c>
      <c r="AA1638" s="22">
        <f>IF(W1638&lt;0,0,CHOOSE(MATCH(W1638,{0,1950001,3300001,6950001,9000001},1),5.105/84.895,10.21/79.79,20.42/69.58,23.483/66.517,33.693/56.307))</f>
        <v/>
      </c>
      <c r="AB1638" s="21">
        <f>IF(C1638&lt;=2000,0,(MIN(C1638,ROUNDDOWN(F1638*0.3,0))-2000)*0.1)</f>
        <v/>
      </c>
      <c r="AC1638" s="21">
        <f>IF(C1638&lt;=2000,0,MIN((C1638-2000)*Y1638,(R1638+S1638)*0.2))</f>
        <v/>
      </c>
      <c r="AD1638" s="21">
        <f>IF(C1638&lt;=2000,0,MIN((C1638-2000)*Z1638,(T1638+U1638)*0.2))</f>
        <v/>
      </c>
      <c r="AE1638" s="21">
        <f>AC1638*AA1638</f>
        <v/>
      </c>
      <c r="AF1638" s="21">
        <f>ROUNDDOWN(R1638,-2)+ROUNDDOWN(S1638,-2)</f>
        <v/>
      </c>
      <c r="AG1638" s="21">
        <f>ROUNDDOWN(MAX(0,R1638-(AB1638+AC1638+AE1638)*0.6),-2)+ROUNDDOWN(MAX(0,S1638-(AB1638+AC1638+AE1638)*0.4),-2)</f>
        <v/>
      </c>
      <c r="AH1638" s="21">
        <f>ROUNDDOWN(MAX(0,T1638-(AB1638+AD1638)*0.6),-2)+ROUNDDOWN(MAX(0,U1638-(AB1638+AD1638)*0.4),-2)</f>
        <v/>
      </c>
      <c r="AI1638" s="21">
        <f>ROUNDDOWN(T1638,-2)+ROUNDDOWN(U1638,-2)</f>
        <v/>
      </c>
      <c r="AJ1638" s="21">
        <f>M1638+AF1638</f>
        <v/>
      </c>
      <c r="AK1638" s="21">
        <f>M1638+AG1638</f>
        <v/>
      </c>
      <c r="AL1638" s="21">
        <f>N1638+AH1638</f>
        <v/>
      </c>
      <c r="AM1638" s="21">
        <f>O1638+AI1638</f>
        <v/>
      </c>
      <c r="AN1638" s="21">
        <f>N1638+AI1638</f>
        <v/>
      </c>
      <c r="AO1638" s="21">
        <f>ROUNDDOWN((R1638+S1638)*0.2/Y1638+2000,0)</f>
        <v/>
      </c>
      <c r="AP1638" s="21">
        <f>ROUNDDOWN((T1638+U1638)*0.2/Z1638+2000,0)</f>
        <v/>
      </c>
      <c r="AQ1638" s="21">
        <f>AL1638-AK1638</f>
        <v/>
      </c>
      <c r="AR1638" s="21">
        <f>AM1638-AK1638</f>
        <v/>
      </c>
      <c r="AS1638" s="21">
        <f>AM1638-AL1638</f>
        <v/>
      </c>
      <c r="AT1638" s="21">
        <f>AK1638+C1638-AJ1638</f>
        <v/>
      </c>
      <c r="AU1638" s="21">
        <f>AL1638+C1638-AM1638</f>
        <v/>
      </c>
      <c r="AV1638" s="21">
        <f>AN1638+C1638-AM1638</f>
        <v/>
      </c>
    </row>
    <row r="1639">
      <c r="A1639" t="inlineStr">
        <is>
          <t>年収別 上限+5万</t>
        </is>
      </c>
      <c r="B1639" s="21">
        <f>'4_年収別'!$A$120</f>
        <v/>
      </c>
      <c r="C1639" s="21">
        <f>AO1639+50000</f>
        <v/>
      </c>
      <c r="D1639" s="21" t="n">
        <v>0</v>
      </c>
      <c r="E1639" s="21">
        <f>ROUND(MIN(B1639/12,650000)*12*0.0915+MIN(B1639/12,1390000)*12*(0.0504+0)+B1639*0.005,0)</f>
        <v/>
      </c>
      <c r="F1639" s="21">
        <f>IF(B1639&lt;741000,0,IF(B1639&lt;2191000,B1639-740000,IF(B1639&lt;2193000,1451000,IF(B1639&lt;2196000,1453000,IF(B1639&lt;2200000,1456000,IF(B1639&lt;3600000,ROUND(ROUNDDOWN(B1639/4,-3)*2.8,0)-80000,IF(B1639&lt;6600000,ROUND(ROUNDDOWN(B1639/4,-3)*3.2,0)-440000,IF(B1639&lt;8500000,ROUNDDOWN(B1639*0.9,0)-1100000,B1639-1950000))))))))</f>
        <v/>
      </c>
      <c r="G1639" s="21">
        <f>IF(F1639&gt;23500000,NA(),IF(F1639&lt;=4890000,1040000,IF(F1639&lt;=6550000,670000,620000)))</f>
        <v/>
      </c>
      <c r="H1639" s="21">
        <f>IF(D1639&lt;=0,0,MAX(0,MIN(2000000,D1639-MIN(100000,ROUNDDOWN(F1639*0.05,0)))))</f>
        <v/>
      </c>
      <c r="I1639" s="21">
        <f>IF(C1639&lt;=2000,0,MIN(C1639,ROUNDDOWN(F1639*0.4,0))-2000)</f>
        <v/>
      </c>
      <c r="J1639" s="21">
        <f>MAX(0,ROUNDDOWN(F1639-E1639-G1639,-3))</f>
        <v/>
      </c>
      <c r="K1639" s="21">
        <f>MAX(0,ROUNDDOWN(F1639-E1639-G1639-H1639-I1639,-3))</f>
        <v/>
      </c>
      <c r="L1639" s="21">
        <f>MAX(0,ROUNDDOWN(F1639-E1639-G1639-H1639,-3))</f>
        <v/>
      </c>
      <c r="M1639" s="21">
        <f>IF(J1639&lt;=0,0,ROUNDDOWN((J1639*LOOKUP(J1639,{0,1950001,3300001,6950001,9000001,18000001,40000001},{0.05,0.1,0.2,0.23,0.33,0.4,0.45})-LOOKUP(J1639,{0,1950001,3300001,6950001,9000001,18000001,40000001},{0,97500,427500,636000,1536000,2796000,4796000}))*1.021,-2))</f>
        <v/>
      </c>
      <c r="N1639" s="21">
        <f>IF(K1639&lt;=0,0,ROUNDDOWN((K1639*LOOKUP(K1639,{0,1950001,3300001,6950001,9000001,18000001,40000001},{0.05,0.1,0.2,0.23,0.33,0.4,0.45})-LOOKUP(K1639,{0,1950001,3300001,6950001,9000001,18000001,40000001},{0,97500,427500,636000,1536000,2796000,4796000}))*1.021,-2))</f>
        <v/>
      </c>
      <c r="O1639" s="21">
        <f>IF(L1639&lt;=0,0,ROUNDDOWN((L1639*LOOKUP(L1639,{0,1950001,3300001,6950001,9000001,18000001,40000001},{0.05,0.1,0.2,0.23,0.33,0.4,0.45})-LOOKUP(L1639,{0,1950001,3300001,6950001,9000001,18000001,40000001},{0,97500,427500,636000,1536000,2796000,4796000}))*1.021,-2))</f>
        <v/>
      </c>
      <c r="P1639" s="21">
        <f>MAX(0,ROUNDDOWN(F1639-E1639-430000,-3))</f>
        <v/>
      </c>
      <c r="Q1639" s="21">
        <f>MAX(0,ROUNDDOWN(F1639-E1639-430000-H1639,-3))</f>
        <v/>
      </c>
      <c r="R1639" s="21">
        <f>IF(F1639&lt;=450000,0,MAX(0,P1639*0.06-MIN(50000,P1639)*0.03))</f>
        <v/>
      </c>
      <c r="S1639" s="21">
        <f>IF(F1639&lt;=450000,0,MAX(0,P1639*0.04-MIN(50000,P1639)*0.02))</f>
        <v/>
      </c>
      <c r="T1639" s="21">
        <f>IF(F1639&lt;=450000,0,MAX(0,Q1639*0.06-MIN(50000,Q1639)*0.03))</f>
        <v/>
      </c>
      <c r="U1639" s="21">
        <f>IF(F1639&lt;=450000,0,MAX(0,Q1639*0.04-MIN(50000,Q1639)*0.02))</f>
        <v/>
      </c>
      <c r="V1639" s="21">
        <f>50000+MAX(0,G1639-480000)</f>
        <v/>
      </c>
      <c r="W1639" s="21">
        <f>P1639-V1639</f>
        <v/>
      </c>
      <c r="X1639" s="21">
        <f>Q1639-V1639</f>
        <v/>
      </c>
      <c r="Y1639" s="22">
        <f>IF(W1639&lt;0,0.9,LOOKUP(W1639,{0,1950001,3300001,6950001,9000001,18000001,40000001},{0.84895,0.7979,0.6958,0.66517,0.56307,0.4916,0.44055}))</f>
        <v/>
      </c>
      <c r="Z1639" s="22">
        <f>IF(X1639&lt;0,0.9,LOOKUP(X1639,{0,1950001,3300001,6950001,9000001,18000001,40000001},{0.84895,0.7979,0.6958,0.66517,0.56307,0.4916,0.44055}))</f>
        <v/>
      </c>
      <c r="AA1639" s="22">
        <f>IF(W1639&lt;0,0,CHOOSE(MATCH(W1639,{0,1950001,3300001,6950001,9000001},1),5.105/84.895,10.21/79.79,20.42/69.58,23.483/66.517,33.693/56.307))</f>
        <v/>
      </c>
      <c r="AB1639" s="21">
        <f>IF(C1639&lt;=2000,0,(MIN(C1639,ROUNDDOWN(F1639*0.3,0))-2000)*0.1)</f>
        <v/>
      </c>
      <c r="AC1639" s="21">
        <f>IF(C1639&lt;=2000,0,MIN((C1639-2000)*Y1639,(R1639+S1639)*0.2))</f>
        <v/>
      </c>
      <c r="AD1639" s="21">
        <f>IF(C1639&lt;=2000,0,MIN((C1639-2000)*Z1639,(T1639+U1639)*0.2))</f>
        <v/>
      </c>
      <c r="AE1639" s="21">
        <f>AC1639*AA1639</f>
        <v/>
      </c>
      <c r="AF1639" s="21">
        <f>ROUNDDOWN(R1639,-2)+ROUNDDOWN(S1639,-2)</f>
        <v/>
      </c>
      <c r="AG1639" s="21">
        <f>ROUNDDOWN(MAX(0,R1639-(AB1639+AC1639+AE1639)*0.6),-2)+ROUNDDOWN(MAX(0,S1639-(AB1639+AC1639+AE1639)*0.4),-2)</f>
        <v/>
      </c>
      <c r="AH1639" s="21">
        <f>ROUNDDOWN(MAX(0,T1639-(AB1639+AD1639)*0.6),-2)+ROUNDDOWN(MAX(0,U1639-(AB1639+AD1639)*0.4),-2)</f>
        <v/>
      </c>
      <c r="AI1639" s="21">
        <f>ROUNDDOWN(T1639,-2)+ROUNDDOWN(U1639,-2)</f>
        <v/>
      </c>
      <c r="AJ1639" s="21">
        <f>M1639+AF1639</f>
        <v/>
      </c>
      <c r="AK1639" s="21">
        <f>M1639+AG1639</f>
        <v/>
      </c>
      <c r="AL1639" s="21">
        <f>N1639+AH1639</f>
        <v/>
      </c>
      <c r="AM1639" s="21">
        <f>O1639+AI1639</f>
        <v/>
      </c>
      <c r="AN1639" s="21">
        <f>N1639+AI1639</f>
        <v/>
      </c>
      <c r="AO1639" s="21">
        <f>ROUNDDOWN((R1639+S1639)*0.2/Y1639+2000,0)</f>
        <v/>
      </c>
      <c r="AP1639" s="21">
        <f>ROUNDDOWN((T1639+U1639)*0.2/Z1639+2000,0)</f>
        <v/>
      </c>
      <c r="AQ1639" s="21">
        <f>AL1639-AK1639</f>
        <v/>
      </c>
      <c r="AR1639" s="21">
        <f>AM1639-AK1639</f>
        <v/>
      </c>
      <c r="AS1639" s="21">
        <f>AM1639-AL1639</f>
        <v/>
      </c>
      <c r="AT1639" s="21">
        <f>AK1639+C1639-AJ1639</f>
        <v/>
      </c>
      <c r="AU1639" s="21">
        <f>AL1639+C1639-AM1639</f>
        <v/>
      </c>
      <c r="AV1639" s="21">
        <f>AN1639+C1639-AM1639</f>
        <v/>
      </c>
    </row>
    <row r="1640">
      <c r="A1640" t="inlineStr">
        <is>
          <t>年収別 医療費15万</t>
        </is>
      </c>
      <c r="B1640" s="21">
        <f>'4_年収別'!$A$121</f>
        <v/>
      </c>
      <c r="C1640" s="21">
        <f>AO1640</f>
        <v/>
      </c>
      <c r="D1640" s="21" t="n">
        <v>150000</v>
      </c>
      <c r="E1640" s="21">
        <f>ROUND(MIN(B1640/12,650000)*12*0.0915+MIN(B1640/12,1390000)*12*(0.0504+0)+B1640*0.005,0)</f>
        <v/>
      </c>
      <c r="F1640" s="21">
        <f>IF(B1640&lt;741000,0,IF(B1640&lt;2191000,B1640-740000,IF(B1640&lt;2193000,1451000,IF(B1640&lt;2196000,1453000,IF(B1640&lt;2200000,1456000,IF(B1640&lt;3600000,ROUND(ROUNDDOWN(B1640/4,-3)*2.8,0)-80000,IF(B1640&lt;6600000,ROUND(ROUNDDOWN(B1640/4,-3)*3.2,0)-440000,IF(B1640&lt;8500000,ROUNDDOWN(B1640*0.9,0)-1100000,B1640-1950000))))))))</f>
        <v/>
      </c>
      <c r="G1640" s="21">
        <f>IF(F1640&gt;23500000,NA(),IF(F1640&lt;=4890000,1040000,IF(F1640&lt;=6550000,670000,620000)))</f>
        <v/>
      </c>
      <c r="H1640" s="21">
        <f>IF(D1640&lt;=0,0,MAX(0,MIN(2000000,D1640-MIN(100000,ROUNDDOWN(F1640*0.05,0)))))</f>
        <v/>
      </c>
      <c r="I1640" s="21">
        <f>IF(C1640&lt;=2000,0,MIN(C1640,ROUNDDOWN(F1640*0.4,0))-2000)</f>
        <v/>
      </c>
      <c r="J1640" s="21">
        <f>MAX(0,ROUNDDOWN(F1640-E1640-G1640,-3))</f>
        <v/>
      </c>
      <c r="K1640" s="21">
        <f>MAX(0,ROUNDDOWN(F1640-E1640-G1640-H1640-I1640,-3))</f>
        <v/>
      </c>
      <c r="L1640" s="21">
        <f>MAX(0,ROUNDDOWN(F1640-E1640-G1640-H1640,-3))</f>
        <v/>
      </c>
      <c r="M1640" s="21">
        <f>IF(J1640&lt;=0,0,ROUNDDOWN((J1640*LOOKUP(J1640,{0,1950001,3300001,6950001,9000001,18000001,40000001},{0.05,0.1,0.2,0.23,0.33,0.4,0.45})-LOOKUP(J1640,{0,1950001,3300001,6950001,9000001,18000001,40000001},{0,97500,427500,636000,1536000,2796000,4796000}))*1.021,-2))</f>
        <v/>
      </c>
      <c r="N1640" s="21">
        <f>IF(K1640&lt;=0,0,ROUNDDOWN((K1640*LOOKUP(K1640,{0,1950001,3300001,6950001,9000001,18000001,40000001},{0.05,0.1,0.2,0.23,0.33,0.4,0.45})-LOOKUP(K1640,{0,1950001,3300001,6950001,9000001,18000001,40000001},{0,97500,427500,636000,1536000,2796000,4796000}))*1.021,-2))</f>
        <v/>
      </c>
      <c r="O1640" s="21">
        <f>IF(L1640&lt;=0,0,ROUNDDOWN((L1640*LOOKUP(L1640,{0,1950001,3300001,6950001,9000001,18000001,40000001},{0.05,0.1,0.2,0.23,0.33,0.4,0.45})-LOOKUP(L1640,{0,1950001,3300001,6950001,9000001,18000001,40000001},{0,97500,427500,636000,1536000,2796000,4796000}))*1.021,-2))</f>
        <v/>
      </c>
      <c r="P1640" s="21">
        <f>MAX(0,ROUNDDOWN(F1640-E1640-430000,-3))</f>
        <v/>
      </c>
      <c r="Q1640" s="21">
        <f>MAX(0,ROUNDDOWN(F1640-E1640-430000-H1640,-3))</f>
        <v/>
      </c>
      <c r="R1640" s="21">
        <f>IF(F1640&lt;=450000,0,MAX(0,P1640*0.06-MIN(50000,P1640)*0.03))</f>
        <v/>
      </c>
      <c r="S1640" s="21">
        <f>IF(F1640&lt;=450000,0,MAX(0,P1640*0.04-MIN(50000,P1640)*0.02))</f>
        <v/>
      </c>
      <c r="T1640" s="21">
        <f>IF(F1640&lt;=450000,0,MAX(0,Q1640*0.06-MIN(50000,Q1640)*0.03))</f>
        <v/>
      </c>
      <c r="U1640" s="21">
        <f>IF(F1640&lt;=450000,0,MAX(0,Q1640*0.04-MIN(50000,Q1640)*0.02))</f>
        <v/>
      </c>
      <c r="V1640" s="21">
        <f>50000+MAX(0,G1640-480000)</f>
        <v/>
      </c>
      <c r="W1640" s="21">
        <f>P1640-V1640</f>
        <v/>
      </c>
      <c r="X1640" s="21">
        <f>Q1640-V1640</f>
        <v/>
      </c>
      <c r="Y1640" s="22">
        <f>IF(W1640&lt;0,0.9,LOOKUP(W1640,{0,1950001,3300001,6950001,9000001,18000001,40000001},{0.84895,0.7979,0.6958,0.66517,0.56307,0.4916,0.44055}))</f>
        <v/>
      </c>
      <c r="Z1640" s="22">
        <f>IF(X1640&lt;0,0.9,LOOKUP(X1640,{0,1950001,3300001,6950001,9000001,18000001,40000001},{0.84895,0.7979,0.6958,0.66517,0.56307,0.4916,0.44055}))</f>
        <v/>
      </c>
      <c r="AA1640" s="22">
        <f>IF(W1640&lt;0,0,CHOOSE(MATCH(W1640,{0,1950001,3300001,6950001,9000001},1),5.105/84.895,10.21/79.79,20.42/69.58,23.483/66.517,33.693/56.307))</f>
        <v/>
      </c>
      <c r="AB1640" s="21">
        <f>IF(C1640&lt;=2000,0,(MIN(C1640,ROUNDDOWN(F1640*0.3,0))-2000)*0.1)</f>
        <v/>
      </c>
      <c r="AC1640" s="21">
        <f>IF(C1640&lt;=2000,0,MIN((C1640-2000)*Y1640,(R1640+S1640)*0.2))</f>
        <v/>
      </c>
      <c r="AD1640" s="21">
        <f>IF(C1640&lt;=2000,0,MIN((C1640-2000)*Z1640,(T1640+U1640)*0.2))</f>
        <v/>
      </c>
      <c r="AE1640" s="21">
        <f>AC1640*AA1640</f>
        <v/>
      </c>
      <c r="AF1640" s="21">
        <f>ROUNDDOWN(R1640,-2)+ROUNDDOWN(S1640,-2)</f>
        <v/>
      </c>
      <c r="AG1640" s="21">
        <f>ROUNDDOWN(MAX(0,R1640-(AB1640+AC1640+AE1640)*0.6),-2)+ROUNDDOWN(MAX(0,S1640-(AB1640+AC1640+AE1640)*0.4),-2)</f>
        <v/>
      </c>
      <c r="AH1640" s="21">
        <f>ROUNDDOWN(MAX(0,T1640-(AB1640+AD1640)*0.6),-2)+ROUNDDOWN(MAX(0,U1640-(AB1640+AD1640)*0.4),-2)</f>
        <v/>
      </c>
      <c r="AI1640" s="21">
        <f>ROUNDDOWN(T1640,-2)+ROUNDDOWN(U1640,-2)</f>
        <v/>
      </c>
      <c r="AJ1640" s="21">
        <f>M1640+AF1640</f>
        <v/>
      </c>
      <c r="AK1640" s="21">
        <f>M1640+AG1640</f>
        <v/>
      </c>
      <c r="AL1640" s="21">
        <f>N1640+AH1640</f>
        <v/>
      </c>
      <c r="AM1640" s="21">
        <f>O1640+AI1640</f>
        <v/>
      </c>
      <c r="AN1640" s="21">
        <f>N1640+AI1640</f>
        <v/>
      </c>
      <c r="AO1640" s="21">
        <f>ROUNDDOWN((R1640+S1640)*0.2/Y1640+2000,0)</f>
        <v/>
      </c>
      <c r="AP1640" s="21">
        <f>ROUNDDOWN((T1640+U1640)*0.2/Z1640+2000,0)</f>
        <v/>
      </c>
      <c r="AQ1640" s="21">
        <f>AL1640-AK1640</f>
        <v/>
      </c>
      <c r="AR1640" s="21">
        <f>AM1640-AK1640</f>
        <v/>
      </c>
      <c r="AS1640" s="21">
        <f>AM1640-AL1640</f>
        <v/>
      </c>
      <c r="AT1640" s="21">
        <f>AK1640+C1640-AJ1640</f>
        <v/>
      </c>
      <c r="AU1640" s="21">
        <f>AL1640+C1640-AM1640</f>
        <v/>
      </c>
      <c r="AV1640" s="21">
        <f>AN1640+C1640-AM1640</f>
        <v/>
      </c>
    </row>
    <row r="1641">
      <c r="A1641" t="inlineStr">
        <is>
          <t>年収別 上限+5万</t>
        </is>
      </c>
      <c r="B1641" s="21">
        <f>'4_年収別'!$A$121</f>
        <v/>
      </c>
      <c r="C1641" s="21">
        <f>AO1641+50000</f>
        <v/>
      </c>
      <c r="D1641" s="21" t="n">
        <v>0</v>
      </c>
      <c r="E1641" s="21">
        <f>ROUND(MIN(B1641/12,650000)*12*0.0915+MIN(B1641/12,1390000)*12*(0.0504+0)+B1641*0.005,0)</f>
        <v/>
      </c>
      <c r="F1641" s="21">
        <f>IF(B1641&lt;741000,0,IF(B1641&lt;2191000,B1641-740000,IF(B1641&lt;2193000,1451000,IF(B1641&lt;2196000,1453000,IF(B1641&lt;2200000,1456000,IF(B1641&lt;3600000,ROUND(ROUNDDOWN(B1641/4,-3)*2.8,0)-80000,IF(B1641&lt;6600000,ROUND(ROUNDDOWN(B1641/4,-3)*3.2,0)-440000,IF(B1641&lt;8500000,ROUNDDOWN(B1641*0.9,0)-1100000,B1641-1950000))))))))</f>
        <v/>
      </c>
      <c r="G1641" s="21">
        <f>IF(F1641&gt;23500000,NA(),IF(F1641&lt;=4890000,1040000,IF(F1641&lt;=6550000,670000,620000)))</f>
        <v/>
      </c>
      <c r="H1641" s="21">
        <f>IF(D1641&lt;=0,0,MAX(0,MIN(2000000,D1641-MIN(100000,ROUNDDOWN(F1641*0.05,0)))))</f>
        <v/>
      </c>
      <c r="I1641" s="21">
        <f>IF(C1641&lt;=2000,0,MIN(C1641,ROUNDDOWN(F1641*0.4,0))-2000)</f>
        <v/>
      </c>
      <c r="J1641" s="21">
        <f>MAX(0,ROUNDDOWN(F1641-E1641-G1641,-3))</f>
        <v/>
      </c>
      <c r="K1641" s="21">
        <f>MAX(0,ROUNDDOWN(F1641-E1641-G1641-H1641-I1641,-3))</f>
        <v/>
      </c>
      <c r="L1641" s="21">
        <f>MAX(0,ROUNDDOWN(F1641-E1641-G1641-H1641,-3))</f>
        <v/>
      </c>
      <c r="M1641" s="21">
        <f>IF(J1641&lt;=0,0,ROUNDDOWN((J1641*LOOKUP(J1641,{0,1950001,3300001,6950001,9000001,18000001,40000001},{0.05,0.1,0.2,0.23,0.33,0.4,0.45})-LOOKUP(J1641,{0,1950001,3300001,6950001,9000001,18000001,40000001},{0,97500,427500,636000,1536000,2796000,4796000}))*1.021,-2))</f>
        <v/>
      </c>
      <c r="N1641" s="21">
        <f>IF(K1641&lt;=0,0,ROUNDDOWN((K1641*LOOKUP(K1641,{0,1950001,3300001,6950001,9000001,18000001,40000001},{0.05,0.1,0.2,0.23,0.33,0.4,0.45})-LOOKUP(K1641,{0,1950001,3300001,6950001,9000001,18000001,40000001},{0,97500,427500,636000,1536000,2796000,4796000}))*1.021,-2))</f>
        <v/>
      </c>
      <c r="O1641" s="21">
        <f>IF(L1641&lt;=0,0,ROUNDDOWN((L1641*LOOKUP(L1641,{0,1950001,3300001,6950001,9000001,18000001,40000001},{0.05,0.1,0.2,0.23,0.33,0.4,0.45})-LOOKUP(L1641,{0,1950001,3300001,6950001,9000001,18000001,40000001},{0,97500,427500,636000,1536000,2796000,4796000}))*1.021,-2))</f>
        <v/>
      </c>
      <c r="P1641" s="21">
        <f>MAX(0,ROUNDDOWN(F1641-E1641-430000,-3))</f>
        <v/>
      </c>
      <c r="Q1641" s="21">
        <f>MAX(0,ROUNDDOWN(F1641-E1641-430000-H1641,-3))</f>
        <v/>
      </c>
      <c r="R1641" s="21">
        <f>IF(F1641&lt;=450000,0,MAX(0,P1641*0.06-MIN(50000,P1641)*0.03))</f>
        <v/>
      </c>
      <c r="S1641" s="21">
        <f>IF(F1641&lt;=450000,0,MAX(0,P1641*0.04-MIN(50000,P1641)*0.02))</f>
        <v/>
      </c>
      <c r="T1641" s="21">
        <f>IF(F1641&lt;=450000,0,MAX(0,Q1641*0.06-MIN(50000,Q1641)*0.03))</f>
        <v/>
      </c>
      <c r="U1641" s="21">
        <f>IF(F1641&lt;=450000,0,MAX(0,Q1641*0.04-MIN(50000,Q1641)*0.02))</f>
        <v/>
      </c>
      <c r="V1641" s="21">
        <f>50000+MAX(0,G1641-480000)</f>
        <v/>
      </c>
      <c r="W1641" s="21">
        <f>P1641-V1641</f>
        <v/>
      </c>
      <c r="X1641" s="21">
        <f>Q1641-V1641</f>
        <v/>
      </c>
      <c r="Y1641" s="22">
        <f>IF(W1641&lt;0,0.9,LOOKUP(W1641,{0,1950001,3300001,6950001,9000001,18000001,40000001},{0.84895,0.7979,0.6958,0.66517,0.56307,0.4916,0.44055}))</f>
        <v/>
      </c>
      <c r="Z1641" s="22">
        <f>IF(X1641&lt;0,0.9,LOOKUP(X1641,{0,1950001,3300001,6950001,9000001,18000001,40000001},{0.84895,0.7979,0.6958,0.66517,0.56307,0.4916,0.44055}))</f>
        <v/>
      </c>
      <c r="AA1641" s="22">
        <f>IF(W1641&lt;0,0,CHOOSE(MATCH(W1641,{0,1950001,3300001,6950001,9000001},1),5.105/84.895,10.21/79.79,20.42/69.58,23.483/66.517,33.693/56.307))</f>
        <v/>
      </c>
      <c r="AB1641" s="21">
        <f>IF(C1641&lt;=2000,0,(MIN(C1641,ROUNDDOWN(F1641*0.3,0))-2000)*0.1)</f>
        <v/>
      </c>
      <c r="AC1641" s="21">
        <f>IF(C1641&lt;=2000,0,MIN((C1641-2000)*Y1641,(R1641+S1641)*0.2))</f>
        <v/>
      </c>
      <c r="AD1641" s="21">
        <f>IF(C1641&lt;=2000,0,MIN((C1641-2000)*Z1641,(T1641+U1641)*0.2))</f>
        <v/>
      </c>
      <c r="AE1641" s="21">
        <f>AC1641*AA1641</f>
        <v/>
      </c>
      <c r="AF1641" s="21">
        <f>ROUNDDOWN(R1641,-2)+ROUNDDOWN(S1641,-2)</f>
        <v/>
      </c>
      <c r="AG1641" s="21">
        <f>ROUNDDOWN(MAX(0,R1641-(AB1641+AC1641+AE1641)*0.6),-2)+ROUNDDOWN(MAX(0,S1641-(AB1641+AC1641+AE1641)*0.4),-2)</f>
        <v/>
      </c>
      <c r="AH1641" s="21">
        <f>ROUNDDOWN(MAX(0,T1641-(AB1641+AD1641)*0.6),-2)+ROUNDDOWN(MAX(0,U1641-(AB1641+AD1641)*0.4),-2)</f>
        <v/>
      </c>
      <c r="AI1641" s="21">
        <f>ROUNDDOWN(T1641,-2)+ROUNDDOWN(U1641,-2)</f>
        <v/>
      </c>
      <c r="AJ1641" s="21">
        <f>M1641+AF1641</f>
        <v/>
      </c>
      <c r="AK1641" s="21">
        <f>M1641+AG1641</f>
        <v/>
      </c>
      <c r="AL1641" s="21">
        <f>N1641+AH1641</f>
        <v/>
      </c>
      <c r="AM1641" s="21">
        <f>O1641+AI1641</f>
        <v/>
      </c>
      <c r="AN1641" s="21">
        <f>N1641+AI1641</f>
        <v/>
      </c>
      <c r="AO1641" s="21">
        <f>ROUNDDOWN((R1641+S1641)*0.2/Y1641+2000,0)</f>
        <v/>
      </c>
      <c r="AP1641" s="21">
        <f>ROUNDDOWN((T1641+U1641)*0.2/Z1641+2000,0)</f>
        <v/>
      </c>
      <c r="AQ1641" s="21">
        <f>AL1641-AK1641</f>
        <v/>
      </c>
      <c r="AR1641" s="21">
        <f>AM1641-AK1641</f>
        <v/>
      </c>
      <c r="AS1641" s="21">
        <f>AM1641-AL1641</f>
        <v/>
      </c>
      <c r="AT1641" s="21">
        <f>AK1641+C1641-AJ1641</f>
        <v/>
      </c>
      <c r="AU1641" s="21">
        <f>AL1641+C1641-AM1641</f>
        <v/>
      </c>
      <c r="AV1641" s="21">
        <f>AN1641+C1641-AM1641</f>
        <v/>
      </c>
    </row>
    <row r="1642">
      <c r="A1642" t="inlineStr">
        <is>
          <t>年収別 医療費15万</t>
        </is>
      </c>
      <c r="B1642" s="21">
        <f>'4_年収別'!$A$122</f>
        <v/>
      </c>
      <c r="C1642" s="21">
        <f>AO1642</f>
        <v/>
      </c>
      <c r="D1642" s="21" t="n">
        <v>150000</v>
      </c>
      <c r="E1642" s="21">
        <f>ROUND(MIN(B1642/12,650000)*12*0.0915+MIN(B1642/12,1390000)*12*(0.0504+0)+B1642*0.005,0)</f>
        <v/>
      </c>
      <c r="F1642" s="21">
        <f>IF(B1642&lt;741000,0,IF(B1642&lt;2191000,B1642-740000,IF(B1642&lt;2193000,1451000,IF(B1642&lt;2196000,1453000,IF(B1642&lt;2200000,1456000,IF(B1642&lt;3600000,ROUND(ROUNDDOWN(B1642/4,-3)*2.8,0)-80000,IF(B1642&lt;6600000,ROUND(ROUNDDOWN(B1642/4,-3)*3.2,0)-440000,IF(B1642&lt;8500000,ROUNDDOWN(B1642*0.9,0)-1100000,B1642-1950000))))))))</f>
        <v/>
      </c>
      <c r="G1642" s="21">
        <f>IF(F1642&gt;23500000,NA(),IF(F1642&lt;=4890000,1040000,IF(F1642&lt;=6550000,670000,620000)))</f>
        <v/>
      </c>
      <c r="H1642" s="21">
        <f>IF(D1642&lt;=0,0,MAX(0,MIN(2000000,D1642-MIN(100000,ROUNDDOWN(F1642*0.05,0)))))</f>
        <v/>
      </c>
      <c r="I1642" s="21">
        <f>IF(C1642&lt;=2000,0,MIN(C1642,ROUNDDOWN(F1642*0.4,0))-2000)</f>
        <v/>
      </c>
      <c r="J1642" s="21">
        <f>MAX(0,ROUNDDOWN(F1642-E1642-G1642,-3))</f>
        <v/>
      </c>
      <c r="K1642" s="21">
        <f>MAX(0,ROUNDDOWN(F1642-E1642-G1642-H1642-I1642,-3))</f>
        <v/>
      </c>
      <c r="L1642" s="21">
        <f>MAX(0,ROUNDDOWN(F1642-E1642-G1642-H1642,-3))</f>
        <v/>
      </c>
      <c r="M1642" s="21">
        <f>IF(J1642&lt;=0,0,ROUNDDOWN((J1642*LOOKUP(J1642,{0,1950001,3300001,6950001,9000001,18000001,40000001},{0.05,0.1,0.2,0.23,0.33,0.4,0.45})-LOOKUP(J1642,{0,1950001,3300001,6950001,9000001,18000001,40000001},{0,97500,427500,636000,1536000,2796000,4796000}))*1.021,-2))</f>
        <v/>
      </c>
      <c r="N1642" s="21">
        <f>IF(K1642&lt;=0,0,ROUNDDOWN((K1642*LOOKUP(K1642,{0,1950001,3300001,6950001,9000001,18000001,40000001},{0.05,0.1,0.2,0.23,0.33,0.4,0.45})-LOOKUP(K1642,{0,1950001,3300001,6950001,9000001,18000001,40000001},{0,97500,427500,636000,1536000,2796000,4796000}))*1.021,-2))</f>
        <v/>
      </c>
      <c r="O1642" s="21">
        <f>IF(L1642&lt;=0,0,ROUNDDOWN((L1642*LOOKUP(L1642,{0,1950001,3300001,6950001,9000001,18000001,40000001},{0.05,0.1,0.2,0.23,0.33,0.4,0.45})-LOOKUP(L1642,{0,1950001,3300001,6950001,9000001,18000001,40000001},{0,97500,427500,636000,1536000,2796000,4796000}))*1.021,-2))</f>
        <v/>
      </c>
      <c r="P1642" s="21">
        <f>MAX(0,ROUNDDOWN(F1642-E1642-430000,-3))</f>
        <v/>
      </c>
      <c r="Q1642" s="21">
        <f>MAX(0,ROUNDDOWN(F1642-E1642-430000-H1642,-3))</f>
        <v/>
      </c>
      <c r="R1642" s="21">
        <f>IF(F1642&lt;=450000,0,MAX(0,P1642*0.06-MIN(50000,P1642)*0.03))</f>
        <v/>
      </c>
      <c r="S1642" s="21">
        <f>IF(F1642&lt;=450000,0,MAX(0,P1642*0.04-MIN(50000,P1642)*0.02))</f>
        <v/>
      </c>
      <c r="T1642" s="21">
        <f>IF(F1642&lt;=450000,0,MAX(0,Q1642*0.06-MIN(50000,Q1642)*0.03))</f>
        <v/>
      </c>
      <c r="U1642" s="21">
        <f>IF(F1642&lt;=450000,0,MAX(0,Q1642*0.04-MIN(50000,Q1642)*0.02))</f>
        <v/>
      </c>
      <c r="V1642" s="21">
        <f>50000+MAX(0,G1642-480000)</f>
        <v/>
      </c>
      <c r="W1642" s="21">
        <f>P1642-V1642</f>
        <v/>
      </c>
      <c r="X1642" s="21">
        <f>Q1642-V1642</f>
        <v/>
      </c>
      <c r="Y1642" s="22">
        <f>IF(W1642&lt;0,0.9,LOOKUP(W1642,{0,1950001,3300001,6950001,9000001,18000001,40000001},{0.84895,0.7979,0.6958,0.66517,0.56307,0.4916,0.44055}))</f>
        <v/>
      </c>
      <c r="Z1642" s="22">
        <f>IF(X1642&lt;0,0.9,LOOKUP(X1642,{0,1950001,3300001,6950001,9000001,18000001,40000001},{0.84895,0.7979,0.6958,0.66517,0.56307,0.4916,0.44055}))</f>
        <v/>
      </c>
      <c r="AA1642" s="22">
        <f>IF(W1642&lt;0,0,CHOOSE(MATCH(W1642,{0,1950001,3300001,6950001,9000001},1),5.105/84.895,10.21/79.79,20.42/69.58,23.483/66.517,33.693/56.307))</f>
        <v/>
      </c>
      <c r="AB1642" s="21">
        <f>IF(C1642&lt;=2000,0,(MIN(C1642,ROUNDDOWN(F1642*0.3,0))-2000)*0.1)</f>
        <v/>
      </c>
      <c r="AC1642" s="21">
        <f>IF(C1642&lt;=2000,0,MIN((C1642-2000)*Y1642,(R1642+S1642)*0.2))</f>
        <v/>
      </c>
      <c r="AD1642" s="21">
        <f>IF(C1642&lt;=2000,0,MIN((C1642-2000)*Z1642,(T1642+U1642)*0.2))</f>
        <v/>
      </c>
      <c r="AE1642" s="21">
        <f>AC1642*AA1642</f>
        <v/>
      </c>
      <c r="AF1642" s="21">
        <f>ROUNDDOWN(R1642,-2)+ROUNDDOWN(S1642,-2)</f>
        <v/>
      </c>
      <c r="AG1642" s="21">
        <f>ROUNDDOWN(MAX(0,R1642-(AB1642+AC1642+AE1642)*0.6),-2)+ROUNDDOWN(MAX(0,S1642-(AB1642+AC1642+AE1642)*0.4),-2)</f>
        <v/>
      </c>
      <c r="AH1642" s="21">
        <f>ROUNDDOWN(MAX(0,T1642-(AB1642+AD1642)*0.6),-2)+ROUNDDOWN(MAX(0,U1642-(AB1642+AD1642)*0.4),-2)</f>
        <v/>
      </c>
      <c r="AI1642" s="21">
        <f>ROUNDDOWN(T1642,-2)+ROUNDDOWN(U1642,-2)</f>
        <v/>
      </c>
      <c r="AJ1642" s="21">
        <f>M1642+AF1642</f>
        <v/>
      </c>
      <c r="AK1642" s="21">
        <f>M1642+AG1642</f>
        <v/>
      </c>
      <c r="AL1642" s="21">
        <f>N1642+AH1642</f>
        <v/>
      </c>
      <c r="AM1642" s="21">
        <f>O1642+AI1642</f>
        <v/>
      </c>
      <c r="AN1642" s="21">
        <f>N1642+AI1642</f>
        <v/>
      </c>
      <c r="AO1642" s="21">
        <f>ROUNDDOWN((R1642+S1642)*0.2/Y1642+2000,0)</f>
        <v/>
      </c>
      <c r="AP1642" s="21">
        <f>ROUNDDOWN((T1642+U1642)*0.2/Z1642+2000,0)</f>
        <v/>
      </c>
      <c r="AQ1642" s="21">
        <f>AL1642-AK1642</f>
        <v/>
      </c>
      <c r="AR1642" s="21">
        <f>AM1642-AK1642</f>
        <v/>
      </c>
      <c r="AS1642" s="21">
        <f>AM1642-AL1642</f>
        <v/>
      </c>
      <c r="AT1642" s="21">
        <f>AK1642+C1642-AJ1642</f>
        <v/>
      </c>
      <c r="AU1642" s="21">
        <f>AL1642+C1642-AM1642</f>
        <v/>
      </c>
      <c r="AV1642" s="21">
        <f>AN1642+C1642-AM1642</f>
        <v/>
      </c>
    </row>
    <row r="1643">
      <c r="A1643" t="inlineStr">
        <is>
          <t>年収別 上限+5万</t>
        </is>
      </c>
      <c r="B1643" s="21">
        <f>'4_年収別'!$A$122</f>
        <v/>
      </c>
      <c r="C1643" s="21">
        <f>AO1643+50000</f>
        <v/>
      </c>
      <c r="D1643" s="21" t="n">
        <v>0</v>
      </c>
      <c r="E1643" s="21">
        <f>ROUND(MIN(B1643/12,650000)*12*0.0915+MIN(B1643/12,1390000)*12*(0.0504+0)+B1643*0.005,0)</f>
        <v/>
      </c>
      <c r="F1643" s="21">
        <f>IF(B1643&lt;741000,0,IF(B1643&lt;2191000,B1643-740000,IF(B1643&lt;2193000,1451000,IF(B1643&lt;2196000,1453000,IF(B1643&lt;2200000,1456000,IF(B1643&lt;3600000,ROUND(ROUNDDOWN(B1643/4,-3)*2.8,0)-80000,IF(B1643&lt;6600000,ROUND(ROUNDDOWN(B1643/4,-3)*3.2,0)-440000,IF(B1643&lt;8500000,ROUNDDOWN(B1643*0.9,0)-1100000,B1643-1950000))))))))</f>
        <v/>
      </c>
      <c r="G1643" s="21">
        <f>IF(F1643&gt;23500000,NA(),IF(F1643&lt;=4890000,1040000,IF(F1643&lt;=6550000,670000,620000)))</f>
        <v/>
      </c>
      <c r="H1643" s="21">
        <f>IF(D1643&lt;=0,0,MAX(0,MIN(2000000,D1643-MIN(100000,ROUNDDOWN(F1643*0.05,0)))))</f>
        <v/>
      </c>
      <c r="I1643" s="21">
        <f>IF(C1643&lt;=2000,0,MIN(C1643,ROUNDDOWN(F1643*0.4,0))-2000)</f>
        <v/>
      </c>
      <c r="J1643" s="21">
        <f>MAX(0,ROUNDDOWN(F1643-E1643-G1643,-3))</f>
        <v/>
      </c>
      <c r="K1643" s="21">
        <f>MAX(0,ROUNDDOWN(F1643-E1643-G1643-H1643-I1643,-3))</f>
        <v/>
      </c>
      <c r="L1643" s="21">
        <f>MAX(0,ROUNDDOWN(F1643-E1643-G1643-H1643,-3))</f>
        <v/>
      </c>
      <c r="M1643" s="21">
        <f>IF(J1643&lt;=0,0,ROUNDDOWN((J1643*LOOKUP(J1643,{0,1950001,3300001,6950001,9000001,18000001,40000001},{0.05,0.1,0.2,0.23,0.33,0.4,0.45})-LOOKUP(J1643,{0,1950001,3300001,6950001,9000001,18000001,40000001},{0,97500,427500,636000,1536000,2796000,4796000}))*1.021,-2))</f>
        <v/>
      </c>
      <c r="N1643" s="21">
        <f>IF(K1643&lt;=0,0,ROUNDDOWN((K1643*LOOKUP(K1643,{0,1950001,3300001,6950001,9000001,18000001,40000001},{0.05,0.1,0.2,0.23,0.33,0.4,0.45})-LOOKUP(K1643,{0,1950001,3300001,6950001,9000001,18000001,40000001},{0,97500,427500,636000,1536000,2796000,4796000}))*1.021,-2))</f>
        <v/>
      </c>
      <c r="O1643" s="21">
        <f>IF(L1643&lt;=0,0,ROUNDDOWN((L1643*LOOKUP(L1643,{0,1950001,3300001,6950001,9000001,18000001,40000001},{0.05,0.1,0.2,0.23,0.33,0.4,0.45})-LOOKUP(L1643,{0,1950001,3300001,6950001,9000001,18000001,40000001},{0,97500,427500,636000,1536000,2796000,4796000}))*1.021,-2))</f>
        <v/>
      </c>
      <c r="P1643" s="21">
        <f>MAX(0,ROUNDDOWN(F1643-E1643-430000,-3))</f>
        <v/>
      </c>
      <c r="Q1643" s="21">
        <f>MAX(0,ROUNDDOWN(F1643-E1643-430000-H1643,-3))</f>
        <v/>
      </c>
      <c r="R1643" s="21">
        <f>IF(F1643&lt;=450000,0,MAX(0,P1643*0.06-MIN(50000,P1643)*0.03))</f>
        <v/>
      </c>
      <c r="S1643" s="21">
        <f>IF(F1643&lt;=450000,0,MAX(0,P1643*0.04-MIN(50000,P1643)*0.02))</f>
        <v/>
      </c>
      <c r="T1643" s="21">
        <f>IF(F1643&lt;=450000,0,MAX(0,Q1643*0.06-MIN(50000,Q1643)*0.03))</f>
        <v/>
      </c>
      <c r="U1643" s="21">
        <f>IF(F1643&lt;=450000,0,MAX(0,Q1643*0.04-MIN(50000,Q1643)*0.02))</f>
        <v/>
      </c>
      <c r="V1643" s="21">
        <f>50000+MAX(0,G1643-480000)</f>
        <v/>
      </c>
      <c r="W1643" s="21">
        <f>P1643-V1643</f>
        <v/>
      </c>
      <c r="X1643" s="21">
        <f>Q1643-V1643</f>
        <v/>
      </c>
      <c r="Y1643" s="22">
        <f>IF(W1643&lt;0,0.9,LOOKUP(W1643,{0,1950001,3300001,6950001,9000001,18000001,40000001},{0.84895,0.7979,0.6958,0.66517,0.56307,0.4916,0.44055}))</f>
        <v/>
      </c>
      <c r="Z1643" s="22">
        <f>IF(X1643&lt;0,0.9,LOOKUP(X1643,{0,1950001,3300001,6950001,9000001,18000001,40000001},{0.84895,0.7979,0.6958,0.66517,0.56307,0.4916,0.44055}))</f>
        <v/>
      </c>
      <c r="AA1643" s="22">
        <f>IF(W1643&lt;0,0,CHOOSE(MATCH(W1643,{0,1950001,3300001,6950001,9000001},1),5.105/84.895,10.21/79.79,20.42/69.58,23.483/66.517,33.693/56.307))</f>
        <v/>
      </c>
      <c r="AB1643" s="21">
        <f>IF(C1643&lt;=2000,0,(MIN(C1643,ROUNDDOWN(F1643*0.3,0))-2000)*0.1)</f>
        <v/>
      </c>
      <c r="AC1643" s="21">
        <f>IF(C1643&lt;=2000,0,MIN((C1643-2000)*Y1643,(R1643+S1643)*0.2))</f>
        <v/>
      </c>
      <c r="AD1643" s="21">
        <f>IF(C1643&lt;=2000,0,MIN((C1643-2000)*Z1643,(T1643+U1643)*0.2))</f>
        <v/>
      </c>
      <c r="AE1643" s="21">
        <f>AC1643*AA1643</f>
        <v/>
      </c>
      <c r="AF1643" s="21">
        <f>ROUNDDOWN(R1643,-2)+ROUNDDOWN(S1643,-2)</f>
        <v/>
      </c>
      <c r="AG1643" s="21">
        <f>ROUNDDOWN(MAX(0,R1643-(AB1643+AC1643+AE1643)*0.6),-2)+ROUNDDOWN(MAX(0,S1643-(AB1643+AC1643+AE1643)*0.4),-2)</f>
        <v/>
      </c>
      <c r="AH1643" s="21">
        <f>ROUNDDOWN(MAX(0,T1643-(AB1643+AD1643)*0.6),-2)+ROUNDDOWN(MAX(0,U1643-(AB1643+AD1643)*0.4),-2)</f>
        <v/>
      </c>
      <c r="AI1643" s="21">
        <f>ROUNDDOWN(T1643,-2)+ROUNDDOWN(U1643,-2)</f>
        <v/>
      </c>
      <c r="AJ1643" s="21">
        <f>M1643+AF1643</f>
        <v/>
      </c>
      <c r="AK1643" s="21">
        <f>M1643+AG1643</f>
        <v/>
      </c>
      <c r="AL1643" s="21">
        <f>N1643+AH1643</f>
        <v/>
      </c>
      <c r="AM1643" s="21">
        <f>O1643+AI1643</f>
        <v/>
      </c>
      <c r="AN1643" s="21">
        <f>N1643+AI1643</f>
        <v/>
      </c>
      <c r="AO1643" s="21">
        <f>ROUNDDOWN((R1643+S1643)*0.2/Y1643+2000,0)</f>
        <v/>
      </c>
      <c r="AP1643" s="21">
        <f>ROUNDDOWN((T1643+U1643)*0.2/Z1643+2000,0)</f>
        <v/>
      </c>
      <c r="AQ1643" s="21">
        <f>AL1643-AK1643</f>
        <v/>
      </c>
      <c r="AR1643" s="21">
        <f>AM1643-AK1643</f>
        <v/>
      </c>
      <c r="AS1643" s="21">
        <f>AM1643-AL1643</f>
        <v/>
      </c>
      <c r="AT1643" s="21">
        <f>AK1643+C1643-AJ1643</f>
        <v/>
      </c>
      <c r="AU1643" s="21">
        <f>AL1643+C1643-AM1643</f>
        <v/>
      </c>
      <c r="AV1643" s="21">
        <f>AN1643+C1643-AM1643</f>
        <v/>
      </c>
    </row>
    <row r="1644">
      <c r="A1644" t="inlineStr">
        <is>
          <t>年収別 医療費15万</t>
        </is>
      </c>
      <c r="B1644" s="21">
        <f>'4_年収別'!$A$123</f>
        <v/>
      </c>
      <c r="C1644" s="21">
        <f>AO1644</f>
        <v/>
      </c>
      <c r="D1644" s="21" t="n">
        <v>150000</v>
      </c>
      <c r="E1644" s="21">
        <f>ROUND(MIN(B1644/12,650000)*12*0.0915+MIN(B1644/12,1390000)*12*(0.0504+0)+B1644*0.005,0)</f>
        <v/>
      </c>
      <c r="F1644" s="21">
        <f>IF(B1644&lt;741000,0,IF(B1644&lt;2191000,B1644-740000,IF(B1644&lt;2193000,1451000,IF(B1644&lt;2196000,1453000,IF(B1644&lt;2200000,1456000,IF(B1644&lt;3600000,ROUND(ROUNDDOWN(B1644/4,-3)*2.8,0)-80000,IF(B1644&lt;6600000,ROUND(ROUNDDOWN(B1644/4,-3)*3.2,0)-440000,IF(B1644&lt;8500000,ROUNDDOWN(B1644*0.9,0)-1100000,B1644-1950000))))))))</f>
        <v/>
      </c>
      <c r="G1644" s="21">
        <f>IF(F1644&gt;23500000,NA(),IF(F1644&lt;=4890000,1040000,IF(F1644&lt;=6550000,670000,620000)))</f>
        <v/>
      </c>
      <c r="H1644" s="21">
        <f>IF(D1644&lt;=0,0,MAX(0,MIN(2000000,D1644-MIN(100000,ROUNDDOWN(F1644*0.05,0)))))</f>
        <v/>
      </c>
      <c r="I1644" s="21">
        <f>IF(C1644&lt;=2000,0,MIN(C1644,ROUNDDOWN(F1644*0.4,0))-2000)</f>
        <v/>
      </c>
      <c r="J1644" s="21">
        <f>MAX(0,ROUNDDOWN(F1644-E1644-G1644,-3))</f>
        <v/>
      </c>
      <c r="K1644" s="21">
        <f>MAX(0,ROUNDDOWN(F1644-E1644-G1644-H1644-I1644,-3))</f>
        <v/>
      </c>
      <c r="L1644" s="21">
        <f>MAX(0,ROUNDDOWN(F1644-E1644-G1644-H1644,-3))</f>
        <v/>
      </c>
      <c r="M1644" s="21">
        <f>IF(J1644&lt;=0,0,ROUNDDOWN((J1644*LOOKUP(J1644,{0,1950001,3300001,6950001,9000001,18000001,40000001},{0.05,0.1,0.2,0.23,0.33,0.4,0.45})-LOOKUP(J1644,{0,1950001,3300001,6950001,9000001,18000001,40000001},{0,97500,427500,636000,1536000,2796000,4796000}))*1.021,-2))</f>
        <v/>
      </c>
      <c r="N1644" s="21">
        <f>IF(K1644&lt;=0,0,ROUNDDOWN((K1644*LOOKUP(K1644,{0,1950001,3300001,6950001,9000001,18000001,40000001},{0.05,0.1,0.2,0.23,0.33,0.4,0.45})-LOOKUP(K1644,{0,1950001,3300001,6950001,9000001,18000001,40000001},{0,97500,427500,636000,1536000,2796000,4796000}))*1.021,-2))</f>
        <v/>
      </c>
      <c r="O1644" s="21">
        <f>IF(L1644&lt;=0,0,ROUNDDOWN((L1644*LOOKUP(L1644,{0,1950001,3300001,6950001,9000001,18000001,40000001},{0.05,0.1,0.2,0.23,0.33,0.4,0.45})-LOOKUP(L1644,{0,1950001,3300001,6950001,9000001,18000001,40000001},{0,97500,427500,636000,1536000,2796000,4796000}))*1.021,-2))</f>
        <v/>
      </c>
      <c r="P1644" s="21">
        <f>MAX(0,ROUNDDOWN(F1644-E1644-430000,-3))</f>
        <v/>
      </c>
      <c r="Q1644" s="21">
        <f>MAX(0,ROUNDDOWN(F1644-E1644-430000-H1644,-3))</f>
        <v/>
      </c>
      <c r="R1644" s="21">
        <f>IF(F1644&lt;=450000,0,MAX(0,P1644*0.06-MIN(50000,P1644)*0.03))</f>
        <v/>
      </c>
      <c r="S1644" s="21">
        <f>IF(F1644&lt;=450000,0,MAX(0,P1644*0.04-MIN(50000,P1644)*0.02))</f>
        <v/>
      </c>
      <c r="T1644" s="21">
        <f>IF(F1644&lt;=450000,0,MAX(0,Q1644*0.06-MIN(50000,Q1644)*0.03))</f>
        <v/>
      </c>
      <c r="U1644" s="21">
        <f>IF(F1644&lt;=450000,0,MAX(0,Q1644*0.04-MIN(50000,Q1644)*0.02))</f>
        <v/>
      </c>
      <c r="V1644" s="21">
        <f>50000+MAX(0,G1644-480000)</f>
        <v/>
      </c>
      <c r="W1644" s="21">
        <f>P1644-V1644</f>
        <v/>
      </c>
      <c r="X1644" s="21">
        <f>Q1644-V1644</f>
        <v/>
      </c>
      <c r="Y1644" s="22">
        <f>IF(W1644&lt;0,0.9,LOOKUP(W1644,{0,1950001,3300001,6950001,9000001,18000001,40000001},{0.84895,0.7979,0.6958,0.66517,0.56307,0.4916,0.44055}))</f>
        <v/>
      </c>
      <c r="Z1644" s="22">
        <f>IF(X1644&lt;0,0.9,LOOKUP(X1644,{0,1950001,3300001,6950001,9000001,18000001,40000001},{0.84895,0.7979,0.6958,0.66517,0.56307,0.4916,0.44055}))</f>
        <v/>
      </c>
      <c r="AA1644" s="22">
        <f>IF(W1644&lt;0,0,CHOOSE(MATCH(W1644,{0,1950001,3300001,6950001,9000001},1),5.105/84.895,10.21/79.79,20.42/69.58,23.483/66.517,33.693/56.307))</f>
        <v/>
      </c>
      <c r="AB1644" s="21">
        <f>IF(C1644&lt;=2000,0,(MIN(C1644,ROUNDDOWN(F1644*0.3,0))-2000)*0.1)</f>
        <v/>
      </c>
      <c r="AC1644" s="21">
        <f>IF(C1644&lt;=2000,0,MIN((C1644-2000)*Y1644,(R1644+S1644)*0.2))</f>
        <v/>
      </c>
      <c r="AD1644" s="21">
        <f>IF(C1644&lt;=2000,0,MIN((C1644-2000)*Z1644,(T1644+U1644)*0.2))</f>
        <v/>
      </c>
      <c r="AE1644" s="21">
        <f>AC1644*AA1644</f>
        <v/>
      </c>
      <c r="AF1644" s="21">
        <f>ROUNDDOWN(R1644,-2)+ROUNDDOWN(S1644,-2)</f>
        <v/>
      </c>
      <c r="AG1644" s="21">
        <f>ROUNDDOWN(MAX(0,R1644-(AB1644+AC1644+AE1644)*0.6),-2)+ROUNDDOWN(MAX(0,S1644-(AB1644+AC1644+AE1644)*0.4),-2)</f>
        <v/>
      </c>
      <c r="AH1644" s="21">
        <f>ROUNDDOWN(MAX(0,T1644-(AB1644+AD1644)*0.6),-2)+ROUNDDOWN(MAX(0,U1644-(AB1644+AD1644)*0.4),-2)</f>
        <v/>
      </c>
      <c r="AI1644" s="21">
        <f>ROUNDDOWN(T1644,-2)+ROUNDDOWN(U1644,-2)</f>
        <v/>
      </c>
      <c r="AJ1644" s="21">
        <f>M1644+AF1644</f>
        <v/>
      </c>
      <c r="AK1644" s="21">
        <f>M1644+AG1644</f>
        <v/>
      </c>
      <c r="AL1644" s="21">
        <f>N1644+AH1644</f>
        <v/>
      </c>
      <c r="AM1644" s="21">
        <f>O1644+AI1644</f>
        <v/>
      </c>
      <c r="AN1644" s="21">
        <f>N1644+AI1644</f>
        <v/>
      </c>
      <c r="AO1644" s="21">
        <f>ROUNDDOWN((R1644+S1644)*0.2/Y1644+2000,0)</f>
        <v/>
      </c>
      <c r="AP1644" s="21">
        <f>ROUNDDOWN((T1644+U1644)*0.2/Z1644+2000,0)</f>
        <v/>
      </c>
      <c r="AQ1644" s="21">
        <f>AL1644-AK1644</f>
        <v/>
      </c>
      <c r="AR1644" s="21">
        <f>AM1644-AK1644</f>
        <v/>
      </c>
      <c r="AS1644" s="21">
        <f>AM1644-AL1644</f>
        <v/>
      </c>
      <c r="AT1644" s="21">
        <f>AK1644+C1644-AJ1644</f>
        <v/>
      </c>
      <c r="AU1644" s="21">
        <f>AL1644+C1644-AM1644</f>
        <v/>
      </c>
      <c r="AV1644" s="21">
        <f>AN1644+C1644-AM1644</f>
        <v/>
      </c>
    </row>
    <row r="1645">
      <c r="A1645" t="inlineStr">
        <is>
          <t>年収別 上限+5万</t>
        </is>
      </c>
      <c r="B1645" s="21">
        <f>'4_年収別'!$A$123</f>
        <v/>
      </c>
      <c r="C1645" s="21">
        <f>AO1645+50000</f>
        <v/>
      </c>
      <c r="D1645" s="21" t="n">
        <v>0</v>
      </c>
      <c r="E1645" s="21">
        <f>ROUND(MIN(B1645/12,650000)*12*0.0915+MIN(B1645/12,1390000)*12*(0.0504+0)+B1645*0.005,0)</f>
        <v/>
      </c>
      <c r="F1645" s="21">
        <f>IF(B1645&lt;741000,0,IF(B1645&lt;2191000,B1645-740000,IF(B1645&lt;2193000,1451000,IF(B1645&lt;2196000,1453000,IF(B1645&lt;2200000,1456000,IF(B1645&lt;3600000,ROUND(ROUNDDOWN(B1645/4,-3)*2.8,0)-80000,IF(B1645&lt;6600000,ROUND(ROUNDDOWN(B1645/4,-3)*3.2,0)-440000,IF(B1645&lt;8500000,ROUNDDOWN(B1645*0.9,0)-1100000,B1645-1950000))))))))</f>
        <v/>
      </c>
      <c r="G1645" s="21">
        <f>IF(F1645&gt;23500000,NA(),IF(F1645&lt;=4890000,1040000,IF(F1645&lt;=6550000,670000,620000)))</f>
        <v/>
      </c>
      <c r="H1645" s="21">
        <f>IF(D1645&lt;=0,0,MAX(0,MIN(2000000,D1645-MIN(100000,ROUNDDOWN(F1645*0.05,0)))))</f>
        <v/>
      </c>
      <c r="I1645" s="21">
        <f>IF(C1645&lt;=2000,0,MIN(C1645,ROUNDDOWN(F1645*0.4,0))-2000)</f>
        <v/>
      </c>
      <c r="J1645" s="21">
        <f>MAX(0,ROUNDDOWN(F1645-E1645-G1645,-3))</f>
        <v/>
      </c>
      <c r="K1645" s="21">
        <f>MAX(0,ROUNDDOWN(F1645-E1645-G1645-H1645-I1645,-3))</f>
        <v/>
      </c>
      <c r="L1645" s="21">
        <f>MAX(0,ROUNDDOWN(F1645-E1645-G1645-H1645,-3))</f>
        <v/>
      </c>
      <c r="M1645" s="21">
        <f>IF(J1645&lt;=0,0,ROUNDDOWN((J1645*LOOKUP(J1645,{0,1950001,3300001,6950001,9000001,18000001,40000001},{0.05,0.1,0.2,0.23,0.33,0.4,0.45})-LOOKUP(J1645,{0,1950001,3300001,6950001,9000001,18000001,40000001},{0,97500,427500,636000,1536000,2796000,4796000}))*1.021,-2))</f>
        <v/>
      </c>
      <c r="N1645" s="21">
        <f>IF(K1645&lt;=0,0,ROUNDDOWN((K1645*LOOKUP(K1645,{0,1950001,3300001,6950001,9000001,18000001,40000001},{0.05,0.1,0.2,0.23,0.33,0.4,0.45})-LOOKUP(K1645,{0,1950001,3300001,6950001,9000001,18000001,40000001},{0,97500,427500,636000,1536000,2796000,4796000}))*1.021,-2))</f>
        <v/>
      </c>
      <c r="O1645" s="21">
        <f>IF(L1645&lt;=0,0,ROUNDDOWN((L1645*LOOKUP(L1645,{0,1950001,3300001,6950001,9000001,18000001,40000001},{0.05,0.1,0.2,0.23,0.33,0.4,0.45})-LOOKUP(L1645,{0,1950001,3300001,6950001,9000001,18000001,40000001},{0,97500,427500,636000,1536000,2796000,4796000}))*1.021,-2))</f>
        <v/>
      </c>
      <c r="P1645" s="21">
        <f>MAX(0,ROUNDDOWN(F1645-E1645-430000,-3))</f>
        <v/>
      </c>
      <c r="Q1645" s="21">
        <f>MAX(0,ROUNDDOWN(F1645-E1645-430000-H1645,-3))</f>
        <v/>
      </c>
      <c r="R1645" s="21">
        <f>IF(F1645&lt;=450000,0,MAX(0,P1645*0.06-MIN(50000,P1645)*0.03))</f>
        <v/>
      </c>
      <c r="S1645" s="21">
        <f>IF(F1645&lt;=450000,0,MAX(0,P1645*0.04-MIN(50000,P1645)*0.02))</f>
        <v/>
      </c>
      <c r="T1645" s="21">
        <f>IF(F1645&lt;=450000,0,MAX(0,Q1645*0.06-MIN(50000,Q1645)*0.03))</f>
        <v/>
      </c>
      <c r="U1645" s="21">
        <f>IF(F1645&lt;=450000,0,MAX(0,Q1645*0.04-MIN(50000,Q1645)*0.02))</f>
        <v/>
      </c>
      <c r="V1645" s="21">
        <f>50000+MAX(0,G1645-480000)</f>
        <v/>
      </c>
      <c r="W1645" s="21">
        <f>P1645-V1645</f>
        <v/>
      </c>
      <c r="X1645" s="21">
        <f>Q1645-V1645</f>
        <v/>
      </c>
      <c r="Y1645" s="22">
        <f>IF(W1645&lt;0,0.9,LOOKUP(W1645,{0,1950001,3300001,6950001,9000001,18000001,40000001},{0.84895,0.7979,0.6958,0.66517,0.56307,0.4916,0.44055}))</f>
        <v/>
      </c>
      <c r="Z1645" s="22">
        <f>IF(X1645&lt;0,0.9,LOOKUP(X1645,{0,1950001,3300001,6950001,9000001,18000001,40000001},{0.84895,0.7979,0.6958,0.66517,0.56307,0.4916,0.44055}))</f>
        <v/>
      </c>
      <c r="AA1645" s="22">
        <f>IF(W1645&lt;0,0,CHOOSE(MATCH(W1645,{0,1950001,3300001,6950001,9000001},1),5.105/84.895,10.21/79.79,20.42/69.58,23.483/66.517,33.693/56.307))</f>
        <v/>
      </c>
      <c r="AB1645" s="21">
        <f>IF(C1645&lt;=2000,0,(MIN(C1645,ROUNDDOWN(F1645*0.3,0))-2000)*0.1)</f>
        <v/>
      </c>
      <c r="AC1645" s="21">
        <f>IF(C1645&lt;=2000,0,MIN((C1645-2000)*Y1645,(R1645+S1645)*0.2))</f>
        <v/>
      </c>
      <c r="AD1645" s="21">
        <f>IF(C1645&lt;=2000,0,MIN((C1645-2000)*Z1645,(T1645+U1645)*0.2))</f>
        <v/>
      </c>
      <c r="AE1645" s="21">
        <f>AC1645*AA1645</f>
        <v/>
      </c>
      <c r="AF1645" s="21">
        <f>ROUNDDOWN(R1645,-2)+ROUNDDOWN(S1645,-2)</f>
        <v/>
      </c>
      <c r="AG1645" s="21">
        <f>ROUNDDOWN(MAX(0,R1645-(AB1645+AC1645+AE1645)*0.6),-2)+ROUNDDOWN(MAX(0,S1645-(AB1645+AC1645+AE1645)*0.4),-2)</f>
        <v/>
      </c>
      <c r="AH1645" s="21">
        <f>ROUNDDOWN(MAX(0,T1645-(AB1645+AD1645)*0.6),-2)+ROUNDDOWN(MAX(0,U1645-(AB1645+AD1645)*0.4),-2)</f>
        <v/>
      </c>
      <c r="AI1645" s="21">
        <f>ROUNDDOWN(T1645,-2)+ROUNDDOWN(U1645,-2)</f>
        <v/>
      </c>
      <c r="AJ1645" s="21">
        <f>M1645+AF1645</f>
        <v/>
      </c>
      <c r="AK1645" s="21">
        <f>M1645+AG1645</f>
        <v/>
      </c>
      <c r="AL1645" s="21">
        <f>N1645+AH1645</f>
        <v/>
      </c>
      <c r="AM1645" s="21">
        <f>O1645+AI1645</f>
        <v/>
      </c>
      <c r="AN1645" s="21">
        <f>N1645+AI1645</f>
        <v/>
      </c>
      <c r="AO1645" s="21">
        <f>ROUNDDOWN((R1645+S1645)*0.2/Y1645+2000,0)</f>
        <v/>
      </c>
      <c r="AP1645" s="21">
        <f>ROUNDDOWN((T1645+U1645)*0.2/Z1645+2000,0)</f>
        <v/>
      </c>
      <c r="AQ1645" s="21">
        <f>AL1645-AK1645</f>
        <v/>
      </c>
      <c r="AR1645" s="21">
        <f>AM1645-AK1645</f>
        <v/>
      </c>
      <c r="AS1645" s="21">
        <f>AM1645-AL1645</f>
        <v/>
      </c>
      <c r="AT1645" s="21">
        <f>AK1645+C1645-AJ1645</f>
        <v/>
      </c>
      <c r="AU1645" s="21">
        <f>AL1645+C1645-AM1645</f>
        <v/>
      </c>
      <c r="AV1645" s="21">
        <f>AN1645+C1645-AM1645</f>
        <v/>
      </c>
    </row>
    <row r="1646">
      <c r="A1646" t="inlineStr">
        <is>
          <t>年収別 医療費15万</t>
        </is>
      </c>
      <c r="B1646" s="21">
        <f>'4_年収別'!$A$124</f>
        <v/>
      </c>
      <c r="C1646" s="21">
        <f>AO1646</f>
        <v/>
      </c>
      <c r="D1646" s="21" t="n">
        <v>150000</v>
      </c>
      <c r="E1646" s="21">
        <f>ROUND(MIN(B1646/12,650000)*12*0.0915+MIN(B1646/12,1390000)*12*(0.0504+0)+B1646*0.005,0)</f>
        <v/>
      </c>
      <c r="F1646" s="21">
        <f>IF(B1646&lt;741000,0,IF(B1646&lt;2191000,B1646-740000,IF(B1646&lt;2193000,1451000,IF(B1646&lt;2196000,1453000,IF(B1646&lt;2200000,1456000,IF(B1646&lt;3600000,ROUND(ROUNDDOWN(B1646/4,-3)*2.8,0)-80000,IF(B1646&lt;6600000,ROUND(ROUNDDOWN(B1646/4,-3)*3.2,0)-440000,IF(B1646&lt;8500000,ROUNDDOWN(B1646*0.9,0)-1100000,B1646-1950000))))))))</f>
        <v/>
      </c>
      <c r="G1646" s="21">
        <f>IF(F1646&gt;23500000,NA(),IF(F1646&lt;=4890000,1040000,IF(F1646&lt;=6550000,670000,620000)))</f>
        <v/>
      </c>
      <c r="H1646" s="21">
        <f>IF(D1646&lt;=0,0,MAX(0,MIN(2000000,D1646-MIN(100000,ROUNDDOWN(F1646*0.05,0)))))</f>
        <v/>
      </c>
      <c r="I1646" s="21">
        <f>IF(C1646&lt;=2000,0,MIN(C1646,ROUNDDOWN(F1646*0.4,0))-2000)</f>
        <v/>
      </c>
      <c r="J1646" s="21">
        <f>MAX(0,ROUNDDOWN(F1646-E1646-G1646,-3))</f>
        <v/>
      </c>
      <c r="K1646" s="21">
        <f>MAX(0,ROUNDDOWN(F1646-E1646-G1646-H1646-I1646,-3))</f>
        <v/>
      </c>
      <c r="L1646" s="21">
        <f>MAX(0,ROUNDDOWN(F1646-E1646-G1646-H1646,-3))</f>
        <v/>
      </c>
      <c r="M1646" s="21">
        <f>IF(J1646&lt;=0,0,ROUNDDOWN((J1646*LOOKUP(J1646,{0,1950001,3300001,6950001,9000001,18000001,40000001},{0.05,0.1,0.2,0.23,0.33,0.4,0.45})-LOOKUP(J1646,{0,1950001,3300001,6950001,9000001,18000001,40000001},{0,97500,427500,636000,1536000,2796000,4796000}))*1.021,-2))</f>
        <v/>
      </c>
      <c r="N1646" s="21">
        <f>IF(K1646&lt;=0,0,ROUNDDOWN((K1646*LOOKUP(K1646,{0,1950001,3300001,6950001,9000001,18000001,40000001},{0.05,0.1,0.2,0.23,0.33,0.4,0.45})-LOOKUP(K1646,{0,1950001,3300001,6950001,9000001,18000001,40000001},{0,97500,427500,636000,1536000,2796000,4796000}))*1.021,-2))</f>
        <v/>
      </c>
      <c r="O1646" s="21">
        <f>IF(L1646&lt;=0,0,ROUNDDOWN((L1646*LOOKUP(L1646,{0,1950001,3300001,6950001,9000001,18000001,40000001},{0.05,0.1,0.2,0.23,0.33,0.4,0.45})-LOOKUP(L1646,{0,1950001,3300001,6950001,9000001,18000001,40000001},{0,97500,427500,636000,1536000,2796000,4796000}))*1.021,-2))</f>
        <v/>
      </c>
      <c r="P1646" s="21">
        <f>MAX(0,ROUNDDOWN(F1646-E1646-430000,-3))</f>
        <v/>
      </c>
      <c r="Q1646" s="21">
        <f>MAX(0,ROUNDDOWN(F1646-E1646-430000-H1646,-3))</f>
        <v/>
      </c>
      <c r="R1646" s="21">
        <f>IF(F1646&lt;=450000,0,MAX(0,P1646*0.06-MIN(50000,P1646)*0.03))</f>
        <v/>
      </c>
      <c r="S1646" s="21">
        <f>IF(F1646&lt;=450000,0,MAX(0,P1646*0.04-MIN(50000,P1646)*0.02))</f>
        <v/>
      </c>
      <c r="T1646" s="21">
        <f>IF(F1646&lt;=450000,0,MAX(0,Q1646*0.06-MIN(50000,Q1646)*0.03))</f>
        <v/>
      </c>
      <c r="U1646" s="21">
        <f>IF(F1646&lt;=450000,0,MAX(0,Q1646*0.04-MIN(50000,Q1646)*0.02))</f>
        <v/>
      </c>
      <c r="V1646" s="21">
        <f>50000+MAX(0,G1646-480000)</f>
        <v/>
      </c>
      <c r="W1646" s="21">
        <f>P1646-V1646</f>
        <v/>
      </c>
      <c r="X1646" s="21">
        <f>Q1646-V1646</f>
        <v/>
      </c>
      <c r="Y1646" s="22">
        <f>IF(W1646&lt;0,0.9,LOOKUP(W1646,{0,1950001,3300001,6950001,9000001,18000001,40000001},{0.84895,0.7979,0.6958,0.66517,0.56307,0.4916,0.44055}))</f>
        <v/>
      </c>
      <c r="Z1646" s="22">
        <f>IF(X1646&lt;0,0.9,LOOKUP(X1646,{0,1950001,3300001,6950001,9000001,18000001,40000001},{0.84895,0.7979,0.6958,0.66517,0.56307,0.4916,0.44055}))</f>
        <v/>
      </c>
      <c r="AA1646" s="22">
        <f>IF(W1646&lt;0,0,CHOOSE(MATCH(W1646,{0,1950001,3300001,6950001,9000001},1),5.105/84.895,10.21/79.79,20.42/69.58,23.483/66.517,33.693/56.307))</f>
        <v/>
      </c>
      <c r="AB1646" s="21">
        <f>IF(C1646&lt;=2000,0,(MIN(C1646,ROUNDDOWN(F1646*0.3,0))-2000)*0.1)</f>
        <v/>
      </c>
      <c r="AC1646" s="21">
        <f>IF(C1646&lt;=2000,0,MIN((C1646-2000)*Y1646,(R1646+S1646)*0.2))</f>
        <v/>
      </c>
      <c r="AD1646" s="21">
        <f>IF(C1646&lt;=2000,0,MIN((C1646-2000)*Z1646,(T1646+U1646)*0.2))</f>
        <v/>
      </c>
      <c r="AE1646" s="21">
        <f>AC1646*AA1646</f>
        <v/>
      </c>
      <c r="AF1646" s="21">
        <f>ROUNDDOWN(R1646,-2)+ROUNDDOWN(S1646,-2)</f>
        <v/>
      </c>
      <c r="AG1646" s="21">
        <f>ROUNDDOWN(MAX(0,R1646-(AB1646+AC1646+AE1646)*0.6),-2)+ROUNDDOWN(MAX(0,S1646-(AB1646+AC1646+AE1646)*0.4),-2)</f>
        <v/>
      </c>
      <c r="AH1646" s="21">
        <f>ROUNDDOWN(MAX(0,T1646-(AB1646+AD1646)*0.6),-2)+ROUNDDOWN(MAX(0,U1646-(AB1646+AD1646)*0.4),-2)</f>
        <v/>
      </c>
      <c r="AI1646" s="21">
        <f>ROUNDDOWN(T1646,-2)+ROUNDDOWN(U1646,-2)</f>
        <v/>
      </c>
      <c r="AJ1646" s="21">
        <f>M1646+AF1646</f>
        <v/>
      </c>
      <c r="AK1646" s="21">
        <f>M1646+AG1646</f>
        <v/>
      </c>
      <c r="AL1646" s="21">
        <f>N1646+AH1646</f>
        <v/>
      </c>
      <c r="AM1646" s="21">
        <f>O1646+AI1646</f>
        <v/>
      </c>
      <c r="AN1646" s="21">
        <f>N1646+AI1646</f>
        <v/>
      </c>
      <c r="AO1646" s="21">
        <f>ROUNDDOWN((R1646+S1646)*0.2/Y1646+2000,0)</f>
        <v/>
      </c>
      <c r="AP1646" s="21">
        <f>ROUNDDOWN((T1646+U1646)*0.2/Z1646+2000,0)</f>
        <v/>
      </c>
      <c r="AQ1646" s="21">
        <f>AL1646-AK1646</f>
        <v/>
      </c>
      <c r="AR1646" s="21">
        <f>AM1646-AK1646</f>
        <v/>
      </c>
      <c r="AS1646" s="21">
        <f>AM1646-AL1646</f>
        <v/>
      </c>
      <c r="AT1646" s="21">
        <f>AK1646+C1646-AJ1646</f>
        <v/>
      </c>
      <c r="AU1646" s="21">
        <f>AL1646+C1646-AM1646</f>
        <v/>
      </c>
      <c r="AV1646" s="21">
        <f>AN1646+C1646-AM1646</f>
        <v/>
      </c>
    </row>
    <row r="1647">
      <c r="A1647" t="inlineStr">
        <is>
          <t>年収別 上限+5万</t>
        </is>
      </c>
      <c r="B1647" s="21">
        <f>'4_年収別'!$A$124</f>
        <v/>
      </c>
      <c r="C1647" s="21">
        <f>AO1647+50000</f>
        <v/>
      </c>
      <c r="D1647" s="21" t="n">
        <v>0</v>
      </c>
      <c r="E1647" s="21">
        <f>ROUND(MIN(B1647/12,650000)*12*0.0915+MIN(B1647/12,1390000)*12*(0.0504+0)+B1647*0.005,0)</f>
        <v/>
      </c>
      <c r="F1647" s="21">
        <f>IF(B1647&lt;741000,0,IF(B1647&lt;2191000,B1647-740000,IF(B1647&lt;2193000,1451000,IF(B1647&lt;2196000,1453000,IF(B1647&lt;2200000,1456000,IF(B1647&lt;3600000,ROUND(ROUNDDOWN(B1647/4,-3)*2.8,0)-80000,IF(B1647&lt;6600000,ROUND(ROUNDDOWN(B1647/4,-3)*3.2,0)-440000,IF(B1647&lt;8500000,ROUNDDOWN(B1647*0.9,0)-1100000,B1647-1950000))))))))</f>
        <v/>
      </c>
      <c r="G1647" s="21">
        <f>IF(F1647&gt;23500000,NA(),IF(F1647&lt;=4890000,1040000,IF(F1647&lt;=6550000,670000,620000)))</f>
        <v/>
      </c>
      <c r="H1647" s="21">
        <f>IF(D1647&lt;=0,0,MAX(0,MIN(2000000,D1647-MIN(100000,ROUNDDOWN(F1647*0.05,0)))))</f>
        <v/>
      </c>
      <c r="I1647" s="21">
        <f>IF(C1647&lt;=2000,0,MIN(C1647,ROUNDDOWN(F1647*0.4,0))-2000)</f>
        <v/>
      </c>
      <c r="J1647" s="21">
        <f>MAX(0,ROUNDDOWN(F1647-E1647-G1647,-3))</f>
        <v/>
      </c>
      <c r="K1647" s="21">
        <f>MAX(0,ROUNDDOWN(F1647-E1647-G1647-H1647-I1647,-3))</f>
        <v/>
      </c>
      <c r="L1647" s="21">
        <f>MAX(0,ROUNDDOWN(F1647-E1647-G1647-H1647,-3))</f>
        <v/>
      </c>
      <c r="M1647" s="21">
        <f>IF(J1647&lt;=0,0,ROUNDDOWN((J1647*LOOKUP(J1647,{0,1950001,3300001,6950001,9000001,18000001,40000001},{0.05,0.1,0.2,0.23,0.33,0.4,0.45})-LOOKUP(J1647,{0,1950001,3300001,6950001,9000001,18000001,40000001},{0,97500,427500,636000,1536000,2796000,4796000}))*1.021,-2))</f>
        <v/>
      </c>
      <c r="N1647" s="21">
        <f>IF(K1647&lt;=0,0,ROUNDDOWN((K1647*LOOKUP(K1647,{0,1950001,3300001,6950001,9000001,18000001,40000001},{0.05,0.1,0.2,0.23,0.33,0.4,0.45})-LOOKUP(K1647,{0,1950001,3300001,6950001,9000001,18000001,40000001},{0,97500,427500,636000,1536000,2796000,4796000}))*1.021,-2))</f>
        <v/>
      </c>
      <c r="O1647" s="21">
        <f>IF(L1647&lt;=0,0,ROUNDDOWN((L1647*LOOKUP(L1647,{0,1950001,3300001,6950001,9000001,18000001,40000001},{0.05,0.1,0.2,0.23,0.33,0.4,0.45})-LOOKUP(L1647,{0,1950001,3300001,6950001,9000001,18000001,40000001},{0,97500,427500,636000,1536000,2796000,4796000}))*1.021,-2))</f>
        <v/>
      </c>
      <c r="P1647" s="21">
        <f>MAX(0,ROUNDDOWN(F1647-E1647-430000,-3))</f>
        <v/>
      </c>
      <c r="Q1647" s="21">
        <f>MAX(0,ROUNDDOWN(F1647-E1647-430000-H1647,-3))</f>
        <v/>
      </c>
      <c r="R1647" s="21">
        <f>IF(F1647&lt;=450000,0,MAX(0,P1647*0.06-MIN(50000,P1647)*0.03))</f>
        <v/>
      </c>
      <c r="S1647" s="21">
        <f>IF(F1647&lt;=450000,0,MAX(0,P1647*0.04-MIN(50000,P1647)*0.02))</f>
        <v/>
      </c>
      <c r="T1647" s="21">
        <f>IF(F1647&lt;=450000,0,MAX(0,Q1647*0.06-MIN(50000,Q1647)*0.03))</f>
        <v/>
      </c>
      <c r="U1647" s="21">
        <f>IF(F1647&lt;=450000,0,MAX(0,Q1647*0.04-MIN(50000,Q1647)*0.02))</f>
        <v/>
      </c>
      <c r="V1647" s="21">
        <f>50000+MAX(0,G1647-480000)</f>
        <v/>
      </c>
      <c r="W1647" s="21">
        <f>P1647-V1647</f>
        <v/>
      </c>
      <c r="X1647" s="21">
        <f>Q1647-V1647</f>
        <v/>
      </c>
      <c r="Y1647" s="22">
        <f>IF(W1647&lt;0,0.9,LOOKUP(W1647,{0,1950001,3300001,6950001,9000001,18000001,40000001},{0.84895,0.7979,0.6958,0.66517,0.56307,0.4916,0.44055}))</f>
        <v/>
      </c>
      <c r="Z1647" s="22">
        <f>IF(X1647&lt;0,0.9,LOOKUP(X1647,{0,1950001,3300001,6950001,9000001,18000001,40000001},{0.84895,0.7979,0.6958,0.66517,0.56307,0.4916,0.44055}))</f>
        <v/>
      </c>
      <c r="AA1647" s="22">
        <f>IF(W1647&lt;0,0,CHOOSE(MATCH(W1647,{0,1950001,3300001,6950001,9000001},1),5.105/84.895,10.21/79.79,20.42/69.58,23.483/66.517,33.693/56.307))</f>
        <v/>
      </c>
      <c r="AB1647" s="21">
        <f>IF(C1647&lt;=2000,0,(MIN(C1647,ROUNDDOWN(F1647*0.3,0))-2000)*0.1)</f>
        <v/>
      </c>
      <c r="AC1647" s="21">
        <f>IF(C1647&lt;=2000,0,MIN((C1647-2000)*Y1647,(R1647+S1647)*0.2))</f>
        <v/>
      </c>
      <c r="AD1647" s="21">
        <f>IF(C1647&lt;=2000,0,MIN((C1647-2000)*Z1647,(T1647+U1647)*0.2))</f>
        <v/>
      </c>
      <c r="AE1647" s="21">
        <f>AC1647*AA1647</f>
        <v/>
      </c>
      <c r="AF1647" s="21">
        <f>ROUNDDOWN(R1647,-2)+ROUNDDOWN(S1647,-2)</f>
        <v/>
      </c>
      <c r="AG1647" s="21">
        <f>ROUNDDOWN(MAX(0,R1647-(AB1647+AC1647+AE1647)*0.6),-2)+ROUNDDOWN(MAX(0,S1647-(AB1647+AC1647+AE1647)*0.4),-2)</f>
        <v/>
      </c>
      <c r="AH1647" s="21">
        <f>ROUNDDOWN(MAX(0,T1647-(AB1647+AD1647)*0.6),-2)+ROUNDDOWN(MAX(0,U1647-(AB1647+AD1647)*0.4),-2)</f>
        <v/>
      </c>
      <c r="AI1647" s="21">
        <f>ROUNDDOWN(T1647,-2)+ROUNDDOWN(U1647,-2)</f>
        <v/>
      </c>
      <c r="AJ1647" s="21">
        <f>M1647+AF1647</f>
        <v/>
      </c>
      <c r="AK1647" s="21">
        <f>M1647+AG1647</f>
        <v/>
      </c>
      <c r="AL1647" s="21">
        <f>N1647+AH1647</f>
        <v/>
      </c>
      <c r="AM1647" s="21">
        <f>O1647+AI1647</f>
        <v/>
      </c>
      <c r="AN1647" s="21">
        <f>N1647+AI1647</f>
        <v/>
      </c>
      <c r="AO1647" s="21">
        <f>ROUNDDOWN((R1647+S1647)*0.2/Y1647+2000,0)</f>
        <v/>
      </c>
      <c r="AP1647" s="21">
        <f>ROUNDDOWN((T1647+U1647)*0.2/Z1647+2000,0)</f>
        <v/>
      </c>
      <c r="AQ1647" s="21">
        <f>AL1647-AK1647</f>
        <v/>
      </c>
      <c r="AR1647" s="21">
        <f>AM1647-AK1647</f>
        <v/>
      </c>
      <c r="AS1647" s="21">
        <f>AM1647-AL1647</f>
        <v/>
      </c>
      <c r="AT1647" s="21">
        <f>AK1647+C1647-AJ1647</f>
        <v/>
      </c>
      <c r="AU1647" s="21">
        <f>AL1647+C1647-AM1647</f>
        <v/>
      </c>
      <c r="AV1647" s="21">
        <f>AN1647+C1647-AM1647</f>
        <v/>
      </c>
    </row>
    <row r="1648">
      <c r="A1648" t="inlineStr">
        <is>
          <t>年収別 医療費15万</t>
        </is>
      </c>
      <c r="B1648" s="21">
        <f>'4_年収別'!$A$125</f>
        <v/>
      </c>
      <c r="C1648" s="21">
        <f>AO1648</f>
        <v/>
      </c>
      <c r="D1648" s="21" t="n">
        <v>150000</v>
      </c>
      <c r="E1648" s="21">
        <f>ROUND(MIN(B1648/12,650000)*12*0.0915+MIN(B1648/12,1390000)*12*(0.0504+0)+B1648*0.005,0)</f>
        <v/>
      </c>
      <c r="F1648" s="21">
        <f>IF(B1648&lt;741000,0,IF(B1648&lt;2191000,B1648-740000,IF(B1648&lt;2193000,1451000,IF(B1648&lt;2196000,1453000,IF(B1648&lt;2200000,1456000,IF(B1648&lt;3600000,ROUND(ROUNDDOWN(B1648/4,-3)*2.8,0)-80000,IF(B1648&lt;6600000,ROUND(ROUNDDOWN(B1648/4,-3)*3.2,0)-440000,IF(B1648&lt;8500000,ROUNDDOWN(B1648*0.9,0)-1100000,B1648-1950000))))))))</f>
        <v/>
      </c>
      <c r="G1648" s="21">
        <f>IF(F1648&gt;23500000,NA(),IF(F1648&lt;=4890000,1040000,IF(F1648&lt;=6550000,670000,620000)))</f>
        <v/>
      </c>
      <c r="H1648" s="21">
        <f>IF(D1648&lt;=0,0,MAX(0,MIN(2000000,D1648-MIN(100000,ROUNDDOWN(F1648*0.05,0)))))</f>
        <v/>
      </c>
      <c r="I1648" s="21">
        <f>IF(C1648&lt;=2000,0,MIN(C1648,ROUNDDOWN(F1648*0.4,0))-2000)</f>
        <v/>
      </c>
      <c r="J1648" s="21">
        <f>MAX(0,ROUNDDOWN(F1648-E1648-G1648,-3))</f>
        <v/>
      </c>
      <c r="K1648" s="21">
        <f>MAX(0,ROUNDDOWN(F1648-E1648-G1648-H1648-I1648,-3))</f>
        <v/>
      </c>
      <c r="L1648" s="21">
        <f>MAX(0,ROUNDDOWN(F1648-E1648-G1648-H1648,-3))</f>
        <v/>
      </c>
      <c r="M1648" s="21">
        <f>IF(J1648&lt;=0,0,ROUNDDOWN((J1648*LOOKUP(J1648,{0,1950001,3300001,6950001,9000001,18000001,40000001},{0.05,0.1,0.2,0.23,0.33,0.4,0.45})-LOOKUP(J1648,{0,1950001,3300001,6950001,9000001,18000001,40000001},{0,97500,427500,636000,1536000,2796000,4796000}))*1.021,-2))</f>
        <v/>
      </c>
      <c r="N1648" s="21">
        <f>IF(K1648&lt;=0,0,ROUNDDOWN((K1648*LOOKUP(K1648,{0,1950001,3300001,6950001,9000001,18000001,40000001},{0.05,0.1,0.2,0.23,0.33,0.4,0.45})-LOOKUP(K1648,{0,1950001,3300001,6950001,9000001,18000001,40000001},{0,97500,427500,636000,1536000,2796000,4796000}))*1.021,-2))</f>
        <v/>
      </c>
      <c r="O1648" s="21">
        <f>IF(L1648&lt;=0,0,ROUNDDOWN((L1648*LOOKUP(L1648,{0,1950001,3300001,6950001,9000001,18000001,40000001},{0.05,0.1,0.2,0.23,0.33,0.4,0.45})-LOOKUP(L1648,{0,1950001,3300001,6950001,9000001,18000001,40000001},{0,97500,427500,636000,1536000,2796000,4796000}))*1.021,-2))</f>
        <v/>
      </c>
      <c r="P1648" s="21">
        <f>MAX(0,ROUNDDOWN(F1648-E1648-430000,-3))</f>
        <v/>
      </c>
      <c r="Q1648" s="21">
        <f>MAX(0,ROUNDDOWN(F1648-E1648-430000-H1648,-3))</f>
        <v/>
      </c>
      <c r="R1648" s="21">
        <f>IF(F1648&lt;=450000,0,MAX(0,P1648*0.06-MIN(50000,P1648)*0.03))</f>
        <v/>
      </c>
      <c r="S1648" s="21">
        <f>IF(F1648&lt;=450000,0,MAX(0,P1648*0.04-MIN(50000,P1648)*0.02))</f>
        <v/>
      </c>
      <c r="T1648" s="21">
        <f>IF(F1648&lt;=450000,0,MAX(0,Q1648*0.06-MIN(50000,Q1648)*0.03))</f>
        <v/>
      </c>
      <c r="U1648" s="21">
        <f>IF(F1648&lt;=450000,0,MAX(0,Q1648*0.04-MIN(50000,Q1648)*0.02))</f>
        <v/>
      </c>
      <c r="V1648" s="21">
        <f>50000+MAX(0,G1648-480000)</f>
        <v/>
      </c>
      <c r="W1648" s="21">
        <f>P1648-V1648</f>
        <v/>
      </c>
      <c r="X1648" s="21">
        <f>Q1648-V1648</f>
        <v/>
      </c>
      <c r="Y1648" s="22">
        <f>IF(W1648&lt;0,0.9,LOOKUP(W1648,{0,1950001,3300001,6950001,9000001,18000001,40000001},{0.84895,0.7979,0.6958,0.66517,0.56307,0.4916,0.44055}))</f>
        <v/>
      </c>
      <c r="Z1648" s="22">
        <f>IF(X1648&lt;0,0.9,LOOKUP(X1648,{0,1950001,3300001,6950001,9000001,18000001,40000001},{0.84895,0.7979,0.6958,0.66517,0.56307,0.4916,0.44055}))</f>
        <v/>
      </c>
      <c r="AA1648" s="22">
        <f>IF(W1648&lt;0,0,CHOOSE(MATCH(W1648,{0,1950001,3300001,6950001,9000001},1),5.105/84.895,10.21/79.79,20.42/69.58,23.483/66.517,33.693/56.307))</f>
        <v/>
      </c>
      <c r="AB1648" s="21">
        <f>IF(C1648&lt;=2000,0,(MIN(C1648,ROUNDDOWN(F1648*0.3,0))-2000)*0.1)</f>
        <v/>
      </c>
      <c r="AC1648" s="21">
        <f>IF(C1648&lt;=2000,0,MIN((C1648-2000)*Y1648,(R1648+S1648)*0.2))</f>
        <v/>
      </c>
      <c r="AD1648" s="21">
        <f>IF(C1648&lt;=2000,0,MIN((C1648-2000)*Z1648,(T1648+U1648)*0.2))</f>
        <v/>
      </c>
      <c r="AE1648" s="21">
        <f>AC1648*AA1648</f>
        <v/>
      </c>
      <c r="AF1648" s="21">
        <f>ROUNDDOWN(R1648,-2)+ROUNDDOWN(S1648,-2)</f>
        <v/>
      </c>
      <c r="AG1648" s="21">
        <f>ROUNDDOWN(MAX(0,R1648-(AB1648+AC1648+AE1648)*0.6),-2)+ROUNDDOWN(MAX(0,S1648-(AB1648+AC1648+AE1648)*0.4),-2)</f>
        <v/>
      </c>
      <c r="AH1648" s="21">
        <f>ROUNDDOWN(MAX(0,T1648-(AB1648+AD1648)*0.6),-2)+ROUNDDOWN(MAX(0,U1648-(AB1648+AD1648)*0.4),-2)</f>
        <v/>
      </c>
      <c r="AI1648" s="21">
        <f>ROUNDDOWN(T1648,-2)+ROUNDDOWN(U1648,-2)</f>
        <v/>
      </c>
      <c r="AJ1648" s="21">
        <f>M1648+AF1648</f>
        <v/>
      </c>
      <c r="AK1648" s="21">
        <f>M1648+AG1648</f>
        <v/>
      </c>
      <c r="AL1648" s="21">
        <f>N1648+AH1648</f>
        <v/>
      </c>
      <c r="AM1648" s="21">
        <f>O1648+AI1648</f>
        <v/>
      </c>
      <c r="AN1648" s="21">
        <f>N1648+AI1648</f>
        <v/>
      </c>
      <c r="AO1648" s="21">
        <f>ROUNDDOWN((R1648+S1648)*0.2/Y1648+2000,0)</f>
        <v/>
      </c>
      <c r="AP1648" s="21">
        <f>ROUNDDOWN((T1648+U1648)*0.2/Z1648+2000,0)</f>
        <v/>
      </c>
      <c r="AQ1648" s="21">
        <f>AL1648-AK1648</f>
        <v/>
      </c>
      <c r="AR1648" s="21">
        <f>AM1648-AK1648</f>
        <v/>
      </c>
      <c r="AS1648" s="21">
        <f>AM1648-AL1648</f>
        <v/>
      </c>
      <c r="AT1648" s="21">
        <f>AK1648+C1648-AJ1648</f>
        <v/>
      </c>
      <c r="AU1648" s="21">
        <f>AL1648+C1648-AM1648</f>
        <v/>
      </c>
      <c r="AV1648" s="21">
        <f>AN1648+C1648-AM1648</f>
        <v/>
      </c>
    </row>
    <row r="1649">
      <c r="A1649" t="inlineStr">
        <is>
          <t>年収別 上限+5万</t>
        </is>
      </c>
      <c r="B1649" s="21">
        <f>'4_年収別'!$A$125</f>
        <v/>
      </c>
      <c r="C1649" s="21">
        <f>AO1649+50000</f>
        <v/>
      </c>
      <c r="D1649" s="21" t="n">
        <v>0</v>
      </c>
      <c r="E1649" s="21">
        <f>ROUND(MIN(B1649/12,650000)*12*0.0915+MIN(B1649/12,1390000)*12*(0.0504+0)+B1649*0.005,0)</f>
        <v/>
      </c>
      <c r="F1649" s="21">
        <f>IF(B1649&lt;741000,0,IF(B1649&lt;2191000,B1649-740000,IF(B1649&lt;2193000,1451000,IF(B1649&lt;2196000,1453000,IF(B1649&lt;2200000,1456000,IF(B1649&lt;3600000,ROUND(ROUNDDOWN(B1649/4,-3)*2.8,0)-80000,IF(B1649&lt;6600000,ROUND(ROUNDDOWN(B1649/4,-3)*3.2,0)-440000,IF(B1649&lt;8500000,ROUNDDOWN(B1649*0.9,0)-1100000,B1649-1950000))))))))</f>
        <v/>
      </c>
      <c r="G1649" s="21">
        <f>IF(F1649&gt;23500000,NA(),IF(F1649&lt;=4890000,1040000,IF(F1649&lt;=6550000,670000,620000)))</f>
        <v/>
      </c>
      <c r="H1649" s="21">
        <f>IF(D1649&lt;=0,0,MAX(0,MIN(2000000,D1649-MIN(100000,ROUNDDOWN(F1649*0.05,0)))))</f>
        <v/>
      </c>
      <c r="I1649" s="21">
        <f>IF(C1649&lt;=2000,0,MIN(C1649,ROUNDDOWN(F1649*0.4,0))-2000)</f>
        <v/>
      </c>
      <c r="J1649" s="21">
        <f>MAX(0,ROUNDDOWN(F1649-E1649-G1649,-3))</f>
        <v/>
      </c>
      <c r="K1649" s="21">
        <f>MAX(0,ROUNDDOWN(F1649-E1649-G1649-H1649-I1649,-3))</f>
        <v/>
      </c>
      <c r="L1649" s="21">
        <f>MAX(0,ROUNDDOWN(F1649-E1649-G1649-H1649,-3))</f>
        <v/>
      </c>
      <c r="M1649" s="21">
        <f>IF(J1649&lt;=0,0,ROUNDDOWN((J1649*LOOKUP(J1649,{0,1950001,3300001,6950001,9000001,18000001,40000001},{0.05,0.1,0.2,0.23,0.33,0.4,0.45})-LOOKUP(J1649,{0,1950001,3300001,6950001,9000001,18000001,40000001},{0,97500,427500,636000,1536000,2796000,4796000}))*1.021,-2))</f>
        <v/>
      </c>
      <c r="N1649" s="21">
        <f>IF(K1649&lt;=0,0,ROUNDDOWN((K1649*LOOKUP(K1649,{0,1950001,3300001,6950001,9000001,18000001,40000001},{0.05,0.1,0.2,0.23,0.33,0.4,0.45})-LOOKUP(K1649,{0,1950001,3300001,6950001,9000001,18000001,40000001},{0,97500,427500,636000,1536000,2796000,4796000}))*1.021,-2))</f>
        <v/>
      </c>
      <c r="O1649" s="21">
        <f>IF(L1649&lt;=0,0,ROUNDDOWN((L1649*LOOKUP(L1649,{0,1950001,3300001,6950001,9000001,18000001,40000001},{0.05,0.1,0.2,0.23,0.33,0.4,0.45})-LOOKUP(L1649,{0,1950001,3300001,6950001,9000001,18000001,40000001},{0,97500,427500,636000,1536000,2796000,4796000}))*1.021,-2))</f>
        <v/>
      </c>
      <c r="P1649" s="21">
        <f>MAX(0,ROUNDDOWN(F1649-E1649-430000,-3))</f>
        <v/>
      </c>
      <c r="Q1649" s="21">
        <f>MAX(0,ROUNDDOWN(F1649-E1649-430000-H1649,-3))</f>
        <v/>
      </c>
      <c r="R1649" s="21">
        <f>IF(F1649&lt;=450000,0,MAX(0,P1649*0.06-MIN(50000,P1649)*0.03))</f>
        <v/>
      </c>
      <c r="S1649" s="21">
        <f>IF(F1649&lt;=450000,0,MAX(0,P1649*0.04-MIN(50000,P1649)*0.02))</f>
        <v/>
      </c>
      <c r="T1649" s="21">
        <f>IF(F1649&lt;=450000,0,MAX(0,Q1649*0.06-MIN(50000,Q1649)*0.03))</f>
        <v/>
      </c>
      <c r="U1649" s="21">
        <f>IF(F1649&lt;=450000,0,MAX(0,Q1649*0.04-MIN(50000,Q1649)*0.02))</f>
        <v/>
      </c>
      <c r="V1649" s="21">
        <f>50000+MAX(0,G1649-480000)</f>
        <v/>
      </c>
      <c r="W1649" s="21">
        <f>P1649-V1649</f>
        <v/>
      </c>
      <c r="X1649" s="21">
        <f>Q1649-V1649</f>
        <v/>
      </c>
      <c r="Y1649" s="22">
        <f>IF(W1649&lt;0,0.9,LOOKUP(W1649,{0,1950001,3300001,6950001,9000001,18000001,40000001},{0.84895,0.7979,0.6958,0.66517,0.56307,0.4916,0.44055}))</f>
        <v/>
      </c>
      <c r="Z1649" s="22">
        <f>IF(X1649&lt;0,0.9,LOOKUP(X1649,{0,1950001,3300001,6950001,9000001,18000001,40000001},{0.84895,0.7979,0.6958,0.66517,0.56307,0.4916,0.44055}))</f>
        <v/>
      </c>
      <c r="AA1649" s="22">
        <f>IF(W1649&lt;0,0,CHOOSE(MATCH(W1649,{0,1950001,3300001,6950001,9000001},1),5.105/84.895,10.21/79.79,20.42/69.58,23.483/66.517,33.693/56.307))</f>
        <v/>
      </c>
      <c r="AB1649" s="21">
        <f>IF(C1649&lt;=2000,0,(MIN(C1649,ROUNDDOWN(F1649*0.3,0))-2000)*0.1)</f>
        <v/>
      </c>
      <c r="AC1649" s="21">
        <f>IF(C1649&lt;=2000,0,MIN((C1649-2000)*Y1649,(R1649+S1649)*0.2))</f>
        <v/>
      </c>
      <c r="AD1649" s="21">
        <f>IF(C1649&lt;=2000,0,MIN((C1649-2000)*Z1649,(T1649+U1649)*0.2))</f>
        <v/>
      </c>
      <c r="AE1649" s="21">
        <f>AC1649*AA1649</f>
        <v/>
      </c>
      <c r="AF1649" s="21">
        <f>ROUNDDOWN(R1649,-2)+ROUNDDOWN(S1649,-2)</f>
        <v/>
      </c>
      <c r="AG1649" s="21">
        <f>ROUNDDOWN(MAX(0,R1649-(AB1649+AC1649+AE1649)*0.6),-2)+ROUNDDOWN(MAX(0,S1649-(AB1649+AC1649+AE1649)*0.4),-2)</f>
        <v/>
      </c>
      <c r="AH1649" s="21">
        <f>ROUNDDOWN(MAX(0,T1649-(AB1649+AD1649)*0.6),-2)+ROUNDDOWN(MAX(0,U1649-(AB1649+AD1649)*0.4),-2)</f>
        <v/>
      </c>
      <c r="AI1649" s="21">
        <f>ROUNDDOWN(T1649,-2)+ROUNDDOWN(U1649,-2)</f>
        <v/>
      </c>
      <c r="AJ1649" s="21">
        <f>M1649+AF1649</f>
        <v/>
      </c>
      <c r="AK1649" s="21">
        <f>M1649+AG1649</f>
        <v/>
      </c>
      <c r="AL1649" s="21">
        <f>N1649+AH1649</f>
        <v/>
      </c>
      <c r="AM1649" s="21">
        <f>O1649+AI1649</f>
        <v/>
      </c>
      <c r="AN1649" s="21">
        <f>N1649+AI1649</f>
        <v/>
      </c>
      <c r="AO1649" s="21">
        <f>ROUNDDOWN((R1649+S1649)*0.2/Y1649+2000,0)</f>
        <v/>
      </c>
      <c r="AP1649" s="21">
        <f>ROUNDDOWN((T1649+U1649)*0.2/Z1649+2000,0)</f>
        <v/>
      </c>
      <c r="AQ1649" s="21">
        <f>AL1649-AK1649</f>
        <v/>
      </c>
      <c r="AR1649" s="21">
        <f>AM1649-AK1649</f>
        <v/>
      </c>
      <c r="AS1649" s="21">
        <f>AM1649-AL1649</f>
        <v/>
      </c>
      <c r="AT1649" s="21">
        <f>AK1649+C1649-AJ1649</f>
        <v/>
      </c>
      <c r="AU1649" s="21">
        <f>AL1649+C1649-AM1649</f>
        <v/>
      </c>
      <c r="AV1649" s="21">
        <f>AN1649+C1649-AM1649</f>
        <v/>
      </c>
    </row>
    <row r="1650">
      <c r="A1650" t="inlineStr">
        <is>
          <t>年収別 医療費15万</t>
        </is>
      </c>
      <c r="B1650" s="21">
        <f>'4_年収別'!$A$126</f>
        <v/>
      </c>
      <c r="C1650" s="21">
        <f>AO1650</f>
        <v/>
      </c>
      <c r="D1650" s="21" t="n">
        <v>150000</v>
      </c>
      <c r="E1650" s="21">
        <f>ROUND(MIN(B1650/12,650000)*12*0.0915+MIN(B1650/12,1390000)*12*(0.0504+0)+B1650*0.005,0)</f>
        <v/>
      </c>
      <c r="F1650" s="21">
        <f>IF(B1650&lt;741000,0,IF(B1650&lt;2191000,B1650-740000,IF(B1650&lt;2193000,1451000,IF(B1650&lt;2196000,1453000,IF(B1650&lt;2200000,1456000,IF(B1650&lt;3600000,ROUND(ROUNDDOWN(B1650/4,-3)*2.8,0)-80000,IF(B1650&lt;6600000,ROUND(ROUNDDOWN(B1650/4,-3)*3.2,0)-440000,IF(B1650&lt;8500000,ROUNDDOWN(B1650*0.9,0)-1100000,B1650-1950000))))))))</f>
        <v/>
      </c>
      <c r="G1650" s="21">
        <f>IF(F1650&gt;23500000,NA(),IF(F1650&lt;=4890000,1040000,IF(F1650&lt;=6550000,670000,620000)))</f>
        <v/>
      </c>
      <c r="H1650" s="21">
        <f>IF(D1650&lt;=0,0,MAX(0,MIN(2000000,D1650-MIN(100000,ROUNDDOWN(F1650*0.05,0)))))</f>
        <v/>
      </c>
      <c r="I1650" s="21">
        <f>IF(C1650&lt;=2000,0,MIN(C1650,ROUNDDOWN(F1650*0.4,0))-2000)</f>
        <v/>
      </c>
      <c r="J1650" s="21">
        <f>MAX(0,ROUNDDOWN(F1650-E1650-G1650,-3))</f>
        <v/>
      </c>
      <c r="K1650" s="21">
        <f>MAX(0,ROUNDDOWN(F1650-E1650-G1650-H1650-I1650,-3))</f>
        <v/>
      </c>
      <c r="L1650" s="21">
        <f>MAX(0,ROUNDDOWN(F1650-E1650-G1650-H1650,-3))</f>
        <v/>
      </c>
      <c r="M1650" s="21">
        <f>IF(J1650&lt;=0,0,ROUNDDOWN((J1650*LOOKUP(J1650,{0,1950001,3300001,6950001,9000001,18000001,40000001},{0.05,0.1,0.2,0.23,0.33,0.4,0.45})-LOOKUP(J1650,{0,1950001,3300001,6950001,9000001,18000001,40000001},{0,97500,427500,636000,1536000,2796000,4796000}))*1.021,-2))</f>
        <v/>
      </c>
      <c r="N1650" s="21">
        <f>IF(K1650&lt;=0,0,ROUNDDOWN((K1650*LOOKUP(K1650,{0,1950001,3300001,6950001,9000001,18000001,40000001},{0.05,0.1,0.2,0.23,0.33,0.4,0.45})-LOOKUP(K1650,{0,1950001,3300001,6950001,9000001,18000001,40000001},{0,97500,427500,636000,1536000,2796000,4796000}))*1.021,-2))</f>
        <v/>
      </c>
      <c r="O1650" s="21">
        <f>IF(L1650&lt;=0,0,ROUNDDOWN((L1650*LOOKUP(L1650,{0,1950001,3300001,6950001,9000001,18000001,40000001},{0.05,0.1,0.2,0.23,0.33,0.4,0.45})-LOOKUP(L1650,{0,1950001,3300001,6950001,9000001,18000001,40000001},{0,97500,427500,636000,1536000,2796000,4796000}))*1.021,-2))</f>
        <v/>
      </c>
      <c r="P1650" s="21">
        <f>MAX(0,ROUNDDOWN(F1650-E1650-430000,-3))</f>
        <v/>
      </c>
      <c r="Q1650" s="21">
        <f>MAX(0,ROUNDDOWN(F1650-E1650-430000-H1650,-3))</f>
        <v/>
      </c>
      <c r="R1650" s="21">
        <f>IF(F1650&lt;=450000,0,MAX(0,P1650*0.06-MIN(50000,P1650)*0.03))</f>
        <v/>
      </c>
      <c r="S1650" s="21">
        <f>IF(F1650&lt;=450000,0,MAX(0,P1650*0.04-MIN(50000,P1650)*0.02))</f>
        <v/>
      </c>
      <c r="T1650" s="21">
        <f>IF(F1650&lt;=450000,0,MAX(0,Q1650*0.06-MIN(50000,Q1650)*0.03))</f>
        <v/>
      </c>
      <c r="U1650" s="21">
        <f>IF(F1650&lt;=450000,0,MAX(0,Q1650*0.04-MIN(50000,Q1650)*0.02))</f>
        <v/>
      </c>
      <c r="V1650" s="21">
        <f>50000+MAX(0,G1650-480000)</f>
        <v/>
      </c>
      <c r="W1650" s="21">
        <f>P1650-V1650</f>
        <v/>
      </c>
      <c r="X1650" s="21">
        <f>Q1650-V1650</f>
        <v/>
      </c>
      <c r="Y1650" s="22">
        <f>IF(W1650&lt;0,0.9,LOOKUP(W1650,{0,1950001,3300001,6950001,9000001,18000001,40000001},{0.84895,0.7979,0.6958,0.66517,0.56307,0.4916,0.44055}))</f>
        <v/>
      </c>
      <c r="Z1650" s="22">
        <f>IF(X1650&lt;0,0.9,LOOKUP(X1650,{0,1950001,3300001,6950001,9000001,18000001,40000001},{0.84895,0.7979,0.6958,0.66517,0.56307,0.4916,0.44055}))</f>
        <v/>
      </c>
      <c r="AA1650" s="22">
        <f>IF(W1650&lt;0,0,CHOOSE(MATCH(W1650,{0,1950001,3300001,6950001,9000001},1),5.105/84.895,10.21/79.79,20.42/69.58,23.483/66.517,33.693/56.307))</f>
        <v/>
      </c>
      <c r="AB1650" s="21">
        <f>IF(C1650&lt;=2000,0,(MIN(C1650,ROUNDDOWN(F1650*0.3,0))-2000)*0.1)</f>
        <v/>
      </c>
      <c r="AC1650" s="21">
        <f>IF(C1650&lt;=2000,0,MIN((C1650-2000)*Y1650,(R1650+S1650)*0.2))</f>
        <v/>
      </c>
      <c r="AD1650" s="21">
        <f>IF(C1650&lt;=2000,0,MIN((C1650-2000)*Z1650,(T1650+U1650)*0.2))</f>
        <v/>
      </c>
      <c r="AE1650" s="21">
        <f>AC1650*AA1650</f>
        <v/>
      </c>
      <c r="AF1650" s="21">
        <f>ROUNDDOWN(R1650,-2)+ROUNDDOWN(S1650,-2)</f>
        <v/>
      </c>
      <c r="AG1650" s="21">
        <f>ROUNDDOWN(MAX(0,R1650-(AB1650+AC1650+AE1650)*0.6),-2)+ROUNDDOWN(MAX(0,S1650-(AB1650+AC1650+AE1650)*0.4),-2)</f>
        <v/>
      </c>
      <c r="AH1650" s="21">
        <f>ROUNDDOWN(MAX(0,T1650-(AB1650+AD1650)*0.6),-2)+ROUNDDOWN(MAX(0,U1650-(AB1650+AD1650)*0.4),-2)</f>
        <v/>
      </c>
      <c r="AI1650" s="21">
        <f>ROUNDDOWN(T1650,-2)+ROUNDDOWN(U1650,-2)</f>
        <v/>
      </c>
      <c r="AJ1650" s="21">
        <f>M1650+AF1650</f>
        <v/>
      </c>
      <c r="AK1650" s="21">
        <f>M1650+AG1650</f>
        <v/>
      </c>
      <c r="AL1650" s="21">
        <f>N1650+AH1650</f>
        <v/>
      </c>
      <c r="AM1650" s="21">
        <f>O1650+AI1650</f>
        <v/>
      </c>
      <c r="AN1650" s="21">
        <f>N1650+AI1650</f>
        <v/>
      </c>
      <c r="AO1650" s="21">
        <f>ROUNDDOWN((R1650+S1650)*0.2/Y1650+2000,0)</f>
        <v/>
      </c>
      <c r="AP1650" s="21">
        <f>ROUNDDOWN((T1650+U1650)*0.2/Z1650+2000,0)</f>
        <v/>
      </c>
      <c r="AQ1650" s="21">
        <f>AL1650-AK1650</f>
        <v/>
      </c>
      <c r="AR1650" s="21">
        <f>AM1650-AK1650</f>
        <v/>
      </c>
      <c r="AS1650" s="21">
        <f>AM1650-AL1650</f>
        <v/>
      </c>
      <c r="AT1650" s="21">
        <f>AK1650+C1650-AJ1650</f>
        <v/>
      </c>
      <c r="AU1650" s="21">
        <f>AL1650+C1650-AM1650</f>
        <v/>
      </c>
      <c r="AV1650" s="21">
        <f>AN1650+C1650-AM1650</f>
        <v/>
      </c>
    </row>
    <row r="1651">
      <c r="A1651" t="inlineStr">
        <is>
          <t>年収別 上限+5万</t>
        </is>
      </c>
      <c r="B1651" s="21">
        <f>'4_年収別'!$A$126</f>
        <v/>
      </c>
      <c r="C1651" s="21">
        <f>AO1651+50000</f>
        <v/>
      </c>
      <c r="D1651" s="21" t="n">
        <v>0</v>
      </c>
      <c r="E1651" s="21">
        <f>ROUND(MIN(B1651/12,650000)*12*0.0915+MIN(B1651/12,1390000)*12*(0.0504+0)+B1651*0.005,0)</f>
        <v/>
      </c>
      <c r="F1651" s="21">
        <f>IF(B1651&lt;741000,0,IF(B1651&lt;2191000,B1651-740000,IF(B1651&lt;2193000,1451000,IF(B1651&lt;2196000,1453000,IF(B1651&lt;2200000,1456000,IF(B1651&lt;3600000,ROUND(ROUNDDOWN(B1651/4,-3)*2.8,0)-80000,IF(B1651&lt;6600000,ROUND(ROUNDDOWN(B1651/4,-3)*3.2,0)-440000,IF(B1651&lt;8500000,ROUNDDOWN(B1651*0.9,0)-1100000,B1651-1950000))))))))</f>
        <v/>
      </c>
      <c r="G1651" s="21">
        <f>IF(F1651&gt;23500000,NA(),IF(F1651&lt;=4890000,1040000,IF(F1651&lt;=6550000,670000,620000)))</f>
        <v/>
      </c>
      <c r="H1651" s="21">
        <f>IF(D1651&lt;=0,0,MAX(0,MIN(2000000,D1651-MIN(100000,ROUNDDOWN(F1651*0.05,0)))))</f>
        <v/>
      </c>
      <c r="I1651" s="21">
        <f>IF(C1651&lt;=2000,0,MIN(C1651,ROUNDDOWN(F1651*0.4,0))-2000)</f>
        <v/>
      </c>
      <c r="J1651" s="21">
        <f>MAX(0,ROUNDDOWN(F1651-E1651-G1651,-3))</f>
        <v/>
      </c>
      <c r="K1651" s="21">
        <f>MAX(0,ROUNDDOWN(F1651-E1651-G1651-H1651-I1651,-3))</f>
        <v/>
      </c>
      <c r="L1651" s="21">
        <f>MAX(0,ROUNDDOWN(F1651-E1651-G1651-H1651,-3))</f>
        <v/>
      </c>
      <c r="M1651" s="21">
        <f>IF(J1651&lt;=0,0,ROUNDDOWN((J1651*LOOKUP(J1651,{0,1950001,3300001,6950001,9000001,18000001,40000001},{0.05,0.1,0.2,0.23,0.33,0.4,0.45})-LOOKUP(J1651,{0,1950001,3300001,6950001,9000001,18000001,40000001},{0,97500,427500,636000,1536000,2796000,4796000}))*1.021,-2))</f>
        <v/>
      </c>
      <c r="N1651" s="21">
        <f>IF(K1651&lt;=0,0,ROUNDDOWN((K1651*LOOKUP(K1651,{0,1950001,3300001,6950001,9000001,18000001,40000001},{0.05,0.1,0.2,0.23,0.33,0.4,0.45})-LOOKUP(K1651,{0,1950001,3300001,6950001,9000001,18000001,40000001},{0,97500,427500,636000,1536000,2796000,4796000}))*1.021,-2))</f>
        <v/>
      </c>
      <c r="O1651" s="21">
        <f>IF(L1651&lt;=0,0,ROUNDDOWN((L1651*LOOKUP(L1651,{0,1950001,3300001,6950001,9000001,18000001,40000001},{0.05,0.1,0.2,0.23,0.33,0.4,0.45})-LOOKUP(L1651,{0,1950001,3300001,6950001,9000001,18000001,40000001},{0,97500,427500,636000,1536000,2796000,4796000}))*1.021,-2))</f>
        <v/>
      </c>
      <c r="P1651" s="21">
        <f>MAX(0,ROUNDDOWN(F1651-E1651-430000,-3))</f>
        <v/>
      </c>
      <c r="Q1651" s="21">
        <f>MAX(0,ROUNDDOWN(F1651-E1651-430000-H1651,-3))</f>
        <v/>
      </c>
      <c r="R1651" s="21">
        <f>IF(F1651&lt;=450000,0,MAX(0,P1651*0.06-MIN(50000,P1651)*0.03))</f>
        <v/>
      </c>
      <c r="S1651" s="21">
        <f>IF(F1651&lt;=450000,0,MAX(0,P1651*0.04-MIN(50000,P1651)*0.02))</f>
        <v/>
      </c>
      <c r="T1651" s="21">
        <f>IF(F1651&lt;=450000,0,MAX(0,Q1651*0.06-MIN(50000,Q1651)*0.03))</f>
        <v/>
      </c>
      <c r="U1651" s="21">
        <f>IF(F1651&lt;=450000,0,MAX(0,Q1651*0.04-MIN(50000,Q1651)*0.02))</f>
        <v/>
      </c>
      <c r="V1651" s="21">
        <f>50000+MAX(0,G1651-480000)</f>
        <v/>
      </c>
      <c r="W1651" s="21">
        <f>P1651-V1651</f>
        <v/>
      </c>
      <c r="X1651" s="21">
        <f>Q1651-V1651</f>
        <v/>
      </c>
      <c r="Y1651" s="22">
        <f>IF(W1651&lt;0,0.9,LOOKUP(W1651,{0,1950001,3300001,6950001,9000001,18000001,40000001},{0.84895,0.7979,0.6958,0.66517,0.56307,0.4916,0.44055}))</f>
        <v/>
      </c>
      <c r="Z1651" s="22">
        <f>IF(X1651&lt;0,0.9,LOOKUP(X1651,{0,1950001,3300001,6950001,9000001,18000001,40000001},{0.84895,0.7979,0.6958,0.66517,0.56307,0.4916,0.44055}))</f>
        <v/>
      </c>
      <c r="AA1651" s="22">
        <f>IF(W1651&lt;0,0,CHOOSE(MATCH(W1651,{0,1950001,3300001,6950001,9000001},1),5.105/84.895,10.21/79.79,20.42/69.58,23.483/66.517,33.693/56.307))</f>
        <v/>
      </c>
      <c r="AB1651" s="21">
        <f>IF(C1651&lt;=2000,0,(MIN(C1651,ROUNDDOWN(F1651*0.3,0))-2000)*0.1)</f>
        <v/>
      </c>
      <c r="AC1651" s="21">
        <f>IF(C1651&lt;=2000,0,MIN((C1651-2000)*Y1651,(R1651+S1651)*0.2))</f>
        <v/>
      </c>
      <c r="AD1651" s="21">
        <f>IF(C1651&lt;=2000,0,MIN((C1651-2000)*Z1651,(T1651+U1651)*0.2))</f>
        <v/>
      </c>
      <c r="AE1651" s="21">
        <f>AC1651*AA1651</f>
        <v/>
      </c>
      <c r="AF1651" s="21">
        <f>ROUNDDOWN(R1651,-2)+ROUNDDOWN(S1651,-2)</f>
        <v/>
      </c>
      <c r="AG1651" s="21">
        <f>ROUNDDOWN(MAX(0,R1651-(AB1651+AC1651+AE1651)*0.6),-2)+ROUNDDOWN(MAX(0,S1651-(AB1651+AC1651+AE1651)*0.4),-2)</f>
        <v/>
      </c>
      <c r="AH1651" s="21">
        <f>ROUNDDOWN(MAX(0,T1651-(AB1651+AD1651)*0.6),-2)+ROUNDDOWN(MAX(0,U1651-(AB1651+AD1651)*0.4),-2)</f>
        <v/>
      </c>
      <c r="AI1651" s="21">
        <f>ROUNDDOWN(T1651,-2)+ROUNDDOWN(U1651,-2)</f>
        <v/>
      </c>
      <c r="AJ1651" s="21">
        <f>M1651+AF1651</f>
        <v/>
      </c>
      <c r="AK1651" s="21">
        <f>M1651+AG1651</f>
        <v/>
      </c>
      <c r="AL1651" s="21">
        <f>N1651+AH1651</f>
        <v/>
      </c>
      <c r="AM1651" s="21">
        <f>O1651+AI1651</f>
        <v/>
      </c>
      <c r="AN1651" s="21">
        <f>N1651+AI1651</f>
        <v/>
      </c>
      <c r="AO1651" s="21">
        <f>ROUNDDOWN((R1651+S1651)*0.2/Y1651+2000,0)</f>
        <v/>
      </c>
      <c r="AP1651" s="21">
        <f>ROUNDDOWN((T1651+U1651)*0.2/Z1651+2000,0)</f>
        <v/>
      </c>
      <c r="AQ1651" s="21">
        <f>AL1651-AK1651</f>
        <v/>
      </c>
      <c r="AR1651" s="21">
        <f>AM1651-AK1651</f>
        <v/>
      </c>
      <c r="AS1651" s="21">
        <f>AM1651-AL1651</f>
        <v/>
      </c>
      <c r="AT1651" s="21">
        <f>AK1651+C1651-AJ1651</f>
        <v/>
      </c>
      <c r="AU1651" s="21">
        <f>AL1651+C1651-AM1651</f>
        <v/>
      </c>
      <c r="AV1651" s="21">
        <f>AN1651+C1651-AM1651</f>
        <v/>
      </c>
    </row>
    <row r="1652">
      <c r="A1652" t="inlineStr">
        <is>
          <t>年収別 医療費15万</t>
        </is>
      </c>
      <c r="B1652" s="21">
        <f>'4_年収別'!$A$127</f>
        <v/>
      </c>
      <c r="C1652" s="21">
        <f>AO1652</f>
        <v/>
      </c>
      <c r="D1652" s="21" t="n">
        <v>150000</v>
      </c>
      <c r="E1652" s="21">
        <f>ROUND(MIN(B1652/12,650000)*12*0.0915+MIN(B1652/12,1390000)*12*(0.0504+0)+B1652*0.005,0)</f>
        <v/>
      </c>
      <c r="F1652" s="21">
        <f>IF(B1652&lt;741000,0,IF(B1652&lt;2191000,B1652-740000,IF(B1652&lt;2193000,1451000,IF(B1652&lt;2196000,1453000,IF(B1652&lt;2200000,1456000,IF(B1652&lt;3600000,ROUND(ROUNDDOWN(B1652/4,-3)*2.8,0)-80000,IF(B1652&lt;6600000,ROUND(ROUNDDOWN(B1652/4,-3)*3.2,0)-440000,IF(B1652&lt;8500000,ROUNDDOWN(B1652*0.9,0)-1100000,B1652-1950000))))))))</f>
        <v/>
      </c>
      <c r="G1652" s="21">
        <f>IF(F1652&gt;23500000,NA(),IF(F1652&lt;=4890000,1040000,IF(F1652&lt;=6550000,670000,620000)))</f>
        <v/>
      </c>
      <c r="H1652" s="21">
        <f>IF(D1652&lt;=0,0,MAX(0,MIN(2000000,D1652-MIN(100000,ROUNDDOWN(F1652*0.05,0)))))</f>
        <v/>
      </c>
      <c r="I1652" s="21">
        <f>IF(C1652&lt;=2000,0,MIN(C1652,ROUNDDOWN(F1652*0.4,0))-2000)</f>
        <v/>
      </c>
      <c r="J1652" s="21">
        <f>MAX(0,ROUNDDOWN(F1652-E1652-G1652,-3))</f>
        <v/>
      </c>
      <c r="K1652" s="21">
        <f>MAX(0,ROUNDDOWN(F1652-E1652-G1652-H1652-I1652,-3))</f>
        <v/>
      </c>
      <c r="L1652" s="21">
        <f>MAX(0,ROUNDDOWN(F1652-E1652-G1652-H1652,-3))</f>
        <v/>
      </c>
      <c r="M1652" s="21">
        <f>IF(J1652&lt;=0,0,ROUNDDOWN((J1652*LOOKUP(J1652,{0,1950001,3300001,6950001,9000001,18000001,40000001},{0.05,0.1,0.2,0.23,0.33,0.4,0.45})-LOOKUP(J1652,{0,1950001,3300001,6950001,9000001,18000001,40000001},{0,97500,427500,636000,1536000,2796000,4796000}))*1.021,-2))</f>
        <v/>
      </c>
      <c r="N1652" s="21">
        <f>IF(K1652&lt;=0,0,ROUNDDOWN((K1652*LOOKUP(K1652,{0,1950001,3300001,6950001,9000001,18000001,40000001},{0.05,0.1,0.2,0.23,0.33,0.4,0.45})-LOOKUP(K1652,{0,1950001,3300001,6950001,9000001,18000001,40000001},{0,97500,427500,636000,1536000,2796000,4796000}))*1.021,-2))</f>
        <v/>
      </c>
      <c r="O1652" s="21">
        <f>IF(L1652&lt;=0,0,ROUNDDOWN((L1652*LOOKUP(L1652,{0,1950001,3300001,6950001,9000001,18000001,40000001},{0.05,0.1,0.2,0.23,0.33,0.4,0.45})-LOOKUP(L1652,{0,1950001,3300001,6950001,9000001,18000001,40000001},{0,97500,427500,636000,1536000,2796000,4796000}))*1.021,-2))</f>
        <v/>
      </c>
      <c r="P1652" s="21">
        <f>MAX(0,ROUNDDOWN(F1652-E1652-430000,-3))</f>
        <v/>
      </c>
      <c r="Q1652" s="21">
        <f>MAX(0,ROUNDDOWN(F1652-E1652-430000-H1652,-3))</f>
        <v/>
      </c>
      <c r="R1652" s="21">
        <f>IF(F1652&lt;=450000,0,MAX(0,P1652*0.06-MIN(50000,P1652)*0.03))</f>
        <v/>
      </c>
      <c r="S1652" s="21">
        <f>IF(F1652&lt;=450000,0,MAX(0,P1652*0.04-MIN(50000,P1652)*0.02))</f>
        <v/>
      </c>
      <c r="T1652" s="21">
        <f>IF(F1652&lt;=450000,0,MAX(0,Q1652*0.06-MIN(50000,Q1652)*0.03))</f>
        <v/>
      </c>
      <c r="U1652" s="21">
        <f>IF(F1652&lt;=450000,0,MAX(0,Q1652*0.04-MIN(50000,Q1652)*0.02))</f>
        <v/>
      </c>
      <c r="V1652" s="21">
        <f>50000+MAX(0,G1652-480000)</f>
        <v/>
      </c>
      <c r="W1652" s="21">
        <f>P1652-V1652</f>
        <v/>
      </c>
      <c r="X1652" s="21">
        <f>Q1652-V1652</f>
        <v/>
      </c>
      <c r="Y1652" s="22">
        <f>IF(W1652&lt;0,0.9,LOOKUP(W1652,{0,1950001,3300001,6950001,9000001,18000001,40000001},{0.84895,0.7979,0.6958,0.66517,0.56307,0.4916,0.44055}))</f>
        <v/>
      </c>
      <c r="Z1652" s="22">
        <f>IF(X1652&lt;0,0.9,LOOKUP(X1652,{0,1950001,3300001,6950001,9000001,18000001,40000001},{0.84895,0.7979,0.6958,0.66517,0.56307,0.4916,0.44055}))</f>
        <v/>
      </c>
      <c r="AA1652" s="22">
        <f>IF(W1652&lt;0,0,CHOOSE(MATCH(W1652,{0,1950001,3300001,6950001,9000001},1),5.105/84.895,10.21/79.79,20.42/69.58,23.483/66.517,33.693/56.307))</f>
        <v/>
      </c>
      <c r="AB1652" s="21">
        <f>IF(C1652&lt;=2000,0,(MIN(C1652,ROUNDDOWN(F1652*0.3,0))-2000)*0.1)</f>
        <v/>
      </c>
      <c r="AC1652" s="21">
        <f>IF(C1652&lt;=2000,0,MIN((C1652-2000)*Y1652,(R1652+S1652)*0.2))</f>
        <v/>
      </c>
      <c r="AD1652" s="21">
        <f>IF(C1652&lt;=2000,0,MIN((C1652-2000)*Z1652,(T1652+U1652)*0.2))</f>
        <v/>
      </c>
      <c r="AE1652" s="21">
        <f>AC1652*AA1652</f>
        <v/>
      </c>
      <c r="AF1652" s="21">
        <f>ROUNDDOWN(R1652,-2)+ROUNDDOWN(S1652,-2)</f>
        <v/>
      </c>
      <c r="AG1652" s="21">
        <f>ROUNDDOWN(MAX(0,R1652-(AB1652+AC1652+AE1652)*0.6),-2)+ROUNDDOWN(MAX(0,S1652-(AB1652+AC1652+AE1652)*0.4),-2)</f>
        <v/>
      </c>
      <c r="AH1652" s="21">
        <f>ROUNDDOWN(MAX(0,T1652-(AB1652+AD1652)*0.6),-2)+ROUNDDOWN(MAX(0,U1652-(AB1652+AD1652)*0.4),-2)</f>
        <v/>
      </c>
      <c r="AI1652" s="21">
        <f>ROUNDDOWN(T1652,-2)+ROUNDDOWN(U1652,-2)</f>
        <v/>
      </c>
      <c r="AJ1652" s="21">
        <f>M1652+AF1652</f>
        <v/>
      </c>
      <c r="AK1652" s="21">
        <f>M1652+AG1652</f>
        <v/>
      </c>
      <c r="AL1652" s="21">
        <f>N1652+AH1652</f>
        <v/>
      </c>
      <c r="AM1652" s="21">
        <f>O1652+AI1652</f>
        <v/>
      </c>
      <c r="AN1652" s="21">
        <f>N1652+AI1652</f>
        <v/>
      </c>
      <c r="AO1652" s="21">
        <f>ROUNDDOWN((R1652+S1652)*0.2/Y1652+2000,0)</f>
        <v/>
      </c>
      <c r="AP1652" s="21">
        <f>ROUNDDOWN((T1652+U1652)*0.2/Z1652+2000,0)</f>
        <v/>
      </c>
      <c r="AQ1652" s="21">
        <f>AL1652-AK1652</f>
        <v/>
      </c>
      <c r="AR1652" s="21">
        <f>AM1652-AK1652</f>
        <v/>
      </c>
      <c r="AS1652" s="21">
        <f>AM1652-AL1652</f>
        <v/>
      </c>
      <c r="AT1652" s="21">
        <f>AK1652+C1652-AJ1652</f>
        <v/>
      </c>
      <c r="AU1652" s="21">
        <f>AL1652+C1652-AM1652</f>
        <v/>
      </c>
      <c r="AV1652" s="21">
        <f>AN1652+C1652-AM1652</f>
        <v/>
      </c>
    </row>
    <row r="1653">
      <c r="A1653" t="inlineStr">
        <is>
          <t>年収別 上限+5万</t>
        </is>
      </c>
      <c r="B1653" s="21">
        <f>'4_年収別'!$A$127</f>
        <v/>
      </c>
      <c r="C1653" s="21">
        <f>AO1653+50000</f>
        <v/>
      </c>
      <c r="D1653" s="21" t="n">
        <v>0</v>
      </c>
      <c r="E1653" s="21">
        <f>ROUND(MIN(B1653/12,650000)*12*0.0915+MIN(B1653/12,1390000)*12*(0.0504+0)+B1653*0.005,0)</f>
        <v/>
      </c>
      <c r="F1653" s="21">
        <f>IF(B1653&lt;741000,0,IF(B1653&lt;2191000,B1653-740000,IF(B1653&lt;2193000,1451000,IF(B1653&lt;2196000,1453000,IF(B1653&lt;2200000,1456000,IF(B1653&lt;3600000,ROUND(ROUNDDOWN(B1653/4,-3)*2.8,0)-80000,IF(B1653&lt;6600000,ROUND(ROUNDDOWN(B1653/4,-3)*3.2,0)-440000,IF(B1653&lt;8500000,ROUNDDOWN(B1653*0.9,0)-1100000,B1653-1950000))))))))</f>
        <v/>
      </c>
      <c r="G1653" s="21">
        <f>IF(F1653&gt;23500000,NA(),IF(F1653&lt;=4890000,1040000,IF(F1653&lt;=6550000,670000,620000)))</f>
        <v/>
      </c>
      <c r="H1653" s="21">
        <f>IF(D1653&lt;=0,0,MAX(0,MIN(2000000,D1653-MIN(100000,ROUNDDOWN(F1653*0.05,0)))))</f>
        <v/>
      </c>
      <c r="I1653" s="21">
        <f>IF(C1653&lt;=2000,0,MIN(C1653,ROUNDDOWN(F1653*0.4,0))-2000)</f>
        <v/>
      </c>
      <c r="J1653" s="21">
        <f>MAX(0,ROUNDDOWN(F1653-E1653-G1653,-3))</f>
        <v/>
      </c>
      <c r="K1653" s="21">
        <f>MAX(0,ROUNDDOWN(F1653-E1653-G1653-H1653-I1653,-3))</f>
        <v/>
      </c>
      <c r="L1653" s="21">
        <f>MAX(0,ROUNDDOWN(F1653-E1653-G1653-H1653,-3))</f>
        <v/>
      </c>
      <c r="M1653" s="21">
        <f>IF(J1653&lt;=0,0,ROUNDDOWN((J1653*LOOKUP(J1653,{0,1950001,3300001,6950001,9000001,18000001,40000001},{0.05,0.1,0.2,0.23,0.33,0.4,0.45})-LOOKUP(J1653,{0,1950001,3300001,6950001,9000001,18000001,40000001},{0,97500,427500,636000,1536000,2796000,4796000}))*1.021,-2))</f>
        <v/>
      </c>
      <c r="N1653" s="21">
        <f>IF(K1653&lt;=0,0,ROUNDDOWN((K1653*LOOKUP(K1653,{0,1950001,3300001,6950001,9000001,18000001,40000001},{0.05,0.1,0.2,0.23,0.33,0.4,0.45})-LOOKUP(K1653,{0,1950001,3300001,6950001,9000001,18000001,40000001},{0,97500,427500,636000,1536000,2796000,4796000}))*1.021,-2))</f>
        <v/>
      </c>
      <c r="O1653" s="21">
        <f>IF(L1653&lt;=0,0,ROUNDDOWN((L1653*LOOKUP(L1653,{0,1950001,3300001,6950001,9000001,18000001,40000001},{0.05,0.1,0.2,0.23,0.33,0.4,0.45})-LOOKUP(L1653,{0,1950001,3300001,6950001,9000001,18000001,40000001},{0,97500,427500,636000,1536000,2796000,4796000}))*1.021,-2))</f>
        <v/>
      </c>
      <c r="P1653" s="21">
        <f>MAX(0,ROUNDDOWN(F1653-E1653-430000,-3))</f>
        <v/>
      </c>
      <c r="Q1653" s="21">
        <f>MAX(0,ROUNDDOWN(F1653-E1653-430000-H1653,-3))</f>
        <v/>
      </c>
      <c r="R1653" s="21">
        <f>IF(F1653&lt;=450000,0,MAX(0,P1653*0.06-MIN(50000,P1653)*0.03))</f>
        <v/>
      </c>
      <c r="S1653" s="21">
        <f>IF(F1653&lt;=450000,0,MAX(0,P1653*0.04-MIN(50000,P1653)*0.02))</f>
        <v/>
      </c>
      <c r="T1653" s="21">
        <f>IF(F1653&lt;=450000,0,MAX(0,Q1653*0.06-MIN(50000,Q1653)*0.03))</f>
        <v/>
      </c>
      <c r="U1653" s="21">
        <f>IF(F1653&lt;=450000,0,MAX(0,Q1653*0.04-MIN(50000,Q1653)*0.02))</f>
        <v/>
      </c>
      <c r="V1653" s="21">
        <f>50000+MAX(0,G1653-480000)</f>
        <v/>
      </c>
      <c r="W1653" s="21">
        <f>P1653-V1653</f>
        <v/>
      </c>
      <c r="X1653" s="21">
        <f>Q1653-V1653</f>
        <v/>
      </c>
      <c r="Y1653" s="22">
        <f>IF(W1653&lt;0,0.9,LOOKUP(W1653,{0,1950001,3300001,6950001,9000001,18000001,40000001},{0.84895,0.7979,0.6958,0.66517,0.56307,0.4916,0.44055}))</f>
        <v/>
      </c>
      <c r="Z1653" s="22">
        <f>IF(X1653&lt;0,0.9,LOOKUP(X1653,{0,1950001,3300001,6950001,9000001,18000001,40000001},{0.84895,0.7979,0.6958,0.66517,0.56307,0.4916,0.44055}))</f>
        <v/>
      </c>
      <c r="AA1653" s="22">
        <f>IF(W1653&lt;0,0,CHOOSE(MATCH(W1653,{0,1950001,3300001,6950001,9000001},1),5.105/84.895,10.21/79.79,20.42/69.58,23.483/66.517,33.693/56.307))</f>
        <v/>
      </c>
      <c r="AB1653" s="21">
        <f>IF(C1653&lt;=2000,0,(MIN(C1653,ROUNDDOWN(F1653*0.3,0))-2000)*0.1)</f>
        <v/>
      </c>
      <c r="AC1653" s="21">
        <f>IF(C1653&lt;=2000,0,MIN((C1653-2000)*Y1653,(R1653+S1653)*0.2))</f>
        <v/>
      </c>
      <c r="AD1653" s="21">
        <f>IF(C1653&lt;=2000,0,MIN((C1653-2000)*Z1653,(T1653+U1653)*0.2))</f>
        <v/>
      </c>
      <c r="AE1653" s="21">
        <f>AC1653*AA1653</f>
        <v/>
      </c>
      <c r="AF1653" s="21">
        <f>ROUNDDOWN(R1653,-2)+ROUNDDOWN(S1653,-2)</f>
        <v/>
      </c>
      <c r="AG1653" s="21">
        <f>ROUNDDOWN(MAX(0,R1653-(AB1653+AC1653+AE1653)*0.6),-2)+ROUNDDOWN(MAX(0,S1653-(AB1653+AC1653+AE1653)*0.4),-2)</f>
        <v/>
      </c>
      <c r="AH1653" s="21">
        <f>ROUNDDOWN(MAX(0,T1653-(AB1653+AD1653)*0.6),-2)+ROUNDDOWN(MAX(0,U1653-(AB1653+AD1653)*0.4),-2)</f>
        <v/>
      </c>
      <c r="AI1653" s="21">
        <f>ROUNDDOWN(T1653,-2)+ROUNDDOWN(U1653,-2)</f>
        <v/>
      </c>
      <c r="AJ1653" s="21">
        <f>M1653+AF1653</f>
        <v/>
      </c>
      <c r="AK1653" s="21">
        <f>M1653+AG1653</f>
        <v/>
      </c>
      <c r="AL1653" s="21">
        <f>N1653+AH1653</f>
        <v/>
      </c>
      <c r="AM1653" s="21">
        <f>O1653+AI1653</f>
        <v/>
      </c>
      <c r="AN1653" s="21">
        <f>N1653+AI1653</f>
        <v/>
      </c>
      <c r="AO1653" s="21">
        <f>ROUNDDOWN((R1653+S1653)*0.2/Y1653+2000,0)</f>
        <v/>
      </c>
      <c r="AP1653" s="21">
        <f>ROUNDDOWN((T1653+U1653)*0.2/Z1653+2000,0)</f>
        <v/>
      </c>
      <c r="AQ1653" s="21">
        <f>AL1653-AK1653</f>
        <v/>
      </c>
      <c r="AR1653" s="21">
        <f>AM1653-AK1653</f>
        <v/>
      </c>
      <c r="AS1653" s="21">
        <f>AM1653-AL1653</f>
        <v/>
      </c>
      <c r="AT1653" s="21">
        <f>AK1653+C1653-AJ1653</f>
        <v/>
      </c>
      <c r="AU1653" s="21">
        <f>AL1653+C1653-AM1653</f>
        <v/>
      </c>
      <c r="AV1653" s="21">
        <f>AN1653+C1653-AM1653</f>
        <v/>
      </c>
    </row>
    <row r="1654">
      <c r="A1654" t="inlineStr">
        <is>
          <t>年収別 医療費15万</t>
        </is>
      </c>
      <c r="B1654" s="21">
        <f>'4_年収別'!$A$128</f>
        <v/>
      </c>
      <c r="C1654" s="21">
        <f>AO1654</f>
        <v/>
      </c>
      <c r="D1654" s="21" t="n">
        <v>150000</v>
      </c>
      <c r="E1654" s="21">
        <f>ROUND(MIN(B1654/12,650000)*12*0.0915+MIN(B1654/12,1390000)*12*(0.0504+0)+B1654*0.005,0)</f>
        <v/>
      </c>
      <c r="F1654" s="21">
        <f>IF(B1654&lt;741000,0,IF(B1654&lt;2191000,B1654-740000,IF(B1654&lt;2193000,1451000,IF(B1654&lt;2196000,1453000,IF(B1654&lt;2200000,1456000,IF(B1654&lt;3600000,ROUND(ROUNDDOWN(B1654/4,-3)*2.8,0)-80000,IF(B1654&lt;6600000,ROUND(ROUNDDOWN(B1654/4,-3)*3.2,0)-440000,IF(B1654&lt;8500000,ROUNDDOWN(B1654*0.9,0)-1100000,B1654-1950000))))))))</f>
        <v/>
      </c>
      <c r="G1654" s="21">
        <f>IF(F1654&gt;23500000,NA(),IF(F1654&lt;=4890000,1040000,IF(F1654&lt;=6550000,670000,620000)))</f>
        <v/>
      </c>
      <c r="H1654" s="21">
        <f>IF(D1654&lt;=0,0,MAX(0,MIN(2000000,D1654-MIN(100000,ROUNDDOWN(F1654*0.05,0)))))</f>
        <v/>
      </c>
      <c r="I1654" s="21">
        <f>IF(C1654&lt;=2000,0,MIN(C1654,ROUNDDOWN(F1654*0.4,0))-2000)</f>
        <v/>
      </c>
      <c r="J1654" s="21">
        <f>MAX(0,ROUNDDOWN(F1654-E1654-G1654,-3))</f>
        <v/>
      </c>
      <c r="K1654" s="21">
        <f>MAX(0,ROUNDDOWN(F1654-E1654-G1654-H1654-I1654,-3))</f>
        <v/>
      </c>
      <c r="L1654" s="21">
        <f>MAX(0,ROUNDDOWN(F1654-E1654-G1654-H1654,-3))</f>
        <v/>
      </c>
      <c r="M1654" s="21">
        <f>IF(J1654&lt;=0,0,ROUNDDOWN((J1654*LOOKUP(J1654,{0,1950001,3300001,6950001,9000001,18000001,40000001},{0.05,0.1,0.2,0.23,0.33,0.4,0.45})-LOOKUP(J1654,{0,1950001,3300001,6950001,9000001,18000001,40000001},{0,97500,427500,636000,1536000,2796000,4796000}))*1.021,-2))</f>
        <v/>
      </c>
      <c r="N1654" s="21">
        <f>IF(K1654&lt;=0,0,ROUNDDOWN((K1654*LOOKUP(K1654,{0,1950001,3300001,6950001,9000001,18000001,40000001},{0.05,0.1,0.2,0.23,0.33,0.4,0.45})-LOOKUP(K1654,{0,1950001,3300001,6950001,9000001,18000001,40000001},{0,97500,427500,636000,1536000,2796000,4796000}))*1.021,-2))</f>
        <v/>
      </c>
      <c r="O1654" s="21">
        <f>IF(L1654&lt;=0,0,ROUNDDOWN((L1654*LOOKUP(L1654,{0,1950001,3300001,6950001,9000001,18000001,40000001},{0.05,0.1,0.2,0.23,0.33,0.4,0.45})-LOOKUP(L1654,{0,1950001,3300001,6950001,9000001,18000001,40000001},{0,97500,427500,636000,1536000,2796000,4796000}))*1.021,-2))</f>
        <v/>
      </c>
      <c r="P1654" s="21">
        <f>MAX(0,ROUNDDOWN(F1654-E1654-430000,-3))</f>
        <v/>
      </c>
      <c r="Q1654" s="21">
        <f>MAX(0,ROUNDDOWN(F1654-E1654-430000-H1654,-3))</f>
        <v/>
      </c>
      <c r="R1654" s="21">
        <f>IF(F1654&lt;=450000,0,MAX(0,P1654*0.06-MIN(50000,P1654)*0.03))</f>
        <v/>
      </c>
      <c r="S1654" s="21">
        <f>IF(F1654&lt;=450000,0,MAX(0,P1654*0.04-MIN(50000,P1654)*0.02))</f>
        <v/>
      </c>
      <c r="T1654" s="21">
        <f>IF(F1654&lt;=450000,0,MAX(0,Q1654*0.06-MIN(50000,Q1654)*0.03))</f>
        <v/>
      </c>
      <c r="U1654" s="21">
        <f>IF(F1654&lt;=450000,0,MAX(0,Q1654*0.04-MIN(50000,Q1654)*0.02))</f>
        <v/>
      </c>
      <c r="V1654" s="21">
        <f>50000+MAX(0,G1654-480000)</f>
        <v/>
      </c>
      <c r="W1654" s="21">
        <f>P1654-V1654</f>
        <v/>
      </c>
      <c r="X1654" s="21">
        <f>Q1654-V1654</f>
        <v/>
      </c>
      <c r="Y1654" s="22">
        <f>IF(W1654&lt;0,0.9,LOOKUP(W1654,{0,1950001,3300001,6950001,9000001,18000001,40000001},{0.84895,0.7979,0.6958,0.66517,0.56307,0.4916,0.44055}))</f>
        <v/>
      </c>
      <c r="Z1654" s="22">
        <f>IF(X1654&lt;0,0.9,LOOKUP(X1654,{0,1950001,3300001,6950001,9000001,18000001,40000001},{0.84895,0.7979,0.6958,0.66517,0.56307,0.4916,0.44055}))</f>
        <v/>
      </c>
      <c r="AA1654" s="22">
        <f>IF(W1654&lt;0,0,CHOOSE(MATCH(W1654,{0,1950001,3300001,6950001,9000001},1),5.105/84.895,10.21/79.79,20.42/69.58,23.483/66.517,33.693/56.307))</f>
        <v/>
      </c>
      <c r="AB1654" s="21">
        <f>IF(C1654&lt;=2000,0,(MIN(C1654,ROUNDDOWN(F1654*0.3,0))-2000)*0.1)</f>
        <v/>
      </c>
      <c r="AC1654" s="21">
        <f>IF(C1654&lt;=2000,0,MIN((C1654-2000)*Y1654,(R1654+S1654)*0.2))</f>
        <v/>
      </c>
      <c r="AD1654" s="21">
        <f>IF(C1654&lt;=2000,0,MIN((C1654-2000)*Z1654,(T1654+U1654)*0.2))</f>
        <v/>
      </c>
      <c r="AE1654" s="21">
        <f>AC1654*AA1654</f>
        <v/>
      </c>
      <c r="AF1654" s="21">
        <f>ROUNDDOWN(R1654,-2)+ROUNDDOWN(S1654,-2)</f>
        <v/>
      </c>
      <c r="AG1654" s="21">
        <f>ROUNDDOWN(MAX(0,R1654-(AB1654+AC1654+AE1654)*0.6),-2)+ROUNDDOWN(MAX(0,S1654-(AB1654+AC1654+AE1654)*0.4),-2)</f>
        <v/>
      </c>
      <c r="AH1654" s="21">
        <f>ROUNDDOWN(MAX(0,T1654-(AB1654+AD1654)*0.6),-2)+ROUNDDOWN(MAX(0,U1654-(AB1654+AD1654)*0.4),-2)</f>
        <v/>
      </c>
      <c r="AI1654" s="21">
        <f>ROUNDDOWN(T1654,-2)+ROUNDDOWN(U1654,-2)</f>
        <v/>
      </c>
      <c r="AJ1654" s="21">
        <f>M1654+AF1654</f>
        <v/>
      </c>
      <c r="AK1654" s="21">
        <f>M1654+AG1654</f>
        <v/>
      </c>
      <c r="AL1654" s="21">
        <f>N1654+AH1654</f>
        <v/>
      </c>
      <c r="AM1654" s="21">
        <f>O1654+AI1654</f>
        <v/>
      </c>
      <c r="AN1654" s="21">
        <f>N1654+AI1654</f>
        <v/>
      </c>
      <c r="AO1654" s="21">
        <f>ROUNDDOWN((R1654+S1654)*0.2/Y1654+2000,0)</f>
        <v/>
      </c>
      <c r="AP1654" s="21">
        <f>ROUNDDOWN((T1654+U1654)*0.2/Z1654+2000,0)</f>
        <v/>
      </c>
      <c r="AQ1654" s="21">
        <f>AL1654-AK1654</f>
        <v/>
      </c>
      <c r="AR1654" s="21">
        <f>AM1654-AK1654</f>
        <v/>
      </c>
      <c r="AS1654" s="21">
        <f>AM1654-AL1654</f>
        <v/>
      </c>
      <c r="AT1654" s="21">
        <f>AK1654+C1654-AJ1654</f>
        <v/>
      </c>
      <c r="AU1654" s="21">
        <f>AL1654+C1654-AM1654</f>
        <v/>
      </c>
      <c r="AV1654" s="21">
        <f>AN1654+C1654-AM1654</f>
        <v/>
      </c>
    </row>
    <row r="1655">
      <c r="A1655" t="inlineStr">
        <is>
          <t>年収別 上限+5万</t>
        </is>
      </c>
      <c r="B1655" s="21">
        <f>'4_年収別'!$A$128</f>
        <v/>
      </c>
      <c r="C1655" s="21">
        <f>AO1655+50000</f>
        <v/>
      </c>
      <c r="D1655" s="21" t="n">
        <v>0</v>
      </c>
      <c r="E1655" s="21">
        <f>ROUND(MIN(B1655/12,650000)*12*0.0915+MIN(B1655/12,1390000)*12*(0.0504+0)+B1655*0.005,0)</f>
        <v/>
      </c>
      <c r="F1655" s="21">
        <f>IF(B1655&lt;741000,0,IF(B1655&lt;2191000,B1655-740000,IF(B1655&lt;2193000,1451000,IF(B1655&lt;2196000,1453000,IF(B1655&lt;2200000,1456000,IF(B1655&lt;3600000,ROUND(ROUNDDOWN(B1655/4,-3)*2.8,0)-80000,IF(B1655&lt;6600000,ROUND(ROUNDDOWN(B1655/4,-3)*3.2,0)-440000,IF(B1655&lt;8500000,ROUNDDOWN(B1655*0.9,0)-1100000,B1655-1950000))))))))</f>
        <v/>
      </c>
      <c r="G1655" s="21">
        <f>IF(F1655&gt;23500000,NA(),IF(F1655&lt;=4890000,1040000,IF(F1655&lt;=6550000,670000,620000)))</f>
        <v/>
      </c>
      <c r="H1655" s="21">
        <f>IF(D1655&lt;=0,0,MAX(0,MIN(2000000,D1655-MIN(100000,ROUNDDOWN(F1655*0.05,0)))))</f>
        <v/>
      </c>
      <c r="I1655" s="21">
        <f>IF(C1655&lt;=2000,0,MIN(C1655,ROUNDDOWN(F1655*0.4,0))-2000)</f>
        <v/>
      </c>
      <c r="J1655" s="21">
        <f>MAX(0,ROUNDDOWN(F1655-E1655-G1655,-3))</f>
        <v/>
      </c>
      <c r="K1655" s="21">
        <f>MAX(0,ROUNDDOWN(F1655-E1655-G1655-H1655-I1655,-3))</f>
        <v/>
      </c>
      <c r="L1655" s="21">
        <f>MAX(0,ROUNDDOWN(F1655-E1655-G1655-H1655,-3))</f>
        <v/>
      </c>
      <c r="M1655" s="21">
        <f>IF(J1655&lt;=0,0,ROUNDDOWN((J1655*LOOKUP(J1655,{0,1950001,3300001,6950001,9000001,18000001,40000001},{0.05,0.1,0.2,0.23,0.33,0.4,0.45})-LOOKUP(J1655,{0,1950001,3300001,6950001,9000001,18000001,40000001},{0,97500,427500,636000,1536000,2796000,4796000}))*1.021,-2))</f>
        <v/>
      </c>
      <c r="N1655" s="21">
        <f>IF(K1655&lt;=0,0,ROUNDDOWN((K1655*LOOKUP(K1655,{0,1950001,3300001,6950001,9000001,18000001,40000001},{0.05,0.1,0.2,0.23,0.33,0.4,0.45})-LOOKUP(K1655,{0,1950001,3300001,6950001,9000001,18000001,40000001},{0,97500,427500,636000,1536000,2796000,4796000}))*1.021,-2))</f>
        <v/>
      </c>
      <c r="O1655" s="21">
        <f>IF(L1655&lt;=0,0,ROUNDDOWN((L1655*LOOKUP(L1655,{0,1950001,3300001,6950001,9000001,18000001,40000001},{0.05,0.1,0.2,0.23,0.33,0.4,0.45})-LOOKUP(L1655,{0,1950001,3300001,6950001,9000001,18000001,40000001},{0,97500,427500,636000,1536000,2796000,4796000}))*1.021,-2))</f>
        <v/>
      </c>
      <c r="P1655" s="21">
        <f>MAX(0,ROUNDDOWN(F1655-E1655-430000,-3))</f>
        <v/>
      </c>
      <c r="Q1655" s="21">
        <f>MAX(0,ROUNDDOWN(F1655-E1655-430000-H1655,-3))</f>
        <v/>
      </c>
      <c r="R1655" s="21">
        <f>IF(F1655&lt;=450000,0,MAX(0,P1655*0.06-MIN(50000,P1655)*0.03))</f>
        <v/>
      </c>
      <c r="S1655" s="21">
        <f>IF(F1655&lt;=450000,0,MAX(0,P1655*0.04-MIN(50000,P1655)*0.02))</f>
        <v/>
      </c>
      <c r="T1655" s="21">
        <f>IF(F1655&lt;=450000,0,MAX(0,Q1655*0.06-MIN(50000,Q1655)*0.03))</f>
        <v/>
      </c>
      <c r="U1655" s="21">
        <f>IF(F1655&lt;=450000,0,MAX(0,Q1655*0.04-MIN(50000,Q1655)*0.02))</f>
        <v/>
      </c>
      <c r="V1655" s="21">
        <f>50000+MAX(0,G1655-480000)</f>
        <v/>
      </c>
      <c r="W1655" s="21">
        <f>P1655-V1655</f>
        <v/>
      </c>
      <c r="X1655" s="21">
        <f>Q1655-V1655</f>
        <v/>
      </c>
      <c r="Y1655" s="22">
        <f>IF(W1655&lt;0,0.9,LOOKUP(W1655,{0,1950001,3300001,6950001,9000001,18000001,40000001},{0.84895,0.7979,0.6958,0.66517,0.56307,0.4916,0.44055}))</f>
        <v/>
      </c>
      <c r="Z1655" s="22">
        <f>IF(X1655&lt;0,0.9,LOOKUP(X1655,{0,1950001,3300001,6950001,9000001,18000001,40000001},{0.84895,0.7979,0.6958,0.66517,0.56307,0.4916,0.44055}))</f>
        <v/>
      </c>
      <c r="AA1655" s="22">
        <f>IF(W1655&lt;0,0,CHOOSE(MATCH(W1655,{0,1950001,3300001,6950001,9000001},1),5.105/84.895,10.21/79.79,20.42/69.58,23.483/66.517,33.693/56.307))</f>
        <v/>
      </c>
      <c r="AB1655" s="21">
        <f>IF(C1655&lt;=2000,0,(MIN(C1655,ROUNDDOWN(F1655*0.3,0))-2000)*0.1)</f>
        <v/>
      </c>
      <c r="AC1655" s="21">
        <f>IF(C1655&lt;=2000,0,MIN((C1655-2000)*Y1655,(R1655+S1655)*0.2))</f>
        <v/>
      </c>
      <c r="AD1655" s="21">
        <f>IF(C1655&lt;=2000,0,MIN((C1655-2000)*Z1655,(T1655+U1655)*0.2))</f>
        <v/>
      </c>
      <c r="AE1655" s="21">
        <f>AC1655*AA1655</f>
        <v/>
      </c>
      <c r="AF1655" s="21">
        <f>ROUNDDOWN(R1655,-2)+ROUNDDOWN(S1655,-2)</f>
        <v/>
      </c>
      <c r="AG1655" s="21">
        <f>ROUNDDOWN(MAX(0,R1655-(AB1655+AC1655+AE1655)*0.6),-2)+ROUNDDOWN(MAX(0,S1655-(AB1655+AC1655+AE1655)*0.4),-2)</f>
        <v/>
      </c>
      <c r="AH1655" s="21">
        <f>ROUNDDOWN(MAX(0,T1655-(AB1655+AD1655)*0.6),-2)+ROUNDDOWN(MAX(0,U1655-(AB1655+AD1655)*0.4),-2)</f>
        <v/>
      </c>
      <c r="AI1655" s="21">
        <f>ROUNDDOWN(T1655,-2)+ROUNDDOWN(U1655,-2)</f>
        <v/>
      </c>
      <c r="AJ1655" s="21">
        <f>M1655+AF1655</f>
        <v/>
      </c>
      <c r="AK1655" s="21">
        <f>M1655+AG1655</f>
        <v/>
      </c>
      <c r="AL1655" s="21">
        <f>N1655+AH1655</f>
        <v/>
      </c>
      <c r="AM1655" s="21">
        <f>O1655+AI1655</f>
        <v/>
      </c>
      <c r="AN1655" s="21">
        <f>N1655+AI1655</f>
        <v/>
      </c>
      <c r="AO1655" s="21">
        <f>ROUNDDOWN((R1655+S1655)*0.2/Y1655+2000,0)</f>
        <v/>
      </c>
      <c r="AP1655" s="21">
        <f>ROUNDDOWN((T1655+U1655)*0.2/Z1655+2000,0)</f>
        <v/>
      </c>
      <c r="AQ1655" s="21">
        <f>AL1655-AK1655</f>
        <v/>
      </c>
      <c r="AR1655" s="21">
        <f>AM1655-AK1655</f>
        <v/>
      </c>
      <c r="AS1655" s="21">
        <f>AM1655-AL1655</f>
        <v/>
      </c>
      <c r="AT1655" s="21">
        <f>AK1655+C1655-AJ1655</f>
        <v/>
      </c>
      <c r="AU1655" s="21">
        <f>AL1655+C1655-AM1655</f>
        <v/>
      </c>
      <c r="AV1655" s="21">
        <f>AN1655+C1655-AM1655</f>
        <v/>
      </c>
    </row>
    <row r="1656">
      <c r="A1656" t="inlineStr">
        <is>
          <t>年収別 医療費15万</t>
        </is>
      </c>
      <c r="B1656" s="21">
        <f>'4_年収別'!$A$129</f>
        <v/>
      </c>
      <c r="C1656" s="21">
        <f>AO1656</f>
        <v/>
      </c>
      <c r="D1656" s="21" t="n">
        <v>150000</v>
      </c>
      <c r="E1656" s="21">
        <f>ROUND(MIN(B1656/12,650000)*12*0.0915+MIN(B1656/12,1390000)*12*(0.0504+0)+B1656*0.005,0)</f>
        <v/>
      </c>
      <c r="F1656" s="21">
        <f>IF(B1656&lt;741000,0,IF(B1656&lt;2191000,B1656-740000,IF(B1656&lt;2193000,1451000,IF(B1656&lt;2196000,1453000,IF(B1656&lt;2200000,1456000,IF(B1656&lt;3600000,ROUND(ROUNDDOWN(B1656/4,-3)*2.8,0)-80000,IF(B1656&lt;6600000,ROUND(ROUNDDOWN(B1656/4,-3)*3.2,0)-440000,IF(B1656&lt;8500000,ROUNDDOWN(B1656*0.9,0)-1100000,B1656-1950000))))))))</f>
        <v/>
      </c>
      <c r="G1656" s="21">
        <f>IF(F1656&gt;23500000,NA(),IF(F1656&lt;=4890000,1040000,IF(F1656&lt;=6550000,670000,620000)))</f>
        <v/>
      </c>
      <c r="H1656" s="21">
        <f>IF(D1656&lt;=0,0,MAX(0,MIN(2000000,D1656-MIN(100000,ROUNDDOWN(F1656*0.05,0)))))</f>
        <v/>
      </c>
      <c r="I1656" s="21">
        <f>IF(C1656&lt;=2000,0,MIN(C1656,ROUNDDOWN(F1656*0.4,0))-2000)</f>
        <v/>
      </c>
      <c r="J1656" s="21">
        <f>MAX(0,ROUNDDOWN(F1656-E1656-G1656,-3))</f>
        <v/>
      </c>
      <c r="K1656" s="21">
        <f>MAX(0,ROUNDDOWN(F1656-E1656-G1656-H1656-I1656,-3))</f>
        <v/>
      </c>
      <c r="L1656" s="21">
        <f>MAX(0,ROUNDDOWN(F1656-E1656-G1656-H1656,-3))</f>
        <v/>
      </c>
      <c r="M1656" s="21">
        <f>IF(J1656&lt;=0,0,ROUNDDOWN((J1656*LOOKUP(J1656,{0,1950001,3300001,6950001,9000001,18000001,40000001},{0.05,0.1,0.2,0.23,0.33,0.4,0.45})-LOOKUP(J1656,{0,1950001,3300001,6950001,9000001,18000001,40000001},{0,97500,427500,636000,1536000,2796000,4796000}))*1.021,-2))</f>
        <v/>
      </c>
      <c r="N1656" s="21">
        <f>IF(K1656&lt;=0,0,ROUNDDOWN((K1656*LOOKUP(K1656,{0,1950001,3300001,6950001,9000001,18000001,40000001},{0.05,0.1,0.2,0.23,0.33,0.4,0.45})-LOOKUP(K1656,{0,1950001,3300001,6950001,9000001,18000001,40000001},{0,97500,427500,636000,1536000,2796000,4796000}))*1.021,-2))</f>
        <v/>
      </c>
      <c r="O1656" s="21">
        <f>IF(L1656&lt;=0,0,ROUNDDOWN((L1656*LOOKUP(L1656,{0,1950001,3300001,6950001,9000001,18000001,40000001},{0.05,0.1,0.2,0.23,0.33,0.4,0.45})-LOOKUP(L1656,{0,1950001,3300001,6950001,9000001,18000001,40000001},{0,97500,427500,636000,1536000,2796000,4796000}))*1.021,-2))</f>
        <v/>
      </c>
      <c r="P1656" s="21">
        <f>MAX(0,ROUNDDOWN(F1656-E1656-430000,-3))</f>
        <v/>
      </c>
      <c r="Q1656" s="21">
        <f>MAX(0,ROUNDDOWN(F1656-E1656-430000-H1656,-3))</f>
        <v/>
      </c>
      <c r="R1656" s="21">
        <f>IF(F1656&lt;=450000,0,MAX(0,P1656*0.06-MIN(50000,P1656)*0.03))</f>
        <v/>
      </c>
      <c r="S1656" s="21">
        <f>IF(F1656&lt;=450000,0,MAX(0,P1656*0.04-MIN(50000,P1656)*0.02))</f>
        <v/>
      </c>
      <c r="T1656" s="21">
        <f>IF(F1656&lt;=450000,0,MAX(0,Q1656*0.06-MIN(50000,Q1656)*0.03))</f>
        <v/>
      </c>
      <c r="U1656" s="21">
        <f>IF(F1656&lt;=450000,0,MAX(0,Q1656*0.04-MIN(50000,Q1656)*0.02))</f>
        <v/>
      </c>
      <c r="V1656" s="21">
        <f>50000+MAX(0,G1656-480000)</f>
        <v/>
      </c>
      <c r="W1656" s="21">
        <f>P1656-V1656</f>
        <v/>
      </c>
      <c r="X1656" s="21">
        <f>Q1656-V1656</f>
        <v/>
      </c>
      <c r="Y1656" s="22">
        <f>IF(W1656&lt;0,0.9,LOOKUP(W1656,{0,1950001,3300001,6950001,9000001,18000001,40000001},{0.84895,0.7979,0.6958,0.66517,0.56307,0.4916,0.44055}))</f>
        <v/>
      </c>
      <c r="Z1656" s="22">
        <f>IF(X1656&lt;0,0.9,LOOKUP(X1656,{0,1950001,3300001,6950001,9000001,18000001,40000001},{0.84895,0.7979,0.6958,0.66517,0.56307,0.4916,0.44055}))</f>
        <v/>
      </c>
      <c r="AA1656" s="22">
        <f>IF(W1656&lt;0,0,CHOOSE(MATCH(W1656,{0,1950001,3300001,6950001,9000001},1),5.105/84.895,10.21/79.79,20.42/69.58,23.483/66.517,33.693/56.307))</f>
        <v/>
      </c>
      <c r="AB1656" s="21">
        <f>IF(C1656&lt;=2000,0,(MIN(C1656,ROUNDDOWN(F1656*0.3,0))-2000)*0.1)</f>
        <v/>
      </c>
      <c r="AC1656" s="21">
        <f>IF(C1656&lt;=2000,0,MIN((C1656-2000)*Y1656,(R1656+S1656)*0.2))</f>
        <v/>
      </c>
      <c r="AD1656" s="21">
        <f>IF(C1656&lt;=2000,0,MIN((C1656-2000)*Z1656,(T1656+U1656)*0.2))</f>
        <v/>
      </c>
      <c r="AE1656" s="21">
        <f>AC1656*AA1656</f>
        <v/>
      </c>
      <c r="AF1656" s="21">
        <f>ROUNDDOWN(R1656,-2)+ROUNDDOWN(S1656,-2)</f>
        <v/>
      </c>
      <c r="AG1656" s="21">
        <f>ROUNDDOWN(MAX(0,R1656-(AB1656+AC1656+AE1656)*0.6),-2)+ROUNDDOWN(MAX(0,S1656-(AB1656+AC1656+AE1656)*0.4),-2)</f>
        <v/>
      </c>
      <c r="AH1656" s="21">
        <f>ROUNDDOWN(MAX(0,T1656-(AB1656+AD1656)*0.6),-2)+ROUNDDOWN(MAX(0,U1656-(AB1656+AD1656)*0.4),-2)</f>
        <v/>
      </c>
      <c r="AI1656" s="21">
        <f>ROUNDDOWN(T1656,-2)+ROUNDDOWN(U1656,-2)</f>
        <v/>
      </c>
      <c r="AJ1656" s="21">
        <f>M1656+AF1656</f>
        <v/>
      </c>
      <c r="AK1656" s="21">
        <f>M1656+AG1656</f>
        <v/>
      </c>
      <c r="AL1656" s="21">
        <f>N1656+AH1656</f>
        <v/>
      </c>
      <c r="AM1656" s="21">
        <f>O1656+AI1656</f>
        <v/>
      </c>
      <c r="AN1656" s="21">
        <f>N1656+AI1656</f>
        <v/>
      </c>
      <c r="AO1656" s="21">
        <f>ROUNDDOWN((R1656+S1656)*0.2/Y1656+2000,0)</f>
        <v/>
      </c>
      <c r="AP1656" s="21">
        <f>ROUNDDOWN((T1656+U1656)*0.2/Z1656+2000,0)</f>
        <v/>
      </c>
      <c r="AQ1656" s="21">
        <f>AL1656-AK1656</f>
        <v/>
      </c>
      <c r="AR1656" s="21">
        <f>AM1656-AK1656</f>
        <v/>
      </c>
      <c r="AS1656" s="21">
        <f>AM1656-AL1656</f>
        <v/>
      </c>
      <c r="AT1656" s="21">
        <f>AK1656+C1656-AJ1656</f>
        <v/>
      </c>
      <c r="AU1656" s="21">
        <f>AL1656+C1656-AM1656</f>
        <v/>
      </c>
      <c r="AV1656" s="21">
        <f>AN1656+C1656-AM1656</f>
        <v/>
      </c>
    </row>
    <row r="1657">
      <c r="A1657" t="inlineStr">
        <is>
          <t>年収別 上限+5万</t>
        </is>
      </c>
      <c r="B1657" s="21">
        <f>'4_年収別'!$A$129</f>
        <v/>
      </c>
      <c r="C1657" s="21">
        <f>AO1657+50000</f>
        <v/>
      </c>
      <c r="D1657" s="21" t="n">
        <v>0</v>
      </c>
      <c r="E1657" s="21">
        <f>ROUND(MIN(B1657/12,650000)*12*0.0915+MIN(B1657/12,1390000)*12*(0.0504+0)+B1657*0.005,0)</f>
        <v/>
      </c>
      <c r="F1657" s="21">
        <f>IF(B1657&lt;741000,0,IF(B1657&lt;2191000,B1657-740000,IF(B1657&lt;2193000,1451000,IF(B1657&lt;2196000,1453000,IF(B1657&lt;2200000,1456000,IF(B1657&lt;3600000,ROUND(ROUNDDOWN(B1657/4,-3)*2.8,0)-80000,IF(B1657&lt;6600000,ROUND(ROUNDDOWN(B1657/4,-3)*3.2,0)-440000,IF(B1657&lt;8500000,ROUNDDOWN(B1657*0.9,0)-1100000,B1657-1950000))))))))</f>
        <v/>
      </c>
      <c r="G1657" s="21">
        <f>IF(F1657&gt;23500000,NA(),IF(F1657&lt;=4890000,1040000,IF(F1657&lt;=6550000,670000,620000)))</f>
        <v/>
      </c>
      <c r="H1657" s="21">
        <f>IF(D1657&lt;=0,0,MAX(0,MIN(2000000,D1657-MIN(100000,ROUNDDOWN(F1657*0.05,0)))))</f>
        <v/>
      </c>
      <c r="I1657" s="21">
        <f>IF(C1657&lt;=2000,0,MIN(C1657,ROUNDDOWN(F1657*0.4,0))-2000)</f>
        <v/>
      </c>
      <c r="J1657" s="21">
        <f>MAX(0,ROUNDDOWN(F1657-E1657-G1657,-3))</f>
        <v/>
      </c>
      <c r="K1657" s="21">
        <f>MAX(0,ROUNDDOWN(F1657-E1657-G1657-H1657-I1657,-3))</f>
        <v/>
      </c>
      <c r="L1657" s="21">
        <f>MAX(0,ROUNDDOWN(F1657-E1657-G1657-H1657,-3))</f>
        <v/>
      </c>
      <c r="M1657" s="21">
        <f>IF(J1657&lt;=0,0,ROUNDDOWN((J1657*LOOKUP(J1657,{0,1950001,3300001,6950001,9000001,18000001,40000001},{0.05,0.1,0.2,0.23,0.33,0.4,0.45})-LOOKUP(J1657,{0,1950001,3300001,6950001,9000001,18000001,40000001},{0,97500,427500,636000,1536000,2796000,4796000}))*1.021,-2))</f>
        <v/>
      </c>
      <c r="N1657" s="21">
        <f>IF(K1657&lt;=0,0,ROUNDDOWN((K1657*LOOKUP(K1657,{0,1950001,3300001,6950001,9000001,18000001,40000001},{0.05,0.1,0.2,0.23,0.33,0.4,0.45})-LOOKUP(K1657,{0,1950001,3300001,6950001,9000001,18000001,40000001},{0,97500,427500,636000,1536000,2796000,4796000}))*1.021,-2))</f>
        <v/>
      </c>
      <c r="O1657" s="21">
        <f>IF(L1657&lt;=0,0,ROUNDDOWN((L1657*LOOKUP(L1657,{0,1950001,3300001,6950001,9000001,18000001,40000001},{0.05,0.1,0.2,0.23,0.33,0.4,0.45})-LOOKUP(L1657,{0,1950001,3300001,6950001,9000001,18000001,40000001},{0,97500,427500,636000,1536000,2796000,4796000}))*1.021,-2))</f>
        <v/>
      </c>
      <c r="P1657" s="21">
        <f>MAX(0,ROUNDDOWN(F1657-E1657-430000,-3))</f>
        <v/>
      </c>
      <c r="Q1657" s="21">
        <f>MAX(0,ROUNDDOWN(F1657-E1657-430000-H1657,-3))</f>
        <v/>
      </c>
      <c r="R1657" s="21">
        <f>IF(F1657&lt;=450000,0,MAX(0,P1657*0.06-MIN(50000,P1657)*0.03))</f>
        <v/>
      </c>
      <c r="S1657" s="21">
        <f>IF(F1657&lt;=450000,0,MAX(0,P1657*0.04-MIN(50000,P1657)*0.02))</f>
        <v/>
      </c>
      <c r="T1657" s="21">
        <f>IF(F1657&lt;=450000,0,MAX(0,Q1657*0.06-MIN(50000,Q1657)*0.03))</f>
        <v/>
      </c>
      <c r="U1657" s="21">
        <f>IF(F1657&lt;=450000,0,MAX(0,Q1657*0.04-MIN(50000,Q1657)*0.02))</f>
        <v/>
      </c>
      <c r="V1657" s="21">
        <f>50000+MAX(0,G1657-480000)</f>
        <v/>
      </c>
      <c r="W1657" s="21">
        <f>P1657-V1657</f>
        <v/>
      </c>
      <c r="X1657" s="21">
        <f>Q1657-V1657</f>
        <v/>
      </c>
      <c r="Y1657" s="22">
        <f>IF(W1657&lt;0,0.9,LOOKUP(W1657,{0,1950001,3300001,6950001,9000001,18000001,40000001},{0.84895,0.7979,0.6958,0.66517,0.56307,0.4916,0.44055}))</f>
        <v/>
      </c>
      <c r="Z1657" s="22">
        <f>IF(X1657&lt;0,0.9,LOOKUP(X1657,{0,1950001,3300001,6950001,9000001,18000001,40000001},{0.84895,0.7979,0.6958,0.66517,0.56307,0.4916,0.44055}))</f>
        <v/>
      </c>
      <c r="AA1657" s="22">
        <f>IF(W1657&lt;0,0,CHOOSE(MATCH(W1657,{0,1950001,3300001,6950001,9000001},1),5.105/84.895,10.21/79.79,20.42/69.58,23.483/66.517,33.693/56.307))</f>
        <v/>
      </c>
      <c r="AB1657" s="21">
        <f>IF(C1657&lt;=2000,0,(MIN(C1657,ROUNDDOWN(F1657*0.3,0))-2000)*0.1)</f>
        <v/>
      </c>
      <c r="AC1657" s="21">
        <f>IF(C1657&lt;=2000,0,MIN((C1657-2000)*Y1657,(R1657+S1657)*0.2))</f>
        <v/>
      </c>
      <c r="AD1657" s="21">
        <f>IF(C1657&lt;=2000,0,MIN((C1657-2000)*Z1657,(T1657+U1657)*0.2))</f>
        <v/>
      </c>
      <c r="AE1657" s="21">
        <f>AC1657*AA1657</f>
        <v/>
      </c>
      <c r="AF1657" s="21">
        <f>ROUNDDOWN(R1657,-2)+ROUNDDOWN(S1657,-2)</f>
        <v/>
      </c>
      <c r="AG1657" s="21">
        <f>ROUNDDOWN(MAX(0,R1657-(AB1657+AC1657+AE1657)*0.6),-2)+ROUNDDOWN(MAX(0,S1657-(AB1657+AC1657+AE1657)*0.4),-2)</f>
        <v/>
      </c>
      <c r="AH1657" s="21">
        <f>ROUNDDOWN(MAX(0,T1657-(AB1657+AD1657)*0.6),-2)+ROUNDDOWN(MAX(0,U1657-(AB1657+AD1657)*0.4),-2)</f>
        <v/>
      </c>
      <c r="AI1657" s="21">
        <f>ROUNDDOWN(T1657,-2)+ROUNDDOWN(U1657,-2)</f>
        <v/>
      </c>
      <c r="AJ1657" s="21">
        <f>M1657+AF1657</f>
        <v/>
      </c>
      <c r="AK1657" s="21">
        <f>M1657+AG1657</f>
        <v/>
      </c>
      <c r="AL1657" s="21">
        <f>N1657+AH1657</f>
        <v/>
      </c>
      <c r="AM1657" s="21">
        <f>O1657+AI1657</f>
        <v/>
      </c>
      <c r="AN1657" s="21">
        <f>N1657+AI1657</f>
        <v/>
      </c>
      <c r="AO1657" s="21">
        <f>ROUNDDOWN((R1657+S1657)*0.2/Y1657+2000,0)</f>
        <v/>
      </c>
      <c r="AP1657" s="21">
        <f>ROUNDDOWN((T1657+U1657)*0.2/Z1657+2000,0)</f>
        <v/>
      </c>
      <c r="AQ1657" s="21">
        <f>AL1657-AK1657</f>
        <v/>
      </c>
      <c r="AR1657" s="21">
        <f>AM1657-AK1657</f>
        <v/>
      </c>
      <c r="AS1657" s="21">
        <f>AM1657-AL1657</f>
        <v/>
      </c>
      <c r="AT1657" s="21">
        <f>AK1657+C1657-AJ1657</f>
        <v/>
      </c>
      <c r="AU1657" s="21">
        <f>AL1657+C1657-AM1657</f>
        <v/>
      </c>
      <c r="AV1657" s="21">
        <f>AN1657+C1657-AM1657</f>
        <v/>
      </c>
    </row>
    <row r="1658">
      <c r="A1658" t="inlineStr">
        <is>
          <t>年収別 医療費15万</t>
        </is>
      </c>
      <c r="B1658" s="21">
        <f>'4_年収別'!$A$130</f>
        <v/>
      </c>
      <c r="C1658" s="21">
        <f>AO1658</f>
        <v/>
      </c>
      <c r="D1658" s="21" t="n">
        <v>150000</v>
      </c>
      <c r="E1658" s="21">
        <f>ROUND(MIN(B1658/12,650000)*12*0.0915+MIN(B1658/12,1390000)*12*(0.0504+0)+B1658*0.005,0)</f>
        <v/>
      </c>
      <c r="F1658" s="21">
        <f>IF(B1658&lt;741000,0,IF(B1658&lt;2191000,B1658-740000,IF(B1658&lt;2193000,1451000,IF(B1658&lt;2196000,1453000,IF(B1658&lt;2200000,1456000,IF(B1658&lt;3600000,ROUND(ROUNDDOWN(B1658/4,-3)*2.8,0)-80000,IF(B1658&lt;6600000,ROUND(ROUNDDOWN(B1658/4,-3)*3.2,0)-440000,IF(B1658&lt;8500000,ROUNDDOWN(B1658*0.9,0)-1100000,B1658-1950000))))))))</f>
        <v/>
      </c>
      <c r="G1658" s="21">
        <f>IF(F1658&gt;23500000,NA(),IF(F1658&lt;=4890000,1040000,IF(F1658&lt;=6550000,670000,620000)))</f>
        <v/>
      </c>
      <c r="H1658" s="21">
        <f>IF(D1658&lt;=0,0,MAX(0,MIN(2000000,D1658-MIN(100000,ROUNDDOWN(F1658*0.05,0)))))</f>
        <v/>
      </c>
      <c r="I1658" s="21">
        <f>IF(C1658&lt;=2000,0,MIN(C1658,ROUNDDOWN(F1658*0.4,0))-2000)</f>
        <v/>
      </c>
      <c r="J1658" s="21">
        <f>MAX(0,ROUNDDOWN(F1658-E1658-G1658,-3))</f>
        <v/>
      </c>
      <c r="K1658" s="21">
        <f>MAX(0,ROUNDDOWN(F1658-E1658-G1658-H1658-I1658,-3))</f>
        <v/>
      </c>
      <c r="L1658" s="21">
        <f>MAX(0,ROUNDDOWN(F1658-E1658-G1658-H1658,-3))</f>
        <v/>
      </c>
      <c r="M1658" s="21">
        <f>IF(J1658&lt;=0,0,ROUNDDOWN((J1658*LOOKUP(J1658,{0,1950001,3300001,6950001,9000001,18000001,40000001},{0.05,0.1,0.2,0.23,0.33,0.4,0.45})-LOOKUP(J1658,{0,1950001,3300001,6950001,9000001,18000001,40000001},{0,97500,427500,636000,1536000,2796000,4796000}))*1.021,-2))</f>
        <v/>
      </c>
      <c r="N1658" s="21">
        <f>IF(K1658&lt;=0,0,ROUNDDOWN((K1658*LOOKUP(K1658,{0,1950001,3300001,6950001,9000001,18000001,40000001},{0.05,0.1,0.2,0.23,0.33,0.4,0.45})-LOOKUP(K1658,{0,1950001,3300001,6950001,9000001,18000001,40000001},{0,97500,427500,636000,1536000,2796000,4796000}))*1.021,-2))</f>
        <v/>
      </c>
      <c r="O1658" s="21">
        <f>IF(L1658&lt;=0,0,ROUNDDOWN((L1658*LOOKUP(L1658,{0,1950001,3300001,6950001,9000001,18000001,40000001},{0.05,0.1,0.2,0.23,0.33,0.4,0.45})-LOOKUP(L1658,{0,1950001,3300001,6950001,9000001,18000001,40000001},{0,97500,427500,636000,1536000,2796000,4796000}))*1.021,-2))</f>
        <v/>
      </c>
      <c r="P1658" s="21">
        <f>MAX(0,ROUNDDOWN(F1658-E1658-430000,-3))</f>
        <v/>
      </c>
      <c r="Q1658" s="21">
        <f>MAX(0,ROUNDDOWN(F1658-E1658-430000-H1658,-3))</f>
        <v/>
      </c>
      <c r="R1658" s="21">
        <f>IF(F1658&lt;=450000,0,MAX(0,P1658*0.06-MIN(50000,P1658)*0.03))</f>
        <v/>
      </c>
      <c r="S1658" s="21">
        <f>IF(F1658&lt;=450000,0,MAX(0,P1658*0.04-MIN(50000,P1658)*0.02))</f>
        <v/>
      </c>
      <c r="T1658" s="21">
        <f>IF(F1658&lt;=450000,0,MAX(0,Q1658*0.06-MIN(50000,Q1658)*0.03))</f>
        <v/>
      </c>
      <c r="U1658" s="21">
        <f>IF(F1658&lt;=450000,0,MAX(0,Q1658*0.04-MIN(50000,Q1658)*0.02))</f>
        <v/>
      </c>
      <c r="V1658" s="21">
        <f>50000+MAX(0,G1658-480000)</f>
        <v/>
      </c>
      <c r="W1658" s="21">
        <f>P1658-V1658</f>
        <v/>
      </c>
      <c r="X1658" s="21">
        <f>Q1658-V1658</f>
        <v/>
      </c>
      <c r="Y1658" s="22">
        <f>IF(W1658&lt;0,0.9,LOOKUP(W1658,{0,1950001,3300001,6950001,9000001,18000001,40000001},{0.84895,0.7979,0.6958,0.66517,0.56307,0.4916,0.44055}))</f>
        <v/>
      </c>
      <c r="Z1658" s="22">
        <f>IF(X1658&lt;0,0.9,LOOKUP(X1658,{0,1950001,3300001,6950001,9000001,18000001,40000001},{0.84895,0.7979,0.6958,0.66517,0.56307,0.4916,0.44055}))</f>
        <v/>
      </c>
      <c r="AA1658" s="22">
        <f>IF(W1658&lt;0,0,CHOOSE(MATCH(W1658,{0,1950001,3300001,6950001,9000001},1),5.105/84.895,10.21/79.79,20.42/69.58,23.483/66.517,33.693/56.307))</f>
        <v/>
      </c>
      <c r="AB1658" s="21">
        <f>IF(C1658&lt;=2000,0,(MIN(C1658,ROUNDDOWN(F1658*0.3,0))-2000)*0.1)</f>
        <v/>
      </c>
      <c r="AC1658" s="21">
        <f>IF(C1658&lt;=2000,0,MIN((C1658-2000)*Y1658,(R1658+S1658)*0.2))</f>
        <v/>
      </c>
      <c r="AD1658" s="21">
        <f>IF(C1658&lt;=2000,0,MIN((C1658-2000)*Z1658,(T1658+U1658)*0.2))</f>
        <v/>
      </c>
      <c r="AE1658" s="21">
        <f>AC1658*AA1658</f>
        <v/>
      </c>
      <c r="AF1658" s="21">
        <f>ROUNDDOWN(R1658,-2)+ROUNDDOWN(S1658,-2)</f>
        <v/>
      </c>
      <c r="AG1658" s="21">
        <f>ROUNDDOWN(MAX(0,R1658-(AB1658+AC1658+AE1658)*0.6),-2)+ROUNDDOWN(MAX(0,S1658-(AB1658+AC1658+AE1658)*0.4),-2)</f>
        <v/>
      </c>
      <c r="AH1658" s="21">
        <f>ROUNDDOWN(MAX(0,T1658-(AB1658+AD1658)*0.6),-2)+ROUNDDOWN(MAX(0,U1658-(AB1658+AD1658)*0.4),-2)</f>
        <v/>
      </c>
      <c r="AI1658" s="21">
        <f>ROUNDDOWN(T1658,-2)+ROUNDDOWN(U1658,-2)</f>
        <v/>
      </c>
      <c r="AJ1658" s="21">
        <f>M1658+AF1658</f>
        <v/>
      </c>
      <c r="AK1658" s="21">
        <f>M1658+AG1658</f>
        <v/>
      </c>
      <c r="AL1658" s="21">
        <f>N1658+AH1658</f>
        <v/>
      </c>
      <c r="AM1658" s="21">
        <f>O1658+AI1658</f>
        <v/>
      </c>
      <c r="AN1658" s="21">
        <f>N1658+AI1658</f>
        <v/>
      </c>
      <c r="AO1658" s="21">
        <f>ROUNDDOWN((R1658+S1658)*0.2/Y1658+2000,0)</f>
        <v/>
      </c>
      <c r="AP1658" s="21">
        <f>ROUNDDOWN((T1658+U1658)*0.2/Z1658+2000,0)</f>
        <v/>
      </c>
      <c r="AQ1658" s="21">
        <f>AL1658-AK1658</f>
        <v/>
      </c>
      <c r="AR1658" s="21">
        <f>AM1658-AK1658</f>
        <v/>
      </c>
      <c r="AS1658" s="21">
        <f>AM1658-AL1658</f>
        <v/>
      </c>
      <c r="AT1658" s="21">
        <f>AK1658+C1658-AJ1658</f>
        <v/>
      </c>
      <c r="AU1658" s="21">
        <f>AL1658+C1658-AM1658</f>
        <v/>
      </c>
      <c r="AV1658" s="21">
        <f>AN1658+C1658-AM1658</f>
        <v/>
      </c>
    </row>
    <row r="1659">
      <c r="A1659" t="inlineStr">
        <is>
          <t>年収別 上限+5万</t>
        </is>
      </c>
      <c r="B1659" s="21">
        <f>'4_年収別'!$A$130</f>
        <v/>
      </c>
      <c r="C1659" s="21">
        <f>AO1659+50000</f>
        <v/>
      </c>
      <c r="D1659" s="21" t="n">
        <v>0</v>
      </c>
      <c r="E1659" s="21">
        <f>ROUND(MIN(B1659/12,650000)*12*0.0915+MIN(B1659/12,1390000)*12*(0.0504+0)+B1659*0.005,0)</f>
        <v/>
      </c>
      <c r="F1659" s="21">
        <f>IF(B1659&lt;741000,0,IF(B1659&lt;2191000,B1659-740000,IF(B1659&lt;2193000,1451000,IF(B1659&lt;2196000,1453000,IF(B1659&lt;2200000,1456000,IF(B1659&lt;3600000,ROUND(ROUNDDOWN(B1659/4,-3)*2.8,0)-80000,IF(B1659&lt;6600000,ROUND(ROUNDDOWN(B1659/4,-3)*3.2,0)-440000,IF(B1659&lt;8500000,ROUNDDOWN(B1659*0.9,0)-1100000,B1659-1950000))))))))</f>
        <v/>
      </c>
      <c r="G1659" s="21">
        <f>IF(F1659&gt;23500000,NA(),IF(F1659&lt;=4890000,1040000,IF(F1659&lt;=6550000,670000,620000)))</f>
        <v/>
      </c>
      <c r="H1659" s="21">
        <f>IF(D1659&lt;=0,0,MAX(0,MIN(2000000,D1659-MIN(100000,ROUNDDOWN(F1659*0.05,0)))))</f>
        <v/>
      </c>
      <c r="I1659" s="21">
        <f>IF(C1659&lt;=2000,0,MIN(C1659,ROUNDDOWN(F1659*0.4,0))-2000)</f>
        <v/>
      </c>
      <c r="J1659" s="21">
        <f>MAX(0,ROUNDDOWN(F1659-E1659-G1659,-3))</f>
        <v/>
      </c>
      <c r="K1659" s="21">
        <f>MAX(0,ROUNDDOWN(F1659-E1659-G1659-H1659-I1659,-3))</f>
        <v/>
      </c>
      <c r="L1659" s="21">
        <f>MAX(0,ROUNDDOWN(F1659-E1659-G1659-H1659,-3))</f>
        <v/>
      </c>
      <c r="M1659" s="21">
        <f>IF(J1659&lt;=0,0,ROUNDDOWN((J1659*LOOKUP(J1659,{0,1950001,3300001,6950001,9000001,18000001,40000001},{0.05,0.1,0.2,0.23,0.33,0.4,0.45})-LOOKUP(J1659,{0,1950001,3300001,6950001,9000001,18000001,40000001},{0,97500,427500,636000,1536000,2796000,4796000}))*1.021,-2))</f>
        <v/>
      </c>
      <c r="N1659" s="21">
        <f>IF(K1659&lt;=0,0,ROUNDDOWN((K1659*LOOKUP(K1659,{0,1950001,3300001,6950001,9000001,18000001,40000001},{0.05,0.1,0.2,0.23,0.33,0.4,0.45})-LOOKUP(K1659,{0,1950001,3300001,6950001,9000001,18000001,40000001},{0,97500,427500,636000,1536000,2796000,4796000}))*1.021,-2))</f>
        <v/>
      </c>
      <c r="O1659" s="21">
        <f>IF(L1659&lt;=0,0,ROUNDDOWN((L1659*LOOKUP(L1659,{0,1950001,3300001,6950001,9000001,18000001,40000001},{0.05,0.1,0.2,0.23,0.33,0.4,0.45})-LOOKUP(L1659,{0,1950001,3300001,6950001,9000001,18000001,40000001},{0,97500,427500,636000,1536000,2796000,4796000}))*1.021,-2))</f>
        <v/>
      </c>
      <c r="P1659" s="21">
        <f>MAX(0,ROUNDDOWN(F1659-E1659-430000,-3))</f>
        <v/>
      </c>
      <c r="Q1659" s="21">
        <f>MAX(0,ROUNDDOWN(F1659-E1659-430000-H1659,-3))</f>
        <v/>
      </c>
      <c r="R1659" s="21">
        <f>IF(F1659&lt;=450000,0,MAX(0,P1659*0.06-MIN(50000,P1659)*0.03))</f>
        <v/>
      </c>
      <c r="S1659" s="21">
        <f>IF(F1659&lt;=450000,0,MAX(0,P1659*0.04-MIN(50000,P1659)*0.02))</f>
        <v/>
      </c>
      <c r="T1659" s="21">
        <f>IF(F1659&lt;=450000,0,MAX(0,Q1659*0.06-MIN(50000,Q1659)*0.03))</f>
        <v/>
      </c>
      <c r="U1659" s="21">
        <f>IF(F1659&lt;=450000,0,MAX(0,Q1659*0.04-MIN(50000,Q1659)*0.02))</f>
        <v/>
      </c>
      <c r="V1659" s="21">
        <f>50000+MAX(0,G1659-480000)</f>
        <v/>
      </c>
      <c r="W1659" s="21">
        <f>P1659-V1659</f>
        <v/>
      </c>
      <c r="X1659" s="21">
        <f>Q1659-V1659</f>
        <v/>
      </c>
      <c r="Y1659" s="22">
        <f>IF(W1659&lt;0,0.9,LOOKUP(W1659,{0,1950001,3300001,6950001,9000001,18000001,40000001},{0.84895,0.7979,0.6958,0.66517,0.56307,0.4916,0.44055}))</f>
        <v/>
      </c>
      <c r="Z1659" s="22">
        <f>IF(X1659&lt;0,0.9,LOOKUP(X1659,{0,1950001,3300001,6950001,9000001,18000001,40000001},{0.84895,0.7979,0.6958,0.66517,0.56307,0.4916,0.44055}))</f>
        <v/>
      </c>
      <c r="AA1659" s="22">
        <f>IF(W1659&lt;0,0,CHOOSE(MATCH(W1659,{0,1950001,3300001,6950001,9000001},1),5.105/84.895,10.21/79.79,20.42/69.58,23.483/66.517,33.693/56.307))</f>
        <v/>
      </c>
      <c r="AB1659" s="21">
        <f>IF(C1659&lt;=2000,0,(MIN(C1659,ROUNDDOWN(F1659*0.3,0))-2000)*0.1)</f>
        <v/>
      </c>
      <c r="AC1659" s="21">
        <f>IF(C1659&lt;=2000,0,MIN((C1659-2000)*Y1659,(R1659+S1659)*0.2))</f>
        <v/>
      </c>
      <c r="AD1659" s="21">
        <f>IF(C1659&lt;=2000,0,MIN((C1659-2000)*Z1659,(T1659+U1659)*0.2))</f>
        <v/>
      </c>
      <c r="AE1659" s="21">
        <f>AC1659*AA1659</f>
        <v/>
      </c>
      <c r="AF1659" s="21">
        <f>ROUNDDOWN(R1659,-2)+ROUNDDOWN(S1659,-2)</f>
        <v/>
      </c>
      <c r="AG1659" s="21">
        <f>ROUNDDOWN(MAX(0,R1659-(AB1659+AC1659+AE1659)*0.6),-2)+ROUNDDOWN(MAX(0,S1659-(AB1659+AC1659+AE1659)*0.4),-2)</f>
        <v/>
      </c>
      <c r="AH1659" s="21">
        <f>ROUNDDOWN(MAX(0,T1659-(AB1659+AD1659)*0.6),-2)+ROUNDDOWN(MAX(0,U1659-(AB1659+AD1659)*0.4),-2)</f>
        <v/>
      </c>
      <c r="AI1659" s="21">
        <f>ROUNDDOWN(T1659,-2)+ROUNDDOWN(U1659,-2)</f>
        <v/>
      </c>
      <c r="AJ1659" s="21">
        <f>M1659+AF1659</f>
        <v/>
      </c>
      <c r="AK1659" s="21">
        <f>M1659+AG1659</f>
        <v/>
      </c>
      <c r="AL1659" s="21">
        <f>N1659+AH1659</f>
        <v/>
      </c>
      <c r="AM1659" s="21">
        <f>O1659+AI1659</f>
        <v/>
      </c>
      <c r="AN1659" s="21">
        <f>N1659+AI1659</f>
        <v/>
      </c>
      <c r="AO1659" s="21">
        <f>ROUNDDOWN((R1659+S1659)*0.2/Y1659+2000,0)</f>
        <v/>
      </c>
      <c r="AP1659" s="21">
        <f>ROUNDDOWN((T1659+U1659)*0.2/Z1659+2000,0)</f>
        <v/>
      </c>
      <c r="AQ1659" s="21">
        <f>AL1659-AK1659</f>
        <v/>
      </c>
      <c r="AR1659" s="21">
        <f>AM1659-AK1659</f>
        <v/>
      </c>
      <c r="AS1659" s="21">
        <f>AM1659-AL1659</f>
        <v/>
      </c>
      <c r="AT1659" s="21">
        <f>AK1659+C1659-AJ1659</f>
        <v/>
      </c>
      <c r="AU1659" s="21">
        <f>AL1659+C1659-AM1659</f>
        <v/>
      </c>
      <c r="AV1659" s="21">
        <f>AN1659+C1659-AM1659</f>
        <v/>
      </c>
    </row>
    <row r="1660">
      <c r="A1660" t="inlineStr">
        <is>
          <t>年収別 医療費15万</t>
        </is>
      </c>
      <c r="B1660" s="21">
        <f>'4_年収別'!$A$131</f>
        <v/>
      </c>
      <c r="C1660" s="21">
        <f>AO1660</f>
        <v/>
      </c>
      <c r="D1660" s="21" t="n">
        <v>150000</v>
      </c>
      <c r="E1660" s="21">
        <f>ROUND(MIN(B1660/12,650000)*12*0.0915+MIN(B1660/12,1390000)*12*(0.0504+0)+B1660*0.005,0)</f>
        <v/>
      </c>
      <c r="F1660" s="21">
        <f>IF(B1660&lt;741000,0,IF(B1660&lt;2191000,B1660-740000,IF(B1660&lt;2193000,1451000,IF(B1660&lt;2196000,1453000,IF(B1660&lt;2200000,1456000,IF(B1660&lt;3600000,ROUND(ROUNDDOWN(B1660/4,-3)*2.8,0)-80000,IF(B1660&lt;6600000,ROUND(ROUNDDOWN(B1660/4,-3)*3.2,0)-440000,IF(B1660&lt;8500000,ROUNDDOWN(B1660*0.9,0)-1100000,B1660-1950000))))))))</f>
        <v/>
      </c>
      <c r="G1660" s="21">
        <f>IF(F1660&gt;23500000,NA(),IF(F1660&lt;=4890000,1040000,IF(F1660&lt;=6550000,670000,620000)))</f>
        <v/>
      </c>
      <c r="H1660" s="21">
        <f>IF(D1660&lt;=0,0,MAX(0,MIN(2000000,D1660-MIN(100000,ROUNDDOWN(F1660*0.05,0)))))</f>
        <v/>
      </c>
      <c r="I1660" s="21">
        <f>IF(C1660&lt;=2000,0,MIN(C1660,ROUNDDOWN(F1660*0.4,0))-2000)</f>
        <v/>
      </c>
      <c r="J1660" s="21">
        <f>MAX(0,ROUNDDOWN(F1660-E1660-G1660,-3))</f>
        <v/>
      </c>
      <c r="K1660" s="21">
        <f>MAX(0,ROUNDDOWN(F1660-E1660-G1660-H1660-I1660,-3))</f>
        <v/>
      </c>
      <c r="L1660" s="21">
        <f>MAX(0,ROUNDDOWN(F1660-E1660-G1660-H1660,-3))</f>
        <v/>
      </c>
      <c r="M1660" s="21">
        <f>IF(J1660&lt;=0,0,ROUNDDOWN((J1660*LOOKUP(J1660,{0,1950001,3300001,6950001,9000001,18000001,40000001},{0.05,0.1,0.2,0.23,0.33,0.4,0.45})-LOOKUP(J1660,{0,1950001,3300001,6950001,9000001,18000001,40000001},{0,97500,427500,636000,1536000,2796000,4796000}))*1.021,-2))</f>
        <v/>
      </c>
      <c r="N1660" s="21">
        <f>IF(K1660&lt;=0,0,ROUNDDOWN((K1660*LOOKUP(K1660,{0,1950001,3300001,6950001,9000001,18000001,40000001},{0.05,0.1,0.2,0.23,0.33,0.4,0.45})-LOOKUP(K1660,{0,1950001,3300001,6950001,9000001,18000001,40000001},{0,97500,427500,636000,1536000,2796000,4796000}))*1.021,-2))</f>
        <v/>
      </c>
      <c r="O1660" s="21">
        <f>IF(L1660&lt;=0,0,ROUNDDOWN((L1660*LOOKUP(L1660,{0,1950001,3300001,6950001,9000001,18000001,40000001},{0.05,0.1,0.2,0.23,0.33,0.4,0.45})-LOOKUP(L1660,{0,1950001,3300001,6950001,9000001,18000001,40000001},{0,97500,427500,636000,1536000,2796000,4796000}))*1.021,-2))</f>
        <v/>
      </c>
      <c r="P1660" s="21">
        <f>MAX(0,ROUNDDOWN(F1660-E1660-430000,-3))</f>
        <v/>
      </c>
      <c r="Q1660" s="21">
        <f>MAX(0,ROUNDDOWN(F1660-E1660-430000-H1660,-3))</f>
        <v/>
      </c>
      <c r="R1660" s="21">
        <f>IF(F1660&lt;=450000,0,MAX(0,P1660*0.06-MIN(50000,P1660)*0.03))</f>
        <v/>
      </c>
      <c r="S1660" s="21">
        <f>IF(F1660&lt;=450000,0,MAX(0,P1660*0.04-MIN(50000,P1660)*0.02))</f>
        <v/>
      </c>
      <c r="T1660" s="21">
        <f>IF(F1660&lt;=450000,0,MAX(0,Q1660*0.06-MIN(50000,Q1660)*0.03))</f>
        <v/>
      </c>
      <c r="U1660" s="21">
        <f>IF(F1660&lt;=450000,0,MAX(0,Q1660*0.04-MIN(50000,Q1660)*0.02))</f>
        <v/>
      </c>
      <c r="V1660" s="21">
        <f>50000+MAX(0,G1660-480000)</f>
        <v/>
      </c>
      <c r="W1660" s="21">
        <f>P1660-V1660</f>
        <v/>
      </c>
      <c r="X1660" s="21">
        <f>Q1660-V1660</f>
        <v/>
      </c>
      <c r="Y1660" s="22">
        <f>IF(W1660&lt;0,0.9,LOOKUP(W1660,{0,1950001,3300001,6950001,9000001,18000001,40000001},{0.84895,0.7979,0.6958,0.66517,0.56307,0.4916,0.44055}))</f>
        <v/>
      </c>
      <c r="Z1660" s="22">
        <f>IF(X1660&lt;0,0.9,LOOKUP(X1660,{0,1950001,3300001,6950001,9000001,18000001,40000001},{0.84895,0.7979,0.6958,0.66517,0.56307,0.4916,0.44055}))</f>
        <v/>
      </c>
      <c r="AA1660" s="22">
        <f>IF(W1660&lt;0,0,CHOOSE(MATCH(W1660,{0,1950001,3300001,6950001,9000001},1),5.105/84.895,10.21/79.79,20.42/69.58,23.483/66.517,33.693/56.307))</f>
        <v/>
      </c>
      <c r="AB1660" s="21">
        <f>IF(C1660&lt;=2000,0,(MIN(C1660,ROUNDDOWN(F1660*0.3,0))-2000)*0.1)</f>
        <v/>
      </c>
      <c r="AC1660" s="21">
        <f>IF(C1660&lt;=2000,0,MIN((C1660-2000)*Y1660,(R1660+S1660)*0.2))</f>
        <v/>
      </c>
      <c r="AD1660" s="21">
        <f>IF(C1660&lt;=2000,0,MIN((C1660-2000)*Z1660,(T1660+U1660)*0.2))</f>
        <v/>
      </c>
      <c r="AE1660" s="21">
        <f>AC1660*AA1660</f>
        <v/>
      </c>
      <c r="AF1660" s="21">
        <f>ROUNDDOWN(R1660,-2)+ROUNDDOWN(S1660,-2)</f>
        <v/>
      </c>
      <c r="AG1660" s="21">
        <f>ROUNDDOWN(MAX(0,R1660-(AB1660+AC1660+AE1660)*0.6),-2)+ROUNDDOWN(MAX(0,S1660-(AB1660+AC1660+AE1660)*0.4),-2)</f>
        <v/>
      </c>
      <c r="AH1660" s="21">
        <f>ROUNDDOWN(MAX(0,T1660-(AB1660+AD1660)*0.6),-2)+ROUNDDOWN(MAX(0,U1660-(AB1660+AD1660)*0.4),-2)</f>
        <v/>
      </c>
      <c r="AI1660" s="21">
        <f>ROUNDDOWN(T1660,-2)+ROUNDDOWN(U1660,-2)</f>
        <v/>
      </c>
      <c r="AJ1660" s="21">
        <f>M1660+AF1660</f>
        <v/>
      </c>
      <c r="AK1660" s="21">
        <f>M1660+AG1660</f>
        <v/>
      </c>
      <c r="AL1660" s="21">
        <f>N1660+AH1660</f>
        <v/>
      </c>
      <c r="AM1660" s="21">
        <f>O1660+AI1660</f>
        <v/>
      </c>
      <c r="AN1660" s="21">
        <f>N1660+AI1660</f>
        <v/>
      </c>
      <c r="AO1660" s="21">
        <f>ROUNDDOWN((R1660+S1660)*0.2/Y1660+2000,0)</f>
        <v/>
      </c>
      <c r="AP1660" s="21">
        <f>ROUNDDOWN((T1660+U1660)*0.2/Z1660+2000,0)</f>
        <v/>
      </c>
      <c r="AQ1660" s="21">
        <f>AL1660-AK1660</f>
        <v/>
      </c>
      <c r="AR1660" s="21">
        <f>AM1660-AK1660</f>
        <v/>
      </c>
      <c r="AS1660" s="21">
        <f>AM1660-AL1660</f>
        <v/>
      </c>
      <c r="AT1660" s="21">
        <f>AK1660+C1660-AJ1660</f>
        <v/>
      </c>
      <c r="AU1660" s="21">
        <f>AL1660+C1660-AM1660</f>
        <v/>
      </c>
      <c r="AV1660" s="21">
        <f>AN1660+C1660-AM1660</f>
        <v/>
      </c>
    </row>
    <row r="1661">
      <c r="A1661" t="inlineStr">
        <is>
          <t>年収別 上限+5万</t>
        </is>
      </c>
      <c r="B1661" s="21">
        <f>'4_年収別'!$A$131</f>
        <v/>
      </c>
      <c r="C1661" s="21">
        <f>AO1661+50000</f>
        <v/>
      </c>
      <c r="D1661" s="21" t="n">
        <v>0</v>
      </c>
      <c r="E1661" s="21">
        <f>ROUND(MIN(B1661/12,650000)*12*0.0915+MIN(B1661/12,1390000)*12*(0.0504+0)+B1661*0.005,0)</f>
        <v/>
      </c>
      <c r="F1661" s="21">
        <f>IF(B1661&lt;741000,0,IF(B1661&lt;2191000,B1661-740000,IF(B1661&lt;2193000,1451000,IF(B1661&lt;2196000,1453000,IF(B1661&lt;2200000,1456000,IF(B1661&lt;3600000,ROUND(ROUNDDOWN(B1661/4,-3)*2.8,0)-80000,IF(B1661&lt;6600000,ROUND(ROUNDDOWN(B1661/4,-3)*3.2,0)-440000,IF(B1661&lt;8500000,ROUNDDOWN(B1661*0.9,0)-1100000,B1661-1950000))))))))</f>
        <v/>
      </c>
      <c r="G1661" s="21">
        <f>IF(F1661&gt;23500000,NA(),IF(F1661&lt;=4890000,1040000,IF(F1661&lt;=6550000,670000,620000)))</f>
        <v/>
      </c>
      <c r="H1661" s="21">
        <f>IF(D1661&lt;=0,0,MAX(0,MIN(2000000,D1661-MIN(100000,ROUNDDOWN(F1661*0.05,0)))))</f>
        <v/>
      </c>
      <c r="I1661" s="21">
        <f>IF(C1661&lt;=2000,0,MIN(C1661,ROUNDDOWN(F1661*0.4,0))-2000)</f>
        <v/>
      </c>
      <c r="J1661" s="21">
        <f>MAX(0,ROUNDDOWN(F1661-E1661-G1661,-3))</f>
        <v/>
      </c>
      <c r="K1661" s="21">
        <f>MAX(0,ROUNDDOWN(F1661-E1661-G1661-H1661-I1661,-3))</f>
        <v/>
      </c>
      <c r="L1661" s="21">
        <f>MAX(0,ROUNDDOWN(F1661-E1661-G1661-H1661,-3))</f>
        <v/>
      </c>
      <c r="M1661" s="21">
        <f>IF(J1661&lt;=0,0,ROUNDDOWN((J1661*LOOKUP(J1661,{0,1950001,3300001,6950001,9000001,18000001,40000001},{0.05,0.1,0.2,0.23,0.33,0.4,0.45})-LOOKUP(J1661,{0,1950001,3300001,6950001,9000001,18000001,40000001},{0,97500,427500,636000,1536000,2796000,4796000}))*1.021,-2))</f>
        <v/>
      </c>
      <c r="N1661" s="21">
        <f>IF(K1661&lt;=0,0,ROUNDDOWN((K1661*LOOKUP(K1661,{0,1950001,3300001,6950001,9000001,18000001,40000001},{0.05,0.1,0.2,0.23,0.33,0.4,0.45})-LOOKUP(K1661,{0,1950001,3300001,6950001,9000001,18000001,40000001},{0,97500,427500,636000,1536000,2796000,4796000}))*1.021,-2))</f>
        <v/>
      </c>
      <c r="O1661" s="21">
        <f>IF(L1661&lt;=0,0,ROUNDDOWN((L1661*LOOKUP(L1661,{0,1950001,3300001,6950001,9000001,18000001,40000001},{0.05,0.1,0.2,0.23,0.33,0.4,0.45})-LOOKUP(L1661,{0,1950001,3300001,6950001,9000001,18000001,40000001},{0,97500,427500,636000,1536000,2796000,4796000}))*1.021,-2))</f>
        <v/>
      </c>
      <c r="P1661" s="21">
        <f>MAX(0,ROUNDDOWN(F1661-E1661-430000,-3))</f>
        <v/>
      </c>
      <c r="Q1661" s="21">
        <f>MAX(0,ROUNDDOWN(F1661-E1661-430000-H1661,-3))</f>
        <v/>
      </c>
      <c r="R1661" s="21">
        <f>IF(F1661&lt;=450000,0,MAX(0,P1661*0.06-MIN(50000,P1661)*0.03))</f>
        <v/>
      </c>
      <c r="S1661" s="21">
        <f>IF(F1661&lt;=450000,0,MAX(0,P1661*0.04-MIN(50000,P1661)*0.02))</f>
        <v/>
      </c>
      <c r="T1661" s="21">
        <f>IF(F1661&lt;=450000,0,MAX(0,Q1661*0.06-MIN(50000,Q1661)*0.03))</f>
        <v/>
      </c>
      <c r="U1661" s="21">
        <f>IF(F1661&lt;=450000,0,MAX(0,Q1661*0.04-MIN(50000,Q1661)*0.02))</f>
        <v/>
      </c>
      <c r="V1661" s="21">
        <f>50000+MAX(0,G1661-480000)</f>
        <v/>
      </c>
      <c r="W1661" s="21">
        <f>P1661-V1661</f>
        <v/>
      </c>
      <c r="X1661" s="21">
        <f>Q1661-V1661</f>
        <v/>
      </c>
      <c r="Y1661" s="22">
        <f>IF(W1661&lt;0,0.9,LOOKUP(W1661,{0,1950001,3300001,6950001,9000001,18000001,40000001},{0.84895,0.7979,0.6958,0.66517,0.56307,0.4916,0.44055}))</f>
        <v/>
      </c>
      <c r="Z1661" s="22">
        <f>IF(X1661&lt;0,0.9,LOOKUP(X1661,{0,1950001,3300001,6950001,9000001,18000001,40000001},{0.84895,0.7979,0.6958,0.66517,0.56307,0.4916,0.44055}))</f>
        <v/>
      </c>
      <c r="AA1661" s="22">
        <f>IF(W1661&lt;0,0,CHOOSE(MATCH(W1661,{0,1950001,3300001,6950001,9000001},1),5.105/84.895,10.21/79.79,20.42/69.58,23.483/66.517,33.693/56.307))</f>
        <v/>
      </c>
      <c r="AB1661" s="21">
        <f>IF(C1661&lt;=2000,0,(MIN(C1661,ROUNDDOWN(F1661*0.3,0))-2000)*0.1)</f>
        <v/>
      </c>
      <c r="AC1661" s="21">
        <f>IF(C1661&lt;=2000,0,MIN((C1661-2000)*Y1661,(R1661+S1661)*0.2))</f>
        <v/>
      </c>
      <c r="AD1661" s="21">
        <f>IF(C1661&lt;=2000,0,MIN((C1661-2000)*Z1661,(T1661+U1661)*0.2))</f>
        <v/>
      </c>
      <c r="AE1661" s="21">
        <f>AC1661*AA1661</f>
        <v/>
      </c>
      <c r="AF1661" s="21">
        <f>ROUNDDOWN(R1661,-2)+ROUNDDOWN(S1661,-2)</f>
        <v/>
      </c>
      <c r="AG1661" s="21">
        <f>ROUNDDOWN(MAX(0,R1661-(AB1661+AC1661+AE1661)*0.6),-2)+ROUNDDOWN(MAX(0,S1661-(AB1661+AC1661+AE1661)*0.4),-2)</f>
        <v/>
      </c>
      <c r="AH1661" s="21">
        <f>ROUNDDOWN(MAX(0,T1661-(AB1661+AD1661)*0.6),-2)+ROUNDDOWN(MAX(0,U1661-(AB1661+AD1661)*0.4),-2)</f>
        <v/>
      </c>
      <c r="AI1661" s="21">
        <f>ROUNDDOWN(T1661,-2)+ROUNDDOWN(U1661,-2)</f>
        <v/>
      </c>
      <c r="AJ1661" s="21">
        <f>M1661+AF1661</f>
        <v/>
      </c>
      <c r="AK1661" s="21">
        <f>M1661+AG1661</f>
        <v/>
      </c>
      <c r="AL1661" s="21">
        <f>N1661+AH1661</f>
        <v/>
      </c>
      <c r="AM1661" s="21">
        <f>O1661+AI1661</f>
        <v/>
      </c>
      <c r="AN1661" s="21">
        <f>N1661+AI1661</f>
        <v/>
      </c>
      <c r="AO1661" s="21">
        <f>ROUNDDOWN((R1661+S1661)*0.2/Y1661+2000,0)</f>
        <v/>
      </c>
      <c r="AP1661" s="21">
        <f>ROUNDDOWN((T1661+U1661)*0.2/Z1661+2000,0)</f>
        <v/>
      </c>
      <c r="AQ1661" s="21">
        <f>AL1661-AK1661</f>
        <v/>
      </c>
      <c r="AR1661" s="21">
        <f>AM1661-AK1661</f>
        <v/>
      </c>
      <c r="AS1661" s="21">
        <f>AM1661-AL1661</f>
        <v/>
      </c>
      <c r="AT1661" s="21">
        <f>AK1661+C1661-AJ1661</f>
        <v/>
      </c>
      <c r="AU1661" s="21">
        <f>AL1661+C1661-AM1661</f>
        <v/>
      </c>
      <c r="AV1661" s="21">
        <f>AN1661+C1661-AM1661</f>
        <v/>
      </c>
    </row>
    <row r="1662">
      <c r="A1662" t="inlineStr">
        <is>
          <t>年収別 医療費15万</t>
        </is>
      </c>
      <c r="B1662" s="21">
        <f>'4_年収別'!$A$132</f>
        <v/>
      </c>
      <c r="C1662" s="21">
        <f>AO1662</f>
        <v/>
      </c>
      <c r="D1662" s="21" t="n">
        <v>150000</v>
      </c>
      <c r="E1662" s="21">
        <f>ROUND(MIN(B1662/12,650000)*12*0.0915+MIN(B1662/12,1390000)*12*(0.0504+0)+B1662*0.005,0)</f>
        <v/>
      </c>
      <c r="F1662" s="21">
        <f>IF(B1662&lt;741000,0,IF(B1662&lt;2191000,B1662-740000,IF(B1662&lt;2193000,1451000,IF(B1662&lt;2196000,1453000,IF(B1662&lt;2200000,1456000,IF(B1662&lt;3600000,ROUND(ROUNDDOWN(B1662/4,-3)*2.8,0)-80000,IF(B1662&lt;6600000,ROUND(ROUNDDOWN(B1662/4,-3)*3.2,0)-440000,IF(B1662&lt;8500000,ROUNDDOWN(B1662*0.9,0)-1100000,B1662-1950000))))))))</f>
        <v/>
      </c>
      <c r="G1662" s="21">
        <f>IF(F1662&gt;23500000,NA(),IF(F1662&lt;=4890000,1040000,IF(F1662&lt;=6550000,670000,620000)))</f>
        <v/>
      </c>
      <c r="H1662" s="21">
        <f>IF(D1662&lt;=0,0,MAX(0,MIN(2000000,D1662-MIN(100000,ROUNDDOWN(F1662*0.05,0)))))</f>
        <v/>
      </c>
      <c r="I1662" s="21">
        <f>IF(C1662&lt;=2000,0,MIN(C1662,ROUNDDOWN(F1662*0.4,0))-2000)</f>
        <v/>
      </c>
      <c r="J1662" s="21">
        <f>MAX(0,ROUNDDOWN(F1662-E1662-G1662,-3))</f>
        <v/>
      </c>
      <c r="K1662" s="21">
        <f>MAX(0,ROUNDDOWN(F1662-E1662-G1662-H1662-I1662,-3))</f>
        <v/>
      </c>
      <c r="L1662" s="21">
        <f>MAX(0,ROUNDDOWN(F1662-E1662-G1662-H1662,-3))</f>
        <v/>
      </c>
      <c r="M1662" s="21">
        <f>IF(J1662&lt;=0,0,ROUNDDOWN((J1662*LOOKUP(J1662,{0,1950001,3300001,6950001,9000001,18000001,40000001},{0.05,0.1,0.2,0.23,0.33,0.4,0.45})-LOOKUP(J1662,{0,1950001,3300001,6950001,9000001,18000001,40000001},{0,97500,427500,636000,1536000,2796000,4796000}))*1.021,-2))</f>
        <v/>
      </c>
      <c r="N1662" s="21">
        <f>IF(K1662&lt;=0,0,ROUNDDOWN((K1662*LOOKUP(K1662,{0,1950001,3300001,6950001,9000001,18000001,40000001},{0.05,0.1,0.2,0.23,0.33,0.4,0.45})-LOOKUP(K1662,{0,1950001,3300001,6950001,9000001,18000001,40000001},{0,97500,427500,636000,1536000,2796000,4796000}))*1.021,-2))</f>
        <v/>
      </c>
      <c r="O1662" s="21">
        <f>IF(L1662&lt;=0,0,ROUNDDOWN((L1662*LOOKUP(L1662,{0,1950001,3300001,6950001,9000001,18000001,40000001},{0.05,0.1,0.2,0.23,0.33,0.4,0.45})-LOOKUP(L1662,{0,1950001,3300001,6950001,9000001,18000001,40000001},{0,97500,427500,636000,1536000,2796000,4796000}))*1.021,-2))</f>
        <v/>
      </c>
      <c r="P1662" s="21">
        <f>MAX(0,ROUNDDOWN(F1662-E1662-430000,-3))</f>
        <v/>
      </c>
      <c r="Q1662" s="21">
        <f>MAX(0,ROUNDDOWN(F1662-E1662-430000-H1662,-3))</f>
        <v/>
      </c>
      <c r="R1662" s="21">
        <f>IF(F1662&lt;=450000,0,MAX(0,P1662*0.06-MIN(50000,P1662)*0.03))</f>
        <v/>
      </c>
      <c r="S1662" s="21">
        <f>IF(F1662&lt;=450000,0,MAX(0,P1662*0.04-MIN(50000,P1662)*0.02))</f>
        <v/>
      </c>
      <c r="T1662" s="21">
        <f>IF(F1662&lt;=450000,0,MAX(0,Q1662*0.06-MIN(50000,Q1662)*0.03))</f>
        <v/>
      </c>
      <c r="U1662" s="21">
        <f>IF(F1662&lt;=450000,0,MAX(0,Q1662*0.04-MIN(50000,Q1662)*0.02))</f>
        <v/>
      </c>
      <c r="V1662" s="21">
        <f>50000+MAX(0,G1662-480000)</f>
        <v/>
      </c>
      <c r="W1662" s="21">
        <f>P1662-V1662</f>
        <v/>
      </c>
      <c r="X1662" s="21">
        <f>Q1662-V1662</f>
        <v/>
      </c>
      <c r="Y1662" s="22">
        <f>IF(W1662&lt;0,0.9,LOOKUP(W1662,{0,1950001,3300001,6950001,9000001,18000001,40000001},{0.84895,0.7979,0.6958,0.66517,0.56307,0.4916,0.44055}))</f>
        <v/>
      </c>
      <c r="Z1662" s="22">
        <f>IF(X1662&lt;0,0.9,LOOKUP(X1662,{0,1950001,3300001,6950001,9000001,18000001,40000001},{0.84895,0.7979,0.6958,0.66517,0.56307,0.4916,0.44055}))</f>
        <v/>
      </c>
      <c r="AA1662" s="22">
        <f>IF(W1662&lt;0,0,CHOOSE(MATCH(W1662,{0,1950001,3300001,6950001,9000001},1),5.105/84.895,10.21/79.79,20.42/69.58,23.483/66.517,33.693/56.307))</f>
        <v/>
      </c>
      <c r="AB1662" s="21">
        <f>IF(C1662&lt;=2000,0,(MIN(C1662,ROUNDDOWN(F1662*0.3,0))-2000)*0.1)</f>
        <v/>
      </c>
      <c r="AC1662" s="21">
        <f>IF(C1662&lt;=2000,0,MIN((C1662-2000)*Y1662,(R1662+S1662)*0.2))</f>
        <v/>
      </c>
      <c r="AD1662" s="21">
        <f>IF(C1662&lt;=2000,0,MIN((C1662-2000)*Z1662,(T1662+U1662)*0.2))</f>
        <v/>
      </c>
      <c r="AE1662" s="21">
        <f>AC1662*AA1662</f>
        <v/>
      </c>
      <c r="AF1662" s="21">
        <f>ROUNDDOWN(R1662,-2)+ROUNDDOWN(S1662,-2)</f>
        <v/>
      </c>
      <c r="AG1662" s="21">
        <f>ROUNDDOWN(MAX(0,R1662-(AB1662+AC1662+AE1662)*0.6),-2)+ROUNDDOWN(MAX(0,S1662-(AB1662+AC1662+AE1662)*0.4),-2)</f>
        <v/>
      </c>
      <c r="AH1662" s="21">
        <f>ROUNDDOWN(MAX(0,T1662-(AB1662+AD1662)*0.6),-2)+ROUNDDOWN(MAX(0,U1662-(AB1662+AD1662)*0.4),-2)</f>
        <v/>
      </c>
      <c r="AI1662" s="21">
        <f>ROUNDDOWN(T1662,-2)+ROUNDDOWN(U1662,-2)</f>
        <v/>
      </c>
      <c r="AJ1662" s="21">
        <f>M1662+AF1662</f>
        <v/>
      </c>
      <c r="AK1662" s="21">
        <f>M1662+AG1662</f>
        <v/>
      </c>
      <c r="AL1662" s="21">
        <f>N1662+AH1662</f>
        <v/>
      </c>
      <c r="AM1662" s="21">
        <f>O1662+AI1662</f>
        <v/>
      </c>
      <c r="AN1662" s="21">
        <f>N1662+AI1662</f>
        <v/>
      </c>
      <c r="AO1662" s="21">
        <f>ROUNDDOWN((R1662+S1662)*0.2/Y1662+2000,0)</f>
        <v/>
      </c>
      <c r="AP1662" s="21">
        <f>ROUNDDOWN((T1662+U1662)*0.2/Z1662+2000,0)</f>
        <v/>
      </c>
      <c r="AQ1662" s="21">
        <f>AL1662-AK1662</f>
        <v/>
      </c>
      <c r="AR1662" s="21">
        <f>AM1662-AK1662</f>
        <v/>
      </c>
      <c r="AS1662" s="21">
        <f>AM1662-AL1662</f>
        <v/>
      </c>
      <c r="AT1662" s="21">
        <f>AK1662+C1662-AJ1662</f>
        <v/>
      </c>
      <c r="AU1662" s="21">
        <f>AL1662+C1662-AM1662</f>
        <v/>
      </c>
      <c r="AV1662" s="21">
        <f>AN1662+C1662-AM1662</f>
        <v/>
      </c>
    </row>
    <row r="1663">
      <c r="A1663" t="inlineStr">
        <is>
          <t>年収別 上限+5万</t>
        </is>
      </c>
      <c r="B1663" s="21">
        <f>'4_年収別'!$A$132</f>
        <v/>
      </c>
      <c r="C1663" s="21">
        <f>AO1663+50000</f>
        <v/>
      </c>
      <c r="D1663" s="21" t="n">
        <v>0</v>
      </c>
      <c r="E1663" s="21">
        <f>ROUND(MIN(B1663/12,650000)*12*0.0915+MIN(B1663/12,1390000)*12*(0.0504+0)+B1663*0.005,0)</f>
        <v/>
      </c>
      <c r="F1663" s="21">
        <f>IF(B1663&lt;741000,0,IF(B1663&lt;2191000,B1663-740000,IF(B1663&lt;2193000,1451000,IF(B1663&lt;2196000,1453000,IF(B1663&lt;2200000,1456000,IF(B1663&lt;3600000,ROUND(ROUNDDOWN(B1663/4,-3)*2.8,0)-80000,IF(B1663&lt;6600000,ROUND(ROUNDDOWN(B1663/4,-3)*3.2,0)-440000,IF(B1663&lt;8500000,ROUNDDOWN(B1663*0.9,0)-1100000,B1663-1950000))))))))</f>
        <v/>
      </c>
      <c r="G1663" s="21">
        <f>IF(F1663&gt;23500000,NA(),IF(F1663&lt;=4890000,1040000,IF(F1663&lt;=6550000,670000,620000)))</f>
        <v/>
      </c>
      <c r="H1663" s="21">
        <f>IF(D1663&lt;=0,0,MAX(0,MIN(2000000,D1663-MIN(100000,ROUNDDOWN(F1663*0.05,0)))))</f>
        <v/>
      </c>
      <c r="I1663" s="21">
        <f>IF(C1663&lt;=2000,0,MIN(C1663,ROUNDDOWN(F1663*0.4,0))-2000)</f>
        <v/>
      </c>
      <c r="J1663" s="21">
        <f>MAX(0,ROUNDDOWN(F1663-E1663-G1663,-3))</f>
        <v/>
      </c>
      <c r="K1663" s="21">
        <f>MAX(0,ROUNDDOWN(F1663-E1663-G1663-H1663-I1663,-3))</f>
        <v/>
      </c>
      <c r="L1663" s="21">
        <f>MAX(0,ROUNDDOWN(F1663-E1663-G1663-H1663,-3))</f>
        <v/>
      </c>
      <c r="M1663" s="21">
        <f>IF(J1663&lt;=0,0,ROUNDDOWN((J1663*LOOKUP(J1663,{0,1950001,3300001,6950001,9000001,18000001,40000001},{0.05,0.1,0.2,0.23,0.33,0.4,0.45})-LOOKUP(J1663,{0,1950001,3300001,6950001,9000001,18000001,40000001},{0,97500,427500,636000,1536000,2796000,4796000}))*1.021,-2))</f>
        <v/>
      </c>
      <c r="N1663" s="21">
        <f>IF(K1663&lt;=0,0,ROUNDDOWN((K1663*LOOKUP(K1663,{0,1950001,3300001,6950001,9000001,18000001,40000001},{0.05,0.1,0.2,0.23,0.33,0.4,0.45})-LOOKUP(K1663,{0,1950001,3300001,6950001,9000001,18000001,40000001},{0,97500,427500,636000,1536000,2796000,4796000}))*1.021,-2))</f>
        <v/>
      </c>
      <c r="O1663" s="21">
        <f>IF(L1663&lt;=0,0,ROUNDDOWN((L1663*LOOKUP(L1663,{0,1950001,3300001,6950001,9000001,18000001,40000001},{0.05,0.1,0.2,0.23,0.33,0.4,0.45})-LOOKUP(L1663,{0,1950001,3300001,6950001,9000001,18000001,40000001},{0,97500,427500,636000,1536000,2796000,4796000}))*1.021,-2))</f>
        <v/>
      </c>
      <c r="P1663" s="21">
        <f>MAX(0,ROUNDDOWN(F1663-E1663-430000,-3))</f>
        <v/>
      </c>
      <c r="Q1663" s="21">
        <f>MAX(0,ROUNDDOWN(F1663-E1663-430000-H1663,-3))</f>
        <v/>
      </c>
      <c r="R1663" s="21">
        <f>IF(F1663&lt;=450000,0,MAX(0,P1663*0.06-MIN(50000,P1663)*0.03))</f>
        <v/>
      </c>
      <c r="S1663" s="21">
        <f>IF(F1663&lt;=450000,0,MAX(0,P1663*0.04-MIN(50000,P1663)*0.02))</f>
        <v/>
      </c>
      <c r="T1663" s="21">
        <f>IF(F1663&lt;=450000,0,MAX(0,Q1663*0.06-MIN(50000,Q1663)*0.03))</f>
        <v/>
      </c>
      <c r="U1663" s="21">
        <f>IF(F1663&lt;=450000,0,MAX(0,Q1663*0.04-MIN(50000,Q1663)*0.02))</f>
        <v/>
      </c>
      <c r="V1663" s="21">
        <f>50000+MAX(0,G1663-480000)</f>
        <v/>
      </c>
      <c r="W1663" s="21">
        <f>P1663-V1663</f>
        <v/>
      </c>
      <c r="X1663" s="21">
        <f>Q1663-V1663</f>
        <v/>
      </c>
      <c r="Y1663" s="22">
        <f>IF(W1663&lt;0,0.9,LOOKUP(W1663,{0,1950001,3300001,6950001,9000001,18000001,40000001},{0.84895,0.7979,0.6958,0.66517,0.56307,0.4916,0.44055}))</f>
        <v/>
      </c>
      <c r="Z1663" s="22">
        <f>IF(X1663&lt;0,0.9,LOOKUP(X1663,{0,1950001,3300001,6950001,9000001,18000001,40000001},{0.84895,0.7979,0.6958,0.66517,0.56307,0.4916,0.44055}))</f>
        <v/>
      </c>
      <c r="AA1663" s="22">
        <f>IF(W1663&lt;0,0,CHOOSE(MATCH(W1663,{0,1950001,3300001,6950001,9000001},1),5.105/84.895,10.21/79.79,20.42/69.58,23.483/66.517,33.693/56.307))</f>
        <v/>
      </c>
      <c r="AB1663" s="21">
        <f>IF(C1663&lt;=2000,0,(MIN(C1663,ROUNDDOWN(F1663*0.3,0))-2000)*0.1)</f>
        <v/>
      </c>
      <c r="AC1663" s="21">
        <f>IF(C1663&lt;=2000,0,MIN((C1663-2000)*Y1663,(R1663+S1663)*0.2))</f>
        <v/>
      </c>
      <c r="AD1663" s="21">
        <f>IF(C1663&lt;=2000,0,MIN((C1663-2000)*Z1663,(T1663+U1663)*0.2))</f>
        <v/>
      </c>
      <c r="AE1663" s="21">
        <f>AC1663*AA1663</f>
        <v/>
      </c>
      <c r="AF1663" s="21">
        <f>ROUNDDOWN(R1663,-2)+ROUNDDOWN(S1663,-2)</f>
        <v/>
      </c>
      <c r="AG1663" s="21">
        <f>ROUNDDOWN(MAX(0,R1663-(AB1663+AC1663+AE1663)*0.6),-2)+ROUNDDOWN(MAX(0,S1663-(AB1663+AC1663+AE1663)*0.4),-2)</f>
        <v/>
      </c>
      <c r="AH1663" s="21">
        <f>ROUNDDOWN(MAX(0,T1663-(AB1663+AD1663)*0.6),-2)+ROUNDDOWN(MAX(0,U1663-(AB1663+AD1663)*0.4),-2)</f>
        <v/>
      </c>
      <c r="AI1663" s="21">
        <f>ROUNDDOWN(T1663,-2)+ROUNDDOWN(U1663,-2)</f>
        <v/>
      </c>
      <c r="AJ1663" s="21">
        <f>M1663+AF1663</f>
        <v/>
      </c>
      <c r="AK1663" s="21">
        <f>M1663+AG1663</f>
        <v/>
      </c>
      <c r="AL1663" s="21">
        <f>N1663+AH1663</f>
        <v/>
      </c>
      <c r="AM1663" s="21">
        <f>O1663+AI1663</f>
        <v/>
      </c>
      <c r="AN1663" s="21">
        <f>N1663+AI1663</f>
        <v/>
      </c>
      <c r="AO1663" s="21">
        <f>ROUNDDOWN((R1663+S1663)*0.2/Y1663+2000,0)</f>
        <v/>
      </c>
      <c r="AP1663" s="21">
        <f>ROUNDDOWN((T1663+U1663)*0.2/Z1663+2000,0)</f>
        <v/>
      </c>
      <c r="AQ1663" s="21">
        <f>AL1663-AK1663</f>
        <v/>
      </c>
      <c r="AR1663" s="21">
        <f>AM1663-AK1663</f>
        <v/>
      </c>
      <c r="AS1663" s="21">
        <f>AM1663-AL1663</f>
        <v/>
      </c>
      <c r="AT1663" s="21">
        <f>AK1663+C1663-AJ1663</f>
        <v/>
      </c>
      <c r="AU1663" s="21">
        <f>AL1663+C1663-AM1663</f>
        <v/>
      </c>
      <c r="AV1663" s="21">
        <f>AN1663+C1663-AM1663</f>
        <v/>
      </c>
    </row>
    <row r="1664">
      <c r="A1664" t="inlineStr">
        <is>
          <t>年収別 医療費15万</t>
        </is>
      </c>
      <c r="B1664" s="21">
        <f>'4_年収別'!$A$133</f>
        <v/>
      </c>
      <c r="C1664" s="21">
        <f>AO1664</f>
        <v/>
      </c>
      <c r="D1664" s="21" t="n">
        <v>150000</v>
      </c>
      <c r="E1664" s="21">
        <f>ROUND(MIN(B1664/12,650000)*12*0.0915+MIN(B1664/12,1390000)*12*(0.0504+0)+B1664*0.005,0)</f>
        <v/>
      </c>
      <c r="F1664" s="21">
        <f>IF(B1664&lt;741000,0,IF(B1664&lt;2191000,B1664-740000,IF(B1664&lt;2193000,1451000,IF(B1664&lt;2196000,1453000,IF(B1664&lt;2200000,1456000,IF(B1664&lt;3600000,ROUND(ROUNDDOWN(B1664/4,-3)*2.8,0)-80000,IF(B1664&lt;6600000,ROUND(ROUNDDOWN(B1664/4,-3)*3.2,0)-440000,IF(B1664&lt;8500000,ROUNDDOWN(B1664*0.9,0)-1100000,B1664-1950000))))))))</f>
        <v/>
      </c>
      <c r="G1664" s="21">
        <f>IF(F1664&gt;23500000,NA(),IF(F1664&lt;=4890000,1040000,IF(F1664&lt;=6550000,670000,620000)))</f>
        <v/>
      </c>
      <c r="H1664" s="21">
        <f>IF(D1664&lt;=0,0,MAX(0,MIN(2000000,D1664-MIN(100000,ROUNDDOWN(F1664*0.05,0)))))</f>
        <v/>
      </c>
      <c r="I1664" s="21">
        <f>IF(C1664&lt;=2000,0,MIN(C1664,ROUNDDOWN(F1664*0.4,0))-2000)</f>
        <v/>
      </c>
      <c r="J1664" s="21">
        <f>MAX(0,ROUNDDOWN(F1664-E1664-G1664,-3))</f>
        <v/>
      </c>
      <c r="K1664" s="21">
        <f>MAX(0,ROUNDDOWN(F1664-E1664-G1664-H1664-I1664,-3))</f>
        <v/>
      </c>
      <c r="L1664" s="21">
        <f>MAX(0,ROUNDDOWN(F1664-E1664-G1664-H1664,-3))</f>
        <v/>
      </c>
      <c r="M1664" s="21">
        <f>IF(J1664&lt;=0,0,ROUNDDOWN((J1664*LOOKUP(J1664,{0,1950001,3300001,6950001,9000001,18000001,40000001},{0.05,0.1,0.2,0.23,0.33,0.4,0.45})-LOOKUP(J1664,{0,1950001,3300001,6950001,9000001,18000001,40000001},{0,97500,427500,636000,1536000,2796000,4796000}))*1.021,-2))</f>
        <v/>
      </c>
      <c r="N1664" s="21">
        <f>IF(K1664&lt;=0,0,ROUNDDOWN((K1664*LOOKUP(K1664,{0,1950001,3300001,6950001,9000001,18000001,40000001},{0.05,0.1,0.2,0.23,0.33,0.4,0.45})-LOOKUP(K1664,{0,1950001,3300001,6950001,9000001,18000001,40000001},{0,97500,427500,636000,1536000,2796000,4796000}))*1.021,-2))</f>
        <v/>
      </c>
      <c r="O1664" s="21">
        <f>IF(L1664&lt;=0,0,ROUNDDOWN((L1664*LOOKUP(L1664,{0,1950001,3300001,6950001,9000001,18000001,40000001},{0.05,0.1,0.2,0.23,0.33,0.4,0.45})-LOOKUP(L1664,{0,1950001,3300001,6950001,9000001,18000001,40000001},{0,97500,427500,636000,1536000,2796000,4796000}))*1.021,-2))</f>
        <v/>
      </c>
      <c r="P1664" s="21">
        <f>MAX(0,ROUNDDOWN(F1664-E1664-430000,-3))</f>
        <v/>
      </c>
      <c r="Q1664" s="21">
        <f>MAX(0,ROUNDDOWN(F1664-E1664-430000-H1664,-3))</f>
        <v/>
      </c>
      <c r="R1664" s="21">
        <f>IF(F1664&lt;=450000,0,MAX(0,P1664*0.06-MIN(50000,P1664)*0.03))</f>
        <v/>
      </c>
      <c r="S1664" s="21">
        <f>IF(F1664&lt;=450000,0,MAX(0,P1664*0.04-MIN(50000,P1664)*0.02))</f>
        <v/>
      </c>
      <c r="T1664" s="21">
        <f>IF(F1664&lt;=450000,0,MAX(0,Q1664*0.06-MIN(50000,Q1664)*0.03))</f>
        <v/>
      </c>
      <c r="U1664" s="21">
        <f>IF(F1664&lt;=450000,0,MAX(0,Q1664*0.04-MIN(50000,Q1664)*0.02))</f>
        <v/>
      </c>
      <c r="V1664" s="21">
        <f>50000+MAX(0,G1664-480000)</f>
        <v/>
      </c>
      <c r="W1664" s="21">
        <f>P1664-V1664</f>
        <v/>
      </c>
      <c r="X1664" s="21">
        <f>Q1664-V1664</f>
        <v/>
      </c>
      <c r="Y1664" s="22">
        <f>IF(W1664&lt;0,0.9,LOOKUP(W1664,{0,1950001,3300001,6950001,9000001,18000001,40000001},{0.84895,0.7979,0.6958,0.66517,0.56307,0.4916,0.44055}))</f>
        <v/>
      </c>
      <c r="Z1664" s="22">
        <f>IF(X1664&lt;0,0.9,LOOKUP(X1664,{0,1950001,3300001,6950001,9000001,18000001,40000001},{0.84895,0.7979,0.6958,0.66517,0.56307,0.4916,0.44055}))</f>
        <v/>
      </c>
      <c r="AA1664" s="22">
        <f>IF(W1664&lt;0,0,CHOOSE(MATCH(W1664,{0,1950001,3300001,6950001,9000001},1),5.105/84.895,10.21/79.79,20.42/69.58,23.483/66.517,33.693/56.307))</f>
        <v/>
      </c>
      <c r="AB1664" s="21">
        <f>IF(C1664&lt;=2000,0,(MIN(C1664,ROUNDDOWN(F1664*0.3,0))-2000)*0.1)</f>
        <v/>
      </c>
      <c r="AC1664" s="21">
        <f>IF(C1664&lt;=2000,0,MIN((C1664-2000)*Y1664,(R1664+S1664)*0.2))</f>
        <v/>
      </c>
      <c r="AD1664" s="21">
        <f>IF(C1664&lt;=2000,0,MIN((C1664-2000)*Z1664,(T1664+U1664)*0.2))</f>
        <v/>
      </c>
      <c r="AE1664" s="21">
        <f>AC1664*AA1664</f>
        <v/>
      </c>
      <c r="AF1664" s="21">
        <f>ROUNDDOWN(R1664,-2)+ROUNDDOWN(S1664,-2)</f>
        <v/>
      </c>
      <c r="AG1664" s="21">
        <f>ROUNDDOWN(MAX(0,R1664-(AB1664+AC1664+AE1664)*0.6),-2)+ROUNDDOWN(MAX(0,S1664-(AB1664+AC1664+AE1664)*0.4),-2)</f>
        <v/>
      </c>
      <c r="AH1664" s="21">
        <f>ROUNDDOWN(MAX(0,T1664-(AB1664+AD1664)*0.6),-2)+ROUNDDOWN(MAX(0,U1664-(AB1664+AD1664)*0.4),-2)</f>
        <v/>
      </c>
      <c r="AI1664" s="21">
        <f>ROUNDDOWN(T1664,-2)+ROUNDDOWN(U1664,-2)</f>
        <v/>
      </c>
      <c r="AJ1664" s="21">
        <f>M1664+AF1664</f>
        <v/>
      </c>
      <c r="AK1664" s="21">
        <f>M1664+AG1664</f>
        <v/>
      </c>
      <c r="AL1664" s="21">
        <f>N1664+AH1664</f>
        <v/>
      </c>
      <c r="AM1664" s="21">
        <f>O1664+AI1664</f>
        <v/>
      </c>
      <c r="AN1664" s="21">
        <f>N1664+AI1664</f>
        <v/>
      </c>
      <c r="AO1664" s="21">
        <f>ROUNDDOWN((R1664+S1664)*0.2/Y1664+2000,0)</f>
        <v/>
      </c>
      <c r="AP1664" s="21">
        <f>ROUNDDOWN((T1664+U1664)*0.2/Z1664+2000,0)</f>
        <v/>
      </c>
      <c r="AQ1664" s="21">
        <f>AL1664-AK1664</f>
        <v/>
      </c>
      <c r="AR1664" s="21">
        <f>AM1664-AK1664</f>
        <v/>
      </c>
      <c r="AS1664" s="21">
        <f>AM1664-AL1664</f>
        <v/>
      </c>
      <c r="AT1664" s="21">
        <f>AK1664+C1664-AJ1664</f>
        <v/>
      </c>
      <c r="AU1664" s="21">
        <f>AL1664+C1664-AM1664</f>
        <v/>
      </c>
      <c r="AV1664" s="21">
        <f>AN1664+C1664-AM1664</f>
        <v/>
      </c>
    </row>
    <row r="1665">
      <c r="A1665" t="inlineStr">
        <is>
          <t>年収別 上限+5万</t>
        </is>
      </c>
      <c r="B1665" s="21">
        <f>'4_年収別'!$A$133</f>
        <v/>
      </c>
      <c r="C1665" s="21">
        <f>AO1665+50000</f>
        <v/>
      </c>
      <c r="D1665" s="21" t="n">
        <v>0</v>
      </c>
      <c r="E1665" s="21">
        <f>ROUND(MIN(B1665/12,650000)*12*0.0915+MIN(B1665/12,1390000)*12*(0.0504+0)+B1665*0.005,0)</f>
        <v/>
      </c>
      <c r="F1665" s="21">
        <f>IF(B1665&lt;741000,0,IF(B1665&lt;2191000,B1665-740000,IF(B1665&lt;2193000,1451000,IF(B1665&lt;2196000,1453000,IF(B1665&lt;2200000,1456000,IF(B1665&lt;3600000,ROUND(ROUNDDOWN(B1665/4,-3)*2.8,0)-80000,IF(B1665&lt;6600000,ROUND(ROUNDDOWN(B1665/4,-3)*3.2,0)-440000,IF(B1665&lt;8500000,ROUNDDOWN(B1665*0.9,0)-1100000,B1665-1950000))))))))</f>
        <v/>
      </c>
      <c r="G1665" s="21">
        <f>IF(F1665&gt;23500000,NA(),IF(F1665&lt;=4890000,1040000,IF(F1665&lt;=6550000,670000,620000)))</f>
        <v/>
      </c>
      <c r="H1665" s="21">
        <f>IF(D1665&lt;=0,0,MAX(0,MIN(2000000,D1665-MIN(100000,ROUNDDOWN(F1665*0.05,0)))))</f>
        <v/>
      </c>
      <c r="I1665" s="21">
        <f>IF(C1665&lt;=2000,0,MIN(C1665,ROUNDDOWN(F1665*0.4,0))-2000)</f>
        <v/>
      </c>
      <c r="J1665" s="21">
        <f>MAX(0,ROUNDDOWN(F1665-E1665-G1665,-3))</f>
        <v/>
      </c>
      <c r="K1665" s="21">
        <f>MAX(0,ROUNDDOWN(F1665-E1665-G1665-H1665-I1665,-3))</f>
        <v/>
      </c>
      <c r="L1665" s="21">
        <f>MAX(0,ROUNDDOWN(F1665-E1665-G1665-H1665,-3))</f>
        <v/>
      </c>
      <c r="M1665" s="21">
        <f>IF(J1665&lt;=0,0,ROUNDDOWN((J1665*LOOKUP(J1665,{0,1950001,3300001,6950001,9000001,18000001,40000001},{0.05,0.1,0.2,0.23,0.33,0.4,0.45})-LOOKUP(J1665,{0,1950001,3300001,6950001,9000001,18000001,40000001},{0,97500,427500,636000,1536000,2796000,4796000}))*1.021,-2))</f>
        <v/>
      </c>
      <c r="N1665" s="21">
        <f>IF(K1665&lt;=0,0,ROUNDDOWN((K1665*LOOKUP(K1665,{0,1950001,3300001,6950001,9000001,18000001,40000001},{0.05,0.1,0.2,0.23,0.33,0.4,0.45})-LOOKUP(K1665,{0,1950001,3300001,6950001,9000001,18000001,40000001},{0,97500,427500,636000,1536000,2796000,4796000}))*1.021,-2))</f>
        <v/>
      </c>
      <c r="O1665" s="21">
        <f>IF(L1665&lt;=0,0,ROUNDDOWN((L1665*LOOKUP(L1665,{0,1950001,3300001,6950001,9000001,18000001,40000001},{0.05,0.1,0.2,0.23,0.33,0.4,0.45})-LOOKUP(L1665,{0,1950001,3300001,6950001,9000001,18000001,40000001},{0,97500,427500,636000,1536000,2796000,4796000}))*1.021,-2))</f>
        <v/>
      </c>
      <c r="P1665" s="21">
        <f>MAX(0,ROUNDDOWN(F1665-E1665-430000,-3))</f>
        <v/>
      </c>
      <c r="Q1665" s="21">
        <f>MAX(0,ROUNDDOWN(F1665-E1665-430000-H1665,-3))</f>
        <v/>
      </c>
      <c r="R1665" s="21">
        <f>IF(F1665&lt;=450000,0,MAX(0,P1665*0.06-MIN(50000,P1665)*0.03))</f>
        <v/>
      </c>
      <c r="S1665" s="21">
        <f>IF(F1665&lt;=450000,0,MAX(0,P1665*0.04-MIN(50000,P1665)*0.02))</f>
        <v/>
      </c>
      <c r="T1665" s="21">
        <f>IF(F1665&lt;=450000,0,MAX(0,Q1665*0.06-MIN(50000,Q1665)*0.03))</f>
        <v/>
      </c>
      <c r="U1665" s="21">
        <f>IF(F1665&lt;=450000,0,MAX(0,Q1665*0.04-MIN(50000,Q1665)*0.02))</f>
        <v/>
      </c>
      <c r="V1665" s="21">
        <f>50000+MAX(0,G1665-480000)</f>
        <v/>
      </c>
      <c r="W1665" s="21">
        <f>P1665-V1665</f>
        <v/>
      </c>
      <c r="X1665" s="21">
        <f>Q1665-V1665</f>
        <v/>
      </c>
      <c r="Y1665" s="22">
        <f>IF(W1665&lt;0,0.9,LOOKUP(W1665,{0,1950001,3300001,6950001,9000001,18000001,40000001},{0.84895,0.7979,0.6958,0.66517,0.56307,0.4916,0.44055}))</f>
        <v/>
      </c>
      <c r="Z1665" s="22">
        <f>IF(X1665&lt;0,0.9,LOOKUP(X1665,{0,1950001,3300001,6950001,9000001,18000001,40000001},{0.84895,0.7979,0.6958,0.66517,0.56307,0.4916,0.44055}))</f>
        <v/>
      </c>
      <c r="AA1665" s="22">
        <f>IF(W1665&lt;0,0,CHOOSE(MATCH(W1665,{0,1950001,3300001,6950001,9000001},1),5.105/84.895,10.21/79.79,20.42/69.58,23.483/66.517,33.693/56.307))</f>
        <v/>
      </c>
      <c r="AB1665" s="21">
        <f>IF(C1665&lt;=2000,0,(MIN(C1665,ROUNDDOWN(F1665*0.3,0))-2000)*0.1)</f>
        <v/>
      </c>
      <c r="AC1665" s="21">
        <f>IF(C1665&lt;=2000,0,MIN((C1665-2000)*Y1665,(R1665+S1665)*0.2))</f>
        <v/>
      </c>
      <c r="AD1665" s="21">
        <f>IF(C1665&lt;=2000,0,MIN((C1665-2000)*Z1665,(T1665+U1665)*0.2))</f>
        <v/>
      </c>
      <c r="AE1665" s="21">
        <f>AC1665*AA1665</f>
        <v/>
      </c>
      <c r="AF1665" s="21">
        <f>ROUNDDOWN(R1665,-2)+ROUNDDOWN(S1665,-2)</f>
        <v/>
      </c>
      <c r="AG1665" s="21">
        <f>ROUNDDOWN(MAX(0,R1665-(AB1665+AC1665+AE1665)*0.6),-2)+ROUNDDOWN(MAX(0,S1665-(AB1665+AC1665+AE1665)*0.4),-2)</f>
        <v/>
      </c>
      <c r="AH1665" s="21">
        <f>ROUNDDOWN(MAX(0,T1665-(AB1665+AD1665)*0.6),-2)+ROUNDDOWN(MAX(0,U1665-(AB1665+AD1665)*0.4),-2)</f>
        <v/>
      </c>
      <c r="AI1665" s="21">
        <f>ROUNDDOWN(T1665,-2)+ROUNDDOWN(U1665,-2)</f>
        <v/>
      </c>
      <c r="AJ1665" s="21">
        <f>M1665+AF1665</f>
        <v/>
      </c>
      <c r="AK1665" s="21">
        <f>M1665+AG1665</f>
        <v/>
      </c>
      <c r="AL1665" s="21">
        <f>N1665+AH1665</f>
        <v/>
      </c>
      <c r="AM1665" s="21">
        <f>O1665+AI1665</f>
        <v/>
      </c>
      <c r="AN1665" s="21">
        <f>N1665+AI1665</f>
        <v/>
      </c>
      <c r="AO1665" s="21">
        <f>ROUNDDOWN((R1665+S1665)*0.2/Y1665+2000,0)</f>
        <v/>
      </c>
      <c r="AP1665" s="21">
        <f>ROUNDDOWN((T1665+U1665)*0.2/Z1665+2000,0)</f>
        <v/>
      </c>
      <c r="AQ1665" s="21">
        <f>AL1665-AK1665</f>
        <v/>
      </c>
      <c r="AR1665" s="21">
        <f>AM1665-AK1665</f>
        <v/>
      </c>
      <c r="AS1665" s="21">
        <f>AM1665-AL1665</f>
        <v/>
      </c>
      <c r="AT1665" s="21">
        <f>AK1665+C1665-AJ1665</f>
        <v/>
      </c>
      <c r="AU1665" s="21">
        <f>AL1665+C1665-AM1665</f>
        <v/>
      </c>
      <c r="AV1665" s="21">
        <f>AN1665+C1665-AM1665</f>
        <v/>
      </c>
    </row>
    <row r="1666">
      <c r="A1666" t="inlineStr">
        <is>
          <t>年収別 医療費15万</t>
        </is>
      </c>
      <c r="B1666" s="21">
        <f>'4_年収別'!$A$134</f>
        <v/>
      </c>
      <c r="C1666" s="21">
        <f>AO1666</f>
        <v/>
      </c>
      <c r="D1666" s="21" t="n">
        <v>150000</v>
      </c>
      <c r="E1666" s="21">
        <f>ROUND(MIN(B1666/12,650000)*12*0.0915+MIN(B1666/12,1390000)*12*(0.0504+0)+B1666*0.005,0)</f>
        <v/>
      </c>
      <c r="F1666" s="21">
        <f>IF(B1666&lt;741000,0,IF(B1666&lt;2191000,B1666-740000,IF(B1666&lt;2193000,1451000,IF(B1666&lt;2196000,1453000,IF(B1666&lt;2200000,1456000,IF(B1666&lt;3600000,ROUND(ROUNDDOWN(B1666/4,-3)*2.8,0)-80000,IF(B1666&lt;6600000,ROUND(ROUNDDOWN(B1666/4,-3)*3.2,0)-440000,IF(B1666&lt;8500000,ROUNDDOWN(B1666*0.9,0)-1100000,B1666-1950000))))))))</f>
        <v/>
      </c>
      <c r="G1666" s="21">
        <f>IF(F1666&gt;23500000,NA(),IF(F1666&lt;=4890000,1040000,IF(F1666&lt;=6550000,670000,620000)))</f>
        <v/>
      </c>
      <c r="H1666" s="21">
        <f>IF(D1666&lt;=0,0,MAX(0,MIN(2000000,D1666-MIN(100000,ROUNDDOWN(F1666*0.05,0)))))</f>
        <v/>
      </c>
      <c r="I1666" s="21">
        <f>IF(C1666&lt;=2000,0,MIN(C1666,ROUNDDOWN(F1666*0.4,0))-2000)</f>
        <v/>
      </c>
      <c r="J1666" s="21">
        <f>MAX(0,ROUNDDOWN(F1666-E1666-G1666,-3))</f>
        <v/>
      </c>
      <c r="K1666" s="21">
        <f>MAX(0,ROUNDDOWN(F1666-E1666-G1666-H1666-I1666,-3))</f>
        <v/>
      </c>
      <c r="L1666" s="21">
        <f>MAX(0,ROUNDDOWN(F1666-E1666-G1666-H1666,-3))</f>
        <v/>
      </c>
      <c r="M1666" s="21">
        <f>IF(J1666&lt;=0,0,ROUNDDOWN((J1666*LOOKUP(J1666,{0,1950001,3300001,6950001,9000001,18000001,40000001},{0.05,0.1,0.2,0.23,0.33,0.4,0.45})-LOOKUP(J1666,{0,1950001,3300001,6950001,9000001,18000001,40000001},{0,97500,427500,636000,1536000,2796000,4796000}))*1.021,-2))</f>
        <v/>
      </c>
      <c r="N1666" s="21">
        <f>IF(K1666&lt;=0,0,ROUNDDOWN((K1666*LOOKUP(K1666,{0,1950001,3300001,6950001,9000001,18000001,40000001},{0.05,0.1,0.2,0.23,0.33,0.4,0.45})-LOOKUP(K1666,{0,1950001,3300001,6950001,9000001,18000001,40000001},{0,97500,427500,636000,1536000,2796000,4796000}))*1.021,-2))</f>
        <v/>
      </c>
      <c r="O1666" s="21">
        <f>IF(L1666&lt;=0,0,ROUNDDOWN((L1666*LOOKUP(L1666,{0,1950001,3300001,6950001,9000001,18000001,40000001},{0.05,0.1,0.2,0.23,0.33,0.4,0.45})-LOOKUP(L1666,{0,1950001,3300001,6950001,9000001,18000001,40000001},{0,97500,427500,636000,1536000,2796000,4796000}))*1.021,-2))</f>
        <v/>
      </c>
      <c r="P1666" s="21">
        <f>MAX(0,ROUNDDOWN(F1666-E1666-430000,-3))</f>
        <v/>
      </c>
      <c r="Q1666" s="21">
        <f>MAX(0,ROUNDDOWN(F1666-E1666-430000-H1666,-3))</f>
        <v/>
      </c>
      <c r="R1666" s="21">
        <f>IF(F1666&lt;=450000,0,MAX(0,P1666*0.06-MIN(50000,P1666)*0.03))</f>
        <v/>
      </c>
      <c r="S1666" s="21">
        <f>IF(F1666&lt;=450000,0,MAX(0,P1666*0.04-MIN(50000,P1666)*0.02))</f>
        <v/>
      </c>
      <c r="T1666" s="21">
        <f>IF(F1666&lt;=450000,0,MAX(0,Q1666*0.06-MIN(50000,Q1666)*0.03))</f>
        <v/>
      </c>
      <c r="U1666" s="21">
        <f>IF(F1666&lt;=450000,0,MAX(0,Q1666*0.04-MIN(50000,Q1666)*0.02))</f>
        <v/>
      </c>
      <c r="V1666" s="21">
        <f>50000+MAX(0,G1666-480000)</f>
        <v/>
      </c>
      <c r="W1666" s="21">
        <f>P1666-V1666</f>
        <v/>
      </c>
      <c r="X1666" s="21">
        <f>Q1666-V1666</f>
        <v/>
      </c>
      <c r="Y1666" s="22">
        <f>IF(W1666&lt;0,0.9,LOOKUP(W1666,{0,1950001,3300001,6950001,9000001,18000001,40000001},{0.84895,0.7979,0.6958,0.66517,0.56307,0.4916,0.44055}))</f>
        <v/>
      </c>
      <c r="Z1666" s="22">
        <f>IF(X1666&lt;0,0.9,LOOKUP(X1666,{0,1950001,3300001,6950001,9000001,18000001,40000001},{0.84895,0.7979,0.6958,0.66517,0.56307,0.4916,0.44055}))</f>
        <v/>
      </c>
      <c r="AA1666" s="22">
        <f>IF(W1666&lt;0,0,CHOOSE(MATCH(W1666,{0,1950001,3300001,6950001,9000001},1),5.105/84.895,10.21/79.79,20.42/69.58,23.483/66.517,33.693/56.307))</f>
        <v/>
      </c>
      <c r="AB1666" s="21">
        <f>IF(C1666&lt;=2000,0,(MIN(C1666,ROUNDDOWN(F1666*0.3,0))-2000)*0.1)</f>
        <v/>
      </c>
      <c r="AC1666" s="21">
        <f>IF(C1666&lt;=2000,0,MIN((C1666-2000)*Y1666,(R1666+S1666)*0.2))</f>
        <v/>
      </c>
      <c r="AD1666" s="21">
        <f>IF(C1666&lt;=2000,0,MIN((C1666-2000)*Z1666,(T1666+U1666)*0.2))</f>
        <v/>
      </c>
      <c r="AE1666" s="21">
        <f>AC1666*AA1666</f>
        <v/>
      </c>
      <c r="AF1666" s="21">
        <f>ROUNDDOWN(R1666,-2)+ROUNDDOWN(S1666,-2)</f>
        <v/>
      </c>
      <c r="AG1666" s="21">
        <f>ROUNDDOWN(MAX(0,R1666-(AB1666+AC1666+AE1666)*0.6),-2)+ROUNDDOWN(MAX(0,S1666-(AB1666+AC1666+AE1666)*0.4),-2)</f>
        <v/>
      </c>
      <c r="AH1666" s="21">
        <f>ROUNDDOWN(MAX(0,T1666-(AB1666+AD1666)*0.6),-2)+ROUNDDOWN(MAX(0,U1666-(AB1666+AD1666)*0.4),-2)</f>
        <v/>
      </c>
      <c r="AI1666" s="21">
        <f>ROUNDDOWN(T1666,-2)+ROUNDDOWN(U1666,-2)</f>
        <v/>
      </c>
      <c r="AJ1666" s="21">
        <f>M1666+AF1666</f>
        <v/>
      </c>
      <c r="AK1666" s="21">
        <f>M1666+AG1666</f>
        <v/>
      </c>
      <c r="AL1666" s="21">
        <f>N1666+AH1666</f>
        <v/>
      </c>
      <c r="AM1666" s="21">
        <f>O1666+AI1666</f>
        <v/>
      </c>
      <c r="AN1666" s="21">
        <f>N1666+AI1666</f>
        <v/>
      </c>
      <c r="AO1666" s="21">
        <f>ROUNDDOWN((R1666+S1666)*0.2/Y1666+2000,0)</f>
        <v/>
      </c>
      <c r="AP1666" s="21">
        <f>ROUNDDOWN((T1666+U1666)*0.2/Z1666+2000,0)</f>
        <v/>
      </c>
      <c r="AQ1666" s="21">
        <f>AL1666-AK1666</f>
        <v/>
      </c>
      <c r="AR1666" s="21">
        <f>AM1666-AK1666</f>
        <v/>
      </c>
      <c r="AS1666" s="21">
        <f>AM1666-AL1666</f>
        <v/>
      </c>
      <c r="AT1666" s="21">
        <f>AK1666+C1666-AJ1666</f>
        <v/>
      </c>
      <c r="AU1666" s="21">
        <f>AL1666+C1666-AM1666</f>
        <v/>
      </c>
      <c r="AV1666" s="21">
        <f>AN1666+C1666-AM1666</f>
        <v/>
      </c>
    </row>
    <row r="1667">
      <c r="A1667" t="inlineStr">
        <is>
          <t>年収別 上限+5万</t>
        </is>
      </c>
      <c r="B1667" s="21">
        <f>'4_年収別'!$A$134</f>
        <v/>
      </c>
      <c r="C1667" s="21">
        <f>AO1667+50000</f>
        <v/>
      </c>
      <c r="D1667" s="21" t="n">
        <v>0</v>
      </c>
      <c r="E1667" s="21">
        <f>ROUND(MIN(B1667/12,650000)*12*0.0915+MIN(B1667/12,1390000)*12*(0.0504+0)+B1667*0.005,0)</f>
        <v/>
      </c>
      <c r="F1667" s="21">
        <f>IF(B1667&lt;741000,0,IF(B1667&lt;2191000,B1667-740000,IF(B1667&lt;2193000,1451000,IF(B1667&lt;2196000,1453000,IF(B1667&lt;2200000,1456000,IF(B1667&lt;3600000,ROUND(ROUNDDOWN(B1667/4,-3)*2.8,0)-80000,IF(B1667&lt;6600000,ROUND(ROUNDDOWN(B1667/4,-3)*3.2,0)-440000,IF(B1667&lt;8500000,ROUNDDOWN(B1667*0.9,0)-1100000,B1667-1950000))))))))</f>
        <v/>
      </c>
      <c r="G1667" s="21">
        <f>IF(F1667&gt;23500000,NA(),IF(F1667&lt;=4890000,1040000,IF(F1667&lt;=6550000,670000,620000)))</f>
        <v/>
      </c>
      <c r="H1667" s="21">
        <f>IF(D1667&lt;=0,0,MAX(0,MIN(2000000,D1667-MIN(100000,ROUNDDOWN(F1667*0.05,0)))))</f>
        <v/>
      </c>
      <c r="I1667" s="21">
        <f>IF(C1667&lt;=2000,0,MIN(C1667,ROUNDDOWN(F1667*0.4,0))-2000)</f>
        <v/>
      </c>
      <c r="J1667" s="21">
        <f>MAX(0,ROUNDDOWN(F1667-E1667-G1667,-3))</f>
        <v/>
      </c>
      <c r="K1667" s="21">
        <f>MAX(0,ROUNDDOWN(F1667-E1667-G1667-H1667-I1667,-3))</f>
        <v/>
      </c>
      <c r="L1667" s="21">
        <f>MAX(0,ROUNDDOWN(F1667-E1667-G1667-H1667,-3))</f>
        <v/>
      </c>
      <c r="M1667" s="21">
        <f>IF(J1667&lt;=0,0,ROUNDDOWN((J1667*LOOKUP(J1667,{0,1950001,3300001,6950001,9000001,18000001,40000001},{0.05,0.1,0.2,0.23,0.33,0.4,0.45})-LOOKUP(J1667,{0,1950001,3300001,6950001,9000001,18000001,40000001},{0,97500,427500,636000,1536000,2796000,4796000}))*1.021,-2))</f>
        <v/>
      </c>
      <c r="N1667" s="21">
        <f>IF(K1667&lt;=0,0,ROUNDDOWN((K1667*LOOKUP(K1667,{0,1950001,3300001,6950001,9000001,18000001,40000001},{0.05,0.1,0.2,0.23,0.33,0.4,0.45})-LOOKUP(K1667,{0,1950001,3300001,6950001,9000001,18000001,40000001},{0,97500,427500,636000,1536000,2796000,4796000}))*1.021,-2))</f>
        <v/>
      </c>
      <c r="O1667" s="21">
        <f>IF(L1667&lt;=0,0,ROUNDDOWN((L1667*LOOKUP(L1667,{0,1950001,3300001,6950001,9000001,18000001,40000001},{0.05,0.1,0.2,0.23,0.33,0.4,0.45})-LOOKUP(L1667,{0,1950001,3300001,6950001,9000001,18000001,40000001},{0,97500,427500,636000,1536000,2796000,4796000}))*1.021,-2))</f>
        <v/>
      </c>
      <c r="P1667" s="21">
        <f>MAX(0,ROUNDDOWN(F1667-E1667-430000,-3))</f>
        <v/>
      </c>
      <c r="Q1667" s="21">
        <f>MAX(0,ROUNDDOWN(F1667-E1667-430000-H1667,-3))</f>
        <v/>
      </c>
      <c r="R1667" s="21">
        <f>IF(F1667&lt;=450000,0,MAX(0,P1667*0.06-MIN(50000,P1667)*0.03))</f>
        <v/>
      </c>
      <c r="S1667" s="21">
        <f>IF(F1667&lt;=450000,0,MAX(0,P1667*0.04-MIN(50000,P1667)*0.02))</f>
        <v/>
      </c>
      <c r="T1667" s="21">
        <f>IF(F1667&lt;=450000,0,MAX(0,Q1667*0.06-MIN(50000,Q1667)*0.03))</f>
        <v/>
      </c>
      <c r="U1667" s="21">
        <f>IF(F1667&lt;=450000,0,MAX(0,Q1667*0.04-MIN(50000,Q1667)*0.02))</f>
        <v/>
      </c>
      <c r="V1667" s="21">
        <f>50000+MAX(0,G1667-480000)</f>
        <v/>
      </c>
      <c r="W1667" s="21">
        <f>P1667-V1667</f>
        <v/>
      </c>
      <c r="X1667" s="21">
        <f>Q1667-V1667</f>
        <v/>
      </c>
      <c r="Y1667" s="22">
        <f>IF(W1667&lt;0,0.9,LOOKUP(W1667,{0,1950001,3300001,6950001,9000001,18000001,40000001},{0.84895,0.7979,0.6958,0.66517,0.56307,0.4916,0.44055}))</f>
        <v/>
      </c>
      <c r="Z1667" s="22">
        <f>IF(X1667&lt;0,0.9,LOOKUP(X1667,{0,1950001,3300001,6950001,9000001,18000001,40000001},{0.84895,0.7979,0.6958,0.66517,0.56307,0.4916,0.44055}))</f>
        <v/>
      </c>
      <c r="AA1667" s="22">
        <f>IF(W1667&lt;0,0,CHOOSE(MATCH(W1667,{0,1950001,3300001,6950001,9000001},1),5.105/84.895,10.21/79.79,20.42/69.58,23.483/66.517,33.693/56.307))</f>
        <v/>
      </c>
      <c r="AB1667" s="21">
        <f>IF(C1667&lt;=2000,0,(MIN(C1667,ROUNDDOWN(F1667*0.3,0))-2000)*0.1)</f>
        <v/>
      </c>
      <c r="AC1667" s="21">
        <f>IF(C1667&lt;=2000,0,MIN((C1667-2000)*Y1667,(R1667+S1667)*0.2))</f>
        <v/>
      </c>
      <c r="AD1667" s="21">
        <f>IF(C1667&lt;=2000,0,MIN((C1667-2000)*Z1667,(T1667+U1667)*0.2))</f>
        <v/>
      </c>
      <c r="AE1667" s="21">
        <f>AC1667*AA1667</f>
        <v/>
      </c>
      <c r="AF1667" s="21">
        <f>ROUNDDOWN(R1667,-2)+ROUNDDOWN(S1667,-2)</f>
        <v/>
      </c>
      <c r="AG1667" s="21">
        <f>ROUNDDOWN(MAX(0,R1667-(AB1667+AC1667+AE1667)*0.6),-2)+ROUNDDOWN(MAX(0,S1667-(AB1667+AC1667+AE1667)*0.4),-2)</f>
        <v/>
      </c>
      <c r="AH1667" s="21">
        <f>ROUNDDOWN(MAX(0,T1667-(AB1667+AD1667)*0.6),-2)+ROUNDDOWN(MAX(0,U1667-(AB1667+AD1667)*0.4),-2)</f>
        <v/>
      </c>
      <c r="AI1667" s="21">
        <f>ROUNDDOWN(T1667,-2)+ROUNDDOWN(U1667,-2)</f>
        <v/>
      </c>
      <c r="AJ1667" s="21">
        <f>M1667+AF1667</f>
        <v/>
      </c>
      <c r="AK1667" s="21">
        <f>M1667+AG1667</f>
        <v/>
      </c>
      <c r="AL1667" s="21">
        <f>N1667+AH1667</f>
        <v/>
      </c>
      <c r="AM1667" s="21">
        <f>O1667+AI1667</f>
        <v/>
      </c>
      <c r="AN1667" s="21">
        <f>N1667+AI1667</f>
        <v/>
      </c>
      <c r="AO1667" s="21">
        <f>ROUNDDOWN((R1667+S1667)*0.2/Y1667+2000,0)</f>
        <v/>
      </c>
      <c r="AP1667" s="21">
        <f>ROUNDDOWN((T1667+U1667)*0.2/Z1667+2000,0)</f>
        <v/>
      </c>
      <c r="AQ1667" s="21">
        <f>AL1667-AK1667</f>
        <v/>
      </c>
      <c r="AR1667" s="21">
        <f>AM1667-AK1667</f>
        <v/>
      </c>
      <c r="AS1667" s="21">
        <f>AM1667-AL1667</f>
        <v/>
      </c>
      <c r="AT1667" s="21">
        <f>AK1667+C1667-AJ1667</f>
        <v/>
      </c>
      <c r="AU1667" s="21">
        <f>AL1667+C1667-AM1667</f>
        <v/>
      </c>
      <c r="AV1667" s="21">
        <f>AN1667+C1667-AM1667</f>
        <v/>
      </c>
    </row>
    <row r="1668">
      <c r="A1668" t="inlineStr">
        <is>
          <t>年収別 医療費15万</t>
        </is>
      </c>
      <c r="B1668" s="21">
        <f>'4_年収別'!$A$135</f>
        <v/>
      </c>
      <c r="C1668" s="21">
        <f>AO1668</f>
        <v/>
      </c>
      <c r="D1668" s="21" t="n">
        <v>150000</v>
      </c>
      <c r="E1668" s="21">
        <f>ROUND(MIN(B1668/12,650000)*12*0.0915+MIN(B1668/12,1390000)*12*(0.0504+0)+B1668*0.005,0)</f>
        <v/>
      </c>
      <c r="F1668" s="21">
        <f>IF(B1668&lt;741000,0,IF(B1668&lt;2191000,B1668-740000,IF(B1668&lt;2193000,1451000,IF(B1668&lt;2196000,1453000,IF(B1668&lt;2200000,1456000,IF(B1668&lt;3600000,ROUND(ROUNDDOWN(B1668/4,-3)*2.8,0)-80000,IF(B1668&lt;6600000,ROUND(ROUNDDOWN(B1668/4,-3)*3.2,0)-440000,IF(B1668&lt;8500000,ROUNDDOWN(B1668*0.9,0)-1100000,B1668-1950000))))))))</f>
        <v/>
      </c>
      <c r="G1668" s="21">
        <f>IF(F1668&gt;23500000,NA(),IF(F1668&lt;=4890000,1040000,IF(F1668&lt;=6550000,670000,620000)))</f>
        <v/>
      </c>
      <c r="H1668" s="21">
        <f>IF(D1668&lt;=0,0,MAX(0,MIN(2000000,D1668-MIN(100000,ROUNDDOWN(F1668*0.05,0)))))</f>
        <v/>
      </c>
      <c r="I1668" s="21">
        <f>IF(C1668&lt;=2000,0,MIN(C1668,ROUNDDOWN(F1668*0.4,0))-2000)</f>
        <v/>
      </c>
      <c r="J1668" s="21">
        <f>MAX(0,ROUNDDOWN(F1668-E1668-G1668,-3))</f>
        <v/>
      </c>
      <c r="K1668" s="21">
        <f>MAX(0,ROUNDDOWN(F1668-E1668-G1668-H1668-I1668,-3))</f>
        <v/>
      </c>
      <c r="L1668" s="21">
        <f>MAX(0,ROUNDDOWN(F1668-E1668-G1668-H1668,-3))</f>
        <v/>
      </c>
      <c r="M1668" s="21">
        <f>IF(J1668&lt;=0,0,ROUNDDOWN((J1668*LOOKUP(J1668,{0,1950001,3300001,6950001,9000001,18000001,40000001},{0.05,0.1,0.2,0.23,0.33,0.4,0.45})-LOOKUP(J1668,{0,1950001,3300001,6950001,9000001,18000001,40000001},{0,97500,427500,636000,1536000,2796000,4796000}))*1.021,-2))</f>
        <v/>
      </c>
      <c r="N1668" s="21">
        <f>IF(K1668&lt;=0,0,ROUNDDOWN((K1668*LOOKUP(K1668,{0,1950001,3300001,6950001,9000001,18000001,40000001},{0.05,0.1,0.2,0.23,0.33,0.4,0.45})-LOOKUP(K1668,{0,1950001,3300001,6950001,9000001,18000001,40000001},{0,97500,427500,636000,1536000,2796000,4796000}))*1.021,-2))</f>
        <v/>
      </c>
      <c r="O1668" s="21">
        <f>IF(L1668&lt;=0,0,ROUNDDOWN((L1668*LOOKUP(L1668,{0,1950001,3300001,6950001,9000001,18000001,40000001},{0.05,0.1,0.2,0.23,0.33,0.4,0.45})-LOOKUP(L1668,{0,1950001,3300001,6950001,9000001,18000001,40000001},{0,97500,427500,636000,1536000,2796000,4796000}))*1.021,-2))</f>
        <v/>
      </c>
      <c r="P1668" s="21">
        <f>MAX(0,ROUNDDOWN(F1668-E1668-430000,-3))</f>
        <v/>
      </c>
      <c r="Q1668" s="21">
        <f>MAX(0,ROUNDDOWN(F1668-E1668-430000-H1668,-3))</f>
        <v/>
      </c>
      <c r="R1668" s="21">
        <f>IF(F1668&lt;=450000,0,MAX(0,P1668*0.06-MIN(50000,P1668)*0.03))</f>
        <v/>
      </c>
      <c r="S1668" s="21">
        <f>IF(F1668&lt;=450000,0,MAX(0,P1668*0.04-MIN(50000,P1668)*0.02))</f>
        <v/>
      </c>
      <c r="T1668" s="21">
        <f>IF(F1668&lt;=450000,0,MAX(0,Q1668*0.06-MIN(50000,Q1668)*0.03))</f>
        <v/>
      </c>
      <c r="U1668" s="21">
        <f>IF(F1668&lt;=450000,0,MAX(0,Q1668*0.04-MIN(50000,Q1668)*0.02))</f>
        <v/>
      </c>
      <c r="V1668" s="21">
        <f>50000+MAX(0,G1668-480000)</f>
        <v/>
      </c>
      <c r="W1668" s="21">
        <f>P1668-V1668</f>
        <v/>
      </c>
      <c r="X1668" s="21">
        <f>Q1668-V1668</f>
        <v/>
      </c>
      <c r="Y1668" s="22">
        <f>IF(W1668&lt;0,0.9,LOOKUP(W1668,{0,1950001,3300001,6950001,9000001,18000001,40000001},{0.84895,0.7979,0.6958,0.66517,0.56307,0.4916,0.44055}))</f>
        <v/>
      </c>
      <c r="Z1668" s="22">
        <f>IF(X1668&lt;0,0.9,LOOKUP(X1668,{0,1950001,3300001,6950001,9000001,18000001,40000001},{0.84895,0.7979,0.6958,0.66517,0.56307,0.4916,0.44055}))</f>
        <v/>
      </c>
      <c r="AA1668" s="22">
        <f>IF(W1668&lt;0,0,CHOOSE(MATCH(W1668,{0,1950001,3300001,6950001,9000001},1),5.105/84.895,10.21/79.79,20.42/69.58,23.483/66.517,33.693/56.307))</f>
        <v/>
      </c>
      <c r="AB1668" s="21">
        <f>IF(C1668&lt;=2000,0,(MIN(C1668,ROUNDDOWN(F1668*0.3,0))-2000)*0.1)</f>
        <v/>
      </c>
      <c r="AC1668" s="21">
        <f>IF(C1668&lt;=2000,0,MIN((C1668-2000)*Y1668,(R1668+S1668)*0.2))</f>
        <v/>
      </c>
      <c r="AD1668" s="21">
        <f>IF(C1668&lt;=2000,0,MIN((C1668-2000)*Z1668,(T1668+U1668)*0.2))</f>
        <v/>
      </c>
      <c r="AE1668" s="21">
        <f>AC1668*AA1668</f>
        <v/>
      </c>
      <c r="AF1668" s="21">
        <f>ROUNDDOWN(R1668,-2)+ROUNDDOWN(S1668,-2)</f>
        <v/>
      </c>
      <c r="AG1668" s="21">
        <f>ROUNDDOWN(MAX(0,R1668-(AB1668+AC1668+AE1668)*0.6),-2)+ROUNDDOWN(MAX(0,S1668-(AB1668+AC1668+AE1668)*0.4),-2)</f>
        <v/>
      </c>
      <c r="AH1668" s="21">
        <f>ROUNDDOWN(MAX(0,T1668-(AB1668+AD1668)*0.6),-2)+ROUNDDOWN(MAX(0,U1668-(AB1668+AD1668)*0.4),-2)</f>
        <v/>
      </c>
      <c r="AI1668" s="21">
        <f>ROUNDDOWN(T1668,-2)+ROUNDDOWN(U1668,-2)</f>
        <v/>
      </c>
      <c r="AJ1668" s="21">
        <f>M1668+AF1668</f>
        <v/>
      </c>
      <c r="AK1668" s="21">
        <f>M1668+AG1668</f>
        <v/>
      </c>
      <c r="AL1668" s="21">
        <f>N1668+AH1668</f>
        <v/>
      </c>
      <c r="AM1668" s="21">
        <f>O1668+AI1668</f>
        <v/>
      </c>
      <c r="AN1668" s="21">
        <f>N1668+AI1668</f>
        <v/>
      </c>
      <c r="AO1668" s="21">
        <f>ROUNDDOWN((R1668+S1668)*0.2/Y1668+2000,0)</f>
        <v/>
      </c>
      <c r="AP1668" s="21">
        <f>ROUNDDOWN((T1668+U1668)*0.2/Z1668+2000,0)</f>
        <v/>
      </c>
      <c r="AQ1668" s="21">
        <f>AL1668-AK1668</f>
        <v/>
      </c>
      <c r="AR1668" s="21">
        <f>AM1668-AK1668</f>
        <v/>
      </c>
      <c r="AS1668" s="21">
        <f>AM1668-AL1668</f>
        <v/>
      </c>
      <c r="AT1668" s="21">
        <f>AK1668+C1668-AJ1668</f>
        <v/>
      </c>
      <c r="AU1668" s="21">
        <f>AL1668+C1668-AM1668</f>
        <v/>
      </c>
      <c r="AV1668" s="21">
        <f>AN1668+C1668-AM1668</f>
        <v/>
      </c>
    </row>
    <row r="1669">
      <c r="A1669" t="inlineStr">
        <is>
          <t>年収別 上限+5万</t>
        </is>
      </c>
      <c r="B1669" s="21">
        <f>'4_年収別'!$A$135</f>
        <v/>
      </c>
      <c r="C1669" s="21">
        <f>AO1669+50000</f>
        <v/>
      </c>
      <c r="D1669" s="21" t="n">
        <v>0</v>
      </c>
      <c r="E1669" s="21">
        <f>ROUND(MIN(B1669/12,650000)*12*0.0915+MIN(B1669/12,1390000)*12*(0.0504+0)+B1669*0.005,0)</f>
        <v/>
      </c>
      <c r="F1669" s="21">
        <f>IF(B1669&lt;741000,0,IF(B1669&lt;2191000,B1669-740000,IF(B1669&lt;2193000,1451000,IF(B1669&lt;2196000,1453000,IF(B1669&lt;2200000,1456000,IF(B1669&lt;3600000,ROUND(ROUNDDOWN(B1669/4,-3)*2.8,0)-80000,IF(B1669&lt;6600000,ROUND(ROUNDDOWN(B1669/4,-3)*3.2,0)-440000,IF(B1669&lt;8500000,ROUNDDOWN(B1669*0.9,0)-1100000,B1669-1950000))))))))</f>
        <v/>
      </c>
      <c r="G1669" s="21">
        <f>IF(F1669&gt;23500000,NA(),IF(F1669&lt;=4890000,1040000,IF(F1669&lt;=6550000,670000,620000)))</f>
        <v/>
      </c>
      <c r="H1669" s="21">
        <f>IF(D1669&lt;=0,0,MAX(0,MIN(2000000,D1669-MIN(100000,ROUNDDOWN(F1669*0.05,0)))))</f>
        <v/>
      </c>
      <c r="I1669" s="21">
        <f>IF(C1669&lt;=2000,0,MIN(C1669,ROUNDDOWN(F1669*0.4,0))-2000)</f>
        <v/>
      </c>
      <c r="J1669" s="21">
        <f>MAX(0,ROUNDDOWN(F1669-E1669-G1669,-3))</f>
        <v/>
      </c>
      <c r="K1669" s="21">
        <f>MAX(0,ROUNDDOWN(F1669-E1669-G1669-H1669-I1669,-3))</f>
        <v/>
      </c>
      <c r="L1669" s="21">
        <f>MAX(0,ROUNDDOWN(F1669-E1669-G1669-H1669,-3))</f>
        <v/>
      </c>
      <c r="M1669" s="21">
        <f>IF(J1669&lt;=0,0,ROUNDDOWN((J1669*LOOKUP(J1669,{0,1950001,3300001,6950001,9000001,18000001,40000001},{0.05,0.1,0.2,0.23,0.33,0.4,0.45})-LOOKUP(J1669,{0,1950001,3300001,6950001,9000001,18000001,40000001},{0,97500,427500,636000,1536000,2796000,4796000}))*1.021,-2))</f>
        <v/>
      </c>
      <c r="N1669" s="21">
        <f>IF(K1669&lt;=0,0,ROUNDDOWN((K1669*LOOKUP(K1669,{0,1950001,3300001,6950001,9000001,18000001,40000001},{0.05,0.1,0.2,0.23,0.33,0.4,0.45})-LOOKUP(K1669,{0,1950001,3300001,6950001,9000001,18000001,40000001},{0,97500,427500,636000,1536000,2796000,4796000}))*1.021,-2))</f>
        <v/>
      </c>
      <c r="O1669" s="21">
        <f>IF(L1669&lt;=0,0,ROUNDDOWN((L1669*LOOKUP(L1669,{0,1950001,3300001,6950001,9000001,18000001,40000001},{0.05,0.1,0.2,0.23,0.33,0.4,0.45})-LOOKUP(L1669,{0,1950001,3300001,6950001,9000001,18000001,40000001},{0,97500,427500,636000,1536000,2796000,4796000}))*1.021,-2))</f>
        <v/>
      </c>
      <c r="P1669" s="21">
        <f>MAX(0,ROUNDDOWN(F1669-E1669-430000,-3))</f>
        <v/>
      </c>
      <c r="Q1669" s="21">
        <f>MAX(0,ROUNDDOWN(F1669-E1669-430000-H1669,-3))</f>
        <v/>
      </c>
      <c r="R1669" s="21">
        <f>IF(F1669&lt;=450000,0,MAX(0,P1669*0.06-MIN(50000,P1669)*0.03))</f>
        <v/>
      </c>
      <c r="S1669" s="21">
        <f>IF(F1669&lt;=450000,0,MAX(0,P1669*0.04-MIN(50000,P1669)*0.02))</f>
        <v/>
      </c>
      <c r="T1669" s="21">
        <f>IF(F1669&lt;=450000,0,MAX(0,Q1669*0.06-MIN(50000,Q1669)*0.03))</f>
        <v/>
      </c>
      <c r="U1669" s="21">
        <f>IF(F1669&lt;=450000,0,MAX(0,Q1669*0.04-MIN(50000,Q1669)*0.02))</f>
        <v/>
      </c>
      <c r="V1669" s="21">
        <f>50000+MAX(0,G1669-480000)</f>
        <v/>
      </c>
      <c r="W1669" s="21">
        <f>P1669-V1669</f>
        <v/>
      </c>
      <c r="X1669" s="21">
        <f>Q1669-V1669</f>
        <v/>
      </c>
      <c r="Y1669" s="22">
        <f>IF(W1669&lt;0,0.9,LOOKUP(W1669,{0,1950001,3300001,6950001,9000001,18000001,40000001},{0.84895,0.7979,0.6958,0.66517,0.56307,0.4916,0.44055}))</f>
        <v/>
      </c>
      <c r="Z1669" s="22">
        <f>IF(X1669&lt;0,0.9,LOOKUP(X1669,{0,1950001,3300001,6950001,9000001,18000001,40000001},{0.84895,0.7979,0.6958,0.66517,0.56307,0.4916,0.44055}))</f>
        <v/>
      </c>
      <c r="AA1669" s="22">
        <f>IF(W1669&lt;0,0,CHOOSE(MATCH(W1669,{0,1950001,3300001,6950001,9000001},1),5.105/84.895,10.21/79.79,20.42/69.58,23.483/66.517,33.693/56.307))</f>
        <v/>
      </c>
      <c r="AB1669" s="21">
        <f>IF(C1669&lt;=2000,0,(MIN(C1669,ROUNDDOWN(F1669*0.3,0))-2000)*0.1)</f>
        <v/>
      </c>
      <c r="AC1669" s="21">
        <f>IF(C1669&lt;=2000,0,MIN((C1669-2000)*Y1669,(R1669+S1669)*0.2))</f>
        <v/>
      </c>
      <c r="AD1669" s="21">
        <f>IF(C1669&lt;=2000,0,MIN((C1669-2000)*Z1669,(T1669+U1669)*0.2))</f>
        <v/>
      </c>
      <c r="AE1669" s="21">
        <f>AC1669*AA1669</f>
        <v/>
      </c>
      <c r="AF1669" s="21">
        <f>ROUNDDOWN(R1669,-2)+ROUNDDOWN(S1669,-2)</f>
        <v/>
      </c>
      <c r="AG1669" s="21">
        <f>ROUNDDOWN(MAX(0,R1669-(AB1669+AC1669+AE1669)*0.6),-2)+ROUNDDOWN(MAX(0,S1669-(AB1669+AC1669+AE1669)*0.4),-2)</f>
        <v/>
      </c>
      <c r="AH1669" s="21">
        <f>ROUNDDOWN(MAX(0,T1669-(AB1669+AD1669)*0.6),-2)+ROUNDDOWN(MAX(0,U1669-(AB1669+AD1669)*0.4),-2)</f>
        <v/>
      </c>
      <c r="AI1669" s="21">
        <f>ROUNDDOWN(T1669,-2)+ROUNDDOWN(U1669,-2)</f>
        <v/>
      </c>
      <c r="AJ1669" s="21">
        <f>M1669+AF1669</f>
        <v/>
      </c>
      <c r="AK1669" s="21">
        <f>M1669+AG1669</f>
        <v/>
      </c>
      <c r="AL1669" s="21">
        <f>N1669+AH1669</f>
        <v/>
      </c>
      <c r="AM1669" s="21">
        <f>O1669+AI1669</f>
        <v/>
      </c>
      <c r="AN1669" s="21">
        <f>N1669+AI1669</f>
        <v/>
      </c>
      <c r="AO1669" s="21">
        <f>ROUNDDOWN((R1669+S1669)*0.2/Y1669+2000,0)</f>
        <v/>
      </c>
      <c r="AP1669" s="21">
        <f>ROUNDDOWN((T1669+U1669)*0.2/Z1669+2000,0)</f>
        <v/>
      </c>
      <c r="AQ1669" s="21">
        <f>AL1669-AK1669</f>
        <v/>
      </c>
      <c r="AR1669" s="21">
        <f>AM1669-AK1669</f>
        <v/>
      </c>
      <c r="AS1669" s="21">
        <f>AM1669-AL1669</f>
        <v/>
      </c>
      <c r="AT1669" s="21">
        <f>AK1669+C1669-AJ1669</f>
        <v/>
      </c>
      <c r="AU1669" s="21">
        <f>AL1669+C1669-AM1669</f>
        <v/>
      </c>
      <c r="AV1669" s="21">
        <f>AN1669+C1669-AM1669</f>
        <v/>
      </c>
    </row>
    <row r="1670">
      <c r="A1670" t="inlineStr">
        <is>
          <t>年収別 医療費15万</t>
        </is>
      </c>
      <c r="B1670" s="21">
        <f>'4_年収別'!$A$136</f>
        <v/>
      </c>
      <c r="C1670" s="21">
        <f>AO1670</f>
        <v/>
      </c>
      <c r="D1670" s="21" t="n">
        <v>150000</v>
      </c>
      <c r="E1670" s="21">
        <f>ROUND(MIN(B1670/12,650000)*12*0.0915+MIN(B1670/12,1390000)*12*(0.0504+0)+B1670*0.005,0)</f>
        <v/>
      </c>
      <c r="F1670" s="21">
        <f>IF(B1670&lt;741000,0,IF(B1670&lt;2191000,B1670-740000,IF(B1670&lt;2193000,1451000,IF(B1670&lt;2196000,1453000,IF(B1670&lt;2200000,1456000,IF(B1670&lt;3600000,ROUND(ROUNDDOWN(B1670/4,-3)*2.8,0)-80000,IF(B1670&lt;6600000,ROUND(ROUNDDOWN(B1670/4,-3)*3.2,0)-440000,IF(B1670&lt;8500000,ROUNDDOWN(B1670*0.9,0)-1100000,B1670-1950000))))))))</f>
        <v/>
      </c>
      <c r="G1670" s="21">
        <f>IF(F1670&gt;23500000,NA(),IF(F1670&lt;=4890000,1040000,IF(F1670&lt;=6550000,670000,620000)))</f>
        <v/>
      </c>
      <c r="H1670" s="21">
        <f>IF(D1670&lt;=0,0,MAX(0,MIN(2000000,D1670-MIN(100000,ROUNDDOWN(F1670*0.05,0)))))</f>
        <v/>
      </c>
      <c r="I1670" s="21">
        <f>IF(C1670&lt;=2000,0,MIN(C1670,ROUNDDOWN(F1670*0.4,0))-2000)</f>
        <v/>
      </c>
      <c r="J1670" s="21">
        <f>MAX(0,ROUNDDOWN(F1670-E1670-G1670,-3))</f>
        <v/>
      </c>
      <c r="K1670" s="21">
        <f>MAX(0,ROUNDDOWN(F1670-E1670-G1670-H1670-I1670,-3))</f>
        <v/>
      </c>
      <c r="L1670" s="21">
        <f>MAX(0,ROUNDDOWN(F1670-E1670-G1670-H1670,-3))</f>
        <v/>
      </c>
      <c r="M1670" s="21">
        <f>IF(J1670&lt;=0,0,ROUNDDOWN((J1670*LOOKUP(J1670,{0,1950001,3300001,6950001,9000001,18000001,40000001},{0.05,0.1,0.2,0.23,0.33,0.4,0.45})-LOOKUP(J1670,{0,1950001,3300001,6950001,9000001,18000001,40000001},{0,97500,427500,636000,1536000,2796000,4796000}))*1.021,-2))</f>
        <v/>
      </c>
      <c r="N1670" s="21">
        <f>IF(K1670&lt;=0,0,ROUNDDOWN((K1670*LOOKUP(K1670,{0,1950001,3300001,6950001,9000001,18000001,40000001},{0.05,0.1,0.2,0.23,0.33,0.4,0.45})-LOOKUP(K1670,{0,1950001,3300001,6950001,9000001,18000001,40000001},{0,97500,427500,636000,1536000,2796000,4796000}))*1.021,-2))</f>
        <v/>
      </c>
      <c r="O1670" s="21">
        <f>IF(L1670&lt;=0,0,ROUNDDOWN((L1670*LOOKUP(L1670,{0,1950001,3300001,6950001,9000001,18000001,40000001},{0.05,0.1,0.2,0.23,0.33,0.4,0.45})-LOOKUP(L1670,{0,1950001,3300001,6950001,9000001,18000001,40000001},{0,97500,427500,636000,1536000,2796000,4796000}))*1.021,-2))</f>
        <v/>
      </c>
      <c r="P1670" s="21">
        <f>MAX(0,ROUNDDOWN(F1670-E1670-430000,-3))</f>
        <v/>
      </c>
      <c r="Q1670" s="21">
        <f>MAX(0,ROUNDDOWN(F1670-E1670-430000-H1670,-3))</f>
        <v/>
      </c>
      <c r="R1670" s="21">
        <f>IF(F1670&lt;=450000,0,MAX(0,P1670*0.06-MIN(50000,P1670)*0.03))</f>
        <v/>
      </c>
      <c r="S1670" s="21">
        <f>IF(F1670&lt;=450000,0,MAX(0,P1670*0.04-MIN(50000,P1670)*0.02))</f>
        <v/>
      </c>
      <c r="T1670" s="21">
        <f>IF(F1670&lt;=450000,0,MAX(0,Q1670*0.06-MIN(50000,Q1670)*0.03))</f>
        <v/>
      </c>
      <c r="U1670" s="21">
        <f>IF(F1670&lt;=450000,0,MAX(0,Q1670*0.04-MIN(50000,Q1670)*0.02))</f>
        <v/>
      </c>
      <c r="V1670" s="21">
        <f>50000+MAX(0,G1670-480000)</f>
        <v/>
      </c>
      <c r="W1670" s="21">
        <f>P1670-V1670</f>
        <v/>
      </c>
      <c r="X1670" s="21">
        <f>Q1670-V1670</f>
        <v/>
      </c>
      <c r="Y1670" s="22">
        <f>IF(W1670&lt;0,0.9,LOOKUP(W1670,{0,1950001,3300001,6950001,9000001,18000001,40000001},{0.84895,0.7979,0.6958,0.66517,0.56307,0.4916,0.44055}))</f>
        <v/>
      </c>
      <c r="Z1670" s="22">
        <f>IF(X1670&lt;0,0.9,LOOKUP(X1670,{0,1950001,3300001,6950001,9000001,18000001,40000001},{0.84895,0.7979,0.6958,0.66517,0.56307,0.4916,0.44055}))</f>
        <v/>
      </c>
      <c r="AA1670" s="22">
        <f>IF(W1670&lt;0,0,CHOOSE(MATCH(W1670,{0,1950001,3300001,6950001,9000001},1),5.105/84.895,10.21/79.79,20.42/69.58,23.483/66.517,33.693/56.307))</f>
        <v/>
      </c>
      <c r="AB1670" s="21">
        <f>IF(C1670&lt;=2000,0,(MIN(C1670,ROUNDDOWN(F1670*0.3,0))-2000)*0.1)</f>
        <v/>
      </c>
      <c r="AC1670" s="21">
        <f>IF(C1670&lt;=2000,0,MIN((C1670-2000)*Y1670,(R1670+S1670)*0.2))</f>
        <v/>
      </c>
      <c r="AD1670" s="21">
        <f>IF(C1670&lt;=2000,0,MIN((C1670-2000)*Z1670,(T1670+U1670)*0.2))</f>
        <v/>
      </c>
      <c r="AE1670" s="21">
        <f>AC1670*AA1670</f>
        <v/>
      </c>
      <c r="AF1670" s="21">
        <f>ROUNDDOWN(R1670,-2)+ROUNDDOWN(S1670,-2)</f>
        <v/>
      </c>
      <c r="AG1670" s="21">
        <f>ROUNDDOWN(MAX(0,R1670-(AB1670+AC1670+AE1670)*0.6),-2)+ROUNDDOWN(MAX(0,S1670-(AB1670+AC1670+AE1670)*0.4),-2)</f>
        <v/>
      </c>
      <c r="AH1670" s="21">
        <f>ROUNDDOWN(MAX(0,T1670-(AB1670+AD1670)*0.6),-2)+ROUNDDOWN(MAX(0,U1670-(AB1670+AD1670)*0.4),-2)</f>
        <v/>
      </c>
      <c r="AI1670" s="21">
        <f>ROUNDDOWN(T1670,-2)+ROUNDDOWN(U1670,-2)</f>
        <v/>
      </c>
      <c r="AJ1670" s="21">
        <f>M1670+AF1670</f>
        <v/>
      </c>
      <c r="AK1670" s="21">
        <f>M1670+AG1670</f>
        <v/>
      </c>
      <c r="AL1670" s="21">
        <f>N1670+AH1670</f>
        <v/>
      </c>
      <c r="AM1670" s="21">
        <f>O1670+AI1670</f>
        <v/>
      </c>
      <c r="AN1670" s="21">
        <f>N1670+AI1670</f>
        <v/>
      </c>
      <c r="AO1670" s="21">
        <f>ROUNDDOWN((R1670+S1670)*0.2/Y1670+2000,0)</f>
        <v/>
      </c>
      <c r="AP1670" s="21">
        <f>ROUNDDOWN((T1670+U1670)*0.2/Z1670+2000,0)</f>
        <v/>
      </c>
      <c r="AQ1670" s="21">
        <f>AL1670-AK1670</f>
        <v/>
      </c>
      <c r="AR1670" s="21">
        <f>AM1670-AK1670</f>
        <v/>
      </c>
      <c r="AS1670" s="21">
        <f>AM1670-AL1670</f>
        <v/>
      </c>
      <c r="AT1670" s="21">
        <f>AK1670+C1670-AJ1670</f>
        <v/>
      </c>
      <c r="AU1670" s="21">
        <f>AL1670+C1670-AM1670</f>
        <v/>
      </c>
      <c r="AV1670" s="21">
        <f>AN1670+C1670-AM1670</f>
        <v/>
      </c>
    </row>
    <row r="1671">
      <c r="A1671" t="inlineStr">
        <is>
          <t>年収別 上限+5万</t>
        </is>
      </c>
      <c r="B1671" s="21">
        <f>'4_年収別'!$A$136</f>
        <v/>
      </c>
      <c r="C1671" s="21">
        <f>AO1671+50000</f>
        <v/>
      </c>
      <c r="D1671" s="21" t="n">
        <v>0</v>
      </c>
      <c r="E1671" s="21">
        <f>ROUND(MIN(B1671/12,650000)*12*0.0915+MIN(B1671/12,1390000)*12*(0.0504+0)+B1671*0.005,0)</f>
        <v/>
      </c>
      <c r="F1671" s="21">
        <f>IF(B1671&lt;741000,0,IF(B1671&lt;2191000,B1671-740000,IF(B1671&lt;2193000,1451000,IF(B1671&lt;2196000,1453000,IF(B1671&lt;2200000,1456000,IF(B1671&lt;3600000,ROUND(ROUNDDOWN(B1671/4,-3)*2.8,0)-80000,IF(B1671&lt;6600000,ROUND(ROUNDDOWN(B1671/4,-3)*3.2,0)-440000,IF(B1671&lt;8500000,ROUNDDOWN(B1671*0.9,0)-1100000,B1671-1950000))))))))</f>
        <v/>
      </c>
      <c r="G1671" s="21">
        <f>IF(F1671&gt;23500000,NA(),IF(F1671&lt;=4890000,1040000,IF(F1671&lt;=6550000,670000,620000)))</f>
        <v/>
      </c>
      <c r="H1671" s="21">
        <f>IF(D1671&lt;=0,0,MAX(0,MIN(2000000,D1671-MIN(100000,ROUNDDOWN(F1671*0.05,0)))))</f>
        <v/>
      </c>
      <c r="I1671" s="21">
        <f>IF(C1671&lt;=2000,0,MIN(C1671,ROUNDDOWN(F1671*0.4,0))-2000)</f>
        <v/>
      </c>
      <c r="J1671" s="21">
        <f>MAX(0,ROUNDDOWN(F1671-E1671-G1671,-3))</f>
        <v/>
      </c>
      <c r="K1671" s="21">
        <f>MAX(0,ROUNDDOWN(F1671-E1671-G1671-H1671-I1671,-3))</f>
        <v/>
      </c>
      <c r="L1671" s="21">
        <f>MAX(0,ROUNDDOWN(F1671-E1671-G1671-H1671,-3))</f>
        <v/>
      </c>
      <c r="M1671" s="21">
        <f>IF(J1671&lt;=0,0,ROUNDDOWN((J1671*LOOKUP(J1671,{0,1950001,3300001,6950001,9000001,18000001,40000001},{0.05,0.1,0.2,0.23,0.33,0.4,0.45})-LOOKUP(J1671,{0,1950001,3300001,6950001,9000001,18000001,40000001},{0,97500,427500,636000,1536000,2796000,4796000}))*1.021,-2))</f>
        <v/>
      </c>
      <c r="N1671" s="21">
        <f>IF(K1671&lt;=0,0,ROUNDDOWN((K1671*LOOKUP(K1671,{0,1950001,3300001,6950001,9000001,18000001,40000001},{0.05,0.1,0.2,0.23,0.33,0.4,0.45})-LOOKUP(K1671,{0,1950001,3300001,6950001,9000001,18000001,40000001},{0,97500,427500,636000,1536000,2796000,4796000}))*1.021,-2))</f>
        <v/>
      </c>
      <c r="O1671" s="21">
        <f>IF(L1671&lt;=0,0,ROUNDDOWN((L1671*LOOKUP(L1671,{0,1950001,3300001,6950001,9000001,18000001,40000001},{0.05,0.1,0.2,0.23,0.33,0.4,0.45})-LOOKUP(L1671,{0,1950001,3300001,6950001,9000001,18000001,40000001},{0,97500,427500,636000,1536000,2796000,4796000}))*1.021,-2))</f>
        <v/>
      </c>
      <c r="P1671" s="21">
        <f>MAX(0,ROUNDDOWN(F1671-E1671-430000,-3))</f>
        <v/>
      </c>
      <c r="Q1671" s="21">
        <f>MAX(0,ROUNDDOWN(F1671-E1671-430000-H1671,-3))</f>
        <v/>
      </c>
      <c r="R1671" s="21">
        <f>IF(F1671&lt;=450000,0,MAX(0,P1671*0.06-MIN(50000,P1671)*0.03))</f>
        <v/>
      </c>
      <c r="S1671" s="21">
        <f>IF(F1671&lt;=450000,0,MAX(0,P1671*0.04-MIN(50000,P1671)*0.02))</f>
        <v/>
      </c>
      <c r="T1671" s="21">
        <f>IF(F1671&lt;=450000,0,MAX(0,Q1671*0.06-MIN(50000,Q1671)*0.03))</f>
        <v/>
      </c>
      <c r="U1671" s="21">
        <f>IF(F1671&lt;=450000,0,MAX(0,Q1671*0.04-MIN(50000,Q1671)*0.02))</f>
        <v/>
      </c>
      <c r="V1671" s="21">
        <f>50000+MAX(0,G1671-480000)</f>
        <v/>
      </c>
      <c r="W1671" s="21">
        <f>P1671-V1671</f>
        <v/>
      </c>
      <c r="X1671" s="21">
        <f>Q1671-V1671</f>
        <v/>
      </c>
      <c r="Y1671" s="22">
        <f>IF(W1671&lt;0,0.9,LOOKUP(W1671,{0,1950001,3300001,6950001,9000001,18000001,40000001},{0.84895,0.7979,0.6958,0.66517,0.56307,0.4916,0.44055}))</f>
        <v/>
      </c>
      <c r="Z1671" s="22">
        <f>IF(X1671&lt;0,0.9,LOOKUP(X1671,{0,1950001,3300001,6950001,9000001,18000001,40000001},{0.84895,0.7979,0.6958,0.66517,0.56307,0.4916,0.44055}))</f>
        <v/>
      </c>
      <c r="AA1671" s="22">
        <f>IF(W1671&lt;0,0,CHOOSE(MATCH(W1671,{0,1950001,3300001,6950001,9000001},1),5.105/84.895,10.21/79.79,20.42/69.58,23.483/66.517,33.693/56.307))</f>
        <v/>
      </c>
      <c r="AB1671" s="21">
        <f>IF(C1671&lt;=2000,0,(MIN(C1671,ROUNDDOWN(F1671*0.3,0))-2000)*0.1)</f>
        <v/>
      </c>
      <c r="AC1671" s="21">
        <f>IF(C1671&lt;=2000,0,MIN((C1671-2000)*Y1671,(R1671+S1671)*0.2))</f>
        <v/>
      </c>
      <c r="AD1671" s="21">
        <f>IF(C1671&lt;=2000,0,MIN((C1671-2000)*Z1671,(T1671+U1671)*0.2))</f>
        <v/>
      </c>
      <c r="AE1671" s="21">
        <f>AC1671*AA1671</f>
        <v/>
      </c>
      <c r="AF1671" s="21">
        <f>ROUNDDOWN(R1671,-2)+ROUNDDOWN(S1671,-2)</f>
        <v/>
      </c>
      <c r="AG1671" s="21">
        <f>ROUNDDOWN(MAX(0,R1671-(AB1671+AC1671+AE1671)*0.6),-2)+ROUNDDOWN(MAX(0,S1671-(AB1671+AC1671+AE1671)*0.4),-2)</f>
        <v/>
      </c>
      <c r="AH1671" s="21">
        <f>ROUNDDOWN(MAX(0,T1671-(AB1671+AD1671)*0.6),-2)+ROUNDDOWN(MAX(0,U1671-(AB1671+AD1671)*0.4),-2)</f>
        <v/>
      </c>
      <c r="AI1671" s="21">
        <f>ROUNDDOWN(T1671,-2)+ROUNDDOWN(U1671,-2)</f>
        <v/>
      </c>
      <c r="AJ1671" s="21">
        <f>M1671+AF1671</f>
        <v/>
      </c>
      <c r="AK1671" s="21">
        <f>M1671+AG1671</f>
        <v/>
      </c>
      <c r="AL1671" s="21">
        <f>N1671+AH1671</f>
        <v/>
      </c>
      <c r="AM1671" s="21">
        <f>O1671+AI1671</f>
        <v/>
      </c>
      <c r="AN1671" s="21">
        <f>N1671+AI1671</f>
        <v/>
      </c>
      <c r="AO1671" s="21">
        <f>ROUNDDOWN((R1671+S1671)*0.2/Y1671+2000,0)</f>
        <v/>
      </c>
      <c r="AP1671" s="21">
        <f>ROUNDDOWN((T1671+U1671)*0.2/Z1671+2000,0)</f>
        <v/>
      </c>
      <c r="AQ1671" s="21">
        <f>AL1671-AK1671</f>
        <v/>
      </c>
      <c r="AR1671" s="21">
        <f>AM1671-AK1671</f>
        <v/>
      </c>
      <c r="AS1671" s="21">
        <f>AM1671-AL1671</f>
        <v/>
      </c>
      <c r="AT1671" s="21">
        <f>AK1671+C1671-AJ1671</f>
        <v/>
      </c>
      <c r="AU1671" s="21">
        <f>AL1671+C1671-AM1671</f>
        <v/>
      </c>
      <c r="AV1671" s="21">
        <f>AN1671+C1671-AM1671</f>
        <v/>
      </c>
    </row>
    <row r="1672">
      <c r="A1672" t="inlineStr">
        <is>
          <t>年収別 医療費15万</t>
        </is>
      </c>
      <c r="B1672" s="21">
        <f>'4_年収別'!$A$137</f>
        <v/>
      </c>
      <c r="C1672" s="21">
        <f>AO1672</f>
        <v/>
      </c>
      <c r="D1672" s="21" t="n">
        <v>150000</v>
      </c>
      <c r="E1672" s="21">
        <f>ROUND(MIN(B1672/12,650000)*12*0.0915+MIN(B1672/12,1390000)*12*(0.0504+0)+B1672*0.005,0)</f>
        <v/>
      </c>
      <c r="F1672" s="21">
        <f>IF(B1672&lt;741000,0,IF(B1672&lt;2191000,B1672-740000,IF(B1672&lt;2193000,1451000,IF(B1672&lt;2196000,1453000,IF(B1672&lt;2200000,1456000,IF(B1672&lt;3600000,ROUND(ROUNDDOWN(B1672/4,-3)*2.8,0)-80000,IF(B1672&lt;6600000,ROUND(ROUNDDOWN(B1672/4,-3)*3.2,0)-440000,IF(B1672&lt;8500000,ROUNDDOWN(B1672*0.9,0)-1100000,B1672-1950000))))))))</f>
        <v/>
      </c>
      <c r="G1672" s="21">
        <f>IF(F1672&gt;23500000,NA(),IF(F1672&lt;=4890000,1040000,IF(F1672&lt;=6550000,670000,620000)))</f>
        <v/>
      </c>
      <c r="H1672" s="21">
        <f>IF(D1672&lt;=0,0,MAX(0,MIN(2000000,D1672-MIN(100000,ROUNDDOWN(F1672*0.05,0)))))</f>
        <v/>
      </c>
      <c r="I1672" s="21">
        <f>IF(C1672&lt;=2000,0,MIN(C1672,ROUNDDOWN(F1672*0.4,0))-2000)</f>
        <v/>
      </c>
      <c r="J1672" s="21">
        <f>MAX(0,ROUNDDOWN(F1672-E1672-G1672,-3))</f>
        <v/>
      </c>
      <c r="K1672" s="21">
        <f>MAX(0,ROUNDDOWN(F1672-E1672-G1672-H1672-I1672,-3))</f>
        <v/>
      </c>
      <c r="L1672" s="21">
        <f>MAX(0,ROUNDDOWN(F1672-E1672-G1672-H1672,-3))</f>
        <v/>
      </c>
      <c r="M1672" s="21">
        <f>IF(J1672&lt;=0,0,ROUNDDOWN((J1672*LOOKUP(J1672,{0,1950001,3300001,6950001,9000001,18000001,40000001},{0.05,0.1,0.2,0.23,0.33,0.4,0.45})-LOOKUP(J1672,{0,1950001,3300001,6950001,9000001,18000001,40000001},{0,97500,427500,636000,1536000,2796000,4796000}))*1.021,-2))</f>
        <v/>
      </c>
      <c r="N1672" s="21">
        <f>IF(K1672&lt;=0,0,ROUNDDOWN((K1672*LOOKUP(K1672,{0,1950001,3300001,6950001,9000001,18000001,40000001},{0.05,0.1,0.2,0.23,0.33,0.4,0.45})-LOOKUP(K1672,{0,1950001,3300001,6950001,9000001,18000001,40000001},{0,97500,427500,636000,1536000,2796000,4796000}))*1.021,-2))</f>
        <v/>
      </c>
      <c r="O1672" s="21">
        <f>IF(L1672&lt;=0,0,ROUNDDOWN((L1672*LOOKUP(L1672,{0,1950001,3300001,6950001,9000001,18000001,40000001},{0.05,0.1,0.2,0.23,0.33,0.4,0.45})-LOOKUP(L1672,{0,1950001,3300001,6950001,9000001,18000001,40000001},{0,97500,427500,636000,1536000,2796000,4796000}))*1.021,-2))</f>
        <v/>
      </c>
      <c r="P1672" s="21">
        <f>MAX(0,ROUNDDOWN(F1672-E1672-430000,-3))</f>
        <v/>
      </c>
      <c r="Q1672" s="21">
        <f>MAX(0,ROUNDDOWN(F1672-E1672-430000-H1672,-3))</f>
        <v/>
      </c>
      <c r="R1672" s="21">
        <f>IF(F1672&lt;=450000,0,MAX(0,P1672*0.06-MIN(50000,P1672)*0.03))</f>
        <v/>
      </c>
      <c r="S1672" s="21">
        <f>IF(F1672&lt;=450000,0,MAX(0,P1672*0.04-MIN(50000,P1672)*0.02))</f>
        <v/>
      </c>
      <c r="T1672" s="21">
        <f>IF(F1672&lt;=450000,0,MAX(0,Q1672*0.06-MIN(50000,Q1672)*0.03))</f>
        <v/>
      </c>
      <c r="U1672" s="21">
        <f>IF(F1672&lt;=450000,0,MAX(0,Q1672*0.04-MIN(50000,Q1672)*0.02))</f>
        <v/>
      </c>
      <c r="V1672" s="21">
        <f>50000+MAX(0,G1672-480000)</f>
        <v/>
      </c>
      <c r="W1672" s="21">
        <f>P1672-V1672</f>
        <v/>
      </c>
      <c r="X1672" s="21">
        <f>Q1672-V1672</f>
        <v/>
      </c>
      <c r="Y1672" s="22">
        <f>IF(W1672&lt;0,0.9,LOOKUP(W1672,{0,1950001,3300001,6950001,9000001,18000001,40000001},{0.84895,0.7979,0.6958,0.66517,0.56307,0.4916,0.44055}))</f>
        <v/>
      </c>
      <c r="Z1672" s="22">
        <f>IF(X1672&lt;0,0.9,LOOKUP(X1672,{0,1950001,3300001,6950001,9000001,18000001,40000001},{0.84895,0.7979,0.6958,0.66517,0.56307,0.4916,0.44055}))</f>
        <v/>
      </c>
      <c r="AA1672" s="22">
        <f>IF(W1672&lt;0,0,CHOOSE(MATCH(W1672,{0,1950001,3300001,6950001,9000001},1),5.105/84.895,10.21/79.79,20.42/69.58,23.483/66.517,33.693/56.307))</f>
        <v/>
      </c>
      <c r="AB1672" s="21">
        <f>IF(C1672&lt;=2000,0,(MIN(C1672,ROUNDDOWN(F1672*0.3,0))-2000)*0.1)</f>
        <v/>
      </c>
      <c r="AC1672" s="21">
        <f>IF(C1672&lt;=2000,0,MIN((C1672-2000)*Y1672,(R1672+S1672)*0.2))</f>
        <v/>
      </c>
      <c r="AD1672" s="21">
        <f>IF(C1672&lt;=2000,0,MIN((C1672-2000)*Z1672,(T1672+U1672)*0.2))</f>
        <v/>
      </c>
      <c r="AE1672" s="21">
        <f>AC1672*AA1672</f>
        <v/>
      </c>
      <c r="AF1672" s="21">
        <f>ROUNDDOWN(R1672,-2)+ROUNDDOWN(S1672,-2)</f>
        <v/>
      </c>
      <c r="AG1672" s="21">
        <f>ROUNDDOWN(MAX(0,R1672-(AB1672+AC1672+AE1672)*0.6),-2)+ROUNDDOWN(MAX(0,S1672-(AB1672+AC1672+AE1672)*0.4),-2)</f>
        <v/>
      </c>
      <c r="AH1672" s="21">
        <f>ROUNDDOWN(MAX(0,T1672-(AB1672+AD1672)*0.6),-2)+ROUNDDOWN(MAX(0,U1672-(AB1672+AD1672)*0.4),-2)</f>
        <v/>
      </c>
      <c r="AI1672" s="21">
        <f>ROUNDDOWN(T1672,-2)+ROUNDDOWN(U1672,-2)</f>
        <v/>
      </c>
      <c r="AJ1672" s="21">
        <f>M1672+AF1672</f>
        <v/>
      </c>
      <c r="AK1672" s="21">
        <f>M1672+AG1672</f>
        <v/>
      </c>
      <c r="AL1672" s="21">
        <f>N1672+AH1672</f>
        <v/>
      </c>
      <c r="AM1672" s="21">
        <f>O1672+AI1672</f>
        <v/>
      </c>
      <c r="AN1672" s="21">
        <f>N1672+AI1672</f>
        <v/>
      </c>
      <c r="AO1672" s="21">
        <f>ROUNDDOWN((R1672+S1672)*0.2/Y1672+2000,0)</f>
        <v/>
      </c>
      <c r="AP1672" s="21">
        <f>ROUNDDOWN((T1672+U1672)*0.2/Z1672+2000,0)</f>
        <v/>
      </c>
      <c r="AQ1672" s="21">
        <f>AL1672-AK1672</f>
        <v/>
      </c>
      <c r="AR1672" s="21">
        <f>AM1672-AK1672</f>
        <v/>
      </c>
      <c r="AS1672" s="21">
        <f>AM1672-AL1672</f>
        <v/>
      </c>
      <c r="AT1672" s="21">
        <f>AK1672+C1672-AJ1672</f>
        <v/>
      </c>
      <c r="AU1672" s="21">
        <f>AL1672+C1672-AM1672</f>
        <v/>
      </c>
      <c r="AV1672" s="21">
        <f>AN1672+C1672-AM1672</f>
        <v/>
      </c>
    </row>
    <row r="1673">
      <c r="A1673" t="inlineStr">
        <is>
          <t>年収別 上限+5万</t>
        </is>
      </c>
      <c r="B1673" s="21">
        <f>'4_年収別'!$A$137</f>
        <v/>
      </c>
      <c r="C1673" s="21">
        <f>AO1673+50000</f>
        <v/>
      </c>
      <c r="D1673" s="21" t="n">
        <v>0</v>
      </c>
      <c r="E1673" s="21">
        <f>ROUND(MIN(B1673/12,650000)*12*0.0915+MIN(B1673/12,1390000)*12*(0.0504+0)+B1673*0.005,0)</f>
        <v/>
      </c>
      <c r="F1673" s="21">
        <f>IF(B1673&lt;741000,0,IF(B1673&lt;2191000,B1673-740000,IF(B1673&lt;2193000,1451000,IF(B1673&lt;2196000,1453000,IF(B1673&lt;2200000,1456000,IF(B1673&lt;3600000,ROUND(ROUNDDOWN(B1673/4,-3)*2.8,0)-80000,IF(B1673&lt;6600000,ROUND(ROUNDDOWN(B1673/4,-3)*3.2,0)-440000,IF(B1673&lt;8500000,ROUNDDOWN(B1673*0.9,0)-1100000,B1673-1950000))))))))</f>
        <v/>
      </c>
      <c r="G1673" s="21">
        <f>IF(F1673&gt;23500000,NA(),IF(F1673&lt;=4890000,1040000,IF(F1673&lt;=6550000,670000,620000)))</f>
        <v/>
      </c>
      <c r="H1673" s="21">
        <f>IF(D1673&lt;=0,0,MAX(0,MIN(2000000,D1673-MIN(100000,ROUNDDOWN(F1673*0.05,0)))))</f>
        <v/>
      </c>
      <c r="I1673" s="21">
        <f>IF(C1673&lt;=2000,0,MIN(C1673,ROUNDDOWN(F1673*0.4,0))-2000)</f>
        <v/>
      </c>
      <c r="J1673" s="21">
        <f>MAX(0,ROUNDDOWN(F1673-E1673-G1673,-3))</f>
        <v/>
      </c>
      <c r="K1673" s="21">
        <f>MAX(0,ROUNDDOWN(F1673-E1673-G1673-H1673-I1673,-3))</f>
        <v/>
      </c>
      <c r="L1673" s="21">
        <f>MAX(0,ROUNDDOWN(F1673-E1673-G1673-H1673,-3))</f>
        <v/>
      </c>
      <c r="M1673" s="21">
        <f>IF(J1673&lt;=0,0,ROUNDDOWN((J1673*LOOKUP(J1673,{0,1950001,3300001,6950001,9000001,18000001,40000001},{0.05,0.1,0.2,0.23,0.33,0.4,0.45})-LOOKUP(J1673,{0,1950001,3300001,6950001,9000001,18000001,40000001},{0,97500,427500,636000,1536000,2796000,4796000}))*1.021,-2))</f>
        <v/>
      </c>
      <c r="N1673" s="21">
        <f>IF(K1673&lt;=0,0,ROUNDDOWN((K1673*LOOKUP(K1673,{0,1950001,3300001,6950001,9000001,18000001,40000001},{0.05,0.1,0.2,0.23,0.33,0.4,0.45})-LOOKUP(K1673,{0,1950001,3300001,6950001,9000001,18000001,40000001},{0,97500,427500,636000,1536000,2796000,4796000}))*1.021,-2))</f>
        <v/>
      </c>
      <c r="O1673" s="21">
        <f>IF(L1673&lt;=0,0,ROUNDDOWN((L1673*LOOKUP(L1673,{0,1950001,3300001,6950001,9000001,18000001,40000001},{0.05,0.1,0.2,0.23,0.33,0.4,0.45})-LOOKUP(L1673,{0,1950001,3300001,6950001,9000001,18000001,40000001},{0,97500,427500,636000,1536000,2796000,4796000}))*1.021,-2))</f>
        <v/>
      </c>
      <c r="P1673" s="21">
        <f>MAX(0,ROUNDDOWN(F1673-E1673-430000,-3))</f>
        <v/>
      </c>
      <c r="Q1673" s="21">
        <f>MAX(0,ROUNDDOWN(F1673-E1673-430000-H1673,-3))</f>
        <v/>
      </c>
      <c r="R1673" s="21">
        <f>IF(F1673&lt;=450000,0,MAX(0,P1673*0.06-MIN(50000,P1673)*0.03))</f>
        <v/>
      </c>
      <c r="S1673" s="21">
        <f>IF(F1673&lt;=450000,0,MAX(0,P1673*0.04-MIN(50000,P1673)*0.02))</f>
        <v/>
      </c>
      <c r="T1673" s="21">
        <f>IF(F1673&lt;=450000,0,MAX(0,Q1673*0.06-MIN(50000,Q1673)*0.03))</f>
        <v/>
      </c>
      <c r="U1673" s="21">
        <f>IF(F1673&lt;=450000,0,MAX(0,Q1673*0.04-MIN(50000,Q1673)*0.02))</f>
        <v/>
      </c>
      <c r="V1673" s="21">
        <f>50000+MAX(0,G1673-480000)</f>
        <v/>
      </c>
      <c r="W1673" s="21">
        <f>P1673-V1673</f>
        <v/>
      </c>
      <c r="X1673" s="21">
        <f>Q1673-V1673</f>
        <v/>
      </c>
      <c r="Y1673" s="22">
        <f>IF(W1673&lt;0,0.9,LOOKUP(W1673,{0,1950001,3300001,6950001,9000001,18000001,40000001},{0.84895,0.7979,0.6958,0.66517,0.56307,0.4916,0.44055}))</f>
        <v/>
      </c>
      <c r="Z1673" s="22">
        <f>IF(X1673&lt;0,0.9,LOOKUP(X1673,{0,1950001,3300001,6950001,9000001,18000001,40000001},{0.84895,0.7979,0.6958,0.66517,0.56307,0.4916,0.44055}))</f>
        <v/>
      </c>
      <c r="AA1673" s="22">
        <f>IF(W1673&lt;0,0,CHOOSE(MATCH(W1673,{0,1950001,3300001,6950001,9000001},1),5.105/84.895,10.21/79.79,20.42/69.58,23.483/66.517,33.693/56.307))</f>
        <v/>
      </c>
      <c r="AB1673" s="21">
        <f>IF(C1673&lt;=2000,0,(MIN(C1673,ROUNDDOWN(F1673*0.3,0))-2000)*0.1)</f>
        <v/>
      </c>
      <c r="AC1673" s="21">
        <f>IF(C1673&lt;=2000,0,MIN((C1673-2000)*Y1673,(R1673+S1673)*0.2))</f>
        <v/>
      </c>
      <c r="AD1673" s="21">
        <f>IF(C1673&lt;=2000,0,MIN((C1673-2000)*Z1673,(T1673+U1673)*0.2))</f>
        <v/>
      </c>
      <c r="AE1673" s="21">
        <f>AC1673*AA1673</f>
        <v/>
      </c>
      <c r="AF1673" s="21">
        <f>ROUNDDOWN(R1673,-2)+ROUNDDOWN(S1673,-2)</f>
        <v/>
      </c>
      <c r="AG1673" s="21">
        <f>ROUNDDOWN(MAX(0,R1673-(AB1673+AC1673+AE1673)*0.6),-2)+ROUNDDOWN(MAX(0,S1673-(AB1673+AC1673+AE1673)*0.4),-2)</f>
        <v/>
      </c>
      <c r="AH1673" s="21">
        <f>ROUNDDOWN(MAX(0,T1673-(AB1673+AD1673)*0.6),-2)+ROUNDDOWN(MAX(0,U1673-(AB1673+AD1673)*0.4),-2)</f>
        <v/>
      </c>
      <c r="AI1673" s="21">
        <f>ROUNDDOWN(T1673,-2)+ROUNDDOWN(U1673,-2)</f>
        <v/>
      </c>
      <c r="AJ1673" s="21">
        <f>M1673+AF1673</f>
        <v/>
      </c>
      <c r="AK1673" s="21">
        <f>M1673+AG1673</f>
        <v/>
      </c>
      <c r="AL1673" s="21">
        <f>N1673+AH1673</f>
        <v/>
      </c>
      <c r="AM1673" s="21">
        <f>O1673+AI1673</f>
        <v/>
      </c>
      <c r="AN1673" s="21">
        <f>N1673+AI1673</f>
        <v/>
      </c>
      <c r="AO1673" s="21">
        <f>ROUNDDOWN((R1673+S1673)*0.2/Y1673+2000,0)</f>
        <v/>
      </c>
      <c r="AP1673" s="21">
        <f>ROUNDDOWN((T1673+U1673)*0.2/Z1673+2000,0)</f>
        <v/>
      </c>
      <c r="AQ1673" s="21">
        <f>AL1673-AK1673</f>
        <v/>
      </c>
      <c r="AR1673" s="21">
        <f>AM1673-AK1673</f>
        <v/>
      </c>
      <c r="AS1673" s="21">
        <f>AM1673-AL1673</f>
        <v/>
      </c>
      <c r="AT1673" s="21">
        <f>AK1673+C1673-AJ1673</f>
        <v/>
      </c>
      <c r="AU1673" s="21">
        <f>AL1673+C1673-AM1673</f>
        <v/>
      </c>
      <c r="AV1673" s="21">
        <f>AN1673+C1673-AM1673</f>
        <v/>
      </c>
    </row>
    <row r="1674">
      <c r="A1674" t="inlineStr">
        <is>
          <t>年収別 医療費15万</t>
        </is>
      </c>
      <c r="B1674" s="21">
        <f>'4_年収別'!$A$138</f>
        <v/>
      </c>
      <c r="C1674" s="21">
        <f>AO1674</f>
        <v/>
      </c>
      <c r="D1674" s="21" t="n">
        <v>150000</v>
      </c>
      <c r="E1674" s="21">
        <f>ROUND(MIN(B1674/12,650000)*12*0.0915+MIN(B1674/12,1390000)*12*(0.0504+0)+B1674*0.005,0)</f>
        <v/>
      </c>
      <c r="F1674" s="21">
        <f>IF(B1674&lt;741000,0,IF(B1674&lt;2191000,B1674-740000,IF(B1674&lt;2193000,1451000,IF(B1674&lt;2196000,1453000,IF(B1674&lt;2200000,1456000,IF(B1674&lt;3600000,ROUND(ROUNDDOWN(B1674/4,-3)*2.8,0)-80000,IF(B1674&lt;6600000,ROUND(ROUNDDOWN(B1674/4,-3)*3.2,0)-440000,IF(B1674&lt;8500000,ROUNDDOWN(B1674*0.9,0)-1100000,B1674-1950000))))))))</f>
        <v/>
      </c>
      <c r="G1674" s="21">
        <f>IF(F1674&gt;23500000,NA(),IF(F1674&lt;=4890000,1040000,IF(F1674&lt;=6550000,670000,620000)))</f>
        <v/>
      </c>
      <c r="H1674" s="21">
        <f>IF(D1674&lt;=0,0,MAX(0,MIN(2000000,D1674-MIN(100000,ROUNDDOWN(F1674*0.05,0)))))</f>
        <v/>
      </c>
      <c r="I1674" s="21">
        <f>IF(C1674&lt;=2000,0,MIN(C1674,ROUNDDOWN(F1674*0.4,0))-2000)</f>
        <v/>
      </c>
      <c r="J1674" s="21">
        <f>MAX(0,ROUNDDOWN(F1674-E1674-G1674,-3))</f>
        <v/>
      </c>
      <c r="K1674" s="21">
        <f>MAX(0,ROUNDDOWN(F1674-E1674-G1674-H1674-I1674,-3))</f>
        <v/>
      </c>
      <c r="L1674" s="21">
        <f>MAX(0,ROUNDDOWN(F1674-E1674-G1674-H1674,-3))</f>
        <v/>
      </c>
      <c r="M1674" s="21">
        <f>IF(J1674&lt;=0,0,ROUNDDOWN((J1674*LOOKUP(J1674,{0,1950001,3300001,6950001,9000001,18000001,40000001},{0.05,0.1,0.2,0.23,0.33,0.4,0.45})-LOOKUP(J1674,{0,1950001,3300001,6950001,9000001,18000001,40000001},{0,97500,427500,636000,1536000,2796000,4796000}))*1.021,-2))</f>
        <v/>
      </c>
      <c r="N1674" s="21">
        <f>IF(K1674&lt;=0,0,ROUNDDOWN((K1674*LOOKUP(K1674,{0,1950001,3300001,6950001,9000001,18000001,40000001},{0.05,0.1,0.2,0.23,0.33,0.4,0.45})-LOOKUP(K1674,{0,1950001,3300001,6950001,9000001,18000001,40000001},{0,97500,427500,636000,1536000,2796000,4796000}))*1.021,-2))</f>
        <v/>
      </c>
      <c r="O1674" s="21">
        <f>IF(L1674&lt;=0,0,ROUNDDOWN((L1674*LOOKUP(L1674,{0,1950001,3300001,6950001,9000001,18000001,40000001},{0.05,0.1,0.2,0.23,0.33,0.4,0.45})-LOOKUP(L1674,{0,1950001,3300001,6950001,9000001,18000001,40000001},{0,97500,427500,636000,1536000,2796000,4796000}))*1.021,-2))</f>
        <v/>
      </c>
      <c r="P1674" s="21">
        <f>MAX(0,ROUNDDOWN(F1674-E1674-430000,-3))</f>
        <v/>
      </c>
      <c r="Q1674" s="21">
        <f>MAX(0,ROUNDDOWN(F1674-E1674-430000-H1674,-3))</f>
        <v/>
      </c>
      <c r="R1674" s="21">
        <f>IF(F1674&lt;=450000,0,MAX(0,P1674*0.06-MIN(50000,P1674)*0.03))</f>
        <v/>
      </c>
      <c r="S1674" s="21">
        <f>IF(F1674&lt;=450000,0,MAX(0,P1674*0.04-MIN(50000,P1674)*0.02))</f>
        <v/>
      </c>
      <c r="T1674" s="21">
        <f>IF(F1674&lt;=450000,0,MAX(0,Q1674*0.06-MIN(50000,Q1674)*0.03))</f>
        <v/>
      </c>
      <c r="U1674" s="21">
        <f>IF(F1674&lt;=450000,0,MAX(0,Q1674*0.04-MIN(50000,Q1674)*0.02))</f>
        <v/>
      </c>
      <c r="V1674" s="21">
        <f>50000+MAX(0,G1674-480000)</f>
        <v/>
      </c>
      <c r="W1674" s="21">
        <f>P1674-V1674</f>
        <v/>
      </c>
      <c r="X1674" s="21">
        <f>Q1674-V1674</f>
        <v/>
      </c>
      <c r="Y1674" s="22">
        <f>IF(W1674&lt;0,0.9,LOOKUP(W1674,{0,1950001,3300001,6950001,9000001,18000001,40000001},{0.84895,0.7979,0.6958,0.66517,0.56307,0.4916,0.44055}))</f>
        <v/>
      </c>
      <c r="Z1674" s="22">
        <f>IF(X1674&lt;0,0.9,LOOKUP(X1674,{0,1950001,3300001,6950001,9000001,18000001,40000001},{0.84895,0.7979,0.6958,0.66517,0.56307,0.4916,0.44055}))</f>
        <v/>
      </c>
      <c r="AA1674" s="22">
        <f>IF(W1674&lt;0,0,CHOOSE(MATCH(W1674,{0,1950001,3300001,6950001,9000001},1),5.105/84.895,10.21/79.79,20.42/69.58,23.483/66.517,33.693/56.307))</f>
        <v/>
      </c>
      <c r="AB1674" s="21">
        <f>IF(C1674&lt;=2000,0,(MIN(C1674,ROUNDDOWN(F1674*0.3,0))-2000)*0.1)</f>
        <v/>
      </c>
      <c r="AC1674" s="21">
        <f>IF(C1674&lt;=2000,0,MIN((C1674-2000)*Y1674,(R1674+S1674)*0.2))</f>
        <v/>
      </c>
      <c r="AD1674" s="21">
        <f>IF(C1674&lt;=2000,0,MIN((C1674-2000)*Z1674,(T1674+U1674)*0.2))</f>
        <v/>
      </c>
      <c r="AE1674" s="21">
        <f>AC1674*AA1674</f>
        <v/>
      </c>
      <c r="AF1674" s="21">
        <f>ROUNDDOWN(R1674,-2)+ROUNDDOWN(S1674,-2)</f>
        <v/>
      </c>
      <c r="AG1674" s="21">
        <f>ROUNDDOWN(MAX(0,R1674-(AB1674+AC1674+AE1674)*0.6),-2)+ROUNDDOWN(MAX(0,S1674-(AB1674+AC1674+AE1674)*0.4),-2)</f>
        <v/>
      </c>
      <c r="AH1674" s="21">
        <f>ROUNDDOWN(MAX(0,T1674-(AB1674+AD1674)*0.6),-2)+ROUNDDOWN(MAX(0,U1674-(AB1674+AD1674)*0.4),-2)</f>
        <v/>
      </c>
      <c r="AI1674" s="21">
        <f>ROUNDDOWN(T1674,-2)+ROUNDDOWN(U1674,-2)</f>
        <v/>
      </c>
      <c r="AJ1674" s="21">
        <f>M1674+AF1674</f>
        <v/>
      </c>
      <c r="AK1674" s="21">
        <f>M1674+AG1674</f>
        <v/>
      </c>
      <c r="AL1674" s="21">
        <f>N1674+AH1674</f>
        <v/>
      </c>
      <c r="AM1674" s="21">
        <f>O1674+AI1674</f>
        <v/>
      </c>
      <c r="AN1674" s="21">
        <f>N1674+AI1674</f>
        <v/>
      </c>
      <c r="AO1674" s="21">
        <f>ROUNDDOWN((R1674+S1674)*0.2/Y1674+2000,0)</f>
        <v/>
      </c>
      <c r="AP1674" s="21">
        <f>ROUNDDOWN((T1674+U1674)*0.2/Z1674+2000,0)</f>
        <v/>
      </c>
      <c r="AQ1674" s="21">
        <f>AL1674-AK1674</f>
        <v/>
      </c>
      <c r="AR1674" s="21">
        <f>AM1674-AK1674</f>
        <v/>
      </c>
      <c r="AS1674" s="21">
        <f>AM1674-AL1674</f>
        <v/>
      </c>
      <c r="AT1674" s="21">
        <f>AK1674+C1674-AJ1674</f>
        <v/>
      </c>
      <c r="AU1674" s="21">
        <f>AL1674+C1674-AM1674</f>
        <v/>
      </c>
      <c r="AV1674" s="21">
        <f>AN1674+C1674-AM1674</f>
        <v/>
      </c>
    </row>
    <row r="1675">
      <c r="A1675" t="inlineStr">
        <is>
          <t>年収別 上限+5万</t>
        </is>
      </c>
      <c r="B1675" s="21">
        <f>'4_年収別'!$A$138</f>
        <v/>
      </c>
      <c r="C1675" s="21">
        <f>AO1675+50000</f>
        <v/>
      </c>
      <c r="D1675" s="21" t="n">
        <v>0</v>
      </c>
      <c r="E1675" s="21">
        <f>ROUND(MIN(B1675/12,650000)*12*0.0915+MIN(B1675/12,1390000)*12*(0.0504+0)+B1675*0.005,0)</f>
        <v/>
      </c>
      <c r="F1675" s="21">
        <f>IF(B1675&lt;741000,0,IF(B1675&lt;2191000,B1675-740000,IF(B1675&lt;2193000,1451000,IF(B1675&lt;2196000,1453000,IF(B1675&lt;2200000,1456000,IF(B1675&lt;3600000,ROUND(ROUNDDOWN(B1675/4,-3)*2.8,0)-80000,IF(B1675&lt;6600000,ROUND(ROUNDDOWN(B1675/4,-3)*3.2,0)-440000,IF(B1675&lt;8500000,ROUNDDOWN(B1675*0.9,0)-1100000,B1675-1950000))))))))</f>
        <v/>
      </c>
      <c r="G1675" s="21">
        <f>IF(F1675&gt;23500000,NA(),IF(F1675&lt;=4890000,1040000,IF(F1675&lt;=6550000,670000,620000)))</f>
        <v/>
      </c>
      <c r="H1675" s="21">
        <f>IF(D1675&lt;=0,0,MAX(0,MIN(2000000,D1675-MIN(100000,ROUNDDOWN(F1675*0.05,0)))))</f>
        <v/>
      </c>
      <c r="I1675" s="21">
        <f>IF(C1675&lt;=2000,0,MIN(C1675,ROUNDDOWN(F1675*0.4,0))-2000)</f>
        <v/>
      </c>
      <c r="J1675" s="21">
        <f>MAX(0,ROUNDDOWN(F1675-E1675-G1675,-3))</f>
        <v/>
      </c>
      <c r="K1675" s="21">
        <f>MAX(0,ROUNDDOWN(F1675-E1675-G1675-H1675-I1675,-3))</f>
        <v/>
      </c>
      <c r="L1675" s="21">
        <f>MAX(0,ROUNDDOWN(F1675-E1675-G1675-H1675,-3))</f>
        <v/>
      </c>
      <c r="M1675" s="21">
        <f>IF(J1675&lt;=0,0,ROUNDDOWN((J1675*LOOKUP(J1675,{0,1950001,3300001,6950001,9000001,18000001,40000001},{0.05,0.1,0.2,0.23,0.33,0.4,0.45})-LOOKUP(J1675,{0,1950001,3300001,6950001,9000001,18000001,40000001},{0,97500,427500,636000,1536000,2796000,4796000}))*1.021,-2))</f>
        <v/>
      </c>
      <c r="N1675" s="21">
        <f>IF(K1675&lt;=0,0,ROUNDDOWN((K1675*LOOKUP(K1675,{0,1950001,3300001,6950001,9000001,18000001,40000001},{0.05,0.1,0.2,0.23,0.33,0.4,0.45})-LOOKUP(K1675,{0,1950001,3300001,6950001,9000001,18000001,40000001},{0,97500,427500,636000,1536000,2796000,4796000}))*1.021,-2))</f>
        <v/>
      </c>
      <c r="O1675" s="21">
        <f>IF(L1675&lt;=0,0,ROUNDDOWN((L1675*LOOKUP(L1675,{0,1950001,3300001,6950001,9000001,18000001,40000001},{0.05,0.1,0.2,0.23,0.33,0.4,0.45})-LOOKUP(L1675,{0,1950001,3300001,6950001,9000001,18000001,40000001},{0,97500,427500,636000,1536000,2796000,4796000}))*1.021,-2))</f>
        <v/>
      </c>
      <c r="P1675" s="21">
        <f>MAX(0,ROUNDDOWN(F1675-E1675-430000,-3))</f>
        <v/>
      </c>
      <c r="Q1675" s="21">
        <f>MAX(0,ROUNDDOWN(F1675-E1675-430000-H1675,-3))</f>
        <v/>
      </c>
      <c r="R1675" s="21">
        <f>IF(F1675&lt;=450000,0,MAX(0,P1675*0.06-MIN(50000,P1675)*0.03))</f>
        <v/>
      </c>
      <c r="S1675" s="21">
        <f>IF(F1675&lt;=450000,0,MAX(0,P1675*0.04-MIN(50000,P1675)*0.02))</f>
        <v/>
      </c>
      <c r="T1675" s="21">
        <f>IF(F1675&lt;=450000,0,MAX(0,Q1675*0.06-MIN(50000,Q1675)*0.03))</f>
        <v/>
      </c>
      <c r="U1675" s="21">
        <f>IF(F1675&lt;=450000,0,MAX(0,Q1675*0.04-MIN(50000,Q1675)*0.02))</f>
        <v/>
      </c>
      <c r="V1675" s="21">
        <f>50000+MAX(0,G1675-480000)</f>
        <v/>
      </c>
      <c r="W1675" s="21">
        <f>P1675-V1675</f>
        <v/>
      </c>
      <c r="X1675" s="21">
        <f>Q1675-V1675</f>
        <v/>
      </c>
      <c r="Y1675" s="22">
        <f>IF(W1675&lt;0,0.9,LOOKUP(W1675,{0,1950001,3300001,6950001,9000001,18000001,40000001},{0.84895,0.7979,0.6958,0.66517,0.56307,0.4916,0.44055}))</f>
        <v/>
      </c>
      <c r="Z1675" s="22">
        <f>IF(X1675&lt;0,0.9,LOOKUP(X1675,{0,1950001,3300001,6950001,9000001,18000001,40000001},{0.84895,0.7979,0.6958,0.66517,0.56307,0.4916,0.44055}))</f>
        <v/>
      </c>
      <c r="AA1675" s="22">
        <f>IF(W1675&lt;0,0,CHOOSE(MATCH(W1675,{0,1950001,3300001,6950001,9000001},1),5.105/84.895,10.21/79.79,20.42/69.58,23.483/66.517,33.693/56.307))</f>
        <v/>
      </c>
      <c r="AB1675" s="21">
        <f>IF(C1675&lt;=2000,0,(MIN(C1675,ROUNDDOWN(F1675*0.3,0))-2000)*0.1)</f>
        <v/>
      </c>
      <c r="AC1675" s="21">
        <f>IF(C1675&lt;=2000,0,MIN((C1675-2000)*Y1675,(R1675+S1675)*0.2))</f>
        <v/>
      </c>
      <c r="AD1675" s="21">
        <f>IF(C1675&lt;=2000,0,MIN((C1675-2000)*Z1675,(T1675+U1675)*0.2))</f>
        <v/>
      </c>
      <c r="AE1675" s="21">
        <f>AC1675*AA1675</f>
        <v/>
      </c>
      <c r="AF1675" s="21">
        <f>ROUNDDOWN(R1675,-2)+ROUNDDOWN(S1675,-2)</f>
        <v/>
      </c>
      <c r="AG1675" s="21">
        <f>ROUNDDOWN(MAX(0,R1675-(AB1675+AC1675+AE1675)*0.6),-2)+ROUNDDOWN(MAX(0,S1675-(AB1675+AC1675+AE1675)*0.4),-2)</f>
        <v/>
      </c>
      <c r="AH1675" s="21">
        <f>ROUNDDOWN(MAX(0,T1675-(AB1675+AD1675)*0.6),-2)+ROUNDDOWN(MAX(0,U1675-(AB1675+AD1675)*0.4),-2)</f>
        <v/>
      </c>
      <c r="AI1675" s="21">
        <f>ROUNDDOWN(T1675,-2)+ROUNDDOWN(U1675,-2)</f>
        <v/>
      </c>
      <c r="AJ1675" s="21">
        <f>M1675+AF1675</f>
        <v/>
      </c>
      <c r="AK1675" s="21">
        <f>M1675+AG1675</f>
        <v/>
      </c>
      <c r="AL1675" s="21">
        <f>N1675+AH1675</f>
        <v/>
      </c>
      <c r="AM1675" s="21">
        <f>O1675+AI1675</f>
        <v/>
      </c>
      <c r="AN1675" s="21">
        <f>N1675+AI1675</f>
        <v/>
      </c>
      <c r="AO1675" s="21">
        <f>ROUNDDOWN((R1675+S1675)*0.2/Y1675+2000,0)</f>
        <v/>
      </c>
      <c r="AP1675" s="21">
        <f>ROUNDDOWN((T1675+U1675)*0.2/Z1675+2000,0)</f>
        <v/>
      </c>
      <c r="AQ1675" s="21">
        <f>AL1675-AK1675</f>
        <v/>
      </c>
      <c r="AR1675" s="21">
        <f>AM1675-AK1675</f>
        <v/>
      </c>
      <c r="AS1675" s="21">
        <f>AM1675-AL1675</f>
        <v/>
      </c>
      <c r="AT1675" s="21">
        <f>AK1675+C1675-AJ1675</f>
        <v/>
      </c>
      <c r="AU1675" s="21">
        <f>AL1675+C1675-AM1675</f>
        <v/>
      </c>
      <c r="AV1675" s="21">
        <f>AN1675+C1675-AM1675</f>
        <v/>
      </c>
    </row>
    <row r="1676">
      <c r="A1676" t="inlineStr">
        <is>
          <t>年収別 医療費15万</t>
        </is>
      </c>
      <c r="B1676" s="21">
        <f>'4_年収別'!$A$139</f>
        <v/>
      </c>
      <c r="C1676" s="21">
        <f>AO1676</f>
        <v/>
      </c>
      <c r="D1676" s="21" t="n">
        <v>150000</v>
      </c>
      <c r="E1676" s="21">
        <f>ROUND(MIN(B1676/12,650000)*12*0.0915+MIN(B1676/12,1390000)*12*(0.0504+0)+B1676*0.005,0)</f>
        <v/>
      </c>
      <c r="F1676" s="21">
        <f>IF(B1676&lt;741000,0,IF(B1676&lt;2191000,B1676-740000,IF(B1676&lt;2193000,1451000,IF(B1676&lt;2196000,1453000,IF(B1676&lt;2200000,1456000,IF(B1676&lt;3600000,ROUND(ROUNDDOWN(B1676/4,-3)*2.8,0)-80000,IF(B1676&lt;6600000,ROUND(ROUNDDOWN(B1676/4,-3)*3.2,0)-440000,IF(B1676&lt;8500000,ROUNDDOWN(B1676*0.9,0)-1100000,B1676-1950000))))))))</f>
        <v/>
      </c>
      <c r="G1676" s="21">
        <f>IF(F1676&gt;23500000,NA(),IF(F1676&lt;=4890000,1040000,IF(F1676&lt;=6550000,670000,620000)))</f>
        <v/>
      </c>
      <c r="H1676" s="21">
        <f>IF(D1676&lt;=0,0,MAX(0,MIN(2000000,D1676-MIN(100000,ROUNDDOWN(F1676*0.05,0)))))</f>
        <v/>
      </c>
      <c r="I1676" s="21">
        <f>IF(C1676&lt;=2000,0,MIN(C1676,ROUNDDOWN(F1676*0.4,0))-2000)</f>
        <v/>
      </c>
      <c r="J1676" s="21">
        <f>MAX(0,ROUNDDOWN(F1676-E1676-G1676,-3))</f>
        <v/>
      </c>
      <c r="K1676" s="21">
        <f>MAX(0,ROUNDDOWN(F1676-E1676-G1676-H1676-I1676,-3))</f>
        <v/>
      </c>
      <c r="L1676" s="21">
        <f>MAX(0,ROUNDDOWN(F1676-E1676-G1676-H1676,-3))</f>
        <v/>
      </c>
      <c r="M1676" s="21">
        <f>IF(J1676&lt;=0,0,ROUNDDOWN((J1676*LOOKUP(J1676,{0,1950001,3300001,6950001,9000001,18000001,40000001},{0.05,0.1,0.2,0.23,0.33,0.4,0.45})-LOOKUP(J1676,{0,1950001,3300001,6950001,9000001,18000001,40000001},{0,97500,427500,636000,1536000,2796000,4796000}))*1.021,-2))</f>
        <v/>
      </c>
      <c r="N1676" s="21">
        <f>IF(K1676&lt;=0,0,ROUNDDOWN((K1676*LOOKUP(K1676,{0,1950001,3300001,6950001,9000001,18000001,40000001},{0.05,0.1,0.2,0.23,0.33,0.4,0.45})-LOOKUP(K1676,{0,1950001,3300001,6950001,9000001,18000001,40000001},{0,97500,427500,636000,1536000,2796000,4796000}))*1.021,-2))</f>
        <v/>
      </c>
      <c r="O1676" s="21">
        <f>IF(L1676&lt;=0,0,ROUNDDOWN((L1676*LOOKUP(L1676,{0,1950001,3300001,6950001,9000001,18000001,40000001},{0.05,0.1,0.2,0.23,0.33,0.4,0.45})-LOOKUP(L1676,{0,1950001,3300001,6950001,9000001,18000001,40000001},{0,97500,427500,636000,1536000,2796000,4796000}))*1.021,-2))</f>
        <v/>
      </c>
      <c r="P1676" s="21">
        <f>MAX(0,ROUNDDOWN(F1676-E1676-430000,-3))</f>
        <v/>
      </c>
      <c r="Q1676" s="21">
        <f>MAX(0,ROUNDDOWN(F1676-E1676-430000-H1676,-3))</f>
        <v/>
      </c>
      <c r="R1676" s="21">
        <f>IF(F1676&lt;=450000,0,MAX(0,P1676*0.06-MIN(50000,P1676)*0.03))</f>
        <v/>
      </c>
      <c r="S1676" s="21">
        <f>IF(F1676&lt;=450000,0,MAX(0,P1676*0.04-MIN(50000,P1676)*0.02))</f>
        <v/>
      </c>
      <c r="T1676" s="21">
        <f>IF(F1676&lt;=450000,0,MAX(0,Q1676*0.06-MIN(50000,Q1676)*0.03))</f>
        <v/>
      </c>
      <c r="U1676" s="21">
        <f>IF(F1676&lt;=450000,0,MAX(0,Q1676*0.04-MIN(50000,Q1676)*0.02))</f>
        <v/>
      </c>
      <c r="V1676" s="21">
        <f>50000+MAX(0,G1676-480000)</f>
        <v/>
      </c>
      <c r="W1676" s="21">
        <f>P1676-V1676</f>
        <v/>
      </c>
      <c r="X1676" s="21">
        <f>Q1676-V1676</f>
        <v/>
      </c>
      <c r="Y1676" s="22">
        <f>IF(W1676&lt;0,0.9,LOOKUP(W1676,{0,1950001,3300001,6950001,9000001,18000001,40000001},{0.84895,0.7979,0.6958,0.66517,0.56307,0.4916,0.44055}))</f>
        <v/>
      </c>
      <c r="Z1676" s="22">
        <f>IF(X1676&lt;0,0.9,LOOKUP(X1676,{0,1950001,3300001,6950001,9000001,18000001,40000001},{0.84895,0.7979,0.6958,0.66517,0.56307,0.4916,0.44055}))</f>
        <v/>
      </c>
      <c r="AA1676" s="22">
        <f>IF(W1676&lt;0,0,CHOOSE(MATCH(W1676,{0,1950001,3300001,6950001,9000001},1),5.105/84.895,10.21/79.79,20.42/69.58,23.483/66.517,33.693/56.307))</f>
        <v/>
      </c>
      <c r="AB1676" s="21">
        <f>IF(C1676&lt;=2000,0,(MIN(C1676,ROUNDDOWN(F1676*0.3,0))-2000)*0.1)</f>
        <v/>
      </c>
      <c r="AC1676" s="21">
        <f>IF(C1676&lt;=2000,0,MIN((C1676-2000)*Y1676,(R1676+S1676)*0.2))</f>
        <v/>
      </c>
      <c r="AD1676" s="21">
        <f>IF(C1676&lt;=2000,0,MIN((C1676-2000)*Z1676,(T1676+U1676)*0.2))</f>
        <v/>
      </c>
      <c r="AE1676" s="21">
        <f>AC1676*AA1676</f>
        <v/>
      </c>
      <c r="AF1676" s="21">
        <f>ROUNDDOWN(R1676,-2)+ROUNDDOWN(S1676,-2)</f>
        <v/>
      </c>
      <c r="AG1676" s="21">
        <f>ROUNDDOWN(MAX(0,R1676-(AB1676+AC1676+AE1676)*0.6),-2)+ROUNDDOWN(MAX(0,S1676-(AB1676+AC1676+AE1676)*0.4),-2)</f>
        <v/>
      </c>
      <c r="AH1676" s="21">
        <f>ROUNDDOWN(MAX(0,T1676-(AB1676+AD1676)*0.6),-2)+ROUNDDOWN(MAX(0,U1676-(AB1676+AD1676)*0.4),-2)</f>
        <v/>
      </c>
      <c r="AI1676" s="21">
        <f>ROUNDDOWN(T1676,-2)+ROUNDDOWN(U1676,-2)</f>
        <v/>
      </c>
      <c r="AJ1676" s="21">
        <f>M1676+AF1676</f>
        <v/>
      </c>
      <c r="AK1676" s="21">
        <f>M1676+AG1676</f>
        <v/>
      </c>
      <c r="AL1676" s="21">
        <f>N1676+AH1676</f>
        <v/>
      </c>
      <c r="AM1676" s="21">
        <f>O1676+AI1676</f>
        <v/>
      </c>
      <c r="AN1676" s="21">
        <f>N1676+AI1676</f>
        <v/>
      </c>
      <c r="AO1676" s="21">
        <f>ROUNDDOWN((R1676+S1676)*0.2/Y1676+2000,0)</f>
        <v/>
      </c>
      <c r="AP1676" s="21">
        <f>ROUNDDOWN((T1676+U1676)*0.2/Z1676+2000,0)</f>
        <v/>
      </c>
      <c r="AQ1676" s="21">
        <f>AL1676-AK1676</f>
        <v/>
      </c>
      <c r="AR1676" s="21">
        <f>AM1676-AK1676</f>
        <v/>
      </c>
      <c r="AS1676" s="21">
        <f>AM1676-AL1676</f>
        <v/>
      </c>
      <c r="AT1676" s="21">
        <f>AK1676+C1676-AJ1676</f>
        <v/>
      </c>
      <c r="AU1676" s="21">
        <f>AL1676+C1676-AM1676</f>
        <v/>
      </c>
      <c r="AV1676" s="21">
        <f>AN1676+C1676-AM1676</f>
        <v/>
      </c>
    </row>
    <row r="1677">
      <c r="A1677" t="inlineStr">
        <is>
          <t>年収別 上限+5万</t>
        </is>
      </c>
      <c r="B1677" s="21">
        <f>'4_年収別'!$A$139</f>
        <v/>
      </c>
      <c r="C1677" s="21">
        <f>AO1677+50000</f>
        <v/>
      </c>
      <c r="D1677" s="21" t="n">
        <v>0</v>
      </c>
      <c r="E1677" s="21">
        <f>ROUND(MIN(B1677/12,650000)*12*0.0915+MIN(B1677/12,1390000)*12*(0.0504+0)+B1677*0.005,0)</f>
        <v/>
      </c>
      <c r="F1677" s="21">
        <f>IF(B1677&lt;741000,0,IF(B1677&lt;2191000,B1677-740000,IF(B1677&lt;2193000,1451000,IF(B1677&lt;2196000,1453000,IF(B1677&lt;2200000,1456000,IF(B1677&lt;3600000,ROUND(ROUNDDOWN(B1677/4,-3)*2.8,0)-80000,IF(B1677&lt;6600000,ROUND(ROUNDDOWN(B1677/4,-3)*3.2,0)-440000,IF(B1677&lt;8500000,ROUNDDOWN(B1677*0.9,0)-1100000,B1677-1950000))))))))</f>
        <v/>
      </c>
      <c r="G1677" s="21">
        <f>IF(F1677&gt;23500000,NA(),IF(F1677&lt;=4890000,1040000,IF(F1677&lt;=6550000,670000,620000)))</f>
        <v/>
      </c>
      <c r="H1677" s="21">
        <f>IF(D1677&lt;=0,0,MAX(0,MIN(2000000,D1677-MIN(100000,ROUNDDOWN(F1677*0.05,0)))))</f>
        <v/>
      </c>
      <c r="I1677" s="21">
        <f>IF(C1677&lt;=2000,0,MIN(C1677,ROUNDDOWN(F1677*0.4,0))-2000)</f>
        <v/>
      </c>
      <c r="J1677" s="21">
        <f>MAX(0,ROUNDDOWN(F1677-E1677-G1677,-3))</f>
        <v/>
      </c>
      <c r="K1677" s="21">
        <f>MAX(0,ROUNDDOWN(F1677-E1677-G1677-H1677-I1677,-3))</f>
        <v/>
      </c>
      <c r="L1677" s="21">
        <f>MAX(0,ROUNDDOWN(F1677-E1677-G1677-H1677,-3))</f>
        <v/>
      </c>
      <c r="M1677" s="21">
        <f>IF(J1677&lt;=0,0,ROUNDDOWN((J1677*LOOKUP(J1677,{0,1950001,3300001,6950001,9000001,18000001,40000001},{0.05,0.1,0.2,0.23,0.33,0.4,0.45})-LOOKUP(J1677,{0,1950001,3300001,6950001,9000001,18000001,40000001},{0,97500,427500,636000,1536000,2796000,4796000}))*1.021,-2))</f>
        <v/>
      </c>
      <c r="N1677" s="21">
        <f>IF(K1677&lt;=0,0,ROUNDDOWN((K1677*LOOKUP(K1677,{0,1950001,3300001,6950001,9000001,18000001,40000001},{0.05,0.1,0.2,0.23,0.33,0.4,0.45})-LOOKUP(K1677,{0,1950001,3300001,6950001,9000001,18000001,40000001},{0,97500,427500,636000,1536000,2796000,4796000}))*1.021,-2))</f>
        <v/>
      </c>
      <c r="O1677" s="21">
        <f>IF(L1677&lt;=0,0,ROUNDDOWN((L1677*LOOKUP(L1677,{0,1950001,3300001,6950001,9000001,18000001,40000001},{0.05,0.1,0.2,0.23,0.33,0.4,0.45})-LOOKUP(L1677,{0,1950001,3300001,6950001,9000001,18000001,40000001},{0,97500,427500,636000,1536000,2796000,4796000}))*1.021,-2))</f>
        <v/>
      </c>
      <c r="P1677" s="21">
        <f>MAX(0,ROUNDDOWN(F1677-E1677-430000,-3))</f>
        <v/>
      </c>
      <c r="Q1677" s="21">
        <f>MAX(0,ROUNDDOWN(F1677-E1677-430000-H1677,-3))</f>
        <v/>
      </c>
      <c r="R1677" s="21">
        <f>IF(F1677&lt;=450000,0,MAX(0,P1677*0.06-MIN(50000,P1677)*0.03))</f>
        <v/>
      </c>
      <c r="S1677" s="21">
        <f>IF(F1677&lt;=450000,0,MAX(0,P1677*0.04-MIN(50000,P1677)*0.02))</f>
        <v/>
      </c>
      <c r="T1677" s="21">
        <f>IF(F1677&lt;=450000,0,MAX(0,Q1677*0.06-MIN(50000,Q1677)*0.03))</f>
        <v/>
      </c>
      <c r="U1677" s="21">
        <f>IF(F1677&lt;=450000,0,MAX(0,Q1677*0.04-MIN(50000,Q1677)*0.02))</f>
        <v/>
      </c>
      <c r="V1677" s="21">
        <f>50000+MAX(0,G1677-480000)</f>
        <v/>
      </c>
      <c r="W1677" s="21">
        <f>P1677-V1677</f>
        <v/>
      </c>
      <c r="X1677" s="21">
        <f>Q1677-V1677</f>
        <v/>
      </c>
      <c r="Y1677" s="22">
        <f>IF(W1677&lt;0,0.9,LOOKUP(W1677,{0,1950001,3300001,6950001,9000001,18000001,40000001},{0.84895,0.7979,0.6958,0.66517,0.56307,0.4916,0.44055}))</f>
        <v/>
      </c>
      <c r="Z1677" s="22">
        <f>IF(X1677&lt;0,0.9,LOOKUP(X1677,{0,1950001,3300001,6950001,9000001,18000001,40000001},{0.84895,0.7979,0.6958,0.66517,0.56307,0.4916,0.44055}))</f>
        <v/>
      </c>
      <c r="AA1677" s="22">
        <f>IF(W1677&lt;0,0,CHOOSE(MATCH(W1677,{0,1950001,3300001,6950001,9000001},1),5.105/84.895,10.21/79.79,20.42/69.58,23.483/66.517,33.693/56.307))</f>
        <v/>
      </c>
      <c r="AB1677" s="21">
        <f>IF(C1677&lt;=2000,0,(MIN(C1677,ROUNDDOWN(F1677*0.3,0))-2000)*0.1)</f>
        <v/>
      </c>
      <c r="AC1677" s="21">
        <f>IF(C1677&lt;=2000,0,MIN((C1677-2000)*Y1677,(R1677+S1677)*0.2))</f>
        <v/>
      </c>
      <c r="AD1677" s="21">
        <f>IF(C1677&lt;=2000,0,MIN((C1677-2000)*Z1677,(T1677+U1677)*0.2))</f>
        <v/>
      </c>
      <c r="AE1677" s="21">
        <f>AC1677*AA1677</f>
        <v/>
      </c>
      <c r="AF1677" s="21">
        <f>ROUNDDOWN(R1677,-2)+ROUNDDOWN(S1677,-2)</f>
        <v/>
      </c>
      <c r="AG1677" s="21">
        <f>ROUNDDOWN(MAX(0,R1677-(AB1677+AC1677+AE1677)*0.6),-2)+ROUNDDOWN(MAX(0,S1677-(AB1677+AC1677+AE1677)*0.4),-2)</f>
        <v/>
      </c>
      <c r="AH1677" s="21">
        <f>ROUNDDOWN(MAX(0,T1677-(AB1677+AD1677)*0.6),-2)+ROUNDDOWN(MAX(0,U1677-(AB1677+AD1677)*0.4),-2)</f>
        <v/>
      </c>
      <c r="AI1677" s="21">
        <f>ROUNDDOWN(T1677,-2)+ROUNDDOWN(U1677,-2)</f>
        <v/>
      </c>
      <c r="AJ1677" s="21">
        <f>M1677+AF1677</f>
        <v/>
      </c>
      <c r="AK1677" s="21">
        <f>M1677+AG1677</f>
        <v/>
      </c>
      <c r="AL1677" s="21">
        <f>N1677+AH1677</f>
        <v/>
      </c>
      <c r="AM1677" s="21">
        <f>O1677+AI1677</f>
        <v/>
      </c>
      <c r="AN1677" s="21">
        <f>N1677+AI1677</f>
        <v/>
      </c>
      <c r="AO1677" s="21">
        <f>ROUNDDOWN((R1677+S1677)*0.2/Y1677+2000,0)</f>
        <v/>
      </c>
      <c r="AP1677" s="21">
        <f>ROUNDDOWN((T1677+U1677)*0.2/Z1677+2000,0)</f>
        <v/>
      </c>
      <c r="AQ1677" s="21">
        <f>AL1677-AK1677</f>
        <v/>
      </c>
      <c r="AR1677" s="21">
        <f>AM1677-AK1677</f>
        <v/>
      </c>
      <c r="AS1677" s="21">
        <f>AM1677-AL1677</f>
        <v/>
      </c>
      <c r="AT1677" s="21">
        <f>AK1677+C1677-AJ1677</f>
        <v/>
      </c>
      <c r="AU1677" s="21">
        <f>AL1677+C1677-AM1677</f>
        <v/>
      </c>
      <c r="AV1677" s="21">
        <f>AN1677+C1677-AM1677</f>
        <v/>
      </c>
    </row>
    <row r="1678">
      <c r="A1678" t="inlineStr">
        <is>
          <t>年収別 医療費15万</t>
        </is>
      </c>
      <c r="B1678" s="21">
        <f>'4_年収別'!$A$140</f>
        <v/>
      </c>
      <c r="C1678" s="21">
        <f>AO1678</f>
        <v/>
      </c>
      <c r="D1678" s="21" t="n">
        <v>150000</v>
      </c>
      <c r="E1678" s="21">
        <f>ROUND(MIN(B1678/12,650000)*12*0.0915+MIN(B1678/12,1390000)*12*(0.0504+0)+B1678*0.005,0)</f>
        <v/>
      </c>
      <c r="F1678" s="21">
        <f>IF(B1678&lt;741000,0,IF(B1678&lt;2191000,B1678-740000,IF(B1678&lt;2193000,1451000,IF(B1678&lt;2196000,1453000,IF(B1678&lt;2200000,1456000,IF(B1678&lt;3600000,ROUND(ROUNDDOWN(B1678/4,-3)*2.8,0)-80000,IF(B1678&lt;6600000,ROUND(ROUNDDOWN(B1678/4,-3)*3.2,0)-440000,IF(B1678&lt;8500000,ROUNDDOWN(B1678*0.9,0)-1100000,B1678-1950000))))))))</f>
        <v/>
      </c>
      <c r="G1678" s="21">
        <f>IF(F1678&gt;23500000,NA(),IF(F1678&lt;=4890000,1040000,IF(F1678&lt;=6550000,670000,620000)))</f>
        <v/>
      </c>
      <c r="H1678" s="21">
        <f>IF(D1678&lt;=0,0,MAX(0,MIN(2000000,D1678-MIN(100000,ROUNDDOWN(F1678*0.05,0)))))</f>
        <v/>
      </c>
      <c r="I1678" s="21">
        <f>IF(C1678&lt;=2000,0,MIN(C1678,ROUNDDOWN(F1678*0.4,0))-2000)</f>
        <v/>
      </c>
      <c r="J1678" s="21">
        <f>MAX(0,ROUNDDOWN(F1678-E1678-G1678,-3))</f>
        <v/>
      </c>
      <c r="K1678" s="21">
        <f>MAX(0,ROUNDDOWN(F1678-E1678-G1678-H1678-I1678,-3))</f>
        <v/>
      </c>
      <c r="L1678" s="21">
        <f>MAX(0,ROUNDDOWN(F1678-E1678-G1678-H1678,-3))</f>
        <v/>
      </c>
      <c r="M1678" s="21">
        <f>IF(J1678&lt;=0,0,ROUNDDOWN((J1678*LOOKUP(J1678,{0,1950001,3300001,6950001,9000001,18000001,40000001},{0.05,0.1,0.2,0.23,0.33,0.4,0.45})-LOOKUP(J1678,{0,1950001,3300001,6950001,9000001,18000001,40000001},{0,97500,427500,636000,1536000,2796000,4796000}))*1.021,-2))</f>
        <v/>
      </c>
      <c r="N1678" s="21">
        <f>IF(K1678&lt;=0,0,ROUNDDOWN((K1678*LOOKUP(K1678,{0,1950001,3300001,6950001,9000001,18000001,40000001},{0.05,0.1,0.2,0.23,0.33,0.4,0.45})-LOOKUP(K1678,{0,1950001,3300001,6950001,9000001,18000001,40000001},{0,97500,427500,636000,1536000,2796000,4796000}))*1.021,-2))</f>
        <v/>
      </c>
      <c r="O1678" s="21">
        <f>IF(L1678&lt;=0,0,ROUNDDOWN((L1678*LOOKUP(L1678,{0,1950001,3300001,6950001,9000001,18000001,40000001},{0.05,0.1,0.2,0.23,0.33,0.4,0.45})-LOOKUP(L1678,{0,1950001,3300001,6950001,9000001,18000001,40000001},{0,97500,427500,636000,1536000,2796000,4796000}))*1.021,-2))</f>
        <v/>
      </c>
      <c r="P1678" s="21">
        <f>MAX(0,ROUNDDOWN(F1678-E1678-430000,-3))</f>
        <v/>
      </c>
      <c r="Q1678" s="21">
        <f>MAX(0,ROUNDDOWN(F1678-E1678-430000-H1678,-3))</f>
        <v/>
      </c>
      <c r="R1678" s="21">
        <f>IF(F1678&lt;=450000,0,MAX(0,P1678*0.06-MIN(50000,P1678)*0.03))</f>
        <v/>
      </c>
      <c r="S1678" s="21">
        <f>IF(F1678&lt;=450000,0,MAX(0,P1678*0.04-MIN(50000,P1678)*0.02))</f>
        <v/>
      </c>
      <c r="T1678" s="21">
        <f>IF(F1678&lt;=450000,0,MAX(0,Q1678*0.06-MIN(50000,Q1678)*0.03))</f>
        <v/>
      </c>
      <c r="U1678" s="21">
        <f>IF(F1678&lt;=450000,0,MAX(0,Q1678*0.04-MIN(50000,Q1678)*0.02))</f>
        <v/>
      </c>
      <c r="V1678" s="21">
        <f>50000+MAX(0,G1678-480000)</f>
        <v/>
      </c>
      <c r="W1678" s="21">
        <f>P1678-V1678</f>
        <v/>
      </c>
      <c r="X1678" s="21">
        <f>Q1678-V1678</f>
        <v/>
      </c>
      <c r="Y1678" s="22">
        <f>IF(W1678&lt;0,0.9,LOOKUP(W1678,{0,1950001,3300001,6950001,9000001,18000001,40000001},{0.84895,0.7979,0.6958,0.66517,0.56307,0.4916,0.44055}))</f>
        <v/>
      </c>
      <c r="Z1678" s="22">
        <f>IF(X1678&lt;0,0.9,LOOKUP(X1678,{0,1950001,3300001,6950001,9000001,18000001,40000001},{0.84895,0.7979,0.6958,0.66517,0.56307,0.4916,0.44055}))</f>
        <v/>
      </c>
      <c r="AA1678" s="22">
        <f>IF(W1678&lt;0,0,CHOOSE(MATCH(W1678,{0,1950001,3300001,6950001,9000001},1),5.105/84.895,10.21/79.79,20.42/69.58,23.483/66.517,33.693/56.307))</f>
        <v/>
      </c>
      <c r="AB1678" s="21">
        <f>IF(C1678&lt;=2000,0,(MIN(C1678,ROUNDDOWN(F1678*0.3,0))-2000)*0.1)</f>
        <v/>
      </c>
      <c r="AC1678" s="21">
        <f>IF(C1678&lt;=2000,0,MIN((C1678-2000)*Y1678,(R1678+S1678)*0.2))</f>
        <v/>
      </c>
      <c r="AD1678" s="21">
        <f>IF(C1678&lt;=2000,0,MIN((C1678-2000)*Z1678,(T1678+U1678)*0.2))</f>
        <v/>
      </c>
      <c r="AE1678" s="21">
        <f>AC1678*AA1678</f>
        <v/>
      </c>
      <c r="AF1678" s="21">
        <f>ROUNDDOWN(R1678,-2)+ROUNDDOWN(S1678,-2)</f>
        <v/>
      </c>
      <c r="AG1678" s="21">
        <f>ROUNDDOWN(MAX(0,R1678-(AB1678+AC1678+AE1678)*0.6),-2)+ROUNDDOWN(MAX(0,S1678-(AB1678+AC1678+AE1678)*0.4),-2)</f>
        <v/>
      </c>
      <c r="AH1678" s="21">
        <f>ROUNDDOWN(MAX(0,T1678-(AB1678+AD1678)*0.6),-2)+ROUNDDOWN(MAX(0,U1678-(AB1678+AD1678)*0.4),-2)</f>
        <v/>
      </c>
      <c r="AI1678" s="21">
        <f>ROUNDDOWN(T1678,-2)+ROUNDDOWN(U1678,-2)</f>
        <v/>
      </c>
      <c r="AJ1678" s="21">
        <f>M1678+AF1678</f>
        <v/>
      </c>
      <c r="AK1678" s="21">
        <f>M1678+AG1678</f>
        <v/>
      </c>
      <c r="AL1678" s="21">
        <f>N1678+AH1678</f>
        <v/>
      </c>
      <c r="AM1678" s="21">
        <f>O1678+AI1678</f>
        <v/>
      </c>
      <c r="AN1678" s="21">
        <f>N1678+AI1678</f>
        <v/>
      </c>
      <c r="AO1678" s="21">
        <f>ROUNDDOWN((R1678+S1678)*0.2/Y1678+2000,0)</f>
        <v/>
      </c>
      <c r="AP1678" s="21">
        <f>ROUNDDOWN((T1678+U1678)*0.2/Z1678+2000,0)</f>
        <v/>
      </c>
      <c r="AQ1678" s="21">
        <f>AL1678-AK1678</f>
        <v/>
      </c>
      <c r="AR1678" s="21">
        <f>AM1678-AK1678</f>
        <v/>
      </c>
      <c r="AS1678" s="21">
        <f>AM1678-AL1678</f>
        <v/>
      </c>
      <c r="AT1678" s="21">
        <f>AK1678+C1678-AJ1678</f>
        <v/>
      </c>
      <c r="AU1678" s="21">
        <f>AL1678+C1678-AM1678</f>
        <v/>
      </c>
      <c r="AV1678" s="21">
        <f>AN1678+C1678-AM1678</f>
        <v/>
      </c>
    </row>
    <row r="1679">
      <c r="A1679" t="inlineStr">
        <is>
          <t>年収別 上限+5万</t>
        </is>
      </c>
      <c r="B1679" s="21">
        <f>'4_年収別'!$A$140</f>
        <v/>
      </c>
      <c r="C1679" s="21">
        <f>AO1679+50000</f>
        <v/>
      </c>
      <c r="D1679" s="21" t="n">
        <v>0</v>
      </c>
      <c r="E1679" s="21">
        <f>ROUND(MIN(B1679/12,650000)*12*0.0915+MIN(B1679/12,1390000)*12*(0.0504+0)+B1679*0.005,0)</f>
        <v/>
      </c>
      <c r="F1679" s="21">
        <f>IF(B1679&lt;741000,0,IF(B1679&lt;2191000,B1679-740000,IF(B1679&lt;2193000,1451000,IF(B1679&lt;2196000,1453000,IF(B1679&lt;2200000,1456000,IF(B1679&lt;3600000,ROUND(ROUNDDOWN(B1679/4,-3)*2.8,0)-80000,IF(B1679&lt;6600000,ROUND(ROUNDDOWN(B1679/4,-3)*3.2,0)-440000,IF(B1679&lt;8500000,ROUNDDOWN(B1679*0.9,0)-1100000,B1679-1950000))))))))</f>
        <v/>
      </c>
      <c r="G1679" s="21">
        <f>IF(F1679&gt;23500000,NA(),IF(F1679&lt;=4890000,1040000,IF(F1679&lt;=6550000,670000,620000)))</f>
        <v/>
      </c>
      <c r="H1679" s="21">
        <f>IF(D1679&lt;=0,0,MAX(0,MIN(2000000,D1679-MIN(100000,ROUNDDOWN(F1679*0.05,0)))))</f>
        <v/>
      </c>
      <c r="I1679" s="21">
        <f>IF(C1679&lt;=2000,0,MIN(C1679,ROUNDDOWN(F1679*0.4,0))-2000)</f>
        <v/>
      </c>
      <c r="J1679" s="21">
        <f>MAX(0,ROUNDDOWN(F1679-E1679-G1679,-3))</f>
        <v/>
      </c>
      <c r="K1679" s="21">
        <f>MAX(0,ROUNDDOWN(F1679-E1679-G1679-H1679-I1679,-3))</f>
        <v/>
      </c>
      <c r="L1679" s="21">
        <f>MAX(0,ROUNDDOWN(F1679-E1679-G1679-H1679,-3))</f>
        <v/>
      </c>
      <c r="M1679" s="21">
        <f>IF(J1679&lt;=0,0,ROUNDDOWN((J1679*LOOKUP(J1679,{0,1950001,3300001,6950001,9000001,18000001,40000001},{0.05,0.1,0.2,0.23,0.33,0.4,0.45})-LOOKUP(J1679,{0,1950001,3300001,6950001,9000001,18000001,40000001},{0,97500,427500,636000,1536000,2796000,4796000}))*1.021,-2))</f>
        <v/>
      </c>
      <c r="N1679" s="21">
        <f>IF(K1679&lt;=0,0,ROUNDDOWN((K1679*LOOKUP(K1679,{0,1950001,3300001,6950001,9000001,18000001,40000001},{0.05,0.1,0.2,0.23,0.33,0.4,0.45})-LOOKUP(K1679,{0,1950001,3300001,6950001,9000001,18000001,40000001},{0,97500,427500,636000,1536000,2796000,4796000}))*1.021,-2))</f>
        <v/>
      </c>
      <c r="O1679" s="21">
        <f>IF(L1679&lt;=0,0,ROUNDDOWN((L1679*LOOKUP(L1679,{0,1950001,3300001,6950001,9000001,18000001,40000001},{0.05,0.1,0.2,0.23,0.33,0.4,0.45})-LOOKUP(L1679,{0,1950001,3300001,6950001,9000001,18000001,40000001},{0,97500,427500,636000,1536000,2796000,4796000}))*1.021,-2))</f>
        <v/>
      </c>
      <c r="P1679" s="21">
        <f>MAX(0,ROUNDDOWN(F1679-E1679-430000,-3))</f>
        <v/>
      </c>
      <c r="Q1679" s="21">
        <f>MAX(0,ROUNDDOWN(F1679-E1679-430000-H1679,-3))</f>
        <v/>
      </c>
      <c r="R1679" s="21">
        <f>IF(F1679&lt;=450000,0,MAX(0,P1679*0.06-MIN(50000,P1679)*0.03))</f>
        <v/>
      </c>
      <c r="S1679" s="21">
        <f>IF(F1679&lt;=450000,0,MAX(0,P1679*0.04-MIN(50000,P1679)*0.02))</f>
        <v/>
      </c>
      <c r="T1679" s="21">
        <f>IF(F1679&lt;=450000,0,MAX(0,Q1679*0.06-MIN(50000,Q1679)*0.03))</f>
        <v/>
      </c>
      <c r="U1679" s="21">
        <f>IF(F1679&lt;=450000,0,MAX(0,Q1679*0.04-MIN(50000,Q1679)*0.02))</f>
        <v/>
      </c>
      <c r="V1679" s="21">
        <f>50000+MAX(0,G1679-480000)</f>
        <v/>
      </c>
      <c r="W1679" s="21">
        <f>P1679-V1679</f>
        <v/>
      </c>
      <c r="X1679" s="21">
        <f>Q1679-V1679</f>
        <v/>
      </c>
      <c r="Y1679" s="22">
        <f>IF(W1679&lt;0,0.9,LOOKUP(W1679,{0,1950001,3300001,6950001,9000001,18000001,40000001},{0.84895,0.7979,0.6958,0.66517,0.56307,0.4916,0.44055}))</f>
        <v/>
      </c>
      <c r="Z1679" s="22">
        <f>IF(X1679&lt;0,0.9,LOOKUP(X1679,{0,1950001,3300001,6950001,9000001,18000001,40000001},{0.84895,0.7979,0.6958,0.66517,0.56307,0.4916,0.44055}))</f>
        <v/>
      </c>
      <c r="AA1679" s="22">
        <f>IF(W1679&lt;0,0,CHOOSE(MATCH(W1679,{0,1950001,3300001,6950001,9000001},1),5.105/84.895,10.21/79.79,20.42/69.58,23.483/66.517,33.693/56.307))</f>
        <v/>
      </c>
      <c r="AB1679" s="21">
        <f>IF(C1679&lt;=2000,0,(MIN(C1679,ROUNDDOWN(F1679*0.3,0))-2000)*0.1)</f>
        <v/>
      </c>
      <c r="AC1679" s="21">
        <f>IF(C1679&lt;=2000,0,MIN((C1679-2000)*Y1679,(R1679+S1679)*0.2))</f>
        <v/>
      </c>
      <c r="AD1679" s="21">
        <f>IF(C1679&lt;=2000,0,MIN((C1679-2000)*Z1679,(T1679+U1679)*0.2))</f>
        <v/>
      </c>
      <c r="AE1679" s="21">
        <f>AC1679*AA1679</f>
        <v/>
      </c>
      <c r="AF1679" s="21">
        <f>ROUNDDOWN(R1679,-2)+ROUNDDOWN(S1679,-2)</f>
        <v/>
      </c>
      <c r="AG1679" s="21">
        <f>ROUNDDOWN(MAX(0,R1679-(AB1679+AC1679+AE1679)*0.6),-2)+ROUNDDOWN(MAX(0,S1679-(AB1679+AC1679+AE1679)*0.4),-2)</f>
        <v/>
      </c>
      <c r="AH1679" s="21">
        <f>ROUNDDOWN(MAX(0,T1679-(AB1679+AD1679)*0.6),-2)+ROUNDDOWN(MAX(0,U1679-(AB1679+AD1679)*0.4),-2)</f>
        <v/>
      </c>
      <c r="AI1679" s="21">
        <f>ROUNDDOWN(T1679,-2)+ROUNDDOWN(U1679,-2)</f>
        <v/>
      </c>
      <c r="AJ1679" s="21">
        <f>M1679+AF1679</f>
        <v/>
      </c>
      <c r="AK1679" s="21">
        <f>M1679+AG1679</f>
        <v/>
      </c>
      <c r="AL1679" s="21">
        <f>N1679+AH1679</f>
        <v/>
      </c>
      <c r="AM1679" s="21">
        <f>O1679+AI1679</f>
        <v/>
      </c>
      <c r="AN1679" s="21">
        <f>N1679+AI1679</f>
        <v/>
      </c>
      <c r="AO1679" s="21">
        <f>ROUNDDOWN((R1679+S1679)*0.2/Y1679+2000,0)</f>
        <v/>
      </c>
      <c r="AP1679" s="21">
        <f>ROUNDDOWN((T1679+U1679)*0.2/Z1679+2000,0)</f>
        <v/>
      </c>
      <c r="AQ1679" s="21">
        <f>AL1679-AK1679</f>
        <v/>
      </c>
      <c r="AR1679" s="21">
        <f>AM1679-AK1679</f>
        <v/>
      </c>
      <c r="AS1679" s="21">
        <f>AM1679-AL1679</f>
        <v/>
      </c>
      <c r="AT1679" s="21">
        <f>AK1679+C1679-AJ1679</f>
        <v/>
      </c>
      <c r="AU1679" s="21">
        <f>AL1679+C1679-AM1679</f>
        <v/>
      </c>
      <c r="AV1679" s="21">
        <f>AN1679+C1679-AM1679</f>
        <v/>
      </c>
    </row>
    <row r="1680">
      <c r="A1680" t="inlineStr">
        <is>
          <t>年収別 医療費15万</t>
        </is>
      </c>
      <c r="B1680" s="21">
        <f>'4_年収別'!$A$141</f>
        <v/>
      </c>
      <c r="C1680" s="21">
        <f>AO1680</f>
        <v/>
      </c>
      <c r="D1680" s="21" t="n">
        <v>150000</v>
      </c>
      <c r="E1680" s="21">
        <f>ROUND(MIN(B1680/12,650000)*12*0.0915+MIN(B1680/12,1390000)*12*(0.0504+0)+B1680*0.005,0)</f>
        <v/>
      </c>
      <c r="F1680" s="21">
        <f>IF(B1680&lt;741000,0,IF(B1680&lt;2191000,B1680-740000,IF(B1680&lt;2193000,1451000,IF(B1680&lt;2196000,1453000,IF(B1680&lt;2200000,1456000,IF(B1680&lt;3600000,ROUND(ROUNDDOWN(B1680/4,-3)*2.8,0)-80000,IF(B1680&lt;6600000,ROUND(ROUNDDOWN(B1680/4,-3)*3.2,0)-440000,IF(B1680&lt;8500000,ROUNDDOWN(B1680*0.9,0)-1100000,B1680-1950000))))))))</f>
        <v/>
      </c>
      <c r="G1680" s="21">
        <f>IF(F1680&gt;23500000,NA(),IF(F1680&lt;=4890000,1040000,IF(F1680&lt;=6550000,670000,620000)))</f>
        <v/>
      </c>
      <c r="H1680" s="21">
        <f>IF(D1680&lt;=0,0,MAX(0,MIN(2000000,D1680-MIN(100000,ROUNDDOWN(F1680*0.05,0)))))</f>
        <v/>
      </c>
      <c r="I1680" s="21">
        <f>IF(C1680&lt;=2000,0,MIN(C1680,ROUNDDOWN(F1680*0.4,0))-2000)</f>
        <v/>
      </c>
      <c r="J1680" s="21">
        <f>MAX(0,ROUNDDOWN(F1680-E1680-G1680,-3))</f>
        <v/>
      </c>
      <c r="K1680" s="21">
        <f>MAX(0,ROUNDDOWN(F1680-E1680-G1680-H1680-I1680,-3))</f>
        <v/>
      </c>
      <c r="L1680" s="21">
        <f>MAX(0,ROUNDDOWN(F1680-E1680-G1680-H1680,-3))</f>
        <v/>
      </c>
      <c r="M1680" s="21">
        <f>IF(J1680&lt;=0,0,ROUNDDOWN((J1680*LOOKUP(J1680,{0,1950001,3300001,6950001,9000001,18000001,40000001},{0.05,0.1,0.2,0.23,0.33,0.4,0.45})-LOOKUP(J1680,{0,1950001,3300001,6950001,9000001,18000001,40000001},{0,97500,427500,636000,1536000,2796000,4796000}))*1.021,-2))</f>
        <v/>
      </c>
      <c r="N1680" s="21">
        <f>IF(K1680&lt;=0,0,ROUNDDOWN((K1680*LOOKUP(K1680,{0,1950001,3300001,6950001,9000001,18000001,40000001},{0.05,0.1,0.2,0.23,0.33,0.4,0.45})-LOOKUP(K1680,{0,1950001,3300001,6950001,9000001,18000001,40000001},{0,97500,427500,636000,1536000,2796000,4796000}))*1.021,-2))</f>
        <v/>
      </c>
      <c r="O1680" s="21">
        <f>IF(L1680&lt;=0,0,ROUNDDOWN((L1680*LOOKUP(L1680,{0,1950001,3300001,6950001,9000001,18000001,40000001},{0.05,0.1,0.2,0.23,0.33,0.4,0.45})-LOOKUP(L1680,{0,1950001,3300001,6950001,9000001,18000001,40000001},{0,97500,427500,636000,1536000,2796000,4796000}))*1.021,-2))</f>
        <v/>
      </c>
      <c r="P1680" s="21">
        <f>MAX(0,ROUNDDOWN(F1680-E1680-430000,-3))</f>
        <v/>
      </c>
      <c r="Q1680" s="21">
        <f>MAX(0,ROUNDDOWN(F1680-E1680-430000-H1680,-3))</f>
        <v/>
      </c>
      <c r="R1680" s="21">
        <f>IF(F1680&lt;=450000,0,MAX(0,P1680*0.06-MIN(50000,P1680)*0.03))</f>
        <v/>
      </c>
      <c r="S1680" s="21">
        <f>IF(F1680&lt;=450000,0,MAX(0,P1680*0.04-MIN(50000,P1680)*0.02))</f>
        <v/>
      </c>
      <c r="T1680" s="21">
        <f>IF(F1680&lt;=450000,0,MAX(0,Q1680*0.06-MIN(50000,Q1680)*0.03))</f>
        <v/>
      </c>
      <c r="U1680" s="21">
        <f>IF(F1680&lt;=450000,0,MAX(0,Q1680*0.04-MIN(50000,Q1680)*0.02))</f>
        <v/>
      </c>
      <c r="V1680" s="21">
        <f>50000+MAX(0,G1680-480000)</f>
        <v/>
      </c>
      <c r="W1680" s="21">
        <f>P1680-V1680</f>
        <v/>
      </c>
      <c r="X1680" s="21">
        <f>Q1680-V1680</f>
        <v/>
      </c>
      <c r="Y1680" s="22">
        <f>IF(W1680&lt;0,0.9,LOOKUP(W1680,{0,1950001,3300001,6950001,9000001,18000001,40000001},{0.84895,0.7979,0.6958,0.66517,0.56307,0.4916,0.44055}))</f>
        <v/>
      </c>
      <c r="Z1680" s="22">
        <f>IF(X1680&lt;0,0.9,LOOKUP(X1680,{0,1950001,3300001,6950001,9000001,18000001,40000001},{0.84895,0.7979,0.6958,0.66517,0.56307,0.4916,0.44055}))</f>
        <v/>
      </c>
      <c r="AA1680" s="22">
        <f>IF(W1680&lt;0,0,CHOOSE(MATCH(W1680,{0,1950001,3300001,6950001,9000001},1),5.105/84.895,10.21/79.79,20.42/69.58,23.483/66.517,33.693/56.307))</f>
        <v/>
      </c>
      <c r="AB1680" s="21">
        <f>IF(C1680&lt;=2000,0,(MIN(C1680,ROUNDDOWN(F1680*0.3,0))-2000)*0.1)</f>
        <v/>
      </c>
      <c r="AC1680" s="21">
        <f>IF(C1680&lt;=2000,0,MIN((C1680-2000)*Y1680,(R1680+S1680)*0.2))</f>
        <v/>
      </c>
      <c r="AD1680" s="21">
        <f>IF(C1680&lt;=2000,0,MIN((C1680-2000)*Z1680,(T1680+U1680)*0.2))</f>
        <v/>
      </c>
      <c r="AE1680" s="21">
        <f>AC1680*AA1680</f>
        <v/>
      </c>
      <c r="AF1680" s="21">
        <f>ROUNDDOWN(R1680,-2)+ROUNDDOWN(S1680,-2)</f>
        <v/>
      </c>
      <c r="AG1680" s="21">
        <f>ROUNDDOWN(MAX(0,R1680-(AB1680+AC1680+AE1680)*0.6),-2)+ROUNDDOWN(MAX(0,S1680-(AB1680+AC1680+AE1680)*0.4),-2)</f>
        <v/>
      </c>
      <c r="AH1680" s="21">
        <f>ROUNDDOWN(MAX(0,T1680-(AB1680+AD1680)*0.6),-2)+ROUNDDOWN(MAX(0,U1680-(AB1680+AD1680)*0.4),-2)</f>
        <v/>
      </c>
      <c r="AI1680" s="21">
        <f>ROUNDDOWN(T1680,-2)+ROUNDDOWN(U1680,-2)</f>
        <v/>
      </c>
      <c r="AJ1680" s="21">
        <f>M1680+AF1680</f>
        <v/>
      </c>
      <c r="AK1680" s="21">
        <f>M1680+AG1680</f>
        <v/>
      </c>
      <c r="AL1680" s="21">
        <f>N1680+AH1680</f>
        <v/>
      </c>
      <c r="AM1680" s="21">
        <f>O1680+AI1680</f>
        <v/>
      </c>
      <c r="AN1680" s="21">
        <f>N1680+AI1680</f>
        <v/>
      </c>
      <c r="AO1680" s="21">
        <f>ROUNDDOWN((R1680+S1680)*0.2/Y1680+2000,0)</f>
        <v/>
      </c>
      <c r="AP1680" s="21">
        <f>ROUNDDOWN((T1680+U1680)*0.2/Z1680+2000,0)</f>
        <v/>
      </c>
      <c r="AQ1680" s="21">
        <f>AL1680-AK1680</f>
        <v/>
      </c>
      <c r="AR1680" s="21">
        <f>AM1680-AK1680</f>
        <v/>
      </c>
      <c r="AS1680" s="21">
        <f>AM1680-AL1680</f>
        <v/>
      </c>
      <c r="AT1680" s="21">
        <f>AK1680+C1680-AJ1680</f>
        <v/>
      </c>
      <c r="AU1680" s="21">
        <f>AL1680+C1680-AM1680</f>
        <v/>
      </c>
      <c r="AV1680" s="21">
        <f>AN1680+C1680-AM1680</f>
        <v/>
      </c>
    </row>
    <row r="1681">
      <c r="A1681" t="inlineStr">
        <is>
          <t>年収別 上限+5万</t>
        </is>
      </c>
      <c r="B1681" s="21">
        <f>'4_年収別'!$A$141</f>
        <v/>
      </c>
      <c r="C1681" s="21">
        <f>AO1681+50000</f>
        <v/>
      </c>
      <c r="D1681" s="21" t="n">
        <v>0</v>
      </c>
      <c r="E1681" s="21">
        <f>ROUND(MIN(B1681/12,650000)*12*0.0915+MIN(B1681/12,1390000)*12*(0.0504+0)+B1681*0.005,0)</f>
        <v/>
      </c>
      <c r="F1681" s="21">
        <f>IF(B1681&lt;741000,0,IF(B1681&lt;2191000,B1681-740000,IF(B1681&lt;2193000,1451000,IF(B1681&lt;2196000,1453000,IF(B1681&lt;2200000,1456000,IF(B1681&lt;3600000,ROUND(ROUNDDOWN(B1681/4,-3)*2.8,0)-80000,IF(B1681&lt;6600000,ROUND(ROUNDDOWN(B1681/4,-3)*3.2,0)-440000,IF(B1681&lt;8500000,ROUNDDOWN(B1681*0.9,0)-1100000,B1681-1950000))))))))</f>
        <v/>
      </c>
      <c r="G1681" s="21">
        <f>IF(F1681&gt;23500000,NA(),IF(F1681&lt;=4890000,1040000,IF(F1681&lt;=6550000,670000,620000)))</f>
        <v/>
      </c>
      <c r="H1681" s="21">
        <f>IF(D1681&lt;=0,0,MAX(0,MIN(2000000,D1681-MIN(100000,ROUNDDOWN(F1681*0.05,0)))))</f>
        <v/>
      </c>
      <c r="I1681" s="21">
        <f>IF(C1681&lt;=2000,0,MIN(C1681,ROUNDDOWN(F1681*0.4,0))-2000)</f>
        <v/>
      </c>
      <c r="J1681" s="21">
        <f>MAX(0,ROUNDDOWN(F1681-E1681-G1681,-3))</f>
        <v/>
      </c>
      <c r="K1681" s="21">
        <f>MAX(0,ROUNDDOWN(F1681-E1681-G1681-H1681-I1681,-3))</f>
        <v/>
      </c>
      <c r="L1681" s="21">
        <f>MAX(0,ROUNDDOWN(F1681-E1681-G1681-H1681,-3))</f>
        <v/>
      </c>
      <c r="M1681" s="21">
        <f>IF(J1681&lt;=0,0,ROUNDDOWN((J1681*LOOKUP(J1681,{0,1950001,3300001,6950001,9000001,18000001,40000001},{0.05,0.1,0.2,0.23,0.33,0.4,0.45})-LOOKUP(J1681,{0,1950001,3300001,6950001,9000001,18000001,40000001},{0,97500,427500,636000,1536000,2796000,4796000}))*1.021,-2))</f>
        <v/>
      </c>
      <c r="N1681" s="21">
        <f>IF(K1681&lt;=0,0,ROUNDDOWN((K1681*LOOKUP(K1681,{0,1950001,3300001,6950001,9000001,18000001,40000001},{0.05,0.1,0.2,0.23,0.33,0.4,0.45})-LOOKUP(K1681,{0,1950001,3300001,6950001,9000001,18000001,40000001},{0,97500,427500,636000,1536000,2796000,4796000}))*1.021,-2))</f>
        <v/>
      </c>
      <c r="O1681" s="21">
        <f>IF(L1681&lt;=0,0,ROUNDDOWN((L1681*LOOKUP(L1681,{0,1950001,3300001,6950001,9000001,18000001,40000001},{0.05,0.1,0.2,0.23,0.33,0.4,0.45})-LOOKUP(L1681,{0,1950001,3300001,6950001,9000001,18000001,40000001},{0,97500,427500,636000,1536000,2796000,4796000}))*1.021,-2))</f>
        <v/>
      </c>
      <c r="P1681" s="21">
        <f>MAX(0,ROUNDDOWN(F1681-E1681-430000,-3))</f>
        <v/>
      </c>
      <c r="Q1681" s="21">
        <f>MAX(0,ROUNDDOWN(F1681-E1681-430000-H1681,-3))</f>
        <v/>
      </c>
      <c r="R1681" s="21">
        <f>IF(F1681&lt;=450000,0,MAX(0,P1681*0.06-MIN(50000,P1681)*0.03))</f>
        <v/>
      </c>
      <c r="S1681" s="21">
        <f>IF(F1681&lt;=450000,0,MAX(0,P1681*0.04-MIN(50000,P1681)*0.02))</f>
        <v/>
      </c>
      <c r="T1681" s="21">
        <f>IF(F1681&lt;=450000,0,MAX(0,Q1681*0.06-MIN(50000,Q1681)*0.03))</f>
        <v/>
      </c>
      <c r="U1681" s="21">
        <f>IF(F1681&lt;=450000,0,MAX(0,Q1681*0.04-MIN(50000,Q1681)*0.02))</f>
        <v/>
      </c>
      <c r="V1681" s="21">
        <f>50000+MAX(0,G1681-480000)</f>
        <v/>
      </c>
      <c r="W1681" s="21">
        <f>P1681-V1681</f>
        <v/>
      </c>
      <c r="X1681" s="21">
        <f>Q1681-V1681</f>
        <v/>
      </c>
      <c r="Y1681" s="22">
        <f>IF(W1681&lt;0,0.9,LOOKUP(W1681,{0,1950001,3300001,6950001,9000001,18000001,40000001},{0.84895,0.7979,0.6958,0.66517,0.56307,0.4916,0.44055}))</f>
        <v/>
      </c>
      <c r="Z1681" s="22">
        <f>IF(X1681&lt;0,0.9,LOOKUP(X1681,{0,1950001,3300001,6950001,9000001,18000001,40000001},{0.84895,0.7979,0.6958,0.66517,0.56307,0.4916,0.44055}))</f>
        <v/>
      </c>
      <c r="AA1681" s="22">
        <f>IF(W1681&lt;0,0,CHOOSE(MATCH(W1681,{0,1950001,3300001,6950001,9000001},1),5.105/84.895,10.21/79.79,20.42/69.58,23.483/66.517,33.693/56.307))</f>
        <v/>
      </c>
      <c r="AB1681" s="21">
        <f>IF(C1681&lt;=2000,0,(MIN(C1681,ROUNDDOWN(F1681*0.3,0))-2000)*0.1)</f>
        <v/>
      </c>
      <c r="AC1681" s="21">
        <f>IF(C1681&lt;=2000,0,MIN((C1681-2000)*Y1681,(R1681+S1681)*0.2))</f>
        <v/>
      </c>
      <c r="AD1681" s="21">
        <f>IF(C1681&lt;=2000,0,MIN((C1681-2000)*Z1681,(T1681+U1681)*0.2))</f>
        <v/>
      </c>
      <c r="AE1681" s="21">
        <f>AC1681*AA1681</f>
        <v/>
      </c>
      <c r="AF1681" s="21">
        <f>ROUNDDOWN(R1681,-2)+ROUNDDOWN(S1681,-2)</f>
        <v/>
      </c>
      <c r="AG1681" s="21">
        <f>ROUNDDOWN(MAX(0,R1681-(AB1681+AC1681+AE1681)*0.6),-2)+ROUNDDOWN(MAX(0,S1681-(AB1681+AC1681+AE1681)*0.4),-2)</f>
        <v/>
      </c>
      <c r="AH1681" s="21">
        <f>ROUNDDOWN(MAX(0,T1681-(AB1681+AD1681)*0.6),-2)+ROUNDDOWN(MAX(0,U1681-(AB1681+AD1681)*0.4),-2)</f>
        <v/>
      </c>
      <c r="AI1681" s="21">
        <f>ROUNDDOWN(T1681,-2)+ROUNDDOWN(U1681,-2)</f>
        <v/>
      </c>
      <c r="AJ1681" s="21">
        <f>M1681+AF1681</f>
        <v/>
      </c>
      <c r="AK1681" s="21">
        <f>M1681+AG1681</f>
        <v/>
      </c>
      <c r="AL1681" s="21">
        <f>N1681+AH1681</f>
        <v/>
      </c>
      <c r="AM1681" s="21">
        <f>O1681+AI1681</f>
        <v/>
      </c>
      <c r="AN1681" s="21">
        <f>N1681+AI1681</f>
        <v/>
      </c>
      <c r="AO1681" s="21">
        <f>ROUNDDOWN((R1681+S1681)*0.2/Y1681+2000,0)</f>
        <v/>
      </c>
      <c r="AP1681" s="21">
        <f>ROUNDDOWN((T1681+U1681)*0.2/Z1681+2000,0)</f>
        <v/>
      </c>
      <c r="AQ1681" s="21">
        <f>AL1681-AK1681</f>
        <v/>
      </c>
      <c r="AR1681" s="21">
        <f>AM1681-AK1681</f>
        <v/>
      </c>
      <c r="AS1681" s="21">
        <f>AM1681-AL1681</f>
        <v/>
      </c>
      <c r="AT1681" s="21">
        <f>AK1681+C1681-AJ1681</f>
        <v/>
      </c>
      <c r="AU1681" s="21">
        <f>AL1681+C1681-AM1681</f>
        <v/>
      </c>
      <c r="AV1681" s="21">
        <f>AN1681+C1681-AM1681</f>
        <v/>
      </c>
    </row>
    <row r="1682">
      <c r="A1682" t="inlineStr">
        <is>
          <t>年収別 医療費15万</t>
        </is>
      </c>
      <c r="B1682" s="21">
        <f>'4_年収別'!$A$142</f>
        <v/>
      </c>
      <c r="C1682" s="21">
        <f>AO1682</f>
        <v/>
      </c>
      <c r="D1682" s="21" t="n">
        <v>150000</v>
      </c>
      <c r="E1682" s="21">
        <f>ROUND(MIN(B1682/12,650000)*12*0.0915+MIN(B1682/12,1390000)*12*(0.0504+0)+B1682*0.005,0)</f>
        <v/>
      </c>
      <c r="F1682" s="21">
        <f>IF(B1682&lt;741000,0,IF(B1682&lt;2191000,B1682-740000,IF(B1682&lt;2193000,1451000,IF(B1682&lt;2196000,1453000,IF(B1682&lt;2200000,1456000,IF(B1682&lt;3600000,ROUND(ROUNDDOWN(B1682/4,-3)*2.8,0)-80000,IF(B1682&lt;6600000,ROUND(ROUNDDOWN(B1682/4,-3)*3.2,0)-440000,IF(B1682&lt;8500000,ROUNDDOWN(B1682*0.9,0)-1100000,B1682-1950000))))))))</f>
        <v/>
      </c>
      <c r="G1682" s="21">
        <f>IF(F1682&gt;23500000,NA(),IF(F1682&lt;=4890000,1040000,IF(F1682&lt;=6550000,670000,620000)))</f>
        <v/>
      </c>
      <c r="H1682" s="21">
        <f>IF(D1682&lt;=0,0,MAX(0,MIN(2000000,D1682-MIN(100000,ROUNDDOWN(F1682*0.05,0)))))</f>
        <v/>
      </c>
      <c r="I1682" s="21">
        <f>IF(C1682&lt;=2000,0,MIN(C1682,ROUNDDOWN(F1682*0.4,0))-2000)</f>
        <v/>
      </c>
      <c r="J1682" s="21">
        <f>MAX(0,ROUNDDOWN(F1682-E1682-G1682,-3))</f>
        <v/>
      </c>
      <c r="K1682" s="21">
        <f>MAX(0,ROUNDDOWN(F1682-E1682-G1682-H1682-I1682,-3))</f>
        <v/>
      </c>
      <c r="L1682" s="21">
        <f>MAX(0,ROUNDDOWN(F1682-E1682-G1682-H1682,-3))</f>
        <v/>
      </c>
      <c r="M1682" s="21">
        <f>IF(J1682&lt;=0,0,ROUNDDOWN((J1682*LOOKUP(J1682,{0,1950001,3300001,6950001,9000001,18000001,40000001},{0.05,0.1,0.2,0.23,0.33,0.4,0.45})-LOOKUP(J1682,{0,1950001,3300001,6950001,9000001,18000001,40000001},{0,97500,427500,636000,1536000,2796000,4796000}))*1.021,-2))</f>
        <v/>
      </c>
      <c r="N1682" s="21">
        <f>IF(K1682&lt;=0,0,ROUNDDOWN((K1682*LOOKUP(K1682,{0,1950001,3300001,6950001,9000001,18000001,40000001},{0.05,0.1,0.2,0.23,0.33,0.4,0.45})-LOOKUP(K1682,{0,1950001,3300001,6950001,9000001,18000001,40000001},{0,97500,427500,636000,1536000,2796000,4796000}))*1.021,-2))</f>
        <v/>
      </c>
      <c r="O1682" s="21">
        <f>IF(L1682&lt;=0,0,ROUNDDOWN((L1682*LOOKUP(L1682,{0,1950001,3300001,6950001,9000001,18000001,40000001},{0.05,0.1,0.2,0.23,0.33,0.4,0.45})-LOOKUP(L1682,{0,1950001,3300001,6950001,9000001,18000001,40000001},{0,97500,427500,636000,1536000,2796000,4796000}))*1.021,-2))</f>
        <v/>
      </c>
      <c r="P1682" s="21">
        <f>MAX(0,ROUNDDOWN(F1682-E1682-430000,-3))</f>
        <v/>
      </c>
      <c r="Q1682" s="21">
        <f>MAX(0,ROUNDDOWN(F1682-E1682-430000-H1682,-3))</f>
        <v/>
      </c>
      <c r="R1682" s="21">
        <f>IF(F1682&lt;=450000,0,MAX(0,P1682*0.06-MIN(50000,P1682)*0.03))</f>
        <v/>
      </c>
      <c r="S1682" s="21">
        <f>IF(F1682&lt;=450000,0,MAX(0,P1682*0.04-MIN(50000,P1682)*0.02))</f>
        <v/>
      </c>
      <c r="T1682" s="21">
        <f>IF(F1682&lt;=450000,0,MAX(0,Q1682*0.06-MIN(50000,Q1682)*0.03))</f>
        <v/>
      </c>
      <c r="U1682" s="21">
        <f>IF(F1682&lt;=450000,0,MAX(0,Q1682*0.04-MIN(50000,Q1682)*0.02))</f>
        <v/>
      </c>
      <c r="V1682" s="21">
        <f>50000+MAX(0,G1682-480000)</f>
        <v/>
      </c>
      <c r="W1682" s="21">
        <f>P1682-V1682</f>
        <v/>
      </c>
      <c r="X1682" s="21">
        <f>Q1682-V1682</f>
        <v/>
      </c>
      <c r="Y1682" s="22">
        <f>IF(W1682&lt;0,0.9,LOOKUP(W1682,{0,1950001,3300001,6950001,9000001,18000001,40000001},{0.84895,0.7979,0.6958,0.66517,0.56307,0.4916,0.44055}))</f>
        <v/>
      </c>
      <c r="Z1682" s="22">
        <f>IF(X1682&lt;0,0.9,LOOKUP(X1682,{0,1950001,3300001,6950001,9000001,18000001,40000001},{0.84895,0.7979,0.6958,0.66517,0.56307,0.4916,0.44055}))</f>
        <v/>
      </c>
      <c r="AA1682" s="22">
        <f>IF(W1682&lt;0,0,CHOOSE(MATCH(W1682,{0,1950001,3300001,6950001,9000001},1),5.105/84.895,10.21/79.79,20.42/69.58,23.483/66.517,33.693/56.307))</f>
        <v/>
      </c>
      <c r="AB1682" s="21">
        <f>IF(C1682&lt;=2000,0,(MIN(C1682,ROUNDDOWN(F1682*0.3,0))-2000)*0.1)</f>
        <v/>
      </c>
      <c r="AC1682" s="21">
        <f>IF(C1682&lt;=2000,0,MIN((C1682-2000)*Y1682,(R1682+S1682)*0.2))</f>
        <v/>
      </c>
      <c r="AD1682" s="21">
        <f>IF(C1682&lt;=2000,0,MIN((C1682-2000)*Z1682,(T1682+U1682)*0.2))</f>
        <v/>
      </c>
      <c r="AE1682" s="21">
        <f>AC1682*AA1682</f>
        <v/>
      </c>
      <c r="AF1682" s="21">
        <f>ROUNDDOWN(R1682,-2)+ROUNDDOWN(S1682,-2)</f>
        <v/>
      </c>
      <c r="AG1682" s="21">
        <f>ROUNDDOWN(MAX(0,R1682-(AB1682+AC1682+AE1682)*0.6),-2)+ROUNDDOWN(MAX(0,S1682-(AB1682+AC1682+AE1682)*0.4),-2)</f>
        <v/>
      </c>
      <c r="AH1682" s="21">
        <f>ROUNDDOWN(MAX(0,T1682-(AB1682+AD1682)*0.6),-2)+ROUNDDOWN(MAX(0,U1682-(AB1682+AD1682)*0.4),-2)</f>
        <v/>
      </c>
      <c r="AI1682" s="21">
        <f>ROUNDDOWN(T1682,-2)+ROUNDDOWN(U1682,-2)</f>
        <v/>
      </c>
      <c r="AJ1682" s="21">
        <f>M1682+AF1682</f>
        <v/>
      </c>
      <c r="AK1682" s="21">
        <f>M1682+AG1682</f>
        <v/>
      </c>
      <c r="AL1682" s="21">
        <f>N1682+AH1682</f>
        <v/>
      </c>
      <c r="AM1682" s="21">
        <f>O1682+AI1682</f>
        <v/>
      </c>
      <c r="AN1682" s="21">
        <f>N1682+AI1682</f>
        <v/>
      </c>
      <c r="AO1682" s="21">
        <f>ROUNDDOWN((R1682+S1682)*0.2/Y1682+2000,0)</f>
        <v/>
      </c>
      <c r="AP1682" s="21">
        <f>ROUNDDOWN((T1682+U1682)*0.2/Z1682+2000,0)</f>
        <v/>
      </c>
      <c r="AQ1682" s="21">
        <f>AL1682-AK1682</f>
        <v/>
      </c>
      <c r="AR1682" s="21">
        <f>AM1682-AK1682</f>
        <v/>
      </c>
      <c r="AS1682" s="21">
        <f>AM1682-AL1682</f>
        <v/>
      </c>
      <c r="AT1682" s="21">
        <f>AK1682+C1682-AJ1682</f>
        <v/>
      </c>
      <c r="AU1682" s="21">
        <f>AL1682+C1682-AM1682</f>
        <v/>
      </c>
      <c r="AV1682" s="21">
        <f>AN1682+C1682-AM1682</f>
        <v/>
      </c>
    </row>
    <row r="1683">
      <c r="A1683" t="inlineStr">
        <is>
          <t>年収別 上限+5万</t>
        </is>
      </c>
      <c r="B1683" s="21">
        <f>'4_年収別'!$A$142</f>
        <v/>
      </c>
      <c r="C1683" s="21">
        <f>AO1683+50000</f>
        <v/>
      </c>
      <c r="D1683" s="21" t="n">
        <v>0</v>
      </c>
      <c r="E1683" s="21">
        <f>ROUND(MIN(B1683/12,650000)*12*0.0915+MIN(B1683/12,1390000)*12*(0.0504+0)+B1683*0.005,0)</f>
        <v/>
      </c>
      <c r="F1683" s="21">
        <f>IF(B1683&lt;741000,0,IF(B1683&lt;2191000,B1683-740000,IF(B1683&lt;2193000,1451000,IF(B1683&lt;2196000,1453000,IF(B1683&lt;2200000,1456000,IF(B1683&lt;3600000,ROUND(ROUNDDOWN(B1683/4,-3)*2.8,0)-80000,IF(B1683&lt;6600000,ROUND(ROUNDDOWN(B1683/4,-3)*3.2,0)-440000,IF(B1683&lt;8500000,ROUNDDOWN(B1683*0.9,0)-1100000,B1683-1950000))))))))</f>
        <v/>
      </c>
      <c r="G1683" s="21">
        <f>IF(F1683&gt;23500000,NA(),IF(F1683&lt;=4890000,1040000,IF(F1683&lt;=6550000,670000,620000)))</f>
        <v/>
      </c>
      <c r="H1683" s="21">
        <f>IF(D1683&lt;=0,0,MAX(0,MIN(2000000,D1683-MIN(100000,ROUNDDOWN(F1683*0.05,0)))))</f>
        <v/>
      </c>
      <c r="I1683" s="21">
        <f>IF(C1683&lt;=2000,0,MIN(C1683,ROUNDDOWN(F1683*0.4,0))-2000)</f>
        <v/>
      </c>
      <c r="J1683" s="21">
        <f>MAX(0,ROUNDDOWN(F1683-E1683-G1683,-3))</f>
        <v/>
      </c>
      <c r="K1683" s="21">
        <f>MAX(0,ROUNDDOWN(F1683-E1683-G1683-H1683-I1683,-3))</f>
        <v/>
      </c>
      <c r="L1683" s="21">
        <f>MAX(0,ROUNDDOWN(F1683-E1683-G1683-H1683,-3))</f>
        <v/>
      </c>
      <c r="M1683" s="21">
        <f>IF(J1683&lt;=0,0,ROUNDDOWN((J1683*LOOKUP(J1683,{0,1950001,3300001,6950001,9000001,18000001,40000001},{0.05,0.1,0.2,0.23,0.33,0.4,0.45})-LOOKUP(J1683,{0,1950001,3300001,6950001,9000001,18000001,40000001},{0,97500,427500,636000,1536000,2796000,4796000}))*1.021,-2))</f>
        <v/>
      </c>
      <c r="N1683" s="21">
        <f>IF(K1683&lt;=0,0,ROUNDDOWN((K1683*LOOKUP(K1683,{0,1950001,3300001,6950001,9000001,18000001,40000001},{0.05,0.1,0.2,0.23,0.33,0.4,0.45})-LOOKUP(K1683,{0,1950001,3300001,6950001,9000001,18000001,40000001},{0,97500,427500,636000,1536000,2796000,4796000}))*1.021,-2))</f>
        <v/>
      </c>
      <c r="O1683" s="21">
        <f>IF(L1683&lt;=0,0,ROUNDDOWN((L1683*LOOKUP(L1683,{0,1950001,3300001,6950001,9000001,18000001,40000001},{0.05,0.1,0.2,0.23,0.33,0.4,0.45})-LOOKUP(L1683,{0,1950001,3300001,6950001,9000001,18000001,40000001},{0,97500,427500,636000,1536000,2796000,4796000}))*1.021,-2))</f>
        <v/>
      </c>
      <c r="P1683" s="21">
        <f>MAX(0,ROUNDDOWN(F1683-E1683-430000,-3))</f>
        <v/>
      </c>
      <c r="Q1683" s="21">
        <f>MAX(0,ROUNDDOWN(F1683-E1683-430000-H1683,-3))</f>
        <v/>
      </c>
      <c r="R1683" s="21">
        <f>IF(F1683&lt;=450000,0,MAX(0,P1683*0.06-MIN(50000,P1683)*0.03))</f>
        <v/>
      </c>
      <c r="S1683" s="21">
        <f>IF(F1683&lt;=450000,0,MAX(0,P1683*0.04-MIN(50000,P1683)*0.02))</f>
        <v/>
      </c>
      <c r="T1683" s="21">
        <f>IF(F1683&lt;=450000,0,MAX(0,Q1683*0.06-MIN(50000,Q1683)*0.03))</f>
        <v/>
      </c>
      <c r="U1683" s="21">
        <f>IF(F1683&lt;=450000,0,MAX(0,Q1683*0.04-MIN(50000,Q1683)*0.02))</f>
        <v/>
      </c>
      <c r="V1683" s="21">
        <f>50000+MAX(0,G1683-480000)</f>
        <v/>
      </c>
      <c r="W1683" s="21">
        <f>P1683-V1683</f>
        <v/>
      </c>
      <c r="X1683" s="21">
        <f>Q1683-V1683</f>
        <v/>
      </c>
      <c r="Y1683" s="22">
        <f>IF(W1683&lt;0,0.9,LOOKUP(W1683,{0,1950001,3300001,6950001,9000001,18000001,40000001},{0.84895,0.7979,0.6958,0.66517,0.56307,0.4916,0.44055}))</f>
        <v/>
      </c>
      <c r="Z1683" s="22">
        <f>IF(X1683&lt;0,0.9,LOOKUP(X1683,{0,1950001,3300001,6950001,9000001,18000001,40000001},{0.84895,0.7979,0.6958,0.66517,0.56307,0.4916,0.44055}))</f>
        <v/>
      </c>
      <c r="AA1683" s="22">
        <f>IF(W1683&lt;0,0,CHOOSE(MATCH(W1683,{0,1950001,3300001,6950001,9000001},1),5.105/84.895,10.21/79.79,20.42/69.58,23.483/66.517,33.693/56.307))</f>
        <v/>
      </c>
      <c r="AB1683" s="21">
        <f>IF(C1683&lt;=2000,0,(MIN(C1683,ROUNDDOWN(F1683*0.3,0))-2000)*0.1)</f>
        <v/>
      </c>
      <c r="AC1683" s="21">
        <f>IF(C1683&lt;=2000,0,MIN((C1683-2000)*Y1683,(R1683+S1683)*0.2))</f>
        <v/>
      </c>
      <c r="AD1683" s="21">
        <f>IF(C1683&lt;=2000,0,MIN((C1683-2000)*Z1683,(T1683+U1683)*0.2))</f>
        <v/>
      </c>
      <c r="AE1683" s="21">
        <f>AC1683*AA1683</f>
        <v/>
      </c>
      <c r="AF1683" s="21">
        <f>ROUNDDOWN(R1683,-2)+ROUNDDOWN(S1683,-2)</f>
        <v/>
      </c>
      <c r="AG1683" s="21">
        <f>ROUNDDOWN(MAX(0,R1683-(AB1683+AC1683+AE1683)*0.6),-2)+ROUNDDOWN(MAX(0,S1683-(AB1683+AC1683+AE1683)*0.4),-2)</f>
        <v/>
      </c>
      <c r="AH1683" s="21">
        <f>ROUNDDOWN(MAX(0,T1683-(AB1683+AD1683)*0.6),-2)+ROUNDDOWN(MAX(0,U1683-(AB1683+AD1683)*0.4),-2)</f>
        <v/>
      </c>
      <c r="AI1683" s="21">
        <f>ROUNDDOWN(T1683,-2)+ROUNDDOWN(U1683,-2)</f>
        <v/>
      </c>
      <c r="AJ1683" s="21">
        <f>M1683+AF1683</f>
        <v/>
      </c>
      <c r="AK1683" s="21">
        <f>M1683+AG1683</f>
        <v/>
      </c>
      <c r="AL1683" s="21">
        <f>N1683+AH1683</f>
        <v/>
      </c>
      <c r="AM1683" s="21">
        <f>O1683+AI1683</f>
        <v/>
      </c>
      <c r="AN1683" s="21">
        <f>N1683+AI1683</f>
        <v/>
      </c>
      <c r="AO1683" s="21">
        <f>ROUNDDOWN((R1683+S1683)*0.2/Y1683+2000,0)</f>
        <v/>
      </c>
      <c r="AP1683" s="21">
        <f>ROUNDDOWN((T1683+U1683)*0.2/Z1683+2000,0)</f>
        <v/>
      </c>
      <c r="AQ1683" s="21">
        <f>AL1683-AK1683</f>
        <v/>
      </c>
      <c r="AR1683" s="21">
        <f>AM1683-AK1683</f>
        <v/>
      </c>
      <c r="AS1683" s="21">
        <f>AM1683-AL1683</f>
        <v/>
      </c>
      <c r="AT1683" s="21">
        <f>AK1683+C1683-AJ1683</f>
        <v/>
      </c>
      <c r="AU1683" s="21">
        <f>AL1683+C1683-AM1683</f>
        <v/>
      </c>
      <c r="AV1683" s="21">
        <f>AN1683+C1683-AM1683</f>
        <v/>
      </c>
    </row>
    <row r="1684">
      <c r="A1684" t="inlineStr">
        <is>
          <t>年収別 医療費15万</t>
        </is>
      </c>
      <c r="B1684" s="21">
        <f>'4_年収別'!$A$143</f>
        <v/>
      </c>
      <c r="C1684" s="21">
        <f>AO1684</f>
        <v/>
      </c>
      <c r="D1684" s="21" t="n">
        <v>150000</v>
      </c>
      <c r="E1684" s="21">
        <f>ROUND(MIN(B1684/12,650000)*12*0.0915+MIN(B1684/12,1390000)*12*(0.0504+0)+B1684*0.005,0)</f>
        <v/>
      </c>
      <c r="F1684" s="21">
        <f>IF(B1684&lt;741000,0,IF(B1684&lt;2191000,B1684-740000,IF(B1684&lt;2193000,1451000,IF(B1684&lt;2196000,1453000,IF(B1684&lt;2200000,1456000,IF(B1684&lt;3600000,ROUND(ROUNDDOWN(B1684/4,-3)*2.8,0)-80000,IF(B1684&lt;6600000,ROUND(ROUNDDOWN(B1684/4,-3)*3.2,0)-440000,IF(B1684&lt;8500000,ROUNDDOWN(B1684*0.9,0)-1100000,B1684-1950000))))))))</f>
        <v/>
      </c>
      <c r="G1684" s="21">
        <f>IF(F1684&gt;23500000,NA(),IF(F1684&lt;=4890000,1040000,IF(F1684&lt;=6550000,670000,620000)))</f>
        <v/>
      </c>
      <c r="H1684" s="21">
        <f>IF(D1684&lt;=0,0,MAX(0,MIN(2000000,D1684-MIN(100000,ROUNDDOWN(F1684*0.05,0)))))</f>
        <v/>
      </c>
      <c r="I1684" s="21">
        <f>IF(C1684&lt;=2000,0,MIN(C1684,ROUNDDOWN(F1684*0.4,0))-2000)</f>
        <v/>
      </c>
      <c r="J1684" s="21">
        <f>MAX(0,ROUNDDOWN(F1684-E1684-G1684,-3))</f>
        <v/>
      </c>
      <c r="K1684" s="21">
        <f>MAX(0,ROUNDDOWN(F1684-E1684-G1684-H1684-I1684,-3))</f>
        <v/>
      </c>
      <c r="L1684" s="21">
        <f>MAX(0,ROUNDDOWN(F1684-E1684-G1684-H1684,-3))</f>
        <v/>
      </c>
      <c r="M1684" s="21">
        <f>IF(J1684&lt;=0,0,ROUNDDOWN((J1684*LOOKUP(J1684,{0,1950001,3300001,6950001,9000001,18000001,40000001},{0.05,0.1,0.2,0.23,0.33,0.4,0.45})-LOOKUP(J1684,{0,1950001,3300001,6950001,9000001,18000001,40000001},{0,97500,427500,636000,1536000,2796000,4796000}))*1.021,-2))</f>
        <v/>
      </c>
      <c r="N1684" s="21">
        <f>IF(K1684&lt;=0,0,ROUNDDOWN((K1684*LOOKUP(K1684,{0,1950001,3300001,6950001,9000001,18000001,40000001},{0.05,0.1,0.2,0.23,0.33,0.4,0.45})-LOOKUP(K1684,{0,1950001,3300001,6950001,9000001,18000001,40000001},{0,97500,427500,636000,1536000,2796000,4796000}))*1.021,-2))</f>
        <v/>
      </c>
      <c r="O1684" s="21">
        <f>IF(L1684&lt;=0,0,ROUNDDOWN((L1684*LOOKUP(L1684,{0,1950001,3300001,6950001,9000001,18000001,40000001},{0.05,0.1,0.2,0.23,0.33,0.4,0.45})-LOOKUP(L1684,{0,1950001,3300001,6950001,9000001,18000001,40000001},{0,97500,427500,636000,1536000,2796000,4796000}))*1.021,-2))</f>
        <v/>
      </c>
      <c r="P1684" s="21">
        <f>MAX(0,ROUNDDOWN(F1684-E1684-430000,-3))</f>
        <v/>
      </c>
      <c r="Q1684" s="21">
        <f>MAX(0,ROUNDDOWN(F1684-E1684-430000-H1684,-3))</f>
        <v/>
      </c>
      <c r="R1684" s="21">
        <f>IF(F1684&lt;=450000,0,MAX(0,P1684*0.06-MIN(50000,P1684)*0.03))</f>
        <v/>
      </c>
      <c r="S1684" s="21">
        <f>IF(F1684&lt;=450000,0,MAX(0,P1684*0.04-MIN(50000,P1684)*0.02))</f>
        <v/>
      </c>
      <c r="T1684" s="21">
        <f>IF(F1684&lt;=450000,0,MAX(0,Q1684*0.06-MIN(50000,Q1684)*0.03))</f>
        <v/>
      </c>
      <c r="U1684" s="21">
        <f>IF(F1684&lt;=450000,0,MAX(0,Q1684*0.04-MIN(50000,Q1684)*0.02))</f>
        <v/>
      </c>
      <c r="V1684" s="21">
        <f>50000+MAX(0,G1684-480000)</f>
        <v/>
      </c>
      <c r="W1684" s="21">
        <f>P1684-V1684</f>
        <v/>
      </c>
      <c r="X1684" s="21">
        <f>Q1684-V1684</f>
        <v/>
      </c>
      <c r="Y1684" s="22">
        <f>IF(W1684&lt;0,0.9,LOOKUP(W1684,{0,1950001,3300001,6950001,9000001,18000001,40000001},{0.84895,0.7979,0.6958,0.66517,0.56307,0.4916,0.44055}))</f>
        <v/>
      </c>
      <c r="Z1684" s="22">
        <f>IF(X1684&lt;0,0.9,LOOKUP(X1684,{0,1950001,3300001,6950001,9000001,18000001,40000001},{0.84895,0.7979,0.6958,0.66517,0.56307,0.4916,0.44055}))</f>
        <v/>
      </c>
      <c r="AA1684" s="22">
        <f>IF(W1684&lt;0,0,CHOOSE(MATCH(W1684,{0,1950001,3300001,6950001,9000001},1),5.105/84.895,10.21/79.79,20.42/69.58,23.483/66.517,33.693/56.307))</f>
        <v/>
      </c>
      <c r="AB1684" s="21">
        <f>IF(C1684&lt;=2000,0,(MIN(C1684,ROUNDDOWN(F1684*0.3,0))-2000)*0.1)</f>
        <v/>
      </c>
      <c r="AC1684" s="21">
        <f>IF(C1684&lt;=2000,0,MIN((C1684-2000)*Y1684,(R1684+S1684)*0.2))</f>
        <v/>
      </c>
      <c r="AD1684" s="21">
        <f>IF(C1684&lt;=2000,0,MIN((C1684-2000)*Z1684,(T1684+U1684)*0.2))</f>
        <v/>
      </c>
      <c r="AE1684" s="21">
        <f>AC1684*AA1684</f>
        <v/>
      </c>
      <c r="AF1684" s="21">
        <f>ROUNDDOWN(R1684,-2)+ROUNDDOWN(S1684,-2)</f>
        <v/>
      </c>
      <c r="AG1684" s="21">
        <f>ROUNDDOWN(MAX(0,R1684-(AB1684+AC1684+AE1684)*0.6),-2)+ROUNDDOWN(MAX(0,S1684-(AB1684+AC1684+AE1684)*0.4),-2)</f>
        <v/>
      </c>
      <c r="AH1684" s="21">
        <f>ROUNDDOWN(MAX(0,T1684-(AB1684+AD1684)*0.6),-2)+ROUNDDOWN(MAX(0,U1684-(AB1684+AD1684)*0.4),-2)</f>
        <v/>
      </c>
      <c r="AI1684" s="21">
        <f>ROUNDDOWN(T1684,-2)+ROUNDDOWN(U1684,-2)</f>
        <v/>
      </c>
      <c r="AJ1684" s="21">
        <f>M1684+AF1684</f>
        <v/>
      </c>
      <c r="AK1684" s="21">
        <f>M1684+AG1684</f>
        <v/>
      </c>
      <c r="AL1684" s="21">
        <f>N1684+AH1684</f>
        <v/>
      </c>
      <c r="AM1684" s="21">
        <f>O1684+AI1684</f>
        <v/>
      </c>
      <c r="AN1684" s="21">
        <f>N1684+AI1684</f>
        <v/>
      </c>
      <c r="AO1684" s="21">
        <f>ROUNDDOWN((R1684+S1684)*0.2/Y1684+2000,0)</f>
        <v/>
      </c>
      <c r="AP1684" s="21">
        <f>ROUNDDOWN((T1684+U1684)*0.2/Z1684+2000,0)</f>
        <v/>
      </c>
      <c r="AQ1684" s="21">
        <f>AL1684-AK1684</f>
        <v/>
      </c>
      <c r="AR1684" s="21">
        <f>AM1684-AK1684</f>
        <v/>
      </c>
      <c r="AS1684" s="21">
        <f>AM1684-AL1684</f>
        <v/>
      </c>
      <c r="AT1684" s="21">
        <f>AK1684+C1684-AJ1684</f>
        <v/>
      </c>
      <c r="AU1684" s="21">
        <f>AL1684+C1684-AM1684</f>
        <v/>
      </c>
      <c r="AV1684" s="21">
        <f>AN1684+C1684-AM1684</f>
        <v/>
      </c>
    </row>
    <row r="1685">
      <c r="A1685" t="inlineStr">
        <is>
          <t>年収別 上限+5万</t>
        </is>
      </c>
      <c r="B1685" s="21">
        <f>'4_年収別'!$A$143</f>
        <v/>
      </c>
      <c r="C1685" s="21">
        <f>AO1685+50000</f>
        <v/>
      </c>
      <c r="D1685" s="21" t="n">
        <v>0</v>
      </c>
      <c r="E1685" s="21">
        <f>ROUND(MIN(B1685/12,650000)*12*0.0915+MIN(B1685/12,1390000)*12*(0.0504+0)+B1685*0.005,0)</f>
        <v/>
      </c>
      <c r="F1685" s="21">
        <f>IF(B1685&lt;741000,0,IF(B1685&lt;2191000,B1685-740000,IF(B1685&lt;2193000,1451000,IF(B1685&lt;2196000,1453000,IF(B1685&lt;2200000,1456000,IF(B1685&lt;3600000,ROUND(ROUNDDOWN(B1685/4,-3)*2.8,0)-80000,IF(B1685&lt;6600000,ROUND(ROUNDDOWN(B1685/4,-3)*3.2,0)-440000,IF(B1685&lt;8500000,ROUNDDOWN(B1685*0.9,0)-1100000,B1685-1950000))))))))</f>
        <v/>
      </c>
      <c r="G1685" s="21">
        <f>IF(F1685&gt;23500000,NA(),IF(F1685&lt;=4890000,1040000,IF(F1685&lt;=6550000,670000,620000)))</f>
        <v/>
      </c>
      <c r="H1685" s="21">
        <f>IF(D1685&lt;=0,0,MAX(0,MIN(2000000,D1685-MIN(100000,ROUNDDOWN(F1685*0.05,0)))))</f>
        <v/>
      </c>
      <c r="I1685" s="21">
        <f>IF(C1685&lt;=2000,0,MIN(C1685,ROUNDDOWN(F1685*0.4,0))-2000)</f>
        <v/>
      </c>
      <c r="J1685" s="21">
        <f>MAX(0,ROUNDDOWN(F1685-E1685-G1685,-3))</f>
        <v/>
      </c>
      <c r="K1685" s="21">
        <f>MAX(0,ROUNDDOWN(F1685-E1685-G1685-H1685-I1685,-3))</f>
        <v/>
      </c>
      <c r="L1685" s="21">
        <f>MAX(0,ROUNDDOWN(F1685-E1685-G1685-H1685,-3))</f>
        <v/>
      </c>
      <c r="M1685" s="21">
        <f>IF(J1685&lt;=0,0,ROUNDDOWN((J1685*LOOKUP(J1685,{0,1950001,3300001,6950001,9000001,18000001,40000001},{0.05,0.1,0.2,0.23,0.33,0.4,0.45})-LOOKUP(J1685,{0,1950001,3300001,6950001,9000001,18000001,40000001},{0,97500,427500,636000,1536000,2796000,4796000}))*1.021,-2))</f>
        <v/>
      </c>
      <c r="N1685" s="21">
        <f>IF(K1685&lt;=0,0,ROUNDDOWN((K1685*LOOKUP(K1685,{0,1950001,3300001,6950001,9000001,18000001,40000001},{0.05,0.1,0.2,0.23,0.33,0.4,0.45})-LOOKUP(K1685,{0,1950001,3300001,6950001,9000001,18000001,40000001},{0,97500,427500,636000,1536000,2796000,4796000}))*1.021,-2))</f>
        <v/>
      </c>
      <c r="O1685" s="21">
        <f>IF(L1685&lt;=0,0,ROUNDDOWN((L1685*LOOKUP(L1685,{0,1950001,3300001,6950001,9000001,18000001,40000001},{0.05,0.1,0.2,0.23,0.33,0.4,0.45})-LOOKUP(L1685,{0,1950001,3300001,6950001,9000001,18000001,40000001},{0,97500,427500,636000,1536000,2796000,4796000}))*1.021,-2))</f>
        <v/>
      </c>
      <c r="P1685" s="21">
        <f>MAX(0,ROUNDDOWN(F1685-E1685-430000,-3))</f>
        <v/>
      </c>
      <c r="Q1685" s="21">
        <f>MAX(0,ROUNDDOWN(F1685-E1685-430000-H1685,-3))</f>
        <v/>
      </c>
      <c r="R1685" s="21">
        <f>IF(F1685&lt;=450000,0,MAX(0,P1685*0.06-MIN(50000,P1685)*0.03))</f>
        <v/>
      </c>
      <c r="S1685" s="21">
        <f>IF(F1685&lt;=450000,0,MAX(0,P1685*0.04-MIN(50000,P1685)*0.02))</f>
        <v/>
      </c>
      <c r="T1685" s="21">
        <f>IF(F1685&lt;=450000,0,MAX(0,Q1685*0.06-MIN(50000,Q1685)*0.03))</f>
        <v/>
      </c>
      <c r="U1685" s="21">
        <f>IF(F1685&lt;=450000,0,MAX(0,Q1685*0.04-MIN(50000,Q1685)*0.02))</f>
        <v/>
      </c>
      <c r="V1685" s="21">
        <f>50000+MAX(0,G1685-480000)</f>
        <v/>
      </c>
      <c r="W1685" s="21">
        <f>P1685-V1685</f>
        <v/>
      </c>
      <c r="X1685" s="21">
        <f>Q1685-V1685</f>
        <v/>
      </c>
      <c r="Y1685" s="22">
        <f>IF(W1685&lt;0,0.9,LOOKUP(W1685,{0,1950001,3300001,6950001,9000001,18000001,40000001},{0.84895,0.7979,0.6958,0.66517,0.56307,0.4916,0.44055}))</f>
        <v/>
      </c>
      <c r="Z1685" s="22">
        <f>IF(X1685&lt;0,0.9,LOOKUP(X1685,{0,1950001,3300001,6950001,9000001,18000001,40000001},{0.84895,0.7979,0.6958,0.66517,0.56307,0.4916,0.44055}))</f>
        <v/>
      </c>
      <c r="AA1685" s="22">
        <f>IF(W1685&lt;0,0,CHOOSE(MATCH(W1685,{0,1950001,3300001,6950001,9000001},1),5.105/84.895,10.21/79.79,20.42/69.58,23.483/66.517,33.693/56.307))</f>
        <v/>
      </c>
      <c r="AB1685" s="21">
        <f>IF(C1685&lt;=2000,0,(MIN(C1685,ROUNDDOWN(F1685*0.3,0))-2000)*0.1)</f>
        <v/>
      </c>
      <c r="AC1685" s="21">
        <f>IF(C1685&lt;=2000,0,MIN((C1685-2000)*Y1685,(R1685+S1685)*0.2))</f>
        <v/>
      </c>
      <c r="AD1685" s="21">
        <f>IF(C1685&lt;=2000,0,MIN((C1685-2000)*Z1685,(T1685+U1685)*0.2))</f>
        <v/>
      </c>
      <c r="AE1685" s="21">
        <f>AC1685*AA1685</f>
        <v/>
      </c>
      <c r="AF1685" s="21">
        <f>ROUNDDOWN(R1685,-2)+ROUNDDOWN(S1685,-2)</f>
        <v/>
      </c>
      <c r="AG1685" s="21">
        <f>ROUNDDOWN(MAX(0,R1685-(AB1685+AC1685+AE1685)*0.6),-2)+ROUNDDOWN(MAX(0,S1685-(AB1685+AC1685+AE1685)*0.4),-2)</f>
        <v/>
      </c>
      <c r="AH1685" s="21">
        <f>ROUNDDOWN(MAX(0,T1685-(AB1685+AD1685)*0.6),-2)+ROUNDDOWN(MAX(0,U1685-(AB1685+AD1685)*0.4),-2)</f>
        <v/>
      </c>
      <c r="AI1685" s="21">
        <f>ROUNDDOWN(T1685,-2)+ROUNDDOWN(U1685,-2)</f>
        <v/>
      </c>
      <c r="AJ1685" s="21">
        <f>M1685+AF1685</f>
        <v/>
      </c>
      <c r="AK1685" s="21">
        <f>M1685+AG1685</f>
        <v/>
      </c>
      <c r="AL1685" s="21">
        <f>N1685+AH1685</f>
        <v/>
      </c>
      <c r="AM1685" s="21">
        <f>O1685+AI1685</f>
        <v/>
      </c>
      <c r="AN1685" s="21">
        <f>N1685+AI1685</f>
        <v/>
      </c>
      <c r="AO1685" s="21">
        <f>ROUNDDOWN((R1685+S1685)*0.2/Y1685+2000,0)</f>
        <v/>
      </c>
      <c r="AP1685" s="21">
        <f>ROUNDDOWN((T1685+U1685)*0.2/Z1685+2000,0)</f>
        <v/>
      </c>
      <c r="AQ1685" s="21">
        <f>AL1685-AK1685</f>
        <v/>
      </c>
      <c r="AR1685" s="21">
        <f>AM1685-AK1685</f>
        <v/>
      </c>
      <c r="AS1685" s="21">
        <f>AM1685-AL1685</f>
        <v/>
      </c>
      <c r="AT1685" s="21">
        <f>AK1685+C1685-AJ1685</f>
        <v/>
      </c>
      <c r="AU1685" s="21">
        <f>AL1685+C1685-AM1685</f>
        <v/>
      </c>
      <c r="AV1685" s="21">
        <f>AN1685+C1685-AM1685</f>
        <v/>
      </c>
    </row>
    <row r="1686">
      <c r="A1686" t="inlineStr">
        <is>
          <t>年収別 医療費15万</t>
        </is>
      </c>
      <c r="B1686" s="21">
        <f>'4_年収別'!$A$144</f>
        <v/>
      </c>
      <c r="C1686" s="21">
        <f>AO1686</f>
        <v/>
      </c>
      <c r="D1686" s="21" t="n">
        <v>150000</v>
      </c>
      <c r="E1686" s="21">
        <f>ROUND(MIN(B1686/12,650000)*12*0.0915+MIN(B1686/12,1390000)*12*(0.0504+0)+B1686*0.005,0)</f>
        <v/>
      </c>
      <c r="F1686" s="21">
        <f>IF(B1686&lt;741000,0,IF(B1686&lt;2191000,B1686-740000,IF(B1686&lt;2193000,1451000,IF(B1686&lt;2196000,1453000,IF(B1686&lt;2200000,1456000,IF(B1686&lt;3600000,ROUND(ROUNDDOWN(B1686/4,-3)*2.8,0)-80000,IF(B1686&lt;6600000,ROUND(ROUNDDOWN(B1686/4,-3)*3.2,0)-440000,IF(B1686&lt;8500000,ROUNDDOWN(B1686*0.9,0)-1100000,B1686-1950000))))))))</f>
        <v/>
      </c>
      <c r="G1686" s="21">
        <f>IF(F1686&gt;23500000,NA(),IF(F1686&lt;=4890000,1040000,IF(F1686&lt;=6550000,670000,620000)))</f>
        <v/>
      </c>
      <c r="H1686" s="21">
        <f>IF(D1686&lt;=0,0,MAX(0,MIN(2000000,D1686-MIN(100000,ROUNDDOWN(F1686*0.05,0)))))</f>
        <v/>
      </c>
      <c r="I1686" s="21">
        <f>IF(C1686&lt;=2000,0,MIN(C1686,ROUNDDOWN(F1686*0.4,0))-2000)</f>
        <v/>
      </c>
      <c r="J1686" s="21">
        <f>MAX(0,ROUNDDOWN(F1686-E1686-G1686,-3))</f>
        <v/>
      </c>
      <c r="K1686" s="21">
        <f>MAX(0,ROUNDDOWN(F1686-E1686-G1686-H1686-I1686,-3))</f>
        <v/>
      </c>
      <c r="L1686" s="21">
        <f>MAX(0,ROUNDDOWN(F1686-E1686-G1686-H1686,-3))</f>
        <v/>
      </c>
      <c r="M1686" s="21">
        <f>IF(J1686&lt;=0,0,ROUNDDOWN((J1686*LOOKUP(J1686,{0,1950001,3300001,6950001,9000001,18000001,40000001},{0.05,0.1,0.2,0.23,0.33,0.4,0.45})-LOOKUP(J1686,{0,1950001,3300001,6950001,9000001,18000001,40000001},{0,97500,427500,636000,1536000,2796000,4796000}))*1.021,-2))</f>
        <v/>
      </c>
      <c r="N1686" s="21">
        <f>IF(K1686&lt;=0,0,ROUNDDOWN((K1686*LOOKUP(K1686,{0,1950001,3300001,6950001,9000001,18000001,40000001},{0.05,0.1,0.2,0.23,0.33,0.4,0.45})-LOOKUP(K1686,{0,1950001,3300001,6950001,9000001,18000001,40000001},{0,97500,427500,636000,1536000,2796000,4796000}))*1.021,-2))</f>
        <v/>
      </c>
      <c r="O1686" s="21">
        <f>IF(L1686&lt;=0,0,ROUNDDOWN((L1686*LOOKUP(L1686,{0,1950001,3300001,6950001,9000001,18000001,40000001},{0.05,0.1,0.2,0.23,0.33,0.4,0.45})-LOOKUP(L1686,{0,1950001,3300001,6950001,9000001,18000001,40000001},{0,97500,427500,636000,1536000,2796000,4796000}))*1.021,-2))</f>
        <v/>
      </c>
      <c r="P1686" s="21">
        <f>MAX(0,ROUNDDOWN(F1686-E1686-430000,-3))</f>
        <v/>
      </c>
      <c r="Q1686" s="21">
        <f>MAX(0,ROUNDDOWN(F1686-E1686-430000-H1686,-3))</f>
        <v/>
      </c>
      <c r="R1686" s="21">
        <f>IF(F1686&lt;=450000,0,MAX(0,P1686*0.06-MIN(50000,P1686)*0.03))</f>
        <v/>
      </c>
      <c r="S1686" s="21">
        <f>IF(F1686&lt;=450000,0,MAX(0,P1686*0.04-MIN(50000,P1686)*0.02))</f>
        <v/>
      </c>
      <c r="T1686" s="21">
        <f>IF(F1686&lt;=450000,0,MAX(0,Q1686*0.06-MIN(50000,Q1686)*0.03))</f>
        <v/>
      </c>
      <c r="U1686" s="21">
        <f>IF(F1686&lt;=450000,0,MAX(0,Q1686*0.04-MIN(50000,Q1686)*0.02))</f>
        <v/>
      </c>
      <c r="V1686" s="21">
        <f>50000+MAX(0,G1686-480000)</f>
        <v/>
      </c>
      <c r="W1686" s="21">
        <f>P1686-V1686</f>
        <v/>
      </c>
      <c r="X1686" s="21">
        <f>Q1686-V1686</f>
        <v/>
      </c>
      <c r="Y1686" s="22">
        <f>IF(W1686&lt;0,0.9,LOOKUP(W1686,{0,1950001,3300001,6950001,9000001,18000001,40000001},{0.84895,0.7979,0.6958,0.66517,0.56307,0.4916,0.44055}))</f>
        <v/>
      </c>
      <c r="Z1686" s="22">
        <f>IF(X1686&lt;0,0.9,LOOKUP(X1686,{0,1950001,3300001,6950001,9000001,18000001,40000001},{0.84895,0.7979,0.6958,0.66517,0.56307,0.4916,0.44055}))</f>
        <v/>
      </c>
      <c r="AA1686" s="22">
        <f>IF(W1686&lt;0,0,CHOOSE(MATCH(W1686,{0,1950001,3300001,6950001,9000001},1),5.105/84.895,10.21/79.79,20.42/69.58,23.483/66.517,33.693/56.307))</f>
        <v/>
      </c>
      <c r="AB1686" s="21">
        <f>IF(C1686&lt;=2000,0,(MIN(C1686,ROUNDDOWN(F1686*0.3,0))-2000)*0.1)</f>
        <v/>
      </c>
      <c r="AC1686" s="21">
        <f>IF(C1686&lt;=2000,0,MIN((C1686-2000)*Y1686,(R1686+S1686)*0.2))</f>
        <v/>
      </c>
      <c r="AD1686" s="21">
        <f>IF(C1686&lt;=2000,0,MIN((C1686-2000)*Z1686,(T1686+U1686)*0.2))</f>
        <v/>
      </c>
      <c r="AE1686" s="21">
        <f>AC1686*AA1686</f>
        <v/>
      </c>
      <c r="AF1686" s="21">
        <f>ROUNDDOWN(R1686,-2)+ROUNDDOWN(S1686,-2)</f>
        <v/>
      </c>
      <c r="AG1686" s="21">
        <f>ROUNDDOWN(MAX(0,R1686-(AB1686+AC1686+AE1686)*0.6),-2)+ROUNDDOWN(MAX(0,S1686-(AB1686+AC1686+AE1686)*0.4),-2)</f>
        <v/>
      </c>
      <c r="AH1686" s="21">
        <f>ROUNDDOWN(MAX(0,T1686-(AB1686+AD1686)*0.6),-2)+ROUNDDOWN(MAX(0,U1686-(AB1686+AD1686)*0.4),-2)</f>
        <v/>
      </c>
      <c r="AI1686" s="21">
        <f>ROUNDDOWN(T1686,-2)+ROUNDDOWN(U1686,-2)</f>
        <v/>
      </c>
      <c r="AJ1686" s="21">
        <f>M1686+AF1686</f>
        <v/>
      </c>
      <c r="AK1686" s="21">
        <f>M1686+AG1686</f>
        <v/>
      </c>
      <c r="AL1686" s="21">
        <f>N1686+AH1686</f>
        <v/>
      </c>
      <c r="AM1686" s="21">
        <f>O1686+AI1686</f>
        <v/>
      </c>
      <c r="AN1686" s="21">
        <f>N1686+AI1686</f>
        <v/>
      </c>
      <c r="AO1686" s="21">
        <f>ROUNDDOWN((R1686+S1686)*0.2/Y1686+2000,0)</f>
        <v/>
      </c>
      <c r="AP1686" s="21">
        <f>ROUNDDOWN((T1686+U1686)*0.2/Z1686+2000,0)</f>
        <v/>
      </c>
      <c r="AQ1686" s="21">
        <f>AL1686-AK1686</f>
        <v/>
      </c>
      <c r="AR1686" s="21">
        <f>AM1686-AK1686</f>
        <v/>
      </c>
      <c r="AS1686" s="21">
        <f>AM1686-AL1686</f>
        <v/>
      </c>
      <c r="AT1686" s="21">
        <f>AK1686+C1686-AJ1686</f>
        <v/>
      </c>
      <c r="AU1686" s="21">
        <f>AL1686+C1686-AM1686</f>
        <v/>
      </c>
      <c r="AV1686" s="21">
        <f>AN1686+C1686-AM1686</f>
        <v/>
      </c>
    </row>
    <row r="1687">
      <c r="A1687" t="inlineStr">
        <is>
          <t>年収別 上限+5万</t>
        </is>
      </c>
      <c r="B1687" s="21">
        <f>'4_年収別'!$A$144</f>
        <v/>
      </c>
      <c r="C1687" s="21">
        <f>AO1687+50000</f>
        <v/>
      </c>
      <c r="D1687" s="21" t="n">
        <v>0</v>
      </c>
      <c r="E1687" s="21">
        <f>ROUND(MIN(B1687/12,650000)*12*0.0915+MIN(B1687/12,1390000)*12*(0.0504+0)+B1687*0.005,0)</f>
        <v/>
      </c>
      <c r="F1687" s="21">
        <f>IF(B1687&lt;741000,0,IF(B1687&lt;2191000,B1687-740000,IF(B1687&lt;2193000,1451000,IF(B1687&lt;2196000,1453000,IF(B1687&lt;2200000,1456000,IF(B1687&lt;3600000,ROUND(ROUNDDOWN(B1687/4,-3)*2.8,0)-80000,IF(B1687&lt;6600000,ROUND(ROUNDDOWN(B1687/4,-3)*3.2,0)-440000,IF(B1687&lt;8500000,ROUNDDOWN(B1687*0.9,0)-1100000,B1687-1950000))))))))</f>
        <v/>
      </c>
      <c r="G1687" s="21">
        <f>IF(F1687&gt;23500000,NA(),IF(F1687&lt;=4890000,1040000,IF(F1687&lt;=6550000,670000,620000)))</f>
        <v/>
      </c>
      <c r="H1687" s="21">
        <f>IF(D1687&lt;=0,0,MAX(0,MIN(2000000,D1687-MIN(100000,ROUNDDOWN(F1687*0.05,0)))))</f>
        <v/>
      </c>
      <c r="I1687" s="21">
        <f>IF(C1687&lt;=2000,0,MIN(C1687,ROUNDDOWN(F1687*0.4,0))-2000)</f>
        <v/>
      </c>
      <c r="J1687" s="21">
        <f>MAX(0,ROUNDDOWN(F1687-E1687-G1687,-3))</f>
        <v/>
      </c>
      <c r="K1687" s="21">
        <f>MAX(0,ROUNDDOWN(F1687-E1687-G1687-H1687-I1687,-3))</f>
        <v/>
      </c>
      <c r="L1687" s="21">
        <f>MAX(0,ROUNDDOWN(F1687-E1687-G1687-H1687,-3))</f>
        <v/>
      </c>
      <c r="M1687" s="21">
        <f>IF(J1687&lt;=0,0,ROUNDDOWN((J1687*LOOKUP(J1687,{0,1950001,3300001,6950001,9000001,18000001,40000001},{0.05,0.1,0.2,0.23,0.33,0.4,0.45})-LOOKUP(J1687,{0,1950001,3300001,6950001,9000001,18000001,40000001},{0,97500,427500,636000,1536000,2796000,4796000}))*1.021,-2))</f>
        <v/>
      </c>
      <c r="N1687" s="21">
        <f>IF(K1687&lt;=0,0,ROUNDDOWN((K1687*LOOKUP(K1687,{0,1950001,3300001,6950001,9000001,18000001,40000001},{0.05,0.1,0.2,0.23,0.33,0.4,0.45})-LOOKUP(K1687,{0,1950001,3300001,6950001,9000001,18000001,40000001},{0,97500,427500,636000,1536000,2796000,4796000}))*1.021,-2))</f>
        <v/>
      </c>
      <c r="O1687" s="21">
        <f>IF(L1687&lt;=0,0,ROUNDDOWN((L1687*LOOKUP(L1687,{0,1950001,3300001,6950001,9000001,18000001,40000001},{0.05,0.1,0.2,0.23,0.33,0.4,0.45})-LOOKUP(L1687,{0,1950001,3300001,6950001,9000001,18000001,40000001},{0,97500,427500,636000,1536000,2796000,4796000}))*1.021,-2))</f>
        <v/>
      </c>
      <c r="P1687" s="21">
        <f>MAX(0,ROUNDDOWN(F1687-E1687-430000,-3))</f>
        <v/>
      </c>
      <c r="Q1687" s="21">
        <f>MAX(0,ROUNDDOWN(F1687-E1687-430000-H1687,-3))</f>
        <v/>
      </c>
      <c r="R1687" s="21">
        <f>IF(F1687&lt;=450000,0,MAX(0,P1687*0.06-MIN(50000,P1687)*0.03))</f>
        <v/>
      </c>
      <c r="S1687" s="21">
        <f>IF(F1687&lt;=450000,0,MAX(0,P1687*0.04-MIN(50000,P1687)*0.02))</f>
        <v/>
      </c>
      <c r="T1687" s="21">
        <f>IF(F1687&lt;=450000,0,MAX(0,Q1687*0.06-MIN(50000,Q1687)*0.03))</f>
        <v/>
      </c>
      <c r="U1687" s="21">
        <f>IF(F1687&lt;=450000,0,MAX(0,Q1687*0.04-MIN(50000,Q1687)*0.02))</f>
        <v/>
      </c>
      <c r="V1687" s="21">
        <f>50000+MAX(0,G1687-480000)</f>
        <v/>
      </c>
      <c r="W1687" s="21">
        <f>P1687-V1687</f>
        <v/>
      </c>
      <c r="X1687" s="21">
        <f>Q1687-V1687</f>
        <v/>
      </c>
      <c r="Y1687" s="22">
        <f>IF(W1687&lt;0,0.9,LOOKUP(W1687,{0,1950001,3300001,6950001,9000001,18000001,40000001},{0.84895,0.7979,0.6958,0.66517,0.56307,0.4916,0.44055}))</f>
        <v/>
      </c>
      <c r="Z1687" s="22">
        <f>IF(X1687&lt;0,0.9,LOOKUP(X1687,{0,1950001,3300001,6950001,9000001,18000001,40000001},{0.84895,0.7979,0.6958,0.66517,0.56307,0.4916,0.44055}))</f>
        <v/>
      </c>
      <c r="AA1687" s="22">
        <f>IF(W1687&lt;0,0,CHOOSE(MATCH(W1687,{0,1950001,3300001,6950001,9000001},1),5.105/84.895,10.21/79.79,20.42/69.58,23.483/66.517,33.693/56.307))</f>
        <v/>
      </c>
      <c r="AB1687" s="21">
        <f>IF(C1687&lt;=2000,0,(MIN(C1687,ROUNDDOWN(F1687*0.3,0))-2000)*0.1)</f>
        <v/>
      </c>
      <c r="AC1687" s="21">
        <f>IF(C1687&lt;=2000,0,MIN((C1687-2000)*Y1687,(R1687+S1687)*0.2))</f>
        <v/>
      </c>
      <c r="AD1687" s="21">
        <f>IF(C1687&lt;=2000,0,MIN((C1687-2000)*Z1687,(T1687+U1687)*0.2))</f>
        <v/>
      </c>
      <c r="AE1687" s="21">
        <f>AC1687*AA1687</f>
        <v/>
      </c>
      <c r="AF1687" s="21">
        <f>ROUNDDOWN(R1687,-2)+ROUNDDOWN(S1687,-2)</f>
        <v/>
      </c>
      <c r="AG1687" s="21">
        <f>ROUNDDOWN(MAX(0,R1687-(AB1687+AC1687+AE1687)*0.6),-2)+ROUNDDOWN(MAX(0,S1687-(AB1687+AC1687+AE1687)*0.4),-2)</f>
        <v/>
      </c>
      <c r="AH1687" s="21">
        <f>ROUNDDOWN(MAX(0,T1687-(AB1687+AD1687)*0.6),-2)+ROUNDDOWN(MAX(0,U1687-(AB1687+AD1687)*0.4),-2)</f>
        <v/>
      </c>
      <c r="AI1687" s="21">
        <f>ROUNDDOWN(T1687,-2)+ROUNDDOWN(U1687,-2)</f>
        <v/>
      </c>
      <c r="AJ1687" s="21">
        <f>M1687+AF1687</f>
        <v/>
      </c>
      <c r="AK1687" s="21">
        <f>M1687+AG1687</f>
        <v/>
      </c>
      <c r="AL1687" s="21">
        <f>N1687+AH1687</f>
        <v/>
      </c>
      <c r="AM1687" s="21">
        <f>O1687+AI1687</f>
        <v/>
      </c>
      <c r="AN1687" s="21">
        <f>N1687+AI1687</f>
        <v/>
      </c>
      <c r="AO1687" s="21">
        <f>ROUNDDOWN((R1687+S1687)*0.2/Y1687+2000,0)</f>
        <v/>
      </c>
      <c r="AP1687" s="21">
        <f>ROUNDDOWN((T1687+U1687)*0.2/Z1687+2000,0)</f>
        <v/>
      </c>
      <c r="AQ1687" s="21">
        <f>AL1687-AK1687</f>
        <v/>
      </c>
      <c r="AR1687" s="21">
        <f>AM1687-AK1687</f>
        <v/>
      </c>
      <c r="AS1687" s="21">
        <f>AM1687-AL1687</f>
        <v/>
      </c>
      <c r="AT1687" s="21">
        <f>AK1687+C1687-AJ1687</f>
        <v/>
      </c>
      <c r="AU1687" s="21">
        <f>AL1687+C1687-AM1687</f>
        <v/>
      </c>
      <c r="AV1687" s="21">
        <f>AN1687+C1687-AM1687</f>
        <v/>
      </c>
    </row>
    <row r="1688">
      <c r="A1688" t="inlineStr">
        <is>
          <t>年収別 医療費15万</t>
        </is>
      </c>
      <c r="B1688" s="21">
        <f>'4_年収別'!$A$145</f>
        <v/>
      </c>
      <c r="C1688" s="21">
        <f>AO1688</f>
        <v/>
      </c>
      <c r="D1688" s="21" t="n">
        <v>150000</v>
      </c>
      <c r="E1688" s="21">
        <f>ROUND(MIN(B1688/12,650000)*12*0.0915+MIN(B1688/12,1390000)*12*(0.0504+0)+B1688*0.005,0)</f>
        <v/>
      </c>
      <c r="F1688" s="21">
        <f>IF(B1688&lt;741000,0,IF(B1688&lt;2191000,B1688-740000,IF(B1688&lt;2193000,1451000,IF(B1688&lt;2196000,1453000,IF(B1688&lt;2200000,1456000,IF(B1688&lt;3600000,ROUND(ROUNDDOWN(B1688/4,-3)*2.8,0)-80000,IF(B1688&lt;6600000,ROUND(ROUNDDOWN(B1688/4,-3)*3.2,0)-440000,IF(B1688&lt;8500000,ROUNDDOWN(B1688*0.9,0)-1100000,B1688-1950000))))))))</f>
        <v/>
      </c>
      <c r="G1688" s="21">
        <f>IF(F1688&gt;23500000,NA(),IF(F1688&lt;=4890000,1040000,IF(F1688&lt;=6550000,670000,620000)))</f>
        <v/>
      </c>
      <c r="H1688" s="21">
        <f>IF(D1688&lt;=0,0,MAX(0,MIN(2000000,D1688-MIN(100000,ROUNDDOWN(F1688*0.05,0)))))</f>
        <v/>
      </c>
      <c r="I1688" s="21">
        <f>IF(C1688&lt;=2000,0,MIN(C1688,ROUNDDOWN(F1688*0.4,0))-2000)</f>
        <v/>
      </c>
      <c r="J1688" s="21">
        <f>MAX(0,ROUNDDOWN(F1688-E1688-G1688,-3))</f>
        <v/>
      </c>
      <c r="K1688" s="21">
        <f>MAX(0,ROUNDDOWN(F1688-E1688-G1688-H1688-I1688,-3))</f>
        <v/>
      </c>
      <c r="L1688" s="21">
        <f>MAX(0,ROUNDDOWN(F1688-E1688-G1688-H1688,-3))</f>
        <v/>
      </c>
      <c r="M1688" s="21">
        <f>IF(J1688&lt;=0,0,ROUNDDOWN((J1688*LOOKUP(J1688,{0,1950001,3300001,6950001,9000001,18000001,40000001},{0.05,0.1,0.2,0.23,0.33,0.4,0.45})-LOOKUP(J1688,{0,1950001,3300001,6950001,9000001,18000001,40000001},{0,97500,427500,636000,1536000,2796000,4796000}))*1.021,-2))</f>
        <v/>
      </c>
      <c r="N1688" s="21">
        <f>IF(K1688&lt;=0,0,ROUNDDOWN((K1688*LOOKUP(K1688,{0,1950001,3300001,6950001,9000001,18000001,40000001},{0.05,0.1,0.2,0.23,0.33,0.4,0.45})-LOOKUP(K1688,{0,1950001,3300001,6950001,9000001,18000001,40000001},{0,97500,427500,636000,1536000,2796000,4796000}))*1.021,-2))</f>
        <v/>
      </c>
      <c r="O1688" s="21">
        <f>IF(L1688&lt;=0,0,ROUNDDOWN((L1688*LOOKUP(L1688,{0,1950001,3300001,6950001,9000001,18000001,40000001},{0.05,0.1,0.2,0.23,0.33,0.4,0.45})-LOOKUP(L1688,{0,1950001,3300001,6950001,9000001,18000001,40000001},{0,97500,427500,636000,1536000,2796000,4796000}))*1.021,-2))</f>
        <v/>
      </c>
      <c r="P1688" s="21">
        <f>MAX(0,ROUNDDOWN(F1688-E1688-430000,-3))</f>
        <v/>
      </c>
      <c r="Q1688" s="21">
        <f>MAX(0,ROUNDDOWN(F1688-E1688-430000-H1688,-3))</f>
        <v/>
      </c>
      <c r="R1688" s="21">
        <f>IF(F1688&lt;=450000,0,MAX(0,P1688*0.06-MIN(50000,P1688)*0.03))</f>
        <v/>
      </c>
      <c r="S1688" s="21">
        <f>IF(F1688&lt;=450000,0,MAX(0,P1688*0.04-MIN(50000,P1688)*0.02))</f>
        <v/>
      </c>
      <c r="T1688" s="21">
        <f>IF(F1688&lt;=450000,0,MAX(0,Q1688*0.06-MIN(50000,Q1688)*0.03))</f>
        <v/>
      </c>
      <c r="U1688" s="21">
        <f>IF(F1688&lt;=450000,0,MAX(0,Q1688*0.04-MIN(50000,Q1688)*0.02))</f>
        <v/>
      </c>
      <c r="V1688" s="21">
        <f>50000+MAX(0,G1688-480000)</f>
        <v/>
      </c>
      <c r="W1688" s="21">
        <f>P1688-V1688</f>
        <v/>
      </c>
      <c r="X1688" s="21">
        <f>Q1688-V1688</f>
        <v/>
      </c>
      <c r="Y1688" s="22">
        <f>IF(W1688&lt;0,0.9,LOOKUP(W1688,{0,1950001,3300001,6950001,9000001,18000001,40000001},{0.84895,0.7979,0.6958,0.66517,0.56307,0.4916,0.44055}))</f>
        <v/>
      </c>
      <c r="Z1688" s="22">
        <f>IF(X1688&lt;0,0.9,LOOKUP(X1688,{0,1950001,3300001,6950001,9000001,18000001,40000001},{0.84895,0.7979,0.6958,0.66517,0.56307,0.4916,0.44055}))</f>
        <v/>
      </c>
      <c r="AA1688" s="22">
        <f>IF(W1688&lt;0,0,CHOOSE(MATCH(W1688,{0,1950001,3300001,6950001,9000001},1),5.105/84.895,10.21/79.79,20.42/69.58,23.483/66.517,33.693/56.307))</f>
        <v/>
      </c>
      <c r="AB1688" s="21">
        <f>IF(C1688&lt;=2000,0,(MIN(C1688,ROUNDDOWN(F1688*0.3,0))-2000)*0.1)</f>
        <v/>
      </c>
      <c r="AC1688" s="21">
        <f>IF(C1688&lt;=2000,0,MIN((C1688-2000)*Y1688,(R1688+S1688)*0.2))</f>
        <v/>
      </c>
      <c r="AD1688" s="21">
        <f>IF(C1688&lt;=2000,0,MIN((C1688-2000)*Z1688,(T1688+U1688)*0.2))</f>
        <v/>
      </c>
      <c r="AE1688" s="21">
        <f>AC1688*AA1688</f>
        <v/>
      </c>
      <c r="AF1688" s="21">
        <f>ROUNDDOWN(R1688,-2)+ROUNDDOWN(S1688,-2)</f>
        <v/>
      </c>
      <c r="AG1688" s="21">
        <f>ROUNDDOWN(MAX(0,R1688-(AB1688+AC1688+AE1688)*0.6),-2)+ROUNDDOWN(MAX(0,S1688-(AB1688+AC1688+AE1688)*0.4),-2)</f>
        <v/>
      </c>
      <c r="AH1688" s="21">
        <f>ROUNDDOWN(MAX(0,T1688-(AB1688+AD1688)*0.6),-2)+ROUNDDOWN(MAX(0,U1688-(AB1688+AD1688)*0.4),-2)</f>
        <v/>
      </c>
      <c r="AI1688" s="21">
        <f>ROUNDDOWN(T1688,-2)+ROUNDDOWN(U1688,-2)</f>
        <v/>
      </c>
      <c r="AJ1688" s="21">
        <f>M1688+AF1688</f>
        <v/>
      </c>
      <c r="AK1688" s="21">
        <f>M1688+AG1688</f>
        <v/>
      </c>
      <c r="AL1688" s="21">
        <f>N1688+AH1688</f>
        <v/>
      </c>
      <c r="AM1688" s="21">
        <f>O1688+AI1688</f>
        <v/>
      </c>
      <c r="AN1688" s="21">
        <f>N1688+AI1688</f>
        <v/>
      </c>
      <c r="AO1688" s="21">
        <f>ROUNDDOWN((R1688+S1688)*0.2/Y1688+2000,0)</f>
        <v/>
      </c>
      <c r="AP1688" s="21">
        <f>ROUNDDOWN((T1688+U1688)*0.2/Z1688+2000,0)</f>
        <v/>
      </c>
      <c r="AQ1688" s="21">
        <f>AL1688-AK1688</f>
        <v/>
      </c>
      <c r="AR1688" s="21">
        <f>AM1688-AK1688</f>
        <v/>
      </c>
      <c r="AS1688" s="21">
        <f>AM1688-AL1688</f>
        <v/>
      </c>
      <c r="AT1688" s="21">
        <f>AK1688+C1688-AJ1688</f>
        <v/>
      </c>
      <c r="AU1688" s="21">
        <f>AL1688+C1688-AM1688</f>
        <v/>
      </c>
      <c r="AV1688" s="21">
        <f>AN1688+C1688-AM1688</f>
        <v/>
      </c>
    </row>
    <row r="1689">
      <c r="A1689" t="inlineStr">
        <is>
          <t>年収別 上限+5万</t>
        </is>
      </c>
      <c r="B1689" s="21">
        <f>'4_年収別'!$A$145</f>
        <v/>
      </c>
      <c r="C1689" s="21">
        <f>AO1689+50000</f>
        <v/>
      </c>
      <c r="D1689" s="21" t="n">
        <v>0</v>
      </c>
      <c r="E1689" s="21">
        <f>ROUND(MIN(B1689/12,650000)*12*0.0915+MIN(B1689/12,1390000)*12*(0.0504+0)+B1689*0.005,0)</f>
        <v/>
      </c>
      <c r="F1689" s="21">
        <f>IF(B1689&lt;741000,0,IF(B1689&lt;2191000,B1689-740000,IF(B1689&lt;2193000,1451000,IF(B1689&lt;2196000,1453000,IF(B1689&lt;2200000,1456000,IF(B1689&lt;3600000,ROUND(ROUNDDOWN(B1689/4,-3)*2.8,0)-80000,IF(B1689&lt;6600000,ROUND(ROUNDDOWN(B1689/4,-3)*3.2,0)-440000,IF(B1689&lt;8500000,ROUNDDOWN(B1689*0.9,0)-1100000,B1689-1950000))))))))</f>
        <v/>
      </c>
      <c r="G1689" s="21">
        <f>IF(F1689&gt;23500000,NA(),IF(F1689&lt;=4890000,1040000,IF(F1689&lt;=6550000,670000,620000)))</f>
        <v/>
      </c>
      <c r="H1689" s="21">
        <f>IF(D1689&lt;=0,0,MAX(0,MIN(2000000,D1689-MIN(100000,ROUNDDOWN(F1689*0.05,0)))))</f>
        <v/>
      </c>
      <c r="I1689" s="21">
        <f>IF(C1689&lt;=2000,0,MIN(C1689,ROUNDDOWN(F1689*0.4,0))-2000)</f>
        <v/>
      </c>
      <c r="J1689" s="21">
        <f>MAX(0,ROUNDDOWN(F1689-E1689-G1689,-3))</f>
        <v/>
      </c>
      <c r="K1689" s="21">
        <f>MAX(0,ROUNDDOWN(F1689-E1689-G1689-H1689-I1689,-3))</f>
        <v/>
      </c>
      <c r="L1689" s="21">
        <f>MAX(0,ROUNDDOWN(F1689-E1689-G1689-H1689,-3))</f>
        <v/>
      </c>
      <c r="M1689" s="21">
        <f>IF(J1689&lt;=0,0,ROUNDDOWN((J1689*LOOKUP(J1689,{0,1950001,3300001,6950001,9000001,18000001,40000001},{0.05,0.1,0.2,0.23,0.33,0.4,0.45})-LOOKUP(J1689,{0,1950001,3300001,6950001,9000001,18000001,40000001},{0,97500,427500,636000,1536000,2796000,4796000}))*1.021,-2))</f>
        <v/>
      </c>
      <c r="N1689" s="21">
        <f>IF(K1689&lt;=0,0,ROUNDDOWN((K1689*LOOKUP(K1689,{0,1950001,3300001,6950001,9000001,18000001,40000001},{0.05,0.1,0.2,0.23,0.33,0.4,0.45})-LOOKUP(K1689,{0,1950001,3300001,6950001,9000001,18000001,40000001},{0,97500,427500,636000,1536000,2796000,4796000}))*1.021,-2))</f>
        <v/>
      </c>
      <c r="O1689" s="21">
        <f>IF(L1689&lt;=0,0,ROUNDDOWN((L1689*LOOKUP(L1689,{0,1950001,3300001,6950001,9000001,18000001,40000001},{0.05,0.1,0.2,0.23,0.33,0.4,0.45})-LOOKUP(L1689,{0,1950001,3300001,6950001,9000001,18000001,40000001},{0,97500,427500,636000,1536000,2796000,4796000}))*1.021,-2))</f>
        <v/>
      </c>
      <c r="P1689" s="21">
        <f>MAX(0,ROUNDDOWN(F1689-E1689-430000,-3))</f>
        <v/>
      </c>
      <c r="Q1689" s="21">
        <f>MAX(0,ROUNDDOWN(F1689-E1689-430000-H1689,-3))</f>
        <v/>
      </c>
      <c r="R1689" s="21">
        <f>IF(F1689&lt;=450000,0,MAX(0,P1689*0.06-MIN(50000,P1689)*0.03))</f>
        <v/>
      </c>
      <c r="S1689" s="21">
        <f>IF(F1689&lt;=450000,0,MAX(0,P1689*0.04-MIN(50000,P1689)*0.02))</f>
        <v/>
      </c>
      <c r="T1689" s="21">
        <f>IF(F1689&lt;=450000,0,MAX(0,Q1689*0.06-MIN(50000,Q1689)*0.03))</f>
        <v/>
      </c>
      <c r="U1689" s="21">
        <f>IF(F1689&lt;=450000,0,MAX(0,Q1689*0.04-MIN(50000,Q1689)*0.02))</f>
        <v/>
      </c>
      <c r="V1689" s="21">
        <f>50000+MAX(0,G1689-480000)</f>
        <v/>
      </c>
      <c r="W1689" s="21">
        <f>P1689-V1689</f>
        <v/>
      </c>
      <c r="X1689" s="21">
        <f>Q1689-V1689</f>
        <v/>
      </c>
      <c r="Y1689" s="22">
        <f>IF(W1689&lt;0,0.9,LOOKUP(W1689,{0,1950001,3300001,6950001,9000001,18000001,40000001},{0.84895,0.7979,0.6958,0.66517,0.56307,0.4916,0.44055}))</f>
        <v/>
      </c>
      <c r="Z1689" s="22">
        <f>IF(X1689&lt;0,0.9,LOOKUP(X1689,{0,1950001,3300001,6950001,9000001,18000001,40000001},{0.84895,0.7979,0.6958,0.66517,0.56307,0.4916,0.44055}))</f>
        <v/>
      </c>
      <c r="AA1689" s="22">
        <f>IF(W1689&lt;0,0,CHOOSE(MATCH(W1689,{0,1950001,3300001,6950001,9000001},1),5.105/84.895,10.21/79.79,20.42/69.58,23.483/66.517,33.693/56.307))</f>
        <v/>
      </c>
      <c r="AB1689" s="21">
        <f>IF(C1689&lt;=2000,0,(MIN(C1689,ROUNDDOWN(F1689*0.3,0))-2000)*0.1)</f>
        <v/>
      </c>
      <c r="AC1689" s="21">
        <f>IF(C1689&lt;=2000,0,MIN((C1689-2000)*Y1689,(R1689+S1689)*0.2))</f>
        <v/>
      </c>
      <c r="AD1689" s="21">
        <f>IF(C1689&lt;=2000,0,MIN((C1689-2000)*Z1689,(T1689+U1689)*0.2))</f>
        <v/>
      </c>
      <c r="AE1689" s="21">
        <f>AC1689*AA1689</f>
        <v/>
      </c>
      <c r="AF1689" s="21">
        <f>ROUNDDOWN(R1689,-2)+ROUNDDOWN(S1689,-2)</f>
        <v/>
      </c>
      <c r="AG1689" s="21">
        <f>ROUNDDOWN(MAX(0,R1689-(AB1689+AC1689+AE1689)*0.6),-2)+ROUNDDOWN(MAX(0,S1689-(AB1689+AC1689+AE1689)*0.4),-2)</f>
        <v/>
      </c>
      <c r="AH1689" s="21">
        <f>ROUNDDOWN(MAX(0,T1689-(AB1689+AD1689)*0.6),-2)+ROUNDDOWN(MAX(0,U1689-(AB1689+AD1689)*0.4),-2)</f>
        <v/>
      </c>
      <c r="AI1689" s="21">
        <f>ROUNDDOWN(T1689,-2)+ROUNDDOWN(U1689,-2)</f>
        <v/>
      </c>
      <c r="AJ1689" s="21">
        <f>M1689+AF1689</f>
        <v/>
      </c>
      <c r="AK1689" s="21">
        <f>M1689+AG1689</f>
        <v/>
      </c>
      <c r="AL1689" s="21">
        <f>N1689+AH1689</f>
        <v/>
      </c>
      <c r="AM1689" s="21">
        <f>O1689+AI1689</f>
        <v/>
      </c>
      <c r="AN1689" s="21">
        <f>N1689+AI1689</f>
        <v/>
      </c>
      <c r="AO1689" s="21">
        <f>ROUNDDOWN((R1689+S1689)*0.2/Y1689+2000,0)</f>
        <v/>
      </c>
      <c r="AP1689" s="21">
        <f>ROUNDDOWN((T1689+U1689)*0.2/Z1689+2000,0)</f>
        <v/>
      </c>
      <c r="AQ1689" s="21">
        <f>AL1689-AK1689</f>
        <v/>
      </c>
      <c r="AR1689" s="21">
        <f>AM1689-AK1689</f>
        <v/>
      </c>
      <c r="AS1689" s="21">
        <f>AM1689-AL1689</f>
        <v/>
      </c>
      <c r="AT1689" s="21">
        <f>AK1689+C1689-AJ1689</f>
        <v/>
      </c>
      <c r="AU1689" s="21">
        <f>AL1689+C1689-AM1689</f>
        <v/>
      </c>
      <c r="AV1689" s="21">
        <f>AN1689+C1689-AM1689</f>
        <v/>
      </c>
    </row>
    <row r="1690">
      <c r="A1690" t="inlineStr">
        <is>
          <t>年収別 医療費15万</t>
        </is>
      </c>
      <c r="B1690" s="21">
        <f>'4_年収別'!$A$146</f>
        <v/>
      </c>
      <c r="C1690" s="21">
        <f>AO1690</f>
        <v/>
      </c>
      <c r="D1690" s="21" t="n">
        <v>150000</v>
      </c>
      <c r="E1690" s="21">
        <f>ROUND(MIN(B1690/12,650000)*12*0.0915+MIN(B1690/12,1390000)*12*(0.0504+0)+B1690*0.005,0)</f>
        <v/>
      </c>
      <c r="F1690" s="21">
        <f>IF(B1690&lt;741000,0,IF(B1690&lt;2191000,B1690-740000,IF(B1690&lt;2193000,1451000,IF(B1690&lt;2196000,1453000,IF(B1690&lt;2200000,1456000,IF(B1690&lt;3600000,ROUND(ROUNDDOWN(B1690/4,-3)*2.8,0)-80000,IF(B1690&lt;6600000,ROUND(ROUNDDOWN(B1690/4,-3)*3.2,0)-440000,IF(B1690&lt;8500000,ROUNDDOWN(B1690*0.9,0)-1100000,B1690-1950000))))))))</f>
        <v/>
      </c>
      <c r="G1690" s="21">
        <f>IF(F1690&gt;23500000,NA(),IF(F1690&lt;=4890000,1040000,IF(F1690&lt;=6550000,670000,620000)))</f>
        <v/>
      </c>
      <c r="H1690" s="21">
        <f>IF(D1690&lt;=0,0,MAX(0,MIN(2000000,D1690-MIN(100000,ROUNDDOWN(F1690*0.05,0)))))</f>
        <v/>
      </c>
      <c r="I1690" s="21">
        <f>IF(C1690&lt;=2000,0,MIN(C1690,ROUNDDOWN(F1690*0.4,0))-2000)</f>
        <v/>
      </c>
      <c r="J1690" s="21">
        <f>MAX(0,ROUNDDOWN(F1690-E1690-G1690,-3))</f>
        <v/>
      </c>
      <c r="K1690" s="21">
        <f>MAX(0,ROUNDDOWN(F1690-E1690-G1690-H1690-I1690,-3))</f>
        <v/>
      </c>
      <c r="L1690" s="21">
        <f>MAX(0,ROUNDDOWN(F1690-E1690-G1690-H1690,-3))</f>
        <v/>
      </c>
      <c r="M1690" s="21">
        <f>IF(J1690&lt;=0,0,ROUNDDOWN((J1690*LOOKUP(J1690,{0,1950001,3300001,6950001,9000001,18000001,40000001},{0.05,0.1,0.2,0.23,0.33,0.4,0.45})-LOOKUP(J1690,{0,1950001,3300001,6950001,9000001,18000001,40000001},{0,97500,427500,636000,1536000,2796000,4796000}))*1.021,-2))</f>
        <v/>
      </c>
      <c r="N1690" s="21">
        <f>IF(K1690&lt;=0,0,ROUNDDOWN((K1690*LOOKUP(K1690,{0,1950001,3300001,6950001,9000001,18000001,40000001},{0.05,0.1,0.2,0.23,0.33,0.4,0.45})-LOOKUP(K1690,{0,1950001,3300001,6950001,9000001,18000001,40000001},{0,97500,427500,636000,1536000,2796000,4796000}))*1.021,-2))</f>
        <v/>
      </c>
      <c r="O1690" s="21">
        <f>IF(L1690&lt;=0,0,ROUNDDOWN((L1690*LOOKUP(L1690,{0,1950001,3300001,6950001,9000001,18000001,40000001},{0.05,0.1,0.2,0.23,0.33,0.4,0.45})-LOOKUP(L1690,{0,1950001,3300001,6950001,9000001,18000001,40000001},{0,97500,427500,636000,1536000,2796000,4796000}))*1.021,-2))</f>
        <v/>
      </c>
      <c r="P1690" s="21">
        <f>MAX(0,ROUNDDOWN(F1690-E1690-430000,-3))</f>
        <v/>
      </c>
      <c r="Q1690" s="21">
        <f>MAX(0,ROUNDDOWN(F1690-E1690-430000-H1690,-3))</f>
        <v/>
      </c>
      <c r="R1690" s="21">
        <f>IF(F1690&lt;=450000,0,MAX(0,P1690*0.06-MIN(50000,P1690)*0.03))</f>
        <v/>
      </c>
      <c r="S1690" s="21">
        <f>IF(F1690&lt;=450000,0,MAX(0,P1690*0.04-MIN(50000,P1690)*0.02))</f>
        <v/>
      </c>
      <c r="T1690" s="21">
        <f>IF(F1690&lt;=450000,0,MAX(0,Q1690*0.06-MIN(50000,Q1690)*0.03))</f>
        <v/>
      </c>
      <c r="U1690" s="21">
        <f>IF(F1690&lt;=450000,0,MAX(0,Q1690*0.04-MIN(50000,Q1690)*0.02))</f>
        <v/>
      </c>
      <c r="V1690" s="21">
        <f>50000+MAX(0,G1690-480000)</f>
        <v/>
      </c>
      <c r="W1690" s="21">
        <f>P1690-V1690</f>
        <v/>
      </c>
      <c r="X1690" s="21">
        <f>Q1690-V1690</f>
        <v/>
      </c>
      <c r="Y1690" s="22">
        <f>IF(W1690&lt;0,0.9,LOOKUP(W1690,{0,1950001,3300001,6950001,9000001,18000001,40000001},{0.84895,0.7979,0.6958,0.66517,0.56307,0.4916,0.44055}))</f>
        <v/>
      </c>
      <c r="Z1690" s="22">
        <f>IF(X1690&lt;0,0.9,LOOKUP(X1690,{0,1950001,3300001,6950001,9000001,18000001,40000001},{0.84895,0.7979,0.6958,0.66517,0.56307,0.4916,0.44055}))</f>
        <v/>
      </c>
      <c r="AA1690" s="22">
        <f>IF(W1690&lt;0,0,CHOOSE(MATCH(W1690,{0,1950001,3300001,6950001,9000001},1),5.105/84.895,10.21/79.79,20.42/69.58,23.483/66.517,33.693/56.307))</f>
        <v/>
      </c>
      <c r="AB1690" s="21">
        <f>IF(C1690&lt;=2000,0,(MIN(C1690,ROUNDDOWN(F1690*0.3,0))-2000)*0.1)</f>
        <v/>
      </c>
      <c r="AC1690" s="21">
        <f>IF(C1690&lt;=2000,0,MIN((C1690-2000)*Y1690,(R1690+S1690)*0.2))</f>
        <v/>
      </c>
      <c r="AD1690" s="21">
        <f>IF(C1690&lt;=2000,0,MIN((C1690-2000)*Z1690,(T1690+U1690)*0.2))</f>
        <v/>
      </c>
      <c r="AE1690" s="21">
        <f>AC1690*AA1690</f>
        <v/>
      </c>
      <c r="AF1690" s="21">
        <f>ROUNDDOWN(R1690,-2)+ROUNDDOWN(S1690,-2)</f>
        <v/>
      </c>
      <c r="AG1690" s="21">
        <f>ROUNDDOWN(MAX(0,R1690-(AB1690+AC1690+AE1690)*0.6),-2)+ROUNDDOWN(MAX(0,S1690-(AB1690+AC1690+AE1690)*0.4),-2)</f>
        <v/>
      </c>
      <c r="AH1690" s="21">
        <f>ROUNDDOWN(MAX(0,T1690-(AB1690+AD1690)*0.6),-2)+ROUNDDOWN(MAX(0,U1690-(AB1690+AD1690)*0.4),-2)</f>
        <v/>
      </c>
      <c r="AI1690" s="21">
        <f>ROUNDDOWN(T1690,-2)+ROUNDDOWN(U1690,-2)</f>
        <v/>
      </c>
      <c r="AJ1690" s="21">
        <f>M1690+AF1690</f>
        <v/>
      </c>
      <c r="AK1690" s="21">
        <f>M1690+AG1690</f>
        <v/>
      </c>
      <c r="AL1690" s="21">
        <f>N1690+AH1690</f>
        <v/>
      </c>
      <c r="AM1690" s="21">
        <f>O1690+AI1690</f>
        <v/>
      </c>
      <c r="AN1690" s="21">
        <f>N1690+AI1690</f>
        <v/>
      </c>
      <c r="AO1690" s="21">
        <f>ROUNDDOWN((R1690+S1690)*0.2/Y1690+2000,0)</f>
        <v/>
      </c>
      <c r="AP1690" s="21">
        <f>ROUNDDOWN((T1690+U1690)*0.2/Z1690+2000,0)</f>
        <v/>
      </c>
      <c r="AQ1690" s="21">
        <f>AL1690-AK1690</f>
        <v/>
      </c>
      <c r="AR1690" s="21">
        <f>AM1690-AK1690</f>
        <v/>
      </c>
      <c r="AS1690" s="21">
        <f>AM1690-AL1690</f>
        <v/>
      </c>
      <c r="AT1690" s="21">
        <f>AK1690+C1690-AJ1690</f>
        <v/>
      </c>
      <c r="AU1690" s="21">
        <f>AL1690+C1690-AM1690</f>
        <v/>
      </c>
      <c r="AV1690" s="21">
        <f>AN1690+C1690-AM1690</f>
        <v/>
      </c>
    </row>
    <row r="1691">
      <c r="A1691" t="inlineStr">
        <is>
          <t>年収別 上限+5万</t>
        </is>
      </c>
      <c r="B1691" s="21">
        <f>'4_年収別'!$A$146</f>
        <v/>
      </c>
      <c r="C1691" s="21">
        <f>AO1691+50000</f>
        <v/>
      </c>
      <c r="D1691" s="21" t="n">
        <v>0</v>
      </c>
      <c r="E1691" s="21">
        <f>ROUND(MIN(B1691/12,650000)*12*0.0915+MIN(B1691/12,1390000)*12*(0.0504+0)+B1691*0.005,0)</f>
        <v/>
      </c>
      <c r="F1691" s="21">
        <f>IF(B1691&lt;741000,0,IF(B1691&lt;2191000,B1691-740000,IF(B1691&lt;2193000,1451000,IF(B1691&lt;2196000,1453000,IF(B1691&lt;2200000,1456000,IF(B1691&lt;3600000,ROUND(ROUNDDOWN(B1691/4,-3)*2.8,0)-80000,IF(B1691&lt;6600000,ROUND(ROUNDDOWN(B1691/4,-3)*3.2,0)-440000,IF(B1691&lt;8500000,ROUNDDOWN(B1691*0.9,0)-1100000,B1691-1950000))))))))</f>
        <v/>
      </c>
      <c r="G1691" s="21">
        <f>IF(F1691&gt;23500000,NA(),IF(F1691&lt;=4890000,1040000,IF(F1691&lt;=6550000,670000,620000)))</f>
        <v/>
      </c>
      <c r="H1691" s="21">
        <f>IF(D1691&lt;=0,0,MAX(0,MIN(2000000,D1691-MIN(100000,ROUNDDOWN(F1691*0.05,0)))))</f>
        <v/>
      </c>
      <c r="I1691" s="21">
        <f>IF(C1691&lt;=2000,0,MIN(C1691,ROUNDDOWN(F1691*0.4,0))-2000)</f>
        <v/>
      </c>
      <c r="J1691" s="21">
        <f>MAX(0,ROUNDDOWN(F1691-E1691-G1691,-3))</f>
        <v/>
      </c>
      <c r="K1691" s="21">
        <f>MAX(0,ROUNDDOWN(F1691-E1691-G1691-H1691-I1691,-3))</f>
        <v/>
      </c>
      <c r="L1691" s="21">
        <f>MAX(0,ROUNDDOWN(F1691-E1691-G1691-H1691,-3))</f>
        <v/>
      </c>
      <c r="M1691" s="21">
        <f>IF(J1691&lt;=0,0,ROUNDDOWN((J1691*LOOKUP(J1691,{0,1950001,3300001,6950001,9000001,18000001,40000001},{0.05,0.1,0.2,0.23,0.33,0.4,0.45})-LOOKUP(J1691,{0,1950001,3300001,6950001,9000001,18000001,40000001},{0,97500,427500,636000,1536000,2796000,4796000}))*1.021,-2))</f>
        <v/>
      </c>
      <c r="N1691" s="21">
        <f>IF(K1691&lt;=0,0,ROUNDDOWN((K1691*LOOKUP(K1691,{0,1950001,3300001,6950001,9000001,18000001,40000001},{0.05,0.1,0.2,0.23,0.33,0.4,0.45})-LOOKUP(K1691,{0,1950001,3300001,6950001,9000001,18000001,40000001},{0,97500,427500,636000,1536000,2796000,4796000}))*1.021,-2))</f>
        <v/>
      </c>
      <c r="O1691" s="21">
        <f>IF(L1691&lt;=0,0,ROUNDDOWN((L1691*LOOKUP(L1691,{0,1950001,3300001,6950001,9000001,18000001,40000001},{0.05,0.1,0.2,0.23,0.33,0.4,0.45})-LOOKUP(L1691,{0,1950001,3300001,6950001,9000001,18000001,40000001},{0,97500,427500,636000,1536000,2796000,4796000}))*1.021,-2))</f>
        <v/>
      </c>
      <c r="P1691" s="21">
        <f>MAX(0,ROUNDDOWN(F1691-E1691-430000,-3))</f>
        <v/>
      </c>
      <c r="Q1691" s="21">
        <f>MAX(0,ROUNDDOWN(F1691-E1691-430000-H1691,-3))</f>
        <v/>
      </c>
      <c r="R1691" s="21">
        <f>IF(F1691&lt;=450000,0,MAX(0,P1691*0.06-MIN(50000,P1691)*0.03))</f>
        <v/>
      </c>
      <c r="S1691" s="21">
        <f>IF(F1691&lt;=450000,0,MAX(0,P1691*0.04-MIN(50000,P1691)*0.02))</f>
        <v/>
      </c>
      <c r="T1691" s="21">
        <f>IF(F1691&lt;=450000,0,MAX(0,Q1691*0.06-MIN(50000,Q1691)*0.03))</f>
        <v/>
      </c>
      <c r="U1691" s="21">
        <f>IF(F1691&lt;=450000,0,MAX(0,Q1691*0.04-MIN(50000,Q1691)*0.02))</f>
        <v/>
      </c>
      <c r="V1691" s="21">
        <f>50000+MAX(0,G1691-480000)</f>
        <v/>
      </c>
      <c r="W1691" s="21">
        <f>P1691-V1691</f>
        <v/>
      </c>
      <c r="X1691" s="21">
        <f>Q1691-V1691</f>
        <v/>
      </c>
      <c r="Y1691" s="22">
        <f>IF(W1691&lt;0,0.9,LOOKUP(W1691,{0,1950001,3300001,6950001,9000001,18000001,40000001},{0.84895,0.7979,0.6958,0.66517,0.56307,0.4916,0.44055}))</f>
        <v/>
      </c>
      <c r="Z1691" s="22">
        <f>IF(X1691&lt;0,0.9,LOOKUP(X1691,{0,1950001,3300001,6950001,9000001,18000001,40000001},{0.84895,0.7979,0.6958,0.66517,0.56307,0.4916,0.44055}))</f>
        <v/>
      </c>
      <c r="AA1691" s="22">
        <f>IF(W1691&lt;0,0,CHOOSE(MATCH(W1691,{0,1950001,3300001,6950001,9000001},1),5.105/84.895,10.21/79.79,20.42/69.58,23.483/66.517,33.693/56.307))</f>
        <v/>
      </c>
      <c r="AB1691" s="21">
        <f>IF(C1691&lt;=2000,0,(MIN(C1691,ROUNDDOWN(F1691*0.3,0))-2000)*0.1)</f>
        <v/>
      </c>
      <c r="AC1691" s="21">
        <f>IF(C1691&lt;=2000,0,MIN((C1691-2000)*Y1691,(R1691+S1691)*0.2))</f>
        <v/>
      </c>
      <c r="AD1691" s="21">
        <f>IF(C1691&lt;=2000,0,MIN((C1691-2000)*Z1691,(T1691+U1691)*0.2))</f>
        <v/>
      </c>
      <c r="AE1691" s="21">
        <f>AC1691*AA1691</f>
        <v/>
      </c>
      <c r="AF1691" s="21">
        <f>ROUNDDOWN(R1691,-2)+ROUNDDOWN(S1691,-2)</f>
        <v/>
      </c>
      <c r="AG1691" s="21">
        <f>ROUNDDOWN(MAX(0,R1691-(AB1691+AC1691+AE1691)*0.6),-2)+ROUNDDOWN(MAX(0,S1691-(AB1691+AC1691+AE1691)*0.4),-2)</f>
        <v/>
      </c>
      <c r="AH1691" s="21">
        <f>ROUNDDOWN(MAX(0,T1691-(AB1691+AD1691)*0.6),-2)+ROUNDDOWN(MAX(0,U1691-(AB1691+AD1691)*0.4),-2)</f>
        <v/>
      </c>
      <c r="AI1691" s="21">
        <f>ROUNDDOWN(T1691,-2)+ROUNDDOWN(U1691,-2)</f>
        <v/>
      </c>
      <c r="AJ1691" s="21">
        <f>M1691+AF1691</f>
        <v/>
      </c>
      <c r="AK1691" s="21">
        <f>M1691+AG1691</f>
        <v/>
      </c>
      <c r="AL1691" s="21">
        <f>N1691+AH1691</f>
        <v/>
      </c>
      <c r="AM1691" s="21">
        <f>O1691+AI1691</f>
        <v/>
      </c>
      <c r="AN1691" s="21">
        <f>N1691+AI1691</f>
        <v/>
      </c>
      <c r="AO1691" s="21">
        <f>ROUNDDOWN((R1691+S1691)*0.2/Y1691+2000,0)</f>
        <v/>
      </c>
      <c r="AP1691" s="21">
        <f>ROUNDDOWN((T1691+U1691)*0.2/Z1691+2000,0)</f>
        <v/>
      </c>
      <c r="AQ1691" s="21">
        <f>AL1691-AK1691</f>
        <v/>
      </c>
      <c r="AR1691" s="21">
        <f>AM1691-AK1691</f>
        <v/>
      </c>
      <c r="AS1691" s="21">
        <f>AM1691-AL1691</f>
        <v/>
      </c>
      <c r="AT1691" s="21">
        <f>AK1691+C1691-AJ1691</f>
        <v/>
      </c>
      <c r="AU1691" s="21">
        <f>AL1691+C1691-AM1691</f>
        <v/>
      </c>
      <c r="AV1691" s="21">
        <f>AN1691+C1691-AM1691</f>
        <v/>
      </c>
    </row>
    <row r="1692">
      <c r="A1692" t="inlineStr">
        <is>
          <t>年収別 医療費15万</t>
        </is>
      </c>
      <c r="B1692" s="21">
        <f>'4_年収別'!$A$147</f>
        <v/>
      </c>
      <c r="C1692" s="21">
        <f>AO1692</f>
        <v/>
      </c>
      <c r="D1692" s="21" t="n">
        <v>150000</v>
      </c>
      <c r="E1692" s="21">
        <f>ROUND(MIN(B1692/12,650000)*12*0.0915+MIN(B1692/12,1390000)*12*(0.0504+0)+B1692*0.005,0)</f>
        <v/>
      </c>
      <c r="F1692" s="21">
        <f>IF(B1692&lt;741000,0,IF(B1692&lt;2191000,B1692-740000,IF(B1692&lt;2193000,1451000,IF(B1692&lt;2196000,1453000,IF(B1692&lt;2200000,1456000,IF(B1692&lt;3600000,ROUND(ROUNDDOWN(B1692/4,-3)*2.8,0)-80000,IF(B1692&lt;6600000,ROUND(ROUNDDOWN(B1692/4,-3)*3.2,0)-440000,IF(B1692&lt;8500000,ROUNDDOWN(B1692*0.9,0)-1100000,B1692-1950000))))))))</f>
        <v/>
      </c>
      <c r="G1692" s="21">
        <f>IF(F1692&gt;23500000,NA(),IF(F1692&lt;=4890000,1040000,IF(F1692&lt;=6550000,670000,620000)))</f>
        <v/>
      </c>
      <c r="H1692" s="21">
        <f>IF(D1692&lt;=0,0,MAX(0,MIN(2000000,D1692-MIN(100000,ROUNDDOWN(F1692*0.05,0)))))</f>
        <v/>
      </c>
      <c r="I1692" s="21">
        <f>IF(C1692&lt;=2000,0,MIN(C1692,ROUNDDOWN(F1692*0.4,0))-2000)</f>
        <v/>
      </c>
      <c r="J1692" s="21">
        <f>MAX(0,ROUNDDOWN(F1692-E1692-G1692,-3))</f>
        <v/>
      </c>
      <c r="K1692" s="21">
        <f>MAX(0,ROUNDDOWN(F1692-E1692-G1692-H1692-I1692,-3))</f>
        <v/>
      </c>
      <c r="L1692" s="21">
        <f>MAX(0,ROUNDDOWN(F1692-E1692-G1692-H1692,-3))</f>
        <v/>
      </c>
      <c r="M1692" s="21">
        <f>IF(J1692&lt;=0,0,ROUNDDOWN((J1692*LOOKUP(J1692,{0,1950001,3300001,6950001,9000001,18000001,40000001},{0.05,0.1,0.2,0.23,0.33,0.4,0.45})-LOOKUP(J1692,{0,1950001,3300001,6950001,9000001,18000001,40000001},{0,97500,427500,636000,1536000,2796000,4796000}))*1.021,-2))</f>
        <v/>
      </c>
      <c r="N1692" s="21">
        <f>IF(K1692&lt;=0,0,ROUNDDOWN((K1692*LOOKUP(K1692,{0,1950001,3300001,6950001,9000001,18000001,40000001},{0.05,0.1,0.2,0.23,0.33,0.4,0.45})-LOOKUP(K1692,{0,1950001,3300001,6950001,9000001,18000001,40000001},{0,97500,427500,636000,1536000,2796000,4796000}))*1.021,-2))</f>
        <v/>
      </c>
      <c r="O1692" s="21">
        <f>IF(L1692&lt;=0,0,ROUNDDOWN((L1692*LOOKUP(L1692,{0,1950001,3300001,6950001,9000001,18000001,40000001},{0.05,0.1,0.2,0.23,0.33,0.4,0.45})-LOOKUP(L1692,{0,1950001,3300001,6950001,9000001,18000001,40000001},{0,97500,427500,636000,1536000,2796000,4796000}))*1.021,-2))</f>
        <v/>
      </c>
      <c r="P1692" s="21">
        <f>MAX(0,ROUNDDOWN(F1692-E1692-430000,-3))</f>
        <v/>
      </c>
      <c r="Q1692" s="21">
        <f>MAX(0,ROUNDDOWN(F1692-E1692-430000-H1692,-3))</f>
        <v/>
      </c>
      <c r="R1692" s="21">
        <f>IF(F1692&lt;=450000,0,MAX(0,P1692*0.06-MIN(50000,P1692)*0.03))</f>
        <v/>
      </c>
      <c r="S1692" s="21">
        <f>IF(F1692&lt;=450000,0,MAX(0,P1692*0.04-MIN(50000,P1692)*0.02))</f>
        <v/>
      </c>
      <c r="T1692" s="21">
        <f>IF(F1692&lt;=450000,0,MAX(0,Q1692*0.06-MIN(50000,Q1692)*0.03))</f>
        <v/>
      </c>
      <c r="U1692" s="21">
        <f>IF(F1692&lt;=450000,0,MAX(0,Q1692*0.04-MIN(50000,Q1692)*0.02))</f>
        <v/>
      </c>
      <c r="V1692" s="21">
        <f>50000+MAX(0,G1692-480000)</f>
        <v/>
      </c>
      <c r="W1692" s="21">
        <f>P1692-V1692</f>
        <v/>
      </c>
      <c r="X1692" s="21">
        <f>Q1692-V1692</f>
        <v/>
      </c>
      <c r="Y1692" s="22">
        <f>IF(W1692&lt;0,0.9,LOOKUP(W1692,{0,1950001,3300001,6950001,9000001,18000001,40000001},{0.84895,0.7979,0.6958,0.66517,0.56307,0.4916,0.44055}))</f>
        <v/>
      </c>
      <c r="Z1692" s="22">
        <f>IF(X1692&lt;0,0.9,LOOKUP(X1692,{0,1950001,3300001,6950001,9000001,18000001,40000001},{0.84895,0.7979,0.6958,0.66517,0.56307,0.4916,0.44055}))</f>
        <v/>
      </c>
      <c r="AA1692" s="22">
        <f>IF(W1692&lt;0,0,CHOOSE(MATCH(W1692,{0,1950001,3300001,6950001,9000001},1),5.105/84.895,10.21/79.79,20.42/69.58,23.483/66.517,33.693/56.307))</f>
        <v/>
      </c>
      <c r="AB1692" s="21">
        <f>IF(C1692&lt;=2000,0,(MIN(C1692,ROUNDDOWN(F1692*0.3,0))-2000)*0.1)</f>
        <v/>
      </c>
      <c r="AC1692" s="21">
        <f>IF(C1692&lt;=2000,0,MIN((C1692-2000)*Y1692,(R1692+S1692)*0.2))</f>
        <v/>
      </c>
      <c r="AD1692" s="21">
        <f>IF(C1692&lt;=2000,0,MIN((C1692-2000)*Z1692,(T1692+U1692)*0.2))</f>
        <v/>
      </c>
      <c r="AE1692" s="21">
        <f>AC1692*AA1692</f>
        <v/>
      </c>
      <c r="AF1692" s="21">
        <f>ROUNDDOWN(R1692,-2)+ROUNDDOWN(S1692,-2)</f>
        <v/>
      </c>
      <c r="AG1692" s="21">
        <f>ROUNDDOWN(MAX(0,R1692-(AB1692+AC1692+AE1692)*0.6),-2)+ROUNDDOWN(MAX(0,S1692-(AB1692+AC1692+AE1692)*0.4),-2)</f>
        <v/>
      </c>
      <c r="AH1692" s="21">
        <f>ROUNDDOWN(MAX(0,T1692-(AB1692+AD1692)*0.6),-2)+ROUNDDOWN(MAX(0,U1692-(AB1692+AD1692)*0.4),-2)</f>
        <v/>
      </c>
      <c r="AI1692" s="21">
        <f>ROUNDDOWN(T1692,-2)+ROUNDDOWN(U1692,-2)</f>
        <v/>
      </c>
      <c r="AJ1692" s="21">
        <f>M1692+AF1692</f>
        <v/>
      </c>
      <c r="AK1692" s="21">
        <f>M1692+AG1692</f>
        <v/>
      </c>
      <c r="AL1692" s="21">
        <f>N1692+AH1692</f>
        <v/>
      </c>
      <c r="AM1692" s="21">
        <f>O1692+AI1692</f>
        <v/>
      </c>
      <c r="AN1692" s="21">
        <f>N1692+AI1692</f>
        <v/>
      </c>
      <c r="AO1692" s="21">
        <f>ROUNDDOWN((R1692+S1692)*0.2/Y1692+2000,0)</f>
        <v/>
      </c>
      <c r="AP1692" s="21">
        <f>ROUNDDOWN((T1692+U1692)*0.2/Z1692+2000,0)</f>
        <v/>
      </c>
      <c r="AQ1692" s="21">
        <f>AL1692-AK1692</f>
        <v/>
      </c>
      <c r="AR1692" s="21">
        <f>AM1692-AK1692</f>
        <v/>
      </c>
      <c r="AS1692" s="21">
        <f>AM1692-AL1692</f>
        <v/>
      </c>
      <c r="AT1692" s="21">
        <f>AK1692+C1692-AJ1692</f>
        <v/>
      </c>
      <c r="AU1692" s="21">
        <f>AL1692+C1692-AM1692</f>
        <v/>
      </c>
      <c r="AV1692" s="21">
        <f>AN1692+C1692-AM1692</f>
        <v/>
      </c>
    </row>
    <row r="1693">
      <c r="A1693" t="inlineStr">
        <is>
          <t>年収別 上限+5万</t>
        </is>
      </c>
      <c r="B1693" s="21">
        <f>'4_年収別'!$A$147</f>
        <v/>
      </c>
      <c r="C1693" s="21">
        <f>AO1693+50000</f>
        <v/>
      </c>
      <c r="D1693" s="21" t="n">
        <v>0</v>
      </c>
      <c r="E1693" s="21">
        <f>ROUND(MIN(B1693/12,650000)*12*0.0915+MIN(B1693/12,1390000)*12*(0.0504+0)+B1693*0.005,0)</f>
        <v/>
      </c>
      <c r="F1693" s="21">
        <f>IF(B1693&lt;741000,0,IF(B1693&lt;2191000,B1693-740000,IF(B1693&lt;2193000,1451000,IF(B1693&lt;2196000,1453000,IF(B1693&lt;2200000,1456000,IF(B1693&lt;3600000,ROUND(ROUNDDOWN(B1693/4,-3)*2.8,0)-80000,IF(B1693&lt;6600000,ROUND(ROUNDDOWN(B1693/4,-3)*3.2,0)-440000,IF(B1693&lt;8500000,ROUNDDOWN(B1693*0.9,0)-1100000,B1693-1950000))))))))</f>
        <v/>
      </c>
      <c r="G1693" s="21">
        <f>IF(F1693&gt;23500000,NA(),IF(F1693&lt;=4890000,1040000,IF(F1693&lt;=6550000,670000,620000)))</f>
        <v/>
      </c>
      <c r="H1693" s="21">
        <f>IF(D1693&lt;=0,0,MAX(0,MIN(2000000,D1693-MIN(100000,ROUNDDOWN(F1693*0.05,0)))))</f>
        <v/>
      </c>
      <c r="I1693" s="21">
        <f>IF(C1693&lt;=2000,0,MIN(C1693,ROUNDDOWN(F1693*0.4,0))-2000)</f>
        <v/>
      </c>
      <c r="J1693" s="21">
        <f>MAX(0,ROUNDDOWN(F1693-E1693-G1693,-3))</f>
        <v/>
      </c>
      <c r="K1693" s="21">
        <f>MAX(0,ROUNDDOWN(F1693-E1693-G1693-H1693-I1693,-3))</f>
        <v/>
      </c>
      <c r="L1693" s="21">
        <f>MAX(0,ROUNDDOWN(F1693-E1693-G1693-H1693,-3))</f>
        <v/>
      </c>
      <c r="M1693" s="21">
        <f>IF(J1693&lt;=0,0,ROUNDDOWN((J1693*LOOKUP(J1693,{0,1950001,3300001,6950001,9000001,18000001,40000001},{0.05,0.1,0.2,0.23,0.33,0.4,0.45})-LOOKUP(J1693,{0,1950001,3300001,6950001,9000001,18000001,40000001},{0,97500,427500,636000,1536000,2796000,4796000}))*1.021,-2))</f>
        <v/>
      </c>
      <c r="N1693" s="21">
        <f>IF(K1693&lt;=0,0,ROUNDDOWN((K1693*LOOKUP(K1693,{0,1950001,3300001,6950001,9000001,18000001,40000001},{0.05,0.1,0.2,0.23,0.33,0.4,0.45})-LOOKUP(K1693,{0,1950001,3300001,6950001,9000001,18000001,40000001},{0,97500,427500,636000,1536000,2796000,4796000}))*1.021,-2))</f>
        <v/>
      </c>
      <c r="O1693" s="21">
        <f>IF(L1693&lt;=0,0,ROUNDDOWN((L1693*LOOKUP(L1693,{0,1950001,3300001,6950001,9000001,18000001,40000001},{0.05,0.1,0.2,0.23,0.33,0.4,0.45})-LOOKUP(L1693,{0,1950001,3300001,6950001,9000001,18000001,40000001},{0,97500,427500,636000,1536000,2796000,4796000}))*1.021,-2))</f>
        <v/>
      </c>
      <c r="P1693" s="21">
        <f>MAX(0,ROUNDDOWN(F1693-E1693-430000,-3))</f>
        <v/>
      </c>
      <c r="Q1693" s="21">
        <f>MAX(0,ROUNDDOWN(F1693-E1693-430000-H1693,-3))</f>
        <v/>
      </c>
      <c r="R1693" s="21">
        <f>IF(F1693&lt;=450000,0,MAX(0,P1693*0.06-MIN(50000,P1693)*0.03))</f>
        <v/>
      </c>
      <c r="S1693" s="21">
        <f>IF(F1693&lt;=450000,0,MAX(0,P1693*0.04-MIN(50000,P1693)*0.02))</f>
        <v/>
      </c>
      <c r="T1693" s="21">
        <f>IF(F1693&lt;=450000,0,MAX(0,Q1693*0.06-MIN(50000,Q1693)*0.03))</f>
        <v/>
      </c>
      <c r="U1693" s="21">
        <f>IF(F1693&lt;=450000,0,MAX(0,Q1693*0.04-MIN(50000,Q1693)*0.02))</f>
        <v/>
      </c>
      <c r="V1693" s="21">
        <f>50000+MAX(0,G1693-480000)</f>
        <v/>
      </c>
      <c r="W1693" s="21">
        <f>P1693-V1693</f>
        <v/>
      </c>
      <c r="X1693" s="21">
        <f>Q1693-V1693</f>
        <v/>
      </c>
      <c r="Y1693" s="22">
        <f>IF(W1693&lt;0,0.9,LOOKUP(W1693,{0,1950001,3300001,6950001,9000001,18000001,40000001},{0.84895,0.7979,0.6958,0.66517,0.56307,0.4916,0.44055}))</f>
        <v/>
      </c>
      <c r="Z1693" s="22">
        <f>IF(X1693&lt;0,0.9,LOOKUP(X1693,{0,1950001,3300001,6950001,9000001,18000001,40000001},{0.84895,0.7979,0.6958,0.66517,0.56307,0.4916,0.44055}))</f>
        <v/>
      </c>
      <c r="AA1693" s="22">
        <f>IF(W1693&lt;0,0,CHOOSE(MATCH(W1693,{0,1950001,3300001,6950001,9000001},1),5.105/84.895,10.21/79.79,20.42/69.58,23.483/66.517,33.693/56.307))</f>
        <v/>
      </c>
      <c r="AB1693" s="21">
        <f>IF(C1693&lt;=2000,0,(MIN(C1693,ROUNDDOWN(F1693*0.3,0))-2000)*0.1)</f>
        <v/>
      </c>
      <c r="AC1693" s="21">
        <f>IF(C1693&lt;=2000,0,MIN((C1693-2000)*Y1693,(R1693+S1693)*0.2))</f>
        <v/>
      </c>
      <c r="AD1693" s="21">
        <f>IF(C1693&lt;=2000,0,MIN((C1693-2000)*Z1693,(T1693+U1693)*0.2))</f>
        <v/>
      </c>
      <c r="AE1693" s="21">
        <f>AC1693*AA1693</f>
        <v/>
      </c>
      <c r="AF1693" s="21">
        <f>ROUNDDOWN(R1693,-2)+ROUNDDOWN(S1693,-2)</f>
        <v/>
      </c>
      <c r="AG1693" s="21">
        <f>ROUNDDOWN(MAX(0,R1693-(AB1693+AC1693+AE1693)*0.6),-2)+ROUNDDOWN(MAX(0,S1693-(AB1693+AC1693+AE1693)*0.4),-2)</f>
        <v/>
      </c>
      <c r="AH1693" s="21">
        <f>ROUNDDOWN(MAX(0,T1693-(AB1693+AD1693)*0.6),-2)+ROUNDDOWN(MAX(0,U1693-(AB1693+AD1693)*0.4),-2)</f>
        <v/>
      </c>
      <c r="AI1693" s="21">
        <f>ROUNDDOWN(T1693,-2)+ROUNDDOWN(U1693,-2)</f>
        <v/>
      </c>
      <c r="AJ1693" s="21">
        <f>M1693+AF1693</f>
        <v/>
      </c>
      <c r="AK1693" s="21">
        <f>M1693+AG1693</f>
        <v/>
      </c>
      <c r="AL1693" s="21">
        <f>N1693+AH1693</f>
        <v/>
      </c>
      <c r="AM1693" s="21">
        <f>O1693+AI1693</f>
        <v/>
      </c>
      <c r="AN1693" s="21">
        <f>N1693+AI1693</f>
        <v/>
      </c>
      <c r="AO1693" s="21">
        <f>ROUNDDOWN((R1693+S1693)*0.2/Y1693+2000,0)</f>
        <v/>
      </c>
      <c r="AP1693" s="21">
        <f>ROUNDDOWN((T1693+U1693)*0.2/Z1693+2000,0)</f>
        <v/>
      </c>
      <c r="AQ1693" s="21">
        <f>AL1693-AK1693</f>
        <v/>
      </c>
      <c r="AR1693" s="21">
        <f>AM1693-AK1693</f>
        <v/>
      </c>
      <c r="AS1693" s="21">
        <f>AM1693-AL1693</f>
        <v/>
      </c>
      <c r="AT1693" s="21">
        <f>AK1693+C1693-AJ1693</f>
        <v/>
      </c>
      <c r="AU1693" s="21">
        <f>AL1693+C1693-AM1693</f>
        <v/>
      </c>
      <c r="AV1693" s="21">
        <f>AN1693+C1693-AM1693</f>
        <v/>
      </c>
    </row>
    <row r="1694">
      <c r="A1694" t="inlineStr">
        <is>
          <t>年収別 医療費15万</t>
        </is>
      </c>
      <c r="B1694" s="21">
        <f>'4_年収別'!$A$148</f>
        <v/>
      </c>
      <c r="C1694" s="21">
        <f>AO1694</f>
        <v/>
      </c>
      <c r="D1694" s="21" t="n">
        <v>150000</v>
      </c>
      <c r="E1694" s="21">
        <f>ROUND(MIN(B1694/12,650000)*12*0.0915+MIN(B1694/12,1390000)*12*(0.0504+0)+B1694*0.005,0)</f>
        <v/>
      </c>
      <c r="F1694" s="21">
        <f>IF(B1694&lt;741000,0,IF(B1694&lt;2191000,B1694-740000,IF(B1694&lt;2193000,1451000,IF(B1694&lt;2196000,1453000,IF(B1694&lt;2200000,1456000,IF(B1694&lt;3600000,ROUND(ROUNDDOWN(B1694/4,-3)*2.8,0)-80000,IF(B1694&lt;6600000,ROUND(ROUNDDOWN(B1694/4,-3)*3.2,0)-440000,IF(B1694&lt;8500000,ROUNDDOWN(B1694*0.9,0)-1100000,B1694-1950000))))))))</f>
        <v/>
      </c>
      <c r="G1694" s="21">
        <f>IF(F1694&gt;23500000,NA(),IF(F1694&lt;=4890000,1040000,IF(F1694&lt;=6550000,670000,620000)))</f>
        <v/>
      </c>
      <c r="H1694" s="21">
        <f>IF(D1694&lt;=0,0,MAX(0,MIN(2000000,D1694-MIN(100000,ROUNDDOWN(F1694*0.05,0)))))</f>
        <v/>
      </c>
      <c r="I1694" s="21">
        <f>IF(C1694&lt;=2000,0,MIN(C1694,ROUNDDOWN(F1694*0.4,0))-2000)</f>
        <v/>
      </c>
      <c r="J1694" s="21">
        <f>MAX(0,ROUNDDOWN(F1694-E1694-G1694,-3))</f>
        <v/>
      </c>
      <c r="K1694" s="21">
        <f>MAX(0,ROUNDDOWN(F1694-E1694-G1694-H1694-I1694,-3))</f>
        <v/>
      </c>
      <c r="L1694" s="21">
        <f>MAX(0,ROUNDDOWN(F1694-E1694-G1694-H1694,-3))</f>
        <v/>
      </c>
      <c r="M1694" s="21">
        <f>IF(J1694&lt;=0,0,ROUNDDOWN((J1694*LOOKUP(J1694,{0,1950001,3300001,6950001,9000001,18000001,40000001},{0.05,0.1,0.2,0.23,0.33,0.4,0.45})-LOOKUP(J1694,{0,1950001,3300001,6950001,9000001,18000001,40000001},{0,97500,427500,636000,1536000,2796000,4796000}))*1.021,-2))</f>
        <v/>
      </c>
      <c r="N1694" s="21">
        <f>IF(K1694&lt;=0,0,ROUNDDOWN((K1694*LOOKUP(K1694,{0,1950001,3300001,6950001,9000001,18000001,40000001},{0.05,0.1,0.2,0.23,0.33,0.4,0.45})-LOOKUP(K1694,{0,1950001,3300001,6950001,9000001,18000001,40000001},{0,97500,427500,636000,1536000,2796000,4796000}))*1.021,-2))</f>
        <v/>
      </c>
      <c r="O1694" s="21">
        <f>IF(L1694&lt;=0,0,ROUNDDOWN((L1694*LOOKUP(L1694,{0,1950001,3300001,6950001,9000001,18000001,40000001},{0.05,0.1,0.2,0.23,0.33,0.4,0.45})-LOOKUP(L1694,{0,1950001,3300001,6950001,9000001,18000001,40000001},{0,97500,427500,636000,1536000,2796000,4796000}))*1.021,-2))</f>
        <v/>
      </c>
      <c r="P1694" s="21">
        <f>MAX(0,ROUNDDOWN(F1694-E1694-430000,-3))</f>
        <v/>
      </c>
      <c r="Q1694" s="21">
        <f>MAX(0,ROUNDDOWN(F1694-E1694-430000-H1694,-3))</f>
        <v/>
      </c>
      <c r="R1694" s="21">
        <f>IF(F1694&lt;=450000,0,MAX(0,P1694*0.06-MIN(50000,P1694)*0.03))</f>
        <v/>
      </c>
      <c r="S1694" s="21">
        <f>IF(F1694&lt;=450000,0,MAX(0,P1694*0.04-MIN(50000,P1694)*0.02))</f>
        <v/>
      </c>
      <c r="T1694" s="21">
        <f>IF(F1694&lt;=450000,0,MAX(0,Q1694*0.06-MIN(50000,Q1694)*0.03))</f>
        <v/>
      </c>
      <c r="U1694" s="21">
        <f>IF(F1694&lt;=450000,0,MAX(0,Q1694*0.04-MIN(50000,Q1694)*0.02))</f>
        <v/>
      </c>
      <c r="V1694" s="21">
        <f>50000+MAX(0,G1694-480000)</f>
        <v/>
      </c>
      <c r="W1694" s="21">
        <f>P1694-V1694</f>
        <v/>
      </c>
      <c r="X1694" s="21">
        <f>Q1694-V1694</f>
        <v/>
      </c>
      <c r="Y1694" s="22">
        <f>IF(W1694&lt;0,0.9,LOOKUP(W1694,{0,1950001,3300001,6950001,9000001,18000001,40000001},{0.84895,0.7979,0.6958,0.66517,0.56307,0.4916,0.44055}))</f>
        <v/>
      </c>
      <c r="Z1694" s="22">
        <f>IF(X1694&lt;0,0.9,LOOKUP(X1694,{0,1950001,3300001,6950001,9000001,18000001,40000001},{0.84895,0.7979,0.6958,0.66517,0.56307,0.4916,0.44055}))</f>
        <v/>
      </c>
      <c r="AA1694" s="22">
        <f>IF(W1694&lt;0,0,CHOOSE(MATCH(W1694,{0,1950001,3300001,6950001,9000001},1),5.105/84.895,10.21/79.79,20.42/69.58,23.483/66.517,33.693/56.307))</f>
        <v/>
      </c>
      <c r="AB1694" s="21">
        <f>IF(C1694&lt;=2000,0,(MIN(C1694,ROUNDDOWN(F1694*0.3,0))-2000)*0.1)</f>
        <v/>
      </c>
      <c r="AC1694" s="21">
        <f>IF(C1694&lt;=2000,0,MIN((C1694-2000)*Y1694,(R1694+S1694)*0.2))</f>
        <v/>
      </c>
      <c r="AD1694" s="21">
        <f>IF(C1694&lt;=2000,0,MIN((C1694-2000)*Z1694,(T1694+U1694)*0.2))</f>
        <v/>
      </c>
      <c r="AE1694" s="21">
        <f>AC1694*AA1694</f>
        <v/>
      </c>
      <c r="AF1694" s="21">
        <f>ROUNDDOWN(R1694,-2)+ROUNDDOWN(S1694,-2)</f>
        <v/>
      </c>
      <c r="AG1694" s="21">
        <f>ROUNDDOWN(MAX(0,R1694-(AB1694+AC1694+AE1694)*0.6),-2)+ROUNDDOWN(MAX(0,S1694-(AB1694+AC1694+AE1694)*0.4),-2)</f>
        <v/>
      </c>
      <c r="AH1694" s="21">
        <f>ROUNDDOWN(MAX(0,T1694-(AB1694+AD1694)*0.6),-2)+ROUNDDOWN(MAX(0,U1694-(AB1694+AD1694)*0.4),-2)</f>
        <v/>
      </c>
      <c r="AI1694" s="21">
        <f>ROUNDDOWN(T1694,-2)+ROUNDDOWN(U1694,-2)</f>
        <v/>
      </c>
      <c r="AJ1694" s="21">
        <f>M1694+AF1694</f>
        <v/>
      </c>
      <c r="AK1694" s="21">
        <f>M1694+AG1694</f>
        <v/>
      </c>
      <c r="AL1694" s="21">
        <f>N1694+AH1694</f>
        <v/>
      </c>
      <c r="AM1694" s="21">
        <f>O1694+AI1694</f>
        <v/>
      </c>
      <c r="AN1694" s="21">
        <f>N1694+AI1694</f>
        <v/>
      </c>
      <c r="AO1694" s="21">
        <f>ROUNDDOWN((R1694+S1694)*0.2/Y1694+2000,0)</f>
        <v/>
      </c>
      <c r="AP1694" s="21">
        <f>ROUNDDOWN((T1694+U1694)*0.2/Z1694+2000,0)</f>
        <v/>
      </c>
      <c r="AQ1694" s="21">
        <f>AL1694-AK1694</f>
        <v/>
      </c>
      <c r="AR1694" s="21">
        <f>AM1694-AK1694</f>
        <v/>
      </c>
      <c r="AS1694" s="21">
        <f>AM1694-AL1694</f>
        <v/>
      </c>
      <c r="AT1694" s="21">
        <f>AK1694+C1694-AJ1694</f>
        <v/>
      </c>
      <c r="AU1694" s="21">
        <f>AL1694+C1694-AM1694</f>
        <v/>
      </c>
      <c r="AV1694" s="21">
        <f>AN1694+C1694-AM1694</f>
        <v/>
      </c>
    </row>
    <row r="1695">
      <c r="A1695" t="inlineStr">
        <is>
          <t>年収別 上限+5万</t>
        </is>
      </c>
      <c r="B1695" s="21">
        <f>'4_年収別'!$A$148</f>
        <v/>
      </c>
      <c r="C1695" s="21">
        <f>AO1695+50000</f>
        <v/>
      </c>
      <c r="D1695" s="21" t="n">
        <v>0</v>
      </c>
      <c r="E1695" s="21">
        <f>ROUND(MIN(B1695/12,650000)*12*0.0915+MIN(B1695/12,1390000)*12*(0.0504+0)+B1695*0.005,0)</f>
        <v/>
      </c>
      <c r="F1695" s="21">
        <f>IF(B1695&lt;741000,0,IF(B1695&lt;2191000,B1695-740000,IF(B1695&lt;2193000,1451000,IF(B1695&lt;2196000,1453000,IF(B1695&lt;2200000,1456000,IF(B1695&lt;3600000,ROUND(ROUNDDOWN(B1695/4,-3)*2.8,0)-80000,IF(B1695&lt;6600000,ROUND(ROUNDDOWN(B1695/4,-3)*3.2,0)-440000,IF(B1695&lt;8500000,ROUNDDOWN(B1695*0.9,0)-1100000,B1695-1950000))))))))</f>
        <v/>
      </c>
      <c r="G1695" s="21">
        <f>IF(F1695&gt;23500000,NA(),IF(F1695&lt;=4890000,1040000,IF(F1695&lt;=6550000,670000,620000)))</f>
        <v/>
      </c>
      <c r="H1695" s="21">
        <f>IF(D1695&lt;=0,0,MAX(0,MIN(2000000,D1695-MIN(100000,ROUNDDOWN(F1695*0.05,0)))))</f>
        <v/>
      </c>
      <c r="I1695" s="21">
        <f>IF(C1695&lt;=2000,0,MIN(C1695,ROUNDDOWN(F1695*0.4,0))-2000)</f>
        <v/>
      </c>
      <c r="J1695" s="21">
        <f>MAX(0,ROUNDDOWN(F1695-E1695-G1695,-3))</f>
        <v/>
      </c>
      <c r="K1695" s="21">
        <f>MAX(0,ROUNDDOWN(F1695-E1695-G1695-H1695-I1695,-3))</f>
        <v/>
      </c>
      <c r="L1695" s="21">
        <f>MAX(0,ROUNDDOWN(F1695-E1695-G1695-H1695,-3))</f>
        <v/>
      </c>
      <c r="M1695" s="21">
        <f>IF(J1695&lt;=0,0,ROUNDDOWN((J1695*LOOKUP(J1695,{0,1950001,3300001,6950001,9000001,18000001,40000001},{0.05,0.1,0.2,0.23,0.33,0.4,0.45})-LOOKUP(J1695,{0,1950001,3300001,6950001,9000001,18000001,40000001},{0,97500,427500,636000,1536000,2796000,4796000}))*1.021,-2))</f>
        <v/>
      </c>
      <c r="N1695" s="21">
        <f>IF(K1695&lt;=0,0,ROUNDDOWN((K1695*LOOKUP(K1695,{0,1950001,3300001,6950001,9000001,18000001,40000001},{0.05,0.1,0.2,0.23,0.33,0.4,0.45})-LOOKUP(K1695,{0,1950001,3300001,6950001,9000001,18000001,40000001},{0,97500,427500,636000,1536000,2796000,4796000}))*1.021,-2))</f>
        <v/>
      </c>
      <c r="O1695" s="21">
        <f>IF(L1695&lt;=0,0,ROUNDDOWN((L1695*LOOKUP(L1695,{0,1950001,3300001,6950001,9000001,18000001,40000001},{0.05,0.1,0.2,0.23,0.33,0.4,0.45})-LOOKUP(L1695,{0,1950001,3300001,6950001,9000001,18000001,40000001},{0,97500,427500,636000,1536000,2796000,4796000}))*1.021,-2))</f>
        <v/>
      </c>
      <c r="P1695" s="21">
        <f>MAX(0,ROUNDDOWN(F1695-E1695-430000,-3))</f>
        <v/>
      </c>
      <c r="Q1695" s="21">
        <f>MAX(0,ROUNDDOWN(F1695-E1695-430000-H1695,-3))</f>
        <v/>
      </c>
      <c r="R1695" s="21">
        <f>IF(F1695&lt;=450000,0,MAX(0,P1695*0.06-MIN(50000,P1695)*0.03))</f>
        <v/>
      </c>
      <c r="S1695" s="21">
        <f>IF(F1695&lt;=450000,0,MAX(0,P1695*0.04-MIN(50000,P1695)*0.02))</f>
        <v/>
      </c>
      <c r="T1695" s="21">
        <f>IF(F1695&lt;=450000,0,MAX(0,Q1695*0.06-MIN(50000,Q1695)*0.03))</f>
        <v/>
      </c>
      <c r="U1695" s="21">
        <f>IF(F1695&lt;=450000,0,MAX(0,Q1695*0.04-MIN(50000,Q1695)*0.02))</f>
        <v/>
      </c>
      <c r="V1695" s="21">
        <f>50000+MAX(0,G1695-480000)</f>
        <v/>
      </c>
      <c r="W1695" s="21">
        <f>P1695-V1695</f>
        <v/>
      </c>
      <c r="X1695" s="21">
        <f>Q1695-V1695</f>
        <v/>
      </c>
      <c r="Y1695" s="22">
        <f>IF(W1695&lt;0,0.9,LOOKUP(W1695,{0,1950001,3300001,6950001,9000001,18000001,40000001},{0.84895,0.7979,0.6958,0.66517,0.56307,0.4916,0.44055}))</f>
        <v/>
      </c>
      <c r="Z1695" s="22">
        <f>IF(X1695&lt;0,0.9,LOOKUP(X1695,{0,1950001,3300001,6950001,9000001,18000001,40000001},{0.84895,0.7979,0.6958,0.66517,0.56307,0.4916,0.44055}))</f>
        <v/>
      </c>
      <c r="AA1695" s="22">
        <f>IF(W1695&lt;0,0,CHOOSE(MATCH(W1695,{0,1950001,3300001,6950001,9000001},1),5.105/84.895,10.21/79.79,20.42/69.58,23.483/66.517,33.693/56.307))</f>
        <v/>
      </c>
      <c r="AB1695" s="21">
        <f>IF(C1695&lt;=2000,0,(MIN(C1695,ROUNDDOWN(F1695*0.3,0))-2000)*0.1)</f>
        <v/>
      </c>
      <c r="AC1695" s="21">
        <f>IF(C1695&lt;=2000,0,MIN((C1695-2000)*Y1695,(R1695+S1695)*0.2))</f>
        <v/>
      </c>
      <c r="AD1695" s="21">
        <f>IF(C1695&lt;=2000,0,MIN((C1695-2000)*Z1695,(T1695+U1695)*0.2))</f>
        <v/>
      </c>
      <c r="AE1695" s="21">
        <f>AC1695*AA1695</f>
        <v/>
      </c>
      <c r="AF1695" s="21">
        <f>ROUNDDOWN(R1695,-2)+ROUNDDOWN(S1695,-2)</f>
        <v/>
      </c>
      <c r="AG1695" s="21">
        <f>ROUNDDOWN(MAX(0,R1695-(AB1695+AC1695+AE1695)*0.6),-2)+ROUNDDOWN(MAX(0,S1695-(AB1695+AC1695+AE1695)*0.4),-2)</f>
        <v/>
      </c>
      <c r="AH1695" s="21">
        <f>ROUNDDOWN(MAX(0,T1695-(AB1695+AD1695)*0.6),-2)+ROUNDDOWN(MAX(0,U1695-(AB1695+AD1695)*0.4),-2)</f>
        <v/>
      </c>
      <c r="AI1695" s="21">
        <f>ROUNDDOWN(T1695,-2)+ROUNDDOWN(U1695,-2)</f>
        <v/>
      </c>
      <c r="AJ1695" s="21">
        <f>M1695+AF1695</f>
        <v/>
      </c>
      <c r="AK1695" s="21">
        <f>M1695+AG1695</f>
        <v/>
      </c>
      <c r="AL1695" s="21">
        <f>N1695+AH1695</f>
        <v/>
      </c>
      <c r="AM1695" s="21">
        <f>O1695+AI1695</f>
        <v/>
      </c>
      <c r="AN1695" s="21">
        <f>N1695+AI1695</f>
        <v/>
      </c>
      <c r="AO1695" s="21">
        <f>ROUNDDOWN((R1695+S1695)*0.2/Y1695+2000,0)</f>
        <v/>
      </c>
      <c r="AP1695" s="21">
        <f>ROUNDDOWN((T1695+U1695)*0.2/Z1695+2000,0)</f>
        <v/>
      </c>
      <c r="AQ1695" s="21">
        <f>AL1695-AK1695</f>
        <v/>
      </c>
      <c r="AR1695" s="21">
        <f>AM1695-AK1695</f>
        <v/>
      </c>
      <c r="AS1695" s="21">
        <f>AM1695-AL1695</f>
        <v/>
      </c>
      <c r="AT1695" s="21">
        <f>AK1695+C1695-AJ1695</f>
        <v/>
      </c>
      <c r="AU1695" s="21">
        <f>AL1695+C1695-AM1695</f>
        <v/>
      </c>
      <c r="AV1695" s="21">
        <f>AN1695+C1695-AM1695</f>
        <v/>
      </c>
    </row>
    <row r="1696">
      <c r="A1696" t="inlineStr">
        <is>
          <t>年収別 医療費15万</t>
        </is>
      </c>
      <c r="B1696" s="21">
        <f>'4_年収別'!$A$149</f>
        <v/>
      </c>
      <c r="C1696" s="21">
        <f>AO1696</f>
        <v/>
      </c>
      <c r="D1696" s="21" t="n">
        <v>150000</v>
      </c>
      <c r="E1696" s="21">
        <f>ROUND(MIN(B1696/12,650000)*12*0.0915+MIN(B1696/12,1390000)*12*(0.0504+0)+B1696*0.005,0)</f>
        <v/>
      </c>
      <c r="F1696" s="21">
        <f>IF(B1696&lt;741000,0,IF(B1696&lt;2191000,B1696-740000,IF(B1696&lt;2193000,1451000,IF(B1696&lt;2196000,1453000,IF(B1696&lt;2200000,1456000,IF(B1696&lt;3600000,ROUND(ROUNDDOWN(B1696/4,-3)*2.8,0)-80000,IF(B1696&lt;6600000,ROUND(ROUNDDOWN(B1696/4,-3)*3.2,0)-440000,IF(B1696&lt;8500000,ROUNDDOWN(B1696*0.9,0)-1100000,B1696-1950000))))))))</f>
        <v/>
      </c>
      <c r="G1696" s="21">
        <f>IF(F1696&gt;23500000,NA(),IF(F1696&lt;=4890000,1040000,IF(F1696&lt;=6550000,670000,620000)))</f>
        <v/>
      </c>
      <c r="H1696" s="21">
        <f>IF(D1696&lt;=0,0,MAX(0,MIN(2000000,D1696-MIN(100000,ROUNDDOWN(F1696*0.05,0)))))</f>
        <v/>
      </c>
      <c r="I1696" s="21">
        <f>IF(C1696&lt;=2000,0,MIN(C1696,ROUNDDOWN(F1696*0.4,0))-2000)</f>
        <v/>
      </c>
      <c r="J1696" s="21">
        <f>MAX(0,ROUNDDOWN(F1696-E1696-G1696,-3))</f>
        <v/>
      </c>
      <c r="K1696" s="21">
        <f>MAX(0,ROUNDDOWN(F1696-E1696-G1696-H1696-I1696,-3))</f>
        <v/>
      </c>
      <c r="L1696" s="21">
        <f>MAX(0,ROUNDDOWN(F1696-E1696-G1696-H1696,-3))</f>
        <v/>
      </c>
      <c r="M1696" s="21">
        <f>IF(J1696&lt;=0,0,ROUNDDOWN((J1696*LOOKUP(J1696,{0,1950001,3300001,6950001,9000001,18000001,40000001},{0.05,0.1,0.2,0.23,0.33,0.4,0.45})-LOOKUP(J1696,{0,1950001,3300001,6950001,9000001,18000001,40000001},{0,97500,427500,636000,1536000,2796000,4796000}))*1.021,-2))</f>
        <v/>
      </c>
      <c r="N1696" s="21">
        <f>IF(K1696&lt;=0,0,ROUNDDOWN((K1696*LOOKUP(K1696,{0,1950001,3300001,6950001,9000001,18000001,40000001},{0.05,0.1,0.2,0.23,0.33,0.4,0.45})-LOOKUP(K1696,{0,1950001,3300001,6950001,9000001,18000001,40000001},{0,97500,427500,636000,1536000,2796000,4796000}))*1.021,-2))</f>
        <v/>
      </c>
      <c r="O1696" s="21">
        <f>IF(L1696&lt;=0,0,ROUNDDOWN((L1696*LOOKUP(L1696,{0,1950001,3300001,6950001,9000001,18000001,40000001},{0.05,0.1,0.2,0.23,0.33,0.4,0.45})-LOOKUP(L1696,{0,1950001,3300001,6950001,9000001,18000001,40000001},{0,97500,427500,636000,1536000,2796000,4796000}))*1.021,-2))</f>
        <v/>
      </c>
      <c r="P1696" s="21">
        <f>MAX(0,ROUNDDOWN(F1696-E1696-430000,-3))</f>
        <v/>
      </c>
      <c r="Q1696" s="21">
        <f>MAX(0,ROUNDDOWN(F1696-E1696-430000-H1696,-3))</f>
        <v/>
      </c>
      <c r="R1696" s="21">
        <f>IF(F1696&lt;=450000,0,MAX(0,P1696*0.06-MIN(50000,P1696)*0.03))</f>
        <v/>
      </c>
      <c r="S1696" s="21">
        <f>IF(F1696&lt;=450000,0,MAX(0,P1696*0.04-MIN(50000,P1696)*0.02))</f>
        <v/>
      </c>
      <c r="T1696" s="21">
        <f>IF(F1696&lt;=450000,0,MAX(0,Q1696*0.06-MIN(50000,Q1696)*0.03))</f>
        <v/>
      </c>
      <c r="U1696" s="21">
        <f>IF(F1696&lt;=450000,0,MAX(0,Q1696*0.04-MIN(50000,Q1696)*0.02))</f>
        <v/>
      </c>
      <c r="V1696" s="21">
        <f>50000+MAX(0,G1696-480000)</f>
        <v/>
      </c>
      <c r="W1696" s="21">
        <f>P1696-V1696</f>
        <v/>
      </c>
      <c r="X1696" s="21">
        <f>Q1696-V1696</f>
        <v/>
      </c>
      <c r="Y1696" s="22">
        <f>IF(W1696&lt;0,0.9,LOOKUP(W1696,{0,1950001,3300001,6950001,9000001,18000001,40000001},{0.84895,0.7979,0.6958,0.66517,0.56307,0.4916,0.44055}))</f>
        <v/>
      </c>
      <c r="Z1696" s="22">
        <f>IF(X1696&lt;0,0.9,LOOKUP(X1696,{0,1950001,3300001,6950001,9000001,18000001,40000001},{0.84895,0.7979,0.6958,0.66517,0.56307,0.4916,0.44055}))</f>
        <v/>
      </c>
      <c r="AA1696" s="22">
        <f>IF(W1696&lt;0,0,CHOOSE(MATCH(W1696,{0,1950001,3300001,6950001,9000001},1),5.105/84.895,10.21/79.79,20.42/69.58,23.483/66.517,33.693/56.307))</f>
        <v/>
      </c>
      <c r="AB1696" s="21">
        <f>IF(C1696&lt;=2000,0,(MIN(C1696,ROUNDDOWN(F1696*0.3,0))-2000)*0.1)</f>
        <v/>
      </c>
      <c r="AC1696" s="21">
        <f>IF(C1696&lt;=2000,0,MIN((C1696-2000)*Y1696,(R1696+S1696)*0.2))</f>
        <v/>
      </c>
      <c r="AD1696" s="21">
        <f>IF(C1696&lt;=2000,0,MIN((C1696-2000)*Z1696,(T1696+U1696)*0.2))</f>
        <v/>
      </c>
      <c r="AE1696" s="21">
        <f>AC1696*AA1696</f>
        <v/>
      </c>
      <c r="AF1696" s="21">
        <f>ROUNDDOWN(R1696,-2)+ROUNDDOWN(S1696,-2)</f>
        <v/>
      </c>
      <c r="AG1696" s="21">
        <f>ROUNDDOWN(MAX(0,R1696-(AB1696+AC1696+AE1696)*0.6),-2)+ROUNDDOWN(MAX(0,S1696-(AB1696+AC1696+AE1696)*0.4),-2)</f>
        <v/>
      </c>
      <c r="AH1696" s="21">
        <f>ROUNDDOWN(MAX(0,T1696-(AB1696+AD1696)*0.6),-2)+ROUNDDOWN(MAX(0,U1696-(AB1696+AD1696)*0.4),-2)</f>
        <v/>
      </c>
      <c r="AI1696" s="21">
        <f>ROUNDDOWN(T1696,-2)+ROUNDDOWN(U1696,-2)</f>
        <v/>
      </c>
      <c r="AJ1696" s="21">
        <f>M1696+AF1696</f>
        <v/>
      </c>
      <c r="AK1696" s="21">
        <f>M1696+AG1696</f>
        <v/>
      </c>
      <c r="AL1696" s="21">
        <f>N1696+AH1696</f>
        <v/>
      </c>
      <c r="AM1696" s="21">
        <f>O1696+AI1696</f>
        <v/>
      </c>
      <c r="AN1696" s="21">
        <f>N1696+AI1696</f>
        <v/>
      </c>
      <c r="AO1696" s="21">
        <f>ROUNDDOWN((R1696+S1696)*0.2/Y1696+2000,0)</f>
        <v/>
      </c>
      <c r="AP1696" s="21">
        <f>ROUNDDOWN((T1696+U1696)*0.2/Z1696+2000,0)</f>
        <v/>
      </c>
      <c r="AQ1696" s="21">
        <f>AL1696-AK1696</f>
        <v/>
      </c>
      <c r="AR1696" s="21">
        <f>AM1696-AK1696</f>
        <v/>
      </c>
      <c r="AS1696" s="21">
        <f>AM1696-AL1696</f>
        <v/>
      </c>
      <c r="AT1696" s="21">
        <f>AK1696+C1696-AJ1696</f>
        <v/>
      </c>
      <c r="AU1696" s="21">
        <f>AL1696+C1696-AM1696</f>
        <v/>
      </c>
      <c r="AV1696" s="21">
        <f>AN1696+C1696-AM1696</f>
        <v/>
      </c>
    </row>
    <row r="1697">
      <c r="A1697" t="inlineStr">
        <is>
          <t>年収別 上限+5万</t>
        </is>
      </c>
      <c r="B1697" s="21">
        <f>'4_年収別'!$A$149</f>
        <v/>
      </c>
      <c r="C1697" s="21">
        <f>AO1697+50000</f>
        <v/>
      </c>
      <c r="D1697" s="21" t="n">
        <v>0</v>
      </c>
      <c r="E1697" s="21">
        <f>ROUND(MIN(B1697/12,650000)*12*0.0915+MIN(B1697/12,1390000)*12*(0.0504+0)+B1697*0.005,0)</f>
        <v/>
      </c>
      <c r="F1697" s="21">
        <f>IF(B1697&lt;741000,0,IF(B1697&lt;2191000,B1697-740000,IF(B1697&lt;2193000,1451000,IF(B1697&lt;2196000,1453000,IF(B1697&lt;2200000,1456000,IF(B1697&lt;3600000,ROUND(ROUNDDOWN(B1697/4,-3)*2.8,0)-80000,IF(B1697&lt;6600000,ROUND(ROUNDDOWN(B1697/4,-3)*3.2,0)-440000,IF(B1697&lt;8500000,ROUNDDOWN(B1697*0.9,0)-1100000,B1697-1950000))))))))</f>
        <v/>
      </c>
      <c r="G1697" s="21">
        <f>IF(F1697&gt;23500000,NA(),IF(F1697&lt;=4890000,1040000,IF(F1697&lt;=6550000,670000,620000)))</f>
        <v/>
      </c>
      <c r="H1697" s="21">
        <f>IF(D1697&lt;=0,0,MAX(0,MIN(2000000,D1697-MIN(100000,ROUNDDOWN(F1697*0.05,0)))))</f>
        <v/>
      </c>
      <c r="I1697" s="21">
        <f>IF(C1697&lt;=2000,0,MIN(C1697,ROUNDDOWN(F1697*0.4,0))-2000)</f>
        <v/>
      </c>
      <c r="J1697" s="21">
        <f>MAX(0,ROUNDDOWN(F1697-E1697-G1697,-3))</f>
        <v/>
      </c>
      <c r="K1697" s="21">
        <f>MAX(0,ROUNDDOWN(F1697-E1697-G1697-H1697-I1697,-3))</f>
        <v/>
      </c>
      <c r="L1697" s="21">
        <f>MAX(0,ROUNDDOWN(F1697-E1697-G1697-H1697,-3))</f>
        <v/>
      </c>
      <c r="M1697" s="21">
        <f>IF(J1697&lt;=0,0,ROUNDDOWN((J1697*LOOKUP(J1697,{0,1950001,3300001,6950001,9000001,18000001,40000001},{0.05,0.1,0.2,0.23,0.33,0.4,0.45})-LOOKUP(J1697,{0,1950001,3300001,6950001,9000001,18000001,40000001},{0,97500,427500,636000,1536000,2796000,4796000}))*1.021,-2))</f>
        <v/>
      </c>
      <c r="N1697" s="21">
        <f>IF(K1697&lt;=0,0,ROUNDDOWN((K1697*LOOKUP(K1697,{0,1950001,3300001,6950001,9000001,18000001,40000001},{0.05,0.1,0.2,0.23,0.33,0.4,0.45})-LOOKUP(K1697,{0,1950001,3300001,6950001,9000001,18000001,40000001},{0,97500,427500,636000,1536000,2796000,4796000}))*1.021,-2))</f>
        <v/>
      </c>
      <c r="O1697" s="21">
        <f>IF(L1697&lt;=0,0,ROUNDDOWN((L1697*LOOKUP(L1697,{0,1950001,3300001,6950001,9000001,18000001,40000001},{0.05,0.1,0.2,0.23,0.33,0.4,0.45})-LOOKUP(L1697,{0,1950001,3300001,6950001,9000001,18000001,40000001},{0,97500,427500,636000,1536000,2796000,4796000}))*1.021,-2))</f>
        <v/>
      </c>
      <c r="P1697" s="21">
        <f>MAX(0,ROUNDDOWN(F1697-E1697-430000,-3))</f>
        <v/>
      </c>
      <c r="Q1697" s="21">
        <f>MAX(0,ROUNDDOWN(F1697-E1697-430000-H1697,-3))</f>
        <v/>
      </c>
      <c r="R1697" s="21">
        <f>IF(F1697&lt;=450000,0,MAX(0,P1697*0.06-MIN(50000,P1697)*0.03))</f>
        <v/>
      </c>
      <c r="S1697" s="21">
        <f>IF(F1697&lt;=450000,0,MAX(0,P1697*0.04-MIN(50000,P1697)*0.02))</f>
        <v/>
      </c>
      <c r="T1697" s="21">
        <f>IF(F1697&lt;=450000,0,MAX(0,Q1697*0.06-MIN(50000,Q1697)*0.03))</f>
        <v/>
      </c>
      <c r="U1697" s="21">
        <f>IF(F1697&lt;=450000,0,MAX(0,Q1697*0.04-MIN(50000,Q1697)*0.02))</f>
        <v/>
      </c>
      <c r="V1697" s="21">
        <f>50000+MAX(0,G1697-480000)</f>
        <v/>
      </c>
      <c r="W1697" s="21">
        <f>P1697-V1697</f>
        <v/>
      </c>
      <c r="X1697" s="21">
        <f>Q1697-V1697</f>
        <v/>
      </c>
      <c r="Y1697" s="22">
        <f>IF(W1697&lt;0,0.9,LOOKUP(W1697,{0,1950001,3300001,6950001,9000001,18000001,40000001},{0.84895,0.7979,0.6958,0.66517,0.56307,0.4916,0.44055}))</f>
        <v/>
      </c>
      <c r="Z1697" s="22">
        <f>IF(X1697&lt;0,0.9,LOOKUP(X1697,{0,1950001,3300001,6950001,9000001,18000001,40000001},{0.84895,0.7979,0.6958,0.66517,0.56307,0.4916,0.44055}))</f>
        <v/>
      </c>
      <c r="AA1697" s="22">
        <f>IF(W1697&lt;0,0,CHOOSE(MATCH(W1697,{0,1950001,3300001,6950001,9000001},1),5.105/84.895,10.21/79.79,20.42/69.58,23.483/66.517,33.693/56.307))</f>
        <v/>
      </c>
      <c r="AB1697" s="21">
        <f>IF(C1697&lt;=2000,0,(MIN(C1697,ROUNDDOWN(F1697*0.3,0))-2000)*0.1)</f>
        <v/>
      </c>
      <c r="AC1697" s="21">
        <f>IF(C1697&lt;=2000,0,MIN((C1697-2000)*Y1697,(R1697+S1697)*0.2))</f>
        <v/>
      </c>
      <c r="AD1697" s="21">
        <f>IF(C1697&lt;=2000,0,MIN((C1697-2000)*Z1697,(T1697+U1697)*0.2))</f>
        <v/>
      </c>
      <c r="AE1697" s="21">
        <f>AC1697*AA1697</f>
        <v/>
      </c>
      <c r="AF1697" s="21">
        <f>ROUNDDOWN(R1697,-2)+ROUNDDOWN(S1697,-2)</f>
        <v/>
      </c>
      <c r="AG1697" s="21">
        <f>ROUNDDOWN(MAX(0,R1697-(AB1697+AC1697+AE1697)*0.6),-2)+ROUNDDOWN(MAX(0,S1697-(AB1697+AC1697+AE1697)*0.4),-2)</f>
        <v/>
      </c>
      <c r="AH1697" s="21">
        <f>ROUNDDOWN(MAX(0,T1697-(AB1697+AD1697)*0.6),-2)+ROUNDDOWN(MAX(0,U1697-(AB1697+AD1697)*0.4),-2)</f>
        <v/>
      </c>
      <c r="AI1697" s="21">
        <f>ROUNDDOWN(T1697,-2)+ROUNDDOWN(U1697,-2)</f>
        <v/>
      </c>
      <c r="AJ1697" s="21">
        <f>M1697+AF1697</f>
        <v/>
      </c>
      <c r="AK1697" s="21">
        <f>M1697+AG1697</f>
        <v/>
      </c>
      <c r="AL1697" s="21">
        <f>N1697+AH1697</f>
        <v/>
      </c>
      <c r="AM1697" s="21">
        <f>O1697+AI1697</f>
        <v/>
      </c>
      <c r="AN1697" s="21">
        <f>N1697+AI1697</f>
        <v/>
      </c>
      <c r="AO1697" s="21">
        <f>ROUNDDOWN((R1697+S1697)*0.2/Y1697+2000,0)</f>
        <v/>
      </c>
      <c r="AP1697" s="21">
        <f>ROUNDDOWN((T1697+U1697)*0.2/Z1697+2000,0)</f>
        <v/>
      </c>
      <c r="AQ1697" s="21">
        <f>AL1697-AK1697</f>
        <v/>
      </c>
      <c r="AR1697" s="21">
        <f>AM1697-AK1697</f>
        <v/>
      </c>
      <c r="AS1697" s="21">
        <f>AM1697-AL1697</f>
        <v/>
      </c>
      <c r="AT1697" s="21">
        <f>AK1697+C1697-AJ1697</f>
        <v/>
      </c>
      <c r="AU1697" s="21">
        <f>AL1697+C1697-AM1697</f>
        <v/>
      </c>
      <c r="AV1697" s="21">
        <f>AN1697+C1697-AM1697</f>
        <v/>
      </c>
    </row>
    <row r="1698">
      <c r="A1698" t="inlineStr">
        <is>
          <t>年収別 医療費15万</t>
        </is>
      </c>
      <c r="B1698" s="21">
        <f>'4_年収別'!$A$150</f>
        <v/>
      </c>
      <c r="C1698" s="21">
        <f>AO1698</f>
        <v/>
      </c>
      <c r="D1698" s="21" t="n">
        <v>150000</v>
      </c>
      <c r="E1698" s="21">
        <f>ROUND(MIN(B1698/12,650000)*12*0.0915+MIN(B1698/12,1390000)*12*(0.0504+0)+B1698*0.005,0)</f>
        <v/>
      </c>
      <c r="F1698" s="21">
        <f>IF(B1698&lt;741000,0,IF(B1698&lt;2191000,B1698-740000,IF(B1698&lt;2193000,1451000,IF(B1698&lt;2196000,1453000,IF(B1698&lt;2200000,1456000,IF(B1698&lt;3600000,ROUND(ROUNDDOWN(B1698/4,-3)*2.8,0)-80000,IF(B1698&lt;6600000,ROUND(ROUNDDOWN(B1698/4,-3)*3.2,0)-440000,IF(B1698&lt;8500000,ROUNDDOWN(B1698*0.9,0)-1100000,B1698-1950000))))))))</f>
        <v/>
      </c>
      <c r="G1698" s="21">
        <f>IF(F1698&gt;23500000,NA(),IF(F1698&lt;=4890000,1040000,IF(F1698&lt;=6550000,670000,620000)))</f>
        <v/>
      </c>
      <c r="H1698" s="21">
        <f>IF(D1698&lt;=0,0,MAX(0,MIN(2000000,D1698-MIN(100000,ROUNDDOWN(F1698*0.05,0)))))</f>
        <v/>
      </c>
      <c r="I1698" s="21">
        <f>IF(C1698&lt;=2000,0,MIN(C1698,ROUNDDOWN(F1698*0.4,0))-2000)</f>
        <v/>
      </c>
      <c r="J1698" s="21">
        <f>MAX(0,ROUNDDOWN(F1698-E1698-G1698,-3))</f>
        <v/>
      </c>
      <c r="K1698" s="21">
        <f>MAX(0,ROUNDDOWN(F1698-E1698-G1698-H1698-I1698,-3))</f>
        <v/>
      </c>
      <c r="L1698" s="21">
        <f>MAX(0,ROUNDDOWN(F1698-E1698-G1698-H1698,-3))</f>
        <v/>
      </c>
      <c r="M1698" s="21">
        <f>IF(J1698&lt;=0,0,ROUNDDOWN((J1698*LOOKUP(J1698,{0,1950001,3300001,6950001,9000001,18000001,40000001},{0.05,0.1,0.2,0.23,0.33,0.4,0.45})-LOOKUP(J1698,{0,1950001,3300001,6950001,9000001,18000001,40000001},{0,97500,427500,636000,1536000,2796000,4796000}))*1.021,-2))</f>
        <v/>
      </c>
      <c r="N1698" s="21">
        <f>IF(K1698&lt;=0,0,ROUNDDOWN((K1698*LOOKUP(K1698,{0,1950001,3300001,6950001,9000001,18000001,40000001},{0.05,0.1,0.2,0.23,0.33,0.4,0.45})-LOOKUP(K1698,{0,1950001,3300001,6950001,9000001,18000001,40000001},{0,97500,427500,636000,1536000,2796000,4796000}))*1.021,-2))</f>
        <v/>
      </c>
      <c r="O1698" s="21">
        <f>IF(L1698&lt;=0,0,ROUNDDOWN((L1698*LOOKUP(L1698,{0,1950001,3300001,6950001,9000001,18000001,40000001},{0.05,0.1,0.2,0.23,0.33,0.4,0.45})-LOOKUP(L1698,{0,1950001,3300001,6950001,9000001,18000001,40000001},{0,97500,427500,636000,1536000,2796000,4796000}))*1.021,-2))</f>
        <v/>
      </c>
      <c r="P1698" s="21">
        <f>MAX(0,ROUNDDOWN(F1698-E1698-430000,-3))</f>
        <v/>
      </c>
      <c r="Q1698" s="21">
        <f>MAX(0,ROUNDDOWN(F1698-E1698-430000-H1698,-3))</f>
        <v/>
      </c>
      <c r="R1698" s="21">
        <f>IF(F1698&lt;=450000,0,MAX(0,P1698*0.06-MIN(50000,P1698)*0.03))</f>
        <v/>
      </c>
      <c r="S1698" s="21">
        <f>IF(F1698&lt;=450000,0,MAX(0,P1698*0.04-MIN(50000,P1698)*0.02))</f>
        <v/>
      </c>
      <c r="T1698" s="21">
        <f>IF(F1698&lt;=450000,0,MAX(0,Q1698*0.06-MIN(50000,Q1698)*0.03))</f>
        <v/>
      </c>
      <c r="U1698" s="21">
        <f>IF(F1698&lt;=450000,0,MAX(0,Q1698*0.04-MIN(50000,Q1698)*0.02))</f>
        <v/>
      </c>
      <c r="V1698" s="21">
        <f>50000+MAX(0,G1698-480000)</f>
        <v/>
      </c>
      <c r="W1698" s="21">
        <f>P1698-V1698</f>
        <v/>
      </c>
      <c r="X1698" s="21">
        <f>Q1698-V1698</f>
        <v/>
      </c>
      <c r="Y1698" s="22">
        <f>IF(W1698&lt;0,0.9,LOOKUP(W1698,{0,1950001,3300001,6950001,9000001,18000001,40000001},{0.84895,0.7979,0.6958,0.66517,0.56307,0.4916,0.44055}))</f>
        <v/>
      </c>
      <c r="Z1698" s="22">
        <f>IF(X1698&lt;0,0.9,LOOKUP(X1698,{0,1950001,3300001,6950001,9000001,18000001,40000001},{0.84895,0.7979,0.6958,0.66517,0.56307,0.4916,0.44055}))</f>
        <v/>
      </c>
      <c r="AA1698" s="22">
        <f>IF(W1698&lt;0,0,CHOOSE(MATCH(W1698,{0,1950001,3300001,6950001,9000001},1),5.105/84.895,10.21/79.79,20.42/69.58,23.483/66.517,33.693/56.307))</f>
        <v/>
      </c>
      <c r="AB1698" s="21">
        <f>IF(C1698&lt;=2000,0,(MIN(C1698,ROUNDDOWN(F1698*0.3,0))-2000)*0.1)</f>
        <v/>
      </c>
      <c r="AC1698" s="21">
        <f>IF(C1698&lt;=2000,0,MIN((C1698-2000)*Y1698,(R1698+S1698)*0.2))</f>
        <v/>
      </c>
      <c r="AD1698" s="21">
        <f>IF(C1698&lt;=2000,0,MIN((C1698-2000)*Z1698,(T1698+U1698)*0.2))</f>
        <v/>
      </c>
      <c r="AE1698" s="21">
        <f>AC1698*AA1698</f>
        <v/>
      </c>
      <c r="AF1698" s="21">
        <f>ROUNDDOWN(R1698,-2)+ROUNDDOWN(S1698,-2)</f>
        <v/>
      </c>
      <c r="AG1698" s="21">
        <f>ROUNDDOWN(MAX(0,R1698-(AB1698+AC1698+AE1698)*0.6),-2)+ROUNDDOWN(MAX(0,S1698-(AB1698+AC1698+AE1698)*0.4),-2)</f>
        <v/>
      </c>
      <c r="AH1698" s="21">
        <f>ROUNDDOWN(MAX(0,T1698-(AB1698+AD1698)*0.6),-2)+ROUNDDOWN(MAX(0,U1698-(AB1698+AD1698)*0.4),-2)</f>
        <v/>
      </c>
      <c r="AI1698" s="21">
        <f>ROUNDDOWN(T1698,-2)+ROUNDDOWN(U1698,-2)</f>
        <v/>
      </c>
      <c r="AJ1698" s="21">
        <f>M1698+AF1698</f>
        <v/>
      </c>
      <c r="AK1698" s="21">
        <f>M1698+AG1698</f>
        <v/>
      </c>
      <c r="AL1698" s="21">
        <f>N1698+AH1698</f>
        <v/>
      </c>
      <c r="AM1698" s="21">
        <f>O1698+AI1698</f>
        <v/>
      </c>
      <c r="AN1698" s="21">
        <f>N1698+AI1698</f>
        <v/>
      </c>
      <c r="AO1698" s="21">
        <f>ROUNDDOWN((R1698+S1698)*0.2/Y1698+2000,0)</f>
        <v/>
      </c>
      <c r="AP1698" s="21">
        <f>ROUNDDOWN((T1698+U1698)*0.2/Z1698+2000,0)</f>
        <v/>
      </c>
      <c r="AQ1698" s="21">
        <f>AL1698-AK1698</f>
        <v/>
      </c>
      <c r="AR1698" s="21">
        <f>AM1698-AK1698</f>
        <v/>
      </c>
      <c r="AS1698" s="21">
        <f>AM1698-AL1698</f>
        <v/>
      </c>
      <c r="AT1698" s="21">
        <f>AK1698+C1698-AJ1698</f>
        <v/>
      </c>
      <c r="AU1698" s="21">
        <f>AL1698+C1698-AM1698</f>
        <v/>
      </c>
      <c r="AV1698" s="21">
        <f>AN1698+C1698-AM1698</f>
        <v/>
      </c>
    </row>
    <row r="1699">
      <c r="A1699" t="inlineStr">
        <is>
          <t>年収別 上限+5万</t>
        </is>
      </c>
      <c r="B1699" s="21">
        <f>'4_年収別'!$A$150</f>
        <v/>
      </c>
      <c r="C1699" s="21">
        <f>AO1699+50000</f>
        <v/>
      </c>
      <c r="D1699" s="21" t="n">
        <v>0</v>
      </c>
      <c r="E1699" s="21">
        <f>ROUND(MIN(B1699/12,650000)*12*0.0915+MIN(B1699/12,1390000)*12*(0.0504+0)+B1699*0.005,0)</f>
        <v/>
      </c>
      <c r="F1699" s="21">
        <f>IF(B1699&lt;741000,0,IF(B1699&lt;2191000,B1699-740000,IF(B1699&lt;2193000,1451000,IF(B1699&lt;2196000,1453000,IF(B1699&lt;2200000,1456000,IF(B1699&lt;3600000,ROUND(ROUNDDOWN(B1699/4,-3)*2.8,0)-80000,IF(B1699&lt;6600000,ROUND(ROUNDDOWN(B1699/4,-3)*3.2,0)-440000,IF(B1699&lt;8500000,ROUNDDOWN(B1699*0.9,0)-1100000,B1699-1950000))))))))</f>
        <v/>
      </c>
      <c r="G1699" s="21">
        <f>IF(F1699&gt;23500000,NA(),IF(F1699&lt;=4890000,1040000,IF(F1699&lt;=6550000,670000,620000)))</f>
        <v/>
      </c>
      <c r="H1699" s="21">
        <f>IF(D1699&lt;=0,0,MAX(0,MIN(2000000,D1699-MIN(100000,ROUNDDOWN(F1699*0.05,0)))))</f>
        <v/>
      </c>
      <c r="I1699" s="21">
        <f>IF(C1699&lt;=2000,0,MIN(C1699,ROUNDDOWN(F1699*0.4,0))-2000)</f>
        <v/>
      </c>
      <c r="J1699" s="21">
        <f>MAX(0,ROUNDDOWN(F1699-E1699-G1699,-3))</f>
        <v/>
      </c>
      <c r="K1699" s="21">
        <f>MAX(0,ROUNDDOWN(F1699-E1699-G1699-H1699-I1699,-3))</f>
        <v/>
      </c>
      <c r="L1699" s="21">
        <f>MAX(0,ROUNDDOWN(F1699-E1699-G1699-H1699,-3))</f>
        <v/>
      </c>
      <c r="M1699" s="21">
        <f>IF(J1699&lt;=0,0,ROUNDDOWN((J1699*LOOKUP(J1699,{0,1950001,3300001,6950001,9000001,18000001,40000001},{0.05,0.1,0.2,0.23,0.33,0.4,0.45})-LOOKUP(J1699,{0,1950001,3300001,6950001,9000001,18000001,40000001},{0,97500,427500,636000,1536000,2796000,4796000}))*1.021,-2))</f>
        <v/>
      </c>
      <c r="N1699" s="21">
        <f>IF(K1699&lt;=0,0,ROUNDDOWN((K1699*LOOKUP(K1699,{0,1950001,3300001,6950001,9000001,18000001,40000001},{0.05,0.1,0.2,0.23,0.33,0.4,0.45})-LOOKUP(K1699,{0,1950001,3300001,6950001,9000001,18000001,40000001},{0,97500,427500,636000,1536000,2796000,4796000}))*1.021,-2))</f>
        <v/>
      </c>
      <c r="O1699" s="21">
        <f>IF(L1699&lt;=0,0,ROUNDDOWN((L1699*LOOKUP(L1699,{0,1950001,3300001,6950001,9000001,18000001,40000001},{0.05,0.1,0.2,0.23,0.33,0.4,0.45})-LOOKUP(L1699,{0,1950001,3300001,6950001,9000001,18000001,40000001},{0,97500,427500,636000,1536000,2796000,4796000}))*1.021,-2))</f>
        <v/>
      </c>
      <c r="P1699" s="21">
        <f>MAX(0,ROUNDDOWN(F1699-E1699-430000,-3))</f>
        <v/>
      </c>
      <c r="Q1699" s="21">
        <f>MAX(0,ROUNDDOWN(F1699-E1699-430000-H1699,-3))</f>
        <v/>
      </c>
      <c r="R1699" s="21">
        <f>IF(F1699&lt;=450000,0,MAX(0,P1699*0.06-MIN(50000,P1699)*0.03))</f>
        <v/>
      </c>
      <c r="S1699" s="21">
        <f>IF(F1699&lt;=450000,0,MAX(0,P1699*0.04-MIN(50000,P1699)*0.02))</f>
        <v/>
      </c>
      <c r="T1699" s="21">
        <f>IF(F1699&lt;=450000,0,MAX(0,Q1699*0.06-MIN(50000,Q1699)*0.03))</f>
        <v/>
      </c>
      <c r="U1699" s="21">
        <f>IF(F1699&lt;=450000,0,MAX(0,Q1699*0.04-MIN(50000,Q1699)*0.02))</f>
        <v/>
      </c>
      <c r="V1699" s="21">
        <f>50000+MAX(0,G1699-480000)</f>
        <v/>
      </c>
      <c r="W1699" s="21">
        <f>P1699-V1699</f>
        <v/>
      </c>
      <c r="X1699" s="21">
        <f>Q1699-V1699</f>
        <v/>
      </c>
      <c r="Y1699" s="22">
        <f>IF(W1699&lt;0,0.9,LOOKUP(W1699,{0,1950001,3300001,6950001,9000001,18000001,40000001},{0.84895,0.7979,0.6958,0.66517,0.56307,0.4916,0.44055}))</f>
        <v/>
      </c>
      <c r="Z1699" s="22">
        <f>IF(X1699&lt;0,0.9,LOOKUP(X1699,{0,1950001,3300001,6950001,9000001,18000001,40000001},{0.84895,0.7979,0.6958,0.66517,0.56307,0.4916,0.44055}))</f>
        <v/>
      </c>
      <c r="AA1699" s="22">
        <f>IF(W1699&lt;0,0,CHOOSE(MATCH(W1699,{0,1950001,3300001,6950001,9000001},1),5.105/84.895,10.21/79.79,20.42/69.58,23.483/66.517,33.693/56.307))</f>
        <v/>
      </c>
      <c r="AB1699" s="21">
        <f>IF(C1699&lt;=2000,0,(MIN(C1699,ROUNDDOWN(F1699*0.3,0))-2000)*0.1)</f>
        <v/>
      </c>
      <c r="AC1699" s="21">
        <f>IF(C1699&lt;=2000,0,MIN((C1699-2000)*Y1699,(R1699+S1699)*0.2))</f>
        <v/>
      </c>
      <c r="AD1699" s="21">
        <f>IF(C1699&lt;=2000,0,MIN((C1699-2000)*Z1699,(T1699+U1699)*0.2))</f>
        <v/>
      </c>
      <c r="AE1699" s="21">
        <f>AC1699*AA1699</f>
        <v/>
      </c>
      <c r="AF1699" s="21">
        <f>ROUNDDOWN(R1699,-2)+ROUNDDOWN(S1699,-2)</f>
        <v/>
      </c>
      <c r="AG1699" s="21">
        <f>ROUNDDOWN(MAX(0,R1699-(AB1699+AC1699+AE1699)*0.6),-2)+ROUNDDOWN(MAX(0,S1699-(AB1699+AC1699+AE1699)*0.4),-2)</f>
        <v/>
      </c>
      <c r="AH1699" s="21">
        <f>ROUNDDOWN(MAX(0,T1699-(AB1699+AD1699)*0.6),-2)+ROUNDDOWN(MAX(0,U1699-(AB1699+AD1699)*0.4),-2)</f>
        <v/>
      </c>
      <c r="AI1699" s="21">
        <f>ROUNDDOWN(T1699,-2)+ROUNDDOWN(U1699,-2)</f>
        <v/>
      </c>
      <c r="AJ1699" s="21">
        <f>M1699+AF1699</f>
        <v/>
      </c>
      <c r="AK1699" s="21">
        <f>M1699+AG1699</f>
        <v/>
      </c>
      <c r="AL1699" s="21">
        <f>N1699+AH1699</f>
        <v/>
      </c>
      <c r="AM1699" s="21">
        <f>O1699+AI1699</f>
        <v/>
      </c>
      <c r="AN1699" s="21">
        <f>N1699+AI1699</f>
        <v/>
      </c>
      <c r="AO1699" s="21">
        <f>ROUNDDOWN((R1699+S1699)*0.2/Y1699+2000,0)</f>
        <v/>
      </c>
      <c r="AP1699" s="21">
        <f>ROUNDDOWN((T1699+U1699)*0.2/Z1699+2000,0)</f>
        <v/>
      </c>
      <c r="AQ1699" s="21">
        <f>AL1699-AK1699</f>
        <v/>
      </c>
      <c r="AR1699" s="21">
        <f>AM1699-AK1699</f>
        <v/>
      </c>
      <c r="AS1699" s="21">
        <f>AM1699-AL1699</f>
        <v/>
      </c>
      <c r="AT1699" s="21">
        <f>AK1699+C1699-AJ1699</f>
        <v/>
      </c>
      <c r="AU1699" s="21">
        <f>AL1699+C1699-AM1699</f>
        <v/>
      </c>
      <c r="AV1699" s="21">
        <f>AN1699+C1699-AM1699</f>
        <v/>
      </c>
    </row>
    <row r="1700">
      <c r="A1700" t="inlineStr">
        <is>
          <t>年収別 医療費15万</t>
        </is>
      </c>
      <c r="B1700" s="21">
        <f>'4_年収別'!$A$151</f>
        <v/>
      </c>
      <c r="C1700" s="21">
        <f>AO1700</f>
        <v/>
      </c>
      <c r="D1700" s="21" t="n">
        <v>150000</v>
      </c>
      <c r="E1700" s="21">
        <f>ROUND(MIN(B1700/12,650000)*12*0.0915+MIN(B1700/12,1390000)*12*(0.0504+0)+B1700*0.005,0)</f>
        <v/>
      </c>
      <c r="F1700" s="21">
        <f>IF(B1700&lt;741000,0,IF(B1700&lt;2191000,B1700-740000,IF(B1700&lt;2193000,1451000,IF(B1700&lt;2196000,1453000,IF(B1700&lt;2200000,1456000,IF(B1700&lt;3600000,ROUND(ROUNDDOWN(B1700/4,-3)*2.8,0)-80000,IF(B1700&lt;6600000,ROUND(ROUNDDOWN(B1700/4,-3)*3.2,0)-440000,IF(B1700&lt;8500000,ROUNDDOWN(B1700*0.9,0)-1100000,B1700-1950000))))))))</f>
        <v/>
      </c>
      <c r="G1700" s="21">
        <f>IF(F1700&gt;23500000,NA(),IF(F1700&lt;=4890000,1040000,IF(F1700&lt;=6550000,670000,620000)))</f>
        <v/>
      </c>
      <c r="H1700" s="21">
        <f>IF(D1700&lt;=0,0,MAX(0,MIN(2000000,D1700-MIN(100000,ROUNDDOWN(F1700*0.05,0)))))</f>
        <v/>
      </c>
      <c r="I1700" s="21">
        <f>IF(C1700&lt;=2000,0,MIN(C1700,ROUNDDOWN(F1700*0.4,0))-2000)</f>
        <v/>
      </c>
      <c r="J1700" s="21">
        <f>MAX(0,ROUNDDOWN(F1700-E1700-G1700,-3))</f>
        <v/>
      </c>
      <c r="K1700" s="21">
        <f>MAX(0,ROUNDDOWN(F1700-E1700-G1700-H1700-I1700,-3))</f>
        <v/>
      </c>
      <c r="L1700" s="21">
        <f>MAX(0,ROUNDDOWN(F1700-E1700-G1700-H1700,-3))</f>
        <v/>
      </c>
      <c r="M1700" s="21">
        <f>IF(J1700&lt;=0,0,ROUNDDOWN((J1700*LOOKUP(J1700,{0,1950001,3300001,6950001,9000001,18000001,40000001},{0.05,0.1,0.2,0.23,0.33,0.4,0.45})-LOOKUP(J1700,{0,1950001,3300001,6950001,9000001,18000001,40000001},{0,97500,427500,636000,1536000,2796000,4796000}))*1.021,-2))</f>
        <v/>
      </c>
      <c r="N1700" s="21">
        <f>IF(K1700&lt;=0,0,ROUNDDOWN((K1700*LOOKUP(K1700,{0,1950001,3300001,6950001,9000001,18000001,40000001},{0.05,0.1,0.2,0.23,0.33,0.4,0.45})-LOOKUP(K1700,{0,1950001,3300001,6950001,9000001,18000001,40000001},{0,97500,427500,636000,1536000,2796000,4796000}))*1.021,-2))</f>
        <v/>
      </c>
      <c r="O1700" s="21">
        <f>IF(L1700&lt;=0,0,ROUNDDOWN((L1700*LOOKUP(L1700,{0,1950001,3300001,6950001,9000001,18000001,40000001},{0.05,0.1,0.2,0.23,0.33,0.4,0.45})-LOOKUP(L1700,{0,1950001,3300001,6950001,9000001,18000001,40000001},{0,97500,427500,636000,1536000,2796000,4796000}))*1.021,-2))</f>
        <v/>
      </c>
      <c r="P1700" s="21">
        <f>MAX(0,ROUNDDOWN(F1700-E1700-430000,-3))</f>
        <v/>
      </c>
      <c r="Q1700" s="21">
        <f>MAX(0,ROUNDDOWN(F1700-E1700-430000-H1700,-3))</f>
        <v/>
      </c>
      <c r="R1700" s="21">
        <f>IF(F1700&lt;=450000,0,MAX(0,P1700*0.06-MIN(50000,P1700)*0.03))</f>
        <v/>
      </c>
      <c r="S1700" s="21">
        <f>IF(F1700&lt;=450000,0,MAX(0,P1700*0.04-MIN(50000,P1700)*0.02))</f>
        <v/>
      </c>
      <c r="T1700" s="21">
        <f>IF(F1700&lt;=450000,0,MAX(0,Q1700*0.06-MIN(50000,Q1700)*0.03))</f>
        <v/>
      </c>
      <c r="U1700" s="21">
        <f>IF(F1700&lt;=450000,0,MAX(0,Q1700*0.04-MIN(50000,Q1700)*0.02))</f>
        <v/>
      </c>
      <c r="V1700" s="21">
        <f>50000+MAX(0,G1700-480000)</f>
        <v/>
      </c>
      <c r="W1700" s="21">
        <f>P1700-V1700</f>
        <v/>
      </c>
      <c r="X1700" s="21">
        <f>Q1700-V1700</f>
        <v/>
      </c>
      <c r="Y1700" s="22">
        <f>IF(W1700&lt;0,0.9,LOOKUP(W1700,{0,1950001,3300001,6950001,9000001,18000001,40000001},{0.84895,0.7979,0.6958,0.66517,0.56307,0.4916,0.44055}))</f>
        <v/>
      </c>
      <c r="Z1700" s="22">
        <f>IF(X1700&lt;0,0.9,LOOKUP(X1700,{0,1950001,3300001,6950001,9000001,18000001,40000001},{0.84895,0.7979,0.6958,0.66517,0.56307,0.4916,0.44055}))</f>
        <v/>
      </c>
      <c r="AA1700" s="22">
        <f>IF(W1700&lt;0,0,CHOOSE(MATCH(W1700,{0,1950001,3300001,6950001,9000001},1),5.105/84.895,10.21/79.79,20.42/69.58,23.483/66.517,33.693/56.307))</f>
        <v/>
      </c>
      <c r="AB1700" s="21">
        <f>IF(C1700&lt;=2000,0,(MIN(C1700,ROUNDDOWN(F1700*0.3,0))-2000)*0.1)</f>
        <v/>
      </c>
      <c r="AC1700" s="21">
        <f>IF(C1700&lt;=2000,0,MIN((C1700-2000)*Y1700,(R1700+S1700)*0.2))</f>
        <v/>
      </c>
      <c r="AD1700" s="21">
        <f>IF(C1700&lt;=2000,0,MIN((C1700-2000)*Z1700,(T1700+U1700)*0.2))</f>
        <v/>
      </c>
      <c r="AE1700" s="21">
        <f>AC1700*AA1700</f>
        <v/>
      </c>
      <c r="AF1700" s="21">
        <f>ROUNDDOWN(R1700,-2)+ROUNDDOWN(S1700,-2)</f>
        <v/>
      </c>
      <c r="AG1700" s="21">
        <f>ROUNDDOWN(MAX(0,R1700-(AB1700+AC1700+AE1700)*0.6),-2)+ROUNDDOWN(MAX(0,S1700-(AB1700+AC1700+AE1700)*0.4),-2)</f>
        <v/>
      </c>
      <c r="AH1700" s="21">
        <f>ROUNDDOWN(MAX(0,T1700-(AB1700+AD1700)*0.6),-2)+ROUNDDOWN(MAX(0,U1700-(AB1700+AD1700)*0.4),-2)</f>
        <v/>
      </c>
      <c r="AI1700" s="21">
        <f>ROUNDDOWN(T1700,-2)+ROUNDDOWN(U1700,-2)</f>
        <v/>
      </c>
      <c r="AJ1700" s="21">
        <f>M1700+AF1700</f>
        <v/>
      </c>
      <c r="AK1700" s="21">
        <f>M1700+AG1700</f>
        <v/>
      </c>
      <c r="AL1700" s="21">
        <f>N1700+AH1700</f>
        <v/>
      </c>
      <c r="AM1700" s="21">
        <f>O1700+AI1700</f>
        <v/>
      </c>
      <c r="AN1700" s="21">
        <f>N1700+AI1700</f>
        <v/>
      </c>
      <c r="AO1700" s="21">
        <f>ROUNDDOWN((R1700+S1700)*0.2/Y1700+2000,0)</f>
        <v/>
      </c>
      <c r="AP1700" s="21">
        <f>ROUNDDOWN((T1700+U1700)*0.2/Z1700+2000,0)</f>
        <v/>
      </c>
      <c r="AQ1700" s="21">
        <f>AL1700-AK1700</f>
        <v/>
      </c>
      <c r="AR1700" s="21">
        <f>AM1700-AK1700</f>
        <v/>
      </c>
      <c r="AS1700" s="21">
        <f>AM1700-AL1700</f>
        <v/>
      </c>
      <c r="AT1700" s="21">
        <f>AK1700+C1700-AJ1700</f>
        <v/>
      </c>
      <c r="AU1700" s="21">
        <f>AL1700+C1700-AM1700</f>
        <v/>
      </c>
      <c r="AV1700" s="21">
        <f>AN1700+C1700-AM1700</f>
        <v/>
      </c>
    </row>
    <row r="1701">
      <c r="A1701" t="inlineStr">
        <is>
          <t>年収別 上限+5万</t>
        </is>
      </c>
      <c r="B1701" s="21">
        <f>'4_年収別'!$A$151</f>
        <v/>
      </c>
      <c r="C1701" s="21">
        <f>AO1701+50000</f>
        <v/>
      </c>
      <c r="D1701" s="21" t="n">
        <v>0</v>
      </c>
      <c r="E1701" s="21">
        <f>ROUND(MIN(B1701/12,650000)*12*0.0915+MIN(B1701/12,1390000)*12*(0.0504+0)+B1701*0.005,0)</f>
        <v/>
      </c>
      <c r="F1701" s="21">
        <f>IF(B1701&lt;741000,0,IF(B1701&lt;2191000,B1701-740000,IF(B1701&lt;2193000,1451000,IF(B1701&lt;2196000,1453000,IF(B1701&lt;2200000,1456000,IF(B1701&lt;3600000,ROUND(ROUNDDOWN(B1701/4,-3)*2.8,0)-80000,IF(B1701&lt;6600000,ROUND(ROUNDDOWN(B1701/4,-3)*3.2,0)-440000,IF(B1701&lt;8500000,ROUNDDOWN(B1701*0.9,0)-1100000,B1701-1950000))))))))</f>
        <v/>
      </c>
      <c r="G1701" s="21">
        <f>IF(F1701&gt;23500000,NA(),IF(F1701&lt;=4890000,1040000,IF(F1701&lt;=6550000,670000,620000)))</f>
        <v/>
      </c>
      <c r="H1701" s="21">
        <f>IF(D1701&lt;=0,0,MAX(0,MIN(2000000,D1701-MIN(100000,ROUNDDOWN(F1701*0.05,0)))))</f>
        <v/>
      </c>
      <c r="I1701" s="21">
        <f>IF(C1701&lt;=2000,0,MIN(C1701,ROUNDDOWN(F1701*0.4,0))-2000)</f>
        <v/>
      </c>
      <c r="J1701" s="21">
        <f>MAX(0,ROUNDDOWN(F1701-E1701-G1701,-3))</f>
        <v/>
      </c>
      <c r="K1701" s="21">
        <f>MAX(0,ROUNDDOWN(F1701-E1701-G1701-H1701-I1701,-3))</f>
        <v/>
      </c>
      <c r="L1701" s="21">
        <f>MAX(0,ROUNDDOWN(F1701-E1701-G1701-H1701,-3))</f>
        <v/>
      </c>
      <c r="M1701" s="21">
        <f>IF(J1701&lt;=0,0,ROUNDDOWN((J1701*LOOKUP(J1701,{0,1950001,3300001,6950001,9000001,18000001,40000001},{0.05,0.1,0.2,0.23,0.33,0.4,0.45})-LOOKUP(J1701,{0,1950001,3300001,6950001,9000001,18000001,40000001},{0,97500,427500,636000,1536000,2796000,4796000}))*1.021,-2))</f>
        <v/>
      </c>
      <c r="N1701" s="21">
        <f>IF(K1701&lt;=0,0,ROUNDDOWN((K1701*LOOKUP(K1701,{0,1950001,3300001,6950001,9000001,18000001,40000001},{0.05,0.1,0.2,0.23,0.33,0.4,0.45})-LOOKUP(K1701,{0,1950001,3300001,6950001,9000001,18000001,40000001},{0,97500,427500,636000,1536000,2796000,4796000}))*1.021,-2))</f>
        <v/>
      </c>
      <c r="O1701" s="21">
        <f>IF(L1701&lt;=0,0,ROUNDDOWN((L1701*LOOKUP(L1701,{0,1950001,3300001,6950001,9000001,18000001,40000001},{0.05,0.1,0.2,0.23,0.33,0.4,0.45})-LOOKUP(L1701,{0,1950001,3300001,6950001,9000001,18000001,40000001},{0,97500,427500,636000,1536000,2796000,4796000}))*1.021,-2))</f>
        <v/>
      </c>
      <c r="P1701" s="21">
        <f>MAX(0,ROUNDDOWN(F1701-E1701-430000,-3))</f>
        <v/>
      </c>
      <c r="Q1701" s="21">
        <f>MAX(0,ROUNDDOWN(F1701-E1701-430000-H1701,-3))</f>
        <v/>
      </c>
      <c r="R1701" s="21">
        <f>IF(F1701&lt;=450000,0,MAX(0,P1701*0.06-MIN(50000,P1701)*0.03))</f>
        <v/>
      </c>
      <c r="S1701" s="21">
        <f>IF(F1701&lt;=450000,0,MAX(0,P1701*0.04-MIN(50000,P1701)*0.02))</f>
        <v/>
      </c>
      <c r="T1701" s="21">
        <f>IF(F1701&lt;=450000,0,MAX(0,Q1701*0.06-MIN(50000,Q1701)*0.03))</f>
        <v/>
      </c>
      <c r="U1701" s="21">
        <f>IF(F1701&lt;=450000,0,MAX(0,Q1701*0.04-MIN(50000,Q1701)*0.02))</f>
        <v/>
      </c>
      <c r="V1701" s="21">
        <f>50000+MAX(0,G1701-480000)</f>
        <v/>
      </c>
      <c r="W1701" s="21">
        <f>P1701-V1701</f>
        <v/>
      </c>
      <c r="X1701" s="21">
        <f>Q1701-V1701</f>
        <v/>
      </c>
      <c r="Y1701" s="22">
        <f>IF(W1701&lt;0,0.9,LOOKUP(W1701,{0,1950001,3300001,6950001,9000001,18000001,40000001},{0.84895,0.7979,0.6958,0.66517,0.56307,0.4916,0.44055}))</f>
        <v/>
      </c>
      <c r="Z1701" s="22">
        <f>IF(X1701&lt;0,0.9,LOOKUP(X1701,{0,1950001,3300001,6950001,9000001,18000001,40000001},{0.84895,0.7979,0.6958,0.66517,0.56307,0.4916,0.44055}))</f>
        <v/>
      </c>
      <c r="AA1701" s="22">
        <f>IF(W1701&lt;0,0,CHOOSE(MATCH(W1701,{0,1950001,3300001,6950001,9000001},1),5.105/84.895,10.21/79.79,20.42/69.58,23.483/66.517,33.693/56.307))</f>
        <v/>
      </c>
      <c r="AB1701" s="21">
        <f>IF(C1701&lt;=2000,0,(MIN(C1701,ROUNDDOWN(F1701*0.3,0))-2000)*0.1)</f>
        <v/>
      </c>
      <c r="AC1701" s="21">
        <f>IF(C1701&lt;=2000,0,MIN((C1701-2000)*Y1701,(R1701+S1701)*0.2))</f>
        <v/>
      </c>
      <c r="AD1701" s="21">
        <f>IF(C1701&lt;=2000,0,MIN((C1701-2000)*Z1701,(T1701+U1701)*0.2))</f>
        <v/>
      </c>
      <c r="AE1701" s="21">
        <f>AC1701*AA1701</f>
        <v/>
      </c>
      <c r="AF1701" s="21">
        <f>ROUNDDOWN(R1701,-2)+ROUNDDOWN(S1701,-2)</f>
        <v/>
      </c>
      <c r="AG1701" s="21">
        <f>ROUNDDOWN(MAX(0,R1701-(AB1701+AC1701+AE1701)*0.6),-2)+ROUNDDOWN(MAX(0,S1701-(AB1701+AC1701+AE1701)*0.4),-2)</f>
        <v/>
      </c>
      <c r="AH1701" s="21">
        <f>ROUNDDOWN(MAX(0,T1701-(AB1701+AD1701)*0.6),-2)+ROUNDDOWN(MAX(0,U1701-(AB1701+AD1701)*0.4),-2)</f>
        <v/>
      </c>
      <c r="AI1701" s="21">
        <f>ROUNDDOWN(T1701,-2)+ROUNDDOWN(U1701,-2)</f>
        <v/>
      </c>
      <c r="AJ1701" s="21">
        <f>M1701+AF1701</f>
        <v/>
      </c>
      <c r="AK1701" s="21">
        <f>M1701+AG1701</f>
        <v/>
      </c>
      <c r="AL1701" s="21">
        <f>N1701+AH1701</f>
        <v/>
      </c>
      <c r="AM1701" s="21">
        <f>O1701+AI1701</f>
        <v/>
      </c>
      <c r="AN1701" s="21">
        <f>N1701+AI1701</f>
        <v/>
      </c>
      <c r="AO1701" s="21">
        <f>ROUNDDOWN((R1701+S1701)*0.2/Y1701+2000,0)</f>
        <v/>
      </c>
      <c r="AP1701" s="21">
        <f>ROUNDDOWN((T1701+U1701)*0.2/Z1701+2000,0)</f>
        <v/>
      </c>
      <c r="AQ1701" s="21">
        <f>AL1701-AK1701</f>
        <v/>
      </c>
      <c r="AR1701" s="21">
        <f>AM1701-AK1701</f>
        <v/>
      </c>
      <c r="AS1701" s="21">
        <f>AM1701-AL1701</f>
        <v/>
      </c>
      <c r="AT1701" s="21">
        <f>AK1701+C1701-AJ1701</f>
        <v/>
      </c>
      <c r="AU1701" s="21">
        <f>AL1701+C1701-AM1701</f>
        <v/>
      </c>
      <c r="AV1701" s="21">
        <f>AN1701+C1701-AM1701</f>
        <v/>
      </c>
    </row>
    <row r="1702">
      <c r="A1702" t="inlineStr">
        <is>
          <t>年収別 医療費15万</t>
        </is>
      </c>
      <c r="B1702" s="21">
        <f>'4_年収別'!$A$152</f>
        <v/>
      </c>
      <c r="C1702" s="21">
        <f>AO1702</f>
        <v/>
      </c>
      <c r="D1702" s="21" t="n">
        <v>150000</v>
      </c>
      <c r="E1702" s="21">
        <f>ROUND(MIN(B1702/12,650000)*12*0.0915+MIN(B1702/12,1390000)*12*(0.0504+0)+B1702*0.005,0)</f>
        <v/>
      </c>
      <c r="F1702" s="21">
        <f>IF(B1702&lt;741000,0,IF(B1702&lt;2191000,B1702-740000,IF(B1702&lt;2193000,1451000,IF(B1702&lt;2196000,1453000,IF(B1702&lt;2200000,1456000,IF(B1702&lt;3600000,ROUND(ROUNDDOWN(B1702/4,-3)*2.8,0)-80000,IF(B1702&lt;6600000,ROUND(ROUNDDOWN(B1702/4,-3)*3.2,0)-440000,IF(B1702&lt;8500000,ROUNDDOWN(B1702*0.9,0)-1100000,B1702-1950000))))))))</f>
        <v/>
      </c>
      <c r="G1702" s="21">
        <f>IF(F1702&gt;23500000,NA(),IF(F1702&lt;=4890000,1040000,IF(F1702&lt;=6550000,670000,620000)))</f>
        <v/>
      </c>
      <c r="H1702" s="21">
        <f>IF(D1702&lt;=0,0,MAX(0,MIN(2000000,D1702-MIN(100000,ROUNDDOWN(F1702*0.05,0)))))</f>
        <v/>
      </c>
      <c r="I1702" s="21">
        <f>IF(C1702&lt;=2000,0,MIN(C1702,ROUNDDOWN(F1702*0.4,0))-2000)</f>
        <v/>
      </c>
      <c r="J1702" s="21">
        <f>MAX(0,ROUNDDOWN(F1702-E1702-G1702,-3))</f>
        <v/>
      </c>
      <c r="K1702" s="21">
        <f>MAX(0,ROUNDDOWN(F1702-E1702-G1702-H1702-I1702,-3))</f>
        <v/>
      </c>
      <c r="L1702" s="21">
        <f>MAX(0,ROUNDDOWN(F1702-E1702-G1702-H1702,-3))</f>
        <v/>
      </c>
      <c r="M1702" s="21">
        <f>IF(J1702&lt;=0,0,ROUNDDOWN((J1702*LOOKUP(J1702,{0,1950001,3300001,6950001,9000001,18000001,40000001},{0.05,0.1,0.2,0.23,0.33,0.4,0.45})-LOOKUP(J1702,{0,1950001,3300001,6950001,9000001,18000001,40000001},{0,97500,427500,636000,1536000,2796000,4796000}))*1.021,-2))</f>
        <v/>
      </c>
      <c r="N1702" s="21">
        <f>IF(K1702&lt;=0,0,ROUNDDOWN((K1702*LOOKUP(K1702,{0,1950001,3300001,6950001,9000001,18000001,40000001},{0.05,0.1,0.2,0.23,0.33,0.4,0.45})-LOOKUP(K1702,{0,1950001,3300001,6950001,9000001,18000001,40000001},{0,97500,427500,636000,1536000,2796000,4796000}))*1.021,-2))</f>
        <v/>
      </c>
      <c r="O1702" s="21">
        <f>IF(L1702&lt;=0,0,ROUNDDOWN((L1702*LOOKUP(L1702,{0,1950001,3300001,6950001,9000001,18000001,40000001},{0.05,0.1,0.2,0.23,0.33,0.4,0.45})-LOOKUP(L1702,{0,1950001,3300001,6950001,9000001,18000001,40000001},{0,97500,427500,636000,1536000,2796000,4796000}))*1.021,-2))</f>
        <v/>
      </c>
      <c r="P1702" s="21">
        <f>MAX(0,ROUNDDOWN(F1702-E1702-430000,-3))</f>
        <v/>
      </c>
      <c r="Q1702" s="21">
        <f>MAX(0,ROUNDDOWN(F1702-E1702-430000-H1702,-3))</f>
        <v/>
      </c>
      <c r="R1702" s="21">
        <f>IF(F1702&lt;=450000,0,MAX(0,P1702*0.06-MIN(50000,P1702)*0.03))</f>
        <v/>
      </c>
      <c r="S1702" s="21">
        <f>IF(F1702&lt;=450000,0,MAX(0,P1702*0.04-MIN(50000,P1702)*0.02))</f>
        <v/>
      </c>
      <c r="T1702" s="21">
        <f>IF(F1702&lt;=450000,0,MAX(0,Q1702*0.06-MIN(50000,Q1702)*0.03))</f>
        <v/>
      </c>
      <c r="U1702" s="21">
        <f>IF(F1702&lt;=450000,0,MAX(0,Q1702*0.04-MIN(50000,Q1702)*0.02))</f>
        <v/>
      </c>
      <c r="V1702" s="21">
        <f>50000+MAX(0,G1702-480000)</f>
        <v/>
      </c>
      <c r="W1702" s="21">
        <f>P1702-V1702</f>
        <v/>
      </c>
      <c r="X1702" s="21">
        <f>Q1702-V1702</f>
        <v/>
      </c>
      <c r="Y1702" s="22">
        <f>IF(W1702&lt;0,0.9,LOOKUP(W1702,{0,1950001,3300001,6950001,9000001,18000001,40000001},{0.84895,0.7979,0.6958,0.66517,0.56307,0.4916,0.44055}))</f>
        <v/>
      </c>
      <c r="Z1702" s="22">
        <f>IF(X1702&lt;0,0.9,LOOKUP(X1702,{0,1950001,3300001,6950001,9000001,18000001,40000001},{0.84895,0.7979,0.6958,0.66517,0.56307,0.4916,0.44055}))</f>
        <v/>
      </c>
      <c r="AA1702" s="22">
        <f>IF(W1702&lt;0,0,CHOOSE(MATCH(W1702,{0,1950001,3300001,6950001,9000001},1),5.105/84.895,10.21/79.79,20.42/69.58,23.483/66.517,33.693/56.307))</f>
        <v/>
      </c>
      <c r="AB1702" s="21">
        <f>IF(C1702&lt;=2000,0,(MIN(C1702,ROUNDDOWN(F1702*0.3,0))-2000)*0.1)</f>
        <v/>
      </c>
      <c r="AC1702" s="21">
        <f>IF(C1702&lt;=2000,0,MIN((C1702-2000)*Y1702,(R1702+S1702)*0.2))</f>
        <v/>
      </c>
      <c r="AD1702" s="21">
        <f>IF(C1702&lt;=2000,0,MIN((C1702-2000)*Z1702,(T1702+U1702)*0.2))</f>
        <v/>
      </c>
      <c r="AE1702" s="21">
        <f>AC1702*AA1702</f>
        <v/>
      </c>
      <c r="AF1702" s="21">
        <f>ROUNDDOWN(R1702,-2)+ROUNDDOWN(S1702,-2)</f>
        <v/>
      </c>
      <c r="AG1702" s="21">
        <f>ROUNDDOWN(MAX(0,R1702-(AB1702+AC1702+AE1702)*0.6),-2)+ROUNDDOWN(MAX(0,S1702-(AB1702+AC1702+AE1702)*0.4),-2)</f>
        <v/>
      </c>
      <c r="AH1702" s="21">
        <f>ROUNDDOWN(MAX(0,T1702-(AB1702+AD1702)*0.6),-2)+ROUNDDOWN(MAX(0,U1702-(AB1702+AD1702)*0.4),-2)</f>
        <v/>
      </c>
      <c r="AI1702" s="21">
        <f>ROUNDDOWN(T1702,-2)+ROUNDDOWN(U1702,-2)</f>
        <v/>
      </c>
      <c r="AJ1702" s="21">
        <f>M1702+AF1702</f>
        <v/>
      </c>
      <c r="AK1702" s="21">
        <f>M1702+AG1702</f>
        <v/>
      </c>
      <c r="AL1702" s="21">
        <f>N1702+AH1702</f>
        <v/>
      </c>
      <c r="AM1702" s="21">
        <f>O1702+AI1702</f>
        <v/>
      </c>
      <c r="AN1702" s="21">
        <f>N1702+AI1702</f>
        <v/>
      </c>
      <c r="AO1702" s="21">
        <f>ROUNDDOWN((R1702+S1702)*0.2/Y1702+2000,0)</f>
        <v/>
      </c>
      <c r="AP1702" s="21">
        <f>ROUNDDOWN((T1702+U1702)*0.2/Z1702+2000,0)</f>
        <v/>
      </c>
      <c r="AQ1702" s="21">
        <f>AL1702-AK1702</f>
        <v/>
      </c>
      <c r="AR1702" s="21">
        <f>AM1702-AK1702</f>
        <v/>
      </c>
      <c r="AS1702" s="21">
        <f>AM1702-AL1702</f>
        <v/>
      </c>
      <c r="AT1702" s="21">
        <f>AK1702+C1702-AJ1702</f>
        <v/>
      </c>
      <c r="AU1702" s="21">
        <f>AL1702+C1702-AM1702</f>
        <v/>
      </c>
      <c r="AV1702" s="21">
        <f>AN1702+C1702-AM1702</f>
        <v/>
      </c>
    </row>
    <row r="1703">
      <c r="A1703" t="inlineStr">
        <is>
          <t>年収別 上限+5万</t>
        </is>
      </c>
      <c r="B1703" s="21">
        <f>'4_年収別'!$A$152</f>
        <v/>
      </c>
      <c r="C1703" s="21">
        <f>AO1703+50000</f>
        <v/>
      </c>
      <c r="D1703" s="21" t="n">
        <v>0</v>
      </c>
      <c r="E1703" s="21">
        <f>ROUND(MIN(B1703/12,650000)*12*0.0915+MIN(B1703/12,1390000)*12*(0.0504+0)+B1703*0.005,0)</f>
        <v/>
      </c>
      <c r="F1703" s="21">
        <f>IF(B1703&lt;741000,0,IF(B1703&lt;2191000,B1703-740000,IF(B1703&lt;2193000,1451000,IF(B1703&lt;2196000,1453000,IF(B1703&lt;2200000,1456000,IF(B1703&lt;3600000,ROUND(ROUNDDOWN(B1703/4,-3)*2.8,0)-80000,IF(B1703&lt;6600000,ROUND(ROUNDDOWN(B1703/4,-3)*3.2,0)-440000,IF(B1703&lt;8500000,ROUNDDOWN(B1703*0.9,0)-1100000,B1703-1950000))))))))</f>
        <v/>
      </c>
      <c r="G1703" s="21">
        <f>IF(F1703&gt;23500000,NA(),IF(F1703&lt;=4890000,1040000,IF(F1703&lt;=6550000,670000,620000)))</f>
        <v/>
      </c>
      <c r="H1703" s="21">
        <f>IF(D1703&lt;=0,0,MAX(0,MIN(2000000,D1703-MIN(100000,ROUNDDOWN(F1703*0.05,0)))))</f>
        <v/>
      </c>
      <c r="I1703" s="21">
        <f>IF(C1703&lt;=2000,0,MIN(C1703,ROUNDDOWN(F1703*0.4,0))-2000)</f>
        <v/>
      </c>
      <c r="J1703" s="21">
        <f>MAX(0,ROUNDDOWN(F1703-E1703-G1703,-3))</f>
        <v/>
      </c>
      <c r="K1703" s="21">
        <f>MAX(0,ROUNDDOWN(F1703-E1703-G1703-H1703-I1703,-3))</f>
        <v/>
      </c>
      <c r="L1703" s="21">
        <f>MAX(0,ROUNDDOWN(F1703-E1703-G1703-H1703,-3))</f>
        <v/>
      </c>
      <c r="M1703" s="21">
        <f>IF(J1703&lt;=0,0,ROUNDDOWN((J1703*LOOKUP(J1703,{0,1950001,3300001,6950001,9000001,18000001,40000001},{0.05,0.1,0.2,0.23,0.33,0.4,0.45})-LOOKUP(J1703,{0,1950001,3300001,6950001,9000001,18000001,40000001},{0,97500,427500,636000,1536000,2796000,4796000}))*1.021,-2))</f>
        <v/>
      </c>
      <c r="N1703" s="21">
        <f>IF(K1703&lt;=0,0,ROUNDDOWN((K1703*LOOKUP(K1703,{0,1950001,3300001,6950001,9000001,18000001,40000001},{0.05,0.1,0.2,0.23,0.33,0.4,0.45})-LOOKUP(K1703,{0,1950001,3300001,6950001,9000001,18000001,40000001},{0,97500,427500,636000,1536000,2796000,4796000}))*1.021,-2))</f>
        <v/>
      </c>
      <c r="O1703" s="21">
        <f>IF(L1703&lt;=0,0,ROUNDDOWN((L1703*LOOKUP(L1703,{0,1950001,3300001,6950001,9000001,18000001,40000001},{0.05,0.1,0.2,0.23,0.33,0.4,0.45})-LOOKUP(L1703,{0,1950001,3300001,6950001,9000001,18000001,40000001},{0,97500,427500,636000,1536000,2796000,4796000}))*1.021,-2))</f>
        <v/>
      </c>
      <c r="P1703" s="21">
        <f>MAX(0,ROUNDDOWN(F1703-E1703-430000,-3))</f>
        <v/>
      </c>
      <c r="Q1703" s="21">
        <f>MAX(0,ROUNDDOWN(F1703-E1703-430000-H1703,-3))</f>
        <v/>
      </c>
      <c r="R1703" s="21">
        <f>IF(F1703&lt;=450000,0,MAX(0,P1703*0.06-MIN(50000,P1703)*0.03))</f>
        <v/>
      </c>
      <c r="S1703" s="21">
        <f>IF(F1703&lt;=450000,0,MAX(0,P1703*0.04-MIN(50000,P1703)*0.02))</f>
        <v/>
      </c>
      <c r="T1703" s="21">
        <f>IF(F1703&lt;=450000,0,MAX(0,Q1703*0.06-MIN(50000,Q1703)*0.03))</f>
        <v/>
      </c>
      <c r="U1703" s="21">
        <f>IF(F1703&lt;=450000,0,MAX(0,Q1703*0.04-MIN(50000,Q1703)*0.02))</f>
        <v/>
      </c>
      <c r="V1703" s="21">
        <f>50000+MAX(0,G1703-480000)</f>
        <v/>
      </c>
      <c r="W1703" s="21">
        <f>P1703-V1703</f>
        <v/>
      </c>
      <c r="X1703" s="21">
        <f>Q1703-V1703</f>
        <v/>
      </c>
      <c r="Y1703" s="22">
        <f>IF(W1703&lt;0,0.9,LOOKUP(W1703,{0,1950001,3300001,6950001,9000001,18000001,40000001},{0.84895,0.7979,0.6958,0.66517,0.56307,0.4916,0.44055}))</f>
        <v/>
      </c>
      <c r="Z1703" s="22">
        <f>IF(X1703&lt;0,0.9,LOOKUP(X1703,{0,1950001,3300001,6950001,9000001,18000001,40000001},{0.84895,0.7979,0.6958,0.66517,0.56307,0.4916,0.44055}))</f>
        <v/>
      </c>
      <c r="AA1703" s="22">
        <f>IF(W1703&lt;0,0,CHOOSE(MATCH(W1703,{0,1950001,3300001,6950001,9000001},1),5.105/84.895,10.21/79.79,20.42/69.58,23.483/66.517,33.693/56.307))</f>
        <v/>
      </c>
      <c r="AB1703" s="21">
        <f>IF(C1703&lt;=2000,0,(MIN(C1703,ROUNDDOWN(F1703*0.3,0))-2000)*0.1)</f>
        <v/>
      </c>
      <c r="AC1703" s="21">
        <f>IF(C1703&lt;=2000,0,MIN((C1703-2000)*Y1703,(R1703+S1703)*0.2))</f>
        <v/>
      </c>
      <c r="AD1703" s="21">
        <f>IF(C1703&lt;=2000,0,MIN((C1703-2000)*Z1703,(T1703+U1703)*0.2))</f>
        <v/>
      </c>
      <c r="AE1703" s="21">
        <f>AC1703*AA1703</f>
        <v/>
      </c>
      <c r="AF1703" s="21">
        <f>ROUNDDOWN(R1703,-2)+ROUNDDOWN(S1703,-2)</f>
        <v/>
      </c>
      <c r="AG1703" s="21">
        <f>ROUNDDOWN(MAX(0,R1703-(AB1703+AC1703+AE1703)*0.6),-2)+ROUNDDOWN(MAX(0,S1703-(AB1703+AC1703+AE1703)*0.4),-2)</f>
        <v/>
      </c>
      <c r="AH1703" s="21">
        <f>ROUNDDOWN(MAX(0,T1703-(AB1703+AD1703)*0.6),-2)+ROUNDDOWN(MAX(0,U1703-(AB1703+AD1703)*0.4),-2)</f>
        <v/>
      </c>
      <c r="AI1703" s="21">
        <f>ROUNDDOWN(T1703,-2)+ROUNDDOWN(U1703,-2)</f>
        <v/>
      </c>
      <c r="AJ1703" s="21">
        <f>M1703+AF1703</f>
        <v/>
      </c>
      <c r="AK1703" s="21">
        <f>M1703+AG1703</f>
        <v/>
      </c>
      <c r="AL1703" s="21">
        <f>N1703+AH1703</f>
        <v/>
      </c>
      <c r="AM1703" s="21">
        <f>O1703+AI1703</f>
        <v/>
      </c>
      <c r="AN1703" s="21">
        <f>N1703+AI1703</f>
        <v/>
      </c>
      <c r="AO1703" s="21">
        <f>ROUNDDOWN((R1703+S1703)*0.2/Y1703+2000,0)</f>
        <v/>
      </c>
      <c r="AP1703" s="21">
        <f>ROUNDDOWN((T1703+U1703)*0.2/Z1703+2000,0)</f>
        <v/>
      </c>
      <c r="AQ1703" s="21">
        <f>AL1703-AK1703</f>
        <v/>
      </c>
      <c r="AR1703" s="21">
        <f>AM1703-AK1703</f>
        <v/>
      </c>
      <c r="AS1703" s="21">
        <f>AM1703-AL1703</f>
        <v/>
      </c>
      <c r="AT1703" s="21">
        <f>AK1703+C1703-AJ1703</f>
        <v/>
      </c>
      <c r="AU1703" s="21">
        <f>AL1703+C1703-AM1703</f>
        <v/>
      </c>
      <c r="AV1703" s="21">
        <f>AN1703+C1703-AM1703</f>
        <v/>
      </c>
    </row>
    <row r="1704">
      <c r="A1704" t="inlineStr">
        <is>
          <t>年収別 医療費15万</t>
        </is>
      </c>
      <c r="B1704" s="21">
        <f>'4_年収別'!$A$153</f>
        <v/>
      </c>
      <c r="C1704" s="21">
        <f>AO1704</f>
        <v/>
      </c>
      <c r="D1704" s="21" t="n">
        <v>150000</v>
      </c>
      <c r="E1704" s="21">
        <f>ROUND(MIN(B1704/12,650000)*12*0.0915+MIN(B1704/12,1390000)*12*(0.0504+0)+B1704*0.005,0)</f>
        <v/>
      </c>
      <c r="F1704" s="21">
        <f>IF(B1704&lt;741000,0,IF(B1704&lt;2191000,B1704-740000,IF(B1704&lt;2193000,1451000,IF(B1704&lt;2196000,1453000,IF(B1704&lt;2200000,1456000,IF(B1704&lt;3600000,ROUND(ROUNDDOWN(B1704/4,-3)*2.8,0)-80000,IF(B1704&lt;6600000,ROUND(ROUNDDOWN(B1704/4,-3)*3.2,0)-440000,IF(B1704&lt;8500000,ROUNDDOWN(B1704*0.9,0)-1100000,B1704-1950000))))))))</f>
        <v/>
      </c>
      <c r="G1704" s="21">
        <f>IF(F1704&gt;23500000,NA(),IF(F1704&lt;=4890000,1040000,IF(F1704&lt;=6550000,670000,620000)))</f>
        <v/>
      </c>
      <c r="H1704" s="21">
        <f>IF(D1704&lt;=0,0,MAX(0,MIN(2000000,D1704-MIN(100000,ROUNDDOWN(F1704*0.05,0)))))</f>
        <v/>
      </c>
      <c r="I1704" s="21">
        <f>IF(C1704&lt;=2000,0,MIN(C1704,ROUNDDOWN(F1704*0.4,0))-2000)</f>
        <v/>
      </c>
      <c r="J1704" s="21">
        <f>MAX(0,ROUNDDOWN(F1704-E1704-G1704,-3))</f>
        <v/>
      </c>
      <c r="K1704" s="21">
        <f>MAX(0,ROUNDDOWN(F1704-E1704-G1704-H1704-I1704,-3))</f>
        <v/>
      </c>
      <c r="L1704" s="21">
        <f>MAX(0,ROUNDDOWN(F1704-E1704-G1704-H1704,-3))</f>
        <v/>
      </c>
      <c r="M1704" s="21">
        <f>IF(J1704&lt;=0,0,ROUNDDOWN((J1704*LOOKUP(J1704,{0,1950001,3300001,6950001,9000001,18000001,40000001},{0.05,0.1,0.2,0.23,0.33,0.4,0.45})-LOOKUP(J1704,{0,1950001,3300001,6950001,9000001,18000001,40000001},{0,97500,427500,636000,1536000,2796000,4796000}))*1.021,-2))</f>
        <v/>
      </c>
      <c r="N1704" s="21">
        <f>IF(K1704&lt;=0,0,ROUNDDOWN((K1704*LOOKUP(K1704,{0,1950001,3300001,6950001,9000001,18000001,40000001},{0.05,0.1,0.2,0.23,0.33,0.4,0.45})-LOOKUP(K1704,{0,1950001,3300001,6950001,9000001,18000001,40000001},{0,97500,427500,636000,1536000,2796000,4796000}))*1.021,-2))</f>
        <v/>
      </c>
      <c r="O1704" s="21">
        <f>IF(L1704&lt;=0,0,ROUNDDOWN((L1704*LOOKUP(L1704,{0,1950001,3300001,6950001,9000001,18000001,40000001},{0.05,0.1,0.2,0.23,0.33,0.4,0.45})-LOOKUP(L1704,{0,1950001,3300001,6950001,9000001,18000001,40000001},{0,97500,427500,636000,1536000,2796000,4796000}))*1.021,-2))</f>
        <v/>
      </c>
      <c r="P1704" s="21">
        <f>MAX(0,ROUNDDOWN(F1704-E1704-430000,-3))</f>
        <v/>
      </c>
      <c r="Q1704" s="21">
        <f>MAX(0,ROUNDDOWN(F1704-E1704-430000-H1704,-3))</f>
        <v/>
      </c>
      <c r="R1704" s="21">
        <f>IF(F1704&lt;=450000,0,MAX(0,P1704*0.06-MIN(50000,P1704)*0.03))</f>
        <v/>
      </c>
      <c r="S1704" s="21">
        <f>IF(F1704&lt;=450000,0,MAX(0,P1704*0.04-MIN(50000,P1704)*0.02))</f>
        <v/>
      </c>
      <c r="T1704" s="21">
        <f>IF(F1704&lt;=450000,0,MAX(0,Q1704*0.06-MIN(50000,Q1704)*0.03))</f>
        <v/>
      </c>
      <c r="U1704" s="21">
        <f>IF(F1704&lt;=450000,0,MAX(0,Q1704*0.04-MIN(50000,Q1704)*0.02))</f>
        <v/>
      </c>
      <c r="V1704" s="21">
        <f>50000+MAX(0,G1704-480000)</f>
        <v/>
      </c>
      <c r="W1704" s="21">
        <f>P1704-V1704</f>
        <v/>
      </c>
      <c r="X1704" s="21">
        <f>Q1704-V1704</f>
        <v/>
      </c>
      <c r="Y1704" s="22">
        <f>IF(W1704&lt;0,0.9,LOOKUP(W1704,{0,1950001,3300001,6950001,9000001,18000001,40000001},{0.84895,0.7979,0.6958,0.66517,0.56307,0.4916,0.44055}))</f>
        <v/>
      </c>
      <c r="Z1704" s="22">
        <f>IF(X1704&lt;0,0.9,LOOKUP(X1704,{0,1950001,3300001,6950001,9000001,18000001,40000001},{0.84895,0.7979,0.6958,0.66517,0.56307,0.4916,0.44055}))</f>
        <v/>
      </c>
      <c r="AA1704" s="22">
        <f>IF(W1704&lt;0,0,CHOOSE(MATCH(W1704,{0,1950001,3300001,6950001,9000001},1),5.105/84.895,10.21/79.79,20.42/69.58,23.483/66.517,33.693/56.307))</f>
        <v/>
      </c>
      <c r="AB1704" s="21">
        <f>IF(C1704&lt;=2000,0,(MIN(C1704,ROUNDDOWN(F1704*0.3,0))-2000)*0.1)</f>
        <v/>
      </c>
      <c r="AC1704" s="21">
        <f>IF(C1704&lt;=2000,0,MIN((C1704-2000)*Y1704,(R1704+S1704)*0.2))</f>
        <v/>
      </c>
      <c r="AD1704" s="21">
        <f>IF(C1704&lt;=2000,0,MIN((C1704-2000)*Z1704,(T1704+U1704)*0.2))</f>
        <v/>
      </c>
      <c r="AE1704" s="21">
        <f>AC1704*AA1704</f>
        <v/>
      </c>
      <c r="AF1704" s="21">
        <f>ROUNDDOWN(R1704,-2)+ROUNDDOWN(S1704,-2)</f>
        <v/>
      </c>
      <c r="AG1704" s="21">
        <f>ROUNDDOWN(MAX(0,R1704-(AB1704+AC1704+AE1704)*0.6),-2)+ROUNDDOWN(MAX(0,S1704-(AB1704+AC1704+AE1704)*0.4),-2)</f>
        <v/>
      </c>
      <c r="AH1704" s="21">
        <f>ROUNDDOWN(MAX(0,T1704-(AB1704+AD1704)*0.6),-2)+ROUNDDOWN(MAX(0,U1704-(AB1704+AD1704)*0.4),-2)</f>
        <v/>
      </c>
      <c r="AI1704" s="21">
        <f>ROUNDDOWN(T1704,-2)+ROUNDDOWN(U1704,-2)</f>
        <v/>
      </c>
      <c r="AJ1704" s="21">
        <f>M1704+AF1704</f>
        <v/>
      </c>
      <c r="AK1704" s="21">
        <f>M1704+AG1704</f>
        <v/>
      </c>
      <c r="AL1704" s="21">
        <f>N1704+AH1704</f>
        <v/>
      </c>
      <c r="AM1704" s="21">
        <f>O1704+AI1704</f>
        <v/>
      </c>
      <c r="AN1704" s="21">
        <f>N1704+AI1704</f>
        <v/>
      </c>
      <c r="AO1704" s="21">
        <f>ROUNDDOWN((R1704+S1704)*0.2/Y1704+2000,0)</f>
        <v/>
      </c>
      <c r="AP1704" s="21">
        <f>ROUNDDOWN((T1704+U1704)*0.2/Z1704+2000,0)</f>
        <v/>
      </c>
      <c r="AQ1704" s="21">
        <f>AL1704-AK1704</f>
        <v/>
      </c>
      <c r="AR1704" s="21">
        <f>AM1704-AK1704</f>
        <v/>
      </c>
      <c r="AS1704" s="21">
        <f>AM1704-AL1704</f>
        <v/>
      </c>
      <c r="AT1704" s="21">
        <f>AK1704+C1704-AJ1704</f>
        <v/>
      </c>
      <c r="AU1704" s="21">
        <f>AL1704+C1704-AM1704</f>
        <v/>
      </c>
      <c r="AV1704" s="21">
        <f>AN1704+C1704-AM1704</f>
        <v/>
      </c>
    </row>
    <row r="1705">
      <c r="A1705" t="inlineStr">
        <is>
          <t>年収別 上限+5万</t>
        </is>
      </c>
      <c r="B1705" s="21">
        <f>'4_年収別'!$A$153</f>
        <v/>
      </c>
      <c r="C1705" s="21">
        <f>AO1705+50000</f>
        <v/>
      </c>
      <c r="D1705" s="21" t="n">
        <v>0</v>
      </c>
      <c r="E1705" s="21">
        <f>ROUND(MIN(B1705/12,650000)*12*0.0915+MIN(B1705/12,1390000)*12*(0.0504+0)+B1705*0.005,0)</f>
        <v/>
      </c>
      <c r="F1705" s="21">
        <f>IF(B1705&lt;741000,0,IF(B1705&lt;2191000,B1705-740000,IF(B1705&lt;2193000,1451000,IF(B1705&lt;2196000,1453000,IF(B1705&lt;2200000,1456000,IF(B1705&lt;3600000,ROUND(ROUNDDOWN(B1705/4,-3)*2.8,0)-80000,IF(B1705&lt;6600000,ROUND(ROUNDDOWN(B1705/4,-3)*3.2,0)-440000,IF(B1705&lt;8500000,ROUNDDOWN(B1705*0.9,0)-1100000,B1705-1950000))))))))</f>
        <v/>
      </c>
      <c r="G1705" s="21">
        <f>IF(F1705&gt;23500000,NA(),IF(F1705&lt;=4890000,1040000,IF(F1705&lt;=6550000,670000,620000)))</f>
        <v/>
      </c>
      <c r="H1705" s="21">
        <f>IF(D1705&lt;=0,0,MAX(0,MIN(2000000,D1705-MIN(100000,ROUNDDOWN(F1705*0.05,0)))))</f>
        <v/>
      </c>
      <c r="I1705" s="21">
        <f>IF(C1705&lt;=2000,0,MIN(C1705,ROUNDDOWN(F1705*0.4,0))-2000)</f>
        <v/>
      </c>
      <c r="J1705" s="21">
        <f>MAX(0,ROUNDDOWN(F1705-E1705-G1705,-3))</f>
        <v/>
      </c>
      <c r="K1705" s="21">
        <f>MAX(0,ROUNDDOWN(F1705-E1705-G1705-H1705-I1705,-3))</f>
        <v/>
      </c>
      <c r="L1705" s="21">
        <f>MAX(0,ROUNDDOWN(F1705-E1705-G1705-H1705,-3))</f>
        <v/>
      </c>
      <c r="M1705" s="21">
        <f>IF(J1705&lt;=0,0,ROUNDDOWN((J1705*LOOKUP(J1705,{0,1950001,3300001,6950001,9000001,18000001,40000001},{0.05,0.1,0.2,0.23,0.33,0.4,0.45})-LOOKUP(J1705,{0,1950001,3300001,6950001,9000001,18000001,40000001},{0,97500,427500,636000,1536000,2796000,4796000}))*1.021,-2))</f>
        <v/>
      </c>
      <c r="N1705" s="21">
        <f>IF(K1705&lt;=0,0,ROUNDDOWN((K1705*LOOKUP(K1705,{0,1950001,3300001,6950001,9000001,18000001,40000001},{0.05,0.1,0.2,0.23,0.33,0.4,0.45})-LOOKUP(K1705,{0,1950001,3300001,6950001,9000001,18000001,40000001},{0,97500,427500,636000,1536000,2796000,4796000}))*1.021,-2))</f>
        <v/>
      </c>
      <c r="O1705" s="21">
        <f>IF(L1705&lt;=0,0,ROUNDDOWN((L1705*LOOKUP(L1705,{0,1950001,3300001,6950001,9000001,18000001,40000001},{0.05,0.1,0.2,0.23,0.33,0.4,0.45})-LOOKUP(L1705,{0,1950001,3300001,6950001,9000001,18000001,40000001},{0,97500,427500,636000,1536000,2796000,4796000}))*1.021,-2))</f>
        <v/>
      </c>
      <c r="P1705" s="21">
        <f>MAX(0,ROUNDDOWN(F1705-E1705-430000,-3))</f>
        <v/>
      </c>
      <c r="Q1705" s="21">
        <f>MAX(0,ROUNDDOWN(F1705-E1705-430000-H1705,-3))</f>
        <v/>
      </c>
      <c r="R1705" s="21">
        <f>IF(F1705&lt;=450000,0,MAX(0,P1705*0.06-MIN(50000,P1705)*0.03))</f>
        <v/>
      </c>
      <c r="S1705" s="21">
        <f>IF(F1705&lt;=450000,0,MAX(0,P1705*0.04-MIN(50000,P1705)*0.02))</f>
        <v/>
      </c>
      <c r="T1705" s="21">
        <f>IF(F1705&lt;=450000,0,MAX(0,Q1705*0.06-MIN(50000,Q1705)*0.03))</f>
        <v/>
      </c>
      <c r="U1705" s="21">
        <f>IF(F1705&lt;=450000,0,MAX(0,Q1705*0.04-MIN(50000,Q1705)*0.02))</f>
        <v/>
      </c>
      <c r="V1705" s="21">
        <f>50000+MAX(0,G1705-480000)</f>
        <v/>
      </c>
      <c r="W1705" s="21">
        <f>P1705-V1705</f>
        <v/>
      </c>
      <c r="X1705" s="21">
        <f>Q1705-V1705</f>
        <v/>
      </c>
      <c r="Y1705" s="22">
        <f>IF(W1705&lt;0,0.9,LOOKUP(W1705,{0,1950001,3300001,6950001,9000001,18000001,40000001},{0.84895,0.7979,0.6958,0.66517,0.56307,0.4916,0.44055}))</f>
        <v/>
      </c>
      <c r="Z1705" s="22">
        <f>IF(X1705&lt;0,0.9,LOOKUP(X1705,{0,1950001,3300001,6950001,9000001,18000001,40000001},{0.84895,0.7979,0.6958,0.66517,0.56307,0.4916,0.44055}))</f>
        <v/>
      </c>
      <c r="AA1705" s="22">
        <f>IF(W1705&lt;0,0,CHOOSE(MATCH(W1705,{0,1950001,3300001,6950001,9000001},1),5.105/84.895,10.21/79.79,20.42/69.58,23.483/66.517,33.693/56.307))</f>
        <v/>
      </c>
      <c r="AB1705" s="21">
        <f>IF(C1705&lt;=2000,0,(MIN(C1705,ROUNDDOWN(F1705*0.3,0))-2000)*0.1)</f>
        <v/>
      </c>
      <c r="AC1705" s="21">
        <f>IF(C1705&lt;=2000,0,MIN((C1705-2000)*Y1705,(R1705+S1705)*0.2))</f>
        <v/>
      </c>
      <c r="AD1705" s="21">
        <f>IF(C1705&lt;=2000,0,MIN((C1705-2000)*Z1705,(T1705+U1705)*0.2))</f>
        <v/>
      </c>
      <c r="AE1705" s="21">
        <f>AC1705*AA1705</f>
        <v/>
      </c>
      <c r="AF1705" s="21">
        <f>ROUNDDOWN(R1705,-2)+ROUNDDOWN(S1705,-2)</f>
        <v/>
      </c>
      <c r="AG1705" s="21">
        <f>ROUNDDOWN(MAX(0,R1705-(AB1705+AC1705+AE1705)*0.6),-2)+ROUNDDOWN(MAX(0,S1705-(AB1705+AC1705+AE1705)*0.4),-2)</f>
        <v/>
      </c>
      <c r="AH1705" s="21">
        <f>ROUNDDOWN(MAX(0,T1705-(AB1705+AD1705)*0.6),-2)+ROUNDDOWN(MAX(0,U1705-(AB1705+AD1705)*0.4),-2)</f>
        <v/>
      </c>
      <c r="AI1705" s="21">
        <f>ROUNDDOWN(T1705,-2)+ROUNDDOWN(U1705,-2)</f>
        <v/>
      </c>
      <c r="AJ1705" s="21">
        <f>M1705+AF1705</f>
        <v/>
      </c>
      <c r="AK1705" s="21">
        <f>M1705+AG1705</f>
        <v/>
      </c>
      <c r="AL1705" s="21">
        <f>N1705+AH1705</f>
        <v/>
      </c>
      <c r="AM1705" s="21">
        <f>O1705+AI1705</f>
        <v/>
      </c>
      <c r="AN1705" s="21">
        <f>N1705+AI1705</f>
        <v/>
      </c>
      <c r="AO1705" s="21">
        <f>ROUNDDOWN((R1705+S1705)*0.2/Y1705+2000,0)</f>
        <v/>
      </c>
      <c r="AP1705" s="21">
        <f>ROUNDDOWN((T1705+U1705)*0.2/Z1705+2000,0)</f>
        <v/>
      </c>
      <c r="AQ1705" s="21">
        <f>AL1705-AK1705</f>
        <v/>
      </c>
      <c r="AR1705" s="21">
        <f>AM1705-AK1705</f>
        <v/>
      </c>
      <c r="AS1705" s="21">
        <f>AM1705-AL1705</f>
        <v/>
      </c>
      <c r="AT1705" s="21">
        <f>AK1705+C1705-AJ1705</f>
        <v/>
      </c>
      <c r="AU1705" s="21">
        <f>AL1705+C1705-AM1705</f>
        <v/>
      </c>
      <c r="AV1705" s="21">
        <f>AN1705+C1705-AM1705</f>
        <v/>
      </c>
    </row>
    <row r="1706">
      <c r="A1706" t="inlineStr">
        <is>
          <t>年収別 医療費15万</t>
        </is>
      </c>
      <c r="B1706" s="21">
        <f>'4_年収別'!$A$154</f>
        <v/>
      </c>
      <c r="C1706" s="21">
        <f>AO1706</f>
        <v/>
      </c>
      <c r="D1706" s="21" t="n">
        <v>150000</v>
      </c>
      <c r="E1706" s="21">
        <f>ROUND(MIN(B1706/12,650000)*12*0.0915+MIN(B1706/12,1390000)*12*(0.0504+0)+B1706*0.005,0)</f>
        <v/>
      </c>
      <c r="F1706" s="21">
        <f>IF(B1706&lt;741000,0,IF(B1706&lt;2191000,B1706-740000,IF(B1706&lt;2193000,1451000,IF(B1706&lt;2196000,1453000,IF(B1706&lt;2200000,1456000,IF(B1706&lt;3600000,ROUND(ROUNDDOWN(B1706/4,-3)*2.8,0)-80000,IF(B1706&lt;6600000,ROUND(ROUNDDOWN(B1706/4,-3)*3.2,0)-440000,IF(B1706&lt;8500000,ROUNDDOWN(B1706*0.9,0)-1100000,B1706-1950000))))))))</f>
        <v/>
      </c>
      <c r="G1706" s="21">
        <f>IF(F1706&gt;23500000,NA(),IF(F1706&lt;=4890000,1040000,IF(F1706&lt;=6550000,670000,620000)))</f>
        <v/>
      </c>
      <c r="H1706" s="21">
        <f>IF(D1706&lt;=0,0,MAX(0,MIN(2000000,D1706-MIN(100000,ROUNDDOWN(F1706*0.05,0)))))</f>
        <v/>
      </c>
      <c r="I1706" s="21">
        <f>IF(C1706&lt;=2000,0,MIN(C1706,ROUNDDOWN(F1706*0.4,0))-2000)</f>
        <v/>
      </c>
      <c r="J1706" s="21">
        <f>MAX(0,ROUNDDOWN(F1706-E1706-G1706,-3))</f>
        <v/>
      </c>
      <c r="K1706" s="21">
        <f>MAX(0,ROUNDDOWN(F1706-E1706-G1706-H1706-I1706,-3))</f>
        <v/>
      </c>
      <c r="L1706" s="21">
        <f>MAX(0,ROUNDDOWN(F1706-E1706-G1706-H1706,-3))</f>
        <v/>
      </c>
      <c r="M1706" s="21">
        <f>IF(J1706&lt;=0,0,ROUNDDOWN((J1706*LOOKUP(J1706,{0,1950001,3300001,6950001,9000001,18000001,40000001},{0.05,0.1,0.2,0.23,0.33,0.4,0.45})-LOOKUP(J1706,{0,1950001,3300001,6950001,9000001,18000001,40000001},{0,97500,427500,636000,1536000,2796000,4796000}))*1.021,-2))</f>
        <v/>
      </c>
      <c r="N1706" s="21">
        <f>IF(K1706&lt;=0,0,ROUNDDOWN((K1706*LOOKUP(K1706,{0,1950001,3300001,6950001,9000001,18000001,40000001},{0.05,0.1,0.2,0.23,0.33,0.4,0.45})-LOOKUP(K1706,{0,1950001,3300001,6950001,9000001,18000001,40000001},{0,97500,427500,636000,1536000,2796000,4796000}))*1.021,-2))</f>
        <v/>
      </c>
      <c r="O1706" s="21">
        <f>IF(L1706&lt;=0,0,ROUNDDOWN((L1706*LOOKUP(L1706,{0,1950001,3300001,6950001,9000001,18000001,40000001},{0.05,0.1,0.2,0.23,0.33,0.4,0.45})-LOOKUP(L1706,{0,1950001,3300001,6950001,9000001,18000001,40000001},{0,97500,427500,636000,1536000,2796000,4796000}))*1.021,-2))</f>
        <v/>
      </c>
      <c r="P1706" s="21">
        <f>MAX(0,ROUNDDOWN(F1706-E1706-430000,-3))</f>
        <v/>
      </c>
      <c r="Q1706" s="21">
        <f>MAX(0,ROUNDDOWN(F1706-E1706-430000-H1706,-3))</f>
        <v/>
      </c>
      <c r="R1706" s="21">
        <f>IF(F1706&lt;=450000,0,MAX(0,P1706*0.06-MIN(50000,P1706)*0.03))</f>
        <v/>
      </c>
      <c r="S1706" s="21">
        <f>IF(F1706&lt;=450000,0,MAX(0,P1706*0.04-MIN(50000,P1706)*0.02))</f>
        <v/>
      </c>
      <c r="T1706" s="21">
        <f>IF(F1706&lt;=450000,0,MAX(0,Q1706*0.06-MIN(50000,Q1706)*0.03))</f>
        <v/>
      </c>
      <c r="U1706" s="21">
        <f>IF(F1706&lt;=450000,0,MAX(0,Q1706*0.04-MIN(50000,Q1706)*0.02))</f>
        <v/>
      </c>
      <c r="V1706" s="21">
        <f>50000+MAX(0,G1706-480000)</f>
        <v/>
      </c>
      <c r="W1706" s="21">
        <f>P1706-V1706</f>
        <v/>
      </c>
      <c r="X1706" s="21">
        <f>Q1706-V1706</f>
        <v/>
      </c>
      <c r="Y1706" s="22">
        <f>IF(W1706&lt;0,0.9,LOOKUP(W1706,{0,1950001,3300001,6950001,9000001,18000001,40000001},{0.84895,0.7979,0.6958,0.66517,0.56307,0.4916,0.44055}))</f>
        <v/>
      </c>
      <c r="Z1706" s="22">
        <f>IF(X1706&lt;0,0.9,LOOKUP(X1706,{0,1950001,3300001,6950001,9000001,18000001,40000001},{0.84895,0.7979,0.6958,0.66517,0.56307,0.4916,0.44055}))</f>
        <v/>
      </c>
      <c r="AA1706" s="22">
        <f>IF(W1706&lt;0,0,CHOOSE(MATCH(W1706,{0,1950001,3300001,6950001,9000001},1),5.105/84.895,10.21/79.79,20.42/69.58,23.483/66.517,33.693/56.307))</f>
        <v/>
      </c>
      <c r="AB1706" s="21">
        <f>IF(C1706&lt;=2000,0,(MIN(C1706,ROUNDDOWN(F1706*0.3,0))-2000)*0.1)</f>
        <v/>
      </c>
      <c r="AC1706" s="21">
        <f>IF(C1706&lt;=2000,0,MIN((C1706-2000)*Y1706,(R1706+S1706)*0.2))</f>
        <v/>
      </c>
      <c r="AD1706" s="21">
        <f>IF(C1706&lt;=2000,0,MIN((C1706-2000)*Z1706,(T1706+U1706)*0.2))</f>
        <v/>
      </c>
      <c r="AE1706" s="21">
        <f>AC1706*AA1706</f>
        <v/>
      </c>
      <c r="AF1706" s="21">
        <f>ROUNDDOWN(R1706,-2)+ROUNDDOWN(S1706,-2)</f>
        <v/>
      </c>
      <c r="AG1706" s="21">
        <f>ROUNDDOWN(MAX(0,R1706-(AB1706+AC1706+AE1706)*0.6),-2)+ROUNDDOWN(MAX(0,S1706-(AB1706+AC1706+AE1706)*0.4),-2)</f>
        <v/>
      </c>
      <c r="AH1706" s="21">
        <f>ROUNDDOWN(MAX(0,T1706-(AB1706+AD1706)*0.6),-2)+ROUNDDOWN(MAX(0,U1706-(AB1706+AD1706)*0.4),-2)</f>
        <v/>
      </c>
      <c r="AI1706" s="21">
        <f>ROUNDDOWN(T1706,-2)+ROUNDDOWN(U1706,-2)</f>
        <v/>
      </c>
      <c r="AJ1706" s="21">
        <f>M1706+AF1706</f>
        <v/>
      </c>
      <c r="AK1706" s="21">
        <f>M1706+AG1706</f>
        <v/>
      </c>
      <c r="AL1706" s="21">
        <f>N1706+AH1706</f>
        <v/>
      </c>
      <c r="AM1706" s="21">
        <f>O1706+AI1706</f>
        <v/>
      </c>
      <c r="AN1706" s="21">
        <f>N1706+AI1706</f>
        <v/>
      </c>
      <c r="AO1706" s="21">
        <f>ROUNDDOWN((R1706+S1706)*0.2/Y1706+2000,0)</f>
        <v/>
      </c>
      <c r="AP1706" s="21">
        <f>ROUNDDOWN((T1706+U1706)*0.2/Z1706+2000,0)</f>
        <v/>
      </c>
      <c r="AQ1706" s="21">
        <f>AL1706-AK1706</f>
        <v/>
      </c>
      <c r="AR1706" s="21">
        <f>AM1706-AK1706</f>
        <v/>
      </c>
      <c r="AS1706" s="21">
        <f>AM1706-AL1706</f>
        <v/>
      </c>
      <c r="AT1706" s="21">
        <f>AK1706+C1706-AJ1706</f>
        <v/>
      </c>
      <c r="AU1706" s="21">
        <f>AL1706+C1706-AM1706</f>
        <v/>
      </c>
      <c r="AV1706" s="21">
        <f>AN1706+C1706-AM1706</f>
        <v/>
      </c>
    </row>
    <row r="1707">
      <c r="A1707" t="inlineStr">
        <is>
          <t>年収別 上限+5万</t>
        </is>
      </c>
      <c r="B1707" s="21">
        <f>'4_年収別'!$A$154</f>
        <v/>
      </c>
      <c r="C1707" s="21">
        <f>AO1707+50000</f>
        <v/>
      </c>
      <c r="D1707" s="21" t="n">
        <v>0</v>
      </c>
      <c r="E1707" s="21">
        <f>ROUND(MIN(B1707/12,650000)*12*0.0915+MIN(B1707/12,1390000)*12*(0.0504+0)+B1707*0.005,0)</f>
        <v/>
      </c>
      <c r="F1707" s="21">
        <f>IF(B1707&lt;741000,0,IF(B1707&lt;2191000,B1707-740000,IF(B1707&lt;2193000,1451000,IF(B1707&lt;2196000,1453000,IF(B1707&lt;2200000,1456000,IF(B1707&lt;3600000,ROUND(ROUNDDOWN(B1707/4,-3)*2.8,0)-80000,IF(B1707&lt;6600000,ROUND(ROUNDDOWN(B1707/4,-3)*3.2,0)-440000,IF(B1707&lt;8500000,ROUNDDOWN(B1707*0.9,0)-1100000,B1707-1950000))))))))</f>
        <v/>
      </c>
      <c r="G1707" s="21">
        <f>IF(F1707&gt;23500000,NA(),IF(F1707&lt;=4890000,1040000,IF(F1707&lt;=6550000,670000,620000)))</f>
        <v/>
      </c>
      <c r="H1707" s="21">
        <f>IF(D1707&lt;=0,0,MAX(0,MIN(2000000,D1707-MIN(100000,ROUNDDOWN(F1707*0.05,0)))))</f>
        <v/>
      </c>
      <c r="I1707" s="21">
        <f>IF(C1707&lt;=2000,0,MIN(C1707,ROUNDDOWN(F1707*0.4,0))-2000)</f>
        <v/>
      </c>
      <c r="J1707" s="21">
        <f>MAX(0,ROUNDDOWN(F1707-E1707-G1707,-3))</f>
        <v/>
      </c>
      <c r="K1707" s="21">
        <f>MAX(0,ROUNDDOWN(F1707-E1707-G1707-H1707-I1707,-3))</f>
        <v/>
      </c>
      <c r="L1707" s="21">
        <f>MAX(0,ROUNDDOWN(F1707-E1707-G1707-H1707,-3))</f>
        <v/>
      </c>
      <c r="M1707" s="21">
        <f>IF(J1707&lt;=0,0,ROUNDDOWN((J1707*LOOKUP(J1707,{0,1950001,3300001,6950001,9000001,18000001,40000001},{0.05,0.1,0.2,0.23,0.33,0.4,0.45})-LOOKUP(J1707,{0,1950001,3300001,6950001,9000001,18000001,40000001},{0,97500,427500,636000,1536000,2796000,4796000}))*1.021,-2))</f>
        <v/>
      </c>
      <c r="N1707" s="21">
        <f>IF(K1707&lt;=0,0,ROUNDDOWN((K1707*LOOKUP(K1707,{0,1950001,3300001,6950001,9000001,18000001,40000001},{0.05,0.1,0.2,0.23,0.33,0.4,0.45})-LOOKUP(K1707,{0,1950001,3300001,6950001,9000001,18000001,40000001},{0,97500,427500,636000,1536000,2796000,4796000}))*1.021,-2))</f>
        <v/>
      </c>
      <c r="O1707" s="21">
        <f>IF(L1707&lt;=0,0,ROUNDDOWN((L1707*LOOKUP(L1707,{0,1950001,3300001,6950001,9000001,18000001,40000001},{0.05,0.1,0.2,0.23,0.33,0.4,0.45})-LOOKUP(L1707,{0,1950001,3300001,6950001,9000001,18000001,40000001},{0,97500,427500,636000,1536000,2796000,4796000}))*1.021,-2))</f>
        <v/>
      </c>
      <c r="P1707" s="21">
        <f>MAX(0,ROUNDDOWN(F1707-E1707-430000,-3))</f>
        <v/>
      </c>
      <c r="Q1707" s="21">
        <f>MAX(0,ROUNDDOWN(F1707-E1707-430000-H1707,-3))</f>
        <v/>
      </c>
      <c r="R1707" s="21">
        <f>IF(F1707&lt;=450000,0,MAX(0,P1707*0.06-MIN(50000,P1707)*0.03))</f>
        <v/>
      </c>
      <c r="S1707" s="21">
        <f>IF(F1707&lt;=450000,0,MAX(0,P1707*0.04-MIN(50000,P1707)*0.02))</f>
        <v/>
      </c>
      <c r="T1707" s="21">
        <f>IF(F1707&lt;=450000,0,MAX(0,Q1707*0.06-MIN(50000,Q1707)*0.03))</f>
        <v/>
      </c>
      <c r="U1707" s="21">
        <f>IF(F1707&lt;=450000,0,MAX(0,Q1707*0.04-MIN(50000,Q1707)*0.02))</f>
        <v/>
      </c>
      <c r="V1707" s="21">
        <f>50000+MAX(0,G1707-480000)</f>
        <v/>
      </c>
      <c r="W1707" s="21">
        <f>P1707-V1707</f>
        <v/>
      </c>
      <c r="X1707" s="21">
        <f>Q1707-V1707</f>
        <v/>
      </c>
      <c r="Y1707" s="22">
        <f>IF(W1707&lt;0,0.9,LOOKUP(W1707,{0,1950001,3300001,6950001,9000001,18000001,40000001},{0.84895,0.7979,0.6958,0.66517,0.56307,0.4916,0.44055}))</f>
        <v/>
      </c>
      <c r="Z1707" s="22">
        <f>IF(X1707&lt;0,0.9,LOOKUP(X1707,{0,1950001,3300001,6950001,9000001,18000001,40000001},{0.84895,0.7979,0.6958,0.66517,0.56307,0.4916,0.44055}))</f>
        <v/>
      </c>
      <c r="AA1707" s="22">
        <f>IF(W1707&lt;0,0,CHOOSE(MATCH(W1707,{0,1950001,3300001,6950001,9000001},1),5.105/84.895,10.21/79.79,20.42/69.58,23.483/66.517,33.693/56.307))</f>
        <v/>
      </c>
      <c r="AB1707" s="21">
        <f>IF(C1707&lt;=2000,0,(MIN(C1707,ROUNDDOWN(F1707*0.3,0))-2000)*0.1)</f>
        <v/>
      </c>
      <c r="AC1707" s="21">
        <f>IF(C1707&lt;=2000,0,MIN((C1707-2000)*Y1707,(R1707+S1707)*0.2))</f>
        <v/>
      </c>
      <c r="AD1707" s="21">
        <f>IF(C1707&lt;=2000,0,MIN((C1707-2000)*Z1707,(T1707+U1707)*0.2))</f>
        <v/>
      </c>
      <c r="AE1707" s="21">
        <f>AC1707*AA1707</f>
        <v/>
      </c>
      <c r="AF1707" s="21">
        <f>ROUNDDOWN(R1707,-2)+ROUNDDOWN(S1707,-2)</f>
        <v/>
      </c>
      <c r="AG1707" s="21">
        <f>ROUNDDOWN(MAX(0,R1707-(AB1707+AC1707+AE1707)*0.6),-2)+ROUNDDOWN(MAX(0,S1707-(AB1707+AC1707+AE1707)*0.4),-2)</f>
        <v/>
      </c>
      <c r="AH1707" s="21">
        <f>ROUNDDOWN(MAX(0,T1707-(AB1707+AD1707)*0.6),-2)+ROUNDDOWN(MAX(0,U1707-(AB1707+AD1707)*0.4),-2)</f>
        <v/>
      </c>
      <c r="AI1707" s="21">
        <f>ROUNDDOWN(T1707,-2)+ROUNDDOWN(U1707,-2)</f>
        <v/>
      </c>
      <c r="AJ1707" s="21">
        <f>M1707+AF1707</f>
        <v/>
      </c>
      <c r="AK1707" s="21">
        <f>M1707+AG1707</f>
        <v/>
      </c>
      <c r="AL1707" s="21">
        <f>N1707+AH1707</f>
        <v/>
      </c>
      <c r="AM1707" s="21">
        <f>O1707+AI1707</f>
        <v/>
      </c>
      <c r="AN1707" s="21">
        <f>N1707+AI1707</f>
        <v/>
      </c>
      <c r="AO1707" s="21">
        <f>ROUNDDOWN((R1707+S1707)*0.2/Y1707+2000,0)</f>
        <v/>
      </c>
      <c r="AP1707" s="21">
        <f>ROUNDDOWN((T1707+U1707)*0.2/Z1707+2000,0)</f>
        <v/>
      </c>
      <c r="AQ1707" s="21">
        <f>AL1707-AK1707</f>
        <v/>
      </c>
      <c r="AR1707" s="21">
        <f>AM1707-AK1707</f>
        <v/>
      </c>
      <c r="AS1707" s="21">
        <f>AM1707-AL1707</f>
        <v/>
      </c>
      <c r="AT1707" s="21">
        <f>AK1707+C1707-AJ1707</f>
        <v/>
      </c>
      <c r="AU1707" s="21">
        <f>AL1707+C1707-AM1707</f>
        <v/>
      </c>
      <c r="AV1707" s="21">
        <f>AN1707+C1707-AM1707</f>
        <v/>
      </c>
    </row>
    <row r="1708">
      <c r="A1708" t="inlineStr">
        <is>
          <t>年収別 医療費15万</t>
        </is>
      </c>
      <c r="B1708" s="21">
        <f>'4_年収別'!$A$155</f>
        <v/>
      </c>
      <c r="C1708" s="21">
        <f>AO1708</f>
        <v/>
      </c>
      <c r="D1708" s="21" t="n">
        <v>150000</v>
      </c>
      <c r="E1708" s="21">
        <f>ROUND(MIN(B1708/12,650000)*12*0.0915+MIN(B1708/12,1390000)*12*(0.0504+0)+B1708*0.005,0)</f>
        <v/>
      </c>
      <c r="F1708" s="21">
        <f>IF(B1708&lt;741000,0,IF(B1708&lt;2191000,B1708-740000,IF(B1708&lt;2193000,1451000,IF(B1708&lt;2196000,1453000,IF(B1708&lt;2200000,1456000,IF(B1708&lt;3600000,ROUND(ROUNDDOWN(B1708/4,-3)*2.8,0)-80000,IF(B1708&lt;6600000,ROUND(ROUNDDOWN(B1708/4,-3)*3.2,0)-440000,IF(B1708&lt;8500000,ROUNDDOWN(B1708*0.9,0)-1100000,B1708-1950000))))))))</f>
        <v/>
      </c>
      <c r="G1708" s="21">
        <f>IF(F1708&gt;23500000,NA(),IF(F1708&lt;=4890000,1040000,IF(F1708&lt;=6550000,670000,620000)))</f>
        <v/>
      </c>
      <c r="H1708" s="21">
        <f>IF(D1708&lt;=0,0,MAX(0,MIN(2000000,D1708-MIN(100000,ROUNDDOWN(F1708*0.05,0)))))</f>
        <v/>
      </c>
      <c r="I1708" s="21">
        <f>IF(C1708&lt;=2000,0,MIN(C1708,ROUNDDOWN(F1708*0.4,0))-2000)</f>
        <v/>
      </c>
      <c r="J1708" s="21">
        <f>MAX(0,ROUNDDOWN(F1708-E1708-G1708,-3))</f>
        <v/>
      </c>
      <c r="K1708" s="21">
        <f>MAX(0,ROUNDDOWN(F1708-E1708-G1708-H1708-I1708,-3))</f>
        <v/>
      </c>
      <c r="L1708" s="21">
        <f>MAX(0,ROUNDDOWN(F1708-E1708-G1708-H1708,-3))</f>
        <v/>
      </c>
      <c r="M1708" s="21">
        <f>IF(J1708&lt;=0,0,ROUNDDOWN((J1708*LOOKUP(J1708,{0,1950001,3300001,6950001,9000001,18000001,40000001},{0.05,0.1,0.2,0.23,0.33,0.4,0.45})-LOOKUP(J1708,{0,1950001,3300001,6950001,9000001,18000001,40000001},{0,97500,427500,636000,1536000,2796000,4796000}))*1.021,-2))</f>
        <v/>
      </c>
      <c r="N1708" s="21">
        <f>IF(K1708&lt;=0,0,ROUNDDOWN((K1708*LOOKUP(K1708,{0,1950001,3300001,6950001,9000001,18000001,40000001},{0.05,0.1,0.2,0.23,0.33,0.4,0.45})-LOOKUP(K1708,{0,1950001,3300001,6950001,9000001,18000001,40000001},{0,97500,427500,636000,1536000,2796000,4796000}))*1.021,-2))</f>
        <v/>
      </c>
      <c r="O1708" s="21">
        <f>IF(L1708&lt;=0,0,ROUNDDOWN((L1708*LOOKUP(L1708,{0,1950001,3300001,6950001,9000001,18000001,40000001},{0.05,0.1,0.2,0.23,0.33,0.4,0.45})-LOOKUP(L1708,{0,1950001,3300001,6950001,9000001,18000001,40000001},{0,97500,427500,636000,1536000,2796000,4796000}))*1.021,-2))</f>
        <v/>
      </c>
      <c r="P1708" s="21">
        <f>MAX(0,ROUNDDOWN(F1708-E1708-430000,-3))</f>
        <v/>
      </c>
      <c r="Q1708" s="21">
        <f>MAX(0,ROUNDDOWN(F1708-E1708-430000-H1708,-3))</f>
        <v/>
      </c>
      <c r="R1708" s="21">
        <f>IF(F1708&lt;=450000,0,MAX(0,P1708*0.06-MIN(50000,P1708)*0.03))</f>
        <v/>
      </c>
      <c r="S1708" s="21">
        <f>IF(F1708&lt;=450000,0,MAX(0,P1708*0.04-MIN(50000,P1708)*0.02))</f>
        <v/>
      </c>
      <c r="T1708" s="21">
        <f>IF(F1708&lt;=450000,0,MAX(0,Q1708*0.06-MIN(50000,Q1708)*0.03))</f>
        <v/>
      </c>
      <c r="U1708" s="21">
        <f>IF(F1708&lt;=450000,0,MAX(0,Q1708*0.04-MIN(50000,Q1708)*0.02))</f>
        <v/>
      </c>
      <c r="V1708" s="21">
        <f>50000+MAX(0,G1708-480000)</f>
        <v/>
      </c>
      <c r="W1708" s="21">
        <f>P1708-V1708</f>
        <v/>
      </c>
      <c r="X1708" s="21">
        <f>Q1708-V1708</f>
        <v/>
      </c>
      <c r="Y1708" s="22">
        <f>IF(W1708&lt;0,0.9,LOOKUP(W1708,{0,1950001,3300001,6950001,9000001,18000001,40000001},{0.84895,0.7979,0.6958,0.66517,0.56307,0.4916,0.44055}))</f>
        <v/>
      </c>
      <c r="Z1708" s="22">
        <f>IF(X1708&lt;0,0.9,LOOKUP(X1708,{0,1950001,3300001,6950001,9000001,18000001,40000001},{0.84895,0.7979,0.6958,0.66517,0.56307,0.4916,0.44055}))</f>
        <v/>
      </c>
      <c r="AA1708" s="22">
        <f>IF(W1708&lt;0,0,CHOOSE(MATCH(W1708,{0,1950001,3300001,6950001,9000001},1),5.105/84.895,10.21/79.79,20.42/69.58,23.483/66.517,33.693/56.307))</f>
        <v/>
      </c>
      <c r="AB1708" s="21">
        <f>IF(C1708&lt;=2000,0,(MIN(C1708,ROUNDDOWN(F1708*0.3,0))-2000)*0.1)</f>
        <v/>
      </c>
      <c r="AC1708" s="21">
        <f>IF(C1708&lt;=2000,0,MIN((C1708-2000)*Y1708,(R1708+S1708)*0.2))</f>
        <v/>
      </c>
      <c r="AD1708" s="21">
        <f>IF(C1708&lt;=2000,0,MIN((C1708-2000)*Z1708,(T1708+U1708)*0.2))</f>
        <v/>
      </c>
      <c r="AE1708" s="21">
        <f>AC1708*AA1708</f>
        <v/>
      </c>
      <c r="AF1708" s="21">
        <f>ROUNDDOWN(R1708,-2)+ROUNDDOWN(S1708,-2)</f>
        <v/>
      </c>
      <c r="AG1708" s="21">
        <f>ROUNDDOWN(MAX(0,R1708-(AB1708+AC1708+AE1708)*0.6),-2)+ROUNDDOWN(MAX(0,S1708-(AB1708+AC1708+AE1708)*0.4),-2)</f>
        <v/>
      </c>
      <c r="AH1708" s="21">
        <f>ROUNDDOWN(MAX(0,T1708-(AB1708+AD1708)*0.6),-2)+ROUNDDOWN(MAX(0,U1708-(AB1708+AD1708)*0.4),-2)</f>
        <v/>
      </c>
      <c r="AI1708" s="21">
        <f>ROUNDDOWN(T1708,-2)+ROUNDDOWN(U1708,-2)</f>
        <v/>
      </c>
      <c r="AJ1708" s="21">
        <f>M1708+AF1708</f>
        <v/>
      </c>
      <c r="AK1708" s="21">
        <f>M1708+AG1708</f>
        <v/>
      </c>
      <c r="AL1708" s="21">
        <f>N1708+AH1708</f>
        <v/>
      </c>
      <c r="AM1708" s="21">
        <f>O1708+AI1708</f>
        <v/>
      </c>
      <c r="AN1708" s="21">
        <f>N1708+AI1708</f>
        <v/>
      </c>
      <c r="AO1708" s="21">
        <f>ROUNDDOWN((R1708+S1708)*0.2/Y1708+2000,0)</f>
        <v/>
      </c>
      <c r="AP1708" s="21">
        <f>ROUNDDOWN((T1708+U1708)*0.2/Z1708+2000,0)</f>
        <v/>
      </c>
      <c r="AQ1708" s="21">
        <f>AL1708-AK1708</f>
        <v/>
      </c>
      <c r="AR1708" s="21">
        <f>AM1708-AK1708</f>
        <v/>
      </c>
      <c r="AS1708" s="21">
        <f>AM1708-AL1708</f>
        <v/>
      </c>
      <c r="AT1708" s="21">
        <f>AK1708+C1708-AJ1708</f>
        <v/>
      </c>
      <c r="AU1708" s="21">
        <f>AL1708+C1708-AM1708</f>
        <v/>
      </c>
      <c r="AV1708" s="21">
        <f>AN1708+C1708-AM1708</f>
        <v/>
      </c>
    </row>
    <row r="1709">
      <c r="A1709" t="inlineStr">
        <is>
          <t>年収別 上限+5万</t>
        </is>
      </c>
      <c r="B1709" s="21">
        <f>'4_年収別'!$A$155</f>
        <v/>
      </c>
      <c r="C1709" s="21">
        <f>AO1709+50000</f>
        <v/>
      </c>
      <c r="D1709" s="21" t="n">
        <v>0</v>
      </c>
      <c r="E1709" s="21">
        <f>ROUND(MIN(B1709/12,650000)*12*0.0915+MIN(B1709/12,1390000)*12*(0.0504+0)+B1709*0.005,0)</f>
        <v/>
      </c>
      <c r="F1709" s="21">
        <f>IF(B1709&lt;741000,0,IF(B1709&lt;2191000,B1709-740000,IF(B1709&lt;2193000,1451000,IF(B1709&lt;2196000,1453000,IF(B1709&lt;2200000,1456000,IF(B1709&lt;3600000,ROUND(ROUNDDOWN(B1709/4,-3)*2.8,0)-80000,IF(B1709&lt;6600000,ROUND(ROUNDDOWN(B1709/4,-3)*3.2,0)-440000,IF(B1709&lt;8500000,ROUNDDOWN(B1709*0.9,0)-1100000,B1709-1950000))))))))</f>
        <v/>
      </c>
      <c r="G1709" s="21">
        <f>IF(F1709&gt;23500000,NA(),IF(F1709&lt;=4890000,1040000,IF(F1709&lt;=6550000,670000,620000)))</f>
        <v/>
      </c>
      <c r="H1709" s="21">
        <f>IF(D1709&lt;=0,0,MAX(0,MIN(2000000,D1709-MIN(100000,ROUNDDOWN(F1709*0.05,0)))))</f>
        <v/>
      </c>
      <c r="I1709" s="21">
        <f>IF(C1709&lt;=2000,0,MIN(C1709,ROUNDDOWN(F1709*0.4,0))-2000)</f>
        <v/>
      </c>
      <c r="J1709" s="21">
        <f>MAX(0,ROUNDDOWN(F1709-E1709-G1709,-3))</f>
        <v/>
      </c>
      <c r="K1709" s="21">
        <f>MAX(0,ROUNDDOWN(F1709-E1709-G1709-H1709-I1709,-3))</f>
        <v/>
      </c>
      <c r="L1709" s="21">
        <f>MAX(0,ROUNDDOWN(F1709-E1709-G1709-H1709,-3))</f>
        <v/>
      </c>
      <c r="M1709" s="21">
        <f>IF(J1709&lt;=0,0,ROUNDDOWN((J1709*LOOKUP(J1709,{0,1950001,3300001,6950001,9000001,18000001,40000001},{0.05,0.1,0.2,0.23,0.33,0.4,0.45})-LOOKUP(J1709,{0,1950001,3300001,6950001,9000001,18000001,40000001},{0,97500,427500,636000,1536000,2796000,4796000}))*1.021,-2))</f>
        <v/>
      </c>
      <c r="N1709" s="21">
        <f>IF(K1709&lt;=0,0,ROUNDDOWN((K1709*LOOKUP(K1709,{0,1950001,3300001,6950001,9000001,18000001,40000001},{0.05,0.1,0.2,0.23,0.33,0.4,0.45})-LOOKUP(K1709,{0,1950001,3300001,6950001,9000001,18000001,40000001},{0,97500,427500,636000,1536000,2796000,4796000}))*1.021,-2))</f>
        <v/>
      </c>
      <c r="O1709" s="21">
        <f>IF(L1709&lt;=0,0,ROUNDDOWN((L1709*LOOKUP(L1709,{0,1950001,3300001,6950001,9000001,18000001,40000001},{0.05,0.1,0.2,0.23,0.33,0.4,0.45})-LOOKUP(L1709,{0,1950001,3300001,6950001,9000001,18000001,40000001},{0,97500,427500,636000,1536000,2796000,4796000}))*1.021,-2))</f>
        <v/>
      </c>
      <c r="P1709" s="21">
        <f>MAX(0,ROUNDDOWN(F1709-E1709-430000,-3))</f>
        <v/>
      </c>
      <c r="Q1709" s="21">
        <f>MAX(0,ROUNDDOWN(F1709-E1709-430000-H1709,-3))</f>
        <v/>
      </c>
      <c r="R1709" s="21">
        <f>IF(F1709&lt;=450000,0,MAX(0,P1709*0.06-MIN(50000,P1709)*0.03))</f>
        <v/>
      </c>
      <c r="S1709" s="21">
        <f>IF(F1709&lt;=450000,0,MAX(0,P1709*0.04-MIN(50000,P1709)*0.02))</f>
        <v/>
      </c>
      <c r="T1709" s="21">
        <f>IF(F1709&lt;=450000,0,MAX(0,Q1709*0.06-MIN(50000,Q1709)*0.03))</f>
        <v/>
      </c>
      <c r="U1709" s="21">
        <f>IF(F1709&lt;=450000,0,MAX(0,Q1709*0.04-MIN(50000,Q1709)*0.02))</f>
        <v/>
      </c>
      <c r="V1709" s="21">
        <f>50000+MAX(0,G1709-480000)</f>
        <v/>
      </c>
      <c r="W1709" s="21">
        <f>P1709-V1709</f>
        <v/>
      </c>
      <c r="X1709" s="21">
        <f>Q1709-V1709</f>
        <v/>
      </c>
      <c r="Y1709" s="22">
        <f>IF(W1709&lt;0,0.9,LOOKUP(W1709,{0,1950001,3300001,6950001,9000001,18000001,40000001},{0.84895,0.7979,0.6958,0.66517,0.56307,0.4916,0.44055}))</f>
        <v/>
      </c>
      <c r="Z1709" s="22">
        <f>IF(X1709&lt;0,0.9,LOOKUP(X1709,{0,1950001,3300001,6950001,9000001,18000001,40000001},{0.84895,0.7979,0.6958,0.66517,0.56307,0.4916,0.44055}))</f>
        <v/>
      </c>
      <c r="AA1709" s="22">
        <f>IF(W1709&lt;0,0,CHOOSE(MATCH(W1709,{0,1950001,3300001,6950001,9000001},1),5.105/84.895,10.21/79.79,20.42/69.58,23.483/66.517,33.693/56.307))</f>
        <v/>
      </c>
      <c r="AB1709" s="21">
        <f>IF(C1709&lt;=2000,0,(MIN(C1709,ROUNDDOWN(F1709*0.3,0))-2000)*0.1)</f>
        <v/>
      </c>
      <c r="AC1709" s="21">
        <f>IF(C1709&lt;=2000,0,MIN((C1709-2000)*Y1709,(R1709+S1709)*0.2))</f>
        <v/>
      </c>
      <c r="AD1709" s="21">
        <f>IF(C1709&lt;=2000,0,MIN((C1709-2000)*Z1709,(T1709+U1709)*0.2))</f>
        <v/>
      </c>
      <c r="AE1709" s="21">
        <f>AC1709*AA1709</f>
        <v/>
      </c>
      <c r="AF1709" s="21">
        <f>ROUNDDOWN(R1709,-2)+ROUNDDOWN(S1709,-2)</f>
        <v/>
      </c>
      <c r="AG1709" s="21">
        <f>ROUNDDOWN(MAX(0,R1709-(AB1709+AC1709+AE1709)*0.6),-2)+ROUNDDOWN(MAX(0,S1709-(AB1709+AC1709+AE1709)*0.4),-2)</f>
        <v/>
      </c>
      <c r="AH1709" s="21">
        <f>ROUNDDOWN(MAX(0,T1709-(AB1709+AD1709)*0.6),-2)+ROUNDDOWN(MAX(0,U1709-(AB1709+AD1709)*0.4),-2)</f>
        <v/>
      </c>
      <c r="AI1709" s="21">
        <f>ROUNDDOWN(T1709,-2)+ROUNDDOWN(U1709,-2)</f>
        <v/>
      </c>
      <c r="AJ1709" s="21">
        <f>M1709+AF1709</f>
        <v/>
      </c>
      <c r="AK1709" s="21">
        <f>M1709+AG1709</f>
        <v/>
      </c>
      <c r="AL1709" s="21">
        <f>N1709+AH1709</f>
        <v/>
      </c>
      <c r="AM1709" s="21">
        <f>O1709+AI1709</f>
        <v/>
      </c>
      <c r="AN1709" s="21">
        <f>N1709+AI1709</f>
        <v/>
      </c>
      <c r="AO1709" s="21">
        <f>ROUNDDOWN((R1709+S1709)*0.2/Y1709+2000,0)</f>
        <v/>
      </c>
      <c r="AP1709" s="21">
        <f>ROUNDDOWN((T1709+U1709)*0.2/Z1709+2000,0)</f>
        <v/>
      </c>
      <c r="AQ1709" s="21">
        <f>AL1709-AK1709</f>
        <v/>
      </c>
      <c r="AR1709" s="21">
        <f>AM1709-AK1709</f>
        <v/>
      </c>
      <c r="AS1709" s="21">
        <f>AM1709-AL1709</f>
        <v/>
      </c>
      <c r="AT1709" s="21">
        <f>AK1709+C1709-AJ1709</f>
        <v/>
      </c>
      <c r="AU1709" s="21">
        <f>AL1709+C1709-AM1709</f>
        <v/>
      </c>
      <c r="AV1709" s="21">
        <f>AN1709+C1709-AM1709</f>
        <v/>
      </c>
    </row>
    <row r="1710">
      <c r="A1710" t="inlineStr">
        <is>
          <t>年収別 医療費15万</t>
        </is>
      </c>
      <c r="B1710" s="21">
        <f>'4_年収別'!$A$156</f>
        <v/>
      </c>
      <c r="C1710" s="21">
        <f>AO1710</f>
        <v/>
      </c>
      <c r="D1710" s="21" t="n">
        <v>150000</v>
      </c>
      <c r="E1710" s="21">
        <f>ROUND(MIN(B1710/12,650000)*12*0.0915+MIN(B1710/12,1390000)*12*(0.0504+0)+B1710*0.005,0)</f>
        <v/>
      </c>
      <c r="F1710" s="21">
        <f>IF(B1710&lt;741000,0,IF(B1710&lt;2191000,B1710-740000,IF(B1710&lt;2193000,1451000,IF(B1710&lt;2196000,1453000,IF(B1710&lt;2200000,1456000,IF(B1710&lt;3600000,ROUND(ROUNDDOWN(B1710/4,-3)*2.8,0)-80000,IF(B1710&lt;6600000,ROUND(ROUNDDOWN(B1710/4,-3)*3.2,0)-440000,IF(B1710&lt;8500000,ROUNDDOWN(B1710*0.9,0)-1100000,B1710-1950000))))))))</f>
        <v/>
      </c>
      <c r="G1710" s="21">
        <f>IF(F1710&gt;23500000,NA(),IF(F1710&lt;=4890000,1040000,IF(F1710&lt;=6550000,670000,620000)))</f>
        <v/>
      </c>
      <c r="H1710" s="21">
        <f>IF(D1710&lt;=0,0,MAX(0,MIN(2000000,D1710-MIN(100000,ROUNDDOWN(F1710*0.05,0)))))</f>
        <v/>
      </c>
      <c r="I1710" s="21">
        <f>IF(C1710&lt;=2000,0,MIN(C1710,ROUNDDOWN(F1710*0.4,0))-2000)</f>
        <v/>
      </c>
      <c r="J1710" s="21">
        <f>MAX(0,ROUNDDOWN(F1710-E1710-G1710,-3))</f>
        <v/>
      </c>
      <c r="K1710" s="21">
        <f>MAX(0,ROUNDDOWN(F1710-E1710-G1710-H1710-I1710,-3))</f>
        <v/>
      </c>
      <c r="L1710" s="21">
        <f>MAX(0,ROUNDDOWN(F1710-E1710-G1710-H1710,-3))</f>
        <v/>
      </c>
      <c r="M1710" s="21">
        <f>IF(J1710&lt;=0,0,ROUNDDOWN((J1710*LOOKUP(J1710,{0,1950001,3300001,6950001,9000001,18000001,40000001},{0.05,0.1,0.2,0.23,0.33,0.4,0.45})-LOOKUP(J1710,{0,1950001,3300001,6950001,9000001,18000001,40000001},{0,97500,427500,636000,1536000,2796000,4796000}))*1.021,-2))</f>
        <v/>
      </c>
      <c r="N1710" s="21">
        <f>IF(K1710&lt;=0,0,ROUNDDOWN((K1710*LOOKUP(K1710,{0,1950001,3300001,6950001,9000001,18000001,40000001},{0.05,0.1,0.2,0.23,0.33,0.4,0.45})-LOOKUP(K1710,{0,1950001,3300001,6950001,9000001,18000001,40000001},{0,97500,427500,636000,1536000,2796000,4796000}))*1.021,-2))</f>
        <v/>
      </c>
      <c r="O1710" s="21">
        <f>IF(L1710&lt;=0,0,ROUNDDOWN((L1710*LOOKUP(L1710,{0,1950001,3300001,6950001,9000001,18000001,40000001},{0.05,0.1,0.2,0.23,0.33,0.4,0.45})-LOOKUP(L1710,{0,1950001,3300001,6950001,9000001,18000001,40000001},{0,97500,427500,636000,1536000,2796000,4796000}))*1.021,-2))</f>
        <v/>
      </c>
      <c r="P1710" s="21">
        <f>MAX(0,ROUNDDOWN(F1710-E1710-430000,-3))</f>
        <v/>
      </c>
      <c r="Q1710" s="21">
        <f>MAX(0,ROUNDDOWN(F1710-E1710-430000-H1710,-3))</f>
        <v/>
      </c>
      <c r="R1710" s="21">
        <f>IF(F1710&lt;=450000,0,MAX(0,P1710*0.06-MIN(50000,P1710)*0.03))</f>
        <v/>
      </c>
      <c r="S1710" s="21">
        <f>IF(F1710&lt;=450000,0,MAX(0,P1710*0.04-MIN(50000,P1710)*0.02))</f>
        <v/>
      </c>
      <c r="T1710" s="21">
        <f>IF(F1710&lt;=450000,0,MAX(0,Q1710*0.06-MIN(50000,Q1710)*0.03))</f>
        <v/>
      </c>
      <c r="U1710" s="21">
        <f>IF(F1710&lt;=450000,0,MAX(0,Q1710*0.04-MIN(50000,Q1710)*0.02))</f>
        <v/>
      </c>
      <c r="V1710" s="21">
        <f>50000+MAX(0,G1710-480000)</f>
        <v/>
      </c>
      <c r="W1710" s="21">
        <f>P1710-V1710</f>
        <v/>
      </c>
      <c r="X1710" s="21">
        <f>Q1710-V1710</f>
        <v/>
      </c>
      <c r="Y1710" s="22">
        <f>IF(W1710&lt;0,0.9,LOOKUP(W1710,{0,1950001,3300001,6950001,9000001,18000001,40000001},{0.84895,0.7979,0.6958,0.66517,0.56307,0.4916,0.44055}))</f>
        <v/>
      </c>
      <c r="Z1710" s="22">
        <f>IF(X1710&lt;0,0.9,LOOKUP(X1710,{0,1950001,3300001,6950001,9000001,18000001,40000001},{0.84895,0.7979,0.6958,0.66517,0.56307,0.4916,0.44055}))</f>
        <v/>
      </c>
      <c r="AA1710" s="22">
        <f>IF(W1710&lt;0,0,CHOOSE(MATCH(W1710,{0,1950001,3300001,6950001,9000001},1),5.105/84.895,10.21/79.79,20.42/69.58,23.483/66.517,33.693/56.307))</f>
        <v/>
      </c>
      <c r="AB1710" s="21">
        <f>IF(C1710&lt;=2000,0,(MIN(C1710,ROUNDDOWN(F1710*0.3,0))-2000)*0.1)</f>
        <v/>
      </c>
      <c r="AC1710" s="21">
        <f>IF(C1710&lt;=2000,0,MIN((C1710-2000)*Y1710,(R1710+S1710)*0.2))</f>
        <v/>
      </c>
      <c r="AD1710" s="21">
        <f>IF(C1710&lt;=2000,0,MIN((C1710-2000)*Z1710,(T1710+U1710)*0.2))</f>
        <v/>
      </c>
      <c r="AE1710" s="21">
        <f>AC1710*AA1710</f>
        <v/>
      </c>
      <c r="AF1710" s="21">
        <f>ROUNDDOWN(R1710,-2)+ROUNDDOWN(S1710,-2)</f>
        <v/>
      </c>
      <c r="AG1710" s="21">
        <f>ROUNDDOWN(MAX(0,R1710-(AB1710+AC1710+AE1710)*0.6),-2)+ROUNDDOWN(MAX(0,S1710-(AB1710+AC1710+AE1710)*0.4),-2)</f>
        <v/>
      </c>
      <c r="AH1710" s="21">
        <f>ROUNDDOWN(MAX(0,T1710-(AB1710+AD1710)*0.6),-2)+ROUNDDOWN(MAX(0,U1710-(AB1710+AD1710)*0.4),-2)</f>
        <v/>
      </c>
      <c r="AI1710" s="21">
        <f>ROUNDDOWN(T1710,-2)+ROUNDDOWN(U1710,-2)</f>
        <v/>
      </c>
      <c r="AJ1710" s="21">
        <f>M1710+AF1710</f>
        <v/>
      </c>
      <c r="AK1710" s="21">
        <f>M1710+AG1710</f>
        <v/>
      </c>
      <c r="AL1710" s="21">
        <f>N1710+AH1710</f>
        <v/>
      </c>
      <c r="AM1710" s="21">
        <f>O1710+AI1710</f>
        <v/>
      </c>
      <c r="AN1710" s="21">
        <f>N1710+AI1710</f>
        <v/>
      </c>
      <c r="AO1710" s="21">
        <f>ROUNDDOWN((R1710+S1710)*0.2/Y1710+2000,0)</f>
        <v/>
      </c>
      <c r="AP1710" s="21">
        <f>ROUNDDOWN((T1710+U1710)*0.2/Z1710+2000,0)</f>
        <v/>
      </c>
      <c r="AQ1710" s="21">
        <f>AL1710-AK1710</f>
        <v/>
      </c>
      <c r="AR1710" s="21">
        <f>AM1710-AK1710</f>
        <v/>
      </c>
      <c r="AS1710" s="21">
        <f>AM1710-AL1710</f>
        <v/>
      </c>
      <c r="AT1710" s="21">
        <f>AK1710+C1710-AJ1710</f>
        <v/>
      </c>
      <c r="AU1710" s="21">
        <f>AL1710+C1710-AM1710</f>
        <v/>
      </c>
      <c r="AV1710" s="21">
        <f>AN1710+C1710-AM1710</f>
        <v/>
      </c>
    </row>
    <row r="1711">
      <c r="A1711" t="inlineStr">
        <is>
          <t>年収別 上限+5万</t>
        </is>
      </c>
      <c r="B1711" s="21">
        <f>'4_年収別'!$A$156</f>
        <v/>
      </c>
      <c r="C1711" s="21">
        <f>AO1711+50000</f>
        <v/>
      </c>
      <c r="D1711" s="21" t="n">
        <v>0</v>
      </c>
      <c r="E1711" s="21">
        <f>ROUND(MIN(B1711/12,650000)*12*0.0915+MIN(B1711/12,1390000)*12*(0.0504+0)+B1711*0.005,0)</f>
        <v/>
      </c>
      <c r="F1711" s="21">
        <f>IF(B1711&lt;741000,0,IF(B1711&lt;2191000,B1711-740000,IF(B1711&lt;2193000,1451000,IF(B1711&lt;2196000,1453000,IF(B1711&lt;2200000,1456000,IF(B1711&lt;3600000,ROUND(ROUNDDOWN(B1711/4,-3)*2.8,0)-80000,IF(B1711&lt;6600000,ROUND(ROUNDDOWN(B1711/4,-3)*3.2,0)-440000,IF(B1711&lt;8500000,ROUNDDOWN(B1711*0.9,0)-1100000,B1711-1950000))))))))</f>
        <v/>
      </c>
      <c r="G1711" s="21">
        <f>IF(F1711&gt;23500000,NA(),IF(F1711&lt;=4890000,1040000,IF(F1711&lt;=6550000,670000,620000)))</f>
        <v/>
      </c>
      <c r="H1711" s="21">
        <f>IF(D1711&lt;=0,0,MAX(0,MIN(2000000,D1711-MIN(100000,ROUNDDOWN(F1711*0.05,0)))))</f>
        <v/>
      </c>
      <c r="I1711" s="21">
        <f>IF(C1711&lt;=2000,0,MIN(C1711,ROUNDDOWN(F1711*0.4,0))-2000)</f>
        <v/>
      </c>
      <c r="J1711" s="21">
        <f>MAX(0,ROUNDDOWN(F1711-E1711-G1711,-3))</f>
        <v/>
      </c>
      <c r="K1711" s="21">
        <f>MAX(0,ROUNDDOWN(F1711-E1711-G1711-H1711-I1711,-3))</f>
        <v/>
      </c>
      <c r="L1711" s="21">
        <f>MAX(0,ROUNDDOWN(F1711-E1711-G1711-H1711,-3))</f>
        <v/>
      </c>
      <c r="M1711" s="21">
        <f>IF(J1711&lt;=0,0,ROUNDDOWN((J1711*LOOKUP(J1711,{0,1950001,3300001,6950001,9000001,18000001,40000001},{0.05,0.1,0.2,0.23,0.33,0.4,0.45})-LOOKUP(J1711,{0,1950001,3300001,6950001,9000001,18000001,40000001},{0,97500,427500,636000,1536000,2796000,4796000}))*1.021,-2))</f>
        <v/>
      </c>
      <c r="N1711" s="21">
        <f>IF(K1711&lt;=0,0,ROUNDDOWN((K1711*LOOKUP(K1711,{0,1950001,3300001,6950001,9000001,18000001,40000001},{0.05,0.1,0.2,0.23,0.33,0.4,0.45})-LOOKUP(K1711,{0,1950001,3300001,6950001,9000001,18000001,40000001},{0,97500,427500,636000,1536000,2796000,4796000}))*1.021,-2))</f>
        <v/>
      </c>
      <c r="O1711" s="21">
        <f>IF(L1711&lt;=0,0,ROUNDDOWN((L1711*LOOKUP(L1711,{0,1950001,3300001,6950001,9000001,18000001,40000001},{0.05,0.1,0.2,0.23,0.33,0.4,0.45})-LOOKUP(L1711,{0,1950001,3300001,6950001,9000001,18000001,40000001},{0,97500,427500,636000,1536000,2796000,4796000}))*1.021,-2))</f>
        <v/>
      </c>
      <c r="P1711" s="21">
        <f>MAX(0,ROUNDDOWN(F1711-E1711-430000,-3))</f>
        <v/>
      </c>
      <c r="Q1711" s="21">
        <f>MAX(0,ROUNDDOWN(F1711-E1711-430000-H1711,-3))</f>
        <v/>
      </c>
      <c r="R1711" s="21">
        <f>IF(F1711&lt;=450000,0,MAX(0,P1711*0.06-MIN(50000,P1711)*0.03))</f>
        <v/>
      </c>
      <c r="S1711" s="21">
        <f>IF(F1711&lt;=450000,0,MAX(0,P1711*0.04-MIN(50000,P1711)*0.02))</f>
        <v/>
      </c>
      <c r="T1711" s="21">
        <f>IF(F1711&lt;=450000,0,MAX(0,Q1711*0.06-MIN(50000,Q1711)*0.03))</f>
        <v/>
      </c>
      <c r="U1711" s="21">
        <f>IF(F1711&lt;=450000,0,MAX(0,Q1711*0.04-MIN(50000,Q1711)*0.02))</f>
        <v/>
      </c>
      <c r="V1711" s="21">
        <f>50000+MAX(0,G1711-480000)</f>
        <v/>
      </c>
      <c r="W1711" s="21">
        <f>P1711-V1711</f>
        <v/>
      </c>
      <c r="X1711" s="21">
        <f>Q1711-V1711</f>
        <v/>
      </c>
      <c r="Y1711" s="22">
        <f>IF(W1711&lt;0,0.9,LOOKUP(W1711,{0,1950001,3300001,6950001,9000001,18000001,40000001},{0.84895,0.7979,0.6958,0.66517,0.56307,0.4916,0.44055}))</f>
        <v/>
      </c>
      <c r="Z1711" s="22">
        <f>IF(X1711&lt;0,0.9,LOOKUP(X1711,{0,1950001,3300001,6950001,9000001,18000001,40000001},{0.84895,0.7979,0.6958,0.66517,0.56307,0.4916,0.44055}))</f>
        <v/>
      </c>
      <c r="AA1711" s="22">
        <f>IF(W1711&lt;0,0,CHOOSE(MATCH(W1711,{0,1950001,3300001,6950001,9000001},1),5.105/84.895,10.21/79.79,20.42/69.58,23.483/66.517,33.693/56.307))</f>
        <v/>
      </c>
      <c r="AB1711" s="21">
        <f>IF(C1711&lt;=2000,0,(MIN(C1711,ROUNDDOWN(F1711*0.3,0))-2000)*0.1)</f>
        <v/>
      </c>
      <c r="AC1711" s="21">
        <f>IF(C1711&lt;=2000,0,MIN((C1711-2000)*Y1711,(R1711+S1711)*0.2))</f>
        <v/>
      </c>
      <c r="AD1711" s="21">
        <f>IF(C1711&lt;=2000,0,MIN((C1711-2000)*Z1711,(T1711+U1711)*0.2))</f>
        <v/>
      </c>
      <c r="AE1711" s="21">
        <f>AC1711*AA1711</f>
        <v/>
      </c>
      <c r="AF1711" s="21">
        <f>ROUNDDOWN(R1711,-2)+ROUNDDOWN(S1711,-2)</f>
        <v/>
      </c>
      <c r="AG1711" s="21">
        <f>ROUNDDOWN(MAX(0,R1711-(AB1711+AC1711+AE1711)*0.6),-2)+ROUNDDOWN(MAX(0,S1711-(AB1711+AC1711+AE1711)*0.4),-2)</f>
        <v/>
      </c>
      <c r="AH1711" s="21">
        <f>ROUNDDOWN(MAX(0,T1711-(AB1711+AD1711)*0.6),-2)+ROUNDDOWN(MAX(0,U1711-(AB1711+AD1711)*0.4),-2)</f>
        <v/>
      </c>
      <c r="AI1711" s="21">
        <f>ROUNDDOWN(T1711,-2)+ROUNDDOWN(U1711,-2)</f>
        <v/>
      </c>
      <c r="AJ1711" s="21">
        <f>M1711+AF1711</f>
        <v/>
      </c>
      <c r="AK1711" s="21">
        <f>M1711+AG1711</f>
        <v/>
      </c>
      <c r="AL1711" s="21">
        <f>N1711+AH1711</f>
        <v/>
      </c>
      <c r="AM1711" s="21">
        <f>O1711+AI1711</f>
        <v/>
      </c>
      <c r="AN1711" s="21">
        <f>N1711+AI1711</f>
        <v/>
      </c>
      <c r="AO1711" s="21">
        <f>ROUNDDOWN((R1711+S1711)*0.2/Y1711+2000,0)</f>
        <v/>
      </c>
      <c r="AP1711" s="21">
        <f>ROUNDDOWN((T1711+U1711)*0.2/Z1711+2000,0)</f>
        <v/>
      </c>
      <c r="AQ1711" s="21">
        <f>AL1711-AK1711</f>
        <v/>
      </c>
      <c r="AR1711" s="21">
        <f>AM1711-AK1711</f>
        <v/>
      </c>
      <c r="AS1711" s="21">
        <f>AM1711-AL1711</f>
        <v/>
      </c>
      <c r="AT1711" s="21">
        <f>AK1711+C1711-AJ1711</f>
        <v/>
      </c>
      <c r="AU1711" s="21">
        <f>AL1711+C1711-AM1711</f>
        <v/>
      </c>
      <c r="AV1711" s="21">
        <f>AN1711+C1711-AM1711</f>
        <v/>
      </c>
    </row>
    <row r="1712">
      <c r="A1712" t="inlineStr">
        <is>
          <t>年収別 医療費15万</t>
        </is>
      </c>
      <c r="B1712" s="21">
        <f>'4_年収別'!$A$157</f>
        <v/>
      </c>
      <c r="C1712" s="21">
        <f>AO1712</f>
        <v/>
      </c>
      <c r="D1712" s="21" t="n">
        <v>150000</v>
      </c>
      <c r="E1712" s="21">
        <f>ROUND(MIN(B1712/12,650000)*12*0.0915+MIN(B1712/12,1390000)*12*(0.0504+0)+B1712*0.005,0)</f>
        <v/>
      </c>
      <c r="F1712" s="21">
        <f>IF(B1712&lt;741000,0,IF(B1712&lt;2191000,B1712-740000,IF(B1712&lt;2193000,1451000,IF(B1712&lt;2196000,1453000,IF(B1712&lt;2200000,1456000,IF(B1712&lt;3600000,ROUND(ROUNDDOWN(B1712/4,-3)*2.8,0)-80000,IF(B1712&lt;6600000,ROUND(ROUNDDOWN(B1712/4,-3)*3.2,0)-440000,IF(B1712&lt;8500000,ROUNDDOWN(B1712*0.9,0)-1100000,B1712-1950000))))))))</f>
        <v/>
      </c>
      <c r="G1712" s="21">
        <f>IF(F1712&gt;23500000,NA(),IF(F1712&lt;=4890000,1040000,IF(F1712&lt;=6550000,670000,620000)))</f>
        <v/>
      </c>
      <c r="H1712" s="21">
        <f>IF(D1712&lt;=0,0,MAX(0,MIN(2000000,D1712-MIN(100000,ROUNDDOWN(F1712*0.05,0)))))</f>
        <v/>
      </c>
      <c r="I1712" s="21">
        <f>IF(C1712&lt;=2000,0,MIN(C1712,ROUNDDOWN(F1712*0.4,0))-2000)</f>
        <v/>
      </c>
      <c r="J1712" s="21">
        <f>MAX(0,ROUNDDOWN(F1712-E1712-G1712,-3))</f>
        <v/>
      </c>
      <c r="K1712" s="21">
        <f>MAX(0,ROUNDDOWN(F1712-E1712-G1712-H1712-I1712,-3))</f>
        <v/>
      </c>
      <c r="L1712" s="21">
        <f>MAX(0,ROUNDDOWN(F1712-E1712-G1712-H1712,-3))</f>
        <v/>
      </c>
      <c r="M1712" s="21">
        <f>IF(J1712&lt;=0,0,ROUNDDOWN((J1712*LOOKUP(J1712,{0,1950001,3300001,6950001,9000001,18000001,40000001},{0.05,0.1,0.2,0.23,0.33,0.4,0.45})-LOOKUP(J1712,{0,1950001,3300001,6950001,9000001,18000001,40000001},{0,97500,427500,636000,1536000,2796000,4796000}))*1.021,-2))</f>
        <v/>
      </c>
      <c r="N1712" s="21">
        <f>IF(K1712&lt;=0,0,ROUNDDOWN((K1712*LOOKUP(K1712,{0,1950001,3300001,6950001,9000001,18000001,40000001},{0.05,0.1,0.2,0.23,0.33,0.4,0.45})-LOOKUP(K1712,{0,1950001,3300001,6950001,9000001,18000001,40000001},{0,97500,427500,636000,1536000,2796000,4796000}))*1.021,-2))</f>
        <v/>
      </c>
      <c r="O1712" s="21">
        <f>IF(L1712&lt;=0,0,ROUNDDOWN((L1712*LOOKUP(L1712,{0,1950001,3300001,6950001,9000001,18000001,40000001},{0.05,0.1,0.2,0.23,0.33,0.4,0.45})-LOOKUP(L1712,{0,1950001,3300001,6950001,9000001,18000001,40000001},{0,97500,427500,636000,1536000,2796000,4796000}))*1.021,-2))</f>
        <v/>
      </c>
      <c r="P1712" s="21">
        <f>MAX(0,ROUNDDOWN(F1712-E1712-430000,-3))</f>
        <v/>
      </c>
      <c r="Q1712" s="21">
        <f>MAX(0,ROUNDDOWN(F1712-E1712-430000-H1712,-3))</f>
        <v/>
      </c>
      <c r="R1712" s="21">
        <f>IF(F1712&lt;=450000,0,MAX(0,P1712*0.06-MIN(50000,P1712)*0.03))</f>
        <v/>
      </c>
      <c r="S1712" s="21">
        <f>IF(F1712&lt;=450000,0,MAX(0,P1712*0.04-MIN(50000,P1712)*0.02))</f>
        <v/>
      </c>
      <c r="T1712" s="21">
        <f>IF(F1712&lt;=450000,0,MAX(0,Q1712*0.06-MIN(50000,Q1712)*0.03))</f>
        <v/>
      </c>
      <c r="U1712" s="21">
        <f>IF(F1712&lt;=450000,0,MAX(0,Q1712*0.04-MIN(50000,Q1712)*0.02))</f>
        <v/>
      </c>
      <c r="V1712" s="21">
        <f>50000+MAX(0,G1712-480000)</f>
        <v/>
      </c>
      <c r="W1712" s="21">
        <f>P1712-V1712</f>
        <v/>
      </c>
      <c r="X1712" s="21">
        <f>Q1712-V1712</f>
        <v/>
      </c>
      <c r="Y1712" s="22">
        <f>IF(W1712&lt;0,0.9,LOOKUP(W1712,{0,1950001,3300001,6950001,9000001,18000001,40000001},{0.84895,0.7979,0.6958,0.66517,0.56307,0.4916,0.44055}))</f>
        <v/>
      </c>
      <c r="Z1712" s="22">
        <f>IF(X1712&lt;0,0.9,LOOKUP(X1712,{0,1950001,3300001,6950001,9000001,18000001,40000001},{0.84895,0.7979,0.6958,0.66517,0.56307,0.4916,0.44055}))</f>
        <v/>
      </c>
      <c r="AA1712" s="22">
        <f>IF(W1712&lt;0,0,CHOOSE(MATCH(W1712,{0,1950001,3300001,6950001,9000001},1),5.105/84.895,10.21/79.79,20.42/69.58,23.483/66.517,33.693/56.307))</f>
        <v/>
      </c>
      <c r="AB1712" s="21">
        <f>IF(C1712&lt;=2000,0,(MIN(C1712,ROUNDDOWN(F1712*0.3,0))-2000)*0.1)</f>
        <v/>
      </c>
      <c r="AC1712" s="21">
        <f>IF(C1712&lt;=2000,0,MIN((C1712-2000)*Y1712,(R1712+S1712)*0.2))</f>
        <v/>
      </c>
      <c r="AD1712" s="21">
        <f>IF(C1712&lt;=2000,0,MIN((C1712-2000)*Z1712,(T1712+U1712)*0.2))</f>
        <v/>
      </c>
      <c r="AE1712" s="21">
        <f>AC1712*AA1712</f>
        <v/>
      </c>
      <c r="AF1712" s="21">
        <f>ROUNDDOWN(R1712,-2)+ROUNDDOWN(S1712,-2)</f>
        <v/>
      </c>
      <c r="AG1712" s="21">
        <f>ROUNDDOWN(MAX(0,R1712-(AB1712+AC1712+AE1712)*0.6),-2)+ROUNDDOWN(MAX(0,S1712-(AB1712+AC1712+AE1712)*0.4),-2)</f>
        <v/>
      </c>
      <c r="AH1712" s="21">
        <f>ROUNDDOWN(MAX(0,T1712-(AB1712+AD1712)*0.6),-2)+ROUNDDOWN(MAX(0,U1712-(AB1712+AD1712)*0.4),-2)</f>
        <v/>
      </c>
      <c r="AI1712" s="21">
        <f>ROUNDDOWN(T1712,-2)+ROUNDDOWN(U1712,-2)</f>
        <v/>
      </c>
      <c r="AJ1712" s="21">
        <f>M1712+AF1712</f>
        <v/>
      </c>
      <c r="AK1712" s="21">
        <f>M1712+AG1712</f>
        <v/>
      </c>
      <c r="AL1712" s="21">
        <f>N1712+AH1712</f>
        <v/>
      </c>
      <c r="AM1712" s="21">
        <f>O1712+AI1712</f>
        <v/>
      </c>
      <c r="AN1712" s="21">
        <f>N1712+AI1712</f>
        <v/>
      </c>
      <c r="AO1712" s="21">
        <f>ROUNDDOWN((R1712+S1712)*0.2/Y1712+2000,0)</f>
        <v/>
      </c>
      <c r="AP1712" s="21">
        <f>ROUNDDOWN((T1712+U1712)*0.2/Z1712+2000,0)</f>
        <v/>
      </c>
      <c r="AQ1712" s="21">
        <f>AL1712-AK1712</f>
        <v/>
      </c>
      <c r="AR1712" s="21">
        <f>AM1712-AK1712</f>
        <v/>
      </c>
      <c r="AS1712" s="21">
        <f>AM1712-AL1712</f>
        <v/>
      </c>
      <c r="AT1712" s="21">
        <f>AK1712+C1712-AJ1712</f>
        <v/>
      </c>
      <c r="AU1712" s="21">
        <f>AL1712+C1712-AM1712</f>
        <v/>
      </c>
      <c r="AV1712" s="21">
        <f>AN1712+C1712-AM1712</f>
        <v/>
      </c>
    </row>
    <row r="1713">
      <c r="A1713" t="inlineStr">
        <is>
          <t>年収別 上限+5万</t>
        </is>
      </c>
      <c r="B1713" s="21">
        <f>'4_年収別'!$A$157</f>
        <v/>
      </c>
      <c r="C1713" s="21">
        <f>AO1713+50000</f>
        <v/>
      </c>
      <c r="D1713" s="21" t="n">
        <v>0</v>
      </c>
      <c r="E1713" s="21">
        <f>ROUND(MIN(B1713/12,650000)*12*0.0915+MIN(B1713/12,1390000)*12*(0.0504+0)+B1713*0.005,0)</f>
        <v/>
      </c>
      <c r="F1713" s="21">
        <f>IF(B1713&lt;741000,0,IF(B1713&lt;2191000,B1713-740000,IF(B1713&lt;2193000,1451000,IF(B1713&lt;2196000,1453000,IF(B1713&lt;2200000,1456000,IF(B1713&lt;3600000,ROUND(ROUNDDOWN(B1713/4,-3)*2.8,0)-80000,IF(B1713&lt;6600000,ROUND(ROUNDDOWN(B1713/4,-3)*3.2,0)-440000,IF(B1713&lt;8500000,ROUNDDOWN(B1713*0.9,0)-1100000,B1713-1950000))))))))</f>
        <v/>
      </c>
      <c r="G1713" s="21">
        <f>IF(F1713&gt;23500000,NA(),IF(F1713&lt;=4890000,1040000,IF(F1713&lt;=6550000,670000,620000)))</f>
        <v/>
      </c>
      <c r="H1713" s="21">
        <f>IF(D1713&lt;=0,0,MAX(0,MIN(2000000,D1713-MIN(100000,ROUNDDOWN(F1713*0.05,0)))))</f>
        <v/>
      </c>
      <c r="I1713" s="21">
        <f>IF(C1713&lt;=2000,0,MIN(C1713,ROUNDDOWN(F1713*0.4,0))-2000)</f>
        <v/>
      </c>
      <c r="J1713" s="21">
        <f>MAX(0,ROUNDDOWN(F1713-E1713-G1713,-3))</f>
        <v/>
      </c>
      <c r="K1713" s="21">
        <f>MAX(0,ROUNDDOWN(F1713-E1713-G1713-H1713-I1713,-3))</f>
        <v/>
      </c>
      <c r="L1713" s="21">
        <f>MAX(0,ROUNDDOWN(F1713-E1713-G1713-H1713,-3))</f>
        <v/>
      </c>
      <c r="M1713" s="21">
        <f>IF(J1713&lt;=0,0,ROUNDDOWN((J1713*LOOKUP(J1713,{0,1950001,3300001,6950001,9000001,18000001,40000001},{0.05,0.1,0.2,0.23,0.33,0.4,0.45})-LOOKUP(J1713,{0,1950001,3300001,6950001,9000001,18000001,40000001},{0,97500,427500,636000,1536000,2796000,4796000}))*1.021,-2))</f>
        <v/>
      </c>
      <c r="N1713" s="21">
        <f>IF(K1713&lt;=0,0,ROUNDDOWN((K1713*LOOKUP(K1713,{0,1950001,3300001,6950001,9000001,18000001,40000001},{0.05,0.1,0.2,0.23,0.33,0.4,0.45})-LOOKUP(K1713,{0,1950001,3300001,6950001,9000001,18000001,40000001},{0,97500,427500,636000,1536000,2796000,4796000}))*1.021,-2))</f>
        <v/>
      </c>
      <c r="O1713" s="21">
        <f>IF(L1713&lt;=0,0,ROUNDDOWN((L1713*LOOKUP(L1713,{0,1950001,3300001,6950001,9000001,18000001,40000001},{0.05,0.1,0.2,0.23,0.33,0.4,0.45})-LOOKUP(L1713,{0,1950001,3300001,6950001,9000001,18000001,40000001},{0,97500,427500,636000,1536000,2796000,4796000}))*1.021,-2))</f>
        <v/>
      </c>
      <c r="P1713" s="21">
        <f>MAX(0,ROUNDDOWN(F1713-E1713-430000,-3))</f>
        <v/>
      </c>
      <c r="Q1713" s="21">
        <f>MAX(0,ROUNDDOWN(F1713-E1713-430000-H1713,-3))</f>
        <v/>
      </c>
      <c r="R1713" s="21">
        <f>IF(F1713&lt;=450000,0,MAX(0,P1713*0.06-MIN(50000,P1713)*0.03))</f>
        <v/>
      </c>
      <c r="S1713" s="21">
        <f>IF(F1713&lt;=450000,0,MAX(0,P1713*0.04-MIN(50000,P1713)*0.02))</f>
        <v/>
      </c>
      <c r="T1713" s="21">
        <f>IF(F1713&lt;=450000,0,MAX(0,Q1713*0.06-MIN(50000,Q1713)*0.03))</f>
        <v/>
      </c>
      <c r="U1713" s="21">
        <f>IF(F1713&lt;=450000,0,MAX(0,Q1713*0.04-MIN(50000,Q1713)*0.02))</f>
        <v/>
      </c>
      <c r="V1713" s="21">
        <f>50000+MAX(0,G1713-480000)</f>
        <v/>
      </c>
      <c r="W1713" s="21">
        <f>P1713-V1713</f>
        <v/>
      </c>
      <c r="X1713" s="21">
        <f>Q1713-V1713</f>
        <v/>
      </c>
      <c r="Y1713" s="22">
        <f>IF(W1713&lt;0,0.9,LOOKUP(W1713,{0,1950001,3300001,6950001,9000001,18000001,40000001},{0.84895,0.7979,0.6958,0.66517,0.56307,0.4916,0.44055}))</f>
        <v/>
      </c>
      <c r="Z1713" s="22">
        <f>IF(X1713&lt;0,0.9,LOOKUP(X1713,{0,1950001,3300001,6950001,9000001,18000001,40000001},{0.84895,0.7979,0.6958,0.66517,0.56307,0.4916,0.44055}))</f>
        <v/>
      </c>
      <c r="AA1713" s="22">
        <f>IF(W1713&lt;0,0,CHOOSE(MATCH(W1713,{0,1950001,3300001,6950001,9000001},1),5.105/84.895,10.21/79.79,20.42/69.58,23.483/66.517,33.693/56.307))</f>
        <v/>
      </c>
      <c r="AB1713" s="21">
        <f>IF(C1713&lt;=2000,0,(MIN(C1713,ROUNDDOWN(F1713*0.3,0))-2000)*0.1)</f>
        <v/>
      </c>
      <c r="AC1713" s="21">
        <f>IF(C1713&lt;=2000,0,MIN((C1713-2000)*Y1713,(R1713+S1713)*0.2))</f>
        <v/>
      </c>
      <c r="AD1713" s="21">
        <f>IF(C1713&lt;=2000,0,MIN((C1713-2000)*Z1713,(T1713+U1713)*0.2))</f>
        <v/>
      </c>
      <c r="AE1713" s="21">
        <f>AC1713*AA1713</f>
        <v/>
      </c>
      <c r="AF1713" s="21">
        <f>ROUNDDOWN(R1713,-2)+ROUNDDOWN(S1713,-2)</f>
        <v/>
      </c>
      <c r="AG1713" s="21">
        <f>ROUNDDOWN(MAX(0,R1713-(AB1713+AC1713+AE1713)*0.6),-2)+ROUNDDOWN(MAX(0,S1713-(AB1713+AC1713+AE1713)*0.4),-2)</f>
        <v/>
      </c>
      <c r="AH1713" s="21">
        <f>ROUNDDOWN(MAX(0,T1713-(AB1713+AD1713)*0.6),-2)+ROUNDDOWN(MAX(0,U1713-(AB1713+AD1713)*0.4),-2)</f>
        <v/>
      </c>
      <c r="AI1713" s="21">
        <f>ROUNDDOWN(T1713,-2)+ROUNDDOWN(U1713,-2)</f>
        <v/>
      </c>
      <c r="AJ1713" s="21">
        <f>M1713+AF1713</f>
        <v/>
      </c>
      <c r="AK1713" s="21">
        <f>M1713+AG1713</f>
        <v/>
      </c>
      <c r="AL1713" s="21">
        <f>N1713+AH1713</f>
        <v/>
      </c>
      <c r="AM1713" s="21">
        <f>O1713+AI1713</f>
        <v/>
      </c>
      <c r="AN1713" s="21">
        <f>N1713+AI1713</f>
        <v/>
      </c>
      <c r="AO1713" s="21">
        <f>ROUNDDOWN((R1713+S1713)*0.2/Y1713+2000,0)</f>
        <v/>
      </c>
      <c r="AP1713" s="21">
        <f>ROUNDDOWN((T1713+U1713)*0.2/Z1713+2000,0)</f>
        <v/>
      </c>
      <c r="AQ1713" s="21">
        <f>AL1713-AK1713</f>
        <v/>
      </c>
      <c r="AR1713" s="21">
        <f>AM1713-AK1713</f>
        <v/>
      </c>
      <c r="AS1713" s="21">
        <f>AM1713-AL1713</f>
        <v/>
      </c>
      <c r="AT1713" s="21">
        <f>AK1713+C1713-AJ1713</f>
        <v/>
      </c>
      <c r="AU1713" s="21">
        <f>AL1713+C1713-AM1713</f>
        <v/>
      </c>
      <c r="AV1713" s="21">
        <f>AN1713+C1713-AM1713</f>
        <v/>
      </c>
    </row>
    <row r="1714">
      <c r="A1714" t="inlineStr">
        <is>
          <t>年収別 医療費15万</t>
        </is>
      </c>
      <c r="B1714" s="21">
        <f>'4_年収別'!$A$158</f>
        <v/>
      </c>
      <c r="C1714" s="21">
        <f>AO1714</f>
        <v/>
      </c>
      <c r="D1714" s="21" t="n">
        <v>150000</v>
      </c>
      <c r="E1714" s="21">
        <f>ROUND(MIN(B1714/12,650000)*12*0.0915+MIN(B1714/12,1390000)*12*(0.0504+0)+B1714*0.005,0)</f>
        <v/>
      </c>
      <c r="F1714" s="21">
        <f>IF(B1714&lt;741000,0,IF(B1714&lt;2191000,B1714-740000,IF(B1714&lt;2193000,1451000,IF(B1714&lt;2196000,1453000,IF(B1714&lt;2200000,1456000,IF(B1714&lt;3600000,ROUND(ROUNDDOWN(B1714/4,-3)*2.8,0)-80000,IF(B1714&lt;6600000,ROUND(ROUNDDOWN(B1714/4,-3)*3.2,0)-440000,IF(B1714&lt;8500000,ROUNDDOWN(B1714*0.9,0)-1100000,B1714-1950000))))))))</f>
        <v/>
      </c>
      <c r="G1714" s="21">
        <f>IF(F1714&gt;23500000,NA(),IF(F1714&lt;=4890000,1040000,IF(F1714&lt;=6550000,670000,620000)))</f>
        <v/>
      </c>
      <c r="H1714" s="21">
        <f>IF(D1714&lt;=0,0,MAX(0,MIN(2000000,D1714-MIN(100000,ROUNDDOWN(F1714*0.05,0)))))</f>
        <v/>
      </c>
      <c r="I1714" s="21">
        <f>IF(C1714&lt;=2000,0,MIN(C1714,ROUNDDOWN(F1714*0.4,0))-2000)</f>
        <v/>
      </c>
      <c r="J1714" s="21">
        <f>MAX(0,ROUNDDOWN(F1714-E1714-G1714,-3))</f>
        <v/>
      </c>
      <c r="K1714" s="21">
        <f>MAX(0,ROUNDDOWN(F1714-E1714-G1714-H1714-I1714,-3))</f>
        <v/>
      </c>
      <c r="L1714" s="21">
        <f>MAX(0,ROUNDDOWN(F1714-E1714-G1714-H1714,-3))</f>
        <v/>
      </c>
      <c r="M1714" s="21">
        <f>IF(J1714&lt;=0,0,ROUNDDOWN((J1714*LOOKUP(J1714,{0,1950001,3300001,6950001,9000001,18000001,40000001},{0.05,0.1,0.2,0.23,0.33,0.4,0.45})-LOOKUP(J1714,{0,1950001,3300001,6950001,9000001,18000001,40000001},{0,97500,427500,636000,1536000,2796000,4796000}))*1.021,-2))</f>
        <v/>
      </c>
      <c r="N1714" s="21">
        <f>IF(K1714&lt;=0,0,ROUNDDOWN((K1714*LOOKUP(K1714,{0,1950001,3300001,6950001,9000001,18000001,40000001},{0.05,0.1,0.2,0.23,0.33,0.4,0.45})-LOOKUP(K1714,{0,1950001,3300001,6950001,9000001,18000001,40000001},{0,97500,427500,636000,1536000,2796000,4796000}))*1.021,-2))</f>
        <v/>
      </c>
      <c r="O1714" s="21">
        <f>IF(L1714&lt;=0,0,ROUNDDOWN((L1714*LOOKUP(L1714,{0,1950001,3300001,6950001,9000001,18000001,40000001},{0.05,0.1,0.2,0.23,0.33,0.4,0.45})-LOOKUP(L1714,{0,1950001,3300001,6950001,9000001,18000001,40000001},{0,97500,427500,636000,1536000,2796000,4796000}))*1.021,-2))</f>
        <v/>
      </c>
      <c r="P1714" s="21">
        <f>MAX(0,ROUNDDOWN(F1714-E1714-430000,-3))</f>
        <v/>
      </c>
      <c r="Q1714" s="21">
        <f>MAX(0,ROUNDDOWN(F1714-E1714-430000-H1714,-3))</f>
        <v/>
      </c>
      <c r="R1714" s="21">
        <f>IF(F1714&lt;=450000,0,MAX(0,P1714*0.06-MIN(50000,P1714)*0.03))</f>
        <v/>
      </c>
      <c r="S1714" s="21">
        <f>IF(F1714&lt;=450000,0,MAX(0,P1714*0.04-MIN(50000,P1714)*0.02))</f>
        <v/>
      </c>
      <c r="T1714" s="21">
        <f>IF(F1714&lt;=450000,0,MAX(0,Q1714*0.06-MIN(50000,Q1714)*0.03))</f>
        <v/>
      </c>
      <c r="U1714" s="21">
        <f>IF(F1714&lt;=450000,0,MAX(0,Q1714*0.04-MIN(50000,Q1714)*0.02))</f>
        <v/>
      </c>
      <c r="V1714" s="21">
        <f>50000+MAX(0,G1714-480000)</f>
        <v/>
      </c>
      <c r="W1714" s="21">
        <f>P1714-V1714</f>
        <v/>
      </c>
      <c r="X1714" s="21">
        <f>Q1714-V1714</f>
        <v/>
      </c>
      <c r="Y1714" s="22">
        <f>IF(W1714&lt;0,0.9,LOOKUP(W1714,{0,1950001,3300001,6950001,9000001,18000001,40000001},{0.84895,0.7979,0.6958,0.66517,0.56307,0.4916,0.44055}))</f>
        <v/>
      </c>
      <c r="Z1714" s="22">
        <f>IF(X1714&lt;0,0.9,LOOKUP(X1714,{0,1950001,3300001,6950001,9000001,18000001,40000001},{0.84895,0.7979,0.6958,0.66517,0.56307,0.4916,0.44055}))</f>
        <v/>
      </c>
      <c r="AA1714" s="22">
        <f>IF(W1714&lt;0,0,CHOOSE(MATCH(W1714,{0,1950001,3300001,6950001,9000001},1),5.105/84.895,10.21/79.79,20.42/69.58,23.483/66.517,33.693/56.307))</f>
        <v/>
      </c>
      <c r="AB1714" s="21">
        <f>IF(C1714&lt;=2000,0,(MIN(C1714,ROUNDDOWN(F1714*0.3,0))-2000)*0.1)</f>
        <v/>
      </c>
      <c r="AC1714" s="21">
        <f>IF(C1714&lt;=2000,0,MIN((C1714-2000)*Y1714,(R1714+S1714)*0.2))</f>
        <v/>
      </c>
      <c r="AD1714" s="21">
        <f>IF(C1714&lt;=2000,0,MIN((C1714-2000)*Z1714,(T1714+U1714)*0.2))</f>
        <v/>
      </c>
      <c r="AE1714" s="21">
        <f>AC1714*AA1714</f>
        <v/>
      </c>
      <c r="AF1714" s="21">
        <f>ROUNDDOWN(R1714,-2)+ROUNDDOWN(S1714,-2)</f>
        <v/>
      </c>
      <c r="AG1714" s="21">
        <f>ROUNDDOWN(MAX(0,R1714-(AB1714+AC1714+AE1714)*0.6),-2)+ROUNDDOWN(MAX(0,S1714-(AB1714+AC1714+AE1714)*0.4),-2)</f>
        <v/>
      </c>
      <c r="AH1714" s="21">
        <f>ROUNDDOWN(MAX(0,T1714-(AB1714+AD1714)*0.6),-2)+ROUNDDOWN(MAX(0,U1714-(AB1714+AD1714)*0.4),-2)</f>
        <v/>
      </c>
      <c r="AI1714" s="21">
        <f>ROUNDDOWN(T1714,-2)+ROUNDDOWN(U1714,-2)</f>
        <v/>
      </c>
      <c r="AJ1714" s="21">
        <f>M1714+AF1714</f>
        <v/>
      </c>
      <c r="AK1714" s="21">
        <f>M1714+AG1714</f>
        <v/>
      </c>
      <c r="AL1714" s="21">
        <f>N1714+AH1714</f>
        <v/>
      </c>
      <c r="AM1714" s="21">
        <f>O1714+AI1714</f>
        <v/>
      </c>
      <c r="AN1714" s="21">
        <f>N1714+AI1714</f>
        <v/>
      </c>
      <c r="AO1714" s="21">
        <f>ROUNDDOWN((R1714+S1714)*0.2/Y1714+2000,0)</f>
        <v/>
      </c>
      <c r="AP1714" s="21">
        <f>ROUNDDOWN((T1714+U1714)*0.2/Z1714+2000,0)</f>
        <v/>
      </c>
      <c r="AQ1714" s="21">
        <f>AL1714-AK1714</f>
        <v/>
      </c>
      <c r="AR1714" s="21">
        <f>AM1714-AK1714</f>
        <v/>
      </c>
      <c r="AS1714" s="21">
        <f>AM1714-AL1714</f>
        <v/>
      </c>
      <c r="AT1714" s="21">
        <f>AK1714+C1714-AJ1714</f>
        <v/>
      </c>
      <c r="AU1714" s="21">
        <f>AL1714+C1714-AM1714</f>
        <v/>
      </c>
      <c r="AV1714" s="21">
        <f>AN1714+C1714-AM1714</f>
        <v/>
      </c>
    </row>
    <row r="1715">
      <c r="A1715" t="inlineStr">
        <is>
          <t>年収別 上限+5万</t>
        </is>
      </c>
      <c r="B1715" s="21">
        <f>'4_年収別'!$A$158</f>
        <v/>
      </c>
      <c r="C1715" s="21">
        <f>AO1715+50000</f>
        <v/>
      </c>
      <c r="D1715" s="21" t="n">
        <v>0</v>
      </c>
      <c r="E1715" s="21">
        <f>ROUND(MIN(B1715/12,650000)*12*0.0915+MIN(B1715/12,1390000)*12*(0.0504+0)+B1715*0.005,0)</f>
        <v/>
      </c>
      <c r="F1715" s="21">
        <f>IF(B1715&lt;741000,0,IF(B1715&lt;2191000,B1715-740000,IF(B1715&lt;2193000,1451000,IF(B1715&lt;2196000,1453000,IF(B1715&lt;2200000,1456000,IF(B1715&lt;3600000,ROUND(ROUNDDOWN(B1715/4,-3)*2.8,0)-80000,IF(B1715&lt;6600000,ROUND(ROUNDDOWN(B1715/4,-3)*3.2,0)-440000,IF(B1715&lt;8500000,ROUNDDOWN(B1715*0.9,0)-1100000,B1715-1950000))))))))</f>
        <v/>
      </c>
      <c r="G1715" s="21">
        <f>IF(F1715&gt;23500000,NA(),IF(F1715&lt;=4890000,1040000,IF(F1715&lt;=6550000,670000,620000)))</f>
        <v/>
      </c>
      <c r="H1715" s="21">
        <f>IF(D1715&lt;=0,0,MAX(0,MIN(2000000,D1715-MIN(100000,ROUNDDOWN(F1715*0.05,0)))))</f>
        <v/>
      </c>
      <c r="I1715" s="21">
        <f>IF(C1715&lt;=2000,0,MIN(C1715,ROUNDDOWN(F1715*0.4,0))-2000)</f>
        <v/>
      </c>
      <c r="J1715" s="21">
        <f>MAX(0,ROUNDDOWN(F1715-E1715-G1715,-3))</f>
        <v/>
      </c>
      <c r="K1715" s="21">
        <f>MAX(0,ROUNDDOWN(F1715-E1715-G1715-H1715-I1715,-3))</f>
        <v/>
      </c>
      <c r="L1715" s="21">
        <f>MAX(0,ROUNDDOWN(F1715-E1715-G1715-H1715,-3))</f>
        <v/>
      </c>
      <c r="M1715" s="21">
        <f>IF(J1715&lt;=0,0,ROUNDDOWN((J1715*LOOKUP(J1715,{0,1950001,3300001,6950001,9000001,18000001,40000001},{0.05,0.1,0.2,0.23,0.33,0.4,0.45})-LOOKUP(J1715,{0,1950001,3300001,6950001,9000001,18000001,40000001},{0,97500,427500,636000,1536000,2796000,4796000}))*1.021,-2))</f>
        <v/>
      </c>
      <c r="N1715" s="21">
        <f>IF(K1715&lt;=0,0,ROUNDDOWN((K1715*LOOKUP(K1715,{0,1950001,3300001,6950001,9000001,18000001,40000001},{0.05,0.1,0.2,0.23,0.33,0.4,0.45})-LOOKUP(K1715,{0,1950001,3300001,6950001,9000001,18000001,40000001},{0,97500,427500,636000,1536000,2796000,4796000}))*1.021,-2))</f>
        <v/>
      </c>
      <c r="O1715" s="21">
        <f>IF(L1715&lt;=0,0,ROUNDDOWN((L1715*LOOKUP(L1715,{0,1950001,3300001,6950001,9000001,18000001,40000001},{0.05,0.1,0.2,0.23,0.33,0.4,0.45})-LOOKUP(L1715,{0,1950001,3300001,6950001,9000001,18000001,40000001},{0,97500,427500,636000,1536000,2796000,4796000}))*1.021,-2))</f>
        <v/>
      </c>
      <c r="P1715" s="21">
        <f>MAX(0,ROUNDDOWN(F1715-E1715-430000,-3))</f>
        <v/>
      </c>
      <c r="Q1715" s="21">
        <f>MAX(0,ROUNDDOWN(F1715-E1715-430000-H1715,-3))</f>
        <v/>
      </c>
      <c r="R1715" s="21">
        <f>IF(F1715&lt;=450000,0,MAX(0,P1715*0.06-MIN(50000,P1715)*0.03))</f>
        <v/>
      </c>
      <c r="S1715" s="21">
        <f>IF(F1715&lt;=450000,0,MAX(0,P1715*0.04-MIN(50000,P1715)*0.02))</f>
        <v/>
      </c>
      <c r="T1715" s="21">
        <f>IF(F1715&lt;=450000,0,MAX(0,Q1715*0.06-MIN(50000,Q1715)*0.03))</f>
        <v/>
      </c>
      <c r="U1715" s="21">
        <f>IF(F1715&lt;=450000,0,MAX(0,Q1715*0.04-MIN(50000,Q1715)*0.02))</f>
        <v/>
      </c>
      <c r="V1715" s="21">
        <f>50000+MAX(0,G1715-480000)</f>
        <v/>
      </c>
      <c r="W1715" s="21">
        <f>P1715-V1715</f>
        <v/>
      </c>
      <c r="X1715" s="21">
        <f>Q1715-V1715</f>
        <v/>
      </c>
      <c r="Y1715" s="22">
        <f>IF(W1715&lt;0,0.9,LOOKUP(W1715,{0,1950001,3300001,6950001,9000001,18000001,40000001},{0.84895,0.7979,0.6958,0.66517,0.56307,0.4916,0.44055}))</f>
        <v/>
      </c>
      <c r="Z1715" s="22">
        <f>IF(X1715&lt;0,0.9,LOOKUP(X1715,{0,1950001,3300001,6950001,9000001,18000001,40000001},{0.84895,0.7979,0.6958,0.66517,0.56307,0.4916,0.44055}))</f>
        <v/>
      </c>
      <c r="AA1715" s="22">
        <f>IF(W1715&lt;0,0,CHOOSE(MATCH(W1715,{0,1950001,3300001,6950001,9000001},1),5.105/84.895,10.21/79.79,20.42/69.58,23.483/66.517,33.693/56.307))</f>
        <v/>
      </c>
      <c r="AB1715" s="21">
        <f>IF(C1715&lt;=2000,0,(MIN(C1715,ROUNDDOWN(F1715*0.3,0))-2000)*0.1)</f>
        <v/>
      </c>
      <c r="AC1715" s="21">
        <f>IF(C1715&lt;=2000,0,MIN((C1715-2000)*Y1715,(R1715+S1715)*0.2))</f>
        <v/>
      </c>
      <c r="AD1715" s="21">
        <f>IF(C1715&lt;=2000,0,MIN((C1715-2000)*Z1715,(T1715+U1715)*0.2))</f>
        <v/>
      </c>
      <c r="AE1715" s="21">
        <f>AC1715*AA1715</f>
        <v/>
      </c>
      <c r="AF1715" s="21">
        <f>ROUNDDOWN(R1715,-2)+ROUNDDOWN(S1715,-2)</f>
        <v/>
      </c>
      <c r="AG1715" s="21">
        <f>ROUNDDOWN(MAX(0,R1715-(AB1715+AC1715+AE1715)*0.6),-2)+ROUNDDOWN(MAX(0,S1715-(AB1715+AC1715+AE1715)*0.4),-2)</f>
        <v/>
      </c>
      <c r="AH1715" s="21">
        <f>ROUNDDOWN(MAX(0,T1715-(AB1715+AD1715)*0.6),-2)+ROUNDDOWN(MAX(0,U1715-(AB1715+AD1715)*0.4),-2)</f>
        <v/>
      </c>
      <c r="AI1715" s="21">
        <f>ROUNDDOWN(T1715,-2)+ROUNDDOWN(U1715,-2)</f>
        <v/>
      </c>
      <c r="AJ1715" s="21">
        <f>M1715+AF1715</f>
        <v/>
      </c>
      <c r="AK1715" s="21">
        <f>M1715+AG1715</f>
        <v/>
      </c>
      <c r="AL1715" s="21">
        <f>N1715+AH1715</f>
        <v/>
      </c>
      <c r="AM1715" s="21">
        <f>O1715+AI1715</f>
        <v/>
      </c>
      <c r="AN1715" s="21">
        <f>N1715+AI1715</f>
        <v/>
      </c>
      <c r="AO1715" s="21">
        <f>ROUNDDOWN((R1715+S1715)*0.2/Y1715+2000,0)</f>
        <v/>
      </c>
      <c r="AP1715" s="21">
        <f>ROUNDDOWN((T1715+U1715)*0.2/Z1715+2000,0)</f>
        <v/>
      </c>
      <c r="AQ1715" s="21">
        <f>AL1715-AK1715</f>
        <v/>
      </c>
      <c r="AR1715" s="21">
        <f>AM1715-AK1715</f>
        <v/>
      </c>
      <c r="AS1715" s="21">
        <f>AM1715-AL1715</f>
        <v/>
      </c>
      <c r="AT1715" s="21">
        <f>AK1715+C1715-AJ1715</f>
        <v/>
      </c>
      <c r="AU1715" s="21">
        <f>AL1715+C1715-AM1715</f>
        <v/>
      </c>
      <c r="AV1715" s="21">
        <f>AN1715+C1715-AM1715</f>
        <v/>
      </c>
    </row>
    <row r="1716">
      <c r="A1716" t="inlineStr">
        <is>
          <t>年収別 医療費15万</t>
        </is>
      </c>
      <c r="B1716" s="21">
        <f>'4_年収別'!$A$159</f>
        <v/>
      </c>
      <c r="C1716" s="21">
        <f>AO1716</f>
        <v/>
      </c>
      <c r="D1716" s="21" t="n">
        <v>150000</v>
      </c>
      <c r="E1716" s="21">
        <f>ROUND(MIN(B1716/12,650000)*12*0.0915+MIN(B1716/12,1390000)*12*(0.0504+0)+B1716*0.005,0)</f>
        <v/>
      </c>
      <c r="F1716" s="21">
        <f>IF(B1716&lt;741000,0,IF(B1716&lt;2191000,B1716-740000,IF(B1716&lt;2193000,1451000,IF(B1716&lt;2196000,1453000,IF(B1716&lt;2200000,1456000,IF(B1716&lt;3600000,ROUND(ROUNDDOWN(B1716/4,-3)*2.8,0)-80000,IF(B1716&lt;6600000,ROUND(ROUNDDOWN(B1716/4,-3)*3.2,0)-440000,IF(B1716&lt;8500000,ROUNDDOWN(B1716*0.9,0)-1100000,B1716-1950000))))))))</f>
        <v/>
      </c>
      <c r="G1716" s="21">
        <f>IF(F1716&gt;23500000,NA(),IF(F1716&lt;=4890000,1040000,IF(F1716&lt;=6550000,670000,620000)))</f>
        <v/>
      </c>
      <c r="H1716" s="21">
        <f>IF(D1716&lt;=0,0,MAX(0,MIN(2000000,D1716-MIN(100000,ROUNDDOWN(F1716*0.05,0)))))</f>
        <v/>
      </c>
      <c r="I1716" s="21">
        <f>IF(C1716&lt;=2000,0,MIN(C1716,ROUNDDOWN(F1716*0.4,0))-2000)</f>
        <v/>
      </c>
      <c r="J1716" s="21">
        <f>MAX(0,ROUNDDOWN(F1716-E1716-G1716,-3))</f>
        <v/>
      </c>
      <c r="K1716" s="21">
        <f>MAX(0,ROUNDDOWN(F1716-E1716-G1716-H1716-I1716,-3))</f>
        <v/>
      </c>
      <c r="L1716" s="21">
        <f>MAX(0,ROUNDDOWN(F1716-E1716-G1716-H1716,-3))</f>
        <v/>
      </c>
      <c r="M1716" s="21">
        <f>IF(J1716&lt;=0,0,ROUNDDOWN((J1716*LOOKUP(J1716,{0,1950001,3300001,6950001,9000001,18000001,40000001},{0.05,0.1,0.2,0.23,0.33,0.4,0.45})-LOOKUP(J1716,{0,1950001,3300001,6950001,9000001,18000001,40000001},{0,97500,427500,636000,1536000,2796000,4796000}))*1.021,-2))</f>
        <v/>
      </c>
      <c r="N1716" s="21">
        <f>IF(K1716&lt;=0,0,ROUNDDOWN((K1716*LOOKUP(K1716,{0,1950001,3300001,6950001,9000001,18000001,40000001},{0.05,0.1,0.2,0.23,0.33,0.4,0.45})-LOOKUP(K1716,{0,1950001,3300001,6950001,9000001,18000001,40000001},{0,97500,427500,636000,1536000,2796000,4796000}))*1.021,-2))</f>
        <v/>
      </c>
      <c r="O1716" s="21">
        <f>IF(L1716&lt;=0,0,ROUNDDOWN((L1716*LOOKUP(L1716,{0,1950001,3300001,6950001,9000001,18000001,40000001},{0.05,0.1,0.2,0.23,0.33,0.4,0.45})-LOOKUP(L1716,{0,1950001,3300001,6950001,9000001,18000001,40000001},{0,97500,427500,636000,1536000,2796000,4796000}))*1.021,-2))</f>
        <v/>
      </c>
      <c r="P1716" s="21">
        <f>MAX(0,ROUNDDOWN(F1716-E1716-430000,-3))</f>
        <v/>
      </c>
      <c r="Q1716" s="21">
        <f>MAX(0,ROUNDDOWN(F1716-E1716-430000-H1716,-3))</f>
        <v/>
      </c>
      <c r="R1716" s="21">
        <f>IF(F1716&lt;=450000,0,MAX(0,P1716*0.06-MIN(50000,P1716)*0.03))</f>
        <v/>
      </c>
      <c r="S1716" s="21">
        <f>IF(F1716&lt;=450000,0,MAX(0,P1716*0.04-MIN(50000,P1716)*0.02))</f>
        <v/>
      </c>
      <c r="T1716" s="21">
        <f>IF(F1716&lt;=450000,0,MAX(0,Q1716*0.06-MIN(50000,Q1716)*0.03))</f>
        <v/>
      </c>
      <c r="U1716" s="21">
        <f>IF(F1716&lt;=450000,0,MAX(0,Q1716*0.04-MIN(50000,Q1716)*0.02))</f>
        <v/>
      </c>
      <c r="V1716" s="21">
        <f>50000+MAX(0,G1716-480000)</f>
        <v/>
      </c>
      <c r="W1716" s="21">
        <f>P1716-V1716</f>
        <v/>
      </c>
      <c r="X1716" s="21">
        <f>Q1716-V1716</f>
        <v/>
      </c>
      <c r="Y1716" s="22">
        <f>IF(W1716&lt;0,0.9,LOOKUP(W1716,{0,1950001,3300001,6950001,9000001,18000001,40000001},{0.84895,0.7979,0.6958,0.66517,0.56307,0.4916,0.44055}))</f>
        <v/>
      </c>
      <c r="Z1716" s="22">
        <f>IF(X1716&lt;0,0.9,LOOKUP(X1716,{0,1950001,3300001,6950001,9000001,18000001,40000001},{0.84895,0.7979,0.6958,0.66517,0.56307,0.4916,0.44055}))</f>
        <v/>
      </c>
      <c r="AA1716" s="22">
        <f>IF(W1716&lt;0,0,CHOOSE(MATCH(W1716,{0,1950001,3300001,6950001,9000001},1),5.105/84.895,10.21/79.79,20.42/69.58,23.483/66.517,33.693/56.307))</f>
        <v/>
      </c>
      <c r="AB1716" s="21">
        <f>IF(C1716&lt;=2000,0,(MIN(C1716,ROUNDDOWN(F1716*0.3,0))-2000)*0.1)</f>
        <v/>
      </c>
      <c r="AC1716" s="21">
        <f>IF(C1716&lt;=2000,0,MIN((C1716-2000)*Y1716,(R1716+S1716)*0.2))</f>
        <v/>
      </c>
      <c r="AD1716" s="21">
        <f>IF(C1716&lt;=2000,0,MIN((C1716-2000)*Z1716,(T1716+U1716)*0.2))</f>
        <v/>
      </c>
      <c r="AE1716" s="21">
        <f>AC1716*AA1716</f>
        <v/>
      </c>
      <c r="AF1716" s="21">
        <f>ROUNDDOWN(R1716,-2)+ROUNDDOWN(S1716,-2)</f>
        <v/>
      </c>
      <c r="AG1716" s="21">
        <f>ROUNDDOWN(MAX(0,R1716-(AB1716+AC1716+AE1716)*0.6),-2)+ROUNDDOWN(MAX(0,S1716-(AB1716+AC1716+AE1716)*0.4),-2)</f>
        <v/>
      </c>
      <c r="AH1716" s="21">
        <f>ROUNDDOWN(MAX(0,T1716-(AB1716+AD1716)*0.6),-2)+ROUNDDOWN(MAX(0,U1716-(AB1716+AD1716)*0.4),-2)</f>
        <v/>
      </c>
      <c r="AI1716" s="21">
        <f>ROUNDDOWN(T1716,-2)+ROUNDDOWN(U1716,-2)</f>
        <v/>
      </c>
      <c r="AJ1716" s="21">
        <f>M1716+AF1716</f>
        <v/>
      </c>
      <c r="AK1716" s="21">
        <f>M1716+AG1716</f>
        <v/>
      </c>
      <c r="AL1716" s="21">
        <f>N1716+AH1716</f>
        <v/>
      </c>
      <c r="AM1716" s="21">
        <f>O1716+AI1716</f>
        <v/>
      </c>
      <c r="AN1716" s="21">
        <f>N1716+AI1716</f>
        <v/>
      </c>
      <c r="AO1716" s="21">
        <f>ROUNDDOWN((R1716+S1716)*0.2/Y1716+2000,0)</f>
        <v/>
      </c>
      <c r="AP1716" s="21">
        <f>ROUNDDOWN((T1716+U1716)*0.2/Z1716+2000,0)</f>
        <v/>
      </c>
      <c r="AQ1716" s="21">
        <f>AL1716-AK1716</f>
        <v/>
      </c>
      <c r="AR1716" s="21">
        <f>AM1716-AK1716</f>
        <v/>
      </c>
      <c r="AS1716" s="21">
        <f>AM1716-AL1716</f>
        <v/>
      </c>
      <c r="AT1716" s="21">
        <f>AK1716+C1716-AJ1716</f>
        <v/>
      </c>
      <c r="AU1716" s="21">
        <f>AL1716+C1716-AM1716</f>
        <v/>
      </c>
      <c r="AV1716" s="21">
        <f>AN1716+C1716-AM1716</f>
        <v/>
      </c>
    </row>
    <row r="1717">
      <c r="A1717" t="inlineStr">
        <is>
          <t>年収別 上限+5万</t>
        </is>
      </c>
      <c r="B1717" s="21">
        <f>'4_年収別'!$A$159</f>
        <v/>
      </c>
      <c r="C1717" s="21">
        <f>AO1717+50000</f>
        <v/>
      </c>
      <c r="D1717" s="21" t="n">
        <v>0</v>
      </c>
      <c r="E1717" s="21">
        <f>ROUND(MIN(B1717/12,650000)*12*0.0915+MIN(B1717/12,1390000)*12*(0.0504+0)+B1717*0.005,0)</f>
        <v/>
      </c>
      <c r="F1717" s="21">
        <f>IF(B1717&lt;741000,0,IF(B1717&lt;2191000,B1717-740000,IF(B1717&lt;2193000,1451000,IF(B1717&lt;2196000,1453000,IF(B1717&lt;2200000,1456000,IF(B1717&lt;3600000,ROUND(ROUNDDOWN(B1717/4,-3)*2.8,0)-80000,IF(B1717&lt;6600000,ROUND(ROUNDDOWN(B1717/4,-3)*3.2,0)-440000,IF(B1717&lt;8500000,ROUNDDOWN(B1717*0.9,0)-1100000,B1717-1950000))))))))</f>
        <v/>
      </c>
      <c r="G1717" s="21">
        <f>IF(F1717&gt;23500000,NA(),IF(F1717&lt;=4890000,1040000,IF(F1717&lt;=6550000,670000,620000)))</f>
        <v/>
      </c>
      <c r="H1717" s="21">
        <f>IF(D1717&lt;=0,0,MAX(0,MIN(2000000,D1717-MIN(100000,ROUNDDOWN(F1717*0.05,0)))))</f>
        <v/>
      </c>
      <c r="I1717" s="21">
        <f>IF(C1717&lt;=2000,0,MIN(C1717,ROUNDDOWN(F1717*0.4,0))-2000)</f>
        <v/>
      </c>
      <c r="J1717" s="21">
        <f>MAX(0,ROUNDDOWN(F1717-E1717-G1717,-3))</f>
        <v/>
      </c>
      <c r="K1717" s="21">
        <f>MAX(0,ROUNDDOWN(F1717-E1717-G1717-H1717-I1717,-3))</f>
        <v/>
      </c>
      <c r="L1717" s="21">
        <f>MAX(0,ROUNDDOWN(F1717-E1717-G1717-H1717,-3))</f>
        <v/>
      </c>
      <c r="M1717" s="21">
        <f>IF(J1717&lt;=0,0,ROUNDDOWN((J1717*LOOKUP(J1717,{0,1950001,3300001,6950001,9000001,18000001,40000001},{0.05,0.1,0.2,0.23,0.33,0.4,0.45})-LOOKUP(J1717,{0,1950001,3300001,6950001,9000001,18000001,40000001},{0,97500,427500,636000,1536000,2796000,4796000}))*1.021,-2))</f>
        <v/>
      </c>
      <c r="N1717" s="21">
        <f>IF(K1717&lt;=0,0,ROUNDDOWN((K1717*LOOKUP(K1717,{0,1950001,3300001,6950001,9000001,18000001,40000001},{0.05,0.1,0.2,0.23,0.33,0.4,0.45})-LOOKUP(K1717,{0,1950001,3300001,6950001,9000001,18000001,40000001},{0,97500,427500,636000,1536000,2796000,4796000}))*1.021,-2))</f>
        <v/>
      </c>
      <c r="O1717" s="21">
        <f>IF(L1717&lt;=0,0,ROUNDDOWN((L1717*LOOKUP(L1717,{0,1950001,3300001,6950001,9000001,18000001,40000001},{0.05,0.1,0.2,0.23,0.33,0.4,0.45})-LOOKUP(L1717,{0,1950001,3300001,6950001,9000001,18000001,40000001},{0,97500,427500,636000,1536000,2796000,4796000}))*1.021,-2))</f>
        <v/>
      </c>
      <c r="P1717" s="21">
        <f>MAX(0,ROUNDDOWN(F1717-E1717-430000,-3))</f>
        <v/>
      </c>
      <c r="Q1717" s="21">
        <f>MAX(0,ROUNDDOWN(F1717-E1717-430000-H1717,-3))</f>
        <v/>
      </c>
      <c r="R1717" s="21">
        <f>IF(F1717&lt;=450000,0,MAX(0,P1717*0.06-MIN(50000,P1717)*0.03))</f>
        <v/>
      </c>
      <c r="S1717" s="21">
        <f>IF(F1717&lt;=450000,0,MAX(0,P1717*0.04-MIN(50000,P1717)*0.02))</f>
        <v/>
      </c>
      <c r="T1717" s="21">
        <f>IF(F1717&lt;=450000,0,MAX(0,Q1717*0.06-MIN(50000,Q1717)*0.03))</f>
        <v/>
      </c>
      <c r="U1717" s="21">
        <f>IF(F1717&lt;=450000,0,MAX(0,Q1717*0.04-MIN(50000,Q1717)*0.02))</f>
        <v/>
      </c>
      <c r="V1717" s="21">
        <f>50000+MAX(0,G1717-480000)</f>
        <v/>
      </c>
      <c r="W1717" s="21">
        <f>P1717-V1717</f>
        <v/>
      </c>
      <c r="X1717" s="21">
        <f>Q1717-V1717</f>
        <v/>
      </c>
      <c r="Y1717" s="22">
        <f>IF(W1717&lt;0,0.9,LOOKUP(W1717,{0,1950001,3300001,6950001,9000001,18000001,40000001},{0.84895,0.7979,0.6958,0.66517,0.56307,0.4916,0.44055}))</f>
        <v/>
      </c>
      <c r="Z1717" s="22">
        <f>IF(X1717&lt;0,0.9,LOOKUP(X1717,{0,1950001,3300001,6950001,9000001,18000001,40000001},{0.84895,0.7979,0.6958,0.66517,0.56307,0.4916,0.44055}))</f>
        <v/>
      </c>
      <c r="AA1717" s="22">
        <f>IF(W1717&lt;0,0,CHOOSE(MATCH(W1717,{0,1950001,3300001,6950001,9000001},1),5.105/84.895,10.21/79.79,20.42/69.58,23.483/66.517,33.693/56.307))</f>
        <v/>
      </c>
      <c r="AB1717" s="21">
        <f>IF(C1717&lt;=2000,0,(MIN(C1717,ROUNDDOWN(F1717*0.3,0))-2000)*0.1)</f>
        <v/>
      </c>
      <c r="AC1717" s="21">
        <f>IF(C1717&lt;=2000,0,MIN((C1717-2000)*Y1717,(R1717+S1717)*0.2))</f>
        <v/>
      </c>
      <c r="AD1717" s="21">
        <f>IF(C1717&lt;=2000,0,MIN((C1717-2000)*Z1717,(T1717+U1717)*0.2))</f>
        <v/>
      </c>
      <c r="AE1717" s="21">
        <f>AC1717*AA1717</f>
        <v/>
      </c>
      <c r="AF1717" s="21">
        <f>ROUNDDOWN(R1717,-2)+ROUNDDOWN(S1717,-2)</f>
        <v/>
      </c>
      <c r="AG1717" s="21">
        <f>ROUNDDOWN(MAX(0,R1717-(AB1717+AC1717+AE1717)*0.6),-2)+ROUNDDOWN(MAX(0,S1717-(AB1717+AC1717+AE1717)*0.4),-2)</f>
        <v/>
      </c>
      <c r="AH1717" s="21">
        <f>ROUNDDOWN(MAX(0,T1717-(AB1717+AD1717)*0.6),-2)+ROUNDDOWN(MAX(0,U1717-(AB1717+AD1717)*0.4),-2)</f>
        <v/>
      </c>
      <c r="AI1717" s="21">
        <f>ROUNDDOWN(T1717,-2)+ROUNDDOWN(U1717,-2)</f>
        <v/>
      </c>
      <c r="AJ1717" s="21">
        <f>M1717+AF1717</f>
        <v/>
      </c>
      <c r="AK1717" s="21">
        <f>M1717+AG1717</f>
        <v/>
      </c>
      <c r="AL1717" s="21">
        <f>N1717+AH1717</f>
        <v/>
      </c>
      <c r="AM1717" s="21">
        <f>O1717+AI1717</f>
        <v/>
      </c>
      <c r="AN1717" s="21">
        <f>N1717+AI1717</f>
        <v/>
      </c>
      <c r="AO1717" s="21">
        <f>ROUNDDOWN((R1717+S1717)*0.2/Y1717+2000,0)</f>
        <v/>
      </c>
      <c r="AP1717" s="21">
        <f>ROUNDDOWN((T1717+U1717)*0.2/Z1717+2000,0)</f>
        <v/>
      </c>
      <c r="AQ1717" s="21">
        <f>AL1717-AK1717</f>
        <v/>
      </c>
      <c r="AR1717" s="21">
        <f>AM1717-AK1717</f>
        <v/>
      </c>
      <c r="AS1717" s="21">
        <f>AM1717-AL1717</f>
        <v/>
      </c>
      <c r="AT1717" s="21">
        <f>AK1717+C1717-AJ1717</f>
        <v/>
      </c>
      <c r="AU1717" s="21">
        <f>AL1717+C1717-AM1717</f>
        <v/>
      </c>
      <c r="AV1717" s="21">
        <f>AN1717+C1717-AM1717</f>
        <v/>
      </c>
    </row>
    <row r="1718">
      <c r="A1718" t="inlineStr">
        <is>
          <t>年収別 医療費15万</t>
        </is>
      </c>
      <c r="B1718" s="21">
        <f>'4_年収別'!$A$160</f>
        <v/>
      </c>
      <c r="C1718" s="21">
        <f>AO1718</f>
        <v/>
      </c>
      <c r="D1718" s="21" t="n">
        <v>150000</v>
      </c>
      <c r="E1718" s="21">
        <f>ROUND(MIN(B1718/12,650000)*12*0.0915+MIN(B1718/12,1390000)*12*(0.0504+0)+B1718*0.005,0)</f>
        <v/>
      </c>
      <c r="F1718" s="21">
        <f>IF(B1718&lt;741000,0,IF(B1718&lt;2191000,B1718-740000,IF(B1718&lt;2193000,1451000,IF(B1718&lt;2196000,1453000,IF(B1718&lt;2200000,1456000,IF(B1718&lt;3600000,ROUND(ROUNDDOWN(B1718/4,-3)*2.8,0)-80000,IF(B1718&lt;6600000,ROUND(ROUNDDOWN(B1718/4,-3)*3.2,0)-440000,IF(B1718&lt;8500000,ROUNDDOWN(B1718*0.9,0)-1100000,B1718-1950000))))))))</f>
        <v/>
      </c>
      <c r="G1718" s="21">
        <f>IF(F1718&gt;23500000,NA(),IF(F1718&lt;=4890000,1040000,IF(F1718&lt;=6550000,670000,620000)))</f>
        <v/>
      </c>
      <c r="H1718" s="21">
        <f>IF(D1718&lt;=0,0,MAX(0,MIN(2000000,D1718-MIN(100000,ROUNDDOWN(F1718*0.05,0)))))</f>
        <v/>
      </c>
      <c r="I1718" s="21">
        <f>IF(C1718&lt;=2000,0,MIN(C1718,ROUNDDOWN(F1718*0.4,0))-2000)</f>
        <v/>
      </c>
      <c r="J1718" s="21">
        <f>MAX(0,ROUNDDOWN(F1718-E1718-G1718,-3))</f>
        <v/>
      </c>
      <c r="K1718" s="21">
        <f>MAX(0,ROUNDDOWN(F1718-E1718-G1718-H1718-I1718,-3))</f>
        <v/>
      </c>
      <c r="L1718" s="21">
        <f>MAX(0,ROUNDDOWN(F1718-E1718-G1718-H1718,-3))</f>
        <v/>
      </c>
      <c r="M1718" s="21">
        <f>IF(J1718&lt;=0,0,ROUNDDOWN((J1718*LOOKUP(J1718,{0,1950001,3300001,6950001,9000001,18000001,40000001},{0.05,0.1,0.2,0.23,0.33,0.4,0.45})-LOOKUP(J1718,{0,1950001,3300001,6950001,9000001,18000001,40000001},{0,97500,427500,636000,1536000,2796000,4796000}))*1.021,-2))</f>
        <v/>
      </c>
      <c r="N1718" s="21">
        <f>IF(K1718&lt;=0,0,ROUNDDOWN((K1718*LOOKUP(K1718,{0,1950001,3300001,6950001,9000001,18000001,40000001},{0.05,0.1,0.2,0.23,0.33,0.4,0.45})-LOOKUP(K1718,{0,1950001,3300001,6950001,9000001,18000001,40000001},{0,97500,427500,636000,1536000,2796000,4796000}))*1.021,-2))</f>
        <v/>
      </c>
      <c r="O1718" s="21">
        <f>IF(L1718&lt;=0,0,ROUNDDOWN((L1718*LOOKUP(L1718,{0,1950001,3300001,6950001,9000001,18000001,40000001},{0.05,0.1,0.2,0.23,0.33,0.4,0.45})-LOOKUP(L1718,{0,1950001,3300001,6950001,9000001,18000001,40000001},{0,97500,427500,636000,1536000,2796000,4796000}))*1.021,-2))</f>
        <v/>
      </c>
      <c r="P1718" s="21">
        <f>MAX(0,ROUNDDOWN(F1718-E1718-430000,-3))</f>
        <v/>
      </c>
      <c r="Q1718" s="21">
        <f>MAX(0,ROUNDDOWN(F1718-E1718-430000-H1718,-3))</f>
        <v/>
      </c>
      <c r="R1718" s="21">
        <f>IF(F1718&lt;=450000,0,MAX(0,P1718*0.06-MIN(50000,P1718)*0.03))</f>
        <v/>
      </c>
      <c r="S1718" s="21">
        <f>IF(F1718&lt;=450000,0,MAX(0,P1718*0.04-MIN(50000,P1718)*0.02))</f>
        <v/>
      </c>
      <c r="T1718" s="21">
        <f>IF(F1718&lt;=450000,0,MAX(0,Q1718*0.06-MIN(50000,Q1718)*0.03))</f>
        <v/>
      </c>
      <c r="U1718" s="21">
        <f>IF(F1718&lt;=450000,0,MAX(0,Q1718*0.04-MIN(50000,Q1718)*0.02))</f>
        <v/>
      </c>
      <c r="V1718" s="21">
        <f>50000+MAX(0,G1718-480000)</f>
        <v/>
      </c>
      <c r="W1718" s="21">
        <f>P1718-V1718</f>
        <v/>
      </c>
      <c r="X1718" s="21">
        <f>Q1718-V1718</f>
        <v/>
      </c>
      <c r="Y1718" s="22">
        <f>IF(W1718&lt;0,0.9,LOOKUP(W1718,{0,1950001,3300001,6950001,9000001,18000001,40000001},{0.84895,0.7979,0.6958,0.66517,0.56307,0.4916,0.44055}))</f>
        <v/>
      </c>
      <c r="Z1718" s="22">
        <f>IF(X1718&lt;0,0.9,LOOKUP(X1718,{0,1950001,3300001,6950001,9000001,18000001,40000001},{0.84895,0.7979,0.6958,0.66517,0.56307,0.4916,0.44055}))</f>
        <v/>
      </c>
      <c r="AA1718" s="22">
        <f>IF(W1718&lt;0,0,CHOOSE(MATCH(W1718,{0,1950001,3300001,6950001,9000001},1),5.105/84.895,10.21/79.79,20.42/69.58,23.483/66.517,33.693/56.307))</f>
        <v/>
      </c>
      <c r="AB1718" s="21">
        <f>IF(C1718&lt;=2000,0,(MIN(C1718,ROUNDDOWN(F1718*0.3,0))-2000)*0.1)</f>
        <v/>
      </c>
      <c r="AC1718" s="21">
        <f>IF(C1718&lt;=2000,0,MIN((C1718-2000)*Y1718,(R1718+S1718)*0.2))</f>
        <v/>
      </c>
      <c r="AD1718" s="21">
        <f>IF(C1718&lt;=2000,0,MIN((C1718-2000)*Z1718,(T1718+U1718)*0.2))</f>
        <v/>
      </c>
      <c r="AE1718" s="21">
        <f>AC1718*AA1718</f>
        <v/>
      </c>
      <c r="AF1718" s="21">
        <f>ROUNDDOWN(R1718,-2)+ROUNDDOWN(S1718,-2)</f>
        <v/>
      </c>
      <c r="AG1718" s="21">
        <f>ROUNDDOWN(MAX(0,R1718-(AB1718+AC1718+AE1718)*0.6),-2)+ROUNDDOWN(MAX(0,S1718-(AB1718+AC1718+AE1718)*0.4),-2)</f>
        <v/>
      </c>
      <c r="AH1718" s="21">
        <f>ROUNDDOWN(MAX(0,T1718-(AB1718+AD1718)*0.6),-2)+ROUNDDOWN(MAX(0,U1718-(AB1718+AD1718)*0.4),-2)</f>
        <v/>
      </c>
      <c r="AI1718" s="21">
        <f>ROUNDDOWN(T1718,-2)+ROUNDDOWN(U1718,-2)</f>
        <v/>
      </c>
      <c r="AJ1718" s="21">
        <f>M1718+AF1718</f>
        <v/>
      </c>
      <c r="AK1718" s="21">
        <f>M1718+AG1718</f>
        <v/>
      </c>
      <c r="AL1718" s="21">
        <f>N1718+AH1718</f>
        <v/>
      </c>
      <c r="AM1718" s="21">
        <f>O1718+AI1718</f>
        <v/>
      </c>
      <c r="AN1718" s="21">
        <f>N1718+AI1718</f>
        <v/>
      </c>
      <c r="AO1718" s="21">
        <f>ROUNDDOWN((R1718+S1718)*0.2/Y1718+2000,0)</f>
        <v/>
      </c>
      <c r="AP1718" s="21">
        <f>ROUNDDOWN((T1718+U1718)*0.2/Z1718+2000,0)</f>
        <v/>
      </c>
      <c r="AQ1718" s="21">
        <f>AL1718-AK1718</f>
        <v/>
      </c>
      <c r="AR1718" s="21">
        <f>AM1718-AK1718</f>
        <v/>
      </c>
      <c r="AS1718" s="21">
        <f>AM1718-AL1718</f>
        <v/>
      </c>
      <c r="AT1718" s="21">
        <f>AK1718+C1718-AJ1718</f>
        <v/>
      </c>
      <c r="AU1718" s="21">
        <f>AL1718+C1718-AM1718</f>
        <v/>
      </c>
      <c r="AV1718" s="21">
        <f>AN1718+C1718-AM1718</f>
        <v/>
      </c>
    </row>
    <row r="1719">
      <c r="A1719" t="inlineStr">
        <is>
          <t>年収別 上限+5万</t>
        </is>
      </c>
      <c r="B1719" s="21">
        <f>'4_年収別'!$A$160</f>
        <v/>
      </c>
      <c r="C1719" s="21">
        <f>AO1719+50000</f>
        <v/>
      </c>
      <c r="D1719" s="21" t="n">
        <v>0</v>
      </c>
      <c r="E1719" s="21">
        <f>ROUND(MIN(B1719/12,650000)*12*0.0915+MIN(B1719/12,1390000)*12*(0.0504+0)+B1719*0.005,0)</f>
        <v/>
      </c>
      <c r="F1719" s="21">
        <f>IF(B1719&lt;741000,0,IF(B1719&lt;2191000,B1719-740000,IF(B1719&lt;2193000,1451000,IF(B1719&lt;2196000,1453000,IF(B1719&lt;2200000,1456000,IF(B1719&lt;3600000,ROUND(ROUNDDOWN(B1719/4,-3)*2.8,0)-80000,IF(B1719&lt;6600000,ROUND(ROUNDDOWN(B1719/4,-3)*3.2,0)-440000,IF(B1719&lt;8500000,ROUNDDOWN(B1719*0.9,0)-1100000,B1719-1950000))))))))</f>
        <v/>
      </c>
      <c r="G1719" s="21">
        <f>IF(F1719&gt;23500000,NA(),IF(F1719&lt;=4890000,1040000,IF(F1719&lt;=6550000,670000,620000)))</f>
        <v/>
      </c>
      <c r="H1719" s="21">
        <f>IF(D1719&lt;=0,0,MAX(0,MIN(2000000,D1719-MIN(100000,ROUNDDOWN(F1719*0.05,0)))))</f>
        <v/>
      </c>
      <c r="I1719" s="21">
        <f>IF(C1719&lt;=2000,0,MIN(C1719,ROUNDDOWN(F1719*0.4,0))-2000)</f>
        <v/>
      </c>
      <c r="J1719" s="21">
        <f>MAX(0,ROUNDDOWN(F1719-E1719-G1719,-3))</f>
        <v/>
      </c>
      <c r="K1719" s="21">
        <f>MAX(0,ROUNDDOWN(F1719-E1719-G1719-H1719-I1719,-3))</f>
        <v/>
      </c>
      <c r="L1719" s="21">
        <f>MAX(0,ROUNDDOWN(F1719-E1719-G1719-H1719,-3))</f>
        <v/>
      </c>
      <c r="M1719" s="21">
        <f>IF(J1719&lt;=0,0,ROUNDDOWN((J1719*LOOKUP(J1719,{0,1950001,3300001,6950001,9000001,18000001,40000001},{0.05,0.1,0.2,0.23,0.33,0.4,0.45})-LOOKUP(J1719,{0,1950001,3300001,6950001,9000001,18000001,40000001},{0,97500,427500,636000,1536000,2796000,4796000}))*1.021,-2))</f>
        <v/>
      </c>
      <c r="N1719" s="21">
        <f>IF(K1719&lt;=0,0,ROUNDDOWN((K1719*LOOKUP(K1719,{0,1950001,3300001,6950001,9000001,18000001,40000001},{0.05,0.1,0.2,0.23,0.33,0.4,0.45})-LOOKUP(K1719,{0,1950001,3300001,6950001,9000001,18000001,40000001},{0,97500,427500,636000,1536000,2796000,4796000}))*1.021,-2))</f>
        <v/>
      </c>
      <c r="O1719" s="21">
        <f>IF(L1719&lt;=0,0,ROUNDDOWN((L1719*LOOKUP(L1719,{0,1950001,3300001,6950001,9000001,18000001,40000001},{0.05,0.1,0.2,0.23,0.33,0.4,0.45})-LOOKUP(L1719,{0,1950001,3300001,6950001,9000001,18000001,40000001},{0,97500,427500,636000,1536000,2796000,4796000}))*1.021,-2))</f>
        <v/>
      </c>
      <c r="P1719" s="21">
        <f>MAX(0,ROUNDDOWN(F1719-E1719-430000,-3))</f>
        <v/>
      </c>
      <c r="Q1719" s="21">
        <f>MAX(0,ROUNDDOWN(F1719-E1719-430000-H1719,-3))</f>
        <v/>
      </c>
      <c r="R1719" s="21">
        <f>IF(F1719&lt;=450000,0,MAX(0,P1719*0.06-MIN(50000,P1719)*0.03))</f>
        <v/>
      </c>
      <c r="S1719" s="21">
        <f>IF(F1719&lt;=450000,0,MAX(0,P1719*0.04-MIN(50000,P1719)*0.02))</f>
        <v/>
      </c>
      <c r="T1719" s="21">
        <f>IF(F1719&lt;=450000,0,MAX(0,Q1719*0.06-MIN(50000,Q1719)*0.03))</f>
        <v/>
      </c>
      <c r="U1719" s="21">
        <f>IF(F1719&lt;=450000,0,MAX(0,Q1719*0.04-MIN(50000,Q1719)*0.02))</f>
        <v/>
      </c>
      <c r="V1719" s="21">
        <f>50000+MAX(0,G1719-480000)</f>
        <v/>
      </c>
      <c r="W1719" s="21">
        <f>P1719-V1719</f>
        <v/>
      </c>
      <c r="X1719" s="21">
        <f>Q1719-V1719</f>
        <v/>
      </c>
      <c r="Y1719" s="22">
        <f>IF(W1719&lt;0,0.9,LOOKUP(W1719,{0,1950001,3300001,6950001,9000001,18000001,40000001},{0.84895,0.7979,0.6958,0.66517,0.56307,0.4916,0.44055}))</f>
        <v/>
      </c>
      <c r="Z1719" s="22">
        <f>IF(X1719&lt;0,0.9,LOOKUP(X1719,{0,1950001,3300001,6950001,9000001,18000001,40000001},{0.84895,0.7979,0.6958,0.66517,0.56307,0.4916,0.44055}))</f>
        <v/>
      </c>
      <c r="AA1719" s="22">
        <f>IF(W1719&lt;0,0,CHOOSE(MATCH(W1719,{0,1950001,3300001,6950001,9000001},1),5.105/84.895,10.21/79.79,20.42/69.58,23.483/66.517,33.693/56.307))</f>
        <v/>
      </c>
      <c r="AB1719" s="21">
        <f>IF(C1719&lt;=2000,0,(MIN(C1719,ROUNDDOWN(F1719*0.3,0))-2000)*0.1)</f>
        <v/>
      </c>
      <c r="AC1719" s="21">
        <f>IF(C1719&lt;=2000,0,MIN((C1719-2000)*Y1719,(R1719+S1719)*0.2))</f>
        <v/>
      </c>
      <c r="AD1719" s="21">
        <f>IF(C1719&lt;=2000,0,MIN((C1719-2000)*Z1719,(T1719+U1719)*0.2))</f>
        <v/>
      </c>
      <c r="AE1719" s="21">
        <f>AC1719*AA1719</f>
        <v/>
      </c>
      <c r="AF1719" s="21">
        <f>ROUNDDOWN(R1719,-2)+ROUNDDOWN(S1719,-2)</f>
        <v/>
      </c>
      <c r="AG1719" s="21">
        <f>ROUNDDOWN(MAX(0,R1719-(AB1719+AC1719+AE1719)*0.6),-2)+ROUNDDOWN(MAX(0,S1719-(AB1719+AC1719+AE1719)*0.4),-2)</f>
        <v/>
      </c>
      <c r="AH1719" s="21">
        <f>ROUNDDOWN(MAX(0,T1719-(AB1719+AD1719)*0.6),-2)+ROUNDDOWN(MAX(0,U1719-(AB1719+AD1719)*0.4),-2)</f>
        <v/>
      </c>
      <c r="AI1719" s="21">
        <f>ROUNDDOWN(T1719,-2)+ROUNDDOWN(U1719,-2)</f>
        <v/>
      </c>
      <c r="AJ1719" s="21">
        <f>M1719+AF1719</f>
        <v/>
      </c>
      <c r="AK1719" s="21">
        <f>M1719+AG1719</f>
        <v/>
      </c>
      <c r="AL1719" s="21">
        <f>N1719+AH1719</f>
        <v/>
      </c>
      <c r="AM1719" s="21">
        <f>O1719+AI1719</f>
        <v/>
      </c>
      <c r="AN1719" s="21">
        <f>N1719+AI1719</f>
        <v/>
      </c>
      <c r="AO1719" s="21">
        <f>ROUNDDOWN((R1719+S1719)*0.2/Y1719+2000,0)</f>
        <v/>
      </c>
      <c r="AP1719" s="21">
        <f>ROUNDDOWN((T1719+U1719)*0.2/Z1719+2000,0)</f>
        <v/>
      </c>
      <c r="AQ1719" s="21">
        <f>AL1719-AK1719</f>
        <v/>
      </c>
      <c r="AR1719" s="21">
        <f>AM1719-AK1719</f>
        <v/>
      </c>
      <c r="AS1719" s="21">
        <f>AM1719-AL1719</f>
        <v/>
      </c>
      <c r="AT1719" s="21">
        <f>AK1719+C1719-AJ1719</f>
        <v/>
      </c>
      <c r="AU1719" s="21">
        <f>AL1719+C1719-AM1719</f>
        <v/>
      </c>
      <c r="AV1719" s="21">
        <f>AN1719+C1719-AM1719</f>
        <v/>
      </c>
    </row>
    <row r="1720">
      <c r="A1720" t="inlineStr">
        <is>
          <t>年収別 医療費15万</t>
        </is>
      </c>
      <c r="B1720" s="21">
        <f>'4_年収別'!$A$161</f>
        <v/>
      </c>
      <c r="C1720" s="21">
        <f>AO1720</f>
        <v/>
      </c>
      <c r="D1720" s="21" t="n">
        <v>150000</v>
      </c>
      <c r="E1720" s="21">
        <f>ROUND(MIN(B1720/12,650000)*12*0.0915+MIN(B1720/12,1390000)*12*(0.0504+0)+B1720*0.005,0)</f>
        <v/>
      </c>
      <c r="F1720" s="21">
        <f>IF(B1720&lt;741000,0,IF(B1720&lt;2191000,B1720-740000,IF(B1720&lt;2193000,1451000,IF(B1720&lt;2196000,1453000,IF(B1720&lt;2200000,1456000,IF(B1720&lt;3600000,ROUND(ROUNDDOWN(B1720/4,-3)*2.8,0)-80000,IF(B1720&lt;6600000,ROUND(ROUNDDOWN(B1720/4,-3)*3.2,0)-440000,IF(B1720&lt;8500000,ROUNDDOWN(B1720*0.9,0)-1100000,B1720-1950000))))))))</f>
        <v/>
      </c>
      <c r="G1720" s="21">
        <f>IF(F1720&gt;23500000,NA(),IF(F1720&lt;=4890000,1040000,IF(F1720&lt;=6550000,670000,620000)))</f>
        <v/>
      </c>
      <c r="H1720" s="21">
        <f>IF(D1720&lt;=0,0,MAX(0,MIN(2000000,D1720-MIN(100000,ROUNDDOWN(F1720*0.05,0)))))</f>
        <v/>
      </c>
      <c r="I1720" s="21">
        <f>IF(C1720&lt;=2000,0,MIN(C1720,ROUNDDOWN(F1720*0.4,0))-2000)</f>
        <v/>
      </c>
      <c r="J1720" s="21">
        <f>MAX(0,ROUNDDOWN(F1720-E1720-G1720,-3))</f>
        <v/>
      </c>
      <c r="K1720" s="21">
        <f>MAX(0,ROUNDDOWN(F1720-E1720-G1720-H1720-I1720,-3))</f>
        <v/>
      </c>
      <c r="L1720" s="21">
        <f>MAX(0,ROUNDDOWN(F1720-E1720-G1720-H1720,-3))</f>
        <v/>
      </c>
      <c r="M1720" s="21">
        <f>IF(J1720&lt;=0,0,ROUNDDOWN((J1720*LOOKUP(J1720,{0,1950001,3300001,6950001,9000001,18000001,40000001},{0.05,0.1,0.2,0.23,0.33,0.4,0.45})-LOOKUP(J1720,{0,1950001,3300001,6950001,9000001,18000001,40000001},{0,97500,427500,636000,1536000,2796000,4796000}))*1.021,-2))</f>
        <v/>
      </c>
      <c r="N1720" s="21">
        <f>IF(K1720&lt;=0,0,ROUNDDOWN((K1720*LOOKUP(K1720,{0,1950001,3300001,6950001,9000001,18000001,40000001},{0.05,0.1,0.2,0.23,0.33,0.4,0.45})-LOOKUP(K1720,{0,1950001,3300001,6950001,9000001,18000001,40000001},{0,97500,427500,636000,1536000,2796000,4796000}))*1.021,-2))</f>
        <v/>
      </c>
      <c r="O1720" s="21">
        <f>IF(L1720&lt;=0,0,ROUNDDOWN((L1720*LOOKUP(L1720,{0,1950001,3300001,6950001,9000001,18000001,40000001},{0.05,0.1,0.2,0.23,0.33,0.4,0.45})-LOOKUP(L1720,{0,1950001,3300001,6950001,9000001,18000001,40000001},{0,97500,427500,636000,1536000,2796000,4796000}))*1.021,-2))</f>
        <v/>
      </c>
      <c r="P1720" s="21">
        <f>MAX(0,ROUNDDOWN(F1720-E1720-430000,-3))</f>
        <v/>
      </c>
      <c r="Q1720" s="21">
        <f>MAX(0,ROUNDDOWN(F1720-E1720-430000-H1720,-3))</f>
        <v/>
      </c>
      <c r="R1720" s="21">
        <f>IF(F1720&lt;=450000,0,MAX(0,P1720*0.06-MIN(50000,P1720)*0.03))</f>
        <v/>
      </c>
      <c r="S1720" s="21">
        <f>IF(F1720&lt;=450000,0,MAX(0,P1720*0.04-MIN(50000,P1720)*0.02))</f>
        <v/>
      </c>
      <c r="T1720" s="21">
        <f>IF(F1720&lt;=450000,0,MAX(0,Q1720*0.06-MIN(50000,Q1720)*0.03))</f>
        <v/>
      </c>
      <c r="U1720" s="21">
        <f>IF(F1720&lt;=450000,0,MAX(0,Q1720*0.04-MIN(50000,Q1720)*0.02))</f>
        <v/>
      </c>
      <c r="V1720" s="21">
        <f>50000+MAX(0,G1720-480000)</f>
        <v/>
      </c>
      <c r="W1720" s="21">
        <f>P1720-V1720</f>
        <v/>
      </c>
      <c r="X1720" s="21">
        <f>Q1720-V1720</f>
        <v/>
      </c>
      <c r="Y1720" s="22">
        <f>IF(W1720&lt;0,0.9,LOOKUP(W1720,{0,1950001,3300001,6950001,9000001,18000001,40000001},{0.84895,0.7979,0.6958,0.66517,0.56307,0.4916,0.44055}))</f>
        <v/>
      </c>
      <c r="Z1720" s="22">
        <f>IF(X1720&lt;0,0.9,LOOKUP(X1720,{0,1950001,3300001,6950001,9000001,18000001,40000001},{0.84895,0.7979,0.6958,0.66517,0.56307,0.4916,0.44055}))</f>
        <v/>
      </c>
      <c r="AA1720" s="22">
        <f>IF(W1720&lt;0,0,CHOOSE(MATCH(W1720,{0,1950001,3300001,6950001,9000001},1),5.105/84.895,10.21/79.79,20.42/69.58,23.483/66.517,33.693/56.307))</f>
        <v/>
      </c>
      <c r="AB1720" s="21">
        <f>IF(C1720&lt;=2000,0,(MIN(C1720,ROUNDDOWN(F1720*0.3,0))-2000)*0.1)</f>
        <v/>
      </c>
      <c r="AC1720" s="21">
        <f>IF(C1720&lt;=2000,0,MIN((C1720-2000)*Y1720,(R1720+S1720)*0.2))</f>
        <v/>
      </c>
      <c r="AD1720" s="21">
        <f>IF(C1720&lt;=2000,0,MIN((C1720-2000)*Z1720,(T1720+U1720)*0.2))</f>
        <v/>
      </c>
      <c r="AE1720" s="21">
        <f>AC1720*AA1720</f>
        <v/>
      </c>
      <c r="AF1720" s="21">
        <f>ROUNDDOWN(R1720,-2)+ROUNDDOWN(S1720,-2)</f>
        <v/>
      </c>
      <c r="AG1720" s="21">
        <f>ROUNDDOWN(MAX(0,R1720-(AB1720+AC1720+AE1720)*0.6),-2)+ROUNDDOWN(MAX(0,S1720-(AB1720+AC1720+AE1720)*0.4),-2)</f>
        <v/>
      </c>
      <c r="AH1720" s="21">
        <f>ROUNDDOWN(MAX(0,T1720-(AB1720+AD1720)*0.6),-2)+ROUNDDOWN(MAX(0,U1720-(AB1720+AD1720)*0.4),-2)</f>
        <v/>
      </c>
      <c r="AI1720" s="21">
        <f>ROUNDDOWN(T1720,-2)+ROUNDDOWN(U1720,-2)</f>
        <v/>
      </c>
      <c r="AJ1720" s="21">
        <f>M1720+AF1720</f>
        <v/>
      </c>
      <c r="AK1720" s="21">
        <f>M1720+AG1720</f>
        <v/>
      </c>
      <c r="AL1720" s="21">
        <f>N1720+AH1720</f>
        <v/>
      </c>
      <c r="AM1720" s="21">
        <f>O1720+AI1720</f>
        <v/>
      </c>
      <c r="AN1720" s="21">
        <f>N1720+AI1720</f>
        <v/>
      </c>
      <c r="AO1720" s="21">
        <f>ROUNDDOWN((R1720+S1720)*0.2/Y1720+2000,0)</f>
        <v/>
      </c>
      <c r="AP1720" s="21">
        <f>ROUNDDOWN((T1720+U1720)*0.2/Z1720+2000,0)</f>
        <v/>
      </c>
      <c r="AQ1720" s="21">
        <f>AL1720-AK1720</f>
        <v/>
      </c>
      <c r="AR1720" s="21">
        <f>AM1720-AK1720</f>
        <v/>
      </c>
      <c r="AS1720" s="21">
        <f>AM1720-AL1720</f>
        <v/>
      </c>
      <c r="AT1720" s="21">
        <f>AK1720+C1720-AJ1720</f>
        <v/>
      </c>
      <c r="AU1720" s="21">
        <f>AL1720+C1720-AM1720</f>
        <v/>
      </c>
      <c r="AV1720" s="21">
        <f>AN1720+C1720-AM1720</f>
        <v/>
      </c>
    </row>
    <row r="1721">
      <c r="A1721" t="inlineStr">
        <is>
          <t>年収別 上限+5万</t>
        </is>
      </c>
      <c r="B1721" s="21">
        <f>'4_年収別'!$A$161</f>
        <v/>
      </c>
      <c r="C1721" s="21">
        <f>AO1721+50000</f>
        <v/>
      </c>
      <c r="D1721" s="21" t="n">
        <v>0</v>
      </c>
      <c r="E1721" s="21">
        <f>ROUND(MIN(B1721/12,650000)*12*0.0915+MIN(B1721/12,1390000)*12*(0.0504+0)+B1721*0.005,0)</f>
        <v/>
      </c>
      <c r="F1721" s="21">
        <f>IF(B1721&lt;741000,0,IF(B1721&lt;2191000,B1721-740000,IF(B1721&lt;2193000,1451000,IF(B1721&lt;2196000,1453000,IF(B1721&lt;2200000,1456000,IF(B1721&lt;3600000,ROUND(ROUNDDOWN(B1721/4,-3)*2.8,0)-80000,IF(B1721&lt;6600000,ROUND(ROUNDDOWN(B1721/4,-3)*3.2,0)-440000,IF(B1721&lt;8500000,ROUNDDOWN(B1721*0.9,0)-1100000,B1721-1950000))))))))</f>
        <v/>
      </c>
      <c r="G1721" s="21">
        <f>IF(F1721&gt;23500000,NA(),IF(F1721&lt;=4890000,1040000,IF(F1721&lt;=6550000,670000,620000)))</f>
        <v/>
      </c>
      <c r="H1721" s="21">
        <f>IF(D1721&lt;=0,0,MAX(0,MIN(2000000,D1721-MIN(100000,ROUNDDOWN(F1721*0.05,0)))))</f>
        <v/>
      </c>
      <c r="I1721" s="21">
        <f>IF(C1721&lt;=2000,0,MIN(C1721,ROUNDDOWN(F1721*0.4,0))-2000)</f>
        <v/>
      </c>
      <c r="J1721" s="21">
        <f>MAX(0,ROUNDDOWN(F1721-E1721-G1721,-3))</f>
        <v/>
      </c>
      <c r="K1721" s="21">
        <f>MAX(0,ROUNDDOWN(F1721-E1721-G1721-H1721-I1721,-3))</f>
        <v/>
      </c>
      <c r="L1721" s="21">
        <f>MAX(0,ROUNDDOWN(F1721-E1721-G1721-H1721,-3))</f>
        <v/>
      </c>
      <c r="M1721" s="21">
        <f>IF(J1721&lt;=0,0,ROUNDDOWN((J1721*LOOKUP(J1721,{0,1950001,3300001,6950001,9000001,18000001,40000001},{0.05,0.1,0.2,0.23,0.33,0.4,0.45})-LOOKUP(J1721,{0,1950001,3300001,6950001,9000001,18000001,40000001},{0,97500,427500,636000,1536000,2796000,4796000}))*1.021,-2))</f>
        <v/>
      </c>
      <c r="N1721" s="21">
        <f>IF(K1721&lt;=0,0,ROUNDDOWN((K1721*LOOKUP(K1721,{0,1950001,3300001,6950001,9000001,18000001,40000001},{0.05,0.1,0.2,0.23,0.33,0.4,0.45})-LOOKUP(K1721,{0,1950001,3300001,6950001,9000001,18000001,40000001},{0,97500,427500,636000,1536000,2796000,4796000}))*1.021,-2))</f>
        <v/>
      </c>
      <c r="O1721" s="21">
        <f>IF(L1721&lt;=0,0,ROUNDDOWN((L1721*LOOKUP(L1721,{0,1950001,3300001,6950001,9000001,18000001,40000001},{0.05,0.1,0.2,0.23,0.33,0.4,0.45})-LOOKUP(L1721,{0,1950001,3300001,6950001,9000001,18000001,40000001},{0,97500,427500,636000,1536000,2796000,4796000}))*1.021,-2))</f>
        <v/>
      </c>
      <c r="P1721" s="21">
        <f>MAX(0,ROUNDDOWN(F1721-E1721-430000,-3))</f>
        <v/>
      </c>
      <c r="Q1721" s="21">
        <f>MAX(0,ROUNDDOWN(F1721-E1721-430000-H1721,-3))</f>
        <v/>
      </c>
      <c r="R1721" s="21">
        <f>IF(F1721&lt;=450000,0,MAX(0,P1721*0.06-MIN(50000,P1721)*0.03))</f>
        <v/>
      </c>
      <c r="S1721" s="21">
        <f>IF(F1721&lt;=450000,0,MAX(0,P1721*0.04-MIN(50000,P1721)*0.02))</f>
        <v/>
      </c>
      <c r="T1721" s="21">
        <f>IF(F1721&lt;=450000,0,MAX(0,Q1721*0.06-MIN(50000,Q1721)*0.03))</f>
        <v/>
      </c>
      <c r="U1721" s="21">
        <f>IF(F1721&lt;=450000,0,MAX(0,Q1721*0.04-MIN(50000,Q1721)*0.02))</f>
        <v/>
      </c>
      <c r="V1721" s="21">
        <f>50000+MAX(0,G1721-480000)</f>
        <v/>
      </c>
      <c r="W1721" s="21">
        <f>P1721-V1721</f>
        <v/>
      </c>
      <c r="X1721" s="21">
        <f>Q1721-V1721</f>
        <v/>
      </c>
      <c r="Y1721" s="22">
        <f>IF(W1721&lt;0,0.9,LOOKUP(W1721,{0,1950001,3300001,6950001,9000001,18000001,40000001},{0.84895,0.7979,0.6958,0.66517,0.56307,0.4916,0.44055}))</f>
        <v/>
      </c>
      <c r="Z1721" s="22">
        <f>IF(X1721&lt;0,0.9,LOOKUP(X1721,{0,1950001,3300001,6950001,9000001,18000001,40000001},{0.84895,0.7979,0.6958,0.66517,0.56307,0.4916,0.44055}))</f>
        <v/>
      </c>
      <c r="AA1721" s="22">
        <f>IF(W1721&lt;0,0,CHOOSE(MATCH(W1721,{0,1950001,3300001,6950001,9000001},1),5.105/84.895,10.21/79.79,20.42/69.58,23.483/66.517,33.693/56.307))</f>
        <v/>
      </c>
      <c r="AB1721" s="21">
        <f>IF(C1721&lt;=2000,0,(MIN(C1721,ROUNDDOWN(F1721*0.3,0))-2000)*0.1)</f>
        <v/>
      </c>
      <c r="AC1721" s="21">
        <f>IF(C1721&lt;=2000,0,MIN((C1721-2000)*Y1721,(R1721+S1721)*0.2))</f>
        <v/>
      </c>
      <c r="AD1721" s="21">
        <f>IF(C1721&lt;=2000,0,MIN((C1721-2000)*Z1721,(T1721+U1721)*0.2))</f>
        <v/>
      </c>
      <c r="AE1721" s="21">
        <f>AC1721*AA1721</f>
        <v/>
      </c>
      <c r="AF1721" s="21">
        <f>ROUNDDOWN(R1721,-2)+ROUNDDOWN(S1721,-2)</f>
        <v/>
      </c>
      <c r="AG1721" s="21">
        <f>ROUNDDOWN(MAX(0,R1721-(AB1721+AC1721+AE1721)*0.6),-2)+ROUNDDOWN(MAX(0,S1721-(AB1721+AC1721+AE1721)*0.4),-2)</f>
        <v/>
      </c>
      <c r="AH1721" s="21">
        <f>ROUNDDOWN(MAX(0,T1721-(AB1721+AD1721)*0.6),-2)+ROUNDDOWN(MAX(0,U1721-(AB1721+AD1721)*0.4),-2)</f>
        <v/>
      </c>
      <c r="AI1721" s="21">
        <f>ROUNDDOWN(T1721,-2)+ROUNDDOWN(U1721,-2)</f>
        <v/>
      </c>
      <c r="AJ1721" s="21">
        <f>M1721+AF1721</f>
        <v/>
      </c>
      <c r="AK1721" s="21">
        <f>M1721+AG1721</f>
        <v/>
      </c>
      <c r="AL1721" s="21">
        <f>N1721+AH1721</f>
        <v/>
      </c>
      <c r="AM1721" s="21">
        <f>O1721+AI1721</f>
        <v/>
      </c>
      <c r="AN1721" s="21">
        <f>N1721+AI1721</f>
        <v/>
      </c>
      <c r="AO1721" s="21">
        <f>ROUNDDOWN((R1721+S1721)*0.2/Y1721+2000,0)</f>
        <v/>
      </c>
      <c r="AP1721" s="21">
        <f>ROUNDDOWN((T1721+U1721)*0.2/Z1721+2000,0)</f>
        <v/>
      </c>
      <c r="AQ1721" s="21">
        <f>AL1721-AK1721</f>
        <v/>
      </c>
      <c r="AR1721" s="21">
        <f>AM1721-AK1721</f>
        <v/>
      </c>
      <c r="AS1721" s="21">
        <f>AM1721-AL1721</f>
        <v/>
      </c>
      <c r="AT1721" s="21">
        <f>AK1721+C1721-AJ1721</f>
        <v/>
      </c>
      <c r="AU1721" s="21">
        <f>AL1721+C1721-AM1721</f>
        <v/>
      </c>
      <c r="AV1721" s="21">
        <f>AN1721+C1721-AM1721</f>
        <v/>
      </c>
    </row>
    <row r="1722">
      <c r="A1722" t="inlineStr">
        <is>
          <t>年収別 医療費15万</t>
        </is>
      </c>
      <c r="B1722" s="21">
        <f>'4_年収別'!$A$162</f>
        <v/>
      </c>
      <c r="C1722" s="21">
        <f>AO1722</f>
        <v/>
      </c>
      <c r="D1722" s="21" t="n">
        <v>150000</v>
      </c>
      <c r="E1722" s="21">
        <f>ROUND(MIN(B1722/12,650000)*12*0.0915+MIN(B1722/12,1390000)*12*(0.0504+0)+B1722*0.005,0)</f>
        <v/>
      </c>
      <c r="F1722" s="21">
        <f>IF(B1722&lt;741000,0,IF(B1722&lt;2191000,B1722-740000,IF(B1722&lt;2193000,1451000,IF(B1722&lt;2196000,1453000,IF(B1722&lt;2200000,1456000,IF(B1722&lt;3600000,ROUND(ROUNDDOWN(B1722/4,-3)*2.8,0)-80000,IF(B1722&lt;6600000,ROUND(ROUNDDOWN(B1722/4,-3)*3.2,0)-440000,IF(B1722&lt;8500000,ROUNDDOWN(B1722*0.9,0)-1100000,B1722-1950000))))))))</f>
        <v/>
      </c>
      <c r="G1722" s="21">
        <f>IF(F1722&gt;23500000,NA(),IF(F1722&lt;=4890000,1040000,IF(F1722&lt;=6550000,670000,620000)))</f>
        <v/>
      </c>
      <c r="H1722" s="21">
        <f>IF(D1722&lt;=0,0,MAX(0,MIN(2000000,D1722-MIN(100000,ROUNDDOWN(F1722*0.05,0)))))</f>
        <v/>
      </c>
      <c r="I1722" s="21">
        <f>IF(C1722&lt;=2000,0,MIN(C1722,ROUNDDOWN(F1722*0.4,0))-2000)</f>
        <v/>
      </c>
      <c r="J1722" s="21">
        <f>MAX(0,ROUNDDOWN(F1722-E1722-G1722,-3))</f>
        <v/>
      </c>
      <c r="K1722" s="21">
        <f>MAX(0,ROUNDDOWN(F1722-E1722-G1722-H1722-I1722,-3))</f>
        <v/>
      </c>
      <c r="L1722" s="21">
        <f>MAX(0,ROUNDDOWN(F1722-E1722-G1722-H1722,-3))</f>
        <v/>
      </c>
      <c r="M1722" s="21">
        <f>IF(J1722&lt;=0,0,ROUNDDOWN((J1722*LOOKUP(J1722,{0,1950001,3300001,6950001,9000001,18000001,40000001},{0.05,0.1,0.2,0.23,0.33,0.4,0.45})-LOOKUP(J1722,{0,1950001,3300001,6950001,9000001,18000001,40000001},{0,97500,427500,636000,1536000,2796000,4796000}))*1.021,-2))</f>
        <v/>
      </c>
      <c r="N1722" s="21">
        <f>IF(K1722&lt;=0,0,ROUNDDOWN((K1722*LOOKUP(K1722,{0,1950001,3300001,6950001,9000001,18000001,40000001},{0.05,0.1,0.2,0.23,0.33,0.4,0.45})-LOOKUP(K1722,{0,1950001,3300001,6950001,9000001,18000001,40000001},{0,97500,427500,636000,1536000,2796000,4796000}))*1.021,-2))</f>
        <v/>
      </c>
      <c r="O1722" s="21">
        <f>IF(L1722&lt;=0,0,ROUNDDOWN((L1722*LOOKUP(L1722,{0,1950001,3300001,6950001,9000001,18000001,40000001},{0.05,0.1,0.2,0.23,0.33,0.4,0.45})-LOOKUP(L1722,{0,1950001,3300001,6950001,9000001,18000001,40000001},{0,97500,427500,636000,1536000,2796000,4796000}))*1.021,-2))</f>
        <v/>
      </c>
      <c r="P1722" s="21">
        <f>MAX(0,ROUNDDOWN(F1722-E1722-430000,-3))</f>
        <v/>
      </c>
      <c r="Q1722" s="21">
        <f>MAX(0,ROUNDDOWN(F1722-E1722-430000-H1722,-3))</f>
        <v/>
      </c>
      <c r="R1722" s="21">
        <f>IF(F1722&lt;=450000,0,MAX(0,P1722*0.06-MIN(50000,P1722)*0.03))</f>
        <v/>
      </c>
      <c r="S1722" s="21">
        <f>IF(F1722&lt;=450000,0,MAX(0,P1722*0.04-MIN(50000,P1722)*0.02))</f>
        <v/>
      </c>
      <c r="T1722" s="21">
        <f>IF(F1722&lt;=450000,0,MAX(0,Q1722*0.06-MIN(50000,Q1722)*0.03))</f>
        <v/>
      </c>
      <c r="U1722" s="21">
        <f>IF(F1722&lt;=450000,0,MAX(0,Q1722*0.04-MIN(50000,Q1722)*0.02))</f>
        <v/>
      </c>
      <c r="V1722" s="21">
        <f>50000+MAX(0,G1722-480000)</f>
        <v/>
      </c>
      <c r="W1722" s="21">
        <f>P1722-V1722</f>
        <v/>
      </c>
      <c r="X1722" s="21">
        <f>Q1722-V1722</f>
        <v/>
      </c>
      <c r="Y1722" s="22">
        <f>IF(W1722&lt;0,0.9,LOOKUP(W1722,{0,1950001,3300001,6950001,9000001,18000001,40000001},{0.84895,0.7979,0.6958,0.66517,0.56307,0.4916,0.44055}))</f>
        <v/>
      </c>
      <c r="Z1722" s="22">
        <f>IF(X1722&lt;0,0.9,LOOKUP(X1722,{0,1950001,3300001,6950001,9000001,18000001,40000001},{0.84895,0.7979,0.6958,0.66517,0.56307,0.4916,0.44055}))</f>
        <v/>
      </c>
      <c r="AA1722" s="22">
        <f>IF(W1722&lt;0,0,CHOOSE(MATCH(W1722,{0,1950001,3300001,6950001,9000001},1),5.105/84.895,10.21/79.79,20.42/69.58,23.483/66.517,33.693/56.307))</f>
        <v/>
      </c>
      <c r="AB1722" s="21">
        <f>IF(C1722&lt;=2000,0,(MIN(C1722,ROUNDDOWN(F1722*0.3,0))-2000)*0.1)</f>
        <v/>
      </c>
      <c r="AC1722" s="21">
        <f>IF(C1722&lt;=2000,0,MIN((C1722-2000)*Y1722,(R1722+S1722)*0.2))</f>
        <v/>
      </c>
      <c r="AD1722" s="21">
        <f>IF(C1722&lt;=2000,0,MIN((C1722-2000)*Z1722,(T1722+U1722)*0.2))</f>
        <v/>
      </c>
      <c r="AE1722" s="21">
        <f>AC1722*AA1722</f>
        <v/>
      </c>
      <c r="AF1722" s="21">
        <f>ROUNDDOWN(R1722,-2)+ROUNDDOWN(S1722,-2)</f>
        <v/>
      </c>
      <c r="AG1722" s="21">
        <f>ROUNDDOWN(MAX(0,R1722-(AB1722+AC1722+AE1722)*0.6),-2)+ROUNDDOWN(MAX(0,S1722-(AB1722+AC1722+AE1722)*0.4),-2)</f>
        <v/>
      </c>
      <c r="AH1722" s="21">
        <f>ROUNDDOWN(MAX(0,T1722-(AB1722+AD1722)*0.6),-2)+ROUNDDOWN(MAX(0,U1722-(AB1722+AD1722)*0.4),-2)</f>
        <v/>
      </c>
      <c r="AI1722" s="21">
        <f>ROUNDDOWN(T1722,-2)+ROUNDDOWN(U1722,-2)</f>
        <v/>
      </c>
      <c r="AJ1722" s="21">
        <f>M1722+AF1722</f>
        <v/>
      </c>
      <c r="AK1722" s="21">
        <f>M1722+AG1722</f>
        <v/>
      </c>
      <c r="AL1722" s="21">
        <f>N1722+AH1722</f>
        <v/>
      </c>
      <c r="AM1722" s="21">
        <f>O1722+AI1722</f>
        <v/>
      </c>
      <c r="AN1722" s="21">
        <f>N1722+AI1722</f>
        <v/>
      </c>
      <c r="AO1722" s="21">
        <f>ROUNDDOWN((R1722+S1722)*0.2/Y1722+2000,0)</f>
        <v/>
      </c>
      <c r="AP1722" s="21">
        <f>ROUNDDOWN((T1722+U1722)*0.2/Z1722+2000,0)</f>
        <v/>
      </c>
      <c r="AQ1722" s="21">
        <f>AL1722-AK1722</f>
        <v/>
      </c>
      <c r="AR1722" s="21">
        <f>AM1722-AK1722</f>
        <v/>
      </c>
      <c r="AS1722" s="21">
        <f>AM1722-AL1722</f>
        <v/>
      </c>
      <c r="AT1722" s="21">
        <f>AK1722+C1722-AJ1722</f>
        <v/>
      </c>
      <c r="AU1722" s="21">
        <f>AL1722+C1722-AM1722</f>
        <v/>
      </c>
      <c r="AV1722" s="21">
        <f>AN1722+C1722-AM1722</f>
        <v/>
      </c>
    </row>
    <row r="1723">
      <c r="A1723" t="inlineStr">
        <is>
          <t>年収別 上限+5万</t>
        </is>
      </c>
      <c r="B1723" s="21">
        <f>'4_年収別'!$A$162</f>
        <v/>
      </c>
      <c r="C1723" s="21">
        <f>AO1723+50000</f>
        <v/>
      </c>
      <c r="D1723" s="21" t="n">
        <v>0</v>
      </c>
      <c r="E1723" s="21">
        <f>ROUND(MIN(B1723/12,650000)*12*0.0915+MIN(B1723/12,1390000)*12*(0.0504+0)+B1723*0.005,0)</f>
        <v/>
      </c>
      <c r="F1723" s="21">
        <f>IF(B1723&lt;741000,0,IF(B1723&lt;2191000,B1723-740000,IF(B1723&lt;2193000,1451000,IF(B1723&lt;2196000,1453000,IF(B1723&lt;2200000,1456000,IF(B1723&lt;3600000,ROUND(ROUNDDOWN(B1723/4,-3)*2.8,0)-80000,IF(B1723&lt;6600000,ROUND(ROUNDDOWN(B1723/4,-3)*3.2,0)-440000,IF(B1723&lt;8500000,ROUNDDOWN(B1723*0.9,0)-1100000,B1723-1950000))))))))</f>
        <v/>
      </c>
      <c r="G1723" s="21">
        <f>IF(F1723&gt;23500000,NA(),IF(F1723&lt;=4890000,1040000,IF(F1723&lt;=6550000,670000,620000)))</f>
        <v/>
      </c>
      <c r="H1723" s="21">
        <f>IF(D1723&lt;=0,0,MAX(0,MIN(2000000,D1723-MIN(100000,ROUNDDOWN(F1723*0.05,0)))))</f>
        <v/>
      </c>
      <c r="I1723" s="21">
        <f>IF(C1723&lt;=2000,0,MIN(C1723,ROUNDDOWN(F1723*0.4,0))-2000)</f>
        <v/>
      </c>
      <c r="J1723" s="21">
        <f>MAX(0,ROUNDDOWN(F1723-E1723-G1723,-3))</f>
        <v/>
      </c>
      <c r="K1723" s="21">
        <f>MAX(0,ROUNDDOWN(F1723-E1723-G1723-H1723-I1723,-3))</f>
        <v/>
      </c>
      <c r="L1723" s="21">
        <f>MAX(0,ROUNDDOWN(F1723-E1723-G1723-H1723,-3))</f>
        <v/>
      </c>
      <c r="M1723" s="21">
        <f>IF(J1723&lt;=0,0,ROUNDDOWN((J1723*LOOKUP(J1723,{0,1950001,3300001,6950001,9000001,18000001,40000001},{0.05,0.1,0.2,0.23,0.33,0.4,0.45})-LOOKUP(J1723,{0,1950001,3300001,6950001,9000001,18000001,40000001},{0,97500,427500,636000,1536000,2796000,4796000}))*1.021,-2))</f>
        <v/>
      </c>
      <c r="N1723" s="21">
        <f>IF(K1723&lt;=0,0,ROUNDDOWN((K1723*LOOKUP(K1723,{0,1950001,3300001,6950001,9000001,18000001,40000001},{0.05,0.1,0.2,0.23,0.33,0.4,0.45})-LOOKUP(K1723,{0,1950001,3300001,6950001,9000001,18000001,40000001},{0,97500,427500,636000,1536000,2796000,4796000}))*1.021,-2))</f>
        <v/>
      </c>
      <c r="O1723" s="21">
        <f>IF(L1723&lt;=0,0,ROUNDDOWN((L1723*LOOKUP(L1723,{0,1950001,3300001,6950001,9000001,18000001,40000001},{0.05,0.1,0.2,0.23,0.33,0.4,0.45})-LOOKUP(L1723,{0,1950001,3300001,6950001,9000001,18000001,40000001},{0,97500,427500,636000,1536000,2796000,4796000}))*1.021,-2))</f>
        <v/>
      </c>
      <c r="P1723" s="21">
        <f>MAX(0,ROUNDDOWN(F1723-E1723-430000,-3))</f>
        <v/>
      </c>
      <c r="Q1723" s="21">
        <f>MAX(0,ROUNDDOWN(F1723-E1723-430000-H1723,-3))</f>
        <v/>
      </c>
      <c r="R1723" s="21">
        <f>IF(F1723&lt;=450000,0,MAX(0,P1723*0.06-MIN(50000,P1723)*0.03))</f>
        <v/>
      </c>
      <c r="S1723" s="21">
        <f>IF(F1723&lt;=450000,0,MAX(0,P1723*0.04-MIN(50000,P1723)*0.02))</f>
        <v/>
      </c>
      <c r="T1723" s="21">
        <f>IF(F1723&lt;=450000,0,MAX(0,Q1723*0.06-MIN(50000,Q1723)*0.03))</f>
        <v/>
      </c>
      <c r="U1723" s="21">
        <f>IF(F1723&lt;=450000,0,MAX(0,Q1723*0.04-MIN(50000,Q1723)*0.02))</f>
        <v/>
      </c>
      <c r="V1723" s="21">
        <f>50000+MAX(0,G1723-480000)</f>
        <v/>
      </c>
      <c r="W1723" s="21">
        <f>P1723-V1723</f>
        <v/>
      </c>
      <c r="X1723" s="21">
        <f>Q1723-V1723</f>
        <v/>
      </c>
      <c r="Y1723" s="22">
        <f>IF(W1723&lt;0,0.9,LOOKUP(W1723,{0,1950001,3300001,6950001,9000001,18000001,40000001},{0.84895,0.7979,0.6958,0.66517,0.56307,0.4916,0.44055}))</f>
        <v/>
      </c>
      <c r="Z1723" s="22">
        <f>IF(X1723&lt;0,0.9,LOOKUP(X1723,{0,1950001,3300001,6950001,9000001,18000001,40000001},{0.84895,0.7979,0.6958,0.66517,0.56307,0.4916,0.44055}))</f>
        <v/>
      </c>
      <c r="AA1723" s="22">
        <f>IF(W1723&lt;0,0,CHOOSE(MATCH(W1723,{0,1950001,3300001,6950001,9000001},1),5.105/84.895,10.21/79.79,20.42/69.58,23.483/66.517,33.693/56.307))</f>
        <v/>
      </c>
      <c r="AB1723" s="21">
        <f>IF(C1723&lt;=2000,0,(MIN(C1723,ROUNDDOWN(F1723*0.3,0))-2000)*0.1)</f>
        <v/>
      </c>
      <c r="AC1723" s="21">
        <f>IF(C1723&lt;=2000,0,MIN((C1723-2000)*Y1723,(R1723+S1723)*0.2))</f>
        <v/>
      </c>
      <c r="AD1723" s="21">
        <f>IF(C1723&lt;=2000,0,MIN((C1723-2000)*Z1723,(T1723+U1723)*0.2))</f>
        <v/>
      </c>
      <c r="AE1723" s="21">
        <f>AC1723*AA1723</f>
        <v/>
      </c>
      <c r="AF1723" s="21">
        <f>ROUNDDOWN(R1723,-2)+ROUNDDOWN(S1723,-2)</f>
        <v/>
      </c>
      <c r="AG1723" s="21">
        <f>ROUNDDOWN(MAX(0,R1723-(AB1723+AC1723+AE1723)*0.6),-2)+ROUNDDOWN(MAX(0,S1723-(AB1723+AC1723+AE1723)*0.4),-2)</f>
        <v/>
      </c>
      <c r="AH1723" s="21">
        <f>ROUNDDOWN(MAX(0,T1723-(AB1723+AD1723)*0.6),-2)+ROUNDDOWN(MAX(0,U1723-(AB1723+AD1723)*0.4),-2)</f>
        <v/>
      </c>
      <c r="AI1723" s="21">
        <f>ROUNDDOWN(T1723,-2)+ROUNDDOWN(U1723,-2)</f>
        <v/>
      </c>
      <c r="AJ1723" s="21">
        <f>M1723+AF1723</f>
        <v/>
      </c>
      <c r="AK1723" s="21">
        <f>M1723+AG1723</f>
        <v/>
      </c>
      <c r="AL1723" s="21">
        <f>N1723+AH1723</f>
        <v/>
      </c>
      <c r="AM1723" s="21">
        <f>O1723+AI1723</f>
        <v/>
      </c>
      <c r="AN1723" s="21">
        <f>N1723+AI1723</f>
        <v/>
      </c>
      <c r="AO1723" s="21">
        <f>ROUNDDOWN((R1723+S1723)*0.2/Y1723+2000,0)</f>
        <v/>
      </c>
      <c r="AP1723" s="21">
        <f>ROUNDDOWN((T1723+U1723)*0.2/Z1723+2000,0)</f>
        <v/>
      </c>
      <c r="AQ1723" s="21">
        <f>AL1723-AK1723</f>
        <v/>
      </c>
      <c r="AR1723" s="21">
        <f>AM1723-AK1723</f>
        <v/>
      </c>
      <c r="AS1723" s="21">
        <f>AM1723-AL1723</f>
        <v/>
      </c>
      <c r="AT1723" s="21">
        <f>AK1723+C1723-AJ1723</f>
        <v/>
      </c>
      <c r="AU1723" s="21">
        <f>AL1723+C1723-AM1723</f>
        <v/>
      </c>
      <c r="AV1723" s="21">
        <f>AN1723+C1723-AM1723</f>
        <v/>
      </c>
    </row>
    <row r="1724">
      <c r="A1724" t="inlineStr">
        <is>
          <t>年収別 医療費15万</t>
        </is>
      </c>
      <c r="B1724" s="21">
        <f>'4_年収別'!$A$163</f>
        <v/>
      </c>
      <c r="C1724" s="21">
        <f>AO1724</f>
        <v/>
      </c>
      <c r="D1724" s="21" t="n">
        <v>150000</v>
      </c>
      <c r="E1724" s="21">
        <f>ROUND(MIN(B1724/12,650000)*12*0.0915+MIN(B1724/12,1390000)*12*(0.0504+0)+B1724*0.005,0)</f>
        <v/>
      </c>
      <c r="F1724" s="21">
        <f>IF(B1724&lt;741000,0,IF(B1724&lt;2191000,B1724-740000,IF(B1724&lt;2193000,1451000,IF(B1724&lt;2196000,1453000,IF(B1724&lt;2200000,1456000,IF(B1724&lt;3600000,ROUND(ROUNDDOWN(B1724/4,-3)*2.8,0)-80000,IF(B1724&lt;6600000,ROUND(ROUNDDOWN(B1724/4,-3)*3.2,0)-440000,IF(B1724&lt;8500000,ROUNDDOWN(B1724*0.9,0)-1100000,B1724-1950000))))))))</f>
        <v/>
      </c>
      <c r="G1724" s="21">
        <f>IF(F1724&gt;23500000,NA(),IF(F1724&lt;=4890000,1040000,IF(F1724&lt;=6550000,670000,620000)))</f>
        <v/>
      </c>
      <c r="H1724" s="21">
        <f>IF(D1724&lt;=0,0,MAX(0,MIN(2000000,D1724-MIN(100000,ROUNDDOWN(F1724*0.05,0)))))</f>
        <v/>
      </c>
      <c r="I1724" s="21">
        <f>IF(C1724&lt;=2000,0,MIN(C1724,ROUNDDOWN(F1724*0.4,0))-2000)</f>
        <v/>
      </c>
      <c r="J1724" s="21">
        <f>MAX(0,ROUNDDOWN(F1724-E1724-G1724,-3))</f>
        <v/>
      </c>
      <c r="K1724" s="21">
        <f>MAX(0,ROUNDDOWN(F1724-E1724-G1724-H1724-I1724,-3))</f>
        <v/>
      </c>
      <c r="L1724" s="21">
        <f>MAX(0,ROUNDDOWN(F1724-E1724-G1724-H1724,-3))</f>
        <v/>
      </c>
      <c r="M1724" s="21">
        <f>IF(J1724&lt;=0,0,ROUNDDOWN((J1724*LOOKUP(J1724,{0,1950001,3300001,6950001,9000001,18000001,40000001},{0.05,0.1,0.2,0.23,0.33,0.4,0.45})-LOOKUP(J1724,{0,1950001,3300001,6950001,9000001,18000001,40000001},{0,97500,427500,636000,1536000,2796000,4796000}))*1.021,-2))</f>
        <v/>
      </c>
      <c r="N1724" s="21">
        <f>IF(K1724&lt;=0,0,ROUNDDOWN((K1724*LOOKUP(K1724,{0,1950001,3300001,6950001,9000001,18000001,40000001},{0.05,0.1,0.2,0.23,0.33,0.4,0.45})-LOOKUP(K1724,{0,1950001,3300001,6950001,9000001,18000001,40000001},{0,97500,427500,636000,1536000,2796000,4796000}))*1.021,-2))</f>
        <v/>
      </c>
      <c r="O1724" s="21">
        <f>IF(L1724&lt;=0,0,ROUNDDOWN((L1724*LOOKUP(L1724,{0,1950001,3300001,6950001,9000001,18000001,40000001},{0.05,0.1,0.2,0.23,0.33,0.4,0.45})-LOOKUP(L1724,{0,1950001,3300001,6950001,9000001,18000001,40000001},{0,97500,427500,636000,1536000,2796000,4796000}))*1.021,-2))</f>
        <v/>
      </c>
      <c r="P1724" s="21">
        <f>MAX(0,ROUNDDOWN(F1724-E1724-430000,-3))</f>
        <v/>
      </c>
      <c r="Q1724" s="21">
        <f>MAX(0,ROUNDDOWN(F1724-E1724-430000-H1724,-3))</f>
        <v/>
      </c>
      <c r="R1724" s="21">
        <f>IF(F1724&lt;=450000,0,MAX(0,P1724*0.06-MIN(50000,P1724)*0.03))</f>
        <v/>
      </c>
      <c r="S1724" s="21">
        <f>IF(F1724&lt;=450000,0,MAX(0,P1724*0.04-MIN(50000,P1724)*0.02))</f>
        <v/>
      </c>
      <c r="T1724" s="21">
        <f>IF(F1724&lt;=450000,0,MAX(0,Q1724*0.06-MIN(50000,Q1724)*0.03))</f>
        <v/>
      </c>
      <c r="U1724" s="21">
        <f>IF(F1724&lt;=450000,0,MAX(0,Q1724*0.04-MIN(50000,Q1724)*0.02))</f>
        <v/>
      </c>
      <c r="V1724" s="21">
        <f>50000+MAX(0,G1724-480000)</f>
        <v/>
      </c>
      <c r="W1724" s="21">
        <f>P1724-V1724</f>
        <v/>
      </c>
      <c r="X1724" s="21">
        <f>Q1724-V1724</f>
        <v/>
      </c>
      <c r="Y1724" s="22">
        <f>IF(W1724&lt;0,0.9,LOOKUP(W1724,{0,1950001,3300001,6950001,9000001,18000001,40000001},{0.84895,0.7979,0.6958,0.66517,0.56307,0.4916,0.44055}))</f>
        <v/>
      </c>
      <c r="Z1724" s="22">
        <f>IF(X1724&lt;0,0.9,LOOKUP(X1724,{0,1950001,3300001,6950001,9000001,18000001,40000001},{0.84895,0.7979,0.6958,0.66517,0.56307,0.4916,0.44055}))</f>
        <v/>
      </c>
      <c r="AA1724" s="22">
        <f>IF(W1724&lt;0,0,CHOOSE(MATCH(W1724,{0,1950001,3300001,6950001,9000001},1),5.105/84.895,10.21/79.79,20.42/69.58,23.483/66.517,33.693/56.307))</f>
        <v/>
      </c>
      <c r="AB1724" s="21">
        <f>IF(C1724&lt;=2000,0,(MIN(C1724,ROUNDDOWN(F1724*0.3,0))-2000)*0.1)</f>
        <v/>
      </c>
      <c r="AC1724" s="21">
        <f>IF(C1724&lt;=2000,0,MIN((C1724-2000)*Y1724,(R1724+S1724)*0.2))</f>
        <v/>
      </c>
      <c r="AD1724" s="21">
        <f>IF(C1724&lt;=2000,0,MIN((C1724-2000)*Z1724,(T1724+U1724)*0.2))</f>
        <v/>
      </c>
      <c r="AE1724" s="21">
        <f>AC1724*AA1724</f>
        <v/>
      </c>
      <c r="AF1724" s="21">
        <f>ROUNDDOWN(R1724,-2)+ROUNDDOWN(S1724,-2)</f>
        <v/>
      </c>
      <c r="AG1724" s="21">
        <f>ROUNDDOWN(MAX(0,R1724-(AB1724+AC1724+AE1724)*0.6),-2)+ROUNDDOWN(MAX(0,S1724-(AB1724+AC1724+AE1724)*0.4),-2)</f>
        <v/>
      </c>
      <c r="AH1724" s="21">
        <f>ROUNDDOWN(MAX(0,T1724-(AB1724+AD1724)*0.6),-2)+ROUNDDOWN(MAX(0,U1724-(AB1724+AD1724)*0.4),-2)</f>
        <v/>
      </c>
      <c r="AI1724" s="21">
        <f>ROUNDDOWN(T1724,-2)+ROUNDDOWN(U1724,-2)</f>
        <v/>
      </c>
      <c r="AJ1724" s="21">
        <f>M1724+AF1724</f>
        <v/>
      </c>
      <c r="AK1724" s="21">
        <f>M1724+AG1724</f>
        <v/>
      </c>
      <c r="AL1724" s="21">
        <f>N1724+AH1724</f>
        <v/>
      </c>
      <c r="AM1724" s="21">
        <f>O1724+AI1724</f>
        <v/>
      </c>
      <c r="AN1724" s="21">
        <f>N1724+AI1724</f>
        <v/>
      </c>
      <c r="AO1724" s="21">
        <f>ROUNDDOWN((R1724+S1724)*0.2/Y1724+2000,0)</f>
        <v/>
      </c>
      <c r="AP1724" s="21">
        <f>ROUNDDOWN((T1724+U1724)*0.2/Z1724+2000,0)</f>
        <v/>
      </c>
      <c r="AQ1724" s="21">
        <f>AL1724-AK1724</f>
        <v/>
      </c>
      <c r="AR1724" s="21">
        <f>AM1724-AK1724</f>
        <v/>
      </c>
      <c r="AS1724" s="21">
        <f>AM1724-AL1724</f>
        <v/>
      </c>
      <c r="AT1724" s="21">
        <f>AK1724+C1724-AJ1724</f>
        <v/>
      </c>
      <c r="AU1724" s="21">
        <f>AL1724+C1724-AM1724</f>
        <v/>
      </c>
      <c r="AV1724" s="21">
        <f>AN1724+C1724-AM1724</f>
        <v/>
      </c>
    </row>
    <row r="1725">
      <c r="A1725" t="inlineStr">
        <is>
          <t>年収別 上限+5万</t>
        </is>
      </c>
      <c r="B1725" s="21">
        <f>'4_年収別'!$A$163</f>
        <v/>
      </c>
      <c r="C1725" s="21">
        <f>AO1725+50000</f>
        <v/>
      </c>
      <c r="D1725" s="21" t="n">
        <v>0</v>
      </c>
      <c r="E1725" s="21">
        <f>ROUND(MIN(B1725/12,650000)*12*0.0915+MIN(B1725/12,1390000)*12*(0.0504+0)+B1725*0.005,0)</f>
        <v/>
      </c>
      <c r="F1725" s="21">
        <f>IF(B1725&lt;741000,0,IF(B1725&lt;2191000,B1725-740000,IF(B1725&lt;2193000,1451000,IF(B1725&lt;2196000,1453000,IF(B1725&lt;2200000,1456000,IF(B1725&lt;3600000,ROUND(ROUNDDOWN(B1725/4,-3)*2.8,0)-80000,IF(B1725&lt;6600000,ROUND(ROUNDDOWN(B1725/4,-3)*3.2,0)-440000,IF(B1725&lt;8500000,ROUNDDOWN(B1725*0.9,0)-1100000,B1725-1950000))))))))</f>
        <v/>
      </c>
      <c r="G1725" s="21">
        <f>IF(F1725&gt;23500000,NA(),IF(F1725&lt;=4890000,1040000,IF(F1725&lt;=6550000,670000,620000)))</f>
        <v/>
      </c>
      <c r="H1725" s="21">
        <f>IF(D1725&lt;=0,0,MAX(0,MIN(2000000,D1725-MIN(100000,ROUNDDOWN(F1725*0.05,0)))))</f>
        <v/>
      </c>
      <c r="I1725" s="21">
        <f>IF(C1725&lt;=2000,0,MIN(C1725,ROUNDDOWN(F1725*0.4,0))-2000)</f>
        <v/>
      </c>
      <c r="J1725" s="21">
        <f>MAX(0,ROUNDDOWN(F1725-E1725-G1725,-3))</f>
        <v/>
      </c>
      <c r="K1725" s="21">
        <f>MAX(0,ROUNDDOWN(F1725-E1725-G1725-H1725-I1725,-3))</f>
        <v/>
      </c>
      <c r="L1725" s="21">
        <f>MAX(0,ROUNDDOWN(F1725-E1725-G1725-H1725,-3))</f>
        <v/>
      </c>
      <c r="M1725" s="21">
        <f>IF(J1725&lt;=0,0,ROUNDDOWN((J1725*LOOKUP(J1725,{0,1950001,3300001,6950001,9000001,18000001,40000001},{0.05,0.1,0.2,0.23,0.33,0.4,0.45})-LOOKUP(J1725,{0,1950001,3300001,6950001,9000001,18000001,40000001},{0,97500,427500,636000,1536000,2796000,4796000}))*1.021,-2))</f>
        <v/>
      </c>
      <c r="N1725" s="21">
        <f>IF(K1725&lt;=0,0,ROUNDDOWN((K1725*LOOKUP(K1725,{0,1950001,3300001,6950001,9000001,18000001,40000001},{0.05,0.1,0.2,0.23,0.33,0.4,0.45})-LOOKUP(K1725,{0,1950001,3300001,6950001,9000001,18000001,40000001},{0,97500,427500,636000,1536000,2796000,4796000}))*1.021,-2))</f>
        <v/>
      </c>
      <c r="O1725" s="21">
        <f>IF(L1725&lt;=0,0,ROUNDDOWN((L1725*LOOKUP(L1725,{0,1950001,3300001,6950001,9000001,18000001,40000001},{0.05,0.1,0.2,0.23,0.33,0.4,0.45})-LOOKUP(L1725,{0,1950001,3300001,6950001,9000001,18000001,40000001},{0,97500,427500,636000,1536000,2796000,4796000}))*1.021,-2))</f>
        <v/>
      </c>
      <c r="P1725" s="21">
        <f>MAX(0,ROUNDDOWN(F1725-E1725-430000,-3))</f>
        <v/>
      </c>
      <c r="Q1725" s="21">
        <f>MAX(0,ROUNDDOWN(F1725-E1725-430000-H1725,-3))</f>
        <v/>
      </c>
      <c r="R1725" s="21">
        <f>IF(F1725&lt;=450000,0,MAX(0,P1725*0.06-MIN(50000,P1725)*0.03))</f>
        <v/>
      </c>
      <c r="S1725" s="21">
        <f>IF(F1725&lt;=450000,0,MAX(0,P1725*0.04-MIN(50000,P1725)*0.02))</f>
        <v/>
      </c>
      <c r="T1725" s="21">
        <f>IF(F1725&lt;=450000,0,MAX(0,Q1725*0.06-MIN(50000,Q1725)*0.03))</f>
        <v/>
      </c>
      <c r="U1725" s="21">
        <f>IF(F1725&lt;=450000,0,MAX(0,Q1725*0.04-MIN(50000,Q1725)*0.02))</f>
        <v/>
      </c>
      <c r="V1725" s="21">
        <f>50000+MAX(0,G1725-480000)</f>
        <v/>
      </c>
      <c r="W1725" s="21">
        <f>P1725-V1725</f>
        <v/>
      </c>
      <c r="X1725" s="21">
        <f>Q1725-V1725</f>
        <v/>
      </c>
      <c r="Y1725" s="22">
        <f>IF(W1725&lt;0,0.9,LOOKUP(W1725,{0,1950001,3300001,6950001,9000001,18000001,40000001},{0.84895,0.7979,0.6958,0.66517,0.56307,0.4916,0.44055}))</f>
        <v/>
      </c>
      <c r="Z1725" s="22">
        <f>IF(X1725&lt;0,0.9,LOOKUP(X1725,{0,1950001,3300001,6950001,9000001,18000001,40000001},{0.84895,0.7979,0.6958,0.66517,0.56307,0.4916,0.44055}))</f>
        <v/>
      </c>
      <c r="AA1725" s="22">
        <f>IF(W1725&lt;0,0,CHOOSE(MATCH(W1725,{0,1950001,3300001,6950001,9000001},1),5.105/84.895,10.21/79.79,20.42/69.58,23.483/66.517,33.693/56.307))</f>
        <v/>
      </c>
      <c r="AB1725" s="21">
        <f>IF(C1725&lt;=2000,0,(MIN(C1725,ROUNDDOWN(F1725*0.3,0))-2000)*0.1)</f>
        <v/>
      </c>
      <c r="AC1725" s="21">
        <f>IF(C1725&lt;=2000,0,MIN((C1725-2000)*Y1725,(R1725+S1725)*0.2))</f>
        <v/>
      </c>
      <c r="AD1725" s="21">
        <f>IF(C1725&lt;=2000,0,MIN((C1725-2000)*Z1725,(T1725+U1725)*0.2))</f>
        <v/>
      </c>
      <c r="AE1725" s="21">
        <f>AC1725*AA1725</f>
        <v/>
      </c>
      <c r="AF1725" s="21">
        <f>ROUNDDOWN(R1725,-2)+ROUNDDOWN(S1725,-2)</f>
        <v/>
      </c>
      <c r="AG1725" s="21">
        <f>ROUNDDOWN(MAX(0,R1725-(AB1725+AC1725+AE1725)*0.6),-2)+ROUNDDOWN(MAX(0,S1725-(AB1725+AC1725+AE1725)*0.4),-2)</f>
        <v/>
      </c>
      <c r="AH1725" s="21">
        <f>ROUNDDOWN(MAX(0,T1725-(AB1725+AD1725)*0.6),-2)+ROUNDDOWN(MAX(0,U1725-(AB1725+AD1725)*0.4),-2)</f>
        <v/>
      </c>
      <c r="AI1725" s="21">
        <f>ROUNDDOWN(T1725,-2)+ROUNDDOWN(U1725,-2)</f>
        <v/>
      </c>
      <c r="AJ1725" s="21">
        <f>M1725+AF1725</f>
        <v/>
      </c>
      <c r="AK1725" s="21">
        <f>M1725+AG1725</f>
        <v/>
      </c>
      <c r="AL1725" s="21">
        <f>N1725+AH1725</f>
        <v/>
      </c>
      <c r="AM1725" s="21">
        <f>O1725+AI1725</f>
        <v/>
      </c>
      <c r="AN1725" s="21">
        <f>N1725+AI1725</f>
        <v/>
      </c>
      <c r="AO1725" s="21">
        <f>ROUNDDOWN((R1725+S1725)*0.2/Y1725+2000,0)</f>
        <v/>
      </c>
      <c r="AP1725" s="21">
        <f>ROUNDDOWN((T1725+U1725)*0.2/Z1725+2000,0)</f>
        <v/>
      </c>
      <c r="AQ1725" s="21">
        <f>AL1725-AK1725</f>
        <v/>
      </c>
      <c r="AR1725" s="21">
        <f>AM1725-AK1725</f>
        <v/>
      </c>
      <c r="AS1725" s="21">
        <f>AM1725-AL1725</f>
        <v/>
      </c>
      <c r="AT1725" s="21">
        <f>AK1725+C1725-AJ1725</f>
        <v/>
      </c>
      <c r="AU1725" s="21">
        <f>AL1725+C1725-AM1725</f>
        <v/>
      </c>
      <c r="AV1725" s="21">
        <f>AN1725+C1725-AM1725</f>
        <v/>
      </c>
    </row>
    <row r="1726">
      <c r="A1726" t="inlineStr">
        <is>
          <t>年収別 医療費15万</t>
        </is>
      </c>
      <c r="B1726" s="21">
        <f>'4_年収別'!$A$164</f>
        <v/>
      </c>
      <c r="C1726" s="21">
        <f>AO1726</f>
        <v/>
      </c>
      <c r="D1726" s="21" t="n">
        <v>150000</v>
      </c>
      <c r="E1726" s="21">
        <f>ROUND(MIN(B1726/12,650000)*12*0.0915+MIN(B1726/12,1390000)*12*(0.0504+0)+B1726*0.005,0)</f>
        <v/>
      </c>
      <c r="F1726" s="21">
        <f>IF(B1726&lt;741000,0,IF(B1726&lt;2191000,B1726-740000,IF(B1726&lt;2193000,1451000,IF(B1726&lt;2196000,1453000,IF(B1726&lt;2200000,1456000,IF(B1726&lt;3600000,ROUND(ROUNDDOWN(B1726/4,-3)*2.8,0)-80000,IF(B1726&lt;6600000,ROUND(ROUNDDOWN(B1726/4,-3)*3.2,0)-440000,IF(B1726&lt;8500000,ROUNDDOWN(B1726*0.9,0)-1100000,B1726-1950000))))))))</f>
        <v/>
      </c>
      <c r="G1726" s="21">
        <f>IF(F1726&gt;23500000,NA(),IF(F1726&lt;=4890000,1040000,IF(F1726&lt;=6550000,670000,620000)))</f>
        <v/>
      </c>
      <c r="H1726" s="21">
        <f>IF(D1726&lt;=0,0,MAX(0,MIN(2000000,D1726-MIN(100000,ROUNDDOWN(F1726*0.05,0)))))</f>
        <v/>
      </c>
      <c r="I1726" s="21">
        <f>IF(C1726&lt;=2000,0,MIN(C1726,ROUNDDOWN(F1726*0.4,0))-2000)</f>
        <v/>
      </c>
      <c r="J1726" s="21">
        <f>MAX(0,ROUNDDOWN(F1726-E1726-G1726,-3))</f>
        <v/>
      </c>
      <c r="K1726" s="21">
        <f>MAX(0,ROUNDDOWN(F1726-E1726-G1726-H1726-I1726,-3))</f>
        <v/>
      </c>
      <c r="L1726" s="21">
        <f>MAX(0,ROUNDDOWN(F1726-E1726-G1726-H1726,-3))</f>
        <v/>
      </c>
      <c r="M1726" s="21">
        <f>IF(J1726&lt;=0,0,ROUNDDOWN((J1726*LOOKUP(J1726,{0,1950001,3300001,6950001,9000001,18000001,40000001},{0.05,0.1,0.2,0.23,0.33,0.4,0.45})-LOOKUP(J1726,{0,1950001,3300001,6950001,9000001,18000001,40000001},{0,97500,427500,636000,1536000,2796000,4796000}))*1.021,-2))</f>
        <v/>
      </c>
      <c r="N1726" s="21">
        <f>IF(K1726&lt;=0,0,ROUNDDOWN((K1726*LOOKUP(K1726,{0,1950001,3300001,6950001,9000001,18000001,40000001},{0.05,0.1,0.2,0.23,0.33,0.4,0.45})-LOOKUP(K1726,{0,1950001,3300001,6950001,9000001,18000001,40000001},{0,97500,427500,636000,1536000,2796000,4796000}))*1.021,-2))</f>
        <v/>
      </c>
      <c r="O1726" s="21">
        <f>IF(L1726&lt;=0,0,ROUNDDOWN((L1726*LOOKUP(L1726,{0,1950001,3300001,6950001,9000001,18000001,40000001},{0.05,0.1,0.2,0.23,0.33,0.4,0.45})-LOOKUP(L1726,{0,1950001,3300001,6950001,9000001,18000001,40000001},{0,97500,427500,636000,1536000,2796000,4796000}))*1.021,-2))</f>
        <v/>
      </c>
      <c r="P1726" s="21">
        <f>MAX(0,ROUNDDOWN(F1726-E1726-430000,-3))</f>
        <v/>
      </c>
      <c r="Q1726" s="21">
        <f>MAX(0,ROUNDDOWN(F1726-E1726-430000-H1726,-3))</f>
        <v/>
      </c>
      <c r="R1726" s="21">
        <f>IF(F1726&lt;=450000,0,MAX(0,P1726*0.06-MIN(50000,P1726)*0.03))</f>
        <v/>
      </c>
      <c r="S1726" s="21">
        <f>IF(F1726&lt;=450000,0,MAX(0,P1726*0.04-MIN(50000,P1726)*0.02))</f>
        <v/>
      </c>
      <c r="T1726" s="21">
        <f>IF(F1726&lt;=450000,0,MAX(0,Q1726*0.06-MIN(50000,Q1726)*0.03))</f>
        <v/>
      </c>
      <c r="U1726" s="21">
        <f>IF(F1726&lt;=450000,0,MAX(0,Q1726*0.04-MIN(50000,Q1726)*0.02))</f>
        <v/>
      </c>
      <c r="V1726" s="21">
        <f>50000+MAX(0,G1726-480000)</f>
        <v/>
      </c>
      <c r="W1726" s="21">
        <f>P1726-V1726</f>
        <v/>
      </c>
      <c r="X1726" s="21">
        <f>Q1726-V1726</f>
        <v/>
      </c>
      <c r="Y1726" s="22">
        <f>IF(W1726&lt;0,0.9,LOOKUP(W1726,{0,1950001,3300001,6950001,9000001,18000001,40000001},{0.84895,0.7979,0.6958,0.66517,0.56307,0.4916,0.44055}))</f>
        <v/>
      </c>
      <c r="Z1726" s="22">
        <f>IF(X1726&lt;0,0.9,LOOKUP(X1726,{0,1950001,3300001,6950001,9000001,18000001,40000001},{0.84895,0.7979,0.6958,0.66517,0.56307,0.4916,0.44055}))</f>
        <v/>
      </c>
      <c r="AA1726" s="22">
        <f>IF(W1726&lt;0,0,CHOOSE(MATCH(W1726,{0,1950001,3300001,6950001,9000001},1),5.105/84.895,10.21/79.79,20.42/69.58,23.483/66.517,33.693/56.307))</f>
        <v/>
      </c>
      <c r="AB1726" s="21">
        <f>IF(C1726&lt;=2000,0,(MIN(C1726,ROUNDDOWN(F1726*0.3,0))-2000)*0.1)</f>
        <v/>
      </c>
      <c r="AC1726" s="21">
        <f>IF(C1726&lt;=2000,0,MIN((C1726-2000)*Y1726,(R1726+S1726)*0.2))</f>
        <v/>
      </c>
      <c r="AD1726" s="21">
        <f>IF(C1726&lt;=2000,0,MIN((C1726-2000)*Z1726,(T1726+U1726)*0.2))</f>
        <v/>
      </c>
      <c r="AE1726" s="21">
        <f>AC1726*AA1726</f>
        <v/>
      </c>
      <c r="AF1726" s="21">
        <f>ROUNDDOWN(R1726,-2)+ROUNDDOWN(S1726,-2)</f>
        <v/>
      </c>
      <c r="AG1726" s="21">
        <f>ROUNDDOWN(MAX(0,R1726-(AB1726+AC1726+AE1726)*0.6),-2)+ROUNDDOWN(MAX(0,S1726-(AB1726+AC1726+AE1726)*0.4),-2)</f>
        <v/>
      </c>
      <c r="AH1726" s="21">
        <f>ROUNDDOWN(MAX(0,T1726-(AB1726+AD1726)*0.6),-2)+ROUNDDOWN(MAX(0,U1726-(AB1726+AD1726)*0.4),-2)</f>
        <v/>
      </c>
      <c r="AI1726" s="21">
        <f>ROUNDDOWN(T1726,-2)+ROUNDDOWN(U1726,-2)</f>
        <v/>
      </c>
      <c r="AJ1726" s="21">
        <f>M1726+AF1726</f>
        <v/>
      </c>
      <c r="AK1726" s="21">
        <f>M1726+AG1726</f>
        <v/>
      </c>
      <c r="AL1726" s="21">
        <f>N1726+AH1726</f>
        <v/>
      </c>
      <c r="AM1726" s="21">
        <f>O1726+AI1726</f>
        <v/>
      </c>
      <c r="AN1726" s="21">
        <f>N1726+AI1726</f>
        <v/>
      </c>
      <c r="AO1726" s="21">
        <f>ROUNDDOWN((R1726+S1726)*0.2/Y1726+2000,0)</f>
        <v/>
      </c>
      <c r="AP1726" s="21">
        <f>ROUNDDOWN((T1726+U1726)*0.2/Z1726+2000,0)</f>
        <v/>
      </c>
      <c r="AQ1726" s="21">
        <f>AL1726-AK1726</f>
        <v/>
      </c>
      <c r="AR1726" s="21">
        <f>AM1726-AK1726</f>
        <v/>
      </c>
      <c r="AS1726" s="21">
        <f>AM1726-AL1726</f>
        <v/>
      </c>
      <c r="AT1726" s="21">
        <f>AK1726+C1726-AJ1726</f>
        <v/>
      </c>
      <c r="AU1726" s="21">
        <f>AL1726+C1726-AM1726</f>
        <v/>
      </c>
      <c r="AV1726" s="21">
        <f>AN1726+C1726-AM1726</f>
        <v/>
      </c>
    </row>
    <row r="1727">
      <c r="A1727" t="inlineStr">
        <is>
          <t>年収別 上限+5万</t>
        </is>
      </c>
      <c r="B1727" s="21">
        <f>'4_年収別'!$A$164</f>
        <v/>
      </c>
      <c r="C1727" s="21">
        <f>AO1727+50000</f>
        <v/>
      </c>
      <c r="D1727" s="21" t="n">
        <v>0</v>
      </c>
      <c r="E1727" s="21">
        <f>ROUND(MIN(B1727/12,650000)*12*0.0915+MIN(B1727/12,1390000)*12*(0.0504+0)+B1727*0.005,0)</f>
        <v/>
      </c>
      <c r="F1727" s="21">
        <f>IF(B1727&lt;741000,0,IF(B1727&lt;2191000,B1727-740000,IF(B1727&lt;2193000,1451000,IF(B1727&lt;2196000,1453000,IF(B1727&lt;2200000,1456000,IF(B1727&lt;3600000,ROUND(ROUNDDOWN(B1727/4,-3)*2.8,0)-80000,IF(B1727&lt;6600000,ROUND(ROUNDDOWN(B1727/4,-3)*3.2,0)-440000,IF(B1727&lt;8500000,ROUNDDOWN(B1727*0.9,0)-1100000,B1727-1950000))))))))</f>
        <v/>
      </c>
      <c r="G1727" s="21">
        <f>IF(F1727&gt;23500000,NA(),IF(F1727&lt;=4890000,1040000,IF(F1727&lt;=6550000,670000,620000)))</f>
        <v/>
      </c>
      <c r="H1727" s="21">
        <f>IF(D1727&lt;=0,0,MAX(0,MIN(2000000,D1727-MIN(100000,ROUNDDOWN(F1727*0.05,0)))))</f>
        <v/>
      </c>
      <c r="I1727" s="21">
        <f>IF(C1727&lt;=2000,0,MIN(C1727,ROUNDDOWN(F1727*0.4,0))-2000)</f>
        <v/>
      </c>
      <c r="J1727" s="21">
        <f>MAX(0,ROUNDDOWN(F1727-E1727-G1727,-3))</f>
        <v/>
      </c>
      <c r="K1727" s="21">
        <f>MAX(0,ROUNDDOWN(F1727-E1727-G1727-H1727-I1727,-3))</f>
        <v/>
      </c>
      <c r="L1727" s="21">
        <f>MAX(0,ROUNDDOWN(F1727-E1727-G1727-H1727,-3))</f>
        <v/>
      </c>
      <c r="M1727" s="21">
        <f>IF(J1727&lt;=0,0,ROUNDDOWN((J1727*LOOKUP(J1727,{0,1950001,3300001,6950001,9000001,18000001,40000001},{0.05,0.1,0.2,0.23,0.33,0.4,0.45})-LOOKUP(J1727,{0,1950001,3300001,6950001,9000001,18000001,40000001},{0,97500,427500,636000,1536000,2796000,4796000}))*1.021,-2))</f>
        <v/>
      </c>
      <c r="N1727" s="21">
        <f>IF(K1727&lt;=0,0,ROUNDDOWN((K1727*LOOKUP(K1727,{0,1950001,3300001,6950001,9000001,18000001,40000001},{0.05,0.1,0.2,0.23,0.33,0.4,0.45})-LOOKUP(K1727,{0,1950001,3300001,6950001,9000001,18000001,40000001},{0,97500,427500,636000,1536000,2796000,4796000}))*1.021,-2))</f>
        <v/>
      </c>
      <c r="O1727" s="21">
        <f>IF(L1727&lt;=0,0,ROUNDDOWN((L1727*LOOKUP(L1727,{0,1950001,3300001,6950001,9000001,18000001,40000001},{0.05,0.1,0.2,0.23,0.33,0.4,0.45})-LOOKUP(L1727,{0,1950001,3300001,6950001,9000001,18000001,40000001},{0,97500,427500,636000,1536000,2796000,4796000}))*1.021,-2))</f>
        <v/>
      </c>
      <c r="P1727" s="21">
        <f>MAX(0,ROUNDDOWN(F1727-E1727-430000,-3))</f>
        <v/>
      </c>
      <c r="Q1727" s="21">
        <f>MAX(0,ROUNDDOWN(F1727-E1727-430000-H1727,-3))</f>
        <v/>
      </c>
      <c r="R1727" s="21">
        <f>IF(F1727&lt;=450000,0,MAX(0,P1727*0.06-MIN(50000,P1727)*0.03))</f>
        <v/>
      </c>
      <c r="S1727" s="21">
        <f>IF(F1727&lt;=450000,0,MAX(0,P1727*0.04-MIN(50000,P1727)*0.02))</f>
        <v/>
      </c>
      <c r="T1727" s="21">
        <f>IF(F1727&lt;=450000,0,MAX(0,Q1727*0.06-MIN(50000,Q1727)*0.03))</f>
        <v/>
      </c>
      <c r="U1727" s="21">
        <f>IF(F1727&lt;=450000,0,MAX(0,Q1727*0.04-MIN(50000,Q1727)*0.02))</f>
        <v/>
      </c>
      <c r="V1727" s="21">
        <f>50000+MAX(0,G1727-480000)</f>
        <v/>
      </c>
      <c r="W1727" s="21">
        <f>P1727-V1727</f>
        <v/>
      </c>
      <c r="X1727" s="21">
        <f>Q1727-V1727</f>
        <v/>
      </c>
      <c r="Y1727" s="22">
        <f>IF(W1727&lt;0,0.9,LOOKUP(W1727,{0,1950001,3300001,6950001,9000001,18000001,40000001},{0.84895,0.7979,0.6958,0.66517,0.56307,0.4916,0.44055}))</f>
        <v/>
      </c>
      <c r="Z1727" s="22">
        <f>IF(X1727&lt;0,0.9,LOOKUP(X1727,{0,1950001,3300001,6950001,9000001,18000001,40000001},{0.84895,0.7979,0.6958,0.66517,0.56307,0.4916,0.44055}))</f>
        <v/>
      </c>
      <c r="AA1727" s="22">
        <f>IF(W1727&lt;0,0,CHOOSE(MATCH(W1727,{0,1950001,3300001,6950001,9000001},1),5.105/84.895,10.21/79.79,20.42/69.58,23.483/66.517,33.693/56.307))</f>
        <v/>
      </c>
      <c r="AB1727" s="21">
        <f>IF(C1727&lt;=2000,0,(MIN(C1727,ROUNDDOWN(F1727*0.3,0))-2000)*0.1)</f>
        <v/>
      </c>
      <c r="AC1727" s="21">
        <f>IF(C1727&lt;=2000,0,MIN((C1727-2000)*Y1727,(R1727+S1727)*0.2))</f>
        <v/>
      </c>
      <c r="AD1727" s="21">
        <f>IF(C1727&lt;=2000,0,MIN((C1727-2000)*Z1727,(T1727+U1727)*0.2))</f>
        <v/>
      </c>
      <c r="AE1727" s="21">
        <f>AC1727*AA1727</f>
        <v/>
      </c>
      <c r="AF1727" s="21">
        <f>ROUNDDOWN(R1727,-2)+ROUNDDOWN(S1727,-2)</f>
        <v/>
      </c>
      <c r="AG1727" s="21">
        <f>ROUNDDOWN(MAX(0,R1727-(AB1727+AC1727+AE1727)*0.6),-2)+ROUNDDOWN(MAX(0,S1727-(AB1727+AC1727+AE1727)*0.4),-2)</f>
        <v/>
      </c>
      <c r="AH1727" s="21">
        <f>ROUNDDOWN(MAX(0,T1727-(AB1727+AD1727)*0.6),-2)+ROUNDDOWN(MAX(0,U1727-(AB1727+AD1727)*0.4),-2)</f>
        <v/>
      </c>
      <c r="AI1727" s="21">
        <f>ROUNDDOWN(T1727,-2)+ROUNDDOWN(U1727,-2)</f>
        <v/>
      </c>
      <c r="AJ1727" s="21">
        <f>M1727+AF1727</f>
        <v/>
      </c>
      <c r="AK1727" s="21">
        <f>M1727+AG1727</f>
        <v/>
      </c>
      <c r="AL1727" s="21">
        <f>N1727+AH1727</f>
        <v/>
      </c>
      <c r="AM1727" s="21">
        <f>O1727+AI1727</f>
        <v/>
      </c>
      <c r="AN1727" s="21">
        <f>N1727+AI1727</f>
        <v/>
      </c>
      <c r="AO1727" s="21">
        <f>ROUNDDOWN((R1727+S1727)*0.2/Y1727+2000,0)</f>
        <v/>
      </c>
      <c r="AP1727" s="21">
        <f>ROUNDDOWN((T1727+U1727)*0.2/Z1727+2000,0)</f>
        <v/>
      </c>
      <c r="AQ1727" s="21">
        <f>AL1727-AK1727</f>
        <v/>
      </c>
      <c r="AR1727" s="21">
        <f>AM1727-AK1727</f>
        <v/>
      </c>
      <c r="AS1727" s="21">
        <f>AM1727-AL1727</f>
        <v/>
      </c>
      <c r="AT1727" s="21">
        <f>AK1727+C1727-AJ1727</f>
        <v/>
      </c>
      <c r="AU1727" s="21">
        <f>AL1727+C1727-AM1727</f>
        <v/>
      </c>
      <c r="AV1727" s="21">
        <f>AN1727+C1727-AM1727</f>
        <v/>
      </c>
    </row>
    <row r="1728">
      <c r="A1728" t="inlineStr">
        <is>
          <t>年収別 医療費15万</t>
        </is>
      </c>
      <c r="B1728" s="21">
        <f>'4_年収別'!$A$165</f>
        <v/>
      </c>
      <c r="C1728" s="21">
        <f>AO1728</f>
        <v/>
      </c>
      <c r="D1728" s="21" t="n">
        <v>150000</v>
      </c>
      <c r="E1728" s="21">
        <f>ROUND(MIN(B1728/12,650000)*12*0.0915+MIN(B1728/12,1390000)*12*(0.0504+0)+B1728*0.005,0)</f>
        <v/>
      </c>
      <c r="F1728" s="21">
        <f>IF(B1728&lt;741000,0,IF(B1728&lt;2191000,B1728-740000,IF(B1728&lt;2193000,1451000,IF(B1728&lt;2196000,1453000,IF(B1728&lt;2200000,1456000,IF(B1728&lt;3600000,ROUND(ROUNDDOWN(B1728/4,-3)*2.8,0)-80000,IF(B1728&lt;6600000,ROUND(ROUNDDOWN(B1728/4,-3)*3.2,0)-440000,IF(B1728&lt;8500000,ROUNDDOWN(B1728*0.9,0)-1100000,B1728-1950000))))))))</f>
        <v/>
      </c>
      <c r="G1728" s="21">
        <f>IF(F1728&gt;23500000,NA(),IF(F1728&lt;=4890000,1040000,IF(F1728&lt;=6550000,670000,620000)))</f>
        <v/>
      </c>
      <c r="H1728" s="21">
        <f>IF(D1728&lt;=0,0,MAX(0,MIN(2000000,D1728-MIN(100000,ROUNDDOWN(F1728*0.05,0)))))</f>
        <v/>
      </c>
      <c r="I1728" s="21">
        <f>IF(C1728&lt;=2000,0,MIN(C1728,ROUNDDOWN(F1728*0.4,0))-2000)</f>
        <v/>
      </c>
      <c r="J1728" s="21">
        <f>MAX(0,ROUNDDOWN(F1728-E1728-G1728,-3))</f>
        <v/>
      </c>
      <c r="K1728" s="21">
        <f>MAX(0,ROUNDDOWN(F1728-E1728-G1728-H1728-I1728,-3))</f>
        <v/>
      </c>
      <c r="L1728" s="21">
        <f>MAX(0,ROUNDDOWN(F1728-E1728-G1728-H1728,-3))</f>
        <v/>
      </c>
      <c r="M1728" s="21">
        <f>IF(J1728&lt;=0,0,ROUNDDOWN((J1728*LOOKUP(J1728,{0,1950001,3300001,6950001,9000001,18000001,40000001},{0.05,0.1,0.2,0.23,0.33,0.4,0.45})-LOOKUP(J1728,{0,1950001,3300001,6950001,9000001,18000001,40000001},{0,97500,427500,636000,1536000,2796000,4796000}))*1.021,-2))</f>
        <v/>
      </c>
      <c r="N1728" s="21">
        <f>IF(K1728&lt;=0,0,ROUNDDOWN((K1728*LOOKUP(K1728,{0,1950001,3300001,6950001,9000001,18000001,40000001},{0.05,0.1,0.2,0.23,0.33,0.4,0.45})-LOOKUP(K1728,{0,1950001,3300001,6950001,9000001,18000001,40000001},{0,97500,427500,636000,1536000,2796000,4796000}))*1.021,-2))</f>
        <v/>
      </c>
      <c r="O1728" s="21">
        <f>IF(L1728&lt;=0,0,ROUNDDOWN((L1728*LOOKUP(L1728,{0,1950001,3300001,6950001,9000001,18000001,40000001},{0.05,0.1,0.2,0.23,0.33,0.4,0.45})-LOOKUP(L1728,{0,1950001,3300001,6950001,9000001,18000001,40000001},{0,97500,427500,636000,1536000,2796000,4796000}))*1.021,-2))</f>
        <v/>
      </c>
      <c r="P1728" s="21">
        <f>MAX(0,ROUNDDOWN(F1728-E1728-430000,-3))</f>
        <v/>
      </c>
      <c r="Q1728" s="21">
        <f>MAX(0,ROUNDDOWN(F1728-E1728-430000-H1728,-3))</f>
        <v/>
      </c>
      <c r="R1728" s="21">
        <f>IF(F1728&lt;=450000,0,MAX(0,P1728*0.06-MIN(50000,P1728)*0.03))</f>
        <v/>
      </c>
      <c r="S1728" s="21">
        <f>IF(F1728&lt;=450000,0,MAX(0,P1728*0.04-MIN(50000,P1728)*0.02))</f>
        <v/>
      </c>
      <c r="T1728" s="21">
        <f>IF(F1728&lt;=450000,0,MAX(0,Q1728*0.06-MIN(50000,Q1728)*0.03))</f>
        <v/>
      </c>
      <c r="U1728" s="21">
        <f>IF(F1728&lt;=450000,0,MAX(0,Q1728*0.04-MIN(50000,Q1728)*0.02))</f>
        <v/>
      </c>
      <c r="V1728" s="21">
        <f>50000+MAX(0,G1728-480000)</f>
        <v/>
      </c>
      <c r="W1728" s="21">
        <f>P1728-V1728</f>
        <v/>
      </c>
      <c r="X1728" s="21">
        <f>Q1728-V1728</f>
        <v/>
      </c>
      <c r="Y1728" s="22">
        <f>IF(W1728&lt;0,0.9,LOOKUP(W1728,{0,1950001,3300001,6950001,9000001,18000001,40000001},{0.84895,0.7979,0.6958,0.66517,0.56307,0.4916,0.44055}))</f>
        <v/>
      </c>
      <c r="Z1728" s="22">
        <f>IF(X1728&lt;0,0.9,LOOKUP(X1728,{0,1950001,3300001,6950001,9000001,18000001,40000001},{0.84895,0.7979,0.6958,0.66517,0.56307,0.4916,0.44055}))</f>
        <v/>
      </c>
      <c r="AA1728" s="22">
        <f>IF(W1728&lt;0,0,CHOOSE(MATCH(W1728,{0,1950001,3300001,6950001,9000001},1),5.105/84.895,10.21/79.79,20.42/69.58,23.483/66.517,33.693/56.307))</f>
        <v/>
      </c>
      <c r="AB1728" s="21">
        <f>IF(C1728&lt;=2000,0,(MIN(C1728,ROUNDDOWN(F1728*0.3,0))-2000)*0.1)</f>
        <v/>
      </c>
      <c r="AC1728" s="21">
        <f>IF(C1728&lt;=2000,0,MIN((C1728-2000)*Y1728,(R1728+S1728)*0.2))</f>
        <v/>
      </c>
      <c r="AD1728" s="21">
        <f>IF(C1728&lt;=2000,0,MIN((C1728-2000)*Z1728,(T1728+U1728)*0.2))</f>
        <v/>
      </c>
      <c r="AE1728" s="21">
        <f>AC1728*AA1728</f>
        <v/>
      </c>
      <c r="AF1728" s="21">
        <f>ROUNDDOWN(R1728,-2)+ROUNDDOWN(S1728,-2)</f>
        <v/>
      </c>
      <c r="AG1728" s="21">
        <f>ROUNDDOWN(MAX(0,R1728-(AB1728+AC1728+AE1728)*0.6),-2)+ROUNDDOWN(MAX(0,S1728-(AB1728+AC1728+AE1728)*0.4),-2)</f>
        <v/>
      </c>
      <c r="AH1728" s="21">
        <f>ROUNDDOWN(MAX(0,T1728-(AB1728+AD1728)*0.6),-2)+ROUNDDOWN(MAX(0,U1728-(AB1728+AD1728)*0.4),-2)</f>
        <v/>
      </c>
      <c r="AI1728" s="21">
        <f>ROUNDDOWN(T1728,-2)+ROUNDDOWN(U1728,-2)</f>
        <v/>
      </c>
      <c r="AJ1728" s="21">
        <f>M1728+AF1728</f>
        <v/>
      </c>
      <c r="AK1728" s="21">
        <f>M1728+AG1728</f>
        <v/>
      </c>
      <c r="AL1728" s="21">
        <f>N1728+AH1728</f>
        <v/>
      </c>
      <c r="AM1728" s="21">
        <f>O1728+AI1728</f>
        <v/>
      </c>
      <c r="AN1728" s="21">
        <f>N1728+AI1728</f>
        <v/>
      </c>
      <c r="AO1728" s="21">
        <f>ROUNDDOWN((R1728+S1728)*0.2/Y1728+2000,0)</f>
        <v/>
      </c>
      <c r="AP1728" s="21">
        <f>ROUNDDOWN((T1728+U1728)*0.2/Z1728+2000,0)</f>
        <v/>
      </c>
      <c r="AQ1728" s="21">
        <f>AL1728-AK1728</f>
        <v/>
      </c>
      <c r="AR1728" s="21">
        <f>AM1728-AK1728</f>
        <v/>
      </c>
      <c r="AS1728" s="21">
        <f>AM1728-AL1728</f>
        <v/>
      </c>
      <c r="AT1728" s="21">
        <f>AK1728+C1728-AJ1728</f>
        <v/>
      </c>
      <c r="AU1728" s="21">
        <f>AL1728+C1728-AM1728</f>
        <v/>
      </c>
      <c r="AV1728" s="21">
        <f>AN1728+C1728-AM1728</f>
        <v/>
      </c>
    </row>
    <row r="1729">
      <c r="A1729" t="inlineStr">
        <is>
          <t>年収別 上限+5万</t>
        </is>
      </c>
      <c r="B1729" s="21">
        <f>'4_年収別'!$A$165</f>
        <v/>
      </c>
      <c r="C1729" s="21">
        <f>AO1729+50000</f>
        <v/>
      </c>
      <c r="D1729" s="21" t="n">
        <v>0</v>
      </c>
      <c r="E1729" s="21">
        <f>ROUND(MIN(B1729/12,650000)*12*0.0915+MIN(B1729/12,1390000)*12*(0.0504+0)+B1729*0.005,0)</f>
        <v/>
      </c>
      <c r="F1729" s="21">
        <f>IF(B1729&lt;741000,0,IF(B1729&lt;2191000,B1729-740000,IF(B1729&lt;2193000,1451000,IF(B1729&lt;2196000,1453000,IF(B1729&lt;2200000,1456000,IF(B1729&lt;3600000,ROUND(ROUNDDOWN(B1729/4,-3)*2.8,0)-80000,IF(B1729&lt;6600000,ROUND(ROUNDDOWN(B1729/4,-3)*3.2,0)-440000,IF(B1729&lt;8500000,ROUNDDOWN(B1729*0.9,0)-1100000,B1729-1950000))))))))</f>
        <v/>
      </c>
      <c r="G1729" s="21">
        <f>IF(F1729&gt;23500000,NA(),IF(F1729&lt;=4890000,1040000,IF(F1729&lt;=6550000,670000,620000)))</f>
        <v/>
      </c>
      <c r="H1729" s="21">
        <f>IF(D1729&lt;=0,0,MAX(0,MIN(2000000,D1729-MIN(100000,ROUNDDOWN(F1729*0.05,0)))))</f>
        <v/>
      </c>
      <c r="I1729" s="21">
        <f>IF(C1729&lt;=2000,0,MIN(C1729,ROUNDDOWN(F1729*0.4,0))-2000)</f>
        <v/>
      </c>
      <c r="J1729" s="21">
        <f>MAX(0,ROUNDDOWN(F1729-E1729-G1729,-3))</f>
        <v/>
      </c>
      <c r="K1729" s="21">
        <f>MAX(0,ROUNDDOWN(F1729-E1729-G1729-H1729-I1729,-3))</f>
        <v/>
      </c>
      <c r="L1729" s="21">
        <f>MAX(0,ROUNDDOWN(F1729-E1729-G1729-H1729,-3))</f>
        <v/>
      </c>
      <c r="M1729" s="21">
        <f>IF(J1729&lt;=0,0,ROUNDDOWN((J1729*LOOKUP(J1729,{0,1950001,3300001,6950001,9000001,18000001,40000001},{0.05,0.1,0.2,0.23,0.33,0.4,0.45})-LOOKUP(J1729,{0,1950001,3300001,6950001,9000001,18000001,40000001},{0,97500,427500,636000,1536000,2796000,4796000}))*1.021,-2))</f>
        <v/>
      </c>
      <c r="N1729" s="21">
        <f>IF(K1729&lt;=0,0,ROUNDDOWN((K1729*LOOKUP(K1729,{0,1950001,3300001,6950001,9000001,18000001,40000001},{0.05,0.1,0.2,0.23,0.33,0.4,0.45})-LOOKUP(K1729,{0,1950001,3300001,6950001,9000001,18000001,40000001},{0,97500,427500,636000,1536000,2796000,4796000}))*1.021,-2))</f>
        <v/>
      </c>
      <c r="O1729" s="21">
        <f>IF(L1729&lt;=0,0,ROUNDDOWN((L1729*LOOKUP(L1729,{0,1950001,3300001,6950001,9000001,18000001,40000001},{0.05,0.1,0.2,0.23,0.33,0.4,0.45})-LOOKUP(L1729,{0,1950001,3300001,6950001,9000001,18000001,40000001},{0,97500,427500,636000,1536000,2796000,4796000}))*1.021,-2))</f>
        <v/>
      </c>
      <c r="P1729" s="21">
        <f>MAX(0,ROUNDDOWN(F1729-E1729-430000,-3))</f>
        <v/>
      </c>
      <c r="Q1729" s="21">
        <f>MAX(0,ROUNDDOWN(F1729-E1729-430000-H1729,-3))</f>
        <v/>
      </c>
      <c r="R1729" s="21">
        <f>IF(F1729&lt;=450000,0,MAX(0,P1729*0.06-MIN(50000,P1729)*0.03))</f>
        <v/>
      </c>
      <c r="S1729" s="21">
        <f>IF(F1729&lt;=450000,0,MAX(0,P1729*0.04-MIN(50000,P1729)*0.02))</f>
        <v/>
      </c>
      <c r="T1729" s="21">
        <f>IF(F1729&lt;=450000,0,MAX(0,Q1729*0.06-MIN(50000,Q1729)*0.03))</f>
        <v/>
      </c>
      <c r="U1729" s="21">
        <f>IF(F1729&lt;=450000,0,MAX(0,Q1729*0.04-MIN(50000,Q1729)*0.02))</f>
        <v/>
      </c>
      <c r="V1729" s="21">
        <f>50000+MAX(0,G1729-480000)</f>
        <v/>
      </c>
      <c r="W1729" s="21">
        <f>P1729-V1729</f>
        <v/>
      </c>
      <c r="X1729" s="21">
        <f>Q1729-V1729</f>
        <v/>
      </c>
      <c r="Y1729" s="22">
        <f>IF(W1729&lt;0,0.9,LOOKUP(W1729,{0,1950001,3300001,6950001,9000001,18000001,40000001},{0.84895,0.7979,0.6958,0.66517,0.56307,0.4916,0.44055}))</f>
        <v/>
      </c>
      <c r="Z1729" s="22">
        <f>IF(X1729&lt;0,0.9,LOOKUP(X1729,{0,1950001,3300001,6950001,9000001,18000001,40000001},{0.84895,0.7979,0.6958,0.66517,0.56307,0.4916,0.44055}))</f>
        <v/>
      </c>
      <c r="AA1729" s="22">
        <f>IF(W1729&lt;0,0,CHOOSE(MATCH(W1729,{0,1950001,3300001,6950001,9000001},1),5.105/84.895,10.21/79.79,20.42/69.58,23.483/66.517,33.693/56.307))</f>
        <v/>
      </c>
      <c r="AB1729" s="21">
        <f>IF(C1729&lt;=2000,0,(MIN(C1729,ROUNDDOWN(F1729*0.3,0))-2000)*0.1)</f>
        <v/>
      </c>
      <c r="AC1729" s="21">
        <f>IF(C1729&lt;=2000,0,MIN((C1729-2000)*Y1729,(R1729+S1729)*0.2))</f>
        <v/>
      </c>
      <c r="AD1729" s="21">
        <f>IF(C1729&lt;=2000,0,MIN((C1729-2000)*Z1729,(T1729+U1729)*0.2))</f>
        <v/>
      </c>
      <c r="AE1729" s="21">
        <f>AC1729*AA1729</f>
        <v/>
      </c>
      <c r="AF1729" s="21">
        <f>ROUNDDOWN(R1729,-2)+ROUNDDOWN(S1729,-2)</f>
        <v/>
      </c>
      <c r="AG1729" s="21">
        <f>ROUNDDOWN(MAX(0,R1729-(AB1729+AC1729+AE1729)*0.6),-2)+ROUNDDOWN(MAX(0,S1729-(AB1729+AC1729+AE1729)*0.4),-2)</f>
        <v/>
      </c>
      <c r="AH1729" s="21">
        <f>ROUNDDOWN(MAX(0,T1729-(AB1729+AD1729)*0.6),-2)+ROUNDDOWN(MAX(0,U1729-(AB1729+AD1729)*0.4),-2)</f>
        <v/>
      </c>
      <c r="AI1729" s="21">
        <f>ROUNDDOWN(T1729,-2)+ROUNDDOWN(U1729,-2)</f>
        <v/>
      </c>
      <c r="AJ1729" s="21">
        <f>M1729+AF1729</f>
        <v/>
      </c>
      <c r="AK1729" s="21">
        <f>M1729+AG1729</f>
        <v/>
      </c>
      <c r="AL1729" s="21">
        <f>N1729+AH1729</f>
        <v/>
      </c>
      <c r="AM1729" s="21">
        <f>O1729+AI1729</f>
        <v/>
      </c>
      <c r="AN1729" s="21">
        <f>N1729+AI1729</f>
        <v/>
      </c>
      <c r="AO1729" s="21">
        <f>ROUNDDOWN((R1729+S1729)*0.2/Y1729+2000,0)</f>
        <v/>
      </c>
      <c r="AP1729" s="21">
        <f>ROUNDDOWN((T1729+U1729)*0.2/Z1729+2000,0)</f>
        <v/>
      </c>
      <c r="AQ1729" s="21">
        <f>AL1729-AK1729</f>
        <v/>
      </c>
      <c r="AR1729" s="21">
        <f>AM1729-AK1729</f>
        <v/>
      </c>
      <c r="AS1729" s="21">
        <f>AM1729-AL1729</f>
        <v/>
      </c>
      <c r="AT1729" s="21">
        <f>AK1729+C1729-AJ1729</f>
        <v/>
      </c>
      <c r="AU1729" s="21">
        <f>AL1729+C1729-AM1729</f>
        <v/>
      </c>
      <c r="AV1729" s="21">
        <f>AN1729+C1729-AM1729</f>
        <v/>
      </c>
    </row>
    <row r="1730">
      <c r="A1730" t="inlineStr">
        <is>
          <t>年収別 医療費15万</t>
        </is>
      </c>
      <c r="B1730" s="21">
        <f>'4_年収別'!$A$166</f>
        <v/>
      </c>
      <c r="C1730" s="21">
        <f>AO1730</f>
        <v/>
      </c>
      <c r="D1730" s="21" t="n">
        <v>150000</v>
      </c>
      <c r="E1730" s="21">
        <f>ROUND(MIN(B1730/12,650000)*12*0.0915+MIN(B1730/12,1390000)*12*(0.0504+0)+B1730*0.005,0)</f>
        <v/>
      </c>
      <c r="F1730" s="21">
        <f>IF(B1730&lt;741000,0,IF(B1730&lt;2191000,B1730-740000,IF(B1730&lt;2193000,1451000,IF(B1730&lt;2196000,1453000,IF(B1730&lt;2200000,1456000,IF(B1730&lt;3600000,ROUND(ROUNDDOWN(B1730/4,-3)*2.8,0)-80000,IF(B1730&lt;6600000,ROUND(ROUNDDOWN(B1730/4,-3)*3.2,0)-440000,IF(B1730&lt;8500000,ROUNDDOWN(B1730*0.9,0)-1100000,B1730-1950000))))))))</f>
        <v/>
      </c>
      <c r="G1730" s="21">
        <f>IF(F1730&gt;23500000,NA(),IF(F1730&lt;=4890000,1040000,IF(F1730&lt;=6550000,670000,620000)))</f>
        <v/>
      </c>
      <c r="H1730" s="21">
        <f>IF(D1730&lt;=0,0,MAX(0,MIN(2000000,D1730-MIN(100000,ROUNDDOWN(F1730*0.05,0)))))</f>
        <v/>
      </c>
      <c r="I1730" s="21">
        <f>IF(C1730&lt;=2000,0,MIN(C1730,ROUNDDOWN(F1730*0.4,0))-2000)</f>
        <v/>
      </c>
      <c r="J1730" s="21">
        <f>MAX(0,ROUNDDOWN(F1730-E1730-G1730,-3))</f>
        <v/>
      </c>
      <c r="K1730" s="21">
        <f>MAX(0,ROUNDDOWN(F1730-E1730-G1730-H1730-I1730,-3))</f>
        <v/>
      </c>
      <c r="L1730" s="21">
        <f>MAX(0,ROUNDDOWN(F1730-E1730-G1730-H1730,-3))</f>
        <v/>
      </c>
      <c r="M1730" s="21">
        <f>IF(J1730&lt;=0,0,ROUNDDOWN((J1730*LOOKUP(J1730,{0,1950001,3300001,6950001,9000001,18000001,40000001},{0.05,0.1,0.2,0.23,0.33,0.4,0.45})-LOOKUP(J1730,{0,1950001,3300001,6950001,9000001,18000001,40000001},{0,97500,427500,636000,1536000,2796000,4796000}))*1.021,-2))</f>
        <v/>
      </c>
      <c r="N1730" s="21">
        <f>IF(K1730&lt;=0,0,ROUNDDOWN((K1730*LOOKUP(K1730,{0,1950001,3300001,6950001,9000001,18000001,40000001},{0.05,0.1,0.2,0.23,0.33,0.4,0.45})-LOOKUP(K1730,{0,1950001,3300001,6950001,9000001,18000001,40000001},{0,97500,427500,636000,1536000,2796000,4796000}))*1.021,-2))</f>
        <v/>
      </c>
      <c r="O1730" s="21">
        <f>IF(L1730&lt;=0,0,ROUNDDOWN((L1730*LOOKUP(L1730,{0,1950001,3300001,6950001,9000001,18000001,40000001},{0.05,0.1,0.2,0.23,0.33,0.4,0.45})-LOOKUP(L1730,{0,1950001,3300001,6950001,9000001,18000001,40000001},{0,97500,427500,636000,1536000,2796000,4796000}))*1.021,-2))</f>
        <v/>
      </c>
      <c r="P1730" s="21">
        <f>MAX(0,ROUNDDOWN(F1730-E1730-430000,-3))</f>
        <v/>
      </c>
      <c r="Q1730" s="21">
        <f>MAX(0,ROUNDDOWN(F1730-E1730-430000-H1730,-3))</f>
        <v/>
      </c>
      <c r="R1730" s="21">
        <f>IF(F1730&lt;=450000,0,MAX(0,P1730*0.06-MIN(50000,P1730)*0.03))</f>
        <v/>
      </c>
      <c r="S1730" s="21">
        <f>IF(F1730&lt;=450000,0,MAX(0,P1730*0.04-MIN(50000,P1730)*0.02))</f>
        <v/>
      </c>
      <c r="T1730" s="21">
        <f>IF(F1730&lt;=450000,0,MAX(0,Q1730*0.06-MIN(50000,Q1730)*0.03))</f>
        <v/>
      </c>
      <c r="U1730" s="21">
        <f>IF(F1730&lt;=450000,0,MAX(0,Q1730*0.04-MIN(50000,Q1730)*0.02))</f>
        <v/>
      </c>
      <c r="V1730" s="21">
        <f>50000+MAX(0,G1730-480000)</f>
        <v/>
      </c>
      <c r="W1730" s="21">
        <f>P1730-V1730</f>
        <v/>
      </c>
      <c r="X1730" s="21">
        <f>Q1730-V1730</f>
        <v/>
      </c>
      <c r="Y1730" s="22">
        <f>IF(W1730&lt;0,0.9,LOOKUP(W1730,{0,1950001,3300001,6950001,9000001,18000001,40000001},{0.84895,0.7979,0.6958,0.66517,0.56307,0.4916,0.44055}))</f>
        <v/>
      </c>
      <c r="Z1730" s="22">
        <f>IF(X1730&lt;0,0.9,LOOKUP(X1730,{0,1950001,3300001,6950001,9000001,18000001,40000001},{0.84895,0.7979,0.6958,0.66517,0.56307,0.4916,0.44055}))</f>
        <v/>
      </c>
      <c r="AA1730" s="22">
        <f>IF(W1730&lt;0,0,CHOOSE(MATCH(W1730,{0,1950001,3300001,6950001,9000001},1),5.105/84.895,10.21/79.79,20.42/69.58,23.483/66.517,33.693/56.307))</f>
        <v/>
      </c>
      <c r="AB1730" s="21">
        <f>IF(C1730&lt;=2000,0,(MIN(C1730,ROUNDDOWN(F1730*0.3,0))-2000)*0.1)</f>
        <v/>
      </c>
      <c r="AC1730" s="21">
        <f>IF(C1730&lt;=2000,0,MIN((C1730-2000)*Y1730,(R1730+S1730)*0.2))</f>
        <v/>
      </c>
      <c r="AD1730" s="21">
        <f>IF(C1730&lt;=2000,0,MIN((C1730-2000)*Z1730,(T1730+U1730)*0.2))</f>
        <v/>
      </c>
      <c r="AE1730" s="21">
        <f>AC1730*AA1730</f>
        <v/>
      </c>
      <c r="AF1730" s="21">
        <f>ROUNDDOWN(R1730,-2)+ROUNDDOWN(S1730,-2)</f>
        <v/>
      </c>
      <c r="AG1730" s="21">
        <f>ROUNDDOWN(MAX(0,R1730-(AB1730+AC1730+AE1730)*0.6),-2)+ROUNDDOWN(MAX(0,S1730-(AB1730+AC1730+AE1730)*0.4),-2)</f>
        <v/>
      </c>
      <c r="AH1730" s="21">
        <f>ROUNDDOWN(MAX(0,T1730-(AB1730+AD1730)*0.6),-2)+ROUNDDOWN(MAX(0,U1730-(AB1730+AD1730)*0.4),-2)</f>
        <v/>
      </c>
      <c r="AI1730" s="21">
        <f>ROUNDDOWN(T1730,-2)+ROUNDDOWN(U1730,-2)</f>
        <v/>
      </c>
      <c r="AJ1730" s="21">
        <f>M1730+AF1730</f>
        <v/>
      </c>
      <c r="AK1730" s="21">
        <f>M1730+AG1730</f>
        <v/>
      </c>
      <c r="AL1730" s="21">
        <f>N1730+AH1730</f>
        <v/>
      </c>
      <c r="AM1730" s="21">
        <f>O1730+AI1730</f>
        <v/>
      </c>
      <c r="AN1730" s="21">
        <f>N1730+AI1730</f>
        <v/>
      </c>
      <c r="AO1730" s="21">
        <f>ROUNDDOWN((R1730+S1730)*0.2/Y1730+2000,0)</f>
        <v/>
      </c>
      <c r="AP1730" s="21">
        <f>ROUNDDOWN((T1730+U1730)*0.2/Z1730+2000,0)</f>
        <v/>
      </c>
      <c r="AQ1730" s="21">
        <f>AL1730-AK1730</f>
        <v/>
      </c>
      <c r="AR1730" s="21">
        <f>AM1730-AK1730</f>
        <v/>
      </c>
      <c r="AS1730" s="21">
        <f>AM1730-AL1730</f>
        <v/>
      </c>
      <c r="AT1730" s="21">
        <f>AK1730+C1730-AJ1730</f>
        <v/>
      </c>
      <c r="AU1730" s="21">
        <f>AL1730+C1730-AM1730</f>
        <v/>
      </c>
      <c r="AV1730" s="21">
        <f>AN1730+C1730-AM1730</f>
        <v/>
      </c>
    </row>
    <row r="1731">
      <c r="A1731" t="inlineStr">
        <is>
          <t>年収別 上限+5万</t>
        </is>
      </c>
      <c r="B1731" s="21">
        <f>'4_年収別'!$A$166</f>
        <v/>
      </c>
      <c r="C1731" s="21">
        <f>AO1731+50000</f>
        <v/>
      </c>
      <c r="D1731" s="21" t="n">
        <v>0</v>
      </c>
      <c r="E1731" s="21">
        <f>ROUND(MIN(B1731/12,650000)*12*0.0915+MIN(B1731/12,1390000)*12*(0.0504+0)+B1731*0.005,0)</f>
        <v/>
      </c>
      <c r="F1731" s="21">
        <f>IF(B1731&lt;741000,0,IF(B1731&lt;2191000,B1731-740000,IF(B1731&lt;2193000,1451000,IF(B1731&lt;2196000,1453000,IF(B1731&lt;2200000,1456000,IF(B1731&lt;3600000,ROUND(ROUNDDOWN(B1731/4,-3)*2.8,0)-80000,IF(B1731&lt;6600000,ROUND(ROUNDDOWN(B1731/4,-3)*3.2,0)-440000,IF(B1731&lt;8500000,ROUNDDOWN(B1731*0.9,0)-1100000,B1731-1950000))))))))</f>
        <v/>
      </c>
      <c r="G1731" s="21">
        <f>IF(F1731&gt;23500000,NA(),IF(F1731&lt;=4890000,1040000,IF(F1731&lt;=6550000,670000,620000)))</f>
        <v/>
      </c>
      <c r="H1731" s="21">
        <f>IF(D1731&lt;=0,0,MAX(0,MIN(2000000,D1731-MIN(100000,ROUNDDOWN(F1731*0.05,0)))))</f>
        <v/>
      </c>
      <c r="I1731" s="21">
        <f>IF(C1731&lt;=2000,0,MIN(C1731,ROUNDDOWN(F1731*0.4,0))-2000)</f>
        <v/>
      </c>
      <c r="J1731" s="21">
        <f>MAX(0,ROUNDDOWN(F1731-E1731-G1731,-3))</f>
        <v/>
      </c>
      <c r="K1731" s="21">
        <f>MAX(0,ROUNDDOWN(F1731-E1731-G1731-H1731-I1731,-3))</f>
        <v/>
      </c>
      <c r="L1731" s="21">
        <f>MAX(0,ROUNDDOWN(F1731-E1731-G1731-H1731,-3))</f>
        <v/>
      </c>
      <c r="M1731" s="21">
        <f>IF(J1731&lt;=0,0,ROUNDDOWN((J1731*LOOKUP(J1731,{0,1950001,3300001,6950001,9000001,18000001,40000001},{0.05,0.1,0.2,0.23,0.33,0.4,0.45})-LOOKUP(J1731,{0,1950001,3300001,6950001,9000001,18000001,40000001},{0,97500,427500,636000,1536000,2796000,4796000}))*1.021,-2))</f>
        <v/>
      </c>
      <c r="N1731" s="21">
        <f>IF(K1731&lt;=0,0,ROUNDDOWN((K1731*LOOKUP(K1731,{0,1950001,3300001,6950001,9000001,18000001,40000001},{0.05,0.1,0.2,0.23,0.33,0.4,0.45})-LOOKUP(K1731,{0,1950001,3300001,6950001,9000001,18000001,40000001},{0,97500,427500,636000,1536000,2796000,4796000}))*1.021,-2))</f>
        <v/>
      </c>
      <c r="O1731" s="21">
        <f>IF(L1731&lt;=0,0,ROUNDDOWN((L1731*LOOKUP(L1731,{0,1950001,3300001,6950001,9000001,18000001,40000001},{0.05,0.1,0.2,0.23,0.33,0.4,0.45})-LOOKUP(L1731,{0,1950001,3300001,6950001,9000001,18000001,40000001},{0,97500,427500,636000,1536000,2796000,4796000}))*1.021,-2))</f>
        <v/>
      </c>
      <c r="P1731" s="21">
        <f>MAX(0,ROUNDDOWN(F1731-E1731-430000,-3))</f>
        <v/>
      </c>
      <c r="Q1731" s="21">
        <f>MAX(0,ROUNDDOWN(F1731-E1731-430000-H1731,-3))</f>
        <v/>
      </c>
      <c r="R1731" s="21">
        <f>IF(F1731&lt;=450000,0,MAX(0,P1731*0.06-MIN(50000,P1731)*0.03))</f>
        <v/>
      </c>
      <c r="S1731" s="21">
        <f>IF(F1731&lt;=450000,0,MAX(0,P1731*0.04-MIN(50000,P1731)*0.02))</f>
        <v/>
      </c>
      <c r="T1731" s="21">
        <f>IF(F1731&lt;=450000,0,MAX(0,Q1731*0.06-MIN(50000,Q1731)*0.03))</f>
        <v/>
      </c>
      <c r="U1731" s="21">
        <f>IF(F1731&lt;=450000,0,MAX(0,Q1731*0.04-MIN(50000,Q1731)*0.02))</f>
        <v/>
      </c>
      <c r="V1731" s="21">
        <f>50000+MAX(0,G1731-480000)</f>
        <v/>
      </c>
      <c r="W1731" s="21">
        <f>P1731-V1731</f>
        <v/>
      </c>
      <c r="X1731" s="21">
        <f>Q1731-V1731</f>
        <v/>
      </c>
      <c r="Y1731" s="22">
        <f>IF(W1731&lt;0,0.9,LOOKUP(W1731,{0,1950001,3300001,6950001,9000001,18000001,40000001},{0.84895,0.7979,0.6958,0.66517,0.56307,0.4916,0.44055}))</f>
        <v/>
      </c>
      <c r="Z1731" s="22">
        <f>IF(X1731&lt;0,0.9,LOOKUP(X1731,{0,1950001,3300001,6950001,9000001,18000001,40000001},{0.84895,0.7979,0.6958,0.66517,0.56307,0.4916,0.44055}))</f>
        <v/>
      </c>
      <c r="AA1731" s="22">
        <f>IF(W1731&lt;0,0,CHOOSE(MATCH(W1731,{0,1950001,3300001,6950001,9000001},1),5.105/84.895,10.21/79.79,20.42/69.58,23.483/66.517,33.693/56.307))</f>
        <v/>
      </c>
      <c r="AB1731" s="21">
        <f>IF(C1731&lt;=2000,0,(MIN(C1731,ROUNDDOWN(F1731*0.3,0))-2000)*0.1)</f>
        <v/>
      </c>
      <c r="AC1731" s="21">
        <f>IF(C1731&lt;=2000,0,MIN((C1731-2000)*Y1731,(R1731+S1731)*0.2))</f>
        <v/>
      </c>
      <c r="AD1731" s="21">
        <f>IF(C1731&lt;=2000,0,MIN((C1731-2000)*Z1731,(T1731+U1731)*0.2))</f>
        <v/>
      </c>
      <c r="AE1731" s="21">
        <f>AC1731*AA1731</f>
        <v/>
      </c>
      <c r="AF1731" s="21">
        <f>ROUNDDOWN(R1731,-2)+ROUNDDOWN(S1731,-2)</f>
        <v/>
      </c>
      <c r="AG1731" s="21">
        <f>ROUNDDOWN(MAX(0,R1731-(AB1731+AC1731+AE1731)*0.6),-2)+ROUNDDOWN(MAX(0,S1731-(AB1731+AC1731+AE1731)*0.4),-2)</f>
        <v/>
      </c>
      <c r="AH1731" s="21">
        <f>ROUNDDOWN(MAX(0,T1731-(AB1731+AD1731)*0.6),-2)+ROUNDDOWN(MAX(0,U1731-(AB1731+AD1731)*0.4),-2)</f>
        <v/>
      </c>
      <c r="AI1731" s="21">
        <f>ROUNDDOWN(T1731,-2)+ROUNDDOWN(U1731,-2)</f>
        <v/>
      </c>
      <c r="AJ1731" s="21">
        <f>M1731+AF1731</f>
        <v/>
      </c>
      <c r="AK1731" s="21">
        <f>M1731+AG1731</f>
        <v/>
      </c>
      <c r="AL1731" s="21">
        <f>N1731+AH1731</f>
        <v/>
      </c>
      <c r="AM1731" s="21">
        <f>O1731+AI1731</f>
        <v/>
      </c>
      <c r="AN1731" s="21">
        <f>N1731+AI1731</f>
        <v/>
      </c>
      <c r="AO1731" s="21">
        <f>ROUNDDOWN((R1731+S1731)*0.2/Y1731+2000,0)</f>
        <v/>
      </c>
      <c r="AP1731" s="21">
        <f>ROUNDDOWN((T1731+U1731)*0.2/Z1731+2000,0)</f>
        <v/>
      </c>
      <c r="AQ1731" s="21">
        <f>AL1731-AK1731</f>
        <v/>
      </c>
      <c r="AR1731" s="21">
        <f>AM1731-AK1731</f>
        <v/>
      </c>
      <c r="AS1731" s="21">
        <f>AM1731-AL1731</f>
        <v/>
      </c>
      <c r="AT1731" s="21">
        <f>AK1731+C1731-AJ1731</f>
        <v/>
      </c>
      <c r="AU1731" s="21">
        <f>AL1731+C1731-AM1731</f>
        <v/>
      </c>
      <c r="AV1731" s="21">
        <f>AN1731+C1731-AM1731</f>
        <v/>
      </c>
    </row>
    <row r="1732">
      <c r="A1732" t="inlineStr">
        <is>
          <t>年収別 医療費15万</t>
        </is>
      </c>
      <c r="B1732" s="21">
        <f>'4_年収別'!$A$167</f>
        <v/>
      </c>
      <c r="C1732" s="21">
        <f>AO1732</f>
        <v/>
      </c>
      <c r="D1732" s="21" t="n">
        <v>150000</v>
      </c>
      <c r="E1732" s="21">
        <f>ROUND(MIN(B1732/12,650000)*12*0.0915+MIN(B1732/12,1390000)*12*(0.0504+0)+B1732*0.005,0)</f>
        <v/>
      </c>
      <c r="F1732" s="21">
        <f>IF(B1732&lt;741000,0,IF(B1732&lt;2191000,B1732-740000,IF(B1732&lt;2193000,1451000,IF(B1732&lt;2196000,1453000,IF(B1732&lt;2200000,1456000,IF(B1732&lt;3600000,ROUND(ROUNDDOWN(B1732/4,-3)*2.8,0)-80000,IF(B1732&lt;6600000,ROUND(ROUNDDOWN(B1732/4,-3)*3.2,0)-440000,IF(B1732&lt;8500000,ROUNDDOWN(B1732*0.9,0)-1100000,B1732-1950000))))))))</f>
        <v/>
      </c>
      <c r="G1732" s="21">
        <f>IF(F1732&gt;23500000,NA(),IF(F1732&lt;=4890000,1040000,IF(F1732&lt;=6550000,670000,620000)))</f>
        <v/>
      </c>
      <c r="H1732" s="21">
        <f>IF(D1732&lt;=0,0,MAX(0,MIN(2000000,D1732-MIN(100000,ROUNDDOWN(F1732*0.05,0)))))</f>
        <v/>
      </c>
      <c r="I1732" s="21">
        <f>IF(C1732&lt;=2000,0,MIN(C1732,ROUNDDOWN(F1732*0.4,0))-2000)</f>
        <v/>
      </c>
      <c r="J1732" s="21">
        <f>MAX(0,ROUNDDOWN(F1732-E1732-G1732,-3))</f>
        <v/>
      </c>
      <c r="K1732" s="21">
        <f>MAX(0,ROUNDDOWN(F1732-E1732-G1732-H1732-I1732,-3))</f>
        <v/>
      </c>
      <c r="L1732" s="21">
        <f>MAX(0,ROUNDDOWN(F1732-E1732-G1732-H1732,-3))</f>
        <v/>
      </c>
      <c r="M1732" s="21">
        <f>IF(J1732&lt;=0,0,ROUNDDOWN((J1732*LOOKUP(J1732,{0,1950001,3300001,6950001,9000001,18000001,40000001},{0.05,0.1,0.2,0.23,0.33,0.4,0.45})-LOOKUP(J1732,{0,1950001,3300001,6950001,9000001,18000001,40000001},{0,97500,427500,636000,1536000,2796000,4796000}))*1.021,-2))</f>
        <v/>
      </c>
      <c r="N1732" s="21">
        <f>IF(K1732&lt;=0,0,ROUNDDOWN((K1732*LOOKUP(K1732,{0,1950001,3300001,6950001,9000001,18000001,40000001},{0.05,0.1,0.2,0.23,0.33,0.4,0.45})-LOOKUP(K1732,{0,1950001,3300001,6950001,9000001,18000001,40000001},{0,97500,427500,636000,1536000,2796000,4796000}))*1.021,-2))</f>
        <v/>
      </c>
      <c r="O1732" s="21">
        <f>IF(L1732&lt;=0,0,ROUNDDOWN((L1732*LOOKUP(L1732,{0,1950001,3300001,6950001,9000001,18000001,40000001},{0.05,0.1,0.2,0.23,0.33,0.4,0.45})-LOOKUP(L1732,{0,1950001,3300001,6950001,9000001,18000001,40000001},{0,97500,427500,636000,1536000,2796000,4796000}))*1.021,-2))</f>
        <v/>
      </c>
      <c r="P1732" s="21">
        <f>MAX(0,ROUNDDOWN(F1732-E1732-430000,-3))</f>
        <v/>
      </c>
      <c r="Q1732" s="21">
        <f>MAX(0,ROUNDDOWN(F1732-E1732-430000-H1732,-3))</f>
        <v/>
      </c>
      <c r="R1732" s="21">
        <f>IF(F1732&lt;=450000,0,MAX(0,P1732*0.06-MIN(50000,P1732)*0.03))</f>
        <v/>
      </c>
      <c r="S1732" s="21">
        <f>IF(F1732&lt;=450000,0,MAX(0,P1732*0.04-MIN(50000,P1732)*0.02))</f>
        <v/>
      </c>
      <c r="T1732" s="21">
        <f>IF(F1732&lt;=450000,0,MAX(0,Q1732*0.06-MIN(50000,Q1732)*0.03))</f>
        <v/>
      </c>
      <c r="U1732" s="21">
        <f>IF(F1732&lt;=450000,0,MAX(0,Q1732*0.04-MIN(50000,Q1732)*0.02))</f>
        <v/>
      </c>
      <c r="V1732" s="21">
        <f>50000+MAX(0,G1732-480000)</f>
        <v/>
      </c>
      <c r="W1732" s="21">
        <f>P1732-V1732</f>
        <v/>
      </c>
      <c r="X1732" s="21">
        <f>Q1732-V1732</f>
        <v/>
      </c>
      <c r="Y1732" s="22">
        <f>IF(W1732&lt;0,0.9,LOOKUP(W1732,{0,1950001,3300001,6950001,9000001,18000001,40000001},{0.84895,0.7979,0.6958,0.66517,0.56307,0.4916,0.44055}))</f>
        <v/>
      </c>
      <c r="Z1732" s="22">
        <f>IF(X1732&lt;0,0.9,LOOKUP(X1732,{0,1950001,3300001,6950001,9000001,18000001,40000001},{0.84895,0.7979,0.6958,0.66517,0.56307,0.4916,0.44055}))</f>
        <v/>
      </c>
      <c r="AA1732" s="22">
        <f>IF(W1732&lt;0,0,CHOOSE(MATCH(W1732,{0,1950001,3300001,6950001,9000001},1),5.105/84.895,10.21/79.79,20.42/69.58,23.483/66.517,33.693/56.307))</f>
        <v/>
      </c>
      <c r="AB1732" s="21">
        <f>IF(C1732&lt;=2000,0,(MIN(C1732,ROUNDDOWN(F1732*0.3,0))-2000)*0.1)</f>
        <v/>
      </c>
      <c r="AC1732" s="21">
        <f>IF(C1732&lt;=2000,0,MIN((C1732-2000)*Y1732,(R1732+S1732)*0.2))</f>
        <v/>
      </c>
      <c r="AD1732" s="21">
        <f>IF(C1732&lt;=2000,0,MIN((C1732-2000)*Z1732,(T1732+U1732)*0.2))</f>
        <v/>
      </c>
      <c r="AE1732" s="21">
        <f>AC1732*AA1732</f>
        <v/>
      </c>
      <c r="AF1732" s="21">
        <f>ROUNDDOWN(R1732,-2)+ROUNDDOWN(S1732,-2)</f>
        <v/>
      </c>
      <c r="AG1732" s="21">
        <f>ROUNDDOWN(MAX(0,R1732-(AB1732+AC1732+AE1732)*0.6),-2)+ROUNDDOWN(MAX(0,S1732-(AB1732+AC1732+AE1732)*0.4),-2)</f>
        <v/>
      </c>
      <c r="AH1732" s="21">
        <f>ROUNDDOWN(MAX(0,T1732-(AB1732+AD1732)*0.6),-2)+ROUNDDOWN(MAX(0,U1732-(AB1732+AD1732)*0.4),-2)</f>
        <v/>
      </c>
      <c r="AI1732" s="21">
        <f>ROUNDDOWN(T1732,-2)+ROUNDDOWN(U1732,-2)</f>
        <v/>
      </c>
      <c r="AJ1732" s="21">
        <f>M1732+AF1732</f>
        <v/>
      </c>
      <c r="AK1732" s="21">
        <f>M1732+AG1732</f>
        <v/>
      </c>
      <c r="AL1732" s="21">
        <f>N1732+AH1732</f>
        <v/>
      </c>
      <c r="AM1732" s="21">
        <f>O1732+AI1732</f>
        <v/>
      </c>
      <c r="AN1732" s="21">
        <f>N1732+AI1732</f>
        <v/>
      </c>
      <c r="AO1732" s="21">
        <f>ROUNDDOWN((R1732+S1732)*0.2/Y1732+2000,0)</f>
        <v/>
      </c>
      <c r="AP1732" s="21">
        <f>ROUNDDOWN((T1732+U1732)*0.2/Z1732+2000,0)</f>
        <v/>
      </c>
      <c r="AQ1732" s="21">
        <f>AL1732-AK1732</f>
        <v/>
      </c>
      <c r="AR1732" s="21">
        <f>AM1732-AK1732</f>
        <v/>
      </c>
      <c r="AS1732" s="21">
        <f>AM1732-AL1732</f>
        <v/>
      </c>
      <c r="AT1732" s="21">
        <f>AK1732+C1732-AJ1732</f>
        <v/>
      </c>
      <c r="AU1732" s="21">
        <f>AL1732+C1732-AM1732</f>
        <v/>
      </c>
      <c r="AV1732" s="21">
        <f>AN1732+C1732-AM1732</f>
        <v/>
      </c>
    </row>
    <row r="1733">
      <c r="A1733" t="inlineStr">
        <is>
          <t>年収別 上限+5万</t>
        </is>
      </c>
      <c r="B1733" s="21">
        <f>'4_年収別'!$A$167</f>
        <v/>
      </c>
      <c r="C1733" s="21">
        <f>AO1733+50000</f>
        <v/>
      </c>
      <c r="D1733" s="21" t="n">
        <v>0</v>
      </c>
      <c r="E1733" s="21">
        <f>ROUND(MIN(B1733/12,650000)*12*0.0915+MIN(B1733/12,1390000)*12*(0.0504+0)+B1733*0.005,0)</f>
        <v/>
      </c>
      <c r="F1733" s="21">
        <f>IF(B1733&lt;741000,0,IF(B1733&lt;2191000,B1733-740000,IF(B1733&lt;2193000,1451000,IF(B1733&lt;2196000,1453000,IF(B1733&lt;2200000,1456000,IF(B1733&lt;3600000,ROUND(ROUNDDOWN(B1733/4,-3)*2.8,0)-80000,IF(B1733&lt;6600000,ROUND(ROUNDDOWN(B1733/4,-3)*3.2,0)-440000,IF(B1733&lt;8500000,ROUNDDOWN(B1733*0.9,0)-1100000,B1733-1950000))))))))</f>
        <v/>
      </c>
      <c r="G1733" s="21">
        <f>IF(F1733&gt;23500000,NA(),IF(F1733&lt;=4890000,1040000,IF(F1733&lt;=6550000,670000,620000)))</f>
        <v/>
      </c>
      <c r="H1733" s="21">
        <f>IF(D1733&lt;=0,0,MAX(0,MIN(2000000,D1733-MIN(100000,ROUNDDOWN(F1733*0.05,0)))))</f>
        <v/>
      </c>
      <c r="I1733" s="21">
        <f>IF(C1733&lt;=2000,0,MIN(C1733,ROUNDDOWN(F1733*0.4,0))-2000)</f>
        <v/>
      </c>
      <c r="J1733" s="21">
        <f>MAX(0,ROUNDDOWN(F1733-E1733-G1733,-3))</f>
        <v/>
      </c>
      <c r="K1733" s="21">
        <f>MAX(0,ROUNDDOWN(F1733-E1733-G1733-H1733-I1733,-3))</f>
        <v/>
      </c>
      <c r="L1733" s="21">
        <f>MAX(0,ROUNDDOWN(F1733-E1733-G1733-H1733,-3))</f>
        <v/>
      </c>
      <c r="M1733" s="21">
        <f>IF(J1733&lt;=0,0,ROUNDDOWN((J1733*LOOKUP(J1733,{0,1950001,3300001,6950001,9000001,18000001,40000001},{0.05,0.1,0.2,0.23,0.33,0.4,0.45})-LOOKUP(J1733,{0,1950001,3300001,6950001,9000001,18000001,40000001},{0,97500,427500,636000,1536000,2796000,4796000}))*1.021,-2))</f>
        <v/>
      </c>
      <c r="N1733" s="21">
        <f>IF(K1733&lt;=0,0,ROUNDDOWN((K1733*LOOKUP(K1733,{0,1950001,3300001,6950001,9000001,18000001,40000001},{0.05,0.1,0.2,0.23,0.33,0.4,0.45})-LOOKUP(K1733,{0,1950001,3300001,6950001,9000001,18000001,40000001},{0,97500,427500,636000,1536000,2796000,4796000}))*1.021,-2))</f>
        <v/>
      </c>
      <c r="O1733" s="21">
        <f>IF(L1733&lt;=0,0,ROUNDDOWN((L1733*LOOKUP(L1733,{0,1950001,3300001,6950001,9000001,18000001,40000001},{0.05,0.1,0.2,0.23,0.33,0.4,0.45})-LOOKUP(L1733,{0,1950001,3300001,6950001,9000001,18000001,40000001},{0,97500,427500,636000,1536000,2796000,4796000}))*1.021,-2))</f>
        <v/>
      </c>
      <c r="P1733" s="21">
        <f>MAX(0,ROUNDDOWN(F1733-E1733-430000,-3))</f>
        <v/>
      </c>
      <c r="Q1733" s="21">
        <f>MAX(0,ROUNDDOWN(F1733-E1733-430000-H1733,-3))</f>
        <v/>
      </c>
      <c r="R1733" s="21">
        <f>IF(F1733&lt;=450000,0,MAX(0,P1733*0.06-MIN(50000,P1733)*0.03))</f>
        <v/>
      </c>
      <c r="S1733" s="21">
        <f>IF(F1733&lt;=450000,0,MAX(0,P1733*0.04-MIN(50000,P1733)*0.02))</f>
        <v/>
      </c>
      <c r="T1733" s="21">
        <f>IF(F1733&lt;=450000,0,MAX(0,Q1733*0.06-MIN(50000,Q1733)*0.03))</f>
        <v/>
      </c>
      <c r="U1733" s="21">
        <f>IF(F1733&lt;=450000,0,MAX(0,Q1733*0.04-MIN(50000,Q1733)*0.02))</f>
        <v/>
      </c>
      <c r="V1733" s="21">
        <f>50000+MAX(0,G1733-480000)</f>
        <v/>
      </c>
      <c r="W1733" s="21">
        <f>P1733-V1733</f>
        <v/>
      </c>
      <c r="X1733" s="21">
        <f>Q1733-V1733</f>
        <v/>
      </c>
      <c r="Y1733" s="22">
        <f>IF(W1733&lt;0,0.9,LOOKUP(W1733,{0,1950001,3300001,6950001,9000001,18000001,40000001},{0.84895,0.7979,0.6958,0.66517,0.56307,0.4916,0.44055}))</f>
        <v/>
      </c>
      <c r="Z1733" s="22">
        <f>IF(X1733&lt;0,0.9,LOOKUP(X1733,{0,1950001,3300001,6950001,9000001,18000001,40000001},{0.84895,0.7979,0.6958,0.66517,0.56307,0.4916,0.44055}))</f>
        <v/>
      </c>
      <c r="AA1733" s="22">
        <f>IF(W1733&lt;0,0,CHOOSE(MATCH(W1733,{0,1950001,3300001,6950001,9000001},1),5.105/84.895,10.21/79.79,20.42/69.58,23.483/66.517,33.693/56.307))</f>
        <v/>
      </c>
      <c r="AB1733" s="21">
        <f>IF(C1733&lt;=2000,0,(MIN(C1733,ROUNDDOWN(F1733*0.3,0))-2000)*0.1)</f>
        <v/>
      </c>
      <c r="AC1733" s="21">
        <f>IF(C1733&lt;=2000,0,MIN((C1733-2000)*Y1733,(R1733+S1733)*0.2))</f>
        <v/>
      </c>
      <c r="AD1733" s="21">
        <f>IF(C1733&lt;=2000,0,MIN((C1733-2000)*Z1733,(T1733+U1733)*0.2))</f>
        <v/>
      </c>
      <c r="AE1733" s="21">
        <f>AC1733*AA1733</f>
        <v/>
      </c>
      <c r="AF1733" s="21">
        <f>ROUNDDOWN(R1733,-2)+ROUNDDOWN(S1733,-2)</f>
        <v/>
      </c>
      <c r="AG1733" s="21">
        <f>ROUNDDOWN(MAX(0,R1733-(AB1733+AC1733+AE1733)*0.6),-2)+ROUNDDOWN(MAX(0,S1733-(AB1733+AC1733+AE1733)*0.4),-2)</f>
        <v/>
      </c>
      <c r="AH1733" s="21">
        <f>ROUNDDOWN(MAX(0,T1733-(AB1733+AD1733)*0.6),-2)+ROUNDDOWN(MAX(0,U1733-(AB1733+AD1733)*0.4),-2)</f>
        <v/>
      </c>
      <c r="AI1733" s="21">
        <f>ROUNDDOWN(T1733,-2)+ROUNDDOWN(U1733,-2)</f>
        <v/>
      </c>
      <c r="AJ1733" s="21">
        <f>M1733+AF1733</f>
        <v/>
      </c>
      <c r="AK1733" s="21">
        <f>M1733+AG1733</f>
        <v/>
      </c>
      <c r="AL1733" s="21">
        <f>N1733+AH1733</f>
        <v/>
      </c>
      <c r="AM1733" s="21">
        <f>O1733+AI1733</f>
        <v/>
      </c>
      <c r="AN1733" s="21">
        <f>N1733+AI1733</f>
        <v/>
      </c>
      <c r="AO1733" s="21">
        <f>ROUNDDOWN((R1733+S1733)*0.2/Y1733+2000,0)</f>
        <v/>
      </c>
      <c r="AP1733" s="21">
        <f>ROUNDDOWN((T1733+U1733)*0.2/Z1733+2000,0)</f>
        <v/>
      </c>
      <c r="AQ1733" s="21">
        <f>AL1733-AK1733</f>
        <v/>
      </c>
      <c r="AR1733" s="21">
        <f>AM1733-AK1733</f>
        <v/>
      </c>
      <c r="AS1733" s="21">
        <f>AM1733-AL1733</f>
        <v/>
      </c>
      <c r="AT1733" s="21">
        <f>AK1733+C1733-AJ1733</f>
        <v/>
      </c>
      <c r="AU1733" s="21">
        <f>AL1733+C1733-AM1733</f>
        <v/>
      </c>
      <c r="AV1733" s="21">
        <f>AN1733+C1733-AM1733</f>
        <v/>
      </c>
    </row>
    <row r="1734">
      <c r="A1734" t="inlineStr">
        <is>
          <t>年収別 医療費15万</t>
        </is>
      </c>
      <c r="B1734" s="21">
        <f>'4_年収別'!$A$168</f>
        <v/>
      </c>
      <c r="C1734" s="21">
        <f>AO1734</f>
        <v/>
      </c>
      <c r="D1734" s="21" t="n">
        <v>150000</v>
      </c>
      <c r="E1734" s="21">
        <f>ROUND(MIN(B1734/12,650000)*12*0.0915+MIN(B1734/12,1390000)*12*(0.0504+0)+B1734*0.005,0)</f>
        <v/>
      </c>
      <c r="F1734" s="21">
        <f>IF(B1734&lt;741000,0,IF(B1734&lt;2191000,B1734-740000,IF(B1734&lt;2193000,1451000,IF(B1734&lt;2196000,1453000,IF(B1734&lt;2200000,1456000,IF(B1734&lt;3600000,ROUND(ROUNDDOWN(B1734/4,-3)*2.8,0)-80000,IF(B1734&lt;6600000,ROUND(ROUNDDOWN(B1734/4,-3)*3.2,0)-440000,IF(B1734&lt;8500000,ROUNDDOWN(B1734*0.9,0)-1100000,B1734-1950000))))))))</f>
        <v/>
      </c>
      <c r="G1734" s="21">
        <f>IF(F1734&gt;23500000,NA(),IF(F1734&lt;=4890000,1040000,IF(F1734&lt;=6550000,670000,620000)))</f>
        <v/>
      </c>
      <c r="H1734" s="21">
        <f>IF(D1734&lt;=0,0,MAX(0,MIN(2000000,D1734-MIN(100000,ROUNDDOWN(F1734*0.05,0)))))</f>
        <v/>
      </c>
      <c r="I1734" s="21">
        <f>IF(C1734&lt;=2000,0,MIN(C1734,ROUNDDOWN(F1734*0.4,0))-2000)</f>
        <v/>
      </c>
      <c r="J1734" s="21">
        <f>MAX(0,ROUNDDOWN(F1734-E1734-G1734,-3))</f>
        <v/>
      </c>
      <c r="K1734" s="21">
        <f>MAX(0,ROUNDDOWN(F1734-E1734-G1734-H1734-I1734,-3))</f>
        <v/>
      </c>
      <c r="L1734" s="21">
        <f>MAX(0,ROUNDDOWN(F1734-E1734-G1734-H1734,-3))</f>
        <v/>
      </c>
      <c r="M1734" s="21">
        <f>IF(J1734&lt;=0,0,ROUNDDOWN((J1734*LOOKUP(J1734,{0,1950001,3300001,6950001,9000001,18000001,40000001},{0.05,0.1,0.2,0.23,0.33,0.4,0.45})-LOOKUP(J1734,{0,1950001,3300001,6950001,9000001,18000001,40000001},{0,97500,427500,636000,1536000,2796000,4796000}))*1.021,-2))</f>
        <v/>
      </c>
      <c r="N1734" s="21">
        <f>IF(K1734&lt;=0,0,ROUNDDOWN((K1734*LOOKUP(K1734,{0,1950001,3300001,6950001,9000001,18000001,40000001},{0.05,0.1,0.2,0.23,0.33,0.4,0.45})-LOOKUP(K1734,{0,1950001,3300001,6950001,9000001,18000001,40000001},{0,97500,427500,636000,1536000,2796000,4796000}))*1.021,-2))</f>
        <v/>
      </c>
      <c r="O1734" s="21">
        <f>IF(L1734&lt;=0,0,ROUNDDOWN((L1734*LOOKUP(L1734,{0,1950001,3300001,6950001,9000001,18000001,40000001},{0.05,0.1,0.2,0.23,0.33,0.4,0.45})-LOOKUP(L1734,{0,1950001,3300001,6950001,9000001,18000001,40000001},{0,97500,427500,636000,1536000,2796000,4796000}))*1.021,-2))</f>
        <v/>
      </c>
      <c r="P1734" s="21">
        <f>MAX(0,ROUNDDOWN(F1734-E1734-430000,-3))</f>
        <v/>
      </c>
      <c r="Q1734" s="21">
        <f>MAX(0,ROUNDDOWN(F1734-E1734-430000-H1734,-3))</f>
        <v/>
      </c>
      <c r="R1734" s="21">
        <f>IF(F1734&lt;=450000,0,MAX(0,P1734*0.06-MIN(50000,P1734)*0.03))</f>
        <v/>
      </c>
      <c r="S1734" s="21">
        <f>IF(F1734&lt;=450000,0,MAX(0,P1734*0.04-MIN(50000,P1734)*0.02))</f>
        <v/>
      </c>
      <c r="T1734" s="21">
        <f>IF(F1734&lt;=450000,0,MAX(0,Q1734*0.06-MIN(50000,Q1734)*0.03))</f>
        <v/>
      </c>
      <c r="U1734" s="21">
        <f>IF(F1734&lt;=450000,0,MAX(0,Q1734*0.04-MIN(50000,Q1734)*0.02))</f>
        <v/>
      </c>
      <c r="V1734" s="21">
        <f>50000+MAX(0,G1734-480000)</f>
        <v/>
      </c>
      <c r="W1734" s="21">
        <f>P1734-V1734</f>
        <v/>
      </c>
      <c r="X1734" s="21">
        <f>Q1734-V1734</f>
        <v/>
      </c>
      <c r="Y1734" s="22">
        <f>IF(W1734&lt;0,0.9,LOOKUP(W1734,{0,1950001,3300001,6950001,9000001,18000001,40000001},{0.84895,0.7979,0.6958,0.66517,0.56307,0.4916,0.44055}))</f>
        <v/>
      </c>
      <c r="Z1734" s="22">
        <f>IF(X1734&lt;0,0.9,LOOKUP(X1734,{0,1950001,3300001,6950001,9000001,18000001,40000001},{0.84895,0.7979,0.6958,0.66517,0.56307,0.4916,0.44055}))</f>
        <v/>
      </c>
      <c r="AA1734" s="22">
        <f>IF(W1734&lt;0,0,CHOOSE(MATCH(W1734,{0,1950001,3300001,6950001,9000001},1),5.105/84.895,10.21/79.79,20.42/69.58,23.483/66.517,33.693/56.307))</f>
        <v/>
      </c>
      <c r="AB1734" s="21">
        <f>IF(C1734&lt;=2000,0,(MIN(C1734,ROUNDDOWN(F1734*0.3,0))-2000)*0.1)</f>
        <v/>
      </c>
      <c r="AC1734" s="21">
        <f>IF(C1734&lt;=2000,0,MIN((C1734-2000)*Y1734,(R1734+S1734)*0.2))</f>
        <v/>
      </c>
      <c r="AD1734" s="21">
        <f>IF(C1734&lt;=2000,0,MIN((C1734-2000)*Z1734,(T1734+U1734)*0.2))</f>
        <v/>
      </c>
      <c r="AE1734" s="21">
        <f>AC1734*AA1734</f>
        <v/>
      </c>
      <c r="AF1734" s="21">
        <f>ROUNDDOWN(R1734,-2)+ROUNDDOWN(S1734,-2)</f>
        <v/>
      </c>
      <c r="AG1734" s="21">
        <f>ROUNDDOWN(MAX(0,R1734-(AB1734+AC1734+AE1734)*0.6),-2)+ROUNDDOWN(MAX(0,S1734-(AB1734+AC1734+AE1734)*0.4),-2)</f>
        <v/>
      </c>
      <c r="AH1734" s="21">
        <f>ROUNDDOWN(MAX(0,T1734-(AB1734+AD1734)*0.6),-2)+ROUNDDOWN(MAX(0,U1734-(AB1734+AD1734)*0.4),-2)</f>
        <v/>
      </c>
      <c r="AI1734" s="21">
        <f>ROUNDDOWN(T1734,-2)+ROUNDDOWN(U1734,-2)</f>
        <v/>
      </c>
      <c r="AJ1734" s="21">
        <f>M1734+AF1734</f>
        <v/>
      </c>
      <c r="AK1734" s="21">
        <f>M1734+AG1734</f>
        <v/>
      </c>
      <c r="AL1734" s="21">
        <f>N1734+AH1734</f>
        <v/>
      </c>
      <c r="AM1734" s="21">
        <f>O1734+AI1734</f>
        <v/>
      </c>
      <c r="AN1734" s="21">
        <f>N1734+AI1734</f>
        <v/>
      </c>
      <c r="AO1734" s="21">
        <f>ROUNDDOWN((R1734+S1734)*0.2/Y1734+2000,0)</f>
        <v/>
      </c>
      <c r="AP1734" s="21">
        <f>ROUNDDOWN((T1734+U1734)*0.2/Z1734+2000,0)</f>
        <v/>
      </c>
      <c r="AQ1734" s="21">
        <f>AL1734-AK1734</f>
        <v/>
      </c>
      <c r="AR1734" s="21">
        <f>AM1734-AK1734</f>
        <v/>
      </c>
      <c r="AS1734" s="21">
        <f>AM1734-AL1734</f>
        <v/>
      </c>
      <c r="AT1734" s="21">
        <f>AK1734+C1734-AJ1734</f>
        <v/>
      </c>
      <c r="AU1734" s="21">
        <f>AL1734+C1734-AM1734</f>
        <v/>
      </c>
      <c r="AV1734" s="21">
        <f>AN1734+C1734-AM1734</f>
        <v/>
      </c>
    </row>
    <row r="1735">
      <c r="A1735" t="inlineStr">
        <is>
          <t>年収別 上限+5万</t>
        </is>
      </c>
      <c r="B1735" s="21">
        <f>'4_年収別'!$A$168</f>
        <v/>
      </c>
      <c r="C1735" s="21">
        <f>AO1735+50000</f>
        <v/>
      </c>
      <c r="D1735" s="21" t="n">
        <v>0</v>
      </c>
      <c r="E1735" s="21">
        <f>ROUND(MIN(B1735/12,650000)*12*0.0915+MIN(B1735/12,1390000)*12*(0.0504+0)+B1735*0.005,0)</f>
        <v/>
      </c>
      <c r="F1735" s="21">
        <f>IF(B1735&lt;741000,0,IF(B1735&lt;2191000,B1735-740000,IF(B1735&lt;2193000,1451000,IF(B1735&lt;2196000,1453000,IF(B1735&lt;2200000,1456000,IF(B1735&lt;3600000,ROUND(ROUNDDOWN(B1735/4,-3)*2.8,0)-80000,IF(B1735&lt;6600000,ROUND(ROUNDDOWN(B1735/4,-3)*3.2,0)-440000,IF(B1735&lt;8500000,ROUNDDOWN(B1735*0.9,0)-1100000,B1735-1950000))))))))</f>
        <v/>
      </c>
      <c r="G1735" s="21">
        <f>IF(F1735&gt;23500000,NA(),IF(F1735&lt;=4890000,1040000,IF(F1735&lt;=6550000,670000,620000)))</f>
        <v/>
      </c>
      <c r="H1735" s="21">
        <f>IF(D1735&lt;=0,0,MAX(0,MIN(2000000,D1735-MIN(100000,ROUNDDOWN(F1735*0.05,0)))))</f>
        <v/>
      </c>
      <c r="I1735" s="21">
        <f>IF(C1735&lt;=2000,0,MIN(C1735,ROUNDDOWN(F1735*0.4,0))-2000)</f>
        <v/>
      </c>
      <c r="J1735" s="21">
        <f>MAX(0,ROUNDDOWN(F1735-E1735-G1735,-3))</f>
        <v/>
      </c>
      <c r="K1735" s="21">
        <f>MAX(0,ROUNDDOWN(F1735-E1735-G1735-H1735-I1735,-3))</f>
        <v/>
      </c>
      <c r="L1735" s="21">
        <f>MAX(0,ROUNDDOWN(F1735-E1735-G1735-H1735,-3))</f>
        <v/>
      </c>
      <c r="M1735" s="21">
        <f>IF(J1735&lt;=0,0,ROUNDDOWN((J1735*LOOKUP(J1735,{0,1950001,3300001,6950001,9000001,18000001,40000001},{0.05,0.1,0.2,0.23,0.33,0.4,0.45})-LOOKUP(J1735,{0,1950001,3300001,6950001,9000001,18000001,40000001},{0,97500,427500,636000,1536000,2796000,4796000}))*1.021,-2))</f>
        <v/>
      </c>
      <c r="N1735" s="21">
        <f>IF(K1735&lt;=0,0,ROUNDDOWN((K1735*LOOKUP(K1735,{0,1950001,3300001,6950001,9000001,18000001,40000001},{0.05,0.1,0.2,0.23,0.33,0.4,0.45})-LOOKUP(K1735,{0,1950001,3300001,6950001,9000001,18000001,40000001},{0,97500,427500,636000,1536000,2796000,4796000}))*1.021,-2))</f>
        <v/>
      </c>
      <c r="O1735" s="21">
        <f>IF(L1735&lt;=0,0,ROUNDDOWN((L1735*LOOKUP(L1735,{0,1950001,3300001,6950001,9000001,18000001,40000001},{0.05,0.1,0.2,0.23,0.33,0.4,0.45})-LOOKUP(L1735,{0,1950001,3300001,6950001,9000001,18000001,40000001},{0,97500,427500,636000,1536000,2796000,4796000}))*1.021,-2))</f>
        <v/>
      </c>
      <c r="P1735" s="21">
        <f>MAX(0,ROUNDDOWN(F1735-E1735-430000,-3))</f>
        <v/>
      </c>
      <c r="Q1735" s="21">
        <f>MAX(0,ROUNDDOWN(F1735-E1735-430000-H1735,-3))</f>
        <v/>
      </c>
      <c r="R1735" s="21">
        <f>IF(F1735&lt;=450000,0,MAX(0,P1735*0.06-MIN(50000,P1735)*0.03))</f>
        <v/>
      </c>
      <c r="S1735" s="21">
        <f>IF(F1735&lt;=450000,0,MAX(0,P1735*0.04-MIN(50000,P1735)*0.02))</f>
        <v/>
      </c>
      <c r="T1735" s="21">
        <f>IF(F1735&lt;=450000,0,MAX(0,Q1735*0.06-MIN(50000,Q1735)*0.03))</f>
        <v/>
      </c>
      <c r="U1735" s="21">
        <f>IF(F1735&lt;=450000,0,MAX(0,Q1735*0.04-MIN(50000,Q1735)*0.02))</f>
        <v/>
      </c>
      <c r="V1735" s="21">
        <f>50000+MAX(0,G1735-480000)</f>
        <v/>
      </c>
      <c r="W1735" s="21">
        <f>P1735-V1735</f>
        <v/>
      </c>
      <c r="X1735" s="21">
        <f>Q1735-V1735</f>
        <v/>
      </c>
      <c r="Y1735" s="22">
        <f>IF(W1735&lt;0,0.9,LOOKUP(W1735,{0,1950001,3300001,6950001,9000001,18000001,40000001},{0.84895,0.7979,0.6958,0.66517,0.56307,0.4916,0.44055}))</f>
        <v/>
      </c>
      <c r="Z1735" s="22">
        <f>IF(X1735&lt;0,0.9,LOOKUP(X1735,{0,1950001,3300001,6950001,9000001,18000001,40000001},{0.84895,0.7979,0.6958,0.66517,0.56307,0.4916,0.44055}))</f>
        <v/>
      </c>
      <c r="AA1735" s="22">
        <f>IF(W1735&lt;0,0,CHOOSE(MATCH(W1735,{0,1950001,3300001,6950001,9000001},1),5.105/84.895,10.21/79.79,20.42/69.58,23.483/66.517,33.693/56.307))</f>
        <v/>
      </c>
      <c r="AB1735" s="21">
        <f>IF(C1735&lt;=2000,0,(MIN(C1735,ROUNDDOWN(F1735*0.3,0))-2000)*0.1)</f>
        <v/>
      </c>
      <c r="AC1735" s="21">
        <f>IF(C1735&lt;=2000,0,MIN((C1735-2000)*Y1735,(R1735+S1735)*0.2))</f>
        <v/>
      </c>
      <c r="AD1735" s="21">
        <f>IF(C1735&lt;=2000,0,MIN((C1735-2000)*Z1735,(T1735+U1735)*0.2))</f>
        <v/>
      </c>
      <c r="AE1735" s="21">
        <f>AC1735*AA1735</f>
        <v/>
      </c>
      <c r="AF1735" s="21">
        <f>ROUNDDOWN(R1735,-2)+ROUNDDOWN(S1735,-2)</f>
        <v/>
      </c>
      <c r="AG1735" s="21">
        <f>ROUNDDOWN(MAX(0,R1735-(AB1735+AC1735+AE1735)*0.6),-2)+ROUNDDOWN(MAX(0,S1735-(AB1735+AC1735+AE1735)*0.4),-2)</f>
        <v/>
      </c>
      <c r="AH1735" s="21">
        <f>ROUNDDOWN(MAX(0,T1735-(AB1735+AD1735)*0.6),-2)+ROUNDDOWN(MAX(0,U1735-(AB1735+AD1735)*0.4),-2)</f>
        <v/>
      </c>
      <c r="AI1735" s="21">
        <f>ROUNDDOWN(T1735,-2)+ROUNDDOWN(U1735,-2)</f>
        <v/>
      </c>
      <c r="AJ1735" s="21">
        <f>M1735+AF1735</f>
        <v/>
      </c>
      <c r="AK1735" s="21">
        <f>M1735+AG1735</f>
        <v/>
      </c>
      <c r="AL1735" s="21">
        <f>N1735+AH1735</f>
        <v/>
      </c>
      <c r="AM1735" s="21">
        <f>O1735+AI1735</f>
        <v/>
      </c>
      <c r="AN1735" s="21">
        <f>N1735+AI1735</f>
        <v/>
      </c>
      <c r="AO1735" s="21">
        <f>ROUNDDOWN((R1735+S1735)*0.2/Y1735+2000,0)</f>
        <v/>
      </c>
      <c r="AP1735" s="21">
        <f>ROUNDDOWN((T1735+U1735)*0.2/Z1735+2000,0)</f>
        <v/>
      </c>
      <c r="AQ1735" s="21">
        <f>AL1735-AK1735</f>
        <v/>
      </c>
      <c r="AR1735" s="21">
        <f>AM1735-AK1735</f>
        <v/>
      </c>
      <c r="AS1735" s="21">
        <f>AM1735-AL1735</f>
        <v/>
      </c>
      <c r="AT1735" s="21">
        <f>AK1735+C1735-AJ1735</f>
        <v/>
      </c>
      <c r="AU1735" s="21">
        <f>AL1735+C1735-AM1735</f>
        <v/>
      </c>
      <c r="AV1735" s="21">
        <f>AN1735+C1735-AM1735</f>
        <v/>
      </c>
    </row>
    <row r="1736">
      <c r="A1736" t="inlineStr">
        <is>
          <t>年収別 医療費15万</t>
        </is>
      </c>
      <c r="B1736" s="21">
        <f>'4_年収別'!$A$169</f>
        <v/>
      </c>
      <c r="C1736" s="21">
        <f>AO1736</f>
        <v/>
      </c>
      <c r="D1736" s="21" t="n">
        <v>150000</v>
      </c>
      <c r="E1736" s="21">
        <f>ROUND(MIN(B1736/12,650000)*12*0.0915+MIN(B1736/12,1390000)*12*(0.0504+0)+B1736*0.005,0)</f>
        <v/>
      </c>
      <c r="F1736" s="21">
        <f>IF(B1736&lt;741000,0,IF(B1736&lt;2191000,B1736-740000,IF(B1736&lt;2193000,1451000,IF(B1736&lt;2196000,1453000,IF(B1736&lt;2200000,1456000,IF(B1736&lt;3600000,ROUND(ROUNDDOWN(B1736/4,-3)*2.8,0)-80000,IF(B1736&lt;6600000,ROUND(ROUNDDOWN(B1736/4,-3)*3.2,0)-440000,IF(B1736&lt;8500000,ROUNDDOWN(B1736*0.9,0)-1100000,B1736-1950000))))))))</f>
        <v/>
      </c>
      <c r="G1736" s="21">
        <f>IF(F1736&gt;23500000,NA(),IF(F1736&lt;=4890000,1040000,IF(F1736&lt;=6550000,670000,620000)))</f>
        <v/>
      </c>
      <c r="H1736" s="21">
        <f>IF(D1736&lt;=0,0,MAX(0,MIN(2000000,D1736-MIN(100000,ROUNDDOWN(F1736*0.05,0)))))</f>
        <v/>
      </c>
      <c r="I1736" s="21">
        <f>IF(C1736&lt;=2000,0,MIN(C1736,ROUNDDOWN(F1736*0.4,0))-2000)</f>
        <v/>
      </c>
      <c r="J1736" s="21">
        <f>MAX(0,ROUNDDOWN(F1736-E1736-G1736,-3))</f>
        <v/>
      </c>
      <c r="K1736" s="21">
        <f>MAX(0,ROUNDDOWN(F1736-E1736-G1736-H1736-I1736,-3))</f>
        <v/>
      </c>
      <c r="L1736" s="21">
        <f>MAX(0,ROUNDDOWN(F1736-E1736-G1736-H1736,-3))</f>
        <v/>
      </c>
      <c r="M1736" s="21">
        <f>IF(J1736&lt;=0,0,ROUNDDOWN((J1736*LOOKUP(J1736,{0,1950001,3300001,6950001,9000001,18000001,40000001},{0.05,0.1,0.2,0.23,0.33,0.4,0.45})-LOOKUP(J1736,{0,1950001,3300001,6950001,9000001,18000001,40000001},{0,97500,427500,636000,1536000,2796000,4796000}))*1.021,-2))</f>
        <v/>
      </c>
      <c r="N1736" s="21">
        <f>IF(K1736&lt;=0,0,ROUNDDOWN((K1736*LOOKUP(K1736,{0,1950001,3300001,6950001,9000001,18000001,40000001},{0.05,0.1,0.2,0.23,0.33,0.4,0.45})-LOOKUP(K1736,{0,1950001,3300001,6950001,9000001,18000001,40000001},{0,97500,427500,636000,1536000,2796000,4796000}))*1.021,-2))</f>
        <v/>
      </c>
      <c r="O1736" s="21">
        <f>IF(L1736&lt;=0,0,ROUNDDOWN((L1736*LOOKUP(L1736,{0,1950001,3300001,6950001,9000001,18000001,40000001},{0.05,0.1,0.2,0.23,0.33,0.4,0.45})-LOOKUP(L1736,{0,1950001,3300001,6950001,9000001,18000001,40000001},{0,97500,427500,636000,1536000,2796000,4796000}))*1.021,-2))</f>
        <v/>
      </c>
      <c r="P1736" s="21">
        <f>MAX(0,ROUNDDOWN(F1736-E1736-430000,-3))</f>
        <v/>
      </c>
      <c r="Q1736" s="21">
        <f>MAX(0,ROUNDDOWN(F1736-E1736-430000-H1736,-3))</f>
        <v/>
      </c>
      <c r="R1736" s="21">
        <f>IF(F1736&lt;=450000,0,MAX(0,P1736*0.06-MIN(50000,P1736)*0.03))</f>
        <v/>
      </c>
      <c r="S1736" s="21">
        <f>IF(F1736&lt;=450000,0,MAX(0,P1736*0.04-MIN(50000,P1736)*0.02))</f>
        <v/>
      </c>
      <c r="T1736" s="21">
        <f>IF(F1736&lt;=450000,0,MAX(0,Q1736*0.06-MIN(50000,Q1736)*0.03))</f>
        <v/>
      </c>
      <c r="U1736" s="21">
        <f>IF(F1736&lt;=450000,0,MAX(0,Q1736*0.04-MIN(50000,Q1736)*0.02))</f>
        <v/>
      </c>
      <c r="V1736" s="21">
        <f>50000+MAX(0,G1736-480000)</f>
        <v/>
      </c>
      <c r="W1736" s="21">
        <f>P1736-V1736</f>
        <v/>
      </c>
      <c r="X1736" s="21">
        <f>Q1736-V1736</f>
        <v/>
      </c>
      <c r="Y1736" s="22">
        <f>IF(W1736&lt;0,0.9,LOOKUP(W1736,{0,1950001,3300001,6950001,9000001,18000001,40000001},{0.84895,0.7979,0.6958,0.66517,0.56307,0.4916,0.44055}))</f>
        <v/>
      </c>
      <c r="Z1736" s="22">
        <f>IF(X1736&lt;0,0.9,LOOKUP(X1736,{0,1950001,3300001,6950001,9000001,18000001,40000001},{0.84895,0.7979,0.6958,0.66517,0.56307,0.4916,0.44055}))</f>
        <v/>
      </c>
      <c r="AA1736" s="22">
        <f>IF(W1736&lt;0,0,CHOOSE(MATCH(W1736,{0,1950001,3300001,6950001,9000001},1),5.105/84.895,10.21/79.79,20.42/69.58,23.483/66.517,33.693/56.307))</f>
        <v/>
      </c>
      <c r="AB1736" s="21">
        <f>IF(C1736&lt;=2000,0,(MIN(C1736,ROUNDDOWN(F1736*0.3,0))-2000)*0.1)</f>
        <v/>
      </c>
      <c r="AC1736" s="21">
        <f>IF(C1736&lt;=2000,0,MIN((C1736-2000)*Y1736,(R1736+S1736)*0.2))</f>
        <v/>
      </c>
      <c r="AD1736" s="21">
        <f>IF(C1736&lt;=2000,0,MIN((C1736-2000)*Z1736,(T1736+U1736)*0.2))</f>
        <v/>
      </c>
      <c r="AE1736" s="21">
        <f>AC1736*AA1736</f>
        <v/>
      </c>
      <c r="AF1736" s="21">
        <f>ROUNDDOWN(R1736,-2)+ROUNDDOWN(S1736,-2)</f>
        <v/>
      </c>
      <c r="AG1736" s="21">
        <f>ROUNDDOWN(MAX(0,R1736-(AB1736+AC1736+AE1736)*0.6),-2)+ROUNDDOWN(MAX(0,S1736-(AB1736+AC1736+AE1736)*0.4),-2)</f>
        <v/>
      </c>
      <c r="AH1736" s="21">
        <f>ROUNDDOWN(MAX(0,T1736-(AB1736+AD1736)*0.6),-2)+ROUNDDOWN(MAX(0,U1736-(AB1736+AD1736)*0.4),-2)</f>
        <v/>
      </c>
      <c r="AI1736" s="21">
        <f>ROUNDDOWN(T1736,-2)+ROUNDDOWN(U1736,-2)</f>
        <v/>
      </c>
      <c r="AJ1736" s="21">
        <f>M1736+AF1736</f>
        <v/>
      </c>
      <c r="AK1736" s="21">
        <f>M1736+AG1736</f>
        <v/>
      </c>
      <c r="AL1736" s="21">
        <f>N1736+AH1736</f>
        <v/>
      </c>
      <c r="AM1736" s="21">
        <f>O1736+AI1736</f>
        <v/>
      </c>
      <c r="AN1736" s="21">
        <f>N1736+AI1736</f>
        <v/>
      </c>
      <c r="AO1736" s="21">
        <f>ROUNDDOWN((R1736+S1736)*0.2/Y1736+2000,0)</f>
        <v/>
      </c>
      <c r="AP1736" s="21">
        <f>ROUNDDOWN((T1736+U1736)*0.2/Z1736+2000,0)</f>
        <v/>
      </c>
      <c r="AQ1736" s="21">
        <f>AL1736-AK1736</f>
        <v/>
      </c>
      <c r="AR1736" s="21">
        <f>AM1736-AK1736</f>
        <v/>
      </c>
      <c r="AS1736" s="21">
        <f>AM1736-AL1736</f>
        <v/>
      </c>
      <c r="AT1736" s="21">
        <f>AK1736+C1736-AJ1736</f>
        <v/>
      </c>
      <c r="AU1736" s="21">
        <f>AL1736+C1736-AM1736</f>
        <v/>
      </c>
      <c r="AV1736" s="21">
        <f>AN1736+C1736-AM1736</f>
        <v/>
      </c>
    </row>
    <row r="1737">
      <c r="A1737" t="inlineStr">
        <is>
          <t>年収別 上限+5万</t>
        </is>
      </c>
      <c r="B1737" s="21">
        <f>'4_年収別'!$A$169</f>
        <v/>
      </c>
      <c r="C1737" s="21">
        <f>AO1737+50000</f>
        <v/>
      </c>
      <c r="D1737" s="21" t="n">
        <v>0</v>
      </c>
      <c r="E1737" s="21">
        <f>ROUND(MIN(B1737/12,650000)*12*0.0915+MIN(B1737/12,1390000)*12*(0.0504+0)+B1737*0.005,0)</f>
        <v/>
      </c>
      <c r="F1737" s="21">
        <f>IF(B1737&lt;741000,0,IF(B1737&lt;2191000,B1737-740000,IF(B1737&lt;2193000,1451000,IF(B1737&lt;2196000,1453000,IF(B1737&lt;2200000,1456000,IF(B1737&lt;3600000,ROUND(ROUNDDOWN(B1737/4,-3)*2.8,0)-80000,IF(B1737&lt;6600000,ROUND(ROUNDDOWN(B1737/4,-3)*3.2,0)-440000,IF(B1737&lt;8500000,ROUNDDOWN(B1737*0.9,0)-1100000,B1737-1950000))))))))</f>
        <v/>
      </c>
      <c r="G1737" s="21">
        <f>IF(F1737&gt;23500000,NA(),IF(F1737&lt;=4890000,1040000,IF(F1737&lt;=6550000,670000,620000)))</f>
        <v/>
      </c>
      <c r="H1737" s="21">
        <f>IF(D1737&lt;=0,0,MAX(0,MIN(2000000,D1737-MIN(100000,ROUNDDOWN(F1737*0.05,0)))))</f>
        <v/>
      </c>
      <c r="I1737" s="21">
        <f>IF(C1737&lt;=2000,0,MIN(C1737,ROUNDDOWN(F1737*0.4,0))-2000)</f>
        <v/>
      </c>
      <c r="J1737" s="21">
        <f>MAX(0,ROUNDDOWN(F1737-E1737-G1737,-3))</f>
        <v/>
      </c>
      <c r="K1737" s="21">
        <f>MAX(0,ROUNDDOWN(F1737-E1737-G1737-H1737-I1737,-3))</f>
        <v/>
      </c>
      <c r="L1737" s="21">
        <f>MAX(0,ROUNDDOWN(F1737-E1737-G1737-H1737,-3))</f>
        <v/>
      </c>
      <c r="M1737" s="21">
        <f>IF(J1737&lt;=0,0,ROUNDDOWN((J1737*LOOKUP(J1737,{0,1950001,3300001,6950001,9000001,18000001,40000001},{0.05,0.1,0.2,0.23,0.33,0.4,0.45})-LOOKUP(J1737,{0,1950001,3300001,6950001,9000001,18000001,40000001},{0,97500,427500,636000,1536000,2796000,4796000}))*1.021,-2))</f>
        <v/>
      </c>
      <c r="N1737" s="21">
        <f>IF(K1737&lt;=0,0,ROUNDDOWN((K1737*LOOKUP(K1737,{0,1950001,3300001,6950001,9000001,18000001,40000001},{0.05,0.1,0.2,0.23,0.33,0.4,0.45})-LOOKUP(K1737,{0,1950001,3300001,6950001,9000001,18000001,40000001},{0,97500,427500,636000,1536000,2796000,4796000}))*1.021,-2))</f>
        <v/>
      </c>
      <c r="O1737" s="21">
        <f>IF(L1737&lt;=0,0,ROUNDDOWN((L1737*LOOKUP(L1737,{0,1950001,3300001,6950001,9000001,18000001,40000001},{0.05,0.1,0.2,0.23,0.33,0.4,0.45})-LOOKUP(L1737,{0,1950001,3300001,6950001,9000001,18000001,40000001},{0,97500,427500,636000,1536000,2796000,4796000}))*1.021,-2))</f>
        <v/>
      </c>
      <c r="P1737" s="21">
        <f>MAX(0,ROUNDDOWN(F1737-E1737-430000,-3))</f>
        <v/>
      </c>
      <c r="Q1737" s="21">
        <f>MAX(0,ROUNDDOWN(F1737-E1737-430000-H1737,-3))</f>
        <v/>
      </c>
      <c r="R1737" s="21">
        <f>IF(F1737&lt;=450000,0,MAX(0,P1737*0.06-MIN(50000,P1737)*0.03))</f>
        <v/>
      </c>
      <c r="S1737" s="21">
        <f>IF(F1737&lt;=450000,0,MAX(0,P1737*0.04-MIN(50000,P1737)*0.02))</f>
        <v/>
      </c>
      <c r="T1737" s="21">
        <f>IF(F1737&lt;=450000,0,MAX(0,Q1737*0.06-MIN(50000,Q1737)*0.03))</f>
        <v/>
      </c>
      <c r="U1737" s="21">
        <f>IF(F1737&lt;=450000,0,MAX(0,Q1737*0.04-MIN(50000,Q1737)*0.02))</f>
        <v/>
      </c>
      <c r="V1737" s="21">
        <f>50000+MAX(0,G1737-480000)</f>
        <v/>
      </c>
      <c r="W1737" s="21">
        <f>P1737-V1737</f>
        <v/>
      </c>
      <c r="X1737" s="21">
        <f>Q1737-V1737</f>
        <v/>
      </c>
      <c r="Y1737" s="22">
        <f>IF(W1737&lt;0,0.9,LOOKUP(W1737,{0,1950001,3300001,6950001,9000001,18000001,40000001},{0.84895,0.7979,0.6958,0.66517,0.56307,0.4916,0.44055}))</f>
        <v/>
      </c>
      <c r="Z1737" s="22">
        <f>IF(X1737&lt;0,0.9,LOOKUP(X1737,{0,1950001,3300001,6950001,9000001,18000001,40000001},{0.84895,0.7979,0.6958,0.66517,0.56307,0.4916,0.44055}))</f>
        <v/>
      </c>
      <c r="AA1737" s="22">
        <f>IF(W1737&lt;0,0,CHOOSE(MATCH(W1737,{0,1950001,3300001,6950001,9000001},1),5.105/84.895,10.21/79.79,20.42/69.58,23.483/66.517,33.693/56.307))</f>
        <v/>
      </c>
      <c r="AB1737" s="21">
        <f>IF(C1737&lt;=2000,0,(MIN(C1737,ROUNDDOWN(F1737*0.3,0))-2000)*0.1)</f>
        <v/>
      </c>
      <c r="AC1737" s="21">
        <f>IF(C1737&lt;=2000,0,MIN((C1737-2000)*Y1737,(R1737+S1737)*0.2))</f>
        <v/>
      </c>
      <c r="AD1737" s="21">
        <f>IF(C1737&lt;=2000,0,MIN((C1737-2000)*Z1737,(T1737+U1737)*0.2))</f>
        <v/>
      </c>
      <c r="AE1737" s="21">
        <f>AC1737*AA1737</f>
        <v/>
      </c>
      <c r="AF1737" s="21">
        <f>ROUNDDOWN(R1737,-2)+ROUNDDOWN(S1737,-2)</f>
        <v/>
      </c>
      <c r="AG1737" s="21">
        <f>ROUNDDOWN(MAX(0,R1737-(AB1737+AC1737+AE1737)*0.6),-2)+ROUNDDOWN(MAX(0,S1737-(AB1737+AC1737+AE1737)*0.4),-2)</f>
        <v/>
      </c>
      <c r="AH1737" s="21">
        <f>ROUNDDOWN(MAX(0,T1737-(AB1737+AD1737)*0.6),-2)+ROUNDDOWN(MAX(0,U1737-(AB1737+AD1737)*0.4),-2)</f>
        <v/>
      </c>
      <c r="AI1737" s="21">
        <f>ROUNDDOWN(T1737,-2)+ROUNDDOWN(U1737,-2)</f>
        <v/>
      </c>
      <c r="AJ1737" s="21">
        <f>M1737+AF1737</f>
        <v/>
      </c>
      <c r="AK1737" s="21">
        <f>M1737+AG1737</f>
        <v/>
      </c>
      <c r="AL1737" s="21">
        <f>N1737+AH1737</f>
        <v/>
      </c>
      <c r="AM1737" s="21">
        <f>O1737+AI1737</f>
        <v/>
      </c>
      <c r="AN1737" s="21">
        <f>N1737+AI1737</f>
        <v/>
      </c>
      <c r="AO1737" s="21">
        <f>ROUNDDOWN((R1737+S1737)*0.2/Y1737+2000,0)</f>
        <v/>
      </c>
      <c r="AP1737" s="21">
        <f>ROUNDDOWN((T1737+U1737)*0.2/Z1737+2000,0)</f>
        <v/>
      </c>
      <c r="AQ1737" s="21">
        <f>AL1737-AK1737</f>
        <v/>
      </c>
      <c r="AR1737" s="21">
        <f>AM1737-AK1737</f>
        <v/>
      </c>
      <c r="AS1737" s="21">
        <f>AM1737-AL1737</f>
        <v/>
      </c>
      <c r="AT1737" s="21">
        <f>AK1737+C1737-AJ1737</f>
        <v/>
      </c>
      <c r="AU1737" s="21">
        <f>AL1737+C1737-AM1737</f>
        <v/>
      </c>
      <c r="AV1737" s="21">
        <f>AN1737+C1737-AM1737</f>
        <v/>
      </c>
    </row>
    <row r="1738">
      <c r="A1738" t="inlineStr">
        <is>
          <t>年収別 医療費15万</t>
        </is>
      </c>
      <c r="B1738" s="21">
        <f>'4_年収別'!$A$170</f>
        <v/>
      </c>
      <c r="C1738" s="21">
        <f>AO1738</f>
        <v/>
      </c>
      <c r="D1738" s="21" t="n">
        <v>150000</v>
      </c>
      <c r="E1738" s="21">
        <f>ROUND(MIN(B1738/12,650000)*12*0.0915+MIN(B1738/12,1390000)*12*(0.0504+0)+B1738*0.005,0)</f>
        <v/>
      </c>
      <c r="F1738" s="21">
        <f>IF(B1738&lt;741000,0,IF(B1738&lt;2191000,B1738-740000,IF(B1738&lt;2193000,1451000,IF(B1738&lt;2196000,1453000,IF(B1738&lt;2200000,1456000,IF(B1738&lt;3600000,ROUND(ROUNDDOWN(B1738/4,-3)*2.8,0)-80000,IF(B1738&lt;6600000,ROUND(ROUNDDOWN(B1738/4,-3)*3.2,0)-440000,IF(B1738&lt;8500000,ROUNDDOWN(B1738*0.9,0)-1100000,B1738-1950000))))))))</f>
        <v/>
      </c>
      <c r="G1738" s="21">
        <f>IF(F1738&gt;23500000,NA(),IF(F1738&lt;=4890000,1040000,IF(F1738&lt;=6550000,670000,620000)))</f>
        <v/>
      </c>
      <c r="H1738" s="21">
        <f>IF(D1738&lt;=0,0,MAX(0,MIN(2000000,D1738-MIN(100000,ROUNDDOWN(F1738*0.05,0)))))</f>
        <v/>
      </c>
      <c r="I1738" s="21">
        <f>IF(C1738&lt;=2000,0,MIN(C1738,ROUNDDOWN(F1738*0.4,0))-2000)</f>
        <v/>
      </c>
      <c r="J1738" s="21">
        <f>MAX(0,ROUNDDOWN(F1738-E1738-G1738,-3))</f>
        <v/>
      </c>
      <c r="K1738" s="21">
        <f>MAX(0,ROUNDDOWN(F1738-E1738-G1738-H1738-I1738,-3))</f>
        <v/>
      </c>
      <c r="L1738" s="21">
        <f>MAX(0,ROUNDDOWN(F1738-E1738-G1738-H1738,-3))</f>
        <v/>
      </c>
      <c r="M1738" s="21">
        <f>IF(J1738&lt;=0,0,ROUNDDOWN((J1738*LOOKUP(J1738,{0,1950001,3300001,6950001,9000001,18000001,40000001},{0.05,0.1,0.2,0.23,0.33,0.4,0.45})-LOOKUP(J1738,{0,1950001,3300001,6950001,9000001,18000001,40000001},{0,97500,427500,636000,1536000,2796000,4796000}))*1.021,-2))</f>
        <v/>
      </c>
      <c r="N1738" s="21">
        <f>IF(K1738&lt;=0,0,ROUNDDOWN((K1738*LOOKUP(K1738,{0,1950001,3300001,6950001,9000001,18000001,40000001},{0.05,0.1,0.2,0.23,0.33,0.4,0.45})-LOOKUP(K1738,{0,1950001,3300001,6950001,9000001,18000001,40000001},{0,97500,427500,636000,1536000,2796000,4796000}))*1.021,-2))</f>
        <v/>
      </c>
      <c r="O1738" s="21">
        <f>IF(L1738&lt;=0,0,ROUNDDOWN((L1738*LOOKUP(L1738,{0,1950001,3300001,6950001,9000001,18000001,40000001},{0.05,0.1,0.2,0.23,0.33,0.4,0.45})-LOOKUP(L1738,{0,1950001,3300001,6950001,9000001,18000001,40000001},{0,97500,427500,636000,1536000,2796000,4796000}))*1.021,-2))</f>
        <v/>
      </c>
      <c r="P1738" s="21">
        <f>MAX(0,ROUNDDOWN(F1738-E1738-430000,-3))</f>
        <v/>
      </c>
      <c r="Q1738" s="21">
        <f>MAX(0,ROUNDDOWN(F1738-E1738-430000-H1738,-3))</f>
        <v/>
      </c>
      <c r="R1738" s="21">
        <f>IF(F1738&lt;=450000,0,MAX(0,P1738*0.06-MIN(50000,P1738)*0.03))</f>
        <v/>
      </c>
      <c r="S1738" s="21">
        <f>IF(F1738&lt;=450000,0,MAX(0,P1738*0.04-MIN(50000,P1738)*0.02))</f>
        <v/>
      </c>
      <c r="T1738" s="21">
        <f>IF(F1738&lt;=450000,0,MAX(0,Q1738*0.06-MIN(50000,Q1738)*0.03))</f>
        <v/>
      </c>
      <c r="U1738" s="21">
        <f>IF(F1738&lt;=450000,0,MAX(0,Q1738*0.04-MIN(50000,Q1738)*0.02))</f>
        <v/>
      </c>
      <c r="V1738" s="21">
        <f>50000+MAX(0,G1738-480000)</f>
        <v/>
      </c>
      <c r="W1738" s="21">
        <f>P1738-V1738</f>
        <v/>
      </c>
      <c r="X1738" s="21">
        <f>Q1738-V1738</f>
        <v/>
      </c>
      <c r="Y1738" s="22">
        <f>IF(W1738&lt;0,0.9,LOOKUP(W1738,{0,1950001,3300001,6950001,9000001,18000001,40000001},{0.84895,0.7979,0.6958,0.66517,0.56307,0.4916,0.44055}))</f>
        <v/>
      </c>
      <c r="Z1738" s="22">
        <f>IF(X1738&lt;0,0.9,LOOKUP(X1738,{0,1950001,3300001,6950001,9000001,18000001,40000001},{0.84895,0.7979,0.6958,0.66517,0.56307,0.4916,0.44055}))</f>
        <v/>
      </c>
      <c r="AA1738" s="22">
        <f>IF(W1738&lt;0,0,CHOOSE(MATCH(W1738,{0,1950001,3300001,6950001,9000001},1),5.105/84.895,10.21/79.79,20.42/69.58,23.483/66.517,33.693/56.307))</f>
        <v/>
      </c>
      <c r="AB1738" s="21">
        <f>IF(C1738&lt;=2000,0,(MIN(C1738,ROUNDDOWN(F1738*0.3,0))-2000)*0.1)</f>
        <v/>
      </c>
      <c r="AC1738" s="21">
        <f>IF(C1738&lt;=2000,0,MIN((C1738-2000)*Y1738,(R1738+S1738)*0.2))</f>
        <v/>
      </c>
      <c r="AD1738" s="21">
        <f>IF(C1738&lt;=2000,0,MIN((C1738-2000)*Z1738,(T1738+U1738)*0.2))</f>
        <v/>
      </c>
      <c r="AE1738" s="21">
        <f>AC1738*AA1738</f>
        <v/>
      </c>
      <c r="AF1738" s="21">
        <f>ROUNDDOWN(R1738,-2)+ROUNDDOWN(S1738,-2)</f>
        <v/>
      </c>
      <c r="AG1738" s="21">
        <f>ROUNDDOWN(MAX(0,R1738-(AB1738+AC1738+AE1738)*0.6),-2)+ROUNDDOWN(MAX(0,S1738-(AB1738+AC1738+AE1738)*0.4),-2)</f>
        <v/>
      </c>
      <c r="AH1738" s="21">
        <f>ROUNDDOWN(MAX(0,T1738-(AB1738+AD1738)*0.6),-2)+ROUNDDOWN(MAX(0,U1738-(AB1738+AD1738)*0.4),-2)</f>
        <v/>
      </c>
      <c r="AI1738" s="21">
        <f>ROUNDDOWN(T1738,-2)+ROUNDDOWN(U1738,-2)</f>
        <v/>
      </c>
      <c r="AJ1738" s="21">
        <f>M1738+AF1738</f>
        <v/>
      </c>
      <c r="AK1738" s="21">
        <f>M1738+AG1738</f>
        <v/>
      </c>
      <c r="AL1738" s="21">
        <f>N1738+AH1738</f>
        <v/>
      </c>
      <c r="AM1738" s="21">
        <f>O1738+AI1738</f>
        <v/>
      </c>
      <c r="AN1738" s="21">
        <f>N1738+AI1738</f>
        <v/>
      </c>
      <c r="AO1738" s="21">
        <f>ROUNDDOWN((R1738+S1738)*0.2/Y1738+2000,0)</f>
        <v/>
      </c>
      <c r="AP1738" s="21">
        <f>ROUNDDOWN((T1738+U1738)*0.2/Z1738+2000,0)</f>
        <v/>
      </c>
      <c r="AQ1738" s="21">
        <f>AL1738-AK1738</f>
        <v/>
      </c>
      <c r="AR1738" s="21">
        <f>AM1738-AK1738</f>
        <v/>
      </c>
      <c r="AS1738" s="21">
        <f>AM1738-AL1738</f>
        <v/>
      </c>
      <c r="AT1738" s="21">
        <f>AK1738+C1738-AJ1738</f>
        <v/>
      </c>
      <c r="AU1738" s="21">
        <f>AL1738+C1738-AM1738</f>
        <v/>
      </c>
      <c r="AV1738" s="21">
        <f>AN1738+C1738-AM1738</f>
        <v/>
      </c>
    </row>
    <row r="1739">
      <c r="A1739" t="inlineStr">
        <is>
          <t>年収別 上限+5万</t>
        </is>
      </c>
      <c r="B1739" s="21">
        <f>'4_年収別'!$A$170</f>
        <v/>
      </c>
      <c r="C1739" s="21">
        <f>AO1739+50000</f>
        <v/>
      </c>
      <c r="D1739" s="21" t="n">
        <v>0</v>
      </c>
      <c r="E1739" s="21">
        <f>ROUND(MIN(B1739/12,650000)*12*0.0915+MIN(B1739/12,1390000)*12*(0.0504+0)+B1739*0.005,0)</f>
        <v/>
      </c>
      <c r="F1739" s="21">
        <f>IF(B1739&lt;741000,0,IF(B1739&lt;2191000,B1739-740000,IF(B1739&lt;2193000,1451000,IF(B1739&lt;2196000,1453000,IF(B1739&lt;2200000,1456000,IF(B1739&lt;3600000,ROUND(ROUNDDOWN(B1739/4,-3)*2.8,0)-80000,IF(B1739&lt;6600000,ROUND(ROUNDDOWN(B1739/4,-3)*3.2,0)-440000,IF(B1739&lt;8500000,ROUNDDOWN(B1739*0.9,0)-1100000,B1739-1950000))))))))</f>
        <v/>
      </c>
      <c r="G1739" s="21">
        <f>IF(F1739&gt;23500000,NA(),IF(F1739&lt;=4890000,1040000,IF(F1739&lt;=6550000,670000,620000)))</f>
        <v/>
      </c>
      <c r="H1739" s="21">
        <f>IF(D1739&lt;=0,0,MAX(0,MIN(2000000,D1739-MIN(100000,ROUNDDOWN(F1739*0.05,0)))))</f>
        <v/>
      </c>
      <c r="I1739" s="21">
        <f>IF(C1739&lt;=2000,0,MIN(C1739,ROUNDDOWN(F1739*0.4,0))-2000)</f>
        <v/>
      </c>
      <c r="J1739" s="21">
        <f>MAX(0,ROUNDDOWN(F1739-E1739-G1739,-3))</f>
        <v/>
      </c>
      <c r="K1739" s="21">
        <f>MAX(0,ROUNDDOWN(F1739-E1739-G1739-H1739-I1739,-3))</f>
        <v/>
      </c>
      <c r="L1739" s="21">
        <f>MAX(0,ROUNDDOWN(F1739-E1739-G1739-H1739,-3))</f>
        <v/>
      </c>
      <c r="M1739" s="21">
        <f>IF(J1739&lt;=0,0,ROUNDDOWN((J1739*LOOKUP(J1739,{0,1950001,3300001,6950001,9000001,18000001,40000001},{0.05,0.1,0.2,0.23,0.33,0.4,0.45})-LOOKUP(J1739,{0,1950001,3300001,6950001,9000001,18000001,40000001},{0,97500,427500,636000,1536000,2796000,4796000}))*1.021,-2))</f>
        <v/>
      </c>
      <c r="N1739" s="21">
        <f>IF(K1739&lt;=0,0,ROUNDDOWN((K1739*LOOKUP(K1739,{0,1950001,3300001,6950001,9000001,18000001,40000001},{0.05,0.1,0.2,0.23,0.33,0.4,0.45})-LOOKUP(K1739,{0,1950001,3300001,6950001,9000001,18000001,40000001},{0,97500,427500,636000,1536000,2796000,4796000}))*1.021,-2))</f>
        <v/>
      </c>
      <c r="O1739" s="21">
        <f>IF(L1739&lt;=0,0,ROUNDDOWN((L1739*LOOKUP(L1739,{0,1950001,3300001,6950001,9000001,18000001,40000001},{0.05,0.1,0.2,0.23,0.33,0.4,0.45})-LOOKUP(L1739,{0,1950001,3300001,6950001,9000001,18000001,40000001},{0,97500,427500,636000,1536000,2796000,4796000}))*1.021,-2))</f>
        <v/>
      </c>
      <c r="P1739" s="21">
        <f>MAX(0,ROUNDDOWN(F1739-E1739-430000,-3))</f>
        <v/>
      </c>
      <c r="Q1739" s="21">
        <f>MAX(0,ROUNDDOWN(F1739-E1739-430000-H1739,-3))</f>
        <v/>
      </c>
      <c r="R1739" s="21">
        <f>IF(F1739&lt;=450000,0,MAX(0,P1739*0.06-MIN(50000,P1739)*0.03))</f>
        <v/>
      </c>
      <c r="S1739" s="21">
        <f>IF(F1739&lt;=450000,0,MAX(0,P1739*0.04-MIN(50000,P1739)*0.02))</f>
        <v/>
      </c>
      <c r="T1739" s="21">
        <f>IF(F1739&lt;=450000,0,MAX(0,Q1739*0.06-MIN(50000,Q1739)*0.03))</f>
        <v/>
      </c>
      <c r="U1739" s="21">
        <f>IF(F1739&lt;=450000,0,MAX(0,Q1739*0.04-MIN(50000,Q1739)*0.02))</f>
        <v/>
      </c>
      <c r="V1739" s="21">
        <f>50000+MAX(0,G1739-480000)</f>
        <v/>
      </c>
      <c r="W1739" s="21">
        <f>P1739-V1739</f>
        <v/>
      </c>
      <c r="X1739" s="21">
        <f>Q1739-V1739</f>
        <v/>
      </c>
      <c r="Y1739" s="22">
        <f>IF(W1739&lt;0,0.9,LOOKUP(W1739,{0,1950001,3300001,6950001,9000001,18000001,40000001},{0.84895,0.7979,0.6958,0.66517,0.56307,0.4916,0.44055}))</f>
        <v/>
      </c>
      <c r="Z1739" s="22">
        <f>IF(X1739&lt;0,0.9,LOOKUP(X1739,{0,1950001,3300001,6950001,9000001,18000001,40000001},{0.84895,0.7979,0.6958,0.66517,0.56307,0.4916,0.44055}))</f>
        <v/>
      </c>
      <c r="AA1739" s="22">
        <f>IF(W1739&lt;0,0,CHOOSE(MATCH(W1739,{0,1950001,3300001,6950001,9000001},1),5.105/84.895,10.21/79.79,20.42/69.58,23.483/66.517,33.693/56.307))</f>
        <v/>
      </c>
      <c r="AB1739" s="21">
        <f>IF(C1739&lt;=2000,0,(MIN(C1739,ROUNDDOWN(F1739*0.3,0))-2000)*0.1)</f>
        <v/>
      </c>
      <c r="AC1739" s="21">
        <f>IF(C1739&lt;=2000,0,MIN((C1739-2000)*Y1739,(R1739+S1739)*0.2))</f>
        <v/>
      </c>
      <c r="AD1739" s="21">
        <f>IF(C1739&lt;=2000,0,MIN((C1739-2000)*Z1739,(T1739+U1739)*0.2))</f>
        <v/>
      </c>
      <c r="AE1739" s="21">
        <f>AC1739*AA1739</f>
        <v/>
      </c>
      <c r="AF1739" s="21">
        <f>ROUNDDOWN(R1739,-2)+ROUNDDOWN(S1739,-2)</f>
        <v/>
      </c>
      <c r="AG1739" s="21">
        <f>ROUNDDOWN(MAX(0,R1739-(AB1739+AC1739+AE1739)*0.6),-2)+ROUNDDOWN(MAX(0,S1739-(AB1739+AC1739+AE1739)*0.4),-2)</f>
        <v/>
      </c>
      <c r="AH1739" s="21">
        <f>ROUNDDOWN(MAX(0,T1739-(AB1739+AD1739)*0.6),-2)+ROUNDDOWN(MAX(0,U1739-(AB1739+AD1739)*0.4),-2)</f>
        <v/>
      </c>
      <c r="AI1739" s="21">
        <f>ROUNDDOWN(T1739,-2)+ROUNDDOWN(U1739,-2)</f>
        <v/>
      </c>
      <c r="AJ1739" s="21">
        <f>M1739+AF1739</f>
        <v/>
      </c>
      <c r="AK1739" s="21">
        <f>M1739+AG1739</f>
        <v/>
      </c>
      <c r="AL1739" s="21">
        <f>N1739+AH1739</f>
        <v/>
      </c>
      <c r="AM1739" s="21">
        <f>O1739+AI1739</f>
        <v/>
      </c>
      <c r="AN1739" s="21">
        <f>N1739+AI1739</f>
        <v/>
      </c>
      <c r="AO1739" s="21">
        <f>ROUNDDOWN((R1739+S1739)*0.2/Y1739+2000,0)</f>
        <v/>
      </c>
      <c r="AP1739" s="21">
        <f>ROUNDDOWN((T1739+U1739)*0.2/Z1739+2000,0)</f>
        <v/>
      </c>
      <c r="AQ1739" s="21">
        <f>AL1739-AK1739</f>
        <v/>
      </c>
      <c r="AR1739" s="21">
        <f>AM1739-AK1739</f>
        <v/>
      </c>
      <c r="AS1739" s="21">
        <f>AM1739-AL1739</f>
        <v/>
      </c>
      <c r="AT1739" s="21">
        <f>AK1739+C1739-AJ1739</f>
        <v/>
      </c>
      <c r="AU1739" s="21">
        <f>AL1739+C1739-AM1739</f>
        <v/>
      </c>
      <c r="AV1739" s="21">
        <f>AN1739+C1739-AM1739</f>
        <v/>
      </c>
    </row>
    <row r="1740">
      <c r="A1740" t="inlineStr">
        <is>
          <t>年収別 医療費15万</t>
        </is>
      </c>
      <c r="B1740" s="21">
        <f>'4_年収別'!$A$171</f>
        <v/>
      </c>
      <c r="C1740" s="21">
        <f>AO1740</f>
        <v/>
      </c>
      <c r="D1740" s="21" t="n">
        <v>150000</v>
      </c>
      <c r="E1740" s="21">
        <f>ROUND(MIN(B1740/12,650000)*12*0.0915+MIN(B1740/12,1390000)*12*(0.0504+0)+B1740*0.005,0)</f>
        <v/>
      </c>
      <c r="F1740" s="21">
        <f>IF(B1740&lt;741000,0,IF(B1740&lt;2191000,B1740-740000,IF(B1740&lt;2193000,1451000,IF(B1740&lt;2196000,1453000,IF(B1740&lt;2200000,1456000,IF(B1740&lt;3600000,ROUND(ROUNDDOWN(B1740/4,-3)*2.8,0)-80000,IF(B1740&lt;6600000,ROUND(ROUNDDOWN(B1740/4,-3)*3.2,0)-440000,IF(B1740&lt;8500000,ROUNDDOWN(B1740*0.9,0)-1100000,B1740-1950000))))))))</f>
        <v/>
      </c>
      <c r="G1740" s="21">
        <f>IF(F1740&gt;23500000,NA(),IF(F1740&lt;=4890000,1040000,IF(F1740&lt;=6550000,670000,620000)))</f>
        <v/>
      </c>
      <c r="H1740" s="21">
        <f>IF(D1740&lt;=0,0,MAX(0,MIN(2000000,D1740-MIN(100000,ROUNDDOWN(F1740*0.05,0)))))</f>
        <v/>
      </c>
      <c r="I1740" s="21">
        <f>IF(C1740&lt;=2000,0,MIN(C1740,ROUNDDOWN(F1740*0.4,0))-2000)</f>
        <v/>
      </c>
      <c r="J1740" s="21">
        <f>MAX(0,ROUNDDOWN(F1740-E1740-G1740,-3))</f>
        <v/>
      </c>
      <c r="K1740" s="21">
        <f>MAX(0,ROUNDDOWN(F1740-E1740-G1740-H1740-I1740,-3))</f>
        <v/>
      </c>
      <c r="L1740" s="21">
        <f>MAX(0,ROUNDDOWN(F1740-E1740-G1740-H1740,-3))</f>
        <v/>
      </c>
      <c r="M1740" s="21">
        <f>IF(J1740&lt;=0,0,ROUNDDOWN((J1740*LOOKUP(J1740,{0,1950001,3300001,6950001,9000001,18000001,40000001},{0.05,0.1,0.2,0.23,0.33,0.4,0.45})-LOOKUP(J1740,{0,1950001,3300001,6950001,9000001,18000001,40000001},{0,97500,427500,636000,1536000,2796000,4796000}))*1.021,-2))</f>
        <v/>
      </c>
      <c r="N1740" s="21">
        <f>IF(K1740&lt;=0,0,ROUNDDOWN((K1740*LOOKUP(K1740,{0,1950001,3300001,6950001,9000001,18000001,40000001},{0.05,0.1,0.2,0.23,0.33,0.4,0.45})-LOOKUP(K1740,{0,1950001,3300001,6950001,9000001,18000001,40000001},{0,97500,427500,636000,1536000,2796000,4796000}))*1.021,-2))</f>
        <v/>
      </c>
      <c r="O1740" s="21">
        <f>IF(L1740&lt;=0,0,ROUNDDOWN((L1740*LOOKUP(L1740,{0,1950001,3300001,6950001,9000001,18000001,40000001},{0.05,0.1,0.2,0.23,0.33,0.4,0.45})-LOOKUP(L1740,{0,1950001,3300001,6950001,9000001,18000001,40000001},{0,97500,427500,636000,1536000,2796000,4796000}))*1.021,-2))</f>
        <v/>
      </c>
      <c r="P1740" s="21">
        <f>MAX(0,ROUNDDOWN(F1740-E1740-430000,-3))</f>
        <v/>
      </c>
      <c r="Q1740" s="21">
        <f>MAX(0,ROUNDDOWN(F1740-E1740-430000-H1740,-3))</f>
        <v/>
      </c>
      <c r="R1740" s="21">
        <f>IF(F1740&lt;=450000,0,MAX(0,P1740*0.06-MIN(50000,P1740)*0.03))</f>
        <v/>
      </c>
      <c r="S1740" s="21">
        <f>IF(F1740&lt;=450000,0,MAX(0,P1740*0.04-MIN(50000,P1740)*0.02))</f>
        <v/>
      </c>
      <c r="T1740" s="21">
        <f>IF(F1740&lt;=450000,0,MAX(0,Q1740*0.06-MIN(50000,Q1740)*0.03))</f>
        <v/>
      </c>
      <c r="U1740" s="21">
        <f>IF(F1740&lt;=450000,0,MAX(0,Q1740*0.04-MIN(50000,Q1740)*0.02))</f>
        <v/>
      </c>
      <c r="V1740" s="21">
        <f>50000+MAX(0,G1740-480000)</f>
        <v/>
      </c>
      <c r="W1740" s="21">
        <f>P1740-V1740</f>
        <v/>
      </c>
      <c r="X1740" s="21">
        <f>Q1740-V1740</f>
        <v/>
      </c>
      <c r="Y1740" s="22">
        <f>IF(W1740&lt;0,0.9,LOOKUP(W1740,{0,1950001,3300001,6950001,9000001,18000001,40000001},{0.84895,0.7979,0.6958,0.66517,0.56307,0.4916,0.44055}))</f>
        <v/>
      </c>
      <c r="Z1740" s="22">
        <f>IF(X1740&lt;0,0.9,LOOKUP(X1740,{0,1950001,3300001,6950001,9000001,18000001,40000001},{0.84895,0.7979,0.6958,0.66517,0.56307,0.4916,0.44055}))</f>
        <v/>
      </c>
      <c r="AA1740" s="22">
        <f>IF(W1740&lt;0,0,CHOOSE(MATCH(W1740,{0,1950001,3300001,6950001,9000001},1),5.105/84.895,10.21/79.79,20.42/69.58,23.483/66.517,33.693/56.307))</f>
        <v/>
      </c>
      <c r="AB1740" s="21">
        <f>IF(C1740&lt;=2000,0,(MIN(C1740,ROUNDDOWN(F1740*0.3,0))-2000)*0.1)</f>
        <v/>
      </c>
      <c r="AC1740" s="21">
        <f>IF(C1740&lt;=2000,0,MIN((C1740-2000)*Y1740,(R1740+S1740)*0.2))</f>
        <v/>
      </c>
      <c r="AD1740" s="21">
        <f>IF(C1740&lt;=2000,0,MIN((C1740-2000)*Z1740,(T1740+U1740)*0.2))</f>
        <v/>
      </c>
      <c r="AE1740" s="21">
        <f>AC1740*AA1740</f>
        <v/>
      </c>
      <c r="AF1740" s="21">
        <f>ROUNDDOWN(R1740,-2)+ROUNDDOWN(S1740,-2)</f>
        <v/>
      </c>
      <c r="AG1740" s="21">
        <f>ROUNDDOWN(MAX(0,R1740-(AB1740+AC1740+AE1740)*0.6),-2)+ROUNDDOWN(MAX(0,S1740-(AB1740+AC1740+AE1740)*0.4),-2)</f>
        <v/>
      </c>
      <c r="AH1740" s="21">
        <f>ROUNDDOWN(MAX(0,T1740-(AB1740+AD1740)*0.6),-2)+ROUNDDOWN(MAX(0,U1740-(AB1740+AD1740)*0.4),-2)</f>
        <v/>
      </c>
      <c r="AI1740" s="21">
        <f>ROUNDDOWN(T1740,-2)+ROUNDDOWN(U1740,-2)</f>
        <v/>
      </c>
      <c r="AJ1740" s="21">
        <f>M1740+AF1740</f>
        <v/>
      </c>
      <c r="AK1740" s="21">
        <f>M1740+AG1740</f>
        <v/>
      </c>
      <c r="AL1740" s="21">
        <f>N1740+AH1740</f>
        <v/>
      </c>
      <c r="AM1740" s="21">
        <f>O1740+AI1740</f>
        <v/>
      </c>
      <c r="AN1740" s="21">
        <f>N1740+AI1740</f>
        <v/>
      </c>
      <c r="AO1740" s="21">
        <f>ROUNDDOWN((R1740+S1740)*0.2/Y1740+2000,0)</f>
        <v/>
      </c>
      <c r="AP1740" s="21">
        <f>ROUNDDOWN((T1740+U1740)*0.2/Z1740+2000,0)</f>
        <v/>
      </c>
      <c r="AQ1740" s="21">
        <f>AL1740-AK1740</f>
        <v/>
      </c>
      <c r="AR1740" s="21">
        <f>AM1740-AK1740</f>
        <v/>
      </c>
      <c r="AS1740" s="21">
        <f>AM1740-AL1740</f>
        <v/>
      </c>
      <c r="AT1740" s="21">
        <f>AK1740+C1740-AJ1740</f>
        <v/>
      </c>
      <c r="AU1740" s="21">
        <f>AL1740+C1740-AM1740</f>
        <v/>
      </c>
      <c r="AV1740" s="21">
        <f>AN1740+C1740-AM1740</f>
        <v/>
      </c>
    </row>
    <row r="1741">
      <c r="A1741" t="inlineStr">
        <is>
          <t>年収別 上限+5万</t>
        </is>
      </c>
      <c r="B1741" s="21">
        <f>'4_年収別'!$A$171</f>
        <v/>
      </c>
      <c r="C1741" s="21">
        <f>AO1741+50000</f>
        <v/>
      </c>
      <c r="D1741" s="21" t="n">
        <v>0</v>
      </c>
      <c r="E1741" s="21">
        <f>ROUND(MIN(B1741/12,650000)*12*0.0915+MIN(B1741/12,1390000)*12*(0.0504+0)+B1741*0.005,0)</f>
        <v/>
      </c>
      <c r="F1741" s="21">
        <f>IF(B1741&lt;741000,0,IF(B1741&lt;2191000,B1741-740000,IF(B1741&lt;2193000,1451000,IF(B1741&lt;2196000,1453000,IF(B1741&lt;2200000,1456000,IF(B1741&lt;3600000,ROUND(ROUNDDOWN(B1741/4,-3)*2.8,0)-80000,IF(B1741&lt;6600000,ROUND(ROUNDDOWN(B1741/4,-3)*3.2,0)-440000,IF(B1741&lt;8500000,ROUNDDOWN(B1741*0.9,0)-1100000,B1741-1950000))))))))</f>
        <v/>
      </c>
      <c r="G1741" s="21">
        <f>IF(F1741&gt;23500000,NA(),IF(F1741&lt;=4890000,1040000,IF(F1741&lt;=6550000,670000,620000)))</f>
        <v/>
      </c>
      <c r="H1741" s="21">
        <f>IF(D1741&lt;=0,0,MAX(0,MIN(2000000,D1741-MIN(100000,ROUNDDOWN(F1741*0.05,0)))))</f>
        <v/>
      </c>
      <c r="I1741" s="21">
        <f>IF(C1741&lt;=2000,0,MIN(C1741,ROUNDDOWN(F1741*0.4,0))-2000)</f>
        <v/>
      </c>
      <c r="J1741" s="21">
        <f>MAX(0,ROUNDDOWN(F1741-E1741-G1741,-3))</f>
        <v/>
      </c>
      <c r="K1741" s="21">
        <f>MAX(0,ROUNDDOWN(F1741-E1741-G1741-H1741-I1741,-3))</f>
        <v/>
      </c>
      <c r="L1741" s="21">
        <f>MAX(0,ROUNDDOWN(F1741-E1741-G1741-H1741,-3))</f>
        <v/>
      </c>
      <c r="M1741" s="21">
        <f>IF(J1741&lt;=0,0,ROUNDDOWN((J1741*LOOKUP(J1741,{0,1950001,3300001,6950001,9000001,18000001,40000001},{0.05,0.1,0.2,0.23,0.33,0.4,0.45})-LOOKUP(J1741,{0,1950001,3300001,6950001,9000001,18000001,40000001},{0,97500,427500,636000,1536000,2796000,4796000}))*1.021,-2))</f>
        <v/>
      </c>
      <c r="N1741" s="21">
        <f>IF(K1741&lt;=0,0,ROUNDDOWN((K1741*LOOKUP(K1741,{0,1950001,3300001,6950001,9000001,18000001,40000001},{0.05,0.1,0.2,0.23,0.33,0.4,0.45})-LOOKUP(K1741,{0,1950001,3300001,6950001,9000001,18000001,40000001},{0,97500,427500,636000,1536000,2796000,4796000}))*1.021,-2))</f>
        <v/>
      </c>
      <c r="O1741" s="21">
        <f>IF(L1741&lt;=0,0,ROUNDDOWN((L1741*LOOKUP(L1741,{0,1950001,3300001,6950001,9000001,18000001,40000001},{0.05,0.1,0.2,0.23,0.33,0.4,0.45})-LOOKUP(L1741,{0,1950001,3300001,6950001,9000001,18000001,40000001},{0,97500,427500,636000,1536000,2796000,4796000}))*1.021,-2))</f>
        <v/>
      </c>
      <c r="P1741" s="21">
        <f>MAX(0,ROUNDDOWN(F1741-E1741-430000,-3))</f>
        <v/>
      </c>
      <c r="Q1741" s="21">
        <f>MAX(0,ROUNDDOWN(F1741-E1741-430000-H1741,-3))</f>
        <v/>
      </c>
      <c r="R1741" s="21">
        <f>IF(F1741&lt;=450000,0,MAX(0,P1741*0.06-MIN(50000,P1741)*0.03))</f>
        <v/>
      </c>
      <c r="S1741" s="21">
        <f>IF(F1741&lt;=450000,0,MAX(0,P1741*0.04-MIN(50000,P1741)*0.02))</f>
        <v/>
      </c>
      <c r="T1741" s="21">
        <f>IF(F1741&lt;=450000,0,MAX(0,Q1741*0.06-MIN(50000,Q1741)*0.03))</f>
        <v/>
      </c>
      <c r="U1741" s="21">
        <f>IF(F1741&lt;=450000,0,MAX(0,Q1741*0.04-MIN(50000,Q1741)*0.02))</f>
        <v/>
      </c>
      <c r="V1741" s="21">
        <f>50000+MAX(0,G1741-480000)</f>
        <v/>
      </c>
      <c r="W1741" s="21">
        <f>P1741-V1741</f>
        <v/>
      </c>
      <c r="X1741" s="21">
        <f>Q1741-V1741</f>
        <v/>
      </c>
      <c r="Y1741" s="22">
        <f>IF(W1741&lt;0,0.9,LOOKUP(W1741,{0,1950001,3300001,6950001,9000001,18000001,40000001},{0.84895,0.7979,0.6958,0.66517,0.56307,0.4916,0.44055}))</f>
        <v/>
      </c>
      <c r="Z1741" s="22">
        <f>IF(X1741&lt;0,0.9,LOOKUP(X1741,{0,1950001,3300001,6950001,9000001,18000001,40000001},{0.84895,0.7979,0.6958,0.66517,0.56307,0.4916,0.44055}))</f>
        <v/>
      </c>
      <c r="AA1741" s="22">
        <f>IF(W1741&lt;0,0,CHOOSE(MATCH(W1741,{0,1950001,3300001,6950001,9000001},1),5.105/84.895,10.21/79.79,20.42/69.58,23.483/66.517,33.693/56.307))</f>
        <v/>
      </c>
      <c r="AB1741" s="21">
        <f>IF(C1741&lt;=2000,0,(MIN(C1741,ROUNDDOWN(F1741*0.3,0))-2000)*0.1)</f>
        <v/>
      </c>
      <c r="AC1741" s="21">
        <f>IF(C1741&lt;=2000,0,MIN((C1741-2000)*Y1741,(R1741+S1741)*0.2))</f>
        <v/>
      </c>
      <c r="AD1741" s="21">
        <f>IF(C1741&lt;=2000,0,MIN((C1741-2000)*Z1741,(T1741+U1741)*0.2))</f>
        <v/>
      </c>
      <c r="AE1741" s="21">
        <f>AC1741*AA1741</f>
        <v/>
      </c>
      <c r="AF1741" s="21">
        <f>ROUNDDOWN(R1741,-2)+ROUNDDOWN(S1741,-2)</f>
        <v/>
      </c>
      <c r="AG1741" s="21">
        <f>ROUNDDOWN(MAX(0,R1741-(AB1741+AC1741+AE1741)*0.6),-2)+ROUNDDOWN(MAX(0,S1741-(AB1741+AC1741+AE1741)*0.4),-2)</f>
        <v/>
      </c>
      <c r="AH1741" s="21">
        <f>ROUNDDOWN(MAX(0,T1741-(AB1741+AD1741)*0.6),-2)+ROUNDDOWN(MAX(0,U1741-(AB1741+AD1741)*0.4),-2)</f>
        <v/>
      </c>
      <c r="AI1741" s="21">
        <f>ROUNDDOWN(T1741,-2)+ROUNDDOWN(U1741,-2)</f>
        <v/>
      </c>
      <c r="AJ1741" s="21">
        <f>M1741+AF1741</f>
        <v/>
      </c>
      <c r="AK1741" s="21">
        <f>M1741+AG1741</f>
        <v/>
      </c>
      <c r="AL1741" s="21">
        <f>N1741+AH1741</f>
        <v/>
      </c>
      <c r="AM1741" s="21">
        <f>O1741+AI1741</f>
        <v/>
      </c>
      <c r="AN1741" s="21">
        <f>N1741+AI1741</f>
        <v/>
      </c>
      <c r="AO1741" s="21">
        <f>ROUNDDOWN((R1741+S1741)*0.2/Y1741+2000,0)</f>
        <v/>
      </c>
      <c r="AP1741" s="21">
        <f>ROUNDDOWN((T1741+U1741)*0.2/Z1741+2000,0)</f>
        <v/>
      </c>
      <c r="AQ1741" s="21">
        <f>AL1741-AK1741</f>
        <v/>
      </c>
      <c r="AR1741" s="21">
        <f>AM1741-AK1741</f>
        <v/>
      </c>
      <c r="AS1741" s="21">
        <f>AM1741-AL1741</f>
        <v/>
      </c>
      <c r="AT1741" s="21">
        <f>AK1741+C1741-AJ1741</f>
        <v/>
      </c>
      <c r="AU1741" s="21">
        <f>AL1741+C1741-AM1741</f>
        <v/>
      </c>
      <c r="AV1741" s="21">
        <f>AN1741+C1741-AM1741</f>
        <v/>
      </c>
    </row>
    <row r="1742">
      <c r="A1742" t="inlineStr">
        <is>
          <t>年収別 医療費15万</t>
        </is>
      </c>
      <c r="B1742" s="21">
        <f>'4_年収別'!$A$172</f>
        <v/>
      </c>
      <c r="C1742" s="21">
        <f>AO1742</f>
        <v/>
      </c>
      <c r="D1742" s="21" t="n">
        <v>150000</v>
      </c>
      <c r="E1742" s="21">
        <f>ROUND(MIN(B1742/12,650000)*12*0.0915+MIN(B1742/12,1390000)*12*(0.0504+0)+B1742*0.005,0)</f>
        <v/>
      </c>
      <c r="F1742" s="21">
        <f>IF(B1742&lt;741000,0,IF(B1742&lt;2191000,B1742-740000,IF(B1742&lt;2193000,1451000,IF(B1742&lt;2196000,1453000,IF(B1742&lt;2200000,1456000,IF(B1742&lt;3600000,ROUND(ROUNDDOWN(B1742/4,-3)*2.8,0)-80000,IF(B1742&lt;6600000,ROUND(ROUNDDOWN(B1742/4,-3)*3.2,0)-440000,IF(B1742&lt;8500000,ROUNDDOWN(B1742*0.9,0)-1100000,B1742-1950000))))))))</f>
        <v/>
      </c>
      <c r="G1742" s="21">
        <f>IF(F1742&gt;23500000,NA(),IF(F1742&lt;=4890000,1040000,IF(F1742&lt;=6550000,670000,620000)))</f>
        <v/>
      </c>
      <c r="H1742" s="21">
        <f>IF(D1742&lt;=0,0,MAX(0,MIN(2000000,D1742-MIN(100000,ROUNDDOWN(F1742*0.05,0)))))</f>
        <v/>
      </c>
      <c r="I1742" s="21">
        <f>IF(C1742&lt;=2000,0,MIN(C1742,ROUNDDOWN(F1742*0.4,0))-2000)</f>
        <v/>
      </c>
      <c r="J1742" s="21">
        <f>MAX(0,ROUNDDOWN(F1742-E1742-G1742,-3))</f>
        <v/>
      </c>
      <c r="K1742" s="21">
        <f>MAX(0,ROUNDDOWN(F1742-E1742-G1742-H1742-I1742,-3))</f>
        <v/>
      </c>
      <c r="L1742" s="21">
        <f>MAX(0,ROUNDDOWN(F1742-E1742-G1742-H1742,-3))</f>
        <v/>
      </c>
      <c r="M1742" s="21">
        <f>IF(J1742&lt;=0,0,ROUNDDOWN((J1742*LOOKUP(J1742,{0,1950001,3300001,6950001,9000001,18000001,40000001},{0.05,0.1,0.2,0.23,0.33,0.4,0.45})-LOOKUP(J1742,{0,1950001,3300001,6950001,9000001,18000001,40000001},{0,97500,427500,636000,1536000,2796000,4796000}))*1.021,-2))</f>
        <v/>
      </c>
      <c r="N1742" s="21">
        <f>IF(K1742&lt;=0,0,ROUNDDOWN((K1742*LOOKUP(K1742,{0,1950001,3300001,6950001,9000001,18000001,40000001},{0.05,0.1,0.2,0.23,0.33,0.4,0.45})-LOOKUP(K1742,{0,1950001,3300001,6950001,9000001,18000001,40000001},{0,97500,427500,636000,1536000,2796000,4796000}))*1.021,-2))</f>
        <v/>
      </c>
      <c r="O1742" s="21">
        <f>IF(L1742&lt;=0,0,ROUNDDOWN((L1742*LOOKUP(L1742,{0,1950001,3300001,6950001,9000001,18000001,40000001},{0.05,0.1,0.2,0.23,0.33,0.4,0.45})-LOOKUP(L1742,{0,1950001,3300001,6950001,9000001,18000001,40000001},{0,97500,427500,636000,1536000,2796000,4796000}))*1.021,-2))</f>
        <v/>
      </c>
      <c r="P1742" s="21">
        <f>MAX(0,ROUNDDOWN(F1742-E1742-430000,-3))</f>
        <v/>
      </c>
      <c r="Q1742" s="21">
        <f>MAX(0,ROUNDDOWN(F1742-E1742-430000-H1742,-3))</f>
        <v/>
      </c>
      <c r="R1742" s="21">
        <f>IF(F1742&lt;=450000,0,MAX(0,P1742*0.06-MIN(50000,P1742)*0.03))</f>
        <v/>
      </c>
      <c r="S1742" s="21">
        <f>IF(F1742&lt;=450000,0,MAX(0,P1742*0.04-MIN(50000,P1742)*0.02))</f>
        <v/>
      </c>
      <c r="T1742" s="21">
        <f>IF(F1742&lt;=450000,0,MAX(0,Q1742*0.06-MIN(50000,Q1742)*0.03))</f>
        <v/>
      </c>
      <c r="U1742" s="21">
        <f>IF(F1742&lt;=450000,0,MAX(0,Q1742*0.04-MIN(50000,Q1742)*0.02))</f>
        <v/>
      </c>
      <c r="V1742" s="21">
        <f>50000+MAX(0,G1742-480000)</f>
        <v/>
      </c>
      <c r="W1742" s="21">
        <f>P1742-V1742</f>
        <v/>
      </c>
      <c r="X1742" s="21">
        <f>Q1742-V1742</f>
        <v/>
      </c>
      <c r="Y1742" s="22">
        <f>IF(W1742&lt;0,0.9,LOOKUP(W1742,{0,1950001,3300001,6950001,9000001,18000001,40000001},{0.84895,0.7979,0.6958,0.66517,0.56307,0.4916,0.44055}))</f>
        <v/>
      </c>
      <c r="Z1742" s="22">
        <f>IF(X1742&lt;0,0.9,LOOKUP(X1742,{0,1950001,3300001,6950001,9000001,18000001,40000001},{0.84895,0.7979,0.6958,0.66517,0.56307,0.4916,0.44055}))</f>
        <v/>
      </c>
      <c r="AA1742" s="22">
        <f>IF(W1742&lt;0,0,CHOOSE(MATCH(W1742,{0,1950001,3300001,6950001,9000001},1),5.105/84.895,10.21/79.79,20.42/69.58,23.483/66.517,33.693/56.307))</f>
        <v/>
      </c>
      <c r="AB1742" s="21">
        <f>IF(C1742&lt;=2000,0,(MIN(C1742,ROUNDDOWN(F1742*0.3,0))-2000)*0.1)</f>
        <v/>
      </c>
      <c r="AC1742" s="21">
        <f>IF(C1742&lt;=2000,0,MIN((C1742-2000)*Y1742,(R1742+S1742)*0.2))</f>
        <v/>
      </c>
      <c r="AD1742" s="21">
        <f>IF(C1742&lt;=2000,0,MIN((C1742-2000)*Z1742,(T1742+U1742)*0.2))</f>
        <v/>
      </c>
      <c r="AE1742" s="21">
        <f>AC1742*AA1742</f>
        <v/>
      </c>
      <c r="AF1742" s="21">
        <f>ROUNDDOWN(R1742,-2)+ROUNDDOWN(S1742,-2)</f>
        <v/>
      </c>
      <c r="AG1742" s="21">
        <f>ROUNDDOWN(MAX(0,R1742-(AB1742+AC1742+AE1742)*0.6),-2)+ROUNDDOWN(MAX(0,S1742-(AB1742+AC1742+AE1742)*0.4),-2)</f>
        <v/>
      </c>
      <c r="AH1742" s="21">
        <f>ROUNDDOWN(MAX(0,T1742-(AB1742+AD1742)*0.6),-2)+ROUNDDOWN(MAX(0,U1742-(AB1742+AD1742)*0.4),-2)</f>
        <v/>
      </c>
      <c r="AI1742" s="21">
        <f>ROUNDDOWN(T1742,-2)+ROUNDDOWN(U1742,-2)</f>
        <v/>
      </c>
      <c r="AJ1742" s="21">
        <f>M1742+AF1742</f>
        <v/>
      </c>
      <c r="AK1742" s="21">
        <f>M1742+AG1742</f>
        <v/>
      </c>
      <c r="AL1742" s="21">
        <f>N1742+AH1742</f>
        <v/>
      </c>
      <c r="AM1742" s="21">
        <f>O1742+AI1742</f>
        <v/>
      </c>
      <c r="AN1742" s="21">
        <f>N1742+AI1742</f>
        <v/>
      </c>
      <c r="AO1742" s="21">
        <f>ROUNDDOWN((R1742+S1742)*0.2/Y1742+2000,0)</f>
        <v/>
      </c>
      <c r="AP1742" s="21">
        <f>ROUNDDOWN((T1742+U1742)*0.2/Z1742+2000,0)</f>
        <v/>
      </c>
      <c r="AQ1742" s="21">
        <f>AL1742-AK1742</f>
        <v/>
      </c>
      <c r="AR1742" s="21">
        <f>AM1742-AK1742</f>
        <v/>
      </c>
      <c r="AS1742" s="21">
        <f>AM1742-AL1742</f>
        <v/>
      </c>
      <c r="AT1742" s="21">
        <f>AK1742+C1742-AJ1742</f>
        <v/>
      </c>
      <c r="AU1742" s="21">
        <f>AL1742+C1742-AM1742</f>
        <v/>
      </c>
      <c r="AV1742" s="21">
        <f>AN1742+C1742-AM1742</f>
        <v/>
      </c>
    </row>
    <row r="1743">
      <c r="A1743" t="inlineStr">
        <is>
          <t>年収別 上限+5万</t>
        </is>
      </c>
      <c r="B1743" s="21">
        <f>'4_年収別'!$A$172</f>
        <v/>
      </c>
      <c r="C1743" s="21">
        <f>AO1743+50000</f>
        <v/>
      </c>
      <c r="D1743" s="21" t="n">
        <v>0</v>
      </c>
      <c r="E1743" s="21">
        <f>ROUND(MIN(B1743/12,650000)*12*0.0915+MIN(B1743/12,1390000)*12*(0.0504+0)+B1743*0.005,0)</f>
        <v/>
      </c>
      <c r="F1743" s="21">
        <f>IF(B1743&lt;741000,0,IF(B1743&lt;2191000,B1743-740000,IF(B1743&lt;2193000,1451000,IF(B1743&lt;2196000,1453000,IF(B1743&lt;2200000,1456000,IF(B1743&lt;3600000,ROUND(ROUNDDOWN(B1743/4,-3)*2.8,0)-80000,IF(B1743&lt;6600000,ROUND(ROUNDDOWN(B1743/4,-3)*3.2,0)-440000,IF(B1743&lt;8500000,ROUNDDOWN(B1743*0.9,0)-1100000,B1743-1950000))))))))</f>
        <v/>
      </c>
      <c r="G1743" s="21">
        <f>IF(F1743&gt;23500000,NA(),IF(F1743&lt;=4890000,1040000,IF(F1743&lt;=6550000,670000,620000)))</f>
        <v/>
      </c>
      <c r="H1743" s="21">
        <f>IF(D1743&lt;=0,0,MAX(0,MIN(2000000,D1743-MIN(100000,ROUNDDOWN(F1743*0.05,0)))))</f>
        <v/>
      </c>
      <c r="I1743" s="21">
        <f>IF(C1743&lt;=2000,0,MIN(C1743,ROUNDDOWN(F1743*0.4,0))-2000)</f>
        <v/>
      </c>
      <c r="J1743" s="21">
        <f>MAX(0,ROUNDDOWN(F1743-E1743-G1743,-3))</f>
        <v/>
      </c>
      <c r="K1743" s="21">
        <f>MAX(0,ROUNDDOWN(F1743-E1743-G1743-H1743-I1743,-3))</f>
        <v/>
      </c>
      <c r="L1743" s="21">
        <f>MAX(0,ROUNDDOWN(F1743-E1743-G1743-H1743,-3))</f>
        <v/>
      </c>
      <c r="M1743" s="21">
        <f>IF(J1743&lt;=0,0,ROUNDDOWN((J1743*LOOKUP(J1743,{0,1950001,3300001,6950001,9000001,18000001,40000001},{0.05,0.1,0.2,0.23,0.33,0.4,0.45})-LOOKUP(J1743,{0,1950001,3300001,6950001,9000001,18000001,40000001},{0,97500,427500,636000,1536000,2796000,4796000}))*1.021,-2))</f>
        <v/>
      </c>
      <c r="N1743" s="21">
        <f>IF(K1743&lt;=0,0,ROUNDDOWN((K1743*LOOKUP(K1743,{0,1950001,3300001,6950001,9000001,18000001,40000001},{0.05,0.1,0.2,0.23,0.33,0.4,0.45})-LOOKUP(K1743,{0,1950001,3300001,6950001,9000001,18000001,40000001},{0,97500,427500,636000,1536000,2796000,4796000}))*1.021,-2))</f>
        <v/>
      </c>
      <c r="O1743" s="21">
        <f>IF(L1743&lt;=0,0,ROUNDDOWN((L1743*LOOKUP(L1743,{0,1950001,3300001,6950001,9000001,18000001,40000001},{0.05,0.1,0.2,0.23,0.33,0.4,0.45})-LOOKUP(L1743,{0,1950001,3300001,6950001,9000001,18000001,40000001},{0,97500,427500,636000,1536000,2796000,4796000}))*1.021,-2))</f>
        <v/>
      </c>
      <c r="P1743" s="21">
        <f>MAX(0,ROUNDDOWN(F1743-E1743-430000,-3))</f>
        <v/>
      </c>
      <c r="Q1743" s="21">
        <f>MAX(0,ROUNDDOWN(F1743-E1743-430000-H1743,-3))</f>
        <v/>
      </c>
      <c r="R1743" s="21">
        <f>IF(F1743&lt;=450000,0,MAX(0,P1743*0.06-MIN(50000,P1743)*0.03))</f>
        <v/>
      </c>
      <c r="S1743" s="21">
        <f>IF(F1743&lt;=450000,0,MAX(0,P1743*0.04-MIN(50000,P1743)*0.02))</f>
        <v/>
      </c>
      <c r="T1743" s="21">
        <f>IF(F1743&lt;=450000,0,MAX(0,Q1743*0.06-MIN(50000,Q1743)*0.03))</f>
        <v/>
      </c>
      <c r="U1743" s="21">
        <f>IF(F1743&lt;=450000,0,MAX(0,Q1743*0.04-MIN(50000,Q1743)*0.02))</f>
        <v/>
      </c>
      <c r="V1743" s="21">
        <f>50000+MAX(0,G1743-480000)</f>
        <v/>
      </c>
      <c r="W1743" s="21">
        <f>P1743-V1743</f>
        <v/>
      </c>
      <c r="X1743" s="21">
        <f>Q1743-V1743</f>
        <v/>
      </c>
      <c r="Y1743" s="22">
        <f>IF(W1743&lt;0,0.9,LOOKUP(W1743,{0,1950001,3300001,6950001,9000001,18000001,40000001},{0.84895,0.7979,0.6958,0.66517,0.56307,0.4916,0.44055}))</f>
        <v/>
      </c>
      <c r="Z1743" s="22">
        <f>IF(X1743&lt;0,0.9,LOOKUP(X1743,{0,1950001,3300001,6950001,9000001,18000001,40000001},{0.84895,0.7979,0.6958,0.66517,0.56307,0.4916,0.44055}))</f>
        <v/>
      </c>
      <c r="AA1743" s="22">
        <f>IF(W1743&lt;0,0,CHOOSE(MATCH(W1743,{0,1950001,3300001,6950001,9000001},1),5.105/84.895,10.21/79.79,20.42/69.58,23.483/66.517,33.693/56.307))</f>
        <v/>
      </c>
      <c r="AB1743" s="21">
        <f>IF(C1743&lt;=2000,0,(MIN(C1743,ROUNDDOWN(F1743*0.3,0))-2000)*0.1)</f>
        <v/>
      </c>
      <c r="AC1743" s="21">
        <f>IF(C1743&lt;=2000,0,MIN((C1743-2000)*Y1743,(R1743+S1743)*0.2))</f>
        <v/>
      </c>
      <c r="AD1743" s="21">
        <f>IF(C1743&lt;=2000,0,MIN((C1743-2000)*Z1743,(T1743+U1743)*0.2))</f>
        <v/>
      </c>
      <c r="AE1743" s="21">
        <f>AC1743*AA1743</f>
        <v/>
      </c>
      <c r="AF1743" s="21">
        <f>ROUNDDOWN(R1743,-2)+ROUNDDOWN(S1743,-2)</f>
        <v/>
      </c>
      <c r="AG1743" s="21">
        <f>ROUNDDOWN(MAX(0,R1743-(AB1743+AC1743+AE1743)*0.6),-2)+ROUNDDOWN(MAX(0,S1743-(AB1743+AC1743+AE1743)*0.4),-2)</f>
        <v/>
      </c>
      <c r="AH1743" s="21">
        <f>ROUNDDOWN(MAX(0,T1743-(AB1743+AD1743)*0.6),-2)+ROUNDDOWN(MAX(0,U1743-(AB1743+AD1743)*0.4),-2)</f>
        <v/>
      </c>
      <c r="AI1743" s="21">
        <f>ROUNDDOWN(T1743,-2)+ROUNDDOWN(U1743,-2)</f>
        <v/>
      </c>
      <c r="AJ1743" s="21">
        <f>M1743+AF1743</f>
        <v/>
      </c>
      <c r="AK1743" s="21">
        <f>M1743+AG1743</f>
        <v/>
      </c>
      <c r="AL1743" s="21">
        <f>N1743+AH1743</f>
        <v/>
      </c>
      <c r="AM1743" s="21">
        <f>O1743+AI1743</f>
        <v/>
      </c>
      <c r="AN1743" s="21">
        <f>N1743+AI1743</f>
        <v/>
      </c>
      <c r="AO1743" s="21">
        <f>ROUNDDOWN((R1743+S1743)*0.2/Y1743+2000,0)</f>
        <v/>
      </c>
      <c r="AP1743" s="21">
        <f>ROUNDDOWN((T1743+U1743)*0.2/Z1743+2000,0)</f>
        <v/>
      </c>
      <c r="AQ1743" s="21">
        <f>AL1743-AK1743</f>
        <v/>
      </c>
      <c r="AR1743" s="21">
        <f>AM1743-AK1743</f>
        <v/>
      </c>
      <c r="AS1743" s="21">
        <f>AM1743-AL1743</f>
        <v/>
      </c>
      <c r="AT1743" s="21">
        <f>AK1743+C1743-AJ1743</f>
        <v/>
      </c>
      <c r="AU1743" s="21">
        <f>AL1743+C1743-AM1743</f>
        <v/>
      </c>
      <c r="AV1743" s="21">
        <f>AN1743+C1743-AM1743</f>
        <v/>
      </c>
    </row>
    <row r="1744">
      <c r="A1744" t="inlineStr">
        <is>
          <t>年収別 医療費15万</t>
        </is>
      </c>
      <c r="B1744" s="21">
        <f>'4_年収別'!$A$173</f>
        <v/>
      </c>
      <c r="C1744" s="21">
        <f>AO1744</f>
        <v/>
      </c>
      <c r="D1744" s="21" t="n">
        <v>150000</v>
      </c>
      <c r="E1744" s="21">
        <f>ROUND(MIN(B1744/12,650000)*12*0.0915+MIN(B1744/12,1390000)*12*(0.0504+0)+B1744*0.005,0)</f>
        <v/>
      </c>
      <c r="F1744" s="21">
        <f>IF(B1744&lt;741000,0,IF(B1744&lt;2191000,B1744-740000,IF(B1744&lt;2193000,1451000,IF(B1744&lt;2196000,1453000,IF(B1744&lt;2200000,1456000,IF(B1744&lt;3600000,ROUND(ROUNDDOWN(B1744/4,-3)*2.8,0)-80000,IF(B1744&lt;6600000,ROUND(ROUNDDOWN(B1744/4,-3)*3.2,0)-440000,IF(B1744&lt;8500000,ROUNDDOWN(B1744*0.9,0)-1100000,B1744-1950000))))))))</f>
        <v/>
      </c>
      <c r="G1744" s="21">
        <f>IF(F1744&gt;23500000,NA(),IF(F1744&lt;=4890000,1040000,IF(F1744&lt;=6550000,670000,620000)))</f>
        <v/>
      </c>
      <c r="H1744" s="21">
        <f>IF(D1744&lt;=0,0,MAX(0,MIN(2000000,D1744-MIN(100000,ROUNDDOWN(F1744*0.05,0)))))</f>
        <v/>
      </c>
      <c r="I1744" s="21">
        <f>IF(C1744&lt;=2000,0,MIN(C1744,ROUNDDOWN(F1744*0.4,0))-2000)</f>
        <v/>
      </c>
      <c r="J1744" s="21">
        <f>MAX(0,ROUNDDOWN(F1744-E1744-G1744,-3))</f>
        <v/>
      </c>
      <c r="K1744" s="21">
        <f>MAX(0,ROUNDDOWN(F1744-E1744-G1744-H1744-I1744,-3))</f>
        <v/>
      </c>
      <c r="L1744" s="21">
        <f>MAX(0,ROUNDDOWN(F1744-E1744-G1744-H1744,-3))</f>
        <v/>
      </c>
      <c r="M1744" s="21">
        <f>IF(J1744&lt;=0,0,ROUNDDOWN((J1744*LOOKUP(J1744,{0,1950001,3300001,6950001,9000001,18000001,40000001},{0.05,0.1,0.2,0.23,0.33,0.4,0.45})-LOOKUP(J1744,{0,1950001,3300001,6950001,9000001,18000001,40000001},{0,97500,427500,636000,1536000,2796000,4796000}))*1.021,-2))</f>
        <v/>
      </c>
      <c r="N1744" s="21">
        <f>IF(K1744&lt;=0,0,ROUNDDOWN((K1744*LOOKUP(K1744,{0,1950001,3300001,6950001,9000001,18000001,40000001},{0.05,0.1,0.2,0.23,0.33,0.4,0.45})-LOOKUP(K1744,{0,1950001,3300001,6950001,9000001,18000001,40000001},{0,97500,427500,636000,1536000,2796000,4796000}))*1.021,-2))</f>
        <v/>
      </c>
      <c r="O1744" s="21">
        <f>IF(L1744&lt;=0,0,ROUNDDOWN((L1744*LOOKUP(L1744,{0,1950001,3300001,6950001,9000001,18000001,40000001},{0.05,0.1,0.2,0.23,0.33,0.4,0.45})-LOOKUP(L1744,{0,1950001,3300001,6950001,9000001,18000001,40000001},{0,97500,427500,636000,1536000,2796000,4796000}))*1.021,-2))</f>
        <v/>
      </c>
      <c r="P1744" s="21">
        <f>MAX(0,ROUNDDOWN(F1744-E1744-430000,-3))</f>
        <v/>
      </c>
      <c r="Q1744" s="21">
        <f>MAX(0,ROUNDDOWN(F1744-E1744-430000-H1744,-3))</f>
        <v/>
      </c>
      <c r="R1744" s="21">
        <f>IF(F1744&lt;=450000,0,MAX(0,P1744*0.06-MIN(50000,P1744)*0.03))</f>
        <v/>
      </c>
      <c r="S1744" s="21">
        <f>IF(F1744&lt;=450000,0,MAX(0,P1744*0.04-MIN(50000,P1744)*0.02))</f>
        <v/>
      </c>
      <c r="T1744" s="21">
        <f>IF(F1744&lt;=450000,0,MAX(0,Q1744*0.06-MIN(50000,Q1744)*0.03))</f>
        <v/>
      </c>
      <c r="U1744" s="21">
        <f>IF(F1744&lt;=450000,0,MAX(0,Q1744*0.04-MIN(50000,Q1744)*0.02))</f>
        <v/>
      </c>
      <c r="V1744" s="21">
        <f>50000+MAX(0,G1744-480000)</f>
        <v/>
      </c>
      <c r="W1744" s="21">
        <f>P1744-V1744</f>
        <v/>
      </c>
      <c r="X1744" s="21">
        <f>Q1744-V1744</f>
        <v/>
      </c>
      <c r="Y1744" s="22">
        <f>IF(W1744&lt;0,0.9,LOOKUP(W1744,{0,1950001,3300001,6950001,9000001,18000001,40000001},{0.84895,0.7979,0.6958,0.66517,0.56307,0.4916,0.44055}))</f>
        <v/>
      </c>
      <c r="Z1744" s="22">
        <f>IF(X1744&lt;0,0.9,LOOKUP(X1744,{0,1950001,3300001,6950001,9000001,18000001,40000001},{0.84895,0.7979,0.6958,0.66517,0.56307,0.4916,0.44055}))</f>
        <v/>
      </c>
      <c r="AA1744" s="22">
        <f>IF(W1744&lt;0,0,CHOOSE(MATCH(W1744,{0,1950001,3300001,6950001,9000001},1),5.105/84.895,10.21/79.79,20.42/69.58,23.483/66.517,33.693/56.307))</f>
        <v/>
      </c>
      <c r="AB1744" s="21">
        <f>IF(C1744&lt;=2000,0,(MIN(C1744,ROUNDDOWN(F1744*0.3,0))-2000)*0.1)</f>
        <v/>
      </c>
      <c r="AC1744" s="21">
        <f>IF(C1744&lt;=2000,0,MIN((C1744-2000)*Y1744,(R1744+S1744)*0.2))</f>
        <v/>
      </c>
      <c r="AD1744" s="21">
        <f>IF(C1744&lt;=2000,0,MIN((C1744-2000)*Z1744,(T1744+U1744)*0.2))</f>
        <v/>
      </c>
      <c r="AE1744" s="21">
        <f>AC1744*AA1744</f>
        <v/>
      </c>
      <c r="AF1744" s="21">
        <f>ROUNDDOWN(R1744,-2)+ROUNDDOWN(S1744,-2)</f>
        <v/>
      </c>
      <c r="AG1744" s="21">
        <f>ROUNDDOWN(MAX(0,R1744-(AB1744+AC1744+AE1744)*0.6),-2)+ROUNDDOWN(MAX(0,S1744-(AB1744+AC1744+AE1744)*0.4),-2)</f>
        <v/>
      </c>
      <c r="AH1744" s="21">
        <f>ROUNDDOWN(MAX(0,T1744-(AB1744+AD1744)*0.6),-2)+ROUNDDOWN(MAX(0,U1744-(AB1744+AD1744)*0.4),-2)</f>
        <v/>
      </c>
      <c r="AI1744" s="21">
        <f>ROUNDDOWN(T1744,-2)+ROUNDDOWN(U1744,-2)</f>
        <v/>
      </c>
      <c r="AJ1744" s="21">
        <f>M1744+AF1744</f>
        <v/>
      </c>
      <c r="AK1744" s="21">
        <f>M1744+AG1744</f>
        <v/>
      </c>
      <c r="AL1744" s="21">
        <f>N1744+AH1744</f>
        <v/>
      </c>
      <c r="AM1744" s="21">
        <f>O1744+AI1744</f>
        <v/>
      </c>
      <c r="AN1744" s="21">
        <f>N1744+AI1744</f>
        <v/>
      </c>
      <c r="AO1744" s="21">
        <f>ROUNDDOWN((R1744+S1744)*0.2/Y1744+2000,0)</f>
        <v/>
      </c>
      <c r="AP1744" s="21">
        <f>ROUNDDOWN((T1744+U1744)*0.2/Z1744+2000,0)</f>
        <v/>
      </c>
      <c r="AQ1744" s="21">
        <f>AL1744-AK1744</f>
        <v/>
      </c>
      <c r="AR1744" s="21">
        <f>AM1744-AK1744</f>
        <v/>
      </c>
      <c r="AS1744" s="21">
        <f>AM1744-AL1744</f>
        <v/>
      </c>
      <c r="AT1744" s="21">
        <f>AK1744+C1744-AJ1744</f>
        <v/>
      </c>
      <c r="AU1744" s="21">
        <f>AL1744+C1744-AM1744</f>
        <v/>
      </c>
      <c r="AV1744" s="21">
        <f>AN1744+C1744-AM1744</f>
        <v/>
      </c>
    </row>
    <row r="1745">
      <c r="A1745" t="inlineStr">
        <is>
          <t>年収別 上限+5万</t>
        </is>
      </c>
      <c r="B1745" s="21">
        <f>'4_年収別'!$A$173</f>
        <v/>
      </c>
      <c r="C1745" s="21">
        <f>AO1745+50000</f>
        <v/>
      </c>
      <c r="D1745" s="21" t="n">
        <v>0</v>
      </c>
      <c r="E1745" s="21">
        <f>ROUND(MIN(B1745/12,650000)*12*0.0915+MIN(B1745/12,1390000)*12*(0.0504+0)+B1745*0.005,0)</f>
        <v/>
      </c>
      <c r="F1745" s="21">
        <f>IF(B1745&lt;741000,0,IF(B1745&lt;2191000,B1745-740000,IF(B1745&lt;2193000,1451000,IF(B1745&lt;2196000,1453000,IF(B1745&lt;2200000,1456000,IF(B1745&lt;3600000,ROUND(ROUNDDOWN(B1745/4,-3)*2.8,0)-80000,IF(B1745&lt;6600000,ROUND(ROUNDDOWN(B1745/4,-3)*3.2,0)-440000,IF(B1745&lt;8500000,ROUNDDOWN(B1745*0.9,0)-1100000,B1745-1950000))))))))</f>
        <v/>
      </c>
      <c r="G1745" s="21">
        <f>IF(F1745&gt;23500000,NA(),IF(F1745&lt;=4890000,1040000,IF(F1745&lt;=6550000,670000,620000)))</f>
        <v/>
      </c>
      <c r="H1745" s="21">
        <f>IF(D1745&lt;=0,0,MAX(0,MIN(2000000,D1745-MIN(100000,ROUNDDOWN(F1745*0.05,0)))))</f>
        <v/>
      </c>
      <c r="I1745" s="21">
        <f>IF(C1745&lt;=2000,0,MIN(C1745,ROUNDDOWN(F1745*0.4,0))-2000)</f>
        <v/>
      </c>
      <c r="J1745" s="21">
        <f>MAX(0,ROUNDDOWN(F1745-E1745-G1745,-3))</f>
        <v/>
      </c>
      <c r="K1745" s="21">
        <f>MAX(0,ROUNDDOWN(F1745-E1745-G1745-H1745-I1745,-3))</f>
        <v/>
      </c>
      <c r="L1745" s="21">
        <f>MAX(0,ROUNDDOWN(F1745-E1745-G1745-H1745,-3))</f>
        <v/>
      </c>
      <c r="M1745" s="21">
        <f>IF(J1745&lt;=0,0,ROUNDDOWN((J1745*LOOKUP(J1745,{0,1950001,3300001,6950001,9000001,18000001,40000001},{0.05,0.1,0.2,0.23,0.33,0.4,0.45})-LOOKUP(J1745,{0,1950001,3300001,6950001,9000001,18000001,40000001},{0,97500,427500,636000,1536000,2796000,4796000}))*1.021,-2))</f>
        <v/>
      </c>
      <c r="N1745" s="21">
        <f>IF(K1745&lt;=0,0,ROUNDDOWN((K1745*LOOKUP(K1745,{0,1950001,3300001,6950001,9000001,18000001,40000001},{0.05,0.1,0.2,0.23,0.33,0.4,0.45})-LOOKUP(K1745,{0,1950001,3300001,6950001,9000001,18000001,40000001},{0,97500,427500,636000,1536000,2796000,4796000}))*1.021,-2))</f>
        <v/>
      </c>
      <c r="O1745" s="21">
        <f>IF(L1745&lt;=0,0,ROUNDDOWN((L1745*LOOKUP(L1745,{0,1950001,3300001,6950001,9000001,18000001,40000001},{0.05,0.1,0.2,0.23,0.33,0.4,0.45})-LOOKUP(L1745,{0,1950001,3300001,6950001,9000001,18000001,40000001},{0,97500,427500,636000,1536000,2796000,4796000}))*1.021,-2))</f>
        <v/>
      </c>
      <c r="P1745" s="21">
        <f>MAX(0,ROUNDDOWN(F1745-E1745-430000,-3))</f>
        <v/>
      </c>
      <c r="Q1745" s="21">
        <f>MAX(0,ROUNDDOWN(F1745-E1745-430000-H1745,-3))</f>
        <v/>
      </c>
      <c r="R1745" s="21">
        <f>IF(F1745&lt;=450000,0,MAX(0,P1745*0.06-MIN(50000,P1745)*0.03))</f>
        <v/>
      </c>
      <c r="S1745" s="21">
        <f>IF(F1745&lt;=450000,0,MAX(0,P1745*0.04-MIN(50000,P1745)*0.02))</f>
        <v/>
      </c>
      <c r="T1745" s="21">
        <f>IF(F1745&lt;=450000,0,MAX(0,Q1745*0.06-MIN(50000,Q1745)*0.03))</f>
        <v/>
      </c>
      <c r="U1745" s="21">
        <f>IF(F1745&lt;=450000,0,MAX(0,Q1745*0.04-MIN(50000,Q1745)*0.02))</f>
        <v/>
      </c>
      <c r="V1745" s="21">
        <f>50000+MAX(0,G1745-480000)</f>
        <v/>
      </c>
      <c r="W1745" s="21">
        <f>P1745-V1745</f>
        <v/>
      </c>
      <c r="X1745" s="21">
        <f>Q1745-V1745</f>
        <v/>
      </c>
      <c r="Y1745" s="22">
        <f>IF(W1745&lt;0,0.9,LOOKUP(W1745,{0,1950001,3300001,6950001,9000001,18000001,40000001},{0.84895,0.7979,0.6958,0.66517,0.56307,0.4916,0.44055}))</f>
        <v/>
      </c>
      <c r="Z1745" s="22">
        <f>IF(X1745&lt;0,0.9,LOOKUP(X1745,{0,1950001,3300001,6950001,9000001,18000001,40000001},{0.84895,0.7979,0.6958,0.66517,0.56307,0.4916,0.44055}))</f>
        <v/>
      </c>
      <c r="AA1745" s="22">
        <f>IF(W1745&lt;0,0,CHOOSE(MATCH(W1745,{0,1950001,3300001,6950001,9000001},1),5.105/84.895,10.21/79.79,20.42/69.58,23.483/66.517,33.693/56.307))</f>
        <v/>
      </c>
      <c r="AB1745" s="21">
        <f>IF(C1745&lt;=2000,0,(MIN(C1745,ROUNDDOWN(F1745*0.3,0))-2000)*0.1)</f>
        <v/>
      </c>
      <c r="AC1745" s="21">
        <f>IF(C1745&lt;=2000,0,MIN((C1745-2000)*Y1745,(R1745+S1745)*0.2))</f>
        <v/>
      </c>
      <c r="AD1745" s="21">
        <f>IF(C1745&lt;=2000,0,MIN((C1745-2000)*Z1745,(T1745+U1745)*0.2))</f>
        <v/>
      </c>
      <c r="AE1745" s="21">
        <f>AC1745*AA1745</f>
        <v/>
      </c>
      <c r="AF1745" s="21">
        <f>ROUNDDOWN(R1745,-2)+ROUNDDOWN(S1745,-2)</f>
        <v/>
      </c>
      <c r="AG1745" s="21">
        <f>ROUNDDOWN(MAX(0,R1745-(AB1745+AC1745+AE1745)*0.6),-2)+ROUNDDOWN(MAX(0,S1745-(AB1745+AC1745+AE1745)*0.4),-2)</f>
        <v/>
      </c>
      <c r="AH1745" s="21">
        <f>ROUNDDOWN(MAX(0,T1745-(AB1745+AD1745)*0.6),-2)+ROUNDDOWN(MAX(0,U1745-(AB1745+AD1745)*0.4),-2)</f>
        <v/>
      </c>
      <c r="AI1745" s="21">
        <f>ROUNDDOWN(T1745,-2)+ROUNDDOWN(U1745,-2)</f>
        <v/>
      </c>
      <c r="AJ1745" s="21">
        <f>M1745+AF1745</f>
        <v/>
      </c>
      <c r="AK1745" s="21">
        <f>M1745+AG1745</f>
        <v/>
      </c>
      <c r="AL1745" s="21">
        <f>N1745+AH1745</f>
        <v/>
      </c>
      <c r="AM1745" s="21">
        <f>O1745+AI1745</f>
        <v/>
      </c>
      <c r="AN1745" s="21">
        <f>N1745+AI1745</f>
        <v/>
      </c>
      <c r="AO1745" s="21">
        <f>ROUNDDOWN((R1745+S1745)*0.2/Y1745+2000,0)</f>
        <v/>
      </c>
      <c r="AP1745" s="21">
        <f>ROUNDDOWN((T1745+U1745)*0.2/Z1745+2000,0)</f>
        <v/>
      </c>
      <c r="AQ1745" s="21">
        <f>AL1745-AK1745</f>
        <v/>
      </c>
      <c r="AR1745" s="21">
        <f>AM1745-AK1745</f>
        <v/>
      </c>
      <c r="AS1745" s="21">
        <f>AM1745-AL1745</f>
        <v/>
      </c>
      <c r="AT1745" s="21">
        <f>AK1745+C1745-AJ1745</f>
        <v/>
      </c>
      <c r="AU1745" s="21">
        <f>AL1745+C1745-AM1745</f>
        <v/>
      </c>
      <c r="AV1745" s="21">
        <f>AN1745+C1745-AM1745</f>
        <v/>
      </c>
    </row>
    <row r="1746">
      <c r="A1746" t="inlineStr">
        <is>
          <t>年収別 医療費15万</t>
        </is>
      </c>
      <c r="B1746" s="21">
        <f>'4_年収別'!$A$174</f>
        <v/>
      </c>
      <c r="C1746" s="21">
        <f>AO1746</f>
        <v/>
      </c>
      <c r="D1746" s="21" t="n">
        <v>150000</v>
      </c>
      <c r="E1746" s="21">
        <f>ROUND(MIN(B1746/12,650000)*12*0.0915+MIN(B1746/12,1390000)*12*(0.0504+0)+B1746*0.005,0)</f>
        <v/>
      </c>
      <c r="F1746" s="21">
        <f>IF(B1746&lt;741000,0,IF(B1746&lt;2191000,B1746-740000,IF(B1746&lt;2193000,1451000,IF(B1746&lt;2196000,1453000,IF(B1746&lt;2200000,1456000,IF(B1746&lt;3600000,ROUND(ROUNDDOWN(B1746/4,-3)*2.8,0)-80000,IF(B1746&lt;6600000,ROUND(ROUNDDOWN(B1746/4,-3)*3.2,0)-440000,IF(B1746&lt;8500000,ROUNDDOWN(B1746*0.9,0)-1100000,B1746-1950000))))))))</f>
        <v/>
      </c>
      <c r="G1746" s="21">
        <f>IF(F1746&gt;23500000,NA(),IF(F1746&lt;=4890000,1040000,IF(F1746&lt;=6550000,670000,620000)))</f>
        <v/>
      </c>
      <c r="H1746" s="21">
        <f>IF(D1746&lt;=0,0,MAX(0,MIN(2000000,D1746-MIN(100000,ROUNDDOWN(F1746*0.05,0)))))</f>
        <v/>
      </c>
      <c r="I1746" s="21">
        <f>IF(C1746&lt;=2000,0,MIN(C1746,ROUNDDOWN(F1746*0.4,0))-2000)</f>
        <v/>
      </c>
      <c r="J1746" s="21">
        <f>MAX(0,ROUNDDOWN(F1746-E1746-G1746,-3))</f>
        <v/>
      </c>
      <c r="K1746" s="21">
        <f>MAX(0,ROUNDDOWN(F1746-E1746-G1746-H1746-I1746,-3))</f>
        <v/>
      </c>
      <c r="L1746" s="21">
        <f>MAX(0,ROUNDDOWN(F1746-E1746-G1746-H1746,-3))</f>
        <v/>
      </c>
      <c r="M1746" s="21">
        <f>IF(J1746&lt;=0,0,ROUNDDOWN((J1746*LOOKUP(J1746,{0,1950001,3300001,6950001,9000001,18000001,40000001},{0.05,0.1,0.2,0.23,0.33,0.4,0.45})-LOOKUP(J1746,{0,1950001,3300001,6950001,9000001,18000001,40000001},{0,97500,427500,636000,1536000,2796000,4796000}))*1.021,-2))</f>
        <v/>
      </c>
      <c r="N1746" s="21">
        <f>IF(K1746&lt;=0,0,ROUNDDOWN((K1746*LOOKUP(K1746,{0,1950001,3300001,6950001,9000001,18000001,40000001},{0.05,0.1,0.2,0.23,0.33,0.4,0.45})-LOOKUP(K1746,{0,1950001,3300001,6950001,9000001,18000001,40000001},{0,97500,427500,636000,1536000,2796000,4796000}))*1.021,-2))</f>
        <v/>
      </c>
      <c r="O1746" s="21">
        <f>IF(L1746&lt;=0,0,ROUNDDOWN((L1746*LOOKUP(L1746,{0,1950001,3300001,6950001,9000001,18000001,40000001},{0.05,0.1,0.2,0.23,0.33,0.4,0.45})-LOOKUP(L1746,{0,1950001,3300001,6950001,9000001,18000001,40000001},{0,97500,427500,636000,1536000,2796000,4796000}))*1.021,-2))</f>
        <v/>
      </c>
      <c r="P1746" s="21">
        <f>MAX(0,ROUNDDOWN(F1746-E1746-430000,-3))</f>
        <v/>
      </c>
      <c r="Q1746" s="21">
        <f>MAX(0,ROUNDDOWN(F1746-E1746-430000-H1746,-3))</f>
        <v/>
      </c>
      <c r="R1746" s="21">
        <f>IF(F1746&lt;=450000,0,MAX(0,P1746*0.06-MIN(50000,P1746)*0.03))</f>
        <v/>
      </c>
      <c r="S1746" s="21">
        <f>IF(F1746&lt;=450000,0,MAX(0,P1746*0.04-MIN(50000,P1746)*0.02))</f>
        <v/>
      </c>
      <c r="T1746" s="21">
        <f>IF(F1746&lt;=450000,0,MAX(0,Q1746*0.06-MIN(50000,Q1746)*0.03))</f>
        <v/>
      </c>
      <c r="U1746" s="21">
        <f>IF(F1746&lt;=450000,0,MAX(0,Q1746*0.04-MIN(50000,Q1746)*0.02))</f>
        <v/>
      </c>
      <c r="V1746" s="21">
        <f>50000+MAX(0,G1746-480000)</f>
        <v/>
      </c>
      <c r="W1746" s="21">
        <f>P1746-V1746</f>
        <v/>
      </c>
      <c r="X1746" s="21">
        <f>Q1746-V1746</f>
        <v/>
      </c>
      <c r="Y1746" s="22">
        <f>IF(W1746&lt;0,0.9,LOOKUP(W1746,{0,1950001,3300001,6950001,9000001,18000001,40000001},{0.84895,0.7979,0.6958,0.66517,0.56307,0.4916,0.44055}))</f>
        <v/>
      </c>
      <c r="Z1746" s="22">
        <f>IF(X1746&lt;0,0.9,LOOKUP(X1746,{0,1950001,3300001,6950001,9000001,18000001,40000001},{0.84895,0.7979,0.6958,0.66517,0.56307,0.4916,0.44055}))</f>
        <v/>
      </c>
      <c r="AA1746" s="22">
        <f>IF(W1746&lt;0,0,CHOOSE(MATCH(W1746,{0,1950001,3300001,6950001,9000001},1),5.105/84.895,10.21/79.79,20.42/69.58,23.483/66.517,33.693/56.307))</f>
        <v/>
      </c>
      <c r="AB1746" s="21">
        <f>IF(C1746&lt;=2000,0,(MIN(C1746,ROUNDDOWN(F1746*0.3,0))-2000)*0.1)</f>
        <v/>
      </c>
      <c r="AC1746" s="21">
        <f>IF(C1746&lt;=2000,0,MIN((C1746-2000)*Y1746,(R1746+S1746)*0.2))</f>
        <v/>
      </c>
      <c r="AD1746" s="21">
        <f>IF(C1746&lt;=2000,0,MIN((C1746-2000)*Z1746,(T1746+U1746)*0.2))</f>
        <v/>
      </c>
      <c r="AE1746" s="21">
        <f>AC1746*AA1746</f>
        <v/>
      </c>
      <c r="AF1746" s="21">
        <f>ROUNDDOWN(R1746,-2)+ROUNDDOWN(S1746,-2)</f>
        <v/>
      </c>
      <c r="AG1746" s="21">
        <f>ROUNDDOWN(MAX(0,R1746-(AB1746+AC1746+AE1746)*0.6),-2)+ROUNDDOWN(MAX(0,S1746-(AB1746+AC1746+AE1746)*0.4),-2)</f>
        <v/>
      </c>
      <c r="AH1746" s="21">
        <f>ROUNDDOWN(MAX(0,T1746-(AB1746+AD1746)*0.6),-2)+ROUNDDOWN(MAX(0,U1746-(AB1746+AD1746)*0.4),-2)</f>
        <v/>
      </c>
      <c r="AI1746" s="21">
        <f>ROUNDDOWN(T1746,-2)+ROUNDDOWN(U1746,-2)</f>
        <v/>
      </c>
      <c r="AJ1746" s="21">
        <f>M1746+AF1746</f>
        <v/>
      </c>
      <c r="AK1746" s="21">
        <f>M1746+AG1746</f>
        <v/>
      </c>
      <c r="AL1746" s="21">
        <f>N1746+AH1746</f>
        <v/>
      </c>
      <c r="AM1746" s="21">
        <f>O1746+AI1746</f>
        <v/>
      </c>
      <c r="AN1746" s="21">
        <f>N1746+AI1746</f>
        <v/>
      </c>
      <c r="AO1746" s="21">
        <f>ROUNDDOWN((R1746+S1746)*0.2/Y1746+2000,0)</f>
        <v/>
      </c>
      <c r="AP1746" s="21">
        <f>ROUNDDOWN((T1746+U1746)*0.2/Z1746+2000,0)</f>
        <v/>
      </c>
      <c r="AQ1746" s="21">
        <f>AL1746-AK1746</f>
        <v/>
      </c>
      <c r="AR1746" s="21">
        <f>AM1746-AK1746</f>
        <v/>
      </c>
      <c r="AS1746" s="21">
        <f>AM1746-AL1746</f>
        <v/>
      </c>
      <c r="AT1746" s="21">
        <f>AK1746+C1746-AJ1746</f>
        <v/>
      </c>
      <c r="AU1746" s="21">
        <f>AL1746+C1746-AM1746</f>
        <v/>
      </c>
      <c r="AV1746" s="21">
        <f>AN1746+C1746-AM1746</f>
        <v/>
      </c>
    </row>
    <row r="1747">
      <c r="A1747" t="inlineStr">
        <is>
          <t>年収別 上限+5万</t>
        </is>
      </c>
      <c r="B1747" s="21">
        <f>'4_年収別'!$A$174</f>
        <v/>
      </c>
      <c r="C1747" s="21">
        <f>AO1747+50000</f>
        <v/>
      </c>
      <c r="D1747" s="21" t="n">
        <v>0</v>
      </c>
      <c r="E1747" s="21">
        <f>ROUND(MIN(B1747/12,650000)*12*0.0915+MIN(B1747/12,1390000)*12*(0.0504+0)+B1747*0.005,0)</f>
        <v/>
      </c>
      <c r="F1747" s="21">
        <f>IF(B1747&lt;741000,0,IF(B1747&lt;2191000,B1747-740000,IF(B1747&lt;2193000,1451000,IF(B1747&lt;2196000,1453000,IF(B1747&lt;2200000,1456000,IF(B1747&lt;3600000,ROUND(ROUNDDOWN(B1747/4,-3)*2.8,0)-80000,IF(B1747&lt;6600000,ROUND(ROUNDDOWN(B1747/4,-3)*3.2,0)-440000,IF(B1747&lt;8500000,ROUNDDOWN(B1747*0.9,0)-1100000,B1747-1950000))))))))</f>
        <v/>
      </c>
      <c r="G1747" s="21">
        <f>IF(F1747&gt;23500000,NA(),IF(F1747&lt;=4890000,1040000,IF(F1747&lt;=6550000,670000,620000)))</f>
        <v/>
      </c>
      <c r="H1747" s="21">
        <f>IF(D1747&lt;=0,0,MAX(0,MIN(2000000,D1747-MIN(100000,ROUNDDOWN(F1747*0.05,0)))))</f>
        <v/>
      </c>
      <c r="I1747" s="21">
        <f>IF(C1747&lt;=2000,0,MIN(C1747,ROUNDDOWN(F1747*0.4,0))-2000)</f>
        <v/>
      </c>
      <c r="J1747" s="21">
        <f>MAX(0,ROUNDDOWN(F1747-E1747-G1747,-3))</f>
        <v/>
      </c>
      <c r="K1747" s="21">
        <f>MAX(0,ROUNDDOWN(F1747-E1747-G1747-H1747-I1747,-3))</f>
        <v/>
      </c>
      <c r="L1747" s="21">
        <f>MAX(0,ROUNDDOWN(F1747-E1747-G1747-H1747,-3))</f>
        <v/>
      </c>
      <c r="M1747" s="21">
        <f>IF(J1747&lt;=0,0,ROUNDDOWN((J1747*LOOKUP(J1747,{0,1950001,3300001,6950001,9000001,18000001,40000001},{0.05,0.1,0.2,0.23,0.33,0.4,0.45})-LOOKUP(J1747,{0,1950001,3300001,6950001,9000001,18000001,40000001},{0,97500,427500,636000,1536000,2796000,4796000}))*1.021,-2))</f>
        <v/>
      </c>
      <c r="N1747" s="21">
        <f>IF(K1747&lt;=0,0,ROUNDDOWN((K1747*LOOKUP(K1747,{0,1950001,3300001,6950001,9000001,18000001,40000001},{0.05,0.1,0.2,0.23,0.33,0.4,0.45})-LOOKUP(K1747,{0,1950001,3300001,6950001,9000001,18000001,40000001},{0,97500,427500,636000,1536000,2796000,4796000}))*1.021,-2))</f>
        <v/>
      </c>
      <c r="O1747" s="21">
        <f>IF(L1747&lt;=0,0,ROUNDDOWN((L1747*LOOKUP(L1747,{0,1950001,3300001,6950001,9000001,18000001,40000001},{0.05,0.1,0.2,0.23,0.33,0.4,0.45})-LOOKUP(L1747,{0,1950001,3300001,6950001,9000001,18000001,40000001},{0,97500,427500,636000,1536000,2796000,4796000}))*1.021,-2))</f>
        <v/>
      </c>
      <c r="P1747" s="21">
        <f>MAX(0,ROUNDDOWN(F1747-E1747-430000,-3))</f>
        <v/>
      </c>
      <c r="Q1747" s="21">
        <f>MAX(0,ROUNDDOWN(F1747-E1747-430000-H1747,-3))</f>
        <v/>
      </c>
      <c r="R1747" s="21">
        <f>IF(F1747&lt;=450000,0,MAX(0,P1747*0.06-MIN(50000,P1747)*0.03))</f>
        <v/>
      </c>
      <c r="S1747" s="21">
        <f>IF(F1747&lt;=450000,0,MAX(0,P1747*0.04-MIN(50000,P1747)*0.02))</f>
        <v/>
      </c>
      <c r="T1747" s="21">
        <f>IF(F1747&lt;=450000,0,MAX(0,Q1747*0.06-MIN(50000,Q1747)*0.03))</f>
        <v/>
      </c>
      <c r="U1747" s="21">
        <f>IF(F1747&lt;=450000,0,MAX(0,Q1747*0.04-MIN(50000,Q1747)*0.02))</f>
        <v/>
      </c>
      <c r="V1747" s="21">
        <f>50000+MAX(0,G1747-480000)</f>
        <v/>
      </c>
      <c r="W1747" s="21">
        <f>P1747-V1747</f>
        <v/>
      </c>
      <c r="X1747" s="21">
        <f>Q1747-V1747</f>
        <v/>
      </c>
      <c r="Y1747" s="22">
        <f>IF(W1747&lt;0,0.9,LOOKUP(W1747,{0,1950001,3300001,6950001,9000001,18000001,40000001},{0.84895,0.7979,0.6958,0.66517,0.56307,0.4916,0.44055}))</f>
        <v/>
      </c>
      <c r="Z1747" s="22">
        <f>IF(X1747&lt;0,0.9,LOOKUP(X1747,{0,1950001,3300001,6950001,9000001,18000001,40000001},{0.84895,0.7979,0.6958,0.66517,0.56307,0.4916,0.44055}))</f>
        <v/>
      </c>
      <c r="AA1747" s="22">
        <f>IF(W1747&lt;0,0,CHOOSE(MATCH(W1747,{0,1950001,3300001,6950001,9000001},1),5.105/84.895,10.21/79.79,20.42/69.58,23.483/66.517,33.693/56.307))</f>
        <v/>
      </c>
      <c r="AB1747" s="21">
        <f>IF(C1747&lt;=2000,0,(MIN(C1747,ROUNDDOWN(F1747*0.3,0))-2000)*0.1)</f>
        <v/>
      </c>
      <c r="AC1747" s="21">
        <f>IF(C1747&lt;=2000,0,MIN((C1747-2000)*Y1747,(R1747+S1747)*0.2))</f>
        <v/>
      </c>
      <c r="AD1747" s="21">
        <f>IF(C1747&lt;=2000,0,MIN((C1747-2000)*Z1747,(T1747+U1747)*0.2))</f>
        <v/>
      </c>
      <c r="AE1747" s="21">
        <f>AC1747*AA1747</f>
        <v/>
      </c>
      <c r="AF1747" s="21">
        <f>ROUNDDOWN(R1747,-2)+ROUNDDOWN(S1747,-2)</f>
        <v/>
      </c>
      <c r="AG1747" s="21">
        <f>ROUNDDOWN(MAX(0,R1747-(AB1747+AC1747+AE1747)*0.6),-2)+ROUNDDOWN(MAX(0,S1747-(AB1747+AC1747+AE1747)*0.4),-2)</f>
        <v/>
      </c>
      <c r="AH1747" s="21">
        <f>ROUNDDOWN(MAX(0,T1747-(AB1747+AD1747)*0.6),-2)+ROUNDDOWN(MAX(0,U1747-(AB1747+AD1747)*0.4),-2)</f>
        <v/>
      </c>
      <c r="AI1747" s="21">
        <f>ROUNDDOWN(T1747,-2)+ROUNDDOWN(U1747,-2)</f>
        <v/>
      </c>
      <c r="AJ1747" s="21">
        <f>M1747+AF1747</f>
        <v/>
      </c>
      <c r="AK1747" s="21">
        <f>M1747+AG1747</f>
        <v/>
      </c>
      <c r="AL1747" s="21">
        <f>N1747+AH1747</f>
        <v/>
      </c>
      <c r="AM1747" s="21">
        <f>O1747+AI1747</f>
        <v/>
      </c>
      <c r="AN1747" s="21">
        <f>N1747+AI1747</f>
        <v/>
      </c>
      <c r="AO1747" s="21">
        <f>ROUNDDOWN((R1747+S1747)*0.2/Y1747+2000,0)</f>
        <v/>
      </c>
      <c r="AP1747" s="21">
        <f>ROUNDDOWN((T1747+U1747)*0.2/Z1747+2000,0)</f>
        <v/>
      </c>
      <c r="AQ1747" s="21">
        <f>AL1747-AK1747</f>
        <v/>
      </c>
      <c r="AR1747" s="21">
        <f>AM1747-AK1747</f>
        <v/>
      </c>
      <c r="AS1747" s="21">
        <f>AM1747-AL1747</f>
        <v/>
      </c>
      <c r="AT1747" s="21">
        <f>AK1747+C1747-AJ1747</f>
        <v/>
      </c>
      <c r="AU1747" s="21">
        <f>AL1747+C1747-AM1747</f>
        <v/>
      </c>
      <c r="AV1747" s="21">
        <f>AN1747+C1747-AM1747</f>
        <v/>
      </c>
    </row>
    <row r="1748">
      <c r="A1748" t="inlineStr">
        <is>
          <t>年収別 医療費15万</t>
        </is>
      </c>
      <c r="B1748" s="21">
        <f>'4_年収別'!$A$175</f>
        <v/>
      </c>
      <c r="C1748" s="21">
        <f>AO1748</f>
        <v/>
      </c>
      <c r="D1748" s="21" t="n">
        <v>150000</v>
      </c>
      <c r="E1748" s="21">
        <f>ROUND(MIN(B1748/12,650000)*12*0.0915+MIN(B1748/12,1390000)*12*(0.0504+0)+B1748*0.005,0)</f>
        <v/>
      </c>
      <c r="F1748" s="21">
        <f>IF(B1748&lt;741000,0,IF(B1748&lt;2191000,B1748-740000,IF(B1748&lt;2193000,1451000,IF(B1748&lt;2196000,1453000,IF(B1748&lt;2200000,1456000,IF(B1748&lt;3600000,ROUND(ROUNDDOWN(B1748/4,-3)*2.8,0)-80000,IF(B1748&lt;6600000,ROUND(ROUNDDOWN(B1748/4,-3)*3.2,0)-440000,IF(B1748&lt;8500000,ROUNDDOWN(B1748*0.9,0)-1100000,B1748-1950000))))))))</f>
        <v/>
      </c>
      <c r="G1748" s="21">
        <f>IF(F1748&gt;23500000,NA(),IF(F1748&lt;=4890000,1040000,IF(F1748&lt;=6550000,670000,620000)))</f>
        <v/>
      </c>
      <c r="H1748" s="21">
        <f>IF(D1748&lt;=0,0,MAX(0,MIN(2000000,D1748-MIN(100000,ROUNDDOWN(F1748*0.05,0)))))</f>
        <v/>
      </c>
      <c r="I1748" s="21">
        <f>IF(C1748&lt;=2000,0,MIN(C1748,ROUNDDOWN(F1748*0.4,0))-2000)</f>
        <v/>
      </c>
      <c r="J1748" s="21">
        <f>MAX(0,ROUNDDOWN(F1748-E1748-G1748,-3))</f>
        <v/>
      </c>
      <c r="K1748" s="21">
        <f>MAX(0,ROUNDDOWN(F1748-E1748-G1748-H1748-I1748,-3))</f>
        <v/>
      </c>
      <c r="L1748" s="21">
        <f>MAX(0,ROUNDDOWN(F1748-E1748-G1748-H1748,-3))</f>
        <v/>
      </c>
      <c r="M1748" s="21">
        <f>IF(J1748&lt;=0,0,ROUNDDOWN((J1748*LOOKUP(J1748,{0,1950001,3300001,6950001,9000001,18000001,40000001},{0.05,0.1,0.2,0.23,0.33,0.4,0.45})-LOOKUP(J1748,{0,1950001,3300001,6950001,9000001,18000001,40000001},{0,97500,427500,636000,1536000,2796000,4796000}))*1.021,-2))</f>
        <v/>
      </c>
      <c r="N1748" s="21">
        <f>IF(K1748&lt;=0,0,ROUNDDOWN((K1748*LOOKUP(K1748,{0,1950001,3300001,6950001,9000001,18000001,40000001},{0.05,0.1,0.2,0.23,0.33,0.4,0.45})-LOOKUP(K1748,{0,1950001,3300001,6950001,9000001,18000001,40000001},{0,97500,427500,636000,1536000,2796000,4796000}))*1.021,-2))</f>
        <v/>
      </c>
      <c r="O1748" s="21">
        <f>IF(L1748&lt;=0,0,ROUNDDOWN((L1748*LOOKUP(L1748,{0,1950001,3300001,6950001,9000001,18000001,40000001},{0.05,0.1,0.2,0.23,0.33,0.4,0.45})-LOOKUP(L1748,{0,1950001,3300001,6950001,9000001,18000001,40000001},{0,97500,427500,636000,1536000,2796000,4796000}))*1.021,-2))</f>
        <v/>
      </c>
      <c r="P1748" s="21">
        <f>MAX(0,ROUNDDOWN(F1748-E1748-430000,-3))</f>
        <v/>
      </c>
      <c r="Q1748" s="21">
        <f>MAX(0,ROUNDDOWN(F1748-E1748-430000-H1748,-3))</f>
        <v/>
      </c>
      <c r="R1748" s="21">
        <f>IF(F1748&lt;=450000,0,MAX(0,P1748*0.06-MIN(50000,P1748)*0.03))</f>
        <v/>
      </c>
      <c r="S1748" s="21">
        <f>IF(F1748&lt;=450000,0,MAX(0,P1748*0.04-MIN(50000,P1748)*0.02))</f>
        <v/>
      </c>
      <c r="T1748" s="21">
        <f>IF(F1748&lt;=450000,0,MAX(0,Q1748*0.06-MIN(50000,Q1748)*0.03))</f>
        <v/>
      </c>
      <c r="U1748" s="21">
        <f>IF(F1748&lt;=450000,0,MAX(0,Q1748*0.04-MIN(50000,Q1748)*0.02))</f>
        <v/>
      </c>
      <c r="V1748" s="21">
        <f>50000+MAX(0,G1748-480000)</f>
        <v/>
      </c>
      <c r="W1748" s="21">
        <f>P1748-V1748</f>
        <v/>
      </c>
      <c r="X1748" s="21">
        <f>Q1748-V1748</f>
        <v/>
      </c>
      <c r="Y1748" s="22">
        <f>IF(W1748&lt;0,0.9,LOOKUP(W1748,{0,1950001,3300001,6950001,9000001,18000001,40000001},{0.84895,0.7979,0.6958,0.66517,0.56307,0.4916,0.44055}))</f>
        <v/>
      </c>
      <c r="Z1748" s="22">
        <f>IF(X1748&lt;0,0.9,LOOKUP(X1748,{0,1950001,3300001,6950001,9000001,18000001,40000001},{0.84895,0.7979,0.6958,0.66517,0.56307,0.4916,0.44055}))</f>
        <v/>
      </c>
      <c r="AA1748" s="22">
        <f>IF(W1748&lt;0,0,CHOOSE(MATCH(W1748,{0,1950001,3300001,6950001,9000001},1),5.105/84.895,10.21/79.79,20.42/69.58,23.483/66.517,33.693/56.307))</f>
        <v/>
      </c>
      <c r="AB1748" s="21">
        <f>IF(C1748&lt;=2000,0,(MIN(C1748,ROUNDDOWN(F1748*0.3,0))-2000)*0.1)</f>
        <v/>
      </c>
      <c r="AC1748" s="21">
        <f>IF(C1748&lt;=2000,0,MIN((C1748-2000)*Y1748,(R1748+S1748)*0.2))</f>
        <v/>
      </c>
      <c r="AD1748" s="21">
        <f>IF(C1748&lt;=2000,0,MIN((C1748-2000)*Z1748,(T1748+U1748)*0.2))</f>
        <v/>
      </c>
      <c r="AE1748" s="21">
        <f>AC1748*AA1748</f>
        <v/>
      </c>
      <c r="AF1748" s="21">
        <f>ROUNDDOWN(R1748,-2)+ROUNDDOWN(S1748,-2)</f>
        <v/>
      </c>
      <c r="AG1748" s="21">
        <f>ROUNDDOWN(MAX(0,R1748-(AB1748+AC1748+AE1748)*0.6),-2)+ROUNDDOWN(MAX(0,S1748-(AB1748+AC1748+AE1748)*0.4),-2)</f>
        <v/>
      </c>
      <c r="AH1748" s="21">
        <f>ROUNDDOWN(MAX(0,T1748-(AB1748+AD1748)*0.6),-2)+ROUNDDOWN(MAX(0,U1748-(AB1748+AD1748)*0.4),-2)</f>
        <v/>
      </c>
      <c r="AI1748" s="21">
        <f>ROUNDDOWN(T1748,-2)+ROUNDDOWN(U1748,-2)</f>
        <v/>
      </c>
      <c r="AJ1748" s="21">
        <f>M1748+AF1748</f>
        <v/>
      </c>
      <c r="AK1748" s="21">
        <f>M1748+AG1748</f>
        <v/>
      </c>
      <c r="AL1748" s="21">
        <f>N1748+AH1748</f>
        <v/>
      </c>
      <c r="AM1748" s="21">
        <f>O1748+AI1748</f>
        <v/>
      </c>
      <c r="AN1748" s="21">
        <f>N1748+AI1748</f>
        <v/>
      </c>
      <c r="AO1748" s="21">
        <f>ROUNDDOWN((R1748+S1748)*0.2/Y1748+2000,0)</f>
        <v/>
      </c>
      <c r="AP1748" s="21">
        <f>ROUNDDOWN((T1748+U1748)*0.2/Z1748+2000,0)</f>
        <v/>
      </c>
      <c r="AQ1748" s="21">
        <f>AL1748-AK1748</f>
        <v/>
      </c>
      <c r="AR1748" s="21">
        <f>AM1748-AK1748</f>
        <v/>
      </c>
      <c r="AS1748" s="21">
        <f>AM1748-AL1748</f>
        <v/>
      </c>
      <c r="AT1748" s="21">
        <f>AK1748+C1748-AJ1748</f>
        <v/>
      </c>
      <c r="AU1748" s="21">
        <f>AL1748+C1748-AM1748</f>
        <v/>
      </c>
      <c r="AV1748" s="21">
        <f>AN1748+C1748-AM1748</f>
        <v/>
      </c>
    </row>
    <row r="1749">
      <c r="A1749" t="inlineStr">
        <is>
          <t>年収別 上限+5万</t>
        </is>
      </c>
      <c r="B1749" s="21">
        <f>'4_年収別'!$A$175</f>
        <v/>
      </c>
      <c r="C1749" s="21">
        <f>AO1749+50000</f>
        <v/>
      </c>
      <c r="D1749" s="21" t="n">
        <v>0</v>
      </c>
      <c r="E1749" s="21">
        <f>ROUND(MIN(B1749/12,650000)*12*0.0915+MIN(B1749/12,1390000)*12*(0.0504+0)+B1749*0.005,0)</f>
        <v/>
      </c>
      <c r="F1749" s="21">
        <f>IF(B1749&lt;741000,0,IF(B1749&lt;2191000,B1749-740000,IF(B1749&lt;2193000,1451000,IF(B1749&lt;2196000,1453000,IF(B1749&lt;2200000,1456000,IF(B1749&lt;3600000,ROUND(ROUNDDOWN(B1749/4,-3)*2.8,0)-80000,IF(B1749&lt;6600000,ROUND(ROUNDDOWN(B1749/4,-3)*3.2,0)-440000,IF(B1749&lt;8500000,ROUNDDOWN(B1749*0.9,0)-1100000,B1749-1950000))))))))</f>
        <v/>
      </c>
      <c r="G1749" s="21">
        <f>IF(F1749&gt;23500000,NA(),IF(F1749&lt;=4890000,1040000,IF(F1749&lt;=6550000,670000,620000)))</f>
        <v/>
      </c>
      <c r="H1749" s="21">
        <f>IF(D1749&lt;=0,0,MAX(0,MIN(2000000,D1749-MIN(100000,ROUNDDOWN(F1749*0.05,0)))))</f>
        <v/>
      </c>
      <c r="I1749" s="21">
        <f>IF(C1749&lt;=2000,0,MIN(C1749,ROUNDDOWN(F1749*0.4,0))-2000)</f>
        <v/>
      </c>
      <c r="J1749" s="21">
        <f>MAX(0,ROUNDDOWN(F1749-E1749-G1749,-3))</f>
        <v/>
      </c>
      <c r="K1749" s="21">
        <f>MAX(0,ROUNDDOWN(F1749-E1749-G1749-H1749-I1749,-3))</f>
        <v/>
      </c>
      <c r="L1749" s="21">
        <f>MAX(0,ROUNDDOWN(F1749-E1749-G1749-H1749,-3))</f>
        <v/>
      </c>
      <c r="M1749" s="21">
        <f>IF(J1749&lt;=0,0,ROUNDDOWN((J1749*LOOKUP(J1749,{0,1950001,3300001,6950001,9000001,18000001,40000001},{0.05,0.1,0.2,0.23,0.33,0.4,0.45})-LOOKUP(J1749,{0,1950001,3300001,6950001,9000001,18000001,40000001},{0,97500,427500,636000,1536000,2796000,4796000}))*1.021,-2))</f>
        <v/>
      </c>
      <c r="N1749" s="21">
        <f>IF(K1749&lt;=0,0,ROUNDDOWN((K1749*LOOKUP(K1749,{0,1950001,3300001,6950001,9000001,18000001,40000001},{0.05,0.1,0.2,0.23,0.33,0.4,0.45})-LOOKUP(K1749,{0,1950001,3300001,6950001,9000001,18000001,40000001},{0,97500,427500,636000,1536000,2796000,4796000}))*1.021,-2))</f>
        <v/>
      </c>
      <c r="O1749" s="21">
        <f>IF(L1749&lt;=0,0,ROUNDDOWN((L1749*LOOKUP(L1749,{0,1950001,3300001,6950001,9000001,18000001,40000001},{0.05,0.1,0.2,0.23,0.33,0.4,0.45})-LOOKUP(L1749,{0,1950001,3300001,6950001,9000001,18000001,40000001},{0,97500,427500,636000,1536000,2796000,4796000}))*1.021,-2))</f>
        <v/>
      </c>
      <c r="P1749" s="21">
        <f>MAX(0,ROUNDDOWN(F1749-E1749-430000,-3))</f>
        <v/>
      </c>
      <c r="Q1749" s="21">
        <f>MAX(0,ROUNDDOWN(F1749-E1749-430000-H1749,-3))</f>
        <v/>
      </c>
      <c r="R1749" s="21">
        <f>IF(F1749&lt;=450000,0,MAX(0,P1749*0.06-MIN(50000,P1749)*0.03))</f>
        <v/>
      </c>
      <c r="S1749" s="21">
        <f>IF(F1749&lt;=450000,0,MAX(0,P1749*0.04-MIN(50000,P1749)*0.02))</f>
        <v/>
      </c>
      <c r="T1749" s="21">
        <f>IF(F1749&lt;=450000,0,MAX(0,Q1749*0.06-MIN(50000,Q1749)*0.03))</f>
        <v/>
      </c>
      <c r="U1749" s="21">
        <f>IF(F1749&lt;=450000,0,MAX(0,Q1749*0.04-MIN(50000,Q1749)*0.02))</f>
        <v/>
      </c>
      <c r="V1749" s="21">
        <f>50000+MAX(0,G1749-480000)</f>
        <v/>
      </c>
      <c r="W1749" s="21">
        <f>P1749-V1749</f>
        <v/>
      </c>
      <c r="X1749" s="21">
        <f>Q1749-V1749</f>
        <v/>
      </c>
      <c r="Y1749" s="22">
        <f>IF(W1749&lt;0,0.9,LOOKUP(W1749,{0,1950001,3300001,6950001,9000001,18000001,40000001},{0.84895,0.7979,0.6958,0.66517,0.56307,0.4916,0.44055}))</f>
        <v/>
      </c>
      <c r="Z1749" s="22">
        <f>IF(X1749&lt;0,0.9,LOOKUP(X1749,{0,1950001,3300001,6950001,9000001,18000001,40000001},{0.84895,0.7979,0.6958,0.66517,0.56307,0.4916,0.44055}))</f>
        <v/>
      </c>
      <c r="AA1749" s="22">
        <f>IF(W1749&lt;0,0,CHOOSE(MATCH(W1749,{0,1950001,3300001,6950001,9000001},1),5.105/84.895,10.21/79.79,20.42/69.58,23.483/66.517,33.693/56.307))</f>
        <v/>
      </c>
      <c r="AB1749" s="21">
        <f>IF(C1749&lt;=2000,0,(MIN(C1749,ROUNDDOWN(F1749*0.3,0))-2000)*0.1)</f>
        <v/>
      </c>
      <c r="AC1749" s="21">
        <f>IF(C1749&lt;=2000,0,MIN((C1749-2000)*Y1749,(R1749+S1749)*0.2))</f>
        <v/>
      </c>
      <c r="AD1749" s="21">
        <f>IF(C1749&lt;=2000,0,MIN((C1749-2000)*Z1749,(T1749+U1749)*0.2))</f>
        <v/>
      </c>
      <c r="AE1749" s="21">
        <f>AC1749*AA1749</f>
        <v/>
      </c>
      <c r="AF1749" s="21">
        <f>ROUNDDOWN(R1749,-2)+ROUNDDOWN(S1749,-2)</f>
        <v/>
      </c>
      <c r="AG1749" s="21">
        <f>ROUNDDOWN(MAX(0,R1749-(AB1749+AC1749+AE1749)*0.6),-2)+ROUNDDOWN(MAX(0,S1749-(AB1749+AC1749+AE1749)*0.4),-2)</f>
        <v/>
      </c>
      <c r="AH1749" s="21">
        <f>ROUNDDOWN(MAX(0,T1749-(AB1749+AD1749)*0.6),-2)+ROUNDDOWN(MAX(0,U1749-(AB1749+AD1749)*0.4),-2)</f>
        <v/>
      </c>
      <c r="AI1749" s="21">
        <f>ROUNDDOWN(T1749,-2)+ROUNDDOWN(U1749,-2)</f>
        <v/>
      </c>
      <c r="AJ1749" s="21">
        <f>M1749+AF1749</f>
        <v/>
      </c>
      <c r="AK1749" s="21">
        <f>M1749+AG1749</f>
        <v/>
      </c>
      <c r="AL1749" s="21">
        <f>N1749+AH1749</f>
        <v/>
      </c>
      <c r="AM1749" s="21">
        <f>O1749+AI1749</f>
        <v/>
      </c>
      <c r="AN1749" s="21">
        <f>N1749+AI1749</f>
        <v/>
      </c>
      <c r="AO1749" s="21">
        <f>ROUNDDOWN((R1749+S1749)*0.2/Y1749+2000,0)</f>
        <v/>
      </c>
      <c r="AP1749" s="21">
        <f>ROUNDDOWN((T1749+U1749)*0.2/Z1749+2000,0)</f>
        <v/>
      </c>
      <c r="AQ1749" s="21">
        <f>AL1749-AK1749</f>
        <v/>
      </c>
      <c r="AR1749" s="21">
        <f>AM1749-AK1749</f>
        <v/>
      </c>
      <c r="AS1749" s="21">
        <f>AM1749-AL1749</f>
        <v/>
      </c>
      <c r="AT1749" s="21">
        <f>AK1749+C1749-AJ1749</f>
        <v/>
      </c>
      <c r="AU1749" s="21">
        <f>AL1749+C1749-AM1749</f>
        <v/>
      </c>
      <c r="AV1749" s="21">
        <f>AN1749+C1749-AM1749</f>
        <v/>
      </c>
    </row>
    <row r="1750">
      <c r="A1750" t="inlineStr">
        <is>
          <t>年収別 医療費15万</t>
        </is>
      </c>
      <c r="B1750" s="21">
        <f>'4_年収別'!$A$176</f>
        <v/>
      </c>
      <c r="C1750" s="21">
        <f>AO1750</f>
        <v/>
      </c>
      <c r="D1750" s="21" t="n">
        <v>150000</v>
      </c>
      <c r="E1750" s="21">
        <f>ROUND(MIN(B1750/12,650000)*12*0.0915+MIN(B1750/12,1390000)*12*(0.0504+0)+B1750*0.005,0)</f>
        <v/>
      </c>
      <c r="F1750" s="21">
        <f>IF(B1750&lt;741000,0,IF(B1750&lt;2191000,B1750-740000,IF(B1750&lt;2193000,1451000,IF(B1750&lt;2196000,1453000,IF(B1750&lt;2200000,1456000,IF(B1750&lt;3600000,ROUND(ROUNDDOWN(B1750/4,-3)*2.8,0)-80000,IF(B1750&lt;6600000,ROUND(ROUNDDOWN(B1750/4,-3)*3.2,0)-440000,IF(B1750&lt;8500000,ROUNDDOWN(B1750*0.9,0)-1100000,B1750-1950000))))))))</f>
        <v/>
      </c>
      <c r="G1750" s="21">
        <f>IF(F1750&gt;23500000,NA(),IF(F1750&lt;=4890000,1040000,IF(F1750&lt;=6550000,670000,620000)))</f>
        <v/>
      </c>
      <c r="H1750" s="21">
        <f>IF(D1750&lt;=0,0,MAX(0,MIN(2000000,D1750-MIN(100000,ROUNDDOWN(F1750*0.05,0)))))</f>
        <v/>
      </c>
      <c r="I1750" s="21">
        <f>IF(C1750&lt;=2000,0,MIN(C1750,ROUNDDOWN(F1750*0.4,0))-2000)</f>
        <v/>
      </c>
      <c r="J1750" s="21">
        <f>MAX(0,ROUNDDOWN(F1750-E1750-G1750,-3))</f>
        <v/>
      </c>
      <c r="K1750" s="21">
        <f>MAX(0,ROUNDDOWN(F1750-E1750-G1750-H1750-I1750,-3))</f>
        <v/>
      </c>
      <c r="L1750" s="21">
        <f>MAX(0,ROUNDDOWN(F1750-E1750-G1750-H1750,-3))</f>
        <v/>
      </c>
      <c r="M1750" s="21">
        <f>IF(J1750&lt;=0,0,ROUNDDOWN((J1750*LOOKUP(J1750,{0,1950001,3300001,6950001,9000001,18000001,40000001},{0.05,0.1,0.2,0.23,0.33,0.4,0.45})-LOOKUP(J1750,{0,1950001,3300001,6950001,9000001,18000001,40000001},{0,97500,427500,636000,1536000,2796000,4796000}))*1.021,-2))</f>
        <v/>
      </c>
      <c r="N1750" s="21">
        <f>IF(K1750&lt;=0,0,ROUNDDOWN((K1750*LOOKUP(K1750,{0,1950001,3300001,6950001,9000001,18000001,40000001},{0.05,0.1,0.2,0.23,0.33,0.4,0.45})-LOOKUP(K1750,{0,1950001,3300001,6950001,9000001,18000001,40000001},{0,97500,427500,636000,1536000,2796000,4796000}))*1.021,-2))</f>
        <v/>
      </c>
      <c r="O1750" s="21">
        <f>IF(L1750&lt;=0,0,ROUNDDOWN((L1750*LOOKUP(L1750,{0,1950001,3300001,6950001,9000001,18000001,40000001},{0.05,0.1,0.2,0.23,0.33,0.4,0.45})-LOOKUP(L1750,{0,1950001,3300001,6950001,9000001,18000001,40000001},{0,97500,427500,636000,1536000,2796000,4796000}))*1.021,-2))</f>
        <v/>
      </c>
      <c r="P1750" s="21">
        <f>MAX(0,ROUNDDOWN(F1750-E1750-430000,-3))</f>
        <v/>
      </c>
      <c r="Q1750" s="21">
        <f>MAX(0,ROUNDDOWN(F1750-E1750-430000-H1750,-3))</f>
        <v/>
      </c>
      <c r="R1750" s="21">
        <f>IF(F1750&lt;=450000,0,MAX(0,P1750*0.06-MIN(50000,P1750)*0.03))</f>
        <v/>
      </c>
      <c r="S1750" s="21">
        <f>IF(F1750&lt;=450000,0,MAX(0,P1750*0.04-MIN(50000,P1750)*0.02))</f>
        <v/>
      </c>
      <c r="T1750" s="21">
        <f>IF(F1750&lt;=450000,0,MAX(0,Q1750*0.06-MIN(50000,Q1750)*0.03))</f>
        <v/>
      </c>
      <c r="U1750" s="21">
        <f>IF(F1750&lt;=450000,0,MAX(0,Q1750*0.04-MIN(50000,Q1750)*0.02))</f>
        <v/>
      </c>
      <c r="V1750" s="21">
        <f>50000+MAX(0,G1750-480000)</f>
        <v/>
      </c>
      <c r="W1750" s="21">
        <f>P1750-V1750</f>
        <v/>
      </c>
      <c r="X1750" s="21">
        <f>Q1750-V1750</f>
        <v/>
      </c>
      <c r="Y1750" s="22">
        <f>IF(W1750&lt;0,0.9,LOOKUP(W1750,{0,1950001,3300001,6950001,9000001,18000001,40000001},{0.84895,0.7979,0.6958,0.66517,0.56307,0.4916,0.44055}))</f>
        <v/>
      </c>
      <c r="Z1750" s="22">
        <f>IF(X1750&lt;0,0.9,LOOKUP(X1750,{0,1950001,3300001,6950001,9000001,18000001,40000001},{0.84895,0.7979,0.6958,0.66517,0.56307,0.4916,0.44055}))</f>
        <v/>
      </c>
      <c r="AA1750" s="22">
        <f>IF(W1750&lt;0,0,CHOOSE(MATCH(W1750,{0,1950001,3300001,6950001,9000001},1),5.105/84.895,10.21/79.79,20.42/69.58,23.483/66.517,33.693/56.307))</f>
        <v/>
      </c>
      <c r="AB1750" s="21">
        <f>IF(C1750&lt;=2000,0,(MIN(C1750,ROUNDDOWN(F1750*0.3,0))-2000)*0.1)</f>
        <v/>
      </c>
      <c r="AC1750" s="21">
        <f>IF(C1750&lt;=2000,0,MIN((C1750-2000)*Y1750,(R1750+S1750)*0.2))</f>
        <v/>
      </c>
      <c r="AD1750" s="21">
        <f>IF(C1750&lt;=2000,0,MIN((C1750-2000)*Z1750,(T1750+U1750)*0.2))</f>
        <v/>
      </c>
      <c r="AE1750" s="21">
        <f>AC1750*AA1750</f>
        <v/>
      </c>
      <c r="AF1750" s="21">
        <f>ROUNDDOWN(R1750,-2)+ROUNDDOWN(S1750,-2)</f>
        <v/>
      </c>
      <c r="AG1750" s="21">
        <f>ROUNDDOWN(MAX(0,R1750-(AB1750+AC1750+AE1750)*0.6),-2)+ROUNDDOWN(MAX(0,S1750-(AB1750+AC1750+AE1750)*0.4),-2)</f>
        <v/>
      </c>
      <c r="AH1750" s="21">
        <f>ROUNDDOWN(MAX(0,T1750-(AB1750+AD1750)*0.6),-2)+ROUNDDOWN(MAX(0,U1750-(AB1750+AD1750)*0.4),-2)</f>
        <v/>
      </c>
      <c r="AI1750" s="21">
        <f>ROUNDDOWN(T1750,-2)+ROUNDDOWN(U1750,-2)</f>
        <v/>
      </c>
      <c r="AJ1750" s="21">
        <f>M1750+AF1750</f>
        <v/>
      </c>
      <c r="AK1750" s="21">
        <f>M1750+AG1750</f>
        <v/>
      </c>
      <c r="AL1750" s="21">
        <f>N1750+AH1750</f>
        <v/>
      </c>
      <c r="AM1750" s="21">
        <f>O1750+AI1750</f>
        <v/>
      </c>
      <c r="AN1750" s="21">
        <f>N1750+AI1750</f>
        <v/>
      </c>
      <c r="AO1750" s="21">
        <f>ROUNDDOWN((R1750+S1750)*0.2/Y1750+2000,0)</f>
        <v/>
      </c>
      <c r="AP1750" s="21">
        <f>ROUNDDOWN((T1750+U1750)*0.2/Z1750+2000,0)</f>
        <v/>
      </c>
      <c r="AQ1750" s="21">
        <f>AL1750-AK1750</f>
        <v/>
      </c>
      <c r="AR1750" s="21">
        <f>AM1750-AK1750</f>
        <v/>
      </c>
      <c r="AS1750" s="21">
        <f>AM1750-AL1750</f>
        <v/>
      </c>
      <c r="AT1750" s="21">
        <f>AK1750+C1750-AJ1750</f>
        <v/>
      </c>
      <c r="AU1750" s="21">
        <f>AL1750+C1750-AM1750</f>
        <v/>
      </c>
      <c r="AV1750" s="21">
        <f>AN1750+C1750-AM1750</f>
        <v/>
      </c>
    </row>
    <row r="1751">
      <c r="A1751" t="inlineStr">
        <is>
          <t>年収別 上限+5万</t>
        </is>
      </c>
      <c r="B1751" s="21">
        <f>'4_年収別'!$A$176</f>
        <v/>
      </c>
      <c r="C1751" s="21">
        <f>AO1751+50000</f>
        <v/>
      </c>
      <c r="D1751" s="21" t="n">
        <v>0</v>
      </c>
      <c r="E1751" s="21">
        <f>ROUND(MIN(B1751/12,650000)*12*0.0915+MIN(B1751/12,1390000)*12*(0.0504+0)+B1751*0.005,0)</f>
        <v/>
      </c>
      <c r="F1751" s="21">
        <f>IF(B1751&lt;741000,0,IF(B1751&lt;2191000,B1751-740000,IF(B1751&lt;2193000,1451000,IF(B1751&lt;2196000,1453000,IF(B1751&lt;2200000,1456000,IF(B1751&lt;3600000,ROUND(ROUNDDOWN(B1751/4,-3)*2.8,0)-80000,IF(B1751&lt;6600000,ROUND(ROUNDDOWN(B1751/4,-3)*3.2,0)-440000,IF(B1751&lt;8500000,ROUNDDOWN(B1751*0.9,0)-1100000,B1751-1950000))))))))</f>
        <v/>
      </c>
      <c r="G1751" s="21">
        <f>IF(F1751&gt;23500000,NA(),IF(F1751&lt;=4890000,1040000,IF(F1751&lt;=6550000,670000,620000)))</f>
        <v/>
      </c>
      <c r="H1751" s="21">
        <f>IF(D1751&lt;=0,0,MAX(0,MIN(2000000,D1751-MIN(100000,ROUNDDOWN(F1751*0.05,0)))))</f>
        <v/>
      </c>
      <c r="I1751" s="21">
        <f>IF(C1751&lt;=2000,0,MIN(C1751,ROUNDDOWN(F1751*0.4,0))-2000)</f>
        <v/>
      </c>
      <c r="J1751" s="21">
        <f>MAX(0,ROUNDDOWN(F1751-E1751-G1751,-3))</f>
        <v/>
      </c>
      <c r="K1751" s="21">
        <f>MAX(0,ROUNDDOWN(F1751-E1751-G1751-H1751-I1751,-3))</f>
        <v/>
      </c>
      <c r="L1751" s="21">
        <f>MAX(0,ROUNDDOWN(F1751-E1751-G1751-H1751,-3))</f>
        <v/>
      </c>
      <c r="M1751" s="21">
        <f>IF(J1751&lt;=0,0,ROUNDDOWN((J1751*LOOKUP(J1751,{0,1950001,3300001,6950001,9000001,18000001,40000001},{0.05,0.1,0.2,0.23,0.33,0.4,0.45})-LOOKUP(J1751,{0,1950001,3300001,6950001,9000001,18000001,40000001},{0,97500,427500,636000,1536000,2796000,4796000}))*1.021,-2))</f>
        <v/>
      </c>
      <c r="N1751" s="21">
        <f>IF(K1751&lt;=0,0,ROUNDDOWN((K1751*LOOKUP(K1751,{0,1950001,3300001,6950001,9000001,18000001,40000001},{0.05,0.1,0.2,0.23,0.33,0.4,0.45})-LOOKUP(K1751,{0,1950001,3300001,6950001,9000001,18000001,40000001},{0,97500,427500,636000,1536000,2796000,4796000}))*1.021,-2))</f>
        <v/>
      </c>
      <c r="O1751" s="21">
        <f>IF(L1751&lt;=0,0,ROUNDDOWN((L1751*LOOKUP(L1751,{0,1950001,3300001,6950001,9000001,18000001,40000001},{0.05,0.1,0.2,0.23,0.33,0.4,0.45})-LOOKUP(L1751,{0,1950001,3300001,6950001,9000001,18000001,40000001},{0,97500,427500,636000,1536000,2796000,4796000}))*1.021,-2))</f>
        <v/>
      </c>
      <c r="P1751" s="21">
        <f>MAX(0,ROUNDDOWN(F1751-E1751-430000,-3))</f>
        <v/>
      </c>
      <c r="Q1751" s="21">
        <f>MAX(0,ROUNDDOWN(F1751-E1751-430000-H1751,-3))</f>
        <v/>
      </c>
      <c r="R1751" s="21">
        <f>IF(F1751&lt;=450000,0,MAX(0,P1751*0.06-MIN(50000,P1751)*0.03))</f>
        <v/>
      </c>
      <c r="S1751" s="21">
        <f>IF(F1751&lt;=450000,0,MAX(0,P1751*0.04-MIN(50000,P1751)*0.02))</f>
        <v/>
      </c>
      <c r="T1751" s="21">
        <f>IF(F1751&lt;=450000,0,MAX(0,Q1751*0.06-MIN(50000,Q1751)*0.03))</f>
        <v/>
      </c>
      <c r="U1751" s="21">
        <f>IF(F1751&lt;=450000,0,MAX(0,Q1751*0.04-MIN(50000,Q1751)*0.02))</f>
        <v/>
      </c>
      <c r="V1751" s="21">
        <f>50000+MAX(0,G1751-480000)</f>
        <v/>
      </c>
      <c r="W1751" s="21">
        <f>P1751-V1751</f>
        <v/>
      </c>
      <c r="X1751" s="21">
        <f>Q1751-V1751</f>
        <v/>
      </c>
      <c r="Y1751" s="22">
        <f>IF(W1751&lt;0,0.9,LOOKUP(W1751,{0,1950001,3300001,6950001,9000001,18000001,40000001},{0.84895,0.7979,0.6958,0.66517,0.56307,0.4916,0.44055}))</f>
        <v/>
      </c>
      <c r="Z1751" s="22">
        <f>IF(X1751&lt;0,0.9,LOOKUP(X1751,{0,1950001,3300001,6950001,9000001,18000001,40000001},{0.84895,0.7979,0.6958,0.66517,0.56307,0.4916,0.44055}))</f>
        <v/>
      </c>
      <c r="AA1751" s="22">
        <f>IF(W1751&lt;0,0,CHOOSE(MATCH(W1751,{0,1950001,3300001,6950001,9000001},1),5.105/84.895,10.21/79.79,20.42/69.58,23.483/66.517,33.693/56.307))</f>
        <v/>
      </c>
      <c r="AB1751" s="21">
        <f>IF(C1751&lt;=2000,0,(MIN(C1751,ROUNDDOWN(F1751*0.3,0))-2000)*0.1)</f>
        <v/>
      </c>
      <c r="AC1751" s="21">
        <f>IF(C1751&lt;=2000,0,MIN((C1751-2000)*Y1751,(R1751+S1751)*0.2))</f>
        <v/>
      </c>
      <c r="AD1751" s="21">
        <f>IF(C1751&lt;=2000,0,MIN((C1751-2000)*Z1751,(T1751+U1751)*0.2))</f>
        <v/>
      </c>
      <c r="AE1751" s="21">
        <f>AC1751*AA1751</f>
        <v/>
      </c>
      <c r="AF1751" s="21">
        <f>ROUNDDOWN(R1751,-2)+ROUNDDOWN(S1751,-2)</f>
        <v/>
      </c>
      <c r="AG1751" s="21">
        <f>ROUNDDOWN(MAX(0,R1751-(AB1751+AC1751+AE1751)*0.6),-2)+ROUNDDOWN(MAX(0,S1751-(AB1751+AC1751+AE1751)*0.4),-2)</f>
        <v/>
      </c>
      <c r="AH1751" s="21">
        <f>ROUNDDOWN(MAX(0,T1751-(AB1751+AD1751)*0.6),-2)+ROUNDDOWN(MAX(0,U1751-(AB1751+AD1751)*0.4),-2)</f>
        <v/>
      </c>
      <c r="AI1751" s="21">
        <f>ROUNDDOWN(T1751,-2)+ROUNDDOWN(U1751,-2)</f>
        <v/>
      </c>
      <c r="AJ1751" s="21">
        <f>M1751+AF1751</f>
        <v/>
      </c>
      <c r="AK1751" s="21">
        <f>M1751+AG1751</f>
        <v/>
      </c>
      <c r="AL1751" s="21">
        <f>N1751+AH1751</f>
        <v/>
      </c>
      <c r="AM1751" s="21">
        <f>O1751+AI1751</f>
        <v/>
      </c>
      <c r="AN1751" s="21">
        <f>N1751+AI1751</f>
        <v/>
      </c>
      <c r="AO1751" s="21">
        <f>ROUNDDOWN((R1751+S1751)*0.2/Y1751+2000,0)</f>
        <v/>
      </c>
      <c r="AP1751" s="21">
        <f>ROUNDDOWN((T1751+U1751)*0.2/Z1751+2000,0)</f>
        <v/>
      </c>
      <c r="AQ1751" s="21">
        <f>AL1751-AK1751</f>
        <v/>
      </c>
      <c r="AR1751" s="21">
        <f>AM1751-AK1751</f>
        <v/>
      </c>
      <c r="AS1751" s="21">
        <f>AM1751-AL1751</f>
        <v/>
      </c>
      <c r="AT1751" s="21">
        <f>AK1751+C1751-AJ1751</f>
        <v/>
      </c>
      <c r="AU1751" s="21">
        <f>AL1751+C1751-AM1751</f>
        <v/>
      </c>
      <c r="AV1751" s="21">
        <f>AN1751+C1751-AM1751</f>
        <v/>
      </c>
    </row>
    <row r="1752">
      <c r="A1752" t="inlineStr">
        <is>
          <t>年収別 医療費15万</t>
        </is>
      </c>
      <c r="B1752" s="21">
        <f>'4_年収別'!$A$177</f>
        <v/>
      </c>
      <c r="C1752" s="21">
        <f>AO1752</f>
        <v/>
      </c>
      <c r="D1752" s="21" t="n">
        <v>150000</v>
      </c>
      <c r="E1752" s="21">
        <f>ROUND(MIN(B1752/12,650000)*12*0.0915+MIN(B1752/12,1390000)*12*(0.0504+0)+B1752*0.005,0)</f>
        <v/>
      </c>
      <c r="F1752" s="21">
        <f>IF(B1752&lt;741000,0,IF(B1752&lt;2191000,B1752-740000,IF(B1752&lt;2193000,1451000,IF(B1752&lt;2196000,1453000,IF(B1752&lt;2200000,1456000,IF(B1752&lt;3600000,ROUND(ROUNDDOWN(B1752/4,-3)*2.8,0)-80000,IF(B1752&lt;6600000,ROUND(ROUNDDOWN(B1752/4,-3)*3.2,0)-440000,IF(B1752&lt;8500000,ROUNDDOWN(B1752*0.9,0)-1100000,B1752-1950000))))))))</f>
        <v/>
      </c>
      <c r="G1752" s="21">
        <f>IF(F1752&gt;23500000,NA(),IF(F1752&lt;=4890000,1040000,IF(F1752&lt;=6550000,670000,620000)))</f>
        <v/>
      </c>
      <c r="H1752" s="21">
        <f>IF(D1752&lt;=0,0,MAX(0,MIN(2000000,D1752-MIN(100000,ROUNDDOWN(F1752*0.05,0)))))</f>
        <v/>
      </c>
      <c r="I1752" s="21">
        <f>IF(C1752&lt;=2000,0,MIN(C1752,ROUNDDOWN(F1752*0.4,0))-2000)</f>
        <v/>
      </c>
      <c r="J1752" s="21">
        <f>MAX(0,ROUNDDOWN(F1752-E1752-G1752,-3))</f>
        <v/>
      </c>
      <c r="K1752" s="21">
        <f>MAX(0,ROUNDDOWN(F1752-E1752-G1752-H1752-I1752,-3))</f>
        <v/>
      </c>
      <c r="L1752" s="21">
        <f>MAX(0,ROUNDDOWN(F1752-E1752-G1752-H1752,-3))</f>
        <v/>
      </c>
      <c r="M1752" s="21">
        <f>IF(J1752&lt;=0,0,ROUNDDOWN((J1752*LOOKUP(J1752,{0,1950001,3300001,6950001,9000001,18000001,40000001},{0.05,0.1,0.2,0.23,0.33,0.4,0.45})-LOOKUP(J1752,{0,1950001,3300001,6950001,9000001,18000001,40000001},{0,97500,427500,636000,1536000,2796000,4796000}))*1.021,-2))</f>
        <v/>
      </c>
      <c r="N1752" s="21">
        <f>IF(K1752&lt;=0,0,ROUNDDOWN((K1752*LOOKUP(K1752,{0,1950001,3300001,6950001,9000001,18000001,40000001},{0.05,0.1,0.2,0.23,0.33,0.4,0.45})-LOOKUP(K1752,{0,1950001,3300001,6950001,9000001,18000001,40000001},{0,97500,427500,636000,1536000,2796000,4796000}))*1.021,-2))</f>
        <v/>
      </c>
      <c r="O1752" s="21">
        <f>IF(L1752&lt;=0,0,ROUNDDOWN((L1752*LOOKUP(L1752,{0,1950001,3300001,6950001,9000001,18000001,40000001},{0.05,0.1,0.2,0.23,0.33,0.4,0.45})-LOOKUP(L1752,{0,1950001,3300001,6950001,9000001,18000001,40000001},{0,97500,427500,636000,1536000,2796000,4796000}))*1.021,-2))</f>
        <v/>
      </c>
      <c r="P1752" s="21">
        <f>MAX(0,ROUNDDOWN(F1752-E1752-430000,-3))</f>
        <v/>
      </c>
      <c r="Q1752" s="21">
        <f>MAX(0,ROUNDDOWN(F1752-E1752-430000-H1752,-3))</f>
        <v/>
      </c>
      <c r="R1752" s="21">
        <f>IF(F1752&lt;=450000,0,MAX(0,P1752*0.06-MIN(50000,P1752)*0.03))</f>
        <v/>
      </c>
      <c r="S1752" s="21">
        <f>IF(F1752&lt;=450000,0,MAX(0,P1752*0.04-MIN(50000,P1752)*0.02))</f>
        <v/>
      </c>
      <c r="T1752" s="21">
        <f>IF(F1752&lt;=450000,0,MAX(0,Q1752*0.06-MIN(50000,Q1752)*0.03))</f>
        <v/>
      </c>
      <c r="U1752" s="21">
        <f>IF(F1752&lt;=450000,0,MAX(0,Q1752*0.04-MIN(50000,Q1752)*0.02))</f>
        <v/>
      </c>
      <c r="V1752" s="21">
        <f>50000+MAX(0,G1752-480000)</f>
        <v/>
      </c>
      <c r="W1752" s="21">
        <f>P1752-V1752</f>
        <v/>
      </c>
      <c r="X1752" s="21">
        <f>Q1752-V1752</f>
        <v/>
      </c>
      <c r="Y1752" s="22">
        <f>IF(W1752&lt;0,0.9,LOOKUP(W1752,{0,1950001,3300001,6950001,9000001,18000001,40000001},{0.84895,0.7979,0.6958,0.66517,0.56307,0.4916,0.44055}))</f>
        <v/>
      </c>
      <c r="Z1752" s="22">
        <f>IF(X1752&lt;0,0.9,LOOKUP(X1752,{0,1950001,3300001,6950001,9000001,18000001,40000001},{0.84895,0.7979,0.6958,0.66517,0.56307,0.4916,0.44055}))</f>
        <v/>
      </c>
      <c r="AA1752" s="22">
        <f>IF(W1752&lt;0,0,CHOOSE(MATCH(W1752,{0,1950001,3300001,6950001,9000001},1),5.105/84.895,10.21/79.79,20.42/69.58,23.483/66.517,33.693/56.307))</f>
        <v/>
      </c>
      <c r="AB1752" s="21">
        <f>IF(C1752&lt;=2000,0,(MIN(C1752,ROUNDDOWN(F1752*0.3,0))-2000)*0.1)</f>
        <v/>
      </c>
      <c r="AC1752" s="21">
        <f>IF(C1752&lt;=2000,0,MIN((C1752-2000)*Y1752,(R1752+S1752)*0.2))</f>
        <v/>
      </c>
      <c r="AD1752" s="21">
        <f>IF(C1752&lt;=2000,0,MIN((C1752-2000)*Z1752,(T1752+U1752)*0.2))</f>
        <v/>
      </c>
      <c r="AE1752" s="21">
        <f>AC1752*AA1752</f>
        <v/>
      </c>
      <c r="AF1752" s="21">
        <f>ROUNDDOWN(R1752,-2)+ROUNDDOWN(S1752,-2)</f>
        <v/>
      </c>
      <c r="AG1752" s="21">
        <f>ROUNDDOWN(MAX(0,R1752-(AB1752+AC1752+AE1752)*0.6),-2)+ROUNDDOWN(MAX(0,S1752-(AB1752+AC1752+AE1752)*0.4),-2)</f>
        <v/>
      </c>
      <c r="AH1752" s="21">
        <f>ROUNDDOWN(MAX(0,T1752-(AB1752+AD1752)*0.6),-2)+ROUNDDOWN(MAX(0,U1752-(AB1752+AD1752)*0.4),-2)</f>
        <v/>
      </c>
      <c r="AI1752" s="21">
        <f>ROUNDDOWN(T1752,-2)+ROUNDDOWN(U1752,-2)</f>
        <v/>
      </c>
      <c r="AJ1752" s="21">
        <f>M1752+AF1752</f>
        <v/>
      </c>
      <c r="AK1752" s="21">
        <f>M1752+AG1752</f>
        <v/>
      </c>
      <c r="AL1752" s="21">
        <f>N1752+AH1752</f>
        <v/>
      </c>
      <c r="AM1752" s="21">
        <f>O1752+AI1752</f>
        <v/>
      </c>
      <c r="AN1752" s="21">
        <f>N1752+AI1752</f>
        <v/>
      </c>
      <c r="AO1752" s="21">
        <f>ROUNDDOWN((R1752+S1752)*0.2/Y1752+2000,0)</f>
        <v/>
      </c>
      <c r="AP1752" s="21">
        <f>ROUNDDOWN((T1752+U1752)*0.2/Z1752+2000,0)</f>
        <v/>
      </c>
      <c r="AQ1752" s="21">
        <f>AL1752-AK1752</f>
        <v/>
      </c>
      <c r="AR1752" s="21">
        <f>AM1752-AK1752</f>
        <v/>
      </c>
      <c r="AS1752" s="21">
        <f>AM1752-AL1752</f>
        <v/>
      </c>
      <c r="AT1752" s="21">
        <f>AK1752+C1752-AJ1752</f>
        <v/>
      </c>
      <c r="AU1752" s="21">
        <f>AL1752+C1752-AM1752</f>
        <v/>
      </c>
      <c r="AV1752" s="21">
        <f>AN1752+C1752-AM1752</f>
        <v/>
      </c>
    </row>
    <row r="1753">
      <c r="A1753" t="inlineStr">
        <is>
          <t>年収別 上限+5万</t>
        </is>
      </c>
      <c r="B1753" s="21">
        <f>'4_年収別'!$A$177</f>
        <v/>
      </c>
      <c r="C1753" s="21">
        <f>AO1753+50000</f>
        <v/>
      </c>
      <c r="D1753" s="21" t="n">
        <v>0</v>
      </c>
      <c r="E1753" s="21">
        <f>ROUND(MIN(B1753/12,650000)*12*0.0915+MIN(B1753/12,1390000)*12*(0.0504+0)+B1753*0.005,0)</f>
        <v/>
      </c>
      <c r="F1753" s="21">
        <f>IF(B1753&lt;741000,0,IF(B1753&lt;2191000,B1753-740000,IF(B1753&lt;2193000,1451000,IF(B1753&lt;2196000,1453000,IF(B1753&lt;2200000,1456000,IF(B1753&lt;3600000,ROUND(ROUNDDOWN(B1753/4,-3)*2.8,0)-80000,IF(B1753&lt;6600000,ROUND(ROUNDDOWN(B1753/4,-3)*3.2,0)-440000,IF(B1753&lt;8500000,ROUNDDOWN(B1753*0.9,0)-1100000,B1753-1950000))))))))</f>
        <v/>
      </c>
      <c r="G1753" s="21">
        <f>IF(F1753&gt;23500000,NA(),IF(F1753&lt;=4890000,1040000,IF(F1753&lt;=6550000,670000,620000)))</f>
        <v/>
      </c>
      <c r="H1753" s="21">
        <f>IF(D1753&lt;=0,0,MAX(0,MIN(2000000,D1753-MIN(100000,ROUNDDOWN(F1753*0.05,0)))))</f>
        <v/>
      </c>
      <c r="I1753" s="21">
        <f>IF(C1753&lt;=2000,0,MIN(C1753,ROUNDDOWN(F1753*0.4,0))-2000)</f>
        <v/>
      </c>
      <c r="J1753" s="21">
        <f>MAX(0,ROUNDDOWN(F1753-E1753-G1753,-3))</f>
        <v/>
      </c>
      <c r="K1753" s="21">
        <f>MAX(0,ROUNDDOWN(F1753-E1753-G1753-H1753-I1753,-3))</f>
        <v/>
      </c>
      <c r="L1753" s="21">
        <f>MAX(0,ROUNDDOWN(F1753-E1753-G1753-H1753,-3))</f>
        <v/>
      </c>
      <c r="M1753" s="21">
        <f>IF(J1753&lt;=0,0,ROUNDDOWN((J1753*LOOKUP(J1753,{0,1950001,3300001,6950001,9000001,18000001,40000001},{0.05,0.1,0.2,0.23,0.33,0.4,0.45})-LOOKUP(J1753,{0,1950001,3300001,6950001,9000001,18000001,40000001},{0,97500,427500,636000,1536000,2796000,4796000}))*1.021,-2))</f>
        <v/>
      </c>
      <c r="N1753" s="21">
        <f>IF(K1753&lt;=0,0,ROUNDDOWN((K1753*LOOKUP(K1753,{0,1950001,3300001,6950001,9000001,18000001,40000001},{0.05,0.1,0.2,0.23,0.33,0.4,0.45})-LOOKUP(K1753,{0,1950001,3300001,6950001,9000001,18000001,40000001},{0,97500,427500,636000,1536000,2796000,4796000}))*1.021,-2))</f>
        <v/>
      </c>
      <c r="O1753" s="21">
        <f>IF(L1753&lt;=0,0,ROUNDDOWN((L1753*LOOKUP(L1753,{0,1950001,3300001,6950001,9000001,18000001,40000001},{0.05,0.1,0.2,0.23,0.33,0.4,0.45})-LOOKUP(L1753,{0,1950001,3300001,6950001,9000001,18000001,40000001},{0,97500,427500,636000,1536000,2796000,4796000}))*1.021,-2))</f>
        <v/>
      </c>
      <c r="P1753" s="21">
        <f>MAX(0,ROUNDDOWN(F1753-E1753-430000,-3))</f>
        <v/>
      </c>
      <c r="Q1753" s="21">
        <f>MAX(0,ROUNDDOWN(F1753-E1753-430000-H1753,-3))</f>
        <v/>
      </c>
      <c r="R1753" s="21">
        <f>IF(F1753&lt;=450000,0,MAX(0,P1753*0.06-MIN(50000,P1753)*0.03))</f>
        <v/>
      </c>
      <c r="S1753" s="21">
        <f>IF(F1753&lt;=450000,0,MAX(0,P1753*0.04-MIN(50000,P1753)*0.02))</f>
        <v/>
      </c>
      <c r="T1753" s="21">
        <f>IF(F1753&lt;=450000,0,MAX(0,Q1753*0.06-MIN(50000,Q1753)*0.03))</f>
        <v/>
      </c>
      <c r="U1753" s="21">
        <f>IF(F1753&lt;=450000,0,MAX(0,Q1753*0.04-MIN(50000,Q1753)*0.02))</f>
        <v/>
      </c>
      <c r="V1753" s="21">
        <f>50000+MAX(0,G1753-480000)</f>
        <v/>
      </c>
      <c r="W1753" s="21">
        <f>P1753-V1753</f>
        <v/>
      </c>
      <c r="X1753" s="21">
        <f>Q1753-V1753</f>
        <v/>
      </c>
      <c r="Y1753" s="22">
        <f>IF(W1753&lt;0,0.9,LOOKUP(W1753,{0,1950001,3300001,6950001,9000001,18000001,40000001},{0.84895,0.7979,0.6958,0.66517,0.56307,0.4916,0.44055}))</f>
        <v/>
      </c>
      <c r="Z1753" s="22">
        <f>IF(X1753&lt;0,0.9,LOOKUP(X1753,{0,1950001,3300001,6950001,9000001,18000001,40000001},{0.84895,0.7979,0.6958,0.66517,0.56307,0.4916,0.44055}))</f>
        <v/>
      </c>
      <c r="AA1753" s="22">
        <f>IF(W1753&lt;0,0,CHOOSE(MATCH(W1753,{0,1950001,3300001,6950001,9000001},1),5.105/84.895,10.21/79.79,20.42/69.58,23.483/66.517,33.693/56.307))</f>
        <v/>
      </c>
      <c r="AB1753" s="21">
        <f>IF(C1753&lt;=2000,0,(MIN(C1753,ROUNDDOWN(F1753*0.3,0))-2000)*0.1)</f>
        <v/>
      </c>
      <c r="AC1753" s="21">
        <f>IF(C1753&lt;=2000,0,MIN((C1753-2000)*Y1753,(R1753+S1753)*0.2))</f>
        <v/>
      </c>
      <c r="AD1753" s="21">
        <f>IF(C1753&lt;=2000,0,MIN((C1753-2000)*Z1753,(T1753+U1753)*0.2))</f>
        <v/>
      </c>
      <c r="AE1753" s="21">
        <f>AC1753*AA1753</f>
        <v/>
      </c>
      <c r="AF1753" s="21">
        <f>ROUNDDOWN(R1753,-2)+ROUNDDOWN(S1753,-2)</f>
        <v/>
      </c>
      <c r="AG1753" s="21">
        <f>ROUNDDOWN(MAX(0,R1753-(AB1753+AC1753+AE1753)*0.6),-2)+ROUNDDOWN(MAX(0,S1753-(AB1753+AC1753+AE1753)*0.4),-2)</f>
        <v/>
      </c>
      <c r="AH1753" s="21">
        <f>ROUNDDOWN(MAX(0,T1753-(AB1753+AD1753)*0.6),-2)+ROUNDDOWN(MAX(0,U1753-(AB1753+AD1753)*0.4),-2)</f>
        <v/>
      </c>
      <c r="AI1753" s="21">
        <f>ROUNDDOWN(T1753,-2)+ROUNDDOWN(U1753,-2)</f>
        <v/>
      </c>
      <c r="AJ1753" s="21">
        <f>M1753+AF1753</f>
        <v/>
      </c>
      <c r="AK1753" s="21">
        <f>M1753+AG1753</f>
        <v/>
      </c>
      <c r="AL1753" s="21">
        <f>N1753+AH1753</f>
        <v/>
      </c>
      <c r="AM1753" s="21">
        <f>O1753+AI1753</f>
        <v/>
      </c>
      <c r="AN1753" s="21">
        <f>N1753+AI1753</f>
        <v/>
      </c>
      <c r="AO1753" s="21">
        <f>ROUNDDOWN((R1753+S1753)*0.2/Y1753+2000,0)</f>
        <v/>
      </c>
      <c r="AP1753" s="21">
        <f>ROUNDDOWN((T1753+U1753)*0.2/Z1753+2000,0)</f>
        <v/>
      </c>
      <c r="AQ1753" s="21">
        <f>AL1753-AK1753</f>
        <v/>
      </c>
      <c r="AR1753" s="21">
        <f>AM1753-AK1753</f>
        <v/>
      </c>
      <c r="AS1753" s="21">
        <f>AM1753-AL1753</f>
        <v/>
      </c>
      <c r="AT1753" s="21">
        <f>AK1753+C1753-AJ1753</f>
        <v/>
      </c>
      <c r="AU1753" s="21">
        <f>AL1753+C1753-AM1753</f>
        <v/>
      </c>
      <c r="AV1753" s="21">
        <f>AN1753+C1753-AM1753</f>
        <v/>
      </c>
    </row>
    <row r="1754">
      <c r="A1754" t="inlineStr">
        <is>
          <t>年収別 医療費15万</t>
        </is>
      </c>
      <c r="B1754" s="21">
        <f>'4_年収別'!$A$178</f>
        <v/>
      </c>
      <c r="C1754" s="21">
        <f>AO1754</f>
        <v/>
      </c>
      <c r="D1754" s="21" t="n">
        <v>150000</v>
      </c>
      <c r="E1754" s="21">
        <f>ROUND(MIN(B1754/12,650000)*12*0.0915+MIN(B1754/12,1390000)*12*(0.0504+0)+B1754*0.005,0)</f>
        <v/>
      </c>
      <c r="F1754" s="21">
        <f>IF(B1754&lt;741000,0,IF(B1754&lt;2191000,B1754-740000,IF(B1754&lt;2193000,1451000,IF(B1754&lt;2196000,1453000,IF(B1754&lt;2200000,1456000,IF(B1754&lt;3600000,ROUND(ROUNDDOWN(B1754/4,-3)*2.8,0)-80000,IF(B1754&lt;6600000,ROUND(ROUNDDOWN(B1754/4,-3)*3.2,0)-440000,IF(B1754&lt;8500000,ROUNDDOWN(B1754*0.9,0)-1100000,B1754-1950000))))))))</f>
        <v/>
      </c>
      <c r="G1754" s="21">
        <f>IF(F1754&gt;23500000,NA(),IF(F1754&lt;=4890000,1040000,IF(F1754&lt;=6550000,670000,620000)))</f>
        <v/>
      </c>
      <c r="H1754" s="21">
        <f>IF(D1754&lt;=0,0,MAX(0,MIN(2000000,D1754-MIN(100000,ROUNDDOWN(F1754*0.05,0)))))</f>
        <v/>
      </c>
      <c r="I1754" s="21">
        <f>IF(C1754&lt;=2000,0,MIN(C1754,ROUNDDOWN(F1754*0.4,0))-2000)</f>
        <v/>
      </c>
      <c r="J1754" s="21">
        <f>MAX(0,ROUNDDOWN(F1754-E1754-G1754,-3))</f>
        <v/>
      </c>
      <c r="K1754" s="21">
        <f>MAX(0,ROUNDDOWN(F1754-E1754-G1754-H1754-I1754,-3))</f>
        <v/>
      </c>
      <c r="L1754" s="21">
        <f>MAX(0,ROUNDDOWN(F1754-E1754-G1754-H1754,-3))</f>
        <v/>
      </c>
      <c r="M1754" s="21">
        <f>IF(J1754&lt;=0,0,ROUNDDOWN((J1754*LOOKUP(J1754,{0,1950001,3300001,6950001,9000001,18000001,40000001},{0.05,0.1,0.2,0.23,0.33,0.4,0.45})-LOOKUP(J1754,{0,1950001,3300001,6950001,9000001,18000001,40000001},{0,97500,427500,636000,1536000,2796000,4796000}))*1.021,-2))</f>
        <v/>
      </c>
      <c r="N1754" s="21">
        <f>IF(K1754&lt;=0,0,ROUNDDOWN((K1754*LOOKUP(K1754,{0,1950001,3300001,6950001,9000001,18000001,40000001},{0.05,0.1,0.2,0.23,0.33,0.4,0.45})-LOOKUP(K1754,{0,1950001,3300001,6950001,9000001,18000001,40000001},{0,97500,427500,636000,1536000,2796000,4796000}))*1.021,-2))</f>
        <v/>
      </c>
      <c r="O1754" s="21">
        <f>IF(L1754&lt;=0,0,ROUNDDOWN((L1754*LOOKUP(L1754,{0,1950001,3300001,6950001,9000001,18000001,40000001},{0.05,0.1,0.2,0.23,0.33,0.4,0.45})-LOOKUP(L1754,{0,1950001,3300001,6950001,9000001,18000001,40000001},{0,97500,427500,636000,1536000,2796000,4796000}))*1.021,-2))</f>
        <v/>
      </c>
      <c r="P1754" s="21">
        <f>MAX(0,ROUNDDOWN(F1754-E1754-430000,-3))</f>
        <v/>
      </c>
      <c r="Q1754" s="21">
        <f>MAX(0,ROUNDDOWN(F1754-E1754-430000-H1754,-3))</f>
        <v/>
      </c>
      <c r="R1754" s="21">
        <f>IF(F1754&lt;=450000,0,MAX(0,P1754*0.06-MIN(50000,P1754)*0.03))</f>
        <v/>
      </c>
      <c r="S1754" s="21">
        <f>IF(F1754&lt;=450000,0,MAX(0,P1754*0.04-MIN(50000,P1754)*0.02))</f>
        <v/>
      </c>
      <c r="T1754" s="21">
        <f>IF(F1754&lt;=450000,0,MAX(0,Q1754*0.06-MIN(50000,Q1754)*0.03))</f>
        <v/>
      </c>
      <c r="U1754" s="21">
        <f>IF(F1754&lt;=450000,0,MAX(0,Q1754*0.04-MIN(50000,Q1754)*0.02))</f>
        <v/>
      </c>
      <c r="V1754" s="21">
        <f>50000+MAX(0,G1754-480000)</f>
        <v/>
      </c>
      <c r="W1754" s="21">
        <f>P1754-V1754</f>
        <v/>
      </c>
      <c r="X1754" s="21">
        <f>Q1754-V1754</f>
        <v/>
      </c>
      <c r="Y1754" s="22">
        <f>IF(W1754&lt;0,0.9,LOOKUP(W1754,{0,1950001,3300001,6950001,9000001,18000001,40000001},{0.84895,0.7979,0.6958,0.66517,0.56307,0.4916,0.44055}))</f>
        <v/>
      </c>
      <c r="Z1754" s="22">
        <f>IF(X1754&lt;0,0.9,LOOKUP(X1754,{0,1950001,3300001,6950001,9000001,18000001,40000001},{0.84895,0.7979,0.6958,0.66517,0.56307,0.4916,0.44055}))</f>
        <v/>
      </c>
      <c r="AA1754" s="22">
        <f>IF(W1754&lt;0,0,CHOOSE(MATCH(W1754,{0,1950001,3300001,6950001,9000001},1),5.105/84.895,10.21/79.79,20.42/69.58,23.483/66.517,33.693/56.307))</f>
        <v/>
      </c>
      <c r="AB1754" s="21">
        <f>IF(C1754&lt;=2000,0,(MIN(C1754,ROUNDDOWN(F1754*0.3,0))-2000)*0.1)</f>
        <v/>
      </c>
      <c r="AC1754" s="21">
        <f>IF(C1754&lt;=2000,0,MIN((C1754-2000)*Y1754,(R1754+S1754)*0.2))</f>
        <v/>
      </c>
      <c r="AD1754" s="21">
        <f>IF(C1754&lt;=2000,0,MIN((C1754-2000)*Z1754,(T1754+U1754)*0.2))</f>
        <v/>
      </c>
      <c r="AE1754" s="21">
        <f>AC1754*AA1754</f>
        <v/>
      </c>
      <c r="AF1754" s="21">
        <f>ROUNDDOWN(R1754,-2)+ROUNDDOWN(S1754,-2)</f>
        <v/>
      </c>
      <c r="AG1754" s="21">
        <f>ROUNDDOWN(MAX(0,R1754-(AB1754+AC1754+AE1754)*0.6),-2)+ROUNDDOWN(MAX(0,S1754-(AB1754+AC1754+AE1754)*0.4),-2)</f>
        <v/>
      </c>
      <c r="AH1754" s="21">
        <f>ROUNDDOWN(MAX(0,T1754-(AB1754+AD1754)*0.6),-2)+ROUNDDOWN(MAX(0,U1754-(AB1754+AD1754)*0.4),-2)</f>
        <v/>
      </c>
      <c r="AI1754" s="21">
        <f>ROUNDDOWN(T1754,-2)+ROUNDDOWN(U1754,-2)</f>
        <v/>
      </c>
      <c r="AJ1754" s="21">
        <f>M1754+AF1754</f>
        <v/>
      </c>
      <c r="AK1754" s="21">
        <f>M1754+AG1754</f>
        <v/>
      </c>
      <c r="AL1754" s="21">
        <f>N1754+AH1754</f>
        <v/>
      </c>
      <c r="AM1754" s="21">
        <f>O1754+AI1754</f>
        <v/>
      </c>
      <c r="AN1754" s="21">
        <f>N1754+AI1754</f>
        <v/>
      </c>
      <c r="AO1754" s="21">
        <f>ROUNDDOWN((R1754+S1754)*0.2/Y1754+2000,0)</f>
        <v/>
      </c>
      <c r="AP1754" s="21">
        <f>ROUNDDOWN((T1754+U1754)*0.2/Z1754+2000,0)</f>
        <v/>
      </c>
      <c r="AQ1754" s="21">
        <f>AL1754-AK1754</f>
        <v/>
      </c>
      <c r="AR1754" s="21">
        <f>AM1754-AK1754</f>
        <v/>
      </c>
      <c r="AS1754" s="21">
        <f>AM1754-AL1754</f>
        <v/>
      </c>
      <c r="AT1754" s="21">
        <f>AK1754+C1754-AJ1754</f>
        <v/>
      </c>
      <c r="AU1754" s="21">
        <f>AL1754+C1754-AM1754</f>
        <v/>
      </c>
      <c r="AV1754" s="21">
        <f>AN1754+C1754-AM1754</f>
        <v/>
      </c>
    </row>
    <row r="1755">
      <c r="A1755" t="inlineStr">
        <is>
          <t>年収別 上限+5万</t>
        </is>
      </c>
      <c r="B1755" s="21">
        <f>'4_年収別'!$A$178</f>
        <v/>
      </c>
      <c r="C1755" s="21">
        <f>AO1755+50000</f>
        <v/>
      </c>
      <c r="D1755" s="21" t="n">
        <v>0</v>
      </c>
      <c r="E1755" s="21">
        <f>ROUND(MIN(B1755/12,650000)*12*0.0915+MIN(B1755/12,1390000)*12*(0.0504+0)+B1755*0.005,0)</f>
        <v/>
      </c>
      <c r="F1755" s="21">
        <f>IF(B1755&lt;741000,0,IF(B1755&lt;2191000,B1755-740000,IF(B1755&lt;2193000,1451000,IF(B1755&lt;2196000,1453000,IF(B1755&lt;2200000,1456000,IF(B1755&lt;3600000,ROUND(ROUNDDOWN(B1755/4,-3)*2.8,0)-80000,IF(B1755&lt;6600000,ROUND(ROUNDDOWN(B1755/4,-3)*3.2,0)-440000,IF(B1755&lt;8500000,ROUNDDOWN(B1755*0.9,0)-1100000,B1755-1950000))))))))</f>
        <v/>
      </c>
      <c r="G1755" s="21">
        <f>IF(F1755&gt;23500000,NA(),IF(F1755&lt;=4890000,1040000,IF(F1755&lt;=6550000,670000,620000)))</f>
        <v/>
      </c>
      <c r="H1755" s="21">
        <f>IF(D1755&lt;=0,0,MAX(0,MIN(2000000,D1755-MIN(100000,ROUNDDOWN(F1755*0.05,0)))))</f>
        <v/>
      </c>
      <c r="I1755" s="21">
        <f>IF(C1755&lt;=2000,0,MIN(C1755,ROUNDDOWN(F1755*0.4,0))-2000)</f>
        <v/>
      </c>
      <c r="J1755" s="21">
        <f>MAX(0,ROUNDDOWN(F1755-E1755-G1755,-3))</f>
        <v/>
      </c>
      <c r="K1755" s="21">
        <f>MAX(0,ROUNDDOWN(F1755-E1755-G1755-H1755-I1755,-3))</f>
        <v/>
      </c>
      <c r="L1755" s="21">
        <f>MAX(0,ROUNDDOWN(F1755-E1755-G1755-H1755,-3))</f>
        <v/>
      </c>
      <c r="M1755" s="21">
        <f>IF(J1755&lt;=0,0,ROUNDDOWN((J1755*LOOKUP(J1755,{0,1950001,3300001,6950001,9000001,18000001,40000001},{0.05,0.1,0.2,0.23,0.33,0.4,0.45})-LOOKUP(J1755,{0,1950001,3300001,6950001,9000001,18000001,40000001},{0,97500,427500,636000,1536000,2796000,4796000}))*1.021,-2))</f>
        <v/>
      </c>
      <c r="N1755" s="21">
        <f>IF(K1755&lt;=0,0,ROUNDDOWN((K1755*LOOKUP(K1755,{0,1950001,3300001,6950001,9000001,18000001,40000001},{0.05,0.1,0.2,0.23,0.33,0.4,0.45})-LOOKUP(K1755,{0,1950001,3300001,6950001,9000001,18000001,40000001},{0,97500,427500,636000,1536000,2796000,4796000}))*1.021,-2))</f>
        <v/>
      </c>
      <c r="O1755" s="21">
        <f>IF(L1755&lt;=0,0,ROUNDDOWN((L1755*LOOKUP(L1755,{0,1950001,3300001,6950001,9000001,18000001,40000001},{0.05,0.1,0.2,0.23,0.33,0.4,0.45})-LOOKUP(L1755,{0,1950001,3300001,6950001,9000001,18000001,40000001},{0,97500,427500,636000,1536000,2796000,4796000}))*1.021,-2))</f>
        <v/>
      </c>
      <c r="P1755" s="21">
        <f>MAX(0,ROUNDDOWN(F1755-E1755-430000,-3))</f>
        <v/>
      </c>
      <c r="Q1755" s="21">
        <f>MAX(0,ROUNDDOWN(F1755-E1755-430000-H1755,-3))</f>
        <v/>
      </c>
      <c r="R1755" s="21">
        <f>IF(F1755&lt;=450000,0,MAX(0,P1755*0.06-MIN(50000,P1755)*0.03))</f>
        <v/>
      </c>
      <c r="S1755" s="21">
        <f>IF(F1755&lt;=450000,0,MAX(0,P1755*0.04-MIN(50000,P1755)*0.02))</f>
        <v/>
      </c>
      <c r="T1755" s="21">
        <f>IF(F1755&lt;=450000,0,MAX(0,Q1755*0.06-MIN(50000,Q1755)*0.03))</f>
        <v/>
      </c>
      <c r="U1755" s="21">
        <f>IF(F1755&lt;=450000,0,MAX(0,Q1755*0.04-MIN(50000,Q1755)*0.02))</f>
        <v/>
      </c>
      <c r="V1755" s="21">
        <f>50000+MAX(0,G1755-480000)</f>
        <v/>
      </c>
      <c r="W1755" s="21">
        <f>P1755-V1755</f>
        <v/>
      </c>
      <c r="X1755" s="21">
        <f>Q1755-V1755</f>
        <v/>
      </c>
      <c r="Y1755" s="22">
        <f>IF(W1755&lt;0,0.9,LOOKUP(W1755,{0,1950001,3300001,6950001,9000001,18000001,40000001},{0.84895,0.7979,0.6958,0.66517,0.56307,0.4916,0.44055}))</f>
        <v/>
      </c>
      <c r="Z1755" s="22">
        <f>IF(X1755&lt;0,0.9,LOOKUP(X1755,{0,1950001,3300001,6950001,9000001,18000001,40000001},{0.84895,0.7979,0.6958,0.66517,0.56307,0.4916,0.44055}))</f>
        <v/>
      </c>
      <c r="AA1755" s="22">
        <f>IF(W1755&lt;0,0,CHOOSE(MATCH(W1755,{0,1950001,3300001,6950001,9000001},1),5.105/84.895,10.21/79.79,20.42/69.58,23.483/66.517,33.693/56.307))</f>
        <v/>
      </c>
      <c r="AB1755" s="21">
        <f>IF(C1755&lt;=2000,0,(MIN(C1755,ROUNDDOWN(F1755*0.3,0))-2000)*0.1)</f>
        <v/>
      </c>
      <c r="AC1755" s="21">
        <f>IF(C1755&lt;=2000,0,MIN((C1755-2000)*Y1755,(R1755+S1755)*0.2))</f>
        <v/>
      </c>
      <c r="AD1755" s="21">
        <f>IF(C1755&lt;=2000,0,MIN((C1755-2000)*Z1755,(T1755+U1755)*0.2))</f>
        <v/>
      </c>
      <c r="AE1755" s="21">
        <f>AC1755*AA1755</f>
        <v/>
      </c>
      <c r="AF1755" s="21">
        <f>ROUNDDOWN(R1755,-2)+ROUNDDOWN(S1755,-2)</f>
        <v/>
      </c>
      <c r="AG1755" s="21">
        <f>ROUNDDOWN(MAX(0,R1755-(AB1755+AC1755+AE1755)*0.6),-2)+ROUNDDOWN(MAX(0,S1755-(AB1755+AC1755+AE1755)*0.4),-2)</f>
        <v/>
      </c>
      <c r="AH1755" s="21">
        <f>ROUNDDOWN(MAX(0,T1755-(AB1755+AD1755)*0.6),-2)+ROUNDDOWN(MAX(0,U1755-(AB1755+AD1755)*0.4),-2)</f>
        <v/>
      </c>
      <c r="AI1755" s="21">
        <f>ROUNDDOWN(T1755,-2)+ROUNDDOWN(U1755,-2)</f>
        <v/>
      </c>
      <c r="AJ1755" s="21">
        <f>M1755+AF1755</f>
        <v/>
      </c>
      <c r="AK1755" s="21">
        <f>M1755+AG1755</f>
        <v/>
      </c>
      <c r="AL1755" s="21">
        <f>N1755+AH1755</f>
        <v/>
      </c>
      <c r="AM1755" s="21">
        <f>O1755+AI1755</f>
        <v/>
      </c>
      <c r="AN1755" s="21">
        <f>N1755+AI1755</f>
        <v/>
      </c>
      <c r="AO1755" s="21">
        <f>ROUNDDOWN((R1755+S1755)*0.2/Y1755+2000,0)</f>
        <v/>
      </c>
      <c r="AP1755" s="21">
        <f>ROUNDDOWN((T1755+U1755)*0.2/Z1755+2000,0)</f>
        <v/>
      </c>
      <c r="AQ1755" s="21">
        <f>AL1755-AK1755</f>
        <v/>
      </c>
      <c r="AR1755" s="21">
        <f>AM1755-AK1755</f>
        <v/>
      </c>
      <c r="AS1755" s="21">
        <f>AM1755-AL1755</f>
        <v/>
      </c>
      <c r="AT1755" s="21">
        <f>AK1755+C1755-AJ1755</f>
        <v/>
      </c>
      <c r="AU1755" s="21">
        <f>AL1755+C1755-AM1755</f>
        <v/>
      </c>
      <c r="AV1755" s="21">
        <f>AN1755+C1755-AM1755</f>
        <v/>
      </c>
    </row>
    <row r="1756">
      <c r="A1756" t="inlineStr">
        <is>
          <t>年収別 医療費15万</t>
        </is>
      </c>
      <c r="B1756" s="21">
        <f>'4_年収別'!$A$179</f>
        <v/>
      </c>
      <c r="C1756" s="21">
        <f>AO1756</f>
        <v/>
      </c>
      <c r="D1756" s="21" t="n">
        <v>150000</v>
      </c>
      <c r="E1756" s="21">
        <f>ROUND(MIN(B1756/12,650000)*12*0.0915+MIN(B1756/12,1390000)*12*(0.0504+0)+B1756*0.005,0)</f>
        <v/>
      </c>
      <c r="F1756" s="21">
        <f>IF(B1756&lt;741000,0,IF(B1756&lt;2191000,B1756-740000,IF(B1756&lt;2193000,1451000,IF(B1756&lt;2196000,1453000,IF(B1756&lt;2200000,1456000,IF(B1756&lt;3600000,ROUND(ROUNDDOWN(B1756/4,-3)*2.8,0)-80000,IF(B1756&lt;6600000,ROUND(ROUNDDOWN(B1756/4,-3)*3.2,0)-440000,IF(B1756&lt;8500000,ROUNDDOWN(B1756*0.9,0)-1100000,B1756-1950000))))))))</f>
        <v/>
      </c>
      <c r="G1756" s="21">
        <f>IF(F1756&gt;23500000,NA(),IF(F1756&lt;=4890000,1040000,IF(F1756&lt;=6550000,670000,620000)))</f>
        <v/>
      </c>
      <c r="H1756" s="21">
        <f>IF(D1756&lt;=0,0,MAX(0,MIN(2000000,D1756-MIN(100000,ROUNDDOWN(F1756*0.05,0)))))</f>
        <v/>
      </c>
      <c r="I1756" s="21">
        <f>IF(C1756&lt;=2000,0,MIN(C1756,ROUNDDOWN(F1756*0.4,0))-2000)</f>
        <v/>
      </c>
      <c r="J1756" s="21">
        <f>MAX(0,ROUNDDOWN(F1756-E1756-G1756,-3))</f>
        <v/>
      </c>
      <c r="K1756" s="21">
        <f>MAX(0,ROUNDDOWN(F1756-E1756-G1756-H1756-I1756,-3))</f>
        <v/>
      </c>
      <c r="L1756" s="21">
        <f>MAX(0,ROUNDDOWN(F1756-E1756-G1756-H1756,-3))</f>
        <v/>
      </c>
      <c r="M1756" s="21">
        <f>IF(J1756&lt;=0,0,ROUNDDOWN((J1756*LOOKUP(J1756,{0,1950001,3300001,6950001,9000001,18000001,40000001},{0.05,0.1,0.2,0.23,0.33,0.4,0.45})-LOOKUP(J1756,{0,1950001,3300001,6950001,9000001,18000001,40000001},{0,97500,427500,636000,1536000,2796000,4796000}))*1.021,-2))</f>
        <v/>
      </c>
      <c r="N1756" s="21">
        <f>IF(K1756&lt;=0,0,ROUNDDOWN((K1756*LOOKUP(K1756,{0,1950001,3300001,6950001,9000001,18000001,40000001},{0.05,0.1,0.2,0.23,0.33,0.4,0.45})-LOOKUP(K1756,{0,1950001,3300001,6950001,9000001,18000001,40000001},{0,97500,427500,636000,1536000,2796000,4796000}))*1.021,-2))</f>
        <v/>
      </c>
      <c r="O1756" s="21">
        <f>IF(L1756&lt;=0,0,ROUNDDOWN((L1756*LOOKUP(L1756,{0,1950001,3300001,6950001,9000001,18000001,40000001},{0.05,0.1,0.2,0.23,0.33,0.4,0.45})-LOOKUP(L1756,{0,1950001,3300001,6950001,9000001,18000001,40000001},{0,97500,427500,636000,1536000,2796000,4796000}))*1.021,-2))</f>
        <v/>
      </c>
      <c r="P1756" s="21">
        <f>MAX(0,ROUNDDOWN(F1756-E1756-430000,-3))</f>
        <v/>
      </c>
      <c r="Q1756" s="21">
        <f>MAX(0,ROUNDDOWN(F1756-E1756-430000-H1756,-3))</f>
        <v/>
      </c>
      <c r="R1756" s="21">
        <f>IF(F1756&lt;=450000,0,MAX(0,P1756*0.06-MIN(50000,P1756)*0.03))</f>
        <v/>
      </c>
      <c r="S1756" s="21">
        <f>IF(F1756&lt;=450000,0,MAX(0,P1756*0.04-MIN(50000,P1756)*0.02))</f>
        <v/>
      </c>
      <c r="T1756" s="21">
        <f>IF(F1756&lt;=450000,0,MAX(0,Q1756*0.06-MIN(50000,Q1756)*0.03))</f>
        <v/>
      </c>
      <c r="U1756" s="21">
        <f>IF(F1756&lt;=450000,0,MAX(0,Q1756*0.04-MIN(50000,Q1756)*0.02))</f>
        <v/>
      </c>
      <c r="V1756" s="21">
        <f>50000+MAX(0,G1756-480000)</f>
        <v/>
      </c>
      <c r="W1756" s="21">
        <f>P1756-V1756</f>
        <v/>
      </c>
      <c r="X1756" s="21">
        <f>Q1756-V1756</f>
        <v/>
      </c>
      <c r="Y1756" s="22">
        <f>IF(W1756&lt;0,0.9,LOOKUP(W1756,{0,1950001,3300001,6950001,9000001,18000001,40000001},{0.84895,0.7979,0.6958,0.66517,0.56307,0.4916,0.44055}))</f>
        <v/>
      </c>
      <c r="Z1756" s="22">
        <f>IF(X1756&lt;0,0.9,LOOKUP(X1756,{0,1950001,3300001,6950001,9000001,18000001,40000001},{0.84895,0.7979,0.6958,0.66517,0.56307,0.4916,0.44055}))</f>
        <v/>
      </c>
      <c r="AA1756" s="22">
        <f>IF(W1756&lt;0,0,CHOOSE(MATCH(W1756,{0,1950001,3300001,6950001,9000001},1),5.105/84.895,10.21/79.79,20.42/69.58,23.483/66.517,33.693/56.307))</f>
        <v/>
      </c>
      <c r="AB1756" s="21">
        <f>IF(C1756&lt;=2000,0,(MIN(C1756,ROUNDDOWN(F1756*0.3,0))-2000)*0.1)</f>
        <v/>
      </c>
      <c r="AC1756" s="21">
        <f>IF(C1756&lt;=2000,0,MIN((C1756-2000)*Y1756,(R1756+S1756)*0.2))</f>
        <v/>
      </c>
      <c r="AD1756" s="21">
        <f>IF(C1756&lt;=2000,0,MIN((C1756-2000)*Z1756,(T1756+U1756)*0.2))</f>
        <v/>
      </c>
      <c r="AE1756" s="21">
        <f>AC1756*AA1756</f>
        <v/>
      </c>
      <c r="AF1756" s="21">
        <f>ROUNDDOWN(R1756,-2)+ROUNDDOWN(S1756,-2)</f>
        <v/>
      </c>
      <c r="AG1756" s="21">
        <f>ROUNDDOWN(MAX(0,R1756-(AB1756+AC1756+AE1756)*0.6),-2)+ROUNDDOWN(MAX(0,S1756-(AB1756+AC1756+AE1756)*0.4),-2)</f>
        <v/>
      </c>
      <c r="AH1756" s="21">
        <f>ROUNDDOWN(MAX(0,T1756-(AB1756+AD1756)*0.6),-2)+ROUNDDOWN(MAX(0,U1756-(AB1756+AD1756)*0.4),-2)</f>
        <v/>
      </c>
      <c r="AI1756" s="21">
        <f>ROUNDDOWN(T1756,-2)+ROUNDDOWN(U1756,-2)</f>
        <v/>
      </c>
      <c r="AJ1756" s="21">
        <f>M1756+AF1756</f>
        <v/>
      </c>
      <c r="AK1756" s="21">
        <f>M1756+AG1756</f>
        <v/>
      </c>
      <c r="AL1756" s="21">
        <f>N1756+AH1756</f>
        <v/>
      </c>
      <c r="AM1756" s="21">
        <f>O1756+AI1756</f>
        <v/>
      </c>
      <c r="AN1756" s="21">
        <f>N1756+AI1756</f>
        <v/>
      </c>
      <c r="AO1756" s="21">
        <f>ROUNDDOWN((R1756+S1756)*0.2/Y1756+2000,0)</f>
        <v/>
      </c>
      <c r="AP1756" s="21">
        <f>ROUNDDOWN((T1756+U1756)*0.2/Z1756+2000,0)</f>
        <v/>
      </c>
      <c r="AQ1756" s="21">
        <f>AL1756-AK1756</f>
        <v/>
      </c>
      <c r="AR1756" s="21">
        <f>AM1756-AK1756</f>
        <v/>
      </c>
      <c r="AS1756" s="21">
        <f>AM1756-AL1756</f>
        <v/>
      </c>
      <c r="AT1756" s="21">
        <f>AK1756+C1756-AJ1756</f>
        <v/>
      </c>
      <c r="AU1756" s="21">
        <f>AL1756+C1756-AM1756</f>
        <v/>
      </c>
      <c r="AV1756" s="21">
        <f>AN1756+C1756-AM1756</f>
        <v/>
      </c>
    </row>
    <row r="1757">
      <c r="A1757" t="inlineStr">
        <is>
          <t>年収別 上限+5万</t>
        </is>
      </c>
      <c r="B1757" s="21">
        <f>'4_年収別'!$A$179</f>
        <v/>
      </c>
      <c r="C1757" s="21">
        <f>AO1757+50000</f>
        <v/>
      </c>
      <c r="D1757" s="21" t="n">
        <v>0</v>
      </c>
      <c r="E1757" s="21">
        <f>ROUND(MIN(B1757/12,650000)*12*0.0915+MIN(B1757/12,1390000)*12*(0.0504+0)+B1757*0.005,0)</f>
        <v/>
      </c>
      <c r="F1757" s="21">
        <f>IF(B1757&lt;741000,0,IF(B1757&lt;2191000,B1757-740000,IF(B1757&lt;2193000,1451000,IF(B1757&lt;2196000,1453000,IF(B1757&lt;2200000,1456000,IF(B1757&lt;3600000,ROUND(ROUNDDOWN(B1757/4,-3)*2.8,0)-80000,IF(B1757&lt;6600000,ROUND(ROUNDDOWN(B1757/4,-3)*3.2,0)-440000,IF(B1757&lt;8500000,ROUNDDOWN(B1757*0.9,0)-1100000,B1757-1950000))))))))</f>
        <v/>
      </c>
      <c r="G1757" s="21">
        <f>IF(F1757&gt;23500000,NA(),IF(F1757&lt;=4890000,1040000,IF(F1757&lt;=6550000,670000,620000)))</f>
        <v/>
      </c>
      <c r="H1757" s="21">
        <f>IF(D1757&lt;=0,0,MAX(0,MIN(2000000,D1757-MIN(100000,ROUNDDOWN(F1757*0.05,0)))))</f>
        <v/>
      </c>
      <c r="I1757" s="21">
        <f>IF(C1757&lt;=2000,0,MIN(C1757,ROUNDDOWN(F1757*0.4,0))-2000)</f>
        <v/>
      </c>
      <c r="J1757" s="21">
        <f>MAX(0,ROUNDDOWN(F1757-E1757-G1757,-3))</f>
        <v/>
      </c>
      <c r="K1757" s="21">
        <f>MAX(0,ROUNDDOWN(F1757-E1757-G1757-H1757-I1757,-3))</f>
        <v/>
      </c>
      <c r="L1757" s="21">
        <f>MAX(0,ROUNDDOWN(F1757-E1757-G1757-H1757,-3))</f>
        <v/>
      </c>
      <c r="M1757" s="21">
        <f>IF(J1757&lt;=0,0,ROUNDDOWN((J1757*LOOKUP(J1757,{0,1950001,3300001,6950001,9000001,18000001,40000001},{0.05,0.1,0.2,0.23,0.33,0.4,0.45})-LOOKUP(J1757,{0,1950001,3300001,6950001,9000001,18000001,40000001},{0,97500,427500,636000,1536000,2796000,4796000}))*1.021,-2))</f>
        <v/>
      </c>
      <c r="N1757" s="21">
        <f>IF(K1757&lt;=0,0,ROUNDDOWN((K1757*LOOKUP(K1757,{0,1950001,3300001,6950001,9000001,18000001,40000001},{0.05,0.1,0.2,0.23,0.33,0.4,0.45})-LOOKUP(K1757,{0,1950001,3300001,6950001,9000001,18000001,40000001},{0,97500,427500,636000,1536000,2796000,4796000}))*1.021,-2))</f>
        <v/>
      </c>
      <c r="O1757" s="21">
        <f>IF(L1757&lt;=0,0,ROUNDDOWN((L1757*LOOKUP(L1757,{0,1950001,3300001,6950001,9000001,18000001,40000001},{0.05,0.1,0.2,0.23,0.33,0.4,0.45})-LOOKUP(L1757,{0,1950001,3300001,6950001,9000001,18000001,40000001},{0,97500,427500,636000,1536000,2796000,4796000}))*1.021,-2))</f>
        <v/>
      </c>
      <c r="P1757" s="21">
        <f>MAX(0,ROUNDDOWN(F1757-E1757-430000,-3))</f>
        <v/>
      </c>
      <c r="Q1757" s="21">
        <f>MAX(0,ROUNDDOWN(F1757-E1757-430000-H1757,-3))</f>
        <v/>
      </c>
      <c r="R1757" s="21">
        <f>IF(F1757&lt;=450000,0,MAX(0,P1757*0.06-MIN(50000,P1757)*0.03))</f>
        <v/>
      </c>
      <c r="S1757" s="21">
        <f>IF(F1757&lt;=450000,0,MAX(0,P1757*0.04-MIN(50000,P1757)*0.02))</f>
        <v/>
      </c>
      <c r="T1757" s="21">
        <f>IF(F1757&lt;=450000,0,MAX(0,Q1757*0.06-MIN(50000,Q1757)*0.03))</f>
        <v/>
      </c>
      <c r="U1757" s="21">
        <f>IF(F1757&lt;=450000,0,MAX(0,Q1757*0.04-MIN(50000,Q1757)*0.02))</f>
        <v/>
      </c>
      <c r="V1757" s="21">
        <f>50000+MAX(0,G1757-480000)</f>
        <v/>
      </c>
      <c r="W1757" s="21">
        <f>P1757-V1757</f>
        <v/>
      </c>
      <c r="X1757" s="21">
        <f>Q1757-V1757</f>
        <v/>
      </c>
      <c r="Y1757" s="22">
        <f>IF(W1757&lt;0,0.9,LOOKUP(W1757,{0,1950001,3300001,6950001,9000001,18000001,40000001},{0.84895,0.7979,0.6958,0.66517,0.56307,0.4916,0.44055}))</f>
        <v/>
      </c>
      <c r="Z1757" s="22">
        <f>IF(X1757&lt;0,0.9,LOOKUP(X1757,{0,1950001,3300001,6950001,9000001,18000001,40000001},{0.84895,0.7979,0.6958,0.66517,0.56307,0.4916,0.44055}))</f>
        <v/>
      </c>
      <c r="AA1757" s="22">
        <f>IF(W1757&lt;0,0,CHOOSE(MATCH(W1757,{0,1950001,3300001,6950001,9000001},1),5.105/84.895,10.21/79.79,20.42/69.58,23.483/66.517,33.693/56.307))</f>
        <v/>
      </c>
      <c r="AB1757" s="21">
        <f>IF(C1757&lt;=2000,0,(MIN(C1757,ROUNDDOWN(F1757*0.3,0))-2000)*0.1)</f>
        <v/>
      </c>
      <c r="AC1757" s="21">
        <f>IF(C1757&lt;=2000,0,MIN((C1757-2000)*Y1757,(R1757+S1757)*0.2))</f>
        <v/>
      </c>
      <c r="AD1757" s="21">
        <f>IF(C1757&lt;=2000,0,MIN((C1757-2000)*Z1757,(T1757+U1757)*0.2))</f>
        <v/>
      </c>
      <c r="AE1757" s="21">
        <f>AC1757*AA1757</f>
        <v/>
      </c>
      <c r="AF1757" s="21">
        <f>ROUNDDOWN(R1757,-2)+ROUNDDOWN(S1757,-2)</f>
        <v/>
      </c>
      <c r="AG1757" s="21">
        <f>ROUNDDOWN(MAX(0,R1757-(AB1757+AC1757+AE1757)*0.6),-2)+ROUNDDOWN(MAX(0,S1757-(AB1757+AC1757+AE1757)*0.4),-2)</f>
        <v/>
      </c>
      <c r="AH1757" s="21">
        <f>ROUNDDOWN(MAX(0,T1757-(AB1757+AD1757)*0.6),-2)+ROUNDDOWN(MAX(0,U1757-(AB1757+AD1757)*0.4),-2)</f>
        <v/>
      </c>
      <c r="AI1757" s="21">
        <f>ROUNDDOWN(T1757,-2)+ROUNDDOWN(U1757,-2)</f>
        <v/>
      </c>
      <c r="AJ1757" s="21">
        <f>M1757+AF1757</f>
        <v/>
      </c>
      <c r="AK1757" s="21">
        <f>M1757+AG1757</f>
        <v/>
      </c>
      <c r="AL1757" s="21">
        <f>N1757+AH1757</f>
        <v/>
      </c>
      <c r="AM1757" s="21">
        <f>O1757+AI1757</f>
        <v/>
      </c>
      <c r="AN1757" s="21">
        <f>N1757+AI1757</f>
        <v/>
      </c>
      <c r="AO1757" s="21">
        <f>ROUNDDOWN((R1757+S1757)*0.2/Y1757+2000,0)</f>
        <v/>
      </c>
      <c r="AP1757" s="21">
        <f>ROUNDDOWN((T1757+U1757)*0.2/Z1757+2000,0)</f>
        <v/>
      </c>
      <c r="AQ1757" s="21">
        <f>AL1757-AK1757</f>
        <v/>
      </c>
      <c r="AR1757" s="21">
        <f>AM1757-AK1757</f>
        <v/>
      </c>
      <c r="AS1757" s="21">
        <f>AM1757-AL1757</f>
        <v/>
      </c>
      <c r="AT1757" s="21">
        <f>AK1757+C1757-AJ1757</f>
        <v/>
      </c>
      <c r="AU1757" s="21">
        <f>AL1757+C1757-AM1757</f>
        <v/>
      </c>
      <c r="AV1757" s="21">
        <f>AN1757+C1757-AM1757</f>
        <v/>
      </c>
    </row>
    <row r="1758">
      <c r="A1758" t="inlineStr">
        <is>
          <t>年収別 医療費15万</t>
        </is>
      </c>
      <c r="B1758" s="21">
        <f>'4_年収別'!$A$180</f>
        <v/>
      </c>
      <c r="C1758" s="21">
        <f>AO1758</f>
        <v/>
      </c>
      <c r="D1758" s="21" t="n">
        <v>150000</v>
      </c>
      <c r="E1758" s="21">
        <f>ROUND(MIN(B1758/12,650000)*12*0.0915+MIN(B1758/12,1390000)*12*(0.0504+0)+B1758*0.005,0)</f>
        <v/>
      </c>
      <c r="F1758" s="21">
        <f>IF(B1758&lt;741000,0,IF(B1758&lt;2191000,B1758-740000,IF(B1758&lt;2193000,1451000,IF(B1758&lt;2196000,1453000,IF(B1758&lt;2200000,1456000,IF(B1758&lt;3600000,ROUND(ROUNDDOWN(B1758/4,-3)*2.8,0)-80000,IF(B1758&lt;6600000,ROUND(ROUNDDOWN(B1758/4,-3)*3.2,0)-440000,IF(B1758&lt;8500000,ROUNDDOWN(B1758*0.9,0)-1100000,B1758-1950000))))))))</f>
        <v/>
      </c>
      <c r="G1758" s="21">
        <f>IF(F1758&gt;23500000,NA(),IF(F1758&lt;=4890000,1040000,IF(F1758&lt;=6550000,670000,620000)))</f>
        <v/>
      </c>
      <c r="H1758" s="21">
        <f>IF(D1758&lt;=0,0,MAX(0,MIN(2000000,D1758-MIN(100000,ROUNDDOWN(F1758*0.05,0)))))</f>
        <v/>
      </c>
      <c r="I1758" s="21">
        <f>IF(C1758&lt;=2000,0,MIN(C1758,ROUNDDOWN(F1758*0.4,0))-2000)</f>
        <v/>
      </c>
      <c r="J1758" s="21">
        <f>MAX(0,ROUNDDOWN(F1758-E1758-G1758,-3))</f>
        <v/>
      </c>
      <c r="K1758" s="21">
        <f>MAX(0,ROUNDDOWN(F1758-E1758-G1758-H1758-I1758,-3))</f>
        <v/>
      </c>
      <c r="L1758" s="21">
        <f>MAX(0,ROUNDDOWN(F1758-E1758-G1758-H1758,-3))</f>
        <v/>
      </c>
      <c r="M1758" s="21">
        <f>IF(J1758&lt;=0,0,ROUNDDOWN((J1758*LOOKUP(J1758,{0,1950001,3300001,6950001,9000001,18000001,40000001},{0.05,0.1,0.2,0.23,0.33,0.4,0.45})-LOOKUP(J1758,{0,1950001,3300001,6950001,9000001,18000001,40000001},{0,97500,427500,636000,1536000,2796000,4796000}))*1.021,-2))</f>
        <v/>
      </c>
      <c r="N1758" s="21">
        <f>IF(K1758&lt;=0,0,ROUNDDOWN((K1758*LOOKUP(K1758,{0,1950001,3300001,6950001,9000001,18000001,40000001},{0.05,0.1,0.2,0.23,0.33,0.4,0.45})-LOOKUP(K1758,{0,1950001,3300001,6950001,9000001,18000001,40000001},{0,97500,427500,636000,1536000,2796000,4796000}))*1.021,-2))</f>
        <v/>
      </c>
      <c r="O1758" s="21">
        <f>IF(L1758&lt;=0,0,ROUNDDOWN((L1758*LOOKUP(L1758,{0,1950001,3300001,6950001,9000001,18000001,40000001},{0.05,0.1,0.2,0.23,0.33,0.4,0.45})-LOOKUP(L1758,{0,1950001,3300001,6950001,9000001,18000001,40000001},{0,97500,427500,636000,1536000,2796000,4796000}))*1.021,-2))</f>
        <v/>
      </c>
      <c r="P1758" s="21">
        <f>MAX(0,ROUNDDOWN(F1758-E1758-430000,-3))</f>
        <v/>
      </c>
      <c r="Q1758" s="21">
        <f>MAX(0,ROUNDDOWN(F1758-E1758-430000-H1758,-3))</f>
        <v/>
      </c>
      <c r="R1758" s="21">
        <f>IF(F1758&lt;=450000,0,MAX(0,P1758*0.06-MIN(50000,P1758)*0.03))</f>
        <v/>
      </c>
      <c r="S1758" s="21">
        <f>IF(F1758&lt;=450000,0,MAX(0,P1758*0.04-MIN(50000,P1758)*0.02))</f>
        <v/>
      </c>
      <c r="T1758" s="21">
        <f>IF(F1758&lt;=450000,0,MAX(0,Q1758*0.06-MIN(50000,Q1758)*0.03))</f>
        <v/>
      </c>
      <c r="U1758" s="21">
        <f>IF(F1758&lt;=450000,0,MAX(0,Q1758*0.04-MIN(50000,Q1758)*0.02))</f>
        <v/>
      </c>
      <c r="V1758" s="21">
        <f>50000+MAX(0,G1758-480000)</f>
        <v/>
      </c>
      <c r="W1758" s="21">
        <f>P1758-V1758</f>
        <v/>
      </c>
      <c r="X1758" s="21">
        <f>Q1758-V1758</f>
        <v/>
      </c>
      <c r="Y1758" s="22">
        <f>IF(W1758&lt;0,0.9,LOOKUP(W1758,{0,1950001,3300001,6950001,9000001,18000001,40000001},{0.84895,0.7979,0.6958,0.66517,0.56307,0.4916,0.44055}))</f>
        <v/>
      </c>
      <c r="Z1758" s="22">
        <f>IF(X1758&lt;0,0.9,LOOKUP(X1758,{0,1950001,3300001,6950001,9000001,18000001,40000001},{0.84895,0.7979,0.6958,0.66517,0.56307,0.4916,0.44055}))</f>
        <v/>
      </c>
      <c r="AA1758" s="22">
        <f>IF(W1758&lt;0,0,CHOOSE(MATCH(W1758,{0,1950001,3300001,6950001,9000001},1),5.105/84.895,10.21/79.79,20.42/69.58,23.483/66.517,33.693/56.307))</f>
        <v/>
      </c>
      <c r="AB1758" s="21">
        <f>IF(C1758&lt;=2000,0,(MIN(C1758,ROUNDDOWN(F1758*0.3,0))-2000)*0.1)</f>
        <v/>
      </c>
      <c r="AC1758" s="21">
        <f>IF(C1758&lt;=2000,0,MIN((C1758-2000)*Y1758,(R1758+S1758)*0.2))</f>
        <v/>
      </c>
      <c r="AD1758" s="21">
        <f>IF(C1758&lt;=2000,0,MIN((C1758-2000)*Z1758,(T1758+U1758)*0.2))</f>
        <v/>
      </c>
      <c r="AE1758" s="21">
        <f>AC1758*AA1758</f>
        <v/>
      </c>
      <c r="AF1758" s="21">
        <f>ROUNDDOWN(R1758,-2)+ROUNDDOWN(S1758,-2)</f>
        <v/>
      </c>
      <c r="AG1758" s="21">
        <f>ROUNDDOWN(MAX(0,R1758-(AB1758+AC1758+AE1758)*0.6),-2)+ROUNDDOWN(MAX(0,S1758-(AB1758+AC1758+AE1758)*0.4),-2)</f>
        <v/>
      </c>
      <c r="AH1758" s="21">
        <f>ROUNDDOWN(MAX(0,T1758-(AB1758+AD1758)*0.6),-2)+ROUNDDOWN(MAX(0,U1758-(AB1758+AD1758)*0.4),-2)</f>
        <v/>
      </c>
      <c r="AI1758" s="21">
        <f>ROUNDDOWN(T1758,-2)+ROUNDDOWN(U1758,-2)</f>
        <v/>
      </c>
      <c r="AJ1758" s="21">
        <f>M1758+AF1758</f>
        <v/>
      </c>
      <c r="AK1758" s="21">
        <f>M1758+AG1758</f>
        <v/>
      </c>
      <c r="AL1758" s="21">
        <f>N1758+AH1758</f>
        <v/>
      </c>
      <c r="AM1758" s="21">
        <f>O1758+AI1758</f>
        <v/>
      </c>
      <c r="AN1758" s="21">
        <f>N1758+AI1758</f>
        <v/>
      </c>
      <c r="AO1758" s="21">
        <f>ROUNDDOWN((R1758+S1758)*0.2/Y1758+2000,0)</f>
        <v/>
      </c>
      <c r="AP1758" s="21">
        <f>ROUNDDOWN((T1758+U1758)*0.2/Z1758+2000,0)</f>
        <v/>
      </c>
      <c r="AQ1758" s="21">
        <f>AL1758-AK1758</f>
        <v/>
      </c>
      <c r="AR1758" s="21">
        <f>AM1758-AK1758</f>
        <v/>
      </c>
      <c r="AS1758" s="21">
        <f>AM1758-AL1758</f>
        <v/>
      </c>
      <c r="AT1758" s="21">
        <f>AK1758+C1758-AJ1758</f>
        <v/>
      </c>
      <c r="AU1758" s="21">
        <f>AL1758+C1758-AM1758</f>
        <v/>
      </c>
      <c r="AV1758" s="21">
        <f>AN1758+C1758-AM1758</f>
        <v/>
      </c>
    </row>
    <row r="1759">
      <c r="A1759" t="inlineStr">
        <is>
          <t>年収別 上限+5万</t>
        </is>
      </c>
      <c r="B1759" s="21">
        <f>'4_年収別'!$A$180</f>
        <v/>
      </c>
      <c r="C1759" s="21">
        <f>AO1759+50000</f>
        <v/>
      </c>
      <c r="D1759" s="21" t="n">
        <v>0</v>
      </c>
      <c r="E1759" s="21">
        <f>ROUND(MIN(B1759/12,650000)*12*0.0915+MIN(B1759/12,1390000)*12*(0.0504+0)+B1759*0.005,0)</f>
        <v/>
      </c>
      <c r="F1759" s="21">
        <f>IF(B1759&lt;741000,0,IF(B1759&lt;2191000,B1759-740000,IF(B1759&lt;2193000,1451000,IF(B1759&lt;2196000,1453000,IF(B1759&lt;2200000,1456000,IF(B1759&lt;3600000,ROUND(ROUNDDOWN(B1759/4,-3)*2.8,0)-80000,IF(B1759&lt;6600000,ROUND(ROUNDDOWN(B1759/4,-3)*3.2,0)-440000,IF(B1759&lt;8500000,ROUNDDOWN(B1759*0.9,0)-1100000,B1759-1950000))))))))</f>
        <v/>
      </c>
      <c r="G1759" s="21">
        <f>IF(F1759&gt;23500000,NA(),IF(F1759&lt;=4890000,1040000,IF(F1759&lt;=6550000,670000,620000)))</f>
        <v/>
      </c>
      <c r="H1759" s="21">
        <f>IF(D1759&lt;=0,0,MAX(0,MIN(2000000,D1759-MIN(100000,ROUNDDOWN(F1759*0.05,0)))))</f>
        <v/>
      </c>
      <c r="I1759" s="21">
        <f>IF(C1759&lt;=2000,0,MIN(C1759,ROUNDDOWN(F1759*0.4,0))-2000)</f>
        <v/>
      </c>
      <c r="J1759" s="21">
        <f>MAX(0,ROUNDDOWN(F1759-E1759-G1759,-3))</f>
        <v/>
      </c>
      <c r="K1759" s="21">
        <f>MAX(0,ROUNDDOWN(F1759-E1759-G1759-H1759-I1759,-3))</f>
        <v/>
      </c>
      <c r="L1759" s="21">
        <f>MAX(0,ROUNDDOWN(F1759-E1759-G1759-H1759,-3))</f>
        <v/>
      </c>
      <c r="M1759" s="21">
        <f>IF(J1759&lt;=0,0,ROUNDDOWN((J1759*LOOKUP(J1759,{0,1950001,3300001,6950001,9000001,18000001,40000001},{0.05,0.1,0.2,0.23,0.33,0.4,0.45})-LOOKUP(J1759,{0,1950001,3300001,6950001,9000001,18000001,40000001},{0,97500,427500,636000,1536000,2796000,4796000}))*1.021,-2))</f>
        <v/>
      </c>
      <c r="N1759" s="21">
        <f>IF(K1759&lt;=0,0,ROUNDDOWN((K1759*LOOKUP(K1759,{0,1950001,3300001,6950001,9000001,18000001,40000001},{0.05,0.1,0.2,0.23,0.33,0.4,0.45})-LOOKUP(K1759,{0,1950001,3300001,6950001,9000001,18000001,40000001},{0,97500,427500,636000,1536000,2796000,4796000}))*1.021,-2))</f>
        <v/>
      </c>
      <c r="O1759" s="21">
        <f>IF(L1759&lt;=0,0,ROUNDDOWN((L1759*LOOKUP(L1759,{0,1950001,3300001,6950001,9000001,18000001,40000001},{0.05,0.1,0.2,0.23,0.33,0.4,0.45})-LOOKUP(L1759,{0,1950001,3300001,6950001,9000001,18000001,40000001},{0,97500,427500,636000,1536000,2796000,4796000}))*1.021,-2))</f>
        <v/>
      </c>
      <c r="P1759" s="21">
        <f>MAX(0,ROUNDDOWN(F1759-E1759-430000,-3))</f>
        <v/>
      </c>
      <c r="Q1759" s="21">
        <f>MAX(0,ROUNDDOWN(F1759-E1759-430000-H1759,-3))</f>
        <v/>
      </c>
      <c r="R1759" s="21">
        <f>IF(F1759&lt;=450000,0,MAX(0,P1759*0.06-MIN(50000,P1759)*0.03))</f>
        <v/>
      </c>
      <c r="S1759" s="21">
        <f>IF(F1759&lt;=450000,0,MAX(0,P1759*0.04-MIN(50000,P1759)*0.02))</f>
        <v/>
      </c>
      <c r="T1759" s="21">
        <f>IF(F1759&lt;=450000,0,MAX(0,Q1759*0.06-MIN(50000,Q1759)*0.03))</f>
        <v/>
      </c>
      <c r="U1759" s="21">
        <f>IF(F1759&lt;=450000,0,MAX(0,Q1759*0.04-MIN(50000,Q1759)*0.02))</f>
        <v/>
      </c>
      <c r="V1759" s="21">
        <f>50000+MAX(0,G1759-480000)</f>
        <v/>
      </c>
      <c r="W1759" s="21">
        <f>P1759-V1759</f>
        <v/>
      </c>
      <c r="X1759" s="21">
        <f>Q1759-V1759</f>
        <v/>
      </c>
      <c r="Y1759" s="22">
        <f>IF(W1759&lt;0,0.9,LOOKUP(W1759,{0,1950001,3300001,6950001,9000001,18000001,40000001},{0.84895,0.7979,0.6958,0.66517,0.56307,0.4916,0.44055}))</f>
        <v/>
      </c>
      <c r="Z1759" s="22">
        <f>IF(X1759&lt;0,0.9,LOOKUP(X1759,{0,1950001,3300001,6950001,9000001,18000001,40000001},{0.84895,0.7979,0.6958,0.66517,0.56307,0.4916,0.44055}))</f>
        <v/>
      </c>
      <c r="AA1759" s="22">
        <f>IF(W1759&lt;0,0,CHOOSE(MATCH(W1759,{0,1950001,3300001,6950001,9000001},1),5.105/84.895,10.21/79.79,20.42/69.58,23.483/66.517,33.693/56.307))</f>
        <v/>
      </c>
      <c r="AB1759" s="21">
        <f>IF(C1759&lt;=2000,0,(MIN(C1759,ROUNDDOWN(F1759*0.3,0))-2000)*0.1)</f>
        <v/>
      </c>
      <c r="AC1759" s="21">
        <f>IF(C1759&lt;=2000,0,MIN((C1759-2000)*Y1759,(R1759+S1759)*0.2))</f>
        <v/>
      </c>
      <c r="AD1759" s="21">
        <f>IF(C1759&lt;=2000,0,MIN((C1759-2000)*Z1759,(T1759+U1759)*0.2))</f>
        <v/>
      </c>
      <c r="AE1759" s="21">
        <f>AC1759*AA1759</f>
        <v/>
      </c>
      <c r="AF1759" s="21">
        <f>ROUNDDOWN(R1759,-2)+ROUNDDOWN(S1759,-2)</f>
        <v/>
      </c>
      <c r="AG1759" s="21">
        <f>ROUNDDOWN(MAX(0,R1759-(AB1759+AC1759+AE1759)*0.6),-2)+ROUNDDOWN(MAX(0,S1759-(AB1759+AC1759+AE1759)*0.4),-2)</f>
        <v/>
      </c>
      <c r="AH1759" s="21">
        <f>ROUNDDOWN(MAX(0,T1759-(AB1759+AD1759)*0.6),-2)+ROUNDDOWN(MAX(0,U1759-(AB1759+AD1759)*0.4),-2)</f>
        <v/>
      </c>
      <c r="AI1759" s="21">
        <f>ROUNDDOWN(T1759,-2)+ROUNDDOWN(U1759,-2)</f>
        <v/>
      </c>
      <c r="AJ1759" s="21">
        <f>M1759+AF1759</f>
        <v/>
      </c>
      <c r="AK1759" s="21">
        <f>M1759+AG1759</f>
        <v/>
      </c>
      <c r="AL1759" s="21">
        <f>N1759+AH1759</f>
        <v/>
      </c>
      <c r="AM1759" s="21">
        <f>O1759+AI1759</f>
        <v/>
      </c>
      <c r="AN1759" s="21">
        <f>N1759+AI1759</f>
        <v/>
      </c>
      <c r="AO1759" s="21">
        <f>ROUNDDOWN((R1759+S1759)*0.2/Y1759+2000,0)</f>
        <v/>
      </c>
      <c r="AP1759" s="21">
        <f>ROUNDDOWN((T1759+U1759)*0.2/Z1759+2000,0)</f>
        <v/>
      </c>
      <c r="AQ1759" s="21">
        <f>AL1759-AK1759</f>
        <v/>
      </c>
      <c r="AR1759" s="21">
        <f>AM1759-AK1759</f>
        <v/>
      </c>
      <c r="AS1759" s="21">
        <f>AM1759-AL1759</f>
        <v/>
      </c>
      <c r="AT1759" s="21">
        <f>AK1759+C1759-AJ1759</f>
        <v/>
      </c>
      <c r="AU1759" s="21">
        <f>AL1759+C1759-AM1759</f>
        <v/>
      </c>
      <c r="AV1759" s="21">
        <f>AN1759+C1759-AM1759</f>
        <v/>
      </c>
    </row>
    <row r="1760">
      <c r="A1760" t="inlineStr">
        <is>
          <t>年収別 医療費15万</t>
        </is>
      </c>
      <c r="B1760" s="21">
        <f>'4_年収別'!$A$181</f>
        <v/>
      </c>
      <c r="C1760" s="21">
        <f>AO1760</f>
        <v/>
      </c>
      <c r="D1760" s="21" t="n">
        <v>150000</v>
      </c>
      <c r="E1760" s="21">
        <f>ROUND(MIN(B1760/12,650000)*12*0.0915+MIN(B1760/12,1390000)*12*(0.0504+0)+B1760*0.005,0)</f>
        <v/>
      </c>
      <c r="F1760" s="21">
        <f>IF(B1760&lt;741000,0,IF(B1760&lt;2191000,B1760-740000,IF(B1760&lt;2193000,1451000,IF(B1760&lt;2196000,1453000,IF(B1760&lt;2200000,1456000,IF(B1760&lt;3600000,ROUND(ROUNDDOWN(B1760/4,-3)*2.8,0)-80000,IF(B1760&lt;6600000,ROUND(ROUNDDOWN(B1760/4,-3)*3.2,0)-440000,IF(B1760&lt;8500000,ROUNDDOWN(B1760*0.9,0)-1100000,B1760-1950000))))))))</f>
        <v/>
      </c>
      <c r="G1760" s="21">
        <f>IF(F1760&gt;23500000,NA(),IF(F1760&lt;=4890000,1040000,IF(F1760&lt;=6550000,670000,620000)))</f>
        <v/>
      </c>
      <c r="H1760" s="21">
        <f>IF(D1760&lt;=0,0,MAX(0,MIN(2000000,D1760-MIN(100000,ROUNDDOWN(F1760*0.05,0)))))</f>
        <v/>
      </c>
      <c r="I1760" s="21">
        <f>IF(C1760&lt;=2000,0,MIN(C1760,ROUNDDOWN(F1760*0.4,0))-2000)</f>
        <v/>
      </c>
      <c r="J1760" s="21">
        <f>MAX(0,ROUNDDOWN(F1760-E1760-G1760,-3))</f>
        <v/>
      </c>
      <c r="K1760" s="21">
        <f>MAX(0,ROUNDDOWN(F1760-E1760-G1760-H1760-I1760,-3))</f>
        <v/>
      </c>
      <c r="L1760" s="21">
        <f>MAX(0,ROUNDDOWN(F1760-E1760-G1760-H1760,-3))</f>
        <v/>
      </c>
      <c r="M1760" s="21">
        <f>IF(J1760&lt;=0,0,ROUNDDOWN((J1760*LOOKUP(J1760,{0,1950001,3300001,6950001,9000001,18000001,40000001},{0.05,0.1,0.2,0.23,0.33,0.4,0.45})-LOOKUP(J1760,{0,1950001,3300001,6950001,9000001,18000001,40000001},{0,97500,427500,636000,1536000,2796000,4796000}))*1.021,-2))</f>
        <v/>
      </c>
      <c r="N1760" s="21">
        <f>IF(K1760&lt;=0,0,ROUNDDOWN((K1760*LOOKUP(K1760,{0,1950001,3300001,6950001,9000001,18000001,40000001},{0.05,0.1,0.2,0.23,0.33,0.4,0.45})-LOOKUP(K1760,{0,1950001,3300001,6950001,9000001,18000001,40000001},{0,97500,427500,636000,1536000,2796000,4796000}))*1.021,-2))</f>
        <v/>
      </c>
      <c r="O1760" s="21">
        <f>IF(L1760&lt;=0,0,ROUNDDOWN((L1760*LOOKUP(L1760,{0,1950001,3300001,6950001,9000001,18000001,40000001},{0.05,0.1,0.2,0.23,0.33,0.4,0.45})-LOOKUP(L1760,{0,1950001,3300001,6950001,9000001,18000001,40000001},{0,97500,427500,636000,1536000,2796000,4796000}))*1.021,-2))</f>
        <v/>
      </c>
      <c r="P1760" s="21">
        <f>MAX(0,ROUNDDOWN(F1760-E1760-430000,-3))</f>
        <v/>
      </c>
      <c r="Q1760" s="21">
        <f>MAX(0,ROUNDDOWN(F1760-E1760-430000-H1760,-3))</f>
        <v/>
      </c>
      <c r="R1760" s="21">
        <f>IF(F1760&lt;=450000,0,MAX(0,P1760*0.06-MIN(50000,P1760)*0.03))</f>
        <v/>
      </c>
      <c r="S1760" s="21">
        <f>IF(F1760&lt;=450000,0,MAX(0,P1760*0.04-MIN(50000,P1760)*0.02))</f>
        <v/>
      </c>
      <c r="T1760" s="21">
        <f>IF(F1760&lt;=450000,0,MAX(0,Q1760*0.06-MIN(50000,Q1760)*0.03))</f>
        <v/>
      </c>
      <c r="U1760" s="21">
        <f>IF(F1760&lt;=450000,0,MAX(0,Q1760*0.04-MIN(50000,Q1760)*0.02))</f>
        <v/>
      </c>
      <c r="V1760" s="21">
        <f>50000+MAX(0,G1760-480000)</f>
        <v/>
      </c>
      <c r="W1760" s="21">
        <f>P1760-V1760</f>
        <v/>
      </c>
      <c r="X1760" s="21">
        <f>Q1760-V1760</f>
        <v/>
      </c>
      <c r="Y1760" s="22">
        <f>IF(W1760&lt;0,0.9,LOOKUP(W1760,{0,1950001,3300001,6950001,9000001,18000001,40000001},{0.84895,0.7979,0.6958,0.66517,0.56307,0.4916,0.44055}))</f>
        <v/>
      </c>
      <c r="Z1760" s="22">
        <f>IF(X1760&lt;0,0.9,LOOKUP(X1760,{0,1950001,3300001,6950001,9000001,18000001,40000001},{0.84895,0.7979,0.6958,0.66517,0.56307,0.4916,0.44055}))</f>
        <v/>
      </c>
      <c r="AA1760" s="22">
        <f>IF(W1760&lt;0,0,CHOOSE(MATCH(W1760,{0,1950001,3300001,6950001,9000001},1),5.105/84.895,10.21/79.79,20.42/69.58,23.483/66.517,33.693/56.307))</f>
        <v/>
      </c>
      <c r="AB1760" s="21">
        <f>IF(C1760&lt;=2000,0,(MIN(C1760,ROUNDDOWN(F1760*0.3,0))-2000)*0.1)</f>
        <v/>
      </c>
      <c r="AC1760" s="21">
        <f>IF(C1760&lt;=2000,0,MIN((C1760-2000)*Y1760,(R1760+S1760)*0.2))</f>
        <v/>
      </c>
      <c r="AD1760" s="21">
        <f>IF(C1760&lt;=2000,0,MIN((C1760-2000)*Z1760,(T1760+U1760)*0.2))</f>
        <v/>
      </c>
      <c r="AE1760" s="21">
        <f>AC1760*AA1760</f>
        <v/>
      </c>
      <c r="AF1760" s="21">
        <f>ROUNDDOWN(R1760,-2)+ROUNDDOWN(S1760,-2)</f>
        <v/>
      </c>
      <c r="AG1760" s="21">
        <f>ROUNDDOWN(MAX(0,R1760-(AB1760+AC1760+AE1760)*0.6),-2)+ROUNDDOWN(MAX(0,S1760-(AB1760+AC1760+AE1760)*0.4),-2)</f>
        <v/>
      </c>
      <c r="AH1760" s="21">
        <f>ROUNDDOWN(MAX(0,T1760-(AB1760+AD1760)*0.6),-2)+ROUNDDOWN(MAX(0,U1760-(AB1760+AD1760)*0.4),-2)</f>
        <v/>
      </c>
      <c r="AI1760" s="21">
        <f>ROUNDDOWN(T1760,-2)+ROUNDDOWN(U1760,-2)</f>
        <v/>
      </c>
      <c r="AJ1760" s="21">
        <f>M1760+AF1760</f>
        <v/>
      </c>
      <c r="AK1760" s="21">
        <f>M1760+AG1760</f>
        <v/>
      </c>
      <c r="AL1760" s="21">
        <f>N1760+AH1760</f>
        <v/>
      </c>
      <c r="AM1760" s="21">
        <f>O1760+AI1760</f>
        <v/>
      </c>
      <c r="AN1760" s="21">
        <f>N1760+AI1760</f>
        <v/>
      </c>
      <c r="AO1760" s="21">
        <f>ROUNDDOWN((R1760+S1760)*0.2/Y1760+2000,0)</f>
        <v/>
      </c>
      <c r="AP1760" s="21">
        <f>ROUNDDOWN((T1760+U1760)*0.2/Z1760+2000,0)</f>
        <v/>
      </c>
      <c r="AQ1760" s="21">
        <f>AL1760-AK1760</f>
        <v/>
      </c>
      <c r="AR1760" s="21">
        <f>AM1760-AK1760</f>
        <v/>
      </c>
      <c r="AS1760" s="21">
        <f>AM1760-AL1760</f>
        <v/>
      </c>
      <c r="AT1760" s="21">
        <f>AK1760+C1760-AJ1760</f>
        <v/>
      </c>
      <c r="AU1760" s="21">
        <f>AL1760+C1760-AM1760</f>
        <v/>
      </c>
      <c r="AV1760" s="21">
        <f>AN1760+C1760-AM1760</f>
        <v/>
      </c>
    </row>
    <row r="1761">
      <c r="A1761" t="inlineStr">
        <is>
          <t>年収別 上限+5万</t>
        </is>
      </c>
      <c r="B1761" s="21">
        <f>'4_年収別'!$A$181</f>
        <v/>
      </c>
      <c r="C1761" s="21">
        <f>AO1761+50000</f>
        <v/>
      </c>
      <c r="D1761" s="21" t="n">
        <v>0</v>
      </c>
      <c r="E1761" s="21">
        <f>ROUND(MIN(B1761/12,650000)*12*0.0915+MIN(B1761/12,1390000)*12*(0.0504+0)+B1761*0.005,0)</f>
        <v/>
      </c>
      <c r="F1761" s="21">
        <f>IF(B1761&lt;741000,0,IF(B1761&lt;2191000,B1761-740000,IF(B1761&lt;2193000,1451000,IF(B1761&lt;2196000,1453000,IF(B1761&lt;2200000,1456000,IF(B1761&lt;3600000,ROUND(ROUNDDOWN(B1761/4,-3)*2.8,0)-80000,IF(B1761&lt;6600000,ROUND(ROUNDDOWN(B1761/4,-3)*3.2,0)-440000,IF(B1761&lt;8500000,ROUNDDOWN(B1761*0.9,0)-1100000,B1761-1950000))))))))</f>
        <v/>
      </c>
      <c r="G1761" s="21">
        <f>IF(F1761&gt;23500000,NA(),IF(F1761&lt;=4890000,1040000,IF(F1761&lt;=6550000,670000,620000)))</f>
        <v/>
      </c>
      <c r="H1761" s="21">
        <f>IF(D1761&lt;=0,0,MAX(0,MIN(2000000,D1761-MIN(100000,ROUNDDOWN(F1761*0.05,0)))))</f>
        <v/>
      </c>
      <c r="I1761" s="21">
        <f>IF(C1761&lt;=2000,0,MIN(C1761,ROUNDDOWN(F1761*0.4,0))-2000)</f>
        <v/>
      </c>
      <c r="J1761" s="21">
        <f>MAX(0,ROUNDDOWN(F1761-E1761-G1761,-3))</f>
        <v/>
      </c>
      <c r="K1761" s="21">
        <f>MAX(0,ROUNDDOWN(F1761-E1761-G1761-H1761-I1761,-3))</f>
        <v/>
      </c>
      <c r="L1761" s="21">
        <f>MAX(0,ROUNDDOWN(F1761-E1761-G1761-H1761,-3))</f>
        <v/>
      </c>
      <c r="M1761" s="21">
        <f>IF(J1761&lt;=0,0,ROUNDDOWN((J1761*LOOKUP(J1761,{0,1950001,3300001,6950001,9000001,18000001,40000001},{0.05,0.1,0.2,0.23,0.33,0.4,0.45})-LOOKUP(J1761,{0,1950001,3300001,6950001,9000001,18000001,40000001},{0,97500,427500,636000,1536000,2796000,4796000}))*1.021,-2))</f>
        <v/>
      </c>
      <c r="N1761" s="21">
        <f>IF(K1761&lt;=0,0,ROUNDDOWN((K1761*LOOKUP(K1761,{0,1950001,3300001,6950001,9000001,18000001,40000001},{0.05,0.1,0.2,0.23,0.33,0.4,0.45})-LOOKUP(K1761,{0,1950001,3300001,6950001,9000001,18000001,40000001},{0,97500,427500,636000,1536000,2796000,4796000}))*1.021,-2))</f>
        <v/>
      </c>
      <c r="O1761" s="21">
        <f>IF(L1761&lt;=0,0,ROUNDDOWN((L1761*LOOKUP(L1761,{0,1950001,3300001,6950001,9000001,18000001,40000001},{0.05,0.1,0.2,0.23,0.33,0.4,0.45})-LOOKUP(L1761,{0,1950001,3300001,6950001,9000001,18000001,40000001},{0,97500,427500,636000,1536000,2796000,4796000}))*1.021,-2))</f>
        <v/>
      </c>
      <c r="P1761" s="21">
        <f>MAX(0,ROUNDDOWN(F1761-E1761-430000,-3))</f>
        <v/>
      </c>
      <c r="Q1761" s="21">
        <f>MAX(0,ROUNDDOWN(F1761-E1761-430000-H1761,-3))</f>
        <v/>
      </c>
      <c r="R1761" s="21">
        <f>IF(F1761&lt;=450000,0,MAX(0,P1761*0.06-MIN(50000,P1761)*0.03))</f>
        <v/>
      </c>
      <c r="S1761" s="21">
        <f>IF(F1761&lt;=450000,0,MAX(0,P1761*0.04-MIN(50000,P1761)*0.02))</f>
        <v/>
      </c>
      <c r="T1761" s="21">
        <f>IF(F1761&lt;=450000,0,MAX(0,Q1761*0.06-MIN(50000,Q1761)*0.03))</f>
        <v/>
      </c>
      <c r="U1761" s="21">
        <f>IF(F1761&lt;=450000,0,MAX(0,Q1761*0.04-MIN(50000,Q1761)*0.02))</f>
        <v/>
      </c>
      <c r="V1761" s="21">
        <f>50000+MAX(0,G1761-480000)</f>
        <v/>
      </c>
      <c r="W1761" s="21">
        <f>P1761-V1761</f>
        <v/>
      </c>
      <c r="X1761" s="21">
        <f>Q1761-V1761</f>
        <v/>
      </c>
      <c r="Y1761" s="22">
        <f>IF(W1761&lt;0,0.9,LOOKUP(W1761,{0,1950001,3300001,6950001,9000001,18000001,40000001},{0.84895,0.7979,0.6958,0.66517,0.56307,0.4916,0.44055}))</f>
        <v/>
      </c>
      <c r="Z1761" s="22">
        <f>IF(X1761&lt;0,0.9,LOOKUP(X1761,{0,1950001,3300001,6950001,9000001,18000001,40000001},{0.84895,0.7979,0.6958,0.66517,0.56307,0.4916,0.44055}))</f>
        <v/>
      </c>
      <c r="AA1761" s="22">
        <f>IF(W1761&lt;0,0,CHOOSE(MATCH(W1761,{0,1950001,3300001,6950001,9000001},1),5.105/84.895,10.21/79.79,20.42/69.58,23.483/66.517,33.693/56.307))</f>
        <v/>
      </c>
      <c r="AB1761" s="21">
        <f>IF(C1761&lt;=2000,0,(MIN(C1761,ROUNDDOWN(F1761*0.3,0))-2000)*0.1)</f>
        <v/>
      </c>
      <c r="AC1761" s="21">
        <f>IF(C1761&lt;=2000,0,MIN((C1761-2000)*Y1761,(R1761+S1761)*0.2))</f>
        <v/>
      </c>
      <c r="AD1761" s="21">
        <f>IF(C1761&lt;=2000,0,MIN((C1761-2000)*Z1761,(T1761+U1761)*0.2))</f>
        <v/>
      </c>
      <c r="AE1761" s="21">
        <f>AC1761*AA1761</f>
        <v/>
      </c>
      <c r="AF1761" s="21">
        <f>ROUNDDOWN(R1761,-2)+ROUNDDOWN(S1761,-2)</f>
        <v/>
      </c>
      <c r="AG1761" s="21">
        <f>ROUNDDOWN(MAX(0,R1761-(AB1761+AC1761+AE1761)*0.6),-2)+ROUNDDOWN(MAX(0,S1761-(AB1761+AC1761+AE1761)*0.4),-2)</f>
        <v/>
      </c>
      <c r="AH1761" s="21">
        <f>ROUNDDOWN(MAX(0,T1761-(AB1761+AD1761)*0.6),-2)+ROUNDDOWN(MAX(0,U1761-(AB1761+AD1761)*0.4),-2)</f>
        <v/>
      </c>
      <c r="AI1761" s="21">
        <f>ROUNDDOWN(T1761,-2)+ROUNDDOWN(U1761,-2)</f>
        <v/>
      </c>
      <c r="AJ1761" s="21">
        <f>M1761+AF1761</f>
        <v/>
      </c>
      <c r="AK1761" s="21">
        <f>M1761+AG1761</f>
        <v/>
      </c>
      <c r="AL1761" s="21">
        <f>N1761+AH1761</f>
        <v/>
      </c>
      <c r="AM1761" s="21">
        <f>O1761+AI1761</f>
        <v/>
      </c>
      <c r="AN1761" s="21">
        <f>N1761+AI1761</f>
        <v/>
      </c>
      <c r="AO1761" s="21">
        <f>ROUNDDOWN((R1761+S1761)*0.2/Y1761+2000,0)</f>
        <v/>
      </c>
      <c r="AP1761" s="21">
        <f>ROUNDDOWN((T1761+U1761)*0.2/Z1761+2000,0)</f>
        <v/>
      </c>
      <c r="AQ1761" s="21">
        <f>AL1761-AK1761</f>
        <v/>
      </c>
      <c r="AR1761" s="21">
        <f>AM1761-AK1761</f>
        <v/>
      </c>
      <c r="AS1761" s="21">
        <f>AM1761-AL1761</f>
        <v/>
      </c>
      <c r="AT1761" s="21">
        <f>AK1761+C1761-AJ1761</f>
        <v/>
      </c>
      <c r="AU1761" s="21">
        <f>AL1761+C1761-AM1761</f>
        <v/>
      </c>
      <c r="AV1761" s="21">
        <f>AN1761+C1761-AM1761</f>
        <v/>
      </c>
    </row>
    <row r="1762">
      <c r="A1762" t="inlineStr">
        <is>
          <t>年収別 医療費15万</t>
        </is>
      </c>
      <c r="B1762" s="21">
        <f>'4_年収別'!$A$182</f>
        <v/>
      </c>
      <c r="C1762" s="21">
        <f>AO1762</f>
        <v/>
      </c>
      <c r="D1762" s="21" t="n">
        <v>150000</v>
      </c>
      <c r="E1762" s="21">
        <f>ROUND(MIN(B1762/12,650000)*12*0.0915+MIN(B1762/12,1390000)*12*(0.0504+0)+B1762*0.005,0)</f>
        <v/>
      </c>
      <c r="F1762" s="21">
        <f>IF(B1762&lt;741000,0,IF(B1762&lt;2191000,B1762-740000,IF(B1762&lt;2193000,1451000,IF(B1762&lt;2196000,1453000,IF(B1762&lt;2200000,1456000,IF(B1762&lt;3600000,ROUND(ROUNDDOWN(B1762/4,-3)*2.8,0)-80000,IF(B1762&lt;6600000,ROUND(ROUNDDOWN(B1762/4,-3)*3.2,0)-440000,IF(B1762&lt;8500000,ROUNDDOWN(B1762*0.9,0)-1100000,B1762-1950000))))))))</f>
        <v/>
      </c>
      <c r="G1762" s="21">
        <f>IF(F1762&gt;23500000,NA(),IF(F1762&lt;=4890000,1040000,IF(F1762&lt;=6550000,670000,620000)))</f>
        <v/>
      </c>
      <c r="H1762" s="21">
        <f>IF(D1762&lt;=0,0,MAX(0,MIN(2000000,D1762-MIN(100000,ROUNDDOWN(F1762*0.05,0)))))</f>
        <v/>
      </c>
      <c r="I1762" s="21">
        <f>IF(C1762&lt;=2000,0,MIN(C1762,ROUNDDOWN(F1762*0.4,0))-2000)</f>
        <v/>
      </c>
      <c r="J1762" s="21">
        <f>MAX(0,ROUNDDOWN(F1762-E1762-G1762,-3))</f>
        <v/>
      </c>
      <c r="K1762" s="21">
        <f>MAX(0,ROUNDDOWN(F1762-E1762-G1762-H1762-I1762,-3))</f>
        <v/>
      </c>
      <c r="L1762" s="21">
        <f>MAX(0,ROUNDDOWN(F1762-E1762-G1762-H1762,-3))</f>
        <v/>
      </c>
      <c r="M1762" s="21">
        <f>IF(J1762&lt;=0,0,ROUNDDOWN((J1762*LOOKUP(J1762,{0,1950001,3300001,6950001,9000001,18000001,40000001},{0.05,0.1,0.2,0.23,0.33,0.4,0.45})-LOOKUP(J1762,{0,1950001,3300001,6950001,9000001,18000001,40000001},{0,97500,427500,636000,1536000,2796000,4796000}))*1.021,-2))</f>
        <v/>
      </c>
      <c r="N1762" s="21">
        <f>IF(K1762&lt;=0,0,ROUNDDOWN((K1762*LOOKUP(K1762,{0,1950001,3300001,6950001,9000001,18000001,40000001},{0.05,0.1,0.2,0.23,0.33,0.4,0.45})-LOOKUP(K1762,{0,1950001,3300001,6950001,9000001,18000001,40000001},{0,97500,427500,636000,1536000,2796000,4796000}))*1.021,-2))</f>
        <v/>
      </c>
      <c r="O1762" s="21">
        <f>IF(L1762&lt;=0,0,ROUNDDOWN((L1762*LOOKUP(L1762,{0,1950001,3300001,6950001,9000001,18000001,40000001},{0.05,0.1,0.2,0.23,0.33,0.4,0.45})-LOOKUP(L1762,{0,1950001,3300001,6950001,9000001,18000001,40000001},{0,97500,427500,636000,1536000,2796000,4796000}))*1.021,-2))</f>
        <v/>
      </c>
      <c r="P1762" s="21">
        <f>MAX(0,ROUNDDOWN(F1762-E1762-430000,-3))</f>
        <v/>
      </c>
      <c r="Q1762" s="21">
        <f>MAX(0,ROUNDDOWN(F1762-E1762-430000-H1762,-3))</f>
        <v/>
      </c>
      <c r="R1762" s="21">
        <f>IF(F1762&lt;=450000,0,MAX(0,P1762*0.06-MIN(50000,P1762)*0.03))</f>
        <v/>
      </c>
      <c r="S1762" s="21">
        <f>IF(F1762&lt;=450000,0,MAX(0,P1762*0.04-MIN(50000,P1762)*0.02))</f>
        <v/>
      </c>
      <c r="T1762" s="21">
        <f>IF(F1762&lt;=450000,0,MAX(0,Q1762*0.06-MIN(50000,Q1762)*0.03))</f>
        <v/>
      </c>
      <c r="U1762" s="21">
        <f>IF(F1762&lt;=450000,0,MAX(0,Q1762*0.04-MIN(50000,Q1762)*0.02))</f>
        <v/>
      </c>
      <c r="V1762" s="21">
        <f>50000+MAX(0,G1762-480000)</f>
        <v/>
      </c>
      <c r="W1762" s="21">
        <f>P1762-V1762</f>
        <v/>
      </c>
      <c r="X1762" s="21">
        <f>Q1762-V1762</f>
        <v/>
      </c>
      <c r="Y1762" s="22">
        <f>IF(W1762&lt;0,0.9,LOOKUP(W1762,{0,1950001,3300001,6950001,9000001,18000001,40000001},{0.84895,0.7979,0.6958,0.66517,0.56307,0.4916,0.44055}))</f>
        <v/>
      </c>
      <c r="Z1762" s="22">
        <f>IF(X1762&lt;0,0.9,LOOKUP(X1762,{0,1950001,3300001,6950001,9000001,18000001,40000001},{0.84895,0.7979,0.6958,0.66517,0.56307,0.4916,0.44055}))</f>
        <v/>
      </c>
      <c r="AA1762" s="22">
        <f>IF(W1762&lt;0,0,CHOOSE(MATCH(W1762,{0,1950001,3300001,6950001,9000001},1),5.105/84.895,10.21/79.79,20.42/69.58,23.483/66.517,33.693/56.307))</f>
        <v/>
      </c>
      <c r="AB1762" s="21">
        <f>IF(C1762&lt;=2000,0,(MIN(C1762,ROUNDDOWN(F1762*0.3,0))-2000)*0.1)</f>
        <v/>
      </c>
      <c r="AC1762" s="21">
        <f>IF(C1762&lt;=2000,0,MIN((C1762-2000)*Y1762,(R1762+S1762)*0.2))</f>
        <v/>
      </c>
      <c r="AD1762" s="21">
        <f>IF(C1762&lt;=2000,0,MIN((C1762-2000)*Z1762,(T1762+U1762)*0.2))</f>
        <v/>
      </c>
      <c r="AE1762" s="21">
        <f>AC1762*AA1762</f>
        <v/>
      </c>
      <c r="AF1762" s="21">
        <f>ROUNDDOWN(R1762,-2)+ROUNDDOWN(S1762,-2)</f>
        <v/>
      </c>
      <c r="AG1762" s="21">
        <f>ROUNDDOWN(MAX(0,R1762-(AB1762+AC1762+AE1762)*0.6),-2)+ROUNDDOWN(MAX(0,S1762-(AB1762+AC1762+AE1762)*0.4),-2)</f>
        <v/>
      </c>
      <c r="AH1762" s="21">
        <f>ROUNDDOWN(MAX(0,T1762-(AB1762+AD1762)*0.6),-2)+ROUNDDOWN(MAX(0,U1762-(AB1762+AD1762)*0.4),-2)</f>
        <v/>
      </c>
      <c r="AI1762" s="21">
        <f>ROUNDDOWN(T1762,-2)+ROUNDDOWN(U1762,-2)</f>
        <v/>
      </c>
      <c r="AJ1762" s="21">
        <f>M1762+AF1762</f>
        <v/>
      </c>
      <c r="AK1762" s="21">
        <f>M1762+AG1762</f>
        <v/>
      </c>
      <c r="AL1762" s="21">
        <f>N1762+AH1762</f>
        <v/>
      </c>
      <c r="AM1762" s="21">
        <f>O1762+AI1762</f>
        <v/>
      </c>
      <c r="AN1762" s="21">
        <f>N1762+AI1762</f>
        <v/>
      </c>
      <c r="AO1762" s="21">
        <f>ROUNDDOWN((R1762+S1762)*0.2/Y1762+2000,0)</f>
        <v/>
      </c>
      <c r="AP1762" s="21">
        <f>ROUNDDOWN((T1762+U1762)*0.2/Z1762+2000,0)</f>
        <v/>
      </c>
      <c r="AQ1762" s="21">
        <f>AL1762-AK1762</f>
        <v/>
      </c>
      <c r="AR1762" s="21">
        <f>AM1762-AK1762</f>
        <v/>
      </c>
      <c r="AS1762" s="21">
        <f>AM1762-AL1762</f>
        <v/>
      </c>
      <c r="AT1762" s="21">
        <f>AK1762+C1762-AJ1762</f>
        <v/>
      </c>
      <c r="AU1762" s="21">
        <f>AL1762+C1762-AM1762</f>
        <v/>
      </c>
      <c r="AV1762" s="21">
        <f>AN1762+C1762-AM1762</f>
        <v/>
      </c>
    </row>
    <row r="1763">
      <c r="A1763" t="inlineStr">
        <is>
          <t>年収別 上限+5万</t>
        </is>
      </c>
      <c r="B1763" s="21">
        <f>'4_年収別'!$A$182</f>
        <v/>
      </c>
      <c r="C1763" s="21">
        <f>AO1763+50000</f>
        <v/>
      </c>
      <c r="D1763" s="21" t="n">
        <v>0</v>
      </c>
      <c r="E1763" s="21">
        <f>ROUND(MIN(B1763/12,650000)*12*0.0915+MIN(B1763/12,1390000)*12*(0.0504+0)+B1763*0.005,0)</f>
        <v/>
      </c>
      <c r="F1763" s="21">
        <f>IF(B1763&lt;741000,0,IF(B1763&lt;2191000,B1763-740000,IF(B1763&lt;2193000,1451000,IF(B1763&lt;2196000,1453000,IF(B1763&lt;2200000,1456000,IF(B1763&lt;3600000,ROUND(ROUNDDOWN(B1763/4,-3)*2.8,0)-80000,IF(B1763&lt;6600000,ROUND(ROUNDDOWN(B1763/4,-3)*3.2,0)-440000,IF(B1763&lt;8500000,ROUNDDOWN(B1763*0.9,0)-1100000,B1763-1950000))))))))</f>
        <v/>
      </c>
      <c r="G1763" s="21">
        <f>IF(F1763&gt;23500000,NA(),IF(F1763&lt;=4890000,1040000,IF(F1763&lt;=6550000,670000,620000)))</f>
        <v/>
      </c>
      <c r="H1763" s="21">
        <f>IF(D1763&lt;=0,0,MAX(0,MIN(2000000,D1763-MIN(100000,ROUNDDOWN(F1763*0.05,0)))))</f>
        <v/>
      </c>
      <c r="I1763" s="21">
        <f>IF(C1763&lt;=2000,0,MIN(C1763,ROUNDDOWN(F1763*0.4,0))-2000)</f>
        <v/>
      </c>
      <c r="J1763" s="21">
        <f>MAX(0,ROUNDDOWN(F1763-E1763-G1763,-3))</f>
        <v/>
      </c>
      <c r="K1763" s="21">
        <f>MAX(0,ROUNDDOWN(F1763-E1763-G1763-H1763-I1763,-3))</f>
        <v/>
      </c>
      <c r="L1763" s="21">
        <f>MAX(0,ROUNDDOWN(F1763-E1763-G1763-H1763,-3))</f>
        <v/>
      </c>
      <c r="M1763" s="21">
        <f>IF(J1763&lt;=0,0,ROUNDDOWN((J1763*LOOKUP(J1763,{0,1950001,3300001,6950001,9000001,18000001,40000001},{0.05,0.1,0.2,0.23,0.33,0.4,0.45})-LOOKUP(J1763,{0,1950001,3300001,6950001,9000001,18000001,40000001},{0,97500,427500,636000,1536000,2796000,4796000}))*1.021,-2))</f>
        <v/>
      </c>
      <c r="N1763" s="21">
        <f>IF(K1763&lt;=0,0,ROUNDDOWN((K1763*LOOKUP(K1763,{0,1950001,3300001,6950001,9000001,18000001,40000001},{0.05,0.1,0.2,0.23,0.33,0.4,0.45})-LOOKUP(K1763,{0,1950001,3300001,6950001,9000001,18000001,40000001},{0,97500,427500,636000,1536000,2796000,4796000}))*1.021,-2))</f>
        <v/>
      </c>
      <c r="O1763" s="21">
        <f>IF(L1763&lt;=0,0,ROUNDDOWN((L1763*LOOKUP(L1763,{0,1950001,3300001,6950001,9000001,18000001,40000001},{0.05,0.1,0.2,0.23,0.33,0.4,0.45})-LOOKUP(L1763,{0,1950001,3300001,6950001,9000001,18000001,40000001},{0,97500,427500,636000,1536000,2796000,4796000}))*1.021,-2))</f>
        <v/>
      </c>
      <c r="P1763" s="21">
        <f>MAX(0,ROUNDDOWN(F1763-E1763-430000,-3))</f>
        <v/>
      </c>
      <c r="Q1763" s="21">
        <f>MAX(0,ROUNDDOWN(F1763-E1763-430000-H1763,-3))</f>
        <v/>
      </c>
      <c r="R1763" s="21">
        <f>IF(F1763&lt;=450000,0,MAX(0,P1763*0.06-MIN(50000,P1763)*0.03))</f>
        <v/>
      </c>
      <c r="S1763" s="21">
        <f>IF(F1763&lt;=450000,0,MAX(0,P1763*0.04-MIN(50000,P1763)*0.02))</f>
        <v/>
      </c>
      <c r="T1763" s="21">
        <f>IF(F1763&lt;=450000,0,MAX(0,Q1763*0.06-MIN(50000,Q1763)*0.03))</f>
        <v/>
      </c>
      <c r="U1763" s="21">
        <f>IF(F1763&lt;=450000,0,MAX(0,Q1763*0.04-MIN(50000,Q1763)*0.02))</f>
        <v/>
      </c>
      <c r="V1763" s="21">
        <f>50000+MAX(0,G1763-480000)</f>
        <v/>
      </c>
      <c r="W1763" s="21">
        <f>P1763-V1763</f>
        <v/>
      </c>
      <c r="X1763" s="21">
        <f>Q1763-V1763</f>
        <v/>
      </c>
      <c r="Y1763" s="22">
        <f>IF(W1763&lt;0,0.9,LOOKUP(W1763,{0,1950001,3300001,6950001,9000001,18000001,40000001},{0.84895,0.7979,0.6958,0.66517,0.56307,0.4916,0.44055}))</f>
        <v/>
      </c>
      <c r="Z1763" s="22">
        <f>IF(X1763&lt;0,0.9,LOOKUP(X1763,{0,1950001,3300001,6950001,9000001,18000001,40000001},{0.84895,0.7979,0.6958,0.66517,0.56307,0.4916,0.44055}))</f>
        <v/>
      </c>
      <c r="AA1763" s="22">
        <f>IF(W1763&lt;0,0,CHOOSE(MATCH(W1763,{0,1950001,3300001,6950001,9000001},1),5.105/84.895,10.21/79.79,20.42/69.58,23.483/66.517,33.693/56.307))</f>
        <v/>
      </c>
      <c r="AB1763" s="21">
        <f>IF(C1763&lt;=2000,0,(MIN(C1763,ROUNDDOWN(F1763*0.3,0))-2000)*0.1)</f>
        <v/>
      </c>
      <c r="AC1763" s="21">
        <f>IF(C1763&lt;=2000,0,MIN((C1763-2000)*Y1763,(R1763+S1763)*0.2))</f>
        <v/>
      </c>
      <c r="AD1763" s="21">
        <f>IF(C1763&lt;=2000,0,MIN((C1763-2000)*Z1763,(T1763+U1763)*0.2))</f>
        <v/>
      </c>
      <c r="AE1763" s="21">
        <f>AC1763*AA1763</f>
        <v/>
      </c>
      <c r="AF1763" s="21">
        <f>ROUNDDOWN(R1763,-2)+ROUNDDOWN(S1763,-2)</f>
        <v/>
      </c>
      <c r="AG1763" s="21">
        <f>ROUNDDOWN(MAX(0,R1763-(AB1763+AC1763+AE1763)*0.6),-2)+ROUNDDOWN(MAX(0,S1763-(AB1763+AC1763+AE1763)*0.4),-2)</f>
        <v/>
      </c>
      <c r="AH1763" s="21">
        <f>ROUNDDOWN(MAX(0,T1763-(AB1763+AD1763)*0.6),-2)+ROUNDDOWN(MAX(0,U1763-(AB1763+AD1763)*0.4),-2)</f>
        <v/>
      </c>
      <c r="AI1763" s="21">
        <f>ROUNDDOWN(T1763,-2)+ROUNDDOWN(U1763,-2)</f>
        <v/>
      </c>
      <c r="AJ1763" s="21">
        <f>M1763+AF1763</f>
        <v/>
      </c>
      <c r="AK1763" s="21">
        <f>M1763+AG1763</f>
        <v/>
      </c>
      <c r="AL1763" s="21">
        <f>N1763+AH1763</f>
        <v/>
      </c>
      <c r="AM1763" s="21">
        <f>O1763+AI1763</f>
        <v/>
      </c>
      <c r="AN1763" s="21">
        <f>N1763+AI1763</f>
        <v/>
      </c>
      <c r="AO1763" s="21">
        <f>ROUNDDOWN((R1763+S1763)*0.2/Y1763+2000,0)</f>
        <v/>
      </c>
      <c r="AP1763" s="21">
        <f>ROUNDDOWN((T1763+U1763)*0.2/Z1763+2000,0)</f>
        <v/>
      </c>
      <c r="AQ1763" s="21">
        <f>AL1763-AK1763</f>
        <v/>
      </c>
      <c r="AR1763" s="21">
        <f>AM1763-AK1763</f>
        <v/>
      </c>
      <c r="AS1763" s="21">
        <f>AM1763-AL1763</f>
        <v/>
      </c>
      <c r="AT1763" s="21">
        <f>AK1763+C1763-AJ1763</f>
        <v/>
      </c>
      <c r="AU1763" s="21">
        <f>AL1763+C1763-AM1763</f>
        <v/>
      </c>
      <c r="AV1763" s="21">
        <f>AN1763+C1763-AM1763</f>
        <v/>
      </c>
    </row>
    <row r="1764">
      <c r="A1764" t="inlineStr">
        <is>
          <t>年収別 医療費15万</t>
        </is>
      </c>
      <c r="B1764" s="21">
        <f>'4_年収別'!$A$183</f>
        <v/>
      </c>
      <c r="C1764" s="21">
        <f>AO1764</f>
        <v/>
      </c>
      <c r="D1764" s="21" t="n">
        <v>150000</v>
      </c>
      <c r="E1764" s="21">
        <f>ROUND(MIN(B1764/12,650000)*12*0.0915+MIN(B1764/12,1390000)*12*(0.0504+0)+B1764*0.005,0)</f>
        <v/>
      </c>
      <c r="F1764" s="21">
        <f>IF(B1764&lt;741000,0,IF(B1764&lt;2191000,B1764-740000,IF(B1764&lt;2193000,1451000,IF(B1764&lt;2196000,1453000,IF(B1764&lt;2200000,1456000,IF(B1764&lt;3600000,ROUND(ROUNDDOWN(B1764/4,-3)*2.8,0)-80000,IF(B1764&lt;6600000,ROUND(ROUNDDOWN(B1764/4,-3)*3.2,0)-440000,IF(B1764&lt;8500000,ROUNDDOWN(B1764*0.9,0)-1100000,B1764-1950000))))))))</f>
        <v/>
      </c>
      <c r="G1764" s="21">
        <f>IF(F1764&gt;23500000,NA(),IF(F1764&lt;=4890000,1040000,IF(F1764&lt;=6550000,670000,620000)))</f>
        <v/>
      </c>
      <c r="H1764" s="21">
        <f>IF(D1764&lt;=0,0,MAX(0,MIN(2000000,D1764-MIN(100000,ROUNDDOWN(F1764*0.05,0)))))</f>
        <v/>
      </c>
      <c r="I1764" s="21">
        <f>IF(C1764&lt;=2000,0,MIN(C1764,ROUNDDOWN(F1764*0.4,0))-2000)</f>
        <v/>
      </c>
      <c r="J1764" s="21">
        <f>MAX(0,ROUNDDOWN(F1764-E1764-G1764,-3))</f>
        <v/>
      </c>
      <c r="K1764" s="21">
        <f>MAX(0,ROUNDDOWN(F1764-E1764-G1764-H1764-I1764,-3))</f>
        <v/>
      </c>
      <c r="L1764" s="21">
        <f>MAX(0,ROUNDDOWN(F1764-E1764-G1764-H1764,-3))</f>
        <v/>
      </c>
      <c r="M1764" s="21">
        <f>IF(J1764&lt;=0,0,ROUNDDOWN((J1764*LOOKUP(J1764,{0,1950001,3300001,6950001,9000001,18000001,40000001},{0.05,0.1,0.2,0.23,0.33,0.4,0.45})-LOOKUP(J1764,{0,1950001,3300001,6950001,9000001,18000001,40000001},{0,97500,427500,636000,1536000,2796000,4796000}))*1.021,-2))</f>
        <v/>
      </c>
      <c r="N1764" s="21">
        <f>IF(K1764&lt;=0,0,ROUNDDOWN((K1764*LOOKUP(K1764,{0,1950001,3300001,6950001,9000001,18000001,40000001},{0.05,0.1,0.2,0.23,0.33,0.4,0.45})-LOOKUP(K1764,{0,1950001,3300001,6950001,9000001,18000001,40000001},{0,97500,427500,636000,1536000,2796000,4796000}))*1.021,-2))</f>
        <v/>
      </c>
      <c r="O1764" s="21">
        <f>IF(L1764&lt;=0,0,ROUNDDOWN((L1764*LOOKUP(L1764,{0,1950001,3300001,6950001,9000001,18000001,40000001},{0.05,0.1,0.2,0.23,0.33,0.4,0.45})-LOOKUP(L1764,{0,1950001,3300001,6950001,9000001,18000001,40000001},{0,97500,427500,636000,1536000,2796000,4796000}))*1.021,-2))</f>
        <v/>
      </c>
      <c r="P1764" s="21">
        <f>MAX(0,ROUNDDOWN(F1764-E1764-430000,-3))</f>
        <v/>
      </c>
      <c r="Q1764" s="21">
        <f>MAX(0,ROUNDDOWN(F1764-E1764-430000-H1764,-3))</f>
        <v/>
      </c>
      <c r="R1764" s="21">
        <f>IF(F1764&lt;=450000,0,MAX(0,P1764*0.06-MIN(50000,P1764)*0.03))</f>
        <v/>
      </c>
      <c r="S1764" s="21">
        <f>IF(F1764&lt;=450000,0,MAX(0,P1764*0.04-MIN(50000,P1764)*0.02))</f>
        <v/>
      </c>
      <c r="T1764" s="21">
        <f>IF(F1764&lt;=450000,0,MAX(0,Q1764*0.06-MIN(50000,Q1764)*0.03))</f>
        <v/>
      </c>
      <c r="U1764" s="21">
        <f>IF(F1764&lt;=450000,0,MAX(0,Q1764*0.04-MIN(50000,Q1764)*0.02))</f>
        <v/>
      </c>
      <c r="V1764" s="21">
        <f>50000+MAX(0,G1764-480000)</f>
        <v/>
      </c>
      <c r="W1764" s="21">
        <f>P1764-V1764</f>
        <v/>
      </c>
      <c r="X1764" s="21">
        <f>Q1764-V1764</f>
        <v/>
      </c>
      <c r="Y1764" s="22">
        <f>IF(W1764&lt;0,0.9,LOOKUP(W1764,{0,1950001,3300001,6950001,9000001,18000001,40000001},{0.84895,0.7979,0.6958,0.66517,0.56307,0.4916,0.44055}))</f>
        <v/>
      </c>
      <c r="Z1764" s="22">
        <f>IF(X1764&lt;0,0.9,LOOKUP(X1764,{0,1950001,3300001,6950001,9000001,18000001,40000001},{0.84895,0.7979,0.6958,0.66517,0.56307,0.4916,0.44055}))</f>
        <v/>
      </c>
      <c r="AA1764" s="22">
        <f>IF(W1764&lt;0,0,CHOOSE(MATCH(W1764,{0,1950001,3300001,6950001,9000001},1),5.105/84.895,10.21/79.79,20.42/69.58,23.483/66.517,33.693/56.307))</f>
        <v/>
      </c>
      <c r="AB1764" s="21">
        <f>IF(C1764&lt;=2000,0,(MIN(C1764,ROUNDDOWN(F1764*0.3,0))-2000)*0.1)</f>
        <v/>
      </c>
      <c r="AC1764" s="21">
        <f>IF(C1764&lt;=2000,0,MIN((C1764-2000)*Y1764,(R1764+S1764)*0.2))</f>
        <v/>
      </c>
      <c r="AD1764" s="21">
        <f>IF(C1764&lt;=2000,0,MIN((C1764-2000)*Z1764,(T1764+U1764)*0.2))</f>
        <v/>
      </c>
      <c r="AE1764" s="21">
        <f>AC1764*AA1764</f>
        <v/>
      </c>
      <c r="AF1764" s="21">
        <f>ROUNDDOWN(R1764,-2)+ROUNDDOWN(S1764,-2)</f>
        <v/>
      </c>
      <c r="AG1764" s="21">
        <f>ROUNDDOWN(MAX(0,R1764-(AB1764+AC1764+AE1764)*0.6),-2)+ROUNDDOWN(MAX(0,S1764-(AB1764+AC1764+AE1764)*0.4),-2)</f>
        <v/>
      </c>
      <c r="AH1764" s="21">
        <f>ROUNDDOWN(MAX(0,T1764-(AB1764+AD1764)*0.6),-2)+ROUNDDOWN(MAX(0,U1764-(AB1764+AD1764)*0.4),-2)</f>
        <v/>
      </c>
      <c r="AI1764" s="21">
        <f>ROUNDDOWN(T1764,-2)+ROUNDDOWN(U1764,-2)</f>
        <v/>
      </c>
      <c r="AJ1764" s="21">
        <f>M1764+AF1764</f>
        <v/>
      </c>
      <c r="AK1764" s="21">
        <f>M1764+AG1764</f>
        <v/>
      </c>
      <c r="AL1764" s="21">
        <f>N1764+AH1764</f>
        <v/>
      </c>
      <c r="AM1764" s="21">
        <f>O1764+AI1764</f>
        <v/>
      </c>
      <c r="AN1764" s="21">
        <f>N1764+AI1764</f>
        <v/>
      </c>
      <c r="AO1764" s="21">
        <f>ROUNDDOWN((R1764+S1764)*0.2/Y1764+2000,0)</f>
        <v/>
      </c>
      <c r="AP1764" s="21">
        <f>ROUNDDOWN((T1764+U1764)*0.2/Z1764+2000,0)</f>
        <v/>
      </c>
      <c r="AQ1764" s="21">
        <f>AL1764-AK1764</f>
        <v/>
      </c>
      <c r="AR1764" s="21">
        <f>AM1764-AK1764</f>
        <v/>
      </c>
      <c r="AS1764" s="21">
        <f>AM1764-AL1764</f>
        <v/>
      </c>
      <c r="AT1764" s="21">
        <f>AK1764+C1764-AJ1764</f>
        <v/>
      </c>
      <c r="AU1764" s="21">
        <f>AL1764+C1764-AM1764</f>
        <v/>
      </c>
      <c r="AV1764" s="21">
        <f>AN1764+C1764-AM1764</f>
        <v/>
      </c>
    </row>
    <row r="1765">
      <c r="A1765" t="inlineStr">
        <is>
          <t>年収別 上限+5万</t>
        </is>
      </c>
      <c r="B1765" s="21">
        <f>'4_年収別'!$A$183</f>
        <v/>
      </c>
      <c r="C1765" s="21">
        <f>AO1765+50000</f>
        <v/>
      </c>
      <c r="D1765" s="21" t="n">
        <v>0</v>
      </c>
      <c r="E1765" s="21">
        <f>ROUND(MIN(B1765/12,650000)*12*0.0915+MIN(B1765/12,1390000)*12*(0.0504+0)+B1765*0.005,0)</f>
        <v/>
      </c>
      <c r="F1765" s="21">
        <f>IF(B1765&lt;741000,0,IF(B1765&lt;2191000,B1765-740000,IF(B1765&lt;2193000,1451000,IF(B1765&lt;2196000,1453000,IF(B1765&lt;2200000,1456000,IF(B1765&lt;3600000,ROUND(ROUNDDOWN(B1765/4,-3)*2.8,0)-80000,IF(B1765&lt;6600000,ROUND(ROUNDDOWN(B1765/4,-3)*3.2,0)-440000,IF(B1765&lt;8500000,ROUNDDOWN(B1765*0.9,0)-1100000,B1765-1950000))))))))</f>
        <v/>
      </c>
      <c r="G1765" s="21">
        <f>IF(F1765&gt;23500000,NA(),IF(F1765&lt;=4890000,1040000,IF(F1765&lt;=6550000,670000,620000)))</f>
        <v/>
      </c>
      <c r="H1765" s="21">
        <f>IF(D1765&lt;=0,0,MAX(0,MIN(2000000,D1765-MIN(100000,ROUNDDOWN(F1765*0.05,0)))))</f>
        <v/>
      </c>
      <c r="I1765" s="21">
        <f>IF(C1765&lt;=2000,0,MIN(C1765,ROUNDDOWN(F1765*0.4,0))-2000)</f>
        <v/>
      </c>
      <c r="J1765" s="21">
        <f>MAX(0,ROUNDDOWN(F1765-E1765-G1765,-3))</f>
        <v/>
      </c>
      <c r="K1765" s="21">
        <f>MAX(0,ROUNDDOWN(F1765-E1765-G1765-H1765-I1765,-3))</f>
        <v/>
      </c>
      <c r="L1765" s="21">
        <f>MAX(0,ROUNDDOWN(F1765-E1765-G1765-H1765,-3))</f>
        <v/>
      </c>
      <c r="M1765" s="21">
        <f>IF(J1765&lt;=0,0,ROUNDDOWN((J1765*LOOKUP(J1765,{0,1950001,3300001,6950001,9000001,18000001,40000001},{0.05,0.1,0.2,0.23,0.33,0.4,0.45})-LOOKUP(J1765,{0,1950001,3300001,6950001,9000001,18000001,40000001},{0,97500,427500,636000,1536000,2796000,4796000}))*1.021,-2))</f>
        <v/>
      </c>
      <c r="N1765" s="21">
        <f>IF(K1765&lt;=0,0,ROUNDDOWN((K1765*LOOKUP(K1765,{0,1950001,3300001,6950001,9000001,18000001,40000001},{0.05,0.1,0.2,0.23,0.33,0.4,0.45})-LOOKUP(K1765,{0,1950001,3300001,6950001,9000001,18000001,40000001},{0,97500,427500,636000,1536000,2796000,4796000}))*1.021,-2))</f>
        <v/>
      </c>
      <c r="O1765" s="21">
        <f>IF(L1765&lt;=0,0,ROUNDDOWN((L1765*LOOKUP(L1765,{0,1950001,3300001,6950001,9000001,18000001,40000001},{0.05,0.1,0.2,0.23,0.33,0.4,0.45})-LOOKUP(L1765,{0,1950001,3300001,6950001,9000001,18000001,40000001},{0,97500,427500,636000,1536000,2796000,4796000}))*1.021,-2))</f>
        <v/>
      </c>
      <c r="P1765" s="21">
        <f>MAX(0,ROUNDDOWN(F1765-E1765-430000,-3))</f>
        <v/>
      </c>
      <c r="Q1765" s="21">
        <f>MAX(0,ROUNDDOWN(F1765-E1765-430000-H1765,-3))</f>
        <v/>
      </c>
      <c r="R1765" s="21">
        <f>IF(F1765&lt;=450000,0,MAX(0,P1765*0.06-MIN(50000,P1765)*0.03))</f>
        <v/>
      </c>
      <c r="S1765" s="21">
        <f>IF(F1765&lt;=450000,0,MAX(0,P1765*0.04-MIN(50000,P1765)*0.02))</f>
        <v/>
      </c>
      <c r="T1765" s="21">
        <f>IF(F1765&lt;=450000,0,MAX(0,Q1765*0.06-MIN(50000,Q1765)*0.03))</f>
        <v/>
      </c>
      <c r="U1765" s="21">
        <f>IF(F1765&lt;=450000,0,MAX(0,Q1765*0.04-MIN(50000,Q1765)*0.02))</f>
        <v/>
      </c>
      <c r="V1765" s="21">
        <f>50000+MAX(0,G1765-480000)</f>
        <v/>
      </c>
      <c r="W1765" s="21">
        <f>P1765-V1765</f>
        <v/>
      </c>
      <c r="X1765" s="21">
        <f>Q1765-V1765</f>
        <v/>
      </c>
      <c r="Y1765" s="22">
        <f>IF(W1765&lt;0,0.9,LOOKUP(W1765,{0,1950001,3300001,6950001,9000001,18000001,40000001},{0.84895,0.7979,0.6958,0.66517,0.56307,0.4916,0.44055}))</f>
        <v/>
      </c>
      <c r="Z1765" s="22">
        <f>IF(X1765&lt;0,0.9,LOOKUP(X1765,{0,1950001,3300001,6950001,9000001,18000001,40000001},{0.84895,0.7979,0.6958,0.66517,0.56307,0.4916,0.44055}))</f>
        <v/>
      </c>
      <c r="AA1765" s="22">
        <f>IF(W1765&lt;0,0,CHOOSE(MATCH(W1765,{0,1950001,3300001,6950001,9000001},1),5.105/84.895,10.21/79.79,20.42/69.58,23.483/66.517,33.693/56.307))</f>
        <v/>
      </c>
      <c r="AB1765" s="21">
        <f>IF(C1765&lt;=2000,0,(MIN(C1765,ROUNDDOWN(F1765*0.3,0))-2000)*0.1)</f>
        <v/>
      </c>
      <c r="AC1765" s="21">
        <f>IF(C1765&lt;=2000,0,MIN((C1765-2000)*Y1765,(R1765+S1765)*0.2))</f>
        <v/>
      </c>
      <c r="AD1765" s="21">
        <f>IF(C1765&lt;=2000,0,MIN((C1765-2000)*Z1765,(T1765+U1765)*0.2))</f>
        <v/>
      </c>
      <c r="AE1765" s="21">
        <f>AC1765*AA1765</f>
        <v/>
      </c>
      <c r="AF1765" s="21">
        <f>ROUNDDOWN(R1765,-2)+ROUNDDOWN(S1765,-2)</f>
        <v/>
      </c>
      <c r="AG1765" s="21">
        <f>ROUNDDOWN(MAX(0,R1765-(AB1765+AC1765+AE1765)*0.6),-2)+ROUNDDOWN(MAX(0,S1765-(AB1765+AC1765+AE1765)*0.4),-2)</f>
        <v/>
      </c>
      <c r="AH1765" s="21">
        <f>ROUNDDOWN(MAX(0,T1765-(AB1765+AD1765)*0.6),-2)+ROUNDDOWN(MAX(0,U1765-(AB1765+AD1765)*0.4),-2)</f>
        <v/>
      </c>
      <c r="AI1765" s="21">
        <f>ROUNDDOWN(T1765,-2)+ROUNDDOWN(U1765,-2)</f>
        <v/>
      </c>
      <c r="AJ1765" s="21">
        <f>M1765+AF1765</f>
        <v/>
      </c>
      <c r="AK1765" s="21">
        <f>M1765+AG1765</f>
        <v/>
      </c>
      <c r="AL1765" s="21">
        <f>N1765+AH1765</f>
        <v/>
      </c>
      <c r="AM1765" s="21">
        <f>O1765+AI1765</f>
        <v/>
      </c>
      <c r="AN1765" s="21">
        <f>N1765+AI1765</f>
        <v/>
      </c>
      <c r="AO1765" s="21">
        <f>ROUNDDOWN((R1765+S1765)*0.2/Y1765+2000,0)</f>
        <v/>
      </c>
      <c r="AP1765" s="21">
        <f>ROUNDDOWN((T1765+U1765)*0.2/Z1765+2000,0)</f>
        <v/>
      </c>
      <c r="AQ1765" s="21">
        <f>AL1765-AK1765</f>
        <v/>
      </c>
      <c r="AR1765" s="21">
        <f>AM1765-AK1765</f>
        <v/>
      </c>
      <c r="AS1765" s="21">
        <f>AM1765-AL1765</f>
        <v/>
      </c>
      <c r="AT1765" s="21">
        <f>AK1765+C1765-AJ1765</f>
        <v/>
      </c>
      <c r="AU1765" s="21">
        <f>AL1765+C1765-AM1765</f>
        <v/>
      </c>
      <c r="AV1765" s="21">
        <f>AN1765+C1765-AM1765</f>
        <v/>
      </c>
    </row>
    <row r="1766">
      <c r="A1766" t="inlineStr">
        <is>
          <t>1万円刻み</t>
        </is>
      </c>
      <c r="B1766" s="21">
        <f>'5_1万円刻み'!$A$3</f>
        <v/>
      </c>
      <c r="C1766" s="21">
        <f>AO1766</f>
        <v/>
      </c>
      <c r="D1766" s="21" t="n">
        <v>0</v>
      </c>
      <c r="E1766" s="21">
        <f>ROUND(MIN(B1766/12,650000)*12*0.0915+MIN(B1766/12,1390000)*12*(0.0504+0)+B1766*0.005,0)</f>
        <v/>
      </c>
      <c r="F1766" s="21">
        <f>IF(B1766&lt;741000,0,IF(B1766&lt;2191000,B1766-740000,IF(B1766&lt;2193000,1451000,IF(B1766&lt;2196000,1453000,IF(B1766&lt;2200000,1456000,IF(B1766&lt;3600000,ROUND(ROUNDDOWN(B1766/4,-3)*2.8,0)-80000,IF(B1766&lt;6600000,ROUND(ROUNDDOWN(B1766/4,-3)*3.2,0)-440000,IF(B1766&lt;8500000,ROUNDDOWN(B1766*0.9,0)-1100000,B1766-1950000))))))))</f>
        <v/>
      </c>
      <c r="G1766" s="21">
        <f>IF(F1766&gt;23500000,NA(),IF(F1766&lt;=4890000,1040000,IF(F1766&lt;=6550000,670000,620000)))</f>
        <v/>
      </c>
      <c r="H1766" s="21">
        <f>IF(D1766&lt;=0,0,MAX(0,MIN(2000000,D1766-MIN(100000,ROUNDDOWN(F1766*0.05,0)))))</f>
        <v/>
      </c>
      <c r="I1766" s="21">
        <f>IF(C1766&lt;=2000,0,MIN(C1766,ROUNDDOWN(F1766*0.4,0))-2000)</f>
        <v/>
      </c>
      <c r="J1766" s="21">
        <f>MAX(0,ROUNDDOWN(F1766-E1766-G1766,-3))</f>
        <v/>
      </c>
      <c r="K1766" s="21">
        <f>MAX(0,ROUNDDOWN(F1766-E1766-G1766-H1766-I1766,-3))</f>
        <v/>
      </c>
      <c r="L1766" s="21">
        <f>MAX(0,ROUNDDOWN(F1766-E1766-G1766-H1766,-3))</f>
        <v/>
      </c>
      <c r="M1766" s="21">
        <f>IF(J1766&lt;=0,0,ROUNDDOWN((J1766*LOOKUP(J1766,{0,1950001,3300001,6950001,9000001,18000001,40000001},{0.05,0.1,0.2,0.23,0.33,0.4,0.45})-LOOKUP(J1766,{0,1950001,3300001,6950001,9000001,18000001,40000001},{0,97500,427500,636000,1536000,2796000,4796000}))*1.021,-2))</f>
        <v/>
      </c>
      <c r="N1766" s="21">
        <f>IF(K1766&lt;=0,0,ROUNDDOWN((K1766*LOOKUP(K1766,{0,1950001,3300001,6950001,9000001,18000001,40000001},{0.05,0.1,0.2,0.23,0.33,0.4,0.45})-LOOKUP(K1766,{0,1950001,3300001,6950001,9000001,18000001,40000001},{0,97500,427500,636000,1536000,2796000,4796000}))*1.021,-2))</f>
        <v/>
      </c>
      <c r="O1766" s="21">
        <f>IF(L1766&lt;=0,0,ROUNDDOWN((L1766*LOOKUP(L1766,{0,1950001,3300001,6950001,9000001,18000001,40000001},{0.05,0.1,0.2,0.23,0.33,0.4,0.45})-LOOKUP(L1766,{0,1950001,3300001,6950001,9000001,18000001,40000001},{0,97500,427500,636000,1536000,2796000,4796000}))*1.021,-2))</f>
        <v/>
      </c>
      <c r="P1766" s="21">
        <f>MAX(0,ROUNDDOWN(F1766-E1766-430000,-3))</f>
        <v/>
      </c>
      <c r="Q1766" s="21">
        <f>MAX(0,ROUNDDOWN(F1766-E1766-430000-H1766,-3))</f>
        <v/>
      </c>
      <c r="R1766" s="21">
        <f>IF(F1766&lt;=450000,0,MAX(0,P1766*0.06-MIN(50000,P1766)*0.03))</f>
        <v/>
      </c>
      <c r="S1766" s="21">
        <f>IF(F1766&lt;=450000,0,MAX(0,P1766*0.04-MIN(50000,P1766)*0.02))</f>
        <v/>
      </c>
      <c r="T1766" s="21">
        <f>IF(F1766&lt;=450000,0,MAX(0,Q1766*0.06-MIN(50000,Q1766)*0.03))</f>
        <v/>
      </c>
      <c r="U1766" s="21">
        <f>IF(F1766&lt;=450000,0,MAX(0,Q1766*0.04-MIN(50000,Q1766)*0.02))</f>
        <v/>
      </c>
      <c r="V1766" s="21">
        <f>50000+MAX(0,G1766-480000)</f>
        <v/>
      </c>
      <c r="W1766" s="21">
        <f>P1766-V1766</f>
        <v/>
      </c>
      <c r="X1766" s="21">
        <f>Q1766-V1766</f>
        <v/>
      </c>
      <c r="Y1766" s="22">
        <f>IF(W1766&lt;0,0.9,LOOKUP(W1766,{0,1950001,3300001,6950001,9000001,18000001,40000001},{0.84895,0.7979,0.6958,0.66517,0.56307,0.4916,0.44055}))</f>
        <v/>
      </c>
      <c r="Z1766" s="22">
        <f>IF(X1766&lt;0,0.9,LOOKUP(X1766,{0,1950001,3300001,6950001,9000001,18000001,40000001},{0.84895,0.7979,0.6958,0.66517,0.56307,0.4916,0.44055}))</f>
        <v/>
      </c>
      <c r="AA1766" s="22">
        <f>IF(W1766&lt;0,0,CHOOSE(MATCH(W1766,{0,1950001,3300001,6950001,9000001},1),5.105/84.895,10.21/79.79,20.42/69.58,23.483/66.517,33.693/56.307))</f>
        <v/>
      </c>
      <c r="AB1766" s="21">
        <f>IF(C1766&lt;=2000,0,(MIN(C1766,ROUNDDOWN(F1766*0.3,0))-2000)*0.1)</f>
        <v/>
      </c>
      <c r="AC1766" s="21">
        <f>IF(C1766&lt;=2000,0,MIN((C1766-2000)*Y1766,(R1766+S1766)*0.2))</f>
        <v/>
      </c>
      <c r="AD1766" s="21">
        <f>IF(C1766&lt;=2000,0,MIN((C1766-2000)*Z1766,(T1766+U1766)*0.2))</f>
        <v/>
      </c>
      <c r="AE1766" s="21">
        <f>AC1766*AA1766</f>
        <v/>
      </c>
      <c r="AF1766" s="21">
        <f>ROUNDDOWN(R1766,-2)+ROUNDDOWN(S1766,-2)</f>
        <v/>
      </c>
      <c r="AG1766" s="21">
        <f>ROUNDDOWN(MAX(0,R1766-(AB1766+AC1766+AE1766)*0.6),-2)+ROUNDDOWN(MAX(0,S1766-(AB1766+AC1766+AE1766)*0.4),-2)</f>
        <v/>
      </c>
      <c r="AH1766" s="21">
        <f>ROUNDDOWN(MAX(0,T1766-(AB1766+AD1766)*0.6),-2)+ROUNDDOWN(MAX(0,U1766-(AB1766+AD1766)*0.4),-2)</f>
        <v/>
      </c>
      <c r="AI1766" s="21">
        <f>ROUNDDOWN(T1766,-2)+ROUNDDOWN(U1766,-2)</f>
        <v/>
      </c>
      <c r="AJ1766" s="21">
        <f>M1766+AF1766</f>
        <v/>
      </c>
      <c r="AK1766" s="21">
        <f>M1766+AG1766</f>
        <v/>
      </c>
      <c r="AL1766" s="21">
        <f>N1766+AH1766</f>
        <v/>
      </c>
      <c r="AM1766" s="21">
        <f>O1766+AI1766</f>
        <v/>
      </c>
      <c r="AN1766" s="21">
        <f>N1766+AI1766</f>
        <v/>
      </c>
      <c r="AO1766" s="21">
        <f>ROUNDDOWN((R1766+S1766)*0.2/Y1766+2000,0)</f>
        <v/>
      </c>
      <c r="AP1766" s="21">
        <f>ROUNDDOWN((T1766+U1766)*0.2/Z1766+2000,0)</f>
        <v/>
      </c>
      <c r="AQ1766" s="21">
        <f>AL1766-AK1766</f>
        <v/>
      </c>
      <c r="AR1766" s="21">
        <f>AM1766-AK1766</f>
        <v/>
      </c>
      <c r="AS1766" s="21">
        <f>AM1766-AL1766</f>
        <v/>
      </c>
      <c r="AT1766" s="21">
        <f>AK1766+C1766-AJ1766</f>
        <v/>
      </c>
      <c r="AU1766" s="21">
        <f>AL1766+C1766-AM1766</f>
        <v/>
      </c>
      <c r="AV1766" s="21">
        <f>AN1766+C1766-AM1766</f>
        <v/>
      </c>
    </row>
    <row r="1767">
      <c r="A1767" t="inlineStr">
        <is>
          <t>1万円刻み</t>
        </is>
      </c>
      <c r="B1767" s="21">
        <f>'5_1万円刻み'!$A$4</f>
        <v/>
      </c>
      <c r="C1767" s="21">
        <f>AO1767</f>
        <v/>
      </c>
      <c r="D1767" s="21" t="n">
        <v>0</v>
      </c>
      <c r="E1767" s="21">
        <f>ROUND(MIN(B1767/12,650000)*12*0.0915+MIN(B1767/12,1390000)*12*(0.0504+0)+B1767*0.005,0)</f>
        <v/>
      </c>
      <c r="F1767" s="21">
        <f>IF(B1767&lt;741000,0,IF(B1767&lt;2191000,B1767-740000,IF(B1767&lt;2193000,1451000,IF(B1767&lt;2196000,1453000,IF(B1767&lt;2200000,1456000,IF(B1767&lt;3600000,ROUND(ROUNDDOWN(B1767/4,-3)*2.8,0)-80000,IF(B1767&lt;6600000,ROUND(ROUNDDOWN(B1767/4,-3)*3.2,0)-440000,IF(B1767&lt;8500000,ROUNDDOWN(B1767*0.9,0)-1100000,B1767-1950000))))))))</f>
        <v/>
      </c>
      <c r="G1767" s="21">
        <f>IF(F1767&gt;23500000,NA(),IF(F1767&lt;=4890000,1040000,IF(F1767&lt;=6550000,670000,620000)))</f>
        <v/>
      </c>
      <c r="H1767" s="21">
        <f>IF(D1767&lt;=0,0,MAX(0,MIN(2000000,D1767-MIN(100000,ROUNDDOWN(F1767*0.05,0)))))</f>
        <v/>
      </c>
      <c r="I1767" s="21">
        <f>IF(C1767&lt;=2000,0,MIN(C1767,ROUNDDOWN(F1767*0.4,0))-2000)</f>
        <v/>
      </c>
      <c r="J1767" s="21">
        <f>MAX(0,ROUNDDOWN(F1767-E1767-G1767,-3))</f>
        <v/>
      </c>
      <c r="K1767" s="21">
        <f>MAX(0,ROUNDDOWN(F1767-E1767-G1767-H1767-I1767,-3))</f>
        <v/>
      </c>
      <c r="L1767" s="21">
        <f>MAX(0,ROUNDDOWN(F1767-E1767-G1767-H1767,-3))</f>
        <v/>
      </c>
      <c r="M1767" s="21">
        <f>IF(J1767&lt;=0,0,ROUNDDOWN((J1767*LOOKUP(J1767,{0,1950001,3300001,6950001,9000001,18000001,40000001},{0.05,0.1,0.2,0.23,0.33,0.4,0.45})-LOOKUP(J1767,{0,1950001,3300001,6950001,9000001,18000001,40000001},{0,97500,427500,636000,1536000,2796000,4796000}))*1.021,-2))</f>
        <v/>
      </c>
      <c r="N1767" s="21">
        <f>IF(K1767&lt;=0,0,ROUNDDOWN((K1767*LOOKUP(K1767,{0,1950001,3300001,6950001,9000001,18000001,40000001},{0.05,0.1,0.2,0.23,0.33,0.4,0.45})-LOOKUP(K1767,{0,1950001,3300001,6950001,9000001,18000001,40000001},{0,97500,427500,636000,1536000,2796000,4796000}))*1.021,-2))</f>
        <v/>
      </c>
      <c r="O1767" s="21">
        <f>IF(L1767&lt;=0,0,ROUNDDOWN((L1767*LOOKUP(L1767,{0,1950001,3300001,6950001,9000001,18000001,40000001},{0.05,0.1,0.2,0.23,0.33,0.4,0.45})-LOOKUP(L1767,{0,1950001,3300001,6950001,9000001,18000001,40000001},{0,97500,427500,636000,1536000,2796000,4796000}))*1.021,-2))</f>
        <v/>
      </c>
      <c r="P1767" s="21">
        <f>MAX(0,ROUNDDOWN(F1767-E1767-430000,-3))</f>
        <v/>
      </c>
      <c r="Q1767" s="21">
        <f>MAX(0,ROUNDDOWN(F1767-E1767-430000-H1767,-3))</f>
        <v/>
      </c>
      <c r="R1767" s="21">
        <f>IF(F1767&lt;=450000,0,MAX(0,P1767*0.06-MIN(50000,P1767)*0.03))</f>
        <v/>
      </c>
      <c r="S1767" s="21">
        <f>IF(F1767&lt;=450000,0,MAX(0,P1767*0.04-MIN(50000,P1767)*0.02))</f>
        <v/>
      </c>
      <c r="T1767" s="21">
        <f>IF(F1767&lt;=450000,0,MAX(0,Q1767*0.06-MIN(50000,Q1767)*0.03))</f>
        <v/>
      </c>
      <c r="U1767" s="21">
        <f>IF(F1767&lt;=450000,0,MAX(0,Q1767*0.04-MIN(50000,Q1767)*0.02))</f>
        <v/>
      </c>
      <c r="V1767" s="21">
        <f>50000+MAX(0,G1767-480000)</f>
        <v/>
      </c>
      <c r="W1767" s="21">
        <f>P1767-V1767</f>
        <v/>
      </c>
      <c r="X1767" s="21">
        <f>Q1767-V1767</f>
        <v/>
      </c>
      <c r="Y1767" s="22">
        <f>IF(W1767&lt;0,0.9,LOOKUP(W1767,{0,1950001,3300001,6950001,9000001,18000001,40000001},{0.84895,0.7979,0.6958,0.66517,0.56307,0.4916,0.44055}))</f>
        <v/>
      </c>
      <c r="Z1767" s="22">
        <f>IF(X1767&lt;0,0.9,LOOKUP(X1767,{0,1950001,3300001,6950001,9000001,18000001,40000001},{0.84895,0.7979,0.6958,0.66517,0.56307,0.4916,0.44055}))</f>
        <v/>
      </c>
      <c r="AA1767" s="22">
        <f>IF(W1767&lt;0,0,CHOOSE(MATCH(W1767,{0,1950001,3300001,6950001,9000001},1),5.105/84.895,10.21/79.79,20.42/69.58,23.483/66.517,33.693/56.307))</f>
        <v/>
      </c>
      <c r="AB1767" s="21">
        <f>IF(C1767&lt;=2000,0,(MIN(C1767,ROUNDDOWN(F1767*0.3,0))-2000)*0.1)</f>
        <v/>
      </c>
      <c r="AC1767" s="21">
        <f>IF(C1767&lt;=2000,0,MIN((C1767-2000)*Y1767,(R1767+S1767)*0.2))</f>
        <v/>
      </c>
      <c r="AD1767" s="21">
        <f>IF(C1767&lt;=2000,0,MIN((C1767-2000)*Z1767,(T1767+U1767)*0.2))</f>
        <v/>
      </c>
      <c r="AE1767" s="21">
        <f>AC1767*AA1767</f>
        <v/>
      </c>
      <c r="AF1767" s="21">
        <f>ROUNDDOWN(R1767,-2)+ROUNDDOWN(S1767,-2)</f>
        <v/>
      </c>
      <c r="AG1767" s="21">
        <f>ROUNDDOWN(MAX(0,R1767-(AB1767+AC1767+AE1767)*0.6),-2)+ROUNDDOWN(MAX(0,S1767-(AB1767+AC1767+AE1767)*0.4),-2)</f>
        <v/>
      </c>
      <c r="AH1767" s="21">
        <f>ROUNDDOWN(MAX(0,T1767-(AB1767+AD1767)*0.6),-2)+ROUNDDOWN(MAX(0,U1767-(AB1767+AD1767)*0.4),-2)</f>
        <v/>
      </c>
      <c r="AI1767" s="21">
        <f>ROUNDDOWN(T1767,-2)+ROUNDDOWN(U1767,-2)</f>
        <v/>
      </c>
      <c r="AJ1767" s="21">
        <f>M1767+AF1767</f>
        <v/>
      </c>
      <c r="AK1767" s="21">
        <f>M1767+AG1767</f>
        <v/>
      </c>
      <c r="AL1767" s="21">
        <f>N1767+AH1767</f>
        <v/>
      </c>
      <c r="AM1767" s="21">
        <f>O1767+AI1767</f>
        <v/>
      </c>
      <c r="AN1767" s="21">
        <f>N1767+AI1767</f>
        <v/>
      </c>
      <c r="AO1767" s="21">
        <f>ROUNDDOWN((R1767+S1767)*0.2/Y1767+2000,0)</f>
        <v/>
      </c>
      <c r="AP1767" s="21">
        <f>ROUNDDOWN((T1767+U1767)*0.2/Z1767+2000,0)</f>
        <v/>
      </c>
      <c r="AQ1767" s="21">
        <f>AL1767-AK1767</f>
        <v/>
      </c>
      <c r="AR1767" s="21">
        <f>AM1767-AK1767</f>
        <v/>
      </c>
      <c r="AS1767" s="21">
        <f>AM1767-AL1767</f>
        <v/>
      </c>
      <c r="AT1767" s="21">
        <f>AK1767+C1767-AJ1767</f>
        <v/>
      </c>
      <c r="AU1767" s="21">
        <f>AL1767+C1767-AM1767</f>
        <v/>
      </c>
      <c r="AV1767" s="21">
        <f>AN1767+C1767-AM1767</f>
        <v/>
      </c>
    </row>
    <row r="1768">
      <c r="A1768" t="inlineStr">
        <is>
          <t>1万円刻み</t>
        </is>
      </c>
      <c r="B1768" s="21">
        <f>'5_1万円刻み'!$A$5</f>
        <v/>
      </c>
      <c r="C1768" s="21">
        <f>AO1768</f>
        <v/>
      </c>
      <c r="D1768" s="21" t="n">
        <v>0</v>
      </c>
      <c r="E1768" s="21">
        <f>ROUND(MIN(B1768/12,650000)*12*0.0915+MIN(B1768/12,1390000)*12*(0.0504+0)+B1768*0.005,0)</f>
        <v/>
      </c>
      <c r="F1768" s="21">
        <f>IF(B1768&lt;741000,0,IF(B1768&lt;2191000,B1768-740000,IF(B1768&lt;2193000,1451000,IF(B1768&lt;2196000,1453000,IF(B1768&lt;2200000,1456000,IF(B1768&lt;3600000,ROUND(ROUNDDOWN(B1768/4,-3)*2.8,0)-80000,IF(B1768&lt;6600000,ROUND(ROUNDDOWN(B1768/4,-3)*3.2,0)-440000,IF(B1768&lt;8500000,ROUNDDOWN(B1768*0.9,0)-1100000,B1768-1950000))))))))</f>
        <v/>
      </c>
      <c r="G1768" s="21">
        <f>IF(F1768&gt;23500000,NA(),IF(F1768&lt;=4890000,1040000,IF(F1768&lt;=6550000,670000,620000)))</f>
        <v/>
      </c>
      <c r="H1768" s="21">
        <f>IF(D1768&lt;=0,0,MAX(0,MIN(2000000,D1768-MIN(100000,ROUNDDOWN(F1768*0.05,0)))))</f>
        <v/>
      </c>
      <c r="I1768" s="21">
        <f>IF(C1768&lt;=2000,0,MIN(C1768,ROUNDDOWN(F1768*0.4,0))-2000)</f>
        <v/>
      </c>
      <c r="J1768" s="21">
        <f>MAX(0,ROUNDDOWN(F1768-E1768-G1768,-3))</f>
        <v/>
      </c>
      <c r="K1768" s="21">
        <f>MAX(0,ROUNDDOWN(F1768-E1768-G1768-H1768-I1768,-3))</f>
        <v/>
      </c>
      <c r="L1768" s="21">
        <f>MAX(0,ROUNDDOWN(F1768-E1768-G1768-H1768,-3))</f>
        <v/>
      </c>
      <c r="M1768" s="21">
        <f>IF(J1768&lt;=0,0,ROUNDDOWN((J1768*LOOKUP(J1768,{0,1950001,3300001,6950001,9000001,18000001,40000001},{0.05,0.1,0.2,0.23,0.33,0.4,0.45})-LOOKUP(J1768,{0,1950001,3300001,6950001,9000001,18000001,40000001},{0,97500,427500,636000,1536000,2796000,4796000}))*1.021,-2))</f>
        <v/>
      </c>
      <c r="N1768" s="21">
        <f>IF(K1768&lt;=0,0,ROUNDDOWN((K1768*LOOKUP(K1768,{0,1950001,3300001,6950001,9000001,18000001,40000001},{0.05,0.1,0.2,0.23,0.33,0.4,0.45})-LOOKUP(K1768,{0,1950001,3300001,6950001,9000001,18000001,40000001},{0,97500,427500,636000,1536000,2796000,4796000}))*1.021,-2))</f>
        <v/>
      </c>
      <c r="O1768" s="21">
        <f>IF(L1768&lt;=0,0,ROUNDDOWN((L1768*LOOKUP(L1768,{0,1950001,3300001,6950001,9000001,18000001,40000001},{0.05,0.1,0.2,0.23,0.33,0.4,0.45})-LOOKUP(L1768,{0,1950001,3300001,6950001,9000001,18000001,40000001},{0,97500,427500,636000,1536000,2796000,4796000}))*1.021,-2))</f>
        <v/>
      </c>
      <c r="P1768" s="21">
        <f>MAX(0,ROUNDDOWN(F1768-E1768-430000,-3))</f>
        <v/>
      </c>
      <c r="Q1768" s="21">
        <f>MAX(0,ROUNDDOWN(F1768-E1768-430000-H1768,-3))</f>
        <v/>
      </c>
      <c r="R1768" s="21">
        <f>IF(F1768&lt;=450000,0,MAX(0,P1768*0.06-MIN(50000,P1768)*0.03))</f>
        <v/>
      </c>
      <c r="S1768" s="21">
        <f>IF(F1768&lt;=450000,0,MAX(0,P1768*0.04-MIN(50000,P1768)*0.02))</f>
        <v/>
      </c>
      <c r="T1768" s="21">
        <f>IF(F1768&lt;=450000,0,MAX(0,Q1768*0.06-MIN(50000,Q1768)*0.03))</f>
        <v/>
      </c>
      <c r="U1768" s="21">
        <f>IF(F1768&lt;=450000,0,MAX(0,Q1768*0.04-MIN(50000,Q1768)*0.02))</f>
        <v/>
      </c>
      <c r="V1768" s="21">
        <f>50000+MAX(0,G1768-480000)</f>
        <v/>
      </c>
      <c r="W1768" s="21">
        <f>P1768-V1768</f>
        <v/>
      </c>
      <c r="X1768" s="21">
        <f>Q1768-V1768</f>
        <v/>
      </c>
      <c r="Y1768" s="22">
        <f>IF(W1768&lt;0,0.9,LOOKUP(W1768,{0,1950001,3300001,6950001,9000001,18000001,40000001},{0.84895,0.7979,0.6958,0.66517,0.56307,0.4916,0.44055}))</f>
        <v/>
      </c>
      <c r="Z1768" s="22">
        <f>IF(X1768&lt;0,0.9,LOOKUP(X1768,{0,1950001,3300001,6950001,9000001,18000001,40000001},{0.84895,0.7979,0.6958,0.66517,0.56307,0.4916,0.44055}))</f>
        <v/>
      </c>
      <c r="AA1768" s="22">
        <f>IF(W1768&lt;0,0,CHOOSE(MATCH(W1768,{0,1950001,3300001,6950001,9000001},1),5.105/84.895,10.21/79.79,20.42/69.58,23.483/66.517,33.693/56.307))</f>
        <v/>
      </c>
      <c r="AB1768" s="21">
        <f>IF(C1768&lt;=2000,0,(MIN(C1768,ROUNDDOWN(F1768*0.3,0))-2000)*0.1)</f>
        <v/>
      </c>
      <c r="AC1768" s="21">
        <f>IF(C1768&lt;=2000,0,MIN((C1768-2000)*Y1768,(R1768+S1768)*0.2))</f>
        <v/>
      </c>
      <c r="AD1768" s="21">
        <f>IF(C1768&lt;=2000,0,MIN((C1768-2000)*Z1768,(T1768+U1768)*0.2))</f>
        <v/>
      </c>
      <c r="AE1768" s="21">
        <f>AC1768*AA1768</f>
        <v/>
      </c>
      <c r="AF1768" s="21">
        <f>ROUNDDOWN(R1768,-2)+ROUNDDOWN(S1768,-2)</f>
        <v/>
      </c>
      <c r="AG1768" s="21">
        <f>ROUNDDOWN(MAX(0,R1768-(AB1768+AC1768+AE1768)*0.6),-2)+ROUNDDOWN(MAX(0,S1768-(AB1768+AC1768+AE1768)*0.4),-2)</f>
        <v/>
      </c>
      <c r="AH1768" s="21">
        <f>ROUNDDOWN(MAX(0,T1768-(AB1768+AD1768)*0.6),-2)+ROUNDDOWN(MAX(0,U1768-(AB1768+AD1768)*0.4),-2)</f>
        <v/>
      </c>
      <c r="AI1768" s="21">
        <f>ROUNDDOWN(T1768,-2)+ROUNDDOWN(U1768,-2)</f>
        <v/>
      </c>
      <c r="AJ1768" s="21">
        <f>M1768+AF1768</f>
        <v/>
      </c>
      <c r="AK1768" s="21">
        <f>M1768+AG1768</f>
        <v/>
      </c>
      <c r="AL1768" s="21">
        <f>N1768+AH1768</f>
        <v/>
      </c>
      <c r="AM1768" s="21">
        <f>O1768+AI1768</f>
        <v/>
      </c>
      <c r="AN1768" s="21">
        <f>N1768+AI1768</f>
        <v/>
      </c>
      <c r="AO1768" s="21">
        <f>ROUNDDOWN((R1768+S1768)*0.2/Y1768+2000,0)</f>
        <v/>
      </c>
      <c r="AP1768" s="21">
        <f>ROUNDDOWN((T1768+U1768)*0.2/Z1768+2000,0)</f>
        <v/>
      </c>
      <c r="AQ1768" s="21">
        <f>AL1768-AK1768</f>
        <v/>
      </c>
      <c r="AR1768" s="21">
        <f>AM1768-AK1768</f>
        <v/>
      </c>
      <c r="AS1768" s="21">
        <f>AM1768-AL1768</f>
        <v/>
      </c>
      <c r="AT1768" s="21">
        <f>AK1768+C1768-AJ1768</f>
        <v/>
      </c>
      <c r="AU1768" s="21">
        <f>AL1768+C1768-AM1768</f>
        <v/>
      </c>
      <c r="AV1768" s="21">
        <f>AN1768+C1768-AM1768</f>
        <v/>
      </c>
    </row>
    <row r="1769">
      <c r="A1769" t="inlineStr">
        <is>
          <t>1万円刻み</t>
        </is>
      </c>
      <c r="B1769" s="21">
        <f>'5_1万円刻み'!$A$6</f>
        <v/>
      </c>
      <c r="C1769" s="21">
        <f>AO1769</f>
        <v/>
      </c>
      <c r="D1769" s="21" t="n">
        <v>0</v>
      </c>
      <c r="E1769" s="21">
        <f>ROUND(MIN(B1769/12,650000)*12*0.0915+MIN(B1769/12,1390000)*12*(0.0504+0)+B1769*0.005,0)</f>
        <v/>
      </c>
      <c r="F1769" s="21">
        <f>IF(B1769&lt;741000,0,IF(B1769&lt;2191000,B1769-740000,IF(B1769&lt;2193000,1451000,IF(B1769&lt;2196000,1453000,IF(B1769&lt;2200000,1456000,IF(B1769&lt;3600000,ROUND(ROUNDDOWN(B1769/4,-3)*2.8,0)-80000,IF(B1769&lt;6600000,ROUND(ROUNDDOWN(B1769/4,-3)*3.2,0)-440000,IF(B1769&lt;8500000,ROUNDDOWN(B1769*0.9,0)-1100000,B1769-1950000))))))))</f>
        <v/>
      </c>
      <c r="G1769" s="21">
        <f>IF(F1769&gt;23500000,NA(),IF(F1769&lt;=4890000,1040000,IF(F1769&lt;=6550000,670000,620000)))</f>
        <v/>
      </c>
      <c r="H1769" s="21">
        <f>IF(D1769&lt;=0,0,MAX(0,MIN(2000000,D1769-MIN(100000,ROUNDDOWN(F1769*0.05,0)))))</f>
        <v/>
      </c>
      <c r="I1769" s="21">
        <f>IF(C1769&lt;=2000,0,MIN(C1769,ROUNDDOWN(F1769*0.4,0))-2000)</f>
        <v/>
      </c>
      <c r="J1769" s="21">
        <f>MAX(0,ROUNDDOWN(F1769-E1769-G1769,-3))</f>
        <v/>
      </c>
      <c r="K1769" s="21">
        <f>MAX(0,ROUNDDOWN(F1769-E1769-G1769-H1769-I1769,-3))</f>
        <v/>
      </c>
      <c r="L1769" s="21">
        <f>MAX(0,ROUNDDOWN(F1769-E1769-G1769-H1769,-3))</f>
        <v/>
      </c>
      <c r="M1769" s="21">
        <f>IF(J1769&lt;=0,0,ROUNDDOWN((J1769*LOOKUP(J1769,{0,1950001,3300001,6950001,9000001,18000001,40000001},{0.05,0.1,0.2,0.23,0.33,0.4,0.45})-LOOKUP(J1769,{0,1950001,3300001,6950001,9000001,18000001,40000001},{0,97500,427500,636000,1536000,2796000,4796000}))*1.021,-2))</f>
        <v/>
      </c>
      <c r="N1769" s="21">
        <f>IF(K1769&lt;=0,0,ROUNDDOWN((K1769*LOOKUP(K1769,{0,1950001,3300001,6950001,9000001,18000001,40000001},{0.05,0.1,0.2,0.23,0.33,0.4,0.45})-LOOKUP(K1769,{0,1950001,3300001,6950001,9000001,18000001,40000001},{0,97500,427500,636000,1536000,2796000,4796000}))*1.021,-2))</f>
        <v/>
      </c>
      <c r="O1769" s="21">
        <f>IF(L1769&lt;=0,0,ROUNDDOWN((L1769*LOOKUP(L1769,{0,1950001,3300001,6950001,9000001,18000001,40000001},{0.05,0.1,0.2,0.23,0.33,0.4,0.45})-LOOKUP(L1769,{0,1950001,3300001,6950001,9000001,18000001,40000001},{0,97500,427500,636000,1536000,2796000,4796000}))*1.021,-2))</f>
        <v/>
      </c>
      <c r="P1769" s="21">
        <f>MAX(0,ROUNDDOWN(F1769-E1769-430000,-3))</f>
        <v/>
      </c>
      <c r="Q1769" s="21">
        <f>MAX(0,ROUNDDOWN(F1769-E1769-430000-H1769,-3))</f>
        <v/>
      </c>
      <c r="R1769" s="21">
        <f>IF(F1769&lt;=450000,0,MAX(0,P1769*0.06-MIN(50000,P1769)*0.03))</f>
        <v/>
      </c>
      <c r="S1769" s="21">
        <f>IF(F1769&lt;=450000,0,MAX(0,P1769*0.04-MIN(50000,P1769)*0.02))</f>
        <v/>
      </c>
      <c r="T1769" s="21">
        <f>IF(F1769&lt;=450000,0,MAX(0,Q1769*0.06-MIN(50000,Q1769)*0.03))</f>
        <v/>
      </c>
      <c r="U1769" s="21">
        <f>IF(F1769&lt;=450000,0,MAX(0,Q1769*0.04-MIN(50000,Q1769)*0.02))</f>
        <v/>
      </c>
      <c r="V1769" s="21">
        <f>50000+MAX(0,G1769-480000)</f>
        <v/>
      </c>
      <c r="W1769" s="21">
        <f>P1769-V1769</f>
        <v/>
      </c>
      <c r="X1769" s="21">
        <f>Q1769-V1769</f>
        <v/>
      </c>
      <c r="Y1769" s="22">
        <f>IF(W1769&lt;0,0.9,LOOKUP(W1769,{0,1950001,3300001,6950001,9000001,18000001,40000001},{0.84895,0.7979,0.6958,0.66517,0.56307,0.4916,0.44055}))</f>
        <v/>
      </c>
      <c r="Z1769" s="22">
        <f>IF(X1769&lt;0,0.9,LOOKUP(X1769,{0,1950001,3300001,6950001,9000001,18000001,40000001},{0.84895,0.7979,0.6958,0.66517,0.56307,0.4916,0.44055}))</f>
        <v/>
      </c>
      <c r="AA1769" s="22">
        <f>IF(W1769&lt;0,0,CHOOSE(MATCH(W1769,{0,1950001,3300001,6950001,9000001},1),5.105/84.895,10.21/79.79,20.42/69.58,23.483/66.517,33.693/56.307))</f>
        <v/>
      </c>
      <c r="AB1769" s="21">
        <f>IF(C1769&lt;=2000,0,(MIN(C1769,ROUNDDOWN(F1769*0.3,0))-2000)*0.1)</f>
        <v/>
      </c>
      <c r="AC1769" s="21">
        <f>IF(C1769&lt;=2000,0,MIN((C1769-2000)*Y1769,(R1769+S1769)*0.2))</f>
        <v/>
      </c>
      <c r="AD1769" s="21">
        <f>IF(C1769&lt;=2000,0,MIN((C1769-2000)*Z1769,(T1769+U1769)*0.2))</f>
        <v/>
      </c>
      <c r="AE1769" s="21">
        <f>AC1769*AA1769</f>
        <v/>
      </c>
      <c r="AF1769" s="21">
        <f>ROUNDDOWN(R1769,-2)+ROUNDDOWN(S1769,-2)</f>
        <v/>
      </c>
      <c r="AG1769" s="21">
        <f>ROUNDDOWN(MAX(0,R1769-(AB1769+AC1769+AE1769)*0.6),-2)+ROUNDDOWN(MAX(0,S1769-(AB1769+AC1769+AE1769)*0.4),-2)</f>
        <v/>
      </c>
      <c r="AH1769" s="21">
        <f>ROUNDDOWN(MAX(0,T1769-(AB1769+AD1769)*0.6),-2)+ROUNDDOWN(MAX(0,U1769-(AB1769+AD1769)*0.4),-2)</f>
        <v/>
      </c>
      <c r="AI1769" s="21">
        <f>ROUNDDOWN(T1769,-2)+ROUNDDOWN(U1769,-2)</f>
        <v/>
      </c>
      <c r="AJ1769" s="21">
        <f>M1769+AF1769</f>
        <v/>
      </c>
      <c r="AK1769" s="21">
        <f>M1769+AG1769</f>
        <v/>
      </c>
      <c r="AL1769" s="21">
        <f>N1769+AH1769</f>
        <v/>
      </c>
      <c r="AM1769" s="21">
        <f>O1769+AI1769</f>
        <v/>
      </c>
      <c r="AN1769" s="21">
        <f>N1769+AI1769</f>
        <v/>
      </c>
      <c r="AO1769" s="21">
        <f>ROUNDDOWN((R1769+S1769)*0.2/Y1769+2000,0)</f>
        <v/>
      </c>
      <c r="AP1769" s="21">
        <f>ROUNDDOWN((T1769+U1769)*0.2/Z1769+2000,0)</f>
        <v/>
      </c>
      <c r="AQ1769" s="21">
        <f>AL1769-AK1769</f>
        <v/>
      </c>
      <c r="AR1769" s="21">
        <f>AM1769-AK1769</f>
        <v/>
      </c>
      <c r="AS1769" s="21">
        <f>AM1769-AL1769</f>
        <v/>
      </c>
      <c r="AT1769" s="21">
        <f>AK1769+C1769-AJ1769</f>
        <v/>
      </c>
      <c r="AU1769" s="21">
        <f>AL1769+C1769-AM1769</f>
        <v/>
      </c>
      <c r="AV1769" s="21">
        <f>AN1769+C1769-AM1769</f>
        <v/>
      </c>
    </row>
    <row r="1770">
      <c r="A1770" t="inlineStr">
        <is>
          <t>1万円刻み</t>
        </is>
      </c>
      <c r="B1770" s="21">
        <f>'5_1万円刻み'!$A$7</f>
        <v/>
      </c>
      <c r="C1770" s="21">
        <f>AO1770</f>
        <v/>
      </c>
      <c r="D1770" s="21" t="n">
        <v>0</v>
      </c>
      <c r="E1770" s="21">
        <f>ROUND(MIN(B1770/12,650000)*12*0.0915+MIN(B1770/12,1390000)*12*(0.0504+0)+B1770*0.005,0)</f>
        <v/>
      </c>
      <c r="F1770" s="21">
        <f>IF(B1770&lt;741000,0,IF(B1770&lt;2191000,B1770-740000,IF(B1770&lt;2193000,1451000,IF(B1770&lt;2196000,1453000,IF(B1770&lt;2200000,1456000,IF(B1770&lt;3600000,ROUND(ROUNDDOWN(B1770/4,-3)*2.8,0)-80000,IF(B1770&lt;6600000,ROUND(ROUNDDOWN(B1770/4,-3)*3.2,0)-440000,IF(B1770&lt;8500000,ROUNDDOWN(B1770*0.9,0)-1100000,B1770-1950000))))))))</f>
        <v/>
      </c>
      <c r="G1770" s="21">
        <f>IF(F1770&gt;23500000,NA(),IF(F1770&lt;=4890000,1040000,IF(F1770&lt;=6550000,670000,620000)))</f>
        <v/>
      </c>
      <c r="H1770" s="21">
        <f>IF(D1770&lt;=0,0,MAX(0,MIN(2000000,D1770-MIN(100000,ROUNDDOWN(F1770*0.05,0)))))</f>
        <v/>
      </c>
      <c r="I1770" s="21">
        <f>IF(C1770&lt;=2000,0,MIN(C1770,ROUNDDOWN(F1770*0.4,0))-2000)</f>
        <v/>
      </c>
      <c r="J1770" s="21">
        <f>MAX(0,ROUNDDOWN(F1770-E1770-G1770,-3))</f>
        <v/>
      </c>
      <c r="K1770" s="21">
        <f>MAX(0,ROUNDDOWN(F1770-E1770-G1770-H1770-I1770,-3))</f>
        <v/>
      </c>
      <c r="L1770" s="21">
        <f>MAX(0,ROUNDDOWN(F1770-E1770-G1770-H1770,-3))</f>
        <v/>
      </c>
      <c r="M1770" s="21">
        <f>IF(J1770&lt;=0,0,ROUNDDOWN((J1770*LOOKUP(J1770,{0,1950001,3300001,6950001,9000001,18000001,40000001},{0.05,0.1,0.2,0.23,0.33,0.4,0.45})-LOOKUP(J1770,{0,1950001,3300001,6950001,9000001,18000001,40000001},{0,97500,427500,636000,1536000,2796000,4796000}))*1.021,-2))</f>
        <v/>
      </c>
      <c r="N1770" s="21">
        <f>IF(K1770&lt;=0,0,ROUNDDOWN((K1770*LOOKUP(K1770,{0,1950001,3300001,6950001,9000001,18000001,40000001},{0.05,0.1,0.2,0.23,0.33,0.4,0.45})-LOOKUP(K1770,{0,1950001,3300001,6950001,9000001,18000001,40000001},{0,97500,427500,636000,1536000,2796000,4796000}))*1.021,-2))</f>
        <v/>
      </c>
      <c r="O1770" s="21">
        <f>IF(L1770&lt;=0,0,ROUNDDOWN((L1770*LOOKUP(L1770,{0,1950001,3300001,6950001,9000001,18000001,40000001},{0.05,0.1,0.2,0.23,0.33,0.4,0.45})-LOOKUP(L1770,{0,1950001,3300001,6950001,9000001,18000001,40000001},{0,97500,427500,636000,1536000,2796000,4796000}))*1.021,-2))</f>
        <v/>
      </c>
      <c r="P1770" s="21">
        <f>MAX(0,ROUNDDOWN(F1770-E1770-430000,-3))</f>
        <v/>
      </c>
      <c r="Q1770" s="21">
        <f>MAX(0,ROUNDDOWN(F1770-E1770-430000-H1770,-3))</f>
        <v/>
      </c>
      <c r="R1770" s="21">
        <f>IF(F1770&lt;=450000,0,MAX(0,P1770*0.06-MIN(50000,P1770)*0.03))</f>
        <v/>
      </c>
      <c r="S1770" s="21">
        <f>IF(F1770&lt;=450000,0,MAX(0,P1770*0.04-MIN(50000,P1770)*0.02))</f>
        <v/>
      </c>
      <c r="T1770" s="21">
        <f>IF(F1770&lt;=450000,0,MAX(0,Q1770*0.06-MIN(50000,Q1770)*0.03))</f>
        <v/>
      </c>
      <c r="U1770" s="21">
        <f>IF(F1770&lt;=450000,0,MAX(0,Q1770*0.04-MIN(50000,Q1770)*0.02))</f>
        <v/>
      </c>
      <c r="V1770" s="21">
        <f>50000+MAX(0,G1770-480000)</f>
        <v/>
      </c>
      <c r="W1770" s="21">
        <f>P1770-V1770</f>
        <v/>
      </c>
      <c r="X1770" s="21">
        <f>Q1770-V1770</f>
        <v/>
      </c>
      <c r="Y1770" s="22">
        <f>IF(W1770&lt;0,0.9,LOOKUP(W1770,{0,1950001,3300001,6950001,9000001,18000001,40000001},{0.84895,0.7979,0.6958,0.66517,0.56307,0.4916,0.44055}))</f>
        <v/>
      </c>
      <c r="Z1770" s="22">
        <f>IF(X1770&lt;0,0.9,LOOKUP(X1770,{0,1950001,3300001,6950001,9000001,18000001,40000001},{0.84895,0.7979,0.6958,0.66517,0.56307,0.4916,0.44055}))</f>
        <v/>
      </c>
      <c r="AA1770" s="22">
        <f>IF(W1770&lt;0,0,CHOOSE(MATCH(W1770,{0,1950001,3300001,6950001,9000001},1),5.105/84.895,10.21/79.79,20.42/69.58,23.483/66.517,33.693/56.307))</f>
        <v/>
      </c>
      <c r="AB1770" s="21">
        <f>IF(C1770&lt;=2000,0,(MIN(C1770,ROUNDDOWN(F1770*0.3,0))-2000)*0.1)</f>
        <v/>
      </c>
      <c r="AC1770" s="21">
        <f>IF(C1770&lt;=2000,0,MIN((C1770-2000)*Y1770,(R1770+S1770)*0.2))</f>
        <v/>
      </c>
      <c r="AD1770" s="21">
        <f>IF(C1770&lt;=2000,0,MIN((C1770-2000)*Z1770,(T1770+U1770)*0.2))</f>
        <v/>
      </c>
      <c r="AE1770" s="21">
        <f>AC1770*AA1770</f>
        <v/>
      </c>
      <c r="AF1770" s="21">
        <f>ROUNDDOWN(R1770,-2)+ROUNDDOWN(S1770,-2)</f>
        <v/>
      </c>
      <c r="AG1770" s="21">
        <f>ROUNDDOWN(MAX(0,R1770-(AB1770+AC1770+AE1770)*0.6),-2)+ROUNDDOWN(MAX(0,S1770-(AB1770+AC1770+AE1770)*0.4),-2)</f>
        <v/>
      </c>
      <c r="AH1770" s="21">
        <f>ROUNDDOWN(MAX(0,T1770-(AB1770+AD1770)*0.6),-2)+ROUNDDOWN(MAX(0,U1770-(AB1770+AD1770)*0.4),-2)</f>
        <v/>
      </c>
      <c r="AI1770" s="21">
        <f>ROUNDDOWN(T1770,-2)+ROUNDDOWN(U1770,-2)</f>
        <v/>
      </c>
      <c r="AJ1770" s="21">
        <f>M1770+AF1770</f>
        <v/>
      </c>
      <c r="AK1770" s="21">
        <f>M1770+AG1770</f>
        <v/>
      </c>
      <c r="AL1770" s="21">
        <f>N1770+AH1770</f>
        <v/>
      </c>
      <c r="AM1770" s="21">
        <f>O1770+AI1770</f>
        <v/>
      </c>
      <c r="AN1770" s="21">
        <f>N1770+AI1770</f>
        <v/>
      </c>
      <c r="AO1770" s="21">
        <f>ROUNDDOWN((R1770+S1770)*0.2/Y1770+2000,0)</f>
        <v/>
      </c>
      <c r="AP1770" s="21">
        <f>ROUNDDOWN((T1770+U1770)*0.2/Z1770+2000,0)</f>
        <v/>
      </c>
      <c r="AQ1770" s="21">
        <f>AL1770-AK1770</f>
        <v/>
      </c>
      <c r="AR1770" s="21">
        <f>AM1770-AK1770</f>
        <v/>
      </c>
      <c r="AS1770" s="21">
        <f>AM1770-AL1770</f>
        <v/>
      </c>
      <c r="AT1770" s="21">
        <f>AK1770+C1770-AJ1770</f>
        <v/>
      </c>
      <c r="AU1770" s="21">
        <f>AL1770+C1770-AM1770</f>
        <v/>
      </c>
      <c r="AV1770" s="21">
        <f>AN1770+C1770-AM1770</f>
        <v/>
      </c>
    </row>
    <row r="1771">
      <c r="A1771" t="inlineStr">
        <is>
          <t>1万円刻み</t>
        </is>
      </c>
      <c r="B1771" s="21">
        <f>'5_1万円刻み'!$A$8</f>
        <v/>
      </c>
      <c r="C1771" s="21">
        <f>AO1771</f>
        <v/>
      </c>
      <c r="D1771" s="21" t="n">
        <v>0</v>
      </c>
      <c r="E1771" s="21">
        <f>ROUND(MIN(B1771/12,650000)*12*0.0915+MIN(B1771/12,1390000)*12*(0.0504+0)+B1771*0.005,0)</f>
        <v/>
      </c>
      <c r="F1771" s="21">
        <f>IF(B1771&lt;741000,0,IF(B1771&lt;2191000,B1771-740000,IF(B1771&lt;2193000,1451000,IF(B1771&lt;2196000,1453000,IF(B1771&lt;2200000,1456000,IF(B1771&lt;3600000,ROUND(ROUNDDOWN(B1771/4,-3)*2.8,0)-80000,IF(B1771&lt;6600000,ROUND(ROUNDDOWN(B1771/4,-3)*3.2,0)-440000,IF(B1771&lt;8500000,ROUNDDOWN(B1771*0.9,0)-1100000,B1771-1950000))))))))</f>
        <v/>
      </c>
      <c r="G1771" s="21">
        <f>IF(F1771&gt;23500000,NA(),IF(F1771&lt;=4890000,1040000,IF(F1771&lt;=6550000,670000,620000)))</f>
        <v/>
      </c>
      <c r="H1771" s="21">
        <f>IF(D1771&lt;=0,0,MAX(0,MIN(2000000,D1771-MIN(100000,ROUNDDOWN(F1771*0.05,0)))))</f>
        <v/>
      </c>
      <c r="I1771" s="21">
        <f>IF(C1771&lt;=2000,0,MIN(C1771,ROUNDDOWN(F1771*0.4,0))-2000)</f>
        <v/>
      </c>
      <c r="J1771" s="21">
        <f>MAX(0,ROUNDDOWN(F1771-E1771-G1771,-3))</f>
        <v/>
      </c>
      <c r="K1771" s="21">
        <f>MAX(0,ROUNDDOWN(F1771-E1771-G1771-H1771-I1771,-3))</f>
        <v/>
      </c>
      <c r="L1771" s="21">
        <f>MAX(0,ROUNDDOWN(F1771-E1771-G1771-H1771,-3))</f>
        <v/>
      </c>
      <c r="M1771" s="21">
        <f>IF(J1771&lt;=0,0,ROUNDDOWN((J1771*LOOKUP(J1771,{0,1950001,3300001,6950001,9000001,18000001,40000001},{0.05,0.1,0.2,0.23,0.33,0.4,0.45})-LOOKUP(J1771,{0,1950001,3300001,6950001,9000001,18000001,40000001},{0,97500,427500,636000,1536000,2796000,4796000}))*1.021,-2))</f>
        <v/>
      </c>
      <c r="N1771" s="21">
        <f>IF(K1771&lt;=0,0,ROUNDDOWN((K1771*LOOKUP(K1771,{0,1950001,3300001,6950001,9000001,18000001,40000001},{0.05,0.1,0.2,0.23,0.33,0.4,0.45})-LOOKUP(K1771,{0,1950001,3300001,6950001,9000001,18000001,40000001},{0,97500,427500,636000,1536000,2796000,4796000}))*1.021,-2))</f>
        <v/>
      </c>
      <c r="O1771" s="21">
        <f>IF(L1771&lt;=0,0,ROUNDDOWN((L1771*LOOKUP(L1771,{0,1950001,3300001,6950001,9000001,18000001,40000001},{0.05,0.1,0.2,0.23,0.33,0.4,0.45})-LOOKUP(L1771,{0,1950001,3300001,6950001,9000001,18000001,40000001},{0,97500,427500,636000,1536000,2796000,4796000}))*1.021,-2))</f>
        <v/>
      </c>
      <c r="P1771" s="21">
        <f>MAX(0,ROUNDDOWN(F1771-E1771-430000,-3))</f>
        <v/>
      </c>
      <c r="Q1771" s="21">
        <f>MAX(0,ROUNDDOWN(F1771-E1771-430000-H1771,-3))</f>
        <v/>
      </c>
      <c r="R1771" s="21">
        <f>IF(F1771&lt;=450000,0,MAX(0,P1771*0.06-MIN(50000,P1771)*0.03))</f>
        <v/>
      </c>
      <c r="S1771" s="21">
        <f>IF(F1771&lt;=450000,0,MAX(0,P1771*0.04-MIN(50000,P1771)*0.02))</f>
        <v/>
      </c>
      <c r="T1771" s="21">
        <f>IF(F1771&lt;=450000,0,MAX(0,Q1771*0.06-MIN(50000,Q1771)*0.03))</f>
        <v/>
      </c>
      <c r="U1771" s="21">
        <f>IF(F1771&lt;=450000,0,MAX(0,Q1771*0.04-MIN(50000,Q1771)*0.02))</f>
        <v/>
      </c>
      <c r="V1771" s="21">
        <f>50000+MAX(0,G1771-480000)</f>
        <v/>
      </c>
      <c r="W1771" s="21">
        <f>P1771-V1771</f>
        <v/>
      </c>
      <c r="X1771" s="21">
        <f>Q1771-V1771</f>
        <v/>
      </c>
      <c r="Y1771" s="22">
        <f>IF(W1771&lt;0,0.9,LOOKUP(W1771,{0,1950001,3300001,6950001,9000001,18000001,40000001},{0.84895,0.7979,0.6958,0.66517,0.56307,0.4916,0.44055}))</f>
        <v/>
      </c>
      <c r="Z1771" s="22">
        <f>IF(X1771&lt;0,0.9,LOOKUP(X1771,{0,1950001,3300001,6950001,9000001,18000001,40000001},{0.84895,0.7979,0.6958,0.66517,0.56307,0.4916,0.44055}))</f>
        <v/>
      </c>
      <c r="AA1771" s="22">
        <f>IF(W1771&lt;0,0,CHOOSE(MATCH(W1771,{0,1950001,3300001,6950001,9000001},1),5.105/84.895,10.21/79.79,20.42/69.58,23.483/66.517,33.693/56.307))</f>
        <v/>
      </c>
      <c r="AB1771" s="21">
        <f>IF(C1771&lt;=2000,0,(MIN(C1771,ROUNDDOWN(F1771*0.3,0))-2000)*0.1)</f>
        <v/>
      </c>
      <c r="AC1771" s="21">
        <f>IF(C1771&lt;=2000,0,MIN((C1771-2000)*Y1771,(R1771+S1771)*0.2))</f>
        <v/>
      </c>
      <c r="AD1771" s="21">
        <f>IF(C1771&lt;=2000,0,MIN((C1771-2000)*Z1771,(T1771+U1771)*0.2))</f>
        <v/>
      </c>
      <c r="AE1771" s="21">
        <f>AC1771*AA1771</f>
        <v/>
      </c>
      <c r="AF1771" s="21">
        <f>ROUNDDOWN(R1771,-2)+ROUNDDOWN(S1771,-2)</f>
        <v/>
      </c>
      <c r="AG1771" s="21">
        <f>ROUNDDOWN(MAX(0,R1771-(AB1771+AC1771+AE1771)*0.6),-2)+ROUNDDOWN(MAX(0,S1771-(AB1771+AC1771+AE1771)*0.4),-2)</f>
        <v/>
      </c>
      <c r="AH1771" s="21">
        <f>ROUNDDOWN(MAX(0,T1771-(AB1771+AD1771)*0.6),-2)+ROUNDDOWN(MAX(0,U1771-(AB1771+AD1771)*0.4),-2)</f>
        <v/>
      </c>
      <c r="AI1771" s="21">
        <f>ROUNDDOWN(T1771,-2)+ROUNDDOWN(U1771,-2)</f>
        <v/>
      </c>
      <c r="AJ1771" s="21">
        <f>M1771+AF1771</f>
        <v/>
      </c>
      <c r="AK1771" s="21">
        <f>M1771+AG1771</f>
        <v/>
      </c>
      <c r="AL1771" s="21">
        <f>N1771+AH1771</f>
        <v/>
      </c>
      <c r="AM1771" s="21">
        <f>O1771+AI1771</f>
        <v/>
      </c>
      <c r="AN1771" s="21">
        <f>N1771+AI1771</f>
        <v/>
      </c>
      <c r="AO1771" s="21">
        <f>ROUNDDOWN((R1771+S1771)*0.2/Y1771+2000,0)</f>
        <v/>
      </c>
      <c r="AP1771" s="21">
        <f>ROUNDDOWN((T1771+U1771)*0.2/Z1771+2000,0)</f>
        <v/>
      </c>
      <c r="AQ1771" s="21">
        <f>AL1771-AK1771</f>
        <v/>
      </c>
      <c r="AR1771" s="21">
        <f>AM1771-AK1771</f>
        <v/>
      </c>
      <c r="AS1771" s="21">
        <f>AM1771-AL1771</f>
        <v/>
      </c>
      <c r="AT1771" s="21">
        <f>AK1771+C1771-AJ1771</f>
        <v/>
      </c>
      <c r="AU1771" s="21">
        <f>AL1771+C1771-AM1771</f>
        <v/>
      </c>
      <c r="AV1771" s="21">
        <f>AN1771+C1771-AM1771</f>
        <v/>
      </c>
    </row>
    <row r="1772">
      <c r="A1772" t="inlineStr">
        <is>
          <t>1万円刻み</t>
        </is>
      </c>
      <c r="B1772" s="21">
        <f>'5_1万円刻み'!$A$9</f>
        <v/>
      </c>
      <c r="C1772" s="21">
        <f>AO1772</f>
        <v/>
      </c>
      <c r="D1772" s="21" t="n">
        <v>0</v>
      </c>
      <c r="E1772" s="21">
        <f>ROUND(MIN(B1772/12,650000)*12*0.0915+MIN(B1772/12,1390000)*12*(0.0504+0)+B1772*0.005,0)</f>
        <v/>
      </c>
      <c r="F1772" s="21">
        <f>IF(B1772&lt;741000,0,IF(B1772&lt;2191000,B1772-740000,IF(B1772&lt;2193000,1451000,IF(B1772&lt;2196000,1453000,IF(B1772&lt;2200000,1456000,IF(B1772&lt;3600000,ROUND(ROUNDDOWN(B1772/4,-3)*2.8,0)-80000,IF(B1772&lt;6600000,ROUND(ROUNDDOWN(B1772/4,-3)*3.2,0)-440000,IF(B1772&lt;8500000,ROUNDDOWN(B1772*0.9,0)-1100000,B1772-1950000))))))))</f>
        <v/>
      </c>
      <c r="G1772" s="21">
        <f>IF(F1772&gt;23500000,NA(),IF(F1772&lt;=4890000,1040000,IF(F1772&lt;=6550000,670000,620000)))</f>
        <v/>
      </c>
      <c r="H1772" s="21">
        <f>IF(D1772&lt;=0,0,MAX(0,MIN(2000000,D1772-MIN(100000,ROUNDDOWN(F1772*0.05,0)))))</f>
        <v/>
      </c>
      <c r="I1772" s="21">
        <f>IF(C1772&lt;=2000,0,MIN(C1772,ROUNDDOWN(F1772*0.4,0))-2000)</f>
        <v/>
      </c>
      <c r="J1772" s="21">
        <f>MAX(0,ROUNDDOWN(F1772-E1772-G1772,-3))</f>
        <v/>
      </c>
      <c r="K1772" s="21">
        <f>MAX(0,ROUNDDOWN(F1772-E1772-G1772-H1772-I1772,-3))</f>
        <v/>
      </c>
      <c r="L1772" s="21">
        <f>MAX(0,ROUNDDOWN(F1772-E1772-G1772-H1772,-3))</f>
        <v/>
      </c>
      <c r="M1772" s="21">
        <f>IF(J1772&lt;=0,0,ROUNDDOWN((J1772*LOOKUP(J1772,{0,1950001,3300001,6950001,9000001,18000001,40000001},{0.05,0.1,0.2,0.23,0.33,0.4,0.45})-LOOKUP(J1772,{0,1950001,3300001,6950001,9000001,18000001,40000001},{0,97500,427500,636000,1536000,2796000,4796000}))*1.021,-2))</f>
        <v/>
      </c>
      <c r="N1772" s="21">
        <f>IF(K1772&lt;=0,0,ROUNDDOWN((K1772*LOOKUP(K1772,{0,1950001,3300001,6950001,9000001,18000001,40000001},{0.05,0.1,0.2,0.23,0.33,0.4,0.45})-LOOKUP(K1772,{0,1950001,3300001,6950001,9000001,18000001,40000001},{0,97500,427500,636000,1536000,2796000,4796000}))*1.021,-2))</f>
        <v/>
      </c>
      <c r="O1772" s="21">
        <f>IF(L1772&lt;=0,0,ROUNDDOWN((L1772*LOOKUP(L1772,{0,1950001,3300001,6950001,9000001,18000001,40000001},{0.05,0.1,0.2,0.23,0.33,0.4,0.45})-LOOKUP(L1772,{0,1950001,3300001,6950001,9000001,18000001,40000001},{0,97500,427500,636000,1536000,2796000,4796000}))*1.021,-2))</f>
        <v/>
      </c>
      <c r="P1772" s="21">
        <f>MAX(0,ROUNDDOWN(F1772-E1772-430000,-3))</f>
        <v/>
      </c>
      <c r="Q1772" s="21">
        <f>MAX(0,ROUNDDOWN(F1772-E1772-430000-H1772,-3))</f>
        <v/>
      </c>
      <c r="R1772" s="21">
        <f>IF(F1772&lt;=450000,0,MAX(0,P1772*0.06-MIN(50000,P1772)*0.03))</f>
        <v/>
      </c>
      <c r="S1772" s="21">
        <f>IF(F1772&lt;=450000,0,MAX(0,P1772*0.04-MIN(50000,P1772)*0.02))</f>
        <v/>
      </c>
      <c r="T1772" s="21">
        <f>IF(F1772&lt;=450000,0,MAX(0,Q1772*0.06-MIN(50000,Q1772)*0.03))</f>
        <v/>
      </c>
      <c r="U1772" s="21">
        <f>IF(F1772&lt;=450000,0,MAX(0,Q1772*0.04-MIN(50000,Q1772)*0.02))</f>
        <v/>
      </c>
      <c r="V1772" s="21">
        <f>50000+MAX(0,G1772-480000)</f>
        <v/>
      </c>
      <c r="W1772" s="21">
        <f>P1772-V1772</f>
        <v/>
      </c>
      <c r="X1772" s="21">
        <f>Q1772-V1772</f>
        <v/>
      </c>
      <c r="Y1772" s="22">
        <f>IF(W1772&lt;0,0.9,LOOKUP(W1772,{0,1950001,3300001,6950001,9000001,18000001,40000001},{0.84895,0.7979,0.6958,0.66517,0.56307,0.4916,0.44055}))</f>
        <v/>
      </c>
      <c r="Z1772" s="22">
        <f>IF(X1772&lt;0,0.9,LOOKUP(X1772,{0,1950001,3300001,6950001,9000001,18000001,40000001},{0.84895,0.7979,0.6958,0.66517,0.56307,0.4916,0.44055}))</f>
        <v/>
      </c>
      <c r="AA1772" s="22">
        <f>IF(W1772&lt;0,0,CHOOSE(MATCH(W1772,{0,1950001,3300001,6950001,9000001},1),5.105/84.895,10.21/79.79,20.42/69.58,23.483/66.517,33.693/56.307))</f>
        <v/>
      </c>
      <c r="AB1772" s="21">
        <f>IF(C1772&lt;=2000,0,(MIN(C1772,ROUNDDOWN(F1772*0.3,0))-2000)*0.1)</f>
        <v/>
      </c>
      <c r="AC1772" s="21">
        <f>IF(C1772&lt;=2000,0,MIN((C1772-2000)*Y1772,(R1772+S1772)*0.2))</f>
        <v/>
      </c>
      <c r="AD1772" s="21">
        <f>IF(C1772&lt;=2000,0,MIN((C1772-2000)*Z1772,(T1772+U1772)*0.2))</f>
        <v/>
      </c>
      <c r="AE1772" s="21">
        <f>AC1772*AA1772</f>
        <v/>
      </c>
      <c r="AF1772" s="21">
        <f>ROUNDDOWN(R1772,-2)+ROUNDDOWN(S1772,-2)</f>
        <v/>
      </c>
      <c r="AG1772" s="21">
        <f>ROUNDDOWN(MAX(0,R1772-(AB1772+AC1772+AE1772)*0.6),-2)+ROUNDDOWN(MAX(0,S1772-(AB1772+AC1772+AE1772)*0.4),-2)</f>
        <v/>
      </c>
      <c r="AH1772" s="21">
        <f>ROUNDDOWN(MAX(0,T1772-(AB1772+AD1772)*0.6),-2)+ROUNDDOWN(MAX(0,U1772-(AB1772+AD1772)*0.4),-2)</f>
        <v/>
      </c>
      <c r="AI1772" s="21">
        <f>ROUNDDOWN(T1772,-2)+ROUNDDOWN(U1772,-2)</f>
        <v/>
      </c>
      <c r="AJ1772" s="21">
        <f>M1772+AF1772</f>
        <v/>
      </c>
      <c r="AK1772" s="21">
        <f>M1772+AG1772</f>
        <v/>
      </c>
      <c r="AL1772" s="21">
        <f>N1772+AH1772</f>
        <v/>
      </c>
      <c r="AM1772" s="21">
        <f>O1772+AI1772</f>
        <v/>
      </c>
      <c r="AN1772" s="21">
        <f>N1772+AI1772</f>
        <v/>
      </c>
      <c r="AO1772" s="21">
        <f>ROUNDDOWN((R1772+S1772)*0.2/Y1772+2000,0)</f>
        <v/>
      </c>
      <c r="AP1772" s="21">
        <f>ROUNDDOWN((T1772+U1772)*0.2/Z1772+2000,0)</f>
        <v/>
      </c>
      <c r="AQ1772" s="21">
        <f>AL1772-AK1772</f>
        <v/>
      </c>
      <c r="AR1772" s="21">
        <f>AM1772-AK1772</f>
        <v/>
      </c>
      <c r="AS1772" s="21">
        <f>AM1772-AL1772</f>
        <v/>
      </c>
      <c r="AT1772" s="21">
        <f>AK1772+C1772-AJ1772</f>
        <v/>
      </c>
      <c r="AU1772" s="21">
        <f>AL1772+C1772-AM1772</f>
        <v/>
      </c>
      <c r="AV1772" s="21">
        <f>AN1772+C1772-AM1772</f>
        <v/>
      </c>
    </row>
    <row r="1773">
      <c r="A1773" t="inlineStr">
        <is>
          <t>1万円刻み</t>
        </is>
      </c>
      <c r="B1773" s="21">
        <f>'5_1万円刻み'!$A$10</f>
        <v/>
      </c>
      <c r="C1773" s="21">
        <f>AO1773</f>
        <v/>
      </c>
      <c r="D1773" s="21" t="n">
        <v>0</v>
      </c>
      <c r="E1773" s="21">
        <f>ROUND(MIN(B1773/12,650000)*12*0.0915+MIN(B1773/12,1390000)*12*(0.0504+0)+B1773*0.005,0)</f>
        <v/>
      </c>
      <c r="F1773" s="21">
        <f>IF(B1773&lt;741000,0,IF(B1773&lt;2191000,B1773-740000,IF(B1773&lt;2193000,1451000,IF(B1773&lt;2196000,1453000,IF(B1773&lt;2200000,1456000,IF(B1773&lt;3600000,ROUND(ROUNDDOWN(B1773/4,-3)*2.8,0)-80000,IF(B1773&lt;6600000,ROUND(ROUNDDOWN(B1773/4,-3)*3.2,0)-440000,IF(B1773&lt;8500000,ROUNDDOWN(B1773*0.9,0)-1100000,B1773-1950000))))))))</f>
        <v/>
      </c>
      <c r="G1773" s="21">
        <f>IF(F1773&gt;23500000,NA(),IF(F1773&lt;=4890000,1040000,IF(F1773&lt;=6550000,670000,620000)))</f>
        <v/>
      </c>
      <c r="H1773" s="21">
        <f>IF(D1773&lt;=0,0,MAX(0,MIN(2000000,D1773-MIN(100000,ROUNDDOWN(F1773*0.05,0)))))</f>
        <v/>
      </c>
      <c r="I1773" s="21">
        <f>IF(C1773&lt;=2000,0,MIN(C1773,ROUNDDOWN(F1773*0.4,0))-2000)</f>
        <v/>
      </c>
      <c r="J1773" s="21">
        <f>MAX(0,ROUNDDOWN(F1773-E1773-G1773,-3))</f>
        <v/>
      </c>
      <c r="K1773" s="21">
        <f>MAX(0,ROUNDDOWN(F1773-E1773-G1773-H1773-I1773,-3))</f>
        <v/>
      </c>
      <c r="L1773" s="21">
        <f>MAX(0,ROUNDDOWN(F1773-E1773-G1773-H1773,-3))</f>
        <v/>
      </c>
      <c r="M1773" s="21">
        <f>IF(J1773&lt;=0,0,ROUNDDOWN((J1773*LOOKUP(J1773,{0,1950001,3300001,6950001,9000001,18000001,40000001},{0.05,0.1,0.2,0.23,0.33,0.4,0.45})-LOOKUP(J1773,{0,1950001,3300001,6950001,9000001,18000001,40000001},{0,97500,427500,636000,1536000,2796000,4796000}))*1.021,-2))</f>
        <v/>
      </c>
      <c r="N1773" s="21">
        <f>IF(K1773&lt;=0,0,ROUNDDOWN((K1773*LOOKUP(K1773,{0,1950001,3300001,6950001,9000001,18000001,40000001},{0.05,0.1,0.2,0.23,0.33,0.4,0.45})-LOOKUP(K1773,{0,1950001,3300001,6950001,9000001,18000001,40000001},{0,97500,427500,636000,1536000,2796000,4796000}))*1.021,-2))</f>
        <v/>
      </c>
      <c r="O1773" s="21">
        <f>IF(L1773&lt;=0,0,ROUNDDOWN((L1773*LOOKUP(L1773,{0,1950001,3300001,6950001,9000001,18000001,40000001},{0.05,0.1,0.2,0.23,0.33,0.4,0.45})-LOOKUP(L1773,{0,1950001,3300001,6950001,9000001,18000001,40000001},{0,97500,427500,636000,1536000,2796000,4796000}))*1.021,-2))</f>
        <v/>
      </c>
      <c r="P1773" s="21">
        <f>MAX(0,ROUNDDOWN(F1773-E1773-430000,-3))</f>
        <v/>
      </c>
      <c r="Q1773" s="21">
        <f>MAX(0,ROUNDDOWN(F1773-E1773-430000-H1773,-3))</f>
        <v/>
      </c>
      <c r="R1773" s="21">
        <f>IF(F1773&lt;=450000,0,MAX(0,P1773*0.06-MIN(50000,P1773)*0.03))</f>
        <v/>
      </c>
      <c r="S1773" s="21">
        <f>IF(F1773&lt;=450000,0,MAX(0,P1773*0.04-MIN(50000,P1773)*0.02))</f>
        <v/>
      </c>
      <c r="T1773" s="21">
        <f>IF(F1773&lt;=450000,0,MAX(0,Q1773*0.06-MIN(50000,Q1773)*0.03))</f>
        <v/>
      </c>
      <c r="U1773" s="21">
        <f>IF(F1773&lt;=450000,0,MAX(0,Q1773*0.04-MIN(50000,Q1773)*0.02))</f>
        <v/>
      </c>
      <c r="V1773" s="21">
        <f>50000+MAX(0,G1773-480000)</f>
        <v/>
      </c>
      <c r="W1773" s="21">
        <f>P1773-V1773</f>
        <v/>
      </c>
      <c r="X1773" s="21">
        <f>Q1773-V1773</f>
        <v/>
      </c>
      <c r="Y1773" s="22">
        <f>IF(W1773&lt;0,0.9,LOOKUP(W1773,{0,1950001,3300001,6950001,9000001,18000001,40000001},{0.84895,0.7979,0.6958,0.66517,0.56307,0.4916,0.44055}))</f>
        <v/>
      </c>
      <c r="Z1773" s="22">
        <f>IF(X1773&lt;0,0.9,LOOKUP(X1773,{0,1950001,3300001,6950001,9000001,18000001,40000001},{0.84895,0.7979,0.6958,0.66517,0.56307,0.4916,0.44055}))</f>
        <v/>
      </c>
      <c r="AA1773" s="22">
        <f>IF(W1773&lt;0,0,CHOOSE(MATCH(W1773,{0,1950001,3300001,6950001,9000001},1),5.105/84.895,10.21/79.79,20.42/69.58,23.483/66.517,33.693/56.307))</f>
        <v/>
      </c>
      <c r="AB1773" s="21">
        <f>IF(C1773&lt;=2000,0,(MIN(C1773,ROUNDDOWN(F1773*0.3,0))-2000)*0.1)</f>
        <v/>
      </c>
      <c r="AC1773" s="21">
        <f>IF(C1773&lt;=2000,0,MIN((C1773-2000)*Y1773,(R1773+S1773)*0.2))</f>
        <v/>
      </c>
      <c r="AD1773" s="21">
        <f>IF(C1773&lt;=2000,0,MIN((C1773-2000)*Z1773,(T1773+U1773)*0.2))</f>
        <v/>
      </c>
      <c r="AE1773" s="21">
        <f>AC1773*AA1773</f>
        <v/>
      </c>
      <c r="AF1773" s="21">
        <f>ROUNDDOWN(R1773,-2)+ROUNDDOWN(S1773,-2)</f>
        <v/>
      </c>
      <c r="AG1773" s="21">
        <f>ROUNDDOWN(MAX(0,R1773-(AB1773+AC1773+AE1773)*0.6),-2)+ROUNDDOWN(MAX(0,S1773-(AB1773+AC1773+AE1773)*0.4),-2)</f>
        <v/>
      </c>
      <c r="AH1773" s="21">
        <f>ROUNDDOWN(MAX(0,T1773-(AB1773+AD1773)*0.6),-2)+ROUNDDOWN(MAX(0,U1773-(AB1773+AD1773)*0.4),-2)</f>
        <v/>
      </c>
      <c r="AI1773" s="21">
        <f>ROUNDDOWN(T1773,-2)+ROUNDDOWN(U1773,-2)</f>
        <v/>
      </c>
      <c r="AJ1773" s="21">
        <f>M1773+AF1773</f>
        <v/>
      </c>
      <c r="AK1773" s="21">
        <f>M1773+AG1773</f>
        <v/>
      </c>
      <c r="AL1773" s="21">
        <f>N1773+AH1773</f>
        <v/>
      </c>
      <c r="AM1773" s="21">
        <f>O1773+AI1773</f>
        <v/>
      </c>
      <c r="AN1773" s="21">
        <f>N1773+AI1773</f>
        <v/>
      </c>
      <c r="AO1773" s="21">
        <f>ROUNDDOWN((R1773+S1773)*0.2/Y1773+2000,0)</f>
        <v/>
      </c>
      <c r="AP1773" s="21">
        <f>ROUNDDOWN((T1773+U1773)*0.2/Z1773+2000,0)</f>
        <v/>
      </c>
      <c r="AQ1773" s="21">
        <f>AL1773-AK1773</f>
        <v/>
      </c>
      <c r="AR1773" s="21">
        <f>AM1773-AK1773</f>
        <v/>
      </c>
      <c r="AS1773" s="21">
        <f>AM1773-AL1773</f>
        <v/>
      </c>
      <c r="AT1773" s="21">
        <f>AK1773+C1773-AJ1773</f>
        <v/>
      </c>
      <c r="AU1773" s="21">
        <f>AL1773+C1773-AM1773</f>
        <v/>
      </c>
      <c r="AV1773" s="21">
        <f>AN1773+C1773-AM1773</f>
        <v/>
      </c>
    </row>
    <row r="1774">
      <c r="A1774" t="inlineStr">
        <is>
          <t>1万円刻み</t>
        </is>
      </c>
      <c r="B1774" s="21">
        <f>'5_1万円刻み'!$A$11</f>
        <v/>
      </c>
      <c r="C1774" s="21">
        <f>AO1774</f>
        <v/>
      </c>
      <c r="D1774" s="21" t="n">
        <v>0</v>
      </c>
      <c r="E1774" s="21">
        <f>ROUND(MIN(B1774/12,650000)*12*0.0915+MIN(B1774/12,1390000)*12*(0.0504+0)+B1774*0.005,0)</f>
        <v/>
      </c>
      <c r="F1774" s="21">
        <f>IF(B1774&lt;741000,0,IF(B1774&lt;2191000,B1774-740000,IF(B1774&lt;2193000,1451000,IF(B1774&lt;2196000,1453000,IF(B1774&lt;2200000,1456000,IF(B1774&lt;3600000,ROUND(ROUNDDOWN(B1774/4,-3)*2.8,0)-80000,IF(B1774&lt;6600000,ROUND(ROUNDDOWN(B1774/4,-3)*3.2,0)-440000,IF(B1774&lt;8500000,ROUNDDOWN(B1774*0.9,0)-1100000,B1774-1950000))))))))</f>
        <v/>
      </c>
      <c r="G1774" s="21">
        <f>IF(F1774&gt;23500000,NA(),IF(F1774&lt;=4890000,1040000,IF(F1774&lt;=6550000,670000,620000)))</f>
        <v/>
      </c>
      <c r="H1774" s="21">
        <f>IF(D1774&lt;=0,0,MAX(0,MIN(2000000,D1774-MIN(100000,ROUNDDOWN(F1774*0.05,0)))))</f>
        <v/>
      </c>
      <c r="I1774" s="21">
        <f>IF(C1774&lt;=2000,0,MIN(C1774,ROUNDDOWN(F1774*0.4,0))-2000)</f>
        <v/>
      </c>
      <c r="J1774" s="21">
        <f>MAX(0,ROUNDDOWN(F1774-E1774-G1774,-3))</f>
        <v/>
      </c>
      <c r="K1774" s="21">
        <f>MAX(0,ROUNDDOWN(F1774-E1774-G1774-H1774-I1774,-3))</f>
        <v/>
      </c>
      <c r="L1774" s="21">
        <f>MAX(0,ROUNDDOWN(F1774-E1774-G1774-H1774,-3))</f>
        <v/>
      </c>
      <c r="M1774" s="21">
        <f>IF(J1774&lt;=0,0,ROUNDDOWN((J1774*LOOKUP(J1774,{0,1950001,3300001,6950001,9000001,18000001,40000001},{0.05,0.1,0.2,0.23,0.33,0.4,0.45})-LOOKUP(J1774,{0,1950001,3300001,6950001,9000001,18000001,40000001},{0,97500,427500,636000,1536000,2796000,4796000}))*1.021,-2))</f>
        <v/>
      </c>
      <c r="N1774" s="21">
        <f>IF(K1774&lt;=0,0,ROUNDDOWN((K1774*LOOKUP(K1774,{0,1950001,3300001,6950001,9000001,18000001,40000001},{0.05,0.1,0.2,0.23,0.33,0.4,0.45})-LOOKUP(K1774,{0,1950001,3300001,6950001,9000001,18000001,40000001},{0,97500,427500,636000,1536000,2796000,4796000}))*1.021,-2))</f>
        <v/>
      </c>
      <c r="O1774" s="21">
        <f>IF(L1774&lt;=0,0,ROUNDDOWN((L1774*LOOKUP(L1774,{0,1950001,3300001,6950001,9000001,18000001,40000001},{0.05,0.1,0.2,0.23,0.33,0.4,0.45})-LOOKUP(L1774,{0,1950001,3300001,6950001,9000001,18000001,40000001},{0,97500,427500,636000,1536000,2796000,4796000}))*1.021,-2))</f>
        <v/>
      </c>
      <c r="P1774" s="21">
        <f>MAX(0,ROUNDDOWN(F1774-E1774-430000,-3))</f>
        <v/>
      </c>
      <c r="Q1774" s="21">
        <f>MAX(0,ROUNDDOWN(F1774-E1774-430000-H1774,-3))</f>
        <v/>
      </c>
      <c r="R1774" s="21">
        <f>IF(F1774&lt;=450000,0,MAX(0,P1774*0.06-MIN(50000,P1774)*0.03))</f>
        <v/>
      </c>
      <c r="S1774" s="21">
        <f>IF(F1774&lt;=450000,0,MAX(0,P1774*0.04-MIN(50000,P1774)*0.02))</f>
        <v/>
      </c>
      <c r="T1774" s="21">
        <f>IF(F1774&lt;=450000,0,MAX(0,Q1774*0.06-MIN(50000,Q1774)*0.03))</f>
        <v/>
      </c>
      <c r="U1774" s="21">
        <f>IF(F1774&lt;=450000,0,MAX(0,Q1774*0.04-MIN(50000,Q1774)*0.02))</f>
        <v/>
      </c>
      <c r="V1774" s="21">
        <f>50000+MAX(0,G1774-480000)</f>
        <v/>
      </c>
      <c r="W1774" s="21">
        <f>P1774-V1774</f>
        <v/>
      </c>
      <c r="X1774" s="21">
        <f>Q1774-V1774</f>
        <v/>
      </c>
      <c r="Y1774" s="22">
        <f>IF(W1774&lt;0,0.9,LOOKUP(W1774,{0,1950001,3300001,6950001,9000001,18000001,40000001},{0.84895,0.7979,0.6958,0.66517,0.56307,0.4916,0.44055}))</f>
        <v/>
      </c>
      <c r="Z1774" s="22">
        <f>IF(X1774&lt;0,0.9,LOOKUP(X1774,{0,1950001,3300001,6950001,9000001,18000001,40000001},{0.84895,0.7979,0.6958,0.66517,0.56307,0.4916,0.44055}))</f>
        <v/>
      </c>
      <c r="AA1774" s="22">
        <f>IF(W1774&lt;0,0,CHOOSE(MATCH(W1774,{0,1950001,3300001,6950001,9000001},1),5.105/84.895,10.21/79.79,20.42/69.58,23.483/66.517,33.693/56.307))</f>
        <v/>
      </c>
      <c r="AB1774" s="21">
        <f>IF(C1774&lt;=2000,0,(MIN(C1774,ROUNDDOWN(F1774*0.3,0))-2000)*0.1)</f>
        <v/>
      </c>
      <c r="AC1774" s="21">
        <f>IF(C1774&lt;=2000,0,MIN((C1774-2000)*Y1774,(R1774+S1774)*0.2))</f>
        <v/>
      </c>
      <c r="AD1774" s="21">
        <f>IF(C1774&lt;=2000,0,MIN((C1774-2000)*Z1774,(T1774+U1774)*0.2))</f>
        <v/>
      </c>
      <c r="AE1774" s="21">
        <f>AC1774*AA1774</f>
        <v/>
      </c>
      <c r="AF1774" s="21">
        <f>ROUNDDOWN(R1774,-2)+ROUNDDOWN(S1774,-2)</f>
        <v/>
      </c>
      <c r="AG1774" s="21">
        <f>ROUNDDOWN(MAX(0,R1774-(AB1774+AC1774+AE1774)*0.6),-2)+ROUNDDOWN(MAX(0,S1774-(AB1774+AC1774+AE1774)*0.4),-2)</f>
        <v/>
      </c>
      <c r="AH1774" s="21">
        <f>ROUNDDOWN(MAX(0,T1774-(AB1774+AD1774)*0.6),-2)+ROUNDDOWN(MAX(0,U1774-(AB1774+AD1774)*0.4),-2)</f>
        <v/>
      </c>
      <c r="AI1774" s="21">
        <f>ROUNDDOWN(T1774,-2)+ROUNDDOWN(U1774,-2)</f>
        <v/>
      </c>
      <c r="AJ1774" s="21">
        <f>M1774+AF1774</f>
        <v/>
      </c>
      <c r="AK1774" s="21">
        <f>M1774+AG1774</f>
        <v/>
      </c>
      <c r="AL1774" s="21">
        <f>N1774+AH1774</f>
        <v/>
      </c>
      <c r="AM1774" s="21">
        <f>O1774+AI1774</f>
        <v/>
      </c>
      <c r="AN1774" s="21">
        <f>N1774+AI1774</f>
        <v/>
      </c>
      <c r="AO1774" s="21">
        <f>ROUNDDOWN((R1774+S1774)*0.2/Y1774+2000,0)</f>
        <v/>
      </c>
      <c r="AP1774" s="21">
        <f>ROUNDDOWN((T1774+U1774)*0.2/Z1774+2000,0)</f>
        <v/>
      </c>
      <c r="AQ1774" s="21">
        <f>AL1774-AK1774</f>
        <v/>
      </c>
      <c r="AR1774" s="21">
        <f>AM1774-AK1774</f>
        <v/>
      </c>
      <c r="AS1774" s="21">
        <f>AM1774-AL1774</f>
        <v/>
      </c>
      <c r="AT1774" s="21">
        <f>AK1774+C1774-AJ1774</f>
        <v/>
      </c>
      <c r="AU1774" s="21">
        <f>AL1774+C1774-AM1774</f>
        <v/>
      </c>
      <c r="AV1774" s="21">
        <f>AN1774+C1774-AM1774</f>
        <v/>
      </c>
    </row>
    <row r="1775">
      <c r="A1775" t="inlineStr">
        <is>
          <t>1万円刻み</t>
        </is>
      </c>
      <c r="B1775" s="21">
        <f>'5_1万円刻み'!$A$12</f>
        <v/>
      </c>
      <c r="C1775" s="21">
        <f>AO1775</f>
        <v/>
      </c>
      <c r="D1775" s="21" t="n">
        <v>0</v>
      </c>
      <c r="E1775" s="21">
        <f>ROUND(MIN(B1775/12,650000)*12*0.0915+MIN(B1775/12,1390000)*12*(0.0504+0)+B1775*0.005,0)</f>
        <v/>
      </c>
      <c r="F1775" s="21">
        <f>IF(B1775&lt;741000,0,IF(B1775&lt;2191000,B1775-740000,IF(B1775&lt;2193000,1451000,IF(B1775&lt;2196000,1453000,IF(B1775&lt;2200000,1456000,IF(B1775&lt;3600000,ROUND(ROUNDDOWN(B1775/4,-3)*2.8,0)-80000,IF(B1775&lt;6600000,ROUND(ROUNDDOWN(B1775/4,-3)*3.2,0)-440000,IF(B1775&lt;8500000,ROUNDDOWN(B1775*0.9,0)-1100000,B1775-1950000))))))))</f>
        <v/>
      </c>
      <c r="G1775" s="21">
        <f>IF(F1775&gt;23500000,NA(),IF(F1775&lt;=4890000,1040000,IF(F1775&lt;=6550000,670000,620000)))</f>
        <v/>
      </c>
      <c r="H1775" s="21">
        <f>IF(D1775&lt;=0,0,MAX(0,MIN(2000000,D1775-MIN(100000,ROUNDDOWN(F1775*0.05,0)))))</f>
        <v/>
      </c>
      <c r="I1775" s="21">
        <f>IF(C1775&lt;=2000,0,MIN(C1775,ROUNDDOWN(F1775*0.4,0))-2000)</f>
        <v/>
      </c>
      <c r="J1775" s="21">
        <f>MAX(0,ROUNDDOWN(F1775-E1775-G1775,-3))</f>
        <v/>
      </c>
      <c r="K1775" s="21">
        <f>MAX(0,ROUNDDOWN(F1775-E1775-G1775-H1775-I1775,-3))</f>
        <v/>
      </c>
      <c r="L1775" s="21">
        <f>MAX(0,ROUNDDOWN(F1775-E1775-G1775-H1775,-3))</f>
        <v/>
      </c>
      <c r="M1775" s="21">
        <f>IF(J1775&lt;=0,0,ROUNDDOWN((J1775*LOOKUP(J1775,{0,1950001,3300001,6950001,9000001,18000001,40000001},{0.05,0.1,0.2,0.23,0.33,0.4,0.45})-LOOKUP(J1775,{0,1950001,3300001,6950001,9000001,18000001,40000001},{0,97500,427500,636000,1536000,2796000,4796000}))*1.021,-2))</f>
        <v/>
      </c>
      <c r="N1775" s="21">
        <f>IF(K1775&lt;=0,0,ROUNDDOWN((K1775*LOOKUP(K1775,{0,1950001,3300001,6950001,9000001,18000001,40000001},{0.05,0.1,0.2,0.23,0.33,0.4,0.45})-LOOKUP(K1775,{0,1950001,3300001,6950001,9000001,18000001,40000001},{0,97500,427500,636000,1536000,2796000,4796000}))*1.021,-2))</f>
        <v/>
      </c>
      <c r="O1775" s="21">
        <f>IF(L1775&lt;=0,0,ROUNDDOWN((L1775*LOOKUP(L1775,{0,1950001,3300001,6950001,9000001,18000001,40000001},{0.05,0.1,0.2,0.23,0.33,0.4,0.45})-LOOKUP(L1775,{0,1950001,3300001,6950001,9000001,18000001,40000001},{0,97500,427500,636000,1536000,2796000,4796000}))*1.021,-2))</f>
        <v/>
      </c>
      <c r="P1775" s="21">
        <f>MAX(0,ROUNDDOWN(F1775-E1775-430000,-3))</f>
        <v/>
      </c>
      <c r="Q1775" s="21">
        <f>MAX(0,ROUNDDOWN(F1775-E1775-430000-H1775,-3))</f>
        <v/>
      </c>
      <c r="R1775" s="21">
        <f>IF(F1775&lt;=450000,0,MAX(0,P1775*0.06-MIN(50000,P1775)*0.03))</f>
        <v/>
      </c>
      <c r="S1775" s="21">
        <f>IF(F1775&lt;=450000,0,MAX(0,P1775*0.04-MIN(50000,P1775)*0.02))</f>
        <v/>
      </c>
      <c r="T1775" s="21">
        <f>IF(F1775&lt;=450000,0,MAX(0,Q1775*0.06-MIN(50000,Q1775)*0.03))</f>
        <v/>
      </c>
      <c r="U1775" s="21">
        <f>IF(F1775&lt;=450000,0,MAX(0,Q1775*0.04-MIN(50000,Q1775)*0.02))</f>
        <v/>
      </c>
      <c r="V1775" s="21">
        <f>50000+MAX(0,G1775-480000)</f>
        <v/>
      </c>
      <c r="W1775" s="21">
        <f>P1775-V1775</f>
        <v/>
      </c>
      <c r="X1775" s="21">
        <f>Q1775-V1775</f>
        <v/>
      </c>
      <c r="Y1775" s="22">
        <f>IF(W1775&lt;0,0.9,LOOKUP(W1775,{0,1950001,3300001,6950001,9000001,18000001,40000001},{0.84895,0.7979,0.6958,0.66517,0.56307,0.4916,0.44055}))</f>
        <v/>
      </c>
      <c r="Z1775" s="22">
        <f>IF(X1775&lt;0,0.9,LOOKUP(X1775,{0,1950001,3300001,6950001,9000001,18000001,40000001},{0.84895,0.7979,0.6958,0.66517,0.56307,0.4916,0.44055}))</f>
        <v/>
      </c>
      <c r="AA1775" s="22">
        <f>IF(W1775&lt;0,0,CHOOSE(MATCH(W1775,{0,1950001,3300001,6950001,9000001},1),5.105/84.895,10.21/79.79,20.42/69.58,23.483/66.517,33.693/56.307))</f>
        <v/>
      </c>
      <c r="AB1775" s="21">
        <f>IF(C1775&lt;=2000,0,(MIN(C1775,ROUNDDOWN(F1775*0.3,0))-2000)*0.1)</f>
        <v/>
      </c>
      <c r="AC1775" s="21">
        <f>IF(C1775&lt;=2000,0,MIN((C1775-2000)*Y1775,(R1775+S1775)*0.2))</f>
        <v/>
      </c>
      <c r="AD1775" s="21">
        <f>IF(C1775&lt;=2000,0,MIN((C1775-2000)*Z1775,(T1775+U1775)*0.2))</f>
        <v/>
      </c>
      <c r="AE1775" s="21">
        <f>AC1775*AA1775</f>
        <v/>
      </c>
      <c r="AF1775" s="21">
        <f>ROUNDDOWN(R1775,-2)+ROUNDDOWN(S1775,-2)</f>
        <v/>
      </c>
      <c r="AG1775" s="21">
        <f>ROUNDDOWN(MAX(0,R1775-(AB1775+AC1775+AE1775)*0.6),-2)+ROUNDDOWN(MAX(0,S1775-(AB1775+AC1775+AE1775)*0.4),-2)</f>
        <v/>
      </c>
      <c r="AH1775" s="21">
        <f>ROUNDDOWN(MAX(0,T1775-(AB1775+AD1775)*0.6),-2)+ROUNDDOWN(MAX(0,U1775-(AB1775+AD1775)*0.4),-2)</f>
        <v/>
      </c>
      <c r="AI1775" s="21">
        <f>ROUNDDOWN(T1775,-2)+ROUNDDOWN(U1775,-2)</f>
        <v/>
      </c>
      <c r="AJ1775" s="21">
        <f>M1775+AF1775</f>
        <v/>
      </c>
      <c r="AK1775" s="21">
        <f>M1775+AG1775</f>
        <v/>
      </c>
      <c r="AL1775" s="21">
        <f>N1775+AH1775</f>
        <v/>
      </c>
      <c r="AM1775" s="21">
        <f>O1775+AI1775</f>
        <v/>
      </c>
      <c r="AN1775" s="21">
        <f>N1775+AI1775</f>
        <v/>
      </c>
      <c r="AO1775" s="21">
        <f>ROUNDDOWN((R1775+S1775)*0.2/Y1775+2000,0)</f>
        <v/>
      </c>
      <c r="AP1775" s="21">
        <f>ROUNDDOWN((T1775+U1775)*0.2/Z1775+2000,0)</f>
        <v/>
      </c>
      <c r="AQ1775" s="21">
        <f>AL1775-AK1775</f>
        <v/>
      </c>
      <c r="AR1775" s="21">
        <f>AM1775-AK1775</f>
        <v/>
      </c>
      <c r="AS1775" s="21">
        <f>AM1775-AL1775</f>
        <v/>
      </c>
      <c r="AT1775" s="21">
        <f>AK1775+C1775-AJ1775</f>
        <v/>
      </c>
      <c r="AU1775" s="21">
        <f>AL1775+C1775-AM1775</f>
        <v/>
      </c>
      <c r="AV1775" s="21">
        <f>AN1775+C1775-AM1775</f>
        <v/>
      </c>
    </row>
    <row r="1776">
      <c r="A1776" t="inlineStr">
        <is>
          <t>1万円刻み</t>
        </is>
      </c>
      <c r="B1776" s="21">
        <f>'5_1万円刻み'!$A$13</f>
        <v/>
      </c>
      <c r="C1776" s="21">
        <f>AO1776</f>
        <v/>
      </c>
      <c r="D1776" s="21" t="n">
        <v>0</v>
      </c>
      <c r="E1776" s="21">
        <f>ROUND(MIN(B1776/12,650000)*12*0.0915+MIN(B1776/12,1390000)*12*(0.0504+0)+B1776*0.005,0)</f>
        <v/>
      </c>
      <c r="F1776" s="21">
        <f>IF(B1776&lt;741000,0,IF(B1776&lt;2191000,B1776-740000,IF(B1776&lt;2193000,1451000,IF(B1776&lt;2196000,1453000,IF(B1776&lt;2200000,1456000,IF(B1776&lt;3600000,ROUND(ROUNDDOWN(B1776/4,-3)*2.8,0)-80000,IF(B1776&lt;6600000,ROUND(ROUNDDOWN(B1776/4,-3)*3.2,0)-440000,IF(B1776&lt;8500000,ROUNDDOWN(B1776*0.9,0)-1100000,B1776-1950000))))))))</f>
        <v/>
      </c>
      <c r="G1776" s="21">
        <f>IF(F1776&gt;23500000,NA(),IF(F1776&lt;=4890000,1040000,IF(F1776&lt;=6550000,670000,620000)))</f>
        <v/>
      </c>
      <c r="H1776" s="21">
        <f>IF(D1776&lt;=0,0,MAX(0,MIN(2000000,D1776-MIN(100000,ROUNDDOWN(F1776*0.05,0)))))</f>
        <v/>
      </c>
      <c r="I1776" s="21">
        <f>IF(C1776&lt;=2000,0,MIN(C1776,ROUNDDOWN(F1776*0.4,0))-2000)</f>
        <v/>
      </c>
      <c r="J1776" s="21">
        <f>MAX(0,ROUNDDOWN(F1776-E1776-G1776,-3))</f>
        <v/>
      </c>
      <c r="K1776" s="21">
        <f>MAX(0,ROUNDDOWN(F1776-E1776-G1776-H1776-I1776,-3))</f>
        <v/>
      </c>
      <c r="L1776" s="21">
        <f>MAX(0,ROUNDDOWN(F1776-E1776-G1776-H1776,-3))</f>
        <v/>
      </c>
      <c r="M1776" s="21">
        <f>IF(J1776&lt;=0,0,ROUNDDOWN((J1776*LOOKUP(J1776,{0,1950001,3300001,6950001,9000001,18000001,40000001},{0.05,0.1,0.2,0.23,0.33,0.4,0.45})-LOOKUP(J1776,{0,1950001,3300001,6950001,9000001,18000001,40000001},{0,97500,427500,636000,1536000,2796000,4796000}))*1.021,-2))</f>
        <v/>
      </c>
      <c r="N1776" s="21">
        <f>IF(K1776&lt;=0,0,ROUNDDOWN((K1776*LOOKUP(K1776,{0,1950001,3300001,6950001,9000001,18000001,40000001},{0.05,0.1,0.2,0.23,0.33,0.4,0.45})-LOOKUP(K1776,{0,1950001,3300001,6950001,9000001,18000001,40000001},{0,97500,427500,636000,1536000,2796000,4796000}))*1.021,-2))</f>
        <v/>
      </c>
      <c r="O1776" s="21">
        <f>IF(L1776&lt;=0,0,ROUNDDOWN((L1776*LOOKUP(L1776,{0,1950001,3300001,6950001,9000001,18000001,40000001},{0.05,0.1,0.2,0.23,0.33,0.4,0.45})-LOOKUP(L1776,{0,1950001,3300001,6950001,9000001,18000001,40000001},{0,97500,427500,636000,1536000,2796000,4796000}))*1.021,-2))</f>
        <v/>
      </c>
      <c r="P1776" s="21">
        <f>MAX(0,ROUNDDOWN(F1776-E1776-430000,-3))</f>
        <v/>
      </c>
      <c r="Q1776" s="21">
        <f>MAX(0,ROUNDDOWN(F1776-E1776-430000-H1776,-3))</f>
        <v/>
      </c>
      <c r="R1776" s="21">
        <f>IF(F1776&lt;=450000,0,MAX(0,P1776*0.06-MIN(50000,P1776)*0.03))</f>
        <v/>
      </c>
      <c r="S1776" s="21">
        <f>IF(F1776&lt;=450000,0,MAX(0,P1776*0.04-MIN(50000,P1776)*0.02))</f>
        <v/>
      </c>
      <c r="T1776" s="21">
        <f>IF(F1776&lt;=450000,0,MAX(0,Q1776*0.06-MIN(50000,Q1776)*0.03))</f>
        <v/>
      </c>
      <c r="U1776" s="21">
        <f>IF(F1776&lt;=450000,0,MAX(0,Q1776*0.04-MIN(50000,Q1776)*0.02))</f>
        <v/>
      </c>
      <c r="V1776" s="21">
        <f>50000+MAX(0,G1776-480000)</f>
        <v/>
      </c>
      <c r="W1776" s="21">
        <f>P1776-V1776</f>
        <v/>
      </c>
      <c r="X1776" s="21">
        <f>Q1776-V1776</f>
        <v/>
      </c>
      <c r="Y1776" s="22">
        <f>IF(W1776&lt;0,0.9,LOOKUP(W1776,{0,1950001,3300001,6950001,9000001,18000001,40000001},{0.84895,0.7979,0.6958,0.66517,0.56307,0.4916,0.44055}))</f>
        <v/>
      </c>
      <c r="Z1776" s="22">
        <f>IF(X1776&lt;0,0.9,LOOKUP(X1776,{0,1950001,3300001,6950001,9000001,18000001,40000001},{0.84895,0.7979,0.6958,0.66517,0.56307,0.4916,0.44055}))</f>
        <v/>
      </c>
      <c r="AA1776" s="22">
        <f>IF(W1776&lt;0,0,CHOOSE(MATCH(W1776,{0,1950001,3300001,6950001,9000001},1),5.105/84.895,10.21/79.79,20.42/69.58,23.483/66.517,33.693/56.307))</f>
        <v/>
      </c>
      <c r="AB1776" s="21">
        <f>IF(C1776&lt;=2000,0,(MIN(C1776,ROUNDDOWN(F1776*0.3,0))-2000)*0.1)</f>
        <v/>
      </c>
      <c r="AC1776" s="21">
        <f>IF(C1776&lt;=2000,0,MIN((C1776-2000)*Y1776,(R1776+S1776)*0.2))</f>
        <v/>
      </c>
      <c r="AD1776" s="21">
        <f>IF(C1776&lt;=2000,0,MIN((C1776-2000)*Z1776,(T1776+U1776)*0.2))</f>
        <v/>
      </c>
      <c r="AE1776" s="21">
        <f>AC1776*AA1776</f>
        <v/>
      </c>
      <c r="AF1776" s="21">
        <f>ROUNDDOWN(R1776,-2)+ROUNDDOWN(S1776,-2)</f>
        <v/>
      </c>
      <c r="AG1776" s="21">
        <f>ROUNDDOWN(MAX(0,R1776-(AB1776+AC1776+AE1776)*0.6),-2)+ROUNDDOWN(MAX(0,S1776-(AB1776+AC1776+AE1776)*0.4),-2)</f>
        <v/>
      </c>
      <c r="AH1776" s="21">
        <f>ROUNDDOWN(MAX(0,T1776-(AB1776+AD1776)*0.6),-2)+ROUNDDOWN(MAX(0,U1776-(AB1776+AD1776)*0.4),-2)</f>
        <v/>
      </c>
      <c r="AI1776" s="21">
        <f>ROUNDDOWN(T1776,-2)+ROUNDDOWN(U1776,-2)</f>
        <v/>
      </c>
      <c r="AJ1776" s="21">
        <f>M1776+AF1776</f>
        <v/>
      </c>
      <c r="AK1776" s="21">
        <f>M1776+AG1776</f>
        <v/>
      </c>
      <c r="AL1776" s="21">
        <f>N1776+AH1776</f>
        <v/>
      </c>
      <c r="AM1776" s="21">
        <f>O1776+AI1776</f>
        <v/>
      </c>
      <c r="AN1776" s="21">
        <f>N1776+AI1776</f>
        <v/>
      </c>
      <c r="AO1776" s="21">
        <f>ROUNDDOWN((R1776+S1776)*0.2/Y1776+2000,0)</f>
        <v/>
      </c>
      <c r="AP1776" s="21">
        <f>ROUNDDOWN((T1776+U1776)*0.2/Z1776+2000,0)</f>
        <v/>
      </c>
      <c r="AQ1776" s="21">
        <f>AL1776-AK1776</f>
        <v/>
      </c>
      <c r="AR1776" s="21">
        <f>AM1776-AK1776</f>
        <v/>
      </c>
      <c r="AS1776" s="21">
        <f>AM1776-AL1776</f>
        <v/>
      </c>
      <c r="AT1776" s="21">
        <f>AK1776+C1776-AJ1776</f>
        <v/>
      </c>
      <c r="AU1776" s="21">
        <f>AL1776+C1776-AM1776</f>
        <v/>
      </c>
      <c r="AV1776" s="21">
        <f>AN1776+C1776-AM1776</f>
        <v/>
      </c>
    </row>
    <row r="1777">
      <c r="A1777" t="inlineStr">
        <is>
          <t>1万円刻み</t>
        </is>
      </c>
      <c r="B1777" s="21">
        <f>'5_1万円刻み'!$A$14</f>
        <v/>
      </c>
      <c r="C1777" s="21">
        <f>AO1777</f>
        <v/>
      </c>
      <c r="D1777" s="21" t="n">
        <v>0</v>
      </c>
      <c r="E1777" s="21">
        <f>ROUND(MIN(B1777/12,650000)*12*0.0915+MIN(B1777/12,1390000)*12*(0.0504+0)+B1777*0.005,0)</f>
        <v/>
      </c>
      <c r="F1777" s="21">
        <f>IF(B1777&lt;741000,0,IF(B1777&lt;2191000,B1777-740000,IF(B1777&lt;2193000,1451000,IF(B1777&lt;2196000,1453000,IF(B1777&lt;2200000,1456000,IF(B1777&lt;3600000,ROUND(ROUNDDOWN(B1777/4,-3)*2.8,0)-80000,IF(B1777&lt;6600000,ROUND(ROUNDDOWN(B1777/4,-3)*3.2,0)-440000,IF(B1777&lt;8500000,ROUNDDOWN(B1777*0.9,0)-1100000,B1777-1950000))))))))</f>
        <v/>
      </c>
      <c r="G1777" s="21">
        <f>IF(F1777&gt;23500000,NA(),IF(F1777&lt;=4890000,1040000,IF(F1777&lt;=6550000,670000,620000)))</f>
        <v/>
      </c>
      <c r="H1777" s="21">
        <f>IF(D1777&lt;=0,0,MAX(0,MIN(2000000,D1777-MIN(100000,ROUNDDOWN(F1777*0.05,0)))))</f>
        <v/>
      </c>
      <c r="I1777" s="21">
        <f>IF(C1777&lt;=2000,0,MIN(C1777,ROUNDDOWN(F1777*0.4,0))-2000)</f>
        <v/>
      </c>
      <c r="J1777" s="21">
        <f>MAX(0,ROUNDDOWN(F1777-E1777-G1777,-3))</f>
        <v/>
      </c>
      <c r="K1777" s="21">
        <f>MAX(0,ROUNDDOWN(F1777-E1777-G1777-H1777-I1777,-3))</f>
        <v/>
      </c>
      <c r="L1777" s="21">
        <f>MAX(0,ROUNDDOWN(F1777-E1777-G1777-H1777,-3))</f>
        <v/>
      </c>
      <c r="M1777" s="21">
        <f>IF(J1777&lt;=0,0,ROUNDDOWN((J1777*LOOKUP(J1777,{0,1950001,3300001,6950001,9000001,18000001,40000001},{0.05,0.1,0.2,0.23,0.33,0.4,0.45})-LOOKUP(J1777,{0,1950001,3300001,6950001,9000001,18000001,40000001},{0,97500,427500,636000,1536000,2796000,4796000}))*1.021,-2))</f>
        <v/>
      </c>
      <c r="N1777" s="21">
        <f>IF(K1777&lt;=0,0,ROUNDDOWN((K1777*LOOKUP(K1777,{0,1950001,3300001,6950001,9000001,18000001,40000001},{0.05,0.1,0.2,0.23,0.33,0.4,0.45})-LOOKUP(K1777,{0,1950001,3300001,6950001,9000001,18000001,40000001},{0,97500,427500,636000,1536000,2796000,4796000}))*1.021,-2))</f>
        <v/>
      </c>
      <c r="O1777" s="21">
        <f>IF(L1777&lt;=0,0,ROUNDDOWN((L1777*LOOKUP(L1777,{0,1950001,3300001,6950001,9000001,18000001,40000001},{0.05,0.1,0.2,0.23,0.33,0.4,0.45})-LOOKUP(L1777,{0,1950001,3300001,6950001,9000001,18000001,40000001},{0,97500,427500,636000,1536000,2796000,4796000}))*1.021,-2))</f>
        <v/>
      </c>
      <c r="P1777" s="21">
        <f>MAX(0,ROUNDDOWN(F1777-E1777-430000,-3))</f>
        <v/>
      </c>
      <c r="Q1777" s="21">
        <f>MAX(0,ROUNDDOWN(F1777-E1777-430000-H1777,-3))</f>
        <v/>
      </c>
      <c r="R1777" s="21">
        <f>IF(F1777&lt;=450000,0,MAX(0,P1777*0.06-MIN(50000,P1777)*0.03))</f>
        <v/>
      </c>
      <c r="S1777" s="21">
        <f>IF(F1777&lt;=450000,0,MAX(0,P1777*0.04-MIN(50000,P1777)*0.02))</f>
        <v/>
      </c>
      <c r="T1777" s="21">
        <f>IF(F1777&lt;=450000,0,MAX(0,Q1777*0.06-MIN(50000,Q1777)*0.03))</f>
        <v/>
      </c>
      <c r="U1777" s="21">
        <f>IF(F1777&lt;=450000,0,MAX(0,Q1777*0.04-MIN(50000,Q1777)*0.02))</f>
        <v/>
      </c>
      <c r="V1777" s="21">
        <f>50000+MAX(0,G1777-480000)</f>
        <v/>
      </c>
      <c r="W1777" s="21">
        <f>P1777-V1777</f>
        <v/>
      </c>
      <c r="X1777" s="21">
        <f>Q1777-V1777</f>
        <v/>
      </c>
      <c r="Y1777" s="22">
        <f>IF(W1777&lt;0,0.9,LOOKUP(W1777,{0,1950001,3300001,6950001,9000001,18000001,40000001},{0.84895,0.7979,0.6958,0.66517,0.56307,0.4916,0.44055}))</f>
        <v/>
      </c>
      <c r="Z1777" s="22">
        <f>IF(X1777&lt;0,0.9,LOOKUP(X1777,{0,1950001,3300001,6950001,9000001,18000001,40000001},{0.84895,0.7979,0.6958,0.66517,0.56307,0.4916,0.44055}))</f>
        <v/>
      </c>
      <c r="AA1777" s="22">
        <f>IF(W1777&lt;0,0,CHOOSE(MATCH(W1777,{0,1950001,3300001,6950001,9000001},1),5.105/84.895,10.21/79.79,20.42/69.58,23.483/66.517,33.693/56.307))</f>
        <v/>
      </c>
      <c r="AB1777" s="21">
        <f>IF(C1777&lt;=2000,0,(MIN(C1777,ROUNDDOWN(F1777*0.3,0))-2000)*0.1)</f>
        <v/>
      </c>
      <c r="AC1777" s="21">
        <f>IF(C1777&lt;=2000,0,MIN((C1777-2000)*Y1777,(R1777+S1777)*0.2))</f>
        <v/>
      </c>
      <c r="AD1777" s="21">
        <f>IF(C1777&lt;=2000,0,MIN((C1777-2000)*Z1777,(T1777+U1777)*0.2))</f>
        <v/>
      </c>
      <c r="AE1777" s="21">
        <f>AC1777*AA1777</f>
        <v/>
      </c>
      <c r="AF1777" s="21">
        <f>ROUNDDOWN(R1777,-2)+ROUNDDOWN(S1777,-2)</f>
        <v/>
      </c>
      <c r="AG1777" s="21">
        <f>ROUNDDOWN(MAX(0,R1777-(AB1777+AC1777+AE1777)*0.6),-2)+ROUNDDOWN(MAX(0,S1777-(AB1777+AC1777+AE1777)*0.4),-2)</f>
        <v/>
      </c>
      <c r="AH1777" s="21">
        <f>ROUNDDOWN(MAX(0,T1777-(AB1777+AD1777)*0.6),-2)+ROUNDDOWN(MAX(0,U1777-(AB1777+AD1777)*0.4),-2)</f>
        <v/>
      </c>
      <c r="AI1777" s="21">
        <f>ROUNDDOWN(T1777,-2)+ROUNDDOWN(U1777,-2)</f>
        <v/>
      </c>
      <c r="AJ1777" s="21">
        <f>M1777+AF1777</f>
        <v/>
      </c>
      <c r="AK1777" s="21">
        <f>M1777+AG1777</f>
        <v/>
      </c>
      <c r="AL1777" s="21">
        <f>N1777+AH1777</f>
        <v/>
      </c>
      <c r="AM1777" s="21">
        <f>O1777+AI1777</f>
        <v/>
      </c>
      <c r="AN1777" s="21">
        <f>N1777+AI1777</f>
        <v/>
      </c>
      <c r="AO1777" s="21">
        <f>ROUNDDOWN((R1777+S1777)*0.2/Y1777+2000,0)</f>
        <v/>
      </c>
      <c r="AP1777" s="21">
        <f>ROUNDDOWN((T1777+U1777)*0.2/Z1777+2000,0)</f>
        <v/>
      </c>
      <c r="AQ1777" s="21">
        <f>AL1777-AK1777</f>
        <v/>
      </c>
      <c r="AR1777" s="21">
        <f>AM1777-AK1777</f>
        <v/>
      </c>
      <c r="AS1777" s="21">
        <f>AM1777-AL1777</f>
        <v/>
      </c>
      <c r="AT1777" s="21">
        <f>AK1777+C1777-AJ1777</f>
        <v/>
      </c>
      <c r="AU1777" s="21">
        <f>AL1777+C1777-AM1777</f>
        <v/>
      </c>
      <c r="AV1777" s="21">
        <f>AN1777+C1777-AM1777</f>
        <v/>
      </c>
    </row>
    <row r="1778">
      <c r="A1778" t="inlineStr">
        <is>
          <t>1万円刻み</t>
        </is>
      </c>
      <c r="B1778" s="21">
        <f>'5_1万円刻み'!$A$15</f>
        <v/>
      </c>
      <c r="C1778" s="21">
        <f>AO1778</f>
        <v/>
      </c>
      <c r="D1778" s="21" t="n">
        <v>0</v>
      </c>
      <c r="E1778" s="21">
        <f>ROUND(MIN(B1778/12,650000)*12*0.0915+MIN(B1778/12,1390000)*12*(0.0504+0)+B1778*0.005,0)</f>
        <v/>
      </c>
      <c r="F1778" s="21">
        <f>IF(B1778&lt;741000,0,IF(B1778&lt;2191000,B1778-740000,IF(B1778&lt;2193000,1451000,IF(B1778&lt;2196000,1453000,IF(B1778&lt;2200000,1456000,IF(B1778&lt;3600000,ROUND(ROUNDDOWN(B1778/4,-3)*2.8,0)-80000,IF(B1778&lt;6600000,ROUND(ROUNDDOWN(B1778/4,-3)*3.2,0)-440000,IF(B1778&lt;8500000,ROUNDDOWN(B1778*0.9,0)-1100000,B1778-1950000))))))))</f>
        <v/>
      </c>
      <c r="G1778" s="21">
        <f>IF(F1778&gt;23500000,NA(),IF(F1778&lt;=4890000,1040000,IF(F1778&lt;=6550000,670000,620000)))</f>
        <v/>
      </c>
      <c r="H1778" s="21">
        <f>IF(D1778&lt;=0,0,MAX(0,MIN(2000000,D1778-MIN(100000,ROUNDDOWN(F1778*0.05,0)))))</f>
        <v/>
      </c>
      <c r="I1778" s="21">
        <f>IF(C1778&lt;=2000,0,MIN(C1778,ROUNDDOWN(F1778*0.4,0))-2000)</f>
        <v/>
      </c>
      <c r="J1778" s="21">
        <f>MAX(0,ROUNDDOWN(F1778-E1778-G1778,-3))</f>
        <v/>
      </c>
      <c r="K1778" s="21">
        <f>MAX(0,ROUNDDOWN(F1778-E1778-G1778-H1778-I1778,-3))</f>
        <v/>
      </c>
      <c r="L1778" s="21">
        <f>MAX(0,ROUNDDOWN(F1778-E1778-G1778-H1778,-3))</f>
        <v/>
      </c>
      <c r="M1778" s="21">
        <f>IF(J1778&lt;=0,0,ROUNDDOWN((J1778*LOOKUP(J1778,{0,1950001,3300001,6950001,9000001,18000001,40000001},{0.05,0.1,0.2,0.23,0.33,0.4,0.45})-LOOKUP(J1778,{0,1950001,3300001,6950001,9000001,18000001,40000001},{0,97500,427500,636000,1536000,2796000,4796000}))*1.021,-2))</f>
        <v/>
      </c>
      <c r="N1778" s="21">
        <f>IF(K1778&lt;=0,0,ROUNDDOWN((K1778*LOOKUP(K1778,{0,1950001,3300001,6950001,9000001,18000001,40000001},{0.05,0.1,0.2,0.23,0.33,0.4,0.45})-LOOKUP(K1778,{0,1950001,3300001,6950001,9000001,18000001,40000001},{0,97500,427500,636000,1536000,2796000,4796000}))*1.021,-2))</f>
        <v/>
      </c>
      <c r="O1778" s="21">
        <f>IF(L1778&lt;=0,0,ROUNDDOWN((L1778*LOOKUP(L1778,{0,1950001,3300001,6950001,9000001,18000001,40000001},{0.05,0.1,0.2,0.23,0.33,0.4,0.45})-LOOKUP(L1778,{0,1950001,3300001,6950001,9000001,18000001,40000001},{0,97500,427500,636000,1536000,2796000,4796000}))*1.021,-2))</f>
        <v/>
      </c>
      <c r="P1778" s="21">
        <f>MAX(0,ROUNDDOWN(F1778-E1778-430000,-3))</f>
        <v/>
      </c>
      <c r="Q1778" s="21">
        <f>MAX(0,ROUNDDOWN(F1778-E1778-430000-H1778,-3))</f>
        <v/>
      </c>
      <c r="R1778" s="21">
        <f>IF(F1778&lt;=450000,0,MAX(0,P1778*0.06-MIN(50000,P1778)*0.03))</f>
        <v/>
      </c>
      <c r="S1778" s="21">
        <f>IF(F1778&lt;=450000,0,MAX(0,P1778*0.04-MIN(50000,P1778)*0.02))</f>
        <v/>
      </c>
      <c r="T1778" s="21">
        <f>IF(F1778&lt;=450000,0,MAX(0,Q1778*0.06-MIN(50000,Q1778)*0.03))</f>
        <v/>
      </c>
      <c r="U1778" s="21">
        <f>IF(F1778&lt;=450000,0,MAX(0,Q1778*0.04-MIN(50000,Q1778)*0.02))</f>
        <v/>
      </c>
      <c r="V1778" s="21">
        <f>50000+MAX(0,G1778-480000)</f>
        <v/>
      </c>
      <c r="W1778" s="21">
        <f>P1778-V1778</f>
        <v/>
      </c>
      <c r="X1778" s="21">
        <f>Q1778-V1778</f>
        <v/>
      </c>
      <c r="Y1778" s="22">
        <f>IF(W1778&lt;0,0.9,LOOKUP(W1778,{0,1950001,3300001,6950001,9000001,18000001,40000001},{0.84895,0.7979,0.6958,0.66517,0.56307,0.4916,0.44055}))</f>
        <v/>
      </c>
      <c r="Z1778" s="22">
        <f>IF(X1778&lt;0,0.9,LOOKUP(X1778,{0,1950001,3300001,6950001,9000001,18000001,40000001},{0.84895,0.7979,0.6958,0.66517,0.56307,0.4916,0.44055}))</f>
        <v/>
      </c>
      <c r="AA1778" s="22">
        <f>IF(W1778&lt;0,0,CHOOSE(MATCH(W1778,{0,1950001,3300001,6950001,9000001},1),5.105/84.895,10.21/79.79,20.42/69.58,23.483/66.517,33.693/56.307))</f>
        <v/>
      </c>
      <c r="AB1778" s="21">
        <f>IF(C1778&lt;=2000,0,(MIN(C1778,ROUNDDOWN(F1778*0.3,0))-2000)*0.1)</f>
        <v/>
      </c>
      <c r="AC1778" s="21">
        <f>IF(C1778&lt;=2000,0,MIN((C1778-2000)*Y1778,(R1778+S1778)*0.2))</f>
        <v/>
      </c>
      <c r="AD1778" s="21">
        <f>IF(C1778&lt;=2000,0,MIN((C1778-2000)*Z1778,(T1778+U1778)*0.2))</f>
        <v/>
      </c>
      <c r="AE1778" s="21">
        <f>AC1778*AA1778</f>
        <v/>
      </c>
      <c r="AF1778" s="21">
        <f>ROUNDDOWN(R1778,-2)+ROUNDDOWN(S1778,-2)</f>
        <v/>
      </c>
      <c r="AG1778" s="21">
        <f>ROUNDDOWN(MAX(0,R1778-(AB1778+AC1778+AE1778)*0.6),-2)+ROUNDDOWN(MAX(0,S1778-(AB1778+AC1778+AE1778)*0.4),-2)</f>
        <v/>
      </c>
      <c r="AH1778" s="21">
        <f>ROUNDDOWN(MAX(0,T1778-(AB1778+AD1778)*0.6),-2)+ROUNDDOWN(MAX(0,U1778-(AB1778+AD1778)*0.4),-2)</f>
        <v/>
      </c>
      <c r="AI1778" s="21">
        <f>ROUNDDOWN(T1778,-2)+ROUNDDOWN(U1778,-2)</f>
        <v/>
      </c>
      <c r="AJ1778" s="21">
        <f>M1778+AF1778</f>
        <v/>
      </c>
      <c r="AK1778" s="21">
        <f>M1778+AG1778</f>
        <v/>
      </c>
      <c r="AL1778" s="21">
        <f>N1778+AH1778</f>
        <v/>
      </c>
      <c r="AM1778" s="21">
        <f>O1778+AI1778</f>
        <v/>
      </c>
      <c r="AN1778" s="21">
        <f>N1778+AI1778</f>
        <v/>
      </c>
      <c r="AO1778" s="21">
        <f>ROUNDDOWN((R1778+S1778)*0.2/Y1778+2000,0)</f>
        <v/>
      </c>
      <c r="AP1778" s="21">
        <f>ROUNDDOWN((T1778+U1778)*0.2/Z1778+2000,0)</f>
        <v/>
      </c>
      <c r="AQ1778" s="21">
        <f>AL1778-AK1778</f>
        <v/>
      </c>
      <c r="AR1778" s="21">
        <f>AM1778-AK1778</f>
        <v/>
      </c>
      <c r="AS1778" s="21">
        <f>AM1778-AL1778</f>
        <v/>
      </c>
      <c r="AT1778" s="21">
        <f>AK1778+C1778-AJ1778</f>
        <v/>
      </c>
      <c r="AU1778" s="21">
        <f>AL1778+C1778-AM1778</f>
        <v/>
      </c>
      <c r="AV1778" s="21">
        <f>AN1778+C1778-AM1778</f>
        <v/>
      </c>
    </row>
    <row r="1779">
      <c r="A1779" t="inlineStr">
        <is>
          <t>1万円刻み</t>
        </is>
      </c>
      <c r="B1779" s="21">
        <f>'5_1万円刻み'!$A$16</f>
        <v/>
      </c>
      <c r="C1779" s="21">
        <f>AO1779</f>
        <v/>
      </c>
      <c r="D1779" s="21" t="n">
        <v>0</v>
      </c>
      <c r="E1779" s="21">
        <f>ROUND(MIN(B1779/12,650000)*12*0.0915+MIN(B1779/12,1390000)*12*(0.0504+0)+B1779*0.005,0)</f>
        <v/>
      </c>
      <c r="F1779" s="21">
        <f>IF(B1779&lt;741000,0,IF(B1779&lt;2191000,B1779-740000,IF(B1779&lt;2193000,1451000,IF(B1779&lt;2196000,1453000,IF(B1779&lt;2200000,1456000,IF(B1779&lt;3600000,ROUND(ROUNDDOWN(B1779/4,-3)*2.8,0)-80000,IF(B1779&lt;6600000,ROUND(ROUNDDOWN(B1779/4,-3)*3.2,0)-440000,IF(B1779&lt;8500000,ROUNDDOWN(B1779*0.9,0)-1100000,B1779-1950000))))))))</f>
        <v/>
      </c>
      <c r="G1779" s="21">
        <f>IF(F1779&gt;23500000,NA(),IF(F1779&lt;=4890000,1040000,IF(F1779&lt;=6550000,670000,620000)))</f>
        <v/>
      </c>
      <c r="H1779" s="21">
        <f>IF(D1779&lt;=0,0,MAX(0,MIN(2000000,D1779-MIN(100000,ROUNDDOWN(F1779*0.05,0)))))</f>
        <v/>
      </c>
      <c r="I1779" s="21">
        <f>IF(C1779&lt;=2000,0,MIN(C1779,ROUNDDOWN(F1779*0.4,0))-2000)</f>
        <v/>
      </c>
      <c r="J1779" s="21">
        <f>MAX(0,ROUNDDOWN(F1779-E1779-G1779,-3))</f>
        <v/>
      </c>
      <c r="K1779" s="21">
        <f>MAX(0,ROUNDDOWN(F1779-E1779-G1779-H1779-I1779,-3))</f>
        <v/>
      </c>
      <c r="L1779" s="21">
        <f>MAX(0,ROUNDDOWN(F1779-E1779-G1779-H1779,-3))</f>
        <v/>
      </c>
      <c r="M1779" s="21">
        <f>IF(J1779&lt;=0,0,ROUNDDOWN((J1779*LOOKUP(J1779,{0,1950001,3300001,6950001,9000001,18000001,40000001},{0.05,0.1,0.2,0.23,0.33,0.4,0.45})-LOOKUP(J1779,{0,1950001,3300001,6950001,9000001,18000001,40000001},{0,97500,427500,636000,1536000,2796000,4796000}))*1.021,-2))</f>
        <v/>
      </c>
      <c r="N1779" s="21">
        <f>IF(K1779&lt;=0,0,ROUNDDOWN((K1779*LOOKUP(K1779,{0,1950001,3300001,6950001,9000001,18000001,40000001},{0.05,0.1,0.2,0.23,0.33,0.4,0.45})-LOOKUP(K1779,{0,1950001,3300001,6950001,9000001,18000001,40000001},{0,97500,427500,636000,1536000,2796000,4796000}))*1.021,-2))</f>
        <v/>
      </c>
      <c r="O1779" s="21">
        <f>IF(L1779&lt;=0,0,ROUNDDOWN((L1779*LOOKUP(L1779,{0,1950001,3300001,6950001,9000001,18000001,40000001},{0.05,0.1,0.2,0.23,0.33,0.4,0.45})-LOOKUP(L1779,{0,1950001,3300001,6950001,9000001,18000001,40000001},{0,97500,427500,636000,1536000,2796000,4796000}))*1.021,-2))</f>
        <v/>
      </c>
      <c r="P1779" s="21">
        <f>MAX(0,ROUNDDOWN(F1779-E1779-430000,-3))</f>
        <v/>
      </c>
      <c r="Q1779" s="21">
        <f>MAX(0,ROUNDDOWN(F1779-E1779-430000-H1779,-3))</f>
        <v/>
      </c>
      <c r="R1779" s="21">
        <f>IF(F1779&lt;=450000,0,MAX(0,P1779*0.06-MIN(50000,P1779)*0.03))</f>
        <v/>
      </c>
      <c r="S1779" s="21">
        <f>IF(F1779&lt;=450000,0,MAX(0,P1779*0.04-MIN(50000,P1779)*0.02))</f>
        <v/>
      </c>
      <c r="T1779" s="21">
        <f>IF(F1779&lt;=450000,0,MAX(0,Q1779*0.06-MIN(50000,Q1779)*0.03))</f>
        <v/>
      </c>
      <c r="U1779" s="21">
        <f>IF(F1779&lt;=450000,0,MAX(0,Q1779*0.04-MIN(50000,Q1779)*0.02))</f>
        <v/>
      </c>
      <c r="V1779" s="21">
        <f>50000+MAX(0,G1779-480000)</f>
        <v/>
      </c>
      <c r="W1779" s="21">
        <f>P1779-V1779</f>
        <v/>
      </c>
      <c r="X1779" s="21">
        <f>Q1779-V1779</f>
        <v/>
      </c>
      <c r="Y1779" s="22">
        <f>IF(W1779&lt;0,0.9,LOOKUP(W1779,{0,1950001,3300001,6950001,9000001,18000001,40000001},{0.84895,0.7979,0.6958,0.66517,0.56307,0.4916,0.44055}))</f>
        <v/>
      </c>
      <c r="Z1779" s="22">
        <f>IF(X1779&lt;0,0.9,LOOKUP(X1779,{0,1950001,3300001,6950001,9000001,18000001,40000001},{0.84895,0.7979,0.6958,0.66517,0.56307,0.4916,0.44055}))</f>
        <v/>
      </c>
      <c r="AA1779" s="22">
        <f>IF(W1779&lt;0,0,CHOOSE(MATCH(W1779,{0,1950001,3300001,6950001,9000001},1),5.105/84.895,10.21/79.79,20.42/69.58,23.483/66.517,33.693/56.307))</f>
        <v/>
      </c>
      <c r="AB1779" s="21">
        <f>IF(C1779&lt;=2000,0,(MIN(C1779,ROUNDDOWN(F1779*0.3,0))-2000)*0.1)</f>
        <v/>
      </c>
      <c r="AC1779" s="21">
        <f>IF(C1779&lt;=2000,0,MIN((C1779-2000)*Y1779,(R1779+S1779)*0.2))</f>
        <v/>
      </c>
      <c r="AD1779" s="21">
        <f>IF(C1779&lt;=2000,0,MIN((C1779-2000)*Z1779,(T1779+U1779)*0.2))</f>
        <v/>
      </c>
      <c r="AE1779" s="21">
        <f>AC1779*AA1779</f>
        <v/>
      </c>
      <c r="AF1779" s="21">
        <f>ROUNDDOWN(R1779,-2)+ROUNDDOWN(S1779,-2)</f>
        <v/>
      </c>
      <c r="AG1779" s="21">
        <f>ROUNDDOWN(MAX(0,R1779-(AB1779+AC1779+AE1779)*0.6),-2)+ROUNDDOWN(MAX(0,S1779-(AB1779+AC1779+AE1779)*0.4),-2)</f>
        <v/>
      </c>
      <c r="AH1779" s="21">
        <f>ROUNDDOWN(MAX(0,T1779-(AB1779+AD1779)*0.6),-2)+ROUNDDOWN(MAX(0,U1779-(AB1779+AD1779)*0.4),-2)</f>
        <v/>
      </c>
      <c r="AI1779" s="21">
        <f>ROUNDDOWN(T1779,-2)+ROUNDDOWN(U1779,-2)</f>
        <v/>
      </c>
      <c r="AJ1779" s="21">
        <f>M1779+AF1779</f>
        <v/>
      </c>
      <c r="AK1779" s="21">
        <f>M1779+AG1779</f>
        <v/>
      </c>
      <c r="AL1779" s="21">
        <f>N1779+AH1779</f>
        <v/>
      </c>
      <c r="AM1779" s="21">
        <f>O1779+AI1779</f>
        <v/>
      </c>
      <c r="AN1779" s="21">
        <f>N1779+AI1779</f>
        <v/>
      </c>
      <c r="AO1779" s="21">
        <f>ROUNDDOWN((R1779+S1779)*0.2/Y1779+2000,0)</f>
        <v/>
      </c>
      <c r="AP1779" s="21">
        <f>ROUNDDOWN((T1779+U1779)*0.2/Z1779+2000,0)</f>
        <v/>
      </c>
      <c r="AQ1779" s="21">
        <f>AL1779-AK1779</f>
        <v/>
      </c>
      <c r="AR1779" s="21">
        <f>AM1779-AK1779</f>
        <v/>
      </c>
      <c r="AS1779" s="21">
        <f>AM1779-AL1779</f>
        <v/>
      </c>
      <c r="AT1779" s="21">
        <f>AK1779+C1779-AJ1779</f>
        <v/>
      </c>
      <c r="AU1779" s="21">
        <f>AL1779+C1779-AM1779</f>
        <v/>
      </c>
      <c r="AV1779" s="21">
        <f>AN1779+C1779-AM1779</f>
        <v/>
      </c>
    </row>
    <row r="1780">
      <c r="A1780" t="inlineStr">
        <is>
          <t>1万円刻み</t>
        </is>
      </c>
      <c r="B1780" s="21">
        <f>'5_1万円刻み'!$A$17</f>
        <v/>
      </c>
      <c r="C1780" s="21">
        <f>AO1780</f>
        <v/>
      </c>
      <c r="D1780" s="21" t="n">
        <v>0</v>
      </c>
      <c r="E1780" s="21">
        <f>ROUND(MIN(B1780/12,650000)*12*0.0915+MIN(B1780/12,1390000)*12*(0.0504+0)+B1780*0.005,0)</f>
        <v/>
      </c>
      <c r="F1780" s="21">
        <f>IF(B1780&lt;741000,0,IF(B1780&lt;2191000,B1780-740000,IF(B1780&lt;2193000,1451000,IF(B1780&lt;2196000,1453000,IF(B1780&lt;2200000,1456000,IF(B1780&lt;3600000,ROUND(ROUNDDOWN(B1780/4,-3)*2.8,0)-80000,IF(B1780&lt;6600000,ROUND(ROUNDDOWN(B1780/4,-3)*3.2,0)-440000,IF(B1780&lt;8500000,ROUNDDOWN(B1780*0.9,0)-1100000,B1780-1950000))))))))</f>
        <v/>
      </c>
      <c r="G1780" s="21">
        <f>IF(F1780&gt;23500000,NA(),IF(F1780&lt;=4890000,1040000,IF(F1780&lt;=6550000,670000,620000)))</f>
        <v/>
      </c>
      <c r="H1780" s="21">
        <f>IF(D1780&lt;=0,0,MAX(0,MIN(2000000,D1780-MIN(100000,ROUNDDOWN(F1780*0.05,0)))))</f>
        <v/>
      </c>
      <c r="I1780" s="21">
        <f>IF(C1780&lt;=2000,0,MIN(C1780,ROUNDDOWN(F1780*0.4,0))-2000)</f>
        <v/>
      </c>
      <c r="J1780" s="21">
        <f>MAX(0,ROUNDDOWN(F1780-E1780-G1780,-3))</f>
        <v/>
      </c>
      <c r="K1780" s="21">
        <f>MAX(0,ROUNDDOWN(F1780-E1780-G1780-H1780-I1780,-3))</f>
        <v/>
      </c>
      <c r="L1780" s="21">
        <f>MAX(0,ROUNDDOWN(F1780-E1780-G1780-H1780,-3))</f>
        <v/>
      </c>
      <c r="M1780" s="21">
        <f>IF(J1780&lt;=0,0,ROUNDDOWN((J1780*LOOKUP(J1780,{0,1950001,3300001,6950001,9000001,18000001,40000001},{0.05,0.1,0.2,0.23,0.33,0.4,0.45})-LOOKUP(J1780,{0,1950001,3300001,6950001,9000001,18000001,40000001},{0,97500,427500,636000,1536000,2796000,4796000}))*1.021,-2))</f>
        <v/>
      </c>
      <c r="N1780" s="21">
        <f>IF(K1780&lt;=0,0,ROUNDDOWN((K1780*LOOKUP(K1780,{0,1950001,3300001,6950001,9000001,18000001,40000001},{0.05,0.1,0.2,0.23,0.33,0.4,0.45})-LOOKUP(K1780,{0,1950001,3300001,6950001,9000001,18000001,40000001},{0,97500,427500,636000,1536000,2796000,4796000}))*1.021,-2))</f>
        <v/>
      </c>
      <c r="O1780" s="21">
        <f>IF(L1780&lt;=0,0,ROUNDDOWN((L1780*LOOKUP(L1780,{0,1950001,3300001,6950001,9000001,18000001,40000001},{0.05,0.1,0.2,0.23,0.33,0.4,0.45})-LOOKUP(L1780,{0,1950001,3300001,6950001,9000001,18000001,40000001},{0,97500,427500,636000,1536000,2796000,4796000}))*1.021,-2))</f>
        <v/>
      </c>
      <c r="P1780" s="21">
        <f>MAX(0,ROUNDDOWN(F1780-E1780-430000,-3))</f>
        <v/>
      </c>
      <c r="Q1780" s="21">
        <f>MAX(0,ROUNDDOWN(F1780-E1780-430000-H1780,-3))</f>
        <v/>
      </c>
      <c r="R1780" s="21">
        <f>IF(F1780&lt;=450000,0,MAX(0,P1780*0.06-MIN(50000,P1780)*0.03))</f>
        <v/>
      </c>
      <c r="S1780" s="21">
        <f>IF(F1780&lt;=450000,0,MAX(0,P1780*0.04-MIN(50000,P1780)*0.02))</f>
        <v/>
      </c>
      <c r="T1780" s="21">
        <f>IF(F1780&lt;=450000,0,MAX(0,Q1780*0.06-MIN(50000,Q1780)*0.03))</f>
        <v/>
      </c>
      <c r="U1780" s="21">
        <f>IF(F1780&lt;=450000,0,MAX(0,Q1780*0.04-MIN(50000,Q1780)*0.02))</f>
        <v/>
      </c>
      <c r="V1780" s="21">
        <f>50000+MAX(0,G1780-480000)</f>
        <v/>
      </c>
      <c r="W1780" s="21">
        <f>P1780-V1780</f>
        <v/>
      </c>
      <c r="X1780" s="21">
        <f>Q1780-V1780</f>
        <v/>
      </c>
      <c r="Y1780" s="22">
        <f>IF(W1780&lt;0,0.9,LOOKUP(W1780,{0,1950001,3300001,6950001,9000001,18000001,40000001},{0.84895,0.7979,0.6958,0.66517,0.56307,0.4916,0.44055}))</f>
        <v/>
      </c>
      <c r="Z1780" s="22">
        <f>IF(X1780&lt;0,0.9,LOOKUP(X1780,{0,1950001,3300001,6950001,9000001,18000001,40000001},{0.84895,0.7979,0.6958,0.66517,0.56307,0.4916,0.44055}))</f>
        <v/>
      </c>
      <c r="AA1780" s="22">
        <f>IF(W1780&lt;0,0,CHOOSE(MATCH(W1780,{0,1950001,3300001,6950001,9000001},1),5.105/84.895,10.21/79.79,20.42/69.58,23.483/66.517,33.693/56.307))</f>
        <v/>
      </c>
      <c r="AB1780" s="21">
        <f>IF(C1780&lt;=2000,0,(MIN(C1780,ROUNDDOWN(F1780*0.3,0))-2000)*0.1)</f>
        <v/>
      </c>
      <c r="AC1780" s="21">
        <f>IF(C1780&lt;=2000,0,MIN((C1780-2000)*Y1780,(R1780+S1780)*0.2))</f>
        <v/>
      </c>
      <c r="AD1780" s="21">
        <f>IF(C1780&lt;=2000,0,MIN((C1780-2000)*Z1780,(T1780+U1780)*0.2))</f>
        <v/>
      </c>
      <c r="AE1780" s="21">
        <f>AC1780*AA1780</f>
        <v/>
      </c>
      <c r="AF1780" s="21">
        <f>ROUNDDOWN(R1780,-2)+ROUNDDOWN(S1780,-2)</f>
        <v/>
      </c>
      <c r="AG1780" s="21">
        <f>ROUNDDOWN(MAX(0,R1780-(AB1780+AC1780+AE1780)*0.6),-2)+ROUNDDOWN(MAX(0,S1780-(AB1780+AC1780+AE1780)*0.4),-2)</f>
        <v/>
      </c>
      <c r="AH1780" s="21">
        <f>ROUNDDOWN(MAX(0,T1780-(AB1780+AD1780)*0.6),-2)+ROUNDDOWN(MAX(0,U1780-(AB1780+AD1780)*0.4),-2)</f>
        <v/>
      </c>
      <c r="AI1780" s="21">
        <f>ROUNDDOWN(T1780,-2)+ROUNDDOWN(U1780,-2)</f>
        <v/>
      </c>
      <c r="AJ1780" s="21">
        <f>M1780+AF1780</f>
        <v/>
      </c>
      <c r="AK1780" s="21">
        <f>M1780+AG1780</f>
        <v/>
      </c>
      <c r="AL1780" s="21">
        <f>N1780+AH1780</f>
        <v/>
      </c>
      <c r="AM1780" s="21">
        <f>O1780+AI1780</f>
        <v/>
      </c>
      <c r="AN1780" s="21">
        <f>N1780+AI1780</f>
        <v/>
      </c>
      <c r="AO1780" s="21">
        <f>ROUNDDOWN((R1780+S1780)*0.2/Y1780+2000,0)</f>
        <v/>
      </c>
      <c r="AP1780" s="21">
        <f>ROUNDDOWN((T1780+U1780)*0.2/Z1780+2000,0)</f>
        <v/>
      </c>
      <c r="AQ1780" s="21">
        <f>AL1780-AK1780</f>
        <v/>
      </c>
      <c r="AR1780" s="21">
        <f>AM1780-AK1780</f>
        <v/>
      </c>
      <c r="AS1780" s="21">
        <f>AM1780-AL1780</f>
        <v/>
      </c>
      <c r="AT1780" s="21">
        <f>AK1780+C1780-AJ1780</f>
        <v/>
      </c>
      <c r="AU1780" s="21">
        <f>AL1780+C1780-AM1780</f>
        <v/>
      </c>
      <c r="AV1780" s="21">
        <f>AN1780+C1780-AM1780</f>
        <v/>
      </c>
    </row>
    <row r="1781">
      <c r="A1781" t="inlineStr">
        <is>
          <t>1万円刻み</t>
        </is>
      </c>
      <c r="B1781" s="21">
        <f>'5_1万円刻み'!$A$18</f>
        <v/>
      </c>
      <c r="C1781" s="21">
        <f>AO1781</f>
        <v/>
      </c>
      <c r="D1781" s="21" t="n">
        <v>0</v>
      </c>
      <c r="E1781" s="21">
        <f>ROUND(MIN(B1781/12,650000)*12*0.0915+MIN(B1781/12,1390000)*12*(0.0504+0)+B1781*0.005,0)</f>
        <v/>
      </c>
      <c r="F1781" s="21">
        <f>IF(B1781&lt;741000,0,IF(B1781&lt;2191000,B1781-740000,IF(B1781&lt;2193000,1451000,IF(B1781&lt;2196000,1453000,IF(B1781&lt;2200000,1456000,IF(B1781&lt;3600000,ROUND(ROUNDDOWN(B1781/4,-3)*2.8,0)-80000,IF(B1781&lt;6600000,ROUND(ROUNDDOWN(B1781/4,-3)*3.2,0)-440000,IF(B1781&lt;8500000,ROUNDDOWN(B1781*0.9,0)-1100000,B1781-1950000))))))))</f>
        <v/>
      </c>
      <c r="G1781" s="21">
        <f>IF(F1781&gt;23500000,NA(),IF(F1781&lt;=4890000,1040000,IF(F1781&lt;=6550000,670000,620000)))</f>
        <v/>
      </c>
      <c r="H1781" s="21">
        <f>IF(D1781&lt;=0,0,MAX(0,MIN(2000000,D1781-MIN(100000,ROUNDDOWN(F1781*0.05,0)))))</f>
        <v/>
      </c>
      <c r="I1781" s="21">
        <f>IF(C1781&lt;=2000,0,MIN(C1781,ROUNDDOWN(F1781*0.4,0))-2000)</f>
        <v/>
      </c>
      <c r="J1781" s="21">
        <f>MAX(0,ROUNDDOWN(F1781-E1781-G1781,-3))</f>
        <v/>
      </c>
      <c r="K1781" s="21">
        <f>MAX(0,ROUNDDOWN(F1781-E1781-G1781-H1781-I1781,-3))</f>
        <v/>
      </c>
      <c r="L1781" s="21">
        <f>MAX(0,ROUNDDOWN(F1781-E1781-G1781-H1781,-3))</f>
        <v/>
      </c>
      <c r="M1781" s="21">
        <f>IF(J1781&lt;=0,0,ROUNDDOWN((J1781*LOOKUP(J1781,{0,1950001,3300001,6950001,9000001,18000001,40000001},{0.05,0.1,0.2,0.23,0.33,0.4,0.45})-LOOKUP(J1781,{0,1950001,3300001,6950001,9000001,18000001,40000001},{0,97500,427500,636000,1536000,2796000,4796000}))*1.021,-2))</f>
        <v/>
      </c>
      <c r="N1781" s="21">
        <f>IF(K1781&lt;=0,0,ROUNDDOWN((K1781*LOOKUP(K1781,{0,1950001,3300001,6950001,9000001,18000001,40000001},{0.05,0.1,0.2,0.23,0.33,0.4,0.45})-LOOKUP(K1781,{0,1950001,3300001,6950001,9000001,18000001,40000001},{0,97500,427500,636000,1536000,2796000,4796000}))*1.021,-2))</f>
        <v/>
      </c>
      <c r="O1781" s="21">
        <f>IF(L1781&lt;=0,0,ROUNDDOWN((L1781*LOOKUP(L1781,{0,1950001,3300001,6950001,9000001,18000001,40000001},{0.05,0.1,0.2,0.23,0.33,0.4,0.45})-LOOKUP(L1781,{0,1950001,3300001,6950001,9000001,18000001,40000001},{0,97500,427500,636000,1536000,2796000,4796000}))*1.021,-2))</f>
        <v/>
      </c>
      <c r="P1781" s="21">
        <f>MAX(0,ROUNDDOWN(F1781-E1781-430000,-3))</f>
        <v/>
      </c>
      <c r="Q1781" s="21">
        <f>MAX(0,ROUNDDOWN(F1781-E1781-430000-H1781,-3))</f>
        <v/>
      </c>
      <c r="R1781" s="21">
        <f>IF(F1781&lt;=450000,0,MAX(0,P1781*0.06-MIN(50000,P1781)*0.03))</f>
        <v/>
      </c>
      <c r="S1781" s="21">
        <f>IF(F1781&lt;=450000,0,MAX(0,P1781*0.04-MIN(50000,P1781)*0.02))</f>
        <v/>
      </c>
      <c r="T1781" s="21">
        <f>IF(F1781&lt;=450000,0,MAX(0,Q1781*0.06-MIN(50000,Q1781)*0.03))</f>
        <v/>
      </c>
      <c r="U1781" s="21">
        <f>IF(F1781&lt;=450000,0,MAX(0,Q1781*0.04-MIN(50000,Q1781)*0.02))</f>
        <v/>
      </c>
      <c r="V1781" s="21">
        <f>50000+MAX(0,G1781-480000)</f>
        <v/>
      </c>
      <c r="W1781" s="21">
        <f>P1781-V1781</f>
        <v/>
      </c>
      <c r="X1781" s="21">
        <f>Q1781-V1781</f>
        <v/>
      </c>
      <c r="Y1781" s="22">
        <f>IF(W1781&lt;0,0.9,LOOKUP(W1781,{0,1950001,3300001,6950001,9000001,18000001,40000001},{0.84895,0.7979,0.6958,0.66517,0.56307,0.4916,0.44055}))</f>
        <v/>
      </c>
      <c r="Z1781" s="22">
        <f>IF(X1781&lt;0,0.9,LOOKUP(X1781,{0,1950001,3300001,6950001,9000001,18000001,40000001},{0.84895,0.7979,0.6958,0.66517,0.56307,0.4916,0.44055}))</f>
        <v/>
      </c>
      <c r="AA1781" s="22">
        <f>IF(W1781&lt;0,0,CHOOSE(MATCH(W1781,{0,1950001,3300001,6950001,9000001},1),5.105/84.895,10.21/79.79,20.42/69.58,23.483/66.517,33.693/56.307))</f>
        <v/>
      </c>
      <c r="AB1781" s="21">
        <f>IF(C1781&lt;=2000,0,(MIN(C1781,ROUNDDOWN(F1781*0.3,0))-2000)*0.1)</f>
        <v/>
      </c>
      <c r="AC1781" s="21">
        <f>IF(C1781&lt;=2000,0,MIN((C1781-2000)*Y1781,(R1781+S1781)*0.2))</f>
        <v/>
      </c>
      <c r="AD1781" s="21">
        <f>IF(C1781&lt;=2000,0,MIN((C1781-2000)*Z1781,(T1781+U1781)*0.2))</f>
        <v/>
      </c>
      <c r="AE1781" s="21">
        <f>AC1781*AA1781</f>
        <v/>
      </c>
      <c r="AF1781" s="21">
        <f>ROUNDDOWN(R1781,-2)+ROUNDDOWN(S1781,-2)</f>
        <v/>
      </c>
      <c r="AG1781" s="21">
        <f>ROUNDDOWN(MAX(0,R1781-(AB1781+AC1781+AE1781)*0.6),-2)+ROUNDDOWN(MAX(0,S1781-(AB1781+AC1781+AE1781)*0.4),-2)</f>
        <v/>
      </c>
      <c r="AH1781" s="21">
        <f>ROUNDDOWN(MAX(0,T1781-(AB1781+AD1781)*0.6),-2)+ROUNDDOWN(MAX(0,U1781-(AB1781+AD1781)*0.4),-2)</f>
        <v/>
      </c>
      <c r="AI1781" s="21">
        <f>ROUNDDOWN(T1781,-2)+ROUNDDOWN(U1781,-2)</f>
        <v/>
      </c>
      <c r="AJ1781" s="21">
        <f>M1781+AF1781</f>
        <v/>
      </c>
      <c r="AK1781" s="21">
        <f>M1781+AG1781</f>
        <v/>
      </c>
      <c r="AL1781" s="21">
        <f>N1781+AH1781</f>
        <v/>
      </c>
      <c r="AM1781" s="21">
        <f>O1781+AI1781</f>
        <v/>
      </c>
      <c r="AN1781" s="21">
        <f>N1781+AI1781</f>
        <v/>
      </c>
      <c r="AO1781" s="21">
        <f>ROUNDDOWN((R1781+S1781)*0.2/Y1781+2000,0)</f>
        <v/>
      </c>
      <c r="AP1781" s="21">
        <f>ROUNDDOWN((T1781+U1781)*0.2/Z1781+2000,0)</f>
        <v/>
      </c>
      <c r="AQ1781" s="21">
        <f>AL1781-AK1781</f>
        <v/>
      </c>
      <c r="AR1781" s="21">
        <f>AM1781-AK1781</f>
        <v/>
      </c>
      <c r="AS1781" s="21">
        <f>AM1781-AL1781</f>
        <v/>
      </c>
      <c r="AT1781" s="21">
        <f>AK1781+C1781-AJ1781</f>
        <v/>
      </c>
      <c r="AU1781" s="21">
        <f>AL1781+C1781-AM1781</f>
        <v/>
      </c>
      <c r="AV1781" s="21">
        <f>AN1781+C1781-AM1781</f>
        <v/>
      </c>
    </row>
    <row r="1782">
      <c r="A1782" t="inlineStr">
        <is>
          <t>1万円刻み</t>
        </is>
      </c>
      <c r="B1782" s="21">
        <f>'5_1万円刻み'!$A$19</f>
        <v/>
      </c>
      <c r="C1782" s="21">
        <f>AO1782</f>
        <v/>
      </c>
      <c r="D1782" s="21" t="n">
        <v>0</v>
      </c>
      <c r="E1782" s="21">
        <f>ROUND(MIN(B1782/12,650000)*12*0.0915+MIN(B1782/12,1390000)*12*(0.0504+0)+B1782*0.005,0)</f>
        <v/>
      </c>
      <c r="F1782" s="21">
        <f>IF(B1782&lt;741000,0,IF(B1782&lt;2191000,B1782-740000,IF(B1782&lt;2193000,1451000,IF(B1782&lt;2196000,1453000,IF(B1782&lt;2200000,1456000,IF(B1782&lt;3600000,ROUND(ROUNDDOWN(B1782/4,-3)*2.8,0)-80000,IF(B1782&lt;6600000,ROUND(ROUNDDOWN(B1782/4,-3)*3.2,0)-440000,IF(B1782&lt;8500000,ROUNDDOWN(B1782*0.9,0)-1100000,B1782-1950000))))))))</f>
        <v/>
      </c>
      <c r="G1782" s="21">
        <f>IF(F1782&gt;23500000,NA(),IF(F1782&lt;=4890000,1040000,IF(F1782&lt;=6550000,670000,620000)))</f>
        <v/>
      </c>
      <c r="H1782" s="21">
        <f>IF(D1782&lt;=0,0,MAX(0,MIN(2000000,D1782-MIN(100000,ROUNDDOWN(F1782*0.05,0)))))</f>
        <v/>
      </c>
      <c r="I1782" s="21">
        <f>IF(C1782&lt;=2000,0,MIN(C1782,ROUNDDOWN(F1782*0.4,0))-2000)</f>
        <v/>
      </c>
      <c r="J1782" s="21">
        <f>MAX(0,ROUNDDOWN(F1782-E1782-G1782,-3))</f>
        <v/>
      </c>
      <c r="K1782" s="21">
        <f>MAX(0,ROUNDDOWN(F1782-E1782-G1782-H1782-I1782,-3))</f>
        <v/>
      </c>
      <c r="L1782" s="21">
        <f>MAX(0,ROUNDDOWN(F1782-E1782-G1782-H1782,-3))</f>
        <v/>
      </c>
      <c r="M1782" s="21">
        <f>IF(J1782&lt;=0,0,ROUNDDOWN((J1782*LOOKUP(J1782,{0,1950001,3300001,6950001,9000001,18000001,40000001},{0.05,0.1,0.2,0.23,0.33,0.4,0.45})-LOOKUP(J1782,{0,1950001,3300001,6950001,9000001,18000001,40000001},{0,97500,427500,636000,1536000,2796000,4796000}))*1.021,-2))</f>
        <v/>
      </c>
      <c r="N1782" s="21">
        <f>IF(K1782&lt;=0,0,ROUNDDOWN((K1782*LOOKUP(K1782,{0,1950001,3300001,6950001,9000001,18000001,40000001},{0.05,0.1,0.2,0.23,0.33,0.4,0.45})-LOOKUP(K1782,{0,1950001,3300001,6950001,9000001,18000001,40000001},{0,97500,427500,636000,1536000,2796000,4796000}))*1.021,-2))</f>
        <v/>
      </c>
      <c r="O1782" s="21">
        <f>IF(L1782&lt;=0,0,ROUNDDOWN((L1782*LOOKUP(L1782,{0,1950001,3300001,6950001,9000001,18000001,40000001},{0.05,0.1,0.2,0.23,0.33,0.4,0.45})-LOOKUP(L1782,{0,1950001,3300001,6950001,9000001,18000001,40000001},{0,97500,427500,636000,1536000,2796000,4796000}))*1.021,-2))</f>
        <v/>
      </c>
      <c r="P1782" s="21">
        <f>MAX(0,ROUNDDOWN(F1782-E1782-430000,-3))</f>
        <v/>
      </c>
      <c r="Q1782" s="21">
        <f>MAX(0,ROUNDDOWN(F1782-E1782-430000-H1782,-3))</f>
        <v/>
      </c>
      <c r="R1782" s="21">
        <f>IF(F1782&lt;=450000,0,MAX(0,P1782*0.06-MIN(50000,P1782)*0.03))</f>
        <v/>
      </c>
      <c r="S1782" s="21">
        <f>IF(F1782&lt;=450000,0,MAX(0,P1782*0.04-MIN(50000,P1782)*0.02))</f>
        <v/>
      </c>
      <c r="T1782" s="21">
        <f>IF(F1782&lt;=450000,0,MAX(0,Q1782*0.06-MIN(50000,Q1782)*0.03))</f>
        <v/>
      </c>
      <c r="U1782" s="21">
        <f>IF(F1782&lt;=450000,0,MAX(0,Q1782*0.04-MIN(50000,Q1782)*0.02))</f>
        <v/>
      </c>
      <c r="V1782" s="21">
        <f>50000+MAX(0,G1782-480000)</f>
        <v/>
      </c>
      <c r="W1782" s="21">
        <f>P1782-V1782</f>
        <v/>
      </c>
      <c r="X1782" s="21">
        <f>Q1782-V1782</f>
        <v/>
      </c>
      <c r="Y1782" s="22">
        <f>IF(W1782&lt;0,0.9,LOOKUP(W1782,{0,1950001,3300001,6950001,9000001,18000001,40000001},{0.84895,0.7979,0.6958,0.66517,0.56307,0.4916,0.44055}))</f>
        <v/>
      </c>
      <c r="Z1782" s="22">
        <f>IF(X1782&lt;0,0.9,LOOKUP(X1782,{0,1950001,3300001,6950001,9000001,18000001,40000001},{0.84895,0.7979,0.6958,0.66517,0.56307,0.4916,0.44055}))</f>
        <v/>
      </c>
      <c r="AA1782" s="22">
        <f>IF(W1782&lt;0,0,CHOOSE(MATCH(W1782,{0,1950001,3300001,6950001,9000001},1),5.105/84.895,10.21/79.79,20.42/69.58,23.483/66.517,33.693/56.307))</f>
        <v/>
      </c>
      <c r="AB1782" s="21">
        <f>IF(C1782&lt;=2000,0,(MIN(C1782,ROUNDDOWN(F1782*0.3,0))-2000)*0.1)</f>
        <v/>
      </c>
      <c r="AC1782" s="21">
        <f>IF(C1782&lt;=2000,0,MIN((C1782-2000)*Y1782,(R1782+S1782)*0.2))</f>
        <v/>
      </c>
      <c r="AD1782" s="21">
        <f>IF(C1782&lt;=2000,0,MIN((C1782-2000)*Z1782,(T1782+U1782)*0.2))</f>
        <v/>
      </c>
      <c r="AE1782" s="21">
        <f>AC1782*AA1782</f>
        <v/>
      </c>
      <c r="AF1782" s="21">
        <f>ROUNDDOWN(R1782,-2)+ROUNDDOWN(S1782,-2)</f>
        <v/>
      </c>
      <c r="AG1782" s="21">
        <f>ROUNDDOWN(MAX(0,R1782-(AB1782+AC1782+AE1782)*0.6),-2)+ROUNDDOWN(MAX(0,S1782-(AB1782+AC1782+AE1782)*0.4),-2)</f>
        <v/>
      </c>
      <c r="AH1782" s="21">
        <f>ROUNDDOWN(MAX(0,T1782-(AB1782+AD1782)*0.6),-2)+ROUNDDOWN(MAX(0,U1782-(AB1782+AD1782)*0.4),-2)</f>
        <v/>
      </c>
      <c r="AI1782" s="21">
        <f>ROUNDDOWN(T1782,-2)+ROUNDDOWN(U1782,-2)</f>
        <v/>
      </c>
      <c r="AJ1782" s="21">
        <f>M1782+AF1782</f>
        <v/>
      </c>
      <c r="AK1782" s="21">
        <f>M1782+AG1782</f>
        <v/>
      </c>
      <c r="AL1782" s="21">
        <f>N1782+AH1782</f>
        <v/>
      </c>
      <c r="AM1782" s="21">
        <f>O1782+AI1782</f>
        <v/>
      </c>
      <c r="AN1782" s="21">
        <f>N1782+AI1782</f>
        <v/>
      </c>
      <c r="AO1782" s="21">
        <f>ROUNDDOWN((R1782+S1782)*0.2/Y1782+2000,0)</f>
        <v/>
      </c>
      <c r="AP1782" s="21">
        <f>ROUNDDOWN((T1782+U1782)*0.2/Z1782+2000,0)</f>
        <v/>
      </c>
      <c r="AQ1782" s="21">
        <f>AL1782-AK1782</f>
        <v/>
      </c>
      <c r="AR1782" s="21">
        <f>AM1782-AK1782</f>
        <v/>
      </c>
      <c r="AS1782" s="21">
        <f>AM1782-AL1782</f>
        <v/>
      </c>
      <c r="AT1782" s="21">
        <f>AK1782+C1782-AJ1782</f>
        <v/>
      </c>
      <c r="AU1782" s="21">
        <f>AL1782+C1782-AM1782</f>
        <v/>
      </c>
      <c r="AV1782" s="21">
        <f>AN1782+C1782-AM1782</f>
        <v/>
      </c>
    </row>
    <row r="1783">
      <c r="A1783" t="inlineStr">
        <is>
          <t>1万円刻み</t>
        </is>
      </c>
      <c r="B1783" s="21">
        <f>'5_1万円刻み'!$A$20</f>
        <v/>
      </c>
      <c r="C1783" s="21">
        <f>AO1783</f>
        <v/>
      </c>
      <c r="D1783" s="21" t="n">
        <v>0</v>
      </c>
      <c r="E1783" s="21">
        <f>ROUND(MIN(B1783/12,650000)*12*0.0915+MIN(B1783/12,1390000)*12*(0.0504+0)+B1783*0.005,0)</f>
        <v/>
      </c>
      <c r="F1783" s="21">
        <f>IF(B1783&lt;741000,0,IF(B1783&lt;2191000,B1783-740000,IF(B1783&lt;2193000,1451000,IF(B1783&lt;2196000,1453000,IF(B1783&lt;2200000,1456000,IF(B1783&lt;3600000,ROUND(ROUNDDOWN(B1783/4,-3)*2.8,0)-80000,IF(B1783&lt;6600000,ROUND(ROUNDDOWN(B1783/4,-3)*3.2,0)-440000,IF(B1783&lt;8500000,ROUNDDOWN(B1783*0.9,0)-1100000,B1783-1950000))))))))</f>
        <v/>
      </c>
      <c r="G1783" s="21">
        <f>IF(F1783&gt;23500000,NA(),IF(F1783&lt;=4890000,1040000,IF(F1783&lt;=6550000,670000,620000)))</f>
        <v/>
      </c>
      <c r="H1783" s="21">
        <f>IF(D1783&lt;=0,0,MAX(0,MIN(2000000,D1783-MIN(100000,ROUNDDOWN(F1783*0.05,0)))))</f>
        <v/>
      </c>
      <c r="I1783" s="21">
        <f>IF(C1783&lt;=2000,0,MIN(C1783,ROUNDDOWN(F1783*0.4,0))-2000)</f>
        <v/>
      </c>
      <c r="J1783" s="21">
        <f>MAX(0,ROUNDDOWN(F1783-E1783-G1783,-3))</f>
        <v/>
      </c>
      <c r="K1783" s="21">
        <f>MAX(0,ROUNDDOWN(F1783-E1783-G1783-H1783-I1783,-3))</f>
        <v/>
      </c>
      <c r="L1783" s="21">
        <f>MAX(0,ROUNDDOWN(F1783-E1783-G1783-H1783,-3))</f>
        <v/>
      </c>
      <c r="M1783" s="21">
        <f>IF(J1783&lt;=0,0,ROUNDDOWN((J1783*LOOKUP(J1783,{0,1950001,3300001,6950001,9000001,18000001,40000001},{0.05,0.1,0.2,0.23,0.33,0.4,0.45})-LOOKUP(J1783,{0,1950001,3300001,6950001,9000001,18000001,40000001},{0,97500,427500,636000,1536000,2796000,4796000}))*1.021,-2))</f>
        <v/>
      </c>
      <c r="N1783" s="21">
        <f>IF(K1783&lt;=0,0,ROUNDDOWN((K1783*LOOKUP(K1783,{0,1950001,3300001,6950001,9000001,18000001,40000001},{0.05,0.1,0.2,0.23,0.33,0.4,0.45})-LOOKUP(K1783,{0,1950001,3300001,6950001,9000001,18000001,40000001},{0,97500,427500,636000,1536000,2796000,4796000}))*1.021,-2))</f>
        <v/>
      </c>
      <c r="O1783" s="21">
        <f>IF(L1783&lt;=0,0,ROUNDDOWN((L1783*LOOKUP(L1783,{0,1950001,3300001,6950001,9000001,18000001,40000001},{0.05,0.1,0.2,0.23,0.33,0.4,0.45})-LOOKUP(L1783,{0,1950001,3300001,6950001,9000001,18000001,40000001},{0,97500,427500,636000,1536000,2796000,4796000}))*1.021,-2))</f>
        <v/>
      </c>
      <c r="P1783" s="21">
        <f>MAX(0,ROUNDDOWN(F1783-E1783-430000,-3))</f>
        <v/>
      </c>
      <c r="Q1783" s="21">
        <f>MAX(0,ROUNDDOWN(F1783-E1783-430000-H1783,-3))</f>
        <v/>
      </c>
      <c r="R1783" s="21">
        <f>IF(F1783&lt;=450000,0,MAX(0,P1783*0.06-MIN(50000,P1783)*0.03))</f>
        <v/>
      </c>
      <c r="S1783" s="21">
        <f>IF(F1783&lt;=450000,0,MAX(0,P1783*0.04-MIN(50000,P1783)*0.02))</f>
        <v/>
      </c>
      <c r="T1783" s="21">
        <f>IF(F1783&lt;=450000,0,MAX(0,Q1783*0.06-MIN(50000,Q1783)*0.03))</f>
        <v/>
      </c>
      <c r="U1783" s="21">
        <f>IF(F1783&lt;=450000,0,MAX(0,Q1783*0.04-MIN(50000,Q1783)*0.02))</f>
        <v/>
      </c>
      <c r="V1783" s="21">
        <f>50000+MAX(0,G1783-480000)</f>
        <v/>
      </c>
      <c r="W1783" s="21">
        <f>P1783-V1783</f>
        <v/>
      </c>
      <c r="X1783" s="21">
        <f>Q1783-V1783</f>
        <v/>
      </c>
      <c r="Y1783" s="22">
        <f>IF(W1783&lt;0,0.9,LOOKUP(W1783,{0,1950001,3300001,6950001,9000001,18000001,40000001},{0.84895,0.7979,0.6958,0.66517,0.56307,0.4916,0.44055}))</f>
        <v/>
      </c>
      <c r="Z1783" s="22">
        <f>IF(X1783&lt;0,0.9,LOOKUP(X1783,{0,1950001,3300001,6950001,9000001,18000001,40000001},{0.84895,0.7979,0.6958,0.66517,0.56307,0.4916,0.44055}))</f>
        <v/>
      </c>
      <c r="AA1783" s="22">
        <f>IF(W1783&lt;0,0,CHOOSE(MATCH(W1783,{0,1950001,3300001,6950001,9000001},1),5.105/84.895,10.21/79.79,20.42/69.58,23.483/66.517,33.693/56.307))</f>
        <v/>
      </c>
      <c r="AB1783" s="21">
        <f>IF(C1783&lt;=2000,0,(MIN(C1783,ROUNDDOWN(F1783*0.3,0))-2000)*0.1)</f>
        <v/>
      </c>
      <c r="AC1783" s="21">
        <f>IF(C1783&lt;=2000,0,MIN((C1783-2000)*Y1783,(R1783+S1783)*0.2))</f>
        <v/>
      </c>
      <c r="AD1783" s="21">
        <f>IF(C1783&lt;=2000,0,MIN((C1783-2000)*Z1783,(T1783+U1783)*0.2))</f>
        <v/>
      </c>
      <c r="AE1783" s="21">
        <f>AC1783*AA1783</f>
        <v/>
      </c>
      <c r="AF1783" s="21">
        <f>ROUNDDOWN(R1783,-2)+ROUNDDOWN(S1783,-2)</f>
        <v/>
      </c>
      <c r="AG1783" s="21">
        <f>ROUNDDOWN(MAX(0,R1783-(AB1783+AC1783+AE1783)*0.6),-2)+ROUNDDOWN(MAX(0,S1783-(AB1783+AC1783+AE1783)*0.4),-2)</f>
        <v/>
      </c>
      <c r="AH1783" s="21">
        <f>ROUNDDOWN(MAX(0,T1783-(AB1783+AD1783)*0.6),-2)+ROUNDDOWN(MAX(0,U1783-(AB1783+AD1783)*0.4),-2)</f>
        <v/>
      </c>
      <c r="AI1783" s="21">
        <f>ROUNDDOWN(T1783,-2)+ROUNDDOWN(U1783,-2)</f>
        <v/>
      </c>
      <c r="AJ1783" s="21">
        <f>M1783+AF1783</f>
        <v/>
      </c>
      <c r="AK1783" s="21">
        <f>M1783+AG1783</f>
        <v/>
      </c>
      <c r="AL1783" s="21">
        <f>N1783+AH1783</f>
        <v/>
      </c>
      <c r="AM1783" s="21">
        <f>O1783+AI1783</f>
        <v/>
      </c>
      <c r="AN1783" s="21">
        <f>N1783+AI1783</f>
        <v/>
      </c>
      <c r="AO1783" s="21">
        <f>ROUNDDOWN((R1783+S1783)*0.2/Y1783+2000,0)</f>
        <v/>
      </c>
      <c r="AP1783" s="21">
        <f>ROUNDDOWN((T1783+U1783)*0.2/Z1783+2000,0)</f>
        <v/>
      </c>
      <c r="AQ1783" s="21">
        <f>AL1783-AK1783</f>
        <v/>
      </c>
      <c r="AR1783" s="21">
        <f>AM1783-AK1783</f>
        <v/>
      </c>
      <c r="AS1783" s="21">
        <f>AM1783-AL1783</f>
        <v/>
      </c>
      <c r="AT1783" s="21">
        <f>AK1783+C1783-AJ1783</f>
        <v/>
      </c>
      <c r="AU1783" s="21">
        <f>AL1783+C1783-AM1783</f>
        <v/>
      </c>
      <c r="AV1783" s="21">
        <f>AN1783+C1783-AM1783</f>
        <v/>
      </c>
    </row>
    <row r="1784">
      <c r="A1784" t="inlineStr">
        <is>
          <t>1万円刻み</t>
        </is>
      </c>
      <c r="B1784" s="21">
        <f>'5_1万円刻み'!$A$21</f>
        <v/>
      </c>
      <c r="C1784" s="21">
        <f>AO1784</f>
        <v/>
      </c>
      <c r="D1784" s="21" t="n">
        <v>0</v>
      </c>
      <c r="E1784" s="21">
        <f>ROUND(MIN(B1784/12,650000)*12*0.0915+MIN(B1784/12,1390000)*12*(0.0504+0)+B1784*0.005,0)</f>
        <v/>
      </c>
      <c r="F1784" s="21">
        <f>IF(B1784&lt;741000,0,IF(B1784&lt;2191000,B1784-740000,IF(B1784&lt;2193000,1451000,IF(B1784&lt;2196000,1453000,IF(B1784&lt;2200000,1456000,IF(B1784&lt;3600000,ROUND(ROUNDDOWN(B1784/4,-3)*2.8,0)-80000,IF(B1784&lt;6600000,ROUND(ROUNDDOWN(B1784/4,-3)*3.2,0)-440000,IF(B1784&lt;8500000,ROUNDDOWN(B1784*0.9,0)-1100000,B1784-1950000))))))))</f>
        <v/>
      </c>
      <c r="G1784" s="21">
        <f>IF(F1784&gt;23500000,NA(),IF(F1784&lt;=4890000,1040000,IF(F1784&lt;=6550000,670000,620000)))</f>
        <v/>
      </c>
      <c r="H1784" s="21">
        <f>IF(D1784&lt;=0,0,MAX(0,MIN(2000000,D1784-MIN(100000,ROUNDDOWN(F1784*0.05,0)))))</f>
        <v/>
      </c>
      <c r="I1784" s="21">
        <f>IF(C1784&lt;=2000,0,MIN(C1784,ROUNDDOWN(F1784*0.4,0))-2000)</f>
        <v/>
      </c>
      <c r="J1784" s="21">
        <f>MAX(0,ROUNDDOWN(F1784-E1784-G1784,-3))</f>
        <v/>
      </c>
      <c r="K1784" s="21">
        <f>MAX(0,ROUNDDOWN(F1784-E1784-G1784-H1784-I1784,-3))</f>
        <v/>
      </c>
      <c r="L1784" s="21">
        <f>MAX(0,ROUNDDOWN(F1784-E1784-G1784-H1784,-3))</f>
        <v/>
      </c>
      <c r="M1784" s="21">
        <f>IF(J1784&lt;=0,0,ROUNDDOWN((J1784*LOOKUP(J1784,{0,1950001,3300001,6950001,9000001,18000001,40000001},{0.05,0.1,0.2,0.23,0.33,0.4,0.45})-LOOKUP(J1784,{0,1950001,3300001,6950001,9000001,18000001,40000001},{0,97500,427500,636000,1536000,2796000,4796000}))*1.021,-2))</f>
        <v/>
      </c>
      <c r="N1784" s="21">
        <f>IF(K1784&lt;=0,0,ROUNDDOWN((K1784*LOOKUP(K1784,{0,1950001,3300001,6950001,9000001,18000001,40000001},{0.05,0.1,0.2,0.23,0.33,0.4,0.45})-LOOKUP(K1784,{0,1950001,3300001,6950001,9000001,18000001,40000001},{0,97500,427500,636000,1536000,2796000,4796000}))*1.021,-2))</f>
        <v/>
      </c>
      <c r="O1784" s="21">
        <f>IF(L1784&lt;=0,0,ROUNDDOWN((L1784*LOOKUP(L1784,{0,1950001,3300001,6950001,9000001,18000001,40000001},{0.05,0.1,0.2,0.23,0.33,0.4,0.45})-LOOKUP(L1784,{0,1950001,3300001,6950001,9000001,18000001,40000001},{0,97500,427500,636000,1536000,2796000,4796000}))*1.021,-2))</f>
        <v/>
      </c>
      <c r="P1784" s="21">
        <f>MAX(0,ROUNDDOWN(F1784-E1784-430000,-3))</f>
        <v/>
      </c>
      <c r="Q1784" s="21">
        <f>MAX(0,ROUNDDOWN(F1784-E1784-430000-H1784,-3))</f>
        <v/>
      </c>
      <c r="R1784" s="21">
        <f>IF(F1784&lt;=450000,0,MAX(0,P1784*0.06-MIN(50000,P1784)*0.03))</f>
        <v/>
      </c>
      <c r="S1784" s="21">
        <f>IF(F1784&lt;=450000,0,MAX(0,P1784*0.04-MIN(50000,P1784)*0.02))</f>
        <v/>
      </c>
      <c r="T1784" s="21">
        <f>IF(F1784&lt;=450000,0,MAX(0,Q1784*0.06-MIN(50000,Q1784)*0.03))</f>
        <v/>
      </c>
      <c r="U1784" s="21">
        <f>IF(F1784&lt;=450000,0,MAX(0,Q1784*0.04-MIN(50000,Q1784)*0.02))</f>
        <v/>
      </c>
      <c r="V1784" s="21">
        <f>50000+MAX(0,G1784-480000)</f>
        <v/>
      </c>
      <c r="W1784" s="21">
        <f>P1784-V1784</f>
        <v/>
      </c>
      <c r="X1784" s="21">
        <f>Q1784-V1784</f>
        <v/>
      </c>
      <c r="Y1784" s="22">
        <f>IF(W1784&lt;0,0.9,LOOKUP(W1784,{0,1950001,3300001,6950001,9000001,18000001,40000001},{0.84895,0.7979,0.6958,0.66517,0.56307,0.4916,0.44055}))</f>
        <v/>
      </c>
      <c r="Z1784" s="22">
        <f>IF(X1784&lt;0,0.9,LOOKUP(X1784,{0,1950001,3300001,6950001,9000001,18000001,40000001},{0.84895,0.7979,0.6958,0.66517,0.56307,0.4916,0.44055}))</f>
        <v/>
      </c>
      <c r="AA1784" s="22">
        <f>IF(W1784&lt;0,0,CHOOSE(MATCH(W1784,{0,1950001,3300001,6950001,9000001},1),5.105/84.895,10.21/79.79,20.42/69.58,23.483/66.517,33.693/56.307))</f>
        <v/>
      </c>
      <c r="AB1784" s="21">
        <f>IF(C1784&lt;=2000,0,(MIN(C1784,ROUNDDOWN(F1784*0.3,0))-2000)*0.1)</f>
        <v/>
      </c>
      <c r="AC1784" s="21">
        <f>IF(C1784&lt;=2000,0,MIN((C1784-2000)*Y1784,(R1784+S1784)*0.2))</f>
        <v/>
      </c>
      <c r="AD1784" s="21">
        <f>IF(C1784&lt;=2000,0,MIN((C1784-2000)*Z1784,(T1784+U1784)*0.2))</f>
        <v/>
      </c>
      <c r="AE1784" s="21">
        <f>AC1784*AA1784</f>
        <v/>
      </c>
      <c r="AF1784" s="21">
        <f>ROUNDDOWN(R1784,-2)+ROUNDDOWN(S1784,-2)</f>
        <v/>
      </c>
      <c r="AG1784" s="21">
        <f>ROUNDDOWN(MAX(0,R1784-(AB1784+AC1784+AE1784)*0.6),-2)+ROUNDDOWN(MAX(0,S1784-(AB1784+AC1784+AE1784)*0.4),-2)</f>
        <v/>
      </c>
      <c r="AH1784" s="21">
        <f>ROUNDDOWN(MAX(0,T1784-(AB1784+AD1784)*0.6),-2)+ROUNDDOWN(MAX(0,U1784-(AB1784+AD1784)*0.4),-2)</f>
        <v/>
      </c>
      <c r="AI1784" s="21">
        <f>ROUNDDOWN(T1784,-2)+ROUNDDOWN(U1784,-2)</f>
        <v/>
      </c>
      <c r="AJ1784" s="21">
        <f>M1784+AF1784</f>
        <v/>
      </c>
      <c r="AK1784" s="21">
        <f>M1784+AG1784</f>
        <v/>
      </c>
      <c r="AL1784" s="21">
        <f>N1784+AH1784</f>
        <v/>
      </c>
      <c r="AM1784" s="21">
        <f>O1784+AI1784</f>
        <v/>
      </c>
      <c r="AN1784" s="21">
        <f>N1784+AI1784</f>
        <v/>
      </c>
      <c r="AO1784" s="21">
        <f>ROUNDDOWN((R1784+S1784)*0.2/Y1784+2000,0)</f>
        <v/>
      </c>
      <c r="AP1784" s="21">
        <f>ROUNDDOWN((T1784+U1784)*0.2/Z1784+2000,0)</f>
        <v/>
      </c>
      <c r="AQ1784" s="21">
        <f>AL1784-AK1784</f>
        <v/>
      </c>
      <c r="AR1784" s="21">
        <f>AM1784-AK1784</f>
        <v/>
      </c>
      <c r="AS1784" s="21">
        <f>AM1784-AL1784</f>
        <v/>
      </c>
      <c r="AT1784" s="21">
        <f>AK1784+C1784-AJ1784</f>
        <v/>
      </c>
      <c r="AU1784" s="21">
        <f>AL1784+C1784-AM1784</f>
        <v/>
      </c>
      <c r="AV1784" s="21">
        <f>AN1784+C1784-AM1784</f>
        <v/>
      </c>
    </row>
    <row r="1785">
      <c r="A1785" t="inlineStr">
        <is>
          <t>1万円刻み</t>
        </is>
      </c>
      <c r="B1785" s="21">
        <f>'5_1万円刻み'!$A$22</f>
        <v/>
      </c>
      <c r="C1785" s="21">
        <f>AO1785</f>
        <v/>
      </c>
      <c r="D1785" s="21" t="n">
        <v>0</v>
      </c>
      <c r="E1785" s="21">
        <f>ROUND(MIN(B1785/12,650000)*12*0.0915+MIN(B1785/12,1390000)*12*(0.0504+0)+B1785*0.005,0)</f>
        <v/>
      </c>
      <c r="F1785" s="21">
        <f>IF(B1785&lt;741000,0,IF(B1785&lt;2191000,B1785-740000,IF(B1785&lt;2193000,1451000,IF(B1785&lt;2196000,1453000,IF(B1785&lt;2200000,1456000,IF(B1785&lt;3600000,ROUND(ROUNDDOWN(B1785/4,-3)*2.8,0)-80000,IF(B1785&lt;6600000,ROUND(ROUNDDOWN(B1785/4,-3)*3.2,0)-440000,IF(B1785&lt;8500000,ROUNDDOWN(B1785*0.9,0)-1100000,B1785-1950000))))))))</f>
        <v/>
      </c>
      <c r="G1785" s="21">
        <f>IF(F1785&gt;23500000,NA(),IF(F1785&lt;=4890000,1040000,IF(F1785&lt;=6550000,670000,620000)))</f>
        <v/>
      </c>
      <c r="H1785" s="21">
        <f>IF(D1785&lt;=0,0,MAX(0,MIN(2000000,D1785-MIN(100000,ROUNDDOWN(F1785*0.05,0)))))</f>
        <v/>
      </c>
      <c r="I1785" s="21">
        <f>IF(C1785&lt;=2000,0,MIN(C1785,ROUNDDOWN(F1785*0.4,0))-2000)</f>
        <v/>
      </c>
      <c r="J1785" s="21">
        <f>MAX(0,ROUNDDOWN(F1785-E1785-G1785,-3))</f>
        <v/>
      </c>
      <c r="K1785" s="21">
        <f>MAX(0,ROUNDDOWN(F1785-E1785-G1785-H1785-I1785,-3))</f>
        <v/>
      </c>
      <c r="L1785" s="21">
        <f>MAX(0,ROUNDDOWN(F1785-E1785-G1785-H1785,-3))</f>
        <v/>
      </c>
      <c r="M1785" s="21">
        <f>IF(J1785&lt;=0,0,ROUNDDOWN((J1785*LOOKUP(J1785,{0,1950001,3300001,6950001,9000001,18000001,40000001},{0.05,0.1,0.2,0.23,0.33,0.4,0.45})-LOOKUP(J1785,{0,1950001,3300001,6950001,9000001,18000001,40000001},{0,97500,427500,636000,1536000,2796000,4796000}))*1.021,-2))</f>
        <v/>
      </c>
      <c r="N1785" s="21">
        <f>IF(K1785&lt;=0,0,ROUNDDOWN((K1785*LOOKUP(K1785,{0,1950001,3300001,6950001,9000001,18000001,40000001},{0.05,0.1,0.2,0.23,0.33,0.4,0.45})-LOOKUP(K1785,{0,1950001,3300001,6950001,9000001,18000001,40000001},{0,97500,427500,636000,1536000,2796000,4796000}))*1.021,-2))</f>
        <v/>
      </c>
      <c r="O1785" s="21">
        <f>IF(L1785&lt;=0,0,ROUNDDOWN((L1785*LOOKUP(L1785,{0,1950001,3300001,6950001,9000001,18000001,40000001},{0.05,0.1,0.2,0.23,0.33,0.4,0.45})-LOOKUP(L1785,{0,1950001,3300001,6950001,9000001,18000001,40000001},{0,97500,427500,636000,1536000,2796000,4796000}))*1.021,-2))</f>
        <v/>
      </c>
      <c r="P1785" s="21">
        <f>MAX(0,ROUNDDOWN(F1785-E1785-430000,-3))</f>
        <v/>
      </c>
      <c r="Q1785" s="21">
        <f>MAX(0,ROUNDDOWN(F1785-E1785-430000-H1785,-3))</f>
        <v/>
      </c>
      <c r="R1785" s="21">
        <f>IF(F1785&lt;=450000,0,MAX(0,P1785*0.06-MIN(50000,P1785)*0.03))</f>
        <v/>
      </c>
      <c r="S1785" s="21">
        <f>IF(F1785&lt;=450000,0,MAX(0,P1785*0.04-MIN(50000,P1785)*0.02))</f>
        <v/>
      </c>
      <c r="T1785" s="21">
        <f>IF(F1785&lt;=450000,0,MAX(0,Q1785*0.06-MIN(50000,Q1785)*0.03))</f>
        <v/>
      </c>
      <c r="U1785" s="21">
        <f>IF(F1785&lt;=450000,0,MAX(0,Q1785*0.04-MIN(50000,Q1785)*0.02))</f>
        <v/>
      </c>
      <c r="V1785" s="21">
        <f>50000+MAX(0,G1785-480000)</f>
        <v/>
      </c>
      <c r="W1785" s="21">
        <f>P1785-V1785</f>
        <v/>
      </c>
      <c r="X1785" s="21">
        <f>Q1785-V1785</f>
        <v/>
      </c>
      <c r="Y1785" s="22">
        <f>IF(W1785&lt;0,0.9,LOOKUP(W1785,{0,1950001,3300001,6950001,9000001,18000001,40000001},{0.84895,0.7979,0.6958,0.66517,0.56307,0.4916,0.44055}))</f>
        <v/>
      </c>
      <c r="Z1785" s="22">
        <f>IF(X1785&lt;0,0.9,LOOKUP(X1785,{0,1950001,3300001,6950001,9000001,18000001,40000001},{0.84895,0.7979,0.6958,0.66517,0.56307,0.4916,0.44055}))</f>
        <v/>
      </c>
      <c r="AA1785" s="22">
        <f>IF(W1785&lt;0,0,CHOOSE(MATCH(W1785,{0,1950001,3300001,6950001,9000001},1),5.105/84.895,10.21/79.79,20.42/69.58,23.483/66.517,33.693/56.307))</f>
        <v/>
      </c>
      <c r="AB1785" s="21">
        <f>IF(C1785&lt;=2000,0,(MIN(C1785,ROUNDDOWN(F1785*0.3,0))-2000)*0.1)</f>
        <v/>
      </c>
      <c r="AC1785" s="21">
        <f>IF(C1785&lt;=2000,0,MIN((C1785-2000)*Y1785,(R1785+S1785)*0.2))</f>
        <v/>
      </c>
      <c r="AD1785" s="21">
        <f>IF(C1785&lt;=2000,0,MIN((C1785-2000)*Z1785,(T1785+U1785)*0.2))</f>
        <v/>
      </c>
      <c r="AE1785" s="21">
        <f>AC1785*AA1785</f>
        <v/>
      </c>
      <c r="AF1785" s="21">
        <f>ROUNDDOWN(R1785,-2)+ROUNDDOWN(S1785,-2)</f>
        <v/>
      </c>
      <c r="AG1785" s="21">
        <f>ROUNDDOWN(MAX(0,R1785-(AB1785+AC1785+AE1785)*0.6),-2)+ROUNDDOWN(MAX(0,S1785-(AB1785+AC1785+AE1785)*0.4),-2)</f>
        <v/>
      </c>
      <c r="AH1785" s="21">
        <f>ROUNDDOWN(MAX(0,T1785-(AB1785+AD1785)*0.6),-2)+ROUNDDOWN(MAX(0,U1785-(AB1785+AD1785)*0.4),-2)</f>
        <v/>
      </c>
      <c r="AI1785" s="21">
        <f>ROUNDDOWN(T1785,-2)+ROUNDDOWN(U1785,-2)</f>
        <v/>
      </c>
      <c r="AJ1785" s="21">
        <f>M1785+AF1785</f>
        <v/>
      </c>
      <c r="AK1785" s="21">
        <f>M1785+AG1785</f>
        <v/>
      </c>
      <c r="AL1785" s="21">
        <f>N1785+AH1785</f>
        <v/>
      </c>
      <c r="AM1785" s="21">
        <f>O1785+AI1785</f>
        <v/>
      </c>
      <c r="AN1785" s="21">
        <f>N1785+AI1785</f>
        <v/>
      </c>
      <c r="AO1785" s="21">
        <f>ROUNDDOWN((R1785+S1785)*0.2/Y1785+2000,0)</f>
        <v/>
      </c>
      <c r="AP1785" s="21">
        <f>ROUNDDOWN((T1785+U1785)*0.2/Z1785+2000,0)</f>
        <v/>
      </c>
      <c r="AQ1785" s="21">
        <f>AL1785-AK1785</f>
        <v/>
      </c>
      <c r="AR1785" s="21">
        <f>AM1785-AK1785</f>
        <v/>
      </c>
      <c r="AS1785" s="21">
        <f>AM1785-AL1785</f>
        <v/>
      </c>
      <c r="AT1785" s="21">
        <f>AK1785+C1785-AJ1785</f>
        <v/>
      </c>
      <c r="AU1785" s="21">
        <f>AL1785+C1785-AM1785</f>
        <v/>
      </c>
      <c r="AV1785" s="21">
        <f>AN1785+C1785-AM1785</f>
        <v/>
      </c>
    </row>
    <row r="1786">
      <c r="A1786" t="inlineStr">
        <is>
          <t>1万円刻み</t>
        </is>
      </c>
      <c r="B1786" s="21">
        <f>'5_1万円刻み'!$A$23</f>
        <v/>
      </c>
      <c r="C1786" s="21">
        <f>AO1786</f>
        <v/>
      </c>
      <c r="D1786" s="21" t="n">
        <v>0</v>
      </c>
      <c r="E1786" s="21">
        <f>ROUND(MIN(B1786/12,650000)*12*0.0915+MIN(B1786/12,1390000)*12*(0.0504+0)+B1786*0.005,0)</f>
        <v/>
      </c>
      <c r="F1786" s="21">
        <f>IF(B1786&lt;741000,0,IF(B1786&lt;2191000,B1786-740000,IF(B1786&lt;2193000,1451000,IF(B1786&lt;2196000,1453000,IF(B1786&lt;2200000,1456000,IF(B1786&lt;3600000,ROUND(ROUNDDOWN(B1786/4,-3)*2.8,0)-80000,IF(B1786&lt;6600000,ROUND(ROUNDDOWN(B1786/4,-3)*3.2,0)-440000,IF(B1786&lt;8500000,ROUNDDOWN(B1786*0.9,0)-1100000,B1786-1950000))))))))</f>
        <v/>
      </c>
      <c r="G1786" s="21">
        <f>IF(F1786&gt;23500000,NA(),IF(F1786&lt;=4890000,1040000,IF(F1786&lt;=6550000,670000,620000)))</f>
        <v/>
      </c>
      <c r="H1786" s="21">
        <f>IF(D1786&lt;=0,0,MAX(0,MIN(2000000,D1786-MIN(100000,ROUNDDOWN(F1786*0.05,0)))))</f>
        <v/>
      </c>
      <c r="I1786" s="21">
        <f>IF(C1786&lt;=2000,0,MIN(C1786,ROUNDDOWN(F1786*0.4,0))-2000)</f>
        <v/>
      </c>
      <c r="J1786" s="21">
        <f>MAX(0,ROUNDDOWN(F1786-E1786-G1786,-3))</f>
        <v/>
      </c>
      <c r="K1786" s="21">
        <f>MAX(0,ROUNDDOWN(F1786-E1786-G1786-H1786-I1786,-3))</f>
        <v/>
      </c>
      <c r="L1786" s="21">
        <f>MAX(0,ROUNDDOWN(F1786-E1786-G1786-H1786,-3))</f>
        <v/>
      </c>
      <c r="M1786" s="21">
        <f>IF(J1786&lt;=0,0,ROUNDDOWN((J1786*LOOKUP(J1786,{0,1950001,3300001,6950001,9000001,18000001,40000001},{0.05,0.1,0.2,0.23,0.33,0.4,0.45})-LOOKUP(J1786,{0,1950001,3300001,6950001,9000001,18000001,40000001},{0,97500,427500,636000,1536000,2796000,4796000}))*1.021,-2))</f>
        <v/>
      </c>
      <c r="N1786" s="21">
        <f>IF(K1786&lt;=0,0,ROUNDDOWN((K1786*LOOKUP(K1786,{0,1950001,3300001,6950001,9000001,18000001,40000001},{0.05,0.1,0.2,0.23,0.33,0.4,0.45})-LOOKUP(K1786,{0,1950001,3300001,6950001,9000001,18000001,40000001},{0,97500,427500,636000,1536000,2796000,4796000}))*1.021,-2))</f>
        <v/>
      </c>
      <c r="O1786" s="21">
        <f>IF(L1786&lt;=0,0,ROUNDDOWN((L1786*LOOKUP(L1786,{0,1950001,3300001,6950001,9000001,18000001,40000001},{0.05,0.1,0.2,0.23,0.33,0.4,0.45})-LOOKUP(L1786,{0,1950001,3300001,6950001,9000001,18000001,40000001},{0,97500,427500,636000,1536000,2796000,4796000}))*1.021,-2))</f>
        <v/>
      </c>
      <c r="P1786" s="21">
        <f>MAX(0,ROUNDDOWN(F1786-E1786-430000,-3))</f>
        <v/>
      </c>
      <c r="Q1786" s="21">
        <f>MAX(0,ROUNDDOWN(F1786-E1786-430000-H1786,-3))</f>
        <v/>
      </c>
      <c r="R1786" s="21">
        <f>IF(F1786&lt;=450000,0,MAX(0,P1786*0.06-MIN(50000,P1786)*0.03))</f>
        <v/>
      </c>
      <c r="S1786" s="21">
        <f>IF(F1786&lt;=450000,0,MAX(0,P1786*0.04-MIN(50000,P1786)*0.02))</f>
        <v/>
      </c>
      <c r="T1786" s="21">
        <f>IF(F1786&lt;=450000,0,MAX(0,Q1786*0.06-MIN(50000,Q1786)*0.03))</f>
        <v/>
      </c>
      <c r="U1786" s="21">
        <f>IF(F1786&lt;=450000,0,MAX(0,Q1786*0.04-MIN(50000,Q1786)*0.02))</f>
        <v/>
      </c>
      <c r="V1786" s="21">
        <f>50000+MAX(0,G1786-480000)</f>
        <v/>
      </c>
      <c r="W1786" s="21">
        <f>P1786-V1786</f>
        <v/>
      </c>
      <c r="X1786" s="21">
        <f>Q1786-V1786</f>
        <v/>
      </c>
      <c r="Y1786" s="22">
        <f>IF(W1786&lt;0,0.9,LOOKUP(W1786,{0,1950001,3300001,6950001,9000001,18000001,40000001},{0.84895,0.7979,0.6958,0.66517,0.56307,0.4916,0.44055}))</f>
        <v/>
      </c>
      <c r="Z1786" s="22">
        <f>IF(X1786&lt;0,0.9,LOOKUP(X1786,{0,1950001,3300001,6950001,9000001,18000001,40000001},{0.84895,0.7979,0.6958,0.66517,0.56307,0.4916,0.44055}))</f>
        <v/>
      </c>
      <c r="AA1786" s="22">
        <f>IF(W1786&lt;0,0,CHOOSE(MATCH(W1786,{0,1950001,3300001,6950001,9000001},1),5.105/84.895,10.21/79.79,20.42/69.58,23.483/66.517,33.693/56.307))</f>
        <v/>
      </c>
      <c r="AB1786" s="21">
        <f>IF(C1786&lt;=2000,0,(MIN(C1786,ROUNDDOWN(F1786*0.3,0))-2000)*0.1)</f>
        <v/>
      </c>
      <c r="AC1786" s="21">
        <f>IF(C1786&lt;=2000,0,MIN((C1786-2000)*Y1786,(R1786+S1786)*0.2))</f>
        <v/>
      </c>
      <c r="AD1786" s="21">
        <f>IF(C1786&lt;=2000,0,MIN((C1786-2000)*Z1786,(T1786+U1786)*0.2))</f>
        <v/>
      </c>
      <c r="AE1786" s="21">
        <f>AC1786*AA1786</f>
        <v/>
      </c>
      <c r="AF1786" s="21">
        <f>ROUNDDOWN(R1786,-2)+ROUNDDOWN(S1786,-2)</f>
        <v/>
      </c>
      <c r="AG1786" s="21">
        <f>ROUNDDOWN(MAX(0,R1786-(AB1786+AC1786+AE1786)*0.6),-2)+ROUNDDOWN(MAX(0,S1786-(AB1786+AC1786+AE1786)*0.4),-2)</f>
        <v/>
      </c>
      <c r="AH1786" s="21">
        <f>ROUNDDOWN(MAX(0,T1786-(AB1786+AD1786)*0.6),-2)+ROUNDDOWN(MAX(0,U1786-(AB1786+AD1786)*0.4),-2)</f>
        <v/>
      </c>
      <c r="AI1786" s="21">
        <f>ROUNDDOWN(T1786,-2)+ROUNDDOWN(U1786,-2)</f>
        <v/>
      </c>
      <c r="AJ1786" s="21">
        <f>M1786+AF1786</f>
        <v/>
      </c>
      <c r="AK1786" s="21">
        <f>M1786+AG1786</f>
        <v/>
      </c>
      <c r="AL1786" s="21">
        <f>N1786+AH1786</f>
        <v/>
      </c>
      <c r="AM1786" s="21">
        <f>O1786+AI1786</f>
        <v/>
      </c>
      <c r="AN1786" s="21">
        <f>N1786+AI1786</f>
        <v/>
      </c>
      <c r="AO1786" s="21">
        <f>ROUNDDOWN((R1786+S1786)*0.2/Y1786+2000,0)</f>
        <v/>
      </c>
      <c r="AP1786" s="21">
        <f>ROUNDDOWN((T1786+U1786)*0.2/Z1786+2000,0)</f>
        <v/>
      </c>
      <c r="AQ1786" s="21">
        <f>AL1786-AK1786</f>
        <v/>
      </c>
      <c r="AR1786" s="21">
        <f>AM1786-AK1786</f>
        <v/>
      </c>
      <c r="AS1786" s="21">
        <f>AM1786-AL1786</f>
        <v/>
      </c>
      <c r="AT1786" s="21">
        <f>AK1786+C1786-AJ1786</f>
        <v/>
      </c>
      <c r="AU1786" s="21">
        <f>AL1786+C1786-AM1786</f>
        <v/>
      </c>
      <c r="AV1786" s="21">
        <f>AN1786+C1786-AM1786</f>
        <v/>
      </c>
    </row>
    <row r="1787">
      <c r="A1787" t="inlineStr">
        <is>
          <t>1万円刻み</t>
        </is>
      </c>
      <c r="B1787" s="21">
        <f>'5_1万円刻み'!$A$24</f>
        <v/>
      </c>
      <c r="C1787" s="21">
        <f>AO1787</f>
        <v/>
      </c>
      <c r="D1787" s="21" t="n">
        <v>0</v>
      </c>
      <c r="E1787" s="21">
        <f>ROUND(MIN(B1787/12,650000)*12*0.0915+MIN(B1787/12,1390000)*12*(0.0504+0)+B1787*0.005,0)</f>
        <v/>
      </c>
      <c r="F1787" s="21">
        <f>IF(B1787&lt;741000,0,IF(B1787&lt;2191000,B1787-740000,IF(B1787&lt;2193000,1451000,IF(B1787&lt;2196000,1453000,IF(B1787&lt;2200000,1456000,IF(B1787&lt;3600000,ROUND(ROUNDDOWN(B1787/4,-3)*2.8,0)-80000,IF(B1787&lt;6600000,ROUND(ROUNDDOWN(B1787/4,-3)*3.2,0)-440000,IF(B1787&lt;8500000,ROUNDDOWN(B1787*0.9,0)-1100000,B1787-1950000))))))))</f>
        <v/>
      </c>
      <c r="G1787" s="21">
        <f>IF(F1787&gt;23500000,NA(),IF(F1787&lt;=4890000,1040000,IF(F1787&lt;=6550000,670000,620000)))</f>
        <v/>
      </c>
      <c r="H1787" s="21">
        <f>IF(D1787&lt;=0,0,MAX(0,MIN(2000000,D1787-MIN(100000,ROUNDDOWN(F1787*0.05,0)))))</f>
        <v/>
      </c>
      <c r="I1787" s="21">
        <f>IF(C1787&lt;=2000,0,MIN(C1787,ROUNDDOWN(F1787*0.4,0))-2000)</f>
        <v/>
      </c>
      <c r="J1787" s="21">
        <f>MAX(0,ROUNDDOWN(F1787-E1787-G1787,-3))</f>
        <v/>
      </c>
      <c r="K1787" s="21">
        <f>MAX(0,ROUNDDOWN(F1787-E1787-G1787-H1787-I1787,-3))</f>
        <v/>
      </c>
      <c r="L1787" s="21">
        <f>MAX(0,ROUNDDOWN(F1787-E1787-G1787-H1787,-3))</f>
        <v/>
      </c>
      <c r="M1787" s="21">
        <f>IF(J1787&lt;=0,0,ROUNDDOWN((J1787*LOOKUP(J1787,{0,1950001,3300001,6950001,9000001,18000001,40000001},{0.05,0.1,0.2,0.23,0.33,0.4,0.45})-LOOKUP(J1787,{0,1950001,3300001,6950001,9000001,18000001,40000001},{0,97500,427500,636000,1536000,2796000,4796000}))*1.021,-2))</f>
        <v/>
      </c>
      <c r="N1787" s="21">
        <f>IF(K1787&lt;=0,0,ROUNDDOWN((K1787*LOOKUP(K1787,{0,1950001,3300001,6950001,9000001,18000001,40000001},{0.05,0.1,0.2,0.23,0.33,0.4,0.45})-LOOKUP(K1787,{0,1950001,3300001,6950001,9000001,18000001,40000001},{0,97500,427500,636000,1536000,2796000,4796000}))*1.021,-2))</f>
        <v/>
      </c>
      <c r="O1787" s="21">
        <f>IF(L1787&lt;=0,0,ROUNDDOWN((L1787*LOOKUP(L1787,{0,1950001,3300001,6950001,9000001,18000001,40000001},{0.05,0.1,0.2,0.23,0.33,0.4,0.45})-LOOKUP(L1787,{0,1950001,3300001,6950001,9000001,18000001,40000001},{0,97500,427500,636000,1536000,2796000,4796000}))*1.021,-2))</f>
        <v/>
      </c>
      <c r="P1787" s="21">
        <f>MAX(0,ROUNDDOWN(F1787-E1787-430000,-3))</f>
        <v/>
      </c>
      <c r="Q1787" s="21">
        <f>MAX(0,ROUNDDOWN(F1787-E1787-430000-H1787,-3))</f>
        <v/>
      </c>
      <c r="R1787" s="21">
        <f>IF(F1787&lt;=450000,0,MAX(0,P1787*0.06-MIN(50000,P1787)*0.03))</f>
        <v/>
      </c>
      <c r="S1787" s="21">
        <f>IF(F1787&lt;=450000,0,MAX(0,P1787*0.04-MIN(50000,P1787)*0.02))</f>
        <v/>
      </c>
      <c r="T1787" s="21">
        <f>IF(F1787&lt;=450000,0,MAX(0,Q1787*0.06-MIN(50000,Q1787)*0.03))</f>
        <v/>
      </c>
      <c r="U1787" s="21">
        <f>IF(F1787&lt;=450000,0,MAX(0,Q1787*0.04-MIN(50000,Q1787)*0.02))</f>
        <v/>
      </c>
      <c r="V1787" s="21">
        <f>50000+MAX(0,G1787-480000)</f>
        <v/>
      </c>
      <c r="W1787" s="21">
        <f>P1787-V1787</f>
        <v/>
      </c>
      <c r="X1787" s="21">
        <f>Q1787-V1787</f>
        <v/>
      </c>
      <c r="Y1787" s="22">
        <f>IF(W1787&lt;0,0.9,LOOKUP(W1787,{0,1950001,3300001,6950001,9000001,18000001,40000001},{0.84895,0.7979,0.6958,0.66517,0.56307,0.4916,0.44055}))</f>
        <v/>
      </c>
      <c r="Z1787" s="22">
        <f>IF(X1787&lt;0,0.9,LOOKUP(X1787,{0,1950001,3300001,6950001,9000001,18000001,40000001},{0.84895,0.7979,0.6958,0.66517,0.56307,0.4916,0.44055}))</f>
        <v/>
      </c>
      <c r="AA1787" s="22">
        <f>IF(W1787&lt;0,0,CHOOSE(MATCH(W1787,{0,1950001,3300001,6950001,9000001},1),5.105/84.895,10.21/79.79,20.42/69.58,23.483/66.517,33.693/56.307))</f>
        <v/>
      </c>
      <c r="AB1787" s="21">
        <f>IF(C1787&lt;=2000,0,(MIN(C1787,ROUNDDOWN(F1787*0.3,0))-2000)*0.1)</f>
        <v/>
      </c>
      <c r="AC1787" s="21">
        <f>IF(C1787&lt;=2000,0,MIN((C1787-2000)*Y1787,(R1787+S1787)*0.2))</f>
        <v/>
      </c>
      <c r="AD1787" s="21">
        <f>IF(C1787&lt;=2000,0,MIN((C1787-2000)*Z1787,(T1787+U1787)*0.2))</f>
        <v/>
      </c>
      <c r="AE1787" s="21">
        <f>AC1787*AA1787</f>
        <v/>
      </c>
      <c r="AF1787" s="21">
        <f>ROUNDDOWN(R1787,-2)+ROUNDDOWN(S1787,-2)</f>
        <v/>
      </c>
      <c r="AG1787" s="21">
        <f>ROUNDDOWN(MAX(0,R1787-(AB1787+AC1787+AE1787)*0.6),-2)+ROUNDDOWN(MAX(0,S1787-(AB1787+AC1787+AE1787)*0.4),-2)</f>
        <v/>
      </c>
      <c r="AH1787" s="21">
        <f>ROUNDDOWN(MAX(0,T1787-(AB1787+AD1787)*0.6),-2)+ROUNDDOWN(MAX(0,U1787-(AB1787+AD1787)*0.4),-2)</f>
        <v/>
      </c>
      <c r="AI1787" s="21">
        <f>ROUNDDOWN(T1787,-2)+ROUNDDOWN(U1787,-2)</f>
        <v/>
      </c>
      <c r="AJ1787" s="21">
        <f>M1787+AF1787</f>
        <v/>
      </c>
      <c r="AK1787" s="21">
        <f>M1787+AG1787</f>
        <v/>
      </c>
      <c r="AL1787" s="21">
        <f>N1787+AH1787</f>
        <v/>
      </c>
      <c r="AM1787" s="21">
        <f>O1787+AI1787</f>
        <v/>
      </c>
      <c r="AN1787" s="21">
        <f>N1787+AI1787</f>
        <v/>
      </c>
      <c r="AO1787" s="21">
        <f>ROUNDDOWN((R1787+S1787)*0.2/Y1787+2000,0)</f>
        <v/>
      </c>
      <c r="AP1787" s="21">
        <f>ROUNDDOWN((T1787+U1787)*0.2/Z1787+2000,0)</f>
        <v/>
      </c>
      <c r="AQ1787" s="21">
        <f>AL1787-AK1787</f>
        <v/>
      </c>
      <c r="AR1787" s="21">
        <f>AM1787-AK1787</f>
        <v/>
      </c>
      <c r="AS1787" s="21">
        <f>AM1787-AL1787</f>
        <v/>
      </c>
      <c r="AT1787" s="21">
        <f>AK1787+C1787-AJ1787</f>
        <v/>
      </c>
      <c r="AU1787" s="21">
        <f>AL1787+C1787-AM1787</f>
        <v/>
      </c>
      <c r="AV1787" s="21">
        <f>AN1787+C1787-AM1787</f>
        <v/>
      </c>
    </row>
    <row r="1788">
      <c r="A1788" t="inlineStr">
        <is>
          <t>1万円刻み</t>
        </is>
      </c>
      <c r="B1788" s="21">
        <f>'5_1万円刻み'!$A$25</f>
        <v/>
      </c>
      <c r="C1788" s="21">
        <f>AO1788</f>
        <v/>
      </c>
      <c r="D1788" s="21" t="n">
        <v>0</v>
      </c>
      <c r="E1788" s="21">
        <f>ROUND(MIN(B1788/12,650000)*12*0.0915+MIN(B1788/12,1390000)*12*(0.0504+0)+B1788*0.005,0)</f>
        <v/>
      </c>
      <c r="F1788" s="21">
        <f>IF(B1788&lt;741000,0,IF(B1788&lt;2191000,B1788-740000,IF(B1788&lt;2193000,1451000,IF(B1788&lt;2196000,1453000,IF(B1788&lt;2200000,1456000,IF(B1788&lt;3600000,ROUND(ROUNDDOWN(B1788/4,-3)*2.8,0)-80000,IF(B1788&lt;6600000,ROUND(ROUNDDOWN(B1788/4,-3)*3.2,0)-440000,IF(B1788&lt;8500000,ROUNDDOWN(B1788*0.9,0)-1100000,B1788-1950000))))))))</f>
        <v/>
      </c>
      <c r="G1788" s="21">
        <f>IF(F1788&gt;23500000,NA(),IF(F1788&lt;=4890000,1040000,IF(F1788&lt;=6550000,670000,620000)))</f>
        <v/>
      </c>
      <c r="H1788" s="21">
        <f>IF(D1788&lt;=0,0,MAX(0,MIN(2000000,D1788-MIN(100000,ROUNDDOWN(F1788*0.05,0)))))</f>
        <v/>
      </c>
      <c r="I1788" s="21">
        <f>IF(C1788&lt;=2000,0,MIN(C1788,ROUNDDOWN(F1788*0.4,0))-2000)</f>
        <v/>
      </c>
      <c r="J1788" s="21">
        <f>MAX(0,ROUNDDOWN(F1788-E1788-G1788,-3))</f>
        <v/>
      </c>
      <c r="K1788" s="21">
        <f>MAX(0,ROUNDDOWN(F1788-E1788-G1788-H1788-I1788,-3))</f>
        <v/>
      </c>
      <c r="L1788" s="21">
        <f>MAX(0,ROUNDDOWN(F1788-E1788-G1788-H1788,-3))</f>
        <v/>
      </c>
      <c r="M1788" s="21">
        <f>IF(J1788&lt;=0,0,ROUNDDOWN((J1788*LOOKUP(J1788,{0,1950001,3300001,6950001,9000001,18000001,40000001},{0.05,0.1,0.2,0.23,0.33,0.4,0.45})-LOOKUP(J1788,{0,1950001,3300001,6950001,9000001,18000001,40000001},{0,97500,427500,636000,1536000,2796000,4796000}))*1.021,-2))</f>
        <v/>
      </c>
      <c r="N1788" s="21">
        <f>IF(K1788&lt;=0,0,ROUNDDOWN((K1788*LOOKUP(K1788,{0,1950001,3300001,6950001,9000001,18000001,40000001},{0.05,0.1,0.2,0.23,0.33,0.4,0.45})-LOOKUP(K1788,{0,1950001,3300001,6950001,9000001,18000001,40000001},{0,97500,427500,636000,1536000,2796000,4796000}))*1.021,-2))</f>
        <v/>
      </c>
      <c r="O1788" s="21">
        <f>IF(L1788&lt;=0,0,ROUNDDOWN((L1788*LOOKUP(L1788,{0,1950001,3300001,6950001,9000001,18000001,40000001},{0.05,0.1,0.2,0.23,0.33,0.4,0.45})-LOOKUP(L1788,{0,1950001,3300001,6950001,9000001,18000001,40000001},{0,97500,427500,636000,1536000,2796000,4796000}))*1.021,-2))</f>
        <v/>
      </c>
      <c r="P1788" s="21">
        <f>MAX(0,ROUNDDOWN(F1788-E1788-430000,-3))</f>
        <v/>
      </c>
      <c r="Q1788" s="21">
        <f>MAX(0,ROUNDDOWN(F1788-E1788-430000-H1788,-3))</f>
        <v/>
      </c>
      <c r="R1788" s="21">
        <f>IF(F1788&lt;=450000,0,MAX(0,P1788*0.06-MIN(50000,P1788)*0.03))</f>
        <v/>
      </c>
      <c r="S1788" s="21">
        <f>IF(F1788&lt;=450000,0,MAX(0,P1788*0.04-MIN(50000,P1788)*0.02))</f>
        <v/>
      </c>
      <c r="T1788" s="21">
        <f>IF(F1788&lt;=450000,0,MAX(0,Q1788*0.06-MIN(50000,Q1788)*0.03))</f>
        <v/>
      </c>
      <c r="U1788" s="21">
        <f>IF(F1788&lt;=450000,0,MAX(0,Q1788*0.04-MIN(50000,Q1788)*0.02))</f>
        <v/>
      </c>
      <c r="V1788" s="21">
        <f>50000+MAX(0,G1788-480000)</f>
        <v/>
      </c>
      <c r="W1788" s="21">
        <f>P1788-V1788</f>
        <v/>
      </c>
      <c r="X1788" s="21">
        <f>Q1788-V1788</f>
        <v/>
      </c>
      <c r="Y1788" s="22">
        <f>IF(W1788&lt;0,0.9,LOOKUP(W1788,{0,1950001,3300001,6950001,9000001,18000001,40000001},{0.84895,0.7979,0.6958,0.66517,0.56307,0.4916,0.44055}))</f>
        <v/>
      </c>
      <c r="Z1788" s="22">
        <f>IF(X1788&lt;0,0.9,LOOKUP(X1788,{0,1950001,3300001,6950001,9000001,18000001,40000001},{0.84895,0.7979,0.6958,0.66517,0.56307,0.4916,0.44055}))</f>
        <v/>
      </c>
      <c r="AA1788" s="22">
        <f>IF(W1788&lt;0,0,CHOOSE(MATCH(W1788,{0,1950001,3300001,6950001,9000001},1),5.105/84.895,10.21/79.79,20.42/69.58,23.483/66.517,33.693/56.307))</f>
        <v/>
      </c>
      <c r="AB1788" s="21">
        <f>IF(C1788&lt;=2000,0,(MIN(C1788,ROUNDDOWN(F1788*0.3,0))-2000)*0.1)</f>
        <v/>
      </c>
      <c r="AC1788" s="21">
        <f>IF(C1788&lt;=2000,0,MIN((C1788-2000)*Y1788,(R1788+S1788)*0.2))</f>
        <v/>
      </c>
      <c r="AD1788" s="21">
        <f>IF(C1788&lt;=2000,0,MIN((C1788-2000)*Z1788,(T1788+U1788)*0.2))</f>
        <v/>
      </c>
      <c r="AE1788" s="21">
        <f>AC1788*AA1788</f>
        <v/>
      </c>
      <c r="AF1788" s="21">
        <f>ROUNDDOWN(R1788,-2)+ROUNDDOWN(S1788,-2)</f>
        <v/>
      </c>
      <c r="AG1788" s="21">
        <f>ROUNDDOWN(MAX(0,R1788-(AB1788+AC1788+AE1788)*0.6),-2)+ROUNDDOWN(MAX(0,S1788-(AB1788+AC1788+AE1788)*0.4),-2)</f>
        <v/>
      </c>
      <c r="AH1788" s="21">
        <f>ROUNDDOWN(MAX(0,T1788-(AB1788+AD1788)*0.6),-2)+ROUNDDOWN(MAX(0,U1788-(AB1788+AD1788)*0.4),-2)</f>
        <v/>
      </c>
      <c r="AI1788" s="21">
        <f>ROUNDDOWN(T1788,-2)+ROUNDDOWN(U1788,-2)</f>
        <v/>
      </c>
      <c r="AJ1788" s="21">
        <f>M1788+AF1788</f>
        <v/>
      </c>
      <c r="AK1788" s="21">
        <f>M1788+AG1788</f>
        <v/>
      </c>
      <c r="AL1788" s="21">
        <f>N1788+AH1788</f>
        <v/>
      </c>
      <c r="AM1788" s="21">
        <f>O1788+AI1788</f>
        <v/>
      </c>
      <c r="AN1788" s="21">
        <f>N1788+AI1788</f>
        <v/>
      </c>
      <c r="AO1788" s="21">
        <f>ROUNDDOWN((R1788+S1788)*0.2/Y1788+2000,0)</f>
        <v/>
      </c>
      <c r="AP1788" s="21">
        <f>ROUNDDOWN((T1788+U1788)*0.2/Z1788+2000,0)</f>
        <v/>
      </c>
      <c r="AQ1788" s="21">
        <f>AL1788-AK1788</f>
        <v/>
      </c>
      <c r="AR1788" s="21">
        <f>AM1788-AK1788</f>
        <v/>
      </c>
      <c r="AS1788" s="21">
        <f>AM1788-AL1788</f>
        <v/>
      </c>
      <c r="AT1788" s="21">
        <f>AK1788+C1788-AJ1788</f>
        <v/>
      </c>
      <c r="AU1788" s="21">
        <f>AL1788+C1788-AM1788</f>
        <v/>
      </c>
      <c r="AV1788" s="21">
        <f>AN1788+C1788-AM1788</f>
        <v/>
      </c>
    </row>
    <row r="1789">
      <c r="A1789" t="inlineStr">
        <is>
          <t>1万円刻み</t>
        </is>
      </c>
      <c r="B1789" s="21">
        <f>'5_1万円刻み'!$A$26</f>
        <v/>
      </c>
      <c r="C1789" s="21">
        <f>AO1789</f>
        <v/>
      </c>
      <c r="D1789" s="21" t="n">
        <v>0</v>
      </c>
      <c r="E1789" s="21">
        <f>ROUND(MIN(B1789/12,650000)*12*0.0915+MIN(B1789/12,1390000)*12*(0.0504+0)+B1789*0.005,0)</f>
        <v/>
      </c>
      <c r="F1789" s="21">
        <f>IF(B1789&lt;741000,0,IF(B1789&lt;2191000,B1789-740000,IF(B1789&lt;2193000,1451000,IF(B1789&lt;2196000,1453000,IF(B1789&lt;2200000,1456000,IF(B1789&lt;3600000,ROUND(ROUNDDOWN(B1789/4,-3)*2.8,0)-80000,IF(B1789&lt;6600000,ROUND(ROUNDDOWN(B1789/4,-3)*3.2,0)-440000,IF(B1789&lt;8500000,ROUNDDOWN(B1789*0.9,0)-1100000,B1789-1950000))))))))</f>
        <v/>
      </c>
      <c r="G1789" s="21">
        <f>IF(F1789&gt;23500000,NA(),IF(F1789&lt;=4890000,1040000,IF(F1789&lt;=6550000,670000,620000)))</f>
        <v/>
      </c>
      <c r="H1789" s="21">
        <f>IF(D1789&lt;=0,0,MAX(0,MIN(2000000,D1789-MIN(100000,ROUNDDOWN(F1789*0.05,0)))))</f>
        <v/>
      </c>
      <c r="I1789" s="21">
        <f>IF(C1789&lt;=2000,0,MIN(C1789,ROUNDDOWN(F1789*0.4,0))-2000)</f>
        <v/>
      </c>
      <c r="J1789" s="21">
        <f>MAX(0,ROUNDDOWN(F1789-E1789-G1789,-3))</f>
        <v/>
      </c>
      <c r="K1789" s="21">
        <f>MAX(0,ROUNDDOWN(F1789-E1789-G1789-H1789-I1789,-3))</f>
        <v/>
      </c>
      <c r="L1789" s="21">
        <f>MAX(0,ROUNDDOWN(F1789-E1789-G1789-H1789,-3))</f>
        <v/>
      </c>
      <c r="M1789" s="21">
        <f>IF(J1789&lt;=0,0,ROUNDDOWN((J1789*LOOKUP(J1789,{0,1950001,3300001,6950001,9000001,18000001,40000001},{0.05,0.1,0.2,0.23,0.33,0.4,0.45})-LOOKUP(J1789,{0,1950001,3300001,6950001,9000001,18000001,40000001},{0,97500,427500,636000,1536000,2796000,4796000}))*1.021,-2))</f>
        <v/>
      </c>
      <c r="N1789" s="21">
        <f>IF(K1789&lt;=0,0,ROUNDDOWN((K1789*LOOKUP(K1789,{0,1950001,3300001,6950001,9000001,18000001,40000001},{0.05,0.1,0.2,0.23,0.33,0.4,0.45})-LOOKUP(K1789,{0,1950001,3300001,6950001,9000001,18000001,40000001},{0,97500,427500,636000,1536000,2796000,4796000}))*1.021,-2))</f>
        <v/>
      </c>
      <c r="O1789" s="21">
        <f>IF(L1789&lt;=0,0,ROUNDDOWN((L1789*LOOKUP(L1789,{0,1950001,3300001,6950001,9000001,18000001,40000001},{0.05,0.1,0.2,0.23,0.33,0.4,0.45})-LOOKUP(L1789,{0,1950001,3300001,6950001,9000001,18000001,40000001},{0,97500,427500,636000,1536000,2796000,4796000}))*1.021,-2))</f>
        <v/>
      </c>
      <c r="P1789" s="21">
        <f>MAX(0,ROUNDDOWN(F1789-E1789-430000,-3))</f>
        <v/>
      </c>
      <c r="Q1789" s="21">
        <f>MAX(0,ROUNDDOWN(F1789-E1789-430000-H1789,-3))</f>
        <v/>
      </c>
      <c r="R1789" s="21">
        <f>IF(F1789&lt;=450000,0,MAX(0,P1789*0.06-MIN(50000,P1789)*0.03))</f>
        <v/>
      </c>
      <c r="S1789" s="21">
        <f>IF(F1789&lt;=450000,0,MAX(0,P1789*0.04-MIN(50000,P1789)*0.02))</f>
        <v/>
      </c>
      <c r="T1789" s="21">
        <f>IF(F1789&lt;=450000,0,MAX(0,Q1789*0.06-MIN(50000,Q1789)*0.03))</f>
        <v/>
      </c>
      <c r="U1789" s="21">
        <f>IF(F1789&lt;=450000,0,MAX(0,Q1789*0.04-MIN(50000,Q1789)*0.02))</f>
        <v/>
      </c>
      <c r="V1789" s="21">
        <f>50000+MAX(0,G1789-480000)</f>
        <v/>
      </c>
      <c r="W1789" s="21">
        <f>P1789-V1789</f>
        <v/>
      </c>
      <c r="X1789" s="21">
        <f>Q1789-V1789</f>
        <v/>
      </c>
      <c r="Y1789" s="22">
        <f>IF(W1789&lt;0,0.9,LOOKUP(W1789,{0,1950001,3300001,6950001,9000001,18000001,40000001},{0.84895,0.7979,0.6958,0.66517,0.56307,0.4916,0.44055}))</f>
        <v/>
      </c>
      <c r="Z1789" s="22">
        <f>IF(X1789&lt;0,0.9,LOOKUP(X1789,{0,1950001,3300001,6950001,9000001,18000001,40000001},{0.84895,0.7979,0.6958,0.66517,0.56307,0.4916,0.44055}))</f>
        <v/>
      </c>
      <c r="AA1789" s="22">
        <f>IF(W1789&lt;0,0,CHOOSE(MATCH(W1789,{0,1950001,3300001,6950001,9000001},1),5.105/84.895,10.21/79.79,20.42/69.58,23.483/66.517,33.693/56.307))</f>
        <v/>
      </c>
      <c r="AB1789" s="21">
        <f>IF(C1789&lt;=2000,0,(MIN(C1789,ROUNDDOWN(F1789*0.3,0))-2000)*0.1)</f>
        <v/>
      </c>
      <c r="AC1789" s="21">
        <f>IF(C1789&lt;=2000,0,MIN((C1789-2000)*Y1789,(R1789+S1789)*0.2))</f>
        <v/>
      </c>
      <c r="AD1789" s="21">
        <f>IF(C1789&lt;=2000,0,MIN((C1789-2000)*Z1789,(T1789+U1789)*0.2))</f>
        <v/>
      </c>
      <c r="AE1789" s="21">
        <f>AC1789*AA1789</f>
        <v/>
      </c>
      <c r="AF1789" s="21">
        <f>ROUNDDOWN(R1789,-2)+ROUNDDOWN(S1789,-2)</f>
        <v/>
      </c>
      <c r="AG1789" s="21">
        <f>ROUNDDOWN(MAX(0,R1789-(AB1789+AC1789+AE1789)*0.6),-2)+ROUNDDOWN(MAX(0,S1789-(AB1789+AC1789+AE1789)*0.4),-2)</f>
        <v/>
      </c>
      <c r="AH1789" s="21">
        <f>ROUNDDOWN(MAX(0,T1789-(AB1789+AD1789)*0.6),-2)+ROUNDDOWN(MAX(0,U1789-(AB1789+AD1789)*0.4),-2)</f>
        <v/>
      </c>
      <c r="AI1789" s="21">
        <f>ROUNDDOWN(T1789,-2)+ROUNDDOWN(U1789,-2)</f>
        <v/>
      </c>
      <c r="AJ1789" s="21">
        <f>M1789+AF1789</f>
        <v/>
      </c>
      <c r="AK1789" s="21">
        <f>M1789+AG1789</f>
        <v/>
      </c>
      <c r="AL1789" s="21">
        <f>N1789+AH1789</f>
        <v/>
      </c>
      <c r="AM1789" s="21">
        <f>O1789+AI1789</f>
        <v/>
      </c>
      <c r="AN1789" s="21">
        <f>N1789+AI1789</f>
        <v/>
      </c>
      <c r="AO1789" s="21">
        <f>ROUNDDOWN((R1789+S1789)*0.2/Y1789+2000,0)</f>
        <v/>
      </c>
      <c r="AP1789" s="21">
        <f>ROUNDDOWN((T1789+U1789)*0.2/Z1789+2000,0)</f>
        <v/>
      </c>
      <c r="AQ1789" s="21">
        <f>AL1789-AK1789</f>
        <v/>
      </c>
      <c r="AR1789" s="21">
        <f>AM1789-AK1789</f>
        <v/>
      </c>
      <c r="AS1789" s="21">
        <f>AM1789-AL1789</f>
        <v/>
      </c>
      <c r="AT1789" s="21">
        <f>AK1789+C1789-AJ1789</f>
        <v/>
      </c>
      <c r="AU1789" s="21">
        <f>AL1789+C1789-AM1789</f>
        <v/>
      </c>
      <c r="AV1789" s="21">
        <f>AN1789+C1789-AM1789</f>
        <v/>
      </c>
    </row>
    <row r="1790">
      <c r="A1790" t="inlineStr">
        <is>
          <t>1万円刻み</t>
        </is>
      </c>
      <c r="B1790" s="21">
        <f>'5_1万円刻み'!$A$27</f>
        <v/>
      </c>
      <c r="C1790" s="21">
        <f>AO1790</f>
        <v/>
      </c>
      <c r="D1790" s="21" t="n">
        <v>0</v>
      </c>
      <c r="E1790" s="21">
        <f>ROUND(MIN(B1790/12,650000)*12*0.0915+MIN(B1790/12,1390000)*12*(0.0504+0)+B1790*0.005,0)</f>
        <v/>
      </c>
      <c r="F1790" s="21">
        <f>IF(B1790&lt;741000,0,IF(B1790&lt;2191000,B1790-740000,IF(B1790&lt;2193000,1451000,IF(B1790&lt;2196000,1453000,IF(B1790&lt;2200000,1456000,IF(B1790&lt;3600000,ROUND(ROUNDDOWN(B1790/4,-3)*2.8,0)-80000,IF(B1790&lt;6600000,ROUND(ROUNDDOWN(B1790/4,-3)*3.2,0)-440000,IF(B1790&lt;8500000,ROUNDDOWN(B1790*0.9,0)-1100000,B1790-1950000))))))))</f>
        <v/>
      </c>
      <c r="G1790" s="21">
        <f>IF(F1790&gt;23500000,NA(),IF(F1790&lt;=4890000,1040000,IF(F1790&lt;=6550000,670000,620000)))</f>
        <v/>
      </c>
      <c r="H1790" s="21">
        <f>IF(D1790&lt;=0,0,MAX(0,MIN(2000000,D1790-MIN(100000,ROUNDDOWN(F1790*0.05,0)))))</f>
        <v/>
      </c>
      <c r="I1790" s="21">
        <f>IF(C1790&lt;=2000,0,MIN(C1790,ROUNDDOWN(F1790*0.4,0))-2000)</f>
        <v/>
      </c>
      <c r="J1790" s="21">
        <f>MAX(0,ROUNDDOWN(F1790-E1790-G1790,-3))</f>
        <v/>
      </c>
      <c r="K1790" s="21">
        <f>MAX(0,ROUNDDOWN(F1790-E1790-G1790-H1790-I1790,-3))</f>
        <v/>
      </c>
      <c r="L1790" s="21">
        <f>MAX(0,ROUNDDOWN(F1790-E1790-G1790-H1790,-3))</f>
        <v/>
      </c>
      <c r="M1790" s="21">
        <f>IF(J1790&lt;=0,0,ROUNDDOWN((J1790*LOOKUP(J1790,{0,1950001,3300001,6950001,9000001,18000001,40000001},{0.05,0.1,0.2,0.23,0.33,0.4,0.45})-LOOKUP(J1790,{0,1950001,3300001,6950001,9000001,18000001,40000001},{0,97500,427500,636000,1536000,2796000,4796000}))*1.021,-2))</f>
        <v/>
      </c>
      <c r="N1790" s="21">
        <f>IF(K1790&lt;=0,0,ROUNDDOWN((K1790*LOOKUP(K1790,{0,1950001,3300001,6950001,9000001,18000001,40000001},{0.05,0.1,0.2,0.23,0.33,0.4,0.45})-LOOKUP(K1790,{0,1950001,3300001,6950001,9000001,18000001,40000001},{0,97500,427500,636000,1536000,2796000,4796000}))*1.021,-2))</f>
        <v/>
      </c>
      <c r="O1790" s="21">
        <f>IF(L1790&lt;=0,0,ROUNDDOWN((L1790*LOOKUP(L1790,{0,1950001,3300001,6950001,9000001,18000001,40000001},{0.05,0.1,0.2,0.23,0.33,0.4,0.45})-LOOKUP(L1790,{0,1950001,3300001,6950001,9000001,18000001,40000001},{0,97500,427500,636000,1536000,2796000,4796000}))*1.021,-2))</f>
        <v/>
      </c>
      <c r="P1790" s="21">
        <f>MAX(0,ROUNDDOWN(F1790-E1790-430000,-3))</f>
        <v/>
      </c>
      <c r="Q1790" s="21">
        <f>MAX(0,ROUNDDOWN(F1790-E1790-430000-H1790,-3))</f>
        <v/>
      </c>
      <c r="R1790" s="21">
        <f>IF(F1790&lt;=450000,0,MAX(0,P1790*0.06-MIN(50000,P1790)*0.03))</f>
        <v/>
      </c>
      <c r="S1790" s="21">
        <f>IF(F1790&lt;=450000,0,MAX(0,P1790*0.04-MIN(50000,P1790)*0.02))</f>
        <v/>
      </c>
      <c r="T1790" s="21">
        <f>IF(F1790&lt;=450000,0,MAX(0,Q1790*0.06-MIN(50000,Q1790)*0.03))</f>
        <v/>
      </c>
      <c r="U1790" s="21">
        <f>IF(F1790&lt;=450000,0,MAX(0,Q1790*0.04-MIN(50000,Q1790)*0.02))</f>
        <v/>
      </c>
      <c r="V1790" s="21">
        <f>50000+MAX(0,G1790-480000)</f>
        <v/>
      </c>
      <c r="W1790" s="21">
        <f>P1790-V1790</f>
        <v/>
      </c>
      <c r="X1790" s="21">
        <f>Q1790-V1790</f>
        <v/>
      </c>
      <c r="Y1790" s="22">
        <f>IF(W1790&lt;0,0.9,LOOKUP(W1790,{0,1950001,3300001,6950001,9000001,18000001,40000001},{0.84895,0.7979,0.6958,0.66517,0.56307,0.4916,0.44055}))</f>
        <v/>
      </c>
      <c r="Z1790" s="22">
        <f>IF(X1790&lt;0,0.9,LOOKUP(X1790,{0,1950001,3300001,6950001,9000001,18000001,40000001},{0.84895,0.7979,0.6958,0.66517,0.56307,0.4916,0.44055}))</f>
        <v/>
      </c>
      <c r="AA1790" s="22">
        <f>IF(W1790&lt;0,0,CHOOSE(MATCH(W1790,{0,1950001,3300001,6950001,9000001},1),5.105/84.895,10.21/79.79,20.42/69.58,23.483/66.517,33.693/56.307))</f>
        <v/>
      </c>
      <c r="AB1790" s="21">
        <f>IF(C1790&lt;=2000,0,(MIN(C1790,ROUNDDOWN(F1790*0.3,0))-2000)*0.1)</f>
        <v/>
      </c>
      <c r="AC1790" s="21">
        <f>IF(C1790&lt;=2000,0,MIN((C1790-2000)*Y1790,(R1790+S1790)*0.2))</f>
        <v/>
      </c>
      <c r="AD1790" s="21">
        <f>IF(C1790&lt;=2000,0,MIN((C1790-2000)*Z1790,(T1790+U1790)*0.2))</f>
        <v/>
      </c>
      <c r="AE1790" s="21">
        <f>AC1790*AA1790</f>
        <v/>
      </c>
      <c r="AF1790" s="21">
        <f>ROUNDDOWN(R1790,-2)+ROUNDDOWN(S1790,-2)</f>
        <v/>
      </c>
      <c r="AG1790" s="21">
        <f>ROUNDDOWN(MAX(0,R1790-(AB1790+AC1790+AE1790)*0.6),-2)+ROUNDDOWN(MAX(0,S1790-(AB1790+AC1790+AE1790)*0.4),-2)</f>
        <v/>
      </c>
      <c r="AH1790" s="21">
        <f>ROUNDDOWN(MAX(0,T1790-(AB1790+AD1790)*0.6),-2)+ROUNDDOWN(MAX(0,U1790-(AB1790+AD1790)*0.4),-2)</f>
        <v/>
      </c>
      <c r="AI1790" s="21">
        <f>ROUNDDOWN(T1790,-2)+ROUNDDOWN(U1790,-2)</f>
        <v/>
      </c>
      <c r="AJ1790" s="21">
        <f>M1790+AF1790</f>
        <v/>
      </c>
      <c r="AK1790" s="21">
        <f>M1790+AG1790</f>
        <v/>
      </c>
      <c r="AL1790" s="21">
        <f>N1790+AH1790</f>
        <v/>
      </c>
      <c r="AM1790" s="21">
        <f>O1790+AI1790</f>
        <v/>
      </c>
      <c r="AN1790" s="21">
        <f>N1790+AI1790</f>
        <v/>
      </c>
      <c r="AO1790" s="21">
        <f>ROUNDDOWN((R1790+S1790)*0.2/Y1790+2000,0)</f>
        <v/>
      </c>
      <c r="AP1790" s="21">
        <f>ROUNDDOWN((T1790+U1790)*0.2/Z1790+2000,0)</f>
        <v/>
      </c>
      <c r="AQ1790" s="21">
        <f>AL1790-AK1790</f>
        <v/>
      </c>
      <c r="AR1790" s="21">
        <f>AM1790-AK1790</f>
        <v/>
      </c>
      <c r="AS1790" s="21">
        <f>AM1790-AL1790</f>
        <v/>
      </c>
      <c r="AT1790" s="21">
        <f>AK1790+C1790-AJ1790</f>
        <v/>
      </c>
      <c r="AU1790" s="21">
        <f>AL1790+C1790-AM1790</f>
        <v/>
      </c>
      <c r="AV1790" s="21">
        <f>AN1790+C1790-AM1790</f>
        <v/>
      </c>
    </row>
    <row r="1791">
      <c r="A1791" t="inlineStr">
        <is>
          <t>1万円刻み</t>
        </is>
      </c>
      <c r="B1791" s="21">
        <f>'5_1万円刻み'!$A$28</f>
        <v/>
      </c>
      <c r="C1791" s="21">
        <f>AO1791</f>
        <v/>
      </c>
      <c r="D1791" s="21" t="n">
        <v>0</v>
      </c>
      <c r="E1791" s="21">
        <f>ROUND(MIN(B1791/12,650000)*12*0.0915+MIN(B1791/12,1390000)*12*(0.0504+0)+B1791*0.005,0)</f>
        <v/>
      </c>
      <c r="F1791" s="21">
        <f>IF(B1791&lt;741000,0,IF(B1791&lt;2191000,B1791-740000,IF(B1791&lt;2193000,1451000,IF(B1791&lt;2196000,1453000,IF(B1791&lt;2200000,1456000,IF(B1791&lt;3600000,ROUND(ROUNDDOWN(B1791/4,-3)*2.8,0)-80000,IF(B1791&lt;6600000,ROUND(ROUNDDOWN(B1791/4,-3)*3.2,0)-440000,IF(B1791&lt;8500000,ROUNDDOWN(B1791*0.9,0)-1100000,B1791-1950000))))))))</f>
        <v/>
      </c>
      <c r="G1791" s="21">
        <f>IF(F1791&gt;23500000,NA(),IF(F1791&lt;=4890000,1040000,IF(F1791&lt;=6550000,670000,620000)))</f>
        <v/>
      </c>
      <c r="H1791" s="21">
        <f>IF(D1791&lt;=0,0,MAX(0,MIN(2000000,D1791-MIN(100000,ROUNDDOWN(F1791*0.05,0)))))</f>
        <v/>
      </c>
      <c r="I1791" s="21">
        <f>IF(C1791&lt;=2000,0,MIN(C1791,ROUNDDOWN(F1791*0.4,0))-2000)</f>
        <v/>
      </c>
      <c r="J1791" s="21">
        <f>MAX(0,ROUNDDOWN(F1791-E1791-G1791,-3))</f>
        <v/>
      </c>
      <c r="K1791" s="21">
        <f>MAX(0,ROUNDDOWN(F1791-E1791-G1791-H1791-I1791,-3))</f>
        <v/>
      </c>
      <c r="L1791" s="21">
        <f>MAX(0,ROUNDDOWN(F1791-E1791-G1791-H1791,-3))</f>
        <v/>
      </c>
      <c r="M1791" s="21">
        <f>IF(J1791&lt;=0,0,ROUNDDOWN((J1791*LOOKUP(J1791,{0,1950001,3300001,6950001,9000001,18000001,40000001},{0.05,0.1,0.2,0.23,0.33,0.4,0.45})-LOOKUP(J1791,{0,1950001,3300001,6950001,9000001,18000001,40000001},{0,97500,427500,636000,1536000,2796000,4796000}))*1.021,-2))</f>
        <v/>
      </c>
      <c r="N1791" s="21">
        <f>IF(K1791&lt;=0,0,ROUNDDOWN((K1791*LOOKUP(K1791,{0,1950001,3300001,6950001,9000001,18000001,40000001},{0.05,0.1,0.2,0.23,0.33,0.4,0.45})-LOOKUP(K1791,{0,1950001,3300001,6950001,9000001,18000001,40000001},{0,97500,427500,636000,1536000,2796000,4796000}))*1.021,-2))</f>
        <v/>
      </c>
      <c r="O1791" s="21">
        <f>IF(L1791&lt;=0,0,ROUNDDOWN((L1791*LOOKUP(L1791,{0,1950001,3300001,6950001,9000001,18000001,40000001},{0.05,0.1,0.2,0.23,0.33,0.4,0.45})-LOOKUP(L1791,{0,1950001,3300001,6950001,9000001,18000001,40000001},{0,97500,427500,636000,1536000,2796000,4796000}))*1.021,-2))</f>
        <v/>
      </c>
      <c r="P1791" s="21">
        <f>MAX(0,ROUNDDOWN(F1791-E1791-430000,-3))</f>
        <v/>
      </c>
      <c r="Q1791" s="21">
        <f>MAX(0,ROUNDDOWN(F1791-E1791-430000-H1791,-3))</f>
        <v/>
      </c>
      <c r="R1791" s="21">
        <f>IF(F1791&lt;=450000,0,MAX(0,P1791*0.06-MIN(50000,P1791)*0.03))</f>
        <v/>
      </c>
      <c r="S1791" s="21">
        <f>IF(F1791&lt;=450000,0,MAX(0,P1791*0.04-MIN(50000,P1791)*0.02))</f>
        <v/>
      </c>
      <c r="T1791" s="21">
        <f>IF(F1791&lt;=450000,0,MAX(0,Q1791*0.06-MIN(50000,Q1791)*0.03))</f>
        <v/>
      </c>
      <c r="U1791" s="21">
        <f>IF(F1791&lt;=450000,0,MAX(0,Q1791*0.04-MIN(50000,Q1791)*0.02))</f>
        <v/>
      </c>
      <c r="V1791" s="21">
        <f>50000+MAX(0,G1791-480000)</f>
        <v/>
      </c>
      <c r="W1791" s="21">
        <f>P1791-V1791</f>
        <v/>
      </c>
      <c r="X1791" s="21">
        <f>Q1791-V1791</f>
        <v/>
      </c>
      <c r="Y1791" s="22">
        <f>IF(W1791&lt;0,0.9,LOOKUP(W1791,{0,1950001,3300001,6950001,9000001,18000001,40000001},{0.84895,0.7979,0.6958,0.66517,0.56307,0.4916,0.44055}))</f>
        <v/>
      </c>
      <c r="Z1791" s="22">
        <f>IF(X1791&lt;0,0.9,LOOKUP(X1791,{0,1950001,3300001,6950001,9000001,18000001,40000001},{0.84895,0.7979,0.6958,0.66517,0.56307,0.4916,0.44055}))</f>
        <v/>
      </c>
      <c r="AA1791" s="22">
        <f>IF(W1791&lt;0,0,CHOOSE(MATCH(W1791,{0,1950001,3300001,6950001,9000001},1),5.105/84.895,10.21/79.79,20.42/69.58,23.483/66.517,33.693/56.307))</f>
        <v/>
      </c>
      <c r="AB1791" s="21">
        <f>IF(C1791&lt;=2000,0,(MIN(C1791,ROUNDDOWN(F1791*0.3,0))-2000)*0.1)</f>
        <v/>
      </c>
      <c r="AC1791" s="21">
        <f>IF(C1791&lt;=2000,0,MIN((C1791-2000)*Y1791,(R1791+S1791)*0.2))</f>
        <v/>
      </c>
      <c r="AD1791" s="21">
        <f>IF(C1791&lt;=2000,0,MIN((C1791-2000)*Z1791,(T1791+U1791)*0.2))</f>
        <v/>
      </c>
      <c r="AE1791" s="21">
        <f>AC1791*AA1791</f>
        <v/>
      </c>
      <c r="AF1791" s="21">
        <f>ROUNDDOWN(R1791,-2)+ROUNDDOWN(S1791,-2)</f>
        <v/>
      </c>
      <c r="AG1791" s="21">
        <f>ROUNDDOWN(MAX(0,R1791-(AB1791+AC1791+AE1791)*0.6),-2)+ROUNDDOWN(MAX(0,S1791-(AB1791+AC1791+AE1791)*0.4),-2)</f>
        <v/>
      </c>
      <c r="AH1791" s="21">
        <f>ROUNDDOWN(MAX(0,T1791-(AB1791+AD1791)*0.6),-2)+ROUNDDOWN(MAX(0,U1791-(AB1791+AD1791)*0.4),-2)</f>
        <v/>
      </c>
      <c r="AI1791" s="21">
        <f>ROUNDDOWN(T1791,-2)+ROUNDDOWN(U1791,-2)</f>
        <v/>
      </c>
      <c r="AJ1791" s="21">
        <f>M1791+AF1791</f>
        <v/>
      </c>
      <c r="AK1791" s="21">
        <f>M1791+AG1791</f>
        <v/>
      </c>
      <c r="AL1791" s="21">
        <f>N1791+AH1791</f>
        <v/>
      </c>
      <c r="AM1791" s="21">
        <f>O1791+AI1791</f>
        <v/>
      </c>
      <c r="AN1791" s="21">
        <f>N1791+AI1791</f>
        <v/>
      </c>
      <c r="AO1791" s="21">
        <f>ROUNDDOWN((R1791+S1791)*0.2/Y1791+2000,0)</f>
        <v/>
      </c>
      <c r="AP1791" s="21">
        <f>ROUNDDOWN((T1791+U1791)*0.2/Z1791+2000,0)</f>
        <v/>
      </c>
      <c r="AQ1791" s="21">
        <f>AL1791-AK1791</f>
        <v/>
      </c>
      <c r="AR1791" s="21">
        <f>AM1791-AK1791</f>
        <v/>
      </c>
      <c r="AS1791" s="21">
        <f>AM1791-AL1791</f>
        <v/>
      </c>
      <c r="AT1791" s="21">
        <f>AK1791+C1791-AJ1791</f>
        <v/>
      </c>
      <c r="AU1791" s="21">
        <f>AL1791+C1791-AM1791</f>
        <v/>
      </c>
      <c r="AV1791" s="21">
        <f>AN1791+C1791-AM1791</f>
        <v/>
      </c>
    </row>
    <row r="1792">
      <c r="A1792" t="inlineStr">
        <is>
          <t>1万円刻み</t>
        </is>
      </c>
      <c r="B1792" s="21">
        <f>'5_1万円刻み'!$A$29</f>
        <v/>
      </c>
      <c r="C1792" s="21">
        <f>AO1792</f>
        <v/>
      </c>
      <c r="D1792" s="21" t="n">
        <v>0</v>
      </c>
      <c r="E1792" s="21">
        <f>ROUND(MIN(B1792/12,650000)*12*0.0915+MIN(B1792/12,1390000)*12*(0.0504+0)+B1792*0.005,0)</f>
        <v/>
      </c>
      <c r="F1792" s="21">
        <f>IF(B1792&lt;741000,0,IF(B1792&lt;2191000,B1792-740000,IF(B1792&lt;2193000,1451000,IF(B1792&lt;2196000,1453000,IF(B1792&lt;2200000,1456000,IF(B1792&lt;3600000,ROUND(ROUNDDOWN(B1792/4,-3)*2.8,0)-80000,IF(B1792&lt;6600000,ROUND(ROUNDDOWN(B1792/4,-3)*3.2,0)-440000,IF(B1792&lt;8500000,ROUNDDOWN(B1792*0.9,0)-1100000,B1792-1950000))))))))</f>
        <v/>
      </c>
      <c r="G1792" s="21">
        <f>IF(F1792&gt;23500000,NA(),IF(F1792&lt;=4890000,1040000,IF(F1792&lt;=6550000,670000,620000)))</f>
        <v/>
      </c>
      <c r="H1792" s="21">
        <f>IF(D1792&lt;=0,0,MAX(0,MIN(2000000,D1792-MIN(100000,ROUNDDOWN(F1792*0.05,0)))))</f>
        <v/>
      </c>
      <c r="I1792" s="21">
        <f>IF(C1792&lt;=2000,0,MIN(C1792,ROUNDDOWN(F1792*0.4,0))-2000)</f>
        <v/>
      </c>
      <c r="J1792" s="21">
        <f>MAX(0,ROUNDDOWN(F1792-E1792-G1792,-3))</f>
        <v/>
      </c>
      <c r="K1792" s="21">
        <f>MAX(0,ROUNDDOWN(F1792-E1792-G1792-H1792-I1792,-3))</f>
        <v/>
      </c>
      <c r="L1792" s="21">
        <f>MAX(0,ROUNDDOWN(F1792-E1792-G1792-H1792,-3))</f>
        <v/>
      </c>
      <c r="M1792" s="21">
        <f>IF(J1792&lt;=0,0,ROUNDDOWN((J1792*LOOKUP(J1792,{0,1950001,3300001,6950001,9000001,18000001,40000001},{0.05,0.1,0.2,0.23,0.33,0.4,0.45})-LOOKUP(J1792,{0,1950001,3300001,6950001,9000001,18000001,40000001},{0,97500,427500,636000,1536000,2796000,4796000}))*1.021,-2))</f>
        <v/>
      </c>
      <c r="N1792" s="21">
        <f>IF(K1792&lt;=0,0,ROUNDDOWN((K1792*LOOKUP(K1792,{0,1950001,3300001,6950001,9000001,18000001,40000001},{0.05,0.1,0.2,0.23,0.33,0.4,0.45})-LOOKUP(K1792,{0,1950001,3300001,6950001,9000001,18000001,40000001},{0,97500,427500,636000,1536000,2796000,4796000}))*1.021,-2))</f>
        <v/>
      </c>
      <c r="O1792" s="21">
        <f>IF(L1792&lt;=0,0,ROUNDDOWN((L1792*LOOKUP(L1792,{0,1950001,3300001,6950001,9000001,18000001,40000001},{0.05,0.1,0.2,0.23,0.33,0.4,0.45})-LOOKUP(L1792,{0,1950001,3300001,6950001,9000001,18000001,40000001},{0,97500,427500,636000,1536000,2796000,4796000}))*1.021,-2))</f>
        <v/>
      </c>
      <c r="P1792" s="21">
        <f>MAX(0,ROUNDDOWN(F1792-E1792-430000,-3))</f>
        <v/>
      </c>
      <c r="Q1792" s="21">
        <f>MAX(0,ROUNDDOWN(F1792-E1792-430000-H1792,-3))</f>
        <v/>
      </c>
      <c r="R1792" s="21">
        <f>IF(F1792&lt;=450000,0,MAX(0,P1792*0.06-MIN(50000,P1792)*0.03))</f>
        <v/>
      </c>
      <c r="S1792" s="21">
        <f>IF(F1792&lt;=450000,0,MAX(0,P1792*0.04-MIN(50000,P1792)*0.02))</f>
        <v/>
      </c>
      <c r="T1792" s="21">
        <f>IF(F1792&lt;=450000,0,MAX(0,Q1792*0.06-MIN(50000,Q1792)*0.03))</f>
        <v/>
      </c>
      <c r="U1792" s="21">
        <f>IF(F1792&lt;=450000,0,MAX(0,Q1792*0.04-MIN(50000,Q1792)*0.02))</f>
        <v/>
      </c>
      <c r="V1792" s="21">
        <f>50000+MAX(0,G1792-480000)</f>
        <v/>
      </c>
      <c r="W1792" s="21">
        <f>P1792-V1792</f>
        <v/>
      </c>
      <c r="X1792" s="21">
        <f>Q1792-V1792</f>
        <v/>
      </c>
      <c r="Y1792" s="22">
        <f>IF(W1792&lt;0,0.9,LOOKUP(W1792,{0,1950001,3300001,6950001,9000001,18000001,40000001},{0.84895,0.7979,0.6958,0.66517,0.56307,0.4916,0.44055}))</f>
        <v/>
      </c>
      <c r="Z1792" s="22">
        <f>IF(X1792&lt;0,0.9,LOOKUP(X1792,{0,1950001,3300001,6950001,9000001,18000001,40000001},{0.84895,0.7979,0.6958,0.66517,0.56307,0.4916,0.44055}))</f>
        <v/>
      </c>
      <c r="AA1792" s="22">
        <f>IF(W1792&lt;0,0,CHOOSE(MATCH(W1792,{0,1950001,3300001,6950001,9000001},1),5.105/84.895,10.21/79.79,20.42/69.58,23.483/66.517,33.693/56.307))</f>
        <v/>
      </c>
      <c r="AB1792" s="21">
        <f>IF(C1792&lt;=2000,0,(MIN(C1792,ROUNDDOWN(F1792*0.3,0))-2000)*0.1)</f>
        <v/>
      </c>
      <c r="AC1792" s="21">
        <f>IF(C1792&lt;=2000,0,MIN((C1792-2000)*Y1792,(R1792+S1792)*0.2))</f>
        <v/>
      </c>
      <c r="AD1792" s="21">
        <f>IF(C1792&lt;=2000,0,MIN((C1792-2000)*Z1792,(T1792+U1792)*0.2))</f>
        <v/>
      </c>
      <c r="AE1792" s="21">
        <f>AC1792*AA1792</f>
        <v/>
      </c>
      <c r="AF1792" s="21">
        <f>ROUNDDOWN(R1792,-2)+ROUNDDOWN(S1792,-2)</f>
        <v/>
      </c>
      <c r="AG1792" s="21">
        <f>ROUNDDOWN(MAX(0,R1792-(AB1792+AC1792+AE1792)*0.6),-2)+ROUNDDOWN(MAX(0,S1792-(AB1792+AC1792+AE1792)*0.4),-2)</f>
        <v/>
      </c>
      <c r="AH1792" s="21">
        <f>ROUNDDOWN(MAX(0,T1792-(AB1792+AD1792)*0.6),-2)+ROUNDDOWN(MAX(0,U1792-(AB1792+AD1792)*0.4),-2)</f>
        <v/>
      </c>
      <c r="AI1792" s="21">
        <f>ROUNDDOWN(T1792,-2)+ROUNDDOWN(U1792,-2)</f>
        <v/>
      </c>
      <c r="AJ1792" s="21">
        <f>M1792+AF1792</f>
        <v/>
      </c>
      <c r="AK1792" s="21">
        <f>M1792+AG1792</f>
        <v/>
      </c>
      <c r="AL1792" s="21">
        <f>N1792+AH1792</f>
        <v/>
      </c>
      <c r="AM1792" s="21">
        <f>O1792+AI1792</f>
        <v/>
      </c>
      <c r="AN1792" s="21">
        <f>N1792+AI1792</f>
        <v/>
      </c>
      <c r="AO1792" s="21">
        <f>ROUNDDOWN((R1792+S1792)*0.2/Y1792+2000,0)</f>
        <v/>
      </c>
      <c r="AP1792" s="21">
        <f>ROUNDDOWN((T1792+U1792)*0.2/Z1792+2000,0)</f>
        <v/>
      </c>
      <c r="AQ1792" s="21">
        <f>AL1792-AK1792</f>
        <v/>
      </c>
      <c r="AR1792" s="21">
        <f>AM1792-AK1792</f>
        <v/>
      </c>
      <c r="AS1792" s="21">
        <f>AM1792-AL1792</f>
        <v/>
      </c>
      <c r="AT1792" s="21">
        <f>AK1792+C1792-AJ1792</f>
        <v/>
      </c>
      <c r="AU1792" s="21">
        <f>AL1792+C1792-AM1792</f>
        <v/>
      </c>
      <c r="AV1792" s="21">
        <f>AN1792+C1792-AM1792</f>
        <v/>
      </c>
    </row>
    <row r="1793">
      <c r="A1793" t="inlineStr">
        <is>
          <t>1万円刻み</t>
        </is>
      </c>
      <c r="B1793" s="21">
        <f>'5_1万円刻み'!$A$30</f>
        <v/>
      </c>
      <c r="C1793" s="21">
        <f>AO1793</f>
        <v/>
      </c>
      <c r="D1793" s="21" t="n">
        <v>0</v>
      </c>
      <c r="E1793" s="21">
        <f>ROUND(MIN(B1793/12,650000)*12*0.0915+MIN(B1793/12,1390000)*12*(0.0504+0)+B1793*0.005,0)</f>
        <v/>
      </c>
      <c r="F1793" s="21">
        <f>IF(B1793&lt;741000,0,IF(B1793&lt;2191000,B1793-740000,IF(B1793&lt;2193000,1451000,IF(B1793&lt;2196000,1453000,IF(B1793&lt;2200000,1456000,IF(B1793&lt;3600000,ROUND(ROUNDDOWN(B1793/4,-3)*2.8,0)-80000,IF(B1793&lt;6600000,ROUND(ROUNDDOWN(B1793/4,-3)*3.2,0)-440000,IF(B1793&lt;8500000,ROUNDDOWN(B1793*0.9,0)-1100000,B1793-1950000))))))))</f>
        <v/>
      </c>
      <c r="G1793" s="21">
        <f>IF(F1793&gt;23500000,NA(),IF(F1793&lt;=4890000,1040000,IF(F1793&lt;=6550000,670000,620000)))</f>
        <v/>
      </c>
      <c r="H1793" s="21">
        <f>IF(D1793&lt;=0,0,MAX(0,MIN(2000000,D1793-MIN(100000,ROUNDDOWN(F1793*0.05,0)))))</f>
        <v/>
      </c>
      <c r="I1793" s="21">
        <f>IF(C1793&lt;=2000,0,MIN(C1793,ROUNDDOWN(F1793*0.4,0))-2000)</f>
        <v/>
      </c>
      <c r="J1793" s="21">
        <f>MAX(0,ROUNDDOWN(F1793-E1793-G1793,-3))</f>
        <v/>
      </c>
      <c r="K1793" s="21">
        <f>MAX(0,ROUNDDOWN(F1793-E1793-G1793-H1793-I1793,-3))</f>
        <v/>
      </c>
      <c r="L1793" s="21">
        <f>MAX(0,ROUNDDOWN(F1793-E1793-G1793-H1793,-3))</f>
        <v/>
      </c>
      <c r="M1793" s="21">
        <f>IF(J1793&lt;=0,0,ROUNDDOWN((J1793*LOOKUP(J1793,{0,1950001,3300001,6950001,9000001,18000001,40000001},{0.05,0.1,0.2,0.23,0.33,0.4,0.45})-LOOKUP(J1793,{0,1950001,3300001,6950001,9000001,18000001,40000001},{0,97500,427500,636000,1536000,2796000,4796000}))*1.021,-2))</f>
        <v/>
      </c>
      <c r="N1793" s="21">
        <f>IF(K1793&lt;=0,0,ROUNDDOWN((K1793*LOOKUP(K1793,{0,1950001,3300001,6950001,9000001,18000001,40000001},{0.05,0.1,0.2,0.23,0.33,0.4,0.45})-LOOKUP(K1793,{0,1950001,3300001,6950001,9000001,18000001,40000001},{0,97500,427500,636000,1536000,2796000,4796000}))*1.021,-2))</f>
        <v/>
      </c>
      <c r="O1793" s="21">
        <f>IF(L1793&lt;=0,0,ROUNDDOWN((L1793*LOOKUP(L1793,{0,1950001,3300001,6950001,9000001,18000001,40000001},{0.05,0.1,0.2,0.23,0.33,0.4,0.45})-LOOKUP(L1793,{0,1950001,3300001,6950001,9000001,18000001,40000001},{0,97500,427500,636000,1536000,2796000,4796000}))*1.021,-2))</f>
        <v/>
      </c>
      <c r="P1793" s="21">
        <f>MAX(0,ROUNDDOWN(F1793-E1793-430000,-3))</f>
        <v/>
      </c>
      <c r="Q1793" s="21">
        <f>MAX(0,ROUNDDOWN(F1793-E1793-430000-H1793,-3))</f>
        <v/>
      </c>
      <c r="R1793" s="21">
        <f>IF(F1793&lt;=450000,0,MAX(0,P1793*0.06-MIN(50000,P1793)*0.03))</f>
        <v/>
      </c>
      <c r="S1793" s="21">
        <f>IF(F1793&lt;=450000,0,MAX(0,P1793*0.04-MIN(50000,P1793)*0.02))</f>
        <v/>
      </c>
      <c r="T1793" s="21">
        <f>IF(F1793&lt;=450000,0,MAX(0,Q1793*0.06-MIN(50000,Q1793)*0.03))</f>
        <v/>
      </c>
      <c r="U1793" s="21">
        <f>IF(F1793&lt;=450000,0,MAX(0,Q1793*0.04-MIN(50000,Q1793)*0.02))</f>
        <v/>
      </c>
      <c r="V1793" s="21">
        <f>50000+MAX(0,G1793-480000)</f>
        <v/>
      </c>
      <c r="W1793" s="21">
        <f>P1793-V1793</f>
        <v/>
      </c>
      <c r="X1793" s="21">
        <f>Q1793-V1793</f>
        <v/>
      </c>
      <c r="Y1793" s="22">
        <f>IF(W1793&lt;0,0.9,LOOKUP(W1793,{0,1950001,3300001,6950001,9000001,18000001,40000001},{0.84895,0.7979,0.6958,0.66517,0.56307,0.4916,0.44055}))</f>
        <v/>
      </c>
      <c r="Z1793" s="22">
        <f>IF(X1793&lt;0,0.9,LOOKUP(X1793,{0,1950001,3300001,6950001,9000001,18000001,40000001},{0.84895,0.7979,0.6958,0.66517,0.56307,0.4916,0.44055}))</f>
        <v/>
      </c>
      <c r="AA1793" s="22">
        <f>IF(W1793&lt;0,0,CHOOSE(MATCH(W1793,{0,1950001,3300001,6950001,9000001},1),5.105/84.895,10.21/79.79,20.42/69.58,23.483/66.517,33.693/56.307))</f>
        <v/>
      </c>
      <c r="AB1793" s="21">
        <f>IF(C1793&lt;=2000,0,(MIN(C1793,ROUNDDOWN(F1793*0.3,0))-2000)*0.1)</f>
        <v/>
      </c>
      <c r="AC1793" s="21">
        <f>IF(C1793&lt;=2000,0,MIN((C1793-2000)*Y1793,(R1793+S1793)*0.2))</f>
        <v/>
      </c>
      <c r="AD1793" s="21">
        <f>IF(C1793&lt;=2000,0,MIN((C1793-2000)*Z1793,(T1793+U1793)*0.2))</f>
        <v/>
      </c>
      <c r="AE1793" s="21">
        <f>AC1793*AA1793</f>
        <v/>
      </c>
      <c r="AF1793" s="21">
        <f>ROUNDDOWN(R1793,-2)+ROUNDDOWN(S1793,-2)</f>
        <v/>
      </c>
      <c r="AG1793" s="21">
        <f>ROUNDDOWN(MAX(0,R1793-(AB1793+AC1793+AE1793)*0.6),-2)+ROUNDDOWN(MAX(0,S1793-(AB1793+AC1793+AE1793)*0.4),-2)</f>
        <v/>
      </c>
      <c r="AH1793" s="21">
        <f>ROUNDDOWN(MAX(0,T1793-(AB1793+AD1793)*0.6),-2)+ROUNDDOWN(MAX(0,U1793-(AB1793+AD1793)*0.4),-2)</f>
        <v/>
      </c>
      <c r="AI1793" s="21">
        <f>ROUNDDOWN(T1793,-2)+ROUNDDOWN(U1793,-2)</f>
        <v/>
      </c>
      <c r="AJ1793" s="21">
        <f>M1793+AF1793</f>
        <v/>
      </c>
      <c r="AK1793" s="21">
        <f>M1793+AG1793</f>
        <v/>
      </c>
      <c r="AL1793" s="21">
        <f>N1793+AH1793</f>
        <v/>
      </c>
      <c r="AM1793" s="21">
        <f>O1793+AI1793</f>
        <v/>
      </c>
      <c r="AN1793" s="21">
        <f>N1793+AI1793</f>
        <v/>
      </c>
      <c r="AO1793" s="21">
        <f>ROUNDDOWN((R1793+S1793)*0.2/Y1793+2000,0)</f>
        <v/>
      </c>
      <c r="AP1793" s="21">
        <f>ROUNDDOWN((T1793+U1793)*0.2/Z1793+2000,0)</f>
        <v/>
      </c>
      <c r="AQ1793" s="21">
        <f>AL1793-AK1793</f>
        <v/>
      </c>
      <c r="AR1793" s="21">
        <f>AM1793-AK1793</f>
        <v/>
      </c>
      <c r="AS1793" s="21">
        <f>AM1793-AL1793</f>
        <v/>
      </c>
      <c r="AT1793" s="21">
        <f>AK1793+C1793-AJ1793</f>
        <v/>
      </c>
      <c r="AU1793" s="21">
        <f>AL1793+C1793-AM1793</f>
        <v/>
      </c>
      <c r="AV1793" s="21">
        <f>AN1793+C1793-AM1793</f>
        <v/>
      </c>
    </row>
    <row r="1794">
      <c r="A1794" t="inlineStr">
        <is>
          <t>1万円刻み</t>
        </is>
      </c>
      <c r="B1794" s="21">
        <f>'5_1万円刻み'!$A$31</f>
        <v/>
      </c>
      <c r="C1794" s="21">
        <f>AO1794</f>
        <v/>
      </c>
      <c r="D1794" s="21" t="n">
        <v>0</v>
      </c>
      <c r="E1794" s="21">
        <f>ROUND(MIN(B1794/12,650000)*12*0.0915+MIN(B1794/12,1390000)*12*(0.0504+0)+B1794*0.005,0)</f>
        <v/>
      </c>
      <c r="F1794" s="21">
        <f>IF(B1794&lt;741000,0,IF(B1794&lt;2191000,B1794-740000,IF(B1794&lt;2193000,1451000,IF(B1794&lt;2196000,1453000,IF(B1794&lt;2200000,1456000,IF(B1794&lt;3600000,ROUND(ROUNDDOWN(B1794/4,-3)*2.8,0)-80000,IF(B1794&lt;6600000,ROUND(ROUNDDOWN(B1794/4,-3)*3.2,0)-440000,IF(B1794&lt;8500000,ROUNDDOWN(B1794*0.9,0)-1100000,B1794-1950000))))))))</f>
        <v/>
      </c>
      <c r="G1794" s="21">
        <f>IF(F1794&gt;23500000,NA(),IF(F1794&lt;=4890000,1040000,IF(F1794&lt;=6550000,670000,620000)))</f>
        <v/>
      </c>
      <c r="H1794" s="21">
        <f>IF(D1794&lt;=0,0,MAX(0,MIN(2000000,D1794-MIN(100000,ROUNDDOWN(F1794*0.05,0)))))</f>
        <v/>
      </c>
      <c r="I1794" s="21">
        <f>IF(C1794&lt;=2000,0,MIN(C1794,ROUNDDOWN(F1794*0.4,0))-2000)</f>
        <v/>
      </c>
      <c r="J1794" s="21">
        <f>MAX(0,ROUNDDOWN(F1794-E1794-G1794,-3))</f>
        <v/>
      </c>
      <c r="K1794" s="21">
        <f>MAX(0,ROUNDDOWN(F1794-E1794-G1794-H1794-I1794,-3))</f>
        <v/>
      </c>
      <c r="L1794" s="21">
        <f>MAX(0,ROUNDDOWN(F1794-E1794-G1794-H1794,-3))</f>
        <v/>
      </c>
      <c r="M1794" s="21">
        <f>IF(J1794&lt;=0,0,ROUNDDOWN((J1794*LOOKUP(J1794,{0,1950001,3300001,6950001,9000001,18000001,40000001},{0.05,0.1,0.2,0.23,0.33,0.4,0.45})-LOOKUP(J1794,{0,1950001,3300001,6950001,9000001,18000001,40000001},{0,97500,427500,636000,1536000,2796000,4796000}))*1.021,-2))</f>
        <v/>
      </c>
      <c r="N1794" s="21">
        <f>IF(K1794&lt;=0,0,ROUNDDOWN((K1794*LOOKUP(K1794,{0,1950001,3300001,6950001,9000001,18000001,40000001},{0.05,0.1,0.2,0.23,0.33,0.4,0.45})-LOOKUP(K1794,{0,1950001,3300001,6950001,9000001,18000001,40000001},{0,97500,427500,636000,1536000,2796000,4796000}))*1.021,-2))</f>
        <v/>
      </c>
      <c r="O1794" s="21">
        <f>IF(L1794&lt;=0,0,ROUNDDOWN((L1794*LOOKUP(L1794,{0,1950001,3300001,6950001,9000001,18000001,40000001},{0.05,0.1,0.2,0.23,0.33,0.4,0.45})-LOOKUP(L1794,{0,1950001,3300001,6950001,9000001,18000001,40000001},{0,97500,427500,636000,1536000,2796000,4796000}))*1.021,-2))</f>
        <v/>
      </c>
      <c r="P1794" s="21">
        <f>MAX(0,ROUNDDOWN(F1794-E1794-430000,-3))</f>
        <v/>
      </c>
      <c r="Q1794" s="21">
        <f>MAX(0,ROUNDDOWN(F1794-E1794-430000-H1794,-3))</f>
        <v/>
      </c>
      <c r="R1794" s="21">
        <f>IF(F1794&lt;=450000,0,MAX(0,P1794*0.06-MIN(50000,P1794)*0.03))</f>
        <v/>
      </c>
      <c r="S1794" s="21">
        <f>IF(F1794&lt;=450000,0,MAX(0,P1794*0.04-MIN(50000,P1794)*0.02))</f>
        <v/>
      </c>
      <c r="T1794" s="21">
        <f>IF(F1794&lt;=450000,0,MAX(0,Q1794*0.06-MIN(50000,Q1794)*0.03))</f>
        <v/>
      </c>
      <c r="U1794" s="21">
        <f>IF(F1794&lt;=450000,0,MAX(0,Q1794*0.04-MIN(50000,Q1794)*0.02))</f>
        <v/>
      </c>
      <c r="V1794" s="21">
        <f>50000+MAX(0,G1794-480000)</f>
        <v/>
      </c>
      <c r="W1794" s="21">
        <f>P1794-V1794</f>
        <v/>
      </c>
      <c r="X1794" s="21">
        <f>Q1794-V1794</f>
        <v/>
      </c>
      <c r="Y1794" s="22">
        <f>IF(W1794&lt;0,0.9,LOOKUP(W1794,{0,1950001,3300001,6950001,9000001,18000001,40000001},{0.84895,0.7979,0.6958,0.66517,0.56307,0.4916,0.44055}))</f>
        <v/>
      </c>
      <c r="Z1794" s="22">
        <f>IF(X1794&lt;0,0.9,LOOKUP(X1794,{0,1950001,3300001,6950001,9000001,18000001,40000001},{0.84895,0.7979,0.6958,0.66517,0.56307,0.4916,0.44055}))</f>
        <v/>
      </c>
      <c r="AA1794" s="22">
        <f>IF(W1794&lt;0,0,CHOOSE(MATCH(W1794,{0,1950001,3300001,6950001,9000001},1),5.105/84.895,10.21/79.79,20.42/69.58,23.483/66.517,33.693/56.307))</f>
        <v/>
      </c>
      <c r="AB1794" s="21">
        <f>IF(C1794&lt;=2000,0,(MIN(C1794,ROUNDDOWN(F1794*0.3,0))-2000)*0.1)</f>
        <v/>
      </c>
      <c r="AC1794" s="21">
        <f>IF(C1794&lt;=2000,0,MIN((C1794-2000)*Y1794,(R1794+S1794)*0.2))</f>
        <v/>
      </c>
      <c r="AD1794" s="21">
        <f>IF(C1794&lt;=2000,0,MIN((C1794-2000)*Z1794,(T1794+U1794)*0.2))</f>
        <v/>
      </c>
      <c r="AE1794" s="21">
        <f>AC1794*AA1794</f>
        <v/>
      </c>
      <c r="AF1794" s="21">
        <f>ROUNDDOWN(R1794,-2)+ROUNDDOWN(S1794,-2)</f>
        <v/>
      </c>
      <c r="AG1794" s="21">
        <f>ROUNDDOWN(MAX(0,R1794-(AB1794+AC1794+AE1794)*0.6),-2)+ROUNDDOWN(MAX(0,S1794-(AB1794+AC1794+AE1794)*0.4),-2)</f>
        <v/>
      </c>
      <c r="AH1794" s="21">
        <f>ROUNDDOWN(MAX(0,T1794-(AB1794+AD1794)*0.6),-2)+ROUNDDOWN(MAX(0,U1794-(AB1794+AD1794)*0.4),-2)</f>
        <v/>
      </c>
      <c r="AI1794" s="21">
        <f>ROUNDDOWN(T1794,-2)+ROUNDDOWN(U1794,-2)</f>
        <v/>
      </c>
      <c r="AJ1794" s="21">
        <f>M1794+AF1794</f>
        <v/>
      </c>
      <c r="AK1794" s="21">
        <f>M1794+AG1794</f>
        <v/>
      </c>
      <c r="AL1794" s="21">
        <f>N1794+AH1794</f>
        <v/>
      </c>
      <c r="AM1794" s="21">
        <f>O1794+AI1794</f>
        <v/>
      </c>
      <c r="AN1794" s="21">
        <f>N1794+AI1794</f>
        <v/>
      </c>
      <c r="AO1794" s="21">
        <f>ROUNDDOWN((R1794+S1794)*0.2/Y1794+2000,0)</f>
        <v/>
      </c>
      <c r="AP1794" s="21">
        <f>ROUNDDOWN((T1794+U1794)*0.2/Z1794+2000,0)</f>
        <v/>
      </c>
      <c r="AQ1794" s="21">
        <f>AL1794-AK1794</f>
        <v/>
      </c>
      <c r="AR1794" s="21">
        <f>AM1794-AK1794</f>
        <v/>
      </c>
      <c r="AS1794" s="21">
        <f>AM1794-AL1794</f>
        <v/>
      </c>
      <c r="AT1794" s="21">
        <f>AK1794+C1794-AJ1794</f>
        <v/>
      </c>
      <c r="AU1794" s="21">
        <f>AL1794+C1794-AM1794</f>
        <v/>
      </c>
      <c r="AV1794" s="21">
        <f>AN1794+C1794-AM1794</f>
        <v/>
      </c>
    </row>
    <row r="1795">
      <c r="A1795" t="inlineStr">
        <is>
          <t>1万円刻み</t>
        </is>
      </c>
      <c r="B1795" s="21">
        <f>'5_1万円刻み'!$A$32</f>
        <v/>
      </c>
      <c r="C1795" s="21">
        <f>AO1795</f>
        <v/>
      </c>
      <c r="D1795" s="21" t="n">
        <v>0</v>
      </c>
      <c r="E1795" s="21">
        <f>ROUND(MIN(B1795/12,650000)*12*0.0915+MIN(B1795/12,1390000)*12*(0.0504+0)+B1795*0.005,0)</f>
        <v/>
      </c>
      <c r="F1795" s="21">
        <f>IF(B1795&lt;741000,0,IF(B1795&lt;2191000,B1795-740000,IF(B1795&lt;2193000,1451000,IF(B1795&lt;2196000,1453000,IF(B1795&lt;2200000,1456000,IF(B1795&lt;3600000,ROUND(ROUNDDOWN(B1795/4,-3)*2.8,0)-80000,IF(B1795&lt;6600000,ROUND(ROUNDDOWN(B1795/4,-3)*3.2,0)-440000,IF(B1795&lt;8500000,ROUNDDOWN(B1795*0.9,0)-1100000,B1795-1950000))))))))</f>
        <v/>
      </c>
      <c r="G1795" s="21">
        <f>IF(F1795&gt;23500000,NA(),IF(F1795&lt;=4890000,1040000,IF(F1795&lt;=6550000,670000,620000)))</f>
        <v/>
      </c>
      <c r="H1795" s="21">
        <f>IF(D1795&lt;=0,0,MAX(0,MIN(2000000,D1795-MIN(100000,ROUNDDOWN(F1795*0.05,0)))))</f>
        <v/>
      </c>
      <c r="I1795" s="21">
        <f>IF(C1795&lt;=2000,0,MIN(C1795,ROUNDDOWN(F1795*0.4,0))-2000)</f>
        <v/>
      </c>
      <c r="J1795" s="21">
        <f>MAX(0,ROUNDDOWN(F1795-E1795-G1795,-3))</f>
        <v/>
      </c>
      <c r="K1795" s="21">
        <f>MAX(0,ROUNDDOWN(F1795-E1795-G1795-H1795-I1795,-3))</f>
        <v/>
      </c>
      <c r="L1795" s="21">
        <f>MAX(0,ROUNDDOWN(F1795-E1795-G1795-H1795,-3))</f>
        <v/>
      </c>
      <c r="M1795" s="21">
        <f>IF(J1795&lt;=0,0,ROUNDDOWN((J1795*LOOKUP(J1795,{0,1950001,3300001,6950001,9000001,18000001,40000001},{0.05,0.1,0.2,0.23,0.33,0.4,0.45})-LOOKUP(J1795,{0,1950001,3300001,6950001,9000001,18000001,40000001},{0,97500,427500,636000,1536000,2796000,4796000}))*1.021,-2))</f>
        <v/>
      </c>
      <c r="N1795" s="21">
        <f>IF(K1795&lt;=0,0,ROUNDDOWN((K1795*LOOKUP(K1795,{0,1950001,3300001,6950001,9000001,18000001,40000001},{0.05,0.1,0.2,0.23,0.33,0.4,0.45})-LOOKUP(K1795,{0,1950001,3300001,6950001,9000001,18000001,40000001},{0,97500,427500,636000,1536000,2796000,4796000}))*1.021,-2))</f>
        <v/>
      </c>
      <c r="O1795" s="21">
        <f>IF(L1795&lt;=0,0,ROUNDDOWN((L1795*LOOKUP(L1795,{0,1950001,3300001,6950001,9000001,18000001,40000001},{0.05,0.1,0.2,0.23,0.33,0.4,0.45})-LOOKUP(L1795,{0,1950001,3300001,6950001,9000001,18000001,40000001},{0,97500,427500,636000,1536000,2796000,4796000}))*1.021,-2))</f>
        <v/>
      </c>
      <c r="P1795" s="21">
        <f>MAX(0,ROUNDDOWN(F1795-E1795-430000,-3))</f>
        <v/>
      </c>
      <c r="Q1795" s="21">
        <f>MAX(0,ROUNDDOWN(F1795-E1795-430000-H1795,-3))</f>
        <v/>
      </c>
      <c r="R1795" s="21">
        <f>IF(F1795&lt;=450000,0,MAX(0,P1795*0.06-MIN(50000,P1795)*0.03))</f>
        <v/>
      </c>
      <c r="S1795" s="21">
        <f>IF(F1795&lt;=450000,0,MAX(0,P1795*0.04-MIN(50000,P1795)*0.02))</f>
        <v/>
      </c>
      <c r="T1795" s="21">
        <f>IF(F1795&lt;=450000,0,MAX(0,Q1795*0.06-MIN(50000,Q1795)*0.03))</f>
        <v/>
      </c>
      <c r="U1795" s="21">
        <f>IF(F1795&lt;=450000,0,MAX(0,Q1795*0.04-MIN(50000,Q1795)*0.02))</f>
        <v/>
      </c>
      <c r="V1795" s="21">
        <f>50000+MAX(0,G1795-480000)</f>
        <v/>
      </c>
      <c r="W1795" s="21">
        <f>P1795-V1795</f>
        <v/>
      </c>
      <c r="X1795" s="21">
        <f>Q1795-V1795</f>
        <v/>
      </c>
      <c r="Y1795" s="22">
        <f>IF(W1795&lt;0,0.9,LOOKUP(W1795,{0,1950001,3300001,6950001,9000001,18000001,40000001},{0.84895,0.7979,0.6958,0.66517,0.56307,0.4916,0.44055}))</f>
        <v/>
      </c>
      <c r="Z1795" s="22">
        <f>IF(X1795&lt;0,0.9,LOOKUP(X1795,{0,1950001,3300001,6950001,9000001,18000001,40000001},{0.84895,0.7979,0.6958,0.66517,0.56307,0.4916,0.44055}))</f>
        <v/>
      </c>
      <c r="AA1795" s="22">
        <f>IF(W1795&lt;0,0,CHOOSE(MATCH(W1795,{0,1950001,3300001,6950001,9000001},1),5.105/84.895,10.21/79.79,20.42/69.58,23.483/66.517,33.693/56.307))</f>
        <v/>
      </c>
      <c r="AB1795" s="21">
        <f>IF(C1795&lt;=2000,0,(MIN(C1795,ROUNDDOWN(F1795*0.3,0))-2000)*0.1)</f>
        <v/>
      </c>
      <c r="AC1795" s="21">
        <f>IF(C1795&lt;=2000,0,MIN((C1795-2000)*Y1795,(R1795+S1795)*0.2))</f>
        <v/>
      </c>
      <c r="AD1795" s="21">
        <f>IF(C1795&lt;=2000,0,MIN((C1795-2000)*Z1795,(T1795+U1795)*0.2))</f>
        <v/>
      </c>
      <c r="AE1795" s="21">
        <f>AC1795*AA1795</f>
        <v/>
      </c>
      <c r="AF1795" s="21">
        <f>ROUNDDOWN(R1795,-2)+ROUNDDOWN(S1795,-2)</f>
        <v/>
      </c>
      <c r="AG1795" s="21">
        <f>ROUNDDOWN(MAX(0,R1795-(AB1795+AC1795+AE1795)*0.6),-2)+ROUNDDOWN(MAX(0,S1795-(AB1795+AC1795+AE1795)*0.4),-2)</f>
        <v/>
      </c>
      <c r="AH1795" s="21">
        <f>ROUNDDOWN(MAX(0,T1795-(AB1795+AD1795)*0.6),-2)+ROUNDDOWN(MAX(0,U1795-(AB1795+AD1795)*0.4),-2)</f>
        <v/>
      </c>
      <c r="AI1795" s="21">
        <f>ROUNDDOWN(T1795,-2)+ROUNDDOWN(U1795,-2)</f>
        <v/>
      </c>
      <c r="AJ1795" s="21">
        <f>M1795+AF1795</f>
        <v/>
      </c>
      <c r="AK1795" s="21">
        <f>M1795+AG1795</f>
        <v/>
      </c>
      <c r="AL1795" s="21">
        <f>N1795+AH1795</f>
        <v/>
      </c>
      <c r="AM1795" s="21">
        <f>O1795+AI1795</f>
        <v/>
      </c>
      <c r="AN1795" s="21">
        <f>N1795+AI1795</f>
        <v/>
      </c>
      <c r="AO1795" s="21">
        <f>ROUNDDOWN((R1795+S1795)*0.2/Y1795+2000,0)</f>
        <v/>
      </c>
      <c r="AP1795" s="21">
        <f>ROUNDDOWN((T1795+U1795)*0.2/Z1795+2000,0)</f>
        <v/>
      </c>
      <c r="AQ1795" s="21">
        <f>AL1795-AK1795</f>
        <v/>
      </c>
      <c r="AR1795" s="21">
        <f>AM1795-AK1795</f>
        <v/>
      </c>
      <c r="AS1795" s="21">
        <f>AM1795-AL1795</f>
        <v/>
      </c>
      <c r="AT1795" s="21">
        <f>AK1795+C1795-AJ1795</f>
        <v/>
      </c>
      <c r="AU1795" s="21">
        <f>AL1795+C1795-AM1795</f>
        <v/>
      </c>
      <c r="AV1795" s="21">
        <f>AN1795+C1795-AM1795</f>
        <v/>
      </c>
    </row>
    <row r="1796">
      <c r="A1796" t="inlineStr">
        <is>
          <t>1万円刻み</t>
        </is>
      </c>
      <c r="B1796" s="21">
        <f>'5_1万円刻み'!$A$33</f>
        <v/>
      </c>
      <c r="C1796" s="21">
        <f>AO1796</f>
        <v/>
      </c>
      <c r="D1796" s="21" t="n">
        <v>0</v>
      </c>
      <c r="E1796" s="21">
        <f>ROUND(MIN(B1796/12,650000)*12*0.0915+MIN(B1796/12,1390000)*12*(0.0504+0)+B1796*0.005,0)</f>
        <v/>
      </c>
      <c r="F1796" s="21">
        <f>IF(B1796&lt;741000,0,IF(B1796&lt;2191000,B1796-740000,IF(B1796&lt;2193000,1451000,IF(B1796&lt;2196000,1453000,IF(B1796&lt;2200000,1456000,IF(B1796&lt;3600000,ROUND(ROUNDDOWN(B1796/4,-3)*2.8,0)-80000,IF(B1796&lt;6600000,ROUND(ROUNDDOWN(B1796/4,-3)*3.2,0)-440000,IF(B1796&lt;8500000,ROUNDDOWN(B1796*0.9,0)-1100000,B1796-1950000))))))))</f>
        <v/>
      </c>
      <c r="G1796" s="21">
        <f>IF(F1796&gt;23500000,NA(),IF(F1796&lt;=4890000,1040000,IF(F1796&lt;=6550000,670000,620000)))</f>
        <v/>
      </c>
      <c r="H1796" s="21">
        <f>IF(D1796&lt;=0,0,MAX(0,MIN(2000000,D1796-MIN(100000,ROUNDDOWN(F1796*0.05,0)))))</f>
        <v/>
      </c>
      <c r="I1796" s="21">
        <f>IF(C1796&lt;=2000,0,MIN(C1796,ROUNDDOWN(F1796*0.4,0))-2000)</f>
        <v/>
      </c>
      <c r="J1796" s="21">
        <f>MAX(0,ROUNDDOWN(F1796-E1796-G1796,-3))</f>
        <v/>
      </c>
      <c r="K1796" s="21">
        <f>MAX(0,ROUNDDOWN(F1796-E1796-G1796-H1796-I1796,-3))</f>
        <v/>
      </c>
      <c r="L1796" s="21">
        <f>MAX(0,ROUNDDOWN(F1796-E1796-G1796-H1796,-3))</f>
        <v/>
      </c>
      <c r="M1796" s="21">
        <f>IF(J1796&lt;=0,0,ROUNDDOWN((J1796*LOOKUP(J1796,{0,1950001,3300001,6950001,9000001,18000001,40000001},{0.05,0.1,0.2,0.23,0.33,0.4,0.45})-LOOKUP(J1796,{0,1950001,3300001,6950001,9000001,18000001,40000001},{0,97500,427500,636000,1536000,2796000,4796000}))*1.021,-2))</f>
        <v/>
      </c>
      <c r="N1796" s="21">
        <f>IF(K1796&lt;=0,0,ROUNDDOWN((K1796*LOOKUP(K1796,{0,1950001,3300001,6950001,9000001,18000001,40000001},{0.05,0.1,0.2,0.23,0.33,0.4,0.45})-LOOKUP(K1796,{0,1950001,3300001,6950001,9000001,18000001,40000001},{0,97500,427500,636000,1536000,2796000,4796000}))*1.021,-2))</f>
        <v/>
      </c>
      <c r="O1796" s="21">
        <f>IF(L1796&lt;=0,0,ROUNDDOWN((L1796*LOOKUP(L1796,{0,1950001,3300001,6950001,9000001,18000001,40000001},{0.05,0.1,0.2,0.23,0.33,0.4,0.45})-LOOKUP(L1796,{0,1950001,3300001,6950001,9000001,18000001,40000001},{0,97500,427500,636000,1536000,2796000,4796000}))*1.021,-2))</f>
        <v/>
      </c>
      <c r="P1796" s="21">
        <f>MAX(0,ROUNDDOWN(F1796-E1796-430000,-3))</f>
        <v/>
      </c>
      <c r="Q1796" s="21">
        <f>MAX(0,ROUNDDOWN(F1796-E1796-430000-H1796,-3))</f>
        <v/>
      </c>
      <c r="R1796" s="21">
        <f>IF(F1796&lt;=450000,0,MAX(0,P1796*0.06-MIN(50000,P1796)*0.03))</f>
        <v/>
      </c>
      <c r="S1796" s="21">
        <f>IF(F1796&lt;=450000,0,MAX(0,P1796*0.04-MIN(50000,P1796)*0.02))</f>
        <v/>
      </c>
      <c r="T1796" s="21">
        <f>IF(F1796&lt;=450000,0,MAX(0,Q1796*0.06-MIN(50000,Q1796)*0.03))</f>
        <v/>
      </c>
      <c r="U1796" s="21">
        <f>IF(F1796&lt;=450000,0,MAX(0,Q1796*0.04-MIN(50000,Q1796)*0.02))</f>
        <v/>
      </c>
      <c r="V1796" s="21">
        <f>50000+MAX(0,G1796-480000)</f>
        <v/>
      </c>
      <c r="W1796" s="21">
        <f>P1796-V1796</f>
        <v/>
      </c>
      <c r="X1796" s="21">
        <f>Q1796-V1796</f>
        <v/>
      </c>
      <c r="Y1796" s="22">
        <f>IF(W1796&lt;0,0.9,LOOKUP(W1796,{0,1950001,3300001,6950001,9000001,18000001,40000001},{0.84895,0.7979,0.6958,0.66517,0.56307,0.4916,0.44055}))</f>
        <v/>
      </c>
      <c r="Z1796" s="22">
        <f>IF(X1796&lt;0,0.9,LOOKUP(X1796,{0,1950001,3300001,6950001,9000001,18000001,40000001},{0.84895,0.7979,0.6958,0.66517,0.56307,0.4916,0.44055}))</f>
        <v/>
      </c>
      <c r="AA1796" s="22">
        <f>IF(W1796&lt;0,0,CHOOSE(MATCH(W1796,{0,1950001,3300001,6950001,9000001},1),5.105/84.895,10.21/79.79,20.42/69.58,23.483/66.517,33.693/56.307))</f>
        <v/>
      </c>
      <c r="AB1796" s="21">
        <f>IF(C1796&lt;=2000,0,(MIN(C1796,ROUNDDOWN(F1796*0.3,0))-2000)*0.1)</f>
        <v/>
      </c>
      <c r="AC1796" s="21">
        <f>IF(C1796&lt;=2000,0,MIN((C1796-2000)*Y1796,(R1796+S1796)*0.2))</f>
        <v/>
      </c>
      <c r="AD1796" s="21">
        <f>IF(C1796&lt;=2000,0,MIN((C1796-2000)*Z1796,(T1796+U1796)*0.2))</f>
        <v/>
      </c>
      <c r="AE1796" s="21">
        <f>AC1796*AA1796</f>
        <v/>
      </c>
      <c r="AF1796" s="21">
        <f>ROUNDDOWN(R1796,-2)+ROUNDDOWN(S1796,-2)</f>
        <v/>
      </c>
      <c r="AG1796" s="21">
        <f>ROUNDDOWN(MAX(0,R1796-(AB1796+AC1796+AE1796)*0.6),-2)+ROUNDDOWN(MAX(0,S1796-(AB1796+AC1796+AE1796)*0.4),-2)</f>
        <v/>
      </c>
      <c r="AH1796" s="21">
        <f>ROUNDDOWN(MAX(0,T1796-(AB1796+AD1796)*0.6),-2)+ROUNDDOWN(MAX(0,U1796-(AB1796+AD1796)*0.4),-2)</f>
        <v/>
      </c>
      <c r="AI1796" s="21">
        <f>ROUNDDOWN(T1796,-2)+ROUNDDOWN(U1796,-2)</f>
        <v/>
      </c>
      <c r="AJ1796" s="21">
        <f>M1796+AF1796</f>
        <v/>
      </c>
      <c r="AK1796" s="21">
        <f>M1796+AG1796</f>
        <v/>
      </c>
      <c r="AL1796" s="21">
        <f>N1796+AH1796</f>
        <v/>
      </c>
      <c r="AM1796" s="21">
        <f>O1796+AI1796</f>
        <v/>
      </c>
      <c r="AN1796" s="21">
        <f>N1796+AI1796</f>
        <v/>
      </c>
      <c r="AO1796" s="21">
        <f>ROUNDDOWN((R1796+S1796)*0.2/Y1796+2000,0)</f>
        <v/>
      </c>
      <c r="AP1796" s="21">
        <f>ROUNDDOWN((T1796+U1796)*0.2/Z1796+2000,0)</f>
        <v/>
      </c>
      <c r="AQ1796" s="21">
        <f>AL1796-AK1796</f>
        <v/>
      </c>
      <c r="AR1796" s="21">
        <f>AM1796-AK1796</f>
        <v/>
      </c>
      <c r="AS1796" s="21">
        <f>AM1796-AL1796</f>
        <v/>
      </c>
      <c r="AT1796" s="21">
        <f>AK1796+C1796-AJ1796</f>
        <v/>
      </c>
      <c r="AU1796" s="21">
        <f>AL1796+C1796-AM1796</f>
        <v/>
      </c>
      <c r="AV1796" s="21">
        <f>AN1796+C1796-AM1796</f>
        <v/>
      </c>
    </row>
    <row r="1797">
      <c r="A1797" t="inlineStr">
        <is>
          <t>1万円刻み</t>
        </is>
      </c>
      <c r="B1797" s="21">
        <f>'5_1万円刻み'!$A$34</f>
        <v/>
      </c>
      <c r="C1797" s="21">
        <f>AO1797</f>
        <v/>
      </c>
      <c r="D1797" s="21" t="n">
        <v>0</v>
      </c>
      <c r="E1797" s="21">
        <f>ROUND(MIN(B1797/12,650000)*12*0.0915+MIN(B1797/12,1390000)*12*(0.0504+0)+B1797*0.005,0)</f>
        <v/>
      </c>
      <c r="F1797" s="21">
        <f>IF(B1797&lt;741000,0,IF(B1797&lt;2191000,B1797-740000,IF(B1797&lt;2193000,1451000,IF(B1797&lt;2196000,1453000,IF(B1797&lt;2200000,1456000,IF(B1797&lt;3600000,ROUND(ROUNDDOWN(B1797/4,-3)*2.8,0)-80000,IF(B1797&lt;6600000,ROUND(ROUNDDOWN(B1797/4,-3)*3.2,0)-440000,IF(B1797&lt;8500000,ROUNDDOWN(B1797*0.9,0)-1100000,B1797-1950000))))))))</f>
        <v/>
      </c>
      <c r="G1797" s="21">
        <f>IF(F1797&gt;23500000,NA(),IF(F1797&lt;=4890000,1040000,IF(F1797&lt;=6550000,670000,620000)))</f>
        <v/>
      </c>
      <c r="H1797" s="21">
        <f>IF(D1797&lt;=0,0,MAX(0,MIN(2000000,D1797-MIN(100000,ROUNDDOWN(F1797*0.05,0)))))</f>
        <v/>
      </c>
      <c r="I1797" s="21">
        <f>IF(C1797&lt;=2000,0,MIN(C1797,ROUNDDOWN(F1797*0.4,0))-2000)</f>
        <v/>
      </c>
      <c r="J1797" s="21">
        <f>MAX(0,ROUNDDOWN(F1797-E1797-G1797,-3))</f>
        <v/>
      </c>
      <c r="K1797" s="21">
        <f>MAX(0,ROUNDDOWN(F1797-E1797-G1797-H1797-I1797,-3))</f>
        <v/>
      </c>
      <c r="L1797" s="21">
        <f>MAX(0,ROUNDDOWN(F1797-E1797-G1797-H1797,-3))</f>
        <v/>
      </c>
      <c r="M1797" s="21">
        <f>IF(J1797&lt;=0,0,ROUNDDOWN((J1797*LOOKUP(J1797,{0,1950001,3300001,6950001,9000001,18000001,40000001},{0.05,0.1,0.2,0.23,0.33,0.4,0.45})-LOOKUP(J1797,{0,1950001,3300001,6950001,9000001,18000001,40000001},{0,97500,427500,636000,1536000,2796000,4796000}))*1.021,-2))</f>
        <v/>
      </c>
      <c r="N1797" s="21">
        <f>IF(K1797&lt;=0,0,ROUNDDOWN((K1797*LOOKUP(K1797,{0,1950001,3300001,6950001,9000001,18000001,40000001},{0.05,0.1,0.2,0.23,0.33,0.4,0.45})-LOOKUP(K1797,{0,1950001,3300001,6950001,9000001,18000001,40000001},{0,97500,427500,636000,1536000,2796000,4796000}))*1.021,-2))</f>
        <v/>
      </c>
      <c r="O1797" s="21">
        <f>IF(L1797&lt;=0,0,ROUNDDOWN((L1797*LOOKUP(L1797,{0,1950001,3300001,6950001,9000001,18000001,40000001},{0.05,0.1,0.2,0.23,0.33,0.4,0.45})-LOOKUP(L1797,{0,1950001,3300001,6950001,9000001,18000001,40000001},{0,97500,427500,636000,1536000,2796000,4796000}))*1.021,-2))</f>
        <v/>
      </c>
      <c r="P1797" s="21">
        <f>MAX(0,ROUNDDOWN(F1797-E1797-430000,-3))</f>
        <v/>
      </c>
      <c r="Q1797" s="21">
        <f>MAX(0,ROUNDDOWN(F1797-E1797-430000-H1797,-3))</f>
        <v/>
      </c>
      <c r="R1797" s="21">
        <f>IF(F1797&lt;=450000,0,MAX(0,P1797*0.06-MIN(50000,P1797)*0.03))</f>
        <v/>
      </c>
      <c r="S1797" s="21">
        <f>IF(F1797&lt;=450000,0,MAX(0,P1797*0.04-MIN(50000,P1797)*0.02))</f>
        <v/>
      </c>
      <c r="T1797" s="21">
        <f>IF(F1797&lt;=450000,0,MAX(0,Q1797*0.06-MIN(50000,Q1797)*0.03))</f>
        <v/>
      </c>
      <c r="U1797" s="21">
        <f>IF(F1797&lt;=450000,0,MAX(0,Q1797*0.04-MIN(50000,Q1797)*0.02))</f>
        <v/>
      </c>
      <c r="V1797" s="21">
        <f>50000+MAX(0,G1797-480000)</f>
        <v/>
      </c>
      <c r="W1797" s="21">
        <f>P1797-V1797</f>
        <v/>
      </c>
      <c r="X1797" s="21">
        <f>Q1797-V1797</f>
        <v/>
      </c>
      <c r="Y1797" s="22">
        <f>IF(W1797&lt;0,0.9,LOOKUP(W1797,{0,1950001,3300001,6950001,9000001,18000001,40000001},{0.84895,0.7979,0.6958,0.66517,0.56307,0.4916,0.44055}))</f>
        <v/>
      </c>
      <c r="Z1797" s="22">
        <f>IF(X1797&lt;0,0.9,LOOKUP(X1797,{0,1950001,3300001,6950001,9000001,18000001,40000001},{0.84895,0.7979,0.6958,0.66517,0.56307,0.4916,0.44055}))</f>
        <v/>
      </c>
      <c r="AA1797" s="22">
        <f>IF(W1797&lt;0,0,CHOOSE(MATCH(W1797,{0,1950001,3300001,6950001,9000001},1),5.105/84.895,10.21/79.79,20.42/69.58,23.483/66.517,33.693/56.307))</f>
        <v/>
      </c>
      <c r="AB1797" s="21">
        <f>IF(C1797&lt;=2000,0,(MIN(C1797,ROUNDDOWN(F1797*0.3,0))-2000)*0.1)</f>
        <v/>
      </c>
      <c r="AC1797" s="21">
        <f>IF(C1797&lt;=2000,0,MIN((C1797-2000)*Y1797,(R1797+S1797)*0.2))</f>
        <v/>
      </c>
      <c r="AD1797" s="21">
        <f>IF(C1797&lt;=2000,0,MIN((C1797-2000)*Z1797,(T1797+U1797)*0.2))</f>
        <v/>
      </c>
      <c r="AE1797" s="21">
        <f>AC1797*AA1797</f>
        <v/>
      </c>
      <c r="AF1797" s="21">
        <f>ROUNDDOWN(R1797,-2)+ROUNDDOWN(S1797,-2)</f>
        <v/>
      </c>
      <c r="AG1797" s="21">
        <f>ROUNDDOWN(MAX(0,R1797-(AB1797+AC1797+AE1797)*0.6),-2)+ROUNDDOWN(MAX(0,S1797-(AB1797+AC1797+AE1797)*0.4),-2)</f>
        <v/>
      </c>
      <c r="AH1797" s="21">
        <f>ROUNDDOWN(MAX(0,T1797-(AB1797+AD1797)*0.6),-2)+ROUNDDOWN(MAX(0,U1797-(AB1797+AD1797)*0.4),-2)</f>
        <v/>
      </c>
      <c r="AI1797" s="21">
        <f>ROUNDDOWN(T1797,-2)+ROUNDDOWN(U1797,-2)</f>
        <v/>
      </c>
      <c r="AJ1797" s="21">
        <f>M1797+AF1797</f>
        <v/>
      </c>
      <c r="AK1797" s="21">
        <f>M1797+AG1797</f>
        <v/>
      </c>
      <c r="AL1797" s="21">
        <f>N1797+AH1797</f>
        <v/>
      </c>
      <c r="AM1797" s="21">
        <f>O1797+AI1797</f>
        <v/>
      </c>
      <c r="AN1797" s="21">
        <f>N1797+AI1797</f>
        <v/>
      </c>
      <c r="AO1797" s="21">
        <f>ROUNDDOWN((R1797+S1797)*0.2/Y1797+2000,0)</f>
        <v/>
      </c>
      <c r="AP1797" s="21">
        <f>ROUNDDOWN((T1797+U1797)*0.2/Z1797+2000,0)</f>
        <v/>
      </c>
      <c r="AQ1797" s="21">
        <f>AL1797-AK1797</f>
        <v/>
      </c>
      <c r="AR1797" s="21">
        <f>AM1797-AK1797</f>
        <v/>
      </c>
      <c r="AS1797" s="21">
        <f>AM1797-AL1797</f>
        <v/>
      </c>
      <c r="AT1797" s="21">
        <f>AK1797+C1797-AJ1797</f>
        <v/>
      </c>
      <c r="AU1797" s="21">
        <f>AL1797+C1797-AM1797</f>
        <v/>
      </c>
      <c r="AV1797" s="21">
        <f>AN1797+C1797-AM1797</f>
        <v/>
      </c>
    </row>
    <row r="1798">
      <c r="A1798" t="inlineStr">
        <is>
          <t>1万円刻み</t>
        </is>
      </c>
      <c r="B1798" s="21">
        <f>'5_1万円刻み'!$A$35</f>
        <v/>
      </c>
      <c r="C1798" s="21">
        <f>AO1798</f>
        <v/>
      </c>
      <c r="D1798" s="21" t="n">
        <v>0</v>
      </c>
      <c r="E1798" s="21">
        <f>ROUND(MIN(B1798/12,650000)*12*0.0915+MIN(B1798/12,1390000)*12*(0.0504+0)+B1798*0.005,0)</f>
        <v/>
      </c>
      <c r="F1798" s="21">
        <f>IF(B1798&lt;741000,0,IF(B1798&lt;2191000,B1798-740000,IF(B1798&lt;2193000,1451000,IF(B1798&lt;2196000,1453000,IF(B1798&lt;2200000,1456000,IF(B1798&lt;3600000,ROUND(ROUNDDOWN(B1798/4,-3)*2.8,0)-80000,IF(B1798&lt;6600000,ROUND(ROUNDDOWN(B1798/4,-3)*3.2,0)-440000,IF(B1798&lt;8500000,ROUNDDOWN(B1798*0.9,0)-1100000,B1798-1950000))))))))</f>
        <v/>
      </c>
      <c r="G1798" s="21">
        <f>IF(F1798&gt;23500000,NA(),IF(F1798&lt;=4890000,1040000,IF(F1798&lt;=6550000,670000,620000)))</f>
        <v/>
      </c>
      <c r="H1798" s="21">
        <f>IF(D1798&lt;=0,0,MAX(0,MIN(2000000,D1798-MIN(100000,ROUNDDOWN(F1798*0.05,0)))))</f>
        <v/>
      </c>
      <c r="I1798" s="21">
        <f>IF(C1798&lt;=2000,0,MIN(C1798,ROUNDDOWN(F1798*0.4,0))-2000)</f>
        <v/>
      </c>
      <c r="J1798" s="21">
        <f>MAX(0,ROUNDDOWN(F1798-E1798-G1798,-3))</f>
        <v/>
      </c>
      <c r="K1798" s="21">
        <f>MAX(0,ROUNDDOWN(F1798-E1798-G1798-H1798-I1798,-3))</f>
        <v/>
      </c>
      <c r="L1798" s="21">
        <f>MAX(0,ROUNDDOWN(F1798-E1798-G1798-H1798,-3))</f>
        <v/>
      </c>
      <c r="M1798" s="21">
        <f>IF(J1798&lt;=0,0,ROUNDDOWN((J1798*LOOKUP(J1798,{0,1950001,3300001,6950001,9000001,18000001,40000001},{0.05,0.1,0.2,0.23,0.33,0.4,0.45})-LOOKUP(J1798,{0,1950001,3300001,6950001,9000001,18000001,40000001},{0,97500,427500,636000,1536000,2796000,4796000}))*1.021,-2))</f>
        <v/>
      </c>
      <c r="N1798" s="21">
        <f>IF(K1798&lt;=0,0,ROUNDDOWN((K1798*LOOKUP(K1798,{0,1950001,3300001,6950001,9000001,18000001,40000001},{0.05,0.1,0.2,0.23,0.33,0.4,0.45})-LOOKUP(K1798,{0,1950001,3300001,6950001,9000001,18000001,40000001},{0,97500,427500,636000,1536000,2796000,4796000}))*1.021,-2))</f>
        <v/>
      </c>
      <c r="O1798" s="21">
        <f>IF(L1798&lt;=0,0,ROUNDDOWN((L1798*LOOKUP(L1798,{0,1950001,3300001,6950001,9000001,18000001,40000001},{0.05,0.1,0.2,0.23,0.33,0.4,0.45})-LOOKUP(L1798,{0,1950001,3300001,6950001,9000001,18000001,40000001},{0,97500,427500,636000,1536000,2796000,4796000}))*1.021,-2))</f>
        <v/>
      </c>
      <c r="P1798" s="21">
        <f>MAX(0,ROUNDDOWN(F1798-E1798-430000,-3))</f>
        <v/>
      </c>
      <c r="Q1798" s="21">
        <f>MAX(0,ROUNDDOWN(F1798-E1798-430000-H1798,-3))</f>
        <v/>
      </c>
      <c r="R1798" s="21">
        <f>IF(F1798&lt;=450000,0,MAX(0,P1798*0.06-MIN(50000,P1798)*0.03))</f>
        <v/>
      </c>
      <c r="S1798" s="21">
        <f>IF(F1798&lt;=450000,0,MAX(0,P1798*0.04-MIN(50000,P1798)*0.02))</f>
        <v/>
      </c>
      <c r="T1798" s="21">
        <f>IF(F1798&lt;=450000,0,MAX(0,Q1798*0.06-MIN(50000,Q1798)*0.03))</f>
        <v/>
      </c>
      <c r="U1798" s="21">
        <f>IF(F1798&lt;=450000,0,MAX(0,Q1798*0.04-MIN(50000,Q1798)*0.02))</f>
        <v/>
      </c>
      <c r="V1798" s="21">
        <f>50000+MAX(0,G1798-480000)</f>
        <v/>
      </c>
      <c r="W1798" s="21">
        <f>P1798-V1798</f>
        <v/>
      </c>
      <c r="X1798" s="21">
        <f>Q1798-V1798</f>
        <v/>
      </c>
      <c r="Y1798" s="22">
        <f>IF(W1798&lt;0,0.9,LOOKUP(W1798,{0,1950001,3300001,6950001,9000001,18000001,40000001},{0.84895,0.7979,0.6958,0.66517,0.56307,0.4916,0.44055}))</f>
        <v/>
      </c>
      <c r="Z1798" s="22">
        <f>IF(X1798&lt;0,0.9,LOOKUP(X1798,{0,1950001,3300001,6950001,9000001,18000001,40000001},{0.84895,0.7979,0.6958,0.66517,0.56307,0.4916,0.44055}))</f>
        <v/>
      </c>
      <c r="AA1798" s="22">
        <f>IF(W1798&lt;0,0,CHOOSE(MATCH(W1798,{0,1950001,3300001,6950001,9000001},1),5.105/84.895,10.21/79.79,20.42/69.58,23.483/66.517,33.693/56.307))</f>
        <v/>
      </c>
      <c r="AB1798" s="21">
        <f>IF(C1798&lt;=2000,0,(MIN(C1798,ROUNDDOWN(F1798*0.3,0))-2000)*0.1)</f>
        <v/>
      </c>
      <c r="AC1798" s="21">
        <f>IF(C1798&lt;=2000,0,MIN((C1798-2000)*Y1798,(R1798+S1798)*0.2))</f>
        <v/>
      </c>
      <c r="AD1798" s="21">
        <f>IF(C1798&lt;=2000,0,MIN((C1798-2000)*Z1798,(T1798+U1798)*0.2))</f>
        <v/>
      </c>
      <c r="AE1798" s="21">
        <f>AC1798*AA1798</f>
        <v/>
      </c>
      <c r="AF1798" s="21">
        <f>ROUNDDOWN(R1798,-2)+ROUNDDOWN(S1798,-2)</f>
        <v/>
      </c>
      <c r="AG1798" s="21">
        <f>ROUNDDOWN(MAX(0,R1798-(AB1798+AC1798+AE1798)*0.6),-2)+ROUNDDOWN(MAX(0,S1798-(AB1798+AC1798+AE1798)*0.4),-2)</f>
        <v/>
      </c>
      <c r="AH1798" s="21">
        <f>ROUNDDOWN(MAX(0,T1798-(AB1798+AD1798)*0.6),-2)+ROUNDDOWN(MAX(0,U1798-(AB1798+AD1798)*0.4),-2)</f>
        <v/>
      </c>
      <c r="AI1798" s="21">
        <f>ROUNDDOWN(T1798,-2)+ROUNDDOWN(U1798,-2)</f>
        <v/>
      </c>
      <c r="AJ1798" s="21">
        <f>M1798+AF1798</f>
        <v/>
      </c>
      <c r="AK1798" s="21">
        <f>M1798+AG1798</f>
        <v/>
      </c>
      <c r="AL1798" s="21">
        <f>N1798+AH1798</f>
        <v/>
      </c>
      <c r="AM1798" s="21">
        <f>O1798+AI1798</f>
        <v/>
      </c>
      <c r="AN1798" s="21">
        <f>N1798+AI1798</f>
        <v/>
      </c>
      <c r="AO1798" s="21">
        <f>ROUNDDOWN((R1798+S1798)*0.2/Y1798+2000,0)</f>
        <v/>
      </c>
      <c r="AP1798" s="21">
        <f>ROUNDDOWN((T1798+U1798)*0.2/Z1798+2000,0)</f>
        <v/>
      </c>
      <c r="AQ1798" s="21">
        <f>AL1798-AK1798</f>
        <v/>
      </c>
      <c r="AR1798" s="21">
        <f>AM1798-AK1798</f>
        <v/>
      </c>
      <c r="AS1798" s="21">
        <f>AM1798-AL1798</f>
        <v/>
      </c>
      <c r="AT1798" s="21">
        <f>AK1798+C1798-AJ1798</f>
        <v/>
      </c>
      <c r="AU1798" s="21">
        <f>AL1798+C1798-AM1798</f>
        <v/>
      </c>
      <c r="AV1798" s="21">
        <f>AN1798+C1798-AM1798</f>
        <v/>
      </c>
    </row>
    <row r="1799">
      <c r="A1799" t="inlineStr">
        <is>
          <t>1万円刻み</t>
        </is>
      </c>
      <c r="B1799" s="21">
        <f>'5_1万円刻み'!$A$36</f>
        <v/>
      </c>
      <c r="C1799" s="21">
        <f>AO1799</f>
        <v/>
      </c>
      <c r="D1799" s="21" t="n">
        <v>0</v>
      </c>
      <c r="E1799" s="21">
        <f>ROUND(MIN(B1799/12,650000)*12*0.0915+MIN(B1799/12,1390000)*12*(0.0504+0)+B1799*0.005,0)</f>
        <v/>
      </c>
      <c r="F1799" s="21">
        <f>IF(B1799&lt;741000,0,IF(B1799&lt;2191000,B1799-740000,IF(B1799&lt;2193000,1451000,IF(B1799&lt;2196000,1453000,IF(B1799&lt;2200000,1456000,IF(B1799&lt;3600000,ROUND(ROUNDDOWN(B1799/4,-3)*2.8,0)-80000,IF(B1799&lt;6600000,ROUND(ROUNDDOWN(B1799/4,-3)*3.2,0)-440000,IF(B1799&lt;8500000,ROUNDDOWN(B1799*0.9,0)-1100000,B1799-1950000))))))))</f>
        <v/>
      </c>
      <c r="G1799" s="21">
        <f>IF(F1799&gt;23500000,NA(),IF(F1799&lt;=4890000,1040000,IF(F1799&lt;=6550000,670000,620000)))</f>
        <v/>
      </c>
      <c r="H1799" s="21">
        <f>IF(D1799&lt;=0,0,MAX(0,MIN(2000000,D1799-MIN(100000,ROUNDDOWN(F1799*0.05,0)))))</f>
        <v/>
      </c>
      <c r="I1799" s="21">
        <f>IF(C1799&lt;=2000,0,MIN(C1799,ROUNDDOWN(F1799*0.4,0))-2000)</f>
        <v/>
      </c>
      <c r="J1799" s="21">
        <f>MAX(0,ROUNDDOWN(F1799-E1799-G1799,-3))</f>
        <v/>
      </c>
      <c r="K1799" s="21">
        <f>MAX(0,ROUNDDOWN(F1799-E1799-G1799-H1799-I1799,-3))</f>
        <v/>
      </c>
      <c r="L1799" s="21">
        <f>MAX(0,ROUNDDOWN(F1799-E1799-G1799-H1799,-3))</f>
        <v/>
      </c>
      <c r="M1799" s="21">
        <f>IF(J1799&lt;=0,0,ROUNDDOWN((J1799*LOOKUP(J1799,{0,1950001,3300001,6950001,9000001,18000001,40000001},{0.05,0.1,0.2,0.23,0.33,0.4,0.45})-LOOKUP(J1799,{0,1950001,3300001,6950001,9000001,18000001,40000001},{0,97500,427500,636000,1536000,2796000,4796000}))*1.021,-2))</f>
        <v/>
      </c>
      <c r="N1799" s="21">
        <f>IF(K1799&lt;=0,0,ROUNDDOWN((K1799*LOOKUP(K1799,{0,1950001,3300001,6950001,9000001,18000001,40000001},{0.05,0.1,0.2,0.23,0.33,0.4,0.45})-LOOKUP(K1799,{0,1950001,3300001,6950001,9000001,18000001,40000001},{0,97500,427500,636000,1536000,2796000,4796000}))*1.021,-2))</f>
        <v/>
      </c>
      <c r="O1799" s="21">
        <f>IF(L1799&lt;=0,0,ROUNDDOWN((L1799*LOOKUP(L1799,{0,1950001,3300001,6950001,9000001,18000001,40000001},{0.05,0.1,0.2,0.23,0.33,0.4,0.45})-LOOKUP(L1799,{0,1950001,3300001,6950001,9000001,18000001,40000001},{0,97500,427500,636000,1536000,2796000,4796000}))*1.021,-2))</f>
        <v/>
      </c>
      <c r="P1799" s="21">
        <f>MAX(0,ROUNDDOWN(F1799-E1799-430000,-3))</f>
        <v/>
      </c>
      <c r="Q1799" s="21">
        <f>MAX(0,ROUNDDOWN(F1799-E1799-430000-H1799,-3))</f>
        <v/>
      </c>
      <c r="R1799" s="21">
        <f>IF(F1799&lt;=450000,0,MAX(0,P1799*0.06-MIN(50000,P1799)*0.03))</f>
        <v/>
      </c>
      <c r="S1799" s="21">
        <f>IF(F1799&lt;=450000,0,MAX(0,P1799*0.04-MIN(50000,P1799)*0.02))</f>
        <v/>
      </c>
      <c r="T1799" s="21">
        <f>IF(F1799&lt;=450000,0,MAX(0,Q1799*0.06-MIN(50000,Q1799)*0.03))</f>
        <v/>
      </c>
      <c r="U1799" s="21">
        <f>IF(F1799&lt;=450000,0,MAX(0,Q1799*0.04-MIN(50000,Q1799)*0.02))</f>
        <v/>
      </c>
      <c r="V1799" s="21">
        <f>50000+MAX(0,G1799-480000)</f>
        <v/>
      </c>
      <c r="W1799" s="21">
        <f>P1799-V1799</f>
        <v/>
      </c>
      <c r="X1799" s="21">
        <f>Q1799-V1799</f>
        <v/>
      </c>
      <c r="Y1799" s="22">
        <f>IF(W1799&lt;0,0.9,LOOKUP(W1799,{0,1950001,3300001,6950001,9000001,18000001,40000001},{0.84895,0.7979,0.6958,0.66517,0.56307,0.4916,0.44055}))</f>
        <v/>
      </c>
      <c r="Z1799" s="22">
        <f>IF(X1799&lt;0,0.9,LOOKUP(X1799,{0,1950001,3300001,6950001,9000001,18000001,40000001},{0.84895,0.7979,0.6958,0.66517,0.56307,0.4916,0.44055}))</f>
        <v/>
      </c>
      <c r="AA1799" s="22">
        <f>IF(W1799&lt;0,0,CHOOSE(MATCH(W1799,{0,1950001,3300001,6950001,9000001},1),5.105/84.895,10.21/79.79,20.42/69.58,23.483/66.517,33.693/56.307))</f>
        <v/>
      </c>
      <c r="AB1799" s="21">
        <f>IF(C1799&lt;=2000,0,(MIN(C1799,ROUNDDOWN(F1799*0.3,0))-2000)*0.1)</f>
        <v/>
      </c>
      <c r="AC1799" s="21">
        <f>IF(C1799&lt;=2000,0,MIN((C1799-2000)*Y1799,(R1799+S1799)*0.2))</f>
        <v/>
      </c>
      <c r="AD1799" s="21">
        <f>IF(C1799&lt;=2000,0,MIN((C1799-2000)*Z1799,(T1799+U1799)*0.2))</f>
        <v/>
      </c>
      <c r="AE1799" s="21">
        <f>AC1799*AA1799</f>
        <v/>
      </c>
      <c r="AF1799" s="21">
        <f>ROUNDDOWN(R1799,-2)+ROUNDDOWN(S1799,-2)</f>
        <v/>
      </c>
      <c r="AG1799" s="21">
        <f>ROUNDDOWN(MAX(0,R1799-(AB1799+AC1799+AE1799)*0.6),-2)+ROUNDDOWN(MAX(0,S1799-(AB1799+AC1799+AE1799)*0.4),-2)</f>
        <v/>
      </c>
      <c r="AH1799" s="21">
        <f>ROUNDDOWN(MAX(0,T1799-(AB1799+AD1799)*0.6),-2)+ROUNDDOWN(MAX(0,U1799-(AB1799+AD1799)*0.4),-2)</f>
        <v/>
      </c>
      <c r="AI1799" s="21">
        <f>ROUNDDOWN(T1799,-2)+ROUNDDOWN(U1799,-2)</f>
        <v/>
      </c>
      <c r="AJ1799" s="21">
        <f>M1799+AF1799</f>
        <v/>
      </c>
      <c r="AK1799" s="21">
        <f>M1799+AG1799</f>
        <v/>
      </c>
      <c r="AL1799" s="21">
        <f>N1799+AH1799</f>
        <v/>
      </c>
      <c r="AM1799" s="21">
        <f>O1799+AI1799</f>
        <v/>
      </c>
      <c r="AN1799" s="21">
        <f>N1799+AI1799</f>
        <v/>
      </c>
      <c r="AO1799" s="21">
        <f>ROUNDDOWN((R1799+S1799)*0.2/Y1799+2000,0)</f>
        <v/>
      </c>
      <c r="AP1799" s="21">
        <f>ROUNDDOWN((T1799+U1799)*0.2/Z1799+2000,0)</f>
        <v/>
      </c>
      <c r="AQ1799" s="21">
        <f>AL1799-AK1799</f>
        <v/>
      </c>
      <c r="AR1799" s="21">
        <f>AM1799-AK1799</f>
        <v/>
      </c>
      <c r="AS1799" s="21">
        <f>AM1799-AL1799</f>
        <v/>
      </c>
      <c r="AT1799" s="21">
        <f>AK1799+C1799-AJ1799</f>
        <v/>
      </c>
      <c r="AU1799" s="21">
        <f>AL1799+C1799-AM1799</f>
        <v/>
      </c>
      <c r="AV1799" s="21">
        <f>AN1799+C1799-AM1799</f>
        <v/>
      </c>
    </row>
    <row r="1800">
      <c r="A1800" t="inlineStr">
        <is>
          <t>1万円刻み</t>
        </is>
      </c>
      <c r="B1800" s="21">
        <f>'5_1万円刻み'!$A$37</f>
        <v/>
      </c>
      <c r="C1800" s="21">
        <f>AO1800</f>
        <v/>
      </c>
      <c r="D1800" s="21" t="n">
        <v>0</v>
      </c>
      <c r="E1800" s="21">
        <f>ROUND(MIN(B1800/12,650000)*12*0.0915+MIN(B1800/12,1390000)*12*(0.0504+0)+B1800*0.005,0)</f>
        <v/>
      </c>
      <c r="F1800" s="21">
        <f>IF(B1800&lt;741000,0,IF(B1800&lt;2191000,B1800-740000,IF(B1800&lt;2193000,1451000,IF(B1800&lt;2196000,1453000,IF(B1800&lt;2200000,1456000,IF(B1800&lt;3600000,ROUND(ROUNDDOWN(B1800/4,-3)*2.8,0)-80000,IF(B1800&lt;6600000,ROUND(ROUNDDOWN(B1800/4,-3)*3.2,0)-440000,IF(B1800&lt;8500000,ROUNDDOWN(B1800*0.9,0)-1100000,B1800-1950000))))))))</f>
        <v/>
      </c>
      <c r="G1800" s="21">
        <f>IF(F1800&gt;23500000,NA(),IF(F1800&lt;=4890000,1040000,IF(F1800&lt;=6550000,670000,620000)))</f>
        <v/>
      </c>
      <c r="H1800" s="21">
        <f>IF(D1800&lt;=0,0,MAX(0,MIN(2000000,D1800-MIN(100000,ROUNDDOWN(F1800*0.05,0)))))</f>
        <v/>
      </c>
      <c r="I1800" s="21">
        <f>IF(C1800&lt;=2000,0,MIN(C1800,ROUNDDOWN(F1800*0.4,0))-2000)</f>
        <v/>
      </c>
      <c r="J1800" s="21">
        <f>MAX(0,ROUNDDOWN(F1800-E1800-G1800,-3))</f>
        <v/>
      </c>
      <c r="K1800" s="21">
        <f>MAX(0,ROUNDDOWN(F1800-E1800-G1800-H1800-I1800,-3))</f>
        <v/>
      </c>
      <c r="L1800" s="21">
        <f>MAX(0,ROUNDDOWN(F1800-E1800-G1800-H1800,-3))</f>
        <v/>
      </c>
      <c r="M1800" s="21">
        <f>IF(J1800&lt;=0,0,ROUNDDOWN((J1800*LOOKUP(J1800,{0,1950001,3300001,6950001,9000001,18000001,40000001},{0.05,0.1,0.2,0.23,0.33,0.4,0.45})-LOOKUP(J1800,{0,1950001,3300001,6950001,9000001,18000001,40000001},{0,97500,427500,636000,1536000,2796000,4796000}))*1.021,-2))</f>
        <v/>
      </c>
      <c r="N1800" s="21">
        <f>IF(K1800&lt;=0,0,ROUNDDOWN((K1800*LOOKUP(K1800,{0,1950001,3300001,6950001,9000001,18000001,40000001},{0.05,0.1,0.2,0.23,0.33,0.4,0.45})-LOOKUP(K1800,{0,1950001,3300001,6950001,9000001,18000001,40000001},{0,97500,427500,636000,1536000,2796000,4796000}))*1.021,-2))</f>
        <v/>
      </c>
      <c r="O1800" s="21">
        <f>IF(L1800&lt;=0,0,ROUNDDOWN((L1800*LOOKUP(L1800,{0,1950001,3300001,6950001,9000001,18000001,40000001},{0.05,0.1,0.2,0.23,0.33,0.4,0.45})-LOOKUP(L1800,{0,1950001,3300001,6950001,9000001,18000001,40000001},{0,97500,427500,636000,1536000,2796000,4796000}))*1.021,-2))</f>
        <v/>
      </c>
      <c r="P1800" s="21">
        <f>MAX(0,ROUNDDOWN(F1800-E1800-430000,-3))</f>
        <v/>
      </c>
      <c r="Q1800" s="21">
        <f>MAX(0,ROUNDDOWN(F1800-E1800-430000-H1800,-3))</f>
        <v/>
      </c>
      <c r="R1800" s="21">
        <f>IF(F1800&lt;=450000,0,MAX(0,P1800*0.06-MIN(50000,P1800)*0.03))</f>
        <v/>
      </c>
      <c r="S1800" s="21">
        <f>IF(F1800&lt;=450000,0,MAX(0,P1800*0.04-MIN(50000,P1800)*0.02))</f>
        <v/>
      </c>
      <c r="T1800" s="21">
        <f>IF(F1800&lt;=450000,0,MAX(0,Q1800*0.06-MIN(50000,Q1800)*0.03))</f>
        <v/>
      </c>
      <c r="U1800" s="21">
        <f>IF(F1800&lt;=450000,0,MAX(0,Q1800*0.04-MIN(50000,Q1800)*0.02))</f>
        <v/>
      </c>
      <c r="V1800" s="21">
        <f>50000+MAX(0,G1800-480000)</f>
        <v/>
      </c>
      <c r="W1800" s="21">
        <f>P1800-V1800</f>
        <v/>
      </c>
      <c r="X1800" s="21">
        <f>Q1800-V1800</f>
        <v/>
      </c>
      <c r="Y1800" s="22">
        <f>IF(W1800&lt;0,0.9,LOOKUP(W1800,{0,1950001,3300001,6950001,9000001,18000001,40000001},{0.84895,0.7979,0.6958,0.66517,0.56307,0.4916,0.44055}))</f>
        <v/>
      </c>
      <c r="Z1800" s="22">
        <f>IF(X1800&lt;0,0.9,LOOKUP(X1800,{0,1950001,3300001,6950001,9000001,18000001,40000001},{0.84895,0.7979,0.6958,0.66517,0.56307,0.4916,0.44055}))</f>
        <v/>
      </c>
      <c r="AA1800" s="22">
        <f>IF(W1800&lt;0,0,CHOOSE(MATCH(W1800,{0,1950001,3300001,6950001,9000001},1),5.105/84.895,10.21/79.79,20.42/69.58,23.483/66.517,33.693/56.307))</f>
        <v/>
      </c>
      <c r="AB1800" s="21">
        <f>IF(C1800&lt;=2000,0,(MIN(C1800,ROUNDDOWN(F1800*0.3,0))-2000)*0.1)</f>
        <v/>
      </c>
      <c r="AC1800" s="21">
        <f>IF(C1800&lt;=2000,0,MIN((C1800-2000)*Y1800,(R1800+S1800)*0.2))</f>
        <v/>
      </c>
      <c r="AD1800" s="21">
        <f>IF(C1800&lt;=2000,0,MIN((C1800-2000)*Z1800,(T1800+U1800)*0.2))</f>
        <v/>
      </c>
      <c r="AE1800" s="21">
        <f>AC1800*AA1800</f>
        <v/>
      </c>
      <c r="AF1800" s="21">
        <f>ROUNDDOWN(R1800,-2)+ROUNDDOWN(S1800,-2)</f>
        <v/>
      </c>
      <c r="AG1800" s="21">
        <f>ROUNDDOWN(MAX(0,R1800-(AB1800+AC1800+AE1800)*0.6),-2)+ROUNDDOWN(MAX(0,S1800-(AB1800+AC1800+AE1800)*0.4),-2)</f>
        <v/>
      </c>
      <c r="AH1800" s="21">
        <f>ROUNDDOWN(MAX(0,T1800-(AB1800+AD1800)*0.6),-2)+ROUNDDOWN(MAX(0,U1800-(AB1800+AD1800)*0.4),-2)</f>
        <v/>
      </c>
      <c r="AI1800" s="21">
        <f>ROUNDDOWN(T1800,-2)+ROUNDDOWN(U1800,-2)</f>
        <v/>
      </c>
      <c r="AJ1800" s="21">
        <f>M1800+AF1800</f>
        <v/>
      </c>
      <c r="AK1800" s="21">
        <f>M1800+AG1800</f>
        <v/>
      </c>
      <c r="AL1800" s="21">
        <f>N1800+AH1800</f>
        <v/>
      </c>
      <c r="AM1800" s="21">
        <f>O1800+AI1800</f>
        <v/>
      </c>
      <c r="AN1800" s="21">
        <f>N1800+AI1800</f>
        <v/>
      </c>
      <c r="AO1800" s="21">
        <f>ROUNDDOWN((R1800+S1800)*0.2/Y1800+2000,0)</f>
        <v/>
      </c>
      <c r="AP1800" s="21">
        <f>ROUNDDOWN((T1800+U1800)*0.2/Z1800+2000,0)</f>
        <v/>
      </c>
      <c r="AQ1800" s="21">
        <f>AL1800-AK1800</f>
        <v/>
      </c>
      <c r="AR1800" s="21">
        <f>AM1800-AK1800</f>
        <v/>
      </c>
      <c r="AS1800" s="21">
        <f>AM1800-AL1800</f>
        <v/>
      </c>
      <c r="AT1800" s="21">
        <f>AK1800+C1800-AJ1800</f>
        <v/>
      </c>
      <c r="AU1800" s="21">
        <f>AL1800+C1800-AM1800</f>
        <v/>
      </c>
      <c r="AV1800" s="21">
        <f>AN1800+C1800-AM1800</f>
        <v/>
      </c>
    </row>
    <row r="1801">
      <c r="A1801" t="inlineStr">
        <is>
          <t>1万円刻み</t>
        </is>
      </c>
      <c r="B1801" s="21">
        <f>'5_1万円刻み'!$A$38</f>
        <v/>
      </c>
      <c r="C1801" s="21">
        <f>AO1801</f>
        <v/>
      </c>
      <c r="D1801" s="21" t="n">
        <v>0</v>
      </c>
      <c r="E1801" s="21">
        <f>ROUND(MIN(B1801/12,650000)*12*0.0915+MIN(B1801/12,1390000)*12*(0.0504+0)+B1801*0.005,0)</f>
        <v/>
      </c>
      <c r="F1801" s="21">
        <f>IF(B1801&lt;741000,0,IF(B1801&lt;2191000,B1801-740000,IF(B1801&lt;2193000,1451000,IF(B1801&lt;2196000,1453000,IF(B1801&lt;2200000,1456000,IF(B1801&lt;3600000,ROUND(ROUNDDOWN(B1801/4,-3)*2.8,0)-80000,IF(B1801&lt;6600000,ROUND(ROUNDDOWN(B1801/4,-3)*3.2,0)-440000,IF(B1801&lt;8500000,ROUNDDOWN(B1801*0.9,0)-1100000,B1801-1950000))))))))</f>
        <v/>
      </c>
      <c r="G1801" s="21">
        <f>IF(F1801&gt;23500000,NA(),IF(F1801&lt;=4890000,1040000,IF(F1801&lt;=6550000,670000,620000)))</f>
        <v/>
      </c>
      <c r="H1801" s="21">
        <f>IF(D1801&lt;=0,0,MAX(0,MIN(2000000,D1801-MIN(100000,ROUNDDOWN(F1801*0.05,0)))))</f>
        <v/>
      </c>
      <c r="I1801" s="21">
        <f>IF(C1801&lt;=2000,0,MIN(C1801,ROUNDDOWN(F1801*0.4,0))-2000)</f>
        <v/>
      </c>
      <c r="J1801" s="21">
        <f>MAX(0,ROUNDDOWN(F1801-E1801-G1801,-3))</f>
        <v/>
      </c>
      <c r="K1801" s="21">
        <f>MAX(0,ROUNDDOWN(F1801-E1801-G1801-H1801-I1801,-3))</f>
        <v/>
      </c>
      <c r="L1801" s="21">
        <f>MAX(0,ROUNDDOWN(F1801-E1801-G1801-H1801,-3))</f>
        <v/>
      </c>
      <c r="M1801" s="21">
        <f>IF(J1801&lt;=0,0,ROUNDDOWN((J1801*LOOKUP(J1801,{0,1950001,3300001,6950001,9000001,18000001,40000001},{0.05,0.1,0.2,0.23,0.33,0.4,0.45})-LOOKUP(J1801,{0,1950001,3300001,6950001,9000001,18000001,40000001},{0,97500,427500,636000,1536000,2796000,4796000}))*1.021,-2))</f>
        <v/>
      </c>
      <c r="N1801" s="21">
        <f>IF(K1801&lt;=0,0,ROUNDDOWN((K1801*LOOKUP(K1801,{0,1950001,3300001,6950001,9000001,18000001,40000001},{0.05,0.1,0.2,0.23,0.33,0.4,0.45})-LOOKUP(K1801,{0,1950001,3300001,6950001,9000001,18000001,40000001},{0,97500,427500,636000,1536000,2796000,4796000}))*1.021,-2))</f>
        <v/>
      </c>
      <c r="O1801" s="21">
        <f>IF(L1801&lt;=0,0,ROUNDDOWN((L1801*LOOKUP(L1801,{0,1950001,3300001,6950001,9000001,18000001,40000001},{0.05,0.1,0.2,0.23,0.33,0.4,0.45})-LOOKUP(L1801,{0,1950001,3300001,6950001,9000001,18000001,40000001},{0,97500,427500,636000,1536000,2796000,4796000}))*1.021,-2))</f>
        <v/>
      </c>
      <c r="P1801" s="21">
        <f>MAX(0,ROUNDDOWN(F1801-E1801-430000,-3))</f>
        <v/>
      </c>
      <c r="Q1801" s="21">
        <f>MAX(0,ROUNDDOWN(F1801-E1801-430000-H1801,-3))</f>
        <v/>
      </c>
      <c r="R1801" s="21">
        <f>IF(F1801&lt;=450000,0,MAX(0,P1801*0.06-MIN(50000,P1801)*0.03))</f>
        <v/>
      </c>
      <c r="S1801" s="21">
        <f>IF(F1801&lt;=450000,0,MAX(0,P1801*0.04-MIN(50000,P1801)*0.02))</f>
        <v/>
      </c>
      <c r="T1801" s="21">
        <f>IF(F1801&lt;=450000,0,MAX(0,Q1801*0.06-MIN(50000,Q1801)*0.03))</f>
        <v/>
      </c>
      <c r="U1801" s="21">
        <f>IF(F1801&lt;=450000,0,MAX(0,Q1801*0.04-MIN(50000,Q1801)*0.02))</f>
        <v/>
      </c>
      <c r="V1801" s="21">
        <f>50000+MAX(0,G1801-480000)</f>
        <v/>
      </c>
      <c r="W1801" s="21">
        <f>P1801-V1801</f>
        <v/>
      </c>
      <c r="X1801" s="21">
        <f>Q1801-V1801</f>
        <v/>
      </c>
      <c r="Y1801" s="22">
        <f>IF(W1801&lt;0,0.9,LOOKUP(W1801,{0,1950001,3300001,6950001,9000001,18000001,40000001},{0.84895,0.7979,0.6958,0.66517,0.56307,0.4916,0.44055}))</f>
        <v/>
      </c>
      <c r="Z1801" s="22">
        <f>IF(X1801&lt;0,0.9,LOOKUP(X1801,{0,1950001,3300001,6950001,9000001,18000001,40000001},{0.84895,0.7979,0.6958,0.66517,0.56307,0.4916,0.44055}))</f>
        <v/>
      </c>
      <c r="AA1801" s="22">
        <f>IF(W1801&lt;0,0,CHOOSE(MATCH(W1801,{0,1950001,3300001,6950001,9000001},1),5.105/84.895,10.21/79.79,20.42/69.58,23.483/66.517,33.693/56.307))</f>
        <v/>
      </c>
      <c r="AB1801" s="21">
        <f>IF(C1801&lt;=2000,0,(MIN(C1801,ROUNDDOWN(F1801*0.3,0))-2000)*0.1)</f>
        <v/>
      </c>
      <c r="AC1801" s="21">
        <f>IF(C1801&lt;=2000,0,MIN((C1801-2000)*Y1801,(R1801+S1801)*0.2))</f>
        <v/>
      </c>
      <c r="AD1801" s="21">
        <f>IF(C1801&lt;=2000,0,MIN((C1801-2000)*Z1801,(T1801+U1801)*0.2))</f>
        <v/>
      </c>
      <c r="AE1801" s="21">
        <f>AC1801*AA1801</f>
        <v/>
      </c>
      <c r="AF1801" s="21">
        <f>ROUNDDOWN(R1801,-2)+ROUNDDOWN(S1801,-2)</f>
        <v/>
      </c>
      <c r="AG1801" s="21">
        <f>ROUNDDOWN(MAX(0,R1801-(AB1801+AC1801+AE1801)*0.6),-2)+ROUNDDOWN(MAX(0,S1801-(AB1801+AC1801+AE1801)*0.4),-2)</f>
        <v/>
      </c>
      <c r="AH1801" s="21">
        <f>ROUNDDOWN(MAX(0,T1801-(AB1801+AD1801)*0.6),-2)+ROUNDDOWN(MAX(0,U1801-(AB1801+AD1801)*0.4),-2)</f>
        <v/>
      </c>
      <c r="AI1801" s="21">
        <f>ROUNDDOWN(T1801,-2)+ROUNDDOWN(U1801,-2)</f>
        <v/>
      </c>
      <c r="AJ1801" s="21">
        <f>M1801+AF1801</f>
        <v/>
      </c>
      <c r="AK1801" s="21">
        <f>M1801+AG1801</f>
        <v/>
      </c>
      <c r="AL1801" s="21">
        <f>N1801+AH1801</f>
        <v/>
      </c>
      <c r="AM1801" s="21">
        <f>O1801+AI1801</f>
        <v/>
      </c>
      <c r="AN1801" s="21">
        <f>N1801+AI1801</f>
        <v/>
      </c>
      <c r="AO1801" s="21">
        <f>ROUNDDOWN((R1801+S1801)*0.2/Y1801+2000,0)</f>
        <v/>
      </c>
      <c r="AP1801" s="21">
        <f>ROUNDDOWN((T1801+U1801)*0.2/Z1801+2000,0)</f>
        <v/>
      </c>
      <c r="AQ1801" s="21">
        <f>AL1801-AK1801</f>
        <v/>
      </c>
      <c r="AR1801" s="21">
        <f>AM1801-AK1801</f>
        <v/>
      </c>
      <c r="AS1801" s="21">
        <f>AM1801-AL1801</f>
        <v/>
      </c>
      <c r="AT1801" s="21">
        <f>AK1801+C1801-AJ1801</f>
        <v/>
      </c>
      <c r="AU1801" s="21">
        <f>AL1801+C1801-AM1801</f>
        <v/>
      </c>
      <c r="AV1801" s="21">
        <f>AN1801+C1801-AM1801</f>
        <v/>
      </c>
    </row>
    <row r="1802">
      <c r="A1802" t="inlineStr">
        <is>
          <t>1万円刻み</t>
        </is>
      </c>
      <c r="B1802" s="21">
        <f>'5_1万円刻み'!$A$39</f>
        <v/>
      </c>
      <c r="C1802" s="21">
        <f>AO1802</f>
        <v/>
      </c>
      <c r="D1802" s="21" t="n">
        <v>0</v>
      </c>
      <c r="E1802" s="21">
        <f>ROUND(MIN(B1802/12,650000)*12*0.0915+MIN(B1802/12,1390000)*12*(0.0504+0)+B1802*0.005,0)</f>
        <v/>
      </c>
      <c r="F1802" s="21">
        <f>IF(B1802&lt;741000,0,IF(B1802&lt;2191000,B1802-740000,IF(B1802&lt;2193000,1451000,IF(B1802&lt;2196000,1453000,IF(B1802&lt;2200000,1456000,IF(B1802&lt;3600000,ROUND(ROUNDDOWN(B1802/4,-3)*2.8,0)-80000,IF(B1802&lt;6600000,ROUND(ROUNDDOWN(B1802/4,-3)*3.2,0)-440000,IF(B1802&lt;8500000,ROUNDDOWN(B1802*0.9,0)-1100000,B1802-1950000))))))))</f>
        <v/>
      </c>
      <c r="G1802" s="21">
        <f>IF(F1802&gt;23500000,NA(),IF(F1802&lt;=4890000,1040000,IF(F1802&lt;=6550000,670000,620000)))</f>
        <v/>
      </c>
      <c r="H1802" s="21">
        <f>IF(D1802&lt;=0,0,MAX(0,MIN(2000000,D1802-MIN(100000,ROUNDDOWN(F1802*0.05,0)))))</f>
        <v/>
      </c>
      <c r="I1802" s="21">
        <f>IF(C1802&lt;=2000,0,MIN(C1802,ROUNDDOWN(F1802*0.4,0))-2000)</f>
        <v/>
      </c>
      <c r="J1802" s="21">
        <f>MAX(0,ROUNDDOWN(F1802-E1802-G1802,-3))</f>
        <v/>
      </c>
      <c r="K1802" s="21">
        <f>MAX(0,ROUNDDOWN(F1802-E1802-G1802-H1802-I1802,-3))</f>
        <v/>
      </c>
      <c r="L1802" s="21">
        <f>MAX(0,ROUNDDOWN(F1802-E1802-G1802-H1802,-3))</f>
        <v/>
      </c>
      <c r="M1802" s="21">
        <f>IF(J1802&lt;=0,0,ROUNDDOWN((J1802*LOOKUP(J1802,{0,1950001,3300001,6950001,9000001,18000001,40000001},{0.05,0.1,0.2,0.23,0.33,0.4,0.45})-LOOKUP(J1802,{0,1950001,3300001,6950001,9000001,18000001,40000001},{0,97500,427500,636000,1536000,2796000,4796000}))*1.021,-2))</f>
        <v/>
      </c>
      <c r="N1802" s="21">
        <f>IF(K1802&lt;=0,0,ROUNDDOWN((K1802*LOOKUP(K1802,{0,1950001,3300001,6950001,9000001,18000001,40000001},{0.05,0.1,0.2,0.23,0.33,0.4,0.45})-LOOKUP(K1802,{0,1950001,3300001,6950001,9000001,18000001,40000001},{0,97500,427500,636000,1536000,2796000,4796000}))*1.021,-2))</f>
        <v/>
      </c>
      <c r="O1802" s="21">
        <f>IF(L1802&lt;=0,0,ROUNDDOWN((L1802*LOOKUP(L1802,{0,1950001,3300001,6950001,9000001,18000001,40000001},{0.05,0.1,0.2,0.23,0.33,0.4,0.45})-LOOKUP(L1802,{0,1950001,3300001,6950001,9000001,18000001,40000001},{0,97500,427500,636000,1536000,2796000,4796000}))*1.021,-2))</f>
        <v/>
      </c>
      <c r="P1802" s="21">
        <f>MAX(0,ROUNDDOWN(F1802-E1802-430000,-3))</f>
        <v/>
      </c>
      <c r="Q1802" s="21">
        <f>MAX(0,ROUNDDOWN(F1802-E1802-430000-H1802,-3))</f>
        <v/>
      </c>
      <c r="R1802" s="21">
        <f>IF(F1802&lt;=450000,0,MAX(0,P1802*0.06-MIN(50000,P1802)*0.03))</f>
        <v/>
      </c>
      <c r="S1802" s="21">
        <f>IF(F1802&lt;=450000,0,MAX(0,P1802*0.04-MIN(50000,P1802)*0.02))</f>
        <v/>
      </c>
      <c r="T1802" s="21">
        <f>IF(F1802&lt;=450000,0,MAX(0,Q1802*0.06-MIN(50000,Q1802)*0.03))</f>
        <v/>
      </c>
      <c r="U1802" s="21">
        <f>IF(F1802&lt;=450000,0,MAX(0,Q1802*0.04-MIN(50000,Q1802)*0.02))</f>
        <v/>
      </c>
      <c r="V1802" s="21">
        <f>50000+MAX(0,G1802-480000)</f>
        <v/>
      </c>
      <c r="W1802" s="21">
        <f>P1802-V1802</f>
        <v/>
      </c>
      <c r="X1802" s="21">
        <f>Q1802-V1802</f>
        <v/>
      </c>
      <c r="Y1802" s="22">
        <f>IF(W1802&lt;0,0.9,LOOKUP(W1802,{0,1950001,3300001,6950001,9000001,18000001,40000001},{0.84895,0.7979,0.6958,0.66517,0.56307,0.4916,0.44055}))</f>
        <v/>
      </c>
      <c r="Z1802" s="22">
        <f>IF(X1802&lt;0,0.9,LOOKUP(X1802,{0,1950001,3300001,6950001,9000001,18000001,40000001},{0.84895,0.7979,0.6958,0.66517,0.56307,0.4916,0.44055}))</f>
        <v/>
      </c>
      <c r="AA1802" s="22">
        <f>IF(W1802&lt;0,0,CHOOSE(MATCH(W1802,{0,1950001,3300001,6950001,9000001},1),5.105/84.895,10.21/79.79,20.42/69.58,23.483/66.517,33.693/56.307))</f>
        <v/>
      </c>
      <c r="AB1802" s="21">
        <f>IF(C1802&lt;=2000,0,(MIN(C1802,ROUNDDOWN(F1802*0.3,0))-2000)*0.1)</f>
        <v/>
      </c>
      <c r="AC1802" s="21">
        <f>IF(C1802&lt;=2000,0,MIN((C1802-2000)*Y1802,(R1802+S1802)*0.2))</f>
        <v/>
      </c>
      <c r="AD1802" s="21">
        <f>IF(C1802&lt;=2000,0,MIN((C1802-2000)*Z1802,(T1802+U1802)*0.2))</f>
        <v/>
      </c>
      <c r="AE1802" s="21">
        <f>AC1802*AA1802</f>
        <v/>
      </c>
      <c r="AF1802" s="21">
        <f>ROUNDDOWN(R1802,-2)+ROUNDDOWN(S1802,-2)</f>
        <v/>
      </c>
      <c r="AG1802" s="21">
        <f>ROUNDDOWN(MAX(0,R1802-(AB1802+AC1802+AE1802)*0.6),-2)+ROUNDDOWN(MAX(0,S1802-(AB1802+AC1802+AE1802)*0.4),-2)</f>
        <v/>
      </c>
      <c r="AH1802" s="21">
        <f>ROUNDDOWN(MAX(0,T1802-(AB1802+AD1802)*0.6),-2)+ROUNDDOWN(MAX(0,U1802-(AB1802+AD1802)*0.4),-2)</f>
        <v/>
      </c>
      <c r="AI1802" s="21">
        <f>ROUNDDOWN(T1802,-2)+ROUNDDOWN(U1802,-2)</f>
        <v/>
      </c>
      <c r="AJ1802" s="21">
        <f>M1802+AF1802</f>
        <v/>
      </c>
      <c r="AK1802" s="21">
        <f>M1802+AG1802</f>
        <v/>
      </c>
      <c r="AL1802" s="21">
        <f>N1802+AH1802</f>
        <v/>
      </c>
      <c r="AM1802" s="21">
        <f>O1802+AI1802</f>
        <v/>
      </c>
      <c r="AN1802" s="21">
        <f>N1802+AI1802</f>
        <v/>
      </c>
      <c r="AO1802" s="21">
        <f>ROUNDDOWN((R1802+S1802)*0.2/Y1802+2000,0)</f>
        <v/>
      </c>
      <c r="AP1802" s="21">
        <f>ROUNDDOWN((T1802+U1802)*0.2/Z1802+2000,0)</f>
        <v/>
      </c>
      <c r="AQ1802" s="21">
        <f>AL1802-AK1802</f>
        <v/>
      </c>
      <c r="AR1802" s="21">
        <f>AM1802-AK1802</f>
        <v/>
      </c>
      <c r="AS1802" s="21">
        <f>AM1802-AL1802</f>
        <v/>
      </c>
      <c r="AT1802" s="21">
        <f>AK1802+C1802-AJ1802</f>
        <v/>
      </c>
      <c r="AU1802" s="21">
        <f>AL1802+C1802-AM1802</f>
        <v/>
      </c>
      <c r="AV1802" s="21">
        <f>AN1802+C1802-AM1802</f>
        <v/>
      </c>
    </row>
    <row r="1803">
      <c r="A1803" t="inlineStr">
        <is>
          <t>1万円刻み</t>
        </is>
      </c>
      <c r="B1803" s="21">
        <f>'5_1万円刻み'!$A$40</f>
        <v/>
      </c>
      <c r="C1803" s="21">
        <f>AO1803</f>
        <v/>
      </c>
      <c r="D1803" s="21" t="n">
        <v>0</v>
      </c>
      <c r="E1803" s="21">
        <f>ROUND(MIN(B1803/12,650000)*12*0.0915+MIN(B1803/12,1390000)*12*(0.0504+0)+B1803*0.005,0)</f>
        <v/>
      </c>
      <c r="F1803" s="21">
        <f>IF(B1803&lt;741000,0,IF(B1803&lt;2191000,B1803-740000,IF(B1803&lt;2193000,1451000,IF(B1803&lt;2196000,1453000,IF(B1803&lt;2200000,1456000,IF(B1803&lt;3600000,ROUND(ROUNDDOWN(B1803/4,-3)*2.8,0)-80000,IF(B1803&lt;6600000,ROUND(ROUNDDOWN(B1803/4,-3)*3.2,0)-440000,IF(B1803&lt;8500000,ROUNDDOWN(B1803*0.9,0)-1100000,B1803-1950000))))))))</f>
        <v/>
      </c>
      <c r="G1803" s="21">
        <f>IF(F1803&gt;23500000,NA(),IF(F1803&lt;=4890000,1040000,IF(F1803&lt;=6550000,670000,620000)))</f>
        <v/>
      </c>
      <c r="H1803" s="21">
        <f>IF(D1803&lt;=0,0,MAX(0,MIN(2000000,D1803-MIN(100000,ROUNDDOWN(F1803*0.05,0)))))</f>
        <v/>
      </c>
      <c r="I1803" s="21">
        <f>IF(C1803&lt;=2000,0,MIN(C1803,ROUNDDOWN(F1803*0.4,0))-2000)</f>
        <v/>
      </c>
      <c r="J1803" s="21">
        <f>MAX(0,ROUNDDOWN(F1803-E1803-G1803,-3))</f>
        <v/>
      </c>
      <c r="K1803" s="21">
        <f>MAX(0,ROUNDDOWN(F1803-E1803-G1803-H1803-I1803,-3))</f>
        <v/>
      </c>
      <c r="L1803" s="21">
        <f>MAX(0,ROUNDDOWN(F1803-E1803-G1803-H1803,-3))</f>
        <v/>
      </c>
      <c r="M1803" s="21">
        <f>IF(J1803&lt;=0,0,ROUNDDOWN((J1803*LOOKUP(J1803,{0,1950001,3300001,6950001,9000001,18000001,40000001},{0.05,0.1,0.2,0.23,0.33,0.4,0.45})-LOOKUP(J1803,{0,1950001,3300001,6950001,9000001,18000001,40000001},{0,97500,427500,636000,1536000,2796000,4796000}))*1.021,-2))</f>
        <v/>
      </c>
      <c r="N1803" s="21">
        <f>IF(K1803&lt;=0,0,ROUNDDOWN((K1803*LOOKUP(K1803,{0,1950001,3300001,6950001,9000001,18000001,40000001},{0.05,0.1,0.2,0.23,0.33,0.4,0.45})-LOOKUP(K1803,{0,1950001,3300001,6950001,9000001,18000001,40000001},{0,97500,427500,636000,1536000,2796000,4796000}))*1.021,-2))</f>
        <v/>
      </c>
      <c r="O1803" s="21">
        <f>IF(L1803&lt;=0,0,ROUNDDOWN((L1803*LOOKUP(L1803,{0,1950001,3300001,6950001,9000001,18000001,40000001},{0.05,0.1,0.2,0.23,0.33,0.4,0.45})-LOOKUP(L1803,{0,1950001,3300001,6950001,9000001,18000001,40000001},{0,97500,427500,636000,1536000,2796000,4796000}))*1.021,-2))</f>
        <v/>
      </c>
      <c r="P1803" s="21">
        <f>MAX(0,ROUNDDOWN(F1803-E1803-430000,-3))</f>
        <v/>
      </c>
      <c r="Q1803" s="21">
        <f>MAX(0,ROUNDDOWN(F1803-E1803-430000-H1803,-3))</f>
        <v/>
      </c>
      <c r="R1803" s="21">
        <f>IF(F1803&lt;=450000,0,MAX(0,P1803*0.06-MIN(50000,P1803)*0.03))</f>
        <v/>
      </c>
      <c r="S1803" s="21">
        <f>IF(F1803&lt;=450000,0,MAX(0,P1803*0.04-MIN(50000,P1803)*0.02))</f>
        <v/>
      </c>
      <c r="T1803" s="21">
        <f>IF(F1803&lt;=450000,0,MAX(0,Q1803*0.06-MIN(50000,Q1803)*0.03))</f>
        <v/>
      </c>
      <c r="U1803" s="21">
        <f>IF(F1803&lt;=450000,0,MAX(0,Q1803*0.04-MIN(50000,Q1803)*0.02))</f>
        <v/>
      </c>
      <c r="V1803" s="21">
        <f>50000+MAX(0,G1803-480000)</f>
        <v/>
      </c>
      <c r="W1803" s="21">
        <f>P1803-V1803</f>
        <v/>
      </c>
      <c r="X1803" s="21">
        <f>Q1803-V1803</f>
        <v/>
      </c>
      <c r="Y1803" s="22">
        <f>IF(W1803&lt;0,0.9,LOOKUP(W1803,{0,1950001,3300001,6950001,9000001,18000001,40000001},{0.84895,0.7979,0.6958,0.66517,0.56307,0.4916,0.44055}))</f>
        <v/>
      </c>
      <c r="Z1803" s="22">
        <f>IF(X1803&lt;0,0.9,LOOKUP(X1803,{0,1950001,3300001,6950001,9000001,18000001,40000001},{0.84895,0.7979,0.6958,0.66517,0.56307,0.4916,0.44055}))</f>
        <v/>
      </c>
      <c r="AA1803" s="22">
        <f>IF(W1803&lt;0,0,CHOOSE(MATCH(W1803,{0,1950001,3300001,6950001,9000001},1),5.105/84.895,10.21/79.79,20.42/69.58,23.483/66.517,33.693/56.307))</f>
        <v/>
      </c>
      <c r="AB1803" s="21">
        <f>IF(C1803&lt;=2000,0,(MIN(C1803,ROUNDDOWN(F1803*0.3,0))-2000)*0.1)</f>
        <v/>
      </c>
      <c r="AC1803" s="21">
        <f>IF(C1803&lt;=2000,0,MIN((C1803-2000)*Y1803,(R1803+S1803)*0.2))</f>
        <v/>
      </c>
      <c r="AD1803" s="21">
        <f>IF(C1803&lt;=2000,0,MIN((C1803-2000)*Z1803,(T1803+U1803)*0.2))</f>
        <v/>
      </c>
      <c r="AE1803" s="21">
        <f>AC1803*AA1803</f>
        <v/>
      </c>
      <c r="AF1803" s="21">
        <f>ROUNDDOWN(R1803,-2)+ROUNDDOWN(S1803,-2)</f>
        <v/>
      </c>
      <c r="AG1803" s="21">
        <f>ROUNDDOWN(MAX(0,R1803-(AB1803+AC1803+AE1803)*0.6),-2)+ROUNDDOWN(MAX(0,S1803-(AB1803+AC1803+AE1803)*0.4),-2)</f>
        <v/>
      </c>
      <c r="AH1803" s="21">
        <f>ROUNDDOWN(MAX(0,T1803-(AB1803+AD1803)*0.6),-2)+ROUNDDOWN(MAX(0,U1803-(AB1803+AD1803)*0.4),-2)</f>
        <v/>
      </c>
      <c r="AI1803" s="21">
        <f>ROUNDDOWN(T1803,-2)+ROUNDDOWN(U1803,-2)</f>
        <v/>
      </c>
      <c r="AJ1803" s="21">
        <f>M1803+AF1803</f>
        <v/>
      </c>
      <c r="AK1803" s="21">
        <f>M1803+AG1803</f>
        <v/>
      </c>
      <c r="AL1803" s="21">
        <f>N1803+AH1803</f>
        <v/>
      </c>
      <c r="AM1803" s="21">
        <f>O1803+AI1803</f>
        <v/>
      </c>
      <c r="AN1803" s="21">
        <f>N1803+AI1803</f>
        <v/>
      </c>
      <c r="AO1803" s="21">
        <f>ROUNDDOWN((R1803+S1803)*0.2/Y1803+2000,0)</f>
        <v/>
      </c>
      <c r="AP1803" s="21">
        <f>ROUNDDOWN((T1803+U1803)*0.2/Z1803+2000,0)</f>
        <v/>
      </c>
      <c r="AQ1803" s="21">
        <f>AL1803-AK1803</f>
        <v/>
      </c>
      <c r="AR1803" s="21">
        <f>AM1803-AK1803</f>
        <v/>
      </c>
      <c r="AS1803" s="21">
        <f>AM1803-AL1803</f>
        <v/>
      </c>
      <c r="AT1803" s="21">
        <f>AK1803+C1803-AJ1803</f>
        <v/>
      </c>
      <c r="AU1803" s="21">
        <f>AL1803+C1803-AM1803</f>
        <v/>
      </c>
      <c r="AV1803" s="21">
        <f>AN1803+C1803-AM1803</f>
        <v/>
      </c>
    </row>
    <row r="1804">
      <c r="A1804" t="inlineStr">
        <is>
          <t>1万円刻み</t>
        </is>
      </c>
      <c r="B1804" s="21">
        <f>'5_1万円刻み'!$A$41</f>
        <v/>
      </c>
      <c r="C1804" s="21">
        <f>AO1804</f>
        <v/>
      </c>
      <c r="D1804" s="21" t="n">
        <v>0</v>
      </c>
      <c r="E1804" s="21">
        <f>ROUND(MIN(B1804/12,650000)*12*0.0915+MIN(B1804/12,1390000)*12*(0.0504+0)+B1804*0.005,0)</f>
        <v/>
      </c>
      <c r="F1804" s="21">
        <f>IF(B1804&lt;741000,0,IF(B1804&lt;2191000,B1804-740000,IF(B1804&lt;2193000,1451000,IF(B1804&lt;2196000,1453000,IF(B1804&lt;2200000,1456000,IF(B1804&lt;3600000,ROUND(ROUNDDOWN(B1804/4,-3)*2.8,0)-80000,IF(B1804&lt;6600000,ROUND(ROUNDDOWN(B1804/4,-3)*3.2,0)-440000,IF(B1804&lt;8500000,ROUNDDOWN(B1804*0.9,0)-1100000,B1804-1950000))))))))</f>
        <v/>
      </c>
      <c r="G1804" s="21">
        <f>IF(F1804&gt;23500000,NA(),IF(F1804&lt;=4890000,1040000,IF(F1804&lt;=6550000,670000,620000)))</f>
        <v/>
      </c>
      <c r="H1804" s="21">
        <f>IF(D1804&lt;=0,0,MAX(0,MIN(2000000,D1804-MIN(100000,ROUNDDOWN(F1804*0.05,0)))))</f>
        <v/>
      </c>
      <c r="I1804" s="21">
        <f>IF(C1804&lt;=2000,0,MIN(C1804,ROUNDDOWN(F1804*0.4,0))-2000)</f>
        <v/>
      </c>
      <c r="J1804" s="21">
        <f>MAX(0,ROUNDDOWN(F1804-E1804-G1804,-3))</f>
        <v/>
      </c>
      <c r="K1804" s="21">
        <f>MAX(0,ROUNDDOWN(F1804-E1804-G1804-H1804-I1804,-3))</f>
        <v/>
      </c>
      <c r="L1804" s="21">
        <f>MAX(0,ROUNDDOWN(F1804-E1804-G1804-H1804,-3))</f>
        <v/>
      </c>
      <c r="M1804" s="21">
        <f>IF(J1804&lt;=0,0,ROUNDDOWN((J1804*LOOKUP(J1804,{0,1950001,3300001,6950001,9000001,18000001,40000001},{0.05,0.1,0.2,0.23,0.33,0.4,0.45})-LOOKUP(J1804,{0,1950001,3300001,6950001,9000001,18000001,40000001},{0,97500,427500,636000,1536000,2796000,4796000}))*1.021,-2))</f>
        <v/>
      </c>
      <c r="N1804" s="21">
        <f>IF(K1804&lt;=0,0,ROUNDDOWN((K1804*LOOKUP(K1804,{0,1950001,3300001,6950001,9000001,18000001,40000001},{0.05,0.1,0.2,0.23,0.33,0.4,0.45})-LOOKUP(K1804,{0,1950001,3300001,6950001,9000001,18000001,40000001},{0,97500,427500,636000,1536000,2796000,4796000}))*1.021,-2))</f>
        <v/>
      </c>
      <c r="O1804" s="21">
        <f>IF(L1804&lt;=0,0,ROUNDDOWN((L1804*LOOKUP(L1804,{0,1950001,3300001,6950001,9000001,18000001,40000001},{0.05,0.1,0.2,0.23,0.33,0.4,0.45})-LOOKUP(L1804,{0,1950001,3300001,6950001,9000001,18000001,40000001},{0,97500,427500,636000,1536000,2796000,4796000}))*1.021,-2))</f>
        <v/>
      </c>
      <c r="P1804" s="21">
        <f>MAX(0,ROUNDDOWN(F1804-E1804-430000,-3))</f>
        <v/>
      </c>
      <c r="Q1804" s="21">
        <f>MAX(0,ROUNDDOWN(F1804-E1804-430000-H1804,-3))</f>
        <v/>
      </c>
      <c r="R1804" s="21">
        <f>IF(F1804&lt;=450000,0,MAX(0,P1804*0.06-MIN(50000,P1804)*0.03))</f>
        <v/>
      </c>
      <c r="S1804" s="21">
        <f>IF(F1804&lt;=450000,0,MAX(0,P1804*0.04-MIN(50000,P1804)*0.02))</f>
        <v/>
      </c>
      <c r="T1804" s="21">
        <f>IF(F1804&lt;=450000,0,MAX(0,Q1804*0.06-MIN(50000,Q1804)*0.03))</f>
        <v/>
      </c>
      <c r="U1804" s="21">
        <f>IF(F1804&lt;=450000,0,MAX(0,Q1804*0.04-MIN(50000,Q1804)*0.02))</f>
        <v/>
      </c>
      <c r="V1804" s="21">
        <f>50000+MAX(0,G1804-480000)</f>
        <v/>
      </c>
      <c r="W1804" s="21">
        <f>P1804-V1804</f>
        <v/>
      </c>
      <c r="X1804" s="21">
        <f>Q1804-V1804</f>
        <v/>
      </c>
      <c r="Y1804" s="22">
        <f>IF(W1804&lt;0,0.9,LOOKUP(W1804,{0,1950001,3300001,6950001,9000001,18000001,40000001},{0.84895,0.7979,0.6958,0.66517,0.56307,0.4916,0.44055}))</f>
        <v/>
      </c>
      <c r="Z1804" s="22">
        <f>IF(X1804&lt;0,0.9,LOOKUP(X1804,{0,1950001,3300001,6950001,9000001,18000001,40000001},{0.84895,0.7979,0.6958,0.66517,0.56307,0.4916,0.44055}))</f>
        <v/>
      </c>
      <c r="AA1804" s="22">
        <f>IF(W1804&lt;0,0,CHOOSE(MATCH(W1804,{0,1950001,3300001,6950001,9000001},1),5.105/84.895,10.21/79.79,20.42/69.58,23.483/66.517,33.693/56.307))</f>
        <v/>
      </c>
      <c r="AB1804" s="21">
        <f>IF(C1804&lt;=2000,0,(MIN(C1804,ROUNDDOWN(F1804*0.3,0))-2000)*0.1)</f>
        <v/>
      </c>
      <c r="AC1804" s="21">
        <f>IF(C1804&lt;=2000,0,MIN((C1804-2000)*Y1804,(R1804+S1804)*0.2))</f>
        <v/>
      </c>
      <c r="AD1804" s="21">
        <f>IF(C1804&lt;=2000,0,MIN((C1804-2000)*Z1804,(T1804+U1804)*0.2))</f>
        <v/>
      </c>
      <c r="AE1804" s="21">
        <f>AC1804*AA1804</f>
        <v/>
      </c>
      <c r="AF1804" s="21">
        <f>ROUNDDOWN(R1804,-2)+ROUNDDOWN(S1804,-2)</f>
        <v/>
      </c>
      <c r="AG1804" s="21">
        <f>ROUNDDOWN(MAX(0,R1804-(AB1804+AC1804+AE1804)*0.6),-2)+ROUNDDOWN(MAX(0,S1804-(AB1804+AC1804+AE1804)*0.4),-2)</f>
        <v/>
      </c>
      <c r="AH1804" s="21">
        <f>ROUNDDOWN(MAX(0,T1804-(AB1804+AD1804)*0.6),-2)+ROUNDDOWN(MAX(0,U1804-(AB1804+AD1804)*0.4),-2)</f>
        <v/>
      </c>
      <c r="AI1804" s="21">
        <f>ROUNDDOWN(T1804,-2)+ROUNDDOWN(U1804,-2)</f>
        <v/>
      </c>
      <c r="AJ1804" s="21">
        <f>M1804+AF1804</f>
        <v/>
      </c>
      <c r="AK1804" s="21">
        <f>M1804+AG1804</f>
        <v/>
      </c>
      <c r="AL1804" s="21">
        <f>N1804+AH1804</f>
        <v/>
      </c>
      <c r="AM1804" s="21">
        <f>O1804+AI1804</f>
        <v/>
      </c>
      <c r="AN1804" s="21">
        <f>N1804+AI1804</f>
        <v/>
      </c>
      <c r="AO1804" s="21">
        <f>ROUNDDOWN((R1804+S1804)*0.2/Y1804+2000,0)</f>
        <v/>
      </c>
      <c r="AP1804" s="21">
        <f>ROUNDDOWN((T1804+U1804)*0.2/Z1804+2000,0)</f>
        <v/>
      </c>
      <c r="AQ1804" s="21">
        <f>AL1804-AK1804</f>
        <v/>
      </c>
      <c r="AR1804" s="21">
        <f>AM1804-AK1804</f>
        <v/>
      </c>
      <c r="AS1804" s="21">
        <f>AM1804-AL1804</f>
        <v/>
      </c>
      <c r="AT1804" s="21">
        <f>AK1804+C1804-AJ1804</f>
        <v/>
      </c>
      <c r="AU1804" s="21">
        <f>AL1804+C1804-AM1804</f>
        <v/>
      </c>
      <c r="AV1804" s="21">
        <f>AN1804+C1804-AM1804</f>
        <v/>
      </c>
    </row>
    <row r="1805">
      <c r="A1805" t="inlineStr">
        <is>
          <t>1万円刻み</t>
        </is>
      </c>
      <c r="B1805" s="21">
        <f>'5_1万円刻み'!$A$42</f>
        <v/>
      </c>
      <c r="C1805" s="21">
        <f>AO1805</f>
        <v/>
      </c>
      <c r="D1805" s="21" t="n">
        <v>0</v>
      </c>
      <c r="E1805" s="21">
        <f>ROUND(MIN(B1805/12,650000)*12*0.0915+MIN(B1805/12,1390000)*12*(0.0504+0)+B1805*0.005,0)</f>
        <v/>
      </c>
      <c r="F1805" s="21">
        <f>IF(B1805&lt;741000,0,IF(B1805&lt;2191000,B1805-740000,IF(B1805&lt;2193000,1451000,IF(B1805&lt;2196000,1453000,IF(B1805&lt;2200000,1456000,IF(B1805&lt;3600000,ROUND(ROUNDDOWN(B1805/4,-3)*2.8,0)-80000,IF(B1805&lt;6600000,ROUND(ROUNDDOWN(B1805/4,-3)*3.2,0)-440000,IF(B1805&lt;8500000,ROUNDDOWN(B1805*0.9,0)-1100000,B1805-1950000))))))))</f>
        <v/>
      </c>
      <c r="G1805" s="21">
        <f>IF(F1805&gt;23500000,NA(),IF(F1805&lt;=4890000,1040000,IF(F1805&lt;=6550000,670000,620000)))</f>
        <v/>
      </c>
      <c r="H1805" s="21">
        <f>IF(D1805&lt;=0,0,MAX(0,MIN(2000000,D1805-MIN(100000,ROUNDDOWN(F1805*0.05,0)))))</f>
        <v/>
      </c>
      <c r="I1805" s="21">
        <f>IF(C1805&lt;=2000,0,MIN(C1805,ROUNDDOWN(F1805*0.4,0))-2000)</f>
        <v/>
      </c>
      <c r="J1805" s="21">
        <f>MAX(0,ROUNDDOWN(F1805-E1805-G1805,-3))</f>
        <v/>
      </c>
      <c r="K1805" s="21">
        <f>MAX(0,ROUNDDOWN(F1805-E1805-G1805-H1805-I1805,-3))</f>
        <v/>
      </c>
      <c r="L1805" s="21">
        <f>MAX(0,ROUNDDOWN(F1805-E1805-G1805-H1805,-3))</f>
        <v/>
      </c>
      <c r="M1805" s="21">
        <f>IF(J1805&lt;=0,0,ROUNDDOWN((J1805*LOOKUP(J1805,{0,1950001,3300001,6950001,9000001,18000001,40000001},{0.05,0.1,0.2,0.23,0.33,0.4,0.45})-LOOKUP(J1805,{0,1950001,3300001,6950001,9000001,18000001,40000001},{0,97500,427500,636000,1536000,2796000,4796000}))*1.021,-2))</f>
        <v/>
      </c>
      <c r="N1805" s="21">
        <f>IF(K1805&lt;=0,0,ROUNDDOWN((K1805*LOOKUP(K1805,{0,1950001,3300001,6950001,9000001,18000001,40000001},{0.05,0.1,0.2,0.23,0.33,0.4,0.45})-LOOKUP(K1805,{0,1950001,3300001,6950001,9000001,18000001,40000001},{0,97500,427500,636000,1536000,2796000,4796000}))*1.021,-2))</f>
        <v/>
      </c>
      <c r="O1805" s="21">
        <f>IF(L1805&lt;=0,0,ROUNDDOWN((L1805*LOOKUP(L1805,{0,1950001,3300001,6950001,9000001,18000001,40000001},{0.05,0.1,0.2,0.23,0.33,0.4,0.45})-LOOKUP(L1805,{0,1950001,3300001,6950001,9000001,18000001,40000001},{0,97500,427500,636000,1536000,2796000,4796000}))*1.021,-2))</f>
        <v/>
      </c>
      <c r="P1805" s="21">
        <f>MAX(0,ROUNDDOWN(F1805-E1805-430000,-3))</f>
        <v/>
      </c>
      <c r="Q1805" s="21">
        <f>MAX(0,ROUNDDOWN(F1805-E1805-430000-H1805,-3))</f>
        <v/>
      </c>
      <c r="R1805" s="21">
        <f>IF(F1805&lt;=450000,0,MAX(0,P1805*0.06-MIN(50000,P1805)*0.03))</f>
        <v/>
      </c>
      <c r="S1805" s="21">
        <f>IF(F1805&lt;=450000,0,MAX(0,P1805*0.04-MIN(50000,P1805)*0.02))</f>
        <v/>
      </c>
      <c r="T1805" s="21">
        <f>IF(F1805&lt;=450000,0,MAX(0,Q1805*0.06-MIN(50000,Q1805)*0.03))</f>
        <v/>
      </c>
      <c r="U1805" s="21">
        <f>IF(F1805&lt;=450000,0,MAX(0,Q1805*0.04-MIN(50000,Q1805)*0.02))</f>
        <v/>
      </c>
      <c r="V1805" s="21">
        <f>50000+MAX(0,G1805-480000)</f>
        <v/>
      </c>
      <c r="W1805" s="21">
        <f>P1805-V1805</f>
        <v/>
      </c>
      <c r="X1805" s="21">
        <f>Q1805-V1805</f>
        <v/>
      </c>
      <c r="Y1805" s="22">
        <f>IF(W1805&lt;0,0.9,LOOKUP(W1805,{0,1950001,3300001,6950001,9000001,18000001,40000001},{0.84895,0.7979,0.6958,0.66517,0.56307,0.4916,0.44055}))</f>
        <v/>
      </c>
      <c r="Z1805" s="22">
        <f>IF(X1805&lt;0,0.9,LOOKUP(X1805,{0,1950001,3300001,6950001,9000001,18000001,40000001},{0.84895,0.7979,0.6958,0.66517,0.56307,0.4916,0.44055}))</f>
        <v/>
      </c>
      <c r="AA1805" s="22">
        <f>IF(W1805&lt;0,0,CHOOSE(MATCH(W1805,{0,1950001,3300001,6950001,9000001},1),5.105/84.895,10.21/79.79,20.42/69.58,23.483/66.517,33.693/56.307))</f>
        <v/>
      </c>
      <c r="AB1805" s="21">
        <f>IF(C1805&lt;=2000,0,(MIN(C1805,ROUNDDOWN(F1805*0.3,0))-2000)*0.1)</f>
        <v/>
      </c>
      <c r="AC1805" s="21">
        <f>IF(C1805&lt;=2000,0,MIN((C1805-2000)*Y1805,(R1805+S1805)*0.2))</f>
        <v/>
      </c>
      <c r="AD1805" s="21">
        <f>IF(C1805&lt;=2000,0,MIN((C1805-2000)*Z1805,(T1805+U1805)*0.2))</f>
        <v/>
      </c>
      <c r="AE1805" s="21">
        <f>AC1805*AA1805</f>
        <v/>
      </c>
      <c r="AF1805" s="21">
        <f>ROUNDDOWN(R1805,-2)+ROUNDDOWN(S1805,-2)</f>
        <v/>
      </c>
      <c r="AG1805" s="21">
        <f>ROUNDDOWN(MAX(0,R1805-(AB1805+AC1805+AE1805)*0.6),-2)+ROUNDDOWN(MAX(0,S1805-(AB1805+AC1805+AE1805)*0.4),-2)</f>
        <v/>
      </c>
      <c r="AH1805" s="21">
        <f>ROUNDDOWN(MAX(0,T1805-(AB1805+AD1805)*0.6),-2)+ROUNDDOWN(MAX(0,U1805-(AB1805+AD1805)*0.4),-2)</f>
        <v/>
      </c>
      <c r="AI1805" s="21">
        <f>ROUNDDOWN(T1805,-2)+ROUNDDOWN(U1805,-2)</f>
        <v/>
      </c>
      <c r="AJ1805" s="21">
        <f>M1805+AF1805</f>
        <v/>
      </c>
      <c r="AK1805" s="21">
        <f>M1805+AG1805</f>
        <v/>
      </c>
      <c r="AL1805" s="21">
        <f>N1805+AH1805</f>
        <v/>
      </c>
      <c r="AM1805" s="21">
        <f>O1805+AI1805</f>
        <v/>
      </c>
      <c r="AN1805" s="21">
        <f>N1805+AI1805</f>
        <v/>
      </c>
      <c r="AO1805" s="21">
        <f>ROUNDDOWN((R1805+S1805)*0.2/Y1805+2000,0)</f>
        <v/>
      </c>
      <c r="AP1805" s="21">
        <f>ROUNDDOWN((T1805+U1805)*0.2/Z1805+2000,0)</f>
        <v/>
      </c>
      <c r="AQ1805" s="21">
        <f>AL1805-AK1805</f>
        <v/>
      </c>
      <c r="AR1805" s="21">
        <f>AM1805-AK1805</f>
        <v/>
      </c>
      <c r="AS1805" s="21">
        <f>AM1805-AL1805</f>
        <v/>
      </c>
      <c r="AT1805" s="21">
        <f>AK1805+C1805-AJ1805</f>
        <v/>
      </c>
      <c r="AU1805" s="21">
        <f>AL1805+C1805-AM1805</f>
        <v/>
      </c>
      <c r="AV1805" s="21">
        <f>AN1805+C1805-AM1805</f>
        <v/>
      </c>
    </row>
    <row r="1806">
      <c r="A1806" t="inlineStr">
        <is>
          <t>1万円刻み</t>
        </is>
      </c>
      <c r="B1806" s="21">
        <f>'5_1万円刻み'!$A$43</f>
        <v/>
      </c>
      <c r="C1806" s="21">
        <f>AO1806</f>
        <v/>
      </c>
      <c r="D1806" s="21" t="n">
        <v>0</v>
      </c>
      <c r="E1806" s="21">
        <f>ROUND(MIN(B1806/12,650000)*12*0.0915+MIN(B1806/12,1390000)*12*(0.0504+0)+B1806*0.005,0)</f>
        <v/>
      </c>
      <c r="F1806" s="21">
        <f>IF(B1806&lt;741000,0,IF(B1806&lt;2191000,B1806-740000,IF(B1806&lt;2193000,1451000,IF(B1806&lt;2196000,1453000,IF(B1806&lt;2200000,1456000,IF(B1806&lt;3600000,ROUND(ROUNDDOWN(B1806/4,-3)*2.8,0)-80000,IF(B1806&lt;6600000,ROUND(ROUNDDOWN(B1806/4,-3)*3.2,0)-440000,IF(B1806&lt;8500000,ROUNDDOWN(B1806*0.9,0)-1100000,B1806-1950000))))))))</f>
        <v/>
      </c>
      <c r="G1806" s="21">
        <f>IF(F1806&gt;23500000,NA(),IF(F1806&lt;=4890000,1040000,IF(F1806&lt;=6550000,670000,620000)))</f>
        <v/>
      </c>
      <c r="H1806" s="21">
        <f>IF(D1806&lt;=0,0,MAX(0,MIN(2000000,D1806-MIN(100000,ROUNDDOWN(F1806*0.05,0)))))</f>
        <v/>
      </c>
      <c r="I1806" s="21">
        <f>IF(C1806&lt;=2000,0,MIN(C1806,ROUNDDOWN(F1806*0.4,0))-2000)</f>
        <v/>
      </c>
      <c r="J1806" s="21">
        <f>MAX(0,ROUNDDOWN(F1806-E1806-G1806,-3))</f>
        <v/>
      </c>
      <c r="K1806" s="21">
        <f>MAX(0,ROUNDDOWN(F1806-E1806-G1806-H1806-I1806,-3))</f>
        <v/>
      </c>
      <c r="L1806" s="21">
        <f>MAX(0,ROUNDDOWN(F1806-E1806-G1806-H1806,-3))</f>
        <v/>
      </c>
      <c r="M1806" s="21">
        <f>IF(J1806&lt;=0,0,ROUNDDOWN((J1806*LOOKUP(J1806,{0,1950001,3300001,6950001,9000001,18000001,40000001},{0.05,0.1,0.2,0.23,0.33,0.4,0.45})-LOOKUP(J1806,{0,1950001,3300001,6950001,9000001,18000001,40000001},{0,97500,427500,636000,1536000,2796000,4796000}))*1.021,-2))</f>
        <v/>
      </c>
      <c r="N1806" s="21">
        <f>IF(K1806&lt;=0,0,ROUNDDOWN((K1806*LOOKUP(K1806,{0,1950001,3300001,6950001,9000001,18000001,40000001},{0.05,0.1,0.2,0.23,0.33,0.4,0.45})-LOOKUP(K1806,{0,1950001,3300001,6950001,9000001,18000001,40000001},{0,97500,427500,636000,1536000,2796000,4796000}))*1.021,-2))</f>
        <v/>
      </c>
      <c r="O1806" s="21">
        <f>IF(L1806&lt;=0,0,ROUNDDOWN((L1806*LOOKUP(L1806,{0,1950001,3300001,6950001,9000001,18000001,40000001},{0.05,0.1,0.2,0.23,0.33,0.4,0.45})-LOOKUP(L1806,{0,1950001,3300001,6950001,9000001,18000001,40000001},{0,97500,427500,636000,1536000,2796000,4796000}))*1.021,-2))</f>
        <v/>
      </c>
      <c r="P1806" s="21">
        <f>MAX(0,ROUNDDOWN(F1806-E1806-430000,-3))</f>
        <v/>
      </c>
      <c r="Q1806" s="21">
        <f>MAX(0,ROUNDDOWN(F1806-E1806-430000-H1806,-3))</f>
        <v/>
      </c>
      <c r="R1806" s="21">
        <f>IF(F1806&lt;=450000,0,MAX(0,P1806*0.06-MIN(50000,P1806)*0.03))</f>
        <v/>
      </c>
      <c r="S1806" s="21">
        <f>IF(F1806&lt;=450000,0,MAX(0,P1806*0.04-MIN(50000,P1806)*0.02))</f>
        <v/>
      </c>
      <c r="T1806" s="21">
        <f>IF(F1806&lt;=450000,0,MAX(0,Q1806*0.06-MIN(50000,Q1806)*0.03))</f>
        <v/>
      </c>
      <c r="U1806" s="21">
        <f>IF(F1806&lt;=450000,0,MAX(0,Q1806*0.04-MIN(50000,Q1806)*0.02))</f>
        <v/>
      </c>
      <c r="V1806" s="21">
        <f>50000+MAX(0,G1806-480000)</f>
        <v/>
      </c>
      <c r="W1806" s="21">
        <f>P1806-V1806</f>
        <v/>
      </c>
      <c r="X1806" s="21">
        <f>Q1806-V1806</f>
        <v/>
      </c>
      <c r="Y1806" s="22">
        <f>IF(W1806&lt;0,0.9,LOOKUP(W1806,{0,1950001,3300001,6950001,9000001,18000001,40000001},{0.84895,0.7979,0.6958,0.66517,0.56307,0.4916,0.44055}))</f>
        <v/>
      </c>
      <c r="Z1806" s="22">
        <f>IF(X1806&lt;0,0.9,LOOKUP(X1806,{0,1950001,3300001,6950001,9000001,18000001,40000001},{0.84895,0.7979,0.6958,0.66517,0.56307,0.4916,0.44055}))</f>
        <v/>
      </c>
      <c r="AA1806" s="22">
        <f>IF(W1806&lt;0,0,CHOOSE(MATCH(W1806,{0,1950001,3300001,6950001,9000001},1),5.105/84.895,10.21/79.79,20.42/69.58,23.483/66.517,33.693/56.307))</f>
        <v/>
      </c>
      <c r="AB1806" s="21">
        <f>IF(C1806&lt;=2000,0,(MIN(C1806,ROUNDDOWN(F1806*0.3,0))-2000)*0.1)</f>
        <v/>
      </c>
      <c r="AC1806" s="21">
        <f>IF(C1806&lt;=2000,0,MIN((C1806-2000)*Y1806,(R1806+S1806)*0.2))</f>
        <v/>
      </c>
      <c r="AD1806" s="21">
        <f>IF(C1806&lt;=2000,0,MIN((C1806-2000)*Z1806,(T1806+U1806)*0.2))</f>
        <v/>
      </c>
      <c r="AE1806" s="21">
        <f>AC1806*AA1806</f>
        <v/>
      </c>
      <c r="AF1806" s="21">
        <f>ROUNDDOWN(R1806,-2)+ROUNDDOWN(S1806,-2)</f>
        <v/>
      </c>
      <c r="AG1806" s="21">
        <f>ROUNDDOWN(MAX(0,R1806-(AB1806+AC1806+AE1806)*0.6),-2)+ROUNDDOWN(MAX(0,S1806-(AB1806+AC1806+AE1806)*0.4),-2)</f>
        <v/>
      </c>
      <c r="AH1806" s="21">
        <f>ROUNDDOWN(MAX(0,T1806-(AB1806+AD1806)*0.6),-2)+ROUNDDOWN(MAX(0,U1806-(AB1806+AD1806)*0.4),-2)</f>
        <v/>
      </c>
      <c r="AI1806" s="21">
        <f>ROUNDDOWN(T1806,-2)+ROUNDDOWN(U1806,-2)</f>
        <v/>
      </c>
      <c r="AJ1806" s="21">
        <f>M1806+AF1806</f>
        <v/>
      </c>
      <c r="AK1806" s="21">
        <f>M1806+AG1806</f>
        <v/>
      </c>
      <c r="AL1806" s="21">
        <f>N1806+AH1806</f>
        <v/>
      </c>
      <c r="AM1806" s="21">
        <f>O1806+AI1806</f>
        <v/>
      </c>
      <c r="AN1806" s="21">
        <f>N1806+AI1806</f>
        <v/>
      </c>
      <c r="AO1806" s="21">
        <f>ROUNDDOWN((R1806+S1806)*0.2/Y1806+2000,0)</f>
        <v/>
      </c>
      <c r="AP1806" s="21">
        <f>ROUNDDOWN((T1806+U1806)*0.2/Z1806+2000,0)</f>
        <v/>
      </c>
      <c r="AQ1806" s="21">
        <f>AL1806-AK1806</f>
        <v/>
      </c>
      <c r="AR1806" s="21">
        <f>AM1806-AK1806</f>
        <v/>
      </c>
      <c r="AS1806" s="21">
        <f>AM1806-AL1806</f>
        <v/>
      </c>
      <c r="AT1806" s="21">
        <f>AK1806+C1806-AJ1806</f>
        <v/>
      </c>
      <c r="AU1806" s="21">
        <f>AL1806+C1806-AM1806</f>
        <v/>
      </c>
      <c r="AV1806" s="21">
        <f>AN1806+C1806-AM1806</f>
        <v/>
      </c>
    </row>
    <row r="1807">
      <c r="A1807" t="inlineStr">
        <is>
          <t>1万円刻み</t>
        </is>
      </c>
      <c r="B1807" s="21">
        <f>'5_1万円刻み'!$A$44</f>
        <v/>
      </c>
      <c r="C1807" s="21">
        <f>AO1807</f>
        <v/>
      </c>
      <c r="D1807" s="21" t="n">
        <v>0</v>
      </c>
      <c r="E1807" s="21">
        <f>ROUND(MIN(B1807/12,650000)*12*0.0915+MIN(B1807/12,1390000)*12*(0.0504+0)+B1807*0.005,0)</f>
        <v/>
      </c>
      <c r="F1807" s="21">
        <f>IF(B1807&lt;741000,0,IF(B1807&lt;2191000,B1807-740000,IF(B1807&lt;2193000,1451000,IF(B1807&lt;2196000,1453000,IF(B1807&lt;2200000,1456000,IF(B1807&lt;3600000,ROUND(ROUNDDOWN(B1807/4,-3)*2.8,0)-80000,IF(B1807&lt;6600000,ROUND(ROUNDDOWN(B1807/4,-3)*3.2,0)-440000,IF(B1807&lt;8500000,ROUNDDOWN(B1807*0.9,0)-1100000,B1807-1950000))))))))</f>
        <v/>
      </c>
      <c r="G1807" s="21">
        <f>IF(F1807&gt;23500000,NA(),IF(F1807&lt;=4890000,1040000,IF(F1807&lt;=6550000,670000,620000)))</f>
        <v/>
      </c>
      <c r="H1807" s="21">
        <f>IF(D1807&lt;=0,0,MAX(0,MIN(2000000,D1807-MIN(100000,ROUNDDOWN(F1807*0.05,0)))))</f>
        <v/>
      </c>
      <c r="I1807" s="21">
        <f>IF(C1807&lt;=2000,0,MIN(C1807,ROUNDDOWN(F1807*0.4,0))-2000)</f>
        <v/>
      </c>
      <c r="J1807" s="21">
        <f>MAX(0,ROUNDDOWN(F1807-E1807-G1807,-3))</f>
        <v/>
      </c>
      <c r="K1807" s="21">
        <f>MAX(0,ROUNDDOWN(F1807-E1807-G1807-H1807-I1807,-3))</f>
        <v/>
      </c>
      <c r="L1807" s="21">
        <f>MAX(0,ROUNDDOWN(F1807-E1807-G1807-H1807,-3))</f>
        <v/>
      </c>
      <c r="M1807" s="21">
        <f>IF(J1807&lt;=0,0,ROUNDDOWN((J1807*LOOKUP(J1807,{0,1950001,3300001,6950001,9000001,18000001,40000001},{0.05,0.1,0.2,0.23,0.33,0.4,0.45})-LOOKUP(J1807,{0,1950001,3300001,6950001,9000001,18000001,40000001},{0,97500,427500,636000,1536000,2796000,4796000}))*1.021,-2))</f>
        <v/>
      </c>
      <c r="N1807" s="21">
        <f>IF(K1807&lt;=0,0,ROUNDDOWN((K1807*LOOKUP(K1807,{0,1950001,3300001,6950001,9000001,18000001,40000001},{0.05,0.1,0.2,0.23,0.33,0.4,0.45})-LOOKUP(K1807,{0,1950001,3300001,6950001,9000001,18000001,40000001},{0,97500,427500,636000,1536000,2796000,4796000}))*1.021,-2))</f>
        <v/>
      </c>
      <c r="O1807" s="21">
        <f>IF(L1807&lt;=0,0,ROUNDDOWN((L1807*LOOKUP(L1807,{0,1950001,3300001,6950001,9000001,18000001,40000001},{0.05,0.1,0.2,0.23,0.33,0.4,0.45})-LOOKUP(L1807,{0,1950001,3300001,6950001,9000001,18000001,40000001},{0,97500,427500,636000,1536000,2796000,4796000}))*1.021,-2))</f>
        <v/>
      </c>
      <c r="P1807" s="21">
        <f>MAX(0,ROUNDDOWN(F1807-E1807-430000,-3))</f>
        <v/>
      </c>
      <c r="Q1807" s="21">
        <f>MAX(0,ROUNDDOWN(F1807-E1807-430000-H1807,-3))</f>
        <v/>
      </c>
      <c r="R1807" s="21">
        <f>IF(F1807&lt;=450000,0,MAX(0,P1807*0.06-MIN(50000,P1807)*0.03))</f>
        <v/>
      </c>
      <c r="S1807" s="21">
        <f>IF(F1807&lt;=450000,0,MAX(0,P1807*0.04-MIN(50000,P1807)*0.02))</f>
        <v/>
      </c>
      <c r="T1807" s="21">
        <f>IF(F1807&lt;=450000,0,MAX(0,Q1807*0.06-MIN(50000,Q1807)*0.03))</f>
        <v/>
      </c>
      <c r="U1807" s="21">
        <f>IF(F1807&lt;=450000,0,MAX(0,Q1807*0.04-MIN(50000,Q1807)*0.02))</f>
        <v/>
      </c>
      <c r="V1807" s="21">
        <f>50000+MAX(0,G1807-480000)</f>
        <v/>
      </c>
      <c r="W1807" s="21">
        <f>P1807-V1807</f>
        <v/>
      </c>
      <c r="X1807" s="21">
        <f>Q1807-V1807</f>
        <v/>
      </c>
      <c r="Y1807" s="22">
        <f>IF(W1807&lt;0,0.9,LOOKUP(W1807,{0,1950001,3300001,6950001,9000001,18000001,40000001},{0.84895,0.7979,0.6958,0.66517,0.56307,0.4916,0.44055}))</f>
        <v/>
      </c>
      <c r="Z1807" s="22">
        <f>IF(X1807&lt;0,0.9,LOOKUP(X1807,{0,1950001,3300001,6950001,9000001,18000001,40000001},{0.84895,0.7979,0.6958,0.66517,0.56307,0.4916,0.44055}))</f>
        <v/>
      </c>
      <c r="AA1807" s="22">
        <f>IF(W1807&lt;0,0,CHOOSE(MATCH(W1807,{0,1950001,3300001,6950001,9000001},1),5.105/84.895,10.21/79.79,20.42/69.58,23.483/66.517,33.693/56.307))</f>
        <v/>
      </c>
      <c r="AB1807" s="21">
        <f>IF(C1807&lt;=2000,0,(MIN(C1807,ROUNDDOWN(F1807*0.3,0))-2000)*0.1)</f>
        <v/>
      </c>
      <c r="AC1807" s="21">
        <f>IF(C1807&lt;=2000,0,MIN((C1807-2000)*Y1807,(R1807+S1807)*0.2))</f>
        <v/>
      </c>
      <c r="AD1807" s="21">
        <f>IF(C1807&lt;=2000,0,MIN((C1807-2000)*Z1807,(T1807+U1807)*0.2))</f>
        <v/>
      </c>
      <c r="AE1807" s="21">
        <f>AC1807*AA1807</f>
        <v/>
      </c>
      <c r="AF1807" s="21">
        <f>ROUNDDOWN(R1807,-2)+ROUNDDOWN(S1807,-2)</f>
        <v/>
      </c>
      <c r="AG1807" s="21">
        <f>ROUNDDOWN(MAX(0,R1807-(AB1807+AC1807+AE1807)*0.6),-2)+ROUNDDOWN(MAX(0,S1807-(AB1807+AC1807+AE1807)*0.4),-2)</f>
        <v/>
      </c>
      <c r="AH1807" s="21">
        <f>ROUNDDOWN(MAX(0,T1807-(AB1807+AD1807)*0.6),-2)+ROUNDDOWN(MAX(0,U1807-(AB1807+AD1807)*0.4),-2)</f>
        <v/>
      </c>
      <c r="AI1807" s="21">
        <f>ROUNDDOWN(T1807,-2)+ROUNDDOWN(U1807,-2)</f>
        <v/>
      </c>
      <c r="AJ1807" s="21">
        <f>M1807+AF1807</f>
        <v/>
      </c>
      <c r="AK1807" s="21">
        <f>M1807+AG1807</f>
        <v/>
      </c>
      <c r="AL1807" s="21">
        <f>N1807+AH1807</f>
        <v/>
      </c>
      <c r="AM1807" s="21">
        <f>O1807+AI1807</f>
        <v/>
      </c>
      <c r="AN1807" s="21">
        <f>N1807+AI1807</f>
        <v/>
      </c>
      <c r="AO1807" s="21">
        <f>ROUNDDOWN((R1807+S1807)*0.2/Y1807+2000,0)</f>
        <v/>
      </c>
      <c r="AP1807" s="21">
        <f>ROUNDDOWN((T1807+U1807)*0.2/Z1807+2000,0)</f>
        <v/>
      </c>
      <c r="AQ1807" s="21">
        <f>AL1807-AK1807</f>
        <v/>
      </c>
      <c r="AR1807" s="21">
        <f>AM1807-AK1807</f>
        <v/>
      </c>
      <c r="AS1807" s="21">
        <f>AM1807-AL1807</f>
        <v/>
      </c>
      <c r="AT1807" s="21">
        <f>AK1807+C1807-AJ1807</f>
        <v/>
      </c>
      <c r="AU1807" s="21">
        <f>AL1807+C1807-AM1807</f>
        <v/>
      </c>
      <c r="AV1807" s="21">
        <f>AN1807+C1807-AM1807</f>
        <v/>
      </c>
    </row>
    <row r="1808">
      <c r="A1808" t="inlineStr">
        <is>
          <t>1万円刻み</t>
        </is>
      </c>
      <c r="B1808" s="21">
        <f>'5_1万円刻み'!$A$45</f>
        <v/>
      </c>
      <c r="C1808" s="21">
        <f>AO1808</f>
        <v/>
      </c>
      <c r="D1808" s="21" t="n">
        <v>0</v>
      </c>
      <c r="E1808" s="21">
        <f>ROUND(MIN(B1808/12,650000)*12*0.0915+MIN(B1808/12,1390000)*12*(0.0504+0)+B1808*0.005,0)</f>
        <v/>
      </c>
      <c r="F1808" s="21">
        <f>IF(B1808&lt;741000,0,IF(B1808&lt;2191000,B1808-740000,IF(B1808&lt;2193000,1451000,IF(B1808&lt;2196000,1453000,IF(B1808&lt;2200000,1456000,IF(B1808&lt;3600000,ROUND(ROUNDDOWN(B1808/4,-3)*2.8,0)-80000,IF(B1808&lt;6600000,ROUND(ROUNDDOWN(B1808/4,-3)*3.2,0)-440000,IF(B1808&lt;8500000,ROUNDDOWN(B1808*0.9,0)-1100000,B1808-1950000))))))))</f>
        <v/>
      </c>
      <c r="G1808" s="21">
        <f>IF(F1808&gt;23500000,NA(),IF(F1808&lt;=4890000,1040000,IF(F1808&lt;=6550000,670000,620000)))</f>
        <v/>
      </c>
      <c r="H1808" s="21">
        <f>IF(D1808&lt;=0,0,MAX(0,MIN(2000000,D1808-MIN(100000,ROUNDDOWN(F1808*0.05,0)))))</f>
        <v/>
      </c>
      <c r="I1808" s="21">
        <f>IF(C1808&lt;=2000,0,MIN(C1808,ROUNDDOWN(F1808*0.4,0))-2000)</f>
        <v/>
      </c>
      <c r="J1808" s="21">
        <f>MAX(0,ROUNDDOWN(F1808-E1808-G1808,-3))</f>
        <v/>
      </c>
      <c r="K1808" s="21">
        <f>MAX(0,ROUNDDOWN(F1808-E1808-G1808-H1808-I1808,-3))</f>
        <v/>
      </c>
      <c r="L1808" s="21">
        <f>MAX(0,ROUNDDOWN(F1808-E1808-G1808-H1808,-3))</f>
        <v/>
      </c>
      <c r="M1808" s="21">
        <f>IF(J1808&lt;=0,0,ROUNDDOWN((J1808*LOOKUP(J1808,{0,1950001,3300001,6950001,9000001,18000001,40000001},{0.05,0.1,0.2,0.23,0.33,0.4,0.45})-LOOKUP(J1808,{0,1950001,3300001,6950001,9000001,18000001,40000001},{0,97500,427500,636000,1536000,2796000,4796000}))*1.021,-2))</f>
        <v/>
      </c>
      <c r="N1808" s="21">
        <f>IF(K1808&lt;=0,0,ROUNDDOWN((K1808*LOOKUP(K1808,{0,1950001,3300001,6950001,9000001,18000001,40000001},{0.05,0.1,0.2,0.23,0.33,0.4,0.45})-LOOKUP(K1808,{0,1950001,3300001,6950001,9000001,18000001,40000001},{0,97500,427500,636000,1536000,2796000,4796000}))*1.021,-2))</f>
        <v/>
      </c>
      <c r="O1808" s="21">
        <f>IF(L1808&lt;=0,0,ROUNDDOWN((L1808*LOOKUP(L1808,{0,1950001,3300001,6950001,9000001,18000001,40000001},{0.05,0.1,0.2,0.23,0.33,0.4,0.45})-LOOKUP(L1808,{0,1950001,3300001,6950001,9000001,18000001,40000001},{0,97500,427500,636000,1536000,2796000,4796000}))*1.021,-2))</f>
        <v/>
      </c>
      <c r="P1808" s="21">
        <f>MAX(0,ROUNDDOWN(F1808-E1808-430000,-3))</f>
        <v/>
      </c>
      <c r="Q1808" s="21">
        <f>MAX(0,ROUNDDOWN(F1808-E1808-430000-H1808,-3))</f>
        <v/>
      </c>
      <c r="R1808" s="21">
        <f>IF(F1808&lt;=450000,0,MAX(0,P1808*0.06-MIN(50000,P1808)*0.03))</f>
        <v/>
      </c>
      <c r="S1808" s="21">
        <f>IF(F1808&lt;=450000,0,MAX(0,P1808*0.04-MIN(50000,P1808)*0.02))</f>
        <v/>
      </c>
      <c r="T1808" s="21">
        <f>IF(F1808&lt;=450000,0,MAX(0,Q1808*0.06-MIN(50000,Q1808)*0.03))</f>
        <v/>
      </c>
      <c r="U1808" s="21">
        <f>IF(F1808&lt;=450000,0,MAX(0,Q1808*0.04-MIN(50000,Q1808)*0.02))</f>
        <v/>
      </c>
      <c r="V1808" s="21">
        <f>50000+MAX(0,G1808-480000)</f>
        <v/>
      </c>
      <c r="W1808" s="21">
        <f>P1808-V1808</f>
        <v/>
      </c>
      <c r="X1808" s="21">
        <f>Q1808-V1808</f>
        <v/>
      </c>
      <c r="Y1808" s="22">
        <f>IF(W1808&lt;0,0.9,LOOKUP(W1808,{0,1950001,3300001,6950001,9000001,18000001,40000001},{0.84895,0.7979,0.6958,0.66517,0.56307,0.4916,0.44055}))</f>
        <v/>
      </c>
      <c r="Z1808" s="22">
        <f>IF(X1808&lt;0,0.9,LOOKUP(X1808,{0,1950001,3300001,6950001,9000001,18000001,40000001},{0.84895,0.7979,0.6958,0.66517,0.56307,0.4916,0.44055}))</f>
        <v/>
      </c>
      <c r="AA1808" s="22">
        <f>IF(W1808&lt;0,0,CHOOSE(MATCH(W1808,{0,1950001,3300001,6950001,9000001},1),5.105/84.895,10.21/79.79,20.42/69.58,23.483/66.517,33.693/56.307))</f>
        <v/>
      </c>
      <c r="AB1808" s="21">
        <f>IF(C1808&lt;=2000,0,(MIN(C1808,ROUNDDOWN(F1808*0.3,0))-2000)*0.1)</f>
        <v/>
      </c>
      <c r="AC1808" s="21">
        <f>IF(C1808&lt;=2000,0,MIN((C1808-2000)*Y1808,(R1808+S1808)*0.2))</f>
        <v/>
      </c>
      <c r="AD1808" s="21">
        <f>IF(C1808&lt;=2000,0,MIN((C1808-2000)*Z1808,(T1808+U1808)*0.2))</f>
        <v/>
      </c>
      <c r="AE1808" s="21">
        <f>AC1808*AA1808</f>
        <v/>
      </c>
      <c r="AF1808" s="21">
        <f>ROUNDDOWN(R1808,-2)+ROUNDDOWN(S1808,-2)</f>
        <v/>
      </c>
      <c r="AG1808" s="21">
        <f>ROUNDDOWN(MAX(0,R1808-(AB1808+AC1808+AE1808)*0.6),-2)+ROUNDDOWN(MAX(0,S1808-(AB1808+AC1808+AE1808)*0.4),-2)</f>
        <v/>
      </c>
      <c r="AH1808" s="21">
        <f>ROUNDDOWN(MAX(0,T1808-(AB1808+AD1808)*0.6),-2)+ROUNDDOWN(MAX(0,U1808-(AB1808+AD1808)*0.4),-2)</f>
        <v/>
      </c>
      <c r="AI1808" s="21">
        <f>ROUNDDOWN(T1808,-2)+ROUNDDOWN(U1808,-2)</f>
        <v/>
      </c>
      <c r="AJ1808" s="21">
        <f>M1808+AF1808</f>
        <v/>
      </c>
      <c r="AK1808" s="21">
        <f>M1808+AG1808</f>
        <v/>
      </c>
      <c r="AL1808" s="21">
        <f>N1808+AH1808</f>
        <v/>
      </c>
      <c r="AM1808" s="21">
        <f>O1808+AI1808</f>
        <v/>
      </c>
      <c r="AN1808" s="21">
        <f>N1808+AI1808</f>
        <v/>
      </c>
      <c r="AO1808" s="21">
        <f>ROUNDDOWN((R1808+S1808)*0.2/Y1808+2000,0)</f>
        <v/>
      </c>
      <c r="AP1808" s="21">
        <f>ROUNDDOWN((T1808+U1808)*0.2/Z1808+2000,0)</f>
        <v/>
      </c>
      <c r="AQ1808" s="21">
        <f>AL1808-AK1808</f>
        <v/>
      </c>
      <c r="AR1808" s="21">
        <f>AM1808-AK1808</f>
        <v/>
      </c>
      <c r="AS1808" s="21">
        <f>AM1808-AL1808</f>
        <v/>
      </c>
      <c r="AT1808" s="21">
        <f>AK1808+C1808-AJ1808</f>
        <v/>
      </c>
      <c r="AU1808" s="21">
        <f>AL1808+C1808-AM1808</f>
        <v/>
      </c>
      <c r="AV1808" s="21">
        <f>AN1808+C1808-AM1808</f>
        <v/>
      </c>
    </row>
    <row r="1809">
      <c r="A1809" t="inlineStr">
        <is>
          <t>1万円刻み</t>
        </is>
      </c>
      <c r="B1809" s="21">
        <f>'5_1万円刻み'!$A$46</f>
        <v/>
      </c>
      <c r="C1809" s="21">
        <f>AO1809</f>
        <v/>
      </c>
      <c r="D1809" s="21" t="n">
        <v>0</v>
      </c>
      <c r="E1809" s="21">
        <f>ROUND(MIN(B1809/12,650000)*12*0.0915+MIN(B1809/12,1390000)*12*(0.0504+0)+B1809*0.005,0)</f>
        <v/>
      </c>
      <c r="F1809" s="21">
        <f>IF(B1809&lt;741000,0,IF(B1809&lt;2191000,B1809-740000,IF(B1809&lt;2193000,1451000,IF(B1809&lt;2196000,1453000,IF(B1809&lt;2200000,1456000,IF(B1809&lt;3600000,ROUND(ROUNDDOWN(B1809/4,-3)*2.8,0)-80000,IF(B1809&lt;6600000,ROUND(ROUNDDOWN(B1809/4,-3)*3.2,0)-440000,IF(B1809&lt;8500000,ROUNDDOWN(B1809*0.9,0)-1100000,B1809-1950000))))))))</f>
        <v/>
      </c>
      <c r="G1809" s="21">
        <f>IF(F1809&gt;23500000,NA(),IF(F1809&lt;=4890000,1040000,IF(F1809&lt;=6550000,670000,620000)))</f>
        <v/>
      </c>
      <c r="H1809" s="21">
        <f>IF(D1809&lt;=0,0,MAX(0,MIN(2000000,D1809-MIN(100000,ROUNDDOWN(F1809*0.05,0)))))</f>
        <v/>
      </c>
      <c r="I1809" s="21">
        <f>IF(C1809&lt;=2000,0,MIN(C1809,ROUNDDOWN(F1809*0.4,0))-2000)</f>
        <v/>
      </c>
      <c r="J1809" s="21">
        <f>MAX(0,ROUNDDOWN(F1809-E1809-G1809,-3))</f>
        <v/>
      </c>
      <c r="K1809" s="21">
        <f>MAX(0,ROUNDDOWN(F1809-E1809-G1809-H1809-I1809,-3))</f>
        <v/>
      </c>
      <c r="L1809" s="21">
        <f>MAX(0,ROUNDDOWN(F1809-E1809-G1809-H1809,-3))</f>
        <v/>
      </c>
      <c r="M1809" s="21">
        <f>IF(J1809&lt;=0,0,ROUNDDOWN((J1809*LOOKUP(J1809,{0,1950001,3300001,6950001,9000001,18000001,40000001},{0.05,0.1,0.2,0.23,0.33,0.4,0.45})-LOOKUP(J1809,{0,1950001,3300001,6950001,9000001,18000001,40000001},{0,97500,427500,636000,1536000,2796000,4796000}))*1.021,-2))</f>
        <v/>
      </c>
      <c r="N1809" s="21">
        <f>IF(K1809&lt;=0,0,ROUNDDOWN((K1809*LOOKUP(K1809,{0,1950001,3300001,6950001,9000001,18000001,40000001},{0.05,0.1,0.2,0.23,0.33,0.4,0.45})-LOOKUP(K1809,{0,1950001,3300001,6950001,9000001,18000001,40000001},{0,97500,427500,636000,1536000,2796000,4796000}))*1.021,-2))</f>
        <v/>
      </c>
      <c r="O1809" s="21">
        <f>IF(L1809&lt;=0,0,ROUNDDOWN((L1809*LOOKUP(L1809,{0,1950001,3300001,6950001,9000001,18000001,40000001},{0.05,0.1,0.2,0.23,0.33,0.4,0.45})-LOOKUP(L1809,{0,1950001,3300001,6950001,9000001,18000001,40000001},{0,97500,427500,636000,1536000,2796000,4796000}))*1.021,-2))</f>
        <v/>
      </c>
      <c r="P1809" s="21">
        <f>MAX(0,ROUNDDOWN(F1809-E1809-430000,-3))</f>
        <v/>
      </c>
      <c r="Q1809" s="21">
        <f>MAX(0,ROUNDDOWN(F1809-E1809-430000-H1809,-3))</f>
        <v/>
      </c>
      <c r="R1809" s="21">
        <f>IF(F1809&lt;=450000,0,MAX(0,P1809*0.06-MIN(50000,P1809)*0.03))</f>
        <v/>
      </c>
      <c r="S1809" s="21">
        <f>IF(F1809&lt;=450000,0,MAX(0,P1809*0.04-MIN(50000,P1809)*0.02))</f>
        <v/>
      </c>
      <c r="T1809" s="21">
        <f>IF(F1809&lt;=450000,0,MAX(0,Q1809*0.06-MIN(50000,Q1809)*0.03))</f>
        <v/>
      </c>
      <c r="U1809" s="21">
        <f>IF(F1809&lt;=450000,0,MAX(0,Q1809*0.04-MIN(50000,Q1809)*0.02))</f>
        <v/>
      </c>
      <c r="V1809" s="21">
        <f>50000+MAX(0,G1809-480000)</f>
        <v/>
      </c>
      <c r="W1809" s="21">
        <f>P1809-V1809</f>
        <v/>
      </c>
      <c r="X1809" s="21">
        <f>Q1809-V1809</f>
        <v/>
      </c>
      <c r="Y1809" s="22">
        <f>IF(W1809&lt;0,0.9,LOOKUP(W1809,{0,1950001,3300001,6950001,9000001,18000001,40000001},{0.84895,0.7979,0.6958,0.66517,0.56307,0.4916,0.44055}))</f>
        <v/>
      </c>
      <c r="Z1809" s="22">
        <f>IF(X1809&lt;0,0.9,LOOKUP(X1809,{0,1950001,3300001,6950001,9000001,18000001,40000001},{0.84895,0.7979,0.6958,0.66517,0.56307,0.4916,0.44055}))</f>
        <v/>
      </c>
      <c r="AA1809" s="22">
        <f>IF(W1809&lt;0,0,CHOOSE(MATCH(W1809,{0,1950001,3300001,6950001,9000001},1),5.105/84.895,10.21/79.79,20.42/69.58,23.483/66.517,33.693/56.307))</f>
        <v/>
      </c>
      <c r="AB1809" s="21">
        <f>IF(C1809&lt;=2000,0,(MIN(C1809,ROUNDDOWN(F1809*0.3,0))-2000)*0.1)</f>
        <v/>
      </c>
      <c r="AC1809" s="21">
        <f>IF(C1809&lt;=2000,0,MIN((C1809-2000)*Y1809,(R1809+S1809)*0.2))</f>
        <v/>
      </c>
      <c r="AD1809" s="21">
        <f>IF(C1809&lt;=2000,0,MIN((C1809-2000)*Z1809,(T1809+U1809)*0.2))</f>
        <v/>
      </c>
      <c r="AE1809" s="21">
        <f>AC1809*AA1809</f>
        <v/>
      </c>
      <c r="AF1809" s="21">
        <f>ROUNDDOWN(R1809,-2)+ROUNDDOWN(S1809,-2)</f>
        <v/>
      </c>
      <c r="AG1809" s="21">
        <f>ROUNDDOWN(MAX(0,R1809-(AB1809+AC1809+AE1809)*0.6),-2)+ROUNDDOWN(MAX(0,S1809-(AB1809+AC1809+AE1809)*0.4),-2)</f>
        <v/>
      </c>
      <c r="AH1809" s="21">
        <f>ROUNDDOWN(MAX(0,T1809-(AB1809+AD1809)*0.6),-2)+ROUNDDOWN(MAX(0,U1809-(AB1809+AD1809)*0.4),-2)</f>
        <v/>
      </c>
      <c r="AI1809" s="21">
        <f>ROUNDDOWN(T1809,-2)+ROUNDDOWN(U1809,-2)</f>
        <v/>
      </c>
      <c r="AJ1809" s="21">
        <f>M1809+AF1809</f>
        <v/>
      </c>
      <c r="AK1809" s="21">
        <f>M1809+AG1809</f>
        <v/>
      </c>
      <c r="AL1809" s="21">
        <f>N1809+AH1809</f>
        <v/>
      </c>
      <c r="AM1809" s="21">
        <f>O1809+AI1809</f>
        <v/>
      </c>
      <c r="AN1809" s="21">
        <f>N1809+AI1809</f>
        <v/>
      </c>
      <c r="AO1809" s="21">
        <f>ROUNDDOWN((R1809+S1809)*0.2/Y1809+2000,0)</f>
        <v/>
      </c>
      <c r="AP1809" s="21">
        <f>ROUNDDOWN((T1809+U1809)*0.2/Z1809+2000,0)</f>
        <v/>
      </c>
      <c r="AQ1809" s="21">
        <f>AL1809-AK1809</f>
        <v/>
      </c>
      <c r="AR1809" s="21">
        <f>AM1809-AK1809</f>
        <v/>
      </c>
      <c r="AS1809" s="21">
        <f>AM1809-AL1809</f>
        <v/>
      </c>
      <c r="AT1809" s="21">
        <f>AK1809+C1809-AJ1809</f>
        <v/>
      </c>
      <c r="AU1809" s="21">
        <f>AL1809+C1809-AM1809</f>
        <v/>
      </c>
      <c r="AV1809" s="21">
        <f>AN1809+C1809-AM1809</f>
        <v/>
      </c>
    </row>
    <row r="1810">
      <c r="A1810" t="inlineStr">
        <is>
          <t>1万円刻み</t>
        </is>
      </c>
      <c r="B1810" s="21">
        <f>'5_1万円刻み'!$A$47</f>
        <v/>
      </c>
      <c r="C1810" s="21">
        <f>AO1810</f>
        <v/>
      </c>
      <c r="D1810" s="21" t="n">
        <v>0</v>
      </c>
      <c r="E1810" s="21">
        <f>ROUND(MIN(B1810/12,650000)*12*0.0915+MIN(B1810/12,1390000)*12*(0.0504+0)+B1810*0.005,0)</f>
        <v/>
      </c>
      <c r="F1810" s="21">
        <f>IF(B1810&lt;741000,0,IF(B1810&lt;2191000,B1810-740000,IF(B1810&lt;2193000,1451000,IF(B1810&lt;2196000,1453000,IF(B1810&lt;2200000,1456000,IF(B1810&lt;3600000,ROUND(ROUNDDOWN(B1810/4,-3)*2.8,0)-80000,IF(B1810&lt;6600000,ROUND(ROUNDDOWN(B1810/4,-3)*3.2,0)-440000,IF(B1810&lt;8500000,ROUNDDOWN(B1810*0.9,0)-1100000,B1810-1950000))))))))</f>
        <v/>
      </c>
      <c r="G1810" s="21">
        <f>IF(F1810&gt;23500000,NA(),IF(F1810&lt;=4890000,1040000,IF(F1810&lt;=6550000,670000,620000)))</f>
        <v/>
      </c>
      <c r="H1810" s="21">
        <f>IF(D1810&lt;=0,0,MAX(0,MIN(2000000,D1810-MIN(100000,ROUNDDOWN(F1810*0.05,0)))))</f>
        <v/>
      </c>
      <c r="I1810" s="21">
        <f>IF(C1810&lt;=2000,0,MIN(C1810,ROUNDDOWN(F1810*0.4,0))-2000)</f>
        <v/>
      </c>
      <c r="J1810" s="21">
        <f>MAX(0,ROUNDDOWN(F1810-E1810-G1810,-3))</f>
        <v/>
      </c>
      <c r="K1810" s="21">
        <f>MAX(0,ROUNDDOWN(F1810-E1810-G1810-H1810-I1810,-3))</f>
        <v/>
      </c>
      <c r="L1810" s="21">
        <f>MAX(0,ROUNDDOWN(F1810-E1810-G1810-H1810,-3))</f>
        <v/>
      </c>
      <c r="M1810" s="21">
        <f>IF(J1810&lt;=0,0,ROUNDDOWN((J1810*LOOKUP(J1810,{0,1950001,3300001,6950001,9000001,18000001,40000001},{0.05,0.1,0.2,0.23,0.33,0.4,0.45})-LOOKUP(J1810,{0,1950001,3300001,6950001,9000001,18000001,40000001},{0,97500,427500,636000,1536000,2796000,4796000}))*1.021,-2))</f>
        <v/>
      </c>
      <c r="N1810" s="21">
        <f>IF(K1810&lt;=0,0,ROUNDDOWN((K1810*LOOKUP(K1810,{0,1950001,3300001,6950001,9000001,18000001,40000001},{0.05,0.1,0.2,0.23,0.33,0.4,0.45})-LOOKUP(K1810,{0,1950001,3300001,6950001,9000001,18000001,40000001},{0,97500,427500,636000,1536000,2796000,4796000}))*1.021,-2))</f>
        <v/>
      </c>
      <c r="O1810" s="21">
        <f>IF(L1810&lt;=0,0,ROUNDDOWN((L1810*LOOKUP(L1810,{0,1950001,3300001,6950001,9000001,18000001,40000001},{0.05,0.1,0.2,0.23,0.33,0.4,0.45})-LOOKUP(L1810,{0,1950001,3300001,6950001,9000001,18000001,40000001},{0,97500,427500,636000,1536000,2796000,4796000}))*1.021,-2))</f>
        <v/>
      </c>
      <c r="P1810" s="21">
        <f>MAX(0,ROUNDDOWN(F1810-E1810-430000,-3))</f>
        <v/>
      </c>
      <c r="Q1810" s="21">
        <f>MAX(0,ROUNDDOWN(F1810-E1810-430000-H1810,-3))</f>
        <v/>
      </c>
      <c r="R1810" s="21">
        <f>IF(F1810&lt;=450000,0,MAX(0,P1810*0.06-MIN(50000,P1810)*0.03))</f>
        <v/>
      </c>
      <c r="S1810" s="21">
        <f>IF(F1810&lt;=450000,0,MAX(0,P1810*0.04-MIN(50000,P1810)*0.02))</f>
        <v/>
      </c>
      <c r="T1810" s="21">
        <f>IF(F1810&lt;=450000,0,MAX(0,Q1810*0.06-MIN(50000,Q1810)*0.03))</f>
        <v/>
      </c>
      <c r="U1810" s="21">
        <f>IF(F1810&lt;=450000,0,MAX(0,Q1810*0.04-MIN(50000,Q1810)*0.02))</f>
        <v/>
      </c>
      <c r="V1810" s="21">
        <f>50000+MAX(0,G1810-480000)</f>
        <v/>
      </c>
      <c r="W1810" s="21">
        <f>P1810-V1810</f>
        <v/>
      </c>
      <c r="X1810" s="21">
        <f>Q1810-V1810</f>
        <v/>
      </c>
      <c r="Y1810" s="22">
        <f>IF(W1810&lt;0,0.9,LOOKUP(W1810,{0,1950001,3300001,6950001,9000001,18000001,40000001},{0.84895,0.7979,0.6958,0.66517,0.56307,0.4916,0.44055}))</f>
        <v/>
      </c>
      <c r="Z1810" s="22">
        <f>IF(X1810&lt;0,0.9,LOOKUP(X1810,{0,1950001,3300001,6950001,9000001,18000001,40000001},{0.84895,0.7979,0.6958,0.66517,0.56307,0.4916,0.44055}))</f>
        <v/>
      </c>
      <c r="AA1810" s="22">
        <f>IF(W1810&lt;0,0,CHOOSE(MATCH(W1810,{0,1950001,3300001,6950001,9000001},1),5.105/84.895,10.21/79.79,20.42/69.58,23.483/66.517,33.693/56.307))</f>
        <v/>
      </c>
      <c r="AB1810" s="21">
        <f>IF(C1810&lt;=2000,0,(MIN(C1810,ROUNDDOWN(F1810*0.3,0))-2000)*0.1)</f>
        <v/>
      </c>
      <c r="AC1810" s="21">
        <f>IF(C1810&lt;=2000,0,MIN((C1810-2000)*Y1810,(R1810+S1810)*0.2))</f>
        <v/>
      </c>
      <c r="AD1810" s="21">
        <f>IF(C1810&lt;=2000,0,MIN((C1810-2000)*Z1810,(T1810+U1810)*0.2))</f>
        <v/>
      </c>
      <c r="AE1810" s="21">
        <f>AC1810*AA1810</f>
        <v/>
      </c>
      <c r="AF1810" s="21">
        <f>ROUNDDOWN(R1810,-2)+ROUNDDOWN(S1810,-2)</f>
        <v/>
      </c>
      <c r="AG1810" s="21">
        <f>ROUNDDOWN(MAX(0,R1810-(AB1810+AC1810+AE1810)*0.6),-2)+ROUNDDOWN(MAX(0,S1810-(AB1810+AC1810+AE1810)*0.4),-2)</f>
        <v/>
      </c>
      <c r="AH1810" s="21">
        <f>ROUNDDOWN(MAX(0,T1810-(AB1810+AD1810)*0.6),-2)+ROUNDDOWN(MAX(0,U1810-(AB1810+AD1810)*0.4),-2)</f>
        <v/>
      </c>
      <c r="AI1810" s="21">
        <f>ROUNDDOWN(T1810,-2)+ROUNDDOWN(U1810,-2)</f>
        <v/>
      </c>
      <c r="AJ1810" s="21">
        <f>M1810+AF1810</f>
        <v/>
      </c>
      <c r="AK1810" s="21">
        <f>M1810+AG1810</f>
        <v/>
      </c>
      <c r="AL1810" s="21">
        <f>N1810+AH1810</f>
        <v/>
      </c>
      <c r="AM1810" s="21">
        <f>O1810+AI1810</f>
        <v/>
      </c>
      <c r="AN1810" s="21">
        <f>N1810+AI1810</f>
        <v/>
      </c>
      <c r="AO1810" s="21">
        <f>ROUNDDOWN((R1810+S1810)*0.2/Y1810+2000,0)</f>
        <v/>
      </c>
      <c r="AP1810" s="21">
        <f>ROUNDDOWN((T1810+U1810)*0.2/Z1810+2000,0)</f>
        <v/>
      </c>
      <c r="AQ1810" s="21">
        <f>AL1810-AK1810</f>
        <v/>
      </c>
      <c r="AR1810" s="21">
        <f>AM1810-AK1810</f>
        <v/>
      </c>
      <c r="AS1810" s="21">
        <f>AM1810-AL1810</f>
        <v/>
      </c>
      <c r="AT1810" s="21">
        <f>AK1810+C1810-AJ1810</f>
        <v/>
      </c>
      <c r="AU1810" s="21">
        <f>AL1810+C1810-AM1810</f>
        <v/>
      </c>
      <c r="AV1810" s="21">
        <f>AN1810+C1810-AM1810</f>
        <v/>
      </c>
    </row>
    <row r="1811">
      <c r="A1811" t="inlineStr">
        <is>
          <t>1万円刻み</t>
        </is>
      </c>
      <c r="B1811" s="21">
        <f>'5_1万円刻み'!$A$48</f>
        <v/>
      </c>
      <c r="C1811" s="21">
        <f>AO1811</f>
        <v/>
      </c>
      <c r="D1811" s="21" t="n">
        <v>0</v>
      </c>
      <c r="E1811" s="21">
        <f>ROUND(MIN(B1811/12,650000)*12*0.0915+MIN(B1811/12,1390000)*12*(0.0504+0)+B1811*0.005,0)</f>
        <v/>
      </c>
      <c r="F1811" s="21">
        <f>IF(B1811&lt;741000,0,IF(B1811&lt;2191000,B1811-740000,IF(B1811&lt;2193000,1451000,IF(B1811&lt;2196000,1453000,IF(B1811&lt;2200000,1456000,IF(B1811&lt;3600000,ROUND(ROUNDDOWN(B1811/4,-3)*2.8,0)-80000,IF(B1811&lt;6600000,ROUND(ROUNDDOWN(B1811/4,-3)*3.2,0)-440000,IF(B1811&lt;8500000,ROUNDDOWN(B1811*0.9,0)-1100000,B1811-1950000))))))))</f>
        <v/>
      </c>
      <c r="G1811" s="21">
        <f>IF(F1811&gt;23500000,NA(),IF(F1811&lt;=4890000,1040000,IF(F1811&lt;=6550000,670000,620000)))</f>
        <v/>
      </c>
      <c r="H1811" s="21">
        <f>IF(D1811&lt;=0,0,MAX(0,MIN(2000000,D1811-MIN(100000,ROUNDDOWN(F1811*0.05,0)))))</f>
        <v/>
      </c>
      <c r="I1811" s="21">
        <f>IF(C1811&lt;=2000,0,MIN(C1811,ROUNDDOWN(F1811*0.4,0))-2000)</f>
        <v/>
      </c>
      <c r="J1811" s="21">
        <f>MAX(0,ROUNDDOWN(F1811-E1811-G1811,-3))</f>
        <v/>
      </c>
      <c r="K1811" s="21">
        <f>MAX(0,ROUNDDOWN(F1811-E1811-G1811-H1811-I1811,-3))</f>
        <v/>
      </c>
      <c r="L1811" s="21">
        <f>MAX(0,ROUNDDOWN(F1811-E1811-G1811-H1811,-3))</f>
        <v/>
      </c>
      <c r="M1811" s="21">
        <f>IF(J1811&lt;=0,0,ROUNDDOWN((J1811*LOOKUP(J1811,{0,1950001,3300001,6950001,9000001,18000001,40000001},{0.05,0.1,0.2,0.23,0.33,0.4,0.45})-LOOKUP(J1811,{0,1950001,3300001,6950001,9000001,18000001,40000001},{0,97500,427500,636000,1536000,2796000,4796000}))*1.021,-2))</f>
        <v/>
      </c>
      <c r="N1811" s="21">
        <f>IF(K1811&lt;=0,0,ROUNDDOWN((K1811*LOOKUP(K1811,{0,1950001,3300001,6950001,9000001,18000001,40000001},{0.05,0.1,0.2,0.23,0.33,0.4,0.45})-LOOKUP(K1811,{0,1950001,3300001,6950001,9000001,18000001,40000001},{0,97500,427500,636000,1536000,2796000,4796000}))*1.021,-2))</f>
        <v/>
      </c>
      <c r="O1811" s="21">
        <f>IF(L1811&lt;=0,0,ROUNDDOWN((L1811*LOOKUP(L1811,{0,1950001,3300001,6950001,9000001,18000001,40000001},{0.05,0.1,0.2,0.23,0.33,0.4,0.45})-LOOKUP(L1811,{0,1950001,3300001,6950001,9000001,18000001,40000001},{0,97500,427500,636000,1536000,2796000,4796000}))*1.021,-2))</f>
        <v/>
      </c>
      <c r="P1811" s="21">
        <f>MAX(0,ROUNDDOWN(F1811-E1811-430000,-3))</f>
        <v/>
      </c>
      <c r="Q1811" s="21">
        <f>MAX(0,ROUNDDOWN(F1811-E1811-430000-H1811,-3))</f>
        <v/>
      </c>
      <c r="R1811" s="21">
        <f>IF(F1811&lt;=450000,0,MAX(0,P1811*0.06-MIN(50000,P1811)*0.03))</f>
        <v/>
      </c>
      <c r="S1811" s="21">
        <f>IF(F1811&lt;=450000,0,MAX(0,P1811*0.04-MIN(50000,P1811)*0.02))</f>
        <v/>
      </c>
      <c r="T1811" s="21">
        <f>IF(F1811&lt;=450000,0,MAX(0,Q1811*0.06-MIN(50000,Q1811)*0.03))</f>
        <v/>
      </c>
      <c r="U1811" s="21">
        <f>IF(F1811&lt;=450000,0,MAX(0,Q1811*0.04-MIN(50000,Q1811)*0.02))</f>
        <v/>
      </c>
      <c r="V1811" s="21">
        <f>50000+MAX(0,G1811-480000)</f>
        <v/>
      </c>
      <c r="W1811" s="21">
        <f>P1811-V1811</f>
        <v/>
      </c>
      <c r="X1811" s="21">
        <f>Q1811-V1811</f>
        <v/>
      </c>
      <c r="Y1811" s="22">
        <f>IF(W1811&lt;0,0.9,LOOKUP(W1811,{0,1950001,3300001,6950001,9000001,18000001,40000001},{0.84895,0.7979,0.6958,0.66517,0.56307,0.4916,0.44055}))</f>
        <v/>
      </c>
      <c r="Z1811" s="22">
        <f>IF(X1811&lt;0,0.9,LOOKUP(X1811,{0,1950001,3300001,6950001,9000001,18000001,40000001},{0.84895,0.7979,0.6958,0.66517,0.56307,0.4916,0.44055}))</f>
        <v/>
      </c>
      <c r="AA1811" s="22">
        <f>IF(W1811&lt;0,0,CHOOSE(MATCH(W1811,{0,1950001,3300001,6950001,9000001},1),5.105/84.895,10.21/79.79,20.42/69.58,23.483/66.517,33.693/56.307))</f>
        <v/>
      </c>
      <c r="AB1811" s="21">
        <f>IF(C1811&lt;=2000,0,(MIN(C1811,ROUNDDOWN(F1811*0.3,0))-2000)*0.1)</f>
        <v/>
      </c>
      <c r="AC1811" s="21">
        <f>IF(C1811&lt;=2000,0,MIN((C1811-2000)*Y1811,(R1811+S1811)*0.2))</f>
        <v/>
      </c>
      <c r="AD1811" s="21">
        <f>IF(C1811&lt;=2000,0,MIN((C1811-2000)*Z1811,(T1811+U1811)*0.2))</f>
        <v/>
      </c>
      <c r="AE1811" s="21">
        <f>AC1811*AA1811</f>
        <v/>
      </c>
      <c r="AF1811" s="21">
        <f>ROUNDDOWN(R1811,-2)+ROUNDDOWN(S1811,-2)</f>
        <v/>
      </c>
      <c r="AG1811" s="21">
        <f>ROUNDDOWN(MAX(0,R1811-(AB1811+AC1811+AE1811)*0.6),-2)+ROUNDDOWN(MAX(0,S1811-(AB1811+AC1811+AE1811)*0.4),-2)</f>
        <v/>
      </c>
      <c r="AH1811" s="21">
        <f>ROUNDDOWN(MAX(0,T1811-(AB1811+AD1811)*0.6),-2)+ROUNDDOWN(MAX(0,U1811-(AB1811+AD1811)*0.4),-2)</f>
        <v/>
      </c>
      <c r="AI1811" s="21">
        <f>ROUNDDOWN(T1811,-2)+ROUNDDOWN(U1811,-2)</f>
        <v/>
      </c>
      <c r="AJ1811" s="21">
        <f>M1811+AF1811</f>
        <v/>
      </c>
      <c r="AK1811" s="21">
        <f>M1811+AG1811</f>
        <v/>
      </c>
      <c r="AL1811" s="21">
        <f>N1811+AH1811</f>
        <v/>
      </c>
      <c r="AM1811" s="21">
        <f>O1811+AI1811</f>
        <v/>
      </c>
      <c r="AN1811" s="21">
        <f>N1811+AI1811</f>
        <v/>
      </c>
      <c r="AO1811" s="21">
        <f>ROUNDDOWN((R1811+S1811)*0.2/Y1811+2000,0)</f>
        <v/>
      </c>
      <c r="AP1811" s="21">
        <f>ROUNDDOWN((T1811+U1811)*0.2/Z1811+2000,0)</f>
        <v/>
      </c>
      <c r="AQ1811" s="21">
        <f>AL1811-AK1811</f>
        <v/>
      </c>
      <c r="AR1811" s="21">
        <f>AM1811-AK1811</f>
        <v/>
      </c>
      <c r="AS1811" s="21">
        <f>AM1811-AL1811</f>
        <v/>
      </c>
      <c r="AT1811" s="21">
        <f>AK1811+C1811-AJ1811</f>
        <v/>
      </c>
      <c r="AU1811" s="21">
        <f>AL1811+C1811-AM1811</f>
        <v/>
      </c>
      <c r="AV1811" s="21">
        <f>AN1811+C1811-AM1811</f>
        <v/>
      </c>
    </row>
    <row r="1812">
      <c r="A1812" t="inlineStr">
        <is>
          <t>1万円刻み</t>
        </is>
      </c>
      <c r="B1812" s="21">
        <f>'5_1万円刻み'!$A$49</f>
        <v/>
      </c>
      <c r="C1812" s="21">
        <f>AO1812</f>
        <v/>
      </c>
      <c r="D1812" s="21" t="n">
        <v>0</v>
      </c>
      <c r="E1812" s="21">
        <f>ROUND(MIN(B1812/12,650000)*12*0.0915+MIN(B1812/12,1390000)*12*(0.0504+0)+B1812*0.005,0)</f>
        <v/>
      </c>
      <c r="F1812" s="21">
        <f>IF(B1812&lt;741000,0,IF(B1812&lt;2191000,B1812-740000,IF(B1812&lt;2193000,1451000,IF(B1812&lt;2196000,1453000,IF(B1812&lt;2200000,1456000,IF(B1812&lt;3600000,ROUND(ROUNDDOWN(B1812/4,-3)*2.8,0)-80000,IF(B1812&lt;6600000,ROUND(ROUNDDOWN(B1812/4,-3)*3.2,0)-440000,IF(B1812&lt;8500000,ROUNDDOWN(B1812*0.9,0)-1100000,B1812-1950000))))))))</f>
        <v/>
      </c>
      <c r="G1812" s="21">
        <f>IF(F1812&gt;23500000,NA(),IF(F1812&lt;=4890000,1040000,IF(F1812&lt;=6550000,670000,620000)))</f>
        <v/>
      </c>
      <c r="H1812" s="21">
        <f>IF(D1812&lt;=0,0,MAX(0,MIN(2000000,D1812-MIN(100000,ROUNDDOWN(F1812*0.05,0)))))</f>
        <v/>
      </c>
      <c r="I1812" s="21">
        <f>IF(C1812&lt;=2000,0,MIN(C1812,ROUNDDOWN(F1812*0.4,0))-2000)</f>
        <v/>
      </c>
      <c r="J1812" s="21">
        <f>MAX(0,ROUNDDOWN(F1812-E1812-G1812,-3))</f>
        <v/>
      </c>
      <c r="K1812" s="21">
        <f>MAX(0,ROUNDDOWN(F1812-E1812-G1812-H1812-I1812,-3))</f>
        <v/>
      </c>
      <c r="L1812" s="21">
        <f>MAX(0,ROUNDDOWN(F1812-E1812-G1812-H1812,-3))</f>
        <v/>
      </c>
      <c r="M1812" s="21">
        <f>IF(J1812&lt;=0,0,ROUNDDOWN((J1812*LOOKUP(J1812,{0,1950001,3300001,6950001,9000001,18000001,40000001},{0.05,0.1,0.2,0.23,0.33,0.4,0.45})-LOOKUP(J1812,{0,1950001,3300001,6950001,9000001,18000001,40000001},{0,97500,427500,636000,1536000,2796000,4796000}))*1.021,-2))</f>
        <v/>
      </c>
      <c r="N1812" s="21">
        <f>IF(K1812&lt;=0,0,ROUNDDOWN((K1812*LOOKUP(K1812,{0,1950001,3300001,6950001,9000001,18000001,40000001},{0.05,0.1,0.2,0.23,0.33,0.4,0.45})-LOOKUP(K1812,{0,1950001,3300001,6950001,9000001,18000001,40000001},{0,97500,427500,636000,1536000,2796000,4796000}))*1.021,-2))</f>
        <v/>
      </c>
      <c r="O1812" s="21">
        <f>IF(L1812&lt;=0,0,ROUNDDOWN((L1812*LOOKUP(L1812,{0,1950001,3300001,6950001,9000001,18000001,40000001},{0.05,0.1,0.2,0.23,0.33,0.4,0.45})-LOOKUP(L1812,{0,1950001,3300001,6950001,9000001,18000001,40000001},{0,97500,427500,636000,1536000,2796000,4796000}))*1.021,-2))</f>
        <v/>
      </c>
      <c r="P1812" s="21">
        <f>MAX(0,ROUNDDOWN(F1812-E1812-430000,-3))</f>
        <v/>
      </c>
      <c r="Q1812" s="21">
        <f>MAX(0,ROUNDDOWN(F1812-E1812-430000-H1812,-3))</f>
        <v/>
      </c>
      <c r="R1812" s="21">
        <f>IF(F1812&lt;=450000,0,MAX(0,P1812*0.06-MIN(50000,P1812)*0.03))</f>
        <v/>
      </c>
      <c r="S1812" s="21">
        <f>IF(F1812&lt;=450000,0,MAX(0,P1812*0.04-MIN(50000,P1812)*0.02))</f>
        <v/>
      </c>
      <c r="T1812" s="21">
        <f>IF(F1812&lt;=450000,0,MAX(0,Q1812*0.06-MIN(50000,Q1812)*0.03))</f>
        <v/>
      </c>
      <c r="U1812" s="21">
        <f>IF(F1812&lt;=450000,0,MAX(0,Q1812*0.04-MIN(50000,Q1812)*0.02))</f>
        <v/>
      </c>
      <c r="V1812" s="21">
        <f>50000+MAX(0,G1812-480000)</f>
        <v/>
      </c>
      <c r="W1812" s="21">
        <f>P1812-V1812</f>
        <v/>
      </c>
      <c r="X1812" s="21">
        <f>Q1812-V1812</f>
        <v/>
      </c>
      <c r="Y1812" s="22">
        <f>IF(W1812&lt;0,0.9,LOOKUP(W1812,{0,1950001,3300001,6950001,9000001,18000001,40000001},{0.84895,0.7979,0.6958,0.66517,0.56307,0.4916,0.44055}))</f>
        <v/>
      </c>
      <c r="Z1812" s="22">
        <f>IF(X1812&lt;0,0.9,LOOKUP(X1812,{0,1950001,3300001,6950001,9000001,18000001,40000001},{0.84895,0.7979,0.6958,0.66517,0.56307,0.4916,0.44055}))</f>
        <v/>
      </c>
      <c r="AA1812" s="22">
        <f>IF(W1812&lt;0,0,CHOOSE(MATCH(W1812,{0,1950001,3300001,6950001,9000001},1),5.105/84.895,10.21/79.79,20.42/69.58,23.483/66.517,33.693/56.307))</f>
        <v/>
      </c>
      <c r="AB1812" s="21">
        <f>IF(C1812&lt;=2000,0,(MIN(C1812,ROUNDDOWN(F1812*0.3,0))-2000)*0.1)</f>
        <v/>
      </c>
      <c r="AC1812" s="21">
        <f>IF(C1812&lt;=2000,0,MIN((C1812-2000)*Y1812,(R1812+S1812)*0.2))</f>
        <v/>
      </c>
      <c r="AD1812" s="21">
        <f>IF(C1812&lt;=2000,0,MIN((C1812-2000)*Z1812,(T1812+U1812)*0.2))</f>
        <v/>
      </c>
      <c r="AE1812" s="21">
        <f>AC1812*AA1812</f>
        <v/>
      </c>
      <c r="AF1812" s="21">
        <f>ROUNDDOWN(R1812,-2)+ROUNDDOWN(S1812,-2)</f>
        <v/>
      </c>
      <c r="AG1812" s="21">
        <f>ROUNDDOWN(MAX(0,R1812-(AB1812+AC1812+AE1812)*0.6),-2)+ROUNDDOWN(MAX(0,S1812-(AB1812+AC1812+AE1812)*0.4),-2)</f>
        <v/>
      </c>
      <c r="AH1812" s="21">
        <f>ROUNDDOWN(MAX(0,T1812-(AB1812+AD1812)*0.6),-2)+ROUNDDOWN(MAX(0,U1812-(AB1812+AD1812)*0.4),-2)</f>
        <v/>
      </c>
      <c r="AI1812" s="21">
        <f>ROUNDDOWN(T1812,-2)+ROUNDDOWN(U1812,-2)</f>
        <v/>
      </c>
      <c r="AJ1812" s="21">
        <f>M1812+AF1812</f>
        <v/>
      </c>
      <c r="AK1812" s="21">
        <f>M1812+AG1812</f>
        <v/>
      </c>
      <c r="AL1812" s="21">
        <f>N1812+AH1812</f>
        <v/>
      </c>
      <c r="AM1812" s="21">
        <f>O1812+AI1812</f>
        <v/>
      </c>
      <c r="AN1812" s="21">
        <f>N1812+AI1812</f>
        <v/>
      </c>
      <c r="AO1812" s="21">
        <f>ROUNDDOWN((R1812+S1812)*0.2/Y1812+2000,0)</f>
        <v/>
      </c>
      <c r="AP1812" s="21">
        <f>ROUNDDOWN((T1812+U1812)*0.2/Z1812+2000,0)</f>
        <v/>
      </c>
      <c r="AQ1812" s="21">
        <f>AL1812-AK1812</f>
        <v/>
      </c>
      <c r="AR1812" s="21">
        <f>AM1812-AK1812</f>
        <v/>
      </c>
      <c r="AS1812" s="21">
        <f>AM1812-AL1812</f>
        <v/>
      </c>
      <c r="AT1812" s="21">
        <f>AK1812+C1812-AJ1812</f>
        <v/>
      </c>
      <c r="AU1812" s="21">
        <f>AL1812+C1812-AM1812</f>
        <v/>
      </c>
      <c r="AV1812" s="21">
        <f>AN1812+C1812-AM1812</f>
        <v/>
      </c>
    </row>
    <row r="1813">
      <c r="A1813" t="inlineStr">
        <is>
          <t>1万円刻み</t>
        </is>
      </c>
      <c r="B1813" s="21">
        <f>'5_1万円刻み'!$A$50</f>
        <v/>
      </c>
      <c r="C1813" s="21">
        <f>AO1813</f>
        <v/>
      </c>
      <c r="D1813" s="21" t="n">
        <v>0</v>
      </c>
      <c r="E1813" s="21">
        <f>ROUND(MIN(B1813/12,650000)*12*0.0915+MIN(B1813/12,1390000)*12*(0.0504+0)+B1813*0.005,0)</f>
        <v/>
      </c>
      <c r="F1813" s="21">
        <f>IF(B1813&lt;741000,0,IF(B1813&lt;2191000,B1813-740000,IF(B1813&lt;2193000,1451000,IF(B1813&lt;2196000,1453000,IF(B1813&lt;2200000,1456000,IF(B1813&lt;3600000,ROUND(ROUNDDOWN(B1813/4,-3)*2.8,0)-80000,IF(B1813&lt;6600000,ROUND(ROUNDDOWN(B1813/4,-3)*3.2,0)-440000,IF(B1813&lt;8500000,ROUNDDOWN(B1813*0.9,0)-1100000,B1813-1950000))))))))</f>
        <v/>
      </c>
      <c r="G1813" s="21">
        <f>IF(F1813&gt;23500000,NA(),IF(F1813&lt;=4890000,1040000,IF(F1813&lt;=6550000,670000,620000)))</f>
        <v/>
      </c>
      <c r="H1813" s="21">
        <f>IF(D1813&lt;=0,0,MAX(0,MIN(2000000,D1813-MIN(100000,ROUNDDOWN(F1813*0.05,0)))))</f>
        <v/>
      </c>
      <c r="I1813" s="21">
        <f>IF(C1813&lt;=2000,0,MIN(C1813,ROUNDDOWN(F1813*0.4,0))-2000)</f>
        <v/>
      </c>
      <c r="J1813" s="21">
        <f>MAX(0,ROUNDDOWN(F1813-E1813-G1813,-3))</f>
        <v/>
      </c>
      <c r="K1813" s="21">
        <f>MAX(0,ROUNDDOWN(F1813-E1813-G1813-H1813-I1813,-3))</f>
        <v/>
      </c>
      <c r="L1813" s="21">
        <f>MAX(0,ROUNDDOWN(F1813-E1813-G1813-H1813,-3))</f>
        <v/>
      </c>
      <c r="M1813" s="21">
        <f>IF(J1813&lt;=0,0,ROUNDDOWN((J1813*LOOKUP(J1813,{0,1950001,3300001,6950001,9000001,18000001,40000001},{0.05,0.1,0.2,0.23,0.33,0.4,0.45})-LOOKUP(J1813,{0,1950001,3300001,6950001,9000001,18000001,40000001},{0,97500,427500,636000,1536000,2796000,4796000}))*1.021,-2))</f>
        <v/>
      </c>
      <c r="N1813" s="21">
        <f>IF(K1813&lt;=0,0,ROUNDDOWN((K1813*LOOKUP(K1813,{0,1950001,3300001,6950001,9000001,18000001,40000001},{0.05,0.1,0.2,0.23,0.33,0.4,0.45})-LOOKUP(K1813,{0,1950001,3300001,6950001,9000001,18000001,40000001},{0,97500,427500,636000,1536000,2796000,4796000}))*1.021,-2))</f>
        <v/>
      </c>
      <c r="O1813" s="21">
        <f>IF(L1813&lt;=0,0,ROUNDDOWN((L1813*LOOKUP(L1813,{0,1950001,3300001,6950001,9000001,18000001,40000001},{0.05,0.1,0.2,0.23,0.33,0.4,0.45})-LOOKUP(L1813,{0,1950001,3300001,6950001,9000001,18000001,40000001},{0,97500,427500,636000,1536000,2796000,4796000}))*1.021,-2))</f>
        <v/>
      </c>
      <c r="P1813" s="21">
        <f>MAX(0,ROUNDDOWN(F1813-E1813-430000,-3))</f>
        <v/>
      </c>
      <c r="Q1813" s="21">
        <f>MAX(0,ROUNDDOWN(F1813-E1813-430000-H1813,-3))</f>
        <v/>
      </c>
      <c r="R1813" s="21">
        <f>IF(F1813&lt;=450000,0,MAX(0,P1813*0.06-MIN(50000,P1813)*0.03))</f>
        <v/>
      </c>
      <c r="S1813" s="21">
        <f>IF(F1813&lt;=450000,0,MAX(0,P1813*0.04-MIN(50000,P1813)*0.02))</f>
        <v/>
      </c>
      <c r="T1813" s="21">
        <f>IF(F1813&lt;=450000,0,MAX(0,Q1813*0.06-MIN(50000,Q1813)*0.03))</f>
        <v/>
      </c>
      <c r="U1813" s="21">
        <f>IF(F1813&lt;=450000,0,MAX(0,Q1813*0.04-MIN(50000,Q1813)*0.02))</f>
        <v/>
      </c>
      <c r="V1813" s="21">
        <f>50000+MAX(0,G1813-480000)</f>
        <v/>
      </c>
      <c r="W1813" s="21">
        <f>P1813-V1813</f>
        <v/>
      </c>
      <c r="X1813" s="21">
        <f>Q1813-V1813</f>
        <v/>
      </c>
      <c r="Y1813" s="22">
        <f>IF(W1813&lt;0,0.9,LOOKUP(W1813,{0,1950001,3300001,6950001,9000001,18000001,40000001},{0.84895,0.7979,0.6958,0.66517,0.56307,0.4916,0.44055}))</f>
        <v/>
      </c>
      <c r="Z1813" s="22">
        <f>IF(X1813&lt;0,0.9,LOOKUP(X1813,{0,1950001,3300001,6950001,9000001,18000001,40000001},{0.84895,0.7979,0.6958,0.66517,0.56307,0.4916,0.44055}))</f>
        <v/>
      </c>
      <c r="AA1813" s="22">
        <f>IF(W1813&lt;0,0,CHOOSE(MATCH(W1813,{0,1950001,3300001,6950001,9000001},1),5.105/84.895,10.21/79.79,20.42/69.58,23.483/66.517,33.693/56.307))</f>
        <v/>
      </c>
      <c r="AB1813" s="21">
        <f>IF(C1813&lt;=2000,0,(MIN(C1813,ROUNDDOWN(F1813*0.3,0))-2000)*0.1)</f>
        <v/>
      </c>
      <c r="AC1813" s="21">
        <f>IF(C1813&lt;=2000,0,MIN((C1813-2000)*Y1813,(R1813+S1813)*0.2))</f>
        <v/>
      </c>
      <c r="AD1813" s="21">
        <f>IF(C1813&lt;=2000,0,MIN((C1813-2000)*Z1813,(T1813+U1813)*0.2))</f>
        <v/>
      </c>
      <c r="AE1813" s="21">
        <f>AC1813*AA1813</f>
        <v/>
      </c>
      <c r="AF1813" s="21">
        <f>ROUNDDOWN(R1813,-2)+ROUNDDOWN(S1813,-2)</f>
        <v/>
      </c>
      <c r="AG1813" s="21">
        <f>ROUNDDOWN(MAX(0,R1813-(AB1813+AC1813+AE1813)*0.6),-2)+ROUNDDOWN(MAX(0,S1813-(AB1813+AC1813+AE1813)*0.4),-2)</f>
        <v/>
      </c>
      <c r="AH1813" s="21">
        <f>ROUNDDOWN(MAX(0,T1813-(AB1813+AD1813)*0.6),-2)+ROUNDDOWN(MAX(0,U1813-(AB1813+AD1813)*0.4),-2)</f>
        <v/>
      </c>
      <c r="AI1813" s="21">
        <f>ROUNDDOWN(T1813,-2)+ROUNDDOWN(U1813,-2)</f>
        <v/>
      </c>
      <c r="AJ1813" s="21">
        <f>M1813+AF1813</f>
        <v/>
      </c>
      <c r="AK1813" s="21">
        <f>M1813+AG1813</f>
        <v/>
      </c>
      <c r="AL1813" s="21">
        <f>N1813+AH1813</f>
        <v/>
      </c>
      <c r="AM1813" s="21">
        <f>O1813+AI1813</f>
        <v/>
      </c>
      <c r="AN1813" s="21">
        <f>N1813+AI1813</f>
        <v/>
      </c>
      <c r="AO1813" s="21">
        <f>ROUNDDOWN((R1813+S1813)*0.2/Y1813+2000,0)</f>
        <v/>
      </c>
      <c r="AP1813" s="21">
        <f>ROUNDDOWN((T1813+U1813)*0.2/Z1813+2000,0)</f>
        <v/>
      </c>
      <c r="AQ1813" s="21">
        <f>AL1813-AK1813</f>
        <v/>
      </c>
      <c r="AR1813" s="21">
        <f>AM1813-AK1813</f>
        <v/>
      </c>
      <c r="AS1813" s="21">
        <f>AM1813-AL1813</f>
        <v/>
      </c>
      <c r="AT1813" s="21">
        <f>AK1813+C1813-AJ1813</f>
        <v/>
      </c>
      <c r="AU1813" s="21">
        <f>AL1813+C1813-AM1813</f>
        <v/>
      </c>
      <c r="AV1813" s="21">
        <f>AN1813+C1813-AM1813</f>
        <v/>
      </c>
    </row>
    <row r="1814">
      <c r="A1814" t="inlineStr">
        <is>
          <t>1万円刻み</t>
        </is>
      </c>
      <c r="B1814" s="21">
        <f>'5_1万円刻み'!$A$51</f>
        <v/>
      </c>
      <c r="C1814" s="21">
        <f>AO1814</f>
        <v/>
      </c>
      <c r="D1814" s="21" t="n">
        <v>0</v>
      </c>
      <c r="E1814" s="21">
        <f>ROUND(MIN(B1814/12,650000)*12*0.0915+MIN(B1814/12,1390000)*12*(0.0504+0)+B1814*0.005,0)</f>
        <v/>
      </c>
      <c r="F1814" s="21">
        <f>IF(B1814&lt;741000,0,IF(B1814&lt;2191000,B1814-740000,IF(B1814&lt;2193000,1451000,IF(B1814&lt;2196000,1453000,IF(B1814&lt;2200000,1456000,IF(B1814&lt;3600000,ROUND(ROUNDDOWN(B1814/4,-3)*2.8,0)-80000,IF(B1814&lt;6600000,ROUND(ROUNDDOWN(B1814/4,-3)*3.2,0)-440000,IF(B1814&lt;8500000,ROUNDDOWN(B1814*0.9,0)-1100000,B1814-1950000))))))))</f>
        <v/>
      </c>
      <c r="G1814" s="21">
        <f>IF(F1814&gt;23500000,NA(),IF(F1814&lt;=4890000,1040000,IF(F1814&lt;=6550000,670000,620000)))</f>
        <v/>
      </c>
      <c r="H1814" s="21">
        <f>IF(D1814&lt;=0,0,MAX(0,MIN(2000000,D1814-MIN(100000,ROUNDDOWN(F1814*0.05,0)))))</f>
        <v/>
      </c>
      <c r="I1814" s="21">
        <f>IF(C1814&lt;=2000,0,MIN(C1814,ROUNDDOWN(F1814*0.4,0))-2000)</f>
        <v/>
      </c>
      <c r="J1814" s="21">
        <f>MAX(0,ROUNDDOWN(F1814-E1814-G1814,-3))</f>
        <v/>
      </c>
      <c r="K1814" s="21">
        <f>MAX(0,ROUNDDOWN(F1814-E1814-G1814-H1814-I1814,-3))</f>
        <v/>
      </c>
      <c r="L1814" s="21">
        <f>MAX(0,ROUNDDOWN(F1814-E1814-G1814-H1814,-3))</f>
        <v/>
      </c>
      <c r="M1814" s="21">
        <f>IF(J1814&lt;=0,0,ROUNDDOWN((J1814*LOOKUP(J1814,{0,1950001,3300001,6950001,9000001,18000001,40000001},{0.05,0.1,0.2,0.23,0.33,0.4,0.45})-LOOKUP(J1814,{0,1950001,3300001,6950001,9000001,18000001,40000001},{0,97500,427500,636000,1536000,2796000,4796000}))*1.021,-2))</f>
        <v/>
      </c>
      <c r="N1814" s="21">
        <f>IF(K1814&lt;=0,0,ROUNDDOWN((K1814*LOOKUP(K1814,{0,1950001,3300001,6950001,9000001,18000001,40000001},{0.05,0.1,0.2,0.23,0.33,0.4,0.45})-LOOKUP(K1814,{0,1950001,3300001,6950001,9000001,18000001,40000001},{0,97500,427500,636000,1536000,2796000,4796000}))*1.021,-2))</f>
        <v/>
      </c>
      <c r="O1814" s="21">
        <f>IF(L1814&lt;=0,0,ROUNDDOWN((L1814*LOOKUP(L1814,{0,1950001,3300001,6950001,9000001,18000001,40000001},{0.05,0.1,0.2,0.23,0.33,0.4,0.45})-LOOKUP(L1814,{0,1950001,3300001,6950001,9000001,18000001,40000001},{0,97500,427500,636000,1536000,2796000,4796000}))*1.021,-2))</f>
        <v/>
      </c>
      <c r="P1814" s="21">
        <f>MAX(0,ROUNDDOWN(F1814-E1814-430000,-3))</f>
        <v/>
      </c>
      <c r="Q1814" s="21">
        <f>MAX(0,ROUNDDOWN(F1814-E1814-430000-H1814,-3))</f>
        <v/>
      </c>
      <c r="R1814" s="21">
        <f>IF(F1814&lt;=450000,0,MAX(0,P1814*0.06-MIN(50000,P1814)*0.03))</f>
        <v/>
      </c>
      <c r="S1814" s="21">
        <f>IF(F1814&lt;=450000,0,MAX(0,P1814*0.04-MIN(50000,P1814)*0.02))</f>
        <v/>
      </c>
      <c r="T1814" s="21">
        <f>IF(F1814&lt;=450000,0,MAX(0,Q1814*0.06-MIN(50000,Q1814)*0.03))</f>
        <v/>
      </c>
      <c r="U1814" s="21">
        <f>IF(F1814&lt;=450000,0,MAX(0,Q1814*0.04-MIN(50000,Q1814)*0.02))</f>
        <v/>
      </c>
      <c r="V1814" s="21">
        <f>50000+MAX(0,G1814-480000)</f>
        <v/>
      </c>
      <c r="W1814" s="21">
        <f>P1814-V1814</f>
        <v/>
      </c>
      <c r="X1814" s="21">
        <f>Q1814-V1814</f>
        <v/>
      </c>
      <c r="Y1814" s="22">
        <f>IF(W1814&lt;0,0.9,LOOKUP(W1814,{0,1950001,3300001,6950001,9000001,18000001,40000001},{0.84895,0.7979,0.6958,0.66517,0.56307,0.4916,0.44055}))</f>
        <v/>
      </c>
      <c r="Z1814" s="22">
        <f>IF(X1814&lt;0,0.9,LOOKUP(X1814,{0,1950001,3300001,6950001,9000001,18000001,40000001},{0.84895,0.7979,0.6958,0.66517,0.56307,0.4916,0.44055}))</f>
        <v/>
      </c>
      <c r="AA1814" s="22">
        <f>IF(W1814&lt;0,0,CHOOSE(MATCH(W1814,{0,1950001,3300001,6950001,9000001},1),5.105/84.895,10.21/79.79,20.42/69.58,23.483/66.517,33.693/56.307))</f>
        <v/>
      </c>
      <c r="AB1814" s="21">
        <f>IF(C1814&lt;=2000,0,(MIN(C1814,ROUNDDOWN(F1814*0.3,0))-2000)*0.1)</f>
        <v/>
      </c>
      <c r="AC1814" s="21">
        <f>IF(C1814&lt;=2000,0,MIN((C1814-2000)*Y1814,(R1814+S1814)*0.2))</f>
        <v/>
      </c>
      <c r="AD1814" s="21">
        <f>IF(C1814&lt;=2000,0,MIN((C1814-2000)*Z1814,(T1814+U1814)*0.2))</f>
        <v/>
      </c>
      <c r="AE1814" s="21">
        <f>AC1814*AA1814</f>
        <v/>
      </c>
      <c r="AF1814" s="21">
        <f>ROUNDDOWN(R1814,-2)+ROUNDDOWN(S1814,-2)</f>
        <v/>
      </c>
      <c r="AG1814" s="21">
        <f>ROUNDDOWN(MAX(0,R1814-(AB1814+AC1814+AE1814)*0.6),-2)+ROUNDDOWN(MAX(0,S1814-(AB1814+AC1814+AE1814)*0.4),-2)</f>
        <v/>
      </c>
      <c r="AH1814" s="21">
        <f>ROUNDDOWN(MAX(0,T1814-(AB1814+AD1814)*0.6),-2)+ROUNDDOWN(MAX(0,U1814-(AB1814+AD1814)*0.4),-2)</f>
        <v/>
      </c>
      <c r="AI1814" s="21">
        <f>ROUNDDOWN(T1814,-2)+ROUNDDOWN(U1814,-2)</f>
        <v/>
      </c>
      <c r="AJ1814" s="21">
        <f>M1814+AF1814</f>
        <v/>
      </c>
      <c r="AK1814" s="21">
        <f>M1814+AG1814</f>
        <v/>
      </c>
      <c r="AL1814" s="21">
        <f>N1814+AH1814</f>
        <v/>
      </c>
      <c r="AM1814" s="21">
        <f>O1814+AI1814</f>
        <v/>
      </c>
      <c r="AN1814" s="21">
        <f>N1814+AI1814</f>
        <v/>
      </c>
      <c r="AO1814" s="21">
        <f>ROUNDDOWN((R1814+S1814)*0.2/Y1814+2000,0)</f>
        <v/>
      </c>
      <c r="AP1814" s="21">
        <f>ROUNDDOWN((T1814+U1814)*0.2/Z1814+2000,0)</f>
        <v/>
      </c>
      <c r="AQ1814" s="21">
        <f>AL1814-AK1814</f>
        <v/>
      </c>
      <c r="AR1814" s="21">
        <f>AM1814-AK1814</f>
        <v/>
      </c>
      <c r="AS1814" s="21">
        <f>AM1814-AL1814</f>
        <v/>
      </c>
      <c r="AT1814" s="21">
        <f>AK1814+C1814-AJ1814</f>
        <v/>
      </c>
      <c r="AU1814" s="21">
        <f>AL1814+C1814-AM1814</f>
        <v/>
      </c>
      <c r="AV1814" s="21">
        <f>AN1814+C1814-AM1814</f>
        <v/>
      </c>
    </row>
    <row r="1815">
      <c r="A1815" t="inlineStr">
        <is>
          <t>1万円刻み</t>
        </is>
      </c>
      <c r="B1815" s="21">
        <f>'5_1万円刻み'!$A$52</f>
        <v/>
      </c>
      <c r="C1815" s="21">
        <f>AO1815</f>
        <v/>
      </c>
      <c r="D1815" s="21" t="n">
        <v>0</v>
      </c>
      <c r="E1815" s="21">
        <f>ROUND(MIN(B1815/12,650000)*12*0.0915+MIN(B1815/12,1390000)*12*(0.0504+0)+B1815*0.005,0)</f>
        <v/>
      </c>
      <c r="F1815" s="21">
        <f>IF(B1815&lt;741000,0,IF(B1815&lt;2191000,B1815-740000,IF(B1815&lt;2193000,1451000,IF(B1815&lt;2196000,1453000,IF(B1815&lt;2200000,1456000,IF(B1815&lt;3600000,ROUND(ROUNDDOWN(B1815/4,-3)*2.8,0)-80000,IF(B1815&lt;6600000,ROUND(ROUNDDOWN(B1815/4,-3)*3.2,0)-440000,IF(B1815&lt;8500000,ROUNDDOWN(B1815*0.9,0)-1100000,B1815-1950000))))))))</f>
        <v/>
      </c>
      <c r="G1815" s="21">
        <f>IF(F1815&gt;23500000,NA(),IF(F1815&lt;=4890000,1040000,IF(F1815&lt;=6550000,670000,620000)))</f>
        <v/>
      </c>
      <c r="H1815" s="21">
        <f>IF(D1815&lt;=0,0,MAX(0,MIN(2000000,D1815-MIN(100000,ROUNDDOWN(F1815*0.05,0)))))</f>
        <v/>
      </c>
      <c r="I1815" s="21">
        <f>IF(C1815&lt;=2000,0,MIN(C1815,ROUNDDOWN(F1815*0.4,0))-2000)</f>
        <v/>
      </c>
      <c r="J1815" s="21">
        <f>MAX(0,ROUNDDOWN(F1815-E1815-G1815,-3))</f>
        <v/>
      </c>
      <c r="K1815" s="21">
        <f>MAX(0,ROUNDDOWN(F1815-E1815-G1815-H1815-I1815,-3))</f>
        <v/>
      </c>
      <c r="L1815" s="21">
        <f>MAX(0,ROUNDDOWN(F1815-E1815-G1815-H1815,-3))</f>
        <v/>
      </c>
      <c r="M1815" s="21">
        <f>IF(J1815&lt;=0,0,ROUNDDOWN((J1815*LOOKUP(J1815,{0,1950001,3300001,6950001,9000001,18000001,40000001},{0.05,0.1,0.2,0.23,0.33,0.4,0.45})-LOOKUP(J1815,{0,1950001,3300001,6950001,9000001,18000001,40000001},{0,97500,427500,636000,1536000,2796000,4796000}))*1.021,-2))</f>
        <v/>
      </c>
      <c r="N1815" s="21">
        <f>IF(K1815&lt;=0,0,ROUNDDOWN((K1815*LOOKUP(K1815,{0,1950001,3300001,6950001,9000001,18000001,40000001},{0.05,0.1,0.2,0.23,0.33,0.4,0.45})-LOOKUP(K1815,{0,1950001,3300001,6950001,9000001,18000001,40000001},{0,97500,427500,636000,1536000,2796000,4796000}))*1.021,-2))</f>
        <v/>
      </c>
      <c r="O1815" s="21">
        <f>IF(L1815&lt;=0,0,ROUNDDOWN((L1815*LOOKUP(L1815,{0,1950001,3300001,6950001,9000001,18000001,40000001},{0.05,0.1,0.2,0.23,0.33,0.4,0.45})-LOOKUP(L1815,{0,1950001,3300001,6950001,9000001,18000001,40000001},{0,97500,427500,636000,1536000,2796000,4796000}))*1.021,-2))</f>
        <v/>
      </c>
      <c r="P1815" s="21">
        <f>MAX(0,ROUNDDOWN(F1815-E1815-430000,-3))</f>
        <v/>
      </c>
      <c r="Q1815" s="21">
        <f>MAX(0,ROUNDDOWN(F1815-E1815-430000-H1815,-3))</f>
        <v/>
      </c>
      <c r="R1815" s="21">
        <f>IF(F1815&lt;=450000,0,MAX(0,P1815*0.06-MIN(50000,P1815)*0.03))</f>
        <v/>
      </c>
      <c r="S1815" s="21">
        <f>IF(F1815&lt;=450000,0,MAX(0,P1815*0.04-MIN(50000,P1815)*0.02))</f>
        <v/>
      </c>
      <c r="T1815" s="21">
        <f>IF(F1815&lt;=450000,0,MAX(0,Q1815*0.06-MIN(50000,Q1815)*0.03))</f>
        <v/>
      </c>
      <c r="U1815" s="21">
        <f>IF(F1815&lt;=450000,0,MAX(0,Q1815*0.04-MIN(50000,Q1815)*0.02))</f>
        <v/>
      </c>
      <c r="V1815" s="21">
        <f>50000+MAX(0,G1815-480000)</f>
        <v/>
      </c>
      <c r="W1815" s="21">
        <f>P1815-V1815</f>
        <v/>
      </c>
      <c r="X1815" s="21">
        <f>Q1815-V1815</f>
        <v/>
      </c>
      <c r="Y1815" s="22">
        <f>IF(W1815&lt;0,0.9,LOOKUP(W1815,{0,1950001,3300001,6950001,9000001,18000001,40000001},{0.84895,0.7979,0.6958,0.66517,0.56307,0.4916,0.44055}))</f>
        <v/>
      </c>
      <c r="Z1815" s="22">
        <f>IF(X1815&lt;0,0.9,LOOKUP(X1815,{0,1950001,3300001,6950001,9000001,18000001,40000001},{0.84895,0.7979,0.6958,0.66517,0.56307,0.4916,0.44055}))</f>
        <v/>
      </c>
      <c r="AA1815" s="22">
        <f>IF(W1815&lt;0,0,CHOOSE(MATCH(W1815,{0,1950001,3300001,6950001,9000001},1),5.105/84.895,10.21/79.79,20.42/69.58,23.483/66.517,33.693/56.307))</f>
        <v/>
      </c>
      <c r="AB1815" s="21">
        <f>IF(C1815&lt;=2000,0,(MIN(C1815,ROUNDDOWN(F1815*0.3,0))-2000)*0.1)</f>
        <v/>
      </c>
      <c r="AC1815" s="21">
        <f>IF(C1815&lt;=2000,0,MIN((C1815-2000)*Y1815,(R1815+S1815)*0.2))</f>
        <v/>
      </c>
      <c r="AD1815" s="21">
        <f>IF(C1815&lt;=2000,0,MIN((C1815-2000)*Z1815,(T1815+U1815)*0.2))</f>
        <v/>
      </c>
      <c r="AE1815" s="21">
        <f>AC1815*AA1815</f>
        <v/>
      </c>
      <c r="AF1815" s="21">
        <f>ROUNDDOWN(R1815,-2)+ROUNDDOWN(S1815,-2)</f>
        <v/>
      </c>
      <c r="AG1815" s="21">
        <f>ROUNDDOWN(MAX(0,R1815-(AB1815+AC1815+AE1815)*0.6),-2)+ROUNDDOWN(MAX(0,S1815-(AB1815+AC1815+AE1815)*0.4),-2)</f>
        <v/>
      </c>
      <c r="AH1815" s="21">
        <f>ROUNDDOWN(MAX(0,T1815-(AB1815+AD1815)*0.6),-2)+ROUNDDOWN(MAX(0,U1815-(AB1815+AD1815)*0.4),-2)</f>
        <v/>
      </c>
      <c r="AI1815" s="21">
        <f>ROUNDDOWN(T1815,-2)+ROUNDDOWN(U1815,-2)</f>
        <v/>
      </c>
      <c r="AJ1815" s="21">
        <f>M1815+AF1815</f>
        <v/>
      </c>
      <c r="AK1815" s="21">
        <f>M1815+AG1815</f>
        <v/>
      </c>
      <c r="AL1815" s="21">
        <f>N1815+AH1815</f>
        <v/>
      </c>
      <c r="AM1815" s="21">
        <f>O1815+AI1815</f>
        <v/>
      </c>
      <c r="AN1815" s="21">
        <f>N1815+AI1815</f>
        <v/>
      </c>
      <c r="AO1815" s="21">
        <f>ROUNDDOWN((R1815+S1815)*0.2/Y1815+2000,0)</f>
        <v/>
      </c>
      <c r="AP1815" s="21">
        <f>ROUNDDOWN((T1815+U1815)*0.2/Z1815+2000,0)</f>
        <v/>
      </c>
      <c r="AQ1815" s="21">
        <f>AL1815-AK1815</f>
        <v/>
      </c>
      <c r="AR1815" s="21">
        <f>AM1815-AK1815</f>
        <v/>
      </c>
      <c r="AS1815" s="21">
        <f>AM1815-AL1815</f>
        <v/>
      </c>
      <c r="AT1815" s="21">
        <f>AK1815+C1815-AJ1815</f>
        <v/>
      </c>
      <c r="AU1815" s="21">
        <f>AL1815+C1815-AM1815</f>
        <v/>
      </c>
      <c r="AV1815" s="21">
        <f>AN1815+C1815-AM1815</f>
        <v/>
      </c>
    </row>
    <row r="1816">
      <c r="A1816" t="inlineStr">
        <is>
          <t>1万円刻み</t>
        </is>
      </c>
      <c r="B1816" s="21">
        <f>'5_1万円刻み'!$A$53</f>
        <v/>
      </c>
      <c r="C1816" s="21">
        <f>AO1816</f>
        <v/>
      </c>
      <c r="D1816" s="21" t="n">
        <v>0</v>
      </c>
      <c r="E1816" s="21">
        <f>ROUND(MIN(B1816/12,650000)*12*0.0915+MIN(B1816/12,1390000)*12*(0.0504+0)+B1816*0.005,0)</f>
        <v/>
      </c>
      <c r="F1816" s="21">
        <f>IF(B1816&lt;741000,0,IF(B1816&lt;2191000,B1816-740000,IF(B1816&lt;2193000,1451000,IF(B1816&lt;2196000,1453000,IF(B1816&lt;2200000,1456000,IF(B1816&lt;3600000,ROUND(ROUNDDOWN(B1816/4,-3)*2.8,0)-80000,IF(B1816&lt;6600000,ROUND(ROUNDDOWN(B1816/4,-3)*3.2,0)-440000,IF(B1816&lt;8500000,ROUNDDOWN(B1816*0.9,0)-1100000,B1816-1950000))))))))</f>
        <v/>
      </c>
      <c r="G1816" s="21">
        <f>IF(F1816&gt;23500000,NA(),IF(F1816&lt;=4890000,1040000,IF(F1816&lt;=6550000,670000,620000)))</f>
        <v/>
      </c>
      <c r="H1816" s="21">
        <f>IF(D1816&lt;=0,0,MAX(0,MIN(2000000,D1816-MIN(100000,ROUNDDOWN(F1816*0.05,0)))))</f>
        <v/>
      </c>
      <c r="I1816" s="21">
        <f>IF(C1816&lt;=2000,0,MIN(C1816,ROUNDDOWN(F1816*0.4,0))-2000)</f>
        <v/>
      </c>
      <c r="J1816" s="21">
        <f>MAX(0,ROUNDDOWN(F1816-E1816-G1816,-3))</f>
        <v/>
      </c>
      <c r="K1816" s="21">
        <f>MAX(0,ROUNDDOWN(F1816-E1816-G1816-H1816-I1816,-3))</f>
        <v/>
      </c>
      <c r="L1816" s="21">
        <f>MAX(0,ROUNDDOWN(F1816-E1816-G1816-H1816,-3))</f>
        <v/>
      </c>
      <c r="M1816" s="21">
        <f>IF(J1816&lt;=0,0,ROUNDDOWN((J1816*LOOKUP(J1816,{0,1950001,3300001,6950001,9000001,18000001,40000001},{0.05,0.1,0.2,0.23,0.33,0.4,0.45})-LOOKUP(J1816,{0,1950001,3300001,6950001,9000001,18000001,40000001},{0,97500,427500,636000,1536000,2796000,4796000}))*1.021,-2))</f>
        <v/>
      </c>
      <c r="N1816" s="21">
        <f>IF(K1816&lt;=0,0,ROUNDDOWN((K1816*LOOKUP(K1816,{0,1950001,3300001,6950001,9000001,18000001,40000001},{0.05,0.1,0.2,0.23,0.33,0.4,0.45})-LOOKUP(K1816,{0,1950001,3300001,6950001,9000001,18000001,40000001},{0,97500,427500,636000,1536000,2796000,4796000}))*1.021,-2))</f>
        <v/>
      </c>
      <c r="O1816" s="21">
        <f>IF(L1816&lt;=0,0,ROUNDDOWN((L1816*LOOKUP(L1816,{0,1950001,3300001,6950001,9000001,18000001,40000001},{0.05,0.1,0.2,0.23,0.33,0.4,0.45})-LOOKUP(L1816,{0,1950001,3300001,6950001,9000001,18000001,40000001},{0,97500,427500,636000,1536000,2796000,4796000}))*1.021,-2))</f>
        <v/>
      </c>
      <c r="P1816" s="21">
        <f>MAX(0,ROUNDDOWN(F1816-E1816-430000,-3))</f>
        <v/>
      </c>
      <c r="Q1816" s="21">
        <f>MAX(0,ROUNDDOWN(F1816-E1816-430000-H1816,-3))</f>
        <v/>
      </c>
      <c r="R1816" s="21">
        <f>IF(F1816&lt;=450000,0,MAX(0,P1816*0.06-MIN(50000,P1816)*0.03))</f>
        <v/>
      </c>
      <c r="S1816" s="21">
        <f>IF(F1816&lt;=450000,0,MAX(0,P1816*0.04-MIN(50000,P1816)*0.02))</f>
        <v/>
      </c>
      <c r="T1816" s="21">
        <f>IF(F1816&lt;=450000,0,MAX(0,Q1816*0.06-MIN(50000,Q1816)*0.03))</f>
        <v/>
      </c>
      <c r="U1816" s="21">
        <f>IF(F1816&lt;=450000,0,MAX(0,Q1816*0.04-MIN(50000,Q1816)*0.02))</f>
        <v/>
      </c>
      <c r="V1816" s="21">
        <f>50000+MAX(0,G1816-480000)</f>
        <v/>
      </c>
      <c r="W1816" s="21">
        <f>P1816-V1816</f>
        <v/>
      </c>
      <c r="X1816" s="21">
        <f>Q1816-V1816</f>
        <v/>
      </c>
      <c r="Y1816" s="22">
        <f>IF(W1816&lt;0,0.9,LOOKUP(W1816,{0,1950001,3300001,6950001,9000001,18000001,40000001},{0.84895,0.7979,0.6958,0.66517,0.56307,0.4916,0.44055}))</f>
        <v/>
      </c>
      <c r="Z1816" s="22">
        <f>IF(X1816&lt;0,0.9,LOOKUP(X1816,{0,1950001,3300001,6950001,9000001,18000001,40000001},{0.84895,0.7979,0.6958,0.66517,0.56307,0.4916,0.44055}))</f>
        <v/>
      </c>
      <c r="AA1816" s="22">
        <f>IF(W1816&lt;0,0,CHOOSE(MATCH(W1816,{0,1950001,3300001,6950001,9000001},1),5.105/84.895,10.21/79.79,20.42/69.58,23.483/66.517,33.693/56.307))</f>
        <v/>
      </c>
      <c r="AB1816" s="21">
        <f>IF(C1816&lt;=2000,0,(MIN(C1816,ROUNDDOWN(F1816*0.3,0))-2000)*0.1)</f>
        <v/>
      </c>
      <c r="AC1816" s="21">
        <f>IF(C1816&lt;=2000,0,MIN((C1816-2000)*Y1816,(R1816+S1816)*0.2))</f>
        <v/>
      </c>
      <c r="AD1816" s="21">
        <f>IF(C1816&lt;=2000,0,MIN((C1816-2000)*Z1816,(T1816+U1816)*0.2))</f>
        <v/>
      </c>
      <c r="AE1816" s="21">
        <f>AC1816*AA1816</f>
        <v/>
      </c>
      <c r="AF1816" s="21">
        <f>ROUNDDOWN(R1816,-2)+ROUNDDOWN(S1816,-2)</f>
        <v/>
      </c>
      <c r="AG1816" s="21">
        <f>ROUNDDOWN(MAX(0,R1816-(AB1816+AC1816+AE1816)*0.6),-2)+ROUNDDOWN(MAX(0,S1816-(AB1816+AC1816+AE1816)*0.4),-2)</f>
        <v/>
      </c>
      <c r="AH1816" s="21">
        <f>ROUNDDOWN(MAX(0,T1816-(AB1816+AD1816)*0.6),-2)+ROUNDDOWN(MAX(0,U1816-(AB1816+AD1816)*0.4),-2)</f>
        <v/>
      </c>
      <c r="AI1816" s="21">
        <f>ROUNDDOWN(T1816,-2)+ROUNDDOWN(U1816,-2)</f>
        <v/>
      </c>
      <c r="AJ1816" s="21">
        <f>M1816+AF1816</f>
        <v/>
      </c>
      <c r="AK1816" s="21">
        <f>M1816+AG1816</f>
        <v/>
      </c>
      <c r="AL1816" s="21">
        <f>N1816+AH1816</f>
        <v/>
      </c>
      <c r="AM1816" s="21">
        <f>O1816+AI1816</f>
        <v/>
      </c>
      <c r="AN1816" s="21">
        <f>N1816+AI1816</f>
        <v/>
      </c>
      <c r="AO1816" s="21">
        <f>ROUNDDOWN((R1816+S1816)*0.2/Y1816+2000,0)</f>
        <v/>
      </c>
      <c r="AP1816" s="21">
        <f>ROUNDDOWN((T1816+U1816)*0.2/Z1816+2000,0)</f>
        <v/>
      </c>
      <c r="AQ1816" s="21">
        <f>AL1816-AK1816</f>
        <v/>
      </c>
      <c r="AR1816" s="21">
        <f>AM1816-AK1816</f>
        <v/>
      </c>
      <c r="AS1816" s="21">
        <f>AM1816-AL1816</f>
        <v/>
      </c>
      <c r="AT1816" s="21">
        <f>AK1816+C1816-AJ1816</f>
        <v/>
      </c>
      <c r="AU1816" s="21">
        <f>AL1816+C1816-AM1816</f>
        <v/>
      </c>
      <c r="AV1816" s="21">
        <f>AN1816+C1816-AM1816</f>
        <v/>
      </c>
    </row>
    <row r="1817">
      <c r="A1817" t="inlineStr">
        <is>
          <t>1万円刻み</t>
        </is>
      </c>
      <c r="B1817" s="21">
        <f>'5_1万円刻み'!$A$54</f>
        <v/>
      </c>
      <c r="C1817" s="21">
        <f>AO1817</f>
        <v/>
      </c>
      <c r="D1817" s="21" t="n">
        <v>0</v>
      </c>
      <c r="E1817" s="21">
        <f>ROUND(MIN(B1817/12,650000)*12*0.0915+MIN(B1817/12,1390000)*12*(0.0504+0)+B1817*0.005,0)</f>
        <v/>
      </c>
      <c r="F1817" s="21">
        <f>IF(B1817&lt;741000,0,IF(B1817&lt;2191000,B1817-740000,IF(B1817&lt;2193000,1451000,IF(B1817&lt;2196000,1453000,IF(B1817&lt;2200000,1456000,IF(B1817&lt;3600000,ROUND(ROUNDDOWN(B1817/4,-3)*2.8,0)-80000,IF(B1817&lt;6600000,ROUND(ROUNDDOWN(B1817/4,-3)*3.2,0)-440000,IF(B1817&lt;8500000,ROUNDDOWN(B1817*0.9,0)-1100000,B1817-1950000))))))))</f>
        <v/>
      </c>
      <c r="G1817" s="21">
        <f>IF(F1817&gt;23500000,NA(),IF(F1817&lt;=4890000,1040000,IF(F1817&lt;=6550000,670000,620000)))</f>
        <v/>
      </c>
      <c r="H1817" s="21">
        <f>IF(D1817&lt;=0,0,MAX(0,MIN(2000000,D1817-MIN(100000,ROUNDDOWN(F1817*0.05,0)))))</f>
        <v/>
      </c>
      <c r="I1817" s="21">
        <f>IF(C1817&lt;=2000,0,MIN(C1817,ROUNDDOWN(F1817*0.4,0))-2000)</f>
        <v/>
      </c>
      <c r="J1817" s="21">
        <f>MAX(0,ROUNDDOWN(F1817-E1817-G1817,-3))</f>
        <v/>
      </c>
      <c r="K1817" s="21">
        <f>MAX(0,ROUNDDOWN(F1817-E1817-G1817-H1817-I1817,-3))</f>
        <v/>
      </c>
      <c r="L1817" s="21">
        <f>MAX(0,ROUNDDOWN(F1817-E1817-G1817-H1817,-3))</f>
        <v/>
      </c>
      <c r="M1817" s="21">
        <f>IF(J1817&lt;=0,0,ROUNDDOWN((J1817*LOOKUP(J1817,{0,1950001,3300001,6950001,9000001,18000001,40000001},{0.05,0.1,0.2,0.23,0.33,0.4,0.45})-LOOKUP(J1817,{0,1950001,3300001,6950001,9000001,18000001,40000001},{0,97500,427500,636000,1536000,2796000,4796000}))*1.021,-2))</f>
        <v/>
      </c>
      <c r="N1817" s="21">
        <f>IF(K1817&lt;=0,0,ROUNDDOWN((K1817*LOOKUP(K1817,{0,1950001,3300001,6950001,9000001,18000001,40000001},{0.05,0.1,0.2,0.23,0.33,0.4,0.45})-LOOKUP(K1817,{0,1950001,3300001,6950001,9000001,18000001,40000001},{0,97500,427500,636000,1536000,2796000,4796000}))*1.021,-2))</f>
        <v/>
      </c>
      <c r="O1817" s="21">
        <f>IF(L1817&lt;=0,0,ROUNDDOWN((L1817*LOOKUP(L1817,{0,1950001,3300001,6950001,9000001,18000001,40000001},{0.05,0.1,0.2,0.23,0.33,0.4,0.45})-LOOKUP(L1817,{0,1950001,3300001,6950001,9000001,18000001,40000001},{0,97500,427500,636000,1536000,2796000,4796000}))*1.021,-2))</f>
        <v/>
      </c>
      <c r="P1817" s="21">
        <f>MAX(0,ROUNDDOWN(F1817-E1817-430000,-3))</f>
        <v/>
      </c>
      <c r="Q1817" s="21">
        <f>MAX(0,ROUNDDOWN(F1817-E1817-430000-H1817,-3))</f>
        <v/>
      </c>
      <c r="R1817" s="21">
        <f>IF(F1817&lt;=450000,0,MAX(0,P1817*0.06-MIN(50000,P1817)*0.03))</f>
        <v/>
      </c>
      <c r="S1817" s="21">
        <f>IF(F1817&lt;=450000,0,MAX(0,P1817*0.04-MIN(50000,P1817)*0.02))</f>
        <v/>
      </c>
      <c r="T1817" s="21">
        <f>IF(F1817&lt;=450000,0,MAX(0,Q1817*0.06-MIN(50000,Q1817)*0.03))</f>
        <v/>
      </c>
      <c r="U1817" s="21">
        <f>IF(F1817&lt;=450000,0,MAX(0,Q1817*0.04-MIN(50000,Q1817)*0.02))</f>
        <v/>
      </c>
      <c r="V1817" s="21">
        <f>50000+MAX(0,G1817-480000)</f>
        <v/>
      </c>
      <c r="W1817" s="21">
        <f>P1817-V1817</f>
        <v/>
      </c>
      <c r="X1817" s="21">
        <f>Q1817-V1817</f>
        <v/>
      </c>
      <c r="Y1817" s="22">
        <f>IF(W1817&lt;0,0.9,LOOKUP(W1817,{0,1950001,3300001,6950001,9000001,18000001,40000001},{0.84895,0.7979,0.6958,0.66517,0.56307,0.4916,0.44055}))</f>
        <v/>
      </c>
      <c r="Z1817" s="22">
        <f>IF(X1817&lt;0,0.9,LOOKUP(X1817,{0,1950001,3300001,6950001,9000001,18000001,40000001},{0.84895,0.7979,0.6958,0.66517,0.56307,0.4916,0.44055}))</f>
        <v/>
      </c>
      <c r="AA1817" s="22">
        <f>IF(W1817&lt;0,0,CHOOSE(MATCH(W1817,{0,1950001,3300001,6950001,9000001},1),5.105/84.895,10.21/79.79,20.42/69.58,23.483/66.517,33.693/56.307))</f>
        <v/>
      </c>
      <c r="AB1817" s="21">
        <f>IF(C1817&lt;=2000,0,(MIN(C1817,ROUNDDOWN(F1817*0.3,0))-2000)*0.1)</f>
        <v/>
      </c>
      <c r="AC1817" s="21">
        <f>IF(C1817&lt;=2000,0,MIN((C1817-2000)*Y1817,(R1817+S1817)*0.2))</f>
        <v/>
      </c>
      <c r="AD1817" s="21">
        <f>IF(C1817&lt;=2000,0,MIN((C1817-2000)*Z1817,(T1817+U1817)*0.2))</f>
        <v/>
      </c>
      <c r="AE1817" s="21">
        <f>AC1817*AA1817</f>
        <v/>
      </c>
      <c r="AF1817" s="21">
        <f>ROUNDDOWN(R1817,-2)+ROUNDDOWN(S1817,-2)</f>
        <v/>
      </c>
      <c r="AG1817" s="21">
        <f>ROUNDDOWN(MAX(0,R1817-(AB1817+AC1817+AE1817)*0.6),-2)+ROUNDDOWN(MAX(0,S1817-(AB1817+AC1817+AE1817)*0.4),-2)</f>
        <v/>
      </c>
      <c r="AH1817" s="21">
        <f>ROUNDDOWN(MAX(0,T1817-(AB1817+AD1817)*0.6),-2)+ROUNDDOWN(MAX(0,U1817-(AB1817+AD1817)*0.4),-2)</f>
        <v/>
      </c>
      <c r="AI1817" s="21">
        <f>ROUNDDOWN(T1817,-2)+ROUNDDOWN(U1817,-2)</f>
        <v/>
      </c>
      <c r="AJ1817" s="21">
        <f>M1817+AF1817</f>
        <v/>
      </c>
      <c r="AK1817" s="21">
        <f>M1817+AG1817</f>
        <v/>
      </c>
      <c r="AL1817" s="21">
        <f>N1817+AH1817</f>
        <v/>
      </c>
      <c r="AM1817" s="21">
        <f>O1817+AI1817</f>
        <v/>
      </c>
      <c r="AN1817" s="21">
        <f>N1817+AI1817</f>
        <v/>
      </c>
      <c r="AO1817" s="21">
        <f>ROUNDDOWN((R1817+S1817)*0.2/Y1817+2000,0)</f>
        <v/>
      </c>
      <c r="AP1817" s="21">
        <f>ROUNDDOWN((T1817+U1817)*0.2/Z1817+2000,0)</f>
        <v/>
      </c>
      <c r="AQ1817" s="21">
        <f>AL1817-AK1817</f>
        <v/>
      </c>
      <c r="AR1817" s="21">
        <f>AM1817-AK1817</f>
        <v/>
      </c>
      <c r="AS1817" s="21">
        <f>AM1817-AL1817</f>
        <v/>
      </c>
      <c r="AT1817" s="21">
        <f>AK1817+C1817-AJ1817</f>
        <v/>
      </c>
      <c r="AU1817" s="21">
        <f>AL1817+C1817-AM1817</f>
        <v/>
      </c>
      <c r="AV1817" s="21">
        <f>AN1817+C1817-AM1817</f>
        <v/>
      </c>
    </row>
    <row r="1818">
      <c r="A1818" t="inlineStr">
        <is>
          <t>1万円刻み</t>
        </is>
      </c>
      <c r="B1818" s="21">
        <f>'5_1万円刻み'!$A$55</f>
        <v/>
      </c>
      <c r="C1818" s="21">
        <f>AO1818</f>
        <v/>
      </c>
      <c r="D1818" s="21" t="n">
        <v>0</v>
      </c>
      <c r="E1818" s="21">
        <f>ROUND(MIN(B1818/12,650000)*12*0.0915+MIN(B1818/12,1390000)*12*(0.0504+0)+B1818*0.005,0)</f>
        <v/>
      </c>
      <c r="F1818" s="21">
        <f>IF(B1818&lt;741000,0,IF(B1818&lt;2191000,B1818-740000,IF(B1818&lt;2193000,1451000,IF(B1818&lt;2196000,1453000,IF(B1818&lt;2200000,1456000,IF(B1818&lt;3600000,ROUND(ROUNDDOWN(B1818/4,-3)*2.8,0)-80000,IF(B1818&lt;6600000,ROUND(ROUNDDOWN(B1818/4,-3)*3.2,0)-440000,IF(B1818&lt;8500000,ROUNDDOWN(B1818*0.9,0)-1100000,B1818-1950000))))))))</f>
        <v/>
      </c>
      <c r="G1818" s="21">
        <f>IF(F1818&gt;23500000,NA(),IF(F1818&lt;=4890000,1040000,IF(F1818&lt;=6550000,670000,620000)))</f>
        <v/>
      </c>
      <c r="H1818" s="21">
        <f>IF(D1818&lt;=0,0,MAX(0,MIN(2000000,D1818-MIN(100000,ROUNDDOWN(F1818*0.05,0)))))</f>
        <v/>
      </c>
      <c r="I1818" s="21">
        <f>IF(C1818&lt;=2000,0,MIN(C1818,ROUNDDOWN(F1818*0.4,0))-2000)</f>
        <v/>
      </c>
      <c r="J1818" s="21">
        <f>MAX(0,ROUNDDOWN(F1818-E1818-G1818,-3))</f>
        <v/>
      </c>
      <c r="K1818" s="21">
        <f>MAX(0,ROUNDDOWN(F1818-E1818-G1818-H1818-I1818,-3))</f>
        <v/>
      </c>
      <c r="L1818" s="21">
        <f>MAX(0,ROUNDDOWN(F1818-E1818-G1818-H1818,-3))</f>
        <v/>
      </c>
      <c r="M1818" s="21">
        <f>IF(J1818&lt;=0,0,ROUNDDOWN((J1818*LOOKUP(J1818,{0,1950001,3300001,6950001,9000001,18000001,40000001},{0.05,0.1,0.2,0.23,0.33,0.4,0.45})-LOOKUP(J1818,{0,1950001,3300001,6950001,9000001,18000001,40000001},{0,97500,427500,636000,1536000,2796000,4796000}))*1.021,-2))</f>
        <v/>
      </c>
      <c r="N1818" s="21">
        <f>IF(K1818&lt;=0,0,ROUNDDOWN((K1818*LOOKUP(K1818,{0,1950001,3300001,6950001,9000001,18000001,40000001},{0.05,0.1,0.2,0.23,0.33,0.4,0.45})-LOOKUP(K1818,{0,1950001,3300001,6950001,9000001,18000001,40000001},{0,97500,427500,636000,1536000,2796000,4796000}))*1.021,-2))</f>
        <v/>
      </c>
      <c r="O1818" s="21">
        <f>IF(L1818&lt;=0,0,ROUNDDOWN((L1818*LOOKUP(L1818,{0,1950001,3300001,6950001,9000001,18000001,40000001},{0.05,0.1,0.2,0.23,0.33,0.4,0.45})-LOOKUP(L1818,{0,1950001,3300001,6950001,9000001,18000001,40000001},{0,97500,427500,636000,1536000,2796000,4796000}))*1.021,-2))</f>
        <v/>
      </c>
      <c r="P1818" s="21">
        <f>MAX(0,ROUNDDOWN(F1818-E1818-430000,-3))</f>
        <v/>
      </c>
      <c r="Q1818" s="21">
        <f>MAX(0,ROUNDDOWN(F1818-E1818-430000-H1818,-3))</f>
        <v/>
      </c>
      <c r="R1818" s="21">
        <f>IF(F1818&lt;=450000,0,MAX(0,P1818*0.06-MIN(50000,P1818)*0.03))</f>
        <v/>
      </c>
      <c r="S1818" s="21">
        <f>IF(F1818&lt;=450000,0,MAX(0,P1818*0.04-MIN(50000,P1818)*0.02))</f>
        <v/>
      </c>
      <c r="T1818" s="21">
        <f>IF(F1818&lt;=450000,0,MAX(0,Q1818*0.06-MIN(50000,Q1818)*0.03))</f>
        <v/>
      </c>
      <c r="U1818" s="21">
        <f>IF(F1818&lt;=450000,0,MAX(0,Q1818*0.04-MIN(50000,Q1818)*0.02))</f>
        <v/>
      </c>
      <c r="V1818" s="21">
        <f>50000+MAX(0,G1818-480000)</f>
        <v/>
      </c>
      <c r="W1818" s="21">
        <f>P1818-V1818</f>
        <v/>
      </c>
      <c r="X1818" s="21">
        <f>Q1818-V1818</f>
        <v/>
      </c>
      <c r="Y1818" s="22">
        <f>IF(W1818&lt;0,0.9,LOOKUP(W1818,{0,1950001,3300001,6950001,9000001,18000001,40000001},{0.84895,0.7979,0.6958,0.66517,0.56307,0.4916,0.44055}))</f>
        <v/>
      </c>
      <c r="Z1818" s="22">
        <f>IF(X1818&lt;0,0.9,LOOKUP(X1818,{0,1950001,3300001,6950001,9000001,18000001,40000001},{0.84895,0.7979,0.6958,0.66517,0.56307,0.4916,0.44055}))</f>
        <v/>
      </c>
      <c r="AA1818" s="22">
        <f>IF(W1818&lt;0,0,CHOOSE(MATCH(W1818,{0,1950001,3300001,6950001,9000001},1),5.105/84.895,10.21/79.79,20.42/69.58,23.483/66.517,33.693/56.307))</f>
        <v/>
      </c>
      <c r="AB1818" s="21">
        <f>IF(C1818&lt;=2000,0,(MIN(C1818,ROUNDDOWN(F1818*0.3,0))-2000)*0.1)</f>
        <v/>
      </c>
      <c r="AC1818" s="21">
        <f>IF(C1818&lt;=2000,0,MIN((C1818-2000)*Y1818,(R1818+S1818)*0.2))</f>
        <v/>
      </c>
      <c r="AD1818" s="21">
        <f>IF(C1818&lt;=2000,0,MIN((C1818-2000)*Z1818,(T1818+U1818)*0.2))</f>
        <v/>
      </c>
      <c r="AE1818" s="21">
        <f>AC1818*AA1818</f>
        <v/>
      </c>
      <c r="AF1818" s="21">
        <f>ROUNDDOWN(R1818,-2)+ROUNDDOWN(S1818,-2)</f>
        <v/>
      </c>
      <c r="AG1818" s="21">
        <f>ROUNDDOWN(MAX(0,R1818-(AB1818+AC1818+AE1818)*0.6),-2)+ROUNDDOWN(MAX(0,S1818-(AB1818+AC1818+AE1818)*0.4),-2)</f>
        <v/>
      </c>
      <c r="AH1818" s="21">
        <f>ROUNDDOWN(MAX(0,T1818-(AB1818+AD1818)*0.6),-2)+ROUNDDOWN(MAX(0,U1818-(AB1818+AD1818)*0.4),-2)</f>
        <v/>
      </c>
      <c r="AI1818" s="21">
        <f>ROUNDDOWN(T1818,-2)+ROUNDDOWN(U1818,-2)</f>
        <v/>
      </c>
      <c r="AJ1818" s="21">
        <f>M1818+AF1818</f>
        <v/>
      </c>
      <c r="AK1818" s="21">
        <f>M1818+AG1818</f>
        <v/>
      </c>
      <c r="AL1818" s="21">
        <f>N1818+AH1818</f>
        <v/>
      </c>
      <c r="AM1818" s="21">
        <f>O1818+AI1818</f>
        <v/>
      </c>
      <c r="AN1818" s="21">
        <f>N1818+AI1818</f>
        <v/>
      </c>
      <c r="AO1818" s="21">
        <f>ROUNDDOWN((R1818+S1818)*0.2/Y1818+2000,0)</f>
        <v/>
      </c>
      <c r="AP1818" s="21">
        <f>ROUNDDOWN((T1818+U1818)*0.2/Z1818+2000,0)</f>
        <v/>
      </c>
      <c r="AQ1818" s="21">
        <f>AL1818-AK1818</f>
        <v/>
      </c>
      <c r="AR1818" s="21">
        <f>AM1818-AK1818</f>
        <v/>
      </c>
      <c r="AS1818" s="21">
        <f>AM1818-AL1818</f>
        <v/>
      </c>
      <c r="AT1818" s="21">
        <f>AK1818+C1818-AJ1818</f>
        <v/>
      </c>
      <c r="AU1818" s="21">
        <f>AL1818+C1818-AM1818</f>
        <v/>
      </c>
      <c r="AV1818" s="21">
        <f>AN1818+C1818-AM1818</f>
        <v/>
      </c>
    </row>
    <row r="1819">
      <c r="A1819" t="inlineStr">
        <is>
          <t>1万円刻み</t>
        </is>
      </c>
      <c r="B1819" s="21">
        <f>'5_1万円刻み'!$A$56</f>
        <v/>
      </c>
      <c r="C1819" s="21">
        <f>AO1819</f>
        <v/>
      </c>
      <c r="D1819" s="21" t="n">
        <v>0</v>
      </c>
      <c r="E1819" s="21">
        <f>ROUND(MIN(B1819/12,650000)*12*0.0915+MIN(B1819/12,1390000)*12*(0.0504+0)+B1819*0.005,0)</f>
        <v/>
      </c>
      <c r="F1819" s="21">
        <f>IF(B1819&lt;741000,0,IF(B1819&lt;2191000,B1819-740000,IF(B1819&lt;2193000,1451000,IF(B1819&lt;2196000,1453000,IF(B1819&lt;2200000,1456000,IF(B1819&lt;3600000,ROUND(ROUNDDOWN(B1819/4,-3)*2.8,0)-80000,IF(B1819&lt;6600000,ROUND(ROUNDDOWN(B1819/4,-3)*3.2,0)-440000,IF(B1819&lt;8500000,ROUNDDOWN(B1819*0.9,0)-1100000,B1819-1950000))))))))</f>
        <v/>
      </c>
      <c r="G1819" s="21">
        <f>IF(F1819&gt;23500000,NA(),IF(F1819&lt;=4890000,1040000,IF(F1819&lt;=6550000,670000,620000)))</f>
        <v/>
      </c>
      <c r="H1819" s="21">
        <f>IF(D1819&lt;=0,0,MAX(0,MIN(2000000,D1819-MIN(100000,ROUNDDOWN(F1819*0.05,0)))))</f>
        <v/>
      </c>
      <c r="I1819" s="21">
        <f>IF(C1819&lt;=2000,0,MIN(C1819,ROUNDDOWN(F1819*0.4,0))-2000)</f>
        <v/>
      </c>
      <c r="J1819" s="21">
        <f>MAX(0,ROUNDDOWN(F1819-E1819-G1819,-3))</f>
        <v/>
      </c>
      <c r="K1819" s="21">
        <f>MAX(0,ROUNDDOWN(F1819-E1819-G1819-H1819-I1819,-3))</f>
        <v/>
      </c>
      <c r="L1819" s="21">
        <f>MAX(0,ROUNDDOWN(F1819-E1819-G1819-H1819,-3))</f>
        <v/>
      </c>
      <c r="M1819" s="21">
        <f>IF(J1819&lt;=0,0,ROUNDDOWN((J1819*LOOKUP(J1819,{0,1950001,3300001,6950001,9000001,18000001,40000001},{0.05,0.1,0.2,0.23,0.33,0.4,0.45})-LOOKUP(J1819,{0,1950001,3300001,6950001,9000001,18000001,40000001},{0,97500,427500,636000,1536000,2796000,4796000}))*1.021,-2))</f>
        <v/>
      </c>
      <c r="N1819" s="21">
        <f>IF(K1819&lt;=0,0,ROUNDDOWN((K1819*LOOKUP(K1819,{0,1950001,3300001,6950001,9000001,18000001,40000001},{0.05,0.1,0.2,0.23,0.33,0.4,0.45})-LOOKUP(K1819,{0,1950001,3300001,6950001,9000001,18000001,40000001},{0,97500,427500,636000,1536000,2796000,4796000}))*1.021,-2))</f>
        <v/>
      </c>
      <c r="O1819" s="21">
        <f>IF(L1819&lt;=0,0,ROUNDDOWN((L1819*LOOKUP(L1819,{0,1950001,3300001,6950001,9000001,18000001,40000001},{0.05,0.1,0.2,0.23,0.33,0.4,0.45})-LOOKUP(L1819,{0,1950001,3300001,6950001,9000001,18000001,40000001},{0,97500,427500,636000,1536000,2796000,4796000}))*1.021,-2))</f>
        <v/>
      </c>
      <c r="P1819" s="21">
        <f>MAX(0,ROUNDDOWN(F1819-E1819-430000,-3))</f>
        <v/>
      </c>
      <c r="Q1819" s="21">
        <f>MAX(0,ROUNDDOWN(F1819-E1819-430000-H1819,-3))</f>
        <v/>
      </c>
      <c r="R1819" s="21">
        <f>IF(F1819&lt;=450000,0,MAX(0,P1819*0.06-MIN(50000,P1819)*0.03))</f>
        <v/>
      </c>
      <c r="S1819" s="21">
        <f>IF(F1819&lt;=450000,0,MAX(0,P1819*0.04-MIN(50000,P1819)*0.02))</f>
        <v/>
      </c>
      <c r="T1819" s="21">
        <f>IF(F1819&lt;=450000,0,MAX(0,Q1819*0.06-MIN(50000,Q1819)*0.03))</f>
        <v/>
      </c>
      <c r="U1819" s="21">
        <f>IF(F1819&lt;=450000,0,MAX(0,Q1819*0.04-MIN(50000,Q1819)*0.02))</f>
        <v/>
      </c>
      <c r="V1819" s="21">
        <f>50000+MAX(0,G1819-480000)</f>
        <v/>
      </c>
      <c r="W1819" s="21">
        <f>P1819-V1819</f>
        <v/>
      </c>
      <c r="X1819" s="21">
        <f>Q1819-V1819</f>
        <v/>
      </c>
      <c r="Y1819" s="22">
        <f>IF(W1819&lt;0,0.9,LOOKUP(W1819,{0,1950001,3300001,6950001,9000001,18000001,40000001},{0.84895,0.7979,0.6958,0.66517,0.56307,0.4916,0.44055}))</f>
        <v/>
      </c>
      <c r="Z1819" s="22">
        <f>IF(X1819&lt;0,0.9,LOOKUP(X1819,{0,1950001,3300001,6950001,9000001,18000001,40000001},{0.84895,0.7979,0.6958,0.66517,0.56307,0.4916,0.44055}))</f>
        <v/>
      </c>
      <c r="AA1819" s="22">
        <f>IF(W1819&lt;0,0,CHOOSE(MATCH(W1819,{0,1950001,3300001,6950001,9000001},1),5.105/84.895,10.21/79.79,20.42/69.58,23.483/66.517,33.693/56.307))</f>
        <v/>
      </c>
      <c r="AB1819" s="21">
        <f>IF(C1819&lt;=2000,0,(MIN(C1819,ROUNDDOWN(F1819*0.3,0))-2000)*0.1)</f>
        <v/>
      </c>
      <c r="AC1819" s="21">
        <f>IF(C1819&lt;=2000,0,MIN((C1819-2000)*Y1819,(R1819+S1819)*0.2))</f>
        <v/>
      </c>
      <c r="AD1819" s="21">
        <f>IF(C1819&lt;=2000,0,MIN((C1819-2000)*Z1819,(T1819+U1819)*0.2))</f>
        <v/>
      </c>
      <c r="AE1819" s="21">
        <f>AC1819*AA1819</f>
        <v/>
      </c>
      <c r="AF1819" s="21">
        <f>ROUNDDOWN(R1819,-2)+ROUNDDOWN(S1819,-2)</f>
        <v/>
      </c>
      <c r="AG1819" s="21">
        <f>ROUNDDOWN(MAX(0,R1819-(AB1819+AC1819+AE1819)*0.6),-2)+ROUNDDOWN(MAX(0,S1819-(AB1819+AC1819+AE1819)*0.4),-2)</f>
        <v/>
      </c>
      <c r="AH1819" s="21">
        <f>ROUNDDOWN(MAX(0,T1819-(AB1819+AD1819)*0.6),-2)+ROUNDDOWN(MAX(0,U1819-(AB1819+AD1819)*0.4),-2)</f>
        <v/>
      </c>
      <c r="AI1819" s="21">
        <f>ROUNDDOWN(T1819,-2)+ROUNDDOWN(U1819,-2)</f>
        <v/>
      </c>
      <c r="AJ1819" s="21">
        <f>M1819+AF1819</f>
        <v/>
      </c>
      <c r="AK1819" s="21">
        <f>M1819+AG1819</f>
        <v/>
      </c>
      <c r="AL1819" s="21">
        <f>N1819+AH1819</f>
        <v/>
      </c>
      <c r="AM1819" s="21">
        <f>O1819+AI1819</f>
        <v/>
      </c>
      <c r="AN1819" s="21">
        <f>N1819+AI1819</f>
        <v/>
      </c>
      <c r="AO1819" s="21">
        <f>ROUNDDOWN((R1819+S1819)*0.2/Y1819+2000,0)</f>
        <v/>
      </c>
      <c r="AP1819" s="21">
        <f>ROUNDDOWN((T1819+U1819)*0.2/Z1819+2000,0)</f>
        <v/>
      </c>
      <c r="AQ1819" s="21">
        <f>AL1819-AK1819</f>
        <v/>
      </c>
      <c r="AR1819" s="21">
        <f>AM1819-AK1819</f>
        <v/>
      </c>
      <c r="AS1819" s="21">
        <f>AM1819-AL1819</f>
        <v/>
      </c>
      <c r="AT1819" s="21">
        <f>AK1819+C1819-AJ1819</f>
        <v/>
      </c>
      <c r="AU1819" s="21">
        <f>AL1819+C1819-AM1819</f>
        <v/>
      </c>
      <c r="AV1819" s="21">
        <f>AN1819+C1819-AM1819</f>
        <v/>
      </c>
    </row>
    <row r="1820">
      <c r="A1820" t="inlineStr">
        <is>
          <t>1万円刻み</t>
        </is>
      </c>
      <c r="B1820" s="21">
        <f>'5_1万円刻み'!$A$57</f>
        <v/>
      </c>
      <c r="C1820" s="21">
        <f>AO1820</f>
        <v/>
      </c>
      <c r="D1820" s="21" t="n">
        <v>0</v>
      </c>
      <c r="E1820" s="21">
        <f>ROUND(MIN(B1820/12,650000)*12*0.0915+MIN(B1820/12,1390000)*12*(0.0504+0)+B1820*0.005,0)</f>
        <v/>
      </c>
      <c r="F1820" s="21">
        <f>IF(B1820&lt;741000,0,IF(B1820&lt;2191000,B1820-740000,IF(B1820&lt;2193000,1451000,IF(B1820&lt;2196000,1453000,IF(B1820&lt;2200000,1456000,IF(B1820&lt;3600000,ROUND(ROUNDDOWN(B1820/4,-3)*2.8,0)-80000,IF(B1820&lt;6600000,ROUND(ROUNDDOWN(B1820/4,-3)*3.2,0)-440000,IF(B1820&lt;8500000,ROUNDDOWN(B1820*0.9,0)-1100000,B1820-1950000))))))))</f>
        <v/>
      </c>
      <c r="G1820" s="21">
        <f>IF(F1820&gt;23500000,NA(),IF(F1820&lt;=4890000,1040000,IF(F1820&lt;=6550000,670000,620000)))</f>
        <v/>
      </c>
      <c r="H1820" s="21">
        <f>IF(D1820&lt;=0,0,MAX(0,MIN(2000000,D1820-MIN(100000,ROUNDDOWN(F1820*0.05,0)))))</f>
        <v/>
      </c>
      <c r="I1820" s="21">
        <f>IF(C1820&lt;=2000,0,MIN(C1820,ROUNDDOWN(F1820*0.4,0))-2000)</f>
        <v/>
      </c>
      <c r="J1820" s="21">
        <f>MAX(0,ROUNDDOWN(F1820-E1820-G1820,-3))</f>
        <v/>
      </c>
      <c r="K1820" s="21">
        <f>MAX(0,ROUNDDOWN(F1820-E1820-G1820-H1820-I1820,-3))</f>
        <v/>
      </c>
      <c r="L1820" s="21">
        <f>MAX(0,ROUNDDOWN(F1820-E1820-G1820-H1820,-3))</f>
        <v/>
      </c>
      <c r="M1820" s="21">
        <f>IF(J1820&lt;=0,0,ROUNDDOWN((J1820*LOOKUP(J1820,{0,1950001,3300001,6950001,9000001,18000001,40000001},{0.05,0.1,0.2,0.23,0.33,0.4,0.45})-LOOKUP(J1820,{0,1950001,3300001,6950001,9000001,18000001,40000001},{0,97500,427500,636000,1536000,2796000,4796000}))*1.021,-2))</f>
        <v/>
      </c>
      <c r="N1820" s="21">
        <f>IF(K1820&lt;=0,0,ROUNDDOWN((K1820*LOOKUP(K1820,{0,1950001,3300001,6950001,9000001,18000001,40000001},{0.05,0.1,0.2,0.23,0.33,0.4,0.45})-LOOKUP(K1820,{0,1950001,3300001,6950001,9000001,18000001,40000001},{0,97500,427500,636000,1536000,2796000,4796000}))*1.021,-2))</f>
        <v/>
      </c>
      <c r="O1820" s="21">
        <f>IF(L1820&lt;=0,0,ROUNDDOWN((L1820*LOOKUP(L1820,{0,1950001,3300001,6950001,9000001,18000001,40000001},{0.05,0.1,0.2,0.23,0.33,0.4,0.45})-LOOKUP(L1820,{0,1950001,3300001,6950001,9000001,18000001,40000001},{0,97500,427500,636000,1536000,2796000,4796000}))*1.021,-2))</f>
        <v/>
      </c>
      <c r="P1820" s="21">
        <f>MAX(0,ROUNDDOWN(F1820-E1820-430000,-3))</f>
        <v/>
      </c>
      <c r="Q1820" s="21">
        <f>MAX(0,ROUNDDOWN(F1820-E1820-430000-H1820,-3))</f>
        <v/>
      </c>
      <c r="R1820" s="21">
        <f>IF(F1820&lt;=450000,0,MAX(0,P1820*0.06-MIN(50000,P1820)*0.03))</f>
        <v/>
      </c>
      <c r="S1820" s="21">
        <f>IF(F1820&lt;=450000,0,MAX(0,P1820*0.04-MIN(50000,P1820)*0.02))</f>
        <v/>
      </c>
      <c r="T1820" s="21">
        <f>IF(F1820&lt;=450000,0,MAX(0,Q1820*0.06-MIN(50000,Q1820)*0.03))</f>
        <v/>
      </c>
      <c r="U1820" s="21">
        <f>IF(F1820&lt;=450000,0,MAX(0,Q1820*0.04-MIN(50000,Q1820)*0.02))</f>
        <v/>
      </c>
      <c r="V1820" s="21">
        <f>50000+MAX(0,G1820-480000)</f>
        <v/>
      </c>
      <c r="W1820" s="21">
        <f>P1820-V1820</f>
        <v/>
      </c>
      <c r="X1820" s="21">
        <f>Q1820-V1820</f>
        <v/>
      </c>
      <c r="Y1820" s="22">
        <f>IF(W1820&lt;0,0.9,LOOKUP(W1820,{0,1950001,3300001,6950001,9000001,18000001,40000001},{0.84895,0.7979,0.6958,0.66517,0.56307,0.4916,0.44055}))</f>
        <v/>
      </c>
      <c r="Z1820" s="22">
        <f>IF(X1820&lt;0,0.9,LOOKUP(X1820,{0,1950001,3300001,6950001,9000001,18000001,40000001},{0.84895,0.7979,0.6958,0.66517,0.56307,0.4916,0.44055}))</f>
        <v/>
      </c>
      <c r="AA1820" s="22">
        <f>IF(W1820&lt;0,0,CHOOSE(MATCH(W1820,{0,1950001,3300001,6950001,9000001},1),5.105/84.895,10.21/79.79,20.42/69.58,23.483/66.517,33.693/56.307))</f>
        <v/>
      </c>
      <c r="AB1820" s="21">
        <f>IF(C1820&lt;=2000,0,(MIN(C1820,ROUNDDOWN(F1820*0.3,0))-2000)*0.1)</f>
        <v/>
      </c>
      <c r="AC1820" s="21">
        <f>IF(C1820&lt;=2000,0,MIN((C1820-2000)*Y1820,(R1820+S1820)*0.2))</f>
        <v/>
      </c>
      <c r="AD1820" s="21">
        <f>IF(C1820&lt;=2000,0,MIN((C1820-2000)*Z1820,(T1820+U1820)*0.2))</f>
        <v/>
      </c>
      <c r="AE1820" s="21">
        <f>AC1820*AA1820</f>
        <v/>
      </c>
      <c r="AF1820" s="21">
        <f>ROUNDDOWN(R1820,-2)+ROUNDDOWN(S1820,-2)</f>
        <v/>
      </c>
      <c r="AG1820" s="21">
        <f>ROUNDDOWN(MAX(0,R1820-(AB1820+AC1820+AE1820)*0.6),-2)+ROUNDDOWN(MAX(0,S1820-(AB1820+AC1820+AE1820)*0.4),-2)</f>
        <v/>
      </c>
      <c r="AH1820" s="21">
        <f>ROUNDDOWN(MAX(0,T1820-(AB1820+AD1820)*0.6),-2)+ROUNDDOWN(MAX(0,U1820-(AB1820+AD1820)*0.4),-2)</f>
        <v/>
      </c>
      <c r="AI1820" s="21">
        <f>ROUNDDOWN(T1820,-2)+ROUNDDOWN(U1820,-2)</f>
        <v/>
      </c>
      <c r="AJ1820" s="21">
        <f>M1820+AF1820</f>
        <v/>
      </c>
      <c r="AK1820" s="21">
        <f>M1820+AG1820</f>
        <v/>
      </c>
      <c r="AL1820" s="21">
        <f>N1820+AH1820</f>
        <v/>
      </c>
      <c r="AM1820" s="21">
        <f>O1820+AI1820</f>
        <v/>
      </c>
      <c r="AN1820" s="21">
        <f>N1820+AI1820</f>
        <v/>
      </c>
      <c r="AO1820" s="21">
        <f>ROUNDDOWN((R1820+S1820)*0.2/Y1820+2000,0)</f>
        <v/>
      </c>
      <c r="AP1820" s="21">
        <f>ROUNDDOWN((T1820+U1820)*0.2/Z1820+2000,0)</f>
        <v/>
      </c>
      <c r="AQ1820" s="21">
        <f>AL1820-AK1820</f>
        <v/>
      </c>
      <c r="AR1820" s="21">
        <f>AM1820-AK1820</f>
        <v/>
      </c>
      <c r="AS1820" s="21">
        <f>AM1820-AL1820</f>
        <v/>
      </c>
      <c r="AT1820" s="21">
        <f>AK1820+C1820-AJ1820</f>
        <v/>
      </c>
      <c r="AU1820" s="21">
        <f>AL1820+C1820-AM1820</f>
        <v/>
      </c>
      <c r="AV1820" s="21">
        <f>AN1820+C1820-AM1820</f>
        <v/>
      </c>
    </row>
    <row r="1821">
      <c r="A1821" t="inlineStr">
        <is>
          <t>1万円刻み</t>
        </is>
      </c>
      <c r="B1821" s="21">
        <f>'5_1万円刻み'!$A$58</f>
        <v/>
      </c>
      <c r="C1821" s="21">
        <f>AO1821</f>
        <v/>
      </c>
      <c r="D1821" s="21" t="n">
        <v>0</v>
      </c>
      <c r="E1821" s="21">
        <f>ROUND(MIN(B1821/12,650000)*12*0.0915+MIN(B1821/12,1390000)*12*(0.0504+0)+B1821*0.005,0)</f>
        <v/>
      </c>
      <c r="F1821" s="21">
        <f>IF(B1821&lt;741000,0,IF(B1821&lt;2191000,B1821-740000,IF(B1821&lt;2193000,1451000,IF(B1821&lt;2196000,1453000,IF(B1821&lt;2200000,1456000,IF(B1821&lt;3600000,ROUND(ROUNDDOWN(B1821/4,-3)*2.8,0)-80000,IF(B1821&lt;6600000,ROUND(ROUNDDOWN(B1821/4,-3)*3.2,0)-440000,IF(B1821&lt;8500000,ROUNDDOWN(B1821*0.9,0)-1100000,B1821-1950000))))))))</f>
        <v/>
      </c>
      <c r="G1821" s="21">
        <f>IF(F1821&gt;23500000,NA(),IF(F1821&lt;=4890000,1040000,IF(F1821&lt;=6550000,670000,620000)))</f>
        <v/>
      </c>
      <c r="H1821" s="21">
        <f>IF(D1821&lt;=0,0,MAX(0,MIN(2000000,D1821-MIN(100000,ROUNDDOWN(F1821*0.05,0)))))</f>
        <v/>
      </c>
      <c r="I1821" s="21">
        <f>IF(C1821&lt;=2000,0,MIN(C1821,ROUNDDOWN(F1821*0.4,0))-2000)</f>
        <v/>
      </c>
      <c r="J1821" s="21">
        <f>MAX(0,ROUNDDOWN(F1821-E1821-G1821,-3))</f>
        <v/>
      </c>
      <c r="K1821" s="21">
        <f>MAX(0,ROUNDDOWN(F1821-E1821-G1821-H1821-I1821,-3))</f>
        <v/>
      </c>
      <c r="L1821" s="21">
        <f>MAX(0,ROUNDDOWN(F1821-E1821-G1821-H1821,-3))</f>
        <v/>
      </c>
      <c r="M1821" s="21">
        <f>IF(J1821&lt;=0,0,ROUNDDOWN((J1821*LOOKUP(J1821,{0,1950001,3300001,6950001,9000001,18000001,40000001},{0.05,0.1,0.2,0.23,0.33,0.4,0.45})-LOOKUP(J1821,{0,1950001,3300001,6950001,9000001,18000001,40000001},{0,97500,427500,636000,1536000,2796000,4796000}))*1.021,-2))</f>
        <v/>
      </c>
      <c r="N1821" s="21">
        <f>IF(K1821&lt;=0,0,ROUNDDOWN((K1821*LOOKUP(K1821,{0,1950001,3300001,6950001,9000001,18000001,40000001},{0.05,0.1,0.2,0.23,0.33,0.4,0.45})-LOOKUP(K1821,{0,1950001,3300001,6950001,9000001,18000001,40000001},{0,97500,427500,636000,1536000,2796000,4796000}))*1.021,-2))</f>
        <v/>
      </c>
      <c r="O1821" s="21">
        <f>IF(L1821&lt;=0,0,ROUNDDOWN((L1821*LOOKUP(L1821,{0,1950001,3300001,6950001,9000001,18000001,40000001},{0.05,0.1,0.2,0.23,0.33,0.4,0.45})-LOOKUP(L1821,{0,1950001,3300001,6950001,9000001,18000001,40000001},{0,97500,427500,636000,1536000,2796000,4796000}))*1.021,-2))</f>
        <v/>
      </c>
      <c r="P1821" s="21">
        <f>MAX(0,ROUNDDOWN(F1821-E1821-430000,-3))</f>
        <v/>
      </c>
      <c r="Q1821" s="21">
        <f>MAX(0,ROUNDDOWN(F1821-E1821-430000-H1821,-3))</f>
        <v/>
      </c>
      <c r="R1821" s="21">
        <f>IF(F1821&lt;=450000,0,MAX(0,P1821*0.06-MIN(50000,P1821)*0.03))</f>
        <v/>
      </c>
      <c r="S1821" s="21">
        <f>IF(F1821&lt;=450000,0,MAX(0,P1821*0.04-MIN(50000,P1821)*0.02))</f>
        <v/>
      </c>
      <c r="T1821" s="21">
        <f>IF(F1821&lt;=450000,0,MAX(0,Q1821*0.06-MIN(50000,Q1821)*0.03))</f>
        <v/>
      </c>
      <c r="U1821" s="21">
        <f>IF(F1821&lt;=450000,0,MAX(0,Q1821*0.04-MIN(50000,Q1821)*0.02))</f>
        <v/>
      </c>
      <c r="V1821" s="21">
        <f>50000+MAX(0,G1821-480000)</f>
        <v/>
      </c>
      <c r="W1821" s="21">
        <f>P1821-V1821</f>
        <v/>
      </c>
      <c r="X1821" s="21">
        <f>Q1821-V1821</f>
        <v/>
      </c>
      <c r="Y1821" s="22">
        <f>IF(W1821&lt;0,0.9,LOOKUP(W1821,{0,1950001,3300001,6950001,9000001,18000001,40000001},{0.84895,0.7979,0.6958,0.66517,0.56307,0.4916,0.44055}))</f>
        <v/>
      </c>
      <c r="Z1821" s="22">
        <f>IF(X1821&lt;0,0.9,LOOKUP(X1821,{0,1950001,3300001,6950001,9000001,18000001,40000001},{0.84895,0.7979,0.6958,0.66517,0.56307,0.4916,0.44055}))</f>
        <v/>
      </c>
      <c r="AA1821" s="22">
        <f>IF(W1821&lt;0,0,CHOOSE(MATCH(W1821,{0,1950001,3300001,6950001,9000001},1),5.105/84.895,10.21/79.79,20.42/69.58,23.483/66.517,33.693/56.307))</f>
        <v/>
      </c>
      <c r="AB1821" s="21">
        <f>IF(C1821&lt;=2000,0,(MIN(C1821,ROUNDDOWN(F1821*0.3,0))-2000)*0.1)</f>
        <v/>
      </c>
      <c r="AC1821" s="21">
        <f>IF(C1821&lt;=2000,0,MIN((C1821-2000)*Y1821,(R1821+S1821)*0.2))</f>
        <v/>
      </c>
      <c r="AD1821" s="21">
        <f>IF(C1821&lt;=2000,0,MIN((C1821-2000)*Z1821,(T1821+U1821)*0.2))</f>
        <v/>
      </c>
      <c r="AE1821" s="21">
        <f>AC1821*AA1821</f>
        <v/>
      </c>
      <c r="AF1821" s="21">
        <f>ROUNDDOWN(R1821,-2)+ROUNDDOWN(S1821,-2)</f>
        <v/>
      </c>
      <c r="AG1821" s="21">
        <f>ROUNDDOWN(MAX(0,R1821-(AB1821+AC1821+AE1821)*0.6),-2)+ROUNDDOWN(MAX(0,S1821-(AB1821+AC1821+AE1821)*0.4),-2)</f>
        <v/>
      </c>
      <c r="AH1821" s="21">
        <f>ROUNDDOWN(MAX(0,T1821-(AB1821+AD1821)*0.6),-2)+ROUNDDOWN(MAX(0,U1821-(AB1821+AD1821)*0.4),-2)</f>
        <v/>
      </c>
      <c r="AI1821" s="21">
        <f>ROUNDDOWN(T1821,-2)+ROUNDDOWN(U1821,-2)</f>
        <v/>
      </c>
      <c r="AJ1821" s="21">
        <f>M1821+AF1821</f>
        <v/>
      </c>
      <c r="AK1821" s="21">
        <f>M1821+AG1821</f>
        <v/>
      </c>
      <c r="AL1821" s="21">
        <f>N1821+AH1821</f>
        <v/>
      </c>
      <c r="AM1821" s="21">
        <f>O1821+AI1821</f>
        <v/>
      </c>
      <c r="AN1821" s="21">
        <f>N1821+AI1821</f>
        <v/>
      </c>
      <c r="AO1821" s="21">
        <f>ROUNDDOWN((R1821+S1821)*0.2/Y1821+2000,0)</f>
        <v/>
      </c>
      <c r="AP1821" s="21">
        <f>ROUNDDOWN((T1821+U1821)*0.2/Z1821+2000,0)</f>
        <v/>
      </c>
      <c r="AQ1821" s="21">
        <f>AL1821-AK1821</f>
        <v/>
      </c>
      <c r="AR1821" s="21">
        <f>AM1821-AK1821</f>
        <v/>
      </c>
      <c r="AS1821" s="21">
        <f>AM1821-AL1821</f>
        <v/>
      </c>
      <c r="AT1821" s="21">
        <f>AK1821+C1821-AJ1821</f>
        <v/>
      </c>
      <c r="AU1821" s="21">
        <f>AL1821+C1821-AM1821</f>
        <v/>
      </c>
      <c r="AV1821" s="21">
        <f>AN1821+C1821-AM1821</f>
        <v/>
      </c>
    </row>
    <row r="1822">
      <c r="A1822" t="inlineStr">
        <is>
          <t>1万円刻み</t>
        </is>
      </c>
      <c r="B1822" s="21">
        <f>'5_1万円刻み'!$A$59</f>
        <v/>
      </c>
      <c r="C1822" s="21">
        <f>AO1822</f>
        <v/>
      </c>
      <c r="D1822" s="21" t="n">
        <v>0</v>
      </c>
      <c r="E1822" s="21">
        <f>ROUND(MIN(B1822/12,650000)*12*0.0915+MIN(B1822/12,1390000)*12*(0.0504+0)+B1822*0.005,0)</f>
        <v/>
      </c>
      <c r="F1822" s="21">
        <f>IF(B1822&lt;741000,0,IF(B1822&lt;2191000,B1822-740000,IF(B1822&lt;2193000,1451000,IF(B1822&lt;2196000,1453000,IF(B1822&lt;2200000,1456000,IF(B1822&lt;3600000,ROUND(ROUNDDOWN(B1822/4,-3)*2.8,0)-80000,IF(B1822&lt;6600000,ROUND(ROUNDDOWN(B1822/4,-3)*3.2,0)-440000,IF(B1822&lt;8500000,ROUNDDOWN(B1822*0.9,0)-1100000,B1822-1950000))))))))</f>
        <v/>
      </c>
      <c r="G1822" s="21">
        <f>IF(F1822&gt;23500000,NA(),IF(F1822&lt;=4890000,1040000,IF(F1822&lt;=6550000,670000,620000)))</f>
        <v/>
      </c>
      <c r="H1822" s="21">
        <f>IF(D1822&lt;=0,0,MAX(0,MIN(2000000,D1822-MIN(100000,ROUNDDOWN(F1822*0.05,0)))))</f>
        <v/>
      </c>
      <c r="I1822" s="21">
        <f>IF(C1822&lt;=2000,0,MIN(C1822,ROUNDDOWN(F1822*0.4,0))-2000)</f>
        <v/>
      </c>
      <c r="J1822" s="21">
        <f>MAX(0,ROUNDDOWN(F1822-E1822-G1822,-3))</f>
        <v/>
      </c>
      <c r="K1822" s="21">
        <f>MAX(0,ROUNDDOWN(F1822-E1822-G1822-H1822-I1822,-3))</f>
        <v/>
      </c>
      <c r="L1822" s="21">
        <f>MAX(0,ROUNDDOWN(F1822-E1822-G1822-H1822,-3))</f>
        <v/>
      </c>
      <c r="M1822" s="21">
        <f>IF(J1822&lt;=0,0,ROUNDDOWN((J1822*LOOKUP(J1822,{0,1950001,3300001,6950001,9000001,18000001,40000001},{0.05,0.1,0.2,0.23,0.33,0.4,0.45})-LOOKUP(J1822,{0,1950001,3300001,6950001,9000001,18000001,40000001},{0,97500,427500,636000,1536000,2796000,4796000}))*1.021,-2))</f>
        <v/>
      </c>
      <c r="N1822" s="21">
        <f>IF(K1822&lt;=0,0,ROUNDDOWN((K1822*LOOKUP(K1822,{0,1950001,3300001,6950001,9000001,18000001,40000001},{0.05,0.1,0.2,0.23,0.33,0.4,0.45})-LOOKUP(K1822,{0,1950001,3300001,6950001,9000001,18000001,40000001},{0,97500,427500,636000,1536000,2796000,4796000}))*1.021,-2))</f>
        <v/>
      </c>
      <c r="O1822" s="21">
        <f>IF(L1822&lt;=0,0,ROUNDDOWN((L1822*LOOKUP(L1822,{0,1950001,3300001,6950001,9000001,18000001,40000001},{0.05,0.1,0.2,0.23,0.33,0.4,0.45})-LOOKUP(L1822,{0,1950001,3300001,6950001,9000001,18000001,40000001},{0,97500,427500,636000,1536000,2796000,4796000}))*1.021,-2))</f>
        <v/>
      </c>
      <c r="P1822" s="21">
        <f>MAX(0,ROUNDDOWN(F1822-E1822-430000,-3))</f>
        <v/>
      </c>
      <c r="Q1822" s="21">
        <f>MAX(0,ROUNDDOWN(F1822-E1822-430000-H1822,-3))</f>
        <v/>
      </c>
      <c r="R1822" s="21">
        <f>IF(F1822&lt;=450000,0,MAX(0,P1822*0.06-MIN(50000,P1822)*0.03))</f>
        <v/>
      </c>
      <c r="S1822" s="21">
        <f>IF(F1822&lt;=450000,0,MAX(0,P1822*0.04-MIN(50000,P1822)*0.02))</f>
        <v/>
      </c>
      <c r="T1822" s="21">
        <f>IF(F1822&lt;=450000,0,MAX(0,Q1822*0.06-MIN(50000,Q1822)*0.03))</f>
        <v/>
      </c>
      <c r="U1822" s="21">
        <f>IF(F1822&lt;=450000,0,MAX(0,Q1822*0.04-MIN(50000,Q1822)*0.02))</f>
        <v/>
      </c>
      <c r="V1822" s="21">
        <f>50000+MAX(0,G1822-480000)</f>
        <v/>
      </c>
      <c r="W1822" s="21">
        <f>P1822-V1822</f>
        <v/>
      </c>
      <c r="X1822" s="21">
        <f>Q1822-V1822</f>
        <v/>
      </c>
      <c r="Y1822" s="22">
        <f>IF(W1822&lt;0,0.9,LOOKUP(W1822,{0,1950001,3300001,6950001,9000001,18000001,40000001},{0.84895,0.7979,0.6958,0.66517,0.56307,0.4916,0.44055}))</f>
        <v/>
      </c>
      <c r="Z1822" s="22">
        <f>IF(X1822&lt;0,0.9,LOOKUP(X1822,{0,1950001,3300001,6950001,9000001,18000001,40000001},{0.84895,0.7979,0.6958,0.66517,0.56307,0.4916,0.44055}))</f>
        <v/>
      </c>
      <c r="AA1822" s="22">
        <f>IF(W1822&lt;0,0,CHOOSE(MATCH(W1822,{0,1950001,3300001,6950001,9000001},1),5.105/84.895,10.21/79.79,20.42/69.58,23.483/66.517,33.693/56.307))</f>
        <v/>
      </c>
      <c r="AB1822" s="21">
        <f>IF(C1822&lt;=2000,0,(MIN(C1822,ROUNDDOWN(F1822*0.3,0))-2000)*0.1)</f>
        <v/>
      </c>
      <c r="AC1822" s="21">
        <f>IF(C1822&lt;=2000,0,MIN((C1822-2000)*Y1822,(R1822+S1822)*0.2))</f>
        <v/>
      </c>
      <c r="AD1822" s="21">
        <f>IF(C1822&lt;=2000,0,MIN((C1822-2000)*Z1822,(T1822+U1822)*0.2))</f>
        <v/>
      </c>
      <c r="AE1822" s="21">
        <f>AC1822*AA1822</f>
        <v/>
      </c>
      <c r="AF1822" s="21">
        <f>ROUNDDOWN(R1822,-2)+ROUNDDOWN(S1822,-2)</f>
        <v/>
      </c>
      <c r="AG1822" s="21">
        <f>ROUNDDOWN(MAX(0,R1822-(AB1822+AC1822+AE1822)*0.6),-2)+ROUNDDOWN(MAX(0,S1822-(AB1822+AC1822+AE1822)*0.4),-2)</f>
        <v/>
      </c>
      <c r="AH1822" s="21">
        <f>ROUNDDOWN(MAX(0,T1822-(AB1822+AD1822)*0.6),-2)+ROUNDDOWN(MAX(0,U1822-(AB1822+AD1822)*0.4),-2)</f>
        <v/>
      </c>
      <c r="AI1822" s="21">
        <f>ROUNDDOWN(T1822,-2)+ROUNDDOWN(U1822,-2)</f>
        <v/>
      </c>
      <c r="AJ1822" s="21">
        <f>M1822+AF1822</f>
        <v/>
      </c>
      <c r="AK1822" s="21">
        <f>M1822+AG1822</f>
        <v/>
      </c>
      <c r="AL1822" s="21">
        <f>N1822+AH1822</f>
        <v/>
      </c>
      <c r="AM1822" s="21">
        <f>O1822+AI1822</f>
        <v/>
      </c>
      <c r="AN1822" s="21">
        <f>N1822+AI1822</f>
        <v/>
      </c>
      <c r="AO1822" s="21">
        <f>ROUNDDOWN((R1822+S1822)*0.2/Y1822+2000,0)</f>
        <v/>
      </c>
      <c r="AP1822" s="21">
        <f>ROUNDDOWN((T1822+U1822)*0.2/Z1822+2000,0)</f>
        <v/>
      </c>
      <c r="AQ1822" s="21">
        <f>AL1822-AK1822</f>
        <v/>
      </c>
      <c r="AR1822" s="21">
        <f>AM1822-AK1822</f>
        <v/>
      </c>
      <c r="AS1822" s="21">
        <f>AM1822-AL1822</f>
        <v/>
      </c>
      <c r="AT1822" s="21">
        <f>AK1822+C1822-AJ1822</f>
        <v/>
      </c>
      <c r="AU1822" s="21">
        <f>AL1822+C1822-AM1822</f>
        <v/>
      </c>
      <c r="AV1822" s="21">
        <f>AN1822+C1822-AM1822</f>
        <v/>
      </c>
    </row>
    <row r="1823">
      <c r="A1823" t="inlineStr">
        <is>
          <t>1万円刻み</t>
        </is>
      </c>
      <c r="B1823" s="21">
        <f>'5_1万円刻み'!$A$60</f>
        <v/>
      </c>
      <c r="C1823" s="21">
        <f>AO1823</f>
        <v/>
      </c>
      <c r="D1823" s="21" t="n">
        <v>0</v>
      </c>
      <c r="E1823" s="21">
        <f>ROUND(MIN(B1823/12,650000)*12*0.0915+MIN(B1823/12,1390000)*12*(0.0504+0)+B1823*0.005,0)</f>
        <v/>
      </c>
      <c r="F1823" s="21">
        <f>IF(B1823&lt;741000,0,IF(B1823&lt;2191000,B1823-740000,IF(B1823&lt;2193000,1451000,IF(B1823&lt;2196000,1453000,IF(B1823&lt;2200000,1456000,IF(B1823&lt;3600000,ROUND(ROUNDDOWN(B1823/4,-3)*2.8,0)-80000,IF(B1823&lt;6600000,ROUND(ROUNDDOWN(B1823/4,-3)*3.2,0)-440000,IF(B1823&lt;8500000,ROUNDDOWN(B1823*0.9,0)-1100000,B1823-1950000))))))))</f>
        <v/>
      </c>
      <c r="G1823" s="21">
        <f>IF(F1823&gt;23500000,NA(),IF(F1823&lt;=4890000,1040000,IF(F1823&lt;=6550000,670000,620000)))</f>
        <v/>
      </c>
      <c r="H1823" s="21">
        <f>IF(D1823&lt;=0,0,MAX(0,MIN(2000000,D1823-MIN(100000,ROUNDDOWN(F1823*0.05,0)))))</f>
        <v/>
      </c>
      <c r="I1823" s="21">
        <f>IF(C1823&lt;=2000,0,MIN(C1823,ROUNDDOWN(F1823*0.4,0))-2000)</f>
        <v/>
      </c>
      <c r="J1823" s="21">
        <f>MAX(0,ROUNDDOWN(F1823-E1823-G1823,-3))</f>
        <v/>
      </c>
      <c r="K1823" s="21">
        <f>MAX(0,ROUNDDOWN(F1823-E1823-G1823-H1823-I1823,-3))</f>
        <v/>
      </c>
      <c r="L1823" s="21">
        <f>MAX(0,ROUNDDOWN(F1823-E1823-G1823-H1823,-3))</f>
        <v/>
      </c>
      <c r="M1823" s="21">
        <f>IF(J1823&lt;=0,0,ROUNDDOWN((J1823*LOOKUP(J1823,{0,1950001,3300001,6950001,9000001,18000001,40000001},{0.05,0.1,0.2,0.23,0.33,0.4,0.45})-LOOKUP(J1823,{0,1950001,3300001,6950001,9000001,18000001,40000001},{0,97500,427500,636000,1536000,2796000,4796000}))*1.021,-2))</f>
        <v/>
      </c>
      <c r="N1823" s="21">
        <f>IF(K1823&lt;=0,0,ROUNDDOWN((K1823*LOOKUP(K1823,{0,1950001,3300001,6950001,9000001,18000001,40000001},{0.05,0.1,0.2,0.23,0.33,0.4,0.45})-LOOKUP(K1823,{0,1950001,3300001,6950001,9000001,18000001,40000001},{0,97500,427500,636000,1536000,2796000,4796000}))*1.021,-2))</f>
        <v/>
      </c>
      <c r="O1823" s="21">
        <f>IF(L1823&lt;=0,0,ROUNDDOWN((L1823*LOOKUP(L1823,{0,1950001,3300001,6950001,9000001,18000001,40000001},{0.05,0.1,0.2,0.23,0.33,0.4,0.45})-LOOKUP(L1823,{0,1950001,3300001,6950001,9000001,18000001,40000001},{0,97500,427500,636000,1536000,2796000,4796000}))*1.021,-2))</f>
        <v/>
      </c>
      <c r="P1823" s="21">
        <f>MAX(0,ROUNDDOWN(F1823-E1823-430000,-3))</f>
        <v/>
      </c>
      <c r="Q1823" s="21">
        <f>MAX(0,ROUNDDOWN(F1823-E1823-430000-H1823,-3))</f>
        <v/>
      </c>
      <c r="R1823" s="21">
        <f>IF(F1823&lt;=450000,0,MAX(0,P1823*0.06-MIN(50000,P1823)*0.03))</f>
        <v/>
      </c>
      <c r="S1823" s="21">
        <f>IF(F1823&lt;=450000,0,MAX(0,P1823*0.04-MIN(50000,P1823)*0.02))</f>
        <v/>
      </c>
      <c r="T1823" s="21">
        <f>IF(F1823&lt;=450000,0,MAX(0,Q1823*0.06-MIN(50000,Q1823)*0.03))</f>
        <v/>
      </c>
      <c r="U1823" s="21">
        <f>IF(F1823&lt;=450000,0,MAX(0,Q1823*0.04-MIN(50000,Q1823)*0.02))</f>
        <v/>
      </c>
      <c r="V1823" s="21">
        <f>50000+MAX(0,G1823-480000)</f>
        <v/>
      </c>
      <c r="W1823" s="21">
        <f>P1823-V1823</f>
        <v/>
      </c>
      <c r="X1823" s="21">
        <f>Q1823-V1823</f>
        <v/>
      </c>
      <c r="Y1823" s="22">
        <f>IF(W1823&lt;0,0.9,LOOKUP(W1823,{0,1950001,3300001,6950001,9000001,18000001,40000001},{0.84895,0.7979,0.6958,0.66517,0.56307,0.4916,0.44055}))</f>
        <v/>
      </c>
      <c r="Z1823" s="22">
        <f>IF(X1823&lt;0,0.9,LOOKUP(X1823,{0,1950001,3300001,6950001,9000001,18000001,40000001},{0.84895,0.7979,0.6958,0.66517,0.56307,0.4916,0.44055}))</f>
        <v/>
      </c>
      <c r="AA1823" s="22">
        <f>IF(W1823&lt;0,0,CHOOSE(MATCH(W1823,{0,1950001,3300001,6950001,9000001},1),5.105/84.895,10.21/79.79,20.42/69.58,23.483/66.517,33.693/56.307))</f>
        <v/>
      </c>
      <c r="AB1823" s="21">
        <f>IF(C1823&lt;=2000,0,(MIN(C1823,ROUNDDOWN(F1823*0.3,0))-2000)*0.1)</f>
        <v/>
      </c>
      <c r="AC1823" s="21">
        <f>IF(C1823&lt;=2000,0,MIN((C1823-2000)*Y1823,(R1823+S1823)*0.2))</f>
        <v/>
      </c>
      <c r="AD1823" s="21">
        <f>IF(C1823&lt;=2000,0,MIN((C1823-2000)*Z1823,(T1823+U1823)*0.2))</f>
        <v/>
      </c>
      <c r="AE1823" s="21">
        <f>AC1823*AA1823</f>
        <v/>
      </c>
      <c r="AF1823" s="21">
        <f>ROUNDDOWN(R1823,-2)+ROUNDDOWN(S1823,-2)</f>
        <v/>
      </c>
      <c r="AG1823" s="21">
        <f>ROUNDDOWN(MAX(0,R1823-(AB1823+AC1823+AE1823)*0.6),-2)+ROUNDDOWN(MAX(0,S1823-(AB1823+AC1823+AE1823)*0.4),-2)</f>
        <v/>
      </c>
      <c r="AH1823" s="21">
        <f>ROUNDDOWN(MAX(0,T1823-(AB1823+AD1823)*0.6),-2)+ROUNDDOWN(MAX(0,U1823-(AB1823+AD1823)*0.4),-2)</f>
        <v/>
      </c>
      <c r="AI1823" s="21">
        <f>ROUNDDOWN(T1823,-2)+ROUNDDOWN(U1823,-2)</f>
        <v/>
      </c>
      <c r="AJ1823" s="21">
        <f>M1823+AF1823</f>
        <v/>
      </c>
      <c r="AK1823" s="21">
        <f>M1823+AG1823</f>
        <v/>
      </c>
      <c r="AL1823" s="21">
        <f>N1823+AH1823</f>
        <v/>
      </c>
      <c r="AM1823" s="21">
        <f>O1823+AI1823</f>
        <v/>
      </c>
      <c r="AN1823" s="21">
        <f>N1823+AI1823</f>
        <v/>
      </c>
      <c r="AO1823" s="21">
        <f>ROUNDDOWN((R1823+S1823)*0.2/Y1823+2000,0)</f>
        <v/>
      </c>
      <c r="AP1823" s="21">
        <f>ROUNDDOWN((T1823+U1823)*0.2/Z1823+2000,0)</f>
        <v/>
      </c>
      <c r="AQ1823" s="21">
        <f>AL1823-AK1823</f>
        <v/>
      </c>
      <c r="AR1823" s="21">
        <f>AM1823-AK1823</f>
        <v/>
      </c>
      <c r="AS1823" s="21">
        <f>AM1823-AL1823</f>
        <v/>
      </c>
      <c r="AT1823" s="21">
        <f>AK1823+C1823-AJ1823</f>
        <v/>
      </c>
      <c r="AU1823" s="21">
        <f>AL1823+C1823-AM1823</f>
        <v/>
      </c>
      <c r="AV1823" s="21">
        <f>AN1823+C1823-AM1823</f>
        <v/>
      </c>
    </row>
    <row r="1824">
      <c r="A1824" t="inlineStr">
        <is>
          <t>1万円刻み</t>
        </is>
      </c>
      <c r="B1824" s="21">
        <f>'5_1万円刻み'!$A$61</f>
        <v/>
      </c>
      <c r="C1824" s="21">
        <f>AO1824</f>
        <v/>
      </c>
      <c r="D1824" s="21" t="n">
        <v>0</v>
      </c>
      <c r="E1824" s="21">
        <f>ROUND(MIN(B1824/12,650000)*12*0.0915+MIN(B1824/12,1390000)*12*(0.0504+0)+B1824*0.005,0)</f>
        <v/>
      </c>
      <c r="F1824" s="21">
        <f>IF(B1824&lt;741000,0,IF(B1824&lt;2191000,B1824-740000,IF(B1824&lt;2193000,1451000,IF(B1824&lt;2196000,1453000,IF(B1824&lt;2200000,1456000,IF(B1824&lt;3600000,ROUND(ROUNDDOWN(B1824/4,-3)*2.8,0)-80000,IF(B1824&lt;6600000,ROUND(ROUNDDOWN(B1824/4,-3)*3.2,0)-440000,IF(B1824&lt;8500000,ROUNDDOWN(B1824*0.9,0)-1100000,B1824-1950000))))))))</f>
        <v/>
      </c>
      <c r="G1824" s="21">
        <f>IF(F1824&gt;23500000,NA(),IF(F1824&lt;=4890000,1040000,IF(F1824&lt;=6550000,670000,620000)))</f>
        <v/>
      </c>
      <c r="H1824" s="21">
        <f>IF(D1824&lt;=0,0,MAX(0,MIN(2000000,D1824-MIN(100000,ROUNDDOWN(F1824*0.05,0)))))</f>
        <v/>
      </c>
      <c r="I1824" s="21">
        <f>IF(C1824&lt;=2000,0,MIN(C1824,ROUNDDOWN(F1824*0.4,0))-2000)</f>
        <v/>
      </c>
      <c r="J1824" s="21">
        <f>MAX(0,ROUNDDOWN(F1824-E1824-G1824,-3))</f>
        <v/>
      </c>
      <c r="K1824" s="21">
        <f>MAX(0,ROUNDDOWN(F1824-E1824-G1824-H1824-I1824,-3))</f>
        <v/>
      </c>
      <c r="L1824" s="21">
        <f>MAX(0,ROUNDDOWN(F1824-E1824-G1824-H1824,-3))</f>
        <v/>
      </c>
      <c r="M1824" s="21">
        <f>IF(J1824&lt;=0,0,ROUNDDOWN((J1824*LOOKUP(J1824,{0,1950001,3300001,6950001,9000001,18000001,40000001},{0.05,0.1,0.2,0.23,0.33,0.4,0.45})-LOOKUP(J1824,{0,1950001,3300001,6950001,9000001,18000001,40000001},{0,97500,427500,636000,1536000,2796000,4796000}))*1.021,-2))</f>
        <v/>
      </c>
      <c r="N1824" s="21">
        <f>IF(K1824&lt;=0,0,ROUNDDOWN((K1824*LOOKUP(K1824,{0,1950001,3300001,6950001,9000001,18000001,40000001},{0.05,0.1,0.2,0.23,0.33,0.4,0.45})-LOOKUP(K1824,{0,1950001,3300001,6950001,9000001,18000001,40000001},{0,97500,427500,636000,1536000,2796000,4796000}))*1.021,-2))</f>
        <v/>
      </c>
      <c r="O1824" s="21">
        <f>IF(L1824&lt;=0,0,ROUNDDOWN((L1824*LOOKUP(L1824,{0,1950001,3300001,6950001,9000001,18000001,40000001},{0.05,0.1,0.2,0.23,0.33,0.4,0.45})-LOOKUP(L1824,{0,1950001,3300001,6950001,9000001,18000001,40000001},{0,97500,427500,636000,1536000,2796000,4796000}))*1.021,-2))</f>
        <v/>
      </c>
      <c r="P1824" s="21">
        <f>MAX(0,ROUNDDOWN(F1824-E1824-430000,-3))</f>
        <v/>
      </c>
      <c r="Q1824" s="21">
        <f>MAX(0,ROUNDDOWN(F1824-E1824-430000-H1824,-3))</f>
        <v/>
      </c>
      <c r="R1824" s="21">
        <f>IF(F1824&lt;=450000,0,MAX(0,P1824*0.06-MIN(50000,P1824)*0.03))</f>
        <v/>
      </c>
      <c r="S1824" s="21">
        <f>IF(F1824&lt;=450000,0,MAX(0,P1824*0.04-MIN(50000,P1824)*0.02))</f>
        <v/>
      </c>
      <c r="T1824" s="21">
        <f>IF(F1824&lt;=450000,0,MAX(0,Q1824*0.06-MIN(50000,Q1824)*0.03))</f>
        <v/>
      </c>
      <c r="U1824" s="21">
        <f>IF(F1824&lt;=450000,0,MAX(0,Q1824*0.04-MIN(50000,Q1824)*0.02))</f>
        <v/>
      </c>
      <c r="V1824" s="21">
        <f>50000+MAX(0,G1824-480000)</f>
        <v/>
      </c>
      <c r="W1824" s="21">
        <f>P1824-V1824</f>
        <v/>
      </c>
      <c r="X1824" s="21">
        <f>Q1824-V1824</f>
        <v/>
      </c>
      <c r="Y1824" s="22">
        <f>IF(W1824&lt;0,0.9,LOOKUP(W1824,{0,1950001,3300001,6950001,9000001,18000001,40000001},{0.84895,0.7979,0.6958,0.66517,0.56307,0.4916,0.44055}))</f>
        <v/>
      </c>
      <c r="Z1824" s="22">
        <f>IF(X1824&lt;0,0.9,LOOKUP(X1824,{0,1950001,3300001,6950001,9000001,18000001,40000001},{0.84895,0.7979,0.6958,0.66517,0.56307,0.4916,0.44055}))</f>
        <v/>
      </c>
      <c r="AA1824" s="22">
        <f>IF(W1824&lt;0,0,CHOOSE(MATCH(W1824,{0,1950001,3300001,6950001,9000001},1),5.105/84.895,10.21/79.79,20.42/69.58,23.483/66.517,33.693/56.307))</f>
        <v/>
      </c>
      <c r="AB1824" s="21">
        <f>IF(C1824&lt;=2000,0,(MIN(C1824,ROUNDDOWN(F1824*0.3,0))-2000)*0.1)</f>
        <v/>
      </c>
      <c r="AC1824" s="21">
        <f>IF(C1824&lt;=2000,0,MIN((C1824-2000)*Y1824,(R1824+S1824)*0.2))</f>
        <v/>
      </c>
      <c r="AD1824" s="21">
        <f>IF(C1824&lt;=2000,0,MIN((C1824-2000)*Z1824,(T1824+U1824)*0.2))</f>
        <v/>
      </c>
      <c r="AE1824" s="21">
        <f>AC1824*AA1824</f>
        <v/>
      </c>
      <c r="AF1824" s="21">
        <f>ROUNDDOWN(R1824,-2)+ROUNDDOWN(S1824,-2)</f>
        <v/>
      </c>
      <c r="AG1824" s="21">
        <f>ROUNDDOWN(MAX(0,R1824-(AB1824+AC1824+AE1824)*0.6),-2)+ROUNDDOWN(MAX(0,S1824-(AB1824+AC1824+AE1824)*0.4),-2)</f>
        <v/>
      </c>
      <c r="AH1824" s="21">
        <f>ROUNDDOWN(MAX(0,T1824-(AB1824+AD1824)*0.6),-2)+ROUNDDOWN(MAX(0,U1824-(AB1824+AD1824)*0.4),-2)</f>
        <v/>
      </c>
      <c r="AI1824" s="21">
        <f>ROUNDDOWN(T1824,-2)+ROUNDDOWN(U1824,-2)</f>
        <v/>
      </c>
      <c r="AJ1824" s="21">
        <f>M1824+AF1824</f>
        <v/>
      </c>
      <c r="AK1824" s="21">
        <f>M1824+AG1824</f>
        <v/>
      </c>
      <c r="AL1824" s="21">
        <f>N1824+AH1824</f>
        <v/>
      </c>
      <c r="AM1824" s="21">
        <f>O1824+AI1824</f>
        <v/>
      </c>
      <c r="AN1824" s="21">
        <f>N1824+AI1824</f>
        <v/>
      </c>
      <c r="AO1824" s="21">
        <f>ROUNDDOWN((R1824+S1824)*0.2/Y1824+2000,0)</f>
        <v/>
      </c>
      <c r="AP1824" s="21">
        <f>ROUNDDOWN((T1824+U1824)*0.2/Z1824+2000,0)</f>
        <v/>
      </c>
      <c r="AQ1824" s="21">
        <f>AL1824-AK1824</f>
        <v/>
      </c>
      <c r="AR1824" s="21">
        <f>AM1824-AK1824</f>
        <v/>
      </c>
      <c r="AS1824" s="21">
        <f>AM1824-AL1824</f>
        <v/>
      </c>
      <c r="AT1824" s="21">
        <f>AK1824+C1824-AJ1824</f>
        <v/>
      </c>
      <c r="AU1824" s="21">
        <f>AL1824+C1824-AM1824</f>
        <v/>
      </c>
      <c r="AV1824" s="21">
        <f>AN1824+C1824-AM1824</f>
        <v/>
      </c>
    </row>
    <row r="1825">
      <c r="A1825" t="inlineStr">
        <is>
          <t>1万円刻み</t>
        </is>
      </c>
      <c r="B1825" s="21">
        <f>'5_1万円刻み'!$A$62</f>
        <v/>
      </c>
      <c r="C1825" s="21">
        <f>AO1825</f>
        <v/>
      </c>
      <c r="D1825" s="21" t="n">
        <v>0</v>
      </c>
      <c r="E1825" s="21">
        <f>ROUND(MIN(B1825/12,650000)*12*0.0915+MIN(B1825/12,1390000)*12*(0.0504+0)+B1825*0.005,0)</f>
        <v/>
      </c>
      <c r="F1825" s="21">
        <f>IF(B1825&lt;741000,0,IF(B1825&lt;2191000,B1825-740000,IF(B1825&lt;2193000,1451000,IF(B1825&lt;2196000,1453000,IF(B1825&lt;2200000,1456000,IF(B1825&lt;3600000,ROUND(ROUNDDOWN(B1825/4,-3)*2.8,0)-80000,IF(B1825&lt;6600000,ROUND(ROUNDDOWN(B1825/4,-3)*3.2,0)-440000,IF(B1825&lt;8500000,ROUNDDOWN(B1825*0.9,0)-1100000,B1825-1950000))))))))</f>
        <v/>
      </c>
      <c r="G1825" s="21">
        <f>IF(F1825&gt;23500000,NA(),IF(F1825&lt;=4890000,1040000,IF(F1825&lt;=6550000,670000,620000)))</f>
        <v/>
      </c>
      <c r="H1825" s="21">
        <f>IF(D1825&lt;=0,0,MAX(0,MIN(2000000,D1825-MIN(100000,ROUNDDOWN(F1825*0.05,0)))))</f>
        <v/>
      </c>
      <c r="I1825" s="21">
        <f>IF(C1825&lt;=2000,0,MIN(C1825,ROUNDDOWN(F1825*0.4,0))-2000)</f>
        <v/>
      </c>
      <c r="J1825" s="21">
        <f>MAX(0,ROUNDDOWN(F1825-E1825-G1825,-3))</f>
        <v/>
      </c>
      <c r="K1825" s="21">
        <f>MAX(0,ROUNDDOWN(F1825-E1825-G1825-H1825-I1825,-3))</f>
        <v/>
      </c>
      <c r="L1825" s="21">
        <f>MAX(0,ROUNDDOWN(F1825-E1825-G1825-H1825,-3))</f>
        <v/>
      </c>
      <c r="M1825" s="21">
        <f>IF(J1825&lt;=0,0,ROUNDDOWN((J1825*LOOKUP(J1825,{0,1950001,3300001,6950001,9000001,18000001,40000001},{0.05,0.1,0.2,0.23,0.33,0.4,0.45})-LOOKUP(J1825,{0,1950001,3300001,6950001,9000001,18000001,40000001},{0,97500,427500,636000,1536000,2796000,4796000}))*1.021,-2))</f>
        <v/>
      </c>
      <c r="N1825" s="21">
        <f>IF(K1825&lt;=0,0,ROUNDDOWN((K1825*LOOKUP(K1825,{0,1950001,3300001,6950001,9000001,18000001,40000001},{0.05,0.1,0.2,0.23,0.33,0.4,0.45})-LOOKUP(K1825,{0,1950001,3300001,6950001,9000001,18000001,40000001},{0,97500,427500,636000,1536000,2796000,4796000}))*1.021,-2))</f>
        <v/>
      </c>
      <c r="O1825" s="21">
        <f>IF(L1825&lt;=0,0,ROUNDDOWN((L1825*LOOKUP(L1825,{0,1950001,3300001,6950001,9000001,18000001,40000001},{0.05,0.1,0.2,0.23,0.33,0.4,0.45})-LOOKUP(L1825,{0,1950001,3300001,6950001,9000001,18000001,40000001},{0,97500,427500,636000,1536000,2796000,4796000}))*1.021,-2))</f>
        <v/>
      </c>
      <c r="P1825" s="21">
        <f>MAX(0,ROUNDDOWN(F1825-E1825-430000,-3))</f>
        <v/>
      </c>
      <c r="Q1825" s="21">
        <f>MAX(0,ROUNDDOWN(F1825-E1825-430000-H1825,-3))</f>
        <v/>
      </c>
      <c r="R1825" s="21">
        <f>IF(F1825&lt;=450000,0,MAX(0,P1825*0.06-MIN(50000,P1825)*0.03))</f>
        <v/>
      </c>
      <c r="S1825" s="21">
        <f>IF(F1825&lt;=450000,0,MAX(0,P1825*0.04-MIN(50000,P1825)*0.02))</f>
        <v/>
      </c>
      <c r="T1825" s="21">
        <f>IF(F1825&lt;=450000,0,MAX(0,Q1825*0.06-MIN(50000,Q1825)*0.03))</f>
        <v/>
      </c>
      <c r="U1825" s="21">
        <f>IF(F1825&lt;=450000,0,MAX(0,Q1825*0.04-MIN(50000,Q1825)*0.02))</f>
        <v/>
      </c>
      <c r="V1825" s="21">
        <f>50000+MAX(0,G1825-480000)</f>
        <v/>
      </c>
      <c r="W1825" s="21">
        <f>P1825-V1825</f>
        <v/>
      </c>
      <c r="X1825" s="21">
        <f>Q1825-V1825</f>
        <v/>
      </c>
      <c r="Y1825" s="22">
        <f>IF(W1825&lt;0,0.9,LOOKUP(W1825,{0,1950001,3300001,6950001,9000001,18000001,40000001},{0.84895,0.7979,0.6958,0.66517,0.56307,0.4916,0.44055}))</f>
        <v/>
      </c>
      <c r="Z1825" s="22">
        <f>IF(X1825&lt;0,0.9,LOOKUP(X1825,{0,1950001,3300001,6950001,9000001,18000001,40000001},{0.84895,0.7979,0.6958,0.66517,0.56307,0.4916,0.44055}))</f>
        <v/>
      </c>
      <c r="AA1825" s="22">
        <f>IF(W1825&lt;0,0,CHOOSE(MATCH(W1825,{0,1950001,3300001,6950001,9000001},1),5.105/84.895,10.21/79.79,20.42/69.58,23.483/66.517,33.693/56.307))</f>
        <v/>
      </c>
      <c r="AB1825" s="21">
        <f>IF(C1825&lt;=2000,0,(MIN(C1825,ROUNDDOWN(F1825*0.3,0))-2000)*0.1)</f>
        <v/>
      </c>
      <c r="AC1825" s="21">
        <f>IF(C1825&lt;=2000,0,MIN((C1825-2000)*Y1825,(R1825+S1825)*0.2))</f>
        <v/>
      </c>
      <c r="AD1825" s="21">
        <f>IF(C1825&lt;=2000,0,MIN((C1825-2000)*Z1825,(T1825+U1825)*0.2))</f>
        <v/>
      </c>
      <c r="AE1825" s="21">
        <f>AC1825*AA1825</f>
        <v/>
      </c>
      <c r="AF1825" s="21">
        <f>ROUNDDOWN(R1825,-2)+ROUNDDOWN(S1825,-2)</f>
        <v/>
      </c>
      <c r="AG1825" s="21">
        <f>ROUNDDOWN(MAX(0,R1825-(AB1825+AC1825+AE1825)*0.6),-2)+ROUNDDOWN(MAX(0,S1825-(AB1825+AC1825+AE1825)*0.4),-2)</f>
        <v/>
      </c>
      <c r="AH1825" s="21">
        <f>ROUNDDOWN(MAX(0,T1825-(AB1825+AD1825)*0.6),-2)+ROUNDDOWN(MAX(0,U1825-(AB1825+AD1825)*0.4),-2)</f>
        <v/>
      </c>
      <c r="AI1825" s="21">
        <f>ROUNDDOWN(T1825,-2)+ROUNDDOWN(U1825,-2)</f>
        <v/>
      </c>
      <c r="AJ1825" s="21">
        <f>M1825+AF1825</f>
        <v/>
      </c>
      <c r="AK1825" s="21">
        <f>M1825+AG1825</f>
        <v/>
      </c>
      <c r="AL1825" s="21">
        <f>N1825+AH1825</f>
        <v/>
      </c>
      <c r="AM1825" s="21">
        <f>O1825+AI1825</f>
        <v/>
      </c>
      <c r="AN1825" s="21">
        <f>N1825+AI1825</f>
        <v/>
      </c>
      <c r="AO1825" s="21">
        <f>ROUNDDOWN((R1825+S1825)*0.2/Y1825+2000,0)</f>
        <v/>
      </c>
      <c r="AP1825" s="21">
        <f>ROUNDDOWN((T1825+U1825)*0.2/Z1825+2000,0)</f>
        <v/>
      </c>
      <c r="AQ1825" s="21">
        <f>AL1825-AK1825</f>
        <v/>
      </c>
      <c r="AR1825" s="21">
        <f>AM1825-AK1825</f>
        <v/>
      </c>
      <c r="AS1825" s="21">
        <f>AM1825-AL1825</f>
        <v/>
      </c>
      <c r="AT1825" s="21">
        <f>AK1825+C1825-AJ1825</f>
        <v/>
      </c>
      <c r="AU1825" s="21">
        <f>AL1825+C1825-AM1825</f>
        <v/>
      </c>
      <c r="AV1825" s="21">
        <f>AN1825+C1825-AM1825</f>
        <v/>
      </c>
    </row>
    <row r="1826">
      <c r="A1826" t="inlineStr">
        <is>
          <t>1万円刻み</t>
        </is>
      </c>
      <c r="B1826" s="21">
        <f>'5_1万円刻み'!$A$63</f>
        <v/>
      </c>
      <c r="C1826" s="21">
        <f>AO1826</f>
        <v/>
      </c>
      <c r="D1826" s="21" t="n">
        <v>0</v>
      </c>
      <c r="E1826" s="21">
        <f>ROUND(MIN(B1826/12,650000)*12*0.0915+MIN(B1826/12,1390000)*12*(0.0504+0)+B1826*0.005,0)</f>
        <v/>
      </c>
      <c r="F1826" s="21">
        <f>IF(B1826&lt;741000,0,IF(B1826&lt;2191000,B1826-740000,IF(B1826&lt;2193000,1451000,IF(B1826&lt;2196000,1453000,IF(B1826&lt;2200000,1456000,IF(B1826&lt;3600000,ROUND(ROUNDDOWN(B1826/4,-3)*2.8,0)-80000,IF(B1826&lt;6600000,ROUND(ROUNDDOWN(B1826/4,-3)*3.2,0)-440000,IF(B1826&lt;8500000,ROUNDDOWN(B1826*0.9,0)-1100000,B1826-1950000))))))))</f>
        <v/>
      </c>
      <c r="G1826" s="21">
        <f>IF(F1826&gt;23500000,NA(),IF(F1826&lt;=4890000,1040000,IF(F1826&lt;=6550000,670000,620000)))</f>
        <v/>
      </c>
      <c r="H1826" s="21">
        <f>IF(D1826&lt;=0,0,MAX(0,MIN(2000000,D1826-MIN(100000,ROUNDDOWN(F1826*0.05,0)))))</f>
        <v/>
      </c>
      <c r="I1826" s="21">
        <f>IF(C1826&lt;=2000,0,MIN(C1826,ROUNDDOWN(F1826*0.4,0))-2000)</f>
        <v/>
      </c>
      <c r="J1826" s="21">
        <f>MAX(0,ROUNDDOWN(F1826-E1826-G1826,-3))</f>
        <v/>
      </c>
      <c r="K1826" s="21">
        <f>MAX(0,ROUNDDOWN(F1826-E1826-G1826-H1826-I1826,-3))</f>
        <v/>
      </c>
      <c r="L1826" s="21">
        <f>MAX(0,ROUNDDOWN(F1826-E1826-G1826-H1826,-3))</f>
        <v/>
      </c>
      <c r="M1826" s="21">
        <f>IF(J1826&lt;=0,0,ROUNDDOWN((J1826*LOOKUP(J1826,{0,1950001,3300001,6950001,9000001,18000001,40000001},{0.05,0.1,0.2,0.23,0.33,0.4,0.45})-LOOKUP(J1826,{0,1950001,3300001,6950001,9000001,18000001,40000001},{0,97500,427500,636000,1536000,2796000,4796000}))*1.021,-2))</f>
        <v/>
      </c>
      <c r="N1826" s="21">
        <f>IF(K1826&lt;=0,0,ROUNDDOWN((K1826*LOOKUP(K1826,{0,1950001,3300001,6950001,9000001,18000001,40000001},{0.05,0.1,0.2,0.23,0.33,0.4,0.45})-LOOKUP(K1826,{0,1950001,3300001,6950001,9000001,18000001,40000001},{0,97500,427500,636000,1536000,2796000,4796000}))*1.021,-2))</f>
        <v/>
      </c>
      <c r="O1826" s="21">
        <f>IF(L1826&lt;=0,0,ROUNDDOWN((L1826*LOOKUP(L1826,{0,1950001,3300001,6950001,9000001,18000001,40000001},{0.05,0.1,0.2,0.23,0.33,0.4,0.45})-LOOKUP(L1826,{0,1950001,3300001,6950001,9000001,18000001,40000001},{0,97500,427500,636000,1536000,2796000,4796000}))*1.021,-2))</f>
        <v/>
      </c>
      <c r="P1826" s="21">
        <f>MAX(0,ROUNDDOWN(F1826-E1826-430000,-3))</f>
        <v/>
      </c>
      <c r="Q1826" s="21">
        <f>MAX(0,ROUNDDOWN(F1826-E1826-430000-H1826,-3))</f>
        <v/>
      </c>
      <c r="R1826" s="21">
        <f>IF(F1826&lt;=450000,0,MAX(0,P1826*0.06-MIN(50000,P1826)*0.03))</f>
        <v/>
      </c>
      <c r="S1826" s="21">
        <f>IF(F1826&lt;=450000,0,MAX(0,P1826*0.04-MIN(50000,P1826)*0.02))</f>
        <v/>
      </c>
      <c r="T1826" s="21">
        <f>IF(F1826&lt;=450000,0,MAX(0,Q1826*0.06-MIN(50000,Q1826)*0.03))</f>
        <v/>
      </c>
      <c r="U1826" s="21">
        <f>IF(F1826&lt;=450000,0,MAX(0,Q1826*0.04-MIN(50000,Q1826)*0.02))</f>
        <v/>
      </c>
      <c r="V1826" s="21">
        <f>50000+MAX(0,G1826-480000)</f>
        <v/>
      </c>
      <c r="W1826" s="21">
        <f>P1826-V1826</f>
        <v/>
      </c>
      <c r="X1826" s="21">
        <f>Q1826-V1826</f>
        <v/>
      </c>
      <c r="Y1826" s="22">
        <f>IF(W1826&lt;0,0.9,LOOKUP(W1826,{0,1950001,3300001,6950001,9000001,18000001,40000001},{0.84895,0.7979,0.6958,0.66517,0.56307,0.4916,0.44055}))</f>
        <v/>
      </c>
      <c r="Z1826" s="22">
        <f>IF(X1826&lt;0,0.9,LOOKUP(X1826,{0,1950001,3300001,6950001,9000001,18000001,40000001},{0.84895,0.7979,0.6958,0.66517,0.56307,0.4916,0.44055}))</f>
        <v/>
      </c>
      <c r="AA1826" s="22">
        <f>IF(W1826&lt;0,0,CHOOSE(MATCH(W1826,{0,1950001,3300001,6950001,9000001},1),5.105/84.895,10.21/79.79,20.42/69.58,23.483/66.517,33.693/56.307))</f>
        <v/>
      </c>
      <c r="AB1826" s="21">
        <f>IF(C1826&lt;=2000,0,(MIN(C1826,ROUNDDOWN(F1826*0.3,0))-2000)*0.1)</f>
        <v/>
      </c>
      <c r="AC1826" s="21">
        <f>IF(C1826&lt;=2000,0,MIN((C1826-2000)*Y1826,(R1826+S1826)*0.2))</f>
        <v/>
      </c>
      <c r="AD1826" s="21">
        <f>IF(C1826&lt;=2000,0,MIN((C1826-2000)*Z1826,(T1826+U1826)*0.2))</f>
        <v/>
      </c>
      <c r="AE1826" s="21">
        <f>AC1826*AA1826</f>
        <v/>
      </c>
      <c r="AF1826" s="21">
        <f>ROUNDDOWN(R1826,-2)+ROUNDDOWN(S1826,-2)</f>
        <v/>
      </c>
      <c r="AG1826" s="21">
        <f>ROUNDDOWN(MAX(0,R1826-(AB1826+AC1826+AE1826)*0.6),-2)+ROUNDDOWN(MAX(0,S1826-(AB1826+AC1826+AE1826)*0.4),-2)</f>
        <v/>
      </c>
      <c r="AH1826" s="21">
        <f>ROUNDDOWN(MAX(0,T1826-(AB1826+AD1826)*0.6),-2)+ROUNDDOWN(MAX(0,U1826-(AB1826+AD1826)*0.4),-2)</f>
        <v/>
      </c>
      <c r="AI1826" s="21">
        <f>ROUNDDOWN(T1826,-2)+ROUNDDOWN(U1826,-2)</f>
        <v/>
      </c>
      <c r="AJ1826" s="21">
        <f>M1826+AF1826</f>
        <v/>
      </c>
      <c r="AK1826" s="21">
        <f>M1826+AG1826</f>
        <v/>
      </c>
      <c r="AL1826" s="21">
        <f>N1826+AH1826</f>
        <v/>
      </c>
      <c r="AM1826" s="21">
        <f>O1826+AI1826</f>
        <v/>
      </c>
      <c r="AN1826" s="21">
        <f>N1826+AI1826</f>
        <v/>
      </c>
      <c r="AO1826" s="21">
        <f>ROUNDDOWN((R1826+S1826)*0.2/Y1826+2000,0)</f>
        <v/>
      </c>
      <c r="AP1826" s="21">
        <f>ROUNDDOWN((T1826+U1826)*0.2/Z1826+2000,0)</f>
        <v/>
      </c>
      <c r="AQ1826" s="21">
        <f>AL1826-AK1826</f>
        <v/>
      </c>
      <c r="AR1826" s="21">
        <f>AM1826-AK1826</f>
        <v/>
      </c>
      <c r="AS1826" s="21">
        <f>AM1826-AL1826</f>
        <v/>
      </c>
      <c r="AT1826" s="21">
        <f>AK1826+C1826-AJ1826</f>
        <v/>
      </c>
      <c r="AU1826" s="21">
        <f>AL1826+C1826-AM1826</f>
        <v/>
      </c>
      <c r="AV1826" s="21">
        <f>AN1826+C1826-AM1826</f>
        <v/>
      </c>
    </row>
    <row r="1827">
      <c r="A1827" t="inlineStr">
        <is>
          <t>1万円刻み</t>
        </is>
      </c>
      <c r="B1827" s="21">
        <f>'5_1万円刻み'!$A$64</f>
        <v/>
      </c>
      <c r="C1827" s="21">
        <f>AO1827</f>
        <v/>
      </c>
      <c r="D1827" s="21" t="n">
        <v>0</v>
      </c>
      <c r="E1827" s="21">
        <f>ROUND(MIN(B1827/12,650000)*12*0.0915+MIN(B1827/12,1390000)*12*(0.0504+0)+B1827*0.005,0)</f>
        <v/>
      </c>
      <c r="F1827" s="21">
        <f>IF(B1827&lt;741000,0,IF(B1827&lt;2191000,B1827-740000,IF(B1827&lt;2193000,1451000,IF(B1827&lt;2196000,1453000,IF(B1827&lt;2200000,1456000,IF(B1827&lt;3600000,ROUND(ROUNDDOWN(B1827/4,-3)*2.8,0)-80000,IF(B1827&lt;6600000,ROUND(ROUNDDOWN(B1827/4,-3)*3.2,0)-440000,IF(B1827&lt;8500000,ROUNDDOWN(B1827*0.9,0)-1100000,B1827-1950000))))))))</f>
        <v/>
      </c>
      <c r="G1827" s="21">
        <f>IF(F1827&gt;23500000,NA(),IF(F1827&lt;=4890000,1040000,IF(F1827&lt;=6550000,670000,620000)))</f>
        <v/>
      </c>
      <c r="H1827" s="21">
        <f>IF(D1827&lt;=0,0,MAX(0,MIN(2000000,D1827-MIN(100000,ROUNDDOWN(F1827*0.05,0)))))</f>
        <v/>
      </c>
      <c r="I1827" s="21">
        <f>IF(C1827&lt;=2000,0,MIN(C1827,ROUNDDOWN(F1827*0.4,0))-2000)</f>
        <v/>
      </c>
      <c r="J1827" s="21">
        <f>MAX(0,ROUNDDOWN(F1827-E1827-G1827,-3))</f>
        <v/>
      </c>
      <c r="K1827" s="21">
        <f>MAX(0,ROUNDDOWN(F1827-E1827-G1827-H1827-I1827,-3))</f>
        <v/>
      </c>
      <c r="L1827" s="21">
        <f>MAX(0,ROUNDDOWN(F1827-E1827-G1827-H1827,-3))</f>
        <v/>
      </c>
      <c r="M1827" s="21">
        <f>IF(J1827&lt;=0,0,ROUNDDOWN((J1827*LOOKUP(J1827,{0,1950001,3300001,6950001,9000001,18000001,40000001},{0.05,0.1,0.2,0.23,0.33,0.4,0.45})-LOOKUP(J1827,{0,1950001,3300001,6950001,9000001,18000001,40000001},{0,97500,427500,636000,1536000,2796000,4796000}))*1.021,-2))</f>
        <v/>
      </c>
      <c r="N1827" s="21">
        <f>IF(K1827&lt;=0,0,ROUNDDOWN((K1827*LOOKUP(K1827,{0,1950001,3300001,6950001,9000001,18000001,40000001},{0.05,0.1,0.2,0.23,0.33,0.4,0.45})-LOOKUP(K1827,{0,1950001,3300001,6950001,9000001,18000001,40000001},{0,97500,427500,636000,1536000,2796000,4796000}))*1.021,-2))</f>
        <v/>
      </c>
      <c r="O1827" s="21">
        <f>IF(L1827&lt;=0,0,ROUNDDOWN((L1827*LOOKUP(L1827,{0,1950001,3300001,6950001,9000001,18000001,40000001},{0.05,0.1,0.2,0.23,0.33,0.4,0.45})-LOOKUP(L1827,{0,1950001,3300001,6950001,9000001,18000001,40000001},{0,97500,427500,636000,1536000,2796000,4796000}))*1.021,-2))</f>
        <v/>
      </c>
      <c r="P1827" s="21">
        <f>MAX(0,ROUNDDOWN(F1827-E1827-430000,-3))</f>
        <v/>
      </c>
      <c r="Q1827" s="21">
        <f>MAX(0,ROUNDDOWN(F1827-E1827-430000-H1827,-3))</f>
        <v/>
      </c>
      <c r="R1827" s="21">
        <f>IF(F1827&lt;=450000,0,MAX(0,P1827*0.06-MIN(50000,P1827)*0.03))</f>
        <v/>
      </c>
      <c r="S1827" s="21">
        <f>IF(F1827&lt;=450000,0,MAX(0,P1827*0.04-MIN(50000,P1827)*0.02))</f>
        <v/>
      </c>
      <c r="T1827" s="21">
        <f>IF(F1827&lt;=450000,0,MAX(0,Q1827*0.06-MIN(50000,Q1827)*0.03))</f>
        <v/>
      </c>
      <c r="U1827" s="21">
        <f>IF(F1827&lt;=450000,0,MAX(0,Q1827*0.04-MIN(50000,Q1827)*0.02))</f>
        <v/>
      </c>
      <c r="V1827" s="21">
        <f>50000+MAX(0,G1827-480000)</f>
        <v/>
      </c>
      <c r="W1827" s="21">
        <f>P1827-V1827</f>
        <v/>
      </c>
      <c r="X1827" s="21">
        <f>Q1827-V1827</f>
        <v/>
      </c>
      <c r="Y1827" s="22">
        <f>IF(W1827&lt;0,0.9,LOOKUP(W1827,{0,1950001,3300001,6950001,9000001,18000001,40000001},{0.84895,0.7979,0.6958,0.66517,0.56307,0.4916,0.44055}))</f>
        <v/>
      </c>
      <c r="Z1827" s="22">
        <f>IF(X1827&lt;0,0.9,LOOKUP(X1827,{0,1950001,3300001,6950001,9000001,18000001,40000001},{0.84895,0.7979,0.6958,0.66517,0.56307,0.4916,0.44055}))</f>
        <v/>
      </c>
      <c r="AA1827" s="22">
        <f>IF(W1827&lt;0,0,CHOOSE(MATCH(W1827,{0,1950001,3300001,6950001,9000001},1),5.105/84.895,10.21/79.79,20.42/69.58,23.483/66.517,33.693/56.307))</f>
        <v/>
      </c>
      <c r="AB1827" s="21">
        <f>IF(C1827&lt;=2000,0,(MIN(C1827,ROUNDDOWN(F1827*0.3,0))-2000)*0.1)</f>
        <v/>
      </c>
      <c r="AC1827" s="21">
        <f>IF(C1827&lt;=2000,0,MIN((C1827-2000)*Y1827,(R1827+S1827)*0.2))</f>
        <v/>
      </c>
      <c r="AD1827" s="21">
        <f>IF(C1827&lt;=2000,0,MIN((C1827-2000)*Z1827,(T1827+U1827)*0.2))</f>
        <v/>
      </c>
      <c r="AE1827" s="21">
        <f>AC1827*AA1827</f>
        <v/>
      </c>
      <c r="AF1827" s="21">
        <f>ROUNDDOWN(R1827,-2)+ROUNDDOWN(S1827,-2)</f>
        <v/>
      </c>
      <c r="AG1827" s="21">
        <f>ROUNDDOWN(MAX(0,R1827-(AB1827+AC1827+AE1827)*0.6),-2)+ROUNDDOWN(MAX(0,S1827-(AB1827+AC1827+AE1827)*0.4),-2)</f>
        <v/>
      </c>
      <c r="AH1827" s="21">
        <f>ROUNDDOWN(MAX(0,T1827-(AB1827+AD1827)*0.6),-2)+ROUNDDOWN(MAX(0,U1827-(AB1827+AD1827)*0.4),-2)</f>
        <v/>
      </c>
      <c r="AI1827" s="21">
        <f>ROUNDDOWN(T1827,-2)+ROUNDDOWN(U1827,-2)</f>
        <v/>
      </c>
      <c r="AJ1827" s="21">
        <f>M1827+AF1827</f>
        <v/>
      </c>
      <c r="AK1827" s="21">
        <f>M1827+AG1827</f>
        <v/>
      </c>
      <c r="AL1827" s="21">
        <f>N1827+AH1827</f>
        <v/>
      </c>
      <c r="AM1827" s="21">
        <f>O1827+AI1827</f>
        <v/>
      </c>
      <c r="AN1827" s="21">
        <f>N1827+AI1827</f>
        <v/>
      </c>
      <c r="AO1827" s="21">
        <f>ROUNDDOWN((R1827+S1827)*0.2/Y1827+2000,0)</f>
        <v/>
      </c>
      <c r="AP1827" s="21">
        <f>ROUNDDOWN((T1827+U1827)*0.2/Z1827+2000,0)</f>
        <v/>
      </c>
      <c r="AQ1827" s="21">
        <f>AL1827-AK1827</f>
        <v/>
      </c>
      <c r="AR1827" s="21">
        <f>AM1827-AK1827</f>
        <v/>
      </c>
      <c r="AS1827" s="21">
        <f>AM1827-AL1827</f>
        <v/>
      </c>
      <c r="AT1827" s="21">
        <f>AK1827+C1827-AJ1827</f>
        <v/>
      </c>
      <c r="AU1827" s="21">
        <f>AL1827+C1827-AM1827</f>
        <v/>
      </c>
      <c r="AV1827" s="21">
        <f>AN1827+C1827-AM1827</f>
        <v/>
      </c>
    </row>
    <row r="1828">
      <c r="A1828" t="inlineStr">
        <is>
          <t>1万円刻み</t>
        </is>
      </c>
      <c r="B1828" s="21">
        <f>'5_1万円刻み'!$A$65</f>
        <v/>
      </c>
      <c r="C1828" s="21">
        <f>AO1828</f>
        <v/>
      </c>
      <c r="D1828" s="21" t="n">
        <v>0</v>
      </c>
      <c r="E1828" s="21">
        <f>ROUND(MIN(B1828/12,650000)*12*0.0915+MIN(B1828/12,1390000)*12*(0.0504+0)+B1828*0.005,0)</f>
        <v/>
      </c>
      <c r="F1828" s="21">
        <f>IF(B1828&lt;741000,0,IF(B1828&lt;2191000,B1828-740000,IF(B1828&lt;2193000,1451000,IF(B1828&lt;2196000,1453000,IF(B1828&lt;2200000,1456000,IF(B1828&lt;3600000,ROUND(ROUNDDOWN(B1828/4,-3)*2.8,0)-80000,IF(B1828&lt;6600000,ROUND(ROUNDDOWN(B1828/4,-3)*3.2,0)-440000,IF(B1828&lt;8500000,ROUNDDOWN(B1828*0.9,0)-1100000,B1828-1950000))))))))</f>
        <v/>
      </c>
      <c r="G1828" s="21">
        <f>IF(F1828&gt;23500000,NA(),IF(F1828&lt;=4890000,1040000,IF(F1828&lt;=6550000,670000,620000)))</f>
        <v/>
      </c>
      <c r="H1828" s="21">
        <f>IF(D1828&lt;=0,0,MAX(0,MIN(2000000,D1828-MIN(100000,ROUNDDOWN(F1828*0.05,0)))))</f>
        <v/>
      </c>
      <c r="I1828" s="21">
        <f>IF(C1828&lt;=2000,0,MIN(C1828,ROUNDDOWN(F1828*0.4,0))-2000)</f>
        <v/>
      </c>
      <c r="J1828" s="21">
        <f>MAX(0,ROUNDDOWN(F1828-E1828-G1828,-3))</f>
        <v/>
      </c>
      <c r="K1828" s="21">
        <f>MAX(0,ROUNDDOWN(F1828-E1828-G1828-H1828-I1828,-3))</f>
        <v/>
      </c>
      <c r="L1828" s="21">
        <f>MAX(0,ROUNDDOWN(F1828-E1828-G1828-H1828,-3))</f>
        <v/>
      </c>
      <c r="M1828" s="21">
        <f>IF(J1828&lt;=0,0,ROUNDDOWN((J1828*LOOKUP(J1828,{0,1950001,3300001,6950001,9000001,18000001,40000001},{0.05,0.1,0.2,0.23,0.33,0.4,0.45})-LOOKUP(J1828,{0,1950001,3300001,6950001,9000001,18000001,40000001},{0,97500,427500,636000,1536000,2796000,4796000}))*1.021,-2))</f>
        <v/>
      </c>
      <c r="N1828" s="21">
        <f>IF(K1828&lt;=0,0,ROUNDDOWN((K1828*LOOKUP(K1828,{0,1950001,3300001,6950001,9000001,18000001,40000001},{0.05,0.1,0.2,0.23,0.33,0.4,0.45})-LOOKUP(K1828,{0,1950001,3300001,6950001,9000001,18000001,40000001},{0,97500,427500,636000,1536000,2796000,4796000}))*1.021,-2))</f>
        <v/>
      </c>
      <c r="O1828" s="21">
        <f>IF(L1828&lt;=0,0,ROUNDDOWN((L1828*LOOKUP(L1828,{0,1950001,3300001,6950001,9000001,18000001,40000001},{0.05,0.1,0.2,0.23,0.33,0.4,0.45})-LOOKUP(L1828,{0,1950001,3300001,6950001,9000001,18000001,40000001},{0,97500,427500,636000,1536000,2796000,4796000}))*1.021,-2))</f>
        <v/>
      </c>
      <c r="P1828" s="21">
        <f>MAX(0,ROUNDDOWN(F1828-E1828-430000,-3))</f>
        <v/>
      </c>
      <c r="Q1828" s="21">
        <f>MAX(0,ROUNDDOWN(F1828-E1828-430000-H1828,-3))</f>
        <v/>
      </c>
      <c r="R1828" s="21">
        <f>IF(F1828&lt;=450000,0,MAX(0,P1828*0.06-MIN(50000,P1828)*0.03))</f>
        <v/>
      </c>
      <c r="S1828" s="21">
        <f>IF(F1828&lt;=450000,0,MAX(0,P1828*0.04-MIN(50000,P1828)*0.02))</f>
        <v/>
      </c>
      <c r="T1828" s="21">
        <f>IF(F1828&lt;=450000,0,MAX(0,Q1828*0.06-MIN(50000,Q1828)*0.03))</f>
        <v/>
      </c>
      <c r="U1828" s="21">
        <f>IF(F1828&lt;=450000,0,MAX(0,Q1828*0.04-MIN(50000,Q1828)*0.02))</f>
        <v/>
      </c>
      <c r="V1828" s="21">
        <f>50000+MAX(0,G1828-480000)</f>
        <v/>
      </c>
      <c r="W1828" s="21">
        <f>P1828-V1828</f>
        <v/>
      </c>
      <c r="X1828" s="21">
        <f>Q1828-V1828</f>
        <v/>
      </c>
      <c r="Y1828" s="22">
        <f>IF(W1828&lt;0,0.9,LOOKUP(W1828,{0,1950001,3300001,6950001,9000001,18000001,40000001},{0.84895,0.7979,0.6958,0.66517,0.56307,0.4916,0.44055}))</f>
        <v/>
      </c>
      <c r="Z1828" s="22">
        <f>IF(X1828&lt;0,0.9,LOOKUP(X1828,{0,1950001,3300001,6950001,9000001,18000001,40000001},{0.84895,0.7979,0.6958,0.66517,0.56307,0.4916,0.44055}))</f>
        <v/>
      </c>
      <c r="AA1828" s="22">
        <f>IF(W1828&lt;0,0,CHOOSE(MATCH(W1828,{0,1950001,3300001,6950001,9000001},1),5.105/84.895,10.21/79.79,20.42/69.58,23.483/66.517,33.693/56.307))</f>
        <v/>
      </c>
      <c r="AB1828" s="21">
        <f>IF(C1828&lt;=2000,0,(MIN(C1828,ROUNDDOWN(F1828*0.3,0))-2000)*0.1)</f>
        <v/>
      </c>
      <c r="AC1828" s="21">
        <f>IF(C1828&lt;=2000,0,MIN((C1828-2000)*Y1828,(R1828+S1828)*0.2))</f>
        <v/>
      </c>
      <c r="AD1828" s="21">
        <f>IF(C1828&lt;=2000,0,MIN((C1828-2000)*Z1828,(T1828+U1828)*0.2))</f>
        <v/>
      </c>
      <c r="AE1828" s="21">
        <f>AC1828*AA1828</f>
        <v/>
      </c>
      <c r="AF1828" s="21">
        <f>ROUNDDOWN(R1828,-2)+ROUNDDOWN(S1828,-2)</f>
        <v/>
      </c>
      <c r="AG1828" s="21">
        <f>ROUNDDOWN(MAX(0,R1828-(AB1828+AC1828+AE1828)*0.6),-2)+ROUNDDOWN(MAX(0,S1828-(AB1828+AC1828+AE1828)*0.4),-2)</f>
        <v/>
      </c>
      <c r="AH1828" s="21">
        <f>ROUNDDOWN(MAX(0,T1828-(AB1828+AD1828)*0.6),-2)+ROUNDDOWN(MAX(0,U1828-(AB1828+AD1828)*0.4),-2)</f>
        <v/>
      </c>
      <c r="AI1828" s="21">
        <f>ROUNDDOWN(T1828,-2)+ROUNDDOWN(U1828,-2)</f>
        <v/>
      </c>
      <c r="AJ1828" s="21">
        <f>M1828+AF1828</f>
        <v/>
      </c>
      <c r="AK1828" s="21">
        <f>M1828+AG1828</f>
        <v/>
      </c>
      <c r="AL1828" s="21">
        <f>N1828+AH1828</f>
        <v/>
      </c>
      <c r="AM1828" s="21">
        <f>O1828+AI1828</f>
        <v/>
      </c>
      <c r="AN1828" s="21">
        <f>N1828+AI1828</f>
        <v/>
      </c>
      <c r="AO1828" s="21">
        <f>ROUNDDOWN((R1828+S1828)*0.2/Y1828+2000,0)</f>
        <v/>
      </c>
      <c r="AP1828" s="21">
        <f>ROUNDDOWN((T1828+U1828)*0.2/Z1828+2000,0)</f>
        <v/>
      </c>
      <c r="AQ1828" s="21">
        <f>AL1828-AK1828</f>
        <v/>
      </c>
      <c r="AR1828" s="21">
        <f>AM1828-AK1828</f>
        <v/>
      </c>
      <c r="AS1828" s="21">
        <f>AM1828-AL1828</f>
        <v/>
      </c>
      <c r="AT1828" s="21">
        <f>AK1828+C1828-AJ1828</f>
        <v/>
      </c>
      <c r="AU1828" s="21">
        <f>AL1828+C1828-AM1828</f>
        <v/>
      </c>
      <c r="AV1828" s="21">
        <f>AN1828+C1828-AM1828</f>
        <v/>
      </c>
    </row>
    <row r="1829">
      <c r="A1829" t="inlineStr">
        <is>
          <t>1万円刻み</t>
        </is>
      </c>
      <c r="B1829" s="21">
        <f>'5_1万円刻み'!$A$66</f>
        <v/>
      </c>
      <c r="C1829" s="21">
        <f>AO1829</f>
        <v/>
      </c>
      <c r="D1829" s="21" t="n">
        <v>0</v>
      </c>
      <c r="E1829" s="21">
        <f>ROUND(MIN(B1829/12,650000)*12*0.0915+MIN(B1829/12,1390000)*12*(0.0504+0)+B1829*0.005,0)</f>
        <v/>
      </c>
      <c r="F1829" s="21">
        <f>IF(B1829&lt;741000,0,IF(B1829&lt;2191000,B1829-740000,IF(B1829&lt;2193000,1451000,IF(B1829&lt;2196000,1453000,IF(B1829&lt;2200000,1456000,IF(B1829&lt;3600000,ROUND(ROUNDDOWN(B1829/4,-3)*2.8,0)-80000,IF(B1829&lt;6600000,ROUND(ROUNDDOWN(B1829/4,-3)*3.2,0)-440000,IF(B1829&lt;8500000,ROUNDDOWN(B1829*0.9,0)-1100000,B1829-1950000))))))))</f>
        <v/>
      </c>
      <c r="G1829" s="21">
        <f>IF(F1829&gt;23500000,NA(),IF(F1829&lt;=4890000,1040000,IF(F1829&lt;=6550000,670000,620000)))</f>
        <v/>
      </c>
      <c r="H1829" s="21">
        <f>IF(D1829&lt;=0,0,MAX(0,MIN(2000000,D1829-MIN(100000,ROUNDDOWN(F1829*0.05,0)))))</f>
        <v/>
      </c>
      <c r="I1829" s="21">
        <f>IF(C1829&lt;=2000,0,MIN(C1829,ROUNDDOWN(F1829*0.4,0))-2000)</f>
        <v/>
      </c>
      <c r="J1829" s="21">
        <f>MAX(0,ROUNDDOWN(F1829-E1829-G1829,-3))</f>
        <v/>
      </c>
      <c r="K1829" s="21">
        <f>MAX(0,ROUNDDOWN(F1829-E1829-G1829-H1829-I1829,-3))</f>
        <v/>
      </c>
      <c r="L1829" s="21">
        <f>MAX(0,ROUNDDOWN(F1829-E1829-G1829-H1829,-3))</f>
        <v/>
      </c>
      <c r="M1829" s="21">
        <f>IF(J1829&lt;=0,0,ROUNDDOWN((J1829*LOOKUP(J1829,{0,1950001,3300001,6950001,9000001,18000001,40000001},{0.05,0.1,0.2,0.23,0.33,0.4,0.45})-LOOKUP(J1829,{0,1950001,3300001,6950001,9000001,18000001,40000001},{0,97500,427500,636000,1536000,2796000,4796000}))*1.021,-2))</f>
        <v/>
      </c>
      <c r="N1829" s="21">
        <f>IF(K1829&lt;=0,0,ROUNDDOWN((K1829*LOOKUP(K1829,{0,1950001,3300001,6950001,9000001,18000001,40000001},{0.05,0.1,0.2,0.23,0.33,0.4,0.45})-LOOKUP(K1829,{0,1950001,3300001,6950001,9000001,18000001,40000001},{0,97500,427500,636000,1536000,2796000,4796000}))*1.021,-2))</f>
        <v/>
      </c>
      <c r="O1829" s="21">
        <f>IF(L1829&lt;=0,0,ROUNDDOWN((L1829*LOOKUP(L1829,{0,1950001,3300001,6950001,9000001,18000001,40000001},{0.05,0.1,0.2,0.23,0.33,0.4,0.45})-LOOKUP(L1829,{0,1950001,3300001,6950001,9000001,18000001,40000001},{0,97500,427500,636000,1536000,2796000,4796000}))*1.021,-2))</f>
        <v/>
      </c>
      <c r="P1829" s="21">
        <f>MAX(0,ROUNDDOWN(F1829-E1829-430000,-3))</f>
        <v/>
      </c>
      <c r="Q1829" s="21">
        <f>MAX(0,ROUNDDOWN(F1829-E1829-430000-H1829,-3))</f>
        <v/>
      </c>
      <c r="R1829" s="21">
        <f>IF(F1829&lt;=450000,0,MAX(0,P1829*0.06-MIN(50000,P1829)*0.03))</f>
        <v/>
      </c>
      <c r="S1829" s="21">
        <f>IF(F1829&lt;=450000,0,MAX(0,P1829*0.04-MIN(50000,P1829)*0.02))</f>
        <v/>
      </c>
      <c r="T1829" s="21">
        <f>IF(F1829&lt;=450000,0,MAX(0,Q1829*0.06-MIN(50000,Q1829)*0.03))</f>
        <v/>
      </c>
      <c r="U1829" s="21">
        <f>IF(F1829&lt;=450000,0,MAX(0,Q1829*0.04-MIN(50000,Q1829)*0.02))</f>
        <v/>
      </c>
      <c r="V1829" s="21">
        <f>50000+MAX(0,G1829-480000)</f>
        <v/>
      </c>
      <c r="W1829" s="21">
        <f>P1829-V1829</f>
        <v/>
      </c>
      <c r="X1829" s="21">
        <f>Q1829-V1829</f>
        <v/>
      </c>
      <c r="Y1829" s="22">
        <f>IF(W1829&lt;0,0.9,LOOKUP(W1829,{0,1950001,3300001,6950001,9000001,18000001,40000001},{0.84895,0.7979,0.6958,0.66517,0.56307,0.4916,0.44055}))</f>
        <v/>
      </c>
      <c r="Z1829" s="22">
        <f>IF(X1829&lt;0,0.9,LOOKUP(X1829,{0,1950001,3300001,6950001,9000001,18000001,40000001},{0.84895,0.7979,0.6958,0.66517,0.56307,0.4916,0.44055}))</f>
        <v/>
      </c>
      <c r="AA1829" s="22">
        <f>IF(W1829&lt;0,0,CHOOSE(MATCH(W1829,{0,1950001,3300001,6950001,9000001},1),5.105/84.895,10.21/79.79,20.42/69.58,23.483/66.517,33.693/56.307))</f>
        <v/>
      </c>
      <c r="AB1829" s="21">
        <f>IF(C1829&lt;=2000,0,(MIN(C1829,ROUNDDOWN(F1829*0.3,0))-2000)*0.1)</f>
        <v/>
      </c>
      <c r="AC1829" s="21">
        <f>IF(C1829&lt;=2000,0,MIN((C1829-2000)*Y1829,(R1829+S1829)*0.2))</f>
        <v/>
      </c>
      <c r="AD1829" s="21">
        <f>IF(C1829&lt;=2000,0,MIN((C1829-2000)*Z1829,(T1829+U1829)*0.2))</f>
        <v/>
      </c>
      <c r="AE1829" s="21">
        <f>AC1829*AA1829</f>
        <v/>
      </c>
      <c r="AF1829" s="21">
        <f>ROUNDDOWN(R1829,-2)+ROUNDDOWN(S1829,-2)</f>
        <v/>
      </c>
      <c r="AG1829" s="21">
        <f>ROUNDDOWN(MAX(0,R1829-(AB1829+AC1829+AE1829)*0.6),-2)+ROUNDDOWN(MAX(0,S1829-(AB1829+AC1829+AE1829)*0.4),-2)</f>
        <v/>
      </c>
      <c r="AH1829" s="21">
        <f>ROUNDDOWN(MAX(0,T1829-(AB1829+AD1829)*0.6),-2)+ROUNDDOWN(MAX(0,U1829-(AB1829+AD1829)*0.4),-2)</f>
        <v/>
      </c>
      <c r="AI1829" s="21">
        <f>ROUNDDOWN(T1829,-2)+ROUNDDOWN(U1829,-2)</f>
        <v/>
      </c>
      <c r="AJ1829" s="21">
        <f>M1829+AF1829</f>
        <v/>
      </c>
      <c r="AK1829" s="21">
        <f>M1829+AG1829</f>
        <v/>
      </c>
      <c r="AL1829" s="21">
        <f>N1829+AH1829</f>
        <v/>
      </c>
      <c r="AM1829" s="21">
        <f>O1829+AI1829</f>
        <v/>
      </c>
      <c r="AN1829" s="21">
        <f>N1829+AI1829</f>
        <v/>
      </c>
      <c r="AO1829" s="21">
        <f>ROUNDDOWN((R1829+S1829)*0.2/Y1829+2000,0)</f>
        <v/>
      </c>
      <c r="AP1829" s="21">
        <f>ROUNDDOWN((T1829+U1829)*0.2/Z1829+2000,0)</f>
        <v/>
      </c>
      <c r="AQ1829" s="21">
        <f>AL1829-AK1829</f>
        <v/>
      </c>
      <c r="AR1829" s="21">
        <f>AM1829-AK1829</f>
        <v/>
      </c>
      <c r="AS1829" s="21">
        <f>AM1829-AL1829</f>
        <v/>
      </c>
      <c r="AT1829" s="21">
        <f>AK1829+C1829-AJ1829</f>
        <v/>
      </c>
      <c r="AU1829" s="21">
        <f>AL1829+C1829-AM1829</f>
        <v/>
      </c>
      <c r="AV1829" s="21">
        <f>AN1829+C1829-AM1829</f>
        <v/>
      </c>
    </row>
    <row r="1830">
      <c r="A1830" t="inlineStr">
        <is>
          <t>1万円刻み</t>
        </is>
      </c>
      <c r="B1830" s="21">
        <f>'5_1万円刻み'!$A$67</f>
        <v/>
      </c>
      <c r="C1830" s="21">
        <f>AO1830</f>
        <v/>
      </c>
      <c r="D1830" s="21" t="n">
        <v>0</v>
      </c>
      <c r="E1830" s="21">
        <f>ROUND(MIN(B1830/12,650000)*12*0.0915+MIN(B1830/12,1390000)*12*(0.0504+0)+B1830*0.005,0)</f>
        <v/>
      </c>
      <c r="F1830" s="21">
        <f>IF(B1830&lt;741000,0,IF(B1830&lt;2191000,B1830-740000,IF(B1830&lt;2193000,1451000,IF(B1830&lt;2196000,1453000,IF(B1830&lt;2200000,1456000,IF(B1830&lt;3600000,ROUND(ROUNDDOWN(B1830/4,-3)*2.8,0)-80000,IF(B1830&lt;6600000,ROUND(ROUNDDOWN(B1830/4,-3)*3.2,0)-440000,IF(B1830&lt;8500000,ROUNDDOWN(B1830*0.9,0)-1100000,B1830-1950000))))))))</f>
        <v/>
      </c>
      <c r="G1830" s="21">
        <f>IF(F1830&gt;23500000,NA(),IF(F1830&lt;=4890000,1040000,IF(F1830&lt;=6550000,670000,620000)))</f>
        <v/>
      </c>
      <c r="H1830" s="21">
        <f>IF(D1830&lt;=0,0,MAX(0,MIN(2000000,D1830-MIN(100000,ROUNDDOWN(F1830*0.05,0)))))</f>
        <v/>
      </c>
      <c r="I1830" s="21">
        <f>IF(C1830&lt;=2000,0,MIN(C1830,ROUNDDOWN(F1830*0.4,0))-2000)</f>
        <v/>
      </c>
      <c r="J1830" s="21">
        <f>MAX(0,ROUNDDOWN(F1830-E1830-G1830,-3))</f>
        <v/>
      </c>
      <c r="K1830" s="21">
        <f>MAX(0,ROUNDDOWN(F1830-E1830-G1830-H1830-I1830,-3))</f>
        <v/>
      </c>
      <c r="L1830" s="21">
        <f>MAX(0,ROUNDDOWN(F1830-E1830-G1830-H1830,-3))</f>
        <v/>
      </c>
      <c r="M1830" s="21">
        <f>IF(J1830&lt;=0,0,ROUNDDOWN((J1830*LOOKUP(J1830,{0,1950001,3300001,6950001,9000001,18000001,40000001},{0.05,0.1,0.2,0.23,0.33,0.4,0.45})-LOOKUP(J1830,{0,1950001,3300001,6950001,9000001,18000001,40000001},{0,97500,427500,636000,1536000,2796000,4796000}))*1.021,-2))</f>
        <v/>
      </c>
      <c r="N1830" s="21">
        <f>IF(K1830&lt;=0,0,ROUNDDOWN((K1830*LOOKUP(K1830,{0,1950001,3300001,6950001,9000001,18000001,40000001},{0.05,0.1,0.2,0.23,0.33,0.4,0.45})-LOOKUP(K1830,{0,1950001,3300001,6950001,9000001,18000001,40000001},{0,97500,427500,636000,1536000,2796000,4796000}))*1.021,-2))</f>
        <v/>
      </c>
      <c r="O1830" s="21">
        <f>IF(L1830&lt;=0,0,ROUNDDOWN((L1830*LOOKUP(L1830,{0,1950001,3300001,6950001,9000001,18000001,40000001},{0.05,0.1,0.2,0.23,0.33,0.4,0.45})-LOOKUP(L1830,{0,1950001,3300001,6950001,9000001,18000001,40000001},{0,97500,427500,636000,1536000,2796000,4796000}))*1.021,-2))</f>
        <v/>
      </c>
      <c r="P1830" s="21">
        <f>MAX(0,ROUNDDOWN(F1830-E1830-430000,-3))</f>
        <v/>
      </c>
      <c r="Q1830" s="21">
        <f>MAX(0,ROUNDDOWN(F1830-E1830-430000-H1830,-3))</f>
        <v/>
      </c>
      <c r="R1830" s="21">
        <f>IF(F1830&lt;=450000,0,MAX(0,P1830*0.06-MIN(50000,P1830)*0.03))</f>
        <v/>
      </c>
      <c r="S1830" s="21">
        <f>IF(F1830&lt;=450000,0,MAX(0,P1830*0.04-MIN(50000,P1830)*0.02))</f>
        <v/>
      </c>
      <c r="T1830" s="21">
        <f>IF(F1830&lt;=450000,0,MAX(0,Q1830*0.06-MIN(50000,Q1830)*0.03))</f>
        <v/>
      </c>
      <c r="U1830" s="21">
        <f>IF(F1830&lt;=450000,0,MAX(0,Q1830*0.04-MIN(50000,Q1830)*0.02))</f>
        <v/>
      </c>
      <c r="V1830" s="21">
        <f>50000+MAX(0,G1830-480000)</f>
        <v/>
      </c>
      <c r="W1830" s="21">
        <f>P1830-V1830</f>
        <v/>
      </c>
      <c r="X1830" s="21">
        <f>Q1830-V1830</f>
        <v/>
      </c>
      <c r="Y1830" s="22">
        <f>IF(W1830&lt;0,0.9,LOOKUP(W1830,{0,1950001,3300001,6950001,9000001,18000001,40000001},{0.84895,0.7979,0.6958,0.66517,0.56307,0.4916,0.44055}))</f>
        <v/>
      </c>
      <c r="Z1830" s="22">
        <f>IF(X1830&lt;0,0.9,LOOKUP(X1830,{0,1950001,3300001,6950001,9000001,18000001,40000001},{0.84895,0.7979,0.6958,0.66517,0.56307,0.4916,0.44055}))</f>
        <v/>
      </c>
      <c r="AA1830" s="22">
        <f>IF(W1830&lt;0,0,CHOOSE(MATCH(W1830,{0,1950001,3300001,6950001,9000001},1),5.105/84.895,10.21/79.79,20.42/69.58,23.483/66.517,33.693/56.307))</f>
        <v/>
      </c>
      <c r="AB1830" s="21">
        <f>IF(C1830&lt;=2000,0,(MIN(C1830,ROUNDDOWN(F1830*0.3,0))-2000)*0.1)</f>
        <v/>
      </c>
      <c r="AC1830" s="21">
        <f>IF(C1830&lt;=2000,0,MIN((C1830-2000)*Y1830,(R1830+S1830)*0.2))</f>
        <v/>
      </c>
      <c r="AD1830" s="21">
        <f>IF(C1830&lt;=2000,0,MIN((C1830-2000)*Z1830,(T1830+U1830)*0.2))</f>
        <v/>
      </c>
      <c r="AE1830" s="21">
        <f>AC1830*AA1830</f>
        <v/>
      </c>
      <c r="AF1830" s="21">
        <f>ROUNDDOWN(R1830,-2)+ROUNDDOWN(S1830,-2)</f>
        <v/>
      </c>
      <c r="AG1830" s="21">
        <f>ROUNDDOWN(MAX(0,R1830-(AB1830+AC1830+AE1830)*0.6),-2)+ROUNDDOWN(MAX(0,S1830-(AB1830+AC1830+AE1830)*0.4),-2)</f>
        <v/>
      </c>
      <c r="AH1830" s="21">
        <f>ROUNDDOWN(MAX(0,T1830-(AB1830+AD1830)*0.6),-2)+ROUNDDOWN(MAX(0,U1830-(AB1830+AD1830)*0.4),-2)</f>
        <v/>
      </c>
      <c r="AI1830" s="21">
        <f>ROUNDDOWN(T1830,-2)+ROUNDDOWN(U1830,-2)</f>
        <v/>
      </c>
      <c r="AJ1830" s="21">
        <f>M1830+AF1830</f>
        <v/>
      </c>
      <c r="AK1830" s="21">
        <f>M1830+AG1830</f>
        <v/>
      </c>
      <c r="AL1830" s="21">
        <f>N1830+AH1830</f>
        <v/>
      </c>
      <c r="AM1830" s="21">
        <f>O1830+AI1830</f>
        <v/>
      </c>
      <c r="AN1830" s="21">
        <f>N1830+AI1830</f>
        <v/>
      </c>
      <c r="AO1830" s="21">
        <f>ROUNDDOWN((R1830+S1830)*0.2/Y1830+2000,0)</f>
        <v/>
      </c>
      <c r="AP1830" s="21">
        <f>ROUNDDOWN((T1830+U1830)*0.2/Z1830+2000,0)</f>
        <v/>
      </c>
      <c r="AQ1830" s="21">
        <f>AL1830-AK1830</f>
        <v/>
      </c>
      <c r="AR1830" s="21">
        <f>AM1830-AK1830</f>
        <v/>
      </c>
      <c r="AS1830" s="21">
        <f>AM1830-AL1830</f>
        <v/>
      </c>
      <c r="AT1830" s="21">
        <f>AK1830+C1830-AJ1830</f>
        <v/>
      </c>
      <c r="AU1830" s="21">
        <f>AL1830+C1830-AM1830</f>
        <v/>
      </c>
      <c r="AV1830" s="21">
        <f>AN1830+C1830-AM1830</f>
        <v/>
      </c>
    </row>
    <row r="1831">
      <c r="A1831" t="inlineStr">
        <is>
          <t>1万円刻み</t>
        </is>
      </c>
      <c r="B1831" s="21">
        <f>'5_1万円刻み'!$A$68</f>
        <v/>
      </c>
      <c r="C1831" s="21">
        <f>AO1831</f>
        <v/>
      </c>
      <c r="D1831" s="21" t="n">
        <v>0</v>
      </c>
      <c r="E1831" s="21">
        <f>ROUND(MIN(B1831/12,650000)*12*0.0915+MIN(B1831/12,1390000)*12*(0.0504+0)+B1831*0.005,0)</f>
        <v/>
      </c>
      <c r="F1831" s="21">
        <f>IF(B1831&lt;741000,0,IF(B1831&lt;2191000,B1831-740000,IF(B1831&lt;2193000,1451000,IF(B1831&lt;2196000,1453000,IF(B1831&lt;2200000,1456000,IF(B1831&lt;3600000,ROUND(ROUNDDOWN(B1831/4,-3)*2.8,0)-80000,IF(B1831&lt;6600000,ROUND(ROUNDDOWN(B1831/4,-3)*3.2,0)-440000,IF(B1831&lt;8500000,ROUNDDOWN(B1831*0.9,0)-1100000,B1831-1950000))))))))</f>
        <v/>
      </c>
      <c r="G1831" s="21">
        <f>IF(F1831&gt;23500000,NA(),IF(F1831&lt;=4890000,1040000,IF(F1831&lt;=6550000,670000,620000)))</f>
        <v/>
      </c>
      <c r="H1831" s="21">
        <f>IF(D1831&lt;=0,0,MAX(0,MIN(2000000,D1831-MIN(100000,ROUNDDOWN(F1831*0.05,0)))))</f>
        <v/>
      </c>
      <c r="I1831" s="21">
        <f>IF(C1831&lt;=2000,0,MIN(C1831,ROUNDDOWN(F1831*0.4,0))-2000)</f>
        <v/>
      </c>
      <c r="J1831" s="21">
        <f>MAX(0,ROUNDDOWN(F1831-E1831-G1831,-3))</f>
        <v/>
      </c>
      <c r="K1831" s="21">
        <f>MAX(0,ROUNDDOWN(F1831-E1831-G1831-H1831-I1831,-3))</f>
        <v/>
      </c>
      <c r="L1831" s="21">
        <f>MAX(0,ROUNDDOWN(F1831-E1831-G1831-H1831,-3))</f>
        <v/>
      </c>
      <c r="M1831" s="21">
        <f>IF(J1831&lt;=0,0,ROUNDDOWN((J1831*LOOKUP(J1831,{0,1950001,3300001,6950001,9000001,18000001,40000001},{0.05,0.1,0.2,0.23,0.33,0.4,0.45})-LOOKUP(J1831,{0,1950001,3300001,6950001,9000001,18000001,40000001},{0,97500,427500,636000,1536000,2796000,4796000}))*1.021,-2))</f>
        <v/>
      </c>
      <c r="N1831" s="21">
        <f>IF(K1831&lt;=0,0,ROUNDDOWN((K1831*LOOKUP(K1831,{0,1950001,3300001,6950001,9000001,18000001,40000001},{0.05,0.1,0.2,0.23,0.33,0.4,0.45})-LOOKUP(K1831,{0,1950001,3300001,6950001,9000001,18000001,40000001},{0,97500,427500,636000,1536000,2796000,4796000}))*1.021,-2))</f>
        <v/>
      </c>
      <c r="O1831" s="21">
        <f>IF(L1831&lt;=0,0,ROUNDDOWN((L1831*LOOKUP(L1831,{0,1950001,3300001,6950001,9000001,18000001,40000001},{0.05,0.1,0.2,0.23,0.33,0.4,0.45})-LOOKUP(L1831,{0,1950001,3300001,6950001,9000001,18000001,40000001},{0,97500,427500,636000,1536000,2796000,4796000}))*1.021,-2))</f>
        <v/>
      </c>
      <c r="P1831" s="21">
        <f>MAX(0,ROUNDDOWN(F1831-E1831-430000,-3))</f>
        <v/>
      </c>
      <c r="Q1831" s="21">
        <f>MAX(0,ROUNDDOWN(F1831-E1831-430000-H1831,-3))</f>
        <v/>
      </c>
      <c r="R1831" s="21">
        <f>IF(F1831&lt;=450000,0,MAX(0,P1831*0.06-MIN(50000,P1831)*0.03))</f>
        <v/>
      </c>
      <c r="S1831" s="21">
        <f>IF(F1831&lt;=450000,0,MAX(0,P1831*0.04-MIN(50000,P1831)*0.02))</f>
        <v/>
      </c>
      <c r="T1831" s="21">
        <f>IF(F1831&lt;=450000,0,MAX(0,Q1831*0.06-MIN(50000,Q1831)*0.03))</f>
        <v/>
      </c>
      <c r="U1831" s="21">
        <f>IF(F1831&lt;=450000,0,MAX(0,Q1831*0.04-MIN(50000,Q1831)*0.02))</f>
        <v/>
      </c>
      <c r="V1831" s="21">
        <f>50000+MAX(0,G1831-480000)</f>
        <v/>
      </c>
      <c r="W1831" s="21">
        <f>P1831-V1831</f>
        <v/>
      </c>
      <c r="X1831" s="21">
        <f>Q1831-V1831</f>
        <v/>
      </c>
      <c r="Y1831" s="22">
        <f>IF(W1831&lt;0,0.9,LOOKUP(W1831,{0,1950001,3300001,6950001,9000001,18000001,40000001},{0.84895,0.7979,0.6958,0.66517,0.56307,0.4916,0.44055}))</f>
        <v/>
      </c>
      <c r="Z1831" s="22">
        <f>IF(X1831&lt;0,0.9,LOOKUP(X1831,{0,1950001,3300001,6950001,9000001,18000001,40000001},{0.84895,0.7979,0.6958,0.66517,0.56307,0.4916,0.44055}))</f>
        <v/>
      </c>
      <c r="AA1831" s="22">
        <f>IF(W1831&lt;0,0,CHOOSE(MATCH(W1831,{0,1950001,3300001,6950001,9000001},1),5.105/84.895,10.21/79.79,20.42/69.58,23.483/66.517,33.693/56.307))</f>
        <v/>
      </c>
      <c r="AB1831" s="21">
        <f>IF(C1831&lt;=2000,0,(MIN(C1831,ROUNDDOWN(F1831*0.3,0))-2000)*0.1)</f>
        <v/>
      </c>
      <c r="AC1831" s="21">
        <f>IF(C1831&lt;=2000,0,MIN((C1831-2000)*Y1831,(R1831+S1831)*0.2))</f>
        <v/>
      </c>
      <c r="AD1831" s="21">
        <f>IF(C1831&lt;=2000,0,MIN((C1831-2000)*Z1831,(T1831+U1831)*0.2))</f>
        <v/>
      </c>
      <c r="AE1831" s="21">
        <f>AC1831*AA1831</f>
        <v/>
      </c>
      <c r="AF1831" s="21">
        <f>ROUNDDOWN(R1831,-2)+ROUNDDOWN(S1831,-2)</f>
        <v/>
      </c>
      <c r="AG1831" s="21">
        <f>ROUNDDOWN(MAX(0,R1831-(AB1831+AC1831+AE1831)*0.6),-2)+ROUNDDOWN(MAX(0,S1831-(AB1831+AC1831+AE1831)*0.4),-2)</f>
        <v/>
      </c>
      <c r="AH1831" s="21">
        <f>ROUNDDOWN(MAX(0,T1831-(AB1831+AD1831)*0.6),-2)+ROUNDDOWN(MAX(0,U1831-(AB1831+AD1831)*0.4),-2)</f>
        <v/>
      </c>
      <c r="AI1831" s="21">
        <f>ROUNDDOWN(T1831,-2)+ROUNDDOWN(U1831,-2)</f>
        <v/>
      </c>
      <c r="AJ1831" s="21">
        <f>M1831+AF1831</f>
        <v/>
      </c>
      <c r="AK1831" s="21">
        <f>M1831+AG1831</f>
        <v/>
      </c>
      <c r="AL1831" s="21">
        <f>N1831+AH1831</f>
        <v/>
      </c>
      <c r="AM1831" s="21">
        <f>O1831+AI1831</f>
        <v/>
      </c>
      <c r="AN1831" s="21">
        <f>N1831+AI1831</f>
        <v/>
      </c>
      <c r="AO1831" s="21">
        <f>ROUNDDOWN((R1831+S1831)*0.2/Y1831+2000,0)</f>
        <v/>
      </c>
      <c r="AP1831" s="21">
        <f>ROUNDDOWN((T1831+U1831)*0.2/Z1831+2000,0)</f>
        <v/>
      </c>
      <c r="AQ1831" s="21">
        <f>AL1831-AK1831</f>
        <v/>
      </c>
      <c r="AR1831" s="21">
        <f>AM1831-AK1831</f>
        <v/>
      </c>
      <c r="AS1831" s="21">
        <f>AM1831-AL1831</f>
        <v/>
      </c>
      <c r="AT1831" s="21">
        <f>AK1831+C1831-AJ1831</f>
        <v/>
      </c>
      <c r="AU1831" s="21">
        <f>AL1831+C1831-AM1831</f>
        <v/>
      </c>
      <c r="AV1831" s="21">
        <f>AN1831+C1831-AM1831</f>
        <v/>
      </c>
    </row>
    <row r="1832">
      <c r="A1832" t="inlineStr">
        <is>
          <t>1万円刻み</t>
        </is>
      </c>
      <c r="B1832" s="21">
        <f>'5_1万円刻み'!$A$69</f>
        <v/>
      </c>
      <c r="C1832" s="21">
        <f>AO1832</f>
        <v/>
      </c>
      <c r="D1832" s="21" t="n">
        <v>0</v>
      </c>
      <c r="E1832" s="21">
        <f>ROUND(MIN(B1832/12,650000)*12*0.0915+MIN(B1832/12,1390000)*12*(0.0504+0)+B1832*0.005,0)</f>
        <v/>
      </c>
      <c r="F1832" s="21">
        <f>IF(B1832&lt;741000,0,IF(B1832&lt;2191000,B1832-740000,IF(B1832&lt;2193000,1451000,IF(B1832&lt;2196000,1453000,IF(B1832&lt;2200000,1456000,IF(B1832&lt;3600000,ROUND(ROUNDDOWN(B1832/4,-3)*2.8,0)-80000,IF(B1832&lt;6600000,ROUND(ROUNDDOWN(B1832/4,-3)*3.2,0)-440000,IF(B1832&lt;8500000,ROUNDDOWN(B1832*0.9,0)-1100000,B1832-1950000))))))))</f>
        <v/>
      </c>
      <c r="G1832" s="21">
        <f>IF(F1832&gt;23500000,NA(),IF(F1832&lt;=4890000,1040000,IF(F1832&lt;=6550000,670000,620000)))</f>
        <v/>
      </c>
      <c r="H1832" s="21">
        <f>IF(D1832&lt;=0,0,MAX(0,MIN(2000000,D1832-MIN(100000,ROUNDDOWN(F1832*0.05,0)))))</f>
        <v/>
      </c>
      <c r="I1832" s="21">
        <f>IF(C1832&lt;=2000,0,MIN(C1832,ROUNDDOWN(F1832*0.4,0))-2000)</f>
        <v/>
      </c>
      <c r="J1832" s="21">
        <f>MAX(0,ROUNDDOWN(F1832-E1832-G1832,-3))</f>
        <v/>
      </c>
      <c r="K1832" s="21">
        <f>MAX(0,ROUNDDOWN(F1832-E1832-G1832-H1832-I1832,-3))</f>
        <v/>
      </c>
      <c r="L1832" s="21">
        <f>MAX(0,ROUNDDOWN(F1832-E1832-G1832-H1832,-3))</f>
        <v/>
      </c>
      <c r="M1832" s="21">
        <f>IF(J1832&lt;=0,0,ROUNDDOWN((J1832*LOOKUP(J1832,{0,1950001,3300001,6950001,9000001,18000001,40000001},{0.05,0.1,0.2,0.23,0.33,0.4,0.45})-LOOKUP(J1832,{0,1950001,3300001,6950001,9000001,18000001,40000001},{0,97500,427500,636000,1536000,2796000,4796000}))*1.021,-2))</f>
        <v/>
      </c>
      <c r="N1832" s="21">
        <f>IF(K1832&lt;=0,0,ROUNDDOWN((K1832*LOOKUP(K1832,{0,1950001,3300001,6950001,9000001,18000001,40000001},{0.05,0.1,0.2,0.23,0.33,0.4,0.45})-LOOKUP(K1832,{0,1950001,3300001,6950001,9000001,18000001,40000001},{0,97500,427500,636000,1536000,2796000,4796000}))*1.021,-2))</f>
        <v/>
      </c>
      <c r="O1832" s="21">
        <f>IF(L1832&lt;=0,0,ROUNDDOWN((L1832*LOOKUP(L1832,{0,1950001,3300001,6950001,9000001,18000001,40000001},{0.05,0.1,0.2,0.23,0.33,0.4,0.45})-LOOKUP(L1832,{0,1950001,3300001,6950001,9000001,18000001,40000001},{0,97500,427500,636000,1536000,2796000,4796000}))*1.021,-2))</f>
        <v/>
      </c>
      <c r="P1832" s="21">
        <f>MAX(0,ROUNDDOWN(F1832-E1832-430000,-3))</f>
        <v/>
      </c>
      <c r="Q1832" s="21">
        <f>MAX(0,ROUNDDOWN(F1832-E1832-430000-H1832,-3))</f>
        <v/>
      </c>
      <c r="R1832" s="21">
        <f>IF(F1832&lt;=450000,0,MAX(0,P1832*0.06-MIN(50000,P1832)*0.03))</f>
        <v/>
      </c>
      <c r="S1832" s="21">
        <f>IF(F1832&lt;=450000,0,MAX(0,P1832*0.04-MIN(50000,P1832)*0.02))</f>
        <v/>
      </c>
      <c r="T1832" s="21">
        <f>IF(F1832&lt;=450000,0,MAX(0,Q1832*0.06-MIN(50000,Q1832)*0.03))</f>
        <v/>
      </c>
      <c r="U1832" s="21">
        <f>IF(F1832&lt;=450000,0,MAX(0,Q1832*0.04-MIN(50000,Q1832)*0.02))</f>
        <v/>
      </c>
      <c r="V1832" s="21">
        <f>50000+MAX(0,G1832-480000)</f>
        <v/>
      </c>
      <c r="W1832" s="21">
        <f>P1832-V1832</f>
        <v/>
      </c>
      <c r="X1832" s="21">
        <f>Q1832-V1832</f>
        <v/>
      </c>
      <c r="Y1832" s="22">
        <f>IF(W1832&lt;0,0.9,LOOKUP(W1832,{0,1950001,3300001,6950001,9000001,18000001,40000001},{0.84895,0.7979,0.6958,0.66517,0.56307,0.4916,0.44055}))</f>
        <v/>
      </c>
      <c r="Z1832" s="22">
        <f>IF(X1832&lt;0,0.9,LOOKUP(X1832,{0,1950001,3300001,6950001,9000001,18000001,40000001},{0.84895,0.7979,0.6958,0.66517,0.56307,0.4916,0.44055}))</f>
        <v/>
      </c>
      <c r="AA1832" s="22">
        <f>IF(W1832&lt;0,0,CHOOSE(MATCH(W1832,{0,1950001,3300001,6950001,9000001},1),5.105/84.895,10.21/79.79,20.42/69.58,23.483/66.517,33.693/56.307))</f>
        <v/>
      </c>
      <c r="AB1832" s="21">
        <f>IF(C1832&lt;=2000,0,(MIN(C1832,ROUNDDOWN(F1832*0.3,0))-2000)*0.1)</f>
        <v/>
      </c>
      <c r="AC1832" s="21">
        <f>IF(C1832&lt;=2000,0,MIN((C1832-2000)*Y1832,(R1832+S1832)*0.2))</f>
        <v/>
      </c>
      <c r="AD1832" s="21">
        <f>IF(C1832&lt;=2000,0,MIN((C1832-2000)*Z1832,(T1832+U1832)*0.2))</f>
        <v/>
      </c>
      <c r="AE1832" s="21">
        <f>AC1832*AA1832</f>
        <v/>
      </c>
      <c r="AF1832" s="21">
        <f>ROUNDDOWN(R1832,-2)+ROUNDDOWN(S1832,-2)</f>
        <v/>
      </c>
      <c r="AG1832" s="21">
        <f>ROUNDDOWN(MAX(0,R1832-(AB1832+AC1832+AE1832)*0.6),-2)+ROUNDDOWN(MAX(0,S1832-(AB1832+AC1832+AE1832)*0.4),-2)</f>
        <v/>
      </c>
      <c r="AH1832" s="21">
        <f>ROUNDDOWN(MAX(0,T1832-(AB1832+AD1832)*0.6),-2)+ROUNDDOWN(MAX(0,U1832-(AB1832+AD1832)*0.4),-2)</f>
        <v/>
      </c>
      <c r="AI1832" s="21">
        <f>ROUNDDOWN(T1832,-2)+ROUNDDOWN(U1832,-2)</f>
        <v/>
      </c>
      <c r="AJ1832" s="21">
        <f>M1832+AF1832</f>
        <v/>
      </c>
      <c r="AK1832" s="21">
        <f>M1832+AG1832</f>
        <v/>
      </c>
      <c r="AL1832" s="21">
        <f>N1832+AH1832</f>
        <v/>
      </c>
      <c r="AM1832" s="21">
        <f>O1832+AI1832</f>
        <v/>
      </c>
      <c r="AN1832" s="21">
        <f>N1832+AI1832</f>
        <v/>
      </c>
      <c r="AO1832" s="21">
        <f>ROUNDDOWN((R1832+S1832)*0.2/Y1832+2000,0)</f>
        <v/>
      </c>
      <c r="AP1832" s="21">
        <f>ROUNDDOWN((T1832+U1832)*0.2/Z1832+2000,0)</f>
        <v/>
      </c>
      <c r="AQ1832" s="21">
        <f>AL1832-AK1832</f>
        <v/>
      </c>
      <c r="AR1832" s="21">
        <f>AM1832-AK1832</f>
        <v/>
      </c>
      <c r="AS1832" s="21">
        <f>AM1832-AL1832</f>
        <v/>
      </c>
      <c r="AT1832" s="21">
        <f>AK1832+C1832-AJ1832</f>
        <v/>
      </c>
      <c r="AU1832" s="21">
        <f>AL1832+C1832-AM1832</f>
        <v/>
      </c>
      <c r="AV1832" s="21">
        <f>AN1832+C1832-AM1832</f>
        <v/>
      </c>
    </row>
    <row r="1833">
      <c r="A1833" t="inlineStr">
        <is>
          <t>1万円刻み</t>
        </is>
      </c>
      <c r="B1833" s="21">
        <f>'5_1万円刻み'!$A$70</f>
        <v/>
      </c>
      <c r="C1833" s="21">
        <f>AO1833</f>
        <v/>
      </c>
      <c r="D1833" s="21" t="n">
        <v>0</v>
      </c>
      <c r="E1833" s="21">
        <f>ROUND(MIN(B1833/12,650000)*12*0.0915+MIN(B1833/12,1390000)*12*(0.0504+0)+B1833*0.005,0)</f>
        <v/>
      </c>
      <c r="F1833" s="21">
        <f>IF(B1833&lt;741000,0,IF(B1833&lt;2191000,B1833-740000,IF(B1833&lt;2193000,1451000,IF(B1833&lt;2196000,1453000,IF(B1833&lt;2200000,1456000,IF(B1833&lt;3600000,ROUND(ROUNDDOWN(B1833/4,-3)*2.8,0)-80000,IF(B1833&lt;6600000,ROUND(ROUNDDOWN(B1833/4,-3)*3.2,0)-440000,IF(B1833&lt;8500000,ROUNDDOWN(B1833*0.9,0)-1100000,B1833-1950000))))))))</f>
        <v/>
      </c>
      <c r="G1833" s="21">
        <f>IF(F1833&gt;23500000,NA(),IF(F1833&lt;=4890000,1040000,IF(F1833&lt;=6550000,670000,620000)))</f>
        <v/>
      </c>
      <c r="H1833" s="21">
        <f>IF(D1833&lt;=0,0,MAX(0,MIN(2000000,D1833-MIN(100000,ROUNDDOWN(F1833*0.05,0)))))</f>
        <v/>
      </c>
      <c r="I1833" s="21">
        <f>IF(C1833&lt;=2000,0,MIN(C1833,ROUNDDOWN(F1833*0.4,0))-2000)</f>
        <v/>
      </c>
      <c r="J1833" s="21">
        <f>MAX(0,ROUNDDOWN(F1833-E1833-G1833,-3))</f>
        <v/>
      </c>
      <c r="K1833" s="21">
        <f>MAX(0,ROUNDDOWN(F1833-E1833-G1833-H1833-I1833,-3))</f>
        <v/>
      </c>
      <c r="L1833" s="21">
        <f>MAX(0,ROUNDDOWN(F1833-E1833-G1833-H1833,-3))</f>
        <v/>
      </c>
      <c r="M1833" s="21">
        <f>IF(J1833&lt;=0,0,ROUNDDOWN((J1833*LOOKUP(J1833,{0,1950001,3300001,6950001,9000001,18000001,40000001},{0.05,0.1,0.2,0.23,0.33,0.4,0.45})-LOOKUP(J1833,{0,1950001,3300001,6950001,9000001,18000001,40000001},{0,97500,427500,636000,1536000,2796000,4796000}))*1.021,-2))</f>
        <v/>
      </c>
      <c r="N1833" s="21">
        <f>IF(K1833&lt;=0,0,ROUNDDOWN((K1833*LOOKUP(K1833,{0,1950001,3300001,6950001,9000001,18000001,40000001},{0.05,0.1,0.2,0.23,0.33,0.4,0.45})-LOOKUP(K1833,{0,1950001,3300001,6950001,9000001,18000001,40000001},{0,97500,427500,636000,1536000,2796000,4796000}))*1.021,-2))</f>
        <v/>
      </c>
      <c r="O1833" s="21">
        <f>IF(L1833&lt;=0,0,ROUNDDOWN((L1833*LOOKUP(L1833,{0,1950001,3300001,6950001,9000001,18000001,40000001},{0.05,0.1,0.2,0.23,0.33,0.4,0.45})-LOOKUP(L1833,{0,1950001,3300001,6950001,9000001,18000001,40000001},{0,97500,427500,636000,1536000,2796000,4796000}))*1.021,-2))</f>
        <v/>
      </c>
      <c r="P1833" s="21">
        <f>MAX(0,ROUNDDOWN(F1833-E1833-430000,-3))</f>
        <v/>
      </c>
      <c r="Q1833" s="21">
        <f>MAX(0,ROUNDDOWN(F1833-E1833-430000-H1833,-3))</f>
        <v/>
      </c>
      <c r="R1833" s="21">
        <f>IF(F1833&lt;=450000,0,MAX(0,P1833*0.06-MIN(50000,P1833)*0.03))</f>
        <v/>
      </c>
      <c r="S1833" s="21">
        <f>IF(F1833&lt;=450000,0,MAX(0,P1833*0.04-MIN(50000,P1833)*0.02))</f>
        <v/>
      </c>
      <c r="T1833" s="21">
        <f>IF(F1833&lt;=450000,0,MAX(0,Q1833*0.06-MIN(50000,Q1833)*0.03))</f>
        <v/>
      </c>
      <c r="U1833" s="21">
        <f>IF(F1833&lt;=450000,0,MAX(0,Q1833*0.04-MIN(50000,Q1833)*0.02))</f>
        <v/>
      </c>
      <c r="V1833" s="21">
        <f>50000+MAX(0,G1833-480000)</f>
        <v/>
      </c>
      <c r="W1833" s="21">
        <f>P1833-V1833</f>
        <v/>
      </c>
      <c r="X1833" s="21">
        <f>Q1833-V1833</f>
        <v/>
      </c>
      <c r="Y1833" s="22">
        <f>IF(W1833&lt;0,0.9,LOOKUP(W1833,{0,1950001,3300001,6950001,9000001,18000001,40000001},{0.84895,0.7979,0.6958,0.66517,0.56307,0.4916,0.44055}))</f>
        <v/>
      </c>
      <c r="Z1833" s="22">
        <f>IF(X1833&lt;0,0.9,LOOKUP(X1833,{0,1950001,3300001,6950001,9000001,18000001,40000001},{0.84895,0.7979,0.6958,0.66517,0.56307,0.4916,0.44055}))</f>
        <v/>
      </c>
      <c r="AA1833" s="22">
        <f>IF(W1833&lt;0,0,CHOOSE(MATCH(W1833,{0,1950001,3300001,6950001,9000001},1),5.105/84.895,10.21/79.79,20.42/69.58,23.483/66.517,33.693/56.307))</f>
        <v/>
      </c>
      <c r="AB1833" s="21">
        <f>IF(C1833&lt;=2000,0,(MIN(C1833,ROUNDDOWN(F1833*0.3,0))-2000)*0.1)</f>
        <v/>
      </c>
      <c r="AC1833" s="21">
        <f>IF(C1833&lt;=2000,0,MIN((C1833-2000)*Y1833,(R1833+S1833)*0.2))</f>
        <v/>
      </c>
      <c r="AD1833" s="21">
        <f>IF(C1833&lt;=2000,0,MIN((C1833-2000)*Z1833,(T1833+U1833)*0.2))</f>
        <v/>
      </c>
      <c r="AE1833" s="21">
        <f>AC1833*AA1833</f>
        <v/>
      </c>
      <c r="AF1833" s="21">
        <f>ROUNDDOWN(R1833,-2)+ROUNDDOWN(S1833,-2)</f>
        <v/>
      </c>
      <c r="AG1833" s="21">
        <f>ROUNDDOWN(MAX(0,R1833-(AB1833+AC1833+AE1833)*0.6),-2)+ROUNDDOWN(MAX(0,S1833-(AB1833+AC1833+AE1833)*0.4),-2)</f>
        <v/>
      </c>
      <c r="AH1833" s="21">
        <f>ROUNDDOWN(MAX(0,T1833-(AB1833+AD1833)*0.6),-2)+ROUNDDOWN(MAX(0,U1833-(AB1833+AD1833)*0.4),-2)</f>
        <v/>
      </c>
      <c r="AI1833" s="21">
        <f>ROUNDDOWN(T1833,-2)+ROUNDDOWN(U1833,-2)</f>
        <v/>
      </c>
      <c r="AJ1833" s="21">
        <f>M1833+AF1833</f>
        <v/>
      </c>
      <c r="AK1833" s="21">
        <f>M1833+AG1833</f>
        <v/>
      </c>
      <c r="AL1833" s="21">
        <f>N1833+AH1833</f>
        <v/>
      </c>
      <c r="AM1833" s="21">
        <f>O1833+AI1833</f>
        <v/>
      </c>
      <c r="AN1833" s="21">
        <f>N1833+AI1833</f>
        <v/>
      </c>
      <c r="AO1833" s="21">
        <f>ROUNDDOWN((R1833+S1833)*0.2/Y1833+2000,0)</f>
        <v/>
      </c>
      <c r="AP1833" s="21">
        <f>ROUNDDOWN((T1833+U1833)*0.2/Z1833+2000,0)</f>
        <v/>
      </c>
      <c r="AQ1833" s="21">
        <f>AL1833-AK1833</f>
        <v/>
      </c>
      <c r="AR1833" s="21">
        <f>AM1833-AK1833</f>
        <v/>
      </c>
      <c r="AS1833" s="21">
        <f>AM1833-AL1833</f>
        <v/>
      </c>
      <c r="AT1833" s="21">
        <f>AK1833+C1833-AJ1833</f>
        <v/>
      </c>
      <c r="AU1833" s="21">
        <f>AL1833+C1833-AM1833</f>
        <v/>
      </c>
      <c r="AV1833" s="21">
        <f>AN1833+C1833-AM1833</f>
        <v/>
      </c>
    </row>
    <row r="1834">
      <c r="A1834" t="inlineStr">
        <is>
          <t>1万円刻み</t>
        </is>
      </c>
      <c r="B1834" s="21">
        <f>'5_1万円刻み'!$A$71</f>
        <v/>
      </c>
      <c r="C1834" s="21">
        <f>AO1834</f>
        <v/>
      </c>
      <c r="D1834" s="21" t="n">
        <v>0</v>
      </c>
      <c r="E1834" s="21">
        <f>ROUND(MIN(B1834/12,650000)*12*0.0915+MIN(B1834/12,1390000)*12*(0.0504+0)+B1834*0.005,0)</f>
        <v/>
      </c>
      <c r="F1834" s="21">
        <f>IF(B1834&lt;741000,0,IF(B1834&lt;2191000,B1834-740000,IF(B1834&lt;2193000,1451000,IF(B1834&lt;2196000,1453000,IF(B1834&lt;2200000,1456000,IF(B1834&lt;3600000,ROUND(ROUNDDOWN(B1834/4,-3)*2.8,0)-80000,IF(B1834&lt;6600000,ROUND(ROUNDDOWN(B1834/4,-3)*3.2,0)-440000,IF(B1834&lt;8500000,ROUNDDOWN(B1834*0.9,0)-1100000,B1834-1950000))))))))</f>
        <v/>
      </c>
      <c r="G1834" s="21">
        <f>IF(F1834&gt;23500000,NA(),IF(F1834&lt;=4890000,1040000,IF(F1834&lt;=6550000,670000,620000)))</f>
        <v/>
      </c>
      <c r="H1834" s="21">
        <f>IF(D1834&lt;=0,0,MAX(0,MIN(2000000,D1834-MIN(100000,ROUNDDOWN(F1834*0.05,0)))))</f>
        <v/>
      </c>
      <c r="I1834" s="21">
        <f>IF(C1834&lt;=2000,0,MIN(C1834,ROUNDDOWN(F1834*0.4,0))-2000)</f>
        <v/>
      </c>
      <c r="J1834" s="21">
        <f>MAX(0,ROUNDDOWN(F1834-E1834-G1834,-3))</f>
        <v/>
      </c>
      <c r="K1834" s="21">
        <f>MAX(0,ROUNDDOWN(F1834-E1834-G1834-H1834-I1834,-3))</f>
        <v/>
      </c>
      <c r="L1834" s="21">
        <f>MAX(0,ROUNDDOWN(F1834-E1834-G1834-H1834,-3))</f>
        <v/>
      </c>
      <c r="M1834" s="21">
        <f>IF(J1834&lt;=0,0,ROUNDDOWN((J1834*LOOKUP(J1834,{0,1950001,3300001,6950001,9000001,18000001,40000001},{0.05,0.1,0.2,0.23,0.33,0.4,0.45})-LOOKUP(J1834,{0,1950001,3300001,6950001,9000001,18000001,40000001},{0,97500,427500,636000,1536000,2796000,4796000}))*1.021,-2))</f>
        <v/>
      </c>
      <c r="N1834" s="21">
        <f>IF(K1834&lt;=0,0,ROUNDDOWN((K1834*LOOKUP(K1834,{0,1950001,3300001,6950001,9000001,18000001,40000001},{0.05,0.1,0.2,0.23,0.33,0.4,0.45})-LOOKUP(K1834,{0,1950001,3300001,6950001,9000001,18000001,40000001},{0,97500,427500,636000,1536000,2796000,4796000}))*1.021,-2))</f>
        <v/>
      </c>
      <c r="O1834" s="21">
        <f>IF(L1834&lt;=0,0,ROUNDDOWN((L1834*LOOKUP(L1834,{0,1950001,3300001,6950001,9000001,18000001,40000001},{0.05,0.1,0.2,0.23,0.33,0.4,0.45})-LOOKUP(L1834,{0,1950001,3300001,6950001,9000001,18000001,40000001},{0,97500,427500,636000,1536000,2796000,4796000}))*1.021,-2))</f>
        <v/>
      </c>
      <c r="P1834" s="21">
        <f>MAX(0,ROUNDDOWN(F1834-E1834-430000,-3))</f>
        <v/>
      </c>
      <c r="Q1834" s="21">
        <f>MAX(0,ROUNDDOWN(F1834-E1834-430000-H1834,-3))</f>
        <v/>
      </c>
      <c r="R1834" s="21">
        <f>IF(F1834&lt;=450000,0,MAX(0,P1834*0.06-MIN(50000,P1834)*0.03))</f>
        <v/>
      </c>
      <c r="S1834" s="21">
        <f>IF(F1834&lt;=450000,0,MAX(0,P1834*0.04-MIN(50000,P1834)*0.02))</f>
        <v/>
      </c>
      <c r="T1834" s="21">
        <f>IF(F1834&lt;=450000,0,MAX(0,Q1834*0.06-MIN(50000,Q1834)*0.03))</f>
        <v/>
      </c>
      <c r="U1834" s="21">
        <f>IF(F1834&lt;=450000,0,MAX(0,Q1834*0.04-MIN(50000,Q1834)*0.02))</f>
        <v/>
      </c>
      <c r="V1834" s="21">
        <f>50000+MAX(0,G1834-480000)</f>
        <v/>
      </c>
      <c r="W1834" s="21">
        <f>P1834-V1834</f>
        <v/>
      </c>
      <c r="X1834" s="21">
        <f>Q1834-V1834</f>
        <v/>
      </c>
      <c r="Y1834" s="22">
        <f>IF(W1834&lt;0,0.9,LOOKUP(W1834,{0,1950001,3300001,6950001,9000001,18000001,40000001},{0.84895,0.7979,0.6958,0.66517,0.56307,0.4916,0.44055}))</f>
        <v/>
      </c>
      <c r="Z1834" s="22">
        <f>IF(X1834&lt;0,0.9,LOOKUP(X1834,{0,1950001,3300001,6950001,9000001,18000001,40000001},{0.84895,0.7979,0.6958,0.66517,0.56307,0.4916,0.44055}))</f>
        <v/>
      </c>
      <c r="AA1834" s="22">
        <f>IF(W1834&lt;0,0,CHOOSE(MATCH(W1834,{0,1950001,3300001,6950001,9000001},1),5.105/84.895,10.21/79.79,20.42/69.58,23.483/66.517,33.693/56.307))</f>
        <v/>
      </c>
      <c r="AB1834" s="21">
        <f>IF(C1834&lt;=2000,0,(MIN(C1834,ROUNDDOWN(F1834*0.3,0))-2000)*0.1)</f>
        <v/>
      </c>
      <c r="AC1834" s="21">
        <f>IF(C1834&lt;=2000,0,MIN((C1834-2000)*Y1834,(R1834+S1834)*0.2))</f>
        <v/>
      </c>
      <c r="AD1834" s="21">
        <f>IF(C1834&lt;=2000,0,MIN((C1834-2000)*Z1834,(T1834+U1834)*0.2))</f>
        <v/>
      </c>
      <c r="AE1834" s="21">
        <f>AC1834*AA1834</f>
        <v/>
      </c>
      <c r="AF1834" s="21">
        <f>ROUNDDOWN(R1834,-2)+ROUNDDOWN(S1834,-2)</f>
        <v/>
      </c>
      <c r="AG1834" s="21">
        <f>ROUNDDOWN(MAX(0,R1834-(AB1834+AC1834+AE1834)*0.6),-2)+ROUNDDOWN(MAX(0,S1834-(AB1834+AC1834+AE1834)*0.4),-2)</f>
        <v/>
      </c>
      <c r="AH1834" s="21">
        <f>ROUNDDOWN(MAX(0,T1834-(AB1834+AD1834)*0.6),-2)+ROUNDDOWN(MAX(0,U1834-(AB1834+AD1834)*0.4),-2)</f>
        <v/>
      </c>
      <c r="AI1834" s="21">
        <f>ROUNDDOWN(T1834,-2)+ROUNDDOWN(U1834,-2)</f>
        <v/>
      </c>
      <c r="AJ1834" s="21">
        <f>M1834+AF1834</f>
        <v/>
      </c>
      <c r="AK1834" s="21">
        <f>M1834+AG1834</f>
        <v/>
      </c>
      <c r="AL1834" s="21">
        <f>N1834+AH1834</f>
        <v/>
      </c>
      <c r="AM1834" s="21">
        <f>O1834+AI1834</f>
        <v/>
      </c>
      <c r="AN1834" s="21">
        <f>N1834+AI1834</f>
        <v/>
      </c>
      <c r="AO1834" s="21">
        <f>ROUNDDOWN((R1834+S1834)*0.2/Y1834+2000,0)</f>
        <v/>
      </c>
      <c r="AP1834" s="21">
        <f>ROUNDDOWN((T1834+U1834)*0.2/Z1834+2000,0)</f>
        <v/>
      </c>
      <c r="AQ1834" s="21">
        <f>AL1834-AK1834</f>
        <v/>
      </c>
      <c r="AR1834" s="21">
        <f>AM1834-AK1834</f>
        <v/>
      </c>
      <c r="AS1834" s="21">
        <f>AM1834-AL1834</f>
        <v/>
      </c>
      <c r="AT1834" s="21">
        <f>AK1834+C1834-AJ1834</f>
        <v/>
      </c>
      <c r="AU1834" s="21">
        <f>AL1834+C1834-AM1834</f>
        <v/>
      </c>
      <c r="AV1834" s="21">
        <f>AN1834+C1834-AM1834</f>
        <v/>
      </c>
    </row>
    <row r="1835">
      <c r="A1835" t="inlineStr">
        <is>
          <t>1万円刻み</t>
        </is>
      </c>
      <c r="B1835" s="21">
        <f>'5_1万円刻み'!$A$72</f>
        <v/>
      </c>
      <c r="C1835" s="21">
        <f>AO1835</f>
        <v/>
      </c>
      <c r="D1835" s="21" t="n">
        <v>0</v>
      </c>
      <c r="E1835" s="21">
        <f>ROUND(MIN(B1835/12,650000)*12*0.0915+MIN(B1835/12,1390000)*12*(0.0504+0)+B1835*0.005,0)</f>
        <v/>
      </c>
      <c r="F1835" s="21">
        <f>IF(B1835&lt;741000,0,IF(B1835&lt;2191000,B1835-740000,IF(B1835&lt;2193000,1451000,IF(B1835&lt;2196000,1453000,IF(B1835&lt;2200000,1456000,IF(B1835&lt;3600000,ROUND(ROUNDDOWN(B1835/4,-3)*2.8,0)-80000,IF(B1835&lt;6600000,ROUND(ROUNDDOWN(B1835/4,-3)*3.2,0)-440000,IF(B1835&lt;8500000,ROUNDDOWN(B1835*0.9,0)-1100000,B1835-1950000))))))))</f>
        <v/>
      </c>
      <c r="G1835" s="21">
        <f>IF(F1835&gt;23500000,NA(),IF(F1835&lt;=4890000,1040000,IF(F1835&lt;=6550000,670000,620000)))</f>
        <v/>
      </c>
      <c r="H1835" s="21">
        <f>IF(D1835&lt;=0,0,MAX(0,MIN(2000000,D1835-MIN(100000,ROUNDDOWN(F1835*0.05,0)))))</f>
        <v/>
      </c>
      <c r="I1835" s="21">
        <f>IF(C1835&lt;=2000,0,MIN(C1835,ROUNDDOWN(F1835*0.4,0))-2000)</f>
        <v/>
      </c>
      <c r="J1835" s="21">
        <f>MAX(0,ROUNDDOWN(F1835-E1835-G1835,-3))</f>
        <v/>
      </c>
      <c r="K1835" s="21">
        <f>MAX(0,ROUNDDOWN(F1835-E1835-G1835-H1835-I1835,-3))</f>
        <v/>
      </c>
      <c r="L1835" s="21">
        <f>MAX(0,ROUNDDOWN(F1835-E1835-G1835-H1835,-3))</f>
        <v/>
      </c>
      <c r="M1835" s="21">
        <f>IF(J1835&lt;=0,0,ROUNDDOWN((J1835*LOOKUP(J1835,{0,1950001,3300001,6950001,9000001,18000001,40000001},{0.05,0.1,0.2,0.23,0.33,0.4,0.45})-LOOKUP(J1835,{0,1950001,3300001,6950001,9000001,18000001,40000001},{0,97500,427500,636000,1536000,2796000,4796000}))*1.021,-2))</f>
        <v/>
      </c>
      <c r="N1835" s="21">
        <f>IF(K1835&lt;=0,0,ROUNDDOWN((K1835*LOOKUP(K1835,{0,1950001,3300001,6950001,9000001,18000001,40000001},{0.05,0.1,0.2,0.23,0.33,0.4,0.45})-LOOKUP(K1835,{0,1950001,3300001,6950001,9000001,18000001,40000001},{0,97500,427500,636000,1536000,2796000,4796000}))*1.021,-2))</f>
        <v/>
      </c>
      <c r="O1835" s="21">
        <f>IF(L1835&lt;=0,0,ROUNDDOWN((L1835*LOOKUP(L1835,{0,1950001,3300001,6950001,9000001,18000001,40000001},{0.05,0.1,0.2,0.23,0.33,0.4,0.45})-LOOKUP(L1835,{0,1950001,3300001,6950001,9000001,18000001,40000001},{0,97500,427500,636000,1536000,2796000,4796000}))*1.021,-2))</f>
        <v/>
      </c>
      <c r="P1835" s="21">
        <f>MAX(0,ROUNDDOWN(F1835-E1835-430000,-3))</f>
        <v/>
      </c>
      <c r="Q1835" s="21">
        <f>MAX(0,ROUNDDOWN(F1835-E1835-430000-H1835,-3))</f>
        <v/>
      </c>
      <c r="R1835" s="21">
        <f>IF(F1835&lt;=450000,0,MAX(0,P1835*0.06-MIN(50000,P1835)*0.03))</f>
        <v/>
      </c>
      <c r="S1835" s="21">
        <f>IF(F1835&lt;=450000,0,MAX(0,P1835*0.04-MIN(50000,P1835)*0.02))</f>
        <v/>
      </c>
      <c r="T1835" s="21">
        <f>IF(F1835&lt;=450000,0,MAX(0,Q1835*0.06-MIN(50000,Q1835)*0.03))</f>
        <v/>
      </c>
      <c r="U1835" s="21">
        <f>IF(F1835&lt;=450000,0,MAX(0,Q1835*0.04-MIN(50000,Q1835)*0.02))</f>
        <v/>
      </c>
      <c r="V1835" s="21">
        <f>50000+MAX(0,G1835-480000)</f>
        <v/>
      </c>
      <c r="W1835" s="21">
        <f>P1835-V1835</f>
        <v/>
      </c>
      <c r="X1835" s="21">
        <f>Q1835-V1835</f>
        <v/>
      </c>
      <c r="Y1835" s="22">
        <f>IF(W1835&lt;0,0.9,LOOKUP(W1835,{0,1950001,3300001,6950001,9000001,18000001,40000001},{0.84895,0.7979,0.6958,0.66517,0.56307,0.4916,0.44055}))</f>
        <v/>
      </c>
      <c r="Z1835" s="22">
        <f>IF(X1835&lt;0,0.9,LOOKUP(X1835,{0,1950001,3300001,6950001,9000001,18000001,40000001},{0.84895,0.7979,0.6958,0.66517,0.56307,0.4916,0.44055}))</f>
        <v/>
      </c>
      <c r="AA1835" s="22">
        <f>IF(W1835&lt;0,0,CHOOSE(MATCH(W1835,{0,1950001,3300001,6950001,9000001},1),5.105/84.895,10.21/79.79,20.42/69.58,23.483/66.517,33.693/56.307))</f>
        <v/>
      </c>
      <c r="AB1835" s="21">
        <f>IF(C1835&lt;=2000,0,(MIN(C1835,ROUNDDOWN(F1835*0.3,0))-2000)*0.1)</f>
        <v/>
      </c>
      <c r="AC1835" s="21">
        <f>IF(C1835&lt;=2000,0,MIN((C1835-2000)*Y1835,(R1835+S1835)*0.2))</f>
        <v/>
      </c>
      <c r="AD1835" s="21">
        <f>IF(C1835&lt;=2000,0,MIN((C1835-2000)*Z1835,(T1835+U1835)*0.2))</f>
        <v/>
      </c>
      <c r="AE1835" s="21">
        <f>AC1835*AA1835</f>
        <v/>
      </c>
      <c r="AF1835" s="21">
        <f>ROUNDDOWN(R1835,-2)+ROUNDDOWN(S1835,-2)</f>
        <v/>
      </c>
      <c r="AG1835" s="21">
        <f>ROUNDDOWN(MAX(0,R1835-(AB1835+AC1835+AE1835)*0.6),-2)+ROUNDDOWN(MAX(0,S1835-(AB1835+AC1835+AE1835)*0.4),-2)</f>
        <v/>
      </c>
      <c r="AH1835" s="21">
        <f>ROUNDDOWN(MAX(0,T1835-(AB1835+AD1835)*0.6),-2)+ROUNDDOWN(MAX(0,U1835-(AB1835+AD1835)*0.4),-2)</f>
        <v/>
      </c>
      <c r="AI1835" s="21">
        <f>ROUNDDOWN(T1835,-2)+ROUNDDOWN(U1835,-2)</f>
        <v/>
      </c>
      <c r="AJ1835" s="21">
        <f>M1835+AF1835</f>
        <v/>
      </c>
      <c r="AK1835" s="21">
        <f>M1835+AG1835</f>
        <v/>
      </c>
      <c r="AL1835" s="21">
        <f>N1835+AH1835</f>
        <v/>
      </c>
      <c r="AM1835" s="21">
        <f>O1835+AI1835</f>
        <v/>
      </c>
      <c r="AN1835" s="21">
        <f>N1835+AI1835</f>
        <v/>
      </c>
      <c r="AO1835" s="21">
        <f>ROUNDDOWN((R1835+S1835)*0.2/Y1835+2000,0)</f>
        <v/>
      </c>
      <c r="AP1835" s="21">
        <f>ROUNDDOWN((T1835+U1835)*0.2/Z1835+2000,0)</f>
        <v/>
      </c>
      <c r="AQ1835" s="21">
        <f>AL1835-AK1835</f>
        <v/>
      </c>
      <c r="AR1835" s="21">
        <f>AM1835-AK1835</f>
        <v/>
      </c>
      <c r="AS1835" s="21">
        <f>AM1835-AL1835</f>
        <v/>
      </c>
      <c r="AT1835" s="21">
        <f>AK1835+C1835-AJ1835</f>
        <v/>
      </c>
      <c r="AU1835" s="21">
        <f>AL1835+C1835-AM1835</f>
        <v/>
      </c>
      <c r="AV1835" s="21">
        <f>AN1835+C1835-AM1835</f>
        <v/>
      </c>
    </row>
    <row r="1836">
      <c r="A1836" t="inlineStr">
        <is>
          <t>1万円刻み</t>
        </is>
      </c>
      <c r="B1836" s="21">
        <f>'5_1万円刻み'!$A$73</f>
        <v/>
      </c>
      <c r="C1836" s="21">
        <f>AO1836</f>
        <v/>
      </c>
      <c r="D1836" s="21" t="n">
        <v>0</v>
      </c>
      <c r="E1836" s="21">
        <f>ROUND(MIN(B1836/12,650000)*12*0.0915+MIN(B1836/12,1390000)*12*(0.0504+0)+B1836*0.005,0)</f>
        <v/>
      </c>
      <c r="F1836" s="21">
        <f>IF(B1836&lt;741000,0,IF(B1836&lt;2191000,B1836-740000,IF(B1836&lt;2193000,1451000,IF(B1836&lt;2196000,1453000,IF(B1836&lt;2200000,1456000,IF(B1836&lt;3600000,ROUND(ROUNDDOWN(B1836/4,-3)*2.8,0)-80000,IF(B1836&lt;6600000,ROUND(ROUNDDOWN(B1836/4,-3)*3.2,0)-440000,IF(B1836&lt;8500000,ROUNDDOWN(B1836*0.9,0)-1100000,B1836-1950000))))))))</f>
        <v/>
      </c>
      <c r="G1836" s="21">
        <f>IF(F1836&gt;23500000,NA(),IF(F1836&lt;=4890000,1040000,IF(F1836&lt;=6550000,670000,620000)))</f>
        <v/>
      </c>
      <c r="H1836" s="21">
        <f>IF(D1836&lt;=0,0,MAX(0,MIN(2000000,D1836-MIN(100000,ROUNDDOWN(F1836*0.05,0)))))</f>
        <v/>
      </c>
      <c r="I1836" s="21">
        <f>IF(C1836&lt;=2000,0,MIN(C1836,ROUNDDOWN(F1836*0.4,0))-2000)</f>
        <v/>
      </c>
      <c r="J1836" s="21">
        <f>MAX(0,ROUNDDOWN(F1836-E1836-G1836,-3))</f>
        <v/>
      </c>
      <c r="K1836" s="21">
        <f>MAX(0,ROUNDDOWN(F1836-E1836-G1836-H1836-I1836,-3))</f>
        <v/>
      </c>
      <c r="L1836" s="21">
        <f>MAX(0,ROUNDDOWN(F1836-E1836-G1836-H1836,-3))</f>
        <v/>
      </c>
      <c r="M1836" s="21">
        <f>IF(J1836&lt;=0,0,ROUNDDOWN((J1836*LOOKUP(J1836,{0,1950001,3300001,6950001,9000001,18000001,40000001},{0.05,0.1,0.2,0.23,0.33,0.4,0.45})-LOOKUP(J1836,{0,1950001,3300001,6950001,9000001,18000001,40000001},{0,97500,427500,636000,1536000,2796000,4796000}))*1.021,-2))</f>
        <v/>
      </c>
      <c r="N1836" s="21">
        <f>IF(K1836&lt;=0,0,ROUNDDOWN((K1836*LOOKUP(K1836,{0,1950001,3300001,6950001,9000001,18000001,40000001},{0.05,0.1,0.2,0.23,0.33,0.4,0.45})-LOOKUP(K1836,{0,1950001,3300001,6950001,9000001,18000001,40000001},{0,97500,427500,636000,1536000,2796000,4796000}))*1.021,-2))</f>
        <v/>
      </c>
      <c r="O1836" s="21">
        <f>IF(L1836&lt;=0,0,ROUNDDOWN((L1836*LOOKUP(L1836,{0,1950001,3300001,6950001,9000001,18000001,40000001},{0.05,0.1,0.2,0.23,0.33,0.4,0.45})-LOOKUP(L1836,{0,1950001,3300001,6950001,9000001,18000001,40000001},{0,97500,427500,636000,1536000,2796000,4796000}))*1.021,-2))</f>
        <v/>
      </c>
      <c r="P1836" s="21">
        <f>MAX(0,ROUNDDOWN(F1836-E1836-430000,-3))</f>
        <v/>
      </c>
      <c r="Q1836" s="21">
        <f>MAX(0,ROUNDDOWN(F1836-E1836-430000-H1836,-3))</f>
        <v/>
      </c>
      <c r="R1836" s="21">
        <f>IF(F1836&lt;=450000,0,MAX(0,P1836*0.06-MIN(50000,P1836)*0.03))</f>
        <v/>
      </c>
      <c r="S1836" s="21">
        <f>IF(F1836&lt;=450000,0,MAX(0,P1836*0.04-MIN(50000,P1836)*0.02))</f>
        <v/>
      </c>
      <c r="T1836" s="21">
        <f>IF(F1836&lt;=450000,0,MAX(0,Q1836*0.06-MIN(50000,Q1836)*0.03))</f>
        <v/>
      </c>
      <c r="U1836" s="21">
        <f>IF(F1836&lt;=450000,0,MAX(0,Q1836*0.04-MIN(50000,Q1836)*0.02))</f>
        <v/>
      </c>
      <c r="V1836" s="21">
        <f>50000+MAX(0,G1836-480000)</f>
        <v/>
      </c>
      <c r="W1836" s="21">
        <f>P1836-V1836</f>
        <v/>
      </c>
      <c r="X1836" s="21">
        <f>Q1836-V1836</f>
        <v/>
      </c>
      <c r="Y1836" s="22">
        <f>IF(W1836&lt;0,0.9,LOOKUP(W1836,{0,1950001,3300001,6950001,9000001,18000001,40000001},{0.84895,0.7979,0.6958,0.66517,0.56307,0.4916,0.44055}))</f>
        <v/>
      </c>
      <c r="Z1836" s="22">
        <f>IF(X1836&lt;0,0.9,LOOKUP(X1836,{0,1950001,3300001,6950001,9000001,18000001,40000001},{0.84895,0.7979,0.6958,0.66517,0.56307,0.4916,0.44055}))</f>
        <v/>
      </c>
      <c r="AA1836" s="22">
        <f>IF(W1836&lt;0,0,CHOOSE(MATCH(W1836,{0,1950001,3300001,6950001,9000001},1),5.105/84.895,10.21/79.79,20.42/69.58,23.483/66.517,33.693/56.307))</f>
        <v/>
      </c>
      <c r="AB1836" s="21">
        <f>IF(C1836&lt;=2000,0,(MIN(C1836,ROUNDDOWN(F1836*0.3,0))-2000)*0.1)</f>
        <v/>
      </c>
      <c r="AC1836" s="21">
        <f>IF(C1836&lt;=2000,0,MIN((C1836-2000)*Y1836,(R1836+S1836)*0.2))</f>
        <v/>
      </c>
      <c r="AD1836" s="21">
        <f>IF(C1836&lt;=2000,0,MIN((C1836-2000)*Z1836,(T1836+U1836)*0.2))</f>
        <v/>
      </c>
      <c r="AE1836" s="21">
        <f>AC1836*AA1836</f>
        <v/>
      </c>
      <c r="AF1836" s="21">
        <f>ROUNDDOWN(R1836,-2)+ROUNDDOWN(S1836,-2)</f>
        <v/>
      </c>
      <c r="AG1836" s="21">
        <f>ROUNDDOWN(MAX(0,R1836-(AB1836+AC1836+AE1836)*0.6),-2)+ROUNDDOWN(MAX(0,S1836-(AB1836+AC1836+AE1836)*0.4),-2)</f>
        <v/>
      </c>
      <c r="AH1836" s="21">
        <f>ROUNDDOWN(MAX(0,T1836-(AB1836+AD1836)*0.6),-2)+ROUNDDOWN(MAX(0,U1836-(AB1836+AD1836)*0.4),-2)</f>
        <v/>
      </c>
      <c r="AI1836" s="21">
        <f>ROUNDDOWN(T1836,-2)+ROUNDDOWN(U1836,-2)</f>
        <v/>
      </c>
      <c r="AJ1836" s="21">
        <f>M1836+AF1836</f>
        <v/>
      </c>
      <c r="AK1836" s="21">
        <f>M1836+AG1836</f>
        <v/>
      </c>
      <c r="AL1836" s="21">
        <f>N1836+AH1836</f>
        <v/>
      </c>
      <c r="AM1836" s="21">
        <f>O1836+AI1836</f>
        <v/>
      </c>
      <c r="AN1836" s="21">
        <f>N1836+AI1836</f>
        <v/>
      </c>
      <c r="AO1836" s="21">
        <f>ROUNDDOWN((R1836+S1836)*0.2/Y1836+2000,0)</f>
        <v/>
      </c>
      <c r="AP1836" s="21">
        <f>ROUNDDOWN((T1836+U1836)*0.2/Z1836+2000,0)</f>
        <v/>
      </c>
      <c r="AQ1836" s="21">
        <f>AL1836-AK1836</f>
        <v/>
      </c>
      <c r="AR1836" s="21">
        <f>AM1836-AK1836</f>
        <v/>
      </c>
      <c r="AS1836" s="21">
        <f>AM1836-AL1836</f>
        <v/>
      </c>
      <c r="AT1836" s="21">
        <f>AK1836+C1836-AJ1836</f>
        <v/>
      </c>
      <c r="AU1836" s="21">
        <f>AL1836+C1836-AM1836</f>
        <v/>
      </c>
      <c r="AV1836" s="21">
        <f>AN1836+C1836-AM1836</f>
        <v/>
      </c>
    </row>
    <row r="1837">
      <c r="A1837" t="inlineStr">
        <is>
          <t>1万円刻み</t>
        </is>
      </c>
      <c r="B1837" s="21">
        <f>'5_1万円刻み'!$A$74</f>
        <v/>
      </c>
      <c r="C1837" s="21">
        <f>AO1837</f>
        <v/>
      </c>
      <c r="D1837" s="21" t="n">
        <v>0</v>
      </c>
      <c r="E1837" s="21">
        <f>ROUND(MIN(B1837/12,650000)*12*0.0915+MIN(B1837/12,1390000)*12*(0.0504+0)+B1837*0.005,0)</f>
        <v/>
      </c>
      <c r="F1837" s="21">
        <f>IF(B1837&lt;741000,0,IF(B1837&lt;2191000,B1837-740000,IF(B1837&lt;2193000,1451000,IF(B1837&lt;2196000,1453000,IF(B1837&lt;2200000,1456000,IF(B1837&lt;3600000,ROUND(ROUNDDOWN(B1837/4,-3)*2.8,0)-80000,IF(B1837&lt;6600000,ROUND(ROUNDDOWN(B1837/4,-3)*3.2,0)-440000,IF(B1837&lt;8500000,ROUNDDOWN(B1837*0.9,0)-1100000,B1837-1950000))))))))</f>
        <v/>
      </c>
      <c r="G1837" s="21">
        <f>IF(F1837&gt;23500000,NA(),IF(F1837&lt;=4890000,1040000,IF(F1837&lt;=6550000,670000,620000)))</f>
        <v/>
      </c>
      <c r="H1837" s="21">
        <f>IF(D1837&lt;=0,0,MAX(0,MIN(2000000,D1837-MIN(100000,ROUNDDOWN(F1837*0.05,0)))))</f>
        <v/>
      </c>
      <c r="I1837" s="21">
        <f>IF(C1837&lt;=2000,0,MIN(C1837,ROUNDDOWN(F1837*0.4,0))-2000)</f>
        <v/>
      </c>
      <c r="J1837" s="21">
        <f>MAX(0,ROUNDDOWN(F1837-E1837-G1837,-3))</f>
        <v/>
      </c>
      <c r="K1837" s="21">
        <f>MAX(0,ROUNDDOWN(F1837-E1837-G1837-H1837-I1837,-3))</f>
        <v/>
      </c>
      <c r="L1837" s="21">
        <f>MAX(0,ROUNDDOWN(F1837-E1837-G1837-H1837,-3))</f>
        <v/>
      </c>
      <c r="M1837" s="21">
        <f>IF(J1837&lt;=0,0,ROUNDDOWN((J1837*LOOKUP(J1837,{0,1950001,3300001,6950001,9000001,18000001,40000001},{0.05,0.1,0.2,0.23,0.33,0.4,0.45})-LOOKUP(J1837,{0,1950001,3300001,6950001,9000001,18000001,40000001},{0,97500,427500,636000,1536000,2796000,4796000}))*1.021,-2))</f>
        <v/>
      </c>
      <c r="N1837" s="21">
        <f>IF(K1837&lt;=0,0,ROUNDDOWN((K1837*LOOKUP(K1837,{0,1950001,3300001,6950001,9000001,18000001,40000001},{0.05,0.1,0.2,0.23,0.33,0.4,0.45})-LOOKUP(K1837,{0,1950001,3300001,6950001,9000001,18000001,40000001},{0,97500,427500,636000,1536000,2796000,4796000}))*1.021,-2))</f>
        <v/>
      </c>
      <c r="O1837" s="21">
        <f>IF(L1837&lt;=0,0,ROUNDDOWN((L1837*LOOKUP(L1837,{0,1950001,3300001,6950001,9000001,18000001,40000001},{0.05,0.1,0.2,0.23,0.33,0.4,0.45})-LOOKUP(L1837,{0,1950001,3300001,6950001,9000001,18000001,40000001},{0,97500,427500,636000,1536000,2796000,4796000}))*1.021,-2))</f>
        <v/>
      </c>
      <c r="P1837" s="21">
        <f>MAX(0,ROUNDDOWN(F1837-E1837-430000,-3))</f>
        <v/>
      </c>
      <c r="Q1837" s="21">
        <f>MAX(0,ROUNDDOWN(F1837-E1837-430000-H1837,-3))</f>
        <v/>
      </c>
      <c r="R1837" s="21">
        <f>IF(F1837&lt;=450000,0,MAX(0,P1837*0.06-MIN(50000,P1837)*0.03))</f>
        <v/>
      </c>
      <c r="S1837" s="21">
        <f>IF(F1837&lt;=450000,0,MAX(0,P1837*0.04-MIN(50000,P1837)*0.02))</f>
        <v/>
      </c>
      <c r="T1837" s="21">
        <f>IF(F1837&lt;=450000,0,MAX(0,Q1837*0.06-MIN(50000,Q1837)*0.03))</f>
        <v/>
      </c>
      <c r="U1837" s="21">
        <f>IF(F1837&lt;=450000,0,MAX(0,Q1837*0.04-MIN(50000,Q1837)*0.02))</f>
        <v/>
      </c>
      <c r="V1837" s="21">
        <f>50000+MAX(0,G1837-480000)</f>
        <v/>
      </c>
      <c r="W1837" s="21">
        <f>P1837-V1837</f>
        <v/>
      </c>
      <c r="X1837" s="21">
        <f>Q1837-V1837</f>
        <v/>
      </c>
      <c r="Y1837" s="22">
        <f>IF(W1837&lt;0,0.9,LOOKUP(W1837,{0,1950001,3300001,6950001,9000001,18000001,40000001},{0.84895,0.7979,0.6958,0.66517,0.56307,0.4916,0.44055}))</f>
        <v/>
      </c>
      <c r="Z1837" s="22">
        <f>IF(X1837&lt;0,0.9,LOOKUP(X1837,{0,1950001,3300001,6950001,9000001,18000001,40000001},{0.84895,0.7979,0.6958,0.66517,0.56307,0.4916,0.44055}))</f>
        <v/>
      </c>
      <c r="AA1837" s="22">
        <f>IF(W1837&lt;0,0,CHOOSE(MATCH(W1837,{0,1950001,3300001,6950001,9000001},1),5.105/84.895,10.21/79.79,20.42/69.58,23.483/66.517,33.693/56.307))</f>
        <v/>
      </c>
      <c r="AB1837" s="21">
        <f>IF(C1837&lt;=2000,0,(MIN(C1837,ROUNDDOWN(F1837*0.3,0))-2000)*0.1)</f>
        <v/>
      </c>
      <c r="AC1837" s="21">
        <f>IF(C1837&lt;=2000,0,MIN((C1837-2000)*Y1837,(R1837+S1837)*0.2))</f>
        <v/>
      </c>
      <c r="AD1837" s="21">
        <f>IF(C1837&lt;=2000,0,MIN((C1837-2000)*Z1837,(T1837+U1837)*0.2))</f>
        <v/>
      </c>
      <c r="AE1837" s="21">
        <f>AC1837*AA1837</f>
        <v/>
      </c>
      <c r="AF1837" s="21">
        <f>ROUNDDOWN(R1837,-2)+ROUNDDOWN(S1837,-2)</f>
        <v/>
      </c>
      <c r="AG1837" s="21">
        <f>ROUNDDOWN(MAX(0,R1837-(AB1837+AC1837+AE1837)*0.6),-2)+ROUNDDOWN(MAX(0,S1837-(AB1837+AC1837+AE1837)*0.4),-2)</f>
        <v/>
      </c>
      <c r="AH1837" s="21">
        <f>ROUNDDOWN(MAX(0,T1837-(AB1837+AD1837)*0.6),-2)+ROUNDDOWN(MAX(0,U1837-(AB1837+AD1837)*0.4),-2)</f>
        <v/>
      </c>
      <c r="AI1837" s="21">
        <f>ROUNDDOWN(T1837,-2)+ROUNDDOWN(U1837,-2)</f>
        <v/>
      </c>
      <c r="AJ1837" s="21">
        <f>M1837+AF1837</f>
        <v/>
      </c>
      <c r="AK1837" s="21">
        <f>M1837+AG1837</f>
        <v/>
      </c>
      <c r="AL1837" s="21">
        <f>N1837+AH1837</f>
        <v/>
      </c>
      <c r="AM1837" s="21">
        <f>O1837+AI1837</f>
        <v/>
      </c>
      <c r="AN1837" s="21">
        <f>N1837+AI1837</f>
        <v/>
      </c>
      <c r="AO1837" s="21">
        <f>ROUNDDOWN((R1837+S1837)*0.2/Y1837+2000,0)</f>
        <v/>
      </c>
      <c r="AP1837" s="21">
        <f>ROUNDDOWN((T1837+U1837)*0.2/Z1837+2000,0)</f>
        <v/>
      </c>
      <c r="AQ1837" s="21">
        <f>AL1837-AK1837</f>
        <v/>
      </c>
      <c r="AR1837" s="21">
        <f>AM1837-AK1837</f>
        <v/>
      </c>
      <c r="AS1837" s="21">
        <f>AM1837-AL1837</f>
        <v/>
      </c>
      <c r="AT1837" s="21">
        <f>AK1837+C1837-AJ1837</f>
        <v/>
      </c>
      <c r="AU1837" s="21">
        <f>AL1837+C1837-AM1837</f>
        <v/>
      </c>
      <c r="AV1837" s="21">
        <f>AN1837+C1837-AM1837</f>
        <v/>
      </c>
    </row>
    <row r="1838">
      <c r="A1838" t="inlineStr">
        <is>
          <t>1万円刻み</t>
        </is>
      </c>
      <c r="B1838" s="21">
        <f>'5_1万円刻み'!$A$75</f>
        <v/>
      </c>
      <c r="C1838" s="21">
        <f>AO1838</f>
        <v/>
      </c>
      <c r="D1838" s="21" t="n">
        <v>0</v>
      </c>
      <c r="E1838" s="21">
        <f>ROUND(MIN(B1838/12,650000)*12*0.0915+MIN(B1838/12,1390000)*12*(0.0504+0)+B1838*0.005,0)</f>
        <v/>
      </c>
      <c r="F1838" s="21">
        <f>IF(B1838&lt;741000,0,IF(B1838&lt;2191000,B1838-740000,IF(B1838&lt;2193000,1451000,IF(B1838&lt;2196000,1453000,IF(B1838&lt;2200000,1456000,IF(B1838&lt;3600000,ROUND(ROUNDDOWN(B1838/4,-3)*2.8,0)-80000,IF(B1838&lt;6600000,ROUND(ROUNDDOWN(B1838/4,-3)*3.2,0)-440000,IF(B1838&lt;8500000,ROUNDDOWN(B1838*0.9,0)-1100000,B1838-1950000))))))))</f>
        <v/>
      </c>
      <c r="G1838" s="21">
        <f>IF(F1838&gt;23500000,NA(),IF(F1838&lt;=4890000,1040000,IF(F1838&lt;=6550000,670000,620000)))</f>
        <v/>
      </c>
      <c r="H1838" s="21">
        <f>IF(D1838&lt;=0,0,MAX(0,MIN(2000000,D1838-MIN(100000,ROUNDDOWN(F1838*0.05,0)))))</f>
        <v/>
      </c>
      <c r="I1838" s="21">
        <f>IF(C1838&lt;=2000,0,MIN(C1838,ROUNDDOWN(F1838*0.4,0))-2000)</f>
        <v/>
      </c>
      <c r="J1838" s="21">
        <f>MAX(0,ROUNDDOWN(F1838-E1838-G1838,-3))</f>
        <v/>
      </c>
      <c r="K1838" s="21">
        <f>MAX(0,ROUNDDOWN(F1838-E1838-G1838-H1838-I1838,-3))</f>
        <v/>
      </c>
      <c r="L1838" s="21">
        <f>MAX(0,ROUNDDOWN(F1838-E1838-G1838-H1838,-3))</f>
        <v/>
      </c>
      <c r="M1838" s="21">
        <f>IF(J1838&lt;=0,0,ROUNDDOWN((J1838*LOOKUP(J1838,{0,1950001,3300001,6950001,9000001,18000001,40000001},{0.05,0.1,0.2,0.23,0.33,0.4,0.45})-LOOKUP(J1838,{0,1950001,3300001,6950001,9000001,18000001,40000001},{0,97500,427500,636000,1536000,2796000,4796000}))*1.021,-2))</f>
        <v/>
      </c>
      <c r="N1838" s="21">
        <f>IF(K1838&lt;=0,0,ROUNDDOWN((K1838*LOOKUP(K1838,{0,1950001,3300001,6950001,9000001,18000001,40000001},{0.05,0.1,0.2,0.23,0.33,0.4,0.45})-LOOKUP(K1838,{0,1950001,3300001,6950001,9000001,18000001,40000001},{0,97500,427500,636000,1536000,2796000,4796000}))*1.021,-2))</f>
        <v/>
      </c>
      <c r="O1838" s="21">
        <f>IF(L1838&lt;=0,0,ROUNDDOWN((L1838*LOOKUP(L1838,{0,1950001,3300001,6950001,9000001,18000001,40000001},{0.05,0.1,0.2,0.23,0.33,0.4,0.45})-LOOKUP(L1838,{0,1950001,3300001,6950001,9000001,18000001,40000001},{0,97500,427500,636000,1536000,2796000,4796000}))*1.021,-2))</f>
        <v/>
      </c>
      <c r="P1838" s="21">
        <f>MAX(0,ROUNDDOWN(F1838-E1838-430000,-3))</f>
        <v/>
      </c>
      <c r="Q1838" s="21">
        <f>MAX(0,ROUNDDOWN(F1838-E1838-430000-H1838,-3))</f>
        <v/>
      </c>
      <c r="R1838" s="21">
        <f>IF(F1838&lt;=450000,0,MAX(0,P1838*0.06-MIN(50000,P1838)*0.03))</f>
        <v/>
      </c>
      <c r="S1838" s="21">
        <f>IF(F1838&lt;=450000,0,MAX(0,P1838*0.04-MIN(50000,P1838)*0.02))</f>
        <v/>
      </c>
      <c r="T1838" s="21">
        <f>IF(F1838&lt;=450000,0,MAX(0,Q1838*0.06-MIN(50000,Q1838)*0.03))</f>
        <v/>
      </c>
      <c r="U1838" s="21">
        <f>IF(F1838&lt;=450000,0,MAX(0,Q1838*0.04-MIN(50000,Q1838)*0.02))</f>
        <v/>
      </c>
      <c r="V1838" s="21">
        <f>50000+MAX(0,G1838-480000)</f>
        <v/>
      </c>
      <c r="W1838" s="21">
        <f>P1838-V1838</f>
        <v/>
      </c>
      <c r="X1838" s="21">
        <f>Q1838-V1838</f>
        <v/>
      </c>
      <c r="Y1838" s="22">
        <f>IF(W1838&lt;0,0.9,LOOKUP(W1838,{0,1950001,3300001,6950001,9000001,18000001,40000001},{0.84895,0.7979,0.6958,0.66517,0.56307,0.4916,0.44055}))</f>
        <v/>
      </c>
      <c r="Z1838" s="22">
        <f>IF(X1838&lt;0,0.9,LOOKUP(X1838,{0,1950001,3300001,6950001,9000001,18000001,40000001},{0.84895,0.7979,0.6958,0.66517,0.56307,0.4916,0.44055}))</f>
        <v/>
      </c>
      <c r="AA1838" s="22">
        <f>IF(W1838&lt;0,0,CHOOSE(MATCH(W1838,{0,1950001,3300001,6950001,9000001},1),5.105/84.895,10.21/79.79,20.42/69.58,23.483/66.517,33.693/56.307))</f>
        <v/>
      </c>
      <c r="AB1838" s="21">
        <f>IF(C1838&lt;=2000,0,(MIN(C1838,ROUNDDOWN(F1838*0.3,0))-2000)*0.1)</f>
        <v/>
      </c>
      <c r="AC1838" s="21">
        <f>IF(C1838&lt;=2000,0,MIN((C1838-2000)*Y1838,(R1838+S1838)*0.2))</f>
        <v/>
      </c>
      <c r="AD1838" s="21">
        <f>IF(C1838&lt;=2000,0,MIN((C1838-2000)*Z1838,(T1838+U1838)*0.2))</f>
        <v/>
      </c>
      <c r="AE1838" s="21">
        <f>AC1838*AA1838</f>
        <v/>
      </c>
      <c r="AF1838" s="21">
        <f>ROUNDDOWN(R1838,-2)+ROUNDDOWN(S1838,-2)</f>
        <v/>
      </c>
      <c r="AG1838" s="21">
        <f>ROUNDDOWN(MAX(0,R1838-(AB1838+AC1838+AE1838)*0.6),-2)+ROUNDDOWN(MAX(0,S1838-(AB1838+AC1838+AE1838)*0.4),-2)</f>
        <v/>
      </c>
      <c r="AH1838" s="21">
        <f>ROUNDDOWN(MAX(0,T1838-(AB1838+AD1838)*0.6),-2)+ROUNDDOWN(MAX(0,U1838-(AB1838+AD1838)*0.4),-2)</f>
        <v/>
      </c>
      <c r="AI1838" s="21">
        <f>ROUNDDOWN(T1838,-2)+ROUNDDOWN(U1838,-2)</f>
        <v/>
      </c>
      <c r="AJ1838" s="21">
        <f>M1838+AF1838</f>
        <v/>
      </c>
      <c r="AK1838" s="21">
        <f>M1838+AG1838</f>
        <v/>
      </c>
      <c r="AL1838" s="21">
        <f>N1838+AH1838</f>
        <v/>
      </c>
      <c r="AM1838" s="21">
        <f>O1838+AI1838</f>
        <v/>
      </c>
      <c r="AN1838" s="21">
        <f>N1838+AI1838</f>
        <v/>
      </c>
      <c r="AO1838" s="21">
        <f>ROUNDDOWN((R1838+S1838)*0.2/Y1838+2000,0)</f>
        <v/>
      </c>
      <c r="AP1838" s="21">
        <f>ROUNDDOWN((T1838+U1838)*0.2/Z1838+2000,0)</f>
        <v/>
      </c>
      <c r="AQ1838" s="21">
        <f>AL1838-AK1838</f>
        <v/>
      </c>
      <c r="AR1838" s="21">
        <f>AM1838-AK1838</f>
        <v/>
      </c>
      <c r="AS1838" s="21">
        <f>AM1838-AL1838</f>
        <v/>
      </c>
      <c r="AT1838" s="21">
        <f>AK1838+C1838-AJ1838</f>
        <v/>
      </c>
      <c r="AU1838" s="21">
        <f>AL1838+C1838-AM1838</f>
        <v/>
      </c>
      <c r="AV1838" s="21">
        <f>AN1838+C1838-AM1838</f>
        <v/>
      </c>
    </row>
    <row r="1839">
      <c r="A1839" t="inlineStr">
        <is>
          <t>1万円刻み</t>
        </is>
      </c>
      <c r="B1839" s="21">
        <f>'5_1万円刻み'!$A$76</f>
        <v/>
      </c>
      <c r="C1839" s="21">
        <f>AO1839</f>
        <v/>
      </c>
      <c r="D1839" s="21" t="n">
        <v>0</v>
      </c>
      <c r="E1839" s="21">
        <f>ROUND(MIN(B1839/12,650000)*12*0.0915+MIN(B1839/12,1390000)*12*(0.0504+0)+B1839*0.005,0)</f>
        <v/>
      </c>
      <c r="F1839" s="21">
        <f>IF(B1839&lt;741000,0,IF(B1839&lt;2191000,B1839-740000,IF(B1839&lt;2193000,1451000,IF(B1839&lt;2196000,1453000,IF(B1839&lt;2200000,1456000,IF(B1839&lt;3600000,ROUND(ROUNDDOWN(B1839/4,-3)*2.8,0)-80000,IF(B1839&lt;6600000,ROUND(ROUNDDOWN(B1839/4,-3)*3.2,0)-440000,IF(B1839&lt;8500000,ROUNDDOWN(B1839*0.9,0)-1100000,B1839-1950000))))))))</f>
        <v/>
      </c>
      <c r="G1839" s="21">
        <f>IF(F1839&gt;23500000,NA(),IF(F1839&lt;=4890000,1040000,IF(F1839&lt;=6550000,670000,620000)))</f>
        <v/>
      </c>
      <c r="H1839" s="21">
        <f>IF(D1839&lt;=0,0,MAX(0,MIN(2000000,D1839-MIN(100000,ROUNDDOWN(F1839*0.05,0)))))</f>
        <v/>
      </c>
      <c r="I1839" s="21">
        <f>IF(C1839&lt;=2000,0,MIN(C1839,ROUNDDOWN(F1839*0.4,0))-2000)</f>
        <v/>
      </c>
      <c r="J1839" s="21">
        <f>MAX(0,ROUNDDOWN(F1839-E1839-G1839,-3))</f>
        <v/>
      </c>
      <c r="K1839" s="21">
        <f>MAX(0,ROUNDDOWN(F1839-E1839-G1839-H1839-I1839,-3))</f>
        <v/>
      </c>
      <c r="L1839" s="21">
        <f>MAX(0,ROUNDDOWN(F1839-E1839-G1839-H1839,-3))</f>
        <v/>
      </c>
      <c r="M1839" s="21">
        <f>IF(J1839&lt;=0,0,ROUNDDOWN((J1839*LOOKUP(J1839,{0,1950001,3300001,6950001,9000001,18000001,40000001},{0.05,0.1,0.2,0.23,0.33,0.4,0.45})-LOOKUP(J1839,{0,1950001,3300001,6950001,9000001,18000001,40000001},{0,97500,427500,636000,1536000,2796000,4796000}))*1.021,-2))</f>
        <v/>
      </c>
      <c r="N1839" s="21">
        <f>IF(K1839&lt;=0,0,ROUNDDOWN((K1839*LOOKUP(K1839,{0,1950001,3300001,6950001,9000001,18000001,40000001},{0.05,0.1,0.2,0.23,0.33,0.4,0.45})-LOOKUP(K1839,{0,1950001,3300001,6950001,9000001,18000001,40000001},{0,97500,427500,636000,1536000,2796000,4796000}))*1.021,-2))</f>
        <v/>
      </c>
      <c r="O1839" s="21">
        <f>IF(L1839&lt;=0,0,ROUNDDOWN((L1839*LOOKUP(L1839,{0,1950001,3300001,6950001,9000001,18000001,40000001},{0.05,0.1,0.2,0.23,0.33,0.4,0.45})-LOOKUP(L1839,{0,1950001,3300001,6950001,9000001,18000001,40000001},{0,97500,427500,636000,1536000,2796000,4796000}))*1.021,-2))</f>
        <v/>
      </c>
      <c r="P1839" s="21">
        <f>MAX(0,ROUNDDOWN(F1839-E1839-430000,-3))</f>
        <v/>
      </c>
      <c r="Q1839" s="21">
        <f>MAX(0,ROUNDDOWN(F1839-E1839-430000-H1839,-3))</f>
        <v/>
      </c>
      <c r="R1839" s="21">
        <f>IF(F1839&lt;=450000,0,MAX(0,P1839*0.06-MIN(50000,P1839)*0.03))</f>
        <v/>
      </c>
      <c r="S1839" s="21">
        <f>IF(F1839&lt;=450000,0,MAX(0,P1839*0.04-MIN(50000,P1839)*0.02))</f>
        <v/>
      </c>
      <c r="T1839" s="21">
        <f>IF(F1839&lt;=450000,0,MAX(0,Q1839*0.06-MIN(50000,Q1839)*0.03))</f>
        <v/>
      </c>
      <c r="U1839" s="21">
        <f>IF(F1839&lt;=450000,0,MAX(0,Q1839*0.04-MIN(50000,Q1839)*0.02))</f>
        <v/>
      </c>
      <c r="V1839" s="21">
        <f>50000+MAX(0,G1839-480000)</f>
        <v/>
      </c>
      <c r="W1839" s="21">
        <f>P1839-V1839</f>
        <v/>
      </c>
      <c r="X1839" s="21">
        <f>Q1839-V1839</f>
        <v/>
      </c>
      <c r="Y1839" s="22">
        <f>IF(W1839&lt;0,0.9,LOOKUP(W1839,{0,1950001,3300001,6950001,9000001,18000001,40000001},{0.84895,0.7979,0.6958,0.66517,0.56307,0.4916,0.44055}))</f>
        <v/>
      </c>
      <c r="Z1839" s="22">
        <f>IF(X1839&lt;0,0.9,LOOKUP(X1839,{0,1950001,3300001,6950001,9000001,18000001,40000001},{0.84895,0.7979,0.6958,0.66517,0.56307,0.4916,0.44055}))</f>
        <v/>
      </c>
      <c r="AA1839" s="22">
        <f>IF(W1839&lt;0,0,CHOOSE(MATCH(W1839,{0,1950001,3300001,6950001,9000001},1),5.105/84.895,10.21/79.79,20.42/69.58,23.483/66.517,33.693/56.307))</f>
        <v/>
      </c>
      <c r="AB1839" s="21">
        <f>IF(C1839&lt;=2000,0,(MIN(C1839,ROUNDDOWN(F1839*0.3,0))-2000)*0.1)</f>
        <v/>
      </c>
      <c r="AC1839" s="21">
        <f>IF(C1839&lt;=2000,0,MIN((C1839-2000)*Y1839,(R1839+S1839)*0.2))</f>
        <v/>
      </c>
      <c r="AD1839" s="21">
        <f>IF(C1839&lt;=2000,0,MIN((C1839-2000)*Z1839,(T1839+U1839)*0.2))</f>
        <v/>
      </c>
      <c r="AE1839" s="21">
        <f>AC1839*AA1839</f>
        <v/>
      </c>
      <c r="AF1839" s="21">
        <f>ROUNDDOWN(R1839,-2)+ROUNDDOWN(S1839,-2)</f>
        <v/>
      </c>
      <c r="AG1839" s="21">
        <f>ROUNDDOWN(MAX(0,R1839-(AB1839+AC1839+AE1839)*0.6),-2)+ROUNDDOWN(MAX(0,S1839-(AB1839+AC1839+AE1839)*0.4),-2)</f>
        <v/>
      </c>
      <c r="AH1839" s="21">
        <f>ROUNDDOWN(MAX(0,T1839-(AB1839+AD1839)*0.6),-2)+ROUNDDOWN(MAX(0,U1839-(AB1839+AD1839)*0.4),-2)</f>
        <v/>
      </c>
      <c r="AI1839" s="21">
        <f>ROUNDDOWN(T1839,-2)+ROUNDDOWN(U1839,-2)</f>
        <v/>
      </c>
      <c r="AJ1839" s="21">
        <f>M1839+AF1839</f>
        <v/>
      </c>
      <c r="AK1839" s="21">
        <f>M1839+AG1839</f>
        <v/>
      </c>
      <c r="AL1839" s="21">
        <f>N1839+AH1839</f>
        <v/>
      </c>
      <c r="AM1839" s="21">
        <f>O1839+AI1839</f>
        <v/>
      </c>
      <c r="AN1839" s="21">
        <f>N1839+AI1839</f>
        <v/>
      </c>
      <c r="AO1839" s="21">
        <f>ROUNDDOWN((R1839+S1839)*0.2/Y1839+2000,0)</f>
        <v/>
      </c>
      <c r="AP1839" s="21">
        <f>ROUNDDOWN((T1839+U1839)*0.2/Z1839+2000,0)</f>
        <v/>
      </c>
      <c r="AQ1839" s="21">
        <f>AL1839-AK1839</f>
        <v/>
      </c>
      <c r="AR1839" s="21">
        <f>AM1839-AK1839</f>
        <v/>
      </c>
      <c r="AS1839" s="21">
        <f>AM1839-AL1839</f>
        <v/>
      </c>
      <c r="AT1839" s="21">
        <f>AK1839+C1839-AJ1839</f>
        <v/>
      </c>
      <c r="AU1839" s="21">
        <f>AL1839+C1839-AM1839</f>
        <v/>
      </c>
      <c r="AV1839" s="21">
        <f>AN1839+C1839-AM1839</f>
        <v/>
      </c>
    </row>
    <row r="1840">
      <c r="A1840" t="inlineStr">
        <is>
          <t>1万円刻み</t>
        </is>
      </c>
      <c r="B1840" s="21">
        <f>'5_1万円刻み'!$A$77</f>
        <v/>
      </c>
      <c r="C1840" s="21">
        <f>AO1840</f>
        <v/>
      </c>
      <c r="D1840" s="21" t="n">
        <v>0</v>
      </c>
      <c r="E1840" s="21">
        <f>ROUND(MIN(B1840/12,650000)*12*0.0915+MIN(B1840/12,1390000)*12*(0.0504+0)+B1840*0.005,0)</f>
        <v/>
      </c>
      <c r="F1840" s="21">
        <f>IF(B1840&lt;741000,0,IF(B1840&lt;2191000,B1840-740000,IF(B1840&lt;2193000,1451000,IF(B1840&lt;2196000,1453000,IF(B1840&lt;2200000,1456000,IF(B1840&lt;3600000,ROUND(ROUNDDOWN(B1840/4,-3)*2.8,0)-80000,IF(B1840&lt;6600000,ROUND(ROUNDDOWN(B1840/4,-3)*3.2,0)-440000,IF(B1840&lt;8500000,ROUNDDOWN(B1840*0.9,0)-1100000,B1840-1950000))))))))</f>
        <v/>
      </c>
      <c r="G1840" s="21">
        <f>IF(F1840&gt;23500000,NA(),IF(F1840&lt;=4890000,1040000,IF(F1840&lt;=6550000,670000,620000)))</f>
        <v/>
      </c>
      <c r="H1840" s="21">
        <f>IF(D1840&lt;=0,0,MAX(0,MIN(2000000,D1840-MIN(100000,ROUNDDOWN(F1840*0.05,0)))))</f>
        <v/>
      </c>
      <c r="I1840" s="21">
        <f>IF(C1840&lt;=2000,0,MIN(C1840,ROUNDDOWN(F1840*0.4,0))-2000)</f>
        <v/>
      </c>
      <c r="J1840" s="21">
        <f>MAX(0,ROUNDDOWN(F1840-E1840-G1840,-3))</f>
        <v/>
      </c>
      <c r="K1840" s="21">
        <f>MAX(0,ROUNDDOWN(F1840-E1840-G1840-H1840-I1840,-3))</f>
        <v/>
      </c>
      <c r="L1840" s="21">
        <f>MAX(0,ROUNDDOWN(F1840-E1840-G1840-H1840,-3))</f>
        <v/>
      </c>
      <c r="M1840" s="21">
        <f>IF(J1840&lt;=0,0,ROUNDDOWN((J1840*LOOKUP(J1840,{0,1950001,3300001,6950001,9000001,18000001,40000001},{0.05,0.1,0.2,0.23,0.33,0.4,0.45})-LOOKUP(J1840,{0,1950001,3300001,6950001,9000001,18000001,40000001},{0,97500,427500,636000,1536000,2796000,4796000}))*1.021,-2))</f>
        <v/>
      </c>
      <c r="N1840" s="21">
        <f>IF(K1840&lt;=0,0,ROUNDDOWN((K1840*LOOKUP(K1840,{0,1950001,3300001,6950001,9000001,18000001,40000001},{0.05,0.1,0.2,0.23,0.33,0.4,0.45})-LOOKUP(K1840,{0,1950001,3300001,6950001,9000001,18000001,40000001},{0,97500,427500,636000,1536000,2796000,4796000}))*1.021,-2))</f>
        <v/>
      </c>
      <c r="O1840" s="21">
        <f>IF(L1840&lt;=0,0,ROUNDDOWN((L1840*LOOKUP(L1840,{0,1950001,3300001,6950001,9000001,18000001,40000001},{0.05,0.1,0.2,0.23,0.33,0.4,0.45})-LOOKUP(L1840,{0,1950001,3300001,6950001,9000001,18000001,40000001},{0,97500,427500,636000,1536000,2796000,4796000}))*1.021,-2))</f>
        <v/>
      </c>
      <c r="P1840" s="21">
        <f>MAX(0,ROUNDDOWN(F1840-E1840-430000,-3))</f>
        <v/>
      </c>
      <c r="Q1840" s="21">
        <f>MAX(0,ROUNDDOWN(F1840-E1840-430000-H1840,-3))</f>
        <v/>
      </c>
      <c r="R1840" s="21">
        <f>IF(F1840&lt;=450000,0,MAX(0,P1840*0.06-MIN(50000,P1840)*0.03))</f>
        <v/>
      </c>
      <c r="S1840" s="21">
        <f>IF(F1840&lt;=450000,0,MAX(0,P1840*0.04-MIN(50000,P1840)*0.02))</f>
        <v/>
      </c>
      <c r="T1840" s="21">
        <f>IF(F1840&lt;=450000,0,MAX(0,Q1840*0.06-MIN(50000,Q1840)*0.03))</f>
        <v/>
      </c>
      <c r="U1840" s="21">
        <f>IF(F1840&lt;=450000,0,MAX(0,Q1840*0.04-MIN(50000,Q1840)*0.02))</f>
        <v/>
      </c>
      <c r="V1840" s="21">
        <f>50000+MAX(0,G1840-480000)</f>
        <v/>
      </c>
      <c r="W1840" s="21">
        <f>P1840-V1840</f>
        <v/>
      </c>
      <c r="X1840" s="21">
        <f>Q1840-V1840</f>
        <v/>
      </c>
      <c r="Y1840" s="22">
        <f>IF(W1840&lt;0,0.9,LOOKUP(W1840,{0,1950001,3300001,6950001,9000001,18000001,40000001},{0.84895,0.7979,0.6958,0.66517,0.56307,0.4916,0.44055}))</f>
        <v/>
      </c>
      <c r="Z1840" s="22">
        <f>IF(X1840&lt;0,0.9,LOOKUP(X1840,{0,1950001,3300001,6950001,9000001,18000001,40000001},{0.84895,0.7979,0.6958,0.66517,0.56307,0.4916,0.44055}))</f>
        <v/>
      </c>
      <c r="AA1840" s="22">
        <f>IF(W1840&lt;0,0,CHOOSE(MATCH(W1840,{0,1950001,3300001,6950001,9000001},1),5.105/84.895,10.21/79.79,20.42/69.58,23.483/66.517,33.693/56.307))</f>
        <v/>
      </c>
      <c r="AB1840" s="21">
        <f>IF(C1840&lt;=2000,0,(MIN(C1840,ROUNDDOWN(F1840*0.3,0))-2000)*0.1)</f>
        <v/>
      </c>
      <c r="AC1840" s="21">
        <f>IF(C1840&lt;=2000,0,MIN((C1840-2000)*Y1840,(R1840+S1840)*0.2))</f>
        <v/>
      </c>
      <c r="AD1840" s="21">
        <f>IF(C1840&lt;=2000,0,MIN((C1840-2000)*Z1840,(T1840+U1840)*0.2))</f>
        <v/>
      </c>
      <c r="AE1840" s="21">
        <f>AC1840*AA1840</f>
        <v/>
      </c>
      <c r="AF1840" s="21">
        <f>ROUNDDOWN(R1840,-2)+ROUNDDOWN(S1840,-2)</f>
        <v/>
      </c>
      <c r="AG1840" s="21">
        <f>ROUNDDOWN(MAX(0,R1840-(AB1840+AC1840+AE1840)*0.6),-2)+ROUNDDOWN(MAX(0,S1840-(AB1840+AC1840+AE1840)*0.4),-2)</f>
        <v/>
      </c>
      <c r="AH1840" s="21">
        <f>ROUNDDOWN(MAX(0,T1840-(AB1840+AD1840)*0.6),-2)+ROUNDDOWN(MAX(0,U1840-(AB1840+AD1840)*0.4),-2)</f>
        <v/>
      </c>
      <c r="AI1840" s="21">
        <f>ROUNDDOWN(T1840,-2)+ROUNDDOWN(U1840,-2)</f>
        <v/>
      </c>
      <c r="AJ1840" s="21">
        <f>M1840+AF1840</f>
        <v/>
      </c>
      <c r="AK1840" s="21">
        <f>M1840+AG1840</f>
        <v/>
      </c>
      <c r="AL1840" s="21">
        <f>N1840+AH1840</f>
        <v/>
      </c>
      <c r="AM1840" s="21">
        <f>O1840+AI1840</f>
        <v/>
      </c>
      <c r="AN1840" s="21">
        <f>N1840+AI1840</f>
        <v/>
      </c>
      <c r="AO1840" s="21">
        <f>ROUNDDOWN((R1840+S1840)*0.2/Y1840+2000,0)</f>
        <v/>
      </c>
      <c r="AP1840" s="21">
        <f>ROUNDDOWN((T1840+U1840)*0.2/Z1840+2000,0)</f>
        <v/>
      </c>
      <c r="AQ1840" s="21">
        <f>AL1840-AK1840</f>
        <v/>
      </c>
      <c r="AR1840" s="21">
        <f>AM1840-AK1840</f>
        <v/>
      </c>
      <c r="AS1840" s="21">
        <f>AM1840-AL1840</f>
        <v/>
      </c>
      <c r="AT1840" s="21">
        <f>AK1840+C1840-AJ1840</f>
        <v/>
      </c>
      <c r="AU1840" s="21">
        <f>AL1840+C1840-AM1840</f>
        <v/>
      </c>
      <c r="AV1840" s="21">
        <f>AN1840+C1840-AM1840</f>
        <v/>
      </c>
    </row>
    <row r="1841">
      <c r="A1841" t="inlineStr">
        <is>
          <t>1万円刻み</t>
        </is>
      </c>
      <c r="B1841" s="21">
        <f>'5_1万円刻み'!$A$78</f>
        <v/>
      </c>
      <c r="C1841" s="21">
        <f>AO1841</f>
        <v/>
      </c>
      <c r="D1841" s="21" t="n">
        <v>0</v>
      </c>
      <c r="E1841" s="21">
        <f>ROUND(MIN(B1841/12,650000)*12*0.0915+MIN(B1841/12,1390000)*12*(0.0504+0)+B1841*0.005,0)</f>
        <v/>
      </c>
      <c r="F1841" s="21">
        <f>IF(B1841&lt;741000,0,IF(B1841&lt;2191000,B1841-740000,IF(B1841&lt;2193000,1451000,IF(B1841&lt;2196000,1453000,IF(B1841&lt;2200000,1456000,IF(B1841&lt;3600000,ROUND(ROUNDDOWN(B1841/4,-3)*2.8,0)-80000,IF(B1841&lt;6600000,ROUND(ROUNDDOWN(B1841/4,-3)*3.2,0)-440000,IF(B1841&lt;8500000,ROUNDDOWN(B1841*0.9,0)-1100000,B1841-1950000))))))))</f>
        <v/>
      </c>
      <c r="G1841" s="21">
        <f>IF(F1841&gt;23500000,NA(),IF(F1841&lt;=4890000,1040000,IF(F1841&lt;=6550000,670000,620000)))</f>
        <v/>
      </c>
      <c r="H1841" s="21">
        <f>IF(D1841&lt;=0,0,MAX(0,MIN(2000000,D1841-MIN(100000,ROUNDDOWN(F1841*0.05,0)))))</f>
        <v/>
      </c>
      <c r="I1841" s="21">
        <f>IF(C1841&lt;=2000,0,MIN(C1841,ROUNDDOWN(F1841*0.4,0))-2000)</f>
        <v/>
      </c>
      <c r="J1841" s="21">
        <f>MAX(0,ROUNDDOWN(F1841-E1841-G1841,-3))</f>
        <v/>
      </c>
      <c r="K1841" s="21">
        <f>MAX(0,ROUNDDOWN(F1841-E1841-G1841-H1841-I1841,-3))</f>
        <v/>
      </c>
      <c r="L1841" s="21">
        <f>MAX(0,ROUNDDOWN(F1841-E1841-G1841-H1841,-3))</f>
        <v/>
      </c>
      <c r="M1841" s="21">
        <f>IF(J1841&lt;=0,0,ROUNDDOWN((J1841*LOOKUP(J1841,{0,1950001,3300001,6950001,9000001,18000001,40000001},{0.05,0.1,0.2,0.23,0.33,0.4,0.45})-LOOKUP(J1841,{0,1950001,3300001,6950001,9000001,18000001,40000001},{0,97500,427500,636000,1536000,2796000,4796000}))*1.021,-2))</f>
        <v/>
      </c>
      <c r="N1841" s="21">
        <f>IF(K1841&lt;=0,0,ROUNDDOWN((K1841*LOOKUP(K1841,{0,1950001,3300001,6950001,9000001,18000001,40000001},{0.05,0.1,0.2,0.23,0.33,0.4,0.45})-LOOKUP(K1841,{0,1950001,3300001,6950001,9000001,18000001,40000001},{0,97500,427500,636000,1536000,2796000,4796000}))*1.021,-2))</f>
        <v/>
      </c>
      <c r="O1841" s="21">
        <f>IF(L1841&lt;=0,0,ROUNDDOWN((L1841*LOOKUP(L1841,{0,1950001,3300001,6950001,9000001,18000001,40000001},{0.05,0.1,0.2,0.23,0.33,0.4,0.45})-LOOKUP(L1841,{0,1950001,3300001,6950001,9000001,18000001,40000001},{0,97500,427500,636000,1536000,2796000,4796000}))*1.021,-2))</f>
        <v/>
      </c>
      <c r="P1841" s="21">
        <f>MAX(0,ROUNDDOWN(F1841-E1841-430000,-3))</f>
        <v/>
      </c>
      <c r="Q1841" s="21">
        <f>MAX(0,ROUNDDOWN(F1841-E1841-430000-H1841,-3))</f>
        <v/>
      </c>
      <c r="R1841" s="21">
        <f>IF(F1841&lt;=450000,0,MAX(0,P1841*0.06-MIN(50000,P1841)*0.03))</f>
        <v/>
      </c>
      <c r="S1841" s="21">
        <f>IF(F1841&lt;=450000,0,MAX(0,P1841*0.04-MIN(50000,P1841)*0.02))</f>
        <v/>
      </c>
      <c r="T1841" s="21">
        <f>IF(F1841&lt;=450000,0,MAX(0,Q1841*0.06-MIN(50000,Q1841)*0.03))</f>
        <v/>
      </c>
      <c r="U1841" s="21">
        <f>IF(F1841&lt;=450000,0,MAX(0,Q1841*0.04-MIN(50000,Q1841)*0.02))</f>
        <v/>
      </c>
      <c r="V1841" s="21">
        <f>50000+MAX(0,G1841-480000)</f>
        <v/>
      </c>
      <c r="W1841" s="21">
        <f>P1841-V1841</f>
        <v/>
      </c>
      <c r="X1841" s="21">
        <f>Q1841-V1841</f>
        <v/>
      </c>
      <c r="Y1841" s="22">
        <f>IF(W1841&lt;0,0.9,LOOKUP(W1841,{0,1950001,3300001,6950001,9000001,18000001,40000001},{0.84895,0.7979,0.6958,0.66517,0.56307,0.4916,0.44055}))</f>
        <v/>
      </c>
      <c r="Z1841" s="22">
        <f>IF(X1841&lt;0,0.9,LOOKUP(X1841,{0,1950001,3300001,6950001,9000001,18000001,40000001},{0.84895,0.7979,0.6958,0.66517,0.56307,0.4916,0.44055}))</f>
        <v/>
      </c>
      <c r="AA1841" s="22">
        <f>IF(W1841&lt;0,0,CHOOSE(MATCH(W1841,{0,1950001,3300001,6950001,9000001},1),5.105/84.895,10.21/79.79,20.42/69.58,23.483/66.517,33.693/56.307))</f>
        <v/>
      </c>
      <c r="AB1841" s="21">
        <f>IF(C1841&lt;=2000,0,(MIN(C1841,ROUNDDOWN(F1841*0.3,0))-2000)*0.1)</f>
        <v/>
      </c>
      <c r="AC1841" s="21">
        <f>IF(C1841&lt;=2000,0,MIN((C1841-2000)*Y1841,(R1841+S1841)*0.2))</f>
        <v/>
      </c>
      <c r="AD1841" s="21">
        <f>IF(C1841&lt;=2000,0,MIN((C1841-2000)*Z1841,(T1841+U1841)*0.2))</f>
        <v/>
      </c>
      <c r="AE1841" s="21">
        <f>AC1841*AA1841</f>
        <v/>
      </c>
      <c r="AF1841" s="21">
        <f>ROUNDDOWN(R1841,-2)+ROUNDDOWN(S1841,-2)</f>
        <v/>
      </c>
      <c r="AG1841" s="21">
        <f>ROUNDDOWN(MAX(0,R1841-(AB1841+AC1841+AE1841)*0.6),-2)+ROUNDDOWN(MAX(0,S1841-(AB1841+AC1841+AE1841)*0.4),-2)</f>
        <v/>
      </c>
      <c r="AH1841" s="21">
        <f>ROUNDDOWN(MAX(0,T1841-(AB1841+AD1841)*0.6),-2)+ROUNDDOWN(MAX(0,U1841-(AB1841+AD1841)*0.4),-2)</f>
        <v/>
      </c>
      <c r="AI1841" s="21">
        <f>ROUNDDOWN(T1841,-2)+ROUNDDOWN(U1841,-2)</f>
        <v/>
      </c>
      <c r="AJ1841" s="21">
        <f>M1841+AF1841</f>
        <v/>
      </c>
      <c r="AK1841" s="21">
        <f>M1841+AG1841</f>
        <v/>
      </c>
      <c r="AL1841" s="21">
        <f>N1841+AH1841</f>
        <v/>
      </c>
      <c r="AM1841" s="21">
        <f>O1841+AI1841</f>
        <v/>
      </c>
      <c r="AN1841" s="21">
        <f>N1841+AI1841</f>
        <v/>
      </c>
      <c r="AO1841" s="21">
        <f>ROUNDDOWN((R1841+S1841)*0.2/Y1841+2000,0)</f>
        <v/>
      </c>
      <c r="AP1841" s="21">
        <f>ROUNDDOWN((T1841+U1841)*0.2/Z1841+2000,0)</f>
        <v/>
      </c>
      <c r="AQ1841" s="21">
        <f>AL1841-AK1841</f>
        <v/>
      </c>
      <c r="AR1841" s="21">
        <f>AM1841-AK1841</f>
        <v/>
      </c>
      <c r="AS1841" s="21">
        <f>AM1841-AL1841</f>
        <v/>
      </c>
      <c r="AT1841" s="21">
        <f>AK1841+C1841-AJ1841</f>
        <v/>
      </c>
      <c r="AU1841" s="21">
        <f>AL1841+C1841-AM1841</f>
        <v/>
      </c>
      <c r="AV1841" s="21">
        <f>AN1841+C1841-AM1841</f>
        <v/>
      </c>
    </row>
    <row r="1842">
      <c r="A1842" t="inlineStr">
        <is>
          <t>1万円刻み</t>
        </is>
      </c>
      <c r="B1842" s="21">
        <f>'5_1万円刻み'!$A$79</f>
        <v/>
      </c>
      <c r="C1842" s="21">
        <f>AO1842</f>
        <v/>
      </c>
      <c r="D1842" s="21" t="n">
        <v>0</v>
      </c>
      <c r="E1842" s="21">
        <f>ROUND(MIN(B1842/12,650000)*12*0.0915+MIN(B1842/12,1390000)*12*(0.0504+0)+B1842*0.005,0)</f>
        <v/>
      </c>
      <c r="F1842" s="21">
        <f>IF(B1842&lt;741000,0,IF(B1842&lt;2191000,B1842-740000,IF(B1842&lt;2193000,1451000,IF(B1842&lt;2196000,1453000,IF(B1842&lt;2200000,1456000,IF(B1842&lt;3600000,ROUND(ROUNDDOWN(B1842/4,-3)*2.8,0)-80000,IF(B1842&lt;6600000,ROUND(ROUNDDOWN(B1842/4,-3)*3.2,0)-440000,IF(B1842&lt;8500000,ROUNDDOWN(B1842*0.9,0)-1100000,B1842-1950000))))))))</f>
        <v/>
      </c>
      <c r="G1842" s="21">
        <f>IF(F1842&gt;23500000,NA(),IF(F1842&lt;=4890000,1040000,IF(F1842&lt;=6550000,670000,620000)))</f>
        <v/>
      </c>
      <c r="H1842" s="21">
        <f>IF(D1842&lt;=0,0,MAX(0,MIN(2000000,D1842-MIN(100000,ROUNDDOWN(F1842*0.05,0)))))</f>
        <v/>
      </c>
      <c r="I1842" s="21">
        <f>IF(C1842&lt;=2000,0,MIN(C1842,ROUNDDOWN(F1842*0.4,0))-2000)</f>
        <v/>
      </c>
      <c r="J1842" s="21">
        <f>MAX(0,ROUNDDOWN(F1842-E1842-G1842,-3))</f>
        <v/>
      </c>
      <c r="K1842" s="21">
        <f>MAX(0,ROUNDDOWN(F1842-E1842-G1842-H1842-I1842,-3))</f>
        <v/>
      </c>
      <c r="L1842" s="21">
        <f>MAX(0,ROUNDDOWN(F1842-E1842-G1842-H1842,-3))</f>
        <v/>
      </c>
      <c r="M1842" s="21">
        <f>IF(J1842&lt;=0,0,ROUNDDOWN((J1842*LOOKUP(J1842,{0,1950001,3300001,6950001,9000001,18000001,40000001},{0.05,0.1,0.2,0.23,0.33,0.4,0.45})-LOOKUP(J1842,{0,1950001,3300001,6950001,9000001,18000001,40000001},{0,97500,427500,636000,1536000,2796000,4796000}))*1.021,-2))</f>
        <v/>
      </c>
      <c r="N1842" s="21">
        <f>IF(K1842&lt;=0,0,ROUNDDOWN((K1842*LOOKUP(K1842,{0,1950001,3300001,6950001,9000001,18000001,40000001},{0.05,0.1,0.2,0.23,0.33,0.4,0.45})-LOOKUP(K1842,{0,1950001,3300001,6950001,9000001,18000001,40000001},{0,97500,427500,636000,1536000,2796000,4796000}))*1.021,-2))</f>
        <v/>
      </c>
      <c r="O1842" s="21">
        <f>IF(L1842&lt;=0,0,ROUNDDOWN((L1842*LOOKUP(L1842,{0,1950001,3300001,6950001,9000001,18000001,40000001},{0.05,0.1,0.2,0.23,0.33,0.4,0.45})-LOOKUP(L1842,{0,1950001,3300001,6950001,9000001,18000001,40000001},{0,97500,427500,636000,1536000,2796000,4796000}))*1.021,-2))</f>
        <v/>
      </c>
      <c r="P1842" s="21">
        <f>MAX(0,ROUNDDOWN(F1842-E1842-430000,-3))</f>
        <v/>
      </c>
      <c r="Q1842" s="21">
        <f>MAX(0,ROUNDDOWN(F1842-E1842-430000-H1842,-3))</f>
        <v/>
      </c>
      <c r="R1842" s="21">
        <f>IF(F1842&lt;=450000,0,MAX(0,P1842*0.06-MIN(50000,P1842)*0.03))</f>
        <v/>
      </c>
      <c r="S1842" s="21">
        <f>IF(F1842&lt;=450000,0,MAX(0,P1842*0.04-MIN(50000,P1842)*0.02))</f>
        <v/>
      </c>
      <c r="T1842" s="21">
        <f>IF(F1842&lt;=450000,0,MAX(0,Q1842*0.06-MIN(50000,Q1842)*0.03))</f>
        <v/>
      </c>
      <c r="U1842" s="21">
        <f>IF(F1842&lt;=450000,0,MAX(0,Q1842*0.04-MIN(50000,Q1842)*0.02))</f>
        <v/>
      </c>
      <c r="V1842" s="21">
        <f>50000+MAX(0,G1842-480000)</f>
        <v/>
      </c>
      <c r="W1842" s="21">
        <f>P1842-V1842</f>
        <v/>
      </c>
      <c r="X1842" s="21">
        <f>Q1842-V1842</f>
        <v/>
      </c>
      <c r="Y1842" s="22">
        <f>IF(W1842&lt;0,0.9,LOOKUP(W1842,{0,1950001,3300001,6950001,9000001,18000001,40000001},{0.84895,0.7979,0.6958,0.66517,0.56307,0.4916,0.44055}))</f>
        <v/>
      </c>
      <c r="Z1842" s="22">
        <f>IF(X1842&lt;0,0.9,LOOKUP(X1842,{0,1950001,3300001,6950001,9000001,18000001,40000001},{0.84895,0.7979,0.6958,0.66517,0.56307,0.4916,0.44055}))</f>
        <v/>
      </c>
      <c r="AA1842" s="22">
        <f>IF(W1842&lt;0,0,CHOOSE(MATCH(W1842,{0,1950001,3300001,6950001,9000001},1),5.105/84.895,10.21/79.79,20.42/69.58,23.483/66.517,33.693/56.307))</f>
        <v/>
      </c>
      <c r="AB1842" s="21">
        <f>IF(C1842&lt;=2000,0,(MIN(C1842,ROUNDDOWN(F1842*0.3,0))-2000)*0.1)</f>
        <v/>
      </c>
      <c r="AC1842" s="21">
        <f>IF(C1842&lt;=2000,0,MIN((C1842-2000)*Y1842,(R1842+S1842)*0.2))</f>
        <v/>
      </c>
      <c r="AD1842" s="21">
        <f>IF(C1842&lt;=2000,0,MIN((C1842-2000)*Z1842,(T1842+U1842)*0.2))</f>
        <v/>
      </c>
      <c r="AE1842" s="21">
        <f>AC1842*AA1842</f>
        <v/>
      </c>
      <c r="AF1842" s="21">
        <f>ROUNDDOWN(R1842,-2)+ROUNDDOWN(S1842,-2)</f>
        <v/>
      </c>
      <c r="AG1842" s="21">
        <f>ROUNDDOWN(MAX(0,R1842-(AB1842+AC1842+AE1842)*0.6),-2)+ROUNDDOWN(MAX(0,S1842-(AB1842+AC1842+AE1842)*0.4),-2)</f>
        <v/>
      </c>
      <c r="AH1842" s="21">
        <f>ROUNDDOWN(MAX(0,T1842-(AB1842+AD1842)*0.6),-2)+ROUNDDOWN(MAX(0,U1842-(AB1842+AD1842)*0.4),-2)</f>
        <v/>
      </c>
      <c r="AI1842" s="21">
        <f>ROUNDDOWN(T1842,-2)+ROUNDDOWN(U1842,-2)</f>
        <v/>
      </c>
      <c r="AJ1842" s="21">
        <f>M1842+AF1842</f>
        <v/>
      </c>
      <c r="AK1842" s="21">
        <f>M1842+AG1842</f>
        <v/>
      </c>
      <c r="AL1842" s="21">
        <f>N1842+AH1842</f>
        <v/>
      </c>
      <c r="AM1842" s="21">
        <f>O1842+AI1842</f>
        <v/>
      </c>
      <c r="AN1842" s="21">
        <f>N1842+AI1842</f>
        <v/>
      </c>
      <c r="AO1842" s="21">
        <f>ROUNDDOWN((R1842+S1842)*0.2/Y1842+2000,0)</f>
        <v/>
      </c>
      <c r="AP1842" s="21">
        <f>ROUNDDOWN((T1842+U1842)*0.2/Z1842+2000,0)</f>
        <v/>
      </c>
      <c r="AQ1842" s="21">
        <f>AL1842-AK1842</f>
        <v/>
      </c>
      <c r="AR1842" s="21">
        <f>AM1842-AK1842</f>
        <v/>
      </c>
      <c r="AS1842" s="21">
        <f>AM1842-AL1842</f>
        <v/>
      </c>
      <c r="AT1842" s="21">
        <f>AK1842+C1842-AJ1842</f>
        <v/>
      </c>
      <c r="AU1842" s="21">
        <f>AL1842+C1842-AM1842</f>
        <v/>
      </c>
      <c r="AV1842" s="21">
        <f>AN1842+C1842-AM1842</f>
        <v/>
      </c>
    </row>
    <row r="1843">
      <c r="A1843" t="inlineStr">
        <is>
          <t>1万円刻み</t>
        </is>
      </c>
      <c r="B1843" s="21">
        <f>'5_1万円刻み'!$A$80</f>
        <v/>
      </c>
      <c r="C1843" s="21">
        <f>AO1843</f>
        <v/>
      </c>
      <c r="D1843" s="21" t="n">
        <v>0</v>
      </c>
      <c r="E1843" s="21">
        <f>ROUND(MIN(B1843/12,650000)*12*0.0915+MIN(B1843/12,1390000)*12*(0.0504+0)+B1843*0.005,0)</f>
        <v/>
      </c>
      <c r="F1843" s="21">
        <f>IF(B1843&lt;741000,0,IF(B1843&lt;2191000,B1843-740000,IF(B1843&lt;2193000,1451000,IF(B1843&lt;2196000,1453000,IF(B1843&lt;2200000,1456000,IF(B1843&lt;3600000,ROUND(ROUNDDOWN(B1843/4,-3)*2.8,0)-80000,IF(B1843&lt;6600000,ROUND(ROUNDDOWN(B1843/4,-3)*3.2,0)-440000,IF(B1843&lt;8500000,ROUNDDOWN(B1843*0.9,0)-1100000,B1843-1950000))))))))</f>
        <v/>
      </c>
      <c r="G1843" s="21">
        <f>IF(F1843&gt;23500000,NA(),IF(F1843&lt;=4890000,1040000,IF(F1843&lt;=6550000,670000,620000)))</f>
        <v/>
      </c>
      <c r="H1843" s="21">
        <f>IF(D1843&lt;=0,0,MAX(0,MIN(2000000,D1843-MIN(100000,ROUNDDOWN(F1843*0.05,0)))))</f>
        <v/>
      </c>
      <c r="I1843" s="21">
        <f>IF(C1843&lt;=2000,0,MIN(C1843,ROUNDDOWN(F1843*0.4,0))-2000)</f>
        <v/>
      </c>
      <c r="J1843" s="21">
        <f>MAX(0,ROUNDDOWN(F1843-E1843-G1843,-3))</f>
        <v/>
      </c>
      <c r="K1843" s="21">
        <f>MAX(0,ROUNDDOWN(F1843-E1843-G1843-H1843-I1843,-3))</f>
        <v/>
      </c>
      <c r="L1843" s="21">
        <f>MAX(0,ROUNDDOWN(F1843-E1843-G1843-H1843,-3))</f>
        <v/>
      </c>
      <c r="M1843" s="21">
        <f>IF(J1843&lt;=0,0,ROUNDDOWN((J1843*LOOKUP(J1843,{0,1950001,3300001,6950001,9000001,18000001,40000001},{0.05,0.1,0.2,0.23,0.33,0.4,0.45})-LOOKUP(J1843,{0,1950001,3300001,6950001,9000001,18000001,40000001},{0,97500,427500,636000,1536000,2796000,4796000}))*1.021,-2))</f>
        <v/>
      </c>
      <c r="N1843" s="21">
        <f>IF(K1843&lt;=0,0,ROUNDDOWN((K1843*LOOKUP(K1843,{0,1950001,3300001,6950001,9000001,18000001,40000001},{0.05,0.1,0.2,0.23,0.33,0.4,0.45})-LOOKUP(K1843,{0,1950001,3300001,6950001,9000001,18000001,40000001},{0,97500,427500,636000,1536000,2796000,4796000}))*1.021,-2))</f>
        <v/>
      </c>
      <c r="O1843" s="21">
        <f>IF(L1843&lt;=0,0,ROUNDDOWN((L1843*LOOKUP(L1843,{0,1950001,3300001,6950001,9000001,18000001,40000001},{0.05,0.1,0.2,0.23,0.33,0.4,0.45})-LOOKUP(L1843,{0,1950001,3300001,6950001,9000001,18000001,40000001},{0,97500,427500,636000,1536000,2796000,4796000}))*1.021,-2))</f>
        <v/>
      </c>
      <c r="P1843" s="21">
        <f>MAX(0,ROUNDDOWN(F1843-E1843-430000,-3))</f>
        <v/>
      </c>
      <c r="Q1843" s="21">
        <f>MAX(0,ROUNDDOWN(F1843-E1843-430000-H1843,-3))</f>
        <v/>
      </c>
      <c r="R1843" s="21">
        <f>IF(F1843&lt;=450000,0,MAX(0,P1843*0.06-MIN(50000,P1843)*0.03))</f>
        <v/>
      </c>
      <c r="S1843" s="21">
        <f>IF(F1843&lt;=450000,0,MAX(0,P1843*0.04-MIN(50000,P1843)*0.02))</f>
        <v/>
      </c>
      <c r="T1843" s="21">
        <f>IF(F1843&lt;=450000,0,MAX(0,Q1843*0.06-MIN(50000,Q1843)*0.03))</f>
        <v/>
      </c>
      <c r="U1843" s="21">
        <f>IF(F1843&lt;=450000,0,MAX(0,Q1843*0.04-MIN(50000,Q1843)*0.02))</f>
        <v/>
      </c>
      <c r="V1843" s="21">
        <f>50000+MAX(0,G1843-480000)</f>
        <v/>
      </c>
      <c r="W1843" s="21">
        <f>P1843-V1843</f>
        <v/>
      </c>
      <c r="X1843" s="21">
        <f>Q1843-V1843</f>
        <v/>
      </c>
      <c r="Y1843" s="22">
        <f>IF(W1843&lt;0,0.9,LOOKUP(W1843,{0,1950001,3300001,6950001,9000001,18000001,40000001},{0.84895,0.7979,0.6958,0.66517,0.56307,0.4916,0.44055}))</f>
        <v/>
      </c>
      <c r="Z1843" s="22">
        <f>IF(X1843&lt;0,0.9,LOOKUP(X1843,{0,1950001,3300001,6950001,9000001,18000001,40000001},{0.84895,0.7979,0.6958,0.66517,0.56307,0.4916,0.44055}))</f>
        <v/>
      </c>
      <c r="AA1843" s="22">
        <f>IF(W1843&lt;0,0,CHOOSE(MATCH(W1843,{0,1950001,3300001,6950001,9000001},1),5.105/84.895,10.21/79.79,20.42/69.58,23.483/66.517,33.693/56.307))</f>
        <v/>
      </c>
      <c r="AB1843" s="21">
        <f>IF(C1843&lt;=2000,0,(MIN(C1843,ROUNDDOWN(F1843*0.3,0))-2000)*0.1)</f>
        <v/>
      </c>
      <c r="AC1843" s="21">
        <f>IF(C1843&lt;=2000,0,MIN((C1843-2000)*Y1843,(R1843+S1843)*0.2))</f>
        <v/>
      </c>
      <c r="AD1843" s="21">
        <f>IF(C1843&lt;=2000,0,MIN((C1843-2000)*Z1843,(T1843+U1843)*0.2))</f>
        <v/>
      </c>
      <c r="AE1843" s="21">
        <f>AC1843*AA1843</f>
        <v/>
      </c>
      <c r="AF1843" s="21">
        <f>ROUNDDOWN(R1843,-2)+ROUNDDOWN(S1843,-2)</f>
        <v/>
      </c>
      <c r="AG1843" s="21">
        <f>ROUNDDOWN(MAX(0,R1843-(AB1843+AC1843+AE1843)*0.6),-2)+ROUNDDOWN(MAX(0,S1843-(AB1843+AC1843+AE1843)*0.4),-2)</f>
        <v/>
      </c>
      <c r="AH1843" s="21">
        <f>ROUNDDOWN(MAX(0,T1843-(AB1843+AD1843)*0.6),-2)+ROUNDDOWN(MAX(0,U1843-(AB1843+AD1843)*0.4),-2)</f>
        <v/>
      </c>
      <c r="AI1843" s="21">
        <f>ROUNDDOWN(T1843,-2)+ROUNDDOWN(U1843,-2)</f>
        <v/>
      </c>
      <c r="AJ1843" s="21">
        <f>M1843+AF1843</f>
        <v/>
      </c>
      <c r="AK1843" s="21">
        <f>M1843+AG1843</f>
        <v/>
      </c>
      <c r="AL1843" s="21">
        <f>N1843+AH1843</f>
        <v/>
      </c>
      <c r="AM1843" s="21">
        <f>O1843+AI1843</f>
        <v/>
      </c>
      <c r="AN1843" s="21">
        <f>N1843+AI1843</f>
        <v/>
      </c>
      <c r="AO1843" s="21">
        <f>ROUNDDOWN((R1843+S1843)*0.2/Y1843+2000,0)</f>
        <v/>
      </c>
      <c r="AP1843" s="21">
        <f>ROUNDDOWN((T1843+U1843)*0.2/Z1843+2000,0)</f>
        <v/>
      </c>
      <c r="AQ1843" s="21">
        <f>AL1843-AK1843</f>
        <v/>
      </c>
      <c r="AR1843" s="21">
        <f>AM1843-AK1843</f>
        <v/>
      </c>
      <c r="AS1843" s="21">
        <f>AM1843-AL1843</f>
        <v/>
      </c>
      <c r="AT1843" s="21">
        <f>AK1843+C1843-AJ1843</f>
        <v/>
      </c>
      <c r="AU1843" s="21">
        <f>AL1843+C1843-AM1843</f>
        <v/>
      </c>
      <c r="AV1843" s="21">
        <f>AN1843+C1843-AM1843</f>
        <v/>
      </c>
    </row>
    <row r="1844">
      <c r="A1844" t="inlineStr">
        <is>
          <t>1万円刻み</t>
        </is>
      </c>
      <c r="B1844" s="21">
        <f>'5_1万円刻み'!$A$81</f>
        <v/>
      </c>
      <c r="C1844" s="21">
        <f>AO1844</f>
        <v/>
      </c>
      <c r="D1844" s="21" t="n">
        <v>0</v>
      </c>
      <c r="E1844" s="21">
        <f>ROUND(MIN(B1844/12,650000)*12*0.0915+MIN(B1844/12,1390000)*12*(0.0504+0)+B1844*0.005,0)</f>
        <v/>
      </c>
      <c r="F1844" s="21">
        <f>IF(B1844&lt;741000,0,IF(B1844&lt;2191000,B1844-740000,IF(B1844&lt;2193000,1451000,IF(B1844&lt;2196000,1453000,IF(B1844&lt;2200000,1456000,IF(B1844&lt;3600000,ROUND(ROUNDDOWN(B1844/4,-3)*2.8,0)-80000,IF(B1844&lt;6600000,ROUND(ROUNDDOWN(B1844/4,-3)*3.2,0)-440000,IF(B1844&lt;8500000,ROUNDDOWN(B1844*0.9,0)-1100000,B1844-1950000))))))))</f>
        <v/>
      </c>
      <c r="G1844" s="21">
        <f>IF(F1844&gt;23500000,NA(),IF(F1844&lt;=4890000,1040000,IF(F1844&lt;=6550000,670000,620000)))</f>
        <v/>
      </c>
      <c r="H1844" s="21">
        <f>IF(D1844&lt;=0,0,MAX(0,MIN(2000000,D1844-MIN(100000,ROUNDDOWN(F1844*0.05,0)))))</f>
        <v/>
      </c>
      <c r="I1844" s="21">
        <f>IF(C1844&lt;=2000,0,MIN(C1844,ROUNDDOWN(F1844*0.4,0))-2000)</f>
        <v/>
      </c>
      <c r="J1844" s="21">
        <f>MAX(0,ROUNDDOWN(F1844-E1844-G1844,-3))</f>
        <v/>
      </c>
      <c r="K1844" s="21">
        <f>MAX(0,ROUNDDOWN(F1844-E1844-G1844-H1844-I1844,-3))</f>
        <v/>
      </c>
      <c r="L1844" s="21">
        <f>MAX(0,ROUNDDOWN(F1844-E1844-G1844-H1844,-3))</f>
        <v/>
      </c>
      <c r="M1844" s="21">
        <f>IF(J1844&lt;=0,0,ROUNDDOWN((J1844*LOOKUP(J1844,{0,1950001,3300001,6950001,9000001,18000001,40000001},{0.05,0.1,0.2,0.23,0.33,0.4,0.45})-LOOKUP(J1844,{0,1950001,3300001,6950001,9000001,18000001,40000001},{0,97500,427500,636000,1536000,2796000,4796000}))*1.021,-2))</f>
        <v/>
      </c>
      <c r="N1844" s="21">
        <f>IF(K1844&lt;=0,0,ROUNDDOWN((K1844*LOOKUP(K1844,{0,1950001,3300001,6950001,9000001,18000001,40000001},{0.05,0.1,0.2,0.23,0.33,0.4,0.45})-LOOKUP(K1844,{0,1950001,3300001,6950001,9000001,18000001,40000001},{0,97500,427500,636000,1536000,2796000,4796000}))*1.021,-2))</f>
        <v/>
      </c>
      <c r="O1844" s="21">
        <f>IF(L1844&lt;=0,0,ROUNDDOWN((L1844*LOOKUP(L1844,{0,1950001,3300001,6950001,9000001,18000001,40000001},{0.05,0.1,0.2,0.23,0.33,0.4,0.45})-LOOKUP(L1844,{0,1950001,3300001,6950001,9000001,18000001,40000001},{0,97500,427500,636000,1536000,2796000,4796000}))*1.021,-2))</f>
        <v/>
      </c>
      <c r="P1844" s="21">
        <f>MAX(0,ROUNDDOWN(F1844-E1844-430000,-3))</f>
        <v/>
      </c>
      <c r="Q1844" s="21">
        <f>MAX(0,ROUNDDOWN(F1844-E1844-430000-H1844,-3))</f>
        <v/>
      </c>
      <c r="R1844" s="21">
        <f>IF(F1844&lt;=450000,0,MAX(0,P1844*0.06-MIN(50000,P1844)*0.03))</f>
        <v/>
      </c>
      <c r="S1844" s="21">
        <f>IF(F1844&lt;=450000,0,MAX(0,P1844*0.04-MIN(50000,P1844)*0.02))</f>
        <v/>
      </c>
      <c r="T1844" s="21">
        <f>IF(F1844&lt;=450000,0,MAX(0,Q1844*0.06-MIN(50000,Q1844)*0.03))</f>
        <v/>
      </c>
      <c r="U1844" s="21">
        <f>IF(F1844&lt;=450000,0,MAX(0,Q1844*0.04-MIN(50000,Q1844)*0.02))</f>
        <v/>
      </c>
      <c r="V1844" s="21">
        <f>50000+MAX(0,G1844-480000)</f>
        <v/>
      </c>
      <c r="W1844" s="21">
        <f>P1844-V1844</f>
        <v/>
      </c>
      <c r="X1844" s="21">
        <f>Q1844-V1844</f>
        <v/>
      </c>
      <c r="Y1844" s="22">
        <f>IF(W1844&lt;0,0.9,LOOKUP(W1844,{0,1950001,3300001,6950001,9000001,18000001,40000001},{0.84895,0.7979,0.6958,0.66517,0.56307,0.4916,0.44055}))</f>
        <v/>
      </c>
      <c r="Z1844" s="22">
        <f>IF(X1844&lt;0,0.9,LOOKUP(X1844,{0,1950001,3300001,6950001,9000001,18000001,40000001},{0.84895,0.7979,0.6958,0.66517,0.56307,0.4916,0.44055}))</f>
        <v/>
      </c>
      <c r="AA1844" s="22">
        <f>IF(W1844&lt;0,0,CHOOSE(MATCH(W1844,{0,1950001,3300001,6950001,9000001},1),5.105/84.895,10.21/79.79,20.42/69.58,23.483/66.517,33.693/56.307))</f>
        <v/>
      </c>
      <c r="AB1844" s="21">
        <f>IF(C1844&lt;=2000,0,(MIN(C1844,ROUNDDOWN(F1844*0.3,0))-2000)*0.1)</f>
        <v/>
      </c>
      <c r="AC1844" s="21">
        <f>IF(C1844&lt;=2000,0,MIN((C1844-2000)*Y1844,(R1844+S1844)*0.2))</f>
        <v/>
      </c>
      <c r="AD1844" s="21">
        <f>IF(C1844&lt;=2000,0,MIN((C1844-2000)*Z1844,(T1844+U1844)*0.2))</f>
        <v/>
      </c>
      <c r="AE1844" s="21">
        <f>AC1844*AA1844</f>
        <v/>
      </c>
      <c r="AF1844" s="21">
        <f>ROUNDDOWN(R1844,-2)+ROUNDDOWN(S1844,-2)</f>
        <v/>
      </c>
      <c r="AG1844" s="21">
        <f>ROUNDDOWN(MAX(0,R1844-(AB1844+AC1844+AE1844)*0.6),-2)+ROUNDDOWN(MAX(0,S1844-(AB1844+AC1844+AE1844)*0.4),-2)</f>
        <v/>
      </c>
      <c r="AH1844" s="21">
        <f>ROUNDDOWN(MAX(0,T1844-(AB1844+AD1844)*0.6),-2)+ROUNDDOWN(MAX(0,U1844-(AB1844+AD1844)*0.4),-2)</f>
        <v/>
      </c>
      <c r="AI1844" s="21">
        <f>ROUNDDOWN(T1844,-2)+ROUNDDOWN(U1844,-2)</f>
        <v/>
      </c>
      <c r="AJ1844" s="21">
        <f>M1844+AF1844</f>
        <v/>
      </c>
      <c r="AK1844" s="21">
        <f>M1844+AG1844</f>
        <v/>
      </c>
      <c r="AL1844" s="21">
        <f>N1844+AH1844</f>
        <v/>
      </c>
      <c r="AM1844" s="21">
        <f>O1844+AI1844</f>
        <v/>
      </c>
      <c r="AN1844" s="21">
        <f>N1844+AI1844</f>
        <v/>
      </c>
      <c r="AO1844" s="21">
        <f>ROUNDDOWN((R1844+S1844)*0.2/Y1844+2000,0)</f>
        <v/>
      </c>
      <c r="AP1844" s="21">
        <f>ROUNDDOWN((T1844+U1844)*0.2/Z1844+2000,0)</f>
        <v/>
      </c>
      <c r="AQ1844" s="21">
        <f>AL1844-AK1844</f>
        <v/>
      </c>
      <c r="AR1844" s="21">
        <f>AM1844-AK1844</f>
        <v/>
      </c>
      <c r="AS1844" s="21">
        <f>AM1844-AL1844</f>
        <v/>
      </c>
      <c r="AT1844" s="21">
        <f>AK1844+C1844-AJ1844</f>
        <v/>
      </c>
      <c r="AU1844" s="21">
        <f>AL1844+C1844-AM1844</f>
        <v/>
      </c>
      <c r="AV1844" s="21">
        <f>AN1844+C1844-AM1844</f>
        <v/>
      </c>
    </row>
    <row r="1845">
      <c r="A1845" t="inlineStr">
        <is>
          <t>1万円刻み</t>
        </is>
      </c>
      <c r="B1845" s="21">
        <f>'5_1万円刻み'!$A$82</f>
        <v/>
      </c>
      <c r="C1845" s="21">
        <f>AO1845</f>
        <v/>
      </c>
      <c r="D1845" s="21" t="n">
        <v>0</v>
      </c>
      <c r="E1845" s="21">
        <f>ROUND(MIN(B1845/12,650000)*12*0.0915+MIN(B1845/12,1390000)*12*(0.0504+0)+B1845*0.005,0)</f>
        <v/>
      </c>
      <c r="F1845" s="21">
        <f>IF(B1845&lt;741000,0,IF(B1845&lt;2191000,B1845-740000,IF(B1845&lt;2193000,1451000,IF(B1845&lt;2196000,1453000,IF(B1845&lt;2200000,1456000,IF(B1845&lt;3600000,ROUND(ROUNDDOWN(B1845/4,-3)*2.8,0)-80000,IF(B1845&lt;6600000,ROUND(ROUNDDOWN(B1845/4,-3)*3.2,0)-440000,IF(B1845&lt;8500000,ROUNDDOWN(B1845*0.9,0)-1100000,B1845-1950000))))))))</f>
        <v/>
      </c>
      <c r="G1845" s="21">
        <f>IF(F1845&gt;23500000,NA(),IF(F1845&lt;=4890000,1040000,IF(F1845&lt;=6550000,670000,620000)))</f>
        <v/>
      </c>
      <c r="H1845" s="21">
        <f>IF(D1845&lt;=0,0,MAX(0,MIN(2000000,D1845-MIN(100000,ROUNDDOWN(F1845*0.05,0)))))</f>
        <v/>
      </c>
      <c r="I1845" s="21">
        <f>IF(C1845&lt;=2000,0,MIN(C1845,ROUNDDOWN(F1845*0.4,0))-2000)</f>
        <v/>
      </c>
      <c r="J1845" s="21">
        <f>MAX(0,ROUNDDOWN(F1845-E1845-G1845,-3))</f>
        <v/>
      </c>
      <c r="K1845" s="21">
        <f>MAX(0,ROUNDDOWN(F1845-E1845-G1845-H1845-I1845,-3))</f>
        <v/>
      </c>
      <c r="L1845" s="21">
        <f>MAX(0,ROUNDDOWN(F1845-E1845-G1845-H1845,-3))</f>
        <v/>
      </c>
      <c r="M1845" s="21">
        <f>IF(J1845&lt;=0,0,ROUNDDOWN((J1845*LOOKUP(J1845,{0,1950001,3300001,6950001,9000001,18000001,40000001},{0.05,0.1,0.2,0.23,0.33,0.4,0.45})-LOOKUP(J1845,{0,1950001,3300001,6950001,9000001,18000001,40000001},{0,97500,427500,636000,1536000,2796000,4796000}))*1.021,-2))</f>
        <v/>
      </c>
      <c r="N1845" s="21">
        <f>IF(K1845&lt;=0,0,ROUNDDOWN((K1845*LOOKUP(K1845,{0,1950001,3300001,6950001,9000001,18000001,40000001},{0.05,0.1,0.2,0.23,0.33,0.4,0.45})-LOOKUP(K1845,{0,1950001,3300001,6950001,9000001,18000001,40000001},{0,97500,427500,636000,1536000,2796000,4796000}))*1.021,-2))</f>
        <v/>
      </c>
      <c r="O1845" s="21">
        <f>IF(L1845&lt;=0,0,ROUNDDOWN((L1845*LOOKUP(L1845,{0,1950001,3300001,6950001,9000001,18000001,40000001},{0.05,0.1,0.2,0.23,0.33,0.4,0.45})-LOOKUP(L1845,{0,1950001,3300001,6950001,9000001,18000001,40000001},{0,97500,427500,636000,1536000,2796000,4796000}))*1.021,-2))</f>
        <v/>
      </c>
      <c r="P1845" s="21">
        <f>MAX(0,ROUNDDOWN(F1845-E1845-430000,-3))</f>
        <v/>
      </c>
      <c r="Q1845" s="21">
        <f>MAX(0,ROUNDDOWN(F1845-E1845-430000-H1845,-3))</f>
        <v/>
      </c>
      <c r="R1845" s="21">
        <f>IF(F1845&lt;=450000,0,MAX(0,P1845*0.06-MIN(50000,P1845)*0.03))</f>
        <v/>
      </c>
      <c r="S1845" s="21">
        <f>IF(F1845&lt;=450000,0,MAX(0,P1845*0.04-MIN(50000,P1845)*0.02))</f>
        <v/>
      </c>
      <c r="T1845" s="21">
        <f>IF(F1845&lt;=450000,0,MAX(0,Q1845*0.06-MIN(50000,Q1845)*0.03))</f>
        <v/>
      </c>
      <c r="U1845" s="21">
        <f>IF(F1845&lt;=450000,0,MAX(0,Q1845*0.04-MIN(50000,Q1845)*0.02))</f>
        <v/>
      </c>
      <c r="V1845" s="21">
        <f>50000+MAX(0,G1845-480000)</f>
        <v/>
      </c>
      <c r="W1845" s="21">
        <f>P1845-V1845</f>
        <v/>
      </c>
      <c r="X1845" s="21">
        <f>Q1845-V1845</f>
        <v/>
      </c>
      <c r="Y1845" s="22">
        <f>IF(W1845&lt;0,0.9,LOOKUP(W1845,{0,1950001,3300001,6950001,9000001,18000001,40000001},{0.84895,0.7979,0.6958,0.66517,0.56307,0.4916,0.44055}))</f>
        <v/>
      </c>
      <c r="Z1845" s="22">
        <f>IF(X1845&lt;0,0.9,LOOKUP(X1845,{0,1950001,3300001,6950001,9000001,18000001,40000001},{0.84895,0.7979,0.6958,0.66517,0.56307,0.4916,0.44055}))</f>
        <v/>
      </c>
      <c r="AA1845" s="22">
        <f>IF(W1845&lt;0,0,CHOOSE(MATCH(W1845,{0,1950001,3300001,6950001,9000001},1),5.105/84.895,10.21/79.79,20.42/69.58,23.483/66.517,33.693/56.307))</f>
        <v/>
      </c>
      <c r="AB1845" s="21">
        <f>IF(C1845&lt;=2000,0,(MIN(C1845,ROUNDDOWN(F1845*0.3,0))-2000)*0.1)</f>
        <v/>
      </c>
      <c r="AC1845" s="21">
        <f>IF(C1845&lt;=2000,0,MIN((C1845-2000)*Y1845,(R1845+S1845)*0.2))</f>
        <v/>
      </c>
      <c r="AD1845" s="21">
        <f>IF(C1845&lt;=2000,0,MIN((C1845-2000)*Z1845,(T1845+U1845)*0.2))</f>
        <v/>
      </c>
      <c r="AE1845" s="21">
        <f>AC1845*AA1845</f>
        <v/>
      </c>
      <c r="AF1845" s="21">
        <f>ROUNDDOWN(R1845,-2)+ROUNDDOWN(S1845,-2)</f>
        <v/>
      </c>
      <c r="AG1845" s="21">
        <f>ROUNDDOWN(MAX(0,R1845-(AB1845+AC1845+AE1845)*0.6),-2)+ROUNDDOWN(MAX(0,S1845-(AB1845+AC1845+AE1845)*0.4),-2)</f>
        <v/>
      </c>
      <c r="AH1845" s="21">
        <f>ROUNDDOWN(MAX(0,T1845-(AB1845+AD1845)*0.6),-2)+ROUNDDOWN(MAX(0,U1845-(AB1845+AD1845)*0.4),-2)</f>
        <v/>
      </c>
      <c r="AI1845" s="21">
        <f>ROUNDDOWN(T1845,-2)+ROUNDDOWN(U1845,-2)</f>
        <v/>
      </c>
      <c r="AJ1845" s="21">
        <f>M1845+AF1845</f>
        <v/>
      </c>
      <c r="AK1845" s="21">
        <f>M1845+AG1845</f>
        <v/>
      </c>
      <c r="AL1845" s="21">
        <f>N1845+AH1845</f>
        <v/>
      </c>
      <c r="AM1845" s="21">
        <f>O1845+AI1845</f>
        <v/>
      </c>
      <c r="AN1845" s="21">
        <f>N1845+AI1845</f>
        <v/>
      </c>
      <c r="AO1845" s="21">
        <f>ROUNDDOWN((R1845+S1845)*0.2/Y1845+2000,0)</f>
        <v/>
      </c>
      <c r="AP1845" s="21">
        <f>ROUNDDOWN((T1845+U1845)*0.2/Z1845+2000,0)</f>
        <v/>
      </c>
      <c r="AQ1845" s="21">
        <f>AL1845-AK1845</f>
        <v/>
      </c>
      <c r="AR1845" s="21">
        <f>AM1845-AK1845</f>
        <v/>
      </c>
      <c r="AS1845" s="21">
        <f>AM1845-AL1845</f>
        <v/>
      </c>
      <c r="AT1845" s="21">
        <f>AK1845+C1845-AJ1845</f>
        <v/>
      </c>
      <c r="AU1845" s="21">
        <f>AL1845+C1845-AM1845</f>
        <v/>
      </c>
      <c r="AV1845" s="21">
        <f>AN1845+C1845-AM1845</f>
        <v/>
      </c>
    </row>
    <row r="1846">
      <c r="A1846" t="inlineStr">
        <is>
          <t>1万円刻み</t>
        </is>
      </c>
      <c r="B1846" s="21">
        <f>'5_1万円刻み'!$A$83</f>
        <v/>
      </c>
      <c r="C1846" s="21">
        <f>AO1846</f>
        <v/>
      </c>
      <c r="D1846" s="21" t="n">
        <v>0</v>
      </c>
      <c r="E1846" s="21">
        <f>ROUND(MIN(B1846/12,650000)*12*0.0915+MIN(B1846/12,1390000)*12*(0.0504+0)+B1846*0.005,0)</f>
        <v/>
      </c>
      <c r="F1846" s="21">
        <f>IF(B1846&lt;741000,0,IF(B1846&lt;2191000,B1846-740000,IF(B1846&lt;2193000,1451000,IF(B1846&lt;2196000,1453000,IF(B1846&lt;2200000,1456000,IF(B1846&lt;3600000,ROUND(ROUNDDOWN(B1846/4,-3)*2.8,0)-80000,IF(B1846&lt;6600000,ROUND(ROUNDDOWN(B1846/4,-3)*3.2,0)-440000,IF(B1846&lt;8500000,ROUNDDOWN(B1846*0.9,0)-1100000,B1846-1950000))))))))</f>
        <v/>
      </c>
      <c r="G1846" s="21">
        <f>IF(F1846&gt;23500000,NA(),IF(F1846&lt;=4890000,1040000,IF(F1846&lt;=6550000,670000,620000)))</f>
        <v/>
      </c>
      <c r="H1846" s="21">
        <f>IF(D1846&lt;=0,0,MAX(0,MIN(2000000,D1846-MIN(100000,ROUNDDOWN(F1846*0.05,0)))))</f>
        <v/>
      </c>
      <c r="I1846" s="21">
        <f>IF(C1846&lt;=2000,0,MIN(C1846,ROUNDDOWN(F1846*0.4,0))-2000)</f>
        <v/>
      </c>
      <c r="J1846" s="21">
        <f>MAX(0,ROUNDDOWN(F1846-E1846-G1846,-3))</f>
        <v/>
      </c>
      <c r="K1846" s="21">
        <f>MAX(0,ROUNDDOWN(F1846-E1846-G1846-H1846-I1846,-3))</f>
        <v/>
      </c>
      <c r="L1846" s="21">
        <f>MAX(0,ROUNDDOWN(F1846-E1846-G1846-H1846,-3))</f>
        <v/>
      </c>
      <c r="M1846" s="21">
        <f>IF(J1846&lt;=0,0,ROUNDDOWN((J1846*LOOKUP(J1846,{0,1950001,3300001,6950001,9000001,18000001,40000001},{0.05,0.1,0.2,0.23,0.33,0.4,0.45})-LOOKUP(J1846,{0,1950001,3300001,6950001,9000001,18000001,40000001},{0,97500,427500,636000,1536000,2796000,4796000}))*1.021,-2))</f>
        <v/>
      </c>
      <c r="N1846" s="21">
        <f>IF(K1846&lt;=0,0,ROUNDDOWN((K1846*LOOKUP(K1846,{0,1950001,3300001,6950001,9000001,18000001,40000001},{0.05,0.1,0.2,0.23,0.33,0.4,0.45})-LOOKUP(K1846,{0,1950001,3300001,6950001,9000001,18000001,40000001},{0,97500,427500,636000,1536000,2796000,4796000}))*1.021,-2))</f>
        <v/>
      </c>
      <c r="O1846" s="21">
        <f>IF(L1846&lt;=0,0,ROUNDDOWN((L1846*LOOKUP(L1846,{0,1950001,3300001,6950001,9000001,18000001,40000001},{0.05,0.1,0.2,0.23,0.33,0.4,0.45})-LOOKUP(L1846,{0,1950001,3300001,6950001,9000001,18000001,40000001},{0,97500,427500,636000,1536000,2796000,4796000}))*1.021,-2))</f>
        <v/>
      </c>
      <c r="P1846" s="21">
        <f>MAX(0,ROUNDDOWN(F1846-E1846-430000,-3))</f>
        <v/>
      </c>
      <c r="Q1846" s="21">
        <f>MAX(0,ROUNDDOWN(F1846-E1846-430000-H1846,-3))</f>
        <v/>
      </c>
      <c r="R1846" s="21">
        <f>IF(F1846&lt;=450000,0,MAX(0,P1846*0.06-MIN(50000,P1846)*0.03))</f>
        <v/>
      </c>
      <c r="S1846" s="21">
        <f>IF(F1846&lt;=450000,0,MAX(0,P1846*0.04-MIN(50000,P1846)*0.02))</f>
        <v/>
      </c>
      <c r="T1846" s="21">
        <f>IF(F1846&lt;=450000,0,MAX(0,Q1846*0.06-MIN(50000,Q1846)*0.03))</f>
        <v/>
      </c>
      <c r="U1846" s="21">
        <f>IF(F1846&lt;=450000,0,MAX(0,Q1846*0.04-MIN(50000,Q1846)*0.02))</f>
        <v/>
      </c>
      <c r="V1846" s="21">
        <f>50000+MAX(0,G1846-480000)</f>
        <v/>
      </c>
      <c r="W1846" s="21">
        <f>P1846-V1846</f>
        <v/>
      </c>
      <c r="X1846" s="21">
        <f>Q1846-V1846</f>
        <v/>
      </c>
      <c r="Y1846" s="22">
        <f>IF(W1846&lt;0,0.9,LOOKUP(W1846,{0,1950001,3300001,6950001,9000001,18000001,40000001},{0.84895,0.7979,0.6958,0.66517,0.56307,0.4916,0.44055}))</f>
        <v/>
      </c>
      <c r="Z1846" s="22">
        <f>IF(X1846&lt;0,0.9,LOOKUP(X1846,{0,1950001,3300001,6950001,9000001,18000001,40000001},{0.84895,0.7979,0.6958,0.66517,0.56307,0.4916,0.44055}))</f>
        <v/>
      </c>
      <c r="AA1846" s="22">
        <f>IF(W1846&lt;0,0,CHOOSE(MATCH(W1846,{0,1950001,3300001,6950001,9000001},1),5.105/84.895,10.21/79.79,20.42/69.58,23.483/66.517,33.693/56.307))</f>
        <v/>
      </c>
      <c r="AB1846" s="21">
        <f>IF(C1846&lt;=2000,0,(MIN(C1846,ROUNDDOWN(F1846*0.3,0))-2000)*0.1)</f>
        <v/>
      </c>
      <c r="AC1846" s="21">
        <f>IF(C1846&lt;=2000,0,MIN((C1846-2000)*Y1846,(R1846+S1846)*0.2))</f>
        <v/>
      </c>
      <c r="AD1846" s="21">
        <f>IF(C1846&lt;=2000,0,MIN((C1846-2000)*Z1846,(T1846+U1846)*0.2))</f>
        <v/>
      </c>
      <c r="AE1846" s="21">
        <f>AC1846*AA1846</f>
        <v/>
      </c>
      <c r="AF1846" s="21">
        <f>ROUNDDOWN(R1846,-2)+ROUNDDOWN(S1846,-2)</f>
        <v/>
      </c>
      <c r="AG1846" s="21">
        <f>ROUNDDOWN(MAX(0,R1846-(AB1846+AC1846+AE1846)*0.6),-2)+ROUNDDOWN(MAX(0,S1846-(AB1846+AC1846+AE1846)*0.4),-2)</f>
        <v/>
      </c>
      <c r="AH1846" s="21">
        <f>ROUNDDOWN(MAX(0,T1846-(AB1846+AD1846)*0.6),-2)+ROUNDDOWN(MAX(0,U1846-(AB1846+AD1846)*0.4),-2)</f>
        <v/>
      </c>
      <c r="AI1846" s="21">
        <f>ROUNDDOWN(T1846,-2)+ROUNDDOWN(U1846,-2)</f>
        <v/>
      </c>
      <c r="AJ1846" s="21">
        <f>M1846+AF1846</f>
        <v/>
      </c>
      <c r="AK1846" s="21">
        <f>M1846+AG1846</f>
        <v/>
      </c>
      <c r="AL1846" s="21">
        <f>N1846+AH1846</f>
        <v/>
      </c>
      <c r="AM1846" s="21">
        <f>O1846+AI1846</f>
        <v/>
      </c>
      <c r="AN1846" s="21">
        <f>N1846+AI1846</f>
        <v/>
      </c>
      <c r="AO1846" s="21">
        <f>ROUNDDOWN((R1846+S1846)*0.2/Y1846+2000,0)</f>
        <v/>
      </c>
      <c r="AP1846" s="21">
        <f>ROUNDDOWN((T1846+U1846)*0.2/Z1846+2000,0)</f>
        <v/>
      </c>
      <c r="AQ1846" s="21">
        <f>AL1846-AK1846</f>
        <v/>
      </c>
      <c r="AR1846" s="21">
        <f>AM1846-AK1846</f>
        <v/>
      </c>
      <c r="AS1846" s="21">
        <f>AM1846-AL1846</f>
        <v/>
      </c>
      <c r="AT1846" s="21">
        <f>AK1846+C1846-AJ1846</f>
        <v/>
      </c>
      <c r="AU1846" s="21">
        <f>AL1846+C1846-AM1846</f>
        <v/>
      </c>
      <c r="AV1846" s="21">
        <f>AN1846+C1846-AM1846</f>
        <v/>
      </c>
    </row>
    <row r="1847">
      <c r="A1847" t="inlineStr">
        <is>
          <t>1万円刻み</t>
        </is>
      </c>
      <c r="B1847" s="21">
        <f>'5_1万円刻み'!$A$84</f>
        <v/>
      </c>
      <c r="C1847" s="21">
        <f>AO1847</f>
        <v/>
      </c>
      <c r="D1847" s="21" t="n">
        <v>0</v>
      </c>
      <c r="E1847" s="21">
        <f>ROUND(MIN(B1847/12,650000)*12*0.0915+MIN(B1847/12,1390000)*12*(0.0504+0)+B1847*0.005,0)</f>
        <v/>
      </c>
      <c r="F1847" s="21">
        <f>IF(B1847&lt;741000,0,IF(B1847&lt;2191000,B1847-740000,IF(B1847&lt;2193000,1451000,IF(B1847&lt;2196000,1453000,IF(B1847&lt;2200000,1456000,IF(B1847&lt;3600000,ROUND(ROUNDDOWN(B1847/4,-3)*2.8,0)-80000,IF(B1847&lt;6600000,ROUND(ROUNDDOWN(B1847/4,-3)*3.2,0)-440000,IF(B1847&lt;8500000,ROUNDDOWN(B1847*0.9,0)-1100000,B1847-1950000))))))))</f>
        <v/>
      </c>
      <c r="G1847" s="21">
        <f>IF(F1847&gt;23500000,NA(),IF(F1847&lt;=4890000,1040000,IF(F1847&lt;=6550000,670000,620000)))</f>
        <v/>
      </c>
      <c r="H1847" s="21">
        <f>IF(D1847&lt;=0,0,MAX(0,MIN(2000000,D1847-MIN(100000,ROUNDDOWN(F1847*0.05,0)))))</f>
        <v/>
      </c>
      <c r="I1847" s="21">
        <f>IF(C1847&lt;=2000,0,MIN(C1847,ROUNDDOWN(F1847*0.4,0))-2000)</f>
        <v/>
      </c>
      <c r="J1847" s="21">
        <f>MAX(0,ROUNDDOWN(F1847-E1847-G1847,-3))</f>
        <v/>
      </c>
      <c r="K1847" s="21">
        <f>MAX(0,ROUNDDOWN(F1847-E1847-G1847-H1847-I1847,-3))</f>
        <v/>
      </c>
      <c r="L1847" s="21">
        <f>MAX(0,ROUNDDOWN(F1847-E1847-G1847-H1847,-3))</f>
        <v/>
      </c>
      <c r="M1847" s="21">
        <f>IF(J1847&lt;=0,0,ROUNDDOWN((J1847*LOOKUP(J1847,{0,1950001,3300001,6950001,9000001,18000001,40000001},{0.05,0.1,0.2,0.23,0.33,0.4,0.45})-LOOKUP(J1847,{0,1950001,3300001,6950001,9000001,18000001,40000001},{0,97500,427500,636000,1536000,2796000,4796000}))*1.021,-2))</f>
        <v/>
      </c>
      <c r="N1847" s="21">
        <f>IF(K1847&lt;=0,0,ROUNDDOWN((K1847*LOOKUP(K1847,{0,1950001,3300001,6950001,9000001,18000001,40000001},{0.05,0.1,0.2,0.23,0.33,0.4,0.45})-LOOKUP(K1847,{0,1950001,3300001,6950001,9000001,18000001,40000001},{0,97500,427500,636000,1536000,2796000,4796000}))*1.021,-2))</f>
        <v/>
      </c>
      <c r="O1847" s="21">
        <f>IF(L1847&lt;=0,0,ROUNDDOWN((L1847*LOOKUP(L1847,{0,1950001,3300001,6950001,9000001,18000001,40000001},{0.05,0.1,0.2,0.23,0.33,0.4,0.45})-LOOKUP(L1847,{0,1950001,3300001,6950001,9000001,18000001,40000001},{0,97500,427500,636000,1536000,2796000,4796000}))*1.021,-2))</f>
        <v/>
      </c>
      <c r="P1847" s="21">
        <f>MAX(0,ROUNDDOWN(F1847-E1847-430000,-3))</f>
        <v/>
      </c>
      <c r="Q1847" s="21">
        <f>MAX(0,ROUNDDOWN(F1847-E1847-430000-H1847,-3))</f>
        <v/>
      </c>
      <c r="R1847" s="21">
        <f>IF(F1847&lt;=450000,0,MAX(0,P1847*0.06-MIN(50000,P1847)*0.03))</f>
        <v/>
      </c>
      <c r="S1847" s="21">
        <f>IF(F1847&lt;=450000,0,MAX(0,P1847*0.04-MIN(50000,P1847)*0.02))</f>
        <v/>
      </c>
      <c r="T1847" s="21">
        <f>IF(F1847&lt;=450000,0,MAX(0,Q1847*0.06-MIN(50000,Q1847)*0.03))</f>
        <v/>
      </c>
      <c r="U1847" s="21">
        <f>IF(F1847&lt;=450000,0,MAX(0,Q1847*0.04-MIN(50000,Q1847)*0.02))</f>
        <v/>
      </c>
      <c r="V1847" s="21">
        <f>50000+MAX(0,G1847-480000)</f>
        <v/>
      </c>
      <c r="W1847" s="21">
        <f>P1847-V1847</f>
        <v/>
      </c>
      <c r="X1847" s="21">
        <f>Q1847-V1847</f>
        <v/>
      </c>
      <c r="Y1847" s="22">
        <f>IF(W1847&lt;0,0.9,LOOKUP(W1847,{0,1950001,3300001,6950001,9000001,18000001,40000001},{0.84895,0.7979,0.6958,0.66517,0.56307,0.4916,0.44055}))</f>
        <v/>
      </c>
      <c r="Z1847" s="22">
        <f>IF(X1847&lt;0,0.9,LOOKUP(X1847,{0,1950001,3300001,6950001,9000001,18000001,40000001},{0.84895,0.7979,0.6958,0.66517,0.56307,0.4916,0.44055}))</f>
        <v/>
      </c>
      <c r="AA1847" s="22">
        <f>IF(W1847&lt;0,0,CHOOSE(MATCH(W1847,{0,1950001,3300001,6950001,9000001},1),5.105/84.895,10.21/79.79,20.42/69.58,23.483/66.517,33.693/56.307))</f>
        <v/>
      </c>
      <c r="AB1847" s="21">
        <f>IF(C1847&lt;=2000,0,(MIN(C1847,ROUNDDOWN(F1847*0.3,0))-2000)*0.1)</f>
        <v/>
      </c>
      <c r="AC1847" s="21">
        <f>IF(C1847&lt;=2000,0,MIN((C1847-2000)*Y1847,(R1847+S1847)*0.2))</f>
        <v/>
      </c>
      <c r="AD1847" s="21">
        <f>IF(C1847&lt;=2000,0,MIN((C1847-2000)*Z1847,(T1847+U1847)*0.2))</f>
        <v/>
      </c>
      <c r="AE1847" s="21">
        <f>AC1847*AA1847</f>
        <v/>
      </c>
      <c r="AF1847" s="21">
        <f>ROUNDDOWN(R1847,-2)+ROUNDDOWN(S1847,-2)</f>
        <v/>
      </c>
      <c r="AG1847" s="21">
        <f>ROUNDDOWN(MAX(0,R1847-(AB1847+AC1847+AE1847)*0.6),-2)+ROUNDDOWN(MAX(0,S1847-(AB1847+AC1847+AE1847)*0.4),-2)</f>
        <v/>
      </c>
      <c r="AH1847" s="21">
        <f>ROUNDDOWN(MAX(0,T1847-(AB1847+AD1847)*0.6),-2)+ROUNDDOWN(MAX(0,U1847-(AB1847+AD1847)*0.4),-2)</f>
        <v/>
      </c>
      <c r="AI1847" s="21">
        <f>ROUNDDOWN(T1847,-2)+ROUNDDOWN(U1847,-2)</f>
        <v/>
      </c>
      <c r="AJ1847" s="21">
        <f>M1847+AF1847</f>
        <v/>
      </c>
      <c r="AK1847" s="21">
        <f>M1847+AG1847</f>
        <v/>
      </c>
      <c r="AL1847" s="21">
        <f>N1847+AH1847</f>
        <v/>
      </c>
      <c r="AM1847" s="21">
        <f>O1847+AI1847</f>
        <v/>
      </c>
      <c r="AN1847" s="21">
        <f>N1847+AI1847</f>
        <v/>
      </c>
      <c r="AO1847" s="21">
        <f>ROUNDDOWN((R1847+S1847)*0.2/Y1847+2000,0)</f>
        <v/>
      </c>
      <c r="AP1847" s="21">
        <f>ROUNDDOWN((T1847+U1847)*0.2/Z1847+2000,0)</f>
        <v/>
      </c>
      <c r="AQ1847" s="21">
        <f>AL1847-AK1847</f>
        <v/>
      </c>
      <c r="AR1847" s="21">
        <f>AM1847-AK1847</f>
        <v/>
      </c>
      <c r="AS1847" s="21">
        <f>AM1847-AL1847</f>
        <v/>
      </c>
      <c r="AT1847" s="21">
        <f>AK1847+C1847-AJ1847</f>
        <v/>
      </c>
      <c r="AU1847" s="21">
        <f>AL1847+C1847-AM1847</f>
        <v/>
      </c>
      <c r="AV1847" s="21">
        <f>AN1847+C1847-AM1847</f>
        <v/>
      </c>
    </row>
    <row r="1848">
      <c r="A1848" t="inlineStr">
        <is>
          <t>1万円刻み</t>
        </is>
      </c>
      <c r="B1848" s="21">
        <f>'5_1万円刻み'!$A$85</f>
        <v/>
      </c>
      <c r="C1848" s="21">
        <f>AO1848</f>
        <v/>
      </c>
      <c r="D1848" s="21" t="n">
        <v>0</v>
      </c>
      <c r="E1848" s="21">
        <f>ROUND(MIN(B1848/12,650000)*12*0.0915+MIN(B1848/12,1390000)*12*(0.0504+0)+B1848*0.005,0)</f>
        <v/>
      </c>
      <c r="F1848" s="21">
        <f>IF(B1848&lt;741000,0,IF(B1848&lt;2191000,B1848-740000,IF(B1848&lt;2193000,1451000,IF(B1848&lt;2196000,1453000,IF(B1848&lt;2200000,1456000,IF(B1848&lt;3600000,ROUND(ROUNDDOWN(B1848/4,-3)*2.8,0)-80000,IF(B1848&lt;6600000,ROUND(ROUNDDOWN(B1848/4,-3)*3.2,0)-440000,IF(B1848&lt;8500000,ROUNDDOWN(B1848*0.9,0)-1100000,B1848-1950000))))))))</f>
        <v/>
      </c>
      <c r="G1848" s="21">
        <f>IF(F1848&gt;23500000,NA(),IF(F1848&lt;=4890000,1040000,IF(F1848&lt;=6550000,670000,620000)))</f>
        <v/>
      </c>
      <c r="H1848" s="21">
        <f>IF(D1848&lt;=0,0,MAX(0,MIN(2000000,D1848-MIN(100000,ROUNDDOWN(F1848*0.05,0)))))</f>
        <v/>
      </c>
      <c r="I1848" s="21">
        <f>IF(C1848&lt;=2000,0,MIN(C1848,ROUNDDOWN(F1848*0.4,0))-2000)</f>
        <v/>
      </c>
      <c r="J1848" s="21">
        <f>MAX(0,ROUNDDOWN(F1848-E1848-G1848,-3))</f>
        <v/>
      </c>
      <c r="K1848" s="21">
        <f>MAX(0,ROUNDDOWN(F1848-E1848-G1848-H1848-I1848,-3))</f>
        <v/>
      </c>
      <c r="L1848" s="21">
        <f>MAX(0,ROUNDDOWN(F1848-E1848-G1848-H1848,-3))</f>
        <v/>
      </c>
      <c r="M1848" s="21">
        <f>IF(J1848&lt;=0,0,ROUNDDOWN((J1848*LOOKUP(J1848,{0,1950001,3300001,6950001,9000001,18000001,40000001},{0.05,0.1,0.2,0.23,0.33,0.4,0.45})-LOOKUP(J1848,{0,1950001,3300001,6950001,9000001,18000001,40000001},{0,97500,427500,636000,1536000,2796000,4796000}))*1.021,-2))</f>
        <v/>
      </c>
      <c r="N1848" s="21">
        <f>IF(K1848&lt;=0,0,ROUNDDOWN((K1848*LOOKUP(K1848,{0,1950001,3300001,6950001,9000001,18000001,40000001},{0.05,0.1,0.2,0.23,0.33,0.4,0.45})-LOOKUP(K1848,{0,1950001,3300001,6950001,9000001,18000001,40000001},{0,97500,427500,636000,1536000,2796000,4796000}))*1.021,-2))</f>
        <v/>
      </c>
      <c r="O1848" s="21">
        <f>IF(L1848&lt;=0,0,ROUNDDOWN((L1848*LOOKUP(L1848,{0,1950001,3300001,6950001,9000001,18000001,40000001},{0.05,0.1,0.2,0.23,0.33,0.4,0.45})-LOOKUP(L1848,{0,1950001,3300001,6950001,9000001,18000001,40000001},{0,97500,427500,636000,1536000,2796000,4796000}))*1.021,-2))</f>
        <v/>
      </c>
      <c r="P1848" s="21">
        <f>MAX(0,ROUNDDOWN(F1848-E1848-430000,-3))</f>
        <v/>
      </c>
      <c r="Q1848" s="21">
        <f>MAX(0,ROUNDDOWN(F1848-E1848-430000-H1848,-3))</f>
        <v/>
      </c>
      <c r="R1848" s="21">
        <f>IF(F1848&lt;=450000,0,MAX(0,P1848*0.06-MIN(50000,P1848)*0.03))</f>
        <v/>
      </c>
      <c r="S1848" s="21">
        <f>IF(F1848&lt;=450000,0,MAX(0,P1848*0.04-MIN(50000,P1848)*0.02))</f>
        <v/>
      </c>
      <c r="T1848" s="21">
        <f>IF(F1848&lt;=450000,0,MAX(0,Q1848*0.06-MIN(50000,Q1848)*0.03))</f>
        <v/>
      </c>
      <c r="U1848" s="21">
        <f>IF(F1848&lt;=450000,0,MAX(0,Q1848*0.04-MIN(50000,Q1848)*0.02))</f>
        <v/>
      </c>
      <c r="V1848" s="21">
        <f>50000+MAX(0,G1848-480000)</f>
        <v/>
      </c>
      <c r="W1848" s="21">
        <f>P1848-V1848</f>
        <v/>
      </c>
      <c r="X1848" s="21">
        <f>Q1848-V1848</f>
        <v/>
      </c>
      <c r="Y1848" s="22">
        <f>IF(W1848&lt;0,0.9,LOOKUP(W1848,{0,1950001,3300001,6950001,9000001,18000001,40000001},{0.84895,0.7979,0.6958,0.66517,0.56307,0.4916,0.44055}))</f>
        <v/>
      </c>
      <c r="Z1848" s="22">
        <f>IF(X1848&lt;0,0.9,LOOKUP(X1848,{0,1950001,3300001,6950001,9000001,18000001,40000001},{0.84895,0.7979,0.6958,0.66517,0.56307,0.4916,0.44055}))</f>
        <v/>
      </c>
      <c r="AA1848" s="22">
        <f>IF(W1848&lt;0,0,CHOOSE(MATCH(W1848,{0,1950001,3300001,6950001,9000001},1),5.105/84.895,10.21/79.79,20.42/69.58,23.483/66.517,33.693/56.307))</f>
        <v/>
      </c>
      <c r="AB1848" s="21">
        <f>IF(C1848&lt;=2000,0,(MIN(C1848,ROUNDDOWN(F1848*0.3,0))-2000)*0.1)</f>
        <v/>
      </c>
      <c r="AC1848" s="21">
        <f>IF(C1848&lt;=2000,0,MIN((C1848-2000)*Y1848,(R1848+S1848)*0.2))</f>
        <v/>
      </c>
      <c r="AD1848" s="21">
        <f>IF(C1848&lt;=2000,0,MIN((C1848-2000)*Z1848,(T1848+U1848)*0.2))</f>
        <v/>
      </c>
      <c r="AE1848" s="21">
        <f>AC1848*AA1848</f>
        <v/>
      </c>
      <c r="AF1848" s="21">
        <f>ROUNDDOWN(R1848,-2)+ROUNDDOWN(S1848,-2)</f>
        <v/>
      </c>
      <c r="AG1848" s="21">
        <f>ROUNDDOWN(MAX(0,R1848-(AB1848+AC1848+AE1848)*0.6),-2)+ROUNDDOWN(MAX(0,S1848-(AB1848+AC1848+AE1848)*0.4),-2)</f>
        <v/>
      </c>
      <c r="AH1848" s="21">
        <f>ROUNDDOWN(MAX(0,T1848-(AB1848+AD1848)*0.6),-2)+ROUNDDOWN(MAX(0,U1848-(AB1848+AD1848)*0.4),-2)</f>
        <v/>
      </c>
      <c r="AI1848" s="21">
        <f>ROUNDDOWN(T1848,-2)+ROUNDDOWN(U1848,-2)</f>
        <v/>
      </c>
      <c r="AJ1848" s="21">
        <f>M1848+AF1848</f>
        <v/>
      </c>
      <c r="AK1848" s="21">
        <f>M1848+AG1848</f>
        <v/>
      </c>
      <c r="AL1848" s="21">
        <f>N1848+AH1848</f>
        <v/>
      </c>
      <c r="AM1848" s="21">
        <f>O1848+AI1848</f>
        <v/>
      </c>
      <c r="AN1848" s="21">
        <f>N1848+AI1848</f>
        <v/>
      </c>
      <c r="AO1848" s="21">
        <f>ROUNDDOWN((R1848+S1848)*0.2/Y1848+2000,0)</f>
        <v/>
      </c>
      <c r="AP1848" s="21">
        <f>ROUNDDOWN((T1848+U1848)*0.2/Z1848+2000,0)</f>
        <v/>
      </c>
      <c r="AQ1848" s="21">
        <f>AL1848-AK1848</f>
        <v/>
      </c>
      <c r="AR1848" s="21">
        <f>AM1848-AK1848</f>
        <v/>
      </c>
      <c r="AS1848" s="21">
        <f>AM1848-AL1848</f>
        <v/>
      </c>
      <c r="AT1848" s="21">
        <f>AK1848+C1848-AJ1848</f>
        <v/>
      </c>
      <c r="AU1848" s="21">
        <f>AL1848+C1848-AM1848</f>
        <v/>
      </c>
      <c r="AV1848" s="21">
        <f>AN1848+C1848-AM1848</f>
        <v/>
      </c>
    </row>
    <row r="1849">
      <c r="A1849" t="inlineStr">
        <is>
          <t>1万円刻み</t>
        </is>
      </c>
      <c r="B1849" s="21">
        <f>'5_1万円刻み'!$A$86</f>
        <v/>
      </c>
      <c r="C1849" s="21">
        <f>AO1849</f>
        <v/>
      </c>
      <c r="D1849" s="21" t="n">
        <v>0</v>
      </c>
      <c r="E1849" s="21">
        <f>ROUND(MIN(B1849/12,650000)*12*0.0915+MIN(B1849/12,1390000)*12*(0.0504+0)+B1849*0.005,0)</f>
        <v/>
      </c>
      <c r="F1849" s="21">
        <f>IF(B1849&lt;741000,0,IF(B1849&lt;2191000,B1849-740000,IF(B1849&lt;2193000,1451000,IF(B1849&lt;2196000,1453000,IF(B1849&lt;2200000,1456000,IF(B1849&lt;3600000,ROUND(ROUNDDOWN(B1849/4,-3)*2.8,0)-80000,IF(B1849&lt;6600000,ROUND(ROUNDDOWN(B1849/4,-3)*3.2,0)-440000,IF(B1849&lt;8500000,ROUNDDOWN(B1849*0.9,0)-1100000,B1849-1950000))))))))</f>
        <v/>
      </c>
      <c r="G1849" s="21">
        <f>IF(F1849&gt;23500000,NA(),IF(F1849&lt;=4890000,1040000,IF(F1849&lt;=6550000,670000,620000)))</f>
        <v/>
      </c>
      <c r="H1849" s="21">
        <f>IF(D1849&lt;=0,0,MAX(0,MIN(2000000,D1849-MIN(100000,ROUNDDOWN(F1849*0.05,0)))))</f>
        <v/>
      </c>
      <c r="I1849" s="21">
        <f>IF(C1849&lt;=2000,0,MIN(C1849,ROUNDDOWN(F1849*0.4,0))-2000)</f>
        <v/>
      </c>
      <c r="J1849" s="21">
        <f>MAX(0,ROUNDDOWN(F1849-E1849-G1849,-3))</f>
        <v/>
      </c>
      <c r="K1849" s="21">
        <f>MAX(0,ROUNDDOWN(F1849-E1849-G1849-H1849-I1849,-3))</f>
        <v/>
      </c>
      <c r="L1849" s="21">
        <f>MAX(0,ROUNDDOWN(F1849-E1849-G1849-H1849,-3))</f>
        <v/>
      </c>
      <c r="M1849" s="21">
        <f>IF(J1849&lt;=0,0,ROUNDDOWN((J1849*LOOKUP(J1849,{0,1950001,3300001,6950001,9000001,18000001,40000001},{0.05,0.1,0.2,0.23,0.33,0.4,0.45})-LOOKUP(J1849,{0,1950001,3300001,6950001,9000001,18000001,40000001},{0,97500,427500,636000,1536000,2796000,4796000}))*1.021,-2))</f>
        <v/>
      </c>
      <c r="N1849" s="21">
        <f>IF(K1849&lt;=0,0,ROUNDDOWN((K1849*LOOKUP(K1849,{0,1950001,3300001,6950001,9000001,18000001,40000001},{0.05,0.1,0.2,0.23,0.33,0.4,0.45})-LOOKUP(K1849,{0,1950001,3300001,6950001,9000001,18000001,40000001},{0,97500,427500,636000,1536000,2796000,4796000}))*1.021,-2))</f>
        <v/>
      </c>
      <c r="O1849" s="21">
        <f>IF(L1849&lt;=0,0,ROUNDDOWN((L1849*LOOKUP(L1849,{0,1950001,3300001,6950001,9000001,18000001,40000001},{0.05,0.1,0.2,0.23,0.33,0.4,0.45})-LOOKUP(L1849,{0,1950001,3300001,6950001,9000001,18000001,40000001},{0,97500,427500,636000,1536000,2796000,4796000}))*1.021,-2))</f>
        <v/>
      </c>
      <c r="P1849" s="21">
        <f>MAX(0,ROUNDDOWN(F1849-E1849-430000,-3))</f>
        <v/>
      </c>
      <c r="Q1849" s="21">
        <f>MAX(0,ROUNDDOWN(F1849-E1849-430000-H1849,-3))</f>
        <v/>
      </c>
      <c r="R1849" s="21">
        <f>IF(F1849&lt;=450000,0,MAX(0,P1849*0.06-MIN(50000,P1849)*0.03))</f>
        <v/>
      </c>
      <c r="S1849" s="21">
        <f>IF(F1849&lt;=450000,0,MAX(0,P1849*0.04-MIN(50000,P1849)*0.02))</f>
        <v/>
      </c>
      <c r="T1849" s="21">
        <f>IF(F1849&lt;=450000,0,MAX(0,Q1849*0.06-MIN(50000,Q1849)*0.03))</f>
        <v/>
      </c>
      <c r="U1849" s="21">
        <f>IF(F1849&lt;=450000,0,MAX(0,Q1849*0.04-MIN(50000,Q1849)*0.02))</f>
        <v/>
      </c>
      <c r="V1849" s="21">
        <f>50000+MAX(0,G1849-480000)</f>
        <v/>
      </c>
      <c r="W1849" s="21">
        <f>P1849-V1849</f>
        <v/>
      </c>
      <c r="X1849" s="21">
        <f>Q1849-V1849</f>
        <v/>
      </c>
      <c r="Y1849" s="22">
        <f>IF(W1849&lt;0,0.9,LOOKUP(W1849,{0,1950001,3300001,6950001,9000001,18000001,40000001},{0.84895,0.7979,0.6958,0.66517,0.56307,0.4916,0.44055}))</f>
        <v/>
      </c>
      <c r="Z1849" s="22">
        <f>IF(X1849&lt;0,0.9,LOOKUP(X1849,{0,1950001,3300001,6950001,9000001,18000001,40000001},{0.84895,0.7979,0.6958,0.66517,0.56307,0.4916,0.44055}))</f>
        <v/>
      </c>
      <c r="AA1849" s="22">
        <f>IF(W1849&lt;0,0,CHOOSE(MATCH(W1849,{0,1950001,3300001,6950001,9000001},1),5.105/84.895,10.21/79.79,20.42/69.58,23.483/66.517,33.693/56.307))</f>
        <v/>
      </c>
      <c r="AB1849" s="21">
        <f>IF(C1849&lt;=2000,0,(MIN(C1849,ROUNDDOWN(F1849*0.3,0))-2000)*0.1)</f>
        <v/>
      </c>
      <c r="AC1849" s="21">
        <f>IF(C1849&lt;=2000,0,MIN((C1849-2000)*Y1849,(R1849+S1849)*0.2))</f>
        <v/>
      </c>
      <c r="AD1849" s="21">
        <f>IF(C1849&lt;=2000,0,MIN((C1849-2000)*Z1849,(T1849+U1849)*0.2))</f>
        <v/>
      </c>
      <c r="AE1849" s="21">
        <f>AC1849*AA1849</f>
        <v/>
      </c>
      <c r="AF1849" s="21">
        <f>ROUNDDOWN(R1849,-2)+ROUNDDOWN(S1849,-2)</f>
        <v/>
      </c>
      <c r="AG1849" s="21">
        <f>ROUNDDOWN(MAX(0,R1849-(AB1849+AC1849+AE1849)*0.6),-2)+ROUNDDOWN(MAX(0,S1849-(AB1849+AC1849+AE1849)*0.4),-2)</f>
        <v/>
      </c>
      <c r="AH1849" s="21">
        <f>ROUNDDOWN(MAX(0,T1849-(AB1849+AD1849)*0.6),-2)+ROUNDDOWN(MAX(0,U1849-(AB1849+AD1849)*0.4),-2)</f>
        <v/>
      </c>
      <c r="AI1849" s="21">
        <f>ROUNDDOWN(T1849,-2)+ROUNDDOWN(U1849,-2)</f>
        <v/>
      </c>
      <c r="AJ1849" s="21">
        <f>M1849+AF1849</f>
        <v/>
      </c>
      <c r="AK1849" s="21">
        <f>M1849+AG1849</f>
        <v/>
      </c>
      <c r="AL1849" s="21">
        <f>N1849+AH1849</f>
        <v/>
      </c>
      <c r="AM1849" s="21">
        <f>O1849+AI1849</f>
        <v/>
      </c>
      <c r="AN1849" s="21">
        <f>N1849+AI1849</f>
        <v/>
      </c>
      <c r="AO1849" s="21">
        <f>ROUNDDOWN((R1849+S1849)*0.2/Y1849+2000,0)</f>
        <v/>
      </c>
      <c r="AP1849" s="21">
        <f>ROUNDDOWN((T1849+U1849)*0.2/Z1849+2000,0)</f>
        <v/>
      </c>
      <c r="AQ1849" s="21">
        <f>AL1849-AK1849</f>
        <v/>
      </c>
      <c r="AR1849" s="21">
        <f>AM1849-AK1849</f>
        <v/>
      </c>
      <c r="AS1849" s="21">
        <f>AM1849-AL1849</f>
        <v/>
      </c>
      <c r="AT1849" s="21">
        <f>AK1849+C1849-AJ1849</f>
        <v/>
      </c>
      <c r="AU1849" s="21">
        <f>AL1849+C1849-AM1849</f>
        <v/>
      </c>
      <c r="AV1849" s="21">
        <f>AN1849+C1849-AM1849</f>
        <v/>
      </c>
    </row>
    <row r="1850">
      <c r="A1850" t="inlineStr">
        <is>
          <t>1万円刻み</t>
        </is>
      </c>
      <c r="B1850" s="21">
        <f>'5_1万円刻み'!$A$87</f>
        <v/>
      </c>
      <c r="C1850" s="21">
        <f>AO1850</f>
        <v/>
      </c>
      <c r="D1850" s="21" t="n">
        <v>0</v>
      </c>
      <c r="E1850" s="21">
        <f>ROUND(MIN(B1850/12,650000)*12*0.0915+MIN(B1850/12,1390000)*12*(0.0504+0)+B1850*0.005,0)</f>
        <v/>
      </c>
      <c r="F1850" s="21">
        <f>IF(B1850&lt;741000,0,IF(B1850&lt;2191000,B1850-740000,IF(B1850&lt;2193000,1451000,IF(B1850&lt;2196000,1453000,IF(B1850&lt;2200000,1456000,IF(B1850&lt;3600000,ROUND(ROUNDDOWN(B1850/4,-3)*2.8,0)-80000,IF(B1850&lt;6600000,ROUND(ROUNDDOWN(B1850/4,-3)*3.2,0)-440000,IF(B1850&lt;8500000,ROUNDDOWN(B1850*0.9,0)-1100000,B1850-1950000))))))))</f>
        <v/>
      </c>
      <c r="G1850" s="21">
        <f>IF(F1850&gt;23500000,NA(),IF(F1850&lt;=4890000,1040000,IF(F1850&lt;=6550000,670000,620000)))</f>
        <v/>
      </c>
      <c r="H1850" s="21">
        <f>IF(D1850&lt;=0,0,MAX(0,MIN(2000000,D1850-MIN(100000,ROUNDDOWN(F1850*0.05,0)))))</f>
        <v/>
      </c>
      <c r="I1850" s="21">
        <f>IF(C1850&lt;=2000,0,MIN(C1850,ROUNDDOWN(F1850*0.4,0))-2000)</f>
        <v/>
      </c>
      <c r="J1850" s="21">
        <f>MAX(0,ROUNDDOWN(F1850-E1850-G1850,-3))</f>
        <v/>
      </c>
      <c r="K1850" s="21">
        <f>MAX(0,ROUNDDOWN(F1850-E1850-G1850-H1850-I1850,-3))</f>
        <v/>
      </c>
      <c r="L1850" s="21">
        <f>MAX(0,ROUNDDOWN(F1850-E1850-G1850-H1850,-3))</f>
        <v/>
      </c>
      <c r="M1850" s="21">
        <f>IF(J1850&lt;=0,0,ROUNDDOWN((J1850*LOOKUP(J1850,{0,1950001,3300001,6950001,9000001,18000001,40000001},{0.05,0.1,0.2,0.23,0.33,0.4,0.45})-LOOKUP(J1850,{0,1950001,3300001,6950001,9000001,18000001,40000001},{0,97500,427500,636000,1536000,2796000,4796000}))*1.021,-2))</f>
        <v/>
      </c>
      <c r="N1850" s="21">
        <f>IF(K1850&lt;=0,0,ROUNDDOWN((K1850*LOOKUP(K1850,{0,1950001,3300001,6950001,9000001,18000001,40000001},{0.05,0.1,0.2,0.23,0.33,0.4,0.45})-LOOKUP(K1850,{0,1950001,3300001,6950001,9000001,18000001,40000001},{0,97500,427500,636000,1536000,2796000,4796000}))*1.021,-2))</f>
        <v/>
      </c>
      <c r="O1850" s="21">
        <f>IF(L1850&lt;=0,0,ROUNDDOWN((L1850*LOOKUP(L1850,{0,1950001,3300001,6950001,9000001,18000001,40000001},{0.05,0.1,0.2,0.23,0.33,0.4,0.45})-LOOKUP(L1850,{0,1950001,3300001,6950001,9000001,18000001,40000001},{0,97500,427500,636000,1536000,2796000,4796000}))*1.021,-2))</f>
        <v/>
      </c>
      <c r="P1850" s="21">
        <f>MAX(0,ROUNDDOWN(F1850-E1850-430000,-3))</f>
        <v/>
      </c>
      <c r="Q1850" s="21">
        <f>MAX(0,ROUNDDOWN(F1850-E1850-430000-H1850,-3))</f>
        <v/>
      </c>
      <c r="R1850" s="21">
        <f>IF(F1850&lt;=450000,0,MAX(0,P1850*0.06-MIN(50000,P1850)*0.03))</f>
        <v/>
      </c>
      <c r="S1850" s="21">
        <f>IF(F1850&lt;=450000,0,MAX(0,P1850*0.04-MIN(50000,P1850)*0.02))</f>
        <v/>
      </c>
      <c r="T1850" s="21">
        <f>IF(F1850&lt;=450000,0,MAX(0,Q1850*0.06-MIN(50000,Q1850)*0.03))</f>
        <v/>
      </c>
      <c r="U1850" s="21">
        <f>IF(F1850&lt;=450000,0,MAX(0,Q1850*0.04-MIN(50000,Q1850)*0.02))</f>
        <v/>
      </c>
      <c r="V1850" s="21">
        <f>50000+MAX(0,G1850-480000)</f>
        <v/>
      </c>
      <c r="W1850" s="21">
        <f>P1850-V1850</f>
        <v/>
      </c>
      <c r="X1850" s="21">
        <f>Q1850-V1850</f>
        <v/>
      </c>
      <c r="Y1850" s="22">
        <f>IF(W1850&lt;0,0.9,LOOKUP(W1850,{0,1950001,3300001,6950001,9000001,18000001,40000001},{0.84895,0.7979,0.6958,0.66517,0.56307,0.4916,0.44055}))</f>
        <v/>
      </c>
      <c r="Z1850" s="22">
        <f>IF(X1850&lt;0,0.9,LOOKUP(X1850,{0,1950001,3300001,6950001,9000001,18000001,40000001},{0.84895,0.7979,0.6958,0.66517,0.56307,0.4916,0.44055}))</f>
        <v/>
      </c>
      <c r="AA1850" s="22">
        <f>IF(W1850&lt;0,0,CHOOSE(MATCH(W1850,{0,1950001,3300001,6950001,9000001},1),5.105/84.895,10.21/79.79,20.42/69.58,23.483/66.517,33.693/56.307))</f>
        <v/>
      </c>
      <c r="AB1850" s="21">
        <f>IF(C1850&lt;=2000,0,(MIN(C1850,ROUNDDOWN(F1850*0.3,0))-2000)*0.1)</f>
        <v/>
      </c>
      <c r="AC1850" s="21">
        <f>IF(C1850&lt;=2000,0,MIN((C1850-2000)*Y1850,(R1850+S1850)*0.2))</f>
        <v/>
      </c>
      <c r="AD1850" s="21">
        <f>IF(C1850&lt;=2000,0,MIN((C1850-2000)*Z1850,(T1850+U1850)*0.2))</f>
        <v/>
      </c>
      <c r="AE1850" s="21">
        <f>AC1850*AA1850</f>
        <v/>
      </c>
      <c r="AF1850" s="21">
        <f>ROUNDDOWN(R1850,-2)+ROUNDDOWN(S1850,-2)</f>
        <v/>
      </c>
      <c r="AG1850" s="21">
        <f>ROUNDDOWN(MAX(0,R1850-(AB1850+AC1850+AE1850)*0.6),-2)+ROUNDDOWN(MAX(0,S1850-(AB1850+AC1850+AE1850)*0.4),-2)</f>
        <v/>
      </c>
      <c r="AH1850" s="21">
        <f>ROUNDDOWN(MAX(0,T1850-(AB1850+AD1850)*0.6),-2)+ROUNDDOWN(MAX(0,U1850-(AB1850+AD1850)*0.4),-2)</f>
        <v/>
      </c>
      <c r="AI1850" s="21">
        <f>ROUNDDOWN(T1850,-2)+ROUNDDOWN(U1850,-2)</f>
        <v/>
      </c>
      <c r="AJ1850" s="21">
        <f>M1850+AF1850</f>
        <v/>
      </c>
      <c r="AK1850" s="21">
        <f>M1850+AG1850</f>
        <v/>
      </c>
      <c r="AL1850" s="21">
        <f>N1850+AH1850</f>
        <v/>
      </c>
      <c r="AM1850" s="21">
        <f>O1850+AI1850</f>
        <v/>
      </c>
      <c r="AN1850" s="21">
        <f>N1850+AI1850</f>
        <v/>
      </c>
      <c r="AO1850" s="21">
        <f>ROUNDDOWN((R1850+S1850)*0.2/Y1850+2000,0)</f>
        <v/>
      </c>
      <c r="AP1850" s="21">
        <f>ROUNDDOWN((T1850+U1850)*0.2/Z1850+2000,0)</f>
        <v/>
      </c>
      <c r="AQ1850" s="21">
        <f>AL1850-AK1850</f>
        <v/>
      </c>
      <c r="AR1850" s="21">
        <f>AM1850-AK1850</f>
        <v/>
      </c>
      <c r="AS1850" s="21">
        <f>AM1850-AL1850</f>
        <v/>
      </c>
      <c r="AT1850" s="21">
        <f>AK1850+C1850-AJ1850</f>
        <v/>
      </c>
      <c r="AU1850" s="21">
        <f>AL1850+C1850-AM1850</f>
        <v/>
      </c>
      <c r="AV1850" s="21">
        <f>AN1850+C1850-AM1850</f>
        <v/>
      </c>
    </row>
    <row r="1851">
      <c r="A1851" t="inlineStr">
        <is>
          <t>1万円刻み</t>
        </is>
      </c>
      <c r="B1851" s="21">
        <f>'5_1万円刻み'!$A$88</f>
        <v/>
      </c>
      <c r="C1851" s="21">
        <f>AO1851</f>
        <v/>
      </c>
      <c r="D1851" s="21" t="n">
        <v>0</v>
      </c>
      <c r="E1851" s="21">
        <f>ROUND(MIN(B1851/12,650000)*12*0.0915+MIN(B1851/12,1390000)*12*(0.0504+0)+B1851*0.005,0)</f>
        <v/>
      </c>
      <c r="F1851" s="21">
        <f>IF(B1851&lt;741000,0,IF(B1851&lt;2191000,B1851-740000,IF(B1851&lt;2193000,1451000,IF(B1851&lt;2196000,1453000,IF(B1851&lt;2200000,1456000,IF(B1851&lt;3600000,ROUND(ROUNDDOWN(B1851/4,-3)*2.8,0)-80000,IF(B1851&lt;6600000,ROUND(ROUNDDOWN(B1851/4,-3)*3.2,0)-440000,IF(B1851&lt;8500000,ROUNDDOWN(B1851*0.9,0)-1100000,B1851-1950000))))))))</f>
        <v/>
      </c>
      <c r="G1851" s="21">
        <f>IF(F1851&gt;23500000,NA(),IF(F1851&lt;=4890000,1040000,IF(F1851&lt;=6550000,670000,620000)))</f>
        <v/>
      </c>
      <c r="H1851" s="21">
        <f>IF(D1851&lt;=0,0,MAX(0,MIN(2000000,D1851-MIN(100000,ROUNDDOWN(F1851*0.05,0)))))</f>
        <v/>
      </c>
      <c r="I1851" s="21">
        <f>IF(C1851&lt;=2000,0,MIN(C1851,ROUNDDOWN(F1851*0.4,0))-2000)</f>
        <v/>
      </c>
      <c r="J1851" s="21">
        <f>MAX(0,ROUNDDOWN(F1851-E1851-G1851,-3))</f>
        <v/>
      </c>
      <c r="K1851" s="21">
        <f>MAX(0,ROUNDDOWN(F1851-E1851-G1851-H1851-I1851,-3))</f>
        <v/>
      </c>
      <c r="L1851" s="21">
        <f>MAX(0,ROUNDDOWN(F1851-E1851-G1851-H1851,-3))</f>
        <v/>
      </c>
      <c r="M1851" s="21">
        <f>IF(J1851&lt;=0,0,ROUNDDOWN((J1851*LOOKUP(J1851,{0,1950001,3300001,6950001,9000001,18000001,40000001},{0.05,0.1,0.2,0.23,0.33,0.4,0.45})-LOOKUP(J1851,{0,1950001,3300001,6950001,9000001,18000001,40000001},{0,97500,427500,636000,1536000,2796000,4796000}))*1.021,-2))</f>
        <v/>
      </c>
      <c r="N1851" s="21">
        <f>IF(K1851&lt;=0,0,ROUNDDOWN((K1851*LOOKUP(K1851,{0,1950001,3300001,6950001,9000001,18000001,40000001},{0.05,0.1,0.2,0.23,0.33,0.4,0.45})-LOOKUP(K1851,{0,1950001,3300001,6950001,9000001,18000001,40000001},{0,97500,427500,636000,1536000,2796000,4796000}))*1.021,-2))</f>
        <v/>
      </c>
      <c r="O1851" s="21">
        <f>IF(L1851&lt;=0,0,ROUNDDOWN((L1851*LOOKUP(L1851,{0,1950001,3300001,6950001,9000001,18000001,40000001},{0.05,0.1,0.2,0.23,0.33,0.4,0.45})-LOOKUP(L1851,{0,1950001,3300001,6950001,9000001,18000001,40000001},{0,97500,427500,636000,1536000,2796000,4796000}))*1.021,-2))</f>
        <v/>
      </c>
      <c r="P1851" s="21">
        <f>MAX(0,ROUNDDOWN(F1851-E1851-430000,-3))</f>
        <v/>
      </c>
      <c r="Q1851" s="21">
        <f>MAX(0,ROUNDDOWN(F1851-E1851-430000-H1851,-3))</f>
        <v/>
      </c>
      <c r="R1851" s="21">
        <f>IF(F1851&lt;=450000,0,MAX(0,P1851*0.06-MIN(50000,P1851)*0.03))</f>
        <v/>
      </c>
      <c r="S1851" s="21">
        <f>IF(F1851&lt;=450000,0,MAX(0,P1851*0.04-MIN(50000,P1851)*0.02))</f>
        <v/>
      </c>
      <c r="T1851" s="21">
        <f>IF(F1851&lt;=450000,0,MAX(0,Q1851*0.06-MIN(50000,Q1851)*0.03))</f>
        <v/>
      </c>
      <c r="U1851" s="21">
        <f>IF(F1851&lt;=450000,0,MAX(0,Q1851*0.04-MIN(50000,Q1851)*0.02))</f>
        <v/>
      </c>
      <c r="V1851" s="21">
        <f>50000+MAX(0,G1851-480000)</f>
        <v/>
      </c>
      <c r="W1851" s="21">
        <f>P1851-V1851</f>
        <v/>
      </c>
      <c r="X1851" s="21">
        <f>Q1851-V1851</f>
        <v/>
      </c>
      <c r="Y1851" s="22">
        <f>IF(W1851&lt;0,0.9,LOOKUP(W1851,{0,1950001,3300001,6950001,9000001,18000001,40000001},{0.84895,0.7979,0.6958,0.66517,0.56307,0.4916,0.44055}))</f>
        <v/>
      </c>
      <c r="Z1851" s="22">
        <f>IF(X1851&lt;0,0.9,LOOKUP(X1851,{0,1950001,3300001,6950001,9000001,18000001,40000001},{0.84895,0.7979,0.6958,0.66517,0.56307,0.4916,0.44055}))</f>
        <v/>
      </c>
      <c r="AA1851" s="22">
        <f>IF(W1851&lt;0,0,CHOOSE(MATCH(W1851,{0,1950001,3300001,6950001,9000001},1),5.105/84.895,10.21/79.79,20.42/69.58,23.483/66.517,33.693/56.307))</f>
        <v/>
      </c>
      <c r="AB1851" s="21">
        <f>IF(C1851&lt;=2000,0,(MIN(C1851,ROUNDDOWN(F1851*0.3,0))-2000)*0.1)</f>
        <v/>
      </c>
      <c r="AC1851" s="21">
        <f>IF(C1851&lt;=2000,0,MIN((C1851-2000)*Y1851,(R1851+S1851)*0.2))</f>
        <v/>
      </c>
      <c r="AD1851" s="21">
        <f>IF(C1851&lt;=2000,0,MIN((C1851-2000)*Z1851,(T1851+U1851)*0.2))</f>
        <v/>
      </c>
      <c r="AE1851" s="21">
        <f>AC1851*AA1851</f>
        <v/>
      </c>
      <c r="AF1851" s="21">
        <f>ROUNDDOWN(R1851,-2)+ROUNDDOWN(S1851,-2)</f>
        <v/>
      </c>
      <c r="AG1851" s="21">
        <f>ROUNDDOWN(MAX(0,R1851-(AB1851+AC1851+AE1851)*0.6),-2)+ROUNDDOWN(MAX(0,S1851-(AB1851+AC1851+AE1851)*0.4),-2)</f>
        <v/>
      </c>
      <c r="AH1851" s="21">
        <f>ROUNDDOWN(MAX(0,T1851-(AB1851+AD1851)*0.6),-2)+ROUNDDOWN(MAX(0,U1851-(AB1851+AD1851)*0.4),-2)</f>
        <v/>
      </c>
      <c r="AI1851" s="21">
        <f>ROUNDDOWN(T1851,-2)+ROUNDDOWN(U1851,-2)</f>
        <v/>
      </c>
      <c r="AJ1851" s="21">
        <f>M1851+AF1851</f>
        <v/>
      </c>
      <c r="AK1851" s="21">
        <f>M1851+AG1851</f>
        <v/>
      </c>
      <c r="AL1851" s="21">
        <f>N1851+AH1851</f>
        <v/>
      </c>
      <c r="AM1851" s="21">
        <f>O1851+AI1851</f>
        <v/>
      </c>
      <c r="AN1851" s="21">
        <f>N1851+AI1851</f>
        <v/>
      </c>
      <c r="AO1851" s="21">
        <f>ROUNDDOWN((R1851+S1851)*0.2/Y1851+2000,0)</f>
        <v/>
      </c>
      <c r="AP1851" s="21">
        <f>ROUNDDOWN((T1851+U1851)*0.2/Z1851+2000,0)</f>
        <v/>
      </c>
      <c r="AQ1851" s="21">
        <f>AL1851-AK1851</f>
        <v/>
      </c>
      <c r="AR1851" s="21">
        <f>AM1851-AK1851</f>
        <v/>
      </c>
      <c r="AS1851" s="21">
        <f>AM1851-AL1851</f>
        <v/>
      </c>
      <c r="AT1851" s="21">
        <f>AK1851+C1851-AJ1851</f>
        <v/>
      </c>
      <c r="AU1851" s="21">
        <f>AL1851+C1851-AM1851</f>
        <v/>
      </c>
      <c r="AV1851" s="21">
        <f>AN1851+C1851-AM1851</f>
        <v/>
      </c>
    </row>
    <row r="1852">
      <c r="A1852" t="inlineStr">
        <is>
          <t>1万円刻み</t>
        </is>
      </c>
      <c r="B1852" s="21">
        <f>'5_1万円刻み'!$A$89</f>
        <v/>
      </c>
      <c r="C1852" s="21">
        <f>AO1852</f>
        <v/>
      </c>
      <c r="D1852" s="21" t="n">
        <v>0</v>
      </c>
      <c r="E1852" s="21">
        <f>ROUND(MIN(B1852/12,650000)*12*0.0915+MIN(B1852/12,1390000)*12*(0.0504+0)+B1852*0.005,0)</f>
        <v/>
      </c>
      <c r="F1852" s="21">
        <f>IF(B1852&lt;741000,0,IF(B1852&lt;2191000,B1852-740000,IF(B1852&lt;2193000,1451000,IF(B1852&lt;2196000,1453000,IF(B1852&lt;2200000,1456000,IF(B1852&lt;3600000,ROUND(ROUNDDOWN(B1852/4,-3)*2.8,0)-80000,IF(B1852&lt;6600000,ROUND(ROUNDDOWN(B1852/4,-3)*3.2,0)-440000,IF(B1852&lt;8500000,ROUNDDOWN(B1852*0.9,0)-1100000,B1852-1950000))))))))</f>
        <v/>
      </c>
      <c r="G1852" s="21">
        <f>IF(F1852&gt;23500000,NA(),IF(F1852&lt;=4890000,1040000,IF(F1852&lt;=6550000,670000,620000)))</f>
        <v/>
      </c>
      <c r="H1852" s="21">
        <f>IF(D1852&lt;=0,0,MAX(0,MIN(2000000,D1852-MIN(100000,ROUNDDOWN(F1852*0.05,0)))))</f>
        <v/>
      </c>
      <c r="I1852" s="21">
        <f>IF(C1852&lt;=2000,0,MIN(C1852,ROUNDDOWN(F1852*0.4,0))-2000)</f>
        <v/>
      </c>
      <c r="J1852" s="21">
        <f>MAX(0,ROUNDDOWN(F1852-E1852-G1852,-3))</f>
        <v/>
      </c>
      <c r="K1852" s="21">
        <f>MAX(0,ROUNDDOWN(F1852-E1852-G1852-H1852-I1852,-3))</f>
        <v/>
      </c>
      <c r="L1852" s="21">
        <f>MAX(0,ROUNDDOWN(F1852-E1852-G1852-H1852,-3))</f>
        <v/>
      </c>
      <c r="M1852" s="21">
        <f>IF(J1852&lt;=0,0,ROUNDDOWN((J1852*LOOKUP(J1852,{0,1950001,3300001,6950001,9000001,18000001,40000001},{0.05,0.1,0.2,0.23,0.33,0.4,0.45})-LOOKUP(J1852,{0,1950001,3300001,6950001,9000001,18000001,40000001},{0,97500,427500,636000,1536000,2796000,4796000}))*1.021,-2))</f>
        <v/>
      </c>
      <c r="N1852" s="21">
        <f>IF(K1852&lt;=0,0,ROUNDDOWN((K1852*LOOKUP(K1852,{0,1950001,3300001,6950001,9000001,18000001,40000001},{0.05,0.1,0.2,0.23,0.33,0.4,0.45})-LOOKUP(K1852,{0,1950001,3300001,6950001,9000001,18000001,40000001},{0,97500,427500,636000,1536000,2796000,4796000}))*1.021,-2))</f>
        <v/>
      </c>
      <c r="O1852" s="21">
        <f>IF(L1852&lt;=0,0,ROUNDDOWN((L1852*LOOKUP(L1852,{0,1950001,3300001,6950001,9000001,18000001,40000001},{0.05,0.1,0.2,0.23,0.33,0.4,0.45})-LOOKUP(L1852,{0,1950001,3300001,6950001,9000001,18000001,40000001},{0,97500,427500,636000,1536000,2796000,4796000}))*1.021,-2))</f>
        <v/>
      </c>
      <c r="P1852" s="21">
        <f>MAX(0,ROUNDDOWN(F1852-E1852-430000,-3))</f>
        <v/>
      </c>
      <c r="Q1852" s="21">
        <f>MAX(0,ROUNDDOWN(F1852-E1852-430000-H1852,-3))</f>
        <v/>
      </c>
      <c r="R1852" s="21">
        <f>IF(F1852&lt;=450000,0,MAX(0,P1852*0.06-MIN(50000,P1852)*0.03))</f>
        <v/>
      </c>
      <c r="S1852" s="21">
        <f>IF(F1852&lt;=450000,0,MAX(0,P1852*0.04-MIN(50000,P1852)*0.02))</f>
        <v/>
      </c>
      <c r="T1852" s="21">
        <f>IF(F1852&lt;=450000,0,MAX(0,Q1852*0.06-MIN(50000,Q1852)*0.03))</f>
        <v/>
      </c>
      <c r="U1852" s="21">
        <f>IF(F1852&lt;=450000,0,MAX(0,Q1852*0.04-MIN(50000,Q1852)*0.02))</f>
        <v/>
      </c>
      <c r="V1852" s="21">
        <f>50000+MAX(0,G1852-480000)</f>
        <v/>
      </c>
      <c r="W1852" s="21">
        <f>P1852-V1852</f>
        <v/>
      </c>
      <c r="X1852" s="21">
        <f>Q1852-V1852</f>
        <v/>
      </c>
      <c r="Y1852" s="22">
        <f>IF(W1852&lt;0,0.9,LOOKUP(W1852,{0,1950001,3300001,6950001,9000001,18000001,40000001},{0.84895,0.7979,0.6958,0.66517,0.56307,0.4916,0.44055}))</f>
        <v/>
      </c>
      <c r="Z1852" s="22">
        <f>IF(X1852&lt;0,0.9,LOOKUP(X1852,{0,1950001,3300001,6950001,9000001,18000001,40000001},{0.84895,0.7979,0.6958,0.66517,0.56307,0.4916,0.44055}))</f>
        <v/>
      </c>
      <c r="AA1852" s="22">
        <f>IF(W1852&lt;0,0,CHOOSE(MATCH(W1852,{0,1950001,3300001,6950001,9000001},1),5.105/84.895,10.21/79.79,20.42/69.58,23.483/66.517,33.693/56.307))</f>
        <v/>
      </c>
      <c r="AB1852" s="21">
        <f>IF(C1852&lt;=2000,0,(MIN(C1852,ROUNDDOWN(F1852*0.3,0))-2000)*0.1)</f>
        <v/>
      </c>
      <c r="AC1852" s="21">
        <f>IF(C1852&lt;=2000,0,MIN((C1852-2000)*Y1852,(R1852+S1852)*0.2))</f>
        <v/>
      </c>
      <c r="AD1852" s="21">
        <f>IF(C1852&lt;=2000,0,MIN((C1852-2000)*Z1852,(T1852+U1852)*0.2))</f>
        <v/>
      </c>
      <c r="AE1852" s="21">
        <f>AC1852*AA1852</f>
        <v/>
      </c>
      <c r="AF1852" s="21">
        <f>ROUNDDOWN(R1852,-2)+ROUNDDOWN(S1852,-2)</f>
        <v/>
      </c>
      <c r="AG1852" s="21">
        <f>ROUNDDOWN(MAX(0,R1852-(AB1852+AC1852+AE1852)*0.6),-2)+ROUNDDOWN(MAX(0,S1852-(AB1852+AC1852+AE1852)*0.4),-2)</f>
        <v/>
      </c>
      <c r="AH1852" s="21">
        <f>ROUNDDOWN(MAX(0,T1852-(AB1852+AD1852)*0.6),-2)+ROUNDDOWN(MAX(0,U1852-(AB1852+AD1852)*0.4),-2)</f>
        <v/>
      </c>
      <c r="AI1852" s="21">
        <f>ROUNDDOWN(T1852,-2)+ROUNDDOWN(U1852,-2)</f>
        <v/>
      </c>
      <c r="AJ1852" s="21">
        <f>M1852+AF1852</f>
        <v/>
      </c>
      <c r="AK1852" s="21">
        <f>M1852+AG1852</f>
        <v/>
      </c>
      <c r="AL1852" s="21">
        <f>N1852+AH1852</f>
        <v/>
      </c>
      <c r="AM1852" s="21">
        <f>O1852+AI1852</f>
        <v/>
      </c>
      <c r="AN1852" s="21">
        <f>N1852+AI1852</f>
        <v/>
      </c>
      <c r="AO1852" s="21">
        <f>ROUNDDOWN((R1852+S1852)*0.2/Y1852+2000,0)</f>
        <v/>
      </c>
      <c r="AP1852" s="21">
        <f>ROUNDDOWN((T1852+U1852)*0.2/Z1852+2000,0)</f>
        <v/>
      </c>
      <c r="AQ1852" s="21">
        <f>AL1852-AK1852</f>
        <v/>
      </c>
      <c r="AR1852" s="21">
        <f>AM1852-AK1852</f>
        <v/>
      </c>
      <c r="AS1852" s="21">
        <f>AM1852-AL1852</f>
        <v/>
      </c>
      <c r="AT1852" s="21">
        <f>AK1852+C1852-AJ1852</f>
        <v/>
      </c>
      <c r="AU1852" s="21">
        <f>AL1852+C1852-AM1852</f>
        <v/>
      </c>
      <c r="AV1852" s="21">
        <f>AN1852+C1852-AM1852</f>
        <v/>
      </c>
    </row>
    <row r="1853">
      <c r="A1853" t="inlineStr">
        <is>
          <t>1万円刻み</t>
        </is>
      </c>
      <c r="B1853" s="21">
        <f>'5_1万円刻み'!$A$90</f>
        <v/>
      </c>
      <c r="C1853" s="21">
        <f>AO1853</f>
        <v/>
      </c>
      <c r="D1853" s="21" t="n">
        <v>0</v>
      </c>
      <c r="E1853" s="21">
        <f>ROUND(MIN(B1853/12,650000)*12*0.0915+MIN(B1853/12,1390000)*12*(0.0504+0)+B1853*0.005,0)</f>
        <v/>
      </c>
      <c r="F1853" s="21">
        <f>IF(B1853&lt;741000,0,IF(B1853&lt;2191000,B1853-740000,IF(B1853&lt;2193000,1451000,IF(B1853&lt;2196000,1453000,IF(B1853&lt;2200000,1456000,IF(B1853&lt;3600000,ROUND(ROUNDDOWN(B1853/4,-3)*2.8,0)-80000,IF(B1853&lt;6600000,ROUND(ROUNDDOWN(B1853/4,-3)*3.2,0)-440000,IF(B1853&lt;8500000,ROUNDDOWN(B1853*0.9,0)-1100000,B1853-1950000))))))))</f>
        <v/>
      </c>
      <c r="G1853" s="21">
        <f>IF(F1853&gt;23500000,NA(),IF(F1853&lt;=4890000,1040000,IF(F1853&lt;=6550000,670000,620000)))</f>
        <v/>
      </c>
      <c r="H1853" s="21">
        <f>IF(D1853&lt;=0,0,MAX(0,MIN(2000000,D1853-MIN(100000,ROUNDDOWN(F1853*0.05,0)))))</f>
        <v/>
      </c>
      <c r="I1853" s="21">
        <f>IF(C1853&lt;=2000,0,MIN(C1853,ROUNDDOWN(F1853*0.4,0))-2000)</f>
        <v/>
      </c>
      <c r="J1853" s="21">
        <f>MAX(0,ROUNDDOWN(F1853-E1853-G1853,-3))</f>
        <v/>
      </c>
      <c r="K1853" s="21">
        <f>MAX(0,ROUNDDOWN(F1853-E1853-G1853-H1853-I1853,-3))</f>
        <v/>
      </c>
      <c r="L1853" s="21">
        <f>MAX(0,ROUNDDOWN(F1853-E1853-G1853-H1853,-3))</f>
        <v/>
      </c>
      <c r="M1853" s="21">
        <f>IF(J1853&lt;=0,0,ROUNDDOWN((J1853*LOOKUP(J1853,{0,1950001,3300001,6950001,9000001,18000001,40000001},{0.05,0.1,0.2,0.23,0.33,0.4,0.45})-LOOKUP(J1853,{0,1950001,3300001,6950001,9000001,18000001,40000001},{0,97500,427500,636000,1536000,2796000,4796000}))*1.021,-2))</f>
        <v/>
      </c>
      <c r="N1853" s="21">
        <f>IF(K1853&lt;=0,0,ROUNDDOWN((K1853*LOOKUP(K1853,{0,1950001,3300001,6950001,9000001,18000001,40000001},{0.05,0.1,0.2,0.23,0.33,0.4,0.45})-LOOKUP(K1853,{0,1950001,3300001,6950001,9000001,18000001,40000001},{0,97500,427500,636000,1536000,2796000,4796000}))*1.021,-2))</f>
        <v/>
      </c>
      <c r="O1853" s="21">
        <f>IF(L1853&lt;=0,0,ROUNDDOWN((L1853*LOOKUP(L1853,{0,1950001,3300001,6950001,9000001,18000001,40000001},{0.05,0.1,0.2,0.23,0.33,0.4,0.45})-LOOKUP(L1853,{0,1950001,3300001,6950001,9000001,18000001,40000001},{0,97500,427500,636000,1536000,2796000,4796000}))*1.021,-2))</f>
        <v/>
      </c>
      <c r="P1853" s="21">
        <f>MAX(0,ROUNDDOWN(F1853-E1853-430000,-3))</f>
        <v/>
      </c>
      <c r="Q1853" s="21">
        <f>MAX(0,ROUNDDOWN(F1853-E1853-430000-H1853,-3))</f>
        <v/>
      </c>
      <c r="R1853" s="21">
        <f>IF(F1853&lt;=450000,0,MAX(0,P1853*0.06-MIN(50000,P1853)*0.03))</f>
        <v/>
      </c>
      <c r="S1853" s="21">
        <f>IF(F1853&lt;=450000,0,MAX(0,P1853*0.04-MIN(50000,P1853)*0.02))</f>
        <v/>
      </c>
      <c r="T1853" s="21">
        <f>IF(F1853&lt;=450000,0,MAX(0,Q1853*0.06-MIN(50000,Q1853)*0.03))</f>
        <v/>
      </c>
      <c r="U1853" s="21">
        <f>IF(F1853&lt;=450000,0,MAX(0,Q1853*0.04-MIN(50000,Q1853)*0.02))</f>
        <v/>
      </c>
      <c r="V1853" s="21">
        <f>50000+MAX(0,G1853-480000)</f>
        <v/>
      </c>
      <c r="W1853" s="21">
        <f>P1853-V1853</f>
        <v/>
      </c>
      <c r="X1853" s="21">
        <f>Q1853-V1853</f>
        <v/>
      </c>
      <c r="Y1853" s="22">
        <f>IF(W1853&lt;0,0.9,LOOKUP(W1853,{0,1950001,3300001,6950001,9000001,18000001,40000001},{0.84895,0.7979,0.6958,0.66517,0.56307,0.4916,0.44055}))</f>
        <v/>
      </c>
      <c r="Z1853" s="22">
        <f>IF(X1853&lt;0,0.9,LOOKUP(X1853,{0,1950001,3300001,6950001,9000001,18000001,40000001},{0.84895,0.7979,0.6958,0.66517,0.56307,0.4916,0.44055}))</f>
        <v/>
      </c>
      <c r="AA1853" s="22">
        <f>IF(W1853&lt;0,0,CHOOSE(MATCH(W1853,{0,1950001,3300001,6950001,9000001},1),5.105/84.895,10.21/79.79,20.42/69.58,23.483/66.517,33.693/56.307))</f>
        <v/>
      </c>
      <c r="AB1853" s="21">
        <f>IF(C1853&lt;=2000,0,(MIN(C1853,ROUNDDOWN(F1853*0.3,0))-2000)*0.1)</f>
        <v/>
      </c>
      <c r="AC1853" s="21">
        <f>IF(C1853&lt;=2000,0,MIN((C1853-2000)*Y1853,(R1853+S1853)*0.2))</f>
        <v/>
      </c>
      <c r="AD1853" s="21">
        <f>IF(C1853&lt;=2000,0,MIN((C1853-2000)*Z1853,(T1853+U1853)*0.2))</f>
        <v/>
      </c>
      <c r="AE1853" s="21">
        <f>AC1853*AA1853</f>
        <v/>
      </c>
      <c r="AF1853" s="21">
        <f>ROUNDDOWN(R1853,-2)+ROUNDDOWN(S1853,-2)</f>
        <v/>
      </c>
      <c r="AG1853" s="21">
        <f>ROUNDDOWN(MAX(0,R1853-(AB1853+AC1853+AE1853)*0.6),-2)+ROUNDDOWN(MAX(0,S1853-(AB1853+AC1853+AE1853)*0.4),-2)</f>
        <v/>
      </c>
      <c r="AH1853" s="21">
        <f>ROUNDDOWN(MAX(0,T1853-(AB1853+AD1853)*0.6),-2)+ROUNDDOWN(MAX(0,U1853-(AB1853+AD1853)*0.4),-2)</f>
        <v/>
      </c>
      <c r="AI1853" s="21">
        <f>ROUNDDOWN(T1853,-2)+ROUNDDOWN(U1853,-2)</f>
        <v/>
      </c>
      <c r="AJ1853" s="21">
        <f>M1853+AF1853</f>
        <v/>
      </c>
      <c r="AK1853" s="21">
        <f>M1853+AG1853</f>
        <v/>
      </c>
      <c r="AL1853" s="21">
        <f>N1853+AH1853</f>
        <v/>
      </c>
      <c r="AM1853" s="21">
        <f>O1853+AI1853</f>
        <v/>
      </c>
      <c r="AN1853" s="21">
        <f>N1853+AI1853</f>
        <v/>
      </c>
      <c r="AO1853" s="21">
        <f>ROUNDDOWN((R1853+S1853)*0.2/Y1853+2000,0)</f>
        <v/>
      </c>
      <c r="AP1853" s="21">
        <f>ROUNDDOWN((T1853+U1853)*0.2/Z1853+2000,0)</f>
        <v/>
      </c>
      <c r="AQ1853" s="21">
        <f>AL1853-AK1853</f>
        <v/>
      </c>
      <c r="AR1853" s="21">
        <f>AM1853-AK1853</f>
        <v/>
      </c>
      <c r="AS1853" s="21">
        <f>AM1853-AL1853</f>
        <v/>
      </c>
      <c r="AT1853" s="21">
        <f>AK1853+C1853-AJ1853</f>
        <v/>
      </c>
      <c r="AU1853" s="21">
        <f>AL1853+C1853-AM1853</f>
        <v/>
      </c>
      <c r="AV1853" s="21">
        <f>AN1853+C1853-AM1853</f>
        <v/>
      </c>
    </row>
    <row r="1854">
      <c r="A1854" t="inlineStr">
        <is>
          <t>1万円刻み</t>
        </is>
      </c>
      <c r="B1854" s="21">
        <f>'5_1万円刻み'!$A$91</f>
        <v/>
      </c>
      <c r="C1854" s="21">
        <f>AO1854</f>
        <v/>
      </c>
      <c r="D1854" s="21" t="n">
        <v>0</v>
      </c>
      <c r="E1854" s="21">
        <f>ROUND(MIN(B1854/12,650000)*12*0.0915+MIN(B1854/12,1390000)*12*(0.0504+0)+B1854*0.005,0)</f>
        <v/>
      </c>
      <c r="F1854" s="21">
        <f>IF(B1854&lt;741000,0,IF(B1854&lt;2191000,B1854-740000,IF(B1854&lt;2193000,1451000,IF(B1854&lt;2196000,1453000,IF(B1854&lt;2200000,1456000,IF(B1854&lt;3600000,ROUND(ROUNDDOWN(B1854/4,-3)*2.8,0)-80000,IF(B1854&lt;6600000,ROUND(ROUNDDOWN(B1854/4,-3)*3.2,0)-440000,IF(B1854&lt;8500000,ROUNDDOWN(B1854*0.9,0)-1100000,B1854-1950000))))))))</f>
        <v/>
      </c>
      <c r="G1854" s="21">
        <f>IF(F1854&gt;23500000,NA(),IF(F1854&lt;=4890000,1040000,IF(F1854&lt;=6550000,670000,620000)))</f>
        <v/>
      </c>
      <c r="H1854" s="21">
        <f>IF(D1854&lt;=0,0,MAX(0,MIN(2000000,D1854-MIN(100000,ROUNDDOWN(F1854*0.05,0)))))</f>
        <v/>
      </c>
      <c r="I1854" s="21">
        <f>IF(C1854&lt;=2000,0,MIN(C1854,ROUNDDOWN(F1854*0.4,0))-2000)</f>
        <v/>
      </c>
      <c r="J1854" s="21">
        <f>MAX(0,ROUNDDOWN(F1854-E1854-G1854,-3))</f>
        <v/>
      </c>
      <c r="K1854" s="21">
        <f>MAX(0,ROUNDDOWN(F1854-E1854-G1854-H1854-I1854,-3))</f>
        <v/>
      </c>
      <c r="L1854" s="21">
        <f>MAX(0,ROUNDDOWN(F1854-E1854-G1854-H1854,-3))</f>
        <v/>
      </c>
      <c r="M1854" s="21">
        <f>IF(J1854&lt;=0,0,ROUNDDOWN((J1854*LOOKUP(J1854,{0,1950001,3300001,6950001,9000001,18000001,40000001},{0.05,0.1,0.2,0.23,0.33,0.4,0.45})-LOOKUP(J1854,{0,1950001,3300001,6950001,9000001,18000001,40000001},{0,97500,427500,636000,1536000,2796000,4796000}))*1.021,-2))</f>
        <v/>
      </c>
      <c r="N1854" s="21">
        <f>IF(K1854&lt;=0,0,ROUNDDOWN((K1854*LOOKUP(K1854,{0,1950001,3300001,6950001,9000001,18000001,40000001},{0.05,0.1,0.2,0.23,0.33,0.4,0.45})-LOOKUP(K1854,{0,1950001,3300001,6950001,9000001,18000001,40000001},{0,97500,427500,636000,1536000,2796000,4796000}))*1.021,-2))</f>
        <v/>
      </c>
      <c r="O1854" s="21">
        <f>IF(L1854&lt;=0,0,ROUNDDOWN((L1854*LOOKUP(L1854,{0,1950001,3300001,6950001,9000001,18000001,40000001},{0.05,0.1,0.2,0.23,0.33,0.4,0.45})-LOOKUP(L1854,{0,1950001,3300001,6950001,9000001,18000001,40000001},{0,97500,427500,636000,1536000,2796000,4796000}))*1.021,-2))</f>
        <v/>
      </c>
      <c r="P1854" s="21">
        <f>MAX(0,ROUNDDOWN(F1854-E1854-430000,-3))</f>
        <v/>
      </c>
      <c r="Q1854" s="21">
        <f>MAX(0,ROUNDDOWN(F1854-E1854-430000-H1854,-3))</f>
        <v/>
      </c>
      <c r="R1854" s="21">
        <f>IF(F1854&lt;=450000,0,MAX(0,P1854*0.06-MIN(50000,P1854)*0.03))</f>
        <v/>
      </c>
      <c r="S1854" s="21">
        <f>IF(F1854&lt;=450000,0,MAX(0,P1854*0.04-MIN(50000,P1854)*0.02))</f>
        <v/>
      </c>
      <c r="T1854" s="21">
        <f>IF(F1854&lt;=450000,0,MAX(0,Q1854*0.06-MIN(50000,Q1854)*0.03))</f>
        <v/>
      </c>
      <c r="U1854" s="21">
        <f>IF(F1854&lt;=450000,0,MAX(0,Q1854*0.04-MIN(50000,Q1854)*0.02))</f>
        <v/>
      </c>
      <c r="V1854" s="21">
        <f>50000+MAX(0,G1854-480000)</f>
        <v/>
      </c>
      <c r="W1854" s="21">
        <f>P1854-V1854</f>
        <v/>
      </c>
      <c r="X1854" s="21">
        <f>Q1854-V1854</f>
        <v/>
      </c>
      <c r="Y1854" s="22">
        <f>IF(W1854&lt;0,0.9,LOOKUP(W1854,{0,1950001,3300001,6950001,9000001,18000001,40000001},{0.84895,0.7979,0.6958,0.66517,0.56307,0.4916,0.44055}))</f>
        <v/>
      </c>
      <c r="Z1854" s="22">
        <f>IF(X1854&lt;0,0.9,LOOKUP(X1854,{0,1950001,3300001,6950001,9000001,18000001,40000001},{0.84895,0.7979,0.6958,0.66517,0.56307,0.4916,0.44055}))</f>
        <v/>
      </c>
      <c r="AA1854" s="22">
        <f>IF(W1854&lt;0,0,CHOOSE(MATCH(W1854,{0,1950001,3300001,6950001,9000001},1),5.105/84.895,10.21/79.79,20.42/69.58,23.483/66.517,33.693/56.307))</f>
        <v/>
      </c>
      <c r="AB1854" s="21">
        <f>IF(C1854&lt;=2000,0,(MIN(C1854,ROUNDDOWN(F1854*0.3,0))-2000)*0.1)</f>
        <v/>
      </c>
      <c r="AC1854" s="21">
        <f>IF(C1854&lt;=2000,0,MIN((C1854-2000)*Y1854,(R1854+S1854)*0.2))</f>
        <v/>
      </c>
      <c r="AD1854" s="21">
        <f>IF(C1854&lt;=2000,0,MIN((C1854-2000)*Z1854,(T1854+U1854)*0.2))</f>
        <v/>
      </c>
      <c r="AE1854" s="21">
        <f>AC1854*AA1854</f>
        <v/>
      </c>
      <c r="AF1854" s="21">
        <f>ROUNDDOWN(R1854,-2)+ROUNDDOWN(S1854,-2)</f>
        <v/>
      </c>
      <c r="AG1854" s="21">
        <f>ROUNDDOWN(MAX(0,R1854-(AB1854+AC1854+AE1854)*0.6),-2)+ROUNDDOWN(MAX(0,S1854-(AB1854+AC1854+AE1854)*0.4),-2)</f>
        <v/>
      </c>
      <c r="AH1854" s="21">
        <f>ROUNDDOWN(MAX(0,T1854-(AB1854+AD1854)*0.6),-2)+ROUNDDOWN(MAX(0,U1854-(AB1854+AD1854)*0.4),-2)</f>
        <v/>
      </c>
      <c r="AI1854" s="21">
        <f>ROUNDDOWN(T1854,-2)+ROUNDDOWN(U1854,-2)</f>
        <v/>
      </c>
      <c r="AJ1854" s="21">
        <f>M1854+AF1854</f>
        <v/>
      </c>
      <c r="AK1854" s="21">
        <f>M1854+AG1854</f>
        <v/>
      </c>
      <c r="AL1854" s="21">
        <f>N1854+AH1854</f>
        <v/>
      </c>
      <c r="AM1854" s="21">
        <f>O1854+AI1854</f>
        <v/>
      </c>
      <c r="AN1854" s="21">
        <f>N1854+AI1854</f>
        <v/>
      </c>
      <c r="AO1854" s="21">
        <f>ROUNDDOWN((R1854+S1854)*0.2/Y1854+2000,0)</f>
        <v/>
      </c>
      <c r="AP1854" s="21">
        <f>ROUNDDOWN((T1854+U1854)*0.2/Z1854+2000,0)</f>
        <v/>
      </c>
      <c r="AQ1854" s="21">
        <f>AL1854-AK1854</f>
        <v/>
      </c>
      <c r="AR1854" s="21">
        <f>AM1854-AK1854</f>
        <v/>
      </c>
      <c r="AS1854" s="21">
        <f>AM1854-AL1854</f>
        <v/>
      </c>
      <c r="AT1854" s="21">
        <f>AK1854+C1854-AJ1854</f>
        <v/>
      </c>
      <c r="AU1854" s="21">
        <f>AL1854+C1854-AM1854</f>
        <v/>
      </c>
      <c r="AV1854" s="21">
        <f>AN1854+C1854-AM1854</f>
        <v/>
      </c>
    </row>
    <row r="1855">
      <c r="A1855" t="inlineStr">
        <is>
          <t>1万円刻み</t>
        </is>
      </c>
      <c r="B1855" s="21">
        <f>'5_1万円刻み'!$A$92</f>
        <v/>
      </c>
      <c r="C1855" s="21">
        <f>AO1855</f>
        <v/>
      </c>
      <c r="D1855" s="21" t="n">
        <v>0</v>
      </c>
      <c r="E1855" s="21">
        <f>ROUND(MIN(B1855/12,650000)*12*0.0915+MIN(B1855/12,1390000)*12*(0.0504+0)+B1855*0.005,0)</f>
        <v/>
      </c>
      <c r="F1855" s="21">
        <f>IF(B1855&lt;741000,0,IF(B1855&lt;2191000,B1855-740000,IF(B1855&lt;2193000,1451000,IF(B1855&lt;2196000,1453000,IF(B1855&lt;2200000,1456000,IF(B1855&lt;3600000,ROUND(ROUNDDOWN(B1855/4,-3)*2.8,0)-80000,IF(B1855&lt;6600000,ROUND(ROUNDDOWN(B1855/4,-3)*3.2,0)-440000,IF(B1855&lt;8500000,ROUNDDOWN(B1855*0.9,0)-1100000,B1855-1950000))))))))</f>
        <v/>
      </c>
      <c r="G1855" s="21">
        <f>IF(F1855&gt;23500000,NA(),IF(F1855&lt;=4890000,1040000,IF(F1855&lt;=6550000,670000,620000)))</f>
        <v/>
      </c>
      <c r="H1855" s="21">
        <f>IF(D1855&lt;=0,0,MAX(0,MIN(2000000,D1855-MIN(100000,ROUNDDOWN(F1855*0.05,0)))))</f>
        <v/>
      </c>
      <c r="I1855" s="21">
        <f>IF(C1855&lt;=2000,0,MIN(C1855,ROUNDDOWN(F1855*0.4,0))-2000)</f>
        <v/>
      </c>
      <c r="J1855" s="21">
        <f>MAX(0,ROUNDDOWN(F1855-E1855-G1855,-3))</f>
        <v/>
      </c>
      <c r="K1855" s="21">
        <f>MAX(0,ROUNDDOWN(F1855-E1855-G1855-H1855-I1855,-3))</f>
        <v/>
      </c>
      <c r="L1855" s="21">
        <f>MAX(0,ROUNDDOWN(F1855-E1855-G1855-H1855,-3))</f>
        <v/>
      </c>
      <c r="M1855" s="21">
        <f>IF(J1855&lt;=0,0,ROUNDDOWN((J1855*LOOKUP(J1855,{0,1950001,3300001,6950001,9000001,18000001,40000001},{0.05,0.1,0.2,0.23,0.33,0.4,0.45})-LOOKUP(J1855,{0,1950001,3300001,6950001,9000001,18000001,40000001},{0,97500,427500,636000,1536000,2796000,4796000}))*1.021,-2))</f>
        <v/>
      </c>
      <c r="N1855" s="21">
        <f>IF(K1855&lt;=0,0,ROUNDDOWN((K1855*LOOKUP(K1855,{0,1950001,3300001,6950001,9000001,18000001,40000001},{0.05,0.1,0.2,0.23,0.33,0.4,0.45})-LOOKUP(K1855,{0,1950001,3300001,6950001,9000001,18000001,40000001},{0,97500,427500,636000,1536000,2796000,4796000}))*1.021,-2))</f>
        <v/>
      </c>
      <c r="O1855" s="21">
        <f>IF(L1855&lt;=0,0,ROUNDDOWN((L1855*LOOKUP(L1855,{0,1950001,3300001,6950001,9000001,18000001,40000001},{0.05,0.1,0.2,0.23,0.33,0.4,0.45})-LOOKUP(L1855,{0,1950001,3300001,6950001,9000001,18000001,40000001},{0,97500,427500,636000,1536000,2796000,4796000}))*1.021,-2))</f>
        <v/>
      </c>
      <c r="P1855" s="21">
        <f>MAX(0,ROUNDDOWN(F1855-E1855-430000,-3))</f>
        <v/>
      </c>
      <c r="Q1855" s="21">
        <f>MAX(0,ROUNDDOWN(F1855-E1855-430000-H1855,-3))</f>
        <v/>
      </c>
      <c r="R1855" s="21">
        <f>IF(F1855&lt;=450000,0,MAX(0,P1855*0.06-MIN(50000,P1855)*0.03))</f>
        <v/>
      </c>
      <c r="S1855" s="21">
        <f>IF(F1855&lt;=450000,0,MAX(0,P1855*0.04-MIN(50000,P1855)*0.02))</f>
        <v/>
      </c>
      <c r="T1855" s="21">
        <f>IF(F1855&lt;=450000,0,MAX(0,Q1855*0.06-MIN(50000,Q1855)*0.03))</f>
        <v/>
      </c>
      <c r="U1855" s="21">
        <f>IF(F1855&lt;=450000,0,MAX(0,Q1855*0.04-MIN(50000,Q1855)*0.02))</f>
        <v/>
      </c>
      <c r="V1855" s="21">
        <f>50000+MAX(0,G1855-480000)</f>
        <v/>
      </c>
      <c r="W1855" s="21">
        <f>P1855-V1855</f>
        <v/>
      </c>
      <c r="X1855" s="21">
        <f>Q1855-V1855</f>
        <v/>
      </c>
      <c r="Y1855" s="22">
        <f>IF(W1855&lt;0,0.9,LOOKUP(W1855,{0,1950001,3300001,6950001,9000001,18000001,40000001},{0.84895,0.7979,0.6958,0.66517,0.56307,0.4916,0.44055}))</f>
        <v/>
      </c>
      <c r="Z1855" s="22">
        <f>IF(X1855&lt;0,0.9,LOOKUP(X1855,{0,1950001,3300001,6950001,9000001,18000001,40000001},{0.84895,0.7979,0.6958,0.66517,0.56307,0.4916,0.44055}))</f>
        <v/>
      </c>
      <c r="AA1855" s="22">
        <f>IF(W1855&lt;0,0,CHOOSE(MATCH(W1855,{0,1950001,3300001,6950001,9000001},1),5.105/84.895,10.21/79.79,20.42/69.58,23.483/66.517,33.693/56.307))</f>
        <v/>
      </c>
      <c r="AB1855" s="21">
        <f>IF(C1855&lt;=2000,0,(MIN(C1855,ROUNDDOWN(F1855*0.3,0))-2000)*0.1)</f>
        <v/>
      </c>
      <c r="AC1855" s="21">
        <f>IF(C1855&lt;=2000,0,MIN((C1855-2000)*Y1855,(R1855+S1855)*0.2))</f>
        <v/>
      </c>
      <c r="AD1855" s="21">
        <f>IF(C1855&lt;=2000,0,MIN((C1855-2000)*Z1855,(T1855+U1855)*0.2))</f>
        <v/>
      </c>
      <c r="AE1855" s="21">
        <f>AC1855*AA1855</f>
        <v/>
      </c>
      <c r="AF1855" s="21">
        <f>ROUNDDOWN(R1855,-2)+ROUNDDOWN(S1855,-2)</f>
        <v/>
      </c>
      <c r="AG1855" s="21">
        <f>ROUNDDOWN(MAX(0,R1855-(AB1855+AC1855+AE1855)*0.6),-2)+ROUNDDOWN(MAX(0,S1855-(AB1855+AC1855+AE1855)*0.4),-2)</f>
        <v/>
      </c>
      <c r="AH1855" s="21">
        <f>ROUNDDOWN(MAX(0,T1855-(AB1855+AD1855)*0.6),-2)+ROUNDDOWN(MAX(0,U1855-(AB1855+AD1855)*0.4),-2)</f>
        <v/>
      </c>
      <c r="AI1855" s="21">
        <f>ROUNDDOWN(T1855,-2)+ROUNDDOWN(U1855,-2)</f>
        <v/>
      </c>
      <c r="AJ1855" s="21">
        <f>M1855+AF1855</f>
        <v/>
      </c>
      <c r="AK1855" s="21">
        <f>M1855+AG1855</f>
        <v/>
      </c>
      <c r="AL1855" s="21">
        <f>N1855+AH1855</f>
        <v/>
      </c>
      <c r="AM1855" s="21">
        <f>O1855+AI1855</f>
        <v/>
      </c>
      <c r="AN1855" s="21">
        <f>N1855+AI1855</f>
        <v/>
      </c>
      <c r="AO1855" s="21">
        <f>ROUNDDOWN((R1855+S1855)*0.2/Y1855+2000,0)</f>
        <v/>
      </c>
      <c r="AP1855" s="21">
        <f>ROUNDDOWN((T1855+U1855)*0.2/Z1855+2000,0)</f>
        <v/>
      </c>
      <c r="AQ1855" s="21">
        <f>AL1855-AK1855</f>
        <v/>
      </c>
      <c r="AR1855" s="21">
        <f>AM1855-AK1855</f>
        <v/>
      </c>
      <c r="AS1855" s="21">
        <f>AM1855-AL1855</f>
        <v/>
      </c>
      <c r="AT1855" s="21">
        <f>AK1855+C1855-AJ1855</f>
        <v/>
      </c>
      <c r="AU1855" s="21">
        <f>AL1855+C1855-AM1855</f>
        <v/>
      </c>
      <c r="AV1855" s="21">
        <f>AN1855+C1855-AM1855</f>
        <v/>
      </c>
    </row>
    <row r="1856">
      <c r="A1856" t="inlineStr">
        <is>
          <t>1万円刻み</t>
        </is>
      </c>
      <c r="B1856" s="21">
        <f>'5_1万円刻み'!$A$93</f>
        <v/>
      </c>
      <c r="C1856" s="21">
        <f>AO1856</f>
        <v/>
      </c>
      <c r="D1856" s="21" t="n">
        <v>0</v>
      </c>
      <c r="E1856" s="21">
        <f>ROUND(MIN(B1856/12,650000)*12*0.0915+MIN(B1856/12,1390000)*12*(0.0504+0)+B1856*0.005,0)</f>
        <v/>
      </c>
      <c r="F1856" s="21">
        <f>IF(B1856&lt;741000,0,IF(B1856&lt;2191000,B1856-740000,IF(B1856&lt;2193000,1451000,IF(B1856&lt;2196000,1453000,IF(B1856&lt;2200000,1456000,IF(B1856&lt;3600000,ROUND(ROUNDDOWN(B1856/4,-3)*2.8,0)-80000,IF(B1856&lt;6600000,ROUND(ROUNDDOWN(B1856/4,-3)*3.2,0)-440000,IF(B1856&lt;8500000,ROUNDDOWN(B1856*0.9,0)-1100000,B1856-1950000))))))))</f>
        <v/>
      </c>
      <c r="G1856" s="21">
        <f>IF(F1856&gt;23500000,NA(),IF(F1856&lt;=4890000,1040000,IF(F1856&lt;=6550000,670000,620000)))</f>
        <v/>
      </c>
      <c r="H1856" s="21">
        <f>IF(D1856&lt;=0,0,MAX(0,MIN(2000000,D1856-MIN(100000,ROUNDDOWN(F1856*0.05,0)))))</f>
        <v/>
      </c>
      <c r="I1856" s="21">
        <f>IF(C1856&lt;=2000,0,MIN(C1856,ROUNDDOWN(F1856*0.4,0))-2000)</f>
        <v/>
      </c>
      <c r="J1856" s="21">
        <f>MAX(0,ROUNDDOWN(F1856-E1856-G1856,-3))</f>
        <v/>
      </c>
      <c r="K1856" s="21">
        <f>MAX(0,ROUNDDOWN(F1856-E1856-G1856-H1856-I1856,-3))</f>
        <v/>
      </c>
      <c r="L1856" s="21">
        <f>MAX(0,ROUNDDOWN(F1856-E1856-G1856-H1856,-3))</f>
        <v/>
      </c>
      <c r="M1856" s="21">
        <f>IF(J1856&lt;=0,0,ROUNDDOWN((J1856*LOOKUP(J1856,{0,1950001,3300001,6950001,9000001,18000001,40000001},{0.05,0.1,0.2,0.23,0.33,0.4,0.45})-LOOKUP(J1856,{0,1950001,3300001,6950001,9000001,18000001,40000001},{0,97500,427500,636000,1536000,2796000,4796000}))*1.021,-2))</f>
        <v/>
      </c>
      <c r="N1856" s="21">
        <f>IF(K1856&lt;=0,0,ROUNDDOWN((K1856*LOOKUP(K1856,{0,1950001,3300001,6950001,9000001,18000001,40000001},{0.05,0.1,0.2,0.23,0.33,0.4,0.45})-LOOKUP(K1856,{0,1950001,3300001,6950001,9000001,18000001,40000001},{0,97500,427500,636000,1536000,2796000,4796000}))*1.021,-2))</f>
        <v/>
      </c>
      <c r="O1856" s="21">
        <f>IF(L1856&lt;=0,0,ROUNDDOWN((L1856*LOOKUP(L1856,{0,1950001,3300001,6950001,9000001,18000001,40000001},{0.05,0.1,0.2,0.23,0.33,0.4,0.45})-LOOKUP(L1856,{0,1950001,3300001,6950001,9000001,18000001,40000001},{0,97500,427500,636000,1536000,2796000,4796000}))*1.021,-2))</f>
        <v/>
      </c>
      <c r="P1856" s="21">
        <f>MAX(0,ROUNDDOWN(F1856-E1856-430000,-3))</f>
        <v/>
      </c>
      <c r="Q1856" s="21">
        <f>MAX(0,ROUNDDOWN(F1856-E1856-430000-H1856,-3))</f>
        <v/>
      </c>
      <c r="R1856" s="21">
        <f>IF(F1856&lt;=450000,0,MAX(0,P1856*0.06-MIN(50000,P1856)*0.03))</f>
        <v/>
      </c>
      <c r="S1856" s="21">
        <f>IF(F1856&lt;=450000,0,MAX(0,P1856*0.04-MIN(50000,P1856)*0.02))</f>
        <v/>
      </c>
      <c r="T1856" s="21">
        <f>IF(F1856&lt;=450000,0,MAX(0,Q1856*0.06-MIN(50000,Q1856)*0.03))</f>
        <v/>
      </c>
      <c r="U1856" s="21">
        <f>IF(F1856&lt;=450000,0,MAX(0,Q1856*0.04-MIN(50000,Q1856)*0.02))</f>
        <v/>
      </c>
      <c r="V1856" s="21">
        <f>50000+MAX(0,G1856-480000)</f>
        <v/>
      </c>
      <c r="W1856" s="21">
        <f>P1856-V1856</f>
        <v/>
      </c>
      <c r="X1856" s="21">
        <f>Q1856-V1856</f>
        <v/>
      </c>
      <c r="Y1856" s="22">
        <f>IF(W1856&lt;0,0.9,LOOKUP(W1856,{0,1950001,3300001,6950001,9000001,18000001,40000001},{0.84895,0.7979,0.6958,0.66517,0.56307,0.4916,0.44055}))</f>
        <v/>
      </c>
      <c r="Z1856" s="22">
        <f>IF(X1856&lt;0,0.9,LOOKUP(X1856,{0,1950001,3300001,6950001,9000001,18000001,40000001},{0.84895,0.7979,0.6958,0.66517,0.56307,0.4916,0.44055}))</f>
        <v/>
      </c>
      <c r="AA1856" s="22">
        <f>IF(W1856&lt;0,0,CHOOSE(MATCH(W1856,{0,1950001,3300001,6950001,9000001},1),5.105/84.895,10.21/79.79,20.42/69.58,23.483/66.517,33.693/56.307))</f>
        <v/>
      </c>
      <c r="AB1856" s="21">
        <f>IF(C1856&lt;=2000,0,(MIN(C1856,ROUNDDOWN(F1856*0.3,0))-2000)*0.1)</f>
        <v/>
      </c>
      <c r="AC1856" s="21">
        <f>IF(C1856&lt;=2000,0,MIN((C1856-2000)*Y1856,(R1856+S1856)*0.2))</f>
        <v/>
      </c>
      <c r="AD1856" s="21">
        <f>IF(C1856&lt;=2000,0,MIN((C1856-2000)*Z1856,(T1856+U1856)*0.2))</f>
        <v/>
      </c>
      <c r="AE1856" s="21">
        <f>AC1856*AA1856</f>
        <v/>
      </c>
      <c r="AF1856" s="21">
        <f>ROUNDDOWN(R1856,-2)+ROUNDDOWN(S1856,-2)</f>
        <v/>
      </c>
      <c r="AG1856" s="21">
        <f>ROUNDDOWN(MAX(0,R1856-(AB1856+AC1856+AE1856)*0.6),-2)+ROUNDDOWN(MAX(0,S1856-(AB1856+AC1856+AE1856)*0.4),-2)</f>
        <v/>
      </c>
      <c r="AH1856" s="21">
        <f>ROUNDDOWN(MAX(0,T1856-(AB1856+AD1856)*0.6),-2)+ROUNDDOWN(MAX(0,U1856-(AB1856+AD1856)*0.4),-2)</f>
        <v/>
      </c>
      <c r="AI1856" s="21">
        <f>ROUNDDOWN(T1856,-2)+ROUNDDOWN(U1856,-2)</f>
        <v/>
      </c>
      <c r="AJ1856" s="21">
        <f>M1856+AF1856</f>
        <v/>
      </c>
      <c r="AK1856" s="21">
        <f>M1856+AG1856</f>
        <v/>
      </c>
      <c r="AL1856" s="21">
        <f>N1856+AH1856</f>
        <v/>
      </c>
      <c r="AM1856" s="21">
        <f>O1856+AI1856</f>
        <v/>
      </c>
      <c r="AN1856" s="21">
        <f>N1856+AI1856</f>
        <v/>
      </c>
      <c r="AO1856" s="21">
        <f>ROUNDDOWN((R1856+S1856)*0.2/Y1856+2000,0)</f>
        <v/>
      </c>
      <c r="AP1856" s="21">
        <f>ROUNDDOWN((T1856+U1856)*0.2/Z1856+2000,0)</f>
        <v/>
      </c>
      <c r="AQ1856" s="21">
        <f>AL1856-AK1856</f>
        <v/>
      </c>
      <c r="AR1856" s="21">
        <f>AM1856-AK1856</f>
        <v/>
      </c>
      <c r="AS1856" s="21">
        <f>AM1856-AL1856</f>
        <v/>
      </c>
      <c r="AT1856" s="21">
        <f>AK1856+C1856-AJ1856</f>
        <v/>
      </c>
      <c r="AU1856" s="21">
        <f>AL1856+C1856-AM1856</f>
        <v/>
      </c>
      <c r="AV1856" s="21">
        <f>AN1856+C1856-AM1856</f>
        <v/>
      </c>
    </row>
    <row r="1857">
      <c r="A1857" t="inlineStr">
        <is>
          <t>1万円刻み</t>
        </is>
      </c>
      <c r="B1857" s="21">
        <f>'5_1万円刻み'!$A$94</f>
        <v/>
      </c>
      <c r="C1857" s="21">
        <f>AO1857</f>
        <v/>
      </c>
      <c r="D1857" s="21" t="n">
        <v>0</v>
      </c>
      <c r="E1857" s="21">
        <f>ROUND(MIN(B1857/12,650000)*12*0.0915+MIN(B1857/12,1390000)*12*(0.0504+0)+B1857*0.005,0)</f>
        <v/>
      </c>
      <c r="F1857" s="21">
        <f>IF(B1857&lt;741000,0,IF(B1857&lt;2191000,B1857-740000,IF(B1857&lt;2193000,1451000,IF(B1857&lt;2196000,1453000,IF(B1857&lt;2200000,1456000,IF(B1857&lt;3600000,ROUND(ROUNDDOWN(B1857/4,-3)*2.8,0)-80000,IF(B1857&lt;6600000,ROUND(ROUNDDOWN(B1857/4,-3)*3.2,0)-440000,IF(B1857&lt;8500000,ROUNDDOWN(B1857*0.9,0)-1100000,B1857-1950000))))))))</f>
        <v/>
      </c>
      <c r="G1857" s="21">
        <f>IF(F1857&gt;23500000,NA(),IF(F1857&lt;=4890000,1040000,IF(F1857&lt;=6550000,670000,620000)))</f>
        <v/>
      </c>
      <c r="H1857" s="21">
        <f>IF(D1857&lt;=0,0,MAX(0,MIN(2000000,D1857-MIN(100000,ROUNDDOWN(F1857*0.05,0)))))</f>
        <v/>
      </c>
      <c r="I1857" s="21">
        <f>IF(C1857&lt;=2000,0,MIN(C1857,ROUNDDOWN(F1857*0.4,0))-2000)</f>
        <v/>
      </c>
      <c r="J1857" s="21">
        <f>MAX(0,ROUNDDOWN(F1857-E1857-G1857,-3))</f>
        <v/>
      </c>
      <c r="K1857" s="21">
        <f>MAX(0,ROUNDDOWN(F1857-E1857-G1857-H1857-I1857,-3))</f>
        <v/>
      </c>
      <c r="L1857" s="21">
        <f>MAX(0,ROUNDDOWN(F1857-E1857-G1857-H1857,-3))</f>
        <v/>
      </c>
      <c r="M1857" s="21">
        <f>IF(J1857&lt;=0,0,ROUNDDOWN((J1857*LOOKUP(J1857,{0,1950001,3300001,6950001,9000001,18000001,40000001},{0.05,0.1,0.2,0.23,0.33,0.4,0.45})-LOOKUP(J1857,{0,1950001,3300001,6950001,9000001,18000001,40000001},{0,97500,427500,636000,1536000,2796000,4796000}))*1.021,-2))</f>
        <v/>
      </c>
      <c r="N1857" s="21">
        <f>IF(K1857&lt;=0,0,ROUNDDOWN((K1857*LOOKUP(K1857,{0,1950001,3300001,6950001,9000001,18000001,40000001},{0.05,0.1,0.2,0.23,0.33,0.4,0.45})-LOOKUP(K1857,{0,1950001,3300001,6950001,9000001,18000001,40000001},{0,97500,427500,636000,1536000,2796000,4796000}))*1.021,-2))</f>
        <v/>
      </c>
      <c r="O1857" s="21">
        <f>IF(L1857&lt;=0,0,ROUNDDOWN((L1857*LOOKUP(L1857,{0,1950001,3300001,6950001,9000001,18000001,40000001},{0.05,0.1,0.2,0.23,0.33,0.4,0.45})-LOOKUP(L1857,{0,1950001,3300001,6950001,9000001,18000001,40000001},{0,97500,427500,636000,1536000,2796000,4796000}))*1.021,-2))</f>
        <v/>
      </c>
      <c r="P1857" s="21">
        <f>MAX(0,ROUNDDOWN(F1857-E1857-430000,-3))</f>
        <v/>
      </c>
      <c r="Q1857" s="21">
        <f>MAX(0,ROUNDDOWN(F1857-E1857-430000-H1857,-3))</f>
        <v/>
      </c>
      <c r="R1857" s="21">
        <f>IF(F1857&lt;=450000,0,MAX(0,P1857*0.06-MIN(50000,P1857)*0.03))</f>
        <v/>
      </c>
      <c r="S1857" s="21">
        <f>IF(F1857&lt;=450000,0,MAX(0,P1857*0.04-MIN(50000,P1857)*0.02))</f>
        <v/>
      </c>
      <c r="T1857" s="21">
        <f>IF(F1857&lt;=450000,0,MAX(0,Q1857*0.06-MIN(50000,Q1857)*0.03))</f>
        <v/>
      </c>
      <c r="U1857" s="21">
        <f>IF(F1857&lt;=450000,0,MAX(0,Q1857*0.04-MIN(50000,Q1857)*0.02))</f>
        <v/>
      </c>
      <c r="V1857" s="21">
        <f>50000+MAX(0,G1857-480000)</f>
        <v/>
      </c>
      <c r="W1857" s="21">
        <f>P1857-V1857</f>
        <v/>
      </c>
      <c r="X1857" s="21">
        <f>Q1857-V1857</f>
        <v/>
      </c>
      <c r="Y1857" s="22">
        <f>IF(W1857&lt;0,0.9,LOOKUP(W1857,{0,1950001,3300001,6950001,9000001,18000001,40000001},{0.84895,0.7979,0.6958,0.66517,0.56307,0.4916,0.44055}))</f>
        <v/>
      </c>
      <c r="Z1857" s="22">
        <f>IF(X1857&lt;0,0.9,LOOKUP(X1857,{0,1950001,3300001,6950001,9000001,18000001,40000001},{0.84895,0.7979,0.6958,0.66517,0.56307,0.4916,0.44055}))</f>
        <v/>
      </c>
      <c r="AA1857" s="22">
        <f>IF(W1857&lt;0,0,CHOOSE(MATCH(W1857,{0,1950001,3300001,6950001,9000001},1),5.105/84.895,10.21/79.79,20.42/69.58,23.483/66.517,33.693/56.307))</f>
        <v/>
      </c>
      <c r="AB1857" s="21">
        <f>IF(C1857&lt;=2000,0,(MIN(C1857,ROUNDDOWN(F1857*0.3,0))-2000)*0.1)</f>
        <v/>
      </c>
      <c r="AC1857" s="21">
        <f>IF(C1857&lt;=2000,0,MIN((C1857-2000)*Y1857,(R1857+S1857)*0.2))</f>
        <v/>
      </c>
      <c r="AD1857" s="21">
        <f>IF(C1857&lt;=2000,0,MIN((C1857-2000)*Z1857,(T1857+U1857)*0.2))</f>
        <v/>
      </c>
      <c r="AE1857" s="21">
        <f>AC1857*AA1857</f>
        <v/>
      </c>
      <c r="AF1857" s="21">
        <f>ROUNDDOWN(R1857,-2)+ROUNDDOWN(S1857,-2)</f>
        <v/>
      </c>
      <c r="AG1857" s="21">
        <f>ROUNDDOWN(MAX(0,R1857-(AB1857+AC1857+AE1857)*0.6),-2)+ROUNDDOWN(MAX(0,S1857-(AB1857+AC1857+AE1857)*0.4),-2)</f>
        <v/>
      </c>
      <c r="AH1857" s="21">
        <f>ROUNDDOWN(MAX(0,T1857-(AB1857+AD1857)*0.6),-2)+ROUNDDOWN(MAX(0,U1857-(AB1857+AD1857)*0.4),-2)</f>
        <v/>
      </c>
      <c r="AI1857" s="21">
        <f>ROUNDDOWN(T1857,-2)+ROUNDDOWN(U1857,-2)</f>
        <v/>
      </c>
      <c r="AJ1857" s="21">
        <f>M1857+AF1857</f>
        <v/>
      </c>
      <c r="AK1857" s="21">
        <f>M1857+AG1857</f>
        <v/>
      </c>
      <c r="AL1857" s="21">
        <f>N1857+AH1857</f>
        <v/>
      </c>
      <c r="AM1857" s="21">
        <f>O1857+AI1857</f>
        <v/>
      </c>
      <c r="AN1857" s="21">
        <f>N1857+AI1857</f>
        <v/>
      </c>
      <c r="AO1857" s="21">
        <f>ROUNDDOWN((R1857+S1857)*0.2/Y1857+2000,0)</f>
        <v/>
      </c>
      <c r="AP1857" s="21">
        <f>ROUNDDOWN((T1857+U1857)*0.2/Z1857+2000,0)</f>
        <v/>
      </c>
      <c r="AQ1857" s="21">
        <f>AL1857-AK1857</f>
        <v/>
      </c>
      <c r="AR1857" s="21">
        <f>AM1857-AK1857</f>
        <v/>
      </c>
      <c r="AS1857" s="21">
        <f>AM1857-AL1857</f>
        <v/>
      </c>
      <c r="AT1857" s="21">
        <f>AK1857+C1857-AJ1857</f>
        <v/>
      </c>
      <c r="AU1857" s="21">
        <f>AL1857+C1857-AM1857</f>
        <v/>
      </c>
      <c r="AV1857" s="21">
        <f>AN1857+C1857-AM1857</f>
        <v/>
      </c>
    </row>
    <row r="1858">
      <c r="A1858" t="inlineStr">
        <is>
          <t>1万円刻み</t>
        </is>
      </c>
      <c r="B1858" s="21">
        <f>'5_1万円刻み'!$A$95</f>
        <v/>
      </c>
      <c r="C1858" s="21">
        <f>AO1858</f>
        <v/>
      </c>
      <c r="D1858" s="21" t="n">
        <v>0</v>
      </c>
      <c r="E1858" s="21">
        <f>ROUND(MIN(B1858/12,650000)*12*0.0915+MIN(B1858/12,1390000)*12*(0.0504+0)+B1858*0.005,0)</f>
        <v/>
      </c>
      <c r="F1858" s="21">
        <f>IF(B1858&lt;741000,0,IF(B1858&lt;2191000,B1858-740000,IF(B1858&lt;2193000,1451000,IF(B1858&lt;2196000,1453000,IF(B1858&lt;2200000,1456000,IF(B1858&lt;3600000,ROUND(ROUNDDOWN(B1858/4,-3)*2.8,0)-80000,IF(B1858&lt;6600000,ROUND(ROUNDDOWN(B1858/4,-3)*3.2,0)-440000,IF(B1858&lt;8500000,ROUNDDOWN(B1858*0.9,0)-1100000,B1858-1950000))))))))</f>
        <v/>
      </c>
      <c r="G1858" s="21">
        <f>IF(F1858&gt;23500000,NA(),IF(F1858&lt;=4890000,1040000,IF(F1858&lt;=6550000,670000,620000)))</f>
        <v/>
      </c>
      <c r="H1858" s="21">
        <f>IF(D1858&lt;=0,0,MAX(0,MIN(2000000,D1858-MIN(100000,ROUNDDOWN(F1858*0.05,0)))))</f>
        <v/>
      </c>
      <c r="I1858" s="21">
        <f>IF(C1858&lt;=2000,0,MIN(C1858,ROUNDDOWN(F1858*0.4,0))-2000)</f>
        <v/>
      </c>
      <c r="J1858" s="21">
        <f>MAX(0,ROUNDDOWN(F1858-E1858-G1858,-3))</f>
        <v/>
      </c>
      <c r="K1858" s="21">
        <f>MAX(0,ROUNDDOWN(F1858-E1858-G1858-H1858-I1858,-3))</f>
        <v/>
      </c>
      <c r="L1858" s="21">
        <f>MAX(0,ROUNDDOWN(F1858-E1858-G1858-H1858,-3))</f>
        <v/>
      </c>
      <c r="M1858" s="21">
        <f>IF(J1858&lt;=0,0,ROUNDDOWN((J1858*LOOKUP(J1858,{0,1950001,3300001,6950001,9000001,18000001,40000001},{0.05,0.1,0.2,0.23,0.33,0.4,0.45})-LOOKUP(J1858,{0,1950001,3300001,6950001,9000001,18000001,40000001},{0,97500,427500,636000,1536000,2796000,4796000}))*1.021,-2))</f>
        <v/>
      </c>
      <c r="N1858" s="21">
        <f>IF(K1858&lt;=0,0,ROUNDDOWN((K1858*LOOKUP(K1858,{0,1950001,3300001,6950001,9000001,18000001,40000001},{0.05,0.1,0.2,0.23,0.33,0.4,0.45})-LOOKUP(K1858,{0,1950001,3300001,6950001,9000001,18000001,40000001},{0,97500,427500,636000,1536000,2796000,4796000}))*1.021,-2))</f>
        <v/>
      </c>
      <c r="O1858" s="21">
        <f>IF(L1858&lt;=0,0,ROUNDDOWN((L1858*LOOKUP(L1858,{0,1950001,3300001,6950001,9000001,18000001,40000001},{0.05,0.1,0.2,0.23,0.33,0.4,0.45})-LOOKUP(L1858,{0,1950001,3300001,6950001,9000001,18000001,40000001},{0,97500,427500,636000,1536000,2796000,4796000}))*1.021,-2))</f>
        <v/>
      </c>
      <c r="P1858" s="21">
        <f>MAX(0,ROUNDDOWN(F1858-E1858-430000,-3))</f>
        <v/>
      </c>
      <c r="Q1858" s="21">
        <f>MAX(0,ROUNDDOWN(F1858-E1858-430000-H1858,-3))</f>
        <v/>
      </c>
      <c r="R1858" s="21">
        <f>IF(F1858&lt;=450000,0,MAX(0,P1858*0.06-MIN(50000,P1858)*0.03))</f>
        <v/>
      </c>
      <c r="S1858" s="21">
        <f>IF(F1858&lt;=450000,0,MAX(0,P1858*0.04-MIN(50000,P1858)*0.02))</f>
        <v/>
      </c>
      <c r="T1858" s="21">
        <f>IF(F1858&lt;=450000,0,MAX(0,Q1858*0.06-MIN(50000,Q1858)*0.03))</f>
        <v/>
      </c>
      <c r="U1858" s="21">
        <f>IF(F1858&lt;=450000,0,MAX(0,Q1858*0.04-MIN(50000,Q1858)*0.02))</f>
        <v/>
      </c>
      <c r="V1858" s="21">
        <f>50000+MAX(0,G1858-480000)</f>
        <v/>
      </c>
      <c r="W1858" s="21">
        <f>P1858-V1858</f>
        <v/>
      </c>
      <c r="X1858" s="21">
        <f>Q1858-V1858</f>
        <v/>
      </c>
      <c r="Y1858" s="22">
        <f>IF(W1858&lt;0,0.9,LOOKUP(W1858,{0,1950001,3300001,6950001,9000001,18000001,40000001},{0.84895,0.7979,0.6958,0.66517,0.56307,0.4916,0.44055}))</f>
        <v/>
      </c>
      <c r="Z1858" s="22">
        <f>IF(X1858&lt;0,0.9,LOOKUP(X1858,{0,1950001,3300001,6950001,9000001,18000001,40000001},{0.84895,0.7979,0.6958,0.66517,0.56307,0.4916,0.44055}))</f>
        <v/>
      </c>
      <c r="AA1858" s="22">
        <f>IF(W1858&lt;0,0,CHOOSE(MATCH(W1858,{0,1950001,3300001,6950001,9000001},1),5.105/84.895,10.21/79.79,20.42/69.58,23.483/66.517,33.693/56.307))</f>
        <v/>
      </c>
      <c r="AB1858" s="21">
        <f>IF(C1858&lt;=2000,0,(MIN(C1858,ROUNDDOWN(F1858*0.3,0))-2000)*0.1)</f>
        <v/>
      </c>
      <c r="AC1858" s="21">
        <f>IF(C1858&lt;=2000,0,MIN((C1858-2000)*Y1858,(R1858+S1858)*0.2))</f>
        <v/>
      </c>
      <c r="AD1858" s="21">
        <f>IF(C1858&lt;=2000,0,MIN((C1858-2000)*Z1858,(T1858+U1858)*0.2))</f>
        <v/>
      </c>
      <c r="AE1858" s="21">
        <f>AC1858*AA1858</f>
        <v/>
      </c>
      <c r="AF1858" s="21">
        <f>ROUNDDOWN(R1858,-2)+ROUNDDOWN(S1858,-2)</f>
        <v/>
      </c>
      <c r="AG1858" s="21">
        <f>ROUNDDOWN(MAX(0,R1858-(AB1858+AC1858+AE1858)*0.6),-2)+ROUNDDOWN(MAX(0,S1858-(AB1858+AC1858+AE1858)*0.4),-2)</f>
        <v/>
      </c>
      <c r="AH1858" s="21">
        <f>ROUNDDOWN(MAX(0,T1858-(AB1858+AD1858)*0.6),-2)+ROUNDDOWN(MAX(0,U1858-(AB1858+AD1858)*0.4),-2)</f>
        <v/>
      </c>
      <c r="AI1858" s="21">
        <f>ROUNDDOWN(T1858,-2)+ROUNDDOWN(U1858,-2)</f>
        <v/>
      </c>
      <c r="AJ1858" s="21">
        <f>M1858+AF1858</f>
        <v/>
      </c>
      <c r="AK1858" s="21">
        <f>M1858+AG1858</f>
        <v/>
      </c>
      <c r="AL1858" s="21">
        <f>N1858+AH1858</f>
        <v/>
      </c>
      <c r="AM1858" s="21">
        <f>O1858+AI1858</f>
        <v/>
      </c>
      <c r="AN1858" s="21">
        <f>N1858+AI1858</f>
        <v/>
      </c>
      <c r="AO1858" s="21">
        <f>ROUNDDOWN((R1858+S1858)*0.2/Y1858+2000,0)</f>
        <v/>
      </c>
      <c r="AP1858" s="21">
        <f>ROUNDDOWN((T1858+U1858)*0.2/Z1858+2000,0)</f>
        <v/>
      </c>
      <c r="AQ1858" s="21">
        <f>AL1858-AK1858</f>
        <v/>
      </c>
      <c r="AR1858" s="21">
        <f>AM1858-AK1858</f>
        <v/>
      </c>
      <c r="AS1858" s="21">
        <f>AM1858-AL1858</f>
        <v/>
      </c>
      <c r="AT1858" s="21">
        <f>AK1858+C1858-AJ1858</f>
        <v/>
      </c>
      <c r="AU1858" s="21">
        <f>AL1858+C1858-AM1858</f>
        <v/>
      </c>
      <c r="AV1858" s="21">
        <f>AN1858+C1858-AM1858</f>
        <v/>
      </c>
    </row>
    <row r="1859">
      <c r="A1859" t="inlineStr">
        <is>
          <t>1万円刻み</t>
        </is>
      </c>
      <c r="B1859" s="21">
        <f>'5_1万円刻み'!$A$96</f>
        <v/>
      </c>
      <c r="C1859" s="21">
        <f>AO1859</f>
        <v/>
      </c>
      <c r="D1859" s="21" t="n">
        <v>0</v>
      </c>
      <c r="E1859" s="21">
        <f>ROUND(MIN(B1859/12,650000)*12*0.0915+MIN(B1859/12,1390000)*12*(0.0504+0)+B1859*0.005,0)</f>
        <v/>
      </c>
      <c r="F1859" s="21">
        <f>IF(B1859&lt;741000,0,IF(B1859&lt;2191000,B1859-740000,IF(B1859&lt;2193000,1451000,IF(B1859&lt;2196000,1453000,IF(B1859&lt;2200000,1456000,IF(B1859&lt;3600000,ROUND(ROUNDDOWN(B1859/4,-3)*2.8,0)-80000,IF(B1859&lt;6600000,ROUND(ROUNDDOWN(B1859/4,-3)*3.2,0)-440000,IF(B1859&lt;8500000,ROUNDDOWN(B1859*0.9,0)-1100000,B1859-1950000))))))))</f>
        <v/>
      </c>
      <c r="G1859" s="21">
        <f>IF(F1859&gt;23500000,NA(),IF(F1859&lt;=4890000,1040000,IF(F1859&lt;=6550000,670000,620000)))</f>
        <v/>
      </c>
      <c r="H1859" s="21">
        <f>IF(D1859&lt;=0,0,MAX(0,MIN(2000000,D1859-MIN(100000,ROUNDDOWN(F1859*0.05,0)))))</f>
        <v/>
      </c>
      <c r="I1859" s="21">
        <f>IF(C1859&lt;=2000,0,MIN(C1859,ROUNDDOWN(F1859*0.4,0))-2000)</f>
        <v/>
      </c>
      <c r="J1859" s="21">
        <f>MAX(0,ROUNDDOWN(F1859-E1859-G1859,-3))</f>
        <v/>
      </c>
      <c r="K1859" s="21">
        <f>MAX(0,ROUNDDOWN(F1859-E1859-G1859-H1859-I1859,-3))</f>
        <v/>
      </c>
      <c r="L1859" s="21">
        <f>MAX(0,ROUNDDOWN(F1859-E1859-G1859-H1859,-3))</f>
        <v/>
      </c>
      <c r="M1859" s="21">
        <f>IF(J1859&lt;=0,0,ROUNDDOWN((J1859*LOOKUP(J1859,{0,1950001,3300001,6950001,9000001,18000001,40000001},{0.05,0.1,0.2,0.23,0.33,0.4,0.45})-LOOKUP(J1859,{0,1950001,3300001,6950001,9000001,18000001,40000001},{0,97500,427500,636000,1536000,2796000,4796000}))*1.021,-2))</f>
        <v/>
      </c>
      <c r="N1859" s="21">
        <f>IF(K1859&lt;=0,0,ROUNDDOWN((K1859*LOOKUP(K1859,{0,1950001,3300001,6950001,9000001,18000001,40000001},{0.05,0.1,0.2,0.23,0.33,0.4,0.45})-LOOKUP(K1859,{0,1950001,3300001,6950001,9000001,18000001,40000001},{0,97500,427500,636000,1536000,2796000,4796000}))*1.021,-2))</f>
        <v/>
      </c>
      <c r="O1859" s="21">
        <f>IF(L1859&lt;=0,0,ROUNDDOWN((L1859*LOOKUP(L1859,{0,1950001,3300001,6950001,9000001,18000001,40000001},{0.05,0.1,0.2,0.23,0.33,0.4,0.45})-LOOKUP(L1859,{0,1950001,3300001,6950001,9000001,18000001,40000001},{0,97500,427500,636000,1536000,2796000,4796000}))*1.021,-2))</f>
        <v/>
      </c>
      <c r="P1859" s="21">
        <f>MAX(0,ROUNDDOWN(F1859-E1859-430000,-3))</f>
        <v/>
      </c>
      <c r="Q1859" s="21">
        <f>MAX(0,ROUNDDOWN(F1859-E1859-430000-H1859,-3))</f>
        <v/>
      </c>
      <c r="R1859" s="21">
        <f>IF(F1859&lt;=450000,0,MAX(0,P1859*0.06-MIN(50000,P1859)*0.03))</f>
        <v/>
      </c>
      <c r="S1859" s="21">
        <f>IF(F1859&lt;=450000,0,MAX(0,P1859*0.04-MIN(50000,P1859)*0.02))</f>
        <v/>
      </c>
      <c r="T1859" s="21">
        <f>IF(F1859&lt;=450000,0,MAX(0,Q1859*0.06-MIN(50000,Q1859)*0.03))</f>
        <v/>
      </c>
      <c r="U1859" s="21">
        <f>IF(F1859&lt;=450000,0,MAX(0,Q1859*0.04-MIN(50000,Q1859)*0.02))</f>
        <v/>
      </c>
      <c r="V1859" s="21">
        <f>50000+MAX(0,G1859-480000)</f>
        <v/>
      </c>
      <c r="W1859" s="21">
        <f>P1859-V1859</f>
        <v/>
      </c>
      <c r="X1859" s="21">
        <f>Q1859-V1859</f>
        <v/>
      </c>
      <c r="Y1859" s="22">
        <f>IF(W1859&lt;0,0.9,LOOKUP(W1859,{0,1950001,3300001,6950001,9000001,18000001,40000001},{0.84895,0.7979,0.6958,0.66517,0.56307,0.4916,0.44055}))</f>
        <v/>
      </c>
      <c r="Z1859" s="22">
        <f>IF(X1859&lt;0,0.9,LOOKUP(X1859,{0,1950001,3300001,6950001,9000001,18000001,40000001},{0.84895,0.7979,0.6958,0.66517,0.56307,0.4916,0.44055}))</f>
        <v/>
      </c>
      <c r="AA1859" s="22">
        <f>IF(W1859&lt;0,0,CHOOSE(MATCH(W1859,{0,1950001,3300001,6950001,9000001},1),5.105/84.895,10.21/79.79,20.42/69.58,23.483/66.517,33.693/56.307))</f>
        <v/>
      </c>
      <c r="AB1859" s="21">
        <f>IF(C1859&lt;=2000,0,(MIN(C1859,ROUNDDOWN(F1859*0.3,0))-2000)*0.1)</f>
        <v/>
      </c>
      <c r="AC1859" s="21">
        <f>IF(C1859&lt;=2000,0,MIN((C1859-2000)*Y1859,(R1859+S1859)*0.2))</f>
        <v/>
      </c>
      <c r="AD1859" s="21">
        <f>IF(C1859&lt;=2000,0,MIN((C1859-2000)*Z1859,(T1859+U1859)*0.2))</f>
        <v/>
      </c>
      <c r="AE1859" s="21">
        <f>AC1859*AA1859</f>
        <v/>
      </c>
      <c r="AF1859" s="21">
        <f>ROUNDDOWN(R1859,-2)+ROUNDDOWN(S1859,-2)</f>
        <v/>
      </c>
      <c r="AG1859" s="21">
        <f>ROUNDDOWN(MAX(0,R1859-(AB1859+AC1859+AE1859)*0.6),-2)+ROUNDDOWN(MAX(0,S1859-(AB1859+AC1859+AE1859)*0.4),-2)</f>
        <v/>
      </c>
      <c r="AH1859" s="21">
        <f>ROUNDDOWN(MAX(0,T1859-(AB1859+AD1859)*0.6),-2)+ROUNDDOWN(MAX(0,U1859-(AB1859+AD1859)*0.4),-2)</f>
        <v/>
      </c>
      <c r="AI1859" s="21">
        <f>ROUNDDOWN(T1859,-2)+ROUNDDOWN(U1859,-2)</f>
        <v/>
      </c>
      <c r="AJ1859" s="21">
        <f>M1859+AF1859</f>
        <v/>
      </c>
      <c r="AK1859" s="21">
        <f>M1859+AG1859</f>
        <v/>
      </c>
      <c r="AL1859" s="21">
        <f>N1859+AH1859</f>
        <v/>
      </c>
      <c r="AM1859" s="21">
        <f>O1859+AI1859</f>
        <v/>
      </c>
      <c r="AN1859" s="21">
        <f>N1859+AI1859</f>
        <v/>
      </c>
      <c r="AO1859" s="21">
        <f>ROUNDDOWN((R1859+S1859)*0.2/Y1859+2000,0)</f>
        <v/>
      </c>
      <c r="AP1859" s="21">
        <f>ROUNDDOWN((T1859+U1859)*0.2/Z1859+2000,0)</f>
        <v/>
      </c>
      <c r="AQ1859" s="21">
        <f>AL1859-AK1859</f>
        <v/>
      </c>
      <c r="AR1859" s="21">
        <f>AM1859-AK1859</f>
        <v/>
      </c>
      <c r="AS1859" s="21">
        <f>AM1859-AL1859</f>
        <v/>
      </c>
      <c r="AT1859" s="21">
        <f>AK1859+C1859-AJ1859</f>
        <v/>
      </c>
      <c r="AU1859" s="21">
        <f>AL1859+C1859-AM1859</f>
        <v/>
      </c>
      <c r="AV1859" s="21">
        <f>AN1859+C1859-AM1859</f>
        <v/>
      </c>
    </row>
    <row r="1860">
      <c r="A1860" t="inlineStr">
        <is>
          <t>1万円刻み</t>
        </is>
      </c>
      <c r="B1860" s="21">
        <f>'5_1万円刻み'!$A$97</f>
        <v/>
      </c>
      <c r="C1860" s="21">
        <f>AO1860</f>
        <v/>
      </c>
      <c r="D1860" s="21" t="n">
        <v>0</v>
      </c>
      <c r="E1860" s="21">
        <f>ROUND(MIN(B1860/12,650000)*12*0.0915+MIN(B1860/12,1390000)*12*(0.0504+0)+B1860*0.005,0)</f>
        <v/>
      </c>
      <c r="F1860" s="21">
        <f>IF(B1860&lt;741000,0,IF(B1860&lt;2191000,B1860-740000,IF(B1860&lt;2193000,1451000,IF(B1860&lt;2196000,1453000,IF(B1860&lt;2200000,1456000,IF(B1860&lt;3600000,ROUND(ROUNDDOWN(B1860/4,-3)*2.8,0)-80000,IF(B1860&lt;6600000,ROUND(ROUNDDOWN(B1860/4,-3)*3.2,0)-440000,IF(B1860&lt;8500000,ROUNDDOWN(B1860*0.9,0)-1100000,B1860-1950000))))))))</f>
        <v/>
      </c>
      <c r="G1860" s="21">
        <f>IF(F1860&gt;23500000,NA(),IF(F1860&lt;=4890000,1040000,IF(F1860&lt;=6550000,670000,620000)))</f>
        <v/>
      </c>
      <c r="H1860" s="21">
        <f>IF(D1860&lt;=0,0,MAX(0,MIN(2000000,D1860-MIN(100000,ROUNDDOWN(F1860*0.05,0)))))</f>
        <v/>
      </c>
      <c r="I1860" s="21">
        <f>IF(C1860&lt;=2000,0,MIN(C1860,ROUNDDOWN(F1860*0.4,0))-2000)</f>
        <v/>
      </c>
      <c r="J1860" s="21">
        <f>MAX(0,ROUNDDOWN(F1860-E1860-G1860,-3))</f>
        <v/>
      </c>
      <c r="K1860" s="21">
        <f>MAX(0,ROUNDDOWN(F1860-E1860-G1860-H1860-I1860,-3))</f>
        <v/>
      </c>
      <c r="L1860" s="21">
        <f>MAX(0,ROUNDDOWN(F1860-E1860-G1860-H1860,-3))</f>
        <v/>
      </c>
      <c r="M1860" s="21">
        <f>IF(J1860&lt;=0,0,ROUNDDOWN((J1860*LOOKUP(J1860,{0,1950001,3300001,6950001,9000001,18000001,40000001},{0.05,0.1,0.2,0.23,0.33,0.4,0.45})-LOOKUP(J1860,{0,1950001,3300001,6950001,9000001,18000001,40000001},{0,97500,427500,636000,1536000,2796000,4796000}))*1.021,-2))</f>
        <v/>
      </c>
      <c r="N1860" s="21">
        <f>IF(K1860&lt;=0,0,ROUNDDOWN((K1860*LOOKUP(K1860,{0,1950001,3300001,6950001,9000001,18000001,40000001},{0.05,0.1,0.2,0.23,0.33,0.4,0.45})-LOOKUP(K1860,{0,1950001,3300001,6950001,9000001,18000001,40000001},{0,97500,427500,636000,1536000,2796000,4796000}))*1.021,-2))</f>
        <v/>
      </c>
      <c r="O1860" s="21">
        <f>IF(L1860&lt;=0,0,ROUNDDOWN((L1860*LOOKUP(L1860,{0,1950001,3300001,6950001,9000001,18000001,40000001},{0.05,0.1,0.2,0.23,0.33,0.4,0.45})-LOOKUP(L1860,{0,1950001,3300001,6950001,9000001,18000001,40000001},{0,97500,427500,636000,1536000,2796000,4796000}))*1.021,-2))</f>
        <v/>
      </c>
      <c r="P1860" s="21">
        <f>MAX(0,ROUNDDOWN(F1860-E1860-430000,-3))</f>
        <v/>
      </c>
      <c r="Q1860" s="21">
        <f>MAX(0,ROUNDDOWN(F1860-E1860-430000-H1860,-3))</f>
        <v/>
      </c>
      <c r="R1860" s="21">
        <f>IF(F1860&lt;=450000,0,MAX(0,P1860*0.06-MIN(50000,P1860)*0.03))</f>
        <v/>
      </c>
      <c r="S1860" s="21">
        <f>IF(F1860&lt;=450000,0,MAX(0,P1860*0.04-MIN(50000,P1860)*0.02))</f>
        <v/>
      </c>
      <c r="T1860" s="21">
        <f>IF(F1860&lt;=450000,0,MAX(0,Q1860*0.06-MIN(50000,Q1860)*0.03))</f>
        <v/>
      </c>
      <c r="U1860" s="21">
        <f>IF(F1860&lt;=450000,0,MAX(0,Q1860*0.04-MIN(50000,Q1860)*0.02))</f>
        <v/>
      </c>
      <c r="V1860" s="21">
        <f>50000+MAX(0,G1860-480000)</f>
        <v/>
      </c>
      <c r="W1860" s="21">
        <f>P1860-V1860</f>
        <v/>
      </c>
      <c r="X1860" s="21">
        <f>Q1860-V1860</f>
        <v/>
      </c>
      <c r="Y1860" s="22">
        <f>IF(W1860&lt;0,0.9,LOOKUP(W1860,{0,1950001,3300001,6950001,9000001,18000001,40000001},{0.84895,0.7979,0.6958,0.66517,0.56307,0.4916,0.44055}))</f>
        <v/>
      </c>
      <c r="Z1860" s="22">
        <f>IF(X1860&lt;0,0.9,LOOKUP(X1860,{0,1950001,3300001,6950001,9000001,18000001,40000001},{0.84895,0.7979,0.6958,0.66517,0.56307,0.4916,0.44055}))</f>
        <v/>
      </c>
      <c r="AA1860" s="22">
        <f>IF(W1860&lt;0,0,CHOOSE(MATCH(W1860,{0,1950001,3300001,6950001,9000001},1),5.105/84.895,10.21/79.79,20.42/69.58,23.483/66.517,33.693/56.307))</f>
        <v/>
      </c>
      <c r="AB1860" s="21">
        <f>IF(C1860&lt;=2000,0,(MIN(C1860,ROUNDDOWN(F1860*0.3,0))-2000)*0.1)</f>
        <v/>
      </c>
      <c r="AC1860" s="21">
        <f>IF(C1860&lt;=2000,0,MIN((C1860-2000)*Y1860,(R1860+S1860)*0.2))</f>
        <v/>
      </c>
      <c r="AD1860" s="21">
        <f>IF(C1860&lt;=2000,0,MIN((C1860-2000)*Z1860,(T1860+U1860)*0.2))</f>
        <v/>
      </c>
      <c r="AE1860" s="21">
        <f>AC1860*AA1860</f>
        <v/>
      </c>
      <c r="AF1860" s="21">
        <f>ROUNDDOWN(R1860,-2)+ROUNDDOWN(S1860,-2)</f>
        <v/>
      </c>
      <c r="AG1860" s="21">
        <f>ROUNDDOWN(MAX(0,R1860-(AB1860+AC1860+AE1860)*0.6),-2)+ROUNDDOWN(MAX(0,S1860-(AB1860+AC1860+AE1860)*0.4),-2)</f>
        <v/>
      </c>
      <c r="AH1860" s="21">
        <f>ROUNDDOWN(MAX(0,T1860-(AB1860+AD1860)*0.6),-2)+ROUNDDOWN(MAX(0,U1860-(AB1860+AD1860)*0.4),-2)</f>
        <v/>
      </c>
      <c r="AI1860" s="21">
        <f>ROUNDDOWN(T1860,-2)+ROUNDDOWN(U1860,-2)</f>
        <v/>
      </c>
      <c r="AJ1860" s="21">
        <f>M1860+AF1860</f>
        <v/>
      </c>
      <c r="AK1860" s="21">
        <f>M1860+AG1860</f>
        <v/>
      </c>
      <c r="AL1860" s="21">
        <f>N1860+AH1860</f>
        <v/>
      </c>
      <c r="AM1860" s="21">
        <f>O1860+AI1860</f>
        <v/>
      </c>
      <c r="AN1860" s="21">
        <f>N1860+AI1860</f>
        <v/>
      </c>
      <c r="AO1860" s="21">
        <f>ROUNDDOWN((R1860+S1860)*0.2/Y1860+2000,0)</f>
        <v/>
      </c>
      <c r="AP1860" s="21">
        <f>ROUNDDOWN((T1860+U1860)*0.2/Z1860+2000,0)</f>
        <v/>
      </c>
      <c r="AQ1860" s="21">
        <f>AL1860-AK1860</f>
        <v/>
      </c>
      <c r="AR1860" s="21">
        <f>AM1860-AK1860</f>
        <v/>
      </c>
      <c r="AS1860" s="21">
        <f>AM1860-AL1860</f>
        <v/>
      </c>
      <c r="AT1860" s="21">
        <f>AK1860+C1860-AJ1860</f>
        <v/>
      </c>
      <c r="AU1860" s="21">
        <f>AL1860+C1860-AM1860</f>
        <v/>
      </c>
      <c r="AV1860" s="21">
        <f>AN1860+C1860-AM1860</f>
        <v/>
      </c>
    </row>
    <row r="1861">
      <c r="A1861" t="inlineStr">
        <is>
          <t>1万円刻み</t>
        </is>
      </c>
      <c r="B1861" s="21">
        <f>'5_1万円刻み'!$A$98</f>
        <v/>
      </c>
      <c r="C1861" s="21">
        <f>AO1861</f>
        <v/>
      </c>
      <c r="D1861" s="21" t="n">
        <v>0</v>
      </c>
      <c r="E1861" s="21">
        <f>ROUND(MIN(B1861/12,650000)*12*0.0915+MIN(B1861/12,1390000)*12*(0.0504+0)+B1861*0.005,0)</f>
        <v/>
      </c>
      <c r="F1861" s="21">
        <f>IF(B1861&lt;741000,0,IF(B1861&lt;2191000,B1861-740000,IF(B1861&lt;2193000,1451000,IF(B1861&lt;2196000,1453000,IF(B1861&lt;2200000,1456000,IF(B1861&lt;3600000,ROUND(ROUNDDOWN(B1861/4,-3)*2.8,0)-80000,IF(B1861&lt;6600000,ROUND(ROUNDDOWN(B1861/4,-3)*3.2,0)-440000,IF(B1861&lt;8500000,ROUNDDOWN(B1861*0.9,0)-1100000,B1861-1950000))))))))</f>
        <v/>
      </c>
      <c r="G1861" s="21">
        <f>IF(F1861&gt;23500000,NA(),IF(F1861&lt;=4890000,1040000,IF(F1861&lt;=6550000,670000,620000)))</f>
        <v/>
      </c>
      <c r="H1861" s="21">
        <f>IF(D1861&lt;=0,0,MAX(0,MIN(2000000,D1861-MIN(100000,ROUNDDOWN(F1861*0.05,0)))))</f>
        <v/>
      </c>
      <c r="I1861" s="21">
        <f>IF(C1861&lt;=2000,0,MIN(C1861,ROUNDDOWN(F1861*0.4,0))-2000)</f>
        <v/>
      </c>
      <c r="J1861" s="21">
        <f>MAX(0,ROUNDDOWN(F1861-E1861-G1861,-3))</f>
        <v/>
      </c>
      <c r="K1861" s="21">
        <f>MAX(0,ROUNDDOWN(F1861-E1861-G1861-H1861-I1861,-3))</f>
        <v/>
      </c>
      <c r="L1861" s="21">
        <f>MAX(0,ROUNDDOWN(F1861-E1861-G1861-H1861,-3))</f>
        <v/>
      </c>
      <c r="M1861" s="21">
        <f>IF(J1861&lt;=0,0,ROUNDDOWN((J1861*LOOKUP(J1861,{0,1950001,3300001,6950001,9000001,18000001,40000001},{0.05,0.1,0.2,0.23,0.33,0.4,0.45})-LOOKUP(J1861,{0,1950001,3300001,6950001,9000001,18000001,40000001},{0,97500,427500,636000,1536000,2796000,4796000}))*1.021,-2))</f>
        <v/>
      </c>
      <c r="N1861" s="21">
        <f>IF(K1861&lt;=0,0,ROUNDDOWN((K1861*LOOKUP(K1861,{0,1950001,3300001,6950001,9000001,18000001,40000001},{0.05,0.1,0.2,0.23,0.33,0.4,0.45})-LOOKUP(K1861,{0,1950001,3300001,6950001,9000001,18000001,40000001},{0,97500,427500,636000,1536000,2796000,4796000}))*1.021,-2))</f>
        <v/>
      </c>
      <c r="O1861" s="21">
        <f>IF(L1861&lt;=0,0,ROUNDDOWN((L1861*LOOKUP(L1861,{0,1950001,3300001,6950001,9000001,18000001,40000001},{0.05,0.1,0.2,0.23,0.33,0.4,0.45})-LOOKUP(L1861,{0,1950001,3300001,6950001,9000001,18000001,40000001},{0,97500,427500,636000,1536000,2796000,4796000}))*1.021,-2))</f>
        <v/>
      </c>
      <c r="P1861" s="21">
        <f>MAX(0,ROUNDDOWN(F1861-E1861-430000,-3))</f>
        <v/>
      </c>
      <c r="Q1861" s="21">
        <f>MAX(0,ROUNDDOWN(F1861-E1861-430000-H1861,-3))</f>
        <v/>
      </c>
      <c r="R1861" s="21">
        <f>IF(F1861&lt;=450000,0,MAX(0,P1861*0.06-MIN(50000,P1861)*0.03))</f>
        <v/>
      </c>
      <c r="S1861" s="21">
        <f>IF(F1861&lt;=450000,0,MAX(0,P1861*0.04-MIN(50000,P1861)*0.02))</f>
        <v/>
      </c>
      <c r="T1861" s="21">
        <f>IF(F1861&lt;=450000,0,MAX(0,Q1861*0.06-MIN(50000,Q1861)*0.03))</f>
        <v/>
      </c>
      <c r="U1861" s="21">
        <f>IF(F1861&lt;=450000,0,MAX(0,Q1861*0.04-MIN(50000,Q1861)*0.02))</f>
        <v/>
      </c>
      <c r="V1861" s="21">
        <f>50000+MAX(0,G1861-480000)</f>
        <v/>
      </c>
      <c r="W1861" s="21">
        <f>P1861-V1861</f>
        <v/>
      </c>
      <c r="X1861" s="21">
        <f>Q1861-V1861</f>
        <v/>
      </c>
      <c r="Y1861" s="22">
        <f>IF(W1861&lt;0,0.9,LOOKUP(W1861,{0,1950001,3300001,6950001,9000001,18000001,40000001},{0.84895,0.7979,0.6958,0.66517,0.56307,0.4916,0.44055}))</f>
        <v/>
      </c>
      <c r="Z1861" s="22">
        <f>IF(X1861&lt;0,0.9,LOOKUP(X1861,{0,1950001,3300001,6950001,9000001,18000001,40000001},{0.84895,0.7979,0.6958,0.66517,0.56307,0.4916,0.44055}))</f>
        <v/>
      </c>
      <c r="AA1861" s="22">
        <f>IF(W1861&lt;0,0,CHOOSE(MATCH(W1861,{0,1950001,3300001,6950001,9000001},1),5.105/84.895,10.21/79.79,20.42/69.58,23.483/66.517,33.693/56.307))</f>
        <v/>
      </c>
      <c r="AB1861" s="21">
        <f>IF(C1861&lt;=2000,0,(MIN(C1861,ROUNDDOWN(F1861*0.3,0))-2000)*0.1)</f>
        <v/>
      </c>
      <c r="AC1861" s="21">
        <f>IF(C1861&lt;=2000,0,MIN((C1861-2000)*Y1861,(R1861+S1861)*0.2))</f>
        <v/>
      </c>
      <c r="AD1861" s="21">
        <f>IF(C1861&lt;=2000,0,MIN((C1861-2000)*Z1861,(T1861+U1861)*0.2))</f>
        <v/>
      </c>
      <c r="AE1861" s="21">
        <f>AC1861*AA1861</f>
        <v/>
      </c>
      <c r="AF1861" s="21">
        <f>ROUNDDOWN(R1861,-2)+ROUNDDOWN(S1861,-2)</f>
        <v/>
      </c>
      <c r="AG1861" s="21">
        <f>ROUNDDOWN(MAX(0,R1861-(AB1861+AC1861+AE1861)*0.6),-2)+ROUNDDOWN(MAX(0,S1861-(AB1861+AC1861+AE1861)*0.4),-2)</f>
        <v/>
      </c>
      <c r="AH1861" s="21">
        <f>ROUNDDOWN(MAX(0,T1861-(AB1861+AD1861)*0.6),-2)+ROUNDDOWN(MAX(0,U1861-(AB1861+AD1861)*0.4),-2)</f>
        <v/>
      </c>
      <c r="AI1861" s="21">
        <f>ROUNDDOWN(T1861,-2)+ROUNDDOWN(U1861,-2)</f>
        <v/>
      </c>
      <c r="AJ1861" s="21">
        <f>M1861+AF1861</f>
        <v/>
      </c>
      <c r="AK1861" s="21">
        <f>M1861+AG1861</f>
        <v/>
      </c>
      <c r="AL1861" s="21">
        <f>N1861+AH1861</f>
        <v/>
      </c>
      <c r="AM1861" s="21">
        <f>O1861+AI1861</f>
        <v/>
      </c>
      <c r="AN1861" s="21">
        <f>N1861+AI1861</f>
        <v/>
      </c>
      <c r="AO1861" s="21">
        <f>ROUNDDOWN((R1861+S1861)*0.2/Y1861+2000,0)</f>
        <v/>
      </c>
      <c r="AP1861" s="21">
        <f>ROUNDDOWN((T1861+U1861)*0.2/Z1861+2000,0)</f>
        <v/>
      </c>
      <c r="AQ1861" s="21">
        <f>AL1861-AK1861</f>
        <v/>
      </c>
      <c r="AR1861" s="21">
        <f>AM1861-AK1861</f>
        <v/>
      </c>
      <c r="AS1861" s="21">
        <f>AM1861-AL1861</f>
        <v/>
      </c>
      <c r="AT1861" s="21">
        <f>AK1861+C1861-AJ1861</f>
        <v/>
      </c>
      <c r="AU1861" s="21">
        <f>AL1861+C1861-AM1861</f>
        <v/>
      </c>
      <c r="AV1861" s="21">
        <f>AN1861+C1861-AM1861</f>
        <v/>
      </c>
    </row>
    <row r="1862">
      <c r="A1862" t="inlineStr">
        <is>
          <t>1万円刻み</t>
        </is>
      </c>
      <c r="B1862" s="21">
        <f>'5_1万円刻み'!$A$99</f>
        <v/>
      </c>
      <c r="C1862" s="21">
        <f>AO1862</f>
        <v/>
      </c>
      <c r="D1862" s="21" t="n">
        <v>0</v>
      </c>
      <c r="E1862" s="21">
        <f>ROUND(MIN(B1862/12,650000)*12*0.0915+MIN(B1862/12,1390000)*12*(0.0504+0)+B1862*0.005,0)</f>
        <v/>
      </c>
      <c r="F1862" s="21">
        <f>IF(B1862&lt;741000,0,IF(B1862&lt;2191000,B1862-740000,IF(B1862&lt;2193000,1451000,IF(B1862&lt;2196000,1453000,IF(B1862&lt;2200000,1456000,IF(B1862&lt;3600000,ROUND(ROUNDDOWN(B1862/4,-3)*2.8,0)-80000,IF(B1862&lt;6600000,ROUND(ROUNDDOWN(B1862/4,-3)*3.2,0)-440000,IF(B1862&lt;8500000,ROUNDDOWN(B1862*0.9,0)-1100000,B1862-1950000))))))))</f>
        <v/>
      </c>
      <c r="G1862" s="21">
        <f>IF(F1862&gt;23500000,NA(),IF(F1862&lt;=4890000,1040000,IF(F1862&lt;=6550000,670000,620000)))</f>
        <v/>
      </c>
      <c r="H1862" s="21">
        <f>IF(D1862&lt;=0,0,MAX(0,MIN(2000000,D1862-MIN(100000,ROUNDDOWN(F1862*0.05,0)))))</f>
        <v/>
      </c>
      <c r="I1862" s="21">
        <f>IF(C1862&lt;=2000,0,MIN(C1862,ROUNDDOWN(F1862*0.4,0))-2000)</f>
        <v/>
      </c>
      <c r="J1862" s="21">
        <f>MAX(0,ROUNDDOWN(F1862-E1862-G1862,-3))</f>
        <v/>
      </c>
      <c r="K1862" s="21">
        <f>MAX(0,ROUNDDOWN(F1862-E1862-G1862-H1862-I1862,-3))</f>
        <v/>
      </c>
      <c r="L1862" s="21">
        <f>MAX(0,ROUNDDOWN(F1862-E1862-G1862-H1862,-3))</f>
        <v/>
      </c>
      <c r="M1862" s="21">
        <f>IF(J1862&lt;=0,0,ROUNDDOWN((J1862*LOOKUP(J1862,{0,1950001,3300001,6950001,9000001,18000001,40000001},{0.05,0.1,0.2,0.23,0.33,0.4,0.45})-LOOKUP(J1862,{0,1950001,3300001,6950001,9000001,18000001,40000001},{0,97500,427500,636000,1536000,2796000,4796000}))*1.021,-2))</f>
        <v/>
      </c>
      <c r="N1862" s="21">
        <f>IF(K1862&lt;=0,0,ROUNDDOWN((K1862*LOOKUP(K1862,{0,1950001,3300001,6950001,9000001,18000001,40000001},{0.05,0.1,0.2,0.23,0.33,0.4,0.45})-LOOKUP(K1862,{0,1950001,3300001,6950001,9000001,18000001,40000001},{0,97500,427500,636000,1536000,2796000,4796000}))*1.021,-2))</f>
        <v/>
      </c>
      <c r="O1862" s="21">
        <f>IF(L1862&lt;=0,0,ROUNDDOWN((L1862*LOOKUP(L1862,{0,1950001,3300001,6950001,9000001,18000001,40000001},{0.05,0.1,0.2,0.23,0.33,0.4,0.45})-LOOKUP(L1862,{0,1950001,3300001,6950001,9000001,18000001,40000001},{0,97500,427500,636000,1536000,2796000,4796000}))*1.021,-2))</f>
        <v/>
      </c>
      <c r="P1862" s="21">
        <f>MAX(0,ROUNDDOWN(F1862-E1862-430000,-3))</f>
        <v/>
      </c>
      <c r="Q1862" s="21">
        <f>MAX(0,ROUNDDOWN(F1862-E1862-430000-H1862,-3))</f>
        <v/>
      </c>
      <c r="R1862" s="21">
        <f>IF(F1862&lt;=450000,0,MAX(0,P1862*0.06-MIN(50000,P1862)*0.03))</f>
        <v/>
      </c>
      <c r="S1862" s="21">
        <f>IF(F1862&lt;=450000,0,MAX(0,P1862*0.04-MIN(50000,P1862)*0.02))</f>
        <v/>
      </c>
      <c r="T1862" s="21">
        <f>IF(F1862&lt;=450000,0,MAX(0,Q1862*0.06-MIN(50000,Q1862)*0.03))</f>
        <v/>
      </c>
      <c r="U1862" s="21">
        <f>IF(F1862&lt;=450000,0,MAX(0,Q1862*0.04-MIN(50000,Q1862)*0.02))</f>
        <v/>
      </c>
      <c r="V1862" s="21">
        <f>50000+MAX(0,G1862-480000)</f>
        <v/>
      </c>
      <c r="W1862" s="21">
        <f>P1862-V1862</f>
        <v/>
      </c>
      <c r="X1862" s="21">
        <f>Q1862-V1862</f>
        <v/>
      </c>
      <c r="Y1862" s="22">
        <f>IF(W1862&lt;0,0.9,LOOKUP(W1862,{0,1950001,3300001,6950001,9000001,18000001,40000001},{0.84895,0.7979,0.6958,0.66517,0.56307,0.4916,0.44055}))</f>
        <v/>
      </c>
      <c r="Z1862" s="22">
        <f>IF(X1862&lt;0,0.9,LOOKUP(X1862,{0,1950001,3300001,6950001,9000001,18000001,40000001},{0.84895,0.7979,0.6958,0.66517,0.56307,0.4916,0.44055}))</f>
        <v/>
      </c>
      <c r="AA1862" s="22">
        <f>IF(W1862&lt;0,0,CHOOSE(MATCH(W1862,{0,1950001,3300001,6950001,9000001},1),5.105/84.895,10.21/79.79,20.42/69.58,23.483/66.517,33.693/56.307))</f>
        <v/>
      </c>
      <c r="AB1862" s="21">
        <f>IF(C1862&lt;=2000,0,(MIN(C1862,ROUNDDOWN(F1862*0.3,0))-2000)*0.1)</f>
        <v/>
      </c>
      <c r="AC1862" s="21">
        <f>IF(C1862&lt;=2000,0,MIN((C1862-2000)*Y1862,(R1862+S1862)*0.2))</f>
        <v/>
      </c>
      <c r="AD1862" s="21">
        <f>IF(C1862&lt;=2000,0,MIN((C1862-2000)*Z1862,(T1862+U1862)*0.2))</f>
        <v/>
      </c>
      <c r="AE1862" s="21">
        <f>AC1862*AA1862</f>
        <v/>
      </c>
      <c r="AF1862" s="21">
        <f>ROUNDDOWN(R1862,-2)+ROUNDDOWN(S1862,-2)</f>
        <v/>
      </c>
      <c r="AG1862" s="21">
        <f>ROUNDDOWN(MAX(0,R1862-(AB1862+AC1862+AE1862)*0.6),-2)+ROUNDDOWN(MAX(0,S1862-(AB1862+AC1862+AE1862)*0.4),-2)</f>
        <v/>
      </c>
      <c r="AH1862" s="21">
        <f>ROUNDDOWN(MAX(0,T1862-(AB1862+AD1862)*0.6),-2)+ROUNDDOWN(MAX(0,U1862-(AB1862+AD1862)*0.4),-2)</f>
        <v/>
      </c>
      <c r="AI1862" s="21">
        <f>ROUNDDOWN(T1862,-2)+ROUNDDOWN(U1862,-2)</f>
        <v/>
      </c>
      <c r="AJ1862" s="21">
        <f>M1862+AF1862</f>
        <v/>
      </c>
      <c r="AK1862" s="21">
        <f>M1862+AG1862</f>
        <v/>
      </c>
      <c r="AL1862" s="21">
        <f>N1862+AH1862</f>
        <v/>
      </c>
      <c r="AM1862" s="21">
        <f>O1862+AI1862</f>
        <v/>
      </c>
      <c r="AN1862" s="21">
        <f>N1862+AI1862</f>
        <v/>
      </c>
      <c r="AO1862" s="21">
        <f>ROUNDDOWN((R1862+S1862)*0.2/Y1862+2000,0)</f>
        <v/>
      </c>
      <c r="AP1862" s="21">
        <f>ROUNDDOWN((T1862+U1862)*0.2/Z1862+2000,0)</f>
        <v/>
      </c>
      <c r="AQ1862" s="21">
        <f>AL1862-AK1862</f>
        <v/>
      </c>
      <c r="AR1862" s="21">
        <f>AM1862-AK1862</f>
        <v/>
      </c>
      <c r="AS1862" s="21">
        <f>AM1862-AL1862</f>
        <v/>
      </c>
      <c r="AT1862" s="21">
        <f>AK1862+C1862-AJ1862</f>
        <v/>
      </c>
      <c r="AU1862" s="21">
        <f>AL1862+C1862-AM1862</f>
        <v/>
      </c>
      <c r="AV1862" s="21">
        <f>AN1862+C1862-AM1862</f>
        <v/>
      </c>
    </row>
    <row r="1863">
      <c r="A1863" t="inlineStr">
        <is>
          <t>1万円刻み</t>
        </is>
      </c>
      <c r="B1863" s="21">
        <f>'5_1万円刻み'!$A$100</f>
        <v/>
      </c>
      <c r="C1863" s="21">
        <f>AO1863</f>
        <v/>
      </c>
      <c r="D1863" s="21" t="n">
        <v>0</v>
      </c>
      <c r="E1863" s="21">
        <f>ROUND(MIN(B1863/12,650000)*12*0.0915+MIN(B1863/12,1390000)*12*(0.0504+0)+B1863*0.005,0)</f>
        <v/>
      </c>
      <c r="F1863" s="21">
        <f>IF(B1863&lt;741000,0,IF(B1863&lt;2191000,B1863-740000,IF(B1863&lt;2193000,1451000,IF(B1863&lt;2196000,1453000,IF(B1863&lt;2200000,1456000,IF(B1863&lt;3600000,ROUND(ROUNDDOWN(B1863/4,-3)*2.8,0)-80000,IF(B1863&lt;6600000,ROUND(ROUNDDOWN(B1863/4,-3)*3.2,0)-440000,IF(B1863&lt;8500000,ROUNDDOWN(B1863*0.9,0)-1100000,B1863-1950000))))))))</f>
        <v/>
      </c>
      <c r="G1863" s="21">
        <f>IF(F1863&gt;23500000,NA(),IF(F1863&lt;=4890000,1040000,IF(F1863&lt;=6550000,670000,620000)))</f>
        <v/>
      </c>
      <c r="H1863" s="21">
        <f>IF(D1863&lt;=0,0,MAX(0,MIN(2000000,D1863-MIN(100000,ROUNDDOWN(F1863*0.05,0)))))</f>
        <v/>
      </c>
      <c r="I1863" s="21">
        <f>IF(C1863&lt;=2000,0,MIN(C1863,ROUNDDOWN(F1863*0.4,0))-2000)</f>
        <v/>
      </c>
      <c r="J1863" s="21">
        <f>MAX(0,ROUNDDOWN(F1863-E1863-G1863,-3))</f>
        <v/>
      </c>
      <c r="K1863" s="21">
        <f>MAX(0,ROUNDDOWN(F1863-E1863-G1863-H1863-I1863,-3))</f>
        <v/>
      </c>
      <c r="L1863" s="21">
        <f>MAX(0,ROUNDDOWN(F1863-E1863-G1863-H1863,-3))</f>
        <v/>
      </c>
      <c r="M1863" s="21">
        <f>IF(J1863&lt;=0,0,ROUNDDOWN((J1863*LOOKUP(J1863,{0,1950001,3300001,6950001,9000001,18000001,40000001},{0.05,0.1,0.2,0.23,0.33,0.4,0.45})-LOOKUP(J1863,{0,1950001,3300001,6950001,9000001,18000001,40000001},{0,97500,427500,636000,1536000,2796000,4796000}))*1.021,-2))</f>
        <v/>
      </c>
      <c r="N1863" s="21">
        <f>IF(K1863&lt;=0,0,ROUNDDOWN((K1863*LOOKUP(K1863,{0,1950001,3300001,6950001,9000001,18000001,40000001},{0.05,0.1,0.2,0.23,0.33,0.4,0.45})-LOOKUP(K1863,{0,1950001,3300001,6950001,9000001,18000001,40000001},{0,97500,427500,636000,1536000,2796000,4796000}))*1.021,-2))</f>
        <v/>
      </c>
      <c r="O1863" s="21">
        <f>IF(L1863&lt;=0,0,ROUNDDOWN((L1863*LOOKUP(L1863,{0,1950001,3300001,6950001,9000001,18000001,40000001},{0.05,0.1,0.2,0.23,0.33,0.4,0.45})-LOOKUP(L1863,{0,1950001,3300001,6950001,9000001,18000001,40000001},{0,97500,427500,636000,1536000,2796000,4796000}))*1.021,-2))</f>
        <v/>
      </c>
      <c r="P1863" s="21">
        <f>MAX(0,ROUNDDOWN(F1863-E1863-430000,-3))</f>
        <v/>
      </c>
      <c r="Q1863" s="21">
        <f>MAX(0,ROUNDDOWN(F1863-E1863-430000-H1863,-3))</f>
        <v/>
      </c>
      <c r="R1863" s="21">
        <f>IF(F1863&lt;=450000,0,MAX(0,P1863*0.06-MIN(50000,P1863)*0.03))</f>
        <v/>
      </c>
      <c r="S1863" s="21">
        <f>IF(F1863&lt;=450000,0,MAX(0,P1863*0.04-MIN(50000,P1863)*0.02))</f>
        <v/>
      </c>
      <c r="T1863" s="21">
        <f>IF(F1863&lt;=450000,0,MAX(0,Q1863*0.06-MIN(50000,Q1863)*0.03))</f>
        <v/>
      </c>
      <c r="U1863" s="21">
        <f>IF(F1863&lt;=450000,0,MAX(0,Q1863*0.04-MIN(50000,Q1863)*0.02))</f>
        <v/>
      </c>
      <c r="V1863" s="21">
        <f>50000+MAX(0,G1863-480000)</f>
        <v/>
      </c>
      <c r="W1863" s="21">
        <f>P1863-V1863</f>
        <v/>
      </c>
      <c r="X1863" s="21">
        <f>Q1863-V1863</f>
        <v/>
      </c>
      <c r="Y1863" s="22">
        <f>IF(W1863&lt;0,0.9,LOOKUP(W1863,{0,1950001,3300001,6950001,9000001,18000001,40000001},{0.84895,0.7979,0.6958,0.66517,0.56307,0.4916,0.44055}))</f>
        <v/>
      </c>
      <c r="Z1863" s="22">
        <f>IF(X1863&lt;0,0.9,LOOKUP(X1863,{0,1950001,3300001,6950001,9000001,18000001,40000001},{0.84895,0.7979,0.6958,0.66517,0.56307,0.4916,0.44055}))</f>
        <v/>
      </c>
      <c r="AA1863" s="22">
        <f>IF(W1863&lt;0,0,CHOOSE(MATCH(W1863,{0,1950001,3300001,6950001,9000001},1),5.105/84.895,10.21/79.79,20.42/69.58,23.483/66.517,33.693/56.307))</f>
        <v/>
      </c>
      <c r="AB1863" s="21">
        <f>IF(C1863&lt;=2000,0,(MIN(C1863,ROUNDDOWN(F1863*0.3,0))-2000)*0.1)</f>
        <v/>
      </c>
      <c r="AC1863" s="21">
        <f>IF(C1863&lt;=2000,0,MIN((C1863-2000)*Y1863,(R1863+S1863)*0.2))</f>
        <v/>
      </c>
      <c r="AD1863" s="21">
        <f>IF(C1863&lt;=2000,0,MIN((C1863-2000)*Z1863,(T1863+U1863)*0.2))</f>
        <v/>
      </c>
      <c r="AE1863" s="21">
        <f>AC1863*AA1863</f>
        <v/>
      </c>
      <c r="AF1863" s="21">
        <f>ROUNDDOWN(R1863,-2)+ROUNDDOWN(S1863,-2)</f>
        <v/>
      </c>
      <c r="AG1863" s="21">
        <f>ROUNDDOWN(MAX(0,R1863-(AB1863+AC1863+AE1863)*0.6),-2)+ROUNDDOWN(MAX(0,S1863-(AB1863+AC1863+AE1863)*0.4),-2)</f>
        <v/>
      </c>
      <c r="AH1863" s="21">
        <f>ROUNDDOWN(MAX(0,T1863-(AB1863+AD1863)*0.6),-2)+ROUNDDOWN(MAX(0,U1863-(AB1863+AD1863)*0.4),-2)</f>
        <v/>
      </c>
      <c r="AI1863" s="21">
        <f>ROUNDDOWN(T1863,-2)+ROUNDDOWN(U1863,-2)</f>
        <v/>
      </c>
      <c r="AJ1863" s="21">
        <f>M1863+AF1863</f>
        <v/>
      </c>
      <c r="AK1863" s="21">
        <f>M1863+AG1863</f>
        <v/>
      </c>
      <c r="AL1863" s="21">
        <f>N1863+AH1863</f>
        <v/>
      </c>
      <c r="AM1863" s="21">
        <f>O1863+AI1863</f>
        <v/>
      </c>
      <c r="AN1863" s="21">
        <f>N1863+AI1863</f>
        <v/>
      </c>
      <c r="AO1863" s="21">
        <f>ROUNDDOWN((R1863+S1863)*0.2/Y1863+2000,0)</f>
        <v/>
      </c>
      <c r="AP1863" s="21">
        <f>ROUNDDOWN((T1863+U1863)*0.2/Z1863+2000,0)</f>
        <v/>
      </c>
      <c r="AQ1863" s="21">
        <f>AL1863-AK1863</f>
        <v/>
      </c>
      <c r="AR1863" s="21">
        <f>AM1863-AK1863</f>
        <v/>
      </c>
      <c r="AS1863" s="21">
        <f>AM1863-AL1863</f>
        <v/>
      </c>
      <c r="AT1863" s="21">
        <f>AK1863+C1863-AJ1863</f>
        <v/>
      </c>
      <c r="AU1863" s="21">
        <f>AL1863+C1863-AM1863</f>
        <v/>
      </c>
      <c r="AV1863" s="21">
        <f>AN1863+C1863-AM1863</f>
        <v/>
      </c>
    </row>
    <row r="1864">
      <c r="A1864" t="inlineStr">
        <is>
          <t>1万円刻み</t>
        </is>
      </c>
      <c r="B1864" s="21">
        <f>'5_1万円刻み'!$A$101</f>
        <v/>
      </c>
      <c r="C1864" s="21">
        <f>AO1864</f>
        <v/>
      </c>
      <c r="D1864" s="21" t="n">
        <v>0</v>
      </c>
      <c r="E1864" s="21">
        <f>ROUND(MIN(B1864/12,650000)*12*0.0915+MIN(B1864/12,1390000)*12*(0.0504+0)+B1864*0.005,0)</f>
        <v/>
      </c>
      <c r="F1864" s="21">
        <f>IF(B1864&lt;741000,0,IF(B1864&lt;2191000,B1864-740000,IF(B1864&lt;2193000,1451000,IF(B1864&lt;2196000,1453000,IF(B1864&lt;2200000,1456000,IF(B1864&lt;3600000,ROUND(ROUNDDOWN(B1864/4,-3)*2.8,0)-80000,IF(B1864&lt;6600000,ROUND(ROUNDDOWN(B1864/4,-3)*3.2,0)-440000,IF(B1864&lt;8500000,ROUNDDOWN(B1864*0.9,0)-1100000,B1864-1950000))))))))</f>
        <v/>
      </c>
      <c r="G1864" s="21">
        <f>IF(F1864&gt;23500000,NA(),IF(F1864&lt;=4890000,1040000,IF(F1864&lt;=6550000,670000,620000)))</f>
        <v/>
      </c>
      <c r="H1864" s="21">
        <f>IF(D1864&lt;=0,0,MAX(0,MIN(2000000,D1864-MIN(100000,ROUNDDOWN(F1864*0.05,0)))))</f>
        <v/>
      </c>
      <c r="I1864" s="21">
        <f>IF(C1864&lt;=2000,0,MIN(C1864,ROUNDDOWN(F1864*0.4,0))-2000)</f>
        <v/>
      </c>
      <c r="J1864" s="21">
        <f>MAX(0,ROUNDDOWN(F1864-E1864-G1864,-3))</f>
        <v/>
      </c>
      <c r="K1864" s="21">
        <f>MAX(0,ROUNDDOWN(F1864-E1864-G1864-H1864-I1864,-3))</f>
        <v/>
      </c>
      <c r="L1864" s="21">
        <f>MAX(0,ROUNDDOWN(F1864-E1864-G1864-H1864,-3))</f>
        <v/>
      </c>
      <c r="M1864" s="21">
        <f>IF(J1864&lt;=0,0,ROUNDDOWN((J1864*LOOKUP(J1864,{0,1950001,3300001,6950001,9000001,18000001,40000001},{0.05,0.1,0.2,0.23,0.33,0.4,0.45})-LOOKUP(J1864,{0,1950001,3300001,6950001,9000001,18000001,40000001},{0,97500,427500,636000,1536000,2796000,4796000}))*1.021,-2))</f>
        <v/>
      </c>
      <c r="N1864" s="21">
        <f>IF(K1864&lt;=0,0,ROUNDDOWN((K1864*LOOKUP(K1864,{0,1950001,3300001,6950001,9000001,18000001,40000001},{0.05,0.1,0.2,0.23,0.33,0.4,0.45})-LOOKUP(K1864,{0,1950001,3300001,6950001,9000001,18000001,40000001},{0,97500,427500,636000,1536000,2796000,4796000}))*1.021,-2))</f>
        <v/>
      </c>
      <c r="O1864" s="21">
        <f>IF(L1864&lt;=0,0,ROUNDDOWN((L1864*LOOKUP(L1864,{0,1950001,3300001,6950001,9000001,18000001,40000001},{0.05,0.1,0.2,0.23,0.33,0.4,0.45})-LOOKUP(L1864,{0,1950001,3300001,6950001,9000001,18000001,40000001},{0,97500,427500,636000,1536000,2796000,4796000}))*1.021,-2))</f>
        <v/>
      </c>
      <c r="P1864" s="21">
        <f>MAX(0,ROUNDDOWN(F1864-E1864-430000,-3))</f>
        <v/>
      </c>
      <c r="Q1864" s="21">
        <f>MAX(0,ROUNDDOWN(F1864-E1864-430000-H1864,-3))</f>
        <v/>
      </c>
      <c r="R1864" s="21">
        <f>IF(F1864&lt;=450000,0,MAX(0,P1864*0.06-MIN(50000,P1864)*0.03))</f>
        <v/>
      </c>
      <c r="S1864" s="21">
        <f>IF(F1864&lt;=450000,0,MAX(0,P1864*0.04-MIN(50000,P1864)*0.02))</f>
        <v/>
      </c>
      <c r="T1864" s="21">
        <f>IF(F1864&lt;=450000,0,MAX(0,Q1864*0.06-MIN(50000,Q1864)*0.03))</f>
        <v/>
      </c>
      <c r="U1864" s="21">
        <f>IF(F1864&lt;=450000,0,MAX(0,Q1864*0.04-MIN(50000,Q1864)*0.02))</f>
        <v/>
      </c>
      <c r="V1864" s="21">
        <f>50000+MAX(0,G1864-480000)</f>
        <v/>
      </c>
      <c r="W1864" s="21">
        <f>P1864-V1864</f>
        <v/>
      </c>
      <c r="X1864" s="21">
        <f>Q1864-V1864</f>
        <v/>
      </c>
      <c r="Y1864" s="22">
        <f>IF(W1864&lt;0,0.9,LOOKUP(W1864,{0,1950001,3300001,6950001,9000001,18000001,40000001},{0.84895,0.7979,0.6958,0.66517,0.56307,0.4916,0.44055}))</f>
        <v/>
      </c>
      <c r="Z1864" s="22">
        <f>IF(X1864&lt;0,0.9,LOOKUP(X1864,{0,1950001,3300001,6950001,9000001,18000001,40000001},{0.84895,0.7979,0.6958,0.66517,0.56307,0.4916,0.44055}))</f>
        <v/>
      </c>
      <c r="AA1864" s="22">
        <f>IF(W1864&lt;0,0,CHOOSE(MATCH(W1864,{0,1950001,3300001,6950001,9000001},1),5.105/84.895,10.21/79.79,20.42/69.58,23.483/66.517,33.693/56.307))</f>
        <v/>
      </c>
      <c r="AB1864" s="21">
        <f>IF(C1864&lt;=2000,0,(MIN(C1864,ROUNDDOWN(F1864*0.3,0))-2000)*0.1)</f>
        <v/>
      </c>
      <c r="AC1864" s="21">
        <f>IF(C1864&lt;=2000,0,MIN((C1864-2000)*Y1864,(R1864+S1864)*0.2))</f>
        <v/>
      </c>
      <c r="AD1864" s="21">
        <f>IF(C1864&lt;=2000,0,MIN((C1864-2000)*Z1864,(T1864+U1864)*0.2))</f>
        <v/>
      </c>
      <c r="AE1864" s="21">
        <f>AC1864*AA1864</f>
        <v/>
      </c>
      <c r="AF1864" s="21">
        <f>ROUNDDOWN(R1864,-2)+ROUNDDOWN(S1864,-2)</f>
        <v/>
      </c>
      <c r="AG1864" s="21">
        <f>ROUNDDOWN(MAX(0,R1864-(AB1864+AC1864+AE1864)*0.6),-2)+ROUNDDOWN(MAX(0,S1864-(AB1864+AC1864+AE1864)*0.4),-2)</f>
        <v/>
      </c>
      <c r="AH1864" s="21">
        <f>ROUNDDOWN(MAX(0,T1864-(AB1864+AD1864)*0.6),-2)+ROUNDDOWN(MAX(0,U1864-(AB1864+AD1864)*0.4),-2)</f>
        <v/>
      </c>
      <c r="AI1864" s="21">
        <f>ROUNDDOWN(T1864,-2)+ROUNDDOWN(U1864,-2)</f>
        <v/>
      </c>
      <c r="AJ1864" s="21">
        <f>M1864+AF1864</f>
        <v/>
      </c>
      <c r="AK1864" s="21">
        <f>M1864+AG1864</f>
        <v/>
      </c>
      <c r="AL1864" s="21">
        <f>N1864+AH1864</f>
        <v/>
      </c>
      <c r="AM1864" s="21">
        <f>O1864+AI1864</f>
        <v/>
      </c>
      <c r="AN1864" s="21">
        <f>N1864+AI1864</f>
        <v/>
      </c>
      <c r="AO1864" s="21">
        <f>ROUNDDOWN((R1864+S1864)*0.2/Y1864+2000,0)</f>
        <v/>
      </c>
      <c r="AP1864" s="21">
        <f>ROUNDDOWN((T1864+U1864)*0.2/Z1864+2000,0)</f>
        <v/>
      </c>
      <c r="AQ1864" s="21">
        <f>AL1864-AK1864</f>
        <v/>
      </c>
      <c r="AR1864" s="21">
        <f>AM1864-AK1864</f>
        <v/>
      </c>
      <c r="AS1864" s="21">
        <f>AM1864-AL1864</f>
        <v/>
      </c>
      <c r="AT1864" s="21">
        <f>AK1864+C1864-AJ1864</f>
        <v/>
      </c>
      <c r="AU1864" s="21">
        <f>AL1864+C1864-AM1864</f>
        <v/>
      </c>
      <c r="AV1864" s="21">
        <f>AN1864+C1864-AM1864</f>
        <v/>
      </c>
    </row>
    <row r="1865">
      <c r="A1865" t="inlineStr">
        <is>
          <t>1万円刻み</t>
        </is>
      </c>
      <c r="B1865" s="21">
        <f>'5_1万円刻み'!$A$102</f>
        <v/>
      </c>
      <c r="C1865" s="21">
        <f>AO1865</f>
        <v/>
      </c>
      <c r="D1865" s="21" t="n">
        <v>0</v>
      </c>
      <c r="E1865" s="21">
        <f>ROUND(MIN(B1865/12,650000)*12*0.0915+MIN(B1865/12,1390000)*12*(0.0504+0)+B1865*0.005,0)</f>
        <v/>
      </c>
      <c r="F1865" s="21">
        <f>IF(B1865&lt;741000,0,IF(B1865&lt;2191000,B1865-740000,IF(B1865&lt;2193000,1451000,IF(B1865&lt;2196000,1453000,IF(B1865&lt;2200000,1456000,IF(B1865&lt;3600000,ROUND(ROUNDDOWN(B1865/4,-3)*2.8,0)-80000,IF(B1865&lt;6600000,ROUND(ROUNDDOWN(B1865/4,-3)*3.2,0)-440000,IF(B1865&lt;8500000,ROUNDDOWN(B1865*0.9,0)-1100000,B1865-1950000))))))))</f>
        <v/>
      </c>
      <c r="G1865" s="21">
        <f>IF(F1865&gt;23500000,NA(),IF(F1865&lt;=4890000,1040000,IF(F1865&lt;=6550000,670000,620000)))</f>
        <v/>
      </c>
      <c r="H1865" s="21">
        <f>IF(D1865&lt;=0,0,MAX(0,MIN(2000000,D1865-MIN(100000,ROUNDDOWN(F1865*0.05,0)))))</f>
        <v/>
      </c>
      <c r="I1865" s="21">
        <f>IF(C1865&lt;=2000,0,MIN(C1865,ROUNDDOWN(F1865*0.4,0))-2000)</f>
        <v/>
      </c>
      <c r="J1865" s="21">
        <f>MAX(0,ROUNDDOWN(F1865-E1865-G1865,-3))</f>
        <v/>
      </c>
      <c r="K1865" s="21">
        <f>MAX(0,ROUNDDOWN(F1865-E1865-G1865-H1865-I1865,-3))</f>
        <v/>
      </c>
      <c r="L1865" s="21">
        <f>MAX(0,ROUNDDOWN(F1865-E1865-G1865-H1865,-3))</f>
        <v/>
      </c>
      <c r="M1865" s="21">
        <f>IF(J1865&lt;=0,0,ROUNDDOWN((J1865*LOOKUP(J1865,{0,1950001,3300001,6950001,9000001,18000001,40000001},{0.05,0.1,0.2,0.23,0.33,0.4,0.45})-LOOKUP(J1865,{0,1950001,3300001,6950001,9000001,18000001,40000001},{0,97500,427500,636000,1536000,2796000,4796000}))*1.021,-2))</f>
        <v/>
      </c>
      <c r="N1865" s="21">
        <f>IF(K1865&lt;=0,0,ROUNDDOWN((K1865*LOOKUP(K1865,{0,1950001,3300001,6950001,9000001,18000001,40000001},{0.05,0.1,0.2,0.23,0.33,0.4,0.45})-LOOKUP(K1865,{0,1950001,3300001,6950001,9000001,18000001,40000001},{0,97500,427500,636000,1536000,2796000,4796000}))*1.021,-2))</f>
        <v/>
      </c>
      <c r="O1865" s="21">
        <f>IF(L1865&lt;=0,0,ROUNDDOWN((L1865*LOOKUP(L1865,{0,1950001,3300001,6950001,9000001,18000001,40000001},{0.05,0.1,0.2,0.23,0.33,0.4,0.45})-LOOKUP(L1865,{0,1950001,3300001,6950001,9000001,18000001,40000001},{0,97500,427500,636000,1536000,2796000,4796000}))*1.021,-2))</f>
        <v/>
      </c>
      <c r="P1865" s="21">
        <f>MAX(0,ROUNDDOWN(F1865-E1865-430000,-3))</f>
        <v/>
      </c>
      <c r="Q1865" s="21">
        <f>MAX(0,ROUNDDOWN(F1865-E1865-430000-H1865,-3))</f>
        <v/>
      </c>
      <c r="R1865" s="21">
        <f>IF(F1865&lt;=450000,0,MAX(0,P1865*0.06-MIN(50000,P1865)*0.03))</f>
        <v/>
      </c>
      <c r="S1865" s="21">
        <f>IF(F1865&lt;=450000,0,MAX(0,P1865*0.04-MIN(50000,P1865)*0.02))</f>
        <v/>
      </c>
      <c r="T1865" s="21">
        <f>IF(F1865&lt;=450000,0,MAX(0,Q1865*0.06-MIN(50000,Q1865)*0.03))</f>
        <v/>
      </c>
      <c r="U1865" s="21">
        <f>IF(F1865&lt;=450000,0,MAX(0,Q1865*0.04-MIN(50000,Q1865)*0.02))</f>
        <v/>
      </c>
      <c r="V1865" s="21">
        <f>50000+MAX(0,G1865-480000)</f>
        <v/>
      </c>
      <c r="W1865" s="21">
        <f>P1865-V1865</f>
        <v/>
      </c>
      <c r="X1865" s="21">
        <f>Q1865-V1865</f>
        <v/>
      </c>
      <c r="Y1865" s="22">
        <f>IF(W1865&lt;0,0.9,LOOKUP(W1865,{0,1950001,3300001,6950001,9000001,18000001,40000001},{0.84895,0.7979,0.6958,0.66517,0.56307,0.4916,0.44055}))</f>
        <v/>
      </c>
      <c r="Z1865" s="22">
        <f>IF(X1865&lt;0,0.9,LOOKUP(X1865,{0,1950001,3300001,6950001,9000001,18000001,40000001},{0.84895,0.7979,0.6958,0.66517,0.56307,0.4916,0.44055}))</f>
        <v/>
      </c>
      <c r="AA1865" s="22">
        <f>IF(W1865&lt;0,0,CHOOSE(MATCH(W1865,{0,1950001,3300001,6950001,9000001},1),5.105/84.895,10.21/79.79,20.42/69.58,23.483/66.517,33.693/56.307))</f>
        <v/>
      </c>
      <c r="AB1865" s="21">
        <f>IF(C1865&lt;=2000,0,(MIN(C1865,ROUNDDOWN(F1865*0.3,0))-2000)*0.1)</f>
        <v/>
      </c>
      <c r="AC1865" s="21">
        <f>IF(C1865&lt;=2000,0,MIN((C1865-2000)*Y1865,(R1865+S1865)*0.2))</f>
        <v/>
      </c>
      <c r="AD1865" s="21">
        <f>IF(C1865&lt;=2000,0,MIN((C1865-2000)*Z1865,(T1865+U1865)*0.2))</f>
        <v/>
      </c>
      <c r="AE1865" s="21">
        <f>AC1865*AA1865</f>
        <v/>
      </c>
      <c r="AF1865" s="21">
        <f>ROUNDDOWN(R1865,-2)+ROUNDDOWN(S1865,-2)</f>
        <v/>
      </c>
      <c r="AG1865" s="21">
        <f>ROUNDDOWN(MAX(0,R1865-(AB1865+AC1865+AE1865)*0.6),-2)+ROUNDDOWN(MAX(0,S1865-(AB1865+AC1865+AE1865)*0.4),-2)</f>
        <v/>
      </c>
      <c r="AH1865" s="21">
        <f>ROUNDDOWN(MAX(0,T1865-(AB1865+AD1865)*0.6),-2)+ROUNDDOWN(MAX(0,U1865-(AB1865+AD1865)*0.4),-2)</f>
        <v/>
      </c>
      <c r="AI1865" s="21">
        <f>ROUNDDOWN(T1865,-2)+ROUNDDOWN(U1865,-2)</f>
        <v/>
      </c>
      <c r="AJ1865" s="21">
        <f>M1865+AF1865</f>
        <v/>
      </c>
      <c r="AK1865" s="21">
        <f>M1865+AG1865</f>
        <v/>
      </c>
      <c r="AL1865" s="21">
        <f>N1865+AH1865</f>
        <v/>
      </c>
      <c r="AM1865" s="21">
        <f>O1865+AI1865</f>
        <v/>
      </c>
      <c r="AN1865" s="21">
        <f>N1865+AI1865</f>
        <v/>
      </c>
      <c r="AO1865" s="21">
        <f>ROUNDDOWN((R1865+S1865)*0.2/Y1865+2000,0)</f>
        <v/>
      </c>
      <c r="AP1865" s="21">
        <f>ROUNDDOWN((T1865+U1865)*0.2/Z1865+2000,0)</f>
        <v/>
      </c>
      <c r="AQ1865" s="21">
        <f>AL1865-AK1865</f>
        <v/>
      </c>
      <c r="AR1865" s="21">
        <f>AM1865-AK1865</f>
        <v/>
      </c>
      <c r="AS1865" s="21">
        <f>AM1865-AL1865</f>
        <v/>
      </c>
      <c r="AT1865" s="21">
        <f>AK1865+C1865-AJ1865</f>
        <v/>
      </c>
      <c r="AU1865" s="21">
        <f>AL1865+C1865-AM1865</f>
        <v/>
      </c>
      <c r="AV1865" s="21">
        <f>AN1865+C1865-AM1865</f>
        <v/>
      </c>
    </row>
    <row r="1866">
      <c r="A1866" t="inlineStr">
        <is>
          <t>1万円刻み</t>
        </is>
      </c>
      <c r="B1866" s="21">
        <f>'5_1万円刻み'!$A$103</f>
        <v/>
      </c>
      <c r="C1866" s="21">
        <f>AO1866</f>
        <v/>
      </c>
      <c r="D1866" s="21" t="n">
        <v>0</v>
      </c>
      <c r="E1866" s="21">
        <f>ROUND(MIN(B1866/12,650000)*12*0.0915+MIN(B1866/12,1390000)*12*(0.0504+0)+B1866*0.005,0)</f>
        <v/>
      </c>
      <c r="F1866" s="21">
        <f>IF(B1866&lt;741000,0,IF(B1866&lt;2191000,B1866-740000,IF(B1866&lt;2193000,1451000,IF(B1866&lt;2196000,1453000,IF(B1866&lt;2200000,1456000,IF(B1866&lt;3600000,ROUND(ROUNDDOWN(B1866/4,-3)*2.8,0)-80000,IF(B1866&lt;6600000,ROUND(ROUNDDOWN(B1866/4,-3)*3.2,0)-440000,IF(B1866&lt;8500000,ROUNDDOWN(B1866*0.9,0)-1100000,B1866-1950000))))))))</f>
        <v/>
      </c>
      <c r="G1866" s="21">
        <f>IF(F1866&gt;23500000,NA(),IF(F1866&lt;=4890000,1040000,IF(F1866&lt;=6550000,670000,620000)))</f>
        <v/>
      </c>
      <c r="H1866" s="21">
        <f>IF(D1866&lt;=0,0,MAX(0,MIN(2000000,D1866-MIN(100000,ROUNDDOWN(F1866*0.05,0)))))</f>
        <v/>
      </c>
      <c r="I1866" s="21">
        <f>IF(C1866&lt;=2000,0,MIN(C1866,ROUNDDOWN(F1866*0.4,0))-2000)</f>
        <v/>
      </c>
      <c r="J1866" s="21">
        <f>MAX(0,ROUNDDOWN(F1866-E1866-G1866,-3))</f>
        <v/>
      </c>
      <c r="K1866" s="21">
        <f>MAX(0,ROUNDDOWN(F1866-E1866-G1866-H1866-I1866,-3))</f>
        <v/>
      </c>
      <c r="L1866" s="21">
        <f>MAX(0,ROUNDDOWN(F1866-E1866-G1866-H1866,-3))</f>
        <v/>
      </c>
      <c r="M1866" s="21">
        <f>IF(J1866&lt;=0,0,ROUNDDOWN((J1866*LOOKUP(J1866,{0,1950001,3300001,6950001,9000001,18000001,40000001},{0.05,0.1,0.2,0.23,0.33,0.4,0.45})-LOOKUP(J1866,{0,1950001,3300001,6950001,9000001,18000001,40000001},{0,97500,427500,636000,1536000,2796000,4796000}))*1.021,-2))</f>
        <v/>
      </c>
      <c r="N1866" s="21">
        <f>IF(K1866&lt;=0,0,ROUNDDOWN((K1866*LOOKUP(K1866,{0,1950001,3300001,6950001,9000001,18000001,40000001},{0.05,0.1,0.2,0.23,0.33,0.4,0.45})-LOOKUP(K1866,{0,1950001,3300001,6950001,9000001,18000001,40000001},{0,97500,427500,636000,1536000,2796000,4796000}))*1.021,-2))</f>
        <v/>
      </c>
      <c r="O1866" s="21">
        <f>IF(L1866&lt;=0,0,ROUNDDOWN((L1866*LOOKUP(L1866,{0,1950001,3300001,6950001,9000001,18000001,40000001},{0.05,0.1,0.2,0.23,0.33,0.4,0.45})-LOOKUP(L1866,{0,1950001,3300001,6950001,9000001,18000001,40000001},{0,97500,427500,636000,1536000,2796000,4796000}))*1.021,-2))</f>
        <v/>
      </c>
      <c r="P1866" s="21">
        <f>MAX(0,ROUNDDOWN(F1866-E1866-430000,-3))</f>
        <v/>
      </c>
      <c r="Q1866" s="21">
        <f>MAX(0,ROUNDDOWN(F1866-E1866-430000-H1866,-3))</f>
        <v/>
      </c>
      <c r="R1866" s="21">
        <f>IF(F1866&lt;=450000,0,MAX(0,P1866*0.06-MIN(50000,P1866)*0.03))</f>
        <v/>
      </c>
      <c r="S1866" s="21">
        <f>IF(F1866&lt;=450000,0,MAX(0,P1866*0.04-MIN(50000,P1866)*0.02))</f>
        <v/>
      </c>
      <c r="T1866" s="21">
        <f>IF(F1866&lt;=450000,0,MAX(0,Q1866*0.06-MIN(50000,Q1866)*0.03))</f>
        <v/>
      </c>
      <c r="U1866" s="21">
        <f>IF(F1866&lt;=450000,0,MAX(0,Q1866*0.04-MIN(50000,Q1866)*0.02))</f>
        <v/>
      </c>
      <c r="V1866" s="21">
        <f>50000+MAX(0,G1866-480000)</f>
        <v/>
      </c>
      <c r="W1866" s="21">
        <f>P1866-V1866</f>
        <v/>
      </c>
      <c r="X1866" s="21">
        <f>Q1866-V1866</f>
        <v/>
      </c>
      <c r="Y1866" s="22">
        <f>IF(W1866&lt;0,0.9,LOOKUP(W1866,{0,1950001,3300001,6950001,9000001,18000001,40000001},{0.84895,0.7979,0.6958,0.66517,0.56307,0.4916,0.44055}))</f>
        <v/>
      </c>
      <c r="Z1866" s="22">
        <f>IF(X1866&lt;0,0.9,LOOKUP(X1866,{0,1950001,3300001,6950001,9000001,18000001,40000001},{0.84895,0.7979,0.6958,0.66517,0.56307,0.4916,0.44055}))</f>
        <v/>
      </c>
      <c r="AA1866" s="22">
        <f>IF(W1866&lt;0,0,CHOOSE(MATCH(W1866,{0,1950001,3300001,6950001,9000001},1),5.105/84.895,10.21/79.79,20.42/69.58,23.483/66.517,33.693/56.307))</f>
        <v/>
      </c>
      <c r="AB1866" s="21">
        <f>IF(C1866&lt;=2000,0,(MIN(C1866,ROUNDDOWN(F1866*0.3,0))-2000)*0.1)</f>
        <v/>
      </c>
      <c r="AC1866" s="21">
        <f>IF(C1866&lt;=2000,0,MIN((C1866-2000)*Y1866,(R1866+S1866)*0.2))</f>
        <v/>
      </c>
      <c r="AD1866" s="21">
        <f>IF(C1866&lt;=2000,0,MIN((C1866-2000)*Z1866,(T1866+U1866)*0.2))</f>
        <v/>
      </c>
      <c r="AE1866" s="21">
        <f>AC1866*AA1866</f>
        <v/>
      </c>
      <c r="AF1866" s="21">
        <f>ROUNDDOWN(R1866,-2)+ROUNDDOWN(S1866,-2)</f>
        <v/>
      </c>
      <c r="AG1866" s="21">
        <f>ROUNDDOWN(MAX(0,R1866-(AB1866+AC1866+AE1866)*0.6),-2)+ROUNDDOWN(MAX(0,S1866-(AB1866+AC1866+AE1866)*0.4),-2)</f>
        <v/>
      </c>
      <c r="AH1866" s="21">
        <f>ROUNDDOWN(MAX(0,T1866-(AB1866+AD1866)*0.6),-2)+ROUNDDOWN(MAX(0,U1866-(AB1866+AD1866)*0.4),-2)</f>
        <v/>
      </c>
      <c r="AI1866" s="21">
        <f>ROUNDDOWN(T1866,-2)+ROUNDDOWN(U1866,-2)</f>
        <v/>
      </c>
      <c r="AJ1866" s="21">
        <f>M1866+AF1866</f>
        <v/>
      </c>
      <c r="AK1866" s="21">
        <f>M1866+AG1866</f>
        <v/>
      </c>
      <c r="AL1866" s="21">
        <f>N1866+AH1866</f>
        <v/>
      </c>
      <c r="AM1866" s="21">
        <f>O1866+AI1866</f>
        <v/>
      </c>
      <c r="AN1866" s="21">
        <f>N1866+AI1866</f>
        <v/>
      </c>
      <c r="AO1866" s="21">
        <f>ROUNDDOWN((R1866+S1866)*0.2/Y1866+2000,0)</f>
        <v/>
      </c>
      <c r="AP1866" s="21">
        <f>ROUNDDOWN((T1866+U1866)*0.2/Z1866+2000,0)</f>
        <v/>
      </c>
      <c r="AQ1866" s="21">
        <f>AL1866-AK1866</f>
        <v/>
      </c>
      <c r="AR1866" s="21">
        <f>AM1866-AK1866</f>
        <v/>
      </c>
      <c r="AS1866" s="21">
        <f>AM1866-AL1866</f>
        <v/>
      </c>
      <c r="AT1866" s="21">
        <f>AK1866+C1866-AJ1866</f>
        <v/>
      </c>
      <c r="AU1866" s="21">
        <f>AL1866+C1866-AM1866</f>
        <v/>
      </c>
      <c r="AV1866" s="21">
        <f>AN1866+C1866-AM1866</f>
        <v/>
      </c>
    </row>
    <row r="1867">
      <c r="A1867" t="inlineStr">
        <is>
          <t>1万円刻み</t>
        </is>
      </c>
      <c r="B1867" s="21">
        <f>'5_1万円刻み'!$A$104</f>
        <v/>
      </c>
      <c r="C1867" s="21">
        <f>AO1867</f>
        <v/>
      </c>
      <c r="D1867" s="21" t="n">
        <v>0</v>
      </c>
      <c r="E1867" s="21">
        <f>ROUND(MIN(B1867/12,650000)*12*0.0915+MIN(B1867/12,1390000)*12*(0.0504+0)+B1867*0.005,0)</f>
        <v/>
      </c>
      <c r="F1867" s="21">
        <f>IF(B1867&lt;741000,0,IF(B1867&lt;2191000,B1867-740000,IF(B1867&lt;2193000,1451000,IF(B1867&lt;2196000,1453000,IF(B1867&lt;2200000,1456000,IF(B1867&lt;3600000,ROUND(ROUNDDOWN(B1867/4,-3)*2.8,0)-80000,IF(B1867&lt;6600000,ROUND(ROUNDDOWN(B1867/4,-3)*3.2,0)-440000,IF(B1867&lt;8500000,ROUNDDOWN(B1867*0.9,0)-1100000,B1867-1950000))))))))</f>
        <v/>
      </c>
      <c r="G1867" s="21">
        <f>IF(F1867&gt;23500000,NA(),IF(F1867&lt;=4890000,1040000,IF(F1867&lt;=6550000,670000,620000)))</f>
        <v/>
      </c>
      <c r="H1867" s="21">
        <f>IF(D1867&lt;=0,0,MAX(0,MIN(2000000,D1867-MIN(100000,ROUNDDOWN(F1867*0.05,0)))))</f>
        <v/>
      </c>
      <c r="I1867" s="21">
        <f>IF(C1867&lt;=2000,0,MIN(C1867,ROUNDDOWN(F1867*0.4,0))-2000)</f>
        <v/>
      </c>
      <c r="J1867" s="21">
        <f>MAX(0,ROUNDDOWN(F1867-E1867-G1867,-3))</f>
        <v/>
      </c>
      <c r="K1867" s="21">
        <f>MAX(0,ROUNDDOWN(F1867-E1867-G1867-H1867-I1867,-3))</f>
        <v/>
      </c>
      <c r="L1867" s="21">
        <f>MAX(0,ROUNDDOWN(F1867-E1867-G1867-H1867,-3))</f>
        <v/>
      </c>
      <c r="M1867" s="21">
        <f>IF(J1867&lt;=0,0,ROUNDDOWN((J1867*LOOKUP(J1867,{0,1950001,3300001,6950001,9000001,18000001,40000001},{0.05,0.1,0.2,0.23,0.33,0.4,0.45})-LOOKUP(J1867,{0,1950001,3300001,6950001,9000001,18000001,40000001},{0,97500,427500,636000,1536000,2796000,4796000}))*1.021,-2))</f>
        <v/>
      </c>
      <c r="N1867" s="21">
        <f>IF(K1867&lt;=0,0,ROUNDDOWN((K1867*LOOKUP(K1867,{0,1950001,3300001,6950001,9000001,18000001,40000001},{0.05,0.1,0.2,0.23,0.33,0.4,0.45})-LOOKUP(K1867,{0,1950001,3300001,6950001,9000001,18000001,40000001},{0,97500,427500,636000,1536000,2796000,4796000}))*1.021,-2))</f>
        <v/>
      </c>
      <c r="O1867" s="21">
        <f>IF(L1867&lt;=0,0,ROUNDDOWN((L1867*LOOKUP(L1867,{0,1950001,3300001,6950001,9000001,18000001,40000001},{0.05,0.1,0.2,0.23,0.33,0.4,0.45})-LOOKUP(L1867,{0,1950001,3300001,6950001,9000001,18000001,40000001},{0,97500,427500,636000,1536000,2796000,4796000}))*1.021,-2))</f>
        <v/>
      </c>
      <c r="P1867" s="21">
        <f>MAX(0,ROUNDDOWN(F1867-E1867-430000,-3))</f>
        <v/>
      </c>
      <c r="Q1867" s="21">
        <f>MAX(0,ROUNDDOWN(F1867-E1867-430000-H1867,-3))</f>
        <v/>
      </c>
      <c r="R1867" s="21">
        <f>IF(F1867&lt;=450000,0,MAX(0,P1867*0.06-MIN(50000,P1867)*0.03))</f>
        <v/>
      </c>
      <c r="S1867" s="21">
        <f>IF(F1867&lt;=450000,0,MAX(0,P1867*0.04-MIN(50000,P1867)*0.02))</f>
        <v/>
      </c>
      <c r="T1867" s="21">
        <f>IF(F1867&lt;=450000,0,MAX(0,Q1867*0.06-MIN(50000,Q1867)*0.03))</f>
        <v/>
      </c>
      <c r="U1867" s="21">
        <f>IF(F1867&lt;=450000,0,MAX(0,Q1867*0.04-MIN(50000,Q1867)*0.02))</f>
        <v/>
      </c>
      <c r="V1867" s="21">
        <f>50000+MAX(0,G1867-480000)</f>
        <v/>
      </c>
      <c r="W1867" s="21">
        <f>P1867-V1867</f>
        <v/>
      </c>
      <c r="X1867" s="21">
        <f>Q1867-V1867</f>
        <v/>
      </c>
      <c r="Y1867" s="22">
        <f>IF(W1867&lt;0,0.9,LOOKUP(W1867,{0,1950001,3300001,6950001,9000001,18000001,40000001},{0.84895,0.7979,0.6958,0.66517,0.56307,0.4916,0.44055}))</f>
        <v/>
      </c>
      <c r="Z1867" s="22">
        <f>IF(X1867&lt;0,0.9,LOOKUP(X1867,{0,1950001,3300001,6950001,9000001,18000001,40000001},{0.84895,0.7979,0.6958,0.66517,0.56307,0.4916,0.44055}))</f>
        <v/>
      </c>
      <c r="AA1867" s="22">
        <f>IF(W1867&lt;0,0,CHOOSE(MATCH(W1867,{0,1950001,3300001,6950001,9000001},1),5.105/84.895,10.21/79.79,20.42/69.58,23.483/66.517,33.693/56.307))</f>
        <v/>
      </c>
      <c r="AB1867" s="21">
        <f>IF(C1867&lt;=2000,0,(MIN(C1867,ROUNDDOWN(F1867*0.3,0))-2000)*0.1)</f>
        <v/>
      </c>
      <c r="AC1867" s="21">
        <f>IF(C1867&lt;=2000,0,MIN((C1867-2000)*Y1867,(R1867+S1867)*0.2))</f>
        <v/>
      </c>
      <c r="AD1867" s="21">
        <f>IF(C1867&lt;=2000,0,MIN((C1867-2000)*Z1867,(T1867+U1867)*0.2))</f>
        <v/>
      </c>
      <c r="AE1867" s="21">
        <f>AC1867*AA1867</f>
        <v/>
      </c>
      <c r="AF1867" s="21">
        <f>ROUNDDOWN(R1867,-2)+ROUNDDOWN(S1867,-2)</f>
        <v/>
      </c>
      <c r="AG1867" s="21">
        <f>ROUNDDOWN(MAX(0,R1867-(AB1867+AC1867+AE1867)*0.6),-2)+ROUNDDOWN(MAX(0,S1867-(AB1867+AC1867+AE1867)*0.4),-2)</f>
        <v/>
      </c>
      <c r="AH1867" s="21">
        <f>ROUNDDOWN(MAX(0,T1867-(AB1867+AD1867)*0.6),-2)+ROUNDDOWN(MAX(0,U1867-(AB1867+AD1867)*0.4),-2)</f>
        <v/>
      </c>
      <c r="AI1867" s="21">
        <f>ROUNDDOWN(T1867,-2)+ROUNDDOWN(U1867,-2)</f>
        <v/>
      </c>
      <c r="AJ1867" s="21">
        <f>M1867+AF1867</f>
        <v/>
      </c>
      <c r="AK1867" s="21">
        <f>M1867+AG1867</f>
        <v/>
      </c>
      <c r="AL1867" s="21">
        <f>N1867+AH1867</f>
        <v/>
      </c>
      <c r="AM1867" s="21">
        <f>O1867+AI1867</f>
        <v/>
      </c>
      <c r="AN1867" s="21">
        <f>N1867+AI1867</f>
        <v/>
      </c>
      <c r="AO1867" s="21">
        <f>ROUNDDOWN((R1867+S1867)*0.2/Y1867+2000,0)</f>
        <v/>
      </c>
      <c r="AP1867" s="21">
        <f>ROUNDDOWN((T1867+U1867)*0.2/Z1867+2000,0)</f>
        <v/>
      </c>
      <c r="AQ1867" s="21">
        <f>AL1867-AK1867</f>
        <v/>
      </c>
      <c r="AR1867" s="21">
        <f>AM1867-AK1867</f>
        <v/>
      </c>
      <c r="AS1867" s="21">
        <f>AM1867-AL1867</f>
        <v/>
      </c>
      <c r="AT1867" s="21">
        <f>AK1867+C1867-AJ1867</f>
        <v/>
      </c>
      <c r="AU1867" s="21">
        <f>AL1867+C1867-AM1867</f>
        <v/>
      </c>
      <c r="AV1867" s="21">
        <f>AN1867+C1867-AM1867</f>
        <v/>
      </c>
    </row>
    <row r="1868">
      <c r="A1868" t="inlineStr">
        <is>
          <t>1万円刻み</t>
        </is>
      </c>
      <c r="B1868" s="21">
        <f>'5_1万円刻み'!$A$105</f>
        <v/>
      </c>
      <c r="C1868" s="21">
        <f>AO1868</f>
        <v/>
      </c>
      <c r="D1868" s="21" t="n">
        <v>0</v>
      </c>
      <c r="E1868" s="21">
        <f>ROUND(MIN(B1868/12,650000)*12*0.0915+MIN(B1868/12,1390000)*12*(0.0504+0)+B1868*0.005,0)</f>
        <v/>
      </c>
      <c r="F1868" s="21">
        <f>IF(B1868&lt;741000,0,IF(B1868&lt;2191000,B1868-740000,IF(B1868&lt;2193000,1451000,IF(B1868&lt;2196000,1453000,IF(B1868&lt;2200000,1456000,IF(B1868&lt;3600000,ROUND(ROUNDDOWN(B1868/4,-3)*2.8,0)-80000,IF(B1868&lt;6600000,ROUND(ROUNDDOWN(B1868/4,-3)*3.2,0)-440000,IF(B1868&lt;8500000,ROUNDDOWN(B1868*0.9,0)-1100000,B1868-1950000))))))))</f>
        <v/>
      </c>
      <c r="G1868" s="21">
        <f>IF(F1868&gt;23500000,NA(),IF(F1868&lt;=4890000,1040000,IF(F1868&lt;=6550000,670000,620000)))</f>
        <v/>
      </c>
      <c r="H1868" s="21">
        <f>IF(D1868&lt;=0,0,MAX(0,MIN(2000000,D1868-MIN(100000,ROUNDDOWN(F1868*0.05,0)))))</f>
        <v/>
      </c>
      <c r="I1868" s="21">
        <f>IF(C1868&lt;=2000,0,MIN(C1868,ROUNDDOWN(F1868*0.4,0))-2000)</f>
        <v/>
      </c>
      <c r="J1868" s="21">
        <f>MAX(0,ROUNDDOWN(F1868-E1868-G1868,-3))</f>
        <v/>
      </c>
      <c r="K1868" s="21">
        <f>MAX(0,ROUNDDOWN(F1868-E1868-G1868-H1868-I1868,-3))</f>
        <v/>
      </c>
      <c r="L1868" s="21">
        <f>MAX(0,ROUNDDOWN(F1868-E1868-G1868-H1868,-3))</f>
        <v/>
      </c>
      <c r="M1868" s="21">
        <f>IF(J1868&lt;=0,0,ROUNDDOWN((J1868*LOOKUP(J1868,{0,1950001,3300001,6950001,9000001,18000001,40000001},{0.05,0.1,0.2,0.23,0.33,0.4,0.45})-LOOKUP(J1868,{0,1950001,3300001,6950001,9000001,18000001,40000001},{0,97500,427500,636000,1536000,2796000,4796000}))*1.021,-2))</f>
        <v/>
      </c>
      <c r="N1868" s="21">
        <f>IF(K1868&lt;=0,0,ROUNDDOWN((K1868*LOOKUP(K1868,{0,1950001,3300001,6950001,9000001,18000001,40000001},{0.05,0.1,0.2,0.23,0.33,0.4,0.45})-LOOKUP(K1868,{0,1950001,3300001,6950001,9000001,18000001,40000001},{0,97500,427500,636000,1536000,2796000,4796000}))*1.021,-2))</f>
        <v/>
      </c>
      <c r="O1868" s="21">
        <f>IF(L1868&lt;=0,0,ROUNDDOWN((L1868*LOOKUP(L1868,{0,1950001,3300001,6950001,9000001,18000001,40000001},{0.05,0.1,0.2,0.23,0.33,0.4,0.45})-LOOKUP(L1868,{0,1950001,3300001,6950001,9000001,18000001,40000001},{0,97500,427500,636000,1536000,2796000,4796000}))*1.021,-2))</f>
        <v/>
      </c>
      <c r="P1868" s="21">
        <f>MAX(0,ROUNDDOWN(F1868-E1868-430000,-3))</f>
        <v/>
      </c>
      <c r="Q1868" s="21">
        <f>MAX(0,ROUNDDOWN(F1868-E1868-430000-H1868,-3))</f>
        <v/>
      </c>
      <c r="R1868" s="21">
        <f>IF(F1868&lt;=450000,0,MAX(0,P1868*0.06-MIN(50000,P1868)*0.03))</f>
        <v/>
      </c>
      <c r="S1868" s="21">
        <f>IF(F1868&lt;=450000,0,MAX(0,P1868*0.04-MIN(50000,P1868)*0.02))</f>
        <v/>
      </c>
      <c r="T1868" s="21">
        <f>IF(F1868&lt;=450000,0,MAX(0,Q1868*0.06-MIN(50000,Q1868)*0.03))</f>
        <v/>
      </c>
      <c r="U1868" s="21">
        <f>IF(F1868&lt;=450000,0,MAX(0,Q1868*0.04-MIN(50000,Q1868)*0.02))</f>
        <v/>
      </c>
      <c r="V1868" s="21">
        <f>50000+MAX(0,G1868-480000)</f>
        <v/>
      </c>
      <c r="W1868" s="21">
        <f>P1868-V1868</f>
        <v/>
      </c>
      <c r="X1868" s="21">
        <f>Q1868-V1868</f>
        <v/>
      </c>
      <c r="Y1868" s="22">
        <f>IF(W1868&lt;0,0.9,LOOKUP(W1868,{0,1950001,3300001,6950001,9000001,18000001,40000001},{0.84895,0.7979,0.6958,0.66517,0.56307,0.4916,0.44055}))</f>
        <v/>
      </c>
      <c r="Z1868" s="22">
        <f>IF(X1868&lt;0,0.9,LOOKUP(X1868,{0,1950001,3300001,6950001,9000001,18000001,40000001},{0.84895,0.7979,0.6958,0.66517,0.56307,0.4916,0.44055}))</f>
        <v/>
      </c>
      <c r="AA1868" s="22">
        <f>IF(W1868&lt;0,0,CHOOSE(MATCH(W1868,{0,1950001,3300001,6950001,9000001},1),5.105/84.895,10.21/79.79,20.42/69.58,23.483/66.517,33.693/56.307))</f>
        <v/>
      </c>
      <c r="AB1868" s="21">
        <f>IF(C1868&lt;=2000,0,(MIN(C1868,ROUNDDOWN(F1868*0.3,0))-2000)*0.1)</f>
        <v/>
      </c>
      <c r="AC1868" s="21">
        <f>IF(C1868&lt;=2000,0,MIN((C1868-2000)*Y1868,(R1868+S1868)*0.2))</f>
        <v/>
      </c>
      <c r="AD1868" s="21">
        <f>IF(C1868&lt;=2000,0,MIN((C1868-2000)*Z1868,(T1868+U1868)*0.2))</f>
        <v/>
      </c>
      <c r="AE1868" s="21">
        <f>AC1868*AA1868</f>
        <v/>
      </c>
      <c r="AF1868" s="21">
        <f>ROUNDDOWN(R1868,-2)+ROUNDDOWN(S1868,-2)</f>
        <v/>
      </c>
      <c r="AG1868" s="21">
        <f>ROUNDDOWN(MAX(0,R1868-(AB1868+AC1868+AE1868)*0.6),-2)+ROUNDDOWN(MAX(0,S1868-(AB1868+AC1868+AE1868)*0.4),-2)</f>
        <v/>
      </c>
      <c r="AH1868" s="21">
        <f>ROUNDDOWN(MAX(0,T1868-(AB1868+AD1868)*0.6),-2)+ROUNDDOWN(MAX(0,U1868-(AB1868+AD1868)*0.4),-2)</f>
        <v/>
      </c>
      <c r="AI1868" s="21">
        <f>ROUNDDOWN(T1868,-2)+ROUNDDOWN(U1868,-2)</f>
        <v/>
      </c>
      <c r="AJ1868" s="21">
        <f>M1868+AF1868</f>
        <v/>
      </c>
      <c r="AK1868" s="21">
        <f>M1868+AG1868</f>
        <v/>
      </c>
      <c r="AL1868" s="21">
        <f>N1868+AH1868</f>
        <v/>
      </c>
      <c r="AM1868" s="21">
        <f>O1868+AI1868</f>
        <v/>
      </c>
      <c r="AN1868" s="21">
        <f>N1868+AI1868</f>
        <v/>
      </c>
      <c r="AO1868" s="21">
        <f>ROUNDDOWN((R1868+S1868)*0.2/Y1868+2000,0)</f>
        <v/>
      </c>
      <c r="AP1868" s="21">
        <f>ROUNDDOWN((T1868+U1868)*0.2/Z1868+2000,0)</f>
        <v/>
      </c>
      <c r="AQ1868" s="21">
        <f>AL1868-AK1868</f>
        <v/>
      </c>
      <c r="AR1868" s="21">
        <f>AM1868-AK1868</f>
        <v/>
      </c>
      <c r="AS1868" s="21">
        <f>AM1868-AL1868</f>
        <v/>
      </c>
      <c r="AT1868" s="21">
        <f>AK1868+C1868-AJ1868</f>
        <v/>
      </c>
      <c r="AU1868" s="21">
        <f>AL1868+C1868-AM1868</f>
        <v/>
      </c>
      <c r="AV1868" s="21">
        <f>AN1868+C1868-AM1868</f>
        <v/>
      </c>
    </row>
    <row r="1869">
      <c r="A1869" t="inlineStr">
        <is>
          <t>1万円刻み</t>
        </is>
      </c>
      <c r="B1869" s="21">
        <f>'5_1万円刻み'!$A$106</f>
        <v/>
      </c>
      <c r="C1869" s="21">
        <f>AO1869</f>
        <v/>
      </c>
      <c r="D1869" s="21" t="n">
        <v>0</v>
      </c>
      <c r="E1869" s="21">
        <f>ROUND(MIN(B1869/12,650000)*12*0.0915+MIN(B1869/12,1390000)*12*(0.0504+0)+B1869*0.005,0)</f>
        <v/>
      </c>
      <c r="F1869" s="21">
        <f>IF(B1869&lt;741000,0,IF(B1869&lt;2191000,B1869-740000,IF(B1869&lt;2193000,1451000,IF(B1869&lt;2196000,1453000,IF(B1869&lt;2200000,1456000,IF(B1869&lt;3600000,ROUND(ROUNDDOWN(B1869/4,-3)*2.8,0)-80000,IF(B1869&lt;6600000,ROUND(ROUNDDOWN(B1869/4,-3)*3.2,0)-440000,IF(B1869&lt;8500000,ROUNDDOWN(B1869*0.9,0)-1100000,B1869-1950000))))))))</f>
        <v/>
      </c>
      <c r="G1869" s="21">
        <f>IF(F1869&gt;23500000,NA(),IF(F1869&lt;=4890000,1040000,IF(F1869&lt;=6550000,670000,620000)))</f>
        <v/>
      </c>
      <c r="H1869" s="21">
        <f>IF(D1869&lt;=0,0,MAX(0,MIN(2000000,D1869-MIN(100000,ROUNDDOWN(F1869*0.05,0)))))</f>
        <v/>
      </c>
      <c r="I1869" s="21">
        <f>IF(C1869&lt;=2000,0,MIN(C1869,ROUNDDOWN(F1869*0.4,0))-2000)</f>
        <v/>
      </c>
      <c r="J1869" s="21">
        <f>MAX(0,ROUNDDOWN(F1869-E1869-G1869,-3))</f>
        <v/>
      </c>
      <c r="K1869" s="21">
        <f>MAX(0,ROUNDDOWN(F1869-E1869-G1869-H1869-I1869,-3))</f>
        <v/>
      </c>
      <c r="L1869" s="21">
        <f>MAX(0,ROUNDDOWN(F1869-E1869-G1869-H1869,-3))</f>
        <v/>
      </c>
      <c r="M1869" s="21">
        <f>IF(J1869&lt;=0,0,ROUNDDOWN((J1869*LOOKUP(J1869,{0,1950001,3300001,6950001,9000001,18000001,40000001},{0.05,0.1,0.2,0.23,0.33,0.4,0.45})-LOOKUP(J1869,{0,1950001,3300001,6950001,9000001,18000001,40000001},{0,97500,427500,636000,1536000,2796000,4796000}))*1.021,-2))</f>
        <v/>
      </c>
      <c r="N1869" s="21">
        <f>IF(K1869&lt;=0,0,ROUNDDOWN((K1869*LOOKUP(K1869,{0,1950001,3300001,6950001,9000001,18000001,40000001},{0.05,0.1,0.2,0.23,0.33,0.4,0.45})-LOOKUP(K1869,{0,1950001,3300001,6950001,9000001,18000001,40000001},{0,97500,427500,636000,1536000,2796000,4796000}))*1.021,-2))</f>
        <v/>
      </c>
      <c r="O1869" s="21">
        <f>IF(L1869&lt;=0,0,ROUNDDOWN((L1869*LOOKUP(L1869,{0,1950001,3300001,6950001,9000001,18000001,40000001},{0.05,0.1,0.2,0.23,0.33,0.4,0.45})-LOOKUP(L1869,{0,1950001,3300001,6950001,9000001,18000001,40000001},{0,97500,427500,636000,1536000,2796000,4796000}))*1.021,-2))</f>
        <v/>
      </c>
      <c r="P1869" s="21">
        <f>MAX(0,ROUNDDOWN(F1869-E1869-430000,-3))</f>
        <v/>
      </c>
      <c r="Q1869" s="21">
        <f>MAX(0,ROUNDDOWN(F1869-E1869-430000-H1869,-3))</f>
        <v/>
      </c>
      <c r="R1869" s="21">
        <f>IF(F1869&lt;=450000,0,MAX(0,P1869*0.06-MIN(50000,P1869)*0.03))</f>
        <v/>
      </c>
      <c r="S1869" s="21">
        <f>IF(F1869&lt;=450000,0,MAX(0,P1869*0.04-MIN(50000,P1869)*0.02))</f>
        <v/>
      </c>
      <c r="T1869" s="21">
        <f>IF(F1869&lt;=450000,0,MAX(0,Q1869*0.06-MIN(50000,Q1869)*0.03))</f>
        <v/>
      </c>
      <c r="U1869" s="21">
        <f>IF(F1869&lt;=450000,0,MAX(0,Q1869*0.04-MIN(50000,Q1869)*0.02))</f>
        <v/>
      </c>
      <c r="V1869" s="21">
        <f>50000+MAX(0,G1869-480000)</f>
        <v/>
      </c>
      <c r="W1869" s="21">
        <f>P1869-V1869</f>
        <v/>
      </c>
      <c r="X1869" s="21">
        <f>Q1869-V1869</f>
        <v/>
      </c>
      <c r="Y1869" s="22">
        <f>IF(W1869&lt;0,0.9,LOOKUP(W1869,{0,1950001,3300001,6950001,9000001,18000001,40000001},{0.84895,0.7979,0.6958,0.66517,0.56307,0.4916,0.44055}))</f>
        <v/>
      </c>
      <c r="Z1869" s="22">
        <f>IF(X1869&lt;0,0.9,LOOKUP(X1869,{0,1950001,3300001,6950001,9000001,18000001,40000001},{0.84895,0.7979,0.6958,0.66517,0.56307,0.4916,0.44055}))</f>
        <v/>
      </c>
      <c r="AA1869" s="22">
        <f>IF(W1869&lt;0,0,CHOOSE(MATCH(W1869,{0,1950001,3300001,6950001,9000001},1),5.105/84.895,10.21/79.79,20.42/69.58,23.483/66.517,33.693/56.307))</f>
        <v/>
      </c>
      <c r="AB1869" s="21">
        <f>IF(C1869&lt;=2000,0,(MIN(C1869,ROUNDDOWN(F1869*0.3,0))-2000)*0.1)</f>
        <v/>
      </c>
      <c r="AC1869" s="21">
        <f>IF(C1869&lt;=2000,0,MIN((C1869-2000)*Y1869,(R1869+S1869)*0.2))</f>
        <v/>
      </c>
      <c r="AD1869" s="21">
        <f>IF(C1869&lt;=2000,0,MIN((C1869-2000)*Z1869,(T1869+U1869)*0.2))</f>
        <v/>
      </c>
      <c r="AE1869" s="21">
        <f>AC1869*AA1869</f>
        <v/>
      </c>
      <c r="AF1869" s="21">
        <f>ROUNDDOWN(R1869,-2)+ROUNDDOWN(S1869,-2)</f>
        <v/>
      </c>
      <c r="AG1869" s="21">
        <f>ROUNDDOWN(MAX(0,R1869-(AB1869+AC1869+AE1869)*0.6),-2)+ROUNDDOWN(MAX(0,S1869-(AB1869+AC1869+AE1869)*0.4),-2)</f>
        <v/>
      </c>
      <c r="AH1869" s="21">
        <f>ROUNDDOWN(MAX(0,T1869-(AB1869+AD1869)*0.6),-2)+ROUNDDOWN(MAX(0,U1869-(AB1869+AD1869)*0.4),-2)</f>
        <v/>
      </c>
      <c r="AI1869" s="21">
        <f>ROUNDDOWN(T1869,-2)+ROUNDDOWN(U1869,-2)</f>
        <v/>
      </c>
      <c r="AJ1869" s="21">
        <f>M1869+AF1869</f>
        <v/>
      </c>
      <c r="AK1869" s="21">
        <f>M1869+AG1869</f>
        <v/>
      </c>
      <c r="AL1869" s="21">
        <f>N1869+AH1869</f>
        <v/>
      </c>
      <c r="AM1869" s="21">
        <f>O1869+AI1869</f>
        <v/>
      </c>
      <c r="AN1869" s="21">
        <f>N1869+AI1869</f>
        <v/>
      </c>
      <c r="AO1869" s="21">
        <f>ROUNDDOWN((R1869+S1869)*0.2/Y1869+2000,0)</f>
        <v/>
      </c>
      <c r="AP1869" s="21">
        <f>ROUNDDOWN((T1869+U1869)*0.2/Z1869+2000,0)</f>
        <v/>
      </c>
      <c r="AQ1869" s="21">
        <f>AL1869-AK1869</f>
        <v/>
      </c>
      <c r="AR1869" s="21">
        <f>AM1869-AK1869</f>
        <v/>
      </c>
      <c r="AS1869" s="21">
        <f>AM1869-AL1869</f>
        <v/>
      </c>
      <c r="AT1869" s="21">
        <f>AK1869+C1869-AJ1869</f>
        <v/>
      </c>
      <c r="AU1869" s="21">
        <f>AL1869+C1869-AM1869</f>
        <v/>
      </c>
      <c r="AV1869" s="21">
        <f>AN1869+C1869-AM1869</f>
        <v/>
      </c>
    </row>
    <row r="1870">
      <c r="A1870" t="inlineStr">
        <is>
          <t>1万円刻み</t>
        </is>
      </c>
      <c r="B1870" s="21">
        <f>'5_1万円刻み'!$A$107</f>
        <v/>
      </c>
      <c r="C1870" s="21">
        <f>AO1870</f>
        <v/>
      </c>
      <c r="D1870" s="21" t="n">
        <v>0</v>
      </c>
      <c r="E1870" s="21">
        <f>ROUND(MIN(B1870/12,650000)*12*0.0915+MIN(B1870/12,1390000)*12*(0.0504+0)+B1870*0.005,0)</f>
        <v/>
      </c>
      <c r="F1870" s="21">
        <f>IF(B1870&lt;741000,0,IF(B1870&lt;2191000,B1870-740000,IF(B1870&lt;2193000,1451000,IF(B1870&lt;2196000,1453000,IF(B1870&lt;2200000,1456000,IF(B1870&lt;3600000,ROUND(ROUNDDOWN(B1870/4,-3)*2.8,0)-80000,IF(B1870&lt;6600000,ROUND(ROUNDDOWN(B1870/4,-3)*3.2,0)-440000,IF(B1870&lt;8500000,ROUNDDOWN(B1870*0.9,0)-1100000,B1870-1950000))))))))</f>
        <v/>
      </c>
      <c r="G1870" s="21">
        <f>IF(F1870&gt;23500000,NA(),IF(F1870&lt;=4890000,1040000,IF(F1870&lt;=6550000,670000,620000)))</f>
        <v/>
      </c>
      <c r="H1870" s="21">
        <f>IF(D1870&lt;=0,0,MAX(0,MIN(2000000,D1870-MIN(100000,ROUNDDOWN(F1870*0.05,0)))))</f>
        <v/>
      </c>
      <c r="I1870" s="21">
        <f>IF(C1870&lt;=2000,0,MIN(C1870,ROUNDDOWN(F1870*0.4,0))-2000)</f>
        <v/>
      </c>
      <c r="J1870" s="21">
        <f>MAX(0,ROUNDDOWN(F1870-E1870-G1870,-3))</f>
        <v/>
      </c>
      <c r="K1870" s="21">
        <f>MAX(0,ROUNDDOWN(F1870-E1870-G1870-H1870-I1870,-3))</f>
        <v/>
      </c>
      <c r="L1870" s="21">
        <f>MAX(0,ROUNDDOWN(F1870-E1870-G1870-H1870,-3))</f>
        <v/>
      </c>
      <c r="M1870" s="21">
        <f>IF(J1870&lt;=0,0,ROUNDDOWN((J1870*LOOKUP(J1870,{0,1950001,3300001,6950001,9000001,18000001,40000001},{0.05,0.1,0.2,0.23,0.33,0.4,0.45})-LOOKUP(J1870,{0,1950001,3300001,6950001,9000001,18000001,40000001},{0,97500,427500,636000,1536000,2796000,4796000}))*1.021,-2))</f>
        <v/>
      </c>
      <c r="N1870" s="21">
        <f>IF(K1870&lt;=0,0,ROUNDDOWN((K1870*LOOKUP(K1870,{0,1950001,3300001,6950001,9000001,18000001,40000001},{0.05,0.1,0.2,0.23,0.33,0.4,0.45})-LOOKUP(K1870,{0,1950001,3300001,6950001,9000001,18000001,40000001},{0,97500,427500,636000,1536000,2796000,4796000}))*1.021,-2))</f>
        <v/>
      </c>
      <c r="O1870" s="21">
        <f>IF(L1870&lt;=0,0,ROUNDDOWN((L1870*LOOKUP(L1870,{0,1950001,3300001,6950001,9000001,18000001,40000001},{0.05,0.1,0.2,0.23,0.33,0.4,0.45})-LOOKUP(L1870,{0,1950001,3300001,6950001,9000001,18000001,40000001},{0,97500,427500,636000,1536000,2796000,4796000}))*1.021,-2))</f>
        <v/>
      </c>
      <c r="P1870" s="21">
        <f>MAX(0,ROUNDDOWN(F1870-E1870-430000,-3))</f>
        <v/>
      </c>
      <c r="Q1870" s="21">
        <f>MAX(0,ROUNDDOWN(F1870-E1870-430000-H1870,-3))</f>
        <v/>
      </c>
      <c r="R1870" s="21">
        <f>IF(F1870&lt;=450000,0,MAX(0,P1870*0.06-MIN(50000,P1870)*0.03))</f>
        <v/>
      </c>
      <c r="S1870" s="21">
        <f>IF(F1870&lt;=450000,0,MAX(0,P1870*0.04-MIN(50000,P1870)*0.02))</f>
        <v/>
      </c>
      <c r="T1870" s="21">
        <f>IF(F1870&lt;=450000,0,MAX(0,Q1870*0.06-MIN(50000,Q1870)*0.03))</f>
        <v/>
      </c>
      <c r="U1870" s="21">
        <f>IF(F1870&lt;=450000,0,MAX(0,Q1870*0.04-MIN(50000,Q1870)*0.02))</f>
        <v/>
      </c>
      <c r="V1870" s="21">
        <f>50000+MAX(0,G1870-480000)</f>
        <v/>
      </c>
      <c r="W1870" s="21">
        <f>P1870-V1870</f>
        <v/>
      </c>
      <c r="X1870" s="21">
        <f>Q1870-V1870</f>
        <v/>
      </c>
      <c r="Y1870" s="22">
        <f>IF(W1870&lt;0,0.9,LOOKUP(W1870,{0,1950001,3300001,6950001,9000001,18000001,40000001},{0.84895,0.7979,0.6958,0.66517,0.56307,0.4916,0.44055}))</f>
        <v/>
      </c>
      <c r="Z1870" s="22">
        <f>IF(X1870&lt;0,0.9,LOOKUP(X1870,{0,1950001,3300001,6950001,9000001,18000001,40000001},{0.84895,0.7979,0.6958,0.66517,0.56307,0.4916,0.44055}))</f>
        <v/>
      </c>
      <c r="AA1870" s="22">
        <f>IF(W1870&lt;0,0,CHOOSE(MATCH(W1870,{0,1950001,3300001,6950001,9000001},1),5.105/84.895,10.21/79.79,20.42/69.58,23.483/66.517,33.693/56.307))</f>
        <v/>
      </c>
      <c r="AB1870" s="21">
        <f>IF(C1870&lt;=2000,0,(MIN(C1870,ROUNDDOWN(F1870*0.3,0))-2000)*0.1)</f>
        <v/>
      </c>
      <c r="AC1870" s="21">
        <f>IF(C1870&lt;=2000,0,MIN((C1870-2000)*Y1870,(R1870+S1870)*0.2))</f>
        <v/>
      </c>
      <c r="AD1870" s="21">
        <f>IF(C1870&lt;=2000,0,MIN((C1870-2000)*Z1870,(T1870+U1870)*0.2))</f>
        <v/>
      </c>
      <c r="AE1870" s="21">
        <f>AC1870*AA1870</f>
        <v/>
      </c>
      <c r="AF1870" s="21">
        <f>ROUNDDOWN(R1870,-2)+ROUNDDOWN(S1870,-2)</f>
        <v/>
      </c>
      <c r="AG1870" s="21">
        <f>ROUNDDOWN(MAX(0,R1870-(AB1870+AC1870+AE1870)*0.6),-2)+ROUNDDOWN(MAX(0,S1870-(AB1870+AC1870+AE1870)*0.4),-2)</f>
        <v/>
      </c>
      <c r="AH1870" s="21">
        <f>ROUNDDOWN(MAX(0,T1870-(AB1870+AD1870)*0.6),-2)+ROUNDDOWN(MAX(0,U1870-(AB1870+AD1870)*0.4),-2)</f>
        <v/>
      </c>
      <c r="AI1870" s="21">
        <f>ROUNDDOWN(T1870,-2)+ROUNDDOWN(U1870,-2)</f>
        <v/>
      </c>
      <c r="AJ1870" s="21">
        <f>M1870+AF1870</f>
        <v/>
      </c>
      <c r="AK1870" s="21">
        <f>M1870+AG1870</f>
        <v/>
      </c>
      <c r="AL1870" s="21">
        <f>N1870+AH1870</f>
        <v/>
      </c>
      <c r="AM1870" s="21">
        <f>O1870+AI1870</f>
        <v/>
      </c>
      <c r="AN1870" s="21">
        <f>N1870+AI1870</f>
        <v/>
      </c>
      <c r="AO1870" s="21">
        <f>ROUNDDOWN((R1870+S1870)*0.2/Y1870+2000,0)</f>
        <v/>
      </c>
      <c r="AP1870" s="21">
        <f>ROUNDDOWN((T1870+U1870)*0.2/Z1870+2000,0)</f>
        <v/>
      </c>
      <c r="AQ1870" s="21">
        <f>AL1870-AK1870</f>
        <v/>
      </c>
      <c r="AR1870" s="21">
        <f>AM1870-AK1870</f>
        <v/>
      </c>
      <c r="AS1870" s="21">
        <f>AM1870-AL1870</f>
        <v/>
      </c>
      <c r="AT1870" s="21">
        <f>AK1870+C1870-AJ1870</f>
        <v/>
      </c>
      <c r="AU1870" s="21">
        <f>AL1870+C1870-AM1870</f>
        <v/>
      </c>
      <c r="AV1870" s="21">
        <f>AN1870+C1870-AM1870</f>
        <v/>
      </c>
    </row>
    <row r="1871">
      <c r="A1871" t="inlineStr">
        <is>
          <t>1万円刻み</t>
        </is>
      </c>
      <c r="B1871" s="21">
        <f>'5_1万円刻み'!$A$108</f>
        <v/>
      </c>
      <c r="C1871" s="21">
        <f>AO1871</f>
        <v/>
      </c>
      <c r="D1871" s="21" t="n">
        <v>0</v>
      </c>
      <c r="E1871" s="21">
        <f>ROUND(MIN(B1871/12,650000)*12*0.0915+MIN(B1871/12,1390000)*12*(0.0504+0)+B1871*0.005,0)</f>
        <v/>
      </c>
      <c r="F1871" s="21">
        <f>IF(B1871&lt;741000,0,IF(B1871&lt;2191000,B1871-740000,IF(B1871&lt;2193000,1451000,IF(B1871&lt;2196000,1453000,IF(B1871&lt;2200000,1456000,IF(B1871&lt;3600000,ROUND(ROUNDDOWN(B1871/4,-3)*2.8,0)-80000,IF(B1871&lt;6600000,ROUND(ROUNDDOWN(B1871/4,-3)*3.2,0)-440000,IF(B1871&lt;8500000,ROUNDDOWN(B1871*0.9,0)-1100000,B1871-1950000))))))))</f>
        <v/>
      </c>
      <c r="G1871" s="21">
        <f>IF(F1871&gt;23500000,NA(),IF(F1871&lt;=4890000,1040000,IF(F1871&lt;=6550000,670000,620000)))</f>
        <v/>
      </c>
      <c r="H1871" s="21">
        <f>IF(D1871&lt;=0,0,MAX(0,MIN(2000000,D1871-MIN(100000,ROUNDDOWN(F1871*0.05,0)))))</f>
        <v/>
      </c>
      <c r="I1871" s="21">
        <f>IF(C1871&lt;=2000,0,MIN(C1871,ROUNDDOWN(F1871*0.4,0))-2000)</f>
        <v/>
      </c>
      <c r="J1871" s="21">
        <f>MAX(0,ROUNDDOWN(F1871-E1871-G1871,-3))</f>
        <v/>
      </c>
      <c r="K1871" s="21">
        <f>MAX(0,ROUNDDOWN(F1871-E1871-G1871-H1871-I1871,-3))</f>
        <v/>
      </c>
      <c r="L1871" s="21">
        <f>MAX(0,ROUNDDOWN(F1871-E1871-G1871-H1871,-3))</f>
        <v/>
      </c>
      <c r="M1871" s="21">
        <f>IF(J1871&lt;=0,0,ROUNDDOWN((J1871*LOOKUP(J1871,{0,1950001,3300001,6950001,9000001,18000001,40000001},{0.05,0.1,0.2,0.23,0.33,0.4,0.45})-LOOKUP(J1871,{0,1950001,3300001,6950001,9000001,18000001,40000001},{0,97500,427500,636000,1536000,2796000,4796000}))*1.021,-2))</f>
        <v/>
      </c>
      <c r="N1871" s="21">
        <f>IF(K1871&lt;=0,0,ROUNDDOWN((K1871*LOOKUP(K1871,{0,1950001,3300001,6950001,9000001,18000001,40000001},{0.05,0.1,0.2,0.23,0.33,0.4,0.45})-LOOKUP(K1871,{0,1950001,3300001,6950001,9000001,18000001,40000001},{0,97500,427500,636000,1536000,2796000,4796000}))*1.021,-2))</f>
        <v/>
      </c>
      <c r="O1871" s="21">
        <f>IF(L1871&lt;=0,0,ROUNDDOWN((L1871*LOOKUP(L1871,{0,1950001,3300001,6950001,9000001,18000001,40000001},{0.05,0.1,0.2,0.23,0.33,0.4,0.45})-LOOKUP(L1871,{0,1950001,3300001,6950001,9000001,18000001,40000001},{0,97500,427500,636000,1536000,2796000,4796000}))*1.021,-2))</f>
        <v/>
      </c>
      <c r="P1871" s="21">
        <f>MAX(0,ROUNDDOWN(F1871-E1871-430000,-3))</f>
        <v/>
      </c>
      <c r="Q1871" s="21">
        <f>MAX(0,ROUNDDOWN(F1871-E1871-430000-H1871,-3))</f>
        <v/>
      </c>
      <c r="R1871" s="21">
        <f>IF(F1871&lt;=450000,0,MAX(0,P1871*0.06-MIN(50000,P1871)*0.03))</f>
        <v/>
      </c>
      <c r="S1871" s="21">
        <f>IF(F1871&lt;=450000,0,MAX(0,P1871*0.04-MIN(50000,P1871)*0.02))</f>
        <v/>
      </c>
      <c r="T1871" s="21">
        <f>IF(F1871&lt;=450000,0,MAX(0,Q1871*0.06-MIN(50000,Q1871)*0.03))</f>
        <v/>
      </c>
      <c r="U1871" s="21">
        <f>IF(F1871&lt;=450000,0,MAX(0,Q1871*0.04-MIN(50000,Q1871)*0.02))</f>
        <v/>
      </c>
      <c r="V1871" s="21">
        <f>50000+MAX(0,G1871-480000)</f>
        <v/>
      </c>
      <c r="W1871" s="21">
        <f>P1871-V1871</f>
        <v/>
      </c>
      <c r="X1871" s="21">
        <f>Q1871-V1871</f>
        <v/>
      </c>
      <c r="Y1871" s="22">
        <f>IF(W1871&lt;0,0.9,LOOKUP(W1871,{0,1950001,3300001,6950001,9000001,18000001,40000001},{0.84895,0.7979,0.6958,0.66517,0.56307,0.4916,0.44055}))</f>
        <v/>
      </c>
      <c r="Z1871" s="22">
        <f>IF(X1871&lt;0,0.9,LOOKUP(X1871,{0,1950001,3300001,6950001,9000001,18000001,40000001},{0.84895,0.7979,0.6958,0.66517,0.56307,0.4916,0.44055}))</f>
        <v/>
      </c>
      <c r="AA1871" s="22">
        <f>IF(W1871&lt;0,0,CHOOSE(MATCH(W1871,{0,1950001,3300001,6950001,9000001},1),5.105/84.895,10.21/79.79,20.42/69.58,23.483/66.517,33.693/56.307))</f>
        <v/>
      </c>
      <c r="AB1871" s="21">
        <f>IF(C1871&lt;=2000,0,(MIN(C1871,ROUNDDOWN(F1871*0.3,0))-2000)*0.1)</f>
        <v/>
      </c>
      <c r="AC1871" s="21">
        <f>IF(C1871&lt;=2000,0,MIN((C1871-2000)*Y1871,(R1871+S1871)*0.2))</f>
        <v/>
      </c>
      <c r="AD1871" s="21">
        <f>IF(C1871&lt;=2000,0,MIN((C1871-2000)*Z1871,(T1871+U1871)*0.2))</f>
        <v/>
      </c>
      <c r="AE1871" s="21">
        <f>AC1871*AA1871</f>
        <v/>
      </c>
      <c r="AF1871" s="21">
        <f>ROUNDDOWN(R1871,-2)+ROUNDDOWN(S1871,-2)</f>
        <v/>
      </c>
      <c r="AG1871" s="21">
        <f>ROUNDDOWN(MAX(0,R1871-(AB1871+AC1871+AE1871)*0.6),-2)+ROUNDDOWN(MAX(0,S1871-(AB1871+AC1871+AE1871)*0.4),-2)</f>
        <v/>
      </c>
      <c r="AH1871" s="21">
        <f>ROUNDDOWN(MAX(0,T1871-(AB1871+AD1871)*0.6),-2)+ROUNDDOWN(MAX(0,U1871-(AB1871+AD1871)*0.4),-2)</f>
        <v/>
      </c>
      <c r="AI1871" s="21">
        <f>ROUNDDOWN(T1871,-2)+ROUNDDOWN(U1871,-2)</f>
        <v/>
      </c>
      <c r="AJ1871" s="21">
        <f>M1871+AF1871</f>
        <v/>
      </c>
      <c r="AK1871" s="21">
        <f>M1871+AG1871</f>
        <v/>
      </c>
      <c r="AL1871" s="21">
        <f>N1871+AH1871</f>
        <v/>
      </c>
      <c r="AM1871" s="21">
        <f>O1871+AI1871</f>
        <v/>
      </c>
      <c r="AN1871" s="21">
        <f>N1871+AI1871</f>
        <v/>
      </c>
      <c r="AO1871" s="21">
        <f>ROUNDDOWN((R1871+S1871)*0.2/Y1871+2000,0)</f>
        <v/>
      </c>
      <c r="AP1871" s="21">
        <f>ROUNDDOWN((T1871+U1871)*0.2/Z1871+2000,0)</f>
        <v/>
      </c>
      <c r="AQ1871" s="21">
        <f>AL1871-AK1871</f>
        <v/>
      </c>
      <c r="AR1871" s="21">
        <f>AM1871-AK1871</f>
        <v/>
      </c>
      <c r="AS1871" s="21">
        <f>AM1871-AL1871</f>
        <v/>
      </c>
      <c r="AT1871" s="21">
        <f>AK1871+C1871-AJ1871</f>
        <v/>
      </c>
      <c r="AU1871" s="21">
        <f>AL1871+C1871-AM1871</f>
        <v/>
      </c>
      <c r="AV1871" s="21">
        <f>AN1871+C1871-AM1871</f>
        <v/>
      </c>
    </row>
    <row r="1872">
      <c r="A1872" t="inlineStr">
        <is>
          <t>1万円刻み</t>
        </is>
      </c>
      <c r="B1872" s="21">
        <f>'5_1万円刻み'!$A$109</f>
        <v/>
      </c>
      <c r="C1872" s="21">
        <f>AO1872</f>
        <v/>
      </c>
      <c r="D1872" s="21" t="n">
        <v>0</v>
      </c>
      <c r="E1872" s="21">
        <f>ROUND(MIN(B1872/12,650000)*12*0.0915+MIN(B1872/12,1390000)*12*(0.0504+0)+B1872*0.005,0)</f>
        <v/>
      </c>
      <c r="F1872" s="21">
        <f>IF(B1872&lt;741000,0,IF(B1872&lt;2191000,B1872-740000,IF(B1872&lt;2193000,1451000,IF(B1872&lt;2196000,1453000,IF(B1872&lt;2200000,1456000,IF(B1872&lt;3600000,ROUND(ROUNDDOWN(B1872/4,-3)*2.8,0)-80000,IF(B1872&lt;6600000,ROUND(ROUNDDOWN(B1872/4,-3)*3.2,0)-440000,IF(B1872&lt;8500000,ROUNDDOWN(B1872*0.9,0)-1100000,B1872-1950000))))))))</f>
        <v/>
      </c>
      <c r="G1872" s="21">
        <f>IF(F1872&gt;23500000,NA(),IF(F1872&lt;=4890000,1040000,IF(F1872&lt;=6550000,670000,620000)))</f>
        <v/>
      </c>
      <c r="H1872" s="21">
        <f>IF(D1872&lt;=0,0,MAX(0,MIN(2000000,D1872-MIN(100000,ROUNDDOWN(F1872*0.05,0)))))</f>
        <v/>
      </c>
      <c r="I1872" s="21">
        <f>IF(C1872&lt;=2000,0,MIN(C1872,ROUNDDOWN(F1872*0.4,0))-2000)</f>
        <v/>
      </c>
      <c r="J1872" s="21">
        <f>MAX(0,ROUNDDOWN(F1872-E1872-G1872,-3))</f>
        <v/>
      </c>
      <c r="K1872" s="21">
        <f>MAX(0,ROUNDDOWN(F1872-E1872-G1872-H1872-I1872,-3))</f>
        <v/>
      </c>
      <c r="L1872" s="21">
        <f>MAX(0,ROUNDDOWN(F1872-E1872-G1872-H1872,-3))</f>
        <v/>
      </c>
      <c r="M1872" s="21">
        <f>IF(J1872&lt;=0,0,ROUNDDOWN((J1872*LOOKUP(J1872,{0,1950001,3300001,6950001,9000001,18000001,40000001},{0.05,0.1,0.2,0.23,0.33,0.4,0.45})-LOOKUP(J1872,{0,1950001,3300001,6950001,9000001,18000001,40000001},{0,97500,427500,636000,1536000,2796000,4796000}))*1.021,-2))</f>
        <v/>
      </c>
      <c r="N1872" s="21">
        <f>IF(K1872&lt;=0,0,ROUNDDOWN((K1872*LOOKUP(K1872,{0,1950001,3300001,6950001,9000001,18000001,40000001},{0.05,0.1,0.2,0.23,0.33,0.4,0.45})-LOOKUP(K1872,{0,1950001,3300001,6950001,9000001,18000001,40000001},{0,97500,427500,636000,1536000,2796000,4796000}))*1.021,-2))</f>
        <v/>
      </c>
      <c r="O1872" s="21">
        <f>IF(L1872&lt;=0,0,ROUNDDOWN((L1872*LOOKUP(L1872,{0,1950001,3300001,6950001,9000001,18000001,40000001},{0.05,0.1,0.2,0.23,0.33,0.4,0.45})-LOOKUP(L1872,{0,1950001,3300001,6950001,9000001,18000001,40000001},{0,97500,427500,636000,1536000,2796000,4796000}))*1.021,-2))</f>
        <v/>
      </c>
      <c r="P1872" s="21">
        <f>MAX(0,ROUNDDOWN(F1872-E1872-430000,-3))</f>
        <v/>
      </c>
      <c r="Q1872" s="21">
        <f>MAX(0,ROUNDDOWN(F1872-E1872-430000-H1872,-3))</f>
        <v/>
      </c>
      <c r="R1872" s="21">
        <f>IF(F1872&lt;=450000,0,MAX(0,P1872*0.06-MIN(50000,P1872)*0.03))</f>
        <v/>
      </c>
      <c r="S1872" s="21">
        <f>IF(F1872&lt;=450000,0,MAX(0,P1872*0.04-MIN(50000,P1872)*0.02))</f>
        <v/>
      </c>
      <c r="T1872" s="21">
        <f>IF(F1872&lt;=450000,0,MAX(0,Q1872*0.06-MIN(50000,Q1872)*0.03))</f>
        <v/>
      </c>
      <c r="U1872" s="21">
        <f>IF(F1872&lt;=450000,0,MAX(0,Q1872*0.04-MIN(50000,Q1872)*0.02))</f>
        <v/>
      </c>
      <c r="V1872" s="21">
        <f>50000+MAX(0,G1872-480000)</f>
        <v/>
      </c>
      <c r="W1872" s="21">
        <f>P1872-V1872</f>
        <v/>
      </c>
      <c r="X1872" s="21">
        <f>Q1872-V1872</f>
        <v/>
      </c>
      <c r="Y1872" s="22">
        <f>IF(W1872&lt;0,0.9,LOOKUP(W1872,{0,1950001,3300001,6950001,9000001,18000001,40000001},{0.84895,0.7979,0.6958,0.66517,0.56307,0.4916,0.44055}))</f>
        <v/>
      </c>
      <c r="Z1872" s="22">
        <f>IF(X1872&lt;0,0.9,LOOKUP(X1872,{0,1950001,3300001,6950001,9000001,18000001,40000001},{0.84895,0.7979,0.6958,0.66517,0.56307,0.4916,0.44055}))</f>
        <v/>
      </c>
      <c r="AA1872" s="22">
        <f>IF(W1872&lt;0,0,CHOOSE(MATCH(W1872,{0,1950001,3300001,6950001,9000001},1),5.105/84.895,10.21/79.79,20.42/69.58,23.483/66.517,33.693/56.307))</f>
        <v/>
      </c>
      <c r="AB1872" s="21">
        <f>IF(C1872&lt;=2000,0,(MIN(C1872,ROUNDDOWN(F1872*0.3,0))-2000)*0.1)</f>
        <v/>
      </c>
      <c r="AC1872" s="21">
        <f>IF(C1872&lt;=2000,0,MIN((C1872-2000)*Y1872,(R1872+S1872)*0.2))</f>
        <v/>
      </c>
      <c r="AD1872" s="21">
        <f>IF(C1872&lt;=2000,0,MIN((C1872-2000)*Z1872,(T1872+U1872)*0.2))</f>
        <v/>
      </c>
      <c r="AE1872" s="21">
        <f>AC1872*AA1872</f>
        <v/>
      </c>
      <c r="AF1872" s="21">
        <f>ROUNDDOWN(R1872,-2)+ROUNDDOWN(S1872,-2)</f>
        <v/>
      </c>
      <c r="AG1872" s="21">
        <f>ROUNDDOWN(MAX(0,R1872-(AB1872+AC1872+AE1872)*0.6),-2)+ROUNDDOWN(MAX(0,S1872-(AB1872+AC1872+AE1872)*0.4),-2)</f>
        <v/>
      </c>
      <c r="AH1872" s="21">
        <f>ROUNDDOWN(MAX(0,T1872-(AB1872+AD1872)*0.6),-2)+ROUNDDOWN(MAX(0,U1872-(AB1872+AD1872)*0.4),-2)</f>
        <v/>
      </c>
      <c r="AI1872" s="21">
        <f>ROUNDDOWN(T1872,-2)+ROUNDDOWN(U1872,-2)</f>
        <v/>
      </c>
      <c r="AJ1872" s="21">
        <f>M1872+AF1872</f>
        <v/>
      </c>
      <c r="AK1872" s="21">
        <f>M1872+AG1872</f>
        <v/>
      </c>
      <c r="AL1872" s="21">
        <f>N1872+AH1872</f>
        <v/>
      </c>
      <c r="AM1872" s="21">
        <f>O1872+AI1872</f>
        <v/>
      </c>
      <c r="AN1872" s="21">
        <f>N1872+AI1872</f>
        <v/>
      </c>
      <c r="AO1872" s="21">
        <f>ROUNDDOWN((R1872+S1872)*0.2/Y1872+2000,0)</f>
        <v/>
      </c>
      <c r="AP1872" s="21">
        <f>ROUNDDOWN((T1872+U1872)*0.2/Z1872+2000,0)</f>
        <v/>
      </c>
      <c r="AQ1872" s="21">
        <f>AL1872-AK1872</f>
        <v/>
      </c>
      <c r="AR1872" s="21">
        <f>AM1872-AK1872</f>
        <v/>
      </c>
      <c r="AS1872" s="21">
        <f>AM1872-AL1872</f>
        <v/>
      </c>
      <c r="AT1872" s="21">
        <f>AK1872+C1872-AJ1872</f>
        <v/>
      </c>
      <c r="AU1872" s="21">
        <f>AL1872+C1872-AM1872</f>
        <v/>
      </c>
      <c r="AV1872" s="21">
        <f>AN1872+C1872-AM1872</f>
        <v/>
      </c>
    </row>
    <row r="1873">
      <c r="A1873" t="inlineStr">
        <is>
          <t>1万円刻み</t>
        </is>
      </c>
      <c r="B1873" s="21">
        <f>'5_1万円刻み'!$A$110</f>
        <v/>
      </c>
      <c r="C1873" s="21">
        <f>AO1873</f>
        <v/>
      </c>
      <c r="D1873" s="21" t="n">
        <v>0</v>
      </c>
      <c r="E1873" s="21">
        <f>ROUND(MIN(B1873/12,650000)*12*0.0915+MIN(B1873/12,1390000)*12*(0.0504+0)+B1873*0.005,0)</f>
        <v/>
      </c>
      <c r="F1873" s="21">
        <f>IF(B1873&lt;741000,0,IF(B1873&lt;2191000,B1873-740000,IF(B1873&lt;2193000,1451000,IF(B1873&lt;2196000,1453000,IF(B1873&lt;2200000,1456000,IF(B1873&lt;3600000,ROUND(ROUNDDOWN(B1873/4,-3)*2.8,0)-80000,IF(B1873&lt;6600000,ROUND(ROUNDDOWN(B1873/4,-3)*3.2,0)-440000,IF(B1873&lt;8500000,ROUNDDOWN(B1873*0.9,0)-1100000,B1873-1950000))))))))</f>
        <v/>
      </c>
      <c r="G1873" s="21">
        <f>IF(F1873&gt;23500000,NA(),IF(F1873&lt;=4890000,1040000,IF(F1873&lt;=6550000,670000,620000)))</f>
        <v/>
      </c>
      <c r="H1873" s="21">
        <f>IF(D1873&lt;=0,0,MAX(0,MIN(2000000,D1873-MIN(100000,ROUNDDOWN(F1873*0.05,0)))))</f>
        <v/>
      </c>
      <c r="I1873" s="21">
        <f>IF(C1873&lt;=2000,0,MIN(C1873,ROUNDDOWN(F1873*0.4,0))-2000)</f>
        <v/>
      </c>
      <c r="J1873" s="21">
        <f>MAX(0,ROUNDDOWN(F1873-E1873-G1873,-3))</f>
        <v/>
      </c>
      <c r="K1873" s="21">
        <f>MAX(0,ROUNDDOWN(F1873-E1873-G1873-H1873-I1873,-3))</f>
        <v/>
      </c>
      <c r="L1873" s="21">
        <f>MAX(0,ROUNDDOWN(F1873-E1873-G1873-H1873,-3))</f>
        <v/>
      </c>
      <c r="M1873" s="21">
        <f>IF(J1873&lt;=0,0,ROUNDDOWN((J1873*LOOKUP(J1873,{0,1950001,3300001,6950001,9000001,18000001,40000001},{0.05,0.1,0.2,0.23,0.33,0.4,0.45})-LOOKUP(J1873,{0,1950001,3300001,6950001,9000001,18000001,40000001},{0,97500,427500,636000,1536000,2796000,4796000}))*1.021,-2))</f>
        <v/>
      </c>
      <c r="N1873" s="21">
        <f>IF(K1873&lt;=0,0,ROUNDDOWN((K1873*LOOKUP(K1873,{0,1950001,3300001,6950001,9000001,18000001,40000001},{0.05,0.1,0.2,0.23,0.33,0.4,0.45})-LOOKUP(K1873,{0,1950001,3300001,6950001,9000001,18000001,40000001},{0,97500,427500,636000,1536000,2796000,4796000}))*1.021,-2))</f>
        <v/>
      </c>
      <c r="O1873" s="21">
        <f>IF(L1873&lt;=0,0,ROUNDDOWN((L1873*LOOKUP(L1873,{0,1950001,3300001,6950001,9000001,18000001,40000001},{0.05,0.1,0.2,0.23,0.33,0.4,0.45})-LOOKUP(L1873,{0,1950001,3300001,6950001,9000001,18000001,40000001},{0,97500,427500,636000,1536000,2796000,4796000}))*1.021,-2))</f>
        <v/>
      </c>
      <c r="P1873" s="21">
        <f>MAX(0,ROUNDDOWN(F1873-E1873-430000,-3))</f>
        <v/>
      </c>
      <c r="Q1873" s="21">
        <f>MAX(0,ROUNDDOWN(F1873-E1873-430000-H1873,-3))</f>
        <v/>
      </c>
      <c r="R1873" s="21">
        <f>IF(F1873&lt;=450000,0,MAX(0,P1873*0.06-MIN(50000,P1873)*0.03))</f>
        <v/>
      </c>
      <c r="S1873" s="21">
        <f>IF(F1873&lt;=450000,0,MAX(0,P1873*0.04-MIN(50000,P1873)*0.02))</f>
        <v/>
      </c>
      <c r="T1873" s="21">
        <f>IF(F1873&lt;=450000,0,MAX(0,Q1873*0.06-MIN(50000,Q1873)*0.03))</f>
        <v/>
      </c>
      <c r="U1873" s="21">
        <f>IF(F1873&lt;=450000,0,MAX(0,Q1873*0.04-MIN(50000,Q1873)*0.02))</f>
        <v/>
      </c>
      <c r="V1873" s="21">
        <f>50000+MAX(0,G1873-480000)</f>
        <v/>
      </c>
      <c r="W1873" s="21">
        <f>P1873-V1873</f>
        <v/>
      </c>
      <c r="X1873" s="21">
        <f>Q1873-V1873</f>
        <v/>
      </c>
      <c r="Y1873" s="22">
        <f>IF(W1873&lt;0,0.9,LOOKUP(W1873,{0,1950001,3300001,6950001,9000001,18000001,40000001},{0.84895,0.7979,0.6958,0.66517,0.56307,0.4916,0.44055}))</f>
        <v/>
      </c>
      <c r="Z1873" s="22">
        <f>IF(X1873&lt;0,0.9,LOOKUP(X1873,{0,1950001,3300001,6950001,9000001,18000001,40000001},{0.84895,0.7979,0.6958,0.66517,0.56307,0.4916,0.44055}))</f>
        <v/>
      </c>
      <c r="AA1873" s="22">
        <f>IF(W1873&lt;0,0,CHOOSE(MATCH(W1873,{0,1950001,3300001,6950001,9000001},1),5.105/84.895,10.21/79.79,20.42/69.58,23.483/66.517,33.693/56.307))</f>
        <v/>
      </c>
      <c r="AB1873" s="21">
        <f>IF(C1873&lt;=2000,0,(MIN(C1873,ROUNDDOWN(F1873*0.3,0))-2000)*0.1)</f>
        <v/>
      </c>
      <c r="AC1873" s="21">
        <f>IF(C1873&lt;=2000,0,MIN((C1873-2000)*Y1873,(R1873+S1873)*0.2))</f>
        <v/>
      </c>
      <c r="AD1873" s="21">
        <f>IF(C1873&lt;=2000,0,MIN((C1873-2000)*Z1873,(T1873+U1873)*0.2))</f>
        <v/>
      </c>
      <c r="AE1873" s="21">
        <f>AC1873*AA1873</f>
        <v/>
      </c>
      <c r="AF1873" s="21">
        <f>ROUNDDOWN(R1873,-2)+ROUNDDOWN(S1873,-2)</f>
        <v/>
      </c>
      <c r="AG1873" s="21">
        <f>ROUNDDOWN(MAX(0,R1873-(AB1873+AC1873+AE1873)*0.6),-2)+ROUNDDOWN(MAX(0,S1873-(AB1873+AC1873+AE1873)*0.4),-2)</f>
        <v/>
      </c>
      <c r="AH1873" s="21">
        <f>ROUNDDOWN(MAX(0,T1873-(AB1873+AD1873)*0.6),-2)+ROUNDDOWN(MAX(0,U1873-(AB1873+AD1873)*0.4),-2)</f>
        <v/>
      </c>
      <c r="AI1873" s="21">
        <f>ROUNDDOWN(T1873,-2)+ROUNDDOWN(U1873,-2)</f>
        <v/>
      </c>
      <c r="AJ1873" s="21">
        <f>M1873+AF1873</f>
        <v/>
      </c>
      <c r="AK1873" s="21">
        <f>M1873+AG1873</f>
        <v/>
      </c>
      <c r="AL1873" s="21">
        <f>N1873+AH1873</f>
        <v/>
      </c>
      <c r="AM1873" s="21">
        <f>O1873+AI1873</f>
        <v/>
      </c>
      <c r="AN1873" s="21">
        <f>N1873+AI1873</f>
        <v/>
      </c>
      <c r="AO1873" s="21">
        <f>ROUNDDOWN((R1873+S1873)*0.2/Y1873+2000,0)</f>
        <v/>
      </c>
      <c r="AP1873" s="21">
        <f>ROUNDDOWN((T1873+U1873)*0.2/Z1873+2000,0)</f>
        <v/>
      </c>
      <c r="AQ1873" s="21">
        <f>AL1873-AK1873</f>
        <v/>
      </c>
      <c r="AR1873" s="21">
        <f>AM1873-AK1873</f>
        <v/>
      </c>
      <c r="AS1873" s="21">
        <f>AM1873-AL1873</f>
        <v/>
      </c>
      <c r="AT1873" s="21">
        <f>AK1873+C1873-AJ1873</f>
        <v/>
      </c>
      <c r="AU1873" s="21">
        <f>AL1873+C1873-AM1873</f>
        <v/>
      </c>
      <c r="AV1873" s="21">
        <f>AN1873+C1873-AM1873</f>
        <v/>
      </c>
    </row>
    <row r="1874">
      <c r="A1874" t="inlineStr">
        <is>
          <t>1万円刻み</t>
        </is>
      </c>
      <c r="B1874" s="21">
        <f>'5_1万円刻み'!$A$111</f>
        <v/>
      </c>
      <c r="C1874" s="21">
        <f>AO1874</f>
        <v/>
      </c>
      <c r="D1874" s="21" t="n">
        <v>0</v>
      </c>
      <c r="E1874" s="21">
        <f>ROUND(MIN(B1874/12,650000)*12*0.0915+MIN(B1874/12,1390000)*12*(0.0504+0)+B1874*0.005,0)</f>
        <v/>
      </c>
      <c r="F1874" s="21">
        <f>IF(B1874&lt;741000,0,IF(B1874&lt;2191000,B1874-740000,IF(B1874&lt;2193000,1451000,IF(B1874&lt;2196000,1453000,IF(B1874&lt;2200000,1456000,IF(B1874&lt;3600000,ROUND(ROUNDDOWN(B1874/4,-3)*2.8,0)-80000,IF(B1874&lt;6600000,ROUND(ROUNDDOWN(B1874/4,-3)*3.2,0)-440000,IF(B1874&lt;8500000,ROUNDDOWN(B1874*0.9,0)-1100000,B1874-1950000))))))))</f>
        <v/>
      </c>
      <c r="G1874" s="21">
        <f>IF(F1874&gt;23500000,NA(),IF(F1874&lt;=4890000,1040000,IF(F1874&lt;=6550000,670000,620000)))</f>
        <v/>
      </c>
      <c r="H1874" s="21">
        <f>IF(D1874&lt;=0,0,MAX(0,MIN(2000000,D1874-MIN(100000,ROUNDDOWN(F1874*0.05,0)))))</f>
        <v/>
      </c>
      <c r="I1874" s="21">
        <f>IF(C1874&lt;=2000,0,MIN(C1874,ROUNDDOWN(F1874*0.4,0))-2000)</f>
        <v/>
      </c>
      <c r="J1874" s="21">
        <f>MAX(0,ROUNDDOWN(F1874-E1874-G1874,-3))</f>
        <v/>
      </c>
      <c r="K1874" s="21">
        <f>MAX(0,ROUNDDOWN(F1874-E1874-G1874-H1874-I1874,-3))</f>
        <v/>
      </c>
      <c r="L1874" s="21">
        <f>MAX(0,ROUNDDOWN(F1874-E1874-G1874-H1874,-3))</f>
        <v/>
      </c>
      <c r="M1874" s="21">
        <f>IF(J1874&lt;=0,0,ROUNDDOWN((J1874*LOOKUP(J1874,{0,1950001,3300001,6950001,9000001,18000001,40000001},{0.05,0.1,0.2,0.23,0.33,0.4,0.45})-LOOKUP(J1874,{0,1950001,3300001,6950001,9000001,18000001,40000001},{0,97500,427500,636000,1536000,2796000,4796000}))*1.021,-2))</f>
        <v/>
      </c>
      <c r="N1874" s="21">
        <f>IF(K1874&lt;=0,0,ROUNDDOWN((K1874*LOOKUP(K1874,{0,1950001,3300001,6950001,9000001,18000001,40000001},{0.05,0.1,0.2,0.23,0.33,0.4,0.45})-LOOKUP(K1874,{0,1950001,3300001,6950001,9000001,18000001,40000001},{0,97500,427500,636000,1536000,2796000,4796000}))*1.021,-2))</f>
        <v/>
      </c>
      <c r="O1874" s="21">
        <f>IF(L1874&lt;=0,0,ROUNDDOWN((L1874*LOOKUP(L1874,{0,1950001,3300001,6950001,9000001,18000001,40000001},{0.05,0.1,0.2,0.23,0.33,0.4,0.45})-LOOKUP(L1874,{0,1950001,3300001,6950001,9000001,18000001,40000001},{0,97500,427500,636000,1536000,2796000,4796000}))*1.021,-2))</f>
        <v/>
      </c>
      <c r="P1874" s="21">
        <f>MAX(0,ROUNDDOWN(F1874-E1874-430000,-3))</f>
        <v/>
      </c>
      <c r="Q1874" s="21">
        <f>MAX(0,ROUNDDOWN(F1874-E1874-430000-H1874,-3))</f>
        <v/>
      </c>
      <c r="R1874" s="21">
        <f>IF(F1874&lt;=450000,0,MAX(0,P1874*0.06-MIN(50000,P1874)*0.03))</f>
        <v/>
      </c>
      <c r="S1874" s="21">
        <f>IF(F1874&lt;=450000,0,MAX(0,P1874*0.04-MIN(50000,P1874)*0.02))</f>
        <v/>
      </c>
      <c r="T1874" s="21">
        <f>IF(F1874&lt;=450000,0,MAX(0,Q1874*0.06-MIN(50000,Q1874)*0.03))</f>
        <v/>
      </c>
      <c r="U1874" s="21">
        <f>IF(F1874&lt;=450000,0,MAX(0,Q1874*0.04-MIN(50000,Q1874)*0.02))</f>
        <v/>
      </c>
      <c r="V1874" s="21">
        <f>50000+MAX(0,G1874-480000)</f>
        <v/>
      </c>
      <c r="W1874" s="21">
        <f>P1874-V1874</f>
        <v/>
      </c>
      <c r="X1874" s="21">
        <f>Q1874-V1874</f>
        <v/>
      </c>
      <c r="Y1874" s="22">
        <f>IF(W1874&lt;0,0.9,LOOKUP(W1874,{0,1950001,3300001,6950001,9000001,18000001,40000001},{0.84895,0.7979,0.6958,0.66517,0.56307,0.4916,0.44055}))</f>
        <v/>
      </c>
      <c r="Z1874" s="22">
        <f>IF(X1874&lt;0,0.9,LOOKUP(X1874,{0,1950001,3300001,6950001,9000001,18000001,40000001},{0.84895,0.7979,0.6958,0.66517,0.56307,0.4916,0.44055}))</f>
        <v/>
      </c>
      <c r="AA1874" s="22">
        <f>IF(W1874&lt;0,0,CHOOSE(MATCH(W1874,{0,1950001,3300001,6950001,9000001},1),5.105/84.895,10.21/79.79,20.42/69.58,23.483/66.517,33.693/56.307))</f>
        <v/>
      </c>
      <c r="AB1874" s="21">
        <f>IF(C1874&lt;=2000,0,(MIN(C1874,ROUNDDOWN(F1874*0.3,0))-2000)*0.1)</f>
        <v/>
      </c>
      <c r="AC1874" s="21">
        <f>IF(C1874&lt;=2000,0,MIN((C1874-2000)*Y1874,(R1874+S1874)*0.2))</f>
        <v/>
      </c>
      <c r="AD1874" s="21">
        <f>IF(C1874&lt;=2000,0,MIN((C1874-2000)*Z1874,(T1874+U1874)*0.2))</f>
        <v/>
      </c>
      <c r="AE1874" s="21">
        <f>AC1874*AA1874</f>
        <v/>
      </c>
      <c r="AF1874" s="21">
        <f>ROUNDDOWN(R1874,-2)+ROUNDDOWN(S1874,-2)</f>
        <v/>
      </c>
      <c r="AG1874" s="21">
        <f>ROUNDDOWN(MAX(0,R1874-(AB1874+AC1874+AE1874)*0.6),-2)+ROUNDDOWN(MAX(0,S1874-(AB1874+AC1874+AE1874)*0.4),-2)</f>
        <v/>
      </c>
      <c r="AH1874" s="21">
        <f>ROUNDDOWN(MAX(0,T1874-(AB1874+AD1874)*0.6),-2)+ROUNDDOWN(MAX(0,U1874-(AB1874+AD1874)*0.4),-2)</f>
        <v/>
      </c>
      <c r="AI1874" s="21">
        <f>ROUNDDOWN(T1874,-2)+ROUNDDOWN(U1874,-2)</f>
        <v/>
      </c>
      <c r="AJ1874" s="21">
        <f>M1874+AF1874</f>
        <v/>
      </c>
      <c r="AK1874" s="21">
        <f>M1874+AG1874</f>
        <v/>
      </c>
      <c r="AL1874" s="21">
        <f>N1874+AH1874</f>
        <v/>
      </c>
      <c r="AM1874" s="21">
        <f>O1874+AI1874</f>
        <v/>
      </c>
      <c r="AN1874" s="21">
        <f>N1874+AI1874</f>
        <v/>
      </c>
      <c r="AO1874" s="21">
        <f>ROUNDDOWN((R1874+S1874)*0.2/Y1874+2000,0)</f>
        <v/>
      </c>
      <c r="AP1874" s="21">
        <f>ROUNDDOWN((T1874+U1874)*0.2/Z1874+2000,0)</f>
        <v/>
      </c>
      <c r="AQ1874" s="21">
        <f>AL1874-AK1874</f>
        <v/>
      </c>
      <c r="AR1874" s="21">
        <f>AM1874-AK1874</f>
        <v/>
      </c>
      <c r="AS1874" s="21">
        <f>AM1874-AL1874</f>
        <v/>
      </c>
      <c r="AT1874" s="21">
        <f>AK1874+C1874-AJ1874</f>
        <v/>
      </c>
      <c r="AU1874" s="21">
        <f>AL1874+C1874-AM1874</f>
        <v/>
      </c>
      <c r="AV1874" s="21">
        <f>AN1874+C1874-AM1874</f>
        <v/>
      </c>
    </row>
    <row r="1875">
      <c r="A1875" t="inlineStr">
        <is>
          <t>1万円刻み</t>
        </is>
      </c>
      <c r="B1875" s="21">
        <f>'5_1万円刻み'!$A$112</f>
        <v/>
      </c>
      <c r="C1875" s="21">
        <f>AO1875</f>
        <v/>
      </c>
      <c r="D1875" s="21" t="n">
        <v>0</v>
      </c>
      <c r="E1875" s="21">
        <f>ROUND(MIN(B1875/12,650000)*12*0.0915+MIN(B1875/12,1390000)*12*(0.0504+0)+B1875*0.005,0)</f>
        <v/>
      </c>
      <c r="F1875" s="21">
        <f>IF(B1875&lt;741000,0,IF(B1875&lt;2191000,B1875-740000,IF(B1875&lt;2193000,1451000,IF(B1875&lt;2196000,1453000,IF(B1875&lt;2200000,1456000,IF(B1875&lt;3600000,ROUND(ROUNDDOWN(B1875/4,-3)*2.8,0)-80000,IF(B1875&lt;6600000,ROUND(ROUNDDOWN(B1875/4,-3)*3.2,0)-440000,IF(B1875&lt;8500000,ROUNDDOWN(B1875*0.9,0)-1100000,B1875-1950000))))))))</f>
        <v/>
      </c>
      <c r="G1875" s="21">
        <f>IF(F1875&gt;23500000,NA(),IF(F1875&lt;=4890000,1040000,IF(F1875&lt;=6550000,670000,620000)))</f>
        <v/>
      </c>
      <c r="H1875" s="21">
        <f>IF(D1875&lt;=0,0,MAX(0,MIN(2000000,D1875-MIN(100000,ROUNDDOWN(F1875*0.05,0)))))</f>
        <v/>
      </c>
      <c r="I1875" s="21">
        <f>IF(C1875&lt;=2000,0,MIN(C1875,ROUNDDOWN(F1875*0.4,0))-2000)</f>
        <v/>
      </c>
      <c r="J1875" s="21">
        <f>MAX(0,ROUNDDOWN(F1875-E1875-G1875,-3))</f>
        <v/>
      </c>
      <c r="K1875" s="21">
        <f>MAX(0,ROUNDDOWN(F1875-E1875-G1875-H1875-I1875,-3))</f>
        <v/>
      </c>
      <c r="L1875" s="21">
        <f>MAX(0,ROUNDDOWN(F1875-E1875-G1875-H1875,-3))</f>
        <v/>
      </c>
      <c r="M1875" s="21">
        <f>IF(J1875&lt;=0,0,ROUNDDOWN((J1875*LOOKUP(J1875,{0,1950001,3300001,6950001,9000001,18000001,40000001},{0.05,0.1,0.2,0.23,0.33,0.4,0.45})-LOOKUP(J1875,{0,1950001,3300001,6950001,9000001,18000001,40000001},{0,97500,427500,636000,1536000,2796000,4796000}))*1.021,-2))</f>
        <v/>
      </c>
      <c r="N1875" s="21">
        <f>IF(K1875&lt;=0,0,ROUNDDOWN((K1875*LOOKUP(K1875,{0,1950001,3300001,6950001,9000001,18000001,40000001},{0.05,0.1,0.2,0.23,0.33,0.4,0.45})-LOOKUP(K1875,{0,1950001,3300001,6950001,9000001,18000001,40000001},{0,97500,427500,636000,1536000,2796000,4796000}))*1.021,-2))</f>
        <v/>
      </c>
      <c r="O1875" s="21">
        <f>IF(L1875&lt;=0,0,ROUNDDOWN((L1875*LOOKUP(L1875,{0,1950001,3300001,6950001,9000001,18000001,40000001},{0.05,0.1,0.2,0.23,0.33,0.4,0.45})-LOOKUP(L1875,{0,1950001,3300001,6950001,9000001,18000001,40000001},{0,97500,427500,636000,1536000,2796000,4796000}))*1.021,-2))</f>
        <v/>
      </c>
      <c r="P1875" s="21">
        <f>MAX(0,ROUNDDOWN(F1875-E1875-430000,-3))</f>
        <v/>
      </c>
      <c r="Q1875" s="21">
        <f>MAX(0,ROUNDDOWN(F1875-E1875-430000-H1875,-3))</f>
        <v/>
      </c>
      <c r="R1875" s="21">
        <f>IF(F1875&lt;=450000,0,MAX(0,P1875*0.06-MIN(50000,P1875)*0.03))</f>
        <v/>
      </c>
      <c r="S1875" s="21">
        <f>IF(F1875&lt;=450000,0,MAX(0,P1875*0.04-MIN(50000,P1875)*0.02))</f>
        <v/>
      </c>
      <c r="T1875" s="21">
        <f>IF(F1875&lt;=450000,0,MAX(0,Q1875*0.06-MIN(50000,Q1875)*0.03))</f>
        <v/>
      </c>
      <c r="U1875" s="21">
        <f>IF(F1875&lt;=450000,0,MAX(0,Q1875*0.04-MIN(50000,Q1875)*0.02))</f>
        <v/>
      </c>
      <c r="V1875" s="21">
        <f>50000+MAX(0,G1875-480000)</f>
        <v/>
      </c>
      <c r="W1875" s="21">
        <f>P1875-V1875</f>
        <v/>
      </c>
      <c r="X1875" s="21">
        <f>Q1875-V1875</f>
        <v/>
      </c>
      <c r="Y1875" s="22">
        <f>IF(W1875&lt;0,0.9,LOOKUP(W1875,{0,1950001,3300001,6950001,9000001,18000001,40000001},{0.84895,0.7979,0.6958,0.66517,0.56307,0.4916,0.44055}))</f>
        <v/>
      </c>
      <c r="Z1875" s="22">
        <f>IF(X1875&lt;0,0.9,LOOKUP(X1875,{0,1950001,3300001,6950001,9000001,18000001,40000001},{0.84895,0.7979,0.6958,0.66517,0.56307,0.4916,0.44055}))</f>
        <v/>
      </c>
      <c r="AA1875" s="22">
        <f>IF(W1875&lt;0,0,CHOOSE(MATCH(W1875,{0,1950001,3300001,6950001,9000001},1),5.105/84.895,10.21/79.79,20.42/69.58,23.483/66.517,33.693/56.307))</f>
        <v/>
      </c>
      <c r="AB1875" s="21">
        <f>IF(C1875&lt;=2000,0,(MIN(C1875,ROUNDDOWN(F1875*0.3,0))-2000)*0.1)</f>
        <v/>
      </c>
      <c r="AC1875" s="21">
        <f>IF(C1875&lt;=2000,0,MIN((C1875-2000)*Y1875,(R1875+S1875)*0.2))</f>
        <v/>
      </c>
      <c r="AD1875" s="21">
        <f>IF(C1875&lt;=2000,0,MIN((C1875-2000)*Z1875,(T1875+U1875)*0.2))</f>
        <v/>
      </c>
      <c r="AE1875" s="21">
        <f>AC1875*AA1875</f>
        <v/>
      </c>
      <c r="AF1875" s="21">
        <f>ROUNDDOWN(R1875,-2)+ROUNDDOWN(S1875,-2)</f>
        <v/>
      </c>
      <c r="AG1875" s="21">
        <f>ROUNDDOWN(MAX(0,R1875-(AB1875+AC1875+AE1875)*0.6),-2)+ROUNDDOWN(MAX(0,S1875-(AB1875+AC1875+AE1875)*0.4),-2)</f>
        <v/>
      </c>
      <c r="AH1875" s="21">
        <f>ROUNDDOWN(MAX(0,T1875-(AB1875+AD1875)*0.6),-2)+ROUNDDOWN(MAX(0,U1875-(AB1875+AD1875)*0.4),-2)</f>
        <v/>
      </c>
      <c r="AI1875" s="21">
        <f>ROUNDDOWN(T1875,-2)+ROUNDDOWN(U1875,-2)</f>
        <v/>
      </c>
      <c r="AJ1875" s="21">
        <f>M1875+AF1875</f>
        <v/>
      </c>
      <c r="AK1875" s="21">
        <f>M1875+AG1875</f>
        <v/>
      </c>
      <c r="AL1875" s="21">
        <f>N1875+AH1875</f>
        <v/>
      </c>
      <c r="AM1875" s="21">
        <f>O1875+AI1875</f>
        <v/>
      </c>
      <c r="AN1875" s="21">
        <f>N1875+AI1875</f>
        <v/>
      </c>
      <c r="AO1875" s="21">
        <f>ROUNDDOWN((R1875+S1875)*0.2/Y1875+2000,0)</f>
        <v/>
      </c>
      <c r="AP1875" s="21">
        <f>ROUNDDOWN((T1875+U1875)*0.2/Z1875+2000,0)</f>
        <v/>
      </c>
      <c r="AQ1875" s="21">
        <f>AL1875-AK1875</f>
        <v/>
      </c>
      <c r="AR1875" s="21">
        <f>AM1875-AK1875</f>
        <v/>
      </c>
      <c r="AS1875" s="21">
        <f>AM1875-AL1875</f>
        <v/>
      </c>
      <c r="AT1875" s="21">
        <f>AK1875+C1875-AJ1875</f>
        <v/>
      </c>
      <c r="AU1875" s="21">
        <f>AL1875+C1875-AM1875</f>
        <v/>
      </c>
      <c r="AV1875" s="21">
        <f>AN1875+C1875-AM1875</f>
        <v/>
      </c>
    </row>
    <row r="1876">
      <c r="A1876" t="inlineStr">
        <is>
          <t>1万円刻み</t>
        </is>
      </c>
      <c r="B1876" s="21">
        <f>'5_1万円刻み'!$A$113</f>
        <v/>
      </c>
      <c r="C1876" s="21">
        <f>AO1876</f>
        <v/>
      </c>
      <c r="D1876" s="21" t="n">
        <v>0</v>
      </c>
      <c r="E1876" s="21">
        <f>ROUND(MIN(B1876/12,650000)*12*0.0915+MIN(B1876/12,1390000)*12*(0.0504+0)+B1876*0.005,0)</f>
        <v/>
      </c>
      <c r="F1876" s="21">
        <f>IF(B1876&lt;741000,0,IF(B1876&lt;2191000,B1876-740000,IF(B1876&lt;2193000,1451000,IF(B1876&lt;2196000,1453000,IF(B1876&lt;2200000,1456000,IF(B1876&lt;3600000,ROUND(ROUNDDOWN(B1876/4,-3)*2.8,0)-80000,IF(B1876&lt;6600000,ROUND(ROUNDDOWN(B1876/4,-3)*3.2,0)-440000,IF(B1876&lt;8500000,ROUNDDOWN(B1876*0.9,0)-1100000,B1876-1950000))))))))</f>
        <v/>
      </c>
      <c r="G1876" s="21">
        <f>IF(F1876&gt;23500000,NA(),IF(F1876&lt;=4890000,1040000,IF(F1876&lt;=6550000,670000,620000)))</f>
        <v/>
      </c>
      <c r="H1876" s="21">
        <f>IF(D1876&lt;=0,0,MAX(0,MIN(2000000,D1876-MIN(100000,ROUNDDOWN(F1876*0.05,0)))))</f>
        <v/>
      </c>
      <c r="I1876" s="21">
        <f>IF(C1876&lt;=2000,0,MIN(C1876,ROUNDDOWN(F1876*0.4,0))-2000)</f>
        <v/>
      </c>
      <c r="J1876" s="21">
        <f>MAX(0,ROUNDDOWN(F1876-E1876-G1876,-3))</f>
        <v/>
      </c>
      <c r="K1876" s="21">
        <f>MAX(0,ROUNDDOWN(F1876-E1876-G1876-H1876-I1876,-3))</f>
        <v/>
      </c>
      <c r="L1876" s="21">
        <f>MAX(0,ROUNDDOWN(F1876-E1876-G1876-H1876,-3))</f>
        <v/>
      </c>
      <c r="M1876" s="21">
        <f>IF(J1876&lt;=0,0,ROUNDDOWN((J1876*LOOKUP(J1876,{0,1950001,3300001,6950001,9000001,18000001,40000001},{0.05,0.1,0.2,0.23,0.33,0.4,0.45})-LOOKUP(J1876,{0,1950001,3300001,6950001,9000001,18000001,40000001},{0,97500,427500,636000,1536000,2796000,4796000}))*1.021,-2))</f>
        <v/>
      </c>
      <c r="N1876" s="21">
        <f>IF(K1876&lt;=0,0,ROUNDDOWN((K1876*LOOKUP(K1876,{0,1950001,3300001,6950001,9000001,18000001,40000001},{0.05,0.1,0.2,0.23,0.33,0.4,0.45})-LOOKUP(K1876,{0,1950001,3300001,6950001,9000001,18000001,40000001},{0,97500,427500,636000,1536000,2796000,4796000}))*1.021,-2))</f>
        <v/>
      </c>
      <c r="O1876" s="21">
        <f>IF(L1876&lt;=0,0,ROUNDDOWN((L1876*LOOKUP(L1876,{0,1950001,3300001,6950001,9000001,18000001,40000001},{0.05,0.1,0.2,0.23,0.33,0.4,0.45})-LOOKUP(L1876,{0,1950001,3300001,6950001,9000001,18000001,40000001},{0,97500,427500,636000,1536000,2796000,4796000}))*1.021,-2))</f>
        <v/>
      </c>
      <c r="P1876" s="21">
        <f>MAX(0,ROUNDDOWN(F1876-E1876-430000,-3))</f>
        <v/>
      </c>
      <c r="Q1876" s="21">
        <f>MAX(0,ROUNDDOWN(F1876-E1876-430000-H1876,-3))</f>
        <v/>
      </c>
      <c r="R1876" s="21">
        <f>IF(F1876&lt;=450000,0,MAX(0,P1876*0.06-MIN(50000,P1876)*0.03))</f>
        <v/>
      </c>
      <c r="S1876" s="21">
        <f>IF(F1876&lt;=450000,0,MAX(0,P1876*0.04-MIN(50000,P1876)*0.02))</f>
        <v/>
      </c>
      <c r="T1876" s="21">
        <f>IF(F1876&lt;=450000,0,MAX(0,Q1876*0.06-MIN(50000,Q1876)*0.03))</f>
        <v/>
      </c>
      <c r="U1876" s="21">
        <f>IF(F1876&lt;=450000,0,MAX(0,Q1876*0.04-MIN(50000,Q1876)*0.02))</f>
        <v/>
      </c>
      <c r="V1876" s="21">
        <f>50000+MAX(0,G1876-480000)</f>
        <v/>
      </c>
      <c r="W1876" s="21">
        <f>P1876-V1876</f>
        <v/>
      </c>
      <c r="X1876" s="21">
        <f>Q1876-V1876</f>
        <v/>
      </c>
      <c r="Y1876" s="22">
        <f>IF(W1876&lt;0,0.9,LOOKUP(W1876,{0,1950001,3300001,6950001,9000001,18000001,40000001},{0.84895,0.7979,0.6958,0.66517,0.56307,0.4916,0.44055}))</f>
        <v/>
      </c>
      <c r="Z1876" s="22">
        <f>IF(X1876&lt;0,0.9,LOOKUP(X1876,{0,1950001,3300001,6950001,9000001,18000001,40000001},{0.84895,0.7979,0.6958,0.66517,0.56307,0.4916,0.44055}))</f>
        <v/>
      </c>
      <c r="AA1876" s="22">
        <f>IF(W1876&lt;0,0,CHOOSE(MATCH(W1876,{0,1950001,3300001,6950001,9000001},1),5.105/84.895,10.21/79.79,20.42/69.58,23.483/66.517,33.693/56.307))</f>
        <v/>
      </c>
      <c r="AB1876" s="21">
        <f>IF(C1876&lt;=2000,0,(MIN(C1876,ROUNDDOWN(F1876*0.3,0))-2000)*0.1)</f>
        <v/>
      </c>
      <c r="AC1876" s="21">
        <f>IF(C1876&lt;=2000,0,MIN((C1876-2000)*Y1876,(R1876+S1876)*0.2))</f>
        <v/>
      </c>
      <c r="AD1876" s="21">
        <f>IF(C1876&lt;=2000,0,MIN((C1876-2000)*Z1876,(T1876+U1876)*0.2))</f>
        <v/>
      </c>
      <c r="AE1876" s="21">
        <f>AC1876*AA1876</f>
        <v/>
      </c>
      <c r="AF1876" s="21">
        <f>ROUNDDOWN(R1876,-2)+ROUNDDOWN(S1876,-2)</f>
        <v/>
      </c>
      <c r="AG1876" s="21">
        <f>ROUNDDOWN(MAX(0,R1876-(AB1876+AC1876+AE1876)*0.6),-2)+ROUNDDOWN(MAX(0,S1876-(AB1876+AC1876+AE1876)*0.4),-2)</f>
        <v/>
      </c>
      <c r="AH1876" s="21">
        <f>ROUNDDOWN(MAX(0,T1876-(AB1876+AD1876)*0.6),-2)+ROUNDDOWN(MAX(0,U1876-(AB1876+AD1876)*0.4),-2)</f>
        <v/>
      </c>
      <c r="AI1876" s="21">
        <f>ROUNDDOWN(T1876,-2)+ROUNDDOWN(U1876,-2)</f>
        <v/>
      </c>
      <c r="AJ1876" s="21">
        <f>M1876+AF1876</f>
        <v/>
      </c>
      <c r="AK1876" s="21">
        <f>M1876+AG1876</f>
        <v/>
      </c>
      <c r="AL1876" s="21">
        <f>N1876+AH1876</f>
        <v/>
      </c>
      <c r="AM1876" s="21">
        <f>O1876+AI1876</f>
        <v/>
      </c>
      <c r="AN1876" s="21">
        <f>N1876+AI1876</f>
        <v/>
      </c>
      <c r="AO1876" s="21">
        <f>ROUNDDOWN((R1876+S1876)*0.2/Y1876+2000,0)</f>
        <v/>
      </c>
      <c r="AP1876" s="21">
        <f>ROUNDDOWN((T1876+U1876)*0.2/Z1876+2000,0)</f>
        <v/>
      </c>
      <c r="AQ1876" s="21">
        <f>AL1876-AK1876</f>
        <v/>
      </c>
      <c r="AR1876" s="21">
        <f>AM1876-AK1876</f>
        <v/>
      </c>
      <c r="AS1876" s="21">
        <f>AM1876-AL1876</f>
        <v/>
      </c>
      <c r="AT1876" s="21">
        <f>AK1876+C1876-AJ1876</f>
        <v/>
      </c>
      <c r="AU1876" s="21">
        <f>AL1876+C1876-AM1876</f>
        <v/>
      </c>
      <c r="AV1876" s="21">
        <f>AN1876+C1876-AM1876</f>
        <v/>
      </c>
    </row>
    <row r="1877">
      <c r="A1877" t="inlineStr">
        <is>
          <t>1万円刻み</t>
        </is>
      </c>
      <c r="B1877" s="21">
        <f>'5_1万円刻み'!$A$114</f>
        <v/>
      </c>
      <c r="C1877" s="21">
        <f>AO1877</f>
        <v/>
      </c>
      <c r="D1877" s="21" t="n">
        <v>0</v>
      </c>
      <c r="E1877" s="21">
        <f>ROUND(MIN(B1877/12,650000)*12*0.0915+MIN(B1877/12,1390000)*12*(0.0504+0)+B1877*0.005,0)</f>
        <v/>
      </c>
      <c r="F1877" s="21">
        <f>IF(B1877&lt;741000,0,IF(B1877&lt;2191000,B1877-740000,IF(B1877&lt;2193000,1451000,IF(B1877&lt;2196000,1453000,IF(B1877&lt;2200000,1456000,IF(B1877&lt;3600000,ROUND(ROUNDDOWN(B1877/4,-3)*2.8,0)-80000,IF(B1877&lt;6600000,ROUND(ROUNDDOWN(B1877/4,-3)*3.2,0)-440000,IF(B1877&lt;8500000,ROUNDDOWN(B1877*0.9,0)-1100000,B1877-1950000))))))))</f>
        <v/>
      </c>
      <c r="G1877" s="21">
        <f>IF(F1877&gt;23500000,NA(),IF(F1877&lt;=4890000,1040000,IF(F1877&lt;=6550000,670000,620000)))</f>
        <v/>
      </c>
      <c r="H1877" s="21">
        <f>IF(D1877&lt;=0,0,MAX(0,MIN(2000000,D1877-MIN(100000,ROUNDDOWN(F1877*0.05,0)))))</f>
        <v/>
      </c>
      <c r="I1877" s="21">
        <f>IF(C1877&lt;=2000,0,MIN(C1877,ROUNDDOWN(F1877*0.4,0))-2000)</f>
        <v/>
      </c>
      <c r="J1877" s="21">
        <f>MAX(0,ROUNDDOWN(F1877-E1877-G1877,-3))</f>
        <v/>
      </c>
      <c r="K1877" s="21">
        <f>MAX(0,ROUNDDOWN(F1877-E1877-G1877-H1877-I1877,-3))</f>
        <v/>
      </c>
      <c r="L1877" s="21">
        <f>MAX(0,ROUNDDOWN(F1877-E1877-G1877-H1877,-3))</f>
        <v/>
      </c>
      <c r="M1877" s="21">
        <f>IF(J1877&lt;=0,0,ROUNDDOWN((J1877*LOOKUP(J1877,{0,1950001,3300001,6950001,9000001,18000001,40000001},{0.05,0.1,0.2,0.23,0.33,0.4,0.45})-LOOKUP(J1877,{0,1950001,3300001,6950001,9000001,18000001,40000001},{0,97500,427500,636000,1536000,2796000,4796000}))*1.021,-2))</f>
        <v/>
      </c>
      <c r="N1877" s="21">
        <f>IF(K1877&lt;=0,0,ROUNDDOWN((K1877*LOOKUP(K1877,{0,1950001,3300001,6950001,9000001,18000001,40000001},{0.05,0.1,0.2,0.23,0.33,0.4,0.45})-LOOKUP(K1877,{0,1950001,3300001,6950001,9000001,18000001,40000001},{0,97500,427500,636000,1536000,2796000,4796000}))*1.021,-2))</f>
        <v/>
      </c>
      <c r="O1877" s="21">
        <f>IF(L1877&lt;=0,0,ROUNDDOWN((L1877*LOOKUP(L1877,{0,1950001,3300001,6950001,9000001,18000001,40000001},{0.05,0.1,0.2,0.23,0.33,0.4,0.45})-LOOKUP(L1877,{0,1950001,3300001,6950001,9000001,18000001,40000001},{0,97500,427500,636000,1536000,2796000,4796000}))*1.021,-2))</f>
        <v/>
      </c>
      <c r="P1877" s="21">
        <f>MAX(0,ROUNDDOWN(F1877-E1877-430000,-3))</f>
        <v/>
      </c>
      <c r="Q1877" s="21">
        <f>MAX(0,ROUNDDOWN(F1877-E1877-430000-H1877,-3))</f>
        <v/>
      </c>
      <c r="R1877" s="21">
        <f>IF(F1877&lt;=450000,0,MAX(0,P1877*0.06-MIN(50000,P1877)*0.03))</f>
        <v/>
      </c>
      <c r="S1877" s="21">
        <f>IF(F1877&lt;=450000,0,MAX(0,P1877*0.04-MIN(50000,P1877)*0.02))</f>
        <v/>
      </c>
      <c r="T1877" s="21">
        <f>IF(F1877&lt;=450000,0,MAX(0,Q1877*0.06-MIN(50000,Q1877)*0.03))</f>
        <v/>
      </c>
      <c r="U1877" s="21">
        <f>IF(F1877&lt;=450000,0,MAX(0,Q1877*0.04-MIN(50000,Q1877)*0.02))</f>
        <v/>
      </c>
      <c r="V1877" s="21">
        <f>50000+MAX(0,G1877-480000)</f>
        <v/>
      </c>
      <c r="W1877" s="21">
        <f>P1877-V1877</f>
        <v/>
      </c>
      <c r="X1877" s="21">
        <f>Q1877-V1877</f>
        <v/>
      </c>
      <c r="Y1877" s="22">
        <f>IF(W1877&lt;0,0.9,LOOKUP(W1877,{0,1950001,3300001,6950001,9000001,18000001,40000001},{0.84895,0.7979,0.6958,0.66517,0.56307,0.4916,0.44055}))</f>
        <v/>
      </c>
      <c r="Z1877" s="22">
        <f>IF(X1877&lt;0,0.9,LOOKUP(X1877,{0,1950001,3300001,6950001,9000001,18000001,40000001},{0.84895,0.7979,0.6958,0.66517,0.56307,0.4916,0.44055}))</f>
        <v/>
      </c>
      <c r="AA1877" s="22">
        <f>IF(W1877&lt;0,0,CHOOSE(MATCH(W1877,{0,1950001,3300001,6950001,9000001},1),5.105/84.895,10.21/79.79,20.42/69.58,23.483/66.517,33.693/56.307))</f>
        <v/>
      </c>
      <c r="AB1877" s="21">
        <f>IF(C1877&lt;=2000,0,(MIN(C1877,ROUNDDOWN(F1877*0.3,0))-2000)*0.1)</f>
        <v/>
      </c>
      <c r="AC1877" s="21">
        <f>IF(C1877&lt;=2000,0,MIN((C1877-2000)*Y1877,(R1877+S1877)*0.2))</f>
        <v/>
      </c>
      <c r="AD1877" s="21">
        <f>IF(C1877&lt;=2000,0,MIN((C1877-2000)*Z1877,(T1877+U1877)*0.2))</f>
        <v/>
      </c>
      <c r="AE1877" s="21">
        <f>AC1877*AA1877</f>
        <v/>
      </c>
      <c r="AF1877" s="21">
        <f>ROUNDDOWN(R1877,-2)+ROUNDDOWN(S1877,-2)</f>
        <v/>
      </c>
      <c r="AG1877" s="21">
        <f>ROUNDDOWN(MAX(0,R1877-(AB1877+AC1877+AE1877)*0.6),-2)+ROUNDDOWN(MAX(0,S1877-(AB1877+AC1877+AE1877)*0.4),-2)</f>
        <v/>
      </c>
      <c r="AH1877" s="21">
        <f>ROUNDDOWN(MAX(0,T1877-(AB1877+AD1877)*0.6),-2)+ROUNDDOWN(MAX(0,U1877-(AB1877+AD1877)*0.4),-2)</f>
        <v/>
      </c>
      <c r="AI1877" s="21">
        <f>ROUNDDOWN(T1877,-2)+ROUNDDOWN(U1877,-2)</f>
        <v/>
      </c>
      <c r="AJ1877" s="21">
        <f>M1877+AF1877</f>
        <v/>
      </c>
      <c r="AK1877" s="21">
        <f>M1877+AG1877</f>
        <v/>
      </c>
      <c r="AL1877" s="21">
        <f>N1877+AH1877</f>
        <v/>
      </c>
      <c r="AM1877" s="21">
        <f>O1877+AI1877</f>
        <v/>
      </c>
      <c r="AN1877" s="21">
        <f>N1877+AI1877</f>
        <v/>
      </c>
      <c r="AO1877" s="21">
        <f>ROUNDDOWN((R1877+S1877)*0.2/Y1877+2000,0)</f>
        <v/>
      </c>
      <c r="AP1877" s="21">
        <f>ROUNDDOWN((T1877+U1877)*0.2/Z1877+2000,0)</f>
        <v/>
      </c>
      <c r="AQ1877" s="21">
        <f>AL1877-AK1877</f>
        <v/>
      </c>
      <c r="AR1877" s="21">
        <f>AM1877-AK1877</f>
        <v/>
      </c>
      <c r="AS1877" s="21">
        <f>AM1877-AL1877</f>
        <v/>
      </c>
      <c r="AT1877" s="21">
        <f>AK1877+C1877-AJ1877</f>
        <v/>
      </c>
      <c r="AU1877" s="21">
        <f>AL1877+C1877-AM1877</f>
        <v/>
      </c>
      <c r="AV1877" s="21">
        <f>AN1877+C1877-AM1877</f>
        <v/>
      </c>
    </row>
    <row r="1878">
      <c r="A1878" t="inlineStr">
        <is>
          <t>1万円刻み</t>
        </is>
      </c>
      <c r="B1878" s="21">
        <f>'5_1万円刻み'!$A$115</f>
        <v/>
      </c>
      <c r="C1878" s="21">
        <f>AO1878</f>
        <v/>
      </c>
      <c r="D1878" s="21" t="n">
        <v>0</v>
      </c>
      <c r="E1878" s="21">
        <f>ROUND(MIN(B1878/12,650000)*12*0.0915+MIN(B1878/12,1390000)*12*(0.0504+0)+B1878*0.005,0)</f>
        <v/>
      </c>
      <c r="F1878" s="21">
        <f>IF(B1878&lt;741000,0,IF(B1878&lt;2191000,B1878-740000,IF(B1878&lt;2193000,1451000,IF(B1878&lt;2196000,1453000,IF(B1878&lt;2200000,1456000,IF(B1878&lt;3600000,ROUND(ROUNDDOWN(B1878/4,-3)*2.8,0)-80000,IF(B1878&lt;6600000,ROUND(ROUNDDOWN(B1878/4,-3)*3.2,0)-440000,IF(B1878&lt;8500000,ROUNDDOWN(B1878*0.9,0)-1100000,B1878-1950000))))))))</f>
        <v/>
      </c>
      <c r="G1878" s="21">
        <f>IF(F1878&gt;23500000,NA(),IF(F1878&lt;=4890000,1040000,IF(F1878&lt;=6550000,670000,620000)))</f>
        <v/>
      </c>
      <c r="H1878" s="21">
        <f>IF(D1878&lt;=0,0,MAX(0,MIN(2000000,D1878-MIN(100000,ROUNDDOWN(F1878*0.05,0)))))</f>
        <v/>
      </c>
      <c r="I1878" s="21">
        <f>IF(C1878&lt;=2000,0,MIN(C1878,ROUNDDOWN(F1878*0.4,0))-2000)</f>
        <v/>
      </c>
      <c r="J1878" s="21">
        <f>MAX(0,ROUNDDOWN(F1878-E1878-G1878,-3))</f>
        <v/>
      </c>
      <c r="K1878" s="21">
        <f>MAX(0,ROUNDDOWN(F1878-E1878-G1878-H1878-I1878,-3))</f>
        <v/>
      </c>
      <c r="L1878" s="21">
        <f>MAX(0,ROUNDDOWN(F1878-E1878-G1878-H1878,-3))</f>
        <v/>
      </c>
      <c r="M1878" s="21">
        <f>IF(J1878&lt;=0,0,ROUNDDOWN((J1878*LOOKUP(J1878,{0,1950001,3300001,6950001,9000001,18000001,40000001},{0.05,0.1,0.2,0.23,0.33,0.4,0.45})-LOOKUP(J1878,{0,1950001,3300001,6950001,9000001,18000001,40000001},{0,97500,427500,636000,1536000,2796000,4796000}))*1.021,-2))</f>
        <v/>
      </c>
      <c r="N1878" s="21">
        <f>IF(K1878&lt;=0,0,ROUNDDOWN((K1878*LOOKUP(K1878,{0,1950001,3300001,6950001,9000001,18000001,40000001},{0.05,0.1,0.2,0.23,0.33,0.4,0.45})-LOOKUP(K1878,{0,1950001,3300001,6950001,9000001,18000001,40000001},{0,97500,427500,636000,1536000,2796000,4796000}))*1.021,-2))</f>
        <v/>
      </c>
      <c r="O1878" s="21">
        <f>IF(L1878&lt;=0,0,ROUNDDOWN((L1878*LOOKUP(L1878,{0,1950001,3300001,6950001,9000001,18000001,40000001},{0.05,0.1,0.2,0.23,0.33,0.4,0.45})-LOOKUP(L1878,{0,1950001,3300001,6950001,9000001,18000001,40000001},{0,97500,427500,636000,1536000,2796000,4796000}))*1.021,-2))</f>
        <v/>
      </c>
      <c r="P1878" s="21">
        <f>MAX(0,ROUNDDOWN(F1878-E1878-430000,-3))</f>
        <v/>
      </c>
      <c r="Q1878" s="21">
        <f>MAX(0,ROUNDDOWN(F1878-E1878-430000-H1878,-3))</f>
        <v/>
      </c>
      <c r="R1878" s="21">
        <f>IF(F1878&lt;=450000,0,MAX(0,P1878*0.06-MIN(50000,P1878)*0.03))</f>
        <v/>
      </c>
      <c r="S1878" s="21">
        <f>IF(F1878&lt;=450000,0,MAX(0,P1878*0.04-MIN(50000,P1878)*0.02))</f>
        <v/>
      </c>
      <c r="T1878" s="21">
        <f>IF(F1878&lt;=450000,0,MAX(0,Q1878*0.06-MIN(50000,Q1878)*0.03))</f>
        <v/>
      </c>
      <c r="U1878" s="21">
        <f>IF(F1878&lt;=450000,0,MAX(0,Q1878*0.04-MIN(50000,Q1878)*0.02))</f>
        <v/>
      </c>
      <c r="V1878" s="21">
        <f>50000+MAX(0,G1878-480000)</f>
        <v/>
      </c>
      <c r="W1878" s="21">
        <f>P1878-V1878</f>
        <v/>
      </c>
      <c r="X1878" s="21">
        <f>Q1878-V1878</f>
        <v/>
      </c>
      <c r="Y1878" s="22">
        <f>IF(W1878&lt;0,0.9,LOOKUP(W1878,{0,1950001,3300001,6950001,9000001,18000001,40000001},{0.84895,0.7979,0.6958,0.66517,0.56307,0.4916,0.44055}))</f>
        <v/>
      </c>
      <c r="Z1878" s="22">
        <f>IF(X1878&lt;0,0.9,LOOKUP(X1878,{0,1950001,3300001,6950001,9000001,18000001,40000001},{0.84895,0.7979,0.6958,0.66517,0.56307,0.4916,0.44055}))</f>
        <v/>
      </c>
      <c r="AA1878" s="22">
        <f>IF(W1878&lt;0,0,CHOOSE(MATCH(W1878,{0,1950001,3300001,6950001,9000001},1),5.105/84.895,10.21/79.79,20.42/69.58,23.483/66.517,33.693/56.307))</f>
        <v/>
      </c>
      <c r="AB1878" s="21">
        <f>IF(C1878&lt;=2000,0,(MIN(C1878,ROUNDDOWN(F1878*0.3,0))-2000)*0.1)</f>
        <v/>
      </c>
      <c r="AC1878" s="21">
        <f>IF(C1878&lt;=2000,0,MIN((C1878-2000)*Y1878,(R1878+S1878)*0.2))</f>
        <v/>
      </c>
      <c r="AD1878" s="21">
        <f>IF(C1878&lt;=2000,0,MIN((C1878-2000)*Z1878,(T1878+U1878)*0.2))</f>
        <v/>
      </c>
      <c r="AE1878" s="21">
        <f>AC1878*AA1878</f>
        <v/>
      </c>
      <c r="AF1878" s="21">
        <f>ROUNDDOWN(R1878,-2)+ROUNDDOWN(S1878,-2)</f>
        <v/>
      </c>
      <c r="AG1878" s="21">
        <f>ROUNDDOWN(MAX(0,R1878-(AB1878+AC1878+AE1878)*0.6),-2)+ROUNDDOWN(MAX(0,S1878-(AB1878+AC1878+AE1878)*0.4),-2)</f>
        <v/>
      </c>
      <c r="AH1878" s="21">
        <f>ROUNDDOWN(MAX(0,T1878-(AB1878+AD1878)*0.6),-2)+ROUNDDOWN(MAX(0,U1878-(AB1878+AD1878)*0.4),-2)</f>
        <v/>
      </c>
      <c r="AI1878" s="21">
        <f>ROUNDDOWN(T1878,-2)+ROUNDDOWN(U1878,-2)</f>
        <v/>
      </c>
      <c r="AJ1878" s="21">
        <f>M1878+AF1878</f>
        <v/>
      </c>
      <c r="AK1878" s="21">
        <f>M1878+AG1878</f>
        <v/>
      </c>
      <c r="AL1878" s="21">
        <f>N1878+AH1878</f>
        <v/>
      </c>
      <c r="AM1878" s="21">
        <f>O1878+AI1878</f>
        <v/>
      </c>
      <c r="AN1878" s="21">
        <f>N1878+AI1878</f>
        <v/>
      </c>
      <c r="AO1878" s="21">
        <f>ROUNDDOWN((R1878+S1878)*0.2/Y1878+2000,0)</f>
        <v/>
      </c>
      <c r="AP1878" s="21">
        <f>ROUNDDOWN((T1878+U1878)*0.2/Z1878+2000,0)</f>
        <v/>
      </c>
      <c r="AQ1878" s="21">
        <f>AL1878-AK1878</f>
        <v/>
      </c>
      <c r="AR1878" s="21">
        <f>AM1878-AK1878</f>
        <v/>
      </c>
      <c r="AS1878" s="21">
        <f>AM1878-AL1878</f>
        <v/>
      </c>
      <c r="AT1878" s="21">
        <f>AK1878+C1878-AJ1878</f>
        <v/>
      </c>
      <c r="AU1878" s="21">
        <f>AL1878+C1878-AM1878</f>
        <v/>
      </c>
      <c r="AV1878" s="21">
        <f>AN1878+C1878-AM1878</f>
        <v/>
      </c>
    </row>
    <row r="1879">
      <c r="A1879" t="inlineStr">
        <is>
          <t>1万円刻み</t>
        </is>
      </c>
      <c r="B1879" s="21">
        <f>'5_1万円刻み'!$A$116</f>
        <v/>
      </c>
      <c r="C1879" s="21">
        <f>AO1879</f>
        <v/>
      </c>
      <c r="D1879" s="21" t="n">
        <v>0</v>
      </c>
      <c r="E1879" s="21">
        <f>ROUND(MIN(B1879/12,650000)*12*0.0915+MIN(B1879/12,1390000)*12*(0.0504+0)+B1879*0.005,0)</f>
        <v/>
      </c>
      <c r="F1879" s="21">
        <f>IF(B1879&lt;741000,0,IF(B1879&lt;2191000,B1879-740000,IF(B1879&lt;2193000,1451000,IF(B1879&lt;2196000,1453000,IF(B1879&lt;2200000,1456000,IF(B1879&lt;3600000,ROUND(ROUNDDOWN(B1879/4,-3)*2.8,0)-80000,IF(B1879&lt;6600000,ROUND(ROUNDDOWN(B1879/4,-3)*3.2,0)-440000,IF(B1879&lt;8500000,ROUNDDOWN(B1879*0.9,0)-1100000,B1879-1950000))))))))</f>
        <v/>
      </c>
      <c r="G1879" s="21">
        <f>IF(F1879&gt;23500000,NA(),IF(F1879&lt;=4890000,1040000,IF(F1879&lt;=6550000,670000,620000)))</f>
        <v/>
      </c>
      <c r="H1879" s="21">
        <f>IF(D1879&lt;=0,0,MAX(0,MIN(2000000,D1879-MIN(100000,ROUNDDOWN(F1879*0.05,0)))))</f>
        <v/>
      </c>
      <c r="I1879" s="21">
        <f>IF(C1879&lt;=2000,0,MIN(C1879,ROUNDDOWN(F1879*0.4,0))-2000)</f>
        <v/>
      </c>
      <c r="J1879" s="21">
        <f>MAX(0,ROUNDDOWN(F1879-E1879-G1879,-3))</f>
        <v/>
      </c>
      <c r="K1879" s="21">
        <f>MAX(0,ROUNDDOWN(F1879-E1879-G1879-H1879-I1879,-3))</f>
        <v/>
      </c>
      <c r="L1879" s="21">
        <f>MAX(0,ROUNDDOWN(F1879-E1879-G1879-H1879,-3))</f>
        <v/>
      </c>
      <c r="M1879" s="21">
        <f>IF(J1879&lt;=0,0,ROUNDDOWN((J1879*LOOKUP(J1879,{0,1950001,3300001,6950001,9000001,18000001,40000001},{0.05,0.1,0.2,0.23,0.33,0.4,0.45})-LOOKUP(J1879,{0,1950001,3300001,6950001,9000001,18000001,40000001},{0,97500,427500,636000,1536000,2796000,4796000}))*1.021,-2))</f>
        <v/>
      </c>
      <c r="N1879" s="21">
        <f>IF(K1879&lt;=0,0,ROUNDDOWN((K1879*LOOKUP(K1879,{0,1950001,3300001,6950001,9000001,18000001,40000001},{0.05,0.1,0.2,0.23,0.33,0.4,0.45})-LOOKUP(K1879,{0,1950001,3300001,6950001,9000001,18000001,40000001},{0,97500,427500,636000,1536000,2796000,4796000}))*1.021,-2))</f>
        <v/>
      </c>
      <c r="O1879" s="21">
        <f>IF(L1879&lt;=0,0,ROUNDDOWN((L1879*LOOKUP(L1879,{0,1950001,3300001,6950001,9000001,18000001,40000001},{0.05,0.1,0.2,0.23,0.33,0.4,0.45})-LOOKUP(L1879,{0,1950001,3300001,6950001,9000001,18000001,40000001},{0,97500,427500,636000,1536000,2796000,4796000}))*1.021,-2))</f>
        <v/>
      </c>
      <c r="P1879" s="21">
        <f>MAX(0,ROUNDDOWN(F1879-E1879-430000,-3))</f>
        <v/>
      </c>
      <c r="Q1879" s="21">
        <f>MAX(0,ROUNDDOWN(F1879-E1879-430000-H1879,-3))</f>
        <v/>
      </c>
      <c r="R1879" s="21">
        <f>IF(F1879&lt;=450000,0,MAX(0,P1879*0.06-MIN(50000,P1879)*0.03))</f>
        <v/>
      </c>
      <c r="S1879" s="21">
        <f>IF(F1879&lt;=450000,0,MAX(0,P1879*0.04-MIN(50000,P1879)*0.02))</f>
        <v/>
      </c>
      <c r="T1879" s="21">
        <f>IF(F1879&lt;=450000,0,MAX(0,Q1879*0.06-MIN(50000,Q1879)*0.03))</f>
        <v/>
      </c>
      <c r="U1879" s="21">
        <f>IF(F1879&lt;=450000,0,MAX(0,Q1879*0.04-MIN(50000,Q1879)*0.02))</f>
        <v/>
      </c>
      <c r="V1879" s="21">
        <f>50000+MAX(0,G1879-480000)</f>
        <v/>
      </c>
      <c r="W1879" s="21">
        <f>P1879-V1879</f>
        <v/>
      </c>
      <c r="X1879" s="21">
        <f>Q1879-V1879</f>
        <v/>
      </c>
      <c r="Y1879" s="22">
        <f>IF(W1879&lt;0,0.9,LOOKUP(W1879,{0,1950001,3300001,6950001,9000001,18000001,40000001},{0.84895,0.7979,0.6958,0.66517,0.56307,0.4916,0.44055}))</f>
        <v/>
      </c>
      <c r="Z1879" s="22">
        <f>IF(X1879&lt;0,0.9,LOOKUP(X1879,{0,1950001,3300001,6950001,9000001,18000001,40000001},{0.84895,0.7979,0.6958,0.66517,0.56307,0.4916,0.44055}))</f>
        <v/>
      </c>
      <c r="AA1879" s="22">
        <f>IF(W1879&lt;0,0,CHOOSE(MATCH(W1879,{0,1950001,3300001,6950001,9000001},1),5.105/84.895,10.21/79.79,20.42/69.58,23.483/66.517,33.693/56.307))</f>
        <v/>
      </c>
      <c r="AB1879" s="21">
        <f>IF(C1879&lt;=2000,0,(MIN(C1879,ROUNDDOWN(F1879*0.3,0))-2000)*0.1)</f>
        <v/>
      </c>
      <c r="AC1879" s="21">
        <f>IF(C1879&lt;=2000,0,MIN((C1879-2000)*Y1879,(R1879+S1879)*0.2))</f>
        <v/>
      </c>
      <c r="AD1879" s="21">
        <f>IF(C1879&lt;=2000,0,MIN((C1879-2000)*Z1879,(T1879+U1879)*0.2))</f>
        <v/>
      </c>
      <c r="AE1879" s="21">
        <f>AC1879*AA1879</f>
        <v/>
      </c>
      <c r="AF1879" s="21">
        <f>ROUNDDOWN(R1879,-2)+ROUNDDOWN(S1879,-2)</f>
        <v/>
      </c>
      <c r="AG1879" s="21">
        <f>ROUNDDOWN(MAX(0,R1879-(AB1879+AC1879+AE1879)*0.6),-2)+ROUNDDOWN(MAX(0,S1879-(AB1879+AC1879+AE1879)*0.4),-2)</f>
        <v/>
      </c>
      <c r="AH1879" s="21">
        <f>ROUNDDOWN(MAX(0,T1879-(AB1879+AD1879)*0.6),-2)+ROUNDDOWN(MAX(0,U1879-(AB1879+AD1879)*0.4),-2)</f>
        <v/>
      </c>
      <c r="AI1879" s="21">
        <f>ROUNDDOWN(T1879,-2)+ROUNDDOWN(U1879,-2)</f>
        <v/>
      </c>
      <c r="AJ1879" s="21">
        <f>M1879+AF1879</f>
        <v/>
      </c>
      <c r="AK1879" s="21">
        <f>M1879+AG1879</f>
        <v/>
      </c>
      <c r="AL1879" s="21">
        <f>N1879+AH1879</f>
        <v/>
      </c>
      <c r="AM1879" s="21">
        <f>O1879+AI1879</f>
        <v/>
      </c>
      <c r="AN1879" s="21">
        <f>N1879+AI1879</f>
        <v/>
      </c>
      <c r="AO1879" s="21">
        <f>ROUNDDOWN((R1879+S1879)*0.2/Y1879+2000,0)</f>
        <v/>
      </c>
      <c r="AP1879" s="21">
        <f>ROUNDDOWN((T1879+U1879)*0.2/Z1879+2000,0)</f>
        <v/>
      </c>
      <c r="AQ1879" s="21">
        <f>AL1879-AK1879</f>
        <v/>
      </c>
      <c r="AR1879" s="21">
        <f>AM1879-AK1879</f>
        <v/>
      </c>
      <c r="AS1879" s="21">
        <f>AM1879-AL1879</f>
        <v/>
      </c>
      <c r="AT1879" s="21">
        <f>AK1879+C1879-AJ1879</f>
        <v/>
      </c>
      <c r="AU1879" s="21">
        <f>AL1879+C1879-AM1879</f>
        <v/>
      </c>
      <c r="AV1879" s="21">
        <f>AN1879+C1879-AM1879</f>
        <v/>
      </c>
    </row>
    <row r="1880">
      <c r="A1880" t="inlineStr">
        <is>
          <t>1万円刻み</t>
        </is>
      </c>
      <c r="B1880" s="21">
        <f>'5_1万円刻み'!$A$117</f>
        <v/>
      </c>
      <c r="C1880" s="21">
        <f>AO1880</f>
        <v/>
      </c>
      <c r="D1880" s="21" t="n">
        <v>0</v>
      </c>
      <c r="E1880" s="21">
        <f>ROUND(MIN(B1880/12,650000)*12*0.0915+MIN(B1880/12,1390000)*12*(0.0504+0)+B1880*0.005,0)</f>
        <v/>
      </c>
      <c r="F1880" s="21">
        <f>IF(B1880&lt;741000,0,IF(B1880&lt;2191000,B1880-740000,IF(B1880&lt;2193000,1451000,IF(B1880&lt;2196000,1453000,IF(B1880&lt;2200000,1456000,IF(B1880&lt;3600000,ROUND(ROUNDDOWN(B1880/4,-3)*2.8,0)-80000,IF(B1880&lt;6600000,ROUND(ROUNDDOWN(B1880/4,-3)*3.2,0)-440000,IF(B1880&lt;8500000,ROUNDDOWN(B1880*0.9,0)-1100000,B1880-1950000))))))))</f>
        <v/>
      </c>
      <c r="G1880" s="21">
        <f>IF(F1880&gt;23500000,NA(),IF(F1880&lt;=4890000,1040000,IF(F1880&lt;=6550000,670000,620000)))</f>
        <v/>
      </c>
      <c r="H1880" s="21">
        <f>IF(D1880&lt;=0,0,MAX(0,MIN(2000000,D1880-MIN(100000,ROUNDDOWN(F1880*0.05,0)))))</f>
        <v/>
      </c>
      <c r="I1880" s="21">
        <f>IF(C1880&lt;=2000,0,MIN(C1880,ROUNDDOWN(F1880*0.4,0))-2000)</f>
        <v/>
      </c>
      <c r="J1880" s="21">
        <f>MAX(0,ROUNDDOWN(F1880-E1880-G1880,-3))</f>
        <v/>
      </c>
      <c r="K1880" s="21">
        <f>MAX(0,ROUNDDOWN(F1880-E1880-G1880-H1880-I1880,-3))</f>
        <v/>
      </c>
      <c r="L1880" s="21">
        <f>MAX(0,ROUNDDOWN(F1880-E1880-G1880-H1880,-3))</f>
        <v/>
      </c>
      <c r="M1880" s="21">
        <f>IF(J1880&lt;=0,0,ROUNDDOWN((J1880*LOOKUP(J1880,{0,1950001,3300001,6950001,9000001,18000001,40000001},{0.05,0.1,0.2,0.23,0.33,0.4,0.45})-LOOKUP(J1880,{0,1950001,3300001,6950001,9000001,18000001,40000001},{0,97500,427500,636000,1536000,2796000,4796000}))*1.021,-2))</f>
        <v/>
      </c>
      <c r="N1880" s="21">
        <f>IF(K1880&lt;=0,0,ROUNDDOWN((K1880*LOOKUP(K1880,{0,1950001,3300001,6950001,9000001,18000001,40000001},{0.05,0.1,0.2,0.23,0.33,0.4,0.45})-LOOKUP(K1880,{0,1950001,3300001,6950001,9000001,18000001,40000001},{0,97500,427500,636000,1536000,2796000,4796000}))*1.021,-2))</f>
        <v/>
      </c>
      <c r="O1880" s="21">
        <f>IF(L1880&lt;=0,0,ROUNDDOWN((L1880*LOOKUP(L1880,{0,1950001,3300001,6950001,9000001,18000001,40000001},{0.05,0.1,0.2,0.23,0.33,0.4,0.45})-LOOKUP(L1880,{0,1950001,3300001,6950001,9000001,18000001,40000001},{0,97500,427500,636000,1536000,2796000,4796000}))*1.021,-2))</f>
        <v/>
      </c>
      <c r="P1880" s="21">
        <f>MAX(0,ROUNDDOWN(F1880-E1880-430000,-3))</f>
        <v/>
      </c>
      <c r="Q1880" s="21">
        <f>MAX(0,ROUNDDOWN(F1880-E1880-430000-H1880,-3))</f>
        <v/>
      </c>
      <c r="R1880" s="21">
        <f>IF(F1880&lt;=450000,0,MAX(0,P1880*0.06-MIN(50000,P1880)*0.03))</f>
        <v/>
      </c>
      <c r="S1880" s="21">
        <f>IF(F1880&lt;=450000,0,MAX(0,P1880*0.04-MIN(50000,P1880)*0.02))</f>
        <v/>
      </c>
      <c r="T1880" s="21">
        <f>IF(F1880&lt;=450000,0,MAX(0,Q1880*0.06-MIN(50000,Q1880)*0.03))</f>
        <v/>
      </c>
      <c r="U1880" s="21">
        <f>IF(F1880&lt;=450000,0,MAX(0,Q1880*0.04-MIN(50000,Q1880)*0.02))</f>
        <v/>
      </c>
      <c r="V1880" s="21">
        <f>50000+MAX(0,G1880-480000)</f>
        <v/>
      </c>
      <c r="W1880" s="21">
        <f>P1880-V1880</f>
        <v/>
      </c>
      <c r="X1880" s="21">
        <f>Q1880-V1880</f>
        <v/>
      </c>
      <c r="Y1880" s="22">
        <f>IF(W1880&lt;0,0.9,LOOKUP(W1880,{0,1950001,3300001,6950001,9000001,18000001,40000001},{0.84895,0.7979,0.6958,0.66517,0.56307,0.4916,0.44055}))</f>
        <v/>
      </c>
      <c r="Z1880" s="22">
        <f>IF(X1880&lt;0,0.9,LOOKUP(X1880,{0,1950001,3300001,6950001,9000001,18000001,40000001},{0.84895,0.7979,0.6958,0.66517,0.56307,0.4916,0.44055}))</f>
        <v/>
      </c>
      <c r="AA1880" s="22">
        <f>IF(W1880&lt;0,0,CHOOSE(MATCH(W1880,{0,1950001,3300001,6950001,9000001},1),5.105/84.895,10.21/79.79,20.42/69.58,23.483/66.517,33.693/56.307))</f>
        <v/>
      </c>
      <c r="AB1880" s="21">
        <f>IF(C1880&lt;=2000,0,(MIN(C1880,ROUNDDOWN(F1880*0.3,0))-2000)*0.1)</f>
        <v/>
      </c>
      <c r="AC1880" s="21">
        <f>IF(C1880&lt;=2000,0,MIN((C1880-2000)*Y1880,(R1880+S1880)*0.2))</f>
        <v/>
      </c>
      <c r="AD1880" s="21">
        <f>IF(C1880&lt;=2000,0,MIN((C1880-2000)*Z1880,(T1880+U1880)*0.2))</f>
        <v/>
      </c>
      <c r="AE1880" s="21">
        <f>AC1880*AA1880</f>
        <v/>
      </c>
      <c r="AF1880" s="21">
        <f>ROUNDDOWN(R1880,-2)+ROUNDDOWN(S1880,-2)</f>
        <v/>
      </c>
      <c r="AG1880" s="21">
        <f>ROUNDDOWN(MAX(0,R1880-(AB1880+AC1880+AE1880)*0.6),-2)+ROUNDDOWN(MAX(0,S1880-(AB1880+AC1880+AE1880)*0.4),-2)</f>
        <v/>
      </c>
      <c r="AH1880" s="21">
        <f>ROUNDDOWN(MAX(0,T1880-(AB1880+AD1880)*0.6),-2)+ROUNDDOWN(MAX(0,U1880-(AB1880+AD1880)*0.4),-2)</f>
        <v/>
      </c>
      <c r="AI1880" s="21">
        <f>ROUNDDOWN(T1880,-2)+ROUNDDOWN(U1880,-2)</f>
        <v/>
      </c>
      <c r="AJ1880" s="21">
        <f>M1880+AF1880</f>
        <v/>
      </c>
      <c r="AK1880" s="21">
        <f>M1880+AG1880</f>
        <v/>
      </c>
      <c r="AL1880" s="21">
        <f>N1880+AH1880</f>
        <v/>
      </c>
      <c r="AM1880" s="21">
        <f>O1880+AI1880</f>
        <v/>
      </c>
      <c r="AN1880" s="21">
        <f>N1880+AI1880</f>
        <v/>
      </c>
      <c r="AO1880" s="21">
        <f>ROUNDDOWN((R1880+S1880)*0.2/Y1880+2000,0)</f>
        <v/>
      </c>
      <c r="AP1880" s="21">
        <f>ROUNDDOWN((T1880+U1880)*0.2/Z1880+2000,0)</f>
        <v/>
      </c>
      <c r="AQ1880" s="21">
        <f>AL1880-AK1880</f>
        <v/>
      </c>
      <c r="AR1880" s="21">
        <f>AM1880-AK1880</f>
        <v/>
      </c>
      <c r="AS1880" s="21">
        <f>AM1880-AL1880</f>
        <v/>
      </c>
      <c r="AT1880" s="21">
        <f>AK1880+C1880-AJ1880</f>
        <v/>
      </c>
      <c r="AU1880" s="21">
        <f>AL1880+C1880-AM1880</f>
        <v/>
      </c>
      <c r="AV1880" s="21">
        <f>AN1880+C1880-AM1880</f>
        <v/>
      </c>
    </row>
    <row r="1881">
      <c r="A1881" t="inlineStr">
        <is>
          <t>1万円刻み</t>
        </is>
      </c>
      <c r="B1881" s="21">
        <f>'5_1万円刻み'!$A$118</f>
        <v/>
      </c>
      <c r="C1881" s="21">
        <f>AO1881</f>
        <v/>
      </c>
      <c r="D1881" s="21" t="n">
        <v>0</v>
      </c>
      <c r="E1881" s="21">
        <f>ROUND(MIN(B1881/12,650000)*12*0.0915+MIN(B1881/12,1390000)*12*(0.0504+0)+B1881*0.005,0)</f>
        <v/>
      </c>
      <c r="F1881" s="21">
        <f>IF(B1881&lt;741000,0,IF(B1881&lt;2191000,B1881-740000,IF(B1881&lt;2193000,1451000,IF(B1881&lt;2196000,1453000,IF(B1881&lt;2200000,1456000,IF(B1881&lt;3600000,ROUND(ROUNDDOWN(B1881/4,-3)*2.8,0)-80000,IF(B1881&lt;6600000,ROUND(ROUNDDOWN(B1881/4,-3)*3.2,0)-440000,IF(B1881&lt;8500000,ROUNDDOWN(B1881*0.9,0)-1100000,B1881-1950000))))))))</f>
        <v/>
      </c>
      <c r="G1881" s="21">
        <f>IF(F1881&gt;23500000,NA(),IF(F1881&lt;=4890000,1040000,IF(F1881&lt;=6550000,670000,620000)))</f>
        <v/>
      </c>
      <c r="H1881" s="21">
        <f>IF(D1881&lt;=0,0,MAX(0,MIN(2000000,D1881-MIN(100000,ROUNDDOWN(F1881*0.05,0)))))</f>
        <v/>
      </c>
      <c r="I1881" s="21">
        <f>IF(C1881&lt;=2000,0,MIN(C1881,ROUNDDOWN(F1881*0.4,0))-2000)</f>
        <v/>
      </c>
      <c r="J1881" s="21">
        <f>MAX(0,ROUNDDOWN(F1881-E1881-G1881,-3))</f>
        <v/>
      </c>
      <c r="K1881" s="21">
        <f>MAX(0,ROUNDDOWN(F1881-E1881-G1881-H1881-I1881,-3))</f>
        <v/>
      </c>
      <c r="L1881" s="21">
        <f>MAX(0,ROUNDDOWN(F1881-E1881-G1881-H1881,-3))</f>
        <v/>
      </c>
      <c r="M1881" s="21">
        <f>IF(J1881&lt;=0,0,ROUNDDOWN((J1881*LOOKUP(J1881,{0,1950001,3300001,6950001,9000001,18000001,40000001},{0.05,0.1,0.2,0.23,0.33,0.4,0.45})-LOOKUP(J1881,{0,1950001,3300001,6950001,9000001,18000001,40000001},{0,97500,427500,636000,1536000,2796000,4796000}))*1.021,-2))</f>
        <v/>
      </c>
      <c r="N1881" s="21">
        <f>IF(K1881&lt;=0,0,ROUNDDOWN((K1881*LOOKUP(K1881,{0,1950001,3300001,6950001,9000001,18000001,40000001},{0.05,0.1,0.2,0.23,0.33,0.4,0.45})-LOOKUP(K1881,{0,1950001,3300001,6950001,9000001,18000001,40000001},{0,97500,427500,636000,1536000,2796000,4796000}))*1.021,-2))</f>
        <v/>
      </c>
      <c r="O1881" s="21">
        <f>IF(L1881&lt;=0,0,ROUNDDOWN((L1881*LOOKUP(L1881,{0,1950001,3300001,6950001,9000001,18000001,40000001},{0.05,0.1,0.2,0.23,0.33,0.4,0.45})-LOOKUP(L1881,{0,1950001,3300001,6950001,9000001,18000001,40000001},{0,97500,427500,636000,1536000,2796000,4796000}))*1.021,-2))</f>
        <v/>
      </c>
      <c r="P1881" s="21">
        <f>MAX(0,ROUNDDOWN(F1881-E1881-430000,-3))</f>
        <v/>
      </c>
      <c r="Q1881" s="21">
        <f>MAX(0,ROUNDDOWN(F1881-E1881-430000-H1881,-3))</f>
        <v/>
      </c>
      <c r="R1881" s="21">
        <f>IF(F1881&lt;=450000,0,MAX(0,P1881*0.06-MIN(50000,P1881)*0.03))</f>
        <v/>
      </c>
      <c r="S1881" s="21">
        <f>IF(F1881&lt;=450000,0,MAX(0,P1881*0.04-MIN(50000,P1881)*0.02))</f>
        <v/>
      </c>
      <c r="T1881" s="21">
        <f>IF(F1881&lt;=450000,0,MAX(0,Q1881*0.06-MIN(50000,Q1881)*0.03))</f>
        <v/>
      </c>
      <c r="U1881" s="21">
        <f>IF(F1881&lt;=450000,0,MAX(0,Q1881*0.04-MIN(50000,Q1881)*0.02))</f>
        <v/>
      </c>
      <c r="V1881" s="21">
        <f>50000+MAX(0,G1881-480000)</f>
        <v/>
      </c>
      <c r="W1881" s="21">
        <f>P1881-V1881</f>
        <v/>
      </c>
      <c r="X1881" s="21">
        <f>Q1881-V1881</f>
        <v/>
      </c>
      <c r="Y1881" s="22">
        <f>IF(W1881&lt;0,0.9,LOOKUP(W1881,{0,1950001,3300001,6950001,9000001,18000001,40000001},{0.84895,0.7979,0.6958,0.66517,0.56307,0.4916,0.44055}))</f>
        <v/>
      </c>
      <c r="Z1881" s="22">
        <f>IF(X1881&lt;0,0.9,LOOKUP(X1881,{0,1950001,3300001,6950001,9000001,18000001,40000001},{0.84895,0.7979,0.6958,0.66517,0.56307,0.4916,0.44055}))</f>
        <v/>
      </c>
      <c r="AA1881" s="22">
        <f>IF(W1881&lt;0,0,CHOOSE(MATCH(W1881,{0,1950001,3300001,6950001,9000001},1),5.105/84.895,10.21/79.79,20.42/69.58,23.483/66.517,33.693/56.307))</f>
        <v/>
      </c>
      <c r="AB1881" s="21">
        <f>IF(C1881&lt;=2000,0,(MIN(C1881,ROUNDDOWN(F1881*0.3,0))-2000)*0.1)</f>
        <v/>
      </c>
      <c r="AC1881" s="21">
        <f>IF(C1881&lt;=2000,0,MIN((C1881-2000)*Y1881,(R1881+S1881)*0.2))</f>
        <v/>
      </c>
      <c r="AD1881" s="21">
        <f>IF(C1881&lt;=2000,0,MIN((C1881-2000)*Z1881,(T1881+U1881)*0.2))</f>
        <v/>
      </c>
      <c r="AE1881" s="21">
        <f>AC1881*AA1881</f>
        <v/>
      </c>
      <c r="AF1881" s="21">
        <f>ROUNDDOWN(R1881,-2)+ROUNDDOWN(S1881,-2)</f>
        <v/>
      </c>
      <c r="AG1881" s="21">
        <f>ROUNDDOWN(MAX(0,R1881-(AB1881+AC1881+AE1881)*0.6),-2)+ROUNDDOWN(MAX(0,S1881-(AB1881+AC1881+AE1881)*0.4),-2)</f>
        <v/>
      </c>
      <c r="AH1881" s="21">
        <f>ROUNDDOWN(MAX(0,T1881-(AB1881+AD1881)*0.6),-2)+ROUNDDOWN(MAX(0,U1881-(AB1881+AD1881)*0.4),-2)</f>
        <v/>
      </c>
      <c r="AI1881" s="21">
        <f>ROUNDDOWN(T1881,-2)+ROUNDDOWN(U1881,-2)</f>
        <v/>
      </c>
      <c r="AJ1881" s="21">
        <f>M1881+AF1881</f>
        <v/>
      </c>
      <c r="AK1881" s="21">
        <f>M1881+AG1881</f>
        <v/>
      </c>
      <c r="AL1881" s="21">
        <f>N1881+AH1881</f>
        <v/>
      </c>
      <c r="AM1881" s="21">
        <f>O1881+AI1881</f>
        <v/>
      </c>
      <c r="AN1881" s="21">
        <f>N1881+AI1881</f>
        <v/>
      </c>
      <c r="AO1881" s="21">
        <f>ROUNDDOWN((R1881+S1881)*0.2/Y1881+2000,0)</f>
        <v/>
      </c>
      <c r="AP1881" s="21">
        <f>ROUNDDOWN((T1881+U1881)*0.2/Z1881+2000,0)</f>
        <v/>
      </c>
      <c r="AQ1881" s="21">
        <f>AL1881-AK1881</f>
        <v/>
      </c>
      <c r="AR1881" s="21">
        <f>AM1881-AK1881</f>
        <v/>
      </c>
      <c r="AS1881" s="21">
        <f>AM1881-AL1881</f>
        <v/>
      </c>
      <c r="AT1881" s="21">
        <f>AK1881+C1881-AJ1881</f>
        <v/>
      </c>
      <c r="AU1881" s="21">
        <f>AL1881+C1881-AM1881</f>
        <v/>
      </c>
      <c r="AV1881" s="21">
        <f>AN1881+C1881-AM1881</f>
        <v/>
      </c>
    </row>
    <row r="1882">
      <c r="A1882" t="inlineStr">
        <is>
          <t>1万円刻み</t>
        </is>
      </c>
      <c r="B1882" s="21">
        <f>'5_1万円刻み'!$A$119</f>
        <v/>
      </c>
      <c r="C1882" s="21">
        <f>AO1882</f>
        <v/>
      </c>
      <c r="D1882" s="21" t="n">
        <v>0</v>
      </c>
      <c r="E1882" s="21">
        <f>ROUND(MIN(B1882/12,650000)*12*0.0915+MIN(B1882/12,1390000)*12*(0.0504+0)+B1882*0.005,0)</f>
        <v/>
      </c>
      <c r="F1882" s="21">
        <f>IF(B1882&lt;741000,0,IF(B1882&lt;2191000,B1882-740000,IF(B1882&lt;2193000,1451000,IF(B1882&lt;2196000,1453000,IF(B1882&lt;2200000,1456000,IF(B1882&lt;3600000,ROUND(ROUNDDOWN(B1882/4,-3)*2.8,0)-80000,IF(B1882&lt;6600000,ROUND(ROUNDDOWN(B1882/4,-3)*3.2,0)-440000,IF(B1882&lt;8500000,ROUNDDOWN(B1882*0.9,0)-1100000,B1882-1950000))))))))</f>
        <v/>
      </c>
      <c r="G1882" s="21">
        <f>IF(F1882&gt;23500000,NA(),IF(F1882&lt;=4890000,1040000,IF(F1882&lt;=6550000,670000,620000)))</f>
        <v/>
      </c>
      <c r="H1882" s="21">
        <f>IF(D1882&lt;=0,0,MAX(0,MIN(2000000,D1882-MIN(100000,ROUNDDOWN(F1882*0.05,0)))))</f>
        <v/>
      </c>
      <c r="I1882" s="21">
        <f>IF(C1882&lt;=2000,0,MIN(C1882,ROUNDDOWN(F1882*0.4,0))-2000)</f>
        <v/>
      </c>
      <c r="J1882" s="21">
        <f>MAX(0,ROUNDDOWN(F1882-E1882-G1882,-3))</f>
        <v/>
      </c>
      <c r="K1882" s="21">
        <f>MAX(0,ROUNDDOWN(F1882-E1882-G1882-H1882-I1882,-3))</f>
        <v/>
      </c>
      <c r="L1882" s="21">
        <f>MAX(0,ROUNDDOWN(F1882-E1882-G1882-H1882,-3))</f>
        <v/>
      </c>
      <c r="M1882" s="21">
        <f>IF(J1882&lt;=0,0,ROUNDDOWN((J1882*LOOKUP(J1882,{0,1950001,3300001,6950001,9000001,18000001,40000001},{0.05,0.1,0.2,0.23,0.33,0.4,0.45})-LOOKUP(J1882,{0,1950001,3300001,6950001,9000001,18000001,40000001},{0,97500,427500,636000,1536000,2796000,4796000}))*1.021,-2))</f>
        <v/>
      </c>
      <c r="N1882" s="21">
        <f>IF(K1882&lt;=0,0,ROUNDDOWN((K1882*LOOKUP(K1882,{0,1950001,3300001,6950001,9000001,18000001,40000001},{0.05,0.1,0.2,0.23,0.33,0.4,0.45})-LOOKUP(K1882,{0,1950001,3300001,6950001,9000001,18000001,40000001},{0,97500,427500,636000,1536000,2796000,4796000}))*1.021,-2))</f>
        <v/>
      </c>
      <c r="O1882" s="21">
        <f>IF(L1882&lt;=0,0,ROUNDDOWN((L1882*LOOKUP(L1882,{0,1950001,3300001,6950001,9000001,18000001,40000001},{0.05,0.1,0.2,0.23,0.33,0.4,0.45})-LOOKUP(L1882,{0,1950001,3300001,6950001,9000001,18000001,40000001},{0,97500,427500,636000,1536000,2796000,4796000}))*1.021,-2))</f>
        <v/>
      </c>
      <c r="P1882" s="21">
        <f>MAX(0,ROUNDDOWN(F1882-E1882-430000,-3))</f>
        <v/>
      </c>
      <c r="Q1882" s="21">
        <f>MAX(0,ROUNDDOWN(F1882-E1882-430000-H1882,-3))</f>
        <v/>
      </c>
      <c r="R1882" s="21">
        <f>IF(F1882&lt;=450000,0,MAX(0,P1882*0.06-MIN(50000,P1882)*0.03))</f>
        <v/>
      </c>
      <c r="S1882" s="21">
        <f>IF(F1882&lt;=450000,0,MAX(0,P1882*0.04-MIN(50000,P1882)*0.02))</f>
        <v/>
      </c>
      <c r="T1882" s="21">
        <f>IF(F1882&lt;=450000,0,MAX(0,Q1882*0.06-MIN(50000,Q1882)*0.03))</f>
        <v/>
      </c>
      <c r="U1882" s="21">
        <f>IF(F1882&lt;=450000,0,MAX(0,Q1882*0.04-MIN(50000,Q1882)*0.02))</f>
        <v/>
      </c>
      <c r="V1882" s="21">
        <f>50000+MAX(0,G1882-480000)</f>
        <v/>
      </c>
      <c r="W1882" s="21">
        <f>P1882-V1882</f>
        <v/>
      </c>
      <c r="X1882" s="21">
        <f>Q1882-V1882</f>
        <v/>
      </c>
      <c r="Y1882" s="22">
        <f>IF(W1882&lt;0,0.9,LOOKUP(W1882,{0,1950001,3300001,6950001,9000001,18000001,40000001},{0.84895,0.7979,0.6958,0.66517,0.56307,0.4916,0.44055}))</f>
        <v/>
      </c>
      <c r="Z1882" s="22">
        <f>IF(X1882&lt;0,0.9,LOOKUP(X1882,{0,1950001,3300001,6950001,9000001,18000001,40000001},{0.84895,0.7979,0.6958,0.66517,0.56307,0.4916,0.44055}))</f>
        <v/>
      </c>
      <c r="AA1882" s="22">
        <f>IF(W1882&lt;0,0,CHOOSE(MATCH(W1882,{0,1950001,3300001,6950001,9000001},1),5.105/84.895,10.21/79.79,20.42/69.58,23.483/66.517,33.693/56.307))</f>
        <v/>
      </c>
      <c r="AB1882" s="21">
        <f>IF(C1882&lt;=2000,0,(MIN(C1882,ROUNDDOWN(F1882*0.3,0))-2000)*0.1)</f>
        <v/>
      </c>
      <c r="AC1882" s="21">
        <f>IF(C1882&lt;=2000,0,MIN((C1882-2000)*Y1882,(R1882+S1882)*0.2))</f>
        <v/>
      </c>
      <c r="AD1882" s="21">
        <f>IF(C1882&lt;=2000,0,MIN((C1882-2000)*Z1882,(T1882+U1882)*0.2))</f>
        <v/>
      </c>
      <c r="AE1882" s="21">
        <f>AC1882*AA1882</f>
        <v/>
      </c>
      <c r="AF1882" s="21">
        <f>ROUNDDOWN(R1882,-2)+ROUNDDOWN(S1882,-2)</f>
        <v/>
      </c>
      <c r="AG1882" s="21">
        <f>ROUNDDOWN(MAX(0,R1882-(AB1882+AC1882+AE1882)*0.6),-2)+ROUNDDOWN(MAX(0,S1882-(AB1882+AC1882+AE1882)*0.4),-2)</f>
        <v/>
      </c>
      <c r="AH1882" s="21">
        <f>ROUNDDOWN(MAX(0,T1882-(AB1882+AD1882)*0.6),-2)+ROUNDDOWN(MAX(0,U1882-(AB1882+AD1882)*0.4),-2)</f>
        <v/>
      </c>
      <c r="AI1882" s="21">
        <f>ROUNDDOWN(T1882,-2)+ROUNDDOWN(U1882,-2)</f>
        <v/>
      </c>
      <c r="AJ1882" s="21">
        <f>M1882+AF1882</f>
        <v/>
      </c>
      <c r="AK1882" s="21">
        <f>M1882+AG1882</f>
        <v/>
      </c>
      <c r="AL1882" s="21">
        <f>N1882+AH1882</f>
        <v/>
      </c>
      <c r="AM1882" s="21">
        <f>O1882+AI1882</f>
        <v/>
      </c>
      <c r="AN1882" s="21">
        <f>N1882+AI1882</f>
        <v/>
      </c>
      <c r="AO1882" s="21">
        <f>ROUNDDOWN((R1882+S1882)*0.2/Y1882+2000,0)</f>
        <v/>
      </c>
      <c r="AP1882" s="21">
        <f>ROUNDDOWN((T1882+U1882)*0.2/Z1882+2000,0)</f>
        <v/>
      </c>
      <c r="AQ1882" s="21">
        <f>AL1882-AK1882</f>
        <v/>
      </c>
      <c r="AR1882" s="21">
        <f>AM1882-AK1882</f>
        <v/>
      </c>
      <c r="AS1882" s="21">
        <f>AM1882-AL1882</f>
        <v/>
      </c>
      <c r="AT1882" s="21">
        <f>AK1882+C1882-AJ1882</f>
        <v/>
      </c>
      <c r="AU1882" s="21">
        <f>AL1882+C1882-AM1882</f>
        <v/>
      </c>
      <c r="AV1882" s="21">
        <f>AN1882+C1882-AM1882</f>
        <v/>
      </c>
    </row>
    <row r="1883">
      <c r="A1883" t="inlineStr">
        <is>
          <t>1万円刻み</t>
        </is>
      </c>
      <c r="B1883" s="21">
        <f>'5_1万円刻み'!$A$120</f>
        <v/>
      </c>
      <c r="C1883" s="21">
        <f>AO1883</f>
        <v/>
      </c>
      <c r="D1883" s="21" t="n">
        <v>0</v>
      </c>
      <c r="E1883" s="21">
        <f>ROUND(MIN(B1883/12,650000)*12*0.0915+MIN(B1883/12,1390000)*12*(0.0504+0)+B1883*0.005,0)</f>
        <v/>
      </c>
      <c r="F1883" s="21">
        <f>IF(B1883&lt;741000,0,IF(B1883&lt;2191000,B1883-740000,IF(B1883&lt;2193000,1451000,IF(B1883&lt;2196000,1453000,IF(B1883&lt;2200000,1456000,IF(B1883&lt;3600000,ROUND(ROUNDDOWN(B1883/4,-3)*2.8,0)-80000,IF(B1883&lt;6600000,ROUND(ROUNDDOWN(B1883/4,-3)*3.2,0)-440000,IF(B1883&lt;8500000,ROUNDDOWN(B1883*0.9,0)-1100000,B1883-1950000))))))))</f>
        <v/>
      </c>
      <c r="G1883" s="21">
        <f>IF(F1883&gt;23500000,NA(),IF(F1883&lt;=4890000,1040000,IF(F1883&lt;=6550000,670000,620000)))</f>
        <v/>
      </c>
      <c r="H1883" s="21">
        <f>IF(D1883&lt;=0,0,MAX(0,MIN(2000000,D1883-MIN(100000,ROUNDDOWN(F1883*0.05,0)))))</f>
        <v/>
      </c>
      <c r="I1883" s="21">
        <f>IF(C1883&lt;=2000,0,MIN(C1883,ROUNDDOWN(F1883*0.4,0))-2000)</f>
        <v/>
      </c>
      <c r="J1883" s="21">
        <f>MAX(0,ROUNDDOWN(F1883-E1883-G1883,-3))</f>
        <v/>
      </c>
      <c r="K1883" s="21">
        <f>MAX(0,ROUNDDOWN(F1883-E1883-G1883-H1883-I1883,-3))</f>
        <v/>
      </c>
      <c r="L1883" s="21">
        <f>MAX(0,ROUNDDOWN(F1883-E1883-G1883-H1883,-3))</f>
        <v/>
      </c>
      <c r="M1883" s="21">
        <f>IF(J1883&lt;=0,0,ROUNDDOWN((J1883*LOOKUP(J1883,{0,1950001,3300001,6950001,9000001,18000001,40000001},{0.05,0.1,0.2,0.23,0.33,0.4,0.45})-LOOKUP(J1883,{0,1950001,3300001,6950001,9000001,18000001,40000001},{0,97500,427500,636000,1536000,2796000,4796000}))*1.021,-2))</f>
        <v/>
      </c>
      <c r="N1883" s="21">
        <f>IF(K1883&lt;=0,0,ROUNDDOWN((K1883*LOOKUP(K1883,{0,1950001,3300001,6950001,9000001,18000001,40000001},{0.05,0.1,0.2,0.23,0.33,0.4,0.45})-LOOKUP(K1883,{0,1950001,3300001,6950001,9000001,18000001,40000001},{0,97500,427500,636000,1536000,2796000,4796000}))*1.021,-2))</f>
        <v/>
      </c>
      <c r="O1883" s="21">
        <f>IF(L1883&lt;=0,0,ROUNDDOWN((L1883*LOOKUP(L1883,{0,1950001,3300001,6950001,9000001,18000001,40000001},{0.05,0.1,0.2,0.23,0.33,0.4,0.45})-LOOKUP(L1883,{0,1950001,3300001,6950001,9000001,18000001,40000001},{0,97500,427500,636000,1536000,2796000,4796000}))*1.021,-2))</f>
        <v/>
      </c>
      <c r="P1883" s="21">
        <f>MAX(0,ROUNDDOWN(F1883-E1883-430000,-3))</f>
        <v/>
      </c>
      <c r="Q1883" s="21">
        <f>MAX(0,ROUNDDOWN(F1883-E1883-430000-H1883,-3))</f>
        <v/>
      </c>
      <c r="R1883" s="21">
        <f>IF(F1883&lt;=450000,0,MAX(0,P1883*0.06-MIN(50000,P1883)*0.03))</f>
        <v/>
      </c>
      <c r="S1883" s="21">
        <f>IF(F1883&lt;=450000,0,MAX(0,P1883*0.04-MIN(50000,P1883)*0.02))</f>
        <v/>
      </c>
      <c r="T1883" s="21">
        <f>IF(F1883&lt;=450000,0,MAX(0,Q1883*0.06-MIN(50000,Q1883)*0.03))</f>
        <v/>
      </c>
      <c r="U1883" s="21">
        <f>IF(F1883&lt;=450000,0,MAX(0,Q1883*0.04-MIN(50000,Q1883)*0.02))</f>
        <v/>
      </c>
      <c r="V1883" s="21">
        <f>50000+MAX(0,G1883-480000)</f>
        <v/>
      </c>
      <c r="W1883" s="21">
        <f>P1883-V1883</f>
        <v/>
      </c>
      <c r="X1883" s="21">
        <f>Q1883-V1883</f>
        <v/>
      </c>
      <c r="Y1883" s="22">
        <f>IF(W1883&lt;0,0.9,LOOKUP(W1883,{0,1950001,3300001,6950001,9000001,18000001,40000001},{0.84895,0.7979,0.6958,0.66517,0.56307,0.4916,0.44055}))</f>
        <v/>
      </c>
      <c r="Z1883" s="22">
        <f>IF(X1883&lt;0,0.9,LOOKUP(X1883,{0,1950001,3300001,6950001,9000001,18000001,40000001},{0.84895,0.7979,0.6958,0.66517,0.56307,0.4916,0.44055}))</f>
        <v/>
      </c>
      <c r="AA1883" s="22">
        <f>IF(W1883&lt;0,0,CHOOSE(MATCH(W1883,{0,1950001,3300001,6950001,9000001},1),5.105/84.895,10.21/79.79,20.42/69.58,23.483/66.517,33.693/56.307))</f>
        <v/>
      </c>
      <c r="AB1883" s="21">
        <f>IF(C1883&lt;=2000,0,(MIN(C1883,ROUNDDOWN(F1883*0.3,0))-2000)*0.1)</f>
        <v/>
      </c>
      <c r="AC1883" s="21">
        <f>IF(C1883&lt;=2000,0,MIN((C1883-2000)*Y1883,(R1883+S1883)*0.2))</f>
        <v/>
      </c>
      <c r="AD1883" s="21">
        <f>IF(C1883&lt;=2000,0,MIN((C1883-2000)*Z1883,(T1883+U1883)*0.2))</f>
        <v/>
      </c>
      <c r="AE1883" s="21">
        <f>AC1883*AA1883</f>
        <v/>
      </c>
      <c r="AF1883" s="21">
        <f>ROUNDDOWN(R1883,-2)+ROUNDDOWN(S1883,-2)</f>
        <v/>
      </c>
      <c r="AG1883" s="21">
        <f>ROUNDDOWN(MAX(0,R1883-(AB1883+AC1883+AE1883)*0.6),-2)+ROUNDDOWN(MAX(0,S1883-(AB1883+AC1883+AE1883)*0.4),-2)</f>
        <v/>
      </c>
      <c r="AH1883" s="21">
        <f>ROUNDDOWN(MAX(0,T1883-(AB1883+AD1883)*0.6),-2)+ROUNDDOWN(MAX(0,U1883-(AB1883+AD1883)*0.4),-2)</f>
        <v/>
      </c>
      <c r="AI1883" s="21">
        <f>ROUNDDOWN(T1883,-2)+ROUNDDOWN(U1883,-2)</f>
        <v/>
      </c>
      <c r="AJ1883" s="21">
        <f>M1883+AF1883</f>
        <v/>
      </c>
      <c r="AK1883" s="21">
        <f>M1883+AG1883</f>
        <v/>
      </c>
      <c r="AL1883" s="21">
        <f>N1883+AH1883</f>
        <v/>
      </c>
      <c r="AM1883" s="21">
        <f>O1883+AI1883</f>
        <v/>
      </c>
      <c r="AN1883" s="21">
        <f>N1883+AI1883</f>
        <v/>
      </c>
      <c r="AO1883" s="21">
        <f>ROUNDDOWN((R1883+S1883)*0.2/Y1883+2000,0)</f>
        <v/>
      </c>
      <c r="AP1883" s="21">
        <f>ROUNDDOWN((T1883+U1883)*0.2/Z1883+2000,0)</f>
        <v/>
      </c>
      <c r="AQ1883" s="21">
        <f>AL1883-AK1883</f>
        <v/>
      </c>
      <c r="AR1883" s="21">
        <f>AM1883-AK1883</f>
        <v/>
      </c>
      <c r="AS1883" s="21">
        <f>AM1883-AL1883</f>
        <v/>
      </c>
      <c r="AT1883" s="21">
        <f>AK1883+C1883-AJ1883</f>
        <v/>
      </c>
      <c r="AU1883" s="21">
        <f>AL1883+C1883-AM1883</f>
        <v/>
      </c>
      <c r="AV1883" s="21">
        <f>AN1883+C1883-AM1883</f>
        <v/>
      </c>
    </row>
    <row r="1884">
      <c r="A1884" t="inlineStr">
        <is>
          <t>1万円刻み</t>
        </is>
      </c>
      <c r="B1884" s="21">
        <f>'5_1万円刻み'!$A$121</f>
        <v/>
      </c>
      <c r="C1884" s="21">
        <f>AO1884</f>
        <v/>
      </c>
      <c r="D1884" s="21" t="n">
        <v>0</v>
      </c>
      <c r="E1884" s="21">
        <f>ROUND(MIN(B1884/12,650000)*12*0.0915+MIN(B1884/12,1390000)*12*(0.0504+0)+B1884*0.005,0)</f>
        <v/>
      </c>
      <c r="F1884" s="21">
        <f>IF(B1884&lt;741000,0,IF(B1884&lt;2191000,B1884-740000,IF(B1884&lt;2193000,1451000,IF(B1884&lt;2196000,1453000,IF(B1884&lt;2200000,1456000,IF(B1884&lt;3600000,ROUND(ROUNDDOWN(B1884/4,-3)*2.8,0)-80000,IF(B1884&lt;6600000,ROUND(ROUNDDOWN(B1884/4,-3)*3.2,0)-440000,IF(B1884&lt;8500000,ROUNDDOWN(B1884*0.9,0)-1100000,B1884-1950000))))))))</f>
        <v/>
      </c>
      <c r="G1884" s="21">
        <f>IF(F1884&gt;23500000,NA(),IF(F1884&lt;=4890000,1040000,IF(F1884&lt;=6550000,670000,620000)))</f>
        <v/>
      </c>
      <c r="H1884" s="21">
        <f>IF(D1884&lt;=0,0,MAX(0,MIN(2000000,D1884-MIN(100000,ROUNDDOWN(F1884*0.05,0)))))</f>
        <v/>
      </c>
      <c r="I1884" s="21">
        <f>IF(C1884&lt;=2000,0,MIN(C1884,ROUNDDOWN(F1884*0.4,0))-2000)</f>
        <v/>
      </c>
      <c r="J1884" s="21">
        <f>MAX(0,ROUNDDOWN(F1884-E1884-G1884,-3))</f>
        <v/>
      </c>
      <c r="K1884" s="21">
        <f>MAX(0,ROUNDDOWN(F1884-E1884-G1884-H1884-I1884,-3))</f>
        <v/>
      </c>
      <c r="L1884" s="21">
        <f>MAX(0,ROUNDDOWN(F1884-E1884-G1884-H1884,-3))</f>
        <v/>
      </c>
      <c r="M1884" s="21">
        <f>IF(J1884&lt;=0,0,ROUNDDOWN((J1884*LOOKUP(J1884,{0,1950001,3300001,6950001,9000001,18000001,40000001},{0.05,0.1,0.2,0.23,0.33,0.4,0.45})-LOOKUP(J1884,{0,1950001,3300001,6950001,9000001,18000001,40000001},{0,97500,427500,636000,1536000,2796000,4796000}))*1.021,-2))</f>
        <v/>
      </c>
      <c r="N1884" s="21">
        <f>IF(K1884&lt;=0,0,ROUNDDOWN((K1884*LOOKUP(K1884,{0,1950001,3300001,6950001,9000001,18000001,40000001},{0.05,0.1,0.2,0.23,0.33,0.4,0.45})-LOOKUP(K1884,{0,1950001,3300001,6950001,9000001,18000001,40000001},{0,97500,427500,636000,1536000,2796000,4796000}))*1.021,-2))</f>
        <v/>
      </c>
      <c r="O1884" s="21">
        <f>IF(L1884&lt;=0,0,ROUNDDOWN((L1884*LOOKUP(L1884,{0,1950001,3300001,6950001,9000001,18000001,40000001},{0.05,0.1,0.2,0.23,0.33,0.4,0.45})-LOOKUP(L1884,{0,1950001,3300001,6950001,9000001,18000001,40000001},{0,97500,427500,636000,1536000,2796000,4796000}))*1.021,-2))</f>
        <v/>
      </c>
      <c r="P1884" s="21">
        <f>MAX(0,ROUNDDOWN(F1884-E1884-430000,-3))</f>
        <v/>
      </c>
      <c r="Q1884" s="21">
        <f>MAX(0,ROUNDDOWN(F1884-E1884-430000-H1884,-3))</f>
        <v/>
      </c>
      <c r="R1884" s="21">
        <f>IF(F1884&lt;=450000,0,MAX(0,P1884*0.06-MIN(50000,P1884)*0.03))</f>
        <v/>
      </c>
      <c r="S1884" s="21">
        <f>IF(F1884&lt;=450000,0,MAX(0,P1884*0.04-MIN(50000,P1884)*0.02))</f>
        <v/>
      </c>
      <c r="T1884" s="21">
        <f>IF(F1884&lt;=450000,0,MAX(0,Q1884*0.06-MIN(50000,Q1884)*0.03))</f>
        <v/>
      </c>
      <c r="U1884" s="21">
        <f>IF(F1884&lt;=450000,0,MAX(0,Q1884*0.04-MIN(50000,Q1884)*0.02))</f>
        <v/>
      </c>
      <c r="V1884" s="21">
        <f>50000+MAX(0,G1884-480000)</f>
        <v/>
      </c>
      <c r="W1884" s="21">
        <f>P1884-V1884</f>
        <v/>
      </c>
      <c r="X1884" s="21">
        <f>Q1884-V1884</f>
        <v/>
      </c>
      <c r="Y1884" s="22">
        <f>IF(W1884&lt;0,0.9,LOOKUP(W1884,{0,1950001,3300001,6950001,9000001,18000001,40000001},{0.84895,0.7979,0.6958,0.66517,0.56307,0.4916,0.44055}))</f>
        <v/>
      </c>
      <c r="Z1884" s="22">
        <f>IF(X1884&lt;0,0.9,LOOKUP(X1884,{0,1950001,3300001,6950001,9000001,18000001,40000001},{0.84895,0.7979,0.6958,0.66517,0.56307,0.4916,0.44055}))</f>
        <v/>
      </c>
      <c r="AA1884" s="22">
        <f>IF(W1884&lt;0,0,CHOOSE(MATCH(W1884,{0,1950001,3300001,6950001,9000001},1),5.105/84.895,10.21/79.79,20.42/69.58,23.483/66.517,33.693/56.307))</f>
        <v/>
      </c>
      <c r="AB1884" s="21">
        <f>IF(C1884&lt;=2000,0,(MIN(C1884,ROUNDDOWN(F1884*0.3,0))-2000)*0.1)</f>
        <v/>
      </c>
      <c r="AC1884" s="21">
        <f>IF(C1884&lt;=2000,0,MIN((C1884-2000)*Y1884,(R1884+S1884)*0.2))</f>
        <v/>
      </c>
      <c r="AD1884" s="21">
        <f>IF(C1884&lt;=2000,0,MIN((C1884-2000)*Z1884,(T1884+U1884)*0.2))</f>
        <v/>
      </c>
      <c r="AE1884" s="21">
        <f>AC1884*AA1884</f>
        <v/>
      </c>
      <c r="AF1884" s="21">
        <f>ROUNDDOWN(R1884,-2)+ROUNDDOWN(S1884,-2)</f>
        <v/>
      </c>
      <c r="AG1884" s="21">
        <f>ROUNDDOWN(MAX(0,R1884-(AB1884+AC1884+AE1884)*0.6),-2)+ROUNDDOWN(MAX(0,S1884-(AB1884+AC1884+AE1884)*0.4),-2)</f>
        <v/>
      </c>
      <c r="AH1884" s="21">
        <f>ROUNDDOWN(MAX(0,T1884-(AB1884+AD1884)*0.6),-2)+ROUNDDOWN(MAX(0,U1884-(AB1884+AD1884)*0.4),-2)</f>
        <v/>
      </c>
      <c r="AI1884" s="21">
        <f>ROUNDDOWN(T1884,-2)+ROUNDDOWN(U1884,-2)</f>
        <v/>
      </c>
      <c r="AJ1884" s="21">
        <f>M1884+AF1884</f>
        <v/>
      </c>
      <c r="AK1884" s="21">
        <f>M1884+AG1884</f>
        <v/>
      </c>
      <c r="AL1884" s="21">
        <f>N1884+AH1884</f>
        <v/>
      </c>
      <c r="AM1884" s="21">
        <f>O1884+AI1884</f>
        <v/>
      </c>
      <c r="AN1884" s="21">
        <f>N1884+AI1884</f>
        <v/>
      </c>
      <c r="AO1884" s="21">
        <f>ROUNDDOWN((R1884+S1884)*0.2/Y1884+2000,0)</f>
        <v/>
      </c>
      <c r="AP1884" s="21">
        <f>ROUNDDOWN((T1884+U1884)*0.2/Z1884+2000,0)</f>
        <v/>
      </c>
      <c r="AQ1884" s="21">
        <f>AL1884-AK1884</f>
        <v/>
      </c>
      <c r="AR1884" s="21">
        <f>AM1884-AK1884</f>
        <v/>
      </c>
      <c r="AS1884" s="21">
        <f>AM1884-AL1884</f>
        <v/>
      </c>
      <c r="AT1884" s="21">
        <f>AK1884+C1884-AJ1884</f>
        <v/>
      </c>
      <c r="AU1884" s="21">
        <f>AL1884+C1884-AM1884</f>
        <v/>
      </c>
      <c r="AV1884" s="21">
        <f>AN1884+C1884-AM1884</f>
        <v/>
      </c>
    </row>
    <row r="1885">
      <c r="A1885" t="inlineStr">
        <is>
          <t>1万円刻み</t>
        </is>
      </c>
      <c r="B1885" s="21">
        <f>'5_1万円刻み'!$A$122</f>
        <v/>
      </c>
      <c r="C1885" s="21">
        <f>AO1885</f>
        <v/>
      </c>
      <c r="D1885" s="21" t="n">
        <v>0</v>
      </c>
      <c r="E1885" s="21">
        <f>ROUND(MIN(B1885/12,650000)*12*0.0915+MIN(B1885/12,1390000)*12*(0.0504+0)+B1885*0.005,0)</f>
        <v/>
      </c>
      <c r="F1885" s="21">
        <f>IF(B1885&lt;741000,0,IF(B1885&lt;2191000,B1885-740000,IF(B1885&lt;2193000,1451000,IF(B1885&lt;2196000,1453000,IF(B1885&lt;2200000,1456000,IF(B1885&lt;3600000,ROUND(ROUNDDOWN(B1885/4,-3)*2.8,0)-80000,IF(B1885&lt;6600000,ROUND(ROUNDDOWN(B1885/4,-3)*3.2,0)-440000,IF(B1885&lt;8500000,ROUNDDOWN(B1885*0.9,0)-1100000,B1885-1950000))))))))</f>
        <v/>
      </c>
      <c r="G1885" s="21">
        <f>IF(F1885&gt;23500000,NA(),IF(F1885&lt;=4890000,1040000,IF(F1885&lt;=6550000,670000,620000)))</f>
        <v/>
      </c>
      <c r="H1885" s="21">
        <f>IF(D1885&lt;=0,0,MAX(0,MIN(2000000,D1885-MIN(100000,ROUNDDOWN(F1885*0.05,0)))))</f>
        <v/>
      </c>
      <c r="I1885" s="21">
        <f>IF(C1885&lt;=2000,0,MIN(C1885,ROUNDDOWN(F1885*0.4,0))-2000)</f>
        <v/>
      </c>
      <c r="J1885" s="21">
        <f>MAX(0,ROUNDDOWN(F1885-E1885-G1885,-3))</f>
        <v/>
      </c>
      <c r="K1885" s="21">
        <f>MAX(0,ROUNDDOWN(F1885-E1885-G1885-H1885-I1885,-3))</f>
        <v/>
      </c>
      <c r="L1885" s="21">
        <f>MAX(0,ROUNDDOWN(F1885-E1885-G1885-H1885,-3))</f>
        <v/>
      </c>
      <c r="M1885" s="21">
        <f>IF(J1885&lt;=0,0,ROUNDDOWN((J1885*LOOKUP(J1885,{0,1950001,3300001,6950001,9000001,18000001,40000001},{0.05,0.1,0.2,0.23,0.33,0.4,0.45})-LOOKUP(J1885,{0,1950001,3300001,6950001,9000001,18000001,40000001},{0,97500,427500,636000,1536000,2796000,4796000}))*1.021,-2))</f>
        <v/>
      </c>
      <c r="N1885" s="21">
        <f>IF(K1885&lt;=0,0,ROUNDDOWN((K1885*LOOKUP(K1885,{0,1950001,3300001,6950001,9000001,18000001,40000001},{0.05,0.1,0.2,0.23,0.33,0.4,0.45})-LOOKUP(K1885,{0,1950001,3300001,6950001,9000001,18000001,40000001},{0,97500,427500,636000,1536000,2796000,4796000}))*1.021,-2))</f>
        <v/>
      </c>
      <c r="O1885" s="21">
        <f>IF(L1885&lt;=0,0,ROUNDDOWN((L1885*LOOKUP(L1885,{0,1950001,3300001,6950001,9000001,18000001,40000001},{0.05,0.1,0.2,0.23,0.33,0.4,0.45})-LOOKUP(L1885,{0,1950001,3300001,6950001,9000001,18000001,40000001},{0,97500,427500,636000,1536000,2796000,4796000}))*1.021,-2))</f>
        <v/>
      </c>
      <c r="P1885" s="21">
        <f>MAX(0,ROUNDDOWN(F1885-E1885-430000,-3))</f>
        <v/>
      </c>
      <c r="Q1885" s="21">
        <f>MAX(0,ROUNDDOWN(F1885-E1885-430000-H1885,-3))</f>
        <v/>
      </c>
      <c r="R1885" s="21">
        <f>IF(F1885&lt;=450000,0,MAX(0,P1885*0.06-MIN(50000,P1885)*0.03))</f>
        <v/>
      </c>
      <c r="S1885" s="21">
        <f>IF(F1885&lt;=450000,0,MAX(0,P1885*0.04-MIN(50000,P1885)*0.02))</f>
        <v/>
      </c>
      <c r="T1885" s="21">
        <f>IF(F1885&lt;=450000,0,MAX(0,Q1885*0.06-MIN(50000,Q1885)*0.03))</f>
        <v/>
      </c>
      <c r="U1885" s="21">
        <f>IF(F1885&lt;=450000,0,MAX(0,Q1885*0.04-MIN(50000,Q1885)*0.02))</f>
        <v/>
      </c>
      <c r="V1885" s="21">
        <f>50000+MAX(0,G1885-480000)</f>
        <v/>
      </c>
      <c r="W1885" s="21">
        <f>P1885-V1885</f>
        <v/>
      </c>
      <c r="X1885" s="21">
        <f>Q1885-V1885</f>
        <v/>
      </c>
      <c r="Y1885" s="22">
        <f>IF(W1885&lt;0,0.9,LOOKUP(W1885,{0,1950001,3300001,6950001,9000001,18000001,40000001},{0.84895,0.7979,0.6958,0.66517,0.56307,0.4916,0.44055}))</f>
        <v/>
      </c>
      <c r="Z1885" s="22">
        <f>IF(X1885&lt;0,0.9,LOOKUP(X1885,{0,1950001,3300001,6950001,9000001,18000001,40000001},{0.84895,0.7979,0.6958,0.66517,0.56307,0.4916,0.44055}))</f>
        <v/>
      </c>
      <c r="AA1885" s="22">
        <f>IF(W1885&lt;0,0,CHOOSE(MATCH(W1885,{0,1950001,3300001,6950001,9000001},1),5.105/84.895,10.21/79.79,20.42/69.58,23.483/66.517,33.693/56.307))</f>
        <v/>
      </c>
      <c r="AB1885" s="21">
        <f>IF(C1885&lt;=2000,0,(MIN(C1885,ROUNDDOWN(F1885*0.3,0))-2000)*0.1)</f>
        <v/>
      </c>
      <c r="AC1885" s="21">
        <f>IF(C1885&lt;=2000,0,MIN((C1885-2000)*Y1885,(R1885+S1885)*0.2))</f>
        <v/>
      </c>
      <c r="AD1885" s="21">
        <f>IF(C1885&lt;=2000,0,MIN((C1885-2000)*Z1885,(T1885+U1885)*0.2))</f>
        <v/>
      </c>
      <c r="AE1885" s="21">
        <f>AC1885*AA1885</f>
        <v/>
      </c>
      <c r="AF1885" s="21">
        <f>ROUNDDOWN(R1885,-2)+ROUNDDOWN(S1885,-2)</f>
        <v/>
      </c>
      <c r="AG1885" s="21">
        <f>ROUNDDOWN(MAX(0,R1885-(AB1885+AC1885+AE1885)*0.6),-2)+ROUNDDOWN(MAX(0,S1885-(AB1885+AC1885+AE1885)*0.4),-2)</f>
        <v/>
      </c>
      <c r="AH1885" s="21">
        <f>ROUNDDOWN(MAX(0,T1885-(AB1885+AD1885)*0.6),-2)+ROUNDDOWN(MAX(0,U1885-(AB1885+AD1885)*0.4),-2)</f>
        <v/>
      </c>
      <c r="AI1885" s="21">
        <f>ROUNDDOWN(T1885,-2)+ROUNDDOWN(U1885,-2)</f>
        <v/>
      </c>
      <c r="AJ1885" s="21">
        <f>M1885+AF1885</f>
        <v/>
      </c>
      <c r="AK1885" s="21">
        <f>M1885+AG1885</f>
        <v/>
      </c>
      <c r="AL1885" s="21">
        <f>N1885+AH1885</f>
        <v/>
      </c>
      <c r="AM1885" s="21">
        <f>O1885+AI1885</f>
        <v/>
      </c>
      <c r="AN1885" s="21">
        <f>N1885+AI1885</f>
        <v/>
      </c>
      <c r="AO1885" s="21">
        <f>ROUNDDOWN((R1885+S1885)*0.2/Y1885+2000,0)</f>
        <v/>
      </c>
      <c r="AP1885" s="21">
        <f>ROUNDDOWN((T1885+U1885)*0.2/Z1885+2000,0)</f>
        <v/>
      </c>
      <c r="AQ1885" s="21">
        <f>AL1885-AK1885</f>
        <v/>
      </c>
      <c r="AR1885" s="21">
        <f>AM1885-AK1885</f>
        <v/>
      </c>
      <c r="AS1885" s="21">
        <f>AM1885-AL1885</f>
        <v/>
      </c>
      <c r="AT1885" s="21">
        <f>AK1885+C1885-AJ1885</f>
        <v/>
      </c>
      <c r="AU1885" s="21">
        <f>AL1885+C1885-AM1885</f>
        <v/>
      </c>
      <c r="AV1885" s="21">
        <f>AN1885+C1885-AM1885</f>
        <v/>
      </c>
    </row>
    <row r="1886">
      <c r="A1886" t="inlineStr">
        <is>
          <t>1万円刻み</t>
        </is>
      </c>
      <c r="B1886" s="21">
        <f>'5_1万円刻み'!$A$123</f>
        <v/>
      </c>
      <c r="C1886" s="21">
        <f>AO1886</f>
        <v/>
      </c>
      <c r="D1886" s="21" t="n">
        <v>0</v>
      </c>
      <c r="E1886" s="21">
        <f>ROUND(MIN(B1886/12,650000)*12*0.0915+MIN(B1886/12,1390000)*12*(0.0504+0)+B1886*0.005,0)</f>
        <v/>
      </c>
      <c r="F1886" s="21">
        <f>IF(B1886&lt;741000,0,IF(B1886&lt;2191000,B1886-740000,IF(B1886&lt;2193000,1451000,IF(B1886&lt;2196000,1453000,IF(B1886&lt;2200000,1456000,IF(B1886&lt;3600000,ROUND(ROUNDDOWN(B1886/4,-3)*2.8,0)-80000,IF(B1886&lt;6600000,ROUND(ROUNDDOWN(B1886/4,-3)*3.2,0)-440000,IF(B1886&lt;8500000,ROUNDDOWN(B1886*0.9,0)-1100000,B1886-1950000))))))))</f>
        <v/>
      </c>
      <c r="G1886" s="21">
        <f>IF(F1886&gt;23500000,NA(),IF(F1886&lt;=4890000,1040000,IF(F1886&lt;=6550000,670000,620000)))</f>
        <v/>
      </c>
      <c r="H1886" s="21">
        <f>IF(D1886&lt;=0,0,MAX(0,MIN(2000000,D1886-MIN(100000,ROUNDDOWN(F1886*0.05,0)))))</f>
        <v/>
      </c>
      <c r="I1886" s="21">
        <f>IF(C1886&lt;=2000,0,MIN(C1886,ROUNDDOWN(F1886*0.4,0))-2000)</f>
        <v/>
      </c>
      <c r="J1886" s="21">
        <f>MAX(0,ROUNDDOWN(F1886-E1886-G1886,-3))</f>
        <v/>
      </c>
      <c r="K1886" s="21">
        <f>MAX(0,ROUNDDOWN(F1886-E1886-G1886-H1886-I1886,-3))</f>
        <v/>
      </c>
      <c r="L1886" s="21">
        <f>MAX(0,ROUNDDOWN(F1886-E1886-G1886-H1886,-3))</f>
        <v/>
      </c>
      <c r="M1886" s="21">
        <f>IF(J1886&lt;=0,0,ROUNDDOWN((J1886*LOOKUP(J1886,{0,1950001,3300001,6950001,9000001,18000001,40000001},{0.05,0.1,0.2,0.23,0.33,0.4,0.45})-LOOKUP(J1886,{0,1950001,3300001,6950001,9000001,18000001,40000001},{0,97500,427500,636000,1536000,2796000,4796000}))*1.021,-2))</f>
        <v/>
      </c>
      <c r="N1886" s="21">
        <f>IF(K1886&lt;=0,0,ROUNDDOWN((K1886*LOOKUP(K1886,{0,1950001,3300001,6950001,9000001,18000001,40000001},{0.05,0.1,0.2,0.23,0.33,0.4,0.45})-LOOKUP(K1886,{0,1950001,3300001,6950001,9000001,18000001,40000001},{0,97500,427500,636000,1536000,2796000,4796000}))*1.021,-2))</f>
        <v/>
      </c>
      <c r="O1886" s="21">
        <f>IF(L1886&lt;=0,0,ROUNDDOWN((L1886*LOOKUP(L1886,{0,1950001,3300001,6950001,9000001,18000001,40000001},{0.05,0.1,0.2,0.23,0.33,0.4,0.45})-LOOKUP(L1886,{0,1950001,3300001,6950001,9000001,18000001,40000001},{0,97500,427500,636000,1536000,2796000,4796000}))*1.021,-2))</f>
        <v/>
      </c>
      <c r="P1886" s="21">
        <f>MAX(0,ROUNDDOWN(F1886-E1886-430000,-3))</f>
        <v/>
      </c>
      <c r="Q1886" s="21">
        <f>MAX(0,ROUNDDOWN(F1886-E1886-430000-H1886,-3))</f>
        <v/>
      </c>
      <c r="R1886" s="21">
        <f>IF(F1886&lt;=450000,0,MAX(0,P1886*0.06-MIN(50000,P1886)*0.03))</f>
        <v/>
      </c>
      <c r="S1886" s="21">
        <f>IF(F1886&lt;=450000,0,MAX(0,P1886*0.04-MIN(50000,P1886)*0.02))</f>
        <v/>
      </c>
      <c r="T1886" s="21">
        <f>IF(F1886&lt;=450000,0,MAX(0,Q1886*0.06-MIN(50000,Q1886)*0.03))</f>
        <v/>
      </c>
      <c r="U1886" s="21">
        <f>IF(F1886&lt;=450000,0,MAX(0,Q1886*0.04-MIN(50000,Q1886)*0.02))</f>
        <v/>
      </c>
      <c r="V1886" s="21">
        <f>50000+MAX(0,G1886-480000)</f>
        <v/>
      </c>
      <c r="W1886" s="21">
        <f>P1886-V1886</f>
        <v/>
      </c>
      <c r="X1886" s="21">
        <f>Q1886-V1886</f>
        <v/>
      </c>
      <c r="Y1886" s="22">
        <f>IF(W1886&lt;0,0.9,LOOKUP(W1886,{0,1950001,3300001,6950001,9000001,18000001,40000001},{0.84895,0.7979,0.6958,0.66517,0.56307,0.4916,0.44055}))</f>
        <v/>
      </c>
      <c r="Z1886" s="22">
        <f>IF(X1886&lt;0,0.9,LOOKUP(X1886,{0,1950001,3300001,6950001,9000001,18000001,40000001},{0.84895,0.7979,0.6958,0.66517,0.56307,0.4916,0.44055}))</f>
        <v/>
      </c>
      <c r="AA1886" s="22">
        <f>IF(W1886&lt;0,0,CHOOSE(MATCH(W1886,{0,1950001,3300001,6950001,9000001},1),5.105/84.895,10.21/79.79,20.42/69.58,23.483/66.517,33.693/56.307))</f>
        <v/>
      </c>
      <c r="AB1886" s="21">
        <f>IF(C1886&lt;=2000,0,(MIN(C1886,ROUNDDOWN(F1886*0.3,0))-2000)*0.1)</f>
        <v/>
      </c>
      <c r="AC1886" s="21">
        <f>IF(C1886&lt;=2000,0,MIN((C1886-2000)*Y1886,(R1886+S1886)*0.2))</f>
        <v/>
      </c>
      <c r="AD1886" s="21">
        <f>IF(C1886&lt;=2000,0,MIN((C1886-2000)*Z1886,(T1886+U1886)*0.2))</f>
        <v/>
      </c>
      <c r="AE1886" s="21">
        <f>AC1886*AA1886</f>
        <v/>
      </c>
      <c r="AF1886" s="21">
        <f>ROUNDDOWN(R1886,-2)+ROUNDDOWN(S1886,-2)</f>
        <v/>
      </c>
      <c r="AG1886" s="21">
        <f>ROUNDDOWN(MAX(0,R1886-(AB1886+AC1886+AE1886)*0.6),-2)+ROUNDDOWN(MAX(0,S1886-(AB1886+AC1886+AE1886)*0.4),-2)</f>
        <v/>
      </c>
      <c r="AH1886" s="21">
        <f>ROUNDDOWN(MAX(0,T1886-(AB1886+AD1886)*0.6),-2)+ROUNDDOWN(MAX(0,U1886-(AB1886+AD1886)*0.4),-2)</f>
        <v/>
      </c>
      <c r="AI1886" s="21">
        <f>ROUNDDOWN(T1886,-2)+ROUNDDOWN(U1886,-2)</f>
        <v/>
      </c>
      <c r="AJ1886" s="21">
        <f>M1886+AF1886</f>
        <v/>
      </c>
      <c r="AK1886" s="21">
        <f>M1886+AG1886</f>
        <v/>
      </c>
      <c r="AL1886" s="21">
        <f>N1886+AH1886</f>
        <v/>
      </c>
      <c r="AM1886" s="21">
        <f>O1886+AI1886</f>
        <v/>
      </c>
      <c r="AN1886" s="21">
        <f>N1886+AI1886</f>
        <v/>
      </c>
      <c r="AO1886" s="21">
        <f>ROUNDDOWN((R1886+S1886)*0.2/Y1886+2000,0)</f>
        <v/>
      </c>
      <c r="AP1886" s="21">
        <f>ROUNDDOWN((T1886+U1886)*0.2/Z1886+2000,0)</f>
        <v/>
      </c>
      <c r="AQ1886" s="21">
        <f>AL1886-AK1886</f>
        <v/>
      </c>
      <c r="AR1886" s="21">
        <f>AM1886-AK1886</f>
        <v/>
      </c>
      <c r="AS1886" s="21">
        <f>AM1886-AL1886</f>
        <v/>
      </c>
      <c r="AT1886" s="21">
        <f>AK1886+C1886-AJ1886</f>
        <v/>
      </c>
      <c r="AU1886" s="21">
        <f>AL1886+C1886-AM1886</f>
        <v/>
      </c>
      <c r="AV1886" s="21">
        <f>AN1886+C1886-AM1886</f>
        <v/>
      </c>
    </row>
    <row r="1887">
      <c r="A1887" t="inlineStr">
        <is>
          <t>1万円刻み</t>
        </is>
      </c>
      <c r="B1887" s="21">
        <f>'5_1万円刻み'!$A$124</f>
        <v/>
      </c>
      <c r="C1887" s="21">
        <f>AO1887</f>
        <v/>
      </c>
      <c r="D1887" s="21" t="n">
        <v>0</v>
      </c>
      <c r="E1887" s="21">
        <f>ROUND(MIN(B1887/12,650000)*12*0.0915+MIN(B1887/12,1390000)*12*(0.0504+0)+B1887*0.005,0)</f>
        <v/>
      </c>
      <c r="F1887" s="21">
        <f>IF(B1887&lt;741000,0,IF(B1887&lt;2191000,B1887-740000,IF(B1887&lt;2193000,1451000,IF(B1887&lt;2196000,1453000,IF(B1887&lt;2200000,1456000,IF(B1887&lt;3600000,ROUND(ROUNDDOWN(B1887/4,-3)*2.8,0)-80000,IF(B1887&lt;6600000,ROUND(ROUNDDOWN(B1887/4,-3)*3.2,0)-440000,IF(B1887&lt;8500000,ROUNDDOWN(B1887*0.9,0)-1100000,B1887-1950000))))))))</f>
        <v/>
      </c>
      <c r="G1887" s="21">
        <f>IF(F1887&gt;23500000,NA(),IF(F1887&lt;=4890000,1040000,IF(F1887&lt;=6550000,670000,620000)))</f>
        <v/>
      </c>
      <c r="H1887" s="21">
        <f>IF(D1887&lt;=0,0,MAX(0,MIN(2000000,D1887-MIN(100000,ROUNDDOWN(F1887*0.05,0)))))</f>
        <v/>
      </c>
      <c r="I1887" s="21">
        <f>IF(C1887&lt;=2000,0,MIN(C1887,ROUNDDOWN(F1887*0.4,0))-2000)</f>
        <v/>
      </c>
      <c r="J1887" s="21">
        <f>MAX(0,ROUNDDOWN(F1887-E1887-G1887,-3))</f>
        <v/>
      </c>
      <c r="K1887" s="21">
        <f>MAX(0,ROUNDDOWN(F1887-E1887-G1887-H1887-I1887,-3))</f>
        <v/>
      </c>
      <c r="L1887" s="21">
        <f>MAX(0,ROUNDDOWN(F1887-E1887-G1887-H1887,-3))</f>
        <v/>
      </c>
      <c r="M1887" s="21">
        <f>IF(J1887&lt;=0,0,ROUNDDOWN((J1887*LOOKUP(J1887,{0,1950001,3300001,6950001,9000001,18000001,40000001},{0.05,0.1,0.2,0.23,0.33,0.4,0.45})-LOOKUP(J1887,{0,1950001,3300001,6950001,9000001,18000001,40000001},{0,97500,427500,636000,1536000,2796000,4796000}))*1.021,-2))</f>
        <v/>
      </c>
      <c r="N1887" s="21">
        <f>IF(K1887&lt;=0,0,ROUNDDOWN((K1887*LOOKUP(K1887,{0,1950001,3300001,6950001,9000001,18000001,40000001},{0.05,0.1,0.2,0.23,0.33,0.4,0.45})-LOOKUP(K1887,{0,1950001,3300001,6950001,9000001,18000001,40000001},{0,97500,427500,636000,1536000,2796000,4796000}))*1.021,-2))</f>
        <v/>
      </c>
      <c r="O1887" s="21">
        <f>IF(L1887&lt;=0,0,ROUNDDOWN((L1887*LOOKUP(L1887,{0,1950001,3300001,6950001,9000001,18000001,40000001},{0.05,0.1,0.2,0.23,0.33,0.4,0.45})-LOOKUP(L1887,{0,1950001,3300001,6950001,9000001,18000001,40000001},{0,97500,427500,636000,1536000,2796000,4796000}))*1.021,-2))</f>
        <v/>
      </c>
      <c r="P1887" s="21">
        <f>MAX(0,ROUNDDOWN(F1887-E1887-430000,-3))</f>
        <v/>
      </c>
      <c r="Q1887" s="21">
        <f>MAX(0,ROUNDDOWN(F1887-E1887-430000-H1887,-3))</f>
        <v/>
      </c>
      <c r="R1887" s="21">
        <f>IF(F1887&lt;=450000,0,MAX(0,P1887*0.06-MIN(50000,P1887)*0.03))</f>
        <v/>
      </c>
      <c r="S1887" s="21">
        <f>IF(F1887&lt;=450000,0,MAX(0,P1887*0.04-MIN(50000,P1887)*0.02))</f>
        <v/>
      </c>
      <c r="T1887" s="21">
        <f>IF(F1887&lt;=450000,0,MAX(0,Q1887*0.06-MIN(50000,Q1887)*0.03))</f>
        <v/>
      </c>
      <c r="U1887" s="21">
        <f>IF(F1887&lt;=450000,0,MAX(0,Q1887*0.04-MIN(50000,Q1887)*0.02))</f>
        <v/>
      </c>
      <c r="V1887" s="21">
        <f>50000+MAX(0,G1887-480000)</f>
        <v/>
      </c>
      <c r="W1887" s="21">
        <f>P1887-V1887</f>
        <v/>
      </c>
      <c r="X1887" s="21">
        <f>Q1887-V1887</f>
        <v/>
      </c>
      <c r="Y1887" s="22">
        <f>IF(W1887&lt;0,0.9,LOOKUP(W1887,{0,1950001,3300001,6950001,9000001,18000001,40000001},{0.84895,0.7979,0.6958,0.66517,0.56307,0.4916,0.44055}))</f>
        <v/>
      </c>
      <c r="Z1887" s="22">
        <f>IF(X1887&lt;0,0.9,LOOKUP(X1887,{0,1950001,3300001,6950001,9000001,18000001,40000001},{0.84895,0.7979,0.6958,0.66517,0.56307,0.4916,0.44055}))</f>
        <v/>
      </c>
      <c r="AA1887" s="22">
        <f>IF(W1887&lt;0,0,CHOOSE(MATCH(W1887,{0,1950001,3300001,6950001,9000001},1),5.105/84.895,10.21/79.79,20.42/69.58,23.483/66.517,33.693/56.307))</f>
        <v/>
      </c>
      <c r="AB1887" s="21">
        <f>IF(C1887&lt;=2000,0,(MIN(C1887,ROUNDDOWN(F1887*0.3,0))-2000)*0.1)</f>
        <v/>
      </c>
      <c r="AC1887" s="21">
        <f>IF(C1887&lt;=2000,0,MIN((C1887-2000)*Y1887,(R1887+S1887)*0.2))</f>
        <v/>
      </c>
      <c r="AD1887" s="21">
        <f>IF(C1887&lt;=2000,0,MIN((C1887-2000)*Z1887,(T1887+U1887)*0.2))</f>
        <v/>
      </c>
      <c r="AE1887" s="21">
        <f>AC1887*AA1887</f>
        <v/>
      </c>
      <c r="AF1887" s="21">
        <f>ROUNDDOWN(R1887,-2)+ROUNDDOWN(S1887,-2)</f>
        <v/>
      </c>
      <c r="AG1887" s="21">
        <f>ROUNDDOWN(MAX(0,R1887-(AB1887+AC1887+AE1887)*0.6),-2)+ROUNDDOWN(MAX(0,S1887-(AB1887+AC1887+AE1887)*0.4),-2)</f>
        <v/>
      </c>
      <c r="AH1887" s="21">
        <f>ROUNDDOWN(MAX(0,T1887-(AB1887+AD1887)*0.6),-2)+ROUNDDOWN(MAX(0,U1887-(AB1887+AD1887)*0.4),-2)</f>
        <v/>
      </c>
      <c r="AI1887" s="21">
        <f>ROUNDDOWN(T1887,-2)+ROUNDDOWN(U1887,-2)</f>
        <v/>
      </c>
      <c r="AJ1887" s="21">
        <f>M1887+AF1887</f>
        <v/>
      </c>
      <c r="AK1887" s="21">
        <f>M1887+AG1887</f>
        <v/>
      </c>
      <c r="AL1887" s="21">
        <f>N1887+AH1887</f>
        <v/>
      </c>
      <c r="AM1887" s="21">
        <f>O1887+AI1887</f>
        <v/>
      </c>
      <c r="AN1887" s="21">
        <f>N1887+AI1887</f>
        <v/>
      </c>
      <c r="AO1887" s="21">
        <f>ROUNDDOWN((R1887+S1887)*0.2/Y1887+2000,0)</f>
        <v/>
      </c>
      <c r="AP1887" s="21">
        <f>ROUNDDOWN((T1887+U1887)*0.2/Z1887+2000,0)</f>
        <v/>
      </c>
      <c r="AQ1887" s="21">
        <f>AL1887-AK1887</f>
        <v/>
      </c>
      <c r="AR1887" s="21">
        <f>AM1887-AK1887</f>
        <v/>
      </c>
      <c r="AS1887" s="21">
        <f>AM1887-AL1887</f>
        <v/>
      </c>
      <c r="AT1887" s="21">
        <f>AK1887+C1887-AJ1887</f>
        <v/>
      </c>
      <c r="AU1887" s="21">
        <f>AL1887+C1887-AM1887</f>
        <v/>
      </c>
      <c r="AV1887" s="21">
        <f>AN1887+C1887-AM1887</f>
        <v/>
      </c>
    </row>
    <row r="1888">
      <c r="A1888" t="inlineStr">
        <is>
          <t>1万円刻み</t>
        </is>
      </c>
      <c r="B1888" s="21">
        <f>'5_1万円刻み'!$A$125</f>
        <v/>
      </c>
      <c r="C1888" s="21">
        <f>AO1888</f>
        <v/>
      </c>
      <c r="D1888" s="21" t="n">
        <v>0</v>
      </c>
      <c r="E1888" s="21">
        <f>ROUND(MIN(B1888/12,650000)*12*0.0915+MIN(B1888/12,1390000)*12*(0.0504+0)+B1888*0.005,0)</f>
        <v/>
      </c>
      <c r="F1888" s="21">
        <f>IF(B1888&lt;741000,0,IF(B1888&lt;2191000,B1888-740000,IF(B1888&lt;2193000,1451000,IF(B1888&lt;2196000,1453000,IF(B1888&lt;2200000,1456000,IF(B1888&lt;3600000,ROUND(ROUNDDOWN(B1888/4,-3)*2.8,0)-80000,IF(B1888&lt;6600000,ROUND(ROUNDDOWN(B1888/4,-3)*3.2,0)-440000,IF(B1888&lt;8500000,ROUNDDOWN(B1888*0.9,0)-1100000,B1888-1950000))))))))</f>
        <v/>
      </c>
      <c r="G1888" s="21">
        <f>IF(F1888&gt;23500000,NA(),IF(F1888&lt;=4890000,1040000,IF(F1888&lt;=6550000,670000,620000)))</f>
        <v/>
      </c>
      <c r="H1888" s="21">
        <f>IF(D1888&lt;=0,0,MAX(0,MIN(2000000,D1888-MIN(100000,ROUNDDOWN(F1888*0.05,0)))))</f>
        <v/>
      </c>
      <c r="I1888" s="21">
        <f>IF(C1888&lt;=2000,0,MIN(C1888,ROUNDDOWN(F1888*0.4,0))-2000)</f>
        <v/>
      </c>
      <c r="J1888" s="21">
        <f>MAX(0,ROUNDDOWN(F1888-E1888-G1888,-3))</f>
        <v/>
      </c>
      <c r="K1888" s="21">
        <f>MAX(0,ROUNDDOWN(F1888-E1888-G1888-H1888-I1888,-3))</f>
        <v/>
      </c>
      <c r="L1888" s="21">
        <f>MAX(0,ROUNDDOWN(F1888-E1888-G1888-H1888,-3))</f>
        <v/>
      </c>
      <c r="M1888" s="21">
        <f>IF(J1888&lt;=0,0,ROUNDDOWN((J1888*LOOKUP(J1888,{0,1950001,3300001,6950001,9000001,18000001,40000001},{0.05,0.1,0.2,0.23,0.33,0.4,0.45})-LOOKUP(J1888,{0,1950001,3300001,6950001,9000001,18000001,40000001},{0,97500,427500,636000,1536000,2796000,4796000}))*1.021,-2))</f>
        <v/>
      </c>
      <c r="N1888" s="21">
        <f>IF(K1888&lt;=0,0,ROUNDDOWN((K1888*LOOKUP(K1888,{0,1950001,3300001,6950001,9000001,18000001,40000001},{0.05,0.1,0.2,0.23,0.33,0.4,0.45})-LOOKUP(K1888,{0,1950001,3300001,6950001,9000001,18000001,40000001},{0,97500,427500,636000,1536000,2796000,4796000}))*1.021,-2))</f>
        <v/>
      </c>
      <c r="O1888" s="21">
        <f>IF(L1888&lt;=0,0,ROUNDDOWN((L1888*LOOKUP(L1888,{0,1950001,3300001,6950001,9000001,18000001,40000001},{0.05,0.1,0.2,0.23,0.33,0.4,0.45})-LOOKUP(L1888,{0,1950001,3300001,6950001,9000001,18000001,40000001},{0,97500,427500,636000,1536000,2796000,4796000}))*1.021,-2))</f>
        <v/>
      </c>
      <c r="P1888" s="21">
        <f>MAX(0,ROUNDDOWN(F1888-E1888-430000,-3))</f>
        <v/>
      </c>
      <c r="Q1888" s="21">
        <f>MAX(0,ROUNDDOWN(F1888-E1888-430000-H1888,-3))</f>
        <v/>
      </c>
      <c r="R1888" s="21">
        <f>IF(F1888&lt;=450000,0,MAX(0,P1888*0.06-MIN(50000,P1888)*0.03))</f>
        <v/>
      </c>
      <c r="S1888" s="21">
        <f>IF(F1888&lt;=450000,0,MAX(0,P1888*0.04-MIN(50000,P1888)*0.02))</f>
        <v/>
      </c>
      <c r="T1888" s="21">
        <f>IF(F1888&lt;=450000,0,MAX(0,Q1888*0.06-MIN(50000,Q1888)*0.03))</f>
        <v/>
      </c>
      <c r="U1888" s="21">
        <f>IF(F1888&lt;=450000,0,MAX(0,Q1888*0.04-MIN(50000,Q1888)*0.02))</f>
        <v/>
      </c>
      <c r="V1888" s="21">
        <f>50000+MAX(0,G1888-480000)</f>
        <v/>
      </c>
      <c r="W1888" s="21">
        <f>P1888-V1888</f>
        <v/>
      </c>
      <c r="X1888" s="21">
        <f>Q1888-V1888</f>
        <v/>
      </c>
      <c r="Y1888" s="22">
        <f>IF(W1888&lt;0,0.9,LOOKUP(W1888,{0,1950001,3300001,6950001,9000001,18000001,40000001},{0.84895,0.7979,0.6958,0.66517,0.56307,0.4916,0.44055}))</f>
        <v/>
      </c>
      <c r="Z1888" s="22">
        <f>IF(X1888&lt;0,0.9,LOOKUP(X1888,{0,1950001,3300001,6950001,9000001,18000001,40000001},{0.84895,0.7979,0.6958,0.66517,0.56307,0.4916,0.44055}))</f>
        <v/>
      </c>
      <c r="AA1888" s="22">
        <f>IF(W1888&lt;0,0,CHOOSE(MATCH(W1888,{0,1950001,3300001,6950001,9000001},1),5.105/84.895,10.21/79.79,20.42/69.58,23.483/66.517,33.693/56.307))</f>
        <v/>
      </c>
      <c r="AB1888" s="21">
        <f>IF(C1888&lt;=2000,0,(MIN(C1888,ROUNDDOWN(F1888*0.3,0))-2000)*0.1)</f>
        <v/>
      </c>
      <c r="AC1888" s="21">
        <f>IF(C1888&lt;=2000,0,MIN((C1888-2000)*Y1888,(R1888+S1888)*0.2))</f>
        <v/>
      </c>
      <c r="AD1888" s="21">
        <f>IF(C1888&lt;=2000,0,MIN((C1888-2000)*Z1888,(T1888+U1888)*0.2))</f>
        <v/>
      </c>
      <c r="AE1888" s="21">
        <f>AC1888*AA1888</f>
        <v/>
      </c>
      <c r="AF1888" s="21">
        <f>ROUNDDOWN(R1888,-2)+ROUNDDOWN(S1888,-2)</f>
        <v/>
      </c>
      <c r="AG1888" s="21">
        <f>ROUNDDOWN(MAX(0,R1888-(AB1888+AC1888+AE1888)*0.6),-2)+ROUNDDOWN(MAX(0,S1888-(AB1888+AC1888+AE1888)*0.4),-2)</f>
        <v/>
      </c>
      <c r="AH1888" s="21">
        <f>ROUNDDOWN(MAX(0,T1888-(AB1888+AD1888)*0.6),-2)+ROUNDDOWN(MAX(0,U1888-(AB1888+AD1888)*0.4),-2)</f>
        <v/>
      </c>
      <c r="AI1888" s="21">
        <f>ROUNDDOWN(T1888,-2)+ROUNDDOWN(U1888,-2)</f>
        <v/>
      </c>
      <c r="AJ1888" s="21">
        <f>M1888+AF1888</f>
        <v/>
      </c>
      <c r="AK1888" s="21">
        <f>M1888+AG1888</f>
        <v/>
      </c>
      <c r="AL1888" s="21">
        <f>N1888+AH1888</f>
        <v/>
      </c>
      <c r="AM1888" s="21">
        <f>O1888+AI1888</f>
        <v/>
      </c>
      <c r="AN1888" s="21">
        <f>N1888+AI1888</f>
        <v/>
      </c>
      <c r="AO1888" s="21">
        <f>ROUNDDOWN((R1888+S1888)*0.2/Y1888+2000,0)</f>
        <v/>
      </c>
      <c r="AP1888" s="21">
        <f>ROUNDDOWN((T1888+U1888)*0.2/Z1888+2000,0)</f>
        <v/>
      </c>
      <c r="AQ1888" s="21">
        <f>AL1888-AK1888</f>
        <v/>
      </c>
      <c r="AR1888" s="21">
        <f>AM1888-AK1888</f>
        <v/>
      </c>
      <c r="AS1888" s="21">
        <f>AM1888-AL1888</f>
        <v/>
      </c>
      <c r="AT1888" s="21">
        <f>AK1888+C1888-AJ1888</f>
        <v/>
      </c>
      <c r="AU1888" s="21">
        <f>AL1888+C1888-AM1888</f>
        <v/>
      </c>
      <c r="AV1888" s="21">
        <f>AN1888+C1888-AM1888</f>
        <v/>
      </c>
    </row>
    <row r="1889">
      <c r="A1889" t="inlineStr">
        <is>
          <t>1万円刻み</t>
        </is>
      </c>
      <c r="B1889" s="21">
        <f>'5_1万円刻み'!$A$126</f>
        <v/>
      </c>
      <c r="C1889" s="21">
        <f>AO1889</f>
        <v/>
      </c>
      <c r="D1889" s="21" t="n">
        <v>0</v>
      </c>
      <c r="E1889" s="21">
        <f>ROUND(MIN(B1889/12,650000)*12*0.0915+MIN(B1889/12,1390000)*12*(0.0504+0)+B1889*0.005,0)</f>
        <v/>
      </c>
      <c r="F1889" s="21">
        <f>IF(B1889&lt;741000,0,IF(B1889&lt;2191000,B1889-740000,IF(B1889&lt;2193000,1451000,IF(B1889&lt;2196000,1453000,IF(B1889&lt;2200000,1456000,IF(B1889&lt;3600000,ROUND(ROUNDDOWN(B1889/4,-3)*2.8,0)-80000,IF(B1889&lt;6600000,ROUND(ROUNDDOWN(B1889/4,-3)*3.2,0)-440000,IF(B1889&lt;8500000,ROUNDDOWN(B1889*0.9,0)-1100000,B1889-1950000))))))))</f>
        <v/>
      </c>
      <c r="G1889" s="21">
        <f>IF(F1889&gt;23500000,NA(),IF(F1889&lt;=4890000,1040000,IF(F1889&lt;=6550000,670000,620000)))</f>
        <v/>
      </c>
      <c r="H1889" s="21">
        <f>IF(D1889&lt;=0,0,MAX(0,MIN(2000000,D1889-MIN(100000,ROUNDDOWN(F1889*0.05,0)))))</f>
        <v/>
      </c>
      <c r="I1889" s="21">
        <f>IF(C1889&lt;=2000,0,MIN(C1889,ROUNDDOWN(F1889*0.4,0))-2000)</f>
        <v/>
      </c>
      <c r="J1889" s="21">
        <f>MAX(0,ROUNDDOWN(F1889-E1889-G1889,-3))</f>
        <v/>
      </c>
      <c r="K1889" s="21">
        <f>MAX(0,ROUNDDOWN(F1889-E1889-G1889-H1889-I1889,-3))</f>
        <v/>
      </c>
      <c r="L1889" s="21">
        <f>MAX(0,ROUNDDOWN(F1889-E1889-G1889-H1889,-3))</f>
        <v/>
      </c>
      <c r="M1889" s="21">
        <f>IF(J1889&lt;=0,0,ROUNDDOWN((J1889*LOOKUP(J1889,{0,1950001,3300001,6950001,9000001,18000001,40000001},{0.05,0.1,0.2,0.23,0.33,0.4,0.45})-LOOKUP(J1889,{0,1950001,3300001,6950001,9000001,18000001,40000001},{0,97500,427500,636000,1536000,2796000,4796000}))*1.021,-2))</f>
        <v/>
      </c>
      <c r="N1889" s="21">
        <f>IF(K1889&lt;=0,0,ROUNDDOWN((K1889*LOOKUP(K1889,{0,1950001,3300001,6950001,9000001,18000001,40000001},{0.05,0.1,0.2,0.23,0.33,0.4,0.45})-LOOKUP(K1889,{0,1950001,3300001,6950001,9000001,18000001,40000001},{0,97500,427500,636000,1536000,2796000,4796000}))*1.021,-2))</f>
        <v/>
      </c>
      <c r="O1889" s="21">
        <f>IF(L1889&lt;=0,0,ROUNDDOWN((L1889*LOOKUP(L1889,{0,1950001,3300001,6950001,9000001,18000001,40000001},{0.05,0.1,0.2,0.23,0.33,0.4,0.45})-LOOKUP(L1889,{0,1950001,3300001,6950001,9000001,18000001,40000001},{0,97500,427500,636000,1536000,2796000,4796000}))*1.021,-2))</f>
        <v/>
      </c>
      <c r="P1889" s="21">
        <f>MAX(0,ROUNDDOWN(F1889-E1889-430000,-3))</f>
        <v/>
      </c>
      <c r="Q1889" s="21">
        <f>MAX(0,ROUNDDOWN(F1889-E1889-430000-H1889,-3))</f>
        <v/>
      </c>
      <c r="R1889" s="21">
        <f>IF(F1889&lt;=450000,0,MAX(0,P1889*0.06-MIN(50000,P1889)*0.03))</f>
        <v/>
      </c>
      <c r="S1889" s="21">
        <f>IF(F1889&lt;=450000,0,MAX(0,P1889*0.04-MIN(50000,P1889)*0.02))</f>
        <v/>
      </c>
      <c r="T1889" s="21">
        <f>IF(F1889&lt;=450000,0,MAX(0,Q1889*0.06-MIN(50000,Q1889)*0.03))</f>
        <v/>
      </c>
      <c r="U1889" s="21">
        <f>IF(F1889&lt;=450000,0,MAX(0,Q1889*0.04-MIN(50000,Q1889)*0.02))</f>
        <v/>
      </c>
      <c r="V1889" s="21">
        <f>50000+MAX(0,G1889-480000)</f>
        <v/>
      </c>
      <c r="W1889" s="21">
        <f>P1889-V1889</f>
        <v/>
      </c>
      <c r="X1889" s="21">
        <f>Q1889-V1889</f>
        <v/>
      </c>
      <c r="Y1889" s="22">
        <f>IF(W1889&lt;0,0.9,LOOKUP(W1889,{0,1950001,3300001,6950001,9000001,18000001,40000001},{0.84895,0.7979,0.6958,0.66517,0.56307,0.4916,0.44055}))</f>
        <v/>
      </c>
      <c r="Z1889" s="22">
        <f>IF(X1889&lt;0,0.9,LOOKUP(X1889,{0,1950001,3300001,6950001,9000001,18000001,40000001},{0.84895,0.7979,0.6958,0.66517,0.56307,0.4916,0.44055}))</f>
        <v/>
      </c>
      <c r="AA1889" s="22">
        <f>IF(W1889&lt;0,0,CHOOSE(MATCH(W1889,{0,1950001,3300001,6950001,9000001},1),5.105/84.895,10.21/79.79,20.42/69.58,23.483/66.517,33.693/56.307))</f>
        <v/>
      </c>
      <c r="AB1889" s="21">
        <f>IF(C1889&lt;=2000,0,(MIN(C1889,ROUNDDOWN(F1889*0.3,0))-2000)*0.1)</f>
        <v/>
      </c>
      <c r="AC1889" s="21">
        <f>IF(C1889&lt;=2000,0,MIN((C1889-2000)*Y1889,(R1889+S1889)*0.2))</f>
        <v/>
      </c>
      <c r="AD1889" s="21">
        <f>IF(C1889&lt;=2000,0,MIN((C1889-2000)*Z1889,(T1889+U1889)*0.2))</f>
        <v/>
      </c>
      <c r="AE1889" s="21">
        <f>AC1889*AA1889</f>
        <v/>
      </c>
      <c r="AF1889" s="21">
        <f>ROUNDDOWN(R1889,-2)+ROUNDDOWN(S1889,-2)</f>
        <v/>
      </c>
      <c r="AG1889" s="21">
        <f>ROUNDDOWN(MAX(0,R1889-(AB1889+AC1889+AE1889)*0.6),-2)+ROUNDDOWN(MAX(0,S1889-(AB1889+AC1889+AE1889)*0.4),-2)</f>
        <v/>
      </c>
      <c r="AH1889" s="21">
        <f>ROUNDDOWN(MAX(0,T1889-(AB1889+AD1889)*0.6),-2)+ROUNDDOWN(MAX(0,U1889-(AB1889+AD1889)*0.4),-2)</f>
        <v/>
      </c>
      <c r="AI1889" s="21">
        <f>ROUNDDOWN(T1889,-2)+ROUNDDOWN(U1889,-2)</f>
        <v/>
      </c>
      <c r="AJ1889" s="21">
        <f>M1889+AF1889</f>
        <v/>
      </c>
      <c r="AK1889" s="21">
        <f>M1889+AG1889</f>
        <v/>
      </c>
      <c r="AL1889" s="21">
        <f>N1889+AH1889</f>
        <v/>
      </c>
      <c r="AM1889" s="21">
        <f>O1889+AI1889</f>
        <v/>
      </c>
      <c r="AN1889" s="21">
        <f>N1889+AI1889</f>
        <v/>
      </c>
      <c r="AO1889" s="21">
        <f>ROUNDDOWN((R1889+S1889)*0.2/Y1889+2000,0)</f>
        <v/>
      </c>
      <c r="AP1889" s="21">
        <f>ROUNDDOWN((T1889+U1889)*0.2/Z1889+2000,0)</f>
        <v/>
      </c>
      <c r="AQ1889" s="21">
        <f>AL1889-AK1889</f>
        <v/>
      </c>
      <c r="AR1889" s="21">
        <f>AM1889-AK1889</f>
        <v/>
      </c>
      <c r="AS1889" s="21">
        <f>AM1889-AL1889</f>
        <v/>
      </c>
      <c r="AT1889" s="21">
        <f>AK1889+C1889-AJ1889</f>
        <v/>
      </c>
      <c r="AU1889" s="21">
        <f>AL1889+C1889-AM1889</f>
        <v/>
      </c>
      <c r="AV1889" s="21">
        <f>AN1889+C1889-AM1889</f>
        <v/>
      </c>
    </row>
    <row r="1890">
      <c r="A1890" t="inlineStr">
        <is>
          <t>1万円刻み</t>
        </is>
      </c>
      <c r="B1890" s="21">
        <f>'5_1万円刻み'!$A$127</f>
        <v/>
      </c>
      <c r="C1890" s="21">
        <f>AO1890</f>
        <v/>
      </c>
      <c r="D1890" s="21" t="n">
        <v>0</v>
      </c>
      <c r="E1890" s="21">
        <f>ROUND(MIN(B1890/12,650000)*12*0.0915+MIN(B1890/12,1390000)*12*(0.0504+0)+B1890*0.005,0)</f>
        <v/>
      </c>
      <c r="F1890" s="21">
        <f>IF(B1890&lt;741000,0,IF(B1890&lt;2191000,B1890-740000,IF(B1890&lt;2193000,1451000,IF(B1890&lt;2196000,1453000,IF(B1890&lt;2200000,1456000,IF(B1890&lt;3600000,ROUND(ROUNDDOWN(B1890/4,-3)*2.8,0)-80000,IF(B1890&lt;6600000,ROUND(ROUNDDOWN(B1890/4,-3)*3.2,0)-440000,IF(B1890&lt;8500000,ROUNDDOWN(B1890*0.9,0)-1100000,B1890-1950000))))))))</f>
        <v/>
      </c>
      <c r="G1890" s="21">
        <f>IF(F1890&gt;23500000,NA(),IF(F1890&lt;=4890000,1040000,IF(F1890&lt;=6550000,670000,620000)))</f>
        <v/>
      </c>
      <c r="H1890" s="21">
        <f>IF(D1890&lt;=0,0,MAX(0,MIN(2000000,D1890-MIN(100000,ROUNDDOWN(F1890*0.05,0)))))</f>
        <v/>
      </c>
      <c r="I1890" s="21">
        <f>IF(C1890&lt;=2000,0,MIN(C1890,ROUNDDOWN(F1890*0.4,0))-2000)</f>
        <v/>
      </c>
      <c r="J1890" s="21">
        <f>MAX(0,ROUNDDOWN(F1890-E1890-G1890,-3))</f>
        <v/>
      </c>
      <c r="K1890" s="21">
        <f>MAX(0,ROUNDDOWN(F1890-E1890-G1890-H1890-I1890,-3))</f>
        <v/>
      </c>
      <c r="L1890" s="21">
        <f>MAX(0,ROUNDDOWN(F1890-E1890-G1890-H1890,-3))</f>
        <v/>
      </c>
      <c r="M1890" s="21">
        <f>IF(J1890&lt;=0,0,ROUNDDOWN((J1890*LOOKUP(J1890,{0,1950001,3300001,6950001,9000001,18000001,40000001},{0.05,0.1,0.2,0.23,0.33,0.4,0.45})-LOOKUP(J1890,{0,1950001,3300001,6950001,9000001,18000001,40000001},{0,97500,427500,636000,1536000,2796000,4796000}))*1.021,-2))</f>
        <v/>
      </c>
      <c r="N1890" s="21">
        <f>IF(K1890&lt;=0,0,ROUNDDOWN((K1890*LOOKUP(K1890,{0,1950001,3300001,6950001,9000001,18000001,40000001},{0.05,0.1,0.2,0.23,0.33,0.4,0.45})-LOOKUP(K1890,{0,1950001,3300001,6950001,9000001,18000001,40000001},{0,97500,427500,636000,1536000,2796000,4796000}))*1.021,-2))</f>
        <v/>
      </c>
      <c r="O1890" s="21">
        <f>IF(L1890&lt;=0,0,ROUNDDOWN((L1890*LOOKUP(L1890,{0,1950001,3300001,6950001,9000001,18000001,40000001},{0.05,0.1,0.2,0.23,0.33,0.4,0.45})-LOOKUP(L1890,{0,1950001,3300001,6950001,9000001,18000001,40000001},{0,97500,427500,636000,1536000,2796000,4796000}))*1.021,-2))</f>
        <v/>
      </c>
      <c r="P1890" s="21">
        <f>MAX(0,ROUNDDOWN(F1890-E1890-430000,-3))</f>
        <v/>
      </c>
      <c r="Q1890" s="21">
        <f>MAX(0,ROUNDDOWN(F1890-E1890-430000-H1890,-3))</f>
        <v/>
      </c>
      <c r="R1890" s="21">
        <f>IF(F1890&lt;=450000,0,MAX(0,P1890*0.06-MIN(50000,P1890)*0.03))</f>
        <v/>
      </c>
      <c r="S1890" s="21">
        <f>IF(F1890&lt;=450000,0,MAX(0,P1890*0.04-MIN(50000,P1890)*0.02))</f>
        <v/>
      </c>
      <c r="T1890" s="21">
        <f>IF(F1890&lt;=450000,0,MAX(0,Q1890*0.06-MIN(50000,Q1890)*0.03))</f>
        <v/>
      </c>
      <c r="U1890" s="21">
        <f>IF(F1890&lt;=450000,0,MAX(0,Q1890*0.04-MIN(50000,Q1890)*0.02))</f>
        <v/>
      </c>
      <c r="V1890" s="21">
        <f>50000+MAX(0,G1890-480000)</f>
        <v/>
      </c>
      <c r="W1890" s="21">
        <f>P1890-V1890</f>
        <v/>
      </c>
      <c r="X1890" s="21">
        <f>Q1890-V1890</f>
        <v/>
      </c>
      <c r="Y1890" s="22">
        <f>IF(W1890&lt;0,0.9,LOOKUP(W1890,{0,1950001,3300001,6950001,9000001,18000001,40000001},{0.84895,0.7979,0.6958,0.66517,0.56307,0.4916,0.44055}))</f>
        <v/>
      </c>
      <c r="Z1890" s="22">
        <f>IF(X1890&lt;0,0.9,LOOKUP(X1890,{0,1950001,3300001,6950001,9000001,18000001,40000001},{0.84895,0.7979,0.6958,0.66517,0.56307,0.4916,0.44055}))</f>
        <v/>
      </c>
      <c r="AA1890" s="22">
        <f>IF(W1890&lt;0,0,CHOOSE(MATCH(W1890,{0,1950001,3300001,6950001,9000001},1),5.105/84.895,10.21/79.79,20.42/69.58,23.483/66.517,33.693/56.307))</f>
        <v/>
      </c>
      <c r="AB1890" s="21">
        <f>IF(C1890&lt;=2000,0,(MIN(C1890,ROUNDDOWN(F1890*0.3,0))-2000)*0.1)</f>
        <v/>
      </c>
      <c r="AC1890" s="21">
        <f>IF(C1890&lt;=2000,0,MIN((C1890-2000)*Y1890,(R1890+S1890)*0.2))</f>
        <v/>
      </c>
      <c r="AD1890" s="21">
        <f>IF(C1890&lt;=2000,0,MIN((C1890-2000)*Z1890,(T1890+U1890)*0.2))</f>
        <v/>
      </c>
      <c r="AE1890" s="21">
        <f>AC1890*AA1890</f>
        <v/>
      </c>
      <c r="AF1890" s="21">
        <f>ROUNDDOWN(R1890,-2)+ROUNDDOWN(S1890,-2)</f>
        <v/>
      </c>
      <c r="AG1890" s="21">
        <f>ROUNDDOWN(MAX(0,R1890-(AB1890+AC1890+AE1890)*0.6),-2)+ROUNDDOWN(MAX(0,S1890-(AB1890+AC1890+AE1890)*0.4),-2)</f>
        <v/>
      </c>
      <c r="AH1890" s="21">
        <f>ROUNDDOWN(MAX(0,T1890-(AB1890+AD1890)*0.6),-2)+ROUNDDOWN(MAX(0,U1890-(AB1890+AD1890)*0.4),-2)</f>
        <v/>
      </c>
      <c r="AI1890" s="21">
        <f>ROUNDDOWN(T1890,-2)+ROUNDDOWN(U1890,-2)</f>
        <v/>
      </c>
      <c r="AJ1890" s="21">
        <f>M1890+AF1890</f>
        <v/>
      </c>
      <c r="AK1890" s="21">
        <f>M1890+AG1890</f>
        <v/>
      </c>
      <c r="AL1890" s="21">
        <f>N1890+AH1890</f>
        <v/>
      </c>
      <c r="AM1890" s="21">
        <f>O1890+AI1890</f>
        <v/>
      </c>
      <c r="AN1890" s="21">
        <f>N1890+AI1890</f>
        <v/>
      </c>
      <c r="AO1890" s="21">
        <f>ROUNDDOWN((R1890+S1890)*0.2/Y1890+2000,0)</f>
        <v/>
      </c>
      <c r="AP1890" s="21">
        <f>ROUNDDOWN((T1890+U1890)*0.2/Z1890+2000,0)</f>
        <v/>
      </c>
      <c r="AQ1890" s="21">
        <f>AL1890-AK1890</f>
        <v/>
      </c>
      <c r="AR1890" s="21">
        <f>AM1890-AK1890</f>
        <v/>
      </c>
      <c r="AS1890" s="21">
        <f>AM1890-AL1890</f>
        <v/>
      </c>
      <c r="AT1890" s="21">
        <f>AK1890+C1890-AJ1890</f>
        <v/>
      </c>
      <c r="AU1890" s="21">
        <f>AL1890+C1890-AM1890</f>
        <v/>
      </c>
      <c r="AV1890" s="21">
        <f>AN1890+C1890-AM1890</f>
        <v/>
      </c>
    </row>
    <row r="1891">
      <c r="A1891" t="inlineStr">
        <is>
          <t>1万円刻み</t>
        </is>
      </c>
      <c r="B1891" s="21">
        <f>'5_1万円刻み'!$A$128</f>
        <v/>
      </c>
      <c r="C1891" s="21">
        <f>AO1891</f>
        <v/>
      </c>
      <c r="D1891" s="21" t="n">
        <v>0</v>
      </c>
      <c r="E1891" s="21">
        <f>ROUND(MIN(B1891/12,650000)*12*0.0915+MIN(B1891/12,1390000)*12*(0.0504+0)+B1891*0.005,0)</f>
        <v/>
      </c>
      <c r="F1891" s="21">
        <f>IF(B1891&lt;741000,0,IF(B1891&lt;2191000,B1891-740000,IF(B1891&lt;2193000,1451000,IF(B1891&lt;2196000,1453000,IF(B1891&lt;2200000,1456000,IF(B1891&lt;3600000,ROUND(ROUNDDOWN(B1891/4,-3)*2.8,0)-80000,IF(B1891&lt;6600000,ROUND(ROUNDDOWN(B1891/4,-3)*3.2,0)-440000,IF(B1891&lt;8500000,ROUNDDOWN(B1891*0.9,0)-1100000,B1891-1950000))))))))</f>
        <v/>
      </c>
      <c r="G1891" s="21">
        <f>IF(F1891&gt;23500000,NA(),IF(F1891&lt;=4890000,1040000,IF(F1891&lt;=6550000,670000,620000)))</f>
        <v/>
      </c>
      <c r="H1891" s="21">
        <f>IF(D1891&lt;=0,0,MAX(0,MIN(2000000,D1891-MIN(100000,ROUNDDOWN(F1891*0.05,0)))))</f>
        <v/>
      </c>
      <c r="I1891" s="21">
        <f>IF(C1891&lt;=2000,0,MIN(C1891,ROUNDDOWN(F1891*0.4,0))-2000)</f>
        <v/>
      </c>
      <c r="J1891" s="21">
        <f>MAX(0,ROUNDDOWN(F1891-E1891-G1891,-3))</f>
        <v/>
      </c>
      <c r="K1891" s="21">
        <f>MAX(0,ROUNDDOWN(F1891-E1891-G1891-H1891-I1891,-3))</f>
        <v/>
      </c>
      <c r="L1891" s="21">
        <f>MAX(0,ROUNDDOWN(F1891-E1891-G1891-H1891,-3))</f>
        <v/>
      </c>
      <c r="M1891" s="21">
        <f>IF(J1891&lt;=0,0,ROUNDDOWN((J1891*LOOKUP(J1891,{0,1950001,3300001,6950001,9000001,18000001,40000001},{0.05,0.1,0.2,0.23,0.33,0.4,0.45})-LOOKUP(J1891,{0,1950001,3300001,6950001,9000001,18000001,40000001},{0,97500,427500,636000,1536000,2796000,4796000}))*1.021,-2))</f>
        <v/>
      </c>
      <c r="N1891" s="21">
        <f>IF(K1891&lt;=0,0,ROUNDDOWN((K1891*LOOKUP(K1891,{0,1950001,3300001,6950001,9000001,18000001,40000001},{0.05,0.1,0.2,0.23,0.33,0.4,0.45})-LOOKUP(K1891,{0,1950001,3300001,6950001,9000001,18000001,40000001},{0,97500,427500,636000,1536000,2796000,4796000}))*1.021,-2))</f>
        <v/>
      </c>
      <c r="O1891" s="21">
        <f>IF(L1891&lt;=0,0,ROUNDDOWN((L1891*LOOKUP(L1891,{0,1950001,3300001,6950001,9000001,18000001,40000001},{0.05,0.1,0.2,0.23,0.33,0.4,0.45})-LOOKUP(L1891,{0,1950001,3300001,6950001,9000001,18000001,40000001},{0,97500,427500,636000,1536000,2796000,4796000}))*1.021,-2))</f>
        <v/>
      </c>
      <c r="P1891" s="21">
        <f>MAX(0,ROUNDDOWN(F1891-E1891-430000,-3))</f>
        <v/>
      </c>
      <c r="Q1891" s="21">
        <f>MAX(0,ROUNDDOWN(F1891-E1891-430000-H1891,-3))</f>
        <v/>
      </c>
      <c r="R1891" s="21">
        <f>IF(F1891&lt;=450000,0,MAX(0,P1891*0.06-MIN(50000,P1891)*0.03))</f>
        <v/>
      </c>
      <c r="S1891" s="21">
        <f>IF(F1891&lt;=450000,0,MAX(0,P1891*0.04-MIN(50000,P1891)*0.02))</f>
        <v/>
      </c>
      <c r="T1891" s="21">
        <f>IF(F1891&lt;=450000,0,MAX(0,Q1891*0.06-MIN(50000,Q1891)*0.03))</f>
        <v/>
      </c>
      <c r="U1891" s="21">
        <f>IF(F1891&lt;=450000,0,MAX(0,Q1891*0.04-MIN(50000,Q1891)*0.02))</f>
        <v/>
      </c>
      <c r="V1891" s="21">
        <f>50000+MAX(0,G1891-480000)</f>
        <v/>
      </c>
      <c r="W1891" s="21">
        <f>P1891-V1891</f>
        <v/>
      </c>
      <c r="X1891" s="21">
        <f>Q1891-V1891</f>
        <v/>
      </c>
      <c r="Y1891" s="22">
        <f>IF(W1891&lt;0,0.9,LOOKUP(W1891,{0,1950001,3300001,6950001,9000001,18000001,40000001},{0.84895,0.7979,0.6958,0.66517,0.56307,0.4916,0.44055}))</f>
        <v/>
      </c>
      <c r="Z1891" s="22">
        <f>IF(X1891&lt;0,0.9,LOOKUP(X1891,{0,1950001,3300001,6950001,9000001,18000001,40000001},{0.84895,0.7979,0.6958,0.66517,0.56307,0.4916,0.44055}))</f>
        <v/>
      </c>
      <c r="AA1891" s="22">
        <f>IF(W1891&lt;0,0,CHOOSE(MATCH(W1891,{0,1950001,3300001,6950001,9000001},1),5.105/84.895,10.21/79.79,20.42/69.58,23.483/66.517,33.693/56.307))</f>
        <v/>
      </c>
      <c r="AB1891" s="21">
        <f>IF(C1891&lt;=2000,0,(MIN(C1891,ROUNDDOWN(F1891*0.3,0))-2000)*0.1)</f>
        <v/>
      </c>
      <c r="AC1891" s="21">
        <f>IF(C1891&lt;=2000,0,MIN((C1891-2000)*Y1891,(R1891+S1891)*0.2))</f>
        <v/>
      </c>
      <c r="AD1891" s="21">
        <f>IF(C1891&lt;=2000,0,MIN((C1891-2000)*Z1891,(T1891+U1891)*0.2))</f>
        <v/>
      </c>
      <c r="AE1891" s="21">
        <f>AC1891*AA1891</f>
        <v/>
      </c>
      <c r="AF1891" s="21">
        <f>ROUNDDOWN(R1891,-2)+ROUNDDOWN(S1891,-2)</f>
        <v/>
      </c>
      <c r="AG1891" s="21">
        <f>ROUNDDOWN(MAX(0,R1891-(AB1891+AC1891+AE1891)*0.6),-2)+ROUNDDOWN(MAX(0,S1891-(AB1891+AC1891+AE1891)*0.4),-2)</f>
        <v/>
      </c>
      <c r="AH1891" s="21">
        <f>ROUNDDOWN(MAX(0,T1891-(AB1891+AD1891)*0.6),-2)+ROUNDDOWN(MAX(0,U1891-(AB1891+AD1891)*0.4),-2)</f>
        <v/>
      </c>
      <c r="AI1891" s="21">
        <f>ROUNDDOWN(T1891,-2)+ROUNDDOWN(U1891,-2)</f>
        <v/>
      </c>
      <c r="AJ1891" s="21">
        <f>M1891+AF1891</f>
        <v/>
      </c>
      <c r="AK1891" s="21">
        <f>M1891+AG1891</f>
        <v/>
      </c>
      <c r="AL1891" s="21">
        <f>N1891+AH1891</f>
        <v/>
      </c>
      <c r="AM1891" s="21">
        <f>O1891+AI1891</f>
        <v/>
      </c>
      <c r="AN1891" s="21">
        <f>N1891+AI1891</f>
        <v/>
      </c>
      <c r="AO1891" s="21">
        <f>ROUNDDOWN((R1891+S1891)*0.2/Y1891+2000,0)</f>
        <v/>
      </c>
      <c r="AP1891" s="21">
        <f>ROUNDDOWN((T1891+U1891)*0.2/Z1891+2000,0)</f>
        <v/>
      </c>
      <c r="AQ1891" s="21">
        <f>AL1891-AK1891</f>
        <v/>
      </c>
      <c r="AR1891" s="21">
        <f>AM1891-AK1891</f>
        <v/>
      </c>
      <c r="AS1891" s="21">
        <f>AM1891-AL1891</f>
        <v/>
      </c>
      <c r="AT1891" s="21">
        <f>AK1891+C1891-AJ1891</f>
        <v/>
      </c>
      <c r="AU1891" s="21">
        <f>AL1891+C1891-AM1891</f>
        <v/>
      </c>
      <c r="AV1891" s="21">
        <f>AN1891+C1891-AM1891</f>
        <v/>
      </c>
    </row>
    <row r="1892">
      <c r="A1892" t="inlineStr">
        <is>
          <t>1万円刻み</t>
        </is>
      </c>
      <c r="B1892" s="21">
        <f>'5_1万円刻み'!$A$129</f>
        <v/>
      </c>
      <c r="C1892" s="21">
        <f>AO1892</f>
        <v/>
      </c>
      <c r="D1892" s="21" t="n">
        <v>0</v>
      </c>
      <c r="E1892" s="21">
        <f>ROUND(MIN(B1892/12,650000)*12*0.0915+MIN(B1892/12,1390000)*12*(0.0504+0)+B1892*0.005,0)</f>
        <v/>
      </c>
      <c r="F1892" s="21">
        <f>IF(B1892&lt;741000,0,IF(B1892&lt;2191000,B1892-740000,IF(B1892&lt;2193000,1451000,IF(B1892&lt;2196000,1453000,IF(B1892&lt;2200000,1456000,IF(B1892&lt;3600000,ROUND(ROUNDDOWN(B1892/4,-3)*2.8,0)-80000,IF(B1892&lt;6600000,ROUND(ROUNDDOWN(B1892/4,-3)*3.2,0)-440000,IF(B1892&lt;8500000,ROUNDDOWN(B1892*0.9,0)-1100000,B1892-1950000))))))))</f>
        <v/>
      </c>
      <c r="G1892" s="21">
        <f>IF(F1892&gt;23500000,NA(),IF(F1892&lt;=4890000,1040000,IF(F1892&lt;=6550000,670000,620000)))</f>
        <v/>
      </c>
      <c r="H1892" s="21">
        <f>IF(D1892&lt;=0,0,MAX(0,MIN(2000000,D1892-MIN(100000,ROUNDDOWN(F1892*0.05,0)))))</f>
        <v/>
      </c>
      <c r="I1892" s="21">
        <f>IF(C1892&lt;=2000,0,MIN(C1892,ROUNDDOWN(F1892*0.4,0))-2000)</f>
        <v/>
      </c>
      <c r="J1892" s="21">
        <f>MAX(0,ROUNDDOWN(F1892-E1892-G1892,-3))</f>
        <v/>
      </c>
      <c r="K1892" s="21">
        <f>MAX(0,ROUNDDOWN(F1892-E1892-G1892-H1892-I1892,-3))</f>
        <v/>
      </c>
      <c r="L1892" s="21">
        <f>MAX(0,ROUNDDOWN(F1892-E1892-G1892-H1892,-3))</f>
        <v/>
      </c>
      <c r="M1892" s="21">
        <f>IF(J1892&lt;=0,0,ROUNDDOWN((J1892*LOOKUP(J1892,{0,1950001,3300001,6950001,9000001,18000001,40000001},{0.05,0.1,0.2,0.23,0.33,0.4,0.45})-LOOKUP(J1892,{0,1950001,3300001,6950001,9000001,18000001,40000001},{0,97500,427500,636000,1536000,2796000,4796000}))*1.021,-2))</f>
        <v/>
      </c>
      <c r="N1892" s="21">
        <f>IF(K1892&lt;=0,0,ROUNDDOWN((K1892*LOOKUP(K1892,{0,1950001,3300001,6950001,9000001,18000001,40000001},{0.05,0.1,0.2,0.23,0.33,0.4,0.45})-LOOKUP(K1892,{0,1950001,3300001,6950001,9000001,18000001,40000001},{0,97500,427500,636000,1536000,2796000,4796000}))*1.021,-2))</f>
        <v/>
      </c>
      <c r="O1892" s="21">
        <f>IF(L1892&lt;=0,0,ROUNDDOWN((L1892*LOOKUP(L1892,{0,1950001,3300001,6950001,9000001,18000001,40000001},{0.05,0.1,0.2,0.23,0.33,0.4,0.45})-LOOKUP(L1892,{0,1950001,3300001,6950001,9000001,18000001,40000001},{0,97500,427500,636000,1536000,2796000,4796000}))*1.021,-2))</f>
        <v/>
      </c>
      <c r="P1892" s="21">
        <f>MAX(0,ROUNDDOWN(F1892-E1892-430000,-3))</f>
        <v/>
      </c>
      <c r="Q1892" s="21">
        <f>MAX(0,ROUNDDOWN(F1892-E1892-430000-H1892,-3))</f>
        <v/>
      </c>
      <c r="R1892" s="21">
        <f>IF(F1892&lt;=450000,0,MAX(0,P1892*0.06-MIN(50000,P1892)*0.03))</f>
        <v/>
      </c>
      <c r="S1892" s="21">
        <f>IF(F1892&lt;=450000,0,MAX(0,P1892*0.04-MIN(50000,P1892)*0.02))</f>
        <v/>
      </c>
      <c r="T1892" s="21">
        <f>IF(F1892&lt;=450000,0,MAX(0,Q1892*0.06-MIN(50000,Q1892)*0.03))</f>
        <v/>
      </c>
      <c r="U1892" s="21">
        <f>IF(F1892&lt;=450000,0,MAX(0,Q1892*0.04-MIN(50000,Q1892)*0.02))</f>
        <v/>
      </c>
      <c r="V1892" s="21">
        <f>50000+MAX(0,G1892-480000)</f>
        <v/>
      </c>
      <c r="W1892" s="21">
        <f>P1892-V1892</f>
        <v/>
      </c>
      <c r="X1892" s="21">
        <f>Q1892-V1892</f>
        <v/>
      </c>
      <c r="Y1892" s="22">
        <f>IF(W1892&lt;0,0.9,LOOKUP(W1892,{0,1950001,3300001,6950001,9000001,18000001,40000001},{0.84895,0.7979,0.6958,0.66517,0.56307,0.4916,0.44055}))</f>
        <v/>
      </c>
      <c r="Z1892" s="22">
        <f>IF(X1892&lt;0,0.9,LOOKUP(X1892,{0,1950001,3300001,6950001,9000001,18000001,40000001},{0.84895,0.7979,0.6958,0.66517,0.56307,0.4916,0.44055}))</f>
        <v/>
      </c>
      <c r="AA1892" s="22">
        <f>IF(W1892&lt;0,0,CHOOSE(MATCH(W1892,{0,1950001,3300001,6950001,9000001},1),5.105/84.895,10.21/79.79,20.42/69.58,23.483/66.517,33.693/56.307))</f>
        <v/>
      </c>
      <c r="AB1892" s="21">
        <f>IF(C1892&lt;=2000,0,(MIN(C1892,ROUNDDOWN(F1892*0.3,0))-2000)*0.1)</f>
        <v/>
      </c>
      <c r="AC1892" s="21">
        <f>IF(C1892&lt;=2000,0,MIN((C1892-2000)*Y1892,(R1892+S1892)*0.2))</f>
        <v/>
      </c>
      <c r="AD1892" s="21">
        <f>IF(C1892&lt;=2000,0,MIN((C1892-2000)*Z1892,(T1892+U1892)*0.2))</f>
        <v/>
      </c>
      <c r="AE1892" s="21">
        <f>AC1892*AA1892</f>
        <v/>
      </c>
      <c r="AF1892" s="21">
        <f>ROUNDDOWN(R1892,-2)+ROUNDDOWN(S1892,-2)</f>
        <v/>
      </c>
      <c r="AG1892" s="21">
        <f>ROUNDDOWN(MAX(0,R1892-(AB1892+AC1892+AE1892)*0.6),-2)+ROUNDDOWN(MAX(0,S1892-(AB1892+AC1892+AE1892)*0.4),-2)</f>
        <v/>
      </c>
      <c r="AH1892" s="21">
        <f>ROUNDDOWN(MAX(0,T1892-(AB1892+AD1892)*0.6),-2)+ROUNDDOWN(MAX(0,U1892-(AB1892+AD1892)*0.4),-2)</f>
        <v/>
      </c>
      <c r="AI1892" s="21">
        <f>ROUNDDOWN(T1892,-2)+ROUNDDOWN(U1892,-2)</f>
        <v/>
      </c>
      <c r="AJ1892" s="21">
        <f>M1892+AF1892</f>
        <v/>
      </c>
      <c r="AK1892" s="21">
        <f>M1892+AG1892</f>
        <v/>
      </c>
      <c r="AL1892" s="21">
        <f>N1892+AH1892</f>
        <v/>
      </c>
      <c r="AM1892" s="21">
        <f>O1892+AI1892</f>
        <v/>
      </c>
      <c r="AN1892" s="21">
        <f>N1892+AI1892</f>
        <v/>
      </c>
      <c r="AO1892" s="21">
        <f>ROUNDDOWN((R1892+S1892)*0.2/Y1892+2000,0)</f>
        <v/>
      </c>
      <c r="AP1892" s="21">
        <f>ROUNDDOWN((T1892+U1892)*0.2/Z1892+2000,0)</f>
        <v/>
      </c>
      <c r="AQ1892" s="21">
        <f>AL1892-AK1892</f>
        <v/>
      </c>
      <c r="AR1892" s="21">
        <f>AM1892-AK1892</f>
        <v/>
      </c>
      <c r="AS1892" s="21">
        <f>AM1892-AL1892</f>
        <v/>
      </c>
      <c r="AT1892" s="21">
        <f>AK1892+C1892-AJ1892</f>
        <v/>
      </c>
      <c r="AU1892" s="21">
        <f>AL1892+C1892-AM1892</f>
        <v/>
      </c>
      <c r="AV1892" s="21">
        <f>AN1892+C1892-AM1892</f>
        <v/>
      </c>
    </row>
    <row r="1893">
      <c r="A1893" t="inlineStr">
        <is>
          <t>1万円刻み</t>
        </is>
      </c>
      <c r="B1893" s="21">
        <f>'5_1万円刻み'!$A$130</f>
        <v/>
      </c>
      <c r="C1893" s="21">
        <f>AO1893</f>
        <v/>
      </c>
      <c r="D1893" s="21" t="n">
        <v>0</v>
      </c>
      <c r="E1893" s="21">
        <f>ROUND(MIN(B1893/12,650000)*12*0.0915+MIN(B1893/12,1390000)*12*(0.0504+0)+B1893*0.005,0)</f>
        <v/>
      </c>
      <c r="F1893" s="21">
        <f>IF(B1893&lt;741000,0,IF(B1893&lt;2191000,B1893-740000,IF(B1893&lt;2193000,1451000,IF(B1893&lt;2196000,1453000,IF(B1893&lt;2200000,1456000,IF(B1893&lt;3600000,ROUND(ROUNDDOWN(B1893/4,-3)*2.8,0)-80000,IF(B1893&lt;6600000,ROUND(ROUNDDOWN(B1893/4,-3)*3.2,0)-440000,IF(B1893&lt;8500000,ROUNDDOWN(B1893*0.9,0)-1100000,B1893-1950000))))))))</f>
        <v/>
      </c>
      <c r="G1893" s="21">
        <f>IF(F1893&gt;23500000,NA(),IF(F1893&lt;=4890000,1040000,IF(F1893&lt;=6550000,670000,620000)))</f>
        <v/>
      </c>
      <c r="H1893" s="21">
        <f>IF(D1893&lt;=0,0,MAX(0,MIN(2000000,D1893-MIN(100000,ROUNDDOWN(F1893*0.05,0)))))</f>
        <v/>
      </c>
      <c r="I1893" s="21">
        <f>IF(C1893&lt;=2000,0,MIN(C1893,ROUNDDOWN(F1893*0.4,0))-2000)</f>
        <v/>
      </c>
      <c r="J1893" s="21">
        <f>MAX(0,ROUNDDOWN(F1893-E1893-G1893,-3))</f>
        <v/>
      </c>
      <c r="K1893" s="21">
        <f>MAX(0,ROUNDDOWN(F1893-E1893-G1893-H1893-I1893,-3))</f>
        <v/>
      </c>
      <c r="L1893" s="21">
        <f>MAX(0,ROUNDDOWN(F1893-E1893-G1893-H1893,-3))</f>
        <v/>
      </c>
      <c r="M1893" s="21">
        <f>IF(J1893&lt;=0,0,ROUNDDOWN((J1893*LOOKUP(J1893,{0,1950001,3300001,6950001,9000001,18000001,40000001},{0.05,0.1,0.2,0.23,0.33,0.4,0.45})-LOOKUP(J1893,{0,1950001,3300001,6950001,9000001,18000001,40000001},{0,97500,427500,636000,1536000,2796000,4796000}))*1.021,-2))</f>
        <v/>
      </c>
      <c r="N1893" s="21">
        <f>IF(K1893&lt;=0,0,ROUNDDOWN((K1893*LOOKUP(K1893,{0,1950001,3300001,6950001,9000001,18000001,40000001},{0.05,0.1,0.2,0.23,0.33,0.4,0.45})-LOOKUP(K1893,{0,1950001,3300001,6950001,9000001,18000001,40000001},{0,97500,427500,636000,1536000,2796000,4796000}))*1.021,-2))</f>
        <v/>
      </c>
      <c r="O1893" s="21">
        <f>IF(L1893&lt;=0,0,ROUNDDOWN((L1893*LOOKUP(L1893,{0,1950001,3300001,6950001,9000001,18000001,40000001},{0.05,0.1,0.2,0.23,0.33,0.4,0.45})-LOOKUP(L1893,{0,1950001,3300001,6950001,9000001,18000001,40000001},{0,97500,427500,636000,1536000,2796000,4796000}))*1.021,-2))</f>
        <v/>
      </c>
      <c r="P1893" s="21">
        <f>MAX(0,ROUNDDOWN(F1893-E1893-430000,-3))</f>
        <v/>
      </c>
      <c r="Q1893" s="21">
        <f>MAX(0,ROUNDDOWN(F1893-E1893-430000-H1893,-3))</f>
        <v/>
      </c>
      <c r="R1893" s="21">
        <f>IF(F1893&lt;=450000,0,MAX(0,P1893*0.06-MIN(50000,P1893)*0.03))</f>
        <v/>
      </c>
      <c r="S1893" s="21">
        <f>IF(F1893&lt;=450000,0,MAX(0,P1893*0.04-MIN(50000,P1893)*0.02))</f>
        <v/>
      </c>
      <c r="T1893" s="21">
        <f>IF(F1893&lt;=450000,0,MAX(0,Q1893*0.06-MIN(50000,Q1893)*0.03))</f>
        <v/>
      </c>
      <c r="U1893" s="21">
        <f>IF(F1893&lt;=450000,0,MAX(0,Q1893*0.04-MIN(50000,Q1893)*0.02))</f>
        <v/>
      </c>
      <c r="V1893" s="21">
        <f>50000+MAX(0,G1893-480000)</f>
        <v/>
      </c>
      <c r="W1893" s="21">
        <f>P1893-V1893</f>
        <v/>
      </c>
      <c r="X1893" s="21">
        <f>Q1893-V1893</f>
        <v/>
      </c>
      <c r="Y1893" s="22">
        <f>IF(W1893&lt;0,0.9,LOOKUP(W1893,{0,1950001,3300001,6950001,9000001,18000001,40000001},{0.84895,0.7979,0.6958,0.66517,0.56307,0.4916,0.44055}))</f>
        <v/>
      </c>
      <c r="Z1893" s="22">
        <f>IF(X1893&lt;0,0.9,LOOKUP(X1893,{0,1950001,3300001,6950001,9000001,18000001,40000001},{0.84895,0.7979,0.6958,0.66517,0.56307,0.4916,0.44055}))</f>
        <v/>
      </c>
      <c r="AA1893" s="22">
        <f>IF(W1893&lt;0,0,CHOOSE(MATCH(W1893,{0,1950001,3300001,6950001,9000001},1),5.105/84.895,10.21/79.79,20.42/69.58,23.483/66.517,33.693/56.307))</f>
        <v/>
      </c>
      <c r="AB1893" s="21">
        <f>IF(C1893&lt;=2000,0,(MIN(C1893,ROUNDDOWN(F1893*0.3,0))-2000)*0.1)</f>
        <v/>
      </c>
      <c r="AC1893" s="21">
        <f>IF(C1893&lt;=2000,0,MIN((C1893-2000)*Y1893,(R1893+S1893)*0.2))</f>
        <v/>
      </c>
      <c r="AD1893" s="21">
        <f>IF(C1893&lt;=2000,0,MIN((C1893-2000)*Z1893,(T1893+U1893)*0.2))</f>
        <v/>
      </c>
      <c r="AE1893" s="21">
        <f>AC1893*AA1893</f>
        <v/>
      </c>
      <c r="AF1893" s="21">
        <f>ROUNDDOWN(R1893,-2)+ROUNDDOWN(S1893,-2)</f>
        <v/>
      </c>
      <c r="AG1893" s="21">
        <f>ROUNDDOWN(MAX(0,R1893-(AB1893+AC1893+AE1893)*0.6),-2)+ROUNDDOWN(MAX(0,S1893-(AB1893+AC1893+AE1893)*0.4),-2)</f>
        <v/>
      </c>
      <c r="AH1893" s="21">
        <f>ROUNDDOWN(MAX(0,T1893-(AB1893+AD1893)*0.6),-2)+ROUNDDOWN(MAX(0,U1893-(AB1893+AD1893)*0.4),-2)</f>
        <v/>
      </c>
      <c r="AI1893" s="21">
        <f>ROUNDDOWN(T1893,-2)+ROUNDDOWN(U1893,-2)</f>
        <v/>
      </c>
      <c r="AJ1893" s="21">
        <f>M1893+AF1893</f>
        <v/>
      </c>
      <c r="AK1893" s="21">
        <f>M1893+AG1893</f>
        <v/>
      </c>
      <c r="AL1893" s="21">
        <f>N1893+AH1893</f>
        <v/>
      </c>
      <c r="AM1893" s="21">
        <f>O1893+AI1893</f>
        <v/>
      </c>
      <c r="AN1893" s="21">
        <f>N1893+AI1893</f>
        <v/>
      </c>
      <c r="AO1893" s="21">
        <f>ROUNDDOWN((R1893+S1893)*0.2/Y1893+2000,0)</f>
        <v/>
      </c>
      <c r="AP1893" s="21">
        <f>ROUNDDOWN((T1893+U1893)*0.2/Z1893+2000,0)</f>
        <v/>
      </c>
      <c r="AQ1893" s="21">
        <f>AL1893-AK1893</f>
        <v/>
      </c>
      <c r="AR1893" s="21">
        <f>AM1893-AK1893</f>
        <v/>
      </c>
      <c r="AS1893" s="21">
        <f>AM1893-AL1893</f>
        <v/>
      </c>
      <c r="AT1893" s="21">
        <f>AK1893+C1893-AJ1893</f>
        <v/>
      </c>
      <c r="AU1893" s="21">
        <f>AL1893+C1893-AM1893</f>
        <v/>
      </c>
      <c r="AV1893" s="21">
        <f>AN1893+C1893-AM1893</f>
        <v/>
      </c>
    </row>
    <row r="1894">
      <c r="A1894" t="inlineStr">
        <is>
          <t>1万円刻み</t>
        </is>
      </c>
      <c r="B1894" s="21">
        <f>'5_1万円刻み'!$A$131</f>
        <v/>
      </c>
      <c r="C1894" s="21">
        <f>AO1894</f>
        <v/>
      </c>
      <c r="D1894" s="21" t="n">
        <v>0</v>
      </c>
      <c r="E1894" s="21">
        <f>ROUND(MIN(B1894/12,650000)*12*0.0915+MIN(B1894/12,1390000)*12*(0.0504+0)+B1894*0.005,0)</f>
        <v/>
      </c>
      <c r="F1894" s="21">
        <f>IF(B1894&lt;741000,0,IF(B1894&lt;2191000,B1894-740000,IF(B1894&lt;2193000,1451000,IF(B1894&lt;2196000,1453000,IF(B1894&lt;2200000,1456000,IF(B1894&lt;3600000,ROUND(ROUNDDOWN(B1894/4,-3)*2.8,0)-80000,IF(B1894&lt;6600000,ROUND(ROUNDDOWN(B1894/4,-3)*3.2,0)-440000,IF(B1894&lt;8500000,ROUNDDOWN(B1894*0.9,0)-1100000,B1894-1950000))))))))</f>
        <v/>
      </c>
      <c r="G1894" s="21">
        <f>IF(F1894&gt;23500000,NA(),IF(F1894&lt;=4890000,1040000,IF(F1894&lt;=6550000,670000,620000)))</f>
        <v/>
      </c>
      <c r="H1894" s="21">
        <f>IF(D1894&lt;=0,0,MAX(0,MIN(2000000,D1894-MIN(100000,ROUNDDOWN(F1894*0.05,0)))))</f>
        <v/>
      </c>
      <c r="I1894" s="21">
        <f>IF(C1894&lt;=2000,0,MIN(C1894,ROUNDDOWN(F1894*0.4,0))-2000)</f>
        <v/>
      </c>
      <c r="J1894" s="21">
        <f>MAX(0,ROUNDDOWN(F1894-E1894-G1894,-3))</f>
        <v/>
      </c>
      <c r="K1894" s="21">
        <f>MAX(0,ROUNDDOWN(F1894-E1894-G1894-H1894-I1894,-3))</f>
        <v/>
      </c>
      <c r="L1894" s="21">
        <f>MAX(0,ROUNDDOWN(F1894-E1894-G1894-H1894,-3))</f>
        <v/>
      </c>
      <c r="M1894" s="21">
        <f>IF(J1894&lt;=0,0,ROUNDDOWN((J1894*LOOKUP(J1894,{0,1950001,3300001,6950001,9000001,18000001,40000001},{0.05,0.1,0.2,0.23,0.33,0.4,0.45})-LOOKUP(J1894,{0,1950001,3300001,6950001,9000001,18000001,40000001},{0,97500,427500,636000,1536000,2796000,4796000}))*1.021,-2))</f>
        <v/>
      </c>
      <c r="N1894" s="21">
        <f>IF(K1894&lt;=0,0,ROUNDDOWN((K1894*LOOKUP(K1894,{0,1950001,3300001,6950001,9000001,18000001,40000001},{0.05,0.1,0.2,0.23,0.33,0.4,0.45})-LOOKUP(K1894,{0,1950001,3300001,6950001,9000001,18000001,40000001},{0,97500,427500,636000,1536000,2796000,4796000}))*1.021,-2))</f>
        <v/>
      </c>
      <c r="O1894" s="21">
        <f>IF(L1894&lt;=0,0,ROUNDDOWN((L1894*LOOKUP(L1894,{0,1950001,3300001,6950001,9000001,18000001,40000001},{0.05,0.1,0.2,0.23,0.33,0.4,0.45})-LOOKUP(L1894,{0,1950001,3300001,6950001,9000001,18000001,40000001},{0,97500,427500,636000,1536000,2796000,4796000}))*1.021,-2))</f>
        <v/>
      </c>
      <c r="P1894" s="21">
        <f>MAX(0,ROUNDDOWN(F1894-E1894-430000,-3))</f>
        <v/>
      </c>
      <c r="Q1894" s="21">
        <f>MAX(0,ROUNDDOWN(F1894-E1894-430000-H1894,-3))</f>
        <v/>
      </c>
      <c r="R1894" s="21">
        <f>IF(F1894&lt;=450000,0,MAX(0,P1894*0.06-MIN(50000,P1894)*0.03))</f>
        <v/>
      </c>
      <c r="S1894" s="21">
        <f>IF(F1894&lt;=450000,0,MAX(0,P1894*0.04-MIN(50000,P1894)*0.02))</f>
        <v/>
      </c>
      <c r="T1894" s="21">
        <f>IF(F1894&lt;=450000,0,MAX(0,Q1894*0.06-MIN(50000,Q1894)*0.03))</f>
        <v/>
      </c>
      <c r="U1894" s="21">
        <f>IF(F1894&lt;=450000,0,MAX(0,Q1894*0.04-MIN(50000,Q1894)*0.02))</f>
        <v/>
      </c>
      <c r="V1894" s="21">
        <f>50000+MAX(0,G1894-480000)</f>
        <v/>
      </c>
      <c r="W1894" s="21">
        <f>P1894-V1894</f>
        <v/>
      </c>
      <c r="X1894" s="21">
        <f>Q1894-V1894</f>
        <v/>
      </c>
      <c r="Y1894" s="22">
        <f>IF(W1894&lt;0,0.9,LOOKUP(W1894,{0,1950001,3300001,6950001,9000001,18000001,40000001},{0.84895,0.7979,0.6958,0.66517,0.56307,0.4916,0.44055}))</f>
        <v/>
      </c>
      <c r="Z1894" s="22">
        <f>IF(X1894&lt;0,0.9,LOOKUP(X1894,{0,1950001,3300001,6950001,9000001,18000001,40000001},{0.84895,0.7979,0.6958,0.66517,0.56307,0.4916,0.44055}))</f>
        <v/>
      </c>
      <c r="AA1894" s="22">
        <f>IF(W1894&lt;0,0,CHOOSE(MATCH(W1894,{0,1950001,3300001,6950001,9000001},1),5.105/84.895,10.21/79.79,20.42/69.58,23.483/66.517,33.693/56.307))</f>
        <v/>
      </c>
      <c r="AB1894" s="21">
        <f>IF(C1894&lt;=2000,0,(MIN(C1894,ROUNDDOWN(F1894*0.3,0))-2000)*0.1)</f>
        <v/>
      </c>
      <c r="AC1894" s="21">
        <f>IF(C1894&lt;=2000,0,MIN((C1894-2000)*Y1894,(R1894+S1894)*0.2))</f>
        <v/>
      </c>
      <c r="AD1894" s="21">
        <f>IF(C1894&lt;=2000,0,MIN((C1894-2000)*Z1894,(T1894+U1894)*0.2))</f>
        <v/>
      </c>
      <c r="AE1894" s="21">
        <f>AC1894*AA1894</f>
        <v/>
      </c>
      <c r="AF1894" s="21">
        <f>ROUNDDOWN(R1894,-2)+ROUNDDOWN(S1894,-2)</f>
        <v/>
      </c>
      <c r="AG1894" s="21">
        <f>ROUNDDOWN(MAX(0,R1894-(AB1894+AC1894+AE1894)*0.6),-2)+ROUNDDOWN(MAX(0,S1894-(AB1894+AC1894+AE1894)*0.4),-2)</f>
        <v/>
      </c>
      <c r="AH1894" s="21">
        <f>ROUNDDOWN(MAX(0,T1894-(AB1894+AD1894)*0.6),-2)+ROUNDDOWN(MAX(0,U1894-(AB1894+AD1894)*0.4),-2)</f>
        <v/>
      </c>
      <c r="AI1894" s="21">
        <f>ROUNDDOWN(T1894,-2)+ROUNDDOWN(U1894,-2)</f>
        <v/>
      </c>
      <c r="AJ1894" s="21">
        <f>M1894+AF1894</f>
        <v/>
      </c>
      <c r="AK1894" s="21">
        <f>M1894+AG1894</f>
        <v/>
      </c>
      <c r="AL1894" s="21">
        <f>N1894+AH1894</f>
        <v/>
      </c>
      <c r="AM1894" s="21">
        <f>O1894+AI1894</f>
        <v/>
      </c>
      <c r="AN1894" s="21">
        <f>N1894+AI1894</f>
        <v/>
      </c>
      <c r="AO1894" s="21">
        <f>ROUNDDOWN((R1894+S1894)*0.2/Y1894+2000,0)</f>
        <v/>
      </c>
      <c r="AP1894" s="21">
        <f>ROUNDDOWN((T1894+U1894)*0.2/Z1894+2000,0)</f>
        <v/>
      </c>
      <c r="AQ1894" s="21">
        <f>AL1894-AK1894</f>
        <v/>
      </c>
      <c r="AR1894" s="21">
        <f>AM1894-AK1894</f>
        <v/>
      </c>
      <c r="AS1894" s="21">
        <f>AM1894-AL1894</f>
        <v/>
      </c>
      <c r="AT1894" s="21">
        <f>AK1894+C1894-AJ1894</f>
        <v/>
      </c>
      <c r="AU1894" s="21">
        <f>AL1894+C1894-AM1894</f>
        <v/>
      </c>
      <c r="AV1894" s="21">
        <f>AN1894+C1894-AM1894</f>
        <v/>
      </c>
    </row>
    <row r="1895">
      <c r="A1895" t="inlineStr">
        <is>
          <t>1万円刻み</t>
        </is>
      </c>
      <c r="B1895" s="21">
        <f>'5_1万円刻み'!$A$132</f>
        <v/>
      </c>
      <c r="C1895" s="21">
        <f>AO1895</f>
        <v/>
      </c>
      <c r="D1895" s="21" t="n">
        <v>0</v>
      </c>
      <c r="E1895" s="21">
        <f>ROUND(MIN(B1895/12,650000)*12*0.0915+MIN(B1895/12,1390000)*12*(0.0504+0)+B1895*0.005,0)</f>
        <v/>
      </c>
      <c r="F1895" s="21">
        <f>IF(B1895&lt;741000,0,IF(B1895&lt;2191000,B1895-740000,IF(B1895&lt;2193000,1451000,IF(B1895&lt;2196000,1453000,IF(B1895&lt;2200000,1456000,IF(B1895&lt;3600000,ROUND(ROUNDDOWN(B1895/4,-3)*2.8,0)-80000,IF(B1895&lt;6600000,ROUND(ROUNDDOWN(B1895/4,-3)*3.2,0)-440000,IF(B1895&lt;8500000,ROUNDDOWN(B1895*0.9,0)-1100000,B1895-1950000))))))))</f>
        <v/>
      </c>
      <c r="G1895" s="21">
        <f>IF(F1895&gt;23500000,NA(),IF(F1895&lt;=4890000,1040000,IF(F1895&lt;=6550000,670000,620000)))</f>
        <v/>
      </c>
      <c r="H1895" s="21">
        <f>IF(D1895&lt;=0,0,MAX(0,MIN(2000000,D1895-MIN(100000,ROUNDDOWN(F1895*0.05,0)))))</f>
        <v/>
      </c>
      <c r="I1895" s="21">
        <f>IF(C1895&lt;=2000,0,MIN(C1895,ROUNDDOWN(F1895*0.4,0))-2000)</f>
        <v/>
      </c>
      <c r="J1895" s="21">
        <f>MAX(0,ROUNDDOWN(F1895-E1895-G1895,-3))</f>
        <v/>
      </c>
      <c r="K1895" s="21">
        <f>MAX(0,ROUNDDOWN(F1895-E1895-G1895-H1895-I1895,-3))</f>
        <v/>
      </c>
      <c r="L1895" s="21">
        <f>MAX(0,ROUNDDOWN(F1895-E1895-G1895-H1895,-3))</f>
        <v/>
      </c>
      <c r="M1895" s="21">
        <f>IF(J1895&lt;=0,0,ROUNDDOWN((J1895*LOOKUP(J1895,{0,1950001,3300001,6950001,9000001,18000001,40000001},{0.05,0.1,0.2,0.23,0.33,0.4,0.45})-LOOKUP(J1895,{0,1950001,3300001,6950001,9000001,18000001,40000001},{0,97500,427500,636000,1536000,2796000,4796000}))*1.021,-2))</f>
        <v/>
      </c>
      <c r="N1895" s="21">
        <f>IF(K1895&lt;=0,0,ROUNDDOWN((K1895*LOOKUP(K1895,{0,1950001,3300001,6950001,9000001,18000001,40000001},{0.05,0.1,0.2,0.23,0.33,0.4,0.45})-LOOKUP(K1895,{0,1950001,3300001,6950001,9000001,18000001,40000001},{0,97500,427500,636000,1536000,2796000,4796000}))*1.021,-2))</f>
        <v/>
      </c>
      <c r="O1895" s="21">
        <f>IF(L1895&lt;=0,0,ROUNDDOWN((L1895*LOOKUP(L1895,{0,1950001,3300001,6950001,9000001,18000001,40000001},{0.05,0.1,0.2,0.23,0.33,0.4,0.45})-LOOKUP(L1895,{0,1950001,3300001,6950001,9000001,18000001,40000001},{0,97500,427500,636000,1536000,2796000,4796000}))*1.021,-2))</f>
        <v/>
      </c>
      <c r="P1895" s="21">
        <f>MAX(0,ROUNDDOWN(F1895-E1895-430000,-3))</f>
        <v/>
      </c>
      <c r="Q1895" s="21">
        <f>MAX(0,ROUNDDOWN(F1895-E1895-430000-H1895,-3))</f>
        <v/>
      </c>
      <c r="R1895" s="21">
        <f>IF(F1895&lt;=450000,0,MAX(0,P1895*0.06-MIN(50000,P1895)*0.03))</f>
        <v/>
      </c>
      <c r="S1895" s="21">
        <f>IF(F1895&lt;=450000,0,MAX(0,P1895*0.04-MIN(50000,P1895)*0.02))</f>
        <v/>
      </c>
      <c r="T1895" s="21">
        <f>IF(F1895&lt;=450000,0,MAX(0,Q1895*0.06-MIN(50000,Q1895)*0.03))</f>
        <v/>
      </c>
      <c r="U1895" s="21">
        <f>IF(F1895&lt;=450000,0,MAX(0,Q1895*0.04-MIN(50000,Q1895)*0.02))</f>
        <v/>
      </c>
      <c r="V1895" s="21">
        <f>50000+MAX(0,G1895-480000)</f>
        <v/>
      </c>
      <c r="W1895" s="21">
        <f>P1895-V1895</f>
        <v/>
      </c>
      <c r="X1895" s="21">
        <f>Q1895-V1895</f>
        <v/>
      </c>
      <c r="Y1895" s="22">
        <f>IF(W1895&lt;0,0.9,LOOKUP(W1895,{0,1950001,3300001,6950001,9000001,18000001,40000001},{0.84895,0.7979,0.6958,0.66517,0.56307,0.4916,0.44055}))</f>
        <v/>
      </c>
      <c r="Z1895" s="22">
        <f>IF(X1895&lt;0,0.9,LOOKUP(X1895,{0,1950001,3300001,6950001,9000001,18000001,40000001},{0.84895,0.7979,0.6958,0.66517,0.56307,0.4916,0.44055}))</f>
        <v/>
      </c>
      <c r="AA1895" s="22">
        <f>IF(W1895&lt;0,0,CHOOSE(MATCH(W1895,{0,1950001,3300001,6950001,9000001},1),5.105/84.895,10.21/79.79,20.42/69.58,23.483/66.517,33.693/56.307))</f>
        <v/>
      </c>
      <c r="AB1895" s="21">
        <f>IF(C1895&lt;=2000,0,(MIN(C1895,ROUNDDOWN(F1895*0.3,0))-2000)*0.1)</f>
        <v/>
      </c>
      <c r="AC1895" s="21">
        <f>IF(C1895&lt;=2000,0,MIN((C1895-2000)*Y1895,(R1895+S1895)*0.2))</f>
        <v/>
      </c>
      <c r="AD1895" s="21">
        <f>IF(C1895&lt;=2000,0,MIN((C1895-2000)*Z1895,(T1895+U1895)*0.2))</f>
        <v/>
      </c>
      <c r="AE1895" s="21">
        <f>AC1895*AA1895</f>
        <v/>
      </c>
      <c r="AF1895" s="21">
        <f>ROUNDDOWN(R1895,-2)+ROUNDDOWN(S1895,-2)</f>
        <v/>
      </c>
      <c r="AG1895" s="21">
        <f>ROUNDDOWN(MAX(0,R1895-(AB1895+AC1895+AE1895)*0.6),-2)+ROUNDDOWN(MAX(0,S1895-(AB1895+AC1895+AE1895)*0.4),-2)</f>
        <v/>
      </c>
      <c r="AH1895" s="21">
        <f>ROUNDDOWN(MAX(0,T1895-(AB1895+AD1895)*0.6),-2)+ROUNDDOWN(MAX(0,U1895-(AB1895+AD1895)*0.4),-2)</f>
        <v/>
      </c>
      <c r="AI1895" s="21">
        <f>ROUNDDOWN(T1895,-2)+ROUNDDOWN(U1895,-2)</f>
        <v/>
      </c>
      <c r="AJ1895" s="21">
        <f>M1895+AF1895</f>
        <v/>
      </c>
      <c r="AK1895" s="21">
        <f>M1895+AG1895</f>
        <v/>
      </c>
      <c r="AL1895" s="21">
        <f>N1895+AH1895</f>
        <v/>
      </c>
      <c r="AM1895" s="21">
        <f>O1895+AI1895</f>
        <v/>
      </c>
      <c r="AN1895" s="21">
        <f>N1895+AI1895</f>
        <v/>
      </c>
      <c r="AO1895" s="21">
        <f>ROUNDDOWN((R1895+S1895)*0.2/Y1895+2000,0)</f>
        <v/>
      </c>
      <c r="AP1895" s="21">
        <f>ROUNDDOWN((T1895+U1895)*0.2/Z1895+2000,0)</f>
        <v/>
      </c>
      <c r="AQ1895" s="21">
        <f>AL1895-AK1895</f>
        <v/>
      </c>
      <c r="AR1895" s="21">
        <f>AM1895-AK1895</f>
        <v/>
      </c>
      <c r="AS1895" s="21">
        <f>AM1895-AL1895</f>
        <v/>
      </c>
      <c r="AT1895" s="21">
        <f>AK1895+C1895-AJ1895</f>
        <v/>
      </c>
      <c r="AU1895" s="21">
        <f>AL1895+C1895-AM1895</f>
        <v/>
      </c>
      <c r="AV1895" s="21">
        <f>AN1895+C1895-AM1895</f>
        <v/>
      </c>
    </row>
    <row r="1896">
      <c r="A1896" t="inlineStr">
        <is>
          <t>1万円刻み</t>
        </is>
      </c>
      <c r="B1896" s="21">
        <f>'5_1万円刻み'!$A$133</f>
        <v/>
      </c>
      <c r="C1896" s="21">
        <f>AO1896</f>
        <v/>
      </c>
      <c r="D1896" s="21" t="n">
        <v>0</v>
      </c>
      <c r="E1896" s="21">
        <f>ROUND(MIN(B1896/12,650000)*12*0.0915+MIN(B1896/12,1390000)*12*(0.0504+0)+B1896*0.005,0)</f>
        <v/>
      </c>
      <c r="F1896" s="21">
        <f>IF(B1896&lt;741000,0,IF(B1896&lt;2191000,B1896-740000,IF(B1896&lt;2193000,1451000,IF(B1896&lt;2196000,1453000,IF(B1896&lt;2200000,1456000,IF(B1896&lt;3600000,ROUND(ROUNDDOWN(B1896/4,-3)*2.8,0)-80000,IF(B1896&lt;6600000,ROUND(ROUNDDOWN(B1896/4,-3)*3.2,0)-440000,IF(B1896&lt;8500000,ROUNDDOWN(B1896*0.9,0)-1100000,B1896-1950000))))))))</f>
        <v/>
      </c>
      <c r="G1896" s="21">
        <f>IF(F1896&gt;23500000,NA(),IF(F1896&lt;=4890000,1040000,IF(F1896&lt;=6550000,670000,620000)))</f>
        <v/>
      </c>
      <c r="H1896" s="21">
        <f>IF(D1896&lt;=0,0,MAX(0,MIN(2000000,D1896-MIN(100000,ROUNDDOWN(F1896*0.05,0)))))</f>
        <v/>
      </c>
      <c r="I1896" s="21">
        <f>IF(C1896&lt;=2000,0,MIN(C1896,ROUNDDOWN(F1896*0.4,0))-2000)</f>
        <v/>
      </c>
      <c r="J1896" s="21">
        <f>MAX(0,ROUNDDOWN(F1896-E1896-G1896,-3))</f>
        <v/>
      </c>
      <c r="K1896" s="21">
        <f>MAX(0,ROUNDDOWN(F1896-E1896-G1896-H1896-I1896,-3))</f>
        <v/>
      </c>
      <c r="L1896" s="21">
        <f>MAX(0,ROUNDDOWN(F1896-E1896-G1896-H1896,-3))</f>
        <v/>
      </c>
      <c r="M1896" s="21">
        <f>IF(J1896&lt;=0,0,ROUNDDOWN((J1896*LOOKUP(J1896,{0,1950001,3300001,6950001,9000001,18000001,40000001},{0.05,0.1,0.2,0.23,0.33,0.4,0.45})-LOOKUP(J1896,{0,1950001,3300001,6950001,9000001,18000001,40000001},{0,97500,427500,636000,1536000,2796000,4796000}))*1.021,-2))</f>
        <v/>
      </c>
      <c r="N1896" s="21">
        <f>IF(K1896&lt;=0,0,ROUNDDOWN((K1896*LOOKUP(K1896,{0,1950001,3300001,6950001,9000001,18000001,40000001},{0.05,0.1,0.2,0.23,0.33,0.4,0.45})-LOOKUP(K1896,{0,1950001,3300001,6950001,9000001,18000001,40000001},{0,97500,427500,636000,1536000,2796000,4796000}))*1.021,-2))</f>
        <v/>
      </c>
      <c r="O1896" s="21">
        <f>IF(L1896&lt;=0,0,ROUNDDOWN((L1896*LOOKUP(L1896,{0,1950001,3300001,6950001,9000001,18000001,40000001},{0.05,0.1,0.2,0.23,0.33,0.4,0.45})-LOOKUP(L1896,{0,1950001,3300001,6950001,9000001,18000001,40000001},{0,97500,427500,636000,1536000,2796000,4796000}))*1.021,-2))</f>
        <v/>
      </c>
      <c r="P1896" s="21">
        <f>MAX(0,ROUNDDOWN(F1896-E1896-430000,-3))</f>
        <v/>
      </c>
      <c r="Q1896" s="21">
        <f>MAX(0,ROUNDDOWN(F1896-E1896-430000-H1896,-3))</f>
        <v/>
      </c>
      <c r="R1896" s="21">
        <f>IF(F1896&lt;=450000,0,MAX(0,P1896*0.06-MIN(50000,P1896)*0.03))</f>
        <v/>
      </c>
      <c r="S1896" s="21">
        <f>IF(F1896&lt;=450000,0,MAX(0,P1896*0.04-MIN(50000,P1896)*0.02))</f>
        <v/>
      </c>
      <c r="T1896" s="21">
        <f>IF(F1896&lt;=450000,0,MAX(0,Q1896*0.06-MIN(50000,Q1896)*0.03))</f>
        <v/>
      </c>
      <c r="U1896" s="21">
        <f>IF(F1896&lt;=450000,0,MAX(0,Q1896*0.04-MIN(50000,Q1896)*0.02))</f>
        <v/>
      </c>
      <c r="V1896" s="21">
        <f>50000+MAX(0,G1896-480000)</f>
        <v/>
      </c>
      <c r="W1896" s="21">
        <f>P1896-V1896</f>
        <v/>
      </c>
      <c r="X1896" s="21">
        <f>Q1896-V1896</f>
        <v/>
      </c>
      <c r="Y1896" s="22">
        <f>IF(W1896&lt;0,0.9,LOOKUP(W1896,{0,1950001,3300001,6950001,9000001,18000001,40000001},{0.84895,0.7979,0.6958,0.66517,0.56307,0.4916,0.44055}))</f>
        <v/>
      </c>
      <c r="Z1896" s="22">
        <f>IF(X1896&lt;0,0.9,LOOKUP(X1896,{0,1950001,3300001,6950001,9000001,18000001,40000001},{0.84895,0.7979,0.6958,0.66517,0.56307,0.4916,0.44055}))</f>
        <v/>
      </c>
      <c r="AA1896" s="22">
        <f>IF(W1896&lt;0,0,CHOOSE(MATCH(W1896,{0,1950001,3300001,6950001,9000001},1),5.105/84.895,10.21/79.79,20.42/69.58,23.483/66.517,33.693/56.307))</f>
        <v/>
      </c>
      <c r="AB1896" s="21">
        <f>IF(C1896&lt;=2000,0,(MIN(C1896,ROUNDDOWN(F1896*0.3,0))-2000)*0.1)</f>
        <v/>
      </c>
      <c r="AC1896" s="21">
        <f>IF(C1896&lt;=2000,0,MIN((C1896-2000)*Y1896,(R1896+S1896)*0.2))</f>
        <v/>
      </c>
      <c r="AD1896" s="21">
        <f>IF(C1896&lt;=2000,0,MIN((C1896-2000)*Z1896,(T1896+U1896)*0.2))</f>
        <v/>
      </c>
      <c r="AE1896" s="21">
        <f>AC1896*AA1896</f>
        <v/>
      </c>
      <c r="AF1896" s="21">
        <f>ROUNDDOWN(R1896,-2)+ROUNDDOWN(S1896,-2)</f>
        <v/>
      </c>
      <c r="AG1896" s="21">
        <f>ROUNDDOWN(MAX(0,R1896-(AB1896+AC1896+AE1896)*0.6),-2)+ROUNDDOWN(MAX(0,S1896-(AB1896+AC1896+AE1896)*0.4),-2)</f>
        <v/>
      </c>
      <c r="AH1896" s="21">
        <f>ROUNDDOWN(MAX(0,T1896-(AB1896+AD1896)*0.6),-2)+ROUNDDOWN(MAX(0,U1896-(AB1896+AD1896)*0.4),-2)</f>
        <v/>
      </c>
      <c r="AI1896" s="21">
        <f>ROUNDDOWN(T1896,-2)+ROUNDDOWN(U1896,-2)</f>
        <v/>
      </c>
      <c r="AJ1896" s="21">
        <f>M1896+AF1896</f>
        <v/>
      </c>
      <c r="AK1896" s="21">
        <f>M1896+AG1896</f>
        <v/>
      </c>
      <c r="AL1896" s="21">
        <f>N1896+AH1896</f>
        <v/>
      </c>
      <c r="AM1896" s="21">
        <f>O1896+AI1896</f>
        <v/>
      </c>
      <c r="AN1896" s="21">
        <f>N1896+AI1896</f>
        <v/>
      </c>
      <c r="AO1896" s="21">
        <f>ROUNDDOWN((R1896+S1896)*0.2/Y1896+2000,0)</f>
        <v/>
      </c>
      <c r="AP1896" s="21">
        <f>ROUNDDOWN((T1896+U1896)*0.2/Z1896+2000,0)</f>
        <v/>
      </c>
      <c r="AQ1896" s="21">
        <f>AL1896-AK1896</f>
        <v/>
      </c>
      <c r="AR1896" s="21">
        <f>AM1896-AK1896</f>
        <v/>
      </c>
      <c r="AS1896" s="21">
        <f>AM1896-AL1896</f>
        <v/>
      </c>
      <c r="AT1896" s="21">
        <f>AK1896+C1896-AJ1896</f>
        <v/>
      </c>
      <c r="AU1896" s="21">
        <f>AL1896+C1896-AM1896</f>
        <v/>
      </c>
      <c r="AV1896" s="21">
        <f>AN1896+C1896-AM1896</f>
        <v/>
      </c>
    </row>
    <row r="1897">
      <c r="A1897" t="inlineStr">
        <is>
          <t>1万円刻み</t>
        </is>
      </c>
      <c r="B1897" s="21">
        <f>'5_1万円刻み'!$A$134</f>
        <v/>
      </c>
      <c r="C1897" s="21">
        <f>AO1897</f>
        <v/>
      </c>
      <c r="D1897" s="21" t="n">
        <v>0</v>
      </c>
      <c r="E1897" s="21">
        <f>ROUND(MIN(B1897/12,650000)*12*0.0915+MIN(B1897/12,1390000)*12*(0.0504+0)+B1897*0.005,0)</f>
        <v/>
      </c>
      <c r="F1897" s="21">
        <f>IF(B1897&lt;741000,0,IF(B1897&lt;2191000,B1897-740000,IF(B1897&lt;2193000,1451000,IF(B1897&lt;2196000,1453000,IF(B1897&lt;2200000,1456000,IF(B1897&lt;3600000,ROUND(ROUNDDOWN(B1897/4,-3)*2.8,0)-80000,IF(B1897&lt;6600000,ROUND(ROUNDDOWN(B1897/4,-3)*3.2,0)-440000,IF(B1897&lt;8500000,ROUNDDOWN(B1897*0.9,0)-1100000,B1897-1950000))))))))</f>
        <v/>
      </c>
      <c r="G1897" s="21">
        <f>IF(F1897&gt;23500000,NA(),IF(F1897&lt;=4890000,1040000,IF(F1897&lt;=6550000,670000,620000)))</f>
        <v/>
      </c>
      <c r="H1897" s="21">
        <f>IF(D1897&lt;=0,0,MAX(0,MIN(2000000,D1897-MIN(100000,ROUNDDOWN(F1897*0.05,0)))))</f>
        <v/>
      </c>
      <c r="I1897" s="21">
        <f>IF(C1897&lt;=2000,0,MIN(C1897,ROUNDDOWN(F1897*0.4,0))-2000)</f>
        <v/>
      </c>
      <c r="J1897" s="21">
        <f>MAX(0,ROUNDDOWN(F1897-E1897-G1897,-3))</f>
        <v/>
      </c>
      <c r="K1897" s="21">
        <f>MAX(0,ROUNDDOWN(F1897-E1897-G1897-H1897-I1897,-3))</f>
        <v/>
      </c>
      <c r="L1897" s="21">
        <f>MAX(0,ROUNDDOWN(F1897-E1897-G1897-H1897,-3))</f>
        <v/>
      </c>
      <c r="M1897" s="21">
        <f>IF(J1897&lt;=0,0,ROUNDDOWN((J1897*LOOKUP(J1897,{0,1950001,3300001,6950001,9000001,18000001,40000001},{0.05,0.1,0.2,0.23,0.33,0.4,0.45})-LOOKUP(J1897,{0,1950001,3300001,6950001,9000001,18000001,40000001},{0,97500,427500,636000,1536000,2796000,4796000}))*1.021,-2))</f>
        <v/>
      </c>
      <c r="N1897" s="21">
        <f>IF(K1897&lt;=0,0,ROUNDDOWN((K1897*LOOKUP(K1897,{0,1950001,3300001,6950001,9000001,18000001,40000001},{0.05,0.1,0.2,0.23,0.33,0.4,0.45})-LOOKUP(K1897,{0,1950001,3300001,6950001,9000001,18000001,40000001},{0,97500,427500,636000,1536000,2796000,4796000}))*1.021,-2))</f>
        <v/>
      </c>
      <c r="O1897" s="21">
        <f>IF(L1897&lt;=0,0,ROUNDDOWN((L1897*LOOKUP(L1897,{0,1950001,3300001,6950001,9000001,18000001,40000001},{0.05,0.1,0.2,0.23,0.33,0.4,0.45})-LOOKUP(L1897,{0,1950001,3300001,6950001,9000001,18000001,40000001},{0,97500,427500,636000,1536000,2796000,4796000}))*1.021,-2))</f>
        <v/>
      </c>
      <c r="P1897" s="21">
        <f>MAX(0,ROUNDDOWN(F1897-E1897-430000,-3))</f>
        <v/>
      </c>
      <c r="Q1897" s="21">
        <f>MAX(0,ROUNDDOWN(F1897-E1897-430000-H1897,-3))</f>
        <v/>
      </c>
      <c r="R1897" s="21">
        <f>IF(F1897&lt;=450000,0,MAX(0,P1897*0.06-MIN(50000,P1897)*0.03))</f>
        <v/>
      </c>
      <c r="S1897" s="21">
        <f>IF(F1897&lt;=450000,0,MAX(0,P1897*0.04-MIN(50000,P1897)*0.02))</f>
        <v/>
      </c>
      <c r="T1897" s="21">
        <f>IF(F1897&lt;=450000,0,MAX(0,Q1897*0.06-MIN(50000,Q1897)*0.03))</f>
        <v/>
      </c>
      <c r="U1897" s="21">
        <f>IF(F1897&lt;=450000,0,MAX(0,Q1897*0.04-MIN(50000,Q1897)*0.02))</f>
        <v/>
      </c>
      <c r="V1897" s="21">
        <f>50000+MAX(0,G1897-480000)</f>
        <v/>
      </c>
      <c r="W1897" s="21">
        <f>P1897-V1897</f>
        <v/>
      </c>
      <c r="X1897" s="21">
        <f>Q1897-V1897</f>
        <v/>
      </c>
      <c r="Y1897" s="22">
        <f>IF(W1897&lt;0,0.9,LOOKUP(W1897,{0,1950001,3300001,6950001,9000001,18000001,40000001},{0.84895,0.7979,0.6958,0.66517,0.56307,0.4916,0.44055}))</f>
        <v/>
      </c>
      <c r="Z1897" s="22">
        <f>IF(X1897&lt;0,0.9,LOOKUP(X1897,{0,1950001,3300001,6950001,9000001,18000001,40000001},{0.84895,0.7979,0.6958,0.66517,0.56307,0.4916,0.44055}))</f>
        <v/>
      </c>
      <c r="AA1897" s="22">
        <f>IF(W1897&lt;0,0,CHOOSE(MATCH(W1897,{0,1950001,3300001,6950001,9000001},1),5.105/84.895,10.21/79.79,20.42/69.58,23.483/66.517,33.693/56.307))</f>
        <v/>
      </c>
      <c r="AB1897" s="21">
        <f>IF(C1897&lt;=2000,0,(MIN(C1897,ROUNDDOWN(F1897*0.3,0))-2000)*0.1)</f>
        <v/>
      </c>
      <c r="AC1897" s="21">
        <f>IF(C1897&lt;=2000,0,MIN((C1897-2000)*Y1897,(R1897+S1897)*0.2))</f>
        <v/>
      </c>
      <c r="AD1897" s="21">
        <f>IF(C1897&lt;=2000,0,MIN((C1897-2000)*Z1897,(T1897+U1897)*0.2))</f>
        <v/>
      </c>
      <c r="AE1897" s="21">
        <f>AC1897*AA1897</f>
        <v/>
      </c>
      <c r="AF1897" s="21">
        <f>ROUNDDOWN(R1897,-2)+ROUNDDOWN(S1897,-2)</f>
        <v/>
      </c>
      <c r="AG1897" s="21">
        <f>ROUNDDOWN(MAX(0,R1897-(AB1897+AC1897+AE1897)*0.6),-2)+ROUNDDOWN(MAX(0,S1897-(AB1897+AC1897+AE1897)*0.4),-2)</f>
        <v/>
      </c>
      <c r="AH1897" s="21">
        <f>ROUNDDOWN(MAX(0,T1897-(AB1897+AD1897)*0.6),-2)+ROUNDDOWN(MAX(0,U1897-(AB1897+AD1897)*0.4),-2)</f>
        <v/>
      </c>
      <c r="AI1897" s="21">
        <f>ROUNDDOWN(T1897,-2)+ROUNDDOWN(U1897,-2)</f>
        <v/>
      </c>
      <c r="AJ1897" s="21">
        <f>M1897+AF1897</f>
        <v/>
      </c>
      <c r="AK1897" s="21">
        <f>M1897+AG1897</f>
        <v/>
      </c>
      <c r="AL1897" s="21">
        <f>N1897+AH1897</f>
        <v/>
      </c>
      <c r="AM1897" s="21">
        <f>O1897+AI1897</f>
        <v/>
      </c>
      <c r="AN1897" s="21">
        <f>N1897+AI1897</f>
        <v/>
      </c>
      <c r="AO1897" s="21">
        <f>ROUNDDOWN((R1897+S1897)*0.2/Y1897+2000,0)</f>
        <v/>
      </c>
      <c r="AP1897" s="21">
        <f>ROUNDDOWN((T1897+U1897)*0.2/Z1897+2000,0)</f>
        <v/>
      </c>
      <c r="AQ1897" s="21">
        <f>AL1897-AK1897</f>
        <v/>
      </c>
      <c r="AR1897" s="21">
        <f>AM1897-AK1897</f>
        <v/>
      </c>
      <c r="AS1897" s="21">
        <f>AM1897-AL1897</f>
        <v/>
      </c>
      <c r="AT1897" s="21">
        <f>AK1897+C1897-AJ1897</f>
        <v/>
      </c>
      <c r="AU1897" s="21">
        <f>AL1897+C1897-AM1897</f>
        <v/>
      </c>
      <c r="AV1897" s="21">
        <f>AN1897+C1897-AM1897</f>
        <v/>
      </c>
    </row>
    <row r="1898">
      <c r="A1898" t="inlineStr">
        <is>
          <t>1万円刻み</t>
        </is>
      </c>
      <c r="B1898" s="21">
        <f>'5_1万円刻み'!$A$135</f>
        <v/>
      </c>
      <c r="C1898" s="21">
        <f>AO1898</f>
        <v/>
      </c>
      <c r="D1898" s="21" t="n">
        <v>0</v>
      </c>
      <c r="E1898" s="21">
        <f>ROUND(MIN(B1898/12,650000)*12*0.0915+MIN(B1898/12,1390000)*12*(0.0504+0)+B1898*0.005,0)</f>
        <v/>
      </c>
      <c r="F1898" s="21">
        <f>IF(B1898&lt;741000,0,IF(B1898&lt;2191000,B1898-740000,IF(B1898&lt;2193000,1451000,IF(B1898&lt;2196000,1453000,IF(B1898&lt;2200000,1456000,IF(B1898&lt;3600000,ROUND(ROUNDDOWN(B1898/4,-3)*2.8,0)-80000,IF(B1898&lt;6600000,ROUND(ROUNDDOWN(B1898/4,-3)*3.2,0)-440000,IF(B1898&lt;8500000,ROUNDDOWN(B1898*0.9,0)-1100000,B1898-1950000))))))))</f>
        <v/>
      </c>
      <c r="G1898" s="21">
        <f>IF(F1898&gt;23500000,NA(),IF(F1898&lt;=4890000,1040000,IF(F1898&lt;=6550000,670000,620000)))</f>
        <v/>
      </c>
      <c r="H1898" s="21">
        <f>IF(D1898&lt;=0,0,MAX(0,MIN(2000000,D1898-MIN(100000,ROUNDDOWN(F1898*0.05,0)))))</f>
        <v/>
      </c>
      <c r="I1898" s="21">
        <f>IF(C1898&lt;=2000,0,MIN(C1898,ROUNDDOWN(F1898*0.4,0))-2000)</f>
        <v/>
      </c>
      <c r="J1898" s="21">
        <f>MAX(0,ROUNDDOWN(F1898-E1898-G1898,-3))</f>
        <v/>
      </c>
      <c r="K1898" s="21">
        <f>MAX(0,ROUNDDOWN(F1898-E1898-G1898-H1898-I1898,-3))</f>
        <v/>
      </c>
      <c r="L1898" s="21">
        <f>MAX(0,ROUNDDOWN(F1898-E1898-G1898-H1898,-3))</f>
        <v/>
      </c>
      <c r="M1898" s="21">
        <f>IF(J1898&lt;=0,0,ROUNDDOWN((J1898*LOOKUP(J1898,{0,1950001,3300001,6950001,9000001,18000001,40000001},{0.05,0.1,0.2,0.23,0.33,0.4,0.45})-LOOKUP(J1898,{0,1950001,3300001,6950001,9000001,18000001,40000001},{0,97500,427500,636000,1536000,2796000,4796000}))*1.021,-2))</f>
        <v/>
      </c>
      <c r="N1898" s="21">
        <f>IF(K1898&lt;=0,0,ROUNDDOWN((K1898*LOOKUP(K1898,{0,1950001,3300001,6950001,9000001,18000001,40000001},{0.05,0.1,0.2,0.23,0.33,0.4,0.45})-LOOKUP(K1898,{0,1950001,3300001,6950001,9000001,18000001,40000001},{0,97500,427500,636000,1536000,2796000,4796000}))*1.021,-2))</f>
        <v/>
      </c>
      <c r="O1898" s="21">
        <f>IF(L1898&lt;=0,0,ROUNDDOWN((L1898*LOOKUP(L1898,{0,1950001,3300001,6950001,9000001,18000001,40000001},{0.05,0.1,0.2,0.23,0.33,0.4,0.45})-LOOKUP(L1898,{0,1950001,3300001,6950001,9000001,18000001,40000001},{0,97500,427500,636000,1536000,2796000,4796000}))*1.021,-2))</f>
        <v/>
      </c>
      <c r="P1898" s="21">
        <f>MAX(0,ROUNDDOWN(F1898-E1898-430000,-3))</f>
        <v/>
      </c>
      <c r="Q1898" s="21">
        <f>MAX(0,ROUNDDOWN(F1898-E1898-430000-H1898,-3))</f>
        <v/>
      </c>
      <c r="R1898" s="21">
        <f>IF(F1898&lt;=450000,0,MAX(0,P1898*0.06-MIN(50000,P1898)*0.03))</f>
        <v/>
      </c>
      <c r="S1898" s="21">
        <f>IF(F1898&lt;=450000,0,MAX(0,P1898*0.04-MIN(50000,P1898)*0.02))</f>
        <v/>
      </c>
      <c r="T1898" s="21">
        <f>IF(F1898&lt;=450000,0,MAX(0,Q1898*0.06-MIN(50000,Q1898)*0.03))</f>
        <v/>
      </c>
      <c r="U1898" s="21">
        <f>IF(F1898&lt;=450000,0,MAX(0,Q1898*0.04-MIN(50000,Q1898)*0.02))</f>
        <v/>
      </c>
      <c r="V1898" s="21">
        <f>50000+MAX(0,G1898-480000)</f>
        <v/>
      </c>
      <c r="W1898" s="21">
        <f>P1898-V1898</f>
        <v/>
      </c>
      <c r="X1898" s="21">
        <f>Q1898-V1898</f>
        <v/>
      </c>
      <c r="Y1898" s="22">
        <f>IF(W1898&lt;0,0.9,LOOKUP(W1898,{0,1950001,3300001,6950001,9000001,18000001,40000001},{0.84895,0.7979,0.6958,0.66517,0.56307,0.4916,0.44055}))</f>
        <v/>
      </c>
      <c r="Z1898" s="22">
        <f>IF(X1898&lt;0,0.9,LOOKUP(X1898,{0,1950001,3300001,6950001,9000001,18000001,40000001},{0.84895,0.7979,0.6958,0.66517,0.56307,0.4916,0.44055}))</f>
        <v/>
      </c>
      <c r="AA1898" s="22">
        <f>IF(W1898&lt;0,0,CHOOSE(MATCH(W1898,{0,1950001,3300001,6950001,9000001},1),5.105/84.895,10.21/79.79,20.42/69.58,23.483/66.517,33.693/56.307))</f>
        <v/>
      </c>
      <c r="AB1898" s="21">
        <f>IF(C1898&lt;=2000,0,(MIN(C1898,ROUNDDOWN(F1898*0.3,0))-2000)*0.1)</f>
        <v/>
      </c>
      <c r="AC1898" s="21">
        <f>IF(C1898&lt;=2000,0,MIN((C1898-2000)*Y1898,(R1898+S1898)*0.2))</f>
        <v/>
      </c>
      <c r="AD1898" s="21">
        <f>IF(C1898&lt;=2000,0,MIN((C1898-2000)*Z1898,(T1898+U1898)*0.2))</f>
        <v/>
      </c>
      <c r="AE1898" s="21">
        <f>AC1898*AA1898</f>
        <v/>
      </c>
      <c r="AF1898" s="21">
        <f>ROUNDDOWN(R1898,-2)+ROUNDDOWN(S1898,-2)</f>
        <v/>
      </c>
      <c r="AG1898" s="21">
        <f>ROUNDDOWN(MAX(0,R1898-(AB1898+AC1898+AE1898)*0.6),-2)+ROUNDDOWN(MAX(0,S1898-(AB1898+AC1898+AE1898)*0.4),-2)</f>
        <v/>
      </c>
      <c r="AH1898" s="21">
        <f>ROUNDDOWN(MAX(0,T1898-(AB1898+AD1898)*0.6),-2)+ROUNDDOWN(MAX(0,U1898-(AB1898+AD1898)*0.4),-2)</f>
        <v/>
      </c>
      <c r="AI1898" s="21">
        <f>ROUNDDOWN(T1898,-2)+ROUNDDOWN(U1898,-2)</f>
        <v/>
      </c>
      <c r="AJ1898" s="21">
        <f>M1898+AF1898</f>
        <v/>
      </c>
      <c r="AK1898" s="21">
        <f>M1898+AG1898</f>
        <v/>
      </c>
      <c r="AL1898" s="21">
        <f>N1898+AH1898</f>
        <v/>
      </c>
      <c r="AM1898" s="21">
        <f>O1898+AI1898</f>
        <v/>
      </c>
      <c r="AN1898" s="21">
        <f>N1898+AI1898</f>
        <v/>
      </c>
      <c r="AO1898" s="21">
        <f>ROUNDDOWN((R1898+S1898)*0.2/Y1898+2000,0)</f>
        <v/>
      </c>
      <c r="AP1898" s="21">
        <f>ROUNDDOWN((T1898+U1898)*0.2/Z1898+2000,0)</f>
        <v/>
      </c>
      <c r="AQ1898" s="21">
        <f>AL1898-AK1898</f>
        <v/>
      </c>
      <c r="AR1898" s="21">
        <f>AM1898-AK1898</f>
        <v/>
      </c>
      <c r="AS1898" s="21">
        <f>AM1898-AL1898</f>
        <v/>
      </c>
      <c r="AT1898" s="21">
        <f>AK1898+C1898-AJ1898</f>
        <v/>
      </c>
      <c r="AU1898" s="21">
        <f>AL1898+C1898-AM1898</f>
        <v/>
      </c>
      <c r="AV1898" s="21">
        <f>AN1898+C1898-AM1898</f>
        <v/>
      </c>
    </row>
    <row r="1899">
      <c r="A1899" t="inlineStr">
        <is>
          <t>1万円刻み</t>
        </is>
      </c>
      <c r="B1899" s="21">
        <f>'5_1万円刻み'!$A$136</f>
        <v/>
      </c>
      <c r="C1899" s="21">
        <f>AO1899</f>
        <v/>
      </c>
      <c r="D1899" s="21" t="n">
        <v>0</v>
      </c>
      <c r="E1899" s="21">
        <f>ROUND(MIN(B1899/12,650000)*12*0.0915+MIN(B1899/12,1390000)*12*(0.0504+0)+B1899*0.005,0)</f>
        <v/>
      </c>
      <c r="F1899" s="21">
        <f>IF(B1899&lt;741000,0,IF(B1899&lt;2191000,B1899-740000,IF(B1899&lt;2193000,1451000,IF(B1899&lt;2196000,1453000,IF(B1899&lt;2200000,1456000,IF(B1899&lt;3600000,ROUND(ROUNDDOWN(B1899/4,-3)*2.8,0)-80000,IF(B1899&lt;6600000,ROUND(ROUNDDOWN(B1899/4,-3)*3.2,0)-440000,IF(B1899&lt;8500000,ROUNDDOWN(B1899*0.9,0)-1100000,B1899-1950000))))))))</f>
        <v/>
      </c>
      <c r="G1899" s="21">
        <f>IF(F1899&gt;23500000,NA(),IF(F1899&lt;=4890000,1040000,IF(F1899&lt;=6550000,670000,620000)))</f>
        <v/>
      </c>
      <c r="H1899" s="21">
        <f>IF(D1899&lt;=0,0,MAX(0,MIN(2000000,D1899-MIN(100000,ROUNDDOWN(F1899*0.05,0)))))</f>
        <v/>
      </c>
      <c r="I1899" s="21">
        <f>IF(C1899&lt;=2000,0,MIN(C1899,ROUNDDOWN(F1899*0.4,0))-2000)</f>
        <v/>
      </c>
      <c r="J1899" s="21">
        <f>MAX(0,ROUNDDOWN(F1899-E1899-G1899,-3))</f>
        <v/>
      </c>
      <c r="K1899" s="21">
        <f>MAX(0,ROUNDDOWN(F1899-E1899-G1899-H1899-I1899,-3))</f>
        <v/>
      </c>
      <c r="L1899" s="21">
        <f>MAX(0,ROUNDDOWN(F1899-E1899-G1899-H1899,-3))</f>
        <v/>
      </c>
      <c r="M1899" s="21">
        <f>IF(J1899&lt;=0,0,ROUNDDOWN((J1899*LOOKUP(J1899,{0,1950001,3300001,6950001,9000001,18000001,40000001},{0.05,0.1,0.2,0.23,0.33,0.4,0.45})-LOOKUP(J1899,{0,1950001,3300001,6950001,9000001,18000001,40000001},{0,97500,427500,636000,1536000,2796000,4796000}))*1.021,-2))</f>
        <v/>
      </c>
      <c r="N1899" s="21">
        <f>IF(K1899&lt;=0,0,ROUNDDOWN((K1899*LOOKUP(K1899,{0,1950001,3300001,6950001,9000001,18000001,40000001},{0.05,0.1,0.2,0.23,0.33,0.4,0.45})-LOOKUP(K1899,{0,1950001,3300001,6950001,9000001,18000001,40000001},{0,97500,427500,636000,1536000,2796000,4796000}))*1.021,-2))</f>
        <v/>
      </c>
      <c r="O1899" s="21">
        <f>IF(L1899&lt;=0,0,ROUNDDOWN((L1899*LOOKUP(L1899,{0,1950001,3300001,6950001,9000001,18000001,40000001},{0.05,0.1,0.2,0.23,0.33,0.4,0.45})-LOOKUP(L1899,{0,1950001,3300001,6950001,9000001,18000001,40000001},{0,97500,427500,636000,1536000,2796000,4796000}))*1.021,-2))</f>
        <v/>
      </c>
      <c r="P1899" s="21">
        <f>MAX(0,ROUNDDOWN(F1899-E1899-430000,-3))</f>
        <v/>
      </c>
      <c r="Q1899" s="21">
        <f>MAX(0,ROUNDDOWN(F1899-E1899-430000-H1899,-3))</f>
        <v/>
      </c>
      <c r="R1899" s="21">
        <f>IF(F1899&lt;=450000,0,MAX(0,P1899*0.06-MIN(50000,P1899)*0.03))</f>
        <v/>
      </c>
      <c r="S1899" s="21">
        <f>IF(F1899&lt;=450000,0,MAX(0,P1899*0.04-MIN(50000,P1899)*0.02))</f>
        <v/>
      </c>
      <c r="T1899" s="21">
        <f>IF(F1899&lt;=450000,0,MAX(0,Q1899*0.06-MIN(50000,Q1899)*0.03))</f>
        <v/>
      </c>
      <c r="U1899" s="21">
        <f>IF(F1899&lt;=450000,0,MAX(0,Q1899*0.04-MIN(50000,Q1899)*0.02))</f>
        <v/>
      </c>
      <c r="V1899" s="21">
        <f>50000+MAX(0,G1899-480000)</f>
        <v/>
      </c>
      <c r="W1899" s="21">
        <f>P1899-V1899</f>
        <v/>
      </c>
      <c r="X1899" s="21">
        <f>Q1899-V1899</f>
        <v/>
      </c>
      <c r="Y1899" s="22">
        <f>IF(W1899&lt;0,0.9,LOOKUP(W1899,{0,1950001,3300001,6950001,9000001,18000001,40000001},{0.84895,0.7979,0.6958,0.66517,0.56307,0.4916,0.44055}))</f>
        <v/>
      </c>
      <c r="Z1899" s="22">
        <f>IF(X1899&lt;0,0.9,LOOKUP(X1899,{0,1950001,3300001,6950001,9000001,18000001,40000001},{0.84895,0.7979,0.6958,0.66517,0.56307,0.4916,0.44055}))</f>
        <v/>
      </c>
      <c r="AA1899" s="22">
        <f>IF(W1899&lt;0,0,CHOOSE(MATCH(W1899,{0,1950001,3300001,6950001,9000001},1),5.105/84.895,10.21/79.79,20.42/69.58,23.483/66.517,33.693/56.307))</f>
        <v/>
      </c>
      <c r="AB1899" s="21">
        <f>IF(C1899&lt;=2000,0,(MIN(C1899,ROUNDDOWN(F1899*0.3,0))-2000)*0.1)</f>
        <v/>
      </c>
      <c r="AC1899" s="21">
        <f>IF(C1899&lt;=2000,0,MIN((C1899-2000)*Y1899,(R1899+S1899)*0.2))</f>
        <v/>
      </c>
      <c r="AD1899" s="21">
        <f>IF(C1899&lt;=2000,0,MIN((C1899-2000)*Z1899,(T1899+U1899)*0.2))</f>
        <v/>
      </c>
      <c r="AE1899" s="21">
        <f>AC1899*AA1899</f>
        <v/>
      </c>
      <c r="AF1899" s="21">
        <f>ROUNDDOWN(R1899,-2)+ROUNDDOWN(S1899,-2)</f>
        <v/>
      </c>
      <c r="AG1899" s="21">
        <f>ROUNDDOWN(MAX(0,R1899-(AB1899+AC1899+AE1899)*0.6),-2)+ROUNDDOWN(MAX(0,S1899-(AB1899+AC1899+AE1899)*0.4),-2)</f>
        <v/>
      </c>
      <c r="AH1899" s="21">
        <f>ROUNDDOWN(MAX(0,T1899-(AB1899+AD1899)*0.6),-2)+ROUNDDOWN(MAX(0,U1899-(AB1899+AD1899)*0.4),-2)</f>
        <v/>
      </c>
      <c r="AI1899" s="21">
        <f>ROUNDDOWN(T1899,-2)+ROUNDDOWN(U1899,-2)</f>
        <v/>
      </c>
      <c r="AJ1899" s="21">
        <f>M1899+AF1899</f>
        <v/>
      </c>
      <c r="AK1899" s="21">
        <f>M1899+AG1899</f>
        <v/>
      </c>
      <c r="AL1899" s="21">
        <f>N1899+AH1899</f>
        <v/>
      </c>
      <c r="AM1899" s="21">
        <f>O1899+AI1899</f>
        <v/>
      </c>
      <c r="AN1899" s="21">
        <f>N1899+AI1899</f>
        <v/>
      </c>
      <c r="AO1899" s="21">
        <f>ROUNDDOWN((R1899+S1899)*0.2/Y1899+2000,0)</f>
        <v/>
      </c>
      <c r="AP1899" s="21">
        <f>ROUNDDOWN((T1899+U1899)*0.2/Z1899+2000,0)</f>
        <v/>
      </c>
      <c r="AQ1899" s="21">
        <f>AL1899-AK1899</f>
        <v/>
      </c>
      <c r="AR1899" s="21">
        <f>AM1899-AK1899</f>
        <v/>
      </c>
      <c r="AS1899" s="21">
        <f>AM1899-AL1899</f>
        <v/>
      </c>
      <c r="AT1899" s="21">
        <f>AK1899+C1899-AJ1899</f>
        <v/>
      </c>
      <c r="AU1899" s="21">
        <f>AL1899+C1899-AM1899</f>
        <v/>
      </c>
      <c r="AV1899" s="21">
        <f>AN1899+C1899-AM1899</f>
        <v/>
      </c>
    </row>
    <row r="1900">
      <c r="A1900" t="inlineStr">
        <is>
          <t>1万円刻み</t>
        </is>
      </c>
      <c r="B1900" s="21">
        <f>'5_1万円刻み'!$A$137</f>
        <v/>
      </c>
      <c r="C1900" s="21">
        <f>AO1900</f>
        <v/>
      </c>
      <c r="D1900" s="21" t="n">
        <v>0</v>
      </c>
      <c r="E1900" s="21">
        <f>ROUND(MIN(B1900/12,650000)*12*0.0915+MIN(B1900/12,1390000)*12*(0.0504+0)+B1900*0.005,0)</f>
        <v/>
      </c>
      <c r="F1900" s="21">
        <f>IF(B1900&lt;741000,0,IF(B1900&lt;2191000,B1900-740000,IF(B1900&lt;2193000,1451000,IF(B1900&lt;2196000,1453000,IF(B1900&lt;2200000,1456000,IF(B1900&lt;3600000,ROUND(ROUNDDOWN(B1900/4,-3)*2.8,0)-80000,IF(B1900&lt;6600000,ROUND(ROUNDDOWN(B1900/4,-3)*3.2,0)-440000,IF(B1900&lt;8500000,ROUNDDOWN(B1900*0.9,0)-1100000,B1900-1950000))))))))</f>
        <v/>
      </c>
      <c r="G1900" s="21">
        <f>IF(F1900&gt;23500000,NA(),IF(F1900&lt;=4890000,1040000,IF(F1900&lt;=6550000,670000,620000)))</f>
        <v/>
      </c>
      <c r="H1900" s="21">
        <f>IF(D1900&lt;=0,0,MAX(0,MIN(2000000,D1900-MIN(100000,ROUNDDOWN(F1900*0.05,0)))))</f>
        <v/>
      </c>
      <c r="I1900" s="21">
        <f>IF(C1900&lt;=2000,0,MIN(C1900,ROUNDDOWN(F1900*0.4,0))-2000)</f>
        <v/>
      </c>
      <c r="J1900" s="21">
        <f>MAX(0,ROUNDDOWN(F1900-E1900-G1900,-3))</f>
        <v/>
      </c>
      <c r="K1900" s="21">
        <f>MAX(0,ROUNDDOWN(F1900-E1900-G1900-H1900-I1900,-3))</f>
        <v/>
      </c>
      <c r="L1900" s="21">
        <f>MAX(0,ROUNDDOWN(F1900-E1900-G1900-H1900,-3))</f>
        <v/>
      </c>
      <c r="M1900" s="21">
        <f>IF(J1900&lt;=0,0,ROUNDDOWN((J1900*LOOKUP(J1900,{0,1950001,3300001,6950001,9000001,18000001,40000001},{0.05,0.1,0.2,0.23,0.33,0.4,0.45})-LOOKUP(J1900,{0,1950001,3300001,6950001,9000001,18000001,40000001},{0,97500,427500,636000,1536000,2796000,4796000}))*1.021,-2))</f>
        <v/>
      </c>
      <c r="N1900" s="21">
        <f>IF(K1900&lt;=0,0,ROUNDDOWN((K1900*LOOKUP(K1900,{0,1950001,3300001,6950001,9000001,18000001,40000001},{0.05,0.1,0.2,0.23,0.33,0.4,0.45})-LOOKUP(K1900,{0,1950001,3300001,6950001,9000001,18000001,40000001},{0,97500,427500,636000,1536000,2796000,4796000}))*1.021,-2))</f>
        <v/>
      </c>
      <c r="O1900" s="21">
        <f>IF(L1900&lt;=0,0,ROUNDDOWN((L1900*LOOKUP(L1900,{0,1950001,3300001,6950001,9000001,18000001,40000001},{0.05,0.1,0.2,0.23,0.33,0.4,0.45})-LOOKUP(L1900,{0,1950001,3300001,6950001,9000001,18000001,40000001},{0,97500,427500,636000,1536000,2796000,4796000}))*1.021,-2))</f>
        <v/>
      </c>
      <c r="P1900" s="21">
        <f>MAX(0,ROUNDDOWN(F1900-E1900-430000,-3))</f>
        <v/>
      </c>
      <c r="Q1900" s="21">
        <f>MAX(0,ROUNDDOWN(F1900-E1900-430000-H1900,-3))</f>
        <v/>
      </c>
      <c r="R1900" s="21">
        <f>IF(F1900&lt;=450000,0,MAX(0,P1900*0.06-MIN(50000,P1900)*0.03))</f>
        <v/>
      </c>
      <c r="S1900" s="21">
        <f>IF(F1900&lt;=450000,0,MAX(0,P1900*0.04-MIN(50000,P1900)*0.02))</f>
        <v/>
      </c>
      <c r="T1900" s="21">
        <f>IF(F1900&lt;=450000,0,MAX(0,Q1900*0.06-MIN(50000,Q1900)*0.03))</f>
        <v/>
      </c>
      <c r="U1900" s="21">
        <f>IF(F1900&lt;=450000,0,MAX(0,Q1900*0.04-MIN(50000,Q1900)*0.02))</f>
        <v/>
      </c>
      <c r="V1900" s="21">
        <f>50000+MAX(0,G1900-480000)</f>
        <v/>
      </c>
      <c r="W1900" s="21">
        <f>P1900-V1900</f>
        <v/>
      </c>
      <c r="X1900" s="21">
        <f>Q1900-V1900</f>
        <v/>
      </c>
      <c r="Y1900" s="22">
        <f>IF(W1900&lt;0,0.9,LOOKUP(W1900,{0,1950001,3300001,6950001,9000001,18000001,40000001},{0.84895,0.7979,0.6958,0.66517,0.56307,0.4916,0.44055}))</f>
        <v/>
      </c>
      <c r="Z1900" s="22">
        <f>IF(X1900&lt;0,0.9,LOOKUP(X1900,{0,1950001,3300001,6950001,9000001,18000001,40000001},{0.84895,0.7979,0.6958,0.66517,0.56307,0.4916,0.44055}))</f>
        <v/>
      </c>
      <c r="AA1900" s="22">
        <f>IF(W1900&lt;0,0,CHOOSE(MATCH(W1900,{0,1950001,3300001,6950001,9000001},1),5.105/84.895,10.21/79.79,20.42/69.58,23.483/66.517,33.693/56.307))</f>
        <v/>
      </c>
      <c r="AB1900" s="21">
        <f>IF(C1900&lt;=2000,0,(MIN(C1900,ROUNDDOWN(F1900*0.3,0))-2000)*0.1)</f>
        <v/>
      </c>
      <c r="AC1900" s="21">
        <f>IF(C1900&lt;=2000,0,MIN((C1900-2000)*Y1900,(R1900+S1900)*0.2))</f>
        <v/>
      </c>
      <c r="AD1900" s="21">
        <f>IF(C1900&lt;=2000,0,MIN((C1900-2000)*Z1900,(T1900+U1900)*0.2))</f>
        <v/>
      </c>
      <c r="AE1900" s="21">
        <f>AC1900*AA1900</f>
        <v/>
      </c>
      <c r="AF1900" s="21">
        <f>ROUNDDOWN(R1900,-2)+ROUNDDOWN(S1900,-2)</f>
        <v/>
      </c>
      <c r="AG1900" s="21">
        <f>ROUNDDOWN(MAX(0,R1900-(AB1900+AC1900+AE1900)*0.6),-2)+ROUNDDOWN(MAX(0,S1900-(AB1900+AC1900+AE1900)*0.4),-2)</f>
        <v/>
      </c>
      <c r="AH1900" s="21">
        <f>ROUNDDOWN(MAX(0,T1900-(AB1900+AD1900)*0.6),-2)+ROUNDDOWN(MAX(0,U1900-(AB1900+AD1900)*0.4),-2)</f>
        <v/>
      </c>
      <c r="AI1900" s="21">
        <f>ROUNDDOWN(T1900,-2)+ROUNDDOWN(U1900,-2)</f>
        <v/>
      </c>
      <c r="AJ1900" s="21">
        <f>M1900+AF1900</f>
        <v/>
      </c>
      <c r="AK1900" s="21">
        <f>M1900+AG1900</f>
        <v/>
      </c>
      <c r="AL1900" s="21">
        <f>N1900+AH1900</f>
        <v/>
      </c>
      <c r="AM1900" s="21">
        <f>O1900+AI1900</f>
        <v/>
      </c>
      <c r="AN1900" s="21">
        <f>N1900+AI1900</f>
        <v/>
      </c>
      <c r="AO1900" s="21">
        <f>ROUNDDOWN((R1900+S1900)*0.2/Y1900+2000,0)</f>
        <v/>
      </c>
      <c r="AP1900" s="21">
        <f>ROUNDDOWN((T1900+U1900)*0.2/Z1900+2000,0)</f>
        <v/>
      </c>
      <c r="AQ1900" s="21">
        <f>AL1900-AK1900</f>
        <v/>
      </c>
      <c r="AR1900" s="21">
        <f>AM1900-AK1900</f>
        <v/>
      </c>
      <c r="AS1900" s="21">
        <f>AM1900-AL1900</f>
        <v/>
      </c>
      <c r="AT1900" s="21">
        <f>AK1900+C1900-AJ1900</f>
        <v/>
      </c>
      <c r="AU1900" s="21">
        <f>AL1900+C1900-AM1900</f>
        <v/>
      </c>
      <c r="AV1900" s="21">
        <f>AN1900+C1900-AM1900</f>
        <v/>
      </c>
    </row>
    <row r="1901">
      <c r="A1901" t="inlineStr">
        <is>
          <t>1万円刻み</t>
        </is>
      </c>
      <c r="B1901" s="21">
        <f>'5_1万円刻み'!$A$138</f>
        <v/>
      </c>
      <c r="C1901" s="21">
        <f>AO1901</f>
        <v/>
      </c>
      <c r="D1901" s="21" t="n">
        <v>0</v>
      </c>
      <c r="E1901" s="21">
        <f>ROUND(MIN(B1901/12,650000)*12*0.0915+MIN(B1901/12,1390000)*12*(0.0504+0)+B1901*0.005,0)</f>
        <v/>
      </c>
      <c r="F1901" s="21">
        <f>IF(B1901&lt;741000,0,IF(B1901&lt;2191000,B1901-740000,IF(B1901&lt;2193000,1451000,IF(B1901&lt;2196000,1453000,IF(B1901&lt;2200000,1456000,IF(B1901&lt;3600000,ROUND(ROUNDDOWN(B1901/4,-3)*2.8,0)-80000,IF(B1901&lt;6600000,ROUND(ROUNDDOWN(B1901/4,-3)*3.2,0)-440000,IF(B1901&lt;8500000,ROUNDDOWN(B1901*0.9,0)-1100000,B1901-1950000))))))))</f>
        <v/>
      </c>
      <c r="G1901" s="21">
        <f>IF(F1901&gt;23500000,NA(),IF(F1901&lt;=4890000,1040000,IF(F1901&lt;=6550000,670000,620000)))</f>
        <v/>
      </c>
      <c r="H1901" s="21">
        <f>IF(D1901&lt;=0,0,MAX(0,MIN(2000000,D1901-MIN(100000,ROUNDDOWN(F1901*0.05,0)))))</f>
        <v/>
      </c>
      <c r="I1901" s="21">
        <f>IF(C1901&lt;=2000,0,MIN(C1901,ROUNDDOWN(F1901*0.4,0))-2000)</f>
        <v/>
      </c>
      <c r="J1901" s="21">
        <f>MAX(0,ROUNDDOWN(F1901-E1901-G1901,-3))</f>
        <v/>
      </c>
      <c r="K1901" s="21">
        <f>MAX(0,ROUNDDOWN(F1901-E1901-G1901-H1901-I1901,-3))</f>
        <v/>
      </c>
      <c r="L1901" s="21">
        <f>MAX(0,ROUNDDOWN(F1901-E1901-G1901-H1901,-3))</f>
        <v/>
      </c>
      <c r="M1901" s="21">
        <f>IF(J1901&lt;=0,0,ROUNDDOWN((J1901*LOOKUP(J1901,{0,1950001,3300001,6950001,9000001,18000001,40000001},{0.05,0.1,0.2,0.23,0.33,0.4,0.45})-LOOKUP(J1901,{0,1950001,3300001,6950001,9000001,18000001,40000001},{0,97500,427500,636000,1536000,2796000,4796000}))*1.021,-2))</f>
        <v/>
      </c>
      <c r="N1901" s="21">
        <f>IF(K1901&lt;=0,0,ROUNDDOWN((K1901*LOOKUP(K1901,{0,1950001,3300001,6950001,9000001,18000001,40000001},{0.05,0.1,0.2,0.23,0.33,0.4,0.45})-LOOKUP(K1901,{0,1950001,3300001,6950001,9000001,18000001,40000001},{0,97500,427500,636000,1536000,2796000,4796000}))*1.021,-2))</f>
        <v/>
      </c>
      <c r="O1901" s="21">
        <f>IF(L1901&lt;=0,0,ROUNDDOWN((L1901*LOOKUP(L1901,{0,1950001,3300001,6950001,9000001,18000001,40000001},{0.05,0.1,0.2,0.23,0.33,0.4,0.45})-LOOKUP(L1901,{0,1950001,3300001,6950001,9000001,18000001,40000001},{0,97500,427500,636000,1536000,2796000,4796000}))*1.021,-2))</f>
        <v/>
      </c>
      <c r="P1901" s="21">
        <f>MAX(0,ROUNDDOWN(F1901-E1901-430000,-3))</f>
        <v/>
      </c>
      <c r="Q1901" s="21">
        <f>MAX(0,ROUNDDOWN(F1901-E1901-430000-H1901,-3))</f>
        <v/>
      </c>
      <c r="R1901" s="21">
        <f>IF(F1901&lt;=450000,0,MAX(0,P1901*0.06-MIN(50000,P1901)*0.03))</f>
        <v/>
      </c>
      <c r="S1901" s="21">
        <f>IF(F1901&lt;=450000,0,MAX(0,P1901*0.04-MIN(50000,P1901)*0.02))</f>
        <v/>
      </c>
      <c r="T1901" s="21">
        <f>IF(F1901&lt;=450000,0,MAX(0,Q1901*0.06-MIN(50000,Q1901)*0.03))</f>
        <v/>
      </c>
      <c r="U1901" s="21">
        <f>IF(F1901&lt;=450000,0,MAX(0,Q1901*0.04-MIN(50000,Q1901)*0.02))</f>
        <v/>
      </c>
      <c r="V1901" s="21">
        <f>50000+MAX(0,G1901-480000)</f>
        <v/>
      </c>
      <c r="W1901" s="21">
        <f>P1901-V1901</f>
        <v/>
      </c>
      <c r="X1901" s="21">
        <f>Q1901-V1901</f>
        <v/>
      </c>
      <c r="Y1901" s="22">
        <f>IF(W1901&lt;0,0.9,LOOKUP(W1901,{0,1950001,3300001,6950001,9000001,18000001,40000001},{0.84895,0.7979,0.6958,0.66517,0.56307,0.4916,0.44055}))</f>
        <v/>
      </c>
      <c r="Z1901" s="22">
        <f>IF(X1901&lt;0,0.9,LOOKUP(X1901,{0,1950001,3300001,6950001,9000001,18000001,40000001},{0.84895,0.7979,0.6958,0.66517,0.56307,0.4916,0.44055}))</f>
        <v/>
      </c>
      <c r="AA1901" s="22">
        <f>IF(W1901&lt;0,0,CHOOSE(MATCH(W1901,{0,1950001,3300001,6950001,9000001},1),5.105/84.895,10.21/79.79,20.42/69.58,23.483/66.517,33.693/56.307))</f>
        <v/>
      </c>
      <c r="AB1901" s="21">
        <f>IF(C1901&lt;=2000,0,(MIN(C1901,ROUNDDOWN(F1901*0.3,0))-2000)*0.1)</f>
        <v/>
      </c>
      <c r="AC1901" s="21">
        <f>IF(C1901&lt;=2000,0,MIN((C1901-2000)*Y1901,(R1901+S1901)*0.2))</f>
        <v/>
      </c>
      <c r="AD1901" s="21">
        <f>IF(C1901&lt;=2000,0,MIN((C1901-2000)*Z1901,(T1901+U1901)*0.2))</f>
        <v/>
      </c>
      <c r="AE1901" s="21">
        <f>AC1901*AA1901</f>
        <v/>
      </c>
      <c r="AF1901" s="21">
        <f>ROUNDDOWN(R1901,-2)+ROUNDDOWN(S1901,-2)</f>
        <v/>
      </c>
      <c r="AG1901" s="21">
        <f>ROUNDDOWN(MAX(0,R1901-(AB1901+AC1901+AE1901)*0.6),-2)+ROUNDDOWN(MAX(0,S1901-(AB1901+AC1901+AE1901)*0.4),-2)</f>
        <v/>
      </c>
      <c r="AH1901" s="21">
        <f>ROUNDDOWN(MAX(0,T1901-(AB1901+AD1901)*0.6),-2)+ROUNDDOWN(MAX(0,U1901-(AB1901+AD1901)*0.4),-2)</f>
        <v/>
      </c>
      <c r="AI1901" s="21">
        <f>ROUNDDOWN(T1901,-2)+ROUNDDOWN(U1901,-2)</f>
        <v/>
      </c>
      <c r="AJ1901" s="21">
        <f>M1901+AF1901</f>
        <v/>
      </c>
      <c r="AK1901" s="21">
        <f>M1901+AG1901</f>
        <v/>
      </c>
      <c r="AL1901" s="21">
        <f>N1901+AH1901</f>
        <v/>
      </c>
      <c r="AM1901" s="21">
        <f>O1901+AI1901</f>
        <v/>
      </c>
      <c r="AN1901" s="21">
        <f>N1901+AI1901</f>
        <v/>
      </c>
      <c r="AO1901" s="21">
        <f>ROUNDDOWN((R1901+S1901)*0.2/Y1901+2000,0)</f>
        <v/>
      </c>
      <c r="AP1901" s="21">
        <f>ROUNDDOWN((T1901+U1901)*0.2/Z1901+2000,0)</f>
        <v/>
      </c>
      <c r="AQ1901" s="21">
        <f>AL1901-AK1901</f>
        <v/>
      </c>
      <c r="AR1901" s="21">
        <f>AM1901-AK1901</f>
        <v/>
      </c>
      <c r="AS1901" s="21">
        <f>AM1901-AL1901</f>
        <v/>
      </c>
      <c r="AT1901" s="21">
        <f>AK1901+C1901-AJ1901</f>
        <v/>
      </c>
      <c r="AU1901" s="21">
        <f>AL1901+C1901-AM1901</f>
        <v/>
      </c>
      <c r="AV1901" s="21">
        <f>AN1901+C1901-AM1901</f>
        <v/>
      </c>
    </row>
    <row r="1902">
      <c r="A1902" t="inlineStr">
        <is>
          <t>1万円刻み</t>
        </is>
      </c>
      <c r="B1902" s="21">
        <f>'5_1万円刻み'!$A$139</f>
        <v/>
      </c>
      <c r="C1902" s="21">
        <f>AO1902</f>
        <v/>
      </c>
      <c r="D1902" s="21" t="n">
        <v>0</v>
      </c>
      <c r="E1902" s="21">
        <f>ROUND(MIN(B1902/12,650000)*12*0.0915+MIN(B1902/12,1390000)*12*(0.0504+0)+B1902*0.005,0)</f>
        <v/>
      </c>
      <c r="F1902" s="21">
        <f>IF(B1902&lt;741000,0,IF(B1902&lt;2191000,B1902-740000,IF(B1902&lt;2193000,1451000,IF(B1902&lt;2196000,1453000,IF(B1902&lt;2200000,1456000,IF(B1902&lt;3600000,ROUND(ROUNDDOWN(B1902/4,-3)*2.8,0)-80000,IF(B1902&lt;6600000,ROUND(ROUNDDOWN(B1902/4,-3)*3.2,0)-440000,IF(B1902&lt;8500000,ROUNDDOWN(B1902*0.9,0)-1100000,B1902-1950000))))))))</f>
        <v/>
      </c>
      <c r="G1902" s="21">
        <f>IF(F1902&gt;23500000,NA(),IF(F1902&lt;=4890000,1040000,IF(F1902&lt;=6550000,670000,620000)))</f>
        <v/>
      </c>
      <c r="H1902" s="21">
        <f>IF(D1902&lt;=0,0,MAX(0,MIN(2000000,D1902-MIN(100000,ROUNDDOWN(F1902*0.05,0)))))</f>
        <v/>
      </c>
      <c r="I1902" s="21">
        <f>IF(C1902&lt;=2000,0,MIN(C1902,ROUNDDOWN(F1902*0.4,0))-2000)</f>
        <v/>
      </c>
      <c r="J1902" s="21">
        <f>MAX(0,ROUNDDOWN(F1902-E1902-G1902,-3))</f>
        <v/>
      </c>
      <c r="K1902" s="21">
        <f>MAX(0,ROUNDDOWN(F1902-E1902-G1902-H1902-I1902,-3))</f>
        <v/>
      </c>
      <c r="L1902" s="21">
        <f>MAX(0,ROUNDDOWN(F1902-E1902-G1902-H1902,-3))</f>
        <v/>
      </c>
      <c r="M1902" s="21">
        <f>IF(J1902&lt;=0,0,ROUNDDOWN((J1902*LOOKUP(J1902,{0,1950001,3300001,6950001,9000001,18000001,40000001},{0.05,0.1,0.2,0.23,0.33,0.4,0.45})-LOOKUP(J1902,{0,1950001,3300001,6950001,9000001,18000001,40000001},{0,97500,427500,636000,1536000,2796000,4796000}))*1.021,-2))</f>
        <v/>
      </c>
      <c r="N1902" s="21">
        <f>IF(K1902&lt;=0,0,ROUNDDOWN((K1902*LOOKUP(K1902,{0,1950001,3300001,6950001,9000001,18000001,40000001},{0.05,0.1,0.2,0.23,0.33,0.4,0.45})-LOOKUP(K1902,{0,1950001,3300001,6950001,9000001,18000001,40000001},{0,97500,427500,636000,1536000,2796000,4796000}))*1.021,-2))</f>
        <v/>
      </c>
      <c r="O1902" s="21">
        <f>IF(L1902&lt;=0,0,ROUNDDOWN((L1902*LOOKUP(L1902,{0,1950001,3300001,6950001,9000001,18000001,40000001},{0.05,0.1,0.2,0.23,0.33,0.4,0.45})-LOOKUP(L1902,{0,1950001,3300001,6950001,9000001,18000001,40000001},{0,97500,427500,636000,1536000,2796000,4796000}))*1.021,-2))</f>
        <v/>
      </c>
      <c r="P1902" s="21">
        <f>MAX(0,ROUNDDOWN(F1902-E1902-430000,-3))</f>
        <v/>
      </c>
      <c r="Q1902" s="21">
        <f>MAX(0,ROUNDDOWN(F1902-E1902-430000-H1902,-3))</f>
        <v/>
      </c>
      <c r="R1902" s="21">
        <f>IF(F1902&lt;=450000,0,MAX(0,P1902*0.06-MIN(50000,P1902)*0.03))</f>
        <v/>
      </c>
      <c r="S1902" s="21">
        <f>IF(F1902&lt;=450000,0,MAX(0,P1902*0.04-MIN(50000,P1902)*0.02))</f>
        <v/>
      </c>
      <c r="T1902" s="21">
        <f>IF(F1902&lt;=450000,0,MAX(0,Q1902*0.06-MIN(50000,Q1902)*0.03))</f>
        <v/>
      </c>
      <c r="U1902" s="21">
        <f>IF(F1902&lt;=450000,0,MAX(0,Q1902*0.04-MIN(50000,Q1902)*0.02))</f>
        <v/>
      </c>
      <c r="V1902" s="21">
        <f>50000+MAX(0,G1902-480000)</f>
        <v/>
      </c>
      <c r="W1902" s="21">
        <f>P1902-V1902</f>
        <v/>
      </c>
      <c r="X1902" s="21">
        <f>Q1902-V1902</f>
        <v/>
      </c>
      <c r="Y1902" s="22">
        <f>IF(W1902&lt;0,0.9,LOOKUP(W1902,{0,1950001,3300001,6950001,9000001,18000001,40000001},{0.84895,0.7979,0.6958,0.66517,0.56307,0.4916,0.44055}))</f>
        <v/>
      </c>
      <c r="Z1902" s="22">
        <f>IF(X1902&lt;0,0.9,LOOKUP(X1902,{0,1950001,3300001,6950001,9000001,18000001,40000001},{0.84895,0.7979,0.6958,0.66517,0.56307,0.4916,0.44055}))</f>
        <v/>
      </c>
      <c r="AA1902" s="22">
        <f>IF(W1902&lt;0,0,CHOOSE(MATCH(W1902,{0,1950001,3300001,6950001,9000001},1),5.105/84.895,10.21/79.79,20.42/69.58,23.483/66.517,33.693/56.307))</f>
        <v/>
      </c>
      <c r="AB1902" s="21">
        <f>IF(C1902&lt;=2000,0,(MIN(C1902,ROUNDDOWN(F1902*0.3,0))-2000)*0.1)</f>
        <v/>
      </c>
      <c r="AC1902" s="21">
        <f>IF(C1902&lt;=2000,0,MIN((C1902-2000)*Y1902,(R1902+S1902)*0.2))</f>
        <v/>
      </c>
      <c r="AD1902" s="21">
        <f>IF(C1902&lt;=2000,0,MIN((C1902-2000)*Z1902,(T1902+U1902)*0.2))</f>
        <v/>
      </c>
      <c r="AE1902" s="21">
        <f>AC1902*AA1902</f>
        <v/>
      </c>
      <c r="AF1902" s="21">
        <f>ROUNDDOWN(R1902,-2)+ROUNDDOWN(S1902,-2)</f>
        <v/>
      </c>
      <c r="AG1902" s="21">
        <f>ROUNDDOWN(MAX(0,R1902-(AB1902+AC1902+AE1902)*0.6),-2)+ROUNDDOWN(MAX(0,S1902-(AB1902+AC1902+AE1902)*0.4),-2)</f>
        <v/>
      </c>
      <c r="AH1902" s="21">
        <f>ROUNDDOWN(MAX(0,T1902-(AB1902+AD1902)*0.6),-2)+ROUNDDOWN(MAX(0,U1902-(AB1902+AD1902)*0.4),-2)</f>
        <v/>
      </c>
      <c r="AI1902" s="21">
        <f>ROUNDDOWN(T1902,-2)+ROUNDDOWN(U1902,-2)</f>
        <v/>
      </c>
      <c r="AJ1902" s="21">
        <f>M1902+AF1902</f>
        <v/>
      </c>
      <c r="AK1902" s="21">
        <f>M1902+AG1902</f>
        <v/>
      </c>
      <c r="AL1902" s="21">
        <f>N1902+AH1902</f>
        <v/>
      </c>
      <c r="AM1902" s="21">
        <f>O1902+AI1902</f>
        <v/>
      </c>
      <c r="AN1902" s="21">
        <f>N1902+AI1902</f>
        <v/>
      </c>
      <c r="AO1902" s="21">
        <f>ROUNDDOWN((R1902+S1902)*0.2/Y1902+2000,0)</f>
        <v/>
      </c>
      <c r="AP1902" s="21">
        <f>ROUNDDOWN((T1902+U1902)*0.2/Z1902+2000,0)</f>
        <v/>
      </c>
      <c r="AQ1902" s="21">
        <f>AL1902-AK1902</f>
        <v/>
      </c>
      <c r="AR1902" s="21">
        <f>AM1902-AK1902</f>
        <v/>
      </c>
      <c r="AS1902" s="21">
        <f>AM1902-AL1902</f>
        <v/>
      </c>
      <c r="AT1902" s="21">
        <f>AK1902+C1902-AJ1902</f>
        <v/>
      </c>
      <c r="AU1902" s="21">
        <f>AL1902+C1902-AM1902</f>
        <v/>
      </c>
      <c r="AV1902" s="21">
        <f>AN1902+C1902-AM1902</f>
        <v/>
      </c>
    </row>
    <row r="1903">
      <c r="A1903" t="inlineStr">
        <is>
          <t>1万円刻み</t>
        </is>
      </c>
      <c r="B1903" s="21">
        <f>'5_1万円刻み'!$A$140</f>
        <v/>
      </c>
      <c r="C1903" s="21">
        <f>AO1903</f>
        <v/>
      </c>
      <c r="D1903" s="21" t="n">
        <v>0</v>
      </c>
      <c r="E1903" s="21">
        <f>ROUND(MIN(B1903/12,650000)*12*0.0915+MIN(B1903/12,1390000)*12*(0.0504+0)+B1903*0.005,0)</f>
        <v/>
      </c>
      <c r="F1903" s="21">
        <f>IF(B1903&lt;741000,0,IF(B1903&lt;2191000,B1903-740000,IF(B1903&lt;2193000,1451000,IF(B1903&lt;2196000,1453000,IF(B1903&lt;2200000,1456000,IF(B1903&lt;3600000,ROUND(ROUNDDOWN(B1903/4,-3)*2.8,0)-80000,IF(B1903&lt;6600000,ROUND(ROUNDDOWN(B1903/4,-3)*3.2,0)-440000,IF(B1903&lt;8500000,ROUNDDOWN(B1903*0.9,0)-1100000,B1903-1950000))))))))</f>
        <v/>
      </c>
      <c r="G1903" s="21">
        <f>IF(F1903&gt;23500000,NA(),IF(F1903&lt;=4890000,1040000,IF(F1903&lt;=6550000,670000,620000)))</f>
        <v/>
      </c>
      <c r="H1903" s="21">
        <f>IF(D1903&lt;=0,0,MAX(0,MIN(2000000,D1903-MIN(100000,ROUNDDOWN(F1903*0.05,0)))))</f>
        <v/>
      </c>
      <c r="I1903" s="21">
        <f>IF(C1903&lt;=2000,0,MIN(C1903,ROUNDDOWN(F1903*0.4,0))-2000)</f>
        <v/>
      </c>
      <c r="J1903" s="21">
        <f>MAX(0,ROUNDDOWN(F1903-E1903-G1903,-3))</f>
        <v/>
      </c>
      <c r="K1903" s="21">
        <f>MAX(0,ROUNDDOWN(F1903-E1903-G1903-H1903-I1903,-3))</f>
        <v/>
      </c>
      <c r="L1903" s="21">
        <f>MAX(0,ROUNDDOWN(F1903-E1903-G1903-H1903,-3))</f>
        <v/>
      </c>
      <c r="M1903" s="21">
        <f>IF(J1903&lt;=0,0,ROUNDDOWN((J1903*LOOKUP(J1903,{0,1950001,3300001,6950001,9000001,18000001,40000001},{0.05,0.1,0.2,0.23,0.33,0.4,0.45})-LOOKUP(J1903,{0,1950001,3300001,6950001,9000001,18000001,40000001},{0,97500,427500,636000,1536000,2796000,4796000}))*1.021,-2))</f>
        <v/>
      </c>
      <c r="N1903" s="21">
        <f>IF(K1903&lt;=0,0,ROUNDDOWN((K1903*LOOKUP(K1903,{0,1950001,3300001,6950001,9000001,18000001,40000001},{0.05,0.1,0.2,0.23,0.33,0.4,0.45})-LOOKUP(K1903,{0,1950001,3300001,6950001,9000001,18000001,40000001},{0,97500,427500,636000,1536000,2796000,4796000}))*1.021,-2))</f>
        <v/>
      </c>
      <c r="O1903" s="21">
        <f>IF(L1903&lt;=0,0,ROUNDDOWN((L1903*LOOKUP(L1903,{0,1950001,3300001,6950001,9000001,18000001,40000001},{0.05,0.1,0.2,0.23,0.33,0.4,0.45})-LOOKUP(L1903,{0,1950001,3300001,6950001,9000001,18000001,40000001},{0,97500,427500,636000,1536000,2796000,4796000}))*1.021,-2))</f>
        <v/>
      </c>
      <c r="P1903" s="21">
        <f>MAX(0,ROUNDDOWN(F1903-E1903-430000,-3))</f>
        <v/>
      </c>
      <c r="Q1903" s="21">
        <f>MAX(0,ROUNDDOWN(F1903-E1903-430000-H1903,-3))</f>
        <v/>
      </c>
      <c r="R1903" s="21">
        <f>IF(F1903&lt;=450000,0,MAX(0,P1903*0.06-MIN(50000,P1903)*0.03))</f>
        <v/>
      </c>
      <c r="S1903" s="21">
        <f>IF(F1903&lt;=450000,0,MAX(0,P1903*0.04-MIN(50000,P1903)*0.02))</f>
        <v/>
      </c>
      <c r="T1903" s="21">
        <f>IF(F1903&lt;=450000,0,MAX(0,Q1903*0.06-MIN(50000,Q1903)*0.03))</f>
        <v/>
      </c>
      <c r="U1903" s="21">
        <f>IF(F1903&lt;=450000,0,MAX(0,Q1903*0.04-MIN(50000,Q1903)*0.02))</f>
        <v/>
      </c>
      <c r="V1903" s="21">
        <f>50000+MAX(0,G1903-480000)</f>
        <v/>
      </c>
      <c r="W1903" s="21">
        <f>P1903-V1903</f>
        <v/>
      </c>
      <c r="X1903" s="21">
        <f>Q1903-V1903</f>
        <v/>
      </c>
      <c r="Y1903" s="22">
        <f>IF(W1903&lt;0,0.9,LOOKUP(W1903,{0,1950001,3300001,6950001,9000001,18000001,40000001},{0.84895,0.7979,0.6958,0.66517,0.56307,0.4916,0.44055}))</f>
        <v/>
      </c>
      <c r="Z1903" s="22">
        <f>IF(X1903&lt;0,0.9,LOOKUP(X1903,{0,1950001,3300001,6950001,9000001,18000001,40000001},{0.84895,0.7979,0.6958,0.66517,0.56307,0.4916,0.44055}))</f>
        <v/>
      </c>
      <c r="AA1903" s="22">
        <f>IF(W1903&lt;0,0,CHOOSE(MATCH(W1903,{0,1950001,3300001,6950001,9000001},1),5.105/84.895,10.21/79.79,20.42/69.58,23.483/66.517,33.693/56.307))</f>
        <v/>
      </c>
      <c r="AB1903" s="21">
        <f>IF(C1903&lt;=2000,0,(MIN(C1903,ROUNDDOWN(F1903*0.3,0))-2000)*0.1)</f>
        <v/>
      </c>
      <c r="AC1903" s="21">
        <f>IF(C1903&lt;=2000,0,MIN((C1903-2000)*Y1903,(R1903+S1903)*0.2))</f>
        <v/>
      </c>
      <c r="AD1903" s="21">
        <f>IF(C1903&lt;=2000,0,MIN((C1903-2000)*Z1903,(T1903+U1903)*0.2))</f>
        <v/>
      </c>
      <c r="AE1903" s="21">
        <f>AC1903*AA1903</f>
        <v/>
      </c>
      <c r="AF1903" s="21">
        <f>ROUNDDOWN(R1903,-2)+ROUNDDOWN(S1903,-2)</f>
        <v/>
      </c>
      <c r="AG1903" s="21">
        <f>ROUNDDOWN(MAX(0,R1903-(AB1903+AC1903+AE1903)*0.6),-2)+ROUNDDOWN(MAX(0,S1903-(AB1903+AC1903+AE1903)*0.4),-2)</f>
        <v/>
      </c>
      <c r="AH1903" s="21">
        <f>ROUNDDOWN(MAX(0,T1903-(AB1903+AD1903)*0.6),-2)+ROUNDDOWN(MAX(0,U1903-(AB1903+AD1903)*0.4),-2)</f>
        <v/>
      </c>
      <c r="AI1903" s="21">
        <f>ROUNDDOWN(T1903,-2)+ROUNDDOWN(U1903,-2)</f>
        <v/>
      </c>
      <c r="AJ1903" s="21">
        <f>M1903+AF1903</f>
        <v/>
      </c>
      <c r="AK1903" s="21">
        <f>M1903+AG1903</f>
        <v/>
      </c>
      <c r="AL1903" s="21">
        <f>N1903+AH1903</f>
        <v/>
      </c>
      <c r="AM1903" s="21">
        <f>O1903+AI1903</f>
        <v/>
      </c>
      <c r="AN1903" s="21">
        <f>N1903+AI1903</f>
        <v/>
      </c>
      <c r="AO1903" s="21">
        <f>ROUNDDOWN((R1903+S1903)*0.2/Y1903+2000,0)</f>
        <v/>
      </c>
      <c r="AP1903" s="21">
        <f>ROUNDDOWN((T1903+U1903)*0.2/Z1903+2000,0)</f>
        <v/>
      </c>
      <c r="AQ1903" s="21">
        <f>AL1903-AK1903</f>
        <v/>
      </c>
      <c r="AR1903" s="21">
        <f>AM1903-AK1903</f>
        <v/>
      </c>
      <c r="AS1903" s="21">
        <f>AM1903-AL1903</f>
        <v/>
      </c>
      <c r="AT1903" s="21">
        <f>AK1903+C1903-AJ1903</f>
        <v/>
      </c>
      <c r="AU1903" s="21">
        <f>AL1903+C1903-AM1903</f>
        <v/>
      </c>
      <c r="AV1903" s="21">
        <f>AN1903+C1903-AM1903</f>
        <v/>
      </c>
    </row>
    <row r="1904">
      <c r="A1904" t="inlineStr">
        <is>
          <t>1万円刻み</t>
        </is>
      </c>
      <c r="B1904" s="21">
        <f>'5_1万円刻み'!$A$141</f>
        <v/>
      </c>
      <c r="C1904" s="21">
        <f>AO1904</f>
        <v/>
      </c>
      <c r="D1904" s="21" t="n">
        <v>0</v>
      </c>
      <c r="E1904" s="21">
        <f>ROUND(MIN(B1904/12,650000)*12*0.0915+MIN(B1904/12,1390000)*12*(0.0504+0)+B1904*0.005,0)</f>
        <v/>
      </c>
      <c r="F1904" s="21">
        <f>IF(B1904&lt;741000,0,IF(B1904&lt;2191000,B1904-740000,IF(B1904&lt;2193000,1451000,IF(B1904&lt;2196000,1453000,IF(B1904&lt;2200000,1456000,IF(B1904&lt;3600000,ROUND(ROUNDDOWN(B1904/4,-3)*2.8,0)-80000,IF(B1904&lt;6600000,ROUND(ROUNDDOWN(B1904/4,-3)*3.2,0)-440000,IF(B1904&lt;8500000,ROUNDDOWN(B1904*0.9,0)-1100000,B1904-1950000))))))))</f>
        <v/>
      </c>
      <c r="G1904" s="21">
        <f>IF(F1904&gt;23500000,NA(),IF(F1904&lt;=4890000,1040000,IF(F1904&lt;=6550000,670000,620000)))</f>
        <v/>
      </c>
      <c r="H1904" s="21">
        <f>IF(D1904&lt;=0,0,MAX(0,MIN(2000000,D1904-MIN(100000,ROUNDDOWN(F1904*0.05,0)))))</f>
        <v/>
      </c>
      <c r="I1904" s="21">
        <f>IF(C1904&lt;=2000,0,MIN(C1904,ROUNDDOWN(F1904*0.4,0))-2000)</f>
        <v/>
      </c>
      <c r="J1904" s="21">
        <f>MAX(0,ROUNDDOWN(F1904-E1904-G1904,-3))</f>
        <v/>
      </c>
      <c r="K1904" s="21">
        <f>MAX(0,ROUNDDOWN(F1904-E1904-G1904-H1904-I1904,-3))</f>
        <v/>
      </c>
      <c r="L1904" s="21">
        <f>MAX(0,ROUNDDOWN(F1904-E1904-G1904-H1904,-3))</f>
        <v/>
      </c>
      <c r="M1904" s="21">
        <f>IF(J1904&lt;=0,0,ROUNDDOWN((J1904*LOOKUP(J1904,{0,1950001,3300001,6950001,9000001,18000001,40000001},{0.05,0.1,0.2,0.23,0.33,0.4,0.45})-LOOKUP(J1904,{0,1950001,3300001,6950001,9000001,18000001,40000001},{0,97500,427500,636000,1536000,2796000,4796000}))*1.021,-2))</f>
        <v/>
      </c>
      <c r="N1904" s="21">
        <f>IF(K1904&lt;=0,0,ROUNDDOWN((K1904*LOOKUP(K1904,{0,1950001,3300001,6950001,9000001,18000001,40000001},{0.05,0.1,0.2,0.23,0.33,0.4,0.45})-LOOKUP(K1904,{0,1950001,3300001,6950001,9000001,18000001,40000001},{0,97500,427500,636000,1536000,2796000,4796000}))*1.021,-2))</f>
        <v/>
      </c>
      <c r="O1904" s="21">
        <f>IF(L1904&lt;=0,0,ROUNDDOWN((L1904*LOOKUP(L1904,{0,1950001,3300001,6950001,9000001,18000001,40000001},{0.05,0.1,0.2,0.23,0.33,0.4,0.45})-LOOKUP(L1904,{0,1950001,3300001,6950001,9000001,18000001,40000001},{0,97500,427500,636000,1536000,2796000,4796000}))*1.021,-2))</f>
        <v/>
      </c>
      <c r="P1904" s="21">
        <f>MAX(0,ROUNDDOWN(F1904-E1904-430000,-3))</f>
        <v/>
      </c>
      <c r="Q1904" s="21">
        <f>MAX(0,ROUNDDOWN(F1904-E1904-430000-H1904,-3))</f>
        <v/>
      </c>
      <c r="R1904" s="21">
        <f>IF(F1904&lt;=450000,0,MAX(0,P1904*0.06-MIN(50000,P1904)*0.03))</f>
        <v/>
      </c>
      <c r="S1904" s="21">
        <f>IF(F1904&lt;=450000,0,MAX(0,P1904*0.04-MIN(50000,P1904)*0.02))</f>
        <v/>
      </c>
      <c r="T1904" s="21">
        <f>IF(F1904&lt;=450000,0,MAX(0,Q1904*0.06-MIN(50000,Q1904)*0.03))</f>
        <v/>
      </c>
      <c r="U1904" s="21">
        <f>IF(F1904&lt;=450000,0,MAX(0,Q1904*0.04-MIN(50000,Q1904)*0.02))</f>
        <v/>
      </c>
      <c r="V1904" s="21">
        <f>50000+MAX(0,G1904-480000)</f>
        <v/>
      </c>
      <c r="W1904" s="21">
        <f>P1904-V1904</f>
        <v/>
      </c>
      <c r="X1904" s="21">
        <f>Q1904-V1904</f>
        <v/>
      </c>
      <c r="Y1904" s="22">
        <f>IF(W1904&lt;0,0.9,LOOKUP(W1904,{0,1950001,3300001,6950001,9000001,18000001,40000001},{0.84895,0.7979,0.6958,0.66517,0.56307,0.4916,0.44055}))</f>
        <v/>
      </c>
      <c r="Z1904" s="22">
        <f>IF(X1904&lt;0,0.9,LOOKUP(X1904,{0,1950001,3300001,6950001,9000001,18000001,40000001},{0.84895,0.7979,0.6958,0.66517,0.56307,0.4916,0.44055}))</f>
        <v/>
      </c>
      <c r="AA1904" s="22">
        <f>IF(W1904&lt;0,0,CHOOSE(MATCH(W1904,{0,1950001,3300001,6950001,9000001},1),5.105/84.895,10.21/79.79,20.42/69.58,23.483/66.517,33.693/56.307))</f>
        <v/>
      </c>
      <c r="AB1904" s="21">
        <f>IF(C1904&lt;=2000,0,(MIN(C1904,ROUNDDOWN(F1904*0.3,0))-2000)*0.1)</f>
        <v/>
      </c>
      <c r="AC1904" s="21">
        <f>IF(C1904&lt;=2000,0,MIN((C1904-2000)*Y1904,(R1904+S1904)*0.2))</f>
        <v/>
      </c>
      <c r="AD1904" s="21">
        <f>IF(C1904&lt;=2000,0,MIN((C1904-2000)*Z1904,(T1904+U1904)*0.2))</f>
        <v/>
      </c>
      <c r="AE1904" s="21">
        <f>AC1904*AA1904</f>
        <v/>
      </c>
      <c r="AF1904" s="21">
        <f>ROUNDDOWN(R1904,-2)+ROUNDDOWN(S1904,-2)</f>
        <v/>
      </c>
      <c r="AG1904" s="21">
        <f>ROUNDDOWN(MAX(0,R1904-(AB1904+AC1904+AE1904)*0.6),-2)+ROUNDDOWN(MAX(0,S1904-(AB1904+AC1904+AE1904)*0.4),-2)</f>
        <v/>
      </c>
      <c r="AH1904" s="21">
        <f>ROUNDDOWN(MAX(0,T1904-(AB1904+AD1904)*0.6),-2)+ROUNDDOWN(MAX(0,U1904-(AB1904+AD1904)*0.4),-2)</f>
        <v/>
      </c>
      <c r="AI1904" s="21">
        <f>ROUNDDOWN(T1904,-2)+ROUNDDOWN(U1904,-2)</f>
        <v/>
      </c>
      <c r="AJ1904" s="21">
        <f>M1904+AF1904</f>
        <v/>
      </c>
      <c r="AK1904" s="21">
        <f>M1904+AG1904</f>
        <v/>
      </c>
      <c r="AL1904" s="21">
        <f>N1904+AH1904</f>
        <v/>
      </c>
      <c r="AM1904" s="21">
        <f>O1904+AI1904</f>
        <v/>
      </c>
      <c r="AN1904" s="21">
        <f>N1904+AI1904</f>
        <v/>
      </c>
      <c r="AO1904" s="21">
        <f>ROUNDDOWN((R1904+S1904)*0.2/Y1904+2000,0)</f>
        <v/>
      </c>
      <c r="AP1904" s="21">
        <f>ROUNDDOWN((T1904+U1904)*0.2/Z1904+2000,0)</f>
        <v/>
      </c>
      <c r="AQ1904" s="21">
        <f>AL1904-AK1904</f>
        <v/>
      </c>
      <c r="AR1904" s="21">
        <f>AM1904-AK1904</f>
        <v/>
      </c>
      <c r="AS1904" s="21">
        <f>AM1904-AL1904</f>
        <v/>
      </c>
      <c r="AT1904" s="21">
        <f>AK1904+C1904-AJ1904</f>
        <v/>
      </c>
      <c r="AU1904" s="21">
        <f>AL1904+C1904-AM1904</f>
        <v/>
      </c>
      <c r="AV1904" s="21">
        <f>AN1904+C1904-AM1904</f>
        <v/>
      </c>
    </row>
    <row r="1905">
      <c r="A1905" t="inlineStr">
        <is>
          <t>1万円刻み</t>
        </is>
      </c>
      <c r="B1905" s="21">
        <f>'5_1万円刻み'!$A$142</f>
        <v/>
      </c>
      <c r="C1905" s="21">
        <f>AO1905</f>
        <v/>
      </c>
      <c r="D1905" s="21" t="n">
        <v>0</v>
      </c>
      <c r="E1905" s="21">
        <f>ROUND(MIN(B1905/12,650000)*12*0.0915+MIN(B1905/12,1390000)*12*(0.0504+0)+B1905*0.005,0)</f>
        <v/>
      </c>
      <c r="F1905" s="21">
        <f>IF(B1905&lt;741000,0,IF(B1905&lt;2191000,B1905-740000,IF(B1905&lt;2193000,1451000,IF(B1905&lt;2196000,1453000,IF(B1905&lt;2200000,1456000,IF(B1905&lt;3600000,ROUND(ROUNDDOWN(B1905/4,-3)*2.8,0)-80000,IF(B1905&lt;6600000,ROUND(ROUNDDOWN(B1905/4,-3)*3.2,0)-440000,IF(B1905&lt;8500000,ROUNDDOWN(B1905*0.9,0)-1100000,B1905-1950000))))))))</f>
        <v/>
      </c>
      <c r="G1905" s="21">
        <f>IF(F1905&gt;23500000,NA(),IF(F1905&lt;=4890000,1040000,IF(F1905&lt;=6550000,670000,620000)))</f>
        <v/>
      </c>
      <c r="H1905" s="21">
        <f>IF(D1905&lt;=0,0,MAX(0,MIN(2000000,D1905-MIN(100000,ROUNDDOWN(F1905*0.05,0)))))</f>
        <v/>
      </c>
      <c r="I1905" s="21">
        <f>IF(C1905&lt;=2000,0,MIN(C1905,ROUNDDOWN(F1905*0.4,0))-2000)</f>
        <v/>
      </c>
      <c r="J1905" s="21">
        <f>MAX(0,ROUNDDOWN(F1905-E1905-G1905,-3))</f>
        <v/>
      </c>
      <c r="K1905" s="21">
        <f>MAX(0,ROUNDDOWN(F1905-E1905-G1905-H1905-I1905,-3))</f>
        <v/>
      </c>
      <c r="L1905" s="21">
        <f>MAX(0,ROUNDDOWN(F1905-E1905-G1905-H1905,-3))</f>
        <v/>
      </c>
      <c r="M1905" s="21">
        <f>IF(J1905&lt;=0,0,ROUNDDOWN((J1905*LOOKUP(J1905,{0,1950001,3300001,6950001,9000001,18000001,40000001},{0.05,0.1,0.2,0.23,0.33,0.4,0.45})-LOOKUP(J1905,{0,1950001,3300001,6950001,9000001,18000001,40000001},{0,97500,427500,636000,1536000,2796000,4796000}))*1.021,-2))</f>
        <v/>
      </c>
      <c r="N1905" s="21">
        <f>IF(K1905&lt;=0,0,ROUNDDOWN((K1905*LOOKUP(K1905,{0,1950001,3300001,6950001,9000001,18000001,40000001},{0.05,0.1,0.2,0.23,0.33,0.4,0.45})-LOOKUP(K1905,{0,1950001,3300001,6950001,9000001,18000001,40000001},{0,97500,427500,636000,1536000,2796000,4796000}))*1.021,-2))</f>
        <v/>
      </c>
      <c r="O1905" s="21">
        <f>IF(L1905&lt;=0,0,ROUNDDOWN((L1905*LOOKUP(L1905,{0,1950001,3300001,6950001,9000001,18000001,40000001},{0.05,0.1,0.2,0.23,0.33,0.4,0.45})-LOOKUP(L1905,{0,1950001,3300001,6950001,9000001,18000001,40000001},{0,97500,427500,636000,1536000,2796000,4796000}))*1.021,-2))</f>
        <v/>
      </c>
      <c r="P1905" s="21">
        <f>MAX(0,ROUNDDOWN(F1905-E1905-430000,-3))</f>
        <v/>
      </c>
      <c r="Q1905" s="21">
        <f>MAX(0,ROUNDDOWN(F1905-E1905-430000-H1905,-3))</f>
        <v/>
      </c>
      <c r="R1905" s="21">
        <f>IF(F1905&lt;=450000,0,MAX(0,P1905*0.06-MIN(50000,P1905)*0.03))</f>
        <v/>
      </c>
      <c r="S1905" s="21">
        <f>IF(F1905&lt;=450000,0,MAX(0,P1905*0.04-MIN(50000,P1905)*0.02))</f>
        <v/>
      </c>
      <c r="T1905" s="21">
        <f>IF(F1905&lt;=450000,0,MAX(0,Q1905*0.06-MIN(50000,Q1905)*0.03))</f>
        <v/>
      </c>
      <c r="U1905" s="21">
        <f>IF(F1905&lt;=450000,0,MAX(0,Q1905*0.04-MIN(50000,Q1905)*0.02))</f>
        <v/>
      </c>
      <c r="V1905" s="21">
        <f>50000+MAX(0,G1905-480000)</f>
        <v/>
      </c>
      <c r="W1905" s="21">
        <f>P1905-V1905</f>
        <v/>
      </c>
      <c r="X1905" s="21">
        <f>Q1905-V1905</f>
        <v/>
      </c>
      <c r="Y1905" s="22">
        <f>IF(W1905&lt;0,0.9,LOOKUP(W1905,{0,1950001,3300001,6950001,9000001,18000001,40000001},{0.84895,0.7979,0.6958,0.66517,0.56307,0.4916,0.44055}))</f>
        <v/>
      </c>
      <c r="Z1905" s="22">
        <f>IF(X1905&lt;0,0.9,LOOKUP(X1905,{0,1950001,3300001,6950001,9000001,18000001,40000001},{0.84895,0.7979,0.6958,0.66517,0.56307,0.4916,0.44055}))</f>
        <v/>
      </c>
      <c r="AA1905" s="22">
        <f>IF(W1905&lt;0,0,CHOOSE(MATCH(W1905,{0,1950001,3300001,6950001,9000001},1),5.105/84.895,10.21/79.79,20.42/69.58,23.483/66.517,33.693/56.307))</f>
        <v/>
      </c>
      <c r="AB1905" s="21">
        <f>IF(C1905&lt;=2000,0,(MIN(C1905,ROUNDDOWN(F1905*0.3,0))-2000)*0.1)</f>
        <v/>
      </c>
      <c r="AC1905" s="21">
        <f>IF(C1905&lt;=2000,0,MIN((C1905-2000)*Y1905,(R1905+S1905)*0.2))</f>
        <v/>
      </c>
      <c r="AD1905" s="21">
        <f>IF(C1905&lt;=2000,0,MIN((C1905-2000)*Z1905,(T1905+U1905)*0.2))</f>
        <v/>
      </c>
      <c r="AE1905" s="21">
        <f>AC1905*AA1905</f>
        <v/>
      </c>
      <c r="AF1905" s="21">
        <f>ROUNDDOWN(R1905,-2)+ROUNDDOWN(S1905,-2)</f>
        <v/>
      </c>
      <c r="AG1905" s="21">
        <f>ROUNDDOWN(MAX(0,R1905-(AB1905+AC1905+AE1905)*0.6),-2)+ROUNDDOWN(MAX(0,S1905-(AB1905+AC1905+AE1905)*0.4),-2)</f>
        <v/>
      </c>
      <c r="AH1905" s="21">
        <f>ROUNDDOWN(MAX(0,T1905-(AB1905+AD1905)*0.6),-2)+ROUNDDOWN(MAX(0,U1905-(AB1905+AD1905)*0.4),-2)</f>
        <v/>
      </c>
      <c r="AI1905" s="21">
        <f>ROUNDDOWN(T1905,-2)+ROUNDDOWN(U1905,-2)</f>
        <v/>
      </c>
      <c r="AJ1905" s="21">
        <f>M1905+AF1905</f>
        <v/>
      </c>
      <c r="AK1905" s="21">
        <f>M1905+AG1905</f>
        <v/>
      </c>
      <c r="AL1905" s="21">
        <f>N1905+AH1905</f>
        <v/>
      </c>
      <c r="AM1905" s="21">
        <f>O1905+AI1905</f>
        <v/>
      </c>
      <c r="AN1905" s="21">
        <f>N1905+AI1905</f>
        <v/>
      </c>
      <c r="AO1905" s="21">
        <f>ROUNDDOWN((R1905+S1905)*0.2/Y1905+2000,0)</f>
        <v/>
      </c>
      <c r="AP1905" s="21">
        <f>ROUNDDOWN((T1905+U1905)*0.2/Z1905+2000,0)</f>
        <v/>
      </c>
      <c r="AQ1905" s="21">
        <f>AL1905-AK1905</f>
        <v/>
      </c>
      <c r="AR1905" s="21">
        <f>AM1905-AK1905</f>
        <v/>
      </c>
      <c r="AS1905" s="21">
        <f>AM1905-AL1905</f>
        <v/>
      </c>
      <c r="AT1905" s="21">
        <f>AK1905+C1905-AJ1905</f>
        <v/>
      </c>
      <c r="AU1905" s="21">
        <f>AL1905+C1905-AM1905</f>
        <v/>
      </c>
      <c r="AV1905" s="21">
        <f>AN1905+C1905-AM1905</f>
        <v/>
      </c>
    </row>
    <row r="1906">
      <c r="A1906" t="inlineStr">
        <is>
          <t>1万円刻み</t>
        </is>
      </c>
      <c r="B1906" s="21">
        <f>'5_1万円刻み'!$A$143</f>
        <v/>
      </c>
      <c r="C1906" s="21">
        <f>AO1906</f>
        <v/>
      </c>
      <c r="D1906" s="21" t="n">
        <v>0</v>
      </c>
      <c r="E1906" s="21">
        <f>ROUND(MIN(B1906/12,650000)*12*0.0915+MIN(B1906/12,1390000)*12*(0.0504+0)+B1906*0.005,0)</f>
        <v/>
      </c>
      <c r="F1906" s="21">
        <f>IF(B1906&lt;741000,0,IF(B1906&lt;2191000,B1906-740000,IF(B1906&lt;2193000,1451000,IF(B1906&lt;2196000,1453000,IF(B1906&lt;2200000,1456000,IF(B1906&lt;3600000,ROUND(ROUNDDOWN(B1906/4,-3)*2.8,0)-80000,IF(B1906&lt;6600000,ROUND(ROUNDDOWN(B1906/4,-3)*3.2,0)-440000,IF(B1906&lt;8500000,ROUNDDOWN(B1906*0.9,0)-1100000,B1906-1950000))))))))</f>
        <v/>
      </c>
      <c r="G1906" s="21">
        <f>IF(F1906&gt;23500000,NA(),IF(F1906&lt;=4890000,1040000,IF(F1906&lt;=6550000,670000,620000)))</f>
        <v/>
      </c>
      <c r="H1906" s="21">
        <f>IF(D1906&lt;=0,0,MAX(0,MIN(2000000,D1906-MIN(100000,ROUNDDOWN(F1906*0.05,0)))))</f>
        <v/>
      </c>
      <c r="I1906" s="21">
        <f>IF(C1906&lt;=2000,0,MIN(C1906,ROUNDDOWN(F1906*0.4,0))-2000)</f>
        <v/>
      </c>
      <c r="J1906" s="21">
        <f>MAX(0,ROUNDDOWN(F1906-E1906-G1906,-3))</f>
        <v/>
      </c>
      <c r="K1906" s="21">
        <f>MAX(0,ROUNDDOWN(F1906-E1906-G1906-H1906-I1906,-3))</f>
        <v/>
      </c>
      <c r="L1906" s="21">
        <f>MAX(0,ROUNDDOWN(F1906-E1906-G1906-H1906,-3))</f>
        <v/>
      </c>
      <c r="M1906" s="21">
        <f>IF(J1906&lt;=0,0,ROUNDDOWN((J1906*LOOKUP(J1906,{0,1950001,3300001,6950001,9000001,18000001,40000001},{0.05,0.1,0.2,0.23,0.33,0.4,0.45})-LOOKUP(J1906,{0,1950001,3300001,6950001,9000001,18000001,40000001},{0,97500,427500,636000,1536000,2796000,4796000}))*1.021,-2))</f>
        <v/>
      </c>
      <c r="N1906" s="21">
        <f>IF(K1906&lt;=0,0,ROUNDDOWN((K1906*LOOKUP(K1906,{0,1950001,3300001,6950001,9000001,18000001,40000001},{0.05,0.1,0.2,0.23,0.33,0.4,0.45})-LOOKUP(K1906,{0,1950001,3300001,6950001,9000001,18000001,40000001},{0,97500,427500,636000,1536000,2796000,4796000}))*1.021,-2))</f>
        <v/>
      </c>
      <c r="O1906" s="21">
        <f>IF(L1906&lt;=0,0,ROUNDDOWN((L1906*LOOKUP(L1906,{0,1950001,3300001,6950001,9000001,18000001,40000001},{0.05,0.1,0.2,0.23,0.33,0.4,0.45})-LOOKUP(L1906,{0,1950001,3300001,6950001,9000001,18000001,40000001},{0,97500,427500,636000,1536000,2796000,4796000}))*1.021,-2))</f>
        <v/>
      </c>
      <c r="P1906" s="21">
        <f>MAX(0,ROUNDDOWN(F1906-E1906-430000,-3))</f>
        <v/>
      </c>
      <c r="Q1906" s="21">
        <f>MAX(0,ROUNDDOWN(F1906-E1906-430000-H1906,-3))</f>
        <v/>
      </c>
      <c r="R1906" s="21">
        <f>IF(F1906&lt;=450000,0,MAX(0,P1906*0.06-MIN(50000,P1906)*0.03))</f>
        <v/>
      </c>
      <c r="S1906" s="21">
        <f>IF(F1906&lt;=450000,0,MAX(0,P1906*0.04-MIN(50000,P1906)*0.02))</f>
        <v/>
      </c>
      <c r="T1906" s="21">
        <f>IF(F1906&lt;=450000,0,MAX(0,Q1906*0.06-MIN(50000,Q1906)*0.03))</f>
        <v/>
      </c>
      <c r="U1906" s="21">
        <f>IF(F1906&lt;=450000,0,MAX(0,Q1906*0.04-MIN(50000,Q1906)*0.02))</f>
        <v/>
      </c>
      <c r="V1906" s="21">
        <f>50000+MAX(0,G1906-480000)</f>
        <v/>
      </c>
      <c r="W1906" s="21">
        <f>P1906-V1906</f>
        <v/>
      </c>
      <c r="X1906" s="21">
        <f>Q1906-V1906</f>
        <v/>
      </c>
      <c r="Y1906" s="22">
        <f>IF(W1906&lt;0,0.9,LOOKUP(W1906,{0,1950001,3300001,6950001,9000001,18000001,40000001},{0.84895,0.7979,0.6958,0.66517,0.56307,0.4916,0.44055}))</f>
        <v/>
      </c>
      <c r="Z1906" s="22">
        <f>IF(X1906&lt;0,0.9,LOOKUP(X1906,{0,1950001,3300001,6950001,9000001,18000001,40000001},{0.84895,0.7979,0.6958,0.66517,0.56307,0.4916,0.44055}))</f>
        <v/>
      </c>
      <c r="AA1906" s="22">
        <f>IF(W1906&lt;0,0,CHOOSE(MATCH(W1906,{0,1950001,3300001,6950001,9000001},1),5.105/84.895,10.21/79.79,20.42/69.58,23.483/66.517,33.693/56.307))</f>
        <v/>
      </c>
      <c r="AB1906" s="21">
        <f>IF(C1906&lt;=2000,0,(MIN(C1906,ROUNDDOWN(F1906*0.3,0))-2000)*0.1)</f>
        <v/>
      </c>
      <c r="AC1906" s="21">
        <f>IF(C1906&lt;=2000,0,MIN((C1906-2000)*Y1906,(R1906+S1906)*0.2))</f>
        <v/>
      </c>
      <c r="AD1906" s="21">
        <f>IF(C1906&lt;=2000,0,MIN((C1906-2000)*Z1906,(T1906+U1906)*0.2))</f>
        <v/>
      </c>
      <c r="AE1906" s="21">
        <f>AC1906*AA1906</f>
        <v/>
      </c>
      <c r="AF1906" s="21">
        <f>ROUNDDOWN(R1906,-2)+ROUNDDOWN(S1906,-2)</f>
        <v/>
      </c>
      <c r="AG1906" s="21">
        <f>ROUNDDOWN(MAX(0,R1906-(AB1906+AC1906+AE1906)*0.6),-2)+ROUNDDOWN(MAX(0,S1906-(AB1906+AC1906+AE1906)*0.4),-2)</f>
        <v/>
      </c>
      <c r="AH1906" s="21">
        <f>ROUNDDOWN(MAX(0,T1906-(AB1906+AD1906)*0.6),-2)+ROUNDDOWN(MAX(0,U1906-(AB1906+AD1906)*0.4),-2)</f>
        <v/>
      </c>
      <c r="AI1906" s="21">
        <f>ROUNDDOWN(T1906,-2)+ROUNDDOWN(U1906,-2)</f>
        <v/>
      </c>
      <c r="AJ1906" s="21">
        <f>M1906+AF1906</f>
        <v/>
      </c>
      <c r="AK1906" s="21">
        <f>M1906+AG1906</f>
        <v/>
      </c>
      <c r="AL1906" s="21">
        <f>N1906+AH1906</f>
        <v/>
      </c>
      <c r="AM1906" s="21">
        <f>O1906+AI1906</f>
        <v/>
      </c>
      <c r="AN1906" s="21">
        <f>N1906+AI1906</f>
        <v/>
      </c>
      <c r="AO1906" s="21">
        <f>ROUNDDOWN((R1906+S1906)*0.2/Y1906+2000,0)</f>
        <v/>
      </c>
      <c r="AP1906" s="21">
        <f>ROUNDDOWN((T1906+U1906)*0.2/Z1906+2000,0)</f>
        <v/>
      </c>
      <c r="AQ1906" s="21">
        <f>AL1906-AK1906</f>
        <v/>
      </c>
      <c r="AR1906" s="21">
        <f>AM1906-AK1906</f>
        <v/>
      </c>
      <c r="AS1906" s="21">
        <f>AM1906-AL1906</f>
        <v/>
      </c>
      <c r="AT1906" s="21">
        <f>AK1906+C1906-AJ1906</f>
        <v/>
      </c>
      <c r="AU1906" s="21">
        <f>AL1906+C1906-AM1906</f>
        <v/>
      </c>
      <c r="AV1906" s="21">
        <f>AN1906+C1906-AM1906</f>
        <v/>
      </c>
    </row>
    <row r="1907">
      <c r="A1907" t="inlineStr">
        <is>
          <t>1万円刻み</t>
        </is>
      </c>
      <c r="B1907" s="21">
        <f>'5_1万円刻み'!$A$144</f>
        <v/>
      </c>
      <c r="C1907" s="21">
        <f>AO1907</f>
        <v/>
      </c>
      <c r="D1907" s="21" t="n">
        <v>0</v>
      </c>
      <c r="E1907" s="21">
        <f>ROUND(MIN(B1907/12,650000)*12*0.0915+MIN(B1907/12,1390000)*12*(0.0504+0)+B1907*0.005,0)</f>
        <v/>
      </c>
      <c r="F1907" s="21">
        <f>IF(B1907&lt;741000,0,IF(B1907&lt;2191000,B1907-740000,IF(B1907&lt;2193000,1451000,IF(B1907&lt;2196000,1453000,IF(B1907&lt;2200000,1456000,IF(B1907&lt;3600000,ROUND(ROUNDDOWN(B1907/4,-3)*2.8,0)-80000,IF(B1907&lt;6600000,ROUND(ROUNDDOWN(B1907/4,-3)*3.2,0)-440000,IF(B1907&lt;8500000,ROUNDDOWN(B1907*0.9,0)-1100000,B1907-1950000))))))))</f>
        <v/>
      </c>
      <c r="G1907" s="21">
        <f>IF(F1907&gt;23500000,NA(),IF(F1907&lt;=4890000,1040000,IF(F1907&lt;=6550000,670000,620000)))</f>
        <v/>
      </c>
      <c r="H1907" s="21">
        <f>IF(D1907&lt;=0,0,MAX(0,MIN(2000000,D1907-MIN(100000,ROUNDDOWN(F1907*0.05,0)))))</f>
        <v/>
      </c>
      <c r="I1907" s="21">
        <f>IF(C1907&lt;=2000,0,MIN(C1907,ROUNDDOWN(F1907*0.4,0))-2000)</f>
        <v/>
      </c>
      <c r="J1907" s="21">
        <f>MAX(0,ROUNDDOWN(F1907-E1907-G1907,-3))</f>
        <v/>
      </c>
      <c r="K1907" s="21">
        <f>MAX(0,ROUNDDOWN(F1907-E1907-G1907-H1907-I1907,-3))</f>
        <v/>
      </c>
      <c r="L1907" s="21">
        <f>MAX(0,ROUNDDOWN(F1907-E1907-G1907-H1907,-3))</f>
        <v/>
      </c>
      <c r="M1907" s="21">
        <f>IF(J1907&lt;=0,0,ROUNDDOWN((J1907*LOOKUP(J1907,{0,1950001,3300001,6950001,9000001,18000001,40000001},{0.05,0.1,0.2,0.23,0.33,0.4,0.45})-LOOKUP(J1907,{0,1950001,3300001,6950001,9000001,18000001,40000001},{0,97500,427500,636000,1536000,2796000,4796000}))*1.021,-2))</f>
        <v/>
      </c>
      <c r="N1907" s="21">
        <f>IF(K1907&lt;=0,0,ROUNDDOWN((K1907*LOOKUP(K1907,{0,1950001,3300001,6950001,9000001,18000001,40000001},{0.05,0.1,0.2,0.23,0.33,0.4,0.45})-LOOKUP(K1907,{0,1950001,3300001,6950001,9000001,18000001,40000001},{0,97500,427500,636000,1536000,2796000,4796000}))*1.021,-2))</f>
        <v/>
      </c>
      <c r="O1907" s="21">
        <f>IF(L1907&lt;=0,0,ROUNDDOWN((L1907*LOOKUP(L1907,{0,1950001,3300001,6950001,9000001,18000001,40000001},{0.05,0.1,0.2,0.23,0.33,0.4,0.45})-LOOKUP(L1907,{0,1950001,3300001,6950001,9000001,18000001,40000001},{0,97500,427500,636000,1536000,2796000,4796000}))*1.021,-2))</f>
        <v/>
      </c>
      <c r="P1907" s="21">
        <f>MAX(0,ROUNDDOWN(F1907-E1907-430000,-3))</f>
        <v/>
      </c>
      <c r="Q1907" s="21">
        <f>MAX(0,ROUNDDOWN(F1907-E1907-430000-H1907,-3))</f>
        <v/>
      </c>
      <c r="R1907" s="21">
        <f>IF(F1907&lt;=450000,0,MAX(0,P1907*0.06-MIN(50000,P1907)*0.03))</f>
        <v/>
      </c>
      <c r="S1907" s="21">
        <f>IF(F1907&lt;=450000,0,MAX(0,P1907*0.04-MIN(50000,P1907)*0.02))</f>
        <v/>
      </c>
      <c r="T1907" s="21">
        <f>IF(F1907&lt;=450000,0,MAX(0,Q1907*0.06-MIN(50000,Q1907)*0.03))</f>
        <v/>
      </c>
      <c r="U1907" s="21">
        <f>IF(F1907&lt;=450000,0,MAX(0,Q1907*0.04-MIN(50000,Q1907)*0.02))</f>
        <v/>
      </c>
      <c r="V1907" s="21">
        <f>50000+MAX(0,G1907-480000)</f>
        <v/>
      </c>
      <c r="W1907" s="21">
        <f>P1907-V1907</f>
        <v/>
      </c>
      <c r="X1907" s="21">
        <f>Q1907-V1907</f>
        <v/>
      </c>
      <c r="Y1907" s="22">
        <f>IF(W1907&lt;0,0.9,LOOKUP(W1907,{0,1950001,3300001,6950001,9000001,18000001,40000001},{0.84895,0.7979,0.6958,0.66517,0.56307,0.4916,0.44055}))</f>
        <v/>
      </c>
      <c r="Z1907" s="22">
        <f>IF(X1907&lt;0,0.9,LOOKUP(X1907,{0,1950001,3300001,6950001,9000001,18000001,40000001},{0.84895,0.7979,0.6958,0.66517,0.56307,0.4916,0.44055}))</f>
        <v/>
      </c>
      <c r="AA1907" s="22">
        <f>IF(W1907&lt;0,0,CHOOSE(MATCH(W1907,{0,1950001,3300001,6950001,9000001},1),5.105/84.895,10.21/79.79,20.42/69.58,23.483/66.517,33.693/56.307))</f>
        <v/>
      </c>
      <c r="AB1907" s="21">
        <f>IF(C1907&lt;=2000,0,(MIN(C1907,ROUNDDOWN(F1907*0.3,0))-2000)*0.1)</f>
        <v/>
      </c>
      <c r="AC1907" s="21">
        <f>IF(C1907&lt;=2000,0,MIN((C1907-2000)*Y1907,(R1907+S1907)*0.2))</f>
        <v/>
      </c>
      <c r="AD1907" s="21">
        <f>IF(C1907&lt;=2000,0,MIN((C1907-2000)*Z1907,(T1907+U1907)*0.2))</f>
        <v/>
      </c>
      <c r="AE1907" s="21">
        <f>AC1907*AA1907</f>
        <v/>
      </c>
      <c r="AF1907" s="21">
        <f>ROUNDDOWN(R1907,-2)+ROUNDDOWN(S1907,-2)</f>
        <v/>
      </c>
      <c r="AG1907" s="21">
        <f>ROUNDDOWN(MAX(0,R1907-(AB1907+AC1907+AE1907)*0.6),-2)+ROUNDDOWN(MAX(0,S1907-(AB1907+AC1907+AE1907)*0.4),-2)</f>
        <v/>
      </c>
      <c r="AH1907" s="21">
        <f>ROUNDDOWN(MAX(0,T1907-(AB1907+AD1907)*0.6),-2)+ROUNDDOWN(MAX(0,U1907-(AB1907+AD1907)*0.4),-2)</f>
        <v/>
      </c>
      <c r="AI1907" s="21">
        <f>ROUNDDOWN(T1907,-2)+ROUNDDOWN(U1907,-2)</f>
        <v/>
      </c>
      <c r="AJ1907" s="21">
        <f>M1907+AF1907</f>
        <v/>
      </c>
      <c r="AK1907" s="21">
        <f>M1907+AG1907</f>
        <v/>
      </c>
      <c r="AL1907" s="21">
        <f>N1907+AH1907</f>
        <v/>
      </c>
      <c r="AM1907" s="21">
        <f>O1907+AI1907</f>
        <v/>
      </c>
      <c r="AN1907" s="21">
        <f>N1907+AI1907</f>
        <v/>
      </c>
      <c r="AO1907" s="21">
        <f>ROUNDDOWN((R1907+S1907)*0.2/Y1907+2000,0)</f>
        <v/>
      </c>
      <c r="AP1907" s="21">
        <f>ROUNDDOWN((T1907+U1907)*0.2/Z1907+2000,0)</f>
        <v/>
      </c>
      <c r="AQ1907" s="21">
        <f>AL1907-AK1907</f>
        <v/>
      </c>
      <c r="AR1907" s="21">
        <f>AM1907-AK1907</f>
        <v/>
      </c>
      <c r="AS1907" s="21">
        <f>AM1907-AL1907</f>
        <v/>
      </c>
      <c r="AT1907" s="21">
        <f>AK1907+C1907-AJ1907</f>
        <v/>
      </c>
      <c r="AU1907" s="21">
        <f>AL1907+C1907-AM1907</f>
        <v/>
      </c>
      <c r="AV1907" s="21">
        <f>AN1907+C1907-AM1907</f>
        <v/>
      </c>
    </row>
    <row r="1908">
      <c r="A1908" t="inlineStr">
        <is>
          <t>1万円刻み</t>
        </is>
      </c>
      <c r="B1908" s="21">
        <f>'5_1万円刻み'!$A$145</f>
        <v/>
      </c>
      <c r="C1908" s="21">
        <f>AO1908</f>
        <v/>
      </c>
      <c r="D1908" s="21" t="n">
        <v>0</v>
      </c>
      <c r="E1908" s="21">
        <f>ROUND(MIN(B1908/12,650000)*12*0.0915+MIN(B1908/12,1390000)*12*(0.0504+0)+B1908*0.005,0)</f>
        <v/>
      </c>
      <c r="F1908" s="21">
        <f>IF(B1908&lt;741000,0,IF(B1908&lt;2191000,B1908-740000,IF(B1908&lt;2193000,1451000,IF(B1908&lt;2196000,1453000,IF(B1908&lt;2200000,1456000,IF(B1908&lt;3600000,ROUND(ROUNDDOWN(B1908/4,-3)*2.8,0)-80000,IF(B1908&lt;6600000,ROUND(ROUNDDOWN(B1908/4,-3)*3.2,0)-440000,IF(B1908&lt;8500000,ROUNDDOWN(B1908*0.9,0)-1100000,B1908-1950000))))))))</f>
        <v/>
      </c>
      <c r="G1908" s="21">
        <f>IF(F1908&gt;23500000,NA(),IF(F1908&lt;=4890000,1040000,IF(F1908&lt;=6550000,670000,620000)))</f>
        <v/>
      </c>
      <c r="H1908" s="21">
        <f>IF(D1908&lt;=0,0,MAX(0,MIN(2000000,D1908-MIN(100000,ROUNDDOWN(F1908*0.05,0)))))</f>
        <v/>
      </c>
      <c r="I1908" s="21">
        <f>IF(C1908&lt;=2000,0,MIN(C1908,ROUNDDOWN(F1908*0.4,0))-2000)</f>
        <v/>
      </c>
      <c r="J1908" s="21">
        <f>MAX(0,ROUNDDOWN(F1908-E1908-G1908,-3))</f>
        <v/>
      </c>
      <c r="K1908" s="21">
        <f>MAX(0,ROUNDDOWN(F1908-E1908-G1908-H1908-I1908,-3))</f>
        <v/>
      </c>
      <c r="L1908" s="21">
        <f>MAX(0,ROUNDDOWN(F1908-E1908-G1908-H1908,-3))</f>
        <v/>
      </c>
      <c r="M1908" s="21">
        <f>IF(J1908&lt;=0,0,ROUNDDOWN((J1908*LOOKUP(J1908,{0,1950001,3300001,6950001,9000001,18000001,40000001},{0.05,0.1,0.2,0.23,0.33,0.4,0.45})-LOOKUP(J1908,{0,1950001,3300001,6950001,9000001,18000001,40000001},{0,97500,427500,636000,1536000,2796000,4796000}))*1.021,-2))</f>
        <v/>
      </c>
      <c r="N1908" s="21">
        <f>IF(K1908&lt;=0,0,ROUNDDOWN((K1908*LOOKUP(K1908,{0,1950001,3300001,6950001,9000001,18000001,40000001},{0.05,0.1,0.2,0.23,0.33,0.4,0.45})-LOOKUP(K1908,{0,1950001,3300001,6950001,9000001,18000001,40000001},{0,97500,427500,636000,1536000,2796000,4796000}))*1.021,-2))</f>
        <v/>
      </c>
      <c r="O1908" s="21">
        <f>IF(L1908&lt;=0,0,ROUNDDOWN((L1908*LOOKUP(L1908,{0,1950001,3300001,6950001,9000001,18000001,40000001},{0.05,0.1,0.2,0.23,0.33,0.4,0.45})-LOOKUP(L1908,{0,1950001,3300001,6950001,9000001,18000001,40000001},{0,97500,427500,636000,1536000,2796000,4796000}))*1.021,-2))</f>
        <v/>
      </c>
      <c r="P1908" s="21">
        <f>MAX(0,ROUNDDOWN(F1908-E1908-430000,-3))</f>
        <v/>
      </c>
      <c r="Q1908" s="21">
        <f>MAX(0,ROUNDDOWN(F1908-E1908-430000-H1908,-3))</f>
        <v/>
      </c>
      <c r="R1908" s="21">
        <f>IF(F1908&lt;=450000,0,MAX(0,P1908*0.06-MIN(50000,P1908)*0.03))</f>
        <v/>
      </c>
      <c r="S1908" s="21">
        <f>IF(F1908&lt;=450000,0,MAX(0,P1908*0.04-MIN(50000,P1908)*0.02))</f>
        <v/>
      </c>
      <c r="T1908" s="21">
        <f>IF(F1908&lt;=450000,0,MAX(0,Q1908*0.06-MIN(50000,Q1908)*0.03))</f>
        <v/>
      </c>
      <c r="U1908" s="21">
        <f>IF(F1908&lt;=450000,0,MAX(0,Q1908*0.04-MIN(50000,Q1908)*0.02))</f>
        <v/>
      </c>
      <c r="V1908" s="21">
        <f>50000+MAX(0,G1908-480000)</f>
        <v/>
      </c>
      <c r="W1908" s="21">
        <f>P1908-V1908</f>
        <v/>
      </c>
      <c r="X1908" s="21">
        <f>Q1908-V1908</f>
        <v/>
      </c>
      <c r="Y1908" s="22">
        <f>IF(W1908&lt;0,0.9,LOOKUP(W1908,{0,1950001,3300001,6950001,9000001,18000001,40000001},{0.84895,0.7979,0.6958,0.66517,0.56307,0.4916,0.44055}))</f>
        <v/>
      </c>
      <c r="Z1908" s="22">
        <f>IF(X1908&lt;0,0.9,LOOKUP(X1908,{0,1950001,3300001,6950001,9000001,18000001,40000001},{0.84895,0.7979,0.6958,0.66517,0.56307,0.4916,0.44055}))</f>
        <v/>
      </c>
      <c r="AA1908" s="22">
        <f>IF(W1908&lt;0,0,CHOOSE(MATCH(W1908,{0,1950001,3300001,6950001,9000001},1),5.105/84.895,10.21/79.79,20.42/69.58,23.483/66.517,33.693/56.307))</f>
        <v/>
      </c>
      <c r="AB1908" s="21">
        <f>IF(C1908&lt;=2000,0,(MIN(C1908,ROUNDDOWN(F1908*0.3,0))-2000)*0.1)</f>
        <v/>
      </c>
      <c r="AC1908" s="21">
        <f>IF(C1908&lt;=2000,0,MIN((C1908-2000)*Y1908,(R1908+S1908)*0.2))</f>
        <v/>
      </c>
      <c r="AD1908" s="21">
        <f>IF(C1908&lt;=2000,0,MIN((C1908-2000)*Z1908,(T1908+U1908)*0.2))</f>
        <v/>
      </c>
      <c r="AE1908" s="21">
        <f>AC1908*AA1908</f>
        <v/>
      </c>
      <c r="AF1908" s="21">
        <f>ROUNDDOWN(R1908,-2)+ROUNDDOWN(S1908,-2)</f>
        <v/>
      </c>
      <c r="AG1908" s="21">
        <f>ROUNDDOWN(MAX(0,R1908-(AB1908+AC1908+AE1908)*0.6),-2)+ROUNDDOWN(MAX(0,S1908-(AB1908+AC1908+AE1908)*0.4),-2)</f>
        <v/>
      </c>
      <c r="AH1908" s="21">
        <f>ROUNDDOWN(MAX(0,T1908-(AB1908+AD1908)*0.6),-2)+ROUNDDOWN(MAX(0,U1908-(AB1908+AD1908)*0.4),-2)</f>
        <v/>
      </c>
      <c r="AI1908" s="21">
        <f>ROUNDDOWN(T1908,-2)+ROUNDDOWN(U1908,-2)</f>
        <v/>
      </c>
      <c r="AJ1908" s="21">
        <f>M1908+AF1908</f>
        <v/>
      </c>
      <c r="AK1908" s="21">
        <f>M1908+AG1908</f>
        <v/>
      </c>
      <c r="AL1908" s="21">
        <f>N1908+AH1908</f>
        <v/>
      </c>
      <c r="AM1908" s="21">
        <f>O1908+AI1908</f>
        <v/>
      </c>
      <c r="AN1908" s="21">
        <f>N1908+AI1908</f>
        <v/>
      </c>
      <c r="AO1908" s="21">
        <f>ROUNDDOWN((R1908+S1908)*0.2/Y1908+2000,0)</f>
        <v/>
      </c>
      <c r="AP1908" s="21">
        <f>ROUNDDOWN((T1908+U1908)*0.2/Z1908+2000,0)</f>
        <v/>
      </c>
      <c r="AQ1908" s="21">
        <f>AL1908-AK1908</f>
        <v/>
      </c>
      <c r="AR1908" s="21">
        <f>AM1908-AK1908</f>
        <v/>
      </c>
      <c r="AS1908" s="21">
        <f>AM1908-AL1908</f>
        <v/>
      </c>
      <c r="AT1908" s="21">
        <f>AK1908+C1908-AJ1908</f>
        <v/>
      </c>
      <c r="AU1908" s="21">
        <f>AL1908+C1908-AM1908</f>
        <v/>
      </c>
      <c r="AV1908" s="21">
        <f>AN1908+C1908-AM1908</f>
        <v/>
      </c>
    </row>
    <row r="1909">
      <c r="A1909" t="inlineStr">
        <is>
          <t>1万円刻み</t>
        </is>
      </c>
      <c r="B1909" s="21">
        <f>'5_1万円刻み'!$A$146</f>
        <v/>
      </c>
      <c r="C1909" s="21">
        <f>AO1909</f>
        <v/>
      </c>
      <c r="D1909" s="21" t="n">
        <v>0</v>
      </c>
      <c r="E1909" s="21">
        <f>ROUND(MIN(B1909/12,650000)*12*0.0915+MIN(B1909/12,1390000)*12*(0.0504+0)+B1909*0.005,0)</f>
        <v/>
      </c>
      <c r="F1909" s="21">
        <f>IF(B1909&lt;741000,0,IF(B1909&lt;2191000,B1909-740000,IF(B1909&lt;2193000,1451000,IF(B1909&lt;2196000,1453000,IF(B1909&lt;2200000,1456000,IF(B1909&lt;3600000,ROUND(ROUNDDOWN(B1909/4,-3)*2.8,0)-80000,IF(B1909&lt;6600000,ROUND(ROUNDDOWN(B1909/4,-3)*3.2,0)-440000,IF(B1909&lt;8500000,ROUNDDOWN(B1909*0.9,0)-1100000,B1909-1950000))))))))</f>
        <v/>
      </c>
      <c r="G1909" s="21">
        <f>IF(F1909&gt;23500000,NA(),IF(F1909&lt;=4890000,1040000,IF(F1909&lt;=6550000,670000,620000)))</f>
        <v/>
      </c>
      <c r="H1909" s="21">
        <f>IF(D1909&lt;=0,0,MAX(0,MIN(2000000,D1909-MIN(100000,ROUNDDOWN(F1909*0.05,0)))))</f>
        <v/>
      </c>
      <c r="I1909" s="21">
        <f>IF(C1909&lt;=2000,0,MIN(C1909,ROUNDDOWN(F1909*0.4,0))-2000)</f>
        <v/>
      </c>
      <c r="J1909" s="21">
        <f>MAX(0,ROUNDDOWN(F1909-E1909-G1909,-3))</f>
        <v/>
      </c>
      <c r="K1909" s="21">
        <f>MAX(0,ROUNDDOWN(F1909-E1909-G1909-H1909-I1909,-3))</f>
        <v/>
      </c>
      <c r="L1909" s="21">
        <f>MAX(0,ROUNDDOWN(F1909-E1909-G1909-H1909,-3))</f>
        <v/>
      </c>
      <c r="M1909" s="21">
        <f>IF(J1909&lt;=0,0,ROUNDDOWN((J1909*LOOKUP(J1909,{0,1950001,3300001,6950001,9000001,18000001,40000001},{0.05,0.1,0.2,0.23,0.33,0.4,0.45})-LOOKUP(J1909,{0,1950001,3300001,6950001,9000001,18000001,40000001},{0,97500,427500,636000,1536000,2796000,4796000}))*1.021,-2))</f>
        <v/>
      </c>
      <c r="N1909" s="21">
        <f>IF(K1909&lt;=0,0,ROUNDDOWN((K1909*LOOKUP(K1909,{0,1950001,3300001,6950001,9000001,18000001,40000001},{0.05,0.1,0.2,0.23,0.33,0.4,0.45})-LOOKUP(K1909,{0,1950001,3300001,6950001,9000001,18000001,40000001},{0,97500,427500,636000,1536000,2796000,4796000}))*1.021,-2))</f>
        <v/>
      </c>
      <c r="O1909" s="21">
        <f>IF(L1909&lt;=0,0,ROUNDDOWN((L1909*LOOKUP(L1909,{0,1950001,3300001,6950001,9000001,18000001,40000001},{0.05,0.1,0.2,0.23,0.33,0.4,0.45})-LOOKUP(L1909,{0,1950001,3300001,6950001,9000001,18000001,40000001},{0,97500,427500,636000,1536000,2796000,4796000}))*1.021,-2))</f>
        <v/>
      </c>
      <c r="P1909" s="21">
        <f>MAX(0,ROUNDDOWN(F1909-E1909-430000,-3))</f>
        <v/>
      </c>
      <c r="Q1909" s="21">
        <f>MAX(0,ROUNDDOWN(F1909-E1909-430000-H1909,-3))</f>
        <v/>
      </c>
      <c r="R1909" s="21">
        <f>IF(F1909&lt;=450000,0,MAX(0,P1909*0.06-MIN(50000,P1909)*0.03))</f>
        <v/>
      </c>
      <c r="S1909" s="21">
        <f>IF(F1909&lt;=450000,0,MAX(0,P1909*0.04-MIN(50000,P1909)*0.02))</f>
        <v/>
      </c>
      <c r="T1909" s="21">
        <f>IF(F1909&lt;=450000,0,MAX(0,Q1909*0.06-MIN(50000,Q1909)*0.03))</f>
        <v/>
      </c>
      <c r="U1909" s="21">
        <f>IF(F1909&lt;=450000,0,MAX(0,Q1909*0.04-MIN(50000,Q1909)*0.02))</f>
        <v/>
      </c>
      <c r="V1909" s="21">
        <f>50000+MAX(0,G1909-480000)</f>
        <v/>
      </c>
      <c r="W1909" s="21">
        <f>P1909-V1909</f>
        <v/>
      </c>
      <c r="X1909" s="21">
        <f>Q1909-V1909</f>
        <v/>
      </c>
      <c r="Y1909" s="22">
        <f>IF(W1909&lt;0,0.9,LOOKUP(W1909,{0,1950001,3300001,6950001,9000001,18000001,40000001},{0.84895,0.7979,0.6958,0.66517,0.56307,0.4916,0.44055}))</f>
        <v/>
      </c>
      <c r="Z1909" s="22">
        <f>IF(X1909&lt;0,0.9,LOOKUP(X1909,{0,1950001,3300001,6950001,9000001,18000001,40000001},{0.84895,0.7979,0.6958,0.66517,0.56307,0.4916,0.44055}))</f>
        <v/>
      </c>
      <c r="AA1909" s="22">
        <f>IF(W1909&lt;0,0,CHOOSE(MATCH(W1909,{0,1950001,3300001,6950001,9000001},1),5.105/84.895,10.21/79.79,20.42/69.58,23.483/66.517,33.693/56.307))</f>
        <v/>
      </c>
      <c r="AB1909" s="21">
        <f>IF(C1909&lt;=2000,0,(MIN(C1909,ROUNDDOWN(F1909*0.3,0))-2000)*0.1)</f>
        <v/>
      </c>
      <c r="AC1909" s="21">
        <f>IF(C1909&lt;=2000,0,MIN((C1909-2000)*Y1909,(R1909+S1909)*0.2))</f>
        <v/>
      </c>
      <c r="AD1909" s="21">
        <f>IF(C1909&lt;=2000,0,MIN((C1909-2000)*Z1909,(T1909+U1909)*0.2))</f>
        <v/>
      </c>
      <c r="AE1909" s="21">
        <f>AC1909*AA1909</f>
        <v/>
      </c>
      <c r="AF1909" s="21">
        <f>ROUNDDOWN(R1909,-2)+ROUNDDOWN(S1909,-2)</f>
        <v/>
      </c>
      <c r="AG1909" s="21">
        <f>ROUNDDOWN(MAX(0,R1909-(AB1909+AC1909+AE1909)*0.6),-2)+ROUNDDOWN(MAX(0,S1909-(AB1909+AC1909+AE1909)*0.4),-2)</f>
        <v/>
      </c>
      <c r="AH1909" s="21">
        <f>ROUNDDOWN(MAX(0,T1909-(AB1909+AD1909)*0.6),-2)+ROUNDDOWN(MAX(0,U1909-(AB1909+AD1909)*0.4),-2)</f>
        <v/>
      </c>
      <c r="AI1909" s="21">
        <f>ROUNDDOWN(T1909,-2)+ROUNDDOWN(U1909,-2)</f>
        <v/>
      </c>
      <c r="AJ1909" s="21">
        <f>M1909+AF1909</f>
        <v/>
      </c>
      <c r="AK1909" s="21">
        <f>M1909+AG1909</f>
        <v/>
      </c>
      <c r="AL1909" s="21">
        <f>N1909+AH1909</f>
        <v/>
      </c>
      <c r="AM1909" s="21">
        <f>O1909+AI1909</f>
        <v/>
      </c>
      <c r="AN1909" s="21">
        <f>N1909+AI1909</f>
        <v/>
      </c>
      <c r="AO1909" s="21">
        <f>ROUNDDOWN((R1909+S1909)*0.2/Y1909+2000,0)</f>
        <v/>
      </c>
      <c r="AP1909" s="21">
        <f>ROUNDDOWN((T1909+U1909)*0.2/Z1909+2000,0)</f>
        <v/>
      </c>
      <c r="AQ1909" s="21">
        <f>AL1909-AK1909</f>
        <v/>
      </c>
      <c r="AR1909" s="21">
        <f>AM1909-AK1909</f>
        <v/>
      </c>
      <c r="AS1909" s="21">
        <f>AM1909-AL1909</f>
        <v/>
      </c>
      <c r="AT1909" s="21">
        <f>AK1909+C1909-AJ1909</f>
        <v/>
      </c>
      <c r="AU1909" s="21">
        <f>AL1909+C1909-AM1909</f>
        <v/>
      </c>
      <c r="AV1909" s="21">
        <f>AN1909+C1909-AM1909</f>
        <v/>
      </c>
    </row>
    <row r="1910">
      <c r="A1910" t="inlineStr">
        <is>
          <t>1万円刻み</t>
        </is>
      </c>
      <c r="B1910" s="21">
        <f>'5_1万円刻み'!$A$147</f>
        <v/>
      </c>
      <c r="C1910" s="21">
        <f>AO1910</f>
        <v/>
      </c>
      <c r="D1910" s="21" t="n">
        <v>0</v>
      </c>
      <c r="E1910" s="21">
        <f>ROUND(MIN(B1910/12,650000)*12*0.0915+MIN(B1910/12,1390000)*12*(0.0504+0)+B1910*0.005,0)</f>
        <v/>
      </c>
      <c r="F1910" s="21">
        <f>IF(B1910&lt;741000,0,IF(B1910&lt;2191000,B1910-740000,IF(B1910&lt;2193000,1451000,IF(B1910&lt;2196000,1453000,IF(B1910&lt;2200000,1456000,IF(B1910&lt;3600000,ROUND(ROUNDDOWN(B1910/4,-3)*2.8,0)-80000,IF(B1910&lt;6600000,ROUND(ROUNDDOWN(B1910/4,-3)*3.2,0)-440000,IF(B1910&lt;8500000,ROUNDDOWN(B1910*0.9,0)-1100000,B1910-1950000))))))))</f>
        <v/>
      </c>
      <c r="G1910" s="21">
        <f>IF(F1910&gt;23500000,NA(),IF(F1910&lt;=4890000,1040000,IF(F1910&lt;=6550000,670000,620000)))</f>
        <v/>
      </c>
      <c r="H1910" s="21">
        <f>IF(D1910&lt;=0,0,MAX(0,MIN(2000000,D1910-MIN(100000,ROUNDDOWN(F1910*0.05,0)))))</f>
        <v/>
      </c>
      <c r="I1910" s="21">
        <f>IF(C1910&lt;=2000,0,MIN(C1910,ROUNDDOWN(F1910*0.4,0))-2000)</f>
        <v/>
      </c>
      <c r="J1910" s="21">
        <f>MAX(0,ROUNDDOWN(F1910-E1910-G1910,-3))</f>
        <v/>
      </c>
      <c r="K1910" s="21">
        <f>MAX(0,ROUNDDOWN(F1910-E1910-G1910-H1910-I1910,-3))</f>
        <v/>
      </c>
      <c r="L1910" s="21">
        <f>MAX(0,ROUNDDOWN(F1910-E1910-G1910-H1910,-3))</f>
        <v/>
      </c>
      <c r="M1910" s="21">
        <f>IF(J1910&lt;=0,0,ROUNDDOWN((J1910*LOOKUP(J1910,{0,1950001,3300001,6950001,9000001,18000001,40000001},{0.05,0.1,0.2,0.23,0.33,0.4,0.45})-LOOKUP(J1910,{0,1950001,3300001,6950001,9000001,18000001,40000001},{0,97500,427500,636000,1536000,2796000,4796000}))*1.021,-2))</f>
        <v/>
      </c>
      <c r="N1910" s="21">
        <f>IF(K1910&lt;=0,0,ROUNDDOWN((K1910*LOOKUP(K1910,{0,1950001,3300001,6950001,9000001,18000001,40000001},{0.05,0.1,0.2,0.23,0.33,0.4,0.45})-LOOKUP(K1910,{0,1950001,3300001,6950001,9000001,18000001,40000001},{0,97500,427500,636000,1536000,2796000,4796000}))*1.021,-2))</f>
        <v/>
      </c>
      <c r="O1910" s="21">
        <f>IF(L1910&lt;=0,0,ROUNDDOWN((L1910*LOOKUP(L1910,{0,1950001,3300001,6950001,9000001,18000001,40000001},{0.05,0.1,0.2,0.23,0.33,0.4,0.45})-LOOKUP(L1910,{0,1950001,3300001,6950001,9000001,18000001,40000001},{0,97500,427500,636000,1536000,2796000,4796000}))*1.021,-2))</f>
        <v/>
      </c>
      <c r="P1910" s="21">
        <f>MAX(0,ROUNDDOWN(F1910-E1910-430000,-3))</f>
        <v/>
      </c>
      <c r="Q1910" s="21">
        <f>MAX(0,ROUNDDOWN(F1910-E1910-430000-H1910,-3))</f>
        <v/>
      </c>
      <c r="R1910" s="21">
        <f>IF(F1910&lt;=450000,0,MAX(0,P1910*0.06-MIN(50000,P1910)*0.03))</f>
        <v/>
      </c>
      <c r="S1910" s="21">
        <f>IF(F1910&lt;=450000,0,MAX(0,P1910*0.04-MIN(50000,P1910)*0.02))</f>
        <v/>
      </c>
      <c r="T1910" s="21">
        <f>IF(F1910&lt;=450000,0,MAX(0,Q1910*0.06-MIN(50000,Q1910)*0.03))</f>
        <v/>
      </c>
      <c r="U1910" s="21">
        <f>IF(F1910&lt;=450000,0,MAX(0,Q1910*0.04-MIN(50000,Q1910)*0.02))</f>
        <v/>
      </c>
      <c r="V1910" s="21">
        <f>50000+MAX(0,G1910-480000)</f>
        <v/>
      </c>
      <c r="W1910" s="21">
        <f>P1910-V1910</f>
        <v/>
      </c>
      <c r="X1910" s="21">
        <f>Q1910-V1910</f>
        <v/>
      </c>
      <c r="Y1910" s="22">
        <f>IF(W1910&lt;0,0.9,LOOKUP(W1910,{0,1950001,3300001,6950001,9000001,18000001,40000001},{0.84895,0.7979,0.6958,0.66517,0.56307,0.4916,0.44055}))</f>
        <v/>
      </c>
      <c r="Z1910" s="22">
        <f>IF(X1910&lt;0,0.9,LOOKUP(X1910,{0,1950001,3300001,6950001,9000001,18000001,40000001},{0.84895,0.7979,0.6958,0.66517,0.56307,0.4916,0.44055}))</f>
        <v/>
      </c>
      <c r="AA1910" s="22">
        <f>IF(W1910&lt;0,0,CHOOSE(MATCH(W1910,{0,1950001,3300001,6950001,9000001},1),5.105/84.895,10.21/79.79,20.42/69.58,23.483/66.517,33.693/56.307))</f>
        <v/>
      </c>
      <c r="AB1910" s="21">
        <f>IF(C1910&lt;=2000,0,(MIN(C1910,ROUNDDOWN(F1910*0.3,0))-2000)*0.1)</f>
        <v/>
      </c>
      <c r="AC1910" s="21">
        <f>IF(C1910&lt;=2000,0,MIN((C1910-2000)*Y1910,(R1910+S1910)*0.2))</f>
        <v/>
      </c>
      <c r="AD1910" s="21">
        <f>IF(C1910&lt;=2000,0,MIN((C1910-2000)*Z1910,(T1910+U1910)*0.2))</f>
        <v/>
      </c>
      <c r="AE1910" s="21">
        <f>AC1910*AA1910</f>
        <v/>
      </c>
      <c r="AF1910" s="21">
        <f>ROUNDDOWN(R1910,-2)+ROUNDDOWN(S1910,-2)</f>
        <v/>
      </c>
      <c r="AG1910" s="21">
        <f>ROUNDDOWN(MAX(0,R1910-(AB1910+AC1910+AE1910)*0.6),-2)+ROUNDDOWN(MAX(0,S1910-(AB1910+AC1910+AE1910)*0.4),-2)</f>
        <v/>
      </c>
      <c r="AH1910" s="21">
        <f>ROUNDDOWN(MAX(0,T1910-(AB1910+AD1910)*0.6),-2)+ROUNDDOWN(MAX(0,U1910-(AB1910+AD1910)*0.4),-2)</f>
        <v/>
      </c>
      <c r="AI1910" s="21">
        <f>ROUNDDOWN(T1910,-2)+ROUNDDOWN(U1910,-2)</f>
        <v/>
      </c>
      <c r="AJ1910" s="21">
        <f>M1910+AF1910</f>
        <v/>
      </c>
      <c r="AK1910" s="21">
        <f>M1910+AG1910</f>
        <v/>
      </c>
      <c r="AL1910" s="21">
        <f>N1910+AH1910</f>
        <v/>
      </c>
      <c r="AM1910" s="21">
        <f>O1910+AI1910</f>
        <v/>
      </c>
      <c r="AN1910" s="21">
        <f>N1910+AI1910</f>
        <v/>
      </c>
      <c r="AO1910" s="21">
        <f>ROUNDDOWN((R1910+S1910)*0.2/Y1910+2000,0)</f>
        <v/>
      </c>
      <c r="AP1910" s="21">
        <f>ROUNDDOWN((T1910+U1910)*0.2/Z1910+2000,0)</f>
        <v/>
      </c>
      <c r="AQ1910" s="21">
        <f>AL1910-AK1910</f>
        <v/>
      </c>
      <c r="AR1910" s="21">
        <f>AM1910-AK1910</f>
        <v/>
      </c>
      <c r="AS1910" s="21">
        <f>AM1910-AL1910</f>
        <v/>
      </c>
      <c r="AT1910" s="21">
        <f>AK1910+C1910-AJ1910</f>
        <v/>
      </c>
      <c r="AU1910" s="21">
        <f>AL1910+C1910-AM1910</f>
        <v/>
      </c>
      <c r="AV1910" s="21">
        <f>AN1910+C1910-AM1910</f>
        <v/>
      </c>
    </row>
    <row r="1911">
      <c r="A1911" t="inlineStr">
        <is>
          <t>1万円刻み</t>
        </is>
      </c>
      <c r="B1911" s="21">
        <f>'5_1万円刻み'!$A$148</f>
        <v/>
      </c>
      <c r="C1911" s="21">
        <f>AO1911</f>
        <v/>
      </c>
      <c r="D1911" s="21" t="n">
        <v>0</v>
      </c>
      <c r="E1911" s="21">
        <f>ROUND(MIN(B1911/12,650000)*12*0.0915+MIN(B1911/12,1390000)*12*(0.0504+0)+B1911*0.005,0)</f>
        <v/>
      </c>
      <c r="F1911" s="21">
        <f>IF(B1911&lt;741000,0,IF(B1911&lt;2191000,B1911-740000,IF(B1911&lt;2193000,1451000,IF(B1911&lt;2196000,1453000,IF(B1911&lt;2200000,1456000,IF(B1911&lt;3600000,ROUND(ROUNDDOWN(B1911/4,-3)*2.8,0)-80000,IF(B1911&lt;6600000,ROUND(ROUNDDOWN(B1911/4,-3)*3.2,0)-440000,IF(B1911&lt;8500000,ROUNDDOWN(B1911*0.9,0)-1100000,B1911-1950000))))))))</f>
        <v/>
      </c>
      <c r="G1911" s="21">
        <f>IF(F1911&gt;23500000,NA(),IF(F1911&lt;=4890000,1040000,IF(F1911&lt;=6550000,670000,620000)))</f>
        <v/>
      </c>
      <c r="H1911" s="21">
        <f>IF(D1911&lt;=0,0,MAX(0,MIN(2000000,D1911-MIN(100000,ROUNDDOWN(F1911*0.05,0)))))</f>
        <v/>
      </c>
      <c r="I1911" s="21">
        <f>IF(C1911&lt;=2000,0,MIN(C1911,ROUNDDOWN(F1911*0.4,0))-2000)</f>
        <v/>
      </c>
      <c r="J1911" s="21">
        <f>MAX(0,ROUNDDOWN(F1911-E1911-G1911,-3))</f>
        <v/>
      </c>
      <c r="K1911" s="21">
        <f>MAX(0,ROUNDDOWN(F1911-E1911-G1911-H1911-I1911,-3))</f>
        <v/>
      </c>
      <c r="L1911" s="21">
        <f>MAX(0,ROUNDDOWN(F1911-E1911-G1911-H1911,-3))</f>
        <v/>
      </c>
      <c r="M1911" s="21">
        <f>IF(J1911&lt;=0,0,ROUNDDOWN((J1911*LOOKUP(J1911,{0,1950001,3300001,6950001,9000001,18000001,40000001},{0.05,0.1,0.2,0.23,0.33,0.4,0.45})-LOOKUP(J1911,{0,1950001,3300001,6950001,9000001,18000001,40000001},{0,97500,427500,636000,1536000,2796000,4796000}))*1.021,-2))</f>
        <v/>
      </c>
      <c r="N1911" s="21">
        <f>IF(K1911&lt;=0,0,ROUNDDOWN((K1911*LOOKUP(K1911,{0,1950001,3300001,6950001,9000001,18000001,40000001},{0.05,0.1,0.2,0.23,0.33,0.4,0.45})-LOOKUP(K1911,{0,1950001,3300001,6950001,9000001,18000001,40000001},{0,97500,427500,636000,1536000,2796000,4796000}))*1.021,-2))</f>
        <v/>
      </c>
      <c r="O1911" s="21">
        <f>IF(L1911&lt;=0,0,ROUNDDOWN((L1911*LOOKUP(L1911,{0,1950001,3300001,6950001,9000001,18000001,40000001},{0.05,0.1,0.2,0.23,0.33,0.4,0.45})-LOOKUP(L1911,{0,1950001,3300001,6950001,9000001,18000001,40000001},{0,97500,427500,636000,1536000,2796000,4796000}))*1.021,-2))</f>
        <v/>
      </c>
      <c r="P1911" s="21">
        <f>MAX(0,ROUNDDOWN(F1911-E1911-430000,-3))</f>
        <v/>
      </c>
      <c r="Q1911" s="21">
        <f>MAX(0,ROUNDDOWN(F1911-E1911-430000-H1911,-3))</f>
        <v/>
      </c>
      <c r="R1911" s="21">
        <f>IF(F1911&lt;=450000,0,MAX(0,P1911*0.06-MIN(50000,P1911)*0.03))</f>
        <v/>
      </c>
      <c r="S1911" s="21">
        <f>IF(F1911&lt;=450000,0,MAX(0,P1911*0.04-MIN(50000,P1911)*0.02))</f>
        <v/>
      </c>
      <c r="T1911" s="21">
        <f>IF(F1911&lt;=450000,0,MAX(0,Q1911*0.06-MIN(50000,Q1911)*0.03))</f>
        <v/>
      </c>
      <c r="U1911" s="21">
        <f>IF(F1911&lt;=450000,0,MAX(0,Q1911*0.04-MIN(50000,Q1911)*0.02))</f>
        <v/>
      </c>
      <c r="V1911" s="21">
        <f>50000+MAX(0,G1911-480000)</f>
        <v/>
      </c>
      <c r="W1911" s="21">
        <f>P1911-V1911</f>
        <v/>
      </c>
      <c r="X1911" s="21">
        <f>Q1911-V1911</f>
        <v/>
      </c>
      <c r="Y1911" s="22">
        <f>IF(W1911&lt;0,0.9,LOOKUP(W1911,{0,1950001,3300001,6950001,9000001,18000001,40000001},{0.84895,0.7979,0.6958,0.66517,0.56307,0.4916,0.44055}))</f>
        <v/>
      </c>
      <c r="Z1911" s="22">
        <f>IF(X1911&lt;0,0.9,LOOKUP(X1911,{0,1950001,3300001,6950001,9000001,18000001,40000001},{0.84895,0.7979,0.6958,0.66517,0.56307,0.4916,0.44055}))</f>
        <v/>
      </c>
      <c r="AA1911" s="22">
        <f>IF(W1911&lt;0,0,CHOOSE(MATCH(W1911,{0,1950001,3300001,6950001,9000001},1),5.105/84.895,10.21/79.79,20.42/69.58,23.483/66.517,33.693/56.307))</f>
        <v/>
      </c>
      <c r="AB1911" s="21">
        <f>IF(C1911&lt;=2000,0,(MIN(C1911,ROUNDDOWN(F1911*0.3,0))-2000)*0.1)</f>
        <v/>
      </c>
      <c r="AC1911" s="21">
        <f>IF(C1911&lt;=2000,0,MIN((C1911-2000)*Y1911,(R1911+S1911)*0.2))</f>
        <v/>
      </c>
      <c r="AD1911" s="21">
        <f>IF(C1911&lt;=2000,0,MIN((C1911-2000)*Z1911,(T1911+U1911)*0.2))</f>
        <v/>
      </c>
      <c r="AE1911" s="21">
        <f>AC1911*AA1911</f>
        <v/>
      </c>
      <c r="AF1911" s="21">
        <f>ROUNDDOWN(R1911,-2)+ROUNDDOWN(S1911,-2)</f>
        <v/>
      </c>
      <c r="AG1911" s="21">
        <f>ROUNDDOWN(MAX(0,R1911-(AB1911+AC1911+AE1911)*0.6),-2)+ROUNDDOWN(MAX(0,S1911-(AB1911+AC1911+AE1911)*0.4),-2)</f>
        <v/>
      </c>
      <c r="AH1911" s="21">
        <f>ROUNDDOWN(MAX(0,T1911-(AB1911+AD1911)*0.6),-2)+ROUNDDOWN(MAX(0,U1911-(AB1911+AD1911)*0.4),-2)</f>
        <v/>
      </c>
      <c r="AI1911" s="21">
        <f>ROUNDDOWN(T1911,-2)+ROUNDDOWN(U1911,-2)</f>
        <v/>
      </c>
      <c r="AJ1911" s="21">
        <f>M1911+AF1911</f>
        <v/>
      </c>
      <c r="AK1911" s="21">
        <f>M1911+AG1911</f>
        <v/>
      </c>
      <c r="AL1911" s="21">
        <f>N1911+AH1911</f>
        <v/>
      </c>
      <c r="AM1911" s="21">
        <f>O1911+AI1911</f>
        <v/>
      </c>
      <c r="AN1911" s="21">
        <f>N1911+AI1911</f>
        <v/>
      </c>
      <c r="AO1911" s="21">
        <f>ROUNDDOWN((R1911+S1911)*0.2/Y1911+2000,0)</f>
        <v/>
      </c>
      <c r="AP1911" s="21">
        <f>ROUNDDOWN((T1911+U1911)*0.2/Z1911+2000,0)</f>
        <v/>
      </c>
      <c r="AQ1911" s="21">
        <f>AL1911-AK1911</f>
        <v/>
      </c>
      <c r="AR1911" s="21">
        <f>AM1911-AK1911</f>
        <v/>
      </c>
      <c r="AS1911" s="21">
        <f>AM1911-AL1911</f>
        <v/>
      </c>
      <c r="AT1911" s="21">
        <f>AK1911+C1911-AJ1911</f>
        <v/>
      </c>
      <c r="AU1911" s="21">
        <f>AL1911+C1911-AM1911</f>
        <v/>
      </c>
      <c r="AV1911" s="21">
        <f>AN1911+C1911-AM1911</f>
        <v/>
      </c>
    </row>
    <row r="1912">
      <c r="A1912" t="inlineStr">
        <is>
          <t>1万円刻み</t>
        </is>
      </c>
      <c r="B1912" s="21">
        <f>'5_1万円刻み'!$A$149</f>
        <v/>
      </c>
      <c r="C1912" s="21">
        <f>AO1912</f>
        <v/>
      </c>
      <c r="D1912" s="21" t="n">
        <v>0</v>
      </c>
      <c r="E1912" s="21">
        <f>ROUND(MIN(B1912/12,650000)*12*0.0915+MIN(B1912/12,1390000)*12*(0.0504+0)+B1912*0.005,0)</f>
        <v/>
      </c>
      <c r="F1912" s="21">
        <f>IF(B1912&lt;741000,0,IF(B1912&lt;2191000,B1912-740000,IF(B1912&lt;2193000,1451000,IF(B1912&lt;2196000,1453000,IF(B1912&lt;2200000,1456000,IF(B1912&lt;3600000,ROUND(ROUNDDOWN(B1912/4,-3)*2.8,0)-80000,IF(B1912&lt;6600000,ROUND(ROUNDDOWN(B1912/4,-3)*3.2,0)-440000,IF(B1912&lt;8500000,ROUNDDOWN(B1912*0.9,0)-1100000,B1912-1950000))))))))</f>
        <v/>
      </c>
      <c r="G1912" s="21">
        <f>IF(F1912&gt;23500000,NA(),IF(F1912&lt;=4890000,1040000,IF(F1912&lt;=6550000,670000,620000)))</f>
        <v/>
      </c>
      <c r="H1912" s="21">
        <f>IF(D1912&lt;=0,0,MAX(0,MIN(2000000,D1912-MIN(100000,ROUNDDOWN(F1912*0.05,0)))))</f>
        <v/>
      </c>
      <c r="I1912" s="21">
        <f>IF(C1912&lt;=2000,0,MIN(C1912,ROUNDDOWN(F1912*0.4,0))-2000)</f>
        <v/>
      </c>
      <c r="J1912" s="21">
        <f>MAX(0,ROUNDDOWN(F1912-E1912-G1912,-3))</f>
        <v/>
      </c>
      <c r="K1912" s="21">
        <f>MAX(0,ROUNDDOWN(F1912-E1912-G1912-H1912-I1912,-3))</f>
        <v/>
      </c>
      <c r="L1912" s="21">
        <f>MAX(0,ROUNDDOWN(F1912-E1912-G1912-H1912,-3))</f>
        <v/>
      </c>
      <c r="M1912" s="21">
        <f>IF(J1912&lt;=0,0,ROUNDDOWN((J1912*LOOKUP(J1912,{0,1950001,3300001,6950001,9000001,18000001,40000001},{0.05,0.1,0.2,0.23,0.33,0.4,0.45})-LOOKUP(J1912,{0,1950001,3300001,6950001,9000001,18000001,40000001},{0,97500,427500,636000,1536000,2796000,4796000}))*1.021,-2))</f>
        <v/>
      </c>
      <c r="N1912" s="21">
        <f>IF(K1912&lt;=0,0,ROUNDDOWN((K1912*LOOKUP(K1912,{0,1950001,3300001,6950001,9000001,18000001,40000001},{0.05,0.1,0.2,0.23,0.33,0.4,0.45})-LOOKUP(K1912,{0,1950001,3300001,6950001,9000001,18000001,40000001},{0,97500,427500,636000,1536000,2796000,4796000}))*1.021,-2))</f>
        <v/>
      </c>
      <c r="O1912" s="21">
        <f>IF(L1912&lt;=0,0,ROUNDDOWN((L1912*LOOKUP(L1912,{0,1950001,3300001,6950001,9000001,18000001,40000001},{0.05,0.1,0.2,0.23,0.33,0.4,0.45})-LOOKUP(L1912,{0,1950001,3300001,6950001,9000001,18000001,40000001},{0,97500,427500,636000,1536000,2796000,4796000}))*1.021,-2))</f>
        <v/>
      </c>
      <c r="P1912" s="21">
        <f>MAX(0,ROUNDDOWN(F1912-E1912-430000,-3))</f>
        <v/>
      </c>
      <c r="Q1912" s="21">
        <f>MAX(0,ROUNDDOWN(F1912-E1912-430000-H1912,-3))</f>
        <v/>
      </c>
      <c r="R1912" s="21">
        <f>IF(F1912&lt;=450000,0,MAX(0,P1912*0.06-MIN(50000,P1912)*0.03))</f>
        <v/>
      </c>
      <c r="S1912" s="21">
        <f>IF(F1912&lt;=450000,0,MAX(0,P1912*0.04-MIN(50000,P1912)*0.02))</f>
        <v/>
      </c>
      <c r="T1912" s="21">
        <f>IF(F1912&lt;=450000,0,MAX(0,Q1912*0.06-MIN(50000,Q1912)*0.03))</f>
        <v/>
      </c>
      <c r="U1912" s="21">
        <f>IF(F1912&lt;=450000,0,MAX(0,Q1912*0.04-MIN(50000,Q1912)*0.02))</f>
        <v/>
      </c>
      <c r="V1912" s="21">
        <f>50000+MAX(0,G1912-480000)</f>
        <v/>
      </c>
      <c r="W1912" s="21">
        <f>P1912-V1912</f>
        <v/>
      </c>
      <c r="X1912" s="21">
        <f>Q1912-V1912</f>
        <v/>
      </c>
      <c r="Y1912" s="22">
        <f>IF(W1912&lt;0,0.9,LOOKUP(W1912,{0,1950001,3300001,6950001,9000001,18000001,40000001},{0.84895,0.7979,0.6958,0.66517,0.56307,0.4916,0.44055}))</f>
        <v/>
      </c>
      <c r="Z1912" s="22">
        <f>IF(X1912&lt;0,0.9,LOOKUP(X1912,{0,1950001,3300001,6950001,9000001,18000001,40000001},{0.84895,0.7979,0.6958,0.66517,0.56307,0.4916,0.44055}))</f>
        <v/>
      </c>
      <c r="AA1912" s="22">
        <f>IF(W1912&lt;0,0,CHOOSE(MATCH(W1912,{0,1950001,3300001,6950001,9000001},1),5.105/84.895,10.21/79.79,20.42/69.58,23.483/66.517,33.693/56.307))</f>
        <v/>
      </c>
      <c r="AB1912" s="21">
        <f>IF(C1912&lt;=2000,0,(MIN(C1912,ROUNDDOWN(F1912*0.3,0))-2000)*0.1)</f>
        <v/>
      </c>
      <c r="AC1912" s="21">
        <f>IF(C1912&lt;=2000,0,MIN((C1912-2000)*Y1912,(R1912+S1912)*0.2))</f>
        <v/>
      </c>
      <c r="AD1912" s="21">
        <f>IF(C1912&lt;=2000,0,MIN((C1912-2000)*Z1912,(T1912+U1912)*0.2))</f>
        <v/>
      </c>
      <c r="AE1912" s="21">
        <f>AC1912*AA1912</f>
        <v/>
      </c>
      <c r="AF1912" s="21">
        <f>ROUNDDOWN(R1912,-2)+ROUNDDOWN(S1912,-2)</f>
        <v/>
      </c>
      <c r="AG1912" s="21">
        <f>ROUNDDOWN(MAX(0,R1912-(AB1912+AC1912+AE1912)*0.6),-2)+ROUNDDOWN(MAX(0,S1912-(AB1912+AC1912+AE1912)*0.4),-2)</f>
        <v/>
      </c>
      <c r="AH1912" s="21">
        <f>ROUNDDOWN(MAX(0,T1912-(AB1912+AD1912)*0.6),-2)+ROUNDDOWN(MAX(0,U1912-(AB1912+AD1912)*0.4),-2)</f>
        <v/>
      </c>
      <c r="AI1912" s="21">
        <f>ROUNDDOWN(T1912,-2)+ROUNDDOWN(U1912,-2)</f>
        <v/>
      </c>
      <c r="AJ1912" s="21">
        <f>M1912+AF1912</f>
        <v/>
      </c>
      <c r="AK1912" s="21">
        <f>M1912+AG1912</f>
        <v/>
      </c>
      <c r="AL1912" s="21">
        <f>N1912+AH1912</f>
        <v/>
      </c>
      <c r="AM1912" s="21">
        <f>O1912+AI1912</f>
        <v/>
      </c>
      <c r="AN1912" s="21">
        <f>N1912+AI1912</f>
        <v/>
      </c>
      <c r="AO1912" s="21">
        <f>ROUNDDOWN((R1912+S1912)*0.2/Y1912+2000,0)</f>
        <v/>
      </c>
      <c r="AP1912" s="21">
        <f>ROUNDDOWN((T1912+U1912)*0.2/Z1912+2000,0)</f>
        <v/>
      </c>
      <c r="AQ1912" s="21">
        <f>AL1912-AK1912</f>
        <v/>
      </c>
      <c r="AR1912" s="21">
        <f>AM1912-AK1912</f>
        <v/>
      </c>
      <c r="AS1912" s="21">
        <f>AM1912-AL1912</f>
        <v/>
      </c>
      <c r="AT1912" s="21">
        <f>AK1912+C1912-AJ1912</f>
        <v/>
      </c>
      <c r="AU1912" s="21">
        <f>AL1912+C1912-AM1912</f>
        <v/>
      </c>
      <c r="AV1912" s="21">
        <f>AN1912+C1912-AM1912</f>
        <v/>
      </c>
    </row>
    <row r="1913">
      <c r="A1913" t="inlineStr">
        <is>
          <t>1万円刻み</t>
        </is>
      </c>
      <c r="B1913" s="21">
        <f>'5_1万円刻み'!$A$150</f>
        <v/>
      </c>
      <c r="C1913" s="21">
        <f>AO1913</f>
        <v/>
      </c>
      <c r="D1913" s="21" t="n">
        <v>0</v>
      </c>
      <c r="E1913" s="21">
        <f>ROUND(MIN(B1913/12,650000)*12*0.0915+MIN(B1913/12,1390000)*12*(0.0504+0)+B1913*0.005,0)</f>
        <v/>
      </c>
      <c r="F1913" s="21">
        <f>IF(B1913&lt;741000,0,IF(B1913&lt;2191000,B1913-740000,IF(B1913&lt;2193000,1451000,IF(B1913&lt;2196000,1453000,IF(B1913&lt;2200000,1456000,IF(B1913&lt;3600000,ROUND(ROUNDDOWN(B1913/4,-3)*2.8,0)-80000,IF(B1913&lt;6600000,ROUND(ROUNDDOWN(B1913/4,-3)*3.2,0)-440000,IF(B1913&lt;8500000,ROUNDDOWN(B1913*0.9,0)-1100000,B1913-1950000))))))))</f>
        <v/>
      </c>
      <c r="G1913" s="21">
        <f>IF(F1913&gt;23500000,NA(),IF(F1913&lt;=4890000,1040000,IF(F1913&lt;=6550000,670000,620000)))</f>
        <v/>
      </c>
      <c r="H1913" s="21">
        <f>IF(D1913&lt;=0,0,MAX(0,MIN(2000000,D1913-MIN(100000,ROUNDDOWN(F1913*0.05,0)))))</f>
        <v/>
      </c>
      <c r="I1913" s="21">
        <f>IF(C1913&lt;=2000,0,MIN(C1913,ROUNDDOWN(F1913*0.4,0))-2000)</f>
        <v/>
      </c>
      <c r="J1913" s="21">
        <f>MAX(0,ROUNDDOWN(F1913-E1913-G1913,-3))</f>
        <v/>
      </c>
      <c r="K1913" s="21">
        <f>MAX(0,ROUNDDOWN(F1913-E1913-G1913-H1913-I1913,-3))</f>
        <v/>
      </c>
      <c r="L1913" s="21">
        <f>MAX(0,ROUNDDOWN(F1913-E1913-G1913-H1913,-3))</f>
        <v/>
      </c>
      <c r="M1913" s="21">
        <f>IF(J1913&lt;=0,0,ROUNDDOWN((J1913*LOOKUP(J1913,{0,1950001,3300001,6950001,9000001,18000001,40000001},{0.05,0.1,0.2,0.23,0.33,0.4,0.45})-LOOKUP(J1913,{0,1950001,3300001,6950001,9000001,18000001,40000001},{0,97500,427500,636000,1536000,2796000,4796000}))*1.021,-2))</f>
        <v/>
      </c>
      <c r="N1913" s="21">
        <f>IF(K1913&lt;=0,0,ROUNDDOWN((K1913*LOOKUP(K1913,{0,1950001,3300001,6950001,9000001,18000001,40000001},{0.05,0.1,0.2,0.23,0.33,0.4,0.45})-LOOKUP(K1913,{0,1950001,3300001,6950001,9000001,18000001,40000001},{0,97500,427500,636000,1536000,2796000,4796000}))*1.021,-2))</f>
        <v/>
      </c>
      <c r="O1913" s="21">
        <f>IF(L1913&lt;=0,0,ROUNDDOWN((L1913*LOOKUP(L1913,{0,1950001,3300001,6950001,9000001,18000001,40000001},{0.05,0.1,0.2,0.23,0.33,0.4,0.45})-LOOKUP(L1913,{0,1950001,3300001,6950001,9000001,18000001,40000001},{0,97500,427500,636000,1536000,2796000,4796000}))*1.021,-2))</f>
        <v/>
      </c>
      <c r="P1913" s="21">
        <f>MAX(0,ROUNDDOWN(F1913-E1913-430000,-3))</f>
        <v/>
      </c>
      <c r="Q1913" s="21">
        <f>MAX(0,ROUNDDOWN(F1913-E1913-430000-H1913,-3))</f>
        <v/>
      </c>
      <c r="R1913" s="21">
        <f>IF(F1913&lt;=450000,0,MAX(0,P1913*0.06-MIN(50000,P1913)*0.03))</f>
        <v/>
      </c>
      <c r="S1913" s="21">
        <f>IF(F1913&lt;=450000,0,MAX(0,P1913*0.04-MIN(50000,P1913)*0.02))</f>
        <v/>
      </c>
      <c r="T1913" s="21">
        <f>IF(F1913&lt;=450000,0,MAX(0,Q1913*0.06-MIN(50000,Q1913)*0.03))</f>
        <v/>
      </c>
      <c r="U1913" s="21">
        <f>IF(F1913&lt;=450000,0,MAX(0,Q1913*0.04-MIN(50000,Q1913)*0.02))</f>
        <v/>
      </c>
      <c r="V1913" s="21">
        <f>50000+MAX(0,G1913-480000)</f>
        <v/>
      </c>
      <c r="W1913" s="21">
        <f>P1913-V1913</f>
        <v/>
      </c>
      <c r="X1913" s="21">
        <f>Q1913-V1913</f>
        <v/>
      </c>
      <c r="Y1913" s="22">
        <f>IF(W1913&lt;0,0.9,LOOKUP(W1913,{0,1950001,3300001,6950001,9000001,18000001,40000001},{0.84895,0.7979,0.6958,0.66517,0.56307,0.4916,0.44055}))</f>
        <v/>
      </c>
      <c r="Z1913" s="22">
        <f>IF(X1913&lt;0,0.9,LOOKUP(X1913,{0,1950001,3300001,6950001,9000001,18000001,40000001},{0.84895,0.7979,0.6958,0.66517,0.56307,0.4916,0.44055}))</f>
        <v/>
      </c>
      <c r="AA1913" s="22">
        <f>IF(W1913&lt;0,0,CHOOSE(MATCH(W1913,{0,1950001,3300001,6950001,9000001},1),5.105/84.895,10.21/79.79,20.42/69.58,23.483/66.517,33.693/56.307))</f>
        <v/>
      </c>
      <c r="AB1913" s="21">
        <f>IF(C1913&lt;=2000,0,(MIN(C1913,ROUNDDOWN(F1913*0.3,0))-2000)*0.1)</f>
        <v/>
      </c>
      <c r="AC1913" s="21">
        <f>IF(C1913&lt;=2000,0,MIN((C1913-2000)*Y1913,(R1913+S1913)*0.2))</f>
        <v/>
      </c>
      <c r="AD1913" s="21">
        <f>IF(C1913&lt;=2000,0,MIN((C1913-2000)*Z1913,(T1913+U1913)*0.2))</f>
        <v/>
      </c>
      <c r="AE1913" s="21">
        <f>AC1913*AA1913</f>
        <v/>
      </c>
      <c r="AF1913" s="21">
        <f>ROUNDDOWN(R1913,-2)+ROUNDDOWN(S1913,-2)</f>
        <v/>
      </c>
      <c r="AG1913" s="21">
        <f>ROUNDDOWN(MAX(0,R1913-(AB1913+AC1913+AE1913)*0.6),-2)+ROUNDDOWN(MAX(0,S1913-(AB1913+AC1913+AE1913)*0.4),-2)</f>
        <v/>
      </c>
      <c r="AH1913" s="21">
        <f>ROUNDDOWN(MAX(0,T1913-(AB1913+AD1913)*0.6),-2)+ROUNDDOWN(MAX(0,U1913-(AB1913+AD1913)*0.4),-2)</f>
        <v/>
      </c>
      <c r="AI1913" s="21">
        <f>ROUNDDOWN(T1913,-2)+ROUNDDOWN(U1913,-2)</f>
        <v/>
      </c>
      <c r="AJ1913" s="21">
        <f>M1913+AF1913</f>
        <v/>
      </c>
      <c r="AK1913" s="21">
        <f>M1913+AG1913</f>
        <v/>
      </c>
      <c r="AL1913" s="21">
        <f>N1913+AH1913</f>
        <v/>
      </c>
      <c r="AM1913" s="21">
        <f>O1913+AI1913</f>
        <v/>
      </c>
      <c r="AN1913" s="21">
        <f>N1913+AI1913</f>
        <v/>
      </c>
      <c r="AO1913" s="21">
        <f>ROUNDDOWN((R1913+S1913)*0.2/Y1913+2000,0)</f>
        <v/>
      </c>
      <c r="AP1913" s="21">
        <f>ROUNDDOWN((T1913+U1913)*0.2/Z1913+2000,0)</f>
        <v/>
      </c>
      <c r="AQ1913" s="21">
        <f>AL1913-AK1913</f>
        <v/>
      </c>
      <c r="AR1913" s="21">
        <f>AM1913-AK1913</f>
        <v/>
      </c>
      <c r="AS1913" s="21">
        <f>AM1913-AL1913</f>
        <v/>
      </c>
      <c r="AT1913" s="21">
        <f>AK1913+C1913-AJ1913</f>
        <v/>
      </c>
      <c r="AU1913" s="21">
        <f>AL1913+C1913-AM1913</f>
        <v/>
      </c>
      <c r="AV1913" s="21">
        <f>AN1913+C1913-AM1913</f>
        <v/>
      </c>
    </row>
    <row r="1914">
      <c r="A1914" t="inlineStr">
        <is>
          <t>1万円刻み</t>
        </is>
      </c>
      <c r="B1914" s="21">
        <f>'5_1万円刻み'!$A$151</f>
        <v/>
      </c>
      <c r="C1914" s="21">
        <f>AO1914</f>
        <v/>
      </c>
      <c r="D1914" s="21" t="n">
        <v>0</v>
      </c>
      <c r="E1914" s="21">
        <f>ROUND(MIN(B1914/12,650000)*12*0.0915+MIN(B1914/12,1390000)*12*(0.0504+0)+B1914*0.005,0)</f>
        <v/>
      </c>
      <c r="F1914" s="21">
        <f>IF(B1914&lt;741000,0,IF(B1914&lt;2191000,B1914-740000,IF(B1914&lt;2193000,1451000,IF(B1914&lt;2196000,1453000,IF(B1914&lt;2200000,1456000,IF(B1914&lt;3600000,ROUND(ROUNDDOWN(B1914/4,-3)*2.8,0)-80000,IF(B1914&lt;6600000,ROUND(ROUNDDOWN(B1914/4,-3)*3.2,0)-440000,IF(B1914&lt;8500000,ROUNDDOWN(B1914*0.9,0)-1100000,B1914-1950000))))))))</f>
        <v/>
      </c>
      <c r="G1914" s="21">
        <f>IF(F1914&gt;23500000,NA(),IF(F1914&lt;=4890000,1040000,IF(F1914&lt;=6550000,670000,620000)))</f>
        <v/>
      </c>
      <c r="H1914" s="21">
        <f>IF(D1914&lt;=0,0,MAX(0,MIN(2000000,D1914-MIN(100000,ROUNDDOWN(F1914*0.05,0)))))</f>
        <v/>
      </c>
      <c r="I1914" s="21">
        <f>IF(C1914&lt;=2000,0,MIN(C1914,ROUNDDOWN(F1914*0.4,0))-2000)</f>
        <v/>
      </c>
      <c r="J1914" s="21">
        <f>MAX(0,ROUNDDOWN(F1914-E1914-G1914,-3))</f>
        <v/>
      </c>
      <c r="K1914" s="21">
        <f>MAX(0,ROUNDDOWN(F1914-E1914-G1914-H1914-I1914,-3))</f>
        <v/>
      </c>
      <c r="L1914" s="21">
        <f>MAX(0,ROUNDDOWN(F1914-E1914-G1914-H1914,-3))</f>
        <v/>
      </c>
      <c r="M1914" s="21">
        <f>IF(J1914&lt;=0,0,ROUNDDOWN((J1914*LOOKUP(J1914,{0,1950001,3300001,6950001,9000001,18000001,40000001},{0.05,0.1,0.2,0.23,0.33,0.4,0.45})-LOOKUP(J1914,{0,1950001,3300001,6950001,9000001,18000001,40000001},{0,97500,427500,636000,1536000,2796000,4796000}))*1.021,-2))</f>
        <v/>
      </c>
      <c r="N1914" s="21">
        <f>IF(K1914&lt;=0,0,ROUNDDOWN((K1914*LOOKUP(K1914,{0,1950001,3300001,6950001,9000001,18000001,40000001},{0.05,0.1,0.2,0.23,0.33,0.4,0.45})-LOOKUP(K1914,{0,1950001,3300001,6950001,9000001,18000001,40000001},{0,97500,427500,636000,1536000,2796000,4796000}))*1.021,-2))</f>
        <v/>
      </c>
      <c r="O1914" s="21">
        <f>IF(L1914&lt;=0,0,ROUNDDOWN((L1914*LOOKUP(L1914,{0,1950001,3300001,6950001,9000001,18000001,40000001},{0.05,0.1,0.2,0.23,0.33,0.4,0.45})-LOOKUP(L1914,{0,1950001,3300001,6950001,9000001,18000001,40000001},{0,97500,427500,636000,1536000,2796000,4796000}))*1.021,-2))</f>
        <v/>
      </c>
      <c r="P1914" s="21">
        <f>MAX(0,ROUNDDOWN(F1914-E1914-430000,-3))</f>
        <v/>
      </c>
      <c r="Q1914" s="21">
        <f>MAX(0,ROUNDDOWN(F1914-E1914-430000-H1914,-3))</f>
        <v/>
      </c>
      <c r="R1914" s="21">
        <f>IF(F1914&lt;=450000,0,MAX(0,P1914*0.06-MIN(50000,P1914)*0.03))</f>
        <v/>
      </c>
      <c r="S1914" s="21">
        <f>IF(F1914&lt;=450000,0,MAX(0,P1914*0.04-MIN(50000,P1914)*0.02))</f>
        <v/>
      </c>
      <c r="T1914" s="21">
        <f>IF(F1914&lt;=450000,0,MAX(0,Q1914*0.06-MIN(50000,Q1914)*0.03))</f>
        <v/>
      </c>
      <c r="U1914" s="21">
        <f>IF(F1914&lt;=450000,0,MAX(0,Q1914*0.04-MIN(50000,Q1914)*0.02))</f>
        <v/>
      </c>
      <c r="V1914" s="21">
        <f>50000+MAX(0,G1914-480000)</f>
        <v/>
      </c>
      <c r="W1914" s="21">
        <f>P1914-V1914</f>
        <v/>
      </c>
      <c r="X1914" s="21">
        <f>Q1914-V1914</f>
        <v/>
      </c>
      <c r="Y1914" s="22">
        <f>IF(W1914&lt;0,0.9,LOOKUP(W1914,{0,1950001,3300001,6950001,9000001,18000001,40000001},{0.84895,0.7979,0.6958,0.66517,0.56307,0.4916,0.44055}))</f>
        <v/>
      </c>
      <c r="Z1914" s="22">
        <f>IF(X1914&lt;0,0.9,LOOKUP(X1914,{0,1950001,3300001,6950001,9000001,18000001,40000001},{0.84895,0.7979,0.6958,0.66517,0.56307,0.4916,0.44055}))</f>
        <v/>
      </c>
      <c r="AA1914" s="22">
        <f>IF(W1914&lt;0,0,CHOOSE(MATCH(W1914,{0,1950001,3300001,6950001,9000001},1),5.105/84.895,10.21/79.79,20.42/69.58,23.483/66.517,33.693/56.307))</f>
        <v/>
      </c>
      <c r="AB1914" s="21">
        <f>IF(C1914&lt;=2000,0,(MIN(C1914,ROUNDDOWN(F1914*0.3,0))-2000)*0.1)</f>
        <v/>
      </c>
      <c r="AC1914" s="21">
        <f>IF(C1914&lt;=2000,0,MIN((C1914-2000)*Y1914,(R1914+S1914)*0.2))</f>
        <v/>
      </c>
      <c r="AD1914" s="21">
        <f>IF(C1914&lt;=2000,0,MIN((C1914-2000)*Z1914,(T1914+U1914)*0.2))</f>
        <v/>
      </c>
      <c r="AE1914" s="21">
        <f>AC1914*AA1914</f>
        <v/>
      </c>
      <c r="AF1914" s="21">
        <f>ROUNDDOWN(R1914,-2)+ROUNDDOWN(S1914,-2)</f>
        <v/>
      </c>
      <c r="AG1914" s="21">
        <f>ROUNDDOWN(MAX(0,R1914-(AB1914+AC1914+AE1914)*0.6),-2)+ROUNDDOWN(MAX(0,S1914-(AB1914+AC1914+AE1914)*0.4),-2)</f>
        <v/>
      </c>
      <c r="AH1914" s="21">
        <f>ROUNDDOWN(MAX(0,T1914-(AB1914+AD1914)*0.6),-2)+ROUNDDOWN(MAX(0,U1914-(AB1914+AD1914)*0.4),-2)</f>
        <v/>
      </c>
      <c r="AI1914" s="21">
        <f>ROUNDDOWN(T1914,-2)+ROUNDDOWN(U1914,-2)</f>
        <v/>
      </c>
      <c r="AJ1914" s="21">
        <f>M1914+AF1914</f>
        <v/>
      </c>
      <c r="AK1914" s="21">
        <f>M1914+AG1914</f>
        <v/>
      </c>
      <c r="AL1914" s="21">
        <f>N1914+AH1914</f>
        <v/>
      </c>
      <c r="AM1914" s="21">
        <f>O1914+AI1914</f>
        <v/>
      </c>
      <c r="AN1914" s="21">
        <f>N1914+AI1914</f>
        <v/>
      </c>
      <c r="AO1914" s="21">
        <f>ROUNDDOWN((R1914+S1914)*0.2/Y1914+2000,0)</f>
        <v/>
      </c>
      <c r="AP1914" s="21">
        <f>ROUNDDOWN((T1914+U1914)*0.2/Z1914+2000,0)</f>
        <v/>
      </c>
      <c r="AQ1914" s="21">
        <f>AL1914-AK1914</f>
        <v/>
      </c>
      <c r="AR1914" s="21">
        <f>AM1914-AK1914</f>
        <v/>
      </c>
      <c r="AS1914" s="21">
        <f>AM1914-AL1914</f>
        <v/>
      </c>
      <c r="AT1914" s="21">
        <f>AK1914+C1914-AJ1914</f>
        <v/>
      </c>
      <c r="AU1914" s="21">
        <f>AL1914+C1914-AM1914</f>
        <v/>
      </c>
      <c r="AV1914" s="21">
        <f>AN1914+C1914-AM1914</f>
        <v/>
      </c>
    </row>
    <row r="1915">
      <c r="A1915" t="inlineStr">
        <is>
          <t>1万円刻み</t>
        </is>
      </c>
      <c r="B1915" s="21">
        <f>'5_1万円刻み'!$A$152</f>
        <v/>
      </c>
      <c r="C1915" s="21">
        <f>AO1915</f>
        <v/>
      </c>
      <c r="D1915" s="21" t="n">
        <v>0</v>
      </c>
      <c r="E1915" s="21">
        <f>ROUND(MIN(B1915/12,650000)*12*0.0915+MIN(B1915/12,1390000)*12*(0.0504+0)+B1915*0.005,0)</f>
        <v/>
      </c>
      <c r="F1915" s="21">
        <f>IF(B1915&lt;741000,0,IF(B1915&lt;2191000,B1915-740000,IF(B1915&lt;2193000,1451000,IF(B1915&lt;2196000,1453000,IF(B1915&lt;2200000,1456000,IF(B1915&lt;3600000,ROUND(ROUNDDOWN(B1915/4,-3)*2.8,0)-80000,IF(B1915&lt;6600000,ROUND(ROUNDDOWN(B1915/4,-3)*3.2,0)-440000,IF(B1915&lt;8500000,ROUNDDOWN(B1915*0.9,0)-1100000,B1915-1950000))))))))</f>
        <v/>
      </c>
      <c r="G1915" s="21">
        <f>IF(F1915&gt;23500000,NA(),IF(F1915&lt;=4890000,1040000,IF(F1915&lt;=6550000,670000,620000)))</f>
        <v/>
      </c>
      <c r="H1915" s="21">
        <f>IF(D1915&lt;=0,0,MAX(0,MIN(2000000,D1915-MIN(100000,ROUNDDOWN(F1915*0.05,0)))))</f>
        <v/>
      </c>
      <c r="I1915" s="21">
        <f>IF(C1915&lt;=2000,0,MIN(C1915,ROUNDDOWN(F1915*0.4,0))-2000)</f>
        <v/>
      </c>
      <c r="J1915" s="21">
        <f>MAX(0,ROUNDDOWN(F1915-E1915-G1915,-3))</f>
        <v/>
      </c>
      <c r="K1915" s="21">
        <f>MAX(0,ROUNDDOWN(F1915-E1915-G1915-H1915-I1915,-3))</f>
        <v/>
      </c>
      <c r="L1915" s="21">
        <f>MAX(0,ROUNDDOWN(F1915-E1915-G1915-H1915,-3))</f>
        <v/>
      </c>
      <c r="M1915" s="21">
        <f>IF(J1915&lt;=0,0,ROUNDDOWN((J1915*LOOKUP(J1915,{0,1950001,3300001,6950001,9000001,18000001,40000001},{0.05,0.1,0.2,0.23,0.33,0.4,0.45})-LOOKUP(J1915,{0,1950001,3300001,6950001,9000001,18000001,40000001},{0,97500,427500,636000,1536000,2796000,4796000}))*1.021,-2))</f>
        <v/>
      </c>
      <c r="N1915" s="21">
        <f>IF(K1915&lt;=0,0,ROUNDDOWN((K1915*LOOKUP(K1915,{0,1950001,3300001,6950001,9000001,18000001,40000001},{0.05,0.1,0.2,0.23,0.33,0.4,0.45})-LOOKUP(K1915,{0,1950001,3300001,6950001,9000001,18000001,40000001},{0,97500,427500,636000,1536000,2796000,4796000}))*1.021,-2))</f>
        <v/>
      </c>
      <c r="O1915" s="21">
        <f>IF(L1915&lt;=0,0,ROUNDDOWN((L1915*LOOKUP(L1915,{0,1950001,3300001,6950001,9000001,18000001,40000001},{0.05,0.1,0.2,0.23,0.33,0.4,0.45})-LOOKUP(L1915,{0,1950001,3300001,6950001,9000001,18000001,40000001},{0,97500,427500,636000,1536000,2796000,4796000}))*1.021,-2))</f>
        <v/>
      </c>
      <c r="P1915" s="21">
        <f>MAX(0,ROUNDDOWN(F1915-E1915-430000,-3))</f>
        <v/>
      </c>
      <c r="Q1915" s="21">
        <f>MAX(0,ROUNDDOWN(F1915-E1915-430000-H1915,-3))</f>
        <v/>
      </c>
      <c r="R1915" s="21">
        <f>IF(F1915&lt;=450000,0,MAX(0,P1915*0.06-MIN(50000,P1915)*0.03))</f>
        <v/>
      </c>
      <c r="S1915" s="21">
        <f>IF(F1915&lt;=450000,0,MAX(0,P1915*0.04-MIN(50000,P1915)*0.02))</f>
        <v/>
      </c>
      <c r="T1915" s="21">
        <f>IF(F1915&lt;=450000,0,MAX(0,Q1915*0.06-MIN(50000,Q1915)*0.03))</f>
        <v/>
      </c>
      <c r="U1915" s="21">
        <f>IF(F1915&lt;=450000,0,MAX(0,Q1915*0.04-MIN(50000,Q1915)*0.02))</f>
        <v/>
      </c>
      <c r="V1915" s="21">
        <f>50000+MAX(0,G1915-480000)</f>
        <v/>
      </c>
      <c r="W1915" s="21">
        <f>P1915-V1915</f>
        <v/>
      </c>
      <c r="X1915" s="21">
        <f>Q1915-V1915</f>
        <v/>
      </c>
      <c r="Y1915" s="22">
        <f>IF(W1915&lt;0,0.9,LOOKUP(W1915,{0,1950001,3300001,6950001,9000001,18000001,40000001},{0.84895,0.7979,0.6958,0.66517,0.56307,0.4916,0.44055}))</f>
        <v/>
      </c>
      <c r="Z1915" s="22">
        <f>IF(X1915&lt;0,0.9,LOOKUP(X1915,{0,1950001,3300001,6950001,9000001,18000001,40000001},{0.84895,0.7979,0.6958,0.66517,0.56307,0.4916,0.44055}))</f>
        <v/>
      </c>
      <c r="AA1915" s="22">
        <f>IF(W1915&lt;0,0,CHOOSE(MATCH(W1915,{0,1950001,3300001,6950001,9000001},1),5.105/84.895,10.21/79.79,20.42/69.58,23.483/66.517,33.693/56.307))</f>
        <v/>
      </c>
      <c r="AB1915" s="21">
        <f>IF(C1915&lt;=2000,0,(MIN(C1915,ROUNDDOWN(F1915*0.3,0))-2000)*0.1)</f>
        <v/>
      </c>
      <c r="AC1915" s="21">
        <f>IF(C1915&lt;=2000,0,MIN((C1915-2000)*Y1915,(R1915+S1915)*0.2))</f>
        <v/>
      </c>
      <c r="AD1915" s="21">
        <f>IF(C1915&lt;=2000,0,MIN((C1915-2000)*Z1915,(T1915+U1915)*0.2))</f>
        <v/>
      </c>
      <c r="AE1915" s="21">
        <f>AC1915*AA1915</f>
        <v/>
      </c>
      <c r="AF1915" s="21">
        <f>ROUNDDOWN(R1915,-2)+ROUNDDOWN(S1915,-2)</f>
        <v/>
      </c>
      <c r="AG1915" s="21">
        <f>ROUNDDOWN(MAX(0,R1915-(AB1915+AC1915+AE1915)*0.6),-2)+ROUNDDOWN(MAX(0,S1915-(AB1915+AC1915+AE1915)*0.4),-2)</f>
        <v/>
      </c>
      <c r="AH1915" s="21">
        <f>ROUNDDOWN(MAX(0,T1915-(AB1915+AD1915)*0.6),-2)+ROUNDDOWN(MAX(0,U1915-(AB1915+AD1915)*0.4),-2)</f>
        <v/>
      </c>
      <c r="AI1915" s="21">
        <f>ROUNDDOWN(T1915,-2)+ROUNDDOWN(U1915,-2)</f>
        <v/>
      </c>
      <c r="AJ1915" s="21">
        <f>M1915+AF1915</f>
        <v/>
      </c>
      <c r="AK1915" s="21">
        <f>M1915+AG1915</f>
        <v/>
      </c>
      <c r="AL1915" s="21">
        <f>N1915+AH1915</f>
        <v/>
      </c>
      <c r="AM1915" s="21">
        <f>O1915+AI1915</f>
        <v/>
      </c>
      <c r="AN1915" s="21">
        <f>N1915+AI1915</f>
        <v/>
      </c>
      <c r="AO1915" s="21">
        <f>ROUNDDOWN((R1915+S1915)*0.2/Y1915+2000,0)</f>
        <v/>
      </c>
      <c r="AP1915" s="21">
        <f>ROUNDDOWN((T1915+U1915)*0.2/Z1915+2000,0)</f>
        <v/>
      </c>
      <c r="AQ1915" s="21">
        <f>AL1915-AK1915</f>
        <v/>
      </c>
      <c r="AR1915" s="21">
        <f>AM1915-AK1915</f>
        <v/>
      </c>
      <c r="AS1915" s="21">
        <f>AM1915-AL1915</f>
        <v/>
      </c>
      <c r="AT1915" s="21">
        <f>AK1915+C1915-AJ1915</f>
        <v/>
      </c>
      <c r="AU1915" s="21">
        <f>AL1915+C1915-AM1915</f>
        <v/>
      </c>
      <c r="AV1915" s="21">
        <f>AN1915+C1915-AM1915</f>
        <v/>
      </c>
    </row>
    <row r="1916">
      <c r="A1916" t="inlineStr">
        <is>
          <t>1万円刻み</t>
        </is>
      </c>
      <c r="B1916" s="21">
        <f>'5_1万円刻み'!$A$153</f>
        <v/>
      </c>
      <c r="C1916" s="21">
        <f>AO1916</f>
        <v/>
      </c>
      <c r="D1916" s="21" t="n">
        <v>0</v>
      </c>
      <c r="E1916" s="21">
        <f>ROUND(MIN(B1916/12,650000)*12*0.0915+MIN(B1916/12,1390000)*12*(0.0504+0)+B1916*0.005,0)</f>
        <v/>
      </c>
      <c r="F1916" s="21">
        <f>IF(B1916&lt;741000,0,IF(B1916&lt;2191000,B1916-740000,IF(B1916&lt;2193000,1451000,IF(B1916&lt;2196000,1453000,IF(B1916&lt;2200000,1456000,IF(B1916&lt;3600000,ROUND(ROUNDDOWN(B1916/4,-3)*2.8,0)-80000,IF(B1916&lt;6600000,ROUND(ROUNDDOWN(B1916/4,-3)*3.2,0)-440000,IF(B1916&lt;8500000,ROUNDDOWN(B1916*0.9,0)-1100000,B1916-1950000))))))))</f>
        <v/>
      </c>
      <c r="G1916" s="21">
        <f>IF(F1916&gt;23500000,NA(),IF(F1916&lt;=4890000,1040000,IF(F1916&lt;=6550000,670000,620000)))</f>
        <v/>
      </c>
      <c r="H1916" s="21">
        <f>IF(D1916&lt;=0,0,MAX(0,MIN(2000000,D1916-MIN(100000,ROUNDDOWN(F1916*0.05,0)))))</f>
        <v/>
      </c>
      <c r="I1916" s="21">
        <f>IF(C1916&lt;=2000,0,MIN(C1916,ROUNDDOWN(F1916*0.4,0))-2000)</f>
        <v/>
      </c>
      <c r="J1916" s="21">
        <f>MAX(0,ROUNDDOWN(F1916-E1916-G1916,-3))</f>
        <v/>
      </c>
      <c r="K1916" s="21">
        <f>MAX(0,ROUNDDOWN(F1916-E1916-G1916-H1916-I1916,-3))</f>
        <v/>
      </c>
      <c r="L1916" s="21">
        <f>MAX(0,ROUNDDOWN(F1916-E1916-G1916-H1916,-3))</f>
        <v/>
      </c>
      <c r="M1916" s="21">
        <f>IF(J1916&lt;=0,0,ROUNDDOWN((J1916*LOOKUP(J1916,{0,1950001,3300001,6950001,9000001,18000001,40000001},{0.05,0.1,0.2,0.23,0.33,0.4,0.45})-LOOKUP(J1916,{0,1950001,3300001,6950001,9000001,18000001,40000001},{0,97500,427500,636000,1536000,2796000,4796000}))*1.021,-2))</f>
        <v/>
      </c>
      <c r="N1916" s="21">
        <f>IF(K1916&lt;=0,0,ROUNDDOWN((K1916*LOOKUP(K1916,{0,1950001,3300001,6950001,9000001,18000001,40000001},{0.05,0.1,0.2,0.23,0.33,0.4,0.45})-LOOKUP(K1916,{0,1950001,3300001,6950001,9000001,18000001,40000001},{0,97500,427500,636000,1536000,2796000,4796000}))*1.021,-2))</f>
        <v/>
      </c>
      <c r="O1916" s="21">
        <f>IF(L1916&lt;=0,0,ROUNDDOWN((L1916*LOOKUP(L1916,{0,1950001,3300001,6950001,9000001,18000001,40000001},{0.05,0.1,0.2,0.23,0.33,0.4,0.45})-LOOKUP(L1916,{0,1950001,3300001,6950001,9000001,18000001,40000001},{0,97500,427500,636000,1536000,2796000,4796000}))*1.021,-2))</f>
        <v/>
      </c>
      <c r="P1916" s="21">
        <f>MAX(0,ROUNDDOWN(F1916-E1916-430000,-3))</f>
        <v/>
      </c>
      <c r="Q1916" s="21">
        <f>MAX(0,ROUNDDOWN(F1916-E1916-430000-H1916,-3))</f>
        <v/>
      </c>
      <c r="R1916" s="21">
        <f>IF(F1916&lt;=450000,0,MAX(0,P1916*0.06-MIN(50000,P1916)*0.03))</f>
        <v/>
      </c>
      <c r="S1916" s="21">
        <f>IF(F1916&lt;=450000,0,MAX(0,P1916*0.04-MIN(50000,P1916)*0.02))</f>
        <v/>
      </c>
      <c r="T1916" s="21">
        <f>IF(F1916&lt;=450000,0,MAX(0,Q1916*0.06-MIN(50000,Q1916)*0.03))</f>
        <v/>
      </c>
      <c r="U1916" s="21">
        <f>IF(F1916&lt;=450000,0,MAX(0,Q1916*0.04-MIN(50000,Q1916)*0.02))</f>
        <v/>
      </c>
      <c r="V1916" s="21">
        <f>50000+MAX(0,G1916-480000)</f>
        <v/>
      </c>
      <c r="W1916" s="21">
        <f>P1916-V1916</f>
        <v/>
      </c>
      <c r="X1916" s="21">
        <f>Q1916-V1916</f>
        <v/>
      </c>
      <c r="Y1916" s="22">
        <f>IF(W1916&lt;0,0.9,LOOKUP(W1916,{0,1950001,3300001,6950001,9000001,18000001,40000001},{0.84895,0.7979,0.6958,0.66517,0.56307,0.4916,0.44055}))</f>
        <v/>
      </c>
      <c r="Z1916" s="22">
        <f>IF(X1916&lt;0,0.9,LOOKUP(X1916,{0,1950001,3300001,6950001,9000001,18000001,40000001},{0.84895,0.7979,0.6958,0.66517,0.56307,0.4916,0.44055}))</f>
        <v/>
      </c>
      <c r="AA1916" s="22">
        <f>IF(W1916&lt;0,0,CHOOSE(MATCH(W1916,{0,1950001,3300001,6950001,9000001},1),5.105/84.895,10.21/79.79,20.42/69.58,23.483/66.517,33.693/56.307))</f>
        <v/>
      </c>
      <c r="AB1916" s="21">
        <f>IF(C1916&lt;=2000,0,(MIN(C1916,ROUNDDOWN(F1916*0.3,0))-2000)*0.1)</f>
        <v/>
      </c>
      <c r="AC1916" s="21">
        <f>IF(C1916&lt;=2000,0,MIN((C1916-2000)*Y1916,(R1916+S1916)*0.2))</f>
        <v/>
      </c>
      <c r="AD1916" s="21">
        <f>IF(C1916&lt;=2000,0,MIN((C1916-2000)*Z1916,(T1916+U1916)*0.2))</f>
        <v/>
      </c>
      <c r="AE1916" s="21">
        <f>AC1916*AA1916</f>
        <v/>
      </c>
      <c r="AF1916" s="21">
        <f>ROUNDDOWN(R1916,-2)+ROUNDDOWN(S1916,-2)</f>
        <v/>
      </c>
      <c r="AG1916" s="21">
        <f>ROUNDDOWN(MAX(0,R1916-(AB1916+AC1916+AE1916)*0.6),-2)+ROUNDDOWN(MAX(0,S1916-(AB1916+AC1916+AE1916)*0.4),-2)</f>
        <v/>
      </c>
      <c r="AH1916" s="21">
        <f>ROUNDDOWN(MAX(0,T1916-(AB1916+AD1916)*0.6),-2)+ROUNDDOWN(MAX(0,U1916-(AB1916+AD1916)*0.4),-2)</f>
        <v/>
      </c>
      <c r="AI1916" s="21">
        <f>ROUNDDOWN(T1916,-2)+ROUNDDOWN(U1916,-2)</f>
        <v/>
      </c>
      <c r="AJ1916" s="21">
        <f>M1916+AF1916</f>
        <v/>
      </c>
      <c r="AK1916" s="21">
        <f>M1916+AG1916</f>
        <v/>
      </c>
      <c r="AL1916" s="21">
        <f>N1916+AH1916</f>
        <v/>
      </c>
      <c r="AM1916" s="21">
        <f>O1916+AI1916</f>
        <v/>
      </c>
      <c r="AN1916" s="21">
        <f>N1916+AI1916</f>
        <v/>
      </c>
      <c r="AO1916" s="21">
        <f>ROUNDDOWN((R1916+S1916)*0.2/Y1916+2000,0)</f>
        <v/>
      </c>
      <c r="AP1916" s="21">
        <f>ROUNDDOWN((T1916+U1916)*0.2/Z1916+2000,0)</f>
        <v/>
      </c>
      <c r="AQ1916" s="21">
        <f>AL1916-AK1916</f>
        <v/>
      </c>
      <c r="AR1916" s="21">
        <f>AM1916-AK1916</f>
        <v/>
      </c>
      <c r="AS1916" s="21">
        <f>AM1916-AL1916</f>
        <v/>
      </c>
      <c r="AT1916" s="21">
        <f>AK1916+C1916-AJ1916</f>
        <v/>
      </c>
      <c r="AU1916" s="21">
        <f>AL1916+C1916-AM1916</f>
        <v/>
      </c>
      <c r="AV1916" s="21">
        <f>AN1916+C1916-AM1916</f>
        <v/>
      </c>
    </row>
    <row r="1917">
      <c r="A1917" t="inlineStr">
        <is>
          <t>1万円刻み</t>
        </is>
      </c>
      <c r="B1917" s="21">
        <f>'5_1万円刻み'!$A$154</f>
        <v/>
      </c>
      <c r="C1917" s="21">
        <f>AO1917</f>
        <v/>
      </c>
      <c r="D1917" s="21" t="n">
        <v>0</v>
      </c>
      <c r="E1917" s="21">
        <f>ROUND(MIN(B1917/12,650000)*12*0.0915+MIN(B1917/12,1390000)*12*(0.0504+0)+B1917*0.005,0)</f>
        <v/>
      </c>
      <c r="F1917" s="21">
        <f>IF(B1917&lt;741000,0,IF(B1917&lt;2191000,B1917-740000,IF(B1917&lt;2193000,1451000,IF(B1917&lt;2196000,1453000,IF(B1917&lt;2200000,1456000,IF(B1917&lt;3600000,ROUND(ROUNDDOWN(B1917/4,-3)*2.8,0)-80000,IF(B1917&lt;6600000,ROUND(ROUNDDOWN(B1917/4,-3)*3.2,0)-440000,IF(B1917&lt;8500000,ROUNDDOWN(B1917*0.9,0)-1100000,B1917-1950000))))))))</f>
        <v/>
      </c>
      <c r="G1917" s="21">
        <f>IF(F1917&gt;23500000,NA(),IF(F1917&lt;=4890000,1040000,IF(F1917&lt;=6550000,670000,620000)))</f>
        <v/>
      </c>
      <c r="H1917" s="21">
        <f>IF(D1917&lt;=0,0,MAX(0,MIN(2000000,D1917-MIN(100000,ROUNDDOWN(F1917*0.05,0)))))</f>
        <v/>
      </c>
      <c r="I1917" s="21">
        <f>IF(C1917&lt;=2000,0,MIN(C1917,ROUNDDOWN(F1917*0.4,0))-2000)</f>
        <v/>
      </c>
      <c r="J1917" s="21">
        <f>MAX(0,ROUNDDOWN(F1917-E1917-G1917,-3))</f>
        <v/>
      </c>
      <c r="K1917" s="21">
        <f>MAX(0,ROUNDDOWN(F1917-E1917-G1917-H1917-I1917,-3))</f>
        <v/>
      </c>
      <c r="L1917" s="21">
        <f>MAX(0,ROUNDDOWN(F1917-E1917-G1917-H1917,-3))</f>
        <v/>
      </c>
      <c r="M1917" s="21">
        <f>IF(J1917&lt;=0,0,ROUNDDOWN((J1917*LOOKUP(J1917,{0,1950001,3300001,6950001,9000001,18000001,40000001},{0.05,0.1,0.2,0.23,0.33,0.4,0.45})-LOOKUP(J1917,{0,1950001,3300001,6950001,9000001,18000001,40000001},{0,97500,427500,636000,1536000,2796000,4796000}))*1.021,-2))</f>
        <v/>
      </c>
      <c r="N1917" s="21">
        <f>IF(K1917&lt;=0,0,ROUNDDOWN((K1917*LOOKUP(K1917,{0,1950001,3300001,6950001,9000001,18000001,40000001},{0.05,0.1,0.2,0.23,0.33,0.4,0.45})-LOOKUP(K1917,{0,1950001,3300001,6950001,9000001,18000001,40000001},{0,97500,427500,636000,1536000,2796000,4796000}))*1.021,-2))</f>
        <v/>
      </c>
      <c r="O1917" s="21">
        <f>IF(L1917&lt;=0,0,ROUNDDOWN((L1917*LOOKUP(L1917,{0,1950001,3300001,6950001,9000001,18000001,40000001},{0.05,0.1,0.2,0.23,0.33,0.4,0.45})-LOOKUP(L1917,{0,1950001,3300001,6950001,9000001,18000001,40000001},{0,97500,427500,636000,1536000,2796000,4796000}))*1.021,-2))</f>
        <v/>
      </c>
      <c r="P1917" s="21">
        <f>MAX(0,ROUNDDOWN(F1917-E1917-430000,-3))</f>
        <v/>
      </c>
      <c r="Q1917" s="21">
        <f>MAX(0,ROUNDDOWN(F1917-E1917-430000-H1917,-3))</f>
        <v/>
      </c>
      <c r="R1917" s="21">
        <f>IF(F1917&lt;=450000,0,MAX(0,P1917*0.06-MIN(50000,P1917)*0.03))</f>
        <v/>
      </c>
      <c r="S1917" s="21">
        <f>IF(F1917&lt;=450000,0,MAX(0,P1917*0.04-MIN(50000,P1917)*0.02))</f>
        <v/>
      </c>
      <c r="T1917" s="21">
        <f>IF(F1917&lt;=450000,0,MAX(0,Q1917*0.06-MIN(50000,Q1917)*0.03))</f>
        <v/>
      </c>
      <c r="U1917" s="21">
        <f>IF(F1917&lt;=450000,0,MAX(0,Q1917*0.04-MIN(50000,Q1917)*0.02))</f>
        <v/>
      </c>
      <c r="V1917" s="21">
        <f>50000+MAX(0,G1917-480000)</f>
        <v/>
      </c>
      <c r="W1917" s="21">
        <f>P1917-V1917</f>
        <v/>
      </c>
      <c r="X1917" s="21">
        <f>Q1917-V1917</f>
        <v/>
      </c>
      <c r="Y1917" s="22">
        <f>IF(W1917&lt;0,0.9,LOOKUP(W1917,{0,1950001,3300001,6950001,9000001,18000001,40000001},{0.84895,0.7979,0.6958,0.66517,0.56307,0.4916,0.44055}))</f>
        <v/>
      </c>
      <c r="Z1917" s="22">
        <f>IF(X1917&lt;0,0.9,LOOKUP(X1917,{0,1950001,3300001,6950001,9000001,18000001,40000001},{0.84895,0.7979,0.6958,0.66517,0.56307,0.4916,0.44055}))</f>
        <v/>
      </c>
      <c r="AA1917" s="22">
        <f>IF(W1917&lt;0,0,CHOOSE(MATCH(W1917,{0,1950001,3300001,6950001,9000001},1),5.105/84.895,10.21/79.79,20.42/69.58,23.483/66.517,33.693/56.307))</f>
        <v/>
      </c>
      <c r="AB1917" s="21">
        <f>IF(C1917&lt;=2000,0,(MIN(C1917,ROUNDDOWN(F1917*0.3,0))-2000)*0.1)</f>
        <v/>
      </c>
      <c r="AC1917" s="21">
        <f>IF(C1917&lt;=2000,0,MIN((C1917-2000)*Y1917,(R1917+S1917)*0.2))</f>
        <v/>
      </c>
      <c r="AD1917" s="21">
        <f>IF(C1917&lt;=2000,0,MIN((C1917-2000)*Z1917,(T1917+U1917)*0.2))</f>
        <v/>
      </c>
      <c r="AE1917" s="21">
        <f>AC1917*AA1917</f>
        <v/>
      </c>
      <c r="AF1917" s="21">
        <f>ROUNDDOWN(R1917,-2)+ROUNDDOWN(S1917,-2)</f>
        <v/>
      </c>
      <c r="AG1917" s="21">
        <f>ROUNDDOWN(MAX(0,R1917-(AB1917+AC1917+AE1917)*0.6),-2)+ROUNDDOWN(MAX(0,S1917-(AB1917+AC1917+AE1917)*0.4),-2)</f>
        <v/>
      </c>
      <c r="AH1917" s="21">
        <f>ROUNDDOWN(MAX(0,T1917-(AB1917+AD1917)*0.6),-2)+ROUNDDOWN(MAX(0,U1917-(AB1917+AD1917)*0.4),-2)</f>
        <v/>
      </c>
      <c r="AI1917" s="21">
        <f>ROUNDDOWN(T1917,-2)+ROUNDDOWN(U1917,-2)</f>
        <v/>
      </c>
      <c r="AJ1917" s="21">
        <f>M1917+AF1917</f>
        <v/>
      </c>
      <c r="AK1917" s="21">
        <f>M1917+AG1917</f>
        <v/>
      </c>
      <c r="AL1917" s="21">
        <f>N1917+AH1917</f>
        <v/>
      </c>
      <c r="AM1917" s="21">
        <f>O1917+AI1917</f>
        <v/>
      </c>
      <c r="AN1917" s="21">
        <f>N1917+AI1917</f>
        <v/>
      </c>
      <c r="AO1917" s="21">
        <f>ROUNDDOWN((R1917+S1917)*0.2/Y1917+2000,0)</f>
        <v/>
      </c>
      <c r="AP1917" s="21">
        <f>ROUNDDOWN((T1917+U1917)*0.2/Z1917+2000,0)</f>
        <v/>
      </c>
      <c r="AQ1917" s="21">
        <f>AL1917-AK1917</f>
        <v/>
      </c>
      <c r="AR1917" s="21">
        <f>AM1917-AK1917</f>
        <v/>
      </c>
      <c r="AS1917" s="21">
        <f>AM1917-AL1917</f>
        <v/>
      </c>
      <c r="AT1917" s="21">
        <f>AK1917+C1917-AJ1917</f>
        <v/>
      </c>
      <c r="AU1917" s="21">
        <f>AL1917+C1917-AM1917</f>
        <v/>
      </c>
      <c r="AV1917" s="21">
        <f>AN1917+C1917-AM1917</f>
        <v/>
      </c>
    </row>
    <row r="1918">
      <c r="A1918" t="inlineStr">
        <is>
          <t>1万円刻み</t>
        </is>
      </c>
      <c r="B1918" s="21">
        <f>'5_1万円刻み'!$A$155</f>
        <v/>
      </c>
      <c r="C1918" s="21">
        <f>AO1918</f>
        <v/>
      </c>
      <c r="D1918" s="21" t="n">
        <v>0</v>
      </c>
      <c r="E1918" s="21">
        <f>ROUND(MIN(B1918/12,650000)*12*0.0915+MIN(B1918/12,1390000)*12*(0.0504+0)+B1918*0.005,0)</f>
        <v/>
      </c>
      <c r="F1918" s="21">
        <f>IF(B1918&lt;741000,0,IF(B1918&lt;2191000,B1918-740000,IF(B1918&lt;2193000,1451000,IF(B1918&lt;2196000,1453000,IF(B1918&lt;2200000,1456000,IF(B1918&lt;3600000,ROUND(ROUNDDOWN(B1918/4,-3)*2.8,0)-80000,IF(B1918&lt;6600000,ROUND(ROUNDDOWN(B1918/4,-3)*3.2,0)-440000,IF(B1918&lt;8500000,ROUNDDOWN(B1918*0.9,0)-1100000,B1918-1950000))))))))</f>
        <v/>
      </c>
      <c r="G1918" s="21">
        <f>IF(F1918&gt;23500000,NA(),IF(F1918&lt;=4890000,1040000,IF(F1918&lt;=6550000,670000,620000)))</f>
        <v/>
      </c>
      <c r="H1918" s="21">
        <f>IF(D1918&lt;=0,0,MAX(0,MIN(2000000,D1918-MIN(100000,ROUNDDOWN(F1918*0.05,0)))))</f>
        <v/>
      </c>
      <c r="I1918" s="21">
        <f>IF(C1918&lt;=2000,0,MIN(C1918,ROUNDDOWN(F1918*0.4,0))-2000)</f>
        <v/>
      </c>
      <c r="J1918" s="21">
        <f>MAX(0,ROUNDDOWN(F1918-E1918-G1918,-3))</f>
        <v/>
      </c>
      <c r="K1918" s="21">
        <f>MAX(0,ROUNDDOWN(F1918-E1918-G1918-H1918-I1918,-3))</f>
        <v/>
      </c>
      <c r="L1918" s="21">
        <f>MAX(0,ROUNDDOWN(F1918-E1918-G1918-H1918,-3))</f>
        <v/>
      </c>
      <c r="M1918" s="21">
        <f>IF(J1918&lt;=0,0,ROUNDDOWN((J1918*LOOKUP(J1918,{0,1950001,3300001,6950001,9000001,18000001,40000001},{0.05,0.1,0.2,0.23,0.33,0.4,0.45})-LOOKUP(J1918,{0,1950001,3300001,6950001,9000001,18000001,40000001},{0,97500,427500,636000,1536000,2796000,4796000}))*1.021,-2))</f>
        <v/>
      </c>
      <c r="N1918" s="21">
        <f>IF(K1918&lt;=0,0,ROUNDDOWN((K1918*LOOKUP(K1918,{0,1950001,3300001,6950001,9000001,18000001,40000001},{0.05,0.1,0.2,0.23,0.33,0.4,0.45})-LOOKUP(K1918,{0,1950001,3300001,6950001,9000001,18000001,40000001},{0,97500,427500,636000,1536000,2796000,4796000}))*1.021,-2))</f>
        <v/>
      </c>
      <c r="O1918" s="21">
        <f>IF(L1918&lt;=0,0,ROUNDDOWN((L1918*LOOKUP(L1918,{0,1950001,3300001,6950001,9000001,18000001,40000001},{0.05,0.1,0.2,0.23,0.33,0.4,0.45})-LOOKUP(L1918,{0,1950001,3300001,6950001,9000001,18000001,40000001},{0,97500,427500,636000,1536000,2796000,4796000}))*1.021,-2))</f>
        <v/>
      </c>
      <c r="P1918" s="21">
        <f>MAX(0,ROUNDDOWN(F1918-E1918-430000,-3))</f>
        <v/>
      </c>
      <c r="Q1918" s="21">
        <f>MAX(0,ROUNDDOWN(F1918-E1918-430000-H1918,-3))</f>
        <v/>
      </c>
      <c r="R1918" s="21">
        <f>IF(F1918&lt;=450000,0,MAX(0,P1918*0.06-MIN(50000,P1918)*0.03))</f>
        <v/>
      </c>
      <c r="S1918" s="21">
        <f>IF(F1918&lt;=450000,0,MAX(0,P1918*0.04-MIN(50000,P1918)*0.02))</f>
        <v/>
      </c>
      <c r="T1918" s="21">
        <f>IF(F1918&lt;=450000,0,MAX(0,Q1918*0.06-MIN(50000,Q1918)*0.03))</f>
        <v/>
      </c>
      <c r="U1918" s="21">
        <f>IF(F1918&lt;=450000,0,MAX(0,Q1918*0.04-MIN(50000,Q1918)*0.02))</f>
        <v/>
      </c>
      <c r="V1918" s="21">
        <f>50000+MAX(0,G1918-480000)</f>
        <v/>
      </c>
      <c r="W1918" s="21">
        <f>P1918-V1918</f>
        <v/>
      </c>
      <c r="X1918" s="21">
        <f>Q1918-V1918</f>
        <v/>
      </c>
      <c r="Y1918" s="22">
        <f>IF(W1918&lt;0,0.9,LOOKUP(W1918,{0,1950001,3300001,6950001,9000001,18000001,40000001},{0.84895,0.7979,0.6958,0.66517,0.56307,0.4916,0.44055}))</f>
        <v/>
      </c>
      <c r="Z1918" s="22">
        <f>IF(X1918&lt;0,0.9,LOOKUP(X1918,{0,1950001,3300001,6950001,9000001,18000001,40000001},{0.84895,0.7979,0.6958,0.66517,0.56307,0.4916,0.44055}))</f>
        <v/>
      </c>
      <c r="AA1918" s="22">
        <f>IF(W1918&lt;0,0,CHOOSE(MATCH(W1918,{0,1950001,3300001,6950001,9000001},1),5.105/84.895,10.21/79.79,20.42/69.58,23.483/66.517,33.693/56.307))</f>
        <v/>
      </c>
      <c r="AB1918" s="21">
        <f>IF(C1918&lt;=2000,0,(MIN(C1918,ROUNDDOWN(F1918*0.3,0))-2000)*0.1)</f>
        <v/>
      </c>
      <c r="AC1918" s="21">
        <f>IF(C1918&lt;=2000,0,MIN((C1918-2000)*Y1918,(R1918+S1918)*0.2))</f>
        <v/>
      </c>
      <c r="AD1918" s="21">
        <f>IF(C1918&lt;=2000,0,MIN((C1918-2000)*Z1918,(T1918+U1918)*0.2))</f>
        <v/>
      </c>
      <c r="AE1918" s="21">
        <f>AC1918*AA1918</f>
        <v/>
      </c>
      <c r="AF1918" s="21">
        <f>ROUNDDOWN(R1918,-2)+ROUNDDOWN(S1918,-2)</f>
        <v/>
      </c>
      <c r="AG1918" s="21">
        <f>ROUNDDOWN(MAX(0,R1918-(AB1918+AC1918+AE1918)*0.6),-2)+ROUNDDOWN(MAX(0,S1918-(AB1918+AC1918+AE1918)*0.4),-2)</f>
        <v/>
      </c>
      <c r="AH1918" s="21">
        <f>ROUNDDOWN(MAX(0,T1918-(AB1918+AD1918)*0.6),-2)+ROUNDDOWN(MAX(0,U1918-(AB1918+AD1918)*0.4),-2)</f>
        <v/>
      </c>
      <c r="AI1918" s="21">
        <f>ROUNDDOWN(T1918,-2)+ROUNDDOWN(U1918,-2)</f>
        <v/>
      </c>
      <c r="AJ1918" s="21">
        <f>M1918+AF1918</f>
        <v/>
      </c>
      <c r="AK1918" s="21">
        <f>M1918+AG1918</f>
        <v/>
      </c>
      <c r="AL1918" s="21">
        <f>N1918+AH1918</f>
        <v/>
      </c>
      <c r="AM1918" s="21">
        <f>O1918+AI1918</f>
        <v/>
      </c>
      <c r="AN1918" s="21">
        <f>N1918+AI1918</f>
        <v/>
      </c>
      <c r="AO1918" s="21">
        <f>ROUNDDOWN((R1918+S1918)*0.2/Y1918+2000,0)</f>
        <v/>
      </c>
      <c r="AP1918" s="21">
        <f>ROUNDDOWN((T1918+U1918)*0.2/Z1918+2000,0)</f>
        <v/>
      </c>
      <c r="AQ1918" s="21">
        <f>AL1918-AK1918</f>
        <v/>
      </c>
      <c r="AR1918" s="21">
        <f>AM1918-AK1918</f>
        <v/>
      </c>
      <c r="AS1918" s="21">
        <f>AM1918-AL1918</f>
        <v/>
      </c>
      <c r="AT1918" s="21">
        <f>AK1918+C1918-AJ1918</f>
        <v/>
      </c>
      <c r="AU1918" s="21">
        <f>AL1918+C1918-AM1918</f>
        <v/>
      </c>
      <c r="AV1918" s="21">
        <f>AN1918+C1918-AM1918</f>
        <v/>
      </c>
    </row>
    <row r="1919">
      <c r="A1919" t="inlineStr">
        <is>
          <t>1万円刻み</t>
        </is>
      </c>
      <c r="B1919" s="21">
        <f>'5_1万円刻み'!$A$156</f>
        <v/>
      </c>
      <c r="C1919" s="21">
        <f>AO1919</f>
        <v/>
      </c>
      <c r="D1919" s="21" t="n">
        <v>0</v>
      </c>
      <c r="E1919" s="21">
        <f>ROUND(MIN(B1919/12,650000)*12*0.0915+MIN(B1919/12,1390000)*12*(0.0504+0)+B1919*0.005,0)</f>
        <v/>
      </c>
      <c r="F1919" s="21">
        <f>IF(B1919&lt;741000,0,IF(B1919&lt;2191000,B1919-740000,IF(B1919&lt;2193000,1451000,IF(B1919&lt;2196000,1453000,IF(B1919&lt;2200000,1456000,IF(B1919&lt;3600000,ROUND(ROUNDDOWN(B1919/4,-3)*2.8,0)-80000,IF(B1919&lt;6600000,ROUND(ROUNDDOWN(B1919/4,-3)*3.2,0)-440000,IF(B1919&lt;8500000,ROUNDDOWN(B1919*0.9,0)-1100000,B1919-1950000))))))))</f>
        <v/>
      </c>
      <c r="G1919" s="21">
        <f>IF(F1919&gt;23500000,NA(),IF(F1919&lt;=4890000,1040000,IF(F1919&lt;=6550000,670000,620000)))</f>
        <v/>
      </c>
      <c r="H1919" s="21">
        <f>IF(D1919&lt;=0,0,MAX(0,MIN(2000000,D1919-MIN(100000,ROUNDDOWN(F1919*0.05,0)))))</f>
        <v/>
      </c>
      <c r="I1919" s="21">
        <f>IF(C1919&lt;=2000,0,MIN(C1919,ROUNDDOWN(F1919*0.4,0))-2000)</f>
        <v/>
      </c>
      <c r="J1919" s="21">
        <f>MAX(0,ROUNDDOWN(F1919-E1919-G1919,-3))</f>
        <v/>
      </c>
      <c r="K1919" s="21">
        <f>MAX(0,ROUNDDOWN(F1919-E1919-G1919-H1919-I1919,-3))</f>
        <v/>
      </c>
      <c r="L1919" s="21">
        <f>MAX(0,ROUNDDOWN(F1919-E1919-G1919-H1919,-3))</f>
        <v/>
      </c>
      <c r="M1919" s="21">
        <f>IF(J1919&lt;=0,0,ROUNDDOWN((J1919*LOOKUP(J1919,{0,1950001,3300001,6950001,9000001,18000001,40000001},{0.05,0.1,0.2,0.23,0.33,0.4,0.45})-LOOKUP(J1919,{0,1950001,3300001,6950001,9000001,18000001,40000001},{0,97500,427500,636000,1536000,2796000,4796000}))*1.021,-2))</f>
        <v/>
      </c>
      <c r="N1919" s="21">
        <f>IF(K1919&lt;=0,0,ROUNDDOWN((K1919*LOOKUP(K1919,{0,1950001,3300001,6950001,9000001,18000001,40000001},{0.05,0.1,0.2,0.23,0.33,0.4,0.45})-LOOKUP(K1919,{0,1950001,3300001,6950001,9000001,18000001,40000001},{0,97500,427500,636000,1536000,2796000,4796000}))*1.021,-2))</f>
        <v/>
      </c>
      <c r="O1919" s="21">
        <f>IF(L1919&lt;=0,0,ROUNDDOWN((L1919*LOOKUP(L1919,{0,1950001,3300001,6950001,9000001,18000001,40000001},{0.05,0.1,0.2,0.23,0.33,0.4,0.45})-LOOKUP(L1919,{0,1950001,3300001,6950001,9000001,18000001,40000001},{0,97500,427500,636000,1536000,2796000,4796000}))*1.021,-2))</f>
        <v/>
      </c>
      <c r="P1919" s="21">
        <f>MAX(0,ROUNDDOWN(F1919-E1919-430000,-3))</f>
        <v/>
      </c>
      <c r="Q1919" s="21">
        <f>MAX(0,ROUNDDOWN(F1919-E1919-430000-H1919,-3))</f>
        <v/>
      </c>
      <c r="R1919" s="21">
        <f>IF(F1919&lt;=450000,0,MAX(0,P1919*0.06-MIN(50000,P1919)*0.03))</f>
        <v/>
      </c>
      <c r="S1919" s="21">
        <f>IF(F1919&lt;=450000,0,MAX(0,P1919*0.04-MIN(50000,P1919)*0.02))</f>
        <v/>
      </c>
      <c r="T1919" s="21">
        <f>IF(F1919&lt;=450000,0,MAX(0,Q1919*0.06-MIN(50000,Q1919)*0.03))</f>
        <v/>
      </c>
      <c r="U1919" s="21">
        <f>IF(F1919&lt;=450000,0,MAX(0,Q1919*0.04-MIN(50000,Q1919)*0.02))</f>
        <v/>
      </c>
      <c r="V1919" s="21">
        <f>50000+MAX(0,G1919-480000)</f>
        <v/>
      </c>
      <c r="W1919" s="21">
        <f>P1919-V1919</f>
        <v/>
      </c>
      <c r="X1919" s="21">
        <f>Q1919-V1919</f>
        <v/>
      </c>
      <c r="Y1919" s="22">
        <f>IF(W1919&lt;0,0.9,LOOKUP(W1919,{0,1950001,3300001,6950001,9000001,18000001,40000001},{0.84895,0.7979,0.6958,0.66517,0.56307,0.4916,0.44055}))</f>
        <v/>
      </c>
      <c r="Z1919" s="22">
        <f>IF(X1919&lt;0,0.9,LOOKUP(X1919,{0,1950001,3300001,6950001,9000001,18000001,40000001},{0.84895,0.7979,0.6958,0.66517,0.56307,0.4916,0.44055}))</f>
        <v/>
      </c>
      <c r="AA1919" s="22">
        <f>IF(W1919&lt;0,0,CHOOSE(MATCH(W1919,{0,1950001,3300001,6950001,9000001},1),5.105/84.895,10.21/79.79,20.42/69.58,23.483/66.517,33.693/56.307))</f>
        <v/>
      </c>
      <c r="AB1919" s="21">
        <f>IF(C1919&lt;=2000,0,(MIN(C1919,ROUNDDOWN(F1919*0.3,0))-2000)*0.1)</f>
        <v/>
      </c>
      <c r="AC1919" s="21">
        <f>IF(C1919&lt;=2000,0,MIN((C1919-2000)*Y1919,(R1919+S1919)*0.2))</f>
        <v/>
      </c>
      <c r="AD1919" s="21">
        <f>IF(C1919&lt;=2000,0,MIN((C1919-2000)*Z1919,(T1919+U1919)*0.2))</f>
        <v/>
      </c>
      <c r="AE1919" s="21">
        <f>AC1919*AA1919</f>
        <v/>
      </c>
      <c r="AF1919" s="21">
        <f>ROUNDDOWN(R1919,-2)+ROUNDDOWN(S1919,-2)</f>
        <v/>
      </c>
      <c r="AG1919" s="21">
        <f>ROUNDDOWN(MAX(0,R1919-(AB1919+AC1919+AE1919)*0.6),-2)+ROUNDDOWN(MAX(0,S1919-(AB1919+AC1919+AE1919)*0.4),-2)</f>
        <v/>
      </c>
      <c r="AH1919" s="21">
        <f>ROUNDDOWN(MAX(0,T1919-(AB1919+AD1919)*0.6),-2)+ROUNDDOWN(MAX(0,U1919-(AB1919+AD1919)*0.4),-2)</f>
        <v/>
      </c>
      <c r="AI1919" s="21">
        <f>ROUNDDOWN(T1919,-2)+ROUNDDOWN(U1919,-2)</f>
        <v/>
      </c>
      <c r="AJ1919" s="21">
        <f>M1919+AF1919</f>
        <v/>
      </c>
      <c r="AK1919" s="21">
        <f>M1919+AG1919</f>
        <v/>
      </c>
      <c r="AL1919" s="21">
        <f>N1919+AH1919</f>
        <v/>
      </c>
      <c r="AM1919" s="21">
        <f>O1919+AI1919</f>
        <v/>
      </c>
      <c r="AN1919" s="21">
        <f>N1919+AI1919</f>
        <v/>
      </c>
      <c r="AO1919" s="21">
        <f>ROUNDDOWN((R1919+S1919)*0.2/Y1919+2000,0)</f>
        <v/>
      </c>
      <c r="AP1919" s="21">
        <f>ROUNDDOWN((T1919+U1919)*0.2/Z1919+2000,0)</f>
        <v/>
      </c>
      <c r="AQ1919" s="21">
        <f>AL1919-AK1919</f>
        <v/>
      </c>
      <c r="AR1919" s="21">
        <f>AM1919-AK1919</f>
        <v/>
      </c>
      <c r="AS1919" s="21">
        <f>AM1919-AL1919</f>
        <v/>
      </c>
      <c r="AT1919" s="21">
        <f>AK1919+C1919-AJ1919</f>
        <v/>
      </c>
      <c r="AU1919" s="21">
        <f>AL1919+C1919-AM1919</f>
        <v/>
      </c>
      <c r="AV1919" s="21">
        <f>AN1919+C1919-AM1919</f>
        <v/>
      </c>
    </row>
    <row r="1920">
      <c r="A1920" t="inlineStr">
        <is>
          <t>1万円刻み</t>
        </is>
      </c>
      <c r="B1920" s="21">
        <f>'5_1万円刻み'!$A$157</f>
        <v/>
      </c>
      <c r="C1920" s="21">
        <f>AO1920</f>
        <v/>
      </c>
      <c r="D1920" s="21" t="n">
        <v>0</v>
      </c>
      <c r="E1920" s="21">
        <f>ROUND(MIN(B1920/12,650000)*12*0.0915+MIN(B1920/12,1390000)*12*(0.0504+0)+B1920*0.005,0)</f>
        <v/>
      </c>
      <c r="F1920" s="21">
        <f>IF(B1920&lt;741000,0,IF(B1920&lt;2191000,B1920-740000,IF(B1920&lt;2193000,1451000,IF(B1920&lt;2196000,1453000,IF(B1920&lt;2200000,1456000,IF(B1920&lt;3600000,ROUND(ROUNDDOWN(B1920/4,-3)*2.8,0)-80000,IF(B1920&lt;6600000,ROUND(ROUNDDOWN(B1920/4,-3)*3.2,0)-440000,IF(B1920&lt;8500000,ROUNDDOWN(B1920*0.9,0)-1100000,B1920-1950000))))))))</f>
        <v/>
      </c>
      <c r="G1920" s="21">
        <f>IF(F1920&gt;23500000,NA(),IF(F1920&lt;=4890000,1040000,IF(F1920&lt;=6550000,670000,620000)))</f>
        <v/>
      </c>
      <c r="H1920" s="21">
        <f>IF(D1920&lt;=0,0,MAX(0,MIN(2000000,D1920-MIN(100000,ROUNDDOWN(F1920*0.05,0)))))</f>
        <v/>
      </c>
      <c r="I1920" s="21">
        <f>IF(C1920&lt;=2000,0,MIN(C1920,ROUNDDOWN(F1920*0.4,0))-2000)</f>
        <v/>
      </c>
      <c r="J1920" s="21">
        <f>MAX(0,ROUNDDOWN(F1920-E1920-G1920,-3))</f>
        <v/>
      </c>
      <c r="K1920" s="21">
        <f>MAX(0,ROUNDDOWN(F1920-E1920-G1920-H1920-I1920,-3))</f>
        <v/>
      </c>
      <c r="L1920" s="21">
        <f>MAX(0,ROUNDDOWN(F1920-E1920-G1920-H1920,-3))</f>
        <v/>
      </c>
      <c r="M1920" s="21">
        <f>IF(J1920&lt;=0,0,ROUNDDOWN((J1920*LOOKUP(J1920,{0,1950001,3300001,6950001,9000001,18000001,40000001},{0.05,0.1,0.2,0.23,0.33,0.4,0.45})-LOOKUP(J1920,{0,1950001,3300001,6950001,9000001,18000001,40000001},{0,97500,427500,636000,1536000,2796000,4796000}))*1.021,-2))</f>
        <v/>
      </c>
      <c r="N1920" s="21">
        <f>IF(K1920&lt;=0,0,ROUNDDOWN((K1920*LOOKUP(K1920,{0,1950001,3300001,6950001,9000001,18000001,40000001},{0.05,0.1,0.2,0.23,0.33,0.4,0.45})-LOOKUP(K1920,{0,1950001,3300001,6950001,9000001,18000001,40000001},{0,97500,427500,636000,1536000,2796000,4796000}))*1.021,-2))</f>
        <v/>
      </c>
      <c r="O1920" s="21">
        <f>IF(L1920&lt;=0,0,ROUNDDOWN((L1920*LOOKUP(L1920,{0,1950001,3300001,6950001,9000001,18000001,40000001},{0.05,0.1,0.2,0.23,0.33,0.4,0.45})-LOOKUP(L1920,{0,1950001,3300001,6950001,9000001,18000001,40000001},{0,97500,427500,636000,1536000,2796000,4796000}))*1.021,-2))</f>
        <v/>
      </c>
      <c r="P1920" s="21">
        <f>MAX(0,ROUNDDOWN(F1920-E1920-430000,-3))</f>
        <v/>
      </c>
      <c r="Q1920" s="21">
        <f>MAX(0,ROUNDDOWN(F1920-E1920-430000-H1920,-3))</f>
        <v/>
      </c>
      <c r="R1920" s="21">
        <f>IF(F1920&lt;=450000,0,MAX(0,P1920*0.06-MIN(50000,P1920)*0.03))</f>
        <v/>
      </c>
      <c r="S1920" s="21">
        <f>IF(F1920&lt;=450000,0,MAX(0,P1920*0.04-MIN(50000,P1920)*0.02))</f>
        <v/>
      </c>
      <c r="T1920" s="21">
        <f>IF(F1920&lt;=450000,0,MAX(0,Q1920*0.06-MIN(50000,Q1920)*0.03))</f>
        <v/>
      </c>
      <c r="U1920" s="21">
        <f>IF(F1920&lt;=450000,0,MAX(0,Q1920*0.04-MIN(50000,Q1920)*0.02))</f>
        <v/>
      </c>
      <c r="V1920" s="21">
        <f>50000+MAX(0,G1920-480000)</f>
        <v/>
      </c>
      <c r="W1920" s="21">
        <f>P1920-V1920</f>
        <v/>
      </c>
      <c r="X1920" s="21">
        <f>Q1920-V1920</f>
        <v/>
      </c>
      <c r="Y1920" s="22">
        <f>IF(W1920&lt;0,0.9,LOOKUP(W1920,{0,1950001,3300001,6950001,9000001,18000001,40000001},{0.84895,0.7979,0.6958,0.66517,0.56307,0.4916,0.44055}))</f>
        <v/>
      </c>
      <c r="Z1920" s="22">
        <f>IF(X1920&lt;0,0.9,LOOKUP(X1920,{0,1950001,3300001,6950001,9000001,18000001,40000001},{0.84895,0.7979,0.6958,0.66517,0.56307,0.4916,0.44055}))</f>
        <v/>
      </c>
      <c r="AA1920" s="22">
        <f>IF(W1920&lt;0,0,CHOOSE(MATCH(W1920,{0,1950001,3300001,6950001,9000001},1),5.105/84.895,10.21/79.79,20.42/69.58,23.483/66.517,33.693/56.307))</f>
        <v/>
      </c>
      <c r="AB1920" s="21">
        <f>IF(C1920&lt;=2000,0,(MIN(C1920,ROUNDDOWN(F1920*0.3,0))-2000)*0.1)</f>
        <v/>
      </c>
      <c r="AC1920" s="21">
        <f>IF(C1920&lt;=2000,0,MIN((C1920-2000)*Y1920,(R1920+S1920)*0.2))</f>
        <v/>
      </c>
      <c r="AD1920" s="21">
        <f>IF(C1920&lt;=2000,0,MIN((C1920-2000)*Z1920,(T1920+U1920)*0.2))</f>
        <v/>
      </c>
      <c r="AE1920" s="21">
        <f>AC1920*AA1920</f>
        <v/>
      </c>
      <c r="AF1920" s="21">
        <f>ROUNDDOWN(R1920,-2)+ROUNDDOWN(S1920,-2)</f>
        <v/>
      </c>
      <c r="AG1920" s="21">
        <f>ROUNDDOWN(MAX(0,R1920-(AB1920+AC1920+AE1920)*0.6),-2)+ROUNDDOWN(MAX(0,S1920-(AB1920+AC1920+AE1920)*0.4),-2)</f>
        <v/>
      </c>
      <c r="AH1920" s="21">
        <f>ROUNDDOWN(MAX(0,T1920-(AB1920+AD1920)*0.6),-2)+ROUNDDOWN(MAX(0,U1920-(AB1920+AD1920)*0.4),-2)</f>
        <v/>
      </c>
      <c r="AI1920" s="21">
        <f>ROUNDDOWN(T1920,-2)+ROUNDDOWN(U1920,-2)</f>
        <v/>
      </c>
      <c r="AJ1920" s="21">
        <f>M1920+AF1920</f>
        <v/>
      </c>
      <c r="AK1920" s="21">
        <f>M1920+AG1920</f>
        <v/>
      </c>
      <c r="AL1920" s="21">
        <f>N1920+AH1920</f>
        <v/>
      </c>
      <c r="AM1920" s="21">
        <f>O1920+AI1920</f>
        <v/>
      </c>
      <c r="AN1920" s="21">
        <f>N1920+AI1920</f>
        <v/>
      </c>
      <c r="AO1920" s="21">
        <f>ROUNDDOWN((R1920+S1920)*0.2/Y1920+2000,0)</f>
        <v/>
      </c>
      <c r="AP1920" s="21">
        <f>ROUNDDOWN((T1920+U1920)*0.2/Z1920+2000,0)</f>
        <v/>
      </c>
      <c r="AQ1920" s="21">
        <f>AL1920-AK1920</f>
        <v/>
      </c>
      <c r="AR1920" s="21">
        <f>AM1920-AK1920</f>
        <v/>
      </c>
      <c r="AS1920" s="21">
        <f>AM1920-AL1920</f>
        <v/>
      </c>
      <c r="AT1920" s="21">
        <f>AK1920+C1920-AJ1920</f>
        <v/>
      </c>
      <c r="AU1920" s="21">
        <f>AL1920+C1920-AM1920</f>
        <v/>
      </c>
      <c r="AV1920" s="21">
        <f>AN1920+C1920-AM1920</f>
        <v/>
      </c>
    </row>
    <row r="1921">
      <c r="A1921" t="inlineStr">
        <is>
          <t>1万円刻み</t>
        </is>
      </c>
      <c r="B1921" s="21">
        <f>'5_1万円刻み'!$A$158</f>
        <v/>
      </c>
      <c r="C1921" s="21">
        <f>AO1921</f>
        <v/>
      </c>
      <c r="D1921" s="21" t="n">
        <v>0</v>
      </c>
      <c r="E1921" s="21">
        <f>ROUND(MIN(B1921/12,650000)*12*0.0915+MIN(B1921/12,1390000)*12*(0.0504+0)+B1921*0.005,0)</f>
        <v/>
      </c>
      <c r="F1921" s="21">
        <f>IF(B1921&lt;741000,0,IF(B1921&lt;2191000,B1921-740000,IF(B1921&lt;2193000,1451000,IF(B1921&lt;2196000,1453000,IF(B1921&lt;2200000,1456000,IF(B1921&lt;3600000,ROUND(ROUNDDOWN(B1921/4,-3)*2.8,0)-80000,IF(B1921&lt;6600000,ROUND(ROUNDDOWN(B1921/4,-3)*3.2,0)-440000,IF(B1921&lt;8500000,ROUNDDOWN(B1921*0.9,0)-1100000,B1921-1950000))))))))</f>
        <v/>
      </c>
      <c r="G1921" s="21">
        <f>IF(F1921&gt;23500000,NA(),IF(F1921&lt;=4890000,1040000,IF(F1921&lt;=6550000,670000,620000)))</f>
        <v/>
      </c>
      <c r="H1921" s="21">
        <f>IF(D1921&lt;=0,0,MAX(0,MIN(2000000,D1921-MIN(100000,ROUNDDOWN(F1921*0.05,0)))))</f>
        <v/>
      </c>
      <c r="I1921" s="21">
        <f>IF(C1921&lt;=2000,0,MIN(C1921,ROUNDDOWN(F1921*0.4,0))-2000)</f>
        <v/>
      </c>
      <c r="J1921" s="21">
        <f>MAX(0,ROUNDDOWN(F1921-E1921-G1921,-3))</f>
        <v/>
      </c>
      <c r="K1921" s="21">
        <f>MAX(0,ROUNDDOWN(F1921-E1921-G1921-H1921-I1921,-3))</f>
        <v/>
      </c>
      <c r="L1921" s="21">
        <f>MAX(0,ROUNDDOWN(F1921-E1921-G1921-H1921,-3))</f>
        <v/>
      </c>
      <c r="M1921" s="21">
        <f>IF(J1921&lt;=0,0,ROUNDDOWN((J1921*LOOKUP(J1921,{0,1950001,3300001,6950001,9000001,18000001,40000001},{0.05,0.1,0.2,0.23,0.33,0.4,0.45})-LOOKUP(J1921,{0,1950001,3300001,6950001,9000001,18000001,40000001},{0,97500,427500,636000,1536000,2796000,4796000}))*1.021,-2))</f>
        <v/>
      </c>
      <c r="N1921" s="21">
        <f>IF(K1921&lt;=0,0,ROUNDDOWN((K1921*LOOKUP(K1921,{0,1950001,3300001,6950001,9000001,18000001,40000001},{0.05,0.1,0.2,0.23,0.33,0.4,0.45})-LOOKUP(K1921,{0,1950001,3300001,6950001,9000001,18000001,40000001},{0,97500,427500,636000,1536000,2796000,4796000}))*1.021,-2))</f>
        <v/>
      </c>
      <c r="O1921" s="21">
        <f>IF(L1921&lt;=0,0,ROUNDDOWN((L1921*LOOKUP(L1921,{0,1950001,3300001,6950001,9000001,18000001,40000001},{0.05,0.1,0.2,0.23,0.33,0.4,0.45})-LOOKUP(L1921,{0,1950001,3300001,6950001,9000001,18000001,40000001},{0,97500,427500,636000,1536000,2796000,4796000}))*1.021,-2))</f>
        <v/>
      </c>
      <c r="P1921" s="21">
        <f>MAX(0,ROUNDDOWN(F1921-E1921-430000,-3))</f>
        <v/>
      </c>
      <c r="Q1921" s="21">
        <f>MAX(0,ROUNDDOWN(F1921-E1921-430000-H1921,-3))</f>
        <v/>
      </c>
      <c r="R1921" s="21">
        <f>IF(F1921&lt;=450000,0,MAX(0,P1921*0.06-MIN(50000,P1921)*0.03))</f>
        <v/>
      </c>
      <c r="S1921" s="21">
        <f>IF(F1921&lt;=450000,0,MAX(0,P1921*0.04-MIN(50000,P1921)*0.02))</f>
        <v/>
      </c>
      <c r="T1921" s="21">
        <f>IF(F1921&lt;=450000,0,MAX(0,Q1921*0.06-MIN(50000,Q1921)*0.03))</f>
        <v/>
      </c>
      <c r="U1921" s="21">
        <f>IF(F1921&lt;=450000,0,MAX(0,Q1921*0.04-MIN(50000,Q1921)*0.02))</f>
        <v/>
      </c>
      <c r="V1921" s="21">
        <f>50000+MAX(0,G1921-480000)</f>
        <v/>
      </c>
      <c r="W1921" s="21">
        <f>P1921-V1921</f>
        <v/>
      </c>
      <c r="X1921" s="21">
        <f>Q1921-V1921</f>
        <v/>
      </c>
      <c r="Y1921" s="22">
        <f>IF(W1921&lt;0,0.9,LOOKUP(W1921,{0,1950001,3300001,6950001,9000001,18000001,40000001},{0.84895,0.7979,0.6958,0.66517,0.56307,0.4916,0.44055}))</f>
        <v/>
      </c>
      <c r="Z1921" s="22">
        <f>IF(X1921&lt;0,0.9,LOOKUP(X1921,{0,1950001,3300001,6950001,9000001,18000001,40000001},{0.84895,0.7979,0.6958,0.66517,0.56307,0.4916,0.44055}))</f>
        <v/>
      </c>
      <c r="AA1921" s="22">
        <f>IF(W1921&lt;0,0,CHOOSE(MATCH(W1921,{0,1950001,3300001,6950001,9000001},1),5.105/84.895,10.21/79.79,20.42/69.58,23.483/66.517,33.693/56.307))</f>
        <v/>
      </c>
      <c r="AB1921" s="21">
        <f>IF(C1921&lt;=2000,0,(MIN(C1921,ROUNDDOWN(F1921*0.3,0))-2000)*0.1)</f>
        <v/>
      </c>
      <c r="AC1921" s="21">
        <f>IF(C1921&lt;=2000,0,MIN((C1921-2000)*Y1921,(R1921+S1921)*0.2))</f>
        <v/>
      </c>
      <c r="AD1921" s="21">
        <f>IF(C1921&lt;=2000,0,MIN((C1921-2000)*Z1921,(T1921+U1921)*0.2))</f>
        <v/>
      </c>
      <c r="AE1921" s="21">
        <f>AC1921*AA1921</f>
        <v/>
      </c>
      <c r="AF1921" s="21">
        <f>ROUNDDOWN(R1921,-2)+ROUNDDOWN(S1921,-2)</f>
        <v/>
      </c>
      <c r="AG1921" s="21">
        <f>ROUNDDOWN(MAX(0,R1921-(AB1921+AC1921+AE1921)*0.6),-2)+ROUNDDOWN(MAX(0,S1921-(AB1921+AC1921+AE1921)*0.4),-2)</f>
        <v/>
      </c>
      <c r="AH1921" s="21">
        <f>ROUNDDOWN(MAX(0,T1921-(AB1921+AD1921)*0.6),-2)+ROUNDDOWN(MAX(0,U1921-(AB1921+AD1921)*0.4),-2)</f>
        <v/>
      </c>
      <c r="AI1921" s="21">
        <f>ROUNDDOWN(T1921,-2)+ROUNDDOWN(U1921,-2)</f>
        <v/>
      </c>
      <c r="AJ1921" s="21">
        <f>M1921+AF1921</f>
        <v/>
      </c>
      <c r="AK1921" s="21">
        <f>M1921+AG1921</f>
        <v/>
      </c>
      <c r="AL1921" s="21">
        <f>N1921+AH1921</f>
        <v/>
      </c>
      <c r="AM1921" s="21">
        <f>O1921+AI1921</f>
        <v/>
      </c>
      <c r="AN1921" s="21">
        <f>N1921+AI1921</f>
        <v/>
      </c>
      <c r="AO1921" s="21">
        <f>ROUNDDOWN((R1921+S1921)*0.2/Y1921+2000,0)</f>
        <v/>
      </c>
      <c r="AP1921" s="21">
        <f>ROUNDDOWN((T1921+U1921)*0.2/Z1921+2000,0)</f>
        <v/>
      </c>
      <c r="AQ1921" s="21">
        <f>AL1921-AK1921</f>
        <v/>
      </c>
      <c r="AR1921" s="21">
        <f>AM1921-AK1921</f>
        <v/>
      </c>
      <c r="AS1921" s="21">
        <f>AM1921-AL1921</f>
        <v/>
      </c>
      <c r="AT1921" s="21">
        <f>AK1921+C1921-AJ1921</f>
        <v/>
      </c>
      <c r="AU1921" s="21">
        <f>AL1921+C1921-AM1921</f>
        <v/>
      </c>
      <c r="AV1921" s="21">
        <f>AN1921+C1921-AM1921</f>
        <v/>
      </c>
    </row>
    <row r="1922">
      <c r="A1922" t="inlineStr">
        <is>
          <t>1万円刻み</t>
        </is>
      </c>
      <c r="B1922" s="21">
        <f>'5_1万円刻み'!$A$159</f>
        <v/>
      </c>
      <c r="C1922" s="21">
        <f>AO1922</f>
        <v/>
      </c>
      <c r="D1922" s="21" t="n">
        <v>0</v>
      </c>
      <c r="E1922" s="21">
        <f>ROUND(MIN(B1922/12,650000)*12*0.0915+MIN(B1922/12,1390000)*12*(0.0504+0)+B1922*0.005,0)</f>
        <v/>
      </c>
      <c r="F1922" s="21">
        <f>IF(B1922&lt;741000,0,IF(B1922&lt;2191000,B1922-740000,IF(B1922&lt;2193000,1451000,IF(B1922&lt;2196000,1453000,IF(B1922&lt;2200000,1456000,IF(B1922&lt;3600000,ROUND(ROUNDDOWN(B1922/4,-3)*2.8,0)-80000,IF(B1922&lt;6600000,ROUND(ROUNDDOWN(B1922/4,-3)*3.2,0)-440000,IF(B1922&lt;8500000,ROUNDDOWN(B1922*0.9,0)-1100000,B1922-1950000))))))))</f>
        <v/>
      </c>
      <c r="G1922" s="21">
        <f>IF(F1922&gt;23500000,NA(),IF(F1922&lt;=4890000,1040000,IF(F1922&lt;=6550000,670000,620000)))</f>
        <v/>
      </c>
      <c r="H1922" s="21">
        <f>IF(D1922&lt;=0,0,MAX(0,MIN(2000000,D1922-MIN(100000,ROUNDDOWN(F1922*0.05,0)))))</f>
        <v/>
      </c>
      <c r="I1922" s="21">
        <f>IF(C1922&lt;=2000,0,MIN(C1922,ROUNDDOWN(F1922*0.4,0))-2000)</f>
        <v/>
      </c>
      <c r="J1922" s="21">
        <f>MAX(0,ROUNDDOWN(F1922-E1922-G1922,-3))</f>
        <v/>
      </c>
      <c r="K1922" s="21">
        <f>MAX(0,ROUNDDOWN(F1922-E1922-G1922-H1922-I1922,-3))</f>
        <v/>
      </c>
      <c r="L1922" s="21">
        <f>MAX(0,ROUNDDOWN(F1922-E1922-G1922-H1922,-3))</f>
        <v/>
      </c>
      <c r="M1922" s="21">
        <f>IF(J1922&lt;=0,0,ROUNDDOWN((J1922*LOOKUP(J1922,{0,1950001,3300001,6950001,9000001,18000001,40000001},{0.05,0.1,0.2,0.23,0.33,0.4,0.45})-LOOKUP(J1922,{0,1950001,3300001,6950001,9000001,18000001,40000001},{0,97500,427500,636000,1536000,2796000,4796000}))*1.021,-2))</f>
        <v/>
      </c>
      <c r="N1922" s="21">
        <f>IF(K1922&lt;=0,0,ROUNDDOWN((K1922*LOOKUP(K1922,{0,1950001,3300001,6950001,9000001,18000001,40000001},{0.05,0.1,0.2,0.23,0.33,0.4,0.45})-LOOKUP(K1922,{0,1950001,3300001,6950001,9000001,18000001,40000001},{0,97500,427500,636000,1536000,2796000,4796000}))*1.021,-2))</f>
        <v/>
      </c>
      <c r="O1922" s="21">
        <f>IF(L1922&lt;=0,0,ROUNDDOWN((L1922*LOOKUP(L1922,{0,1950001,3300001,6950001,9000001,18000001,40000001},{0.05,0.1,0.2,0.23,0.33,0.4,0.45})-LOOKUP(L1922,{0,1950001,3300001,6950001,9000001,18000001,40000001},{0,97500,427500,636000,1536000,2796000,4796000}))*1.021,-2))</f>
        <v/>
      </c>
      <c r="P1922" s="21">
        <f>MAX(0,ROUNDDOWN(F1922-E1922-430000,-3))</f>
        <v/>
      </c>
      <c r="Q1922" s="21">
        <f>MAX(0,ROUNDDOWN(F1922-E1922-430000-H1922,-3))</f>
        <v/>
      </c>
      <c r="R1922" s="21">
        <f>IF(F1922&lt;=450000,0,MAX(0,P1922*0.06-MIN(50000,P1922)*0.03))</f>
        <v/>
      </c>
      <c r="S1922" s="21">
        <f>IF(F1922&lt;=450000,0,MAX(0,P1922*0.04-MIN(50000,P1922)*0.02))</f>
        <v/>
      </c>
      <c r="T1922" s="21">
        <f>IF(F1922&lt;=450000,0,MAX(0,Q1922*0.06-MIN(50000,Q1922)*0.03))</f>
        <v/>
      </c>
      <c r="U1922" s="21">
        <f>IF(F1922&lt;=450000,0,MAX(0,Q1922*0.04-MIN(50000,Q1922)*0.02))</f>
        <v/>
      </c>
      <c r="V1922" s="21">
        <f>50000+MAX(0,G1922-480000)</f>
        <v/>
      </c>
      <c r="W1922" s="21">
        <f>P1922-V1922</f>
        <v/>
      </c>
      <c r="X1922" s="21">
        <f>Q1922-V1922</f>
        <v/>
      </c>
      <c r="Y1922" s="22">
        <f>IF(W1922&lt;0,0.9,LOOKUP(W1922,{0,1950001,3300001,6950001,9000001,18000001,40000001},{0.84895,0.7979,0.6958,0.66517,0.56307,0.4916,0.44055}))</f>
        <v/>
      </c>
      <c r="Z1922" s="22">
        <f>IF(X1922&lt;0,0.9,LOOKUP(X1922,{0,1950001,3300001,6950001,9000001,18000001,40000001},{0.84895,0.7979,0.6958,0.66517,0.56307,0.4916,0.44055}))</f>
        <v/>
      </c>
      <c r="AA1922" s="22">
        <f>IF(W1922&lt;0,0,CHOOSE(MATCH(W1922,{0,1950001,3300001,6950001,9000001},1),5.105/84.895,10.21/79.79,20.42/69.58,23.483/66.517,33.693/56.307))</f>
        <v/>
      </c>
      <c r="AB1922" s="21">
        <f>IF(C1922&lt;=2000,0,(MIN(C1922,ROUNDDOWN(F1922*0.3,0))-2000)*0.1)</f>
        <v/>
      </c>
      <c r="AC1922" s="21">
        <f>IF(C1922&lt;=2000,0,MIN((C1922-2000)*Y1922,(R1922+S1922)*0.2))</f>
        <v/>
      </c>
      <c r="AD1922" s="21">
        <f>IF(C1922&lt;=2000,0,MIN((C1922-2000)*Z1922,(T1922+U1922)*0.2))</f>
        <v/>
      </c>
      <c r="AE1922" s="21">
        <f>AC1922*AA1922</f>
        <v/>
      </c>
      <c r="AF1922" s="21">
        <f>ROUNDDOWN(R1922,-2)+ROUNDDOWN(S1922,-2)</f>
        <v/>
      </c>
      <c r="AG1922" s="21">
        <f>ROUNDDOWN(MAX(0,R1922-(AB1922+AC1922+AE1922)*0.6),-2)+ROUNDDOWN(MAX(0,S1922-(AB1922+AC1922+AE1922)*0.4),-2)</f>
        <v/>
      </c>
      <c r="AH1922" s="21">
        <f>ROUNDDOWN(MAX(0,T1922-(AB1922+AD1922)*0.6),-2)+ROUNDDOWN(MAX(0,U1922-(AB1922+AD1922)*0.4),-2)</f>
        <v/>
      </c>
      <c r="AI1922" s="21">
        <f>ROUNDDOWN(T1922,-2)+ROUNDDOWN(U1922,-2)</f>
        <v/>
      </c>
      <c r="AJ1922" s="21">
        <f>M1922+AF1922</f>
        <v/>
      </c>
      <c r="AK1922" s="21">
        <f>M1922+AG1922</f>
        <v/>
      </c>
      <c r="AL1922" s="21">
        <f>N1922+AH1922</f>
        <v/>
      </c>
      <c r="AM1922" s="21">
        <f>O1922+AI1922</f>
        <v/>
      </c>
      <c r="AN1922" s="21">
        <f>N1922+AI1922</f>
        <v/>
      </c>
      <c r="AO1922" s="21">
        <f>ROUNDDOWN((R1922+S1922)*0.2/Y1922+2000,0)</f>
        <v/>
      </c>
      <c r="AP1922" s="21">
        <f>ROUNDDOWN((T1922+U1922)*0.2/Z1922+2000,0)</f>
        <v/>
      </c>
      <c r="AQ1922" s="21">
        <f>AL1922-AK1922</f>
        <v/>
      </c>
      <c r="AR1922" s="21">
        <f>AM1922-AK1922</f>
        <v/>
      </c>
      <c r="AS1922" s="21">
        <f>AM1922-AL1922</f>
        <v/>
      </c>
      <c r="AT1922" s="21">
        <f>AK1922+C1922-AJ1922</f>
        <v/>
      </c>
      <c r="AU1922" s="21">
        <f>AL1922+C1922-AM1922</f>
        <v/>
      </c>
      <c r="AV1922" s="21">
        <f>AN1922+C1922-AM1922</f>
        <v/>
      </c>
    </row>
    <row r="1923">
      <c r="A1923" t="inlineStr">
        <is>
          <t>1万円刻み</t>
        </is>
      </c>
      <c r="B1923" s="21">
        <f>'5_1万円刻み'!$A$160</f>
        <v/>
      </c>
      <c r="C1923" s="21">
        <f>AO1923</f>
        <v/>
      </c>
      <c r="D1923" s="21" t="n">
        <v>0</v>
      </c>
      <c r="E1923" s="21">
        <f>ROUND(MIN(B1923/12,650000)*12*0.0915+MIN(B1923/12,1390000)*12*(0.0504+0)+B1923*0.005,0)</f>
        <v/>
      </c>
      <c r="F1923" s="21">
        <f>IF(B1923&lt;741000,0,IF(B1923&lt;2191000,B1923-740000,IF(B1923&lt;2193000,1451000,IF(B1923&lt;2196000,1453000,IF(B1923&lt;2200000,1456000,IF(B1923&lt;3600000,ROUND(ROUNDDOWN(B1923/4,-3)*2.8,0)-80000,IF(B1923&lt;6600000,ROUND(ROUNDDOWN(B1923/4,-3)*3.2,0)-440000,IF(B1923&lt;8500000,ROUNDDOWN(B1923*0.9,0)-1100000,B1923-1950000))))))))</f>
        <v/>
      </c>
      <c r="G1923" s="21">
        <f>IF(F1923&gt;23500000,NA(),IF(F1923&lt;=4890000,1040000,IF(F1923&lt;=6550000,670000,620000)))</f>
        <v/>
      </c>
      <c r="H1923" s="21">
        <f>IF(D1923&lt;=0,0,MAX(0,MIN(2000000,D1923-MIN(100000,ROUNDDOWN(F1923*0.05,0)))))</f>
        <v/>
      </c>
      <c r="I1923" s="21">
        <f>IF(C1923&lt;=2000,0,MIN(C1923,ROUNDDOWN(F1923*0.4,0))-2000)</f>
        <v/>
      </c>
      <c r="J1923" s="21">
        <f>MAX(0,ROUNDDOWN(F1923-E1923-G1923,-3))</f>
        <v/>
      </c>
      <c r="K1923" s="21">
        <f>MAX(0,ROUNDDOWN(F1923-E1923-G1923-H1923-I1923,-3))</f>
        <v/>
      </c>
      <c r="L1923" s="21">
        <f>MAX(0,ROUNDDOWN(F1923-E1923-G1923-H1923,-3))</f>
        <v/>
      </c>
      <c r="M1923" s="21">
        <f>IF(J1923&lt;=0,0,ROUNDDOWN((J1923*LOOKUP(J1923,{0,1950001,3300001,6950001,9000001,18000001,40000001},{0.05,0.1,0.2,0.23,0.33,0.4,0.45})-LOOKUP(J1923,{0,1950001,3300001,6950001,9000001,18000001,40000001},{0,97500,427500,636000,1536000,2796000,4796000}))*1.021,-2))</f>
        <v/>
      </c>
      <c r="N1923" s="21">
        <f>IF(K1923&lt;=0,0,ROUNDDOWN((K1923*LOOKUP(K1923,{0,1950001,3300001,6950001,9000001,18000001,40000001},{0.05,0.1,0.2,0.23,0.33,0.4,0.45})-LOOKUP(K1923,{0,1950001,3300001,6950001,9000001,18000001,40000001},{0,97500,427500,636000,1536000,2796000,4796000}))*1.021,-2))</f>
        <v/>
      </c>
      <c r="O1923" s="21">
        <f>IF(L1923&lt;=0,0,ROUNDDOWN((L1923*LOOKUP(L1923,{0,1950001,3300001,6950001,9000001,18000001,40000001},{0.05,0.1,0.2,0.23,0.33,0.4,0.45})-LOOKUP(L1923,{0,1950001,3300001,6950001,9000001,18000001,40000001},{0,97500,427500,636000,1536000,2796000,4796000}))*1.021,-2))</f>
        <v/>
      </c>
      <c r="P1923" s="21">
        <f>MAX(0,ROUNDDOWN(F1923-E1923-430000,-3))</f>
        <v/>
      </c>
      <c r="Q1923" s="21">
        <f>MAX(0,ROUNDDOWN(F1923-E1923-430000-H1923,-3))</f>
        <v/>
      </c>
      <c r="R1923" s="21">
        <f>IF(F1923&lt;=450000,0,MAX(0,P1923*0.06-MIN(50000,P1923)*0.03))</f>
        <v/>
      </c>
      <c r="S1923" s="21">
        <f>IF(F1923&lt;=450000,0,MAX(0,P1923*0.04-MIN(50000,P1923)*0.02))</f>
        <v/>
      </c>
      <c r="T1923" s="21">
        <f>IF(F1923&lt;=450000,0,MAX(0,Q1923*0.06-MIN(50000,Q1923)*0.03))</f>
        <v/>
      </c>
      <c r="U1923" s="21">
        <f>IF(F1923&lt;=450000,0,MAX(0,Q1923*0.04-MIN(50000,Q1923)*0.02))</f>
        <v/>
      </c>
      <c r="V1923" s="21">
        <f>50000+MAX(0,G1923-480000)</f>
        <v/>
      </c>
      <c r="W1923" s="21">
        <f>P1923-V1923</f>
        <v/>
      </c>
      <c r="X1923" s="21">
        <f>Q1923-V1923</f>
        <v/>
      </c>
      <c r="Y1923" s="22">
        <f>IF(W1923&lt;0,0.9,LOOKUP(W1923,{0,1950001,3300001,6950001,9000001,18000001,40000001},{0.84895,0.7979,0.6958,0.66517,0.56307,0.4916,0.44055}))</f>
        <v/>
      </c>
      <c r="Z1923" s="22">
        <f>IF(X1923&lt;0,0.9,LOOKUP(X1923,{0,1950001,3300001,6950001,9000001,18000001,40000001},{0.84895,0.7979,0.6958,0.66517,0.56307,0.4916,0.44055}))</f>
        <v/>
      </c>
      <c r="AA1923" s="22">
        <f>IF(W1923&lt;0,0,CHOOSE(MATCH(W1923,{0,1950001,3300001,6950001,9000001},1),5.105/84.895,10.21/79.79,20.42/69.58,23.483/66.517,33.693/56.307))</f>
        <v/>
      </c>
      <c r="AB1923" s="21">
        <f>IF(C1923&lt;=2000,0,(MIN(C1923,ROUNDDOWN(F1923*0.3,0))-2000)*0.1)</f>
        <v/>
      </c>
      <c r="AC1923" s="21">
        <f>IF(C1923&lt;=2000,0,MIN((C1923-2000)*Y1923,(R1923+S1923)*0.2))</f>
        <v/>
      </c>
      <c r="AD1923" s="21">
        <f>IF(C1923&lt;=2000,0,MIN((C1923-2000)*Z1923,(T1923+U1923)*0.2))</f>
        <v/>
      </c>
      <c r="AE1923" s="21">
        <f>AC1923*AA1923</f>
        <v/>
      </c>
      <c r="AF1923" s="21">
        <f>ROUNDDOWN(R1923,-2)+ROUNDDOWN(S1923,-2)</f>
        <v/>
      </c>
      <c r="AG1923" s="21">
        <f>ROUNDDOWN(MAX(0,R1923-(AB1923+AC1923+AE1923)*0.6),-2)+ROUNDDOWN(MAX(0,S1923-(AB1923+AC1923+AE1923)*0.4),-2)</f>
        <v/>
      </c>
      <c r="AH1923" s="21">
        <f>ROUNDDOWN(MAX(0,T1923-(AB1923+AD1923)*0.6),-2)+ROUNDDOWN(MAX(0,U1923-(AB1923+AD1923)*0.4),-2)</f>
        <v/>
      </c>
      <c r="AI1923" s="21">
        <f>ROUNDDOWN(T1923,-2)+ROUNDDOWN(U1923,-2)</f>
        <v/>
      </c>
      <c r="AJ1923" s="21">
        <f>M1923+AF1923</f>
        <v/>
      </c>
      <c r="AK1923" s="21">
        <f>M1923+AG1923</f>
        <v/>
      </c>
      <c r="AL1923" s="21">
        <f>N1923+AH1923</f>
        <v/>
      </c>
      <c r="AM1923" s="21">
        <f>O1923+AI1923</f>
        <v/>
      </c>
      <c r="AN1923" s="21">
        <f>N1923+AI1923</f>
        <v/>
      </c>
      <c r="AO1923" s="21">
        <f>ROUNDDOWN((R1923+S1923)*0.2/Y1923+2000,0)</f>
        <v/>
      </c>
      <c r="AP1923" s="21">
        <f>ROUNDDOWN((T1923+U1923)*0.2/Z1923+2000,0)</f>
        <v/>
      </c>
      <c r="AQ1923" s="21">
        <f>AL1923-AK1923</f>
        <v/>
      </c>
      <c r="AR1923" s="21">
        <f>AM1923-AK1923</f>
        <v/>
      </c>
      <c r="AS1923" s="21">
        <f>AM1923-AL1923</f>
        <v/>
      </c>
      <c r="AT1923" s="21">
        <f>AK1923+C1923-AJ1923</f>
        <v/>
      </c>
      <c r="AU1923" s="21">
        <f>AL1923+C1923-AM1923</f>
        <v/>
      </c>
      <c r="AV1923" s="21">
        <f>AN1923+C1923-AM1923</f>
        <v/>
      </c>
    </row>
    <row r="1924">
      <c r="A1924" t="inlineStr">
        <is>
          <t>1万円刻み</t>
        </is>
      </c>
      <c r="B1924" s="21">
        <f>'5_1万円刻み'!$A$161</f>
        <v/>
      </c>
      <c r="C1924" s="21">
        <f>AO1924</f>
        <v/>
      </c>
      <c r="D1924" s="21" t="n">
        <v>0</v>
      </c>
      <c r="E1924" s="21">
        <f>ROUND(MIN(B1924/12,650000)*12*0.0915+MIN(B1924/12,1390000)*12*(0.0504+0)+B1924*0.005,0)</f>
        <v/>
      </c>
      <c r="F1924" s="21">
        <f>IF(B1924&lt;741000,0,IF(B1924&lt;2191000,B1924-740000,IF(B1924&lt;2193000,1451000,IF(B1924&lt;2196000,1453000,IF(B1924&lt;2200000,1456000,IF(B1924&lt;3600000,ROUND(ROUNDDOWN(B1924/4,-3)*2.8,0)-80000,IF(B1924&lt;6600000,ROUND(ROUNDDOWN(B1924/4,-3)*3.2,0)-440000,IF(B1924&lt;8500000,ROUNDDOWN(B1924*0.9,0)-1100000,B1924-1950000))))))))</f>
        <v/>
      </c>
      <c r="G1924" s="21">
        <f>IF(F1924&gt;23500000,NA(),IF(F1924&lt;=4890000,1040000,IF(F1924&lt;=6550000,670000,620000)))</f>
        <v/>
      </c>
      <c r="H1924" s="21">
        <f>IF(D1924&lt;=0,0,MAX(0,MIN(2000000,D1924-MIN(100000,ROUNDDOWN(F1924*0.05,0)))))</f>
        <v/>
      </c>
      <c r="I1924" s="21">
        <f>IF(C1924&lt;=2000,0,MIN(C1924,ROUNDDOWN(F1924*0.4,0))-2000)</f>
        <v/>
      </c>
      <c r="J1924" s="21">
        <f>MAX(0,ROUNDDOWN(F1924-E1924-G1924,-3))</f>
        <v/>
      </c>
      <c r="K1924" s="21">
        <f>MAX(0,ROUNDDOWN(F1924-E1924-G1924-H1924-I1924,-3))</f>
        <v/>
      </c>
      <c r="L1924" s="21">
        <f>MAX(0,ROUNDDOWN(F1924-E1924-G1924-H1924,-3))</f>
        <v/>
      </c>
      <c r="M1924" s="21">
        <f>IF(J1924&lt;=0,0,ROUNDDOWN((J1924*LOOKUP(J1924,{0,1950001,3300001,6950001,9000001,18000001,40000001},{0.05,0.1,0.2,0.23,0.33,0.4,0.45})-LOOKUP(J1924,{0,1950001,3300001,6950001,9000001,18000001,40000001},{0,97500,427500,636000,1536000,2796000,4796000}))*1.021,-2))</f>
        <v/>
      </c>
      <c r="N1924" s="21">
        <f>IF(K1924&lt;=0,0,ROUNDDOWN((K1924*LOOKUP(K1924,{0,1950001,3300001,6950001,9000001,18000001,40000001},{0.05,0.1,0.2,0.23,0.33,0.4,0.45})-LOOKUP(K1924,{0,1950001,3300001,6950001,9000001,18000001,40000001},{0,97500,427500,636000,1536000,2796000,4796000}))*1.021,-2))</f>
        <v/>
      </c>
      <c r="O1924" s="21">
        <f>IF(L1924&lt;=0,0,ROUNDDOWN((L1924*LOOKUP(L1924,{0,1950001,3300001,6950001,9000001,18000001,40000001},{0.05,0.1,0.2,0.23,0.33,0.4,0.45})-LOOKUP(L1924,{0,1950001,3300001,6950001,9000001,18000001,40000001},{0,97500,427500,636000,1536000,2796000,4796000}))*1.021,-2))</f>
        <v/>
      </c>
      <c r="P1924" s="21">
        <f>MAX(0,ROUNDDOWN(F1924-E1924-430000,-3))</f>
        <v/>
      </c>
      <c r="Q1924" s="21">
        <f>MAX(0,ROUNDDOWN(F1924-E1924-430000-H1924,-3))</f>
        <v/>
      </c>
      <c r="R1924" s="21">
        <f>IF(F1924&lt;=450000,0,MAX(0,P1924*0.06-MIN(50000,P1924)*0.03))</f>
        <v/>
      </c>
      <c r="S1924" s="21">
        <f>IF(F1924&lt;=450000,0,MAX(0,P1924*0.04-MIN(50000,P1924)*0.02))</f>
        <v/>
      </c>
      <c r="T1924" s="21">
        <f>IF(F1924&lt;=450000,0,MAX(0,Q1924*0.06-MIN(50000,Q1924)*0.03))</f>
        <v/>
      </c>
      <c r="U1924" s="21">
        <f>IF(F1924&lt;=450000,0,MAX(0,Q1924*0.04-MIN(50000,Q1924)*0.02))</f>
        <v/>
      </c>
      <c r="V1924" s="21">
        <f>50000+MAX(0,G1924-480000)</f>
        <v/>
      </c>
      <c r="W1924" s="21">
        <f>P1924-V1924</f>
        <v/>
      </c>
      <c r="X1924" s="21">
        <f>Q1924-V1924</f>
        <v/>
      </c>
      <c r="Y1924" s="22">
        <f>IF(W1924&lt;0,0.9,LOOKUP(W1924,{0,1950001,3300001,6950001,9000001,18000001,40000001},{0.84895,0.7979,0.6958,0.66517,0.56307,0.4916,0.44055}))</f>
        <v/>
      </c>
      <c r="Z1924" s="22">
        <f>IF(X1924&lt;0,0.9,LOOKUP(X1924,{0,1950001,3300001,6950001,9000001,18000001,40000001},{0.84895,0.7979,0.6958,0.66517,0.56307,0.4916,0.44055}))</f>
        <v/>
      </c>
      <c r="AA1924" s="22">
        <f>IF(W1924&lt;0,0,CHOOSE(MATCH(W1924,{0,1950001,3300001,6950001,9000001},1),5.105/84.895,10.21/79.79,20.42/69.58,23.483/66.517,33.693/56.307))</f>
        <v/>
      </c>
      <c r="AB1924" s="21">
        <f>IF(C1924&lt;=2000,0,(MIN(C1924,ROUNDDOWN(F1924*0.3,0))-2000)*0.1)</f>
        <v/>
      </c>
      <c r="AC1924" s="21">
        <f>IF(C1924&lt;=2000,0,MIN((C1924-2000)*Y1924,(R1924+S1924)*0.2))</f>
        <v/>
      </c>
      <c r="AD1924" s="21">
        <f>IF(C1924&lt;=2000,0,MIN((C1924-2000)*Z1924,(T1924+U1924)*0.2))</f>
        <v/>
      </c>
      <c r="AE1924" s="21">
        <f>AC1924*AA1924</f>
        <v/>
      </c>
      <c r="AF1924" s="21">
        <f>ROUNDDOWN(R1924,-2)+ROUNDDOWN(S1924,-2)</f>
        <v/>
      </c>
      <c r="AG1924" s="21">
        <f>ROUNDDOWN(MAX(0,R1924-(AB1924+AC1924+AE1924)*0.6),-2)+ROUNDDOWN(MAX(0,S1924-(AB1924+AC1924+AE1924)*0.4),-2)</f>
        <v/>
      </c>
      <c r="AH1924" s="21">
        <f>ROUNDDOWN(MAX(0,T1924-(AB1924+AD1924)*0.6),-2)+ROUNDDOWN(MAX(0,U1924-(AB1924+AD1924)*0.4),-2)</f>
        <v/>
      </c>
      <c r="AI1924" s="21">
        <f>ROUNDDOWN(T1924,-2)+ROUNDDOWN(U1924,-2)</f>
        <v/>
      </c>
      <c r="AJ1924" s="21">
        <f>M1924+AF1924</f>
        <v/>
      </c>
      <c r="AK1924" s="21">
        <f>M1924+AG1924</f>
        <v/>
      </c>
      <c r="AL1924" s="21">
        <f>N1924+AH1924</f>
        <v/>
      </c>
      <c r="AM1924" s="21">
        <f>O1924+AI1924</f>
        <v/>
      </c>
      <c r="AN1924" s="21">
        <f>N1924+AI1924</f>
        <v/>
      </c>
      <c r="AO1924" s="21">
        <f>ROUNDDOWN((R1924+S1924)*0.2/Y1924+2000,0)</f>
        <v/>
      </c>
      <c r="AP1924" s="21">
        <f>ROUNDDOWN((T1924+U1924)*0.2/Z1924+2000,0)</f>
        <v/>
      </c>
      <c r="AQ1924" s="21">
        <f>AL1924-AK1924</f>
        <v/>
      </c>
      <c r="AR1924" s="21">
        <f>AM1924-AK1924</f>
        <v/>
      </c>
      <c r="AS1924" s="21">
        <f>AM1924-AL1924</f>
        <v/>
      </c>
      <c r="AT1924" s="21">
        <f>AK1924+C1924-AJ1924</f>
        <v/>
      </c>
      <c r="AU1924" s="21">
        <f>AL1924+C1924-AM1924</f>
        <v/>
      </c>
      <c r="AV1924" s="21">
        <f>AN1924+C1924-AM1924</f>
        <v/>
      </c>
    </row>
    <row r="1925">
      <c r="A1925" t="inlineStr">
        <is>
          <t>1万円刻み</t>
        </is>
      </c>
      <c r="B1925" s="21">
        <f>'5_1万円刻み'!$A$162</f>
        <v/>
      </c>
      <c r="C1925" s="21">
        <f>AO1925</f>
        <v/>
      </c>
      <c r="D1925" s="21" t="n">
        <v>0</v>
      </c>
      <c r="E1925" s="21">
        <f>ROUND(MIN(B1925/12,650000)*12*0.0915+MIN(B1925/12,1390000)*12*(0.0504+0)+B1925*0.005,0)</f>
        <v/>
      </c>
      <c r="F1925" s="21">
        <f>IF(B1925&lt;741000,0,IF(B1925&lt;2191000,B1925-740000,IF(B1925&lt;2193000,1451000,IF(B1925&lt;2196000,1453000,IF(B1925&lt;2200000,1456000,IF(B1925&lt;3600000,ROUND(ROUNDDOWN(B1925/4,-3)*2.8,0)-80000,IF(B1925&lt;6600000,ROUND(ROUNDDOWN(B1925/4,-3)*3.2,0)-440000,IF(B1925&lt;8500000,ROUNDDOWN(B1925*0.9,0)-1100000,B1925-1950000))))))))</f>
        <v/>
      </c>
      <c r="G1925" s="21">
        <f>IF(F1925&gt;23500000,NA(),IF(F1925&lt;=4890000,1040000,IF(F1925&lt;=6550000,670000,620000)))</f>
        <v/>
      </c>
      <c r="H1925" s="21">
        <f>IF(D1925&lt;=0,0,MAX(0,MIN(2000000,D1925-MIN(100000,ROUNDDOWN(F1925*0.05,0)))))</f>
        <v/>
      </c>
      <c r="I1925" s="21">
        <f>IF(C1925&lt;=2000,0,MIN(C1925,ROUNDDOWN(F1925*0.4,0))-2000)</f>
        <v/>
      </c>
      <c r="J1925" s="21">
        <f>MAX(0,ROUNDDOWN(F1925-E1925-G1925,-3))</f>
        <v/>
      </c>
      <c r="K1925" s="21">
        <f>MAX(0,ROUNDDOWN(F1925-E1925-G1925-H1925-I1925,-3))</f>
        <v/>
      </c>
      <c r="L1925" s="21">
        <f>MAX(0,ROUNDDOWN(F1925-E1925-G1925-H1925,-3))</f>
        <v/>
      </c>
      <c r="M1925" s="21">
        <f>IF(J1925&lt;=0,0,ROUNDDOWN((J1925*LOOKUP(J1925,{0,1950001,3300001,6950001,9000001,18000001,40000001},{0.05,0.1,0.2,0.23,0.33,0.4,0.45})-LOOKUP(J1925,{0,1950001,3300001,6950001,9000001,18000001,40000001},{0,97500,427500,636000,1536000,2796000,4796000}))*1.021,-2))</f>
        <v/>
      </c>
      <c r="N1925" s="21">
        <f>IF(K1925&lt;=0,0,ROUNDDOWN((K1925*LOOKUP(K1925,{0,1950001,3300001,6950001,9000001,18000001,40000001},{0.05,0.1,0.2,0.23,0.33,0.4,0.45})-LOOKUP(K1925,{0,1950001,3300001,6950001,9000001,18000001,40000001},{0,97500,427500,636000,1536000,2796000,4796000}))*1.021,-2))</f>
        <v/>
      </c>
      <c r="O1925" s="21">
        <f>IF(L1925&lt;=0,0,ROUNDDOWN((L1925*LOOKUP(L1925,{0,1950001,3300001,6950001,9000001,18000001,40000001},{0.05,0.1,0.2,0.23,0.33,0.4,0.45})-LOOKUP(L1925,{0,1950001,3300001,6950001,9000001,18000001,40000001},{0,97500,427500,636000,1536000,2796000,4796000}))*1.021,-2))</f>
        <v/>
      </c>
      <c r="P1925" s="21">
        <f>MAX(0,ROUNDDOWN(F1925-E1925-430000,-3))</f>
        <v/>
      </c>
      <c r="Q1925" s="21">
        <f>MAX(0,ROUNDDOWN(F1925-E1925-430000-H1925,-3))</f>
        <v/>
      </c>
      <c r="R1925" s="21">
        <f>IF(F1925&lt;=450000,0,MAX(0,P1925*0.06-MIN(50000,P1925)*0.03))</f>
        <v/>
      </c>
      <c r="S1925" s="21">
        <f>IF(F1925&lt;=450000,0,MAX(0,P1925*0.04-MIN(50000,P1925)*0.02))</f>
        <v/>
      </c>
      <c r="T1925" s="21">
        <f>IF(F1925&lt;=450000,0,MAX(0,Q1925*0.06-MIN(50000,Q1925)*0.03))</f>
        <v/>
      </c>
      <c r="U1925" s="21">
        <f>IF(F1925&lt;=450000,0,MAX(0,Q1925*0.04-MIN(50000,Q1925)*0.02))</f>
        <v/>
      </c>
      <c r="V1925" s="21">
        <f>50000+MAX(0,G1925-480000)</f>
        <v/>
      </c>
      <c r="W1925" s="21">
        <f>P1925-V1925</f>
        <v/>
      </c>
      <c r="X1925" s="21">
        <f>Q1925-V1925</f>
        <v/>
      </c>
      <c r="Y1925" s="22">
        <f>IF(W1925&lt;0,0.9,LOOKUP(W1925,{0,1950001,3300001,6950001,9000001,18000001,40000001},{0.84895,0.7979,0.6958,0.66517,0.56307,0.4916,0.44055}))</f>
        <v/>
      </c>
      <c r="Z1925" s="22">
        <f>IF(X1925&lt;0,0.9,LOOKUP(X1925,{0,1950001,3300001,6950001,9000001,18000001,40000001},{0.84895,0.7979,0.6958,0.66517,0.56307,0.4916,0.44055}))</f>
        <v/>
      </c>
      <c r="AA1925" s="22">
        <f>IF(W1925&lt;0,0,CHOOSE(MATCH(W1925,{0,1950001,3300001,6950001,9000001},1),5.105/84.895,10.21/79.79,20.42/69.58,23.483/66.517,33.693/56.307))</f>
        <v/>
      </c>
      <c r="AB1925" s="21">
        <f>IF(C1925&lt;=2000,0,(MIN(C1925,ROUNDDOWN(F1925*0.3,0))-2000)*0.1)</f>
        <v/>
      </c>
      <c r="AC1925" s="21">
        <f>IF(C1925&lt;=2000,0,MIN((C1925-2000)*Y1925,(R1925+S1925)*0.2))</f>
        <v/>
      </c>
      <c r="AD1925" s="21">
        <f>IF(C1925&lt;=2000,0,MIN((C1925-2000)*Z1925,(T1925+U1925)*0.2))</f>
        <v/>
      </c>
      <c r="AE1925" s="21">
        <f>AC1925*AA1925</f>
        <v/>
      </c>
      <c r="AF1925" s="21">
        <f>ROUNDDOWN(R1925,-2)+ROUNDDOWN(S1925,-2)</f>
        <v/>
      </c>
      <c r="AG1925" s="21">
        <f>ROUNDDOWN(MAX(0,R1925-(AB1925+AC1925+AE1925)*0.6),-2)+ROUNDDOWN(MAX(0,S1925-(AB1925+AC1925+AE1925)*0.4),-2)</f>
        <v/>
      </c>
      <c r="AH1925" s="21">
        <f>ROUNDDOWN(MAX(0,T1925-(AB1925+AD1925)*0.6),-2)+ROUNDDOWN(MAX(0,U1925-(AB1925+AD1925)*0.4),-2)</f>
        <v/>
      </c>
      <c r="AI1925" s="21">
        <f>ROUNDDOWN(T1925,-2)+ROUNDDOWN(U1925,-2)</f>
        <v/>
      </c>
      <c r="AJ1925" s="21">
        <f>M1925+AF1925</f>
        <v/>
      </c>
      <c r="AK1925" s="21">
        <f>M1925+AG1925</f>
        <v/>
      </c>
      <c r="AL1925" s="21">
        <f>N1925+AH1925</f>
        <v/>
      </c>
      <c r="AM1925" s="21">
        <f>O1925+AI1925</f>
        <v/>
      </c>
      <c r="AN1925" s="21">
        <f>N1925+AI1925</f>
        <v/>
      </c>
      <c r="AO1925" s="21">
        <f>ROUNDDOWN((R1925+S1925)*0.2/Y1925+2000,0)</f>
        <v/>
      </c>
      <c r="AP1925" s="21">
        <f>ROUNDDOWN((T1925+U1925)*0.2/Z1925+2000,0)</f>
        <v/>
      </c>
      <c r="AQ1925" s="21">
        <f>AL1925-AK1925</f>
        <v/>
      </c>
      <c r="AR1925" s="21">
        <f>AM1925-AK1925</f>
        <v/>
      </c>
      <c r="AS1925" s="21">
        <f>AM1925-AL1925</f>
        <v/>
      </c>
      <c r="AT1925" s="21">
        <f>AK1925+C1925-AJ1925</f>
        <v/>
      </c>
      <c r="AU1925" s="21">
        <f>AL1925+C1925-AM1925</f>
        <v/>
      </c>
      <c r="AV1925" s="21">
        <f>AN1925+C1925-AM1925</f>
        <v/>
      </c>
    </row>
    <row r="1926">
      <c r="A1926" t="inlineStr">
        <is>
          <t>1万円刻み</t>
        </is>
      </c>
      <c r="B1926" s="21">
        <f>'5_1万円刻み'!$A$163</f>
        <v/>
      </c>
      <c r="C1926" s="21">
        <f>AO1926</f>
        <v/>
      </c>
      <c r="D1926" s="21" t="n">
        <v>0</v>
      </c>
      <c r="E1926" s="21">
        <f>ROUND(MIN(B1926/12,650000)*12*0.0915+MIN(B1926/12,1390000)*12*(0.0504+0)+B1926*0.005,0)</f>
        <v/>
      </c>
      <c r="F1926" s="21">
        <f>IF(B1926&lt;741000,0,IF(B1926&lt;2191000,B1926-740000,IF(B1926&lt;2193000,1451000,IF(B1926&lt;2196000,1453000,IF(B1926&lt;2200000,1456000,IF(B1926&lt;3600000,ROUND(ROUNDDOWN(B1926/4,-3)*2.8,0)-80000,IF(B1926&lt;6600000,ROUND(ROUNDDOWN(B1926/4,-3)*3.2,0)-440000,IF(B1926&lt;8500000,ROUNDDOWN(B1926*0.9,0)-1100000,B1926-1950000))))))))</f>
        <v/>
      </c>
      <c r="G1926" s="21">
        <f>IF(F1926&gt;23500000,NA(),IF(F1926&lt;=4890000,1040000,IF(F1926&lt;=6550000,670000,620000)))</f>
        <v/>
      </c>
      <c r="H1926" s="21">
        <f>IF(D1926&lt;=0,0,MAX(0,MIN(2000000,D1926-MIN(100000,ROUNDDOWN(F1926*0.05,0)))))</f>
        <v/>
      </c>
      <c r="I1926" s="21">
        <f>IF(C1926&lt;=2000,0,MIN(C1926,ROUNDDOWN(F1926*0.4,0))-2000)</f>
        <v/>
      </c>
      <c r="J1926" s="21">
        <f>MAX(0,ROUNDDOWN(F1926-E1926-G1926,-3))</f>
        <v/>
      </c>
      <c r="K1926" s="21">
        <f>MAX(0,ROUNDDOWN(F1926-E1926-G1926-H1926-I1926,-3))</f>
        <v/>
      </c>
      <c r="L1926" s="21">
        <f>MAX(0,ROUNDDOWN(F1926-E1926-G1926-H1926,-3))</f>
        <v/>
      </c>
      <c r="M1926" s="21">
        <f>IF(J1926&lt;=0,0,ROUNDDOWN((J1926*LOOKUP(J1926,{0,1950001,3300001,6950001,9000001,18000001,40000001},{0.05,0.1,0.2,0.23,0.33,0.4,0.45})-LOOKUP(J1926,{0,1950001,3300001,6950001,9000001,18000001,40000001},{0,97500,427500,636000,1536000,2796000,4796000}))*1.021,-2))</f>
        <v/>
      </c>
      <c r="N1926" s="21">
        <f>IF(K1926&lt;=0,0,ROUNDDOWN((K1926*LOOKUP(K1926,{0,1950001,3300001,6950001,9000001,18000001,40000001},{0.05,0.1,0.2,0.23,0.33,0.4,0.45})-LOOKUP(K1926,{0,1950001,3300001,6950001,9000001,18000001,40000001},{0,97500,427500,636000,1536000,2796000,4796000}))*1.021,-2))</f>
        <v/>
      </c>
      <c r="O1926" s="21">
        <f>IF(L1926&lt;=0,0,ROUNDDOWN((L1926*LOOKUP(L1926,{0,1950001,3300001,6950001,9000001,18000001,40000001},{0.05,0.1,0.2,0.23,0.33,0.4,0.45})-LOOKUP(L1926,{0,1950001,3300001,6950001,9000001,18000001,40000001},{0,97500,427500,636000,1536000,2796000,4796000}))*1.021,-2))</f>
        <v/>
      </c>
      <c r="P1926" s="21">
        <f>MAX(0,ROUNDDOWN(F1926-E1926-430000,-3))</f>
        <v/>
      </c>
      <c r="Q1926" s="21">
        <f>MAX(0,ROUNDDOWN(F1926-E1926-430000-H1926,-3))</f>
        <v/>
      </c>
      <c r="R1926" s="21">
        <f>IF(F1926&lt;=450000,0,MAX(0,P1926*0.06-MIN(50000,P1926)*0.03))</f>
        <v/>
      </c>
      <c r="S1926" s="21">
        <f>IF(F1926&lt;=450000,0,MAX(0,P1926*0.04-MIN(50000,P1926)*0.02))</f>
        <v/>
      </c>
      <c r="T1926" s="21">
        <f>IF(F1926&lt;=450000,0,MAX(0,Q1926*0.06-MIN(50000,Q1926)*0.03))</f>
        <v/>
      </c>
      <c r="U1926" s="21">
        <f>IF(F1926&lt;=450000,0,MAX(0,Q1926*0.04-MIN(50000,Q1926)*0.02))</f>
        <v/>
      </c>
      <c r="V1926" s="21">
        <f>50000+MAX(0,G1926-480000)</f>
        <v/>
      </c>
      <c r="W1926" s="21">
        <f>P1926-V1926</f>
        <v/>
      </c>
      <c r="X1926" s="21">
        <f>Q1926-V1926</f>
        <v/>
      </c>
      <c r="Y1926" s="22">
        <f>IF(W1926&lt;0,0.9,LOOKUP(W1926,{0,1950001,3300001,6950001,9000001,18000001,40000001},{0.84895,0.7979,0.6958,0.66517,0.56307,0.4916,0.44055}))</f>
        <v/>
      </c>
      <c r="Z1926" s="22">
        <f>IF(X1926&lt;0,0.9,LOOKUP(X1926,{0,1950001,3300001,6950001,9000001,18000001,40000001},{0.84895,0.7979,0.6958,0.66517,0.56307,0.4916,0.44055}))</f>
        <v/>
      </c>
      <c r="AA1926" s="22">
        <f>IF(W1926&lt;0,0,CHOOSE(MATCH(W1926,{0,1950001,3300001,6950001,9000001},1),5.105/84.895,10.21/79.79,20.42/69.58,23.483/66.517,33.693/56.307))</f>
        <v/>
      </c>
      <c r="AB1926" s="21">
        <f>IF(C1926&lt;=2000,0,(MIN(C1926,ROUNDDOWN(F1926*0.3,0))-2000)*0.1)</f>
        <v/>
      </c>
      <c r="AC1926" s="21">
        <f>IF(C1926&lt;=2000,0,MIN((C1926-2000)*Y1926,(R1926+S1926)*0.2))</f>
        <v/>
      </c>
      <c r="AD1926" s="21">
        <f>IF(C1926&lt;=2000,0,MIN((C1926-2000)*Z1926,(T1926+U1926)*0.2))</f>
        <v/>
      </c>
      <c r="AE1926" s="21">
        <f>AC1926*AA1926</f>
        <v/>
      </c>
      <c r="AF1926" s="21">
        <f>ROUNDDOWN(R1926,-2)+ROUNDDOWN(S1926,-2)</f>
        <v/>
      </c>
      <c r="AG1926" s="21">
        <f>ROUNDDOWN(MAX(0,R1926-(AB1926+AC1926+AE1926)*0.6),-2)+ROUNDDOWN(MAX(0,S1926-(AB1926+AC1926+AE1926)*0.4),-2)</f>
        <v/>
      </c>
      <c r="AH1926" s="21">
        <f>ROUNDDOWN(MAX(0,T1926-(AB1926+AD1926)*0.6),-2)+ROUNDDOWN(MAX(0,U1926-(AB1926+AD1926)*0.4),-2)</f>
        <v/>
      </c>
      <c r="AI1926" s="21">
        <f>ROUNDDOWN(T1926,-2)+ROUNDDOWN(U1926,-2)</f>
        <v/>
      </c>
      <c r="AJ1926" s="21">
        <f>M1926+AF1926</f>
        <v/>
      </c>
      <c r="AK1926" s="21">
        <f>M1926+AG1926</f>
        <v/>
      </c>
      <c r="AL1926" s="21">
        <f>N1926+AH1926</f>
        <v/>
      </c>
      <c r="AM1926" s="21">
        <f>O1926+AI1926</f>
        <v/>
      </c>
      <c r="AN1926" s="21">
        <f>N1926+AI1926</f>
        <v/>
      </c>
      <c r="AO1926" s="21">
        <f>ROUNDDOWN((R1926+S1926)*0.2/Y1926+2000,0)</f>
        <v/>
      </c>
      <c r="AP1926" s="21">
        <f>ROUNDDOWN((T1926+U1926)*0.2/Z1926+2000,0)</f>
        <v/>
      </c>
      <c r="AQ1926" s="21">
        <f>AL1926-AK1926</f>
        <v/>
      </c>
      <c r="AR1926" s="21">
        <f>AM1926-AK1926</f>
        <v/>
      </c>
      <c r="AS1926" s="21">
        <f>AM1926-AL1926</f>
        <v/>
      </c>
      <c r="AT1926" s="21">
        <f>AK1926+C1926-AJ1926</f>
        <v/>
      </c>
      <c r="AU1926" s="21">
        <f>AL1926+C1926-AM1926</f>
        <v/>
      </c>
      <c r="AV1926" s="21">
        <f>AN1926+C1926-AM1926</f>
        <v/>
      </c>
    </row>
    <row r="1927">
      <c r="A1927" t="inlineStr">
        <is>
          <t>1万円刻み</t>
        </is>
      </c>
      <c r="B1927" s="21">
        <f>'5_1万円刻み'!$A$164</f>
        <v/>
      </c>
      <c r="C1927" s="21">
        <f>AO1927</f>
        <v/>
      </c>
      <c r="D1927" s="21" t="n">
        <v>0</v>
      </c>
      <c r="E1927" s="21">
        <f>ROUND(MIN(B1927/12,650000)*12*0.0915+MIN(B1927/12,1390000)*12*(0.0504+0)+B1927*0.005,0)</f>
        <v/>
      </c>
      <c r="F1927" s="21">
        <f>IF(B1927&lt;741000,0,IF(B1927&lt;2191000,B1927-740000,IF(B1927&lt;2193000,1451000,IF(B1927&lt;2196000,1453000,IF(B1927&lt;2200000,1456000,IF(B1927&lt;3600000,ROUND(ROUNDDOWN(B1927/4,-3)*2.8,0)-80000,IF(B1927&lt;6600000,ROUND(ROUNDDOWN(B1927/4,-3)*3.2,0)-440000,IF(B1927&lt;8500000,ROUNDDOWN(B1927*0.9,0)-1100000,B1927-1950000))))))))</f>
        <v/>
      </c>
      <c r="G1927" s="21">
        <f>IF(F1927&gt;23500000,NA(),IF(F1927&lt;=4890000,1040000,IF(F1927&lt;=6550000,670000,620000)))</f>
        <v/>
      </c>
      <c r="H1927" s="21">
        <f>IF(D1927&lt;=0,0,MAX(0,MIN(2000000,D1927-MIN(100000,ROUNDDOWN(F1927*0.05,0)))))</f>
        <v/>
      </c>
      <c r="I1927" s="21">
        <f>IF(C1927&lt;=2000,0,MIN(C1927,ROUNDDOWN(F1927*0.4,0))-2000)</f>
        <v/>
      </c>
      <c r="J1927" s="21">
        <f>MAX(0,ROUNDDOWN(F1927-E1927-G1927,-3))</f>
        <v/>
      </c>
      <c r="K1927" s="21">
        <f>MAX(0,ROUNDDOWN(F1927-E1927-G1927-H1927-I1927,-3))</f>
        <v/>
      </c>
      <c r="L1927" s="21">
        <f>MAX(0,ROUNDDOWN(F1927-E1927-G1927-H1927,-3))</f>
        <v/>
      </c>
      <c r="M1927" s="21">
        <f>IF(J1927&lt;=0,0,ROUNDDOWN((J1927*LOOKUP(J1927,{0,1950001,3300001,6950001,9000001,18000001,40000001},{0.05,0.1,0.2,0.23,0.33,0.4,0.45})-LOOKUP(J1927,{0,1950001,3300001,6950001,9000001,18000001,40000001},{0,97500,427500,636000,1536000,2796000,4796000}))*1.021,-2))</f>
        <v/>
      </c>
      <c r="N1927" s="21">
        <f>IF(K1927&lt;=0,0,ROUNDDOWN((K1927*LOOKUP(K1927,{0,1950001,3300001,6950001,9000001,18000001,40000001},{0.05,0.1,0.2,0.23,0.33,0.4,0.45})-LOOKUP(K1927,{0,1950001,3300001,6950001,9000001,18000001,40000001},{0,97500,427500,636000,1536000,2796000,4796000}))*1.021,-2))</f>
        <v/>
      </c>
      <c r="O1927" s="21">
        <f>IF(L1927&lt;=0,0,ROUNDDOWN((L1927*LOOKUP(L1927,{0,1950001,3300001,6950001,9000001,18000001,40000001},{0.05,0.1,0.2,0.23,0.33,0.4,0.45})-LOOKUP(L1927,{0,1950001,3300001,6950001,9000001,18000001,40000001},{0,97500,427500,636000,1536000,2796000,4796000}))*1.021,-2))</f>
        <v/>
      </c>
      <c r="P1927" s="21">
        <f>MAX(0,ROUNDDOWN(F1927-E1927-430000,-3))</f>
        <v/>
      </c>
      <c r="Q1927" s="21">
        <f>MAX(0,ROUNDDOWN(F1927-E1927-430000-H1927,-3))</f>
        <v/>
      </c>
      <c r="R1927" s="21">
        <f>IF(F1927&lt;=450000,0,MAX(0,P1927*0.06-MIN(50000,P1927)*0.03))</f>
        <v/>
      </c>
      <c r="S1927" s="21">
        <f>IF(F1927&lt;=450000,0,MAX(0,P1927*0.04-MIN(50000,P1927)*0.02))</f>
        <v/>
      </c>
      <c r="T1927" s="21">
        <f>IF(F1927&lt;=450000,0,MAX(0,Q1927*0.06-MIN(50000,Q1927)*0.03))</f>
        <v/>
      </c>
      <c r="U1927" s="21">
        <f>IF(F1927&lt;=450000,0,MAX(0,Q1927*0.04-MIN(50000,Q1927)*0.02))</f>
        <v/>
      </c>
      <c r="V1927" s="21">
        <f>50000+MAX(0,G1927-480000)</f>
        <v/>
      </c>
      <c r="W1927" s="21">
        <f>P1927-V1927</f>
        <v/>
      </c>
      <c r="X1927" s="21">
        <f>Q1927-V1927</f>
        <v/>
      </c>
      <c r="Y1927" s="22">
        <f>IF(W1927&lt;0,0.9,LOOKUP(W1927,{0,1950001,3300001,6950001,9000001,18000001,40000001},{0.84895,0.7979,0.6958,0.66517,0.56307,0.4916,0.44055}))</f>
        <v/>
      </c>
      <c r="Z1927" s="22">
        <f>IF(X1927&lt;0,0.9,LOOKUP(X1927,{0,1950001,3300001,6950001,9000001,18000001,40000001},{0.84895,0.7979,0.6958,0.66517,0.56307,0.4916,0.44055}))</f>
        <v/>
      </c>
      <c r="AA1927" s="22">
        <f>IF(W1927&lt;0,0,CHOOSE(MATCH(W1927,{0,1950001,3300001,6950001,9000001},1),5.105/84.895,10.21/79.79,20.42/69.58,23.483/66.517,33.693/56.307))</f>
        <v/>
      </c>
      <c r="AB1927" s="21">
        <f>IF(C1927&lt;=2000,0,(MIN(C1927,ROUNDDOWN(F1927*0.3,0))-2000)*0.1)</f>
        <v/>
      </c>
      <c r="AC1927" s="21">
        <f>IF(C1927&lt;=2000,0,MIN((C1927-2000)*Y1927,(R1927+S1927)*0.2))</f>
        <v/>
      </c>
      <c r="AD1927" s="21">
        <f>IF(C1927&lt;=2000,0,MIN((C1927-2000)*Z1927,(T1927+U1927)*0.2))</f>
        <v/>
      </c>
      <c r="AE1927" s="21">
        <f>AC1927*AA1927</f>
        <v/>
      </c>
      <c r="AF1927" s="21">
        <f>ROUNDDOWN(R1927,-2)+ROUNDDOWN(S1927,-2)</f>
        <v/>
      </c>
      <c r="AG1927" s="21">
        <f>ROUNDDOWN(MAX(0,R1927-(AB1927+AC1927+AE1927)*0.6),-2)+ROUNDDOWN(MAX(0,S1927-(AB1927+AC1927+AE1927)*0.4),-2)</f>
        <v/>
      </c>
      <c r="AH1927" s="21">
        <f>ROUNDDOWN(MAX(0,T1927-(AB1927+AD1927)*0.6),-2)+ROUNDDOWN(MAX(0,U1927-(AB1927+AD1927)*0.4),-2)</f>
        <v/>
      </c>
      <c r="AI1927" s="21">
        <f>ROUNDDOWN(T1927,-2)+ROUNDDOWN(U1927,-2)</f>
        <v/>
      </c>
      <c r="AJ1927" s="21">
        <f>M1927+AF1927</f>
        <v/>
      </c>
      <c r="AK1927" s="21">
        <f>M1927+AG1927</f>
        <v/>
      </c>
      <c r="AL1927" s="21">
        <f>N1927+AH1927</f>
        <v/>
      </c>
      <c r="AM1927" s="21">
        <f>O1927+AI1927</f>
        <v/>
      </c>
      <c r="AN1927" s="21">
        <f>N1927+AI1927</f>
        <v/>
      </c>
      <c r="AO1927" s="21">
        <f>ROUNDDOWN((R1927+S1927)*0.2/Y1927+2000,0)</f>
        <v/>
      </c>
      <c r="AP1927" s="21">
        <f>ROUNDDOWN((T1927+U1927)*0.2/Z1927+2000,0)</f>
        <v/>
      </c>
      <c r="AQ1927" s="21">
        <f>AL1927-AK1927</f>
        <v/>
      </c>
      <c r="AR1927" s="21">
        <f>AM1927-AK1927</f>
        <v/>
      </c>
      <c r="AS1927" s="21">
        <f>AM1927-AL1927</f>
        <v/>
      </c>
      <c r="AT1927" s="21">
        <f>AK1927+C1927-AJ1927</f>
        <v/>
      </c>
      <c r="AU1927" s="21">
        <f>AL1927+C1927-AM1927</f>
        <v/>
      </c>
      <c r="AV1927" s="21">
        <f>AN1927+C1927-AM1927</f>
        <v/>
      </c>
    </row>
    <row r="1928">
      <c r="A1928" t="inlineStr">
        <is>
          <t>1万円刻み</t>
        </is>
      </c>
      <c r="B1928" s="21">
        <f>'5_1万円刻み'!$A$165</f>
        <v/>
      </c>
      <c r="C1928" s="21">
        <f>AO1928</f>
        <v/>
      </c>
      <c r="D1928" s="21" t="n">
        <v>0</v>
      </c>
      <c r="E1928" s="21">
        <f>ROUND(MIN(B1928/12,650000)*12*0.0915+MIN(B1928/12,1390000)*12*(0.0504+0)+B1928*0.005,0)</f>
        <v/>
      </c>
      <c r="F1928" s="21">
        <f>IF(B1928&lt;741000,0,IF(B1928&lt;2191000,B1928-740000,IF(B1928&lt;2193000,1451000,IF(B1928&lt;2196000,1453000,IF(B1928&lt;2200000,1456000,IF(B1928&lt;3600000,ROUND(ROUNDDOWN(B1928/4,-3)*2.8,0)-80000,IF(B1928&lt;6600000,ROUND(ROUNDDOWN(B1928/4,-3)*3.2,0)-440000,IF(B1928&lt;8500000,ROUNDDOWN(B1928*0.9,0)-1100000,B1928-1950000))))))))</f>
        <v/>
      </c>
      <c r="G1928" s="21">
        <f>IF(F1928&gt;23500000,NA(),IF(F1928&lt;=4890000,1040000,IF(F1928&lt;=6550000,670000,620000)))</f>
        <v/>
      </c>
      <c r="H1928" s="21">
        <f>IF(D1928&lt;=0,0,MAX(0,MIN(2000000,D1928-MIN(100000,ROUNDDOWN(F1928*0.05,0)))))</f>
        <v/>
      </c>
      <c r="I1928" s="21">
        <f>IF(C1928&lt;=2000,0,MIN(C1928,ROUNDDOWN(F1928*0.4,0))-2000)</f>
        <v/>
      </c>
      <c r="J1928" s="21">
        <f>MAX(0,ROUNDDOWN(F1928-E1928-G1928,-3))</f>
        <v/>
      </c>
      <c r="K1928" s="21">
        <f>MAX(0,ROUNDDOWN(F1928-E1928-G1928-H1928-I1928,-3))</f>
        <v/>
      </c>
      <c r="L1928" s="21">
        <f>MAX(0,ROUNDDOWN(F1928-E1928-G1928-H1928,-3))</f>
        <v/>
      </c>
      <c r="M1928" s="21">
        <f>IF(J1928&lt;=0,0,ROUNDDOWN((J1928*LOOKUP(J1928,{0,1950001,3300001,6950001,9000001,18000001,40000001},{0.05,0.1,0.2,0.23,0.33,0.4,0.45})-LOOKUP(J1928,{0,1950001,3300001,6950001,9000001,18000001,40000001},{0,97500,427500,636000,1536000,2796000,4796000}))*1.021,-2))</f>
        <v/>
      </c>
      <c r="N1928" s="21">
        <f>IF(K1928&lt;=0,0,ROUNDDOWN((K1928*LOOKUP(K1928,{0,1950001,3300001,6950001,9000001,18000001,40000001},{0.05,0.1,0.2,0.23,0.33,0.4,0.45})-LOOKUP(K1928,{0,1950001,3300001,6950001,9000001,18000001,40000001},{0,97500,427500,636000,1536000,2796000,4796000}))*1.021,-2))</f>
        <v/>
      </c>
      <c r="O1928" s="21">
        <f>IF(L1928&lt;=0,0,ROUNDDOWN((L1928*LOOKUP(L1928,{0,1950001,3300001,6950001,9000001,18000001,40000001},{0.05,0.1,0.2,0.23,0.33,0.4,0.45})-LOOKUP(L1928,{0,1950001,3300001,6950001,9000001,18000001,40000001},{0,97500,427500,636000,1536000,2796000,4796000}))*1.021,-2))</f>
        <v/>
      </c>
      <c r="P1928" s="21">
        <f>MAX(0,ROUNDDOWN(F1928-E1928-430000,-3))</f>
        <v/>
      </c>
      <c r="Q1928" s="21">
        <f>MAX(0,ROUNDDOWN(F1928-E1928-430000-H1928,-3))</f>
        <v/>
      </c>
      <c r="R1928" s="21">
        <f>IF(F1928&lt;=450000,0,MAX(0,P1928*0.06-MIN(50000,P1928)*0.03))</f>
        <v/>
      </c>
      <c r="S1928" s="21">
        <f>IF(F1928&lt;=450000,0,MAX(0,P1928*0.04-MIN(50000,P1928)*0.02))</f>
        <v/>
      </c>
      <c r="T1928" s="21">
        <f>IF(F1928&lt;=450000,0,MAX(0,Q1928*0.06-MIN(50000,Q1928)*0.03))</f>
        <v/>
      </c>
      <c r="U1928" s="21">
        <f>IF(F1928&lt;=450000,0,MAX(0,Q1928*0.04-MIN(50000,Q1928)*0.02))</f>
        <v/>
      </c>
      <c r="V1928" s="21">
        <f>50000+MAX(0,G1928-480000)</f>
        <v/>
      </c>
      <c r="W1928" s="21">
        <f>P1928-V1928</f>
        <v/>
      </c>
      <c r="X1928" s="21">
        <f>Q1928-V1928</f>
        <v/>
      </c>
      <c r="Y1928" s="22">
        <f>IF(W1928&lt;0,0.9,LOOKUP(W1928,{0,1950001,3300001,6950001,9000001,18000001,40000001},{0.84895,0.7979,0.6958,0.66517,0.56307,0.4916,0.44055}))</f>
        <v/>
      </c>
      <c r="Z1928" s="22">
        <f>IF(X1928&lt;0,0.9,LOOKUP(X1928,{0,1950001,3300001,6950001,9000001,18000001,40000001},{0.84895,0.7979,0.6958,0.66517,0.56307,0.4916,0.44055}))</f>
        <v/>
      </c>
      <c r="AA1928" s="22">
        <f>IF(W1928&lt;0,0,CHOOSE(MATCH(W1928,{0,1950001,3300001,6950001,9000001},1),5.105/84.895,10.21/79.79,20.42/69.58,23.483/66.517,33.693/56.307))</f>
        <v/>
      </c>
      <c r="AB1928" s="21">
        <f>IF(C1928&lt;=2000,0,(MIN(C1928,ROUNDDOWN(F1928*0.3,0))-2000)*0.1)</f>
        <v/>
      </c>
      <c r="AC1928" s="21">
        <f>IF(C1928&lt;=2000,0,MIN((C1928-2000)*Y1928,(R1928+S1928)*0.2))</f>
        <v/>
      </c>
      <c r="AD1928" s="21">
        <f>IF(C1928&lt;=2000,0,MIN((C1928-2000)*Z1928,(T1928+U1928)*0.2))</f>
        <v/>
      </c>
      <c r="AE1928" s="21">
        <f>AC1928*AA1928</f>
        <v/>
      </c>
      <c r="AF1928" s="21">
        <f>ROUNDDOWN(R1928,-2)+ROUNDDOWN(S1928,-2)</f>
        <v/>
      </c>
      <c r="AG1928" s="21">
        <f>ROUNDDOWN(MAX(0,R1928-(AB1928+AC1928+AE1928)*0.6),-2)+ROUNDDOWN(MAX(0,S1928-(AB1928+AC1928+AE1928)*0.4),-2)</f>
        <v/>
      </c>
      <c r="AH1928" s="21">
        <f>ROUNDDOWN(MAX(0,T1928-(AB1928+AD1928)*0.6),-2)+ROUNDDOWN(MAX(0,U1928-(AB1928+AD1928)*0.4),-2)</f>
        <v/>
      </c>
      <c r="AI1928" s="21">
        <f>ROUNDDOWN(T1928,-2)+ROUNDDOWN(U1928,-2)</f>
        <v/>
      </c>
      <c r="AJ1928" s="21">
        <f>M1928+AF1928</f>
        <v/>
      </c>
      <c r="AK1928" s="21">
        <f>M1928+AG1928</f>
        <v/>
      </c>
      <c r="AL1928" s="21">
        <f>N1928+AH1928</f>
        <v/>
      </c>
      <c r="AM1928" s="21">
        <f>O1928+AI1928</f>
        <v/>
      </c>
      <c r="AN1928" s="21">
        <f>N1928+AI1928</f>
        <v/>
      </c>
      <c r="AO1928" s="21">
        <f>ROUNDDOWN((R1928+S1928)*0.2/Y1928+2000,0)</f>
        <v/>
      </c>
      <c r="AP1928" s="21">
        <f>ROUNDDOWN((T1928+U1928)*0.2/Z1928+2000,0)</f>
        <v/>
      </c>
      <c r="AQ1928" s="21">
        <f>AL1928-AK1928</f>
        <v/>
      </c>
      <c r="AR1928" s="21">
        <f>AM1928-AK1928</f>
        <v/>
      </c>
      <c r="AS1928" s="21">
        <f>AM1928-AL1928</f>
        <v/>
      </c>
      <c r="AT1928" s="21">
        <f>AK1928+C1928-AJ1928</f>
        <v/>
      </c>
      <c r="AU1928" s="21">
        <f>AL1928+C1928-AM1928</f>
        <v/>
      </c>
      <c r="AV1928" s="21">
        <f>AN1928+C1928-AM1928</f>
        <v/>
      </c>
    </row>
    <row r="1929">
      <c r="A1929" t="inlineStr">
        <is>
          <t>1万円刻み</t>
        </is>
      </c>
      <c r="B1929" s="21">
        <f>'5_1万円刻み'!$A$166</f>
        <v/>
      </c>
      <c r="C1929" s="21">
        <f>AO1929</f>
        <v/>
      </c>
      <c r="D1929" s="21" t="n">
        <v>0</v>
      </c>
      <c r="E1929" s="21">
        <f>ROUND(MIN(B1929/12,650000)*12*0.0915+MIN(B1929/12,1390000)*12*(0.0504+0)+B1929*0.005,0)</f>
        <v/>
      </c>
      <c r="F1929" s="21">
        <f>IF(B1929&lt;741000,0,IF(B1929&lt;2191000,B1929-740000,IF(B1929&lt;2193000,1451000,IF(B1929&lt;2196000,1453000,IF(B1929&lt;2200000,1456000,IF(B1929&lt;3600000,ROUND(ROUNDDOWN(B1929/4,-3)*2.8,0)-80000,IF(B1929&lt;6600000,ROUND(ROUNDDOWN(B1929/4,-3)*3.2,0)-440000,IF(B1929&lt;8500000,ROUNDDOWN(B1929*0.9,0)-1100000,B1929-1950000))))))))</f>
        <v/>
      </c>
      <c r="G1929" s="21">
        <f>IF(F1929&gt;23500000,NA(),IF(F1929&lt;=4890000,1040000,IF(F1929&lt;=6550000,670000,620000)))</f>
        <v/>
      </c>
      <c r="H1929" s="21">
        <f>IF(D1929&lt;=0,0,MAX(0,MIN(2000000,D1929-MIN(100000,ROUNDDOWN(F1929*0.05,0)))))</f>
        <v/>
      </c>
      <c r="I1929" s="21">
        <f>IF(C1929&lt;=2000,0,MIN(C1929,ROUNDDOWN(F1929*0.4,0))-2000)</f>
        <v/>
      </c>
      <c r="J1929" s="21">
        <f>MAX(0,ROUNDDOWN(F1929-E1929-G1929,-3))</f>
        <v/>
      </c>
      <c r="K1929" s="21">
        <f>MAX(0,ROUNDDOWN(F1929-E1929-G1929-H1929-I1929,-3))</f>
        <v/>
      </c>
      <c r="L1929" s="21">
        <f>MAX(0,ROUNDDOWN(F1929-E1929-G1929-H1929,-3))</f>
        <v/>
      </c>
      <c r="M1929" s="21">
        <f>IF(J1929&lt;=0,0,ROUNDDOWN((J1929*LOOKUP(J1929,{0,1950001,3300001,6950001,9000001,18000001,40000001},{0.05,0.1,0.2,0.23,0.33,0.4,0.45})-LOOKUP(J1929,{0,1950001,3300001,6950001,9000001,18000001,40000001},{0,97500,427500,636000,1536000,2796000,4796000}))*1.021,-2))</f>
        <v/>
      </c>
      <c r="N1929" s="21">
        <f>IF(K1929&lt;=0,0,ROUNDDOWN((K1929*LOOKUP(K1929,{0,1950001,3300001,6950001,9000001,18000001,40000001},{0.05,0.1,0.2,0.23,0.33,0.4,0.45})-LOOKUP(K1929,{0,1950001,3300001,6950001,9000001,18000001,40000001},{0,97500,427500,636000,1536000,2796000,4796000}))*1.021,-2))</f>
        <v/>
      </c>
      <c r="O1929" s="21">
        <f>IF(L1929&lt;=0,0,ROUNDDOWN((L1929*LOOKUP(L1929,{0,1950001,3300001,6950001,9000001,18000001,40000001},{0.05,0.1,0.2,0.23,0.33,0.4,0.45})-LOOKUP(L1929,{0,1950001,3300001,6950001,9000001,18000001,40000001},{0,97500,427500,636000,1536000,2796000,4796000}))*1.021,-2))</f>
        <v/>
      </c>
      <c r="P1929" s="21">
        <f>MAX(0,ROUNDDOWN(F1929-E1929-430000,-3))</f>
        <v/>
      </c>
      <c r="Q1929" s="21">
        <f>MAX(0,ROUNDDOWN(F1929-E1929-430000-H1929,-3))</f>
        <v/>
      </c>
      <c r="R1929" s="21">
        <f>IF(F1929&lt;=450000,0,MAX(0,P1929*0.06-MIN(50000,P1929)*0.03))</f>
        <v/>
      </c>
      <c r="S1929" s="21">
        <f>IF(F1929&lt;=450000,0,MAX(0,P1929*0.04-MIN(50000,P1929)*0.02))</f>
        <v/>
      </c>
      <c r="T1929" s="21">
        <f>IF(F1929&lt;=450000,0,MAX(0,Q1929*0.06-MIN(50000,Q1929)*0.03))</f>
        <v/>
      </c>
      <c r="U1929" s="21">
        <f>IF(F1929&lt;=450000,0,MAX(0,Q1929*0.04-MIN(50000,Q1929)*0.02))</f>
        <v/>
      </c>
      <c r="V1929" s="21">
        <f>50000+MAX(0,G1929-480000)</f>
        <v/>
      </c>
      <c r="W1929" s="21">
        <f>P1929-V1929</f>
        <v/>
      </c>
      <c r="X1929" s="21">
        <f>Q1929-V1929</f>
        <v/>
      </c>
      <c r="Y1929" s="22">
        <f>IF(W1929&lt;0,0.9,LOOKUP(W1929,{0,1950001,3300001,6950001,9000001,18000001,40000001},{0.84895,0.7979,0.6958,0.66517,0.56307,0.4916,0.44055}))</f>
        <v/>
      </c>
      <c r="Z1929" s="22">
        <f>IF(X1929&lt;0,0.9,LOOKUP(X1929,{0,1950001,3300001,6950001,9000001,18000001,40000001},{0.84895,0.7979,0.6958,0.66517,0.56307,0.4916,0.44055}))</f>
        <v/>
      </c>
      <c r="AA1929" s="22">
        <f>IF(W1929&lt;0,0,CHOOSE(MATCH(W1929,{0,1950001,3300001,6950001,9000001},1),5.105/84.895,10.21/79.79,20.42/69.58,23.483/66.517,33.693/56.307))</f>
        <v/>
      </c>
      <c r="AB1929" s="21">
        <f>IF(C1929&lt;=2000,0,(MIN(C1929,ROUNDDOWN(F1929*0.3,0))-2000)*0.1)</f>
        <v/>
      </c>
      <c r="AC1929" s="21">
        <f>IF(C1929&lt;=2000,0,MIN((C1929-2000)*Y1929,(R1929+S1929)*0.2))</f>
        <v/>
      </c>
      <c r="AD1929" s="21">
        <f>IF(C1929&lt;=2000,0,MIN((C1929-2000)*Z1929,(T1929+U1929)*0.2))</f>
        <v/>
      </c>
      <c r="AE1929" s="21">
        <f>AC1929*AA1929</f>
        <v/>
      </c>
      <c r="AF1929" s="21">
        <f>ROUNDDOWN(R1929,-2)+ROUNDDOWN(S1929,-2)</f>
        <v/>
      </c>
      <c r="AG1929" s="21">
        <f>ROUNDDOWN(MAX(0,R1929-(AB1929+AC1929+AE1929)*0.6),-2)+ROUNDDOWN(MAX(0,S1929-(AB1929+AC1929+AE1929)*0.4),-2)</f>
        <v/>
      </c>
      <c r="AH1929" s="21">
        <f>ROUNDDOWN(MAX(0,T1929-(AB1929+AD1929)*0.6),-2)+ROUNDDOWN(MAX(0,U1929-(AB1929+AD1929)*0.4),-2)</f>
        <v/>
      </c>
      <c r="AI1929" s="21">
        <f>ROUNDDOWN(T1929,-2)+ROUNDDOWN(U1929,-2)</f>
        <v/>
      </c>
      <c r="AJ1929" s="21">
        <f>M1929+AF1929</f>
        <v/>
      </c>
      <c r="AK1929" s="21">
        <f>M1929+AG1929</f>
        <v/>
      </c>
      <c r="AL1929" s="21">
        <f>N1929+AH1929</f>
        <v/>
      </c>
      <c r="AM1929" s="21">
        <f>O1929+AI1929</f>
        <v/>
      </c>
      <c r="AN1929" s="21">
        <f>N1929+AI1929</f>
        <v/>
      </c>
      <c r="AO1929" s="21">
        <f>ROUNDDOWN((R1929+S1929)*0.2/Y1929+2000,0)</f>
        <v/>
      </c>
      <c r="AP1929" s="21">
        <f>ROUNDDOWN((T1929+U1929)*0.2/Z1929+2000,0)</f>
        <v/>
      </c>
      <c r="AQ1929" s="21">
        <f>AL1929-AK1929</f>
        <v/>
      </c>
      <c r="AR1929" s="21">
        <f>AM1929-AK1929</f>
        <v/>
      </c>
      <c r="AS1929" s="21">
        <f>AM1929-AL1929</f>
        <v/>
      </c>
      <c r="AT1929" s="21">
        <f>AK1929+C1929-AJ1929</f>
        <v/>
      </c>
      <c r="AU1929" s="21">
        <f>AL1929+C1929-AM1929</f>
        <v/>
      </c>
      <c r="AV1929" s="21">
        <f>AN1929+C1929-AM1929</f>
        <v/>
      </c>
    </row>
    <row r="1930">
      <c r="A1930" t="inlineStr">
        <is>
          <t>1万円刻み</t>
        </is>
      </c>
      <c r="B1930" s="21">
        <f>'5_1万円刻み'!$A$167</f>
        <v/>
      </c>
      <c r="C1930" s="21">
        <f>AO1930</f>
        <v/>
      </c>
      <c r="D1930" s="21" t="n">
        <v>0</v>
      </c>
      <c r="E1930" s="21">
        <f>ROUND(MIN(B1930/12,650000)*12*0.0915+MIN(B1930/12,1390000)*12*(0.0504+0)+B1930*0.005,0)</f>
        <v/>
      </c>
      <c r="F1930" s="21">
        <f>IF(B1930&lt;741000,0,IF(B1930&lt;2191000,B1930-740000,IF(B1930&lt;2193000,1451000,IF(B1930&lt;2196000,1453000,IF(B1930&lt;2200000,1456000,IF(B1930&lt;3600000,ROUND(ROUNDDOWN(B1930/4,-3)*2.8,0)-80000,IF(B1930&lt;6600000,ROUND(ROUNDDOWN(B1930/4,-3)*3.2,0)-440000,IF(B1930&lt;8500000,ROUNDDOWN(B1930*0.9,0)-1100000,B1930-1950000))))))))</f>
        <v/>
      </c>
      <c r="G1930" s="21">
        <f>IF(F1930&gt;23500000,NA(),IF(F1930&lt;=4890000,1040000,IF(F1930&lt;=6550000,670000,620000)))</f>
        <v/>
      </c>
      <c r="H1930" s="21">
        <f>IF(D1930&lt;=0,0,MAX(0,MIN(2000000,D1930-MIN(100000,ROUNDDOWN(F1930*0.05,0)))))</f>
        <v/>
      </c>
      <c r="I1930" s="21">
        <f>IF(C1930&lt;=2000,0,MIN(C1930,ROUNDDOWN(F1930*0.4,0))-2000)</f>
        <v/>
      </c>
      <c r="J1930" s="21">
        <f>MAX(0,ROUNDDOWN(F1930-E1930-G1930,-3))</f>
        <v/>
      </c>
      <c r="K1930" s="21">
        <f>MAX(0,ROUNDDOWN(F1930-E1930-G1930-H1930-I1930,-3))</f>
        <v/>
      </c>
      <c r="L1930" s="21">
        <f>MAX(0,ROUNDDOWN(F1930-E1930-G1930-H1930,-3))</f>
        <v/>
      </c>
      <c r="M1930" s="21">
        <f>IF(J1930&lt;=0,0,ROUNDDOWN((J1930*LOOKUP(J1930,{0,1950001,3300001,6950001,9000001,18000001,40000001},{0.05,0.1,0.2,0.23,0.33,0.4,0.45})-LOOKUP(J1930,{0,1950001,3300001,6950001,9000001,18000001,40000001},{0,97500,427500,636000,1536000,2796000,4796000}))*1.021,-2))</f>
        <v/>
      </c>
      <c r="N1930" s="21">
        <f>IF(K1930&lt;=0,0,ROUNDDOWN((K1930*LOOKUP(K1930,{0,1950001,3300001,6950001,9000001,18000001,40000001},{0.05,0.1,0.2,0.23,0.33,0.4,0.45})-LOOKUP(K1930,{0,1950001,3300001,6950001,9000001,18000001,40000001},{0,97500,427500,636000,1536000,2796000,4796000}))*1.021,-2))</f>
        <v/>
      </c>
      <c r="O1930" s="21">
        <f>IF(L1930&lt;=0,0,ROUNDDOWN((L1930*LOOKUP(L1930,{0,1950001,3300001,6950001,9000001,18000001,40000001},{0.05,0.1,0.2,0.23,0.33,0.4,0.45})-LOOKUP(L1930,{0,1950001,3300001,6950001,9000001,18000001,40000001},{0,97500,427500,636000,1536000,2796000,4796000}))*1.021,-2))</f>
        <v/>
      </c>
      <c r="P1930" s="21">
        <f>MAX(0,ROUNDDOWN(F1930-E1930-430000,-3))</f>
        <v/>
      </c>
      <c r="Q1930" s="21">
        <f>MAX(0,ROUNDDOWN(F1930-E1930-430000-H1930,-3))</f>
        <v/>
      </c>
      <c r="R1930" s="21">
        <f>IF(F1930&lt;=450000,0,MAX(0,P1930*0.06-MIN(50000,P1930)*0.03))</f>
        <v/>
      </c>
      <c r="S1930" s="21">
        <f>IF(F1930&lt;=450000,0,MAX(0,P1930*0.04-MIN(50000,P1930)*0.02))</f>
        <v/>
      </c>
      <c r="T1930" s="21">
        <f>IF(F1930&lt;=450000,0,MAX(0,Q1930*0.06-MIN(50000,Q1930)*0.03))</f>
        <v/>
      </c>
      <c r="U1930" s="21">
        <f>IF(F1930&lt;=450000,0,MAX(0,Q1930*0.04-MIN(50000,Q1930)*0.02))</f>
        <v/>
      </c>
      <c r="V1930" s="21">
        <f>50000+MAX(0,G1930-480000)</f>
        <v/>
      </c>
      <c r="W1930" s="21">
        <f>P1930-V1930</f>
        <v/>
      </c>
      <c r="X1930" s="21">
        <f>Q1930-V1930</f>
        <v/>
      </c>
      <c r="Y1930" s="22">
        <f>IF(W1930&lt;0,0.9,LOOKUP(W1930,{0,1950001,3300001,6950001,9000001,18000001,40000001},{0.84895,0.7979,0.6958,0.66517,0.56307,0.4916,0.44055}))</f>
        <v/>
      </c>
      <c r="Z1930" s="22">
        <f>IF(X1930&lt;0,0.9,LOOKUP(X1930,{0,1950001,3300001,6950001,9000001,18000001,40000001},{0.84895,0.7979,0.6958,0.66517,0.56307,0.4916,0.44055}))</f>
        <v/>
      </c>
      <c r="AA1930" s="22">
        <f>IF(W1930&lt;0,0,CHOOSE(MATCH(W1930,{0,1950001,3300001,6950001,9000001},1),5.105/84.895,10.21/79.79,20.42/69.58,23.483/66.517,33.693/56.307))</f>
        <v/>
      </c>
      <c r="AB1930" s="21">
        <f>IF(C1930&lt;=2000,0,(MIN(C1930,ROUNDDOWN(F1930*0.3,0))-2000)*0.1)</f>
        <v/>
      </c>
      <c r="AC1930" s="21">
        <f>IF(C1930&lt;=2000,0,MIN((C1930-2000)*Y1930,(R1930+S1930)*0.2))</f>
        <v/>
      </c>
      <c r="AD1930" s="21">
        <f>IF(C1930&lt;=2000,0,MIN((C1930-2000)*Z1930,(T1930+U1930)*0.2))</f>
        <v/>
      </c>
      <c r="AE1930" s="21">
        <f>AC1930*AA1930</f>
        <v/>
      </c>
      <c r="AF1930" s="21">
        <f>ROUNDDOWN(R1930,-2)+ROUNDDOWN(S1930,-2)</f>
        <v/>
      </c>
      <c r="AG1930" s="21">
        <f>ROUNDDOWN(MAX(0,R1930-(AB1930+AC1930+AE1930)*0.6),-2)+ROUNDDOWN(MAX(0,S1930-(AB1930+AC1930+AE1930)*0.4),-2)</f>
        <v/>
      </c>
      <c r="AH1930" s="21">
        <f>ROUNDDOWN(MAX(0,T1930-(AB1930+AD1930)*0.6),-2)+ROUNDDOWN(MAX(0,U1930-(AB1930+AD1930)*0.4),-2)</f>
        <v/>
      </c>
      <c r="AI1930" s="21">
        <f>ROUNDDOWN(T1930,-2)+ROUNDDOWN(U1930,-2)</f>
        <v/>
      </c>
      <c r="AJ1930" s="21">
        <f>M1930+AF1930</f>
        <v/>
      </c>
      <c r="AK1930" s="21">
        <f>M1930+AG1930</f>
        <v/>
      </c>
      <c r="AL1930" s="21">
        <f>N1930+AH1930</f>
        <v/>
      </c>
      <c r="AM1930" s="21">
        <f>O1930+AI1930</f>
        <v/>
      </c>
      <c r="AN1930" s="21">
        <f>N1930+AI1930</f>
        <v/>
      </c>
      <c r="AO1930" s="21">
        <f>ROUNDDOWN((R1930+S1930)*0.2/Y1930+2000,0)</f>
        <v/>
      </c>
      <c r="AP1930" s="21">
        <f>ROUNDDOWN((T1930+U1930)*0.2/Z1930+2000,0)</f>
        <v/>
      </c>
      <c r="AQ1930" s="21">
        <f>AL1930-AK1930</f>
        <v/>
      </c>
      <c r="AR1930" s="21">
        <f>AM1930-AK1930</f>
        <v/>
      </c>
      <c r="AS1930" s="21">
        <f>AM1930-AL1930</f>
        <v/>
      </c>
      <c r="AT1930" s="21">
        <f>AK1930+C1930-AJ1930</f>
        <v/>
      </c>
      <c r="AU1930" s="21">
        <f>AL1930+C1930-AM1930</f>
        <v/>
      </c>
      <c r="AV1930" s="21">
        <f>AN1930+C1930-AM1930</f>
        <v/>
      </c>
    </row>
    <row r="1931">
      <c r="A1931" t="inlineStr">
        <is>
          <t>1万円刻み</t>
        </is>
      </c>
      <c r="B1931" s="21">
        <f>'5_1万円刻み'!$A$168</f>
        <v/>
      </c>
      <c r="C1931" s="21">
        <f>AO1931</f>
        <v/>
      </c>
      <c r="D1931" s="21" t="n">
        <v>0</v>
      </c>
      <c r="E1931" s="21">
        <f>ROUND(MIN(B1931/12,650000)*12*0.0915+MIN(B1931/12,1390000)*12*(0.0504+0)+B1931*0.005,0)</f>
        <v/>
      </c>
      <c r="F1931" s="21">
        <f>IF(B1931&lt;741000,0,IF(B1931&lt;2191000,B1931-740000,IF(B1931&lt;2193000,1451000,IF(B1931&lt;2196000,1453000,IF(B1931&lt;2200000,1456000,IF(B1931&lt;3600000,ROUND(ROUNDDOWN(B1931/4,-3)*2.8,0)-80000,IF(B1931&lt;6600000,ROUND(ROUNDDOWN(B1931/4,-3)*3.2,0)-440000,IF(B1931&lt;8500000,ROUNDDOWN(B1931*0.9,0)-1100000,B1931-1950000))))))))</f>
        <v/>
      </c>
      <c r="G1931" s="21">
        <f>IF(F1931&gt;23500000,NA(),IF(F1931&lt;=4890000,1040000,IF(F1931&lt;=6550000,670000,620000)))</f>
        <v/>
      </c>
      <c r="H1931" s="21">
        <f>IF(D1931&lt;=0,0,MAX(0,MIN(2000000,D1931-MIN(100000,ROUNDDOWN(F1931*0.05,0)))))</f>
        <v/>
      </c>
      <c r="I1931" s="21">
        <f>IF(C1931&lt;=2000,0,MIN(C1931,ROUNDDOWN(F1931*0.4,0))-2000)</f>
        <v/>
      </c>
      <c r="J1931" s="21">
        <f>MAX(0,ROUNDDOWN(F1931-E1931-G1931,-3))</f>
        <v/>
      </c>
      <c r="K1931" s="21">
        <f>MAX(0,ROUNDDOWN(F1931-E1931-G1931-H1931-I1931,-3))</f>
        <v/>
      </c>
      <c r="L1931" s="21">
        <f>MAX(0,ROUNDDOWN(F1931-E1931-G1931-H1931,-3))</f>
        <v/>
      </c>
      <c r="M1931" s="21">
        <f>IF(J1931&lt;=0,0,ROUNDDOWN((J1931*LOOKUP(J1931,{0,1950001,3300001,6950001,9000001,18000001,40000001},{0.05,0.1,0.2,0.23,0.33,0.4,0.45})-LOOKUP(J1931,{0,1950001,3300001,6950001,9000001,18000001,40000001},{0,97500,427500,636000,1536000,2796000,4796000}))*1.021,-2))</f>
        <v/>
      </c>
      <c r="N1931" s="21">
        <f>IF(K1931&lt;=0,0,ROUNDDOWN((K1931*LOOKUP(K1931,{0,1950001,3300001,6950001,9000001,18000001,40000001},{0.05,0.1,0.2,0.23,0.33,0.4,0.45})-LOOKUP(K1931,{0,1950001,3300001,6950001,9000001,18000001,40000001},{0,97500,427500,636000,1536000,2796000,4796000}))*1.021,-2))</f>
        <v/>
      </c>
      <c r="O1931" s="21">
        <f>IF(L1931&lt;=0,0,ROUNDDOWN((L1931*LOOKUP(L1931,{0,1950001,3300001,6950001,9000001,18000001,40000001},{0.05,0.1,0.2,0.23,0.33,0.4,0.45})-LOOKUP(L1931,{0,1950001,3300001,6950001,9000001,18000001,40000001},{0,97500,427500,636000,1536000,2796000,4796000}))*1.021,-2))</f>
        <v/>
      </c>
      <c r="P1931" s="21">
        <f>MAX(0,ROUNDDOWN(F1931-E1931-430000,-3))</f>
        <v/>
      </c>
      <c r="Q1931" s="21">
        <f>MAX(0,ROUNDDOWN(F1931-E1931-430000-H1931,-3))</f>
        <v/>
      </c>
      <c r="R1931" s="21">
        <f>IF(F1931&lt;=450000,0,MAX(0,P1931*0.06-MIN(50000,P1931)*0.03))</f>
        <v/>
      </c>
      <c r="S1931" s="21">
        <f>IF(F1931&lt;=450000,0,MAX(0,P1931*0.04-MIN(50000,P1931)*0.02))</f>
        <v/>
      </c>
      <c r="T1931" s="21">
        <f>IF(F1931&lt;=450000,0,MAX(0,Q1931*0.06-MIN(50000,Q1931)*0.03))</f>
        <v/>
      </c>
      <c r="U1931" s="21">
        <f>IF(F1931&lt;=450000,0,MAX(0,Q1931*0.04-MIN(50000,Q1931)*0.02))</f>
        <v/>
      </c>
      <c r="V1931" s="21">
        <f>50000+MAX(0,G1931-480000)</f>
        <v/>
      </c>
      <c r="W1931" s="21">
        <f>P1931-V1931</f>
        <v/>
      </c>
      <c r="X1931" s="21">
        <f>Q1931-V1931</f>
        <v/>
      </c>
      <c r="Y1931" s="22">
        <f>IF(W1931&lt;0,0.9,LOOKUP(W1931,{0,1950001,3300001,6950001,9000001,18000001,40000001},{0.84895,0.7979,0.6958,0.66517,0.56307,0.4916,0.44055}))</f>
        <v/>
      </c>
      <c r="Z1931" s="22">
        <f>IF(X1931&lt;0,0.9,LOOKUP(X1931,{0,1950001,3300001,6950001,9000001,18000001,40000001},{0.84895,0.7979,0.6958,0.66517,0.56307,0.4916,0.44055}))</f>
        <v/>
      </c>
      <c r="AA1931" s="22">
        <f>IF(W1931&lt;0,0,CHOOSE(MATCH(W1931,{0,1950001,3300001,6950001,9000001},1),5.105/84.895,10.21/79.79,20.42/69.58,23.483/66.517,33.693/56.307))</f>
        <v/>
      </c>
      <c r="AB1931" s="21">
        <f>IF(C1931&lt;=2000,0,(MIN(C1931,ROUNDDOWN(F1931*0.3,0))-2000)*0.1)</f>
        <v/>
      </c>
      <c r="AC1931" s="21">
        <f>IF(C1931&lt;=2000,0,MIN((C1931-2000)*Y1931,(R1931+S1931)*0.2))</f>
        <v/>
      </c>
      <c r="AD1931" s="21">
        <f>IF(C1931&lt;=2000,0,MIN((C1931-2000)*Z1931,(T1931+U1931)*0.2))</f>
        <v/>
      </c>
      <c r="AE1931" s="21">
        <f>AC1931*AA1931</f>
        <v/>
      </c>
      <c r="AF1931" s="21">
        <f>ROUNDDOWN(R1931,-2)+ROUNDDOWN(S1931,-2)</f>
        <v/>
      </c>
      <c r="AG1931" s="21">
        <f>ROUNDDOWN(MAX(0,R1931-(AB1931+AC1931+AE1931)*0.6),-2)+ROUNDDOWN(MAX(0,S1931-(AB1931+AC1931+AE1931)*0.4),-2)</f>
        <v/>
      </c>
      <c r="AH1931" s="21">
        <f>ROUNDDOWN(MAX(0,T1931-(AB1931+AD1931)*0.6),-2)+ROUNDDOWN(MAX(0,U1931-(AB1931+AD1931)*0.4),-2)</f>
        <v/>
      </c>
      <c r="AI1931" s="21">
        <f>ROUNDDOWN(T1931,-2)+ROUNDDOWN(U1931,-2)</f>
        <v/>
      </c>
      <c r="AJ1931" s="21">
        <f>M1931+AF1931</f>
        <v/>
      </c>
      <c r="AK1931" s="21">
        <f>M1931+AG1931</f>
        <v/>
      </c>
      <c r="AL1931" s="21">
        <f>N1931+AH1931</f>
        <v/>
      </c>
      <c r="AM1931" s="21">
        <f>O1931+AI1931</f>
        <v/>
      </c>
      <c r="AN1931" s="21">
        <f>N1931+AI1931</f>
        <v/>
      </c>
      <c r="AO1931" s="21">
        <f>ROUNDDOWN((R1931+S1931)*0.2/Y1931+2000,0)</f>
        <v/>
      </c>
      <c r="AP1931" s="21">
        <f>ROUNDDOWN((T1931+U1931)*0.2/Z1931+2000,0)</f>
        <v/>
      </c>
      <c r="AQ1931" s="21">
        <f>AL1931-AK1931</f>
        <v/>
      </c>
      <c r="AR1931" s="21">
        <f>AM1931-AK1931</f>
        <v/>
      </c>
      <c r="AS1931" s="21">
        <f>AM1931-AL1931</f>
        <v/>
      </c>
      <c r="AT1931" s="21">
        <f>AK1931+C1931-AJ1931</f>
        <v/>
      </c>
      <c r="AU1931" s="21">
        <f>AL1931+C1931-AM1931</f>
        <v/>
      </c>
      <c r="AV1931" s="21">
        <f>AN1931+C1931-AM1931</f>
        <v/>
      </c>
    </row>
    <row r="1932">
      <c r="A1932" t="inlineStr">
        <is>
          <t>1万円刻み</t>
        </is>
      </c>
      <c r="B1932" s="21">
        <f>'5_1万円刻み'!$A$169</f>
        <v/>
      </c>
      <c r="C1932" s="21">
        <f>AO1932</f>
        <v/>
      </c>
      <c r="D1932" s="21" t="n">
        <v>0</v>
      </c>
      <c r="E1932" s="21">
        <f>ROUND(MIN(B1932/12,650000)*12*0.0915+MIN(B1932/12,1390000)*12*(0.0504+0)+B1932*0.005,0)</f>
        <v/>
      </c>
      <c r="F1932" s="21">
        <f>IF(B1932&lt;741000,0,IF(B1932&lt;2191000,B1932-740000,IF(B1932&lt;2193000,1451000,IF(B1932&lt;2196000,1453000,IF(B1932&lt;2200000,1456000,IF(B1932&lt;3600000,ROUND(ROUNDDOWN(B1932/4,-3)*2.8,0)-80000,IF(B1932&lt;6600000,ROUND(ROUNDDOWN(B1932/4,-3)*3.2,0)-440000,IF(B1932&lt;8500000,ROUNDDOWN(B1932*0.9,0)-1100000,B1932-1950000))))))))</f>
        <v/>
      </c>
      <c r="G1932" s="21">
        <f>IF(F1932&gt;23500000,NA(),IF(F1932&lt;=4890000,1040000,IF(F1932&lt;=6550000,670000,620000)))</f>
        <v/>
      </c>
      <c r="H1932" s="21">
        <f>IF(D1932&lt;=0,0,MAX(0,MIN(2000000,D1932-MIN(100000,ROUNDDOWN(F1932*0.05,0)))))</f>
        <v/>
      </c>
      <c r="I1932" s="21">
        <f>IF(C1932&lt;=2000,0,MIN(C1932,ROUNDDOWN(F1932*0.4,0))-2000)</f>
        <v/>
      </c>
      <c r="J1932" s="21">
        <f>MAX(0,ROUNDDOWN(F1932-E1932-G1932,-3))</f>
        <v/>
      </c>
      <c r="K1932" s="21">
        <f>MAX(0,ROUNDDOWN(F1932-E1932-G1932-H1932-I1932,-3))</f>
        <v/>
      </c>
      <c r="L1932" s="21">
        <f>MAX(0,ROUNDDOWN(F1932-E1932-G1932-H1932,-3))</f>
        <v/>
      </c>
      <c r="M1932" s="21">
        <f>IF(J1932&lt;=0,0,ROUNDDOWN((J1932*LOOKUP(J1932,{0,1950001,3300001,6950001,9000001,18000001,40000001},{0.05,0.1,0.2,0.23,0.33,0.4,0.45})-LOOKUP(J1932,{0,1950001,3300001,6950001,9000001,18000001,40000001},{0,97500,427500,636000,1536000,2796000,4796000}))*1.021,-2))</f>
        <v/>
      </c>
      <c r="N1932" s="21">
        <f>IF(K1932&lt;=0,0,ROUNDDOWN((K1932*LOOKUP(K1932,{0,1950001,3300001,6950001,9000001,18000001,40000001},{0.05,0.1,0.2,0.23,0.33,0.4,0.45})-LOOKUP(K1932,{0,1950001,3300001,6950001,9000001,18000001,40000001},{0,97500,427500,636000,1536000,2796000,4796000}))*1.021,-2))</f>
        <v/>
      </c>
      <c r="O1932" s="21">
        <f>IF(L1932&lt;=0,0,ROUNDDOWN((L1932*LOOKUP(L1932,{0,1950001,3300001,6950001,9000001,18000001,40000001},{0.05,0.1,0.2,0.23,0.33,0.4,0.45})-LOOKUP(L1932,{0,1950001,3300001,6950001,9000001,18000001,40000001},{0,97500,427500,636000,1536000,2796000,4796000}))*1.021,-2))</f>
        <v/>
      </c>
      <c r="P1932" s="21">
        <f>MAX(0,ROUNDDOWN(F1932-E1932-430000,-3))</f>
        <v/>
      </c>
      <c r="Q1932" s="21">
        <f>MAX(0,ROUNDDOWN(F1932-E1932-430000-H1932,-3))</f>
        <v/>
      </c>
      <c r="R1932" s="21">
        <f>IF(F1932&lt;=450000,0,MAX(0,P1932*0.06-MIN(50000,P1932)*0.03))</f>
        <v/>
      </c>
      <c r="S1932" s="21">
        <f>IF(F1932&lt;=450000,0,MAX(0,P1932*0.04-MIN(50000,P1932)*0.02))</f>
        <v/>
      </c>
      <c r="T1932" s="21">
        <f>IF(F1932&lt;=450000,0,MAX(0,Q1932*0.06-MIN(50000,Q1932)*0.03))</f>
        <v/>
      </c>
      <c r="U1932" s="21">
        <f>IF(F1932&lt;=450000,0,MAX(0,Q1932*0.04-MIN(50000,Q1932)*0.02))</f>
        <v/>
      </c>
      <c r="V1932" s="21">
        <f>50000+MAX(0,G1932-480000)</f>
        <v/>
      </c>
      <c r="W1932" s="21">
        <f>P1932-V1932</f>
        <v/>
      </c>
      <c r="X1932" s="21">
        <f>Q1932-V1932</f>
        <v/>
      </c>
      <c r="Y1932" s="22">
        <f>IF(W1932&lt;0,0.9,LOOKUP(W1932,{0,1950001,3300001,6950001,9000001,18000001,40000001},{0.84895,0.7979,0.6958,0.66517,0.56307,0.4916,0.44055}))</f>
        <v/>
      </c>
      <c r="Z1932" s="22">
        <f>IF(X1932&lt;0,0.9,LOOKUP(X1932,{0,1950001,3300001,6950001,9000001,18000001,40000001},{0.84895,0.7979,0.6958,0.66517,0.56307,0.4916,0.44055}))</f>
        <v/>
      </c>
      <c r="AA1932" s="22">
        <f>IF(W1932&lt;0,0,CHOOSE(MATCH(W1932,{0,1950001,3300001,6950001,9000001},1),5.105/84.895,10.21/79.79,20.42/69.58,23.483/66.517,33.693/56.307))</f>
        <v/>
      </c>
      <c r="AB1932" s="21">
        <f>IF(C1932&lt;=2000,0,(MIN(C1932,ROUNDDOWN(F1932*0.3,0))-2000)*0.1)</f>
        <v/>
      </c>
      <c r="AC1932" s="21">
        <f>IF(C1932&lt;=2000,0,MIN((C1932-2000)*Y1932,(R1932+S1932)*0.2))</f>
        <v/>
      </c>
      <c r="AD1932" s="21">
        <f>IF(C1932&lt;=2000,0,MIN((C1932-2000)*Z1932,(T1932+U1932)*0.2))</f>
        <v/>
      </c>
      <c r="AE1932" s="21">
        <f>AC1932*AA1932</f>
        <v/>
      </c>
      <c r="AF1932" s="21">
        <f>ROUNDDOWN(R1932,-2)+ROUNDDOWN(S1932,-2)</f>
        <v/>
      </c>
      <c r="AG1932" s="21">
        <f>ROUNDDOWN(MAX(0,R1932-(AB1932+AC1932+AE1932)*0.6),-2)+ROUNDDOWN(MAX(0,S1932-(AB1932+AC1932+AE1932)*0.4),-2)</f>
        <v/>
      </c>
      <c r="AH1932" s="21">
        <f>ROUNDDOWN(MAX(0,T1932-(AB1932+AD1932)*0.6),-2)+ROUNDDOWN(MAX(0,U1932-(AB1932+AD1932)*0.4),-2)</f>
        <v/>
      </c>
      <c r="AI1932" s="21">
        <f>ROUNDDOWN(T1932,-2)+ROUNDDOWN(U1932,-2)</f>
        <v/>
      </c>
      <c r="AJ1932" s="21">
        <f>M1932+AF1932</f>
        <v/>
      </c>
      <c r="AK1932" s="21">
        <f>M1932+AG1932</f>
        <v/>
      </c>
      <c r="AL1932" s="21">
        <f>N1932+AH1932</f>
        <v/>
      </c>
      <c r="AM1932" s="21">
        <f>O1932+AI1932</f>
        <v/>
      </c>
      <c r="AN1932" s="21">
        <f>N1932+AI1932</f>
        <v/>
      </c>
      <c r="AO1932" s="21">
        <f>ROUNDDOWN((R1932+S1932)*0.2/Y1932+2000,0)</f>
        <v/>
      </c>
      <c r="AP1932" s="21">
        <f>ROUNDDOWN((T1932+U1932)*0.2/Z1932+2000,0)</f>
        <v/>
      </c>
      <c r="AQ1932" s="21">
        <f>AL1932-AK1932</f>
        <v/>
      </c>
      <c r="AR1932" s="21">
        <f>AM1932-AK1932</f>
        <v/>
      </c>
      <c r="AS1932" s="21">
        <f>AM1932-AL1932</f>
        <v/>
      </c>
      <c r="AT1932" s="21">
        <f>AK1932+C1932-AJ1932</f>
        <v/>
      </c>
      <c r="AU1932" s="21">
        <f>AL1932+C1932-AM1932</f>
        <v/>
      </c>
      <c r="AV1932" s="21">
        <f>AN1932+C1932-AM1932</f>
        <v/>
      </c>
    </row>
    <row r="1933">
      <c r="A1933" t="inlineStr">
        <is>
          <t>1万円刻み</t>
        </is>
      </c>
      <c r="B1933" s="21">
        <f>'5_1万円刻み'!$A$170</f>
        <v/>
      </c>
      <c r="C1933" s="21">
        <f>AO1933</f>
        <v/>
      </c>
      <c r="D1933" s="21" t="n">
        <v>0</v>
      </c>
      <c r="E1933" s="21">
        <f>ROUND(MIN(B1933/12,650000)*12*0.0915+MIN(B1933/12,1390000)*12*(0.0504+0)+B1933*0.005,0)</f>
        <v/>
      </c>
      <c r="F1933" s="21">
        <f>IF(B1933&lt;741000,0,IF(B1933&lt;2191000,B1933-740000,IF(B1933&lt;2193000,1451000,IF(B1933&lt;2196000,1453000,IF(B1933&lt;2200000,1456000,IF(B1933&lt;3600000,ROUND(ROUNDDOWN(B1933/4,-3)*2.8,0)-80000,IF(B1933&lt;6600000,ROUND(ROUNDDOWN(B1933/4,-3)*3.2,0)-440000,IF(B1933&lt;8500000,ROUNDDOWN(B1933*0.9,0)-1100000,B1933-1950000))))))))</f>
        <v/>
      </c>
      <c r="G1933" s="21">
        <f>IF(F1933&gt;23500000,NA(),IF(F1933&lt;=4890000,1040000,IF(F1933&lt;=6550000,670000,620000)))</f>
        <v/>
      </c>
      <c r="H1933" s="21">
        <f>IF(D1933&lt;=0,0,MAX(0,MIN(2000000,D1933-MIN(100000,ROUNDDOWN(F1933*0.05,0)))))</f>
        <v/>
      </c>
      <c r="I1933" s="21">
        <f>IF(C1933&lt;=2000,0,MIN(C1933,ROUNDDOWN(F1933*0.4,0))-2000)</f>
        <v/>
      </c>
      <c r="J1933" s="21">
        <f>MAX(0,ROUNDDOWN(F1933-E1933-G1933,-3))</f>
        <v/>
      </c>
      <c r="K1933" s="21">
        <f>MAX(0,ROUNDDOWN(F1933-E1933-G1933-H1933-I1933,-3))</f>
        <v/>
      </c>
      <c r="L1933" s="21">
        <f>MAX(0,ROUNDDOWN(F1933-E1933-G1933-H1933,-3))</f>
        <v/>
      </c>
      <c r="M1933" s="21">
        <f>IF(J1933&lt;=0,0,ROUNDDOWN((J1933*LOOKUP(J1933,{0,1950001,3300001,6950001,9000001,18000001,40000001},{0.05,0.1,0.2,0.23,0.33,0.4,0.45})-LOOKUP(J1933,{0,1950001,3300001,6950001,9000001,18000001,40000001},{0,97500,427500,636000,1536000,2796000,4796000}))*1.021,-2))</f>
        <v/>
      </c>
      <c r="N1933" s="21">
        <f>IF(K1933&lt;=0,0,ROUNDDOWN((K1933*LOOKUP(K1933,{0,1950001,3300001,6950001,9000001,18000001,40000001},{0.05,0.1,0.2,0.23,0.33,0.4,0.45})-LOOKUP(K1933,{0,1950001,3300001,6950001,9000001,18000001,40000001},{0,97500,427500,636000,1536000,2796000,4796000}))*1.021,-2))</f>
        <v/>
      </c>
      <c r="O1933" s="21">
        <f>IF(L1933&lt;=0,0,ROUNDDOWN((L1933*LOOKUP(L1933,{0,1950001,3300001,6950001,9000001,18000001,40000001},{0.05,0.1,0.2,0.23,0.33,0.4,0.45})-LOOKUP(L1933,{0,1950001,3300001,6950001,9000001,18000001,40000001},{0,97500,427500,636000,1536000,2796000,4796000}))*1.021,-2))</f>
        <v/>
      </c>
      <c r="P1933" s="21">
        <f>MAX(0,ROUNDDOWN(F1933-E1933-430000,-3))</f>
        <v/>
      </c>
      <c r="Q1933" s="21">
        <f>MAX(0,ROUNDDOWN(F1933-E1933-430000-H1933,-3))</f>
        <v/>
      </c>
      <c r="R1933" s="21">
        <f>IF(F1933&lt;=450000,0,MAX(0,P1933*0.06-MIN(50000,P1933)*0.03))</f>
        <v/>
      </c>
      <c r="S1933" s="21">
        <f>IF(F1933&lt;=450000,0,MAX(0,P1933*0.04-MIN(50000,P1933)*0.02))</f>
        <v/>
      </c>
      <c r="T1933" s="21">
        <f>IF(F1933&lt;=450000,0,MAX(0,Q1933*0.06-MIN(50000,Q1933)*0.03))</f>
        <v/>
      </c>
      <c r="U1933" s="21">
        <f>IF(F1933&lt;=450000,0,MAX(0,Q1933*0.04-MIN(50000,Q1933)*0.02))</f>
        <v/>
      </c>
      <c r="V1933" s="21">
        <f>50000+MAX(0,G1933-480000)</f>
        <v/>
      </c>
      <c r="W1933" s="21">
        <f>P1933-V1933</f>
        <v/>
      </c>
      <c r="X1933" s="21">
        <f>Q1933-V1933</f>
        <v/>
      </c>
      <c r="Y1933" s="22">
        <f>IF(W1933&lt;0,0.9,LOOKUP(W1933,{0,1950001,3300001,6950001,9000001,18000001,40000001},{0.84895,0.7979,0.6958,0.66517,0.56307,0.4916,0.44055}))</f>
        <v/>
      </c>
      <c r="Z1933" s="22">
        <f>IF(X1933&lt;0,0.9,LOOKUP(X1933,{0,1950001,3300001,6950001,9000001,18000001,40000001},{0.84895,0.7979,0.6958,0.66517,0.56307,0.4916,0.44055}))</f>
        <v/>
      </c>
      <c r="AA1933" s="22">
        <f>IF(W1933&lt;0,0,CHOOSE(MATCH(W1933,{0,1950001,3300001,6950001,9000001},1),5.105/84.895,10.21/79.79,20.42/69.58,23.483/66.517,33.693/56.307))</f>
        <v/>
      </c>
      <c r="AB1933" s="21">
        <f>IF(C1933&lt;=2000,0,(MIN(C1933,ROUNDDOWN(F1933*0.3,0))-2000)*0.1)</f>
        <v/>
      </c>
      <c r="AC1933" s="21">
        <f>IF(C1933&lt;=2000,0,MIN((C1933-2000)*Y1933,(R1933+S1933)*0.2))</f>
        <v/>
      </c>
      <c r="AD1933" s="21">
        <f>IF(C1933&lt;=2000,0,MIN((C1933-2000)*Z1933,(T1933+U1933)*0.2))</f>
        <v/>
      </c>
      <c r="AE1933" s="21">
        <f>AC1933*AA1933</f>
        <v/>
      </c>
      <c r="AF1933" s="21">
        <f>ROUNDDOWN(R1933,-2)+ROUNDDOWN(S1933,-2)</f>
        <v/>
      </c>
      <c r="AG1933" s="21">
        <f>ROUNDDOWN(MAX(0,R1933-(AB1933+AC1933+AE1933)*0.6),-2)+ROUNDDOWN(MAX(0,S1933-(AB1933+AC1933+AE1933)*0.4),-2)</f>
        <v/>
      </c>
      <c r="AH1933" s="21">
        <f>ROUNDDOWN(MAX(0,T1933-(AB1933+AD1933)*0.6),-2)+ROUNDDOWN(MAX(0,U1933-(AB1933+AD1933)*0.4),-2)</f>
        <v/>
      </c>
      <c r="AI1933" s="21">
        <f>ROUNDDOWN(T1933,-2)+ROUNDDOWN(U1933,-2)</f>
        <v/>
      </c>
      <c r="AJ1933" s="21">
        <f>M1933+AF1933</f>
        <v/>
      </c>
      <c r="AK1933" s="21">
        <f>M1933+AG1933</f>
        <v/>
      </c>
      <c r="AL1933" s="21">
        <f>N1933+AH1933</f>
        <v/>
      </c>
      <c r="AM1933" s="21">
        <f>O1933+AI1933</f>
        <v/>
      </c>
      <c r="AN1933" s="21">
        <f>N1933+AI1933</f>
        <v/>
      </c>
      <c r="AO1933" s="21">
        <f>ROUNDDOWN((R1933+S1933)*0.2/Y1933+2000,0)</f>
        <v/>
      </c>
      <c r="AP1933" s="21">
        <f>ROUNDDOWN((T1933+U1933)*0.2/Z1933+2000,0)</f>
        <v/>
      </c>
      <c r="AQ1933" s="21">
        <f>AL1933-AK1933</f>
        <v/>
      </c>
      <c r="AR1933" s="21">
        <f>AM1933-AK1933</f>
        <v/>
      </c>
      <c r="AS1933" s="21">
        <f>AM1933-AL1933</f>
        <v/>
      </c>
      <c r="AT1933" s="21">
        <f>AK1933+C1933-AJ1933</f>
        <v/>
      </c>
      <c r="AU1933" s="21">
        <f>AL1933+C1933-AM1933</f>
        <v/>
      </c>
      <c r="AV1933" s="21">
        <f>AN1933+C1933-AM1933</f>
        <v/>
      </c>
    </row>
    <row r="1934">
      <c r="A1934" t="inlineStr">
        <is>
          <t>1万円刻み</t>
        </is>
      </c>
      <c r="B1934" s="21">
        <f>'5_1万円刻み'!$A$171</f>
        <v/>
      </c>
      <c r="C1934" s="21">
        <f>AO1934</f>
        <v/>
      </c>
      <c r="D1934" s="21" t="n">
        <v>0</v>
      </c>
      <c r="E1934" s="21">
        <f>ROUND(MIN(B1934/12,650000)*12*0.0915+MIN(B1934/12,1390000)*12*(0.0504+0)+B1934*0.005,0)</f>
        <v/>
      </c>
      <c r="F1934" s="21">
        <f>IF(B1934&lt;741000,0,IF(B1934&lt;2191000,B1934-740000,IF(B1934&lt;2193000,1451000,IF(B1934&lt;2196000,1453000,IF(B1934&lt;2200000,1456000,IF(B1934&lt;3600000,ROUND(ROUNDDOWN(B1934/4,-3)*2.8,0)-80000,IF(B1934&lt;6600000,ROUND(ROUNDDOWN(B1934/4,-3)*3.2,0)-440000,IF(B1934&lt;8500000,ROUNDDOWN(B1934*0.9,0)-1100000,B1934-1950000))))))))</f>
        <v/>
      </c>
      <c r="G1934" s="21">
        <f>IF(F1934&gt;23500000,NA(),IF(F1934&lt;=4890000,1040000,IF(F1934&lt;=6550000,670000,620000)))</f>
        <v/>
      </c>
      <c r="H1934" s="21">
        <f>IF(D1934&lt;=0,0,MAX(0,MIN(2000000,D1934-MIN(100000,ROUNDDOWN(F1934*0.05,0)))))</f>
        <v/>
      </c>
      <c r="I1934" s="21">
        <f>IF(C1934&lt;=2000,0,MIN(C1934,ROUNDDOWN(F1934*0.4,0))-2000)</f>
        <v/>
      </c>
      <c r="J1934" s="21">
        <f>MAX(0,ROUNDDOWN(F1934-E1934-G1934,-3))</f>
        <v/>
      </c>
      <c r="K1934" s="21">
        <f>MAX(0,ROUNDDOWN(F1934-E1934-G1934-H1934-I1934,-3))</f>
        <v/>
      </c>
      <c r="L1934" s="21">
        <f>MAX(0,ROUNDDOWN(F1934-E1934-G1934-H1934,-3))</f>
        <v/>
      </c>
      <c r="M1934" s="21">
        <f>IF(J1934&lt;=0,0,ROUNDDOWN((J1934*LOOKUP(J1934,{0,1950001,3300001,6950001,9000001,18000001,40000001},{0.05,0.1,0.2,0.23,0.33,0.4,0.45})-LOOKUP(J1934,{0,1950001,3300001,6950001,9000001,18000001,40000001},{0,97500,427500,636000,1536000,2796000,4796000}))*1.021,-2))</f>
        <v/>
      </c>
      <c r="N1934" s="21">
        <f>IF(K1934&lt;=0,0,ROUNDDOWN((K1934*LOOKUP(K1934,{0,1950001,3300001,6950001,9000001,18000001,40000001},{0.05,0.1,0.2,0.23,0.33,0.4,0.45})-LOOKUP(K1934,{0,1950001,3300001,6950001,9000001,18000001,40000001},{0,97500,427500,636000,1536000,2796000,4796000}))*1.021,-2))</f>
        <v/>
      </c>
      <c r="O1934" s="21">
        <f>IF(L1934&lt;=0,0,ROUNDDOWN((L1934*LOOKUP(L1934,{0,1950001,3300001,6950001,9000001,18000001,40000001},{0.05,0.1,0.2,0.23,0.33,0.4,0.45})-LOOKUP(L1934,{0,1950001,3300001,6950001,9000001,18000001,40000001},{0,97500,427500,636000,1536000,2796000,4796000}))*1.021,-2))</f>
        <v/>
      </c>
      <c r="P1934" s="21">
        <f>MAX(0,ROUNDDOWN(F1934-E1934-430000,-3))</f>
        <v/>
      </c>
      <c r="Q1934" s="21">
        <f>MAX(0,ROUNDDOWN(F1934-E1934-430000-H1934,-3))</f>
        <v/>
      </c>
      <c r="R1934" s="21">
        <f>IF(F1934&lt;=450000,0,MAX(0,P1934*0.06-MIN(50000,P1934)*0.03))</f>
        <v/>
      </c>
      <c r="S1934" s="21">
        <f>IF(F1934&lt;=450000,0,MAX(0,P1934*0.04-MIN(50000,P1934)*0.02))</f>
        <v/>
      </c>
      <c r="T1934" s="21">
        <f>IF(F1934&lt;=450000,0,MAX(0,Q1934*0.06-MIN(50000,Q1934)*0.03))</f>
        <v/>
      </c>
      <c r="U1934" s="21">
        <f>IF(F1934&lt;=450000,0,MAX(0,Q1934*0.04-MIN(50000,Q1934)*0.02))</f>
        <v/>
      </c>
      <c r="V1934" s="21">
        <f>50000+MAX(0,G1934-480000)</f>
        <v/>
      </c>
      <c r="W1934" s="21">
        <f>P1934-V1934</f>
        <v/>
      </c>
      <c r="X1934" s="21">
        <f>Q1934-V1934</f>
        <v/>
      </c>
      <c r="Y1934" s="22">
        <f>IF(W1934&lt;0,0.9,LOOKUP(W1934,{0,1950001,3300001,6950001,9000001,18000001,40000001},{0.84895,0.7979,0.6958,0.66517,0.56307,0.4916,0.44055}))</f>
        <v/>
      </c>
      <c r="Z1934" s="22">
        <f>IF(X1934&lt;0,0.9,LOOKUP(X1934,{0,1950001,3300001,6950001,9000001,18000001,40000001},{0.84895,0.7979,0.6958,0.66517,0.56307,0.4916,0.44055}))</f>
        <v/>
      </c>
      <c r="AA1934" s="22">
        <f>IF(W1934&lt;0,0,CHOOSE(MATCH(W1934,{0,1950001,3300001,6950001,9000001},1),5.105/84.895,10.21/79.79,20.42/69.58,23.483/66.517,33.693/56.307))</f>
        <v/>
      </c>
      <c r="AB1934" s="21">
        <f>IF(C1934&lt;=2000,0,(MIN(C1934,ROUNDDOWN(F1934*0.3,0))-2000)*0.1)</f>
        <v/>
      </c>
      <c r="AC1934" s="21">
        <f>IF(C1934&lt;=2000,0,MIN((C1934-2000)*Y1934,(R1934+S1934)*0.2))</f>
        <v/>
      </c>
      <c r="AD1934" s="21">
        <f>IF(C1934&lt;=2000,0,MIN((C1934-2000)*Z1934,(T1934+U1934)*0.2))</f>
        <v/>
      </c>
      <c r="AE1934" s="21">
        <f>AC1934*AA1934</f>
        <v/>
      </c>
      <c r="AF1934" s="21">
        <f>ROUNDDOWN(R1934,-2)+ROUNDDOWN(S1934,-2)</f>
        <v/>
      </c>
      <c r="AG1934" s="21">
        <f>ROUNDDOWN(MAX(0,R1934-(AB1934+AC1934+AE1934)*0.6),-2)+ROUNDDOWN(MAX(0,S1934-(AB1934+AC1934+AE1934)*0.4),-2)</f>
        <v/>
      </c>
      <c r="AH1934" s="21">
        <f>ROUNDDOWN(MAX(0,T1934-(AB1934+AD1934)*0.6),-2)+ROUNDDOWN(MAX(0,U1934-(AB1934+AD1934)*0.4),-2)</f>
        <v/>
      </c>
      <c r="AI1934" s="21">
        <f>ROUNDDOWN(T1934,-2)+ROUNDDOWN(U1934,-2)</f>
        <v/>
      </c>
      <c r="AJ1934" s="21">
        <f>M1934+AF1934</f>
        <v/>
      </c>
      <c r="AK1934" s="21">
        <f>M1934+AG1934</f>
        <v/>
      </c>
      <c r="AL1934" s="21">
        <f>N1934+AH1934</f>
        <v/>
      </c>
      <c r="AM1934" s="21">
        <f>O1934+AI1934</f>
        <v/>
      </c>
      <c r="AN1934" s="21">
        <f>N1934+AI1934</f>
        <v/>
      </c>
      <c r="AO1934" s="21">
        <f>ROUNDDOWN((R1934+S1934)*0.2/Y1934+2000,0)</f>
        <v/>
      </c>
      <c r="AP1934" s="21">
        <f>ROUNDDOWN((T1934+U1934)*0.2/Z1934+2000,0)</f>
        <v/>
      </c>
      <c r="AQ1934" s="21">
        <f>AL1934-AK1934</f>
        <v/>
      </c>
      <c r="AR1934" s="21">
        <f>AM1934-AK1934</f>
        <v/>
      </c>
      <c r="AS1934" s="21">
        <f>AM1934-AL1934</f>
        <v/>
      </c>
      <c r="AT1934" s="21">
        <f>AK1934+C1934-AJ1934</f>
        <v/>
      </c>
      <c r="AU1934" s="21">
        <f>AL1934+C1934-AM1934</f>
        <v/>
      </c>
      <c r="AV1934" s="21">
        <f>AN1934+C1934-AM1934</f>
        <v/>
      </c>
    </row>
    <row r="1935">
      <c r="A1935" t="inlineStr">
        <is>
          <t>1万円刻み</t>
        </is>
      </c>
      <c r="B1935" s="21">
        <f>'5_1万円刻み'!$A$172</f>
        <v/>
      </c>
      <c r="C1935" s="21">
        <f>AO1935</f>
        <v/>
      </c>
      <c r="D1935" s="21" t="n">
        <v>0</v>
      </c>
      <c r="E1935" s="21">
        <f>ROUND(MIN(B1935/12,650000)*12*0.0915+MIN(B1935/12,1390000)*12*(0.0504+0)+B1935*0.005,0)</f>
        <v/>
      </c>
      <c r="F1935" s="21">
        <f>IF(B1935&lt;741000,0,IF(B1935&lt;2191000,B1935-740000,IF(B1935&lt;2193000,1451000,IF(B1935&lt;2196000,1453000,IF(B1935&lt;2200000,1456000,IF(B1935&lt;3600000,ROUND(ROUNDDOWN(B1935/4,-3)*2.8,0)-80000,IF(B1935&lt;6600000,ROUND(ROUNDDOWN(B1935/4,-3)*3.2,0)-440000,IF(B1935&lt;8500000,ROUNDDOWN(B1935*0.9,0)-1100000,B1935-1950000))))))))</f>
        <v/>
      </c>
      <c r="G1935" s="21">
        <f>IF(F1935&gt;23500000,NA(),IF(F1935&lt;=4890000,1040000,IF(F1935&lt;=6550000,670000,620000)))</f>
        <v/>
      </c>
      <c r="H1935" s="21">
        <f>IF(D1935&lt;=0,0,MAX(0,MIN(2000000,D1935-MIN(100000,ROUNDDOWN(F1935*0.05,0)))))</f>
        <v/>
      </c>
      <c r="I1935" s="21">
        <f>IF(C1935&lt;=2000,0,MIN(C1935,ROUNDDOWN(F1935*0.4,0))-2000)</f>
        <v/>
      </c>
      <c r="J1935" s="21">
        <f>MAX(0,ROUNDDOWN(F1935-E1935-G1935,-3))</f>
        <v/>
      </c>
      <c r="K1935" s="21">
        <f>MAX(0,ROUNDDOWN(F1935-E1935-G1935-H1935-I1935,-3))</f>
        <v/>
      </c>
      <c r="L1935" s="21">
        <f>MAX(0,ROUNDDOWN(F1935-E1935-G1935-H1935,-3))</f>
        <v/>
      </c>
      <c r="M1935" s="21">
        <f>IF(J1935&lt;=0,0,ROUNDDOWN((J1935*LOOKUP(J1935,{0,1950001,3300001,6950001,9000001,18000001,40000001},{0.05,0.1,0.2,0.23,0.33,0.4,0.45})-LOOKUP(J1935,{0,1950001,3300001,6950001,9000001,18000001,40000001},{0,97500,427500,636000,1536000,2796000,4796000}))*1.021,-2))</f>
        <v/>
      </c>
      <c r="N1935" s="21">
        <f>IF(K1935&lt;=0,0,ROUNDDOWN((K1935*LOOKUP(K1935,{0,1950001,3300001,6950001,9000001,18000001,40000001},{0.05,0.1,0.2,0.23,0.33,0.4,0.45})-LOOKUP(K1935,{0,1950001,3300001,6950001,9000001,18000001,40000001},{0,97500,427500,636000,1536000,2796000,4796000}))*1.021,-2))</f>
        <v/>
      </c>
      <c r="O1935" s="21">
        <f>IF(L1935&lt;=0,0,ROUNDDOWN((L1935*LOOKUP(L1935,{0,1950001,3300001,6950001,9000001,18000001,40000001},{0.05,0.1,0.2,0.23,0.33,0.4,0.45})-LOOKUP(L1935,{0,1950001,3300001,6950001,9000001,18000001,40000001},{0,97500,427500,636000,1536000,2796000,4796000}))*1.021,-2))</f>
        <v/>
      </c>
      <c r="P1935" s="21">
        <f>MAX(0,ROUNDDOWN(F1935-E1935-430000,-3))</f>
        <v/>
      </c>
      <c r="Q1935" s="21">
        <f>MAX(0,ROUNDDOWN(F1935-E1935-430000-H1935,-3))</f>
        <v/>
      </c>
      <c r="R1935" s="21">
        <f>IF(F1935&lt;=450000,0,MAX(0,P1935*0.06-MIN(50000,P1935)*0.03))</f>
        <v/>
      </c>
      <c r="S1935" s="21">
        <f>IF(F1935&lt;=450000,0,MAX(0,P1935*0.04-MIN(50000,P1935)*0.02))</f>
        <v/>
      </c>
      <c r="T1935" s="21">
        <f>IF(F1935&lt;=450000,0,MAX(0,Q1935*0.06-MIN(50000,Q1935)*0.03))</f>
        <v/>
      </c>
      <c r="U1935" s="21">
        <f>IF(F1935&lt;=450000,0,MAX(0,Q1935*0.04-MIN(50000,Q1935)*0.02))</f>
        <v/>
      </c>
      <c r="V1935" s="21">
        <f>50000+MAX(0,G1935-480000)</f>
        <v/>
      </c>
      <c r="W1935" s="21">
        <f>P1935-V1935</f>
        <v/>
      </c>
      <c r="X1935" s="21">
        <f>Q1935-V1935</f>
        <v/>
      </c>
      <c r="Y1935" s="22">
        <f>IF(W1935&lt;0,0.9,LOOKUP(W1935,{0,1950001,3300001,6950001,9000001,18000001,40000001},{0.84895,0.7979,0.6958,0.66517,0.56307,0.4916,0.44055}))</f>
        <v/>
      </c>
      <c r="Z1935" s="22">
        <f>IF(X1935&lt;0,0.9,LOOKUP(X1935,{0,1950001,3300001,6950001,9000001,18000001,40000001},{0.84895,0.7979,0.6958,0.66517,0.56307,0.4916,0.44055}))</f>
        <v/>
      </c>
      <c r="AA1935" s="22">
        <f>IF(W1935&lt;0,0,CHOOSE(MATCH(W1935,{0,1950001,3300001,6950001,9000001},1),5.105/84.895,10.21/79.79,20.42/69.58,23.483/66.517,33.693/56.307))</f>
        <v/>
      </c>
      <c r="AB1935" s="21">
        <f>IF(C1935&lt;=2000,0,(MIN(C1935,ROUNDDOWN(F1935*0.3,0))-2000)*0.1)</f>
        <v/>
      </c>
      <c r="AC1935" s="21">
        <f>IF(C1935&lt;=2000,0,MIN((C1935-2000)*Y1935,(R1935+S1935)*0.2))</f>
        <v/>
      </c>
      <c r="AD1935" s="21">
        <f>IF(C1935&lt;=2000,0,MIN((C1935-2000)*Z1935,(T1935+U1935)*0.2))</f>
        <v/>
      </c>
      <c r="AE1935" s="21">
        <f>AC1935*AA1935</f>
        <v/>
      </c>
      <c r="AF1935" s="21">
        <f>ROUNDDOWN(R1935,-2)+ROUNDDOWN(S1935,-2)</f>
        <v/>
      </c>
      <c r="AG1935" s="21">
        <f>ROUNDDOWN(MAX(0,R1935-(AB1935+AC1935+AE1935)*0.6),-2)+ROUNDDOWN(MAX(0,S1935-(AB1935+AC1935+AE1935)*0.4),-2)</f>
        <v/>
      </c>
      <c r="AH1935" s="21">
        <f>ROUNDDOWN(MAX(0,T1935-(AB1935+AD1935)*0.6),-2)+ROUNDDOWN(MAX(0,U1935-(AB1935+AD1935)*0.4),-2)</f>
        <v/>
      </c>
      <c r="AI1935" s="21">
        <f>ROUNDDOWN(T1935,-2)+ROUNDDOWN(U1935,-2)</f>
        <v/>
      </c>
      <c r="AJ1935" s="21">
        <f>M1935+AF1935</f>
        <v/>
      </c>
      <c r="AK1935" s="21">
        <f>M1935+AG1935</f>
        <v/>
      </c>
      <c r="AL1935" s="21">
        <f>N1935+AH1935</f>
        <v/>
      </c>
      <c r="AM1935" s="21">
        <f>O1935+AI1935</f>
        <v/>
      </c>
      <c r="AN1935" s="21">
        <f>N1935+AI1935</f>
        <v/>
      </c>
      <c r="AO1935" s="21">
        <f>ROUNDDOWN((R1935+S1935)*0.2/Y1935+2000,0)</f>
        <v/>
      </c>
      <c r="AP1935" s="21">
        <f>ROUNDDOWN((T1935+U1935)*0.2/Z1935+2000,0)</f>
        <v/>
      </c>
      <c r="AQ1935" s="21">
        <f>AL1935-AK1935</f>
        <v/>
      </c>
      <c r="AR1935" s="21">
        <f>AM1935-AK1935</f>
        <v/>
      </c>
      <c r="AS1935" s="21">
        <f>AM1935-AL1935</f>
        <v/>
      </c>
      <c r="AT1935" s="21">
        <f>AK1935+C1935-AJ1935</f>
        <v/>
      </c>
      <c r="AU1935" s="21">
        <f>AL1935+C1935-AM1935</f>
        <v/>
      </c>
      <c r="AV1935" s="21">
        <f>AN1935+C1935-AM1935</f>
        <v/>
      </c>
    </row>
    <row r="1936">
      <c r="A1936" t="inlineStr">
        <is>
          <t>1万円刻み</t>
        </is>
      </c>
      <c r="B1936" s="21">
        <f>'5_1万円刻み'!$A$173</f>
        <v/>
      </c>
      <c r="C1936" s="21">
        <f>AO1936</f>
        <v/>
      </c>
      <c r="D1936" s="21" t="n">
        <v>0</v>
      </c>
      <c r="E1936" s="21">
        <f>ROUND(MIN(B1936/12,650000)*12*0.0915+MIN(B1936/12,1390000)*12*(0.0504+0)+B1936*0.005,0)</f>
        <v/>
      </c>
      <c r="F1936" s="21">
        <f>IF(B1936&lt;741000,0,IF(B1936&lt;2191000,B1936-740000,IF(B1936&lt;2193000,1451000,IF(B1936&lt;2196000,1453000,IF(B1936&lt;2200000,1456000,IF(B1936&lt;3600000,ROUND(ROUNDDOWN(B1936/4,-3)*2.8,0)-80000,IF(B1936&lt;6600000,ROUND(ROUNDDOWN(B1936/4,-3)*3.2,0)-440000,IF(B1936&lt;8500000,ROUNDDOWN(B1936*0.9,0)-1100000,B1936-1950000))))))))</f>
        <v/>
      </c>
      <c r="G1936" s="21">
        <f>IF(F1936&gt;23500000,NA(),IF(F1936&lt;=4890000,1040000,IF(F1936&lt;=6550000,670000,620000)))</f>
        <v/>
      </c>
      <c r="H1936" s="21">
        <f>IF(D1936&lt;=0,0,MAX(0,MIN(2000000,D1936-MIN(100000,ROUNDDOWN(F1936*0.05,0)))))</f>
        <v/>
      </c>
      <c r="I1936" s="21">
        <f>IF(C1936&lt;=2000,0,MIN(C1936,ROUNDDOWN(F1936*0.4,0))-2000)</f>
        <v/>
      </c>
      <c r="J1936" s="21">
        <f>MAX(0,ROUNDDOWN(F1936-E1936-G1936,-3))</f>
        <v/>
      </c>
      <c r="K1936" s="21">
        <f>MAX(0,ROUNDDOWN(F1936-E1936-G1936-H1936-I1936,-3))</f>
        <v/>
      </c>
      <c r="L1936" s="21">
        <f>MAX(0,ROUNDDOWN(F1936-E1936-G1936-H1936,-3))</f>
        <v/>
      </c>
      <c r="M1936" s="21">
        <f>IF(J1936&lt;=0,0,ROUNDDOWN((J1936*LOOKUP(J1936,{0,1950001,3300001,6950001,9000001,18000001,40000001},{0.05,0.1,0.2,0.23,0.33,0.4,0.45})-LOOKUP(J1936,{0,1950001,3300001,6950001,9000001,18000001,40000001},{0,97500,427500,636000,1536000,2796000,4796000}))*1.021,-2))</f>
        <v/>
      </c>
      <c r="N1936" s="21">
        <f>IF(K1936&lt;=0,0,ROUNDDOWN((K1936*LOOKUP(K1936,{0,1950001,3300001,6950001,9000001,18000001,40000001},{0.05,0.1,0.2,0.23,0.33,0.4,0.45})-LOOKUP(K1936,{0,1950001,3300001,6950001,9000001,18000001,40000001},{0,97500,427500,636000,1536000,2796000,4796000}))*1.021,-2))</f>
        <v/>
      </c>
      <c r="O1936" s="21">
        <f>IF(L1936&lt;=0,0,ROUNDDOWN((L1936*LOOKUP(L1936,{0,1950001,3300001,6950001,9000001,18000001,40000001},{0.05,0.1,0.2,0.23,0.33,0.4,0.45})-LOOKUP(L1936,{0,1950001,3300001,6950001,9000001,18000001,40000001},{0,97500,427500,636000,1536000,2796000,4796000}))*1.021,-2))</f>
        <v/>
      </c>
      <c r="P1936" s="21">
        <f>MAX(0,ROUNDDOWN(F1936-E1936-430000,-3))</f>
        <v/>
      </c>
      <c r="Q1936" s="21">
        <f>MAX(0,ROUNDDOWN(F1936-E1936-430000-H1936,-3))</f>
        <v/>
      </c>
      <c r="R1936" s="21">
        <f>IF(F1936&lt;=450000,0,MAX(0,P1936*0.06-MIN(50000,P1936)*0.03))</f>
        <v/>
      </c>
      <c r="S1936" s="21">
        <f>IF(F1936&lt;=450000,0,MAX(0,P1936*0.04-MIN(50000,P1936)*0.02))</f>
        <v/>
      </c>
      <c r="T1936" s="21">
        <f>IF(F1936&lt;=450000,0,MAX(0,Q1936*0.06-MIN(50000,Q1936)*0.03))</f>
        <v/>
      </c>
      <c r="U1936" s="21">
        <f>IF(F1936&lt;=450000,0,MAX(0,Q1936*0.04-MIN(50000,Q1936)*0.02))</f>
        <v/>
      </c>
      <c r="V1936" s="21">
        <f>50000+MAX(0,G1936-480000)</f>
        <v/>
      </c>
      <c r="W1936" s="21">
        <f>P1936-V1936</f>
        <v/>
      </c>
      <c r="X1936" s="21">
        <f>Q1936-V1936</f>
        <v/>
      </c>
      <c r="Y1936" s="22">
        <f>IF(W1936&lt;0,0.9,LOOKUP(W1936,{0,1950001,3300001,6950001,9000001,18000001,40000001},{0.84895,0.7979,0.6958,0.66517,0.56307,0.4916,0.44055}))</f>
        <v/>
      </c>
      <c r="Z1936" s="22">
        <f>IF(X1936&lt;0,0.9,LOOKUP(X1936,{0,1950001,3300001,6950001,9000001,18000001,40000001},{0.84895,0.7979,0.6958,0.66517,0.56307,0.4916,0.44055}))</f>
        <v/>
      </c>
      <c r="AA1936" s="22">
        <f>IF(W1936&lt;0,0,CHOOSE(MATCH(W1936,{0,1950001,3300001,6950001,9000001},1),5.105/84.895,10.21/79.79,20.42/69.58,23.483/66.517,33.693/56.307))</f>
        <v/>
      </c>
      <c r="AB1936" s="21">
        <f>IF(C1936&lt;=2000,0,(MIN(C1936,ROUNDDOWN(F1936*0.3,0))-2000)*0.1)</f>
        <v/>
      </c>
      <c r="AC1936" s="21">
        <f>IF(C1936&lt;=2000,0,MIN((C1936-2000)*Y1936,(R1936+S1936)*0.2))</f>
        <v/>
      </c>
      <c r="AD1936" s="21">
        <f>IF(C1936&lt;=2000,0,MIN((C1936-2000)*Z1936,(T1936+U1936)*0.2))</f>
        <v/>
      </c>
      <c r="AE1936" s="21">
        <f>AC1936*AA1936</f>
        <v/>
      </c>
      <c r="AF1936" s="21">
        <f>ROUNDDOWN(R1936,-2)+ROUNDDOWN(S1936,-2)</f>
        <v/>
      </c>
      <c r="AG1936" s="21">
        <f>ROUNDDOWN(MAX(0,R1936-(AB1936+AC1936+AE1936)*0.6),-2)+ROUNDDOWN(MAX(0,S1936-(AB1936+AC1936+AE1936)*0.4),-2)</f>
        <v/>
      </c>
      <c r="AH1936" s="21">
        <f>ROUNDDOWN(MAX(0,T1936-(AB1936+AD1936)*0.6),-2)+ROUNDDOWN(MAX(0,U1936-(AB1936+AD1936)*0.4),-2)</f>
        <v/>
      </c>
      <c r="AI1936" s="21">
        <f>ROUNDDOWN(T1936,-2)+ROUNDDOWN(U1936,-2)</f>
        <v/>
      </c>
      <c r="AJ1936" s="21">
        <f>M1936+AF1936</f>
        <v/>
      </c>
      <c r="AK1936" s="21">
        <f>M1936+AG1936</f>
        <v/>
      </c>
      <c r="AL1936" s="21">
        <f>N1936+AH1936</f>
        <v/>
      </c>
      <c r="AM1936" s="21">
        <f>O1936+AI1936</f>
        <v/>
      </c>
      <c r="AN1936" s="21">
        <f>N1936+AI1936</f>
        <v/>
      </c>
      <c r="AO1936" s="21">
        <f>ROUNDDOWN((R1936+S1936)*0.2/Y1936+2000,0)</f>
        <v/>
      </c>
      <c r="AP1936" s="21">
        <f>ROUNDDOWN((T1936+U1936)*0.2/Z1936+2000,0)</f>
        <v/>
      </c>
      <c r="AQ1936" s="21">
        <f>AL1936-AK1936</f>
        <v/>
      </c>
      <c r="AR1936" s="21">
        <f>AM1936-AK1936</f>
        <v/>
      </c>
      <c r="AS1936" s="21">
        <f>AM1936-AL1936</f>
        <v/>
      </c>
      <c r="AT1936" s="21">
        <f>AK1936+C1936-AJ1936</f>
        <v/>
      </c>
      <c r="AU1936" s="21">
        <f>AL1936+C1936-AM1936</f>
        <v/>
      </c>
      <c r="AV1936" s="21">
        <f>AN1936+C1936-AM1936</f>
        <v/>
      </c>
    </row>
    <row r="1937">
      <c r="A1937" t="inlineStr">
        <is>
          <t>1万円刻み</t>
        </is>
      </c>
      <c r="B1937" s="21">
        <f>'5_1万円刻み'!$A$174</f>
        <v/>
      </c>
      <c r="C1937" s="21">
        <f>AO1937</f>
        <v/>
      </c>
      <c r="D1937" s="21" t="n">
        <v>0</v>
      </c>
      <c r="E1937" s="21">
        <f>ROUND(MIN(B1937/12,650000)*12*0.0915+MIN(B1937/12,1390000)*12*(0.0504+0)+B1937*0.005,0)</f>
        <v/>
      </c>
      <c r="F1937" s="21">
        <f>IF(B1937&lt;741000,0,IF(B1937&lt;2191000,B1937-740000,IF(B1937&lt;2193000,1451000,IF(B1937&lt;2196000,1453000,IF(B1937&lt;2200000,1456000,IF(B1937&lt;3600000,ROUND(ROUNDDOWN(B1937/4,-3)*2.8,0)-80000,IF(B1937&lt;6600000,ROUND(ROUNDDOWN(B1937/4,-3)*3.2,0)-440000,IF(B1937&lt;8500000,ROUNDDOWN(B1937*0.9,0)-1100000,B1937-1950000))))))))</f>
        <v/>
      </c>
      <c r="G1937" s="21">
        <f>IF(F1937&gt;23500000,NA(),IF(F1937&lt;=4890000,1040000,IF(F1937&lt;=6550000,670000,620000)))</f>
        <v/>
      </c>
      <c r="H1937" s="21">
        <f>IF(D1937&lt;=0,0,MAX(0,MIN(2000000,D1937-MIN(100000,ROUNDDOWN(F1937*0.05,0)))))</f>
        <v/>
      </c>
      <c r="I1937" s="21">
        <f>IF(C1937&lt;=2000,0,MIN(C1937,ROUNDDOWN(F1937*0.4,0))-2000)</f>
        <v/>
      </c>
      <c r="J1937" s="21">
        <f>MAX(0,ROUNDDOWN(F1937-E1937-G1937,-3))</f>
        <v/>
      </c>
      <c r="K1937" s="21">
        <f>MAX(0,ROUNDDOWN(F1937-E1937-G1937-H1937-I1937,-3))</f>
        <v/>
      </c>
      <c r="L1937" s="21">
        <f>MAX(0,ROUNDDOWN(F1937-E1937-G1937-H1937,-3))</f>
        <v/>
      </c>
      <c r="M1937" s="21">
        <f>IF(J1937&lt;=0,0,ROUNDDOWN((J1937*LOOKUP(J1937,{0,1950001,3300001,6950001,9000001,18000001,40000001},{0.05,0.1,0.2,0.23,0.33,0.4,0.45})-LOOKUP(J1937,{0,1950001,3300001,6950001,9000001,18000001,40000001},{0,97500,427500,636000,1536000,2796000,4796000}))*1.021,-2))</f>
        <v/>
      </c>
      <c r="N1937" s="21">
        <f>IF(K1937&lt;=0,0,ROUNDDOWN((K1937*LOOKUP(K1937,{0,1950001,3300001,6950001,9000001,18000001,40000001},{0.05,0.1,0.2,0.23,0.33,0.4,0.45})-LOOKUP(K1937,{0,1950001,3300001,6950001,9000001,18000001,40000001},{0,97500,427500,636000,1536000,2796000,4796000}))*1.021,-2))</f>
        <v/>
      </c>
      <c r="O1937" s="21">
        <f>IF(L1937&lt;=0,0,ROUNDDOWN((L1937*LOOKUP(L1937,{0,1950001,3300001,6950001,9000001,18000001,40000001},{0.05,0.1,0.2,0.23,0.33,0.4,0.45})-LOOKUP(L1937,{0,1950001,3300001,6950001,9000001,18000001,40000001},{0,97500,427500,636000,1536000,2796000,4796000}))*1.021,-2))</f>
        <v/>
      </c>
      <c r="P1937" s="21">
        <f>MAX(0,ROUNDDOWN(F1937-E1937-430000,-3))</f>
        <v/>
      </c>
      <c r="Q1937" s="21">
        <f>MAX(0,ROUNDDOWN(F1937-E1937-430000-H1937,-3))</f>
        <v/>
      </c>
      <c r="R1937" s="21">
        <f>IF(F1937&lt;=450000,0,MAX(0,P1937*0.06-MIN(50000,P1937)*0.03))</f>
        <v/>
      </c>
      <c r="S1937" s="21">
        <f>IF(F1937&lt;=450000,0,MAX(0,P1937*0.04-MIN(50000,P1937)*0.02))</f>
        <v/>
      </c>
      <c r="T1937" s="21">
        <f>IF(F1937&lt;=450000,0,MAX(0,Q1937*0.06-MIN(50000,Q1937)*0.03))</f>
        <v/>
      </c>
      <c r="U1937" s="21">
        <f>IF(F1937&lt;=450000,0,MAX(0,Q1937*0.04-MIN(50000,Q1937)*0.02))</f>
        <v/>
      </c>
      <c r="V1937" s="21">
        <f>50000+MAX(0,G1937-480000)</f>
        <v/>
      </c>
      <c r="W1937" s="21">
        <f>P1937-V1937</f>
        <v/>
      </c>
      <c r="X1937" s="21">
        <f>Q1937-V1937</f>
        <v/>
      </c>
      <c r="Y1937" s="22">
        <f>IF(W1937&lt;0,0.9,LOOKUP(W1937,{0,1950001,3300001,6950001,9000001,18000001,40000001},{0.84895,0.7979,0.6958,0.66517,0.56307,0.4916,0.44055}))</f>
        <v/>
      </c>
      <c r="Z1937" s="22">
        <f>IF(X1937&lt;0,0.9,LOOKUP(X1937,{0,1950001,3300001,6950001,9000001,18000001,40000001},{0.84895,0.7979,0.6958,0.66517,0.56307,0.4916,0.44055}))</f>
        <v/>
      </c>
      <c r="AA1937" s="22">
        <f>IF(W1937&lt;0,0,CHOOSE(MATCH(W1937,{0,1950001,3300001,6950001,9000001},1),5.105/84.895,10.21/79.79,20.42/69.58,23.483/66.517,33.693/56.307))</f>
        <v/>
      </c>
      <c r="AB1937" s="21">
        <f>IF(C1937&lt;=2000,0,(MIN(C1937,ROUNDDOWN(F1937*0.3,0))-2000)*0.1)</f>
        <v/>
      </c>
      <c r="AC1937" s="21">
        <f>IF(C1937&lt;=2000,0,MIN((C1937-2000)*Y1937,(R1937+S1937)*0.2))</f>
        <v/>
      </c>
      <c r="AD1937" s="21">
        <f>IF(C1937&lt;=2000,0,MIN((C1937-2000)*Z1937,(T1937+U1937)*0.2))</f>
        <v/>
      </c>
      <c r="AE1937" s="21">
        <f>AC1937*AA1937</f>
        <v/>
      </c>
      <c r="AF1937" s="21">
        <f>ROUNDDOWN(R1937,-2)+ROUNDDOWN(S1937,-2)</f>
        <v/>
      </c>
      <c r="AG1937" s="21">
        <f>ROUNDDOWN(MAX(0,R1937-(AB1937+AC1937+AE1937)*0.6),-2)+ROUNDDOWN(MAX(0,S1937-(AB1937+AC1937+AE1937)*0.4),-2)</f>
        <v/>
      </c>
      <c r="AH1937" s="21">
        <f>ROUNDDOWN(MAX(0,T1937-(AB1937+AD1937)*0.6),-2)+ROUNDDOWN(MAX(0,U1937-(AB1937+AD1937)*0.4),-2)</f>
        <v/>
      </c>
      <c r="AI1937" s="21">
        <f>ROUNDDOWN(T1937,-2)+ROUNDDOWN(U1937,-2)</f>
        <v/>
      </c>
      <c r="AJ1937" s="21">
        <f>M1937+AF1937</f>
        <v/>
      </c>
      <c r="AK1937" s="21">
        <f>M1937+AG1937</f>
        <v/>
      </c>
      <c r="AL1937" s="21">
        <f>N1937+AH1937</f>
        <v/>
      </c>
      <c r="AM1937" s="21">
        <f>O1937+AI1937</f>
        <v/>
      </c>
      <c r="AN1937" s="21">
        <f>N1937+AI1937</f>
        <v/>
      </c>
      <c r="AO1937" s="21">
        <f>ROUNDDOWN((R1937+S1937)*0.2/Y1937+2000,0)</f>
        <v/>
      </c>
      <c r="AP1937" s="21">
        <f>ROUNDDOWN((T1937+U1937)*0.2/Z1937+2000,0)</f>
        <v/>
      </c>
      <c r="AQ1937" s="21">
        <f>AL1937-AK1937</f>
        <v/>
      </c>
      <c r="AR1937" s="21">
        <f>AM1937-AK1937</f>
        <v/>
      </c>
      <c r="AS1937" s="21">
        <f>AM1937-AL1937</f>
        <v/>
      </c>
      <c r="AT1937" s="21">
        <f>AK1937+C1937-AJ1937</f>
        <v/>
      </c>
      <c r="AU1937" s="21">
        <f>AL1937+C1937-AM1937</f>
        <v/>
      </c>
      <c r="AV1937" s="21">
        <f>AN1937+C1937-AM1937</f>
        <v/>
      </c>
    </row>
    <row r="1938">
      <c r="A1938" t="inlineStr">
        <is>
          <t>1万円刻み</t>
        </is>
      </c>
      <c r="B1938" s="21">
        <f>'5_1万円刻み'!$A$175</f>
        <v/>
      </c>
      <c r="C1938" s="21">
        <f>AO1938</f>
        <v/>
      </c>
      <c r="D1938" s="21" t="n">
        <v>0</v>
      </c>
      <c r="E1938" s="21">
        <f>ROUND(MIN(B1938/12,650000)*12*0.0915+MIN(B1938/12,1390000)*12*(0.0504+0)+B1938*0.005,0)</f>
        <v/>
      </c>
      <c r="F1938" s="21">
        <f>IF(B1938&lt;741000,0,IF(B1938&lt;2191000,B1938-740000,IF(B1938&lt;2193000,1451000,IF(B1938&lt;2196000,1453000,IF(B1938&lt;2200000,1456000,IF(B1938&lt;3600000,ROUND(ROUNDDOWN(B1938/4,-3)*2.8,0)-80000,IF(B1938&lt;6600000,ROUND(ROUNDDOWN(B1938/4,-3)*3.2,0)-440000,IF(B1938&lt;8500000,ROUNDDOWN(B1938*0.9,0)-1100000,B1938-1950000))))))))</f>
        <v/>
      </c>
      <c r="G1938" s="21">
        <f>IF(F1938&gt;23500000,NA(),IF(F1938&lt;=4890000,1040000,IF(F1938&lt;=6550000,670000,620000)))</f>
        <v/>
      </c>
      <c r="H1938" s="21">
        <f>IF(D1938&lt;=0,0,MAX(0,MIN(2000000,D1938-MIN(100000,ROUNDDOWN(F1938*0.05,0)))))</f>
        <v/>
      </c>
      <c r="I1938" s="21">
        <f>IF(C1938&lt;=2000,0,MIN(C1938,ROUNDDOWN(F1938*0.4,0))-2000)</f>
        <v/>
      </c>
      <c r="J1938" s="21">
        <f>MAX(0,ROUNDDOWN(F1938-E1938-G1938,-3))</f>
        <v/>
      </c>
      <c r="K1938" s="21">
        <f>MAX(0,ROUNDDOWN(F1938-E1938-G1938-H1938-I1938,-3))</f>
        <v/>
      </c>
      <c r="L1938" s="21">
        <f>MAX(0,ROUNDDOWN(F1938-E1938-G1938-H1938,-3))</f>
        <v/>
      </c>
      <c r="M1938" s="21">
        <f>IF(J1938&lt;=0,0,ROUNDDOWN((J1938*LOOKUP(J1938,{0,1950001,3300001,6950001,9000001,18000001,40000001},{0.05,0.1,0.2,0.23,0.33,0.4,0.45})-LOOKUP(J1938,{0,1950001,3300001,6950001,9000001,18000001,40000001},{0,97500,427500,636000,1536000,2796000,4796000}))*1.021,-2))</f>
        <v/>
      </c>
      <c r="N1938" s="21">
        <f>IF(K1938&lt;=0,0,ROUNDDOWN((K1938*LOOKUP(K1938,{0,1950001,3300001,6950001,9000001,18000001,40000001},{0.05,0.1,0.2,0.23,0.33,0.4,0.45})-LOOKUP(K1938,{0,1950001,3300001,6950001,9000001,18000001,40000001},{0,97500,427500,636000,1536000,2796000,4796000}))*1.021,-2))</f>
        <v/>
      </c>
      <c r="O1938" s="21">
        <f>IF(L1938&lt;=0,0,ROUNDDOWN((L1938*LOOKUP(L1938,{0,1950001,3300001,6950001,9000001,18000001,40000001},{0.05,0.1,0.2,0.23,0.33,0.4,0.45})-LOOKUP(L1938,{0,1950001,3300001,6950001,9000001,18000001,40000001},{0,97500,427500,636000,1536000,2796000,4796000}))*1.021,-2))</f>
        <v/>
      </c>
      <c r="P1938" s="21">
        <f>MAX(0,ROUNDDOWN(F1938-E1938-430000,-3))</f>
        <v/>
      </c>
      <c r="Q1938" s="21">
        <f>MAX(0,ROUNDDOWN(F1938-E1938-430000-H1938,-3))</f>
        <v/>
      </c>
      <c r="R1938" s="21">
        <f>IF(F1938&lt;=450000,0,MAX(0,P1938*0.06-MIN(50000,P1938)*0.03))</f>
        <v/>
      </c>
      <c r="S1938" s="21">
        <f>IF(F1938&lt;=450000,0,MAX(0,P1938*0.04-MIN(50000,P1938)*0.02))</f>
        <v/>
      </c>
      <c r="T1938" s="21">
        <f>IF(F1938&lt;=450000,0,MAX(0,Q1938*0.06-MIN(50000,Q1938)*0.03))</f>
        <v/>
      </c>
      <c r="U1938" s="21">
        <f>IF(F1938&lt;=450000,0,MAX(0,Q1938*0.04-MIN(50000,Q1938)*0.02))</f>
        <v/>
      </c>
      <c r="V1938" s="21">
        <f>50000+MAX(0,G1938-480000)</f>
        <v/>
      </c>
      <c r="W1938" s="21">
        <f>P1938-V1938</f>
        <v/>
      </c>
      <c r="X1938" s="21">
        <f>Q1938-V1938</f>
        <v/>
      </c>
      <c r="Y1938" s="22">
        <f>IF(W1938&lt;0,0.9,LOOKUP(W1938,{0,1950001,3300001,6950001,9000001,18000001,40000001},{0.84895,0.7979,0.6958,0.66517,0.56307,0.4916,0.44055}))</f>
        <v/>
      </c>
      <c r="Z1938" s="22">
        <f>IF(X1938&lt;0,0.9,LOOKUP(X1938,{0,1950001,3300001,6950001,9000001,18000001,40000001},{0.84895,0.7979,0.6958,0.66517,0.56307,0.4916,0.44055}))</f>
        <v/>
      </c>
      <c r="AA1938" s="22">
        <f>IF(W1938&lt;0,0,CHOOSE(MATCH(W1938,{0,1950001,3300001,6950001,9000001},1),5.105/84.895,10.21/79.79,20.42/69.58,23.483/66.517,33.693/56.307))</f>
        <v/>
      </c>
      <c r="AB1938" s="21">
        <f>IF(C1938&lt;=2000,0,(MIN(C1938,ROUNDDOWN(F1938*0.3,0))-2000)*0.1)</f>
        <v/>
      </c>
      <c r="AC1938" s="21">
        <f>IF(C1938&lt;=2000,0,MIN((C1938-2000)*Y1938,(R1938+S1938)*0.2))</f>
        <v/>
      </c>
      <c r="AD1938" s="21">
        <f>IF(C1938&lt;=2000,0,MIN((C1938-2000)*Z1938,(T1938+U1938)*0.2))</f>
        <v/>
      </c>
      <c r="AE1938" s="21">
        <f>AC1938*AA1938</f>
        <v/>
      </c>
      <c r="AF1938" s="21">
        <f>ROUNDDOWN(R1938,-2)+ROUNDDOWN(S1938,-2)</f>
        <v/>
      </c>
      <c r="AG1938" s="21">
        <f>ROUNDDOWN(MAX(0,R1938-(AB1938+AC1938+AE1938)*0.6),-2)+ROUNDDOWN(MAX(0,S1938-(AB1938+AC1938+AE1938)*0.4),-2)</f>
        <v/>
      </c>
      <c r="AH1938" s="21">
        <f>ROUNDDOWN(MAX(0,T1938-(AB1938+AD1938)*0.6),-2)+ROUNDDOWN(MAX(0,U1938-(AB1938+AD1938)*0.4),-2)</f>
        <v/>
      </c>
      <c r="AI1938" s="21">
        <f>ROUNDDOWN(T1938,-2)+ROUNDDOWN(U1938,-2)</f>
        <v/>
      </c>
      <c r="AJ1938" s="21">
        <f>M1938+AF1938</f>
        <v/>
      </c>
      <c r="AK1938" s="21">
        <f>M1938+AG1938</f>
        <v/>
      </c>
      <c r="AL1938" s="21">
        <f>N1938+AH1938</f>
        <v/>
      </c>
      <c r="AM1938" s="21">
        <f>O1938+AI1938</f>
        <v/>
      </c>
      <c r="AN1938" s="21">
        <f>N1938+AI1938</f>
        <v/>
      </c>
      <c r="AO1938" s="21">
        <f>ROUNDDOWN((R1938+S1938)*0.2/Y1938+2000,0)</f>
        <v/>
      </c>
      <c r="AP1938" s="21">
        <f>ROUNDDOWN((T1938+U1938)*0.2/Z1938+2000,0)</f>
        <v/>
      </c>
      <c r="AQ1938" s="21">
        <f>AL1938-AK1938</f>
        <v/>
      </c>
      <c r="AR1938" s="21">
        <f>AM1938-AK1938</f>
        <v/>
      </c>
      <c r="AS1938" s="21">
        <f>AM1938-AL1938</f>
        <v/>
      </c>
      <c r="AT1938" s="21">
        <f>AK1938+C1938-AJ1938</f>
        <v/>
      </c>
      <c r="AU1938" s="21">
        <f>AL1938+C1938-AM1938</f>
        <v/>
      </c>
      <c r="AV1938" s="21">
        <f>AN1938+C1938-AM1938</f>
        <v/>
      </c>
    </row>
    <row r="1939">
      <c r="A1939" t="inlineStr">
        <is>
          <t>1万円刻み</t>
        </is>
      </c>
      <c r="B1939" s="21">
        <f>'5_1万円刻み'!$A$176</f>
        <v/>
      </c>
      <c r="C1939" s="21">
        <f>AO1939</f>
        <v/>
      </c>
      <c r="D1939" s="21" t="n">
        <v>0</v>
      </c>
      <c r="E1939" s="21">
        <f>ROUND(MIN(B1939/12,650000)*12*0.0915+MIN(B1939/12,1390000)*12*(0.0504+0)+B1939*0.005,0)</f>
        <v/>
      </c>
      <c r="F1939" s="21">
        <f>IF(B1939&lt;741000,0,IF(B1939&lt;2191000,B1939-740000,IF(B1939&lt;2193000,1451000,IF(B1939&lt;2196000,1453000,IF(B1939&lt;2200000,1456000,IF(B1939&lt;3600000,ROUND(ROUNDDOWN(B1939/4,-3)*2.8,0)-80000,IF(B1939&lt;6600000,ROUND(ROUNDDOWN(B1939/4,-3)*3.2,0)-440000,IF(B1939&lt;8500000,ROUNDDOWN(B1939*0.9,0)-1100000,B1939-1950000))))))))</f>
        <v/>
      </c>
      <c r="G1939" s="21">
        <f>IF(F1939&gt;23500000,NA(),IF(F1939&lt;=4890000,1040000,IF(F1939&lt;=6550000,670000,620000)))</f>
        <v/>
      </c>
      <c r="H1939" s="21">
        <f>IF(D1939&lt;=0,0,MAX(0,MIN(2000000,D1939-MIN(100000,ROUNDDOWN(F1939*0.05,0)))))</f>
        <v/>
      </c>
      <c r="I1939" s="21">
        <f>IF(C1939&lt;=2000,0,MIN(C1939,ROUNDDOWN(F1939*0.4,0))-2000)</f>
        <v/>
      </c>
      <c r="J1939" s="21">
        <f>MAX(0,ROUNDDOWN(F1939-E1939-G1939,-3))</f>
        <v/>
      </c>
      <c r="K1939" s="21">
        <f>MAX(0,ROUNDDOWN(F1939-E1939-G1939-H1939-I1939,-3))</f>
        <v/>
      </c>
      <c r="L1939" s="21">
        <f>MAX(0,ROUNDDOWN(F1939-E1939-G1939-H1939,-3))</f>
        <v/>
      </c>
      <c r="M1939" s="21">
        <f>IF(J1939&lt;=0,0,ROUNDDOWN((J1939*LOOKUP(J1939,{0,1950001,3300001,6950001,9000001,18000001,40000001},{0.05,0.1,0.2,0.23,0.33,0.4,0.45})-LOOKUP(J1939,{0,1950001,3300001,6950001,9000001,18000001,40000001},{0,97500,427500,636000,1536000,2796000,4796000}))*1.021,-2))</f>
        <v/>
      </c>
      <c r="N1939" s="21">
        <f>IF(K1939&lt;=0,0,ROUNDDOWN((K1939*LOOKUP(K1939,{0,1950001,3300001,6950001,9000001,18000001,40000001},{0.05,0.1,0.2,0.23,0.33,0.4,0.45})-LOOKUP(K1939,{0,1950001,3300001,6950001,9000001,18000001,40000001},{0,97500,427500,636000,1536000,2796000,4796000}))*1.021,-2))</f>
        <v/>
      </c>
      <c r="O1939" s="21">
        <f>IF(L1939&lt;=0,0,ROUNDDOWN((L1939*LOOKUP(L1939,{0,1950001,3300001,6950001,9000001,18000001,40000001},{0.05,0.1,0.2,0.23,0.33,0.4,0.45})-LOOKUP(L1939,{0,1950001,3300001,6950001,9000001,18000001,40000001},{0,97500,427500,636000,1536000,2796000,4796000}))*1.021,-2))</f>
        <v/>
      </c>
      <c r="P1939" s="21">
        <f>MAX(0,ROUNDDOWN(F1939-E1939-430000,-3))</f>
        <v/>
      </c>
      <c r="Q1939" s="21">
        <f>MAX(0,ROUNDDOWN(F1939-E1939-430000-H1939,-3))</f>
        <v/>
      </c>
      <c r="R1939" s="21">
        <f>IF(F1939&lt;=450000,0,MAX(0,P1939*0.06-MIN(50000,P1939)*0.03))</f>
        <v/>
      </c>
      <c r="S1939" s="21">
        <f>IF(F1939&lt;=450000,0,MAX(0,P1939*0.04-MIN(50000,P1939)*0.02))</f>
        <v/>
      </c>
      <c r="T1939" s="21">
        <f>IF(F1939&lt;=450000,0,MAX(0,Q1939*0.06-MIN(50000,Q1939)*0.03))</f>
        <v/>
      </c>
      <c r="U1939" s="21">
        <f>IF(F1939&lt;=450000,0,MAX(0,Q1939*0.04-MIN(50000,Q1939)*0.02))</f>
        <v/>
      </c>
      <c r="V1939" s="21">
        <f>50000+MAX(0,G1939-480000)</f>
        <v/>
      </c>
      <c r="W1939" s="21">
        <f>P1939-V1939</f>
        <v/>
      </c>
      <c r="X1939" s="21">
        <f>Q1939-V1939</f>
        <v/>
      </c>
      <c r="Y1939" s="22">
        <f>IF(W1939&lt;0,0.9,LOOKUP(W1939,{0,1950001,3300001,6950001,9000001,18000001,40000001},{0.84895,0.7979,0.6958,0.66517,0.56307,0.4916,0.44055}))</f>
        <v/>
      </c>
      <c r="Z1939" s="22">
        <f>IF(X1939&lt;0,0.9,LOOKUP(X1939,{0,1950001,3300001,6950001,9000001,18000001,40000001},{0.84895,0.7979,0.6958,0.66517,0.56307,0.4916,0.44055}))</f>
        <v/>
      </c>
      <c r="AA1939" s="22">
        <f>IF(W1939&lt;0,0,CHOOSE(MATCH(W1939,{0,1950001,3300001,6950001,9000001},1),5.105/84.895,10.21/79.79,20.42/69.58,23.483/66.517,33.693/56.307))</f>
        <v/>
      </c>
      <c r="AB1939" s="21">
        <f>IF(C1939&lt;=2000,0,(MIN(C1939,ROUNDDOWN(F1939*0.3,0))-2000)*0.1)</f>
        <v/>
      </c>
      <c r="AC1939" s="21">
        <f>IF(C1939&lt;=2000,0,MIN((C1939-2000)*Y1939,(R1939+S1939)*0.2))</f>
        <v/>
      </c>
      <c r="AD1939" s="21">
        <f>IF(C1939&lt;=2000,0,MIN((C1939-2000)*Z1939,(T1939+U1939)*0.2))</f>
        <v/>
      </c>
      <c r="AE1939" s="21">
        <f>AC1939*AA1939</f>
        <v/>
      </c>
      <c r="AF1939" s="21">
        <f>ROUNDDOWN(R1939,-2)+ROUNDDOWN(S1939,-2)</f>
        <v/>
      </c>
      <c r="AG1939" s="21">
        <f>ROUNDDOWN(MAX(0,R1939-(AB1939+AC1939+AE1939)*0.6),-2)+ROUNDDOWN(MAX(0,S1939-(AB1939+AC1939+AE1939)*0.4),-2)</f>
        <v/>
      </c>
      <c r="AH1939" s="21">
        <f>ROUNDDOWN(MAX(0,T1939-(AB1939+AD1939)*0.6),-2)+ROUNDDOWN(MAX(0,U1939-(AB1939+AD1939)*0.4),-2)</f>
        <v/>
      </c>
      <c r="AI1939" s="21">
        <f>ROUNDDOWN(T1939,-2)+ROUNDDOWN(U1939,-2)</f>
        <v/>
      </c>
      <c r="AJ1939" s="21">
        <f>M1939+AF1939</f>
        <v/>
      </c>
      <c r="AK1939" s="21">
        <f>M1939+AG1939</f>
        <v/>
      </c>
      <c r="AL1939" s="21">
        <f>N1939+AH1939</f>
        <v/>
      </c>
      <c r="AM1939" s="21">
        <f>O1939+AI1939</f>
        <v/>
      </c>
      <c r="AN1939" s="21">
        <f>N1939+AI1939</f>
        <v/>
      </c>
      <c r="AO1939" s="21">
        <f>ROUNDDOWN((R1939+S1939)*0.2/Y1939+2000,0)</f>
        <v/>
      </c>
      <c r="AP1939" s="21">
        <f>ROUNDDOWN((T1939+U1939)*0.2/Z1939+2000,0)</f>
        <v/>
      </c>
      <c r="AQ1939" s="21">
        <f>AL1939-AK1939</f>
        <v/>
      </c>
      <c r="AR1939" s="21">
        <f>AM1939-AK1939</f>
        <v/>
      </c>
      <c r="AS1939" s="21">
        <f>AM1939-AL1939</f>
        <v/>
      </c>
      <c r="AT1939" s="21">
        <f>AK1939+C1939-AJ1939</f>
        <v/>
      </c>
      <c r="AU1939" s="21">
        <f>AL1939+C1939-AM1939</f>
        <v/>
      </c>
      <c r="AV1939" s="21">
        <f>AN1939+C1939-AM1939</f>
        <v/>
      </c>
    </row>
    <row r="1940">
      <c r="A1940" t="inlineStr">
        <is>
          <t>1万円刻み</t>
        </is>
      </c>
      <c r="B1940" s="21">
        <f>'5_1万円刻み'!$A$177</f>
        <v/>
      </c>
      <c r="C1940" s="21">
        <f>AO1940</f>
        <v/>
      </c>
      <c r="D1940" s="21" t="n">
        <v>0</v>
      </c>
      <c r="E1940" s="21">
        <f>ROUND(MIN(B1940/12,650000)*12*0.0915+MIN(B1940/12,1390000)*12*(0.0504+0)+B1940*0.005,0)</f>
        <v/>
      </c>
      <c r="F1940" s="21">
        <f>IF(B1940&lt;741000,0,IF(B1940&lt;2191000,B1940-740000,IF(B1940&lt;2193000,1451000,IF(B1940&lt;2196000,1453000,IF(B1940&lt;2200000,1456000,IF(B1940&lt;3600000,ROUND(ROUNDDOWN(B1940/4,-3)*2.8,0)-80000,IF(B1940&lt;6600000,ROUND(ROUNDDOWN(B1940/4,-3)*3.2,0)-440000,IF(B1940&lt;8500000,ROUNDDOWN(B1940*0.9,0)-1100000,B1940-1950000))))))))</f>
        <v/>
      </c>
      <c r="G1940" s="21">
        <f>IF(F1940&gt;23500000,NA(),IF(F1940&lt;=4890000,1040000,IF(F1940&lt;=6550000,670000,620000)))</f>
        <v/>
      </c>
      <c r="H1940" s="21">
        <f>IF(D1940&lt;=0,0,MAX(0,MIN(2000000,D1940-MIN(100000,ROUNDDOWN(F1940*0.05,0)))))</f>
        <v/>
      </c>
      <c r="I1940" s="21">
        <f>IF(C1940&lt;=2000,0,MIN(C1940,ROUNDDOWN(F1940*0.4,0))-2000)</f>
        <v/>
      </c>
      <c r="J1940" s="21">
        <f>MAX(0,ROUNDDOWN(F1940-E1940-G1940,-3))</f>
        <v/>
      </c>
      <c r="K1940" s="21">
        <f>MAX(0,ROUNDDOWN(F1940-E1940-G1940-H1940-I1940,-3))</f>
        <v/>
      </c>
      <c r="L1940" s="21">
        <f>MAX(0,ROUNDDOWN(F1940-E1940-G1940-H1940,-3))</f>
        <v/>
      </c>
      <c r="M1940" s="21">
        <f>IF(J1940&lt;=0,0,ROUNDDOWN((J1940*LOOKUP(J1940,{0,1950001,3300001,6950001,9000001,18000001,40000001},{0.05,0.1,0.2,0.23,0.33,0.4,0.45})-LOOKUP(J1940,{0,1950001,3300001,6950001,9000001,18000001,40000001},{0,97500,427500,636000,1536000,2796000,4796000}))*1.021,-2))</f>
        <v/>
      </c>
      <c r="N1940" s="21">
        <f>IF(K1940&lt;=0,0,ROUNDDOWN((K1940*LOOKUP(K1940,{0,1950001,3300001,6950001,9000001,18000001,40000001},{0.05,0.1,0.2,0.23,0.33,0.4,0.45})-LOOKUP(K1940,{0,1950001,3300001,6950001,9000001,18000001,40000001},{0,97500,427500,636000,1536000,2796000,4796000}))*1.021,-2))</f>
        <v/>
      </c>
      <c r="O1940" s="21">
        <f>IF(L1940&lt;=0,0,ROUNDDOWN((L1940*LOOKUP(L1940,{0,1950001,3300001,6950001,9000001,18000001,40000001},{0.05,0.1,0.2,0.23,0.33,0.4,0.45})-LOOKUP(L1940,{0,1950001,3300001,6950001,9000001,18000001,40000001},{0,97500,427500,636000,1536000,2796000,4796000}))*1.021,-2))</f>
        <v/>
      </c>
      <c r="P1940" s="21">
        <f>MAX(0,ROUNDDOWN(F1940-E1940-430000,-3))</f>
        <v/>
      </c>
      <c r="Q1940" s="21">
        <f>MAX(0,ROUNDDOWN(F1940-E1940-430000-H1940,-3))</f>
        <v/>
      </c>
      <c r="R1940" s="21">
        <f>IF(F1940&lt;=450000,0,MAX(0,P1940*0.06-MIN(50000,P1940)*0.03))</f>
        <v/>
      </c>
      <c r="S1940" s="21">
        <f>IF(F1940&lt;=450000,0,MAX(0,P1940*0.04-MIN(50000,P1940)*0.02))</f>
        <v/>
      </c>
      <c r="T1940" s="21">
        <f>IF(F1940&lt;=450000,0,MAX(0,Q1940*0.06-MIN(50000,Q1940)*0.03))</f>
        <v/>
      </c>
      <c r="U1940" s="21">
        <f>IF(F1940&lt;=450000,0,MAX(0,Q1940*0.04-MIN(50000,Q1940)*0.02))</f>
        <v/>
      </c>
      <c r="V1940" s="21">
        <f>50000+MAX(0,G1940-480000)</f>
        <v/>
      </c>
      <c r="W1940" s="21">
        <f>P1940-V1940</f>
        <v/>
      </c>
      <c r="X1940" s="21">
        <f>Q1940-V1940</f>
        <v/>
      </c>
      <c r="Y1940" s="22">
        <f>IF(W1940&lt;0,0.9,LOOKUP(W1940,{0,1950001,3300001,6950001,9000001,18000001,40000001},{0.84895,0.7979,0.6958,0.66517,0.56307,0.4916,0.44055}))</f>
        <v/>
      </c>
      <c r="Z1940" s="22">
        <f>IF(X1940&lt;0,0.9,LOOKUP(X1940,{0,1950001,3300001,6950001,9000001,18000001,40000001},{0.84895,0.7979,0.6958,0.66517,0.56307,0.4916,0.44055}))</f>
        <v/>
      </c>
      <c r="AA1940" s="22">
        <f>IF(W1940&lt;0,0,CHOOSE(MATCH(W1940,{0,1950001,3300001,6950001,9000001},1),5.105/84.895,10.21/79.79,20.42/69.58,23.483/66.517,33.693/56.307))</f>
        <v/>
      </c>
      <c r="AB1940" s="21">
        <f>IF(C1940&lt;=2000,0,(MIN(C1940,ROUNDDOWN(F1940*0.3,0))-2000)*0.1)</f>
        <v/>
      </c>
      <c r="AC1940" s="21">
        <f>IF(C1940&lt;=2000,0,MIN((C1940-2000)*Y1940,(R1940+S1940)*0.2))</f>
        <v/>
      </c>
      <c r="AD1940" s="21">
        <f>IF(C1940&lt;=2000,0,MIN((C1940-2000)*Z1940,(T1940+U1940)*0.2))</f>
        <v/>
      </c>
      <c r="AE1940" s="21">
        <f>AC1940*AA1940</f>
        <v/>
      </c>
      <c r="AF1940" s="21">
        <f>ROUNDDOWN(R1940,-2)+ROUNDDOWN(S1940,-2)</f>
        <v/>
      </c>
      <c r="AG1940" s="21">
        <f>ROUNDDOWN(MAX(0,R1940-(AB1940+AC1940+AE1940)*0.6),-2)+ROUNDDOWN(MAX(0,S1940-(AB1940+AC1940+AE1940)*0.4),-2)</f>
        <v/>
      </c>
      <c r="AH1940" s="21">
        <f>ROUNDDOWN(MAX(0,T1940-(AB1940+AD1940)*0.6),-2)+ROUNDDOWN(MAX(0,U1940-(AB1940+AD1940)*0.4),-2)</f>
        <v/>
      </c>
      <c r="AI1940" s="21">
        <f>ROUNDDOWN(T1940,-2)+ROUNDDOWN(U1940,-2)</f>
        <v/>
      </c>
      <c r="AJ1940" s="21">
        <f>M1940+AF1940</f>
        <v/>
      </c>
      <c r="AK1940" s="21">
        <f>M1940+AG1940</f>
        <v/>
      </c>
      <c r="AL1940" s="21">
        <f>N1940+AH1940</f>
        <v/>
      </c>
      <c r="AM1940" s="21">
        <f>O1940+AI1940</f>
        <v/>
      </c>
      <c r="AN1940" s="21">
        <f>N1940+AI1940</f>
        <v/>
      </c>
      <c r="AO1940" s="21">
        <f>ROUNDDOWN((R1940+S1940)*0.2/Y1940+2000,0)</f>
        <v/>
      </c>
      <c r="AP1940" s="21">
        <f>ROUNDDOWN((T1940+U1940)*0.2/Z1940+2000,0)</f>
        <v/>
      </c>
      <c r="AQ1940" s="21">
        <f>AL1940-AK1940</f>
        <v/>
      </c>
      <c r="AR1940" s="21">
        <f>AM1940-AK1940</f>
        <v/>
      </c>
      <c r="AS1940" s="21">
        <f>AM1940-AL1940</f>
        <v/>
      </c>
      <c r="AT1940" s="21">
        <f>AK1940+C1940-AJ1940</f>
        <v/>
      </c>
      <c r="AU1940" s="21">
        <f>AL1940+C1940-AM1940</f>
        <v/>
      </c>
      <c r="AV1940" s="21">
        <f>AN1940+C1940-AM1940</f>
        <v/>
      </c>
    </row>
    <row r="1941">
      <c r="A1941" t="inlineStr">
        <is>
          <t>1万円刻み</t>
        </is>
      </c>
      <c r="B1941" s="21">
        <f>'5_1万円刻み'!$A$178</f>
        <v/>
      </c>
      <c r="C1941" s="21">
        <f>AO1941</f>
        <v/>
      </c>
      <c r="D1941" s="21" t="n">
        <v>0</v>
      </c>
      <c r="E1941" s="21">
        <f>ROUND(MIN(B1941/12,650000)*12*0.0915+MIN(B1941/12,1390000)*12*(0.0504+0)+B1941*0.005,0)</f>
        <v/>
      </c>
      <c r="F1941" s="21">
        <f>IF(B1941&lt;741000,0,IF(B1941&lt;2191000,B1941-740000,IF(B1941&lt;2193000,1451000,IF(B1941&lt;2196000,1453000,IF(B1941&lt;2200000,1456000,IF(B1941&lt;3600000,ROUND(ROUNDDOWN(B1941/4,-3)*2.8,0)-80000,IF(B1941&lt;6600000,ROUND(ROUNDDOWN(B1941/4,-3)*3.2,0)-440000,IF(B1941&lt;8500000,ROUNDDOWN(B1941*0.9,0)-1100000,B1941-1950000))))))))</f>
        <v/>
      </c>
      <c r="G1941" s="21">
        <f>IF(F1941&gt;23500000,NA(),IF(F1941&lt;=4890000,1040000,IF(F1941&lt;=6550000,670000,620000)))</f>
        <v/>
      </c>
      <c r="H1941" s="21">
        <f>IF(D1941&lt;=0,0,MAX(0,MIN(2000000,D1941-MIN(100000,ROUNDDOWN(F1941*0.05,0)))))</f>
        <v/>
      </c>
      <c r="I1941" s="21">
        <f>IF(C1941&lt;=2000,0,MIN(C1941,ROUNDDOWN(F1941*0.4,0))-2000)</f>
        <v/>
      </c>
      <c r="J1941" s="21">
        <f>MAX(0,ROUNDDOWN(F1941-E1941-G1941,-3))</f>
        <v/>
      </c>
      <c r="K1941" s="21">
        <f>MAX(0,ROUNDDOWN(F1941-E1941-G1941-H1941-I1941,-3))</f>
        <v/>
      </c>
      <c r="L1941" s="21">
        <f>MAX(0,ROUNDDOWN(F1941-E1941-G1941-H1941,-3))</f>
        <v/>
      </c>
      <c r="M1941" s="21">
        <f>IF(J1941&lt;=0,0,ROUNDDOWN((J1941*LOOKUP(J1941,{0,1950001,3300001,6950001,9000001,18000001,40000001},{0.05,0.1,0.2,0.23,0.33,0.4,0.45})-LOOKUP(J1941,{0,1950001,3300001,6950001,9000001,18000001,40000001},{0,97500,427500,636000,1536000,2796000,4796000}))*1.021,-2))</f>
        <v/>
      </c>
      <c r="N1941" s="21">
        <f>IF(K1941&lt;=0,0,ROUNDDOWN((K1941*LOOKUP(K1941,{0,1950001,3300001,6950001,9000001,18000001,40000001},{0.05,0.1,0.2,0.23,0.33,0.4,0.45})-LOOKUP(K1941,{0,1950001,3300001,6950001,9000001,18000001,40000001},{0,97500,427500,636000,1536000,2796000,4796000}))*1.021,-2))</f>
        <v/>
      </c>
      <c r="O1941" s="21">
        <f>IF(L1941&lt;=0,0,ROUNDDOWN((L1941*LOOKUP(L1941,{0,1950001,3300001,6950001,9000001,18000001,40000001},{0.05,0.1,0.2,0.23,0.33,0.4,0.45})-LOOKUP(L1941,{0,1950001,3300001,6950001,9000001,18000001,40000001},{0,97500,427500,636000,1536000,2796000,4796000}))*1.021,-2))</f>
        <v/>
      </c>
      <c r="P1941" s="21">
        <f>MAX(0,ROUNDDOWN(F1941-E1941-430000,-3))</f>
        <v/>
      </c>
      <c r="Q1941" s="21">
        <f>MAX(0,ROUNDDOWN(F1941-E1941-430000-H1941,-3))</f>
        <v/>
      </c>
      <c r="R1941" s="21">
        <f>IF(F1941&lt;=450000,0,MAX(0,P1941*0.06-MIN(50000,P1941)*0.03))</f>
        <v/>
      </c>
      <c r="S1941" s="21">
        <f>IF(F1941&lt;=450000,0,MAX(0,P1941*0.04-MIN(50000,P1941)*0.02))</f>
        <v/>
      </c>
      <c r="T1941" s="21">
        <f>IF(F1941&lt;=450000,0,MAX(0,Q1941*0.06-MIN(50000,Q1941)*0.03))</f>
        <v/>
      </c>
      <c r="U1941" s="21">
        <f>IF(F1941&lt;=450000,0,MAX(0,Q1941*0.04-MIN(50000,Q1941)*0.02))</f>
        <v/>
      </c>
      <c r="V1941" s="21">
        <f>50000+MAX(0,G1941-480000)</f>
        <v/>
      </c>
      <c r="W1941" s="21">
        <f>P1941-V1941</f>
        <v/>
      </c>
      <c r="X1941" s="21">
        <f>Q1941-V1941</f>
        <v/>
      </c>
      <c r="Y1941" s="22">
        <f>IF(W1941&lt;0,0.9,LOOKUP(W1941,{0,1950001,3300001,6950001,9000001,18000001,40000001},{0.84895,0.7979,0.6958,0.66517,0.56307,0.4916,0.44055}))</f>
        <v/>
      </c>
      <c r="Z1941" s="22">
        <f>IF(X1941&lt;0,0.9,LOOKUP(X1941,{0,1950001,3300001,6950001,9000001,18000001,40000001},{0.84895,0.7979,0.6958,0.66517,0.56307,0.4916,0.44055}))</f>
        <v/>
      </c>
      <c r="AA1941" s="22">
        <f>IF(W1941&lt;0,0,CHOOSE(MATCH(W1941,{0,1950001,3300001,6950001,9000001},1),5.105/84.895,10.21/79.79,20.42/69.58,23.483/66.517,33.693/56.307))</f>
        <v/>
      </c>
      <c r="AB1941" s="21">
        <f>IF(C1941&lt;=2000,0,(MIN(C1941,ROUNDDOWN(F1941*0.3,0))-2000)*0.1)</f>
        <v/>
      </c>
      <c r="AC1941" s="21">
        <f>IF(C1941&lt;=2000,0,MIN((C1941-2000)*Y1941,(R1941+S1941)*0.2))</f>
        <v/>
      </c>
      <c r="AD1941" s="21">
        <f>IF(C1941&lt;=2000,0,MIN((C1941-2000)*Z1941,(T1941+U1941)*0.2))</f>
        <v/>
      </c>
      <c r="AE1941" s="21">
        <f>AC1941*AA1941</f>
        <v/>
      </c>
      <c r="AF1941" s="21">
        <f>ROUNDDOWN(R1941,-2)+ROUNDDOWN(S1941,-2)</f>
        <v/>
      </c>
      <c r="AG1941" s="21">
        <f>ROUNDDOWN(MAX(0,R1941-(AB1941+AC1941+AE1941)*0.6),-2)+ROUNDDOWN(MAX(0,S1941-(AB1941+AC1941+AE1941)*0.4),-2)</f>
        <v/>
      </c>
      <c r="AH1941" s="21">
        <f>ROUNDDOWN(MAX(0,T1941-(AB1941+AD1941)*0.6),-2)+ROUNDDOWN(MAX(0,U1941-(AB1941+AD1941)*0.4),-2)</f>
        <v/>
      </c>
      <c r="AI1941" s="21">
        <f>ROUNDDOWN(T1941,-2)+ROUNDDOWN(U1941,-2)</f>
        <v/>
      </c>
      <c r="AJ1941" s="21">
        <f>M1941+AF1941</f>
        <v/>
      </c>
      <c r="AK1941" s="21">
        <f>M1941+AG1941</f>
        <v/>
      </c>
      <c r="AL1941" s="21">
        <f>N1941+AH1941</f>
        <v/>
      </c>
      <c r="AM1941" s="21">
        <f>O1941+AI1941</f>
        <v/>
      </c>
      <c r="AN1941" s="21">
        <f>N1941+AI1941</f>
        <v/>
      </c>
      <c r="AO1941" s="21">
        <f>ROUNDDOWN((R1941+S1941)*0.2/Y1941+2000,0)</f>
        <v/>
      </c>
      <c r="AP1941" s="21">
        <f>ROUNDDOWN((T1941+U1941)*0.2/Z1941+2000,0)</f>
        <v/>
      </c>
      <c r="AQ1941" s="21">
        <f>AL1941-AK1941</f>
        <v/>
      </c>
      <c r="AR1941" s="21">
        <f>AM1941-AK1941</f>
        <v/>
      </c>
      <c r="AS1941" s="21">
        <f>AM1941-AL1941</f>
        <v/>
      </c>
      <c r="AT1941" s="21">
        <f>AK1941+C1941-AJ1941</f>
        <v/>
      </c>
      <c r="AU1941" s="21">
        <f>AL1941+C1941-AM1941</f>
        <v/>
      </c>
      <c r="AV1941" s="21">
        <f>AN1941+C1941-AM1941</f>
        <v/>
      </c>
    </row>
    <row r="1942">
      <c r="A1942" t="inlineStr">
        <is>
          <t>1万円刻み</t>
        </is>
      </c>
      <c r="B1942" s="21">
        <f>'5_1万円刻み'!$A$179</f>
        <v/>
      </c>
      <c r="C1942" s="21">
        <f>AO1942</f>
        <v/>
      </c>
      <c r="D1942" s="21" t="n">
        <v>0</v>
      </c>
      <c r="E1942" s="21">
        <f>ROUND(MIN(B1942/12,650000)*12*0.0915+MIN(B1942/12,1390000)*12*(0.0504+0)+B1942*0.005,0)</f>
        <v/>
      </c>
      <c r="F1942" s="21">
        <f>IF(B1942&lt;741000,0,IF(B1942&lt;2191000,B1942-740000,IF(B1942&lt;2193000,1451000,IF(B1942&lt;2196000,1453000,IF(B1942&lt;2200000,1456000,IF(B1942&lt;3600000,ROUND(ROUNDDOWN(B1942/4,-3)*2.8,0)-80000,IF(B1942&lt;6600000,ROUND(ROUNDDOWN(B1942/4,-3)*3.2,0)-440000,IF(B1942&lt;8500000,ROUNDDOWN(B1942*0.9,0)-1100000,B1942-1950000))))))))</f>
        <v/>
      </c>
      <c r="G1942" s="21">
        <f>IF(F1942&gt;23500000,NA(),IF(F1942&lt;=4890000,1040000,IF(F1942&lt;=6550000,670000,620000)))</f>
        <v/>
      </c>
      <c r="H1942" s="21">
        <f>IF(D1942&lt;=0,0,MAX(0,MIN(2000000,D1942-MIN(100000,ROUNDDOWN(F1942*0.05,0)))))</f>
        <v/>
      </c>
      <c r="I1942" s="21">
        <f>IF(C1942&lt;=2000,0,MIN(C1942,ROUNDDOWN(F1942*0.4,0))-2000)</f>
        <v/>
      </c>
      <c r="J1942" s="21">
        <f>MAX(0,ROUNDDOWN(F1942-E1942-G1942,-3))</f>
        <v/>
      </c>
      <c r="K1942" s="21">
        <f>MAX(0,ROUNDDOWN(F1942-E1942-G1942-H1942-I1942,-3))</f>
        <v/>
      </c>
      <c r="L1942" s="21">
        <f>MAX(0,ROUNDDOWN(F1942-E1942-G1942-H1942,-3))</f>
        <v/>
      </c>
      <c r="M1942" s="21">
        <f>IF(J1942&lt;=0,0,ROUNDDOWN((J1942*LOOKUP(J1942,{0,1950001,3300001,6950001,9000001,18000001,40000001},{0.05,0.1,0.2,0.23,0.33,0.4,0.45})-LOOKUP(J1942,{0,1950001,3300001,6950001,9000001,18000001,40000001},{0,97500,427500,636000,1536000,2796000,4796000}))*1.021,-2))</f>
        <v/>
      </c>
      <c r="N1942" s="21">
        <f>IF(K1942&lt;=0,0,ROUNDDOWN((K1942*LOOKUP(K1942,{0,1950001,3300001,6950001,9000001,18000001,40000001},{0.05,0.1,0.2,0.23,0.33,0.4,0.45})-LOOKUP(K1942,{0,1950001,3300001,6950001,9000001,18000001,40000001},{0,97500,427500,636000,1536000,2796000,4796000}))*1.021,-2))</f>
        <v/>
      </c>
      <c r="O1942" s="21">
        <f>IF(L1942&lt;=0,0,ROUNDDOWN((L1942*LOOKUP(L1942,{0,1950001,3300001,6950001,9000001,18000001,40000001},{0.05,0.1,0.2,0.23,0.33,0.4,0.45})-LOOKUP(L1942,{0,1950001,3300001,6950001,9000001,18000001,40000001},{0,97500,427500,636000,1536000,2796000,4796000}))*1.021,-2))</f>
        <v/>
      </c>
      <c r="P1942" s="21">
        <f>MAX(0,ROUNDDOWN(F1942-E1942-430000,-3))</f>
        <v/>
      </c>
      <c r="Q1942" s="21">
        <f>MAX(0,ROUNDDOWN(F1942-E1942-430000-H1942,-3))</f>
        <v/>
      </c>
      <c r="R1942" s="21">
        <f>IF(F1942&lt;=450000,0,MAX(0,P1942*0.06-MIN(50000,P1942)*0.03))</f>
        <v/>
      </c>
      <c r="S1942" s="21">
        <f>IF(F1942&lt;=450000,0,MAX(0,P1942*0.04-MIN(50000,P1942)*0.02))</f>
        <v/>
      </c>
      <c r="T1942" s="21">
        <f>IF(F1942&lt;=450000,0,MAX(0,Q1942*0.06-MIN(50000,Q1942)*0.03))</f>
        <v/>
      </c>
      <c r="U1942" s="21">
        <f>IF(F1942&lt;=450000,0,MAX(0,Q1942*0.04-MIN(50000,Q1942)*0.02))</f>
        <v/>
      </c>
      <c r="V1942" s="21">
        <f>50000+MAX(0,G1942-480000)</f>
        <v/>
      </c>
      <c r="W1942" s="21">
        <f>P1942-V1942</f>
        <v/>
      </c>
      <c r="X1942" s="21">
        <f>Q1942-V1942</f>
        <v/>
      </c>
      <c r="Y1942" s="22">
        <f>IF(W1942&lt;0,0.9,LOOKUP(W1942,{0,1950001,3300001,6950001,9000001,18000001,40000001},{0.84895,0.7979,0.6958,0.66517,0.56307,0.4916,0.44055}))</f>
        <v/>
      </c>
      <c r="Z1942" s="22">
        <f>IF(X1942&lt;0,0.9,LOOKUP(X1942,{0,1950001,3300001,6950001,9000001,18000001,40000001},{0.84895,0.7979,0.6958,0.66517,0.56307,0.4916,0.44055}))</f>
        <v/>
      </c>
      <c r="AA1942" s="22">
        <f>IF(W1942&lt;0,0,CHOOSE(MATCH(W1942,{0,1950001,3300001,6950001,9000001},1),5.105/84.895,10.21/79.79,20.42/69.58,23.483/66.517,33.693/56.307))</f>
        <v/>
      </c>
      <c r="AB1942" s="21">
        <f>IF(C1942&lt;=2000,0,(MIN(C1942,ROUNDDOWN(F1942*0.3,0))-2000)*0.1)</f>
        <v/>
      </c>
      <c r="AC1942" s="21">
        <f>IF(C1942&lt;=2000,0,MIN((C1942-2000)*Y1942,(R1942+S1942)*0.2))</f>
        <v/>
      </c>
      <c r="AD1942" s="21">
        <f>IF(C1942&lt;=2000,0,MIN((C1942-2000)*Z1942,(T1942+U1942)*0.2))</f>
        <v/>
      </c>
      <c r="AE1942" s="21">
        <f>AC1942*AA1942</f>
        <v/>
      </c>
      <c r="AF1942" s="21">
        <f>ROUNDDOWN(R1942,-2)+ROUNDDOWN(S1942,-2)</f>
        <v/>
      </c>
      <c r="AG1942" s="21">
        <f>ROUNDDOWN(MAX(0,R1942-(AB1942+AC1942+AE1942)*0.6),-2)+ROUNDDOWN(MAX(0,S1942-(AB1942+AC1942+AE1942)*0.4),-2)</f>
        <v/>
      </c>
      <c r="AH1942" s="21">
        <f>ROUNDDOWN(MAX(0,T1942-(AB1942+AD1942)*0.6),-2)+ROUNDDOWN(MAX(0,U1942-(AB1942+AD1942)*0.4),-2)</f>
        <v/>
      </c>
      <c r="AI1942" s="21">
        <f>ROUNDDOWN(T1942,-2)+ROUNDDOWN(U1942,-2)</f>
        <v/>
      </c>
      <c r="AJ1942" s="21">
        <f>M1942+AF1942</f>
        <v/>
      </c>
      <c r="AK1942" s="21">
        <f>M1942+AG1942</f>
        <v/>
      </c>
      <c r="AL1942" s="21">
        <f>N1942+AH1942</f>
        <v/>
      </c>
      <c r="AM1942" s="21">
        <f>O1942+AI1942</f>
        <v/>
      </c>
      <c r="AN1942" s="21">
        <f>N1942+AI1942</f>
        <v/>
      </c>
      <c r="AO1942" s="21">
        <f>ROUNDDOWN((R1942+S1942)*0.2/Y1942+2000,0)</f>
        <v/>
      </c>
      <c r="AP1942" s="21">
        <f>ROUNDDOWN((T1942+U1942)*0.2/Z1942+2000,0)</f>
        <v/>
      </c>
      <c r="AQ1942" s="21">
        <f>AL1942-AK1942</f>
        <v/>
      </c>
      <c r="AR1942" s="21">
        <f>AM1942-AK1942</f>
        <v/>
      </c>
      <c r="AS1942" s="21">
        <f>AM1942-AL1942</f>
        <v/>
      </c>
      <c r="AT1942" s="21">
        <f>AK1942+C1942-AJ1942</f>
        <v/>
      </c>
      <c r="AU1942" s="21">
        <f>AL1942+C1942-AM1942</f>
        <v/>
      </c>
      <c r="AV1942" s="21">
        <f>AN1942+C1942-AM1942</f>
        <v/>
      </c>
    </row>
    <row r="1943">
      <c r="A1943" t="inlineStr">
        <is>
          <t>1万円刻み</t>
        </is>
      </c>
      <c r="B1943" s="21">
        <f>'5_1万円刻み'!$A$180</f>
        <v/>
      </c>
      <c r="C1943" s="21">
        <f>AO1943</f>
        <v/>
      </c>
      <c r="D1943" s="21" t="n">
        <v>0</v>
      </c>
      <c r="E1943" s="21">
        <f>ROUND(MIN(B1943/12,650000)*12*0.0915+MIN(B1943/12,1390000)*12*(0.0504+0)+B1943*0.005,0)</f>
        <v/>
      </c>
      <c r="F1943" s="21">
        <f>IF(B1943&lt;741000,0,IF(B1943&lt;2191000,B1943-740000,IF(B1943&lt;2193000,1451000,IF(B1943&lt;2196000,1453000,IF(B1943&lt;2200000,1456000,IF(B1943&lt;3600000,ROUND(ROUNDDOWN(B1943/4,-3)*2.8,0)-80000,IF(B1943&lt;6600000,ROUND(ROUNDDOWN(B1943/4,-3)*3.2,0)-440000,IF(B1943&lt;8500000,ROUNDDOWN(B1943*0.9,0)-1100000,B1943-1950000))))))))</f>
        <v/>
      </c>
      <c r="G1943" s="21">
        <f>IF(F1943&gt;23500000,NA(),IF(F1943&lt;=4890000,1040000,IF(F1943&lt;=6550000,670000,620000)))</f>
        <v/>
      </c>
      <c r="H1943" s="21">
        <f>IF(D1943&lt;=0,0,MAX(0,MIN(2000000,D1943-MIN(100000,ROUNDDOWN(F1943*0.05,0)))))</f>
        <v/>
      </c>
      <c r="I1943" s="21">
        <f>IF(C1943&lt;=2000,0,MIN(C1943,ROUNDDOWN(F1943*0.4,0))-2000)</f>
        <v/>
      </c>
      <c r="J1943" s="21">
        <f>MAX(0,ROUNDDOWN(F1943-E1943-G1943,-3))</f>
        <v/>
      </c>
      <c r="K1943" s="21">
        <f>MAX(0,ROUNDDOWN(F1943-E1943-G1943-H1943-I1943,-3))</f>
        <v/>
      </c>
      <c r="L1943" s="21">
        <f>MAX(0,ROUNDDOWN(F1943-E1943-G1943-H1943,-3))</f>
        <v/>
      </c>
      <c r="M1943" s="21">
        <f>IF(J1943&lt;=0,0,ROUNDDOWN((J1943*LOOKUP(J1943,{0,1950001,3300001,6950001,9000001,18000001,40000001},{0.05,0.1,0.2,0.23,0.33,0.4,0.45})-LOOKUP(J1943,{0,1950001,3300001,6950001,9000001,18000001,40000001},{0,97500,427500,636000,1536000,2796000,4796000}))*1.021,-2))</f>
        <v/>
      </c>
      <c r="N1943" s="21">
        <f>IF(K1943&lt;=0,0,ROUNDDOWN((K1943*LOOKUP(K1943,{0,1950001,3300001,6950001,9000001,18000001,40000001},{0.05,0.1,0.2,0.23,0.33,0.4,0.45})-LOOKUP(K1943,{0,1950001,3300001,6950001,9000001,18000001,40000001},{0,97500,427500,636000,1536000,2796000,4796000}))*1.021,-2))</f>
        <v/>
      </c>
      <c r="O1943" s="21">
        <f>IF(L1943&lt;=0,0,ROUNDDOWN((L1943*LOOKUP(L1943,{0,1950001,3300001,6950001,9000001,18000001,40000001},{0.05,0.1,0.2,0.23,0.33,0.4,0.45})-LOOKUP(L1943,{0,1950001,3300001,6950001,9000001,18000001,40000001},{0,97500,427500,636000,1536000,2796000,4796000}))*1.021,-2))</f>
        <v/>
      </c>
      <c r="P1943" s="21">
        <f>MAX(0,ROUNDDOWN(F1943-E1943-430000,-3))</f>
        <v/>
      </c>
      <c r="Q1943" s="21">
        <f>MAX(0,ROUNDDOWN(F1943-E1943-430000-H1943,-3))</f>
        <v/>
      </c>
      <c r="R1943" s="21">
        <f>IF(F1943&lt;=450000,0,MAX(0,P1943*0.06-MIN(50000,P1943)*0.03))</f>
        <v/>
      </c>
      <c r="S1943" s="21">
        <f>IF(F1943&lt;=450000,0,MAX(0,P1943*0.04-MIN(50000,P1943)*0.02))</f>
        <v/>
      </c>
      <c r="T1943" s="21">
        <f>IF(F1943&lt;=450000,0,MAX(0,Q1943*0.06-MIN(50000,Q1943)*0.03))</f>
        <v/>
      </c>
      <c r="U1943" s="21">
        <f>IF(F1943&lt;=450000,0,MAX(0,Q1943*0.04-MIN(50000,Q1943)*0.02))</f>
        <v/>
      </c>
      <c r="V1943" s="21">
        <f>50000+MAX(0,G1943-480000)</f>
        <v/>
      </c>
      <c r="W1943" s="21">
        <f>P1943-V1943</f>
        <v/>
      </c>
      <c r="X1943" s="21">
        <f>Q1943-V1943</f>
        <v/>
      </c>
      <c r="Y1943" s="22">
        <f>IF(W1943&lt;0,0.9,LOOKUP(W1943,{0,1950001,3300001,6950001,9000001,18000001,40000001},{0.84895,0.7979,0.6958,0.66517,0.56307,0.4916,0.44055}))</f>
        <v/>
      </c>
      <c r="Z1943" s="22">
        <f>IF(X1943&lt;0,0.9,LOOKUP(X1943,{0,1950001,3300001,6950001,9000001,18000001,40000001},{0.84895,0.7979,0.6958,0.66517,0.56307,0.4916,0.44055}))</f>
        <v/>
      </c>
      <c r="AA1943" s="22">
        <f>IF(W1943&lt;0,0,CHOOSE(MATCH(W1943,{0,1950001,3300001,6950001,9000001},1),5.105/84.895,10.21/79.79,20.42/69.58,23.483/66.517,33.693/56.307))</f>
        <v/>
      </c>
      <c r="AB1943" s="21">
        <f>IF(C1943&lt;=2000,0,(MIN(C1943,ROUNDDOWN(F1943*0.3,0))-2000)*0.1)</f>
        <v/>
      </c>
      <c r="AC1943" s="21">
        <f>IF(C1943&lt;=2000,0,MIN((C1943-2000)*Y1943,(R1943+S1943)*0.2))</f>
        <v/>
      </c>
      <c r="AD1943" s="21">
        <f>IF(C1943&lt;=2000,0,MIN((C1943-2000)*Z1943,(T1943+U1943)*0.2))</f>
        <v/>
      </c>
      <c r="AE1943" s="21">
        <f>AC1943*AA1943</f>
        <v/>
      </c>
      <c r="AF1943" s="21">
        <f>ROUNDDOWN(R1943,-2)+ROUNDDOWN(S1943,-2)</f>
        <v/>
      </c>
      <c r="AG1943" s="21">
        <f>ROUNDDOWN(MAX(0,R1943-(AB1943+AC1943+AE1943)*0.6),-2)+ROUNDDOWN(MAX(0,S1943-(AB1943+AC1943+AE1943)*0.4),-2)</f>
        <v/>
      </c>
      <c r="AH1943" s="21">
        <f>ROUNDDOWN(MAX(0,T1943-(AB1943+AD1943)*0.6),-2)+ROUNDDOWN(MAX(0,U1943-(AB1943+AD1943)*0.4),-2)</f>
        <v/>
      </c>
      <c r="AI1943" s="21">
        <f>ROUNDDOWN(T1943,-2)+ROUNDDOWN(U1943,-2)</f>
        <v/>
      </c>
      <c r="AJ1943" s="21">
        <f>M1943+AF1943</f>
        <v/>
      </c>
      <c r="AK1943" s="21">
        <f>M1943+AG1943</f>
        <v/>
      </c>
      <c r="AL1943" s="21">
        <f>N1943+AH1943</f>
        <v/>
      </c>
      <c r="AM1943" s="21">
        <f>O1943+AI1943</f>
        <v/>
      </c>
      <c r="AN1943" s="21">
        <f>N1943+AI1943</f>
        <v/>
      </c>
      <c r="AO1943" s="21">
        <f>ROUNDDOWN((R1943+S1943)*0.2/Y1943+2000,0)</f>
        <v/>
      </c>
      <c r="AP1943" s="21">
        <f>ROUNDDOWN((T1943+U1943)*0.2/Z1943+2000,0)</f>
        <v/>
      </c>
      <c r="AQ1943" s="21">
        <f>AL1943-AK1943</f>
        <v/>
      </c>
      <c r="AR1943" s="21">
        <f>AM1943-AK1943</f>
        <v/>
      </c>
      <c r="AS1943" s="21">
        <f>AM1943-AL1943</f>
        <v/>
      </c>
      <c r="AT1943" s="21">
        <f>AK1943+C1943-AJ1943</f>
        <v/>
      </c>
      <c r="AU1943" s="21">
        <f>AL1943+C1943-AM1943</f>
        <v/>
      </c>
      <c r="AV1943" s="21">
        <f>AN1943+C1943-AM1943</f>
        <v/>
      </c>
    </row>
    <row r="1944">
      <c r="A1944" t="inlineStr">
        <is>
          <t>1万円刻み</t>
        </is>
      </c>
      <c r="B1944" s="21">
        <f>'5_1万円刻み'!$A$181</f>
        <v/>
      </c>
      <c r="C1944" s="21">
        <f>AO1944</f>
        <v/>
      </c>
      <c r="D1944" s="21" t="n">
        <v>0</v>
      </c>
      <c r="E1944" s="21">
        <f>ROUND(MIN(B1944/12,650000)*12*0.0915+MIN(B1944/12,1390000)*12*(0.0504+0)+B1944*0.005,0)</f>
        <v/>
      </c>
      <c r="F1944" s="21">
        <f>IF(B1944&lt;741000,0,IF(B1944&lt;2191000,B1944-740000,IF(B1944&lt;2193000,1451000,IF(B1944&lt;2196000,1453000,IF(B1944&lt;2200000,1456000,IF(B1944&lt;3600000,ROUND(ROUNDDOWN(B1944/4,-3)*2.8,0)-80000,IF(B1944&lt;6600000,ROUND(ROUNDDOWN(B1944/4,-3)*3.2,0)-440000,IF(B1944&lt;8500000,ROUNDDOWN(B1944*0.9,0)-1100000,B1944-1950000))))))))</f>
        <v/>
      </c>
      <c r="G1944" s="21">
        <f>IF(F1944&gt;23500000,NA(),IF(F1944&lt;=4890000,1040000,IF(F1944&lt;=6550000,670000,620000)))</f>
        <v/>
      </c>
      <c r="H1944" s="21">
        <f>IF(D1944&lt;=0,0,MAX(0,MIN(2000000,D1944-MIN(100000,ROUNDDOWN(F1944*0.05,0)))))</f>
        <v/>
      </c>
      <c r="I1944" s="21">
        <f>IF(C1944&lt;=2000,0,MIN(C1944,ROUNDDOWN(F1944*0.4,0))-2000)</f>
        <v/>
      </c>
      <c r="J1944" s="21">
        <f>MAX(0,ROUNDDOWN(F1944-E1944-G1944,-3))</f>
        <v/>
      </c>
      <c r="K1944" s="21">
        <f>MAX(0,ROUNDDOWN(F1944-E1944-G1944-H1944-I1944,-3))</f>
        <v/>
      </c>
      <c r="L1944" s="21">
        <f>MAX(0,ROUNDDOWN(F1944-E1944-G1944-H1944,-3))</f>
        <v/>
      </c>
      <c r="M1944" s="21">
        <f>IF(J1944&lt;=0,0,ROUNDDOWN((J1944*LOOKUP(J1944,{0,1950001,3300001,6950001,9000001,18000001,40000001},{0.05,0.1,0.2,0.23,0.33,0.4,0.45})-LOOKUP(J1944,{0,1950001,3300001,6950001,9000001,18000001,40000001},{0,97500,427500,636000,1536000,2796000,4796000}))*1.021,-2))</f>
        <v/>
      </c>
      <c r="N1944" s="21">
        <f>IF(K1944&lt;=0,0,ROUNDDOWN((K1944*LOOKUP(K1944,{0,1950001,3300001,6950001,9000001,18000001,40000001},{0.05,0.1,0.2,0.23,0.33,0.4,0.45})-LOOKUP(K1944,{0,1950001,3300001,6950001,9000001,18000001,40000001},{0,97500,427500,636000,1536000,2796000,4796000}))*1.021,-2))</f>
        <v/>
      </c>
      <c r="O1944" s="21">
        <f>IF(L1944&lt;=0,0,ROUNDDOWN((L1944*LOOKUP(L1944,{0,1950001,3300001,6950001,9000001,18000001,40000001},{0.05,0.1,0.2,0.23,0.33,0.4,0.45})-LOOKUP(L1944,{0,1950001,3300001,6950001,9000001,18000001,40000001},{0,97500,427500,636000,1536000,2796000,4796000}))*1.021,-2))</f>
        <v/>
      </c>
      <c r="P1944" s="21">
        <f>MAX(0,ROUNDDOWN(F1944-E1944-430000,-3))</f>
        <v/>
      </c>
      <c r="Q1944" s="21">
        <f>MAX(0,ROUNDDOWN(F1944-E1944-430000-H1944,-3))</f>
        <v/>
      </c>
      <c r="R1944" s="21">
        <f>IF(F1944&lt;=450000,0,MAX(0,P1944*0.06-MIN(50000,P1944)*0.03))</f>
        <v/>
      </c>
      <c r="S1944" s="21">
        <f>IF(F1944&lt;=450000,0,MAX(0,P1944*0.04-MIN(50000,P1944)*0.02))</f>
        <v/>
      </c>
      <c r="T1944" s="21">
        <f>IF(F1944&lt;=450000,0,MAX(0,Q1944*0.06-MIN(50000,Q1944)*0.03))</f>
        <v/>
      </c>
      <c r="U1944" s="21">
        <f>IF(F1944&lt;=450000,0,MAX(0,Q1944*0.04-MIN(50000,Q1944)*0.02))</f>
        <v/>
      </c>
      <c r="V1944" s="21">
        <f>50000+MAX(0,G1944-480000)</f>
        <v/>
      </c>
      <c r="W1944" s="21">
        <f>P1944-V1944</f>
        <v/>
      </c>
      <c r="X1944" s="21">
        <f>Q1944-V1944</f>
        <v/>
      </c>
      <c r="Y1944" s="22">
        <f>IF(W1944&lt;0,0.9,LOOKUP(W1944,{0,1950001,3300001,6950001,9000001,18000001,40000001},{0.84895,0.7979,0.6958,0.66517,0.56307,0.4916,0.44055}))</f>
        <v/>
      </c>
      <c r="Z1944" s="22">
        <f>IF(X1944&lt;0,0.9,LOOKUP(X1944,{0,1950001,3300001,6950001,9000001,18000001,40000001},{0.84895,0.7979,0.6958,0.66517,0.56307,0.4916,0.44055}))</f>
        <v/>
      </c>
      <c r="AA1944" s="22">
        <f>IF(W1944&lt;0,0,CHOOSE(MATCH(W1944,{0,1950001,3300001,6950001,9000001},1),5.105/84.895,10.21/79.79,20.42/69.58,23.483/66.517,33.693/56.307))</f>
        <v/>
      </c>
      <c r="AB1944" s="21">
        <f>IF(C1944&lt;=2000,0,(MIN(C1944,ROUNDDOWN(F1944*0.3,0))-2000)*0.1)</f>
        <v/>
      </c>
      <c r="AC1944" s="21">
        <f>IF(C1944&lt;=2000,0,MIN((C1944-2000)*Y1944,(R1944+S1944)*0.2))</f>
        <v/>
      </c>
      <c r="AD1944" s="21">
        <f>IF(C1944&lt;=2000,0,MIN((C1944-2000)*Z1944,(T1944+U1944)*0.2))</f>
        <v/>
      </c>
      <c r="AE1944" s="21">
        <f>AC1944*AA1944</f>
        <v/>
      </c>
      <c r="AF1944" s="21">
        <f>ROUNDDOWN(R1944,-2)+ROUNDDOWN(S1944,-2)</f>
        <v/>
      </c>
      <c r="AG1944" s="21">
        <f>ROUNDDOWN(MAX(0,R1944-(AB1944+AC1944+AE1944)*0.6),-2)+ROUNDDOWN(MAX(0,S1944-(AB1944+AC1944+AE1944)*0.4),-2)</f>
        <v/>
      </c>
      <c r="AH1944" s="21">
        <f>ROUNDDOWN(MAX(0,T1944-(AB1944+AD1944)*0.6),-2)+ROUNDDOWN(MAX(0,U1944-(AB1944+AD1944)*0.4),-2)</f>
        <v/>
      </c>
      <c r="AI1944" s="21">
        <f>ROUNDDOWN(T1944,-2)+ROUNDDOWN(U1944,-2)</f>
        <v/>
      </c>
      <c r="AJ1944" s="21">
        <f>M1944+AF1944</f>
        <v/>
      </c>
      <c r="AK1944" s="21">
        <f>M1944+AG1944</f>
        <v/>
      </c>
      <c r="AL1944" s="21">
        <f>N1944+AH1944</f>
        <v/>
      </c>
      <c r="AM1944" s="21">
        <f>O1944+AI1944</f>
        <v/>
      </c>
      <c r="AN1944" s="21">
        <f>N1944+AI1944</f>
        <v/>
      </c>
      <c r="AO1944" s="21">
        <f>ROUNDDOWN((R1944+S1944)*0.2/Y1944+2000,0)</f>
        <v/>
      </c>
      <c r="AP1944" s="21">
        <f>ROUNDDOWN((T1944+U1944)*0.2/Z1944+2000,0)</f>
        <v/>
      </c>
      <c r="AQ1944" s="21">
        <f>AL1944-AK1944</f>
        <v/>
      </c>
      <c r="AR1944" s="21">
        <f>AM1944-AK1944</f>
        <v/>
      </c>
      <c r="AS1944" s="21">
        <f>AM1944-AL1944</f>
        <v/>
      </c>
      <c r="AT1944" s="21">
        <f>AK1944+C1944-AJ1944</f>
        <v/>
      </c>
      <c r="AU1944" s="21">
        <f>AL1944+C1944-AM1944</f>
        <v/>
      </c>
      <c r="AV1944" s="21">
        <f>AN1944+C1944-AM1944</f>
        <v/>
      </c>
    </row>
    <row r="1945">
      <c r="A1945" t="inlineStr">
        <is>
          <t>1万円刻み</t>
        </is>
      </c>
      <c r="B1945" s="21">
        <f>'5_1万円刻み'!$A$182</f>
        <v/>
      </c>
      <c r="C1945" s="21">
        <f>AO1945</f>
        <v/>
      </c>
      <c r="D1945" s="21" t="n">
        <v>0</v>
      </c>
      <c r="E1945" s="21">
        <f>ROUND(MIN(B1945/12,650000)*12*0.0915+MIN(B1945/12,1390000)*12*(0.0504+0)+B1945*0.005,0)</f>
        <v/>
      </c>
      <c r="F1945" s="21">
        <f>IF(B1945&lt;741000,0,IF(B1945&lt;2191000,B1945-740000,IF(B1945&lt;2193000,1451000,IF(B1945&lt;2196000,1453000,IF(B1945&lt;2200000,1456000,IF(B1945&lt;3600000,ROUND(ROUNDDOWN(B1945/4,-3)*2.8,0)-80000,IF(B1945&lt;6600000,ROUND(ROUNDDOWN(B1945/4,-3)*3.2,0)-440000,IF(B1945&lt;8500000,ROUNDDOWN(B1945*0.9,0)-1100000,B1945-1950000))))))))</f>
        <v/>
      </c>
      <c r="G1945" s="21">
        <f>IF(F1945&gt;23500000,NA(),IF(F1945&lt;=4890000,1040000,IF(F1945&lt;=6550000,670000,620000)))</f>
        <v/>
      </c>
      <c r="H1945" s="21">
        <f>IF(D1945&lt;=0,0,MAX(0,MIN(2000000,D1945-MIN(100000,ROUNDDOWN(F1945*0.05,0)))))</f>
        <v/>
      </c>
      <c r="I1945" s="21">
        <f>IF(C1945&lt;=2000,0,MIN(C1945,ROUNDDOWN(F1945*0.4,0))-2000)</f>
        <v/>
      </c>
      <c r="J1945" s="21">
        <f>MAX(0,ROUNDDOWN(F1945-E1945-G1945,-3))</f>
        <v/>
      </c>
      <c r="K1945" s="21">
        <f>MAX(0,ROUNDDOWN(F1945-E1945-G1945-H1945-I1945,-3))</f>
        <v/>
      </c>
      <c r="L1945" s="21">
        <f>MAX(0,ROUNDDOWN(F1945-E1945-G1945-H1945,-3))</f>
        <v/>
      </c>
      <c r="M1945" s="21">
        <f>IF(J1945&lt;=0,0,ROUNDDOWN((J1945*LOOKUP(J1945,{0,1950001,3300001,6950001,9000001,18000001,40000001},{0.05,0.1,0.2,0.23,0.33,0.4,0.45})-LOOKUP(J1945,{0,1950001,3300001,6950001,9000001,18000001,40000001},{0,97500,427500,636000,1536000,2796000,4796000}))*1.021,-2))</f>
        <v/>
      </c>
      <c r="N1945" s="21">
        <f>IF(K1945&lt;=0,0,ROUNDDOWN((K1945*LOOKUP(K1945,{0,1950001,3300001,6950001,9000001,18000001,40000001},{0.05,0.1,0.2,0.23,0.33,0.4,0.45})-LOOKUP(K1945,{0,1950001,3300001,6950001,9000001,18000001,40000001},{0,97500,427500,636000,1536000,2796000,4796000}))*1.021,-2))</f>
        <v/>
      </c>
      <c r="O1945" s="21">
        <f>IF(L1945&lt;=0,0,ROUNDDOWN((L1945*LOOKUP(L1945,{0,1950001,3300001,6950001,9000001,18000001,40000001},{0.05,0.1,0.2,0.23,0.33,0.4,0.45})-LOOKUP(L1945,{0,1950001,3300001,6950001,9000001,18000001,40000001},{0,97500,427500,636000,1536000,2796000,4796000}))*1.021,-2))</f>
        <v/>
      </c>
      <c r="P1945" s="21">
        <f>MAX(0,ROUNDDOWN(F1945-E1945-430000,-3))</f>
        <v/>
      </c>
      <c r="Q1945" s="21">
        <f>MAX(0,ROUNDDOWN(F1945-E1945-430000-H1945,-3))</f>
        <v/>
      </c>
      <c r="R1945" s="21">
        <f>IF(F1945&lt;=450000,0,MAX(0,P1945*0.06-MIN(50000,P1945)*0.03))</f>
        <v/>
      </c>
      <c r="S1945" s="21">
        <f>IF(F1945&lt;=450000,0,MAX(0,P1945*0.04-MIN(50000,P1945)*0.02))</f>
        <v/>
      </c>
      <c r="T1945" s="21">
        <f>IF(F1945&lt;=450000,0,MAX(0,Q1945*0.06-MIN(50000,Q1945)*0.03))</f>
        <v/>
      </c>
      <c r="U1945" s="21">
        <f>IF(F1945&lt;=450000,0,MAX(0,Q1945*0.04-MIN(50000,Q1945)*0.02))</f>
        <v/>
      </c>
      <c r="V1945" s="21">
        <f>50000+MAX(0,G1945-480000)</f>
        <v/>
      </c>
      <c r="W1945" s="21">
        <f>P1945-V1945</f>
        <v/>
      </c>
      <c r="X1945" s="21">
        <f>Q1945-V1945</f>
        <v/>
      </c>
      <c r="Y1945" s="22">
        <f>IF(W1945&lt;0,0.9,LOOKUP(W1945,{0,1950001,3300001,6950001,9000001,18000001,40000001},{0.84895,0.7979,0.6958,0.66517,0.56307,0.4916,0.44055}))</f>
        <v/>
      </c>
      <c r="Z1945" s="22">
        <f>IF(X1945&lt;0,0.9,LOOKUP(X1945,{0,1950001,3300001,6950001,9000001,18000001,40000001},{0.84895,0.7979,0.6958,0.66517,0.56307,0.4916,0.44055}))</f>
        <v/>
      </c>
      <c r="AA1945" s="22">
        <f>IF(W1945&lt;0,0,CHOOSE(MATCH(W1945,{0,1950001,3300001,6950001,9000001},1),5.105/84.895,10.21/79.79,20.42/69.58,23.483/66.517,33.693/56.307))</f>
        <v/>
      </c>
      <c r="AB1945" s="21">
        <f>IF(C1945&lt;=2000,0,(MIN(C1945,ROUNDDOWN(F1945*0.3,0))-2000)*0.1)</f>
        <v/>
      </c>
      <c r="AC1945" s="21">
        <f>IF(C1945&lt;=2000,0,MIN((C1945-2000)*Y1945,(R1945+S1945)*0.2))</f>
        <v/>
      </c>
      <c r="AD1945" s="21">
        <f>IF(C1945&lt;=2000,0,MIN((C1945-2000)*Z1945,(T1945+U1945)*0.2))</f>
        <v/>
      </c>
      <c r="AE1945" s="21">
        <f>AC1945*AA1945</f>
        <v/>
      </c>
      <c r="AF1945" s="21">
        <f>ROUNDDOWN(R1945,-2)+ROUNDDOWN(S1945,-2)</f>
        <v/>
      </c>
      <c r="AG1945" s="21">
        <f>ROUNDDOWN(MAX(0,R1945-(AB1945+AC1945+AE1945)*0.6),-2)+ROUNDDOWN(MAX(0,S1945-(AB1945+AC1945+AE1945)*0.4),-2)</f>
        <v/>
      </c>
      <c r="AH1945" s="21">
        <f>ROUNDDOWN(MAX(0,T1945-(AB1945+AD1945)*0.6),-2)+ROUNDDOWN(MAX(0,U1945-(AB1945+AD1945)*0.4),-2)</f>
        <v/>
      </c>
      <c r="AI1945" s="21">
        <f>ROUNDDOWN(T1945,-2)+ROUNDDOWN(U1945,-2)</f>
        <v/>
      </c>
      <c r="AJ1945" s="21">
        <f>M1945+AF1945</f>
        <v/>
      </c>
      <c r="AK1945" s="21">
        <f>M1945+AG1945</f>
        <v/>
      </c>
      <c r="AL1945" s="21">
        <f>N1945+AH1945</f>
        <v/>
      </c>
      <c r="AM1945" s="21">
        <f>O1945+AI1945</f>
        <v/>
      </c>
      <c r="AN1945" s="21">
        <f>N1945+AI1945</f>
        <v/>
      </c>
      <c r="AO1945" s="21">
        <f>ROUNDDOWN((R1945+S1945)*0.2/Y1945+2000,0)</f>
        <v/>
      </c>
      <c r="AP1945" s="21">
        <f>ROUNDDOWN((T1945+U1945)*0.2/Z1945+2000,0)</f>
        <v/>
      </c>
      <c r="AQ1945" s="21">
        <f>AL1945-AK1945</f>
        <v/>
      </c>
      <c r="AR1945" s="21">
        <f>AM1945-AK1945</f>
        <v/>
      </c>
      <c r="AS1945" s="21">
        <f>AM1945-AL1945</f>
        <v/>
      </c>
      <c r="AT1945" s="21">
        <f>AK1945+C1945-AJ1945</f>
        <v/>
      </c>
      <c r="AU1945" s="21">
        <f>AL1945+C1945-AM1945</f>
        <v/>
      </c>
      <c r="AV1945" s="21">
        <f>AN1945+C1945-AM1945</f>
        <v/>
      </c>
    </row>
    <row r="1946">
      <c r="A1946" t="inlineStr">
        <is>
          <t>1万円刻み</t>
        </is>
      </c>
      <c r="B1946" s="21">
        <f>'5_1万円刻み'!$A$183</f>
        <v/>
      </c>
      <c r="C1946" s="21">
        <f>AO1946</f>
        <v/>
      </c>
      <c r="D1946" s="21" t="n">
        <v>0</v>
      </c>
      <c r="E1946" s="21">
        <f>ROUND(MIN(B1946/12,650000)*12*0.0915+MIN(B1946/12,1390000)*12*(0.0504+0)+B1946*0.005,0)</f>
        <v/>
      </c>
      <c r="F1946" s="21">
        <f>IF(B1946&lt;741000,0,IF(B1946&lt;2191000,B1946-740000,IF(B1946&lt;2193000,1451000,IF(B1946&lt;2196000,1453000,IF(B1946&lt;2200000,1456000,IF(B1946&lt;3600000,ROUND(ROUNDDOWN(B1946/4,-3)*2.8,0)-80000,IF(B1946&lt;6600000,ROUND(ROUNDDOWN(B1946/4,-3)*3.2,0)-440000,IF(B1946&lt;8500000,ROUNDDOWN(B1946*0.9,0)-1100000,B1946-1950000))))))))</f>
        <v/>
      </c>
      <c r="G1946" s="21">
        <f>IF(F1946&gt;23500000,NA(),IF(F1946&lt;=4890000,1040000,IF(F1946&lt;=6550000,670000,620000)))</f>
        <v/>
      </c>
      <c r="H1946" s="21">
        <f>IF(D1946&lt;=0,0,MAX(0,MIN(2000000,D1946-MIN(100000,ROUNDDOWN(F1946*0.05,0)))))</f>
        <v/>
      </c>
      <c r="I1946" s="21">
        <f>IF(C1946&lt;=2000,0,MIN(C1946,ROUNDDOWN(F1946*0.4,0))-2000)</f>
        <v/>
      </c>
      <c r="J1946" s="21">
        <f>MAX(0,ROUNDDOWN(F1946-E1946-G1946,-3))</f>
        <v/>
      </c>
      <c r="K1946" s="21">
        <f>MAX(0,ROUNDDOWN(F1946-E1946-G1946-H1946-I1946,-3))</f>
        <v/>
      </c>
      <c r="L1946" s="21">
        <f>MAX(0,ROUNDDOWN(F1946-E1946-G1946-H1946,-3))</f>
        <v/>
      </c>
      <c r="M1946" s="21">
        <f>IF(J1946&lt;=0,0,ROUNDDOWN((J1946*LOOKUP(J1946,{0,1950001,3300001,6950001,9000001,18000001,40000001},{0.05,0.1,0.2,0.23,0.33,0.4,0.45})-LOOKUP(J1946,{0,1950001,3300001,6950001,9000001,18000001,40000001},{0,97500,427500,636000,1536000,2796000,4796000}))*1.021,-2))</f>
        <v/>
      </c>
      <c r="N1946" s="21">
        <f>IF(K1946&lt;=0,0,ROUNDDOWN((K1946*LOOKUP(K1946,{0,1950001,3300001,6950001,9000001,18000001,40000001},{0.05,0.1,0.2,0.23,0.33,0.4,0.45})-LOOKUP(K1946,{0,1950001,3300001,6950001,9000001,18000001,40000001},{0,97500,427500,636000,1536000,2796000,4796000}))*1.021,-2))</f>
        <v/>
      </c>
      <c r="O1946" s="21">
        <f>IF(L1946&lt;=0,0,ROUNDDOWN((L1946*LOOKUP(L1946,{0,1950001,3300001,6950001,9000001,18000001,40000001},{0.05,0.1,0.2,0.23,0.33,0.4,0.45})-LOOKUP(L1946,{0,1950001,3300001,6950001,9000001,18000001,40000001},{0,97500,427500,636000,1536000,2796000,4796000}))*1.021,-2))</f>
        <v/>
      </c>
      <c r="P1946" s="21">
        <f>MAX(0,ROUNDDOWN(F1946-E1946-430000,-3))</f>
        <v/>
      </c>
      <c r="Q1946" s="21">
        <f>MAX(0,ROUNDDOWN(F1946-E1946-430000-H1946,-3))</f>
        <v/>
      </c>
      <c r="R1946" s="21">
        <f>IF(F1946&lt;=450000,0,MAX(0,P1946*0.06-MIN(50000,P1946)*0.03))</f>
        <v/>
      </c>
      <c r="S1946" s="21">
        <f>IF(F1946&lt;=450000,0,MAX(0,P1946*0.04-MIN(50000,P1946)*0.02))</f>
        <v/>
      </c>
      <c r="T1946" s="21">
        <f>IF(F1946&lt;=450000,0,MAX(0,Q1946*0.06-MIN(50000,Q1946)*0.03))</f>
        <v/>
      </c>
      <c r="U1946" s="21">
        <f>IF(F1946&lt;=450000,0,MAX(0,Q1946*0.04-MIN(50000,Q1946)*0.02))</f>
        <v/>
      </c>
      <c r="V1946" s="21">
        <f>50000+MAX(0,G1946-480000)</f>
        <v/>
      </c>
      <c r="W1946" s="21">
        <f>P1946-V1946</f>
        <v/>
      </c>
      <c r="X1946" s="21">
        <f>Q1946-V1946</f>
        <v/>
      </c>
      <c r="Y1946" s="22">
        <f>IF(W1946&lt;0,0.9,LOOKUP(W1946,{0,1950001,3300001,6950001,9000001,18000001,40000001},{0.84895,0.7979,0.6958,0.66517,0.56307,0.4916,0.44055}))</f>
        <v/>
      </c>
      <c r="Z1946" s="22">
        <f>IF(X1946&lt;0,0.9,LOOKUP(X1946,{0,1950001,3300001,6950001,9000001,18000001,40000001},{0.84895,0.7979,0.6958,0.66517,0.56307,0.4916,0.44055}))</f>
        <v/>
      </c>
      <c r="AA1946" s="22">
        <f>IF(W1946&lt;0,0,CHOOSE(MATCH(W1946,{0,1950001,3300001,6950001,9000001},1),5.105/84.895,10.21/79.79,20.42/69.58,23.483/66.517,33.693/56.307))</f>
        <v/>
      </c>
      <c r="AB1946" s="21">
        <f>IF(C1946&lt;=2000,0,(MIN(C1946,ROUNDDOWN(F1946*0.3,0))-2000)*0.1)</f>
        <v/>
      </c>
      <c r="AC1946" s="21">
        <f>IF(C1946&lt;=2000,0,MIN((C1946-2000)*Y1946,(R1946+S1946)*0.2))</f>
        <v/>
      </c>
      <c r="AD1946" s="21">
        <f>IF(C1946&lt;=2000,0,MIN((C1946-2000)*Z1946,(T1946+U1946)*0.2))</f>
        <v/>
      </c>
      <c r="AE1946" s="21">
        <f>AC1946*AA1946</f>
        <v/>
      </c>
      <c r="AF1946" s="21">
        <f>ROUNDDOWN(R1946,-2)+ROUNDDOWN(S1946,-2)</f>
        <v/>
      </c>
      <c r="AG1946" s="21">
        <f>ROUNDDOWN(MAX(0,R1946-(AB1946+AC1946+AE1946)*0.6),-2)+ROUNDDOWN(MAX(0,S1946-(AB1946+AC1946+AE1946)*0.4),-2)</f>
        <v/>
      </c>
      <c r="AH1946" s="21">
        <f>ROUNDDOWN(MAX(0,T1946-(AB1946+AD1946)*0.6),-2)+ROUNDDOWN(MAX(0,U1946-(AB1946+AD1946)*0.4),-2)</f>
        <v/>
      </c>
      <c r="AI1946" s="21">
        <f>ROUNDDOWN(T1946,-2)+ROUNDDOWN(U1946,-2)</f>
        <v/>
      </c>
      <c r="AJ1946" s="21">
        <f>M1946+AF1946</f>
        <v/>
      </c>
      <c r="AK1946" s="21">
        <f>M1946+AG1946</f>
        <v/>
      </c>
      <c r="AL1946" s="21">
        <f>N1946+AH1946</f>
        <v/>
      </c>
      <c r="AM1946" s="21">
        <f>O1946+AI1946</f>
        <v/>
      </c>
      <c r="AN1946" s="21">
        <f>N1946+AI1946</f>
        <v/>
      </c>
      <c r="AO1946" s="21">
        <f>ROUNDDOWN((R1946+S1946)*0.2/Y1946+2000,0)</f>
        <v/>
      </c>
      <c r="AP1946" s="21">
        <f>ROUNDDOWN((T1946+U1946)*0.2/Z1946+2000,0)</f>
        <v/>
      </c>
      <c r="AQ1946" s="21">
        <f>AL1946-AK1946</f>
        <v/>
      </c>
      <c r="AR1946" s="21">
        <f>AM1946-AK1946</f>
        <v/>
      </c>
      <c r="AS1946" s="21">
        <f>AM1946-AL1946</f>
        <v/>
      </c>
      <c r="AT1946" s="21">
        <f>AK1946+C1946-AJ1946</f>
        <v/>
      </c>
      <c r="AU1946" s="21">
        <f>AL1946+C1946-AM1946</f>
        <v/>
      </c>
      <c r="AV1946" s="21">
        <f>AN1946+C1946-AM1946</f>
        <v/>
      </c>
    </row>
    <row r="1947">
      <c r="A1947" t="inlineStr">
        <is>
          <t>1万円刻み</t>
        </is>
      </c>
      <c r="B1947" s="21">
        <f>'5_1万円刻み'!$A$184</f>
        <v/>
      </c>
      <c r="C1947" s="21">
        <f>AO1947</f>
        <v/>
      </c>
      <c r="D1947" s="21" t="n">
        <v>0</v>
      </c>
      <c r="E1947" s="21">
        <f>ROUND(MIN(B1947/12,650000)*12*0.0915+MIN(B1947/12,1390000)*12*(0.0504+0)+B1947*0.005,0)</f>
        <v/>
      </c>
      <c r="F1947" s="21">
        <f>IF(B1947&lt;741000,0,IF(B1947&lt;2191000,B1947-740000,IF(B1947&lt;2193000,1451000,IF(B1947&lt;2196000,1453000,IF(B1947&lt;2200000,1456000,IF(B1947&lt;3600000,ROUND(ROUNDDOWN(B1947/4,-3)*2.8,0)-80000,IF(B1947&lt;6600000,ROUND(ROUNDDOWN(B1947/4,-3)*3.2,0)-440000,IF(B1947&lt;8500000,ROUNDDOWN(B1947*0.9,0)-1100000,B1947-1950000))))))))</f>
        <v/>
      </c>
      <c r="G1947" s="21">
        <f>IF(F1947&gt;23500000,NA(),IF(F1947&lt;=4890000,1040000,IF(F1947&lt;=6550000,670000,620000)))</f>
        <v/>
      </c>
      <c r="H1947" s="21">
        <f>IF(D1947&lt;=0,0,MAX(0,MIN(2000000,D1947-MIN(100000,ROUNDDOWN(F1947*0.05,0)))))</f>
        <v/>
      </c>
      <c r="I1947" s="21">
        <f>IF(C1947&lt;=2000,0,MIN(C1947,ROUNDDOWN(F1947*0.4,0))-2000)</f>
        <v/>
      </c>
      <c r="J1947" s="21">
        <f>MAX(0,ROUNDDOWN(F1947-E1947-G1947,-3))</f>
        <v/>
      </c>
      <c r="K1947" s="21">
        <f>MAX(0,ROUNDDOWN(F1947-E1947-G1947-H1947-I1947,-3))</f>
        <v/>
      </c>
      <c r="L1947" s="21">
        <f>MAX(0,ROUNDDOWN(F1947-E1947-G1947-H1947,-3))</f>
        <v/>
      </c>
      <c r="M1947" s="21">
        <f>IF(J1947&lt;=0,0,ROUNDDOWN((J1947*LOOKUP(J1947,{0,1950001,3300001,6950001,9000001,18000001,40000001},{0.05,0.1,0.2,0.23,0.33,0.4,0.45})-LOOKUP(J1947,{0,1950001,3300001,6950001,9000001,18000001,40000001},{0,97500,427500,636000,1536000,2796000,4796000}))*1.021,-2))</f>
        <v/>
      </c>
      <c r="N1947" s="21">
        <f>IF(K1947&lt;=0,0,ROUNDDOWN((K1947*LOOKUP(K1947,{0,1950001,3300001,6950001,9000001,18000001,40000001},{0.05,0.1,0.2,0.23,0.33,0.4,0.45})-LOOKUP(K1947,{0,1950001,3300001,6950001,9000001,18000001,40000001},{0,97500,427500,636000,1536000,2796000,4796000}))*1.021,-2))</f>
        <v/>
      </c>
      <c r="O1947" s="21">
        <f>IF(L1947&lt;=0,0,ROUNDDOWN((L1947*LOOKUP(L1947,{0,1950001,3300001,6950001,9000001,18000001,40000001},{0.05,0.1,0.2,0.23,0.33,0.4,0.45})-LOOKUP(L1947,{0,1950001,3300001,6950001,9000001,18000001,40000001},{0,97500,427500,636000,1536000,2796000,4796000}))*1.021,-2))</f>
        <v/>
      </c>
      <c r="P1947" s="21">
        <f>MAX(0,ROUNDDOWN(F1947-E1947-430000,-3))</f>
        <v/>
      </c>
      <c r="Q1947" s="21">
        <f>MAX(0,ROUNDDOWN(F1947-E1947-430000-H1947,-3))</f>
        <v/>
      </c>
      <c r="R1947" s="21">
        <f>IF(F1947&lt;=450000,0,MAX(0,P1947*0.06-MIN(50000,P1947)*0.03))</f>
        <v/>
      </c>
      <c r="S1947" s="21">
        <f>IF(F1947&lt;=450000,0,MAX(0,P1947*0.04-MIN(50000,P1947)*0.02))</f>
        <v/>
      </c>
      <c r="T1947" s="21">
        <f>IF(F1947&lt;=450000,0,MAX(0,Q1947*0.06-MIN(50000,Q1947)*0.03))</f>
        <v/>
      </c>
      <c r="U1947" s="21">
        <f>IF(F1947&lt;=450000,0,MAX(0,Q1947*0.04-MIN(50000,Q1947)*0.02))</f>
        <v/>
      </c>
      <c r="V1947" s="21">
        <f>50000+MAX(0,G1947-480000)</f>
        <v/>
      </c>
      <c r="W1947" s="21">
        <f>P1947-V1947</f>
        <v/>
      </c>
      <c r="X1947" s="21">
        <f>Q1947-V1947</f>
        <v/>
      </c>
      <c r="Y1947" s="22">
        <f>IF(W1947&lt;0,0.9,LOOKUP(W1947,{0,1950001,3300001,6950001,9000001,18000001,40000001},{0.84895,0.7979,0.6958,0.66517,0.56307,0.4916,0.44055}))</f>
        <v/>
      </c>
      <c r="Z1947" s="22">
        <f>IF(X1947&lt;0,0.9,LOOKUP(X1947,{0,1950001,3300001,6950001,9000001,18000001,40000001},{0.84895,0.7979,0.6958,0.66517,0.56307,0.4916,0.44055}))</f>
        <v/>
      </c>
      <c r="AA1947" s="22">
        <f>IF(W1947&lt;0,0,CHOOSE(MATCH(W1947,{0,1950001,3300001,6950001,9000001},1),5.105/84.895,10.21/79.79,20.42/69.58,23.483/66.517,33.693/56.307))</f>
        <v/>
      </c>
      <c r="AB1947" s="21">
        <f>IF(C1947&lt;=2000,0,(MIN(C1947,ROUNDDOWN(F1947*0.3,0))-2000)*0.1)</f>
        <v/>
      </c>
      <c r="AC1947" s="21">
        <f>IF(C1947&lt;=2000,0,MIN((C1947-2000)*Y1947,(R1947+S1947)*0.2))</f>
        <v/>
      </c>
      <c r="AD1947" s="21">
        <f>IF(C1947&lt;=2000,0,MIN((C1947-2000)*Z1947,(T1947+U1947)*0.2))</f>
        <v/>
      </c>
      <c r="AE1947" s="21">
        <f>AC1947*AA1947</f>
        <v/>
      </c>
      <c r="AF1947" s="21">
        <f>ROUNDDOWN(R1947,-2)+ROUNDDOWN(S1947,-2)</f>
        <v/>
      </c>
      <c r="AG1947" s="21">
        <f>ROUNDDOWN(MAX(0,R1947-(AB1947+AC1947+AE1947)*0.6),-2)+ROUNDDOWN(MAX(0,S1947-(AB1947+AC1947+AE1947)*0.4),-2)</f>
        <v/>
      </c>
      <c r="AH1947" s="21">
        <f>ROUNDDOWN(MAX(0,T1947-(AB1947+AD1947)*0.6),-2)+ROUNDDOWN(MAX(0,U1947-(AB1947+AD1947)*0.4),-2)</f>
        <v/>
      </c>
      <c r="AI1947" s="21">
        <f>ROUNDDOWN(T1947,-2)+ROUNDDOWN(U1947,-2)</f>
        <v/>
      </c>
      <c r="AJ1947" s="21">
        <f>M1947+AF1947</f>
        <v/>
      </c>
      <c r="AK1947" s="21">
        <f>M1947+AG1947</f>
        <v/>
      </c>
      <c r="AL1947" s="21">
        <f>N1947+AH1947</f>
        <v/>
      </c>
      <c r="AM1947" s="21">
        <f>O1947+AI1947</f>
        <v/>
      </c>
      <c r="AN1947" s="21">
        <f>N1947+AI1947</f>
        <v/>
      </c>
      <c r="AO1947" s="21">
        <f>ROUNDDOWN((R1947+S1947)*0.2/Y1947+2000,0)</f>
        <v/>
      </c>
      <c r="AP1947" s="21">
        <f>ROUNDDOWN((T1947+U1947)*0.2/Z1947+2000,0)</f>
        <v/>
      </c>
      <c r="AQ1947" s="21">
        <f>AL1947-AK1947</f>
        <v/>
      </c>
      <c r="AR1947" s="21">
        <f>AM1947-AK1947</f>
        <v/>
      </c>
      <c r="AS1947" s="21">
        <f>AM1947-AL1947</f>
        <v/>
      </c>
      <c r="AT1947" s="21">
        <f>AK1947+C1947-AJ1947</f>
        <v/>
      </c>
      <c r="AU1947" s="21">
        <f>AL1947+C1947-AM1947</f>
        <v/>
      </c>
      <c r="AV1947" s="21">
        <f>AN1947+C1947-AM1947</f>
        <v/>
      </c>
    </row>
    <row r="1948">
      <c r="A1948" t="inlineStr">
        <is>
          <t>1万円刻み</t>
        </is>
      </c>
      <c r="B1948" s="21">
        <f>'5_1万円刻み'!$A$185</f>
        <v/>
      </c>
      <c r="C1948" s="21">
        <f>AO1948</f>
        <v/>
      </c>
      <c r="D1948" s="21" t="n">
        <v>0</v>
      </c>
      <c r="E1948" s="21">
        <f>ROUND(MIN(B1948/12,650000)*12*0.0915+MIN(B1948/12,1390000)*12*(0.0504+0)+B1948*0.005,0)</f>
        <v/>
      </c>
      <c r="F1948" s="21">
        <f>IF(B1948&lt;741000,0,IF(B1948&lt;2191000,B1948-740000,IF(B1948&lt;2193000,1451000,IF(B1948&lt;2196000,1453000,IF(B1948&lt;2200000,1456000,IF(B1948&lt;3600000,ROUND(ROUNDDOWN(B1948/4,-3)*2.8,0)-80000,IF(B1948&lt;6600000,ROUND(ROUNDDOWN(B1948/4,-3)*3.2,0)-440000,IF(B1948&lt;8500000,ROUNDDOWN(B1948*0.9,0)-1100000,B1948-1950000))))))))</f>
        <v/>
      </c>
      <c r="G1948" s="21">
        <f>IF(F1948&gt;23500000,NA(),IF(F1948&lt;=4890000,1040000,IF(F1948&lt;=6550000,670000,620000)))</f>
        <v/>
      </c>
      <c r="H1948" s="21">
        <f>IF(D1948&lt;=0,0,MAX(0,MIN(2000000,D1948-MIN(100000,ROUNDDOWN(F1948*0.05,0)))))</f>
        <v/>
      </c>
      <c r="I1948" s="21">
        <f>IF(C1948&lt;=2000,0,MIN(C1948,ROUNDDOWN(F1948*0.4,0))-2000)</f>
        <v/>
      </c>
      <c r="J1948" s="21">
        <f>MAX(0,ROUNDDOWN(F1948-E1948-G1948,-3))</f>
        <v/>
      </c>
      <c r="K1948" s="21">
        <f>MAX(0,ROUNDDOWN(F1948-E1948-G1948-H1948-I1948,-3))</f>
        <v/>
      </c>
      <c r="L1948" s="21">
        <f>MAX(0,ROUNDDOWN(F1948-E1948-G1948-H1948,-3))</f>
        <v/>
      </c>
      <c r="M1948" s="21">
        <f>IF(J1948&lt;=0,0,ROUNDDOWN((J1948*LOOKUP(J1948,{0,1950001,3300001,6950001,9000001,18000001,40000001},{0.05,0.1,0.2,0.23,0.33,0.4,0.45})-LOOKUP(J1948,{0,1950001,3300001,6950001,9000001,18000001,40000001},{0,97500,427500,636000,1536000,2796000,4796000}))*1.021,-2))</f>
        <v/>
      </c>
      <c r="N1948" s="21">
        <f>IF(K1948&lt;=0,0,ROUNDDOWN((K1948*LOOKUP(K1948,{0,1950001,3300001,6950001,9000001,18000001,40000001},{0.05,0.1,0.2,0.23,0.33,0.4,0.45})-LOOKUP(K1948,{0,1950001,3300001,6950001,9000001,18000001,40000001},{0,97500,427500,636000,1536000,2796000,4796000}))*1.021,-2))</f>
        <v/>
      </c>
      <c r="O1948" s="21">
        <f>IF(L1948&lt;=0,0,ROUNDDOWN((L1948*LOOKUP(L1948,{0,1950001,3300001,6950001,9000001,18000001,40000001},{0.05,0.1,0.2,0.23,0.33,0.4,0.45})-LOOKUP(L1948,{0,1950001,3300001,6950001,9000001,18000001,40000001},{0,97500,427500,636000,1536000,2796000,4796000}))*1.021,-2))</f>
        <v/>
      </c>
      <c r="P1948" s="21">
        <f>MAX(0,ROUNDDOWN(F1948-E1948-430000,-3))</f>
        <v/>
      </c>
      <c r="Q1948" s="21">
        <f>MAX(0,ROUNDDOWN(F1948-E1948-430000-H1948,-3))</f>
        <v/>
      </c>
      <c r="R1948" s="21">
        <f>IF(F1948&lt;=450000,0,MAX(0,P1948*0.06-MIN(50000,P1948)*0.03))</f>
        <v/>
      </c>
      <c r="S1948" s="21">
        <f>IF(F1948&lt;=450000,0,MAX(0,P1948*0.04-MIN(50000,P1948)*0.02))</f>
        <v/>
      </c>
      <c r="T1948" s="21">
        <f>IF(F1948&lt;=450000,0,MAX(0,Q1948*0.06-MIN(50000,Q1948)*0.03))</f>
        <v/>
      </c>
      <c r="U1948" s="21">
        <f>IF(F1948&lt;=450000,0,MAX(0,Q1948*0.04-MIN(50000,Q1948)*0.02))</f>
        <v/>
      </c>
      <c r="V1948" s="21">
        <f>50000+MAX(0,G1948-480000)</f>
        <v/>
      </c>
      <c r="W1948" s="21">
        <f>P1948-V1948</f>
        <v/>
      </c>
      <c r="X1948" s="21">
        <f>Q1948-V1948</f>
        <v/>
      </c>
      <c r="Y1948" s="22">
        <f>IF(W1948&lt;0,0.9,LOOKUP(W1948,{0,1950001,3300001,6950001,9000001,18000001,40000001},{0.84895,0.7979,0.6958,0.66517,0.56307,0.4916,0.44055}))</f>
        <v/>
      </c>
      <c r="Z1948" s="22">
        <f>IF(X1948&lt;0,0.9,LOOKUP(X1948,{0,1950001,3300001,6950001,9000001,18000001,40000001},{0.84895,0.7979,0.6958,0.66517,0.56307,0.4916,0.44055}))</f>
        <v/>
      </c>
      <c r="AA1948" s="22">
        <f>IF(W1948&lt;0,0,CHOOSE(MATCH(W1948,{0,1950001,3300001,6950001,9000001},1),5.105/84.895,10.21/79.79,20.42/69.58,23.483/66.517,33.693/56.307))</f>
        <v/>
      </c>
      <c r="AB1948" s="21">
        <f>IF(C1948&lt;=2000,0,(MIN(C1948,ROUNDDOWN(F1948*0.3,0))-2000)*0.1)</f>
        <v/>
      </c>
      <c r="AC1948" s="21">
        <f>IF(C1948&lt;=2000,0,MIN((C1948-2000)*Y1948,(R1948+S1948)*0.2))</f>
        <v/>
      </c>
      <c r="AD1948" s="21">
        <f>IF(C1948&lt;=2000,0,MIN((C1948-2000)*Z1948,(T1948+U1948)*0.2))</f>
        <v/>
      </c>
      <c r="AE1948" s="21">
        <f>AC1948*AA1948</f>
        <v/>
      </c>
      <c r="AF1948" s="21">
        <f>ROUNDDOWN(R1948,-2)+ROUNDDOWN(S1948,-2)</f>
        <v/>
      </c>
      <c r="AG1948" s="21">
        <f>ROUNDDOWN(MAX(0,R1948-(AB1948+AC1948+AE1948)*0.6),-2)+ROUNDDOWN(MAX(0,S1948-(AB1948+AC1948+AE1948)*0.4),-2)</f>
        <v/>
      </c>
      <c r="AH1948" s="21">
        <f>ROUNDDOWN(MAX(0,T1948-(AB1948+AD1948)*0.6),-2)+ROUNDDOWN(MAX(0,U1948-(AB1948+AD1948)*0.4),-2)</f>
        <v/>
      </c>
      <c r="AI1948" s="21">
        <f>ROUNDDOWN(T1948,-2)+ROUNDDOWN(U1948,-2)</f>
        <v/>
      </c>
      <c r="AJ1948" s="21">
        <f>M1948+AF1948</f>
        <v/>
      </c>
      <c r="AK1948" s="21">
        <f>M1948+AG1948</f>
        <v/>
      </c>
      <c r="AL1948" s="21">
        <f>N1948+AH1948</f>
        <v/>
      </c>
      <c r="AM1948" s="21">
        <f>O1948+AI1948</f>
        <v/>
      </c>
      <c r="AN1948" s="21">
        <f>N1948+AI1948</f>
        <v/>
      </c>
      <c r="AO1948" s="21">
        <f>ROUNDDOWN((R1948+S1948)*0.2/Y1948+2000,0)</f>
        <v/>
      </c>
      <c r="AP1948" s="21">
        <f>ROUNDDOWN((T1948+U1948)*0.2/Z1948+2000,0)</f>
        <v/>
      </c>
      <c r="AQ1948" s="21">
        <f>AL1948-AK1948</f>
        <v/>
      </c>
      <c r="AR1948" s="21">
        <f>AM1948-AK1948</f>
        <v/>
      </c>
      <c r="AS1948" s="21">
        <f>AM1948-AL1948</f>
        <v/>
      </c>
      <c r="AT1948" s="21">
        <f>AK1948+C1948-AJ1948</f>
        <v/>
      </c>
      <c r="AU1948" s="21">
        <f>AL1948+C1948-AM1948</f>
        <v/>
      </c>
      <c r="AV1948" s="21">
        <f>AN1948+C1948-AM1948</f>
        <v/>
      </c>
    </row>
    <row r="1949">
      <c r="A1949" t="inlineStr">
        <is>
          <t>1万円刻み</t>
        </is>
      </c>
      <c r="B1949" s="21">
        <f>'5_1万円刻み'!$A$186</f>
        <v/>
      </c>
      <c r="C1949" s="21">
        <f>AO1949</f>
        <v/>
      </c>
      <c r="D1949" s="21" t="n">
        <v>0</v>
      </c>
      <c r="E1949" s="21">
        <f>ROUND(MIN(B1949/12,650000)*12*0.0915+MIN(B1949/12,1390000)*12*(0.0504+0)+B1949*0.005,0)</f>
        <v/>
      </c>
      <c r="F1949" s="21">
        <f>IF(B1949&lt;741000,0,IF(B1949&lt;2191000,B1949-740000,IF(B1949&lt;2193000,1451000,IF(B1949&lt;2196000,1453000,IF(B1949&lt;2200000,1456000,IF(B1949&lt;3600000,ROUND(ROUNDDOWN(B1949/4,-3)*2.8,0)-80000,IF(B1949&lt;6600000,ROUND(ROUNDDOWN(B1949/4,-3)*3.2,0)-440000,IF(B1949&lt;8500000,ROUNDDOWN(B1949*0.9,0)-1100000,B1949-1950000))))))))</f>
        <v/>
      </c>
      <c r="G1949" s="21">
        <f>IF(F1949&gt;23500000,NA(),IF(F1949&lt;=4890000,1040000,IF(F1949&lt;=6550000,670000,620000)))</f>
        <v/>
      </c>
      <c r="H1949" s="21">
        <f>IF(D1949&lt;=0,0,MAX(0,MIN(2000000,D1949-MIN(100000,ROUNDDOWN(F1949*0.05,0)))))</f>
        <v/>
      </c>
      <c r="I1949" s="21">
        <f>IF(C1949&lt;=2000,0,MIN(C1949,ROUNDDOWN(F1949*0.4,0))-2000)</f>
        <v/>
      </c>
      <c r="J1949" s="21">
        <f>MAX(0,ROUNDDOWN(F1949-E1949-G1949,-3))</f>
        <v/>
      </c>
      <c r="K1949" s="21">
        <f>MAX(0,ROUNDDOWN(F1949-E1949-G1949-H1949-I1949,-3))</f>
        <v/>
      </c>
      <c r="L1949" s="21">
        <f>MAX(0,ROUNDDOWN(F1949-E1949-G1949-H1949,-3))</f>
        <v/>
      </c>
      <c r="M1949" s="21">
        <f>IF(J1949&lt;=0,0,ROUNDDOWN((J1949*LOOKUP(J1949,{0,1950001,3300001,6950001,9000001,18000001,40000001},{0.05,0.1,0.2,0.23,0.33,0.4,0.45})-LOOKUP(J1949,{0,1950001,3300001,6950001,9000001,18000001,40000001},{0,97500,427500,636000,1536000,2796000,4796000}))*1.021,-2))</f>
        <v/>
      </c>
      <c r="N1949" s="21">
        <f>IF(K1949&lt;=0,0,ROUNDDOWN((K1949*LOOKUP(K1949,{0,1950001,3300001,6950001,9000001,18000001,40000001},{0.05,0.1,0.2,0.23,0.33,0.4,0.45})-LOOKUP(K1949,{0,1950001,3300001,6950001,9000001,18000001,40000001},{0,97500,427500,636000,1536000,2796000,4796000}))*1.021,-2))</f>
        <v/>
      </c>
      <c r="O1949" s="21">
        <f>IF(L1949&lt;=0,0,ROUNDDOWN((L1949*LOOKUP(L1949,{0,1950001,3300001,6950001,9000001,18000001,40000001},{0.05,0.1,0.2,0.23,0.33,0.4,0.45})-LOOKUP(L1949,{0,1950001,3300001,6950001,9000001,18000001,40000001},{0,97500,427500,636000,1536000,2796000,4796000}))*1.021,-2))</f>
        <v/>
      </c>
      <c r="P1949" s="21">
        <f>MAX(0,ROUNDDOWN(F1949-E1949-430000,-3))</f>
        <v/>
      </c>
      <c r="Q1949" s="21">
        <f>MAX(0,ROUNDDOWN(F1949-E1949-430000-H1949,-3))</f>
        <v/>
      </c>
      <c r="R1949" s="21">
        <f>IF(F1949&lt;=450000,0,MAX(0,P1949*0.06-MIN(50000,P1949)*0.03))</f>
        <v/>
      </c>
      <c r="S1949" s="21">
        <f>IF(F1949&lt;=450000,0,MAX(0,P1949*0.04-MIN(50000,P1949)*0.02))</f>
        <v/>
      </c>
      <c r="T1949" s="21">
        <f>IF(F1949&lt;=450000,0,MAX(0,Q1949*0.06-MIN(50000,Q1949)*0.03))</f>
        <v/>
      </c>
      <c r="U1949" s="21">
        <f>IF(F1949&lt;=450000,0,MAX(0,Q1949*0.04-MIN(50000,Q1949)*0.02))</f>
        <v/>
      </c>
      <c r="V1949" s="21">
        <f>50000+MAX(0,G1949-480000)</f>
        <v/>
      </c>
      <c r="W1949" s="21">
        <f>P1949-V1949</f>
        <v/>
      </c>
      <c r="X1949" s="21">
        <f>Q1949-V1949</f>
        <v/>
      </c>
      <c r="Y1949" s="22">
        <f>IF(W1949&lt;0,0.9,LOOKUP(W1949,{0,1950001,3300001,6950001,9000001,18000001,40000001},{0.84895,0.7979,0.6958,0.66517,0.56307,0.4916,0.44055}))</f>
        <v/>
      </c>
      <c r="Z1949" s="22">
        <f>IF(X1949&lt;0,0.9,LOOKUP(X1949,{0,1950001,3300001,6950001,9000001,18000001,40000001},{0.84895,0.7979,0.6958,0.66517,0.56307,0.4916,0.44055}))</f>
        <v/>
      </c>
      <c r="AA1949" s="22">
        <f>IF(W1949&lt;0,0,CHOOSE(MATCH(W1949,{0,1950001,3300001,6950001,9000001},1),5.105/84.895,10.21/79.79,20.42/69.58,23.483/66.517,33.693/56.307))</f>
        <v/>
      </c>
      <c r="AB1949" s="21">
        <f>IF(C1949&lt;=2000,0,(MIN(C1949,ROUNDDOWN(F1949*0.3,0))-2000)*0.1)</f>
        <v/>
      </c>
      <c r="AC1949" s="21">
        <f>IF(C1949&lt;=2000,0,MIN((C1949-2000)*Y1949,(R1949+S1949)*0.2))</f>
        <v/>
      </c>
      <c r="AD1949" s="21">
        <f>IF(C1949&lt;=2000,0,MIN((C1949-2000)*Z1949,(T1949+U1949)*0.2))</f>
        <v/>
      </c>
      <c r="AE1949" s="21">
        <f>AC1949*AA1949</f>
        <v/>
      </c>
      <c r="AF1949" s="21">
        <f>ROUNDDOWN(R1949,-2)+ROUNDDOWN(S1949,-2)</f>
        <v/>
      </c>
      <c r="AG1949" s="21">
        <f>ROUNDDOWN(MAX(0,R1949-(AB1949+AC1949+AE1949)*0.6),-2)+ROUNDDOWN(MAX(0,S1949-(AB1949+AC1949+AE1949)*0.4),-2)</f>
        <v/>
      </c>
      <c r="AH1949" s="21">
        <f>ROUNDDOWN(MAX(0,T1949-(AB1949+AD1949)*0.6),-2)+ROUNDDOWN(MAX(0,U1949-(AB1949+AD1949)*0.4),-2)</f>
        <v/>
      </c>
      <c r="AI1949" s="21">
        <f>ROUNDDOWN(T1949,-2)+ROUNDDOWN(U1949,-2)</f>
        <v/>
      </c>
      <c r="AJ1949" s="21">
        <f>M1949+AF1949</f>
        <v/>
      </c>
      <c r="AK1949" s="21">
        <f>M1949+AG1949</f>
        <v/>
      </c>
      <c r="AL1949" s="21">
        <f>N1949+AH1949</f>
        <v/>
      </c>
      <c r="AM1949" s="21">
        <f>O1949+AI1949</f>
        <v/>
      </c>
      <c r="AN1949" s="21">
        <f>N1949+AI1949</f>
        <v/>
      </c>
      <c r="AO1949" s="21">
        <f>ROUNDDOWN((R1949+S1949)*0.2/Y1949+2000,0)</f>
        <v/>
      </c>
      <c r="AP1949" s="21">
        <f>ROUNDDOWN((T1949+U1949)*0.2/Z1949+2000,0)</f>
        <v/>
      </c>
      <c r="AQ1949" s="21">
        <f>AL1949-AK1949</f>
        <v/>
      </c>
      <c r="AR1949" s="21">
        <f>AM1949-AK1949</f>
        <v/>
      </c>
      <c r="AS1949" s="21">
        <f>AM1949-AL1949</f>
        <v/>
      </c>
      <c r="AT1949" s="21">
        <f>AK1949+C1949-AJ1949</f>
        <v/>
      </c>
      <c r="AU1949" s="21">
        <f>AL1949+C1949-AM1949</f>
        <v/>
      </c>
      <c r="AV1949" s="21">
        <f>AN1949+C1949-AM1949</f>
        <v/>
      </c>
    </row>
    <row r="1950">
      <c r="A1950" t="inlineStr">
        <is>
          <t>1万円刻み</t>
        </is>
      </c>
      <c r="B1950" s="21">
        <f>'5_1万円刻み'!$A$187</f>
        <v/>
      </c>
      <c r="C1950" s="21">
        <f>AO1950</f>
        <v/>
      </c>
      <c r="D1950" s="21" t="n">
        <v>0</v>
      </c>
      <c r="E1950" s="21">
        <f>ROUND(MIN(B1950/12,650000)*12*0.0915+MIN(B1950/12,1390000)*12*(0.0504+0)+B1950*0.005,0)</f>
        <v/>
      </c>
      <c r="F1950" s="21">
        <f>IF(B1950&lt;741000,0,IF(B1950&lt;2191000,B1950-740000,IF(B1950&lt;2193000,1451000,IF(B1950&lt;2196000,1453000,IF(B1950&lt;2200000,1456000,IF(B1950&lt;3600000,ROUND(ROUNDDOWN(B1950/4,-3)*2.8,0)-80000,IF(B1950&lt;6600000,ROUND(ROUNDDOWN(B1950/4,-3)*3.2,0)-440000,IF(B1950&lt;8500000,ROUNDDOWN(B1950*0.9,0)-1100000,B1950-1950000))))))))</f>
        <v/>
      </c>
      <c r="G1950" s="21">
        <f>IF(F1950&gt;23500000,NA(),IF(F1950&lt;=4890000,1040000,IF(F1950&lt;=6550000,670000,620000)))</f>
        <v/>
      </c>
      <c r="H1950" s="21">
        <f>IF(D1950&lt;=0,0,MAX(0,MIN(2000000,D1950-MIN(100000,ROUNDDOWN(F1950*0.05,0)))))</f>
        <v/>
      </c>
      <c r="I1950" s="21">
        <f>IF(C1950&lt;=2000,0,MIN(C1950,ROUNDDOWN(F1950*0.4,0))-2000)</f>
        <v/>
      </c>
      <c r="J1950" s="21">
        <f>MAX(0,ROUNDDOWN(F1950-E1950-G1950,-3))</f>
        <v/>
      </c>
      <c r="K1950" s="21">
        <f>MAX(0,ROUNDDOWN(F1950-E1950-G1950-H1950-I1950,-3))</f>
        <v/>
      </c>
      <c r="L1950" s="21">
        <f>MAX(0,ROUNDDOWN(F1950-E1950-G1950-H1950,-3))</f>
        <v/>
      </c>
      <c r="M1950" s="21">
        <f>IF(J1950&lt;=0,0,ROUNDDOWN((J1950*LOOKUP(J1950,{0,1950001,3300001,6950001,9000001,18000001,40000001},{0.05,0.1,0.2,0.23,0.33,0.4,0.45})-LOOKUP(J1950,{0,1950001,3300001,6950001,9000001,18000001,40000001},{0,97500,427500,636000,1536000,2796000,4796000}))*1.021,-2))</f>
        <v/>
      </c>
      <c r="N1950" s="21">
        <f>IF(K1950&lt;=0,0,ROUNDDOWN((K1950*LOOKUP(K1950,{0,1950001,3300001,6950001,9000001,18000001,40000001},{0.05,0.1,0.2,0.23,0.33,0.4,0.45})-LOOKUP(K1950,{0,1950001,3300001,6950001,9000001,18000001,40000001},{0,97500,427500,636000,1536000,2796000,4796000}))*1.021,-2))</f>
        <v/>
      </c>
      <c r="O1950" s="21">
        <f>IF(L1950&lt;=0,0,ROUNDDOWN((L1950*LOOKUP(L1950,{0,1950001,3300001,6950001,9000001,18000001,40000001},{0.05,0.1,0.2,0.23,0.33,0.4,0.45})-LOOKUP(L1950,{0,1950001,3300001,6950001,9000001,18000001,40000001},{0,97500,427500,636000,1536000,2796000,4796000}))*1.021,-2))</f>
        <v/>
      </c>
      <c r="P1950" s="21">
        <f>MAX(0,ROUNDDOWN(F1950-E1950-430000,-3))</f>
        <v/>
      </c>
      <c r="Q1950" s="21">
        <f>MAX(0,ROUNDDOWN(F1950-E1950-430000-H1950,-3))</f>
        <v/>
      </c>
      <c r="R1950" s="21">
        <f>IF(F1950&lt;=450000,0,MAX(0,P1950*0.06-MIN(50000,P1950)*0.03))</f>
        <v/>
      </c>
      <c r="S1950" s="21">
        <f>IF(F1950&lt;=450000,0,MAX(0,P1950*0.04-MIN(50000,P1950)*0.02))</f>
        <v/>
      </c>
      <c r="T1950" s="21">
        <f>IF(F1950&lt;=450000,0,MAX(0,Q1950*0.06-MIN(50000,Q1950)*0.03))</f>
        <v/>
      </c>
      <c r="U1950" s="21">
        <f>IF(F1950&lt;=450000,0,MAX(0,Q1950*0.04-MIN(50000,Q1950)*0.02))</f>
        <v/>
      </c>
      <c r="V1950" s="21">
        <f>50000+MAX(0,G1950-480000)</f>
        <v/>
      </c>
      <c r="W1950" s="21">
        <f>P1950-V1950</f>
        <v/>
      </c>
      <c r="X1950" s="21">
        <f>Q1950-V1950</f>
        <v/>
      </c>
      <c r="Y1950" s="22">
        <f>IF(W1950&lt;0,0.9,LOOKUP(W1950,{0,1950001,3300001,6950001,9000001,18000001,40000001},{0.84895,0.7979,0.6958,0.66517,0.56307,0.4916,0.44055}))</f>
        <v/>
      </c>
      <c r="Z1950" s="22">
        <f>IF(X1950&lt;0,0.9,LOOKUP(X1950,{0,1950001,3300001,6950001,9000001,18000001,40000001},{0.84895,0.7979,0.6958,0.66517,0.56307,0.4916,0.44055}))</f>
        <v/>
      </c>
      <c r="AA1950" s="22">
        <f>IF(W1950&lt;0,0,CHOOSE(MATCH(W1950,{0,1950001,3300001,6950001,9000001},1),5.105/84.895,10.21/79.79,20.42/69.58,23.483/66.517,33.693/56.307))</f>
        <v/>
      </c>
      <c r="AB1950" s="21">
        <f>IF(C1950&lt;=2000,0,(MIN(C1950,ROUNDDOWN(F1950*0.3,0))-2000)*0.1)</f>
        <v/>
      </c>
      <c r="AC1950" s="21">
        <f>IF(C1950&lt;=2000,0,MIN((C1950-2000)*Y1950,(R1950+S1950)*0.2))</f>
        <v/>
      </c>
      <c r="AD1950" s="21">
        <f>IF(C1950&lt;=2000,0,MIN((C1950-2000)*Z1950,(T1950+U1950)*0.2))</f>
        <v/>
      </c>
      <c r="AE1950" s="21">
        <f>AC1950*AA1950</f>
        <v/>
      </c>
      <c r="AF1950" s="21">
        <f>ROUNDDOWN(R1950,-2)+ROUNDDOWN(S1950,-2)</f>
        <v/>
      </c>
      <c r="AG1950" s="21">
        <f>ROUNDDOWN(MAX(0,R1950-(AB1950+AC1950+AE1950)*0.6),-2)+ROUNDDOWN(MAX(0,S1950-(AB1950+AC1950+AE1950)*0.4),-2)</f>
        <v/>
      </c>
      <c r="AH1950" s="21">
        <f>ROUNDDOWN(MAX(0,T1950-(AB1950+AD1950)*0.6),-2)+ROUNDDOWN(MAX(0,U1950-(AB1950+AD1950)*0.4),-2)</f>
        <v/>
      </c>
      <c r="AI1950" s="21">
        <f>ROUNDDOWN(T1950,-2)+ROUNDDOWN(U1950,-2)</f>
        <v/>
      </c>
      <c r="AJ1950" s="21">
        <f>M1950+AF1950</f>
        <v/>
      </c>
      <c r="AK1950" s="21">
        <f>M1950+AG1950</f>
        <v/>
      </c>
      <c r="AL1950" s="21">
        <f>N1950+AH1950</f>
        <v/>
      </c>
      <c r="AM1950" s="21">
        <f>O1950+AI1950</f>
        <v/>
      </c>
      <c r="AN1950" s="21">
        <f>N1950+AI1950</f>
        <v/>
      </c>
      <c r="AO1950" s="21">
        <f>ROUNDDOWN((R1950+S1950)*0.2/Y1950+2000,0)</f>
        <v/>
      </c>
      <c r="AP1950" s="21">
        <f>ROUNDDOWN((T1950+U1950)*0.2/Z1950+2000,0)</f>
        <v/>
      </c>
      <c r="AQ1950" s="21">
        <f>AL1950-AK1950</f>
        <v/>
      </c>
      <c r="AR1950" s="21">
        <f>AM1950-AK1950</f>
        <v/>
      </c>
      <c r="AS1950" s="21">
        <f>AM1950-AL1950</f>
        <v/>
      </c>
      <c r="AT1950" s="21">
        <f>AK1950+C1950-AJ1950</f>
        <v/>
      </c>
      <c r="AU1950" s="21">
        <f>AL1950+C1950-AM1950</f>
        <v/>
      </c>
      <c r="AV1950" s="21">
        <f>AN1950+C1950-AM1950</f>
        <v/>
      </c>
    </row>
    <row r="1951">
      <c r="A1951" t="inlineStr">
        <is>
          <t>1万円刻み</t>
        </is>
      </c>
      <c r="B1951" s="21">
        <f>'5_1万円刻み'!$A$188</f>
        <v/>
      </c>
      <c r="C1951" s="21">
        <f>AO1951</f>
        <v/>
      </c>
      <c r="D1951" s="21" t="n">
        <v>0</v>
      </c>
      <c r="E1951" s="21">
        <f>ROUND(MIN(B1951/12,650000)*12*0.0915+MIN(B1951/12,1390000)*12*(0.0504+0)+B1951*0.005,0)</f>
        <v/>
      </c>
      <c r="F1951" s="21">
        <f>IF(B1951&lt;741000,0,IF(B1951&lt;2191000,B1951-740000,IF(B1951&lt;2193000,1451000,IF(B1951&lt;2196000,1453000,IF(B1951&lt;2200000,1456000,IF(B1951&lt;3600000,ROUND(ROUNDDOWN(B1951/4,-3)*2.8,0)-80000,IF(B1951&lt;6600000,ROUND(ROUNDDOWN(B1951/4,-3)*3.2,0)-440000,IF(B1951&lt;8500000,ROUNDDOWN(B1951*0.9,0)-1100000,B1951-1950000))))))))</f>
        <v/>
      </c>
      <c r="G1951" s="21">
        <f>IF(F1951&gt;23500000,NA(),IF(F1951&lt;=4890000,1040000,IF(F1951&lt;=6550000,670000,620000)))</f>
        <v/>
      </c>
      <c r="H1951" s="21">
        <f>IF(D1951&lt;=0,0,MAX(0,MIN(2000000,D1951-MIN(100000,ROUNDDOWN(F1951*0.05,0)))))</f>
        <v/>
      </c>
      <c r="I1951" s="21">
        <f>IF(C1951&lt;=2000,0,MIN(C1951,ROUNDDOWN(F1951*0.4,0))-2000)</f>
        <v/>
      </c>
      <c r="J1951" s="21">
        <f>MAX(0,ROUNDDOWN(F1951-E1951-G1951,-3))</f>
        <v/>
      </c>
      <c r="K1951" s="21">
        <f>MAX(0,ROUNDDOWN(F1951-E1951-G1951-H1951-I1951,-3))</f>
        <v/>
      </c>
      <c r="L1951" s="21">
        <f>MAX(0,ROUNDDOWN(F1951-E1951-G1951-H1951,-3))</f>
        <v/>
      </c>
      <c r="M1951" s="21">
        <f>IF(J1951&lt;=0,0,ROUNDDOWN((J1951*LOOKUP(J1951,{0,1950001,3300001,6950001,9000001,18000001,40000001},{0.05,0.1,0.2,0.23,0.33,0.4,0.45})-LOOKUP(J1951,{0,1950001,3300001,6950001,9000001,18000001,40000001},{0,97500,427500,636000,1536000,2796000,4796000}))*1.021,-2))</f>
        <v/>
      </c>
      <c r="N1951" s="21">
        <f>IF(K1951&lt;=0,0,ROUNDDOWN((K1951*LOOKUP(K1951,{0,1950001,3300001,6950001,9000001,18000001,40000001},{0.05,0.1,0.2,0.23,0.33,0.4,0.45})-LOOKUP(K1951,{0,1950001,3300001,6950001,9000001,18000001,40000001},{0,97500,427500,636000,1536000,2796000,4796000}))*1.021,-2))</f>
        <v/>
      </c>
      <c r="O1951" s="21">
        <f>IF(L1951&lt;=0,0,ROUNDDOWN((L1951*LOOKUP(L1951,{0,1950001,3300001,6950001,9000001,18000001,40000001},{0.05,0.1,0.2,0.23,0.33,0.4,0.45})-LOOKUP(L1951,{0,1950001,3300001,6950001,9000001,18000001,40000001},{0,97500,427500,636000,1536000,2796000,4796000}))*1.021,-2))</f>
        <v/>
      </c>
      <c r="P1951" s="21">
        <f>MAX(0,ROUNDDOWN(F1951-E1951-430000,-3))</f>
        <v/>
      </c>
      <c r="Q1951" s="21">
        <f>MAX(0,ROUNDDOWN(F1951-E1951-430000-H1951,-3))</f>
        <v/>
      </c>
      <c r="R1951" s="21">
        <f>IF(F1951&lt;=450000,0,MAX(0,P1951*0.06-MIN(50000,P1951)*0.03))</f>
        <v/>
      </c>
      <c r="S1951" s="21">
        <f>IF(F1951&lt;=450000,0,MAX(0,P1951*0.04-MIN(50000,P1951)*0.02))</f>
        <v/>
      </c>
      <c r="T1951" s="21">
        <f>IF(F1951&lt;=450000,0,MAX(0,Q1951*0.06-MIN(50000,Q1951)*0.03))</f>
        <v/>
      </c>
      <c r="U1951" s="21">
        <f>IF(F1951&lt;=450000,0,MAX(0,Q1951*0.04-MIN(50000,Q1951)*0.02))</f>
        <v/>
      </c>
      <c r="V1951" s="21">
        <f>50000+MAX(0,G1951-480000)</f>
        <v/>
      </c>
      <c r="W1951" s="21">
        <f>P1951-V1951</f>
        <v/>
      </c>
      <c r="X1951" s="21">
        <f>Q1951-V1951</f>
        <v/>
      </c>
      <c r="Y1951" s="22">
        <f>IF(W1951&lt;0,0.9,LOOKUP(W1951,{0,1950001,3300001,6950001,9000001,18000001,40000001},{0.84895,0.7979,0.6958,0.66517,0.56307,0.4916,0.44055}))</f>
        <v/>
      </c>
      <c r="Z1951" s="22">
        <f>IF(X1951&lt;0,0.9,LOOKUP(X1951,{0,1950001,3300001,6950001,9000001,18000001,40000001},{0.84895,0.7979,0.6958,0.66517,0.56307,0.4916,0.44055}))</f>
        <v/>
      </c>
      <c r="AA1951" s="22">
        <f>IF(W1951&lt;0,0,CHOOSE(MATCH(W1951,{0,1950001,3300001,6950001,9000001},1),5.105/84.895,10.21/79.79,20.42/69.58,23.483/66.517,33.693/56.307))</f>
        <v/>
      </c>
      <c r="AB1951" s="21">
        <f>IF(C1951&lt;=2000,0,(MIN(C1951,ROUNDDOWN(F1951*0.3,0))-2000)*0.1)</f>
        <v/>
      </c>
      <c r="AC1951" s="21">
        <f>IF(C1951&lt;=2000,0,MIN((C1951-2000)*Y1951,(R1951+S1951)*0.2))</f>
        <v/>
      </c>
      <c r="AD1951" s="21">
        <f>IF(C1951&lt;=2000,0,MIN((C1951-2000)*Z1951,(T1951+U1951)*0.2))</f>
        <v/>
      </c>
      <c r="AE1951" s="21">
        <f>AC1951*AA1951</f>
        <v/>
      </c>
      <c r="AF1951" s="21">
        <f>ROUNDDOWN(R1951,-2)+ROUNDDOWN(S1951,-2)</f>
        <v/>
      </c>
      <c r="AG1951" s="21">
        <f>ROUNDDOWN(MAX(0,R1951-(AB1951+AC1951+AE1951)*0.6),-2)+ROUNDDOWN(MAX(0,S1951-(AB1951+AC1951+AE1951)*0.4),-2)</f>
        <v/>
      </c>
      <c r="AH1951" s="21">
        <f>ROUNDDOWN(MAX(0,T1951-(AB1951+AD1951)*0.6),-2)+ROUNDDOWN(MAX(0,U1951-(AB1951+AD1951)*0.4),-2)</f>
        <v/>
      </c>
      <c r="AI1951" s="21">
        <f>ROUNDDOWN(T1951,-2)+ROUNDDOWN(U1951,-2)</f>
        <v/>
      </c>
      <c r="AJ1951" s="21">
        <f>M1951+AF1951</f>
        <v/>
      </c>
      <c r="AK1951" s="21">
        <f>M1951+AG1951</f>
        <v/>
      </c>
      <c r="AL1951" s="21">
        <f>N1951+AH1951</f>
        <v/>
      </c>
      <c r="AM1951" s="21">
        <f>O1951+AI1951</f>
        <v/>
      </c>
      <c r="AN1951" s="21">
        <f>N1951+AI1951</f>
        <v/>
      </c>
      <c r="AO1951" s="21">
        <f>ROUNDDOWN((R1951+S1951)*0.2/Y1951+2000,0)</f>
        <v/>
      </c>
      <c r="AP1951" s="21">
        <f>ROUNDDOWN((T1951+U1951)*0.2/Z1951+2000,0)</f>
        <v/>
      </c>
      <c r="AQ1951" s="21">
        <f>AL1951-AK1951</f>
        <v/>
      </c>
      <c r="AR1951" s="21">
        <f>AM1951-AK1951</f>
        <v/>
      </c>
      <c r="AS1951" s="21">
        <f>AM1951-AL1951</f>
        <v/>
      </c>
      <c r="AT1951" s="21">
        <f>AK1951+C1951-AJ1951</f>
        <v/>
      </c>
      <c r="AU1951" s="21">
        <f>AL1951+C1951-AM1951</f>
        <v/>
      </c>
      <c r="AV1951" s="21">
        <f>AN1951+C1951-AM1951</f>
        <v/>
      </c>
    </row>
    <row r="1952">
      <c r="A1952" t="inlineStr">
        <is>
          <t>1万円刻み</t>
        </is>
      </c>
      <c r="B1952" s="21">
        <f>'5_1万円刻み'!$A$189</f>
        <v/>
      </c>
      <c r="C1952" s="21">
        <f>AO1952</f>
        <v/>
      </c>
      <c r="D1952" s="21" t="n">
        <v>0</v>
      </c>
      <c r="E1952" s="21">
        <f>ROUND(MIN(B1952/12,650000)*12*0.0915+MIN(B1952/12,1390000)*12*(0.0504+0)+B1952*0.005,0)</f>
        <v/>
      </c>
      <c r="F1952" s="21">
        <f>IF(B1952&lt;741000,0,IF(B1952&lt;2191000,B1952-740000,IF(B1952&lt;2193000,1451000,IF(B1952&lt;2196000,1453000,IF(B1952&lt;2200000,1456000,IF(B1952&lt;3600000,ROUND(ROUNDDOWN(B1952/4,-3)*2.8,0)-80000,IF(B1952&lt;6600000,ROUND(ROUNDDOWN(B1952/4,-3)*3.2,0)-440000,IF(B1952&lt;8500000,ROUNDDOWN(B1952*0.9,0)-1100000,B1952-1950000))))))))</f>
        <v/>
      </c>
      <c r="G1952" s="21">
        <f>IF(F1952&gt;23500000,NA(),IF(F1952&lt;=4890000,1040000,IF(F1952&lt;=6550000,670000,620000)))</f>
        <v/>
      </c>
      <c r="H1952" s="21">
        <f>IF(D1952&lt;=0,0,MAX(0,MIN(2000000,D1952-MIN(100000,ROUNDDOWN(F1952*0.05,0)))))</f>
        <v/>
      </c>
      <c r="I1952" s="21">
        <f>IF(C1952&lt;=2000,0,MIN(C1952,ROUNDDOWN(F1952*0.4,0))-2000)</f>
        <v/>
      </c>
      <c r="J1952" s="21">
        <f>MAX(0,ROUNDDOWN(F1952-E1952-G1952,-3))</f>
        <v/>
      </c>
      <c r="K1952" s="21">
        <f>MAX(0,ROUNDDOWN(F1952-E1952-G1952-H1952-I1952,-3))</f>
        <v/>
      </c>
      <c r="L1952" s="21">
        <f>MAX(0,ROUNDDOWN(F1952-E1952-G1952-H1952,-3))</f>
        <v/>
      </c>
      <c r="M1952" s="21">
        <f>IF(J1952&lt;=0,0,ROUNDDOWN((J1952*LOOKUP(J1952,{0,1950001,3300001,6950001,9000001,18000001,40000001},{0.05,0.1,0.2,0.23,0.33,0.4,0.45})-LOOKUP(J1952,{0,1950001,3300001,6950001,9000001,18000001,40000001},{0,97500,427500,636000,1536000,2796000,4796000}))*1.021,-2))</f>
        <v/>
      </c>
      <c r="N1952" s="21">
        <f>IF(K1952&lt;=0,0,ROUNDDOWN((K1952*LOOKUP(K1952,{0,1950001,3300001,6950001,9000001,18000001,40000001},{0.05,0.1,0.2,0.23,0.33,0.4,0.45})-LOOKUP(K1952,{0,1950001,3300001,6950001,9000001,18000001,40000001},{0,97500,427500,636000,1536000,2796000,4796000}))*1.021,-2))</f>
        <v/>
      </c>
      <c r="O1952" s="21">
        <f>IF(L1952&lt;=0,0,ROUNDDOWN((L1952*LOOKUP(L1952,{0,1950001,3300001,6950001,9000001,18000001,40000001},{0.05,0.1,0.2,0.23,0.33,0.4,0.45})-LOOKUP(L1952,{0,1950001,3300001,6950001,9000001,18000001,40000001},{0,97500,427500,636000,1536000,2796000,4796000}))*1.021,-2))</f>
        <v/>
      </c>
      <c r="P1952" s="21">
        <f>MAX(0,ROUNDDOWN(F1952-E1952-430000,-3))</f>
        <v/>
      </c>
      <c r="Q1952" s="21">
        <f>MAX(0,ROUNDDOWN(F1952-E1952-430000-H1952,-3))</f>
        <v/>
      </c>
      <c r="R1952" s="21">
        <f>IF(F1952&lt;=450000,0,MAX(0,P1952*0.06-MIN(50000,P1952)*0.03))</f>
        <v/>
      </c>
      <c r="S1952" s="21">
        <f>IF(F1952&lt;=450000,0,MAX(0,P1952*0.04-MIN(50000,P1952)*0.02))</f>
        <v/>
      </c>
      <c r="T1952" s="21">
        <f>IF(F1952&lt;=450000,0,MAX(0,Q1952*0.06-MIN(50000,Q1952)*0.03))</f>
        <v/>
      </c>
      <c r="U1952" s="21">
        <f>IF(F1952&lt;=450000,0,MAX(0,Q1952*0.04-MIN(50000,Q1952)*0.02))</f>
        <v/>
      </c>
      <c r="V1952" s="21">
        <f>50000+MAX(0,G1952-480000)</f>
        <v/>
      </c>
      <c r="W1952" s="21">
        <f>P1952-V1952</f>
        <v/>
      </c>
      <c r="X1952" s="21">
        <f>Q1952-V1952</f>
        <v/>
      </c>
      <c r="Y1952" s="22">
        <f>IF(W1952&lt;0,0.9,LOOKUP(W1952,{0,1950001,3300001,6950001,9000001,18000001,40000001},{0.84895,0.7979,0.6958,0.66517,0.56307,0.4916,0.44055}))</f>
        <v/>
      </c>
      <c r="Z1952" s="22">
        <f>IF(X1952&lt;0,0.9,LOOKUP(X1952,{0,1950001,3300001,6950001,9000001,18000001,40000001},{0.84895,0.7979,0.6958,0.66517,0.56307,0.4916,0.44055}))</f>
        <v/>
      </c>
      <c r="AA1952" s="22">
        <f>IF(W1952&lt;0,0,CHOOSE(MATCH(W1952,{0,1950001,3300001,6950001,9000001},1),5.105/84.895,10.21/79.79,20.42/69.58,23.483/66.517,33.693/56.307))</f>
        <v/>
      </c>
      <c r="AB1952" s="21">
        <f>IF(C1952&lt;=2000,0,(MIN(C1952,ROUNDDOWN(F1952*0.3,0))-2000)*0.1)</f>
        <v/>
      </c>
      <c r="AC1952" s="21">
        <f>IF(C1952&lt;=2000,0,MIN((C1952-2000)*Y1952,(R1952+S1952)*0.2))</f>
        <v/>
      </c>
      <c r="AD1952" s="21">
        <f>IF(C1952&lt;=2000,0,MIN((C1952-2000)*Z1952,(T1952+U1952)*0.2))</f>
        <v/>
      </c>
      <c r="AE1952" s="21">
        <f>AC1952*AA1952</f>
        <v/>
      </c>
      <c r="AF1952" s="21">
        <f>ROUNDDOWN(R1952,-2)+ROUNDDOWN(S1952,-2)</f>
        <v/>
      </c>
      <c r="AG1952" s="21">
        <f>ROUNDDOWN(MAX(0,R1952-(AB1952+AC1952+AE1952)*0.6),-2)+ROUNDDOWN(MAX(0,S1952-(AB1952+AC1952+AE1952)*0.4),-2)</f>
        <v/>
      </c>
      <c r="AH1952" s="21">
        <f>ROUNDDOWN(MAX(0,T1952-(AB1952+AD1952)*0.6),-2)+ROUNDDOWN(MAX(0,U1952-(AB1952+AD1952)*0.4),-2)</f>
        <v/>
      </c>
      <c r="AI1952" s="21">
        <f>ROUNDDOWN(T1952,-2)+ROUNDDOWN(U1952,-2)</f>
        <v/>
      </c>
      <c r="AJ1952" s="21">
        <f>M1952+AF1952</f>
        <v/>
      </c>
      <c r="AK1952" s="21">
        <f>M1952+AG1952</f>
        <v/>
      </c>
      <c r="AL1952" s="21">
        <f>N1952+AH1952</f>
        <v/>
      </c>
      <c r="AM1952" s="21">
        <f>O1952+AI1952</f>
        <v/>
      </c>
      <c r="AN1952" s="21">
        <f>N1952+AI1952</f>
        <v/>
      </c>
      <c r="AO1952" s="21">
        <f>ROUNDDOWN((R1952+S1952)*0.2/Y1952+2000,0)</f>
        <v/>
      </c>
      <c r="AP1952" s="21">
        <f>ROUNDDOWN((T1952+U1952)*0.2/Z1952+2000,0)</f>
        <v/>
      </c>
      <c r="AQ1952" s="21">
        <f>AL1952-AK1952</f>
        <v/>
      </c>
      <c r="AR1952" s="21">
        <f>AM1952-AK1952</f>
        <v/>
      </c>
      <c r="AS1952" s="21">
        <f>AM1952-AL1952</f>
        <v/>
      </c>
      <c r="AT1952" s="21">
        <f>AK1952+C1952-AJ1952</f>
        <v/>
      </c>
      <c r="AU1952" s="21">
        <f>AL1952+C1952-AM1952</f>
        <v/>
      </c>
      <c r="AV1952" s="21">
        <f>AN1952+C1952-AM1952</f>
        <v/>
      </c>
    </row>
    <row r="1953">
      <c r="A1953" t="inlineStr">
        <is>
          <t>1万円刻み</t>
        </is>
      </c>
      <c r="B1953" s="21">
        <f>'5_1万円刻み'!$A$190</f>
        <v/>
      </c>
      <c r="C1953" s="21">
        <f>AO1953</f>
        <v/>
      </c>
      <c r="D1953" s="21" t="n">
        <v>0</v>
      </c>
      <c r="E1953" s="21">
        <f>ROUND(MIN(B1953/12,650000)*12*0.0915+MIN(B1953/12,1390000)*12*(0.0504+0)+B1953*0.005,0)</f>
        <v/>
      </c>
      <c r="F1953" s="21">
        <f>IF(B1953&lt;741000,0,IF(B1953&lt;2191000,B1953-740000,IF(B1953&lt;2193000,1451000,IF(B1953&lt;2196000,1453000,IF(B1953&lt;2200000,1456000,IF(B1953&lt;3600000,ROUND(ROUNDDOWN(B1953/4,-3)*2.8,0)-80000,IF(B1953&lt;6600000,ROUND(ROUNDDOWN(B1953/4,-3)*3.2,0)-440000,IF(B1953&lt;8500000,ROUNDDOWN(B1953*0.9,0)-1100000,B1953-1950000))))))))</f>
        <v/>
      </c>
      <c r="G1953" s="21">
        <f>IF(F1953&gt;23500000,NA(),IF(F1953&lt;=4890000,1040000,IF(F1953&lt;=6550000,670000,620000)))</f>
        <v/>
      </c>
      <c r="H1953" s="21">
        <f>IF(D1953&lt;=0,0,MAX(0,MIN(2000000,D1953-MIN(100000,ROUNDDOWN(F1953*0.05,0)))))</f>
        <v/>
      </c>
      <c r="I1953" s="21">
        <f>IF(C1953&lt;=2000,0,MIN(C1953,ROUNDDOWN(F1953*0.4,0))-2000)</f>
        <v/>
      </c>
      <c r="J1953" s="21">
        <f>MAX(0,ROUNDDOWN(F1953-E1953-G1953,-3))</f>
        <v/>
      </c>
      <c r="K1953" s="21">
        <f>MAX(0,ROUNDDOWN(F1953-E1953-G1953-H1953-I1953,-3))</f>
        <v/>
      </c>
      <c r="L1953" s="21">
        <f>MAX(0,ROUNDDOWN(F1953-E1953-G1953-H1953,-3))</f>
        <v/>
      </c>
      <c r="M1953" s="21">
        <f>IF(J1953&lt;=0,0,ROUNDDOWN((J1953*LOOKUP(J1953,{0,1950001,3300001,6950001,9000001,18000001,40000001},{0.05,0.1,0.2,0.23,0.33,0.4,0.45})-LOOKUP(J1953,{0,1950001,3300001,6950001,9000001,18000001,40000001},{0,97500,427500,636000,1536000,2796000,4796000}))*1.021,-2))</f>
        <v/>
      </c>
      <c r="N1953" s="21">
        <f>IF(K1953&lt;=0,0,ROUNDDOWN((K1953*LOOKUP(K1953,{0,1950001,3300001,6950001,9000001,18000001,40000001},{0.05,0.1,0.2,0.23,0.33,0.4,0.45})-LOOKUP(K1953,{0,1950001,3300001,6950001,9000001,18000001,40000001},{0,97500,427500,636000,1536000,2796000,4796000}))*1.021,-2))</f>
        <v/>
      </c>
      <c r="O1953" s="21">
        <f>IF(L1953&lt;=0,0,ROUNDDOWN((L1953*LOOKUP(L1953,{0,1950001,3300001,6950001,9000001,18000001,40000001},{0.05,0.1,0.2,0.23,0.33,0.4,0.45})-LOOKUP(L1953,{0,1950001,3300001,6950001,9000001,18000001,40000001},{0,97500,427500,636000,1536000,2796000,4796000}))*1.021,-2))</f>
        <v/>
      </c>
      <c r="P1953" s="21">
        <f>MAX(0,ROUNDDOWN(F1953-E1953-430000,-3))</f>
        <v/>
      </c>
      <c r="Q1953" s="21">
        <f>MAX(0,ROUNDDOWN(F1953-E1953-430000-H1953,-3))</f>
        <v/>
      </c>
      <c r="R1953" s="21">
        <f>IF(F1953&lt;=450000,0,MAX(0,P1953*0.06-MIN(50000,P1953)*0.03))</f>
        <v/>
      </c>
      <c r="S1953" s="21">
        <f>IF(F1953&lt;=450000,0,MAX(0,P1953*0.04-MIN(50000,P1953)*0.02))</f>
        <v/>
      </c>
      <c r="T1953" s="21">
        <f>IF(F1953&lt;=450000,0,MAX(0,Q1953*0.06-MIN(50000,Q1953)*0.03))</f>
        <v/>
      </c>
      <c r="U1953" s="21">
        <f>IF(F1953&lt;=450000,0,MAX(0,Q1953*0.04-MIN(50000,Q1953)*0.02))</f>
        <v/>
      </c>
      <c r="V1953" s="21">
        <f>50000+MAX(0,G1953-480000)</f>
        <v/>
      </c>
      <c r="W1953" s="21">
        <f>P1953-V1953</f>
        <v/>
      </c>
      <c r="X1953" s="21">
        <f>Q1953-V1953</f>
        <v/>
      </c>
      <c r="Y1953" s="22">
        <f>IF(W1953&lt;0,0.9,LOOKUP(W1953,{0,1950001,3300001,6950001,9000001,18000001,40000001},{0.84895,0.7979,0.6958,0.66517,0.56307,0.4916,0.44055}))</f>
        <v/>
      </c>
      <c r="Z1953" s="22">
        <f>IF(X1953&lt;0,0.9,LOOKUP(X1953,{0,1950001,3300001,6950001,9000001,18000001,40000001},{0.84895,0.7979,0.6958,0.66517,0.56307,0.4916,0.44055}))</f>
        <v/>
      </c>
      <c r="AA1953" s="22">
        <f>IF(W1953&lt;0,0,CHOOSE(MATCH(W1953,{0,1950001,3300001,6950001,9000001},1),5.105/84.895,10.21/79.79,20.42/69.58,23.483/66.517,33.693/56.307))</f>
        <v/>
      </c>
      <c r="AB1953" s="21">
        <f>IF(C1953&lt;=2000,0,(MIN(C1953,ROUNDDOWN(F1953*0.3,0))-2000)*0.1)</f>
        <v/>
      </c>
      <c r="AC1953" s="21">
        <f>IF(C1953&lt;=2000,0,MIN((C1953-2000)*Y1953,(R1953+S1953)*0.2))</f>
        <v/>
      </c>
      <c r="AD1953" s="21">
        <f>IF(C1953&lt;=2000,0,MIN((C1953-2000)*Z1953,(T1953+U1953)*0.2))</f>
        <v/>
      </c>
      <c r="AE1953" s="21">
        <f>AC1953*AA1953</f>
        <v/>
      </c>
      <c r="AF1953" s="21">
        <f>ROUNDDOWN(R1953,-2)+ROUNDDOWN(S1953,-2)</f>
        <v/>
      </c>
      <c r="AG1953" s="21">
        <f>ROUNDDOWN(MAX(0,R1953-(AB1953+AC1953+AE1953)*0.6),-2)+ROUNDDOWN(MAX(0,S1953-(AB1953+AC1953+AE1953)*0.4),-2)</f>
        <v/>
      </c>
      <c r="AH1953" s="21">
        <f>ROUNDDOWN(MAX(0,T1953-(AB1953+AD1953)*0.6),-2)+ROUNDDOWN(MAX(0,U1953-(AB1953+AD1953)*0.4),-2)</f>
        <v/>
      </c>
      <c r="AI1953" s="21">
        <f>ROUNDDOWN(T1953,-2)+ROUNDDOWN(U1953,-2)</f>
        <v/>
      </c>
      <c r="AJ1953" s="21">
        <f>M1953+AF1953</f>
        <v/>
      </c>
      <c r="AK1953" s="21">
        <f>M1953+AG1953</f>
        <v/>
      </c>
      <c r="AL1953" s="21">
        <f>N1953+AH1953</f>
        <v/>
      </c>
      <c r="AM1953" s="21">
        <f>O1953+AI1953</f>
        <v/>
      </c>
      <c r="AN1953" s="21">
        <f>N1953+AI1953</f>
        <v/>
      </c>
      <c r="AO1953" s="21">
        <f>ROUNDDOWN((R1953+S1953)*0.2/Y1953+2000,0)</f>
        <v/>
      </c>
      <c r="AP1953" s="21">
        <f>ROUNDDOWN((T1953+U1953)*0.2/Z1953+2000,0)</f>
        <v/>
      </c>
      <c r="AQ1953" s="21">
        <f>AL1953-AK1953</f>
        <v/>
      </c>
      <c r="AR1953" s="21">
        <f>AM1953-AK1953</f>
        <v/>
      </c>
      <c r="AS1953" s="21">
        <f>AM1953-AL1953</f>
        <v/>
      </c>
      <c r="AT1953" s="21">
        <f>AK1953+C1953-AJ1953</f>
        <v/>
      </c>
      <c r="AU1953" s="21">
        <f>AL1953+C1953-AM1953</f>
        <v/>
      </c>
      <c r="AV1953" s="21">
        <f>AN1953+C1953-AM1953</f>
        <v/>
      </c>
    </row>
    <row r="1954">
      <c r="A1954" t="inlineStr">
        <is>
          <t>1万円刻み</t>
        </is>
      </c>
      <c r="B1954" s="21">
        <f>'5_1万円刻み'!$A$191</f>
        <v/>
      </c>
      <c r="C1954" s="21">
        <f>AO1954</f>
        <v/>
      </c>
      <c r="D1954" s="21" t="n">
        <v>0</v>
      </c>
      <c r="E1954" s="21">
        <f>ROUND(MIN(B1954/12,650000)*12*0.0915+MIN(B1954/12,1390000)*12*(0.0504+0)+B1954*0.005,0)</f>
        <v/>
      </c>
      <c r="F1954" s="21">
        <f>IF(B1954&lt;741000,0,IF(B1954&lt;2191000,B1954-740000,IF(B1954&lt;2193000,1451000,IF(B1954&lt;2196000,1453000,IF(B1954&lt;2200000,1456000,IF(B1954&lt;3600000,ROUND(ROUNDDOWN(B1954/4,-3)*2.8,0)-80000,IF(B1954&lt;6600000,ROUND(ROUNDDOWN(B1954/4,-3)*3.2,0)-440000,IF(B1954&lt;8500000,ROUNDDOWN(B1954*0.9,0)-1100000,B1954-1950000))))))))</f>
        <v/>
      </c>
      <c r="G1954" s="21">
        <f>IF(F1954&gt;23500000,NA(),IF(F1954&lt;=4890000,1040000,IF(F1954&lt;=6550000,670000,620000)))</f>
        <v/>
      </c>
      <c r="H1954" s="21">
        <f>IF(D1954&lt;=0,0,MAX(0,MIN(2000000,D1954-MIN(100000,ROUNDDOWN(F1954*0.05,0)))))</f>
        <v/>
      </c>
      <c r="I1954" s="21">
        <f>IF(C1954&lt;=2000,0,MIN(C1954,ROUNDDOWN(F1954*0.4,0))-2000)</f>
        <v/>
      </c>
      <c r="J1954" s="21">
        <f>MAX(0,ROUNDDOWN(F1954-E1954-G1954,-3))</f>
        <v/>
      </c>
      <c r="K1954" s="21">
        <f>MAX(0,ROUNDDOWN(F1954-E1954-G1954-H1954-I1954,-3))</f>
        <v/>
      </c>
      <c r="L1954" s="21">
        <f>MAX(0,ROUNDDOWN(F1954-E1954-G1954-H1954,-3))</f>
        <v/>
      </c>
      <c r="M1954" s="21">
        <f>IF(J1954&lt;=0,0,ROUNDDOWN((J1954*LOOKUP(J1954,{0,1950001,3300001,6950001,9000001,18000001,40000001},{0.05,0.1,0.2,0.23,0.33,0.4,0.45})-LOOKUP(J1954,{0,1950001,3300001,6950001,9000001,18000001,40000001},{0,97500,427500,636000,1536000,2796000,4796000}))*1.021,-2))</f>
        <v/>
      </c>
      <c r="N1954" s="21">
        <f>IF(K1954&lt;=0,0,ROUNDDOWN((K1954*LOOKUP(K1954,{0,1950001,3300001,6950001,9000001,18000001,40000001},{0.05,0.1,0.2,0.23,0.33,0.4,0.45})-LOOKUP(K1954,{0,1950001,3300001,6950001,9000001,18000001,40000001},{0,97500,427500,636000,1536000,2796000,4796000}))*1.021,-2))</f>
        <v/>
      </c>
      <c r="O1954" s="21">
        <f>IF(L1954&lt;=0,0,ROUNDDOWN((L1954*LOOKUP(L1954,{0,1950001,3300001,6950001,9000001,18000001,40000001},{0.05,0.1,0.2,0.23,0.33,0.4,0.45})-LOOKUP(L1954,{0,1950001,3300001,6950001,9000001,18000001,40000001},{0,97500,427500,636000,1536000,2796000,4796000}))*1.021,-2))</f>
        <v/>
      </c>
      <c r="P1954" s="21">
        <f>MAX(0,ROUNDDOWN(F1954-E1954-430000,-3))</f>
        <v/>
      </c>
      <c r="Q1954" s="21">
        <f>MAX(0,ROUNDDOWN(F1954-E1954-430000-H1954,-3))</f>
        <v/>
      </c>
      <c r="R1954" s="21">
        <f>IF(F1954&lt;=450000,0,MAX(0,P1954*0.06-MIN(50000,P1954)*0.03))</f>
        <v/>
      </c>
      <c r="S1954" s="21">
        <f>IF(F1954&lt;=450000,0,MAX(0,P1954*0.04-MIN(50000,P1954)*0.02))</f>
        <v/>
      </c>
      <c r="T1954" s="21">
        <f>IF(F1954&lt;=450000,0,MAX(0,Q1954*0.06-MIN(50000,Q1954)*0.03))</f>
        <v/>
      </c>
      <c r="U1954" s="21">
        <f>IF(F1954&lt;=450000,0,MAX(0,Q1954*0.04-MIN(50000,Q1954)*0.02))</f>
        <v/>
      </c>
      <c r="V1954" s="21">
        <f>50000+MAX(0,G1954-480000)</f>
        <v/>
      </c>
      <c r="W1954" s="21">
        <f>P1954-V1954</f>
        <v/>
      </c>
      <c r="X1954" s="21">
        <f>Q1954-V1954</f>
        <v/>
      </c>
      <c r="Y1954" s="22">
        <f>IF(W1954&lt;0,0.9,LOOKUP(W1954,{0,1950001,3300001,6950001,9000001,18000001,40000001},{0.84895,0.7979,0.6958,0.66517,0.56307,0.4916,0.44055}))</f>
        <v/>
      </c>
      <c r="Z1954" s="22">
        <f>IF(X1954&lt;0,0.9,LOOKUP(X1954,{0,1950001,3300001,6950001,9000001,18000001,40000001},{0.84895,0.7979,0.6958,0.66517,0.56307,0.4916,0.44055}))</f>
        <v/>
      </c>
      <c r="AA1954" s="22">
        <f>IF(W1954&lt;0,0,CHOOSE(MATCH(W1954,{0,1950001,3300001,6950001,9000001},1),5.105/84.895,10.21/79.79,20.42/69.58,23.483/66.517,33.693/56.307))</f>
        <v/>
      </c>
      <c r="AB1954" s="21">
        <f>IF(C1954&lt;=2000,0,(MIN(C1954,ROUNDDOWN(F1954*0.3,0))-2000)*0.1)</f>
        <v/>
      </c>
      <c r="AC1954" s="21">
        <f>IF(C1954&lt;=2000,0,MIN((C1954-2000)*Y1954,(R1954+S1954)*0.2))</f>
        <v/>
      </c>
      <c r="AD1954" s="21">
        <f>IF(C1954&lt;=2000,0,MIN((C1954-2000)*Z1954,(T1954+U1954)*0.2))</f>
        <v/>
      </c>
      <c r="AE1954" s="21">
        <f>AC1954*AA1954</f>
        <v/>
      </c>
      <c r="AF1954" s="21">
        <f>ROUNDDOWN(R1954,-2)+ROUNDDOWN(S1954,-2)</f>
        <v/>
      </c>
      <c r="AG1954" s="21">
        <f>ROUNDDOWN(MAX(0,R1954-(AB1954+AC1954+AE1954)*0.6),-2)+ROUNDDOWN(MAX(0,S1954-(AB1954+AC1954+AE1954)*0.4),-2)</f>
        <v/>
      </c>
      <c r="AH1954" s="21">
        <f>ROUNDDOWN(MAX(0,T1954-(AB1954+AD1954)*0.6),-2)+ROUNDDOWN(MAX(0,U1954-(AB1954+AD1954)*0.4),-2)</f>
        <v/>
      </c>
      <c r="AI1954" s="21">
        <f>ROUNDDOWN(T1954,-2)+ROUNDDOWN(U1954,-2)</f>
        <v/>
      </c>
      <c r="AJ1954" s="21">
        <f>M1954+AF1954</f>
        <v/>
      </c>
      <c r="AK1954" s="21">
        <f>M1954+AG1954</f>
        <v/>
      </c>
      <c r="AL1954" s="21">
        <f>N1954+AH1954</f>
        <v/>
      </c>
      <c r="AM1954" s="21">
        <f>O1954+AI1954</f>
        <v/>
      </c>
      <c r="AN1954" s="21">
        <f>N1954+AI1954</f>
        <v/>
      </c>
      <c r="AO1954" s="21">
        <f>ROUNDDOWN((R1954+S1954)*0.2/Y1954+2000,0)</f>
        <v/>
      </c>
      <c r="AP1954" s="21">
        <f>ROUNDDOWN((T1954+U1954)*0.2/Z1954+2000,0)</f>
        <v/>
      </c>
      <c r="AQ1954" s="21">
        <f>AL1954-AK1954</f>
        <v/>
      </c>
      <c r="AR1954" s="21">
        <f>AM1954-AK1954</f>
        <v/>
      </c>
      <c r="AS1954" s="21">
        <f>AM1954-AL1954</f>
        <v/>
      </c>
      <c r="AT1954" s="21">
        <f>AK1954+C1954-AJ1954</f>
        <v/>
      </c>
      <c r="AU1954" s="21">
        <f>AL1954+C1954-AM1954</f>
        <v/>
      </c>
      <c r="AV1954" s="21">
        <f>AN1954+C1954-AM1954</f>
        <v/>
      </c>
    </row>
    <row r="1955">
      <c r="A1955" t="inlineStr">
        <is>
          <t>1万円刻み</t>
        </is>
      </c>
      <c r="B1955" s="21">
        <f>'5_1万円刻み'!$A$192</f>
        <v/>
      </c>
      <c r="C1955" s="21">
        <f>AO1955</f>
        <v/>
      </c>
      <c r="D1955" s="21" t="n">
        <v>0</v>
      </c>
      <c r="E1955" s="21">
        <f>ROUND(MIN(B1955/12,650000)*12*0.0915+MIN(B1955/12,1390000)*12*(0.0504+0)+B1955*0.005,0)</f>
        <v/>
      </c>
      <c r="F1955" s="21">
        <f>IF(B1955&lt;741000,0,IF(B1955&lt;2191000,B1955-740000,IF(B1955&lt;2193000,1451000,IF(B1955&lt;2196000,1453000,IF(B1955&lt;2200000,1456000,IF(B1955&lt;3600000,ROUND(ROUNDDOWN(B1955/4,-3)*2.8,0)-80000,IF(B1955&lt;6600000,ROUND(ROUNDDOWN(B1955/4,-3)*3.2,0)-440000,IF(B1955&lt;8500000,ROUNDDOWN(B1955*0.9,0)-1100000,B1955-1950000))))))))</f>
        <v/>
      </c>
      <c r="G1955" s="21">
        <f>IF(F1955&gt;23500000,NA(),IF(F1955&lt;=4890000,1040000,IF(F1955&lt;=6550000,670000,620000)))</f>
        <v/>
      </c>
      <c r="H1955" s="21">
        <f>IF(D1955&lt;=0,0,MAX(0,MIN(2000000,D1955-MIN(100000,ROUNDDOWN(F1955*0.05,0)))))</f>
        <v/>
      </c>
      <c r="I1955" s="21">
        <f>IF(C1955&lt;=2000,0,MIN(C1955,ROUNDDOWN(F1955*0.4,0))-2000)</f>
        <v/>
      </c>
      <c r="J1955" s="21">
        <f>MAX(0,ROUNDDOWN(F1955-E1955-G1955,-3))</f>
        <v/>
      </c>
      <c r="K1955" s="21">
        <f>MAX(0,ROUNDDOWN(F1955-E1955-G1955-H1955-I1955,-3))</f>
        <v/>
      </c>
      <c r="L1955" s="21">
        <f>MAX(0,ROUNDDOWN(F1955-E1955-G1955-H1955,-3))</f>
        <v/>
      </c>
      <c r="M1955" s="21">
        <f>IF(J1955&lt;=0,0,ROUNDDOWN((J1955*LOOKUP(J1955,{0,1950001,3300001,6950001,9000001,18000001,40000001},{0.05,0.1,0.2,0.23,0.33,0.4,0.45})-LOOKUP(J1955,{0,1950001,3300001,6950001,9000001,18000001,40000001},{0,97500,427500,636000,1536000,2796000,4796000}))*1.021,-2))</f>
        <v/>
      </c>
      <c r="N1955" s="21">
        <f>IF(K1955&lt;=0,0,ROUNDDOWN((K1955*LOOKUP(K1955,{0,1950001,3300001,6950001,9000001,18000001,40000001},{0.05,0.1,0.2,0.23,0.33,0.4,0.45})-LOOKUP(K1955,{0,1950001,3300001,6950001,9000001,18000001,40000001},{0,97500,427500,636000,1536000,2796000,4796000}))*1.021,-2))</f>
        <v/>
      </c>
      <c r="O1955" s="21">
        <f>IF(L1955&lt;=0,0,ROUNDDOWN((L1955*LOOKUP(L1955,{0,1950001,3300001,6950001,9000001,18000001,40000001},{0.05,0.1,0.2,0.23,0.33,0.4,0.45})-LOOKUP(L1955,{0,1950001,3300001,6950001,9000001,18000001,40000001},{0,97500,427500,636000,1536000,2796000,4796000}))*1.021,-2))</f>
        <v/>
      </c>
      <c r="P1955" s="21">
        <f>MAX(0,ROUNDDOWN(F1955-E1955-430000,-3))</f>
        <v/>
      </c>
      <c r="Q1955" s="21">
        <f>MAX(0,ROUNDDOWN(F1955-E1955-430000-H1955,-3))</f>
        <v/>
      </c>
      <c r="R1955" s="21">
        <f>IF(F1955&lt;=450000,0,MAX(0,P1955*0.06-MIN(50000,P1955)*0.03))</f>
        <v/>
      </c>
      <c r="S1955" s="21">
        <f>IF(F1955&lt;=450000,0,MAX(0,P1955*0.04-MIN(50000,P1955)*0.02))</f>
        <v/>
      </c>
      <c r="T1955" s="21">
        <f>IF(F1955&lt;=450000,0,MAX(0,Q1955*0.06-MIN(50000,Q1955)*0.03))</f>
        <v/>
      </c>
      <c r="U1955" s="21">
        <f>IF(F1955&lt;=450000,0,MAX(0,Q1955*0.04-MIN(50000,Q1955)*0.02))</f>
        <v/>
      </c>
      <c r="V1955" s="21">
        <f>50000+MAX(0,G1955-480000)</f>
        <v/>
      </c>
      <c r="W1955" s="21">
        <f>P1955-V1955</f>
        <v/>
      </c>
      <c r="X1955" s="21">
        <f>Q1955-V1955</f>
        <v/>
      </c>
      <c r="Y1955" s="22">
        <f>IF(W1955&lt;0,0.9,LOOKUP(W1955,{0,1950001,3300001,6950001,9000001,18000001,40000001},{0.84895,0.7979,0.6958,0.66517,0.56307,0.4916,0.44055}))</f>
        <v/>
      </c>
      <c r="Z1955" s="22">
        <f>IF(X1955&lt;0,0.9,LOOKUP(X1955,{0,1950001,3300001,6950001,9000001,18000001,40000001},{0.84895,0.7979,0.6958,0.66517,0.56307,0.4916,0.44055}))</f>
        <v/>
      </c>
      <c r="AA1955" s="22">
        <f>IF(W1955&lt;0,0,CHOOSE(MATCH(W1955,{0,1950001,3300001,6950001,9000001},1),5.105/84.895,10.21/79.79,20.42/69.58,23.483/66.517,33.693/56.307))</f>
        <v/>
      </c>
      <c r="AB1955" s="21">
        <f>IF(C1955&lt;=2000,0,(MIN(C1955,ROUNDDOWN(F1955*0.3,0))-2000)*0.1)</f>
        <v/>
      </c>
      <c r="AC1955" s="21">
        <f>IF(C1955&lt;=2000,0,MIN((C1955-2000)*Y1955,(R1955+S1955)*0.2))</f>
        <v/>
      </c>
      <c r="AD1955" s="21">
        <f>IF(C1955&lt;=2000,0,MIN((C1955-2000)*Z1955,(T1955+U1955)*0.2))</f>
        <v/>
      </c>
      <c r="AE1955" s="21">
        <f>AC1955*AA1955</f>
        <v/>
      </c>
      <c r="AF1955" s="21">
        <f>ROUNDDOWN(R1955,-2)+ROUNDDOWN(S1955,-2)</f>
        <v/>
      </c>
      <c r="AG1955" s="21">
        <f>ROUNDDOWN(MAX(0,R1955-(AB1955+AC1955+AE1955)*0.6),-2)+ROUNDDOWN(MAX(0,S1955-(AB1955+AC1955+AE1955)*0.4),-2)</f>
        <v/>
      </c>
      <c r="AH1955" s="21">
        <f>ROUNDDOWN(MAX(0,T1955-(AB1955+AD1955)*0.6),-2)+ROUNDDOWN(MAX(0,U1955-(AB1955+AD1955)*0.4),-2)</f>
        <v/>
      </c>
      <c r="AI1955" s="21">
        <f>ROUNDDOWN(T1955,-2)+ROUNDDOWN(U1955,-2)</f>
        <v/>
      </c>
      <c r="AJ1955" s="21">
        <f>M1955+AF1955</f>
        <v/>
      </c>
      <c r="AK1955" s="21">
        <f>M1955+AG1955</f>
        <v/>
      </c>
      <c r="AL1955" s="21">
        <f>N1955+AH1955</f>
        <v/>
      </c>
      <c r="AM1955" s="21">
        <f>O1955+AI1955</f>
        <v/>
      </c>
      <c r="AN1955" s="21">
        <f>N1955+AI1955</f>
        <v/>
      </c>
      <c r="AO1955" s="21">
        <f>ROUNDDOWN((R1955+S1955)*0.2/Y1955+2000,0)</f>
        <v/>
      </c>
      <c r="AP1955" s="21">
        <f>ROUNDDOWN((T1955+U1955)*0.2/Z1955+2000,0)</f>
        <v/>
      </c>
      <c r="AQ1955" s="21">
        <f>AL1955-AK1955</f>
        <v/>
      </c>
      <c r="AR1955" s="21">
        <f>AM1955-AK1955</f>
        <v/>
      </c>
      <c r="AS1955" s="21">
        <f>AM1955-AL1955</f>
        <v/>
      </c>
      <c r="AT1955" s="21">
        <f>AK1955+C1955-AJ1955</f>
        <v/>
      </c>
      <c r="AU1955" s="21">
        <f>AL1955+C1955-AM1955</f>
        <v/>
      </c>
      <c r="AV1955" s="21">
        <f>AN1955+C1955-AM1955</f>
        <v/>
      </c>
    </row>
    <row r="1956">
      <c r="A1956" t="inlineStr">
        <is>
          <t>1万円刻み</t>
        </is>
      </c>
      <c r="B1956" s="21">
        <f>'5_1万円刻み'!$A$193</f>
        <v/>
      </c>
      <c r="C1956" s="21">
        <f>AO1956</f>
        <v/>
      </c>
      <c r="D1956" s="21" t="n">
        <v>0</v>
      </c>
      <c r="E1956" s="21">
        <f>ROUND(MIN(B1956/12,650000)*12*0.0915+MIN(B1956/12,1390000)*12*(0.0504+0)+B1956*0.005,0)</f>
        <v/>
      </c>
      <c r="F1956" s="21">
        <f>IF(B1956&lt;741000,0,IF(B1956&lt;2191000,B1956-740000,IF(B1956&lt;2193000,1451000,IF(B1956&lt;2196000,1453000,IF(B1956&lt;2200000,1456000,IF(B1956&lt;3600000,ROUND(ROUNDDOWN(B1956/4,-3)*2.8,0)-80000,IF(B1956&lt;6600000,ROUND(ROUNDDOWN(B1956/4,-3)*3.2,0)-440000,IF(B1956&lt;8500000,ROUNDDOWN(B1956*0.9,0)-1100000,B1956-1950000))))))))</f>
        <v/>
      </c>
      <c r="G1956" s="21">
        <f>IF(F1956&gt;23500000,NA(),IF(F1956&lt;=4890000,1040000,IF(F1956&lt;=6550000,670000,620000)))</f>
        <v/>
      </c>
      <c r="H1956" s="21">
        <f>IF(D1956&lt;=0,0,MAX(0,MIN(2000000,D1956-MIN(100000,ROUNDDOWN(F1956*0.05,0)))))</f>
        <v/>
      </c>
      <c r="I1956" s="21">
        <f>IF(C1956&lt;=2000,0,MIN(C1956,ROUNDDOWN(F1956*0.4,0))-2000)</f>
        <v/>
      </c>
      <c r="J1956" s="21">
        <f>MAX(0,ROUNDDOWN(F1956-E1956-G1956,-3))</f>
        <v/>
      </c>
      <c r="K1956" s="21">
        <f>MAX(0,ROUNDDOWN(F1956-E1956-G1956-H1956-I1956,-3))</f>
        <v/>
      </c>
      <c r="L1956" s="21">
        <f>MAX(0,ROUNDDOWN(F1956-E1956-G1956-H1956,-3))</f>
        <v/>
      </c>
      <c r="M1956" s="21">
        <f>IF(J1956&lt;=0,0,ROUNDDOWN((J1956*LOOKUP(J1956,{0,1950001,3300001,6950001,9000001,18000001,40000001},{0.05,0.1,0.2,0.23,0.33,0.4,0.45})-LOOKUP(J1956,{0,1950001,3300001,6950001,9000001,18000001,40000001},{0,97500,427500,636000,1536000,2796000,4796000}))*1.021,-2))</f>
        <v/>
      </c>
      <c r="N1956" s="21">
        <f>IF(K1956&lt;=0,0,ROUNDDOWN((K1956*LOOKUP(K1956,{0,1950001,3300001,6950001,9000001,18000001,40000001},{0.05,0.1,0.2,0.23,0.33,0.4,0.45})-LOOKUP(K1956,{0,1950001,3300001,6950001,9000001,18000001,40000001},{0,97500,427500,636000,1536000,2796000,4796000}))*1.021,-2))</f>
        <v/>
      </c>
      <c r="O1956" s="21">
        <f>IF(L1956&lt;=0,0,ROUNDDOWN((L1956*LOOKUP(L1956,{0,1950001,3300001,6950001,9000001,18000001,40000001},{0.05,0.1,0.2,0.23,0.33,0.4,0.45})-LOOKUP(L1956,{0,1950001,3300001,6950001,9000001,18000001,40000001},{0,97500,427500,636000,1536000,2796000,4796000}))*1.021,-2))</f>
        <v/>
      </c>
      <c r="P1956" s="21">
        <f>MAX(0,ROUNDDOWN(F1956-E1956-430000,-3))</f>
        <v/>
      </c>
      <c r="Q1956" s="21">
        <f>MAX(0,ROUNDDOWN(F1956-E1956-430000-H1956,-3))</f>
        <v/>
      </c>
      <c r="R1956" s="21">
        <f>IF(F1956&lt;=450000,0,MAX(0,P1956*0.06-MIN(50000,P1956)*0.03))</f>
        <v/>
      </c>
      <c r="S1956" s="21">
        <f>IF(F1956&lt;=450000,0,MAX(0,P1956*0.04-MIN(50000,P1956)*0.02))</f>
        <v/>
      </c>
      <c r="T1956" s="21">
        <f>IF(F1956&lt;=450000,0,MAX(0,Q1956*0.06-MIN(50000,Q1956)*0.03))</f>
        <v/>
      </c>
      <c r="U1956" s="21">
        <f>IF(F1956&lt;=450000,0,MAX(0,Q1956*0.04-MIN(50000,Q1956)*0.02))</f>
        <v/>
      </c>
      <c r="V1956" s="21">
        <f>50000+MAX(0,G1956-480000)</f>
        <v/>
      </c>
      <c r="W1956" s="21">
        <f>P1956-V1956</f>
        <v/>
      </c>
      <c r="X1956" s="21">
        <f>Q1956-V1956</f>
        <v/>
      </c>
      <c r="Y1956" s="22">
        <f>IF(W1956&lt;0,0.9,LOOKUP(W1956,{0,1950001,3300001,6950001,9000001,18000001,40000001},{0.84895,0.7979,0.6958,0.66517,0.56307,0.4916,0.44055}))</f>
        <v/>
      </c>
      <c r="Z1956" s="22">
        <f>IF(X1956&lt;0,0.9,LOOKUP(X1956,{0,1950001,3300001,6950001,9000001,18000001,40000001},{0.84895,0.7979,0.6958,0.66517,0.56307,0.4916,0.44055}))</f>
        <v/>
      </c>
      <c r="AA1956" s="22">
        <f>IF(W1956&lt;0,0,CHOOSE(MATCH(W1956,{0,1950001,3300001,6950001,9000001},1),5.105/84.895,10.21/79.79,20.42/69.58,23.483/66.517,33.693/56.307))</f>
        <v/>
      </c>
      <c r="AB1956" s="21">
        <f>IF(C1956&lt;=2000,0,(MIN(C1956,ROUNDDOWN(F1956*0.3,0))-2000)*0.1)</f>
        <v/>
      </c>
      <c r="AC1956" s="21">
        <f>IF(C1956&lt;=2000,0,MIN((C1956-2000)*Y1956,(R1956+S1956)*0.2))</f>
        <v/>
      </c>
      <c r="AD1956" s="21">
        <f>IF(C1956&lt;=2000,0,MIN((C1956-2000)*Z1956,(T1956+U1956)*0.2))</f>
        <v/>
      </c>
      <c r="AE1956" s="21">
        <f>AC1956*AA1956</f>
        <v/>
      </c>
      <c r="AF1956" s="21">
        <f>ROUNDDOWN(R1956,-2)+ROUNDDOWN(S1956,-2)</f>
        <v/>
      </c>
      <c r="AG1956" s="21">
        <f>ROUNDDOWN(MAX(0,R1956-(AB1956+AC1956+AE1956)*0.6),-2)+ROUNDDOWN(MAX(0,S1956-(AB1956+AC1956+AE1956)*0.4),-2)</f>
        <v/>
      </c>
      <c r="AH1956" s="21">
        <f>ROUNDDOWN(MAX(0,T1956-(AB1956+AD1956)*0.6),-2)+ROUNDDOWN(MAX(0,U1956-(AB1956+AD1956)*0.4),-2)</f>
        <v/>
      </c>
      <c r="AI1956" s="21">
        <f>ROUNDDOWN(T1956,-2)+ROUNDDOWN(U1956,-2)</f>
        <v/>
      </c>
      <c r="AJ1956" s="21">
        <f>M1956+AF1956</f>
        <v/>
      </c>
      <c r="AK1956" s="21">
        <f>M1956+AG1956</f>
        <v/>
      </c>
      <c r="AL1956" s="21">
        <f>N1956+AH1956</f>
        <v/>
      </c>
      <c r="AM1956" s="21">
        <f>O1956+AI1956</f>
        <v/>
      </c>
      <c r="AN1956" s="21">
        <f>N1956+AI1956</f>
        <v/>
      </c>
      <c r="AO1956" s="21">
        <f>ROUNDDOWN((R1956+S1956)*0.2/Y1956+2000,0)</f>
        <v/>
      </c>
      <c r="AP1956" s="21">
        <f>ROUNDDOWN((T1956+U1956)*0.2/Z1956+2000,0)</f>
        <v/>
      </c>
      <c r="AQ1956" s="21">
        <f>AL1956-AK1956</f>
        <v/>
      </c>
      <c r="AR1956" s="21">
        <f>AM1956-AK1956</f>
        <v/>
      </c>
      <c r="AS1956" s="21">
        <f>AM1956-AL1956</f>
        <v/>
      </c>
      <c r="AT1956" s="21">
        <f>AK1956+C1956-AJ1956</f>
        <v/>
      </c>
      <c r="AU1956" s="21">
        <f>AL1956+C1956-AM1956</f>
        <v/>
      </c>
      <c r="AV1956" s="21">
        <f>AN1956+C1956-AM1956</f>
        <v/>
      </c>
    </row>
    <row r="1957">
      <c r="A1957" t="inlineStr">
        <is>
          <t>1万円刻み</t>
        </is>
      </c>
      <c r="B1957" s="21">
        <f>'5_1万円刻み'!$A$194</f>
        <v/>
      </c>
      <c r="C1957" s="21">
        <f>AO1957</f>
        <v/>
      </c>
      <c r="D1957" s="21" t="n">
        <v>0</v>
      </c>
      <c r="E1957" s="21">
        <f>ROUND(MIN(B1957/12,650000)*12*0.0915+MIN(B1957/12,1390000)*12*(0.0504+0)+B1957*0.005,0)</f>
        <v/>
      </c>
      <c r="F1957" s="21">
        <f>IF(B1957&lt;741000,0,IF(B1957&lt;2191000,B1957-740000,IF(B1957&lt;2193000,1451000,IF(B1957&lt;2196000,1453000,IF(B1957&lt;2200000,1456000,IF(B1957&lt;3600000,ROUND(ROUNDDOWN(B1957/4,-3)*2.8,0)-80000,IF(B1957&lt;6600000,ROUND(ROUNDDOWN(B1957/4,-3)*3.2,0)-440000,IF(B1957&lt;8500000,ROUNDDOWN(B1957*0.9,0)-1100000,B1957-1950000))))))))</f>
        <v/>
      </c>
      <c r="G1957" s="21">
        <f>IF(F1957&gt;23500000,NA(),IF(F1957&lt;=4890000,1040000,IF(F1957&lt;=6550000,670000,620000)))</f>
        <v/>
      </c>
      <c r="H1957" s="21">
        <f>IF(D1957&lt;=0,0,MAX(0,MIN(2000000,D1957-MIN(100000,ROUNDDOWN(F1957*0.05,0)))))</f>
        <v/>
      </c>
      <c r="I1957" s="21">
        <f>IF(C1957&lt;=2000,0,MIN(C1957,ROUNDDOWN(F1957*0.4,0))-2000)</f>
        <v/>
      </c>
      <c r="J1957" s="21">
        <f>MAX(0,ROUNDDOWN(F1957-E1957-G1957,-3))</f>
        <v/>
      </c>
      <c r="K1957" s="21">
        <f>MAX(0,ROUNDDOWN(F1957-E1957-G1957-H1957-I1957,-3))</f>
        <v/>
      </c>
      <c r="L1957" s="21">
        <f>MAX(0,ROUNDDOWN(F1957-E1957-G1957-H1957,-3))</f>
        <v/>
      </c>
      <c r="M1957" s="21">
        <f>IF(J1957&lt;=0,0,ROUNDDOWN((J1957*LOOKUP(J1957,{0,1950001,3300001,6950001,9000001,18000001,40000001},{0.05,0.1,0.2,0.23,0.33,0.4,0.45})-LOOKUP(J1957,{0,1950001,3300001,6950001,9000001,18000001,40000001},{0,97500,427500,636000,1536000,2796000,4796000}))*1.021,-2))</f>
        <v/>
      </c>
      <c r="N1957" s="21">
        <f>IF(K1957&lt;=0,0,ROUNDDOWN((K1957*LOOKUP(K1957,{0,1950001,3300001,6950001,9000001,18000001,40000001},{0.05,0.1,0.2,0.23,0.33,0.4,0.45})-LOOKUP(K1957,{0,1950001,3300001,6950001,9000001,18000001,40000001},{0,97500,427500,636000,1536000,2796000,4796000}))*1.021,-2))</f>
        <v/>
      </c>
      <c r="O1957" s="21">
        <f>IF(L1957&lt;=0,0,ROUNDDOWN((L1957*LOOKUP(L1957,{0,1950001,3300001,6950001,9000001,18000001,40000001},{0.05,0.1,0.2,0.23,0.33,0.4,0.45})-LOOKUP(L1957,{0,1950001,3300001,6950001,9000001,18000001,40000001},{0,97500,427500,636000,1536000,2796000,4796000}))*1.021,-2))</f>
        <v/>
      </c>
      <c r="P1957" s="21">
        <f>MAX(0,ROUNDDOWN(F1957-E1957-430000,-3))</f>
        <v/>
      </c>
      <c r="Q1957" s="21">
        <f>MAX(0,ROUNDDOWN(F1957-E1957-430000-H1957,-3))</f>
        <v/>
      </c>
      <c r="R1957" s="21">
        <f>IF(F1957&lt;=450000,0,MAX(0,P1957*0.06-MIN(50000,P1957)*0.03))</f>
        <v/>
      </c>
      <c r="S1957" s="21">
        <f>IF(F1957&lt;=450000,0,MAX(0,P1957*0.04-MIN(50000,P1957)*0.02))</f>
        <v/>
      </c>
      <c r="T1957" s="21">
        <f>IF(F1957&lt;=450000,0,MAX(0,Q1957*0.06-MIN(50000,Q1957)*0.03))</f>
        <v/>
      </c>
      <c r="U1957" s="21">
        <f>IF(F1957&lt;=450000,0,MAX(0,Q1957*0.04-MIN(50000,Q1957)*0.02))</f>
        <v/>
      </c>
      <c r="V1957" s="21">
        <f>50000+MAX(0,G1957-480000)</f>
        <v/>
      </c>
      <c r="W1957" s="21">
        <f>P1957-V1957</f>
        <v/>
      </c>
      <c r="X1957" s="21">
        <f>Q1957-V1957</f>
        <v/>
      </c>
      <c r="Y1957" s="22">
        <f>IF(W1957&lt;0,0.9,LOOKUP(W1957,{0,1950001,3300001,6950001,9000001,18000001,40000001},{0.84895,0.7979,0.6958,0.66517,0.56307,0.4916,0.44055}))</f>
        <v/>
      </c>
      <c r="Z1957" s="22">
        <f>IF(X1957&lt;0,0.9,LOOKUP(X1957,{0,1950001,3300001,6950001,9000001,18000001,40000001},{0.84895,0.7979,0.6958,0.66517,0.56307,0.4916,0.44055}))</f>
        <v/>
      </c>
      <c r="AA1957" s="22">
        <f>IF(W1957&lt;0,0,CHOOSE(MATCH(W1957,{0,1950001,3300001,6950001,9000001},1),5.105/84.895,10.21/79.79,20.42/69.58,23.483/66.517,33.693/56.307))</f>
        <v/>
      </c>
      <c r="AB1957" s="21">
        <f>IF(C1957&lt;=2000,0,(MIN(C1957,ROUNDDOWN(F1957*0.3,0))-2000)*0.1)</f>
        <v/>
      </c>
      <c r="AC1957" s="21">
        <f>IF(C1957&lt;=2000,0,MIN((C1957-2000)*Y1957,(R1957+S1957)*0.2))</f>
        <v/>
      </c>
      <c r="AD1957" s="21">
        <f>IF(C1957&lt;=2000,0,MIN((C1957-2000)*Z1957,(T1957+U1957)*0.2))</f>
        <v/>
      </c>
      <c r="AE1957" s="21">
        <f>AC1957*AA1957</f>
        <v/>
      </c>
      <c r="AF1957" s="21">
        <f>ROUNDDOWN(R1957,-2)+ROUNDDOWN(S1957,-2)</f>
        <v/>
      </c>
      <c r="AG1957" s="21">
        <f>ROUNDDOWN(MAX(0,R1957-(AB1957+AC1957+AE1957)*0.6),-2)+ROUNDDOWN(MAX(0,S1957-(AB1957+AC1957+AE1957)*0.4),-2)</f>
        <v/>
      </c>
      <c r="AH1957" s="21">
        <f>ROUNDDOWN(MAX(0,T1957-(AB1957+AD1957)*0.6),-2)+ROUNDDOWN(MAX(0,U1957-(AB1957+AD1957)*0.4),-2)</f>
        <v/>
      </c>
      <c r="AI1957" s="21">
        <f>ROUNDDOWN(T1957,-2)+ROUNDDOWN(U1957,-2)</f>
        <v/>
      </c>
      <c r="AJ1957" s="21">
        <f>M1957+AF1957</f>
        <v/>
      </c>
      <c r="AK1957" s="21">
        <f>M1957+AG1957</f>
        <v/>
      </c>
      <c r="AL1957" s="21">
        <f>N1957+AH1957</f>
        <v/>
      </c>
      <c r="AM1957" s="21">
        <f>O1957+AI1957</f>
        <v/>
      </c>
      <c r="AN1957" s="21">
        <f>N1957+AI1957</f>
        <v/>
      </c>
      <c r="AO1957" s="21">
        <f>ROUNDDOWN((R1957+S1957)*0.2/Y1957+2000,0)</f>
        <v/>
      </c>
      <c r="AP1957" s="21">
        <f>ROUNDDOWN((T1957+U1957)*0.2/Z1957+2000,0)</f>
        <v/>
      </c>
      <c r="AQ1957" s="21">
        <f>AL1957-AK1957</f>
        <v/>
      </c>
      <c r="AR1957" s="21">
        <f>AM1957-AK1957</f>
        <v/>
      </c>
      <c r="AS1957" s="21">
        <f>AM1957-AL1957</f>
        <v/>
      </c>
      <c r="AT1957" s="21">
        <f>AK1957+C1957-AJ1957</f>
        <v/>
      </c>
      <c r="AU1957" s="21">
        <f>AL1957+C1957-AM1957</f>
        <v/>
      </c>
      <c r="AV1957" s="21">
        <f>AN1957+C1957-AM1957</f>
        <v/>
      </c>
    </row>
    <row r="1958">
      <c r="A1958" t="inlineStr">
        <is>
          <t>1万円刻み</t>
        </is>
      </c>
      <c r="B1958" s="21">
        <f>'5_1万円刻み'!$A$195</f>
        <v/>
      </c>
      <c r="C1958" s="21">
        <f>AO1958</f>
        <v/>
      </c>
      <c r="D1958" s="21" t="n">
        <v>0</v>
      </c>
      <c r="E1958" s="21">
        <f>ROUND(MIN(B1958/12,650000)*12*0.0915+MIN(B1958/12,1390000)*12*(0.0504+0)+B1958*0.005,0)</f>
        <v/>
      </c>
      <c r="F1958" s="21">
        <f>IF(B1958&lt;741000,0,IF(B1958&lt;2191000,B1958-740000,IF(B1958&lt;2193000,1451000,IF(B1958&lt;2196000,1453000,IF(B1958&lt;2200000,1456000,IF(B1958&lt;3600000,ROUND(ROUNDDOWN(B1958/4,-3)*2.8,0)-80000,IF(B1958&lt;6600000,ROUND(ROUNDDOWN(B1958/4,-3)*3.2,0)-440000,IF(B1958&lt;8500000,ROUNDDOWN(B1958*0.9,0)-1100000,B1958-1950000))))))))</f>
        <v/>
      </c>
      <c r="G1958" s="21">
        <f>IF(F1958&gt;23500000,NA(),IF(F1958&lt;=4890000,1040000,IF(F1958&lt;=6550000,670000,620000)))</f>
        <v/>
      </c>
      <c r="H1958" s="21">
        <f>IF(D1958&lt;=0,0,MAX(0,MIN(2000000,D1958-MIN(100000,ROUNDDOWN(F1958*0.05,0)))))</f>
        <v/>
      </c>
      <c r="I1958" s="21">
        <f>IF(C1958&lt;=2000,0,MIN(C1958,ROUNDDOWN(F1958*0.4,0))-2000)</f>
        <v/>
      </c>
      <c r="J1958" s="21">
        <f>MAX(0,ROUNDDOWN(F1958-E1958-G1958,-3))</f>
        <v/>
      </c>
      <c r="K1958" s="21">
        <f>MAX(0,ROUNDDOWN(F1958-E1958-G1958-H1958-I1958,-3))</f>
        <v/>
      </c>
      <c r="L1958" s="21">
        <f>MAX(0,ROUNDDOWN(F1958-E1958-G1958-H1958,-3))</f>
        <v/>
      </c>
      <c r="M1958" s="21">
        <f>IF(J1958&lt;=0,0,ROUNDDOWN((J1958*LOOKUP(J1958,{0,1950001,3300001,6950001,9000001,18000001,40000001},{0.05,0.1,0.2,0.23,0.33,0.4,0.45})-LOOKUP(J1958,{0,1950001,3300001,6950001,9000001,18000001,40000001},{0,97500,427500,636000,1536000,2796000,4796000}))*1.021,-2))</f>
        <v/>
      </c>
      <c r="N1958" s="21">
        <f>IF(K1958&lt;=0,0,ROUNDDOWN((K1958*LOOKUP(K1958,{0,1950001,3300001,6950001,9000001,18000001,40000001},{0.05,0.1,0.2,0.23,0.33,0.4,0.45})-LOOKUP(K1958,{0,1950001,3300001,6950001,9000001,18000001,40000001},{0,97500,427500,636000,1536000,2796000,4796000}))*1.021,-2))</f>
        <v/>
      </c>
      <c r="O1958" s="21">
        <f>IF(L1958&lt;=0,0,ROUNDDOWN((L1958*LOOKUP(L1958,{0,1950001,3300001,6950001,9000001,18000001,40000001},{0.05,0.1,0.2,0.23,0.33,0.4,0.45})-LOOKUP(L1958,{0,1950001,3300001,6950001,9000001,18000001,40000001},{0,97500,427500,636000,1536000,2796000,4796000}))*1.021,-2))</f>
        <v/>
      </c>
      <c r="P1958" s="21">
        <f>MAX(0,ROUNDDOWN(F1958-E1958-430000,-3))</f>
        <v/>
      </c>
      <c r="Q1958" s="21">
        <f>MAX(0,ROUNDDOWN(F1958-E1958-430000-H1958,-3))</f>
        <v/>
      </c>
      <c r="R1958" s="21">
        <f>IF(F1958&lt;=450000,0,MAX(0,P1958*0.06-MIN(50000,P1958)*0.03))</f>
        <v/>
      </c>
      <c r="S1958" s="21">
        <f>IF(F1958&lt;=450000,0,MAX(0,P1958*0.04-MIN(50000,P1958)*0.02))</f>
        <v/>
      </c>
      <c r="T1958" s="21">
        <f>IF(F1958&lt;=450000,0,MAX(0,Q1958*0.06-MIN(50000,Q1958)*0.03))</f>
        <v/>
      </c>
      <c r="U1958" s="21">
        <f>IF(F1958&lt;=450000,0,MAX(0,Q1958*0.04-MIN(50000,Q1958)*0.02))</f>
        <v/>
      </c>
      <c r="V1958" s="21">
        <f>50000+MAX(0,G1958-480000)</f>
        <v/>
      </c>
      <c r="W1958" s="21">
        <f>P1958-V1958</f>
        <v/>
      </c>
      <c r="X1958" s="21">
        <f>Q1958-V1958</f>
        <v/>
      </c>
      <c r="Y1958" s="22">
        <f>IF(W1958&lt;0,0.9,LOOKUP(W1958,{0,1950001,3300001,6950001,9000001,18000001,40000001},{0.84895,0.7979,0.6958,0.66517,0.56307,0.4916,0.44055}))</f>
        <v/>
      </c>
      <c r="Z1958" s="22">
        <f>IF(X1958&lt;0,0.9,LOOKUP(X1958,{0,1950001,3300001,6950001,9000001,18000001,40000001},{0.84895,0.7979,0.6958,0.66517,0.56307,0.4916,0.44055}))</f>
        <v/>
      </c>
      <c r="AA1958" s="22">
        <f>IF(W1958&lt;0,0,CHOOSE(MATCH(W1958,{0,1950001,3300001,6950001,9000001},1),5.105/84.895,10.21/79.79,20.42/69.58,23.483/66.517,33.693/56.307))</f>
        <v/>
      </c>
      <c r="AB1958" s="21">
        <f>IF(C1958&lt;=2000,0,(MIN(C1958,ROUNDDOWN(F1958*0.3,0))-2000)*0.1)</f>
        <v/>
      </c>
      <c r="AC1958" s="21">
        <f>IF(C1958&lt;=2000,0,MIN((C1958-2000)*Y1958,(R1958+S1958)*0.2))</f>
        <v/>
      </c>
      <c r="AD1958" s="21">
        <f>IF(C1958&lt;=2000,0,MIN((C1958-2000)*Z1958,(T1958+U1958)*0.2))</f>
        <v/>
      </c>
      <c r="AE1958" s="21">
        <f>AC1958*AA1958</f>
        <v/>
      </c>
      <c r="AF1958" s="21">
        <f>ROUNDDOWN(R1958,-2)+ROUNDDOWN(S1958,-2)</f>
        <v/>
      </c>
      <c r="AG1958" s="21">
        <f>ROUNDDOWN(MAX(0,R1958-(AB1958+AC1958+AE1958)*0.6),-2)+ROUNDDOWN(MAX(0,S1958-(AB1958+AC1958+AE1958)*0.4),-2)</f>
        <v/>
      </c>
      <c r="AH1958" s="21">
        <f>ROUNDDOWN(MAX(0,T1958-(AB1958+AD1958)*0.6),-2)+ROUNDDOWN(MAX(0,U1958-(AB1958+AD1958)*0.4),-2)</f>
        <v/>
      </c>
      <c r="AI1958" s="21">
        <f>ROUNDDOWN(T1958,-2)+ROUNDDOWN(U1958,-2)</f>
        <v/>
      </c>
      <c r="AJ1958" s="21">
        <f>M1958+AF1958</f>
        <v/>
      </c>
      <c r="AK1958" s="21">
        <f>M1958+AG1958</f>
        <v/>
      </c>
      <c r="AL1958" s="21">
        <f>N1958+AH1958</f>
        <v/>
      </c>
      <c r="AM1958" s="21">
        <f>O1958+AI1958</f>
        <v/>
      </c>
      <c r="AN1958" s="21">
        <f>N1958+AI1958</f>
        <v/>
      </c>
      <c r="AO1958" s="21">
        <f>ROUNDDOWN((R1958+S1958)*0.2/Y1958+2000,0)</f>
        <v/>
      </c>
      <c r="AP1958" s="21">
        <f>ROUNDDOWN((T1958+U1958)*0.2/Z1958+2000,0)</f>
        <v/>
      </c>
      <c r="AQ1958" s="21">
        <f>AL1958-AK1958</f>
        <v/>
      </c>
      <c r="AR1958" s="21">
        <f>AM1958-AK1958</f>
        <v/>
      </c>
      <c r="AS1958" s="21">
        <f>AM1958-AL1958</f>
        <v/>
      </c>
      <c r="AT1958" s="21">
        <f>AK1958+C1958-AJ1958</f>
        <v/>
      </c>
      <c r="AU1958" s="21">
        <f>AL1958+C1958-AM1958</f>
        <v/>
      </c>
      <c r="AV1958" s="21">
        <f>AN1958+C1958-AM1958</f>
        <v/>
      </c>
    </row>
    <row r="1959">
      <c r="A1959" t="inlineStr">
        <is>
          <t>1万円刻み</t>
        </is>
      </c>
      <c r="B1959" s="21">
        <f>'5_1万円刻み'!$A$196</f>
        <v/>
      </c>
      <c r="C1959" s="21">
        <f>AO1959</f>
        <v/>
      </c>
      <c r="D1959" s="21" t="n">
        <v>0</v>
      </c>
      <c r="E1959" s="21">
        <f>ROUND(MIN(B1959/12,650000)*12*0.0915+MIN(B1959/12,1390000)*12*(0.0504+0)+B1959*0.005,0)</f>
        <v/>
      </c>
      <c r="F1959" s="21">
        <f>IF(B1959&lt;741000,0,IF(B1959&lt;2191000,B1959-740000,IF(B1959&lt;2193000,1451000,IF(B1959&lt;2196000,1453000,IF(B1959&lt;2200000,1456000,IF(B1959&lt;3600000,ROUND(ROUNDDOWN(B1959/4,-3)*2.8,0)-80000,IF(B1959&lt;6600000,ROUND(ROUNDDOWN(B1959/4,-3)*3.2,0)-440000,IF(B1959&lt;8500000,ROUNDDOWN(B1959*0.9,0)-1100000,B1959-1950000))))))))</f>
        <v/>
      </c>
      <c r="G1959" s="21">
        <f>IF(F1959&gt;23500000,NA(),IF(F1959&lt;=4890000,1040000,IF(F1959&lt;=6550000,670000,620000)))</f>
        <v/>
      </c>
      <c r="H1959" s="21">
        <f>IF(D1959&lt;=0,0,MAX(0,MIN(2000000,D1959-MIN(100000,ROUNDDOWN(F1959*0.05,0)))))</f>
        <v/>
      </c>
      <c r="I1959" s="21">
        <f>IF(C1959&lt;=2000,0,MIN(C1959,ROUNDDOWN(F1959*0.4,0))-2000)</f>
        <v/>
      </c>
      <c r="J1959" s="21">
        <f>MAX(0,ROUNDDOWN(F1959-E1959-G1959,-3))</f>
        <v/>
      </c>
      <c r="K1959" s="21">
        <f>MAX(0,ROUNDDOWN(F1959-E1959-G1959-H1959-I1959,-3))</f>
        <v/>
      </c>
      <c r="L1959" s="21">
        <f>MAX(0,ROUNDDOWN(F1959-E1959-G1959-H1959,-3))</f>
        <v/>
      </c>
      <c r="M1959" s="21">
        <f>IF(J1959&lt;=0,0,ROUNDDOWN((J1959*LOOKUP(J1959,{0,1950001,3300001,6950001,9000001,18000001,40000001},{0.05,0.1,0.2,0.23,0.33,0.4,0.45})-LOOKUP(J1959,{0,1950001,3300001,6950001,9000001,18000001,40000001},{0,97500,427500,636000,1536000,2796000,4796000}))*1.021,-2))</f>
        <v/>
      </c>
      <c r="N1959" s="21">
        <f>IF(K1959&lt;=0,0,ROUNDDOWN((K1959*LOOKUP(K1959,{0,1950001,3300001,6950001,9000001,18000001,40000001},{0.05,0.1,0.2,0.23,0.33,0.4,0.45})-LOOKUP(K1959,{0,1950001,3300001,6950001,9000001,18000001,40000001},{0,97500,427500,636000,1536000,2796000,4796000}))*1.021,-2))</f>
        <v/>
      </c>
      <c r="O1959" s="21">
        <f>IF(L1959&lt;=0,0,ROUNDDOWN((L1959*LOOKUP(L1959,{0,1950001,3300001,6950001,9000001,18000001,40000001},{0.05,0.1,0.2,0.23,0.33,0.4,0.45})-LOOKUP(L1959,{0,1950001,3300001,6950001,9000001,18000001,40000001},{0,97500,427500,636000,1536000,2796000,4796000}))*1.021,-2))</f>
        <v/>
      </c>
      <c r="P1959" s="21">
        <f>MAX(0,ROUNDDOWN(F1959-E1959-430000,-3))</f>
        <v/>
      </c>
      <c r="Q1959" s="21">
        <f>MAX(0,ROUNDDOWN(F1959-E1959-430000-H1959,-3))</f>
        <v/>
      </c>
      <c r="R1959" s="21">
        <f>IF(F1959&lt;=450000,0,MAX(0,P1959*0.06-MIN(50000,P1959)*0.03))</f>
        <v/>
      </c>
      <c r="S1959" s="21">
        <f>IF(F1959&lt;=450000,0,MAX(0,P1959*0.04-MIN(50000,P1959)*0.02))</f>
        <v/>
      </c>
      <c r="T1959" s="21">
        <f>IF(F1959&lt;=450000,0,MAX(0,Q1959*0.06-MIN(50000,Q1959)*0.03))</f>
        <v/>
      </c>
      <c r="U1959" s="21">
        <f>IF(F1959&lt;=450000,0,MAX(0,Q1959*0.04-MIN(50000,Q1959)*0.02))</f>
        <v/>
      </c>
      <c r="V1959" s="21">
        <f>50000+MAX(0,G1959-480000)</f>
        <v/>
      </c>
      <c r="W1959" s="21">
        <f>P1959-V1959</f>
        <v/>
      </c>
      <c r="X1959" s="21">
        <f>Q1959-V1959</f>
        <v/>
      </c>
      <c r="Y1959" s="22">
        <f>IF(W1959&lt;0,0.9,LOOKUP(W1959,{0,1950001,3300001,6950001,9000001,18000001,40000001},{0.84895,0.7979,0.6958,0.66517,0.56307,0.4916,0.44055}))</f>
        <v/>
      </c>
      <c r="Z1959" s="22">
        <f>IF(X1959&lt;0,0.9,LOOKUP(X1959,{0,1950001,3300001,6950001,9000001,18000001,40000001},{0.84895,0.7979,0.6958,0.66517,0.56307,0.4916,0.44055}))</f>
        <v/>
      </c>
      <c r="AA1959" s="22">
        <f>IF(W1959&lt;0,0,CHOOSE(MATCH(W1959,{0,1950001,3300001,6950001,9000001},1),5.105/84.895,10.21/79.79,20.42/69.58,23.483/66.517,33.693/56.307))</f>
        <v/>
      </c>
      <c r="AB1959" s="21">
        <f>IF(C1959&lt;=2000,0,(MIN(C1959,ROUNDDOWN(F1959*0.3,0))-2000)*0.1)</f>
        <v/>
      </c>
      <c r="AC1959" s="21">
        <f>IF(C1959&lt;=2000,0,MIN((C1959-2000)*Y1959,(R1959+S1959)*0.2))</f>
        <v/>
      </c>
      <c r="AD1959" s="21">
        <f>IF(C1959&lt;=2000,0,MIN((C1959-2000)*Z1959,(T1959+U1959)*0.2))</f>
        <v/>
      </c>
      <c r="AE1959" s="21">
        <f>AC1959*AA1959</f>
        <v/>
      </c>
      <c r="AF1959" s="21">
        <f>ROUNDDOWN(R1959,-2)+ROUNDDOWN(S1959,-2)</f>
        <v/>
      </c>
      <c r="AG1959" s="21">
        <f>ROUNDDOWN(MAX(0,R1959-(AB1959+AC1959+AE1959)*0.6),-2)+ROUNDDOWN(MAX(0,S1959-(AB1959+AC1959+AE1959)*0.4),-2)</f>
        <v/>
      </c>
      <c r="AH1959" s="21">
        <f>ROUNDDOWN(MAX(0,T1959-(AB1959+AD1959)*0.6),-2)+ROUNDDOWN(MAX(0,U1959-(AB1959+AD1959)*0.4),-2)</f>
        <v/>
      </c>
      <c r="AI1959" s="21">
        <f>ROUNDDOWN(T1959,-2)+ROUNDDOWN(U1959,-2)</f>
        <v/>
      </c>
      <c r="AJ1959" s="21">
        <f>M1959+AF1959</f>
        <v/>
      </c>
      <c r="AK1959" s="21">
        <f>M1959+AG1959</f>
        <v/>
      </c>
      <c r="AL1959" s="21">
        <f>N1959+AH1959</f>
        <v/>
      </c>
      <c r="AM1959" s="21">
        <f>O1959+AI1959</f>
        <v/>
      </c>
      <c r="AN1959" s="21">
        <f>N1959+AI1959</f>
        <v/>
      </c>
      <c r="AO1959" s="21">
        <f>ROUNDDOWN((R1959+S1959)*0.2/Y1959+2000,0)</f>
        <v/>
      </c>
      <c r="AP1959" s="21">
        <f>ROUNDDOWN((T1959+U1959)*0.2/Z1959+2000,0)</f>
        <v/>
      </c>
      <c r="AQ1959" s="21">
        <f>AL1959-AK1959</f>
        <v/>
      </c>
      <c r="AR1959" s="21">
        <f>AM1959-AK1959</f>
        <v/>
      </c>
      <c r="AS1959" s="21">
        <f>AM1959-AL1959</f>
        <v/>
      </c>
      <c r="AT1959" s="21">
        <f>AK1959+C1959-AJ1959</f>
        <v/>
      </c>
      <c r="AU1959" s="21">
        <f>AL1959+C1959-AM1959</f>
        <v/>
      </c>
      <c r="AV1959" s="21">
        <f>AN1959+C1959-AM1959</f>
        <v/>
      </c>
    </row>
    <row r="1960">
      <c r="A1960" t="inlineStr">
        <is>
          <t>1万円刻み</t>
        </is>
      </c>
      <c r="B1960" s="21">
        <f>'5_1万円刻み'!$A$197</f>
        <v/>
      </c>
      <c r="C1960" s="21">
        <f>AO1960</f>
        <v/>
      </c>
      <c r="D1960" s="21" t="n">
        <v>0</v>
      </c>
      <c r="E1960" s="21">
        <f>ROUND(MIN(B1960/12,650000)*12*0.0915+MIN(B1960/12,1390000)*12*(0.0504+0)+B1960*0.005,0)</f>
        <v/>
      </c>
      <c r="F1960" s="21">
        <f>IF(B1960&lt;741000,0,IF(B1960&lt;2191000,B1960-740000,IF(B1960&lt;2193000,1451000,IF(B1960&lt;2196000,1453000,IF(B1960&lt;2200000,1456000,IF(B1960&lt;3600000,ROUND(ROUNDDOWN(B1960/4,-3)*2.8,0)-80000,IF(B1960&lt;6600000,ROUND(ROUNDDOWN(B1960/4,-3)*3.2,0)-440000,IF(B1960&lt;8500000,ROUNDDOWN(B1960*0.9,0)-1100000,B1960-1950000))))))))</f>
        <v/>
      </c>
      <c r="G1960" s="21">
        <f>IF(F1960&gt;23500000,NA(),IF(F1960&lt;=4890000,1040000,IF(F1960&lt;=6550000,670000,620000)))</f>
        <v/>
      </c>
      <c r="H1960" s="21">
        <f>IF(D1960&lt;=0,0,MAX(0,MIN(2000000,D1960-MIN(100000,ROUNDDOWN(F1960*0.05,0)))))</f>
        <v/>
      </c>
      <c r="I1960" s="21">
        <f>IF(C1960&lt;=2000,0,MIN(C1960,ROUNDDOWN(F1960*0.4,0))-2000)</f>
        <v/>
      </c>
      <c r="J1960" s="21">
        <f>MAX(0,ROUNDDOWN(F1960-E1960-G1960,-3))</f>
        <v/>
      </c>
      <c r="K1960" s="21">
        <f>MAX(0,ROUNDDOWN(F1960-E1960-G1960-H1960-I1960,-3))</f>
        <v/>
      </c>
      <c r="L1960" s="21">
        <f>MAX(0,ROUNDDOWN(F1960-E1960-G1960-H1960,-3))</f>
        <v/>
      </c>
      <c r="M1960" s="21">
        <f>IF(J1960&lt;=0,0,ROUNDDOWN((J1960*LOOKUP(J1960,{0,1950001,3300001,6950001,9000001,18000001,40000001},{0.05,0.1,0.2,0.23,0.33,0.4,0.45})-LOOKUP(J1960,{0,1950001,3300001,6950001,9000001,18000001,40000001},{0,97500,427500,636000,1536000,2796000,4796000}))*1.021,-2))</f>
        <v/>
      </c>
      <c r="N1960" s="21">
        <f>IF(K1960&lt;=0,0,ROUNDDOWN((K1960*LOOKUP(K1960,{0,1950001,3300001,6950001,9000001,18000001,40000001},{0.05,0.1,0.2,0.23,0.33,0.4,0.45})-LOOKUP(K1960,{0,1950001,3300001,6950001,9000001,18000001,40000001},{0,97500,427500,636000,1536000,2796000,4796000}))*1.021,-2))</f>
        <v/>
      </c>
      <c r="O1960" s="21">
        <f>IF(L1960&lt;=0,0,ROUNDDOWN((L1960*LOOKUP(L1960,{0,1950001,3300001,6950001,9000001,18000001,40000001},{0.05,0.1,0.2,0.23,0.33,0.4,0.45})-LOOKUP(L1960,{0,1950001,3300001,6950001,9000001,18000001,40000001},{0,97500,427500,636000,1536000,2796000,4796000}))*1.021,-2))</f>
        <v/>
      </c>
      <c r="P1960" s="21">
        <f>MAX(0,ROUNDDOWN(F1960-E1960-430000,-3))</f>
        <v/>
      </c>
      <c r="Q1960" s="21">
        <f>MAX(0,ROUNDDOWN(F1960-E1960-430000-H1960,-3))</f>
        <v/>
      </c>
      <c r="R1960" s="21">
        <f>IF(F1960&lt;=450000,0,MAX(0,P1960*0.06-MIN(50000,P1960)*0.03))</f>
        <v/>
      </c>
      <c r="S1960" s="21">
        <f>IF(F1960&lt;=450000,0,MAX(0,P1960*0.04-MIN(50000,P1960)*0.02))</f>
        <v/>
      </c>
      <c r="T1960" s="21">
        <f>IF(F1960&lt;=450000,0,MAX(0,Q1960*0.06-MIN(50000,Q1960)*0.03))</f>
        <v/>
      </c>
      <c r="U1960" s="21">
        <f>IF(F1960&lt;=450000,0,MAX(0,Q1960*0.04-MIN(50000,Q1960)*0.02))</f>
        <v/>
      </c>
      <c r="V1960" s="21">
        <f>50000+MAX(0,G1960-480000)</f>
        <v/>
      </c>
      <c r="W1960" s="21">
        <f>P1960-V1960</f>
        <v/>
      </c>
      <c r="X1960" s="21">
        <f>Q1960-V1960</f>
        <v/>
      </c>
      <c r="Y1960" s="22">
        <f>IF(W1960&lt;0,0.9,LOOKUP(W1960,{0,1950001,3300001,6950001,9000001,18000001,40000001},{0.84895,0.7979,0.6958,0.66517,0.56307,0.4916,0.44055}))</f>
        <v/>
      </c>
      <c r="Z1960" s="22">
        <f>IF(X1960&lt;0,0.9,LOOKUP(X1960,{0,1950001,3300001,6950001,9000001,18000001,40000001},{0.84895,0.7979,0.6958,0.66517,0.56307,0.4916,0.44055}))</f>
        <v/>
      </c>
      <c r="AA1960" s="22">
        <f>IF(W1960&lt;0,0,CHOOSE(MATCH(W1960,{0,1950001,3300001,6950001,9000001},1),5.105/84.895,10.21/79.79,20.42/69.58,23.483/66.517,33.693/56.307))</f>
        <v/>
      </c>
      <c r="AB1960" s="21">
        <f>IF(C1960&lt;=2000,0,(MIN(C1960,ROUNDDOWN(F1960*0.3,0))-2000)*0.1)</f>
        <v/>
      </c>
      <c r="AC1960" s="21">
        <f>IF(C1960&lt;=2000,0,MIN((C1960-2000)*Y1960,(R1960+S1960)*0.2))</f>
        <v/>
      </c>
      <c r="AD1960" s="21">
        <f>IF(C1960&lt;=2000,0,MIN((C1960-2000)*Z1960,(T1960+U1960)*0.2))</f>
        <v/>
      </c>
      <c r="AE1960" s="21">
        <f>AC1960*AA1960</f>
        <v/>
      </c>
      <c r="AF1960" s="21">
        <f>ROUNDDOWN(R1960,-2)+ROUNDDOWN(S1960,-2)</f>
        <v/>
      </c>
      <c r="AG1960" s="21">
        <f>ROUNDDOWN(MAX(0,R1960-(AB1960+AC1960+AE1960)*0.6),-2)+ROUNDDOWN(MAX(0,S1960-(AB1960+AC1960+AE1960)*0.4),-2)</f>
        <v/>
      </c>
      <c r="AH1960" s="21">
        <f>ROUNDDOWN(MAX(0,T1960-(AB1960+AD1960)*0.6),-2)+ROUNDDOWN(MAX(0,U1960-(AB1960+AD1960)*0.4),-2)</f>
        <v/>
      </c>
      <c r="AI1960" s="21">
        <f>ROUNDDOWN(T1960,-2)+ROUNDDOWN(U1960,-2)</f>
        <v/>
      </c>
      <c r="AJ1960" s="21">
        <f>M1960+AF1960</f>
        <v/>
      </c>
      <c r="AK1960" s="21">
        <f>M1960+AG1960</f>
        <v/>
      </c>
      <c r="AL1960" s="21">
        <f>N1960+AH1960</f>
        <v/>
      </c>
      <c r="AM1960" s="21">
        <f>O1960+AI1960</f>
        <v/>
      </c>
      <c r="AN1960" s="21">
        <f>N1960+AI1960</f>
        <v/>
      </c>
      <c r="AO1960" s="21">
        <f>ROUNDDOWN((R1960+S1960)*0.2/Y1960+2000,0)</f>
        <v/>
      </c>
      <c r="AP1960" s="21">
        <f>ROUNDDOWN((T1960+U1960)*0.2/Z1960+2000,0)</f>
        <v/>
      </c>
      <c r="AQ1960" s="21">
        <f>AL1960-AK1960</f>
        <v/>
      </c>
      <c r="AR1960" s="21">
        <f>AM1960-AK1960</f>
        <v/>
      </c>
      <c r="AS1960" s="21">
        <f>AM1960-AL1960</f>
        <v/>
      </c>
      <c r="AT1960" s="21">
        <f>AK1960+C1960-AJ1960</f>
        <v/>
      </c>
      <c r="AU1960" s="21">
        <f>AL1960+C1960-AM1960</f>
        <v/>
      </c>
      <c r="AV1960" s="21">
        <f>AN1960+C1960-AM1960</f>
        <v/>
      </c>
    </row>
    <row r="1961">
      <c r="A1961" t="inlineStr">
        <is>
          <t>1万円刻み</t>
        </is>
      </c>
      <c r="B1961" s="21">
        <f>'5_1万円刻み'!$A$198</f>
        <v/>
      </c>
      <c r="C1961" s="21">
        <f>AO1961</f>
        <v/>
      </c>
      <c r="D1961" s="21" t="n">
        <v>0</v>
      </c>
      <c r="E1961" s="21">
        <f>ROUND(MIN(B1961/12,650000)*12*0.0915+MIN(B1961/12,1390000)*12*(0.0504+0)+B1961*0.005,0)</f>
        <v/>
      </c>
      <c r="F1961" s="21">
        <f>IF(B1961&lt;741000,0,IF(B1961&lt;2191000,B1961-740000,IF(B1961&lt;2193000,1451000,IF(B1961&lt;2196000,1453000,IF(B1961&lt;2200000,1456000,IF(B1961&lt;3600000,ROUND(ROUNDDOWN(B1961/4,-3)*2.8,0)-80000,IF(B1961&lt;6600000,ROUND(ROUNDDOWN(B1961/4,-3)*3.2,0)-440000,IF(B1961&lt;8500000,ROUNDDOWN(B1961*0.9,0)-1100000,B1961-1950000))))))))</f>
        <v/>
      </c>
      <c r="G1961" s="21">
        <f>IF(F1961&gt;23500000,NA(),IF(F1961&lt;=4890000,1040000,IF(F1961&lt;=6550000,670000,620000)))</f>
        <v/>
      </c>
      <c r="H1961" s="21">
        <f>IF(D1961&lt;=0,0,MAX(0,MIN(2000000,D1961-MIN(100000,ROUNDDOWN(F1961*0.05,0)))))</f>
        <v/>
      </c>
      <c r="I1961" s="21">
        <f>IF(C1961&lt;=2000,0,MIN(C1961,ROUNDDOWN(F1961*0.4,0))-2000)</f>
        <v/>
      </c>
      <c r="J1961" s="21">
        <f>MAX(0,ROUNDDOWN(F1961-E1961-G1961,-3))</f>
        <v/>
      </c>
      <c r="K1961" s="21">
        <f>MAX(0,ROUNDDOWN(F1961-E1961-G1961-H1961-I1961,-3))</f>
        <v/>
      </c>
      <c r="L1961" s="21">
        <f>MAX(0,ROUNDDOWN(F1961-E1961-G1961-H1961,-3))</f>
        <v/>
      </c>
      <c r="M1961" s="21">
        <f>IF(J1961&lt;=0,0,ROUNDDOWN((J1961*LOOKUP(J1961,{0,1950001,3300001,6950001,9000001,18000001,40000001},{0.05,0.1,0.2,0.23,0.33,0.4,0.45})-LOOKUP(J1961,{0,1950001,3300001,6950001,9000001,18000001,40000001},{0,97500,427500,636000,1536000,2796000,4796000}))*1.021,-2))</f>
        <v/>
      </c>
      <c r="N1961" s="21">
        <f>IF(K1961&lt;=0,0,ROUNDDOWN((K1961*LOOKUP(K1961,{0,1950001,3300001,6950001,9000001,18000001,40000001},{0.05,0.1,0.2,0.23,0.33,0.4,0.45})-LOOKUP(K1961,{0,1950001,3300001,6950001,9000001,18000001,40000001},{0,97500,427500,636000,1536000,2796000,4796000}))*1.021,-2))</f>
        <v/>
      </c>
      <c r="O1961" s="21">
        <f>IF(L1961&lt;=0,0,ROUNDDOWN((L1961*LOOKUP(L1961,{0,1950001,3300001,6950001,9000001,18000001,40000001},{0.05,0.1,0.2,0.23,0.33,0.4,0.45})-LOOKUP(L1961,{0,1950001,3300001,6950001,9000001,18000001,40000001},{0,97500,427500,636000,1536000,2796000,4796000}))*1.021,-2))</f>
        <v/>
      </c>
      <c r="P1961" s="21">
        <f>MAX(0,ROUNDDOWN(F1961-E1961-430000,-3))</f>
        <v/>
      </c>
      <c r="Q1961" s="21">
        <f>MAX(0,ROUNDDOWN(F1961-E1961-430000-H1961,-3))</f>
        <v/>
      </c>
      <c r="R1961" s="21">
        <f>IF(F1961&lt;=450000,0,MAX(0,P1961*0.06-MIN(50000,P1961)*0.03))</f>
        <v/>
      </c>
      <c r="S1961" s="21">
        <f>IF(F1961&lt;=450000,0,MAX(0,P1961*0.04-MIN(50000,P1961)*0.02))</f>
        <v/>
      </c>
      <c r="T1961" s="21">
        <f>IF(F1961&lt;=450000,0,MAX(0,Q1961*0.06-MIN(50000,Q1961)*0.03))</f>
        <v/>
      </c>
      <c r="U1961" s="21">
        <f>IF(F1961&lt;=450000,0,MAX(0,Q1961*0.04-MIN(50000,Q1961)*0.02))</f>
        <v/>
      </c>
      <c r="V1961" s="21">
        <f>50000+MAX(0,G1961-480000)</f>
        <v/>
      </c>
      <c r="W1961" s="21">
        <f>P1961-V1961</f>
        <v/>
      </c>
      <c r="X1961" s="21">
        <f>Q1961-V1961</f>
        <v/>
      </c>
      <c r="Y1961" s="22">
        <f>IF(W1961&lt;0,0.9,LOOKUP(W1961,{0,1950001,3300001,6950001,9000001,18000001,40000001},{0.84895,0.7979,0.6958,0.66517,0.56307,0.4916,0.44055}))</f>
        <v/>
      </c>
      <c r="Z1961" s="22">
        <f>IF(X1961&lt;0,0.9,LOOKUP(X1961,{0,1950001,3300001,6950001,9000001,18000001,40000001},{0.84895,0.7979,0.6958,0.66517,0.56307,0.4916,0.44055}))</f>
        <v/>
      </c>
      <c r="AA1961" s="22">
        <f>IF(W1961&lt;0,0,CHOOSE(MATCH(W1961,{0,1950001,3300001,6950001,9000001},1),5.105/84.895,10.21/79.79,20.42/69.58,23.483/66.517,33.693/56.307))</f>
        <v/>
      </c>
      <c r="AB1961" s="21">
        <f>IF(C1961&lt;=2000,0,(MIN(C1961,ROUNDDOWN(F1961*0.3,0))-2000)*0.1)</f>
        <v/>
      </c>
      <c r="AC1961" s="21">
        <f>IF(C1961&lt;=2000,0,MIN((C1961-2000)*Y1961,(R1961+S1961)*0.2))</f>
        <v/>
      </c>
      <c r="AD1961" s="21">
        <f>IF(C1961&lt;=2000,0,MIN((C1961-2000)*Z1961,(T1961+U1961)*0.2))</f>
        <v/>
      </c>
      <c r="AE1961" s="21">
        <f>AC1961*AA1961</f>
        <v/>
      </c>
      <c r="AF1961" s="21">
        <f>ROUNDDOWN(R1961,-2)+ROUNDDOWN(S1961,-2)</f>
        <v/>
      </c>
      <c r="AG1961" s="21">
        <f>ROUNDDOWN(MAX(0,R1961-(AB1961+AC1961+AE1961)*0.6),-2)+ROUNDDOWN(MAX(0,S1961-(AB1961+AC1961+AE1961)*0.4),-2)</f>
        <v/>
      </c>
      <c r="AH1961" s="21">
        <f>ROUNDDOWN(MAX(0,T1961-(AB1961+AD1961)*0.6),-2)+ROUNDDOWN(MAX(0,U1961-(AB1961+AD1961)*0.4),-2)</f>
        <v/>
      </c>
      <c r="AI1961" s="21">
        <f>ROUNDDOWN(T1961,-2)+ROUNDDOWN(U1961,-2)</f>
        <v/>
      </c>
      <c r="AJ1961" s="21">
        <f>M1961+AF1961</f>
        <v/>
      </c>
      <c r="AK1961" s="21">
        <f>M1961+AG1961</f>
        <v/>
      </c>
      <c r="AL1961" s="21">
        <f>N1961+AH1961</f>
        <v/>
      </c>
      <c r="AM1961" s="21">
        <f>O1961+AI1961</f>
        <v/>
      </c>
      <c r="AN1961" s="21">
        <f>N1961+AI1961</f>
        <v/>
      </c>
      <c r="AO1961" s="21">
        <f>ROUNDDOWN((R1961+S1961)*0.2/Y1961+2000,0)</f>
        <v/>
      </c>
      <c r="AP1961" s="21">
        <f>ROUNDDOWN((T1961+U1961)*0.2/Z1961+2000,0)</f>
        <v/>
      </c>
      <c r="AQ1961" s="21">
        <f>AL1961-AK1961</f>
        <v/>
      </c>
      <c r="AR1961" s="21">
        <f>AM1961-AK1961</f>
        <v/>
      </c>
      <c r="AS1961" s="21">
        <f>AM1961-AL1961</f>
        <v/>
      </c>
      <c r="AT1961" s="21">
        <f>AK1961+C1961-AJ1961</f>
        <v/>
      </c>
      <c r="AU1961" s="21">
        <f>AL1961+C1961-AM1961</f>
        <v/>
      </c>
      <c r="AV1961" s="21">
        <f>AN1961+C1961-AM1961</f>
        <v/>
      </c>
    </row>
    <row r="1962">
      <c r="A1962" t="inlineStr">
        <is>
          <t>1万円刻み</t>
        </is>
      </c>
      <c r="B1962" s="21">
        <f>'5_1万円刻み'!$A$199</f>
        <v/>
      </c>
      <c r="C1962" s="21">
        <f>AO1962</f>
        <v/>
      </c>
      <c r="D1962" s="21" t="n">
        <v>0</v>
      </c>
      <c r="E1962" s="21">
        <f>ROUND(MIN(B1962/12,650000)*12*0.0915+MIN(B1962/12,1390000)*12*(0.0504+0)+B1962*0.005,0)</f>
        <v/>
      </c>
      <c r="F1962" s="21">
        <f>IF(B1962&lt;741000,0,IF(B1962&lt;2191000,B1962-740000,IF(B1962&lt;2193000,1451000,IF(B1962&lt;2196000,1453000,IF(B1962&lt;2200000,1456000,IF(B1962&lt;3600000,ROUND(ROUNDDOWN(B1962/4,-3)*2.8,0)-80000,IF(B1962&lt;6600000,ROUND(ROUNDDOWN(B1962/4,-3)*3.2,0)-440000,IF(B1962&lt;8500000,ROUNDDOWN(B1962*0.9,0)-1100000,B1962-1950000))))))))</f>
        <v/>
      </c>
      <c r="G1962" s="21">
        <f>IF(F1962&gt;23500000,NA(),IF(F1962&lt;=4890000,1040000,IF(F1962&lt;=6550000,670000,620000)))</f>
        <v/>
      </c>
      <c r="H1962" s="21">
        <f>IF(D1962&lt;=0,0,MAX(0,MIN(2000000,D1962-MIN(100000,ROUNDDOWN(F1962*0.05,0)))))</f>
        <v/>
      </c>
      <c r="I1962" s="21">
        <f>IF(C1962&lt;=2000,0,MIN(C1962,ROUNDDOWN(F1962*0.4,0))-2000)</f>
        <v/>
      </c>
      <c r="J1962" s="21">
        <f>MAX(0,ROUNDDOWN(F1962-E1962-G1962,-3))</f>
        <v/>
      </c>
      <c r="K1962" s="21">
        <f>MAX(0,ROUNDDOWN(F1962-E1962-G1962-H1962-I1962,-3))</f>
        <v/>
      </c>
      <c r="L1962" s="21">
        <f>MAX(0,ROUNDDOWN(F1962-E1962-G1962-H1962,-3))</f>
        <v/>
      </c>
      <c r="M1962" s="21">
        <f>IF(J1962&lt;=0,0,ROUNDDOWN((J1962*LOOKUP(J1962,{0,1950001,3300001,6950001,9000001,18000001,40000001},{0.05,0.1,0.2,0.23,0.33,0.4,0.45})-LOOKUP(J1962,{0,1950001,3300001,6950001,9000001,18000001,40000001},{0,97500,427500,636000,1536000,2796000,4796000}))*1.021,-2))</f>
        <v/>
      </c>
      <c r="N1962" s="21">
        <f>IF(K1962&lt;=0,0,ROUNDDOWN((K1962*LOOKUP(K1962,{0,1950001,3300001,6950001,9000001,18000001,40000001},{0.05,0.1,0.2,0.23,0.33,0.4,0.45})-LOOKUP(K1962,{0,1950001,3300001,6950001,9000001,18000001,40000001},{0,97500,427500,636000,1536000,2796000,4796000}))*1.021,-2))</f>
        <v/>
      </c>
      <c r="O1962" s="21">
        <f>IF(L1962&lt;=0,0,ROUNDDOWN((L1962*LOOKUP(L1962,{0,1950001,3300001,6950001,9000001,18000001,40000001},{0.05,0.1,0.2,0.23,0.33,0.4,0.45})-LOOKUP(L1962,{0,1950001,3300001,6950001,9000001,18000001,40000001},{0,97500,427500,636000,1536000,2796000,4796000}))*1.021,-2))</f>
        <v/>
      </c>
      <c r="P1962" s="21">
        <f>MAX(0,ROUNDDOWN(F1962-E1962-430000,-3))</f>
        <v/>
      </c>
      <c r="Q1962" s="21">
        <f>MAX(0,ROUNDDOWN(F1962-E1962-430000-H1962,-3))</f>
        <v/>
      </c>
      <c r="R1962" s="21">
        <f>IF(F1962&lt;=450000,0,MAX(0,P1962*0.06-MIN(50000,P1962)*0.03))</f>
        <v/>
      </c>
      <c r="S1962" s="21">
        <f>IF(F1962&lt;=450000,0,MAX(0,P1962*0.04-MIN(50000,P1962)*0.02))</f>
        <v/>
      </c>
      <c r="T1962" s="21">
        <f>IF(F1962&lt;=450000,0,MAX(0,Q1962*0.06-MIN(50000,Q1962)*0.03))</f>
        <v/>
      </c>
      <c r="U1962" s="21">
        <f>IF(F1962&lt;=450000,0,MAX(0,Q1962*0.04-MIN(50000,Q1962)*0.02))</f>
        <v/>
      </c>
      <c r="V1962" s="21">
        <f>50000+MAX(0,G1962-480000)</f>
        <v/>
      </c>
      <c r="W1962" s="21">
        <f>P1962-V1962</f>
        <v/>
      </c>
      <c r="X1962" s="21">
        <f>Q1962-V1962</f>
        <v/>
      </c>
      <c r="Y1962" s="22">
        <f>IF(W1962&lt;0,0.9,LOOKUP(W1962,{0,1950001,3300001,6950001,9000001,18000001,40000001},{0.84895,0.7979,0.6958,0.66517,0.56307,0.4916,0.44055}))</f>
        <v/>
      </c>
      <c r="Z1962" s="22">
        <f>IF(X1962&lt;0,0.9,LOOKUP(X1962,{0,1950001,3300001,6950001,9000001,18000001,40000001},{0.84895,0.7979,0.6958,0.66517,0.56307,0.4916,0.44055}))</f>
        <v/>
      </c>
      <c r="AA1962" s="22">
        <f>IF(W1962&lt;0,0,CHOOSE(MATCH(W1962,{0,1950001,3300001,6950001,9000001},1),5.105/84.895,10.21/79.79,20.42/69.58,23.483/66.517,33.693/56.307))</f>
        <v/>
      </c>
      <c r="AB1962" s="21">
        <f>IF(C1962&lt;=2000,0,(MIN(C1962,ROUNDDOWN(F1962*0.3,0))-2000)*0.1)</f>
        <v/>
      </c>
      <c r="AC1962" s="21">
        <f>IF(C1962&lt;=2000,0,MIN((C1962-2000)*Y1962,(R1962+S1962)*0.2))</f>
        <v/>
      </c>
      <c r="AD1962" s="21">
        <f>IF(C1962&lt;=2000,0,MIN((C1962-2000)*Z1962,(T1962+U1962)*0.2))</f>
        <v/>
      </c>
      <c r="AE1962" s="21">
        <f>AC1962*AA1962</f>
        <v/>
      </c>
      <c r="AF1962" s="21">
        <f>ROUNDDOWN(R1962,-2)+ROUNDDOWN(S1962,-2)</f>
        <v/>
      </c>
      <c r="AG1962" s="21">
        <f>ROUNDDOWN(MAX(0,R1962-(AB1962+AC1962+AE1962)*0.6),-2)+ROUNDDOWN(MAX(0,S1962-(AB1962+AC1962+AE1962)*0.4),-2)</f>
        <v/>
      </c>
      <c r="AH1962" s="21">
        <f>ROUNDDOWN(MAX(0,T1962-(AB1962+AD1962)*0.6),-2)+ROUNDDOWN(MAX(0,U1962-(AB1962+AD1962)*0.4),-2)</f>
        <v/>
      </c>
      <c r="AI1962" s="21">
        <f>ROUNDDOWN(T1962,-2)+ROUNDDOWN(U1962,-2)</f>
        <v/>
      </c>
      <c r="AJ1962" s="21">
        <f>M1962+AF1962</f>
        <v/>
      </c>
      <c r="AK1962" s="21">
        <f>M1962+AG1962</f>
        <v/>
      </c>
      <c r="AL1962" s="21">
        <f>N1962+AH1962</f>
        <v/>
      </c>
      <c r="AM1962" s="21">
        <f>O1962+AI1962</f>
        <v/>
      </c>
      <c r="AN1962" s="21">
        <f>N1962+AI1962</f>
        <v/>
      </c>
      <c r="AO1962" s="21">
        <f>ROUNDDOWN((R1962+S1962)*0.2/Y1962+2000,0)</f>
        <v/>
      </c>
      <c r="AP1962" s="21">
        <f>ROUNDDOWN((T1962+U1962)*0.2/Z1962+2000,0)</f>
        <v/>
      </c>
      <c r="AQ1962" s="21">
        <f>AL1962-AK1962</f>
        <v/>
      </c>
      <c r="AR1962" s="21">
        <f>AM1962-AK1962</f>
        <v/>
      </c>
      <c r="AS1962" s="21">
        <f>AM1962-AL1962</f>
        <v/>
      </c>
      <c r="AT1962" s="21">
        <f>AK1962+C1962-AJ1962</f>
        <v/>
      </c>
      <c r="AU1962" s="21">
        <f>AL1962+C1962-AM1962</f>
        <v/>
      </c>
      <c r="AV1962" s="21">
        <f>AN1962+C1962-AM1962</f>
        <v/>
      </c>
    </row>
    <row r="1963">
      <c r="A1963" t="inlineStr">
        <is>
          <t>1万円刻み</t>
        </is>
      </c>
      <c r="B1963" s="21">
        <f>'5_1万円刻み'!$A$200</f>
        <v/>
      </c>
      <c r="C1963" s="21">
        <f>AO1963</f>
        <v/>
      </c>
      <c r="D1963" s="21" t="n">
        <v>0</v>
      </c>
      <c r="E1963" s="21">
        <f>ROUND(MIN(B1963/12,650000)*12*0.0915+MIN(B1963/12,1390000)*12*(0.0504+0)+B1963*0.005,0)</f>
        <v/>
      </c>
      <c r="F1963" s="21">
        <f>IF(B1963&lt;741000,0,IF(B1963&lt;2191000,B1963-740000,IF(B1963&lt;2193000,1451000,IF(B1963&lt;2196000,1453000,IF(B1963&lt;2200000,1456000,IF(B1963&lt;3600000,ROUND(ROUNDDOWN(B1963/4,-3)*2.8,0)-80000,IF(B1963&lt;6600000,ROUND(ROUNDDOWN(B1963/4,-3)*3.2,0)-440000,IF(B1963&lt;8500000,ROUNDDOWN(B1963*0.9,0)-1100000,B1963-1950000))))))))</f>
        <v/>
      </c>
      <c r="G1963" s="21">
        <f>IF(F1963&gt;23500000,NA(),IF(F1963&lt;=4890000,1040000,IF(F1963&lt;=6550000,670000,620000)))</f>
        <v/>
      </c>
      <c r="H1963" s="21">
        <f>IF(D1963&lt;=0,0,MAX(0,MIN(2000000,D1963-MIN(100000,ROUNDDOWN(F1963*0.05,0)))))</f>
        <v/>
      </c>
      <c r="I1963" s="21">
        <f>IF(C1963&lt;=2000,0,MIN(C1963,ROUNDDOWN(F1963*0.4,0))-2000)</f>
        <v/>
      </c>
      <c r="J1963" s="21">
        <f>MAX(0,ROUNDDOWN(F1963-E1963-G1963,-3))</f>
        <v/>
      </c>
      <c r="K1963" s="21">
        <f>MAX(0,ROUNDDOWN(F1963-E1963-G1963-H1963-I1963,-3))</f>
        <v/>
      </c>
      <c r="L1963" s="21">
        <f>MAX(0,ROUNDDOWN(F1963-E1963-G1963-H1963,-3))</f>
        <v/>
      </c>
      <c r="M1963" s="21">
        <f>IF(J1963&lt;=0,0,ROUNDDOWN((J1963*LOOKUP(J1963,{0,1950001,3300001,6950001,9000001,18000001,40000001},{0.05,0.1,0.2,0.23,0.33,0.4,0.45})-LOOKUP(J1963,{0,1950001,3300001,6950001,9000001,18000001,40000001},{0,97500,427500,636000,1536000,2796000,4796000}))*1.021,-2))</f>
        <v/>
      </c>
      <c r="N1963" s="21">
        <f>IF(K1963&lt;=0,0,ROUNDDOWN((K1963*LOOKUP(K1963,{0,1950001,3300001,6950001,9000001,18000001,40000001},{0.05,0.1,0.2,0.23,0.33,0.4,0.45})-LOOKUP(K1963,{0,1950001,3300001,6950001,9000001,18000001,40000001},{0,97500,427500,636000,1536000,2796000,4796000}))*1.021,-2))</f>
        <v/>
      </c>
      <c r="O1963" s="21">
        <f>IF(L1963&lt;=0,0,ROUNDDOWN((L1963*LOOKUP(L1963,{0,1950001,3300001,6950001,9000001,18000001,40000001},{0.05,0.1,0.2,0.23,0.33,0.4,0.45})-LOOKUP(L1963,{0,1950001,3300001,6950001,9000001,18000001,40000001},{0,97500,427500,636000,1536000,2796000,4796000}))*1.021,-2))</f>
        <v/>
      </c>
      <c r="P1963" s="21">
        <f>MAX(0,ROUNDDOWN(F1963-E1963-430000,-3))</f>
        <v/>
      </c>
      <c r="Q1963" s="21">
        <f>MAX(0,ROUNDDOWN(F1963-E1963-430000-H1963,-3))</f>
        <v/>
      </c>
      <c r="R1963" s="21">
        <f>IF(F1963&lt;=450000,0,MAX(0,P1963*0.06-MIN(50000,P1963)*0.03))</f>
        <v/>
      </c>
      <c r="S1963" s="21">
        <f>IF(F1963&lt;=450000,0,MAX(0,P1963*0.04-MIN(50000,P1963)*0.02))</f>
        <v/>
      </c>
      <c r="T1963" s="21">
        <f>IF(F1963&lt;=450000,0,MAX(0,Q1963*0.06-MIN(50000,Q1963)*0.03))</f>
        <v/>
      </c>
      <c r="U1963" s="21">
        <f>IF(F1963&lt;=450000,0,MAX(0,Q1963*0.04-MIN(50000,Q1963)*0.02))</f>
        <v/>
      </c>
      <c r="V1963" s="21">
        <f>50000+MAX(0,G1963-480000)</f>
        <v/>
      </c>
      <c r="W1963" s="21">
        <f>P1963-V1963</f>
        <v/>
      </c>
      <c r="X1963" s="21">
        <f>Q1963-V1963</f>
        <v/>
      </c>
      <c r="Y1963" s="22">
        <f>IF(W1963&lt;0,0.9,LOOKUP(W1963,{0,1950001,3300001,6950001,9000001,18000001,40000001},{0.84895,0.7979,0.6958,0.66517,0.56307,0.4916,0.44055}))</f>
        <v/>
      </c>
      <c r="Z1963" s="22">
        <f>IF(X1963&lt;0,0.9,LOOKUP(X1963,{0,1950001,3300001,6950001,9000001,18000001,40000001},{0.84895,0.7979,0.6958,0.66517,0.56307,0.4916,0.44055}))</f>
        <v/>
      </c>
      <c r="AA1963" s="22">
        <f>IF(W1963&lt;0,0,CHOOSE(MATCH(W1963,{0,1950001,3300001,6950001,9000001},1),5.105/84.895,10.21/79.79,20.42/69.58,23.483/66.517,33.693/56.307))</f>
        <v/>
      </c>
      <c r="AB1963" s="21">
        <f>IF(C1963&lt;=2000,0,(MIN(C1963,ROUNDDOWN(F1963*0.3,0))-2000)*0.1)</f>
        <v/>
      </c>
      <c r="AC1963" s="21">
        <f>IF(C1963&lt;=2000,0,MIN((C1963-2000)*Y1963,(R1963+S1963)*0.2))</f>
        <v/>
      </c>
      <c r="AD1963" s="21">
        <f>IF(C1963&lt;=2000,0,MIN((C1963-2000)*Z1963,(T1963+U1963)*0.2))</f>
        <v/>
      </c>
      <c r="AE1963" s="21">
        <f>AC1963*AA1963</f>
        <v/>
      </c>
      <c r="AF1963" s="21">
        <f>ROUNDDOWN(R1963,-2)+ROUNDDOWN(S1963,-2)</f>
        <v/>
      </c>
      <c r="AG1963" s="21">
        <f>ROUNDDOWN(MAX(0,R1963-(AB1963+AC1963+AE1963)*0.6),-2)+ROUNDDOWN(MAX(0,S1963-(AB1963+AC1963+AE1963)*0.4),-2)</f>
        <v/>
      </c>
      <c r="AH1963" s="21">
        <f>ROUNDDOWN(MAX(0,T1963-(AB1963+AD1963)*0.6),-2)+ROUNDDOWN(MAX(0,U1963-(AB1963+AD1963)*0.4),-2)</f>
        <v/>
      </c>
      <c r="AI1963" s="21">
        <f>ROUNDDOWN(T1963,-2)+ROUNDDOWN(U1963,-2)</f>
        <v/>
      </c>
      <c r="AJ1963" s="21">
        <f>M1963+AF1963</f>
        <v/>
      </c>
      <c r="AK1963" s="21">
        <f>M1963+AG1963</f>
        <v/>
      </c>
      <c r="AL1963" s="21">
        <f>N1963+AH1963</f>
        <v/>
      </c>
      <c r="AM1963" s="21">
        <f>O1963+AI1963</f>
        <v/>
      </c>
      <c r="AN1963" s="21">
        <f>N1963+AI1963</f>
        <v/>
      </c>
      <c r="AO1963" s="21">
        <f>ROUNDDOWN((R1963+S1963)*0.2/Y1963+2000,0)</f>
        <v/>
      </c>
      <c r="AP1963" s="21">
        <f>ROUNDDOWN((T1963+U1963)*0.2/Z1963+2000,0)</f>
        <v/>
      </c>
      <c r="AQ1963" s="21">
        <f>AL1963-AK1963</f>
        <v/>
      </c>
      <c r="AR1963" s="21">
        <f>AM1963-AK1963</f>
        <v/>
      </c>
      <c r="AS1963" s="21">
        <f>AM1963-AL1963</f>
        <v/>
      </c>
      <c r="AT1963" s="21">
        <f>AK1963+C1963-AJ1963</f>
        <v/>
      </c>
      <c r="AU1963" s="21">
        <f>AL1963+C1963-AM1963</f>
        <v/>
      </c>
      <c r="AV1963" s="21">
        <f>AN1963+C1963-AM1963</f>
        <v/>
      </c>
    </row>
    <row r="1964">
      <c r="A1964" t="inlineStr">
        <is>
          <t>1万円刻み</t>
        </is>
      </c>
      <c r="B1964" s="21">
        <f>'5_1万円刻み'!$A$201</f>
        <v/>
      </c>
      <c r="C1964" s="21">
        <f>AO1964</f>
        <v/>
      </c>
      <c r="D1964" s="21" t="n">
        <v>0</v>
      </c>
      <c r="E1964" s="21">
        <f>ROUND(MIN(B1964/12,650000)*12*0.0915+MIN(B1964/12,1390000)*12*(0.0504+0)+B1964*0.005,0)</f>
        <v/>
      </c>
      <c r="F1964" s="21">
        <f>IF(B1964&lt;741000,0,IF(B1964&lt;2191000,B1964-740000,IF(B1964&lt;2193000,1451000,IF(B1964&lt;2196000,1453000,IF(B1964&lt;2200000,1456000,IF(B1964&lt;3600000,ROUND(ROUNDDOWN(B1964/4,-3)*2.8,0)-80000,IF(B1964&lt;6600000,ROUND(ROUNDDOWN(B1964/4,-3)*3.2,0)-440000,IF(B1964&lt;8500000,ROUNDDOWN(B1964*0.9,0)-1100000,B1964-1950000))))))))</f>
        <v/>
      </c>
      <c r="G1964" s="21">
        <f>IF(F1964&gt;23500000,NA(),IF(F1964&lt;=4890000,1040000,IF(F1964&lt;=6550000,670000,620000)))</f>
        <v/>
      </c>
      <c r="H1964" s="21">
        <f>IF(D1964&lt;=0,0,MAX(0,MIN(2000000,D1964-MIN(100000,ROUNDDOWN(F1964*0.05,0)))))</f>
        <v/>
      </c>
      <c r="I1964" s="21">
        <f>IF(C1964&lt;=2000,0,MIN(C1964,ROUNDDOWN(F1964*0.4,0))-2000)</f>
        <v/>
      </c>
      <c r="J1964" s="21">
        <f>MAX(0,ROUNDDOWN(F1964-E1964-G1964,-3))</f>
        <v/>
      </c>
      <c r="K1964" s="21">
        <f>MAX(0,ROUNDDOWN(F1964-E1964-G1964-H1964-I1964,-3))</f>
        <v/>
      </c>
      <c r="L1964" s="21">
        <f>MAX(0,ROUNDDOWN(F1964-E1964-G1964-H1964,-3))</f>
        <v/>
      </c>
      <c r="M1964" s="21">
        <f>IF(J1964&lt;=0,0,ROUNDDOWN((J1964*LOOKUP(J1964,{0,1950001,3300001,6950001,9000001,18000001,40000001},{0.05,0.1,0.2,0.23,0.33,0.4,0.45})-LOOKUP(J1964,{0,1950001,3300001,6950001,9000001,18000001,40000001},{0,97500,427500,636000,1536000,2796000,4796000}))*1.021,-2))</f>
        <v/>
      </c>
      <c r="N1964" s="21">
        <f>IF(K1964&lt;=0,0,ROUNDDOWN((K1964*LOOKUP(K1964,{0,1950001,3300001,6950001,9000001,18000001,40000001},{0.05,0.1,0.2,0.23,0.33,0.4,0.45})-LOOKUP(K1964,{0,1950001,3300001,6950001,9000001,18000001,40000001},{0,97500,427500,636000,1536000,2796000,4796000}))*1.021,-2))</f>
        <v/>
      </c>
      <c r="O1964" s="21">
        <f>IF(L1964&lt;=0,0,ROUNDDOWN((L1964*LOOKUP(L1964,{0,1950001,3300001,6950001,9000001,18000001,40000001},{0.05,0.1,0.2,0.23,0.33,0.4,0.45})-LOOKUP(L1964,{0,1950001,3300001,6950001,9000001,18000001,40000001},{0,97500,427500,636000,1536000,2796000,4796000}))*1.021,-2))</f>
        <v/>
      </c>
      <c r="P1964" s="21">
        <f>MAX(0,ROUNDDOWN(F1964-E1964-430000,-3))</f>
        <v/>
      </c>
      <c r="Q1964" s="21">
        <f>MAX(0,ROUNDDOWN(F1964-E1964-430000-H1964,-3))</f>
        <v/>
      </c>
      <c r="R1964" s="21">
        <f>IF(F1964&lt;=450000,0,MAX(0,P1964*0.06-MIN(50000,P1964)*0.03))</f>
        <v/>
      </c>
      <c r="S1964" s="21">
        <f>IF(F1964&lt;=450000,0,MAX(0,P1964*0.04-MIN(50000,P1964)*0.02))</f>
        <v/>
      </c>
      <c r="T1964" s="21">
        <f>IF(F1964&lt;=450000,0,MAX(0,Q1964*0.06-MIN(50000,Q1964)*0.03))</f>
        <v/>
      </c>
      <c r="U1964" s="21">
        <f>IF(F1964&lt;=450000,0,MAX(0,Q1964*0.04-MIN(50000,Q1964)*0.02))</f>
        <v/>
      </c>
      <c r="V1964" s="21">
        <f>50000+MAX(0,G1964-480000)</f>
        <v/>
      </c>
      <c r="W1964" s="21">
        <f>P1964-V1964</f>
        <v/>
      </c>
      <c r="X1964" s="21">
        <f>Q1964-V1964</f>
        <v/>
      </c>
      <c r="Y1964" s="22">
        <f>IF(W1964&lt;0,0.9,LOOKUP(W1964,{0,1950001,3300001,6950001,9000001,18000001,40000001},{0.84895,0.7979,0.6958,0.66517,0.56307,0.4916,0.44055}))</f>
        <v/>
      </c>
      <c r="Z1964" s="22">
        <f>IF(X1964&lt;0,0.9,LOOKUP(X1964,{0,1950001,3300001,6950001,9000001,18000001,40000001},{0.84895,0.7979,0.6958,0.66517,0.56307,0.4916,0.44055}))</f>
        <v/>
      </c>
      <c r="AA1964" s="22">
        <f>IF(W1964&lt;0,0,CHOOSE(MATCH(W1964,{0,1950001,3300001,6950001,9000001},1),5.105/84.895,10.21/79.79,20.42/69.58,23.483/66.517,33.693/56.307))</f>
        <v/>
      </c>
      <c r="AB1964" s="21">
        <f>IF(C1964&lt;=2000,0,(MIN(C1964,ROUNDDOWN(F1964*0.3,0))-2000)*0.1)</f>
        <v/>
      </c>
      <c r="AC1964" s="21">
        <f>IF(C1964&lt;=2000,0,MIN((C1964-2000)*Y1964,(R1964+S1964)*0.2))</f>
        <v/>
      </c>
      <c r="AD1964" s="21">
        <f>IF(C1964&lt;=2000,0,MIN((C1964-2000)*Z1964,(T1964+U1964)*0.2))</f>
        <v/>
      </c>
      <c r="AE1964" s="21">
        <f>AC1964*AA1964</f>
        <v/>
      </c>
      <c r="AF1964" s="21">
        <f>ROUNDDOWN(R1964,-2)+ROUNDDOWN(S1964,-2)</f>
        <v/>
      </c>
      <c r="AG1964" s="21">
        <f>ROUNDDOWN(MAX(0,R1964-(AB1964+AC1964+AE1964)*0.6),-2)+ROUNDDOWN(MAX(0,S1964-(AB1964+AC1964+AE1964)*0.4),-2)</f>
        <v/>
      </c>
      <c r="AH1964" s="21">
        <f>ROUNDDOWN(MAX(0,T1964-(AB1964+AD1964)*0.6),-2)+ROUNDDOWN(MAX(0,U1964-(AB1964+AD1964)*0.4),-2)</f>
        <v/>
      </c>
      <c r="AI1964" s="21">
        <f>ROUNDDOWN(T1964,-2)+ROUNDDOWN(U1964,-2)</f>
        <v/>
      </c>
      <c r="AJ1964" s="21">
        <f>M1964+AF1964</f>
        <v/>
      </c>
      <c r="AK1964" s="21">
        <f>M1964+AG1964</f>
        <v/>
      </c>
      <c r="AL1964" s="21">
        <f>N1964+AH1964</f>
        <v/>
      </c>
      <c r="AM1964" s="21">
        <f>O1964+AI1964</f>
        <v/>
      </c>
      <c r="AN1964" s="21">
        <f>N1964+AI1964</f>
        <v/>
      </c>
      <c r="AO1964" s="21">
        <f>ROUNDDOWN((R1964+S1964)*0.2/Y1964+2000,0)</f>
        <v/>
      </c>
      <c r="AP1964" s="21">
        <f>ROUNDDOWN((T1964+U1964)*0.2/Z1964+2000,0)</f>
        <v/>
      </c>
      <c r="AQ1964" s="21">
        <f>AL1964-AK1964</f>
        <v/>
      </c>
      <c r="AR1964" s="21">
        <f>AM1964-AK1964</f>
        <v/>
      </c>
      <c r="AS1964" s="21">
        <f>AM1964-AL1964</f>
        <v/>
      </c>
      <c r="AT1964" s="21">
        <f>AK1964+C1964-AJ1964</f>
        <v/>
      </c>
      <c r="AU1964" s="21">
        <f>AL1964+C1964-AM1964</f>
        <v/>
      </c>
      <c r="AV1964" s="21">
        <f>AN1964+C1964-AM1964</f>
        <v/>
      </c>
    </row>
    <row r="1965">
      <c r="A1965" t="inlineStr">
        <is>
          <t>1万円刻み</t>
        </is>
      </c>
      <c r="B1965" s="21">
        <f>'5_1万円刻み'!$A$202</f>
        <v/>
      </c>
      <c r="C1965" s="21">
        <f>AO1965</f>
        <v/>
      </c>
      <c r="D1965" s="21" t="n">
        <v>0</v>
      </c>
      <c r="E1965" s="21">
        <f>ROUND(MIN(B1965/12,650000)*12*0.0915+MIN(B1965/12,1390000)*12*(0.0504+0)+B1965*0.005,0)</f>
        <v/>
      </c>
      <c r="F1965" s="21">
        <f>IF(B1965&lt;741000,0,IF(B1965&lt;2191000,B1965-740000,IF(B1965&lt;2193000,1451000,IF(B1965&lt;2196000,1453000,IF(B1965&lt;2200000,1456000,IF(B1965&lt;3600000,ROUND(ROUNDDOWN(B1965/4,-3)*2.8,0)-80000,IF(B1965&lt;6600000,ROUND(ROUNDDOWN(B1965/4,-3)*3.2,0)-440000,IF(B1965&lt;8500000,ROUNDDOWN(B1965*0.9,0)-1100000,B1965-1950000))))))))</f>
        <v/>
      </c>
      <c r="G1965" s="21">
        <f>IF(F1965&gt;23500000,NA(),IF(F1965&lt;=4890000,1040000,IF(F1965&lt;=6550000,670000,620000)))</f>
        <v/>
      </c>
      <c r="H1965" s="21">
        <f>IF(D1965&lt;=0,0,MAX(0,MIN(2000000,D1965-MIN(100000,ROUNDDOWN(F1965*0.05,0)))))</f>
        <v/>
      </c>
      <c r="I1965" s="21">
        <f>IF(C1965&lt;=2000,0,MIN(C1965,ROUNDDOWN(F1965*0.4,0))-2000)</f>
        <v/>
      </c>
      <c r="J1965" s="21">
        <f>MAX(0,ROUNDDOWN(F1965-E1965-G1965,-3))</f>
        <v/>
      </c>
      <c r="K1965" s="21">
        <f>MAX(0,ROUNDDOWN(F1965-E1965-G1965-H1965-I1965,-3))</f>
        <v/>
      </c>
      <c r="L1965" s="21">
        <f>MAX(0,ROUNDDOWN(F1965-E1965-G1965-H1965,-3))</f>
        <v/>
      </c>
      <c r="M1965" s="21">
        <f>IF(J1965&lt;=0,0,ROUNDDOWN((J1965*LOOKUP(J1965,{0,1950001,3300001,6950001,9000001,18000001,40000001},{0.05,0.1,0.2,0.23,0.33,0.4,0.45})-LOOKUP(J1965,{0,1950001,3300001,6950001,9000001,18000001,40000001},{0,97500,427500,636000,1536000,2796000,4796000}))*1.021,-2))</f>
        <v/>
      </c>
      <c r="N1965" s="21">
        <f>IF(K1965&lt;=0,0,ROUNDDOWN((K1965*LOOKUP(K1965,{0,1950001,3300001,6950001,9000001,18000001,40000001},{0.05,0.1,0.2,0.23,0.33,0.4,0.45})-LOOKUP(K1965,{0,1950001,3300001,6950001,9000001,18000001,40000001},{0,97500,427500,636000,1536000,2796000,4796000}))*1.021,-2))</f>
        <v/>
      </c>
      <c r="O1965" s="21">
        <f>IF(L1965&lt;=0,0,ROUNDDOWN((L1965*LOOKUP(L1965,{0,1950001,3300001,6950001,9000001,18000001,40000001},{0.05,0.1,0.2,0.23,0.33,0.4,0.45})-LOOKUP(L1965,{0,1950001,3300001,6950001,9000001,18000001,40000001},{0,97500,427500,636000,1536000,2796000,4796000}))*1.021,-2))</f>
        <v/>
      </c>
      <c r="P1965" s="21">
        <f>MAX(0,ROUNDDOWN(F1965-E1965-430000,-3))</f>
        <v/>
      </c>
      <c r="Q1965" s="21">
        <f>MAX(0,ROUNDDOWN(F1965-E1965-430000-H1965,-3))</f>
        <v/>
      </c>
      <c r="R1965" s="21">
        <f>IF(F1965&lt;=450000,0,MAX(0,P1965*0.06-MIN(50000,P1965)*0.03))</f>
        <v/>
      </c>
      <c r="S1965" s="21">
        <f>IF(F1965&lt;=450000,0,MAX(0,P1965*0.04-MIN(50000,P1965)*0.02))</f>
        <v/>
      </c>
      <c r="T1965" s="21">
        <f>IF(F1965&lt;=450000,0,MAX(0,Q1965*0.06-MIN(50000,Q1965)*0.03))</f>
        <v/>
      </c>
      <c r="U1965" s="21">
        <f>IF(F1965&lt;=450000,0,MAX(0,Q1965*0.04-MIN(50000,Q1965)*0.02))</f>
        <v/>
      </c>
      <c r="V1965" s="21">
        <f>50000+MAX(0,G1965-480000)</f>
        <v/>
      </c>
      <c r="W1965" s="21">
        <f>P1965-V1965</f>
        <v/>
      </c>
      <c r="X1965" s="21">
        <f>Q1965-V1965</f>
        <v/>
      </c>
      <c r="Y1965" s="22">
        <f>IF(W1965&lt;0,0.9,LOOKUP(W1965,{0,1950001,3300001,6950001,9000001,18000001,40000001},{0.84895,0.7979,0.6958,0.66517,0.56307,0.4916,0.44055}))</f>
        <v/>
      </c>
      <c r="Z1965" s="22">
        <f>IF(X1965&lt;0,0.9,LOOKUP(X1965,{0,1950001,3300001,6950001,9000001,18000001,40000001},{0.84895,0.7979,0.6958,0.66517,0.56307,0.4916,0.44055}))</f>
        <v/>
      </c>
      <c r="AA1965" s="22">
        <f>IF(W1965&lt;0,0,CHOOSE(MATCH(W1965,{0,1950001,3300001,6950001,9000001},1),5.105/84.895,10.21/79.79,20.42/69.58,23.483/66.517,33.693/56.307))</f>
        <v/>
      </c>
      <c r="AB1965" s="21">
        <f>IF(C1965&lt;=2000,0,(MIN(C1965,ROUNDDOWN(F1965*0.3,0))-2000)*0.1)</f>
        <v/>
      </c>
      <c r="AC1965" s="21">
        <f>IF(C1965&lt;=2000,0,MIN((C1965-2000)*Y1965,(R1965+S1965)*0.2))</f>
        <v/>
      </c>
      <c r="AD1965" s="21">
        <f>IF(C1965&lt;=2000,0,MIN((C1965-2000)*Z1965,(T1965+U1965)*0.2))</f>
        <v/>
      </c>
      <c r="AE1965" s="21">
        <f>AC1965*AA1965</f>
        <v/>
      </c>
      <c r="AF1965" s="21">
        <f>ROUNDDOWN(R1965,-2)+ROUNDDOWN(S1965,-2)</f>
        <v/>
      </c>
      <c r="AG1965" s="21">
        <f>ROUNDDOWN(MAX(0,R1965-(AB1965+AC1965+AE1965)*0.6),-2)+ROUNDDOWN(MAX(0,S1965-(AB1965+AC1965+AE1965)*0.4),-2)</f>
        <v/>
      </c>
      <c r="AH1965" s="21">
        <f>ROUNDDOWN(MAX(0,T1965-(AB1965+AD1965)*0.6),-2)+ROUNDDOWN(MAX(0,U1965-(AB1965+AD1965)*0.4),-2)</f>
        <v/>
      </c>
      <c r="AI1965" s="21">
        <f>ROUNDDOWN(T1965,-2)+ROUNDDOWN(U1965,-2)</f>
        <v/>
      </c>
      <c r="AJ1965" s="21">
        <f>M1965+AF1965</f>
        <v/>
      </c>
      <c r="AK1965" s="21">
        <f>M1965+AG1965</f>
        <v/>
      </c>
      <c r="AL1965" s="21">
        <f>N1965+AH1965</f>
        <v/>
      </c>
      <c r="AM1965" s="21">
        <f>O1965+AI1965</f>
        <v/>
      </c>
      <c r="AN1965" s="21">
        <f>N1965+AI1965</f>
        <v/>
      </c>
      <c r="AO1965" s="21">
        <f>ROUNDDOWN((R1965+S1965)*0.2/Y1965+2000,0)</f>
        <v/>
      </c>
      <c r="AP1965" s="21">
        <f>ROUNDDOWN((T1965+U1965)*0.2/Z1965+2000,0)</f>
        <v/>
      </c>
      <c r="AQ1965" s="21">
        <f>AL1965-AK1965</f>
        <v/>
      </c>
      <c r="AR1965" s="21">
        <f>AM1965-AK1965</f>
        <v/>
      </c>
      <c r="AS1965" s="21">
        <f>AM1965-AL1965</f>
        <v/>
      </c>
      <c r="AT1965" s="21">
        <f>AK1965+C1965-AJ1965</f>
        <v/>
      </c>
      <c r="AU1965" s="21">
        <f>AL1965+C1965-AM1965</f>
        <v/>
      </c>
      <c r="AV1965" s="21">
        <f>AN1965+C1965-AM1965</f>
        <v/>
      </c>
    </row>
    <row r="1966">
      <c r="A1966" t="inlineStr">
        <is>
          <t>1万円刻み</t>
        </is>
      </c>
      <c r="B1966" s="21">
        <f>'5_1万円刻み'!$A$203</f>
        <v/>
      </c>
      <c r="C1966" s="21">
        <f>AO1966</f>
        <v/>
      </c>
      <c r="D1966" s="21" t="n">
        <v>0</v>
      </c>
      <c r="E1966" s="21">
        <f>ROUND(MIN(B1966/12,650000)*12*0.0915+MIN(B1966/12,1390000)*12*(0.0504+0)+B1966*0.005,0)</f>
        <v/>
      </c>
      <c r="F1966" s="21">
        <f>IF(B1966&lt;741000,0,IF(B1966&lt;2191000,B1966-740000,IF(B1966&lt;2193000,1451000,IF(B1966&lt;2196000,1453000,IF(B1966&lt;2200000,1456000,IF(B1966&lt;3600000,ROUND(ROUNDDOWN(B1966/4,-3)*2.8,0)-80000,IF(B1966&lt;6600000,ROUND(ROUNDDOWN(B1966/4,-3)*3.2,0)-440000,IF(B1966&lt;8500000,ROUNDDOWN(B1966*0.9,0)-1100000,B1966-1950000))))))))</f>
        <v/>
      </c>
      <c r="G1966" s="21">
        <f>IF(F1966&gt;23500000,NA(),IF(F1966&lt;=4890000,1040000,IF(F1966&lt;=6550000,670000,620000)))</f>
        <v/>
      </c>
      <c r="H1966" s="21">
        <f>IF(D1966&lt;=0,0,MAX(0,MIN(2000000,D1966-MIN(100000,ROUNDDOWN(F1966*0.05,0)))))</f>
        <v/>
      </c>
      <c r="I1966" s="21">
        <f>IF(C1966&lt;=2000,0,MIN(C1966,ROUNDDOWN(F1966*0.4,0))-2000)</f>
        <v/>
      </c>
      <c r="J1966" s="21">
        <f>MAX(0,ROUNDDOWN(F1966-E1966-G1966,-3))</f>
        <v/>
      </c>
      <c r="K1966" s="21">
        <f>MAX(0,ROUNDDOWN(F1966-E1966-G1966-H1966-I1966,-3))</f>
        <v/>
      </c>
      <c r="L1966" s="21">
        <f>MAX(0,ROUNDDOWN(F1966-E1966-G1966-H1966,-3))</f>
        <v/>
      </c>
      <c r="M1966" s="21">
        <f>IF(J1966&lt;=0,0,ROUNDDOWN((J1966*LOOKUP(J1966,{0,1950001,3300001,6950001,9000001,18000001,40000001},{0.05,0.1,0.2,0.23,0.33,0.4,0.45})-LOOKUP(J1966,{0,1950001,3300001,6950001,9000001,18000001,40000001},{0,97500,427500,636000,1536000,2796000,4796000}))*1.021,-2))</f>
        <v/>
      </c>
      <c r="N1966" s="21">
        <f>IF(K1966&lt;=0,0,ROUNDDOWN((K1966*LOOKUP(K1966,{0,1950001,3300001,6950001,9000001,18000001,40000001},{0.05,0.1,0.2,0.23,0.33,0.4,0.45})-LOOKUP(K1966,{0,1950001,3300001,6950001,9000001,18000001,40000001},{0,97500,427500,636000,1536000,2796000,4796000}))*1.021,-2))</f>
        <v/>
      </c>
      <c r="O1966" s="21">
        <f>IF(L1966&lt;=0,0,ROUNDDOWN((L1966*LOOKUP(L1966,{0,1950001,3300001,6950001,9000001,18000001,40000001},{0.05,0.1,0.2,0.23,0.33,0.4,0.45})-LOOKUP(L1966,{0,1950001,3300001,6950001,9000001,18000001,40000001},{0,97500,427500,636000,1536000,2796000,4796000}))*1.021,-2))</f>
        <v/>
      </c>
      <c r="P1966" s="21">
        <f>MAX(0,ROUNDDOWN(F1966-E1966-430000,-3))</f>
        <v/>
      </c>
      <c r="Q1966" s="21">
        <f>MAX(0,ROUNDDOWN(F1966-E1966-430000-H1966,-3))</f>
        <v/>
      </c>
      <c r="R1966" s="21">
        <f>IF(F1966&lt;=450000,0,MAX(0,P1966*0.06-MIN(50000,P1966)*0.03))</f>
        <v/>
      </c>
      <c r="S1966" s="21">
        <f>IF(F1966&lt;=450000,0,MAX(0,P1966*0.04-MIN(50000,P1966)*0.02))</f>
        <v/>
      </c>
      <c r="T1966" s="21">
        <f>IF(F1966&lt;=450000,0,MAX(0,Q1966*0.06-MIN(50000,Q1966)*0.03))</f>
        <v/>
      </c>
      <c r="U1966" s="21">
        <f>IF(F1966&lt;=450000,0,MAX(0,Q1966*0.04-MIN(50000,Q1966)*0.02))</f>
        <v/>
      </c>
      <c r="V1966" s="21">
        <f>50000+MAX(0,G1966-480000)</f>
        <v/>
      </c>
      <c r="W1966" s="21">
        <f>P1966-V1966</f>
        <v/>
      </c>
      <c r="X1966" s="21">
        <f>Q1966-V1966</f>
        <v/>
      </c>
      <c r="Y1966" s="22">
        <f>IF(W1966&lt;0,0.9,LOOKUP(W1966,{0,1950001,3300001,6950001,9000001,18000001,40000001},{0.84895,0.7979,0.6958,0.66517,0.56307,0.4916,0.44055}))</f>
        <v/>
      </c>
      <c r="Z1966" s="22">
        <f>IF(X1966&lt;0,0.9,LOOKUP(X1966,{0,1950001,3300001,6950001,9000001,18000001,40000001},{0.84895,0.7979,0.6958,0.66517,0.56307,0.4916,0.44055}))</f>
        <v/>
      </c>
      <c r="AA1966" s="22">
        <f>IF(W1966&lt;0,0,CHOOSE(MATCH(W1966,{0,1950001,3300001,6950001,9000001},1),5.105/84.895,10.21/79.79,20.42/69.58,23.483/66.517,33.693/56.307))</f>
        <v/>
      </c>
      <c r="AB1966" s="21">
        <f>IF(C1966&lt;=2000,0,(MIN(C1966,ROUNDDOWN(F1966*0.3,0))-2000)*0.1)</f>
        <v/>
      </c>
      <c r="AC1966" s="21">
        <f>IF(C1966&lt;=2000,0,MIN((C1966-2000)*Y1966,(R1966+S1966)*0.2))</f>
        <v/>
      </c>
      <c r="AD1966" s="21">
        <f>IF(C1966&lt;=2000,0,MIN((C1966-2000)*Z1966,(T1966+U1966)*0.2))</f>
        <v/>
      </c>
      <c r="AE1966" s="21">
        <f>AC1966*AA1966</f>
        <v/>
      </c>
      <c r="AF1966" s="21">
        <f>ROUNDDOWN(R1966,-2)+ROUNDDOWN(S1966,-2)</f>
        <v/>
      </c>
      <c r="AG1966" s="21">
        <f>ROUNDDOWN(MAX(0,R1966-(AB1966+AC1966+AE1966)*0.6),-2)+ROUNDDOWN(MAX(0,S1966-(AB1966+AC1966+AE1966)*0.4),-2)</f>
        <v/>
      </c>
      <c r="AH1966" s="21">
        <f>ROUNDDOWN(MAX(0,T1966-(AB1966+AD1966)*0.6),-2)+ROUNDDOWN(MAX(0,U1966-(AB1966+AD1966)*0.4),-2)</f>
        <v/>
      </c>
      <c r="AI1966" s="21">
        <f>ROUNDDOWN(T1966,-2)+ROUNDDOWN(U1966,-2)</f>
        <v/>
      </c>
      <c r="AJ1966" s="21">
        <f>M1966+AF1966</f>
        <v/>
      </c>
      <c r="AK1966" s="21">
        <f>M1966+AG1966</f>
        <v/>
      </c>
      <c r="AL1966" s="21">
        <f>N1966+AH1966</f>
        <v/>
      </c>
      <c r="AM1966" s="21">
        <f>O1966+AI1966</f>
        <v/>
      </c>
      <c r="AN1966" s="21">
        <f>N1966+AI1966</f>
        <v/>
      </c>
      <c r="AO1966" s="21">
        <f>ROUNDDOWN((R1966+S1966)*0.2/Y1966+2000,0)</f>
        <v/>
      </c>
      <c r="AP1966" s="21">
        <f>ROUNDDOWN((T1966+U1966)*0.2/Z1966+2000,0)</f>
        <v/>
      </c>
      <c r="AQ1966" s="21">
        <f>AL1966-AK1966</f>
        <v/>
      </c>
      <c r="AR1966" s="21">
        <f>AM1966-AK1966</f>
        <v/>
      </c>
      <c r="AS1966" s="21">
        <f>AM1966-AL1966</f>
        <v/>
      </c>
      <c r="AT1966" s="21">
        <f>AK1966+C1966-AJ1966</f>
        <v/>
      </c>
      <c r="AU1966" s="21">
        <f>AL1966+C1966-AM1966</f>
        <v/>
      </c>
      <c r="AV1966" s="21">
        <f>AN1966+C1966-AM1966</f>
        <v/>
      </c>
    </row>
    <row r="1967">
      <c r="A1967" t="inlineStr">
        <is>
          <t>1万円刻み</t>
        </is>
      </c>
      <c r="B1967" s="21">
        <f>'5_1万円刻み'!$A$204</f>
        <v/>
      </c>
      <c r="C1967" s="21">
        <f>AO1967</f>
        <v/>
      </c>
      <c r="D1967" s="21" t="n">
        <v>0</v>
      </c>
      <c r="E1967" s="21">
        <f>ROUND(MIN(B1967/12,650000)*12*0.0915+MIN(B1967/12,1390000)*12*(0.0504+0)+B1967*0.005,0)</f>
        <v/>
      </c>
      <c r="F1967" s="21">
        <f>IF(B1967&lt;741000,0,IF(B1967&lt;2191000,B1967-740000,IF(B1967&lt;2193000,1451000,IF(B1967&lt;2196000,1453000,IF(B1967&lt;2200000,1456000,IF(B1967&lt;3600000,ROUND(ROUNDDOWN(B1967/4,-3)*2.8,0)-80000,IF(B1967&lt;6600000,ROUND(ROUNDDOWN(B1967/4,-3)*3.2,0)-440000,IF(B1967&lt;8500000,ROUNDDOWN(B1967*0.9,0)-1100000,B1967-1950000))))))))</f>
        <v/>
      </c>
      <c r="G1967" s="21">
        <f>IF(F1967&gt;23500000,NA(),IF(F1967&lt;=4890000,1040000,IF(F1967&lt;=6550000,670000,620000)))</f>
        <v/>
      </c>
      <c r="H1967" s="21">
        <f>IF(D1967&lt;=0,0,MAX(0,MIN(2000000,D1967-MIN(100000,ROUNDDOWN(F1967*0.05,0)))))</f>
        <v/>
      </c>
      <c r="I1967" s="21">
        <f>IF(C1967&lt;=2000,0,MIN(C1967,ROUNDDOWN(F1967*0.4,0))-2000)</f>
        <v/>
      </c>
      <c r="J1967" s="21">
        <f>MAX(0,ROUNDDOWN(F1967-E1967-G1967,-3))</f>
        <v/>
      </c>
      <c r="K1967" s="21">
        <f>MAX(0,ROUNDDOWN(F1967-E1967-G1967-H1967-I1967,-3))</f>
        <v/>
      </c>
      <c r="L1967" s="21">
        <f>MAX(0,ROUNDDOWN(F1967-E1967-G1967-H1967,-3))</f>
        <v/>
      </c>
      <c r="M1967" s="21">
        <f>IF(J1967&lt;=0,0,ROUNDDOWN((J1967*LOOKUP(J1967,{0,1950001,3300001,6950001,9000001,18000001,40000001},{0.05,0.1,0.2,0.23,0.33,0.4,0.45})-LOOKUP(J1967,{0,1950001,3300001,6950001,9000001,18000001,40000001},{0,97500,427500,636000,1536000,2796000,4796000}))*1.021,-2))</f>
        <v/>
      </c>
      <c r="N1967" s="21">
        <f>IF(K1967&lt;=0,0,ROUNDDOWN((K1967*LOOKUP(K1967,{0,1950001,3300001,6950001,9000001,18000001,40000001},{0.05,0.1,0.2,0.23,0.33,0.4,0.45})-LOOKUP(K1967,{0,1950001,3300001,6950001,9000001,18000001,40000001},{0,97500,427500,636000,1536000,2796000,4796000}))*1.021,-2))</f>
        <v/>
      </c>
      <c r="O1967" s="21">
        <f>IF(L1967&lt;=0,0,ROUNDDOWN((L1967*LOOKUP(L1967,{0,1950001,3300001,6950001,9000001,18000001,40000001},{0.05,0.1,0.2,0.23,0.33,0.4,0.45})-LOOKUP(L1967,{0,1950001,3300001,6950001,9000001,18000001,40000001},{0,97500,427500,636000,1536000,2796000,4796000}))*1.021,-2))</f>
        <v/>
      </c>
      <c r="P1967" s="21">
        <f>MAX(0,ROUNDDOWN(F1967-E1967-430000,-3))</f>
        <v/>
      </c>
      <c r="Q1967" s="21">
        <f>MAX(0,ROUNDDOWN(F1967-E1967-430000-H1967,-3))</f>
        <v/>
      </c>
      <c r="R1967" s="21">
        <f>IF(F1967&lt;=450000,0,MAX(0,P1967*0.06-MIN(50000,P1967)*0.03))</f>
        <v/>
      </c>
      <c r="S1967" s="21">
        <f>IF(F1967&lt;=450000,0,MAX(0,P1967*0.04-MIN(50000,P1967)*0.02))</f>
        <v/>
      </c>
      <c r="T1967" s="21">
        <f>IF(F1967&lt;=450000,0,MAX(0,Q1967*0.06-MIN(50000,Q1967)*0.03))</f>
        <v/>
      </c>
      <c r="U1967" s="21">
        <f>IF(F1967&lt;=450000,0,MAX(0,Q1967*0.04-MIN(50000,Q1967)*0.02))</f>
        <v/>
      </c>
      <c r="V1967" s="21">
        <f>50000+MAX(0,G1967-480000)</f>
        <v/>
      </c>
      <c r="W1967" s="21">
        <f>P1967-V1967</f>
        <v/>
      </c>
      <c r="X1967" s="21">
        <f>Q1967-V1967</f>
        <v/>
      </c>
      <c r="Y1967" s="22">
        <f>IF(W1967&lt;0,0.9,LOOKUP(W1967,{0,1950001,3300001,6950001,9000001,18000001,40000001},{0.84895,0.7979,0.6958,0.66517,0.56307,0.4916,0.44055}))</f>
        <v/>
      </c>
      <c r="Z1967" s="22">
        <f>IF(X1967&lt;0,0.9,LOOKUP(X1967,{0,1950001,3300001,6950001,9000001,18000001,40000001},{0.84895,0.7979,0.6958,0.66517,0.56307,0.4916,0.44055}))</f>
        <v/>
      </c>
      <c r="AA1967" s="22">
        <f>IF(W1967&lt;0,0,CHOOSE(MATCH(W1967,{0,1950001,3300001,6950001,9000001},1),5.105/84.895,10.21/79.79,20.42/69.58,23.483/66.517,33.693/56.307))</f>
        <v/>
      </c>
      <c r="AB1967" s="21">
        <f>IF(C1967&lt;=2000,0,(MIN(C1967,ROUNDDOWN(F1967*0.3,0))-2000)*0.1)</f>
        <v/>
      </c>
      <c r="AC1967" s="21">
        <f>IF(C1967&lt;=2000,0,MIN((C1967-2000)*Y1967,(R1967+S1967)*0.2))</f>
        <v/>
      </c>
      <c r="AD1967" s="21">
        <f>IF(C1967&lt;=2000,0,MIN((C1967-2000)*Z1967,(T1967+U1967)*0.2))</f>
        <v/>
      </c>
      <c r="AE1967" s="21">
        <f>AC1967*AA1967</f>
        <v/>
      </c>
      <c r="AF1967" s="21">
        <f>ROUNDDOWN(R1967,-2)+ROUNDDOWN(S1967,-2)</f>
        <v/>
      </c>
      <c r="AG1967" s="21">
        <f>ROUNDDOWN(MAX(0,R1967-(AB1967+AC1967+AE1967)*0.6),-2)+ROUNDDOWN(MAX(0,S1967-(AB1967+AC1967+AE1967)*0.4),-2)</f>
        <v/>
      </c>
      <c r="AH1967" s="21">
        <f>ROUNDDOWN(MAX(0,T1967-(AB1967+AD1967)*0.6),-2)+ROUNDDOWN(MAX(0,U1967-(AB1967+AD1967)*0.4),-2)</f>
        <v/>
      </c>
      <c r="AI1967" s="21">
        <f>ROUNDDOWN(T1967,-2)+ROUNDDOWN(U1967,-2)</f>
        <v/>
      </c>
      <c r="AJ1967" s="21">
        <f>M1967+AF1967</f>
        <v/>
      </c>
      <c r="AK1967" s="21">
        <f>M1967+AG1967</f>
        <v/>
      </c>
      <c r="AL1967" s="21">
        <f>N1967+AH1967</f>
        <v/>
      </c>
      <c r="AM1967" s="21">
        <f>O1967+AI1967</f>
        <v/>
      </c>
      <c r="AN1967" s="21">
        <f>N1967+AI1967</f>
        <v/>
      </c>
      <c r="AO1967" s="21">
        <f>ROUNDDOWN((R1967+S1967)*0.2/Y1967+2000,0)</f>
        <v/>
      </c>
      <c r="AP1967" s="21">
        <f>ROUNDDOWN((T1967+U1967)*0.2/Z1967+2000,0)</f>
        <v/>
      </c>
      <c r="AQ1967" s="21">
        <f>AL1967-AK1967</f>
        <v/>
      </c>
      <c r="AR1967" s="21">
        <f>AM1967-AK1967</f>
        <v/>
      </c>
      <c r="AS1967" s="21">
        <f>AM1967-AL1967</f>
        <v/>
      </c>
      <c r="AT1967" s="21">
        <f>AK1967+C1967-AJ1967</f>
        <v/>
      </c>
      <c r="AU1967" s="21">
        <f>AL1967+C1967-AM1967</f>
        <v/>
      </c>
      <c r="AV1967" s="21">
        <f>AN1967+C1967-AM1967</f>
        <v/>
      </c>
    </row>
    <row r="1968">
      <c r="A1968" t="inlineStr">
        <is>
          <t>1万円刻み</t>
        </is>
      </c>
      <c r="B1968" s="21">
        <f>'5_1万円刻み'!$A$205</f>
        <v/>
      </c>
      <c r="C1968" s="21">
        <f>AO1968</f>
        <v/>
      </c>
      <c r="D1968" s="21" t="n">
        <v>0</v>
      </c>
      <c r="E1968" s="21">
        <f>ROUND(MIN(B1968/12,650000)*12*0.0915+MIN(B1968/12,1390000)*12*(0.0504+0)+B1968*0.005,0)</f>
        <v/>
      </c>
      <c r="F1968" s="21">
        <f>IF(B1968&lt;741000,0,IF(B1968&lt;2191000,B1968-740000,IF(B1968&lt;2193000,1451000,IF(B1968&lt;2196000,1453000,IF(B1968&lt;2200000,1456000,IF(B1968&lt;3600000,ROUND(ROUNDDOWN(B1968/4,-3)*2.8,0)-80000,IF(B1968&lt;6600000,ROUND(ROUNDDOWN(B1968/4,-3)*3.2,0)-440000,IF(B1968&lt;8500000,ROUNDDOWN(B1968*0.9,0)-1100000,B1968-1950000))))))))</f>
        <v/>
      </c>
      <c r="G1968" s="21">
        <f>IF(F1968&gt;23500000,NA(),IF(F1968&lt;=4890000,1040000,IF(F1968&lt;=6550000,670000,620000)))</f>
        <v/>
      </c>
      <c r="H1968" s="21">
        <f>IF(D1968&lt;=0,0,MAX(0,MIN(2000000,D1968-MIN(100000,ROUNDDOWN(F1968*0.05,0)))))</f>
        <v/>
      </c>
      <c r="I1968" s="21">
        <f>IF(C1968&lt;=2000,0,MIN(C1968,ROUNDDOWN(F1968*0.4,0))-2000)</f>
        <v/>
      </c>
      <c r="J1968" s="21">
        <f>MAX(0,ROUNDDOWN(F1968-E1968-G1968,-3))</f>
        <v/>
      </c>
      <c r="K1968" s="21">
        <f>MAX(0,ROUNDDOWN(F1968-E1968-G1968-H1968-I1968,-3))</f>
        <v/>
      </c>
      <c r="L1968" s="21">
        <f>MAX(0,ROUNDDOWN(F1968-E1968-G1968-H1968,-3))</f>
        <v/>
      </c>
      <c r="M1968" s="21">
        <f>IF(J1968&lt;=0,0,ROUNDDOWN((J1968*LOOKUP(J1968,{0,1950001,3300001,6950001,9000001,18000001,40000001},{0.05,0.1,0.2,0.23,0.33,0.4,0.45})-LOOKUP(J1968,{0,1950001,3300001,6950001,9000001,18000001,40000001},{0,97500,427500,636000,1536000,2796000,4796000}))*1.021,-2))</f>
        <v/>
      </c>
      <c r="N1968" s="21">
        <f>IF(K1968&lt;=0,0,ROUNDDOWN((K1968*LOOKUP(K1968,{0,1950001,3300001,6950001,9000001,18000001,40000001},{0.05,0.1,0.2,0.23,0.33,0.4,0.45})-LOOKUP(K1968,{0,1950001,3300001,6950001,9000001,18000001,40000001},{0,97500,427500,636000,1536000,2796000,4796000}))*1.021,-2))</f>
        <v/>
      </c>
      <c r="O1968" s="21">
        <f>IF(L1968&lt;=0,0,ROUNDDOWN((L1968*LOOKUP(L1968,{0,1950001,3300001,6950001,9000001,18000001,40000001},{0.05,0.1,0.2,0.23,0.33,0.4,0.45})-LOOKUP(L1968,{0,1950001,3300001,6950001,9000001,18000001,40000001},{0,97500,427500,636000,1536000,2796000,4796000}))*1.021,-2))</f>
        <v/>
      </c>
      <c r="P1968" s="21">
        <f>MAX(0,ROUNDDOWN(F1968-E1968-430000,-3))</f>
        <v/>
      </c>
      <c r="Q1968" s="21">
        <f>MAX(0,ROUNDDOWN(F1968-E1968-430000-H1968,-3))</f>
        <v/>
      </c>
      <c r="R1968" s="21">
        <f>IF(F1968&lt;=450000,0,MAX(0,P1968*0.06-MIN(50000,P1968)*0.03))</f>
        <v/>
      </c>
      <c r="S1968" s="21">
        <f>IF(F1968&lt;=450000,0,MAX(0,P1968*0.04-MIN(50000,P1968)*0.02))</f>
        <v/>
      </c>
      <c r="T1968" s="21">
        <f>IF(F1968&lt;=450000,0,MAX(0,Q1968*0.06-MIN(50000,Q1968)*0.03))</f>
        <v/>
      </c>
      <c r="U1968" s="21">
        <f>IF(F1968&lt;=450000,0,MAX(0,Q1968*0.04-MIN(50000,Q1968)*0.02))</f>
        <v/>
      </c>
      <c r="V1968" s="21">
        <f>50000+MAX(0,G1968-480000)</f>
        <v/>
      </c>
      <c r="W1968" s="21">
        <f>P1968-V1968</f>
        <v/>
      </c>
      <c r="X1968" s="21">
        <f>Q1968-V1968</f>
        <v/>
      </c>
      <c r="Y1968" s="22">
        <f>IF(W1968&lt;0,0.9,LOOKUP(W1968,{0,1950001,3300001,6950001,9000001,18000001,40000001},{0.84895,0.7979,0.6958,0.66517,0.56307,0.4916,0.44055}))</f>
        <v/>
      </c>
      <c r="Z1968" s="22">
        <f>IF(X1968&lt;0,0.9,LOOKUP(X1968,{0,1950001,3300001,6950001,9000001,18000001,40000001},{0.84895,0.7979,0.6958,0.66517,0.56307,0.4916,0.44055}))</f>
        <v/>
      </c>
      <c r="AA1968" s="22">
        <f>IF(W1968&lt;0,0,CHOOSE(MATCH(W1968,{0,1950001,3300001,6950001,9000001},1),5.105/84.895,10.21/79.79,20.42/69.58,23.483/66.517,33.693/56.307))</f>
        <v/>
      </c>
      <c r="AB1968" s="21">
        <f>IF(C1968&lt;=2000,0,(MIN(C1968,ROUNDDOWN(F1968*0.3,0))-2000)*0.1)</f>
        <v/>
      </c>
      <c r="AC1968" s="21">
        <f>IF(C1968&lt;=2000,0,MIN((C1968-2000)*Y1968,(R1968+S1968)*0.2))</f>
        <v/>
      </c>
      <c r="AD1968" s="21">
        <f>IF(C1968&lt;=2000,0,MIN((C1968-2000)*Z1968,(T1968+U1968)*0.2))</f>
        <v/>
      </c>
      <c r="AE1968" s="21">
        <f>AC1968*AA1968</f>
        <v/>
      </c>
      <c r="AF1968" s="21">
        <f>ROUNDDOWN(R1968,-2)+ROUNDDOWN(S1968,-2)</f>
        <v/>
      </c>
      <c r="AG1968" s="21">
        <f>ROUNDDOWN(MAX(0,R1968-(AB1968+AC1968+AE1968)*0.6),-2)+ROUNDDOWN(MAX(0,S1968-(AB1968+AC1968+AE1968)*0.4),-2)</f>
        <v/>
      </c>
      <c r="AH1968" s="21">
        <f>ROUNDDOWN(MAX(0,T1968-(AB1968+AD1968)*0.6),-2)+ROUNDDOWN(MAX(0,U1968-(AB1968+AD1968)*0.4),-2)</f>
        <v/>
      </c>
      <c r="AI1968" s="21">
        <f>ROUNDDOWN(T1968,-2)+ROUNDDOWN(U1968,-2)</f>
        <v/>
      </c>
      <c r="AJ1968" s="21">
        <f>M1968+AF1968</f>
        <v/>
      </c>
      <c r="AK1968" s="21">
        <f>M1968+AG1968</f>
        <v/>
      </c>
      <c r="AL1968" s="21">
        <f>N1968+AH1968</f>
        <v/>
      </c>
      <c r="AM1968" s="21">
        <f>O1968+AI1968</f>
        <v/>
      </c>
      <c r="AN1968" s="21">
        <f>N1968+AI1968</f>
        <v/>
      </c>
      <c r="AO1968" s="21">
        <f>ROUNDDOWN((R1968+S1968)*0.2/Y1968+2000,0)</f>
        <v/>
      </c>
      <c r="AP1968" s="21">
        <f>ROUNDDOWN((T1968+U1968)*0.2/Z1968+2000,0)</f>
        <v/>
      </c>
      <c r="AQ1968" s="21">
        <f>AL1968-AK1968</f>
        <v/>
      </c>
      <c r="AR1968" s="21">
        <f>AM1968-AK1968</f>
        <v/>
      </c>
      <c r="AS1968" s="21">
        <f>AM1968-AL1968</f>
        <v/>
      </c>
      <c r="AT1968" s="21">
        <f>AK1968+C1968-AJ1968</f>
        <v/>
      </c>
      <c r="AU1968" s="21">
        <f>AL1968+C1968-AM1968</f>
        <v/>
      </c>
      <c r="AV1968" s="21">
        <f>AN1968+C1968-AM1968</f>
        <v/>
      </c>
    </row>
    <row r="1969">
      <c r="A1969" t="inlineStr">
        <is>
          <t>1万円刻み</t>
        </is>
      </c>
      <c r="B1969" s="21">
        <f>'5_1万円刻み'!$A$206</f>
        <v/>
      </c>
      <c r="C1969" s="21">
        <f>AO1969</f>
        <v/>
      </c>
      <c r="D1969" s="21" t="n">
        <v>0</v>
      </c>
      <c r="E1969" s="21">
        <f>ROUND(MIN(B1969/12,650000)*12*0.0915+MIN(B1969/12,1390000)*12*(0.0504+0)+B1969*0.005,0)</f>
        <v/>
      </c>
      <c r="F1969" s="21">
        <f>IF(B1969&lt;741000,0,IF(B1969&lt;2191000,B1969-740000,IF(B1969&lt;2193000,1451000,IF(B1969&lt;2196000,1453000,IF(B1969&lt;2200000,1456000,IF(B1969&lt;3600000,ROUND(ROUNDDOWN(B1969/4,-3)*2.8,0)-80000,IF(B1969&lt;6600000,ROUND(ROUNDDOWN(B1969/4,-3)*3.2,0)-440000,IF(B1969&lt;8500000,ROUNDDOWN(B1969*0.9,0)-1100000,B1969-1950000))))))))</f>
        <v/>
      </c>
      <c r="G1969" s="21">
        <f>IF(F1969&gt;23500000,NA(),IF(F1969&lt;=4890000,1040000,IF(F1969&lt;=6550000,670000,620000)))</f>
        <v/>
      </c>
      <c r="H1969" s="21">
        <f>IF(D1969&lt;=0,0,MAX(0,MIN(2000000,D1969-MIN(100000,ROUNDDOWN(F1969*0.05,0)))))</f>
        <v/>
      </c>
      <c r="I1969" s="21">
        <f>IF(C1969&lt;=2000,0,MIN(C1969,ROUNDDOWN(F1969*0.4,0))-2000)</f>
        <v/>
      </c>
      <c r="J1969" s="21">
        <f>MAX(0,ROUNDDOWN(F1969-E1969-G1969,-3))</f>
        <v/>
      </c>
      <c r="K1969" s="21">
        <f>MAX(0,ROUNDDOWN(F1969-E1969-G1969-H1969-I1969,-3))</f>
        <v/>
      </c>
      <c r="L1969" s="21">
        <f>MAX(0,ROUNDDOWN(F1969-E1969-G1969-H1969,-3))</f>
        <v/>
      </c>
      <c r="M1969" s="21">
        <f>IF(J1969&lt;=0,0,ROUNDDOWN((J1969*LOOKUP(J1969,{0,1950001,3300001,6950001,9000001,18000001,40000001},{0.05,0.1,0.2,0.23,0.33,0.4,0.45})-LOOKUP(J1969,{0,1950001,3300001,6950001,9000001,18000001,40000001},{0,97500,427500,636000,1536000,2796000,4796000}))*1.021,-2))</f>
        <v/>
      </c>
      <c r="N1969" s="21">
        <f>IF(K1969&lt;=0,0,ROUNDDOWN((K1969*LOOKUP(K1969,{0,1950001,3300001,6950001,9000001,18000001,40000001},{0.05,0.1,0.2,0.23,0.33,0.4,0.45})-LOOKUP(K1969,{0,1950001,3300001,6950001,9000001,18000001,40000001},{0,97500,427500,636000,1536000,2796000,4796000}))*1.021,-2))</f>
        <v/>
      </c>
      <c r="O1969" s="21">
        <f>IF(L1969&lt;=0,0,ROUNDDOWN((L1969*LOOKUP(L1969,{0,1950001,3300001,6950001,9000001,18000001,40000001},{0.05,0.1,0.2,0.23,0.33,0.4,0.45})-LOOKUP(L1969,{0,1950001,3300001,6950001,9000001,18000001,40000001},{0,97500,427500,636000,1536000,2796000,4796000}))*1.021,-2))</f>
        <v/>
      </c>
      <c r="P1969" s="21">
        <f>MAX(0,ROUNDDOWN(F1969-E1969-430000,-3))</f>
        <v/>
      </c>
      <c r="Q1969" s="21">
        <f>MAX(0,ROUNDDOWN(F1969-E1969-430000-H1969,-3))</f>
        <v/>
      </c>
      <c r="R1969" s="21">
        <f>IF(F1969&lt;=450000,0,MAX(0,P1969*0.06-MIN(50000,P1969)*0.03))</f>
        <v/>
      </c>
      <c r="S1969" s="21">
        <f>IF(F1969&lt;=450000,0,MAX(0,P1969*0.04-MIN(50000,P1969)*0.02))</f>
        <v/>
      </c>
      <c r="T1969" s="21">
        <f>IF(F1969&lt;=450000,0,MAX(0,Q1969*0.06-MIN(50000,Q1969)*0.03))</f>
        <v/>
      </c>
      <c r="U1969" s="21">
        <f>IF(F1969&lt;=450000,0,MAX(0,Q1969*0.04-MIN(50000,Q1969)*0.02))</f>
        <v/>
      </c>
      <c r="V1969" s="21">
        <f>50000+MAX(0,G1969-480000)</f>
        <v/>
      </c>
      <c r="W1969" s="21">
        <f>P1969-V1969</f>
        <v/>
      </c>
      <c r="X1969" s="21">
        <f>Q1969-V1969</f>
        <v/>
      </c>
      <c r="Y1969" s="22">
        <f>IF(W1969&lt;0,0.9,LOOKUP(W1969,{0,1950001,3300001,6950001,9000001,18000001,40000001},{0.84895,0.7979,0.6958,0.66517,0.56307,0.4916,0.44055}))</f>
        <v/>
      </c>
      <c r="Z1969" s="22">
        <f>IF(X1969&lt;0,0.9,LOOKUP(X1969,{0,1950001,3300001,6950001,9000001,18000001,40000001},{0.84895,0.7979,0.6958,0.66517,0.56307,0.4916,0.44055}))</f>
        <v/>
      </c>
      <c r="AA1969" s="22">
        <f>IF(W1969&lt;0,0,CHOOSE(MATCH(W1969,{0,1950001,3300001,6950001,9000001},1),5.105/84.895,10.21/79.79,20.42/69.58,23.483/66.517,33.693/56.307))</f>
        <v/>
      </c>
      <c r="AB1969" s="21">
        <f>IF(C1969&lt;=2000,0,(MIN(C1969,ROUNDDOWN(F1969*0.3,0))-2000)*0.1)</f>
        <v/>
      </c>
      <c r="AC1969" s="21">
        <f>IF(C1969&lt;=2000,0,MIN((C1969-2000)*Y1969,(R1969+S1969)*0.2))</f>
        <v/>
      </c>
      <c r="AD1969" s="21">
        <f>IF(C1969&lt;=2000,0,MIN((C1969-2000)*Z1969,(T1969+U1969)*0.2))</f>
        <v/>
      </c>
      <c r="AE1969" s="21">
        <f>AC1969*AA1969</f>
        <v/>
      </c>
      <c r="AF1969" s="21">
        <f>ROUNDDOWN(R1969,-2)+ROUNDDOWN(S1969,-2)</f>
        <v/>
      </c>
      <c r="AG1969" s="21">
        <f>ROUNDDOWN(MAX(0,R1969-(AB1969+AC1969+AE1969)*0.6),-2)+ROUNDDOWN(MAX(0,S1969-(AB1969+AC1969+AE1969)*0.4),-2)</f>
        <v/>
      </c>
      <c r="AH1969" s="21">
        <f>ROUNDDOWN(MAX(0,T1969-(AB1969+AD1969)*0.6),-2)+ROUNDDOWN(MAX(0,U1969-(AB1969+AD1969)*0.4),-2)</f>
        <v/>
      </c>
      <c r="AI1969" s="21">
        <f>ROUNDDOWN(T1969,-2)+ROUNDDOWN(U1969,-2)</f>
        <v/>
      </c>
      <c r="AJ1969" s="21">
        <f>M1969+AF1969</f>
        <v/>
      </c>
      <c r="AK1969" s="21">
        <f>M1969+AG1969</f>
        <v/>
      </c>
      <c r="AL1969" s="21">
        <f>N1969+AH1969</f>
        <v/>
      </c>
      <c r="AM1969" s="21">
        <f>O1969+AI1969</f>
        <v/>
      </c>
      <c r="AN1969" s="21">
        <f>N1969+AI1969</f>
        <v/>
      </c>
      <c r="AO1969" s="21">
        <f>ROUNDDOWN((R1969+S1969)*0.2/Y1969+2000,0)</f>
        <v/>
      </c>
      <c r="AP1969" s="21">
        <f>ROUNDDOWN((T1969+U1969)*0.2/Z1969+2000,0)</f>
        <v/>
      </c>
      <c r="AQ1969" s="21">
        <f>AL1969-AK1969</f>
        <v/>
      </c>
      <c r="AR1969" s="21">
        <f>AM1969-AK1969</f>
        <v/>
      </c>
      <c r="AS1969" s="21">
        <f>AM1969-AL1969</f>
        <v/>
      </c>
      <c r="AT1969" s="21">
        <f>AK1969+C1969-AJ1969</f>
        <v/>
      </c>
      <c r="AU1969" s="21">
        <f>AL1969+C1969-AM1969</f>
        <v/>
      </c>
      <c r="AV1969" s="21">
        <f>AN1969+C1969-AM1969</f>
        <v/>
      </c>
    </row>
    <row r="1970">
      <c r="A1970" t="inlineStr">
        <is>
          <t>1万円刻み</t>
        </is>
      </c>
      <c r="B1970" s="21">
        <f>'5_1万円刻み'!$A$207</f>
        <v/>
      </c>
      <c r="C1970" s="21">
        <f>AO1970</f>
        <v/>
      </c>
      <c r="D1970" s="21" t="n">
        <v>0</v>
      </c>
      <c r="E1970" s="21">
        <f>ROUND(MIN(B1970/12,650000)*12*0.0915+MIN(B1970/12,1390000)*12*(0.0504+0)+B1970*0.005,0)</f>
        <v/>
      </c>
      <c r="F1970" s="21">
        <f>IF(B1970&lt;741000,0,IF(B1970&lt;2191000,B1970-740000,IF(B1970&lt;2193000,1451000,IF(B1970&lt;2196000,1453000,IF(B1970&lt;2200000,1456000,IF(B1970&lt;3600000,ROUND(ROUNDDOWN(B1970/4,-3)*2.8,0)-80000,IF(B1970&lt;6600000,ROUND(ROUNDDOWN(B1970/4,-3)*3.2,0)-440000,IF(B1970&lt;8500000,ROUNDDOWN(B1970*0.9,0)-1100000,B1970-1950000))))))))</f>
        <v/>
      </c>
      <c r="G1970" s="21">
        <f>IF(F1970&gt;23500000,NA(),IF(F1970&lt;=4890000,1040000,IF(F1970&lt;=6550000,670000,620000)))</f>
        <v/>
      </c>
      <c r="H1970" s="21">
        <f>IF(D1970&lt;=0,0,MAX(0,MIN(2000000,D1970-MIN(100000,ROUNDDOWN(F1970*0.05,0)))))</f>
        <v/>
      </c>
      <c r="I1970" s="21">
        <f>IF(C1970&lt;=2000,0,MIN(C1970,ROUNDDOWN(F1970*0.4,0))-2000)</f>
        <v/>
      </c>
      <c r="J1970" s="21">
        <f>MAX(0,ROUNDDOWN(F1970-E1970-G1970,-3))</f>
        <v/>
      </c>
      <c r="K1970" s="21">
        <f>MAX(0,ROUNDDOWN(F1970-E1970-G1970-H1970-I1970,-3))</f>
        <v/>
      </c>
      <c r="L1970" s="21">
        <f>MAX(0,ROUNDDOWN(F1970-E1970-G1970-H1970,-3))</f>
        <v/>
      </c>
      <c r="M1970" s="21">
        <f>IF(J1970&lt;=0,0,ROUNDDOWN((J1970*LOOKUP(J1970,{0,1950001,3300001,6950001,9000001,18000001,40000001},{0.05,0.1,0.2,0.23,0.33,0.4,0.45})-LOOKUP(J1970,{0,1950001,3300001,6950001,9000001,18000001,40000001},{0,97500,427500,636000,1536000,2796000,4796000}))*1.021,-2))</f>
        <v/>
      </c>
      <c r="N1970" s="21">
        <f>IF(K1970&lt;=0,0,ROUNDDOWN((K1970*LOOKUP(K1970,{0,1950001,3300001,6950001,9000001,18000001,40000001},{0.05,0.1,0.2,0.23,0.33,0.4,0.45})-LOOKUP(K1970,{0,1950001,3300001,6950001,9000001,18000001,40000001},{0,97500,427500,636000,1536000,2796000,4796000}))*1.021,-2))</f>
        <v/>
      </c>
      <c r="O1970" s="21">
        <f>IF(L1970&lt;=0,0,ROUNDDOWN((L1970*LOOKUP(L1970,{0,1950001,3300001,6950001,9000001,18000001,40000001},{0.05,0.1,0.2,0.23,0.33,0.4,0.45})-LOOKUP(L1970,{0,1950001,3300001,6950001,9000001,18000001,40000001},{0,97500,427500,636000,1536000,2796000,4796000}))*1.021,-2))</f>
        <v/>
      </c>
      <c r="P1970" s="21">
        <f>MAX(0,ROUNDDOWN(F1970-E1970-430000,-3))</f>
        <v/>
      </c>
      <c r="Q1970" s="21">
        <f>MAX(0,ROUNDDOWN(F1970-E1970-430000-H1970,-3))</f>
        <v/>
      </c>
      <c r="R1970" s="21">
        <f>IF(F1970&lt;=450000,0,MAX(0,P1970*0.06-MIN(50000,P1970)*0.03))</f>
        <v/>
      </c>
      <c r="S1970" s="21">
        <f>IF(F1970&lt;=450000,0,MAX(0,P1970*0.04-MIN(50000,P1970)*0.02))</f>
        <v/>
      </c>
      <c r="T1970" s="21">
        <f>IF(F1970&lt;=450000,0,MAX(0,Q1970*0.06-MIN(50000,Q1970)*0.03))</f>
        <v/>
      </c>
      <c r="U1970" s="21">
        <f>IF(F1970&lt;=450000,0,MAX(0,Q1970*0.04-MIN(50000,Q1970)*0.02))</f>
        <v/>
      </c>
      <c r="V1970" s="21">
        <f>50000+MAX(0,G1970-480000)</f>
        <v/>
      </c>
      <c r="W1970" s="21">
        <f>P1970-V1970</f>
        <v/>
      </c>
      <c r="X1970" s="21">
        <f>Q1970-V1970</f>
        <v/>
      </c>
      <c r="Y1970" s="22">
        <f>IF(W1970&lt;0,0.9,LOOKUP(W1970,{0,1950001,3300001,6950001,9000001,18000001,40000001},{0.84895,0.7979,0.6958,0.66517,0.56307,0.4916,0.44055}))</f>
        <v/>
      </c>
      <c r="Z1970" s="22">
        <f>IF(X1970&lt;0,0.9,LOOKUP(X1970,{0,1950001,3300001,6950001,9000001,18000001,40000001},{0.84895,0.7979,0.6958,0.66517,0.56307,0.4916,0.44055}))</f>
        <v/>
      </c>
      <c r="AA1970" s="22">
        <f>IF(W1970&lt;0,0,CHOOSE(MATCH(W1970,{0,1950001,3300001,6950001,9000001},1),5.105/84.895,10.21/79.79,20.42/69.58,23.483/66.517,33.693/56.307))</f>
        <v/>
      </c>
      <c r="AB1970" s="21">
        <f>IF(C1970&lt;=2000,0,(MIN(C1970,ROUNDDOWN(F1970*0.3,0))-2000)*0.1)</f>
        <v/>
      </c>
      <c r="AC1970" s="21">
        <f>IF(C1970&lt;=2000,0,MIN((C1970-2000)*Y1970,(R1970+S1970)*0.2))</f>
        <v/>
      </c>
      <c r="AD1970" s="21">
        <f>IF(C1970&lt;=2000,0,MIN((C1970-2000)*Z1970,(T1970+U1970)*0.2))</f>
        <v/>
      </c>
      <c r="AE1970" s="21">
        <f>AC1970*AA1970</f>
        <v/>
      </c>
      <c r="AF1970" s="21">
        <f>ROUNDDOWN(R1970,-2)+ROUNDDOWN(S1970,-2)</f>
        <v/>
      </c>
      <c r="AG1970" s="21">
        <f>ROUNDDOWN(MAX(0,R1970-(AB1970+AC1970+AE1970)*0.6),-2)+ROUNDDOWN(MAX(0,S1970-(AB1970+AC1970+AE1970)*0.4),-2)</f>
        <v/>
      </c>
      <c r="AH1970" s="21">
        <f>ROUNDDOWN(MAX(0,T1970-(AB1970+AD1970)*0.6),-2)+ROUNDDOWN(MAX(0,U1970-(AB1970+AD1970)*0.4),-2)</f>
        <v/>
      </c>
      <c r="AI1970" s="21">
        <f>ROUNDDOWN(T1970,-2)+ROUNDDOWN(U1970,-2)</f>
        <v/>
      </c>
      <c r="AJ1970" s="21">
        <f>M1970+AF1970</f>
        <v/>
      </c>
      <c r="AK1970" s="21">
        <f>M1970+AG1970</f>
        <v/>
      </c>
      <c r="AL1970" s="21">
        <f>N1970+AH1970</f>
        <v/>
      </c>
      <c r="AM1970" s="21">
        <f>O1970+AI1970</f>
        <v/>
      </c>
      <c r="AN1970" s="21">
        <f>N1970+AI1970</f>
        <v/>
      </c>
      <c r="AO1970" s="21">
        <f>ROUNDDOWN((R1970+S1970)*0.2/Y1970+2000,0)</f>
        <v/>
      </c>
      <c r="AP1970" s="21">
        <f>ROUNDDOWN((T1970+U1970)*0.2/Z1970+2000,0)</f>
        <v/>
      </c>
      <c r="AQ1970" s="21">
        <f>AL1970-AK1970</f>
        <v/>
      </c>
      <c r="AR1970" s="21">
        <f>AM1970-AK1970</f>
        <v/>
      </c>
      <c r="AS1970" s="21">
        <f>AM1970-AL1970</f>
        <v/>
      </c>
      <c r="AT1970" s="21">
        <f>AK1970+C1970-AJ1970</f>
        <v/>
      </c>
      <c r="AU1970" s="21">
        <f>AL1970+C1970-AM1970</f>
        <v/>
      </c>
      <c r="AV1970" s="21">
        <f>AN1970+C1970-AM1970</f>
        <v/>
      </c>
    </row>
    <row r="1971">
      <c r="A1971" t="inlineStr">
        <is>
          <t>1万円刻み</t>
        </is>
      </c>
      <c r="B1971" s="21">
        <f>'5_1万円刻み'!$A$208</f>
        <v/>
      </c>
      <c r="C1971" s="21">
        <f>AO1971</f>
        <v/>
      </c>
      <c r="D1971" s="21" t="n">
        <v>0</v>
      </c>
      <c r="E1971" s="21">
        <f>ROUND(MIN(B1971/12,650000)*12*0.0915+MIN(B1971/12,1390000)*12*(0.0504+0)+B1971*0.005,0)</f>
        <v/>
      </c>
      <c r="F1971" s="21">
        <f>IF(B1971&lt;741000,0,IF(B1971&lt;2191000,B1971-740000,IF(B1971&lt;2193000,1451000,IF(B1971&lt;2196000,1453000,IF(B1971&lt;2200000,1456000,IF(B1971&lt;3600000,ROUND(ROUNDDOWN(B1971/4,-3)*2.8,0)-80000,IF(B1971&lt;6600000,ROUND(ROUNDDOWN(B1971/4,-3)*3.2,0)-440000,IF(B1971&lt;8500000,ROUNDDOWN(B1971*0.9,0)-1100000,B1971-1950000))))))))</f>
        <v/>
      </c>
      <c r="G1971" s="21">
        <f>IF(F1971&gt;23500000,NA(),IF(F1971&lt;=4890000,1040000,IF(F1971&lt;=6550000,670000,620000)))</f>
        <v/>
      </c>
      <c r="H1971" s="21">
        <f>IF(D1971&lt;=0,0,MAX(0,MIN(2000000,D1971-MIN(100000,ROUNDDOWN(F1971*0.05,0)))))</f>
        <v/>
      </c>
      <c r="I1971" s="21">
        <f>IF(C1971&lt;=2000,0,MIN(C1971,ROUNDDOWN(F1971*0.4,0))-2000)</f>
        <v/>
      </c>
      <c r="J1971" s="21">
        <f>MAX(0,ROUNDDOWN(F1971-E1971-G1971,-3))</f>
        <v/>
      </c>
      <c r="K1971" s="21">
        <f>MAX(0,ROUNDDOWN(F1971-E1971-G1971-H1971-I1971,-3))</f>
        <v/>
      </c>
      <c r="L1971" s="21">
        <f>MAX(0,ROUNDDOWN(F1971-E1971-G1971-H1971,-3))</f>
        <v/>
      </c>
      <c r="M1971" s="21">
        <f>IF(J1971&lt;=0,0,ROUNDDOWN((J1971*LOOKUP(J1971,{0,1950001,3300001,6950001,9000001,18000001,40000001},{0.05,0.1,0.2,0.23,0.33,0.4,0.45})-LOOKUP(J1971,{0,1950001,3300001,6950001,9000001,18000001,40000001},{0,97500,427500,636000,1536000,2796000,4796000}))*1.021,-2))</f>
        <v/>
      </c>
      <c r="N1971" s="21">
        <f>IF(K1971&lt;=0,0,ROUNDDOWN((K1971*LOOKUP(K1971,{0,1950001,3300001,6950001,9000001,18000001,40000001},{0.05,0.1,0.2,0.23,0.33,0.4,0.45})-LOOKUP(K1971,{0,1950001,3300001,6950001,9000001,18000001,40000001},{0,97500,427500,636000,1536000,2796000,4796000}))*1.021,-2))</f>
        <v/>
      </c>
      <c r="O1971" s="21">
        <f>IF(L1971&lt;=0,0,ROUNDDOWN((L1971*LOOKUP(L1971,{0,1950001,3300001,6950001,9000001,18000001,40000001},{0.05,0.1,0.2,0.23,0.33,0.4,0.45})-LOOKUP(L1971,{0,1950001,3300001,6950001,9000001,18000001,40000001},{0,97500,427500,636000,1536000,2796000,4796000}))*1.021,-2))</f>
        <v/>
      </c>
      <c r="P1971" s="21">
        <f>MAX(0,ROUNDDOWN(F1971-E1971-430000,-3))</f>
        <v/>
      </c>
      <c r="Q1971" s="21">
        <f>MAX(0,ROUNDDOWN(F1971-E1971-430000-H1971,-3))</f>
        <v/>
      </c>
      <c r="R1971" s="21">
        <f>IF(F1971&lt;=450000,0,MAX(0,P1971*0.06-MIN(50000,P1971)*0.03))</f>
        <v/>
      </c>
      <c r="S1971" s="21">
        <f>IF(F1971&lt;=450000,0,MAX(0,P1971*0.04-MIN(50000,P1971)*0.02))</f>
        <v/>
      </c>
      <c r="T1971" s="21">
        <f>IF(F1971&lt;=450000,0,MAX(0,Q1971*0.06-MIN(50000,Q1971)*0.03))</f>
        <v/>
      </c>
      <c r="U1971" s="21">
        <f>IF(F1971&lt;=450000,0,MAX(0,Q1971*0.04-MIN(50000,Q1971)*0.02))</f>
        <v/>
      </c>
      <c r="V1971" s="21">
        <f>50000+MAX(0,G1971-480000)</f>
        <v/>
      </c>
      <c r="W1971" s="21">
        <f>P1971-V1971</f>
        <v/>
      </c>
      <c r="X1971" s="21">
        <f>Q1971-V1971</f>
        <v/>
      </c>
      <c r="Y1971" s="22">
        <f>IF(W1971&lt;0,0.9,LOOKUP(W1971,{0,1950001,3300001,6950001,9000001,18000001,40000001},{0.84895,0.7979,0.6958,0.66517,0.56307,0.4916,0.44055}))</f>
        <v/>
      </c>
      <c r="Z1971" s="22">
        <f>IF(X1971&lt;0,0.9,LOOKUP(X1971,{0,1950001,3300001,6950001,9000001,18000001,40000001},{0.84895,0.7979,0.6958,0.66517,0.56307,0.4916,0.44055}))</f>
        <v/>
      </c>
      <c r="AA1971" s="22">
        <f>IF(W1971&lt;0,0,CHOOSE(MATCH(W1971,{0,1950001,3300001,6950001,9000001},1),5.105/84.895,10.21/79.79,20.42/69.58,23.483/66.517,33.693/56.307))</f>
        <v/>
      </c>
      <c r="AB1971" s="21">
        <f>IF(C1971&lt;=2000,0,(MIN(C1971,ROUNDDOWN(F1971*0.3,0))-2000)*0.1)</f>
        <v/>
      </c>
      <c r="AC1971" s="21">
        <f>IF(C1971&lt;=2000,0,MIN((C1971-2000)*Y1971,(R1971+S1971)*0.2))</f>
        <v/>
      </c>
      <c r="AD1971" s="21">
        <f>IF(C1971&lt;=2000,0,MIN((C1971-2000)*Z1971,(T1971+U1971)*0.2))</f>
        <v/>
      </c>
      <c r="AE1971" s="21">
        <f>AC1971*AA1971</f>
        <v/>
      </c>
      <c r="AF1971" s="21">
        <f>ROUNDDOWN(R1971,-2)+ROUNDDOWN(S1971,-2)</f>
        <v/>
      </c>
      <c r="AG1971" s="21">
        <f>ROUNDDOWN(MAX(0,R1971-(AB1971+AC1971+AE1971)*0.6),-2)+ROUNDDOWN(MAX(0,S1971-(AB1971+AC1971+AE1971)*0.4),-2)</f>
        <v/>
      </c>
      <c r="AH1971" s="21">
        <f>ROUNDDOWN(MAX(0,T1971-(AB1971+AD1971)*0.6),-2)+ROUNDDOWN(MAX(0,U1971-(AB1971+AD1971)*0.4),-2)</f>
        <v/>
      </c>
      <c r="AI1971" s="21">
        <f>ROUNDDOWN(T1971,-2)+ROUNDDOWN(U1971,-2)</f>
        <v/>
      </c>
      <c r="AJ1971" s="21">
        <f>M1971+AF1971</f>
        <v/>
      </c>
      <c r="AK1971" s="21">
        <f>M1971+AG1971</f>
        <v/>
      </c>
      <c r="AL1971" s="21">
        <f>N1971+AH1971</f>
        <v/>
      </c>
      <c r="AM1971" s="21">
        <f>O1971+AI1971</f>
        <v/>
      </c>
      <c r="AN1971" s="21">
        <f>N1971+AI1971</f>
        <v/>
      </c>
      <c r="AO1971" s="21">
        <f>ROUNDDOWN((R1971+S1971)*0.2/Y1971+2000,0)</f>
        <v/>
      </c>
      <c r="AP1971" s="21">
        <f>ROUNDDOWN((T1971+U1971)*0.2/Z1971+2000,0)</f>
        <v/>
      </c>
      <c r="AQ1971" s="21">
        <f>AL1971-AK1971</f>
        <v/>
      </c>
      <c r="AR1971" s="21">
        <f>AM1971-AK1971</f>
        <v/>
      </c>
      <c r="AS1971" s="21">
        <f>AM1971-AL1971</f>
        <v/>
      </c>
      <c r="AT1971" s="21">
        <f>AK1971+C1971-AJ1971</f>
        <v/>
      </c>
      <c r="AU1971" s="21">
        <f>AL1971+C1971-AM1971</f>
        <v/>
      </c>
      <c r="AV1971" s="21">
        <f>AN1971+C1971-AM1971</f>
        <v/>
      </c>
    </row>
    <row r="1972">
      <c r="A1972" t="inlineStr">
        <is>
          <t>1万円刻み</t>
        </is>
      </c>
      <c r="B1972" s="21">
        <f>'5_1万円刻み'!$A$209</f>
        <v/>
      </c>
      <c r="C1972" s="21">
        <f>AO1972</f>
        <v/>
      </c>
      <c r="D1972" s="21" t="n">
        <v>0</v>
      </c>
      <c r="E1972" s="21">
        <f>ROUND(MIN(B1972/12,650000)*12*0.0915+MIN(B1972/12,1390000)*12*(0.0504+0)+B1972*0.005,0)</f>
        <v/>
      </c>
      <c r="F1972" s="21">
        <f>IF(B1972&lt;741000,0,IF(B1972&lt;2191000,B1972-740000,IF(B1972&lt;2193000,1451000,IF(B1972&lt;2196000,1453000,IF(B1972&lt;2200000,1456000,IF(B1972&lt;3600000,ROUND(ROUNDDOWN(B1972/4,-3)*2.8,0)-80000,IF(B1972&lt;6600000,ROUND(ROUNDDOWN(B1972/4,-3)*3.2,0)-440000,IF(B1972&lt;8500000,ROUNDDOWN(B1972*0.9,0)-1100000,B1972-1950000))))))))</f>
        <v/>
      </c>
      <c r="G1972" s="21">
        <f>IF(F1972&gt;23500000,NA(),IF(F1972&lt;=4890000,1040000,IF(F1972&lt;=6550000,670000,620000)))</f>
        <v/>
      </c>
      <c r="H1972" s="21">
        <f>IF(D1972&lt;=0,0,MAX(0,MIN(2000000,D1972-MIN(100000,ROUNDDOWN(F1972*0.05,0)))))</f>
        <v/>
      </c>
      <c r="I1972" s="21">
        <f>IF(C1972&lt;=2000,0,MIN(C1972,ROUNDDOWN(F1972*0.4,0))-2000)</f>
        <v/>
      </c>
      <c r="J1972" s="21">
        <f>MAX(0,ROUNDDOWN(F1972-E1972-G1972,-3))</f>
        <v/>
      </c>
      <c r="K1972" s="21">
        <f>MAX(0,ROUNDDOWN(F1972-E1972-G1972-H1972-I1972,-3))</f>
        <v/>
      </c>
      <c r="L1972" s="21">
        <f>MAX(0,ROUNDDOWN(F1972-E1972-G1972-H1972,-3))</f>
        <v/>
      </c>
      <c r="M1972" s="21">
        <f>IF(J1972&lt;=0,0,ROUNDDOWN((J1972*LOOKUP(J1972,{0,1950001,3300001,6950001,9000001,18000001,40000001},{0.05,0.1,0.2,0.23,0.33,0.4,0.45})-LOOKUP(J1972,{0,1950001,3300001,6950001,9000001,18000001,40000001},{0,97500,427500,636000,1536000,2796000,4796000}))*1.021,-2))</f>
        <v/>
      </c>
      <c r="N1972" s="21">
        <f>IF(K1972&lt;=0,0,ROUNDDOWN((K1972*LOOKUP(K1972,{0,1950001,3300001,6950001,9000001,18000001,40000001},{0.05,0.1,0.2,0.23,0.33,0.4,0.45})-LOOKUP(K1972,{0,1950001,3300001,6950001,9000001,18000001,40000001},{0,97500,427500,636000,1536000,2796000,4796000}))*1.021,-2))</f>
        <v/>
      </c>
      <c r="O1972" s="21">
        <f>IF(L1972&lt;=0,0,ROUNDDOWN((L1972*LOOKUP(L1972,{0,1950001,3300001,6950001,9000001,18000001,40000001},{0.05,0.1,0.2,0.23,0.33,0.4,0.45})-LOOKUP(L1972,{0,1950001,3300001,6950001,9000001,18000001,40000001},{0,97500,427500,636000,1536000,2796000,4796000}))*1.021,-2))</f>
        <v/>
      </c>
      <c r="P1972" s="21">
        <f>MAX(0,ROUNDDOWN(F1972-E1972-430000,-3))</f>
        <v/>
      </c>
      <c r="Q1972" s="21">
        <f>MAX(0,ROUNDDOWN(F1972-E1972-430000-H1972,-3))</f>
        <v/>
      </c>
      <c r="R1972" s="21">
        <f>IF(F1972&lt;=450000,0,MAX(0,P1972*0.06-MIN(50000,P1972)*0.03))</f>
        <v/>
      </c>
      <c r="S1972" s="21">
        <f>IF(F1972&lt;=450000,0,MAX(0,P1972*0.04-MIN(50000,P1972)*0.02))</f>
        <v/>
      </c>
      <c r="T1972" s="21">
        <f>IF(F1972&lt;=450000,0,MAX(0,Q1972*0.06-MIN(50000,Q1972)*0.03))</f>
        <v/>
      </c>
      <c r="U1972" s="21">
        <f>IF(F1972&lt;=450000,0,MAX(0,Q1972*0.04-MIN(50000,Q1972)*0.02))</f>
        <v/>
      </c>
      <c r="V1972" s="21">
        <f>50000+MAX(0,G1972-480000)</f>
        <v/>
      </c>
      <c r="W1972" s="21">
        <f>P1972-V1972</f>
        <v/>
      </c>
      <c r="X1972" s="21">
        <f>Q1972-V1972</f>
        <v/>
      </c>
      <c r="Y1972" s="22">
        <f>IF(W1972&lt;0,0.9,LOOKUP(W1972,{0,1950001,3300001,6950001,9000001,18000001,40000001},{0.84895,0.7979,0.6958,0.66517,0.56307,0.4916,0.44055}))</f>
        <v/>
      </c>
      <c r="Z1972" s="22">
        <f>IF(X1972&lt;0,0.9,LOOKUP(X1972,{0,1950001,3300001,6950001,9000001,18000001,40000001},{0.84895,0.7979,0.6958,0.66517,0.56307,0.4916,0.44055}))</f>
        <v/>
      </c>
      <c r="AA1972" s="22">
        <f>IF(W1972&lt;0,0,CHOOSE(MATCH(W1972,{0,1950001,3300001,6950001,9000001},1),5.105/84.895,10.21/79.79,20.42/69.58,23.483/66.517,33.693/56.307))</f>
        <v/>
      </c>
      <c r="AB1972" s="21">
        <f>IF(C1972&lt;=2000,0,(MIN(C1972,ROUNDDOWN(F1972*0.3,0))-2000)*0.1)</f>
        <v/>
      </c>
      <c r="AC1972" s="21">
        <f>IF(C1972&lt;=2000,0,MIN((C1972-2000)*Y1972,(R1972+S1972)*0.2))</f>
        <v/>
      </c>
      <c r="AD1972" s="21">
        <f>IF(C1972&lt;=2000,0,MIN((C1972-2000)*Z1972,(T1972+U1972)*0.2))</f>
        <v/>
      </c>
      <c r="AE1972" s="21">
        <f>AC1972*AA1972</f>
        <v/>
      </c>
      <c r="AF1972" s="21">
        <f>ROUNDDOWN(R1972,-2)+ROUNDDOWN(S1972,-2)</f>
        <v/>
      </c>
      <c r="AG1972" s="21">
        <f>ROUNDDOWN(MAX(0,R1972-(AB1972+AC1972+AE1972)*0.6),-2)+ROUNDDOWN(MAX(0,S1972-(AB1972+AC1972+AE1972)*0.4),-2)</f>
        <v/>
      </c>
      <c r="AH1972" s="21">
        <f>ROUNDDOWN(MAX(0,T1972-(AB1972+AD1972)*0.6),-2)+ROUNDDOWN(MAX(0,U1972-(AB1972+AD1972)*0.4),-2)</f>
        <v/>
      </c>
      <c r="AI1972" s="21">
        <f>ROUNDDOWN(T1972,-2)+ROUNDDOWN(U1972,-2)</f>
        <v/>
      </c>
      <c r="AJ1972" s="21">
        <f>M1972+AF1972</f>
        <v/>
      </c>
      <c r="AK1972" s="21">
        <f>M1972+AG1972</f>
        <v/>
      </c>
      <c r="AL1972" s="21">
        <f>N1972+AH1972</f>
        <v/>
      </c>
      <c r="AM1972" s="21">
        <f>O1972+AI1972</f>
        <v/>
      </c>
      <c r="AN1972" s="21">
        <f>N1972+AI1972</f>
        <v/>
      </c>
      <c r="AO1972" s="21">
        <f>ROUNDDOWN((R1972+S1972)*0.2/Y1972+2000,0)</f>
        <v/>
      </c>
      <c r="AP1972" s="21">
        <f>ROUNDDOWN((T1972+U1972)*0.2/Z1972+2000,0)</f>
        <v/>
      </c>
      <c r="AQ1972" s="21">
        <f>AL1972-AK1972</f>
        <v/>
      </c>
      <c r="AR1972" s="21">
        <f>AM1972-AK1972</f>
        <v/>
      </c>
      <c r="AS1972" s="21">
        <f>AM1972-AL1972</f>
        <v/>
      </c>
      <c r="AT1972" s="21">
        <f>AK1972+C1972-AJ1972</f>
        <v/>
      </c>
      <c r="AU1972" s="21">
        <f>AL1972+C1972-AM1972</f>
        <v/>
      </c>
      <c r="AV1972" s="21">
        <f>AN1972+C1972-AM1972</f>
        <v/>
      </c>
    </row>
    <row r="1973">
      <c r="A1973" t="inlineStr">
        <is>
          <t>1万円刻み</t>
        </is>
      </c>
      <c r="B1973" s="21">
        <f>'5_1万円刻み'!$A$210</f>
        <v/>
      </c>
      <c r="C1973" s="21">
        <f>AO1973</f>
        <v/>
      </c>
      <c r="D1973" s="21" t="n">
        <v>0</v>
      </c>
      <c r="E1973" s="21">
        <f>ROUND(MIN(B1973/12,650000)*12*0.0915+MIN(B1973/12,1390000)*12*(0.0504+0)+B1973*0.005,0)</f>
        <v/>
      </c>
      <c r="F1973" s="21">
        <f>IF(B1973&lt;741000,0,IF(B1973&lt;2191000,B1973-740000,IF(B1973&lt;2193000,1451000,IF(B1973&lt;2196000,1453000,IF(B1973&lt;2200000,1456000,IF(B1973&lt;3600000,ROUND(ROUNDDOWN(B1973/4,-3)*2.8,0)-80000,IF(B1973&lt;6600000,ROUND(ROUNDDOWN(B1973/4,-3)*3.2,0)-440000,IF(B1973&lt;8500000,ROUNDDOWN(B1973*0.9,0)-1100000,B1973-1950000))))))))</f>
        <v/>
      </c>
      <c r="G1973" s="21">
        <f>IF(F1973&gt;23500000,NA(),IF(F1973&lt;=4890000,1040000,IF(F1973&lt;=6550000,670000,620000)))</f>
        <v/>
      </c>
      <c r="H1973" s="21">
        <f>IF(D1973&lt;=0,0,MAX(0,MIN(2000000,D1973-MIN(100000,ROUNDDOWN(F1973*0.05,0)))))</f>
        <v/>
      </c>
      <c r="I1973" s="21">
        <f>IF(C1973&lt;=2000,0,MIN(C1973,ROUNDDOWN(F1973*0.4,0))-2000)</f>
        <v/>
      </c>
      <c r="J1973" s="21">
        <f>MAX(0,ROUNDDOWN(F1973-E1973-G1973,-3))</f>
        <v/>
      </c>
      <c r="K1973" s="21">
        <f>MAX(0,ROUNDDOWN(F1973-E1973-G1973-H1973-I1973,-3))</f>
        <v/>
      </c>
      <c r="L1973" s="21">
        <f>MAX(0,ROUNDDOWN(F1973-E1973-G1973-H1973,-3))</f>
        <v/>
      </c>
      <c r="M1973" s="21">
        <f>IF(J1973&lt;=0,0,ROUNDDOWN((J1973*LOOKUP(J1973,{0,1950001,3300001,6950001,9000001,18000001,40000001},{0.05,0.1,0.2,0.23,0.33,0.4,0.45})-LOOKUP(J1973,{0,1950001,3300001,6950001,9000001,18000001,40000001},{0,97500,427500,636000,1536000,2796000,4796000}))*1.021,-2))</f>
        <v/>
      </c>
      <c r="N1973" s="21">
        <f>IF(K1973&lt;=0,0,ROUNDDOWN((K1973*LOOKUP(K1973,{0,1950001,3300001,6950001,9000001,18000001,40000001},{0.05,0.1,0.2,0.23,0.33,0.4,0.45})-LOOKUP(K1973,{0,1950001,3300001,6950001,9000001,18000001,40000001},{0,97500,427500,636000,1536000,2796000,4796000}))*1.021,-2))</f>
        <v/>
      </c>
      <c r="O1973" s="21">
        <f>IF(L1973&lt;=0,0,ROUNDDOWN((L1973*LOOKUP(L1973,{0,1950001,3300001,6950001,9000001,18000001,40000001},{0.05,0.1,0.2,0.23,0.33,0.4,0.45})-LOOKUP(L1973,{0,1950001,3300001,6950001,9000001,18000001,40000001},{0,97500,427500,636000,1536000,2796000,4796000}))*1.021,-2))</f>
        <v/>
      </c>
      <c r="P1973" s="21">
        <f>MAX(0,ROUNDDOWN(F1973-E1973-430000,-3))</f>
        <v/>
      </c>
      <c r="Q1973" s="21">
        <f>MAX(0,ROUNDDOWN(F1973-E1973-430000-H1973,-3))</f>
        <v/>
      </c>
      <c r="R1973" s="21">
        <f>IF(F1973&lt;=450000,0,MAX(0,P1973*0.06-MIN(50000,P1973)*0.03))</f>
        <v/>
      </c>
      <c r="S1973" s="21">
        <f>IF(F1973&lt;=450000,0,MAX(0,P1973*0.04-MIN(50000,P1973)*0.02))</f>
        <v/>
      </c>
      <c r="T1973" s="21">
        <f>IF(F1973&lt;=450000,0,MAX(0,Q1973*0.06-MIN(50000,Q1973)*0.03))</f>
        <v/>
      </c>
      <c r="U1973" s="21">
        <f>IF(F1973&lt;=450000,0,MAX(0,Q1973*0.04-MIN(50000,Q1973)*0.02))</f>
        <v/>
      </c>
      <c r="V1973" s="21">
        <f>50000+MAX(0,G1973-480000)</f>
        <v/>
      </c>
      <c r="W1973" s="21">
        <f>P1973-V1973</f>
        <v/>
      </c>
      <c r="X1973" s="21">
        <f>Q1973-V1973</f>
        <v/>
      </c>
      <c r="Y1973" s="22">
        <f>IF(W1973&lt;0,0.9,LOOKUP(W1973,{0,1950001,3300001,6950001,9000001,18000001,40000001},{0.84895,0.7979,0.6958,0.66517,0.56307,0.4916,0.44055}))</f>
        <v/>
      </c>
      <c r="Z1973" s="22">
        <f>IF(X1973&lt;0,0.9,LOOKUP(X1973,{0,1950001,3300001,6950001,9000001,18000001,40000001},{0.84895,0.7979,0.6958,0.66517,0.56307,0.4916,0.44055}))</f>
        <v/>
      </c>
      <c r="AA1973" s="22">
        <f>IF(W1973&lt;0,0,CHOOSE(MATCH(W1973,{0,1950001,3300001,6950001,9000001},1),5.105/84.895,10.21/79.79,20.42/69.58,23.483/66.517,33.693/56.307))</f>
        <v/>
      </c>
      <c r="AB1973" s="21">
        <f>IF(C1973&lt;=2000,0,(MIN(C1973,ROUNDDOWN(F1973*0.3,0))-2000)*0.1)</f>
        <v/>
      </c>
      <c r="AC1973" s="21">
        <f>IF(C1973&lt;=2000,0,MIN((C1973-2000)*Y1973,(R1973+S1973)*0.2))</f>
        <v/>
      </c>
      <c r="AD1973" s="21">
        <f>IF(C1973&lt;=2000,0,MIN((C1973-2000)*Z1973,(T1973+U1973)*0.2))</f>
        <v/>
      </c>
      <c r="AE1973" s="21">
        <f>AC1973*AA1973</f>
        <v/>
      </c>
      <c r="AF1973" s="21">
        <f>ROUNDDOWN(R1973,-2)+ROUNDDOWN(S1973,-2)</f>
        <v/>
      </c>
      <c r="AG1973" s="21">
        <f>ROUNDDOWN(MAX(0,R1973-(AB1973+AC1973+AE1973)*0.6),-2)+ROUNDDOWN(MAX(0,S1973-(AB1973+AC1973+AE1973)*0.4),-2)</f>
        <v/>
      </c>
      <c r="AH1973" s="21">
        <f>ROUNDDOWN(MAX(0,T1973-(AB1973+AD1973)*0.6),-2)+ROUNDDOWN(MAX(0,U1973-(AB1973+AD1973)*0.4),-2)</f>
        <v/>
      </c>
      <c r="AI1973" s="21">
        <f>ROUNDDOWN(T1973,-2)+ROUNDDOWN(U1973,-2)</f>
        <v/>
      </c>
      <c r="AJ1973" s="21">
        <f>M1973+AF1973</f>
        <v/>
      </c>
      <c r="AK1973" s="21">
        <f>M1973+AG1973</f>
        <v/>
      </c>
      <c r="AL1973" s="21">
        <f>N1973+AH1973</f>
        <v/>
      </c>
      <c r="AM1973" s="21">
        <f>O1973+AI1973</f>
        <v/>
      </c>
      <c r="AN1973" s="21">
        <f>N1973+AI1973</f>
        <v/>
      </c>
      <c r="AO1973" s="21">
        <f>ROUNDDOWN((R1973+S1973)*0.2/Y1973+2000,0)</f>
        <v/>
      </c>
      <c r="AP1973" s="21">
        <f>ROUNDDOWN((T1973+U1973)*0.2/Z1973+2000,0)</f>
        <v/>
      </c>
      <c r="AQ1973" s="21">
        <f>AL1973-AK1973</f>
        <v/>
      </c>
      <c r="AR1973" s="21">
        <f>AM1973-AK1973</f>
        <v/>
      </c>
      <c r="AS1973" s="21">
        <f>AM1973-AL1973</f>
        <v/>
      </c>
      <c r="AT1973" s="21">
        <f>AK1973+C1973-AJ1973</f>
        <v/>
      </c>
      <c r="AU1973" s="21">
        <f>AL1973+C1973-AM1973</f>
        <v/>
      </c>
      <c r="AV1973" s="21">
        <f>AN1973+C1973-AM1973</f>
        <v/>
      </c>
    </row>
    <row r="1974">
      <c r="A1974" t="inlineStr">
        <is>
          <t>1万円刻み</t>
        </is>
      </c>
      <c r="B1974" s="21">
        <f>'5_1万円刻み'!$A$211</f>
        <v/>
      </c>
      <c r="C1974" s="21">
        <f>AO1974</f>
        <v/>
      </c>
      <c r="D1974" s="21" t="n">
        <v>0</v>
      </c>
      <c r="E1974" s="21">
        <f>ROUND(MIN(B1974/12,650000)*12*0.0915+MIN(B1974/12,1390000)*12*(0.0504+0)+B1974*0.005,0)</f>
        <v/>
      </c>
      <c r="F1974" s="21">
        <f>IF(B1974&lt;741000,0,IF(B1974&lt;2191000,B1974-740000,IF(B1974&lt;2193000,1451000,IF(B1974&lt;2196000,1453000,IF(B1974&lt;2200000,1456000,IF(B1974&lt;3600000,ROUND(ROUNDDOWN(B1974/4,-3)*2.8,0)-80000,IF(B1974&lt;6600000,ROUND(ROUNDDOWN(B1974/4,-3)*3.2,0)-440000,IF(B1974&lt;8500000,ROUNDDOWN(B1974*0.9,0)-1100000,B1974-1950000))))))))</f>
        <v/>
      </c>
      <c r="G1974" s="21">
        <f>IF(F1974&gt;23500000,NA(),IF(F1974&lt;=4890000,1040000,IF(F1974&lt;=6550000,670000,620000)))</f>
        <v/>
      </c>
      <c r="H1974" s="21">
        <f>IF(D1974&lt;=0,0,MAX(0,MIN(2000000,D1974-MIN(100000,ROUNDDOWN(F1974*0.05,0)))))</f>
        <v/>
      </c>
      <c r="I1974" s="21">
        <f>IF(C1974&lt;=2000,0,MIN(C1974,ROUNDDOWN(F1974*0.4,0))-2000)</f>
        <v/>
      </c>
      <c r="J1974" s="21">
        <f>MAX(0,ROUNDDOWN(F1974-E1974-G1974,-3))</f>
        <v/>
      </c>
      <c r="K1974" s="21">
        <f>MAX(0,ROUNDDOWN(F1974-E1974-G1974-H1974-I1974,-3))</f>
        <v/>
      </c>
      <c r="L1974" s="21">
        <f>MAX(0,ROUNDDOWN(F1974-E1974-G1974-H1974,-3))</f>
        <v/>
      </c>
      <c r="M1974" s="21">
        <f>IF(J1974&lt;=0,0,ROUNDDOWN((J1974*LOOKUP(J1974,{0,1950001,3300001,6950001,9000001,18000001,40000001},{0.05,0.1,0.2,0.23,0.33,0.4,0.45})-LOOKUP(J1974,{0,1950001,3300001,6950001,9000001,18000001,40000001},{0,97500,427500,636000,1536000,2796000,4796000}))*1.021,-2))</f>
        <v/>
      </c>
      <c r="N1974" s="21">
        <f>IF(K1974&lt;=0,0,ROUNDDOWN((K1974*LOOKUP(K1974,{0,1950001,3300001,6950001,9000001,18000001,40000001},{0.05,0.1,0.2,0.23,0.33,0.4,0.45})-LOOKUP(K1974,{0,1950001,3300001,6950001,9000001,18000001,40000001},{0,97500,427500,636000,1536000,2796000,4796000}))*1.021,-2))</f>
        <v/>
      </c>
      <c r="O1974" s="21">
        <f>IF(L1974&lt;=0,0,ROUNDDOWN((L1974*LOOKUP(L1974,{0,1950001,3300001,6950001,9000001,18000001,40000001},{0.05,0.1,0.2,0.23,0.33,0.4,0.45})-LOOKUP(L1974,{0,1950001,3300001,6950001,9000001,18000001,40000001},{0,97500,427500,636000,1536000,2796000,4796000}))*1.021,-2))</f>
        <v/>
      </c>
      <c r="P1974" s="21">
        <f>MAX(0,ROUNDDOWN(F1974-E1974-430000,-3))</f>
        <v/>
      </c>
      <c r="Q1974" s="21">
        <f>MAX(0,ROUNDDOWN(F1974-E1974-430000-H1974,-3))</f>
        <v/>
      </c>
      <c r="R1974" s="21">
        <f>IF(F1974&lt;=450000,0,MAX(0,P1974*0.06-MIN(50000,P1974)*0.03))</f>
        <v/>
      </c>
      <c r="S1974" s="21">
        <f>IF(F1974&lt;=450000,0,MAX(0,P1974*0.04-MIN(50000,P1974)*0.02))</f>
        <v/>
      </c>
      <c r="T1974" s="21">
        <f>IF(F1974&lt;=450000,0,MAX(0,Q1974*0.06-MIN(50000,Q1974)*0.03))</f>
        <v/>
      </c>
      <c r="U1974" s="21">
        <f>IF(F1974&lt;=450000,0,MAX(0,Q1974*0.04-MIN(50000,Q1974)*0.02))</f>
        <v/>
      </c>
      <c r="V1974" s="21">
        <f>50000+MAX(0,G1974-480000)</f>
        <v/>
      </c>
      <c r="W1974" s="21">
        <f>P1974-V1974</f>
        <v/>
      </c>
      <c r="X1974" s="21">
        <f>Q1974-V1974</f>
        <v/>
      </c>
      <c r="Y1974" s="22">
        <f>IF(W1974&lt;0,0.9,LOOKUP(W1974,{0,1950001,3300001,6950001,9000001,18000001,40000001},{0.84895,0.7979,0.6958,0.66517,0.56307,0.4916,0.44055}))</f>
        <v/>
      </c>
      <c r="Z1974" s="22">
        <f>IF(X1974&lt;0,0.9,LOOKUP(X1974,{0,1950001,3300001,6950001,9000001,18000001,40000001},{0.84895,0.7979,0.6958,0.66517,0.56307,0.4916,0.44055}))</f>
        <v/>
      </c>
      <c r="AA1974" s="22">
        <f>IF(W1974&lt;0,0,CHOOSE(MATCH(W1974,{0,1950001,3300001,6950001,9000001},1),5.105/84.895,10.21/79.79,20.42/69.58,23.483/66.517,33.693/56.307))</f>
        <v/>
      </c>
      <c r="AB1974" s="21">
        <f>IF(C1974&lt;=2000,0,(MIN(C1974,ROUNDDOWN(F1974*0.3,0))-2000)*0.1)</f>
        <v/>
      </c>
      <c r="AC1974" s="21">
        <f>IF(C1974&lt;=2000,0,MIN((C1974-2000)*Y1974,(R1974+S1974)*0.2))</f>
        <v/>
      </c>
      <c r="AD1974" s="21">
        <f>IF(C1974&lt;=2000,0,MIN((C1974-2000)*Z1974,(T1974+U1974)*0.2))</f>
        <v/>
      </c>
      <c r="AE1974" s="21">
        <f>AC1974*AA1974</f>
        <v/>
      </c>
      <c r="AF1974" s="21">
        <f>ROUNDDOWN(R1974,-2)+ROUNDDOWN(S1974,-2)</f>
        <v/>
      </c>
      <c r="AG1974" s="21">
        <f>ROUNDDOWN(MAX(0,R1974-(AB1974+AC1974+AE1974)*0.6),-2)+ROUNDDOWN(MAX(0,S1974-(AB1974+AC1974+AE1974)*0.4),-2)</f>
        <v/>
      </c>
      <c r="AH1974" s="21">
        <f>ROUNDDOWN(MAX(0,T1974-(AB1974+AD1974)*0.6),-2)+ROUNDDOWN(MAX(0,U1974-(AB1974+AD1974)*0.4),-2)</f>
        <v/>
      </c>
      <c r="AI1974" s="21">
        <f>ROUNDDOWN(T1974,-2)+ROUNDDOWN(U1974,-2)</f>
        <v/>
      </c>
      <c r="AJ1974" s="21">
        <f>M1974+AF1974</f>
        <v/>
      </c>
      <c r="AK1974" s="21">
        <f>M1974+AG1974</f>
        <v/>
      </c>
      <c r="AL1974" s="21">
        <f>N1974+AH1974</f>
        <v/>
      </c>
      <c r="AM1974" s="21">
        <f>O1974+AI1974</f>
        <v/>
      </c>
      <c r="AN1974" s="21">
        <f>N1974+AI1974</f>
        <v/>
      </c>
      <c r="AO1974" s="21">
        <f>ROUNDDOWN((R1974+S1974)*0.2/Y1974+2000,0)</f>
        <v/>
      </c>
      <c r="AP1974" s="21">
        <f>ROUNDDOWN((T1974+U1974)*0.2/Z1974+2000,0)</f>
        <v/>
      </c>
      <c r="AQ1974" s="21">
        <f>AL1974-AK1974</f>
        <v/>
      </c>
      <c r="AR1974" s="21">
        <f>AM1974-AK1974</f>
        <v/>
      </c>
      <c r="AS1974" s="21">
        <f>AM1974-AL1974</f>
        <v/>
      </c>
      <c r="AT1974" s="21">
        <f>AK1974+C1974-AJ1974</f>
        <v/>
      </c>
      <c r="AU1974" s="21">
        <f>AL1974+C1974-AM1974</f>
        <v/>
      </c>
      <c r="AV1974" s="21">
        <f>AN1974+C1974-AM1974</f>
        <v/>
      </c>
    </row>
    <row r="1975">
      <c r="A1975" t="inlineStr">
        <is>
          <t>1万円刻み</t>
        </is>
      </c>
      <c r="B1975" s="21">
        <f>'5_1万円刻み'!$A$212</f>
        <v/>
      </c>
      <c r="C1975" s="21">
        <f>AO1975</f>
        <v/>
      </c>
      <c r="D1975" s="21" t="n">
        <v>0</v>
      </c>
      <c r="E1975" s="21">
        <f>ROUND(MIN(B1975/12,650000)*12*0.0915+MIN(B1975/12,1390000)*12*(0.0504+0)+B1975*0.005,0)</f>
        <v/>
      </c>
      <c r="F1975" s="21">
        <f>IF(B1975&lt;741000,0,IF(B1975&lt;2191000,B1975-740000,IF(B1975&lt;2193000,1451000,IF(B1975&lt;2196000,1453000,IF(B1975&lt;2200000,1456000,IF(B1975&lt;3600000,ROUND(ROUNDDOWN(B1975/4,-3)*2.8,0)-80000,IF(B1975&lt;6600000,ROUND(ROUNDDOWN(B1975/4,-3)*3.2,0)-440000,IF(B1975&lt;8500000,ROUNDDOWN(B1975*0.9,0)-1100000,B1975-1950000))))))))</f>
        <v/>
      </c>
      <c r="G1975" s="21">
        <f>IF(F1975&gt;23500000,NA(),IF(F1975&lt;=4890000,1040000,IF(F1975&lt;=6550000,670000,620000)))</f>
        <v/>
      </c>
      <c r="H1975" s="21">
        <f>IF(D1975&lt;=0,0,MAX(0,MIN(2000000,D1975-MIN(100000,ROUNDDOWN(F1975*0.05,0)))))</f>
        <v/>
      </c>
      <c r="I1975" s="21">
        <f>IF(C1975&lt;=2000,0,MIN(C1975,ROUNDDOWN(F1975*0.4,0))-2000)</f>
        <v/>
      </c>
      <c r="J1975" s="21">
        <f>MAX(0,ROUNDDOWN(F1975-E1975-G1975,-3))</f>
        <v/>
      </c>
      <c r="K1975" s="21">
        <f>MAX(0,ROUNDDOWN(F1975-E1975-G1975-H1975-I1975,-3))</f>
        <v/>
      </c>
      <c r="L1975" s="21">
        <f>MAX(0,ROUNDDOWN(F1975-E1975-G1975-H1975,-3))</f>
        <v/>
      </c>
      <c r="M1975" s="21">
        <f>IF(J1975&lt;=0,0,ROUNDDOWN((J1975*LOOKUP(J1975,{0,1950001,3300001,6950001,9000001,18000001,40000001},{0.05,0.1,0.2,0.23,0.33,0.4,0.45})-LOOKUP(J1975,{0,1950001,3300001,6950001,9000001,18000001,40000001},{0,97500,427500,636000,1536000,2796000,4796000}))*1.021,-2))</f>
        <v/>
      </c>
      <c r="N1975" s="21">
        <f>IF(K1975&lt;=0,0,ROUNDDOWN((K1975*LOOKUP(K1975,{0,1950001,3300001,6950001,9000001,18000001,40000001},{0.05,0.1,0.2,0.23,0.33,0.4,0.45})-LOOKUP(K1975,{0,1950001,3300001,6950001,9000001,18000001,40000001},{0,97500,427500,636000,1536000,2796000,4796000}))*1.021,-2))</f>
        <v/>
      </c>
      <c r="O1975" s="21">
        <f>IF(L1975&lt;=0,0,ROUNDDOWN((L1975*LOOKUP(L1975,{0,1950001,3300001,6950001,9000001,18000001,40000001},{0.05,0.1,0.2,0.23,0.33,0.4,0.45})-LOOKUP(L1975,{0,1950001,3300001,6950001,9000001,18000001,40000001},{0,97500,427500,636000,1536000,2796000,4796000}))*1.021,-2))</f>
        <v/>
      </c>
      <c r="P1975" s="21">
        <f>MAX(0,ROUNDDOWN(F1975-E1975-430000,-3))</f>
        <v/>
      </c>
      <c r="Q1975" s="21">
        <f>MAX(0,ROUNDDOWN(F1975-E1975-430000-H1975,-3))</f>
        <v/>
      </c>
      <c r="R1975" s="21">
        <f>IF(F1975&lt;=450000,0,MAX(0,P1975*0.06-MIN(50000,P1975)*0.03))</f>
        <v/>
      </c>
      <c r="S1975" s="21">
        <f>IF(F1975&lt;=450000,0,MAX(0,P1975*0.04-MIN(50000,P1975)*0.02))</f>
        <v/>
      </c>
      <c r="T1975" s="21">
        <f>IF(F1975&lt;=450000,0,MAX(0,Q1975*0.06-MIN(50000,Q1975)*0.03))</f>
        <v/>
      </c>
      <c r="U1975" s="21">
        <f>IF(F1975&lt;=450000,0,MAX(0,Q1975*0.04-MIN(50000,Q1975)*0.02))</f>
        <v/>
      </c>
      <c r="V1975" s="21">
        <f>50000+MAX(0,G1975-480000)</f>
        <v/>
      </c>
      <c r="W1975" s="21">
        <f>P1975-V1975</f>
        <v/>
      </c>
      <c r="X1975" s="21">
        <f>Q1975-V1975</f>
        <v/>
      </c>
      <c r="Y1975" s="22">
        <f>IF(W1975&lt;0,0.9,LOOKUP(W1975,{0,1950001,3300001,6950001,9000001,18000001,40000001},{0.84895,0.7979,0.6958,0.66517,0.56307,0.4916,0.44055}))</f>
        <v/>
      </c>
      <c r="Z1975" s="22">
        <f>IF(X1975&lt;0,0.9,LOOKUP(X1975,{0,1950001,3300001,6950001,9000001,18000001,40000001},{0.84895,0.7979,0.6958,0.66517,0.56307,0.4916,0.44055}))</f>
        <v/>
      </c>
      <c r="AA1975" s="22">
        <f>IF(W1975&lt;0,0,CHOOSE(MATCH(W1975,{0,1950001,3300001,6950001,9000001},1),5.105/84.895,10.21/79.79,20.42/69.58,23.483/66.517,33.693/56.307))</f>
        <v/>
      </c>
      <c r="AB1975" s="21">
        <f>IF(C1975&lt;=2000,0,(MIN(C1975,ROUNDDOWN(F1975*0.3,0))-2000)*0.1)</f>
        <v/>
      </c>
      <c r="AC1975" s="21">
        <f>IF(C1975&lt;=2000,0,MIN((C1975-2000)*Y1975,(R1975+S1975)*0.2))</f>
        <v/>
      </c>
      <c r="AD1975" s="21">
        <f>IF(C1975&lt;=2000,0,MIN((C1975-2000)*Z1975,(T1975+U1975)*0.2))</f>
        <v/>
      </c>
      <c r="AE1975" s="21">
        <f>AC1975*AA1975</f>
        <v/>
      </c>
      <c r="AF1975" s="21">
        <f>ROUNDDOWN(R1975,-2)+ROUNDDOWN(S1975,-2)</f>
        <v/>
      </c>
      <c r="AG1975" s="21">
        <f>ROUNDDOWN(MAX(0,R1975-(AB1975+AC1975+AE1975)*0.6),-2)+ROUNDDOWN(MAX(0,S1975-(AB1975+AC1975+AE1975)*0.4),-2)</f>
        <v/>
      </c>
      <c r="AH1975" s="21">
        <f>ROUNDDOWN(MAX(0,T1975-(AB1975+AD1975)*0.6),-2)+ROUNDDOWN(MAX(0,U1975-(AB1975+AD1975)*0.4),-2)</f>
        <v/>
      </c>
      <c r="AI1975" s="21">
        <f>ROUNDDOWN(T1975,-2)+ROUNDDOWN(U1975,-2)</f>
        <v/>
      </c>
      <c r="AJ1975" s="21">
        <f>M1975+AF1975</f>
        <v/>
      </c>
      <c r="AK1975" s="21">
        <f>M1975+AG1975</f>
        <v/>
      </c>
      <c r="AL1975" s="21">
        <f>N1975+AH1975</f>
        <v/>
      </c>
      <c r="AM1975" s="21">
        <f>O1975+AI1975</f>
        <v/>
      </c>
      <c r="AN1975" s="21">
        <f>N1975+AI1975</f>
        <v/>
      </c>
      <c r="AO1975" s="21">
        <f>ROUNDDOWN((R1975+S1975)*0.2/Y1975+2000,0)</f>
        <v/>
      </c>
      <c r="AP1975" s="21">
        <f>ROUNDDOWN((T1975+U1975)*0.2/Z1975+2000,0)</f>
        <v/>
      </c>
      <c r="AQ1975" s="21">
        <f>AL1975-AK1975</f>
        <v/>
      </c>
      <c r="AR1975" s="21">
        <f>AM1975-AK1975</f>
        <v/>
      </c>
      <c r="AS1975" s="21">
        <f>AM1975-AL1975</f>
        <v/>
      </c>
      <c r="AT1975" s="21">
        <f>AK1975+C1975-AJ1975</f>
        <v/>
      </c>
      <c r="AU1975" s="21">
        <f>AL1975+C1975-AM1975</f>
        <v/>
      </c>
      <c r="AV1975" s="21">
        <f>AN1975+C1975-AM1975</f>
        <v/>
      </c>
    </row>
    <row r="1976">
      <c r="A1976" t="inlineStr">
        <is>
          <t>1万円刻み</t>
        </is>
      </c>
      <c r="B1976" s="21">
        <f>'5_1万円刻み'!$A$213</f>
        <v/>
      </c>
      <c r="C1976" s="21">
        <f>AO1976</f>
        <v/>
      </c>
      <c r="D1976" s="21" t="n">
        <v>0</v>
      </c>
      <c r="E1976" s="21">
        <f>ROUND(MIN(B1976/12,650000)*12*0.0915+MIN(B1976/12,1390000)*12*(0.0504+0)+B1976*0.005,0)</f>
        <v/>
      </c>
      <c r="F1976" s="21">
        <f>IF(B1976&lt;741000,0,IF(B1976&lt;2191000,B1976-740000,IF(B1976&lt;2193000,1451000,IF(B1976&lt;2196000,1453000,IF(B1976&lt;2200000,1456000,IF(B1976&lt;3600000,ROUND(ROUNDDOWN(B1976/4,-3)*2.8,0)-80000,IF(B1976&lt;6600000,ROUND(ROUNDDOWN(B1976/4,-3)*3.2,0)-440000,IF(B1976&lt;8500000,ROUNDDOWN(B1976*0.9,0)-1100000,B1976-1950000))))))))</f>
        <v/>
      </c>
      <c r="G1976" s="21">
        <f>IF(F1976&gt;23500000,NA(),IF(F1976&lt;=4890000,1040000,IF(F1976&lt;=6550000,670000,620000)))</f>
        <v/>
      </c>
      <c r="H1976" s="21">
        <f>IF(D1976&lt;=0,0,MAX(0,MIN(2000000,D1976-MIN(100000,ROUNDDOWN(F1976*0.05,0)))))</f>
        <v/>
      </c>
      <c r="I1976" s="21">
        <f>IF(C1976&lt;=2000,0,MIN(C1976,ROUNDDOWN(F1976*0.4,0))-2000)</f>
        <v/>
      </c>
      <c r="J1976" s="21">
        <f>MAX(0,ROUNDDOWN(F1976-E1976-G1976,-3))</f>
        <v/>
      </c>
      <c r="K1976" s="21">
        <f>MAX(0,ROUNDDOWN(F1976-E1976-G1976-H1976-I1976,-3))</f>
        <v/>
      </c>
      <c r="L1976" s="21">
        <f>MAX(0,ROUNDDOWN(F1976-E1976-G1976-H1976,-3))</f>
        <v/>
      </c>
      <c r="M1976" s="21">
        <f>IF(J1976&lt;=0,0,ROUNDDOWN((J1976*LOOKUP(J1976,{0,1950001,3300001,6950001,9000001,18000001,40000001},{0.05,0.1,0.2,0.23,0.33,0.4,0.45})-LOOKUP(J1976,{0,1950001,3300001,6950001,9000001,18000001,40000001},{0,97500,427500,636000,1536000,2796000,4796000}))*1.021,-2))</f>
        <v/>
      </c>
      <c r="N1976" s="21">
        <f>IF(K1976&lt;=0,0,ROUNDDOWN((K1976*LOOKUP(K1976,{0,1950001,3300001,6950001,9000001,18000001,40000001},{0.05,0.1,0.2,0.23,0.33,0.4,0.45})-LOOKUP(K1976,{0,1950001,3300001,6950001,9000001,18000001,40000001},{0,97500,427500,636000,1536000,2796000,4796000}))*1.021,-2))</f>
        <v/>
      </c>
      <c r="O1976" s="21">
        <f>IF(L1976&lt;=0,0,ROUNDDOWN((L1976*LOOKUP(L1976,{0,1950001,3300001,6950001,9000001,18000001,40000001},{0.05,0.1,0.2,0.23,0.33,0.4,0.45})-LOOKUP(L1976,{0,1950001,3300001,6950001,9000001,18000001,40000001},{0,97500,427500,636000,1536000,2796000,4796000}))*1.021,-2))</f>
        <v/>
      </c>
      <c r="P1976" s="21">
        <f>MAX(0,ROUNDDOWN(F1976-E1976-430000,-3))</f>
        <v/>
      </c>
      <c r="Q1976" s="21">
        <f>MAX(0,ROUNDDOWN(F1976-E1976-430000-H1976,-3))</f>
        <v/>
      </c>
      <c r="R1976" s="21">
        <f>IF(F1976&lt;=450000,0,MAX(0,P1976*0.06-MIN(50000,P1976)*0.03))</f>
        <v/>
      </c>
      <c r="S1976" s="21">
        <f>IF(F1976&lt;=450000,0,MAX(0,P1976*0.04-MIN(50000,P1976)*0.02))</f>
        <v/>
      </c>
      <c r="T1976" s="21">
        <f>IF(F1976&lt;=450000,0,MAX(0,Q1976*0.06-MIN(50000,Q1976)*0.03))</f>
        <v/>
      </c>
      <c r="U1976" s="21">
        <f>IF(F1976&lt;=450000,0,MAX(0,Q1976*0.04-MIN(50000,Q1976)*0.02))</f>
        <v/>
      </c>
      <c r="V1976" s="21">
        <f>50000+MAX(0,G1976-480000)</f>
        <v/>
      </c>
      <c r="W1976" s="21">
        <f>P1976-V1976</f>
        <v/>
      </c>
      <c r="X1976" s="21">
        <f>Q1976-V1976</f>
        <v/>
      </c>
      <c r="Y1976" s="22">
        <f>IF(W1976&lt;0,0.9,LOOKUP(W1976,{0,1950001,3300001,6950001,9000001,18000001,40000001},{0.84895,0.7979,0.6958,0.66517,0.56307,0.4916,0.44055}))</f>
        <v/>
      </c>
      <c r="Z1976" s="22">
        <f>IF(X1976&lt;0,0.9,LOOKUP(X1976,{0,1950001,3300001,6950001,9000001,18000001,40000001},{0.84895,0.7979,0.6958,0.66517,0.56307,0.4916,0.44055}))</f>
        <v/>
      </c>
      <c r="AA1976" s="22">
        <f>IF(W1976&lt;0,0,CHOOSE(MATCH(W1976,{0,1950001,3300001,6950001,9000001},1),5.105/84.895,10.21/79.79,20.42/69.58,23.483/66.517,33.693/56.307))</f>
        <v/>
      </c>
      <c r="AB1976" s="21">
        <f>IF(C1976&lt;=2000,0,(MIN(C1976,ROUNDDOWN(F1976*0.3,0))-2000)*0.1)</f>
        <v/>
      </c>
      <c r="AC1976" s="21">
        <f>IF(C1976&lt;=2000,0,MIN((C1976-2000)*Y1976,(R1976+S1976)*0.2))</f>
        <v/>
      </c>
      <c r="AD1976" s="21">
        <f>IF(C1976&lt;=2000,0,MIN((C1976-2000)*Z1976,(T1976+U1976)*0.2))</f>
        <v/>
      </c>
      <c r="AE1976" s="21">
        <f>AC1976*AA1976</f>
        <v/>
      </c>
      <c r="AF1976" s="21">
        <f>ROUNDDOWN(R1976,-2)+ROUNDDOWN(S1976,-2)</f>
        <v/>
      </c>
      <c r="AG1976" s="21">
        <f>ROUNDDOWN(MAX(0,R1976-(AB1976+AC1976+AE1976)*0.6),-2)+ROUNDDOWN(MAX(0,S1976-(AB1976+AC1976+AE1976)*0.4),-2)</f>
        <v/>
      </c>
      <c r="AH1976" s="21">
        <f>ROUNDDOWN(MAX(0,T1976-(AB1976+AD1976)*0.6),-2)+ROUNDDOWN(MAX(0,U1976-(AB1976+AD1976)*0.4),-2)</f>
        <v/>
      </c>
      <c r="AI1976" s="21">
        <f>ROUNDDOWN(T1976,-2)+ROUNDDOWN(U1976,-2)</f>
        <v/>
      </c>
      <c r="AJ1976" s="21">
        <f>M1976+AF1976</f>
        <v/>
      </c>
      <c r="AK1976" s="21">
        <f>M1976+AG1976</f>
        <v/>
      </c>
      <c r="AL1976" s="21">
        <f>N1976+AH1976</f>
        <v/>
      </c>
      <c r="AM1976" s="21">
        <f>O1976+AI1976</f>
        <v/>
      </c>
      <c r="AN1976" s="21">
        <f>N1976+AI1976</f>
        <v/>
      </c>
      <c r="AO1976" s="21">
        <f>ROUNDDOWN((R1976+S1976)*0.2/Y1976+2000,0)</f>
        <v/>
      </c>
      <c r="AP1976" s="21">
        <f>ROUNDDOWN((T1976+U1976)*0.2/Z1976+2000,0)</f>
        <v/>
      </c>
      <c r="AQ1976" s="21">
        <f>AL1976-AK1976</f>
        <v/>
      </c>
      <c r="AR1976" s="21">
        <f>AM1976-AK1976</f>
        <v/>
      </c>
      <c r="AS1976" s="21">
        <f>AM1976-AL1976</f>
        <v/>
      </c>
      <c r="AT1976" s="21">
        <f>AK1976+C1976-AJ1976</f>
        <v/>
      </c>
      <c r="AU1976" s="21">
        <f>AL1976+C1976-AM1976</f>
        <v/>
      </c>
      <c r="AV1976" s="21">
        <f>AN1976+C1976-AM1976</f>
        <v/>
      </c>
    </row>
    <row r="1977">
      <c r="A1977" t="inlineStr">
        <is>
          <t>1万円刻み</t>
        </is>
      </c>
      <c r="B1977" s="21">
        <f>'5_1万円刻み'!$A$214</f>
        <v/>
      </c>
      <c r="C1977" s="21">
        <f>AO1977</f>
        <v/>
      </c>
      <c r="D1977" s="21" t="n">
        <v>0</v>
      </c>
      <c r="E1977" s="21">
        <f>ROUND(MIN(B1977/12,650000)*12*0.0915+MIN(B1977/12,1390000)*12*(0.0504+0)+B1977*0.005,0)</f>
        <v/>
      </c>
      <c r="F1977" s="21">
        <f>IF(B1977&lt;741000,0,IF(B1977&lt;2191000,B1977-740000,IF(B1977&lt;2193000,1451000,IF(B1977&lt;2196000,1453000,IF(B1977&lt;2200000,1456000,IF(B1977&lt;3600000,ROUND(ROUNDDOWN(B1977/4,-3)*2.8,0)-80000,IF(B1977&lt;6600000,ROUND(ROUNDDOWN(B1977/4,-3)*3.2,0)-440000,IF(B1977&lt;8500000,ROUNDDOWN(B1977*0.9,0)-1100000,B1977-1950000))))))))</f>
        <v/>
      </c>
      <c r="G1977" s="21">
        <f>IF(F1977&gt;23500000,NA(),IF(F1977&lt;=4890000,1040000,IF(F1977&lt;=6550000,670000,620000)))</f>
        <v/>
      </c>
      <c r="H1977" s="21">
        <f>IF(D1977&lt;=0,0,MAX(0,MIN(2000000,D1977-MIN(100000,ROUNDDOWN(F1977*0.05,0)))))</f>
        <v/>
      </c>
      <c r="I1977" s="21">
        <f>IF(C1977&lt;=2000,0,MIN(C1977,ROUNDDOWN(F1977*0.4,0))-2000)</f>
        <v/>
      </c>
      <c r="J1977" s="21">
        <f>MAX(0,ROUNDDOWN(F1977-E1977-G1977,-3))</f>
        <v/>
      </c>
      <c r="K1977" s="21">
        <f>MAX(0,ROUNDDOWN(F1977-E1977-G1977-H1977-I1977,-3))</f>
        <v/>
      </c>
      <c r="L1977" s="21">
        <f>MAX(0,ROUNDDOWN(F1977-E1977-G1977-H1977,-3))</f>
        <v/>
      </c>
      <c r="M1977" s="21">
        <f>IF(J1977&lt;=0,0,ROUNDDOWN((J1977*LOOKUP(J1977,{0,1950001,3300001,6950001,9000001,18000001,40000001},{0.05,0.1,0.2,0.23,0.33,0.4,0.45})-LOOKUP(J1977,{0,1950001,3300001,6950001,9000001,18000001,40000001},{0,97500,427500,636000,1536000,2796000,4796000}))*1.021,-2))</f>
        <v/>
      </c>
      <c r="N1977" s="21">
        <f>IF(K1977&lt;=0,0,ROUNDDOWN((K1977*LOOKUP(K1977,{0,1950001,3300001,6950001,9000001,18000001,40000001},{0.05,0.1,0.2,0.23,0.33,0.4,0.45})-LOOKUP(K1977,{0,1950001,3300001,6950001,9000001,18000001,40000001},{0,97500,427500,636000,1536000,2796000,4796000}))*1.021,-2))</f>
        <v/>
      </c>
      <c r="O1977" s="21">
        <f>IF(L1977&lt;=0,0,ROUNDDOWN((L1977*LOOKUP(L1977,{0,1950001,3300001,6950001,9000001,18000001,40000001},{0.05,0.1,0.2,0.23,0.33,0.4,0.45})-LOOKUP(L1977,{0,1950001,3300001,6950001,9000001,18000001,40000001},{0,97500,427500,636000,1536000,2796000,4796000}))*1.021,-2))</f>
        <v/>
      </c>
      <c r="P1977" s="21">
        <f>MAX(0,ROUNDDOWN(F1977-E1977-430000,-3))</f>
        <v/>
      </c>
      <c r="Q1977" s="21">
        <f>MAX(0,ROUNDDOWN(F1977-E1977-430000-H1977,-3))</f>
        <v/>
      </c>
      <c r="R1977" s="21">
        <f>IF(F1977&lt;=450000,0,MAX(0,P1977*0.06-MIN(50000,P1977)*0.03))</f>
        <v/>
      </c>
      <c r="S1977" s="21">
        <f>IF(F1977&lt;=450000,0,MAX(0,P1977*0.04-MIN(50000,P1977)*0.02))</f>
        <v/>
      </c>
      <c r="T1977" s="21">
        <f>IF(F1977&lt;=450000,0,MAX(0,Q1977*0.06-MIN(50000,Q1977)*0.03))</f>
        <v/>
      </c>
      <c r="U1977" s="21">
        <f>IF(F1977&lt;=450000,0,MAX(0,Q1977*0.04-MIN(50000,Q1977)*0.02))</f>
        <v/>
      </c>
      <c r="V1977" s="21">
        <f>50000+MAX(0,G1977-480000)</f>
        <v/>
      </c>
      <c r="W1977" s="21">
        <f>P1977-V1977</f>
        <v/>
      </c>
      <c r="X1977" s="21">
        <f>Q1977-V1977</f>
        <v/>
      </c>
      <c r="Y1977" s="22">
        <f>IF(W1977&lt;0,0.9,LOOKUP(W1977,{0,1950001,3300001,6950001,9000001,18000001,40000001},{0.84895,0.7979,0.6958,0.66517,0.56307,0.4916,0.44055}))</f>
        <v/>
      </c>
      <c r="Z1977" s="22">
        <f>IF(X1977&lt;0,0.9,LOOKUP(X1977,{0,1950001,3300001,6950001,9000001,18000001,40000001},{0.84895,0.7979,0.6958,0.66517,0.56307,0.4916,0.44055}))</f>
        <v/>
      </c>
      <c r="AA1977" s="22">
        <f>IF(W1977&lt;0,0,CHOOSE(MATCH(W1977,{0,1950001,3300001,6950001,9000001},1),5.105/84.895,10.21/79.79,20.42/69.58,23.483/66.517,33.693/56.307))</f>
        <v/>
      </c>
      <c r="AB1977" s="21">
        <f>IF(C1977&lt;=2000,0,(MIN(C1977,ROUNDDOWN(F1977*0.3,0))-2000)*0.1)</f>
        <v/>
      </c>
      <c r="AC1977" s="21">
        <f>IF(C1977&lt;=2000,0,MIN((C1977-2000)*Y1977,(R1977+S1977)*0.2))</f>
        <v/>
      </c>
      <c r="AD1977" s="21">
        <f>IF(C1977&lt;=2000,0,MIN((C1977-2000)*Z1977,(T1977+U1977)*0.2))</f>
        <v/>
      </c>
      <c r="AE1977" s="21">
        <f>AC1977*AA1977</f>
        <v/>
      </c>
      <c r="AF1977" s="21">
        <f>ROUNDDOWN(R1977,-2)+ROUNDDOWN(S1977,-2)</f>
        <v/>
      </c>
      <c r="AG1977" s="21">
        <f>ROUNDDOWN(MAX(0,R1977-(AB1977+AC1977+AE1977)*0.6),-2)+ROUNDDOWN(MAX(0,S1977-(AB1977+AC1977+AE1977)*0.4),-2)</f>
        <v/>
      </c>
      <c r="AH1977" s="21">
        <f>ROUNDDOWN(MAX(0,T1977-(AB1977+AD1977)*0.6),-2)+ROUNDDOWN(MAX(0,U1977-(AB1977+AD1977)*0.4),-2)</f>
        <v/>
      </c>
      <c r="AI1977" s="21">
        <f>ROUNDDOWN(T1977,-2)+ROUNDDOWN(U1977,-2)</f>
        <v/>
      </c>
      <c r="AJ1977" s="21">
        <f>M1977+AF1977</f>
        <v/>
      </c>
      <c r="AK1977" s="21">
        <f>M1977+AG1977</f>
        <v/>
      </c>
      <c r="AL1977" s="21">
        <f>N1977+AH1977</f>
        <v/>
      </c>
      <c r="AM1977" s="21">
        <f>O1977+AI1977</f>
        <v/>
      </c>
      <c r="AN1977" s="21">
        <f>N1977+AI1977</f>
        <v/>
      </c>
      <c r="AO1977" s="21">
        <f>ROUNDDOWN((R1977+S1977)*0.2/Y1977+2000,0)</f>
        <v/>
      </c>
      <c r="AP1977" s="21">
        <f>ROUNDDOWN((T1977+U1977)*0.2/Z1977+2000,0)</f>
        <v/>
      </c>
      <c r="AQ1977" s="21">
        <f>AL1977-AK1977</f>
        <v/>
      </c>
      <c r="AR1977" s="21">
        <f>AM1977-AK1977</f>
        <v/>
      </c>
      <c r="AS1977" s="21">
        <f>AM1977-AL1977</f>
        <v/>
      </c>
      <c r="AT1977" s="21">
        <f>AK1977+C1977-AJ1977</f>
        <v/>
      </c>
      <c r="AU1977" s="21">
        <f>AL1977+C1977-AM1977</f>
        <v/>
      </c>
      <c r="AV1977" s="21">
        <f>AN1977+C1977-AM1977</f>
        <v/>
      </c>
    </row>
    <row r="1978">
      <c r="A1978" t="inlineStr">
        <is>
          <t>1万円刻み</t>
        </is>
      </c>
      <c r="B1978" s="21">
        <f>'5_1万円刻み'!$A$215</f>
        <v/>
      </c>
      <c r="C1978" s="21">
        <f>AO1978</f>
        <v/>
      </c>
      <c r="D1978" s="21" t="n">
        <v>0</v>
      </c>
      <c r="E1978" s="21">
        <f>ROUND(MIN(B1978/12,650000)*12*0.0915+MIN(B1978/12,1390000)*12*(0.0504+0)+B1978*0.005,0)</f>
        <v/>
      </c>
      <c r="F1978" s="21">
        <f>IF(B1978&lt;741000,0,IF(B1978&lt;2191000,B1978-740000,IF(B1978&lt;2193000,1451000,IF(B1978&lt;2196000,1453000,IF(B1978&lt;2200000,1456000,IF(B1978&lt;3600000,ROUND(ROUNDDOWN(B1978/4,-3)*2.8,0)-80000,IF(B1978&lt;6600000,ROUND(ROUNDDOWN(B1978/4,-3)*3.2,0)-440000,IF(B1978&lt;8500000,ROUNDDOWN(B1978*0.9,0)-1100000,B1978-1950000))))))))</f>
        <v/>
      </c>
      <c r="G1978" s="21">
        <f>IF(F1978&gt;23500000,NA(),IF(F1978&lt;=4890000,1040000,IF(F1978&lt;=6550000,670000,620000)))</f>
        <v/>
      </c>
      <c r="H1978" s="21">
        <f>IF(D1978&lt;=0,0,MAX(0,MIN(2000000,D1978-MIN(100000,ROUNDDOWN(F1978*0.05,0)))))</f>
        <v/>
      </c>
      <c r="I1978" s="21">
        <f>IF(C1978&lt;=2000,0,MIN(C1978,ROUNDDOWN(F1978*0.4,0))-2000)</f>
        <v/>
      </c>
      <c r="J1978" s="21">
        <f>MAX(0,ROUNDDOWN(F1978-E1978-G1978,-3))</f>
        <v/>
      </c>
      <c r="K1978" s="21">
        <f>MAX(0,ROUNDDOWN(F1978-E1978-G1978-H1978-I1978,-3))</f>
        <v/>
      </c>
      <c r="L1978" s="21">
        <f>MAX(0,ROUNDDOWN(F1978-E1978-G1978-H1978,-3))</f>
        <v/>
      </c>
      <c r="M1978" s="21">
        <f>IF(J1978&lt;=0,0,ROUNDDOWN((J1978*LOOKUP(J1978,{0,1950001,3300001,6950001,9000001,18000001,40000001},{0.05,0.1,0.2,0.23,0.33,0.4,0.45})-LOOKUP(J1978,{0,1950001,3300001,6950001,9000001,18000001,40000001},{0,97500,427500,636000,1536000,2796000,4796000}))*1.021,-2))</f>
        <v/>
      </c>
      <c r="N1978" s="21">
        <f>IF(K1978&lt;=0,0,ROUNDDOWN((K1978*LOOKUP(K1978,{0,1950001,3300001,6950001,9000001,18000001,40000001},{0.05,0.1,0.2,0.23,0.33,0.4,0.45})-LOOKUP(K1978,{0,1950001,3300001,6950001,9000001,18000001,40000001},{0,97500,427500,636000,1536000,2796000,4796000}))*1.021,-2))</f>
        <v/>
      </c>
      <c r="O1978" s="21">
        <f>IF(L1978&lt;=0,0,ROUNDDOWN((L1978*LOOKUP(L1978,{0,1950001,3300001,6950001,9000001,18000001,40000001},{0.05,0.1,0.2,0.23,0.33,0.4,0.45})-LOOKUP(L1978,{0,1950001,3300001,6950001,9000001,18000001,40000001},{0,97500,427500,636000,1536000,2796000,4796000}))*1.021,-2))</f>
        <v/>
      </c>
      <c r="P1978" s="21">
        <f>MAX(0,ROUNDDOWN(F1978-E1978-430000,-3))</f>
        <v/>
      </c>
      <c r="Q1978" s="21">
        <f>MAX(0,ROUNDDOWN(F1978-E1978-430000-H1978,-3))</f>
        <v/>
      </c>
      <c r="R1978" s="21">
        <f>IF(F1978&lt;=450000,0,MAX(0,P1978*0.06-MIN(50000,P1978)*0.03))</f>
        <v/>
      </c>
      <c r="S1978" s="21">
        <f>IF(F1978&lt;=450000,0,MAX(0,P1978*0.04-MIN(50000,P1978)*0.02))</f>
        <v/>
      </c>
      <c r="T1978" s="21">
        <f>IF(F1978&lt;=450000,0,MAX(0,Q1978*0.06-MIN(50000,Q1978)*0.03))</f>
        <v/>
      </c>
      <c r="U1978" s="21">
        <f>IF(F1978&lt;=450000,0,MAX(0,Q1978*0.04-MIN(50000,Q1978)*0.02))</f>
        <v/>
      </c>
      <c r="V1978" s="21">
        <f>50000+MAX(0,G1978-480000)</f>
        <v/>
      </c>
      <c r="W1978" s="21">
        <f>P1978-V1978</f>
        <v/>
      </c>
      <c r="X1978" s="21">
        <f>Q1978-V1978</f>
        <v/>
      </c>
      <c r="Y1978" s="22">
        <f>IF(W1978&lt;0,0.9,LOOKUP(W1978,{0,1950001,3300001,6950001,9000001,18000001,40000001},{0.84895,0.7979,0.6958,0.66517,0.56307,0.4916,0.44055}))</f>
        <v/>
      </c>
      <c r="Z1978" s="22">
        <f>IF(X1978&lt;0,0.9,LOOKUP(X1978,{0,1950001,3300001,6950001,9000001,18000001,40000001},{0.84895,0.7979,0.6958,0.66517,0.56307,0.4916,0.44055}))</f>
        <v/>
      </c>
      <c r="AA1978" s="22">
        <f>IF(W1978&lt;0,0,CHOOSE(MATCH(W1978,{0,1950001,3300001,6950001,9000001},1),5.105/84.895,10.21/79.79,20.42/69.58,23.483/66.517,33.693/56.307))</f>
        <v/>
      </c>
      <c r="AB1978" s="21">
        <f>IF(C1978&lt;=2000,0,(MIN(C1978,ROUNDDOWN(F1978*0.3,0))-2000)*0.1)</f>
        <v/>
      </c>
      <c r="AC1978" s="21">
        <f>IF(C1978&lt;=2000,0,MIN((C1978-2000)*Y1978,(R1978+S1978)*0.2))</f>
        <v/>
      </c>
      <c r="AD1978" s="21">
        <f>IF(C1978&lt;=2000,0,MIN((C1978-2000)*Z1978,(T1978+U1978)*0.2))</f>
        <v/>
      </c>
      <c r="AE1978" s="21">
        <f>AC1978*AA1978</f>
        <v/>
      </c>
      <c r="AF1978" s="21">
        <f>ROUNDDOWN(R1978,-2)+ROUNDDOWN(S1978,-2)</f>
        <v/>
      </c>
      <c r="AG1978" s="21">
        <f>ROUNDDOWN(MAX(0,R1978-(AB1978+AC1978+AE1978)*0.6),-2)+ROUNDDOWN(MAX(0,S1978-(AB1978+AC1978+AE1978)*0.4),-2)</f>
        <v/>
      </c>
      <c r="AH1978" s="21">
        <f>ROUNDDOWN(MAX(0,T1978-(AB1978+AD1978)*0.6),-2)+ROUNDDOWN(MAX(0,U1978-(AB1978+AD1978)*0.4),-2)</f>
        <v/>
      </c>
      <c r="AI1978" s="21">
        <f>ROUNDDOWN(T1978,-2)+ROUNDDOWN(U1978,-2)</f>
        <v/>
      </c>
      <c r="AJ1978" s="21">
        <f>M1978+AF1978</f>
        <v/>
      </c>
      <c r="AK1978" s="21">
        <f>M1978+AG1978</f>
        <v/>
      </c>
      <c r="AL1978" s="21">
        <f>N1978+AH1978</f>
        <v/>
      </c>
      <c r="AM1978" s="21">
        <f>O1978+AI1978</f>
        <v/>
      </c>
      <c r="AN1978" s="21">
        <f>N1978+AI1978</f>
        <v/>
      </c>
      <c r="AO1978" s="21">
        <f>ROUNDDOWN((R1978+S1978)*0.2/Y1978+2000,0)</f>
        <v/>
      </c>
      <c r="AP1978" s="21">
        <f>ROUNDDOWN((T1978+U1978)*0.2/Z1978+2000,0)</f>
        <v/>
      </c>
      <c r="AQ1978" s="21">
        <f>AL1978-AK1978</f>
        <v/>
      </c>
      <c r="AR1978" s="21">
        <f>AM1978-AK1978</f>
        <v/>
      </c>
      <c r="AS1978" s="21">
        <f>AM1978-AL1978</f>
        <v/>
      </c>
      <c r="AT1978" s="21">
        <f>AK1978+C1978-AJ1978</f>
        <v/>
      </c>
      <c r="AU1978" s="21">
        <f>AL1978+C1978-AM1978</f>
        <v/>
      </c>
      <c r="AV1978" s="21">
        <f>AN1978+C1978-AM1978</f>
        <v/>
      </c>
    </row>
    <row r="1979">
      <c r="A1979" t="inlineStr">
        <is>
          <t>1万円刻み</t>
        </is>
      </c>
      <c r="B1979" s="21">
        <f>'5_1万円刻み'!$A$216</f>
        <v/>
      </c>
      <c r="C1979" s="21">
        <f>AO1979</f>
        <v/>
      </c>
      <c r="D1979" s="21" t="n">
        <v>0</v>
      </c>
      <c r="E1979" s="21">
        <f>ROUND(MIN(B1979/12,650000)*12*0.0915+MIN(B1979/12,1390000)*12*(0.0504+0)+B1979*0.005,0)</f>
        <v/>
      </c>
      <c r="F1979" s="21">
        <f>IF(B1979&lt;741000,0,IF(B1979&lt;2191000,B1979-740000,IF(B1979&lt;2193000,1451000,IF(B1979&lt;2196000,1453000,IF(B1979&lt;2200000,1456000,IF(B1979&lt;3600000,ROUND(ROUNDDOWN(B1979/4,-3)*2.8,0)-80000,IF(B1979&lt;6600000,ROUND(ROUNDDOWN(B1979/4,-3)*3.2,0)-440000,IF(B1979&lt;8500000,ROUNDDOWN(B1979*0.9,0)-1100000,B1979-1950000))))))))</f>
        <v/>
      </c>
      <c r="G1979" s="21">
        <f>IF(F1979&gt;23500000,NA(),IF(F1979&lt;=4890000,1040000,IF(F1979&lt;=6550000,670000,620000)))</f>
        <v/>
      </c>
      <c r="H1979" s="21">
        <f>IF(D1979&lt;=0,0,MAX(0,MIN(2000000,D1979-MIN(100000,ROUNDDOWN(F1979*0.05,0)))))</f>
        <v/>
      </c>
      <c r="I1979" s="21">
        <f>IF(C1979&lt;=2000,0,MIN(C1979,ROUNDDOWN(F1979*0.4,0))-2000)</f>
        <v/>
      </c>
      <c r="J1979" s="21">
        <f>MAX(0,ROUNDDOWN(F1979-E1979-G1979,-3))</f>
        <v/>
      </c>
      <c r="K1979" s="21">
        <f>MAX(0,ROUNDDOWN(F1979-E1979-G1979-H1979-I1979,-3))</f>
        <v/>
      </c>
      <c r="L1979" s="21">
        <f>MAX(0,ROUNDDOWN(F1979-E1979-G1979-H1979,-3))</f>
        <v/>
      </c>
      <c r="M1979" s="21">
        <f>IF(J1979&lt;=0,0,ROUNDDOWN((J1979*LOOKUP(J1979,{0,1950001,3300001,6950001,9000001,18000001,40000001},{0.05,0.1,0.2,0.23,0.33,0.4,0.45})-LOOKUP(J1979,{0,1950001,3300001,6950001,9000001,18000001,40000001},{0,97500,427500,636000,1536000,2796000,4796000}))*1.021,-2))</f>
        <v/>
      </c>
      <c r="N1979" s="21">
        <f>IF(K1979&lt;=0,0,ROUNDDOWN((K1979*LOOKUP(K1979,{0,1950001,3300001,6950001,9000001,18000001,40000001},{0.05,0.1,0.2,0.23,0.33,0.4,0.45})-LOOKUP(K1979,{0,1950001,3300001,6950001,9000001,18000001,40000001},{0,97500,427500,636000,1536000,2796000,4796000}))*1.021,-2))</f>
        <v/>
      </c>
      <c r="O1979" s="21">
        <f>IF(L1979&lt;=0,0,ROUNDDOWN((L1979*LOOKUP(L1979,{0,1950001,3300001,6950001,9000001,18000001,40000001},{0.05,0.1,0.2,0.23,0.33,0.4,0.45})-LOOKUP(L1979,{0,1950001,3300001,6950001,9000001,18000001,40000001},{0,97500,427500,636000,1536000,2796000,4796000}))*1.021,-2))</f>
        <v/>
      </c>
      <c r="P1979" s="21">
        <f>MAX(0,ROUNDDOWN(F1979-E1979-430000,-3))</f>
        <v/>
      </c>
      <c r="Q1979" s="21">
        <f>MAX(0,ROUNDDOWN(F1979-E1979-430000-H1979,-3))</f>
        <v/>
      </c>
      <c r="R1979" s="21">
        <f>IF(F1979&lt;=450000,0,MAX(0,P1979*0.06-MIN(50000,P1979)*0.03))</f>
        <v/>
      </c>
      <c r="S1979" s="21">
        <f>IF(F1979&lt;=450000,0,MAX(0,P1979*0.04-MIN(50000,P1979)*0.02))</f>
        <v/>
      </c>
      <c r="T1979" s="21">
        <f>IF(F1979&lt;=450000,0,MAX(0,Q1979*0.06-MIN(50000,Q1979)*0.03))</f>
        <v/>
      </c>
      <c r="U1979" s="21">
        <f>IF(F1979&lt;=450000,0,MAX(0,Q1979*0.04-MIN(50000,Q1979)*0.02))</f>
        <v/>
      </c>
      <c r="V1979" s="21">
        <f>50000+MAX(0,G1979-480000)</f>
        <v/>
      </c>
      <c r="W1979" s="21">
        <f>P1979-V1979</f>
        <v/>
      </c>
      <c r="X1979" s="21">
        <f>Q1979-V1979</f>
        <v/>
      </c>
      <c r="Y1979" s="22">
        <f>IF(W1979&lt;0,0.9,LOOKUP(W1979,{0,1950001,3300001,6950001,9000001,18000001,40000001},{0.84895,0.7979,0.6958,0.66517,0.56307,0.4916,0.44055}))</f>
        <v/>
      </c>
      <c r="Z1979" s="22">
        <f>IF(X1979&lt;0,0.9,LOOKUP(X1979,{0,1950001,3300001,6950001,9000001,18000001,40000001},{0.84895,0.7979,0.6958,0.66517,0.56307,0.4916,0.44055}))</f>
        <v/>
      </c>
      <c r="AA1979" s="22">
        <f>IF(W1979&lt;0,0,CHOOSE(MATCH(W1979,{0,1950001,3300001,6950001,9000001},1),5.105/84.895,10.21/79.79,20.42/69.58,23.483/66.517,33.693/56.307))</f>
        <v/>
      </c>
      <c r="AB1979" s="21">
        <f>IF(C1979&lt;=2000,0,(MIN(C1979,ROUNDDOWN(F1979*0.3,0))-2000)*0.1)</f>
        <v/>
      </c>
      <c r="AC1979" s="21">
        <f>IF(C1979&lt;=2000,0,MIN((C1979-2000)*Y1979,(R1979+S1979)*0.2))</f>
        <v/>
      </c>
      <c r="AD1979" s="21">
        <f>IF(C1979&lt;=2000,0,MIN((C1979-2000)*Z1979,(T1979+U1979)*0.2))</f>
        <v/>
      </c>
      <c r="AE1979" s="21">
        <f>AC1979*AA1979</f>
        <v/>
      </c>
      <c r="AF1979" s="21">
        <f>ROUNDDOWN(R1979,-2)+ROUNDDOWN(S1979,-2)</f>
        <v/>
      </c>
      <c r="AG1979" s="21">
        <f>ROUNDDOWN(MAX(0,R1979-(AB1979+AC1979+AE1979)*0.6),-2)+ROUNDDOWN(MAX(0,S1979-(AB1979+AC1979+AE1979)*0.4),-2)</f>
        <v/>
      </c>
      <c r="AH1979" s="21">
        <f>ROUNDDOWN(MAX(0,T1979-(AB1979+AD1979)*0.6),-2)+ROUNDDOWN(MAX(0,U1979-(AB1979+AD1979)*0.4),-2)</f>
        <v/>
      </c>
      <c r="AI1979" s="21">
        <f>ROUNDDOWN(T1979,-2)+ROUNDDOWN(U1979,-2)</f>
        <v/>
      </c>
      <c r="AJ1979" s="21">
        <f>M1979+AF1979</f>
        <v/>
      </c>
      <c r="AK1979" s="21">
        <f>M1979+AG1979</f>
        <v/>
      </c>
      <c r="AL1979" s="21">
        <f>N1979+AH1979</f>
        <v/>
      </c>
      <c r="AM1979" s="21">
        <f>O1979+AI1979</f>
        <v/>
      </c>
      <c r="AN1979" s="21">
        <f>N1979+AI1979</f>
        <v/>
      </c>
      <c r="AO1979" s="21">
        <f>ROUNDDOWN((R1979+S1979)*0.2/Y1979+2000,0)</f>
        <v/>
      </c>
      <c r="AP1979" s="21">
        <f>ROUNDDOWN((T1979+U1979)*0.2/Z1979+2000,0)</f>
        <v/>
      </c>
      <c r="AQ1979" s="21">
        <f>AL1979-AK1979</f>
        <v/>
      </c>
      <c r="AR1979" s="21">
        <f>AM1979-AK1979</f>
        <v/>
      </c>
      <c r="AS1979" s="21">
        <f>AM1979-AL1979</f>
        <v/>
      </c>
      <c r="AT1979" s="21">
        <f>AK1979+C1979-AJ1979</f>
        <v/>
      </c>
      <c r="AU1979" s="21">
        <f>AL1979+C1979-AM1979</f>
        <v/>
      </c>
      <c r="AV1979" s="21">
        <f>AN1979+C1979-AM1979</f>
        <v/>
      </c>
    </row>
    <row r="1980">
      <c r="A1980" t="inlineStr">
        <is>
          <t>1万円刻み</t>
        </is>
      </c>
      <c r="B1980" s="21">
        <f>'5_1万円刻み'!$A$217</f>
        <v/>
      </c>
      <c r="C1980" s="21">
        <f>AO1980</f>
        <v/>
      </c>
      <c r="D1980" s="21" t="n">
        <v>0</v>
      </c>
      <c r="E1980" s="21">
        <f>ROUND(MIN(B1980/12,650000)*12*0.0915+MIN(B1980/12,1390000)*12*(0.0504+0)+B1980*0.005,0)</f>
        <v/>
      </c>
      <c r="F1980" s="21">
        <f>IF(B1980&lt;741000,0,IF(B1980&lt;2191000,B1980-740000,IF(B1980&lt;2193000,1451000,IF(B1980&lt;2196000,1453000,IF(B1980&lt;2200000,1456000,IF(B1980&lt;3600000,ROUND(ROUNDDOWN(B1980/4,-3)*2.8,0)-80000,IF(B1980&lt;6600000,ROUND(ROUNDDOWN(B1980/4,-3)*3.2,0)-440000,IF(B1980&lt;8500000,ROUNDDOWN(B1980*0.9,0)-1100000,B1980-1950000))))))))</f>
        <v/>
      </c>
      <c r="G1980" s="21">
        <f>IF(F1980&gt;23500000,NA(),IF(F1980&lt;=4890000,1040000,IF(F1980&lt;=6550000,670000,620000)))</f>
        <v/>
      </c>
      <c r="H1980" s="21">
        <f>IF(D1980&lt;=0,0,MAX(0,MIN(2000000,D1980-MIN(100000,ROUNDDOWN(F1980*0.05,0)))))</f>
        <v/>
      </c>
      <c r="I1980" s="21">
        <f>IF(C1980&lt;=2000,0,MIN(C1980,ROUNDDOWN(F1980*0.4,0))-2000)</f>
        <v/>
      </c>
      <c r="J1980" s="21">
        <f>MAX(0,ROUNDDOWN(F1980-E1980-G1980,-3))</f>
        <v/>
      </c>
      <c r="K1980" s="21">
        <f>MAX(0,ROUNDDOWN(F1980-E1980-G1980-H1980-I1980,-3))</f>
        <v/>
      </c>
      <c r="L1980" s="21">
        <f>MAX(0,ROUNDDOWN(F1980-E1980-G1980-H1980,-3))</f>
        <v/>
      </c>
      <c r="M1980" s="21">
        <f>IF(J1980&lt;=0,0,ROUNDDOWN((J1980*LOOKUP(J1980,{0,1950001,3300001,6950001,9000001,18000001,40000001},{0.05,0.1,0.2,0.23,0.33,0.4,0.45})-LOOKUP(J1980,{0,1950001,3300001,6950001,9000001,18000001,40000001},{0,97500,427500,636000,1536000,2796000,4796000}))*1.021,-2))</f>
        <v/>
      </c>
      <c r="N1980" s="21">
        <f>IF(K1980&lt;=0,0,ROUNDDOWN((K1980*LOOKUP(K1980,{0,1950001,3300001,6950001,9000001,18000001,40000001},{0.05,0.1,0.2,0.23,0.33,0.4,0.45})-LOOKUP(K1980,{0,1950001,3300001,6950001,9000001,18000001,40000001},{0,97500,427500,636000,1536000,2796000,4796000}))*1.021,-2))</f>
        <v/>
      </c>
      <c r="O1980" s="21">
        <f>IF(L1980&lt;=0,0,ROUNDDOWN((L1980*LOOKUP(L1980,{0,1950001,3300001,6950001,9000001,18000001,40000001},{0.05,0.1,0.2,0.23,0.33,0.4,0.45})-LOOKUP(L1980,{0,1950001,3300001,6950001,9000001,18000001,40000001},{0,97500,427500,636000,1536000,2796000,4796000}))*1.021,-2))</f>
        <v/>
      </c>
      <c r="P1980" s="21">
        <f>MAX(0,ROUNDDOWN(F1980-E1980-430000,-3))</f>
        <v/>
      </c>
      <c r="Q1980" s="21">
        <f>MAX(0,ROUNDDOWN(F1980-E1980-430000-H1980,-3))</f>
        <v/>
      </c>
      <c r="R1980" s="21">
        <f>IF(F1980&lt;=450000,0,MAX(0,P1980*0.06-MIN(50000,P1980)*0.03))</f>
        <v/>
      </c>
      <c r="S1980" s="21">
        <f>IF(F1980&lt;=450000,0,MAX(0,P1980*0.04-MIN(50000,P1980)*0.02))</f>
        <v/>
      </c>
      <c r="T1980" s="21">
        <f>IF(F1980&lt;=450000,0,MAX(0,Q1980*0.06-MIN(50000,Q1980)*0.03))</f>
        <v/>
      </c>
      <c r="U1980" s="21">
        <f>IF(F1980&lt;=450000,0,MAX(0,Q1980*0.04-MIN(50000,Q1980)*0.02))</f>
        <v/>
      </c>
      <c r="V1980" s="21">
        <f>50000+MAX(0,G1980-480000)</f>
        <v/>
      </c>
      <c r="W1980" s="21">
        <f>P1980-V1980</f>
        <v/>
      </c>
      <c r="X1980" s="21">
        <f>Q1980-V1980</f>
        <v/>
      </c>
      <c r="Y1980" s="22">
        <f>IF(W1980&lt;0,0.9,LOOKUP(W1980,{0,1950001,3300001,6950001,9000001,18000001,40000001},{0.84895,0.7979,0.6958,0.66517,0.56307,0.4916,0.44055}))</f>
        <v/>
      </c>
      <c r="Z1980" s="22">
        <f>IF(X1980&lt;0,0.9,LOOKUP(X1980,{0,1950001,3300001,6950001,9000001,18000001,40000001},{0.84895,0.7979,0.6958,0.66517,0.56307,0.4916,0.44055}))</f>
        <v/>
      </c>
      <c r="AA1980" s="22">
        <f>IF(W1980&lt;0,0,CHOOSE(MATCH(W1980,{0,1950001,3300001,6950001,9000001},1),5.105/84.895,10.21/79.79,20.42/69.58,23.483/66.517,33.693/56.307))</f>
        <v/>
      </c>
      <c r="AB1980" s="21">
        <f>IF(C1980&lt;=2000,0,(MIN(C1980,ROUNDDOWN(F1980*0.3,0))-2000)*0.1)</f>
        <v/>
      </c>
      <c r="AC1980" s="21">
        <f>IF(C1980&lt;=2000,0,MIN((C1980-2000)*Y1980,(R1980+S1980)*0.2))</f>
        <v/>
      </c>
      <c r="AD1980" s="21">
        <f>IF(C1980&lt;=2000,0,MIN((C1980-2000)*Z1980,(T1980+U1980)*0.2))</f>
        <v/>
      </c>
      <c r="AE1980" s="21">
        <f>AC1980*AA1980</f>
        <v/>
      </c>
      <c r="AF1980" s="21">
        <f>ROUNDDOWN(R1980,-2)+ROUNDDOWN(S1980,-2)</f>
        <v/>
      </c>
      <c r="AG1980" s="21">
        <f>ROUNDDOWN(MAX(0,R1980-(AB1980+AC1980+AE1980)*0.6),-2)+ROUNDDOWN(MAX(0,S1980-(AB1980+AC1980+AE1980)*0.4),-2)</f>
        <v/>
      </c>
      <c r="AH1980" s="21">
        <f>ROUNDDOWN(MAX(0,T1980-(AB1980+AD1980)*0.6),-2)+ROUNDDOWN(MAX(0,U1980-(AB1980+AD1980)*0.4),-2)</f>
        <v/>
      </c>
      <c r="AI1980" s="21">
        <f>ROUNDDOWN(T1980,-2)+ROUNDDOWN(U1980,-2)</f>
        <v/>
      </c>
      <c r="AJ1980" s="21">
        <f>M1980+AF1980</f>
        <v/>
      </c>
      <c r="AK1980" s="21">
        <f>M1980+AG1980</f>
        <v/>
      </c>
      <c r="AL1980" s="21">
        <f>N1980+AH1980</f>
        <v/>
      </c>
      <c r="AM1980" s="21">
        <f>O1980+AI1980</f>
        <v/>
      </c>
      <c r="AN1980" s="21">
        <f>N1980+AI1980</f>
        <v/>
      </c>
      <c r="AO1980" s="21">
        <f>ROUNDDOWN((R1980+S1980)*0.2/Y1980+2000,0)</f>
        <v/>
      </c>
      <c r="AP1980" s="21">
        <f>ROUNDDOWN((T1980+U1980)*0.2/Z1980+2000,0)</f>
        <v/>
      </c>
      <c r="AQ1980" s="21">
        <f>AL1980-AK1980</f>
        <v/>
      </c>
      <c r="AR1980" s="21">
        <f>AM1980-AK1980</f>
        <v/>
      </c>
      <c r="AS1980" s="21">
        <f>AM1980-AL1980</f>
        <v/>
      </c>
      <c r="AT1980" s="21">
        <f>AK1980+C1980-AJ1980</f>
        <v/>
      </c>
      <c r="AU1980" s="21">
        <f>AL1980+C1980-AM1980</f>
        <v/>
      </c>
      <c r="AV1980" s="21">
        <f>AN1980+C1980-AM1980</f>
        <v/>
      </c>
    </row>
    <row r="1981">
      <c r="A1981" t="inlineStr">
        <is>
          <t>1万円刻み</t>
        </is>
      </c>
      <c r="B1981" s="21">
        <f>'5_1万円刻み'!$A$218</f>
        <v/>
      </c>
      <c r="C1981" s="21">
        <f>AO1981</f>
        <v/>
      </c>
      <c r="D1981" s="21" t="n">
        <v>0</v>
      </c>
      <c r="E1981" s="21">
        <f>ROUND(MIN(B1981/12,650000)*12*0.0915+MIN(B1981/12,1390000)*12*(0.0504+0)+B1981*0.005,0)</f>
        <v/>
      </c>
      <c r="F1981" s="21">
        <f>IF(B1981&lt;741000,0,IF(B1981&lt;2191000,B1981-740000,IF(B1981&lt;2193000,1451000,IF(B1981&lt;2196000,1453000,IF(B1981&lt;2200000,1456000,IF(B1981&lt;3600000,ROUND(ROUNDDOWN(B1981/4,-3)*2.8,0)-80000,IF(B1981&lt;6600000,ROUND(ROUNDDOWN(B1981/4,-3)*3.2,0)-440000,IF(B1981&lt;8500000,ROUNDDOWN(B1981*0.9,0)-1100000,B1981-1950000))))))))</f>
        <v/>
      </c>
      <c r="G1981" s="21">
        <f>IF(F1981&gt;23500000,NA(),IF(F1981&lt;=4890000,1040000,IF(F1981&lt;=6550000,670000,620000)))</f>
        <v/>
      </c>
      <c r="H1981" s="21">
        <f>IF(D1981&lt;=0,0,MAX(0,MIN(2000000,D1981-MIN(100000,ROUNDDOWN(F1981*0.05,0)))))</f>
        <v/>
      </c>
      <c r="I1981" s="21">
        <f>IF(C1981&lt;=2000,0,MIN(C1981,ROUNDDOWN(F1981*0.4,0))-2000)</f>
        <v/>
      </c>
      <c r="J1981" s="21">
        <f>MAX(0,ROUNDDOWN(F1981-E1981-G1981,-3))</f>
        <v/>
      </c>
      <c r="K1981" s="21">
        <f>MAX(0,ROUNDDOWN(F1981-E1981-G1981-H1981-I1981,-3))</f>
        <v/>
      </c>
      <c r="L1981" s="21">
        <f>MAX(0,ROUNDDOWN(F1981-E1981-G1981-H1981,-3))</f>
        <v/>
      </c>
      <c r="M1981" s="21">
        <f>IF(J1981&lt;=0,0,ROUNDDOWN((J1981*LOOKUP(J1981,{0,1950001,3300001,6950001,9000001,18000001,40000001},{0.05,0.1,0.2,0.23,0.33,0.4,0.45})-LOOKUP(J1981,{0,1950001,3300001,6950001,9000001,18000001,40000001},{0,97500,427500,636000,1536000,2796000,4796000}))*1.021,-2))</f>
        <v/>
      </c>
      <c r="N1981" s="21">
        <f>IF(K1981&lt;=0,0,ROUNDDOWN((K1981*LOOKUP(K1981,{0,1950001,3300001,6950001,9000001,18000001,40000001},{0.05,0.1,0.2,0.23,0.33,0.4,0.45})-LOOKUP(K1981,{0,1950001,3300001,6950001,9000001,18000001,40000001},{0,97500,427500,636000,1536000,2796000,4796000}))*1.021,-2))</f>
        <v/>
      </c>
      <c r="O1981" s="21">
        <f>IF(L1981&lt;=0,0,ROUNDDOWN((L1981*LOOKUP(L1981,{0,1950001,3300001,6950001,9000001,18000001,40000001},{0.05,0.1,0.2,0.23,0.33,0.4,0.45})-LOOKUP(L1981,{0,1950001,3300001,6950001,9000001,18000001,40000001},{0,97500,427500,636000,1536000,2796000,4796000}))*1.021,-2))</f>
        <v/>
      </c>
      <c r="P1981" s="21">
        <f>MAX(0,ROUNDDOWN(F1981-E1981-430000,-3))</f>
        <v/>
      </c>
      <c r="Q1981" s="21">
        <f>MAX(0,ROUNDDOWN(F1981-E1981-430000-H1981,-3))</f>
        <v/>
      </c>
      <c r="R1981" s="21">
        <f>IF(F1981&lt;=450000,0,MAX(0,P1981*0.06-MIN(50000,P1981)*0.03))</f>
        <v/>
      </c>
      <c r="S1981" s="21">
        <f>IF(F1981&lt;=450000,0,MAX(0,P1981*0.04-MIN(50000,P1981)*0.02))</f>
        <v/>
      </c>
      <c r="T1981" s="21">
        <f>IF(F1981&lt;=450000,0,MAX(0,Q1981*0.06-MIN(50000,Q1981)*0.03))</f>
        <v/>
      </c>
      <c r="U1981" s="21">
        <f>IF(F1981&lt;=450000,0,MAX(0,Q1981*0.04-MIN(50000,Q1981)*0.02))</f>
        <v/>
      </c>
      <c r="V1981" s="21">
        <f>50000+MAX(0,G1981-480000)</f>
        <v/>
      </c>
      <c r="W1981" s="21">
        <f>P1981-V1981</f>
        <v/>
      </c>
      <c r="X1981" s="21">
        <f>Q1981-V1981</f>
        <v/>
      </c>
      <c r="Y1981" s="22">
        <f>IF(W1981&lt;0,0.9,LOOKUP(W1981,{0,1950001,3300001,6950001,9000001,18000001,40000001},{0.84895,0.7979,0.6958,0.66517,0.56307,0.4916,0.44055}))</f>
        <v/>
      </c>
      <c r="Z1981" s="22">
        <f>IF(X1981&lt;0,0.9,LOOKUP(X1981,{0,1950001,3300001,6950001,9000001,18000001,40000001},{0.84895,0.7979,0.6958,0.66517,0.56307,0.4916,0.44055}))</f>
        <v/>
      </c>
      <c r="AA1981" s="22">
        <f>IF(W1981&lt;0,0,CHOOSE(MATCH(W1981,{0,1950001,3300001,6950001,9000001},1),5.105/84.895,10.21/79.79,20.42/69.58,23.483/66.517,33.693/56.307))</f>
        <v/>
      </c>
      <c r="AB1981" s="21">
        <f>IF(C1981&lt;=2000,0,(MIN(C1981,ROUNDDOWN(F1981*0.3,0))-2000)*0.1)</f>
        <v/>
      </c>
      <c r="AC1981" s="21">
        <f>IF(C1981&lt;=2000,0,MIN((C1981-2000)*Y1981,(R1981+S1981)*0.2))</f>
        <v/>
      </c>
      <c r="AD1981" s="21">
        <f>IF(C1981&lt;=2000,0,MIN((C1981-2000)*Z1981,(T1981+U1981)*0.2))</f>
        <v/>
      </c>
      <c r="AE1981" s="21">
        <f>AC1981*AA1981</f>
        <v/>
      </c>
      <c r="AF1981" s="21">
        <f>ROUNDDOWN(R1981,-2)+ROUNDDOWN(S1981,-2)</f>
        <v/>
      </c>
      <c r="AG1981" s="21">
        <f>ROUNDDOWN(MAX(0,R1981-(AB1981+AC1981+AE1981)*0.6),-2)+ROUNDDOWN(MAX(0,S1981-(AB1981+AC1981+AE1981)*0.4),-2)</f>
        <v/>
      </c>
      <c r="AH1981" s="21">
        <f>ROUNDDOWN(MAX(0,T1981-(AB1981+AD1981)*0.6),-2)+ROUNDDOWN(MAX(0,U1981-(AB1981+AD1981)*0.4),-2)</f>
        <v/>
      </c>
      <c r="AI1981" s="21">
        <f>ROUNDDOWN(T1981,-2)+ROUNDDOWN(U1981,-2)</f>
        <v/>
      </c>
      <c r="AJ1981" s="21">
        <f>M1981+AF1981</f>
        <v/>
      </c>
      <c r="AK1981" s="21">
        <f>M1981+AG1981</f>
        <v/>
      </c>
      <c r="AL1981" s="21">
        <f>N1981+AH1981</f>
        <v/>
      </c>
      <c r="AM1981" s="21">
        <f>O1981+AI1981</f>
        <v/>
      </c>
      <c r="AN1981" s="21">
        <f>N1981+AI1981</f>
        <v/>
      </c>
      <c r="AO1981" s="21">
        <f>ROUNDDOWN((R1981+S1981)*0.2/Y1981+2000,0)</f>
        <v/>
      </c>
      <c r="AP1981" s="21">
        <f>ROUNDDOWN((T1981+U1981)*0.2/Z1981+2000,0)</f>
        <v/>
      </c>
      <c r="AQ1981" s="21">
        <f>AL1981-AK1981</f>
        <v/>
      </c>
      <c r="AR1981" s="21">
        <f>AM1981-AK1981</f>
        <v/>
      </c>
      <c r="AS1981" s="21">
        <f>AM1981-AL1981</f>
        <v/>
      </c>
      <c r="AT1981" s="21">
        <f>AK1981+C1981-AJ1981</f>
        <v/>
      </c>
      <c r="AU1981" s="21">
        <f>AL1981+C1981-AM1981</f>
        <v/>
      </c>
      <c r="AV1981" s="21">
        <f>AN1981+C1981-AM1981</f>
        <v/>
      </c>
    </row>
    <row r="1982">
      <c r="A1982" t="inlineStr">
        <is>
          <t>1万円刻み</t>
        </is>
      </c>
      <c r="B1982" s="21">
        <f>'5_1万円刻み'!$A$219</f>
        <v/>
      </c>
      <c r="C1982" s="21">
        <f>AO1982</f>
        <v/>
      </c>
      <c r="D1982" s="21" t="n">
        <v>0</v>
      </c>
      <c r="E1982" s="21">
        <f>ROUND(MIN(B1982/12,650000)*12*0.0915+MIN(B1982/12,1390000)*12*(0.0504+0)+B1982*0.005,0)</f>
        <v/>
      </c>
      <c r="F1982" s="21">
        <f>IF(B1982&lt;741000,0,IF(B1982&lt;2191000,B1982-740000,IF(B1982&lt;2193000,1451000,IF(B1982&lt;2196000,1453000,IF(B1982&lt;2200000,1456000,IF(B1982&lt;3600000,ROUND(ROUNDDOWN(B1982/4,-3)*2.8,0)-80000,IF(B1982&lt;6600000,ROUND(ROUNDDOWN(B1982/4,-3)*3.2,0)-440000,IF(B1982&lt;8500000,ROUNDDOWN(B1982*0.9,0)-1100000,B1982-1950000))))))))</f>
        <v/>
      </c>
      <c r="G1982" s="21">
        <f>IF(F1982&gt;23500000,NA(),IF(F1982&lt;=4890000,1040000,IF(F1982&lt;=6550000,670000,620000)))</f>
        <v/>
      </c>
      <c r="H1982" s="21">
        <f>IF(D1982&lt;=0,0,MAX(0,MIN(2000000,D1982-MIN(100000,ROUNDDOWN(F1982*0.05,0)))))</f>
        <v/>
      </c>
      <c r="I1982" s="21">
        <f>IF(C1982&lt;=2000,0,MIN(C1982,ROUNDDOWN(F1982*0.4,0))-2000)</f>
        <v/>
      </c>
      <c r="J1982" s="21">
        <f>MAX(0,ROUNDDOWN(F1982-E1982-G1982,-3))</f>
        <v/>
      </c>
      <c r="K1982" s="21">
        <f>MAX(0,ROUNDDOWN(F1982-E1982-G1982-H1982-I1982,-3))</f>
        <v/>
      </c>
      <c r="L1982" s="21">
        <f>MAX(0,ROUNDDOWN(F1982-E1982-G1982-H1982,-3))</f>
        <v/>
      </c>
      <c r="M1982" s="21">
        <f>IF(J1982&lt;=0,0,ROUNDDOWN((J1982*LOOKUP(J1982,{0,1950001,3300001,6950001,9000001,18000001,40000001},{0.05,0.1,0.2,0.23,0.33,0.4,0.45})-LOOKUP(J1982,{0,1950001,3300001,6950001,9000001,18000001,40000001},{0,97500,427500,636000,1536000,2796000,4796000}))*1.021,-2))</f>
        <v/>
      </c>
      <c r="N1982" s="21">
        <f>IF(K1982&lt;=0,0,ROUNDDOWN((K1982*LOOKUP(K1982,{0,1950001,3300001,6950001,9000001,18000001,40000001},{0.05,0.1,0.2,0.23,0.33,0.4,0.45})-LOOKUP(K1982,{0,1950001,3300001,6950001,9000001,18000001,40000001},{0,97500,427500,636000,1536000,2796000,4796000}))*1.021,-2))</f>
        <v/>
      </c>
      <c r="O1982" s="21">
        <f>IF(L1982&lt;=0,0,ROUNDDOWN((L1982*LOOKUP(L1982,{0,1950001,3300001,6950001,9000001,18000001,40000001},{0.05,0.1,0.2,0.23,0.33,0.4,0.45})-LOOKUP(L1982,{0,1950001,3300001,6950001,9000001,18000001,40000001},{0,97500,427500,636000,1536000,2796000,4796000}))*1.021,-2))</f>
        <v/>
      </c>
      <c r="P1982" s="21">
        <f>MAX(0,ROUNDDOWN(F1982-E1982-430000,-3))</f>
        <v/>
      </c>
      <c r="Q1982" s="21">
        <f>MAX(0,ROUNDDOWN(F1982-E1982-430000-H1982,-3))</f>
        <v/>
      </c>
      <c r="R1982" s="21">
        <f>IF(F1982&lt;=450000,0,MAX(0,P1982*0.06-MIN(50000,P1982)*0.03))</f>
        <v/>
      </c>
      <c r="S1982" s="21">
        <f>IF(F1982&lt;=450000,0,MAX(0,P1982*0.04-MIN(50000,P1982)*0.02))</f>
        <v/>
      </c>
      <c r="T1982" s="21">
        <f>IF(F1982&lt;=450000,0,MAX(0,Q1982*0.06-MIN(50000,Q1982)*0.03))</f>
        <v/>
      </c>
      <c r="U1982" s="21">
        <f>IF(F1982&lt;=450000,0,MAX(0,Q1982*0.04-MIN(50000,Q1982)*0.02))</f>
        <v/>
      </c>
      <c r="V1982" s="21">
        <f>50000+MAX(0,G1982-480000)</f>
        <v/>
      </c>
      <c r="W1982" s="21">
        <f>P1982-V1982</f>
        <v/>
      </c>
      <c r="X1982" s="21">
        <f>Q1982-V1982</f>
        <v/>
      </c>
      <c r="Y1982" s="22">
        <f>IF(W1982&lt;0,0.9,LOOKUP(W1982,{0,1950001,3300001,6950001,9000001,18000001,40000001},{0.84895,0.7979,0.6958,0.66517,0.56307,0.4916,0.44055}))</f>
        <v/>
      </c>
      <c r="Z1982" s="22">
        <f>IF(X1982&lt;0,0.9,LOOKUP(X1982,{0,1950001,3300001,6950001,9000001,18000001,40000001},{0.84895,0.7979,0.6958,0.66517,0.56307,0.4916,0.44055}))</f>
        <v/>
      </c>
      <c r="AA1982" s="22">
        <f>IF(W1982&lt;0,0,CHOOSE(MATCH(W1982,{0,1950001,3300001,6950001,9000001},1),5.105/84.895,10.21/79.79,20.42/69.58,23.483/66.517,33.693/56.307))</f>
        <v/>
      </c>
      <c r="AB1982" s="21">
        <f>IF(C1982&lt;=2000,0,(MIN(C1982,ROUNDDOWN(F1982*0.3,0))-2000)*0.1)</f>
        <v/>
      </c>
      <c r="AC1982" s="21">
        <f>IF(C1982&lt;=2000,0,MIN((C1982-2000)*Y1982,(R1982+S1982)*0.2))</f>
        <v/>
      </c>
      <c r="AD1982" s="21">
        <f>IF(C1982&lt;=2000,0,MIN((C1982-2000)*Z1982,(T1982+U1982)*0.2))</f>
        <v/>
      </c>
      <c r="AE1982" s="21">
        <f>AC1982*AA1982</f>
        <v/>
      </c>
      <c r="AF1982" s="21">
        <f>ROUNDDOWN(R1982,-2)+ROUNDDOWN(S1982,-2)</f>
        <v/>
      </c>
      <c r="AG1982" s="21">
        <f>ROUNDDOWN(MAX(0,R1982-(AB1982+AC1982+AE1982)*0.6),-2)+ROUNDDOWN(MAX(0,S1982-(AB1982+AC1982+AE1982)*0.4),-2)</f>
        <v/>
      </c>
      <c r="AH1982" s="21">
        <f>ROUNDDOWN(MAX(0,T1982-(AB1982+AD1982)*0.6),-2)+ROUNDDOWN(MAX(0,U1982-(AB1982+AD1982)*0.4),-2)</f>
        <v/>
      </c>
      <c r="AI1982" s="21">
        <f>ROUNDDOWN(T1982,-2)+ROUNDDOWN(U1982,-2)</f>
        <v/>
      </c>
      <c r="AJ1982" s="21">
        <f>M1982+AF1982</f>
        <v/>
      </c>
      <c r="AK1982" s="21">
        <f>M1982+AG1982</f>
        <v/>
      </c>
      <c r="AL1982" s="21">
        <f>N1982+AH1982</f>
        <v/>
      </c>
      <c r="AM1982" s="21">
        <f>O1982+AI1982</f>
        <v/>
      </c>
      <c r="AN1982" s="21">
        <f>N1982+AI1982</f>
        <v/>
      </c>
      <c r="AO1982" s="21">
        <f>ROUNDDOWN((R1982+S1982)*0.2/Y1982+2000,0)</f>
        <v/>
      </c>
      <c r="AP1982" s="21">
        <f>ROUNDDOWN((T1982+U1982)*0.2/Z1982+2000,0)</f>
        <v/>
      </c>
      <c r="AQ1982" s="21">
        <f>AL1982-AK1982</f>
        <v/>
      </c>
      <c r="AR1982" s="21">
        <f>AM1982-AK1982</f>
        <v/>
      </c>
      <c r="AS1982" s="21">
        <f>AM1982-AL1982</f>
        <v/>
      </c>
      <c r="AT1982" s="21">
        <f>AK1982+C1982-AJ1982</f>
        <v/>
      </c>
      <c r="AU1982" s="21">
        <f>AL1982+C1982-AM1982</f>
        <v/>
      </c>
      <c r="AV1982" s="21">
        <f>AN1982+C1982-AM1982</f>
        <v/>
      </c>
    </row>
    <row r="1983">
      <c r="A1983" t="inlineStr">
        <is>
          <t>1万円刻み</t>
        </is>
      </c>
      <c r="B1983" s="21">
        <f>'5_1万円刻み'!$A$220</f>
        <v/>
      </c>
      <c r="C1983" s="21">
        <f>AO1983</f>
        <v/>
      </c>
      <c r="D1983" s="21" t="n">
        <v>0</v>
      </c>
      <c r="E1983" s="21">
        <f>ROUND(MIN(B1983/12,650000)*12*0.0915+MIN(B1983/12,1390000)*12*(0.0504+0)+B1983*0.005,0)</f>
        <v/>
      </c>
      <c r="F1983" s="21">
        <f>IF(B1983&lt;741000,0,IF(B1983&lt;2191000,B1983-740000,IF(B1983&lt;2193000,1451000,IF(B1983&lt;2196000,1453000,IF(B1983&lt;2200000,1456000,IF(B1983&lt;3600000,ROUND(ROUNDDOWN(B1983/4,-3)*2.8,0)-80000,IF(B1983&lt;6600000,ROUND(ROUNDDOWN(B1983/4,-3)*3.2,0)-440000,IF(B1983&lt;8500000,ROUNDDOWN(B1983*0.9,0)-1100000,B1983-1950000))))))))</f>
        <v/>
      </c>
      <c r="G1983" s="21">
        <f>IF(F1983&gt;23500000,NA(),IF(F1983&lt;=4890000,1040000,IF(F1983&lt;=6550000,670000,620000)))</f>
        <v/>
      </c>
      <c r="H1983" s="21">
        <f>IF(D1983&lt;=0,0,MAX(0,MIN(2000000,D1983-MIN(100000,ROUNDDOWN(F1983*0.05,0)))))</f>
        <v/>
      </c>
      <c r="I1983" s="21">
        <f>IF(C1983&lt;=2000,0,MIN(C1983,ROUNDDOWN(F1983*0.4,0))-2000)</f>
        <v/>
      </c>
      <c r="J1983" s="21">
        <f>MAX(0,ROUNDDOWN(F1983-E1983-G1983,-3))</f>
        <v/>
      </c>
      <c r="K1983" s="21">
        <f>MAX(0,ROUNDDOWN(F1983-E1983-G1983-H1983-I1983,-3))</f>
        <v/>
      </c>
      <c r="L1983" s="21">
        <f>MAX(0,ROUNDDOWN(F1983-E1983-G1983-H1983,-3))</f>
        <v/>
      </c>
      <c r="M1983" s="21">
        <f>IF(J1983&lt;=0,0,ROUNDDOWN((J1983*LOOKUP(J1983,{0,1950001,3300001,6950001,9000001,18000001,40000001},{0.05,0.1,0.2,0.23,0.33,0.4,0.45})-LOOKUP(J1983,{0,1950001,3300001,6950001,9000001,18000001,40000001},{0,97500,427500,636000,1536000,2796000,4796000}))*1.021,-2))</f>
        <v/>
      </c>
      <c r="N1983" s="21">
        <f>IF(K1983&lt;=0,0,ROUNDDOWN((K1983*LOOKUP(K1983,{0,1950001,3300001,6950001,9000001,18000001,40000001},{0.05,0.1,0.2,0.23,0.33,0.4,0.45})-LOOKUP(K1983,{0,1950001,3300001,6950001,9000001,18000001,40000001},{0,97500,427500,636000,1536000,2796000,4796000}))*1.021,-2))</f>
        <v/>
      </c>
      <c r="O1983" s="21">
        <f>IF(L1983&lt;=0,0,ROUNDDOWN((L1983*LOOKUP(L1983,{0,1950001,3300001,6950001,9000001,18000001,40000001},{0.05,0.1,0.2,0.23,0.33,0.4,0.45})-LOOKUP(L1983,{0,1950001,3300001,6950001,9000001,18000001,40000001},{0,97500,427500,636000,1536000,2796000,4796000}))*1.021,-2))</f>
        <v/>
      </c>
      <c r="P1983" s="21">
        <f>MAX(0,ROUNDDOWN(F1983-E1983-430000,-3))</f>
        <v/>
      </c>
      <c r="Q1983" s="21">
        <f>MAX(0,ROUNDDOWN(F1983-E1983-430000-H1983,-3))</f>
        <v/>
      </c>
      <c r="R1983" s="21">
        <f>IF(F1983&lt;=450000,0,MAX(0,P1983*0.06-MIN(50000,P1983)*0.03))</f>
        <v/>
      </c>
      <c r="S1983" s="21">
        <f>IF(F1983&lt;=450000,0,MAX(0,P1983*0.04-MIN(50000,P1983)*0.02))</f>
        <v/>
      </c>
      <c r="T1983" s="21">
        <f>IF(F1983&lt;=450000,0,MAX(0,Q1983*0.06-MIN(50000,Q1983)*0.03))</f>
        <v/>
      </c>
      <c r="U1983" s="21">
        <f>IF(F1983&lt;=450000,0,MAX(0,Q1983*0.04-MIN(50000,Q1983)*0.02))</f>
        <v/>
      </c>
      <c r="V1983" s="21">
        <f>50000+MAX(0,G1983-480000)</f>
        <v/>
      </c>
      <c r="W1983" s="21">
        <f>P1983-V1983</f>
        <v/>
      </c>
      <c r="X1983" s="21">
        <f>Q1983-V1983</f>
        <v/>
      </c>
      <c r="Y1983" s="22">
        <f>IF(W1983&lt;0,0.9,LOOKUP(W1983,{0,1950001,3300001,6950001,9000001,18000001,40000001},{0.84895,0.7979,0.6958,0.66517,0.56307,0.4916,0.44055}))</f>
        <v/>
      </c>
      <c r="Z1983" s="22">
        <f>IF(X1983&lt;0,0.9,LOOKUP(X1983,{0,1950001,3300001,6950001,9000001,18000001,40000001},{0.84895,0.7979,0.6958,0.66517,0.56307,0.4916,0.44055}))</f>
        <v/>
      </c>
      <c r="AA1983" s="22">
        <f>IF(W1983&lt;0,0,CHOOSE(MATCH(W1983,{0,1950001,3300001,6950001,9000001},1),5.105/84.895,10.21/79.79,20.42/69.58,23.483/66.517,33.693/56.307))</f>
        <v/>
      </c>
      <c r="AB1983" s="21">
        <f>IF(C1983&lt;=2000,0,(MIN(C1983,ROUNDDOWN(F1983*0.3,0))-2000)*0.1)</f>
        <v/>
      </c>
      <c r="AC1983" s="21">
        <f>IF(C1983&lt;=2000,0,MIN((C1983-2000)*Y1983,(R1983+S1983)*0.2))</f>
        <v/>
      </c>
      <c r="AD1983" s="21">
        <f>IF(C1983&lt;=2000,0,MIN((C1983-2000)*Z1983,(T1983+U1983)*0.2))</f>
        <v/>
      </c>
      <c r="AE1983" s="21">
        <f>AC1983*AA1983</f>
        <v/>
      </c>
      <c r="AF1983" s="21">
        <f>ROUNDDOWN(R1983,-2)+ROUNDDOWN(S1983,-2)</f>
        <v/>
      </c>
      <c r="AG1983" s="21">
        <f>ROUNDDOWN(MAX(0,R1983-(AB1983+AC1983+AE1983)*0.6),-2)+ROUNDDOWN(MAX(0,S1983-(AB1983+AC1983+AE1983)*0.4),-2)</f>
        <v/>
      </c>
      <c r="AH1983" s="21">
        <f>ROUNDDOWN(MAX(0,T1983-(AB1983+AD1983)*0.6),-2)+ROUNDDOWN(MAX(0,U1983-(AB1983+AD1983)*0.4),-2)</f>
        <v/>
      </c>
      <c r="AI1983" s="21">
        <f>ROUNDDOWN(T1983,-2)+ROUNDDOWN(U1983,-2)</f>
        <v/>
      </c>
      <c r="AJ1983" s="21">
        <f>M1983+AF1983</f>
        <v/>
      </c>
      <c r="AK1983" s="21">
        <f>M1983+AG1983</f>
        <v/>
      </c>
      <c r="AL1983" s="21">
        <f>N1983+AH1983</f>
        <v/>
      </c>
      <c r="AM1983" s="21">
        <f>O1983+AI1983</f>
        <v/>
      </c>
      <c r="AN1983" s="21">
        <f>N1983+AI1983</f>
        <v/>
      </c>
      <c r="AO1983" s="21">
        <f>ROUNDDOWN((R1983+S1983)*0.2/Y1983+2000,0)</f>
        <v/>
      </c>
      <c r="AP1983" s="21">
        <f>ROUNDDOWN((T1983+U1983)*0.2/Z1983+2000,0)</f>
        <v/>
      </c>
      <c r="AQ1983" s="21">
        <f>AL1983-AK1983</f>
        <v/>
      </c>
      <c r="AR1983" s="21">
        <f>AM1983-AK1983</f>
        <v/>
      </c>
      <c r="AS1983" s="21">
        <f>AM1983-AL1983</f>
        <v/>
      </c>
      <c r="AT1983" s="21">
        <f>AK1983+C1983-AJ1983</f>
        <v/>
      </c>
      <c r="AU1983" s="21">
        <f>AL1983+C1983-AM1983</f>
        <v/>
      </c>
      <c r="AV1983" s="21">
        <f>AN1983+C1983-AM1983</f>
        <v/>
      </c>
    </row>
    <row r="1984">
      <c r="A1984" t="inlineStr">
        <is>
          <t>1万円刻み</t>
        </is>
      </c>
      <c r="B1984" s="21">
        <f>'5_1万円刻み'!$A$221</f>
        <v/>
      </c>
      <c r="C1984" s="21">
        <f>AO1984</f>
        <v/>
      </c>
      <c r="D1984" s="21" t="n">
        <v>0</v>
      </c>
      <c r="E1984" s="21">
        <f>ROUND(MIN(B1984/12,650000)*12*0.0915+MIN(B1984/12,1390000)*12*(0.0504+0)+B1984*0.005,0)</f>
        <v/>
      </c>
      <c r="F1984" s="21">
        <f>IF(B1984&lt;741000,0,IF(B1984&lt;2191000,B1984-740000,IF(B1984&lt;2193000,1451000,IF(B1984&lt;2196000,1453000,IF(B1984&lt;2200000,1456000,IF(B1984&lt;3600000,ROUND(ROUNDDOWN(B1984/4,-3)*2.8,0)-80000,IF(B1984&lt;6600000,ROUND(ROUNDDOWN(B1984/4,-3)*3.2,0)-440000,IF(B1984&lt;8500000,ROUNDDOWN(B1984*0.9,0)-1100000,B1984-1950000))))))))</f>
        <v/>
      </c>
      <c r="G1984" s="21">
        <f>IF(F1984&gt;23500000,NA(),IF(F1984&lt;=4890000,1040000,IF(F1984&lt;=6550000,670000,620000)))</f>
        <v/>
      </c>
      <c r="H1984" s="21">
        <f>IF(D1984&lt;=0,0,MAX(0,MIN(2000000,D1984-MIN(100000,ROUNDDOWN(F1984*0.05,0)))))</f>
        <v/>
      </c>
      <c r="I1984" s="21">
        <f>IF(C1984&lt;=2000,0,MIN(C1984,ROUNDDOWN(F1984*0.4,0))-2000)</f>
        <v/>
      </c>
      <c r="J1984" s="21">
        <f>MAX(0,ROUNDDOWN(F1984-E1984-G1984,-3))</f>
        <v/>
      </c>
      <c r="K1984" s="21">
        <f>MAX(0,ROUNDDOWN(F1984-E1984-G1984-H1984-I1984,-3))</f>
        <v/>
      </c>
      <c r="L1984" s="21">
        <f>MAX(0,ROUNDDOWN(F1984-E1984-G1984-H1984,-3))</f>
        <v/>
      </c>
      <c r="M1984" s="21">
        <f>IF(J1984&lt;=0,0,ROUNDDOWN((J1984*LOOKUP(J1984,{0,1950001,3300001,6950001,9000001,18000001,40000001},{0.05,0.1,0.2,0.23,0.33,0.4,0.45})-LOOKUP(J1984,{0,1950001,3300001,6950001,9000001,18000001,40000001},{0,97500,427500,636000,1536000,2796000,4796000}))*1.021,-2))</f>
        <v/>
      </c>
      <c r="N1984" s="21">
        <f>IF(K1984&lt;=0,0,ROUNDDOWN((K1984*LOOKUP(K1984,{0,1950001,3300001,6950001,9000001,18000001,40000001},{0.05,0.1,0.2,0.23,0.33,0.4,0.45})-LOOKUP(K1984,{0,1950001,3300001,6950001,9000001,18000001,40000001},{0,97500,427500,636000,1536000,2796000,4796000}))*1.021,-2))</f>
        <v/>
      </c>
      <c r="O1984" s="21">
        <f>IF(L1984&lt;=0,0,ROUNDDOWN((L1984*LOOKUP(L1984,{0,1950001,3300001,6950001,9000001,18000001,40000001},{0.05,0.1,0.2,0.23,0.33,0.4,0.45})-LOOKUP(L1984,{0,1950001,3300001,6950001,9000001,18000001,40000001},{0,97500,427500,636000,1536000,2796000,4796000}))*1.021,-2))</f>
        <v/>
      </c>
      <c r="P1984" s="21">
        <f>MAX(0,ROUNDDOWN(F1984-E1984-430000,-3))</f>
        <v/>
      </c>
      <c r="Q1984" s="21">
        <f>MAX(0,ROUNDDOWN(F1984-E1984-430000-H1984,-3))</f>
        <v/>
      </c>
      <c r="R1984" s="21">
        <f>IF(F1984&lt;=450000,0,MAX(0,P1984*0.06-MIN(50000,P1984)*0.03))</f>
        <v/>
      </c>
      <c r="S1984" s="21">
        <f>IF(F1984&lt;=450000,0,MAX(0,P1984*0.04-MIN(50000,P1984)*0.02))</f>
        <v/>
      </c>
      <c r="T1984" s="21">
        <f>IF(F1984&lt;=450000,0,MAX(0,Q1984*0.06-MIN(50000,Q1984)*0.03))</f>
        <v/>
      </c>
      <c r="U1984" s="21">
        <f>IF(F1984&lt;=450000,0,MAX(0,Q1984*0.04-MIN(50000,Q1984)*0.02))</f>
        <v/>
      </c>
      <c r="V1984" s="21">
        <f>50000+MAX(0,G1984-480000)</f>
        <v/>
      </c>
      <c r="W1984" s="21">
        <f>P1984-V1984</f>
        <v/>
      </c>
      <c r="X1984" s="21">
        <f>Q1984-V1984</f>
        <v/>
      </c>
      <c r="Y1984" s="22">
        <f>IF(W1984&lt;0,0.9,LOOKUP(W1984,{0,1950001,3300001,6950001,9000001,18000001,40000001},{0.84895,0.7979,0.6958,0.66517,0.56307,0.4916,0.44055}))</f>
        <v/>
      </c>
      <c r="Z1984" s="22">
        <f>IF(X1984&lt;0,0.9,LOOKUP(X1984,{0,1950001,3300001,6950001,9000001,18000001,40000001},{0.84895,0.7979,0.6958,0.66517,0.56307,0.4916,0.44055}))</f>
        <v/>
      </c>
      <c r="AA1984" s="22">
        <f>IF(W1984&lt;0,0,CHOOSE(MATCH(W1984,{0,1950001,3300001,6950001,9000001},1),5.105/84.895,10.21/79.79,20.42/69.58,23.483/66.517,33.693/56.307))</f>
        <v/>
      </c>
      <c r="AB1984" s="21">
        <f>IF(C1984&lt;=2000,0,(MIN(C1984,ROUNDDOWN(F1984*0.3,0))-2000)*0.1)</f>
        <v/>
      </c>
      <c r="AC1984" s="21">
        <f>IF(C1984&lt;=2000,0,MIN((C1984-2000)*Y1984,(R1984+S1984)*0.2))</f>
        <v/>
      </c>
      <c r="AD1984" s="21">
        <f>IF(C1984&lt;=2000,0,MIN((C1984-2000)*Z1984,(T1984+U1984)*0.2))</f>
        <v/>
      </c>
      <c r="AE1984" s="21">
        <f>AC1984*AA1984</f>
        <v/>
      </c>
      <c r="AF1984" s="21">
        <f>ROUNDDOWN(R1984,-2)+ROUNDDOWN(S1984,-2)</f>
        <v/>
      </c>
      <c r="AG1984" s="21">
        <f>ROUNDDOWN(MAX(0,R1984-(AB1984+AC1984+AE1984)*0.6),-2)+ROUNDDOWN(MAX(0,S1984-(AB1984+AC1984+AE1984)*0.4),-2)</f>
        <v/>
      </c>
      <c r="AH1984" s="21">
        <f>ROUNDDOWN(MAX(0,T1984-(AB1984+AD1984)*0.6),-2)+ROUNDDOWN(MAX(0,U1984-(AB1984+AD1984)*0.4),-2)</f>
        <v/>
      </c>
      <c r="AI1984" s="21">
        <f>ROUNDDOWN(T1984,-2)+ROUNDDOWN(U1984,-2)</f>
        <v/>
      </c>
      <c r="AJ1984" s="21">
        <f>M1984+AF1984</f>
        <v/>
      </c>
      <c r="AK1984" s="21">
        <f>M1984+AG1984</f>
        <v/>
      </c>
      <c r="AL1984" s="21">
        <f>N1984+AH1984</f>
        <v/>
      </c>
      <c r="AM1984" s="21">
        <f>O1984+AI1984</f>
        <v/>
      </c>
      <c r="AN1984" s="21">
        <f>N1984+AI1984</f>
        <v/>
      </c>
      <c r="AO1984" s="21">
        <f>ROUNDDOWN((R1984+S1984)*0.2/Y1984+2000,0)</f>
        <v/>
      </c>
      <c r="AP1984" s="21">
        <f>ROUNDDOWN((T1984+U1984)*0.2/Z1984+2000,0)</f>
        <v/>
      </c>
      <c r="AQ1984" s="21">
        <f>AL1984-AK1984</f>
        <v/>
      </c>
      <c r="AR1984" s="21">
        <f>AM1984-AK1984</f>
        <v/>
      </c>
      <c r="AS1984" s="21">
        <f>AM1984-AL1984</f>
        <v/>
      </c>
      <c r="AT1984" s="21">
        <f>AK1984+C1984-AJ1984</f>
        <v/>
      </c>
      <c r="AU1984" s="21">
        <f>AL1984+C1984-AM1984</f>
        <v/>
      </c>
      <c r="AV1984" s="21">
        <f>AN1984+C1984-AM1984</f>
        <v/>
      </c>
    </row>
    <row r="1985">
      <c r="A1985" t="inlineStr">
        <is>
          <t>1万円刻み</t>
        </is>
      </c>
      <c r="B1985" s="21">
        <f>'5_1万円刻み'!$A$222</f>
        <v/>
      </c>
      <c r="C1985" s="21">
        <f>AO1985</f>
        <v/>
      </c>
      <c r="D1985" s="21" t="n">
        <v>0</v>
      </c>
      <c r="E1985" s="21">
        <f>ROUND(MIN(B1985/12,650000)*12*0.0915+MIN(B1985/12,1390000)*12*(0.0504+0)+B1985*0.005,0)</f>
        <v/>
      </c>
      <c r="F1985" s="21">
        <f>IF(B1985&lt;741000,0,IF(B1985&lt;2191000,B1985-740000,IF(B1985&lt;2193000,1451000,IF(B1985&lt;2196000,1453000,IF(B1985&lt;2200000,1456000,IF(B1985&lt;3600000,ROUND(ROUNDDOWN(B1985/4,-3)*2.8,0)-80000,IF(B1985&lt;6600000,ROUND(ROUNDDOWN(B1985/4,-3)*3.2,0)-440000,IF(B1985&lt;8500000,ROUNDDOWN(B1985*0.9,0)-1100000,B1985-1950000))))))))</f>
        <v/>
      </c>
      <c r="G1985" s="21">
        <f>IF(F1985&gt;23500000,NA(),IF(F1985&lt;=4890000,1040000,IF(F1985&lt;=6550000,670000,620000)))</f>
        <v/>
      </c>
      <c r="H1985" s="21">
        <f>IF(D1985&lt;=0,0,MAX(0,MIN(2000000,D1985-MIN(100000,ROUNDDOWN(F1985*0.05,0)))))</f>
        <v/>
      </c>
      <c r="I1985" s="21">
        <f>IF(C1985&lt;=2000,0,MIN(C1985,ROUNDDOWN(F1985*0.4,0))-2000)</f>
        <v/>
      </c>
      <c r="J1985" s="21">
        <f>MAX(0,ROUNDDOWN(F1985-E1985-G1985,-3))</f>
        <v/>
      </c>
      <c r="K1985" s="21">
        <f>MAX(0,ROUNDDOWN(F1985-E1985-G1985-H1985-I1985,-3))</f>
        <v/>
      </c>
      <c r="L1985" s="21">
        <f>MAX(0,ROUNDDOWN(F1985-E1985-G1985-H1985,-3))</f>
        <v/>
      </c>
      <c r="M1985" s="21">
        <f>IF(J1985&lt;=0,0,ROUNDDOWN((J1985*LOOKUP(J1985,{0,1950001,3300001,6950001,9000001,18000001,40000001},{0.05,0.1,0.2,0.23,0.33,0.4,0.45})-LOOKUP(J1985,{0,1950001,3300001,6950001,9000001,18000001,40000001},{0,97500,427500,636000,1536000,2796000,4796000}))*1.021,-2))</f>
        <v/>
      </c>
      <c r="N1985" s="21">
        <f>IF(K1985&lt;=0,0,ROUNDDOWN((K1985*LOOKUP(K1985,{0,1950001,3300001,6950001,9000001,18000001,40000001},{0.05,0.1,0.2,0.23,0.33,0.4,0.45})-LOOKUP(K1985,{0,1950001,3300001,6950001,9000001,18000001,40000001},{0,97500,427500,636000,1536000,2796000,4796000}))*1.021,-2))</f>
        <v/>
      </c>
      <c r="O1985" s="21">
        <f>IF(L1985&lt;=0,0,ROUNDDOWN((L1985*LOOKUP(L1985,{0,1950001,3300001,6950001,9000001,18000001,40000001},{0.05,0.1,0.2,0.23,0.33,0.4,0.45})-LOOKUP(L1985,{0,1950001,3300001,6950001,9000001,18000001,40000001},{0,97500,427500,636000,1536000,2796000,4796000}))*1.021,-2))</f>
        <v/>
      </c>
      <c r="P1985" s="21">
        <f>MAX(0,ROUNDDOWN(F1985-E1985-430000,-3))</f>
        <v/>
      </c>
      <c r="Q1985" s="21">
        <f>MAX(0,ROUNDDOWN(F1985-E1985-430000-H1985,-3))</f>
        <v/>
      </c>
      <c r="R1985" s="21">
        <f>IF(F1985&lt;=450000,0,MAX(0,P1985*0.06-MIN(50000,P1985)*0.03))</f>
        <v/>
      </c>
      <c r="S1985" s="21">
        <f>IF(F1985&lt;=450000,0,MAX(0,P1985*0.04-MIN(50000,P1985)*0.02))</f>
        <v/>
      </c>
      <c r="T1985" s="21">
        <f>IF(F1985&lt;=450000,0,MAX(0,Q1985*0.06-MIN(50000,Q1985)*0.03))</f>
        <v/>
      </c>
      <c r="U1985" s="21">
        <f>IF(F1985&lt;=450000,0,MAX(0,Q1985*0.04-MIN(50000,Q1985)*0.02))</f>
        <v/>
      </c>
      <c r="V1985" s="21">
        <f>50000+MAX(0,G1985-480000)</f>
        <v/>
      </c>
      <c r="W1985" s="21">
        <f>P1985-V1985</f>
        <v/>
      </c>
      <c r="X1985" s="21">
        <f>Q1985-V1985</f>
        <v/>
      </c>
      <c r="Y1985" s="22">
        <f>IF(W1985&lt;0,0.9,LOOKUP(W1985,{0,1950001,3300001,6950001,9000001,18000001,40000001},{0.84895,0.7979,0.6958,0.66517,0.56307,0.4916,0.44055}))</f>
        <v/>
      </c>
      <c r="Z1985" s="22">
        <f>IF(X1985&lt;0,0.9,LOOKUP(X1985,{0,1950001,3300001,6950001,9000001,18000001,40000001},{0.84895,0.7979,0.6958,0.66517,0.56307,0.4916,0.44055}))</f>
        <v/>
      </c>
      <c r="AA1985" s="22">
        <f>IF(W1985&lt;0,0,CHOOSE(MATCH(W1985,{0,1950001,3300001,6950001,9000001},1),5.105/84.895,10.21/79.79,20.42/69.58,23.483/66.517,33.693/56.307))</f>
        <v/>
      </c>
      <c r="AB1985" s="21">
        <f>IF(C1985&lt;=2000,0,(MIN(C1985,ROUNDDOWN(F1985*0.3,0))-2000)*0.1)</f>
        <v/>
      </c>
      <c r="AC1985" s="21">
        <f>IF(C1985&lt;=2000,0,MIN((C1985-2000)*Y1985,(R1985+S1985)*0.2))</f>
        <v/>
      </c>
      <c r="AD1985" s="21">
        <f>IF(C1985&lt;=2000,0,MIN((C1985-2000)*Z1985,(T1985+U1985)*0.2))</f>
        <v/>
      </c>
      <c r="AE1985" s="21">
        <f>AC1985*AA1985</f>
        <v/>
      </c>
      <c r="AF1985" s="21">
        <f>ROUNDDOWN(R1985,-2)+ROUNDDOWN(S1985,-2)</f>
        <v/>
      </c>
      <c r="AG1985" s="21">
        <f>ROUNDDOWN(MAX(0,R1985-(AB1985+AC1985+AE1985)*0.6),-2)+ROUNDDOWN(MAX(0,S1985-(AB1985+AC1985+AE1985)*0.4),-2)</f>
        <v/>
      </c>
      <c r="AH1985" s="21">
        <f>ROUNDDOWN(MAX(0,T1985-(AB1985+AD1985)*0.6),-2)+ROUNDDOWN(MAX(0,U1985-(AB1985+AD1985)*0.4),-2)</f>
        <v/>
      </c>
      <c r="AI1985" s="21">
        <f>ROUNDDOWN(T1985,-2)+ROUNDDOWN(U1985,-2)</f>
        <v/>
      </c>
      <c r="AJ1985" s="21">
        <f>M1985+AF1985</f>
        <v/>
      </c>
      <c r="AK1985" s="21">
        <f>M1985+AG1985</f>
        <v/>
      </c>
      <c r="AL1985" s="21">
        <f>N1985+AH1985</f>
        <v/>
      </c>
      <c r="AM1985" s="21">
        <f>O1985+AI1985</f>
        <v/>
      </c>
      <c r="AN1985" s="21">
        <f>N1985+AI1985</f>
        <v/>
      </c>
      <c r="AO1985" s="21">
        <f>ROUNDDOWN((R1985+S1985)*0.2/Y1985+2000,0)</f>
        <v/>
      </c>
      <c r="AP1985" s="21">
        <f>ROUNDDOWN((T1985+U1985)*0.2/Z1985+2000,0)</f>
        <v/>
      </c>
      <c r="AQ1985" s="21">
        <f>AL1985-AK1985</f>
        <v/>
      </c>
      <c r="AR1985" s="21">
        <f>AM1985-AK1985</f>
        <v/>
      </c>
      <c r="AS1985" s="21">
        <f>AM1985-AL1985</f>
        <v/>
      </c>
      <c r="AT1985" s="21">
        <f>AK1985+C1985-AJ1985</f>
        <v/>
      </c>
      <c r="AU1985" s="21">
        <f>AL1985+C1985-AM1985</f>
        <v/>
      </c>
      <c r="AV1985" s="21">
        <f>AN1985+C1985-AM1985</f>
        <v/>
      </c>
    </row>
    <row r="1986">
      <c r="A1986" t="inlineStr">
        <is>
          <t>1万円刻み</t>
        </is>
      </c>
      <c r="B1986" s="21">
        <f>'5_1万円刻み'!$A$223</f>
        <v/>
      </c>
      <c r="C1986" s="21">
        <f>AO1986</f>
        <v/>
      </c>
      <c r="D1986" s="21" t="n">
        <v>0</v>
      </c>
      <c r="E1986" s="21">
        <f>ROUND(MIN(B1986/12,650000)*12*0.0915+MIN(B1986/12,1390000)*12*(0.0504+0)+B1986*0.005,0)</f>
        <v/>
      </c>
      <c r="F1986" s="21">
        <f>IF(B1986&lt;741000,0,IF(B1986&lt;2191000,B1986-740000,IF(B1986&lt;2193000,1451000,IF(B1986&lt;2196000,1453000,IF(B1986&lt;2200000,1456000,IF(B1986&lt;3600000,ROUND(ROUNDDOWN(B1986/4,-3)*2.8,0)-80000,IF(B1986&lt;6600000,ROUND(ROUNDDOWN(B1986/4,-3)*3.2,0)-440000,IF(B1986&lt;8500000,ROUNDDOWN(B1986*0.9,0)-1100000,B1986-1950000))))))))</f>
        <v/>
      </c>
      <c r="G1986" s="21">
        <f>IF(F1986&gt;23500000,NA(),IF(F1986&lt;=4890000,1040000,IF(F1986&lt;=6550000,670000,620000)))</f>
        <v/>
      </c>
      <c r="H1986" s="21">
        <f>IF(D1986&lt;=0,0,MAX(0,MIN(2000000,D1986-MIN(100000,ROUNDDOWN(F1986*0.05,0)))))</f>
        <v/>
      </c>
      <c r="I1986" s="21">
        <f>IF(C1986&lt;=2000,0,MIN(C1986,ROUNDDOWN(F1986*0.4,0))-2000)</f>
        <v/>
      </c>
      <c r="J1986" s="21">
        <f>MAX(0,ROUNDDOWN(F1986-E1986-G1986,-3))</f>
        <v/>
      </c>
      <c r="K1986" s="21">
        <f>MAX(0,ROUNDDOWN(F1986-E1986-G1986-H1986-I1986,-3))</f>
        <v/>
      </c>
      <c r="L1986" s="21">
        <f>MAX(0,ROUNDDOWN(F1986-E1986-G1986-H1986,-3))</f>
        <v/>
      </c>
      <c r="M1986" s="21">
        <f>IF(J1986&lt;=0,0,ROUNDDOWN((J1986*LOOKUP(J1986,{0,1950001,3300001,6950001,9000001,18000001,40000001},{0.05,0.1,0.2,0.23,0.33,0.4,0.45})-LOOKUP(J1986,{0,1950001,3300001,6950001,9000001,18000001,40000001},{0,97500,427500,636000,1536000,2796000,4796000}))*1.021,-2))</f>
        <v/>
      </c>
      <c r="N1986" s="21">
        <f>IF(K1986&lt;=0,0,ROUNDDOWN((K1986*LOOKUP(K1986,{0,1950001,3300001,6950001,9000001,18000001,40000001},{0.05,0.1,0.2,0.23,0.33,0.4,0.45})-LOOKUP(K1986,{0,1950001,3300001,6950001,9000001,18000001,40000001},{0,97500,427500,636000,1536000,2796000,4796000}))*1.021,-2))</f>
        <v/>
      </c>
      <c r="O1986" s="21">
        <f>IF(L1986&lt;=0,0,ROUNDDOWN((L1986*LOOKUP(L1986,{0,1950001,3300001,6950001,9000001,18000001,40000001},{0.05,0.1,0.2,0.23,0.33,0.4,0.45})-LOOKUP(L1986,{0,1950001,3300001,6950001,9000001,18000001,40000001},{0,97500,427500,636000,1536000,2796000,4796000}))*1.021,-2))</f>
        <v/>
      </c>
      <c r="P1986" s="21">
        <f>MAX(0,ROUNDDOWN(F1986-E1986-430000,-3))</f>
        <v/>
      </c>
      <c r="Q1986" s="21">
        <f>MAX(0,ROUNDDOWN(F1986-E1986-430000-H1986,-3))</f>
        <v/>
      </c>
      <c r="R1986" s="21">
        <f>IF(F1986&lt;=450000,0,MAX(0,P1986*0.06-MIN(50000,P1986)*0.03))</f>
        <v/>
      </c>
      <c r="S1986" s="21">
        <f>IF(F1986&lt;=450000,0,MAX(0,P1986*0.04-MIN(50000,P1986)*0.02))</f>
        <v/>
      </c>
      <c r="T1986" s="21">
        <f>IF(F1986&lt;=450000,0,MAX(0,Q1986*0.06-MIN(50000,Q1986)*0.03))</f>
        <v/>
      </c>
      <c r="U1986" s="21">
        <f>IF(F1986&lt;=450000,0,MAX(0,Q1986*0.04-MIN(50000,Q1986)*0.02))</f>
        <v/>
      </c>
      <c r="V1986" s="21">
        <f>50000+MAX(0,G1986-480000)</f>
        <v/>
      </c>
      <c r="W1986" s="21">
        <f>P1986-V1986</f>
        <v/>
      </c>
      <c r="X1986" s="21">
        <f>Q1986-V1986</f>
        <v/>
      </c>
      <c r="Y1986" s="22">
        <f>IF(W1986&lt;0,0.9,LOOKUP(W1986,{0,1950001,3300001,6950001,9000001,18000001,40000001},{0.84895,0.7979,0.6958,0.66517,0.56307,0.4916,0.44055}))</f>
        <v/>
      </c>
      <c r="Z1986" s="22">
        <f>IF(X1986&lt;0,0.9,LOOKUP(X1986,{0,1950001,3300001,6950001,9000001,18000001,40000001},{0.84895,0.7979,0.6958,0.66517,0.56307,0.4916,0.44055}))</f>
        <v/>
      </c>
      <c r="AA1986" s="22">
        <f>IF(W1986&lt;0,0,CHOOSE(MATCH(W1986,{0,1950001,3300001,6950001,9000001},1),5.105/84.895,10.21/79.79,20.42/69.58,23.483/66.517,33.693/56.307))</f>
        <v/>
      </c>
      <c r="AB1986" s="21">
        <f>IF(C1986&lt;=2000,0,(MIN(C1986,ROUNDDOWN(F1986*0.3,0))-2000)*0.1)</f>
        <v/>
      </c>
      <c r="AC1986" s="21">
        <f>IF(C1986&lt;=2000,0,MIN((C1986-2000)*Y1986,(R1986+S1986)*0.2))</f>
        <v/>
      </c>
      <c r="AD1986" s="21">
        <f>IF(C1986&lt;=2000,0,MIN((C1986-2000)*Z1986,(T1986+U1986)*0.2))</f>
        <v/>
      </c>
      <c r="AE1986" s="21">
        <f>AC1986*AA1986</f>
        <v/>
      </c>
      <c r="AF1986" s="21">
        <f>ROUNDDOWN(R1986,-2)+ROUNDDOWN(S1986,-2)</f>
        <v/>
      </c>
      <c r="AG1986" s="21">
        <f>ROUNDDOWN(MAX(0,R1986-(AB1986+AC1986+AE1986)*0.6),-2)+ROUNDDOWN(MAX(0,S1986-(AB1986+AC1986+AE1986)*0.4),-2)</f>
        <v/>
      </c>
      <c r="AH1986" s="21">
        <f>ROUNDDOWN(MAX(0,T1986-(AB1986+AD1986)*0.6),-2)+ROUNDDOWN(MAX(0,U1986-(AB1986+AD1986)*0.4),-2)</f>
        <v/>
      </c>
      <c r="AI1986" s="21">
        <f>ROUNDDOWN(T1986,-2)+ROUNDDOWN(U1986,-2)</f>
        <v/>
      </c>
      <c r="AJ1986" s="21">
        <f>M1986+AF1986</f>
        <v/>
      </c>
      <c r="AK1986" s="21">
        <f>M1986+AG1986</f>
        <v/>
      </c>
      <c r="AL1986" s="21">
        <f>N1986+AH1986</f>
        <v/>
      </c>
      <c r="AM1986" s="21">
        <f>O1986+AI1986</f>
        <v/>
      </c>
      <c r="AN1986" s="21">
        <f>N1986+AI1986</f>
        <v/>
      </c>
      <c r="AO1986" s="21">
        <f>ROUNDDOWN((R1986+S1986)*0.2/Y1986+2000,0)</f>
        <v/>
      </c>
      <c r="AP1986" s="21">
        <f>ROUNDDOWN((T1986+U1986)*0.2/Z1986+2000,0)</f>
        <v/>
      </c>
      <c r="AQ1986" s="21">
        <f>AL1986-AK1986</f>
        <v/>
      </c>
      <c r="AR1986" s="21">
        <f>AM1986-AK1986</f>
        <v/>
      </c>
      <c r="AS1986" s="21">
        <f>AM1986-AL1986</f>
        <v/>
      </c>
      <c r="AT1986" s="21">
        <f>AK1986+C1986-AJ1986</f>
        <v/>
      </c>
      <c r="AU1986" s="21">
        <f>AL1986+C1986-AM1986</f>
        <v/>
      </c>
      <c r="AV1986" s="21">
        <f>AN1986+C1986-AM1986</f>
        <v/>
      </c>
    </row>
    <row r="1987">
      <c r="A1987" t="inlineStr">
        <is>
          <t>1万円刻み</t>
        </is>
      </c>
      <c r="B1987" s="21">
        <f>'5_1万円刻み'!$A$224</f>
        <v/>
      </c>
      <c r="C1987" s="21">
        <f>AO1987</f>
        <v/>
      </c>
      <c r="D1987" s="21" t="n">
        <v>0</v>
      </c>
      <c r="E1987" s="21">
        <f>ROUND(MIN(B1987/12,650000)*12*0.0915+MIN(B1987/12,1390000)*12*(0.0504+0)+B1987*0.005,0)</f>
        <v/>
      </c>
      <c r="F1987" s="21">
        <f>IF(B1987&lt;741000,0,IF(B1987&lt;2191000,B1987-740000,IF(B1987&lt;2193000,1451000,IF(B1987&lt;2196000,1453000,IF(B1987&lt;2200000,1456000,IF(B1987&lt;3600000,ROUND(ROUNDDOWN(B1987/4,-3)*2.8,0)-80000,IF(B1987&lt;6600000,ROUND(ROUNDDOWN(B1987/4,-3)*3.2,0)-440000,IF(B1987&lt;8500000,ROUNDDOWN(B1987*0.9,0)-1100000,B1987-1950000))))))))</f>
        <v/>
      </c>
      <c r="G1987" s="21">
        <f>IF(F1987&gt;23500000,NA(),IF(F1987&lt;=4890000,1040000,IF(F1987&lt;=6550000,670000,620000)))</f>
        <v/>
      </c>
      <c r="H1987" s="21">
        <f>IF(D1987&lt;=0,0,MAX(0,MIN(2000000,D1987-MIN(100000,ROUNDDOWN(F1987*0.05,0)))))</f>
        <v/>
      </c>
      <c r="I1987" s="21">
        <f>IF(C1987&lt;=2000,0,MIN(C1987,ROUNDDOWN(F1987*0.4,0))-2000)</f>
        <v/>
      </c>
      <c r="J1987" s="21">
        <f>MAX(0,ROUNDDOWN(F1987-E1987-G1987,-3))</f>
        <v/>
      </c>
      <c r="K1987" s="21">
        <f>MAX(0,ROUNDDOWN(F1987-E1987-G1987-H1987-I1987,-3))</f>
        <v/>
      </c>
      <c r="L1987" s="21">
        <f>MAX(0,ROUNDDOWN(F1987-E1987-G1987-H1987,-3))</f>
        <v/>
      </c>
      <c r="M1987" s="21">
        <f>IF(J1987&lt;=0,0,ROUNDDOWN((J1987*LOOKUP(J1987,{0,1950001,3300001,6950001,9000001,18000001,40000001},{0.05,0.1,0.2,0.23,0.33,0.4,0.45})-LOOKUP(J1987,{0,1950001,3300001,6950001,9000001,18000001,40000001},{0,97500,427500,636000,1536000,2796000,4796000}))*1.021,-2))</f>
        <v/>
      </c>
      <c r="N1987" s="21">
        <f>IF(K1987&lt;=0,0,ROUNDDOWN((K1987*LOOKUP(K1987,{0,1950001,3300001,6950001,9000001,18000001,40000001},{0.05,0.1,0.2,0.23,0.33,0.4,0.45})-LOOKUP(K1987,{0,1950001,3300001,6950001,9000001,18000001,40000001},{0,97500,427500,636000,1536000,2796000,4796000}))*1.021,-2))</f>
        <v/>
      </c>
      <c r="O1987" s="21">
        <f>IF(L1987&lt;=0,0,ROUNDDOWN((L1987*LOOKUP(L1987,{0,1950001,3300001,6950001,9000001,18000001,40000001},{0.05,0.1,0.2,0.23,0.33,0.4,0.45})-LOOKUP(L1987,{0,1950001,3300001,6950001,9000001,18000001,40000001},{0,97500,427500,636000,1536000,2796000,4796000}))*1.021,-2))</f>
        <v/>
      </c>
      <c r="P1987" s="21">
        <f>MAX(0,ROUNDDOWN(F1987-E1987-430000,-3))</f>
        <v/>
      </c>
      <c r="Q1987" s="21">
        <f>MAX(0,ROUNDDOWN(F1987-E1987-430000-H1987,-3))</f>
        <v/>
      </c>
      <c r="R1987" s="21">
        <f>IF(F1987&lt;=450000,0,MAX(0,P1987*0.06-MIN(50000,P1987)*0.03))</f>
        <v/>
      </c>
      <c r="S1987" s="21">
        <f>IF(F1987&lt;=450000,0,MAX(0,P1987*0.04-MIN(50000,P1987)*0.02))</f>
        <v/>
      </c>
      <c r="T1987" s="21">
        <f>IF(F1987&lt;=450000,0,MAX(0,Q1987*0.06-MIN(50000,Q1987)*0.03))</f>
        <v/>
      </c>
      <c r="U1987" s="21">
        <f>IF(F1987&lt;=450000,0,MAX(0,Q1987*0.04-MIN(50000,Q1987)*0.02))</f>
        <v/>
      </c>
      <c r="V1987" s="21">
        <f>50000+MAX(0,G1987-480000)</f>
        <v/>
      </c>
      <c r="W1987" s="21">
        <f>P1987-V1987</f>
        <v/>
      </c>
      <c r="X1987" s="21">
        <f>Q1987-V1987</f>
        <v/>
      </c>
      <c r="Y1987" s="22">
        <f>IF(W1987&lt;0,0.9,LOOKUP(W1987,{0,1950001,3300001,6950001,9000001,18000001,40000001},{0.84895,0.7979,0.6958,0.66517,0.56307,0.4916,0.44055}))</f>
        <v/>
      </c>
      <c r="Z1987" s="22">
        <f>IF(X1987&lt;0,0.9,LOOKUP(X1987,{0,1950001,3300001,6950001,9000001,18000001,40000001},{0.84895,0.7979,0.6958,0.66517,0.56307,0.4916,0.44055}))</f>
        <v/>
      </c>
      <c r="AA1987" s="22">
        <f>IF(W1987&lt;0,0,CHOOSE(MATCH(W1987,{0,1950001,3300001,6950001,9000001},1),5.105/84.895,10.21/79.79,20.42/69.58,23.483/66.517,33.693/56.307))</f>
        <v/>
      </c>
      <c r="AB1987" s="21">
        <f>IF(C1987&lt;=2000,0,(MIN(C1987,ROUNDDOWN(F1987*0.3,0))-2000)*0.1)</f>
        <v/>
      </c>
      <c r="AC1987" s="21">
        <f>IF(C1987&lt;=2000,0,MIN((C1987-2000)*Y1987,(R1987+S1987)*0.2))</f>
        <v/>
      </c>
      <c r="AD1987" s="21">
        <f>IF(C1987&lt;=2000,0,MIN((C1987-2000)*Z1987,(T1987+U1987)*0.2))</f>
        <v/>
      </c>
      <c r="AE1987" s="21">
        <f>AC1987*AA1987</f>
        <v/>
      </c>
      <c r="AF1987" s="21">
        <f>ROUNDDOWN(R1987,-2)+ROUNDDOWN(S1987,-2)</f>
        <v/>
      </c>
      <c r="AG1987" s="21">
        <f>ROUNDDOWN(MAX(0,R1987-(AB1987+AC1987+AE1987)*0.6),-2)+ROUNDDOWN(MAX(0,S1987-(AB1987+AC1987+AE1987)*0.4),-2)</f>
        <v/>
      </c>
      <c r="AH1987" s="21">
        <f>ROUNDDOWN(MAX(0,T1987-(AB1987+AD1987)*0.6),-2)+ROUNDDOWN(MAX(0,U1987-(AB1987+AD1987)*0.4),-2)</f>
        <v/>
      </c>
      <c r="AI1987" s="21">
        <f>ROUNDDOWN(T1987,-2)+ROUNDDOWN(U1987,-2)</f>
        <v/>
      </c>
      <c r="AJ1987" s="21">
        <f>M1987+AF1987</f>
        <v/>
      </c>
      <c r="AK1987" s="21">
        <f>M1987+AG1987</f>
        <v/>
      </c>
      <c r="AL1987" s="21">
        <f>N1987+AH1987</f>
        <v/>
      </c>
      <c r="AM1987" s="21">
        <f>O1987+AI1987</f>
        <v/>
      </c>
      <c r="AN1987" s="21">
        <f>N1987+AI1987</f>
        <v/>
      </c>
      <c r="AO1987" s="21">
        <f>ROUNDDOWN((R1987+S1987)*0.2/Y1987+2000,0)</f>
        <v/>
      </c>
      <c r="AP1987" s="21">
        <f>ROUNDDOWN((T1987+U1987)*0.2/Z1987+2000,0)</f>
        <v/>
      </c>
      <c r="AQ1987" s="21">
        <f>AL1987-AK1987</f>
        <v/>
      </c>
      <c r="AR1987" s="21">
        <f>AM1987-AK1987</f>
        <v/>
      </c>
      <c r="AS1987" s="21">
        <f>AM1987-AL1987</f>
        <v/>
      </c>
      <c r="AT1987" s="21">
        <f>AK1987+C1987-AJ1987</f>
        <v/>
      </c>
      <c r="AU1987" s="21">
        <f>AL1987+C1987-AM1987</f>
        <v/>
      </c>
      <c r="AV1987" s="21">
        <f>AN1987+C1987-AM1987</f>
        <v/>
      </c>
    </row>
    <row r="1988">
      <c r="A1988" t="inlineStr">
        <is>
          <t>1万円刻み</t>
        </is>
      </c>
      <c r="B1988" s="21">
        <f>'5_1万円刻み'!$A$225</f>
        <v/>
      </c>
      <c r="C1988" s="21">
        <f>AO1988</f>
        <v/>
      </c>
      <c r="D1988" s="21" t="n">
        <v>0</v>
      </c>
      <c r="E1988" s="21">
        <f>ROUND(MIN(B1988/12,650000)*12*0.0915+MIN(B1988/12,1390000)*12*(0.0504+0)+B1988*0.005,0)</f>
        <v/>
      </c>
      <c r="F1988" s="21">
        <f>IF(B1988&lt;741000,0,IF(B1988&lt;2191000,B1988-740000,IF(B1988&lt;2193000,1451000,IF(B1988&lt;2196000,1453000,IF(B1988&lt;2200000,1456000,IF(B1988&lt;3600000,ROUND(ROUNDDOWN(B1988/4,-3)*2.8,0)-80000,IF(B1988&lt;6600000,ROUND(ROUNDDOWN(B1988/4,-3)*3.2,0)-440000,IF(B1988&lt;8500000,ROUNDDOWN(B1988*0.9,0)-1100000,B1988-1950000))))))))</f>
        <v/>
      </c>
      <c r="G1988" s="21">
        <f>IF(F1988&gt;23500000,NA(),IF(F1988&lt;=4890000,1040000,IF(F1988&lt;=6550000,670000,620000)))</f>
        <v/>
      </c>
      <c r="H1988" s="21">
        <f>IF(D1988&lt;=0,0,MAX(0,MIN(2000000,D1988-MIN(100000,ROUNDDOWN(F1988*0.05,0)))))</f>
        <v/>
      </c>
      <c r="I1988" s="21">
        <f>IF(C1988&lt;=2000,0,MIN(C1988,ROUNDDOWN(F1988*0.4,0))-2000)</f>
        <v/>
      </c>
      <c r="J1988" s="21">
        <f>MAX(0,ROUNDDOWN(F1988-E1988-G1988,-3))</f>
        <v/>
      </c>
      <c r="K1988" s="21">
        <f>MAX(0,ROUNDDOWN(F1988-E1988-G1988-H1988-I1988,-3))</f>
        <v/>
      </c>
      <c r="L1988" s="21">
        <f>MAX(0,ROUNDDOWN(F1988-E1988-G1988-H1988,-3))</f>
        <v/>
      </c>
      <c r="M1988" s="21">
        <f>IF(J1988&lt;=0,0,ROUNDDOWN((J1988*LOOKUP(J1988,{0,1950001,3300001,6950001,9000001,18000001,40000001},{0.05,0.1,0.2,0.23,0.33,0.4,0.45})-LOOKUP(J1988,{0,1950001,3300001,6950001,9000001,18000001,40000001},{0,97500,427500,636000,1536000,2796000,4796000}))*1.021,-2))</f>
        <v/>
      </c>
      <c r="N1988" s="21">
        <f>IF(K1988&lt;=0,0,ROUNDDOWN((K1988*LOOKUP(K1988,{0,1950001,3300001,6950001,9000001,18000001,40000001},{0.05,0.1,0.2,0.23,0.33,0.4,0.45})-LOOKUP(K1988,{0,1950001,3300001,6950001,9000001,18000001,40000001},{0,97500,427500,636000,1536000,2796000,4796000}))*1.021,-2))</f>
        <v/>
      </c>
      <c r="O1988" s="21">
        <f>IF(L1988&lt;=0,0,ROUNDDOWN((L1988*LOOKUP(L1988,{0,1950001,3300001,6950001,9000001,18000001,40000001},{0.05,0.1,0.2,0.23,0.33,0.4,0.45})-LOOKUP(L1988,{0,1950001,3300001,6950001,9000001,18000001,40000001},{0,97500,427500,636000,1536000,2796000,4796000}))*1.021,-2))</f>
        <v/>
      </c>
      <c r="P1988" s="21">
        <f>MAX(0,ROUNDDOWN(F1988-E1988-430000,-3))</f>
        <v/>
      </c>
      <c r="Q1988" s="21">
        <f>MAX(0,ROUNDDOWN(F1988-E1988-430000-H1988,-3))</f>
        <v/>
      </c>
      <c r="R1988" s="21">
        <f>IF(F1988&lt;=450000,0,MAX(0,P1988*0.06-MIN(50000,P1988)*0.03))</f>
        <v/>
      </c>
      <c r="S1988" s="21">
        <f>IF(F1988&lt;=450000,0,MAX(0,P1988*0.04-MIN(50000,P1988)*0.02))</f>
        <v/>
      </c>
      <c r="T1988" s="21">
        <f>IF(F1988&lt;=450000,0,MAX(0,Q1988*0.06-MIN(50000,Q1988)*0.03))</f>
        <v/>
      </c>
      <c r="U1988" s="21">
        <f>IF(F1988&lt;=450000,0,MAX(0,Q1988*0.04-MIN(50000,Q1988)*0.02))</f>
        <v/>
      </c>
      <c r="V1988" s="21">
        <f>50000+MAX(0,G1988-480000)</f>
        <v/>
      </c>
      <c r="W1988" s="21">
        <f>P1988-V1988</f>
        <v/>
      </c>
      <c r="X1988" s="21">
        <f>Q1988-V1988</f>
        <v/>
      </c>
      <c r="Y1988" s="22">
        <f>IF(W1988&lt;0,0.9,LOOKUP(W1988,{0,1950001,3300001,6950001,9000001,18000001,40000001},{0.84895,0.7979,0.6958,0.66517,0.56307,0.4916,0.44055}))</f>
        <v/>
      </c>
      <c r="Z1988" s="22">
        <f>IF(X1988&lt;0,0.9,LOOKUP(X1988,{0,1950001,3300001,6950001,9000001,18000001,40000001},{0.84895,0.7979,0.6958,0.66517,0.56307,0.4916,0.44055}))</f>
        <v/>
      </c>
      <c r="AA1988" s="22">
        <f>IF(W1988&lt;0,0,CHOOSE(MATCH(W1988,{0,1950001,3300001,6950001,9000001},1),5.105/84.895,10.21/79.79,20.42/69.58,23.483/66.517,33.693/56.307))</f>
        <v/>
      </c>
      <c r="AB1988" s="21">
        <f>IF(C1988&lt;=2000,0,(MIN(C1988,ROUNDDOWN(F1988*0.3,0))-2000)*0.1)</f>
        <v/>
      </c>
      <c r="AC1988" s="21">
        <f>IF(C1988&lt;=2000,0,MIN((C1988-2000)*Y1988,(R1988+S1988)*0.2))</f>
        <v/>
      </c>
      <c r="AD1988" s="21">
        <f>IF(C1988&lt;=2000,0,MIN((C1988-2000)*Z1988,(T1988+U1988)*0.2))</f>
        <v/>
      </c>
      <c r="AE1988" s="21">
        <f>AC1988*AA1988</f>
        <v/>
      </c>
      <c r="AF1988" s="21">
        <f>ROUNDDOWN(R1988,-2)+ROUNDDOWN(S1988,-2)</f>
        <v/>
      </c>
      <c r="AG1988" s="21">
        <f>ROUNDDOWN(MAX(0,R1988-(AB1988+AC1988+AE1988)*0.6),-2)+ROUNDDOWN(MAX(0,S1988-(AB1988+AC1988+AE1988)*0.4),-2)</f>
        <v/>
      </c>
      <c r="AH1988" s="21">
        <f>ROUNDDOWN(MAX(0,T1988-(AB1988+AD1988)*0.6),-2)+ROUNDDOWN(MAX(0,U1988-(AB1988+AD1988)*0.4),-2)</f>
        <v/>
      </c>
      <c r="AI1988" s="21">
        <f>ROUNDDOWN(T1988,-2)+ROUNDDOWN(U1988,-2)</f>
        <v/>
      </c>
      <c r="AJ1988" s="21">
        <f>M1988+AF1988</f>
        <v/>
      </c>
      <c r="AK1988" s="21">
        <f>M1988+AG1988</f>
        <v/>
      </c>
      <c r="AL1988" s="21">
        <f>N1988+AH1988</f>
        <v/>
      </c>
      <c r="AM1988" s="21">
        <f>O1988+AI1988</f>
        <v/>
      </c>
      <c r="AN1988" s="21">
        <f>N1988+AI1988</f>
        <v/>
      </c>
      <c r="AO1988" s="21">
        <f>ROUNDDOWN((R1988+S1988)*0.2/Y1988+2000,0)</f>
        <v/>
      </c>
      <c r="AP1988" s="21">
        <f>ROUNDDOWN((T1988+U1988)*0.2/Z1988+2000,0)</f>
        <v/>
      </c>
      <c r="AQ1988" s="21">
        <f>AL1988-AK1988</f>
        <v/>
      </c>
      <c r="AR1988" s="21">
        <f>AM1988-AK1988</f>
        <v/>
      </c>
      <c r="AS1988" s="21">
        <f>AM1988-AL1988</f>
        <v/>
      </c>
      <c r="AT1988" s="21">
        <f>AK1988+C1988-AJ1988</f>
        <v/>
      </c>
      <c r="AU1988" s="21">
        <f>AL1988+C1988-AM1988</f>
        <v/>
      </c>
      <c r="AV1988" s="21">
        <f>AN1988+C1988-AM1988</f>
        <v/>
      </c>
    </row>
    <row r="1989">
      <c r="A1989" t="inlineStr">
        <is>
          <t>1万円刻み</t>
        </is>
      </c>
      <c r="B1989" s="21">
        <f>'5_1万円刻み'!$A$226</f>
        <v/>
      </c>
      <c r="C1989" s="21">
        <f>AO1989</f>
        <v/>
      </c>
      <c r="D1989" s="21" t="n">
        <v>0</v>
      </c>
      <c r="E1989" s="21">
        <f>ROUND(MIN(B1989/12,650000)*12*0.0915+MIN(B1989/12,1390000)*12*(0.0504+0)+B1989*0.005,0)</f>
        <v/>
      </c>
      <c r="F1989" s="21">
        <f>IF(B1989&lt;741000,0,IF(B1989&lt;2191000,B1989-740000,IF(B1989&lt;2193000,1451000,IF(B1989&lt;2196000,1453000,IF(B1989&lt;2200000,1456000,IF(B1989&lt;3600000,ROUND(ROUNDDOWN(B1989/4,-3)*2.8,0)-80000,IF(B1989&lt;6600000,ROUND(ROUNDDOWN(B1989/4,-3)*3.2,0)-440000,IF(B1989&lt;8500000,ROUNDDOWN(B1989*0.9,0)-1100000,B1989-1950000))))))))</f>
        <v/>
      </c>
      <c r="G1989" s="21">
        <f>IF(F1989&gt;23500000,NA(),IF(F1989&lt;=4890000,1040000,IF(F1989&lt;=6550000,670000,620000)))</f>
        <v/>
      </c>
      <c r="H1989" s="21">
        <f>IF(D1989&lt;=0,0,MAX(0,MIN(2000000,D1989-MIN(100000,ROUNDDOWN(F1989*0.05,0)))))</f>
        <v/>
      </c>
      <c r="I1989" s="21">
        <f>IF(C1989&lt;=2000,0,MIN(C1989,ROUNDDOWN(F1989*0.4,0))-2000)</f>
        <v/>
      </c>
      <c r="J1989" s="21">
        <f>MAX(0,ROUNDDOWN(F1989-E1989-G1989,-3))</f>
        <v/>
      </c>
      <c r="K1989" s="21">
        <f>MAX(0,ROUNDDOWN(F1989-E1989-G1989-H1989-I1989,-3))</f>
        <v/>
      </c>
      <c r="L1989" s="21">
        <f>MAX(0,ROUNDDOWN(F1989-E1989-G1989-H1989,-3))</f>
        <v/>
      </c>
      <c r="M1989" s="21">
        <f>IF(J1989&lt;=0,0,ROUNDDOWN((J1989*LOOKUP(J1989,{0,1950001,3300001,6950001,9000001,18000001,40000001},{0.05,0.1,0.2,0.23,0.33,0.4,0.45})-LOOKUP(J1989,{0,1950001,3300001,6950001,9000001,18000001,40000001},{0,97500,427500,636000,1536000,2796000,4796000}))*1.021,-2))</f>
        <v/>
      </c>
      <c r="N1989" s="21">
        <f>IF(K1989&lt;=0,0,ROUNDDOWN((K1989*LOOKUP(K1989,{0,1950001,3300001,6950001,9000001,18000001,40000001},{0.05,0.1,0.2,0.23,0.33,0.4,0.45})-LOOKUP(K1989,{0,1950001,3300001,6950001,9000001,18000001,40000001},{0,97500,427500,636000,1536000,2796000,4796000}))*1.021,-2))</f>
        <v/>
      </c>
      <c r="O1989" s="21">
        <f>IF(L1989&lt;=0,0,ROUNDDOWN((L1989*LOOKUP(L1989,{0,1950001,3300001,6950001,9000001,18000001,40000001},{0.05,0.1,0.2,0.23,0.33,0.4,0.45})-LOOKUP(L1989,{0,1950001,3300001,6950001,9000001,18000001,40000001},{0,97500,427500,636000,1536000,2796000,4796000}))*1.021,-2))</f>
        <v/>
      </c>
      <c r="P1989" s="21">
        <f>MAX(0,ROUNDDOWN(F1989-E1989-430000,-3))</f>
        <v/>
      </c>
      <c r="Q1989" s="21">
        <f>MAX(0,ROUNDDOWN(F1989-E1989-430000-H1989,-3))</f>
        <v/>
      </c>
      <c r="R1989" s="21">
        <f>IF(F1989&lt;=450000,0,MAX(0,P1989*0.06-MIN(50000,P1989)*0.03))</f>
        <v/>
      </c>
      <c r="S1989" s="21">
        <f>IF(F1989&lt;=450000,0,MAX(0,P1989*0.04-MIN(50000,P1989)*0.02))</f>
        <v/>
      </c>
      <c r="T1989" s="21">
        <f>IF(F1989&lt;=450000,0,MAX(0,Q1989*0.06-MIN(50000,Q1989)*0.03))</f>
        <v/>
      </c>
      <c r="U1989" s="21">
        <f>IF(F1989&lt;=450000,0,MAX(0,Q1989*0.04-MIN(50000,Q1989)*0.02))</f>
        <v/>
      </c>
      <c r="V1989" s="21">
        <f>50000+MAX(0,G1989-480000)</f>
        <v/>
      </c>
      <c r="W1989" s="21">
        <f>P1989-V1989</f>
        <v/>
      </c>
      <c r="X1989" s="21">
        <f>Q1989-V1989</f>
        <v/>
      </c>
      <c r="Y1989" s="22">
        <f>IF(W1989&lt;0,0.9,LOOKUP(W1989,{0,1950001,3300001,6950001,9000001,18000001,40000001},{0.84895,0.7979,0.6958,0.66517,0.56307,0.4916,0.44055}))</f>
        <v/>
      </c>
      <c r="Z1989" s="22">
        <f>IF(X1989&lt;0,0.9,LOOKUP(X1989,{0,1950001,3300001,6950001,9000001,18000001,40000001},{0.84895,0.7979,0.6958,0.66517,0.56307,0.4916,0.44055}))</f>
        <v/>
      </c>
      <c r="AA1989" s="22">
        <f>IF(W1989&lt;0,0,CHOOSE(MATCH(W1989,{0,1950001,3300001,6950001,9000001},1),5.105/84.895,10.21/79.79,20.42/69.58,23.483/66.517,33.693/56.307))</f>
        <v/>
      </c>
      <c r="AB1989" s="21">
        <f>IF(C1989&lt;=2000,0,(MIN(C1989,ROUNDDOWN(F1989*0.3,0))-2000)*0.1)</f>
        <v/>
      </c>
      <c r="AC1989" s="21">
        <f>IF(C1989&lt;=2000,0,MIN((C1989-2000)*Y1989,(R1989+S1989)*0.2))</f>
        <v/>
      </c>
      <c r="AD1989" s="21">
        <f>IF(C1989&lt;=2000,0,MIN((C1989-2000)*Z1989,(T1989+U1989)*0.2))</f>
        <v/>
      </c>
      <c r="AE1989" s="21">
        <f>AC1989*AA1989</f>
        <v/>
      </c>
      <c r="AF1989" s="21">
        <f>ROUNDDOWN(R1989,-2)+ROUNDDOWN(S1989,-2)</f>
        <v/>
      </c>
      <c r="AG1989" s="21">
        <f>ROUNDDOWN(MAX(0,R1989-(AB1989+AC1989+AE1989)*0.6),-2)+ROUNDDOWN(MAX(0,S1989-(AB1989+AC1989+AE1989)*0.4),-2)</f>
        <v/>
      </c>
      <c r="AH1989" s="21">
        <f>ROUNDDOWN(MAX(0,T1989-(AB1989+AD1989)*0.6),-2)+ROUNDDOWN(MAX(0,U1989-(AB1989+AD1989)*0.4),-2)</f>
        <v/>
      </c>
      <c r="AI1989" s="21">
        <f>ROUNDDOWN(T1989,-2)+ROUNDDOWN(U1989,-2)</f>
        <v/>
      </c>
      <c r="AJ1989" s="21">
        <f>M1989+AF1989</f>
        <v/>
      </c>
      <c r="AK1989" s="21">
        <f>M1989+AG1989</f>
        <v/>
      </c>
      <c r="AL1989" s="21">
        <f>N1989+AH1989</f>
        <v/>
      </c>
      <c r="AM1989" s="21">
        <f>O1989+AI1989</f>
        <v/>
      </c>
      <c r="AN1989" s="21">
        <f>N1989+AI1989</f>
        <v/>
      </c>
      <c r="AO1989" s="21">
        <f>ROUNDDOWN((R1989+S1989)*0.2/Y1989+2000,0)</f>
        <v/>
      </c>
      <c r="AP1989" s="21">
        <f>ROUNDDOWN((T1989+U1989)*0.2/Z1989+2000,0)</f>
        <v/>
      </c>
      <c r="AQ1989" s="21">
        <f>AL1989-AK1989</f>
        <v/>
      </c>
      <c r="AR1989" s="21">
        <f>AM1989-AK1989</f>
        <v/>
      </c>
      <c r="AS1989" s="21">
        <f>AM1989-AL1989</f>
        <v/>
      </c>
      <c r="AT1989" s="21">
        <f>AK1989+C1989-AJ1989</f>
        <v/>
      </c>
      <c r="AU1989" s="21">
        <f>AL1989+C1989-AM1989</f>
        <v/>
      </c>
      <c r="AV1989" s="21">
        <f>AN1989+C1989-AM1989</f>
        <v/>
      </c>
    </row>
    <row r="1990">
      <c r="A1990" t="inlineStr">
        <is>
          <t>1万円刻み</t>
        </is>
      </c>
      <c r="B1990" s="21">
        <f>'5_1万円刻み'!$A$227</f>
        <v/>
      </c>
      <c r="C1990" s="21">
        <f>AO1990</f>
        <v/>
      </c>
      <c r="D1990" s="21" t="n">
        <v>0</v>
      </c>
      <c r="E1990" s="21">
        <f>ROUND(MIN(B1990/12,650000)*12*0.0915+MIN(B1990/12,1390000)*12*(0.0504+0)+B1990*0.005,0)</f>
        <v/>
      </c>
      <c r="F1990" s="21">
        <f>IF(B1990&lt;741000,0,IF(B1990&lt;2191000,B1990-740000,IF(B1990&lt;2193000,1451000,IF(B1990&lt;2196000,1453000,IF(B1990&lt;2200000,1456000,IF(B1990&lt;3600000,ROUND(ROUNDDOWN(B1990/4,-3)*2.8,0)-80000,IF(B1990&lt;6600000,ROUND(ROUNDDOWN(B1990/4,-3)*3.2,0)-440000,IF(B1990&lt;8500000,ROUNDDOWN(B1990*0.9,0)-1100000,B1990-1950000))))))))</f>
        <v/>
      </c>
      <c r="G1990" s="21">
        <f>IF(F1990&gt;23500000,NA(),IF(F1990&lt;=4890000,1040000,IF(F1990&lt;=6550000,670000,620000)))</f>
        <v/>
      </c>
      <c r="H1990" s="21">
        <f>IF(D1990&lt;=0,0,MAX(0,MIN(2000000,D1990-MIN(100000,ROUNDDOWN(F1990*0.05,0)))))</f>
        <v/>
      </c>
      <c r="I1990" s="21">
        <f>IF(C1990&lt;=2000,0,MIN(C1990,ROUNDDOWN(F1990*0.4,0))-2000)</f>
        <v/>
      </c>
      <c r="J1990" s="21">
        <f>MAX(0,ROUNDDOWN(F1990-E1990-G1990,-3))</f>
        <v/>
      </c>
      <c r="K1990" s="21">
        <f>MAX(0,ROUNDDOWN(F1990-E1990-G1990-H1990-I1990,-3))</f>
        <v/>
      </c>
      <c r="L1990" s="21">
        <f>MAX(0,ROUNDDOWN(F1990-E1990-G1990-H1990,-3))</f>
        <v/>
      </c>
      <c r="M1990" s="21">
        <f>IF(J1990&lt;=0,0,ROUNDDOWN((J1990*LOOKUP(J1990,{0,1950001,3300001,6950001,9000001,18000001,40000001},{0.05,0.1,0.2,0.23,0.33,0.4,0.45})-LOOKUP(J1990,{0,1950001,3300001,6950001,9000001,18000001,40000001},{0,97500,427500,636000,1536000,2796000,4796000}))*1.021,-2))</f>
        <v/>
      </c>
      <c r="N1990" s="21">
        <f>IF(K1990&lt;=0,0,ROUNDDOWN((K1990*LOOKUP(K1990,{0,1950001,3300001,6950001,9000001,18000001,40000001},{0.05,0.1,0.2,0.23,0.33,0.4,0.45})-LOOKUP(K1990,{0,1950001,3300001,6950001,9000001,18000001,40000001},{0,97500,427500,636000,1536000,2796000,4796000}))*1.021,-2))</f>
        <v/>
      </c>
      <c r="O1990" s="21">
        <f>IF(L1990&lt;=0,0,ROUNDDOWN((L1990*LOOKUP(L1990,{0,1950001,3300001,6950001,9000001,18000001,40000001},{0.05,0.1,0.2,0.23,0.33,0.4,0.45})-LOOKUP(L1990,{0,1950001,3300001,6950001,9000001,18000001,40000001},{0,97500,427500,636000,1536000,2796000,4796000}))*1.021,-2))</f>
        <v/>
      </c>
      <c r="P1990" s="21">
        <f>MAX(0,ROUNDDOWN(F1990-E1990-430000,-3))</f>
        <v/>
      </c>
      <c r="Q1990" s="21">
        <f>MAX(0,ROUNDDOWN(F1990-E1990-430000-H1990,-3))</f>
        <v/>
      </c>
      <c r="R1990" s="21">
        <f>IF(F1990&lt;=450000,0,MAX(0,P1990*0.06-MIN(50000,P1990)*0.03))</f>
        <v/>
      </c>
      <c r="S1990" s="21">
        <f>IF(F1990&lt;=450000,0,MAX(0,P1990*0.04-MIN(50000,P1990)*0.02))</f>
        <v/>
      </c>
      <c r="T1990" s="21">
        <f>IF(F1990&lt;=450000,0,MAX(0,Q1990*0.06-MIN(50000,Q1990)*0.03))</f>
        <v/>
      </c>
      <c r="U1990" s="21">
        <f>IF(F1990&lt;=450000,0,MAX(0,Q1990*0.04-MIN(50000,Q1990)*0.02))</f>
        <v/>
      </c>
      <c r="V1990" s="21">
        <f>50000+MAX(0,G1990-480000)</f>
        <v/>
      </c>
      <c r="W1990" s="21">
        <f>P1990-V1990</f>
        <v/>
      </c>
      <c r="X1990" s="21">
        <f>Q1990-V1990</f>
        <v/>
      </c>
      <c r="Y1990" s="22">
        <f>IF(W1990&lt;0,0.9,LOOKUP(W1990,{0,1950001,3300001,6950001,9000001,18000001,40000001},{0.84895,0.7979,0.6958,0.66517,0.56307,0.4916,0.44055}))</f>
        <v/>
      </c>
      <c r="Z1990" s="22">
        <f>IF(X1990&lt;0,0.9,LOOKUP(X1990,{0,1950001,3300001,6950001,9000001,18000001,40000001},{0.84895,0.7979,0.6958,0.66517,0.56307,0.4916,0.44055}))</f>
        <v/>
      </c>
      <c r="AA1990" s="22">
        <f>IF(W1990&lt;0,0,CHOOSE(MATCH(W1990,{0,1950001,3300001,6950001,9000001},1),5.105/84.895,10.21/79.79,20.42/69.58,23.483/66.517,33.693/56.307))</f>
        <v/>
      </c>
      <c r="AB1990" s="21">
        <f>IF(C1990&lt;=2000,0,(MIN(C1990,ROUNDDOWN(F1990*0.3,0))-2000)*0.1)</f>
        <v/>
      </c>
      <c r="AC1990" s="21">
        <f>IF(C1990&lt;=2000,0,MIN((C1990-2000)*Y1990,(R1990+S1990)*0.2))</f>
        <v/>
      </c>
      <c r="AD1990" s="21">
        <f>IF(C1990&lt;=2000,0,MIN((C1990-2000)*Z1990,(T1990+U1990)*0.2))</f>
        <v/>
      </c>
      <c r="AE1990" s="21">
        <f>AC1990*AA1990</f>
        <v/>
      </c>
      <c r="AF1990" s="21">
        <f>ROUNDDOWN(R1990,-2)+ROUNDDOWN(S1990,-2)</f>
        <v/>
      </c>
      <c r="AG1990" s="21">
        <f>ROUNDDOWN(MAX(0,R1990-(AB1990+AC1990+AE1990)*0.6),-2)+ROUNDDOWN(MAX(0,S1990-(AB1990+AC1990+AE1990)*0.4),-2)</f>
        <v/>
      </c>
      <c r="AH1990" s="21">
        <f>ROUNDDOWN(MAX(0,T1990-(AB1990+AD1990)*0.6),-2)+ROUNDDOWN(MAX(0,U1990-(AB1990+AD1990)*0.4),-2)</f>
        <v/>
      </c>
      <c r="AI1990" s="21">
        <f>ROUNDDOWN(T1990,-2)+ROUNDDOWN(U1990,-2)</f>
        <v/>
      </c>
      <c r="AJ1990" s="21">
        <f>M1990+AF1990</f>
        <v/>
      </c>
      <c r="AK1990" s="21">
        <f>M1990+AG1990</f>
        <v/>
      </c>
      <c r="AL1990" s="21">
        <f>N1990+AH1990</f>
        <v/>
      </c>
      <c r="AM1990" s="21">
        <f>O1990+AI1990</f>
        <v/>
      </c>
      <c r="AN1990" s="21">
        <f>N1990+AI1990</f>
        <v/>
      </c>
      <c r="AO1990" s="21">
        <f>ROUNDDOWN((R1990+S1990)*0.2/Y1990+2000,0)</f>
        <v/>
      </c>
      <c r="AP1990" s="21">
        <f>ROUNDDOWN((T1990+U1990)*0.2/Z1990+2000,0)</f>
        <v/>
      </c>
      <c r="AQ1990" s="21">
        <f>AL1990-AK1990</f>
        <v/>
      </c>
      <c r="AR1990" s="21">
        <f>AM1990-AK1990</f>
        <v/>
      </c>
      <c r="AS1990" s="21">
        <f>AM1990-AL1990</f>
        <v/>
      </c>
      <c r="AT1990" s="21">
        <f>AK1990+C1990-AJ1990</f>
        <v/>
      </c>
      <c r="AU1990" s="21">
        <f>AL1990+C1990-AM1990</f>
        <v/>
      </c>
      <c r="AV1990" s="21">
        <f>AN1990+C1990-AM1990</f>
        <v/>
      </c>
    </row>
    <row r="1991">
      <c r="A1991" t="inlineStr">
        <is>
          <t>1万円刻み</t>
        </is>
      </c>
      <c r="B1991" s="21">
        <f>'5_1万円刻み'!$A$228</f>
        <v/>
      </c>
      <c r="C1991" s="21">
        <f>AO1991</f>
        <v/>
      </c>
      <c r="D1991" s="21" t="n">
        <v>0</v>
      </c>
      <c r="E1991" s="21">
        <f>ROUND(MIN(B1991/12,650000)*12*0.0915+MIN(B1991/12,1390000)*12*(0.0504+0)+B1991*0.005,0)</f>
        <v/>
      </c>
      <c r="F1991" s="21">
        <f>IF(B1991&lt;741000,0,IF(B1991&lt;2191000,B1991-740000,IF(B1991&lt;2193000,1451000,IF(B1991&lt;2196000,1453000,IF(B1991&lt;2200000,1456000,IF(B1991&lt;3600000,ROUND(ROUNDDOWN(B1991/4,-3)*2.8,0)-80000,IF(B1991&lt;6600000,ROUND(ROUNDDOWN(B1991/4,-3)*3.2,0)-440000,IF(B1991&lt;8500000,ROUNDDOWN(B1991*0.9,0)-1100000,B1991-1950000))))))))</f>
        <v/>
      </c>
      <c r="G1991" s="21">
        <f>IF(F1991&gt;23500000,NA(),IF(F1991&lt;=4890000,1040000,IF(F1991&lt;=6550000,670000,620000)))</f>
        <v/>
      </c>
      <c r="H1991" s="21">
        <f>IF(D1991&lt;=0,0,MAX(0,MIN(2000000,D1991-MIN(100000,ROUNDDOWN(F1991*0.05,0)))))</f>
        <v/>
      </c>
      <c r="I1991" s="21">
        <f>IF(C1991&lt;=2000,0,MIN(C1991,ROUNDDOWN(F1991*0.4,0))-2000)</f>
        <v/>
      </c>
      <c r="J1991" s="21">
        <f>MAX(0,ROUNDDOWN(F1991-E1991-G1991,-3))</f>
        <v/>
      </c>
      <c r="K1991" s="21">
        <f>MAX(0,ROUNDDOWN(F1991-E1991-G1991-H1991-I1991,-3))</f>
        <v/>
      </c>
      <c r="L1991" s="21">
        <f>MAX(0,ROUNDDOWN(F1991-E1991-G1991-H1991,-3))</f>
        <v/>
      </c>
      <c r="M1991" s="21">
        <f>IF(J1991&lt;=0,0,ROUNDDOWN((J1991*LOOKUP(J1991,{0,1950001,3300001,6950001,9000001,18000001,40000001},{0.05,0.1,0.2,0.23,0.33,0.4,0.45})-LOOKUP(J1991,{0,1950001,3300001,6950001,9000001,18000001,40000001},{0,97500,427500,636000,1536000,2796000,4796000}))*1.021,-2))</f>
        <v/>
      </c>
      <c r="N1991" s="21">
        <f>IF(K1991&lt;=0,0,ROUNDDOWN((K1991*LOOKUP(K1991,{0,1950001,3300001,6950001,9000001,18000001,40000001},{0.05,0.1,0.2,0.23,0.33,0.4,0.45})-LOOKUP(K1991,{0,1950001,3300001,6950001,9000001,18000001,40000001},{0,97500,427500,636000,1536000,2796000,4796000}))*1.021,-2))</f>
        <v/>
      </c>
      <c r="O1991" s="21">
        <f>IF(L1991&lt;=0,0,ROUNDDOWN((L1991*LOOKUP(L1991,{0,1950001,3300001,6950001,9000001,18000001,40000001},{0.05,0.1,0.2,0.23,0.33,0.4,0.45})-LOOKUP(L1991,{0,1950001,3300001,6950001,9000001,18000001,40000001},{0,97500,427500,636000,1536000,2796000,4796000}))*1.021,-2))</f>
        <v/>
      </c>
      <c r="P1991" s="21">
        <f>MAX(0,ROUNDDOWN(F1991-E1991-430000,-3))</f>
        <v/>
      </c>
      <c r="Q1991" s="21">
        <f>MAX(0,ROUNDDOWN(F1991-E1991-430000-H1991,-3))</f>
        <v/>
      </c>
      <c r="R1991" s="21">
        <f>IF(F1991&lt;=450000,0,MAX(0,P1991*0.06-MIN(50000,P1991)*0.03))</f>
        <v/>
      </c>
      <c r="S1991" s="21">
        <f>IF(F1991&lt;=450000,0,MAX(0,P1991*0.04-MIN(50000,P1991)*0.02))</f>
        <v/>
      </c>
      <c r="T1991" s="21">
        <f>IF(F1991&lt;=450000,0,MAX(0,Q1991*0.06-MIN(50000,Q1991)*0.03))</f>
        <v/>
      </c>
      <c r="U1991" s="21">
        <f>IF(F1991&lt;=450000,0,MAX(0,Q1991*0.04-MIN(50000,Q1991)*0.02))</f>
        <v/>
      </c>
      <c r="V1991" s="21">
        <f>50000+MAX(0,G1991-480000)</f>
        <v/>
      </c>
      <c r="W1991" s="21">
        <f>P1991-V1991</f>
        <v/>
      </c>
      <c r="X1991" s="21">
        <f>Q1991-V1991</f>
        <v/>
      </c>
      <c r="Y1991" s="22">
        <f>IF(W1991&lt;0,0.9,LOOKUP(W1991,{0,1950001,3300001,6950001,9000001,18000001,40000001},{0.84895,0.7979,0.6958,0.66517,0.56307,0.4916,0.44055}))</f>
        <v/>
      </c>
      <c r="Z1991" s="22">
        <f>IF(X1991&lt;0,0.9,LOOKUP(X1991,{0,1950001,3300001,6950001,9000001,18000001,40000001},{0.84895,0.7979,0.6958,0.66517,0.56307,0.4916,0.44055}))</f>
        <v/>
      </c>
      <c r="AA1991" s="22">
        <f>IF(W1991&lt;0,0,CHOOSE(MATCH(W1991,{0,1950001,3300001,6950001,9000001},1),5.105/84.895,10.21/79.79,20.42/69.58,23.483/66.517,33.693/56.307))</f>
        <v/>
      </c>
      <c r="AB1991" s="21">
        <f>IF(C1991&lt;=2000,0,(MIN(C1991,ROUNDDOWN(F1991*0.3,0))-2000)*0.1)</f>
        <v/>
      </c>
      <c r="AC1991" s="21">
        <f>IF(C1991&lt;=2000,0,MIN((C1991-2000)*Y1991,(R1991+S1991)*0.2))</f>
        <v/>
      </c>
      <c r="AD1991" s="21">
        <f>IF(C1991&lt;=2000,0,MIN((C1991-2000)*Z1991,(T1991+U1991)*0.2))</f>
        <v/>
      </c>
      <c r="AE1991" s="21">
        <f>AC1991*AA1991</f>
        <v/>
      </c>
      <c r="AF1991" s="21">
        <f>ROUNDDOWN(R1991,-2)+ROUNDDOWN(S1991,-2)</f>
        <v/>
      </c>
      <c r="AG1991" s="21">
        <f>ROUNDDOWN(MAX(0,R1991-(AB1991+AC1991+AE1991)*0.6),-2)+ROUNDDOWN(MAX(0,S1991-(AB1991+AC1991+AE1991)*0.4),-2)</f>
        <v/>
      </c>
      <c r="AH1991" s="21">
        <f>ROUNDDOWN(MAX(0,T1991-(AB1991+AD1991)*0.6),-2)+ROUNDDOWN(MAX(0,U1991-(AB1991+AD1991)*0.4),-2)</f>
        <v/>
      </c>
      <c r="AI1991" s="21">
        <f>ROUNDDOWN(T1991,-2)+ROUNDDOWN(U1991,-2)</f>
        <v/>
      </c>
      <c r="AJ1991" s="21">
        <f>M1991+AF1991</f>
        <v/>
      </c>
      <c r="AK1991" s="21">
        <f>M1991+AG1991</f>
        <v/>
      </c>
      <c r="AL1991" s="21">
        <f>N1991+AH1991</f>
        <v/>
      </c>
      <c r="AM1991" s="21">
        <f>O1991+AI1991</f>
        <v/>
      </c>
      <c r="AN1991" s="21">
        <f>N1991+AI1991</f>
        <v/>
      </c>
      <c r="AO1991" s="21">
        <f>ROUNDDOWN((R1991+S1991)*0.2/Y1991+2000,0)</f>
        <v/>
      </c>
      <c r="AP1991" s="21">
        <f>ROUNDDOWN((T1991+U1991)*0.2/Z1991+2000,0)</f>
        <v/>
      </c>
      <c r="AQ1991" s="21">
        <f>AL1991-AK1991</f>
        <v/>
      </c>
      <c r="AR1991" s="21">
        <f>AM1991-AK1991</f>
        <v/>
      </c>
      <c r="AS1991" s="21">
        <f>AM1991-AL1991</f>
        <v/>
      </c>
      <c r="AT1991" s="21">
        <f>AK1991+C1991-AJ1991</f>
        <v/>
      </c>
      <c r="AU1991" s="21">
        <f>AL1991+C1991-AM1991</f>
        <v/>
      </c>
      <c r="AV1991" s="21">
        <f>AN1991+C1991-AM1991</f>
        <v/>
      </c>
    </row>
    <row r="1992">
      <c r="A1992" t="inlineStr">
        <is>
          <t>1万円刻み</t>
        </is>
      </c>
      <c r="B1992" s="21">
        <f>'5_1万円刻み'!$A$229</f>
        <v/>
      </c>
      <c r="C1992" s="21">
        <f>AO1992</f>
        <v/>
      </c>
      <c r="D1992" s="21" t="n">
        <v>0</v>
      </c>
      <c r="E1992" s="21">
        <f>ROUND(MIN(B1992/12,650000)*12*0.0915+MIN(B1992/12,1390000)*12*(0.0504+0)+B1992*0.005,0)</f>
        <v/>
      </c>
      <c r="F1992" s="21">
        <f>IF(B1992&lt;741000,0,IF(B1992&lt;2191000,B1992-740000,IF(B1992&lt;2193000,1451000,IF(B1992&lt;2196000,1453000,IF(B1992&lt;2200000,1456000,IF(B1992&lt;3600000,ROUND(ROUNDDOWN(B1992/4,-3)*2.8,0)-80000,IF(B1992&lt;6600000,ROUND(ROUNDDOWN(B1992/4,-3)*3.2,0)-440000,IF(B1992&lt;8500000,ROUNDDOWN(B1992*0.9,0)-1100000,B1992-1950000))))))))</f>
        <v/>
      </c>
      <c r="G1992" s="21">
        <f>IF(F1992&gt;23500000,NA(),IF(F1992&lt;=4890000,1040000,IF(F1992&lt;=6550000,670000,620000)))</f>
        <v/>
      </c>
      <c r="H1992" s="21">
        <f>IF(D1992&lt;=0,0,MAX(0,MIN(2000000,D1992-MIN(100000,ROUNDDOWN(F1992*0.05,0)))))</f>
        <v/>
      </c>
      <c r="I1992" s="21">
        <f>IF(C1992&lt;=2000,0,MIN(C1992,ROUNDDOWN(F1992*0.4,0))-2000)</f>
        <v/>
      </c>
      <c r="J1992" s="21">
        <f>MAX(0,ROUNDDOWN(F1992-E1992-G1992,-3))</f>
        <v/>
      </c>
      <c r="K1992" s="21">
        <f>MAX(0,ROUNDDOWN(F1992-E1992-G1992-H1992-I1992,-3))</f>
        <v/>
      </c>
      <c r="L1992" s="21">
        <f>MAX(0,ROUNDDOWN(F1992-E1992-G1992-H1992,-3))</f>
        <v/>
      </c>
      <c r="M1992" s="21">
        <f>IF(J1992&lt;=0,0,ROUNDDOWN((J1992*LOOKUP(J1992,{0,1950001,3300001,6950001,9000001,18000001,40000001},{0.05,0.1,0.2,0.23,0.33,0.4,0.45})-LOOKUP(J1992,{0,1950001,3300001,6950001,9000001,18000001,40000001},{0,97500,427500,636000,1536000,2796000,4796000}))*1.021,-2))</f>
        <v/>
      </c>
      <c r="N1992" s="21">
        <f>IF(K1992&lt;=0,0,ROUNDDOWN((K1992*LOOKUP(K1992,{0,1950001,3300001,6950001,9000001,18000001,40000001},{0.05,0.1,0.2,0.23,0.33,0.4,0.45})-LOOKUP(K1992,{0,1950001,3300001,6950001,9000001,18000001,40000001},{0,97500,427500,636000,1536000,2796000,4796000}))*1.021,-2))</f>
        <v/>
      </c>
      <c r="O1992" s="21">
        <f>IF(L1992&lt;=0,0,ROUNDDOWN((L1992*LOOKUP(L1992,{0,1950001,3300001,6950001,9000001,18000001,40000001},{0.05,0.1,0.2,0.23,0.33,0.4,0.45})-LOOKUP(L1992,{0,1950001,3300001,6950001,9000001,18000001,40000001},{0,97500,427500,636000,1536000,2796000,4796000}))*1.021,-2))</f>
        <v/>
      </c>
      <c r="P1992" s="21">
        <f>MAX(0,ROUNDDOWN(F1992-E1992-430000,-3))</f>
        <v/>
      </c>
      <c r="Q1992" s="21">
        <f>MAX(0,ROUNDDOWN(F1992-E1992-430000-H1992,-3))</f>
        <v/>
      </c>
      <c r="R1992" s="21">
        <f>IF(F1992&lt;=450000,0,MAX(0,P1992*0.06-MIN(50000,P1992)*0.03))</f>
        <v/>
      </c>
      <c r="S1992" s="21">
        <f>IF(F1992&lt;=450000,0,MAX(0,P1992*0.04-MIN(50000,P1992)*0.02))</f>
        <v/>
      </c>
      <c r="T1992" s="21">
        <f>IF(F1992&lt;=450000,0,MAX(0,Q1992*0.06-MIN(50000,Q1992)*0.03))</f>
        <v/>
      </c>
      <c r="U1992" s="21">
        <f>IF(F1992&lt;=450000,0,MAX(0,Q1992*0.04-MIN(50000,Q1992)*0.02))</f>
        <v/>
      </c>
      <c r="V1992" s="21">
        <f>50000+MAX(0,G1992-480000)</f>
        <v/>
      </c>
      <c r="W1992" s="21">
        <f>P1992-V1992</f>
        <v/>
      </c>
      <c r="X1992" s="21">
        <f>Q1992-V1992</f>
        <v/>
      </c>
      <c r="Y1992" s="22">
        <f>IF(W1992&lt;0,0.9,LOOKUP(W1992,{0,1950001,3300001,6950001,9000001,18000001,40000001},{0.84895,0.7979,0.6958,0.66517,0.56307,0.4916,0.44055}))</f>
        <v/>
      </c>
      <c r="Z1992" s="22">
        <f>IF(X1992&lt;0,0.9,LOOKUP(X1992,{0,1950001,3300001,6950001,9000001,18000001,40000001},{0.84895,0.7979,0.6958,0.66517,0.56307,0.4916,0.44055}))</f>
        <v/>
      </c>
      <c r="AA1992" s="22">
        <f>IF(W1992&lt;0,0,CHOOSE(MATCH(W1992,{0,1950001,3300001,6950001,9000001},1),5.105/84.895,10.21/79.79,20.42/69.58,23.483/66.517,33.693/56.307))</f>
        <v/>
      </c>
      <c r="AB1992" s="21">
        <f>IF(C1992&lt;=2000,0,(MIN(C1992,ROUNDDOWN(F1992*0.3,0))-2000)*0.1)</f>
        <v/>
      </c>
      <c r="AC1992" s="21">
        <f>IF(C1992&lt;=2000,0,MIN((C1992-2000)*Y1992,(R1992+S1992)*0.2))</f>
        <v/>
      </c>
      <c r="AD1992" s="21">
        <f>IF(C1992&lt;=2000,0,MIN((C1992-2000)*Z1992,(T1992+U1992)*0.2))</f>
        <v/>
      </c>
      <c r="AE1992" s="21">
        <f>AC1992*AA1992</f>
        <v/>
      </c>
      <c r="AF1992" s="21">
        <f>ROUNDDOWN(R1992,-2)+ROUNDDOWN(S1992,-2)</f>
        <v/>
      </c>
      <c r="AG1992" s="21">
        <f>ROUNDDOWN(MAX(0,R1992-(AB1992+AC1992+AE1992)*0.6),-2)+ROUNDDOWN(MAX(0,S1992-(AB1992+AC1992+AE1992)*0.4),-2)</f>
        <v/>
      </c>
      <c r="AH1992" s="21">
        <f>ROUNDDOWN(MAX(0,T1992-(AB1992+AD1992)*0.6),-2)+ROUNDDOWN(MAX(0,U1992-(AB1992+AD1992)*0.4),-2)</f>
        <v/>
      </c>
      <c r="AI1992" s="21">
        <f>ROUNDDOWN(T1992,-2)+ROUNDDOWN(U1992,-2)</f>
        <v/>
      </c>
      <c r="AJ1992" s="21">
        <f>M1992+AF1992</f>
        <v/>
      </c>
      <c r="AK1992" s="21">
        <f>M1992+AG1992</f>
        <v/>
      </c>
      <c r="AL1992" s="21">
        <f>N1992+AH1992</f>
        <v/>
      </c>
      <c r="AM1992" s="21">
        <f>O1992+AI1992</f>
        <v/>
      </c>
      <c r="AN1992" s="21">
        <f>N1992+AI1992</f>
        <v/>
      </c>
      <c r="AO1992" s="21">
        <f>ROUNDDOWN((R1992+S1992)*0.2/Y1992+2000,0)</f>
        <v/>
      </c>
      <c r="AP1992" s="21">
        <f>ROUNDDOWN((T1992+U1992)*0.2/Z1992+2000,0)</f>
        <v/>
      </c>
      <c r="AQ1992" s="21">
        <f>AL1992-AK1992</f>
        <v/>
      </c>
      <c r="AR1992" s="21">
        <f>AM1992-AK1992</f>
        <v/>
      </c>
      <c r="AS1992" s="21">
        <f>AM1992-AL1992</f>
        <v/>
      </c>
      <c r="AT1992" s="21">
        <f>AK1992+C1992-AJ1992</f>
        <v/>
      </c>
      <c r="AU1992" s="21">
        <f>AL1992+C1992-AM1992</f>
        <v/>
      </c>
      <c r="AV1992" s="21">
        <f>AN1992+C1992-AM1992</f>
        <v/>
      </c>
    </row>
    <row r="1993">
      <c r="A1993" t="inlineStr">
        <is>
          <t>1万円刻み</t>
        </is>
      </c>
      <c r="B1993" s="21">
        <f>'5_1万円刻み'!$A$230</f>
        <v/>
      </c>
      <c r="C1993" s="21">
        <f>AO1993</f>
        <v/>
      </c>
      <c r="D1993" s="21" t="n">
        <v>0</v>
      </c>
      <c r="E1993" s="21">
        <f>ROUND(MIN(B1993/12,650000)*12*0.0915+MIN(B1993/12,1390000)*12*(0.0504+0)+B1993*0.005,0)</f>
        <v/>
      </c>
      <c r="F1993" s="21">
        <f>IF(B1993&lt;741000,0,IF(B1993&lt;2191000,B1993-740000,IF(B1993&lt;2193000,1451000,IF(B1993&lt;2196000,1453000,IF(B1993&lt;2200000,1456000,IF(B1993&lt;3600000,ROUND(ROUNDDOWN(B1993/4,-3)*2.8,0)-80000,IF(B1993&lt;6600000,ROUND(ROUNDDOWN(B1993/4,-3)*3.2,0)-440000,IF(B1993&lt;8500000,ROUNDDOWN(B1993*0.9,0)-1100000,B1993-1950000))))))))</f>
        <v/>
      </c>
      <c r="G1993" s="21">
        <f>IF(F1993&gt;23500000,NA(),IF(F1993&lt;=4890000,1040000,IF(F1993&lt;=6550000,670000,620000)))</f>
        <v/>
      </c>
      <c r="H1993" s="21">
        <f>IF(D1993&lt;=0,0,MAX(0,MIN(2000000,D1993-MIN(100000,ROUNDDOWN(F1993*0.05,0)))))</f>
        <v/>
      </c>
      <c r="I1993" s="21">
        <f>IF(C1993&lt;=2000,0,MIN(C1993,ROUNDDOWN(F1993*0.4,0))-2000)</f>
        <v/>
      </c>
      <c r="J1993" s="21">
        <f>MAX(0,ROUNDDOWN(F1993-E1993-G1993,-3))</f>
        <v/>
      </c>
      <c r="K1993" s="21">
        <f>MAX(0,ROUNDDOWN(F1993-E1993-G1993-H1993-I1993,-3))</f>
        <v/>
      </c>
      <c r="L1993" s="21">
        <f>MAX(0,ROUNDDOWN(F1993-E1993-G1993-H1993,-3))</f>
        <v/>
      </c>
      <c r="M1993" s="21">
        <f>IF(J1993&lt;=0,0,ROUNDDOWN((J1993*LOOKUP(J1993,{0,1950001,3300001,6950001,9000001,18000001,40000001},{0.05,0.1,0.2,0.23,0.33,0.4,0.45})-LOOKUP(J1993,{0,1950001,3300001,6950001,9000001,18000001,40000001},{0,97500,427500,636000,1536000,2796000,4796000}))*1.021,-2))</f>
        <v/>
      </c>
      <c r="N1993" s="21">
        <f>IF(K1993&lt;=0,0,ROUNDDOWN((K1993*LOOKUP(K1993,{0,1950001,3300001,6950001,9000001,18000001,40000001},{0.05,0.1,0.2,0.23,0.33,0.4,0.45})-LOOKUP(K1993,{0,1950001,3300001,6950001,9000001,18000001,40000001},{0,97500,427500,636000,1536000,2796000,4796000}))*1.021,-2))</f>
        <v/>
      </c>
      <c r="O1993" s="21">
        <f>IF(L1993&lt;=0,0,ROUNDDOWN((L1993*LOOKUP(L1993,{0,1950001,3300001,6950001,9000001,18000001,40000001},{0.05,0.1,0.2,0.23,0.33,0.4,0.45})-LOOKUP(L1993,{0,1950001,3300001,6950001,9000001,18000001,40000001},{0,97500,427500,636000,1536000,2796000,4796000}))*1.021,-2))</f>
        <v/>
      </c>
      <c r="P1993" s="21">
        <f>MAX(0,ROUNDDOWN(F1993-E1993-430000,-3))</f>
        <v/>
      </c>
      <c r="Q1993" s="21">
        <f>MAX(0,ROUNDDOWN(F1993-E1993-430000-H1993,-3))</f>
        <v/>
      </c>
      <c r="R1993" s="21">
        <f>IF(F1993&lt;=450000,0,MAX(0,P1993*0.06-MIN(50000,P1993)*0.03))</f>
        <v/>
      </c>
      <c r="S1993" s="21">
        <f>IF(F1993&lt;=450000,0,MAX(0,P1993*0.04-MIN(50000,P1993)*0.02))</f>
        <v/>
      </c>
      <c r="T1993" s="21">
        <f>IF(F1993&lt;=450000,0,MAX(0,Q1993*0.06-MIN(50000,Q1993)*0.03))</f>
        <v/>
      </c>
      <c r="U1993" s="21">
        <f>IF(F1993&lt;=450000,0,MAX(0,Q1993*0.04-MIN(50000,Q1993)*0.02))</f>
        <v/>
      </c>
      <c r="V1993" s="21">
        <f>50000+MAX(0,G1993-480000)</f>
        <v/>
      </c>
      <c r="W1993" s="21">
        <f>P1993-V1993</f>
        <v/>
      </c>
      <c r="X1993" s="21">
        <f>Q1993-V1993</f>
        <v/>
      </c>
      <c r="Y1993" s="22">
        <f>IF(W1993&lt;0,0.9,LOOKUP(W1993,{0,1950001,3300001,6950001,9000001,18000001,40000001},{0.84895,0.7979,0.6958,0.66517,0.56307,0.4916,0.44055}))</f>
        <v/>
      </c>
      <c r="Z1993" s="22">
        <f>IF(X1993&lt;0,0.9,LOOKUP(X1993,{0,1950001,3300001,6950001,9000001,18000001,40000001},{0.84895,0.7979,0.6958,0.66517,0.56307,0.4916,0.44055}))</f>
        <v/>
      </c>
      <c r="AA1993" s="22">
        <f>IF(W1993&lt;0,0,CHOOSE(MATCH(W1993,{0,1950001,3300001,6950001,9000001},1),5.105/84.895,10.21/79.79,20.42/69.58,23.483/66.517,33.693/56.307))</f>
        <v/>
      </c>
      <c r="AB1993" s="21">
        <f>IF(C1993&lt;=2000,0,(MIN(C1993,ROUNDDOWN(F1993*0.3,0))-2000)*0.1)</f>
        <v/>
      </c>
      <c r="AC1993" s="21">
        <f>IF(C1993&lt;=2000,0,MIN((C1993-2000)*Y1993,(R1993+S1993)*0.2))</f>
        <v/>
      </c>
      <c r="AD1993" s="21">
        <f>IF(C1993&lt;=2000,0,MIN((C1993-2000)*Z1993,(T1993+U1993)*0.2))</f>
        <v/>
      </c>
      <c r="AE1993" s="21">
        <f>AC1993*AA1993</f>
        <v/>
      </c>
      <c r="AF1993" s="21">
        <f>ROUNDDOWN(R1993,-2)+ROUNDDOWN(S1993,-2)</f>
        <v/>
      </c>
      <c r="AG1993" s="21">
        <f>ROUNDDOWN(MAX(0,R1993-(AB1993+AC1993+AE1993)*0.6),-2)+ROUNDDOWN(MAX(0,S1993-(AB1993+AC1993+AE1993)*0.4),-2)</f>
        <v/>
      </c>
      <c r="AH1993" s="21">
        <f>ROUNDDOWN(MAX(0,T1993-(AB1993+AD1993)*0.6),-2)+ROUNDDOWN(MAX(0,U1993-(AB1993+AD1993)*0.4),-2)</f>
        <v/>
      </c>
      <c r="AI1993" s="21">
        <f>ROUNDDOWN(T1993,-2)+ROUNDDOWN(U1993,-2)</f>
        <v/>
      </c>
      <c r="AJ1993" s="21">
        <f>M1993+AF1993</f>
        <v/>
      </c>
      <c r="AK1993" s="21">
        <f>M1993+AG1993</f>
        <v/>
      </c>
      <c r="AL1993" s="21">
        <f>N1993+AH1993</f>
        <v/>
      </c>
      <c r="AM1993" s="21">
        <f>O1993+AI1993</f>
        <v/>
      </c>
      <c r="AN1993" s="21">
        <f>N1993+AI1993</f>
        <v/>
      </c>
      <c r="AO1993" s="21">
        <f>ROUNDDOWN((R1993+S1993)*0.2/Y1993+2000,0)</f>
        <v/>
      </c>
      <c r="AP1993" s="21">
        <f>ROUNDDOWN((T1993+U1993)*0.2/Z1993+2000,0)</f>
        <v/>
      </c>
      <c r="AQ1993" s="21">
        <f>AL1993-AK1993</f>
        <v/>
      </c>
      <c r="AR1993" s="21">
        <f>AM1993-AK1993</f>
        <v/>
      </c>
      <c r="AS1993" s="21">
        <f>AM1993-AL1993</f>
        <v/>
      </c>
      <c r="AT1993" s="21">
        <f>AK1993+C1993-AJ1993</f>
        <v/>
      </c>
      <c r="AU1993" s="21">
        <f>AL1993+C1993-AM1993</f>
        <v/>
      </c>
      <c r="AV1993" s="21">
        <f>AN1993+C1993-AM1993</f>
        <v/>
      </c>
    </row>
    <row r="1994">
      <c r="A1994" t="inlineStr">
        <is>
          <t>1万円刻み</t>
        </is>
      </c>
      <c r="B1994" s="21">
        <f>'5_1万円刻み'!$A$231</f>
        <v/>
      </c>
      <c r="C1994" s="21">
        <f>AO1994</f>
        <v/>
      </c>
      <c r="D1994" s="21" t="n">
        <v>0</v>
      </c>
      <c r="E1994" s="21">
        <f>ROUND(MIN(B1994/12,650000)*12*0.0915+MIN(B1994/12,1390000)*12*(0.0504+0)+B1994*0.005,0)</f>
        <v/>
      </c>
      <c r="F1994" s="21">
        <f>IF(B1994&lt;741000,0,IF(B1994&lt;2191000,B1994-740000,IF(B1994&lt;2193000,1451000,IF(B1994&lt;2196000,1453000,IF(B1994&lt;2200000,1456000,IF(B1994&lt;3600000,ROUND(ROUNDDOWN(B1994/4,-3)*2.8,0)-80000,IF(B1994&lt;6600000,ROUND(ROUNDDOWN(B1994/4,-3)*3.2,0)-440000,IF(B1994&lt;8500000,ROUNDDOWN(B1994*0.9,0)-1100000,B1994-1950000))))))))</f>
        <v/>
      </c>
      <c r="G1994" s="21">
        <f>IF(F1994&gt;23500000,NA(),IF(F1994&lt;=4890000,1040000,IF(F1994&lt;=6550000,670000,620000)))</f>
        <v/>
      </c>
      <c r="H1994" s="21">
        <f>IF(D1994&lt;=0,0,MAX(0,MIN(2000000,D1994-MIN(100000,ROUNDDOWN(F1994*0.05,0)))))</f>
        <v/>
      </c>
      <c r="I1994" s="21">
        <f>IF(C1994&lt;=2000,0,MIN(C1994,ROUNDDOWN(F1994*0.4,0))-2000)</f>
        <v/>
      </c>
      <c r="J1994" s="21">
        <f>MAX(0,ROUNDDOWN(F1994-E1994-G1994,-3))</f>
        <v/>
      </c>
      <c r="K1994" s="21">
        <f>MAX(0,ROUNDDOWN(F1994-E1994-G1994-H1994-I1994,-3))</f>
        <v/>
      </c>
      <c r="L1994" s="21">
        <f>MAX(0,ROUNDDOWN(F1994-E1994-G1994-H1994,-3))</f>
        <v/>
      </c>
      <c r="M1994" s="21">
        <f>IF(J1994&lt;=0,0,ROUNDDOWN((J1994*LOOKUP(J1994,{0,1950001,3300001,6950001,9000001,18000001,40000001},{0.05,0.1,0.2,0.23,0.33,0.4,0.45})-LOOKUP(J1994,{0,1950001,3300001,6950001,9000001,18000001,40000001},{0,97500,427500,636000,1536000,2796000,4796000}))*1.021,-2))</f>
        <v/>
      </c>
      <c r="N1994" s="21">
        <f>IF(K1994&lt;=0,0,ROUNDDOWN((K1994*LOOKUP(K1994,{0,1950001,3300001,6950001,9000001,18000001,40000001},{0.05,0.1,0.2,0.23,0.33,0.4,0.45})-LOOKUP(K1994,{0,1950001,3300001,6950001,9000001,18000001,40000001},{0,97500,427500,636000,1536000,2796000,4796000}))*1.021,-2))</f>
        <v/>
      </c>
      <c r="O1994" s="21">
        <f>IF(L1994&lt;=0,0,ROUNDDOWN((L1994*LOOKUP(L1994,{0,1950001,3300001,6950001,9000001,18000001,40000001},{0.05,0.1,0.2,0.23,0.33,0.4,0.45})-LOOKUP(L1994,{0,1950001,3300001,6950001,9000001,18000001,40000001},{0,97500,427500,636000,1536000,2796000,4796000}))*1.021,-2))</f>
        <v/>
      </c>
      <c r="P1994" s="21">
        <f>MAX(0,ROUNDDOWN(F1994-E1994-430000,-3))</f>
        <v/>
      </c>
      <c r="Q1994" s="21">
        <f>MAX(0,ROUNDDOWN(F1994-E1994-430000-H1994,-3))</f>
        <v/>
      </c>
      <c r="R1994" s="21">
        <f>IF(F1994&lt;=450000,0,MAX(0,P1994*0.06-MIN(50000,P1994)*0.03))</f>
        <v/>
      </c>
      <c r="S1994" s="21">
        <f>IF(F1994&lt;=450000,0,MAX(0,P1994*0.04-MIN(50000,P1994)*0.02))</f>
        <v/>
      </c>
      <c r="T1994" s="21">
        <f>IF(F1994&lt;=450000,0,MAX(0,Q1994*0.06-MIN(50000,Q1994)*0.03))</f>
        <v/>
      </c>
      <c r="U1994" s="21">
        <f>IF(F1994&lt;=450000,0,MAX(0,Q1994*0.04-MIN(50000,Q1994)*0.02))</f>
        <v/>
      </c>
      <c r="V1994" s="21">
        <f>50000+MAX(0,G1994-480000)</f>
        <v/>
      </c>
      <c r="W1994" s="21">
        <f>P1994-V1994</f>
        <v/>
      </c>
      <c r="X1994" s="21">
        <f>Q1994-V1994</f>
        <v/>
      </c>
      <c r="Y1994" s="22">
        <f>IF(W1994&lt;0,0.9,LOOKUP(W1994,{0,1950001,3300001,6950001,9000001,18000001,40000001},{0.84895,0.7979,0.6958,0.66517,0.56307,0.4916,0.44055}))</f>
        <v/>
      </c>
      <c r="Z1994" s="22">
        <f>IF(X1994&lt;0,0.9,LOOKUP(X1994,{0,1950001,3300001,6950001,9000001,18000001,40000001},{0.84895,0.7979,0.6958,0.66517,0.56307,0.4916,0.44055}))</f>
        <v/>
      </c>
      <c r="AA1994" s="22">
        <f>IF(W1994&lt;0,0,CHOOSE(MATCH(W1994,{0,1950001,3300001,6950001,9000001},1),5.105/84.895,10.21/79.79,20.42/69.58,23.483/66.517,33.693/56.307))</f>
        <v/>
      </c>
      <c r="AB1994" s="21">
        <f>IF(C1994&lt;=2000,0,(MIN(C1994,ROUNDDOWN(F1994*0.3,0))-2000)*0.1)</f>
        <v/>
      </c>
      <c r="AC1994" s="21">
        <f>IF(C1994&lt;=2000,0,MIN((C1994-2000)*Y1994,(R1994+S1994)*0.2))</f>
        <v/>
      </c>
      <c r="AD1994" s="21">
        <f>IF(C1994&lt;=2000,0,MIN((C1994-2000)*Z1994,(T1994+U1994)*0.2))</f>
        <v/>
      </c>
      <c r="AE1994" s="21">
        <f>AC1994*AA1994</f>
        <v/>
      </c>
      <c r="AF1994" s="21">
        <f>ROUNDDOWN(R1994,-2)+ROUNDDOWN(S1994,-2)</f>
        <v/>
      </c>
      <c r="AG1994" s="21">
        <f>ROUNDDOWN(MAX(0,R1994-(AB1994+AC1994+AE1994)*0.6),-2)+ROUNDDOWN(MAX(0,S1994-(AB1994+AC1994+AE1994)*0.4),-2)</f>
        <v/>
      </c>
      <c r="AH1994" s="21">
        <f>ROUNDDOWN(MAX(0,T1994-(AB1994+AD1994)*0.6),-2)+ROUNDDOWN(MAX(0,U1994-(AB1994+AD1994)*0.4),-2)</f>
        <v/>
      </c>
      <c r="AI1994" s="21">
        <f>ROUNDDOWN(T1994,-2)+ROUNDDOWN(U1994,-2)</f>
        <v/>
      </c>
      <c r="AJ1994" s="21">
        <f>M1994+AF1994</f>
        <v/>
      </c>
      <c r="AK1994" s="21">
        <f>M1994+AG1994</f>
        <v/>
      </c>
      <c r="AL1994" s="21">
        <f>N1994+AH1994</f>
        <v/>
      </c>
      <c r="AM1994" s="21">
        <f>O1994+AI1994</f>
        <v/>
      </c>
      <c r="AN1994" s="21">
        <f>N1994+AI1994</f>
        <v/>
      </c>
      <c r="AO1994" s="21">
        <f>ROUNDDOWN((R1994+S1994)*0.2/Y1994+2000,0)</f>
        <v/>
      </c>
      <c r="AP1994" s="21">
        <f>ROUNDDOWN((T1994+U1994)*0.2/Z1994+2000,0)</f>
        <v/>
      </c>
      <c r="AQ1994" s="21">
        <f>AL1994-AK1994</f>
        <v/>
      </c>
      <c r="AR1994" s="21">
        <f>AM1994-AK1994</f>
        <v/>
      </c>
      <c r="AS1994" s="21">
        <f>AM1994-AL1994</f>
        <v/>
      </c>
      <c r="AT1994" s="21">
        <f>AK1994+C1994-AJ1994</f>
        <v/>
      </c>
      <c r="AU1994" s="21">
        <f>AL1994+C1994-AM1994</f>
        <v/>
      </c>
      <c r="AV1994" s="21">
        <f>AN1994+C1994-AM1994</f>
        <v/>
      </c>
    </row>
    <row r="1995">
      <c r="A1995" t="inlineStr">
        <is>
          <t>1万円刻み</t>
        </is>
      </c>
      <c r="B1995" s="21">
        <f>'5_1万円刻み'!$A$232</f>
        <v/>
      </c>
      <c r="C1995" s="21">
        <f>AO1995</f>
        <v/>
      </c>
      <c r="D1995" s="21" t="n">
        <v>0</v>
      </c>
      <c r="E1995" s="21">
        <f>ROUND(MIN(B1995/12,650000)*12*0.0915+MIN(B1995/12,1390000)*12*(0.0504+0)+B1995*0.005,0)</f>
        <v/>
      </c>
      <c r="F1995" s="21">
        <f>IF(B1995&lt;741000,0,IF(B1995&lt;2191000,B1995-740000,IF(B1995&lt;2193000,1451000,IF(B1995&lt;2196000,1453000,IF(B1995&lt;2200000,1456000,IF(B1995&lt;3600000,ROUND(ROUNDDOWN(B1995/4,-3)*2.8,0)-80000,IF(B1995&lt;6600000,ROUND(ROUNDDOWN(B1995/4,-3)*3.2,0)-440000,IF(B1995&lt;8500000,ROUNDDOWN(B1995*0.9,0)-1100000,B1995-1950000))))))))</f>
        <v/>
      </c>
      <c r="G1995" s="21">
        <f>IF(F1995&gt;23500000,NA(),IF(F1995&lt;=4890000,1040000,IF(F1995&lt;=6550000,670000,620000)))</f>
        <v/>
      </c>
      <c r="H1995" s="21">
        <f>IF(D1995&lt;=0,0,MAX(0,MIN(2000000,D1995-MIN(100000,ROUNDDOWN(F1995*0.05,0)))))</f>
        <v/>
      </c>
      <c r="I1995" s="21">
        <f>IF(C1995&lt;=2000,0,MIN(C1995,ROUNDDOWN(F1995*0.4,0))-2000)</f>
        <v/>
      </c>
      <c r="J1995" s="21">
        <f>MAX(0,ROUNDDOWN(F1995-E1995-G1995,-3))</f>
        <v/>
      </c>
      <c r="K1995" s="21">
        <f>MAX(0,ROUNDDOWN(F1995-E1995-G1995-H1995-I1995,-3))</f>
        <v/>
      </c>
      <c r="L1995" s="21">
        <f>MAX(0,ROUNDDOWN(F1995-E1995-G1995-H1995,-3))</f>
        <v/>
      </c>
      <c r="M1995" s="21">
        <f>IF(J1995&lt;=0,0,ROUNDDOWN((J1995*LOOKUP(J1995,{0,1950001,3300001,6950001,9000001,18000001,40000001},{0.05,0.1,0.2,0.23,0.33,0.4,0.45})-LOOKUP(J1995,{0,1950001,3300001,6950001,9000001,18000001,40000001},{0,97500,427500,636000,1536000,2796000,4796000}))*1.021,-2))</f>
        <v/>
      </c>
      <c r="N1995" s="21">
        <f>IF(K1995&lt;=0,0,ROUNDDOWN((K1995*LOOKUP(K1995,{0,1950001,3300001,6950001,9000001,18000001,40000001},{0.05,0.1,0.2,0.23,0.33,0.4,0.45})-LOOKUP(K1995,{0,1950001,3300001,6950001,9000001,18000001,40000001},{0,97500,427500,636000,1536000,2796000,4796000}))*1.021,-2))</f>
        <v/>
      </c>
      <c r="O1995" s="21">
        <f>IF(L1995&lt;=0,0,ROUNDDOWN((L1995*LOOKUP(L1995,{0,1950001,3300001,6950001,9000001,18000001,40000001},{0.05,0.1,0.2,0.23,0.33,0.4,0.45})-LOOKUP(L1995,{0,1950001,3300001,6950001,9000001,18000001,40000001},{0,97500,427500,636000,1536000,2796000,4796000}))*1.021,-2))</f>
        <v/>
      </c>
      <c r="P1995" s="21">
        <f>MAX(0,ROUNDDOWN(F1995-E1995-430000,-3))</f>
        <v/>
      </c>
      <c r="Q1995" s="21">
        <f>MAX(0,ROUNDDOWN(F1995-E1995-430000-H1995,-3))</f>
        <v/>
      </c>
      <c r="R1995" s="21">
        <f>IF(F1995&lt;=450000,0,MAX(0,P1995*0.06-MIN(50000,P1995)*0.03))</f>
        <v/>
      </c>
      <c r="S1995" s="21">
        <f>IF(F1995&lt;=450000,0,MAX(0,P1995*0.04-MIN(50000,P1995)*0.02))</f>
        <v/>
      </c>
      <c r="T1995" s="21">
        <f>IF(F1995&lt;=450000,0,MAX(0,Q1995*0.06-MIN(50000,Q1995)*0.03))</f>
        <v/>
      </c>
      <c r="U1995" s="21">
        <f>IF(F1995&lt;=450000,0,MAX(0,Q1995*0.04-MIN(50000,Q1995)*0.02))</f>
        <v/>
      </c>
      <c r="V1995" s="21">
        <f>50000+MAX(0,G1995-480000)</f>
        <v/>
      </c>
      <c r="W1995" s="21">
        <f>P1995-V1995</f>
        <v/>
      </c>
      <c r="X1995" s="21">
        <f>Q1995-V1995</f>
        <v/>
      </c>
      <c r="Y1995" s="22">
        <f>IF(W1995&lt;0,0.9,LOOKUP(W1995,{0,1950001,3300001,6950001,9000001,18000001,40000001},{0.84895,0.7979,0.6958,0.66517,0.56307,0.4916,0.44055}))</f>
        <v/>
      </c>
      <c r="Z1995" s="22">
        <f>IF(X1995&lt;0,0.9,LOOKUP(X1995,{0,1950001,3300001,6950001,9000001,18000001,40000001},{0.84895,0.7979,0.6958,0.66517,0.56307,0.4916,0.44055}))</f>
        <v/>
      </c>
      <c r="AA1995" s="22">
        <f>IF(W1995&lt;0,0,CHOOSE(MATCH(W1995,{0,1950001,3300001,6950001,9000001},1),5.105/84.895,10.21/79.79,20.42/69.58,23.483/66.517,33.693/56.307))</f>
        <v/>
      </c>
      <c r="AB1995" s="21">
        <f>IF(C1995&lt;=2000,0,(MIN(C1995,ROUNDDOWN(F1995*0.3,0))-2000)*0.1)</f>
        <v/>
      </c>
      <c r="AC1995" s="21">
        <f>IF(C1995&lt;=2000,0,MIN((C1995-2000)*Y1995,(R1995+S1995)*0.2))</f>
        <v/>
      </c>
      <c r="AD1995" s="21">
        <f>IF(C1995&lt;=2000,0,MIN((C1995-2000)*Z1995,(T1995+U1995)*0.2))</f>
        <v/>
      </c>
      <c r="AE1995" s="21">
        <f>AC1995*AA1995</f>
        <v/>
      </c>
      <c r="AF1995" s="21">
        <f>ROUNDDOWN(R1995,-2)+ROUNDDOWN(S1995,-2)</f>
        <v/>
      </c>
      <c r="AG1995" s="21">
        <f>ROUNDDOWN(MAX(0,R1995-(AB1995+AC1995+AE1995)*0.6),-2)+ROUNDDOWN(MAX(0,S1995-(AB1995+AC1995+AE1995)*0.4),-2)</f>
        <v/>
      </c>
      <c r="AH1995" s="21">
        <f>ROUNDDOWN(MAX(0,T1995-(AB1995+AD1995)*0.6),-2)+ROUNDDOWN(MAX(0,U1995-(AB1995+AD1995)*0.4),-2)</f>
        <v/>
      </c>
      <c r="AI1995" s="21">
        <f>ROUNDDOWN(T1995,-2)+ROUNDDOWN(U1995,-2)</f>
        <v/>
      </c>
      <c r="AJ1995" s="21">
        <f>M1995+AF1995</f>
        <v/>
      </c>
      <c r="AK1995" s="21">
        <f>M1995+AG1995</f>
        <v/>
      </c>
      <c r="AL1995" s="21">
        <f>N1995+AH1995</f>
        <v/>
      </c>
      <c r="AM1995" s="21">
        <f>O1995+AI1995</f>
        <v/>
      </c>
      <c r="AN1995" s="21">
        <f>N1995+AI1995</f>
        <v/>
      </c>
      <c r="AO1995" s="21">
        <f>ROUNDDOWN((R1995+S1995)*0.2/Y1995+2000,0)</f>
        <v/>
      </c>
      <c r="AP1995" s="21">
        <f>ROUNDDOWN((T1995+U1995)*0.2/Z1995+2000,0)</f>
        <v/>
      </c>
      <c r="AQ1995" s="21">
        <f>AL1995-AK1995</f>
        <v/>
      </c>
      <c r="AR1995" s="21">
        <f>AM1995-AK1995</f>
        <v/>
      </c>
      <c r="AS1995" s="21">
        <f>AM1995-AL1995</f>
        <v/>
      </c>
      <c r="AT1995" s="21">
        <f>AK1995+C1995-AJ1995</f>
        <v/>
      </c>
      <c r="AU1995" s="21">
        <f>AL1995+C1995-AM1995</f>
        <v/>
      </c>
      <c r="AV1995" s="21">
        <f>AN1995+C1995-AM1995</f>
        <v/>
      </c>
    </row>
    <row r="1996">
      <c r="A1996" t="inlineStr">
        <is>
          <t>1万円刻み</t>
        </is>
      </c>
      <c r="B1996" s="21">
        <f>'5_1万円刻み'!$A$233</f>
        <v/>
      </c>
      <c r="C1996" s="21">
        <f>AO1996</f>
        <v/>
      </c>
      <c r="D1996" s="21" t="n">
        <v>0</v>
      </c>
      <c r="E1996" s="21">
        <f>ROUND(MIN(B1996/12,650000)*12*0.0915+MIN(B1996/12,1390000)*12*(0.0504+0)+B1996*0.005,0)</f>
        <v/>
      </c>
      <c r="F1996" s="21">
        <f>IF(B1996&lt;741000,0,IF(B1996&lt;2191000,B1996-740000,IF(B1996&lt;2193000,1451000,IF(B1996&lt;2196000,1453000,IF(B1996&lt;2200000,1456000,IF(B1996&lt;3600000,ROUND(ROUNDDOWN(B1996/4,-3)*2.8,0)-80000,IF(B1996&lt;6600000,ROUND(ROUNDDOWN(B1996/4,-3)*3.2,0)-440000,IF(B1996&lt;8500000,ROUNDDOWN(B1996*0.9,0)-1100000,B1996-1950000))))))))</f>
        <v/>
      </c>
      <c r="G1996" s="21">
        <f>IF(F1996&gt;23500000,NA(),IF(F1996&lt;=4890000,1040000,IF(F1996&lt;=6550000,670000,620000)))</f>
        <v/>
      </c>
      <c r="H1996" s="21">
        <f>IF(D1996&lt;=0,0,MAX(0,MIN(2000000,D1996-MIN(100000,ROUNDDOWN(F1996*0.05,0)))))</f>
        <v/>
      </c>
      <c r="I1996" s="21">
        <f>IF(C1996&lt;=2000,0,MIN(C1996,ROUNDDOWN(F1996*0.4,0))-2000)</f>
        <v/>
      </c>
      <c r="J1996" s="21">
        <f>MAX(0,ROUNDDOWN(F1996-E1996-G1996,-3))</f>
        <v/>
      </c>
      <c r="K1996" s="21">
        <f>MAX(0,ROUNDDOWN(F1996-E1996-G1996-H1996-I1996,-3))</f>
        <v/>
      </c>
      <c r="L1996" s="21">
        <f>MAX(0,ROUNDDOWN(F1996-E1996-G1996-H1996,-3))</f>
        <v/>
      </c>
      <c r="M1996" s="21">
        <f>IF(J1996&lt;=0,0,ROUNDDOWN((J1996*LOOKUP(J1996,{0,1950001,3300001,6950001,9000001,18000001,40000001},{0.05,0.1,0.2,0.23,0.33,0.4,0.45})-LOOKUP(J1996,{0,1950001,3300001,6950001,9000001,18000001,40000001},{0,97500,427500,636000,1536000,2796000,4796000}))*1.021,-2))</f>
        <v/>
      </c>
      <c r="N1996" s="21">
        <f>IF(K1996&lt;=0,0,ROUNDDOWN((K1996*LOOKUP(K1996,{0,1950001,3300001,6950001,9000001,18000001,40000001},{0.05,0.1,0.2,0.23,0.33,0.4,0.45})-LOOKUP(K1996,{0,1950001,3300001,6950001,9000001,18000001,40000001},{0,97500,427500,636000,1536000,2796000,4796000}))*1.021,-2))</f>
        <v/>
      </c>
      <c r="O1996" s="21">
        <f>IF(L1996&lt;=0,0,ROUNDDOWN((L1996*LOOKUP(L1996,{0,1950001,3300001,6950001,9000001,18000001,40000001},{0.05,0.1,0.2,0.23,0.33,0.4,0.45})-LOOKUP(L1996,{0,1950001,3300001,6950001,9000001,18000001,40000001},{0,97500,427500,636000,1536000,2796000,4796000}))*1.021,-2))</f>
        <v/>
      </c>
      <c r="P1996" s="21">
        <f>MAX(0,ROUNDDOWN(F1996-E1996-430000,-3))</f>
        <v/>
      </c>
      <c r="Q1996" s="21">
        <f>MAX(0,ROUNDDOWN(F1996-E1996-430000-H1996,-3))</f>
        <v/>
      </c>
      <c r="R1996" s="21">
        <f>IF(F1996&lt;=450000,0,MAX(0,P1996*0.06-MIN(50000,P1996)*0.03))</f>
        <v/>
      </c>
      <c r="S1996" s="21">
        <f>IF(F1996&lt;=450000,0,MAX(0,P1996*0.04-MIN(50000,P1996)*0.02))</f>
        <v/>
      </c>
      <c r="T1996" s="21">
        <f>IF(F1996&lt;=450000,0,MAX(0,Q1996*0.06-MIN(50000,Q1996)*0.03))</f>
        <v/>
      </c>
      <c r="U1996" s="21">
        <f>IF(F1996&lt;=450000,0,MAX(0,Q1996*0.04-MIN(50000,Q1996)*0.02))</f>
        <v/>
      </c>
      <c r="V1996" s="21">
        <f>50000+MAX(0,G1996-480000)</f>
        <v/>
      </c>
      <c r="W1996" s="21">
        <f>P1996-V1996</f>
        <v/>
      </c>
      <c r="X1996" s="21">
        <f>Q1996-V1996</f>
        <v/>
      </c>
      <c r="Y1996" s="22">
        <f>IF(W1996&lt;0,0.9,LOOKUP(W1996,{0,1950001,3300001,6950001,9000001,18000001,40000001},{0.84895,0.7979,0.6958,0.66517,0.56307,0.4916,0.44055}))</f>
        <v/>
      </c>
      <c r="Z1996" s="22">
        <f>IF(X1996&lt;0,0.9,LOOKUP(X1996,{0,1950001,3300001,6950001,9000001,18000001,40000001},{0.84895,0.7979,0.6958,0.66517,0.56307,0.4916,0.44055}))</f>
        <v/>
      </c>
      <c r="AA1996" s="22">
        <f>IF(W1996&lt;0,0,CHOOSE(MATCH(W1996,{0,1950001,3300001,6950001,9000001},1),5.105/84.895,10.21/79.79,20.42/69.58,23.483/66.517,33.693/56.307))</f>
        <v/>
      </c>
      <c r="AB1996" s="21">
        <f>IF(C1996&lt;=2000,0,(MIN(C1996,ROUNDDOWN(F1996*0.3,0))-2000)*0.1)</f>
        <v/>
      </c>
      <c r="AC1996" s="21">
        <f>IF(C1996&lt;=2000,0,MIN((C1996-2000)*Y1996,(R1996+S1996)*0.2))</f>
        <v/>
      </c>
      <c r="AD1996" s="21">
        <f>IF(C1996&lt;=2000,0,MIN((C1996-2000)*Z1996,(T1996+U1996)*0.2))</f>
        <v/>
      </c>
      <c r="AE1996" s="21">
        <f>AC1996*AA1996</f>
        <v/>
      </c>
      <c r="AF1996" s="21">
        <f>ROUNDDOWN(R1996,-2)+ROUNDDOWN(S1996,-2)</f>
        <v/>
      </c>
      <c r="AG1996" s="21">
        <f>ROUNDDOWN(MAX(0,R1996-(AB1996+AC1996+AE1996)*0.6),-2)+ROUNDDOWN(MAX(0,S1996-(AB1996+AC1996+AE1996)*0.4),-2)</f>
        <v/>
      </c>
      <c r="AH1996" s="21">
        <f>ROUNDDOWN(MAX(0,T1996-(AB1996+AD1996)*0.6),-2)+ROUNDDOWN(MAX(0,U1996-(AB1996+AD1996)*0.4),-2)</f>
        <v/>
      </c>
      <c r="AI1996" s="21">
        <f>ROUNDDOWN(T1996,-2)+ROUNDDOWN(U1996,-2)</f>
        <v/>
      </c>
      <c r="AJ1996" s="21">
        <f>M1996+AF1996</f>
        <v/>
      </c>
      <c r="AK1996" s="21">
        <f>M1996+AG1996</f>
        <v/>
      </c>
      <c r="AL1996" s="21">
        <f>N1996+AH1996</f>
        <v/>
      </c>
      <c r="AM1996" s="21">
        <f>O1996+AI1996</f>
        <v/>
      </c>
      <c r="AN1996" s="21">
        <f>N1996+AI1996</f>
        <v/>
      </c>
      <c r="AO1996" s="21">
        <f>ROUNDDOWN((R1996+S1996)*0.2/Y1996+2000,0)</f>
        <v/>
      </c>
      <c r="AP1996" s="21">
        <f>ROUNDDOWN((T1996+U1996)*0.2/Z1996+2000,0)</f>
        <v/>
      </c>
      <c r="AQ1996" s="21">
        <f>AL1996-AK1996</f>
        <v/>
      </c>
      <c r="AR1996" s="21">
        <f>AM1996-AK1996</f>
        <v/>
      </c>
      <c r="AS1996" s="21">
        <f>AM1996-AL1996</f>
        <v/>
      </c>
      <c r="AT1996" s="21">
        <f>AK1996+C1996-AJ1996</f>
        <v/>
      </c>
      <c r="AU1996" s="21">
        <f>AL1996+C1996-AM1996</f>
        <v/>
      </c>
      <c r="AV1996" s="21">
        <f>AN1996+C1996-AM1996</f>
        <v/>
      </c>
    </row>
    <row r="1997">
      <c r="A1997" t="inlineStr">
        <is>
          <t>1万円刻み</t>
        </is>
      </c>
      <c r="B1997" s="21">
        <f>'5_1万円刻み'!$A$234</f>
        <v/>
      </c>
      <c r="C1997" s="21">
        <f>AO1997</f>
        <v/>
      </c>
      <c r="D1997" s="21" t="n">
        <v>0</v>
      </c>
      <c r="E1997" s="21">
        <f>ROUND(MIN(B1997/12,650000)*12*0.0915+MIN(B1997/12,1390000)*12*(0.0504+0)+B1997*0.005,0)</f>
        <v/>
      </c>
      <c r="F1997" s="21">
        <f>IF(B1997&lt;741000,0,IF(B1997&lt;2191000,B1997-740000,IF(B1997&lt;2193000,1451000,IF(B1997&lt;2196000,1453000,IF(B1997&lt;2200000,1456000,IF(B1997&lt;3600000,ROUND(ROUNDDOWN(B1997/4,-3)*2.8,0)-80000,IF(B1997&lt;6600000,ROUND(ROUNDDOWN(B1997/4,-3)*3.2,0)-440000,IF(B1997&lt;8500000,ROUNDDOWN(B1997*0.9,0)-1100000,B1997-1950000))))))))</f>
        <v/>
      </c>
      <c r="G1997" s="21">
        <f>IF(F1997&gt;23500000,NA(),IF(F1997&lt;=4890000,1040000,IF(F1997&lt;=6550000,670000,620000)))</f>
        <v/>
      </c>
      <c r="H1997" s="21">
        <f>IF(D1997&lt;=0,0,MAX(0,MIN(2000000,D1997-MIN(100000,ROUNDDOWN(F1997*0.05,0)))))</f>
        <v/>
      </c>
      <c r="I1997" s="21">
        <f>IF(C1997&lt;=2000,0,MIN(C1997,ROUNDDOWN(F1997*0.4,0))-2000)</f>
        <v/>
      </c>
      <c r="J1997" s="21">
        <f>MAX(0,ROUNDDOWN(F1997-E1997-G1997,-3))</f>
        <v/>
      </c>
      <c r="K1997" s="21">
        <f>MAX(0,ROUNDDOWN(F1997-E1997-G1997-H1997-I1997,-3))</f>
        <v/>
      </c>
      <c r="L1997" s="21">
        <f>MAX(0,ROUNDDOWN(F1997-E1997-G1997-H1997,-3))</f>
        <v/>
      </c>
      <c r="M1997" s="21">
        <f>IF(J1997&lt;=0,0,ROUNDDOWN((J1997*LOOKUP(J1997,{0,1950001,3300001,6950001,9000001,18000001,40000001},{0.05,0.1,0.2,0.23,0.33,0.4,0.45})-LOOKUP(J1997,{0,1950001,3300001,6950001,9000001,18000001,40000001},{0,97500,427500,636000,1536000,2796000,4796000}))*1.021,-2))</f>
        <v/>
      </c>
      <c r="N1997" s="21">
        <f>IF(K1997&lt;=0,0,ROUNDDOWN((K1997*LOOKUP(K1997,{0,1950001,3300001,6950001,9000001,18000001,40000001},{0.05,0.1,0.2,0.23,0.33,0.4,0.45})-LOOKUP(K1997,{0,1950001,3300001,6950001,9000001,18000001,40000001},{0,97500,427500,636000,1536000,2796000,4796000}))*1.021,-2))</f>
        <v/>
      </c>
      <c r="O1997" s="21">
        <f>IF(L1997&lt;=0,0,ROUNDDOWN((L1997*LOOKUP(L1997,{0,1950001,3300001,6950001,9000001,18000001,40000001},{0.05,0.1,0.2,0.23,0.33,0.4,0.45})-LOOKUP(L1997,{0,1950001,3300001,6950001,9000001,18000001,40000001},{0,97500,427500,636000,1536000,2796000,4796000}))*1.021,-2))</f>
        <v/>
      </c>
      <c r="P1997" s="21">
        <f>MAX(0,ROUNDDOWN(F1997-E1997-430000,-3))</f>
        <v/>
      </c>
      <c r="Q1997" s="21">
        <f>MAX(0,ROUNDDOWN(F1997-E1997-430000-H1997,-3))</f>
        <v/>
      </c>
      <c r="R1997" s="21">
        <f>IF(F1997&lt;=450000,0,MAX(0,P1997*0.06-MIN(50000,P1997)*0.03))</f>
        <v/>
      </c>
      <c r="S1997" s="21">
        <f>IF(F1997&lt;=450000,0,MAX(0,P1997*0.04-MIN(50000,P1997)*0.02))</f>
        <v/>
      </c>
      <c r="T1997" s="21">
        <f>IF(F1997&lt;=450000,0,MAX(0,Q1997*0.06-MIN(50000,Q1997)*0.03))</f>
        <v/>
      </c>
      <c r="U1997" s="21">
        <f>IF(F1997&lt;=450000,0,MAX(0,Q1997*0.04-MIN(50000,Q1997)*0.02))</f>
        <v/>
      </c>
      <c r="V1997" s="21">
        <f>50000+MAX(0,G1997-480000)</f>
        <v/>
      </c>
      <c r="W1997" s="21">
        <f>P1997-V1997</f>
        <v/>
      </c>
      <c r="X1997" s="21">
        <f>Q1997-V1997</f>
        <v/>
      </c>
      <c r="Y1997" s="22">
        <f>IF(W1997&lt;0,0.9,LOOKUP(W1997,{0,1950001,3300001,6950001,9000001,18000001,40000001},{0.84895,0.7979,0.6958,0.66517,0.56307,0.4916,0.44055}))</f>
        <v/>
      </c>
      <c r="Z1997" s="22">
        <f>IF(X1997&lt;0,0.9,LOOKUP(X1997,{0,1950001,3300001,6950001,9000001,18000001,40000001},{0.84895,0.7979,0.6958,0.66517,0.56307,0.4916,0.44055}))</f>
        <v/>
      </c>
      <c r="AA1997" s="22">
        <f>IF(W1997&lt;0,0,CHOOSE(MATCH(W1997,{0,1950001,3300001,6950001,9000001},1),5.105/84.895,10.21/79.79,20.42/69.58,23.483/66.517,33.693/56.307))</f>
        <v/>
      </c>
      <c r="AB1997" s="21">
        <f>IF(C1997&lt;=2000,0,(MIN(C1997,ROUNDDOWN(F1997*0.3,0))-2000)*0.1)</f>
        <v/>
      </c>
      <c r="AC1997" s="21">
        <f>IF(C1997&lt;=2000,0,MIN((C1997-2000)*Y1997,(R1997+S1997)*0.2))</f>
        <v/>
      </c>
      <c r="AD1997" s="21">
        <f>IF(C1997&lt;=2000,0,MIN((C1997-2000)*Z1997,(T1997+U1997)*0.2))</f>
        <v/>
      </c>
      <c r="AE1997" s="21">
        <f>AC1997*AA1997</f>
        <v/>
      </c>
      <c r="AF1997" s="21">
        <f>ROUNDDOWN(R1997,-2)+ROUNDDOWN(S1997,-2)</f>
        <v/>
      </c>
      <c r="AG1997" s="21">
        <f>ROUNDDOWN(MAX(0,R1997-(AB1997+AC1997+AE1997)*0.6),-2)+ROUNDDOWN(MAX(0,S1997-(AB1997+AC1997+AE1997)*0.4),-2)</f>
        <v/>
      </c>
      <c r="AH1997" s="21">
        <f>ROUNDDOWN(MAX(0,T1997-(AB1997+AD1997)*0.6),-2)+ROUNDDOWN(MAX(0,U1997-(AB1997+AD1997)*0.4),-2)</f>
        <v/>
      </c>
      <c r="AI1997" s="21">
        <f>ROUNDDOWN(T1997,-2)+ROUNDDOWN(U1997,-2)</f>
        <v/>
      </c>
      <c r="AJ1997" s="21">
        <f>M1997+AF1997</f>
        <v/>
      </c>
      <c r="AK1997" s="21">
        <f>M1997+AG1997</f>
        <v/>
      </c>
      <c r="AL1997" s="21">
        <f>N1997+AH1997</f>
        <v/>
      </c>
      <c r="AM1997" s="21">
        <f>O1997+AI1997</f>
        <v/>
      </c>
      <c r="AN1997" s="21">
        <f>N1997+AI1997</f>
        <v/>
      </c>
      <c r="AO1997" s="21">
        <f>ROUNDDOWN((R1997+S1997)*0.2/Y1997+2000,0)</f>
        <v/>
      </c>
      <c r="AP1997" s="21">
        <f>ROUNDDOWN((T1997+U1997)*0.2/Z1997+2000,0)</f>
        <v/>
      </c>
      <c r="AQ1997" s="21">
        <f>AL1997-AK1997</f>
        <v/>
      </c>
      <c r="AR1997" s="21">
        <f>AM1997-AK1997</f>
        <v/>
      </c>
      <c r="AS1997" s="21">
        <f>AM1997-AL1997</f>
        <v/>
      </c>
      <c r="AT1997" s="21">
        <f>AK1997+C1997-AJ1997</f>
        <v/>
      </c>
      <c r="AU1997" s="21">
        <f>AL1997+C1997-AM1997</f>
        <v/>
      </c>
      <c r="AV1997" s="21">
        <f>AN1997+C1997-AM1997</f>
        <v/>
      </c>
    </row>
    <row r="1998">
      <c r="A1998" t="inlineStr">
        <is>
          <t>1万円刻み</t>
        </is>
      </c>
      <c r="B1998" s="21">
        <f>'5_1万円刻み'!$A$235</f>
        <v/>
      </c>
      <c r="C1998" s="21">
        <f>AO1998</f>
        <v/>
      </c>
      <c r="D1998" s="21" t="n">
        <v>0</v>
      </c>
      <c r="E1998" s="21">
        <f>ROUND(MIN(B1998/12,650000)*12*0.0915+MIN(B1998/12,1390000)*12*(0.0504+0)+B1998*0.005,0)</f>
        <v/>
      </c>
      <c r="F1998" s="21">
        <f>IF(B1998&lt;741000,0,IF(B1998&lt;2191000,B1998-740000,IF(B1998&lt;2193000,1451000,IF(B1998&lt;2196000,1453000,IF(B1998&lt;2200000,1456000,IF(B1998&lt;3600000,ROUND(ROUNDDOWN(B1998/4,-3)*2.8,0)-80000,IF(B1998&lt;6600000,ROUND(ROUNDDOWN(B1998/4,-3)*3.2,0)-440000,IF(B1998&lt;8500000,ROUNDDOWN(B1998*0.9,0)-1100000,B1998-1950000))))))))</f>
        <v/>
      </c>
      <c r="G1998" s="21">
        <f>IF(F1998&gt;23500000,NA(),IF(F1998&lt;=4890000,1040000,IF(F1998&lt;=6550000,670000,620000)))</f>
        <v/>
      </c>
      <c r="H1998" s="21">
        <f>IF(D1998&lt;=0,0,MAX(0,MIN(2000000,D1998-MIN(100000,ROUNDDOWN(F1998*0.05,0)))))</f>
        <v/>
      </c>
      <c r="I1998" s="21">
        <f>IF(C1998&lt;=2000,0,MIN(C1998,ROUNDDOWN(F1998*0.4,0))-2000)</f>
        <v/>
      </c>
      <c r="J1998" s="21">
        <f>MAX(0,ROUNDDOWN(F1998-E1998-G1998,-3))</f>
        <v/>
      </c>
      <c r="K1998" s="21">
        <f>MAX(0,ROUNDDOWN(F1998-E1998-G1998-H1998-I1998,-3))</f>
        <v/>
      </c>
      <c r="L1998" s="21">
        <f>MAX(0,ROUNDDOWN(F1998-E1998-G1998-H1998,-3))</f>
        <v/>
      </c>
      <c r="M1998" s="21">
        <f>IF(J1998&lt;=0,0,ROUNDDOWN((J1998*LOOKUP(J1998,{0,1950001,3300001,6950001,9000001,18000001,40000001},{0.05,0.1,0.2,0.23,0.33,0.4,0.45})-LOOKUP(J1998,{0,1950001,3300001,6950001,9000001,18000001,40000001},{0,97500,427500,636000,1536000,2796000,4796000}))*1.021,-2))</f>
        <v/>
      </c>
      <c r="N1998" s="21">
        <f>IF(K1998&lt;=0,0,ROUNDDOWN((K1998*LOOKUP(K1998,{0,1950001,3300001,6950001,9000001,18000001,40000001},{0.05,0.1,0.2,0.23,0.33,0.4,0.45})-LOOKUP(K1998,{0,1950001,3300001,6950001,9000001,18000001,40000001},{0,97500,427500,636000,1536000,2796000,4796000}))*1.021,-2))</f>
        <v/>
      </c>
      <c r="O1998" s="21">
        <f>IF(L1998&lt;=0,0,ROUNDDOWN((L1998*LOOKUP(L1998,{0,1950001,3300001,6950001,9000001,18000001,40000001},{0.05,0.1,0.2,0.23,0.33,0.4,0.45})-LOOKUP(L1998,{0,1950001,3300001,6950001,9000001,18000001,40000001},{0,97500,427500,636000,1536000,2796000,4796000}))*1.021,-2))</f>
        <v/>
      </c>
      <c r="P1998" s="21">
        <f>MAX(0,ROUNDDOWN(F1998-E1998-430000,-3))</f>
        <v/>
      </c>
      <c r="Q1998" s="21">
        <f>MAX(0,ROUNDDOWN(F1998-E1998-430000-H1998,-3))</f>
        <v/>
      </c>
      <c r="R1998" s="21">
        <f>IF(F1998&lt;=450000,0,MAX(0,P1998*0.06-MIN(50000,P1998)*0.03))</f>
        <v/>
      </c>
      <c r="S1998" s="21">
        <f>IF(F1998&lt;=450000,0,MAX(0,P1998*0.04-MIN(50000,P1998)*0.02))</f>
        <v/>
      </c>
      <c r="T1998" s="21">
        <f>IF(F1998&lt;=450000,0,MAX(0,Q1998*0.06-MIN(50000,Q1998)*0.03))</f>
        <v/>
      </c>
      <c r="U1998" s="21">
        <f>IF(F1998&lt;=450000,0,MAX(0,Q1998*0.04-MIN(50000,Q1998)*0.02))</f>
        <v/>
      </c>
      <c r="V1998" s="21">
        <f>50000+MAX(0,G1998-480000)</f>
        <v/>
      </c>
      <c r="W1998" s="21">
        <f>P1998-V1998</f>
        <v/>
      </c>
      <c r="X1998" s="21">
        <f>Q1998-V1998</f>
        <v/>
      </c>
      <c r="Y1998" s="22">
        <f>IF(W1998&lt;0,0.9,LOOKUP(W1998,{0,1950001,3300001,6950001,9000001,18000001,40000001},{0.84895,0.7979,0.6958,0.66517,0.56307,0.4916,0.44055}))</f>
        <v/>
      </c>
      <c r="Z1998" s="22">
        <f>IF(X1998&lt;0,0.9,LOOKUP(X1998,{0,1950001,3300001,6950001,9000001,18000001,40000001},{0.84895,0.7979,0.6958,0.66517,0.56307,0.4916,0.44055}))</f>
        <v/>
      </c>
      <c r="AA1998" s="22">
        <f>IF(W1998&lt;0,0,CHOOSE(MATCH(W1998,{0,1950001,3300001,6950001,9000001},1),5.105/84.895,10.21/79.79,20.42/69.58,23.483/66.517,33.693/56.307))</f>
        <v/>
      </c>
      <c r="AB1998" s="21">
        <f>IF(C1998&lt;=2000,0,(MIN(C1998,ROUNDDOWN(F1998*0.3,0))-2000)*0.1)</f>
        <v/>
      </c>
      <c r="AC1998" s="21">
        <f>IF(C1998&lt;=2000,0,MIN((C1998-2000)*Y1998,(R1998+S1998)*0.2))</f>
        <v/>
      </c>
      <c r="AD1998" s="21">
        <f>IF(C1998&lt;=2000,0,MIN((C1998-2000)*Z1998,(T1998+U1998)*0.2))</f>
        <v/>
      </c>
      <c r="AE1998" s="21">
        <f>AC1998*AA1998</f>
        <v/>
      </c>
      <c r="AF1998" s="21">
        <f>ROUNDDOWN(R1998,-2)+ROUNDDOWN(S1998,-2)</f>
        <v/>
      </c>
      <c r="AG1998" s="21">
        <f>ROUNDDOWN(MAX(0,R1998-(AB1998+AC1998+AE1998)*0.6),-2)+ROUNDDOWN(MAX(0,S1998-(AB1998+AC1998+AE1998)*0.4),-2)</f>
        <v/>
      </c>
      <c r="AH1998" s="21">
        <f>ROUNDDOWN(MAX(0,T1998-(AB1998+AD1998)*0.6),-2)+ROUNDDOWN(MAX(0,U1998-(AB1998+AD1998)*0.4),-2)</f>
        <v/>
      </c>
      <c r="AI1998" s="21">
        <f>ROUNDDOWN(T1998,-2)+ROUNDDOWN(U1998,-2)</f>
        <v/>
      </c>
      <c r="AJ1998" s="21">
        <f>M1998+AF1998</f>
        <v/>
      </c>
      <c r="AK1998" s="21">
        <f>M1998+AG1998</f>
        <v/>
      </c>
      <c r="AL1998" s="21">
        <f>N1998+AH1998</f>
        <v/>
      </c>
      <c r="AM1998" s="21">
        <f>O1998+AI1998</f>
        <v/>
      </c>
      <c r="AN1998" s="21">
        <f>N1998+AI1998</f>
        <v/>
      </c>
      <c r="AO1998" s="21">
        <f>ROUNDDOWN((R1998+S1998)*0.2/Y1998+2000,0)</f>
        <v/>
      </c>
      <c r="AP1998" s="21">
        <f>ROUNDDOWN((T1998+U1998)*0.2/Z1998+2000,0)</f>
        <v/>
      </c>
      <c r="AQ1998" s="21">
        <f>AL1998-AK1998</f>
        <v/>
      </c>
      <c r="AR1998" s="21">
        <f>AM1998-AK1998</f>
        <v/>
      </c>
      <c r="AS1998" s="21">
        <f>AM1998-AL1998</f>
        <v/>
      </c>
      <c r="AT1998" s="21">
        <f>AK1998+C1998-AJ1998</f>
        <v/>
      </c>
      <c r="AU1998" s="21">
        <f>AL1998+C1998-AM1998</f>
        <v/>
      </c>
      <c r="AV1998" s="21">
        <f>AN1998+C1998-AM1998</f>
        <v/>
      </c>
    </row>
    <row r="1999">
      <c r="A1999" t="inlineStr">
        <is>
          <t>1万円刻み</t>
        </is>
      </c>
      <c r="B1999" s="21">
        <f>'5_1万円刻み'!$A$236</f>
        <v/>
      </c>
      <c r="C1999" s="21">
        <f>AO1999</f>
        <v/>
      </c>
      <c r="D1999" s="21" t="n">
        <v>0</v>
      </c>
      <c r="E1999" s="21">
        <f>ROUND(MIN(B1999/12,650000)*12*0.0915+MIN(B1999/12,1390000)*12*(0.0504+0)+B1999*0.005,0)</f>
        <v/>
      </c>
      <c r="F1999" s="21">
        <f>IF(B1999&lt;741000,0,IF(B1999&lt;2191000,B1999-740000,IF(B1999&lt;2193000,1451000,IF(B1999&lt;2196000,1453000,IF(B1999&lt;2200000,1456000,IF(B1999&lt;3600000,ROUND(ROUNDDOWN(B1999/4,-3)*2.8,0)-80000,IF(B1999&lt;6600000,ROUND(ROUNDDOWN(B1999/4,-3)*3.2,0)-440000,IF(B1999&lt;8500000,ROUNDDOWN(B1999*0.9,0)-1100000,B1999-1950000))))))))</f>
        <v/>
      </c>
      <c r="G1999" s="21">
        <f>IF(F1999&gt;23500000,NA(),IF(F1999&lt;=4890000,1040000,IF(F1999&lt;=6550000,670000,620000)))</f>
        <v/>
      </c>
      <c r="H1999" s="21">
        <f>IF(D1999&lt;=0,0,MAX(0,MIN(2000000,D1999-MIN(100000,ROUNDDOWN(F1999*0.05,0)))))</f>
        <v/>
      </c>
      <c r="I1999" s="21">
        <f>IF(C1999&lt;=2000,0,MIN(C1999,ROUNDDOWN(F1999*0.4,0))-2000)</f>
        <v/>
      </c>
      <c r="J1999" s="21">
        <f>MAX(0,ROUNDDOWN(F1999-E1999-G1999,-3))</f>
        <v/>
      </c>
      <c r="K1999" s="21">
        <f>MAX(0,ROUNDDOWN(F1999-E1999-G1999-H1999-I1999,-3))</f>
        <v/>
      </c>
      <c r="L1999" s="21">
        <f>MAX(0,ROUNDDOWN(F1999-E1999-G1999-H1999,-3))</f>
        <v/>
      </c>
      <c r="M1999" s="21">
        <f>IF(J1999&lt;=0,0,ROUNDDOWN((J1999*LOOKUP(J1999,{0,1950001,3300001,6950001,9000001,18000001,40000001},{0.05,0.1,0.2,0.23,0.33,0.4,0.45})-LOOKUP(J1999,{0,1950001,3300001,6950001,9000001,18000001,40000001},{0,97500,427500,636000,1536000,2796000,4796000}))*1.021,-2))</f>
        <v/>
      </c>
      <c r="N1999" s="21">
        <f>IF(K1999&lt;=0,0,ROUNDDOWN((K1999*LOOKUP(K1999,{0,1950001,3300001,6950001,9000001,18000001,40000001},{0.05,0.1,0.2,0.23,0.33,0.4,0.45})-LOOKUP(K1999,{0,1950001,3300001,6950001,9000001,18000001,40000001},{0,97500,427500,636000,1536000,2796000,4796000}))*1.021,-2))</f>
        <v/>
      </c>
      <c r="O1999" s="21">
        <f>IF(L1999&lt;=0,0,ROUNDDOWN((L1999*LOOKUP(L1999,{0,1950001,3300001,6950001,9000001,18000001,40000001},{0.05,0.1,0.2,0.23,0.33,0.4,0.45})-LOOKUP(L1999,{0,1950001,3300001,6950001,9000001,18000001,40000001},{0,97500,427500,636000,1536000,2796000,4796000}))*1.021,-2))</f>
        <v/>
      </c>
      <c r="P1999" s="21">
        <f>MAX(0,ROUNDDOWN(F1999-E1999-430000,-3))</f>
        <v/>
      </c>
      <c r="Q1999" s="21">
        <f>MAX(0,ROUNDDOWN(F1999-E1999-430000-H1999,-3))</f>
        <v/>
      </c>
      <c r="R1999" s="21">
        <f>IF(F1999&lt;=450000,0,MAX(0,P1999*0.06-MIN(50000,P1999)*0.03))</f>
        <v/>
      </c>
      <c r="S1999" s="21">
        <f>IF(F1999&lt;=450000,0,MAX(0,P1999*0.04-MIN(50000,P1999)*0.02))</f>
        <v/>
      </c>
      <c r="T1999" s="21">
        <f>IF(F1999&lt;=450000,0,MAX(0,Q1999*0.06-MIN(50000,Q1999)*0.03))</f>
        <v/>
      </c>
      <c r="U1999" s="21">
        <f>IF(F1999&lt;=450000,0,MAX(0,Q1999*0.04-MIN(50000,Q1999)*0.02))</f>
        <v/>
      </c>
      <c r="V1999" s="21">
        <f>50000+MAX(0,G1999-480000)</f>
        <v/>
      </c>
      <c r="W1999" s="21">
        <f>P1999-V1999</f>
        <v/>
      </c>
      <c r="X1999" s="21">
        <f>Q1999-V1999</f>
        <v/>
      </c>
      <c r="Y1999" s="22">
        <f>IF(W1999&lt;0,0.9,LOOKUP(W1999,{0,1950001,3300001,6950001,9000001,18000001,40000001},{0.84895,0.7979,0.6958,0.66517,0.56307,0.4916,0.44055}))</f>
        <v/>
      </c>
      <c r="Z1999" s="22">
        <f>IF(X1999&lt;0,0.9,LOOKUP(X1999,{0,1950001,3300001,6950001,9000001,18000001,40000001},{0.84895,0.7979,0.6958,0.66517,0.56307,0.4916,0.44055}))</f>
        <v/>
      </c>
      <c r="AA1999" s="22">
        <f>IF(W1999&lt;0,0,CHOOSE(MATCH(W1999,{0,1950001,3300001,6950001,9000001},1),5.105/84.895,10.21/79.79,20.42/69.58,23.483/66.517,33.693/56.307))</f>
        <v/>
      </c>
      <c r="AB1999" s="21">
        <f>IF(C1999&lt;=2000,0,(MIN(C1999,ROUNDDOWN(F1999*0.3,0))-2000)*0.1)</f>
        <v/>
      </c>
      <c r="AC1999" s="21">
        <f>IF(C1999&lt;=2000,0,MIN((C1999-2000)*Y1999,(R1999+S1999)*0.2))</f>
        <v/>
      </c>
      <c r="AD1999" s="21">
        <f>IF(C1999&lt;=2000,0,MIN((C1999-2000)*Z1999,(T1999+U1999)*0.2))</f>
        <v/>
      </c>
      <c r="AE1999" s="21">
        <f>AC1999*AA1999</f>
        <v/>
      </c>
      <c r="AF1999" s="21">
        <f>ROUNDDOWN(R1999,-2)+ROUNDDOWN(S1999,-2)</f>
        <v/>
      </c>
      <c r="AG1999" s="21">
        <f>ROUNDDOWN(MAX(0,R1999-(AB1999+AC1999+AE1999)*0.6),-2)+ROUNDDOWN(MAX(0,S1999-(AB1999+AC1999+AE1999)*0.4),-2)</f>
        <v/>
      </c>
      <c r="AH1999" s="21">
        <f>ROUNDDOWN(MAX(0,T1999-(AB1999+AD1999)*0.6),-2)+ROUNDDOWN(MAX(0,U1999-(AB1999+AD1999)*0.4),-2)</f>
        <v/>
      </c>
      <c r="AI1999" s="21">
        <f>ROUNDDOWN(T1999,-2)+ROUNDDOWN(U1999,-2)</f>
        <v/>
      </c>
      <c r="AJ1999" s="21">
        <f>M1999+AF1999</f>
        <v/>
      </c>
      <c r="AK1999" s="21">
        <f>M1999+AG1999</f>
        <v/>
      </c>
      <c r="AL1999" s="21">
        <f>N1999+AH1999</f>
        <v/>
      </c>
      <c r="AM1999" s="21">
        <f>O1999+AI1999</f>
        <v/>
      </c>
      <c r="AN1999" s="21">
        <f>N1999+AI1999</f>
        <v/>
      </c>
      <c r="AO1999" s="21">
        <f>ROUNDDOWN((R1999+S1999)*0.2/Y1999+2000,0)</f>
        <v/>
      </c>
      <c r="AP1999" s="21">
        <f>ROUNDDOWN((T1999+U1999)*0.2/Z1999+2000,0)</f>
        <v/>
      </c>
      <c r="AQ1999" s="21">
        <f>AL1999-AK1999</f>
        <v/>
      </c>
      <c r="AR1999" s="21">
        <f>AM1999-AK1999</f>
        <v/>
      </c>
      <c r="AS1999" s="21">
        <f>AM1999-AL1999</f>
        <v/>
      </c>
      <c r="AT1999" s="21">
        <f>AK1999+C1999-AJ1999</f>
        <v/>
      </c>
      <c r="AU1999" s="21">
        <f>AL1999+C1999-AM1999</f>
        <v/>
      </c>
      <c r="AV1999" s="21">
        <f>AN1999+C1999-AM1999</f>
        <v/>
      </c>
    </row>
    <row r="2000">
      <c r="A2000" t="inlineStr">
        <is>
          <t>1万円刻み</t>
        </is>
      </c>
      <c r="B2000" s="21">
        <f>'5_1万円刻み'!$A$237</f>
        <v/>
      </c>
      <c r="C2000" s="21">
        <f>AO2000</f>
        <v/>
      </c>
      <c r="D2000" s="21" t="n">
        <v>0</v>
      </c>
      <c r="E2000" s="21">
        <f>ROUND(MIN(B2000/12,650000)*12*0.0915+MIN(B2000/12,1390000)*12*(0.0504+0)+B2000*0.005,0)</f>
        <v/>
      </c>
      <c r="F2000" s="21">
        <f>IF(B2000&lt;741000,0,IF(B2000&lt;2191000,B2000-740000,IF(B2000&lt;2193000,1451000,IF(B2000&lt;2196000,1453000,IF(B2000&lt;2200000,1456000,IF(B2000&lt;3600000,ROUND(ROUNDDOWN(B2000/4,-3)*2.8,0)-80000,IF(B2000&lt;6600000,ROUND(ROUNDDOWN(B2000/4,-3)*3.2,0)-440000,IF(B2000&lt;8500000,ROUNDDOWN(B2000*0.9,0)-1100000,B2000-1950000))))))))</f>
        <v/>
      </c>
      <c r="G2000" s="21">
        <f>IF(F2000&gt;23500000,NA(),IF(F2000&lt;=4890000,1040000,IF(F2000&lt;=6550000,670000,620000)))</f>
        <v/>
      </c>
      <c r="H2000" s="21">
        <f>IF(D2000&lt;=0,0,MAX(0,MIN(2000000,D2000-MIN(100000,ROUNDDOWN(F2000*0.05,0)))))</f>
        <v/>
      </c>
      <c r="I2000" s="21">
        <f>IF(C2000&lt;=2000,0,MIN(C2000,ROUNDDOWN(F2000*0.4,0))-2000)</f>
        <v/>
      </c>
      <c r="J2000" s="21">
        <f>MAX(0,ROUNDDOWN(F2000-E2000-G2000,-3))</f>
        <v/>
      </c>
      <c r="K2000" s="21">
        <f>MAX(0,ROUNDDOWN(F2000-E2000-G2000-H2000-I2000,-3))</f>
        <v/>
      </c>
      <c r="L2000" s="21">
        <f>MAX(0,ROUNDDOWN(F2000-E2000-G2000-H2000,-3))</f>
        <v/>
      </c>
      <c r="M2000" s="21">
        <f>IF(J2000&lt;=0,0,ROUNDDOWN((J2000*LOOKUP(J2000,{0,1950001,3300001,6950001,9000001,18000001,40000001},{0.05,0.1,0.2,0.23,0.33,0.4,0.45})-LOOKUP(J2000,{0,1950001,3300001,6950001,9000001,18000001,40000001},{0,97500,427500,636000,1536000,2796000,4796000}))*1.021,-2))</f>
        <v/>
      </c>
      <c r="N2000" s="21">
        <f>IF(K2000&lt;=0,0,ROUNDDOWN((K2000*LOOKUP(K2000,{0,1950001,3300001,6950001,9000001,18000001,40000001},{0.05,0.1,0.2,0.23,0.33,0.4,0.45})-LOOKUP(K2000,{0,1950001,3300001,6950001,9000001,18000001,40000001},{0,97500,427500,636000,1536000,2796000,4796000}))*1.021,-2))</f>
        <v/>
      </c>
      <c r="O2000" s="21">
        <f>IF(L2000&lt;=0,0,ROUNDDOWN((L2000*LOOKUP(L2000,{0,1950001,3300001,6950001,9000001,18000001,40000001},{0.05,0.1,0.2,0.23,0.33,0.4,0.45})-LOOKUP(L2000,{0,1950001,3300001,6950001,9000001,18000001,40000001},{0,97500,427500,636000,1536000,2796000,4796000}))*1.021,-2))</f>
        <v/>
      </c>
      <c r="P2000" s="21">
        <f>MAX(0,ROUNDDOWN(F2000-E2000-430000,-3))</f>
        <v/>
      </c>
      <c r="Q2000" s="21">
        <f>MAX(0,ROUNDDOWN(F2000-E2000-430000-H2000,-3))</f>
        <v/>
      </c>
      <c r="R2000" s="21">
        <f>IF(F2000&lt;=450000,0,MAX(0,P2000*0.06-MIN(50000,P2000)*0.03))</f>
        <v/>
      </c>
      <c r="S2000" s="21">
        <f>IF(F2000&lt;=450000,0,MAX(0,P2000*0.04-MIN(50000,P2000)*0.02))</f>
        <v/>
      </c>
      <c r="T2000" s="21">
        <f>IF(F2000&lt;=450000,0,MAX(0,Q2000*0.06-MIN(50000,Q2000)*0.03))</f>
        <v/>
      </c>
      <c r="U2000" s="21">
        <f>IF(F2000&lt;=450000,0,MAX(0,Q2000*0.04-MIN(50000,Q2000)*0.02))</f>
        <v/>
      </c>
      <c r="V2000" s="21">
        <f>50000+MAX(0,G2000-480000)</f>
        <v/>
      </c>
      <c r="W2000" s="21">
        <f>P2000-V2000</f>
        <v/>
      </c>
      <c r="X2000" s="21">
        <f>Q2000-V2000</f>
        <v/>
      </c>
      <c r="Y2000" s="22">
        <f>IF(W2000&lt;0,0.9,LOOKUP(W2000,{0,1950001,3300001,6950001,9000001,18000001,40000001},{0.84895,0.7979,0.6958,0.66517,0.56307,0.4916,0.44055}))</f>
        <v/>
      </c>
      <c r="Z2000" s="22">
        <f>IF(X2000&lt;0,0.9,LOOKUP(X2000,{0,1950001,3300001,6950001,9000001,18000001,40000001},{0.84895,0.7979,0.6958,0.66517,0.56307,0.4916,0.44055}))</f>
        <v/>
      </c>
      <c r="AA2000" s="22">
        <f>IF(W2000&lt;0,0,CHOOSE(MATCH(W2000,{0,1950001,3300001,6950001,9000001},1),5.105/84.895,10.21/79.79,20.42/69.58,23.483/66.517,33.693/56.307))</f>
        <v/>
      </c>
      <c r="AB2000" s="21">
        <f>IF(C2000&lt;=2000,0,(MIN(C2000,ROUNDDOWN(F2000*0.3,0))-2000)*0.1)</f>
        <v/>
      </c>
      <c r="AC2000" s="21">
        <f>IF(C2000&lt;=2000,0,MIN((C2000-2000)*Y2000,(R2000+S2000)*0.2))</f>
        <v/>
      </c>
      <c r="AD2000" s="21">
        <f>IF(C2000&lt;=2000,0,MIN((C2000-2000)*Z2000,(T2000+U2000)*0.2))</f>
        <v/>
      </c>
      <c r="AE2000" s="21">
        <f>AC2000*AA2000</f>
        <v/>
      </c>
      <c r="AF2000" s="21">
        <f>ROUNDDOWN(R2000,-2)+ROUNDDOWN(S2000,-2)</f>
        <v/>
      </c>
      <c r="AG2000" s="21">
        <f>ROUNDDOWN(MAX(0,R2000-(AB2000+AC2000+AE2000)*0.6),-2)+ROUNDDOWN(MAX(0,S2000-(AB2000+AC2000+AE2000)*0.4),-2)</f>
        <v/>
      </c>
      <c r="AH2000" s="21">
        <f>ROUNDDOWN(MAX(0,T2000-(AB2000+AD2000)*0.6),-2)+ROUNDDOWN(MAX(0,U2000-(AB2000+AD2000)*0.4),-2)</f>
        <v/>
      </c>
      <c r="AI2000" s="21">
        <f>ROUNDDOWN(T2000,-2)+ROUNDDOWN(U2000,-2)</f>
        <v/>
      </c>
      <c r="AJ2000" s="21">
        <f>M2000+AF2000</f>
        <v/>
      </c>
      <c r="AK2000" s="21">
        <f>M2000+AG2000</f>
        <v/>
      </c>
      <c r="AL2000" s="21">
        <f>N2000+AH2000</f>
        <v/>
      </c>
      <c r="AM2000" s="21">
        <f>O2000+AI2000</f>
        <v/>
      </c>
      <c r="AN2000" s="21">
        <f>N2000+AI2000</f>
        <v/>
      </c>
      <c r="AO2000" s="21">
        <f>ROUNDDOWN((R2000+S2000)*0.2/Y2000+2000,0)</f>
        <v/>
      </c>
      <c r="AP2000" s="21">
        <f>ROUNDDOWN((T2000+U2000)*0.2/Z2000+2000,0)</f>
        <v/>
      </c>
      <c r="AQ2000" s="21">
        <f>AL2000-AK2000</f>
        <v/>
      </c>
      <c r="AR2000" s="21">
        <f>AM2000-AK2000</f>
        <v/>
      </c>
      <c r="AS2000" s="21">
        <f>AM2000-AL2000</f>
        <v/>
      </c>
      <c r="AT2000" s="21">
        <f>AK2000+C2000-AJ2000</f>
        <v/>
      </c>
      <c r="AU2000" s="21">
        <f>AL2000+C2000-AM2000</f>
        <v/>
      </c>
      <c r="AV2000" s="21">
        <f>AN2000+C2000-AM2000</f>
        <v/>
      </c>
    </row>
    <row r="2001">
      <c r="A2001" t="inlineStr">
        <is>
          <t>1万円刻み</t>
        </is>
      </c>
      <c r="B2001" s="21">
        <f>'5_1万円刻み'!$A$238</f>
        <v/>
      </c>
      <c r="C2001" s="21">
        <f>AO2001</f>
        <v/>
      </c>
      <c r="D2001" s="21" t="n">
        <v>0</v>
      </c>
      <c r="E2001" s="21">
        <f>ROUND(MIN(B2001/12,650000)*12*0.0915+MIN(B2001/12,1390000)*12*(0.0504+0)+B2001*0.005,0)</f>
        <v/>
      </c>
      <c r="F2001" s="21">
        <f>IF(B2001&lt;741000,0,IF(B2001&lt;2191000,B2001-740000,IF(B2001&lt;2193000,1451000,IF(B2001&lt;2196000,1453000,IF(B2001&lt;2200000,1456000,IF(B2001&lt;3600000,ROUND(ROUNDDOWN(B2001/4,-3)*2.8,0)-80000,IF(B2001&lt;6600000,ROUND(ROUNDDOWN(B2001/4,-3)*3.2,0)-440000,IF(B2001&lt;8500000,ROUNDDOWN(B2001*0.9,0)-1100000,B2001-1950000))))))))</f>
        <v/>
      </c>
      <c r="G2001" s="21">
        <f>IF(F2001&gt;23500000,NA(),IF(F2001&lt;=4890000,1040000,IF(F2001&lt;=6550000,670000,620000)))</f>
        <v/>
      </c>
      <c r="H2001" s="21">
        <f>IF(D2001&lt;=0,0,MAX(0,MIN(2000000,D2001-MIN(100000,ROUNDDOWN(F2001*0.05,0)))))</f>
        <v/>
      </c>
      <c r="I2001" s="21">
        <f>IF(C2001&lt;=2000,0,MIN(C2001,ROUNDDOWN(F2001*0.4,0))-2000)</f>
        <v/>
      </c>
      <c r="J2001" s="21">
        <f>MAX(0,ROUNDDOWN(F2001-E2001-G2001,-3))</f>
        <v/>
      </c>
      <c r="K2001" s="21">
        <f>MAX(0,ROUNDDOWN(F2001-E2001-G2001-H2001-I2001,-3))</f>
        <v/>
      </c>
      <c r="L2001" s="21">
        <f>MAX(0,ROUNDDOWN(F2001-E2001-G2001-H2001,-3))</f>
        <v/>
      </c>
      <c r="M2001" s="21">
        <f>IF(J2001&lt;=0,0,ROUNDDOWN((J2001*LOOKUP(J2001,{0,1950001,3300001,6950001,9000001,18000001,40000001},{0.05,0.1,0.2,0.23,0.33,0.4,0.45})-LOOKUP(J2001,{0,1950001,3300001,6950001,9000001,18000001,40000001},{0,97500,427500,636000,1536000,2796000,4796000}))*1.021,-2))</f>
        <v/>
      </c>
      <c r="N2001" s="21">
        <f>IF(K2001&lt;=0,0,ROUNDDOWN((K2001*LOOKUP(K2001,{0,1950001,3300001,6950001,9000001,18000001,40000001},{0.05,0.1,0.2,0.23,0.33,0.4,0.45})-LOOKUP(K2001,{0,1950001,3300001,6950001,9000001,18000001,40000001},{0,97500,427500,636000,1536000,2796000,4796000}))*1.021,-2))</f>
        <v/>
      </c>
      <c r="O2001" s="21">
        <f>IF(L2001&lt;=0,0,ROUNDDOWN((L2001*LOOKUP(L2001,{0,1950001,3300001,6950001,9000001,18000001,40000001},{0.05,0.1,0.2,0.23,0.33,0.4,0.45})-LOOKUP(L2001,{0,1950001,3300001,6950001,9000001,18000001,40000001},{0,97500,427500,636000,1536000,2796000,4796000}))*1.021,-2))</f>
        <v/>
      </c>
      <c r="P2001" s="21">
        <f>MAX(0,ROUNDDOWN(F2001-E2001-430000,-3))</f>
        <v/>
      </c>
      <c r="Q2001" s="21">
        <f>MAX(0,ROUNDDOWN(F2001-E2001-430000-H2001,-3))</f>
        <v/>
      </c>
      <c r="R2001" s="21">
        <f>IF(F2001&lt;=450000,0,MAX(0,P2001*0.06-MIN(50000,P2001)*0.03))</f>
        <v/>
      </c>
      <c r="S2001" s="21">
        <f>IF(F2001&lt;=450000,0,MAX(0,P2001*0.04-MIN(50000,P2001)*0.02))</f>
        <v/>
      </c>
      <c r="T2001" s="21">
        <f>IF(F2001&lt;=450000,0,MAX(0,Q2001*0.06-MIN(50000,Q2001)*0.03))</f>
        <v/>
      </c>
      <c r="U2001" s="21">
        <f>IF(F2001&lt;=450000,0,MAX(0,Q2001*0.04-MIN(50000,Q2001)*0.02))</f>
        <v/>
      </c>
      <c r="V2001" s="21">
        <f>50000+MAX(0,G2001-480000)</f>
        <v/>
      </c>
      <c r="W2001" s="21">
        <f>P2001-V2001</f>
        <v/>
      </c>
      <c r="X2001" s="21">
        <f>Q2001-V2001</f>
        <v/>
      </c>
      <c r="Y2001" s="22">
        <f>IF(W2001&lt;0,0.9,LOOKUP(W2001,{0,1950001,3300001,6950001,9000001,18000001,40000001},{0.84895,0.7979,0.6958,0.66517,0.56307,0.4916,0.44055}))</f>
        <v/>
      </c>
      <c r="Z2001" s="22">
        <f>IF(X2001&lt;0,0.9,LOOKUP(X2001,{0,1950001,3300001,6950001,9000001,18000001,40000001},{0.84895,0.7979,0.6958,0.66517,0.56307,0.4916,0.44055}))</f>
        <v/>
      </c>
      <c r="AA2001" s="22">
        <f>IF(W2001&lt;0,0,CHOOSE(MATCH(W2001,{0,1950001,3300001,6950001,9000001},1),5.105/84.895,10.21/79.79,20.42/69.58,23.483/66.517,33.693/56.307))</f>
        <v/>
      </c>
      <c r="AB2001" s="21">
        <f>IF(C2001&lt;=2000,0,(MIN(C2001,ROUNDDOWN(F2001*0.3,0))-2000)*0.1)</f>
        <v/>
      </c>
      <c r="AC2001" s="21">
        <f>IF(C2001&lt;=2000,0,MIN((C2001-2000)*Y2001,(R2001+S2001)*0.2))</f>
        <v/>
      </c>
      <c r="AD2001" s="21">
        <f>IF(C2001&lt;=2000,0,MIN((C2001-2000)*Z2001,(T2001+U2001)*0.2))</f>
        <v/>
      </c>
      <c r="AE2001" s="21">
        <f>AC2001*AA2001</f>
        <v/>
      </c>
      <c r="AF2001" s="21">
        <f>ROUNDDOWN(R2001,-2)+ROUNDDOWN(S2001,-2)</f>
        <v/>
      </c>
      <c r="AG2001" s="21">
        <f>ROUNDDOWN(MAX(0,R2001-(AB2001+AC2001+AE2001)*0.6),-2)+ROUNDDOWN(MAX(0,S2001-(AB2001+AC2001+AE2001)*0.4),-2)</f>
        <v/>
      </c>
      <c r="AH2001" s="21">
        <f>ROUNDDOWN(MAX(0,T2001-(AB2001+AD2001)*0.6),-2)+ROUNDDOWN(MAX(0,U2001-(AB2001+AD2001)*0.4),-2)</f>
        <v/>
      </c>
      <c r="AI2001" s="21">
        <f>ROUNDDOWN(T2001,-2)+ROUNDDOWN(U2001,-2)</f>
        <v/>
      </c>
      <c r="AJ2001" s="21">
        <f>M2001+AF2001</f>
        <v/>
      </c>
      <c r="AK2001" s="21">
        <f>M2001+AG2001</f>
        <v/>
      </c>
      <c r="AL2001" s="21">
        <f>N2001+AH2001</f>
        <v/>
      </c>
      <c r="AM2001" s="21">
        <f>O2001+AI2001</f>
        <v/>
      </c>
      <c r="AN2001" s="21">
        <f>N2001+AI2001</f>
        <v/>
      </c>
      <c r="AO2001" s="21">
        <f>ROUNDDOWN((R2001+S2001)*0.2/Y2001+2000,0)</f>
        <v/>
      </c>
      <c r="AP2001" s="21">
        <f>ROUNDDOWN((T2001+U2001)*0.2/Z2001+2000,0)</f>
        <v/>
      </c>
      <c r="AQ2001" s="21">
        <f>AL2001-AK2001</f>
        <v/>
      </c>
      <c r="AR2001" s="21">
        <f>AM2001-AK2001</f>
        <v/>
      </c>
      <c r="AS2001" s="21">
        <f>AM2001-AL2001</f>
        <v/>
      </c>
      <c r="AT2001" s="21">
        <f>AK2001+C2001-AJ2001</f>
        <v/>
      </c>
      <c r="AU2001" s="21">
        <f>AL2001+C2001-AM2001</f>
        <v/>
      </c>
      <c r="AV2001" s="21">
        <f>AN2001+C2001-AM2001</f>
        <v/>
      </c>
    </row>
    <row r="2002">
      <c r="A2002" t="inlineStr">
        <is>
          <t>1万円刻み</t>
        </is>
      </c>
      <c r="B2002" s="21">
        <f>'5_1万円刻み'!$A$239</f>
        <v/>
      </c>
      <c r="C2002" s="21">
        <f>AO2002</f>
        <v/>
      </c>
      <c r="D2002" s="21" t="n">
        <v>0</v>
      </c>
      <c r="E2002" s="21">
        <f>ROUND(MIN(B2002/12,650000)*12*0.0915+MIN(B2002/12,1390000)*12*(0.0504+0)+B2002*0.005,0)</f>
        <v/>
      </c>
      <c r="F2002" s="21">
        <f>IF(B2002&lt;741000,0,IF(B2002&lt;2191000,B2002-740000,IF(B2002&lt;2193000,1451000,IF(B2002&lt;2196000,1453000,IF(B2002&lt;2200000,1456000,IF(B2002&lt;3600000,ROUND(ROUNDDOWN(B2002/4,-3)*2.8,0)-80000,IF(B2002&lt;6600000,ROUND(ROUNDDOWN(B2002/4,-3)*3.2,0)-440000,IF(B2002&lt;8500000,ROUNDDOWN(B2002*0.9,0)-1100000,B2002-1950000))))))))</f>
        <v/>
      </c>
      <c r="G2002" s="21">
        <f>IF(F2002&gt;23500000,NA(),IF(F2002&lt;=4890000,1040000,IF(F2002&lt;=6550000,670000,620000)))</f>
        <v/>
      </c>
      <c r="H2002" s="21">
        <f>IF(D2002&lt;=0,0,MAX(0,MIN(2000000,D2002-MIN(100000,ROUNDDOWN(F2002*0.05,0)))))</f>
        <v/>
      </c>
      <c r="I2002" s="21">
        <f>IF(C2002&lt;=2000,0,MIN(C2002,ROUNDDOWN(F2002*0.4,0))-2000)</f>
        <v/>
      </c>
      <c r="J2002" s="21">
        <f>MAX(0,ROUNDDOWN(F2002-E2002-G2002,-3))</f>
        <v/>
      </c>
      <c r="K2002" s="21">
        <f>MAX(0,ROUNDDOWN(F2002-E2002-G2002-H2002-I2002,-3))</f>
        <v/>
      </c>
      <c r="L2002" s="21">
        <f>MAX(0,ROUNDDOWN(F2002-E2002-G2002-H2002,-3))</f>
        <v/>
      </c>
      <c r="M2002" s="21">
        <f>IF(J2002&lt;=0,0,ROUNDDOWN((J2002*LOOKUP(J2002,{0,1950001,3300001,6950001,9000001,18000001,40000001},{0.05,0.1,0.2,0.23,0.33,0.4,0.45})-LOOKUP(J2002,{0,1950001,3300001,6950001,9000001,18000001,40000001},{0,97500,427500,636000,1536000,2796000,4796000}))*1.021,-2))</f>
        <v/>
      </c>
      <c r="N2002" s="21">
        <f>IF(K2002&lt;=0,0,ROUNDDOWN((K2002*LOOKUP(K2002,{0,1950001,3300001,6950001,9000001,18000001,40000001},{0.05,0.1,0.2,0.23,0.33,0.4,0.45})-LOOKUP(K2002,{0,1950001,3300001,6950001,9000001,18000001,40000001},{0,97500,427500,636000,1536000,2796000,4796000}))*1.021,-2))</f>
        <v/>
      </c>
      <c r="O2002" s="21">
        <f>IF(L2002&lt;=0,0,ROUNDDOWN((L2002*LOOKUP(L2002,{0,1950001,3300001,6950001,9000001,18000001,40000001},{0.05,0.1,0.2,0.23,0.33,0.4,0.45})-LOOKUP(L2002,{0,1950001,3300001,6950001,9000001,18000001,40000001},{0,97500,427500,636000,1536000,2796000,4796000}))*1.021,-2))</f>
        <v/>
      </c>
      <c r="P2002" s="21">
        <f>MAX(0,ROUNDDOWN(F2002-E2002-430000,-3))</f>
        <v/>
      </c>
      <c r="Q2002" s="21">
        <f>MAX(0,ROUNDDOWN(F2002-E2002-430000-H2002,-3))</f>
        <v/>
      </c>
      <c r="R2002" s="21">
        <f>IF(F2002&lt;=450000,0,MAX(0,P2002*0.06-MIN(50000,P2002)*0.03))</f>
        <v/>
      </c>
      <c r="S2002" s="21">
        <f>IF(F2002&lt;=450000,0,MAX(0,P2002*0.04-MIN(50000,P2002)*0.02))</f>
        <v/>
      </c>
      <c r="T2002" s="21">
        <f>IF(F2002&lt;=450000,0,MAX(0,Q2002*0.06-MIN(50000,Q2002)*0.03))</f>
        <v/>
      </c>
      <c r="U2002" s="21">
        <f>IF(F2002&lt;=450000,0,MAX(0,Q2002*0.04-MIN(50000,Q2002)*0.02))</f>
        <v/>
      </c>
      <c r="V2002" s="21">
        <f>50000+MAX(0,G2002-480000)</f>
        <v/>
      </c>
      <c r="W2002" s="21">
        <f>P2002-V2002</f>
        <v/>
      </c>
      <c r="X2002" s="21">
        <f>Q2002-V2002</f>
        <v/>
      </c>
      <c r="Y2002" s="22">
        <f>IF(W2002&lt;0,0.9,LOOKUP(W2002,{0,1950001,3300001,6950001,9000001,18000001,40000001},{0.84895,0.7979,0.6958,0.66517,0.56307,0.4916,0.44055}))</f>
        <v/>
      </c>
      <c r="Z2002" s="22">
        <f>IF(X2002&lt;0,0.9,LOOKUP(X2002,{0,1950001,3300001,6950001,9000001,18000001,40000001},{0.84895,0.7979,0.6958,0.66517,0.56307,0.4916,0.44055}))</f>
        <v/>
      </c>
      <c r="AA2002" s="22">
        <f>IF(W2002&lt;0,0,CHOOSE(MATCH(W2002,{0,1950001,3300001,6950001,9000001},1),5.105/84.895,10.21/79.79,20.42/69.58,23.483/66.517,33.693/56.307))</f>
        <v/>
      </c>
      <c r="AB2002" s="21">
        <f>IF(C2002&lt;=2000,0,(MIN(C2002,ROUNDDOWN(F2002*0.3,0))-2000)*0.1)</f>
        <v/>
      </c>
      <c r="AC2002" s="21">
        <f>IF(C2002&lt;=2000,0,MIN((C2002-2000)*Y2002,(R2002+S2002)*0.2))</f>
        <v/>
      </c>
      <c r="AD2002" s="21">
        <f>IF(C2002&lt;=2000,0,MIN((C2002-2000)*Z2002,(T2002+U2002)*0.2))</f>
        <v/>
      </c>
      <c r="AE2002" s="21">
        <f>AC2002*AA2002</f>
        <v/>
      </c>
      <c r="AF2002" s="21">
        <f>ROUNDDOWN(R2002,-2)+ROUNDDOWN(S2002,-2)</f>
        <v/>
      </c>
      <c r="AG2002" s="21">
        <f>ROUNDDOWN(MAX(0,R2002-(AB2002+AC2002+AE2002)*0.6),-2)+ROUNDDOWN(MAX(0,S2002-(AB2002+AC2002+AE2002)*0.4),-2)</f>
        <v/>
      </c>
      <c r="AH2002" s="21">
        <f>ROUNDDOWN(MAX(0,T2002-(AB2002+AD2002)*0.6),-2)+ROUNDDOWN(MAX(0,U2002-(AB2002+AD2002)*0.4),-2)</f>
        <v/>
      </c>
      <c r="AI2002" s="21">
        <f>ROUNDDOWN(T2002,-2)+ROUNDDOWN(U2002,-2)</f>
        <v/>
      </c>
      <c r="AJ2002" s="21">
        <f>M2002+AF2002</f>
        <v/>
      </c>
      <c r="AK2002" s="21">
        <f>M2002+AG2002</f>
        <v/>
      </c>
      <c r="AL2002" s="21">
        <f>N2002+AH2002</f>
        <v/>
      </c>
      <c r="AM2002" s="21">
        <f>O2002+AI2002</f>
        <v/>
      </c>
      <c r="AN2002" s="21">
        <f>N2002+AI2002</f>
        <v/>
      </c>
      <c r="AO2002" s="21">
        <f>ROUNDDOWN((R2002+S2002)*0.2/Y2002+2000,0)</f>
        <v/>
      </c>
      <c r="AP2002" s="21">
        <f>ROUNDDOWN((T2002+U2002)*0.2/Z2002+2000,0)</f>
        <v/>
      </c>
      <c r="AQ2002" s="21">
        <f>AL2002-AK2002</f>
        <v/>
      </c>
      <c r="AR2002" s="21">
        <f>AM2002-AK2002</f>
        <v/>
      </c>
      <c r="AS2002" s="21">
        <f>AM2002-AL2002</f>
        <v/>
      </c>
      <c r="AT2002" s="21">
        <f>AK2002+C2002-AJ2002</f>
        <v/>
      </c>
      <c r="AU2002" s="21">
        <f>AL2002+C2002-AM2002</f>
        <v/>
      </c>
      <c r="AV2002" s="21">
        <f>AN2002+C2002-AM2002</f>
        <v/>
      </c>
    </row>
    <row r="2003">
      <c r="A2003" t="inlineStr">
        <is>
          <t>1万円刻み</t>
        </is>
      </c>
      <c r="B2003" s="21">
        <f>'5_1万円刻み'!$A$240</f>
        <v/>
      </c>
      <c r="C2003" s="21">
        <f>AO2003</f>
        <v/>
      </c>
      <c r="D2003" s="21" t="n">
        <v>0</v>
      </c>
      <c r="E2003" s="21">
        <f>ROUND(MIN(B2003/12,650000)*12*0.0915+MIN(B2003/12,1390000)*12*(0.0504+0)+B2003*0.005,0)</f>
        <v/>
      </c>
      <c r="F2003" s="21">
        <f>IF(B2003&lt;741000,0,IF(B2003&lt;2191000,B2003-740000,IF(B2003&lt;2193000,1451000,IF(B2003&lt;2196000,1453000,IF(B2003&lt;2200000,1456000,IF(B2003&lt;3600000,ROUND(ROUNDDOWN(B2003/4,-3)*2.8,0)-80000,IF(B2003&lt;6600000,ROUND(ROUNDDOWN(B2003/4,-3)*3.2,0)-440000,IF(B2003&lt;8500000,ROUNDDOWN(B2003*0.9,0)-1100000,B2003-1950000))))))))</f>
        <v/>
      </c>
      <c r="G2003" s="21">
        <f>IF(F2003&gt;23500000,NA(),IF(F2003&lt;=4890000,1040000,IF(F2003&lt;=6550000,670000,620000)))</f>
        <v/>
      </c>
      <c r="H2003" s="21">
        <f>IF(D2003&lt;=0,0,MAX(0,MIN(2000000,D2003-MIN(100000,ROUNDDOWN(F2003*0.05,0)))))</f>
        <v/>
      </c>
      <c r="I2003" s="21">
        <f>IF(C2003&lt;=2000,0,MIN(C2003,ROUNDDOWN(F2003*0.4,0))-2000)</f>
        <v/>
      </c>
      <c r="J2003" s="21">
        <f>MAX(0,ROUNDDOWN(F2003-E2003-G2003,-3))</f>
        <v/>
      </c>
      <c r="K2003" s="21">
        <f>MAX(0,ROUNDDOWN(F2003-E2003-G2003-H2003-I2003,-3))</f>
        <v/>
      </c>
      <c r="L2003" s="21">
        <f>MAX(0,ROUNDDOWN(F2003-E2003-G2003-H2003,-3))</f>
        <v/>
      </c>
      <c r="M2003" s="21">
        <f>IF(J2003&lt;=0,0,ROUNDDOWN((J2003*LOOKUP(J2003,{0,1950001,3300001,6950001,9000001,18000001,40000001},{0.05,0.1,0.2,0.23,0.33,0.4,0.45})-LOOKUP(J2003,{0,1950001,3300001,6950001,9000001,18000001,40000001},{0,97500,427500,636000,1536000,2796000,4796000}))*1.021,-2))</f>
        <v/>
      </c>
      <c r="N2003" s="21">
        <f>IF(K2003&lt;=0,0,ROUNDDOWN((K2003*LOOKUP(K2003,{0,1950001,3300001,6950001,9000001,18000001,40000001},{0.05,0.1,0.2,0.23,0.33,0.4,0.45})-LOOKUP(K2003,{0,1950001,3300001,6950001,9000001,18000001,40000001},{0,97500,427500,636000,1536000,2796000,4796000}))*1.021,-2))</f>
        <v/>
      </c>
      <c r="O2003" s="21">
        <f>IF(L2003&lt;=0,0,ROUNDDOWN((L2003*LOOKUP(L2003,{0,1950001,3300001,6950001,9000001,18000001,40000001},{0.05,0.1,0.2,0.23,0.33,0.4,0.45})-LOOKUP(L2003,{0,1950001,3300001,6950001,9000001,18000001,40000001},{0,97500,427500,636000,1536000,2796000,4796000}))*1.021,-2))</f>
        <v/>
      </c>
      <c r="P2003" s="21">
        <f>MAX(0,ROUNDDOWN(F2003-E2003-430000,-3))</f>
        <v/>
      </c>
      <c r="Q2003" s="21">
        <f>MAX(0,ROUNDDOWN(F2003-E2003-430000-H2003,-3))</f>
        <v/>
      </c>
      <c r="R2003" s="21">
        <f>IF(F2003&lt;=450000,0,MAX(0,P2003*0.06-MIN(50000,P2003)*0.03))</f>
        <v/>
      </c>
      <c r="S2003" s="21">
        <f>IF(F2003&lt;=450000,0,MAX(0,P2003*0.04-MIN(50000,P2003)*0.02))</f>
        <v/>
      </c>
      <c r="T2003" s="21">
        <f>IF(F2003&lt;=450000,0,MAX(0,Q2003*0.06-MIN(50000,Q2003)*0.03))</f>
        <v/>
      </c>
      <c r="U2003" s="21">
        <f>IF(F2003&lt;=450000,0,MAX(0,Q2003*0.04-MIN(50000,Q2003)*0.02))</f>
        <v/>
      </c>
      <c r="V2003" s="21">
        <f>50000+MAX(0,G2003-480000)</f>
        <v/>
      </c>
      <c r="W2003" s="21">
        <f>P2003-V2003</f>
        <v/>
      </c>
      <c r="X2003" s="21">
        <f>Q2003-V2003</f>
        <v/>
      </c>
      <c r="Y2003" s="22">
        <f>IF(W2003&lt;0,0.9,LOOKUP(W2003,{0,1950001,3300001,6950001,9000001,18000001,40000001},{0.84895,0.7979,0.6958,0.66517,0.56307,0.4916,0.44055}))</f>
        <v/>
      </c>
      <c r="Z2003" s="22">
        <f>IF(X2003&lt;0,0.9,LOOKUP(X2003,{0,1950001,3300001,6950001,9000001,18000001,40000001},{0.84895,0.7979,0.6958,0.66517,0.56307,0.4916,0.44055}))</f>
        <v/>
      </c>
      <c r="AA2003" s="22">
        <f>IF(W2003&lt;0,0,CHOOSE(MATCH(W2003,{0,1950001,3300001,6950001,9000001},1),5.105/84.895,10.21/79.79,20.42/69.58,23.483/66.517,33.693/56.307))</f>
        <v/>
      </c>
      <c r="AB2003" s="21">
        <f>IF(C2003&lt;=2000,0,(MIN(C2003,ROUNDDOWN(F2003*0.3,0))-2000)*0.1)</f>
        <v/>
      </c>
      <c r="AC2003" s="21">
        <f>IF(C2003&lt;=2000,0,MIN((C2003-2000)*Y2003,(R2003+S2003)*0.2))</f>
        <v/>
      </c>
      <c r="AD2003" s="21">
        <f>IF(C2003&lt;=2000,0,MIN((C2003-2000)*Z2003,(T2003+U2003)*0.2))</f>
        <v/>
      </c>
      <c r="AE2003" s="21">
        <f>AC2003*AA2003</f>
        <v/>
      </c>
      <c r="AF2003" s="21">
        <f>ROUNDDOWN(R2003,-2)+ROUNDDOWN(S2003,-2)</f>
        <v/>
      </c>
      <c r="AG2003" s="21">
        <f>ROUNDDOWN(MAX(0,R2003-(AB2003+AC2003+AE2003)*0.6),-2)+ROUNDDOWN(MAX(0,S2003-(AB2003+AC2003+AE2003)*0.4),-2)</f>
        <v/>
      </c>
      <c r="AH2003" s="21">
        <f>ROUNDDOWN(MAX(0,T2003-(AB2003+AD2003)*0.6),-2)+ROUNDDOWN(MAX(0,U2003-(AB2003+AD2003)*0.4),-2)</f>
        <v/>
      </c>
      <c r="AI2003" s="21">
        <f>ROUNDDOWN(T2003,-2)+ROUNDDOWN(U2003,-2)</f>
        <v/>
      </c>
      <c r="AJ2003" s="21">
        <f>M2003+AF2003</f>
        <v/>
      </c>
      <c r="AK2003" s="21">
        <f>M2003+AG2003</f>
        <v/>
      </c>
      <c r="AL2003" s="21">
        <f>N2003+AH2003</f>
        <v/>
      </c>
      <c r="AM2003" s="21">
        <f>O2003+AI2003</f>
        <v/>
      </c>
      <c r="AN2003" s="21">
        <f>N2003+AI2003</f>
        <v/>
      </c>
      <c r="AO2003" s="21">
        <f>ROUNDDOWN((R2003+S2003)*0.2/Y2003+2000,0)</f>
        <v/>
      </c>
      <c r="AP2003" s="21">
        <f>ROUNDDOWN((T2003+U2003)*0.2/Z2003+2000,0)</f>
        <v/>
      </c>
      <c r="AQ2003" s="21">
        <f>AL2003-AK2003</f>
        <v/>
      </c>
      <c r="AR2003" s="21">
        <f>AM2003-AK2003</f>
        <v/>
      </c>
      <c r="AS2003" s="21">
        <f>AM2003-AL2003</f>
        <v/>
      </c>
      <c r="AT2003" s="21">
        <f>AK2003+C2003-AJ2003</f>
        <v/>
      </c>
      <c r="AU2003" s="21">
        <f>AL2003+C2003-AM2003</f>
        <v/>
      </c>
      <c r="AV2003" s="21">
        <f>AN2003+C2003-AM2003</f>
        <v/>
      </c>
    </row>
    <row r="2004">
      <c r="A2004" t="inlineStr">
        <is>
          <t>1万円刻み</t>
        </is>
      </c>
      <c r="B2004" s="21">
        <f>'5_1万円刻み'!$A$241</f>
        <v/>
      </c>
      <c r="C2004" s="21">
        <f>AO2004</f>
        <v/>
      </c>
      <c r="D2004" s="21" t="n">
        <v>0</v>
      </c>
      <c r="E2004" s="21">
        <f>ROUND(MIN(B2004/12,650000)*12*0.0915+MIN(B2004/12,1390000)*12*(0.0504+0)+B2004*0.005,0)</f>
        <v/>
      </c>
      <c r="F2004" s="21">
        <f>IF(B2004&lt;741000,0,IF(B2004&lt;2191000,B2004-740000,IF(B2004&lt;2193000,1451000,IF(B2004&lt;2196000,1453000,IF(B2004&lt;2200000,1456000,IF(B2004&lt;3600000,ROUND(ROUNDDOWN(B2004/4,-3)*2.8,0)-80000,IF(B2004&lt;6600000,ROUND(ROUNDDOWN(B2004/4,-3)*3.2,0)-440000,IF(B2004&lt;8500000,ROUNDDOWN(B2004*0.9,0)-1100000,B2004-1950000))))))))</f>
        <v/>
      </c>
      <c r="G2004" s="21">
        <f>IF(F2004&gt;23500000,NA(),IF(F2004&lt;=4890000,1040000,IF(F2004&lt;=6550000,670000,620000)))</f>
        <v/>
      </c>
      <c r="H2004" s="21">
        <f>IF(D2004&lt;=0,0,MAX(0,MIN(2000000,D2004-MIN(100000,ROUNDDOWN(F2004*0.05,0)))))</f>
        <v/>
      </c>
      <c r="I2004" s="21">
        <f>IF(C2004&lt;=2000,0,MIN(C2004,ROUNDDOWN(F2004*0.4,0))-2000)</f>
        <v/>
      </c>
      <c r="J2004" s="21">
        <f>MAX(0,ROUNDDOWN(F2004-E2004-G2004,-3))</f>
        <v/>
      </c>
      <c r="K2004" s="21">
        <f>MAX(0,ROUNDDOWN(F2004-E2004-G2004-H2004-I2004,-3))</f>
        <v/>
      </c>
      <c r="L2004" s="21">
        <f>MAX(0,ROUNDDOWN(F2004-E2004-G2004-H2004,-3))</f>
        <v/>
      </c>
      <c r="M2004" s="21">
        <f>IF(J2004&lt;=0,0,ROUNDDOWN((J2004*LOOKUP(J2004,{0,1950001,3300001,6950001,9000001,18000001,40000001},{0.05,0.1,0.2,0.23,0.33,0.4,0.45})-LOOKUP(J2004,{0,1950001,3300001,6950001,9000001,18000001,40000001},{0,97500,427500,636000,1536000,2796000,4796000}))*1.021,-2))</f>
        <v/>
      </c>
      <c r="N2004" s="21">
        <f>IF(K2004&lt;=0,0,ROUNDDOWN((K2004*LOOKUP(K2004,{0,1950001,3300001,6950001,9000001,18000001,40000001},{0.05,0.1,0.2,0.23,0.33,0.4,0.45})-LOOKUP(K2004,{0,1950001,3300001,6950001,9000001,18000001,40000001},{0,97500,427500,636000,1536000,2796000,4796000}))*1.021,-2))</f>
        <v/>
      </c>
      <c r="O2004" s="21">
        <f>IF(L2004&lt;=0,0,ROUNDDOWN((L2004*LOOKUP(L2004,{0,1950001,3300001,6950001,9000001,18000001,40000001},{0.05,0.1,0.2,0.23,0.33,0.4,0.45})-LOOKUP(L2004,{0,1950001,3300001,6950001,9000001,18000001,40000001},{0,97500,427500,636000,1536000,2796000,4796000}))*1.021,-2))</f>
        <v/>
      </c>
      <c r="P2004" s="21">
        <f>MAX(0,ROUNDDOWN(F2004-E2004-430000,-3))</f>
        <v/>
      </c>
      <c r="Q2004" s="21">
        <f>MAX(0,ROUNDDOWN(F2004-E2004-430000-H2004,-3))</f>
        <v/>
      </c>
      <c r="R2004" s="21">
        <f>IF(F2004&lt;=450000,0,MAX(0,P2004*0.06-MIN(50000,P2004)*0.03))</f>
        <v/>
      </c>
      <c r="S2004" s="21">
        <f>IF(F2004&lt;=450000,0,MAX(0,P2004*0.04-MIN(50000,P2004)*0.02))</f>
        <v/>
      </c>
      <c r="T2004" s="21">
        <f>IF(F2004&lt;=450000,0,MAX(0,Q2004*0.06-MIN(50000,Q2004)*0.03))</f>
        <v/>
      </c>
      <c r="U2004" s="21">
        <f>IF(F2004&lt;=450000,0,MAX(0,Q2004*0.04-MIN(50000,Q2004)*0.02))</f>
        <v/>
      </c>
      <c r="V2004" s="21">
        <f>50000+MAX(0,G2004-480000)</f>
        <v/>
      </c>
      <c r="W2004" s="21">
        <f>P2004-V2004</f>
        <v/>
      </c>
      <c r="X2004" s="21">
        <f>Q2004-V2004</f>
        <v/>
      </c>
      <c r="Y2004" s="22">
        <f>IF(W2004&lt;0,0.9,LOOKUP(W2004,{0,1950001,3300001,6950001,9000001,18000001,40000001},{0.84895,0.7979,0.6958,0.66517,0.56307,0.4916,0.44055}))</f>
        <v/>
      </c>
      <c r="Z2004" s="22">
        <f>IF(X2004&lt;0,0.9,LOOKUP(X2004,{0,1950001,3300001,6950001,9000001,18000001,40000001},{0.84895,0.7979,0.6958,0.66517,0.56307,0.4916,0.44055}))</f>
        <v/>
      </c>
      <c r="AA2004" s="22">
        <f>IF(W2004&lt;0,0,CHOOSE(MATCH(W2004,{0,1950001,3300001,6950001,9000001},1),5.105/84.895,10.21/79.79,20.42/69.58,23.483/66.517,33.693/56.307))</f>
        <v/>
      </c>
      <c r="AB2004" s="21">
        <f>IF(C2004&lt;=2000,0,(MIN(C2004,ROUNDDOWN(F2004*0.3,0))-2000)*0.1)</f>
        <v/>
      </c>
      <c r="AC2004" s="21">
        <f>IF(C2004&lt;=2000,0,MIN((C2004-2000)*Y2004,(R2004+S2004)*0.2))</f>
        <v/>
      </c>
      <c r="AD2004" s="21">
        <f>IF(C2004&lt;=2000,0,MIN((C2004-2000)*Z2004,(T2004+U2004)*0.2))</f>
        <v/>
      </c>
      <c r="AE2004" s="21">
        <f>AC2004*AA2004</f>
        <v/>
      </c>
      <c r="AF2004" s="21">
        <f>ROUNDDOWN(R2004,-2)+ROUNDDOWN(S2004,-2)</f>
        <v/>
      </c>
      <c r="AG2004" s="21">
        <f>ROUNDDOWN(MAX(0,R2004-(AB2004+AC2004+AE2004)*0.6),-2)+ROUNDDOWN(MAX(0,S2004-(AB2004+AC2004+AE2004)*0.4),-2)</f>
        <v/>
      </c>
      <c r="AH2004" s="21">
        <f>ROUNDDOWN(MAX(0,T2004-(AB2004+AD2004)*0.6),-2)+ROUNDDOWN(MAX(0,U2004-(AB2004+AD2004)*0.4),-2)</f>
        <v/>
      </c>
      <c r="AI2004" s="21">
        <f>ROUNDDOWN(T2004,-2)+ROUNDDOWN(U2004,-2)</f>
        <v/>
      </c>
      <c r="AJ2004" s="21">
        <f>M2004+AF2004</f>
        <v/>
      </c>
      <c r="AK2004" s="21">
        <f>M2004+AG2004</f>
        <v/>
      </c>
      <c r="AL2004" s="21">
        <f>N2004+AH2004</f>
        <v/>
      </c>
      <c r="AM2004" s="21">
        <f>O2004+AI2004</f>
        <v/>
      </c>
      <c r="AN2004" s="21">
        <f>N2004+AI2004</f>
        <v/>
      </c>
      <c r="AO2004" s="21">
        <f>ROUNDDOWN((R2004+S2004)*0.2/Y2004+2000,0)</f>
        <v/>
      </c>
      <c r="AP2004" s="21">
        <f>ROUNDDOWN((T2004+U2004)*0.2/Z2004+2000,0)</f>
        <v/>
      </c>
      <c r="AQ2004" s="21">
        <f>AL2004-AK2004</f>
        <v/>
      </c>
      <c r="AR2004" s="21">
        <f>AM2004-AK2004</f>
        <v/>
      </c>
      <c r="AS2004" s="21">
        <f>AM2004-AL2004</f>
        <v/>
      </c>
      <c r="AT2004" s="21">
        <f>AK2004+C2004-AJ2004</f>
        <v/>
      </c>
      <c r="AU2004" s="21">
        <f>AL2004+C2004-AM2004</f>
        <v/>
      </c>
      <c r="AV2004" s="21">
        <f>AN2004+C2004-AM2004</f>
        <v/>
      </c>
    </row>
    <row r="2005">
      <c r="A2005" t="inlineStr">
        <is>
          <t>1万円刻み</t>
        </is>
      </c>
      <c r="B2005" s="21">
        <f>'5_1万円刻み'!$A$242</f>
        <v/>
      </c>
      <c r="C2005" s="21">
        <f>AO2005</f>
        <v/>
      </c>
      <c r="D2005" s="21" t="n">
        <v>0</v>
      </c>
      <c r="E2005" s="21">
        <f>ROUND(MIN(B2005/12,650000)*12*0.0915+MIN(B2005/12,1390000)*12*(0.0504+0)+B2005*0.005,0)</f>
        <v/>
      </c>
      <c r="F2005" s="21">
        <f>IF(B2005&lt;741000,0,IF(B2005&lt;2191000,B2005-740000,IF(B2005&lt;2193000,1451000,IF(B2005&lt;2196000,1453000,IF(B2005&lt;2200000,1456000,IF(B2005&lt;3600000,ROUND(ROUNDDOWN(B2005/4,-3)*2.8,0)-80000,IF(B2005&lt;6600000,ROUND(ROUNDDOWN(B2005/4,-3)*3.2,0)-440000,IF(B2005&lt;8500000,ROUNDDOWN(B2005*0.9,0)-1100000,B2005-1950000))))))))</f>
        <v/>
      </c>
      <c r="G2005" s="21">
        <f>IF(F2005&gt;23500000,NA(),IF(F2005&lt;=4890000,1040000,IF(F2005&lt;=6550000,670000,620000)))</f>
        <v/>
      </c>
      <c r="H2005" s="21">
        <f>IF(D2005&lt;=0,0,MAX(0,MIN(2000000,D2005-MIN(100000,ROUNDDOWN(F2005*0.05,0)))))</f>
        <v/>
      </c>
      <c r="I2005" s="21">
        <f>IF(C2005&lt;=2000,0,MIN(C2005,ROUNDDOWN(F2005*0.4,0))-2000)</f>
        <v/>
      </c>
      <c r="J2005" s="21">
        <f>MAX(0,ROUNDDOWN(F2005-E2005-G2005,-3))</f>
        <v/>
      </c>
      <c r="K2005" s="21">
        <f>MAX(0,ROUNDDOWN(F2005-E2005-G2005-H2005-I2005,-3))</f>
        <v/>
      </c>
      <c r="L2005" s="21">
        <f>MAX(0,ROUNDDOWN(F2005-E2005-G2005-H2005,-3))</f>
        <v/>
      </c>
      <c r="M2005" s="21">
        <f>IF(J2005&lt;=0,0,ROUNDDOWN((J2005*LOOKUP(J2005,{0,1950001,3300001,6950001,9000001,18000001,40000001},{0.05,0.1,0.2,0.23,0.33,0.4,0.45})-LOOKUP(J2005,{0,1950001,3300001,6950001,9000001,18000001,40000001},{0,97500,427500,636000,1536000,2796000,4796000}))*1.021,-2))</f>
        <v/>
      </c>
      <c r="N2005" s="21">
        <f>IF(K2005&lt;=0,0,ROUNDDOWN((K2005*LOOKUP(K2005,{0,1950001,3300001,6950001,9000001,18000001,40000001},{0.05,0.1,0.2,0.23,0.33,0.4,0.45})-LOOKUP(K2005,{0,1950001,3300001,6950001,9000001,18000001,40000001},{0,97500,427500,636000,1536000,2796000,4796000}))*1.021,-2))</f>
        <v/>
      </c>
      <c r="O2005" s="21">
        <f>IF(L2005&lt;=0,0,ROUNDDOWN((L2005*LOOKUP(L2005,{0,1950001,3300001,6950001,9000001,18000001,40000001},{0.05,0.1,0.2,0.23,0.33,0.4,0.45})-LOOKUP(L2005,{0,1950001,3300001,6950001,9000001,18000001,40000001},{0,97500,427500,636000,1536000,2796000,4796000}))*1.021,-2))</f>
        <v/>
      </c>
      <c r="P2005" s="21">
        <f>MAX(0,ROUNDDOWN(F2005-E2005-430000,-3))</f>
        <v/>
      </c>
      <c r="Q2005" s="21">
        <f>MAX(0,ROUNDDOWN(F2005-E2005-430000-H2005,-3))</f>
        <v/>
      </c>
      <c r="R2005" s="21">
        <f>IF(F2005&lt;=450000,0,MAX(0,P2005*0.06-MIN(50000,P2005)*0.03))</f>
        <v/>
      </c>
      <c r="S2005" s="21">
        <f>IF(F2005&lt;=450000,0,MAX(0,P2005*0.04-MIN(50000,P2005)*0.02))</f>
        <v/>
      </c>
      <c r="T2005" s="21">
        <f>IF(F2005&lt;=450000,0,MAX(0,Q2005*0.06-MIN(50000,Q2005)*0.03))</f>
        <v/>
      </c>
      <c r="U2005" s="21">
        <f>IF(F2005&lt;=450000,0,MAX(0,Q2005*0.04-MIN(50000,Q2005)*0.02))</f>
        <v/>
      </c>
      <c r="V2005" s="21">
        <f>50000+MAX(0,G2005-480000)</f>
        <v/>
      </c>
      <c r="W2005" s="21">
        <f>P2005-V2005</f>
        <v/>
      </c>
      <c r="X2005" s="21">
        <f>Q2005-V2005</f>
        <v/>
      </c>
      <c r="Y2005" s="22">
        <f>IF(W2005&lt;0,0.9,LOOKUP(W2005,{0,1950001,3300001,6950001,9000001,18000001,40000001},{0.84895,0.7979,0.6958,0.66517,0.56307,0.4916,0.44055}))</f>
        <v/>
      </c>
      <c r="Z2005" s="22">
        <f>IF(X2005&lt;0,0.9,LOOKUP(X2005,{0,1950001,3300001,6950001,9000001,18000001,40000001},{0.84895,0.7979,0.6958,0.66517,0.56307,0.4916,0.44055}))</f>
        <v/>
      </c>
      <c r="AA2005" s="22">
        <f>IF(W2005&lt;0,0,CHOOSE(MATCH(W2005,{0,1950001,3300001,6950001,9000001},1),5.105/84.895,10.21/79.79,20.42/69.58,23.483/66.517,33.693/56.307))</f>
        <v/>
      </c>
      <c r="AB2005" s="21">
        <f>IF(C2005&lt;=2000,0,(MIN(C2005,ROUNDDOWN(F2005*0.3,0))-2000)*0.1)</f>
        <v/>
      </c>
      <c r="AC2005" s="21">
        <f>IF(C2005&lt;=2000,0,MIN((C2005-2000)*Y2005,(R2005+S2005)*0.2))</f>
        <v/>
      </c>
      <c r="AD2005" s="21">
        <f>IF(C2005&lt;=2000,0,MIN((C2005-2000)*Z2005,(T2005+U2005)*0.2))</f>
        <v/>
      </c>
      <c r="AE2005" s="21">
        <f>AC2005*AA2005</f>
        <v/>
      </c>
      <c r="AF2005" s="21">
        <f>ROUNDDOWN(R2005,-2)+ROUNDDOWN(S2005,-2)</f>
        <v/>
      </c>
      <c r="AG2005" s="21">
        <f>ROUNDDOWN(MAX(0,R2005-(AB2005+AC2005+AE2005)*0.6),-2)+ROUNDDOWN(MAX(0,S2005-(AB2005+AC2005+AE2005)*0.4),-2)</f>
        <v/>
      </c>
      <c r="AH2005" s="21">
        <f>ROUNDDOWN(MAX(0,T2005-(AB2005+AD2005)*0.6),-2)+ROUNDDOWN(MAX(0,U2005-(AB2005+AD2005)*0.4),-2)</f>
        <v/>
      </c>
      <c r="AI2005" s="21">
        <f>ROUNDDOWN(T2005,-2)+ROUNDDOWN(U2005,-2)</f>
        <v/>
      </c>
      <c r="AJ2005" s="21">
        <f>M2005+AF2005</f>
        <v/>
      </c>
      <c r="AK2005" s="21">
        <f>M2005+AG2005</f>
        <v/>
      </c>
      <c r="AL2005" s="21">
        <f>N2005+AH2005</f>
        <v/>
      </c>
      <c r="AM2005" s="21">
        <f>O2005+AI2005</f>
        <v/>
      </c>
      <c r="AN2005" s="21">
        <f>N2005+AI2005</f>
        <v/>
      </c>
      <c r="AO2005" s="21">
        <f>ROUNDDOWN((R2005+S2005)*0.2/Y2005+2000,0)</f>
        <v/>
      </c>
      <c r="AP2005" s="21">
        <f>ROUNDDOWN((T2005+U2005)*0.2/Z2005+2000,0)</f>
        <v/>
      </c>
      <c r="AQ2005" s="21">
        <f>AL2005-AK2005</f>
        <v/>
      </c>
      <c r="AR2005" s="21">
        <f>AM2005-AK2005</f>
        <v/>
      </c>
      <c r="AS2005" s="21">
        <f>AM2005-AL2005</f>
        <v/>
      </c>
      <c r="AT2005" s="21">
        <f>AK2005+C2005-AJ2005</f>
        <v/>
      </c>
      <c r="AU2005" s="21">
        <f>AL2005+C2005-AM2005</f>
        <v/>
      </c>
      <c r="AV2005" s="21">
        <f>AN2005+C2005-AM2005</f>
        <v/>
      </c>
    </row>
    <row r="2006">
      <c r="A2006" t="inlineStr">
        <is>
          <t>1万円刻み</t>
        </is>
      </c>
      <c r="B2006" s="21">
        <f>'5_1万円刻み'!$A$243</f>
        <v/>
      </c>
      <c r="C2006" s="21">
        <f>AO2006</f>
        <v/>
      </c>
      <c r="D2006" s="21" t="n">
        <v>0</v>
      </c>
      <c r="E2006" s="21">
        <f>ROUND(MIN(B2006/12,650000)*12*0.0915+MIN(B2006/12,1390000)*12*(0.0504+0)+B2006*0.005,0)</f>
        <v/>
      </c>
      <c r="F2006" s="21">
        <f>IF(B2006&lt;741000,0,IF(B2006&lt;2191000,B2006-740000,IF(B2006&lt;2193000,1451000,IF(B2006&lt;2196000,1453000,IF(B2006&lt;2200000,1456000,IF(B2006&lt;3600000,ROUND(ROUNDDOWN(B2006/4,-3)*2.8,0)-80000,IF(B2006&lt;6600000,ROUND(ROUNDDOWN(B2006/4,-3)*3.2,0)-440000,IF(B2006&lt;8500000,ROUNDDOWN(B2006*0.9,0)-1100000,B2006-1950000))))))))</f>
        <v/>
      </c>
      <c r="G2006" s="21">
        <f>IF(F2006&gt;23500000,NA(),IF(F2006&lt;=4890000,1040000,IF(F2006&lt;=6550000,670000,620000)))</f>
        <v/>
      </c>
      <c r="H2006" s="21">
        <f>IF(D2006&lt;=0,0,MAX(0,MIN(2000000,D2006-MIN(100000,ROUNDDOWN(F2006*0.05,0)))))</f>
        <v/>
      </c>
      <c r="I2006" s="21">
        <f>IF(C2006&lt;=2000,0,MIN(C2006,ROUNDDOWN(F2006*0.4,0))-2000)</f>
        <v/>
      </c>
      <c r="J2006" s="21">
        <f>MAX(0,ROUNDDOWN(F2006-E2006-G2006,-3))</f>
        <v/>
      </c>
      <c r="K2006" s="21">
        <f>MAX(0,ROUNDDOWN(F2006-E2006-G2006-H2006-I2006,-3))</f>
        <v/>
      </c>
      <c r="L2006" s="21">
        <f>MAX(0,ROUNDDOWN(F2006-E2006-G2006-H2006,-3))</f>
        <v/>
      </c>
      <c r="M2006" s="21">
        <f>IF(J2006&lt;=0,0,ROUNDDOWN((J2006*LOOKUP(J2006,{0,1950001,3300001,6950001,9000001,18000001,40000001},{0.05,0.1,0.2,0.23,0.33,0.4,0.45})-LOOKUP(J2006,{0,1950001,3300001,6950001,9000001,18000001,40000001},{0,97500,427500,636000,1536000,2796000,4796000}))*1.021,-2))</f>
        <v/>
      </c>
      <c r="N2006" s="21">
        <f>IF(K2006&lt;=0,0,ROUNDDOWN((K2006*LOOKUP(K2006,{0,1950001,3300001,6950001,9000001,18000001,40000001},{0.05,0.1,0.2,0.23,0.33,0.4,0.45})-LOOKUP(K2006,{0,1950001,3300001,6950001,9000001,18000001,40000001},{0,97500,427500,636000,1536000,2796000,4796000}))*1.021,-2))</f>
        <v/>
      </c>
      <c r="O2006" s="21">
        <f>IF(L2006&lt;=0,0,ROUNDDOWN((L2006*LOOKUP(L2006,{0,1950001,3300001,6950001,9000001,18000001,40000001},{0.05,0.1,0.2,0.23,0.33,0.4,0.45})-LOOKUP(L2006,{0,1950001,3300001,6950001,9000001,18000001,40000001},{0,97500,427500,636000,1536000,2796000,4796000}))*1.021,-2))</f>
        <v/>
      </c>
      <c r="P2006" s="21">
        <f>MAX(0,ROUNDDOWN(F2006-E2006-430000,-3))</f>
        <v/>
      </c>
      <c r="Q2006" s="21">
        <f>MAX(0,ROUNDDOWN(F2006-E2006-430000-H2006,-3))</f>
        <v/>
      </c>
      <c r="R2006" s="21">
        <f>IF(F2006&lt;=450000,0,MAX(0,P2006*0.06-MIN(50000,P2006)*0.03))</f>
        <v/>
      </c>
      <c r="S2006" s="21">
        <f>IF(F2006&lt;=450000,0,MAX(0,P2006*0.04-MIN(50000,P2006)*0.02))</f>
        <v/>
      </c>
      <c r="T2006" s="21">
        <f>IF(F2006&lt;=450000,0,MAX(0,Q2006*0.06-MIN(50000,Q2006)*0.03))</f>
        <v/>
      </c>
      <c r="U2006" s="21">
        <f>IF(F2006&lt;=450000,0,MAX(0,Q2006*0.04-MIN(50000,Q2006)*0.02))</f>
        <v/>
      </c>
      <c r="V2006" s="21">
        <f>50000+MAX(0,G2006-480000)</f>
        <v/>
      </c>
      <c r="W2006" s="21">
        <f>P2006-V2006</f>
        <v/>
      </c>
      <c r="X2006" s="21">
        <f>Q2006-V2006</f>
        <v/>
      </c>
      <c r="Y2006" s="22">
        <f>IF(W2006&lt;0,0.9,LOOKUP(W2006,{0,1950001,3300001,6950001,9000001,18000001,40000001},{0.84895,0.7979,0.6958,0.66517,0.56307,0.4916,0.44055}))</f>
        <v/>
      </c>
      <c r="Z2006" s="22">
        <f>IF(X2006&lt;0,0.9,LOOKUP(X2006,{0,1950001,3300001,6950001,9000001,18000001,40000001},{0.84895,0.7979,0.6958,0.66517,0.56307,0.4916,0.44055}))</f>
        <v/>
      </c>
      <c r="AA2006" s="22">
        <f>IF(W2006&lt;0,0,CHOOSE(MATCH(W2006,{0,1950001,3300001,6950001,9000001},1),5.105/84.895,10.21/79.79,20.42/69.58,23.483/66.517,33.693/56.307))</f>
        <v/>
      </c>
      <c r="AB2006" s="21">
        <f>IF(C2006&lt;=2000,0,(MIN(C2006,ROUNDDOWN(F2006*0.3,0))-2000)*0.1)</f>
        <v/>
      </c>
      <c r="AC2006" s="21">
        <f>IF(C2006&lt;=2000,0,MIN((C2006-2000)*Y2006,(R2006+S2006)*0.2))</f>
        <v/>
      </c>
      <c r="AD2006" s="21">
        <f>IF(C2006&lt;=2000,0,MIN((C2006-2000)*Z2006,(T2006+U2006)*0.2))</f>
        <v/>
      </c>
      <c r="AE2006" s="21">
        <f>AC2006*AA2006</f>
        <v/>
      </c>
      <c r="AF2006" s="21">
        <f>ROUNDDOWN(R2006,-2)+ROUNDDOWN(S2006,-2)</f>
        <v/>
      </c>
      <c r="AG2006" s="21">
        <f>ROUNDDOWN(MAX(0,R2006-(AB2006+AC2006+AE2006)*0.6),-2)+ROUNDDOWN(MAX(0,S2006-(AB2006+AC2006+AE2006)*0.4),-2)</f>
        <v/>
      </c>
      <c r="AH2006" s="21">
        <f>ROUNDDOWN(MAX(0,T2006-(AB2006+AD2006)*0.6),-2)+ROUNDDOWN(MAX(0,U2006-(AB2006+AD2006)*0.4),-2)</f>
        <v/>
      </c>
      <c r="AI2006" s="21">
        <f>ROUNDDOWN(T2006,-2)+ROUNDDOWN(U2006,-2)</f>
        <v/>
      </c>
      <c r="AJ2006" s="21">
        <f>M2006+AF2006</f>
        <v/>
      </c>
      <c r="AK2006" s="21">
        <f>M2006+AG2006</f>
        <v/>
      </c>
      <c r="AL2006" s="21">
        <f>N2006+AH2006</f>
        <v/>
      </c>
      <c r="AM2006" s="21">
        <f>O2006+AI2006</f>
        <v/>
      </c>
      <c r="AN2006" s="21">
        <f>N2006+AI2006</f>
        <v/>
      </c>
      <c r="AO2006" s="21">
        <f>ROUNDDOWN((R2006+S2006)*0.2/Y2006+2000,0)</f>
        <v/>
      </c>
      <c r="AP2006" s="21">
        <f>ROUNDDOWN((T2006+U2006)*0.2/Z2006+2000,0)</f>
        <v/>
      </c>
      <c r="AQ2006" s="21">
        <f>AL2006-AK2006</f>
        <v/>
      </c>
      <c r="AR2006" s="21">
        <f>AM2006-AK2006</f>
        <v/>
      </c>
      <c r="AS2006" s="21">
        <f>AM2006-AL2006</f>
        <v/>
      </c>
      <c r="AT2006" s="21">
        <f>AK2006+C2006-AJ2006</f>
        <v/>
      </c>
      <c r="AU2006" s="21">
        <f>AL2006+C2006-AM2006</f>
        <v/>
      </c>
      <c r="AV2006" s="21">
        <f>AN2006+C2006-AM2006</f>
        <v/>
      </c>
    </row>
    <row r="2007">
      <c r="A2007" t="inlineStr">
        <is>
          <t>1万円刻み</t>
        </is>
      </c>
      <c r="B2007" s="21">
        <f>'5_1万円刻み'!$A$244</f>
        <v/>
      </c>
      <c r="C2007" s="21">
        <f>AO2007</f>
        <v/>
      </c>
      <c r="D2007" s="21" t="n">
        <v>0</v>
      </c>
      <c r="E2007" s="21">
        <f>ROUND(MIN(B2007/12,650000)*12*0.0915+MIN(B2007/12,1390000)*12*(0.0504+0)+B2007*0.005,0)</f>
        <v/>
      </c>
      <c r="F2007" s="21">
        <f>IF(B2007&lt;741000,0,IF(B2007&lt;2191000,B2007-740000,IF(B2007&lt;2193000,1451000,IF(B2007&lt;2196000,1453000,IF(B2007&lt;2200000,1456000,IF(B2007&lt;3600000,ROUND(ROUNDDOWN(B2007/4,-3)*2.8,0)-80000,IF(B2007&lt;6600000,ROUND(ROUNDDOWN(B2007/4,-3)*3.2,0)-440000,IF(B2007&lt;8500000,ROUNDDOWN(B2007*0.9,0)-1100000,B2007-1950000))))))))</f>
        <v/>
      </c>
      <c r="G2007" s="21">
        <f>IF(F2007&gt;23500000,NA(),IF(F2007&lt;=4890000,1040000,IF(F2007&lt;=6550000,670000,620000)))</f>
        <v/>
      </c>
      <c r="H2007" s="21">
        <f>IF(D2007&lt;=0,0,MAX(0,MIN(2000000,D2007-MIN(100000,ROUNDDOWN(F2007*0.05,0)))))</f>
        <v/>
      </c>
      <c r="I2007" s="21">
        <f>IF(C2007&lt;=2000,0,MIN(C2007,ROUNDDOWN(F2007*0.4,0))-2000)</f>
        <v/>
      </c>
      <c r="J2007" s="21">
        <f>MAX(0,ROUNDDOWN(F2007-E2007-G2007,-3))</f>
        <v/>
      </c>
      <c r="K2007" s="21">
        <f>MAX(0,ROUNDDOWN(F2007-E2007-G2007-H2007-I2007,-3))</f>
        <v/>
      </c>
      <c r="L2007" s="21">
        <f>MAX(0,ROUNDDOWN(F2007-E2007-G2007-H2007,-3))</f>
        <v/>
      </c>
      <c r="M2007" s="21">
        <f>IF(J2007&lt;=0,0,ROUNDDOWN((J2007*LOOKUP(J2007,{0,1950001,3300001,6950001,9000001,18000001,40000001},{0.05,0.1,0.2,0.23,0.33,0.4,0.45})-LOOKUP(J2007,{0,1950001,3300001,6950001,9000001,18000001,40000001},{0,97500,427500,636000,1536000,2796000,4796000}))*1.021,-2))</f>
        <v/>
      </c>
      <c r="N2007" s="21">
        <f>IF(K2007&lt;=0,0,ROUNDDOWN((K2007*LOOKUP(K2007,{0,1950001,3300001,6950001,9000001,18000001,40000001},{0.05,0.1,0.2,0.23,0.33,0.4,0.45})-LOOKUP(K2007,{0,1950001,3300001,6950001,9000001,18000001,40000001},{0,97500,427500,636000,1536000,2796000,4796000}))*1.021,-2))</f>
        <v/>
      </c>
      <c r="O2007" s="21">
        <f>IF(L2007&lt;=0,0,ROUNDDOWN((L2007*LOOKUP(L2007,{0,1950001,3300001,6950001,9000001,18000001,40000001},{0.05,0.1,0.2,0.23,0.33,0.4,0.45})-LOOKUP(L2007,{0,1950001,3300001,6950001,9000001,18000001,40000001},{0,97500,427500,636000,1536000,2796000,4796000}))*1.021,-2))</f>
        <v/>
      </c>
      <c r="P2007" s="21">
        <f>MAX(0,ROUNDDOWN(F2007-E2007-430000,-3))</f>
        <v/>
      </c>
      <c r="Q2007" s="21">
        <f>MAX(0,ROUNDDOWN(F2007-E2007-430000-H2007,-3))</f>
        <v/>
      </c>
      <c r="R2007" s="21">
        <f>IF(F2007&lt;=450000,0,MAX(0,P2007*0.06-MIN(50000,P2007)*0.03))</f>
        <v/>
      </c>
      <c r="S2007" s="21">
        <f>IF(F2007&lt;=450000,0,MAX(0,P2007*0.04-MIN(50000,P2007)*0.02))</f>
        <v/>
      </c>
      <c r="T2007" s="21">
        <f>IF(F2007&lt;=450000,0,MAX(0,Q2007*0.06-MIN(50000,Q2007)*0.03))</f>
        <v/>
      </c>
      <c r="U2007" s="21">
        <f>IF(F2007&lt;=450000,0,MAX(0,Q2007*0.04-MIN(50000,Q2007)*0.02))</f>
        <v/>
      </c>
      <c r="V2007" s="21">
        <f>50000+MAX(0,G2007-480000)</f>
        <v/>
      </c>
      <c r="W2007" s="21">
        <f>P2007-V2007</f>
        <v/>
      </c>
      <c r="X2007" s="21">
        <f>Q2007-V2007</f>
        <v/>
      </c>
      <c r="Y2007" s="22">
        <f>IF(W2007&lt;0,0.9,LOOKUP(W2007,{0,1950001,3300001,6950001,9000001,18000001,40000001},{0.84895,0.7979,0.6958,0.66517,0.56307,0.4916,0.44055}))</f>
        <v/>
      </c>
      <c r="Z2007" s="22">
        <f>IF(X2007&lt;0,0.9,LOOKUP(X2007,{0,1950001,3300001,6950001,9000001,18000001,40000001},{0.84895,0.7979,0.6958,0.66517,0.56307,0.4916,0.44055}))</f>
        <v/>
      </c>
      <c r="AA2007" s="22">
        <f>IF(W2007&lt;0,0,CHOOSE(MATCH(W2007,{0,1950001,3300001,6950001,9000001},1),5.105/84.895,10.21/79.79,20.42/69.58,23.483/66.517,33.693/56.307))</f>
        <v/>
      </c>
      <c r="AB2007" s="21">
        <f>IF(C2007&lt;=2000,0,(MIN(C2007,ROUNDDOWN(F2007*0.3,0))-2000)*0.1)</f>
        <v/>
      </c>
      <c r="AC2007" s="21">
        <f>IF(C2007&lt;=2000,0,MIN((C2007-2000)*Y2007,(R2007+S2007)*0.2))</f>
        <v/>
      </c>
      <c r="AD2007" s="21">
        <f>IF(C2007&lt;=2000,0,MIN((C2007-2000)*Z2007,(T2007+U2007)*0.2))</f>
        <v/>
      </c>
      <c r="AE2007" s="21">
        <f>AC2007*AA2007</f>
        <v/>
      </c>
      <c r="AF2007" s="21">
        <f>ROUNDDOWN(R2007,-2)+ROUNDDOWN(S2007,-2)</f>
        <v/>
      </c>
      <c r="AG2007" s="21">
        <f>ROUNDDOWN(MAX(0,R2007-(AB2007+AC2007+AE2007)*0.6),-2)+ROUNDDOWN(MAX(0,S2007-(AB2007+AC2007+AE2007)*0.4),-2)</f>
        <v/>
      </c>
      <c r="AH2007" s="21">
        <f>ROUNDDOWN(MAX(0,T2007-(AB2007+AD2007)*0.6),-2)+ROUNDDOWN(MAX(0,U2007-(AB2007+AD2007)*0.4),-2)</f>
        <v/>
      </c>
      <c r="AI2007" s="21">
        <f>ROUNDDOWN(T2007,-2)+ROUNDDOWN(U2007,-2)</f>
        <v/>
      </c>
      <c r="AJ2007" s="21">
        <f>M2007+AF2007</f>
        <v/>
      </c>
      <c r="AK2007" s="21">
        <f>M2007+AG2007</f>
        <v/>
      </c>
      <c r="AL2007" s="21">
        <f>N2007+AH2007</f>
        <v/>
      </c>
      <c r="AM2007" s="21">
        <f>O2007+AI2007</f>
        <v/>
      </c>
      <c r="AN2007" s="21">
        <f>N2007+AI2007</f>
        <v/>
      </c>
      <c r="AO2007" s="21">
        <f>ROUNDDOWN((R2007+S2007)*0.2/Y2007+2000,0)</f>
        <v/>
      </c>
      <c r="AP2007" s="21">
        <f>ROUNDDOWN((T2007+U2007)*0.2/Z2007+2000,0)</f>
        <v/>
      </c>
      <c r="AQ2007" s="21">
        <f>AL2007-AK2007</f>
        <v/>
      </c>
      <c r="AR2007" s="21">
        <f>AM2007-AK2007</f>
        <v/>
      </c>
      <c r="AS2007" s="21">
        <f>AM2007-AL2007</f>
        <v/>
      </c>
      <c r="AT2007" s="21">
        <f>AK2007+C2007-AJ2007</f>
        <v/>
      </c>
      <c r="AU2007" s="21">
        <f>AL2007+C2007-AM2007</f>
        <v/>
      </c>
      <c r="AV2007" s="21">
        <f>AN2007+C2007-AM2007</f>
        <v/>
      </c>
    </row>
    <row r="2008">
      <c r="A2008" t="inlineStr">
        <is>
          <t>1万円刻み</t>
        </is>
      </c>
      <c r="B2008" s="21">
        <f>'5_1万円刻み'!$A$245</f>
        <v/>
      </c>
      <c r="C2008" s="21">
        <f>AO2008</f>
        <v/>
      </c>
      <c r="D2008" s="21" t="n">
        <v>0</v>
      </c>
      <c r="E2008" s="21">
        <f>ROUND(MIN(B2008/12,650000)*12*0.0915+MIN(B2008/12,1390000)*12*(0.0504+0)+B2008*0.005,0)</f>
        <v/>
      </c>
      <c r="F2008" s="21">
        <f>IF(B2008&lt;741000,0,IF(B2008&lt;2191000,B2008-740000,IF(B2008&lt;2193000,1451000,IF(B2008&lt;2196000,1453000,IF(B2008&lt;2200000,1456000,IF(B2008&lt;3600000,ROUND(ROUNDDOWN(B2008/4,-3)*2.8,0)-80000,IF(B2008&lt;6600000,ROUND(ROUNDDOWN(B2008/4,-3)*3.2,0)-440000,IF(B2008&lt;8500000,ROUNDDOWN(B2008*0.9,0)-1100000,B2008-1950000))))))))</f>
        <v/>
      </c>
      <c r="G2008" s="21">
        <f>IF(F2008&gt;23500000,NA(),IF(F2008&lt;=4890000,1040000,IF(F2008&lt;=6550000,670000,620000)))</f>
        <v/>
      </c>
      <c r="H2008" s="21">
        <f>IF(D2008&lt;=0,0,MAX(0,MIN(2000000,D2008-MIN(100000,ROUNDDOWN(F2008*0.05,0)))))</f>
        <v/>
      </c>
      <c r="I2008" s="21">
        <f>IF(C2008&lt;=2000,0,MIN(C2008,ROUNDDOWN(F2008*0.4,0))-2000)</f>
        <v/>
      </c>
      <c r="J2008" s="21">
        <f>MAX(0,ROUNDDOWN(F2008-E2008-G2008,-3))</f>
        <v/>
      </c>
      <c r="K2008" s="21">
        <f>MAX(0,ROUNDDOWN(F2008-E2008-G2008-H2008-I2008,-3))</f>
        <v/>
      </c>
      <c r="L2008" s="21">
        <f>MAX(0,ROUNDDOWN(F2008-E2008-G2008-H2008,-3))</f>
        <v/>
      </c>
      <c r="M2008" s="21">
        <f>IF(J2008&lt;=0,0,ROUNDDOWN((J2008*LOOKUP(J2008,{0,1950001,3300001,6950001,9000001,18000001,40000001},{0.05,0.1,0.2,0.23,0.33,0.4,0.45})-LOOKUP(J2008,{0,1950001,3300001,6950001,9000001,18000001,40000001},{0,97500,427500,636000,1536000,2796000,4796000}))*1.021,-2))</f>
        <v/>
      </c>
      <c r="N2008" s="21">
        <f>IF(K2008&lt;=0,0,ROUNDDOWN((K2008*LOOKUP(K2008,{0,1950001,3300001,6950001,9000001,18000001,40000001},{0.05,0.1,0.2,0.23,0.33,0.4,0.45})-LOOKUP(K2008,{0,1950001,3300001,6950001,9000001,18000001,40000001},{0,97500,427500,636000,1536000,2796000,4796000}))*1.021,-2))</f>
        <v/>
      </c>
      <c r="O2008" s="21">
        <f>IF(L2008&lt;=0,0,ROUNDDOWN((L2008*LOOKUP(L2008,{0,1950001,3300001,6950001,9000001,18000001,40000001},{0.05,0.1,0.2,0.23,0.33,0.4,0.45})-LOOKUP(L2008,{0,1950001,3300001,6950001,9000001,18000001,40000001},{0,97500,427500,636000,1536000,2796000,4796000}))*1.021,-2))</f>
        <v/>
      </c>
      <c r="P2008" s="21">
        <f>MAX(0,ROUNDDOWN(F2008-E2008-430000,-3))</f>
        <v/>
      </c>
      <c r="Q2008" s="21">
        <f>MAX(0,ROUNDDOWN(F2008-E2008-430000-H2008,-3))</f>
        <v/>
      </c>
      <c r="R2008" s="21">
        <f>IF(F2008&lt;=450000,0,MAX(0,P2008*0.06-MIN(50000,P2008)*0.03))</f>
        <v/>
      </c>
      <c r="S2008" s="21">
        <f>IF(F2008&lt;=450000,0,MAX(0,P2008*0.04-MIN(50000,P2008)*0.02))</f>
        <v/>
      </c>
      <c r="T2008" s="21">
        <f>IF(F2008&lt;=450000,0,MAX(0,Q2008*0.06-MIN(50000,Q2008)*0.03))</f>
        <v/>
      </c>
      <c r="U2008" s="21">
        <f>IF(F2008&lt;=450000,0,MAX(0,Q2008*0.04-MIN(50000,Q2008)*0.02))</f>
        <v/>
      </c>
      <c r="V2008" s="21">
        <f>50000+MAX(0,G2008-480000)</f>
        <v/>
      </c>
      <c r="W2008" s="21">
        <f>P2008-V2008</f>
        <v/>
      </c>
      <c r="X2008" s="21">
        <f>Q2008-V2008</f>
        <v/>
      </c>
      <c r="Y2008" s="22">
        <f>IF(W2008&lt;0,0.9,LOOKUP(W2008,{0,1950001,3300001,6950001,9000001,18000001,40000001},{0.84895,0.7979,0.6958,0.66517,0.56307,0.4916,0.44055}))</f>
        <v/>
      </c>
      <c r="Z2008" s="22">
        <f>IF(X2008&lt;0,0.9,LOOKUP(X2008,{0,1950001,3300001,6950001,9000001,18000001,40000001},{0.84895,0.7979,0.6958,0.66517,0.56307,0.4916,0.44055}))</f>
        <v/>
      </c>
      <c r="AA2008" s="22">
        <f>IF(W2008&lt;0,0,CHOOSE(MATCH(W2008,{0,1950001,3300001,6950001,9000001},1),5.105/84.895,10.21/79.79,20.42/69.58,23.483/66.517,33.693/56.307))</f>
        <v/>
      </c>
      <c r="AB2008" s="21">
        <f>IF(C2008&lt;=2000,0,(MIN(C2008,ROUNDDOWN(F2008*0.3,0))-2000)*0.1)</f>
        <v/>
      </c>
      <c r="AC2008" s="21">
        <f>IF(C2008&lt;=2000,0,MIN((C2008-2000)*Y2008,(R2008+S2008)*0.2))</f>
        <v/>
      </c>
      <c r="AD2008" s="21">
        <f>IF(C2008&lt;=2000,0,MIN((C2008-2000)*Z2008,(T2008+U2008)*0.2))</f>
        <v/>
      </c>
      <c r="AE2008" s="21">
        <f>AC2008*AA2008</f>
        <v/>
      </c>
      <c r="AF2008" s="21">
        <f>ROUNDDOWN(R2008,-2)+ROUNDDOWN(S2008,-2)</f>
        <v/>
      </c>
      <c r="AG2008" s="21">
        <f>ROUNDDOWN(MAX(0,R2008-(AB2008+AC2008+AE2008)*0.6),-2)+ROUNDDOWN(MAX(0,S2008-(AB2008+AC2008+AE2008)*0.4),-2)</f>
        <v/>
      </c>
      <c r="AH2008" s="21">
        <f>ROUNDDOWN(MAX(0,T2008-(AB2008+AD2008)*0.6),-2)+ROUNDDOWN(MAX(0,U2008-(AB2008+AD2008)*0.4),-2)</f>
        <v/>
      </c>
      <c r="AI2008" s="21">
        <f>ROUNDDOWN(T2008,-2)+ROUNDDOWN(U2008,-2)</f>
        <v/>
      </c>
      <c r="AJ2008" s="21">
        <f>M2008+AF2008</f>
        <v/>
      </c>
      <c r="AK2008" s="21">
        <f>M2008+AG2008</f>
        <v/>
      </c>
      <c r="AL2008" s="21">
        <f>N2008+AH2008</f>
        <v/>
      </c>
      <c r="AM2008" s="21">
        <f>O2008+AI2008</f>
        <v/>
      </c>
      <c r="AN2008" s="21">
        <f>N2008+AI2008</f>
        <v/>
      </c>
      <c r="AO2008" s="21">
        <f>ROUNDDOWN((R2008+S2008)*0.2/Y2008+2000,0)</f>
        <v/>
      </c>
      <c r="AP2008" s="21">
        <f>ROUNDDOWN((T2008+U2008)*0.2/Z2008+2000,0)</f>
        <v/>
      </c>
      <c r="AQ2008" s="21">
        <f>AL2008-AK2008</f>
        <v/>
      </c>
      <c r="AR2008" s="21">
        <f>AM2008-AK2008</f>
        <v/>
      </c>
      <c r="AS2008" s="21">
        <f>AM2008-AL2008</f>
        <v/>
      </c>
      <c r="AT2008" s="21">
        <f>AK2008+C2008-AJ2008</f>
        <v/>
      </c>
      <c r="AU2008" s="21">
        <f>AL2008+C2008-AM2008</f>
        <v/>
      </c>
      <c r="AV2008" s="21">
        <f>AN2008+C2008-AM2008</f>
        <v/>
      </c>
    </row>
    <row r="2009">
      <c r="A2009" t="inlineStr">
        <is>
          <t>1万円刻み</t>
        </is>
      </c>
      <c r="B2009" s="21">
        <f>'5_1万円刻み'!$A$246</f>
        <v/>
      </c>
      <c r="C2009" s="21">
        <f>AO2009</f>
        <v/>
      </c>
      <c r="D2009" s="21" t="n">
        <v>0</v>
      </c>
      <c r="E2009" s="21">
        <f>ROUND(MIN(B2009/12,650000)*12*0.0915+MIN(B2009/12,1390000)*12*(0.0504+0)+B2009*0.005,0)</f>
        <v/>
      </c>
      <c r="F2009" s="21">
        <f>IF(B2009&lt;741000,0,IF(B2009&lt;2191000,B2009-740000,IF(B2009&lt;2193000,1451000,IF(B2009&lt;2196000,1453000,IF(B2009&lt;2200000,1456000,IF(B2009&lt;3600000,ROUND(ROUNDDOWN(B2009/4,-3)*2.8,0)-80000,IF(B2009&lt;6600000,ROUND(ROUNDDOWN(B2009/4,-3)*3.2,0)-440000,IF(B2009&lt;8500000,ROUNDDOWN(B2009*0.9,0)-1100000,B2009-1950000))))))))</f>
        <v/>
      </c>
      <c r="G2009" s="21">
        <f>IF(F2009&gt;23500000,NA(),IF(F2009&lt;=4890000,1040000,IF(F2009&lt;=6550000,670000,620000)))</f>
        <v/>
      </c>
      <c r="H2009" s="21">
        <f>IF(D2009&lt;=0,0,MAX(0,MIN(2000000,D2009-MIN(100000,ROUNDDOWN(F2009*0.05,0)))))</f>
        <v/>
      </c>
      <c r="I2009" s="21">
        <f>IF(C2009&lt;=2000,0,MIN(C2009,ROUNDDOWN(F2009*0.4,0))-2000)</f>
        <v/>
      </c>
      <c r="J2009" s="21">
        <f>MAX(0,ROUNDDOWN(F2009-E2009-G2009,-3))</f>
        <v/>
      </c>
      <c r="K2009" s="21">
        <f>MAX(0,ROUNDDOWN(F2009-E2009-G2009-H2009-I2009,-3))</f>
        <v/>
      </c>
      <c r="L2009" s="21">
        <f>MAX(0,ROUNDDOWN(F2009-E2009-G2009-H2009,-3))</f>
        <v/>
      </c>
      <c r="M2009" s="21">
        <f>IF(J2009&lt;=0,0,ROUNDDOWN((J2009*LOOKUP(J2009,{0,1950001,3300001,6950001,9000001,18000001,40000001},{0.05,0.1,0.2,0.23,0.33,0.4,0.45})-LOOKUP(J2009,{0,1950001,3300001,6950001,9000001,18000001,40000001},{0,97500,427500,636000,1536000,2796000,4796000}))*1.021,-2))</f>
        <v/>
      </c>
      <c r="N2009" s="21">
        <f>IF(K2009&lt;=0,0,ROUNDDOWN((K2009*LOOKUP(K2009,{0,1950001,3300001,6950001,9000001,18000001,40000001},{0.05,0.1,0.2,0.23,0.33,0.4,0.45})-LOOKUP(K2009,{0,1950001,3300001,6950001,9000001,18000001,40000001},{0,97500,427500,636000,1536000,2796000,4796000}))*1.021,-2))</f>
        <v/>
      </c>
      <c r="O2009" s="21">
        <f>IF(L2009&lt;=0,0,ROUNDDOWN((L2009*LOOKUP(L2009,{0,1950001,3300001,6950001,9000001,18000001,40000001},{0.05,0.1,0.2,0.23,0.33,0.4,0.45})-LOOKUP(L2009,{0,1950001,3300001,6950001,9000001,18000001,40000001},{0,97500,427500,636000,1536000,2796000,4796000}))*1.021,-2))</f>
        <v/>
      </c>
      <c r="P2009" s="21">
        <f>MAX(0,ROUNDDOWN(F2009-E2009-430000,-3))</f>
        <v/>
      </c>
      <c r="Q2009" s="21">
        <f>MAX(0,ROUNDDOWN(F2009-E2009-430000-H2009,-3))</f>
        <v/>
      </c>
      <c r="R2009" s="21">
        <f>IF(F2009&lt;=450000,0,MAX(0,P2009*0.06-MIN(50000,P2009)*0.03))</f>
        <v/>
      </c>
      <c r="S2009" s="21">
        <f>IF(F2009&lt;=450000,0,MAX(0,P2009*0.04-MIN(50000,P2009)*0.02))</f>
        <v/>
      </c>
      <c r="T2009" s="21">
        <f>IF(F2009&lt;=450000,0,MAX(0,Q2009*0.06-MIN(50000,Q2009)*0.03))</f>
        <v/>
      </c>
      <c r="U2009" s="21">
        <f>IF(F2009&lt;=450000,0,MAX(0,Q2009*0.04-MIN(50000,Q2009)*0.02))</f>
        <v/>
      </c>
      <c r="V2009" s="21">
        <f>50000+MAX(0,G2009-480000)</f>
        <v/>
      </c>
      <c r="W2009" s="21">
        <f>P2009-V2009</f>
        <v/>
      </c>
      <c r="X2009" s="21">
        <f>Q2009-V2009</f>
        <v/>
      </c>
      <c r="Y2009" s="22">
        <f>IF(W2009&lt;0,0.9,LOOKUP(W2009,{0,1950001,3300001,6950001,9000001,18000001,40000001},{0.84895,0.7979,0.6958,0.66517,0.56307,0.4916,0.44055}))</f>
        <v/>
      </c>
      <c r="Z2009" s="22">
        <f>IF(X2009&lt;0,0.9,LOOKUP(X2009,{0,1950001,3300001,6950001,9000001,18000001,40000001},{0.84895,0.7979,0.6958,0.66517,0.56307,0.4916,0.44055}))</f>
        <v/>
      </c>
      <c r="AA2009" s="22">
        <f>IF(W2009&lt;0,0,CHOOSE(MATCH(W2009,{0,1950001,3300001,6950001,9000001},1),5.105/84.895,10.21/79.79,20.42/69.58,23.483/66.517,33.693/56.307))</f>
        <v/>
      </c>
      <c r="AB2009" s="21">
        <f>IF(C2009&lt;=2000,0,(MIN(C2009,ROUNDDOWN(F2009*0.3,0))-2000)*0.1)</f>
        <v/>
      </c>
      <c r="AC2009" s="21">
        <f>IF(C2009&lt;=2000,0,MIN((C2009-2000)*Y2009,(R2009+S2009)*0.2))</f>
        <v/>
      </c>
      <c r="AD2009" s="21">
        <f>IF(C2009&lt;=2000,0,MIN((C2009-2000)*Z2009,(T2009+U2009)*0.2))</f>
        <v/>
      </c>
      <c r="AE2009" s="21">
        <f>AC2009*AA2009</f>
        <v/>
      </c>
      <c r="AF2009" s="21">
        <f>ROUNDDOWN(R2009,-2)+ROUNDDOWN(S2009,-2)</f>
        <v/>
      </c>
      <c r="AG2009" s="21">
        <f>ROUNDDOWN(MAX(0,R2009-(AB2009+AC2009+AE2009)*0.6),-2)+ROUNDDOWN(MAX(0,S2009-(AB2009+AC2009+AE2009)*0.4),-2)</f>
        <v/>
      </c>
      <c r="AH2009" s="21">
        <f>ROUNDDOWN(MAX(0,T2009-(AB2009+AD2009)*0.6),-2)+ROUNDDOWN(MAX(0,U2009-(AB2009+AD2009)*0.4),-2)</f>
        <v/>
      </c>
      <c r="AI2009" s="21">
        <f>ROUNDDOWN(T2009,-2)+ROUNDDOWN(U2009,-2)</f>
        <v/>
      </c>
      <c r="AJ2009" s="21">
        <f>M2009+AF2009</f>
        <v/>
      </c>
      <c r="AK2009" s="21">
        <f>M2009+AG2009</f>
        <v/>
      </c>
      <c r="AL2009" s="21">
        <f>N2009+AH2009</f>
        <v/>
      </c>
      <c r="AM2009" s="21">
        <f>O2009+AI2009</f>
        <v/>
      </c>
      <c r="AN2009" s="21">
        <f>N2009+AI2009</f>
        <v/>
      </c>
      <c r="AO2009" s="21">
        <f>ROUNDDOWN((R2009+S2009)*0.2/Y2009+2000,0)</f>
        <v/>
      </c>
      <c r="AP2009" s="21">
        <f>ROUNDDOWN((T2009+U2009)*0.2/Z2009+2000,0)</f>
        <v/>
      </c>
      <c r="AQ2009" s="21">
        <f>AL2009-AK2009</f>
        <v/>
      </c>
      <c r="AR2009" s="21">
        <f>AM2009-AK2009</f>
        <v/>
      </c>
      <c r="AS2009" s="21">
        <f>AM2009-AL2009</f>
        <v/>
      </c>
      <c r="AT2009" s="21">
        <f>AK2009+C2009-AJ2009</f>
        <v/>
      </c>
      <c r="AU2009" s="21">
        <f>AL2009+C2009-AM2009</f>
        <v/>
      </c>
      <c r="AV2009" s="21">
        <f>AN2009+C2009-AM2009</f>
        <v/>
      </c>
    </row>
    <row r="2010">
      <c r="A2010" t="inlineStr">
        <is>
          <t>1万円刻み</t>
        </is>
      </c>
      <c r="B2010" s="21">
        <f>'5_1万円刻み'!$A$247</f>
        <v/>
      </c>
      <c r="C2010" s="21">
        <f>AO2010</f>
        <v/>
      </c>
      <c r="D2010" s="21" t="n">
        <v>0</v>
      </c>
      <c r="E2010" s="21">
        <f>ROUND(MIN(B2010/12,650000)*12*0.0915+MIN(B2010/12,1390000)*12*(0.0504+0)+B2010*0.005,0)</f>
        <v/>
      </c>
      <c r="F2010" s="21">
        <f>IF(B2010&lt;741000,0,IF(B2010&lt;2191000,B2010-740000,IF(B2010&lt;2193000,1451000,IF(B2010&lt;2196000,1453000,IF(B2010&lt;2200000,1456000,IF(B2010&lt;3600000,ROUND(ROUNDDOWN(B2010/4,-3)*2.8,0)-80000,IF(B2010&lt;6600000,ROUND(ROUNDDOWN(B2010/4,-3)*3.2,0)-440000,IF(B2010&lt;8500000,ROUNDDOWN(B2010*0.9,0)-1100000,B2010-1950000))))))))</f>
        <v/>
      </c>
      <c r="G2010" s="21">
        <f>IF(F2010&gt;23500000,NA(),IF(F2010&lt;=4890000,1040000,IF(F2010&lt;=6550000,670000,620000)))</f>
        <v/>
      </c>
      <c r="H2010" s="21">
        <f>IF(D2010&lt;=0,0,MAX(0,MIN(2000000,D2010-MIN(100000,ROUNDDOWN(F2010*0.05,0)))))</f>
        <v/>
      </c>
      <c r="I2010" s="21">
        <f>IF(C2010&lt;=2000,0,MIN(C2010,ROUNDDOWN(F2010*0.4,0))-2000)</f>
        <v/>
      </c>
      <c r="J2010" s="21">
        <f>MAX(0,ROUNDDOWN(F2010-E2010-G2010,-3))</f>
        <v/>
      </c>
      <c r="K2010" s="21">
        <f>MAX(0,ROUNDDOWN(F2010-E2010-G2010-H2010-I2010,-3))</f>
        <v/>
      </c>
      <c r="L2010" s="21">
        <f>MAX(0,ROUNDDOWN(F2010-E2010-G2010-H2010,-3))</f>
        <v/>
      </c>
      <c r="M2010" s="21">
        <f>IF(J2010&lt;=0,0,ROUNDDOWN((J2010*LOOKUP(J2010,{0,1950001,3300001,6950001,9000001,18000001,40000001},{0.05,0.1,0.2,0.23,0.33,0.4,0.45})-LOOKUP(J2010,{0,1950001,3300001,6950001,9000001,18000001,40000001},{0,97500,427500,636000,1536000,2796000,4796000}))*1.021,-2))</f>
        <v/>
      </c>
      <c r="N2010" s="21">
        <f>IF(K2010&lt;=0,0,ROUNDDOWN((K2010*LOOKUP(K2010,{0,1950001,3300001,6950001,9000001,18000001,40000001},{0.05,0.1,0.2,0.23,0.33,0.4,0.45})-LOOKUP(K2010,{0,1950001,3300001,6950001,9000001,18000001,40000001},{0,97500,427500,636000,1536000,2796000,4796000}))*1.021,-2))</f>
        <v/>
      </c>
      <c r="O2010" s="21">
        <f>IF(L2010&lt;=0,0,ROUNDDOWN((L2010*LOOKUP(L2010,{0,1950001,3300001,6950001,9000001,18000001,40000001},{0.05,0.1,0.2,0.23,0.33,0.4,0.45})-LOOKUP(L2010,{0,1950001,3300001,6950001,9000001,18000001,40000001},{0,97500,427500,636000,1536000,2796000,4796000}))*1.021,-2))</f>
        <v/>
      </c>
      <c r="P2010" s="21">
        <f>MAX(0,ROUNDDOWN(F2010-E2010-430000,-3))</f>
        <v/>
      </c>
      <c r="Q2010" s="21">
        <f>MAX(0,ROUNDDOWN(F2010-E2010-430000-H2010,-3))</f>
        <v/>
      </c>
      <c r="R2010" s="21">
        <f>IF(F2010&lt;=450000,0,MAX(0,P2010*0.06-MIN(50000,P2010)*0.03))</f>
        <v/>
      </c>
      <c r="S2010" s="21">
        <f>IF(F2010&lt;=450000,0,MAX(0,P2010*0.04-MIN(50000,P2010)*0.02))</f>
        <v/>
      </c>
      <c r="T2010" s="21">
        <f>IF(F2010&lt;=450000,0,MAX(0,Q2010*0.06-MIN(50000,Q2010)*0.03))</f>
        <v/>
      </c>
      <c r="U2010" s="21">
        <f>IF(F2010&lt;=450000,0,MAX(0,Q2010*0.04-MIN(50000,Q2010)*0.02))</f>
        <v/>
      </c>
      <c r="V2010" s="21">
        <f>50000+MAX(0,G2010-480000)</f>
        <v/>
      </c>
      <c r="W2010" s="21">
        <f>P2010-V2010</f>
        <v/>
      </c>
      <c r="X2010" s="21">
        <f>Q2010-V2010</f>
        <v/>
      </c>
      <c r="Y2010" s="22">
        <f>IF(W2010&lt;0,0.9,LOOKUP(W2010,{0,1950001,3300001,6950001,9000001,18000001,40000001},{0.84895,0.7979,0.6958,0.66517,0.56307,0.4916,0.44055}))</f>
        <v/>
      </c>
      <c r="Z2010" s="22">
        <f>IF(X2010&lt;0,0.9,LOOKUP(X2010,{0,1950001,3300001,6950001,9000001,18000001,40000001},{0.84895,0.7979,0.6958,0.66517,0.56307,0.4916,0.44055}))</f>
        <v/>
      </c>
      <c r="AA2010" s="22">
        <f>IF(W2010&lt;0,0,CHOOSE(MATCH(W2010,{0,1950001,3300001,6950001,9000001},1),5.105/84.895,10.21/79.79,20.42/69.58,23.483/66.517,33.693/56.307))</f>
        <v/>
      </c>
      <c r="AB2010" s="21">
        <f>IF(C2010&lt;=2000,0,(MIN(C2010,ROUNDDOWN(F2010*0.3,0))-2000)*0.1)</f>
        <v/>
      </c>
      <c r="AC2010" s="21">
        <f>IF(C2010&lt;=2000,0,MIN((C2010-2000)*Y2010,(R2010+S2010)*0.2))</f>
        <v/>
      </c>
      <c r="AD2010" s="21">
        <f>IF(C2010&lt;=2000,0,MIN((C2010-2000)*Z2010,(T2010+U2010)*0.2))</f>
        <v/>
      </c>
      <c r="AE2010" s="21">
        <f>AC2010*AA2010</f>
        <v/>
      </c>
      <c r="AF2010" s="21">
        <f>ROUNDDOWN(R2010,-2)+ROUNDDOWN(S2010,-2)</f>
        <v/>
      </c>
      <c r="AG2010" s="21">
        <f>ROUNDDOWN(MAX(0,R2010-(AB2010+AC2010+AE2010)*0.6),-2)+ROUNDDOWN(MAX(0,S2010-(AB2010+AC2010+AE2010)*0.4),-2)</f>
        <v/>
      </c>
      <c r="AH2010" s="21">
        <f>ROUNDDOWN(MAX(0,T2010-(AB2010+AD2010)*0.6),-2)+ROUNDDOWN(MAX(0,U2010-(AB2010+AD2010)*0.4),-2)</f>
        <v/>
      </c>
      <c r="AI2010" s="21">
        <f>ROUNDDOWN(T2010,-2)+ROUNDDOWN(U2010,-2)</f>
        <v/>
      </c>
      <c r="AJ2010" s="21">
        <f>M2010+AF2010</f>
        <v/>
      </c>
      <c r="AK2010" s="21">
        <f>M2010+AG2010</f>
        <v/>
      </c>
      <c r="AL2010" s="21">
        <f>N2010+AH2010</f>
        <v/>
      </c>
      <c r="AM2010" s="21">
        <f>O2010+AI2010</f>
        <v/>
      </c>
      <c r="AN2010" s="21">
        <f>N2010+AI2010</f>
        <v/>
      </c>
      <c r="AO2010" s="21">
        <f>ROUNDDOWN((R2010+S2010)*0.2/Y2010+2000,0)</f>
        <v/>
      </c>
      <c r="AP2010" s="21">
        <f>ROUNDDOWN((T2010+U2010)*0.2/Z2010+2000,0)</f>
        <v/>
      </c>
      <c r="AQ2010" s="21">
        <f>AL2010-AK2010</f>
        <v/>
      </c>
      <c r="AR2010" s="21">
        <f>AM2010-AK2010</f>
        <v/>
      </c>
      <c r="AS2010" s="21">
        <f>AM2010-AL2010</f>
        <v/>
      </c>
      <c r="AT2010" s="21">
        <f>AK2010+C2010-AJ2010</f>
        <v/>
      </c>
      <c r="AU2010" s="21">
        <f>AL2010+C2010-AM2010</f>
        <v/>
      </c>
      <c r="AV2010" s="21">
        <f>AN2010+C2010-AM2010</f>
        <v/>
      </c>
    </row>
    <row r="2011">
      <c r="A2011" t="inlineStr">
        <is>
          <t>1万円刻み</t>
        </is>
      </c>
      <c r="B2011" s="21">
        <f>'5_1万円刻み'!$A$248</f>
        <v/>
      </c>
      <c r="C2011" s="21">
        <f>AO2011</f>
        <v/>
      </c>
      <c r="D2011" s="21" t="n">
        <v>0</v>
      </c>
      <c r="E2011" s="21">
        <f>ROUND(MIN(B2011/12,650000)*12*0.0915+MIN(B2011/12,1390000)*12*(0.0504+0)+B2011*0.005,0)</f>
        <v/>
      </c>
      <c r="F2011" s="21">
        <f>IF(B2011&lt;741000,0,IF(B2011&lt;2191000,B2011-740000,IF(B2011&lt;2193000,1451000,IF(B2011&lt;2196000,1453000,IF(B2011&lt;2200000,1456000,IF(B2011&lt;3600000,ROUND(ROUNDDOWN(B2011/4,-3)*2.8,0)-80000,IF(B2011&lt;6600000,ROUND(ROUNDDOWN(B2011/4,-3)*3.2,0)-440000,IF(B2011&lt;8500000,ROUNDDOWN(B2011*0.9,0)-1100000,B2011-1950000))))))))</f>
        <v/>
      </c>
      <c r="G2011" s="21">
        <f>IF(F2011&gt;23500000,NA(),IF(F2011&lt;=4890000,1040000,IF(F2011&lt;=6550000,670000,620000)))</f>
        <v/>
      </c>
      <c r="H2011" s="21">
        <f>IF(D2011&lt;=0,0,MAX(0,MIN(2000000,D2011-MIN(100000,ROUNDDOWN(F2011*0.05,0)))))</f>
        <v/>
      </c>
      <c r="I2011" s="21">
        <f>IF(C2011&lt;=2000,0,MIN(C2011,ROUNDDOWN(F2011*0.4,0))-2000)</f>
        <v/>
      </c>
      <c r="J2011" s="21">
        <f>MAX(0,ROUNDDOWN(F2011-E2011-G2011,-3))</f>
        <v/>
      </c>
      <c r="K2011" s="21">
        <f>MAX(0,ROUNDDOWN(F2011-E2011-G2011-H2011-I2011,-3))</f>
        <v/>
      </c>
      <c r="L2011" s="21">
        <f>MAX(0,ROUNDDOWN(F2011-E2011-G2011-H2011,-3))</f>
        <v/>
      </c>
      <c r="M2011" s="21">
        <f>IF(J2011&lt;=0,0,ROUNDDOWN((J2011*LOOKUP(J2011,{0,1950001,3300001,6950001,9000001,18000001,40000001},{0.05,0.1,0.2,0.23,0.33,0.4,0.45})-LOOKUP(J2011,{0,1950001,3300001,6950001,9000001,18000001,40000001},{0,97500,427500,636000,1536000,2796000,4796000}))*1.021,-2))</f>
        <v/>
      </c>
      <c r="N2011" s="21">
        <f>IF(K2011&lt;=0,0,ROUNDDOWN((K2011*LOOKUP(K2011,{0,1950001,3300001,6950001,9000001,18000001,40000001},{0.05,0.1,0.2,0.23,0.33,0.4,0.45})-LOOKUP(K2011,{0,1950001,3300001,6950001,9000001,18000001,40000001},{0,97500,427500,636000,1536000,2796000,4796000}))*1.021,-2))</f>
        <v/>
      </c>
      <c r="O2011" s="21">
        <f>IF(L2011&lt;=0,0,ROUNDDOWN((L2011*LOOKUP(L2011,{0,1950001,3300001,6950001,9000001,18000001,40000001},{0.05,0.1,0.2,0.23,0.33,0.4,0.45})-LOOKUP(L2011,{0,1950001,3300001,6950001,9000001,18000001,40000001},{0,97500,427500,636000,1536000,2796000,4796000}))*1.021,-2))</f>
        <v/>
      </c>
      <c r="P2011" s="21">
        <f>MAX(0,ROUNDDOWN(F2011-E2011-430000,-3))</f>
        <v/>
      </c>
      <c r="Q2011" s="21">
        <f>MAX(0,ROUNDDOWN(F2011-E2011-430000-H2011,-3))</f>
        <v/>
      </c>
      <c r="R2011" s="21">
        <f>IF(F2011&lt;=450000,0,MAX(0,P2011*0.06-MIN(50000,P2011)*0.03))</f>
        <v/>
      </c>
      <c r="S2011" s="21">
        <f>IF(F2011&lt;=450000,0,MAX(0,P2011*0.04-MIN(50000,P2011)*0.02))</f>
        <v/>
      </c>
      <c r="T2011" s="21">
        <f>IF(F2011&lt;=450000,0,MAX(0,Q2011*0.06-MIN(50000,Q2011)*0.03))</f>
        <v/>
      </c>
      <c r="U2011" s="21">
        <f>IF(F2011&lt;=450000,0,MAX(0,Q2011*0.04-MIN(50000,Q2011)*0.02))</f>
        <v/>
      </c>
      <c r="V2011" s="21">
        <f>50000+MAX(0,G2011-480000)</f>
        <v/>
      </c>
      <c r="W2011" s="21">
        <f>P2011-V2011</f>
        <v/>
      </c>
      <c r="X2011" s="21">
        <f>Q2011-V2011</f>
        <v/>
      </c>
      <c r="Y2011" s="22">
        <f>IF(W2011&lt;0,0.9,LOOKUP(W2011,{0,1950001,3300001,6950001,9000001,18000001,40000001},{0.84895,0.7979,0.6958,0.66517,0.56307,0.4916,0.44055}))</f>
        <v/>
      </c>
      <c r="Z2011" s="22">
        <f>IF(X2011&lt;0,0.9,LOOKUP(X2011,{0,1950001,3300001,6950001,9000001,18000001,40000001},{0.84895,0.7979,0.6958,0.66517,0.56307,0.4916,0.44055}))</f>
        <v/>
      </c>
      <c r="AA2011" s="22">
        <f>IF(W2011&lt;0,0,CHOOSE(MATCH(W2011,{0,1950001,3300001,6950001,9000001},1),5.105/84.895,10.21/79.79,20.42/69.58,23.483/66.517,33.693/56.307))</f>
        <v/>
      </c>
      <c r="AB2011" s="21">
        <f>IF(C2011&lt;=2000,0,(MIN(C2011,ROUNDDOWN(F2011*0.3,0))-2000)*0.1)</f>
        <v/>
      </c>
      <c r="AC2011" s="21">
        <f>IF(C2011&lt;=2000,0,MIN((C2011-2000)*Y2011,(R2011+S2011)*0.2))</f>
        <v/>
      </c>
      <c r="AD2011" s="21">
        <f>IF(C2011&lt;=2000,0,MIN((C2011-2000)*Z2011,(T2011+U2011)*0.2))</f>
        <v/>
      </c>
      <c r="AE2011" s="21">
        <f>AC2011*AA2011</f>
        <v/>
      </c>
      <c r="AF2011" s="21">
        <f>ROUNDDOWN(R2011,-2)+ROUNDDOWN(S2011,-2)</f>
        <v/>
      </c>
      <c r="AG2011" s="21">
        <f>ROUNDDOWN(MAX(0,R2011-(AB2011+AC2011+AE2011)*0.6),-2)+ROUNDDOWN(MAX(0,S2011-(AB2011+AC2011+AE2011)*0.4),-2)</f>
        <v/>
      </c>
      <c r="AH2011" s="21">
        <f>ROUNDDOWN(MAX(0,T2011-(AB2011+AD2011)*0.6),-2)+ROUNDDOWN(MAX(0,U2011-(AB2011+AD2011)*0.4),-2)</f>
        <v/>
      </c>
      <c r="AI2011" s="21">
        <f>ROUNDDOWN(T2011,-2)+ROUNDDOWN(U2011,-2)</f>
        <v/>
      </c>
      <c r="AJ2011" s="21">
        <f>M2011+AF2011</f>
        <v/>
      </c>
      <c r="AK2011" s="21">
        <f>M2011+AG2011</f>
        <v/>
      </c>
      <c r="AL2011" s="21">
        <f>N2011+AH2011</f>
        <v/>
      </c>
      <c r="AM2011" s="21">
        <f>O2011+AI2011</f>
        <v/>
      </c>
      <c r="AN2011" s="21">
        <f>N2011+AI2011</f>
        <v/>
      </c>
      <c r="AO2011" s="21">
        <f>ROUNDDOWN((R2011+S2011)*0.2/Y2011+2000,0)</f>
        <v/>
      </c>
      <c r="AP2011" s="21">
        <f>ROUNDDOWN((T2011+U2011)*0.2/Z2011+2000,0)</f>
        <v/>
      </c>
      <c r="AQ2011" s="21">
        <f>AL2011-AK2011</f>
        <v/>
      </c>
      <c r="AR2011" s="21">
        <f>AM2011-AK2011</f>
        <v/>
      </c>
      <c r="AS2011" s="21">
        <f>AM2011-AL2011</f>
        <v/>
      </c>
      <c r="AT2011" s="21">
        <f>AK2011+C2011-AJ2011</f>
        <v/>
      </c>
      <c r="AU2011" s="21">
        <f>AL2011+C2011-AM2011</f>
        <v/>
      </c>
      <c r="AV2011" s="21">
        <f>AN2011+C2011-AM2011</f>
        <v/>
      </c>
    </row>
    <row r="2012">
      <c r="A2012" t="inlineStr">
        <is>
          <t>1万円刻み</t>
        </is>
      </c>
      <c r="B2012" s="21">
        <f>'5_1万円刻み'!$A$249</f>
        <v/>
      </c>
      <c r="C2012" s="21">
        <f>AO2012</f>
        <v/>
      </c>
      <c r="D2012" s="21" t="n">
        <v>0</v>
      </c>
      <c r="E2012" s="21">
        <f>ROUND(MIN(B2012/12,650000)*12*0.0915+MIN(B2012/12,1390000)*12*(0.0504+0)+B2012*0.005,0)</f>
        <v/>
      </c>
      <c r="F2012" s="21">
        <f>IF(B2012&lt;741000,0,IF(B2012&lt;2191000,B2012-740000,IF(B2012&lt;2193000,1451000,IF(B2012&lt;2196000,1453000,IF(B2012&lt;2200000,1456000,IF(B2012&lt;3600000,ROUND(ROUNDDOWN(B2012/4,-3)*2.8,0)-80000,IF(B2012&lt;6600000,ROUND(ROUNDDOWN(B2012/4,-3)*3.2,0)-440000,IF(B2012&lt;8500000,ROUNDDOWN(B2012*0.9,0)-1100000,B2012-1950000))))))))</f>
        <v/>
      </c>
      <c r="G2012" s="21">
        <f>IF(F2012&gt;23500000,NA(),IF(F2012&lt;=4890000,1040000,IF(F2012&lt;=6550000,670000,620000)))</f>
        <v/>
      </c>
      <c r="H2012" s="21">
        <f>IF(D2012&lt;=0,0,MAX(0,MIN(2000000,D2012-MIN(100000,ROUNDDOWN(F2012*0.05,0)))))</f>
        <v/>
      </c>
      <c r="I2012" s="21">
        <f>IF(C2012&lt;=2000,0,MIN(C2012,ROUNDDOWN(F2012*0.4,0))-2000)</f>
        <v/>
      </c>
      <c r="J2012" s="21">
        <f>MAX(0,ROUNDDOWN(F2012-E2012-G2012,-3))</f>
        <v/>
      </c>
      <c r="K2012" s="21">
        <f>MAX(0,ROUNDDOWN(F2012-E2012-G2012-H2012-I2012,-3))</f>
        <v/>
      </c>
      <c r="L2012" s="21">
        <f>MAX(0,ROUNDDOWN(F2012-E2012-G2012-H2012,-3))</f>
        <v/>
      </c>
      <c r="M2012" s="21">
        <f>IF(J2012&lt;=0,0,ROUNDDOWN((J2012*LOOKUP(J2012,{0,1950001,3300001,6950001,9000001,18000001,40000001},{0.05,0.1,0.2,0.23,0.33,0.4,0.45})-LOOKUP(J2012,{0,1950001,3300001,6950001,9000001,18000001,40000001},{0,97500,427500,636000,1536000,2796000,4796000}))*1.021,-2))</f>
        <v/>
      </c>
      <c r="N2012" s="21">
        <f>IF(K2012&lt;=0,0,ROUNDDOWN((K2012*LOOKUP(K2012,{0,1950001,3300001,6950001,9000001,18000001,40000001},{0.05,0.1,0.2,0.23,0.33,0.4,0.45})-LOOKUP(K2012,{0,1950001,3300001,6950001,9000001,18000001,40000001},{0,97500,427500,636000,1536000,2796000,4796000}))*1.021,-2))</f>
        <v/>
      </c>
      <c r="O2012" s="21">
        <f>IF(L2012&lt;=0,0,ROUNDDOWN((L2012*LOOKUP(L2012,{0,1950001,3300001,6950001,9000001,18000001,40000001},{0.05,0.1,0.2,0.23,0.33,0.4,0.45})-LOOKUP(L2012,{0,1950001,3300001,6950001,9000001,18000001,40000001},{0,97500,427500,636000,1536000,2796000,4796000}))*1.021,-2))</f>
        <v/>
      </c>
      <c r="P2012" s="21">
        <f>MAX(0,ROUNDDOWN(F2012-E2012-430000,-3))</f>
        <v/>
      </c>
      <c r="Q2012" s="21">
        <f>MAX(0,ROUNDDOWN(F2012-E2012-430000-H2012,-3))</f>
        <v/>
      </c>
      <c r="R2012" s="21">
        <f>IF(F2012&lt;=450000,0,MAX(0,P2012*0.06-MIN(50000,P2012)*0.03))</f>
        <v/>
      </c>
      <c r="S2012" s="21">
        <f>IF(F2012&lt;=450000,0,MAX(0,P2012*0.04-MIN(50000,P2012)*0.02))</f>
        <v/>
      </c>
      <c r="T2012" s="21">
        <f>IF(F2012&lt;=450000,0,MAX(0,Q2012*0.06-MIN(50000,Q2012)*0.03))</f>
        <v/>
      </c>
      <c r="U2012" s="21">
        <f>IF(F2012&lt;=450000,0,MAX(0,Q2012*0.04-MIN(50000,Q2012)*0.02))</f>
        <v/>
      </c>
      <c r="V2012" s="21">
        <f>50000+MAX(0,G2012-480000)</f>
        <v/>
      </c>
      <c r="W2012" s="21">
        <f>P2012-V2012</f>
        <v/>
      </c>
      <c r="X2012" s="21">
        <f>Q2012-V2012</f>
        <v/>
      </c>
      <c r="Y2012" s="22">
        <f>IF(W2012&lt;0,0.9,LOOKUP(W2012,{0,1950001,3300001,6950001,9000001,18000001,40000001},{0.84895,0.7979,0.6958,0.66517,0.56307,0.4916,0.44055}))</f>
        <v/>
      </c>
      <c r="Z2012" s="22">
        <f>IF(X2012&lt;0,0.9,LOOKUP(X2012,{0,1950001,3300001,6950001,9000001,18000001,40000001},{0.84895,0.7979,0.6958,0.66517,0.56307,0.4916,0.44055}))</f>
        <v/>
      </c>
      <c r="AA2012" s="22">
        <f>IF(W2012&lt;0,0,CHOOSE(MATCH(W2012,{0,1950001,3300001,6950001,9000001},1),5.105/84.895,10.21/79.79,20.42/69.58,23.483/66.517,33.693/56.307))</f>
        <v/>
      </c>
      <c r="AB2012" s="21">
        <f>IF(C2012&lt;=2000,0,(MIN(C2012,ROUNDDOWN(F2012*0.3,0))-2000)*0.1)</f>
        <v/>
      </c>
      <c r="AC2012" s="21">
        <f>IF(C2012&lt;=2000,0,MIN((C2012-2000)*Y2012,(R2012+S2012)*0.2))</f>
        <v/>
      </c>
      <c r="AD2012" s="21">
        <f>IF(C2012&lt;=2000,0,MIN((C2012-2000)*Z2012,(T2012+U2012)*0.2))</f>
        <v/>
      </c>
      <c r="AE2012" s="21">
        <f>AC2012*AA2012</f>
        <v/>
      </c>
      <c r="AF2012" s="21">
        <f>ROUNDDOWN(R2012,-2)+ROUNDDOWN(S2012,-2)</f>
        <v/>
      </c>
      <c r="AG2012" s="21">
        <f>ROUNDDOWN(MAX(0,R2012-(AB2012+AC2012+AE2012)*0.6),-2)+ROUNDDOWN(MAX(0,S2012-(AB2012+AC2012+AE2012)*0.4),-2)</f>
        <v/>
      </c>
      <c r="AH2012" s="21">
        <f>ROUNDDOWN(MAX(0,T2012-(AB2012+AD2012)*0.6),-2)+ROUNDDOWN(MAX(0,U2012-(AB2012+AD2012)*0.4),-2)</f>
        <v/>
      </c>
      <c r="AI2012" s="21">
        <f>ROUNDDOWN(T2012,-2)+ROUNDDOWN(U2012,-2)</f>
        <v/>
      </c>
      <c r="AJ2012" s="21">
        <f>M2012+AF2012</f>
        <v/>
      </c>
      <c r="AK2012" s="21">
        <f>M2012+AG2012</f>
        <v/>
      </c>
      <c r="AL2012" s="21">
        <f>N2012+AH2012</f>
        <v/>
      </c>
      <c r="AM2012" s="21">
        <f>O2012+AI2012</f>
        <v/>
      </c>
      <c r="AN2012" s="21">
        <f>N2012+AI2012</f>
        <v/>
      </c>
      <c r="AO2012" s="21">
        <f>ROUNDDOWN((R2012+S2012)*0.2/Y2012+2000,0)</f>
        <v/>
      </c>
      <c r="AP2012" s="21">
        <f>ROUNDDOWN((T2012+U2012)*0.2/Z2012+2000,0)</f>
        <v/>
      </c>
      <c r="AQ2012" s="21">
        <f>AL2012-AK2012</f>
        <v/>
      </c>
      <c r="AR2012" s="21">
        <f>AM2012-AK2012</f>
        <v/>
      </c>
      <c r="AS2012" s="21">
        <f>AM2012-AL2012</f>
        <v/>
      </c>
      <c r="AT2012" s="21">
        <f>AK2012+C2012-AJ2012</f>
        <v/>
      </c>
      <c r="AU2012" s="21">
        <f>AL2012+C2012-AM2012</f>
        <v/>
      </c>
      <c r="AV2012" s="21">
        <f>AN2012+C2012-AM2012</f>
        <v/>
      </c>
    </row>
    <row r="2013">
      <c r="A2013" t="inlineStr">
        <is>
          <t>1万円刻み</t>
        </is>
      </c>
      <c r="B2013" s="21">
        <f>'5_1万円刻み'!$A$250</f>
        <v/>
      </c>
      <c r="C2013" s="21">
        <f>AO2013</f>
        <v/>
      </c>
      <c r="D2013" s="21" t="n">
        <v>0</v>
      </c>
      <c r="E2013" s="21">
        <f>ROUND(MIN(B2013/12,650000)*12*0.0915+MIN(B2013/12,1390000)*12*(0.0504+0)+B2013*0.005,0)</f>
        <v/>
      </c>
      <c r="F2013" s="21">
        <f>IF(B2013&lt;741000,0,IF(B2013&lt;2191000,B2013-740000,IF(B2013&lt;2193000,1451000,IF(B2013&lt;2196000,1453000,IF(B2013&lt;2200000,1456000,IF(B2013&lt;3600000,ROUND(ROUNDDOWN(B2013/4,-3)*2.8,0)-80000,IF(B2013&lt;6600000,ROUND(ROUNDDOWN(B2013/4,-3)*3.2,0)-440000,IF(B2013&lt;8500000,ROUNDDOWN(B2013*0.9,0)-1100000,B2013-1950000))))))))</f>
        <v/>
      </c>
      <c r="G2013" s="21">
        <f>IF(F2013&gt;23500000,NA(),IF(F2013&lt;=4890000,1040000,IF(F2013&lt;=6550000,670000,620000)))</f>
        <v/>
      </c>
      <c r="H2013" s="21">
        <f>IF(D2013&lt;=0,0,MAX(0,MIN(2000000,D2013-MIN(100000,ROUNDDOWN(F2013*0.05,0)))))</f>
        <v/>
      </c>
      <c r="I2013" s="21">
        <f>IF(C2013&lt;=2000,0,MIN(C2013,ROUNDDOWN(F2013*0.4,0))-2000)</f>
        <v/>
      </c>
      <c r="J2013" s="21">
        <f>MAX(0,ROUNDDOWN(F2013-E2013-G2013,-3))</f>
        <v/>
      </c>
      <c r="K2013" s="21">
        <f>MAX(0,ROUNDDOWN(F2013-E2013-G2013-H2013-I2013,-3))</f>
        <v/>
      </c>
      <c r="L2013" s="21">
        <f>MAX(0,ROUNDDOWN(F2013-E2013-G2013-H2013,-3))</f>
        <v/>
      </c>
      <c r="M2013" s="21">
        <f>IF(J2013&lt;=0,0,ROUNDDOWN((J2013*LOOKUP(J2013,{0,1950001,3300001,6950001,9000001,18000001,40000001},{0.05,0.1,0.2,0.23,0.33,0.4,0.45})-LOOKUP(J2013,{0,1950001,3300001,6950001,9000001,18000001,40000001},{0,97500,427500,636000,1536000,2796000,4796000}))*1.021,-2))</f>
        <v/>
      </c>
      <c r="N2013" s="21">
        <f>IF(K2013&lt;=0,0,ROUNDDOWN((K2013*LOOKUP(K2013,{0,1950001,3300001,6950001,9000001,18000001,40000001},{0.05,0.1,0.2,0.23,0.33,0.4,0.45})-LOOKUP(K2013,{0,1950001,3300001,6950001,9000001,18000001,40000001},{0,97500,427500,636000,1536000,2796000,4796000}))*1.021,-2))</f>
        <v/>
      </c>
      <c r="O2013" s="21">
        <f>IF(L2013&lt;=0,0,ROUNDDOWN((L2013*LOOKUP(L2013,{0,1950001,3300001,6950001,9000001,18000001,40000001},{0.05,0.1,0.2,0.23,0.33,0.4,0.45})-LOOKUP(L2013,{0,1950001,3300001,6950001,9000001,18000001,40000001},{0,97500,427500,636000,1536000,2796000,4796000}))*1.021,-2))</f>
        <v/>
      </c>
      <c r="P2013" s="21">
        <f>MAX(0,ROUNDDOWN(F2013-E2013-430000,-3))</f>
        <v/>
      </c>
      <c r="Q2013" s="21">
        <f>MAX(0,ROUNDDOWN(F2013-E2013-430000-H2013,-3))</f>
        <v/>
      </c>
      <c r="R2013" s="21">
        <f>IF(F2013&lt;=450000,0,MAX(0,P2013*0.06-MIN(50000,P2013)*0.03))</f>
        <v/>
      </c>
      <c r="S2013" s="21">
        <f>IF(F2013&lt;=450000,0,MAX(0,P2013*0.04-MIN(50000,P2013)*0.02))</f>
        <v/>
      </c>
      <c r="T2013" s="21">
        <f>IF(F2013&lt;=450000,0,MAX(0,Q2013*0.06-MIN(50000,Q2013)*0.03))</f>
        <v/>
      </c>
      <c r="U2013" s="21">
        <f>IF(F2013&lt;=450000,0,MAX(0,Q2013*0.04-MIN(50000,Q2013)*0.02))</f>
        <v/>
      </c>
      <c r="V2013" s="21">
        <f>50000+MAX(0,G2013-480000)</f>
        <v/>
      </c>
      <c r="W2013" s="21">
        <f>P2013-V2013</f>
        <v/>
      </c>
      <c r="X2013" s="21">
        <f>Q2013-V2013</f>
        <v/>
      </c>
      <c r="Y2013" s="22">
        <f>IF(W2013&lt;0,0.9,LOOKUP(W2013,{0,1950001,3300001,6950001,9000001,18000001,40000001},{0.84895,0.7979,0.6958,0.66517,0.56307,0.4916,0.44055}))</f>
        <v/>
      </c>
      <c r="Z2013" s="22">
        <f>IF(X2013&lt;0,0.9,LOOKUP(X2013,{0,1950001,3300001,6950001,9000001,18000001,40000001},{0.84895,0.7979,0.6958,0.66517,0.56307,0.4916,0.44055}))</f>
        <v/>
      </c>
      <c r="AA2013" s="22">
        <f>IF(W2013&lt;0,0,CHOOSE(MATCH(W2013,{0,1950001,3300001,6950001,9000001},1),5.105/84.895,10.21/79.79,20.42/69.58,23.483/66.517,33.693/56.307))</f>
        <v/>
      </c>
      <c r="AB2013" s="21">
        <f>IF(C2013&lt;=2000,0,(MIN(C2013,ROUNDDOWN(F2013*0.3,0))-2000)*0.1)</f>
        <v/>
      </c>
      <c r="AC2013" s="21">
        <f>IF(C2013&lt;=2000,0,MIN((C2013-2000)*Y2013,(R2013+S2013)*0.2))</f>
        <v/>
      </c>
      <c r="AD2013" s="21">
        <f>IF(C2013&lt;=2000,0,MIN((C2013-2000)*Z2013,(T2013+U2013)*0.2))</f>
        <v/>
      </c>
      <c r="AE2013" s="21">
        <f>AC2013*AA2013</f>
        <v/>
      </c>
      <c r="AF2013" s="21">
        <f>ROUNDDOWN(R2013,-2)+ROUNDDOWN(S2013,-2)</f>
        <v/>
      </c>
      <c r="AG2013" s="21">
        <f>ROUNDDOWN(MAX(0,R2013-(AB2013+AC2013+AE2013)*0.6),-2)+ROUNDDOWN(MAX(0,S2013-(AB2013+AC2013+AE2013)*0.4),-2)</f>
        <v/>
      </c>
      <c r="AH2013" s="21">
        <f>ROUNDDOWN(MAX(0,T2013-(AB2013+AD2013)*0.6),-2)+ROUNDDOWN(MAX(0,U2013-(AB2013+AD2013)*0.4),-2)</f>
        <v/>
      </c>
      <c r="AI2013" s="21">
        <f>ROUNDDOWN(T2013,-2)+ROUNDDOWN(U2013,-2)</f>
        <v/>
      </c>
      <c r="AJ2013" s="21">
        <f>M2013+AF2013</f>
        <v/>
      </c>
      <c r="AK2013" s="21">
        <f>M2013+AG2013</f>
        <v/>
      </c>
      <c r="AL2013" s="21">
        <f>N2013+AH2013</f>
        <v/>
      </c>
      <c r="AM2013" s="21">
        <f>O2013+AI2013</f>
        <v/>
      </c>
      <c r="AN2013" s="21">
        <f>N2013+AI2013</f>
        <v/>
      </c>
      <c r="AO2013" s="21">
        <f>ROUNDDOWN((R2013+S2013)*0.2/Y2013+2000,0)</f>
        <v/>
      </c>
      <c r="AP2013" s="21">
        <f>ROUNDDOWN((T2013+U2013)*0.2/Z2013+2000,0)</f>
        <v/>
      </c>
      <c r="AQ2013" s="21">
        <f>AL2013-AK2013</f>
        <v/>
      </c>
      <c r="AR2013" s="21">
        <f>AM2013-AK2013</f>
        <v/>
      </c>
      <c r="AS2013" s="21">
        <f>AM2013-AL2013</f>
        <v/>
      </c>
      <c r="AT2013" s="21">
        <f>AK2013+C2013-AJ2013</f>
        <v/>
      </c>
      <c r="AU2013" s="21">
        <f>AL2013+C2013-AM2013</f>
        <v/>
      </c>
      <c r="AV2013" s="21">
        <f>AN2013+C2013-AM2013</f>
        <v/>
      </c>
    </row>
    <row r="2014">
      <c r="A2014" t="inlineStr">
        <is>
          <t>1万円刻み</t>
        </is>
      </c>
      <c r="B2014" s="21">
        <f>'5_1万円刻み'!$A$251</f>
        <v/>
      </c>
      <c r="C2014" s="21">
        <f>AO2014</f>
        <v/>
      </c>
      <c r="D2014" s="21" t="n">
        <v>0</v>
      </c>
      <c r="E2014" s="21">
        <f>ROUND(MIN(B2014/12,650000)*12*0.0915+MIN(B2014/12,1390000)*12*(0.0504+0)+B2014*0.005,0)</f>
        <v/>
      </c>
      <c r="F2014" s="21">
        <f>IF(B2014&lt;741000,0,IF(B2014&lt;2191000,B2014-740000,IF(B2014&lt;2193000,1451000,IF(B2014&lt;2196000,1453000,IF(B2014&lt;2200000,1456000,IF(B2014&lt;3600000,ROUND(ROUNDDOWN(B2014/4,-3)*2.8,0)-80000,IF(B2014&lt;6600000,ROUND(ROUNDDOWN(B2014/4,-3)*3.2,0)-440000,IF(B2014&lt;8500000,ROUNDDOWN(B2014*0.9,0)-1100000,B2014-1950000))))))))</f>
        <v/>
      </c>
      <c r="G2014" s="21">
        <f>IF(F2014&gt;23500000,NA(),IF(F2014&lt;=4890000,1040000,IF(F2014&lt;=6550000,670000,620000)))</f>
        <v/>
      </c>
      <c r="H2014" s="21">
        <f>IF(D2014&lt;=0,0,MAX(0,MIN(2000000,D2014-MIN(100000,ROUNDDOWN(F2014*0.05,0)))))</f>
        <v/>
      </c>
      <c r="I2014" s="21">
        <f>IF(C2014&lt;=2000,0,MIN(C2014,ROUNDDOWN(F2014*0.4,0))-2000)</f>
        <v/>
      </c>
      <c r="J2014" s="21">
        <f>MAX(0,ROUNDDOWN(F2014-E2014-G2014,-3))</f>
        <v/>
      </c>
      <c r="K2014" s="21">
        <f>MAX(0,ROUNDDOWN(F2014-E2014-G2014-H2014-I2014,-3))</f>
        <v/>
      </c>
      <c r="L2014" s="21">
        <f>MAX(0,ROUNDDOWN(F2014-E2014-G2014-H2014,-3))</f>
        <v/>
      </c>
      <c r="M2014" s="21">
        <f>IF(J2014&lt;=0,0,ROUNDDOWN((J2014*LOOKUP(J2014,{0,1950001,3300001,6950001,9000001,18000001,40000001},{0.05,0.1,0.2,0.23,0.33,0.4,0.45})-LOOKUP(J2014,{0,1950001,3300001,6950001,9000001,18000001,40000001},{0,97500,427500,636000,1536000,2796000,4796000}))*1.021,-2))</f>
        <v/>
      </c>
      <c r="N2014" s="21">
        <f>IF(K2014&lt;=0,0,ROUNDDOWN((K2014*LOOKUP(K2014,{0,1950001,3300001,6950001,9000001,18000001,40000001},{0.05,0.1,0.2,0.23,0.33,0.4,0.45})-LOOKUP(K2014,{0,1950001,3300001,6950001,9000001,18000001,40000001},{0,97500,427500,636000,1536000,2796000,4796000}))*1.021,-2))</f>
        <v/>
      </c>
      <c r="O2014" s="21">
        <f>IF(L2014&lt;=0,0,ROUNDDOWN((L2014*LOOKUP(L2014,{0,1950001,3300001,6950001,9000001,18000001,40000001},{0.05,0.1,0.2,0.23,0.33,0.4,0.45})-LOOKUP(L2014,{0,1950001,3300001,6950001,9000001,18000001,40000001},{0,97500,427500,636000,1536000,2796000,4796000}))*1.021,-2))</f>
        <v/>
      </c>
      <c r="P2014" s="21">
        <f>MAX(0,ROUNDDOWN(F2014-E2014-430000,-3))</f>
        <v/>
      </c>
      <c r="Q2014" s="21">
        <f>MAX(0,ROUNDDOWN(F2014-E2014-430000-H2014,-3))</f>
        <v/>
      </c>
      <c r="R2014" s="21">
        <f>IF(F2014&lt;=450000,0,MAX(0,P2014*0.06-MIN(50000,P2014)*0.03))</f>
        <v/>
      </c>
      <c r="S2014" s="21">
        <f>IF(F2014&lt;=450000,0,MAX(0,P2014*0.04-MIN(50000,P2014)*0.02))</f>
        <v/>
      </c>
      <c r="T2014" s="21">
        <f>IF(F2014&lt;=450000,0,MAX(0,Q2014*0.06-MIN(50000,Q2014)*0.03))</f>
        <v/>
      </c>
      <c r="U2014" s="21">
        <f>IF(F2014&lt;=450000,0,MAX(0,Q2014*0.04-MIN(50000,Q2014)*0.02))</f>
        <v/>
      </c>
      <c r="V2014" s="21">
        <f>50000+MAX(0,G2014-480000)</f>
        <v/>
      </c>
      <c r="W2014" s="21">
        <f>P2014-V2014</f>
        <v/>
      </c>
      <c r="X2014" s="21">
        <f>Q2014-V2014</f>
        <v/>
      </c>
      <c r="Y2014" s="22">
        <f>IF(W2014&lt;0,0.9,LOOKUP(W2014,{0,1950001,3300001,6950001,9000001,18000001,40000001},{0.84895,0.7979,0.6958,0.66517,0.56307,0.4916,0.44055}))</f>
        <v/>
      </c>
      <c r="Z2014" s="22">
        <f>IF(X2014&lt;0,0.9,LOOKUP(X2014,{0,1950001,3300001,6950001,9000001,18000001,40000001},{0.84895,0.7979,0.6958,0.66517,0.56307,0.4916,0.44055}))</f>
        <v/>
      </c>
      <c r="AA2014" s="22">
        <f>IF(W2014&lt;0,0,CHOOSE(MATCH(W2014,{0,1950001,3300001,6950001,9000001},1),5.105/84.895,10.21/79.79,20.42/69.58,23.483/66.517,33.693/56.307))</f>
        <v/>
      </c>
      <c r="AB2014" s="21">
        <f>IF(C2014&lt;=2000,0,(MIN(C2014,ROUNDDOWN(F2014*0.3,0))-2000)*0.1)</f>
        <v/>
      </c>
      <c r="AC2014" s="21">
        <f>IF(C2014&lt;=2000,0,MIN((C2014-2000)*Y2014,(R2014+S2014)*0.2))</f>
        <v/>
      </c>
      <c r="AD2014" s="21">
        <f>IF(C2014&lt;=2000,0,MIN((C2014-2000)*Z2014,(T2014+U2014)*0.2))</f>
        <v/>
      </c>
      <c r="AE2014" s="21">
        <f>AC2014*AA2014</f>
        <v/>
      </c>
      <c r="AF2014" s="21">
        <f>ROUNDDOWN(R2014,-2)+ROUNDDOWN(S2014,-2)</f>
        <v/>
      </c>
      <c r="AG2014" s="21">
        <f>ROUNDDOWN(MAX(0,R2014-(AB2014+AC2014+AE2014)*0.6),-2)+ROUNDDOWN(MAX(0,S2014-(AB2014+AC2014+AE2014)*0.4),-2)</f>
        <v/>
      </c>
      <c r="AH2014" s="21">
        <f>ROUNDDOWN(MAX(0,T2014-(AB2014+AD2014)*0.6),-2)+ROUNDDOWN(MAX(0,U2014-(AB2014+AD2014)*0.4),-2)</f>
        <v/>
      </c>
      <c r="AI2014" s="21">
        <f>ROUNDDOWN(T2014,-2)+ROUNDDOWN(U2014,-2)</f>
        <v/>
      </c>
      <c r="AJ2014" s="21">
        <f>M2014+AF2014</f>
        <v/>
      </c>
      <c r="AK2014" s="21">
        <f>M2014+AG2014</f>
        <v/>
      </c>
      <c r="AL2014" s="21">
        <f>N2014+AH2014</f>
        <v/>
      </c>
      <c r="AM2014" s="21">
        <f>O2014+AI2014</f>
        <v/>
      </c>
      <c r="AN2014" s="21">
        <f>N2014+AI2014</f>
        <v/>
      </c>
      <c r="AO2014" s="21">
        <f>ROUNDDOWN((R2014+S2014)*0.2/Y2014+2000,0)</f>
        <v/>
      </c>
      <c r="AP2014" s="21">
        <f>ROUNDDOWN((T2014+U2014)*0.2/Z2014+2000,0)</f>
        <v/>
      </c>
      <c r="AQ2014" s="21">
        <f>AL2014-AK2014</f>
        <v/>
      </c>
      <c r="AR2014" s="21">
        <f>AM2014-AK2014</f>
        <v/>
      </c>
      <c r="AS2014" s="21">
        <f>AM2014-AL2014</f>
        <v/>
      </c>
      <c r="AT2014" s="21">
        <f>AK2014+C2014-AJ2014</f>
        <v/>
      </c>
      <c r="AU2014" s="21">
        <f>AL2014+C2014-AM2014</f>
        <v/>
      </c>
      <c r="AV2014" s="21">
        <f>AN2014+C2014-AM2014</f>
        <v/>
      </c>
    </row>
    <row r="2015">
      <c r="A2015" t="inlineStr">
        <is>
          <t>1万円刻み</t>
        </is>
      </c>
      <c r="B2015" s="21">
        <f>'5_1万円刻み'!$A$252</f>
        <v/>
      </c>
      <c r="C2015" s="21">
        <f>AO2015</f>
        <v/>
      </c>
      <c r="D2015" s="21" t="n">
        <v>0</v>
      </c>
      <c r="E2015" s="21">
        <f>ROUND(MIN(B2015/12,650000)*12*0.0915+MIN(B2015/12,1390000)*12*(0.0504+0)+B2015*0.005,0)</f>
        <v/>
      </c>
      <c r="F2015" s="21">
        <f>IF(B2015&lt;741000,0,IF(B2015&lt;2191000,B2015-740000,IF(B2015&lt;2193000,1451000,IF(B2015&lt;2196000,1453000,IF(B2015&lt;2200000,1456000,IF(B2015&lt;3600000,ROUND(ROUNDDOWN(B2015/4,-3)*2.8,0)-80000,IF(B2015&lt;6600000,ROUND(ROUNDDOWN(B2015/4,-3)*3.2,0)-440000,IF(B2015&lt;8500000,ROUNDDOWN(B2015*0.9,0)-1100000,B2015-1950000))))))))</f>
        <v/>
      </c>
      <c r="G2015" s="21">
        <f>IF(F2015&gt;23500000,NA(),IF(F2015&lt;=4890000,1040000,IF(F2015&lt;=6550000,670000,620000)))</f>
        <v/>
      </c>
      <c r="H2015" s="21">
        <f>IF(D2015&lt;=0,0,MAX(0,MIN(2000000,D2015-MIN(100000,ROUNDDOWN(F2015*0.05,0)))))</f>
        <v/>
      </c>
      <c r="I2015" s="21">
        <f>IF(C2015&lt;=2000,0,MIN(C2015,ROUNDDOWN(F2015*0.4,0))-2000)</f>
        <v/>
      </c>
      <c r="J2015" s="21">
        <f>MAX(0,ROUNDDOWN(F2015-E2015-G2015,-3))</f>
        <v/>
      </c>
      <c r="K2015" s="21">
        <f>MAX(0,ROUNDDOWN(F2015-E2015-G2015-H2015-I2015,-3))</f>
        <v/>
      </c>
      <c r="L2015" s="21">
        <f>MAX(0,ROUNDDOWN(F2015-E2015-G2015-H2015,-3))</f>
        <v/>
      </c>
      <c r="M2015" s="21">
        <f>IF(J2015&lt;=0,0,ROUNDDOWN((J2015*LOOKUP(J2015,{0,1950001,3300001,6950001,9000001,18000001,40000001},{0.05,0.1,0.2,0.23,0.33,0.4,0.45})-LOOKUP(J2015,{0,1950001,3300001,6950001,9000001,18000001,40000001},{0,97500,427500,636000,1536000,2796000,4796000}))*1.021,-2))</f>
        <v/>
      </c>
      <c r="N2015" s="21">
        <f>IF(K2015&lt;=0,0,ROUNDDOWN((K2015*LOOKUP(K2015,{0,1950001,3300001,6950001,9000001,18000001,40000001},{0.05,0.1,0.2,0.23,0.33,0.4,0.45})-LOOKUP(K2015,{0,1950001,3300001,6950001,9000001,18000001,40000001},{0,97500,427500,636000,1536000,2796000,4796000}))*1.021,-2))</f>
        <v/>
      </c>
      <c r="O2015" s="21">
        <f>IF(L2015&lt;=0,0,ROUNDDOWN((L2015*LOOKUP(L2015,{0,1950001,3300001,6950001,9000001,18000001,40000001},{0.05,0.1,0.2,0.23,0.33,0.4,0.45})-LOOKUP(L2015,{0,1950001,3300001,6950001,9000001,18000001,40000001},{0,97500,427500,636000,1536000,2796000,4796000}))*1.021,-2))</f>
        <v/>
      </c>
      <c r="P2015" s="21">
        <f>MAX(0,ROUNDDOWN(F2015-E2015-430000,-3))</f>
        <v/>
      </c>
      <c r="Q2015" s="21">
        <f>MAX(0,ROUNDDOWN(F2015-E2015-430000-H2015,-3))</f>
        <v/>
      </c>
      <c r="R2015" s="21">
        <f>IF(F2015&lt;=450000,0,MAX(0,P2015*0.06-MIN(50000,P2015)*0.03))</f>
        <v/>
      </c>
      <c r="S2015" s="21">
        <f>IF(F2015&lt;=450000,0,MAX(0,P2015*0.04-MIN(50000,P2015)*0.02))</f>
        <v/>
      </c>
      <c r="T2015" s="21">
        <f>IF(F2015&lt;=450000,0,MAX(0,Q2015*0.06-MIN(50000,Q2015)*0.03))</f>
        <v/>
      </c>
      <c r="U2015" s="21">
        <f>IF(F2015&lt;=450000,0,MAX(0,Q2015*0.04-MIN(50000,Q2015)*0.02))</f>
        <v/>
      </c>
      <c r="V2015" s="21">
        <f>50000+MAX(0,G2015-480000)</f>
        <v/>
      </c>
      <c r="W2015" s="21">
        <f>P2015-V2015</f>
        <v/>
      </c>
      <c r="X2015" s="21">
        <f>Q2015-V2015</f>
        <v/>
      </c>
      <c r="Y2015" s="22">
        <f>IF(W2015&lt;0,0.9,LOOKUP(W2015,{0,1950001,3300001,6950001,9000001,18000001,40000001},{0.84895,0.7979,0.6958,0.66517,0.56307,0.4916,0.44055}))</f>
        <v/>
      </c>
      <c r="Z2015" s="22">
        <f>IF(X2015&lt;0,0.9,LOOKUP(X2015,{0,1950001,3300001,6950001,9000001,18000001,40000001},{0.84895,0.7979,0.6958,0.66517,0.56307,0.4916,0.44055}))</f>
        <v/>
      </c>
      <c r="AA2015" s="22">
        <f>IF(W2015&lt;0,0,CHOOSE(MATCH(W2015,{0,1950001,3300001,6950001,9000001},1),5.105/84.895,10.21/79.79,20.42/69.58,23.483/66.517,33.693/56.307))</f>
        <v/>
      </c>
      <c r="AB2015" s="21">
        <f>IF(C2015&lt;=2000,0,(MIN(C2015,ROUNDDOWN(F2015*0.3,0))-2000)*0.1)</f>
        <v/>
      </c>
      <c r="AC2015" s="21">
        <f>IF(C2015&lt;=2000,0,MIN((C2015-2000)*Y2015,(R2015+S2015)*0.2))</f>
        <v/>
      </c>
      <c r="AD2015" s="21">
        <f>IF(C2015&lt;=2000,0,MIN((C2015-2000)*Z2015,(T2015+U2015)*0.2))</f>
        <v/>
      </c>
      <c r="AE2015" s="21">
        <f>AC2015*AA2015</f>
        <v/>
      </c>
      <c r="AF2015" s="21">
        <f>ROUNDDOWN(R2015,-2)+ROUNDDOWN(S2015,-2)</f>
        <v/>
      </c>
      <c r="AG2015" s="21">
        <f>ROUNDDOWN(MAX(0,R2015-(AB2015+AC2015+AE2015)*0.6),-2)+ROUNDDOWN(MAX(0,S2015-(AB2015+AC2015+AE2015)*0.4),-2)</f>
        <v/>
      </c>
      <c r="AH2015" s="21">
        <f>ROUNDDOWN(MAX(0,T2015-(AB2015+AD2015)*0.6),-2)+ROUNDDOWN(MAX(0,U2015-(AB2015+AD2015)*0.4),-2)</f>
        <v/>
      </c>
      <c r="AI2015" s="21">
        <f>ROUNDDOWN(T2015,-2)+ROUNDDOWN(U2015,-2)</f>
        <v/>
      </c>
      <c r="AJ2015" s="21">
        <f>M2015+AF2015</f>
        <v/>
      </c>
      <c r="AK2015" s="21">
        <f>M2015+AG2015</f>
        <v/>
      </c>
      <c r="AL2015" s="21">
        <f>N2015+AH2015</f>
        <v/>
      </c>
      <c r="AM2015" s="21">
        <f>O2015+AI2015</f>
        <v/>
      </c>
      <c r="AN2015" s="21">
        <f>N2015+AI2015</f>
        <v/>
      </c>
      <c r="AO2015" s="21">
        <f>ROUNDDOWN((R2015+S2015)*0.2/Y2015+2000,0)</f>
        <v/>
      </c>
      <c r="AP2015" s="21">
        <f>ROUNDDOWN((T2015+U2015)*0.2/Z2015+2000,0)</f>
        <v/>
      </c>
      <c r="AQ2015" s="21">
        <f>AL2015-AK2015</f>
        <v/>
      </c>
      <c r="AR2015" s="21">
        <f>AM2015-AK2015</f>
        <v/>
      </c>
      <c r="AS2015" s="21">
        <f>AM2015-AL2015</f>
        <v/>
      </c>
      <c r="AT2015" s="21">
        <f>AK2015+C2015-AJ2015</f>
        <v/>
      </c>
      <c r="AU2015" s="21">
        <f>AL2015+C2015-AM2015</f>
        <v/>
      </c>
      <c r="AV2015" s="21">
        <f>AN2015+C2015-AM2015</f>
        <v/>
      </c>
    </row>
    <row r="2016">
      <c r="A2016" t="inlineStr">
        <is>
          <t>1万円刻み</t>
        </is>
      </c>
      <c r="B2016" s="21">
        <f>'5_1万円刻み'!$A$253</f>
        <v/>
      </c>
      <c r="C2016" s="21">
        <f>AO2016</f>
        <v/>
      </c>
      <c r="D2016" s="21" t="n">
        <v>0</v>
      </c>
      <c r="E2016" s="21">
        <f>ROUND(MIN(B2016/12,650000)*12*0.0915+MIN(B2016/12,1390000)*12*(0.0504+0)+B2016*0.005,0)</f>
        <v/>
      </c>
      <c r="F2016" s="21">
        <f>IF(B2016&lt;741000,0,IF(B2016&lt;2191000,B2016-740000,IF(B2016&lt;2193000,1451000,IF(B2016&lt;2196000,1453000,IF(B2016&lt;2200000,1456000,IF(B2016&lt;3600000,ROUND(ROUNDDOWN(B2016/4,-3)*2.8,0)-80000,IF(B2016&lt;6600000,ROUND(ROUNDDOWN(B2016/4,-3)*3.2,0)-440000,IF(B2016&lt;8500000,ROUNDDOWN(B2016*0.9,0)-1100000,B2016-1950000))))))))</f>
        <v/>
      </c>
      <c r="G2016" s="21">
        <f>IF(F2016&gt;23500000,NA(),IF(F2016&lt;=4890000,1040000,IF(F2016&lt;=6550000,670000,620000)))</f>
        <v/>
      </c>
      <c r="H2016" s="21">
        <f>IF(D2016&lt;=0,0,MAX(0,MIN(2000000,D2016-MIN(100000,ROUNDDOWN(F2016*0.05,0)))))</f>
        <v/>
      </c>
      <c r="I2016" s="21">
        <f>IF(C2016&lt;=2000,0,MIN(C2016,ROUNDDOWN(F2016*0.4,0))-2000)</f>
        <v/>
      </c>
      <c r="J2016" s="21">
        <f>MAX(0,ROUNDDOWN(F2016-E2016-G2016,-3))</f>
        <v/>
      </c>
      <c r="K2016" s="21">
        <f>MAX(0,ROUNDDOWN(F2016-E2016-G2016-H2016-I2016,-3))</f>
        <v/>
      </c>
      <c r="L2016" s="21">
        <f>MAX(0,ROUNDDOWN(F2016-E2016-G2016-H2016,-3))</f>
        <v/>
      </c>
      <c r="M2016" s="21">
        <f>IF(J2016&lt;=0,0,ROUNDDOWN((J2016*LOOKUP(J2016,{0,1950001,3300001,6950001,9000001,18000001,40000001},{0.05,0.1,0.2,0.23,0.33,0.4,0.45})-LOOKUP(J2016,{0,1950001,3300001,6950001,9000001,18000001,40000001},{0,97500,427500,636000,1536000,2796000,4796000}))*1.021,-2))</f>
        <v/>
      </c>
      <c r="N2016" s="21">
        <f>IF(K2016&lt;=0,0,ROUNDDOWN((K2016*LOOKUP(K2016,{0,1950001,3300001,6950001,9000001,18000001,40000001},{0.05,0.1,0.2,0.23,0.33,0.4,0.45})-LOOKUP(K2016,{0,1950001,3300001,6950001,9000001,18000001,40000001},{0,97500,427500,636000,1536000,2796000,4796000}))*1.021,-2))</f>
        <v/>
      </c>
      <c r="O2016" s="21">
        <f>IF(L2016&lt;=0,0,ROUNDDOWN((L2016*LOOKUP(L2016,{0,1950001,3300001,6950001,9000001,18000001,40000001},{0.05,0.1,0.2,0.23,0.33,0.4,0.45})-LOOKUP(L2016,{0,1950001,3300001,6950001,9000001,18000001,40000001},{0,97500,427500,636000,1536000,2796000,4796000}))*1.021,-2))</f>
        <v/>
      </c>
      <c r="P2016" s="21">
        <f>MAX(0,ROUNDDOWN(F2016-E2016-430000,-3))</f>
        <v/>
      </c>
      <c r="Q2016" s="21">
        <f>MAX(0,ROUNDDOWN(F2016-E2016-430000-H2016,-3))</f>
        <v/>
      </c>
      <c r="R2016" s="21">
        <f>IF(F2016&lt;=450000,0,MAX(0,P2016*0.06-MIN(50000,P2016)*0.03))</f>
        <v/>
      </c>
      <c r="S2016" s="21">
        <f>IF(F2016&lt;=450000,0,MAX(0,P2016*0.04-MIN(50000,P2016)*0.02))</f>
        <v/>
      </c>
      <c r="T2016" s="21">
        <f>IF(F2016&lt;=450000,0,MAX(0,Q2016*0.06-MIN(50000,Q2016)*0.03))</f>
        <v/>
      </c>
      <c r="U2016" s="21">
        <f>IF(F2016&lt;=450000,0,MAX(0,Q2016*0.04-MIN(50000,Q2016)*0.02))</f>
        <v/>
      </c>
      <c r="V2016" s="21">
        <f>50000+MAX(0,G2016-480000)</f>
        <v/>
      </c>
      <c r="W2016" s="21">
        <f>P2016-V2016</f>
        <v/>
      </c>
      <c r="X2016" s="21">
        <f>Q2016-V2016</f>
        <v/>
      </c>
      <c r="Y2016" s="22">
        <f>IF(W2016&lt;0,0.9,LOOKUP(W2016,{0,1950001,3300001,6950001,9000001,18000001,40000001},{0.84895,0.7979,0.6958,0.66517,0.56307,0.4916,0.44055}))</f>
        <v/>
      </c>
      <c r="Z2016" s="22">
        <f>IF(X2016&lt;0,0.9,LOOKUP(X2016,{0,1950001,3300001,6950001,9000001,18000001,40000001},{0.84895,0.7979,0.6958,0.66517,0.56307,0.4916,0.44055}))</f>
        <v/>
      </c>
      <c r="AA2016" s="22">
        <f>IF(W2016&lt;0,0,CHOOSE(MATCH(W2016,{0,1950001,3300001,6950001,9000001},1),5.105/84.895,10.21/79.79,20.42/69.58,23.483/66.517,33.693/56.307))</f>
        <v/>
      </c>
      <c r="AB2016" s="21">
        <f>IF(C2016&lt;=2000,0,(MIN(C2016,ROUNDDOWN(F2016*0.3,0))-2000)*0.1)</f>
        <v/>
      </c>
      <c r="AC2016" s="21">
        <f>IF(C2016&lt;=2000,0,MIN((C2016-2000)*Y2016,(R2016+S2016)*0.2))</f>
        <v/>
      </c>
      <c r="AD2016" s="21">
        <f>IF(C2016&lt;=2000,0,MIN((C2016-2000)*Z2016,(T2016+U2016)*0.2))</f>
        <v/>
      </c>
      <c r="AE2016" s="21">
        <f>AC2016*AA2016</f>
        <v/>
      </c>
      <c r="AF2016" s="21">
        <f>ROUNDDOWN(R2016,-2)+ROUNDDOWN(S2016,-2)</f>
        <v/>
      </c>
      <c r="AG2016" s="21">
        <f>ROUNDDOWN(MAX(0,R2016-(AB2016+AC2016+AE2016)*0.6),-2)+ROUNDDOWN(MAX(0,S2016-(AB2016+AC2016+AE2016)*0.4),-2)</f>
        <v/>
      </c>
      <c r="AH2016" s="21">
        <f>ROUNDDOWN(MAX(0,T2016-(AB2016+AD2016)*0.6),-2)+ROUNDDOWN(MAX(0,U2016-(AB2016+AD2016)*0.4),-2)</f>
        <v/>
      </c>
      <c r="AI2016" s="21">
        <f>ROUNDDOWN(T2016,-2)+ROUNDDOWN(U2016,-2)</f>
        <v/>
      </c>
      <c r="AJ2016" s="21">
        <f>M2016+AF2016</f>
        <v/>
      </c>
      <c r="AK2016" s="21">
        <f>M2016+AG2016</f>
        <v/>
      </c>
      <c r="AL2016" s="21">
        <f>N2016+AH2016</f>
        <v/>
      </c>
      <c r="AM2016" s="21">
        <f>O2016+AI2016</f>
        <v/>
      </c>
      <c r="AN2016" s="21">
        <f>N2016+AI2016</f>
        <v/>
      </c>
      <c r="AO2016" s="21">
        <f>ROUNDDOWN((R2016+S2016)*0.2/Y2016+2000,0)</f>
        <v/>
      </c>
      <c r="AP2016" s="21">
        <f>ROUNDDOWN((T2016+U2016)*0.2/Z2016+2000,0)</f>
        <v/>
      </c>
      <c r="AQ2016" s="21">
        <f>AL2016-AK2016</f>
        <v/>
      </c>
      <c r="AR2016" s="21">
        <f>AM2016-AK2016</f>
        <v/>
      </c>
      <c r="AS2016" s="21">
        <f>AM2016-AL2016</f>
        <v/>
      </c>
      <c r="AT2016" s="21">
        <f>AK2016+C2016-AJ2016</f>
        <v/>
      </c>
      <c r="AU2016" s="21">
        <f>AL2016+C2016-AM2016</f>
        <v/>
      </c>
      <c r="AV2016" s="21">
        <f>AN2016+C2016-AM2016</f>
        <v/>
      </c>
    </row>
    <row r="2017">
      <c r="A2017" t="inlineStr">
        <is>
          <t>1万円刻み</t>
        </is>
      </c>
      <c r="B2017" s="21">
        <f>'5_1万円刻み'!$A$254</f>
        <v/>
      </c>
      <c r="C2017" s="21">
        <f>AO2017</f>
        <v/>
      </c>
      <c r="D2017" s="21" t="n">
        <v>0</v>
      </c>
      <c r="E2017" s="21">
        <f>ROUND(MIN(B2017/12,650000)*12*0.0915+MIN(B2017/12,1390000)*12*(0.0504+0)+B2017*0.005,0)</f>
        <v/>
      </c>
      <c r="F2017" s="21">
        <f>IF(B2017&lt;741000,0,IF(B2017&lt;2191000,B2017-740000,IF(B2017&lt;2193000,1451000,IF(B2017&lt;2196000,1453000,IF(B2017&lt;2200000,1456000,IF(B2017&lt;3600000,ROUND(ROUNDDOWN(B2017/4,-3)*2.8,0)-80000,IF(B2017&lt;6600000,ROUND(ROUNDDOWN(B2017/4,-3)*3.2,0)-440000,IF(B2017&lt;8500000,ROUNDDOWN(B2017*0.9,0)-1100000,B2017-1950000))))))))</f>
        <v/>
      </c>
      <c r="G2017" s="21">
        <f>IF(F2017&gt;23500000,NA(),IF(F2017&lt;=4890000,1040000,IF(F2017&lt;=6550000,670000,620000)))</f>
        <v/>
      </c>
      <c r="H2017" s="21">
        <f>IF(D2017&lt;=0,0,MAX(0,MIN(2000000,D2017-MIN(100000,ROUNDDOWN(F2017*0.05,0)))))</f>
        <v/>
      </c>
      <c r="I2017" s="21">
        <f>IF(C2017&lt;=2000,0,MIN(C2017,ROUNDDOWN(F2017*0.4,0))-2000)</f>
        <v/>
      </c>
      <c r="J2017" s="21">
        <f>MAX(0,ROUNDDOWN(F2017-E2017-G2017,-3))</f>
        <v/>
      </c>
      <c r="K2017" s="21">
        <f>MAX(0,ROUNDDOWN(F2017-E2017-G2017-H2017-I2017,-3))</f>
        <v/>
      </c>
      <c r="L2017" s="21">
        <f>MAX(0,ROUNDDOWN(F2017-E2017-G2017-H2017,-3))</f>
        <v/>
      </c>
      <c r="M2017" s="21">
        <f>IF(J2017&lt;=0,0,ROUNDDOWN((J2017*LOOKUP(J2017,{0,1950001,3300001,6950001,9000001,18000001,40000001},{0.05,0.1,0.2,0.23,0.33,0.4,0.45})-LOOKUP(J2017,{0,1950001,3300001,6950001,9000001,18000001,40000001},{0,97500,427500,636000,1536000,2796000,4796000}))*1.021,-2))</f>
        <v/>
      </c>
      <c r="N2017" s="21">
        <f>IF(K2017&lt;=0,0,ROUNDDOWN((K2017*LOOKUP(K2017,{0,1950001,3300001,6950001,9000001,18000001,40000001},{0.05,0.1,0.2,0.23,0.33,0.4,0.45})-LOOKUP(K2017,{0,1950001,3300001,6950001,9000001,18000001,40000001},{0,97500,427500,636000,1536000,2796000,4796000}))*1.021,-2))</f>
        <v/>
      </c>
      <c r="O2017" s="21">
        <f>IF(L2017&lt;=0,0,ROUNDDOWN((L2017*LOOKUP(L2017,{0,1950001,3300001,6950001,9000001,18000001,40000001},{0.05,0.1,0.2,0.23,0.33,0.4,0.45})-LOOKUP(L2017,{0,1950001,3300001,6950001,9000001,18000001,40000001},{0,97500,427500,636000,1536000,2796000,4796000}))*1.021,-2))</f>
        <v/>
      </c>
      <c r="P2017" s="21">
        <f>MAX(0,ROUNDDOWN(F2017-E2017-430000,-3))</f>
        <v/>
      </c>
      <c r="Q2017" s="21">
        <f>MAX(0,ROUNDDOWN(F2017-E2017-430000-H2017,-3))</f>
        <v/>
      </c>
      <c r="R2017" s="21">
        <f>IF(F2017&lt;=450000,0,MAX(0,P2017*0.06-MIN(50000,P2017)*0.03))</f>
        <v/>
      </c>
      <c r="S2017" s="21">
        <f>IF(F2017&lt;=450000,0,MAX(0,P2017*0.04-MIN(50000,P2017)*0.02))</f>
        <v/>
      </c>
      <c r="T2017" s="21">
        <f>IF(F2017&lt;=450000,0,MAX(0,Q2017*0.06-MIN(50000,Q2017)*0.03))</f>
        <v/>
      </c>
      <c r="U2017" s="21">
        <f>IF(F2017&lt;=450000,0,MAX(0,Q2017*0.04-MIN(50000,Q2017)*0.02))</f>
        <v/>
      </c>
      <c r="V2017" s="21">
        <f>50000+MAX(0,G2017-480000)</f>
        <v/>
      </c>
      <c r="W2017" s="21">
        <f>P2017-V2017</f>
        <v/>
      </c>
      <c r="X2017" s="21">
        <f>Q2017-V2017</f>
        <v/>
      </c>
      <c r="Y2017" s="22">
        <f>IF(W2017&lt;0,0.9,LOOKUP(W2017,{0,1950001,3300001,6950001,9000001,18000001,40000001},{0.84895,0.7979,0.6958,0.66517,0.56307,0.4916,0.44055}))</f>
        <v/>
      </c>
      <c r="Z2017" s="22">
        <f>IF(X2017&lt;0,0.9,LOOKUP(X2017,{0,1950001,3300001,6950001,9000001,18000001,40000001},{0.84895,0.7979,0.6958,0.66517,0.56307,0.4916,0.44055}))</f>
        <v/>
      </c>
      <c r="AA2017" s="22">
        <f>IF(W2017&lt;0,0,CHOOSE(MATCH(W2017,{0,1950001,3300001,6950001,9000001},1),5.105/84.895,10.21/79.79,20.42/69.58,23.483/66.517,33.693/56.307))</f>
        <v/>
      </c>
      <c r="AB2017" s="21">
        <f>IF(C2017&lt;=2000,0,(MIN(C2017,ROUNDDOWN(F2017*0.3,0))-2000)*0.1)</f>
        <v/>
      </c>
      <c r="AC2017" s="21">
        <f>IF(C2017&lt;=2000,0,MIN((C2017-2000)*Y2017,(R2017+S2017)*0.2))</f>
        <v/>
      </c>
      <c r="AD2017" s="21">
        <f>IF(C2017&lt;=2000,0,MIN((C2017-2000)*Z2017,(T2017+U2017)*0.2))</f>
        <v/>
      </c>
      <c r="AE2017" s="21">
        <f>AC2017*AA2017</f>
        <v/>
      </c>
      <c r="AF2017" s="21">
        <f>ROUNDDOWN(R2017,-2)+ROUNDDOWN(S2017,-2)</f>
        <v/>
      </c>
      <c r="AG2017" s="21">
        <f>ROUNDDOWN(MAX(0,R2017-(AB2017+AC2017+AE2017)*0.6),-2)+ROUNDDOWN(MAX(0,S2017-(AB2017+AC2017+AE2017)*0.4),-2)</f>
        <v/>
      </c>
      <c r="AH2017" s="21">
        <f>ROUNDDOWN(MAX(0,T2017-(AB2017+AD2017)*0.6),-2)+ROUNDDOWN(MAX(0,U2017-(AB2017+AD2017)*0.4),-2)</f>
        <v/>
      </c>
      <c r="AI2017" s="21">
        <f>ROUNDDOWN(T2017,-2)+ROUNDDOWN(U2017,-2)</f>
        <v/>
      </c>
      <c r="AJ2017" s="21">
        <f>M2017+AF2017</f>
        <v/>
      </c>
      <c r="AK2017" s="21">
        <f>M2017+AG2017</f>
        <v/>
      </c>
      <c r="AL2017" s="21">
        <f>N2017+AH2017</f>
        <v/>
      </c>
      <c r="AM2017" s="21">
        <f>O2017+AI2017</f>
        <v/>
      </c>
      <c r="AN2017" s="21">
        <f>N2017+AI2017</f>
        <v/>
      </c>
      <c r="AO2017" s="21">
        <f>ROUNDDOWN((R2017+S2017)*0.2/Y2017+2000,0)</f>
        <v/>
      </c>
      <c r="AP2017" s="21">
        <f>ROUNDDOWN((T2017+U2017)*0.2/Z2017+2000,0)</f>
        <v/>
      </c>
      <c r="AQ2017" s="21">
        <f>AL2017-AK2017</f>
        <v/>
      </c>
      <c r="AR2017" s="21">
        <f>AM2017-AK2017</f>
        <v/>
      </c>
      <c r="AS2017" s="21">
        <f>AM2017-AL2017</f>
        <v/>
      </c>
      <c r="AT2017" s="21">
        <f>AK2017+C2017-AJ2017</f>
        <v/>
      </c>
      <c r="AU2017" s="21">
        <f>AL2017+C2017-AM2017</f>
        <v/>
      </c>
      <c r="AV2017" s="21">
        <f>AN2017+C2017-AM2017</f>
        <v/>
      </c>
    </row>
    <row r="2018">
      <c r="A2018" t="inlineStr">
        <is>
          <t>1万円刻み</t>
        </is>
      </c>
      <c r="B2018" s="21">
        <f>'5_1万円刻み'!$A$255</f>
        <v/>
      </c>
      <c r="C2018" s="21">
        <f>AO2018</f>
        <v/>
      </c>
      <c r="D2018" s="21" t="n">
        <v>0</v>
      </c>
      <c r="E2018" s="21">
        <f>ROUND(MIN(B2018/12,650000)*12*0.0915+MIN(B2018/12,1390000)*12*(0.0504+0)+B2018*0.005,0)</f>
        <v/>
      </c>
      <c r="F2018" s="21">
        <f>IF(B2018&lt;741000,0,IF(B2018&lt;2191000,B2018-740000,IF(B2018&lt;2193000,1451000,IF(B2018&lt;2196000,1453000,IF(B2018&lt;2200000,1456000,IF(B2018&lt;3600000,ROUND(ROUNDDOWN(B2018/4,-3)*2.8,0)-80000,IF(B2018&lt;6600000,ROUND(ROUNDDOWN(B2018/4,-3)*3.2,0)-440000,IF(B2018&lt;8500000,ROUNDDOWN(B2018*0.9,0)-1100000,B2018-1950000))))))))</f>
        <v/>
      </c>
      <c r="G2018" s="21">
        <f>IF(F2018&gt;23500000,NA(),IF(F2018&lt;=4890000,1040000,IF(F2018&lt;=6550000,670000,620000)))</f>
        <v/>
      </c>
      <c r="H2018" s="21">
        <f>IF(D2018&lt;=0,0,MAX(0,MIN(2000000,D2018-MIN(100000,ROUNDDOWN(F2018*0.05,0)))))</f>
        <v/>
      </c>
      <c r="I2018" s="21">
        <f>IF(C2018&lt;=2000,0,MIN(C2018,ROUNDDOWN(F2018*0.4,0))-2000)</f>
        <v/>
      </c>
      <c r="J2018" s="21">
        <f>MAX(0,ROUNDDOWN(F2018-E2018-G2018,-3))</f>
        <v/>
      </c>
      <c r="K2018" s="21">
        <f>MAX(0,ROUNDDOWN(F2018-E2018-G2018-H2018-I2018,-3))</f>
        <v/>
      </c>
      <c r="L2018" s="21">
        <f>MAX(0,ROUNDDOWN(F2018-E2018-G2018-H2018,-3))</f>
        <v/>
      </c>
      <c r="M2018" s="21">
        <f>IF(J2018&lt;=0,0,ROUNDDOWN((J2018*LOOKUP(J2018,{0,1950001,3300001,6950001,9000001,18000001,40000001},{0.05,0.1,0.2,0.23,0.33,0.4,0.45})-LOOKUP(J2018,{0,1950001,3300001,6950001,9000001,18000001,40000001},{0,97500,427500,636000,1536000,2796000,4796000}))*1.021,-2))</f>
        <v/>
      </c>
      <c r="N2018" s="21">
        <f>IF(K2018&lt;=0,0,ROUNDDOWN((K2018*LOOKUP(K2018,{0,1950001,3300001,6950001,9000001,18000001,40000001},{0.05,0.1,0.2,0.23,0.33,0.4,0.45})-LOOKUP(K2018,{0,1950001,3300001,6950001,9000001,18000001,40000001},{0,97500,427500,636000,1536000,2796000,4796000}))*1.021,-2))</f>
        <v/>
      </c>
      <c r="O2018" s="21">
        <f>IF(L2018&lt;=0,0,ROUNDDOWN((L2018*LOOKUP(L2018,{0,1950001,3300001,6950001,9000001,18000001,40000001},{0.05,0.1,0.2,0.23,0.33,0.4,0.45})-LOOKUP(L2018,{0,1950001,3300001,6950001,9000001,18000001,40000001},{0,97500,427500,636000,1536000,2796000,4796000}))*1.021,-2))</f>
        <v/>
      </c>
      <c r="P2018" s="21">
        <f>MAX(0,ROUNDDOWN(F2018-E2018-430000,-3))</f>
        <v/>
      </c>
      <c r="Q2018" s="21">
        <f>MAX(0,ROUNDDOWN(F2018-E2018-430000-H2018,-3))</f>
        <v/>
      </c>
      <c r="R2018" s="21">
        <f>IF(F2018&lt;=450000,0,MAX(0,P2018*0.06-MIN(50000,P2018)*0.03))</f>
        <v/>
      </c>
      <c r="S2018" s="21">
        <f>IF(F2018&lt;=450000,0,MAX(0,P2018*0.04-MIN(50000,P2018)*0.02))</f>
        <v/>
      </c>
      <c r="T2018" s="21">
        <f>IF(F2018&lt;=450000,0,MAX(0,Q2018*0.06-MIN(50000,Q2018)*0.03))</f>
        <v/>
      </c>
      <c r="U2018" s="21">
        <f>IF(F2018&lt;=450000,0,MAX(0,Q2018*0.04-MIN(50000,Q2018)*0.02))</f>
        <v/>
      </c>
      <c r="V2018" s="21">
        <f>50000+MAX(0,G2018-480000)</f>
        <v/>
      </c>
      <c r="W2018" s="21">
        <f>P2018-V2018</f>
        <v/>
      </c>
      <c r="X2018" s="21">
        <f>Q2018-V2018</f>
        <v/>
      </c>
      <c r="Y2018" s="22">
        <f>IF(W2018&lt;0,0.9,LOOKUP(W2018,{0,1950001,3300001,6950001,9000001,18000001,40000001},{0.84895,0.7979,0.6958,0.66517,0.56307,0.4916,0.44055}))</f>
        <v/>
      </c>
      <c r="Z2018" s="22">
        <f>IF(X2018&lt;0,0.9,LOOKUP(X2018,{0,1950001,3300001,6950001,9000001,18000001,40000001},{0.84895,0.7979,0.6958,0.66517,0.56307,0.4916,0.44055}))</f>
        <v/>
      </c>
      <c r="AA2018" s="22">
        <f>IF(W2018&lt;0,0,CHOOSE(MATCH(W2018,{0,1950001,3300001,6950001,9000001},1),5.105/84.895,10.21/79.79,20.42/69.58,23.483/66.517,33.693/56.307))</f>
        <v/>
      </c>
      <c r="AB2018" s="21">
        <f>IF(C2018&lt;=2000,0,(MIN(C2018,ROUNDDOWN(F2018*0.3,0))-2000)*0.1)</f>
        <v/>
      </c>
      <c r="AC2018" s="21">
        <f>IF(C2018&lt;=2000,0,MIN((C2018-2000)*Y2018,(R2018+S2018)*0.2))</f>
        <v/>
      </c>
      <c r="AD2018" s="21">
        <f>IF(C2018&lt;=2000,0,MIN((C2018-2000)*Z2018,(T2018+U2018)*0.2))</f>
        <v/>
      </c>
      <c r="AE2018" s="21">
        <f>AC2018*AA2018</f>
        <v/>
      </c>
      <c r="AF2018" s="21">
        <f>ROUNDDOWN(R2018,-2)+ROUNDDOWN(S2018,-2)</f>
        <v/>
      </c>
      <c r="AG2018" s="21">
        <f>ROUNDDOWN(MAX(0,R2018-(AB2018+AC2018+AE2018)*0.6),-2)+ROUNDDOWN(MAX(0,S2018-(AB2018+AC2018+AE2018)*0.4),-2)</f>
        <v/>
      </c>
      <c r="AH2018" s="21">
        <f>ROUNDDOWN(MAX(0,T2018-(AB2018+AD2018)*0.6),-2)+ROUNDDOWN(MAX(0,U2018-(AB2018+AD2018)*0.4),-2)</f>
        <v/>
      </c>
      <c r="AI2018" s="21">
        <f>ROUNDDOWN(T2018,-2)+ROUNDDOWN(U2018,-2)</f>
        <v/>
      </c>
      <c r="AJ2018" s="21">
        <f>M2018+AF2018</f>
        <v/>
      </c>
      <c r="AK2018" s="21">
        <f>M2018+AG2018</f>
        <v/>
      </c>
      <c r="AL2018" s="21">
        <f>N2018+AH2018</f>
        <v/>
      </c>
      <c r="AM2018" s="21">
        <f>O2018+AI2018</f>
        <v/>
      </c>
      <c r="AN2018" s="21">
        <f>N2018+AI2018</f>
        <v/>
      </c>
      <c r="AO2018" s="21">
        <f>ROUNDDOWN((R2018+S2018)*0.2/Y2018+2000,0)</f>
        <v/>
      </c>
      <c r="AP2018" s="21">
        <f>ROUNDDOWN((T2018+U2018)*0.2/Z2018+2000,0)</f>
        <v/>
      </c>
      <c r="AQ2018" s="21">
        <f>AL2018-AK2018</f>
        <v/>
      </c>
      <c r="AR2018" s="21">
        <f>AM2018-AK2018</f>
        <v/>
      </c>
      <c r="AS2018" s="21">
        <f>AM2018-AL2018</f>
        <v/>
      </c>
      <c r="AT2018" s="21">
        <f>AK2018+C2018-AJ2018</f>
        <v/>
      </c>
      <c r="AU2018" s="21">
        <f>AL2018+C2018-AM2018</f>
        <v/>
      </c>
      <c r="AV2018" s="21">
        <f>AN2018+C2018-AM2018</f>
        <v/>
      </c>
    </row>
    <row r="2019">
      <c r="A2019" t="inlineStr">
        <is>
          <t>1万円刻み</t>
        </is>
      </c>
      <c r="B2019" s="21">
        <f>'5_1万円刻み'!$A$256</f>
        <v/>
      </c>
      <c r="C2019" s="21">
        <f>AO2019</f>
        <v/>
      </c>
      <c r="D2019" s="21" t="n">
        <v>0</v>
      </c>
      <c r="E2019" s="21">
        <f>ROUND(MIN(B2019/12,650000)*12*0.0915+MIN(B2019/12,1390000)*12*(0.0504+0)+B2019*0.005,0)</f>
        <v/>
      </c>
      <c r="F2019" s="21">
        <f>IF(B2019&lt;741000,0,IF(B2019&lt;2191000,B2019-740000,IF(B2019&lt;2193000,1451000,IF(B2019&lt;2196000,1453000,IF(B2019&lt;2200000,1456000,IF(B2019&lt;3600000,ROUND(ROUNDDOWN(B2019/4,-3)*2.8,0)-80000,IF(B2019&lt;6600000,ROUND(ROUNDDOWN(B2019/4,-3)*3.2,0)-440000,IF(B2019&lt;8500000,ROUNDDOWN(B2019*0.9,0)-1100000,B2019-1950000))))))))</f>
        <v/>
      </c>
      <c r="G2019" s="21">
        <f>IF(F2019&gt;23500000,NA(),IF(F2019&lt;=4890000,1040000,IF(F2019&lt;=6550000,670000,620000)))</f>
        <v/>
      </c>
      <c r="H2019" s="21">
        <f>IF(D2019&lt;=0,0,MAX(0,MIN(2000000,D2019-MIN(100000,ROUNDDOWN(F2019*0.05,0)))))</f>
        <v/>
      </c>
      <c r="I2019" s="21">
        <f>IF(C2019&lt;=2000,0,MIN(C2019,ROUNDDOWN(F2019*0.4,0))-2000)</f>
        <v/>
      </c>
      <c r="J2019" s="21">
        <f>MAX(0,ROUNDDOWN(F2019-E2019-G2019,-3))</f>
        <v/>
      </c>
      <c r="K2019" s="21">
        <f>MAX(0,ROUNDDOWN(F2019-E2019-G2019-H2019-I2019,-3))</f>
        <v/>
      </c>
      <c r="L2019" s="21">
        <f>MAX(0,ROUNDDOWN(F2019-E2019-G2019-H2019,-3))</f>
        <v/>
      </c>
      <c r="M2019" s="21">
        <f>IF(J2019&lt;=0,0,ROUNDDOWN((J2019*LOOKUP(J2019,{0,1950001,3300001,6950001,9000001,18000001,40000001},{0.05,0.1,0.2,0.23,0.33,0.4,0.45})-LOOKUP(J2019,{0,1950001,3300001,6950001,9000001,18000001,40000001},{0,97500,427500,636000,1536000,2796000,4796000}))*1.021,-2))</f>
        <v/>
      </c>
      <c r="N2019" s="21">
        <f>IF(K2019&lt;=0,0,ROUNDDOWN((K2019*LOOKUP(K2019,{0,1950001,3300001,6950001,9000001,18000001,40000001},{0.05,0.1,0.2,0.23,0.33,0.4,0.45})-LOOKUP(K2019,{0,1950001,3300001,6950001,9000001,18000001,40000001},{0,97500,427500,636000,1536000,2796000,4796000}))*1.021,-2))</f>
        <v/>
      </c>
      <c r="O2019" s="21">
        <f>IF(L2019&lt;=0,0,ROUNDDOWN((L2019*LOOKUP(L2019,{0,1950001,3300001,6950001,9000001,18000001,40000001},{0.05,0.1,0.2,0.23,0.33,0.4,0.45})-LOOKUP(L2019,{0,1950001,3300001,6950001,9000001,18000001,40000001},{0,97500,427500,636000,1536000,2796000,4796000}))*1.021,-2))</f>
        <v/>
      </c>
      <c r="P2019" s="21">
        <f>MAX(0,ROUNDDOWN(F2019-E2019-430000,-3))</f>
        <v/>
      </c>
      <c r="Q2019" s="21">
        <f>MAX(0,ROUNDDOWN(F2019-E2019-430000-H2019,-3))</f>
        <v/>
      </c>
      <c r="R2019" s="21">
        <f>IF(F2019&lt;=450000,0,MAX(0,P2019*0.06-MIN(50000,P2019)*0.03))</f>
        <v/>
      </c>
      <c r="S2019" s="21">
        <f>IF(F2019&lt;=450000,0,MAX(0,P2019*0.04-MIN(50000,P2019)*0.02))</f>
        <v/>
      </c>
      <c r="T2019" s="21">
        <f>IF(F2019&lt;=450000,0,MAX(0,Q2019*0.06-MIN(50000,Q2019)*0.03))</f>
        <v/>
      </c>
      <c r="U2019" s="21">
        <f>IF(F2019&lt;=450000,0,MAX(0,Q2019*0.04-MIN(50000,Q2019)*0.02))</f>
        <v/>
      </c>
      <c r="V2019" s="21">
        <f>50000+MAX(0,G2019-480000)</f>
        <v/>
      </c>
      <c r="W2019" s="21">
        <f>P2019-V2019</f>
        <v/>
      </c>
      <c r="X2019" s="21">
        <f>Q2019-V2019</f>
        <v/>
      </c>
      <c r="Y2019" s="22">
        <f>IF(W2019&lt;0,0.9,LOOKUP(W2019,{0,1950001,3300001,6950001,9000001,18000001,40000001},{0.84895,0.7979,0.6958,0.66517,0.56307,0.4916,0.44055}))</f>
        <v/>
      </c>
      <c r="Z2019" s="22">
        <f>IF(X2019&lt;0,0.9,LOOKUP(X2019,{0,1950001,3300001,6950001,9000001,18000001,40000001},{0.84895,0.7979,0.6958,0.66517,0.56307,0.4916,0.44055}))</f>
        <v/>
      </c>
      <c r="AA2019" s="22">
        <f>IF(W2019&lt;0,0,CHOOSE(MATCH(W2019,{0,1950001,3300001,6950001,9000001},1),5.105/84.895,10.21/79.79,20.42/69.58,23.483/66.517,33.693/56.307))</f>
        <v/>
      </c>
      <c r="AB2019" s="21">
        <f>IF(C2019&lt;=2000,0,(MIN(C2019,ROUNDDOWN(F2019*0.3,0))-2000)*0.1)</f>
        <v/>
      </c>
      <c r="AC2019" s="21">
        <f>IF(C2019&lt;=2000,0,MIN((C2019-2000)*Y2019,(R2019+S2019)*0.2))</f>
        <v/>
      </c>
      <c r="AD2019" s="21">
        <f>IF(C2019&lt;=2000,0,MIN((C2019-2000)*Z2019,(T2019+U2019)*0.2))</f>
        <v/>
      </c>
      <c r="AE2019" s="21">
        <f>AC2019*AA2019</f>
        <v/>
      </c>
      <c r="AF2019" s="21">
        <f>ROUNDDOWN(R2019,-2)+ROUNDDOWN(S2019,-2)</f>
        <v/>
      </c>
      <c r="AG2019" s="21">
        <f>ROUNDDOWN(MAX(0,R2019-(AB2019+AC2019+AE2019)*0.6),-2)+ROUNDDOWN(MAX(0,S2019-(AB2019+AC2019+AE2019)*0.4),-2)</f>
        <v/>
      </c>
      <c r="AH2019" s="21">
        <f>ROUNDDOWN(MAX(0,T2019-(AB2019+AD2019)*0.6),-2)+ROUNDDOWN(MAX(0,U2019-(AB2019+AD2019)*0.4),-2)</f>
        <v/>
      </c>
      <c r="AI2019" s="21">
        <f>ROUNDDOWN(T2019,-2)+ROUNDDOWN(U2019,-2)</f>
        <v/>
      </c>
      <c r="AJ2019" s="21">
        <f>M2019+AF2019</f>
        <v/>
      </c>
      <c r="AK2019" s="21">
        <f>M2019+AG2019</f>
        <v/>
      </c>
      <c r="AL2019" s="21">
        <f>N2019+AH2019</f>
        <v/>
      </c>
      <c r="AM2019" s="21">
        <f>O2019+AI2019</f>
        <v/>
      </c>
      <c r="AN2019" s="21">
        <f>N2019+AI2019</f>
        <v/>
      </c>
      <c r="AO2019" s="21">
        <f>ROUNDDOWN((R2019+S2019)*0.2/Y2019+2000,0)</f>
        <v/>
      </c>
      <c r="AP2019" s="21">
        <f>ROUNDDOWN((T2019+U2019)*0.2/Z2019+2000,0)</f>
        <v/>
      </c>
      <c r="AQ2019" s="21">
        <f>AL2019-AK2019</f>
        <v/>
      </c>
      <c r="AR2019" s="21">
        <f>AM2019-AK2019</f>
        <v/>
      </c>
      <c r="AS2019" s="21">
        <f>AM2019-AL2019</f>
        <v/>
      </c>
      <c r="AT2019" s="21">
        <f>AK2019+C2019-AJ2019</f>
        <v/>
      </c>
      <c r="AU2019" s="21">
        <f>AL2019+C2019-AM2019</f>
        <v/>
      </c>
      <c r="AV2019" s="21">
        <f>AN2019+C2019-AM2019</f>
        <v/>
      </c>
    </row>
    <row r="2020">
      <c r="A2020" t="inlineStr">
        <is>
          <t>1万円刻み</t>
        </is>
      </c>
      <c r="B2020" s="21">
        <f>'5_1万円刻み'!$A$257</f>
        <v/>
      </c>
      <c r="C2020" s="21">
        <f>AO2020</f>
        <v/>
      </c>
      <c r="D2020" s="21" t="n">
        <v>0</v>
      </c>
      <c r="E2020" s="21">
        <f>ROUND(MIN(B2020/12,650000)*12*0.0915+MIN(B2020/12,1390000)*12*(0.0504+0)+B2020*0.005,0)</f>
        <v/>
      </c>
      <c r="F2020" s="21">
        <f>IF(B2020&lt;741000,0,IF(B2020&lt;2191000,B2020-740000,IF(B2020&lt;2193000,1451000,IF(B2020&lt;2196000,1453000,IF(B2020&lt;2200000,1456000,IF(B2020&lt;3600000,ROUND(ROUNDDOWN(B2020/4,-3)*2.8,0)-80000,IF(B2020&lt;6600000,ROUND(ROUNDDOWN(B2020/4,-3)*3.2,0)-440000,IF(B2020&lt;8500000,ROUNDDOWN(B2020*0.9,0)-1100000,B2020-1950000))))))))</f>
        <v/>
      </c>
      <c r="G2020" s="21">
        <f>IF(F2020&gt;23500000,NA(),IF(F2020&lt;=4890000,1040000,IF(F2020&lt;=6550000,670000,620000)))</f>
        <v/>
      </c>
      <c r="H2020" s="21">
        <f>IF(D2020&lt;=0,0,MAX(0,MIN(2000000,D2020-MIN(100000,ROUNDDOWN(F2020*0.05,0)))))</f>
        <v/>
      </c>
      <c r="I2020" s="21">
        <f>IF(C2020&lt;=2000,0,MIN(C2020,ROUNDDOWN(F2020*0.4,0))-2000)</f>
        <v/>
      </c>
      <c r="J2020" s="21">
        <f>MAX(0,ROUNDDOWN(F2020-E2020-G2020,-3))</f>
        <v/>
      </c>
      <c r="K2020" s="21">
        <f>MAX(0,ROUNDDOWN(F2020-E2020-G2020-H2020-I2020,-3))</f>
        <v/>
      </c>
      <c r="L2020" s="21">
        <f>MAX(0,ROUNDDOWN(F2020-E2020-G2020-H2020,-3))</f>
        <v/>
      </c>
      <c r="M2020" s="21">
        <f>IF(J2020&lt;=0,0,ROUNDDOWN((J2020*LOOKUP(J2020,{0,1950001,3300001,6950001,9000001,18000001,40000001},{0.05,0.1,0.2,0.23,0.33,0.4,0.45})-LOOKUP(J2020,{0,1950001,3300001,6950001,9000001,18000001,40000001},{0,97500,427500,636000,1536000,2796000,4796000}))*1.021,-2))</f>
        <v/>
      </c>
      <c r="N2020" s="21">
        <f>IF(K2020&lt;=0,0,ROUNDDOWN((K2020*LOOKUP(K2020,{0,1950001,3300001,6950001,9000001,18000001,40000001},{0.05,0.1,0.2,0.23,0.33,0.4,0.45})-LOOKUP(K2020,{0,1950001,3300001,6950001,9000001,18000001,40000001},{0,97500,427500,636000,1536000,2796000,4796000}))*1.021,-2))</f>
        <v/>
      </c>
      <c r="O2020" s="21">
        <f>IF(L2020&lt;=0,0,ROUNDDOWN((L2020*LOOKUP(L2020,{0,1950001,3300001,6950001,9000001,18000001,40000001},{0.05,0.1,0.2,0.23,0.33,0.4,0.45})-LOOKUP(L2020,{0,1950001,3300001,6950001,9000001,18000001,40000001},{0,97500,427500,636000,1536000,2796000,4796000}))*1.021,-2))</f>
        <v/>
      </c>
      <c r="P2020" s="21">
        <f>MAX(0,ROUNDDOWN(F2020-E2020-430000,-3))</f>
        <v/>
      </c>
      <c r="Q2020" s="21">
        <f>MAX(0,ROUNDDOWN(F2020-E2020-430000-H2020,-3))</f>
        <v/>
      </c>
      <c r="R2020" s="21">
        <f>IF(F2020&lt;=450000,0,MAX(0,P2020*0.06-MIN(50000,P2020)*0.03))</f>
        <v/>
      </c>
      <c r="S2020" s="21">
        <f>IF(F2020&lt;=450000,0,MAX(0,P2020*0.04-MIN(50000,P2020)*0.02))</f>
        <v/>
      </c>
      <c r="T2020" s="21">
        <f>IF(F2020&lt;=450000,0,MAX(0,Q2020*0.06-MIN(50000,Q2020)*0.03))</f>
        <v/>
      </c>
      <c r="U2020" s="21">
        <f>IF(F2020&lt;=450000,0,MAX(0,Q2020*0.04-MIN(50000,Q2020)*0.02))</f>
        <v/>
      </c>
      <c r="V2020" s="21">
        <f>50000+MAX(0,G2020-480000)</f>
        <v/>
      </c>
      <c r="W2020" s="21">
        <f>P2020-V2020</f>
        <v/>
      </c>
      <c r="X2020" s="21">
        <f>Q2020-V2020</f>
        <v/>
      </c>
      <c r="Y2020" s="22">
        <f>IF(W2020&lt;0,0.9,LOOKUP(W2020,{0,1950001,3300001,6950001,9000001,18000001,40000001},{0.84895,0.7979,0.6958,0.66517,0.56307,0.4916,0.44055}))</f>
        <v/>
      </c>
      <c r="Z2020" s="22">
        <f>IF(X2020&lt;0,0.9,LOOKUP(X2020,{0,1950001,3300001,6950001,9000001,18000001,40000001},{0.84895,0.7979,0.6958,0.66517,0.56307,0.4916,0.44055}))</f>
        <v/>
      </c>
      <c r="AA2020" s="22">
        <f>IF(W2020&lt;0,0,CHOOSE(MATCH(W2020,{0,1950001,3300001,6950001,9000001},1),5.105/84.895,10.21/79.79,20.42/69.58,23.483/66.517,33.693/56.307))</f>
        <v/>
      </c>
      <c r="AB2020" s="21">
        <f>IF(C2020&lt;=2000,0,(MIN(C2020,ROUNDDOWN(F2020*0.3,0))-2000)*0.1)</f>
        <v/>
      </c>
      <c r="AC2020" s="21">
        <f>IF(C2020&lt;=2000,0,MIN((C2020-2000)*Y2020,(R2020+S2020)*0.2))</f>
        <v/>
      </c>
      <c r="AD2020" s="21">
        <f>IF(C2020&lt;=2000,0,MIN((C2020-2000)*Z2020,(T2020+U2020)*0.2))</f>
        <v/>
      </c>
      <c r="AE2020" s="21">
        <f>AC2020*AA2020</f>
        <v/>
      </c>
      <c r="AF2020" s="21">
        <f>ROUNDDOWN(R2020,-2)+ROUNDDOWN(S2020,-2)</f>
        <v/>
      </c>
      <c r="AG2020" s="21">
        <f>ROUNDDOWN(MAX(0,R2020-(AB2020+AC2020+AE2020)*0.6),-2)+ROUNDDOWN(MAX(0,S2020-(AB2020+AC2020+AE2020)*0.4),-2)</f>
        <v/>
      </c>
      <c r="AH2020" s="21">
        <f>ROUNDDOWN(MAX(0,T2020-(AB2020+AD2020)*0.6),-2)+ROUNDDOWN(MAX(0,U2020-(AB2020+AD2020)*0.4),-2)</f>
        <v/>
      </c>
      <c r="AI2020" s="21">
        <f>ROUNDDOWN(T2020,-2)+ROUNDDOWN(U2020,-2)</f>
        <v/>
      </c>
      <c r="AJ2020" s="21">
        <f>M2020+AF2020</f>
        <v/>
      </c>
      <c r="AK2020" s="21">
        <f>M2020+AG2020</f>
        <v/>
      </c>
      <c r="AL2020" s="21">
        <f>N2020+AH2020</f>
        <v/>
      </c>
      <c r="AM2020" s="21">
        <f>O2020+AI2020</f>
        <v/>
      </c>
      <c r="AN2020" s="21">
        <f>N2020+AI2020</f>
        <v/>
      </c>
      <c r="AO2020" s="21">
        <f>ROUNDDOWN((R2020+S2020)*0.2/Y2020+2000,0)</f>
        <v/>
      </c>
      <c r="AP2020" s="21">
        <f>ROUNDDOWN((T2020+U2020)*0.2/Z2020+2000,0)</f>
        <v/>
      </c>
      <c r="AQ2020" s="21">
        <f>AL2020-AK2020</f>
        <v/>
      </c>
      <c r="AR2020" s="21">
        <f>AM2020-AK2020</f>
        <v/>
      </c>
      <c r="AS2020" s="21">
        <f>AM2020-AL2020</f>
        <v/>
      </c>
      <c r="AT2020" s="21">
        <f>AK2020+C2020-AJ2020</f>
        <v/>
      </c>
      <c r="AU2020" s="21">
        <f>AL2020+C2020-AM2020</f>
        <v/>
      </c>
      <c r="AV2020" s="21">
        <f>AN2020+C2020-AM2020</f>
        <v/>
      </c>
    </row>
    <row r="2021">
      <c r="A2021" t="inlineStr">
        <is>
          <t>1万円刻み</t>
        </is>
      </c>
      <c r="B2021" s="21">
        <f>'5_1万円刻み'!$A$258</f>
        <v/>
      </c>
      <c r="C2021" s="21">
        <f>AO2021</f>
        <v/>
      </c>
      <c r="D2021" s="21" t="n">
        <v>0</v>
      </c>
      <c r="E2021" s="21">
        <f>ROUND(MIN(B2021/12,650000)*12*0.0915+MIN(B2021/12,1390000)*12*(0.0504+0)+B2021*0.005,0)</f>
        <v/>
      </c>
      <c r="F2021" s="21">
        <f>IF(B2021&lt;741000,0,IF(B2021&lt;2191000,B2021-740000,IF(B2021&lt;2193000,1451000,IF(B2021&lt;2196000,1453000,IF(B2021&lt;2200000,1456000,IF(B2021&lt;3600000,ROUND(ROUNDDOWN(B2021/4,-3)*2.8,0)-80000,IF(B2021&lt;6600000,ROUND(ROUNDDOWN(B2021/4,-3)*3.2,0)-440000,IF(B2021&lt;8500000,ROUNDDOWN(B2021*0.9,0)-1100000,B2021-1950000))))))))</f>
        <v/>
      </c>
      <c r="G2021" s="21">
        <f>IF(F2021&gt;23500000,NA(),IF(F2021&lt;=4890000,1040000,IF(F2021&lt;=6550000,670000,620000)))</f>
        <v/>
      </c>
      <c r="H2021" s="21">
        <f>IF(D2021&lt;=0,0,MAX(0,MIN(2000000,D2021-MIN(100000,ROUNDDOWN(F2021*0.05,0)))))</f>
        <v/>
      </c>
      <c r="I2021" s="21">
        <f>IF(C2021&lt;=2000,0,MIN(C2021,ROUNDDOWN(F2021*0.4,0))-2000)</f>
        <v/>
      </c>
      <c r="J2021" s="21">
        <f>MAX(0,ROUNDDOWN(F2021-E2021-G2021,-3))</f>
        <v/>
      </c>
      <c r="K2021" s="21">
        <f>MAX(0,ROUNDDOWN(F2021-E2021-G2021-H2021-I2021,-3))</f>
        <v/>
      </c>
      <c r="L2021" s="21">
        <f>MAX(0,ROUNDDOWN(F2021-E2021-G2021-H2021,-3))</f>
        <v/>
      </c>
      <c r="M2021" s="21">
        <f>IF(J2021&lt;=0,0,ROUNDDOWN((J2021*LOOKUP(J2021,{0,1950001,3300001,6950001,9000001,18000001,40000001},{0.05,0.1,0.2,0.23,0.33,0.4,0.45})-LOOKUP(J2021,{0,1950001,3300001,6950001,9000001,18000001,40000001},{0,97500,427500,636000,1536000,2796000,4796000}))*1.021,-2))</f>
        <v/>
      </c>
      <c r="N2021" s="21">
        <f>IF(K2021&lt;=0,0,ROUNDDOWN((K2021*LOOKUP(K2021,{0,1950001,3300001,6950001,9000001,18000001,40000001},{0.05,0.1,0.2,0.23,0.33,0.4,0.45})-LOOKUP(K2021,{0,1950001,3300001,6950001,9000001,18000001,40000001},{0,97500,427500,636000,1536000,2796000,4796000}))*1.021,-2))</f>
        <v/>
      </c>
      <c r="O2021" s="21">
        <f>IF(L2021&lt;=0,0,ROUNDDOWN((L2021*LOOKUP(L2021,{0,1950001,3300001,6950001,9000001,18000001,40000001},{0.05,0.1,0.2,0.23,0.33,0.4,0.45})-LOOKUP(L2021,{0,1950001,3300001,6950001,9000001,18000001,40000001},{0,97500,427500,636000,1536000,2796000,4796000}))*1.021,-2))</f>
        <v/>
      </c>
      <c r="P2021" s="21">
        <f>MAX(0,ROUNDDOWN(F2021-E2021-430000,-3))</f>
        <v/>
      </c>
      <c r="Q2021" s="21">
        <f>MAX(0,ROUNDDOWN(F2021-E2021-430000-H2021,-3))</f>
        <v/>
      </c>
      <c r="R2021" s="21">
        <f>IF(F2021&lt;=450000,0,MAX(0,P2021*0.06-MIN(50000,P2021)*0.03))</f>
        <v/>
      </c>
      <c r="S2021" s="21">
        <f>IF(F2021&lt;=450000,0,MAX(0,P2021*0.04-MIN(50000,P2021)*0.02))</f>
        <v/>
      </c>
      <c r="T2021" s="21">
        <f>IF(F2021&lt;=450000,0,MAX(0,Q2021*0.06-MIN(50000,Q2021)*0.03))</f>
        <v/>
      </c>
      <c r="U2021" s="21">
        <f>IF(F2021&lt;=450000,0,MAX(0,Q2021*0.04-MIN(50000,Q2021)*0.02))</f>
        <v/>
      </c>
      <c r="V2021" s="21">
        <f>50000+MAX(0,G2021-480000)</f>
        <v/>
      </c>
      <c r="W2021" s="21">
        <f>P2021-V2021</f>
        <v/>
      </c>
      <c r="X2021" s="21">
        <f>Q2021-V2021</f>
        <v/>
      </c>
      <c r="Y2021" s="22">
        <f>IF(W2021&lt;0,0.9,LOOKUP(W2021,{0,1950001,3300001,6950001,9000001,18000001,40000001},{0.84895,0.7979,0.6958,0.66517,0.56307,0.4916,0.44055}))</f>
        <v/>
      </c>
      <c r="Z2021" s="22">
        <f>IF(X2021&lt;0,0.9,LOOKUP(X2021,{0,1950001,3300001,6950001,9000001,18000001,40000001},{0.84895,0.7979,0.6958,0.66517,0.56307,0.4916,0.44055}))</f>
        <v/>
      </c>
      <c r="AA2021" s="22">
        <f>IF(W2021&lt;0,0,CHOOSE(MATCH(W2021,{0,1950001,3300001,6950001,9000001},1),5.105/84.895,10.21/79.79,20.42/69.58,23.483/66.517,33.693/56.307))</f>
        <v/>
      </c>
      <c r="AB2021" s="21">
        <f>IF(C2021&lt;=2000,0,(MIN(C2021,ROUNDDOWN(F2021*0.3,0))-2000)*0.1)</f>
        <v/>
      </c>
      <c r="AC2021" s="21">
        <f>IF(C2021&lt;=2000,0,MIN((C2021-2000)*Y2021,(R2021+S2021)*0.2))</f>
        <v/>
      </c>
      <c r="AD2021" s="21">
        <f>IF(C2021&lt;=2000,0,MIN((C2021-2000)*Z2021,(T2021+U2021)*0.2))</f>
        <v/>
      </c>
      <c r="AE2021" s="21">
        <f>AC2021*AA2021</f>
        <v/>
      </c>
      <c r="AF2021" s="21">
        <f>ROUNDDOWN(R2021,-2)+ROUNDDOWN(S2021,-2)</f>
        <v/>
      </c>
      <c r="AG2021" s="21">
        <f>ROUNDDOWN(MAX(0,R2021-(AB2021+AC2021+AE2021)*0.6),-2)+ROUNDDOWN(MAX(0,S2021-(AB2021+AC2021+AE2021)*0.4),-2)</f>
        <v/>
      </c>
      <c r="AH2021" s="21">
        <f>ROUNDDOWN(MAX(0,T2021-(AB2021+AD2021)*0.6),-2)+ROUNDDOWN(MAX(0,U2021-(AB2021+AD2021)*0.4),-2)</f>
        <v/>
      </c>
      <c r="AI2021" s="21">
        <f>ROUNDDOWN(T2021,-2)+ROUNDDOWN(U2021,-2)</f>
        <v/>
      </c>
      <c r="AJ2021" s="21">
        <f>M2021+AF2021</f>
        <v/>
      </c>
      <c r="AK2021" s="21">
        <f>M2021+AG2021</f>
        <v/>
      </c>
      <c r="AL2021" s="21">
        <f>N2021+AH2021</f>
        <v/>
      </c>
      <c r="AM2021" s="21">
        <f>O2021+AI2021</f>
        <v/>
      </c>
      <c r="AN2021" s="21">
        <f>N2021+AI2021</f>
        <v/>
      </c>
      <c r="AO2021" s="21">
        <f>ROUNDDOWN((R2021+S2021)*0.2/Y2021+2000,0)</f>
        <v/>
      </c>
      <c r="AP2021" s="21">
        <f>ROUNDDOWN((T2021+U2021)*0.2/Z2021+2000,0)</f>
        <v/>
      </c>
      <c r="AQ2021" s="21">
        <f>AL2021-AK2021</f>
        <v/>
      </c>
      <c r="AR2021" s="21">
        <f>AM2021-AK2021</f>
        <v/>
      </c>
      <c r="AS2021" s="21">
        <f>AM2021-AL2021</f>
        <v/>
      </c>
      <c r="AT2021" s="21">
        <f>AK2021+C2021-AJ2021</f>
        <v/>
      </c>
      <c r="AU2021" s="21">
        <f>AL2021+C2021-AM2021</f>
        <v/>
      </c>
      <c r="AV2021" s="21">
        <f>AN2021+C2021-AM2021</f>
        <v/>
      </c>
    </row>
    <row r="2022">
      <c r="A2022" t="inlineStr">
        <is>
          <t>1万円刻み</t>
        </is>
      </c>
      <c r="B2022" s="21">
        <f>'5_1万円刻み'!$A$259</f>
        <v/>
      </c>
      <c r="C2022" s="21">
        <f>AO2022</f>
        <v/>
      </c>
      <c r="D2022" s="21" t="n">
        <v>0</v>
      </c>
      <c r="E2022" s="21">
        <f>ROUND(MIN(B2022/12,650000)*12*0.0915+MIN(B2022/12,1390000)*12*(0.0504+0)+B2022*0.005,0)</f>
        <v/>
      </c>
      <c r="F2022" s="21">
        <f>IF(B2022&lt;741000,0,IF(B2022&lt;2191000,B2022-740000,IF(B2022&lt;2193000,1451000,IF(B2022&lt;2196000,1453000,IF(B2022&lt;2200000,1456000,IF(B2022&lt;3600000,ROUND(ROUNDDOWN(B2022/4,-3)*2.8,0)-80000,IF(B2022&lt;6600000,ROUND(ROUNDDOWN(B2022/4,-3)*3.2,0)-440000,IF(B2022&lt;8500000,ROUNDDOWN(B2022*0.9,0)-1100000,B2022-1950000))))))))</f>
        <v/>
      </c>
      <c r="G2022" s="21">
        <f>IF(F2022&gt;23500000,NA(),IF(F2022&lt;=4890000,1040000,IF(F2022&lt;=6550000,670000,620000)))</f>
        <v/>
      </c>
      <c r="H2022" s="21">
        <f>IF(D2022&lt;=0,0,MAX(0,MIN(2000000,D2022-MIN(100000,ROUNDDOWN(F2022*0.05,0)))))</f>
        <v/>
      </c>
      <c r="I2022" s="21">
        <f>IF(C2022&lt;=2000,0,MIN(C2022,ROUNDDOWN(F2022*0.4,0))-2000)</f>
        <v/>
      </c>
      <c r="J2022" s="21">
        <f>MAX(0,ROUNDDOWN(F2022-E2022-G2022,-3))</f>
        <v/>
      </c>
      <c r="K2022" s="21">
        <f>MAX(0,ROUNDDOWN(F2022-E2022-G2022-H2022-I2022,-3))</f>
        <v/>
      </c>
      <c r="L2022" s="21">
        <f>MAX(0,ROUNDDOWN(F2022-E2022-G2022-H2022,-3))</f>
        <v/>
      </c>
      <c r="M2022" s="21">
        <f>IF(J2022&lt;=0,0,ROUNDDOWN((J2022*LOOKUP(J2022,{0,1950001,3300001,6950001,9000001,18000001,40000001},{0.05,0.1,0.2,0.23,0.33,0.4,0.45})-LOOKUP(J2022,{0,1950001,3300001,6950001,9000001,18000001,40000001},{0,97500,427500,636000,1536000,2796000,4796000}))*1.021,-2))</f>
        <v/>
      </c>
      <c r="N2022" s="21">
        <f>IF(K2022&lt;=0,0,ROUNDDOWN((K2022*LOOKUP(K2022,{0,1950001,3300001,6950001,9000001,18000001,40000001},{0.05,0.1,0.2,0.23,0.33,0.4,0.45})-LOOKUP(K2022,{0,1950001,3300001,6950001,9000001,18000001,40000001},{0,97500,427500,636000,1536000,2796000,4796000}))*1.021,-2))</f>
        <v/>
      </c>
      <c r="O2022" s="21">
        <f>IF(L2022&lt;=0,0,ROUNDDOWN((L2022*LOOKUP(L2022,{0,1950001,3300001,6950001,9000001,18000001,40000001},{0.05,0.1,0.2,0.23,0.33,0.4,0.45})-LOOKUP(L2022,{0,1950001,3300001,6950001,9000001,18000001,40000001},{0,97500,427500,636000,1536000,2796000,4796000}))*1.021,-2))</f>
        <v/>
      </c>
      <c r="P2022" s="21">
        <f>MAX(0,ROUNDDOWN(F2022-E2022-430000,-3))</f>
        <v/>
      </c>
      <c r="Q2022" s="21">
        <f>MAX(0,ROUNDDOWN(F2022-E2022-430000-H2022,-3))</f>
        <v/>
      </c>
      <c r="R2022" s="21">
        <f>IF(F2022&lt;=450000,0,MAX(0,P2022*0.06-MIN(50000,P2022)*0.03))</f>
        <v/>
      </c>
      <c r="S2022" s="21">
        <f>IF(F2022&lt;=450000,0,MAX(0,P2022*0.04-MIN(50000,P2022)*0.02))</f>
        <v/>
      </c>
      <c r="T2022" s="21">
        <f>IF(F2022&lt;=450000,0,MAX(0,Q2022*0.06-MIN(50000,Q2022)*0.03))</f>
        <v/>
      </c>
      <c r="U2022" s="21">
        <f>IF(F2022&lt;=450000,0,MAX(0,Q2022*0.04-MIN(50000,Q2022)*0.02))</f>
        <v/>
      </c>
      <c r="V2022" s="21">
        <f>50000+MAX(0,G2022-480000)</f>
        <v/>
      </c>
      <c r="W2022" s="21">
        <f>P2022-V2022</f>
        <v/>
      </c>
      <c r="X2022" s="21">
        <f>Q2022-V2022</f>
        <v/>
      </c>
      <c r="Y2022" s="22">
        <f>IF(W2022&lt;0,0.9,LOOKUP(W2022,{0,1950001,3300001,6950001,9000001,18000001,40000001},{0.84895,0.7979,0.6958,0.66517,0.56307,0.4916,0.44055}))</f>
        <v/>
      </c>
      <c r="Z2022" s="22">
        <f>IF(X2022&lt;0,0.9,LOOKUP(X2022,{0,1950001,3300001,6950001,9000001,18000001,40000001},{0.84895,0.7979,0.6958,0.66517,0.56307,0.4916,0.44055}))</f>
        <v/>
      </c>
      <c r="AA2022" s="22">
        <f>IF(W2022&lt;0,0,CHOOSE(MATCH(W2022,{0,1950001,3300001,6950001,9000001},1),5.105/84.895,10.21/79.79,20.42/69.58,23.483/66.517,33.693/56.307))</f>
        <v/>
      </c>
      <c r="AB2022" s="21">
        <f>IF(C2022&lt;=2000,0,(MIN(C2022,ROUNDDOWN(F2022*0.3,0))-2000)*0.1)</f>
        <v/>
      </c>
      <c r="AC2022" s="21">
        <f>IF(C2022&lt;=2000,0,MIN((C2022-2000)*Y2022,(R2022+S2022)*0.2))</f>
        <v/>
      </c>
      <c r="AD2022" s="21">
        <f>IF(C2022&lt;=2000,0,MIN((C2022-2000)*Z2022,(T2022+U2022)*0.2))</f>
        <v/>
      </c>
      <c r="AE2022" s="21">
        <f>AC2022*AA2022</f>
        <v/>
      </c>
      <c r="AF2022" s="21">
        <f>ROUNDDOWN(R2022,-2)+ROUNDDOWN(S2022,-2)</f>
        <v/>
      </c>
      <c r="AG2022" s="21">
        <f>ROUNDDOWN(MAX(0,R2022-(AB2022+AC2022+AE2022)*0.6),-2)+ROUNDDOWN(MAX(0,S2022-(AB2022+AC2022+AE2022)*0.4),-2)</f>
        <v/>
      </c>
      <c r="AH2022" s="21">
        <f>ROUNDDOWN(MAX(0,T2022-(AB2022+AD2022)*0.6),-2)+ROUNDDOWN(MAX(0,U2022-(AB2022+AD2022)*0.4),-2)</f>
        <v/>
      </c>
      <c r="AI2022" s="21">
        <f>ROUNDDOWN(T2022,-2)+ROUNDDOWN(U2022,-2)</f>
        <v/>
      </c>
      <c r="AJ2022" s="21">
        <f>M2022+AF2022</f>
        <v/>
      </c>
      <c r="AK2022" s="21">
        <f>M2022+AG2022</f>
        <v/>
      </c>
      <c r="AL2022" s="21">
        <f>N2022+AH2022</f>
        <v/>
      </c>
      <c r="AM2022" s="21">
        <f>O2022+AI2022</f>
        <v/>
      </c>
      <c r="AN2022" s="21">
        <f>N2022+AI2022</f>
        <v/>
      </c>
      <c r="AO2022" s="21">
        <f>ROUNDDOWN((R2022+S2022)*0.2/Y2022+2000,0)</f>
        <v/>
      </c>
      <c r="AP2022" s="21">
        <f>ROUNDDOWN((T2022+U2022)*0.2/Z2022+2000,0)</f>
        <v/>
      </c>
      <c r="AQ2022" s="21">
        <f>AL2022-AK2022</f>
        <v/>
      </c>
      <c r="AR2022" s="21">
        <f>AM2022-AK2022</f>
        <v/>
      </c>
      <c r="AS2022" s="21">
        <f>AM2022-AL2022</f>
        <v/>
      </c>
      <c r="AT2022" s="21">
        <f>AK2022+C2022-AJ2022</f>
        <v/>
      </c>
      <c r="AU2022" s="21">
        <f>AL2022+C2022-AM2022</f>
        <v/>
      </c>
      <c r="AV2022" s="21">
        <f>AN2022+C2022-AM2022</f>
        <v/>
      </c>
    </row>
    <row r="2023">
      <c r="A2023" t="inlineStr">
        <is>
          <t>1万円刻み</t>
        </is>
      </c>
      <c r="B2023" s="21">
        <f>'5_1万円刻み'!$A$260</f>
        <v/>
      </c>
      <c r="C2023" s="21">
        <f>AO2023</f>
        <v/>
      </c>
      <c r="D2023" s="21" t="n">
        <v>0</v>
      </c>
      <c r="E2023" s="21">
        <f>ROUND(MIN(B2023/12,650000)*12*0.0915+MIN(B2023/12,1390000)*12*(0.0504+0)+B2023*0.005,0)</f>
        <v/>
      </c>
      <c r="F2023" s="21">
        <f>IF(B2023&lt;741000,0,IF(B2023&lt;2191000,B2023-740000,IF(B2023&lt;2193000,1451000,IF(B2023&lt;2196000,1453000,IF(B2023&lt;2200000,1456000,IF(B2023&lt;3600000,ROUND(ROUNDDOWN(B2023/4,-3)*2.8,0)-80000,IF(B2023&lt;6600000,ROUND(ROUNDDOWN(B2023/4,-3)*3.2,0)-440000,IF(B2023&lt;8500000,ROUNDDOWN(B2023*0.9,0)-1100000,B2023-1950000))))))))</f>
        <v/>
      </c>
      <c r="G2023" s="21">
        <f>IF(F2023&gt;23500000,NA(),IF(F2023&lt;=4890000,1040000,IF(F2023&lt;=6550000,670000,620000)))</f>
        <v/>
      </c>
      <c r="H2023" s="21">
        <f>IF(D2023&lt;=0,0,MAX(0,MIN(2000000,D2023-MIN(100000,ROUNDDOWN(F2023*0.05,0)))))</f>
        <v/>
      </c>
      <c r="I2023" s="21">
        <f>IF(C2023&lt;=2000,0,MIN(C2023,ROUNDDOWN(F2023*0.4,0))-2000)</f>
        <v/>
      </c>
      <c r="J2023" s="21">
        <f>MAX(0,ROUNDDOWN(F2023-E2023-G2023,-3))</f>
        <v/>
      </c>
      <c r="K2023" s="21">
        <f>MAX(0,ROUNDDOWN(F2023-E2023-G2023-H2023-I2023,-3))</f>
        <v/>
      </c>
      <c r="L2023" s="21">
        <f>MAX(0,ROUNDDOWN(F2023-E2023-G2023-H2023,-3))</f>
        <v/>
      </c>
      <c r="M2023" s="21">
        <f>IF(J2023&lt;=0,0,ROUNDDOWN((J2023*LOOKUP(J2023,{0,1950001,3300001,6950001,9000001,18000001,40000001},{0.05,0.1,0.2,0.23,0.33,0.4,0.45})-LOOKUP(J2023,{0,1950001,3300001,6950001,9000001,18000001,40000001},{0,97500,427500,636000,1536000,2796000,4796000}))*1.021,-2))</f>
        <v/>
      </c>
      <c r="N2023" s="21">
        <f>IF(K2023&lt;=0,0,ROUNDDOWN((K2023*LOOKUP(K2023,{0,1950001,3300001,6950001,9000001,18000001,40000001},{0.05,0.1,0.2,0.23,0.33,0.4,0.45})-LOOKUP(K2023,{0,1950001,3300001,6950001,9000001,18000001,40000001},{0,97500,427500,636000,1536000,2796000,4796000}))*1.021,-2))</f>
        <v/>
      </c>
      <c r="O2023" s="21">
        <f>IF(L2023&lt;=0,0,ROUNDDOWN((L2023*LOOKUP(L2023,{0,1950001,3300001,6950001,9000001,18000001,40000001},{0.05,0.1,0.2,0.23,0.33,0.4,0.45})-LOOKUP(L2023,{0,1950001,3300001,6950001,9000001,18000001,40000001},{0,97500,427500,636000,1536000,2796000,4796000}))*1.021,-2))</f>
        <v/>
      </c>
      <c r="P2023" s="21">
        <f>MAX(0,ROUNDDOWN(F2023-E2023-430000,-3))</f>
        <v/>
      </c>
      <c r="Q2023" s="21">
        <f>MAX(0,ROUNDDOWN(F2023-E2023-430000-H2023,-3))</f>
        <v/>
      </c>
      <c r="R2023" s="21">
        <f>IF(F2023&lt;=450000,0,MAX(0,P2023*0.06-MIN(50000,P2023)*0.03))</f>
        <v/>
      </c>
      <c r="S2023" s="21">
        <f>IF(F2023&lt;=450000,0,MAX(0,P2023*0.04-MIN(50000,P2023)*0.02))</f>
        <v/>
      </c>
      <c r="T2023" s="21">
        <f>IF(F2023&lt;=450000,0,MAX(0,Q2023*0.06-MIN(50000,Q2023)*0.03))</f>
        <v/>
      </c>
      <c r="U2023" s="21">
        <f>IF(F2023&lt;=450000,0,MAX(0,Q2023*0.04-MIN(50000,Q2023)*0.02))</f>
        <v/>
      </c>
      <c r="V2023" s="21">
        <f>50000+MAX(0,G2023-480000)</f>
        <v/>
      </c>
      <c r="W2023" s="21">
        <f>P2023-V2023</f>
        <v/>
      </c>
      <c r="X2023" s="21">
        <f>Q2023-V2023</f>
        <v/>
      </c>
      <c r="Y2023" s="22">
        <f>IF(W2023&lt;0,0.9,LOOKUP(W2023,{0,1950001,3300001,6950001,9000001,18000001,40000001},{0.84895,0.7979,0.6958,0.66517,0.56307,0.4916,0.44055}))</f>
        <v/>
      </c>
      <c r="Z2023" s="22">
        <f>IF(X2023&lt;0,0.9,LOOKUP(X2023,{0,1950001,3300001,6950001,9000001,18000001,40000001},{0.84895,0.7979,0.6958,0.66517,0.56307,0.4916,0.44055}))</f>
        <v/>
      </c>
      <c r="AA2023" s="22">
        <f>IF(W2023&lt;0,0,CHOOSE(MATCH(W2023,{0,1950001,3300001,6950001,9000001},1),5.105/84.895,10.21/79.79,20.42/69.58,23.483/66.517,33.693/56.307))</f>
        <v/>
      </c>
      <c r="AB2023" s="21">
        <f>IF(C2023&lt;=2000,0,(MIN(C2023,ROUNDDOWN(F2023*0.3,0))-2000)*0.1)</f>
        <v/>
      </c>
      <c r="AC2023" s="21">
        <f>IF(C2023&lt;=2000,0,MIN((C2023-2000)*Y2023,(R2023+S2023)*0.2))</f>
        <v/>
      </c>
      <c r="AD2023" s="21">
        <f>IF(C2023&lt;=2000,0,MIN((C2023-2000)*Z2023,(T2023+U2023)*0.2))</f>
        <v/>
      </c>
      <c r="AE2023" s="21">
        <f>AC2023*AA2023</f>
        <v/>
      </c>
      <c r="AF2023" s="21">
        <f>ROUNDDOWN(R2023,-2)+ROUNDDOWN(S2023,-2)</f>
        <v/>
      </c>
      <c r="AG2023" s="21">
        <f>ROUNDDOWN(MAX(0,R2023-(AB2023+AC2023+AE2023)*0.6),-2)+ROUNDDOWN(MAX(0,S2023-(AB2023+AC2023+AE2023)*0.4),-2)</f>
        <v/>
      </c>
      <c r="AH2023" s="21">
        <f>ROUNDDOWN(MAX(0,T2023-(AB2023+AD2023)*0.6),-2)+ROUNDDOWN(MAX(0,U2023-(AB2023+AD2023)*0.4),-2)</f>
        <v/>
      </c>
      <c r="AI2023" s="21">
        <f>ROUNDDOWN(T2023,-2)+ROUNDDOWN(U2023,-2)</f>
        <v/>
      </c>
      <c r="AJ2023" s="21">
        <f>M2023+AF2023</f>
        <v/>
      </c>
      <c r="AK2023" s="21">
        <f>M2023+AG2023</f>
        <v/>
      </c>
      <c r="AL2023" s="21">
        <f>N2023+AH2023</f>
        <v/>
      </c>
      <c r="AM2023" s="21">
        <f>O2023+AI2023</f>
        <v/>
      </c>
      <c r="AN2023" s="21">
        <f>N2023+AI2023</f>
        <v/>
      </c>
      <c r="AO2023" s="21">
        <f>ROUNDDOWN((R2023+S2023)*0.2/Y2023+2000,0)</f>
        <v/>
      </c>
      <c r="AP2023" s="21">
        <f>ROUNDDOWN((T2023+U2023)*0.2/Z2023+2000,0)</f>
        <v/>
      </c>
      <c r="AQ2023" s="21">
        <f>AL2023-AK2023</f>
        <v/>
      </c>
      <c r="AR2023" s="21">
        <f>AM2023-AK2023</f>
        <v/>
      </c>
      <c r="AS2023" s="21">
        <f>AM2023-AL2023</f>
        <v/>
      </c>
      <c r="AT2023" s="21">
        <f>AK2023+C2023-AJ2023</f>
        <v/>
      </c>
      <c r="AU2023" s="21">
        <f>AL2023+C2023-AM2023</f>
        <v/>
      </c>
      <c r="AV2023" s="21">
        <f>AN2023+C2023-AM2023</f>
        <v/>
      </c>
    </row>
    <row r="2024">
      <c r="A2024" t="inlineStr">
        <is>
          <t>1万円刻み</t>
        </is>
      </c>
      <c r="B2024" s="21">
        <f>'5_1万円刻み'!$A$261</f>
        <v/>
      </c>
      <c r="C2024" s="21">
        <f>AO2024</f>
        <v/>
      </c>
      <c r="D2024" s="21" t="n">
        <v>0</v>
      </c>
      <c r="E2024" s="21">
        <f>ROUND(MIN(B2024/12,650000)*12*0.0915+MIN(B2024/12,1390000)*12*(0.0504+0)+B2024*0.005,0)</f>
        <v/>
      </c>
      <c r="F2024" s="21">
        <f>IF(B2024&lt;741000,0,IF(B2024&lt;2191000,B2024-740000,IF(B2024&lt;2193000,1451000,IF(B2024&lt;2196000,1453000,IF(B2024&lt;2200000,1456000,IF(B2024&lt;3600000,ROUND(ROUNDDOWN(B2024/4,-3)*2.8,0)-80000,IF(B2024&lt;6600000,ROUND(ROUNDDOWN(B2024/4,-3)*3.2,0)-440000,IF(B2024&lt;8500000,ROUNDDOWN(B2024*0.9,0)-1100000,B2024-1950000))))))))</f>
        <v/>
      </c>
      <c r="G2024" s="21">
        <f>IF(F2024&gt;23500000,NA(),IF(F2024&lt;=4890000,1040000,IF(F2024&lt;=6550000,670000,620000)))</f>
        <v/>
      </c>
      <c r="H2024" s="21">
        <f>IF(D2024&lt;=0,0,MAX(0,MIN(2000000,D2024-MIN(100000,ROUNDDOWN(F2024*0.05,0)))))</f>
        <v/>
      </c>
      <c r="I2024" s="21">
        <f>IF(C2024&lt;=2000,0,MIN(C2024,ROUNDDOWN(F2024*0.4,0))-2000)</f>
        <v/>
      </c>
      <c r="J2024" s="21">
        <f>MAX(0,ROUNDDOWN(F2024-E2024-G2024,-3))</f>
        <v/>
      </c>
      <c r="K2024" s="21">
        <f>MAX(0,ROUNDDOWN(F2024-E2024-G2024-H2024-I2024,-3))</f>
        <v/>
      </c>
      <c r="L2024" s="21">
        <f>MAX(0,ROUNDDOWN(F2024-E2024-G2024-H2024,-3))</f>
        <v/>
      </c>
      <c r="M2024" s="21">
        <f>IF(J2024&lt;=0,0,ROUNDDOWN((J2024*LOOKUP(J2024,{0,1950001,3300001,6950001,9000001,18000001,40000001},{0.05,0.1,0.2,0.23,0.33,0.4,0.45})-LOOKUP(J2024,{0,1950001,3300001,6950001,9000001,18000001,40000001},{0,97500,427500,636000,1536000,2796000,4796000}))*1.021,-2))</f>
        <v/>
      </c>
      <c r="N2024" s="21">
        <f>IF(K2024&lt;=0,0,ROUNDDOWN((K2024*LOOKUP(K2024,{0,1950001,3300001,6950001,9000001,18000001,40000001},{0.05,0.1,0.2,0.23,0.33,0.4,0.45})-LOOKUP(K2024,{0,1950001,3300001,6950001,9000001,18000001,40000001},{0,97500,427500,636000,1536000,2796000,4796000}))*1.021,-2))</f>
        <v/>
      </c>
      <c r="O2024" s="21">
        <f>IF(L2024&lt;=0,0,ROUNDDOWN((L2024*LOOKUP(L2024,{0,1950001,3300001,6950001,9000001,18000001,40000001},{0.05,0.1,0.2,0.23,0.33,0.4,0.45})-LOOKUP(L2024,{0,1950001,3300001,6950001,9000001,18000001,40000001},{0,97500,427500,636000,1536000,2796000,4796000}))*1.021,-2))</f>
        <v/>
      </c>
      <c r="P2024" s="21">
        <f>MAX(0,ROUNDDOWN(F2024-E2024-430000,-3))</f>
        <v/>
      </c>
      <c r="Q2024" s="21">
        <f>MAX(0,ROUNDDOWN(F2024-E2024-430000-H2024,-3))</f>
        <v/>
      </c>
      <c r="R2024" s="21">
        <f>IF(F2024&lt;=450000,0,MAX(0,P2024*0.06-MIN(50000,P2024)*0.03))</f>
        <v/>
      </c>
      <c r="S2024" s="21">
        <f>IF(F2024&lt;=450000,0,MAX(0,P2024*0.04-MIN(50000,P2024)*0.02))</f>
        <v/>
      </c>
      <c r="T2024" s="21">
        <f>IF(F2024&lt;=450000,0,MAX(0,Q2024*0.06-MIN(50000,Q2024)*0.03))</f>
        <v/>
      </c>
      <c r="U2024" s="21">
        <f>IF(F2024&lt;=450000,0,MAX(0,Q2024*0.04-MIN(50000,Q2024)*0.02))</f>
        <v/>
      </c>
      <c r="V2024" s="21">
        <f>50000+MAX(0,G2024-480000)</f>
        <v/>
      </c>
      <c r="W2024" s="21">
        <f>P2024-V2024</f>
        <v/>
      </c>
      <c r="X2024" s="21">
        <f>Q2024-V2024</f>
        <v/>
      </c>
      <c r="Y2024" s="22">
        <f>IF(W2024&lt;0,0.9,LOOKUP(W2024,{0,1950001,3300001,6950001,9000001,18000001,40000001},{0.84895,0.7979,0.6958,0.66517,0.56307,0.4916,0.44055}))</f>
        <v/>
      </c>
      <c r="Z2024" s="22">
        <f>IF(X2024&lt;0,0.9,LOOKUP(X2024,{0,1950001,3300001,6950001,9000001,18000001,40000001},{0.84895,0.7979,0.6958,0.66517,0.56307,0.4916,0.44055}))</f>
        <v/>
      </c>
      <c r="AA2024" s="22">
        <f>IF(W2024&lt;0,0,CHOOSE(MATCH(W2024,{0,1950001,3300001,6950001,9000001},1),5.105/84.895,10.21/79.79,20.42/69.58,23.483/66.517,33.693/56.307))</f>
        <v/>
      </c>
      <c r="AB2024" s="21">
        <f>IF(C2024&lt;=2000,0,(MIN(C2024,ROUNDDOWN(F2024*0.3,0))-2000)*0.1)</f>
        <v/>
      </c>
      <c r="AC2024" s="21">
        <f>IF(C2024&lt;=2000,0,MIN((C2024-2000)*Y2024,(R2024+S2024)*0.2))</f>
        <v/>
      </c>
      <c r="AD2024" s="21">
        <f>IF(C2024&lt;=2000,0,MIN((C2024-2000)*Z2024,(T2024+U2024)*0.2))</f>
        <v/>
      </c>
      <c r="AE2024" s="21">
        <f>AC2024*AA2024</f>
        <v/>
      </c>
      <c r="AF2024" s="21">
        <f>ROUNDDOWN(R2024,-2)+ROUNDDOWN(S2024,-2)</f>
        <v/>
      </c>
      <c r="AG2024" s="21">
        <f>ROUNDDOWN(MAX(0,R2024-(AB2024+AC2024+AE2024)*0.6),-2)+ROUNDDOWN(MAX(0,S2024-(AB2024+AC2024+AE2024)*0.4),-2)</f>
        <v/>
      </c>
      <c r="AH2024" s="21">
        <f>ROUNDDOWN(MAX(0,T2024-(AB2024+AD2024)*0.6),-2)+ROUNDDOWN(MAX(0,U2024-(AB2024+AD2024)*0.4),-2)</f>
        <v/>
      </c>
      <c r="AI2024" s="21">
        <f>ROUNDDOWN(T2024,-2)+ROUNDDOWN(U2024,-2)</f>
        <v/>
      </c>
      <c r="AJ2024" s="21">
        <f>M2024+AF2024</f>
        <v/>
      </c>
      <c r="AK2024" s="21">
        <f>M2024+AG2024</f>
        <v/>
      </c>
      <c r="AL2024" s="21">
        <f>N2024+AH2024</f>
        <v/>
      </c>
      <c r="AM2024" s="21">
        <f>O2024+AI2024</f>
        <v/>
      </c>
      <c r="AN2024" s="21">
        <f>N2024+AI2024</f>
        <v/>
      </c>
      <c r="AO2024" s="21">
        <f>ROUNDDOWN((R2024+S2024)*0.2/Y2024+2000,0)</f>
        <v/>
      </c>
      <c r="AP2024" s="21">
        <f>ROUNDDOWN((T2024+U2024)*0.2/Z2024+2000,0)</f>
        <v/>
      </c>
      <c r="AQ2024" s="21">
        <f>AL2024-AK2024</f>
        <v/>
      </c>
      <c r="AR2024" s="21">
        <f>AM2024-AK2024</f>
        <v/>
      </c>
      <c r="AS2024" s="21">
        <f>AM2024-AL2024</f>
        <v/>
      </c>
      <c r="AT2024" s="21">
        <f>AK2024+C2024-AJ2024</f>
        <v/>
      </c>
      <c r="AU2024" s="21">
        <f>AL2024+C2024-AM2024</f>
        <v/>
      </c>
      <c r="AV2024" s="21">
        <f>AN2024+C2024-AM2024</f>
        <v/>
      </c>
    </row>
    <row r="2025">
      <c r="A2025" t="inlineStr">
        <is>
          <t>1万円刻み</t>
        </is>
      </c>
      <c r="B2025" s="21">
        <f>'5_1万円刻み'!$A$262</f>
        <v/>
      </c>
      <c r="C2025" s="21">
        <f>AO2025</f>
        <v/>
      </c>
      <c r="D2025" s="21" t="n">
        <v>0</v>
      </c>
      <c r="E2025" s="21">
        <f>ROUND(MIN(B2025/12,650000)*12*0.0915+MIN(B2025/12,1390000)*12*(0.0504+0)+B2025*0.005,0)</f>
        <v/>
      </c>
      <c r="F2025" s="21">
        <f>IF(B2025&lt;741000,0,IF(B2025&lt;2191000,B2025-740000,IF(B2025&lt;2193000,1451000,IF(B2025&lt;2196000,1453000,IF(B2025&lt;2200000,1456000,IF(B2025&lt;3600000,ROUND(ROUNDDOWN(B2025/4,-3)*2.8,0)-80000,IF(B2025&lt;6600000,ROUND(ROUNDDOWN(B2025/4,-3)*3.2,0)-440000,IF(B2025&lt;8500000,ROUNDDOWN(B2025*0.9,0)-1100000,B2025-1950000))))))))</f>
        <v/>
      </c>
      <c r="G2025" s="21">
        <f>IF(F2025&gt;23500000,NA(),IF(F2025&lt;=4890000,1040000,IF(F2025&lt;=6550000,670000,620000)))</f>
        <v/>
      </c>
      <c r="H2025" s="21">
        <f>IF(D2025&lt;=0,0,MAX(0,MIN(2000000,D2025-MIN(100000,ROUNDDOWN(F2025*0.05,0)))))</f>
        <v/>
      </c>
      <c r="I2025" s="21">
        <f>IF(C2025&lt;=2000,0,MIN(C2025,ROUNDDOWN(F2025*0.4,0))-2000)</f>
        <v/>
      </c>
      <c r="J2025" s="21">
        <f>MAX(0,ROUNDDOWN(F2025-E2025-G2025,-3))</f>
        <v/>
      </c>
      <c r="K2025" s="21">
        <f>MAX(0,ROUNDDOWN(F2025-E2025-G2025-H2025-I2025,-3))</f>
        <v/>
      </c>
      <c r="L2025" s="21">
        <f>MAX(0,ROUNDDOWN(F2025-E2025-G2025-H2025,-3))</f>
        <v/>
      </c>
      <c r="M2025" s="21">
        <f>IF(J2025&lt;=0,0,ROUNDDOWN((J2025*LOOKUP(J2025,{0,1950001,3300001,6950001,9000001,18000001,40000001},{0.05,0.1,0.2,0.23,0.33,0.4,0.45})-LOOKUP(J2025,{0,1950001,3300001,6950001,9000001,18000001,40000001},{0,97500,427500,636000,1536000,2796000,4796000}))*1.021,-2))</f>
        <v/>
      </c>
      <c r="N2025" s="21">
        <f>IF(K2025&lt;=0,0,ROUNDDOWN((K2025*LOOKUP(K2025,{0,1950001,3300001,6950001,9000001,18000001,40000001},{0.05,0.1,0.2,0.23,0.33,0.4,0.45})-LOOKUP(K2025,{0,1950001,3300001,6950001,9000001,18000001,40000001},{0,97500,427500,636000,1536000,2796000,4796000}))*1.021,-2))</f>
        <v/>
      </c>
      <c r="O2025" s="21">
        <f>IF(L2025&lt;=0,0,ROUNDDOWN((L2025*LOOKUP(L2025,{0,1950001,3300001,6950001,9000001,18000001,40000001},{0.05,0.1,0.2,0.23,0.33,0.4,0.45})-LOOKUP(L2025,{0,1950001,3300001,6950001,9000001,18000001,40000001},{0,97500,427500,636000,1536000,2796000,4796000}))*1.021,-2))</f>
        <v/>
      </c>
      <c r="P2025" s="21">
        <f>MAX(0,ROUNDDOWN(F2025-E2025-430000,-3))</f>
        <v/>
      </c>
      <c r="Q2025" s="21">
        <f>MAX(0,ROUNDDOWN(F2025-E2025-430000-H2025,-3))</f>
        <v/>
      </c>
      <c r="R2025" s="21">
        <f>IF(F2025&lt;=450000,0,MAX(0,P2025*0.06-MIN(50000,P2025)*0.03))</f>
        <v/>
      </c>
      <c r="S2025" s="21">
        <f>IF(F2025&lt;=450000,0,MAX(0,P2025*0.04-MIN(50000,P2025)*0.02))</f>
        <v/>
      </c>
      <c r="T2025" s="21">
        <f>IF(F2025&lt;=450000,0,MAX(0,Q2025*0.06-MIN(50000,Q2025)*0.03))</f>
        <v/>
      </c>
      <c r="U2025" s="21">
        <f>IF(F2025&lt;=450000,0,MAX(0,Q2025*0.04-MIN(50000,Q2025)*0.02))</f>
        <v/>
      </c>
      <c r="V2025" s="21">
        <f>50000+MAX(0,G2025-480000)</f>
        <v/>
      </c>
      <c r="W2025" s="21">
        <f>P2025-V2025</f>
        <v/>
      </c>
      <c r="X2025" s="21">
        <f>Q2025-V2025</f>
        <v/>
      </c>
      <c r="Y2025" s="22">
        <f>IF(W2025&lt;0,0.9,LOOKUP(W2025,{0,1950001,3300001,6950001,9000001,18000001,40000001},{0.84895,0.7979,0.6958,0.66517,0.56307,0.4916,0.44055}))</f>
        <v/>
      </c>
      <c r="Z2025" s="22">
        <f>IF(X2025&lt;0,0.9,LOOKUP(X2025,{0,1950001,3300001,6950001,9000001,18000001,40000001},{0.84895,0.7979,0.6958,0.66517,0.56307,0.4916,0.44055}))</f>
        <v/>
      </c>
      <c r="AA2025" s="22">
        <f>IF(W2025&lt;0,0,CHOOSE(MATCH(W2025,{0,1950001,3300001,6950001,9000001},1),5.105/84.895,10.21/79.79,20.42/69.58,23.483/66.517,33.693/56.307))</f>
        <v/>
      </c>
      <c r="AB2025" s="21">
        <f>IF(C2025&lt;=2000,0,(MIN(C2025,ROUNDDOWN(F2025*0.3,0))-2000)*0.1)</f>
        <v/>
      </c>
      <c r="AC2025" s="21">
        <f>IF(C2025&lt;=2000,0,MIN((C2025-2000)*Y2025,(R2025+S2025)*0.2))</f>
        <v/>
      </c>
      <c r="AD2025" s="21">
        <f>IF(C2025&lt;=2000,0,MIN((C2025-2000)*Z2025,(T2025+U2025)*0.2))</f>
        <v/>
      </c>
      <c r="AE2025" s="21">
        <f>AC2025*AA2025</f>
        <v/>
      </c>
      <c r="AF2025" s="21">
        <f>ROUNDDOWN(R2025,-2)+ROUNDDOWN(S2025,-2)</f>
        <v/>
      </c>
      <c r="AG2025" s="21">
        <f>ROUNDDOWN(MAX(0,R2025-(AB2025+AC2025+AE2025)*0.6),-2)+ROUNDDOWN(MAX(0,S2025-(AB2025+AC2025+AE2025)*0.4),-2)</f>
        <v/>
      </c>
      <c r="AH2025" s="21">
        <f>ROUNDDOWN(MAX(0,T2025-(AB2025+AD2025)*0.6),-2)+ROUNDDOWN(MAX(0,U2025-(AB2025+AD2025)*0.4),-2)</f>
        <v/>
      </c>
      <c r="AI2025" s="21">
        <f>ROUNDDOWN(T2025,-2)+ROUNDDOWN(U2025,-2)</f>
        <v/>
      </c>
      <c r="AJ2025" s="21">
        <f>M2025+AF2025</f>
        <v/>
      </c>
      <c r="AK2025" s="21">
        <f>M2025+AG2025</f>
        <v/>
      </c>
      <c r="AL2025" s="21">
        <f>N2025+AH2025</f>
        <v/>
      </c>
      <c r="AM2025" s="21">
        <f>O2025+AI2025</f>
        <v/>
      </c>
      <c r="AN2025" s="21">
        <f>N2025+AI2025</f>
        <v/>
      </c>
      <c r="AO2025" s="21">
        <f>ROUNDDOWN((R2025+S2025)*0.2/Y2025+2000,0)</f>
        <v/>
      </c>
      <c r="AP2025" s="21">
        <f>ROUNDDOWN((T2025+U2025)*0.2/Z2025+2000,0)</f>
        <v/>
      </c>
      <c r="AQ2025" s="21">
        <f>AL2025-AK2025</f>
        <v/>
      </c>
      <c r="AR2025" s="21">
        <f>AM2025-AK2025</f>
        <v/>
      </c>
      <c r="AS2025" s="21">
        <f>AM2025-AL2025</f>
        <v/>
      </c>
      <c r="AT2025" s="21">
        <f>AK2025+C2025-AJ2025</f>
        <v/>
      </c>
      <c r="AU2025" s="21">
        <f>AL2025+C2025-AM2025</f>
        <v/>
      </c>
      <c r="AV2025" s="21">
        <f>AN2025+C2025-AM2025</f>
        <v/>
      </c>
    </row>
    <row r="2026">
      <c r="A2026" t="inlineStr">
        <is>
          <t>1万円刻み</t>
        </is>
      </c>
      <c r="B2026" s="21">
        <f>'5_1万円刻み'!$A$263</f>
        <v/>
      </c>
      <c r="C2026" s="21">
        <f>AO2026</f>
        <v/>
      </c>
      <c r="D2026" s="21" t="n">
        <v>0</v>
      </c>
      <c r="E2026" s="21">
        <f>ROUND(MIN(B2026/12,650000)*12*0.0915+MIN(B2026/12,1390000)*12*(0.0504+0)+B2026*0.005,0)</f>
        <v/>
      </c>
      <c r="F2026" s="21">
        <f>IF(B2026&lt;741000,0,IF(B2026&lt;2191000,B2026-740000,IF(B2026&lt;2193000,1451000,IF(B2026&lt;2196000,1453000,IF(B2026&lt;2200000,1456000,IF(B2026&lt;3600000,ROUND(ROUNDDOWN(B2026/4,-3)*2.8,0)-80000,IF(B2026&lt;6600000,ROUND(ROUNDDOWN(B2026/4,-3)*3.2,0)-440000,IF(B2026&lt;8500000,ROUNDDOWN(B2026*0.9,0)-1100000,B2026-1950000))))))))</f>
        <v/>
      </c>
      <c r="G2026" s="21">
        <f>IF(F2026&gt;23500000,NA(),IF(F2026&lt;=4890000,1040000,IF(F2026&lt;=6550000,670000,620000)))</f>
        <v/>
      </c>
      <c r="H2026" s="21">
        <f>IF(D2026&lt;=0,0,MAX(0,MIN(2000000,D2026-MIN(100000,ROUNDDOWN(F2026*0.05,0)))))</f>
        <v/>
      </c>
      <c r="I2026" s="21">
        <f>IF(C2026&lt;=2000,0,MIN(C2026,ROUNDDOWN(F2026*0.4,0))-2000)</f>
        <v/>
      </c>
      <c r="J2026" s="21">
        <f>MAX(0,ROUNDDOWN(F2026-E2026-G2026,-3))</f>
        <v/>
      </c>
      <c r="K2026" s="21">
        <f>MAX(0,ROUNDDOWN(F2026-E2026-G2026-H2026-I2026,-3))</f>
        <v/>
      </c>
      <c r="L2026" s="21">
        <f>MAX(0,ROUNDDOWN(F2026-E2026-G2026-H2026,-3))</f>
        <v/>
      </c>
      <c r="M2026" s="21">
        <f>IF(J2026&lt;=0,0,ROUNDDOWN((J2026*LOOKUP(J2026,{0,1950001,3300001,6950001,9000001,18000001,40000001},{0.05,0.1,0.2,0.23,0.33,0.4,0.45})-LOOKUP(J2026,{0,1950001,3300001,6950001,9000001,18000001,40000001},{0,97500,427500,636000,1536000,2796000,4796000}))*1.021,-2))</f>
        <v/>
      </c>
      <c r="N2026" s="21">
        <f>IF(K2026&lt;=0,0,ROUNDDOWN((K2026*LOOKUP(K2026,{0,1950001,3300001,6950001,9000001,18000001,40000001},{0.05,0.1,0.2,0.23,0.33,0.4,0.45})-LOOKUP(K2026,{0,1950001,3300001,6950001,9000001,18000001,40000001},{0,97500,427500,636000,1536000,2796000,4796000}))*1.021,-2))</f>
        <v/>
      </c>
      <c r="O2026" s="21">
        <f>IF(L2026&lt;=0,0,ROUNDDOWN((L2026*LOOKUP(L2026,{0,1950001,3300001,6950001,9000001,18000001,40000001},{0.05,0.1,0.2,0.23,0.33,0.4,0.45})-LOOKUP(L2026,{0,1950001,3300001,6950001,9000001,18000001,40000001},{0,97500,427500,636000,1536000,2796000,4796000}))*1.021,-2))</f>
        <v/>
      </c>
      <c r="P2026" s="21">
        <f>MAX(0,ROUNDDOWN(F2026-E2026-430000,-3))</f>
        <v/>
      </c>
      <c r="Q2026" s="21">
        <f>MAX(0,ROUNDDOWN(F2026-E2026-430000-H2026,-3))</f>
        <v/>
      </c>
      <c r="R2026" s="21">
        <f>IF(F2026&lt;=450000,0,MAX(0,P2026*0.06-MIN(50000,P2026)*0.03))</f>
        <v/>
      </c>
      <c r="S2026" s="21">
        <f>IF(F2026&lt;=450000,0,MAX(0,P2026*0.04-MIN(50000,P2026)*0.02))</f>
        <v/>
      </c>
      <c r="T2026" s="21">
        <f>IF(F2026&lt;=450000,0,MAX(0,Q2026*0.06-MIN(50000,Q2026)*0.03))</f>
        <v/>
      </c>
      <c r="U2026" s="21">
        <f>IF(F2026&lt;=450000,0,MAX(0,Q2026*0.04-MIN(50000,Q2026)*0.02))</f>
        <v/>
      </c>
      <c r="V2026" s="21">
        <f>50000+MAX(0,G2026-480000)</f>
        <v/>
      </c>
      <c r="W2026" s="21">
        <f>P2026-V2026</f>
        <v/>
      </c>
      <c r="X2026" s="21">
        <f>Q2026-V2026</f>
        <v/>
      </c>
      <c r="Y2026" s="22">
        <f>IF(W2026&lt;0,0.9,LOOKUP(W2026,{0,1950001,3300001,6950001,9000001,18000001,40000001},{0.84895,0.7979,0.6958,0.66517,0.56307,0.4916,0.44055}))</f>
        <v/>
      </c>
      <c r="Z2026" s="22">
        <f>IF(X2026&lt;0,0.9,LOOKUP(X2026,{0,1950001,3300001,6950001,9000001,18000001,40000001},{0.84895,0.7979,0.6958,0.66517,0.56307,0.4916,0.44055}))</f>
        <v/>
      </c>
      <c r="AA2026" s="22">
        <f>IF(W2026&lt;0,0,CHOOSE(MATCH(W2026,{0,1950001,3300001,6950001,9000001},1),5.105/84.895,10.21/79.79,20.42/69.58,23.483/66.517,33.693/56.307))</f>
        <v/>
      </c>
      <c r="AB2026" s="21">
        <f>IF(C2026&lt;=2000,0,(MIN(C2026,ROUNDDOWN(F2026*0.3,0))-2000)*0.1)</f>
        <v/>
      </c>
      <c r="AC2026" s="21">
        <f>IF(C2026&lt;=2000,0,MIN((C2026-2000)*Y2026,(R2026+S2026)*0.2))</f>
        <v/>
      </c>
      <c r="AD2026" s="21">
        <f>IF(C2026&lt;=2000,0,MIN((C2026-2000)*Z2026,(T2026+U2026)*0.2))</f>
        <v/>
      </c>
      <c r="AE2026" s="21">
        <f>AC2026*AA2026</f>
        <v/>
      </c>
      <c r="AF2026" s="21">
        <f>ROUNDDOWN(R2026,-2)+ROUNDDOWN(S2026,-2)</f>
        <v/>
      </c>
      <c r="AG2026" s="21">
        <f>ROUNDDOWN(MAX(0,R2026-(AB2026+AC2026+AE2026)*0.6),-2)+ROUNDDOWN(MAX(0,S2026-(AB2026+AC2026+AE2026)*0.4),-2)</f>
        <v/>
      </c>
      <c r="AH2026" s="21">
        <f>ROUNDDOWN(MAX(0,T2026-(AB2026+AD2026)*0.6),-2)+ROUNDDOWN(MAX(0,U2026-(AB2026+AD2026)*0.4),-2)</f>
        <v/>
      </c>
      <c r="AI2026" s="21">
        <f>ROUNDDOWN(T2026,-2)+ROUNDDOWN(U2026,-2)</f>
        <v/>
      </c>
      <c r="AJ2026" s="21">
        <f>M2026+AF2026</f>
        <v/>
      </c>
      <c r="AK2026" s="21">
        <f>M2026+AG2026</f>
        <v/>
      </c>
      <c r="AL2026" s="21">
        <f>N2026+AH2026</f>
        <v/>
      </c>
      <c r="AM2026" s="21">
        <f>O2026+AI2026</f>
        <v/>
      </c>
      <c r="AN2026" s="21">
        <f>N2026+AI2026</f>
        <v/>
      </c>
      <c r="AO2026" s="21">
        <f>ROUNDDOWN((R2026+S2026)*0.2/Y2026+2000,0)</f>
        <v/>
      </c>
      <c r="AP2026" s="21">
        <f>ROUNDDOWN((T2026+U2026)*0.2/Z2026+2000,0)</f>
        <v/>
      </c>
      <c r="AQ2026" s="21">
        <f>AL2026-AK2026</f>
        <v/>
      </c>
      <c r="AR2026" s="21">
        <f>AM2026-AK2026</f>
        <v/>
      </c>
      <c r="AS2026" s="21">
        <f>AM2026-AL2026</f>
        <v/>
      </c>
      <c r="AT2026" s="21">
        <f>AK2026+C2026-AJ2026</f>
        <v/>
      </c>
      <c r="AU2026" s="21">
        <f>AL2026+C2026-AM2026</f>
        <v/>
      </c>
      <c r="AV2026" s="21">
        <f>AN2026+C2026-AM2026</f>
        <v/>
      </c>
    </row>
    <row r="2027">
      <c r="A2027" t="inlineStr">
        <is>
          <t>1万円刻み</t>
        </is>
      </c>
      <c r="B2027" s="21">
        <f>'5_1万円刻み'!$A$264</f>
        <v/>
      </c>
      <c r="C2027" s="21">
        <f>AO2027</f>
        <v/>
      </c>
      <c r="D2027" s="21" t="n">
        <v>0</v>
      </c>
      <c r="E2027" s="21">
        <f>ROUND(MIN(B2027/12,650000)*12*0.0915+MIN(B2027/12,1390000)*12*(0.0504+0)+B2027*0.005,0)</f>
        <v/>
      </c>
      <c r="F2027" s="21">
        <f>IF(B2027&lt;741000,0,IF(B2027&lt;2191000,B2027-740000,IF(B2027&lt;2193000,1451000,IF(B2027&lt;2196000,1453000,IF(B2027&lt;2200000,1456000,IF(B2027&lt;3600000,ROUND(ROUNDDOWN(B2027/4,-3)*2.8,0)-80000,IF(B2027&lt;6600000,ROUND(ROUNDDOWN(B2027/4,-3)*3.2,0)-440000,IF(B2027&lt;8500000,ROUNDDOWN(B2027*0.9,0)-1100000,B2027-1950000))))))))</f>
        <v/>
      </c>
      <c r="G2027" s="21">
        <f>IF(F2027&gt;23500000,NA(),IF(F2027&lt;=4890000,1040000,IF(F2027&lt;=6550000,670000,620000)))</f>
        <v/>
      </c>
      <c r="H2027" s="21">
        <f>IF(D2027&lt;=0,0,MAX(0,MIN(2000000,D2027-MIN(100000,ROUNDDOWN(F2027*0.05,0)))))</f>
        <v/>
      </c>
      <c r="I2027" s="21">
        <f>IF(C2027&lt;=2000,0,MIN(C2027,ROUNDDOWN(F2027*0.4,0))-2000)</f>
        <v/>
      </c>
      <c r="J2027" s="21">
        <f>MAX(0,ROUNDDOWN(F2027-E2027-G2027,-3))</f>
        <v/>
      </c>
      <c r="K2027" s="21">
        <f>MAX(0,ROUNDDOWN(F2027-E2027-G2027-H2027-I2027,-3))</f>
        <v/>
      </c>
      <c r="L2027" s="21">
        <f>MAX(0,ROUNDDOWN(F2027-E2027-G2027-H2027,-3))</f>
        <v/>
      </c>
      <c r="M2027" s="21">
        <f>IF(J2027&lt;=0,0,ROUNDDOWN((J2027*LOOKUP(J2027,{0,1950001,3300001,6950001,9000001,18000001,40000001},{0.05,0.1,0.2,0.23,0.33,0.4,0.45})-LOOKUP(J2027,{0,1950001,3300001,6950001,9000001,18000001,40000001},{0,97500,427500,636000,1536000,2796000,4796000}))*1.021,-2))</f>
        <v/>
      </c>
      <c r="N2027" s="21">
        <f>IF(K2027&lt;=0,0,ROUNDDOWN((K2027*LOOKUP(K2027,{0,1950001,3300001,6950001,9000001,18000001,40000001},{0.05,0.1,0.2,0.23,0.33,0.4,0.45})-LOOKUP(K2027,{0,1950001,3300001,6950001,9000001,18000001,40000001},{0,97500,427500,636000,1536000,2796000,4796000}))*1.021,-2))</f>
        <v/>
      </c>
      <c r="O2027" s="21">
        <f>IF(L2027&lt;=0,0,ROUNDDOWN((L2027*LOOKUP(L2027,{0,1950001,3300001,6950001,9000001,18000001,40000001},{0.05,0.1,0.2,0.23,0.33,0.4,0.45})-LOOKUP(L2027,{0,1950001,3300001,6950001,9000001,18000001,40000001},{0,97500,427500,636000,1536000,2796000,4796000}))*1.021,-2))</f>
        <v/>
      </c>
      <c r="P2027" s="21">
        <f>MAX(0,ROUNDDOWN(F2027-E2027-430000,-3))</f>
        <v/>
      </c>
      <c r="Q2027" s="21">
        <f>MAX(0,ROUNDDOWN(F2027-E2027-430000-H2027,-3))</f>
        <v/>
      </c>
      <c r="R2027" s="21">
        <f>IF(F2027&lt;=450000,0,MAX(0,P2027*0.06-MIN(50000,P2027)*0.03))</f>
        <v/>
      </c>
      <c r="S2027" s="21">
        <f>IF(F2027&lt;=450000,0,MAX(0,P2027*0.04-MIN(50000,P2027)*0.02))</f>
        <v/>
      </c>
      <c r="T2027" s="21">
        <f>IF(F2027&lt;=450000,0,MAX(0,Q2027*0.06-MIN(50000,Q2027)*0.03))</f>
        <v/>
      </c>
      <c r="U2027" s="21">
        <f>IF(F2027&lt;=450000,0,MAX(0,Q2027*0.04-MIN(50000,Q2027)*0.02))</f>
        <v/>
      </c>
      <c r="V2027" s="21">
        <f>50000+MAX(0,G2027-480000)</f>
        <v/>
      </c>
      <c r="W2027" s="21">
        <f>P2027-V2027</f>
        <v/>
      </c>
      <c r="X2027" s="21">
        <f>Q2027-V2027</f>
        <v/>
      </c>
      <c r="Y2027" s="22">
        <f>IF(W2027&lt;0,0.9,LOOKUP(W2027,{0,1950001,3300001,6950001,9000001,18000001,40000001},{0.84895,0.7979,0.6958,0.66517,0.56307,0.4916,0.44055}))</f>
        <v/>
      </c>
      <c r="Z2027" s="22">
        <f>IF(X2027&lt;0,0.9,LOOKUP(X2027,{0,1950001,3300001,6950001,9000001,18000001,40000001},{0.84895,0.7979,0.6958,0.66517,0.56307,0.4916,0.44055}))</f>
        <v/>
      </c>
      <c r="AA2027" s="22">
        <f>IF(W2027&lt;0,0,CHOOSE(MATCH(W2027,{0,1950001,3300001,6950001,9000001},1),5.105/84.895,10.21/79.79,20.42/69.58,23.483/66.517,33.693/56.307))</f>
        <v/>
      </c>
      <c r="AB2027" s="21">
        <f>IF(C2027&lt;=2000,0,(MIN(C2027,ROUNDDOWN(F2027*0.3,0))-2000)*0.1)</f>
        <v/>
      </c>
      <c r="AC2027" s="21">
        <f>IF(C2027&lt;=2000,0,MIN((C2027-2000)*Y2027,(R2027+S2027)*0.2))</f>
        <v/>
      </c>
      <c r="AD2027" s="21">
        <f>IF(C2027&lt;=2000,0,MIN((C2027-2000)*Z2027,(T2027+U2027)*0.2))</f>
        <v/>
      </c>
      <c r="AE2027" s="21">
        <f>AC2027*AA2027</f>
        <v/>
      </c>
      <c r="AF2027" s="21">
        <f>ROUNDDOWN(R2027,-2)+ROUNDDOWN(S2027,-2)</f>
        <v/>
      </c>
      <c r="AG2027" s="21">
        <f>ROUNDDOWN(MAX(0,R2027-(AB2027+AC2027+AE2027)*0.6),-2)+ROUNDDOWN(MAX(0,S2027-(AB2027+AC2027+AE2027)*0.4),-2)</f>
        <v/>
      </c>
      <c r="AH2027" s="21">
        <f>ROUNDDOWN(MAX(0,T2027-(AB2027+AD2027)*0.6),-2)+ROUNDDOWN(MAX(0,U2027-(AB2027+AD2027)*0.4),-2)</f>
        <v/>
      </c>
      <c r="AI2027" s="21">
        <f>ROUNDDOWN(T2027,-2)+ROUNDDOWN(U2027,-2)</f>
        <v/>
      </c>
      <c r="AJ2027" s="21">
        <f>M2027+AF2027</f>
        <v/>
      </c>
      <c r="AK2027" s="21">
        <f>M2027+AG2027</f>
        <v/>
      </c>
      <c r="AL2027" s="21">
        <f>N2027+AH2027</f>
        <v/>
      </c>
      <c r="AM2027" s="21">
        <f>O2027+AI2027</f>
        <v/>
      </c>
      <c r="AN2027" s="21">
        <f>N2027+AI2027</f>
        <v/>
      </c>
      <c r="AO2027" s="21">
        <f>ROUNDDOWN((R2027+S2027)*0.2/Y2027+2000,0)</f>
        <v/>
      </c>
      <c r="AP2027" s="21">
        <f>ROUNDDOWN((T2027+U2027)*0.2/Z2027+2000,0)</f>
        <v/>
      </c>
      <c r="AQ2027" s="21">
        <f>AL2027-AK2027</f>
        <v/>
      </c>
      <c r="AR2027" s="21">
        <f>AM2027-AK2027</f>
        <v/>
      </c>
      <c r="AS2027" s="21">
        <f>AM2027-AL2027</f>
        <v/>
      </c>
      <c r="AT2027" s="21">
        <f>AK2027+C2027-AJ2027</f>
        <v/>
      </c>
      <c r="AU2027" s="21">
        <f>AL2027+C2027-AM2027</f>
        <v/>
      </c>
      <c r="AV2027" s="21">
        <f>AN2027+C2027-AM2027</f>
        <v/>
      </c>
    </row>
    <row r="2028">
      <c r="A2028" t="inlineStr">
        <is>
          <t>1万円刻み</t>
        </is>
      </c>
      <c r="B2028" s="21">
        <f>'5_1万円刻み'!$A$265</f>
        <v/>
      </c>
      <c r="C2028" s="21">
        <f>AO2028</f>
        <v/>
      </c>
      <c r="D2028" s="21" t="n">
        <v>0</v>
      </c>
      <c r="E2028" s="21">
        <f>ROUND(MIN(B2028/12,650000)*12*0.0915+MIN(B2028/12,1390000)*12*(0.0504+0)+B2028*0.005,0)</f>
        <v/>
      </c>
      <c r="F2028" s="21">
        <f>IF(B2028&lt;741000,0,IF(B2028&lt;2191000,B2028-740000,IF(B2028&lt;2193000,1451000,IF(B2028&lt;2196000,1453000,IF(B2028&lt;2200000,1456000,IF(B2028&lt;3600000,ROUND(ROUNDDOWN(B2028/4,-3)*2.8,0)-80000,IF(B2028&lt;6600000,ROUND(ROUNDDOWN(B2028/4,-3)*3.2,0)-440000,IF(B2028&lt;8500000,ROUNDDOWN(B2028*0.9,0)-1100000,B2028-1950000))))))))</f>
        <v/>
      </c>
      <c r="G2028" s="21">
        <f>IF(F2028&gt;23500000,NA(),IF(F2028&lt;=4890000,1040000,IF(F2028&lt;=6550000,670000,620000)))</f>
        <v/>
      </c>
      <c r="H2028" s="21">
        <f>IF(D2028&lt;=0,0,MAX(0,MIN(2000000,D2028-MIN(100000,ROUNDDOWN(F2028*0.05,0)))))</f>
        <v/>
      </c>
      <c r="I2028" s="21">
        <f>IF(C2028&lt;=2000,0,MIN(C2028,ROUNDDOWN(F2028*0.4,0))-2000)</f>
        <v/>
      </c>
      <c r="J2028" s="21">
        <f>MAX(0,ROUNDDOWN(F2028-E2028-G2028,-3))</f>
        <v/>
      </c>
      <c r="K2028" s="21">
        <f>MAX(0,ROUNDDOWN(F2028-E2028-G2028-H2028-I2028,-3))</f>
        <v/>
      </c>
      <c r="L2028" s="21">
        <f>MAX(0,ROUNDDOWN(F2028-E2028-G2028-H2028,-3))</f>
        <v/>
      </c>
      <c r="M2028" s="21">
        <f>IF(J2028&lt;=0,0,ROUNDDOWN((J2028*LOOKUP(J2028,{0,1950001,3300001,6950001,9000001,18000001,40000001},{0.05,0.1,0.2,0.23,0.33,0.4,0.45})-LOOKUP(J2028,{0,1950001,3300001,6950001,9000001,18000001,40000001},{0,97500,427500,636000,1536000,2796000,4796000}))*1.021,-2))</f>
        <v/>
      </c>
      <c r="N2028" s="21">
        <f>IF(K2028&lt;=0,0,ROUNDDOWN((K2028*LOOKUP(K2028,{0,1950001,3300001,6950001,9000001,18000001,40000001},{0.05,0.1,0.2,0.23,0.33,0.4,0.45})-LOOKUP(K2028,{0,1950001,3300001,6950001,9000001,18000001,40000001},{0,97500,427500,636000,1536000,2796000,4796000}))*1.021,-2))</f>
        <v/>
      </c>
      <c r="O2028" s="21">
        <f>IF(L2028&lt;=0,0,ROUNDDOWN((L2028*LOOKUP(L2028,{0,1950001,3300001,6950001,9000001,18000001,40000001},{0.05,0.1,0.2,0.23,0.33,0.4,0.45})-LOOKUP(L2028,{0,1950001,3300001,6950001,9000001,18000001,40000001},{0,97500,427500,636000,1536000,2796000,4796000}))*1.021,-2))</f>
        <v/>
      </c>
      <c r="P2028" s="21">
        <f>MAX(0,ROUNDDOWN(F2028-E2028-430000,-3))</f>
        <v/>
      </c>
      <c r="Q2028" s="21">
        <f>MAX(0,ROUNDDOWN(F2028-E2028-430000-H2028,-3))</f>
        <v/>
      </c>
      <c r="R2028" s="21">
        <f>IF(F2028&lt;=450000,0,MAX(0,P2028*0.06-MIN(50000,P2028)*0.03))</f>
        <v/>
      </c>
      <c r="S2028" s="21">
        <f>IF(F2028&lt;=450000,0,MAX(0,P2028*0.04-MIN(50000,P2028)*0.02))</f>
        <v/>
      </c>
      <c r="T2028" s="21">
        <f>IF(F2028&lt;=450000,0,MAX(0,Q2028*0.06-MIN(50000,Q2028)*0.03))</f>
        <v/>
      </c>
      <c r="U2028" s="21">
        <f>IF(F2028&lt;=450000,0,MAX(0,Q2028*0.04-MIN(50000,Q2028)*0.02))</f>
        <v/>
      </c>
      <c r="V2028" s="21">
        <f>50000+MAX(0,G2028-480000)</f>
        <v/>
      </c>
      <c r="W2028" s="21">
        <f>P2028-V2028</f>
        <v/>
      </c>
      <c r="X2028" s="21">
        <f>Q2028-V2028</f>
        <v/>
      </c>
      <c r="Y2028" s="22">
        <f>IF(W2028&lt;0,0.9,LOOKUP(W2028,{0,1950001,3300001,6950001,9000001,18000001,40000001},{0.84895,0.7979,0.6958,0.66517,0.56307,0.4916,0.44055}))</f>
        <v/>
      </c>
      <c r="Z2028" s="22">
        <f>IF(X2028&lt;0,0.9,LOOKUP(X2028,{0,1950001,3300001,6950001,9000001,18000001,40000001},{0.84895,0.7979,0.6958,0.66517,0.56307,0.4916,0.44055}))</f>
        <v/>
      </c>
      <c r="AA2028" s="22">
        <f>IF(W2028&lt;0,0,CHOOSE(MATCH(W2028,{0,1950001,3300001,6950001,9000001},1),5.105/84.895,10.21/79.79,20.42/69.58,23.483/66.517,33.693/56.307))</f>
        <v/>
      </c>
      <c r="AB2028" s="21">
        <f>IF(C2028&lt;=2000,0,(MIN(C2028,ROUNDDOWN(F2028*0.3,0))-2000)*0.1)</f>
        <v/>
      </c>
      <c r="AC2028" s="21">
        <f>IF(C2028&lt;=2000,0,MIN((C2028-2000)*Y2028,(R2028+S2028)*0.2))</f>
        <v/>
      </c>
      <c r="AD2028" s="21">
        <f>IF(C2028&lt;=2000,0,MIN((C2028-2000)*Z2028,(T2028+U2028)*0.2))</f>
        <v/>
      </c>
      <c r="AE2028" s="21">
        <f>AC2028*AA2028</f>
        <v/>
      </c>
      <c r="AF2028" s="21">
        <f>ROUNDDOWN(R2028,-2)+ROUNDDOWN(S2028,-2)</f>
        <v/>
      </c>
      <c r="AG2028" s="21">
        <f>ROUNDDOWN(MAX(0,R2028-(AB2028+AC2028+AE2028)*0.6),-2)+ROUNDDOWN(MAX(0,S2028-(AB2028+AC2028+AE2028)*0.4),-2)</f>
        <v/>
      </c>
      <c r="AH2028" s="21">
        <f>ROUNDDOWN(MAX(0,T2028-(AB2028+AD2028)*0.6),-2)+ROUNDDOWN(MAX(0,U2028-(AB2028+AD2028)*0.4),-2)</f>
        <v/>
      </c>
      <c r="AI2028" s="21">
        <f>ROUNDDOWN(T2028,-2)+ROUNDDOWN(U2028,-2)</f>
        <v/>
      </c>
      <c r="AJ2028" s="21">
        <f>M2028+AF2028</f>
        <v/>
      </c>
      <c r="AK2028" s="21">
        <f>M2028+AG2028</f>
        <v/>
      </c>
      <c r="AL2028" s="21">
        <f>N2028+AH2028</f>
        <v/>
      </c>
      <c r="AM2028" s="21">
        <f>O2028+AI2028</f>
        <v/>
      </c>
      <c r="AN2028" s="21">
        <f>N2028+AI2028</f>
        <v/>
      </c>
      <c r="AO2028" s="21">
        <f>ROUNDDOWN((R2028+S2028)*0.2/Y2028+2000,0)</f>
        <v/>
      </c>
      <c r="AP2028" s="21">
        <f>ROUNDDOWN((T2028+U2028)*0.2/Z2028+2000,0)</f>
        <v/>
      </c>
      <c r="AQ2028" s="21">
        <f>AL2028-AK2028</f>
        <v/>
      </c>
      <c r="AR2028" s="21">
        <f>AM2028-AK2028</f>
        <v/>
      </c>
      <c r="AS2028" s="21">
        <f>AM2028-AL2028</f>
        <v/>
      </c>
      <c r="AT2028" s="21">
        <f>AK2028+C2028-AJ2028</f>
        <v/>
      </c>
      <c r="AU2028" s="21">
        <f>AL2028+C2028-AM2028</f>
        <v/>
      </c>
      <c r="AV2028" s="21">
        <f>AN2028+C2028-AM2028</f>
        <v/>
      </c>
    </row>
    <row r="2029">
      <c r="A2029" t="inlineStr">
        <is>
          <t>1万円刻み</t>
        </is>
      </c>
      <c r="B2029" s="21">
        <f>'5_1万円刻み'!$A$266</f>
        <v/>
      </c>
      <c r="C2029" s="21">
        <f>AO2029</f>
        <v/>
      </c>
      <c r="D2029" s="21" t="n">
        <v>0</v>
      </c>
      <c r="E2029" s="21">
        <f>ROUND(MIN(B2029/12,650000)*12*0.0915+MIN(B2029/12,1390000)*12*(0.0504+0)+B2029*0.005,0)</f>
        <v/>
      </c>
      <c r="F2029" s="21">
        <f>IF(B2029&lt;741000,0,IF(B2029&lt;2191000,B2029-740000,IF(B2029&lt;2193000,1451000,IF(B2029&lt;2196000,1453000,IF(B2029&lt;2200000,1456000,IF(B2029&lt;3600000,ROUND(ROUNDDOWN(B2029/4,-3)*2.8,0)-80000,IF(B2029&lt;6600000,ROUND(ROUNDDOWN(B2029/4,-3)*3.2,0)-440000,IF(B2029&lt;8500000,ROUNDDOWN(B2029*0.9,0)-1100000,B2029-1950000))))))))</f>
        <v/>
      </c>
      <c r="G2029" s="21">
        <f>IF(F2029&gt;23500000,NA(),IF(F2029&lt;=4890000,1040000,IF(F2029&lt;=6550000,670000,620000)))</f>
        <v/>
      </c>
      <c r="H2029" s="21">
        <f>IF(D2029&lt;=0,0,MAX(0,MIN(2000000,D2029-MIN(100000,ROUNDDOWN(F2029*0.05,0)))))</f>
        <v/>
      </c>
      <c r="I2029" s="21">
        <f>IF(C2029&lt;=2000,0,MIN(C2029,ROUNDDOWN(F2029*0.4,0))-2000)</f>
        <v/>
      </c>
      <c r="J2029" s="21">
        <f>MAX(0,ROUNDDOWN(F2029-E2029-G2029,-3))</f>
        <v/>
      </c>
      <c r="K2029" s="21">
        <f>MAX(0,ROUNDDOWN(F2029-E2029-G2029-H2029-I2029,-3))</f>
        <v/>
      </c>
      <c r="L2029" s="21">
        <f>MAX(0,ROUNDDOWN(F2029-E2029-G2029-H2029,-3))</f>
        <v/>
      </c>
      <c r="M2029" s="21">
        <f>IF(J2029&lt;=0,0,ROUNDDOWN((J2029*LOOKUP(J2029,{0,1950001,3300001,6950001,9000001,18000001,40000001},{0.05,0.1,0.2,0.23,0.33,0.4,0.45})-LOOKUP(J2029,{0,1950001,3300001,6950001,9000001,18000001,40000001},{0,97500,427500,636000,1536000,2796000,4796000}))*1.021,-2))</f>
        <v/>
      </c>
      <c r="N2029" s="21">
        <f>IF(K2029&lt;=0,0,ROUNDDOWN((K2029*LOOKUP(K2029,{0,1950001,3300001,6950001,9000001,18000001,40000001},{0.05,0.1,0.2,0.23,0.33,0.4,0.45})-LOOKUP(K2029,{0,1950001,3300001,6950001,9000001,18000001,40000001},{0,97500,427500,636000,1536000,2796000,4796000}))*1.021,-2))</f>
        <v/>
      </c>
      <c r="O2029" s="21">
        <f>IF(L2029&lt;=0,0,ROUNDDOWN((L2029*LOOKUP(L2029,{0,1950001,3300001,6950001,9000001,18000001,40000001},{0.05,0.1,0.2,0.23,0.33,0.4,0.45})-LOOKUP(L2029,{0,1950001,3300001,6950001,9000001,18000001,40000001},{0,97500,427500,636000,1536000,2796000,4796000}))*1.021,-2))</f>
        <v/>
      </c>
      <c r="P2029" s="21">
        <f>MAX(0,ROUNDDOWN(F2029-E2029-430000,-3))</f>
        <v/>
      </c>
      <c r="Q2029" s="21">
        <f>MAX(0,ROUNDDOWN(F2029-E2029-430000-H2029,-3))</f>
        <v/>
      </c>
      <c r="R2029" s="21">
        <f>IF(F2029&lt;=450000,0,MAX(0,P2029*0.06-MIN(50000,P2029)*0.03))</f>
        <v/>
      </c>
      <c r="S2029" s="21">
        <f>IF(F2029&lt;=450000,0,MAX(0,P2029*0.04-MIN(50000,P2029)*0.02))</f>
        <v/>
      </c>
      <c r="T2029" s="21">
        <f>IF(F2029&lt;=450000,0,MAX(0,Q2029*0.06-MIN(50000,Q2029)*0.03))</f>
        <v/>
      </c>
      <c r="U2029" s="21">
        <f>IF(F2029&lt;=450000,0,MAX(0,Q2029*0.04-MIN(50000,Q2029)*0.02))</f>
        <v/>
      </c>
      <c r="V2029" s="21">
        <f>50000+MAX(0,G2029-480000)</f>
        <v/>
      </c>
      <c r="W2029" s="21">
        <f>P2029-V2029</f>
        <v/>
      </c>
      <c r="X2029" s="21">
        <f>Q2029-V2029</f>
        <v/>
      </c>
      <c r="Y2029" s="22">
        <f>IF(W2029&lt;0,0.9,LOOKUP(W2029,{0,1950001,3300001,6950001,9000001,18000001,40000001},{0.84895,0.7979,0.6958,0.66517,0.56307,0.4916,0.44055}))</f>
        <v/>
      </c>
      <c r="Z2029" s="22">
        <f>IF(X2029&lt;0,0.9,LOOKUP(X2029,{0,1950001,3300001,6950001,9000001,18000001,40000001},{0.84895,0.7979,0.6958,0.66517,0.56307,0.4916,0.44055}))</f>
        <v/>
      </c>
      <c r="AA2029" s="22">
        <f>IF(W2029&lt;0,0,CHOOSE(MATCH(W2029,{0,1950001,3300001,6950001,9000001},1),5.105/84.895,10.21/79.79,20.42/69.58,23.483/66.517,33.693/56.307))</f>
        <v/>
      </c>
      <c r="AB2029" s="21">
        <f>IF(C2029&lt;=2000,0,(MIN(C2029,ROUNDDOWN(F2029*0.3,0))-2000)*0.1)</f>
        <v/>
      </c>
      <c r="AC2029" s="21">
        <f>IF(C2029&lt;=2000,0,MIN((C2029-2000)*Y2029,(R2029+S2029)*0.2))</f>
        <v/>
      </c>
      <c r="AD2029" s="21">
        <f>IF(C2029&lt;=2000,0,MIN((C2029-2000)*Z2029,(T2029+U2029)*0.2))</f>
        <v/>
      </c>
      <c r="AE2029" s="21">
        <f>AC2029*AA2029</f>
        <v/>
      </c>
      <c r="AF2029" s="21">
        <f>ROUNDDOWN(R2029,-2)+ROUNDDOWN(S2029,-2)</f>
        <v/>
      </c>
      <c r="AG2029" s="21">
        <f>ROUNDDOWN(MAX(0,R2029-(AB2029+AC2029+AE2029)*0.6),-2)+ROUNDDOWN(MAX(0,S2029-(AB2029+AC2029+AE2029)*0.4),-2)</f>
        <v/>
      </c>
      <c r="AH2029" s="21">
        <f>ROUNDDOWN(MAX(0,T2029-(AB2029+AD2029)*0.6),-2)+ROUNDDOWN(MAX(0,U2029-(AB2029+AD2029)*0.4),-2)</f>
        <v/>
      </c>
      <c r="AI2029" s="21">
        <f>ROUNDDOWN(T2029,-2)+ROUNDDOWN(U2029,-2)</f>
        <v/>
      </c>
      <c r="AJ2029" s="21">
        <f>M2029+AF2029</f>
        <v/>
      </c>
      <c r="AK2029" s="21">
        <f>M2029+AG2029</f>
        <v/>
      </c>
      <c r="AL2029" s="21">
        <f>N2029+AH2029</f>
        <v/>
      </c>
      <c r="AM2029" s="21">
        <f>O2029+AI2029</f>
        <v/>
      </c>
      <c r="AN2029" s="21">
        <f>N2029+AI2029</f>
        <v/>
      </c>
      <c r="AO2029" s="21">
        <f>ROUNDDOWN((R2029+S2029)*0.2/Y2029+2000,0)</f>
        <v/>
      </c>
      <c r="AP2029" s="21">
        <f>ROUNDDOWN((T2029+U2029)*0.2/Z2029+2000,0)</f>
        <v/>
      </c>
      <c r="AQ2029" s="21">
        <f>AL2029-AK2029</f>
        <v/>
      </c>
      <c r="AR2029" s="21">
        <f>AM2029-AK2029</f>
        <v/>
      </c>
      <c r="AS2029" s="21">
        <f>AM2029-AL2029</f>
        <v/>
      </c>
      <c r="AT2029" s="21">
        <f>AK2029+C2029-AJ2029</f>
        <v/>
      </c>
      <c r="AU2029" s="21">
        <f>AL2029+C2029-AM2029</f>
        <v/>
      </c>
      <c r="AV2029" s="21">
        <f>AN2029+C2029-AM2029</f>
        <v/>
      </c>
    </row>
    <row r="2030">
      <c r="A2030" t="inlineStr">
        <is>
          <t>1万円刻み</t>
        </is>
      </c>
      <c r="B2030" s="21">
        <f>'5_1万円刻み'!$A$267</f>
        <v/>
      </c>
      <c r="C2030" s="21">
        <f>AO2030</f>
        <v/>
      </c>
      <c r="D2030" s="21" t="n">
        <v>0</v>
      </c>
      <c r="E2030" s="21">
        <f>ROUND(MIN(B2030/12,650000)*12*0.0915+MIN(B2030/12,1390000)*12*(0.0504+0)+B2030*0.005,0)</f>
        <v/>
      </c>
      <c r="F2030" s="21">
        <f>IF(B2030&lt;741000,0,IF(B2030&lt;2191000,B2030-740000,IF(B2030&lt;2193000,1451000,IF(B2030&lt;2196000,1453000,IF(B2030&lt;2200000,1456000,IF(B2030&lt;3600000,ROUND(ROUNDDOWN(B2030/4,-3)*2.8,0)-80000,IF(B2030&lt;6600000,ROUND(ROUNDDOWN(B2030/4,-3)*3.2,0)-440000,IF(B2030&lt;8500000,ROUNDDOWN(B2030*0.9,0)-1100000,B2030-1950000))))))))</f>
        <v/>
      </c>
      <c r="G2030" s="21">
        <f>IF(F2030&gt;23500000,NA(),IF(F2030&lt;=4890000,1040000,IF(F2030&lt;=6550000,670000,620000)))</f>
        <v/>
      </c>
      <c r="H2030" s="21">
        <f>IF(D2030&lt;=0,0,MAX(0,MIN(2000000,D2030-MIN(100000,ROUNDDOWN(F2030*0.05,0)))))</f>
        <v/>
      </c>
      <c r="I2030" s="21">
        <f>IF(C2030&lt;=2000,0,MIN(C2030,ROUNDDOWN(F2030*0.4,0))-2000)</f>
        <v/>
      </c>
      <c r="J2030" s="21">
        <f>MAX(0,ROUNDDOWN(F2030-E2030-G2030,-3))</f>
        <v/>
      </c>
      <c r="K2030" s="21">
        <f>MAX(0,ROUNDDOWN(F2030-E2030-G2030-H2030-I2030,-3))</f>
        <v/>
      </c>
      <c r="L2030" s="21">
        <f>MAX(0,ROUNDDOWN(F2030-E2030-G2030-H2030,-3))</f>
        <v/>
      </c>
      <c r="M2030" s="21">
        <f>IF(J2030&lt;=0,0,ROUNDDOWN((J2030*LOOKUP(J2030,{0,1950001,3300001,6950001,9000001,18000001,40000001},{0.05,0.1,0.2,0.23,0.33,0.4,0.45})-LOOKUP(J2030,{0,1950001,3300001,6950001,9000001,18000001,40000001},{0,97500,427500,636000,1536000,2796000,4796000}))*1.021,-2))</f>
        <v/>
      </c>
      <c r="N2030" s="21">
        <f>IF(K2030&lt;=0,0,ROUNDDOWN((K2030*LOOKUP(K2030,{0,1950001,3300001,6950001,9000001,18000001,40000001},{0.05,0.1,0.2,0.23,0.33,0.4,0.45})-LOOKUP(K2030,{0,1950001,3300001,6950001,9000001,18000001,40000001},{0,97500,427500,636000,1536000,2796000,4796000}))*1.021,-2))</f>
        <v/>
      </c>
      <c r="O2030" s="21">
        <f>IF(L2030&lt;=0,0,ROUNDDOWN((L2030*LOOKUP(L2030,{0,1950001,3300001,6950001,9000001,18000001,40000001},{0.05,0.1,0.2,0.23,0.33,0.4,0.45})-LOOKUP(L2030,{0,1950001,3300001,6950001,9000001,18000001,40000001},{0,97500,427500,636000,1536000,2796000,4796000}))*1.021,-2))</f>
        <v/>
      </c>
      <c r="P2030" s="21">
        <f>MAX(0,ROUNDDOWN(F2030-E2030-430000,-3))</f>
        <v/>
      </c>
      <c r="Q2030" s="21">
        <f>MAX(0,ROUNDDOWN(F2030-E2030-430000-H2030,-3))</f>
        <v/>
      </c>
      <c r="R2030" s="21">
        <f>IF(F2030&lt;=450000,0,MAX(0,P2030*0.06-MIN(50000,P2030)*0.03))</f>
        <v/>
      </c>
      <c r="S2030" s="21">
        <f>IF(F2030&lt;=450000,0,MAX(0,P2030*0.04-MIN(50000,P2030)*0.02))</f>
        <v/>
      </c>
      <c r="T2030" s="21">
        <f>IF(F2030&lt;=450000,0,MAX(0,Q2030*0.06-MIN(50000,Q2030)*0.03))</f>
        <v/>
      </c>
      <c r="U2030" s="21">
        <f>IF(F2030&lt;=450000,0,MAX(0,Q2030*0.04-MIN(50000,Q2030)*0.02))</f>
        <v/>
      </c>
      <c r="V2030" s="21">
        <f>50000+MAX(0,G2030-480000)</f>
        <v/>
      </c>
      <c r="W2030" s="21">
        <f>P2030-V2030</f>
        <v/>
      </c>
      <c r="X2030" s="21">
        <f>Q2030-V2030</f>
        <v/>
      </c>
      <c r="Y2030" s="22">
        <f>IF(W2030&lt;0,0.9,LOOKUP(W2030,{0,1950001,3300001,6950001,9000001,18000001,40000001},{0.84895,0.7979,0.6958,0.66517,0.56307,0.4916,0.44055}))</f>
        <v/>
      </c>
      <c r="Z2030" s="22">
        <f>IF(X2030&lt;0,0.9,LOOKUP(X2030,{0,1950001,3300001,6950001,9000001,18000001,40000001},{0.84895,0.7979,0.6958,0.66517,0.56307,0.4916,0.44055}))</f>
        <v/>
      </c>
      <c r="AA2030" s="22">
        <f>IF(W2030&lt;0,0,CHOOSE(MATCH(W2030,{0,1950001,3300001,6950001,9000001},1),5.105/84.895,10.21/79.79,20.42/69.58,23.483/66.517,33.693/56.307))</f>
        <v/>
      </c>
      <c r="AB2030" s="21">
        <f>IF(C2030&lt;=2000,0,(MIN(C2030,ROUNDDOWN(F2030*0.3,0))-2000)*0.1)</f>
        <v/>
      </c>
      <c r="AC2030" s="21">
        <f>IF(C2030&lt;=2000,0,MIN((C2030-2000)*Y2030,(R2030+S2030)*0.2))</f>
        <v/>
      </c>
      <c r="AD2030" s="21">
        <f>IF(C2030&lt;=2000,0,MIN((C2030-2000)*Z2030,(T2030+U2030)*0.2))</f>
        <v/>
      </c>
      <c r="AE2030" s="21">
        <f>AC2030*AA2030</f>
        <v/>
      </c>
      <c r="AF2030" s="21">
        <f>ROUNDDOWN(R2030,-2)+ROUNDDOWN(S2030,-2)</f>
        <v/>
      </c>
      <c r="AG2030" s="21">
        <f>ROUNDDOWN(MAX(0,R2030-(AB2030+AC2030+AE2030)*0.6),-2)+ROUNDDOWN(MAX(0,S2030-(AB2030+AC2030+AE2030)*0.4),-2)</f>
        <v/>
      </c>
      <c r="AH2030" s="21">
        <f>ROUNDDOWN(MAX(0,T2030-(AB2030+AD2030)*0.6),-2)+ROUNDDOWN(MAX(0,U2030-(AB2030+AD2030)*0.4),-2)</f>
        <v/>
      </c>
      <c r="AI2030" s="21">
        <f>ROUNDDOWN(T2030,-2)+ROUNDDOWN(U2030,-2)</f>
        <v/>
      </c>
      <c r="AJ2030" s="21">
        <f>M2030+AF2030</f>
        <v/>
      </c>
      <c r="AK2030" s="21">
        <f>M2030+AG2030</f>
        <v/>
      </c>
      <c r="AL2030" s="21">
        <f>N2030+AH2030</f>
        <v/>
      </c>
      <c r="AM2030" s="21">
        <f>O2030+AI2030</f>
        <v/>
      </c>
      <c r="AN2030" s="21">
        <f>N2030+AI2030</f>
        <v/>
      </c>
      <c r="AO2030" s="21">
        <f>ROUNDDOWN((R2030+S2030)*0.2/Y2030+2000,0)</f>
        <v/>
      </c>
      <c r="AP2030" s="21">
        <f>ROUNDDOWN((T2030+U2030)*0.2/Z2030+2000,0)</f>
        <v/>
      </c>
      <c r="AQ2030" s="21">
        <f>AL2030-AK2030</f>
        <v/>
      </c>
      <c r="AR2030" s="21">
        <f>AM2030-AK2030</f>
        <v/>
      </c>
      <c r="AS2030" s="21">
        <f>AM2030-AL2030</f>
        <v/>
      </c>
      <c r="AT2030" s="21">
        <f>AK2030+C2030-AJ2030</f>
        <v/>
      </c>
      <c r="AU2030" s="21">
        <f>AL2030+C2030-AM2030</f>
        <v/>
      </c>
      <c r="AV2030" s="21">
        <f>AN2030+C2030-AM2030</f>
        <v/>
      </c>
    </row>
    <row r="2031">
      <c r="A2031" t="inlineStr">
        <is>
          <t>1万円刻み</t>
        </is>
      </c>
      <c r="B2031" s="21">
        <f>'5_1万円刻み'!$A$268</f>
        <v/>
      </c>
      <c r="C2031" s="21">
        <f>AO2031</f>
        <v/>
      </c>
      <c r="D2031" s="21" t="n">
        <v>0</v>
      </c>
      <c r="E2031" s="21">
        <f>ROUND(MIN(B2031/12,650000)*12*0.0915+MIN(B2031/12,1390000)*12*(0.0504+0)+B2031*0.005,0)</f>
        <v/>
      </c>
      <c r="F2031" s="21">
        <f>IF(B2031&lt;741000,0,IF(B2031&lt;2191000,B2031-740000,IF(B2031&lt;2193000,1451000,IF(B2031&lt;2196000,1453000,IF(B2031&lt;2200000,1456000,IF(B2031&lt;3600000,ROUND(ROUNDDOWN(B2031/4,-3)*2.8,0)-80000,IF(B2031&lt;6600000,ROUND(ROUNDDOWN(B2031/4,-3)*3.2,0)-440000,IF(B2031&lt;8500000,ROUNDDOWN(B2031*0.9,0)-1100000,B2031-1950000))))))))</f>
        <v/>
      </c>
      <c r="G2031" s="21">
        <f>IF(F2031&gt;23500000,NA(),IF(F2031&lt;=4890000,1040000,IF(F2031&lt;=6550000,670000,620000)))</f>
        <v/>
      </c>
      <c r="H2031" s="21">
        <f>IF(D2031&lt;=0,0,MAX(0,MIN(2000000,D2031-MIN(100000,ROUNDDOWN(F2031*0.05,0)))))</f>
        <v/>
      </c>
      <c r="I2031" s="21">
        <f>IF(C2031&lt;=2000,0,MIN(C2031,ROUNDDOWN(F2031*0.4,0))-2000)</f>
        <v/>
      </c>
      <c r="J2031" s="21">
        <f>MAX(0,ROUNDDOWN(F2031-E2031-G2031,-3))</f>
        <v/>
      </c>
      <c r="K2031" s="21">
        <f>MAX(0,ROUNDDOWN(F2031-E2031-G2031-H2031-I2031,-3))</f>
        <v/>
      </c>
      <c r="L2031" s="21">
        <f>MAX(0,ROUNDDOWN(F2031-E2031-G2031-H2031,-3))</f>
        <v/>
      </c>
      <c r="M2031" s="21">
        <f>IF(J2031&lt;=0,0,ROUNDDOWN((J2031*LOOKUP(J2031,{0,1950001,3300001,6950001,9000001,18000001,40000001},{0.05,0.1,0.2,0.23,0.33,0.4,0.45})-LOOKUP(J2031,{0,1950001,3300001,6950001,9000001,18000001,40000001},{0,97500,427500,636000,1536000,2796000,4796000}))*1.021,-2))</f>
        <v/>
      </c>
      <c r="N2031" s="21">
        <f>IF(K2031&lt;=0,0,ROUNDDOWN((K2031*LOOKUP(K2031,{0,1950001,3300001,6950001,9000001,18000001,40000001},{0.05,0.1,0.2,0.23,0.33,0.4,0.45})-LOOKUP(K2031,{0,1950001,3300001,6950001,9000001,18000001,40000001},{0,97500,427500,636000,1536000,2796000,4796000}))*1.021,-2))</f>
        <v/>
      </c>
      <c r="O2031" s="21">
        <f>IF(L2031&lt;=0,0,ROUNDDOWN((L2031*LOOKUP(L2031,{0,1950001,3300001,6950001,9000001,18000001,40000001},{0.05,0.1,0.2,0.23,0.33,0.4,0.45})-LOOKUP(L2031,{0,1950001,3300001,6950001,9000001,18000001,40000001},{0,97500,427500,636000,1536000,2796000,4796000}))*1.021,-2))</f>
        <v/>
      </c>
      <c r="P2031" s="21">
        <f>MAX(0,ROUNDDOWN(F2031-E2031-430000,-3))</f>
        <v/>
      </c>
      <c r="Q2031" s="21">
        <f>MAX(0,ROUNDDOWN(F2031-E2031-430000-H2031,-3))</f>
        <v/>
      </c>
      <c r="R2031" s="21">
        <f>IF(F2031&lt;=450000,0,MAX(0,P2031*0.06-MIN(50000,P2031)*0.03))</f>
        <v/>
      </c>
      <c r="S2031" s="21">
        <f>IF(F2031&lt;=450000,0,MAX(0,P2031*0.04-MIN(50000,P2031)*0.02))</f>
        <v/>
      </c>
      <c r="T2031" s="21">
        <f>IF(F2031&lt;=450000,0,MAX(0,Q2031*0.06-MIN(50000,Q2031)*0.03))</f>
        <v/>
      </c>
      <c r="U2031" s="21">
        <f>IF(F2031&lt;=450000,0,MAX(0,Q2031*0.04-MIN(50000,Q2031)*0.02))</f>
        <v/>
      </c>
      <c r="V2031" s="21">
        <f>50000+MAX(0,G2031-480000)</f>
        <v/>
      </c>
      <c r="W2031" s="21">
        <f>P2031-V2031</f>
        <v/>
      </c>
      <c r="X2031" s="21">
        <f>Q2031-V2031</f>
        <v/>
      </c>
      <c r="Y2031" s="22">
        <f>IF(W2031&lt;0,0.9,LOOKUP(W2031,{0,1950001,3300001,6950001,9000001,18000001,40000001},{0.84895,0.7979,0.6958,0.66517,0.56307,0.4916,0.44055}))</f>
        <v/>
      </c>
      <c r="Z2031" s="22">
        <f>IF(X2031&lt;0,0.9,LOOKUP(X2031,{0,1950001,3300001,6950001,9000001,18000001,40000001},{0.84895,0.7979,0.6958,0.66517,0.56307,0.4916,0.44055}))</f>
        <v/>
      </c>
      <c r="AA2031" s="22">
        <f>IF(W2031&lt;0,0,CHOOSE(MATCH(W2031,{0,1950001,3300001,6950001,9000001},1),5.105/84.895,10.21/79.79,20.42/69.58,23.483/66.517,33.693/56.307))</f>
        <v/>
      </c>
      <c r="AB2031" s="21">
        <f>IF(C2031&lt;=2000,0,(MIN(C2031,ROUNDDOWN(F2031*0.3,0))-2000)*0.1)</f>
        <v/>
      </c>
      <c r="AC2031" s="21">
        <f>IF(C2031&lt;=2000,0,MIN((C2031-2000)*Y2031,(R2031+S2031)*0.2))</f>
        <v/>
      </c>
      <c r="AD2031" s="21">
        <f>IF(C2031&lt;=2000,0,MIN((C2031-2000)*Z2031,(T2031+U2031)*0.2))</f>
        <v/>
      </c>
      <c r="AE2031" s="21">
        <f>AC2031*AA2031</f>
        <v/>
      </c>
      <c r="AF2031" s="21">
        <f>ROUNDDOWN(R2031,-2)+ROUNDDOWN(S2031,-2)</f>
        <v/>
      </c>
      <c r="AG2031" s="21">
        <f>ROUNDDOWN(MAX(0,R2031-(AB2031+AC2031+AE2031)*0.6),-2)+ROUNDDOWN(MAX(0,S2031-(AB2031+AC2031+AE2031)*0.4),-2)</f>
        <v/>
      </c>
      <c r="AH2031" s="21">
        <f>ROUNDDOWN(MAX(0,T2031-(AB2031+AD2031)*0.6),-2)+ROUNDDOWN(MAX(0,U2031-(AB2031+AD2031)*0.4),-2)</f>
        <v/>
      </c>
      <c r="AI2031" s="21">
        <f>ROUNDDOWN(T2031,-2)+ROUNDDOWN(U2031,-2)</f>
        <v/>
      </c>
      <c r="AJ2031" s="21">
        <f>M2031+AF2031</f>
        <v/>
      </c>
      <c r="AK2031" s="21">
        <f>M2031+AG2031</f>
        <v/>
      </c>
      <c r="AL2031" s="21">
        <f>N2031+AH2031</f>
        <v/>
      </c>
      <c r="AM2031" s="21">
        <f>O2031+AI2031</f>
        <v/>
      </c>
      <c r="AN2031" s="21">
        <f>N2031+AI2031</f>
        <v/>
      </c>
      <c r="AO2031" s="21">
        <f>ROUNDDOWN((R2031+S2031)*0.2/Y2031+2000,0)</f>
        <v/>
      </c>
      <c r="AP2031" s="21">
        <f>ROUNDDOWN((T2031+U2031)*0.2/Z2031+2000,0)</f>
        <v/>
      </c>
      <c r="AQ2031" s="21">
        <f>AL2031-AK2031</f>
        <v/>
      </c>
      <c r="AR2031" s="21">
        <f>AM2031-AK2031</f>
        <v/>
      </c>
      <c r="AS2031" s="21">
        <f>AM2031-AL2031</f>
        <v/>
      </c>
      <c r="AT2031" s="21">
        <f>AK2031+C2031-AJ2031</f>
        <v/>
      </c>
      <c r="AU2031" s="21">
        <f>AL2031+C2031-AM2031</f>
        <v/>
      </c>
      <c r="AV2031" s="21">
        <f>AN2031+C2031-AM2031</f>
        <v/>
      </c>
    </row>
    <row r="2032">
      <c r="A2032" t="inlineStr">
        <is>
          <t>1万円刻み</t>
        </is>
      </c>
      <c r="B2032" s="21">
        <f>'5_1万円刻み'!$A$269</f>
        <v/>
      </c>
      <c r="C2032" s="21">
        <f>AO2032</f>
        <v/>
      </c>
      <c r="D2032" s="21" t="n">
        <v>0</v>
      </c>
      <c r="E2032" s="21">
        <f>ROUND(MIN(B2032/12,650000)*12*0.0915+MIN(B2032/12,1390000)*12*(0.0504+0)+B2032*0.005,0)</f>
        <v/>
      </c>
      <c r="F2032" s="21">
        <f>IF(B2032&lt;741000,0,IF(B2032&lt;2191000,B2032-740000,IF(B2032&lt;2193000,1451000,IF(B2032&lt;2196000,1453000,IF(B2032&lt;2200000,1456000,IF(B2032&lt;3600000,ROUND(ROUNDDOWN(B2032/4,-3)*2.8,0)-80000,IF(B2032&lt;6600000,ROUND(ROUNDDOWN(B2032/4,-3)*3.2,0)-440000,IF(B2032&lt;8500000,ROUNDDOWN(B2032*0.9,0)-1100000,B2032-1950000))))))))</f>
        <v/>
      </c>
      <c r="G2032" s="21">
        <f>IF(F2032&gt;23500000,NA(),IF(F2032&lt;=4890000,1040000,IF(F2032&lt;=6550000,670000,620000)))</f>
        <v/>
      </c>
      <c r="H2032" s="21">
        <f>IF(D2032&lt;=0,0,MAX(0,MIN(2000000,D2032-MIN(100000,ROUNDDOWN(F2032*0.05,0)))))</f>
        <v/>
      </c>
      <c r="I2032" s="21">
        <f>IF(C2032&lt;=2000,0,MIN(C2032,ROUNDDOWN(F2032*0.4,0))-2000)</f>
        <v/>
      </c>
      <c r="J2032" s="21">
        <f>MAX(0,ROUNDDOWN(F2032-E2032-G2032,-3))</f>
        <v/>
      </c>
      <c r="K2032" s="21">
        <f>MAX(0,ROUNDDOWN(F2032-E2032-G2032-H2032-I2032,-3))</f>
        <v/>
      </c>
      <c r="L2032" s="21">
        <f>MAX(0,ROUNDDOWN(F2032-E2032-G2032-H2032,-3))</f>
        <v/>
      </c>
      <c r="M2032" s="21">
        <f>IF(J2032&lt;=0,0,ROUNDDOWN((J2032*LOOKUP(J2032,{0,1950001,3300001,6950001,9000001,18000001,40000001},{0.05,0.1,0.2,0.23,0.33,0.4,0.45})-LOOKUP(J2032,{0,1950001,3300001,6950001,9000001,18000001,40000001},{0,97500,427500,636000,1536000,2796000,4796000}))*1.021,-2))</f>
        <v/>
      </c>
      <c r="N2032" s="21">
        <f>IF(K2032&lt;=0,0,ROUNDDOWN((K2032*LOOKUP(K2032,{0,1950001,3300001,6950001,9000001,18000001,40000001},{0.05,0.1,0.2,0.23,0.33,0.4,0.45})-LOOKUP(K2032,{0,1950001,3300001,6950001,9000001,18000001,40000001},{0,97500,427500,636000,1536000,2796000,4796000}))*1.021,-2))</f>
        <v/>
      </c>
      <c r="O2032" s="21">
        <f>IF(L2032&lt;=0,0,ROUNDDOWN((L2032*LOOKUP(L2032,{0,1950001,3300001,6950001,9000001,18000001,40000001},{0.05,0.1,0.2,0.23,0.33,0.4,0.45})-LOOKUP(L2032,{0,1950001,3300001,6950001,9000001,18000001,40000001},{0,97500,427500,636000,1536000,2796000,4796000}))*1.021,-2))</f>
        <v/>
      </c>
      <c r="P2032" s="21">
        <f>MAX(0,ROUNDDOWN(F2032-E2032-430000,-3))</f>
        <v/>
      </c>
      <c r="Q2032" s="21">
        <f>MAX(0,ROUNDDOWN(F2032-E2032-430000-H2032,-3))</f>
        <v/>
      </c>
      <c r="R2032" s="21">
        <f>IF(F2032&lt;=450000,0,MAX(0,P2032*0.06-MIN(50000,P2032)*0.03))</f>
        <v/>
      </c>
      <c r="S2032" s="21">
        <f>IF(F2032&lt;=450000,0,MAX(0,P2032*0.04-MIN(50000,P2032)*0.02))</f>
        <v/>
      </c>
      <c r="T2032" s="21">
        <f>IF(F2032&lt;=450000,0,MAX(0,Q2032*0.06-MIN(50000,Q2032)*0.03))</f>
        <v/>
      </c>
      <c r="U2032" s="21">
        <f>IF(F2032&lt;=450000,0,MAX(0,Q2032*0.04-MIN(50000,Q2032)*0.02))</f>
        <v/>
      </c>
      <c r="V2032" s="21">
        <f>50000+MAX(0,G2032-480000)</f>
        <v/>
      </c>
      <c r="W2032" s="21">
        <f>P2032-V2032</f>
        <v/>
      </c>
      <c r="X2032" s="21">
        <f>Q2032-V2032</f>
        <v/>
      </c>
      <c r="Y2032" s="22">
        <f>IF(W2032&lt;0,0.9,LOOKUP(W2032,{0,1950001,3300001,6950001,9000001,18000001,40000001},{0.84895,0.7979,0.6958,0.66517,0.56307,0.4916,0.44055}))</f>
        <v/>
      </c>
      <c r="Z2032" s="22">
        <f>IF(X2032&lt;0,0.9,LOOKUP(X2032,{0,1950001,3300001,6950001,9000001,18000001,40000001},{0.84895,0.7979,0.6958,0.66517,0.56307,0.4916,0.44055}))</f>
        <v/>
      </c>
      <c r="AA2032" s="22">
        <f>IF(W2032&lt;0,0,CHOOSE(MATCH(W2032,{0,1950001,3300001,6950001,9000001},1),5.105/84.895,10.21/79.79,20.42/69.58,23.483/66.517,33.693/56.307))</f>
        <v/>
      </c>
      <c r="AB2032" s="21">
        <f>IF(C2032&lt;=2000,0,(MIN(C2032,ROUNDDOWN(F2032*0.3,0))-2000)*0.1)</f>
        <v/>
      </c>
      <c r="AC2032" s="21">
        <f>IF(C2032&lt;=2000,0,MIN((C2032-2000)*Y2032,(R2032+S2032)*0.2))</f>
        <v/>
      </c>
      <c r="AD2032" s="21">
        <f>IF(C2032&lt;=2000,0,MIN((C2032-2000)*Z2032,(T2032+U2032)*0.2))</f>
        <v/>
      </c>
      <c r="AE2032" s="21">
        <f>AC2032*AA2032</f>
        <v/>
      </c>
      <c r="AF2032" s="21">
        <f>ROUNDDOWN(R2032,-2)+ROUNDDOWN(S2032,-2)</f>
        <v/>
      </c>
      <c r="AG2032" s="21">
        <f>ROUNDDOWN(MAX(0,R2032-(AB2032+AC2032+AE2032)*0.6),-2)+ROUNDDOWN(MAX(0,S2032-(AB2032+AC2032+AE2032)*0.4),-2)</f>
        <v/>
      </c>
      <c r="AH2032" s="21">
        <f>ROUNDDOWN(MAX(0,T2032-(AB2032+AD2032)*0.6),-2)+ROUNDDOWN(MAX(0,U2032-(AB2032+AD2032)*0.4),-2)</f>
        <v/>
      </c>
      <c r="AI2032" s="21">
        <f>ROUNDDOWN(T2032,-2)+ROUNDDOWN(U2032,-2)</f>
        <v/>
      </c>
      <c r="AJ2032" s="21">
        <f>M2032+AF2032</f>
        <v/>
      </c>
      <c r="AK2032" s="21">
        <f>M2032+AG2032</f>
        <v/>
      </c>
      <c r="AL2032" s="21">
        <f>N2032+AH2032</f>
        <v/>
      </c>
      <c r="AM2032" s="21">
        <f>O2032+AI2032</f>
        <v/>
      </c>
      <c r="AN2032" s="21">
        <f>N2032+AI2032</f>
        <v/>
      </c>
      <c r="AO2032" s="21">
        <f>ROUNDDOWN((R2032+S2032)*0.2/Y2032+2000,0)</f>
        <v/>
      </c>
      <c r="AP2032" s="21">
        <f>ROUNDDOWN((T2032+U2032)*0.2/Z2032+2000,0)</f>
        <v/>
      </c>
      <c r="AQ2032" s="21">
        <f>AL2032-AK2032</f>
        <v/>
      </c>
      <c r="AR2032" s="21">
        <f>AM2032-AK2032</f>
        <v/>
      </c>
      <c r="AS2032" s="21">
        <f>AM2032-AL2032</f>
        <v/>
      </c>
      <c r="AT2032" s="21">
        <f>AK2032+C2032-AJ2032</f>
        <v/>
      </c>
      <c r="AU2032" s="21">
        <f>AL2032+C2032-AM2032</f>
        <v/>
      </c>
      <c r="AV2032" s="21">
        <f>AN2032+C2032-AM2032</f>
        <v/>
      </c>
    </row>
    <row r="2033">
      <c r="A2033" t="inlineStr">
        <is>
          <t>1万円刻み</t>
        </is>
      </c>
      <c r="B2033" s="21">
        <f>'5_1万円刻み'!$A$270</f>
        <v/>
      </c>
      <c r="C2033" s="21">
        <f>AO2033</f>
        <v/>
      </c>
      <c r="D2033" s="21" t="n">
        <v>0</v>
      </c>
      <c r="E2033" s="21">
        <f>ROUND(MIN(B2033/12,650000)*12*0.0915+MIN(B2033/12,1390000)*12*(0.0504+0)+B2033*0.005,0)</f>
        <v/>
      </c>
      <c r="F2033" s="21">
        <f>IF(B2033&lt;741000,0,IF(B2033&lt;2191000,B2033-740000,IF(B2033&lt;2193000,1451000,IF(B2033&lt;2196000,1453000,IF(B2033&lt;2200000,1456000,IF(B2033&lt;3600000,ROUND(ROUNDDOWN(B2033/4,-3)*2.8,0)-80000,IF(B2033&lt;6600000,ROUND(ROUNDDOWN(B2033/4,-3)*3.2,0)-440000,IF(B2033&lt;8500000,ROUNDDOWN(B2033*0.9,0)-1100000,B2033-1950000))))))))</f>
        <v/>
      </c>
      <c r="G2033" s="21">
        <f>IF(F2033&gt;23500000,NA(),IF(F2033&lt;=4890000,1040000,IF(F2033&lt;=6550000,670000,620000)))</f>
        <v/>
      </c>
      <c r="H2033" s="21">
        <f>IF(D2033&lt;=0,0,MAX(0,MIN(2000000,D2033-MIN(100000,ROUNDDOWN(F2033*0.05,0)))))</f>
        <v/>
      </c>
      <c r="I2033" s="21">
        <f>IF(C2033&lt;=2000,0,MIN(C2033,ROUNDDOWN(F2033*0.4,0))-2000)</f>
        <v/>
      </c>
      <c r="J2033" s="21">
        <f>MAX(0,ROUNDDOWN(F2033-E2033-G2033,-3))</f>
        <v/>
      </c>
      <c r="K2033" s="21">
        <f>MAX(0,ROUNDDOWN(F2033-E2033-G2033-H2033-I2033,-3))</f>
        <v/>
      </c>
      <c r="L2033" s="21">
        <f>MAX(0,ROUNDDOWN(F2033-E2033-G2033-H2033,-3))</f>
        <v/>
      </c>
      <c r="M2033" s="21">
        <f>IF(J2033&lt;=0,0,ROUNDDOWN((J2033*LOOKUP(J2033,{0,1950001,3300001,6950001,9000001,18000001,40000001},{0.05,0.1,0.2,0.23,0.33,0.4,0.45})-LOOKUP(J2033,{0,1950001,3300001,6950001,9000001,18000001,40000001},{0,97500,427500,636000,1536000,2796000,4796000}))*1.021,-2))</f>
        <v/>
      </c>
      <c r="N2033" s="21">
        <f>IF(K2033&lt;=0,0,ROUNDDOWN((K2033*LOOKUP(K2033,{0,1950001,3300001,6950001,9000001,18000001,40000001},{0.05,0.1,0.2,0.23,0.33,0.4,0.45})-LOOKUP(K2033,{0,1950001,3300001,6950001,9000001,18000001,40000001},{0,97500,427500,636000,1536000,2796000,4796000}))*1.021,-2))</f>
        <v/>
      </c>
      <c r="O2033" s="21">
        <f>IF(L2033&lt;=0,0,ROUNDDOWN((L2033*LOOKUP(L2033,{0,1950001,3300001,6950001,9000001,18000001,40000001},{0.05,0.1,0.2,0.23,0.33,0.4,0.45})-LOOKUP(L2033,{0,1950001,3300001,6950001,9000001,18000001,40000001},{0,97500,427500,636000,1536000,2796000,4796000}))*1.021,-2))</f>
        <v/>
      </c>
      <c r="P2033" s="21">
        <f>MAX(0,ROUNDDOWN(F2033-E2033-430000,-3))</f>
        <v/>
      </c>
      <c r="Q2033" s="21">
        <f>MAX(0,ROUNDDOWN(F2033-E2033-430000-H2033,-3))</f>
        <v/>
      </c>
      <c r="R2033" s="21">
        <f>IF(F2033&lt;=450000,0,MAX(0,P2033*0.06-MIN(50000,P2033)*0.03))</f>
        <v/>
      </c>
      <c r="S2033" s="21">
        <f>IF(F2033&lt;=450000,0,MAX(0,P2033*0.04-MIN(50000,P2033)*0.02))</f>
        <v/>
      </c>
      <c r="T2033" s="21">
        <f>IF(F2033&lt;=450000,0,MAX(0,Q2033*0.06-MIN(50000,Q2033)*0.03))</f>
        <v/>
      </c>
      <c r="U2033" s="21">
        <f>IF(F2033&lt;=450000,0,MAX(0,Q2033*0.04-MIN(50000,Q2033)*0.02))</f>
        <v/>
      </c>
      <c r="V2033" s="21">
        <f>50000+MAX(0,G2033-480000)</f>
        <v/>
      </c>
      <c r="W2033" s="21">
        <f>P2033-V2033</f>
        <v/>
      </c>
      <c r="X2033" s="21">
        <f>Q2033-V2033</f>
        <v/>
      </c>
      <c r="Y2033" s="22">
        <f>IF(W2033&lt;0,0.9,LOOKUP(W2033,{0,1950001,3300001,6950001,9000001,18000001,40000001},{0.84895,0.7979,0.6958,0.66517,0.56307,0.4916,0.44055}))</f>
        <v/>
      </c>
      <c r="Z2033" s="22">
        <f>IF(X2033&lt;0,0.9,LOOKUP(X2033,{0,1950001,3300001,6950001,9000001,18000001,40000001},{0.84895,0.7979,0.6958,0.66517,0.56307,0.4916,0.44055}))</f>
        <v/>
      </c>
      <c r="AA2033" s="22">
        <f>IF(W2033&lt;0,0,CHOOSE(MATCH(W2033,{0,1950001,3300001,6950001,9000001},1),5.105/84.895,10.21/79.79,20.42/69.58,23.483/66.517,33.693/56.307))</f>
        <v/>
      </c>
      <c r="AB2033" s="21">
        <f>IF(C2033&lt;=2000,0,(MIN(C2033,ROUNDDOWN(F2033*0.3,0))-2000)*0.1)</f>
        <v/>
      </c>
      <c r="AC2033" s="21">
        <f>IF(C2033&lt;=2000,0,MIN((C2033-2000)*Y2033,(R2033+S2033)*0.2))</f>
        <v/>
      </c>
      <c r="AD2033" s="21">
        <f>IF(C2033&lt;=2000,0,MIN((C2033-2000)*Z2033,(T2033+U2033)*0.2))</f>
        <v/>
      </c>
      <c r="AE2033" s="21">
        <f>AC2033*AA2033</f>
        <v/>
      </c>
      <c r="AF2033" s="21">
        <f>ROUNDDOWN(R2033,-2)+ROUNDDOWN(S2033,-2)</f>
        <v/>
      </c>
      <c r="AG2033" s="21">
        <f>ROUNDDOWN(MAX(0,R2033-(AB2033+AC2033+AE2033)*0.6),-2)+ROUNDDOWN(MAX(0,S2033-(AB2033+AC2033+AE2033)*0.4),-2)</f>
        <v/>
      </c>
      <c r="AH2033" s="21">
        <f>ROUNDDOWN(MAX(0,T2033-(AB2033+AD2033)*0.6),-2)+ROUNDDOWN(MAX(0,U2033-(AB2033+AD2033)*0.4),-2)</f>
        <v/>
      </c>
      <c r="AI2033" s="21">
        <f>ROUNDDOWN(T2033,-2)+ROUNDDOWN(U2033,-2)</f>
        <v/>
      </c>
      <c r="AJ2033" s="21">
        <f>M2033+AF2033</f>
        <v/>
      </c>
      <c r="AK2033" s="21">
        <f>M2033+AG2033</f>
        <v/>
      </c>
      <c r="AL2033" s="21">
        <f>N2033+AH2033</f>
        <v/>
      </c>
      <c r="AM2033" s="21">
        <f>O2033+AI2033</f>
        <v/>
      </c>
      <c r="AN2033" s="21">
        <f>N2033+AI2033</f>
        <v/>
      </c>
      <c r="AO2033" s="21">
        <f>ROUNDDOWN((R2033+S2033)*0.2/Y2033+2000,0)</f>
        <v/>
      </c>
      <c r="AP2033" s="21">
        <f>ROUNDDOWN((T2033+U2033)*0.2/Z2033+2000,0)</f>
        <v/>
      </c>
      <c r="AQ2033" s="21">
        <f>AL2033-AK2033</f>
        <v/>
      </c>
      <c r="AR2033" s="21">
        <f>AM2033-AK2033</f>
        <v/>
      </c>
      <c r="AS2033" s="21">
        <f>AM2033-AL2033</f>
        <v/>
      </c>
      <c r="AT2033" s="21">
        <f>AK2033+C2033-AJ2033</f>
        <v/>
      </c>
      <c r="AU2033" s="21">
        <f>AL2033+C2033-AM2033</f>
        <v/>
      </c>
      <c r="AV2033" s="21">
        <f>AN2033+C2033-AM2033</f>
        <v/>
      </c>
    </row>
    <row r="2034">
      <c r="A2034" t="inlineStr">
        <is>
          <t>1万円刻み</t>
        </is>
      </c>
      <c r="B2034" s="21">
        <f>'5_1万円刻み'!$A$271</f>
        <v/>
      </c>
      <c r="C2034" s="21">
        <f>AO2034</f>
        <v/>
      </c>
      <c r="D2034" s="21" t="n">
        <v>0</v>
      </c>
      <c r="E2034" s="21">
        <f>ROUND(MIN(B2034/12,650000)*12*0.0915+MIN(B2034/12,1390000)*12*(0.0504+0)+B2034*0.005,0)</f>
        <v/>
      </c>
      <c r="F2034" s="21">
        <f>IF(B2034&lt;741000,0,IF(B2034&lt;2191000,B2034-740000,IF(B2034&lt;2193000,1451000,IF(B2034&lt;2196000,1453000,IF(B2034&lt;2200000,1456000,IF(B2034&lt;3600000,ROUND(ROUNDDOWN(B2034/4,-3)*2.8,0)-80000,IF(B2034&lt;6600000,ROUND(ROUNDDOWN(B2034/4,-3)*3.2,0)-440000,IF(B2034&lt;8500000,ROUNDDOWN(B2034*0.9,0)-1100000,B2034-1950000))))))))</f>
        <v/>
      </c>
      <c r="G2034" s="21">
        <f>IF(F2034&gt;23500000,NA(),IF(F2034&lt;=4890000,1040000,IF(F2034&lt;=6550000,670000,620000)))</f>
        <v/>
      </c>
      <c r="H2034" s="21">
        <f>IF(D2034&lt;=0,0,MAX(0,MIN(2000000,D2034-MIN(100000,ROUNDDOWN(F2034*0.05,0)))))</f>
        <v/>
      </c>
      <c r="I2034" s="21">
        <f>IF(C2034&lt;=2000,0,MIN(C2034,ROUNDDOWN(F2034*0.4,0))-2000)</f>
        <v/>
      </c>
      <c r="J2034" s="21">
        <f>MAX(0,ROUNDDOWN(F2034-E2034-G2034,-3))</f>
        <v/>
      </c>
      <c r="K2034" s="21">
        <f>MAX(0,ROUNDDOWN(F2034-E2034-G2034-H2034-I2034,-3))</f>
        <v/>
      </c>
      <c r="L2034" s="21">
        <f>MAX(0,ROUNDDOWN(F2034-E2034-G2034-H2034,-3))</f>
        <v/>
      </c>
      <c r="M2034" s="21">
        <f>IF(J2034&lt;=0,0,ROUNDDOWN((J2034*LOOKUP(J2034,{0,1950001,3300001,6950001,9000001,18000001,40000001},{0.05,0.1,0.2,0.23,0.33,0.4,0.45})-LOOKUP(J2034,{0,1950001,3300001,6950001,9000001,18000001,40000001},{0,97500,427500,636000,1536000,2796000,4796000}))*1.021,-2))</f>
        <v/>
      </c>
      <c r="N2034" s="21">
        <f>IF(K2034&lt;=0,0,ROUNDDOWN((K2034*LOOKUP(K2034,{0,1950001,3300001,6950001,9000001,18000001,40000001},{0.05,0.1,0.2,0.23,0.33,0.4,0.45})-LOOKUP(K2034,{0,1950001,3300001,6950001,9000001,18000001,40000001},{0,97500,427500,636000,1536000,2796000,4796000}))*1.021,-2))</f>
        <v/>
      </c>
      <c r="O2034" s="21">
        <f>IF(L2034&lt;=0,0,ROUNDDOWN((L2034*LOOKUP(L2034,{0,1950001,3300001,6950001,9000001,18000001,40000001},{0.05,0.1,0.2,0.23,0.33,0.4,0.45})-LOOKUP(L2034,{0,1950001,3300001,6950001,9000001,18000001,40000001},{0,97500,427500,636000,1536000,2796000,4796000}))*1.021,-2))</f>
        <v/>
      </c>
      <c r="P2034" s="21">
        <f>MAX(0,ROUNDDOWN(F2034-E2034-430000,-3))</f>
        <v/>
      </c>
      <c r="Q2034" s="21">
        <f>MAX(0,ROUNDDOWN(F2034-E2034-430000-H2034,-3))</f>
        <v/>
      </c>
      <c r="R2034" s="21">
        <f>IF(F2034&lt;=450000,0,MAX(0,P2034*0.06-MIN(50000,P2034)*0.03))</f>
        <v/>
      </c>
      <c r="S2034" s="21">
        <f>IF(F2034&lt;=450000,0,MAX(0,P2034*0.04-MIN(50000,P2034)*0.02))</f>
        <v/>
      </c>
      <c r="T2034" s="21">
        <f>IF(F2034&lt;=450000,0,MAX(0,Q2034*0.06-MIN(50000,Q2034)*0.03))</f>
        <v/>
      </c>
      <c r="U2034" s="21">
        <f>IF(F2034&lt;=450000,0,MAX(0,Q2034*0.04-MIN(50000,Q2034)*0.02))</f>
        <v/>
      </c>
      <c r="V2034" s="21">
        <f>50000+MAX(0,G2034-480000)</f>
        <v/>
      </c>
      <c r="W2034" s="21">
        <f>P2034-V2034</f>
        <v/>
      </c>
      <c r="X2034" s="21">
        <f>Q2034-V2034</f>
        <v/>
      </c>
      <c r="Y2034" s="22">
        <f>IF(W2034&lt;0,0.9,LOOKUP(W2034,{0,1950001,3300001,6950001,9000001,18000001,40000001},{0.84895,0.7979,0.6958,0.66517,0.56307,0.4916,0.44055}))</f>
        <v/>
      </c>
      <c r="Z2034" s="22">
        <f>IF(X2034&lt;0,0.9,LOOKUP(X2034,{0,1950001,3300001,6950001,9000001,18000001,40000001},{0.84895,0.7979,0.6958,0.66517,0.56307,0.4916,0.44055}))</f>
        <v/>
      </c>
      <c r="AA2034" s="22">
        <f>IF(W2034&lt;0,0,CHOOSE(MATCH(W2034,{0,1950001,3300001,6950001,9000001},1),5.105/84.895,10.21/79.79,20.42/69.58,23.483/66.517,33.693/56.307))</f>
        <v/>
      </c>
      <c r="AB2034" s="21">
        <f>IF(C2034&lt;=2000,0,(MIN(C2034,ROUNDDOWN(F2034*0.3,0))-2000)*0.1)</f>
        <v/>
      </c>
      <c r="AC2034" s="21">
        <f>IF(C2034&lt;=2000,0,MIN((C2034-2000)*Y2034,(R2034+S2034)*0.2))</f>
        <v/>
      </c>
      <c r="AD2034" s="21">
        <f>IF(C2034&lt;=2000,0,MIN((C2034-2000)*Z2034,(T2034+U2034)*0.2))</f>
        <v/>
      </c>
      <c r="AE2034" s="21">
        <f>AC2034*AA2034</f>
        <v/>
      </c>
      <c r="AF2034" s="21">
        <f>ROUNDDOWN(R2034,-2)+ROUNDDOWN(S2034,-2)</f>
        <v/>
      </c>
      <c r="AG2034" s="21">
        <f>ROUNDDOWN(MAX(0,R2034-(AB2034+AC2034+AE2034)*0.6),-2)+ROUNDDOWN(MAX(0,S2034-(AB2034+AC2034+AE2034)*0.4),-2)</f>
        <v/>
      </c>
      <c r="AH2034" s="21">
        <f>ROUNDDOWN(MAX(0,T2034-(AB2034+AD2034)*0.6),-2)+ROUNDDOWN(MAX(0,U2034-(AB2034+AD2034)*0.4),-2)</f>
        <v/>
      </c>
      <c r="AI2034" s="21">
        <f>ROUNDDOWN(T2034,-2)+ROUNDDOWN(U2034,-2)</f>
        <v/>
      </c>
      <c r="AJ2034" s="21">
        <f>M2034+AF2034</f>
        <v/>
      </c>
      <c r="AK2034" s="21">
        <f>M2034+AG2034</f>
        <v/>
      </c>
      <c r="AL2034" s="21">
        <f>N2034+AH2034</f>
        <v/>
      </c>
      <c r="AM2034" s="21">
        <f>O2034+AI2034</f>
        <v/>
      </c>
      <c r="AN2034" s="21">
        <f>N2034+AI2034</f>
        <v/>
      </c>
      <c r="AO2034" s="21">
        <f>ROUNDDOWN((R2034+S2034)*0.2/Y2034+2000,0)</f>
        <v/>
      </c>
      <c r="AP2034" s="21">
        <f>ROUNDDOWN((T2034+U2034)*0.2/Z2034+2000,0)</f>
        <v/>
      </c>
      <c r="AQ2034" s="21">
        <f>AL2034-AK2034</f>
        <v/>
      </c>
      <c r="AR2034" s="21">
        <f>AM2034-AK2034</f>
        <v/>
      </c>
      <c r="AS2034" s="21">
        <f>AM2034-AL2034</f>
        <v/>
      </c>
      <c r="AT2034" s="21">
        <f>AK2034+C2034-AJ2034</f>
        <v/>
      </c>
      <c r="AU2034" s="21">
        <f>AL2034+C2034-AM2034</f>
        <v/>
      </c>
      <c r="AV2034" s="21">
        <f>AN2034+C2034-AM2034</f>
        <v/>
      </c>
    </row>
    <row r="2035">
      <c r="A2035" t="inlineStr">
        <is>
          <t>1万円刻み</t>
        </is>
      </c>
      <c r="B2035" s="21">
        <f>'5_1万円刻み'!$A$272</f>
        <v/>
      </c>
      <c r="C2035" s="21">
        <f>AO2035</f>
        <v/>
      </c>
      <c r="D2035" s="21" t="n">
        <v>0</v>
      </c>
      <c r="E2035" s="21">
        <f>ROUND(MIN(B2035/12,650000)*12*0.0915+MIN(B2035/12,1390000)*12*(0.0504+0)+B2035*0.005,0)</f>
        <v/>
      </c>
      <c r="F2035" s="21">
        <f>IF(B2035&lt;741000,0,IF(B2035&lt;2191000,B2035-740000,IF(B2035&lt;2193000,1451000,IF(B2035&lt;2196000,1453000,IF(B2035&lt;2200000,1456000,IF(B2035&lt;3600000,ROUND(ROUNDDOWN(B2035/4,-3)*2.8,0)-80000,IF(B2035&lt;6600000,ROUND(ROUNDDOWN(B2035/4,-3)*3.2,0)-440000,IF(B2035&lt;8500000,ROUNDDOWN(B2035*0.9,0)-1100000,B2035-1950000))))))))</f>
        <v/>
      </c>
      <c r="G2035" s="21">
        <f>IF(F2035&gt;23500000,NA(),IF(F2035&lt;=4890000,1040000,IF(F2035&lt;=6550000,670000,620000)))</f>
        <v/>
      </c>
      <c r="H2035" s="21">
        <f>IF(D2035&lt;=0,0,MAX(0,MIN(2000000,D2035-MIN(100000,ROUNDDOWN(F2035*0.05,0)))))</f>
        <v/>
      </c>
      <c r="I2035" s="21">
        <f>IF(C2035&lt;=2000,0,MIN(C2035,ROUNDDOWN(F2035*0.4,0))-2000)</f>
        <v/>
      </c>
      <c r="J2035" s="21">
        <f>MAX(0,ROUNDDOWN(F2035-E2035-G2035,-3))</f>
        <v/>
      </c>
      <c r="K2035" s="21">
        <f>MAX(0,ROUNDDOWN(F2035-E2035-G2035-H2035-I2035,-3))</f>
        <v/>
      </c>
      <c r="L2035" s="21">
        <f>MAX(0,ROUNDDOWN(F2035-E2035-G2035-H2035,-3))</f>
        <v/>
      </c>
      <c r="M2035" s="21">
        <f>IF(J2035&lt;=0,0,ROUNDDOWN((J2035*LOOKUP(J2035,{0,1950001,3300001,6950001,9000001,18000001,40000001},{0.05,0.1,0.2,0.23,0.33,0.4,0.45})-LOOKUP(J2035,{0,1950001,3300001,6950001,9000001,18000001,40000001},{0,97500,427500,636000,1536000,2796000,4796000}))*1.021,-2))</f>
        <v/>
      </c>
      <c r="N2035" s="21">
        <f>IF(K2035&lt;=0,0,ROUNDDOWN((K2035*LOOKUP(K2035,{0,1950001,3300001,6950001,9000001,18000001,40000001},{0.05,0.1,0.2,0.23,0.33,0.4,0.45})-LOOKUP(K2035,{0,1950001,3300001,6950001,9000001,18000001,40000001},{0,97500,427500,636000,1536000,2796000,4796000}))*1.021,-2))</f>
        <v/>
      </c>
      <c r="O2035" s="21">
        <f>IF(L2035&lt;=0,0,ROUNDDOWN((L2035*LOOKUP(L2035,{0,1950001,3300001,6950001,9000001,18000001,40000001},{0.05,0.1,0.2,0.23,0.33,0.4,0.45})-LOOKUP(L2035,{0,1950001,3300001,6950001,9000001,18000001,40000001},{0,97500,427500,636000,1536000,2796000,4796000}))*1.021,-2))</f>
        <v/>
      </c>
      <c r="P2035" s="21">
        <f>MAX(0,ROUNDDOWN(F2035-E2035-430000,-3))</f>
        <v/>
      </c>
      <c r="Q2035" s="21">
        <f>MAX(0,ROUNDDOWN(F2035-E2035-430000-H2035,-3))</f>
        <v/>
      </c>
      <c r="R2035" s="21">
        <f>IF(F2035&lt;=450000,0,MAX(0,P2035*0.06-MIN(50000,P2035)*0.03))</f>
        <v/>
      </c>
      <c r="S2035" s="21">
        <f>IF(F2035&lt;=450000,0,MAX(0,P2035*0.04-MIN(50000,P2035)*0.02))</f>
        <v/>
      </c>
      <c r="T2035" s="21">
        <f>IF(F2035&lt;=450000,0,MAX(0,Q2035*0.06-MIN(50000,Q2035)*0.03))</f>
        <v/>
      </c>
      <c r="U2035" s="21">
        <f>IF(F2035&lt;=450000,0,MAX(0,Q2035*0.04-MIN(50000,Q2035)*0.02))</f>
        <v/>
      </c>
      <c r="V2035" s="21">
        <f>50000+MAX(0,G2035-480000)</f>
        <v/>
      </c>
      <c r="W2035" s="21">
        <f>P2035-V2035</f>
        <v/>
      </c>
      <c r="X2035" s="21">
        <f>Q2035-V2035</f>
        <v/>
      </c>
      <c r="Y2035" s="22">
        <f>IF(W2035&lt;0,0.9,LOOKUP(W2035,{0,1950001,3300001,6950001,9000001,18000001,40000001},{0.84895,0.7979,0.6958,0.66517,0.56307,0.4916,0.44055}))</f>
        <v/>
      </c>
      <c r="Z2035" s="22">
        <f>IF(X2035&lt;0,0.9,LOOKUP(X2035,{0,1950001,3300001,6950001,9000001,18000001,40000001},{0.84895,0.7979,0.6958,0.66517,0.56307,0.4916,0.44055}))</f>
        <v/>
      </c>
      <c r="AA2035" s="22">
        <f>IF(W2035&lt;0,0,CHOOSE(MATCH(W2035,{0,1950001,3300001,6950001,9000001},1),5.105/84.895,10.21/79.79,20.42/69.58,23.483/66.517,33.693/56.307))</f>
        <v/>
      </c>
      <c r="AB2035" s="21">
        <f>IF(C2035&lt;=2000,0,(MIN(C2035,ROUNDDOWN(F2035*0.3,0))-2000)*0.1)</f>
        <v/>
      </c>
      <c r="AC2035" s="21">
        <f>IF(C2035&lt;=2000,0,MIN((C2035-2000)*Y2035,(R2035+S2035)*0.2))</f>
        <v/>
      </c>
      <c r="AD2035" s="21">
        <f>IF(C2035&lt;=2000,0,MIN((C2035-2000)*Z2035,(T2035+U2035)*0.2))</f>
        <v/>
      </c>
      <c r="AE2035" s="21">
        <f>AC2035*AA2035</f>
        <v/>
      </c>
      <c r="AF2035" s="21">
        <f>ROUNDDOWN(R2035,-2)+ROUNDDOWN(S2035,-2)</f>
        <v/>
      </c>
      <c r="AG2035" s="21">
        <f>ROUNDDOWN(MAX(0,R2035-(AB2035+AC2035+AE2035)*0.6),-2)+ROUNDDOWN(MAX(0,S2035-(AB2035+AC2035+AE2035)*0.4),-2)</f>
        <v/>
      </c>
      <c r="AH2035" s="21">
        <f>ROUNDDOWN(MAX(0,T2035-(AB2035+AD2035)*0.6),-2)+ROUNDDOWN(MAX(0,U2035-(AB2035+AD2035)*0.4),-2)</f>
        <v/>
      </c>
      <c r="AI2035" s="21">
        <f>ROUNDDOWN(T2035,-2)+ROUNDDOWN(U2035,-2)</f>
        <v/>
      </c>
      <c r="AJ2035" s="21">
        <f>M2035+AF2035</f>
        <v/>
      </c>
      <c r="AK2035" s="21">
        <f>M2035+AG2035</f>
        <v/>
      </c>
      <c r="AL2035" s="21">
        <f>N2035+AH2035</f>
        <v/>
      </c>
      <c r="AM2035" s="21">
        <f>O2035+AI2035</f>
        <v/>
      </c>
      <c r="AN2035" s="21">
        <f>N2035+AI2035</f>
        <v/>
      </c>
      <c r="AO2035" s="21">
        <f>ROUNDDOWN((R2035+S2035)*0.2/Y2035+2000,0)</f>
        <v/>
      </c>
      <c r="AP2035" s="21">
        <f>ROUNDDOWN((T2035+U2035)*0.2/Z2035+2000,0)</f>
        <v/>
      </c>
      <c r="AQ2035" s="21">
        <f>AL2035-AK2035</f>
        <v/>
      </c>
      <c r="AR2035" s="21">
        <f>AM2035-AK2035</f>
        <v/>
      </c>
      <c r="AS2035" s="21">
        <f>AM2035-AL2035</f>
        <v/>
      </c>
      <c r="AT2035" s="21">
        <f>AK2035+C2035-AJ2035</f>
        <v/>
      </c>
      <c r="AU2035" s="21">
        <f>AL2035+C2035-AM2035</f>
        <v/>
      </c>
      <c r="AV2035" s="21">
        <f>AN2035+C2035-AM2035</f>
        <v/>
      </c>
    </row>
    <row r="2036">
      <c r="A2036" t="inlineStr">
        <is>
          <t>1万円刻み</t>
        </is>
      </c>
      <c r="B2036" s="21">
        <f>'5_1万円刻み'!$A$273</f>
        <v/>
      </c>
      <c r="C2036" s="21">
        <f>AO2036</f>
        <v/>
      </c>
      <c r="D2036" s="21" t="n">
        <v>0</v>
      </c>
      <c r="E2036" s="21">
        <f>ROUND(MIN(B2036/12,650000)*12*0.0915+MIN(B2036/12,1390000)*12*(0.0504+0)+B2036*0.005,0)</f>
        <v/>
      </c>
      <c r="F2036" s="21">
        <f>IF(B2036&lt;741000,0,IF(B2036&lt;2191000,B2036-740000,IF(B2036&lt;2193000,1451000,IF(B2036&lt;2196000,1453000,IF(B2036&lt;2200000,1456000,IF(B2036&lt;3600000,ROUND(ROUNDDOWN(B2036/4,-3)*2.8,0)-80000,IF(B2036&lt;6600000,ROUND(ROUNDDOWN(B2036/4,-3)*3.2,0)-440000,IF(B2036&lt;8500000,ROUNDDOWN(B2036*0.9,0)-1100000,B2036-1950000))))))))</f>
        <v/>
      </c>
      <c r="G2036" s="21">
        <f>IF(F2036&gt;23500000,NA(),IF(F2036&lt;=4890000,1040000,IF(F2036&lt;=6550000,670000,620000)))</f>
        <v/>
      </c>
      <c r="H2036" s="21">
        <f>IF(D2036&lt;=0,0,MAX(0,MIN(2000000,D2036-MIN(100000,ROUNDDOWN(F2036*0.05,0)))))</f>
        <v/>
      </c>
      <c r="I2036" s="21">
        <f>IF(C2036&lt;=2000,0,MIN(C2036,ROUNDDOWN(F2036*0.4,0))-2000)</f>
        <v/>
      </c>
      <c r="J2036" s="21">
        <f>MAX(0,ROUNDDOWN(F2036-E2036-G2036,-3))</f>
        <v/>
      </c>
      <c r="K2036" s="21">
        <f>MAX(0,ROUNDDOWN(F2036-E2036-G2036-H2036-I2036,-3))</f>
        <v/>
      </c>
      <c r="L2036" s="21">
        <f>MAX(0,ROUNDDOWN(F2036-E2036-G2036-H2036,-3))</f>
        <v/>
      </c>
      <c r="M2036" s="21">
        <f>IF(J2036&lt;=0,0,ROUNDDOWN((J2036*LOOKUP(J2036,{0,1950001,3300001,6950001,9000001,18000001,40000001},{0.05,0.1,0.2,0.23,0.33,0.4,0.45})-LOOKUP(J2036,{0,1950001,3300001,6950001,9000001,18000001,40000001},{0,97500,427500,636000,1536000,2796000,4796000}))*1.021,-2))</f>
        <v/>
      </c>
      <c r="N2036" s="21">
        <f>IF(K2036&lt;=0,0,ROUNDDOWN((K2036*LOOKUP(K2036,{0,1950001,3300001,6950001,9000001,18000001,40000001},{0.05,0.1,0.2,0.23,0.33,0.4,0.45})-LOOKUP(K2036,{0,1950001,3300001,6950001,9000001,18000001,40000001},{0,97500,427500,636000,1536000,2796000,4796000}))*1.021,-2))</f>
        <v/>
      </c>
      <c r="O2036" s="21">
        <f>IF(L2036&lt;=0,0,ROUNDDOWN((L2036*LOOKUP(L2036,{0,1950001,3300001,6950001,9000001,18000001,40000001},{0.05,0.1,0.2,0.23,0.33,0.4,0.45})-LOOKUP(L2036,{0,1950001,3300001,6950001,9000001,18000001,40000001},{0,97500,427500,636000,1536000,2796000,4796000}))*1.021,-2))</f>
        <v/>
      </c>
      <c r="P2036" s="21">
        <f>MAX(0,ROUNDDOWN(F2036-E2036-430000,-3))</f>
        <v/>
      </c>
      <c r="Q2036" s="21">
        <f>MAX(0,ROUNDDOWN(F2036-E2036-430000-H2036,-3))</f>
        <v/>
      </c>
      <c r="R2036" s="21">
        <f>IF(F2036&lt;=450000,0,MAX(0,P2036*0.06-MIN(50000,P2036)*0.03))</f>
        <v/>
      </c>
      <c r="S2036" s="21">
        <f>IF(F2036&lt;=450000,0,MAX(0,P2036*0.04-MIN(50000,P2036)*0.02))</f>
        <v/>
      </c>
      <c r="T2036" s="21">
        <f>IF(F2036&lt;=450000,0,MAX(0,Q2036*0.06-MIN(50000,Q2036)*0.03))</f>
        <v/>
      </c>
      <c r="U2036" s="21">
        <f>IF(F2036&lt;=450000,0,MAX(0,Q2036*0.04-MIN(50000,Q2036)*0.02))</f>
        <v/>
      </c>
      <c r="V2036" s="21">
        <f>50000+MAX(0,G2036-480000)</f>
        <v/>
      </c>
      <c r="W2036" s="21">
        <f>P2036-V2036</f>
        <v/>
      </c>
      <c r="X2036" s="21">
        <f>Q2036-V2036</f>
        <v/>
      </c>
      <c r="Y2036" s="22">
        <f>IF(W2036&lt;0,0.9,LOOKUP(W2036,{0,1950001,3300001,6950001,9000001,18000001,40000001},{0.84895,0.7979,0.6958,0.66517,0.56307,0.4916,0.44055}))</f>
        <v/>
      </c>
      <c r="Z2036" s="22">
        <f>IF(X2036&lt;0,0.9,LOOKUP(X2036,{0,1950001,3300001,6950001,9000001,18000001,40000001},{0.84895,0.7979,0.6958,0.66517,0.56307,0.4916,0.44055}))</f>
        <v/>
      </c>
      <c r="AA2036" s="22">
        <f>IF(W2036&lt;0,0,CHOOSE(MATCH(W2036,{0,1950001,3300001,6950001,9000001},1),5.105/84.895,10.21/79.79,20.42/69.58,23.483/66.517,33.693/56.307))</f>
        <v/>
      </c>
      <c r="AB2036" s="21">
        <f>IF(C2036&lt;=2000,0,(MIN(C2036,ROUNDDOWN(F2036*0.3,0))-2000)*0.1)</f>
        <v/>
      </c>
      <c r="AC2036" s="21">
        <f>IF(C2036&lt;=2000,0,MIN((C2036-2000)*Y2036,(R2036+S2036)*0.2))</f>
        <v/>
      </c>
      <c r="AD2036" s="21">
        <f>IF(C2036&lt;=2000,0,MIN((C2036-2000)*Z2036,(T2036+U2036)*0.2))</f>
        <v/>
      </c>
      <c r="AE2036" s="21">
        <f>AC2036*AA2036</f>
        <v/>
      </c>
      <c r="AF2036" s="21">
        <f>ROUNDDOWN(R2036,-2)+ROUNDDOWN(S2036,-2)</f>
        <v/>
      </c>
      <c r="AG2036" s="21">
        <f>ROUNDDOWN(MAX(0,R2036-(AB2036+AC2036+AE2036)*0.6),-2)+ROUNDDOWN(MAX(0,S2036-(AB2036+AC2036+AE2036)*0.4),-2)</f>
        <v/>
      </c>
      <c r="AH2036" s="21">
        <f>ROUNDDOWN(MAX(0,T2036-(AB2036+AD2036)*0.6),-2)+ROUNDDOWN(MAX(0,U2036-(AB2036+AD2036)*0.4),-2)</f>
        <v/>
      </c>
      <c r="AI2036" s="21">
        <f>ROUNDDOWN(T2036,-2)+ROUNDDOWN(U2036,-2)</f>
        <v/>
      </c>
      <c r="AJ2036" s="21">
        <f>M2036+AF2036</f>
        <v/>
      </c>
      <c r="AK2036" s="21">
        <f>M2036+AG2036</f>
        <v/>
      </c>
      <c r="AL2036" s="21">
        <f>N2036+AH2036</f>
        <v/>
      </c>
      <c r="AM2036" s="21">
        <f>O2036+AI2036</f>
        <v/>
      </c>
      <c r="AN2036" s="21">
        <f>N2036+AI2036</f>
        <v/>
      </c>
      <c r="AO2036" s="21">
        <f>ROUNDDOWN((R2036+S2036)*0.2/Y2036+2000,0)</f>
        <v/>
      </c>
      <c r="AP2036" s="21">
        <f>ROUNDDOWN((T2036+U2036)*0.2/Z2036+2000,0)</f>
        <v/>
      </c>
      <c r="AQ2036" s="21">
        <f>AL2036-AK2036</f>
        <v/>
      </c>
      <c r="AR2036" s="21">
        <f>AM2036-AK2036</f>
        <v/>
      </c>
      <c r="AS2036" s="21">
        <f>AM2036-AL2036</f>
        <v/>
      </c>
      <c r="AT2036" s="21">
        <f>AK2036+C2036-AJ2036</f>
        <v/>
      </c>
      <c r="AU2036" s="21">
        <f>AL2036+C2036-AM2036</f>
        <v/>
      </c>
      <c r="AV2036" s="21">
        <f>AN2036+C2036-AM2036</f>
        <v/>
      </c>
    </row>
    <row r="2037">
      <c r="A2037" t="inlineStr">
        <is>
          <t>1万円刻み</t>
        </is>
      </c>
      <c r="B2037" s="21">
        <f>'5_1万円刻み'!$A$274</f>
        <v/>
      </c>
      <c r="C2037" s="21">
        <f>AO2037</f>
        <v/>
      </c>
      <c r="D2037" s="21" t="n">
        <v>0</v>
      </c>
      <c r="E2037" s="21">
        <f>ROUND(MIN(B2037/12,650000)*12*0.0915+MIN(B2037/12,1390000)*12*(0.0504+0)+B2037*0.005,0)</f>
        <v/>
      </c>
      <c r="F2037" s="21">
        <f>IF(B2037&lt;741000,0,IF(B2037&lt;2191000,B2037-740000,IF(B2037&lt;2193000,1451000,IF(B2037&lt;2196000,1453000,IF(B2037&lt;2200000,1456000,IF(B2037&lt;3600000,ROUND(ROUNDDOWN(B2037/4,-3)*2.8,0)-80000,IF(B2037&lt;6600000,ROUND(ROUNDDOWN(B2037/4,-3)*3.2,0)-440000,IF(B2037&lt;8500000,ROUNDDOWN(B2037*0.9,0)-1100000,B2037-1950000))))))))</f>
        <v/>
      </c>
      <c r="G2037" s="21">
        <f>IF(F2037&gt;23500000,NA(),IF(F2037&lt;=4890000,1040000,IF(F2037&lt;=6550000,670000,620000)))</f>
        <v/>
      </c>
      <c r="H2037" s="21">
        <f>IF(D2037&lt;=0,0,MAX(0,MIN(2000000,D2037-MIN(100000,ROUNDDOWN(F2037*0.05,0)))))</f>
        <v/>
      </c>
      <c r="I2037" s="21">
        <f>IF(C2037&lt;=2000,0,MIN(C2037,ROUNDDOWN(F2037*0.4,0))-2000)</f>
        <v/>
      </c>
      <c r="J2037" s="21">
        <f>MAX(0,ROUNDDOWN(F2037-E2037-G2037,-3))</f>
        <v/>
      </c>
      <c r="K2037" s="21">
        <f>MAX(0,ROUNDDOWN(F2037-E2037-G2037-H2037-I2037,-3))</f>
        <v/>
      </c>
      <c r="L2037" s="21">
        <f>MAX(0,ROUNDDOWN(F2037-E2037-G2037-H2037,-3))</f>
        <v/>
      </c>
      <c r="M2037" s="21">
        <f>IF(J2037&lt;=0,0,ROUNDDOWN((J2037*LOOKUP(J2037,{0,1950001,3300001,6950001,9000001,18000001,40000001},{0.05,0.1,0.2,0.23,0.33,0.4,0.45})-LOOKUP(J2037,{0,1950001,3300001,6950001,9000001,18000001,40000001},{0,97500,427500,636000,1536000,2796000,4796000}))*1.021,-2))</f>
        <v/>
      </c>
      <c r="N2037" s="21">
        <f>IF(K2037&lt;=0,0,ROUNDDOWN((K2037*LOOKUP(K2037,{0,1950001,3300001,6950001,9000001,18000001,40000001},{0.05,0.1,0.2,0.23,0.33,0.4,0.45})-LOOKUP(K2037,{0,1950001,3300001,6950001,9000001,18000001,40000001},{0,97500,427500,636000,1536000,2796000,4796000}))*1.021,-2))</f>
        <v/>
      </c>
      <c r="O2037" s="21">
        <f>IF(L2037&lt;=0,0,ROUNDDOWN((L2037*LOOKUP(L2037,{0,1950001,3300001,6950001,9000001,18000001,40000001},{0.05,0.1,0.2,0.23,0.33,0.4,0.45})-LOOKUP(L2037,{0,1950001,3300001,6950001,9000001,18000001,40000001},{0,97500,427500,636000,1536000,2796000,4796000}))*1.021,-2))</f>
        <v/>
      </c>
      <c r="P2037" s="21">
        <f>MAX(0,ROUNDDOWN(F2037-E2037-430000,-3))</f>
        <v/>
      </c>
      <c r="Q2037" s="21">
        <f>MAX(0,ROUNDDOWN(F2037-E2037-430000-H2037,-3))</f>
        <v/>
      </c>
      <c r="R2037" s="21">
        <f>IF(F2037&lt;=450000,0,MAX(0,P2037*0.06-MIN(50000,P2037)*0.03))</f>
        <v/>
      </c>
      <c r="S2037" s="21">
        <f>IF(F2037&lt;=450000,0,MAX(0,P2037*0.04-MIN(50000,P2037)*0.02))</f>
        <v/>
      </c>
      <c r="T2037" s="21">
        <f>IF(F2037&lt;=450000,0,MAX(0,Q2037*0.06-MIN(50000,Q2037)*0.03))</f>
        <v/>
      </c>
      <c r="U2037" s="21">
        <f>IF(F2037&lt;=450000,0,MAX(0,Q2037*0.04-MIN(50000,Q2037)*0.02))</f>
        <v/>
      </c>
      <c r="V2037" s="21">
        <f>50000+MAX(0,G2037-480000)</f>
        <v/>
      </c>
      <c r="W2037" s="21">
        <f>P2037-V2037</f>
        <v/>
      </c>
      <c r="X2037" s="21">
        <f>Q2037-V2037</f>
        <v/>
      </c>
      <c r="Y2037" s="22">
        <f>IF(W2037&lt;0,0.9,LOOKUP(W2037,{0,1950001,3300001,6950001,9000001,18000001,40000001},{0.84895,0.7979,0.6958,0.66517,0.56307,0.4916,0.44055}))</f>
        <v/>
      </c>
      <c r="Z2037" s="22">
        <f>IF(X2037&lt;0,0.9,LOOKUP(X2037,{0,1950001,3300001,6950001,9000001,18000001,40000001},{0.84895,0.7979,0.6958,0.66517,0.56307,0.4916,0.44055}))</f>
        <v/>
      </c>
      <c r="AA2037" s="22">
        <f>IF(W2037&lt;0,0,CHOOSE(MATCH(W2037,{0,1950001,3300001,6950001,9000001},1),5.105/84.895,10.21/79.79,20.42/69.58,23.483/66.517,33.693/56.307))</f>
        <v/>
      </c>
      <c r="AB2037" s="21">
        <f>IF(C2037&lt;=2000,0,(MIN(C2037,ROUNDDOWN(F2037*0.3,0))-2000)*0.1)</f>
        <v/>
      </c>
      <c r="AC2037" s="21">
        <f>IF(C2037&lt;=2000,0,MIN((C2037-2000)*Y2037,(R2037+S2037)*0.2))</f>
        <v/>
      </c>
      <c r="AD2037" s="21">
        <f>IF(C2037&lt;=2000,0,MIN((C2037-2000)*Z2037,(T2037+U2037)*0.2))</f>
        <v/>
      </c>
      <c r="AE2037" s="21">
        <f>AC2037*AA2037</f>
        <v/>
      </c>
      <c r="AF2037" s="21">
        <f>ROUNDDOWN(R2037,-2)+ROUNDDOWN(S2037,-2)</f>
        <v/>
      </c>
      <c r="AG2037" s="21">
        <f>ROUNDDOWN(MAX(0,R2037-(AB2037+AC2037+AE2037)*0.6),-2)+ROUNDDOWN(MAX(0,S2037-(AB2037+AC2037+AE2037)*0.4),-2)</f>
        <v/>
      </c>
      <c r="AH2037" s="21">
        <f>ROUNDDOWN(MAX(0,T2037-(AB2037+AD2037)*0.6),-2)+ROUNDDOWN(MAX(0,U2037-(AB2037+AD2037)*0.4),-2)</f>
        <v/>
      </c>
      <c r="AI2037" s="21">
        <f>ROUNDDOWN(T2037,-2)+ROUNDDOWN(U2037,-2)</f>
        <v/>
      </c>
      <c r="AJ2037" s="21">
        <f>M2037+AF2037</f>
        <v/>
      </c>
      <c r="AK2037" s="21">
        <f>M2037+AG2037</f>
        <v/>
      </c>
      <c r="AL2037" s="21">
        <f>N2037+AH2037</f>
        <v/>
      </c>
      <c r="AM2037" s="21">
        <f>O2037+AI2037</f>
        <v/>
      </c>
      <c r="AN2037" s="21">
        <f>N2037+AI2037</f>
        <v/>
      </c>
      <c r="AO2037" s="21">
        <f>ROUNDDOWN((R2037+S2037)*0.2/Y2037+2000,0)</f>
        <v/>
      </c>
      <c r="AP2037" s="21">
        <f>ROUNDDOWN((T2037+U2037)*0.2/Z2037+2000,0)</f>
        <v/>
      </c>
      <c r="AQ2037" s="21">
        <f>AL2037-AK2037</f>
        <v/>
      </c>
      <c r="AR2037" s="21">
        <f>AM2037-AK2037</f>
        <v/>
      </c>
      <c r="AS2037" s="21">
        <f>AM2037-AL2037</f>
        <v/>
      </c>
      <c r="AT2037" s="21">
        <f>AK2037+C2037-AJ2037</f>
        <v/>
      </c>
      <c r="AU2037" s="21">
        <f>AL2037+C2037-AM2037</f>
        <v/>
      </c>
      <c r="AV2037" s="21">
        <f>AN2037+C2037-AM2037</f>
        <v/>
      </c>
    </row>
    <row r="2038">
      <c r="A2038" t="inlineStr">
        <is>
          <t>1万円刻み</t>
        </is>
      </c>
      <c r="B2038" s="21">
        <f>'5_1万円刻み'!$A$275</f>
        <v/>
      </c>
      <c r="C2038" s="21">
        <f>AO2038</f>
        <v/>
      </c>
      <c r="D2038" s="21" t="n">
        <v>0</v>
      </c>
      <c r="E2038" s="21">
        <f>ROUND(MIN(B2038/12,650000)*12*0.0915+MIN(B2038/12,1390000)*12*(0.0504+0)+B2038*0.005,0)</f>
        <v/>
      </c>
      <c r="F2038" s="21">
        <f>IF(B2038&lt;741000,0,IF(B2038&lt;2191000,B2038-740000,IF(B2038&lt;2193000,1451000,IF(B2038&lt;2196000,1453000,IF(B2038&lt;2200000,1456000,IF(B2038&lt;3600000,ROUND(ROUNDDOWN(B2038/4,-3)*2.8,0)-80000,IF(B2038&lt;6600000,ROUND(ROUNDDOWN(B2038/4,-3)*3.2,0)-440000,IF(B2038&lt;8500000,ROUNDDOWN(B2038*0.9,0)-1100000,B2038-1950000))))))))</f>
        <v/>
      </c>
      <c r="G2038" s="21">
        <f>IF(F2038&gt;23500000,NA(),IF(F2038&lt;=4890000,1040000,IF(F2038&lt;=6550000,670000,620000)))</f>
        <v/>
      </c>
      <c r="H2038" s="21">
        <f>IF(D2038&lt;=0,0,MAX(0,MIN(2000000,D2038-MIN(100000,ROUNDDOWN(F2038*0.05,0)))))</f>
        <v/>
      </c>
      <c r="I2038" s="21">
        <f>IF(C2038&lt;=2000,0,MIN(C2038,ROUNDDOWN(F2038*0.4,0))-2000)</f>
        <v/>
      </c>
      <c r="J2038" s="21">
        <f>MAX(0,ROUNDDOWN(F2038-E2038-G2038,-3))</f>
        <v/>
      </c>
      <c r="K2038" s="21">
        <f>MAX(0,ROUNDDOWN(F2038-E2038-G2038-H2038-I2038,-3))</f>
        <v/>
      </c>
      <c r="L2038" s="21">
        <f>MAX(0,ROUNDDOWN(F2038-E2038-G2038-H2038,-3))</f>
        <v/>
      </c>
      <c r="M2038" s="21">
        <f>IF(J2038&lt;=0,0,ROUNDDOWN((J2038*LOOKUP(J2038,{0,1950001,3300001,6950001,9000001,18000001,40000001},{0.05,0.1,0.2,0.23,0.33,0.4,0.45})-LOOKUP(J2038,{0,1950001,3300001,6950001,9000001,18000001,40000001},{0,97500,427500,636000,1536000,2796000,4796000}))*1.021,-2))</f>
        <v/>
      </c>
      <c r="N2038" s="21">
        <f>IF(K2038&lt;=0,0,ROUNDDOWN((K2038*LOOKUP(K2038,{0,1950001,3300001,6950001,9000001,18000001,40000001},{0.05,0.1,0.2,0.23,0.33,0.4,0.45})-LOOKUP(K2038,{0,1950001,3300001,6950001,9000001,18000001,40000001},{0,97500,427500,636000,1536000,2796000,4796000}))*1.021,-2))</f>
        <v/>
      </c>
      <c r="O2038" s="21">
        <f>IF(L2038&lt;=0,0,ROUNDDOWN((L2038*LOOKUP(L2038,{0,1950001,3300001,6950001,9000001,18000001,40000001},{0.05,0.1,0.2,0.23,0.33,0.4,0.45})-LOOKUP(L2038,{0,1950001,3300001,6950001,9000001,18000001,40000001},{0,97500,427500,636000,1536000,2796000,4796000}))*1.021,-2))</f>
        <v/>
      </c>
      <c r="P2038" s="21">
        <f>MAX(0,ROUNDDOWN(F2038-E2038-430000,-3))</f>
        <v/>
      </c>
      <c r="Q2038" s="21">
        <f>MAX(0,ROUNDDOWN(F2038-E2038-430000-H2038,-3))</f>
        <v/>
      </c>
      <c r="R2038" s="21">
        <f>IF(F2038&lt;=450000,0,MAX(0,P2038*0.06-MIN(50000,P2038)*0.03))</f>
        <v/>
      </c>
      <c r="S2038" s="21">
        <f>IF(F2038&lt;=450000,0,MAX(0,P2038*0.04-MIN(50000,P2038)*0.02))</f>
        <v/>
      </c>
      <c r="T2038" s="21">
        <f>IF(F2038&lt;=450000,0,MAX(0,Q2038*0.06-MIN(50000,Q2038)*0.03))</f>
        <v/>
      </c>
      <c r="U2038" s="21">
        <f>IF(F2038&lt;=450000,0,MAX(0,Q2038*0.04-MIN(50000,Q2038)*0.02))</f>
        <v/>
      </c>
      <c r="V2038" s="21">
        <f>50000+MAX(0,G2038-480000)</f>
        <v/>
      </c>
      <c r="W2038" s="21">
        <f>P2038-V2038</f>
        <v/>
      </c>
      <c r="X2038" s="21">
        <f>Q2038-V2038</f>
        <v/>
      </c>
      <c r="Y2038" s="22">
        <f>IF(W2038&lt;0,0.9,LOOKUP(W2038,{0,1950001,3300001,6950001,9000001,18000001,40000001},{0.84895,0.7979,0.6958,0.66517,0.56307,0.4916,0.44055}))</f>
        <v/>
      </c>
      <c r="Z2038" s="22">
        <f>IF(X2038&lt;0,0.9,LOOKUP(X2038,{0,1950001,3300001,6950001,9000001,18000001,40000001},{0.84895,0.7979,0.6958,0.66517,0.56307,0.4916,0.44055}))</f>
        <v/>
      </c>
      <c r="AA2038" s="22">
        <f>IF(W2038&lt;0,0,CHOOSE(MATCH(W2038,{0,1950001,3300001,6950001,9000001},1),5.105/84.895,10.21/79.79,20.42/69.58,23.483/66.517,33.693/56.307))</f>
        <v/>
      </c>
      <c r="AB2038" s="21">
        <f>IF(C2038&lt;=2000,0,(MIN(C2038,ROUNDDOWN(F2038*0.3,0))-2000)*0.1)</f>
        <v/>
      </c>
      <c r="AC2038" s="21">
        <f>IF(C2038&lt;=2000,0,MIN((C2038-2000)*Y2038,(R2038+S2038)*0.2))</f>
        <v/>
      </c>
      <c r="AD2038" s="21">
        <f>IF(C2038&lt;=2000,0,MIN((C2038-2000)*Z2038,(T2038+U2038)*0.2))</f>
        <v/>
      </c>
      <c r="AE2038" s="21">
        <f>AC2038*AA2038</f>
        <v/>
      </c>
      <c r="AF2038" s="21">
        <f>ROUNDDOWN(R2038,-2)+ROUNDDOWN(S2038,-2)</f>
        <v/>
      </c>
      <c r="AG2038" s="21">
        <f>ROUNDDOWN(MAX(0,R2038-(AB2038+AC2038+AE2038)*0.6),-2)+ROUNDDOWN(MAX(0,S2038-(AB2038+AC2038+AE2038)*0.4),-2)</f>
        <v/>
      </c>
      <c r="AH2038" s="21">
        <f>ROUNDDOWN(MAX(0,T2038-(AB2038+AD2038)*0.6),-2)+ROUNDDOWN(MAX(0,U2038-(AB2038+AD2038)*0.4),-2)</f>
        <v/>
      </c>
      <c r="AI2038" s="21">
        <f>ROUNDDOWN(T2038,-2)+ROUNDDOWN(U2038,-2)</f>
        <v/>
      </c>
      <c r="AJ2038" s="21">
        <f>M2038+AF2038</f>
        <v/>
      </c>
      <c r="AK2038" s="21">
        <f>M2038+AG2038</f>
        <v/>
      </c>
      <c r="AL2038" s="21">
        <f>N2038+AH2038</f>
        <v/>
      </c>
      <c r="AM2038" s="21">
        <f>O2038+AI2038</f>
        <v/>
      </c>
      <c r="AN2038" s="21">
        <f>N2038+AI2038</f>
        <v/>
      </c>
      <c r="AO2038" s="21">
        <f>ROUNDDOWN((R2038+S2038)*0.2/Y2038+2000,0)</f>
        <v/>
      </c>
      <c r="AP2038" s="21">
        <f>ROUNDDOWN((T2038+U2038)*0.2/Z2038+2000,0)</f>
        <v/>
      </c>
      <c r="AQ2038" s="21">
        <f>AL2038-AK2038</f>
        <v/>
      </c>
      <c r="AR2038" s="21">
        <f>AM2038-AK2038</f>
        <v/>
      </c>
      <c r="AS2038" s="21">
        <f>AM2038-AL2038</f>
        <v/>
      </c>
      <c r="AT2038" s="21">
        <f>AK2038+C2038-AJ2038</f>
        <v/>
      </c>
      <c r="AU2038" s="21">
        <f>AL2038+C2038-AM2038</f>
        <v/>
      </c>
      <c r="AV2038" s="21">
        <f>AN2038+C2038-AM2038</f>
        <v/>
      </c>
    </row>
    <row r="2039">
      <c r="A2039" t="inlineStr">
        <is>
          <t>1万円刻み</t>
        </is>
      </c>
      <c r="B2039" s="21">
        <f>'5_1万円刻み'!$A$276</f>
        <v/>
      </c>
      <c r="C2039" s="21">
        <f>AO2039</f>
        <v/>
      </c>
      <c r="D2039" s="21" t="n">
        <v>0</v>
      </c>
      <c r="E2039" s="21">
        <f>ROUND(MIN(B2039/12,650000)*12*0.0915+MIN(B2039/12,1390000)*12*(0.0504+0)+B2039*0.005,0)</f>
        <v/>
      </c>
      <c r="F2039" s="21">
        <f>IF(B2039&lt;741000,0,IF(B2039&lt;2191000,B2039-740000,IF(B2039&lt;2193000,1451000,IF(B2039&lt;2196000,1453000,IF(B2039&lt;2200000,1456000,IF(B2039&lt;3600000,ROUND(ROUNDDOWN(B2039/4,-3)*2.8,0)-80000,IF(B2039&lt;6600000,ROUND(ROUNDDOWN(B2039/4,-3)*3.2,0)-440000,IF(B2039&lt;8500000,ROUNDDOWN(B2039*0.9,0)-1100000,B2039-1950000))))))))</f>
        <v/>
      </c>
      <c r="G2039" s="21">
        <f>IF(F2039&gt;23500000,NA(),IF(F2039&lt;=4890000,1040000,IF(F2039&lt;=6550000,670000,620000)))</f>
        <v/>
      </c>
      <c r="H2039" s="21">
        <f>IF(D2039&lt;=0,0,MAX(0,MIN(2000000,D2039-MIN(100000,ROUNDDOWN(F2039*0.05,0)))))</f>
        <v/>
      </c>
      <c r="I2039" s="21">
        <f>IF(C2039&lt;=2000,0,MIN(C2039,ROUNDDOWN(F2039*0.4,0))-2000)</f>
        <v/>
      </c>
      <c r="J2039" s="21">
        <f>MAX(0,ROUNDDOWN(F2039-E2039-G2039,-3))</f>
        <v/>
      </c>
      <c r="K2039" s="21">
        <f>MAX(0,ROUNDDOWN(F2039-E2039-G2039-H2039-I2039,-3))</f>
        <v/>
      </c>
      <c r="L2039" s="21">
        <f>MAX(0,ROUNDDOWN(F2039-E2039-G2039-H2039,-3))</f>
        <v/>
      </c>
      <c r="M2039" s="21">
        <f>IF(J2039&lt;=0,0,ROUNDDOWN((J2039*LOOKUP(J2039,{0,1950001,3300001,6950001,9000001,18000001,40000001},{0.05,0.1,0.2,0.23,0.33,0.4,0.45})-LOOKUP(J2039,{0,1950001,3300001,6950001,9000001,18000001,40000001},{0,97500,427500,636000,1536000,2796000,4796000}))*1.021,-2))</f>
        <v/>
      </c>
      <c r="N2039" s="21">
        <f>IF(K2039&lt;=0,0,ROUNDDOWN((K2039*LOOKUP(K2039,{0,1950001,3300001,6950001,9000001,18000001,40000001},{0.05,0.1,0.2,0.23,0.33,0.4,0.45})-LOOKUP(K2039,{0,1950001,3300001,6950001,9000001,18000001,40000001},{0,97500,427500,636000,1536000,2796000,4796000}))*1.021,-2))</f>
        <v/>
      </c>
      <c r="O2039" s="21">
        <f>IF(L2039&lt;=0,0,ROUNDDOWN((L2039*LOOKUP(L2039,{0,1950001,3300001,6950001,9000001,18000001,40000001},{0.05,0.1,0.2,0.23,0.33,0.4,0.45})-LOOKUP(L2039,{0,1950001,3300001,6950001,9000001,18000001,40000001},{0,97500,427500,636000,1536000,2796000,4796000}))*1.021,-2))</f>
        <v/>
      </c>
      <c r="P2039" s="21">
        <f>MAX(0,ROUNDDOWN(F2039-E2039-430000,-3))</f>
        <v/>
      </c>
      <c r="Q2039" s="21">
        <f>MAX(0,ROUNDDOWN(F2039-E2039-430000-H2039,-3))</f>
        <v/>
      </c>
      <c r="R2039" s="21">
        <f>IF(F2039&lt;=450000,0,MAX(0,P2039*0.06-MIN(50000,P2039)*0.03))</f>
        <v/>
      </c>
      <c r="S2039" s="21">
        <f>IF(F2039&lt;=450000,0,MAX(0,P2039*0.04-MIN(50000,P2039)*0.02))</f>
        <v/>
      </c>
      <c r="T2039" s="21">
        <f>IF(F2039&lt;=450000,0,MAX(0,Q2039*0.06-MIN(50000,Q2039)*0.03))</f>
        <v/>
      </c>
      <c r="U2039" s="21">
        <f>IF(F2039&lt;=450000,0,MAX(0,Q2039*0.04-MIN(50000,Q2039)*0.02))</f>
        <v/>
      </c>
      <c r="V2039" s="21">
        <f>50000+MAX(0,G2039-480000)</f>
        <v/>
      </c>
      <c r="W2039" s="21">
        <f>P2039-V2039</f>
        <v/>
      </c>
      <c r="X2039" s="21">
        <f>Q2039-V2039</f>
        <v/>
      </c>
      <c r="Y2039" s="22">
        <f>IF(W2039&lt;0,0.9,LOOKUP(W2039,{0,1950001,3300001,6950001,9000001,18000001,40000001},{0.84895,0.7979,0.6958,0.66517,0.56307,0.4916,0.44055}))</f>
        <v/>
      </c>
      <c r="Z2039" s="22">
        <f>IF(X2039&lt;0,0.9,LOOKUP(X2039,{0,1950001,3300001,6950001,9000001,18000001,40000001},{0.84895,0.7979,0.6958,0.66517,0.56307,0.4916,0.44055}))</f>
        <v/>
      </c>
      <c r="AA2039" s="22">
        <f>IF(W2039&lt;0,0,CHOOSE(MATCH(W2039,{0,1950001,3300001,6950001,9000001},1),5.105/84.895,10.21/79.79,20.42/69.58,23.483/66.517,33.693/56.307))</f>
        <v/>
      </c>
      <c r="AB2039" s="21">
        <f>IF(C2039&lt;=2000,0,(MIN(C2039,ROUNDDOWN(F2039*0.3,0))-2000)*0.1)</f>
        <v/>
      </c>
      <c r="AC2039" s="21">
        <f>IF(C2039&lt;=2000,0,MIN((C2039-2000)*Y2039,(R2039+S2039)*0.2))</f>
        <v/>
      </c>
      <c r="AD2039" s="21">
        <f>IF(C2039&lt;=2000,0,MIN((C2039-2000)*Z2039,(T2039+U2039)*0.2))</f>
        <v/>
      </c>
      <c r="AE2039" s="21">
        <f>AC2039*AA2039</f>
        <v/>
      </c>
      <c r="AF2039" s="21">
        <f>ROUNDDOWN(R2039,-2)+ROUNDDOWN(S2039,-2)</f>
        <v/>
      </c>
      <c r="AG2039" s="21">
        <f>ROUNDDOWN(MAX(0,R2039-(AB2039+AC2039+AE2039)*0.6),-2)+ROUNDDOWN(MAX(0,S2039-(AB2039+AC2039+AE2039)*0.4),-2)</f>
        <v/>
      </c>
      <c r="AH2039" s="21">
        <f>ROUNDDOWN(MAX(0,T2039-(AB2039+AD2039)*0.6),-2)+ROUNDDOWN(MAX(0,U2039-(AB2039+AD2039)*0.4),-2)</f>
        <v/>
      </c>
      <c r="AI2039" s="21">
        <f>ROUNDDOWN(T2039,-2)+ROUNDDOWN(U2039,-2)</f>
        <v/>
      </c>
      <c r="AJ2039" s="21">
        <f>M2039+AF2039</f>
        <v/>
      </c>
      <c r="AK2039" s="21">
        <f>M2039+AG2039</f>
        <v/>
      </c>
      <c r="AL2039" s="21">
        <f>N2039+AH2039</f>
        <v/>
      </c>
      <c r="AM2039" s="21">
        <f>O2039+AI2039</f>
        <v/>
      </c>
      <c r="AN2039" s="21">
        <f>N2039+AI2039</f>
        <v/>
      </c>
      <c r="AO2039" s="21">
        <f>ROUNDDOWN((R2039+S2039)*0.2/Y2039+2000,0)</f>
        <v/>
      </c>
      <c r="AP2039" s="21">
        <f>ROUNDDOWN((T2039+U2039)*0.2/Z2039+2000,0)</f>
        <v/>
      </c>
      <c r="AQ2039" s="21">
        <f>AL2039-AK2039</f>
        <v/>
      </c>
      <c r="AR2039" s="21">
        <f>AM2039-AK2039</f>
        <v/>
      </c>
      <c r="AS2039" s="21">
        <f>AM2039-AL2039</f>
        <v/>
      </c>
      <c r="AT2039" s="21">
        <f>AK2039+C2039-AJ2039</f>
        <v/>
      </c>
      <c r="AU2039" s="21">
        <f>AL2039+C2039-AM2039</f>
        <v/>
      </c>
      <c r="AV2039" s="21">
        <f>AN2039+C2039-AM2039</f>
        <v/>
      </c>
    </row>
    <row r="2040">
      <c r="A2040" t="inlineStr">
        <is>
          <t>1万円刻み</t>
        </is>
      </c>
      <c r="B2040" s="21">
        <f>'5_1万円刻み'!$A$277</f>
        <v/>
      </c>
      <c r="C2040" s="21">
        <f>AO2040</f>
        <v/>
      </c>
      <c r="D2040" s="21" t="n">
        <v>0</v>
      </c>
      <c r="E2040" s="21">
        <f>ROUND(MIN(B2040/12,650000)*12*0.0915+MIN(B2040/12,1390000)*12*(0.0504+0)+B2040*0.005,0)</f>
        <v/>
      </c>
      <c r="F2040" s="21">
        <f>IF(B2040&lt;741000,0,IF(B2040&lt;2191000,B2040-740000,IF(B2040&lt;2193000,1451000,IF(B2040&lt;2196000,1453000,IF(B2040&lt;2200000,1456000,IF(B2040&lt;3600000,ROUND(ROUNDDOWN(B2040/4,-3)*2.8,0)-80000,IF(B2040&lt;6600000,ROUND(ROUNDDOWN(B2040/4,-3)*3.2,0)-440000,IF(B2040&lt;8500000,ROUNDDOWN(B2040*0.9,0)-1100000,B2040-1950000))))))))</f>
        <v/>
      </c>
      <c r="G2040" s="21">
        <f>IF(F2040&gt;23500000,NA(),IF(F2040&lt;=4890000,1040000,IF(F2040&lt;=6550000,670000,620000)))</f>
        <v/>
      </c>
      <c r="H2040" s="21">
        <f>IF(D2040&lt;=0,0,MAX(0,MIN(2000000,D2040-MIN(100000,ROUNDDOWN(F2040*0.05,0)))))</f>
        <v/>
      </c>
      <c r="I2040" s="21">
        <f>IF(C2040&lt;=2000,0,MIN(C2040,ROUNDDOWN(F2040*0.4,0))-2000)</f>
        <v/>
      </c>
      <c r="J2040" s="21">
        <f>MAX(0,ROUNDDOWN(F2040-E2040-G2040,-3))</f>
        <v/>
      </c>
      <c r="K2040" s="21">
        <f>MAX(0,ROUNDDOWN(F2040-E2040-G2040-H2040-I2040,-3))</f>
        <v/>
      </c>
      <c r="L2040" s="21">
        <f>MAX(0,ROUNDDOWN(F2040-E2040-G2040-H2040,-3))</f>
        <v/>
      </c>
      <c r="M2040" s="21">
        <f>IF(J2040&lt;=0,0,ROUNDDOWN((J2040*LOOKUP(J2040,{0,1950001,3300001,6950001,9000001,18000001,40000001},{0.05,0.1,0.2,0.23,0.33,0.4,0.45})-LOOKUP(J2040,{0,1950001,3300001,6950001,9000001,18000001,40000001},{0,97500,427500,636000,1536000,2796000,4796000}))*1.021,-2))</f>
        <v/>
      </c>
      <c r="N2040" s="21">
        <f>IF(K2040&lt;=0,0,ROUNDDOWN((K2040*LOOKUP(K2040,{0,1950001,3300001,6950001,9000001,18000001,40000001},{0.05,0.1,0.2,0.23,0.33,0.4,0.45})-LOOKUP(K2040,{0,1950001,3300001,6950001,9000001,18000001,40000001},{0,97500,427500,636000,1536000,2796000,4796000}))*1.021,-2))</f>
        <v/>
      </c>
      <c r="O2040" s="21">
        <f>IF(L2040&lt;=0,0,ROUNDDOWN((L2040*LOOKUP(L2040,{0,1950001,3300001,6950001,9000001,18000001,40000001},{0.05,0.1,0.2,0.23,0.33,0.4,0.45})-LOOKUP(L2040,{0,1950001,3300001,6950001,9000001,18000001,40000001},{0,97500,427500,636000,1536000,2796000,4796000}))*1.021,-2))</f>
        <v/>
      </c>
      <c r="P2040" s="21">
        <f>MAX(0,ROUNDDOWN(F2040-E2040-430000,-3))</f>
        <v/>
      </c>
      <c r="Q2040" s="21">
        <f>MAX(0,ROUNDDOWN(F2040-E2040-430000-H2040,-3))</f>
        <v/>
      </c>
      <c r="R2040" s="21">
        <f>IF(F2040&lt;=450000,0,MAX(0,P2040*0.06-MIN(50000,P2040)*0.03))</f>
        <v/>
      </c>
      <c r="S2040" s="21">
        <f>IF(F2040&lt;=450000,0,MAX(0,P2040*0.04-MIN(50000,P2040)*0.02))</f>
        <v/>
      </c>
      <c r="T2040" s="21">
        <f>IF(F2040&lt;=450000,0,MAX(0,Q2040*0.06-MIN(50000,Q2040)*0.03))</f>
        <v/>
      </c>
      <c r="U2040" s="21">
        <f>IF(F2040&lt;=450000,0,MAX(0,Q2040*0.04-MIN(50000,Q2040)*0.02))</f>
        <v/>
      </c>
      <c r="V2040" s="21">
        <f>50000+MAX(0,G2040-480000)</f>
        <v/>
      </c>
      <c r="W2040" s="21">
        <f>P2040-V2040</f>
        <v/>
      </c>
      <c r="X2040" s="21">
        <f>Q2040-V2040</f>
        <v/>
      </c>
      <c r="Y2040" s="22">
        <f>IF(W2040&lt;0,0.9,LOOKUP(W2040,{0,1950001,3300001,6950001,9000001,18000001,40000001},{0.84895,0.7979,0.6958,0.66517,0.56307,0.4916,0.44055}))</f>
        <v/>
      </c>
      <c r="Z2040" s="22">
        <f>IF(X2040&lt;0,0.9,LOOKUP(X2040,{0,1950001,3300001,6950001,9000001,18000001,40000001},{0.84895,0.7979,0.6958,0.66517,0.56307,0.4916,0.44055}))</f>
        <v/>
      </c>
      <c r="AA2040" s="22">
        <f>IF(W2040&lt;0,0,CHOOSE(MATCH(W2040,{0,1950001,3300001,6950001,9000001},1),5.105/84.895,10.21/79.79,20.42/69.58,23.483/66.517,33.693/56.307))</f>
        <v/>
      </c>
      <c r="AB2040" s="21">
        <f>IF(C2040&lt;=2000,0,(MIN(C2040,ROUNDDOWN(F2040*0.3,0))-2000)*0.1)</f>
        <v/>
      </c>
      <c r="AC2040" s="21">
        <f>IF(C2040&lt;=2000,0,MIN((C2040-2000)*Y2040,(R2040+S2040)*0.2))</f>
        <v/>
      </c>
      <c r="AD2040" s="21">
        <f>IF(C2040&lt;=2000,0,MIN((C2040-2000)*Z2040,(T2040+U2040)*0.2))</f>
        <v/>
      </c>
      <c r="AE2040" s="21">
        <f>AC2040*AA2040</f>
        <v/>
      </c>
      <c r="AF2040" s="21">
        <f>ROUNDDOWN(R2040,-2)+ROUNDDOWN(S2040,-2)</f>
        <v/>
      </c>
      <c r="AG2040" s="21">
        <f>ROUNDDOWN(MAX(0,R2040-(AB2040+AC2040+AE2040)*0.6),-2)+ROUNDDOWN(MAX(0,S2040-(AB2040+AC2040+AE2040)*0.4),-2)</f>
        <v/>
      </c>
      <c r="AH2040" s="21">
        <f>ROUNDDOWN(MAX(0,T2040-(AB2040+AD2040)*0.6),-2)+ROUNDDOWN(MAX(0,U2040-(AB2040+AD2040)*0.4),-2)</f>
        <v/>
      </c>
      <c r="AI2040" s="21">
        <f>ROUNDDOWN(T2040,-2)+ROUNDDOWN(U2040,-2)</f>
        <v/>
      </c>
      <c r="AJ2040" s="21">
        <f>M2040+AF2040</f>
        <v/>
      </c>
      <c r="AK2040" s="21">
        <f>M2040+AG2040</f>
        <v/>
      </c>
      <c r="AL2040" s="21">
        <f>N2040+AH2040</f>
        <v/>
      </c>
      <c r="AM2040" s="21">
        <f>O2040+AI2040</f>
        <v/>
      </c>
      <c r="AN2040" s="21">
        <f>N2040+AI2040</f>
        <v/>
      </c>
      <c r="AO2040" s="21">
        <f>ROUNDDOWN((R2040+S2040)*0.2/Y2040+2000,0)</f>
        <v/>
      </c>
      <c r="AP2040" s="21">
        <f>ROUNDDOWN((T2040+U2040)*0.2/Z2040+2000,0)</f>
        <v/>
      </c>
      <c r="AQ2040" s="21">
        <f>AL2040-AK2040</f>
        <v/>
      </c>
      <c r="AR2040" s="21">
        <f>AM2040-AK2040</f>
        <v/>
      </c>
      <c r="AS2040" s="21">
        <f>AM2040-AL2040</f>
        <v/>
      </c>
      <c r="AT2040" s="21">
        <f>AK2040+C2040-AJ2040</f>
        <v/>
      </c>
      <c r="AU2040" s="21">
        <f>AL2040+C2040-AM2040</f>
        <v/>
      </c>
      <c r="AV2040" s="21">
        <f>AN2040+C2040-AM2040</f>
        <v/>
      </c>
    </row>
    <row r="2041">
      <c r="A2041" t="inlineStr">
        <is>
          <t>1万円刻み</t>
        </is>
      </c>
      <c r="B2041" s="21">
        <f>'5_1万円刻み'!$A$278</f>
        <v/>
      </c>
      <c r="C2041" s="21">
        <f>AO2041</f>
        <v/>
      </c>
      <c r="D2041" s="21" t="n">
        <v>0</v>
      </c>
      <c r="E2041" s="21">
        <f>ROUND(MIN(B2041/12,650000)*12*0.0915+MIN(B2041/12,1390000)*12*(0.0504+0)+B2041*0.005,0)</f>
        <v/>
      </c>
      <c r="F2041" s="21">
        <f>IF(B2041&lt;741000,0,IF(B2041&lt;2191000,B2041-740000,IF(B2041&lt;2193000,1451000,IF(B2041&lt;2196000,1453000,IF(B2041&lt;2200000,1456000,IF(B2041&lt;3600000,ROUND(ROUNDDOWN(B2041/4,-3)*2.8,0)-80000,IF(B2041&lt;6600000,ROUND(ROUNDDOWN(B2041/4,-3)*3.2,0)-440000,IF(B2041&lt;8500000,ROUNDDOWN(B2041*0.9,0)-1100000,B2041-1950000))))))))</f>
        <v/>
      </c>
      <c r="G2041" s="21">
        <f>IF(F2041&gt;23500000,NA(),IF(F2041&lt;=4890000,1040000,IF(F2041&lt;=6550000,670000,620000)))</f>
        <v/>
      </c>
      <c r="H2041" s="21">
        <f>IF(D2041&lt;=0,0,MAX(0,MIN(2000000,D2041-MIN(100000,ROUNDDOWN(F2041*0.05,0)))))</f>
        <v/>
      </c>
      <c r="I2041" s="21">
        <f>IF(C2041&lt;=2000,0,MIN(C2041,ROUNDDOWN(F2041*0.4,0))-2000)</f>
        <v/>
      </c>
      <c r="J2041" s="21">
        <f>MAX(0,ROUNDDOWN(F2041-E2041-G2041,-3))</f>
        <v/>
      </c>
      <c r="K2041" s="21">
        <f>MAX(0,ROUNDDOWN(F2041-E2041-G2041-H2041-I2041,-3))</f>
        <v/>
      </c>
      <c r="L2041" s="21">
        <f>MAX(0,ROUNDDOWN(F2041-E2041-G2041-H2041,-3))</f>
        <v/>
      </c>
      <c r="M2041" s="21">
        <f>IF(J2041&lt;=0,0,ROUNDDOWN((J2041*LOOKUP(J2041,{0,1950001,3300001,6950001,9000001,18000001,40000001},{0.05,0.1,0.2,0.23,0.33,0.4,0.45})-LOOKUP(J2041,{0,1950001,3300001,6950001,9000001,18000001,40000001},{0,97500,427500,636000,1536000,2796000,4796000}))*1.021,-2))</f>
        <v/>
      </c>
      <c r="N2041" s="21">
        <f>IF(K2041&lt;=0,0,ROUNDDOWN((K2041*LOOKUP(K2041,{0,1950001,3300001,6950001,9000001,18000001,40000001},{0.05,0.1,0.2,0.23,0.33,0.4,0.45})-LOOKUP(K2041,{0,1950001,3300001,6950001,9000001,18000001,40000001},{0,97500,427500,636000,1536000,2796000,4796000}))*1.021,-2))</f>
        <v/>
      </c>
      <c r="O2041" s="21">
        <f>IF(L2041&lt;=0,0,ROUNDDOWN((L2041*LOOKUP(L2041,{0,1950001,3300001,6950001,9000001,18000001,40000001},{0.05,0.1,0.2,0.23,0.33,0.4,0.45})-LOOKUP(L2041,{0,1950001,3300001,6950001,9000001,18000001,40000001},{0,97500,427500,636000,1536000,2796000,4796000}))*1.021,-2))</f>
        <v/>
      </c>
      <c r="P2041" s="21">
        <f>MAX(0,ROUNDDOWN(F2041-E2041-430000,-3))</f>
        <v/>
      </c>
      <c r="Q2041" s="21">
        <f>MAX(0,ROUNDDOWN(F2041-E2041-430000-H2041,-3))</f>
        <v/>
      </c>
      <c r="R2041" s="21">
        <f>IF(F2041&lt;=450000,0,MAX(0,P2041*0.06-MIN(50000,P2041)*0.03))</f>
        <v/>
      </c>
      <c r="S2041" s="21">
        <f>IF(F2041&lt;=450000,0,MAX(0,P2041*0.04-MIN(50000,P2041)*0.02))</f>
        <v/>
      </c>
      <c r="T2041" s="21">
        <f>IF(F2041&lt;=450000,0,MAX(0,Q2041*0.06-MIN(50000,Q2041)*0.03))</f>
        <v/>
      </c>
      <c r="U2041" s="21">
        <f>IF(F2041&lt;=450000,0,MAX(0,Q2041*0.04-MIN(50000,Q2041)*0.02))</f>
        <v/>
      </c>
      <c r="V2041" s="21">
        <f>50000+MAX(0,G2041-480000)</f>
        <v/>
      </c>
      <c r="W2041" s="21">
        <f>P2041-V2041</f>
        <v/>
      </c>
      <c r="X2041" s="21">
        <f>Q2041-V2041</f>
        <v/>
      </c>
      <c r="Y2041" s="22">
        <f>IF(W2041&lt;0,0.9,LOOKUP(W2041,{0,1950001,3300001,6950001,9000001,18000001,40000001},{0.84895,0.7979,0.6958,0.66517,0.56307,0.4916,0.44055}))</f>
        <v/>
      </c>
      <c r="Z2041" s="22">
        <f>IF(X2041&lt;0,0.9,LOOKUP(X2041,{0,1950001,3300001,6950001,9000001,18000001,40000001},{0.84895,0.7979,0.6958,0.66517,0.56307,0.4916,0.44055}))</f>
        <v/>
      </c>
      <c r="AA2041" s="22">
        <f>IF(W2041&lt;0,0,CHOOSE(MATCH(W2041,{0,1950001,3300001,6950001,9000001},1),5.105/84.895,10.21/79.79,20.42/69.58,23.483/66.517,33.693/56.307))</f>
        <v/>
      </c>
      <c r="AB2041" s="21">
        <f>IF(C2041&lt;=2000,0,(MIN(C2041,ROUNDDOWN(F2041*0.3,0))-2000)*0.1)</f>
        <v/>
      </c>
      <c r="AC2041" s="21">
        <f>IF(C2041&lt;=2000,0,MIN((C2041-2000)*Y2041,(R2041+S2041)*0.2))</f>
        <v/>
      </c>
      <c r="AD2041" s="21">
        <f>IF(C2041&lt;=2000,0,MIN((C2041-2000)*Z2041,(T2041+U2041)*0.2))</f>
        <v/>
      </c>
      <c r="AE2041" s="21">
        <f>AC2041*AA2041</f>
        <v/>
      </c>
      <c r="AF2041" s="21">
        <f>ROUNDDOWN(R2041,-2)+ROUNDDOWN(S2041,-2)</f>
        <v/>
      </c>
      <c r="AG2041" s="21">
        <f>ROUNDDOWN(MAX(0,R2041-(AB2041+AC2041+AE2041)*0.6),-2)+ROUNDDOWN(MAX(0,S2041-(AB2041+AC2041+AE2041)*0.4),-2)</f>
        <v/>
      </c>
      <c r="AH2041" s="21">
        <f>ROUNDDOWN(MAX(0,T2041-(AB2041+AD2041)*0.6),-2)+ROUNDDOWN(MAX(0,U2041-(AB2041+AD2041)*0.4),-2)</f>
        <v/>
      </c>
      <c r="AI2041" s="21">
        <f>ROUNDDOWN(T2041,-2)+ROUNDDOWN(U2041,-2)</f>
        <v/>
      </c>
      <c r="AJ2041" s="21">
        <f>M2041+AF2041</f>
        <v/>
      </c>
      <c r="AK2041" s="21">
        <f>M2041+AG2041</f>
        <v/>
      </c>
      <c r="AL2041" s="21">
        <f>N2041+AH2041</f>
        <v/>
      </c>
      <c r="AM2041" s="21">
        <f>O2041+AI2041</f>
        <v/>
      </c>
      <c r="AN2041" s="21">
        <f>N2041+AI2041</f>
        <v/>
      </c>
      <c r="AO2041" s="21">
        <f>ROUNDDOWN((R2041+S2041)*0.2/Y2041+2000,0)</f>
        <v/>
      </c>
      <c r="AP2041" s="21">
        <f>ROUNDDOWN((T2041+U2041)*0.2/Z2041+2000,0)</f>
        <v/>
      </c>
      <c r="AQ2041" s="21">
        <f>AL2041-AK2041</f>
        <v/>
      </c>
      <c r="AR2041" s="21">
        <f>AM2041-AK2041</f>
        <v/>
      </c>
      <c r="AS2041" s="21">
        <f>AM2041-AL2041</f>
        <v/>
      </c>
      <c r="AT2041" s="21">
        <f>AK2041+C2041-AJ2041</f>
        <v/>
      </c>
      <c r="AU2041" s="21">
        <f>AL2041+C2041-AM2041</f>
        <v/>
      </c>
      <c r="AV2041" s="21">
        <f>AN2041+C2041-AM2041</f>
        <v/>
      </c>
    </row>
    <row r="2042">
      <c r="A2042" t="inlineStr">
        <is>
          <t>1万円刻み</t>
        </is>
      </c>
      <c r="B2042" s="21">
        <f>'5_1万円刻み'!$A$279</f>
        <v/>
      </c>
      <c r="C2042" s="21">
        <f>AO2042</f>
        <v/>
      </c>
      <c r="D2042" s="21" t="n">
        <v>0</v>
      </c>
      <c r="E2042" s="21">
        <f>ROUND(MIN(B2042/12,650000)*12*0.0915+MIN(B2042/12,1390000)*12*(0.0504+0)+B2042*0.005,0)</f>
        <v/>
      </c>
      <c r="F2042" s="21">
        <f>IF(B2042&lt;741000,0,IF(B2042&lt;2191000,B2042-740000,IF(B2042&lt;2193000,1451000,IF(B2042&lt;2196000,1453000,IF(B2042&lt;2200000,1456000,IF(B2042&lt;3600000,ROUND(ROUNDDOWN(B2042/4,-3)*2.8,0)-80000,IF(B2042&lt;6600000,ROUND(ROUNDDOWN(B2042/4,-3)*3.2,0)-440000,IF(B2042&lt;8500000,ROUNDDOWN(B2042*0.9,0)-1100000,B2042-1950000))))))))</f>
        <v/>
      </c>
      <c r="G2042" s="21">
        <f>IF(F2042&gt;23500000,NA(),IF(F2042&lt;=4890000,1040000,IF(F2042&lt;=6550000,670000,620000)))</f>
        <v/>
      </c>
      <c r="H2042" s="21">
        <f>IF(D2042&lt;=0,0,MAX(0,MIN(2000000,D2042-MIN(100000,ROUNDDOWN(F2042*0.05,0)))))</f>
        <v/>
      </c>
      <c r="I2042" s="21">
        <f>IF(C2042&lt;=2000,0,MIN(C2042,ROUNDDOWN(F2042*0.4,0))-2000)</f>
        <v/>
      </c>
      <c r="J2042" s="21">
        <f>MAX(0,ROUNDDOWN(F2042-E2042-G2042,-3))</f>
        <v/>
      </c>
      <c r="K2042" s="21">
        <f>MAX(0,ROUNDDOWN(F2042-E2042-G2042-H2042-I2042,-3))</f>
        <v/>
      </c>
      <c r="L2042" s="21">
        <f>MAX(0,ROUNDDOWN(F2042-E2042-G2042-H2042,-3))</f>
        <v/>
      </c>
      <c r="M2042" s="21">
        <f>IF(J2042&lt;=0,0,ROUNDDOWN((J2042*LOOKUP(J2042,{0,1950001,3300001,6950001,9000001,18000001,40000001},{0.05,0.1,0.2,0.23,0.33,0.4,0.45})-LOOKUP(J2042,{0,1950001,3300001,6950001,9000001,18000001,40000001},{0,97500,427500,636000,1536000,2796000,4796000}))*1.021,-2))</f>
        <v/>
      </c>
      <c r="N2042" s="21">
        <f>IF(K2042&lt;=0,0,ROUNDDOWN((K2042*LOOKUP(K2042,{0,1950001,3300001,6950001,9000001,18000001,40000001},{0.05,0.1,0.2,0.23,0.33,0.4,0.45})-LOOKUP(K2042,{0,1950001,3300001,6950001,9000001,18000001,40000001},{0,97500,427500,636000,1536000,2796000,4796000}))*1.021,-2))</f>
        <v/>
      </c>
      <c r="O2042" s="21">
        <f>IF(L2042&lt;=0,0,ROUNDDOWN((L2042*LOOKUP(L2042,{0,1950001,3300001,6950001,9000001,18000001,40000001},{0.05,0.1,0.2,0.23,0.33,0.4,0.45})-LOOKUP(L2042,{0,1950001,3300001,6950001,9000001,18000001,40000001},{0,97500,427500,636000,1536000,2796000,4796000}))*1.021,-2))</f>
        <v/>
      </c>
      <c r="P2042" s="21">
        <f>MAX(0,ROUNDDOWN(F2042-E2042-430000,-3))</f>
        <v/>
      </c>
      <c r="Q2042" s="21">
        <f>MAX(0,ROUNDDOWN(F2042-E2042-430000-H2042,-3))</f>
        <v/>
      </c>
      <c r="R2042" s="21">
        <f>IF(F2042&lt;=450000,0,MAX(0,P2042*0.06-MIN(50000,P2042)*0.03))</f>
        <v/>
      </c>
      <c r="S2042" s="21">
        <f>IF(F2042&lt;=450000,0,MAX(0,P2042*0.04-MIN(50000,P2042)*0.02))</f>
        <v/>
      </c>
      <c r="T2042" s="21">
        <f>IF(F2042&lt;=450000,0,MAX(0,Q2042*0.06-MIN(50000,Q2042)*0.03))</f>
        <v/>
      </c>
      <c r="U2042" s="21">
        <f>IF(F2042&lt;=450000,0,MAX(0,Q2042*0.04-MIN(50000,Q2042)*0.02))</f>
        <v/>
      </c>
      <c r="V2042" s="21">
        <f>50000+MAX(0,G2042-480000)</f>
        <v/>
      </c>
      <c r="W2042" s="21">
        <f>P2042-V2042</f>
        <v/>
      </c>
      <c r="X2042" s="21">
        <f>Q2042-V2042</f>
        <v/>
      </c>
      <c r="Y2042" s="22">
        <f>IF(W2042&lt;0,0.9,LOOKUP(W2042,{0,1950001,3300001,6950001,9000001,18000001,40000001},{0.84895,0.7979,0.6958,0.66517,0.56307,0.4916,0.44055}))</f>
        <v/>
      </c>
      <c r="Z2042" s="22">
        <f>IF(X2042&lt;0,0.9,LOOKUP(X2042,{0,1950001,3300001,6950001,9000001,18000001,40000001},{0.84895,0.7979,0.6958,0.66517,0.56307,0.4916,0.44055}))</f>
        <v/>
      </c>
      <c r="AA2042" s="22">
        <f>IF(W2042&lt;0,0,CHOOSE(MATCH(W2042,{0,1950001,3300001,6950001,9000001},1),5.105/84.895,10.21/79.79,20.42/69.58,23.483/66.517,33.693/56.307))</f>
        <v/>
      </c>
      <c r="AB2042" s="21">
        <f>IF(C2042&lt;=2000,0,(MIN(C2042,ROUNDDOWN(F2042*0.3,0))-2000)*0.1)</f>
        <v/>
      </c>
      <c r="AC2042" s="21">
        <f>IF(C2042&lt;=2000,0,MIN((C2042-2000)*Y2042,(R2042+S2042)*0.2))</f>
        <v/>
      </c>
      <c r="AD2042" s="21">
        <f>IF(C2042&lt;=2000,0,MIN((C2042-2000)*Z2042,(T2042+U2042)*0.2))</f>
        <v/>
      </c>
      <c r="AE2042" s="21">
        <f>AC2042*AA2042</f>
        <v/>
      </c>
      <c r="AF2042" s="21">
        <f>ROUNDDOWN(R2042,-2)+ROUNDDOWN(S2042,-2)</f>
        <v/>
      </c>
      <c r="AG2042" s="21">
        <f>ROUNDDOWN(MAX(0,R2042-(AB2042+AC2042+AE2042)*0.6),-2)+ROUNDDOWN(MAX(0,S2042-(AB2042+AC2042+AE2042)*0.4),-2)</f>
        <v/>
      </c>
      <c r="AH2042" s="21">
        <f>ROUNDDOWN(MAX(0,T2042-(AB2042+AD2042)*0.6),-2)+ROUNDDOWN(MAX(0,U2042-(AB2042+AD2042)*0.4),-2)</f>
        <v/>
      </c>
      <c r="AI2042" s="21">
        <f>ROUNDDOWN(T2042,-2)+ROUNDDOWN(U2042,-2)</f>
        <v/>
      </c>
      <c r="AJ2042" s="21">
        <f>M2042+AF2042</f>
        <v/>
      </c>
      <c r="AK2042" s="21">
        <f>M2042+AG2042</f>
        <v/>
      </c>
      <c r="AL2042" s="21">
        <f>N2042+AH2042</f>
        <v/>
      </c>
      <c r="AM2042" s="21">
        <f>O2042+AI2042</f>
        <v/>
      </c>
      <c r="AN2042" s="21">
        <f>N2042+AI2042</f>
        <v/>
      </c>
      <c r="AO2042" s="21">
        <f>ROUNDDOWN((R2042+S2042)*0.2/Y2042+2000,0)</f>
        <v/>
      </c>
      <c r="AP2042" s="21">
        <f>ROUNDDOWN((T2042+U2042)*0.2/Z2042+2000,0)</f>
        <v/>
      </c>
      <c r="AQ2042" s="21">
        <f>AL2042-AK2042</f>
        <v/>
      </c>
      <c r="AR2042" s="21">
        <f>AM2042-AK2042</f>
        <v/>
      </c>
      <c r="AS2042" s="21">
        <f>AM2042-AL2042</f>
        <v/>
      </c>
      <c r="AT2042" s="21">
        <f>AK2042+C2042-AJ2042</f>
        <v/>
      </c>
      <c r="AU2042" s="21">
        <f>AL2042+C2042-AM2042</f>
        <v/>
      </c>
      <c r="AV2042" s="21">
        <f>AN2042+C2042-AM2042</f>
        <v/>
      </c>
    </row>
    <row r="2043">
      <c r="A2043" t="inlineStr">
        <is>
          <t>1万円刻み</t>
        </is>
      </c>
      <c r="B2043" s="21">
        <f>'5_1万円刻み'!$A$280</f>
        <v/>
      </c>
      <c r="C2043" s="21">
        <f>AO2043</f>
        <v/>
      </c>
      <c r="D2043" s="21" t="n">
        <v>0</v>
      </c>
      <c r="E2043" s="21">
        <f>ROUND(MIN(B2043/12,650000)*12*0.0915+MIN(B2043/12,1390000)*12*(0.0504+0)+B2043*0.005,0)</f>
        <v/>
      </c>
      <c r="F2043" s="21">
        <f>IF(B2043&lt;741000,0,IF(B2043&lt;2191000,B2043-740000,IF(B2043&lt;2193000,1451000,IF(B2043&lt;2196000,1453000,IF(B2043&lt;2200000,1456000,IF(B2043&lt;3600000,ROUND(ROUNDDOWN(B2043/4,-3)*2.8,0)-80000,IF(B2043&lt;6600000,ROUND(ROUNDDOWN(B2043/4,-3)*3.2,0)-440000,IF(B2043&lt;8500000,ROUNDDOWN(B2043*0.9,0)-1100000,B2043-1950000))))))))</f>
        <v/>
      </c>
      <c r="G2043" s="21">
        <f>IF(F2043&gt;23500000,NA(),IF(F2043&lt;=4890000,1040000,IF(F2043&lt;=6550000,670000,620000)))</f>
        <v/>
      </c>
      <c r="H2043" s="21">
        <f>IF(D2043&lt;=0,0,MAX(0,MIN(2000000,D2043-MIN(100000,ROUNDDOWN(F2043*0.05,0)))))</f>
        <v/>
      </c>
      <c r="I2043" s="21">
        <f>IF(C2043&lt;=2000,0,MIN(C2043,ROUNDDOWN(F2043*0.4,0))-2000)</f>
        <v/>
      </c>
      <c r="J2043" s="21">
        <f>MAX(0,ROUNDDOWN(F2043-E2043-G2043,-3))</f>
        <v/>
      </c>
      <c r="K2043" s="21">
        <f>MAX(0,ROUNDDOWN(F2043-E2043-G2043-H2043-I2043,-3))</f>
        <v/>
      </c>
      <c r="L2043" s="21">
        <f>MAX(0,ROUNDDOWN(F2043-E2043-G2043-H2043,-3))</f>
        <v/>
      </c>
      <c r="M2043" s="21">
        <f>IF(J2043&lt;=0,0,ROUNDDOWN((J2043*LOOKUP(J2043,{0,1950001,3300001,6950001,9000001,18000001,40000001},{0.05,0.1,0.2,0.23,0.33,0.4,0.45})-LOOKUP(J2043,{0,1950001,3300001,6950001,9000001,18000001,40000001},{0,97500,427500,636000,1536000,2796000,4796000}))*1.021,-2))</f>
        <v/>
      </c>
      <c r="N2043" s="21">
        <f>IF(K2043&lt;=0,0,ROUNDDOWN((K2043*LOOKUP(K2043,{0,1950001,3300001,6950001,9000001,18000001,40000001},{0.05,0.1,0.2,0.23,0.33,0.4,0.45})-LOOKUP(K2043,{0,1950001,3300001,6950001,9000001,18000001,40000001},{0,97500,427500,636000,1536000,2796000,4796000}))*1.021,-2))</f>
        <v/>
      </c>
      <c r="O2043" s="21">
        <f>IF(L2043&lt;=0,0,ROUNDDOWN((L2043*LOOKUP(L2043,{0,1950001,3300001,6950001,9000001,18000001,40000001},{0.05,0.1,0.2,0.23,0.33,0.4,0.45})-LOOKUP(L2043,{0,1950001,3300001,6950001,9000001,18000001,40000001},{0,97500,427500,636000,1536000,2796000,4796000}))*1.021,-2))</f>
        <v/>
      </c>
      <c r="P2043" s="21">
        <f>MAX(0,ROUNDDOWN(F2043-E2043-430000,-3))</f>
        <v/>
      </c>
      <c r="Q2043" s="21">
        <f>MAX(0,ROUNDDOWN(F2043-E2043-430000-H2043,-3))</f>
        <v/>
      </c>
      <c r="R2043" s="21">
        <f>IF(F2043&lt;=450000,0,MAX(0,P2043*0.06-MIN(50000,P2043)*0.03))</f>
        <v/>
      </c>
      <c r="S2043" s="21">
        <f>IF(F2043&lt;=450000,0,MAX(0,P2043*0.04-MIN(50000,P2043)*0.02))</f>
        <v/>
      </c>
      <c r="T2043" s="21">
        <f>IF(F2043&lt;=450000,0,MAX(0,Q2043*0.06-MIN(50000,Q2043)*0.03))</f>
        <v/>
      </c>
      <c r="U2043" s="21">
        <f>IF(F2043&lt;=450000,0,MAX(0,Q2043*0.04-MIN(50000,Q2043)*0.02))</f>
        <v/>
      </c>
      <c r="V2043" s="21">
        <f>50000+MAX(0,G2043-480000)</f>
        <v/>
      </c>
      <c r="W2043" s="21">
        <f>P2043-V2043</f>
        <v/>
      </c>
      <c r="X2043" s="21">
        <f>Q2043-V2043</f>
        <v/>
      </c>
      <c r="Y2043" s="22">
        <f>IF(W2043&lt;0,0.9,LOOKUP(W2043,{0,1950001,3300001,6950001,9000001,18000001,40000001},{0.84895,0.7979,0.6958,0.66517,0.56307,0.4916,0.44055}))</f>
        <v/>
      </c>
      <c r="Z2043" s="22">
        <f>IF(X2043&lt;0,0.9,LOOKUP(X2043,{0,1950001,3300001,6950001,9000001,18000001,40000001},{0.84895,0.7979,0.6958,0.66517,0.56307,0.4916,0.44055}))</f>
        <v/>
      </c>
      <c r="AA2043" s="22">
        <f>IF(W2043&lt;0,0,CHOOSE(MATCH(W2043,{0,1950001,3300001,6950001,9000001},1),5.105/84.895,10.21/79.79,20.42/69.58,23.483/66.517,33.693/56.307))</f>
        <v/>
      </c>
      <c r="AB2043" s="21">
        <f>IF(C2043&lt;=2000,0,(MIN(C2043,ROUNDDOWN(F2043*0.3,0))-2000)*0.1)</f>
        <v/>
      </c>
      <c r="AC2043" s="21">
        <f>IF(C2043&lt;=2000,0,MIN((C2043-2000)*Y2043,(R2043+S2043)*0.2))</f>
        <v/>
      </c>
      <c r="AD2043" s="21">
        <f>IF(C2043&lt;=2000,0,MIN((C2043-2000)*Z2043,(T2043+U2043)*0.2))</f>
        <v/>
      </c>
      <c r="AE2043" s="21">
        <f>AC2043*AA2043</f>
        <v/>
      </c>
      <c r="AF2043" s="21">
        <f>ROUNDDOWN(R2043,-2)+ROUNDDOWN(S2043,-2)</f>
        <v/>
      </c>
      <c r="AG2043" s="21">
        <f>ROUNDDOWN(MAX(0,R2043-(AB2043+AC2043+AE2043)*0.6),-2)+ROUNDDOWN(MAX(0,S2043-(AB2043+AC2043+AE2043)*0.4),-2)</f>
        <v/>
      </c>
      <c r="AH2043" s="21">
        <f>ROUNDDOWN(MAX(0,T2043-(AB2043+AD2043)*0.6),-2)+ROUNDDOWN(MAX(0,U2043-(AB2043+AD2043)*0.4),-2)</f>
        <v/>
      </c>
      <c r="AI2043" s="21">
        <f>ROUNDDOWN(T2043,-2)+ROUNDDOWN(U2043,-2)</f>
        <v/>
      </c>
      <c r="AJ2043" s="21">
        <f>M2043+AF2043</f>
        <v/>
      </c>
      <c r="AK2043" s="21">
        <f>M2043+AG2043</f>
        <v/>
      </c>
      <c r="AL2043" s="21">
        <f>N2043+AH2043</f>
        <v/>
      </c>
      <c r="AM2043" s="21">
        <f>O2043+AI2043</f>
        <v/>
      </c>
      <c r="AN2043" s="21">
        <f>N2043+AI2043</f>
        <v/>
      </c>
      <c r="AO2043" s="21">
        <f>ROUNDDOWN((R2043+S2043)*0.2/Y2043+2000,0)</f>
        <v/>
      </c>
      <c r="AP2043" s="21">
        <f>ROUNDDOWN((T2043+U2043)*0.2/Z2043+2000,0)</f>
        <v/>
      </c>
      <c r="AQ2043" s="21">
        <f>AL2043-AK2043</f>
        <v/>
      </c>
      <c r="AR2043" s="21">
        <f>AM2043-AK2043</f>
        <v/>
      </c>
      <c r="AS2043" s="21">
        <f>AM2043-AL2043</f>
        <v/>
      </c>
      <c r="AT2043" s="21">
        <f>AK2043+C2043-AJ2043</f>
        <v/>
      </c>
      <c r="AU2043" s="21">
        <f>AL2043+C2043-AM2043</f>
        <v/>
      </c>
      <c r="AV2043" s="21">
        <f>AN2043+C2043-AM2043</f>
        <v/>
      </c>
    </row>
    <row r="2044">
      <c r="A2044" t="inlineStr">
        <is>
          <t>1万円刻み</t>
        </is>
      </c>
      <c r="B2044" s="21">
        <f>'5_1万円刻み'!$A$281</f>
        <v/>
      </c>
      <c r="C2044" s="21">
        <f>AO2044</f>
        <v/>
      </c>
      <c r="D2044" s="21" t="n">
        <v>0</v>
      </c>
      <c r="E2044" s="21">
        <f>ROUND(MIN(B2044/12,650000)*12*0.0915+MIN(B2044/12,1390000)*12*(0.0504+0)+B2044*0.005,0)</f>
        <v/>
      </c>
      <c r="F2044" s="21">
        <f>IF(B2044&lt;741000,0,IF(B2044&lt;2191000,B2044-740000,IF(B2044&lt;2193000,1451000,IF(B2044&lt;2196000,1453000,IF(B2044&lt;2200000,1456000,IF(B2044&lt;3600000,ROUND(ROUNDDOWN(B2044/4,-3)*2.8,0)-80000,IF(B2044&lt;6600000,ROUND(ROUNDDOWN(B2044/4,-3)*3.2,0)-440000,IF(B2044&lt;8500000,ROUNDDOWN(B2044*0.9,0)-1100000,B2044-1950000))))))))</f>
        <v/>
      </c>
      <c r="G2044" s="21">
        <f>IF(F2044&gt;23500000,NA(),IF(F2044&lt;=4890000,1040000,IF(F2044&lt;=6550000,670000,620000)))</f>
        <v/>
      </c>
      <c r="H2044" s="21">
        <f>IF(D2044&lt;=0,0,MAX(0,MIN(2000000,D2044-MIN(100000,ROUNDDOWN(F2044*0.05,0)))))</f>
        <v/>
      </c>
      <c r="I2044" s="21">
        <f>IF(C2044&lt;=2000,0,MIN(C2044,ROUNDDOWN(F2044*0.4,0))-2000)</f>
        <v/>
      </c>
      <c r="J2044" s="21">
        <f>MAX(0,ROUNDDOWN(F2044-E2044-G2044,-3))</f>
        <v/>
      </c>
      <c r="K2044" s="21">
        <f>MAX(0,ROUNDDOWN(F2044-E2044-G2044-H2044-I2044,-3))</f>
        <v/>
      </c>
      <c r="L2044" s="21">
        <f>MAX(0,ROUNDDOWN(F2044-E2044-G2044-H2044,-3))</f>
        <v/>
      </c>
      <c r="M2044" s="21">
        <f>IF(J2044&lt;=0,0,ROUNDDOWN((J2044*LOOKUP(J2044,{0,1950001,3300001,6950001,9000001,18000001,40000001},{0.05,0.1,0.2,0.23,0.33,0.4,0.45})-LOOKUP(J2044,{0,1950001,3300001,6950001,9000001,18000001,40000001},{0,97500,427500,636000,1536000,2796000,4796000}))*1.021,-2))</f>
        <v/>
      </c>
      <c r="N2044" s="21">
        <f>IF(K2044&lt;=0,0,ROUNDDOWN((K2044*LOOKUP(K2044,{0,1950001,3300001,6950001,9000001,18000001,40000001},{0.05,0.1,0.2,0.23,0.33,0.4,0.45})-LOOKUP(K2044,{0,1950001,3300001,6950001,9000001,18000001,40000001},{0,97500,427500,636000,1536000,2796000,4796000}))*1.021,-2))</f>
        <v/>
      </c>
      <c r="O2044" s="21">
        <f>IF(L2044&lt;=0,0,ROUNDDOWN((L2044*LOOKUP(L2044,{0,1950001,3300001,6950001,9000001,18000001,40000001},{0.05,0.1,0.2,0.23,0.33,0.4,0.45})-LOOKUP(L2044,{0,1950001,3300001,6950001,9000001,18000001,40000001},{0,97500,427500,636000,1536000,2796000,4796000}))*1.021,-2))</f>
        <v/>
      </c>
      <c r="P2044" s="21">
        <f>MAX(0,ROUNDDOWN(F2044-E2044-430000,-3))</f>
        <v/>
      </c>
      <c r="Q2044" s="21">
        <f>MAX(0,ROUNDDOWN(F2044-E2044-430000-H2044,-3))</f>
        <v/>
      </c>
      <c r="R2044" s="21">
        <f>IF(F2044&lt;=450000,0,MAX(0,P2044*0.06-MIN(50000,P2044)*0.03))</f>
        <v/>
      </c>
      <c r="S2044" s="21">
        <f>IF(F2044&lt;=450000,0,MAX(0,P2044*0.04-MIN(50000,P2044)*0.02))</f>
        <v/>
      </c>
      <c r="T2044" s="21">
        <f>IF(F2044&lt;=450000,0,MAX(0,Q2044*0.06-MIN(50000,Q2044)*0.03))</f>
        <v/>
      </c>
      <c r="U2044" s="21">
        <f>IF(F2044&lt;=450000,0,MAX(0,Q2044*0.04-MIN(50000,Q2044)*0.02))</f>
        <v/>
      </c>
      <c r="V2044" s="21">
        <f>50000+MAX(0,G2044-480000)</f>
        <v/>
      </c>
      <c r="W2044" s="21">
        <f>P2044-V2044</f>
        <v/>
      </c>
      <c r="X2044" s="21">
        <f>Q2044-V2044</f>
        <v/>
      </c>
      <c r="Y2044" s="22">
        <f>IF(W2044&lt;0,0.9,LOOKUP(W2044,{0,1950001,3300001,6950001,9000001,18000001,40000001},{0.84895,0.7979,0.6958,0.66517,0.56307,0.4916,0.44055}))</f>
        <v/>
      </c>
      <c r="Z2044" s="22">
        <f>IF(X2044&lt;0,0.9,LOOKUP(X2044,{0,1950001,3300001,6950001,9000001,18000001,40000001},{0.84895,0.7979,0.6958,0.66517,0.56307,0.4916,0.44055}))</f>
        <v/>
      </c>
      <c r="AA2044" s="22">
        <f>IF(W2044&lt;0,0,CHOOSE(MATCH(W2044,{0,1950001,3300001,6950001,9000001},1),5.105/84.895,10.21/79.79,20.42/69.58,23.483/66.517,33.693/56.307))</f>
        <v/>
      </c>
      <c r="AB2044" s="21">
        <f>IF(C2044&lt;=2000,0,(MIN(C2044,ROUNDDOWN(F2044*0.3,0))-2000)*0.1)</f>
        <v/>
      </c>
      <c r="AC2044" s="21">
        <f>IF(C2044&lt;=2000,0,MIN((C2044-2000)*Y2044,(R2044+S2044)*0.2))</f>
        <v/>
      </c>
      <c r="AD2044" s="21">
        <f>IF(C2044&lt;=2000,0,MIN((C2044-2000)*Z2044,(T2044+U2044)*0.2))</f>
        <v/>
      </c>
      <c r="AE2044" s="21">
        <f>AC2044*AA2044</f>
        <v/>
      </c>
      <c r="AF2044" s="21">
        <f>ROUNDDOWN(R2044,-2)+ROUNDDOWN(S2044,-2)</f>
        <v/>
      </c>
      <c r="AG2044" s="21">
        <f>ROUNDDOWN(MAX(0,R2044-(AB2044+AC2044+AE2044)*0.6),-2)+ROUNDDOWN(MAX(0,S2044-(AB2044+AC2044+AE2044)*0.4),-2)</f>
        <v/>
      </c>
      <c r="AH2044" s="21">
        <f>ROUNDDOWN(MAX(0,T2044-(AB2044+AD2044)*0.6),-2)+ROUNDDOWN(MAX(0,U2044-(AB2044+AD2044)*0.4),-2)</f>
        <v/>
      </c>
      <c r="AI2044" s="21">
        <f>ROUNDDOWN(T2044,-2)+ROUNDDOWN(U2044,-2)</f>
        <v/>
      </c>
      <c r="AJ2044" s="21">
        <f>M2044+AF2044</f>
        <v/>
      </c>
      <c r="AK2044" s="21">
        <f>M2044+AG2044</f>
        <v/>
      </c>
      <c r="AL2044" s="21">
        <f>N2044+AH2044</f>
        <v/>
      </c>
      <c r="AM2044" s="21">
        <f>O2044+AI2044</f>
        <v/>
      </c>
      <c r="AN2044" s="21">
        <f>N2044+AI2044</f>
        <v/>
      </c>
      <c r="AO2044" s="21">
        <f>ROUNDDOWN((R2044+S2044)*0.2/Y2044+2000,0)</f>
        <v/>
      </c>
      <c r="AP2044" s="21">
        <f>ROUNDDOWN((T2044+U2044)*0.2/Z2044+2000,0)</f>
        <v/>
      </c>
      <c r="AQ2044" s="21">
        <f>AL2044-AK2044</f>
        <v/>
      </c>
      <c r="AR2044" s="21">
        <f>AM2044-AK2044</f>
        <v/>
      </c>
      <c r="AS2044" s="21">
        <f>AM2044-AL2044</f>
        <v/>
      </c>
      <c r="AT2044" s="21">
        <f>AK2044+C2044-AJ2044</f>
        <v/>
      </c>
      <c r="AU2044" s="21">
        <f>AL2044+C2044-AM2044</f>
        <v/>
      </c>
      <c r="AV2044" s="21">
        <f>AN2044+C2044-AM2044</f>
        <v/>
      </c>
    </row>
    <row r="2045">
      <c r="A2045" t="inlineStr">
        <is>
          <t>1万円刻み</t>
        </is>
      </c>
      <c r="B2045" s="21">
        <f>'5_1万円刻み'!$A$282</f>
        <v/>
      </c>
      <c r="C2045" s="21">
        <f>AO2045</f>
        <v/>
      </c>
      <c r="D2045" s="21" t="n">
        <v>0</v>
      </c>
      <c r="E2045" s="21">
        <f>ROUND(MIN(B2045/12,650000)*12*0.0915+MIN(B2045/12,1390000)*12*(0.0504+0)+B2045*0.005,0)</f>
        <v/>
      </c>
      <c r="F2045" s="21">
        <f>IF(B2045&lt;741000,0,IF(B2045&lt;2191000,B2045-740000,IF(B2045&lt;2193000,1451000,IF(B2045&lt;2196000,1453000,IF(B2045&lt;2200000,1456000,IF(B2045&lt;3600000,ROUND(ROUNDDOWN(B2045/4,-3)*2.8,0)-80000,IF(B2045&lt;6600000,ROUND(ROUNDDOWN(B2045/4,-3)*3.2,0)-440000,IF(B2045&lt;8500000,ROUNDDOWN(B2045*0.9,0)-1100000,B2045-1950000))))))))</f>
        <v/>
      </c>
      <c r="G2045" s="21">
        <f>IF(F2045&gt;23500000,NA(),IF(F2045&lt;=4890000,1040000,IF(F2045&lt;=6550000,670000,620000)))</f>
        <v/>
      </c>
      <c r="H2045" s="21">
        <f>IF(D2045&lt;=0,0,MAX(0,MIN(2000000,D2045-MIN(100000,ROUNDDOWN(F2045*0.05,0)))))</f>
        <v/>
      </c>
      <c r="I2045" s="21">
        <f>IF(C2045&lt;=2000,0,MIN(C2045,ROUNDDOWN(F2045*0.4,0))-2000)</f>
        <v/>
      </c>
      <c r="J2045" s="21">
        <f>MAX(0,ROUNDDOWN(F2045-E2045-G2045,-3))</f>
        <v/>
      </c>
      <c r="K2045" s="21">
        <f>MAX(0,ROUNDDOWN(F2045-E2045-G2045-H2045-I2045,-3))</f>
        <v/>
      </c>
      <c r="L2045" s="21">
        <f>MAX(0,ROUNDDOWN(F2045-E2045-G2045-H2045,-3))</f>
        <v/>
      </c>
      <c r="M2045" s="21">
        <f>IF(J2045&lt;=0,0,ROUNDDOWN((J2045*LOOKUP(J2045,{0,1950001,3300001,6950001,9000001,18000001,40000001},{0.05,0.1,0.2,0.23,0.33,0.4,0.45})-LOOKUP(J2045,{0,1950001,3300001,6950001,9000001,18000001,40000001},{0,97500,427500,636000,1536000,2796000,4796000}))*1.021,-2))</f>
        <v/>
      </c>
      <c r="N2045" s="21">
        <f>IF(K2045&lt;=0,0,ROUNDDOWN((K2045*LOOKUP(K2045,{0,1950001,3300001,6950001,9000001,18000001,40000001},{0.05,0.1,0.2,0.23,0.33,0.4,0.45})-LOOKUP(K2045,{0,1950001,3300001,6950001,9000001,18000001,40000001},{0,97500,427500,636000,1536000,2796000,4796000}))*1.021,-2))</f>
        <v/>
      </c>
      <c r="O2045" s="21">
        <f>IF(L2045&lt;=0,0,ROUNDDOWN((L2045*LOOKUP(L2045,{0,1950001,3300001,6950001,9000001,18000001,40000001},{0.05,0.1,0.2,0.23,0.33,0.4,0.45})-LOOKUP(L2045,{0,1950001,3300001,6950001,9000001,18000001,40000001},{0,97500,427500,636000,1536000,2796000,4796000}))*1.021,-2))</f>
        <v/>
      </c>
      <c r="P2045" s="21">
        <f>MAX(0,ROUNDDOWN(F2045-E2045-430000,-3))</f>
        <v/>
      </c>
      <c r="Q2045" s="21">
        <f>MAX(0,ROUNDDOWN(F2045-E2045-430000-H2045,-3))</f>
        <v/>
      </c>
      <c r="R2045" s="21">
        <f>IF(F2045&lt;=450000,0,MAX(0,P2045*0.06-MIN(50000,P2045)*0.03))</f>
        <v/>
      </c>
      <c r="S2045" s="21">
        <f>IF(F2045&lt;=450000,0,MAX(0,P2045*0.04-MIN(50000,P2045)*0.02))</f>
        <v/>
      </c>
      <c r="T2045" s="21">
        <f>IF(F2045&lt;=450000,0,MAX(0,Q2045*0.06-MIN(50000,Q2045)*0.03))</f>
        <v/>
      </c>
      <c r="U2045" s="21">
        <f>IF(F2045&lt;=450000,0,MAX(0,Q2045*0.04-MIN(50000,Q2045)*0.02))</f>
        <v/>
      </c>
      <c r="V2045" s="21">
        <f>50000+MAX(0,G2045-480000)</f>
        <v/>
      </c>
      <c r="W2045" s="21">
        <f>P2045-V2045</f>
        <v/>
      </c>
      <c r="X2045" s="21">
        <f>Q2045-V2045</f>
        <v/>
      </c>
      <c r="Y2045" s="22">
        <f>IF(W2045&lt;0,0.9,LOOKUP(W2045,{0,1950001,3300001,6950001,9000001,18000001,40000001},{0.84895,0.7979,0.6958,0.66517,0.56307,0.4916,0.44055}))</f>
        <v/>
      </c>
      <c r="Z2045" s="22">
        <f>IF(X2045&lt;0,0.9,LOOKUP(X2045,{0,1950001,3300001,6950001,9000001,18000001,40000001},{0.84895,0.7979,0.6958,0.66517,0.56307,0.4916,0.44055}))</f>
        <v/>
      </c>
      <c r="AA2045" s="22">
        <f>IF(W2045&lt;0,0,CHOOSE(MATCH(W2045,{0,1950001,3300001,6950001,9000001},1),5.105/84.895,10.21/79.79,20.42/69.58,23.483/66.517,33.693/56.307))</f>
        <v/>
      </c>
      <c r="AB2045" s="21">
        <f>IF(C2045&lt;=2000,0,(MIN(C2045,ROUNDDOWN(F2045*0.3,0))-2000)*0.1)</f>
        <v/>
      </c>
      <c r="AC2045" s="21">
        <f>IF(C2045&lt;=2000,0,MIN((C2045-2000)*Y2045,(R2045+S2045)*0.2))</f>
        <v/>
      </c>
      <c r="AD2045" s="21">
        <f>IF(C2045&lt;=2000,0,MIN((C2045-2000)*Z2045,(T2045+U2045)*0.2))</f>
        <v/>
      </c>
      <c r="AE2045" s="21">
        <f>AC2045*AA2045</f>
        <v/>
      </c>
      <c r="AF2045" s="21">
        <f>ROUNDDOWN(R2045,-2)+ROUNDDOWN(S2045,-2)</f>
        <v/>
      </c>
      <c r="AG2045" s="21">
        <f>ROUNDDOWN(MAX(0,R2045-(AB2045+AC2045+AE2045)*0.6),-2)+ROUNDDOWN(MAX(0,S2045-(AB2045+AC2045+AE2045)*0.4),-2)</f>
        <v/>
      </c>
      <c r="AH2045" s="21">
        <f>ROUNDDOWN(MAX(0,T2045-(AB2045+AD2045)*0.6),-2)+ROUNDDOWN(MAX(0,U2045-(AB2045+AD2045)*0.4),-2)</f>
        <v/>
      </c>
      <c r="AI2045" s="21">
        <f>ROUNDDOWN(T2045,-2)+ROUNDDOWN(U2045,-2)</f>
        <v/>
      </c>
      <c r="AJ2045" s="21">
        <f>M2045+AF2045</f>
        <v/>
      </c>
      <c r="AK2045" s="21">
        <f>M2045+AG2045</f>
        <v/>
      </c>
      <c r="AL2045" s="21">
        <f>N2045+AH2045</f>
        <v/>
      </c>
      <c r="AM2045" s="21">
        <f>O2045+AI2045</f>
        <v/>
      </c>
      <c r="AN2045" s="21">
        <f>N2045+AI2045</f>
        <v/>
      </c>
      <c r="AO2045" s="21">
        <f>ROUNDDOWN((R2045+S2045)*0.2/Y2045+2000,0)</f>
        <v/>
      </c>
      <c r="AP2045" s="21">
        <f>ROUNDDOWN((T2045+U2045)*0.2/Z2045+2000,0)</f>
        <v/>
      </c>
      <c r="AQ2045" s="21">
        <f>AL2045-AK2045</f>
        <v/>
      </c>
      <c r="AR2045" s="21">
        <f>AM2045-AK2045</f>
        <v/>
      </c>
      <c r="AS2045" s="21">
        <f>AM2045-AL2045</f>
        <v/>
      </c>
      <c r="AT2045" s="21">
        <f>AK2045+C2045-AJ2045</f>
        <v/>
      </c>
      <c r="AU2045" s="21">
        <f>AL2045+C2045-AM2045</f>
        <v/>
      </c>
      <c r="AV2045" s="21">
        <f>AN2045+C2045-AM2045</f>
        <v/>
      </c>
    </row>
    <row r="2046">
      <c r="A2046" t="inlineStr">
        <is>
          <t>1万円刻み</t>
        </is>
      </c>
      <c r="B2046" s="21">
        <f>'5_1万円刻み'!$A$283</f>
        <v/>
      </c>
      <c r="C2046" s="21">
        <f>AO2046</f>
        <v/>
      </c>
      <c r="D2046" s="21" t="n">
        <v>0</v>
      </c>
      <c r="E2046" s="21">
        <f>ROUND(MIN(B2046/12,650000)*12*0.0915+MIN(B2046/12,1390000)*12*(0.0504+0)+B2046*0.005,0)</f>
        <v/>
      </c>
      <c r="F2046" s="21">
        <f>IF(B2046&lt;741000,0,IF(B2046&lt;2191000,B2046-740000,IF(B2046&lt;2193000,1451000,IF(B2046&lt;2196000,1453000,IF(B2046&lt;2200000,1456000,IF(B2046&lt;3600000,ROUND(ROUNDDOWN(B2046/4,-3)*2.8,0)-80000,IF(B2046&lt;6600000,ROUND(ROUNDDOWN(B2046/4,-3)*3.2,0)-440000,IF(B2046&lt;8500000,ROUNDDOWN(B2046*0.9,0)-1100000,B2046-1950000))))))))</f>
        <v/>
      </c>
      <c r="G2046" s="21">
        <f>IF(F2046&gt;23500000,NA(),IF(F2046&lt;=4890000,1040000,IF(F2046&lt;=6550000,670000,620000)))</f>
        <v/>
      </c>
      <c r="H2046" s="21">
        <f>IF(D2046&lt;=0,0,MAX(0,MIN(2000000,D2046-MIN(100000,ROUNDDOWN(F2046*0.05,0)))))</f>
        <v/>
      </c>
      <c r="I2046" s="21">
        <f>IF(C2046&lt;=2000,0,MIN(C2046,ROUNDDOWN(F2046*0.4,0))-2000)</f>
        <v/>
      </c>
      <c r="J2046" s="21">
        <f>MAX(0,ROUNDDOWN(F2046-E2046-G2046,-3))</f>
        <v/>
      </c>
      <c r="K2046" s="21">
        <f>MAX(0,ROUNDDOWN(F2046-E2046-G2046-H2046-I2046,-3))</f>
        <v/>
      </c>
      <c r="L2046" s="21">
        <f>MAX(0,ROUNDDOWN(F2046-E2046-G2046-H2046,-3))</f>
        <v/>
      </c>
      <c r="M2046" s="21">
        <f>IF(J2046&lt;=0,0,ROUNDDOWN((J2046*LOOKUP(J2046,{0,1950001,3300001,6950001,9000001,18000001,40000001},{0.05,0.1,0.2,0.23,0.33,0.4,0.45})-LOOKUP(J2046,{0,1950001,3300001,6950001,9000001,18000001,40000001},{0,97500,427500,636000,1536000,2796000,4796000}))*1.021,-2))</f>
        <v/>
      </c>
      <c r="N2046" s="21">
        <f>IF(K2046&lt;=0,0,ROUNDDOWN((K2046*LOOKUP(K2046,{0,1950001,3300001,6950001,9000001,18000001,40000001},{0.05,0.1,0.2,0.23,0.33,0.4,0.45})-LOOKUP(K2046,{0,1950001,3300001,6950001,9000001,18000001,40000001},{0,97500,427500,636000,1536000,2796000,4796000}))*1.021,-2))</f>
        <v/>
      </c>
      <c r="O2046" s="21">
        <f>IF(L2046&lt;=0,0,ROUNDDOWN((L2046*LOOKUP(L2046,{0,1950001,3300001,6950001,9000001,18000001,40000001},{0.05,0.1,0.2,0.23,0.33,0.4,0.45})-LOOKUP(L2046,{0,1950001,3300001,6950001,9000001,18000001,40000001},{0,97500,427500,636000,1536000,2796000,4796000}))*1.021,-2))</f>
        <v/>
      </c>
      <c r="P2046" s="21">
        <f>MAX(0,ROUNDDOWN(F2046-E2046-430000,-3))</f>
        <v/>
      </c>
      <c r="Q2046" s="21">
        <f>MAX(0,ROUNDDOWN(F2046-E2046-430000-H2046,-3))</f>
        <v/>
      </c>
      <c r="R2046" s="21">
        <f>IF(F2046&lt;=450000,0,MAX(0,P2046*0.06-MIN(50000,P2046)*0.03))</f>
        <v/>
      </c>
      <c r="S2046" s="21">
        <f>IF(F2046&lt;=450000,0,MAX(0,P2046*0.04-MIN(50000,P2046)*0.02))</f>
        <v/>
      </c>
      <c r="T2046" s="21">
        <f>IF(F2046&lt;=450000,0,MAX(0,Q2046*0.06-MIN(50000,Q2046)*0.03))</f>
        <v/>
      </c>
      <c r="U2046" s="21">
        <f>IF(F2046&lt;=450000,0,MAX(0,Q2046*0.04-MIN(50000,Q2046)*0.02))</f>
        <v/>
      </c>
      <c r="V2046" s="21">
        <f>50000+MAX(0,G2046-480000)</f>
        <v/>
      </c>
      <c r="W2046" s="21">
        <f>P2046-V2046</f>
        <v/>
      </c>
      <c r="X2046" s="21">
        <f>Q2046-V2046</f>
        <v/>
      </c>
      <c r="Y2046" s="22">
        <f>IF(W2046&lt;0,0.9,LOOKUP(W2046,{0,1950001,3300001,6950001,9000001,18000001,40000001},{0.84895,0.7979,0.6958,0.66517,0.56307,0.4916,0.44055}))</f>
        <v/>
      </c>
      <c r="Z2046" s="22">
        <f>IF(X2046&lt;0,0.9,LOOKUP(X2046,{0,1950001,3300001,6950001,9000001,18000001,40000001},{0.84895,0.7979,0.6958,0.66517,0.56307,0.4916,0.44055}))</f>
        <v/>
      </c>
      <c r="AA2046" s="22">
        <f>IF(W2046&lt;0,0,CHOOSE(MATCH(W2046,{0,1950001,3300001,6950001,9000001},1),5.105/84.895,10.21/79.79,20.42/69.58,23.483/66.517,33.693/56.307))</f>
        <v/>
      </c>
      <c r="AB2046" s="21">
        <f>IF(C2046&lt;=2000,0,(MIN(C2046,ROUNDDOWN(F2046*0.3,0))-2000)*0.1)</f>
        <v/>
      </c>
      <c r="AC2046" s="21">
        <f>IF(C2046&lt;=2000,0,MIN((C2046-2000)*Y2046,(R2046+S2046)*0.2))</f>
        <v/>
      </c>
      <c r="AD2046" s="21">
        <f>IF(C2046&lt;=2000,0,MIN((C2046-2000)*Z2046,(T2046+U2046)*0.2))</f>
        <v/>
      </c>
      <c r="AE2046" s="21">
        <f>AC2046*AA2046</f>
        <v/>
      </c>
      <c r="AF2046" s="21">
        <f>ROUNDDOWN(R2046,-2)+ROUNDDOWN(S2046,-2)</f>
        <v/>
      </c>
      <c r="AG2046" s="21">
        <f>ROUNDDOWN(MAX(0,R2046-(AB2046+AC2046+AE2046)*0.6),-2)+ROUNDDOWN(MAX(0,S2046-(AB2046+AC2046+AE2046)*0.4),-2)</f>
        <v/>
      </c>
      <c r="AH2046" s="21">
        <f>ROUNDDOWN(MAX(0,T2046-(AB2046+AD2046)*0.6),-2)+ROUNDDOWN(MAX(0,U2046-(AB2046+AD2046)*0.4),-2)</f>
        <v/>
      </c>
      <c r="AI2046" s="21">
        <f>ROUNDDOWN(T2046,-2)+ROUNDDOWN(U2046,-2)</f>
        <v/>
      </c>
      <c r="AJ2046" s="21">
        <f>M2046+AF2046</f>
        <v/>
      </c>
      <c r="AK2046" s="21">
        <f>M2046+AG2046</f>
        <v/>
      </c>
      <c r="AL2046" s="21">
        <f>N2046+AH2046</f>
        <v/>
      </c>
      <c r="AM2046" s="21">
        <f>O2046+AI2046</f>
        <v/>
      </c>
      <c r="AN2046" s="21">
        <f>N2046+AI2046</f>
        <v/>
      </c>
      <c r="AO2046" s="21">
        <f>ROUNDDOWN((R2046+S2046)*0.2/Y2046+2000,0)</f>
        <v/>
      </c>
      <c r="AP2046" s="21">
        <f>ROUNDDOWN((T2046+U2046)*0.2/Z2046+2000,0)</f>
        <v/>
      </c>
      <c r="AQ2046" s="21">
        <f>AL2046-AK2046</f>
        <v/>
      </c>
      <c r="AR2046" s="21">
        <f>AM2046-AK2046</f>
        <v/>
      </c>
      <c r="AS2046" s="21">
        <f>AM2046-AL2046</f>
        <v/>
      </c>
      <c r="AT2046" s="21">
        <f>AK2046+C2046-AJ2046</f>
        <v/>
      </c>
      <c r="AU2046" s="21">
        <f>AL2046+C2046-AM2046</f>
        <v/>
      </c>
      <c r="AV2046" s="21">
        <f>AN2046+C2046-AM2046</f>
        <v/>
      </c>
    </row>
    <row r="2047">
      <c r="A2047" t="inlineStr">
        <is>
          <t>1万円刻み</t>
        </is>
      </c>
      <c r="B2047" s="21">
        <f>'5_1万円刻み'!$A$284</f>
        <v/>
      </c>
      <c r="C2047" s="21">
        <f>AO2047</f>
        <v/>
      </c>
      <c r="D2047" s="21" t="n">
        <v>0</v>
      </c>
      <c r="E2047" s="21">
        <f>ROUND(MIN(B2047/12,650000)*12*0.0915+MIN(B2047/12,1390000)*12*(0.0504+0)+B2047*0.005,0)</f>
        <v/>
      </c>
      <c r="F2047" s="21">
        <f>IF(B2047&lt;741000,0,IF(B2047&lt;2191000,B2047-740000,IF(B2047&lt;2193000,1451000,IF(B2047&lt;2196000,1453000,IF(B2047&lt;2200000,1456000,IF(B2047&lt;3600000,ROUND(ROUNDDOWN(B2047/4,-3)*2.8,0)-80000,IF(B2047&lt;6600000,ROUND(ROUNDDOWN(B2047/4,-3)*3.2,0)-440000,IF(B2047&lt;8500000,ROUNDDOWN(B2047*0.9,0)-1100000,B2047-1950000))))))))</f>
        <v/>
      </c>
      <c r="G2047" s="21">
        <f>IF(F2047&gt;23500000,NA(),IF(F2047&lt;=4890000,1040000,IF(F2047&lt;=6550000,670000,620000)))</f>
        <v/>
      </c>
      <c r="H2047" s="21">
        <f>IF(D2047&lt;=0,0,MAX(0,MIN(2000000,D2047-MIN(100000,ROUNDDOWN(F2047*0.05,0)))))</f>
        <v/>
      </c>
      <c r="I2047" s="21">
        <f>IF(C2047&lt;=2000,0,MIN(C2047,ROUNDDOWN(F2047*0.4,0))-2000)</f>
        <v/>
      </c>
      <c r="J2047" s="21">
        <f>MAX(0,ROUNDDOWN(F2047-E2047-G2047,-3))</f>
        <v/>
      </c>
      <c r="K2047" s="21">
        <f>MAX(0,ROUNDDOWN(F2047-E2047-G2047-H2047-I2047,-3))</f>
        <v/>
      </c>
      <c r="L2047" s="21">
        <f>MAX(0,ROUNDDOWN(F2047-E2047-G2047-H2047,-3))</f>
        <v/>
      </c>
      <c r="M2047" s="21">
        <f>IF(J2047&lt;=0,0,ROUNDDOWN((J2047*LOOKUP(J2047,{0,1950001,3300001,6950001,9000001,18000001,40000001},{0.05,0.1,0.2,0.23,0.33,0.4,0.45})-LOOKUP(J2047,{0,1950001,3300001,6950001,9000001,18000001,40000001},{0,97500,427500,636000,1536000,2796000,4796000}))*1.021,-2))</f>
        <v/>
      </c>
      <c r="N2047" s="21">
        <f>IF(K2047&lt;=0,0,ROUNDDOWN((K2047*LOOKUP(K2047,{0,1950001,3300001,6950001,9000001,18000001,40000001},{0.05,0.1,0.2,0.23,0.33,0.4,0.45})-LOOKUP(K2047,{0,1950001,3300001,6950001,9000001,18000001,40000001},{0,97500,427500,636000,1536000,2796000,4796000}))*1.021,-2))</f>
        <v/>
      </c>
      <c r="O2047" s="21">
        <f>IF(L2047&lt;=0,0,ROUNDDOWN((L2047*LOOKUP(L2047,{0,1950001,3300001,6950001,9000001,18000001,40000001},{0.05,0.1,0.2,0.23,0.33,0.4,0.45})-LOOKUP(L2047,{0,1950001,3300001,6950001,9000001,18000001,40000001},{0,97500,427500,636000,1536000,2796000,4796000}))*1.021,-2))</f>
        <v/>
      </c>
      <c r="P2047" s="21">
        <f>MAX(0,ROUNDDOWN(F2047-E2047-430000,-3))</f>
        <v/>
      </c>
      <c r="Q2047" s="21">
        <f>MAX(0,ROUNDDOWN(F2047-E2047-430000-H2047,-3))</f>
        <v/>
      </c>
      <c r="R2047" s="21">
        <f>IF(F2047&lt;=450000,0,MAX(0,P2047*0.06-MIN(50000,P2047)*0.03))</f>
        <v/>
      </c>
      <c r="S2047" s="21">
        <f>IF(F2047&lt;=450000,0,MAX(0,P2047*0.04-MIN(50000,P2047)*0.02))</f>
        <v/>
      </c>
      <c r="T2047" s="21">
        <f>IF(F2047&lt;=450000,0,MAX(0,Q2047*0.06-MIN(50000,Q2047)*0.03))</f>
        <v/>
      </c>
      <c r="U2047" s="21">
        <f>IF(F2047&lt;=450000,0,MAX(0,Q2047*0.04-MIN(50000,Q2047)*0.02))</f>
        <v/>
      </c>
      <c r="V2047" s="21">
        <f>50000+MAX(0,G2047-480000)</f>
        <v/>
      </c>
      <c r="W2047" s="21">
        <f>P2047-V2047</f>
        <v/>
      </c>
      <c r="X2047" s="21">
        <f>Q2047-V2047</f>
        <v/>
      </c>
      <c r="Y2047" s="22">
        <f>IF(W2047&lt;0,0.9,LOOKUP(W2047,{0,1950001,3300001,6950001,9000001,18000001,40000001},{0.84895,0.7979,0.6958,0.66517,0.56307,0.4916,0.44055}))</f>
        <v/>
      </c>
      <c r="Z2047" s="22">
        <f>IF(X2047&lt;0,0.9,LOOKUP(X2047,{0,1950001,3300001,6950001,9000001,18000001,40000001},{0.84895,0.7979,0.6958,0.66517,0.56307,0.4916,0.44055}))</f>
        <v/>
      </c>
      <c r="AA2047" s="22">
        <f>IF(W2047&lt;0,0,CHOOSE(MATCH(W2047,{0,1950001,3300001,6950001,9000001},1),5.105/84.895,10.21/79.79,20.42/69.58,23.483/66.517,33.693/56.307))</f>
        <v/>
      </c>
      <c r="AB2047" s="21">
        <f>IF(C2047&lt;=2000,0,(MIN(C2047,ROUNDDOWN(F2047*0.3,0))-2000)*0.1)</f>
        <v/>
      </c>
      <c r="AC2047" s="21">
        <f>IF(C2047&lt;=2000,0,MIN((C2047-2000)*Y2047,(R2047+S2047)*0.2))</f>
        <v/>
      </c>
      <c r="AD2047" s="21">
        <f>IF(C2047&lt;=2000,0,MIN((C2047-2000)*Z2047,(T2047+U2047)*0.2))</f>
        <v/>
      </c>
      <c r="AE2047" s="21">
        <f>AC2047*AA2047</f>
        <v/>
      </c>
      <c r="AF2047" s="21">
        <f>ROUNDDOWN(R2047,-2)+ROUNDDOWN(S2047,-2)</f>
        <v/>
      </c>
      <c r="AG2047" s="21">
        <f>ROUNDDOWN(MAX(0,R2047-(AB2047+AC2047+AE2047)*0.6),-2)+ROUNDDOWN(MAX(0,S2047-(AB2047+AC2047+AE2047)*0.4),-2)</f>
        <v/>
      </c>
      <c r="AH2047" s="21">
        <f>ROUNDDOWN(MAX(0,T2047-(AB2047+AD2047)*0.6),-2)+ROUNDDOWN(MAX(0,U2047-(AB2047+AD2047)*0.4),-2)</f>
        <v/>
      </c>
      <c r="AI2047" s="21">
        <f>ROUNDDOWN(T2047,-2)+ROUNDDOWN(U2047,-2)</f>
        <v/>
      </c>
      <c r="AJ2047" s="21">
        <f>M2047+AF2047</f>
        <v/>
      </c>
      <c r="AK2047" s="21">
        <f>M2047+AG2047</f>
        <v/>
      </c>
      <c r="AL2047" s="21">
        <f>N2047+AH2047</f>
        <v/>
      </c>
      <c r="AM2047" s="21">
        <f>O2047+AI2047</f>
        <v/>
      </c>
      <c r="AN2047" s="21">
        <f>N2047+AI2047</f>
        <v/>
      </c>
      <c r="AO2047" s="21">
        <f>ROUNDDOWN((R2047+S2047)*0.2/Y2047+2000,0)</f>
        <v/>
      </c>
      <c r="AP2047" s="21">
        <f>ROUNDDOWN((T2047+U2047)*0.2/Z2047+2000,0)</f>
        <v/>
      </c>
      <c r="AQ2047" s="21">
        <f>AL2047-AK2047</f>
        <v/>
      </c>
      <c r="AR2047" s="21">
        <f>AM2047-AK2047</f>
        <v/>
      </c>
      <c r="AS2047" s="21">
        <f>AM2047-AL2047</f>
        <v/>
      </c>
      <c r="AT2047" s="21">
        <f>AK2047+C2047-AJ2047</f>
        <v/>
      </c>
      <c r="AU2047" s="21">
        <f>AL2047+C2047-AM2047</f>
        <v/>
      </c>
      <c r="AV2047" s="21">
        <f>AN2047+C2047-AM2047</f>
        <v/>
      </c>
    </row>
    <row r="2048">
      <c r="A2048" t="inlineStr">
        <is>
          <t>1万円刻み</t>
        </is>
      </c>
      <c r="B2048" s="21">
        <f>'5_1万円刻み'!$A$285</f>
        <v/>
      </c>
      <c r="C2048" s="21">
        <f>AO2048</f>
        <v/>
      </c>
      <c r="D2048" s="21" t="n">
        <v>0</v>
      </c>
      <c r="E2048" s="21">
        <f>ROUND(MIN(B2048/12,650000)*12*0.0915+MIN(B2048/12,1390000)*12*(0.0504+0)+B2048*0.005,0)</f>
        <v/>
      </c>
      <c r="F2048" s="21">
        <f>IF(B2048&lt;741000,0,IF(B2048&lt;2191000,B2048-740000,IF(B2048&lt;2193000,1451000,IF(B2048&lt;2196000,1453000,IF(B2048&lt;2200000,1456000,IF(B2048&lt;3600000,ROUND(ROUNDDOWN(B2048/4,-3)*2.8,0)-80000,IF(B2048&lt;6600000,ROUND(ROUNDDOWN(B2048/4,-3)*3.2,0)-440000,IF(B2048&lt;8500000,ROUNDDOWN(B2048*0.9,0)-1100000,B2048-1950000))))))))</f>
        <v/>
      </c>
      <c r="G2048" s="21">
        <f>IF(F2048&gt;23500000,NA(),IF(F2048&lt;=4890000,1040000,IF(F2048&lt;=6550000,670000,620000)))</f>
        <v/>
      </c>
      <c r="H2048" s="21">
        <f>IF(D2048&lt;=0,0,MAX(0,MIN(2000000,D2048-MIN(100000,ROUNDDOWN(F2048*0.05,0)))))</f>
        <v/>
      </c>
      <c r="I2048" s="21">
        <f>IF(C2048&lt;=2000,0,MIN(C2048,ROUNDDOWN(F2048*0.4,0))-2000)</f>
        <v/>
      </c>
      <c r="J2048" s="21">
        <f>MAX(0,ROUNDDOWN(F2048-E2048-G2048,-3))</f>
        <v/>
      </c>
      <c r="K2048" s="21">
        <f>MAX(0,ROUNDDOWN(F2048-E2048-G2048-H2048-I2048,-3))</f>
        <v/>
      </c>
      <c r="L2048" s="21">
        <f>MAX(0,ROUNDDOWN(F2048-E2048-G2048-H2048,-3))</f>
        <v/>
      </c>
      <c r="M2048" s="21">
        <f>IF(J2048&lt;=0,0,ROUNDDOWN((J2048*LOOKUP(J2048,{0,1950001,3300001,6950001,9000001,18000001,40000001},{0.05,0.1,0.2,0.23,0.33,0.4,0.45})-LOOKUP(J2048,{0,1950001,3300001,6950001,9000001,18000001,40000001},{0,97500,427500,636000,1536000,2796000,4796000}))*1.021,-2))</f>
        <v/>
      </c>
      <c r="N2048" s="21">
        <f>IF(K2048&lt;=0,0,ROUNDDOWN((K2048*LOOKUP(K2048,{0,1950001,3300001,6950001,9000001,18000001,40000001},{0.05,0.1,0.2,0.23,0.33,0.4,0.45})-LOOKUP(K2048,{0,1950001,3300001,6950001,9000001,18000001,40000001},{0,97500,427500,636000,1536000,2796000,4796000}))*1.021,-2))</f>
        <v/>
      </c>
      <c r="O2048" s="21">
        <f>IF(L2048&lt;=0,0,ROUNDDOWN((L2048*LOOKUP(L2048,{0,1950001,3300001,6950001,9000001,18000001,40000001},{0.05,0.1,0.2,0.23,0.33,0.4,0.45})-LOOKUP(L2048,{0,1950001,3300001,6950001,9000001,18000001,40000001},{0,97500,427500,636000,1536000,2796000,4796000}))*1.021,-2))</f>
        <v/>
      </c>
      <c r="P2048" s="21">
        <f>MAX(0,ROUNDDOWN(F2048-E2048-430000,-3))</f>
        <v/>
      </c>
      <c r="Q2048" s="21">
        <f>MAX(0,ROUNDDOWN(F2048-E2048-430000-H2048,-3))</f>
        <v/>
      </c>
      <c r="R2048" s="21">
        <f>IF(F2048&lt;=450000,0,MAX(0,P2048*0.06-MIN(50000,P2048)*0.03))</f>
        <v/>
      </c>
      <c r="S2048" s="21">
        <f>IF(F2048&lt;=450000,0,MAX(0,P2048*0.04-MIN(50000,P2048)*0.02))</f>
        <v/>
      </c>
      <c r="T2048" s="21">
        <f>IF(F2048&lt;=450000,0,MAX(0,Q2048*0.06-MIN(50000,Q2048)*0.03))</f>
        <v/>
      </c>
      <c r="U2048" s="21">
        <f>IF(F2048&lt;=450000,0,MAX(0,Q2048*0.04-MIN(50000,Q2048)*0.02))</f>
        <v/>
      </c>
      <c r="V2048" s="21">
        <f>50000+MAX(0,G2048-480000)</f>
        <v/>
      </c>
      <c r="W2048" s="21">
        <f>P2048-V2048</f>
        <v/>
      </c>
      <c r="X2048" s="21">
        <f>Q2048-V2048</f>
        <v/>
      </c>
      <c r="Y2048" s="22">
        <f>IF(W2048&lt;0,0.9,LOOKUP(W2048,{0,1950001,3300001,6950001,9000001,18000001,40000001},{0.84895,0.7979,0.6958,0.66517,0.56307,0.4916,0.44055}))</f>
        <v/>
      </c>
      <c r="Z2048" s="22">
        <f>IF(X2048&lt;0,0.9,LOOKUP(X2048,{0,1950001,3300001,6950001,9000001,18000001,40000001},{0.84895,0.7979,0.6958,0.66517,0.56307,0.4916,0.44055}))</f>
        <v/>
      </c>
      <c r="AA2048" s="22">
        <f>IF(W2048&lt;0,0,CHOOSE(MATCH(W2048,{0,1950001,3300001,6950001,9000001},1),5.105/84.895,10.21/79.79,20.42/69.58,23.483/66.517,33.693/56.307))</f>
        <v/>
      </c>
      <c r="AB2048" s="21">
        <f>IF(C2048&lt;=2000,0,(MIN(C2048,ROUNDDOWN(F2048*0.3,0))-2000)*0.1)</f>
        <v/>
      </c>
      <c r="AC2048" s="21">
        <f>IF(C2048&lt;=2000,0,MIN((C2048-2000)*Y2048,(R2048+S2048)*0.2))</f>
        <v/>
      </c>
      <c r="AD2048" s="21">
        <f>IF(C2048&lt;=2000,0,MIN((C2048-2000)*Z2048,(T2048+U2048)*0.2))</f>
        <v/>
      </c>
      <c r="AE2048" s="21">
        <f>AC2048*AA2048</f>
        <v/>
      </c>
      <c r="AF2048" s="21">
        <f>ROUNDDOWN(R2048,-2)+ROUNDDOWN(S2048,-2)</f>
        <v/>
      </c>
      <c r="AG2048" s="21">
        <f>ROUNDDOWN(MAX(0,R2048-(AB2048+AC2048+AE2048)*0.6),-2)+ROUNDDOWN(MAX(0,S2048-(AB2048+AC2048+AE2048)*0.4),-2)</f>
        <v/>
      </c>
      <c r="AH2048" s="21">
        <f>ROUNDDOWN(MAX(0,T2048-(AB2048+AD2048)*0.6),-2)+ROUNDDOWN(MAX(0,U2048-(AB2048+AD2048)*0.4),-2)</f>
        <v/>
      </c>
      <c r="AI2048" s="21">
        <f>ROUNDDOWN(T2048,-2)+ROUNDDOWN(U2048,-2)</f>
        <v/>
      </c>
      <c r="AJ2048" s="21">
        <f>M2048+AF2048</f>
        <v/>
      </c>
      <c r="AK2048" s="21">
        <f>M2048+AG2048</f>
        <v/>
      </c>
      <c r="AL2048" s="21">
        <f>N2048+AH2048</f>
        <v/>
      </c>
      <c r="AM2048" s="21">
        <f>O2048+AI2048</f>
        <v/>
      </c>
      <c r="AN2048" s="21">
        <f>N2048+AI2048</f>
        <v/>
      </c>
      <c r="AO2048" s="21">
        <f>ROUNDDOWN((R2048+S2048)*0.2/Y2048+2000,0)</f>
        <v/>
      </c>
      <c r="AP2048" s="21">
        <f>ROUNDDOWN((T2048+U2048)*0.2/Z2048+2000,0)</f>
        <v/>
      </c>
      <c r="AQ2048" s="21">
        <f>AL2048-AK2048</f>
        <v/>
      </c>
      <c r="AR2048" s="21">
        <f>AM2048-AK2048</f>
        <v/>
      </c>
      <c r="AS2048" s="21">
        <f>AM2048-AL2048</f>
        <v/>
      </c>
      <c r="AT2048" s="21">
        <f>AK2048+C2048-AJ2048</f>
        <v/>
      </c>
      <c r="AU2048" s="21">
        <f>AL2048+C2048-AM2048</f>
        <v/>
      </c>
      <c r="AV2048" s="21">
        <f>AN2048+C2048-AM2048</f>
        <v/>
      </c>
    </row>
    <row r="2049">
      <c r="A2049" t="inlineStr">
        <is>
          <t>1万円刻み</t>
        </is>
      </c>
      <c r="B2049" s="21">
        <f>'5_1万円刻み'!$A$286</f>
        <v/>
      </c>
      <c r="C2049" s="21">
        <f>AO2049</f>
        <v/>
      </c>
      <c r="D2049" s="21" t="n">
        <v>0</v>
      </c>
      <c r="E2049" s="21">
        <f>ROUND(MIN(B2049/12,650000)*12*0.0915+MIN(B2049/12,1390000)*12*(0.0504+0)+B2049*0.005,0)</f>
        <v/>
      </c>
      <c r="F2049" s="21">
        <f>IF(B2049&lt;741000,0,IF(B2049&lt;2191000,B2049-740000,IF(B2049&lt;2193000,1451000,IF(B2049&lt;2196000,1453000,IF(B2049&lt;2200000,1456000,IF(B2049&lt;3600000,ROUND(ROUNDDOWN(B2049/4,-3)*2.8,0)-80000,IF(B2049&lt;6600000,ROUND(ROUNDDOWN(B2049/4,-3)*3.2,0)-440000,IF(B2049&lt;8500000,ROUNDDOWN(B2049*0.9,0)-1100000,B2049-1950000))))))))</f>
        <v/>
      </c>
      <c r="G2049" s="21">
        <f>IF(F2049&gt;23500000,NA(),IF(F2049&lt;=4890000,1040000,IF(F2049&lt;=6550000,670000,620000)))</f>
        <v/>
      </c>
      <c r="H2049" s="21">
        <f>IF(D2049&lt;=0,0,MAX(0,MIN(2000000,D2049-MIN(100000,ROUNDDOWN(F2049*0.05,0)))))</f>
        <v/>
      </c>
      <c r="I2049" s="21">
        <f>IF(C2049&lt;=2000,0,MIN(C2049,ROUNDDOWN(F2049*0.4,0))-2000)</f>
        <v/>
      </c>
      <c r="J2049" s="21">
        <f>MAX(0,ROUNDDOWN(F2049-E2049-G2049,-3))</f>
        <v/>
      </c>
      <c r="K2049" s="21">
        <f>MAX(0,ROUNDDOWN(F2049-E2049-G2049-H2049-I2049,-3))</f>
        <v/>
      </c>
      <c r="L2049" s="21">
        <f>MAX(0,ROUNDDOWN(F2049-E2049-G2049-H2049,-3))</f>
        <v/>
      </c>
      <c r="M2049" s="21">
        <f>IF(J2049&lt;=0,0,ROUNDDOWN((J2049*LOOKUP(J2049,{0,1950001,3300001,6950001,9000001,18000001,40000001},{0.05,0.1,0.2,0.23,0.33,0.4,0.45})-LOOKUP(J2049,{0,1950001,3300001,6950001,9000001,18000001,40000001},{0,97500,427500,636000,1536000,2796000,4796000}))*1.021,-2))</f>
        <v/>
      </c>
      <c r="N2049" s="21">
        <f>IF(K2049&lt;=0,0,ROUNDDOWN((K2049*LOOKUP(K2049,{0,1950001,3300001,6950001,9000001,18000001,40000001},{0.05,0.1,0.2,0.23,0.33,0.4,0.45})-LOOKUP(K2049,{0,1950001,3300001,6950001,9000001,18000001,40000001},{0,97500,427500,636000,1536000,2796000,4796000}))*1.021,-2))</f>
        <v/>
      </c>
      <c r="O2049" s="21">
        <f>IF(L2049&lt;=0,0,ROUNDDOWN((L2049*LOOKUP(L2049,{0,1950001,3300001,6950001,9000001,18000001,40000001},{0.05,0.1,0.2,0.23,0.33,0.4,0.45})-LOOKUP(L2049,{0,1950001,3300001,6950001,9000001,18000001,40000001},{0,97500,427500,636000,1536000,2796000,4796000}))*1.021,-2))</f>
        <v/>
      </c>
      <c r="P2049" s="21">
        <f>MAX(0,ROUNDDOWN(F2049-E2049-430000,-3))</f>
        <v/>
      </c>
      <c r="Q2049" s="21">
        <f>MAX(0,ROUNDDOWN(F2049-E2049-430000-H2049,-3))</f>
        <v/>
      </c>
      <c r="R2049" s="21">
        <f>IF(F2049&lt;=450000,0,MAX(0,P2049*0.06-MIN(50000,P2049)*0.03))</f>
        <v/>
      </c>
      <c r="S2049" s="21">
        <f>IF(F2049&lt;=450000,0,MAX(0,P2049*0.04-MIN(50000,P2049)*0.02))</f>
        <v/>
      </c>
      <c r="T2049" s="21">
        <f>IF(F2049&lt;=450000,0,MAX(0,Q2049*0.06-MIN(50000,Q2049)*0.03))</f>
        <v/>
      </c>
      <c r="U2049" s="21">
        <f>IF(F2049&lt;=450000,0,MAX(0,Q2049*0.04-MIN(50000,Q2049)*0.02))</f>
        <v/>
      </c>
      <c r="V2049" s="21">
        <f>50000+MAX(0,G2049-480000)</f>
        <v/>
      </c>
      <c r="W2049" s="21">
        <f>P2049-V2049</f>
        <v/>
      </c>
      <c r="X2049" s="21">
        <f>Q2049-V2049</f>
        <v/>
      </c>
      <c r="Y2049" s="22">
        <f>IF(W2049&lt;0,0.9,LOOKUP(W2049,{0,1950001,3300001,6950001,9000001,18000001,40000001},{0.84895,0.7979,0.6958,0.66517,0.56307,0.4916,0.44055}))</f>
        <v/>
      </c>
      <c r="Z2049" s="22">
        <f>IF(X2049&lt;0,0.9,LOOKUP(X2049,{0,1950001,3300001,6950001,9000001,18000001,40000001},{0.84895,0.7979,0.6958,0.66517,0.56307,0.4916,0.44055}))</f>
        <v/>
      </c>
      <c r="AA2049" s="22">
        <f>IF(W2049&lt;0,0,CHOOSE(MATCH(W2049,{0,1950001,3300001,6950001,9000001},1),5.105/84.895,10.21/79.79,20.42/69.58,23.483/66.517,33.693/56.307))</f>
        <v/>
      </c>
      <c r="AB2049" s="21">
        <f>IF(C2049&lt;=2000,0,(MIN(C2049,ROUNDDOWN(F2049*0.3,0))-2000)*0.1)</f>
        <v/>
      </c>
      <c r="AC2049" s="21">
        <f>IF(C2049&lt;=2000,0,MIN((C2049-2000)*Y2049,(R2049+S2049)*0.2))</f>
        <v/>
      </c>
      <c r="AD2049" s="21">
        <f>IF(C2049&lt;=2000,0,MIN((C2049-2000)*Z2049,(T2049+U2049)*0.2))</f>
        <v/>
      </c>
      <c r="AE2049" s="21">
        <f>AC2049*AA2049</f>
        <v/>
      </c>
      <c r="AF2049" s="21">
        <f>ROUNDDOWN(R2049,-2)+ROUNDDOWN(S2049,-2)</f>
        <v/>
      </c>
      <c r="AG2049" s="21">
        <f>ROUNDDOWN(MAX(0,R2049-(AB2049+AC2049+AE2049)*0.6),-2)+ROUNDDOWN(MAX(0,S2049-(AB2049+AC2049+AE2049)*0.4),-2)</f>
        <v/>
      </c>
      <c r="AH2049" s="21">
        <f>ROUNDDOWN(MAX(0,T2049-(AB2049+AD2049)*0.6),-2)+ROUNDDOWN(MAX(0,U2049-(AB2049+AD2049)*0.4),-2)</f>
        <v/>
      </c>
      <c r="AI2049" s="21">
        <f>ROUNDDOWN(T2049,-2)+ROUNDDOWN(U2049,-2)</f>
        <v/>
      </c>
      <c r="AJ2049" s="21">
        <f>M2049+AF2049</f>
        <v/>
      </c>
      <c r="AK2049" s="21">
        <f>M2049+AG2049</f>
        <v/>
      </c>
      <c r="AL2049" s="21">
        <f>N2049+AH2049</f>
        <v/>
      </c>
      <c r="AM2049" s="21">
        <f>O2049+AI2049</f>
        <v/>
      </c>
      <c r="AN2049" s="21">
        <f>N2049+AI2049</f>
        <v/>
      </c>
      <c r="AO2049" s="21">
        <f>ROUNDDOWN((R2049+S2049)*0.2/Y2049+2000,0)</f>
        <v/>
      </c>
      <c r="AP2049" s="21">
        <f>ROUNDDOWN((T2049+U2049)*0.2/Z2049+2000,0)</f>
        <v/>
      </c>
      <c r="AQ2049" s="21">
        <f>AL2049-AK2049</f>
        <v/>
      </c>
      <c r="AR2049" s="21">
        <f>AM2049-AK2049</f>
        <v/>
      </c>
      <c r="AS2049" s="21">
        <f>AM2049-AL2049</f>
        <v/>
      </c>
      <c r="AT2049" s="21">
        <f>AK2049+C2049-AJ2049</f>
        <v/>
      </c>
      <c r="AU2049" s="21">
        <f>AL2049+C2049-AM2049</f>
        <v/>
      </c>
      <c r="AV2049" s="21">
        <f>AN2049+C2049-AM2049</f>
        <v/>
      </c>
    </row>
    <row r="2050">
      <c r="A2050" t="inlineStr">
        <is>
          <t>1万円刻み</t>
        </is>
      </c>
      <c r="B2050" s="21">
        <f>'5_1万円刻み'!$A$287</f>
        <v/>
      </c>
      <c r="C2050" s="21">
        <f>AO2050</f>
        <v/>
      </c>
      <c r="D2050" s="21" t="n">
        <v>0</v>
      </c>
      <c r="E2050" s="21">
        <f>ROUND(MIN(B2050/12,650000)*12*0.0915+MIN(B2050/12,1390000)*12*(0.0504+0)+B2050*0.005,0)</f>
        <v/>
      </c>
      <c r="F2050" s="21">
        <f>IF(B2050&lt;741000,0,IF(B2050&lt;2191000,B2050-740000,IF(B2050&lt;2193000,1451000,IF(B2050&lt;2196000,1453000,IF(B2050&lt;2200000,1456000,IF(B2050&lt;3600000,ROUND(ROUNDDOWN(B2050/4,-3)*2.8,0)-80000,IF(B2050&lt;6600000,ROUND(ROUNDDOWN(B2050/4,-3)*3.2,0)-440000,IF(B2050&lt;8500000,ROUNDDOWN(B2050*0.9,0)-1100000,B2050-1950000))))))))</f>
        <v/>
      </c>
      <c r="G2050" s="21">
        <f>IF(F2050&gt;23500000,NA(),IF(F2050&lt;=4890000,1040000,IF(F2050&lt;=6550000,670000,620000)))</f>
        <v/>
      </c>
      <c r="H2050" s="21">
        <f>IF(D2050&lt;=0,0,MAX(0,MIN(2000000,D2050-MIN(100000,ROUNDDOWN(F2050*0.05,0)))))</f>
        <v/>
      </c>
      <c r="I2050" s="21">
        <f>IF(C2050&lt;=2000,0,MIN(C2050,ROUNDDOWN(F2050*0.4,0))-2000)</f>
        <v/>
      </c>
      <c r="J2050" s="21">
        <f>MAX(0,ROUNDDOWN(F2050-E2050-G2050,-3))</f>
        <v/>
      </c>
      <c r="K2050" s="21">
        <f>MAX(0,ROUNDDOWN(F2050-E2050-G2050-H2050-I2050,-3))</f>
        <v/>
      </c>
      <c r="L2050" s="21">
        <f>MAX(0,ROUNDDOWN(F2050-E2050-G2050-H2050,-3))</f>
        <v/>
      </c>
      <c r="M2050" s="21">
        <f>IF(J2050&lt;=0,0,ROUNDDOWN((J2050*LOOKUP(J2050,{0,1950001,3300001,6950001,9000001,18000001,40000001},{0.05,0.1,0.2,0.23,0.33,0.4,0.45})-LOOKUP(J2050,{0,1950001,3300001,6950001,9000001,18000001,40000001},{0,97500,427500,636000,1536000,2796000,4796000}))*1.021,-2))</f>
        <v/>
      </c>
      <c r="N2050" s="21">
        <f>IF(K2050&lt;=0,0,ROUNDDOWN((K2050*LOOKUP(K2050,{0,1950001,3300001,6950001,9000001,18000001,40000001},{0.05,0.1,0.2,0.23,0.33,0.4,0.45})-LOOKUP(K2050,{0,1950001,3300001,6950001,9000001,18000001,40000001},{0,97500,427500,636000,1536000,2796000,4796000}))*1.021,-2))</f>
        <v/>
      </c>
      <c r="O2050" s="21">
        <f>IF(L2050&lt;=0,0,ROUNDDOWN((L2050*LOOKUP(L2050,{0,1950001,3300001,6950001,9000001,18000001,40000001},{0.05,0.1,0.2,0.23,0.33,0.4,0.45})-LOOKUP(L2050,{0,1950001,3300001,6950001,9000001,18000001,40000001},{0,97500,427500,636000,1536000,2796000,4796000}))*1.021,-2))</f>
        <v/>
      </c>
      <c r="P2050" s="21">
        <f>MAX(0,ROUNDDOWN(F2050-E2050-430000,-3))</f>
        <v/>
      </c>
      <c r="Q2050" s="21">
        <f>MAX(0,ROUNDDOWN(F2050-E2050-430000-H2050,-3))</f>
        <v/>
      </c>
      <c r="R2050" s="21">
        <f>IF(F2050&lt;=450000,0,MAX(0,P2050*0.06-MIN(50000,P2050)*0.03))</f>
        <v/>
      </c>
      <c r="S2050" s="21">
        <f>IF(F2050&lt;=450000,0,MAX(0,P2050*0.04-MIN(50000,P2050)*0.02))</f>
        <v/>
      </c>
      <c r="T2050" s="21">
        <f>IF(F2050&lt;=450000,0,MAX(0,Q2050*0.06-MIN(50000,Q2050)*0.03))</f>
        <v/>
      </c>
      <c r="U2050" s="21">
        <f>IF(F2050&lt;=450000,0,MAX(0,Q2050*0.04-MIN(50000,Q2050)*0.02))</f>
        <v/>
      </c>
      <c r="V2050" s="21">
        <f>50000+MAX(0,G2050-480000)</f>
        <v/>
      </c>
      <c r="W2050" s="21">
        <f>P2050-V2050</f>
        <v/>
      </c>
      <c r="X2050" s="21">
        <f>Q2050-V2050</f>
        <v/>
      </c>
      <c r="Y2050" s="22">
        <f>IF(W2050&lt;0,0.9,LOOKUP(W2050,{0,1950001,3300001,6950001,9000001,18000001,40000001},{0.84895,0.7979,0.6958,0.66517,0.56307,0.4916,0.44055}))</f>
        <v/>
      </c>
      <c r="Z2050" s="22">
        <f>IF(X2050&lt;0,0.9,LOOKUP(X2050,{0,1950001,3300001,6950001,9000001,18000001,40000001},{0.84895,0.7979,0.6958,0.66517,0.56307,0.4916,0.44055}))</f>
        <v/>
      </c>
      <c r="AA2050" s="22">
        <f>IF(W2050&lt;0,0,CHOOSE(MATCH(W2050,{0,1950001,3300001,6950001,9000001},1),5.105/84.895,10.21/79.79,20.42/69.58,23.483/66.517,33.693/56.307))</f>
        <v/>
      </c>
      <c r="AB2050" s="21">
        <f>IF(C2050&lt;=2000,0,(MIN(C2050,ROUNDDOWN(F2050*0.3,0))-2000)*0.1)</f>
        <v/>
      </c>
      <c r="AC2050" s="21">
        <f>IF(C2050&lt;=2000,0,MIN((C2050-2000)*Y2050,(R2050+S2050)*0.2))</f>
        <v/>
      </c>
      <c r="AD2050" s="21">
        <f>IF(C2050&lt;=2000,0,MIN((C2050-2000)*Z2050,(T2050+U2050)*0.2))</f>
        <v/>
      </c>
      <c r="AE2050" s="21">
        <f>AC2050*AA2050</f>
        <v/>
      </c>
      <c r="AF2050" s="21">
        <f>ROUNDDOWN(R2050,-2)+ROUNDDOWN(S2050,-2)</f>
        <v/>
      </c>
      <c r="AG2050" s="21">
        <f>ROUNDDOWN(MAX(0,R2050-(AB2050+AC2050+AE2050)*0.6),-2)+ROUNDDOWN(MAX(0,S2050-(AB2050+AC2050+AE2050)*0.4),-2)</f>
        <v/>
      </c>
      <c r="AH2050" s="21">
        <f>ROUNDDOWN(MAX(0,T2050-(AB2050+AD2050)*0.6),-2)+ROUNDDOWN(MAX(0,U2050-(AB2050+AD2050)*0.4),-2)</f>
        <v/>
      </c>
      <c r="AI2050" s="21">
        <f>ROUNDDOWN(T2050,-2)+ROUNDDOWN(U2050,-2)</f>
        <v/>
      </c>
      <c r="AJ2050" s="21">
        <f>M2050+AF2050</f>
        <v/>
      </c>
      <c r="AK2050" s="21">
        <f>M2050+AG2050</f>
        <v/>
      </c>
      <c r="AL2050" s="21">
        <f>N2050+AH2050</f>
        <v/>
      </c>
      <c r="AM2050" s="21">
        <f>O2050+AI2050</f>
        <v/>
      </c>
      <c r="AN2050" s="21">
        <f>N2050+AI2050</f>
        <v/>
      </c>
      <c r="AO2050" s="21">
        <f>ROUNDDOWN((R2050+S2050)*0.2/Y2050+2000,0)</f>
        <v/>
      </c>
      <c r="AP2050" s="21">
        <f>ROUNDDOWN((T2050+U2050)*0.2/Z2050+2000,0)</f>
        <v/>
      </c>
      <c r="AQ2050" s="21">
        <f>AL2050-AK2050</f>
        <v/>
      </c>
      <c r="AR2050" s="21">
        <f>AM2050-AK2050</f>
        <v/>
      </c>
      <c r="AS2050" s="21">
        <f>AM2050-AL2050</f>
        <v/>
      </c>
      <c r="AT2050" s="21">
        <f>AK2050+C2050-AJ2050</f>
        <v/>
      </c>
      <c r="AU2050" s="21">
        <f>AL2050+C2050-AM2050</f>
        <v/>
      </c>
      <c r="AV2050" s="21">
        <f>AN2050+C2050-AM2050</f>
        <v/>
      </c>
    </row>
    <row r="2051">
      <c r="A2051" t="inlineStr">
        <is>
          <t>1万円刻み</t>
        </is>
      </c>
      <c r="B2051" s="21">
        <f>'5_1万円刻み'!$A$288</f>
        <v/>
      </c>
      <c r="C2051" s="21">
        <f>AO2051</f>
        <v/>
      </c>
      <c r="D2051" s="21" t="n">
        <v>0</v>
      </c>
      <c r="E2051" s="21">
        <f>ROUND(MIN(B2051/12,650000)*12*0.0915+MIN(B2051/12,1390000)*12*(0.0504+0)+B2051*0.005,0)</f>
        <v/>
      </c>
      <c r="F2051" s="21">
        <f>IF(B2051&lt;741000,0,IF(B2051&lt;2191000,B2051-740000,IF(B2051&lt;2193000,1451000,IF(B2051&lt;2196000,1453000,IF(B2051&lt;2200000,1456000,IF(B2051&lt;3600000,ROUND(ROUNDDOWN(B2051/4,-3)*2.8,0)-80000,IF(B2051&lt;6600000,ROUND(ROUNDDOWN(B2051/4,-3)*3.2,0)-440000,IF(B2051&lt;8500000,ROUNDDOWN(B2051*0.9,0)-1100000,B2051-1950000))))))))</f>
        <v/>
      </c>
      <c r="G2051" s="21">
        <f>IF(F2051&gt;23500000,NA(),IF(F2051&lt;=4890000,1040000,IF(F2051&lt;=6550000,670000,620000)))</f>
        <v/>
      </c>
      <c r="H2051" s="21">
        <f>IF(D2051&lt;=0,0,MAX(0,MIN(2000000,D2051-MIN(100000,ROUNDDOWN(F2051*0.05,0)))))</f>
        <v/>
      </c>
      <c r="I2051" s="21">
        <f>IF(C2051&lt;=2000,0,MIN(C2051,ROUNDDOWN(F2051*0.4,0))-2000)</f>
        <v/>
      </c>
      <c r="J2051" s="21">
        <f>MAX(0,ROUNDDOWN(F2051-E2051-G2051,-3))</f>
        <v/>
      </c>
      <c r="K2051" s="21">
        <f>MAX(0,ROUNDDOWN(F2051-E2051-G2051-H2051-I2051,-3))</f>
        <v/>
      </c>
      <c r="L2051" s="21">
        <f>MAX(0,ROUNDDOWN(F2051-E2051-G2051-H2051,-3))</f>
        <v/>
      </c>
      <c r="M2051" s="21">
        <f>IF(J2051&lt;=0,0,ROUNDDOWN((J2051*LOOKUP(J2051,{0,1950001,3300001,6950001,9000001,18000001,40000001},{0.05,0.1,0.2,0.23,0.33,0.4,0.45})-LOOKUP(J2051,{0,1950001,3300001,6950001,9000001,18000001,40000001},{0,97500,427500,636000,1536000,2796000,4796000}))*1.021,-2))</f>
        <v/>
      </c>
      <c r="N2051" s="21">
        <f>IF(K2051&lt;=0,0,ROUNDDOWN((K2051*LOOKUP(K2051,{0,1950001,3300001,6950001,9000001,18000001,40000001},{0.05,0.1,0.2,0.23,0.33,0.4,0.45})-LOOKUP(K2051,{0,1950001,3300001,6950001,9000001,18000001,40000001},{0,97500,427500,636000,1536000,2796000,4796000}))*1.021,-2))</f>
        <v/>
      </c>
      <c r="O2051" s="21">
        <f>IF(L2051&lt;=0,0,ROUNDDOWN((L2051*LOOKUP(L2051,{0,1950001,3300001,6950001,9000001,18000001,40000001},{0.05,0.1,0.2,0.23,0.33,0.4,0.45})-LOOKUP(L2051,{0,1950001,3300001,6950001,9000001,18000001,40000001},{0,97500,427500,636000,1536000,2796000,4796000}))*1.021,-2))</f>
        <v/>
      </c>
      <c r="P2051" s="21">
        <f>MAX(0,ROUNDDOWN(F2051-E2051-430000,-3))</f>
        <v/>
      </c>
      <c r="Q2051" s="21">
        <f>MAX(0,ROUNDDOWN(F2051-E2051-430000-H2051,-3))</f>
        <v/>
      </c>
      <c r="R2051" s="21">
        <f>IF(F2051&lt;=450000,0,MAX(0,P2051*0.06-MIN(50000,P2051)*0.03))</f>
        <v/>
      </c>
      <c r="S2051" s="21">
        <f>IF(F2051&lt;=450000,0,MAX(0,P2051*0.04-MIN(50000,P2051)*0.02))</f>
        <v/>
      </c>
      <c r="T2051" s="21">
        <f>IF(F2051&lt;=450000,0,MAX(0,Q2051*0.06-MIN(50000,Q2051)*0.03))</f>
        <v/>
      </c>
      <c r="U2051" s="21">
        <f>IF(F2051&lt;=450000,0,MAX(0,Q2051*0.04-MIN(50000,Q2051)*0.02))</f>
        <v/>
      </c>
      <c r="V2051" s="21">
        <f>50000+MAX(0,G2051-480000)</f>
        <v/>
      </c>
      <c r="W2051" s="21">
        <f>P2051-V2051</f>
        <v/>
      </c>
      <c r="X2051" s="21">
        <f>Q2051-V2051</f>
        <v/>
      </c>
      <c r="Y2051" s="22">
        <f>IF(W2051&lt;0,0.9,LOOKUP(W2051,{0,1950001,3300001,6950001,9000001,18000001,40000001},{0.84895,0.7979,0.6958,0.66517,0.56307,0.4916,0.44055}))</f>
        <v/>
      </c>
      <c r="Z2051" s="22">
        <f>IF(X2051&lt;0,0.9,LOOKUP(X2051,{0,1950001,3300001,6950001,9000001,18000001,40000001},{0.84895,0.7979,0.6958,0.66517,0.56307,0.4916,0.44055}))</f>
        <v/>
      </c>
      <c r="AA2051" s="22">
        <f>IF(W2051&lt;0,0,CHOOSE(MATCH(W2051,{0,1950001,3300001,6950001,9000001},1),5.105/84.895,10.21/79.79,20.42/69.58,23.483/66.517,33.693/56.307))</f>
        <v/>
      </c>
      <c r="AB2051" s="21">
        <f>IF(C2051&lt;=2000,0,(MIN(C2051,ROUNDDOWN(F2051*0.3,0))-2000)*0.1)</f>
        <v/>
      </c>
      <c r="AC2051" s="21">
        <f>IF(C2051&lt;=2000,0,MIN((C2051-2000)*Y2051,(R2051+S2051)*0.2))</f>
        <v/>
      </c>
      <c r="AD2051" s="21">
        <f>IF(C2051&lt;=2000,0,MIN((C2051-2000)*Z2051,(T2051+U2051)*0.2))</f>
        <v/>
      </c>
      <c r="AE2051" s="21">
        <f>AC2051*AA2051</f>
        <v/>
      </c>
      <c r="AF2051" s="21">
        <f>ROUNDDOWN(R2051,-2)+ROUNDDOWN(S2051,-2)</f>
        <v/>
      </c>
      <c r="AG2051" s="21">
        <f>ROUNDDOWN(MAX(0,R2051-(AB2051+AC2051+AE2051)*0.6),-2)+ROUNDDOWN(MAX(0,S2051-(AB2051+AC2051+AE2051)*0.4),-2)</f>
        <v/>
      </c>
      <c r="AH2051" s="21">
        <f>ROUNDDOWN(MAX(0,T2051-(AB2051+AD2051)*0.6),-2)+ROUNDDOWN(MAX(0,U2051-(AB2051+AD2051)*0.4),-2)</f>
        <v/>
      </c>
      <c r="AI2051" s="21">
        <f>ROUNDDOWN(T2051,-2)+ROUNDDOWN(U2051,-2)</f>
        <v/>
      </c>
      <c r="AJ2051" s="21">
        <f>M2051+AF2051</f>
        <v/>
      </c>
      <c r="AK2051" s="21">
        <f>M2051+AG2051</f>
        <v/>
      </c>
      <c r="AL2051" s="21">
        <f>N2051+AH2051</f>
        <v/>
      </c>
      <c r="AM2051" s="21">
        <f>O2051+AI2051</f>
        <v/>
      </c>
      <c r="AN2051" s="21">
        <f>N2051+AI2051</f>
        <v/>
      </c>
      <c r="AO2051" s="21">
        <f>ROUNDDOWN((R2051+S2051)*0.2/Y2051+2000,0)</f>
        <v/>
      </c>
      <c r="AP2051" s="21">
        <f>ROUNDDOWN((T2051+U2051)*0.2/Z2051+2000,0)</f>
        <v/>
      </c>
      <c r="AQ2051" s="21">
        <f>AL2051-AK2051</f>
        <v/>
      </c>
      <c r="AR2051" s="21">
        <f>AM2051-AK2051</f>
        <v/>
      </c>
      <c r="AS2051" s="21">
        <f>AM2051-AL2051</f>
        <v/>
      </c>
      <c r="AT2051" s="21">
        <f>AK2051+C2051-AJ2051</f>
        <v/>
      </c>
      <c r="AU2051" s="21">
        <f>AL2051+C2051-AM2051</f>
        <v/>
      </c>
      <c r="AV2051" s="21">
        <f>AN2051+C2051-AM2051</f>
        <v/>
      </c>
    </row>
    <row r="2052">
      <c r="A2052" t="inlineStr">
        <is>
          <t>1万円刻み</t>
        </is>
      </c>
      <c r="B2052" s="21">
        <f>'5_1万円刻み'!$A$289</f>
        <v/>
      </c>
      <c r="C2052" s="21">
        <f>AO2052</f>
        <v/>
      </c>
      <c r="D2052" s="21" t="n">
        <v>0</v>
      </c>
      <c r="E2052" s="21">
        <f>ROUND(MIN(B2052/12,650000)*12*0.0915+MIN(B2052/12,1390000)*12*(0.0504+0)+B2052*0.005,0)</f>
        <v/>
      </c>
      <c r="F2052" s="21">
        <f>IF(B2052&lt;741000,0,IF(B2052&lt;2191000,B2052-740000,IF(B2052&lt;2193000,1451000,IF(B2052&lt;2196000,1453000,IF(B2052&lt;2200000,1456000,IF(B2052&lt;3600000,ROUND(ROUNDDOWN(B2052/4,-3)*2.8,0)-80000,IF(B2052&lt;6600000,ROUND(ROUNDDOWN(B2052/4,-3)*3.2,0)-440000,IF(B2052&lt;8500000,ROUNDDOWN(B2052*0.9,0)-1100000,B2052-1950000))))))))</f>
        <v/>
      </c>
      <c r="G2052" s="21">
        <f>IF(F2052&gt;23500000,NA(),IF(F2052&lt;=4890000,1040000,IF(F2052&lt;=6550000,670000,620000)))</f>
        <v/>
      </c>
      <c r="H2052" s="21">
        <f>IF(D2052&lt;=0,0,MAX(0,MIN(2000000,D2052-MIN(100000,ROUNDDOWN(F2052*0.05,0)))))</f>
        <v/>
      </c>
      <c r="I2052" s="21">
        <f>IF(C2052&lt;=2000,0,MIN(C2052,ROUNDDOWN(F2052*0.4,0))-2000)</f>
        <v/>
      </c>
      <c r="J2052" s="21">
        <f>MAX(0,ROUNDDOWN(F2052-E2052-G2052,-3))</f>
        <v/>
      </c>
      <c r="K2052" s="21">
        <f>MAX(0,ROUNDDOWN(F2052-E2052-G2052-H2052-I2052,-3))</f>
        <v/>
      </c>
      <c r="L2052" s="21">
        <f>MAX(0,ROUNDDOWN(F2052-E2052-G2052-H2052,-3))</f>
        <v/>
      </c>
      <c r="M2052" s="21">
        <f>IF(J2052&lt;=0,0,ROUNDDOWN((J2052*LOOKUP(J2052,{0,1950001,3300001,6950001,9000001,18000001,40000001},{0.05,0.1,0.2,0.23,0.33,0.4,0.45})-LOOKUP(J2052,{0,1950001,3300001,6950001,9000001,18000001,40000001},{0,97500,427500,636000,1536000,2796000,4796000}))*1.021,-2))</f>
        <v/>
      </c>
      <c r="N2052" s="21">
        <f>IF(K2052&lt;=0,0,ROUNDDOWN((K2052*LOOKUP(K2052,{0,1950001,3300001,6950001,9000001,18000001,40000001},{0.05,0.1,0.2,0.23,0.33,0.4,0.45})-LOOKUP(K2052,{0,1950001,3300001,6950001,9000001,18000001,40000001},{0,97500,427500,636000,1536000,2796000,4796000}))*1.021,-2))</f>
        <v/>
      </c>
      <c r="O2052" s="21">
        <f>IF(L2052&lt;=0,0,ROUNDDOWN((L2052*LOOKUP(L2052,{0,1950001,3300001,6950001,9000001,18000001,40000001},{0.05,0.1,0.2,0.23,0.33,0.4,0.45})-LOOKUP(L2052,{0,1950001,3300001,6950001,9000001,18000001,40000001},{0,97500,427500,636000,1536000,2796000,4796000}))*1.021,-2))</f>
        <v/>
      </c>
      <c r="P2052" s="21">
        <f>MAX(0,ROUNDDOWN(F2052-E2052-430000,-3))</f>
        <v/>
      </c>
      <c r="Q2052" s="21">
        <f>MAX(0,ROUNDDOWN(F2052-E2052-430000-H2052,-3))</f>
        <v/>
      </c>
      <c r="R2052" s="21">
        <f>IF(F2052&lt;=450000,0,MAX(0,P2052*0.06-MIN(50000,P2052)*0.03))</f>
        <v/>
      </c>
      <c r="S2052" s="21">
        <f>IF(F2052&lt;=450000,0,MAX(0,P2052*0.04-MIN(50000,P2052)*0.02))</f>
        <v/>
      </c>
      <c r="T2052" s="21">
        <f>IF(F2052&lt;=450000,0,MAX(0,Q2052*0.06-MIN(50000,Q2052)*0.03))</f>
        <v/>
      </c>
      <c r="U2052" s="21">
        <f>IF(F2052&lt;=450000,0,MAX(0,Q2052*0.04-MIN(50000,Q2052)*0.02))</f>
        <v/>
      </c>
      <c r="V2052" s="21">
        <f>50000+MAX(0,G2052-480000)</f>
        <v/>
      </c>
      <c r="W2052" s="21">
        <f>P2052-V2052</f>
        <v/>
      </c>
      <c r="X2052" s="21">
        <f>Q2052-V2052</f>
        <v/>
      </c>
      <c r="Y2052" s="22">
        <f>IF(W2052&lt;0,0.9,LOOKUP(W2052,{0,1950001,3300001,6950001,9000001,18000001,40000001},{0.84895,0.7979,0.6958,0.66517,0.56307,0.4916,0.44055}))</f>
        <v/>
      </c>
      <c r="Z2052" s="22">
        <f>IF(X2052&lt;0,0.9,LOOKUP(X2052,{0,1950001,3300001,6950001,9000001,18000001,40000001},{0.84895,0.7979,0.6958,0.66517,0.56307,0.4916,0.44055}))</f>
        <v/>
      </c>
      <c r="AA2052" s="22">
        <f>IF(W2052&lt;0,0,CHOOSE(MATCH(W2052,{0,1950001,3300001,6950001,9000001},1),5.105/84.895,10.21/79.79,20.42/69.58,23.483/66.517,33.693/56.307))</f>
        <v/>
      </c>
      <c r="AB2052" s="21">
        <f>IF(C2052&lt;=2000,0,(MIN(C2052,ROUNDDOWN(F2052*0.3,0))-2000)*0.1)</f>
        <v/>
      </c>
      <c r="AC2052" s="21">
        <f>IF(C2052&lt;=2000,0,MIN((C2052-2000)*Y2052,(R2052+S2052)*0.2))</f>
        <v/>
      </c>
      <c r="AD2052" s="21">
        <f>IF(C2052&lt;=2000,0,MIN((C2052-2000)*Z2052,(T2052+U2052)*0.2))</f>
        <v/>
      </c>
      <c r="AE2052" s="21">
        <f>AC2052*AA2052</f>
        <v/>
      </c>
      <c r="AF2052" s="21">
        <f>ROUNDDOWN(R2052,-2)+ROUNDDOWN(S2052,-2)</f>
        <v/>
      </c>
      <c r="AG2052" s="21">
        <f>ROUNDDOWN(MAX(0,R2052-(AB2052+AC2052+AE2052)*0.6),-2)+ROUNDDOWN(MAX(0,S2052-(AB2052+AC2052+AE2052)*0.4),-2)</f>
        <v/>
      </c>
      <c r="AH2052" s="21">
        <f>ROUNDDOWN(MAX(0,T2052-(AB2052+AD2052)*0.6),-2)+ROUNDDOWN(MAX(0,U2052-(AB2052+AD2052)*0.4),-2)</f>
        <v/>
      </c>
      <c r="AI2052" s="21">
        <f>ROUNDDOWN(T2052,-2)+ROUNDDOWN(U2052,-2)</f>
        <v/>
      </c>
      <c r="AJ2052" s="21">
        <f>M2052+AF2052</f>
        <v/>
      </c>
      <c r="AK2052" s="21">
        <f>M2052+AG2052</f>
        <v/>
      </c>
      <c r="AL2052" s="21">
        <f>N2052+AH2052</f>
        <v/>
      </c>
      <c r="AM2052" s="21">
        <f>O2052+AI2052</f>
        <v/>
      </c>
      <c r="AN2052" s="21">
        <f>N2052+AI2052</f>
        <v/>
      </c>
      <c r="AO2052" s="21">
        <f>ROUNDDOWN((R2052+S2052)*0.2/Y2052+2000,0)</f>
        <v/>
      </c>
      <c r="AP2052" s="21">
        <f>ROUNDDOWN((T2052+U2052)*0.2/Z2052+2000,0)</f>
        <v/>
      </c>
      <c r="AQ2052" s="21">
        <f>AL2052-AK2052</f>
        <v/>
      </c>
      <c r="AR2052" s="21">
        <f>AM2052-AK2052</f>
        <v/>
      </c>
      <c r="AS2052" s="21">
        <f>AM2052-AL2052</f>
        <v/>
      </c>
      <c r="AT2052" s="21">
        <f>AK2052+C2052-AJ2052</f>
        <v/>
      </c>
      <c r="AU2052" s="21">
        <f>AL2052+C2052-AM2052</f>
        <v/>
      </c>
      <c r="AV2052" s="21">
        <f>AN2052+C2052-AM2052</f>
        <v/>
      </c>
    </row>
    <row r="2053">
      <c r="A2053" t="inlineStr">
        <is>
          <t>1万円刻み</t>
        </is>
      </c>
      <c r="B2053" s="21">
        <f>'5_1万円刻み'!$A$290</f>
        <v/>
      </c>
      <c r="C2053" s="21">
        <f>AO2053</f>
        <v/>
      </c>
      <c r="D2053" s="21" t="n">
        <v>0</v>
      </c>
      <c r="E2053" s="21">
        <f>ROUND(MIN(B2053/12,650000)*12*0.0915+MIN(B2053/12,1390000)*12*(0.0504+0)+B2053*0.005,0)</f>
        <v/>
      </c>
      <c r="F2053" s="21">
        <f>IF(B2053&lt;741000,0,IF(B2053&lt;2191000,B2053-740000,IF(B2053&lt;2193000,1451000,IF(B2053&lt;2196000,1453000,IF(B2053&lt;2200000,1456000,IF(B2053&lt;3600000,ROUND(ROUNDDOWN(B2053/4,-3)*2.8,0)-80000,IF(B2053&lt;6600000,ROUND(ROUNDDOWN(B2053/4,-3)*3.2,0)-440000,IF(B2053&lt;8500000,ROUNDDOWN(B2053*0.9,0)-1100000,B2053-1950000))))))))</f>
        <v/>
      </c>
      <c r="G2053" s="21">
        <f>IF(F2053&gt;23500000,NA(),IF(F2053&lt;=4890000,1040000,IF(F2053&lt;=6550000,670000,620000)))</f>
        <v/>
      </c>
      <c r="H2053" s="21">
        <f>IF(D2053&lt;=0,0,MAX(0,MIN(2000000,D2053-MIN(100000,ROUNDDOWN(F2053*0.05,0)))))</f>
        <v/>
      </c>
      <c r="I2053" s="21">
        <f>IF(C2053&lt;=2000,0,MIN(C2053,ROUNDDOWN(F2053*0.4,0))-2000)</f>
        <v/>
      </c>
      <c r="J2053" s="21">
        <f>MAX(0,ROUNDDOWN(F2053-E2053-G2053,-3))</f>
        <v/>
      </c>
      <c r="K2053" s="21">
        <f>MAX(0,ROUNDDOWN(F2053-E2053-G2053-H2053-I2053,-3))</f>
        <v/>
      </c>
      <c r="L2053" s="21">
        <f>MAX(0,ROUNDDOWN(F2053-E2053-G2053-H2053,-3))</f>
        <v/>
      </c>
      <c r="M2053" s="21">
        <f>IF(J2053&lt;=0,0,ROUNDDOWN((J2053*LOOKUP(J2053,{0,1950001,3300001,6950001,9000001,18000001,40000001},{0.05,0.1,0.2,0.23,0.33,0.4,0.45})-LOOKUP(J2053,{0,1950001,3300001,6950001,9000001,18000001,40000001},{0,97500,427500,636000,1536000,2796000,4796000}))*1.021,-2))</f>
        <v/>
      </c>
      <c r="N2053" s="21">
        <f>IF(K2053&lt;=0,0,ROUNDDOWN((K2053*LOOKUP(K2053,{0,1950001,3300001,6950001,9000001,18000001,40000001},{0.05,0.1,0.2,0.23,0.33,0.4,0.45})-LOOKUP(K2053,{0,1950001,3300001,6950001,9000001,18000001,40000001},{0,97500,427500,636000,1536000,2796000,4796000}))*1.021,-2))</f>
        <v/>
      </c>
      <c r="O2053" s="21">
        <f>IF(L2053&lt;=0,0,ROUNDDOWN((L2053*LOOKUP(L2053,{0,1950001,3300001,6950001,9000001,18000001,40000001},{0.05,0.1,0.2,0.23,0.33,0.4,0.45})-LOOKUP(L2053,{0,1950001,3300001,6950001,9000001,18000001,40000001},{0,97500,427500,636000,1536000,2796000,4796000}))*1.021,-2))</f>
        <v/>
      </c>
      <c r="P2053" s="21">
        <f>MAX(0,ROUNDDOWN(F2053-E2053-430000,-3))</f>
        <v/>
      </c>
      <c r="Q2053" s="21">
        <f>MAX(0,ROUNDDOWN(F2053-E2053-430000-H2053,-3))</f>
        <v/>
      </c>
      <c r="R2053" s="21">
        <f>IF(F2053&lt;=450000,0,MAX(0,P2053*0.06-MIN(50000,P2053)*0.03))</f>
        <v/>
      </c>
      <c r="S2053" s="21">
        <f>IF(F2053&lt;=450000,0,MAX(0,P2053*0.04-MIN(50000,P2053)*0.02))</f>
        <v/>
      </c>
      <c r="T2053" s="21">
        <f>IF(F2053&lt;=450000,0,MAX(0,Q2053*0.06-MIN(50000,Q2053)*0.03))</f>
        <v/>
      </c>
      <c r="U2053" s="21">
        <f>IF(F2053&lt;=450000,0,MAX(0,Q2053*0.04-MIN(50000,Q2053)*0.02))</f>
        <v/>
      </c>
      <c r="V2053" s="21">
        <f>50000+MAX(0,G2053-480000)</f>
        <v/>
      </c>
      <c r="W2053" s="21">
        <f>P2053-V2053</f>
        <v/>
      </c>
      <c r="X2053" s="21">
        <f>Q2053-V2053</f>
        <v/>
      </c>
      <c r="Y2053" s="22">
        <f>IF(W2053&lt;0,0.9,LOOKUP(W2053,{0,1950001,3300001,6950001,9000001,18000001,40000001},{0.84895,0.7979,0.6958,0.66517,0.56307,0.4916,0.44055}))</f>
        <v/>
      </c>
      <c r="Z2053" s="22">
        <f>IF(X2053&lt;0,0.9,LOOKUP(X2053,{0,1950001,3300001,6950001,9000001,18000001,40000001},{0.84895,0.7979,0.6958,0.66517,0.56307,0.4916,0.44055}))</f>
        <v/>
      </c>
      <c r="AA2053" s="22">
        <f>IF(W2053&lt;0,0,CHOOSE(MATCH(W2053,{0,1950001,3300001,6950001,9000001},1),5.105/84.895,10.21/79.79,20.42/69.58,23.483/66.517,33.693/56.307))</f>
        <v/>
      </c>
      <c r="AB2053" s="21">
        <f>IF(C2053&lt;=2000,0,(MIN(C2053,ROUNDDOWN(F2053*0.3,0))-2000)*0.1)</f>
        <v/>
      </c>
      <c r="AC2053" s="21">
        <f>IF(C2053&lt;=2000,0,MIN((C2053-2000)*Y2053,(R2053+S2053)*0.2))</f>
        <v/>
      </c>
      <c r="AD2053" s="21">
        <f>IF(C2053&lt;=2000,0,MIN((C2053-2000)*Z2053,(T2053+U2053)*0.2))</f>
        <v/>
      </c>
      <c r="AE2053" s="21">
        <f>AC2053*AA2053</f>
        <v/>
      </c>
      <c r="AF2053" s="21">
        <f>ROUNDDOWN(R2053,-2)+ROUNDDOWN(S2053,-2)</f>
        <v/>
      </c>
      <c r="AG2053" s="21">
        <f>ROUNDDOWN(MAX(0,R2053-(AB2053+AC2053+AE2053)*0.6),-2)+ROUNDDOWN(MAX(0,S2053-(AB2053+AC2053+AE2053)*0.4),-2)</f>
        <v/>
      </c>
      <c r="AH2053" s="21">
        <f>ROUNDDOWN(MAX(0,T2053-(AB2053+AD2053)*0.6),-2)+ROUNDDOWN(MAX(0,U2053-(AB2053+AD2053)*0.4),-2)</f>
        <v/>
      </c>
      <c r="AI2053" s="21">
        <f>ROUNDDOWN(T2053,-2)+ROUNDDOWN(U2053,-2)</f>
        <v/>
      </c>
      <c r="AJ2053" s="21">
        <f>M2053+AF2053</f>
        <v/>
      </c>
      <c r="AK2053" s="21">
        <f>M2053+AG2053</f>
        <v/>
      </c>
      <c r="AL2053" s="21">
        <f>N2053+AH2053</f>
        <v/>
      </c>
      <c r="AM2053" s="21">
        <f>O2053+AI2053</f>
        <v/>
      </c>
      <c r="AN2053" s="21">
        <f>N2053+AI2053</f>
        <v/>
      </c>
      <c r="AO2053" s="21">
        <f>ROUNDDOWN((R2053+S2053)*0.2/Y2053+2000,0)</f>
        <v/>
      </c>
      <c r="AP2053" s="21">
        <f>ROUNDDOWN((T2053+U2053)*0.2/Z2053+2000,0)</f>
        <v/>
      </c>
      <c r="AQ2053" s="21">
        <f>AL2053-AK2053</f>
        <v/>
      </c>
      <c r="AR2053" s="21">
        <f>AM2053-AK2053</f>
        <v/>
      </c>
      <c r="AS2053" s="21">
        <f>AM2053-AL2053</f>
        <v/>
      </c>
      <c r="AT2053" s="21">
        <f>AK2053+C2053-AJ2053</f>
        <v/>
      </c>
      <c r="AU2053" s="21">
        <f>AL2053+C2053-AM2053</f>
        <v/>
      </c>
      <c r="AV2053" s="21">
        <f>AN2053+C2053-AM2053</f>
        <v/>
      </c>
    </row>
    <row r="2054">
      <c r="A2054" t="inlineStr">
        <is>
          <t>1万円刻み</t>
        </is>
      </c>
      <c r="B2054" s="21">
        <f>'5_1万円刻み'!$A$291</f>
        <v/>
      </c>
      <c r="C2054" s="21">
        <f>AO2054</f>
        <v/>
      </c>
      <c r="D2054" s="21" t="n">
        <v>0</v>
      </c>
      <c r="E2054" s="21">
        <f>ROUND(MIN(B2054/12,650000)*12*0.0915+MIN(B2054/12,1390000)*12*(0.0504+0)+B2054*0.005,0)</f>
        <v/>
      </c>
      <c r="F2054" s="21">
        <f>IF(B2054&lt;741000,0,IF(B2054&lt;2191000,B2054-740000,IF(B2054&lt;2193000,1451000,IF(B2054&lt;2196000,1453000,IF(B2054&lt;2200000,1456000,IF(B2054&lt;3600000,ROUND(ROUNDDOWN(B2054/4,-3)*2.8,0)-80000,IF(B2054&lt;6600000,ROUND(ROUNDDOWN(B2054/4,-3)*3.2,0)-440000,IF(B2054&lt;8500000,ROUNDDOWN(B2054*0.9,0)-1100000,B2054-1950000))))))))</f>
        <v/>
      </c>
      <c r="G2054" s="21">
        <f>IF(F2054&gt;23500000,NA(),IF(F2054&lt;=4890000,1040000,IF(F2054&lt;=6550000,670000,620000)))</f>
        <v/>
      </c>
      <c r="H2054" s="21">
        <f>IF(D2054&lt;=0,0,MAX(0,MIN(2000000,D2054-MIN(100000,ROUNDDOWN(F2054*0.05,0)))))</f>
        <v/>
      </c>
      <c r="I2054" s="21">
        <f>IF(C2054&lt;=2000,0,MIN(C2054,ROUNDDOWN(F2054*0.4,0))-2000)</f>
        <v/>
      </c>
      <c r="J2054" s="21">
        <f>MAX(0,ROUNDDOWN(F2054-E2054-G2054,-3))</f>
        <v/>
      </c>
      <c r="K2054" s="21">
        <f>MAX(0,ROUNDDOWN(F2054-E2054-G2054-H2054-I2054,-3))</f>
        <v/>
      </c>
      <c r="L2054" s="21">
        <f>MAX(0,ROUNDDOWN(F2054-E2054-G2054-H2054,-3))</f>
        <v/>
      </c>
      <c r="M2054" s="21">
        <f>IF(J2054&lt;=0,0,ROUNDDOWN((J2054*LOOKUP(J2054,{0,1950001,3300001,6950001,9000001,18000001,40000001},{0.05,0.1,0.2,0.23,0.33,0.4,0.45})-LOOKUP(J2054,{0,1950001,3300001,6950001,9000001,18000001,40000001},{0,97500,427500,636000,1536000,2796000,4796000}))*1.021,-2))</f>
        <v/>
      </c>
      <c r="N2054" s="21">
        <f>IF(K2054&lt;=0,0,ROUNDDOWN((K2054*LOOKUP(K2054,{0,1950001,3300001,6950001,9000001,18000001,40000001},{0.05,0.1,0.2,0.23,0.33,0.4,0.45})-LOOKUP(K2054,{0,1950001,3300001,6950001,9000001,18000001,40000001},{0,97500,427500,636000,1536000,2796000,4796000}))*1.021,-2))</f>
        <v/>
      </c>
      <c r="O2054" s="21">
        <f>IF(L2054&lt;=0,0,ROUNDDOWN((L2054*LOOKUP(L2054,{0,1950001,3300001,6950001,9000001,18000001,40000001},{0.05,0.1,0.2,0.23,0.33,0.4,0.45})-LOOKUP(L2054,{0,1950001,3300001,6950001,9000001,18000001,40000001},{0,97500,427500,636000,1536000,2796000,4796000}))*1.021,-2))</f>
        <v/>
      </c>
      <c r="P2054" s="21">
        <f>MAX(0,ROUNDDOWN(F2054-E2054-430000,-3))</f>
        <v/>
      </c>
      <c r="Q2054" s="21">
        <f>MAX(0,ROUNDDOWN(F2054-E2054-430000-H2054,-3))</f>
        <v/>
      </c>
      <c r="R2054" s="21">
        <f>IF(F2054&lt;=450000,0,MAX(0,P2054*0.06-MIN(50000,P2054)*0.03))</f>
        <v/>
      </c>
      <c r="S2054" s="21">
        <f>IF(F2054&lt;=450000,0,MAX(0,P2054*0.04-MIN(50000,P2054)*0.02))</f>
        <v/>
      </c>
      <c r="T2054" s="21">
        <f>IF(F2054&lt;=450000,0,MAX(0,Q2054*0.06-MIN(50000,Q2054)*0.03))</f>
        <v/>
      </c>
      <c r="U2054" s="21">
        <f>IF(F2054&lt;=450000,0,MAX(0,Q2054*0.04-MIN(50000,Q2054)*0.02))</f>
        <v/>
      </c>
      <c r="V2054" s="21">
        <f>50000+MAX(0,G2054-480000)</f>
        <v/>
      </c>
      <c r="W2054" s="21">
        <f>P2054-V2054</f>
        <v/>
      </c>
      <c r="X2054" s="21">
        <f>Q2054-V2054</f>
        <v/>
      </c>
      <c r="Y2054" s="22">
        <f>IF(W2054&lt;0,0.9,LOOKUP(W2054,{0,1950001,3300001,6950001,9000001,18000001,40000001},{0.84895,0.7979,0.6958,0.66517,0.56307,0.4916,0.44055}))</f>
        <v/>
      </c>
      <c r="Z2054" s="22">
        <f>IF(X2054&lt;0,0.9,LOOKUP(X2054,{0,1950001,3300001,6950001,9000001,18000001,40000001},{0.84895,0.7979,0.6958,0.66517,0.56307,0.4916,0.44055}))</f>
        <v/>
      </c>
      <c r="AA2054" s="22">
        <f>IF(W2054&lt;0,0,CHOOSE(MATCH(W2054,{0,1950001,3300001,6950001,9000001},1),5.105/84.895,10.21/79.79,20.42/69.58,23.483/66.517,33.693/56.307))</f>
        <v/>
      </c>
      <c r="AB2054" s="21">
        <f>IF(C2054&lt;=2000,0,(MIN(C2054,ROUNDDOWN(F2054*0.3,0))-2000)*0.1)</f>
        <v/>
      </c>
      <c r="AC2054" s="21">
        <f>IF(C2054&lt;=2000,0,MIN((C2054-2000)*Y2054,(R2054+S2054)*0.2))</f>
        <v/>
      </c>
      <c r="AD2054" s="21">
        <f>IF(C2054&lt;=2000,0,MIN((C2054-2000)*Z2054,(T2054+U2054)*0.2))</f>
        <v/>
      </c>
      <c r="AE2054" s="21">
        <f>AC2054*AA2054</f>
        <v/>
      </c>
      <c r="AF2054" s="21">
        <f>ROUNDDOWN(R2054,-2)+ROUNDDOWN(S2054,-2)</f>
        <v/>
      </c>
      <c r="AG2054" s="21">
        <f>ROUNDDOWN(MAX(0,R2054-(AB2054+AC2054+AE2054)*0.6),-2)+ROUNDDOWN(MAX(0,S2054-(AB2054+AC2054+AE2054)*0.4),-2)</f>
        <v/>
      </c>
      <c r="AH2054" s="21">
        <f>ROUNDDOWN(MAX(0,T2054-(AB2054+AD2054)*0.6),-2)+ROUNDDOWN(MAX(0,U2054-(AB2054+AD2054)*0.4),-2)</f>
        <v/>
      </c>
      <c r="AI2054" s="21">
        <f>ROUNDDOWN(T2054,-2)+ROUNDDOWN(U2054,-2)</f>
        <v/>
      </c>
      <c r="AJ2054" s="21">
        <f>M2054+AF2054</f>
        <v/>
      </c>
      <c r="AK2054" s="21">
        <f>M2054+AG2054</f>
        <v/>
      </c>
      <c r="AL2054" s="21">
        <f>N2054+AH2054</f>
        <v/>
      </c>
      <c r="AM2054" s="21">
        <f>O2054+AI2054</f>
        <v/>
      </c>
      <c r="AN2054" s="21">
        <f>N2054+AI2054</f>
        <v/>
      </c>
      <c r="AO2054" s="21">
        <f>ROUNDDOWN((R2054+S2054)*0.2/Y2054+2000,0)</f>
        <v/>
      </c>
      <c r="AP2054" s="21">
        <f>ROUNDDOWN((T2054+U2054)*0.2/Z2054+2000,0)</f>
        <v/>
      </c>
      <c r="AQ2054" s="21">
        <f>AL2054-AK2054</f>
        <v/>
      </c>
      <c r="AR2054" s="21">
        <f>AM2054-AK2054</f>
        <v/>
      </c>
      <c r="AS2054" s="21">
        <f>AM2054-AL2054</f>
        <v/>
      </c>
      <c r="AT2054" s="21">
        <f>AK2054+C2054-AJ2054</f>
        <v/>
      </c>
      <c r="AU2054" s="21">
        <f>AL2054+C2054-AM2054</f>
        <v/>
      </c>
      <c r="AV2054" s="21">
        <f>AN2054+C2054-AM2054</f>
        <v/>
      </c>
    </row>
    <row r="2055">
      <c r="A2055" t="inlineStr">
        <is>
          <t>1万円刻み</t>
        </is>
      </c>
      <c r="B2055" s="21">
        <f>'5_1万円刻み'!$A$292</f>
        <v/>
      </c>
      <c r="C2055" s="21">
        <f>AO2055</f>
        <v/>
      </c>
      <c r="D2055" s="21" t="n">
        <v>0</v>
      </c>
      <c r="E2055" s="21">
        <f>ROUND(MIN(B2055/12,650000)*12*0.0915+MIN(B2055/12,1390000)*12*(0.0504+0)+B2055*0.005,0)</f>
        <v/>
      </c>
      <c r="F2055" s="21">
        <f>IF(B2055&lt;741000,0,IF(B2055&lt;2191000,B2055-740000,IF(B2055&lt;2193000,1451000,IF(B2055&lt;2196000,1453000,IF(B2055&lt;2200000,1456000,IF(B2055&lt;3600000,ROUND(ROUNDDOWN(B2055/4,-3)*2.8,0)-80000,IF(B2055&lt;6600000,ROUND(ROUNDDOWN(B2055/4,-3)*3.2,0)-440000,IF(B2055&lt;8500000,ROUNDDOWN(B2055*0.9,0)-1100000,B2055-1950000))))))))</f>
        <v/>
      </c>
      <c r="G2055" s="21">
        <f>IF(F2055&gt;23500000,NA(),IF(F2055&lt;=4890000,1040000,IF(F2055&lt;=6550000,670000,620000)))</f>
        <v/>
      </c>
      <c r="H2055" s="21">
        <f>IF(D2055&lt;=0,0,MAX(0,MIN(2000000,D2055-MIN(100000,ROUNDDOWN(F2055*0.05,0)))))</f>
        <v/>
      </c>
      <c r="I2055" s="21">
        <f>IF(C2055&lt;=2000,0,MIN(C2055,ROUNDDOWN(F2055*0.4,0))-2000)</f>
        <v/>
      </c>
      <c r="J2055" s="21">
        <f>MAX(0,ROUNDDOWN(F2055-E2055-G2055,-3))</f>
        <v/>
      </c>
      <c r="K2055" s="21">
        <f>MAX(0,ROUNDDOWN(F2055-E2055-G2055-H2055-I2055,-3))</f>
        <v/>
      </c>
      <c r="L2055" s="21">
        <f>MAX(0,ROUNDDOWN(F2055-E2055-G2055-H2055,-3))</f>
        <v/>
      </c>
      <c r="M2055" s="21">
        <f>IF(J2055&lt;=0,0,ROUNDDOWN((J2055*LOOKUP(J2055,{0,1950001,3300001,6950001,9000001,18000001,40000001},{0.05,0.1,0.2,0.23,0.33,0.4,0.45})-LOOKUP(J2055,{0,1950001,3300001,6950001,9000001,18000001,40000001},{0,97500,427500,636000,1536000,2796000,4796000}))*1.021,-2))</f>
        <v/>
      </c>
      <c r="N2055" s="21">
        <f>IF(K2055&lt;=0,0,ROUNDDOWN((K2055*LOOKUP(K2055,{0,1950001,3300001,6950001,9000001,18000001,40000001},{0.05,0.1,0.2,0.23,0.33,0.4,0.45})-LOOKUP(K2055,{0,1950001,3300001,6950001,9000001,18000001,40000001},{0,97500,427500,636000,1536000,2796000,4796000}))*1.021,-2))</f>
        <v/>
      </c>
      <c r="O2055" s="21">
        <f>IF(L2055&lt;=0,0,ROUNDDOWN((L2055*LOOKUP(L2055,{0,1950001,3300001,6950001,9000001,18000001,40000001},{0.05,0.1,0.2,0.23,0.33,0.4,0.45})-LOOKUP(L2055,{0,1950001,3300001,6950001,9000001,18000001,40000001},{0,97500,427500,636000,1536000,2796000,4796000}))*1.021,-2))</f>
        <v/>
      </c>
      <c r="P2055" s="21">
        <f>MAX(0,ROUNDDOWN(F2055-E2055-430000,-3))</f>
        <v/>
      </c>
      <c r="Q2055" s="21">
        <f>MAX(0,ROUNDDOWN(F2055-E2055-430000-H2055,-3))</f>
        <v/>
      </c>
      <c r="R2055" s="21">
        <f>IF(F2055&lt;=450000,0,MAX(0,P2055*0.06-MIN(50000,P2055)*0.03))</f>
        <v/>
      </c>
      <c r="S2055" s="21">
        <f>IF(F2055&lt;=450000,0,MAX(0,P2055*0.04-MIN(50000,P2055)*0.02))</f>
        <v/>
      </c>
      <c r="T2055" s="21">
        <f>IF(F2055&lt;=450000,0,MAX(0,Q2055*0.06-MIN(50000,Q2055)*0.03))</f>
        <v/>
      </c>
      <c r="U2055" s="21">
        <f>IF(F2055&lt;=450000,0,MAX(0,Q2055*0.04-MIN(50000,Q2055)*0.02))</f>
        <v/>
      </c>
      <c r="V2055" s="21">
        <f>50000+MAX(0,G2055-480000)</f>
        <v/>
      </c>
      <c r="W2055" s="21">
        <f>P2055-V2055</f>
        <v/>
      </c>
      <c r="X2055" s="21">
        <f>Q2055-V2055</f>
        <v/>
      </c>
      <c r="Y2055" s="22">
        <f>IF(W2055&lt;0,0.9,LOOKUP(W2055,{0,1950001,3300001,6950001,9000001,18000001,40000001},{0.84895,0.7979,0.6958,0.66517,0.56307,0.4916,0.44055}))</f>
        <v/>
      </c>
      <c r="Z2055" s="22">
        <f>IF(X2055&lt;0,0.9,LOOKUP(X2055,{0,1950001,3300001,6950001,9000001,18000001,40000001},{0.84895,0.7979,0.6958,0.66517,0.56307,0.4916,0.44055}))</f>
        <v/>
      </c>
      <c r="AA2055" s="22">
        <f>IF(W2055&lt;0,0,CHOOSE(MATCH(W2055,{0,1950001,3300001,6950001,9000001},1),5.105/84.895,10.21/79.79,20.42/69.58,23.483/66.517,33.693/56.307))</f>
        <v/>
      </c>
      <c r="AB2055" s="21">
        <f>IF(C2055&lt;=2000,0,(MIN(C2055,ROUNDDOWN(F2055*0.3,0))-2000)*0.1)</f>
        <v/>
      </c>
      <c r="AC2055" s="21">
        <f>IF(C2055&lt;=2000,0,MIN((C2055-2000)*Y2055,(R2055+S2055)*0.2))</f>
        <v/>
      </c>
      <c r="AD2055" s="21">
        <f>IF(C2055&lt;=2000,0,MIN((C2055-2000)*Z2055,(T2055+U2055)*0.2))</f>
        <v/>
      </c>
      <c r="AE2055" s="21">
        <f>AC2055*AA2055</f>
        <v/>
      </c>
      <c r="AF2055" s="21">
        <f>ROUNDDOWN(R2055,-2)+ROUNDDOWN(S2055,-2)</f>
        <v/>
      </c>
      <c r="AG2055" s="21">
        <f>ROUNDDOWN(MAX(0,R2055-(AB2055+AC2055+AE2055)*0.6),-2)+ROUNDDOWN(MAX(0,S2055-(AB2055+AC2055+AE2055)*0.4),-2)</f>
        <v/>
      </c>
      <c r="AH2055" s="21">
        <f>ROUNDDOWN(MAX(0,T2055-(AB2055+AD2055)*0.6),-2)+ROUNDDOWN(MAX(0,U2055-(AB2055+AD2055)*0.4),-2)</f>
        <v/>
      </c>
      <c r="AI2055" s="21">
        <f>ROUNDDOWN(T2055,-2)+ROUNDDOWN(U2055,-2)</f>
        <v/>
      </c>
      <c r="AJ2055" s="21">
        <f>M2055+AF2055</f>
        <v/>
      </c>
      <c r="AK2055" s="21">
        <f>M2055+AG2055</f>
        <v/>
      </c>
      <c r="AL2055" s="21">
        <f>N2055+AH2055</f>
        <v/>
      </c>
      <c r="AM2055" s="21">
        <f>O2055+AI2055</f>
        <v/>
      </c>
      <c r="AN2055" s="21">
        <f>N2055+AI2055</f>
        <v/>
      </c>
      <c r="AO2055" s="21">
        <f>ROUNDDOWN((R2055+S2055)*0.2/Y2055+2000,0)</f>
        <v/>
      </c>
      <c r="AP2055" s="21">
        <f>ROUNDDOWN((T2055+U2055)*0.2/Z2055+2000,0)</f>
        <v/>
      </c>
      <c r="AQ2055" s="21">
        <f>AL2055-AK2055</f>
        <v/>
      </c>
      <c r="AR2055" s="21">
        <f>AM2055-AK2055</f>
        <v/>
      </c>
      <c r="AS2055" s="21">
        <f>AM2055-AL2055</f>
        <v/>
      </c>
      <c r="AT2055" s="21">
        <f>AK2055+C2055-AJ2055</f>
        <v/>
      </c>
      <c r="AU2055" s="21">
        <f>AL2055+C2055-AM2055</f>
        <v/>
      </c>
      <c r="AV2055" s="21">
        <f>AN2055+C2055-AM2055</f>
        <v/>
      </c>
    </row>
    <row r="2056">
      <c r="A2056" t="inlineStr">
        <is>
          <t>1万円刻み</t>
        </is>
      </c>
      <c r="B2056" s="21">
        <f>'5_1万円刻み'!$A$293</f>
        <v/>
      </c>
      <c r="C2056" s="21">
        <f>AO2056</f>
        <v/>
      </c>
      <c r="D2056" s="21" t="n">
        <v>0</v>
      </c>
      <c r="E2056" s="21">
        <f>ROUND(MIN(B2056/12,650000)*12*0.0915+MIN(B2056/12,1390000)*12*(0.0504+0)+B2056*0.005,0)</f>
        <v/>
      </c>
      <c r="F2056" s="21">
        <f>IF(B2056&lt;741000,0,IF(B2056&lt;2191000,B2056-740000,IF(B2056&lt;2193000,1451000,IF(B2056&lt;2196000,1453000,IF(B2056&lt;2200000,1456000,IF(B2056&lt;3600000,ROUND(ROUNDDOWN(B2056/4,-3)*2.8,0)-80000,IF(B2056&lt;6600000,ROUND(ROUNDDOWN(B2056/4,-3)*3.2,0)-440000,IF(B2056&lt;8500000,ROUNDDOWN(B2056*0.9,0)-1100000,B2056-1950000))))))))</f>
        <v/>
      </c>
      <c r="G2056" s="21">
        <f>IF(F2056&gt;23500000,NA(),IF(F2056&lt;=4890000,1040000,IF(F2056&lt;=6550000,670000,620000)))</f>
        <v/>
      </c>
      <c r="H2056" s="21">
        <f>IF(D2056&lt;=0,0,MAX(0,MIN(2000000,D2056-MIN(100000,ROUNDDOWN(F2056*0.05,0)))))</f>
        <v/>
      </c>
      <c r="I2056" s="21">
        <f>IF(C2056&lt;=2000,0,MIN(C2056,ROUNDDOWN(F2056*0.4,0))-2000)</f>
        <v/>
      </c>
      <c r="J2056" s="21">
        <f>MAX(0,ROUNDDOWN(F2056-E2056-G2056,-3))</f>
        <v/>
      </c>
      <c r="K2056" s="21">
        <f>MAX(0,ROUNDDOWN(F2056-E2056-G2056-H2056-I2056,-3))</f>
        <v/>
      </c>
      <c r="L2056" s="21">
        <f>MAX(0,ROUNDDOWN(F2056-E2056-G2056-H2056,-3))</f>
        <v/>
      </c>
      <c r="M2056" s="21">
        <f>IF(J2056&lt;=0,0,ROUNDDOWN((J2056*LOOKUP(J2056,{0,1950001,3300001,6950001,9000001,18000001,40000001},{0.05,0.1,0.2,0.23,0.33,0.4,0.45})-LOOKUP(J2056,{0,1950001,3300001,6950001,9000001,18000001,40000001},{0,97500,427500,636000,1536000,2796000,4796000}))*1.021,-2))</f>
        <v/>
      </c>
      <c r="N2056" s="21">
        <f>IF(K2056&lt;=0,0,ROUNDDOWN((K2056*LOOKUP(K2056,{0,1950001,3300001,6950001,9000001,18000001,40000001},{0.05,0.1,0.2,0.23,0.33,0.4,0.45})-LOOKUP(K2056,{0,1950001,3300001,6950001,9000001,18000001,40000001},{0,97500,427500,636000,1536000,2796000,4796000}))*1.021,-2))</f>
        <v/>
      </c>
      <c r="O2056" s="21">
        <f>IF(L2056&lt;=0,0,ROUNDDOWN((L2056*LOOKUP(L2056,{0,1950001,3300001,6950001,9000001,18000001,40000001},{0.05,0.1,0.2,0.23,0.33,0.4,0.45})-LOOKUP(L2056,{0,1950001,3300001,6950001,9000001,18000001,40000001},{0,97500,427500,636000,1536000,2796000,4796000}))*1.021,-2))</f>
        <v/>
      </c>
      <c r="P2056" s="21">
        <f>MAX(0,ROUNDDOWN(F2056-E2056-430000,-3))</f>
        <v/>
      </c>
      <c r="Q2056" s="21">
        <f>MAX(0,ROUNDDOWN(F2056-E2056-430000-H2056,-3))</f>
        <v/>
      </c>
      <c r="R2056" s="21">
        <f>IF(F2056&lt;=450000,0,MAX(0,P2056*0.06-MIN(50000,P2056)*0.03))</f>
        <v/>
      </c>
      <c r="S2056" s="21">
        <f>IF(F2056&lt;=450000,0,MAX(0,P2056*0.04-MIN(50000,P2056)*0.02))</f>
        <v/>
      </c>
      <c r="T2056" s="21">
        <f>IF(F2056&lt;=450000,0,MAX(0,Q2056*0.06-MIN(50000,Q2056)*0.03))</f>
        <v/>
      </c>
      <c r="U2056" s="21">
        <f>IF(F2056&lt;=450000,0,MAX(0,Q2056*0.04-MIN(50000,Q2056)*0.02))</f>
        <v/>
      </c>
      <c r="V2056" s="21">
        <f>50000+MAX(0,G2056-480000)</f>
        <v/>
      </c>
      <c r="W2056" s="21">
        <f>P2056-V2056</f>
        <v/>
      </c>
      <c r="X2056" s="21">
        <f>Q2056-V2056</f>
        <v/>
      </c>
      <c r="Y2056" s="22">
        <f>IF(W2056&lt;0,0.9,LOOKUP(W2056,{0,1950001,3300001,6950001,9000001,18000001,40000001},{0.84895,0.7979,0.6958,0.66517,0.56307,0.4916,0.44055}))</f>
        <v/>
      </c>
      <c r="Z2056" s="22">
        <f>IF(X2056&lt;0,0.9,LOOKUP(X2056,{0,1950001,3300001,6950001,9000001,18000001,40000001},{0.84895,0.7979,0.6958,0.66517,0.56307,0.4916,0.44055}))</f>
        <v/>
      </c>
      <c r="AA2056" s="22">
        <f>IF(W2056&lt;0,0,CHOOSE(MATCH(W2056,{0,1950001,3300001,6950001,9000001},1),5.105/84.895,10.21/79.79,20.42/69.58,23.483/66.517,33.693/56.307))</f>
        <v/>
      </c>
      <c r="AB2056" s="21">
        <f>IF(C2056&lt;=2000,0,(MIN(C2056,ROUNDDOWN(F2056*0.3,0))-2000)*0.1)</f>
        <v/>
      </c>
      <c r="AC2056" s="21">
        <f>IF(C2056&lt;=2000,0,MIN((C2056-2000)*Y2056,(R2056+S2056)*0.2))</f>
        <v/>
      </c>
      <c r="AD2056" s="21">
        <f>IF(C2056&lt;=2000,0,MIN((C2056-2000)*Z2056,(T2056+U2056)*0.2))</f>
        <v/>
      </c>
      <c r="AE2056" s="21">
        <f>AC2056*AA2056</f>
        <v/>
      </c>
      <c r="AF2056" s="21">
        <f>ROUNDDOWN(R2056,-2)+ROUNDDOWN(S2056,-2)</f>
        <v/>
      </c>
      <c r="AG2056" s="21">
        <f>ROUNDDOWN(MAX(0,R2056-(AB2056+AC2056+AE2056)*0.6),-2)+ROUNDDOWN(MAX(0,S2056-(AB2056+AC2056+AE2056)*0.4),-2)</f>
        <v/>
      </c>
      <c r="AH2056" s="21">
        <f>ROUNDDOWN(MAX(0,T2056-(AB2056+AD2056)*0.6),-2)+ROUNDDOWN(MAX(0,U2056-(AB2056+AD2056)*0.4),-2)</f>
        <v/>
      </c>
      <c r="AI2056" s="21">
        <f>ROUNDDOWN(T2056,-2)+ROUNDDOWN(U2056,-2)</f>
        <v/>
      </c>
      <c r="AJ2056" s="21">
        <f>M2056+AF2056</f>
        <v/>
      </c>
      <c r="AK2056" s="21">
        <f>M2056+AG2056</f>
        <v/>
      </c>
      <c r="AL2056" s="21">
        <f>N2056+AH2056</f>
        <v/>
      </c>
      <c r="AM2056" s="21">
        <f>O2056+AI2056</f>
        <v/>
      </c>
      <c r="AN2056" s="21">
        <f>N2056+AI2056</f>
        <v/>
      </c>
      <c r="AO2056" s="21">
        <f>ROUNDDOWN((R2056+S2056)*0.2/Y2056+2000,0)</f>
        <v/>
      </c>
      <c r="AP2056" s="21">
        <f>ROUNDDOWN((T2056+U2056)*0.2/Z2056+2000,0)</f>
        <v/>
      </c>
      <c r="AQ2056" s="21">
        <f>AL2056-AK2056</f>
        <v/>
      </c>
      <c r="AR2056" s="21">
        <f>AM2056-AK2056</f>
        <v/>
      </c>
      <c r="AS2056" s="21">
        <f>AM2056-AL2056</f>
        <v/>
      </c>
      <c r="AT2056" s="21">
        <f>AK2056+C2056-AJ2056</f>
        <v/>
      </c>
      <c r="AU2056" s="21">
        <f>AL2056+C2056-AM2056</f>
        <v/>
      </c>
      <c r="AV2056" s="21">
        <f>AN2056+C2056-AM2056</f>
        <v/>
      </c>
    </row>
    <row r="2057">
      <c r="A2057" t="inlineStr">
        <is>
          <t>1万円刻み</t>
        </is>
      </c>
      <c r="B2057" s="21">
        <f>'5_1万円刻み'!$A$294</f>
        <v/>
      </c>
      <c r="C2057" s="21">
        <f>AO2057</f>
        <v/>
      </c>
      <c r="D2057" s="21" t="n">
        <v>0</v>
      </c>
      <c r="E2057" s="21">
        <f>ROUND(MIN(B2057/12,650000)*12*0.0915+MIN(B2057/12,1390000)*12*(0.0504+0)+B2057*0.005,0)</f>
        <v/>
      </c>
      <c r="F2057" s="21">
        <f>IF(B2057&lt;741000,0,IF(B2057&lt;2191000,B2057-740000,IF(B2057&lt;2193000,1451000,IF(B2057&lt;2196000,1453000,IF(B2057&lt;2200000,1456000,IF(B2057&lt;3600000,ROUND(ROUNDDOWN(B2057/4,-3)*2.8,0)-80000,IF(B2057&lt;6600000,ROUND(ROUNDDOWN(B2057/4,-3)*3.2,0)-440000,IF(B2057&lt;8500000,ROUNDDOWN(B2057*0.9,0)-1100000,B2057-1950000))))))))</f>
        <v/>
      </c>
      <c r="G2057" s="21">
        <f>IF(F2057&gt;23500000,NA(),IF(F2057&lt;=4890000,1040000,IF(F2057&lt;=6550000,670000,620000)))</f>
        <v/>
      </c>
      <c r="H2057" s="21">
        <f>IF(D2057&lt;=0,0,MAX(0,MIN(2000000,D2057-MIN(100000,ROUNDDOWN(F2057*0.05,0)))))</f>
        <v/>
      </c>
      <c r="I2057" s="21">
        <f>IF(C2057&lt;=2000,0,MIN(C2057,ROUNDDOWN(F2057*0.4,0))-2000)</f>
        <v/>
      </c>
      <c r="J2057" s="21">
        <f>MAX(0,ROUNDDOWN(F2057-E2057-G2057,-3))</f>
        <v/>
      </c>
      <c r="K2057" s="21">
        <f>MAX(0,ROUNDDOWN(F2057-E2057-G2057-H2057-I2057,-3))</f>
        <v/>
      </c>
      <c r="L2057" s="21">
        <f>MAX(0,ROUNDDOWN(F2057-E2057-G2057-H2057,-3))</f>
        <v/>
      </c>
      <c r="M2057" s="21">
        <f>IF(J2057&lt;=0,0,ROUNDDOWN((J2057*LOOKUP(J2057,{0,1950001,3300001,6950001,9000001,18000001,40000001},{0.05,0.1,0.2,0.23,0.33,0.4,0.45})-LOOKUP(J2057,{0,1950001,3300001,6950001,9000001,18000001,40000001},{0,97500,427500,636000,1536000,2796000,4796000}))*1.021,-2))</f>
        <v/>
      </c>
      <c r="N2057" s="21">
        <f>IF(K2057&lt;=0,0,ROUNDDOWN((K2057*LOOKUP(K2057,{0,1950001,3300001,6950001,9000001,18000001,40000001},{0.05,0.1,0.2,0.23,0.33,0.4,0.45})-LOOKUP(K2057,{0,1950001,3300001,6950001,9000001,18000001,40000001},{0,97500,427500,636000,1536000,2796000,4796000}))*1.021,-2))</f>
        <v/>
      </c>
      <c r="O2057" s="21">
        <f>IF(L2057&lt;=0,0,ROUNDDOWN((L2057*LOOKUP(L2057,{0,1950001,3300001,6950001,9000001,18000001,40000001},{0.05,0.1,0.2,0.23,0.33,0.4,0.45})-LOOKUP(L2057,{0,1950001,3300001,6950001,9000001,18000001,40000001},{0,97500,427500,636000,1536000,2796000,4796000}))*1.021,-2))</f>
        <v/>
      </c>
      <c r="P2057" s="21">
        <f>MAX(0,ROUNDDOWN(F2057-E2057-430000,-3))</f>
        <v/>
      </c>
      <c r="Q2057" s="21">
        <f>MAX(0,ROUNDDOWN(F2057-E2057-430000-H2057,-3))</f>
        <v/>
      </c>
      <c r="R2057" s="21">
        <f>IF(F2057&lt;=450000,0,MAX(0,P2057*0.06-MIN(50000,P2057)*0.03))</f>
        <v/>
      </c>
      <c r="S2057" s="21">
        <f>IF(F2057&lt;=450000,0,MAX(0,P2057*0.04-MIN(50000,P2057)*0.02))</f>
        <v/>
      </c>
      <c r="T2057" s="21">
        <f>IF(F2057&lt;=450000,0,MAX(0,Q2057*0.06-MIN(50000,Q2057)*0.03))</f>
        <v/>
      </c>
      <c r="U2057" s="21">
        <f>IF(F2057&lt;=450000,0,MAX(0,Q2057*0.04-MIN(50000,Q2057)*0.02))</f>
        <v/>
      </c>
      <c r="V2057" s="21">
        <f>50000+MAX(0,G2057-480000)</f>
        <v/>
      </c>
      <c r="W2057" s="21">
        <f>P2057-V2057</f>
        <v/>
      </c>
      <c r="X2057" s="21">
        <f>Q2057-V2057</f>
        <v/>
      </c>
      <c r="Y2057" s="22">
        <f>IF(W2057&lt;0,0.9,LOOKUP(W2057,{0,1950001,3300001,6950001,9000001,18000001,40000001},{0.84895,0.7979,0.6958,0.66517,0.56307,0.4916,0.44055}))</f>
        <v/>
      </c>
      <c r="Z2057" s="22">
        <f>IF(X2057&lt;0,0.9,LOOKUP(X2057,{0,1950001,3300001,6950001,9000001,18000001,40000001},{0.84895,0.7979,0.6958,0.66517,0.56307,0.4916,0.44055}))</f>
        <v/>
      </c>
      <c r="AA2057" s="22">
        <f>IF(W2057&lt;0,0,CHOOSE(MATCH(W2057,{0,1950001,3300001,6950001,9000001},1),5.105/84.895,10.21/79.79,20.42/69.58,23.483/66.517,33.693/56.307))</f>
        <v/>
      </c>
      <c r="AB2057" s="21">
        <f>IF(C2057&lt;=2000,0,(MIN(C2057,ROUNDDOWN(F2057*0.3,0))-2000)*0.1)</f>
        <v/>
      </c>
      <c r="AC2057" s="21">
        <f>IF(C2057&lt;=2000,0,MIN((C2057-2000)*Y2057,(R2057+S2057)*0.2))</f>
        <v/>
      </c>
      <c r="AD2057" s="21">
        <f>IF(C2057&lt;=2000,0,MIN((C2057-2000)*Z2057,(T2057+U2057)*0.2))</f>
        <v/>
      </c>
      <c r="AE2057" s="21">
        <f>AC2057*AA2057</f>
        <v/>
      </c>
      <c r="AF2057" s="21">
        <f>ROUNDDOWN(R2057,-2)+ROUNDDOWN(S2057,-2)</f>
        <v/>
      </c>
      <c r="AG2057" s="21">
        <f>ROUNDDOWN(MAX(0,R2057-(AB2057+AC2057+AE2057)*0.6),-2)+ROUNDDOWN(MAX(0,S2057-(AB2057+AC2057+AE2057)*0.4),-2)</f>
        <v/>
      </c>
      <c r="AH2057" s="21">
        <f>ROUNDDOWN(MAX(0,T2057-(AB2057+AD2057)*0.6),-2)+ROUNDDOWN(MAX(0,U2057-(AB2057+AD2057)*0.4),-2)</f>
        <v/>
      </c>
      <c r="AI2057" s="21">
        <f>ROUNDDOWN(T2057,-2)+ROUNDDOWN(U2057,-2)</f>
        <v/>
      </c>
      <c r="AJ2057" s="21">
        <f>M2057+AF2057</f>
        <v/>
      </c>
      <c r="AK2057" s="21">
        <f>M2057+AG2057</f>
        <v/>
      </c>
      <c r="AL2057" s="21">
        <f>N2057+AH2057</f>
        <v/>
      </c>
      <c r="AM2057" s="21">
        <f>O2057+AI2057</f>
        <v/>
      </c>
      <c r="AN2057" s="21">
        <f>N2057+AI2057</f>
        <v/>
      </c>
      <c r="AO2057" s="21">
        <f>ROUNDDOWN((R2057+S2057)*0.2/Y2057+2000,0)</f>
        <v/>
      </c>
      <c r="AP2057" s="21">
        <f>ROUNDDOWN((T2057+U2057)*0.2/Z2057+2000,0)</f>
        <v/>
      </c>
      <c r="AQ2057" s="21">
        <f>AL2057-AK2057</f>
        <v/>
      </c>
      <c r="AR2057" s="21">
        <f>AM2057-AK2057</f>
        <v/>
      </c>
      <c r="AS2057" s="21">
        <f>AM2057-AL2057</f>
        <v/>
      </c>
      <c r="AT2057" s="21">
        <f>AK2057+C2057-AJ2057</f>
        <v/>
      </c>
      <c r="AU2057" s="21">
        <f>AL2057+C2057-AM2057</f>
        <v/>
      </c>
      <c r="AV2057" s="21">
        <f>AN2057+C2057-AM2057</f>
        <v/>
      </c>
    </row>
    <row r="2058">
      <c r="A2058" t="inlineStr">
        <is>
          <t>1万円刻み</t>
        </is>
      </c>
      <c r="B2058" s="21">
        <f>'5_1万円刻み'!$A$295</f>
        <v/>
      </c>
      <c r="C2058" s="21">
        <f>AO2058</f>
        <v/>
      </c>
      <c r="D2058" s="21" t="n">
        <v>0</v>
      </c>
      <c r="E2058" s="21">
        <f>ROUND(MIN(B2058/12,650000)*12*0.0915+MIN(B2058/12,1390000)*12*(0.0504+0)+B2058*0.005,0)</f>
        <v/>
      </c>
      <c r="F2058" s="21">
        <f>IF(B2058&lt;741000,0,IF(B2058&lt;2191000,B2058-740000,IF(B2058&lt;2193000,1451000,IF(B2058&lt;2196000,1453000,IF(B2058&lt;2200000,1456000,IF(B2058&lt;3600000,ROUND(ROUNDDOWN(B2058/4,-3)*2.8,0)-80000,IF(B2058&lt;6600000,ROUND(ROUNDDOWN(B2058/4,-3)*3.2,0)-440000,IF(B2058&lt;8500000,ROUNDDOWN(B2058*0.9,0)-1100000,B2058-1950000))))))))</f>
        <v/>
      </c>
      <c r="G2058" s="21">
        <f>IF(F2058&gt;23500000,NA(),IF(F2058&lt;=4890000,1040000,IF(F2058&lt;=6550000,670000,620000)))</f>
        <v/>
      </c>
      <c r="H2058" s="21">
        <f>IF(D2058&lt;=0,0,MAX(0,MIN(2000000,D2058-MIN(100000,ROUNDDOWN(F2058*0.05,0)))))</f>
        <v/>
      </c>
      <c r="I2058" s="21">
        <f>IF(C2058&lt;=2000,0,MIN(C2058,ROUNDDOWN(F2058*0.4,0))-2000)</f>
        <v/>
      </c>
      <c r="J2058" s="21">
        <f>MAX(0,ROUNDDOWN(F2058-E2058-G2058,-3))</f>
        <v/>
      </c>
      <c r="K2058" s="21">
        <f>MAX(0,ROUNDDOWN(F2058-E2058-G2058-H2058-I2058,-3))</f>
        <v/>
      </c>
      <c r="L2058" s="21">
        <f>MAX(0,ROUNDDOWN(F2058-E2058-G2058-H2058,-3))</f>
        <v/>
      </c>
      <c r="M2058" s="21">
        <f>IF(J2058&lt;=0,0,ROUNDDOWN((J2058*LOOKUP(J2058,{0,1950001,3300001,6950001,9000001,18000001,40000001},{0.05,0.1,0.2,0.23,0.33,0.4,0.45})-LOOKUP(J2058,{0,1950001,3300001,6950001,9000001,18000001,40000001},{0,97500,427500,636000,1536000,2796000,4796000}))*1.021,-2))</f>
        <v/>
      </c>
      <c r="N2058" s="21">
        <f>IF(K2058&lt;=0,0,ROUNDDOWN((K2058*LOOKUP(K2058,{0,1950001,3300001,6950001,9000001,18000001,40000001},{0.05,0.1,0.2,0.23,0.33,0.4,0.45})-LOOKUP(K2058,{0,1950001,3300001,6950001,9000001,18000001,40000001},{0,97500,427500,636000,1536000,2796000,4796000}))*1.021,-2))</f>
        <v/>
      </c>
      <c r="O2058" s="21">
        <f>IF(L2058&lt;=0,0,ROUNDDOWN((L2058*LOOKUP(L2058,{0,1950001,3300001,6950001,9000001,18000001,40000001},{0.05,0.1,0.2,0.23,0.33,0.4,0.45})-LOOKUP(L2058,{0,1950001,3300001,6950001,9000001,18000001,40000001},{0,97500,427500,636000,1536000,2796000,4796000}))*1.021,-2))</f>
        <v/>
      </c>
      <c r="P2058" s="21">
        <f>MAX(0,ROUNDDOWN(F2058-E2058-430000,-3))</f>
        <v/>
      </c>
      <c r="Q2058" s="21">
        <f>MAX(0,ROUNDDOWN(F2058-E2058-430000-H2058,-3))</f>
        <v/>
      </c>
      <c r="R2058" s="21">
        <f>IF(F2058&lt;=450000,0,MAX(0,P2058*0.06-MIN(50000,P2058)*0.03))</f>
        <v/>
      </c>
      <c r="S2058" s="21">
        <f>IF(F2058&lt;=450000,0,MAX(0,P2058*0.04-MIN(50000,P2058)*0.02))</f>
        <v/>
      </c>
      <c r="T2058" s="21">
        <f>IF(F2058&lt;=450000,0,MAX(0,Q2058*0.06-MIN(50000,Q2058)*0.03))</f>
        <v/>
      </c>
      <c r="U2058" s="21">
        <f>IF(F2058&lt;=450000,0,MAX(0,Q2058*0.04-MIN(50000,Q2058)*0.02))</f>
        <v/>
      </c>
      <c r="V2058" s="21">
        <f>50000+MAX(0,G2058-480000)</f>
        <v/>
      </c>
      <c r="W2058" s="21">
        <f>P2058-V2058</f>
        <v/>
      </c>
      <c r="X2058" s="21">
        <f>Q2058-V2058</f>
        <v/>
      </c>
      <c r="Y2058" s="22">
        <f>IF(W2058&lt;0,0.9,LOOKUP(W2058,{0,1950001,3300001,6950001,9000001,18000001,40000001},{0.84895,0.7979,0.6958,0.66517,0.56307,0.4916,0.44055}))</f>
        <v/>
      </c>
      <c r="Z2058" s="22">
        <f>IF(X2058&lt;0,0.9,LOOKUP(X2058,{0,1950001,3300001,6950001,9000001,18000001,40000001},{0.84895,0.7979,0.6958,0.66517,0.56307,0.4916,0.44055}))</f>
        <v/>
      </c>
      <c r="AA2058" s="22">
        <f>IF(W2058&lt;0,0,CHOOSE(MATCH(W2058,{0,1950001,3300001,6950001,9000001},1),5.105/84.895,10.21/79.79,20.42/69.58,23.483/66.517,33.693/56.307))</f>
        <v/>
      </c>
      <c r="AB2058" s="21">
        <f>IF(C2058&lt;=2000,0,(MIN(C2058,ROUNDDOWN(F2058*0.3,0))-2000)*0.1)</f>
        <v/>
      </c>
      <c r="AC2058" s="21">
        <f>IF(C2058&lt;=2000,0,MIN((C2058-2000)*Y2058,(R2058+S2058)*0.2))</f>
        <v/>
      </c>
      <c r="AD2058" s="21">
        <f>IF(C2058&lt;=2000,0,MIN((C2058-2000)*Z2058,(T2058+U2058)*0.2))</f>
        <v/>
      </c>
      <c r="AE2058" s="21">
        <f>AC2058*AA2058</f>
        <v/>
      </c>
      <c r="AF2058" s="21">
        <f>ROUNDDOWN(R2058,-2)+ROUNDDOWN(S2058,-2)</f>
        <v/>
      </c>
      <c r="AG2058" s="21">
        <f>ROUNDDOWN(MAX(0,R2058-(AB2058+AC2058+AE2058)*0.6),-2)+ROUNDDOWN(MAX(0,S2058-(AB2058+AC2058+AE2058)*0.4),-2)</f>
        <v/>
      </c>
      <c r="AH2058" s="21">
        <f>ROUNDDOWN(MAX(0,T2058-(AB2058+AD2058)*0.6),-2)+ROUNDDOWN(MAX(0,U2058-(AB2058+AD2058)*0.4),-2)</f>
        <v/>
      </c>
      <c r="AI2058" s="21">
        <f>ROUNDDOWN(T2058,-2)+ROUNDDOWN(U2058,-2)</f>
        <v/>
      </c>
      <c r="AJ2058" s="21">
        <f>M2058+AF2058</f>
        <v/>
      </c>
      <c r="AK2058" s="21">
        <f>M2058+AG2058</f>
        <v/>
      </c>
      <c r="AL2058" s="21">
        <f>N2058+AH2058</f>
        <v/>
      </c>
      <c r="AM2058" s="21">
        <f>O2058+AI2058</f>
        <v/>
      </c>
      <c r="AN2058" s="21">
        <f>N2058+AI2058</f>
        <v/>
      </c>
      <c r="AO2058" s="21">
        <f>ROUNDDOWN((R2058+S2058)*0.2/Y2058+2000,0)</f>
        <v/>
      </c>
      <c r="AP2058" s="21">
        <f>ROUNDDOWN((T2058+U2058)*0.2/Z2058+2000,0)</f>
        <v/>
      </c>
      <c r="AQ2058" s="21">
        <f>AL2058-AK2058</f>
        <v/>
      </c>
      <c r="AR2058" s="21">
        <f>AM2058-AK2058</f>
        <v/>
      </c>
      <c r="AS2058" s="21">
        <f>AM2058-AL2058</f>
        <v/>
      </c>
      <c r="AT2058" s="21">
        <f>AK2058+C2058-AJ2058</f>
        <v/>
      </c>
      <c r="AU2058" s="21">
        <f>AL2058+C2058-AM2058</f>
        <v/>
      </c>
      <c r="AV2058" s="21">
        <f>AN2058+C2058-AM2058</f>
        <v/>
      </c>
    </row>
    <row r="2059">
      <c r="A2059" t="inlineStr">
        <is>
          <t>1万円刻み</t>
        </is>
      </c>
      <c r="B2059" s="21">
        <f>'5_1万円刻み'!$A$296</f>
        <v/>
      </c>
      <c r="C2059" s="21">
        <f>AO2059</f>
        <v/>
      </c>
      <c r="D2059" s="21" t="n">
        <v>0</v>
      </c>
      <c r="E2059" s="21">
        <f>ROUND(MIN(B2059/12,650000)*12*0.0915+MIN(B2059/12,1390000)*12*(0.0504+0)+B2059*0.005,0)</f>
        <v/>
      </c>
      <c r="F2059" s="21">
        <f>IF(B2059&lt;741000,0,IF(B2059&lt;2191000,B2059-740000,IF(B2059&lt;2193000,1451000,IF(B2059&lt;2196000,1453000,IF(B2059&lt;2200000,1456000,IF(B2059&lt;3600000,ROUND(ROUNDDOWN(B2059/4,-3)*2.8,0)-80000,IF(B2059&lt;6600000,ROUND(ROUNDDOWN(B2059/4,-3)*3.2,0)-440000,IF(B2059&lt;8500000,ROUNDDOWN(B2059*0.9,0)-1100000,B2059-1950000))))))))</f>
        <v/>
      </c>
      <c r="G2059" s="21">
        <f>IF(F2059&gt;23500000,NA(),IF(F2059&lt;=4890000,1040000,IF(F2059&lt;=6550000,670000,620000)))</f>
        <v/>
      </c>
      <c r="H2059" s="21">
        <f>IF(D2059&lt;=0,0,MAX(0,MIN(2000000,D2059-MIN(100000,ROUNDDOWN(F2059*0.05,0)))))</f>
        <v/>
      </c>
      <c r="I2059" s="21">
        <f>IF(C2059&lt;=2000,0,MIN(C2059,ROUNDDOWN(F2059*0.4,0))-2000)</f>
        <v/>
      </c>
      <c r="J2059" s="21">
        <f>MAX(0,ROUNDDOWN(F2059-E2059-G2059,-3))</f>
        <v/>
      </c>
      <c r="K2059" s="21">
        <f>MAX(0,ROUNDDOWN(F2059-E2059-G2059-H2059-I2059,-3))</f>
        <v/>
      </c>
      <c r="L2059" s="21">
        <f>MAX(0,ROUNDDOWN(F2059-E2059-G2059-H2059,-3))</f>
        <v/>
      </c>
      <c r="M2059" s="21">
        <f>IF(J2059&lt;=0,0,ROUNDDOWN((J2059*LOOKUP(J2059,{0,1950001,3300001,6950001,9000001,18000001,40000001},{0.05,0.1,0.2,0.23,0.33,0.4,0.45})-LOOKUP(J2059,{0,1950001,3300001,6950001,9000001,18000001,40000001},{0,97500,427500,636000,1536000,2796000,4796000}))*1.021,-2))</f>
        <v/>
      </c>
      <c r="N2059" s="21">
        <f>IF(K2059&lt;=0,0,ROUNDDOWN((K2059*LOOKUP(K2059,{0,1950001,3300001,6950001,9000001,18000001,40000001},{0.05,0.1,0.2,0.23,0.33,0.4,0.45})-LOOKUP(K2059,{0,1950001,3300001,6950001,9000001,18000001,40000001},{0,97500,427500,636000,1536000,2796000,4796000}))*1.021,-2))</f>
        <v/>
      </c>
      <c r="O2059" s="21">
        <f>IF(L2059&lt;=0,0,ROUNDDOWN((L2059*LOOKUP(L2059,{0,1950001,3300001,6950001,9000001,18000001,40000001},{0.05,0.1,0.2,0.23,0.33,0.4,0.45})-LOOKUP(L2059,{0,1950001,3300001,6950001,9000001,18000001,40000001},{0,97500,427500,636000,1536000,2796000,4796000}))*1.021,-2))</f>
        <v/>
      </c>
      <c r="P2059" s="21">
        <f>MAX(0,ROUNDDOWN(F2059-E2059-430000,-3))</f>
        <v/>
      </c>
      <c r="Q2059" s="21">
        <f>MAX(0,ROUNDDOWN(F2059-E2059-430000-H2059,-3))</f>
        <v/>
      </c>
      <c r="R2059" s="21">
        <f>IF(F2059&lt;=450000,0,MAX(0,P2059*0.06-MIN(50000,P2059)*0.03))</f>
        <v/>
      </c>
      <c r="S2059" s="21">
        <f>IF(F2059&lt;=450000,0,MAX(0,P2059*0.04-MIN(50000,P2059)*0.02))</f>
        <v/>
      </c>
      <c r="T2059" s="21">
        <f>IF(F2059&lt;=450000,0,MAX(0,Q2059*0.06-MIN(50000,Q2059)*0.03))</f>
        <v/>
      </c>
      <c r="U2059" s="21">
        <f>IF(F2059&lt;=450000,0,MAX(0,Q2059*0.04-MIN(50000,Q2059)*0.02))</f>
        <v/>
      </c>
      <c r="V2059" s="21">
        <f>50000+MAX(0,G2059-480000)</f>
        <v/>
      </c>
      <c r="W2059" s="21">
        <f>P2059-V2059</f>
        <v/>
      </c>
      <c r="X2059" s="21">
        <f>Q2059-V2059</f>
        <v/>
      </c>
      <c r="Y2059" s="22">
        <f>IF(W2059&lt;0,0.9,LOOKUP(W2059,{0,1950001,3300001,6950001,9000001,18000001,40000001},{0.84895,0.7979,0.6958,0.66517,0.56307,0.4916,0.44055}))</f>
        <v/>
      </c>
      <c r="Z2059" s="22">
        <f>IF(X2059&lt;0,0.9,LOOKUP(X2059,{0,1950001,3300001,6950001,9000001,18000001,40000001},{0.84895,0.7979,0.6958,0.66517,0.56307,0.4916,0.44055}))</f>
        <v/>
      </c>
      <c r="AA2059" s="22">
        <f>IF(W2059&lt;0,0,CHOOSE(MATCH(W2059,{0,1950001,3300001,6950001,9000001},1),5.105/84.895,10.21/79.79,20.42/69.58,23.483/66.517,33.693/56.307))</f>
        <v/>
      </c>
      <c r="AB2059" s="21">
        <f>IF(C2059&lt;=2000,0,(MIN(C2059,ROUNDDOWN(F2059*0.3,0))-2000)*0.1)</f>
        <v/>
      </c>
      <c r="AC2059" s="21">
        <f>IF(C2059&lt;=2000,0,MIN((C2059-2000)*Y2059,(R2059+S2059)*0.2))</f>
        <v/>
      </c>
      <c r="AD2059" s="21">
        <f>IF(C2059&lt;=2000,0,MIN((C2059-2000)*Z2059,(T2059+U2059)*0.2))</f>
        <v/>
      </c>
      <c r="AE2059" s="21">
        <f>AC2059*AA2059</f>
        <v/>
      </c>
      <c r="AF2059" s="21">
        <f>ROUNDDOWN(R2059,-2)+ROUNDDOWN(S2059,-2)</f>
        <v/>
      </c>
      <c r="AG2059" s="21">
        <f>ROUNDDOWN(MAX(0,R2059-(AB2059+AC2059+AE2059)*0.6),-2)+ROUNDDOWN(MAX(0,S2059-(AB2059+AC2059+AE2059)*0.4),-2)</f>
        <v/>
      </c>
      <c r="AH2059" s="21">
        <f>ROUNDDOWN(MAX(0,T2059-(AB2059+AD2059)*0.6),-2)+ROUNDDOWN(MAX(0,U2059-(AB2059+AD2059)*0.4),-2)</f>
        <v/>
      </c>
      <c r="AI2059" s="21">
        <f>ROUNDDOWN(T2059,-2)+ROUNDDOWN(U2059,-2)</f>
        <v/>
      </c>
      <c r="AJ2059" s="21">
        <f>M2059+AF2059</f>
        <v/>
      </c>
      <c r="AK2059" s="21">
        <f>M2059+AG2059</f>
        <v/>
      </c>
      <c r="AL2059" s="21">
        <f>N2059+AH2059</f>
        <v/>
      </c>
      <c r="AM2059" s="21">
        <f>O2059+AI2059</f>
        <v/>
      </c>
      <c r="AN2059" s="21">
        <f>N2059+AI2059</f>
        <v/>
      </c>
      <c r="AO2059" s="21">
        <f>ROUNDDOWN((R2059+S2059)*0.2/Y2059+2000,0)</f>
        <v/>
      </c>
      <c r="AP2059" s="21">
        <f>ROUNDDOWN((T2059+U2059)*0.2/Z2059+2000,0)</f>
        <v/>
      </c>
      <c r="AQ2059" s="21">
        <f>AL2059-AK2059</f>
        <v/>
      </c>
      <c r="AR2059" s="21">
        <f>AM2059-AK2059</f>
        <v/>
      </c>
      <c r="AS2059" s="21">
        <f>AM2059-AL2059</f>
        <v/>
      </c>
      <c r="AT2059" s="21">
        <f>AK2059+C2059-AJ2059</f>
        <v/>
      </c>
      <c r="AU2059" s="21">
        <f>AL2059+C2059-AM2059</f>
        <v/>
      </c>
      <c r="AV2059" s="21">
        <f>AN2059+C2059-AM2059</f>
        <v/>
      </c>
    </row>
    <row r="2060">
      <c r="A2060" t="inlineStr">
        <is>
          <t>1万円刻み</t>
        </is>
      </c>
      <c r="B2060" s="21">
        <f>'5_1万円刻み'!$A$297</f>
        <v/>
      </c>
      <c r="C2060" s="21">
        <f>AO2060</f>
        <v/>
      </c>
      <c r="D2060" s="21" t="n">
        <v>0</v>
      </c>
      <c r="E2060" s="21">
        <f>ROUND(MIN(B2060/12,650000)*12*0.0915+MIN(B2060/12,1390000)*12*(0.0504+0)+B2060*0.005,0)</f>
        <v/>
      </c>
      <c r="F2060" s="21">
        <f>IF(B2060&lt;741000,0,IF(B2060&lt;2191000,B2060-740000,IF(B2060&lt;2193000,1451000,IF(B2060&lt;2196000,1453000,IF(B2060&lt;2200000,1456000,IF(B2060&lt;3600000,ROUND(ROUNDDOWN(B2060/4,-3)*2.8,0)-80000,IF(B2060&lt;6600000,ROUND(ROUNDDOWN(B2060/4,-3)*3.2,0)-440000,IF(B2060&lt;8500000,ROUNDDOWN(B2060*0.9,0)-1100000,B2060-1950000))))))))</f>
        <v/>
      </c>
      <c r="G2060" s="21">
        <f>IF(F2060&gt;23500000,NA(),IF(F2060&lt;=4890000,1040000,IF(F2060&lt;=6550000,670000,620000)))</f>
        <v/>
      </c>
      <c r="H2060" s="21">
        <f>IF(D2060&lt;=0,0,MAX(0,MIN(2000000,D2060-MIN(100000,ROUNDDOWN(F2060*0.05,0)))))</f>
        <v/>
      </c>
      <c r="I2060" s="21">
        <f>IF(C2060&lt;=2000,0,MIN(C2060,ROUNDDOWN(F2060*0.4,0))-2000)</f>
        <v/>
      </c>
      <c r="J2060" s="21">
        <f>MAX(0,ROUNDDOWN(F2060-E2060-G2060,-3))</f>
        <v/>
      </c>
      <c r="K2060" s="21">
        <f>MAX(0,ROUNDDOWN(F2060-E2060-G2060-H2060-I2060,-3))</f>
        <v/>
      </c>
      <c r="L2060" s="21">
        <f>MAX(0,ROUNDDOWN(F2060-E2060-G2060-H2060,-3))</f>
        <v/>
      </c>
      <c r="M2060" s="21">
        <f>IF(J2060&lt;=0,0,ROUNDDOWN((J2060*LOOKUP(J2060,{0,1950001,3300001,6950001,9000001,18000001,40000001},{0.05,0.1,0.2,0.23,0.33,0.4,0.45})-LOOKUP(J2060,{0,1950001,3300001,6950001,9000001,18000001,40000001},{0,97500,427500,636000,1536000,2796000,4796000}))*1.021,-2))</f>
        <v/>
      </c>
      <c r="N2060" s="21">
        <f>IF(K2060&lt;=0,0,ROUNDDOWN((K2060*LOOKUP(K2060,{0,1950001,3300001,6950001,9000001,18000001,40000001},{0.05,0.1,0.2,0.23,0.33,0.4,0.45})-LOOKUP(K2060,{0,1950001,3300001,6950001,9000001,18000001,40000001},{0,97500,427500,636000,1536000,2796000,4796000}))*1.021,-2))</f>
        <v/>
      </c>
      <c r="O2060" s="21">
        <f>IF(L2060&lt;=0,0,ROUNDDOWN((L2060*LOOKUP(L2060,{0,1950001,3300001,6950001,9000001,18000001,40000001},{0.05,0.1,0.2,0.23,0.33,0.4,0.45})-LOOKUP(L2060,{0,1950001,3300001,6950001,9000001,18000001,40000001},{0,97500,427500,636000,1536000,2796000,4796000}))*1.021,-2))</f>
        <v/>
      </c>
      <c r="P2060" s="21">
        <f>MAX(0,ROUNDDOWN(F2060-E2060-430000,-3))</f>
        <v/>
      </c>
      <c r="Q2060" s="21">
        <f>MAX(0,ROUNDDOWN(F2060-E2060-430000-H2060,-3))</f>
        <v/>
      </c>
      <c r="R2060" s="21">
        <f>IF(F2060&lt;=450000,0,MAX(0,P2060*0.06-MIN(50000,P2060)*0.03))</f>
        <v/>
      </c>
      <c r="S2060" s="21">
        <f>IF(F2060&lt;=450000,0,MAX(0,P2060*0.04-MIN(50000,P2060)*0.02))</f>
        <v/>
      </c>
      <c r="T2060" s="21">
        <f>IF(F2060&lt;=450000,0,MAX(0,Q2060*0.06-MIN(50000,Q2060)*0.03))</f>
        <v/>
      </c>
      <c r="U2060" s="21">
        <f>IF(F2060&lt;=450000,0,MAX(0,Q2060*0.04-MIN(50000,Q2060)*0.02))</f>
        <v/>
      </c>
      <c r="V2060" s="21">
        <f>50000+MAX(0,G2060-480000)</f>
        <v/>
      </c>
      <c r="W2060" s="21">
        <f>P2060-V2060</f>
        <v/>
      </c>
      <c r="X2060" s="21">
        <f>Q2060-V2060</f>
        <v/>
      </c>
      <c r="Y2060" s="22">
        <f>IF(W2060&lt;0,0.9,LOOKUP(W2060,{0,1950001,3300001,6950001,9000001,18000001,40000001},{0.84895,0.7979,0.6958,0.66517,0.56307,0.4916,0.44055}))</f>
        <v/>
      </c>
      <c r="Z2060" s="22">
        <f>IF(X2060&lt;0,0.9,LOOKUP(X2060,{0,1950001,3300001,6950001,9000001,18000001,40000001},{0.84895,0.7979,0.6958,0.66517,0.56307,0.4916,0.44055}))</f>
        <v/>
      </c>
      <c r="AA2060" s="22">
        <f>IF(W2060&lt;0,0,CHOOSE(MATCH(W2060,{0,1950001,3300001,6950001,9000001},1),5.105/84.895,10.21/79.79,20.42/69.58,23.483/66.517,33.693/56.307))</f>
        <v/>
      </c>
      <c r="AB2060" s="21">
        <f>IF(C2060&lt;=2000,0,(MIN(C2060,ROUNDDOWN(F2060*0.3,0))-2000)*0.1)</f>
        <v/>
      </c>
      <c r="AC2060" s="21">
        <f>IF(C2060&lt;=2000,0,MIN((C2060-2000)*Y2060,(R2060+S2060)*0.2))</f>
        <v/>
      </c>
      <c r="AD2060" s="21">
        <f>IF(C2060&lt;=2000,0,MIN((C2060-2000)*Z2060,(T2060+U2060)*0.2))</f>
        <v/>
      </c>
      <c r="AE2060" s="21">
        <f>AC2060*AA2060</f>
        <v/>
      </c>
      <c r="AF2060" s="21">
        <f>ROUNDDOWN(R2060,-2)+ROUNDDOWN(S2060,-2)</f>
        <v/>
      </c>
      <c r="AG2060" s="21">
        <f>ROUNDDOWN(MAX(0,R2060-(AB2060+AC2060+AE2060)*0.6),-2)+ROUNDDOWN(MAX(0,S2060-(AB2060+AC2060+AE2060)*0.4),-2)</f>
        <v/>
      </c>
      <c r="AH2060" s="21">
        <f>ROUNDDOWN(MAX(0,T2060-(AB2060+AD2060)*0.6),-2)+ROUNDDOWN(MAX(0,U2060-(AB2060+AD2060)*0.4),-2)</f>
        <v/>
      </c>
      <c r="AI2060" s="21">
        <f>ROUNDDOWN(T2060,-2)+ROUNDDOWN(U2060,-2)</f>
        <v/>
      </c>
      <c r="AJ2060" s="21">
        <f>M2060+AF2060</f>
        <v/>
      </c>
      <c r="AK2060" s="21">
        <f>M2060+AG2060</f>
        <v/>
      </c>
      <c r="AL2060" s="21">
        <f>N2060+AH2060</f>
        <v/>
      </c>
      <c r="AM2060" s="21">
        <f>O2060+AI2060</f>
        <v/>
      </c>
      <c r="AN2060" s="21">
        <f>N2060+AI2060</f>
        <v/>
      </c>
      <c r="AO2060" s="21">
        <f>ROUNDDOWN((R2060+S2060)*0.2/Y2060+2000,0)</f>
        <v/>
      </c>
      <c r="AP2060" s="21">
        <f>ROUNDDOWN((T2060+U2060)*0.2/Z2060+2000,0)</f>
        <v/>
      </c>
      <c r="AQ2060" s="21">
        <f>AL2060-AK2060</f>
        <v/>
      </c>
      <c r="AR2060" s="21">
        <f>AM2060-AK2060</f>
        <v/>
      </c>
      <c r="AS2060" s="21">
        <f>AM2060-AL2060</f>
        <v/>
      </c>
      <c r="AT2060" s="21">
        <f>AK2060+C2060-AJ2060</f>
        <v/>
      </c>
      <c r="AU2060" s="21">
        <f>AL2060+C2060-AM2060</f>
        <v/>
      </c>
      <c r="AV2060" s="21">
        <f>AN2060+C2060-AM2060</f>
        <v/>
      </c>
    </row>
    <row r="2061">
      <c r="A2061" t="inlineStr">
        <is>
          <t>1万円刻み</t>
        </is>
      </c>
      <c r="B2061" s="21">
        <f>'5_1万円刻み'!$A$298</f>
        <v/>
      </c>
      <c r="C2061" s="21">
        <f>AO2061</f>
        <v/>
      </c>
      <c r="D2061" s="21" t="n">
        <v>0</v>
      </c>
      <c r="E2061" s="21">
        <f>ROUND(MIN(B2061/12,650000)*12*0.0915+MIN(B2061/12,1390000)*12*(0.0504+0)+B2061*0.005,0)</f>
        <v/>
      </c>
      <c r="F2061" s="21">
        <f>IF(B2061&lt;741000,0,IF(B2061&lt;2191000,B2061-740000,IF(B2061&lt;2193000,1451000,IF(B2061&lt;2196000,1453000,IF(B2061&lt;2200000,1456000,IF(B2061&lt;3600000,ROUND(ROUNDDOWN(B2061/4,-3)*2.8,0)-80000,IF(B2061&lt;6600000,ROUND(ROUNDDOWN(B2061/4,-3)*3.2,0)-440000,IF(B2061&lt;8500000,ROUNDDOWN(B2061*0.9,0)-1100000,B2061-1950000))))))))</f>
        <v/>
      </c>
      <c r="G2061" s="21">
        <f>IF(F2061&gt;23500000,NA(),IF(F2061&lt;=4890000,1040000,IF(F2061&lt;=6550000,670000,620000)))</f>
        <v/>
      </c>
      <c r="H2061" s="21">
        <f>IF(D2061&lt;=0,0,MAX(0,MIN(2000000,D2061-MIN(100000,ROUNDDOWN(F2061*0.05,0)))))</f>
        <v/>
      </c>
      <c r="I2061" s="21">
        <f>IF(C2061&lt;=2000,0,MIN(C2061,ROUNDDOWN(F2061*0.4,0))-2000)</f>
        <v/>
      </c>
      <c r="J2061" s="21">
        <f>MAX(0,ROUNDDOWN(F2061-E2061-G2061,-3))</f>
        <v/>
      </c>
      <c r="K2061" s="21">
        <f>MAX(0,ROUNDDOWN(F2061-E2061-G2061-H2061-I2061,-3))</f>
        <v/>
      </c>
      <c r="L2061" s="21">
        <f>MAX(0,ROUNDDOWN(F2061-E2061-G2061-H2061,-3))</f>
        <v/>
      </c>
      <c r="M2061" s="21">
        <f>IF(J2061&lt;=0,0,ROUNDDOWN((J2061*LOOKUP(J2061,{0,1950001,3300001,6950001,9000001,18000001,40000001},{0.05,0.1,0.2,0.23,0.33,0.4,0.45})-LOOKUP(J2061,{0,1950001,3300001,6950001,9000001,18000001,40000001},{0,97500,427500,636000,1536000,2796000,4796000}))*1.021,-2))</f>
        <v/>
      </c>
      <c r="N2061" s="21">
        <f>IF(K2061&lt;=0,0,ROUNDDOWN((K2061*LOOKUP(K2061,{0,1950001,3300001,6950001,9000001,18000001,40000001},{0.05,0.1,0.2,0.23,0.33,0.4,0.45})-LOOKUP(K2061,{0,1950001,3300001,6950001,9000001,18000001,40000001},{0,97500,427500,636000,1536000,2796000,4796000}))*1.021,-2))</f>
        <v/>
      </c>
      <c r="O2061" s="21">
        <f>IF(L2061&lt;=0,0,ROUNDDOWN((L2061*LOOKUP(L2061,{0,1950001,3300001,6950001,9000001,18000001,40000001},{0.05,0.1,0.2,0.23,0.33,0.4,0.45})-LOOKUP(L2061,{0,1950001,3300001,6950001,9000001,18000001,40000001},{0,97500,427500,636000,1536000,2796000,4796000}))*1.021,-2))</f>
        <v/>
      </c>
      <c r="P2061" s="21">
        <f>MAX(0,ROUNDDOWN(F2061-E2061-430000,-3))</f>
        <v/>
      </c>
      <c r="Q2061" s="21">
        <f>MAX(0,ROUNDDOWN(F2061-E2061-430000-H2061,-3))</f>
        <v/>
      </c>
      <c r="R2061" s="21">
        <f>IF(F2061&lt;=450000,0,MAX(0,P2061*0.06-MIN(50000,P2061)*0.03))</f>
        <v/>
      </c>
      <c r="S2061" s="21">
        <f>IF(F2061&lt;=450000,0,MAX(0,P2061*0.04-MIN(50000,P2061)*0.02))</f>
        <v/>
      </c>
      <c r="T2061" s="21">
        <f>IF(F2061&lt;=450000,0,MAX(0,Q2061*0.06-MIN(50000,Q2061)*0.03))</f>
        <v/>
      </c>
      <c r="U2061" s="21">
        <f>IF(F2061&lt;=450000,0,MAX(0,Q2061*0.04-MIN(50000,Q2061)*0.02))</f>
        <v/>
      </c>
      <c r="V2061" s="21">
        <f>50000+MAX(0,G2061-480000)</f>
        <v/>
      </c>
      <c r="W2061" s="21">
        <f>P2061-V2061</f>
        <v/>
      </c>
      <c r="X2061" s="21">
        <f>Q2061-V2061</f>
        <v/>
      </c>
      <c r="Y2061" s="22">
        <f>IF(W2061&lt;0,0.9,LOOKUP(W2061,{0,1950001,3300001,6950001,9000001,18000001,40000001},{0.84895,0.7979,0.6958,0.66517,0.56307,0.4916,0.44055}))</f>
        <v/>
      </c>
      <c r="Z2061" s="22">
        <f>IF(X2061&lt;0,0.9,LOOKUP(X2061,{0,1950001,3300001,6950001,9000001,18000001,40000001},{0.84895,0.7979,0.6958,0.66517,0.56307,0.4916,0.44055}))</f>
        <v/>
      </c>
      <c r="AA2061" s="22">
        <f>IF(W2061&lt;0,0,CHOOSE(MATCH(W2061,{0,1950001,3300001,6950001,9000001},1),5.105/84.895,10.21/79.79,20.42/69.58,23.483/66.517,33.693/56.307))</f>
        <v/>
      </c>
      <c r="AB2061" s="21">
        <f>IF(C2061&lt;=2000,0,(MIN(C2061,ROUNDDOWN(F2061*0.3,0))-2000)*0.1)</f>
        <v/>
      </c>
      <c r="AC2061" s="21">
        <f>IF(C2061&lt;=2000,0,MIN((C2061-2000)*Y2061,(R2061+S2061)*0.2))</f>
        <v/>
      </c>
      <c r="AD2061" s="21">
        <f>IF(C2061&lt;=2000,0,MIN((C2061-2000)*Z2061,(T2061+U2061)*0.2))</f>
        <v/>
      </c>
      <c r="AE2061" s="21">
        <f>AC2061*AA2061</f>
        <v/>
      </c>
      <c r="AF2061" s="21">
        <f>ROUNDDOWN(R2061,-2)+ROUNDDOWN(S2061,-2)</f>
        <v/>
      </c>
      <c r="AG2061" s="21">
        <f>ROUNDDOWN(MAX(0,R2061-(AB2061+AC2061+AE2061)*0.6),-2)+ROUNDDOWN(MAX(0,S2061-(AB2061+AC2061+AE2061)*0.4),-2)</f>
        <v/>
      </c>
      <c r="AH2061" s="21">
        <f>ROUNDDOWN(MAX(0,T2061-(AB2061+AD2061)*0.6),-2)+ROUNDDOWN(MAX(0,U2061-(AB2061+AD2061)*0.4),-2)</f>
        <v/>
      </c>
      <c r="AI2061" s="21">
        <f>ROUNDDOWN(T2061,-2)+ROUNDDOWN(U2061,-2)</f>
        <v/>
      </c>
      <c r="AJ2061" s="21">
        <f>M2061+AF2061</f>
        <v/>
      </c>
      <c r="AK2061" s="21">
        <f>M2061+AG2061</f>
        <v/>
      </c>
      <c r="AL2061" s="21">
        <f>N2061+AH2061</f>
        <v/>
      </c>
      <c r="AM2061" s="21">
        <f>O2061+AI2061</f>
        <v/>
      </c>
      <c r="AN2061" s="21">
        <f>N2061+AI2061</f>
        <v/>
      </c>
      <c r="AO2061" s="21">
        <f>ROUNDDOWN((R2061+S2061)*0.2/Y2061+2000,0)</f>
        <v/>
      </c>
      <c r="AP2061" s="21">
        <f>ROUNDDOWN((T2061+U2061)*0.2/Z2061+2000,0)</f>
        <v/>
      </c>
      <c r="AQ2061" s="21">
        <f>AL2061-AK2061</f>
        <v/>
      </c>
      <c r="AR2061" s="21">
        <f>AM2061-AK2061</f>
        <v/>
      </c>
      <c r="AS2061" s="21">
        <f>AM2061-AL2061</f>
        <v/>
      </c>
      <c r="AT2061" s="21">
        <f>AK2061+C2061-AJ2061</f>
        <v/>
      </c>
      <c r="AU2061" s="21">
        <f>AL2061+C2061-AM2061</f>
        <v/>
      </c>
      <c r="AV2061" s="21">
        <f>AN2061+C2061-AM2061</f>
        <v/>
      </c>
    </row>
    <row r="2062">
      <c r="A2062" t="inlineStr">
        <is>
          <t>1万円刻み</t>
        </is>
      </c>
      <c r="B2062" s="21">
        <f>'5_1万円刻み'!$A$299</f>
        <v/>
      </c>
      <c r="C2062" s="21">
        <f>AO2062</f>
        <v/>
      </c>
      <c r="D2062" s="21" t="n">
        <v>0</v>
      </c>
      <c r="E2062" s="21">
        <f>ROUND(MIN(B2062/12,650000)*12*0.0915+MIN(B2062/12,1390000)*12*(0.0504+0)+B2062*0.005,0)</f>
        <v/>
      </c>
      <c r="F2062" s="21">
        <f>IF(B2062&lt;741000,0,IF(B2062&lt;2191000,B2062-740000,IF(B2062&lt;2193000,1451000,IF(B2062&lt;2196000,1453000,IF(B2062&lt;2200000,1456000,IF(B2062&lt;3600000,ROUND(ROUNDDOWN(B2062/4,-3)*2.8,0)-80000,IF(B2062&lt;6600000,ROUND(ROUNDDOWN(B2062/4,-3)*3.2,0)-440000,IF(B2062&lt;8500000,ROUNDDOWN(B2062*0.9,0)-1100000,B2062-1950000))))))))</f>
        <v/>
      </c>
      <c r="G2062" s="21">
        <f>IF(F2062&gt;23500000,NA(),IF(F2062&lt;=4890000,1040000,IF(F2062&lt;=6550000,670000,620000)))</f>
        <v/>
      </c>
      <c r="H2062" s="21">
        <f>IF(D2062&lt;=0,0,MAX(0,MIN(2000000,D2062-MIN(100000,ROUNDDOWN(F2062*0.05,0)))))</f>
        <v/>
      </c>
      <c r="I2062" s="21">
        <f>IF(C2062&lt;=2000,0,MIN(C2062,ROUNDDOWN(F2062*0.4,0))-2000)</f>
        <v/>
      </c>
      <c r="J2062" s="21">
        <f>MAX(0,ROUNDDOWN(F2062-E2062-G2062,-3))</f>
        <v/>
      </c>
      <c r="K2062" s="21">
        <f>MAX(0,ROUNDDOWN(F2062-E2062-G2062-H2062-I2062,-3))</f>
        <v/>
      </c>
      <c r="L2062" s="21">
        <f>MAX(0,ROUNDDOWN(F2062-E2062-G2062-H2062,-3))</f>
        <v/>
      </c>
      <c r="M2062" s="21">
        <f>IF(J2062&lt;=0,0,ROUNDDOWN((J2062*LOOKUP(J2062,{0,1950001,3300001,6950001,9000001,18000001,40000001},{0.05,0.1,0.2,0.23,0.33,0.4,0.45})-LOOKUP(J2062,{0,1950001,3300001,6950001,9000001,18000001,40000001},{0,97500,427500,636000,1536000,2796000,4796000}))*1.021,-2))</f>
        <v/>
      </c>
      <c r="N2062" s="21">
        <f>IF(K2062&lt;=0,0,ROUNDDOWN((K2062*LOOKUP(K2062,{0,1950001,3300001,6950001,9000001,18000001,40000001},{0.05,0.1,0.2,0.23,0.33,0.4,0.45})-LOOKUP(K2062,{0,1950001,3300001,6950001,9000001,18000001,40000001},{0,97500,427500,636000,1536000,2796000,4796000}))*1.021,-2))</f>
        <v/>
      </c>
      <c r="O2062" s="21">
        <f>IF(L2062&lt;=0,0,ROUNDDOWN((L2062*LOOKUP(L2062,{0,1950001,3300001,6950001,9000001,18000001,40000001},{0.05,0.1,0.2,0.23,0.33,0.4,0.45})-LOOKUP(L2062,{0,1950001,3300001,6950001,9000001,18000001,40000001},{0,97500,427500,636000,1536000,2796000,4796000}))*1.021,-2))</f>
        <v/>
      </c>
      <c r="P2062" s="21">
        <f>MAX(0,ROUNDDOWN(F2062-E2062-430000,-3))</f>
        <v/>
      </c>
      <c r="Q2062" s="21">
        <f>MAX(0,ROUNDDOWN(F2062-E2062-430000-H2062,-3))</f>
        <v/>
      </c>
      <c r="R2062" s="21">
        <f>IF(F2062&lt;=450000,0,MAX(0,P2062*0.06-MIN(50000,P2062)*0.03))</f>
        <v/>
      </c>
      <c r="S2062" s="21">
        <f>IF(F2062&lt;=450000,0,MAX(0,P2062*0.04-MIN(50000,P2062)*0.02))</f>
        <v/>
      </c>
      <c r="T2062" s="21">
        <f>IF(F2062&lt;=450000,0,MAX(0,Q2062*0.06-MIN(50000,Q2062)*0.03))</f>
        <v/>
      </c>
      <c r="U2062" s="21">
        <f>IF(F2062&lt;=450000,0,MAX(0,Q2062*0.04-MIN(50000,Q2062)*0.02))</f>
        <v/>
      </c>
      <c r="V2062" s="21">
        <f>50000+MAX(0,G2062-480000)</f>
        <v/>
      </c>
      <c r="W2062" s="21">
        <f>P2062-V2062</f>
        <v/>
      </c>
      <c r="X2062" s="21">
        <f>Q2062-V2062</f>
        <v/>
      </c>
      <c r="Y2062" s="22">
        <f>IF(W2062&lt;0,0.9,LOOKUP(W2062,{0,1950001,3300001,6950001,9000001,18000001,40000001},{0.84895,0.7979,0.6958,0.66517,0.56307,0.4916,0.44055}))</f>
        <v/>
      </c>
      <c r="Z2062" s="22">
        <f>IF(X2062&lt;0,0.9,LOOKUP(X2062,{0,1950001,3300001,6950001,9000001,18000001,40000001},{0.84895,0.7979,0.6958,0.66517,0.56307,0.4916,0.44055}))</f>
        <v/>
      </c>
      <c r="AA2062" s="22">
        <f>IF(W2062&lt;0,0,CHOOSE(MATCH(W2062,{0,1950001,3300001,6950001,9000001},1),5.105/84.895,10.21/79.79,20.42/69.58,23.483/66.517,33.693/56.307))</f>
        <v/>
      </c>
      <c r="AB2062" s="21">
        <f>IF(C2062&lt;=2000,0,(MIN(C2062,ROUNDDOWN(F2062*0.3,0))-2000)*0.1)</f>
        <v/>
      </c>
      <c r="AC2062" s="21">
        <f>IF(C2062&lt;=2000,0,MIN((C2062-2000)*Y2062,(R2062+S2062)*0.2))</f>
        <v/>
      </c>
      <c r="AD2062" s="21">
        <f>IF(C2062&lt;=2000,0,MIN((C2062-2000)*Z2062,(T2062+U2062)*0.2))</f>
        <v/>
      </c>
      <c r="AE2062" s="21">
        <f>AC2062*AA2062</f>
        <v/>
      </c>
      <c r="AF2062" s="21">
        <f>ROUNDDOWN(R2062,-2)+ROUNDDOWN(S2062,-2)</f>
        <v/>
      </c>
      <c r="AG2062" s="21">
        <f>ROUNDDOWN(MAX(0,R2062-(AB2062+AC2062+AE2062)*0.6),-2)+ROUNDDOWN(MAX(0,S2062-(AB2062+AC2062+AE2062)*0.4),-2)</f>
        <v/>
      </c>
      <c r="AH2062" s="21">
        <f>ROUNDDOWN(MAX(0,T2062-(AB2062+AD2062)*0.6),-2)+ROUNDDOWN(MAX(0,U2062-(AB2062+AD2062)*0.4),-2)</f>
        <v/>
      </c>
      <c r="AI2062" s="21">
        <f>ROUNDDOWN(T2062,-2)+ROUNDDOWN(U2062,-2)</f>
        <v/>
      </c>
      <c r="AJ2062" s="21">
        <f>M2062+AF2062</f>
        <v/>
      </c>
      <c r="AK2062" s="21">
        <f>M2062+AG2062</f>
        <v/>
      </c>
      <c r="AL2062" s="21">
        <f>N2062+AH2062</f>
        <v/>
      </c>
      <c r="AM2062" s="21">
        <f>O2062+AI2062</f>
        <v/>
      </c>
      <c r="AN2062" s="21">
        <f>N2062+AI2062</f>
        <v/>
      </c>
      <c r="AO2062" s="21">
        <f>ROUNDDOWN((R2062+S2062)*0.2/Y2062+2000,0)</f>
        <v/>
      </c>
      <c r="AP2062" s="21">
        <f>ROUNDDOWN((T2062+U2062)*0.2/Z2062+2000,0)</f>
        <v/>
      </c>
      <c r="AQ2062" s="21">
        <f>AL2062-AK2062</f>
        <v/>
      </c>
      <c r="AR2062" s="21">
        <f>AM2062-AK2062</f>
        <v/>
      </c>
      <c r="AS2062" s="21">
        <f>AM2062-AL2062</f>
        <v/>
      </c>
      <c r="AT2062" s="21">
        <f>AK2062+C2062-AJ2062</f>
        <v/>
      </c>
      <c r="AU2062" s="21">
        <f>AL2062+C2062-AM2062</f>
        <v/>
      </c>
      <c r="AV2062" s="21">
        <f>AN2062+C2062-AM2062</f>
        <v/>
      </c>
    </row>
    <row r="2063">
      <c r="A2063" t="inlineStr">
        <is>
          <t>1万円刻み</t>
        </is>
      </c>
      <c r="B2063" s="21">
        <f>'5_1万円刻み'!$A$300</f>
        <v/>
      </c>
      <c r="C2063" s="21">
        <f>AO2063</f>
        <v/>
      </c>
      <c r="D2063" s="21" t="n">
        <v>0</v>
      </c>
      <c r="E2063" s="21">
        <f>ROUND(MIN(B2063/12,650000)*12*0.0915+MIN(B2063/12,1390000)*12*(0.0504+0)+B2063*0.005,0)</f>
        <v/>
      </c>
      <c r="F2063" s="21">
        <f>IF(B2063&lt;741000,0,IF(B2063&lt;2191000,B2063-740000,IF(B2063&lt;2193000,1451000,IF(B2063&lt;2196000,1453000,IF(B2063&lt;2200000,1456000,IF(B2063&lt;3600000,ROUND(ROUNDDOWN(B2063/4,-3)*2.8,0)-80000,IF(B2063&lt;6600000,ROUND(ROUNDDOWN(B2063/4,-3)*3.2,0)-440000,IF(B2063&lt;8500000,ROUNDDOWN(B2063*0.9,0)-1100000,B2063-1950000))))))))</f>
        <v/>
      </c>
      <c r="G2063" s="21">
        <f>IF(F2063&gt;23500000,NA(),IF(F2063&lt;=4890000,1040000,IF(F2063&lt;=6550000,670000,620000)))</f>
        <v/>
      </c>
      <c r="H2063" s="21">
        <f>IF(D2063&lt;=0,0,MAX(0,MIN(2000000,D2063-MIN(100000,ROUNDDOWN(F2063*0.05,0)))))</f>
        <v/>
      </c>
      <c r="I2063" s="21">
        <f>IF(C2063&lt;=2000,0,MIN(C2063,ROUNDDOWN(F2063*0.4,0))-2000)</f>
        <v/>
      </c>
      <c r="J2063" s="21">
        <f>MAX(0,ROUNDDOWN(F2063-E2063-G2063,-3))</f>
        <v/>
      </c>
      <c r="K2063" s="21">
        <f>MAX(0,ROUNDDOWN(F2063-E2063-G2063-H2063-I2063,-3))</f>
        <v/>
      </c>
      <c r="L2063" s="21">
        <f>MAX(0,ROUNDDOWN(F2063-E2063-G2063-H2063,-3))</f>
        <v/>
      </c>
      <c r="M2063" s="21">
        <f>IF(J2063&lt;=0,0,ROUNDDOWN((J2063*LOOKUP(J2063,{0,1950001,3300001,6950001,9000001,18000001,40000001},{0.05,0.1,0.2,0.23,0.33,0.4,0.45})-LOOKUP(J2063,{0,1950001,3300001,6950001,9000001,18000001,40000001},{0,97500,427500,636000,1536000,2796000,4796000}))*1.021,-2))</f>
        <v/>
      </c>
      <c r="N2063" s="21">
        <f>IF(K2063&lt;=0,0,ROUNDDOWN((K2063*LOOKUP(K2063,{0,1950001,3300001,6950001,9000001,18000001,40000001},{0.05,0.1,0.2,0.23,0.33,0.4,0.45})-LOOKUP(K2063,{0,1950001,3300001,6950001,9000001,18000001,40000001},{0,97500,427500,636000,1536000,2796000,4796000}))*1.021,-2))</f>
        <v/>
      </c>
      <c r="O2063" s="21">
        <f>IF(L2063&lt;=0,0,ROUNDDOWN((L2063*LOOKUP(L2063,{0,1950001,3300001,6950001,9000001,18000001,40000001},{0.05,0.1,0.2,0.23,0.33,0.4,0.45})-LOOKUP(L2063,{0,1950001,3300001,6950001,9000001,18000001,40000001},{0,97500,427500,636000,1536000,2796000,4796000}))*1.021,-2))</f>
        <v/>
      </c>
      <c r="P2063" s="21">
        <f>MAX(0,ROUNDDOWN(F2063-E2063-430000,-3))</f>
        <v/>
      </c>
      <c r="Q2063" s="21">
        <f>MAX(0,ROUNDDOWN(F2063-E2063-430000-H2063,-3))</f>
        <v/>
      </c>
      <c r="R2063" s="21">
        <f>IF(F2063&lt;=450000,0,MAX(0,P2063*0.06-MIN(50000,P2063)*0.03))</f>
        <v/>
      </c>
      <c r="S2063" s="21">
        <f>IF(F2063&lt;=450000,0,MAX(0,P2063*0.04-MIN(50000,P2063)*0.02))</f>
        <v/>
      </c>
      <c r="T2063" s="21">
        <f>IF(F2063&lt;=450000,0,MAX(0,Q2063*0.06-MIN(50000,Q2063)*0.03))</f>
        <v/>
      </c>
      <c r="U2063" s="21">
        <f>IF(F2063&lt;=450000,0,MAX(0,Q2063*0.04-MIN(50000,Q2063)*0.02))</f>
        <v/>
      </c>
      <c r="V2063" s="21">
        <f>50000+MAX(0,G2063-480000)</f>
        <v/>
      </c>
      <c r="W2063" s="21">
        <f>P2063-V2063</f>
        <v/>
      </c>
      <c r="X2063" s="21">
        <f>Q2063-V2063</f>
        <v/>
      </c>
      <c r="Y2063" s="22">
        <f>IF(W2063&lt;0,0.9,LOOKUP(W2063,{0,1950001,3300001,6950001,9000001,18000001,40000001},{0.84895,0.7979,0.6958,0.66517,0.56307,0.4916,0.44055}))</f>
        <v/>
      </c>
      <c r="Z2063" s="22">
        <f>IF(X2063&lt;0,0.9,LOOKUP(X2063,{0,1950001,3300001,6950001,9000001,18000001,40000001},{0.84895,0.7979,0.6958,0.66517,0.56307,0.4916,0.44055}))</f>
        <v/>
      </c>
      <c r="AA2063" s="22">
        <f>IF(W2063&lt;0,0,CHOOSE(MATCH(W2063,{0,1950001,3300001,6950001,9000001},1),5.105/84.895,10.21/79.79,20.42/69.58,23.483/66.517,33.693/56.307))</f>
        <v/>
      </c>
      <c r="AB2063" s="21">
        <f>IF(C2063&lt;=2000,0,(MIN(C2063,ROUNDDOWN(F2063*0.3,0))-2000)*0.1)</f>
        <v/>
      </c>
      <c r="AC2063" s="21">
        <f>IF(C2063&lt;=2000,0,MIN((C2063-2000)*Y2063,(R2063+S2063)*0.2))</f>
        <v/>
      </c>
      <c r="AD2063" s="21">
        <f>IF(C2063&lt;=2000,0,MIN((C2063-2000)*Z2063,(T2063+U2063)*0.2))</f>
        <v/>
      </c>
      <c r="AE2063" s="21">
        <f>AC2063*AA2063</f>
        <v/>
      </c>
      <c r="AF2063" s="21">
        <f>ROUNDDOWN(R2063,-2)+ROUNDDOWN(S2063,-2)</f>
        <v/>
      </c>
      <c r="AG2063" s="21">
        <f>ROUNDDOWN(MAX(0,R2063-(AB2063+AC2063+AE2063)*0.6),-2)+ROUNDDOWN(MAX(0,S2063-(AB2063+AC2063+AE2063)*0.4),-2)</f>
        <v/>
      </c>
      <c r="AH2063" s="21">
        <f>ROUNDDOWN(MAX(0,T2063-(AB2063+AD2063)*0.6),-2)+ROUNDDOWN(MAX(0,U2063-(AB2063+AD2063)*0.4),-2)</f>
        <v/>
      </c>
      <c r="AI2063" s="21">
        <f>ROUNDDOWN(T2063,-2)+ROUNDDOWN(U2063,-2)</f>
        <v/>
      </c>
      <c r="AJ2063" s="21">
        <f>M2063+AF2063</f>
        <v/>
      </c>
      <c r="AK2063" s="21">
        <f>M2063+AG2063</f>
        <v/>
      </c>
      <c r="AL2063" s="21">
        <f>N2063+AH2063</f>
        <v/>
      </c>
      <c r="AM2063" s="21">
        <f>O2063+AI2063</f>
        <v/>
      </c>
      <c r="AN2063" s="21">
        <f>N2063+AI2063</f>
        <v/>
      </c>
      <c r="AO2063" s="21">
        <f>ROUNDDOWN((R2063+S2063)*0.2/Y2063+2000,0)</f>
        <v/>
      </c>
      <c r="AP2063" s="21">
        <f>ROUNDDOWN((T2063+U2063)*0.2/Z2063+2000,0)</f>
        <v/>
      </c>
      <c r="AQ2063" s="21">
        <f>AL2063-AK2063</f>
        <v/>
      </c>
      <c r="AR2063" s="21">
        <f>AM2063-AK2063</f>
        <v/>
      </c>
      <c r="AS2063" s="21">
        <f>AM2063-AL2063</f>
        <v/>
      </c>
      <c r="AT2063" s="21">
        <f>AK2063+C2063-AJ2063</f>
        <v/>
      </c>
      <c r="AU2063" s="21">
        <f>AL2063+C2063-AM2063</f>
        <v/>
      </c>
      <c r="AV2063" s="21">
        <f>AN2063+C2063-AM2063</f>
        <v/>
      </c>
    </row>
    <row r="2064">
      <c r="A2064" t="inlineStr">
        <is>
          <t>1万円刻み</t>
        </is>
      </c>
      <c r="B2064" s="21">
        <f>'5_1万円刻み'!$A$301</f>
        <v/>
      </c>
      <c r="C2064" s="21">
        <f>AO2064</f>
        <v/>
      </c>
      <c r="D2064" s="21" t="n">
        <v>0</v>
      </c>
      <c r="E2064" s="21">
        <f>ROUND(MIN(B2064/12,650000)*12*0.0915+MIN(B2064/12,1390000)*12*(0.0504+0)+B2064*0.005,0)</f>
        <v/>
      </c>
      <c r="F2064" s="21">
        <f>IF(B2064&lt;741000,0,IF(B2064&lt;2191000,B2064-740000,IF(B2064&lt;2193000,1451000,IF(B2064&lt;2196000,1453000,IF(B2064&lt;2200000,1456000,IF(B2064&lt;3600000,ROUND(ROUNDDOWN(B2064/4,-3)*2.8,0)-80000,IF(B2064&lt;6600000,ROUND(ROUNDDOWN(B2064/4,-3)*3.2,0)-440000,IF(B2064&lt;8500000,ROUNDDOWN(B2064*0.9,0)-1100000,B2064-1950000))))))))</f>
        <v/>
      </c>
      <c r="G2064" s="21">
        <f>IF(F2064&gt;23500000,NA(),IF(F2064&lt;=4890000,1040000,IF(F2064&lt;=6550000,670000,620000)))</f>
        <v/>
      </c>
      <c r="H2064" s="21">
        <f>IF(D2064&lt;=0,0,MAX(0,MIN(2000000,D2064-MIN(100000,ROUNDDOWN(F2064*0.05,0)))))</f>
        <v/>
      </c>
      <c r="I2064" s="21">
        <f>IF(C2064&lt;=2000,0,MIN(C2064,ROUNDDOWN(F2064*0.4,0))-2000)</f>
        <v/>
      </c>
      <c r="J2064" s="21">
        <f>MAX(0,ROUNDDOWN(F2064-E2064-G2064,-3))</f>
        <v/>
      </c>
      <c r="K2064" s="21">
        <f>MAX(0,ROUNDDOWN(F2064-E2064-G2064-H2064-I2064,-3))</f>
        <v/>
      </c>
      <c r="L2064" s="21">
        <f>MAX(0,ROUNDDOWN(F2064-E2064-G2064-H2064,-3))</f>
        <v/>
      </c>
      <c r="M2064" s="21">
        <f>IF(J2064&lt;=0,0,ROUNDDOWN((J2064*LOOKUP(J2064,{0,1950001,3300001,6950001,9000001,18000001,40000001},{0.05,0.1,0.2,0.23,0.33,0.4,0.45})-LOOKUP(J2064,{0,1950001,3300001,6950001,9000001,18000001,40000001},{0,97500,427500,636000,1536000,2796000,4796000}))*1.021,-2))</f>
        <v/>
      </c>
      <c r="N2064" s="21">
        <f>IF(K2064&lt;=0,0,ROUNDDOWN((K2064*LOOKUP(K2064,{0,1950001,3300001,6950001,9000001,18000001,40000001},{0.05,0.1,0.2,0.23,0.33,0.4,0.45})-LOOKUP(K2064,{0,1950001,3300001,6950001,9000001,18000001,40000001},{0,97500,427500,636000,1536000,2796000,4796000}))*1.021,-2))</f>
        <v/>
      </c>
      <c r="O2064" s="21">
        <f>IF(L2064&lt;=0,0,ROUNDDOWN((L2064*LOOKUP(L2064,{0,1950001,3300001,6950001,9000001,18000001,40000001},{0.05,0.1,0.2,0.23,0.33,0.4,0.45})-LOOKUP(L2064,{0,1950001,3300001,6950001,9000001,18000001,40000001},{0,97500,427500,636000,1536000,2796000,4796000}))*1.021,-2))</f>
        <v/>
      </c>
      <c r="P2064" s="21">
        <f>MAX(0,ROUNDDOWN(F2064-E2064-430000,-3))</f>
        <v/>
      </c>
      <c r="Q2064" s="21">
        <f>MAX(0,ROUNDDOWN(F2064-E2064-430000-H2064,-3))</f>
        <v/>
      </c>
      <c r="R2064" s="21">
        <f>IF(F2064&lt;=450000,0,MAX(0,P2064*0.06-MIN(50000,P2064)*0.03))</f>
        <v/>
      </c>
      <c r="S2064" s="21">
        <f>IF(F2064&lt;=450000,0,MAX(0,P2064*0.04-MIN(50000,P2064)*0.02))</f>
        <v/>
      </c>
      <c r="T2064" s="21">
        <f>IF(F2064&lt;=450000,0,MAX(0,Q2064*0.06-MIN(50000,Q2064)*0.03))</f>
        <v/>
      </c>
      <c r="U2064" s="21">
        <f>IF(F2064&lt;=450000,0,MAX(0,Q2064*0.04-MIN(50000,Q2064)*0.02))</f>
        <v/>
      </c>
      <c r="V2064" s="21">
        <f>50000+MAX(0,G2064-480000)</f>
        <v/>
      </c>
      <c r="W2064" s="21">
        <f>P2064-V2064</f>
        <v/>
      </c>
      <c r="X2064" s="21">
        <f>Q2064-V2064</f>
        <v/>
      </c>
      <c r="Y2064" s="22">
        <f>IF(W2064&lt;0,0.9,LOOKUP(W2064,{0,1950001,3300001,6950001,9000001,18000001,40000001},{0.84895,0.7979,0.6958,0.66517,0.56307,0.4916,0.44055}))</f>
        <v/>
      </c>
      <c r="Z2064" s="22">
        <f>IF(X2064&lt;0,0.9,LOOKUP(X2064,{0,1950001,3300001,6950001,9000001,18000001,40000001},{0.84895,0.7979,0.6958,0.66517,0.56307,0.4916,0.44055}))</f>
        <v/>
      </c>
      <c r="AA2064" s="22">
        <f>IF(W2064&lt;0,0,CHOOSE(MATCH(W2064,{0,1950001,3300001,6950001,9000001},1),5.105/84.895,10.21/79.79,20.42/69.58,23.483/66.517,33.693/56.307))</f>
        <v/>
      </c>
      <c r="AB2064" s="21">
        <f>IF(C2064&lt;=2000,0,(MIN(C2064,ROUNDDOWN(F2064*0.3,0))-2000)*0.1)</f>
        <v/>
      </c>
      <c r="AC2064" s="21">
        <f>IF(C2064&lt;=2000,0,MIN((C2064-2000)*Y2064,(R2064+S2064)*0.2))</f>
        <v/>
      </c>
      <c r="AD2064" s="21">
        <f>IF(C2064&lt;=2000,0,MIN((C2064-2000)*Z2064,(T2064+U2064)*0.2))</f>
        <v/>
      </c>
      <c r="AE2064" s="21">
        <f>AC2064*AA2064</f>
        <v/>
      </c>
      <c r="AF2064" s="21">
        <f>ROUNDDOWN(R2064,-2)+ROUNDDOWN(S2064,-2)</f>
        <v/>
      </c>
      <c r="AG2064" s="21">
        <f>ROUNDDOWN(MAX(0,R2064-(AB2064+AC2064+AE2064)*0.6),-2)+ROUNDDOWN(MAX(0,S2064-(AB2064+AC2064+AE2064)*0.4),-2)</f>
        <v/>
      </c>
      <c r="AH2064" s="21">
        <f>ROUNDDOWN(MAX(0,T2064-(AB2064+AD2064)*0.6),-2)+ROUNDDOWN(MAX(0,U2064-(AB2064+AD2064)*0.4),-2)</f>
        <v/>
      </c>
      <c r="AI2064" s="21">
        <f>ROUNDDOWN(T2064,-2)+ROUNDDOWN(U2064,-2)</f>
        <v/>
      </c>
      <c r="AJ2064" s="21">
        <f>M2064+AF2064</f>
        <v/>
      </c>
      <c r="AK2064" s="21">
        <f>M2064+AG2064</f>
        <v/>
      </c>
      <c r="AL2064" s="21">
        <f>N2064+AH2064</f>
        <v/>
      </c>
      <c r="AM2064" s="21">
        <f>O2064+AI2064</f>
        <v/>
      </c>
      <c r="AN2064" s="21">
        <f>N2064+AI2064</f>
        <v/>
      </c>
      <c r="AO2064" s="21">
        <f>ROUNDDOWN((R2064+S2064)*0.2/Y2064+2000,0)</f>
        <v/>
      </c>
      <c r="AP2064" s="21">
        <f>ROUNDDOWN((T2064+U2064)*0.2/Z2064+2000,0)</f>
        <v/>
      </c>
      <c r="AQ2064" s="21">
        <f>AL2064-AK2064</f>
        <v/>
      </c>
      <c r="AR2064" s="21">
        <f>AM2064-AK2064</f>
        <v/>
      </c>
      <c r="AS2064" s="21">
        <f>AM2064-AL2064</f>
        <v/>
      </c>
      <c r="AT2064" s="21">
        <f>AK2064+C2064-AJ2064</f>
        <v/>
      </c>
      <c r="AU2064" s="21">
        <f>AL2064+C2064-AM2064</f>
        <v/>
      </c>
      <c r="AV2064" s="21">
        <f>AN2064+C2064-AM2064</f>
        <v/>
      </c>
    </row>
    <row r="2065">
      <c r="A2065" t="inlineStr">
        <is>
          <t>1万円刻み</t>
        </is>
      </c>
      <c r="B2065" s="21">
        <f>'5_1万円刻み'!$A$302</f>
        <v/>
      </c>
      <c r="C2065" s="21">
        <f>AO2065</f>
        <v/>
      </c>
      <c r="D2065" s="21" t="n">
        <v>0</v>
      </c>
      <c r="E2065" s="21">
        <f>ROUND(MIN(B2065/12,650000)*12*0.0915+MIN(B2065/12,1390000)*12*(0.0504+0)+B2065*0.005,0)</f>
        <v/>
      </c>
      <c r="F2065" s="21">
        <f>IF(B2065&lt;741000,0,IF(B2065&lt;2191000,B2065-740000,IF(B2065&lt;2193000,1451000,IF(B2065&lt;2196000,1453000,IF(B2065&lt;2200000,1456000,IF(B2065&lt;3600000,ROUND(ROUNDDOWN(B2065/4,-3)*2.8,0)-80000,IF(B2065&lt;6600000,ROUND(ROUNDDOWN(B2065/4,-3)*3.2,0)-440000,IF(B2065&lt;8500000,ROUNDDOWN(B2065*0.9,0)-1100000,B2065-1950000))))))))</f>
        <v/>
      </c>
      <c r="G2065" s="21">
        <f>IF(F2065&gt;23500000,NA(),IF(F2065&lt;=4890000,1040000,IF(F2065&lt;=6550000,670000,620000)))</f>
        <v/>
      </c>
      <c r="H2065" s="21">
        <f>IF(D2065&lt;=0,0,MAX(0,MIN(2000000,D2065-MIN(100000,ROUNDDOWN(F2065*0.05,0)))))</f>
        <v/>
      </c>
      <c r="I2065" s="21">
        <f>IF(C2065&lt;=2000,0,MIN(C2065,ROUNDDOWN(F2065*0.4,0))-2000)</f>
        <v/>
      </c>
      <c r="J2065" s="21">
        <f>MAX(0,ROUNDDOWN(F2065-E2065-G2065,-3))</f>
        <v/>
      </c>
      <c r="K2065" s="21">
        <f>MAX(0,ROUNDDOWN(F2065-E2065-G2065-H2065-I2065,-3))</f>
        <v/>
      </c>
      <c r="L2065" s="21">
        <f>MAX(0,ROUNDDOWN(F2065-E2065-G2065-H2065,-3))</f>
        <v/>
      </c>
      <c r="M2065" s="21">
        <f>IF(J2065&lt;=0,0,ROUNDDOWN((J2065*LOOKUP(J2065,{0,1950001,3300001,6950001,9000001,18000001,40000001},{0.05,0.1,0.2,0.23,0.33,0.4,0.45})-LOOKUP(J2065,{0,1950001,3300001,6950001,9000001,18000001,40000001},{0,97500,427500,636000,1536000,2796000,4796000}))*1.021,-2))</f>
        <v/>
      </c>
      <c r="N2065" s="21">
        <f>IF(K2065&lt;=0,0,ROUNDDOWN((K2065*LOOKUP(K2065,{0,1950001,3300001,6950001,9000001,18000001,40000001},{0.05,0.1,0.2,0.23,0.33,0.4,0.45})-LOOKUP(K2065,{0,1950001,3300001,6950001,9000001,18000001,40000001},{0,97500,427500,636000,1536000,2796000,4796000}))*1.021,-2))</f>
        <v/>
      </c>
      <c r="O2065" s="21">
        <f>IF(L2065&lt;=0,0,ROUNDDOWN((L2065*LOOKUP(L2065,{0,1950001,3300001,6950001,9000001,18000001,40000001},{0.05,0.1,0.2,0.23,0.33,0.4,0.45})-LOOKUP(L2065,{0,1950001,3300001,6950001,9000001,18000001,40000001},{0,97500,427500,636000,1536000,2796000,4796000}))*1.021,-2))</f>
        <v/>
      </c>
      <c r="P2065" s="21">
        <f>MAX(0,ROUNDDOWN(F2065-E2065-430000,-3))</f>
        <v/>
      </c>
      <c r="Q2065" s="21">
        <f>MAX(0,ROUNDDOWN(F2065-E2065-430000-H2065,-3))</f>
        <v/>
      </c>
      <c r="R2065" s="21">
        <f>IF(F2065&lt;=450000,0,MAX(0,P2065*0.06-MIN(50000,P2065)*0.03))</f>
        <v/>
      </c>
      <c r="S2065" s="21">
        <f>IF(F2065&lt;=450000,0,MAX(0,P2065*0.04-MIN(50000,P2065)*0.02))</f>
        <v/>
      </c>
      <c r="T2065" s="21">
        <f>IF(F2065&lt;=450000,0,MAX(0,Q2065*0.06-MIN(50000,Q2065)*0.03))</f>
        <v/>
      </c>
      <c r="U2065" s="21">
        <f>IF(F2065&lt;=450000,0,MAX(0,Q2065*0.04-MIN(50000,Q2065)*0.02))</f>
        <v/>
      </c>
      <c r="V2065" s="21">
        <f>50000+MAX(0,G2065-480000)</f>
        <v/>
      </c>
      <c r="W2065" s="21">
        <f>P2065-V2065</f>
        <v/>
      </c>
      <c r="X2065" s="21">
        <f>Q2065-V2065</f>
        <v/>
      </c>
      <c r="Y2065" s="22">
        <f>IF(W2065&lt;0,0.9,LOOKUP(W2065,{0,1950001,3300001,6950001,9000001,18000001,40000001},{0.84895,0.7979,0.6958,0.66517,0.56307,0.4916,0.44055}))</f>
        <v/>
      </c>
      <c r="Z2065" s="22">
        <f>IF(X2065&lt;0,0.9,LOOKUP(X2065,{0,1950001,3300001,6950001,9000001,18000001,40000001},{0.84895,0.7979,0.6958,0.66517,0.56307,0.4916,0.44055}))</f>
        <v/>
      </c>
      <c r="AA2065" s="22">
        <f>IF(W2065&lt;0,0,CHOOSE(MATCH(W2065,{0,1950001,3300001,6950001,9000001},1),5.105/84.895,10.21/79.79,20.42/69.58,23.483/66.517,33.693/56.307))</f>
        <v/>
      </c>
      <c r="AB2065" s="21">
        <f>IF(C2065&lt;=2000,0,(MIN(C2065,ROUNDDOWN(F2065*0.3,0))-2000)*0.1)</f>
        <v/>
      </c>
      <c r="AC2065" s="21">
        <f>IF(C2065&lt;=2000,0,MIN((C2065-2000)*Y2065,(R2065+S2065)*0.2))</f>
        <v/>
      </c>
      <c r="AD2065" s="21">
        <f>IF(C2065&lt;=2000,0,MIN((C2065-2000)*Z2065,(T2065+U2065)*0.2))</f>
        <v/>
      </c>
      <c r="AE2065" s="21">
        <f>AC2065*AA2065</f>
        <v/>
      </c>
      <c r="AF2065" s="21">
        <f>ROUNDDOWN(R2065,-2)+ROUNDDOWN(S2065,-2)</f>
        <v/>
      </c>
      <c r="AG2065" s="21">
        <f>ROUNDDOWN(MAX(0,R2065-(AB2065+AC2065+AE2065)*0.6),-2)+ROUNDDOWN(MAX(0,S2065-(AB2065+AC2065+AE2065)*0.4),-2)</f>
        <v/>
      </c>
      <c r="AH2065" s="21">
        <f>ROUNDDOWN(MAX(0,T2065-(AB2065+AD2065)*0.6),-2)+ROUNDDOWN(MAX(0,U2065-(AB2065+AD2065)*0.4),-2)</f>
        <v/>
      </c>
      <c r="AI2065" s="21">
        <f>ROUNDDOWN(T2065,-2)+ROUNDDOWN(U2065,-2)</f>
        <v/>
      </c>
      <c r="AJ2065" s="21">
        <f>M2065+AF2065</f>
        <v/>
      </c>
      <c r="AK2065" s="21">
        <f>M2065+AG2065</f>
        <v/>
      </c>
      <c r="AL2065" s="21">
        <f>N2065+AH2065</f>
        <v/>
      </c>
      <c r="AM2065" s="21">
        <f>O2065+AI2065</f>
        <v/>
      </c>
      <c r="AN2065" s="21">
        <f>N2065+AI2065</f>
        <v/>
      </c>
      <c r="AO2065" s="21">
        <f>ROUNDDOWN((R2065+S2065)*0.2/Y2065+2000,0)</f>
        <v/>
      </c>
      <c r="AP2065" s="21">
        <f>ROUNDDOWN((T2065+U2065)*0.2/Z2065+2000,0)</f>
        <v/>
      </c>
      <c r="AQ2065" s="21">
        <f>AL2065-AK2065</f>
        <v/>
      </c>
      <c r="AR2065" s="21">
        <f>AM2065-AK2065</f>
        <v/>
      </c>
      <c r="AS2065" s="21">
        <f>AM2065-AL2065</f>
        <v/>
      </c>
      <c r="AT2065" s="21">
        <f>AK2065+C2065-AJ2065</f>
        <v/>
      </c>
      <c r="AU2065" s="21">
        <f>AL2065+C2065-AM2065</f>
        <v/>
      </c>
      <c r="AV2065" s="21">
        <f>AN2065+C2065-AM2065</f>
        <v/>
      </c>
    </row>
    <row r="2066">
      <c r="A2066" t="inlineStr">
        <is>
          <t>1万円刻み</t>
        </is>
      </c>
      <c r="B2066" s="21">
        <f>'5_1万円刻み'!$A$303</f>
        <v/>
      </c>
      <c r="C2066" s="21">
        <f>AO2066</f>
        <v/>
      </c>
      <c r="D2066" s="21" t="n">
        <v>0</v>
      </c>
      <c r="E2066" s="21">
        <f>ROUND(MIN(B2066/12,650000)*12*0.0915+MIN(B2066/12,1390000)*12*(0.0504+0)+B2066*0.005,0)</f>
        <v/>
      </c>
      <c r="F2066" s="21">
        <f>IF(B2066&lt;741000,0,IF(B2066&lt;2191000,B2066-740000,IF(B2066&lt;2193000,1451000,IF(B2066&lt;2196000,1453000,IF(B2066&lt;2200000,1456000,IF(B2066&lt;3600000,ROUND(ROUNDDOWN(B2066/4,-3)*2.8,0)-80000,IF(B2066&lt;6600000,ROUND(ROUNDDOWN(B2066/4,-3)*3.2,0)-440000,IF(B2066&lt;8500000,ROUNDDOWN(B2066*0.9,0)-1100000,B2066-1950000))))))))</f>
        <v/>
      </c>
      <c r="G2066" s="21">
        <f>IF(F2066&gt;23500000,NA(),IF(F2066&lt;=4890000,1040000,IF(F2066&lt;=6550000,670000,620000)))</f>
        <v/>
      </c>
      <c r="H2066" s="21">
        <f>IF(D2066&lt;=0,0,MAX(0,MIN(2000000,D2066-MIN(100000,ROUNDDOWN(F2066*0.05,0)))))</f>
        <v/>
      </c>
      <c r="I2066" s="21">
        <f>IF(C2066&lt;=2000,0,MIN(C2066,ROUNDDOWN(F2066*0.4,0))-2000)</f>
        <v/>
      </c>
      <c r="J2066" s="21">
        <f>MAX(0,ROUNDDOWN(F2066-E2066-G2066,-3))</f>
        <v/>
      </c>
      <c r="K2066" s="21">
        <f>MAX(0,ROUNDDOWN(F2066-E2066-G2066-H2066-I2066,-3))</f>
        <v/>
      </c>
      <c r="L2066" s="21">
        <f>MAX(0,ROUNDDOWN(F2066-E2066-G2066-H2066,-3))</f>
        <v/>
      </c>
      <c r="M2066" s="21">
        <f>IF(J2066&lt;=0,0,ROUNDDOWN((J2066*LOOKUP(J2066,{0,1950001,3300001,6950001,9000001,18000001,40000001},{0.05,0.1,0.2,0.23,0.33,0.4,0.45})-LOOKUP(J2066,{0,1950001,3300001,6950001,9000001,18000001,40000001},{0,97500,427500,636000,1536000,2796000,4796000}))*1.021,-2))</f>
        <v/>
      </c>
      <c r="N2066" s="21">
        <f>IF(K2066&lt;=0,0,ROUNDDOWN((K2066*LOOKUP(K2066,{0,1950001,3300001,6950001,9000001,18000001,40000001},{0.05,0.1,0.2,0.23,0.33,0.4,0.45})-LOOKUP(K2066,{0,1950001,3300001,6950001,9000001,18000001,40000001},{0,97500,427500,636000,1536000,2796000,4796000}))*1.021,-2))</f>
        <v/>
      </c>
      <c r="O2066" s="21">
        <f>IF(L2066&lt;=0,0,ROUNDDOWN((L2066*LOOKUP(L2066,{0,1950001,3300001,6950001,9000001,18000001,40000001},{0.05,0.1,0.2,0.23,0.33,0.4,0.45})-LOOKUP(L2066,{0,1950001,3300001,6950001,9000001,18000001,40000001},{0,97500,427500,636000,1536000,2796000,4796000}))*1.021,-2))</f>
        <v/>
      </c>
      <c r="P2066" s="21">
        <f>MAX(0,ROUNDDOWN(F2066-E2066-430000,-3))</f>
        <v/>
      </c>
      <c r="Q2066" s="21">
        <f>MAX(0,ROUNDDOWN(F2066-E2066-430000-H2066,-3))</f>
        <v/>
      </c>
      <c r="R2066" s="21">
        <f>IF(F2066&lt;=450000,0,MAX(0,P2066*0.06-MIN(50000,P2066)*0.03))</f>
        <v/>
      </c>
      <c r="S2066" s="21">
        <f>IF(F2066&lt;=450000,0,MAX(0,P2066*0.04-MIN(50000,P2066)*0.02))</f>
        <v/>
      </c>
      <c r="T2066" s="21">
        <f>IF(F2066&lt;=450000,0,MAX(0,Q2066*0.06-MIN(50000,Q2066)*0.03))</f>
        <v/>
      </c>
      <c r="U2066" s="21">
        <f>IF(F2066&lt;=450000,0,MAX(0,Q2066*0.04-MIN(50000,Q2066)*0.02))</f>
        <v/>
      </c>
      <c r="V2066" s="21">
        <f>50000+MAX(0,G2066-480000)</f>
        <v/>
      </c>
      <c r="W2066" s="21">
        <f>P2066-V2066</f>
        <v/>
      </c>
      <c r="X2066" s="21">
        <f>Q2066-V2066</f>
        <v/>
      </c>
      <c r="Y2066" s="22">
        <f>IF(W2066&lt;0,0.9,LOOKUP(W2066,{0,1950001,3300001,6950001,9000001,18000001,40000001},{0.84895,0.7979,0.6958,0.66517,0.56307,0.4916,0.44055}))</f>
        <v/>
      </c>
      <c r="Z2066" s="22">
        <f>IF(X2066&lt;0,0.9,LOOKUP(X2066,{0,1950001,3300001,6950001,9000001,18000001,40000001},{0.84895,0.7979,0.6958,0.66517,0.56307,0.4916,0.44055}))</f>
        <v/>
      </c>
      <c r="AA2066" s="22">
        <f>IF(W2066&lt;0,0,CHOOSE(MATCH(W2066,{0,1950001,3300001,6950001,9000001},1),5.105/84.895,10.21/79.79,20.42/69.58,23.483/66.517,33.693/56.307))</f>
        <v/>
      </c>
      <c r="AB2066" s="21">
        <f>IF(C2066&lt;=2000,0,(MIN(C2066,ROUNDDOWN(F2066*0.3,0))-2000)*0.1)</f>
        <v/>
      </c>
      <c r="AC2066" s="21">
        <f>IF(C2066&lt;=2000,0,MIN((C2066-2000)*Y2066,(R2066+S2066)*0.2))</f>
        <v/>
      </c>
      <c r="AD2066" s="21">
        <f>IF(C2066&lt;=2000,0,MIN((C2066-2000)*Z2066,(T2066+U2066)*0.2))</f>
        <v/>
      </c>
      <c r="AE2066" s="21">
        <f>AC2066*AA2066</f>
        <v/>
      </c>
      <c r="AF2066" s="21">
        <f>ROUNDDOWN(R2066,-2)+ROUNDDOWN(S2066,-2)</f>
        <v/>
      </c>
      <c r="AG2066" s="21">
        <f>ROUNDDOWN(MAX(0,R2066-(AB2066+AC2066+AE2066)*0.6),-2)+ROUNDDOWN(MAX(0,S2066-(AB2066+AC2066+AE2066)*0.4),-2)</f>
        <v/>
      </c>
      <c r="AH2066" s="21">
        <f>ROUNDDOWN(MAX(0,T2066-(AB2066+AD2066)*0.6),-2)+ROUNDDOWN(MAX(0,U2066-(AB2066+AD2066)*0.4),-2)</f>
        <v/>
      </c>
      <c r="AI2066" s="21">
        <f>ROUNDDOWN(T2066,-2)+ROUNDDOWN(U2066,-2)</f>
        <v/>
      </c>
      <c r="AJ2066" s="21">
        <f>M2066+AF2066</f>
        <v/>
      </c>
      <c r="AK2066" s="21">
        <f>M2066+AG2066</f>
        <v/>
      </c>
      <c r="AL2066" s="21">
        <f>N2066+AH2066</f>
        <v/>
      </c>
      <c r="AM2066" s="21">
        <f>O2066+AI2066</f>
        <v/>
      </c>
      <c r="AN2066" s="21">
        <f>N2066+AI2066</f>
        <v/>
      </c>
      <c r="AO2066" s="21">
        <f>ROUNDDOWN((R2066+S2066)*0.2/Y2066+2000,0)</f>
        <v/>
      </c>
      <c r="AP2066" s="21">
        <f>ROUNDDOWN((T2066+U2066)*0.2/Z2066+2000,0)</f>
        <v/>
      </c>
      <c r="AQ2066" s="21">
        <f>AL2066-AK2066</f>
        <v/>
      </c>
      <c r="AR2066" s="21">
        <f>AM2066-AK2066</f>
        <v/>
      </c>
      <c r="AS2066" s="21">
        <f>AM2066-AL2066</f>
        <v/>
      </c>
      <c r="AT2066" s="21">
        <f>AK2066+C2066-AJ2066</f>
        <v/>
      </c>
      <c r="AU2066" s="21">
        <f>AL2066+C2066-AM2066</f>
        <v/>
      </c>
      <c r="AV2066" s="21">
        <f>AN2066+C2066-AM2066</f>
        <v/>
      </c>
    </row>
    <row r="2067">
      <c r="A2067" t="inlineStr">
        <is>
          <t>1万円刻み</t>
        </is>
      </c>
      <c r="B2067" s="21">
        <f>'5_1万円刻み'!$A$304</f>
        <v/>
      </c>
      <c r="C2067" s="21">
        <f>AO2067</f>
        <v/>
      </c>
      <c r="D2067" s="21" t="n">
        <v>0</v>
      </c>
      <c r="E2067" s="21">
        <f>ROUND(MIN(B2067/12,650000)*12*0.0915+MIN(B2067/12,1390000)*12*(0.0504+0)+B2067*0.005,0)</f>
        <v/>
      </c>
      <c r="F2067" s="21">
        <f>IF(B2067&lt;741000,0,IF(B2067&lt;2191000,B2067-740000,IF(B2067&lt;2193000,1451000,IF(B2067&lt;2196000,1453000,IF(B2067&lt;2200000,1456000,IF(B2067&lt;3600000,ROUND(ROUNDDOWN(B2067/4,-3)*2.8,0)-80000,IF(B2067&lt;6600000,ROUND(ROUNDDOWN(B2067/4,-3)*3.2,0)-440000,IF(B2067&lt;8500000,ROUNDDOWN(B2067*0.9,0)-1100000,B2067-1950000))))))))</f>
        <v/>
      </c>
      <c r="G2067" s="21">
        <f>IF(F2067&gt;23500000,NA(),IF(F2067&lt;=4890000,1040000,IF(F2067&lt;=6550000,670000,620000)))</f>
        <v/>
      </c>
      <c r="H2067" s="21">
        <f>IF(D2067&lt;=0,0,MAX(0,MIN(2000000,D2067-MIN(100000,ROUNDDOWN(F2067*0.05,0)))))</f>
        <v/>
      </c>
      <c r="I2067" s="21">
        <f>IF(C2067&lt;=2000,0,MIN(C2067,ROUNDDOWN(F2067*0.4,0))-2000)</f>
        <v/>
      </c>
      <c r="J2067" s="21">
        <f>MAX(0,ROUNDDOWN(F2067-E2067-G2067,-3))</f>
        <v/>
      </c>
      <c r="K2067" s="21">
        <f>MAX(0,ROUNDDOWN(F2067-E2067-G2067-H2067-I2067,-3))</f>
        <v/>
      </c>
      <c r="L2067" s="21">
        <f>MAX(0,ROUNDDOWN(F2067-E2067-G2067-H2067,-3))</f>
        <v/>
      </c>
      <c r="M2067" s="21">
        <f>IF(J2067&lt;=0,0,ROUNDDOWN((J2067*LOOKUP(J2067,{0,1950001,3300001,6950001,9000001,18000001,40000001},{0.05,0.1,0.2,0.23,0.33,0.4,0.45})-LOOKUP(J2067,{0,1950001,3300001,6950001,9000001,18000001,40000001},{0,97500,427500,636000,1536000,2796000,4796000}))*1.021,-2))</f>
        <v/>
      </c>
      <c r="N2067" s="21">
        <f>IF(K2067&lt;=0,0,ROUNDDOWN((K2067*LOOKUP(K2067,{0,1950001,3300001,6950001,9000001,18000001,40000001},{0.05,0.1,0.2,0.23,0.33,0.4,0.45})-LOOKUP(K2067,{0,1950001,3300001,6950001,9000001,18000001,40000001},{0,97500,427500,636000,1536000,2796000,4796000}))*1.021,-2))</f>
        <v/>
      </c>
      <c r="O2067" s="21">
        <f>IF(L2067&lt;=0,0,ROUNDDOWN((L2067*LOOKUP(L2067,{0,1950001,3300001,6950001,9000001,18000001,40000001},{0.05,0.1,0.2,0.23,0.33,0.4,0.45})-LOOKUP(L2067,{0,1950001,3300001,6950001,9000001,18000001,40000001},{0,97500,427500,636000,1536000,2796000,4796000}))*1.021,-2))</f>
        <v/>
      </c>
      <c r="P2067" s="21">
        <f>MAX(0,ROUNDDOWN(F2067-E2067-430000,-3))</f>
        <v/>
      </c>
      <c r="Q2067" s="21">
        <f>MAX(0,ROUNDDOWN(F2067-E2067-430000-H2067,-3))</f>
        <v/>
      </c>
      <c r="R2067" s="21">
        <f>IF(F2067&lt;=450000,0,MAX(0,P2067*0.06-MIN(50000,P2067)*0.03))</f>
        <v/>
      </c>
      <c r="S2067" s="21">
        <f>IF(F2067&lt;=450000,0,MAX(0,P2067*0.04-MIN(50000,P2067)*0.02))</f>
        <v/>
      </c>
      <c r="T2067" s="21">
        <f>IF(F2067&lt;=450000,0,MAX(0,Q2067*0.06-MIN(50000,Q2067)*0.03))</f>
        <v/>
      </c>
      <c r="U2067" s="21">
        <f>IF(F2067&lt;=450000,0,MAX(0,Q2067*0.04-MIN(50000,Q2067)*0.02))</f>
        <v/>
      </c>
      <c r="V2067" s="21">
        <f>50000+MAX(0,G2067-480000)</f>
        <v/>
      </c>
      <c r="W2067" s="21">
        <f>P2067-V2067</f>
        <v/>
      </c>
      <c r="X2067" s="21">
        <f>Q2067-V2067</f>
        <v/>
      </c>
      <c r="Y2067" s="22">
        <f>IF(W2067&lt;0,0.9,LOOKUP(W2067,{0,1950001,3300001,6950001,9000001,18000001,40000001},{0.84895,0.7979,0.6958,0.66517,0.56307,0.4916,0.44055}))</f>
        <v/>
      </c>
      <c r="Z2067" s="22">
        <f>IF(X2067&lt;0,0.9,LOOKUP(X2067,{0,1950001,3300001,6950001,9000001,18000001,40000001},{0.84895,0.7979,0.6958,0.66517,0.56307,0.4916,0.44055}))</f>
        <v/>
      </c>
      <c r="AA2067" s="22">
        <f>IF(W2067&lt;0,0,CHOOSE(MATCH(W2067,{0,1950001,3300001,6950001,9000001},1),5.105/84.895,10.21/79.79,20.42/69.58,23.483/66.517,33.693/56.307))</f>
        <v/>
      </c>
      <c r="AB2067" s="21">
        <f>IF(C2067&lt;=2000,0,(MIN(C2067,ROUNDDOWN(F2067*0.3,0))-2000)*0.1)</f>
        <v/>
      </c>
      <c r="AC2067" s="21">
        <f>IF(C2067&lt;=2000,0,MIN((C2067-2000)*Y2067,(R2067+S2067)*0.2))</f>
        <v/>
      </c>
      <c r="AD2067" s="21">
        <f>IF(C2067&lt;=2000,0,MIN((C2067-2000)*Z2067,(T2067+U2067)*0.2))</f>
        <v/>
      </c>
      <c r="AE2067" s="21">
        <f>AC2067*AA2067</f>
        <v/>
      </c>
      <c r="AF2067" s="21">
        <f>ROUNDDOWN(R2067,-2)+ROUNDDOWN(S2067,-2)</f>
        <v/>
      </c>
      <c r="AG2067" s="21">
        <f>ROUNDDOWN(MAX(0,R2067-(AB2067+AC2067+AE2067)*0.6),-2)+ROUNDDOWN(MAX(0,S2067-(AB2067+AC2067+AE2067)*0.4),-2)</f>
        <v/>
      </c>
      <c r="AH2067" s="21">
        <f>ROUNDDOWN(MAX(0,T2067-(AB2067+AD2067)*0.6),-2)+ROUNDDOWN(MAX(0,U2067-(AB2067+AD2067)*0.4),-2)</f>
        <v/>
      </c>
      <c r="AI2067" s="21">
        <f>ROUNDDOWN(T2067,-2)+ROUNDDOWN(U2067,-2)</f>
        <v/>
      </c>
      <c r="AJ2067" s="21">
        <f>M2067+AF2067</f>
        <v/>
      </c>
      <c r="AK2067" s="21">
        <f>M2067+AG2067</f>
        <v/>
      </c>
      <c r="AL2067" s="21">
        <f>N2067+AH2067</f>
        <v/>
      </c>
      <c r="AM2067" s="21">
        <f>O2067+AI2067</f>
        <v/>
      </c>
      <c r="AN2067" s="21">
        <f>N2067+AI2067</f>
        <v/>
      </c>
      <c r="AO2067" s="21">
        <f>ROUNDDOWN((R2067+S2067)*0.2/Y2067+2000,0)</f>
        <v/>
      </c>
      <c r="AP2067" s="21">
        <f>ROUNDDOWN((T2067+U2067)*0.2/Z2067+2000,0)</f>
        <v/>
      </c>
      <c r="AQ2067" s="21">
        <f>AL2067-AK2067</f>
        <v/>
      </c>
      <c r="AR2067" s="21">
        <f>AM2067-AK2067</f>
        <v/>
      </c>
      <c r="AS2067" s="21">
        <f>AM2067-AL2067</f>
        <v/>
      </c>
      <c r="AT2067" s="21">
        <f>AK2067+C2067-AJ2067</f>
        <v/>
      </c>
      <c r="AU2067" s="21">
        <f>AL2067+C2067-AM2067</f>
        <v/>
      </c>
      <c r="AV2067" s="21">
        <f>AN2067+C2067-AM2067</f>
        <v/>
      </c>
    </row>
    <row r="2068">
      <c r="A2068" t="inlineStr">
        <is>
          <t>1万円刻み</t>
        </is>
      </c>
      <c r="B2068" s="21">
        <f>'5_1万円刻み'!$A$305</f>
        <v/>
      </c>
      <c r="C2068" s="21">
        <f>AO2068</f>
        <v/>
      </c>
      <c r="D2068" s="21" t="n">
        <v>0</v>
      </c>
      <c r="E2068" s="21">
        <f>ROUND(MIN(B2068/12,650000)*12*0.0915+MIN(B2068/12,1390000)*12*(0.0504+0)+B2068*0.005,0)</f>
        <v/>
      </c>
      <c r="F2068" s="21">
        <f>IF(B2068&lt;741000,0,IF(B2068&lt;2191000,B2068-740000,IF(B2068&lt;2193000,1451000,IF(B2068&lt;2196000,1453000,IF(B2068&lt;2200000,1456000,IF(B2068&lt;3600000,ROUND(ROUNDDOWN(B2068/4,-3)*2.8,0)-80000,IF(B2068&lt;6600000,ROUND(ROUNDDOWN(B2068/4,-3)*3.2,0)-440000,IF(B2068&lt;8500000,ROUNDDOWN(B2068*0.9,0)-1100000,B2068-1950000))))))))</f>
        <v/>
      </c>
      <c r="G2068" s="21">
        <f>IF(F2068&gt;23500000,NA(),IF(F2068&lt;=4890000,1040000,IF(F2068&lt;=6550000,670000,620000)))</f>
        <v/>
      </c>
      <c r="H2068" s="21">
        <f>IF(D2068&lt;=0,0,MAX(0,MIN(2000000,D2068-MIN(100000,ROUNDDOWN(F2068*0.05,0)))))</f>
        <v/>
      </c>
      <c r="I2068" s="21">
        <f>IF(C2068&lt;=2000,0,MIN(C2068,ROUNDDOWN(F2068*0.4,0))-2000)</f>
        <v/>
      </c>
      <c r="J2068" s="21">
        <f>MAX(0,ROUNDDOWN(F2068-E2068-G2068,-3))</f>
        <v/>
      </c>
      <c r="K2068" s="21">
        <f>MAX(0,ROUNDDOWN(F2068-E2068-G2068-H2068-I2068,-3))</f>
        <v/>
      </c>
      <c r="L2068" s="21">
        <f>MAX(0,ROUNDDOWN(F2068-E2068-G2068-H2068,-3))</f>
        <v/>
      </c>
      <c r="M2068" s="21">
        <f>IF(J2068&lt;=0,0,ROUNDDOWN((J2068*LOOKUP(J2068,{0,1950001,3300001,6950001,9000001,18000001,40000001},{0.05,0.1,0.2,0.23,0.33,0.4,0.45})-LOOKUP(J2068,{0,1950001,3300001,6950001,9000001,18000001,40000001},{0,97500,427500,636000,1536000,2796000,4796000}))*1.021,-2))</f>
        <v/>
      </c>
      <c r="N2068" s="21">
        <f>IF(K2068&lt;=0,0,ROUNDDOWN((K2068*LOOKUP(K2068,{0,1950001,3300001,6950001,9000001,18000001,40000001},{0.05,0.1,0.2,0.23,0.33,0.4,0.45})-LOOKUP(K2068,{0,1950001,3300001,6950001,9000001,18000001,40000001},{0,97500,427500,636000,1536000,2796000,4796000}))*1.021,-2))</f>
        <v/>
      </c>
      <c r="O2068" s="21">
        <f>IF(L2068&lt;=0,0,ROUNDDOWN((L2068*LOOKUP(L2068,{0,1950001,3300001,6950001,9000001,18000001,40000001},{0.05,0.1,0.2,0.23,0.33,0.4,0.45})-LOOKUP(L2068,{0,1950001,3300001,6950001,9000001,18000001,40000001},{0,97500,427500,636000,1536000,2796000,4796000}))*1.021,-2))</f>
        <v/>
      </c>
      <c r="P2068" s="21">
        <f>MAX(0,ROUNDDOWN(F2068-E2068-430000,-3))</f>
        <v/>
      </c>
      <c r="Q2068" s="21">
        <f>MAX(0,ROUNDDOWN(F2068-E2068-430000-H2068,-3))</f>
        <v/>
      </c>
      <c r="R2068" s="21">
        <f>IF(F2068&lt;=450000,0,MAX(0,P2068*0.06-MIN(50000,P2068)*0.03))</f>
        <v/>
      </c>
      <c r="S2068" s="21">
        <f>IF(F2068&lt;=450000,0,MAX(0,P2068*0.04-MIN(50000,P2068)*0.02))</f>
        <v/>
      </c>
      <c r="T2068" s="21">
        <f>IF(F2068&lt;=450000,0,MAX(0,Q2068*0.06-MIN(50000,Q2068)*0.03))</f>
        <v/>
      </c>
      <c r="U2068" s="21">
        <f>IF(F2068&lt;=450000,0,MAX(0,Q2068*0.04-MIN(50000,Q2068)*0.02))</f>
        <v/>
      </c>
      <c r="V2068" s="21">
        <f>50000+MAX(0,G2068-480000)</f>
        <v/>
      </c>
      <c r="W2068" s="21">
        <f>P2068-V2068</f>
        <v/>
      </c>
      <c r="X2068" s="21">
        <f>Q2068-V2068</f>
        <v/>
      </c>
      <c r="Y2068" s="22">
        <f>IF(W2068&lt;0,0.9,LOOKUP(W2068,{0,1950001,3300001,6950001,9000001,18000001,40000001},{0.84895,0.7979,0.6958,0.66517,0.56307,0.4916,0.44055}))</f>
        <v/>
      </c>
      <c r="Z2068" s="22">
        <f>IF(X2068&lt;0,0.9,LOOKUP(X2068,{0,1950001,3300001,6950001,9000001,18000001,40000001},{0.84895,0.7979,0.6958,0.66517,0.56307,0.4916,0.44055}))</f>
        <v/>
      </c>
      <c r="AA2068" s="22">
        <f>IF(W2068&lt;0,0,CHOOSE(MATCH(W2068,{0,1950001,3300001,6950001,9000001},1),5.105/84.895,10.21/79.79,20.42/69.58,23.483/66.517,33.693/56.307))</f>
        <v/>
      </c>
      <c r="AB2068" s="21">
        <f>IF(C2068&lt;=2000,0,(MIN(C2068,ROUNDDOWN(F2068*0.3,0))-2000)*0.1)</f>
        <v/>
      </c>
      <c r="AC2068" s="21">
        <f>IF(C2068&lt;=2000,0,MIN((C2068-2000)*Y2068,(R2068+S2068)*0.2))</f>
        <v/>
      </c>
      <c r="AD2068" s="21">
        <f>IF(C2068&lt;=2000,0,MIN((C2068-2000)*Z2068,(T2068+U2068)*0.2))</f>
        <v/>
      </c>
      <c r="AE2068" s="21">
        <f>AC2068*AA2068</f>
        <v/>
      </c>
      <c r="AF2068" s="21">
        <f>ROUNDDOWN(R2068,-2)+ROUNDDOWN(S2068,-2)</f>
        <v/>
      </c>
      <c r="AG2068" s="21">
        <f>ROUNDDOWN(MAX(0,R2068-(AB2068+AC2068+AE2068)*0.6),-2)+ROUNDDOWN(MAX(0,S2068-(AB2068+AC2068+AE2068)*0.4),-2)</f>
        <v/>
      </c>
      <c r="AH2068" s="21">
        <f>ROUNDDOWN(MAX(0,T2068-(AB2068+AD2068)*0.6),-2)+ROUNDDOWN(MAX(0,U2068-(AB2068+AD2068)*0.4),-2)</f>
        <v/>
      </c>
      <c r="AI2068" s="21">
        <f>ROUNDDOWN(T2068,-2)+ROUNDDOWN(U2068,-2)</f>
        <v/>
      </c>
      <c r="AJ2068" s="21">
        <f>M2068+AF2068</f>
        <v/>
      </c>
      <c r="AK2068" s="21">
        <f>M2068+AG2068</f>
        <v/>
      </c>
      <c r="AL2068" s="21">
        <f>N2068+AH2068</f>
        <v/>
      </c>
      <c r="AM2068" s="21">
        <f>O2068+AI2068</f>
        <v/>
      </c>
      <c r="AN2068" s="21">
        <f>N2068+AI2068</f>
        <v/>
      </c>
      <c r="AO2068" s="21">
        <f>ROUNDDOWN((R2068+S2068)*0.2/Y2068+2000,0)</f>
        <v/>
      </c>
      <c r="AP2068" s="21">
        <f>ROUNDDOWN((T2068+U2068)*0.2/Z2068+2000,0)</f>
        <v/>
      </c>
      <c r="AQ2068" s="21">
        <f>AL2068-AK2068</f>
        <v/>
      </c>
      <c r="AR2068" s="21">
        <f>AM2068-AK2068</f>
        <v/>
      </c>
      <c r="AS2068" s="21">
        <f>AM2068-AL2068</f>
        <v/>
      </c>
      <c r="AT2068" s="21">
        <f>AK2068+C2068-AJ2068</f>
        <v/>
      </c>
      <c r="AU2068" s="21">
        <f>AL2068+C2068-AM2068</f>
        <v/>
      </c>
      <c r="AV2068" s="21">
        <f>AN2068+C2068-AM2068</f>
        <v/>
      </c>
    </row>
    <row r="2069">
      <c r="A2069" t="inlineStr">
        <is>
          <t>1万円刻み</t>
        </is>
      </c>
      <c r="B2069" s="21">
        <f>'5_1万円刻み'!$A$306</f>
        <v/>
      </c>
      <c r="C2069" s="21">
        <f>AO2069</f>
        <v/>
      </c>
      <c r="D2069" s="21" t="n">
        <v>0</v>
      </c>
      <c r="E2069" s="21">
        <f>ROUND(MIN(B2069/12,650000)*12*0.0915+MIN(B2069/12,1390000)*12*(0.0504+0)+B2069*0.005,0)</f>
        <v/>
      </c>
      <c r="F2069" s="21">
        <f>IF(B2069&lt;741000,0,IF(B2069&lt;2191000,B2069-740000,IF(B2069&lt;2193000,1451000,IF(B2069&lt;2196000,1453000,IF(B2069&lt;2200000,1456000,IF(B2069&lt;3600000,ROUND(ROUNDDOWN(B2069/4,-3)*2.8,0)-80000,IF(B2069&lt;6600000,ROUND(ROUNDDOWN(B2069/4,-3)*3.2,0)-440000,IF(B2069&lt;8500000,ROUNDDOWN(B2069*0.9,0)-1100000,B2069-1950000))))))))</f>
        <v/>
      </c>
      <c r="G2069" s="21">
        <f>IF(F2069&gt;23500000,NA(),IF(F2069&lt;=4890000,1040000,IF(F2069&lt;=6550000,670000,620000)))</f>
        <v/>
      </c>
      <c r="H2069" s="21">
        <f>IF(D2069&lt;=0,0,MAX(0,MIN(2000000,D2069-MIN(100000,ROUNDDOWN(F2069*0.05,0)))))</f>
        <v/>
      </c>
      <c r="I2069" s="21">
        <f>IF(C2069&lt;=2000,0,MIN(C2069,ROUNDDOWN(F2069*0.4,0))-2000)</f>
        <v/>
      </c>
      <c r="J2069" s="21">
        <f>MAX(0,ROUNDDOWN(F2069-E2069-G2069,-3))</f>
        <v/>
      </c>
      <c r="K2069" s="21">
        <f>MAX(0,ROUNDDOWN(F2069-E2069-G2069-H2069-I2069,-3))</f>
        <v/>
      </c>
      <c r="L2069" s="21">
        <f>MAX(0,ROUNDDOWN(F2069-E2069-G2069-H2069,-3))</f>
        <v/>
      </c>
      <c r="M2069" s="21">
        <f>IF(J2069&lt;=0,0,ROUNDDOWN((J2069*LOOKUP(J2069,{0,1950001,3300001,6950001,9000001,18000001,40000001},{0.05,0.1,0.2,0.23,0.33,0.4,0.45})-LOOKUP(J2069,{0,1950001,3300001,6950001,9000001,18000001,40000001},{0,97500,427500,636000,1536000,2796000,4796000}))*1.021,-2))</f>
        <v/>
      </c>
      <c r="N2069" s="21">
        <f>IF(K2069&lt;=0,0,ROUNDDOWN((K2069*LOOKUP(K2069,{0,1950001,3300001,6950001,9000001,18000001,40000001},{0.05,0.1,0.2,0.23,0.33,0.4,0.45})-LOOKUP(K2069,{0,1950001,3300001,6950001,9000001,18000001,40000001},{0,97500,427500,636000,1536000,2796000,4796000}))*1.021,-2))</f>
        <v/>
      </c>
      <c r="O2069" s="21">
        <f>IF(L2069&lt;=0,0,ROUNDDOWN((L2069*LOOKUP(L2069,{0,1950001,3300001,6950001,9000001,18000001,40000001},{0.05,0.1,0.2,0.23,0.33,0.4,0.45})-LOOKUP(L2069,{0,1950001,3300001,6950001,9000001,18000001,40000001},{0,97500,427500,636000,1536000,2796000,4796000}))*1.021,-2))</f>
        <v/>
      </c>
      <c r="P2069" s="21">
        <f>MAX(0,ROUNDDOWN(F2069-E2069-430000,-3))</f>
        <v/>
      </c>
      <c r="Q2069" s="21">
        <f>MAX(0,ROUNDDOWN(F2069-E2069-430000-H2069,-3))</f>
        <v/>
      </c>
      <c r="R2069" s="21">
        <f>IF(F2069&lt;=450000,0,MAX(0,P2069*0.06-MIN(50000,P2069)*0.03))</f>
        <v/>
      </c>
      <c r="S2069" s="21">
        <f>IF(F2069&lt;=450000,0,MAX(0,P2069*0.04-MIN(50000,P2069)*0.02))</f>
        <v/>
      </c>
      <c r="T2069" s="21">
        <f>IF(F2069&lt;=450000,0,MAX(0,Q2069*0.06-MIN(50000,Q2069)*0.03))</f>
        <v/>
      </c>
      <c r="U2069" s="21">
        <f>IF(F2069&lt;=450000,0,MAX(0,Q2069*0.04-MIN(50000,Q2069)*0.02))</f>
        <v/>
      </c>
      <c r="V2069" s="21">
        <f>50000+MAX(0,G2069-480000)</f>
        <v/>
      </c>
      <c r="W2069" s="21">
        <f>P2069-V2069</f>
        <v/>
      </c>
      <c r="X2069" s="21">
        <f>Q2069-V2069</f>
        <v/>
      </c>
      <c r="Y2069" s="22">
        <f>IF(W2069&lt;0,0.9,LOOKUP(W2069,{0,1950001,3300001,6950001,9000001,18000001,40000001},{0.84895,0.7979,0.6958,0.66517,0.56307,0.4916,0.44055}))</f>
        <v/>
      </c>
      <c r="Z2069" s="22">
        <f>IF(X2069&lt;0,0.9,LOOKUP(X2069,{0,1950001,3300001,6950001,9000001,18000001,40000001},{0.84895,0.7979,0.6958,0.66517,0.56307,0.4916,0.44055}))</f>
        <v/>
      </c>
      <c r="AA2069" s="22">
        <f>IF(W2069&lt;0,0,CHOOSE(MATCH(W2069,{0,1950001,3300001,6950001,9000001},1),5.105/84.895,10.21/79.79,20.42/69.58,23.483/66.517,33.693/56.307))</f>
        <v/>
      </c>
      <c r="AB2069" s="21">
        <f>IF(C2069&lt;=2000,0,(MIN(C2069,ROUNDDOWN(F2069*0.3,0))-2000)*0.1)</f>
        <v/>
      </c>
      <c r="AC2069" s="21">
        <f>IF(C2069&lt;=2000,0,MIN((C2069-2000)*Y2069,(R2069+S2069)*0.2))</f>
        <v/>
      </c>
      <c r="AD2069" s="21">
        <f>IF(C2069&lt;=2000,0,MIN((C2069-2000)*Z2069,(T2069+U2069)*0.2))</f>
        <v/>
      </c>
      <c r="AE2069" s="21">
        <f>AC2069*AA2069</f>
        <v/>
      </c>
      <c r="AF2069" s="21">
        <f>ROUNDDOWN(R2069,-2)+ROUNDDOWN(S2069,-2)</f>
        <v/>
      </c>
      <c r="AG2069" s="21">
        <f>ROUNDDOWN(MAX(0,R2069-(AB2069+AC2069+AE2069)*0.6),-2)+ROUNDDOWN(MAX(0,S2069-(AB2069+AC2069+AE2069)*0.4),-2)</f>
        <v/>
      </c>
      <c r="AH2069" s="21">
        <f>ROUNDDOWN(MAX(0,T2069-(AB2069+AD2069)*0.6),-2)+ROUNDDOWN(MAX(0,U2069-(AB2069+AD2069)*0.4),-2)</f>
        <v/>
      </c>
      <c r="AI2069" s="21">
        <f>ROUNDDOWN(T2069,-2)+ROUNDDOWN(U2069,-2)</f>
        <v/>
      </c>
      <c r="AJ2069" s="21">
        <f>M2069+AF2069</f>
        <v/>
      </c>
      <c r="AK2069" s="21">
        <f>M2069+AG2069</f>
        <v/>
      </c>
      <c r="AL2069" s="21">
        <f>N2069+AH2069</f>
        <v/>
      </c>
      <c r="AM2069" s="21">
        <f>O2069+AI2069</f>
        <v/>
      </c>
      <c r="AN2069" s="21">
        <f>N2069+AI2069</f>
        <v/>
      </c>
      <c r="AO2069" s="21">
        <f>ROUNDDOWN((R2069+S2069)*0.2/Y2069+2000,0)</f>
        <v/>
      </c>
      <c r="AP2069" s="21">
        <f>ROUNDDOWN((T2069+U2069)*0.2/Z2069+2000,0)</f>
        <v/>
      </c>
      <c r="AQ2069" s="21">
        <f>AL2069-AK2069</f>
        <v/>
      </c>
      <c r="AR2069" s="21">
        <f>AM2069-AK2069</f>
        <v/>
      </c>
      <c r="AS2069" s="21">
        <f>AM2069-AL2069</f>
        <v/>
      </c>
      <c r="AT2069" s="21">
        <f>AK2069+C2069-AJ2069</f>
        <v/>
      </c>
      <c r="AU2069" s="21">
        <f>AL2069+C2069-AM2069</f>
        <v/>
      </c>
      <c r="AV2069" s="21">
        <f>AN2069+C2069-AM2069</f>
        <v/>
      </c>
    </row>
    <row r="2070">
      <c r="A2070" t="inlineStr">
        <is>
          <t>1万円刻み</t>
        </is>
      </c>
      <c r="B2070" s="21">
        <f>'5_1万円刻み'!$A$307</f>
        <v/>
      </c>
      <c r="C2070" s="21">
        <f>AO2070</f>
        <v/>
      </c>
      <c r="D2070" s="21" t="n">
        <v>0</v>
      </c>
      <c r="E2070" s="21">
        <f>ROUND(MIN(B2070/12,650000)*12*0.0915+MIN(B2070/12,1390000)*12*(0.0504+0)+B2070*0.005,0)</f>
        <v/>
      </c>
      <c r="F2070" s="21">
        <f>IF(B2070&lt;741000,0,IF(B2070&lt;2191000,B2070-740000,IF(B2070&lt;2193000,1451000,IF(B2070&lt;2196000,1453000,IF(B2070&lt;2200000,1456000,IF(B2070&lt;3600000,ROUND(ROUNDDOWN(B2070/4,-3)*2.8,0)-80000,IF(B2070&lt;6600000,ROUND(ROUNDDOWN(B2070/4,-3)*3.2,0)-440000,IF(B2070&lt;8500000,ROUNDDOWN(B2070*0.9,0)-1100000,B2070-1950000))))))))</f>
        <v/>
      </c>
      <c r="G2070" s="21">
        <f>IF(F2070&gt;23500000,NA(),IF(F2070&lt;=4890000,1040000,IF(F2070&lt;=6550000,670000,620000)))</f>
        <v/>
      </c>
      <c r="H2070" s="21">
        <f>IF(D2070&lt;=0,0,MAX(0,MIN(2000000,D2070-MIN(100000,ROUNDDOWN(F2070*0.05,0)))))</f>
        <v/>
      </c>
      <c r="I2070" s="21">
        <f>IF(C2070&lt;=2000,0,MIN(C2070,ROUNDDOWN(F2070*0.4,0))-2000)</f>
        <v/>
      </c>
      <c r="J2070" s="21">
        <f>MAX(0,ROUNDDOWN(F2070-E2070-G2070,-3))</f>
        <v/>
      </c>
      <c r="K2070" s="21">
        <f>MAX(0,ROUNDDOWN(F2070-E2070-G2070-H2070-I2070,-3))</f>
        <v/>
      </c>
      <c r="L2070" s="21">
        <f>MAX(0,ROUNDDOWN(F2070-E2070-G2070-H2070,-3))</f>
        <v/>
      </c>
      <c r="M2070" s="21">
        <f>IF(J2070&lt;=0,0,ROUNDDOWN((J2070*LOOKUP(J2070,{0,1950001,3300001,6950001,9000001,18000001,40000001},{0.05,0.1,0.2,0.23,0.33,0.4,0.45})-LOOKUP(J2070,{0,1950001,3300001,6950001,9000001,18000001,40000001},{0,97500,427500,636000,1536000,2796000,4796000}))*1.021,-2))</f>
        <v/>
      </c>
      <c r="N2070" s="21">
        <f>IF(K2070&lt;=0,0,ROUNDDOWN((K2070*LOOKUP(K2070,{0,1950001,3300001,6950001,9000001,18000001,40000001},{0.05,0.1,0.2,0.23,0.33,0.4,0.45})-LOOKUP(K2070,{0,1950001,3300001,6950001,9000001,18000001,40000001},{0,97500,427500,636000,1536000,2796000,4796000}))*1.021,-2))</f>
        <v/>
      </c>
      <c r="O2070" s="21">
        <f>IF(L2070&lt;=0,0,ROUNDDOWN((L2070*LOOKUP(L2070,{0,1950001,3300001,6950001,9000001,18000001,40000001},{0.05,0.1,0.2,0.23,0.33,0.4,0.45})-LOOKUP(L2070,{0,1950001,3300001,6950001,9000001,18000001,40000001},{0,97500,427500,636000,1536000,2796000,4796000}))*1.021,-2))</f>
        <v/>
      </c>
      <c r="P2070" s="21">
        <f>MAX(0,ROUNDDOWN(F2070-E2070-430000,-3))</f>
        <v/>
      </c>
      <c r="Q2070" s="21">
        <f>MAX(0,ROUNDDOWN(F2070-E2070-430000-H2070,-3))</f>
        <v/>
      </c>
      <c r="R2070" s="21">
        <f>IF(F2070&lt;=450000,0,MAX(0,P2070*0.06-MIN(50000,P2070)*0.03))</f>
        <v/>
      </c>
      <c r="S2070" s="21">
        <f>IF(F2070&lt;=450000,0,MAX(0,P2070*0.04-MIN(50000,P2070)*0.02))</f>
        <v/>
      </c>
      <c r="T2070" s="21">
        <f>IF(F2070&lt;=450000,0,MAX(0,Q2070*0.06-MIN(50000,Q2070)*0.03))</f>
        <v/>
      </c>
      <c r="U2070" s="21">
        <f>IF(F2070&lt;=450000,0,MAX(0,Q2070*0.04-MIN(50000,Q2070)*0.02))</f>
        <v/>
      </c>
      <c r="V2070" s="21">
        <f>50000+MAX(0,G2070-480000)</f>
        <v/>
      </c>
      <c r="W2070" s="21">
        <f>P2070-V2070</f>
        <v/>
      </c>
      <c r="X2070" s="21">
        <f>Q2070-V2070</f>
        <v/>
      </c>
      <c r="Y2070" s="22">
        <f>IF(W2070&lt;0,0.9,LOOKUP(W2070,{0,1950001,3300001,6950001,9000001,18000001,40000001},{0.84895,0.7979,0.6958,0.66517,0.56307,0.4916,0.44055}))</f>
        <v/>
      </c>
      <c r="Z2070" s="22">
        <f>IF(X2070&lt;0,0.9,LOOKUP(X2070,{0,1950001,3300001,6950001,9000001,18000001,40000001},{0.84895,0.7979,0.6958,0.66517,0.56307,0.4916,0.44055}))</f>
        <v/>
      </c>
      <c r="AA2070" s="22">
        <f>IF(W2070&lt;0,0,CHOOSE(MATCH(W2070,{0,1950001,3300001,6950001,9000001},1),5.105/84.895,10.21/79.79,20.42/69.58,23.483/66.517,33.693/56.307))</f>
        <v/>
      </c>
      <c r="AB2070" s="21">
        <f>IF(C2070&lt;=2000,0,(MIN(C2070,ROUNDDOWN(F2070*0.3,0))-2000)*0.1)</f>
        <v/>
      </c>
      <c r="AC2070" s="21">
        <f>IF(C2070&lt;=2000,0,MIN((C2070-2000)*Y2070,(R2070+S2070)*0.2))</f>
        <v/>
      </c>
      <c r="AD2070" s="21">
        <f>IF(C2070&lt;=2000,0,MIN((C2070-2000)*Z2070,(T2070+U2070)*0.2))</f>
        <v/>
      </c>
      <c r="AE2070" s="21">
        <f>AC2070*AA2070</f>
        <v/>
      </c>
      <c r="AF2070" s="21">
        <f>ROUNDDOWN(R2070,-2)+ROUNDDOWN(S2070,-2)</f>
        <v/>
      </c>
      <c r="AG2070" s="21">
        <f>ROUNDDOWN(MAX(0,R2070-(AB2070+AC2070+AE2070)*0.6),-2)+ROUNDDOWN(MAX(0,S2070-(AB2070+AC2070+AE2070)*0.4),-2)</f>
        <v/>
      </c>
      <c r="AH2070" s="21">
        <f>ROUNDDOWN(MAX(0,T2070-(AB2070+AD2070)*0.6),-2)+ROUNDDOWN(MAX(0,U2070-(AB2070+AD2070)*0.4),-2)</f>
        <v/>
      </c>
      <c r="AI2070" s="21">
        <f>ROUNDDOWN(T2070,-2)+ROUNDDOWN(U2070,-2)</f>
        <v/>
      </c>
      <c r="AJ2070" s="21">
        <f>M2070+AF2070</f>
        <v/>
      </c>
      <c r="AK2070" s="21">
        <f>M2070+AG2070</f>
        <v/>
      </c>
      <c r="AL2070" s="21">
        <f>N2070+AH2070</f>
        <v/>
      </c>
      <c r="AM2070" s="21">
        <f>O2070+AI2070</f>
        <v/>
      </c>
      <c r="AN2070" s="21">
        <f>N2070+AI2070</f>
        <v/>
      </c>
      <c r="AO2070" s="21">
        <f>ROUNDDOWN((R2070+S2070)*0.2/Y2070+2000,0)</f>
        <v/>
      </c>
      <c r="AP2070" s="21">
        <f>ROUNDDOWN((T2070+U2070)*0.2/Z2070+2000,0)</f>
        <v/>
      </c>
      <c r="AQ2070" s="21">
        <f>AL2070-AK2070</f>
        <v/>
      </c>
      <c r="AR2070" s="21">
        <f>AM2070-AK2070</f>
        <v/>
      </c>
      <c r="AS2070" s="21">
        <f>AM2070-AL2070</f>
        <v/>
      </c>
      <c r="AT2070" s="21">
        <f>AK2070+C2070-AJ2070</f>
        <v/>
      </c>
      <c r="AU2070" s="21">
        <f>AL2070+C2070-AM2070</f>
        <v/>
      </c>
      <c r="AV2070" s="21">
        <f>AN2070+C2070-AM2070</f>
        <v/>
      </c>
    </row>
    <row r="2071">
      <c r="A2071" t="inlineStr">
        <is>
          <t>1万円刻み</t>
        </is>
      </c>
      <c r="B2071" s="21">
        <f>'5_1万円刻み'!$A$308</f>
        <v/>
      </c>
      <c r="C2071" s="21">
        <f>AO2071</f>
        <v/>
      </c>
      <c r="D2071" s="21" t="n">
        <v>0</v>
      </c>
      <c r="E2071" s="21">
        <f>ROUND(MIN(B2071/12,650000)*12*0.0915+MIN(B2071/12,1390000)*12*(0.0504+0)+B2071*0.005,0)</f>
        <v/>
      </c>
      <c r="F2071" s="21">
        <f>IF(B2071&lt;741000,0,IF(B2071&lt;2191000,B2071-740000,IF(B2071&lt;2193000,1451000,IF(B2071&lt;2196000,1453000,IF(B2071&lt;2200000,1456000,IF(B2071&lt;3600000,ROUND(ROUNDDOWN(B2071/4,-3)*2.8,0)-80000,IF(B2071&lt;6600000,ROUND(ROUNDDOWN(B2071/4,-3)*3.2,0)-440000,IF(B2071&lt;8500000,ROUNDDOWN(B2071*0.9,0)-1100000,B2071-1950000))))))))</f>
        <v/>
      </c>
      <c r="G2071" s="21">
        <f>IF(F2071&gt;23500000,NA(),IF(F2071&lt;=4890000,1040000,IF(F2071&lt;=6550000,670000,620000)))</f>
        <v/>
      </c>
      <c r="H2071" s="21">
        <f>IF(D2071&lt;=0,0,MAX(0,MIN(2000000,D2071-MIN(100000,ROUNDDOWN(F2071*0.05,0)))))</f>
        <v/>
      </c>
      <c r="I2071" s="21">
        <f>IF(C2071&lt;=2000,0,MIN(C2071,ROUNDDOWN(F2071*0.4,0))-2000)</f>
        <v/>
      </c>
      <c r="J2071" s="21">
        <f>MAX(0,ROUNDDOWN(F2071-E2071-G2071,-3))</f>
        <v/>
      </c>
      <c r="K2071" s="21">
        <f>MAX(0,ROUNDDOWN(F2071-E2071-G2071-H2071-I2071,-3))</f>
        <v/>
      </c>
      <c r="L2071" s="21">
        <f>MAX(0,ROUNDDOWN(F2071-E2071-G2071-H2071,-3))</f>
        <v/>
      </c>
      <c r="M2071" s="21">
        <f>IF(J2071&lt;=0,0,ROUNDDOWN((J2071*LOOKUP(J2071,{0,1950001,3300001,6950001,9000001,18000001,40000001},{0.05,0.1,0.2,0.23,0.33,0.4,0.45})-LOOKUP(J2071,{0,1950001,3300001,6950001,9000001,18000001,40000001},{0,97500,427500,636000,1536000,2796000,4796000}))*1.021,-2))</f>
        <v/>
      </c>
      <c r="N2071" s="21">
        <f>IF(K2071&lt;=0,0,ROUNDDOWN((K2071*LOOKUP(K2071,{0,1950001,3300001,6950001,9000001,18000001,40000001},{0.05,0.1,0.2,0.23,0.33,0.4,0.45})-LOOKUP(K2071,{0,1950001,3300001,6950001,9000001,18000001,40000001},{0,97500,427500,636000,1536000,2796000,4796000}))*1.021,-2))</f>
        <v/>
      </c>
      <c r="O2071" s="21">
        <f>IF(L2071&lt;=0,0,ROUNDDOWN((L2071*LOOKUP(L2071,{0,1950001,3300001,6950001,9000001,18000001,40000001},{0.05,0.1,0.2,0.23,0.33,0.4,0.45})-LOOKUP(L2071,{0,1950001,3300001,6950001,9000001,18000001,40000001},{0,97500,427500,636000,1536000,2796000,4796000}))*1.021,-2))</f>
        <v/>
      </c>
      <c r="P2071" s="21">
        <f>MAX(0,ROUNDDOWN(F2071-E2071-430000,-3))</f>
        <v/>
      </c>
      <c r="Q2071" s="21">
        <f>MAX(0,ROUNDDOWN(F2071-E2071-430000-H2071,-3))</f>
        <v/>
      </c>
      <c r="R2071" s="21">
        <f>IF(F2071&lt;=450000,0,MAX(0,P2071*0.06-MIN(50000,P2071)*0.03))</f>
        <v/>
      </c>
      <c r="S2071" s="21">
        <f>IF(F2071&lt;=450000,0,MAX(0,P2071*0.04-MIN(50000,P2071)*0.02))</f>
        <v/>
      </c>
      <c r="T2071" s="21">
        <f>IF(F2071&lt;=450000,0,MAX(0,Q2071*0.06-MIN(50000,Q2071)*0.03))</f>
        <v/>
      </c>
      <c r="U2071" s="21">
        <f>IF(F2071&lt;=450000,0,MAX(0,Q2071*0.04-MIN(50000,Q2071)*0.02))</f>
        <v/>
      </c>
      <c r="V2071" s="21">
        <f>50000+MAX(0,G2071-480000)</f>
        <v/>
      </c>
      <c r="W2071" s="21">
        <f>P2071-V2071</f>
        <v/>
      </c>
      <c r="X2071" s="21">
        <f>Q2071-V2071</f>
        <v/>
      </c>
      <c r="Y2071" s="22">
        <f>IF(W2071&lt;0,0.9,LOOKUP(W2071,{0,1950001,3300001,6950001,9000001,18000001,40000001},{0.84895,0.7979,0.6958,0.66517,0.56307,0.4916,0.44055}))</f>
        <v/>
      </c>
      <c r="Z2071" s="22">
        <f>IF(X2071&lt;0,0.9,LOOKUP(X2071,{0,1950001,3300001,6950001,9000001,18000001,40000001},{0.84895,0.7979,0.6958,0.66517,0.56307,0.4916,0.44055}))</f>
        <v/>
      </c>
      <c r="AA2071" s="22">
        <f>IF(W2071&lt;0,0,CHOOSE(MATCH(W2071,{0,1950001,3300001,6950001,9000001},1),5.105/84.895,10.21/79.79,20.42/69.58,23.483/66.517,33.693/56.307))</f>
        <v/>
      </c>
      <c r="AB2071" s="21">
        <f>IF(C2071&lt;=2000,0,(MIN(C2071,ROUNDDOWN(F2071*0.3,0))-2000)*0.1)</f>
        <v/>
      </c>
      <c r="AC2071" s="21">
        <f>IF(C2071&lt;=2000,0,MIN((C2071-2000)*Y2071,(R2071+S2071)*0.2))</f>
        <v/>
      </c>
      <c r="AD2071" s="21">
        <f>IF(C2071&lt;=2000,0,MIN((C2071-2000)*Z2071,(T2071+U2071)*0.2))</f>
        <v/>
      </c>
      <c r="AE2071" s="21">
        <f>AC2071*AA2071</f>
        <v/>
      </c>
      <c r="AF2071" s="21">
        <f>ROUNDDOWN(R2071,-2)+ROUNDDOWN(S2071,-2)</f>
        <v/>
      </c>
      <c r="AG2071" s="21">
        <f>ROUNDDOWN(MAX(0,R2071-(AB2071+AC2071+AE2071)*0.6),-2)+ROUNDDOWN(MAX(0,S2071-(AB2071+AC2071+AE2071)*0.4),-2)</f>
        <v/>
      </c>
      <c r="AH2071" s="21">
        <f>ROUNDDOWN(MAX(0,T2071-(AB2071+AD2071)*0.6),-2)+ROUNDDOWN(MAX(0,U2071-(AB2071+AD2071)*0.4),-2)</f>
        <v/>
      </c>
      <c r="AI2071" s="21">
        <f>ROUNDDOWN(T2071,-2)+ROUNDDOWN(U2071,-2)</f>
        <v/>
      </c>
      <c r="AJ2071" s="21">
        <f>M2071+AF2071</f>
        <v/>
      </c>
      <c r="AK2071" s="21">
        <f>M2071+AG2071</f>
        <v/>
      </c>
      <c r="AL2071" s="21">
        <f>N2071+AH2071</f>
        <v/>
      </c>
      <c r="AM2071" s="21">
        <f>O2071+AI2071</f>
        <v/>
      </c>
      <c r="AN2071" s="21">
        <f>N2071+AI2071</f>
        <v/>
      </c>
      <c r="AO2071" s="21">
        <f>ROUNDDOWN((R2071+S2071)*0.2/Y2071+2000,0)</f>
        <v/>
      </c>
      <c r="AP2071" s="21">
        <f>ROUNDDOWN((T2071+U2071)*0.2/Z2071+2000,0)</f>
        <v/>
      </c>
      <c r="AQ2071" s="21">
        <f>AL2071-AK2071</f>
        <v/>
      </c>
      <c r="AR2071" s="21">
        <f>AM2071-AK2071</f>
        <v/>
      </c>
      <c r="AS2071" s="21">
        <f>AM2071-AL2071</f>
        <v/>
      </c>
      <c r="AT2071" s="21">
        <f>AK2071+C2071-AJ2071</f>
        <v/>
      </c>
      <c r="AU2071" s="21">
        <f>AL2071+C2071-AM2071</f>
        <v/>
      </c>
      <c r="AV2071" s="21">
        <f>AN2071+C2071-AM2071</f>
        <v/>
      </c>
    </row>
    <row r="2072">
      <c r="A2072" t="inlineStr">
        <is>
          <t>1万円刻み</t>
        </is>
      </c>
      <c r="B2072" s="21">
        <f>'5_1万円刻み'!$A$309</f>
        <v/>
      </c>
      <c r="C2072" s="21">
        <f>AO2072</f>
        <v/>
      </c>
      <c r="D2072" s="21" t="n">
        <v>0</v>
      </c>
      <c r="E2072" s="21">
        <f>ROUND(MIN(B2072/12,650000)*12*0.0915+MIN(B2072/12,1390000)*12*(0.0504+0)+B2072*0.005,0)</f>
        <v/>
      </c>
      <c r="F2072" s="21">
        <f>IF(B2072&lt;741000,0,IF(B2072&lt;2191000,B2072-740000,IF(B2072&lt;2193000,1451000,IF(B2072&lt;2196000,1453000,IF(B2072&lt;2200000,1456000,IF(B2072&lt;3600000,ROUND(ROUNDDOWN(B2072/4,-3)*2.8,0)-80000,IF(B2072&lt;6600000,ROUND(ROUNDDOWN(B2072/4,-3)*3.2,0)-440000,IF(B2072&lt;8500000,ROUNDDOWN(B2072*0.9,0)-1100000,B2072-1950000))))))))</f>
        <v/>
      </c>
      <c r="G2072" s="21">
        <f>IF(F2072&gt;23500000,NA(),IF(F2072&lt;=4890000,1040000,IF(F2072&lt;=6550000,670000,620000)))</f>
        <v/>
      </c>
      <c r="H2072" s="21">
        <f>IF(D2072&lt;=0,0,MAX(0,MIN(2000000,D2072-MIN(100000,ROUNDDOWN(F2072*0.05,0)))))</f>
        <v/>
      </c>
      <c r="I2072" s="21">
        <f>IF(C2072&lt;=2000,0,MIN(C2072,ROUNDDOWN(F2072*0.4,0))-2000)</f>
        <v/>
      </c>
      <c r="J2072" s="21">
        <f>MAX(0,ROUNDDOWN(F2072-E2072-G2072,-3))</f>
        <v/>
      </c>
      <c r="K2072" s="21">
        <f>MAX(0,ROUNDDOWN(F2072-E2072-G2072-H2072-I2072,-3))</f>
        <v/>
      </c>
      <c r="L2072" s="21">
        <f>MAX(0,ROUNDDOWN(F2072-E2072-G2072-H2072,-3))</f>
        <v/>
      </c>
      <c r="M2072" s="21">
        <f>IF(J2072&lt;=0,0,ROUNDDOWN((J2072*LOOKUP(J2072,{0,1950001,3300001,6950001,9000001,18000001,40000001},{0.05,0.1,0.2,0.23,0.33,0.4,0.45})-LOOKUP(J2072,{0,1950001,3300001,6950001,9000001,18000001,40000001},{0,97500,427500,636000,1536000,2796000,4796000}))*1.021,-2))</f>
        <v/>
      </c>
      <c r="N2072" s="21">
        <f>IF(K2072&lt;=0,0,ROUNDDOWN((K2072*LOOKUP(K2072,{0,1950001,3300001,6950001,9000001,18000001,40000001},{0.05,0.1,0.2,0.23,0.33,0.4,0.45})-LOOKUP(K2072,{0,1950001,3300001,6950001,9000001,18000001,40000001},{0,97500,427500,636000,1536000,2796000,4796000}))*1.021,-2))</f>
        <v/>
      </c>
      <c r="O2072" s="21">
        <f>IF(L2072&lt;=0,0,ROUNDDOWN((L2072*LOOKUP(L2072,{0,1950001,3300001,6950001,9000001,18000001,40000001},{0.05,0.1,0.2,0.23,0.33,0.4,0.45})-LOOKUP(L2072,{0,1950001,3300001,6950001,9000001,18000001,40000001},{0,97500,427500,636000,1536000,2796000,4796000}))*1.021,-2))</f>
        <v/>
      </c>
      <c r="P2072" s="21">
        <f>MAX(0,ROUNDDOWN(F2072-E2072-430000,-3))</f>
        <v/>
      </c>
      <c r="Q2072" s="21">
        <f>MAX(0,ROUNDDOWN(F2072-E2072-430000-H2072,-3))</f>
        <v/>
      </c>
      <c r="R2072" s="21">
        <f>IF(F2072&lt;=450000,0,MAX(0,P2072*0.06-MIN(50000,P2072)*0.03))</f>
        <v/>
      </c>
      <c r="S2072" s="21">
        <f>IF(F2072&lt;=450000,0,MAX(0,P2072*0.04-MIN(50000,P2072)*0.02))</f>
        <v/>
      </c>
      <c r="T2072" s="21">
        <f>IF(F2072&lt;=450000,0,MAX(0,Q2072*0.06-MIN(50000,Q2072)*0.03))</f>
        <v/>
      </c>
      <c r="U2072" s="21">
        <f>IF(F2072&lt;=450000,0,MAX(0,Q2072*0.04-MIN(50000,Q2072)*0.02))</f>
        <v/>
      </c>
      <c r="V2072" s="21">
        <f>50000+MAX(0,G2072-480000)</f>
        <v/>
      </c>
      <c r="W2072" s="21">
        <f>P2072-V2072</f>
        <v/>
      </c>
      <c r="X2072" s="21">
        <f>Q2072-V2072</f>
        <v/>
      </c>
      <c r="Y2072" s="22">
        <f>IF(W2072&lt;0,0.9,LOOKUP(W2072,{0,1950001,3300001,6950001,9000001,18000001,40000001},{0.84895,0.7979,0.6958,0.66517,0.56307,0.4916,0.44055}))</f>
        <v/>
      </c>
      <c r="Z2072" s="22">
        <f>IF(X2072&lt;0,0.9,LOOKUP(X2072,{0,1950001,3300001,6950001,9000001,18000001,40000001},{0.84895,0.7979,0.6958,0.66517,0.56307,0.4916,0.44055}))</f>
        <v/>
      </c>
      <c r="AA2072" s="22">
        <f>IF(W2072&lt;0,0,CHOOSE(MATCH(W2072,{0,1950001,3300001,6950001,9000001},1),5.105/84.895,10.21/79.79,20.42/69.58,23.483/66.517,33.693/56.307))</f>
        <v/>
      </c>
      <c r="AB2072" s="21">
        <f>IF(C2072&lt;=2000,0,(MIN(C2072,ROUNDDOWN(F2072*0.3,0))-2000)*0.1)</f>
        <v/>
      </c>
      <c r="AC2072" s="21">
        <f>IF(C2072&lt;=2000,0,MIN((C2072-2000)*Y2072,(R2072+S2072)*0.2))</f>
        <v/>
      </c>
      <c r="AD2072" s="21">
        <f>IF(C2072&lt;=2000,0,MIN((C2072-2000)*Z2072,(T2072+U2072)*0.2))</f>
        <v/>
      </c>
      <c r="AE2072" s="21">
        <f>AC2072*AA2072</f>
        <v/>
      </c>
      <c r="AF2072" s="21">
        <f>ROUNDDOWN(R2072,-2)+ROUNDDOWN(S2072,-2)</f>
        <v/>
      </c>
      <c r="AG2072" s="21">
        <f>ROUNDDOWN(MAX(0,R2072-(AB2072+AC2072+AE2072)*0.6),-2)+ROUNDDOWN(MAX(0,S2072-(AB2072+AC2072+AE2072)*0.4),-2)</f>
        <v/>
      </c>
      <c r="AH2072" s="21">
        <f>ROUNDDOWN(MAX(0,T2072-(AB2072+AD2072)*0.6),-2)+ROUNDDOWN(MAX(0,U2072-(AB2072+AD2072)*0.4),-2)</f>
        <v/>
      </c>
      <c r="AI2072" s="21">
        <f>ROUNDDOWN(T2072,-2)+ROUNDDOWN(U2072,-2)</f>
        <v/>
      </c>
      <c r="AJ2072" s="21">
        <f>M2072+AF2072</f>
        <v/>
      </c>
      <c r="AK2072" s="21">
        <f>M2072+AG2072</f>
        <v/>
      </c>
      <c r="AL2072" s="21">
        <f>N2072+AH2072</f>
        <v/>
      </c>
      <c r="AM2072" s="21">
        <f>O2072+AI2072</f>
        <v/>
      </c>
      <c r="AN2072" s="21">
        <f>N2072+AI2072</f>
        <v/>
      </c>
      <c r="AO2072" s="21">
        <f>ROUNDDOWN((R2072+S2072)*0.2/Y2072+2000,0)</f>
        <v/>
      </c>
      <c r="AP2072" s="21">
        <f>ROUNDDOWN((T2072+U2072)*0.2/Z2072+2000,0)</f>
        <v/>
      </c>
      <c r="AQ2072" s="21">
        <f>AL2072-AK2072</f>
        <v/>
      </c>
      <c r="AR2072" s="21">
        <f>AM2072-AK2072</f>
        <v/>
      </c>
      <c r="AS2072" s="21">
        <f>AM2072-AL2072</f>
        <v/>
      </c>
      <c r="AT2072" s="21">
        <f>AK2072+C2072-AJ2072</f>
        <v/>
      </c>
      <c r="AU2072" s="21">
        <f>AL2072+C2072-AM2072</f>
        <v/>
      </c>
      <c r="AV2072" s="21">
        <f>AN2072+C2072-AM2072</f>
        <v/>
      </c>
    </row>
    <row r="2073">
      <c r="A2073" t="inlineStr">
        <is>
          <t>1万円刻み</t>
        </is>
      </c>
      <c r="B2073" s="21">
        <f>'5_1万円刻み'!$A$310</f>
        <v/>
      </c>
      <c r="C2073" s="21">
        <f>AO2073</f>
        <v/>
      </c>
      <c r="D2073" s="21" t="n">
        <v>0</v>
      </c>
      <c r="E2073" s="21">
        <f>ROUND(MIN(B2073/12,650000)*12*0.0915+MIN(B2073/12,1390000)*12*(0.0504+0)+B2073*0.005,0)</f>
        <v/>
      </c>
      <c r="F2073" s="21">
        <f>IF(B2073&lt;741000,0,IF(B2073&lt;2191000,B2073-740000,IF(B2073&lt;2193000,1451000,IF(B2073&lt;2196000,1453000,IF(B2073&lt;2200000,1456000,IF(B2073&lt;3600000,ROUND(ROUNDDOWN(B2073/4,-3)*2.8,0)-80000,IF(B2073&lt;6600000,ROUND(ROUNDDOWN(B2073/4,-3)*3.2,0)-440000,IF(B2073&lt;8500000,ROUNDDOWN(B2073*0.9,0)-1100000,B2073-1950000))))))))</f>
        <v/>
      </c>
      <c r="G2073" s="21">
        <f>IF(F2073&gt;23500000,NA(),IF(F2073&lt;=4890000,1040000,IF(F2073&lt;=6550000,670000,620000)))</f>
        <v/>
      </c>
      <c r="H2073" s="21">
        <f>IF(D2073&lt;=0,0,MAX(0,MIN(2000000,D2073-MIN(100000,ROUNDDOWN(F2073*0.05,0)))))</f>
        <v/>
      </c>
      <c r="I2073" s="21">
        <f>IF(C2073&lt;=2000,0,MIN(C2073,ROUNDDOWN(F2073*0.4,0))-2000)</f>
        <v/>
      </c>
      <c r="J2073" s="21">
        <f>MAX(0,ROUNDDOWN(F2073-E2073-G2073,-3))</f>
        <v/>
      </c>
      <c r="K2073" s="21">
        <f>MAX(0,ROUNDDOWN(F2073-E2073-G2073-H2073-I2073,-3))</f>
        <v/>
      </c>
      <c r="L2073" s="21">
        <f>MAX(0,ROUNDDOWN(F2073-E2073-G2073-H2073,-3))</f>
        <v/>
      </c>
      <c r="M2073" s="21">
        <f>IF(J2073&lt;=0,0,ROUNDDOWN((J2073*LOOKUP(J2073,{0,1950001,3300001,6950001,9000001,18000001,40000001},{0.05,0.1,0.2,0.23,0.33,0.4,0.45})-LOOKUP(J2073,{0,1950001,3300001,6950001,9000001,18000001,40000001},{0,97500,427500,636000,1536000,2796000,4796000}))*1.021,-2))</f>
        <v/>
      </c>
      <c r="N2073" s="21">
        <f>IF(K2073&lt;=0,0,ROUNDDOWN((K2073*LOOKUP(K2073,{0,1950001,3300001,6950001,9000001,18000001,40000001},{0.05,0.1,0.2,0.23,0.33,0.4,0.45})-LOOKUP(K2073,{0,1950001,3300001,6950001,9000001,18000001,40000001},{0,97500,427500,636000,1536000,2796000,4796000}))*1.021,-2))</f>
        <v/>
      </c>
      <c r="O2073" s="21">
        <f>IF(L2073&lt;=0,0,ROUNDDOWN((L2073*LOOKUP(L2073,{0,1950001,3300001,6950001,9000001,18000001,40000001},{0.05,0.1,0.2,0.23,0.33,0.4,0.45})-LOOKUP(L2073,{0,1950001,3300001,6950001,9000001,18000001,40000001},{0,97500,427500,636000,1536000,2796000,4796000}))*1.021,-2))</f>
        <v/>
      </c>
      <c r="P2073" s="21">
        <f>MAX(0,ROUNDDOWN(F2073-E2073-430000,-3))</f>
        <v/>
      </c>
      <c r="Q2073" s="21">
        <f>MAX(0,ROUNDDOWN(F2073-E2073-430000-H2073,-3))</f>
        <v/>
      </c>
      <c r="R2073" s="21">
        <f>IF(F2073&lt;=450000,0,MAX(0,P2073*0.06-MIN(50000,P2073)*0.03))</f>
        <v/>
      </c>
      <c r="S2073" s="21">
        <f>IF(F2073&lt;=450000,0,MAX(0,P2073*0.04-MIN(50000,P2073)*0.02))</f>
        <v/>
      </c>
      <c r="T2073" s="21">
        <f>IF(F2073&lt;=450000,0,MAX(0,Q2073*0.06-MIN(50000,Q2073)*0.03))</f>
        <v/>
      </c>
      <c r="U2073" s="21">
        <f>IF(F2073&lt;=450000,0,MAX(0,Q2073*0.04-MIN(50000,Q2073)*0.02))</f>
        <v/>
      </c>
      <c r="V2073" s="21">
        <f>50000+MAX(0,G2073-480000)</f>
        <v/>
      </c>
      <c r="W2073" s="21">
        <f>P2073-V2073</f>
        <v/>
      </c>
      <c r="X2073" s="21">
        <f>Q2073-V2073</f>
        <v/>
      </c>
      <c r="Y2073" s="22">
        <f>IF(W2073&lt;0,0.9,LOOKUP(W2073,{0,1950001,3300001,6950001,9000001,18000001,40000001},{0.84895,0.7979,0.6958,0.66517,0.56307,0.4916,0.44055}))</f>
        <v/>
      </c>
      <c r="Z2073" s="22">
        <f>IF(X2073&lt;0,0.9,LOOKUP(X2073,{0,1950001,3300001,6950001,9000001,18000001,40000001},{0.84895,0.7979,0.6958,0.66517,0.56307,0.4916,0.44055}))</f>
        <v/>
      </c>
      <c r="AA2073" s="22">
        <f>IF(W2073&lt;0,0,CHOOSE(MATCH(W2073,{0,1950001,3300001,6950001,9000001},1),5.105/84.895,10.21/79.79,20.42/69.58,23.483/66.517,33.693/56.307))</f>
        <v/>
      </c>
      <c r="AB2073" s="21">
        <f>IF(C2073&lt;=2000,0,(MIN(C2073,ROUNDDOWN(F2073*0.3,0))-2000)*0.1)</f>
        <v/>
      </c>
      <c r="AC2073" s="21">
        <f>IF(C2073&lt;=2000,0,MIN((C2073-2000)*Y2073,(R2073+S2073)*0.2))</f>
        <v/>
      </c>
      <c r="AD2073" s="21">
        <f>IF(C2073&lt;=2000,0,MIN((C2073-2000)*Z2073,(T2073+U2073)*0.2))</f>
        <v/>
      </c>
      <c r="AE2073" s="21">
        <f>AC2073*AA2073</f>
        <v/>
      </c>
      <c r="AF2073" s="21">
        <f>ROUNDDOWN(R2073,-2)+ROUNDDOWN(S2073,-2)</f>
        <v/>
      </c>
      <c r="AG2073" s="21">
        <f>ROUNDDOWN(MAX(0,R2073-(AB2073+AC2073+AE2073)*0.6),-2)+ROUNDDOWN(MAX(0,S2073-(AB2073+AC2073+AE2073)*0.4),-2)</f>
        <v/>
      </c>
      <c r="AH2073" s="21">
        <f>ROUNDDOWN(MAX(0,T2073-(AB2073+AD2073)*0.6),-2)+ROUNDDOWN(MAX(0,U2073-(AB2073+AD2073)*0.4),-2)</f>
        <v/>
      </c>
      <c r="AI2073" s="21">
        <f>ROUNDDOWN(T2073,-2)+ROUNDDOWN(U2073,-2)</f>
        <v/>
      </c>
      <c r="AJ2073" s="21">
        <f>M2073+AF2073</f>
        <v/>
      </c>
      <c r="AK2073" s="21">
        <f>M2073+AG2073</f>
        <v/>
      </c>
      <c r="AL2073" s="21">
        <f>N2073+AH2073</f>
        <v/>
      </c>
      <c r="AM2073" s="21">
        <f>O2073+AI2073</f>
        <v/>
      </c>
      <c r="AN2073" s="21">
        <f>N2073+AI2073</f>
        <v/>
      </c>
      <c r="AO2073" s="21">
        <f>ROUNDDOWN((R2073+S2073)*0.2/Y2073+2000,0)</f>
        <v/>
      </c>
      <c r="AP2073" s="21">
        <f>ROUNDDOWN((T2073+U2073)*0.2/Z2073+2000,0)</f>
        <v/>
      </c>
      <c r="AQ2073" s="21">
        <f>AL2073-AK2073</f>
        <v/>
      </c>
      <c r="AR2073" s="21">
        <f>AM2073-AK2073</f>
        <v/>
      </c>
      <c r="AS2073" s="21">
        <f>AM2073-AL2073</f>
        <v/>
      </c>
      <c r="AT2073" s="21">
        <f>AK2073+C2073-AJ2073</f>
        <v/>
      </c>
      <c r="AU2073" s="21">
        <f>AL2073+C2073-AM2073</f>
        <v/>
      </c>
      <c r="AV2073" s="21">
        <f>AN2073+C2073-AM2073</f>
        <v/>
      </c>
    </row>
    <row r="2074">
      <c r="A2074" t="inlineStr">
        <is>
          <t>1万円刻み</t>
        </is>
      </c>
      <c r="B2074" s="21">
        <f>'5_1万円刻み'!$A$311</f>
        <v/>
      </c>
      <c r="C2074" s="21">
        <f>AO2074</f>
        <v/>
      </c>
      <c r="D2074" s="21" t="n">
        <v>0</v>
      </c>
      <c r="E2074" s="21">
        <f>ROUND(MIN(B2074/12,650000)*12*0.0915+MIN(B2074/12,1390000)*12*(0.0504+0)+B2074*0.005,0)</f>
        <v/>
      </c>
      <c r="F2074" s="21">
        <f>IF(B2074&lt;741000,0,IF(B2074&lt;2191000,B2074-740000,IF(B2074&lt;2193000,1451000,IF(B2074&lt;2196000,1453000,IF(B2074&lt;2200000,1456000,IF(B2074&lt;3600000,ROUND(ROUNDDOWN(B2074/4,-3)*2.8,0)-80000,IF(B2074&lt;6600000,ROUND(ROUNDDOWN(B2074/4,-3)*3.2,0)-440000,IF(B2074&lt;8500000,ROUNDDOWN(B2074*0.9,0)-1100000,B2074-1950000))))))))</f>
        <v/>
      </c>
      <c r="G2074" s="21">
        <f>IF(F2074&gt;23500000,NA(),IF(F2074&lt;=4890000,1040000,IF(F2074&lt;=6550000,670000,620000)))</f>
        <v/>
      </c>
      <c r="H2074" s="21">
        <f>IF(D2074&lt;=0,0,MAX(0,MIN(2000000,D2074-MIN(100000,ROUNDDOWN(F2074*0.05,0)))))</f>
        <v/>
      </c>
      <c r="I2074" s="21">
        <f>IF(C2074&lt;=2000,0,MIN(C2074,ROUNDDOWN(F2074*0.4,0))-2000)</f>
        <v/>
      </c>
      <c r="J2074" s="21">
        <f>MAX(0,ROUNDDOWN(F2074-E2074-G2074,-3))</f>
        <v/>
      </c>
      <c r="K2074" s="21">
        <f>MAX(0,ROUNDDOWN(F2074-E2074-G2074-H2074-I2074,-3))</f>
        <v/>
      </c>
      <c r="L2074" s="21">
        <f>MAX(0,ROUNDDOWN(F2074-E2074-G2074-H2074,-3))</f>
        <v/>
      </c>
      <c r="M2074" s="21">
        <f>IF(J2074&lt;=0,0,ROUNDDOWN((J2074*LOOKUP(J2074,{0,1950001,3300001,6950001,9000001,18000001,40000001},{0.05,0.1,0.2,0.23,0.33,0.4,0.45})-LOOKUP(J2074,{0,1950001,3300001,6950001,9000001,18000001,40000001},{0,97500,427500,636000,1536000,2796000,4796000}))*1.021,-2))</f>
        <v/>
      </c>
      <c r="N2074" s="21">
        <f>IF(K2074&lt;=0,0,ROUNDDOWN((K2074*LOOKUP(K2074,{0,1950001,3300001,6950001,9000001,18000001,40000001},{0.05,0.1,0.2,0.23,0.33,0.4,0.45})-LOOKUP(K2074,{0,1950001,3300001,6950001,9000001,18000001,40000001},{0,97500,427500,636000,1536000,2796000,4796000}))*1.021,-2))</f>
        <v/>
      </c>
      <c r="O2074" s="21">
        <f>IF(L2074&lt;=0,0,ROUNDDOWN((L2074*LOOKUP(L2074,{0,1950001,3300001,6950001,9000001,18000001,40000001},{0.05,0.1,0.2,0.23,0.33,0.4,0.45})-LOOKUP(L2074,{0,1950001,3300001,6950001,9000001,18000001,40000001},{0,97500,427500,636000,1536000,2796000,4796000}))*1.021,-2))</f>
        <v/>
      </c>
      <c r="P2074" s="21">
        <f>MAX(0,ROUNDDOWN(F2074-E2074-430000,-3))</f>
        <v/>
      </c>
      <c r="Q2074" s="21">
        <f>MAX(0,ROUNDDOWN(F2074-E2074-430000-H2074,-3))</f>
        <v/>
      </c>
      <c r="R2074" s="21">
        <f>IF(F2074&lt;=450000,0,MAX(0,P2074*0.06-MIN(50000,P2074)*0.03))</f>
        <v/>
      </c>
      <c r="S2074" s="21">
        <f>IF(F2074&lt;=450000,0,MAX(0,P2074*0.04-MIN(50000,P2074)*0.02))</f>
        <v/>
      </c>
      <c r="T2074" s="21">
        <f>IF(F2074&lt;=450000,0,MAX(0,Q2074*0.06-MIN(50000,Q2074)*0.03))</f>
        <v/>
      </c>
      <c r="U2074" s="21">
        <f>IF(F2074&lt;=450000,0,MAX(0,Q2074*0.04-MIN(50000,Q2074)*0.02))</f>
        <v/>
      </c>
      <c r="V2074" s="21">
        <f>50000+MAX(0,G2074-480000)</f>
        <v/>
      </c>
      <c r="W2074" s="21">
        <f>P2074-V2074</f>
        <v/>
      </c>
      <c r="X2074" s="21">
        <f>Q2074-V2074</f>
        <v/>
      </c>
      <c r="Y2074" s="22">
        <f>IF(W2074&lt;0,0.9,LOOKUP(W2074,{0,1950001,3300001,6950001,9000001,18000001,40000001},{0.84895,0.7979,0.6958,0.66517,0.56307,0.4916,0.44055}))</f>
        <v/>
      </c>
      <c r="Z2074" s="22">
        <f>IF(X2074&lt;0,0.9,LOOKUP(X2074,{0,1950001,3300001,6950001,9000001,18000001,40000001},{0.84895,0.7979,0.6958,0.66517,0.56307,0.4916,0.44055}))</f>
        <v/>
      </c>
      <c r="AA2074" s="22">
        <f>IF(W2074&lt;0,0,CHOOSE(MATCH(W2074,{0,1950001,3300001,6950001,9000001},1),5.105/84.895,10.21/79.79,20.42/69.58,23.483/66.517,33.693/56.307))</f>
        <v/>
      </c>
      <c r="AB2074" s="21">
        <f>IF(C2074&lt;=2000,0,(MIN(C2074,ROUNDDOWN(F2074*0.3,0))-2000)*0.1)</f>
        <v/>
      </c>
      <c r="AC2074" s="21">
        <f>IF(C2074&lt;=2000,0,MIN((C2074-2000)*Y2074,(R2074+S2074)*0.2))</f>
        <v/>
      </c>
      <c r="AD2074" s="21">
        <f>IF(C2074&lt;=2000,0,MIN((C2074-2000)*Z2074,(T2074+U2074)*0.2))</f>
        <v/>
      </c>
      <c r="AE2074" s="21">
        <f>AC2074*AA2074</f>
        <v/>
      </c>
      <c r="AF2074" s="21">
        <f>ROUNDDOWN(R2074,-2)+ROUNDDOWN(S2074,-2)</f>
        <v/>
      </c>
      <c r="AG2074" s="21">
        <f>ROUNDDOWN(MAX(0,R2074-(AB2074+AC2074+AE2074)*0.6),-2)+ROUNDDOWN(MAX(0,S2074-(AB2074+AC2074+AE2074)*0.4),-2)</f>
        <v/>
      </c>
      <c r="AH2074" s="21">
        <f>ROUNDDOWN(MAX(0,T2074-(AB2074+AD2074)*0.6),-2)+ROUNDDOWN(MAX(0,U2074-(AB2074+AD2074)*0.4),-2)</f>
        <v/>
      </c>
      <c r="AI2074" s="21">
        <f>ROUNDDOWN(T2074,-2)+ROUNDDOWN(U2074,-2)</f>
        <v/>
      </c>
      <c r="AJ2074" s="21">
        <f>M2074+AF2074</f>
        <v/>
      </c>
      <c r="AK2074" s="21">
        <f>M2074+AG2074</f>
        <v/>
      </c>
      <c r="AL2074" s="21">
        <f>N2074+AH2074</f>
        <v/>
      </c>
      <c r="AM2074" s="21">
        <f>O2074+AI2074</f>
        <v/>
      </c>
      <c r="AN2074" s="21">
        <f>N2074+AI2074</f>
        <v/>
      </c>
      <c r="AO2074" s="21">
        <f>ROUNDDOWN((R2074+S2074)*0.2/Y2074+2000,0)</f>
        <v/>
      </c>
      <c r="AP2074" s="21">
        <f>ROUNDDOWN((T2074+U2074)*0.2/Z2074+2000,0)</f>
        <v/>
      </c>
      <c r="AQ2074" s="21">
        <f>AL2074-AK2074</f>
        <v/>
      </c>
      <c r="AR2074" s="21">
        <f>AM2074-AK2074</f>
        <v/>
      </c>
      <c r="AS2074" s="21">
        <f>AM2074-AL2074</f>
        <v/>
      </c>
      <c r="AT2074" s="21">
        <f>AK2074+C2074-AJ2074</f>
        <v/>
      </c>
      <c r="AU2074" s="21">
        <f>AL2074+C2074-AM2074</f>
        <v/>
      </c>
      <c r="AV2074" s="21">
        <f>AN2074+C2074-AM2074</f>
        <v/>
      </c>
    </row>
    <row r="2075">
      <c r="A2075" t="inlineStr">
        <is>
          <t>1万円刻み</t>
        </is>
      </c>
      <c r="B2075" s="21">
        <f>'5_1万円刻み'!$A$312</f>
        <v/>
      </c>
      <c r="C2075" s="21">
        <f>AO2075</f>
        <v/>
      </c>
      <c r="D2075" s="21" t="n">
        <v>0</v>
      </c>
      <c r="E2075" s="21">
        <f>ROUND(MIN(B2075/12,650000)*12*0.0915+MIN(B2075/12,1390000)*12*(0.0504+0)+B2075*0.005,0)</f>
        <v/>
      </c>
      <c r="F2075" s="21">
        <f>IF(B2075&lt;741000,0,IF(B2075&lt;2191000,B2075-740000,IF(B2075&lt;2193000,1451000,IF(B2075&lt;2196000,1453000,IF(B2075&lt;2200000,1456000,IF(B2075&lt;3600000,ROUND(ROUNDDOWN(B2075/4,-3)*2.8,0)-80000,IF(B2075&lt;6600000,ROUND(ROUNDDOWN(B2075/4,-3)*3.2,0)-440000,IF(B2075&lt;8500000,ROUNDDOWN(B2075*0.9,0)-1100000,B2075-1950000))))))))</f>
        <v/>
      </c>
      <c r="G2075" s="21">
        <f>IF(F2075&gt;23500000,NA(),IF(F2075&lt;=4890000,1040000,IF(F2075&lt;=6550000,670000,620000)))</f>
        <v/>
      </c>
      <c r="H2075" s="21">
        <f>IF(D2075&lt;=0,0,MAX(0,MIN(2000000,D2075-MIN(100000,ROUNDDOWN(F2075*0.05,0)))))</f>
        <v/>
      </c>
      <c r="I2075" s="21">
        <f>IF(C2075&lt;=2000,0,MIN(C2075,ROUNDDOWN(F2075*0.4,0))-2000)</f>
        <v/>
      </c>
      <c r="J2075" s="21">
        <f>MAX(0,ROUNDDOWN(F2075-E2075-G2075,-3))</f>
        <v/>
      </c>
      <c r="K2075" s="21">
        <f>MAX(0,ROUNDDOWN(F2075-E2075-G2075-H2075-I2075,-3))</f>
        <v/>
      </c>
      <c r="L2075" s="21">
        <f>MAX(0,ROUNDDOWN(F2075-E2075-G2075-H2075,-3))</f>
        <v/>
      </c>
      <c r="M2075" s="21">
        <f>IF(J2075&lt;=0,0,ROUNDDOWN((J2075*LOOKUP(J2075,{0,1950001,3300001,6950001,9000001,18000001,40000001},{0.05,0.1,0.2,0.23,0.33,0.4,0.45})-LOOKUP(J2075,{0,1950001,3300001,6950001,9000001,18000001,40000001},{0,97500,427500,636000,1536000,2796000,4796000}))*1.021,-2))</f>
        <v/>
      </c>
      <c r="N2075" s="21">
        <f>IF(K2075&lt;=0,0,ROUNDDOWN((K2075*LOOKUP(K2075,{0,1950001,3300001,6950001,9000001,18000001,40000001},{0.05,0.1,0.2,0.23,0.33,0.4,0.45})-LOOKUP(K2075,{0,1950001,3300001,6950001,9000001,18000001,40000001},{0,97500,427500,636000,1536000,2796000,4796000}))*1.021,-2))</f>
        <v/>
      </c>
      <c r="O2075" s="21">
        <f>IF(L2075&lt;=0,0,ROUNDDOWN((L2075*LOOKUP(L2075,{0,1950001,3300001,6950001,9000001,18000001,40000001},{0.05,0.1,0.2,0.23,0.33,0.4,0.45})-LOOKUP(L2075,{0,1950001,3300001,6950001,9000001,18000001,40000001},{0,97500,427500,636000,1536000,2796000,4796000}))*1.021,-2))</f>
        <v/>
      </c>
      <c r="P2075" s="21">
        <f>MAX(0,ROUNDDOWN(F2075-E2075-430000,-3))</f>
        <v/>
      </c>
      <c r="Q2075" s="21">
        <f>MAX(0,ROUNDDOWN(F2075-E2075-430000-H2075,-3))</f>
        <v/>
      </c>
      <c r="R2075" s="21">
        <f>IF(F2075&lt;=450000,0,MAX(0,P2075*0.06-MIN(50000,P2075)*0.03))</f>
        <v/>
      </c>
      <c r="S2075" s="21">
        <f>IF(F2075&lt;=450000,0,MAX(0,P2075*0.04-MIN(50000,P2075)*0.02))</f>
        <v/>
      </c>
      <c r="T2075" s="21">
        <f>IF(F2075&lt;=450000,0,MAX(0,Q2075*0.06-MIN(50000,Q2075)*0.03))</f>
        <v/>
      </c>
      <c r="U2075" s="21">
        <f>IF(F2075&lt;=450000,0,MAX(0,Q2075*0.04-MIN(50000,Q2075)*0.02))</f>
        <v/>
      </c>
      <c r="V2075" s="21">
        <f>50000+MAX(0,G2075-480000)</f>
        <v/>
      </c>
      <c r="W2075" s="21">
        <f>P2075-V2075</f>
        <v/>
      </c>
      <c r="X2075" s="21">
        <f>Q2075-V2075</f>
        <v/>
      </c>
      <c r="Y2075" s="22">
        <f>IF(W2075&lt;0,0.9,LOOKUP(W2075,{0,1950001,3300001,6950001,9000001,18000001,40000001},{0.84895,0.7979,0.6958,0.66517,0.56307,0.4916,0.44055}))</f>
        <v/>
      </c>
      <c r="Z2075" s="22">
        <f>IF(X2075&lt;0,0.9,LOOKUP(X2075,{0,1950001,3300001,6950001,9000001,18000001,40000001},{0.84895,0.7979,0.6958,0.66517,0.56307,0.4916,0.44055}))</f>
        <v/>
      </c>
      <c r="AA2075" s="22">
        <f>IF(W2075&lt;0,0,CHOOSE(MATCH(W2075,{0,1950001,3300001,6950001,9000001},1),5.105/84.895,10.21/79.79,20.42/69.58,23.483/66.517,33.693/56.307))</f>
        <v/>
      </c>
      <c r="AB2075" s="21">
        <f>IF(C2075&lt;=2000,0,(MIN(C2075,ROUNDDOWN(F2075*0.3,0))-2000)*0.1)</f>
        <v/>
      </c>
      <c r="AC2075" s="21">
        <f>IF(C2075&lt;=2000,0,MIN((C2075-2000)*Y2075,(R2075+S2075)*0.2))</f>
        <v/>
      </c>
      <c r="AD2075" s="21">
        <f>IF(C2075&lt;=2000,0,MIN((C2075-2000)*Z2075,(T2075+U2075)*0.2))</f>
        <v/>
      </c>
      <c r="AE2075" s="21">
        <f>AC2075*AA2075</f>
        <v/>
      </c>
      <c r="AF2075" s="21">
        <f>ROUNDDOWN(R2075,-2)+ROUNDDOWN(S2075,-2)</f>
        <v/>
      </c>
      <c r="AG2075" s="21">
        <f>ROUNDDOWN(MAX(0,R2075-(AB2075+AC2075+AE2075)*0.6),-2)+ROUNDDOWN(MAX(0,S2075-(AB2075+AC2075+AE2075)*0.4),-2)</f>
        <v/>
      </c>
      <c r="AH2075" s="21">
        <f>ROUNDDOWN(MAX(0,T2075-(AB2075+AD2075)*0.6),-2)+ROUNDDOWN(MAX(0,U2075-(AB2075+AD2075)*0.4),-2)</f>
        <v/>
      </c>
      <c r="AI2075" s="21">
        <f>ROUNDDOWN(T2075,-2)+ROUNDDOWN(U2075,-2)</f>
        <v/>
      </c>
      <c r="AJ2075" s="21">
        <f>M2075+AF2075</f>
        <v/>
      </c>
      <c r="AK2075" s="21">
        <f>M2075+AG2075</f>
        <v/>
      </c>
      <c r="AL2075" s="21">
        <f>N2075+AH2075</f>
        <v/>
      </c>
      <c r="AM2075" s="21">
        <f>O2075+AI2075</f>
        <v/>
      </c>
      <c r="AN2075" s="21">
        <f>N2075+AI2075</f>
        <v/>
      </c>
      <c r="AO2075" s="21">
        <f>ROUNDDOWN((R2075+S2075)*0.2/Y2075+2000,0)</f>
        <v/>
      </c>
      <c r="AP2075" s="21">
        <f>ROUNDDOWN((T2075+U2075)*0.2/Z2075+2000,0)</f>
        <v/>
      </c>
      <c r="AQ2075" s="21">
        <f>AL2075-AK2075</f>
        <v/>
      </c>
      <c r="AR2075" s="21">
        <f>AM2075-AK2075</f>
        <v/>
      </c>
      <c r="AS2075" s="21">
        <f>AM2075-AL2075</f>
        <v/>
      </c>
      <c r="AT2075" s="21">
        <f>AK2075+C2075-AJ2075</f>
        <v/>
      </c>
      <c r="AU2075" s="21">
        <f>AL2075+C2075-AM2075</f>
        <v/>
      </c>
      <c r="AV2075" s="21">
        <f>AN2075+C2075-AM2075</f>
        <v/>
      </c>
    </row>
    <row r="2076">
      <c r="A2076" t="inlineStr">
        <is>
          <t>1万円刻み</t>
        </is>
      </c>
      <c r="B2076" s="21">
        <f>'5_1万円刻み'!$A$313</f>
        <v/>
      </c>
      <c r="C2076" s="21">
        <f>AO2076</f>
        <v/>
      </c>
      <c r="D2076" s="21" t="n">
        <v>0</v>
      </c>
      <c r="E2076" s="21">
        <f>ROUND(MIN(B2076/12,650000)*12*0.0915+MIN(B2076/12,1390000)*12*(0.0504+0)+B2076*0.005,0)</f>
        <v/>
      </c>
      <c r="F2076" s="21">
        <f>IF(B2076&lt;741000,0,IF(B2076&lt;2191000,B2076-740000,IF(B2076&lt;2193000,1451000,IF(B2076&lt;2196000,1453000,IF(B2076&lt;2200000,1456000,IF(B2076&lt;3600000,ROUND(ROUNDDOWN(B2076/4,-3)*2.8,0)-80000,IF(B2076&lt;6600000,ROUND(ROUNDDOWN(B2076/4,-3)*3.2,0)-440000,IF(B2076&lt;8500000,ROUNDDOWN(B2076*0.9,0)-1100000,B2076-1950000))))))))</f>
        <v/>
      </c>
      <c r="G2076" s="21">
        <f>IF(F2076&gt;23500000,NA(),IF(F2076&lt;=4890000,1040000,IF(F2076&lt;=6550000,670000,620000)))</f>
        <v/>
      </c>
      <c r="H2076" s="21">
        <f>IF(D2076&lt;=0,0,MAX(0,MIN(2000000,D2076-MIN(100000,ROUNDDOWN(F2076*0.05,0)))))</f>
        <v/>
      </c>
      <c r="I2076" s="21">
        <f>IF(C2076&lt;=2000,0,MIN(C2076,ROUNDDOWN(F2076*0.4,0))-2000)</f>
        <v/>
      </c>
      <c r="J2076" s="21">
        <f>MAX(0,ROUNDDOWN(F2076-E2076-G2076,-3))</f>
        <v/>
      </c>
      <c r="K2076" s="21">
        <f>MAX(0,ROUNDDOWN(F2076-E2076-G2076-H2076-I2076,-3))</f>
        <v/>
      </c>
      <c r="L2076" s="21">
        <f>MAX(0,ROUNDDOWN(F2076-E2076-G2076-H2076,-3))</f>
        <v/>
      </c>
      <c r="M2076" s="21">
        <f>IF(J2076&lt;=0,0,ROUNDDOWN((J2076*LOOKUP(J2076,{0,1950001,3300001,6950001,9000001,18000001,40000001},{0.05,0.1,0.2,0.23,0.33,0.4,0.45})-LOOKUP(J2076,{0,1950001,3300001,6950001,9000001,18000001,40000001},{0,97500,427500,636000,1536000,2796000,4796000}))*1.021,-2))</f>
        <v/>
      </c>
      <c r="N2076" s="21">
        <f>IF(K2076&lt;=0,0,ROUNDDOWN((K2076*LOOKUP(K2076,{0,1950001,3300001,6950001,9000001,18000001,40000001},{0.05,0.1,0.2,0.23,0.33,0.4,0.45})-LOOKUP(K2076,{0,1950001,3300001,6950001,9000001,18000001,40000001},{0,97500,427500,636000,1536000,2796000,4796000}))*1.021,-2))</f>
        <v/>
      </c>
      <c r="O2076" s="21">
        <f>IF(L2076&lt;=0,0,ROUNDDOWN((L2076*LOOKUP(L2076,{0,1950001,3300001,6950001,9000001,18000001,40000001},{0.05,0.1,0.2,0.23,0.33,0.4,0.45})-LOOKUP(L2076,{0,1950001,3300001,6950001,9000001,18000001,40000001},{0,97500,427500,636000,1536000,2796000,4796000}))*1.021,-2))</f>
        <v/>
      </c>
      <c r="P2076" s="21">
        <f>MAX(0,ROUNDDOWN(F2076-E2076-430000,-3))</f>
        <v/>
      </c>
      <c r="Q2076" s="21">
        <f>MAX(0,ROUNDDOWN(F2076-E2076-430000-H2076,-3))</f>
        <v/>
      </c>
      <c r="R2076" s="21">
        <f>IF(F2076&lt;=450000,0,MAX(0,P2076*0.06-MIN(50000,P2076)*0.03))</f>
        <v/>
      </c>
      <c r="S2076" s="21">
        <f>IF(F2076&lt;=450000,0,MAX(0,P2076*0.04-MIN(50000,P2076)*0.02))</f>
        <v/>
      </c>
      <c r="T2076" s="21">
        <f>IF(F2076&lt;=450000,0,MAX(0,Q2076*0.06-MIN(50000,Q2076)*0.03))</f>
        <v/>
      </c>
      <c r="U2076" s="21">
        <f>IF(F2076&lt;=450000,0,MAX(0,Q2076*0.04-MIN(50000,Q2076)*0.02))</f>
        <v/>
      </c>
      <c r="V2076" s="21">
        <f>50000+MAX(0,G2076-480000)</f>
        <v/>
      </c>
      <c r="W2076" s="21">
        <f>P2076-V2076</f>
        <v/>
      </c>
      <c r="X2076" s="21">
        <f>Q2076-V2076</f>
        <v/>
      </c>
      <c r="Y2076" s="22">
        <f>IF(W2076&lt;0,0.9,LOOKUP(W2076,{0,1950001,3300001,6950001,9000001,18000001,40000001},{0.84895,0.7979,0.6958,0.66517,0.56307,0.4916,0.44055}))</f>
        <v/>
      </c>
      <c r="Z2076" s="22">
        <f>IF(X2076&lt;0,0.9,LOOKUP(X2076,{0,1950001,3300001,6950001,9000001,18000001,40000001},{0.84895,0.7979,0.6958,0.66517,0.56307,0.4916,0.44055}))</f>
        <v/>
      </c>
      <c r="AA2076" s="22">
        <f>IF(W2076&lt;0,0,CHOOSE(MATCH(W2076,{0,1950001,3300001,6950001,9000001},1),5.105/84.895,10.21/79.79,20.42/69.58,23.483/66.517,33.693/56.307))</f>
        <v/>
      </c>
      <c r="AB2076" s="21">
        <f>IF(C2076&lt;=2000,0,(MIN(C2076,ROUNDDOWN(F2076*0.3,0))-2000)*0.1)</f>
        <v/>
      </c>
      <c r="AC2076" s="21">
        <f>IF(C2076&lt;=2000,0,MIN((C2076-2000)*Y2076,(R2076+S2076)*0.2))</f>
        <v/>
      </c>
      <c r="AD2076" s="21">
        <f>IF(C2076&lt;=2000,0,MIN((C2076-2000)*Z2076,(T2076+U2076)*0.2))</f>
        <v/>
      </c>
      <c r="AE2076" s="21">
        <f>AC2076*AA2076</f>
        <v/>
      </c>
      <c r="AF2076" s="21">
        <f>ROUNDDOWN(R2076,-2)+ROUNDDOWN(S2076,-2)</f>
        <v/>
      </c>
      <c r="AG2076" s="21">
        <f>ROUNDDOWN(MAX(0,R2076-(AB2076+AC2076+AE2076)*0.6),-2)+ROUNDDOWN(MAX(0,S2076-(AB2076+AC2076+AE2076)*0.4),-2)</f>
        <v/>
      </c>
      <c r="AH2076" s="21">
        <f>ROUNDDOWN(MAX(0,T2076-(AB2076+AD2076)*0.6),-2)+ROUNDDOWN(MAX(0,U2076-(AB2076+AD2076)*0.4),-2)</f>
        <v/>
      </c>
      <c r="AI2076" s="21">
        <f>ROUNDDOWN(T2076,-2)+ROUNDDOWN(U2076,-2)</f>
        <v/>
      </c>
      <c r="AJ2076" s="21">
        <f>M2076+AF2076</f>
        <v/>
      </c>
      <c r="AK2076" s="21">
        <f>M2076+AG2076</f>
        <v/>
      </c>
      <c r="AL2076" s="21">
        <f>N2076+AH2076</f>
        <v/>
      </c>
      <c r="AM2076" s="21">
        <f>O2076+AI2076</f>
        <v/>
      </c>
      <c r="AN2076" s="21">
        <f>N2076+AI2076</f>
        <v/>
      </c>
      <c r="AO2076" s="21">
        <f>ROUNDDOWN((R2076+S2076)*0.2/Y2076+2000,0)</f>
        <v/>
      </c>
      <c r="AP2076" s="21">
        <f>ROUNDDOWN((T2076+U2076)*0.2/Z2076+2000,0)</f>
        <v/>
      </c>
      <c r="AQ2076" s="21">
        <f>AL2076-AK2076</f>
        <v/>
      </c>
      <c r="AR2076" s="21">
        <f>AM2076-AK2076</f>
        <v/>
      </c>
      <c r="AS2076" s="21">
        <f>AM2076-AL2076</f>
        <v/>
      </c>
      <c r="AT2076" s="21">
        <f>AK2076+C2076-AJ2076</f>
        <v/>
      </c>
      <c r="AU2076" s="21">
        <f>AL2076+C2076-AM2076</f>
        <v/>
      </c>
      <c r="AV2076" s="21">
        <f>AN2076+C2076-AM2076</f>
        <v/>
      </c>
    </row>
    <row r="2077">
      <c r="A2077" t="inlineStr">
        <is>
          <t>1万円刻み</t>
        </is>
      </c>
      <c r="B2077" s="21">
        <f>'5_1万円刻み'!$A$314</f>
        <v/>
      </c>
      <c r="C2077" s="21">
        <f>AO2077</f>
        <v/>
      </c>
      <c r="D2077" s="21" t="n">
        <v>0</v>
      </c>
      <c r="E2077" s="21">
        <f>ROUND(MIN(B2077/12,650000)*12*0.0915+MIN(B2077/12,1390000)*12*(0.0504+0)+B2077*0.005,0)</f>
        <v/>
      </c>
      <c r="F2077" s="21">
        <f>IF(B2077&lt;741000,0,IF(B2077&lt;2191000,B2077-740000,IF(B2077&lt;2193000,1451000,IF(B2077&lt;2196000,1453000,IF(B2077&lt;2200000,1456000,IF(B2077&lt;3600000,ROUND(ROUNDDOWN(B2077/4,-3)*2.8,0)-80000,IF(B2077&lt;6600000,ROUND(ROUNDDOWN(B2077/4,-3)*3.2,0)-440000,IF(B2077&lt;8500000,ROUNDDOWN(B2077*0.9,0)-1100000,B2077-1950000))))))))</f>
        <v/>
      </c>
      <c r="G2077" s="21">
        <f>IF(F2077&gt;23500000,NA(),IF(F2077&lt;=4890000,1040000,IF(F2077&lt;=6550000,670000,620000)))</f>
        <v/>
      </c>
      <c r="H2077" s="21">
        <f>IF(D2077&lt;=0,0,MAX(0,MIN(2000000,D2077-MIN(100000,ROUNDDOWN(F2077*0.05,0)))))</f>
        <v/>
      </c>
      <c r="I2077" s="21">
        <f>IF(C2077&lt;=2000,0,MIN(C2077,ROUNDDOWN(F2077*0.4,0))-2000)</f>
        <v/>
      </c>
      <c r="J2077" s="21">
        <f>MAX(0,ROUNDDOWN(F2077-E2077-G2077,-3))</f>
        <v/>
      </c>
      <c r="K2077" s="21">
        <f>MAX(0,ROUNDDOWN(F2077-E2077-G2077-H2077-I2077,-3))</f>
        <v/>
      </c>
      <c r="L2077" s="21">
        <f>MAX(0,ROUNDDOWN(F2077-E2077-G2077-H2077,-3))</f>
        <v/>
      </c>
      <c r="M2077" s="21">
        <f>IF(J2077&lt;=0,0,ROUNDDOWN((J2077*LOOKUP(J2077,{0,1950001,3300001,6950001,9000001,18000001,40000001},{0.05,0.1,0.2,0.23,0.33,0.4,0.45})-LOOKUP(J2077,{0,1950001,3300001,6950001,9000001,18000001,40000001},{0,97500,427500,636000,1536000,2796000,4796000}))*1.021,-2))</f>
        <v/>
      </c>
      <c r="N2077" s="21">
        <f>IF(K2077&lt;=0,0,ROUNDDOWN((K2077*LOOKUP(K2077,{0,1950001,3300001,6950001,9000001,18000001,40000001},{0.05,0.1,0.2,0.23,0.33,0.4,0.45})-LOOKUP(K2077,{0,1950001,3300001,6950001,9000001,18000001,40000001},{0,97500,427500,636000,1536000,2796000,4796000}))*1.021,-2))</f>
        <v/>
      </c>
      <c r="O2077" s="21">
        <f>IF(L2077&lt;=0,0,ROUNDDOWN((L2077*LOOKUP(L2077,{0,1950001,3300001,6950001,9000001,18000001,40000001},{0.05,0.1,0.2,0.23,0.33,0.4,0.45})-LOOKUP(L2077,{0,1950001,3300001,6950001,9000001,18000001,40000001},{0,97500,427500,636000,1536000,2796000,4796000}))*1.021,-2))</f>
        <v/>
      </c>
      <c r="P2077" s="21">
        <f>MAX(0,ROUNDDOWN(F2077-E2077-430000,-3))</f>
        <v/>
      </c>
      <c r="Q2077" s="21">
        <f>MAX(0,ROUNDDOWN(F2077-E2077-430000-H2077,-3))</f>
        <v/>
      </c>
      <c r="R2077" s="21">
        <f>IF(F2077&lt;=450000,0,MAX(0,P2077*0.06-MIN(50000,P2077)*0.03))</f>
        <v/>
      </c>
      <c r="S2077" s="21">
        <f>IF(F2077&lt;=450000,0,MAX(0,P2077*0.04-MIN(50000,P2077)*0.02))</f>
        <v/>
      </c>
      <c r="T2077" s="21">
        <f>IF(F2077&lt;=450000,0,MAX(0,Q2077*0.06-MIN(50000,Q2077)*0.03))</f>
        <v/>
      </c>
      <c r="U2077" s="21">
        <f>IF(F2077&lt;=450000,0,MAX(0,Q2077*0.04-MIN(50000,Q2077)*0.02))</f>
        <v/>
      </c>
      <c r="V2077" s="21">
        <f>50000+MAX(0,G2077-480000)</f>
        <v/>
      </c>
      <c r="W2077" s="21">
        <f>P2077-V2077</f>
        <v/>
      </c>
      <c r="X2077" s="21">
        <f>Q2077-V2077</f>
        <v/>
      </c>
      <c r="Y2077" s="22">
        <f>IF(W2077&lt;0,0.9,LOOKUP(W2077,{0,1950001,3300001,6950001,9000001,18000001,40000001},{0.84895,0.7979,0.6958,0.66517,0.56307,0.4916,0.44055}))</f>
        <v/>
      </c>
      <c r="Z2077" s="22">
        <f>IF(X2077&lt;0,0.9,LOOKUP(X2077,{0,1950001,3300001,6950001,9000001,18000001,40000001},{0.84895,0.7979,0.6958,0.66517,0.56307,0.4916,0.44055}))</f>
        <v/>
      </c>
      <c r="AA2077" s="22">
        <f>IF(W2077&lt;0,0,CHOOSE(MATCH(W2077,{0,1950001,3300001,6950001,9000001},1),5.105/84.895,10.21/79.79,20.42/69.58,23.483/66.517,33.693/56.307))</f>
        <v/>
      </c>
      <c r="AB2077" s="21">
        <f>IF(C2077&lt;=2000,0,(MIN(C2077,ROUNDDOWN(F2077*0.3,0))-2000)*0.1)</f>
        <v/>
      </c>
      <c r="AC2077" s="21">
        <f>IF(C2077&lt;=2000,0,MIN((C2077-2000)*Y2077,(R2077+S2077)*0.2))</f>
        <v/>
      </c>
      <c r="AD2077" s="21">
        <f>IF(C2077&lt;=2000,0,MIN((C2077-2000)*Z2077,(T2077+U2077)*0.2))</f>
        <v/>
      </c>
      <c r="AE2077" s="21">
        <f>AC2077*AA2077</f>
        <v/>
      </c>
      <c r="AF2077" s="21">
        <f>ROUNDDOWN(R2077,-2)+ROUNDDOWN(S2077,-2)</f>
        <v/>
      </c>
      <c r="AG2077" s="21">
        <f>ROUNDDOWN(MAX(0,R2077-(AB2077+AC2077+AE2077)*0.6),-2)+ROUNDDOWN(MAX(0,S2077-(AB2077+AC2077+AE2077)*0.4),-2)</f>
        <v/>
      </c>
      <c r="AH2077" s="21">
        <f>ROUNDDOWN(MAX(0,T2077-(AB2077+AD2077)*0.6),-2)+ROUNDDOWN(MAX(0,U2077-(AB2077+AD2077)*0.4),-2)</f>
        <v/>
      </c>
      <c r="AI2077" s="21">
        <f>ROUNDDOWN(T2077,-2)+ROUNDDOWN(U2077,-2)</f>
        <v/>
      </c>
      <c r="AJ2077" s="21">
        <f>M2077+AF2077</f>
        <v/>
      </c>
      <c r="AK2077" s="21">
        <f>M2077+AG2077</f>
        <v/>
      </c>
      <c r="AL2077" s="21">
        <f>N2077+AH2077</f>
        <v/>
      </c>
      <c r="AM2077" s="21">
        <f>O2077+AI2077</f>
        <v/>
      </c>
      <c r="AN2077" s="21">
        <f>N2077+AI2077</f>
        <v/>
      </c>
      <c r="AO2077" s="21">
        <f>ROUNDDOWN((R2077+S2077)*0.2/Y2077+2000,0)</f>
        <v/>
      </c>
      <c r="AP2077" s="21">
        <f>ROUNDDOWN((T2077+U2077)*0.2/Z2077+2000,0)</f>
        <v/>
      </c>
      <c r="AQ2077" s="21">
        <f>AL2077-AK2077</f>
        <v/>
      </c>
      <c r="AR2077" s="21">
        <f>AM2077-AK2077</f>
        <v/>
      </c>
      <c r="AS2077" s="21">
        <f>AM2077-AL2077</f>
        <v/>
      </c>
      <c r="AT2077" s="21">
        <f>AK2077+C2077-AJ2077</f>
        <v/>
      </c>
      <c r="AU2077" s="21">
        <f>AL2077+C2077-AM2077</f>
        <v/>
      </c>
      <c r="AV2077" s="21">
        <f>AN2077+C2077-AM2077</f>
        <v/>
      </c>
    </row>
    <row r="2078">
      <c r="A2078" t="inlineStr">
        <is>
          <t>1万円刻み</t>
        </is>
      </c>
      <c r="B2078" s="21">
        <f>'5_1万円刻み'!$A$315</f>
        <v/>
      </c>
      <c r="C2078" s="21">
        <f>AO2078</f>
        <v/>
      </c>
      <c r="D2078" s="21" t="n">
        <v>0</v>
      </c>
      <c r="E2078" s="21">
        <f>ROUND(MIN(B2078/12,650000)*12*0.0915+MIN(B2078/12,1390000)*12*(0.0504+0)+B2078*0.005,0)</f>
        <v/>
      </c>
      <c r="F2078" s="21">
        <f>IF(B2078&lt;741000,0,IF(B2078&lt;2191000,B2078-740000,IF(B2078&lt;2193000,1451000,IF(B2078&lt;2196000,1453000,IF(B2078&lt;2200000,1456000,IF(B2078&lt;3600000,ROUND(ROUNDDOWN(B2078/4,-3)*2.8,0)-80000,IF(B2078&lt;6600000,ROUND(ROUNDDOWN(B2078/4,-3)*3.2,0)-440000,IF(B2078&lt;8500000,ROUNDDOWN(B2078*0.9,0)-1100000,B2078-1950000))))))))</f>
        <v/>
      </c>
      <c r="G2078" s="21">
        <f>IF(F2078&gt;23500000,NA(),IF(F2078&lt;=4890000,1040000,IF(F2078&lt;=6550000,670000,620000)))</f>
        <v/>
      </c>
      <c r="H2078" s="21">
        <f>IF(D2078&lt;=0,0,MAX(0,MIN(2000000,D2078-MIN(100000,ROUNDDOWN(F2078*0.05,0)))))</f>
        <v/>
      </c>
      <c r="I2078" s="21">
        <f>IF(C2078&lt;=2000,0,MIN(C2078,ROUNDDOWN(F2078*0.4,0))-2000)</f>
        <v/>
      </c>
      <c r="J2078" s="21">
        <f>MAX(0,ROUNDDOWN(F2078-E2078-G2078,-3))</f>
        <v/>
      </c>
      <c r="K2078" s="21">
        <f>MAX(0,ROUNDDOWN(F2078-E2078-G2078-H2078-I2078,-3))</f>
        <v/>
      </c>
      <c r="L2078" s="21">
        <f>MAX(0,ROUNDDOWN(F2078-E2078-G2078-H2078,-3))</f>
        <v/>
      </c>
      <c r="M2078" s="21">
        <f>IF(J2078&lt;=0,0,ROUNDDOWN((J2078*LOOKUP(J2078,{0,1950001,3300001,6950001,9000001,18000001,40000001},{0.05,0.1,0.2,0.23,0.33,0.4,0.45})-LOOKUP(J2078,{0,1950001,3300001,6950001,9000001,18000001,40000001},{0,97500,427500,636000,1536000,2796000,4796000}))*1.021,-2))</f>
        <v/>
      </c>
      <c r="N2078" s="21">
        <f>IF(K2078&lt;=0,0,ROUNDDOWN((K2078*LOOKUP(K2078,{0,1950001,3300001,6950001,9000001,18000001,40000001},{0.05,0.1,0.2,0.23,0.33,0.4,0.45})-LOOKUP(K2078,{0,1950001,3300001,6950001,9000001,18000001,40000001},{0,97500,427500,636000,1536000,2796000,4796000}))*1.021,-2))</f>
        <v/>
      </c>
      <c r="O2078" s="21">
        <f>IF(L2078&lt;=0,0,ROUNDDOWN((L2078*LOOKUP(L2078,{0,1950001,3300001,6950001,9000001,18000001,40000001},{0.05,0.1,0.2,0.23,0.33,0.4,0.45})-LOOKUP(L2078,{0,1950001,3300001,6950001,9000001,18000001,40000001},{0,97500,427500,636000,1536000,2796000,4796000}))*1.021,-2))</f>
        <v/>
      </c>
      <c r="P2078" s="21">
        <f>MAX(0,ROUNDDOWN(F2078-E2078-430000,-3))</f>
        <v/>
      </c>
      <c r="Q2078" s="21">
        <f>MAX(0,ROUNDDOWN(F2078-E2078-430000-H2078,-3))</f>
        <v/>
      </c>
      <c r="R2078" s="21">
        <f>IF(F2078&lt;=450000,0,MAX(0,P2078*0.06-MIN(50000,P2078)*0.03))</f>
        <v/>
      </c>
      <c r="S2078" s="21">
        <f>IF(F2078&lt;=450000,0,MAX(0,P2078*0.04-MIN(50000,P2078)*0.02))</f>
        <v/>
      </c>
      <c r="T2078" s="21">
        <f>IF(F2078&lt;=450000,0,MAX(0,Q2078*0.06-MIN(50000,Q2078)*0.03))</f>
        <v/>
      </c>
      <c r="U2078" s="21">
        <f>IF(F2078&lt;=450000,0,MAX(0,Q2078*0.04-MIN(50000,Q2078)*0.02))</f>
        <v/>
      </c>
      <c r="V2078" s="21">
        <f>50000+MAX(0,G2078-480000)</f>
        <v/>
      </c>
      <c r="W2078" s="21">
        <f>P2078-V2078</f>
        <v/>
      </c>
      <c r="X2078" s="21">
        <f>Q2078-V2078</f>
        <v/>
      </c>
      <c r="Y2078" s="22">
        <f>IF(W2078&lt;0,0.9,LOOKUP(W2078,{0,1950001,3300001,6950001,9000001,18000001,40000001},{0.84895,0.7979,0.6958,0.66517,0.56307,0.4916,0.44055}))</f>
        <v/>
      </c>
      <c r="Z2078" s="22">
        <f>IF(X2078&lt;0,0.9,LOOKUP(X2078,{0,1950001,3300001,6950001,9000001,18000001,40000001},{0.84895,0.7979,0.6958,0.66517,0.56307,0.4916,0.44055}))</f>
        <v/>
      </c>
      <c r="AA2078" s="22">
        <f>IF(W2078&lt;0,0,CHOOSE(MATCH(W2078,{0,1950001,3300001,6950001,9000001},1),5.105/84.895,10.21/79.79,20.42/69.58,23.483/66.517,33.693/56.307))</f>
        <v/>
      </c>
      <c r="AB2078" s="21">
        <f>IF(C2078&lt;=2000,0,(MIN(C2078,ROUNDDOWN(F2078*0.3,0))-2000)*0.1)</f>
        <v/>
      </c>
      <c r="AC2078" s="21">
        <f>IF(C2078&lt;=2000,0,MIN((C2078-2000)*Y2078,(R2078+S2078)*0.2))</f>
        <v/>
      </c>
      <c r="AD2078" s="21">
        <f>IF(C2078&lt;=2000,0,MIN((C2078-2000)*Z2078,(T2078+U2078)*0.2))</f>
        <v/>
      </c>
      <c r="AE2078" s="21">
        <f>AC2078*AA2078</f>
        <v/>
      </c>
      <c r="AF2078" s="21">
        <f>ROUNDDOWN(R2078,-2)+ROUNDDOWN(S2078,-2)</f>
        <v/>
      </c>
      <c r="AG2078" s="21">
        <f>ROUNDDOWN(MAX(0,R2078-(AB2078+AC2078+AE2078)*0.6),-2)+ROUNDDOWN(MAX(0,S2078-(AB2078+AC2078+AE2078)*0.4),-2)</f>
        <v/>
      </c>
      <c r="AH2078" s="21">
        <f>ROUNDDOWN(MAX(0,T2078-(AB2078+AD2078)*0.6),-2)+ROUNDDOWN(MAX(0,U2078-(AB2078+AD2078)*0.4),-2)</f>
        <v/>
      </c>
      <c r="AI2078" s="21">
        <f>ROUNDDOWN(T2078,-2)+ROUNDDOWN(U2078,-2)</f>
        <v/>
      </c>
      <c r="AJ2078" s="21">
        <f>M2078+AF2078</f>
        <v/>
      </c>
      <c r="AK2078" s="21">
        <f>M2078+AG2078</f>
        <v/>
      </c>
      <c r="AL2078" s="21">
        <f>N2078+AH2078</f>
        <v/>
      </c>
      <c r="AM2078" s="21">
        <f>O2078+AI2078</f>
        <v/>
      </c>
      <c r="AN2078" s="21">
        <f>N2078+AI2078</f>
        <v/>
      </c>
      <c r="AO2078" s="21">
        <f>ROUNDDOWN((R2078+S2078)*0.2/Y2078+2000,0)</f>
        <v/>
      </c>
      <c r="AP2078" s="21">
        <f>ROUNDDOWN((T2078+U2078)*0.2/Z2078+2000,0)</f>
        <v/>
      </c>
      <c r="AQ2078" s="21">
        <f>AL2078-AK2078</f>
        <v/>
      </c>
      <c r="AR2078" s="21">
        <f>AM2078-AK2078</f>
        <v/>
      </c>
      <c r="AS2078" s="21">
        <f>AM2078-AL2078</f>
        <v/>
      </c>
      <c r="AT2078" s="21">
        <f>AK2078+C2078-AJ2078</f>
        <v/>
      </c>
      <c r="AU2078" s="21">
        <f>AL2078+C2078-AM2078</f>
        <v/>
      </c>
      <c r="AV2078" s="21">
        <f>AN2078+C2078-AM2078</f>
        <v/>
      </c>
    </row>
    <row r="2079">
      <c r="A2079" t="inlineStr">
        <is>
          <t>1万円刻み</t>
        </is>
      </c>
      <c r="B2079" s="21">
        <f>'5_1万円刻み'!$A$316</f>
        <v/>
      </c>
      <c r="C2079" s="21">
        <f>AO2079</f>
        <v/>
      </c>
      <c r="D2079" s="21" t="n">
        <v>0</v>
      </c>
      <c r="E2079" s="21">
        <f>ROUND(MIN(B2079/12,650000)*12*0.0915+MIN(B2079/12,1390000)*12*(0.0504+0)+B2079*0.005,0)</f>
        <v/>
      </c>
      <c r="F2079" s="21">
        <f>IF(B2079&lt;741000,0,IF(B2079&lt;2191000,B2079-740000,IF(B2079&lt;2193000,1451000,IF(B2079&lt;2196000,1453000,IF(B2079&lt;2200000,1456000,IF(B2079&lt;3600000,ROUND(ROUNDDOWN(B2079/4,-3)*2.8,0)-80000,IF(B2079&lt;6600000,ROUND(ROUNDDOWN(B2079/4,-3)*3.2,0)-440000,IF(B2079&lt;8500000,ROUNDDOWN(B2079*0.9,0)-1100000,B2079-1950000))))))))</f>
        <v/>
      </c>
      <c r="G2079" s="21">
        <f>IF(F2079&gt;23500000,NA(),IF(F2079&lt;=4890000,1040000,IF(F2079&lt;=6550000,670000,620000)))</f>
        <v/>
      </c>
      <c r="H2079" s="21">
        <f>IF(D2079&lt;=0,0,MAX(0,MIN(2000000,D2079-MIN(100000,ROUNDDOWN(F2079*0.05,0)))))</f>
        <v/>
      </c>
      <c r="I2079" s="21">
        <f>IF(C2079&lt;=2000,0,MIN(C2079,ROUNDDOWN(F2079*0.4,0))-2000)</f>
        <v/>
      </c>
      <c r="J2079" s="21">
        <f>MAX(0,ROUNDDOWN(F2079-E2079-G2079,-3))</f>
        <v/>
      </c>
      <c r="K2079" s="21">
        <f>MAX(0,ROUNDDOWN(F2079-E2079-G2079-H2079-I2079,-3))</f>
        <v/>
      </c>
      <c r="L2079" s="21">
        <f>MAX(0,ROUNDDOWN(F2079-E2079-G2079-H2079,-3))</f>
        <v/>
      </c>
      <c r="M2079" s="21">
        <f>IF(J2079&lt;=0,0,ROUNDDOWN((J2079*LOOKUP(J2079,{0,1950001,3300001,6950001,9000001,18000001,40000001},{0.05,0.1,0.2,0.23,0.33,0.4,0.45})-LOOKUP(J2079,{0,1950001,3300001,6950001,9000001,18000001,40000001},{0,97500,427500,636000,1536000,2796000,4796000}))*1.021,-2))</f>
        <v/>
      </c>
      <c r="N2079" s="21">
        <f>IF(K2079&lt;=0,0,ROUNDDOWN((K2079*LOOKUP(K2079,{0,1950001,3300001,6950001,9000001,18000001,40000001},{0.05,0.1,0.2,0.23,0.33,0.4,0.45})-LOOKUP(K2079,{0,1950001,3300001,6950001,9000001,18000001,40000001},{0,97500,427500,636000,1536000,2796000,4796000}))*1.021,-2))</f>
        <v/>
      </c>
      <c r="O2079" s="21">
        <f>IF(L2079&lt;=0,0,ROUNDDOWN((L2079*LOOKUP(L2079,{0,1950001,3300001,6950001,9000001,18000001,40000001},{0.05,0.1,0.2,0.23,0.33,0.4,0.45})-LOOKUP(L2079,{0,1950001,3300001,6950001,9000001,18000001,40000001},{0,97500,427500,636000,1536000,2796000,4796000}))*1.021,-2))</f>
        <v/>
      </c>
      <c r="P2079" s="21">
        <f>MAX(0,ROUNDDOWN(F2079-E2079-430000,-3))</f>
        <v/>
      </c>
      <c r="Q2079" s="21">
        <f>MAX(0,ROUNDDOWN(F2079-E2079-430000-H2079,-3))</f>
        <v/>
      </c>
      <c r="R2079" s="21">
        <f>IF(F2079&lt;=450000,0,MAX(0,P2079*0.06-MIN(50000,P2079)*0.03))</f>
        <v/>
      </c>
      <c r="S2079" s="21">
        <f>IF(F2079&lt;=450000,0,MAX(0,P2079*0.04-MIN(50000,P2079)*0.02))</f>
        <v/>
      </c>
      <c r="T2079" s="21">
        <f>IF(F2079&lt;=450000,0,MAX(0,Q2079*0.06-MIN(50000,Q2079)*0.03))</f>
        <v/>
      </c>
      <c r="U2079" s="21">
        <f>IF(F2079&lt;=450000,0,MAX(0,Q2079*0.04-MIN(50000,Q2079)*0.02))</f>
        <v/>
      </c>
      <c r="V2079" s="21">
        <f>50000+MAX(0,G2079-480000)</f>
        <v/>
      </c>
      <c r="W2079" s="21">
        <f>P2079-V2079</f>
        <v/>
      </c>
      <c r="X2079" s="21">
        <f>Q2079-V2079</f>
        <v/>
      </c>
      <c r="Y2079" s="22">
        <f>IF(W2079&lt;0,0.9,LOOKUP(W2079,{0,1950001,3300001,6950001,9000001,18000001,40000001},{0.84895,0.7979,0.6958,0.66517,0.56307,0.4916,0.44055}))</f>
        <v/>
      </c>
      <c r="Z2079" s="22">
        <f>IF(X2079&lt;0,0.9,LOOKUP(X2079,{0,1950001,3300001,6950001,9000001,18000001,40000001},{0.84895,0.7979,0.6958,0.66517,0.56307,0.4916,0.44055}))</f>
        <v/>
      </c>
      <c r="AA2079" s="22">
        <f>IF(W2079&lt;0,0,CHOOSE(MATCH(W2079,{0,1950001,3300001,6950001,9000001},1),5.105/84.895,10.21/79.79,20.42/69.58,23.483/66.517,33.693/56.307))</f>
        <v/>
      </c>
      <c r="AB2079" s="21">
        <f>IF(C2079&lt;=2000,0,(MIN(C2079,ROUNDDOWN(F2079*0.3,0))-2000)*0.1)</f>
        <v/>
      </c>
      <c r="AC2079" s="21">
        <f>IF(C2079&lt;=2000,0,MIN((C2079-2000)*Y2079,(R2079+S2079)*0.2))</f>
        <v/>
      </c>
      <c r="AD2079" s="21">
        <f>IF(C2079&lt;=2000,0,MIN((C2079-2000)*Z2079,(T2079+U2079)*0.2))</f>
        <v/>
      </c>
      <c r="AE2079" s="21">
        <f>AC2079*AA2079</f>
        <v/>
      </c>
      <c r="AF2079" s="21">
        <f>ROUNDDOWN(R2079,-2)+ROUNDDOWN(S2079,-2)</f>
        <v/>
      </c>
      <c r="AG2079" s="21">
        <f>ROUNDDOWN(MAX(0,R2079-(AB2079+AC2079+AE2079)*0.6),-2)+ROUNDDOWN(MAX(0,S2079-(AB2079+AC2079+AE2079)*0.4),-2)</f>
        <v/>
      </c>
      <c r="AH2079" s="21">
        <f>ROUNDDOWN(MAX(0,T2079-(AB2079+AD2079)*0.6),-2)+ROUNDDOWN(MAX(0,U2079-(AB2079+AD2079)*0.4),-2)</f>
        <v/>
      </c>
      <c r="AI2079" s="21">
        <f>ROUNDDOWN(T2079,-2)+ROUNDDOWN(U2079,-2)</f>
        <v/>
      </c>
      <c r="AJ2079" s="21">
        <f>M2079+AF2079</f>
        <v/>
      </c>
      <c r="AK2079" s="21">
        <f>M2079+AG2079</f>
        <v/>
      </c>
      <c r="AL2079" s="21">
        <f>N2079+AH2079</f>
        <v/>
      </c>
      <c r="AM2079" s="21">
        <f>O2079+AI2079</f>
        <v/>
      </c>
      <c r="AN2079" s="21">
        <f>N2079+AI2079</f>
        <v/>
      </c>
      <c r="AO2079" s="21">
        <f>ROUNDDOWN((R2079+S2079)*0.2/Y2079+2000,0)</f>
        <v/>
      </c>
      <c r="AP2079" s="21">
        <f>ROUNDDOWN((T2079+U2079)*0.2/Z2079+2000,0)</f>
        <v/>
      </c>
      <c r="AQ2079" s="21">
        <f>AL2079-AK2079</f>
        <v/>
      </c>
      <c r="AR2079" s="21">
        <f>AM2079-AK2079</f>
        <v/>
      </c>
      <c r="AS2079" s="21">
        <f>AM2079-AL2079</f>
        <v/>
      </c>
      <c r="AT2079" s="21">
        <f>AK2079+C2079-AJ2079</f>
        <v/>
      </c>
      <c r="AU2079" s="21">
        <f>AL2079+C2079-AM2079</f>
        <v/>
      </c>
      <c r="AV2079" s="21">
        <f>AN2079+C2079-AM2079</f>
        <v/>
      </c>
    </row>
    <row r="2080">
      <c r="A2080" t="inlineStr">
        <is>
          <t>1万円刻み</t>
        </is>
      </c>
      <c r="B2080" s="21">
        <f>'5_1万円刻み'!$A$317</f>
        <v/>
      </c>
      <c r="C2080" s="21">
        <f>AO2080</f>
        <v/>
      </c>
      <c r="D2080" s="21" t="n">
        <v>0</v>
      </c>
      <c r="E2080" s="21">
        <f>ROUND(MIN(B2080/12,650000)*12*0.0915+MIN(B2080/12,1390000)*12*(0.0504+0)+B2080*0.005,0)</f>
        <v/>
      </c>
      <c r="F2080" s="21">
        <f>IF(B2080&lt;741000,0,IF(B2080&lt;2191000,B2080-740000,IF(B2080&lt;2193000,1451000,IF(B2080&lt;2196000,1453000,IF(B2080&lt;2200000,1456000,IF(B2080&lt;3600000,ROUND(ROUNDDOWN(B2080/4,-3)*2.8,0)-80000,IF(B2080&lt;6600000,ROUND(ROUNDDOWN(B2080/4,-3)*3.2,0)-440000,IF(B2080&lt;8500000,ROUNDDOWN(B2080*0.9,0)-1100000,B2080-1950000))))))))</f>
        <v/>
      </c>
      <c r="G2080" s="21">
        <f>IF(F2080&gt;23500000,NA(),IF(F2080&lt;=4890000,1040000,IF(F2080&lt;=6550000,670000,620000)))</f>
        <v/>
      </c>
      <c r="H2080" s="21">
        <f>IF(D2080&lt;=0,0,MAX(0,MIN(2000000,D2080-MIN(100000,ROUNDDOWN(F2080*0.05,0)))))</f>
        <v/>
      </c>
      <c r="I2080" s="21">
        <f>IF(C2080&lt;=2000,0,MIN(C2080,ROUNDDOWN(F2080*0.4,0))-2000)</f>
        <v/>
      </c>
      <c r="J2080" s="21">
        <f>MAX(0,ROUNDDOWN(F2080-E2080-G2080,-3))</f>
        <v/>
      </c>
      <c r="K2080" s="21">
        <f>MAX(0,ROUNDDOWN(F2080-E2080-G2080-H2080-I2080,-3))</f>
        <v/>
      </c>
      <c r="L2080" s="21">
        <f>MAX(0,ROUNDDOWN(F2080-E2080-G2080-H2080,-3))</f>
        <v/>
      </c>
      <c r="M2080" s="21">
        <f>IF(J2080&lt;=0,0,ROUNDDOWN((J2080*LOOKUP(J2080,{0,1950001,3300001,6950001,9000001,18000001,40000001},{0.05,0.1,0.2,0.23,0.33,0.4,0.45})-LOOKUP(J2080,{0,1950001,3300001,6950001,9000001,18000001,40000001},{0,97500,427500,636000,1536000,2796000,4796000}))*1.021,-2))</f>
        <v/>
      </c>
      <c r="N2080" s="21">
        <f>IF(K2080&lt;=0,0,ROUNDDOWN((K2080*LOOKUP(K2080,{0,1950001,3300001,6950001,9000001,18000001,40000001},{0.05,0.1,0.2,0.23,0.33,0.4,0.45})-LOOKUP(K2080,{0,1950001,3300001,6950001,9000001,18000001,40000001},{0,97500,427500,636000,1536000,2796000,4796000}))*1.021,-2))</f>
        <v/>
      </c>
      <c r="O2080" s="21">
        <f>IF(L2080&lt;=0,0,ROUNDDOWN((L2080*LOOKUP(L2080,{0,1950001,3300001,6950001,9000001,18000001,40000001},{0.05,0.1,0.2,0.23,0.33,0.4,0.45})-LOOKUP(L2080,{0,1950001,3300001,6950001,9000001,18000001,40000001},{0,97500,427500,636000,1536000,2796000,4796000}))*1.021,-2))</f>
        <v/>
      </c>
      <c r="P2080" s="21">
        <f>MAX(0,ROUNDDOWN(F2080-E2080-430000,-3))</f>
        <v/>
      </c>
      <c r="Q2080" s="21">
        <f>MAX(0,ROUNDDOWN(F2080-E2080-430000-H2080,-3))</f>
        <v/>
      </c>
      <c r="R2080" s="21">
        <f>IF(F2080&lt;=450000,0,MAX(0,P2080*0.06-MIN(50000,P2080)*0.03))</f>
        <v/>
      </c>
      <c r="S2080" s="21">
        <f>IF(F2080&lt;=450000,0,MAX(0,P2080*0.04-MIN(50000,P2080)*0.02))</f>
        <v/>
      </c>
      <c r="T2080" s="21">
        <f>IF(F2080&lt;=450000,0,MAX(0,Q2080*0.06-MIN(50000,Q2080)*0.03))</f>
        <v/>
      </c>
      <c r="U2080" s="21">
        <f>IF(F2080&lt;=450000,0,MAX(0,Q2080*0.04-MIN(50000,Q2080)*0.02))</f>
        <v/>
      </c>
      <c r="V2080" s="21">
        <f>50000+MAX(0,G2080-480000)</f>
        <v/>
      </c>
      <c r="W2080" s="21">
        <f>P2080-V2080</f>
        <v/>
      </c>
      <c r="X2080" s="21">
        <f>Q2080-V2080</f>
        <v/>
      </c>
      <c r="Y2080" s="22">
        <f>IF(W2080&lt;0,0.9,LOOKUP(W2080,{0,1950001,3300001,6950001,9000001,18000001,40000001},{0.84895,0.7979,0.6958,0.66517,0.56307,0.4916,0.44055}))</f>
        <v/>
      </c>
      <c r="Z2080" s="22">
        <f>IF(X2080&lt;0,0.9,LOOKUP(X2080,{0,1950001,3300001,6950001,9000001,18000001,40000001},{0.84895,0.7979,0.6958,0.66517,0.56307,0.4916,0.44055}))</f>
        <v/>
      </c>
      <c r="AA2080" s="22">
        <f>IF(W2080&lt;0,0,CHOOSE(MATCH(W2080,{0,1950001,3300001,6950001,9000001},1),5.105/84.895,10.21/79.79,20.42/69.58,23.483/66.517,33.693/56.307))</f>
        <v/>
      </c>
      <c r="AB2080" s="21">
        <f>IF(C2080&lt;=2000,0,(MIN(C2080,ROUNDDOWN(F2080*0.3,0))-2000)*0.1)</f>
        <v/>
      </c>
      <c r="AC2080" s="21">
        <f>IF(C2080&lt;=2000,0,MIN((C2080-2000)*Y2080,(R2080+S2080)*0.2))</f>
        <v/>
      </c>
      <c r="AD2080" s="21">
        <f>IF(C2080&lt;=2000,0,MIN((C2080-2000)*Z2080,(T2080+U2080)*0.2))</f>
        <v/>
      </c>
      <c r="AE2080" s="21">
        <f>AC2080*AA2080</f>
        <v/>
      </c>
      <c r="AF2080" s="21">
        <f>ROUNDDOWN(R2080,-2)+ROUNDDOWN(S2080,-2)</f>
        <v/>
      </c>
      <c r="AG2080" s="21">
        <f>ROUNDDOWN(MAX(0,R2080-(AB2080+AC2080+AE2080)*0.6),-2)+ROUNDDOWN(MAX(0,S2080-(AB2080+AC2080+AE2080)*0.4),-2)</f>
        <v/>
      </c>
      <c r="AH2080" s="21">
        <f>ROUNDDOWN(MAX(0,T2080-(AB2080+AD2080)*0.6),-2)+ROUNDDOWN(MAX(0,U2080-(AB2080+AD2080)*0.4),-2)</f>
        <v/>
      </c>
      <c r="AI2080" s="21">
        <f>ROUNDDOWN(T2080,-2)+ROUNDDOWN(U2080,-2)</f>
        <v/>
      </c>
      <c r="AJ2080" s="21">
        <f>M2080+AF2080</f>
        <v/>
      </c>
      <c r="AK2080" s="21">
        <f>M2080+AG2080</f>
        <v/>
      </c>
      <c r="AL2080" s="21">
        <f>N2080+AH2080</f>
        <v/>
      </c>
      <c r="AM2080" s="21">
        <f>O2080+AI2080</f>
        <v/>
      </c>
      <c r="AN2080" s="21">
        <f>N2080+AI2080</f>
        <v/>
      </c>
      <c r="AO2080" s="21">
        <f>ROUNDDOWN((R2080+S2080)*0.2/Y2080+2000,0)</f>
        <v/>
      </c>
      <c r="AP2080" s="21">
        <f>ROUNDDOWN((T2080+U2080)*0.2/Z2080+2000,0)</f>
        <v/>
      </c>
      <c r="AQ2080" s="21">
        <f>AL2080-AK2080</f>
        <v/>
      </c>
      <c r="AR2080" s="21">
        <f>AM2080-AK2080</f>
        <v/>
      </c>
      <c r="AS2080" s="21">
        <f>AM2080-AL2080</f>
        <v/>
      </c>
      <c r="AT2080" s="21">
        <f>AK2080+C2080-AJ2080</f>
        <v/>
      </c>
      <c r="AU2080" s="21">
        <f>AL2080+C2080-AM2080</f>
        <v/>
      </c>
      <c r="AV2080" s="21">
        <f>AN2080+C2080-AM2080</f>
        <v/>
      </c>
    </row>
    <row r="2081">
      <c r="A2081" t="inlineStr">
        <is>
          <t>1万円刻み</t>
        </is>
      </c>
      <c r="B2081" s="21">
        <f>'5_1万円刻み'!$A$318</f>
        <v/>
      </c>
      <c r="C2081" s="21">
        <f>AO2081</f>
        <v/>
      </c>
      <c r="D2081" s="21" t="n">
        <v>0</v>
      </c>
      <c r="E2081" s="21">
        <f>ROUND(MIN(B2081/12,650000)*12*0.0915+MIN(B2081/12,1390000)*12*(0.0504+0)+B2081*0.005,0)</f>
        <v/>
      </c>
      <c r="F2081" s="21">
        <f>IF(B2081&lt;741000,0,IF(B2081&lt;2191000,B2081-740000,IF(B2081&lt;2193000,1451000,IF(B2081&lt;2196000,1453000,IF(B2081&lt;2200000,1456000,IF(B2081&lt;3600000,ROUND(ROUNDDOWN(B2081/4,-3)*2.8,0)-80000,IF(B2081&lt;6600000,ROUND(ROUNDDOWN(B2081/4,-3)*3.2,0)-440000,IF(B2081&lt;8500000,ROUNDDOWN(B2081*0.9,0)-1100000,B2081-1950000))))))))</f>
        <v/>
      </c>
      <c r="G2081" s="21">
        <f>IF(F2081&gt;23500000,NA(),IF(F2081&lt;=4890000,1040000,IF(F2081&lt;=6550000,670000,620000)))</f>
        <v/>
      </c>
      <c r="H2081" s="21">
        <f>IF(D2081&lt;=0,0,MAX(0,MIN(2000000,D2081-MIN(100000,ROUNDDOWN(F2081*0.05,0)))))</f>
        <v/>
      </c>
      <c r="I2081" s="21">
        <f>IF(C2081&lt;=2000,0,MIN(C2081,ROUNDDOWN(F2081*0.4,0))-2000)</f>
        <v/>
      </c>
      <c r="J2081" s="21">
        <f>MAX(0,ROUNDDOWN(F2081-E2081-G2081,-3))</f>
        <v/>
      </c>
      <c r="K2081" s="21">
        <f>MAX(0,ROUNDDOWN(F2081-E2081-G2081-H2081-I2081,-3))</f>
        <v/>
      </c>
      <c r="L2081" s="21">
        <f>MAX(0,ROUNDDOWN(F2081-E2081-G2081-H2081,-3))</f>
        <v/>
      </c>
      <c r="M2081" s="21">
        <f>IF(J2081&lt;=0,0,ROUNDDOWN((J2081*LOOKUP(J2081,{0,1950001,3300001,6950001,9000001,18000001,40000001},{0.05,0.1,0.2,0.23,0.33,0.4,0.45})-LOOKUP(J2081,{0,1950001,3300001,6950001,9000001,18000001,40000001},{0,97500,427500,636000,1536000,2796000,4796000}))*1.021,-2))</f>
        <v/>
      </c>
      <c r="N2081" s="21">
        <f>IF(K2081&lt;=0,0,ROUNDDOWN((K2081*LOOKUP(K2081,{0,1950001,3300001,6950001,9000001,18000001,40000001},{0.05,0.1,0.2,0.23,0.33,0.4,0.45})-LOOKUP(K2081,{0,1950001,3300001,6950001,9000001,18000001,40000001},{0,97500,427500,636000,1536000,2796000,4796000}))*1.021,-2))</f>
        <v/>
      </c>
      <c r="O2081" s="21">
        <f>IF(L2081&lt;=0,0,ROUNDDOWN((L2081*LOOKUP(L2081,{0,1950001,3300001,6950001,9000001,18000001,40000001},{0.05,0.1,0.2,0.23,0.33,0.4,0.45})-LOOKUP(L2081,{0,1950001,3300001,6950001,9000001,18000001,40000001},{0,97500,427500,636000,1536000,2796000,4796000}))*1.021,-2))</f>
        <v/>
      </c>
      <c r="P2081" s="21">
        <f>MAX(0,ROUNDDOWN(F2081-E2081-430000,-3))</f>
        <v/>
      </c>
      <c r="Q2081" s="21">
        <f>MAX(0,ROUNDDOWN(F2081-E2081-430000-H2081,-3))</f>
        <v/>
      </c>
      <c r="R2081" s="21">
        <f>IF(F2081&lt;=450000,0,MAX(0,P2081*0.06-MIN(50000,P2081)*0.03))</f>
        <v/>
      </c>
      <c r="S2081" s="21">
        <f>IF(F2081&lt;=450000,0,MAX(0,P2081*0.04-MIN(50000,P2081)*0.02))</f>
        <v/>
      </c>
      <c r="T2081" s="21">
        <f>IF(F2081&lt;=450000,0,MAX(0,Q2081*0.06-MIN(50000,Q2081)*0.03))</f>
        <v/>
      </c>
      <c r="U2081" s="21">
        <f>IF(F2081&lt;=450000,0,MAX(0,Q2081*0.04-MIN(50000,Q2081)*0.02))</f>
        <v/>
      </c>
      <c r="V2081" s="21">
        <f>50000+MAX(0,G2081-480000)</f>
        <v/>
      </c>
      <c r="W2081" s="21">
        <f>P2081-V2081</f>
        <v/>
      </c>
      <c r="X2081" s="21">
        <f>Q2081-V2081</f>
        <v/>
      </c>
      <c r="Y2081" s="22">
        <f>IF(W2081&lt;0,0.9,LOOKUP(W2081,{0,1950001,3300001,6950001,9000001,18000001,40000001},{0.84895,0.7979,0.6958,0.66517,0.56307,0.4916,0.44055}))</f>
        <v/>
      </c>
      <c r="Z2081" s="22">
        <f>IF(X2081&lt;0,0.9,LOOKUP(X2081,{0,1950001,3300001,6950001,9000001,18000001,40000001},{0.84895,0.7979,0.6958,0.66517,0.56307,0.4916,0.44055}))</f>
        <v/>
      </c>
      <c r="AA2081" s="22">
        <f>IF(W2081&lt;0,0,CHOOSE(MATCH(W2081,{0,1950001,3300001,6950001,9000001},1),5.105/84.895,10.21/79.79,20.42/69.58,23.483/66.517,33.693/56.307))</f>
        <v/>
      </c>
      <c r="AB2081" s="21">
        <f>IF(C2081&lt;=2000,0,(MIN(C2081,ROUNDDOWN(F2081*0.3,0))-2000)*0.1)</f>
        <v/>
      </c>
      <c r="AC2081" s="21">
        <f>IF(C2081&lt;=2000,0,MIN((C2081-2000)*Y2081,(R2081+S2081)*0.2))</f>
        <v/>
      </c>
      <c r="AD2081" s="21">
        <f>IF(C2081&lt;=2000,0,MIN((C2081-2000)*Z2081,(T2081+U2081)*0.2))</f>
        <v/>
      </c>
      <c r="AE2081" s="21">
        <f>AC2081*AA2081</f>
        <v/>
      </c>
      <c r="AF2081" s="21">
        <f>ROUNDDOWN(R2081,-2)+ROUNDDOWN(S2081,-2)</f>
        <v/>
      </c>
      <c r="AG2081" s="21">
        <f>ROUNDDOWN(MAX(0,R2081-(AB2081+AC2081+AE2081)*0.6),-2)+ROUNDDOWN(MAX(0,S2081-(AB2081+AC2081+AE2081)*0.4),-2)</f>
        <v/>
      </c>
      <c r="AH2081" s="21">
        <f>ROUNDDOWN(MAX(0,T2081-(AB2081+AD2081)*0.6),-2)+ROUNDDOWN(MAX(0,U2081-(AB2081+AD2081)*0.4),-2)</f>
        <v/>
      </c>
      <c r="AI2081" s="21">
        <f>ROUNDDOWN(T2081,-2)+ROUNDDOWN(U2081,-2)</f>
        <v/>
      </c>
      <c r="AJ2081" s="21">
        <f>M2081+AF2081</f>
        <v/>
      </c>
      <c r="AK2081" s="21">
        <f>M2081+AG2081</f>
        <v/>
      </c>
      <c r="AL2081" s="21">
        <f>N2081+AH2081</f>
        <v/>
      </c>
      <c r="AM2081" s="21">
        <f>O2081+AI2081</f>
        <v/>
      </c>
      <c r="AN2081" s="21">
        <f>N2081+AI2081</f>
        <v/>
      </c>
      <c r="AO2081" s="21">
        <f>ROUNDDOWN((R2081+S2081)*0.2/Y2081+2000,0)</f>
        <v/>
      </c>
      <c r="AP2081" s="21">
        <f>ROUNDDOWN((T2081+U2081)*0.2/Z2081+2000,0)</f>
        <v/>
      </c>
      <c r="AQ2081" s="21">
        <f>AL2081-AK2081</f>
        <v/>
      </c>
      <c r="AR2081" s="21">
        <f>AM2081-AK2081</f>
        <v/>
      </c>
      <c r="AS2081" s="21">
        <f>AM2081-AL2081</f>
        <v/>
      </c>
      <c r="AT2081" s="21">
        <f>AK2081+C2081-AJ2081</f>
        <v/>
      </c>
      <c r="AU2081" s="21">
        <f>AL2081+C2081-AM2081</f>
        <v/>
      </c>
      <c r="AV2081" s="21">
        <f>AN2081+C2081-AM2081</f>
        <v/>
      </c>
    </row>
    <row r="2082">
      <c r="A2082" t="inlineStr">
        <is>
          <t>1万円刻み</t>
        </is>
      </c>
      <c r="B2082" s="21">
        <f>'5_1万円刻み'!$A$319</f>
        <v/>
      </c>
      <c r="C2082" s="21">
        <f>AO2082</f>
        <v/>
      </c>
      <c r="D2082" s="21" t="n">
        <v>0</v>
      </c>
      <c r="E2082" s="21">
        <f>ROUND(MIN(B2082/12,650000)*12*0.0915+MIN(B2082/12,1390000)*12*(0.0504+0)+B2082*0.005,0)</f>
        <v/>
      </c>
      <c r="F2082" s="21">
        <f>IF(B2082&lt;741000,0,IF(B2082&lt;2191000,B2082-740000,IF(B2082&lt;2193000,1451000,IF(B2082&lt;2196000,1453000,IF(B2082&lt;2200000,1456000,IF(B2082&lt;3600000,ROUND(ROUNDDOWN(B2082/4,-3)*2.8,0)-80000,IF(B2082&lt;6600000,ROUND(ROUNDDOWN(B2082/4,-3)*3.2,0)-440000,IF(B2082&lt;8500000,ROUNDDOWN(B2082*0.9,0)-1100000,B2082-1950000))))))))</f>
        <v/>
      </c>
      <c r="G2082" s="21">
        <f>IF(F2082&gt;23500000,NA(),IF(F2082&lt;=4890000,1040000,IF(F2082&lt;=6550000,670000,620000)))</f>
        <v/>
      </c>
      <c r="H2082" s="21">
        <f>IF(D2082&lt;=0,0,MAX(0,MIN(2000000,D2082-MIN(100000,ROUNDDOWN(F2082*0.05,0)))))</f>
        <v/>
      </c>
      <c r="I2082" s="21">
        <f>IF(C2082&lt;=2000,0,MIN(C2082,ROUNDDOWN(F2082*0.4,0))-2000)</f>
        <v/>
      </c>
      <c r="J2082" s="21">
        <f>MAX(0,ROUNDDOWN(F2082-E2082-G2082,-3))</f>
        <v/>
      </c>
      <c r="K2082" s="21">
        <f>MAX(0,ROUNDDOWN(F2082-E2082-G2082-H2082-I2082,-3))</f>
        <v/>
      </c>
      <c r="L2082" s="21">
        <f>MAX(0,ROUNDDOWN(F2082-E2082-G2082-H2082,-3))</f>
        <v/>
      </c>
      <c r="M2082" s="21">
        <f>IF(J2082&lt;=0,0,ROUNDDOWN((J2082*LOOKUP(J2082,{0,1950001,3300001,6950001,9000001,18000001,40000001},{0.05,0.1,0.2,0.23,0.33,0.4,0.45})-LOOKUP(J2082,{0,1950001,3300001,6950001,9000001,18000001,40000001},{0,97500,427500,636000,1536000,2796000,4796000}))*1.021,-2))</f>
        <v/>
      </c>
      <c r="N2082" s="21">
        <f>IF(K2082&lt;=0,0,ROUNDDOWN((K2082*LOOKUP(K2082,{0,1950001,3300001,6950001,9000001,18000001,40000001},{0.05,0.1,0.2,0.23,0.33,0.4,0.45})-LOOKUP(K2082,{0,1950001,3300001,6950001,9000001,18000001,40000001},{0,97500,427500,636000,1536000,2796000,4796000}))*1.021,-2))</f>
        <v/>
      </c>
      <c r="O2082" s="21">
        <f>IF(L2082&lt;=0,0,ROUNDDOWN((L2082*LOOKUP(L2082,{0,1950001,3300001,6950001,9000001,18000001,40000001},{0.05,0.1,0.2,0.23,0.33,0.4,0.45})-LOOKUP(L2082,{0,1950001,3300001,6950001,9000001,18000001,40000001},{0,97500,427500,636000,1536000,2796000,4796000}))*1.021,-2))</f>
        <v/>
      </c>
      <c r="P2082" s="21">
        <f>MAX(0,ROUNDDOWN(F2082-E2082-430000,-3))</f>
        <v/>
      </c>
      <c r="Q2082" s="21">
        <f>MAX(0,ROUNDDOWN(F2082-E2082-430000-H2082,-3))</f>
        <v/>
      </c>
      <c r="R2082" s="21">
        <f>IF(F2082&lt;=450000,0,MAX(0,P2082*0.06-MIN(50000,P2082)*0.03))</f>
        <v/>
      </c>
      <c r="S2082" s="21">
        <f>IF(F2082&lt;=450000,0,MAX(0,P2082*0.04-MIN(50000,P2082)*0.02))</f>
        <v/>
      </c>
      <c r="T2082" s="21">
        <f>IF(F2082&lt;=450000,0,MAX(0,Q2082*0.06-MIN(50000,Q2082)*0.03))</f>
        <v/>
      </c>
      <c r="U2082" s="21">
        <f>IF(F2082&lt;=450000,0,MAX(0,Q2082*0.04-MIN(50000,Q2082)*0.02))</f>
        <v/>
      </c>
      <c r="V2082" s="21">
        <f>50000+MAX(0,G2082-480000)</f>
        <v/>
      </c>
      <c r="W2082" s="21">
        <f>P2082-V2082</f>
        <v/>
      </c>
      <c r="X2082" s="21">
        <f>Q2082-V2082</f>
        <v/>
      </c>
      <c r="Y2082" s="22">
        <f>IF(W2082&lt;0,0.9,LOOKUP(W2082,{0,1950001,3300001,6950001,9000001,18000001,40000001},{0.84895,0.7979,0.6958,0.66517,0.56307,0.4916,0.44055}))</f>
        <v/>
      </c>
      <c r="Z2082" s="22">
        <f>IF(X2082&lt;0,0.9,LOOKUP(X2082,{0,1950001,3300001,6950001,9000001,18000001,40000001},{0.84895,0.7979,0.6958,0.66517,0.56307,0.4916,0.44055}))</f>
        <v/>
      </c>
      <c r="AA2082" s="22">
        <f>IF(W2082&lt;0,0,CHOOSE(MATCH(W2082,{0,1950001,3300001,6950001,9000001},1),5.105/84.895,10.21/79.79,20.42/69.58,23.483/66.517,33.693/56.307))</f>
        <v/>
      </c>
      <c r="AB2082" s="21">
        <f>IF(C2082&lt;=2000,0,(MIN(C2082,ROUNDDOWN(F2082*0.3,0))-2000)*0.1)</f>
        <v/>
      </c>
      <c r="AC2082" s="21">
        <f>IF(C2082&lt;=2000,0,MIN((C2082-2000)*Y2082,(R2082+S2082)*0.2))</f>
        <v/>
      </c>
      <c r="AD2082" s="21">
        <f>IF(C2082&lt;=2000,0,MIN((C2082-2000)*Z2082,(T2082+U2082)*0.2))</f>
        <v/>
      </c>
      <c r="AE2082" s="21">
        <f>AC2082*AA2082</f>
        <v/>
      </c>
      <c r="AF2082" s="21">
        <f>ROUNDDOWN(R2082,-2)+ROUNDDOWN(S2082,-2)</f>
        <v/>
      </c>
      <c r="AG2082" s="21">
        <f>ROUNDDOWN(MAX(0,R2082-(AB2082+AC2082+AE2082)*0.6),-2)+ROUNDDOWN(MAX(0,S2082-(AB2082+AC2082+AE2082)*0.4),-2)</f>
        <v/>
      </c>
      <c r="AH2082" s="21">
        <f>ROUNDDOWN(MAX(0,T2082-(AB2082+AD2082)*0.6),-2)+ROUNDDOWN(MAX(0,U2082-(AB2082+AD2082)*0.4),-2)</f>
        <v/>
      </c>
      <c r="AI2082" s="21">
        <f>ROUNDDOWN(T2082,-2)+ROUNDDOWN(U2082,-2)</f>
        <v/>
      </c>
      <c r="AJ2082" s="21">
        <f>M2082+AF2082</f>
        <v/>
      </c>
      <c r="AK2082" s="21">
        <f>M2082+AG2082</f>
        <v/>
      </c>
      <c r="AL2082" s="21">
        <f>N2082+AH2082</f>
        <v/>
      </c>
      <c r="AM2082" s="21">
        <f>O2082+AI2082</f>
        <v/>
      </c>
      <c r="AN2082" s="21">
        <f>N2082+AI2082</f>
        <v/>
      </c>
      <c r="AO2082" s="21">
        <f>ROUNDDOWN((R2082+S2082)*0.2/Y2082+2000,0)</f>
        <v/>
      </c>
      <c r="AP2082" s="21">
        <f>ROUNDDOWN((T2082+U2082)*0.2/Z2082+2000,0)</f>
        <v/>
      </c>
      <c r="AQ2082" s="21">
        <f>AL2082-AK2082</f>
        <v/>
      </c>
      <c r="AR2082" s="21">
        <f>AM2082-AK2082</f>
        <v/>
      </c>
      <c r="AS2082" s="21">
        <f>AM2082-AL2082</f>
        <v/>
      </c>
      <c r="AT2082" s="21">
        <f>AK2082+C2082-AJ2082</f>
        <v/>
      </c>
      <c r="AU2082" s="21">
        <f>AL2082+C2082-AM2082</f>
        <v/>
      </c>
      <c r="AV2082" s="21">
        <f>AN2082+C2082-AM2082</f>
        <v/>
      </c>
    </row>
    <row r="2083">
      <c r="A2083" t="inlineStr">
        <is>
          <t>1万円刻み</t>
        </is>
      </c>
      <c r="B2083" s="21">
        <f>'5_1万円刻み'!$A$320</f>
        <v/>
      </c>
      <c r="C2083" s="21">
        <f>AO2083</f>
        <v/>
      </c>
      <c r="D2083" s="21" t="n">
        <v>0</v>
      </c>
      <c r="E2083" s="21">
        <f>ROUND(MIN(B2083/12,650000)*12*0.0915+MIN(B2083/12,1390000)*12*(0.0504+0)+B2083*0.005,0)</f>
        <v/>
      </c>
      <c r="F2083" s="21">
        <f>IF(B2083&lt;741000,0,IF(B2083&lt;2191000,B2083-740000,IF(B2083&lt;2193000,1451000,IF(B2083&lt;2196000,1453000,IF(B2083&lt;2200000,1456000,IF(B2083&lt;3600000,ROUND(ROUNDDOWN(B2083/4,-3)*2.8,0)-80000,IF(B2083&lt;6600000,ROUND(ROUNDDOWN(B2083/4,-3)*3.2,0)-440000,IF(B2083&lt;8500000,ROUNDDOWN(B2083*0.9,0)-1100000,B2083-1950000))))))))</f>
        <v/>
      </c>
      <c r="G2083" s="21">
        <f>IF(F2083&gt;23500000,NA(),IF(F2083&lt;=4890000,1040000,IF(F2083&lt;=6550000,670000,620000)))</f>
        <v/>
      </c>
      <c r="H2083" s="21">
        <f>IF(D2083&lt;=0,0,MAX(0,MIN(2000000,D2083-MIN(100000,ROUNDDOWN(F2083*0.05,0)))))</f>
        <v/>
      </c>
      <c r="I2083" s="21">
        <f>IF(C2083&lt;=2000,0,MIN(C2083,ROUNDDOWN(F2083*0.4,0))-2000)</f>
        <v/>
      </c>
      <c r="J2083" s="21">
        <f>MAX(0,ROUNDDOWN(F2083-E2083-G2083,-3))</f>
        <v/>
      </c>
      <c r="K2083" s="21">
        <f>MAX(0,ROUNDDOWN(F2083-E2083-G2083-H2083-I2083,-3))</f>
        <v/>
      </c>
      <c r="L2083" s="21">
        <f>MAX(0,ROUNDDOWN(F2083-E2083-G2083-H2083,-3))</f>
        <v/>
      </c>
      <c r="M2083" s="21">
        <f>IF(J2083&lt;=0,0,ROUNDDOWN((J2083*LOOKUP(J2083,{0,1950001,3300001,6950001,9000001,18000001,40000001},{0.05,0.1,0.2,0.23,0.33,0.4,0.45})-LOOKUP(J2083,{0,1950001,3300001,6950001,9000001,18000001,40000001},{0,97500,427500,636000,1536000,2796000,4796000}))*1.021,-2))</f>
        <v/>
      </c>
      <c r="N2083" s="21">
        <f>IF(K2083&lt;=0,0,ROUNDDOWN((K2083*LOOKUP(K2083,{0,1950001,3300001,6950001,9000001,18000001,40000001},{0.05,0.1,0.2,0.23,0.33,0.4,0.45})-LOOKUP(K2083,{0,1950001,3300001,6950001,9000001,18000001,40000001},{0,97500,427500,636000,1536000,2796000,4796000}))*1.021,-2))</f>
        <v/>
      </c>
      <c r="O2083" s="21">
        <f>IF(L2083&lt;=0,0,ROUNDDOWN((L2083*LOOKUP(L2083,{0,1950001,3300001,6950001,9000001,18000001,40000001},{0.05,0.1,0.2,0.23,0.33,0.4,0.45})-LOOKUP(L2083,{0,1950001,3300001,6950001,9000001,18000001,40000001},{0,97500,427500,636000,1536000,2796000,4796000}))*1.021,-2))</f>
        <v/>
      </c>
      <c r="P2083" s="21">
        <f>MAX(0,ROUNDDOWN(F2083-E2083-430000,-3))</f>
        <v/>
      </c>
      <c r="Q2083" s="21">
        <f>MAX(0,ROUNDDOWN(F2083-E2083-430000-H2083,-3))</f>
        <v/>
      </c>
      <c r="R2083" s="21">
        <f>IF(F2083&lt;=450000,0,MAX(0,P2083*0.06-MIN(50000,P2083)*0.03))</f>
        <v/>
      </c>
      <c r="S2083" s="21">
        <f>IF(F2083&lt;=450000,0,MAX(0,P2083*0.04-MIN(50000,P2083)*0.02))</f>
        <v/>
      </c>
      <c r="T2083" s="21">
        <f>IF(F2083&lt;=450000,0,MAX(0,Q2083*0.06-MIN(50000,Q2083)*0.03))</f>
        <v/>
      </c>
      <c r="U2083" s="21">
        <f>IF(F2083&lt;=450000,0,MAX(0,Q2083*0.04-MIN(50000,Q2083)*0.02))</f>
        <v/>
      </c>
      <c r="V2083" s="21">
        <f>50000+MAX(0,G2083-480000)</f>
        <v/>
      </c>
      <c r="W2083" s="21">
        <f>P2083-V2083</f>
        <v/>
      </c>
      <c r="X2083" s="21">
        <f>Q2083-V2083</f>
        <v/>
      </c>
      <c r="Y2083" s="22">
        <f>IF(W2083&lt;0,0.9,LOOKUP(W2083,{0,1950001,3300001,6950001,9000001,18000001,40000001},{0.84895,0.7979,0.6958,0.66517,0.56307,0.4916,0.44055}))</f>
        <v/>
      </c>
      <c r="Z2083" s="22">
        <f>IF(X2083&lt;0,0.9,LOOKUP(X2083,{0,1950001,3300001,6950001,9000001,18000001,40000001},{0.84895,0.7979,0.6958,0.66517,0.56307,0.4916,0.44055}))</f>
        <v/>
      </c>
      <c r="AA2083" s="22">
        <f>IF(W2083&lt;0,0,CHOOSE(MATCH(W2083,{0,1950001,3300001,6950001,9000001},1),5.105/84.895,10.21/79.79,20.42/69.58,23.483/66.517,33.693/56.307))</f>
        <v/>
      </c>
      <c r="AB2083" s="21">
        <f>IF(C2083&lt;=2000,0,(MIN(C2083,ROUNDDOWN(F2083*0.3,0))-2000)*0.1)</f>
        <v/>
      </c>
      <c r="AC2083" s="21">
        <f>IF(C2083&lt;=2000,0,MIN((C2083-2000)*Y2083,(R2083+S2083)*0.2))</f>
        <v/>
      </c>
      <c r="AD2083" s="21">
        <f>IF(C2083&lt;=2000,0,MIN((C2083-2000)*Z2083,(T2083+U2083)*0.2))</f>
        <v/>
      </c>
      <c r="AE2083" s="21">
        <f>AC2083*AA2083</f>
        <v/>
      </c>
      <c r="AF2083" s="21">
        <f>ROUNDDOWN(R2083,-2)+ROUNDDOWN(S2083,-2)</f>
        <v/>
      </c>
      <c r="AG2083" s="21">
        <f>ROUNDDOWN(MAX(0,R2083-(AB2083+AC2083+AE2083)*0.6),-2)+ROUNDDOWN(MAX(0,S2083-(AB2083+AC2083+AE2083)*0.4),-2)</f>
        <v/>
      </c>
      <c r="AH2083" s="21">
        <f>ROUNDDOWN(MAX(0,T2083-(AB2083+AD2083)*0.6),-2)+ROUNDDOWN(MAX(0,U2083-(AB2083+AD2083)*0.4),-2)</f>
        <v/>
      </c>
      <c r="AI2083" s="21">
        <f>ROUNDDOWN(T2083,-2)+ROUNDDOWN(U2083,-2)</f>
        <v/>
      </c>
      <c r="AJ2083" s="21">
        <f>M2083+AF2083</f>
        <v/>
      </c>
      <c r="AK2083" s="21">
        <f>M2083+AG2083</f>
        <v/>
      </c>
      <c r="AL2083" s="21">
        <f>N2083+AH2083</f>
        <v/>
      </c>
      <c r="AM2083" s="21">
        <f>O2083+AI2083</f>
        <v/>
      </c>
      <c r="AN2083" s="21">
        <f>N2083+AI2083</f>
        <v/>
      </c>
      <c r="AO2083" s="21">
        <f>ROUNDDOWN((R2083+S2083)*0.2/Y2083+2000,0)</f>
        <v/>
      </c>
      <c r="AP2083" s="21">
        <f>ROUNDDOWN((T2083+U2083)*0.2/Z2083+2000,0)</f>
        <v/>
      </c>
      <c r="AQ2083" s="21">
        <f>AL2083-AK2083</f>
        <v/>
      </c>
      <c r="AR2083" s="21">
        <f>AM2083-AK2083</f>
        <v/>
      </c>
      <c r="AS2083" s="21">
        <f>AM2083-AL2083</f>
        <v/>
      </c>
      <c r="AT2083" s="21">
        <f>AK2083+C2083-AJ2083</f>
        <v/>
      </c>
      <c r="AU2083" s="21">
        <f>AL2083+C2083-AM2083</f>
        <v/>
      </c>
      <c r="AV2083" s="21">
        <f>AN2083+C2083-AM2083</f>
        <v/>
      </c>
    </row>
    <row r="2084">
      <c r="A2084" t="inlineStr">
        <is>
          <t>1万円刻み</t>
        </is>
      </c>
      <c r="B2084" s="21">
        <f>'5_1万円刻み'!$A$321</f>
        <v/>
      </c>
      <c r="C2084" s="21">
        <f>AO2084</f>
        <v/>
      </c>
      <c r="D2084" s="21" t="n">
        <v>0</v>
      </c>
      <c r="E2084" s="21">
        <f>ROUND(MIN(B2084/12,650000)*12*0.0915+MIN(B2084/12,1390000)*12*(0.0504+0)+B2084*0.005,0)</f>
        <v/>
      </c>
      <c r="F2084" s="21">
        <f>IF(B2084&lt;741000,0,IF(B2084&lt;2191000,B2084-740000,IF(B2084&lt;2193000,1451000,IF(B2084&lt;2196000,1453000,IF(B2084&lt;2200000,1456000,IF(B2084&lt;3600000,ROUND(ROUNDDOWN(B2084/4,-3)*2.8,0)-80000,IF(B2084&lt;6600000,ROUND(ROUNDDOWN(B2084/4,-3)*3.2,0)-440000,IF(B2084&lt;8500000,ROUNDDOWN(B2084*0.9,0)-1100000,B2084-1950000))))))))</f>
        <v/>
      </c>
      <c r="G2084" s="21">
        <f>IF(F2084&gt;23500000,NA(),IF(F2084&lt;=4890000,1040000,IF(F2084&lt;=6550000,670000,620000)))</f>
        <v/>
      </c>
      <c r="H2084" s="21">
        <f>IF(D2084&lt;=0,0,MAX(0,MIN(2000000,D2084-MIN(100000,ROUNDDOWN(F2084*0.05,0)))))</f>
        <v/>
      </c>
      <c r="I2084" s="21">
        <f>IF(C2084&lt;=2000,0,MIN(C2084,ROUNDDOWN(F2084*0.4,0))-2000)</f>
        <v/>
      </c>
      <c r="J2084" s="21">
        <f>MAX(0,ROUNDDOWN(F2084-E2084-G2084,-3))</f>
        <v/>
      </c>
      <c r="K2084" s="21">
        <f>MAX(0,ROUNDDOWN(F2084-E2084-G2084-H2084-I2084,-3))</f>
        <v/>
      </c>
      <c r="L2084" s="21">
        <f>MAX(0,ROUNDDOWN(F2084-E2084-G2084-H2084,-3))</f>
        <v/>
      </c>
      <c r="M2084" s="21">
        <f>IF(J2084&lt;=0,0,ROUNDDOWN((J2084*LOOKUP(J2084,{0,1950001,3300001,6950001,9000001,18000001,40000001},{0.05,0.1,0.2,0.23,0.33,0.4,0.45})-LOOKUP(J2084,{0,1950001,3300001,6950001,9000001,18000001,40000001},{0,97500,427500,636000,1536000,2796000,4796000}))*1.021,-2))</f>
        <v/>
      </c>
      <c r="N2084" s="21">
        <f>IF(K2084&lt;=0,0,ROUNDDOWN((K2084*LOOKUP(K2084,{0,1950001,3300001,6950001,9000001,18000001,40000001},{0.05,0.1,0.2,0.23,0.33,0.4,0.45})-LOOKUP(K2084,{0,1950001,3300001,6950001,9000001,18000001,40000001},{0,97500,427500,636000,1536000,2796000,4796000}))*1.021,-2))</f>
        <v/>
      </c>
      <c r="O2084" s="21">
        <f>IF(L2084&lt;=0,0,ROUNDDOWN((L2084*LOOKUP(L2084,{0,1950001,3300001,6950001,9000001,18000001,40000001},{0.05,0.1,0.2,0.23,0.33,0.4,0.45})-LOOKUP(L2084,{0,1950001,3300001,6950001,9000001,18000001,40000001},{0,97500,427500,636000,1536000,2796000,4796000}))*1.021,-2))</f>
        <v/>
      </c>
      <c r="P2084" s="21">
        <f>MAX(0,ROUNDDOWN(F2084-E2084-430000,-3))</f>
        <v/>
      </c>
      <c r="Q2084" s="21">
        <f>MAX(0,ROUNDDOWN(F2084-E2084-430000-H2084,-3))</f>
        <v/>
      </c>
      <c r="R2084" s="21">
        <f>IF(F2084&lt;=450000,0,MAX(0,P2084*0.06-MIN(50000,P2084)*0.03))</f>
        <v/>
      </c>
      <c r="S2084" s="21">
        <f>IF(F2084&lt;=450000,0,MAX(0,P2084*0.04-MIN(50000,P2084)*0.02))</f>
        <v/>
      </c>
      <c r="T2084" s="21">
        <f>IF(F2084&lt;=450000,0,MAX(0,Q2084*0.06-MIN(50000,Q2084)*0.03))</f>
        <v/>
      </c>
      <c r="U2084" s="21">
        <f>IF(F2084&lt;=450000,0,MAX(0,Q2084*0.04-MIN(50000,Q2084)*0.02))</f>
        <v/>
      </c>
      <c r="V2084" s="21">
        <f>50000+MAX(0,G2084-480000)</f>
        <v/>
      </c>
      <c r="W2084" s="21">
        <f>P2084-V2084</f>
        <v/>
      </c>
      <c r="X2084" s="21">
        <f>Q2084-V2084</f>
        <v/>
      </c>
      <c r="Y2084" s="22">
        <f>IF(W2084&lt;0,0.9,LOOKUP(W2084,{0,1950001,3300001,6950001,9000001,18000001,40000001},{0.84895,0.7979,0.6958,0.66517,0.56307,0.4916,0.44055}))</f>
        <v/>
      </c>
      <c r="Z2084" s="22">
        <f>IF(X2084&lt;0,0.9,LOOKUP(X2084,{0,1950001,3300001,6950001,9000001,18000001,40000001},{0.84895,0.7979,0.6958,0.66517,0.56307,0.4916,0.44055}))</f>
        <v/>
      </c>
      <c r="AA2084" s="22">
        <f>IF(W2084&lt;0,0,CHOOSE(MATCH(W2084,{0,1950001,3300001,6950001,9000001},1),5.105/84.895,10.21/79.79,20.42/69.58,23.483/66.517,33.693/56.307))</f>
        <v/>
      </c>
      <c r="AB2084" s="21">
        <f>IF(C2084&lt;=2000,0,(MIN(C2084,ROUNDDOWN(F2084*0.3,0))-2000)*0.1)</f>
        <v/>
      </c>
      <c r="AC2084" s="21">
        <f>IF(C2084&lt;=2000,0,MIN((C2084-2000)*Y2084,(R2084+S2084)*0.2))</f>
        <v/>
      </c>
      <c r="AD2084" s="21">
        <f>IF(C2084&lt;=2000,0,MIN((C2084-2000)*Z2084,(T2084+U2084)*0.2))</f>
        <v/>
      </c>
      <c r="AE2084" s="21">
        <f>AC2084*AA2084</f>
        <v/>
      </c>
      <c r="AF2084" s="21">
        <f>ROUNDDOWN(R2084,-2)+ROUNDDOWN(S2084,-2)</f>
        <v/>
      </c>
      <c r="AG2084" s="21">
        <f>ROUNDDOWN(MAX(0,R2084-(AB2084+AC2084+AE2084)*0.6),-2)+ROUNDDOWN(MAX(0,S2084-(AB2084+AC2084+AE2084)*0.4),-2)</f>
        <v/>
      </c>
      <c r="AH2084" s="21">
        <f>ROUNDDOWN(MAX(0,T2084-(AB2084+AD2084)*0.6),-2)+ROUNDDOWN(MAX(0,U2084-(AB2084+AD2084)*0.4),-2)</f>
        <v/>
      </c>
      <c r="AI2084" s="21">
        <f>ROUNDDOWN(T2084,-2)+ROUNDDOWN(U2084,-2)</f>
        <v/>
      </c>
      <c r="AJ2084" s="21">
        <f>M2084+AF2084</f>
        <v/>
      </c>
      <c r="AK2084" s="21">
        <f>M2084+AG2084</f>
        <v/>
      </c>
      <c r="AL2084" s="21">
        <f>N2084+AH2084</f>
        <v/>
      </c>
      <c r="AM2084" s="21">
        <f>O2084+AI2084</f>
        <v/>
      </c>
      <c r="AN2084" s="21">
        <f>N2084+AI2084</f>
        <v/>
      </c>
      <c r="AO2084" s="21">
        <f>ROUNDDOWN((R2084+S2084)*0.2/Y2084+2000,0)</f>
        <v/>
      </c>
      <c r="AP2084" s="21">
        <f>ROUNDDOWN((T2084+U2084)*0.2/Z2084+2000,0)</f>
        <v/>
      </c>
      <c r="AQ2084" s="21">
        <f>AL2084-AK2084</f>
        <v/>
      </c>
      <c r="AR2084" s="21">
        <f>AM2084-AK2084</f>
        <v/>
      </c>
      <c r="AS2084" s="21">
        <f>AM2084-AL2084</f>
        <v/>
      </c>
      <c r="AT2084" s="21">
        <f>AK2084+C2084-AJ2084</f>
        <v/>
      </c>
      <c r="AU2084" s="21">
        <f>AL2084+C2084-AM2084</f>
        <v/>
      </c>
      <c r="AV2084" s="21">
        <f>AN2084+C2084-AM2084</f>
        <v/>
      </c>
    </row>
    <row r="2085">
      <c r="A2085" t="inlineStr">
        <is>
          <t>1万円刻み</t>
        </is>
      </c>
      <c r="B2085" s="21">
        <f>'5_1万円刻み'!$A$322</f>
        <v/>
      </c>
      <c r="C2085" s="21">
        <f>AO2085</f>
        <v/>
      </c>
      <c r="D2085" s="21" t="n">
        <v>0</v>
      </c>
      <c r="E2085" s="21">
        <f>ROUND(MIN(B2085/12,650000)*12*0.0915+MIN(B2085/12,1390000)*12*(0.0504+0)+B2085*0.005,0)</f>
        <v/>
      </c>
      <c r="F2085" s="21">
        <f>IF(B2085&lt;741000,0,IF(B2085&lt;2191000,B2085-740000,IF(B2085&lt;2193000,1451000,IF(B2085&lt;2196000,1453000,IF(B2085&lt;2200000,1456000,IF(B2085&lt;3600000,ROUND(ROUNDDOWN(B2085/4,-3)*2.8,0)-80000,IF(B2085&lt;6600000,ROUND(ROUNDDOWN(B2085/4,-3)*3.2,0)-440000,IF(B2085&lt;8500000,ROUNDDOWN(B2085*0.9,0)-1100000,B2085-1950000))))))))</f>
        <v/>
      </c>
      <c r="G2085" s="21">
        <f>IF(F2085&gt;23500000,NA(),IF(F2085&lt;=4890000,1040000,IF(F2085&lt;=6550000,670000,620000)))</f>
        <v/>
      </c>
      <c r="H2085" s="21">
        <f>IF(D2085&lt;=0,0,MAX(0,MIN(2000000,D2085-MIN(100000,ROUNDDOWN(F2085*0.05,0)))))</f>
        <v/>
      </c>
      <c r="I2085" s="21">
        <f>IF(C2085&lt;=2000,0,MIN(C2085,ROUNDDOWN(F2085*0.4,0))-2000)</f>
        <v/>
      </c>
      <c r="J2085" s="21">
        <f>MAX(0,ROUNDDOWN(F2085-E2085-G2085,-3))</f>
        <v/>
      </c>
      <c r="K2085" s="21">
        <f>MAX(0,ROUNDDOWN(F2085-E2085-G2085-H2085-I2085,-3))</f>
        <v/>
      </c>
      <c r="L2085" s="21">
        <f>MAX(0,ROUNDDOWN(F2085-E2085-G2085-H2085,-3))</f>
        <v/>
      </c>
      <c r="M2085" s="21">
        <f>IF(J2085&lt;=0,0,ROUNDDOWN((J2085*LOOKUP(J2085,{0,1950001,3300001,6950001,9000001,18000001,40000001},{0.05,0.1,0.2,0.23,0.33,0.4,0.45})-LOOKUP(J2085,{0,1950001,3300001,6950001,9000001,18000001,40000001},{0,97500,427500,636000,1536000,2796000,4796000}))*1.021,-2))</f>
        <v/>
      </c>
      <c r="N2085" s="21">
        <f>IF(K2085&lt;=0,0,ROUNDDOWN((K2085*LOOKUP(K2085,{0,1950001,3300001,6950001,9000001,18000001,40000001},{0.05,0.1,0.2,0.23,0.33,0.4,0.45})-LOOKUP(K2085,{0,1950001,3300001,6950001,9000001,18000001,40000001},{0,97500,427500,636000,1536000,2796000,4796000}))*1.021,-2))</f>
        <v/>
      </c>
      <c r="O2085" s="21">
        <f>IF(L2085&lt;=0,0,ROUNDDOWN((L2085*LOOKUP(L2085,{0,1950001,3300001,6950001,9000001,18000001,40000001},{0.05,0.1,0.2,0.23,0.33,0.4,0.45})-LOOKUP(L2085,{0,1950001,3300001,6950001,9000001,18000001,40000001},{0,97500,427500,636000,1536000,2796000,4796000}))*1.021,-2))</f>
        <v/>
      </c>
      <c r="P2085" s="21">
        <f>MAX(0,ROUNDDOWN(F2085-E2085-430000,-3))</f>
        <v/>
      </c>
      <c r="Q2085" s="21">
        <f>MAX(0,ROUNDDOWN(F2085-E2085-430000-H2085,-3))</f>
        <v/>
      </c>
      <c r="R2085" s="21">
        <f>IF(F2085&lt;=450000,0,MAX(0,P2085*0.06-MIN(50000,P2085)*0.03))</f>
        <v/>
      </c>
      <c r="S2085" s="21">
        <f>IF(F2085&lt;=450000,0,MAX(0,P2085*0.04-MIN(50000,P2085)*0.02))</f>
        <v/>
      </c>
      <c r="T2085" s="21">
        <f>IF(F2085&lt;=450000,0,MAX(0,Q2085*0.06-MIN(50000,Q2085)*0.03))</f>
        <v/>
      </c>
      <c r="U2085" s="21">
        <f>IF(F2085&lt;=450000,0,MAX(0,Q2085*0.04-MIN(50000,Q2085)*0.02))</f>
        <v/>
      </c>
      <c r="V2085" s="21">
        <f>50000+MAX(0,G2085-480000)</f>
        <v/>
      </c>
      <c r="W2085" s="21">
        <f>P2085-V2085</f>
        <v/>
      </c>
      <c r="X2085" s="21">
        <f>Q2085-V2085</f>
        <v/>
      </c>
      <c r="Y2085" s="22">
        <f>IF(W2085&lt;0,0.9,LOOKUP(W2085,{0,1950001,3300001,6950001,9000001,18000001,40000001},{0.84895,0.7979,0.6958,0.66517,0.56307,0.4916,0.44055}))</f>
        <v/>
      </c>
      <c r="Z2085" s="22">
        <f>IF(X2085&lt;0,0.9,LOOKUP(X2085,{0,1950001,3300001,6950001,9000001,18000001,40000001},{0.84895,0.7979,0.6958,0.66517,0.56307,0.4916,0.44055}))</f>
        <v/>
      </c>
      <c r="AA2085" s="22">
        <f>IF(W2085&lt;0,0,CHOOSE(MATCH(W2085,{0,1950001,3300001,6950001,9000001},1),5.105/84.895,10.21/79.79,20.42/69.58,23.483/66.517,33.693/56.307))</f>
        <v/>
      </c>
      <c r="AB2085" s="21">
        <f>IF(C2085&lt;=2000,0,(MIN(C2085,ROUNDDOWN(F2085*0.3,0))-2000)*0.1)</f>
        <v/>
      </c>
      <c r="AC2085" s="21">
        <f>IF(C2085&lt;=2000,0,MIN((C2085-2000)*Y2085,(R2085+S2085)*0.2))</f>
        <v/>
      </c>
      <c r="AD2085" s="21">
        <f>IF(C2085&lt;=2000,0,MIN((C2085-2000)*Z2085,(T2085+U2085)*0.2))</f>
        <v/>
      </c>
      <c r="AE2085" s="21">
        <f>AC2085*AA2085</f>
        <v/>
      </c>
      <c r="AF2085" s="21">
        <f>ROUNDDOWN(R2085,-2)+ROUNDDOWN(S2085,-2)</f>
        <v/>
      </c>
      <c r="AG2085" s="21">
        <f>ROUNDDOWN(MAX(0,R2085-(AB2085+AC2085+AE2085)*0.6),-2)+ROUNDDOWN(MAX(0,S2085-(AB2085+AC2085+AE2085)*0.4),-2)</f>
        <v/>
      </c>
      <c r="AH2085" s="21">
        <f>ROUNDDOWN(MAX(0,T2085-(AB2085+AD2085)*0.6),-2)+ROUNDDOWN(MAX(0,U2085-(AB2085+AD2085)*0.4),-2)</f>
        <v/>
      </c>
      <c r="AI2085" s="21">
        <f>ROUNDDOWN(T2085,-2)+ROUNDDOWN(U2085,-2)</f>
        <v/>
      </c>
      <c r="AJ2085" s="21">
        <f>M2085+AF2085</f>
        <v/>
      </c>
      <c r="AK2085" s="21">
        <f>M2085+AG2085</f>
        <v/>
      </c>
      <c r="AL2085" s="21">
        <f>N2085+AH2085</f>
        <v/>
      </c>
      <c r="AM2085" s="21">
        <f>O2085+AI2085</f>
        <v/>
      </c>
      <c r="AN2085" s="21">
        <f>N2085+AI2085</f>
        <v/>
      </c>
      <c r="AO2085" s="21">
        <f>ROUNDDOWN((R2085+S2085)*0.2/Y2085+2000,0)</f>
        <v/>
      </c>
      <c r="AP2085" s="21">
        <f>ROUNDDOWN((T2085+U2085)*0.2/Z2085+2000,0)</f>
        <v/>
      </c>
      <c r="AQ2085" s="21">
        <f>AL2085-AK2085</f>
        <v/>
      </c>
      <c r="AR2085" s="21">
        <f>AM2085-AK2085</f>
        <v/>
      </c>
      <c r="AS2085" s="21">
        <f>AM2085-AL2085</f>
        <v/>
      </c>
      <c r="AT2085" s="21">
        <f>AK2085+C2085-AJ2085</f>
        <v/>
      </c>
      <c r="AU2085" s="21">
        <f>AL2085+C2085-AM2085</f>
        <v/>
      </c>
      <c r="AV2085" s="21">
        <f>AN2085+C2085-AM2085</f>
        <v/>
      </c>
    </row>
    <row r="2086">
      <c r="A2086" t="inlineStr">
        <is>
          <t>1万円刻み</t>
        </is>
      </c>
      <c r="B2086" s="21">
        <f>'5_1万円刻み'!$A$323</f>
        <v/>
      </c>
      <c r="C2086" s="21">
        <f>AO2086</f>
        <v/>
      </c>
      <c r="D2086" s="21" t="n">
        <v>0</v>
      </c>
      <c r="E2086" s="21">
        <f>ROUND(MIN(B2086/12,650000)*12*0.0915+MIN(B2086/12,1390000)*12*(0.0504+0)+B2086*0.005,0)</f>
        <v/>
      </c>
      <c r="F2086" s="21">
        <f>IF(B2086&lt;741000,0,IF(B2086&lt;2191000,B2086-740000,IF(B2086&lt;2193000,1451000,IF(B2086&lt;2196000,1453000,IF(B2086&lt;2200000,1456000,IF(B2086&lt;3600000,ROUND(ROUNDDOWN(B2086/4,-3)*2.8,0)-80000,IF(B2086&lt;6600000,ROUND(ROUNDDOWN(B2086/4,-3)*3.2,0)-440000,IF(B2086&lt;8500000,ROUNDDOWN(B2086*0.9,0)-1100000,B2086-1950000))))))))</f>
        <v/>
      </c>
      <c r="G2086" s="21">
        <f>IF(F2086&gt;23500000,NA(),IF(F2086&lt;=4890000,1040000,IF(F2086&lt;=6550000,670000,620000)))</f>
        <v/>
      </c>
      <c r="H2086" s="21">
        <f>IF(D2086&lt;=0,0,MAX(0,MIN(2000000,D2086-MIN(100000,ROUNDDOWN(F2086*0.05,0)))))</f>
        <v/>
      </c>
      <c r="I2086" s="21">
        <f>IF(C2086&lt;=2000,0,MIN(C2086,ROUNDDOWN(F2086*0.4,0))-2000)</f>
        <v/>
      </c>
      <c r="J2086" s="21">
        <f>MAX(0,ROUNDDOWN(F2086-E2086-G2086,-3))</f>
        <v/>
      </c>
      <c r="K2086" s="21">
        <f>MAX(0,ROUNDDOWN(F2086-E2086-G2086-H2086-I2086,-3))</f>
        <v/>
      </c>
      <c r="L2086" s="21">
        <f>MAX(0,ROUNDDOWN(F2086-E2086-G2086-H2086,-3))</f>
        <v/>
      </c>
      <c r="M2086" s="21">
        <f>IF(J2086&lt;=0,0,ROUNDDOWN((J2086*LOOKUP(J2086,{0,1950001,3300001,6950001,9000001,18000001,40000001},{0.05,0.1,0.2,0.23,0.33,0.4,0.45})-LOOKUP(J2086,{0,1950001,3300001,6950001,9000001,18000001,40000001},{0,97500,427500,636000,1536000,2796000,4796000}))*1.021,-2))</f>
        <v/>
      </c>
      <c r="N2086" s="21">
        <f>IF(K2086&lt;=0,0,ROUNDDOWN((K2086*LOOKUP(K2086,{0,1950001,3300001,6950001,9000001,18000001,40000001},{0.05,0.1,0.2,0.23,0.33,0.4,0.45})-LOOKUP(K2086,{0,1950001,3300001,6950001,9000001,18000001,40000001},{0,97500,427500,636000,1536000,2796000,4796000}))*1.021,-2))</f>
        <v/>
      </c>
      <c r="O2086" s="21">
        <f>IF(L2086&lt;=0,0,ROUNDDOWN((L2086*LOOKUP(L2086,{0,1950001,3300001,6950001,9000001,18000001,40000001},{0.05,0.1,0.2,0.23,0.33,0.4,0.45})-LOOKUP(L2086,{0,1950001,3300001,6950001,9000001,18000001,40000001},{0,97500,427500,636000,1536000,2796000,4796000}))*1.021,-2))</f>
        <v/>
      </c>
      <c r="P2086" s="21">
        <f>MAX(0,ROUNDDOWN(F2086-E2086-430000,-3))</f>
        <v/>
      </c>
      <c r="Q2086" s="21">
        <f>MAX(0,ROUNDDOWN(F2086-E2086-430000-H2086,-3))</f>
        <v/>
      </c>
      <c r="R2086" s="21">
        <f>IF(F2086&lt;=450000,0,MAX(0,P2086*0.06-MIN(50000,P2086)*0.03))</f>
        <v/>
      </c>
      <c r="S2086" s="21">
        <f>IF(F2086&lt;=450000,0,MAX(0,P2086*0.04-MIN(50000,P2086)*0.02))</f>
        <v/>
      </c>
      <c r="T2086" s="21">
        <f>IF(F2086&lt;=450000,0,MAX(0,Q2086*0.06-MIN(50000,Q2086)*0.03))</f>
        <v/>
      </c>
      <c r="U2086" s="21">
        <f>IF(F2086&lt;=450000,0,MAX(0,Q2086*0.04-MIN(50000,Q2086)*0.02))</f>
        <v/>
      </c>
      <c r="V2086" s="21">
        <f>50000+MAX(0,G2086-480000)</f>
        <v/>
      </c>
      <c r="W2086" s="21">
        <f>P2086-V2086</f>
        <v/>
      </c>
      <c r="X2086" s="21">
        <f>Q2086-V2086</f>
        <v/>
      </c>
      <c r="Y2086" s="22">
        <f>IF(W2086&lt;0,0.9,LOOKUP(W2086,{0,1950001,3300001,6950001,9000001,18000001,40000001},{0.84895,0.7979,0.6958,0.66517,0.56307,0.4916,0.44055}))</f>
        <v/>
      </c>
      <c r="Z2086" s="22">
        <f>IF(X2086&lt;0,0.9,LOOKUP(X2086,{0,1950001,3300001,6950001,9000001,18000001,40000001},{0.84895,0.7979,0.6958,0.66517,0.56307,0.4916,0.44055}))</f>
        <v/>
      </c>
      <c r="AA2086" s="22">
        <f>IF(W2086&lt;0,0,CHOOSE(MATCH(W2086,{0,1950001,3300001,6950001,9000001},1),5.105/84.895,10.21/79.79,20.42/69.58,23.483/66.517,33.693/56.307))</f>
        <v/>
      </c>
      <c r="AB2086" s="21">
        <f>IF(C2086&lt;=2000,0,(MIN(C2086,ROUNDDOWN(F2086*0.3,0))-2000)*0.1)</f>
        <v/>
      </c>
      <c r="AC2086" s="21">
        <f>IF(C2086&lt;=2000,0,MIN((C2086-2000)*Y2086,(R2086+S2086)*0.2))</f>
        <v/>
      </c>
      <c r="AD2086" s="21">
        <f>IF(C2086&lt;=2000,0,MIN((C2086-2000)*Z2086,(T2086+U2086)*0.2))</f>
        <v/>
      </c>
      <c r="AE2086" s="21">
        <f>AC2086*AA2086</f>
        <v/>
      </c>
      <c r="AF2086" s="21">
        <f>ROUNDDOWN(R2086,-2)+ROUNDDOWN(S2086,-2)</f>
        <v/>
      </c>
      <c r="AG2086" s="21">
        <f>ROUNDDOWN(MAX(0,R2086-(AB2086+AC2086+AE2086)*0.6),-2)+ROUNDDOWN(MAX(0,S2086-(AB2086+AC2086+AE2086)*0.4),-2)</f>
        <v/>
      </c>
      <c r="AH2086" s="21">
        <f>ROUNDDOWN(MAX(0,T2086-(AB2086+AD2086)*0.6),-2)+ROUNDDOWN(MAX(0,U2086-(AB2086+AD2086)*0.4),-2)</f>
        <v/>
      </c>
      <c r="AI2086" s="21">
        <f>ROUNDDOWN(T2086,-2)+ROUNDDOWN(U2086,-2)</f>
        <v/>
      </c>
      <c r="AJ2086" s="21">
        <f>M2086+AF2086</f>
        <v/>
      </c>
      <c r="AK2086" s="21">
        <f>M2086+AG2086</f>
        <v/>
      </c>
      <c r="AL2086" s="21">
        <f>N2086+AH2086</f>
        <v/>
      </c>
      <c r="AM2086" s="21">
        <f>O2086+AI2086</f>
        <v/>
      </c>
      <c r="AN2086" s="21">
        <f>N2086+AI2086</f>
        <v/>
      </c>
      <c r="AO2086" s="21">
        <f>ROUNDDOWN((R2086+S2086)*0.2/Y2086+2000,0)</f>
        <v/>
      </c>
      <c r="AP2086" s="21">
        <f>ROUNDDOWN((T2086+U2086)*0.2/Z2086+2000,0)</f>
        <v/>
      </c>
      <c r="AQ2086" s="21">
        <f>AL2086-AK2086</f>
        <v/>
      </c>
      <c r="AR2086" s="21">
        <f>AM2086-AK2086</f>
        <v/>
      </c>
      <c r="AS2086" s="21">
        <f>AM2086-AL2086</f>
        <v/>
      </c>
      <c r="AT2086" s="21">
        <f>AK2086+C2086-AJ2086</f>
        <v/>
      </c>
      <c r="AU2086" s="21">
        <f>AL2086+C2086-AM2086</f>
        <v/>
      </c>
      <c r="AV2086" s="21">
        <f>AN2086+C2086-AM2086</f>
        <v/>
      </c>
    </row>
    <row r="2087">
      <c r="A2087" t="inlineStr">
        <is>
          <t>1万円刻み</t>
        </is>
      </c>
      <c r="B2087" s="21">
        <f>'5_1万円刻み'!$A$324</f>
        <v/>
      </c>
      <c r="C2087" s="21">
        <f>AO2087</f>
        <v/>
      </c>
      <c r="D2087" s="21" t="n">
        <v>0</v>
      </c>
      <c r="E2087" s="21">
        <f>ROUND(MIN(B2087/12,650000)*12*0.0915+MIN(B2087/12,1390000)*12*(0.0504+0)+B2087*0.005,0)</f>
        <v/>
      </c>
      <c r="F2087" s="21">
        <f>IF(B2087&lt;741000,0,IF(B2087&lt;2191000,B2087-740000,IF(B2087&lt;2193000,1451000,IF(B2087&lt;2196000,1453000,IF(B2087&lt;2200000,1456000,IF(B2087&lt;3600000,ROUND(ROUNDDOWN(B2087/4,-3)*2.8,0)-80000,IF(B2087&lt;6600000,ROUND(ROUNDDOWN(B2087/4,-3)*3.2,0)-440000,IF(B2087&lt;8500000,ROUNDDOWN(B2087*0.9,0)-1100000,B2087-1950000))))))))</f>
        <v/>
      </c>
      <c r="G2087" s="21">
        <f>IF(F2087&gt;23500000,NA(),IF(F2087&lt;=4890000,1040000,IF(F2087&lt;=6550000,670000,620000)))</f>
        <v/>
      </c>
      <c r="H2087" s="21">
        <f>IF(D2087&lt;=0,0,MAX(0,MIN(2000000,D2087-MIN(100000,ROUNDDOWN(F2087*0.05,0)))))</f>
        <v/>
      </c>
      <c r="I2087" s="21">
        <f>IF(C2087&lt;=2000,0,MIN(C2087,ROUNDDOWN(F2087*0.4,0))-2000)</f>
        <v/>
      </c>
      <c r="J2087" s="21">
        <f>MAX(0,ROUNDDOWN(F2087-E2087-G2087,-3))</f>
        <v/>
      </c>
      <c r="K2087" s="21">
        <f>MAX(0,ROUNDDOWN(F2087-E2087-G2087-H2087-I2087,-3))</f>
        <v/>
      </c>
      <c r="L2087" s="21">
        <f>MAX(0,ROUNDDOWN(F2087-E2087-G2087-H2087,-3))</f>
        <v/>
      </c>
      <c r="M2087" s="21">
        <f>IF(J2087&lt;=0,0,ROUNDDOWN((J2087*LOOKUP(J2087,{0,1950001,3300001,6950001,9000001,18000001,40000001},{0.05,0.1,0.2,0.23,0.33,0.4,0.45})-LOOKUP(J2087,{0,1950001,3300001,6950001,9000001,18000001,40000001},{0,97500,427500,636000,1536000,2796000,4796000}))*1.021,-2))</f>
        <v/>
      </c>
      <c r="N2087" s="21">
        <f>IF(K2087&lt;=0,0,ROUNDDOWN((K2087*LOOKUP(K2087,{0,1950001,3300001,6950001,9000001,18000001,40000001},{0.05,0.1,0.2,0.23,0.33,0.4,0.45})-LOOKUP(K2087,{0,1950001,3300001,6950001,9000001,18000001,40000001},{0,97500,427500,636000,1536000,2796000,4796000}))*1.021,-2))</f>
        <v/>
      </c>
      <c r="O2087" s="21">
        <f>IF(L2087&lt;=0,0,ROUNDDOWN((L2087*LOOKUP(L2087,{0,1950001,3300001,6950001,9000001,18000001,40000001},{0.05,0.1,0.2,0.23,0.33,0.4,0.45})-LOOKUP(L2087,{0,1950001,3300001,6950001,9000001,18000001,40000001},{0,97500,427500,636000,1536000,2796000,4796000}))*1.021,-2))</f>
        <v/>
      </c>
      <c r="P2087" s="21">
        <f>MAX(0,ROUNDDOWN(F2087-E2087-430000,-3))</f>
        <v/>
      </c>
      <c r="Q2087" s="21">
        <f>MAX(0,ROUNDDOWN(F2087-E2087-430000-H2087,-3))</f>
        <v/>
      </c>
      <c r="R2087" s="21">
        <f>IF(F2087&lt;=450000,0,MAX(0,P2087*0.06-MIN(50000,P2087)*0.03))</f>
        <v/>
      </c>
      <c r="S2087" s="21">
        <f>IF(F2087&lt;=450000,0,MAX(0,P2087*0.04-MIN(50000,P2087)*0.02))</f>
        <v/>
      </c>
      <c r="T2087" s="21">
        <f>IF(F2087&lt;=450000,0,MAX(0,Q2087*0.06-MIN(50000,Q2087)*0.03))</f>
        <v/>
      </c>
      <c r="U2087" s="21">
        <f>IF(F2087&lt;=450000,0,MAX(0,Q2087*0.04-MIN(50000,Q2087)*0.02))</f>
        <v/>
      </c>
      <c r="V2087" s="21">
        <f>50000+MAX(0,G2087-480000)</f>
        <v/>
      </c>
      <c r="W2087" s="21">
        <f>P2087-V2087</f>
        <v/>
      </c>
      <c r="X2087" s="21">
        <f>Q2087-V2087</f>
        <v/>
      </c>
      <c r="Y2087" s="22">
        <f>IF(W2087&lt;0,0.9,LOOKUP(W2087,{0,1950001,3300001,6950001,9000001,18000001,40000001},{0.84895,0.7979,0.6958,0.66517,0.56307,0.4916,0.44055}))</f>
        <v/>
      </c>
      <c r="Z2087" s="22">
        <f>IF(X2087&lt;0,0.9,LOOKUP(X2087,{0,1950001,3300001,6950001,9000001,18000001,40000001},{0.84895,0.7979,0.6958,0.66517,0.56307,0.4916,0.44055}))</f>
        <v/>
      </c>
      <c r="AA2087" s="22">
        <f>IF(W2087&lt;0,0,CHOOSE(MATCH(W2087,{0,1950001,3300001,6950001,9000001},1),5.105/84.895,10.21/79.79,20.42/69.58,23.483/66.517,33.693/56.307))</f>
        <v/>
      </c>
      <c r="AB2087" s="21">
        <f>IF(C2087&lt;=2000,0,(MIN(C2087,ROUNDDOWN(F2087*0.3,0))-2000)*0.1)</f>
        <v/>
      </c>
      <c r="AC2087" s="21">
        <f>IF(C2087&lt;=2000,0,MIN((C2087-2000)*Y2087,(R2087+S2087)*0.2))</f>
        <v/>
      </c>
      <c r="AD2087" s="21">
        <f>IF(C2087&lt;=2000,0,MIN((C2087-2000)*Z2087,(T2087+U2087)*0.2))</f>
        <v/>
      </c>
      <c r="AE2087" s="21">
        <f>AC2087*AA2087</f>
        <v/>
      </c>
      <c r="AF2087" s="21">
        <f>ROUNDDOWN(R2087,-2)+ROUNDDOWN(S2087,-2)</f>
        <v/>
      </c>
      <c r="AG2087" s="21">
        <f>ROUNDDOWN(MAX(0,R2087-(AB2087+AC2087+AE2087)*0.6),-2)+ROUNDDOWN(MAX(0,S2087-(AB2087+AC2087+AE2087)*0.4),-2)</f>
        <v/>
      </c>
      <c r="AH2087" s="21">
        <f>ROUNDDOWN(MAX(0,T2087-(AB2087+AD2087)*0.6),-2)+ROUNDDOWN(MAX(0,U2087-(AB2087+AD2087)*0.4),-2)</f>
        <v/>
      </c>
      <c r="AI2087" s="21">
        <f>ROUNDDOWN(T2087,-2)+ROUNDDOWN(U2087,-2)</f>
        <v/>
      </c>
      <c r="AJ2087" s="21">
        <f>M2087+AF2087</f>
        <v/>
      </c>
      <c r="AK2087" s="21">
        <f>M2087+AG2087</f>
        <v/>
      </c>
      <c r="AL2087" s="21">
        <f>N2087+AH2087</f>
        <v/>
      </c>
      <c r="AM2087" s="21">
        <f>O2087+AI2087</f>
        <v/>
      </c>
      <c r="AN2087" s="21">
        <f>N2087+AI2087</f>
        <v/>
      </c>
      <c r="AO2087" s="21">
        <f>ROUNDDOWN((R2087+S2087)*0.2/Y2087+2000,0)</f>
        <v/>
      </c>
      <c r="AP2087" s="21">
        <f>ROUNDDOWN((T2087+U2087)*0.2/Z2087+2000,0)</f>
        <v/>
      </c>
      <c r="AQ2087" s="21">
        <f>AL2087-AK2087</f>
        <v/>
      </c>
      <c r="AR2087" s="21">
        <f>AM2087-AK2087</f>
        <v/>
      </c>
      <c r="AS2087" s="21">
        <f>AM2087-AL2087</f>
        <v/>
      </c>
      <c r="AT2087" s="21">
        <f>AK2087+C2087-AJ2087</f>
        <v/>
      </c>
      <c r="AU2087" s="21">
        <f>AL2087+C2087-AM2087</f>
        <v/>
      </c>
      <c r="AV2087" s="21">
        <f>AN2087+C2087-AM2087</f>
        <v/>
      </c>
    </row>
    <row r="2088">
      <c r="A2088" t="inlineStr">
        <is>
          <t>1万円刻み</t>
        </is>
      </c>
      <c r="B2088" s="21">
        <f>'5_1万円刻み'!$A$325</f>
        <v/>
      </c>
      <c r="C2088" s="21">
        <f>AO2088</f>
        <v/>
      </c>
      <c r="D2088" s="21" t="n">
        <v>0</v>
      </c>
      <c r="E2088" s="21">
        <f>ROUND(MIN(B2088/12,650000)*12*0.0915+MIN(B2088/12,1390000)*12*(0.0504+0)+B2088*0.005,0)</f>
        <v/>
      </c>
      <c r="F2088" s="21">
        <f>IF(B2088&lt;741000,0,IF(B2088&lt;2191000,B2088-740000,IF(B2088&lt;2193000,1451000,IF(B2088&lt;2196000,1453000,IF(B2088&lt;2200000,1456000,IF(B2088&lt;3600000,ROUND(ROUNDDOWN(B2088/4,-3)*2.8,0)-80000,IF(B2088&lt;6600000,ROUND(ROUNDDOWN(B2088/4,-3)*3.2,0)-440000,IF(B2088&lt;8500000,ROUNDDOWN(B2088*0.9,0)-1100000,B2088-1950000))))))))</f>
        <v/>
      </c>
      <c r="G2088" s="21">
        <f>IF(F2088&gt;23500000,NA(),IF(F2088&lt;=4890000,1040000,IF(F2088&lt;=6550000,670000,620000)))</f>
        <v/>
      </c>
      <c r="H2088" s="21">
        <f>IF(D2088&lt;=0,0,MAX(0,MIN(2000000,D2088-MIN(100000,ROUNDDOWN(F2088*0.05,0)))))</f>
        <v/>
      </c>
      <c r="I2088" s="21">
        <f>IF(C2088&lt;=2000,0,MIN(C2088,ROUNDDOWN(F2088*0.4,0))-2000)</f>
        <v/>
      </c>
      <c r="J2088" s="21">
        <f>MAX(0,ROUNDDOWN(F2088-E2088-G2088,-3))</f>
        <v/>
      </c>
      <c r="K2088" s="21">
        <f>MAX(0,ROUNDDOWN(F2088-E2088-G2088-H2088-I2088,-3))</f>
        <v/>
      </c>
      <c r="L2088" s="21">
        <f>MAX(0,ROUNDDOWN(F2088-E2088-G2088-H2088,-3))</f>
        <v/>
      </c>
      <c r="M2088" s="21">
        <f>IF(J2088&lt;=0,0,ROUNDDOWN((J2088*LOOKUP(J2088,{0,1950001,3300001,6950001,9000001,18000001,40000001},{0.05,0.1,0.2,0.23,0.33,0.4,0.45})-LOOKUP(J2088,{0,1950001,3300001,6950001,9000001,18000001,40000001},{0,97500,427500,636000,1536000,2796000,4796000}))*1.021,-2))</f>
        <v/>
      </c>
      <c r="N2088" s="21">
        <f>IF(K2088&lt;=0,0,ROUNDDOWN((K2088*LOOKUP(K2088,{0,1950001,3300001,6950001,9000001,18000001,40000001},{0.05,0.1,0.2,0.23,0.33,0.4,0.45})-LOOKUP(K2088,{0,1950001,3300001,6950001,9000001,18000001,40000001},{0,97500,427500,636000,1536000,2796000,4796000}))*1.021,-2))</f>
        <v/>
      </c>
      <c r="O2088" s="21">
        <f>IF(L2088&lt;=0,0,ROUNDDOWN((L2088*LOOKUP(L2088,{0,1950001,3300001,6950001,9000001,18000001,40000001},{0.05,0.1,0.2,0.23,0.33,0.4,0.45})-LOOKUP(L2088,{0,1950001,3300001,6950001,9000001,18000001,40000001},{0,97500,427500,636000,1536000,2796000,4796000}))*1.021,-2))</f>
        <v/>
      </c>
      <c r="P2088" s="21">
        <f>MAX(0,ROUNDDOWN(F2088-E2088-430000,-3))</f>
        <v/>
      </c>
      <c r="Q2088" s="21">
        <f>MAX(0,ROUNDDOWN(F2088-E2088-430000-H2088,-3))</f>
        <v/>
      </c>
      <c r="R2088" s="21">
        <f>IF(F2088&lt;=450000,0,MAX(0,P2088*0.06-MIN(50000,P2088)*0.03))</f>
        <v/>
      </c>
      <c r="S2088" s="21">
        <f>IF(F2088&lt;=450000,0,MAX(0,P2088*0.04-MIN(50000,P2088)*0.02))</f>
        <v/>
      </c>
      <c r="T2088" s="21">
        <f>IF(F2088&lt;=450000,0,MAX(0,Q2088*0.06-MIN(50000,Q2088)*0.03))</f>
        <v/>
      </c>
      <c r="U2088" s="21">
        <f>IF(F2088&lt;=450000,0,MAX(0,Q2088*0.04-MIN(50000,Q2088)*0.02))</f>
        <v/>
      </c>
      <c r="V2088" s="21">
        <f>50000+MAX(0,G2088-480000)</f>
        <v/>
      </c>
      <c r="W2088" s="21">
        <f>P2088-V2088</f>
        <v/>
      </c>
      <c r="X2088" s="21">
        <f>Q2088-V2088</f>
        <v/>
      </c>
      <c r="Y2088" s="22">
        <f>IF(W2088&lt;0,0.9,LOOKUP(W2088,{0,1950001,3300001,6950001,9000001,18000001,40000001},{0.84895,0.7979,0.6958,0.66517,0.56307,0.4916,0.44055}))</f>
        <v/>
      </c>
      <c r="Z2088" s="22">
        <f>IF(X2088&lt;0,0.9,LOOKUP(X2088,{0,1950001,3300001,6950001,9000001,18000001,40000001},{0.84895,0.7979,0.6958,0.66517,0.56307,0.4916,0.44055}))</f>
        <v/>
      </c>
      <c r="AA2088" s="22">
        <f>IF(W2088&lt;0,0,CHOOSE(MATCH(W2088,{0,1950001,3300001,6950001,9000001},1),5.105/84.895,10.21/79.79,20.42/69.58,23.483/66.517,33.693/56.307))</f>
        <v/>
      </c>
      <c r="AB2088" s="21">
        <f>IF(C2088&lt;=2000,0,(MIN(C2088,ROUNDDOWN(F2088*0.3,0))-2000)*0.1)</f>
        <v/>
      </c>
      <c r="AC2088" s="21">
        <f>IF(C2088&lt;=2000,0,MIN((C2088-2000)*Y2088,(R2088+S2088)*0.2))</f>
        <v/>
      </c>
      <c r="AD2088" s="21">
        <f>IF(C2088&lt;=2000,0,MIN((C2088-2000)*Z2088,(T2088+U2088)*0.2))</f>
        <v/>
      </c>
      <c r="AE2088" s="21">
        <f>AC2088*AA2088</f>
        <v/>
      </c>
      <c r="AF2088" s="21">
        <f>ROUNDDOWN(R2088,-2)+ROUNDDOWN(S2088,-2)</f>
        <v/>
      </c>
      <c r="AG2088" s="21">
        <f>ROUNDDOWN(MAX(0,R2088-(AB2088+AC2088+AE2088)*0.6),-2)+ROUNDDOWN(MAX(0,S2088-(AB2088+AC2088+AE2088)*0.4),-2)</f>
        <v/>
      </c>
      <c r="AH2088" s="21">
        <f>ROUNDDOWN(MAX(0,T2088-(AB2088+AD2088)*0.6),-2)+ROUNDDOWN(MAX(0,U2088-(AB2088+AD2088)*0.4),-2)</f>
        <v/>
      </c>
      <c r="AI2088" s="21">
        <f>ROUNDDOWN(T2088,-2)+ROUNDDOWN(U2088,-2)</f>
        <v/>
      </c>
      <c r="AJ2088" s="21">
        <f>M2088+AF2088</f>
        <v/>
      </c>
      <c r="AK2088" s="21">
        <f>M2088+AG2088</f>
        <v/>
      </c>
      <c r="AL2088" s="21">
        <f>N2088+AH2088</f>
        <v/>
      </c>
      <c r="AM2088" s="21">
        <f>O2088+AI2088</f>
        <v/>
      </c>
      <c r="AN2088" s="21">
        <f>N2088+AI2088</f>
        <v/>
      </c>
      <c r="AO2088" s="21">
        <f>ROUNDDOWN((R2088+S2088)*0.2/Y2088+2000,0)</f>
        <v/>
      </c>
      <c r="AP2088" s="21">
        <f>ROUNDDOWN((T2088+U2088)*0.2/Z2088+2000,0)</f>
        <v/>
      </c>
      <c r="AQ2088" s="21">
        <f>AL2088-AK2088</f>
        <v/>
      </c>
      <c r="AR2088" s="21">
        <f>AM2088-AK2088</f>
        <v/>
      </c>
      <c r="AS2088" s="21">
        <f>AM2088-AL2088</f>
        <v/>
      </c>
      <c r="AT2088" s="21">
        <f>AK2088+C2088-AJ2088</f>
        <v/>
      </c>
      <c r="AU2088" s="21">
        <f>AL2088+C2088-AM2088</f>
        <v/>
      </c>
      <c r="AV2088" s="21">
        <f>AN2088+C2088-AM2088</f>
        <v/>
      </c>
    </row>
    <row r="2089">
      <c r="A2089" t="inlineStr">
        <is>
          <t>1万円刻み</t>
        </is>
      </c>
      <c r="B2089" s="21">
        <f>'5_1万円刻み'!$A$326</f>
        <v/>
      </c>
      <c r="C2089" s="21">
        <f>AO2089</f>
        <v/>
      </c>
      <c r="D2089" s="21" t="n">
        <v>0</v>
      </c>
      <c r="E2089" s="21">
        <f>ROUND(MIN(B2089/12,650000)*12*0.0915+MIN(B2089/12,1390000)*12*(0.0504+0)+B2089*0.005,0)</f>
        <v/>
      </c>
      <c r="F2089" s="21">
        <f>IF(B2089&lt;741000,0,IF(B2089&lt;2191000,B2089-740000,IF(B2089&lt;2193000,1451000,IF(B2089&lt;2196000,1453000,IF(B2089&lt;2200000,1456000,IF(B2089&lt;3600000,ROUND(ROUNDDOWN(B2089/4,-3)*2.8,0)-80000,IF(B2089&lt;6600000,ROUND(ROUNDDOWN(B2089/4,-3)*3.2,0)-440000,IF(B2089&lt;8500000,ROUNDDOWN(B2089*0.9,0)-1100000,B2089-1950000))))))))</f>
        <v/>
      </c>
      <c r="G2089" s="21">
        <f>IF(F2089&gt;23500000,NA(),IF(F2089&lt;=4890000,1040000,IF(F2089&lt;=6550000,670000,620000)))</f>
        <v/>
      </c>
      <c r="H2089" s="21">
        <f>IF(D2089&lt;=0,0,MAX(0,MIN(2000000,D2089-MIN(100000,ROUNDDOWN(F2089*0.05,0)))))</f>
        <v/>
      </c>
      <c r="I2089" s="21">
        <f>IF(C2089&lt;=2000,0,MIN(C2089,ROUNDDOWN(F2089*0.4,0))-2000)</f>
        <v/>
      </c>
      <c r="J2089" s="21">
        <f>MAX(0,ROUNDDOWN(F2089-E2089-G2089,-3))</f>
        <v/>
      </c>
      <c r="K2089" s="21">
        <f>MAX(0,ROUNDDOWN(F2089-E2089-G2089-H2089-I2089,-3))</f>
        <v/>
      </c>
      <c r="L2089" s="21">
        <f>MAX(0,ROUNDDOWN(F2089-E2089-G2089-H2089,-3))</f>
        <v/>
      </c>
      <c r="M2089" s="21">
        <f>IF(J2089&lt;=0,0,ROUNDDOWN((J2089*LOOKUP(J2089,{0,1950001,3300001,6950001,9000001,18000001,40000001},{0.05,0.1,0.2,0.23,0.33,0.4,0.45})-LOOKUP(J2089,{0,1950001,3300001,6950001,9000001,18000001,40000001},{0,97500,427500,636000,1536000,2796000,4796000}))*1.021,-2))</f>
        <v/>
      </c>
      <c r="N2089" s="21">
        <f>IF(K2089&lt;=0,0,ROUNDDOWN((K2089*LOOKUP(K2089,{0,1950001,3300001,6950001,9000001,18000001,40000001},{0.05,0.1,0.2,0.23,0.33,0.4,0.45})-LOOKUP(K2089,{0,1950001,3300001,6950001,9000001,18000001,40000001},{0,97500,427500,636000,1536000,2796000,4796000}))*1.021,-2))</f>
        <v/>
      </c>
      <c r="O2089" s="21">
        <f>IF(L2089&lt;=0,0,ROUNDDOWN((L2089*LOOKUP(L2089,{0,1950001,3300001,6950001,9000001,18000001,40000001},{0.05,0.1,0.2,0.23,0.33,0.4,0.45})-LOOKUP(L2089,{0,1950001,3300001,6950001,9000001,18000001,40000001},{0,97500,427500,636000,1536000,2796000,4796000}))*1.021,-2))</f>
        <v/>
      </c>
      <c r="P2089" s="21">
        <f>MAX(0,ROUNDDOWN(F2089-E2089-430000,-3))</f>
        <v/>
      </c>
      <c r="Q2089" s="21">
        <f>MAX(0,ROUNDDOWN(F2089-E2089-430000-H2089,-3))</f>
        <v/>
      </c>
      <c r="R2089" s="21">
        <f>IF(F2089&lt;=450000,0,MAX(0,P2089*0.06-MIN(50000,P2089)*0.03))</f>
        <v/>
      </c>
      <c r="S2089" s="21">
        <f>IF(F2089&lt;=450000,0,MAX(0,P2089*0.04-MIN(50000,P2089)*0.02))</f>
        <v/>
      </c>
      <c r="T2089" s="21">
        <f>IF(F2089&lt;=450000,0,MAX(0,Q2089*0.06-MIN(50000,Q2089)*0.03))</f>
        <v/>
      </c>
      <c r="U2089" s="21">
        <f>IF(F2089&lt;=450000,0,MAX(0,Q2089*0.04-MIN(50000,Q2089)*0.02))</f>
        <v/>
      </c>
      <c r="V2089" s="21">
        <f>50000+MAX(0,G2089-480000)</f>
        <v/>
      </c>
      <c r="W2089" s="21">
        <f>P2089-V2089</f>
        <v/>
      </c>
      <c r="X2089" s="21">
        <f>Q2089-V2089</f>
        <v/>
      </c>
      <c r="Y2089" s="22">
        <f>IF(W2089&lt;0,0.9,LOOKUP(W2089,{0,1950001,3300001,6950001,9000001,18000001,40000001},{0.84895,0.7979,0.6958,0.66517,0.56307,0.4916,0.44055}))</f>
        <v/>
      </c>
      <c r="Z2089" s="22">
        <f>IF(X2089&lt;0,0.9,LOOKUP(X2089,{0,1950001,3300001,6950001,9000001,18000001,40000001},{0.84895,0.7979,0.6958,0.66517,0.56307,0.4916,0.44055}))</f>
        <v/>
      </c>
      <c r="AA2089" s="22">
        <f>IF(W2089&lt;0,0,CHOOSE(MATCH(W2089,{0,1950001,3300001,6950001,9000001},1),5.105/84.895,10.21/79.79,20.42/69.58,23.483/66.517,33.693/56.307))</f>
        <v/>
      </c>
      <c r="AB2089" s="21">
        <f>IF(C2089&lt;=2000,0,(MIN(C2089,ROUNDDOWN(F2089*0.3,0))-2000)*0.1)</f>
        <v/>
      </c>
      <c r="AC2089" s="21">
        <f>IF(C2089&lt;=2000,0,MIN((C2089-2000)*Y2089,(R2089+S2089)*0.2))</f>
        <v/>
      </c>
      <c r="AD2089" s="21">
        <f>IF(C2089&lt;=2000,0,MIN((C2089-2000)*Z2089,(T2089+U2089)*0.2))</f>
        <v/>
      </c>
      <c r="AE2089" s="21">
        <f>AC2089*AA2089</f>
        <v/>
      </c>
      <c r="AF2089" s="21">
        <f>ROUNDDOWN(R2089,-2)+ROUNDDOWN(S2089,-2)</f>
        <v/>
      </c>
      <c r="AG2089" s="21">
        <f>ROUNDDOWN(MAX(0,R2089-(AB2089+AC2089+AE2089)*0.6),-2)+ROUNDDOWN(MAX(0,S2089-(AB2089+AC2089+AE2089)*0.4),-2)</f>
        <v/>
      </c>
      <c r="AH2089" s="21">
        <f>ROUNDDOWN(MAX(0,T2089-(AB2089+AD2089)*0.6),-2)+ROUNDDOWN(MAX(0,U2089-(AB2089+AD2089)*0.4),-2)</f>
        <v/>
      </c>
      <c r="AI2089" s="21">
        <f>ROUNDDOWN(T2089,-2)+ROUNDDOWN(U2089,-2)</f>
        <v/>
      </c>
      <c r="AJ2089" s="21">
        <f>M2089+AF2089</f>
        <v/>
      </c>
      <c r="AK2089" s="21">
        <f>M2089+AG2089</f>
        <v/>
      </c>
      <c r="AL2089" s="21">
        <f>N2089+AH2089</f>
        <v/>
      </c>
      <c r="AM2089" s="21">
        <f>O2089+AI2089</f>
        <v/>
      </c>
      <c r="AN2089" s="21">
        <f>N2089+AI2089</f>
        <v/>
      </c>
      <c r="AO2089" s="21">
        <f>ROUNDDOWN((R2089+S2089)*0.2/Y2089+2000,0)</f>
        <v/>
      </c>
      <c r="AP2089" s="21">
        <f>ROUNDDOWN((T2089+U2089)*0.2/Z2089+2000,0)</f>
        <v/>
      </c>
      <c r="AQ2089" s="21">
        <f>AL2089-AK2089</f>
        <v/>
      </c>
      <c r="AR2089" s="21">
        <f>AM2089-AK2089</f>
        <v/>
      </c>
      <c r="AS2089" s="21">
        <f>AM2089-AL2089</f>
        <v/>
      </c>
      <c r="AT2089" s="21">
        <f>AK2089+C2089-AJ2089</f>
        <v/>
      </c>
      <c r="AU2089" s="21">
        <f>AL2089+C2089-AM2089</f>
        <v/>
      </c>
      <c r="AV2089" s="21">
        <f>AN2089+C2089-AM2089</f>
        <v/>
      </c>
    </row>
    <row r="2090">
      <c r="A2090" t="inlineStr">
        <is>
          <t>1万円刻み</t>
        </is>
      </c>
      <c r="B2090" s="21">
        <f>'5_1万円刻み'!$A$327</f>
        <v/>
      </c>
      <c r="C2090" s="21">
        <f>AO2090</f>
        <v/>
      </c>
      <c r="D2090" s="21" t="n">
        <v>0</v>
      </c>
      <c r="E2090" s="21">
        <f>ROUND(MIN(B2090/12,650000)*12*0.0915+MIN(B2090/12,1390000)*12*(0.0504+0)+B2090*0.005,0)</f>
        <v/>
      </c>
      <c r="F2090" s="21">
        <f>IF(B2090&lt;741000,0,IF(B2090&lt;2191000,B2090-740000,IF(B2090&lt;2193000,1451000,IF(B2090&lt;2196000,1453000,IF(B2090&lt;2200000,1456000,IF(B2090&lt;3600000,ROUND(ROUNDDOWN(B2090/4,-3)*2.8,0)-80000,IF(B2090&lt;6600000,ROUND(ROUNDDOWN(B2090/4,-3)*3.2,0)-440000,IF(B2090&lt;8500000,ROUNDDOWN(B2090*0.9,0)-1100000,B2090-1950000))))))))</f>
        <v/>
      </c>
      <c r="G2090" s="21">
        <f>IF(F2090&gt;23500000,NA(),IF(F2090&lt;=4890000,1040000,IF(F2090&lt;=6550000,670000,620000)))</f>
        <v/>
      </c>
      <c r="H2090" s="21">
        <f>IF(D2090&lt;=0,0,MAX(0,MIN(2000000,D2090-MIN(100000,ROUNDDOWN(F2090*0.05,0)))))</f>
        <v/>
      </c>
      <c r="I2090" s="21">
        <f>IF(C2090&lt;=2000,0,MIN(C2090,ROUNDDOWN(F2090*0.4,0))-2000)</f>
        <v/>
      </c>
      <c r="J2090" s="21">
        <f>MAX(0,ROUNDDOWN(F2090-E2090-G2090,-3))</f>
        <v/>
      </c>
      <c r="K2090" s="21">
        <f>MAX(0,ROUNDDOWN(F2090-E2090-G2090-H2090-I2090,-3))</f>
        <v/>
      </c>
      <c r="L2090" s="21">
        <f>MAX(0,ROUNDDOWN(F2090-E2090-G2090-H2090,-3))</f>
        <v/>
      </c>
      <c r="M2090" s="21">
        <f>IF(J2090&lt;=0,0,ROUNDDOWN((J2090*LOOKUP(J2090,{0,1950001,3300001,6950001,9000001,18000001,40000001},{0.05,0.1,0.2,0.23,0.33,0.4,0.45})-LOOKUP(J2090,{0,1950001,3300001,6950001,9000001,18000001,40000001},{0,97500,427500,636000,1536000,2796000,4796000}))*1.021,-2))</f>
        <v/>
      </c>
      <c r="N2090" s="21">
        <f>IF(K2090&lt;=0,0,ROUNDDOWN((K2090*LOOKUP(K2090,{0,1950001,3300001,6950001,9000001,18000001,40000001},{0.05,0.1,0.2,0.23,0.33,0.4,0.45})-LOOKUP(K2090,{0,1950001,3300001,6950001,9000001,18000001,40000001},{0,97500,427500,636000,1536000,2796000,4796000}))*1.021,-2))</f>
        <v/>
      </c>
      <c r="O2090" s="21">
        <f>IF(L2090&lt;=0,0,ROUNDDOWN((L2090*LOOKUP(L2090,{0,1950001,3300001,6950001,9000001,18000001,40000001},{0.05,0.1,0.2,0.23,0.33,0.4,0.45})-LOOKUP(L2090,{0,1950001,3300001,6950001,9000001,18000001,40000001},{0,97500,427500,636000,1536000,2796000,4796000}))*1.021,-2))</f>
        <v/>
      </c>
      <c r="P2090" s="21">
        <f>MAX(0,ROUNDDOWN(F2090-E2090-430000,-3))</f>
        <v/>
      </c>
      <c r="Q2090" s="21">
        <f>MAX(0,ROUNDDOWN(F2090-E2090-430000-H2090,-3))</f>
        <v/>
      </c>
      <c r="R2090" s="21">
        <f>IF(F2090&lt;=450000,0,MAX(0,P2090*0.06-MIN(50000,P2090)*0.03))</f>
        <v/>
      </c>
      <c r="S2090" s="21">
        <f>IF(F2090&lt;=450000,0,MAX(0,P2090*0.04-MIN(50000,P2090)*0.02))</f>
        <v/>
      </c>
      <c r="T2090" s="21">
        <f>IF(F2090&lt;=450000,0,MAX(0,Q2090*0.06-MIN(50000,Q2090)*0.03))</f>
        <v/>
      </c>
      <c r="U2090" s="21">
        <f>IF(F2090&lt;=450000,0,MAX(0,Q2090*0.04-MIN(50000,Q2090)*0.02))</f>
        <v/>
      </c>
      <c r="V2090" s="21">
        <f>50000+MAX(0,G2090-480000)</f>
        <v/>
      </c>
      <c r="W2090" s="21">
        <f>P2090-V2090</f>
        <v/>
      </c>
      <c r="X2090" s="21">
        <f>Q2090-V2090</f>
        <v/>
      </c>
      <c r="Y2090" s="22">
        <f>IF(W2090&lt;0,0.9,LOOKUP(W2090,{0,1950001,3300001,6950001,9000001,18000001,40000001},{0.84895,0.7979,0.6958,0.66517,0.56307,0.4916,0.44055}))</f>
        <v/>
      </c>
      <c r="Z2090" s="22">
        <f>IF(X2090&lt;0,0.9,LOOKUP(X2090,{0,1950001,3300001,6950001,9000001,18000001,40000001},{0.84895,0.7979,0.6958,0.66517,0.56307,0.4916,0.44055}))</f>
        <v/>
      </c>
      <c r="AA2090" s="22">
        <f>IF(W2090&lt;0,0,CHOOSE(MATCH(W2090,{0,1950001,3300001,6950001,9000001},1),5.105/84.895,10.21/79.79,20.42/69.58,23.483/66.517,33.693/56.307))</f>
        <v/>
      </c>
      <c r="AB2090" s="21">
        <f>IF(C2090&lt;=2000,0,(MIN(C2090,ROUNDDOWN(F2090*0.3,0))-2000)*0.1)</f>
        <v/>
      </c>
      <c r="AC2090" s="21">
        <f>IF(C2090&lt;=2000,0,MIN((C2090-2000)*Y2090,(R2090+S2090)*0.2))</f>
        <v/>
      </c>
      <c r="AD2090" s="21">
        <f>IF(C2090&lt;=2000,0,MIN((C2090-2000)*Z2090,(T2090+U2090)*0.2))</f>
        <v/>
      </c>
      <c r="AE2090" s="21">
        <f>AC2090*AA2090</f>
        <v/>
      </c>
      <c r="AF2090" s="21">
        <f>ROUNDDOWN(R2090,-2)+ROUNDDOWN(S2090,-2)</f>
        <v/>
      </c>
      <c r="AG2090" s="21">
        <f>ROUNDDOWN(MAX(0,R2090-(AB2090+AC2090+AE2090)*0.6),-2)+ROUNDDOWN(MAX(0,S2090-(AB2090+AC2090+AE2090)*0.4),-2)</f>
        <v/>
      </c>
      <c r="AH2090" s="21">
        <f>ROUNDDOWN(MAX(0,T2090-(AB2090+AD2090)*0.6),-2)+ROUNDDOWN(MAX(0,U2090-(AB2090+AD2090)*0.4),-2)</f>
        <v/>
      </c>
      <c r="AI2090" s="21">
        <f>ROUNDDOWN(T2090,-2)+ROUNDDOWN(U2090,-2)</f>
        <v/>
      </c>
      <c r="AJ2090" s="21">
        <f>M2090+AF2090</f>
        <v/>
      </c>
      <c r="AK2090" s="21">
        <f>M2090+AG2090</f>
        <v/>
      </c>
      <c r="AL2090" s="21">
        <f>N2090+AH2090</f>
        <v/>
      </c>
      <c r="AM2090" s="21">
        <f>O2090+AI2090</f>
        <v/>
      </c>
      <c r="AN2090" s="21">
        <f>N2090+AI2090</f>
        <v/>
      </c>
      <c r="AO2090" s="21">
        <f>ROUNDDOWN((R2090+S2090)*0.2/Y2090+2000,0)</f>
        <v/>
      </c>
      <c r="AP2090" s="21">
        <f>ROUNDDOWN((T2090+U2090)*0.2/Z2090+2000,0)</f>
        <v/>
      </c>
      <c r="AQ2090" s="21">
        <f>AL2090-AK2090</f>
        <v/>
      </c>
      <c r="AR2090" s="21">
        <f>AM2090-AK2090</f>
        <v/>
      </c>
      <c r="AS2090" s="21">
        <f>AM2090-AL2090</f>
        <v/>
      </c>
      <c r="AT2090" s="21">
        <f>AK2090+C2090-AJ2090</f>
        <v/>
      </c>
      <c r="AU2090" s="21">
        <f>AL2090+C2090-AM2090</f>
        <v/>
      </c>
      <c r="AV2090" s="21">
        <f>AN2090+C2090-AM2090</f>
        <v/>
      </c>
    </row>
    <row r="2091">
      <c r="A2091" t="inlineStr">
        <is>
          <t>1万円刻み</t>
        </is>
      </c>
      <c r="B2091" s="21">
        <f>'5_1万円刻み'!$A$328</f>
        <v/>
      </c>
      <c r="C2091" s="21">
        <f>AO2091</f>
        <v/>
      </c>
      <c r="D2091" s="21" t="n">
        <v>0</v>
      </c>
      <c r="E2091" s="21">
        <f>ROUND(MIN(B2091/12,650000)*12*0.0915+MIN(B2091/12,1390000)*12*(0.0504+0)+B2091*0.005,0)</f>
        <v/>
      </c>
      <c r="F2091" s="21">
        <f>IF(B2091&lt;741000,0,IF(B2091&lt;2191000,B2091-740000,IF(B2091&lt;2193000,1451000,IF(B2091&lt;2196000,1453000,IF(B2091&lt;2200000,1456000,IF(B2091&lt;3600000,ROUND(ROUNDDOWN(B2091/4,-3)*2.8,0)-80000,IF(B2091&lt;6600000,ROUND(ROUNDDOWN(B2091/4,-3)*3.2,0)-440000,IF(B2091&lt;8500000,ROUNDDOWN(B2091*0.9,0)-1100000,B2091-1950000))))))))</f>
        <v/>
      </c>
      <c r="G2091" s="21">
        <f>IF(F2091&gt;23500000,NA(),IF(F2091&lt;=4890000,1040000,IF(F2091&lt;=6550000,670000,620000)))</f>
        <v/>
      </c>
      <c r="H2091" s="21">
        <f>IF(D2091&lt;=0,0,MAX(0,MIN(2000000,D2091-MIN(100000,ROUNDDOWN(F2091*0.05,0)))))</f>
        <v/>
      </c>
      <c r="I2091" s="21">
        <f>IF(C2091&lt;=2000,0,MIN(C2091,ROUNDDOWN(F2091*0.4,0))-2000)</f>
        <v/>
      </c>
      <c r="J2091" s="21">
        <f>MAX(0,ROUNDDOWN(F2091-E2091-G2091,-3))</f>
        <v/>
      </c>
      <c r="K2091" s="21">
        <f>MAX(0,ROUNDDOWN(F2091-E2091-G2091-H2091-I2091,-3))</f>
        <v/>
      </c>
      <c r="L2091" s="21">
        <f>MAX(0,ROUNDDOWN(F2091-E2091-G2091-H2091,-3))</f>
        <v/>
      </c>
      <c r="M2091" s="21">
        <f>IF(J2091&lt;=0,0,ROUNDDOWN((J2091*LOOKUP(J2091,{0,1950001,3300001,6950001,9000001,18000001,40000001},{0.05,0.1,0.2,0.23,0.33,0.4,0.45})-LOOKUP(J2091,{0,1950001,3300001,6950001,9000001,18000001,40000001},{0,97500,427500,636000,1536000,2796000,4796000}))*1.021,-2))</f>
        <v/>
      </c>
      <c r="N2091" s="21">
        <f>IF(K2091&lt;=0,0,ROUNDDOWN((K2091*LOOKUP(K2091,{0,1950001,3300001,6950001,9000001,18000001,40000001},{0.05,0.1,0.2,0.23,0.33,0.4,0.45})-LOOKUP(K2091,{0,1950001,3300001,6950001,9000001,18000001,40000001},{0,97500,427500,636000,1536000,2796000,4796000}))*1.021,-2))</f>
        <v/>
      </c>
      <c r="O2091" s="21">
        <f>IF(L2091&lt;=0,0,ROUNDDOWN((L2091*LOOKUP(L2091,{0,1950001,3300001,6950001,9000001,18000001,40000001},{0.05,0.1,0.2,0.23,0.33,0.4,0.45})-LOOKUP(L2091,{0,1950001,3300001,6950001,9000001,18000001,40000001},{0,97500,427500,636000,1536000,2796000,4796000}))*1.021,-2))</f>
        <v/>
      </c>
      <c r="P2091" s="21">
        <f>MAX(0,ROUNDDOWN(F2091-E2091-430000,-3))</f>
        <v/>
      </c>
      <c r="Q2091" s="21">
        <f>MAX(0,ROUNDDOWN(F2091-E2091-430000-H2091,-3))</f>
        <v/>
      </c>
      <c r="R2091" s="21">
        <f>IF(F2091&lt;=450000,0,MAX(0,P2091*0.06-MIN(50000,P2091)*0.03))</f>
        <v/>
      </c>
      <c r="S2091" s="21">
        <f>IF(F2091&lt;=450000,0,MAX(0,P2091*0.04-MIN(50000,P2091)*0.02))</f>
        <v/>
      </c>
      <c r="T2091" s="21">
        <f>IF(F2091&lt;=450000,0,MAX(0,Q2091*0.06-MIN(50000,Q2091)*0.03))</f>
        <v/>
      </c>
      <c r="U2091" s="21">
        <f>IF(F2091&lt;=450000,0,MAX(0,Q2091*0.04-MIN(50000,Q2091)*0.02))</f>
        <v/>
      </c>
      <c r="V2091" s="21">
        <f>50000+MAX(0,G2091-480000)</f>
        <v/>
      </c>
      <c r="W2091" s="21">
        <f>P2091-V2091</f>
        <v/>
      </c>
      <c r="X2091" s="21">
        <f>Q2091-V2091</f>
        <v/>
      </c>
      <c r="Y2091" s="22">
        <f>IF(W2091&lt;0,0.9,LOOKUP(W2091,{0,1950001,3300001,6950001,9000001,18000001,40000001},{0.84895,0.7979,0.6958,0.66517,0.56307,0.4916,0.44055}))</f>
        <v/>
      </c>
      <c r="Z2091" s="22">
        <f>IF(X2091&lt;0,0.9,LOOKUP(X2091,{0,1950001,3300001,6950001,9000001,18000001,40000001},{0.84895,0.7979,0.6958,0.66517,0.56307,0.4916,0.44055}))</f>
        <v/>
      </c>
      <c r="AA2091" s="22">
        <f>IF(W2091&lt;0,0,CHOOSE(MATCH(W2091,{0,1950001,3300001,6950001,9000001},1),5.105/84.895,10.21/79.79,20.42/69.58,23.483/66.517,33.693/56.307))</f>
        <v/>
      </c>
      <c r="AB2091" s="21">
        <f>IF(C2091&lt;=2000,0,(MIN(C2091,ROUNDDOWN(F2091*0.3,0))-2000)*0.1)</f>
        <v/>
      </c>
      <c r="AC2091" s="21">
        <f>IF(C2091&lt;=2000,0,MIN((C2091-2000)*Y2091,(R2091+S2091)*0.2))</f>
        <v/>
      </c>
      <c r="AD2091" s="21">
        <f>IF(C2091&lt;=2000,0,MIN((C2091-2000)*Z2091,(T2091+U2091)*0.2))</f>
        <v/>
      </c>
      <c r="AE2091" s="21">
        <f>AC2091*AA2091</f>
        <v/>
      </c>
      <c r="AF2091" s="21">
        <f>ROUNDDOWN(R2091,-2)+ROUNDDOWN(S2091,-2)</f>
        <v/>
      </c>
      <c r="AG2091" s="21">
        <f>ROUNDDOWN(MAX(0,R2091-(AB2091+AC2091+AE2091)*0.6),-2)+ROUNDDOWN(MAX(0,S2091-(AB2091+AC2091+AE2091)*0.4),-2)</f>
        <v/>
      </c>
      <c r="AH2091" s="21">
        <f>ROUNDDOWN(MAX(0,T2091-(AB2091+AD2091)*0.6),-2)+ROUNDDOWN(MAX(0,U2091-(AB2091+AD2091)*0.4),-2)</f>
        <v/>
      </c>
      <c r="AI2091" s="21">
        <f>ROUNDDOWN(T2091,-2)+ROUNDDOWN(U2091,-2)</f>
        <v/>
      </c>
      <c r="AJ2091" s="21">
        <f>M2091+AF2091</f>
        <v/>
      </c>
      <c r="AK2091" s="21">
        <f>M2091+AG2091</f>
        <v/>
      </c>
      <c r="AL2091" s="21">
        <f>N2091+AH2091</f>
        <v/>
      </c>
      <c r="AM2091" s="21">
        <f>O2091+AI2091</f>
        <v/>
      </c>
      <c r="AN2091" s="21">
        <f>N2091+AI2091</f>
        <v/>
      </c>
      <c r="AO2091" s="21">
        <f>ROUNDDOWN((R2091+S2091)*0.2/Y2091+2000,0)</f>
        <v/>
      </c>
      <c r="AP2091" s="21">
        <f>ROUNDDOWN((T2091+U2091)*0.2/Z2091+2000,0)</f>
        <v/>
      </c>
      <c r="AQ2091" s="21">
        <f>AL2091-AK2091</f>
        <v/>
      </c>
      <c r="AR2091" s="21">
        <f>AM2091-AK2091</f>
        <v/>
      </c>
      <c r="AS2091" s="21">
        <f>AM2091-AL2091</f>
        <v/>
      </c>
      <c r="AT2091" s="21">
        <f>AK2091+C2091-AJ2091</f>
        <v/>
      </c>
      <c r="AU2091" s="21">
        <f>AL2091+C2091-AM2091</f>
        <v/>
      </c>
      <c r="AV2091" s="21">
        <f>AN2091+C2091-AM2091</f>
        <v/>
      </c>
    </row>
    <row r="2092">
      <c r="A2092" t="inlineStr">
        <is>
          <t>1万円刻み</t>
        </is>
      </c>
      <c r="B2092" s="21">
        <f>'5_1万円刻み'!$A$329</f>
        <v/>
      </c>
      <c r="C2092" s="21">
        <f>AO2092</f>
        <v/>
      </c>
      <c r="D2092" s="21" t="n">
        <v>0</v>
      </c>
      <c r="E2092" s="21">
        <f>ROUND(MIN(B2092/12,650000)*12*0.0915+MIN(B2092/12,1390000)*12*(0.0504+0)+B2092*0.005,0)</f>
        <v/>
      </c>
      <c r="F2092" s="21">
        <f>IF(B2092&lt;741000,0,IF(B2092&lt;2191000,B2092-740000,IF(B2092&lt;2193000,1451000,IF(B2092&lt;2196000,1453000,IF(B2092&lt;2200000,1456000,IF(B2092&lt;3600000,ROUND(ROUNDDOWN(B2092/4,-3)*2.8,0)-80000,IF(B2092&lt;6600000,ROUND(ROUNDDOWN(B2092/4,-3)*3.2,0)-440000,IF(B2092&lt;8500000,ROUNDDOWN(B2092*0.9,0)-1100000,B2092-1950000))))))))</f>
        <v/>
      </c>
      <c r="G2092" s="21">
        <f>IF(F2092&gt;23500000,NA(),IF(F2092&lt;=4890000,1040000,IF(F2092&lt;=6550000,670000,620000)))</f>
        <v/>
      </c>
      <c r="H2092" s="21">
        <f>IF(D2092&lt;=0,0,MAX(0,MIN(2000000,D2092-MIN(100000,ROUNDDOWN(F2092*0.05,0)))))</f>
        <v/>
      </c>
      <c r="I2092" s="21">
        <f>IF(C2092&lt;=2000,0,MIN(C2092,ROUNDDOWN(F2092*0.4,0))-2000)</f>
        <v/>
      </c>
      <c r="J2092" s="21">
        <f>MAX(0,ROUNDDOWN(F2092-E2092-G2092,-3))</f>
        <v/>
      </c>
      <c r="K2092" s="21">
        <f>MAX(0,ROUNDDOWN(F2092-E2092-G2092-H2092-I2092,-3))</f>
        <v/>
      </c>
      <c r="L2092" s="21">
        <f>MAX(0,ROUNDDOWN(F2092-E2092-G2092-H2092,-3))</f>
        <v/>
      </c>
      <c r="M2092" s="21">
        <f>IF(J2092&lt;=0,0,ROUNDDOWN((J2092*LOOKUP(J2092,{0,1950001,3300001,6950001,9000001,18000001,40000001},{0.05,0.1,0.2,0.23,0.33,0.4,0.45})-LOOKUP(J2092,{0,1950001,3300001,6950001,9000001,18000001,40000001},{0,97500,427500,636000,1536000,2796000,4796000}))*1.021,-2))</f>
        <v/>
      </c>
      <c r="N2092" s="21">
        <f>IF(K2092&lt;=0,0,ROUNDDOWN((K2092*LOOKUP(K2092,{0,1950001,3300001,6950001,9000001,18000001,40000001},{0.05,0.1,0.2,0.23,0.33,0.4,0.45})-LOOKUP(K2092,{0,1950001,3300001,6950001,9000001,18000001,40000001},{0,97500,427500,636000,1536000,2796000,4796000}))*1.021,-2))</f>
        <v/>
      </c>
      <c r="O2092" s="21">
        <f>IF(L2092&lt;=0,0,ROUNDDOWN((L2092*LOOKUP(L2092,{0,1950001,3300001,6950001,9000001,18000001,40000001},{0.05,0.1,0.2,0.23,0.33,0.4,0.45})-LOOKUP(L2092,{0,1950001,3300001,6950001,9000001,18000001,40000001},{0,97500,427500,636000,1536000,2796000,4796000}))*1.021,-2))</f>
        <v/>
      </c>
      <c r="P2092" s="21">
        <f>MAX(0,ROUNDDOWN(F2092-E2092-430000,-3))</f>
        <v/>
      </c>
      <c r="Q2092" s="21">
        <f>MAX(0,ROUNDDOWN(F2092-E2092-430000-H2092,-3))</f>
        <v/>
      </c>
      <c r="R2092" s="21">
        <f>IF(F2092&lt;=450000,0,MAX(0,P2092*0.06-MIN(50000,P2092)*0.03))</f>
        <v/>
      </c>
      <c r="S2092" s="21">
        <f>IF(F2092&lt;=450000,0,MAX(0,P2092*0.04-MIN(50000,P2092)*0.02))</f>
        <v/>
      </c>
      <c r="T2092" s="21">
        <f>IF(F2092&lt;=450000,0,MAX(0,Q2092*0.06-MIN(50000,Q2092)*0.03))</f>
        <v/>
      </c>
      <c r="U2092" s="21">
        <f>IF(F2092&lt;=450000,0,MAX(0,Q2092*0.04-MIN(50000,Q2092)*0.02))</f>
        <v/>
      </c>
      <c r="V2092" s="21">
        <f>50000+MAX(0,G2092-480000)</f>
        <v/>
      </c>
      <c r="W2092" s="21">
        <f>P2092-V2092</f>
        <v/>
      </c>
      <c r="X2092" s="21">
        <f>Q2092-V2092</f>
        <v/>
      </c>
      <c r="Y2092" s="22">
        <f>IF(W2092&lt;0,0.9,LOOKUP(W2092,{0,1950001,3300001,6950001,9000001,18000001,40000001},{0.84895,0.7979,0.6958,0.66517,0.56307,0.4916,0.44055}))</f>
        <v/>
      </c>
      <c r="Z2092" s="22">
        <f>IF(X2092&lt;0,0.9,LOOKUP(X2092,{0,1950001,3300001,6950001,9000001,18000001,40000001},{0.84895,0.7979,0.6958,0.66517,0.56307,0.4916,0.44055}))</f>
        <v/>
      </c>
      <c r="AA2092" s="22">
        <f>IF(W2092&lt;0,0,CHOOSE(MATCH(W2092,{0,1950001,3300001,6950001,9000001},1),5.105/84.895,10.21/79.79,20.42/69.58,23.483/66.517,33.693/56.307))</f>
        <v/>
      </c>
      <c r="AB2092" s="21">
        <f>IF(C2092&lt;=2000,0,(MIN(C2092,ROUNDDOWN(F2092*0.3,0))-2000)*0.1)</f>
        <v/>
      </c>
      <c r="AC2092" s="21">
        <f>IF(C2092&lt;=2000,0,MIN((C2092-2000)*Y2092,(R2092+S2092)*0.2))</f>
        <v/>
      </c>
      <c r="AD2092" s="21">
        <f>IF(C2092&lt;=2000,0,MIN((C2092-2000)*Z2092,(T2092+U2092)*0.2))</f>
        <v/>
      </c>
      <c r="AE2092" s="21">
        <f>AC2092*AA2092</f>
        <v/>
      </c>
      <c r="AF2092" s="21">
        <f>ROUNDDOWN(R2092,-2)+ROUNDDOWN(S2092,-2)</f>
        <v/>
      </c>
      <c r="AG2092" s="21">
        <f>ROUNDDOWN(MAX(0,R2092-(AB2092+AC2092+AE2092)*0.6),-2)+ROUNDDOWN(MAX(0,S2092-(AB2092+AC2092+AE2092)*0.4),-2)</f>
        <v/>
      </c>
      <c r="AH2092" s="21">
        <f>ROUNDDOWN(MAX(0,T2092-(AB2092+AD2092)*0.6),-2)+ROUNDDOWN(MAX(0,U2092-(AB2092+AD2092)*0.4),-2)</f>
        <v/>
      </c>
      <c r="AI2092" s="21">
        <f>ROUNDDOWN(T2092,-2)+ROUNDDOWN(U2092,-2)</f>
        <v/>
      </c>
      <c r="AJ2092" s="21">
        <f>M2092+AF2092</f>
        <v/>
      </c>
      <c r="AK2092" s="21">
        <f>M2092+AG2092</f>
        <v/>
      </c>
      <c r="AL2092" s="21">
        <f>N2092+AH2092</f>
        <v/>
      </c>
      <c r="AM2092" s="21">
        <f>O2092+AI2092</f>
        <v/>
      </c>
      <c r="AN2092" s="21">
        <f>N2092+AI2092</f>
        <v/>
      </c>
      <c r="AO2092" s="21">
        <f>ROUNDDOWN((R2092+S2092)*0.2/Y2092+2000,0)</f>
        <v/>
      </c>
      <c r="AP2092" s="21">
        <f>ROUNDDOWN((T2092+U2092)*0.2/Z2092+2000,0)</f>
        <v/>
      </c>
      <c r="AQ2092" s="21">
        <f>AL2092-AK2092</f>
        <v/>
      </c>
      <c r="AR2092" s="21">
        <f>AM2092-AK2092</f>
        <v/>
      </c>
      <c r="AS2092" s="21">
        <f>AM2092-AL2092</f>
        <v/>
      </c>
      <c r="AT2092" s="21">
        <f>AK2092+C2092-AJ2092</f>
        <v/>
      </c>
      <c r="AU2092" s="21">
        <f>AL2092+C2092-AM2092</f>
        <v/>
      </c>
      <c r="AV2092" s="21">
        <f>AN2092+C2092-AM2092</f>
        <v/>
      </c>
    </row>
    <row r="2093">
      <c r="A2093" t="inlineStr">
        <is>
          <t>1万円刻み</t>
        </is>
      </c>
      <c r="B2093" s="21">
        <f>'5_1万円刻み'!$A$330</f>
        <v/>
      </c>
      <c r="C2093" s="21">
        <f>AO2093</f>
        <v/>
      </c>
      <c r="D2093" s="21" t="n">
        <v>0</v>
      </c>
      <c r="E2093" s="21">
        <f>ROUND(MIN(B2093/12,650000)*12*0.0915+MIN(B2093/12,1390000)*12*(0.0504+0)+B2093*0.005,0)</f>
        <v/>
      </c>
      <c r="F2093" s="21">
        <f>IF(B2093&lt;741000,0,IF(B2093&lt;2191000,B2093-740000,IF(B2093&lt;2193000,1451000,IF(B2093&lt;2196000,1453000,IF(B2093&lt;2200000,1456000,IF(B2093&lt;3600000,ROUND(ROUNDDOWN(B2093/4,-3)*2.8,0)-80000,IF(B2093&lt;6600000,ROUND(ROUNDDOWN(B2093/4,-3)*3.2,0)-440000,IF(B2093&lt;8500000,ROUNDDOWN(B2093*0.9,0)-1100000,B2093-1950000))))))))</f>
        <v/>
      </c>
      <c r="G2093" s="21">
        <f>IF(F2093&gt;23500000,NA(),IF(F2093&lt;=4890000,1040000,IF(F2093&lt;=6550000,670000,620000)))</f>
        <v/>
      </c>
      <c r="H2093" s="21">
        <f>IF(D2093&lt;=0,0,MAX(0,MIN(2000000,D2093-MIN(100000,ROUNDDOWN(F2093*0.05,0)))))</f>
        <v/>
      </c>
      <c r="I2093" s="21">
        <f>IF(C2093&lt;=2000,0,MIN(C2093,ROUNDDOWN(F2093*0.4,0))-2000)</f>
        <v/>
      </c>
      <c r="J2093" s="21">
        <f>MAX(0,ROUNDDOWN(F2093-E2093-G2093,-3))</f>
        <v/>
      </c>
      <c r="K2093" s="21">
        <f>MAX(0,ROUNDDOWN(F2093-E2093-G2093-H2093-I2093,-3))</f>
        <v/>
      </c>
      <c r="L2093" s="21">
        <f>MAX(0,ROUNDDOWN(F2093-E2093-G2093-H2093,-3))</f>
        <v/>
      </c>
      <c r="M2093" s="21">
        <f>IF(J2093&lt;=0,0,ROUNDDOWN((J2093*LOOKUP(J2093,{0,1950001,3300001,6950001,9000001,18000001,40000001},{0.05,0.1,0.2,0.23,0.33,0.4,0.45})-LOOKUP(J2093,{0,1950001,3300001,6950001,9000001,18000001,40000001},{0,97500,427500,636000,1536000,2796000,4796000}))*1.021,-2))</f>
        <v/>
      </c>
      <c r="N2093" s="21">
        <f>IF(K2093&lt;=0,0,ROUNDDOWN((K2093*LOOKUP(K2093,{0,1950001,3300001,6950001,9000001,18000001,40000001},{0.05,0.1,0.2,0.23,0.33,0.4,0.45})-LOOKUP(K2093,{0,1950001,3300001,6950001,9000001,18000001,40000001},{0,97500,427500,636000,1536000,2796000,4796000}))*1.021,-2))</f>
        <v/>
      </c>
      <c r="O2093" s="21">
        <f>IF(L2093&lt;=0,0,ROUNDDOWN((L2093*LOOKUP(L2093,{0,1950001,3300001,6950001,9000001,18000001,40000001},{0.05,0.1,0.2,0.23,0.33,0.4,0.45})-LOOKUP(L2093,{0,1950001,3300001,6950001,9000001,18000001,40000001},{0,97500,427500,636000,1536000,2796000,4796000}))*1.021,-2))</f>
        <v/>
      </c>
      <c r="P2093" s="21">
        <f>MAX(0,ROUNDDOWN(F2093-E2093-430000,-3))</f>
        <v/>
      </c>
      <c r="Q2093" s="21">
        <f>MAX(0,ROUNDDOWN(F2093-E2093-430000-H2093,-3))</f>
        <v/>
      </c>
      <c r="R2093" s="21">
        <f>IF(F2093&lt;=450000,0,MAX(0,P2093*0.06-MIN(50000,P2093)*0.03))</f>
        <v/>
      </c>
      <c r="S2093" s="21">
        <f>IF(F2093&lt;=450000,0,MAX(0,P2093*0.04-MIN(50000,P2093)*0.02))</f>
        <v/>
      </c>
      <c r="T2093" s="21">
        <f>IF(F2093&lt;=450000,0,MAX(0,Q2093*0.06-MIN(50000,Q2093)*0.03))</f>
        <v/>
      </c>
      <c r="U2093" s="21">
        <f>IF(F2093&lt;=450000,0,MAX(0,Q2093*0.04-MIN(50000,Q2093)*0.02))</f>
        <v/>
      </c>
      <c r="V2093" s="21">
        <f>50000+MAX(0,G2093-480000)</f>
        <v/>
      </c>
      <c r="W2093" s="21">
        <f>P2093-V2093</f>
        <v/>
      </c>
      <c r="X2093" s="21">
        <f>Q2093-V2093</f>
        <v/>
      </c>
      <c r="Y2093" s="22">
        <f>IF(W2093&lt;0,0.9,LOOKUP(W2093,{0,1950001,3300001,6950001,9000001,18000001,40000001},{0.84895,0.7979,0.6958,0.66517,0.56307,0.4916,0.44055}))</f>
        <v/>
      </c>
      <c r="Z2093" s="22">
        <f>IF(X2093&lt;0,0.9,LOOKUP(X2093,{0,1950001,3300001,6950001,9000001,18000001,40000001},{0.84895,0.7979,0.6958,0.66517,0.56307,0.4916,0.44055}))</f>
        <v/>
      </c>
      <c r="AA2093" s="22">
        <f>IF(W2093&lt;0,0,CHOOSE(MATCH(W2093,{0,1950001,3300001,6950001,9000001},1),5.105/84.895,10.21/79.79,20.42/69.58,23.483/66.517,33.693/56.307))</f>
        <v/>
      </c>
      <c r="AB2093" s="21">
        <f>IF(C2093&lt;=2000,0,(MIN(C2093,ROUNDDOWN(F2093*0.3,0))-2000)*0.1)</f>
        <v/>
      </c>
      <c r="AC2093" s="21">
        <f>IF(C2093&lt;=2000,0,MIN((C2093-2000)*Y2093,(R2093+S2093)*0.2))</f>
        <v/>
      </c>
      <c r="AD2093" s="21">
        <f>IF(C2093&lt;=2000,0,MIN((C2093-2000)*Z2093,(T2093+U2093)*0.2))</f>
        <v/>
      </c>
      <c r="AE2093" s="21">
        <f>AC2093*AA2093</f>
        <v/>
      </c>
      <c r="AF2093" s="21">
        <f>ROUNDDOWN(R2093,-2)+ROUNDDOWN(S2093,-2)</f>
        <v/>
      </c>
      <c r="AG2093" s="21">
        <f>ROUNDDOWN(MAX(0,R2093-(AB2093+AC2093+AE2093)*0.6),-2)+ROUNDDOWN(MAX(0,S2093-(AB2093+AC2093+AE2093)*0.4),-2)</f>
        <v/>
      </c>
      <c r="AH2093" s="21">
        <f>ROUNDDOWN(MAX(0,T2093-(AB2093+AD2093)*0.6),-2)+ROUNDDOWN(MAX(0,U2093-(AB2093+AD2093)*0.4),-2)</f>
        <v/>
      </c>
      <c r="AI2093" s="21">
        <f>ROUNDDOWN(T2093,-2)+ROUNDDOWN(U2093,-2)</f>
        <v/>
      </c>
      <c r="AJ2093" s="21">
        <f>M2093+AF2093</f>
        <v/>
      </c>
      <c r="AK2093" s="21">
        <f>M2093+AG2093</f>
        <v/>
      </c>
      <c r="AL2093" s="21">
        <f>N2093+AH2093</f>
        <v/>
      </c>
      <c r="AM2093" s="21">
        <f>O2093+AI2093</f>
        <v/>
      </c>
      <c r="AN2093" s="21">
        <f>N2093+AI2093</f>
        <v/>
      </c>
      <c r="AO2093" s="21">
        <f>ROUNDDOWN((R2093+S2093)*0.2/Y2093+2000,0)</f>
        <v/>
      </c>
      <c r="AP2093" s="21">
        <f>ROUNDDOWN((T2093+U2093)*0.2/Z2093+2000,0)</f>
        <v/>
      </c>
      <c r="AQ2093" s="21">
        <f>AL2093-AK2093</f>
        <v/>
      </c>
      <c r="AR2093" s="21">
        <f>AM2093-AK2093</f>
        <v/>
      </c>
      <c r="AS2093" s="21">
        <f>AM2093-AL2093</f>
        <v/>
      </c>
      <c r="AT2093" s="21">
        <f>AK2093+C2093-AJ2093</f>
        <v/>
      </c>
      <c r="AU2093" s="21">
        <f>AL2093+C2093-AM2093</f>
        <v/>
      </c>
      <c r="AV2093" s="21">
        <f>AN2093+C2093-AM2093</f>
        <v/>
      </c>
    </row>
    <row r="2094">
      <c r="A2094" t="inlineStr">
        <is>
          <t>1万円刻み</t>
        </is>
      </c>
      <c r="B2094" s="21">
        <f>'5_1万円刻み'!$A$331</f>
        <v/>
      </c>
      <c r="C2094" s="21">
        <f>AO2094</f>
        <v/>
      </c>
      <c r="D2094" s="21" t="n">
        <v>0</v>
      </c>
      <c r="E2094" s="21">
        <f>ROUND(MIN(B2094/12,650000)*12*0.0915+MIN(B2094/12,1390000)*12*(0.0504+0)+B2094*0.005,0)</f>
        <v/>
      </c>
      <c r="F2094" s="21">
        <f>IF(B2094&lt;741000,0,IF(B2094&lt;2191000,B2094-740000,IF(B2094&lt;2193000,1451000,IF(B2094&lt;2196000,1453000,IF(B2094&lt;2200000,1456000,IF(B2094&lt;3600000,ROUND(ROUNDDOWN(B2094/4,-3)*2.8,0)-80000,IF(B2094&lt;6600000,ROUND(ROUNDDOWN(B2094/4,-3)*3.2,0)-440000,IF(B2094&lt;8500000,ROUNDDOWN(B2094*0.9,0)-1100000,B2094-1950000))))))))</f>
        <v/>
      </c>
      <c r="G2094" s="21">
        <f>IF(F2094&gt;23500000,NA(),IF(F2094&lt;=4890000,1040000,IF(F2094&lt;=6550000,670000,620000)))</f>
        <v/>
      </c>
      <c r="H2094" s="21">
        <f>IF(D2094&lt;=0,0,MAX(0,MIN(2000000,D2094-MIN(100000,ROUNDDOWN(F2094*0.05,0)))))</f>
        <v/>
      </c>
      <c r="I2094" s="21">
        <f>IF(C2094&lt;=2000,0,MIN(C2094,ROUNDDOWN(F2094*0.4,0))-2000)</f>
        <v/>
      </c>
      <c r="J2094" s="21">
        <f>MAX(0,ROUNDDOWN(F2094-E2094-G2094,-3))</f>
        <v/>
      </c>
      <c r="K2094" s="21">
        <f>MAX(0,ROUNDDOWN(F2094-E2094-G2094-H2094-I2094,-3))</f>
        <v/>
      </c>
      <c r="L2094" s="21">
        <f>MAX(0,ROUNDDOWN(F2094-E2094-G2094-H2094,-3))</f>
        <v/>
      </c>
      <c r="M2094" s="21">
        <f>IF(J2094&lt;=0,0,ROUNDDOWN((J2094*LOOKUP(J2094,{0,1950001,3300001,6950001,9000001,18000001,40000001},{0.05,0.1,0.2,0.23,0.33,0.4,0.45})-LOOKUP(J2094,{0,1950001,3300001,6950001,9000001,18000001,40000001},{0,97500,427500,636000,1536000,2796000,4796000}))*1.021,-2))</f>
        <v/>
      </c>
      <c r="N2094" s="21">
        <f>IF(K2094&lt;=0,0,ROUNDDOWN((K2094*LOOKUP(K2094,{0,1950001,3300001,6950001,9000001,18000001,40000001},{0.05,0.1,0.2,0.23,0.33,0.4,0.45})-LOOKUP(K2094,{0,1950001,3300001,6950001,9000001,18000001,40000001},{0,97500,427500,636000,1536000,2796000,4796000}))*1.021,-2))</f>
        <v/>
      </c>
      <c r="O2094" s="21">
        <f>IF(L2094&lt;=0,0,ROUNDDOWN((L2094*LOOKUP(L2094,{0,1950001,3300001,6950001,9000001,18000001,40000001},{0.05,0.1,0.2,0.23,0.33,0.4,0.45})-LOOKUP(L2094,{0,1950001,3300001,6950001,9000001,18000001,40000001},{0,97500,427500,636000,1536000,2796000,4796000}))*1.021,-2))</f>
        <v/>
      </c>
      <c r="P2094" s="21">
        <f>MAX(0,ROUNDDOWN(F2094-E2094-430000,-3))</f>
        <v/>
      </c>
      <c r="Q2094" s="21">
        <f>MAX(0,ROUNDDOWN(F2094-E2094-430000-H2094,-3))</f>
        <v/>
      </c>
      <c r="R2094" s="21">
        <f>IF(F2094&lt;=450000,0,MAX(0,P2094*0.06-MIN(50000,P2094)*0.03))</f>
        <v/>
      </c>
      <c r="S2094" s="21">
        <f>IF(F2094&lt;=450000,0,MAX(0,P2094*0.04-MIN(50000,P2094)*0.02))</f>
        <v/>
      </c>
      <c r="T2094" s="21">
        <f>IF(F2094&lt;=450000,0,MAX(0,Q2094*0.06-MIN(50000,Q2094)*0.03))</f>
        <v/>
      </c>
      <c r="U2094" s="21">
        <f>IF(F2094&lt;=450000,0,MAX(0,Q2094*0.04-MIN(50000,Q2094)*0.02))</f>
        <v/>
      </c>
      <c r="V2094" s="21">
        <f>50000+MAX(0,G2094-480000)</f>
        <v/>
      </c>
      <c r="W2094" s="21">
        <f>P2094-V2094</f>
        <v/>
      </c>
      <c r="X2094" s="21">
        <f>Q2094-V2094</f>
        <v/>
      </c>
      <c r="Y2094" s="22">
        <f>IF(W2094&lt;0,0.9,LOOKUP(W2094,{0,1950001,3300001,6950001,9000001,18000001,40000001},{0.84895,0.7979,0.6958,0.66517,0.56307,0.4916,0.44055}))</f>
        <v/>
      </c>
      <c r="Z2094" s="22">
        <f>IF(X2094&lt;0,0.9,LOOKUP(X2094,{0,1950001,3300001,6950001,9000001,18000001,40000001},{0.84895,0.7979,0.6958,0.66517,0.56307,0.4916,0.44055}))</f>
        <v/>
      </c>
      <c r="AA2094" s="22">
        <f>IF(W2094&lt;0,0,CHOOSE(MATCH(W2094,{0,1950001,3300001,6950001,9000001},1),5.105/84.895,10.21/79.79,20.42/69.58,23.483/66.517,33.693/56.307))</f>
        <v/>
      </c>
      <c r="AB2094" s="21">
        <f>IF(C2094&lt;=2000,0,(MIN(C2094,ROUNDDOWN(F2094*0.3,0))-2000)*0.1)</f>
        <v/>
      </c>
      <c r="AC2094" s="21">
        <f>IF(C2094&lt;=2000,0,MIN((C2094-2000)*Y2094,(R2094+S2094)*0.2))</f>
        <v/>
      </c>
      <c r="AD2094" s="21">
        <f>IF(C2094&lt;=2000,0,MIN((C2094-2000)*Z2094,(T2094+U2094)*0.2))</f>
        <v/>
      </c>
      <c r="AE2094" s="21">
        <f>AC2094*AA2094</f>
        <v/>
      </c>
      <c r="AF2094" s="21">
        <f>ROUNDDOWN(R2094,-2)+ROUNDDOWN(S2094,-2)</f>
        <v/>
      </c>
      <c r="AG2094" s="21">
        <f>ROUNDDOWN(MAX(0,R2094-(AB2094+AC2094+AE2094)*0.6),-2)+ROUNDDOWN(MAX(0,S2094-(AB2094+AC2094+AE2094)*0.4),-2)</f>
        <v/>
      </c>
      <c r="AH2094" s="21">
        <f>ROUNDDOWN(MAX(0,T2094-(AB2094+AD2094)*0.6),-2)+ROUNDDOWN(MAX(0,U2094-(AB2094+AD2094)*0.4),-2)</f>
        <v/>
      </c>
      <c r="AI2094" s="21">
        <f>ROUNDDOWN(T2094,-2)+ROUNDDOWN(U2094,-2)</f>
        <v/>
      </c>
      <c r="AJ2094" s="21">
        <f>M2094+AF2094</f>
        <v/>
      </c>
      <c r="AK2094" s="21">
        <f>M2094+AG2094</f>
        <v/>
      </c>
      <c r="AL2094" s="21">
        <f>N2094+AH2094</f>
        <v/>
      </c>
      <c r="AM2094" s="21">
        <f>O2094+AI2094</f>
        <v/>
      </c>
      <c r="AN2094" s="21">
        <f>N2094+AI2094</f>
        <v/>
      </c>
      <c r="AO2094" s="21">
        <f>ROUNDDOWN((R2094+S2094)*0.2/Y2094+2000,0)</f>
        <v/>
      </c>
      <c r="AP2094" s="21">
        <f>ROUNDDOWN((T2094+U2094)*0.2/Z2094+2000,0)</f>
        <v/>
      </c>
      <c r="AQ2094" s="21">
        <f>AL2094-AK2094</f>
        <v/>
      </c>
      <c r="AR2094" s="21">
        <f>AM2094-AK2094</f>
        <v/>
      </c>
      <c r="AS2094" s="21">
        <f>AM2094-AL2094</f>
        <v/>
      </c>
      <c r="AT2094" s="21">
        <f>AK2094+C2094-AJ2094</f>
        <v/>
      </c>
      <c r="AU2094" s="21">
        <f>AL2094+C2094-AM2094</f>
        <v/>
      </c>
      <c r="AV2094" s="21">
        <f>AN2094+C2094-AM2094</f>
        <v/>
      </c>
    </row>
    <row r="2095">
      <c r="A2095" t="inlineStr">
        <is>
          <t>1万円刻み</t>
        </is>
      </c>
      <c r="B2095" s="21">
        <f>'5_1万円刻み'!$A$332</f>
        <v/>
      </c>
      <c r="C2095" s="21">
        <f>AO2095</f>
        <v/>
      </c>
      <c r="D2095" s="21" t="n">
        <v>0</v>
      </c>
      <c r="E2095" s="21">
        <f>ROUND(MIN(B2095/12,650000)*12*0.0915+MIN(B2095/12,1390000)*12*(0.0504+0)+B2095*0.005,0)</f>
        <v/>
      </c>
      <c r="F2095" s="21">
        <f>IF(B2095&lt;741000,0,IF(B2095&lt;2191000,B2095-740000,IF(B2095&lt;2193000,1451000,IF(B2095&lt;2196000,1453000,IF(B2095&lt;2200000,1456000,IF(B2095&lt;3600000,ROUND(ROUNDDOWN(B2095/4,-3)*2.8,0)-80000,IF(B2095&lt;6600000,ROUND(ROUNDDOWN(B2095/4,-3)*3.2,0)-440000,IF(B2095&lt;8500000,ROUNDDOWN(B2095*0.9,0)-1100000,B2095-1950000))))))))</f>
        <v/>
      </c>
      <c r="G2095" s="21">
        <f>IF(F2095&gt;23500000,NA(),IF(F2095&lt;=4890000,1040000,IF(F2095&lt;=6550000,670000,620000)))</f>
        <v/>
      </c>
      <c r="H2095" s="21">
        <f>IF(D2095&lt;=0,0,MAX(0,MIN(2000000,D2095-MIN(100000,ROUNDDOWN(F2095*0.05,0)))))</f>
        <v/>
      </c>
      <c r="I2095" s="21">
        <f>IF(C2095&lt;=2000,0,MIN(C2095,ROUNDDOWN(F2095*0.4,0))-2000)</f>
        <v/>
      </c>
      <c r="J2095" s="21">
        <f>MAX(0,ROUNDDOWN(F2095-E2095-G2095,-3))</f>
        <v/>
      </c>
      <c r="K2095" s="21">
        <f>MAX(0,ROUNDDOWN(F2095-E2095-G2095-H2095-I2095,-3))</f>
        <v/>
      </c>
      <c r="L2095" s="21">
        <f>MAX(0,ROUNDDOWN(F2095-E2095-G2095-H2095,-3))</f>
        <v/>
      </c>
      <c r="M2095" s="21">
        <f>IF(J2095&lt;=0,0,ROUNDDOWN((J2095*LOOKUP(J2095,{0,1950001,3300001,6950001,9000001,18000001,40000001},{0.05,0.1,0.2,0.23,0.33,0.4,0.45})-LOOKUP(J2095,{0,1950001,3300001,6950001,9000001,18000001,40000001},{0,97500,427500,636000,1536000,2796000,4796000}))*1.021,-2))</f>
        <v/>
      </c>
      <c r="N2095" s="21">
        <f>IF(K2095&lt;=0,0,ROUNDDOWN((K2095*LOOKUP(K2095,{0,1950001,3300001,6950001,9000001,18000001,40000001},{0.05,0.1,0.2,0.23,0.33,0.4,0.45})-LOOKUP(K2095,{0,1950001,3300001,6950001,9000001,18000001,40000001},{0,97500,427500,636000,1536000,2796000,4796000}))*1.021,-2))</f>
        <v/>
      </c>
      <c r="O2095" s="21">
        <f>IF(L2095&lt;=0,0,ROUNDDOWN((L2095*LOOKUP(L2095,{0,1950001,3300001,6950001,9000001,18000001,40000001},{0.05,0.1,0.2,0.23,0.33,0.4,0.45})-LOOKUP(L2095,{0,1950001,3300001,6950001,9000001,18000001,40000001},{0,97500,427500,636000,1536000,2796000,4796000}))*1.021,-2))</f>
        <v/>
      </c>
      <c r="P2095" s="21">
        <f>MAX(0,ROUNDDOWN(F2095-E2095-430000,-3))</f>
        <v/>
      </c>
      <c r="Q2095" s="21">
        <f>MAX(0,ROUNDDOWN(F2095-E2095-430000-H2095,-3))</f>
        <v/>
      </c>
      <c r="R2095" s="21">
        <f>IF(F2095&lt;=450000,0,MAX(0,P2095*0.06-MIN(50000,P2095)*0.03))</f>
        <v/>
      </c>
      <c r="S2095" s="21">
        <f>IF(F2095&lt;=450000,0,MAX(0,P2095*0.04-MIN(50000,P2095)*0.02))</f>
        <v/>
      </c>
      <c r="T2095" s="21">
        <f>IF(F2095&lt;=450000,0,MAX(0,Q2095*0.06-MIN(50000,Q2095)*0.03))</f>
        <v/>
      </c>
      <c r="U2095" s="21">
        <f>IF(F2095&lt;=450000,0,MAX(0,Q2095*0.04-MIN(50000,Q2095)*0.02))</f>
        <v/>
      </c>
      <c r="V2095" s="21">
        <f>50000+MAX(0,G2095-480000)</f>
        <v/>
      </c>
      <c r="W2095" s="21">
        <f>P2095-V2095</f>
        <v/>
      </c>
      <c r="X2095" s="21">
        <f>Q2095-V2095</f>
        <v/>
      </c>
      <c r="Y2095" s="22">
        <f>IF(W2095&lt;0,0.9,LOOKUP(W2095,{0,1950001,3300001,6950001,9000001,18000001,40000001},{0.84895,0.7979,0.6958,0.66517,0.56307,0.4916,0.44055}))</f>
        <v/>
      </c>
      <c r="Z2095" s="22">
        <f>IF(X2095&lt;0,0.9,LOOKUP(X2095,{0,1950001,3300001,6950001,9000001,18000001,40000001},{0.84895,0.7979,0.6958,0.66517,0.56307,0.4916,0.44055}))</f>
        <v/>
      </c>
      <c r="AA2095" s="22">
        <f>IF(W2095&lt;0,0,CHOOSE(MATCH(W2095,{0,1950001,3300001,6950001,9000001},1),5.105/84.895,10.21/79.79,20.42/69.58,23.483/66.517,33.693/56.307))</f>
        <v/>
      </c>
      <c r="AB2095" s="21">
        <f>IF(C2095&lt;=2000,0,(MIN(C2095,ROUNDDOWN(F2095*0.3,0))-2000)*0.1)</f>
        <v/>
      </c>
      <c r="AC2095" s="21">
        <f>IF(C2095&lt;=2000,0,MIN((C2095-2000)*Y2095,(R2095+S2095)*0.2))</f>
        <v/>
      </c>
      <c r="AD2095" s="21">
        <f>IF(C2095&lt;=2000,0,MIN((C2095-2000)*Z2095,(T2095+U2095)*0.2))</f>
        <v/>
      </c>
      <c r="AE2095" s="21">
        <f>AC2095*AA2095</f>
        <v/>
      </c>
      <c r="AF2095" s="21">
        <f>ROUNDDOWN(R2095,-2)+ROUNDDOWN(S2095,-2)</f>
        <v/>
      </c>
      <c r="AG2095" s="21">
        <f>ROUNDDOWN(MAX(0,R2095-(AB2095+AC2095+AE2095)*0.6),-2)+ROUNDDOWN(MAX(0,S2095-(AB2095+AC2095+AE2095)*0.4),-2)</f>
        <v/>
      </c>
      <c r="AH2095" s="21">
        <f>ROUNDDOWN(MAX(0,T2095-(AB2095+AD2095)*0.6),-2)+ROUNDDOWN(MAX(0,U2095-(AB2095+AD2095)*0.4),-2)</f>
        <v/>
      </c>
      <c r="AI2095" s="21">
        <f>ROUNDDOWN(T2095,-2)+ROUNDDOWN(U2095,-2)</f>
        <v/>
      </c>
      <c r="AJ2095" s="21">
        <f>M2095+AF2095</f>
        <v/>
      </c>
      <c r="AK2095" s="21">
        <f>M2095+AG2095</f>
        <v/>
      </c>
      <c r="AL2095" s="21">
        <f>N2095+AH2095</f>
        <v/>
      </c>
      <c r="AM2095" s="21">
        <f>O2095+AI2095</f>
        <v/>
      </c>
      <c r="AN2095" s="21">
        <f>N2095+AI2095</f>
        <v/>
      </c>
      <c r="AO2095" s="21">
        <f>ROUNDDOWN((R2095+S2095)*0.2/Y2095+2000,0)</f>
        <v/>
      </c>
      <c r="AP2095" s="21">
        <f>ROUNDDOWN((T2095+U2095)*0.2/Z2095+2000,0)</f>
        <v/>
      </c>
      <c r="AQ2095" s="21">
        <f>AL2095-AK2095</f>
        <v/>
      </c>
      <c r="AR2095" s="21">
        <f>AM2095-AK2095</f>
        <v/>
      </c>
      <c r="AS2095" s="21">
        <f>AM2095-AL2095</f>
        <v/>
      </c>
      <c r="AT2095" s="21">
        <f>AK2095+C2095-AJ2095</f>
        <v/>
      </c>
      <c r="AU2095" s="21">
        <f>AL2095+C2095-AM2095</f>
        <v/>
      </c>
      <c r="AV2095" s="21">
        <f>AN2095+C2095-AM2095</f>
        <v/>
      </c>
    </row>
    <row r="2096">
      <c r="A2096" t="inlineStr">
        <is>
          <t>1万円刻み</t>
        </is>
      </c>
      <c r="B2096" s="21">
        <f>'5_1万円刻み'!$A$333</f>
        <v/>
      </c>
      <c r="C2096" s="21">
        <f>AO2096</f>
        <v/>
      </c>
      <c r="D2096" s="21" t="n">
        <v>0</v>
      </c>
      <c r="E2096" s="21">
        <f>ROUND(MIN(B2096/12,650000)*12*0.0915+MIN(B2096/12,1390000)*12*(0.0504+0)+B2096*0.005,0)</f>
        <v/>
      </c>
      <c r="F2096" s="21">
        <f>IF(B2096&lt;741000,0,IF(B2096&lt;2191000,B2096-740000,IF(B2096&lt;2193000,1451000,IF(B2096&lt;2196000,1453000,IF(B2096&lt;2200000,1456000,IF(B2096&lt;3600000,ROUND(ROUNDDOWN(B2096/4,-3)*2.8,0)-80000,IF(B2096&lt;6600000,ROUND(ROUNDDOWN(B2096/4,-3)*3.2,0)-440000,IF(B2096&lt;8500000,ROUNDDOWN(B2096*0.9,0)-1100000,B2096-1950000))))))))</f>
        <v/>
      </c>
      <c r="G2096" s="21">
        <f>IF(F2096&gt;23500000,NA(),IF(F2096&lt;=4890000,1040000,IF(F2096&lt;=6550000,670000,620000)))</f>
        <v/>
      </c>
      <c r="H2096" s="21">
        <f>IF(D2096&lt;=0,0,MAX(0,MIN(2000000,D2096-MIN(100000,ROUNDDOWN(F2096*0.05,0)))))</f>
        <v/>
      </c>
      <c r="I2096" s="21">
        <f>IF(C2096&lt;=2000,0,MIN(C2096,ROUNDDOWN(F2096*0.4,0))-2000)</f>
        <v/>
      </c>
      <c r="J2096" s="21">
        <f>MAX(0,ROUNDDOWN(F2096-E2096-G2096,-3))</f>
        <v/>
      </c>
      <c r="K2096" s="21">
        <f>MAX(0,ROUNDDOWN(F2096-E2096-G2096-H2096-I2096,-3))</f>
        <v/>
      </c>
      <c r="L2096" s="21">
        <f>MAX(0,ROUNDDOWN(F2096-E2096-G2096-H2096,-3))</f>
        <v/>
      </c>
      <c r="M2096" s="21">
        <f>IF(J2096&lt;=0,0,ROUNDDOWN((J2096*LOOKUP(J2096,{0,1950001,3300001,6950001,9000001,18000001,40000001},{0.05,0.1,0.2,0.23,0.33,0.4,0.45})-LOOKUP(J2096,{0,1950001,3300001,6950001,9000001,18000001,40000001},{0,97500,427500,636000,1536000,2796000,4796000}))*1.021,-2))</f>
        <v/>
      </c>
      <c r="N2096" s="21">
        <f>IF(K2096&lt;=0,0,ROUNDDOWN((K2096*LOOKUP(K2096,{0,1950001,3300001,6950001,9000001,18000001,40000001},{0.05,0.1,0.2,0.23,0.33,0.4,0.45})-LOOKUP(K2096,{0,1950001,3300001,6950001,9000001,18000001,40000001},{0,97500,427500,636000,1536000,2796000,4796000}))*1.021,-2))</f>
        <v/>
      </c>
      <c r="O2096" s="21">
        <f>IF(L2096&lt;=0,0,ROUNDDOWN((L2096*LOOKUP(L2096,{0,1950001,3300001,6950001,9000001,18000001,40000001},{0.05,0.1,0.2,0.23,0.33,0.4,0.45})-LOOKUP(L2096,{0,1950001,3300001,6950001,9000001,18000001,40000001},{0,97500,427500,636000,1536000,2796000,4796000}))*1.021,-2))</f>
        <v/>
      </c>
      <c r="P2096" s="21">
        <f>MAX(0,ROUNDDOWN(F2096-E2096-430000,-3))</f>
        <v/>
      </c>
      <c r="Q2096" s="21">
        <f>MAX(0,ROUNDDOWN(F2096-E2096-430000-H2096,-3))</f>
        <v/>
      </c>
      <c r="R2096" s="21">
        <f>IF(F2096&lt;=450000,0,MAX(0,P2096*0.06-MIN(50000,P2096)*0.03))</f>
        <v/>
      </c>
      <c r="S2096" s="21">
        <f>IF(F2096&lt;=450000,0,MAX(0,P2096*0.04-MIN(50000,P2096)*0.02))</f>
        <v/>
      </c>
      <c r="T2096" s="21">
        <f>IF(F2096&lt;=450000,0,MAX(0,Q2096*0.06-MIN(50000,Q2096)*0.03))</f>
        <v/>
      </c>
      <c r="U2096" s="21">
        <f>IF(F2096&lt;=450000,0,MAX(0,Q2096*0.04-MIN(50000,Q2096)*0.02))</f>
        <v/>
      </c>
      <c r="V2096" s="21">
        <f>50000+MAX(0,G2096-480000)</f>
        <v/>
      </c>
      <c r="W2096" s="21">
        <f>P2096-V2096</f>
        <v/>
      </c>
      <c r="X2096" s="21">
        <f>Q2096-V2096</f>
        <v/>
      </c>
      <c r="Y2096" s="22">
        <f>IF(W2096&lt;0,0.9,LOOKUP(W2096,{0,1950001,3300001,6950001,9000001,18000001,40000001},{0.84895,0.7979,0.6958,0.66517,0.56307,0.4916,0.44055}))</f>
        <v/>
      </c>
      <c r="Z2096" s="22">
        <f>IF(X2096&lt;0,0.9,LOOKUP(X2096,{0,1950001,3300001,6950001,9000001,18000001,40000001},{0.84895,0.7979,0.6958,0.66517,0.56307,0.4916,0.44055}))</f>
        <v/>
      </c>
      <c r="AA2096" s="22">
        <f>IF(W2096&lt;0,0,CHOOSE(MATCH(W2096,{0,1950001,3300001,6950001,9000001},1),5.105/84.895,10.21/79.79,20.42/69.58,23.483/66.517,33.693/56.307))</f>
        <v/>
      </c>
      <c r="AB2096" s="21">
        <f>IF(C2096&lt;=2000,0,(MIN(C2096,ROUNDDOWN(F2096*0.3,0))-2000)*0.1)</f>
        <v/>
      </c>
      <c r="AC2096" s="21">
        <f>IF(C2096&lt;=2000,0,MIN((C2096-2000)*Y2096,(R2096+S2096)*0.2))</f>
        <v/>
      </c>
      <c r="AD2096" s="21">
        <f>IF(C2096&lt;=2000,0,MIN((C2096-2000)*Z2096,(T2096+U2096)*0.2))</f>
        <v/>
      </c>
      <c r="AE2096" s="21">
        <f>AC2096*AA2096</f>
        <v/>
      </c>
      <c r="AF2096" s="21">
        <f>ROUNDDOWN(R2096,-2)+ROUNDDOWN(S2096,-2)</f>
        <v/>
      </c>
      <c r="AG2096" s="21">
        <f>ROUNDDOWN(MAX(0,R2096-(AB2096+AC2096+AE2096)*0.6),-2)+ROUNDDOWN(MAX(0,S2096-(AB2096+AC2096+AE2096)*0.4),-2)</f>
        <v/>
      </c>
      <c r="AH2096" s="21">
        <f>ROUNDDOWN(MAX(0,T2096-(AB2096+AD2096)*0.6),-2)+ROUNDDOWN(MAX(0,U2096-(AB2096+AD2096)*0.4),-2)</f>
        <v/>
      </c>
      <c r="AI2096" s="21">
        <f>ROUNDDOWN(T2096,-2)+ROUNDDOWN(U2096,-2)</f>
        <v/>
      </c>
      <c r="AJ2096" s="21">
        <f>M2096+AF2096</f>
        <v/>
      </c>
      <c r="AK2096" s="21">
        <f>M2096+AG2096</f>
        <v/>
      </c>
      <c r="AL2096" s="21">
        <f>N2096+AH2096</f>
        <v/>
      </c>
      <c r="AM2096" s="21">
        <f>O2096+AI2096</f>
        <v/>
      </c>
      <c r="AN2096" s="21">
        <f>N2096+AI2096</f>
        <v/>
      </c>
      <c r="AO2096" s="21">
        <f>ROUNDDOWN((R2096+S2096)*0.2/Y2096+2000,0)</f>
        <v/>
      </c>
      <c r="AP2096" s="21">
        <f>ROUNDDOWN((T2096+U2096)*0.2/Z2096+2000,0)</f>
        <v/>
      </c>
      <c r="AQ2096" s="21">
        <f>AL2096-AK2096</f>
        <v/>
      </c>
      <c r="AR2096" s="21">
        <f>AM2096-AK2096</f>
        <v/>
      </c>
      <c r="AS2096" s="21">
        <f>AM2096-AL2096</f>
        <v/>
      </c>
      <c r="AT2096" s="21">
        <f>AK2096+C2096-AJ2096</f>
        <v/>
      </c>
      <c r="AU2096" s="21">
        <f>AL2096+C2096-AM2096</f>
        <v/>
      </c>
      <c r="AV2096" s="21">
        <f>AN2096+C2096-AM2096</f>
        <v/>
      </c>
    </row>
    <row r="2097">
      <c r="A2097" t="inlineStr">
        <is>
          <t>1万円刻み</t>
        </is>
      </c>
      <c r="B2097" s="21">
        <f>'5_1万円刻み'!$A$334</f>
        <v/>
      </c>
      <c r="C2097" s="21">
        <f>AO2097</f>
        <v/>
      </c>
      <c r="D2097" s="21" t="n">
        <v>0</v>
      </c>
      <c r="E2097" s="21">
        <f>ROUND(MIN(B2097/12,650000)*12*0.0915+MIN(B2097/12,1390000)*12*(0.0504+0)+B2097*0.005,0)</f>
        <v/>
      </c>
      <c r="F2097" s="21">
        <f>IF(B2097&lt;741000,0,IF(B2097&lt;2191000,B2097-740000,IF(B2097&lt;2193000,1451000,IF(B2097&lt;2196000,1453000,IF(B2097&lt;2200000,1456000,IF(B2097&lt;3600000,ROUND(ROUNDDOWN(B2097/4,-3)*2.8,0)-80000,IF(B2097&lt;6600000,ROUND(ROUNDDOWN(B2097/4,-3)*3.2,0)-440000,IF(B2097&lt;8500000,ROUNDDOWN(B2097*0.9,0)-1100000,B2097-1950000))))))))</f>
        <v/>
      </c>
      <c r="G2097" s="21">
        <f>IF(F2097&gt;23500000,NA(),IF(F2097&lt;=4890000,1040000,IF(F2097&lt;=6550000,670000,620000)))</f>
        <v/>
      </c>
      <c r="H2097" s="21">
        <f>IF(D2097&lt;=0,0,MAX(0,MIN(2000000,D2097-MIN(100000,ROUNDDOWN(F2097*0.05,0)))))</f>
        <v/>
      </c>
      <c r="I2097" s="21">
        <f>IF(C2097&lt;=2000,0,MIN(C2097,ROUNDDOWN(F2097*0.4,0))-2000)</f>
        <v/>
      </c>
      <c r="J2097" s="21">
        <f>MAX(0,ROUNDDOWN(F2097-E2097-G2097,-3))</f>
        <v/>
      </c>
      <c r="K2097" s="21">
        <f>MAX(0,ROUNDDOWN(F2097-E2097-G2097-H2097-I2097,-3))</f>
        <v/>
      </c>
      <c r="L2097" s="21">
        <f>MAX(0,ROUNDDOWN(F2097-E2097-G2097-H2097,-3))</f>
        <v/>
      </c>
      <c r="M2097" s="21">
        <f>IF(J2097&lt;=0,0,ROUNDDOWN((J2097*LOOKUP(J2097,{0,1950001,3300001,6950001,9000001,18000001,40000001},{0.05,0.1,0.2,0.23,0.33,0.4,0.45})-LOOKUP(J2097,{0,1950001,3300001,6950001,9000001,18000001,40000001},{0,97500,427500,636000,1536000,2796000,4796000}))*1.021,-2))</f>
        <v/>
      </c>
      <c r="N2097" s="21">
        <f>IF(K2097&lt;=0,0,ROUNDDOWN((K2097*LOOKUP(K2097,{0,1950001,3300001,6950001,9000001,18000001,40000001},{0.05,0.1,0.2,0.23,0.33,0.4,0.45})-LOOKUP(K2097,{0,1950001,3300001,6950001,9000001,18000001,40000001},{0,97500,427500,636000,1536000,2796000,4796000}))*1.021,-2))</f>
        <v/>
      </c>
      <c r="O2097" s="21">
        <f>IF(L2097&lt;=0,0,ROUNDDOWN((L2097*LOOKUP(L2097,{0,1950001,3300001,6950001,9000001,18000001,40000001},{0.05,0.1,0.2,0.23,0.33,0.4,0.45})-LOOKUP(L2097,{0,1950001,3300001,6950001,9000001,18000001,40000001},{0,97500,427500,636000,1536000,2796000,4796000}))*1.021,-2))</f>
        <v/>
      </c>
      <c r="P2097" s="21">
        <f>MAX(0,ROUNDDOWN(F2097-E2097-430000,-3))</f>
        <v/>
      </c>
      <c r="Q2097" s="21">
        <f>MAX(0,ROUNDDOWN(F2097-E2097-430000-H2097,-3))</f>
        <v/>
      </c>
      <c r="R2097" s="21">
        <f>IF(F2097&lt;=450000,0,MAX(0,P2097*0.06-MIN(50000,P2097)*0.03))</f>
        <v/>
      </c>
      <c r="S2097" s="21">
        <f>IF(F2097&lt;=450000,0,MAX(0,P2097*0.04-MIN(50000,P2097)*0.02))</f>
        <v/>
      </c>
      <c r="T2097" s="21">
        <f>IF(F2097&lt;=450000,0,MAX(0,Q2097*0.06-MIN(50000,Q2097)*0.03))</f>
        <v/>
      </c>
      <c r="U2097" s="21">
        <f>IF(F2097&lt;=450000,0,MAX(0,Q2097*0.04-MIN(50000,Q2097)*0.02))</f>
        <v/>
      </c>
      <c r="V2097" s="21">
        <f>50000+MAX(0,G2097-480000)</f>
        <v/>
      </c>
      <c r="W2097" s="21">
        <f>P2097-V2097</f>
        <v/>
      </c>
      <c r="X2097" s="21">
        <f>Q2097-V2097</f>
        <v/>
      </c>
      <c r="Y2097" s="22">
        <f>IF(W2097&lt;0,0.9,LOOKUP(W2097,{0,1950001,3300001,6950001,9000001,18000001,40000001},{0.84895,0.7979,0.6958,0.66517,0.56307,0.4916,0.44055}))</f>
        <v/>
      </c>
      <c r="Z2097" s="22">
        <f>IF(X2097&lt;0,0.9,LOOKUP(X2097,{0,1950001,3300001,6950001,9000001,18000001,40000001},{0.84895,0.7979,0.6958,0.66517,0.56307,0.4916,0.44055}))</f>
        <v/>
      </c>
      <c r="AA2097" s="22">
        <f>IF(W2097&lt;0,0,CHOOSE(MATCH(W2097,{0,1950001,3300001,6950001,9000001},1),5.105/84.895,10.21/79.79,20.42/69.58,23.483/66.517,33.693/56.307))</f>
        <v/>
      </c>
      <c r="AB2097" s="21">
        <f>IF(C2097&lt;=2000,0,(MIN(C2097,ROUNDDOWN(F2097*0.3,0))-2000)*0.1)</f>
        <v/>
      </c>
      <c r="AC2097" s="21">
        <f>IF(C2097&lt;=2000,0,MIN((C2097-2000)*Y2097,(R2097+S2097)*0.2))</f>
        <v/>
      </c>
      <c r="AD2097" s="21">
        <f>IF(C2097&lt;=2000,0,MIN((C2097-2000)*Z2097,(T2097+U2097)*0.2))</f>
        <v/>
      </c>
      <c r="AE2097" s="21">
        <f>AC2097*AA2097</f>
        <v/>
      </c>
      <c r="AF2097" s="21">
        <f>ROUNDDOWN(R2097,-2)+ROUNDDOWN(S2097,-2)</f>
        <v/>
      </c>
      <c r="AG2097" s="21">
        <f>ROUNDDOWN(MAX(0,R2097-(AB2097+AC2097+AE2097)*0.6),-2)+ROUNDDOWN(MAX(0,S2097-(AB2097+AC2097+AE2097)*0.4),-2)</f>
        <v/>
      </c>
      <c r="AH2097" s="21">
        <f>ROUNDDOWN(MAX(0,T2097-(AB2097+AD2097)*0.6),-2)+ROUNDDOWN(MAX(0,U2097-(AB2097+AD2097)*0.4),-2)</f>
        <v/>
      </c>
      <c r="AI2097" s="21">
        <f>ROUNDDOWN(T2097,-2)+ROUNDDOWN(U2097,-2)</f>
        <v/>
      </c>
      <c r="AJ2097" s="21">
        <f>M2097+AF2097</f>
        <v/>
      </c>
      <c r="AK2097" s="21">
        <f>M2097+AG2097</f>
        <v/>
      </c>
      <c r="AL2097" s="21">
        <f>N2097+AH2097</f>
        <v/>
      </c>
      <c r="AM2097" s="21">
        <f>O2097+AI2097</f>
        <v/>
      </c>
      <c r="AN2097" s="21">
        <f>N2097+AI2097</f>
        <v/>
      </c>
      <c r="AO2097" s="21">
        <f>ROUNDDOWN((R2097+S2097)*0.2/Y2097+2000,0)</f>
        <v/>
      </c>
      <c r="AP2097" s="21">
        <f>ROUNDDOWN((T2097+U2097)*0.2/Z2097+2000,0)</f>
        <v/>
      </c>
      <c r="AQ2097" s="21">
        <f>AL2097-AK2097</f>
        <v/>
      </c>
      <c r="AR2097" s="21">
        <f>AM2097-AK2097</f>
        <v/>
      </c>
      <c r="AS2097" s="21">
        <f>AM2097-AL2097</f>
        <v/>
      </c>
      <c r="AT2097" s="21">
        <f>AK2097+C2097-AJ2097</f>
        <v/>
      </c>
      <c r="AU2097" s="21">
        <f>AL2097+C2097-AM2097</f>
        <v/>
      </c>
      <c r="AV2097" s="21">
        <f>AN2097+C2097-AM2097</f>
        <v/>
      </c>
    </row>
    <row r="2098">
      <c r="A2098" t="inlineStr">
        <is>
          <t>1万円刻み</t>
        </is>
      </c>
      <c r="B2098" s="21">
        <f>'5_1万円刻み'!$A$335</f>
        <v/>
      </c>
      <c r="C2098" s="21">
        <f>AO2098</f>
        <v/>
      </c>
      <c r="D2098" s="21" t="n">
        <v>0</v>
      </c>
      <c r="E2098" s="21">
        <f>ROUND(MIN(B2098/12,650000)*12*0.0915+MIN(B2098/12,1390000)*12*(0.0504+0)+B2098*0.005,0)</f>
        <v/>
      </c>
      <c r="F2098" s="21">
        <f>IF(B2098&lt;741000,0,IF(B2098&lt;2191000,B2098-740000,IF(B2098&lt;2193000,1451000,IF(B2098&lt;2196000,1453000,IF(B2098&lt;2200000,1456000,IF(B2098&lt;3600000,ROUND(ROUNDDOWN(B2098/4,-3)*2.8,0)-80000,IF(B2098&lt;6600000,ROUND(ROUNDDOWN(B2098/4,-3)*3.2,0)-440000,IF(B2098&lt;8500000,ROUNDDOWN(B2098*0.9,0)-1100000,B2098-1950000))))))))</f>
        <v/>
      </c>
      <c r="G2098" s="21">
        <f>IF(F2098&gt;23500000,NA(),IF(F2098&lt;=4890000,1040000,IF(F2098&lt;=6550000,670000,620000)))</f>
        <v/>
      </c>
      <c r="H2098" s="21">
        <f>IF(D2098&lt;=0,0,MAX(0,MIN(2000000,D2098-MIN(100000,ROUNDDOWN(F2098*0.05,0)))))</f>
        <v/>
      </c>
      <c r="I2098" s="21">
        <f>IF(C2098&lt;=2000,0,MIN(C2098,ROUNDDOWN(F2098*0.4,0))-2000)</f>
        <v/>
      </c>
      <c r="J2098" s="21">
        <f>MAX(0,ROUNDDOWN(F2098-E2098-G2098,-3))</f>
        <v/>
      </c>
      <c r="K2098" s="21">
        <f>MAX(0,ROUNDDOWN(F2098-E2098-G2098-H2098-I2098,-3))</f>
        <v/>
      </c>
      <c r="L2098" s="21">
        <f>MAX(0,ROUNDDOWN(F2098-E2098-G2098-H2098,-3))</f>
        <v/>
      </c>
      <c r="M2098" s="21">
        <f>IF(J2098&lt;=0,0,ROUNDDOWN((J2098*LOOKUP(J2098,{0,1950001,3300001,6950001,9000001,18000001,40000001},{0.05,0.1,0.2,0.23,0.33,0.4,0.45})-LOOKUP(J2098,{0,1950001,3300001,6950001,9000001,18000001,40000001},{0,97500,427500,636000,1536000,2796000,4796000}))*1.021,-2))</f>
        <v/>
      </c>
      <c r="N2098" s="21">
        <f>IF(K2098&lt;=0,0,ROUNDDOWN((K2098*LOOKUP(K2098,{0,1950001,3300001,6950001,9000001,18000001,40000001},{0.05,0.1,0.2,0.23,0.33,0.4,0.45})-LOOKUP(K2098,{0,1950001,3300001,6950001,9000001,18000001,40000001},{0,97500,427500,636000,1536000,2796000,4796000}))*1.021,-2))</f>
        <v/>
      </c>
      <c r="O2098" s="21">
        <f>IF(L2098&lt;=0,0,ROUNDDOWN((L2098*LOOKUP(L2098,{0,1950001,3300001,6950001,9000001,18000001,40000001},{0.05,0.1,0.2,0.23,0.33,0.4,0.45})-LOOKUP(L2098,{0,1950001,3300001,6950001,9000001,18000001,40000001},{0,97500,427500,636000,1536000,2796000,4796000}))*1.021,-2))</f>
        <v/>
      </c>
      <c r="P2098" s="21">
        <f>MAX(0,ROUNDDOWN(F2098-E2098-430000,-3))</f>
        <v/>
      </c>
      <c r="Q2098" s="21">
        <f>MAX(0,ROUNDDOWN(F2098-E2098-430000-H2098,-3))</f>
        <v/>
      </c>
      <c r="R2098" s="21">
        <f>IF(F2098&lt;=450000,0,MAX(0,P2098*0.06-MIN(50000,P2098)*0.03))</f>
        <v/>
      </c>
      <c r="S2098" s="21">
        <f>IF(F2098&lt;=450000,0,MAX(0,P2098*0.04-MIN(50000,P2098)*0.02))</f>
        <v/>
      </c>
      <c r="T2098" s="21">
        <f>IF(F2098&lt;=450000,0,MAX(0,Q2098*0.06-MIN(50000,Q2098)*0.03))</f>
        <v/>
      </c>
      <c r="U2098" s="21">
        <f>IF(F2098&lt;=450000,0,MAX(0,Q2098*0.04-MIN(50000,Q2098)*0.02))</f>
        <v/>
      </c>
      <c r="V2098" s="21">
        <f>50000+MAX(0,G2098-480000)</f>
        <v/>
      </c>
      <c r="W2098" s="21">
        <f>P2098-V2098</f>
        <v/>
      </c>
      <c r="X2098" s="21">
        <f>Q2098-V2098</f>
        <v/>
      </c>
      <c r="Y2098" s="22">
        <f>IF(W2098&lt;0,0.9,LOOKUP(W2098,{0,1950001,3300001,6950001,9000001,18000001,40000001},{0.84895,0.7979,0.6958,0.66517,0.56307,0.4916,0.44055}))</f>
        <v/>
      </c>
      <c r="Z2098" s="22">
        <f>IF(X2098&lt;0,0.9,LOOKUP(X2098,{0,1950001,3300001,6950001,9000001,18000001,40000001},{0.84895,0.7979,0.6958,0.66517,0.56307,0.4916,0.44055}))</f>
        <v/>
      </c>
      <c r="AA2098" s="22">
        <f>IF(W2098&lt;0,0,CHOOSE(MATCH(W2098,{0,1950001,3300001,6950001,9000001},1),5.105/84.895,10.21/79.79,20.42/69.58,23.483/66.517,33.693/56.307))</f>
        <v/>
      </c>
      <c r="AB2098" s="21">
        <f>IF(C2098&lt;=2000,0,(MIN(C2098,ROUNDDOWN(F2098*0.3,0))-2000)*0.1)</f>
        <v/>
      </c>
      <c r="AC2098" s="21">
        <f>IF(C2098&lt;=2000,0,MIN((C2098-2000)*Y2098,(R2098+S2098)*0.2))</f>
        <v/>
      </c>
      <c r="AD2098" s="21">
        <f>IF(C2098&lt;=2000,0,MIN((C2098-2000)*Z2098,(T2098+U2098)*0.2))</f>
        <v/>
      </c>
      <c r="AE2098" s="21">
        <f>AC2098*AA2098</f>
        <v/>
      </c>
      <c r="AF2098" s="21">
        <f>ROUNDDOWN(R2098,-2)+ROUNDDOWN(S2098,-2)</f>
        <v/>
      </c>
      <c r="AG2098" s="21">
        <f>ROUNDDOWN(MAX(0,R2098-(AB2098+AC2098+AE2098)*0.6),-2)+ROUNDDOWN(MAX(0,S2098-(AB2098+AC2098+AE2098)*0.4),-2)</f>
        <v/>
      </c>
      <c r="AH2098" s="21">
        <f>ROUNDDOWN(MAX(0,T2098-(AB2098+AD2098)*0.6),-2)+ROUNDDOWN(MAX(0,U2098-(AB2098+AD2098)*0.4),-2)</f>
        <v/>
      </c>
      <c r="AI2098" s="21">
        <f>ROUNDDOWN(T2098,-2)+ROUNDDOWN(U2098,-2)</f>
        <v/>
      </c>
      <c r="AJ2098" s="21">
        <f>M2098+AF2098</f>
        <v/>
      </c>
      <c r="AK2098" s="21">
        <f>M2098+AG2098</f>
        <v/>
      </c>
      <c r="AL2098" s="21">
        <f>N2098+AH2098</f>
        <v/>
      </c>
      <c r="AM2098" s="21">
        <f>O2098+AI2098</f>
        <v/>
      </c>
      <c r="AN2098" s="21">
        <f>N2098+AI2098</f>
        <v/>
      </c>
      <c r="AO2098" s="21">
        <f>ROUNDDOWN((R2098+S2098)*0.2/Y2098+2000,0)</f>
        <v/>
      </c>
      <c r="AP2098" s="21">
        <f>ROUNDDOWN((T2098+U2098)*0.2/Z2098+2000,0)</f>
        <v/>
      </c>
      <c r="AQ2098" s="21">
        <f>AL2098-AK2098</f>
        <v/>
      </c>
      <c r="AR2098" s="21">
        <f>AM2098-AK2098</f>
        <v/>
      </c>
      <c r="AS2098" s="21">
        <f>AM2098-AL2098</f>
        <v/>
      </c>
      <c r="AT2098" s="21">
        <f>AK2098+C2098-AJ2098</f>
        <v/>
      </c>
      <c r="AU2098" s="21">
        <f>AL2098+C2098-AM2098</f>
        <v/>
      </c>
      <c r="AV2098" s="21">
        <f>AN2098+C2098-AM2098</f>
        <v/>
      </c>
    </row>
    <row r="2099">
      <c r="A2099" t="inlineStr">
        <is>
          <t>1万円刻み</t>
        </is>
      </c>
      <c r="B2099" s="21">
        <f>'5_1万円刻み'!$A$336</f>
        <v/>
      </c>
      <c r="C2099" s="21">
        <f>AO2099</f>
        <v/>
      </c>
      <c r="D2099" s="21" t="n">
        <v>0</v>
      </c>
      <c r="E2099" s="21">
        <f>ROUND(MIN(B2099/12,650000)*12*0.0915+MIN(B2099/12,1390000)*12*(0.0504+0)+B2099*0.005,0)</f>
        <v/>
      </c>
      <c r="F2099" s="21">
        <f>IF(B2099&lt;741000,0,IF(B2099&lt;2191000,B2099-740000,IF(B2099&lt;2193000,1451000,IF(B2099&lt;2196000,1453000,IF(B2099&lt;2200000,1456000,IF(B2099&lt;3600000,ROUND(ROUNDDOWN(B2099/4,-3)*2.8,0)-80000,IF(B2099&lt;6600000,ROUND(ROUNDDOWN(B2099/4,-3)*3.2,0)-440000,IF(B2099&lt;8500000,ROUNDDOWN(B2099*0.9,0)-1100000,B2099-1950000))))))))</f>
        <v/>
      </c>
      <c r="G2099" s="21">
        <f>IF(F2099&gt;23500000,NA(),IF(F2099&lt;=4890000,1040000,IF(F2099&lt;=6550000,670000,620000)))</f>
        <v/>
      </c>
      <c r="H2099" s="21">
        <f>IF(D2099&lt;=0,0,MAX(0,MIN(2000000,D2099-MIN(100000,ROUNDDOWN(F2099*0.05,0)))))</f>
        <v/>
      </c>
      <c r="I2099" s="21">
        <f>IF(C2099&lt;=2000,0,MIN(C2099,ROUNDDOWN(F2099*0.4,0))-2000)</f>
        <v/>
      </c>
      <c r="J2099" s="21">
        <f>MAX(0,ROUNDDOWN(F2099-E2099-G2099,-3))</f>
        <v/>
      </c>
      <c r="K2099" s="21">
        <f>MAX(0,ROUNDDOWN(F2099-E2099-G2099-H2099-I2099,-3))</f>
        <v/>
      </c>
      <c r="L2099" s="21">
        <f>MAX(0,ROUNDDOWN(F2099-E2099-G2099-H2099,-3))</f>
        <v/>
      </c>
      <c r="M2099" s="21">
        <f>IF(J2099&lt;=0,0,ROUNDDOWN((J2099*LOOKUP(J2099,{0,1950001,3300001,6950001,9000001,18000001,40000001},{0.05,0.1,0.2,0.23,0.33,0.4,0.45})-LOOKUP(J2099,{0,1950001,3300001,6950001,9000001,18000001,40000001},{0,97500,427500,636000,1536000,2796000,4796000}))*1.021,-2))</f>
        <v/>
      </c>
      <c r="N2099" s="21">
        <f>IF(K2099&lt;=0,0,ROUNDDOWN((K2099*LOOKUP(K2099,{0,1950001,3300001,6950001,9000001,18000001,40000001},{0.05,0.1,0.2,0.23,0.33,0.4,0.45})-LOOKUP(K2099,{0,1950001,3300001,6950001,9000001,18000001,40000001},{0,97500,427500,636000,1536000,2796000,4796000}))*1.021,-2))</f>
        <v/>
      </c>
      <c r="O2099" s="21">
        <f>IF(L2099&lt;=0,0,ROUNDDOWN((L2099*LOOKUP(L2099,{0,1950001,3300001,6950001,9000001,18000001,40000001},{0.05,0.1,0.2,0.23,0.33,0.4,0.45})-LOOKUP(L2099,{0,1950001,3300001,6950001,9000001,18000001,40000001},{0,97500,427500,636000,1536000,2796000,4796000}))*1.021,-2))</f>
        <v/>
      </c>
      <c r="P2099" s="21">
        <f>MAX(0,ROUNDDOWN(F2099-E2099-430000,-3))</f>
        <v/>
      </c>
      <c r="Q2099" s="21">
        <f>MAX(0,ROUNDDOWN(F2099-E2099-430000-H2099,-3))</f>
        <v/>
      </c>
      <c r="R2099" s="21">
        <f>IF(F2099&lt;=450000,0,MAX(0,P2099*0.06-MIN(50000,P2099)*0.03))</f>
        <v/>
      </c>
      <c r="S2099" s="21">
        <f>IF(F2099&lt;=450000,0,MAX(0,P2099*0.04-MIN(50000,P2099)*0.02))</f>
        <v/>
      </c>
      <c r="T2099" s="21">
        <f>IF(F2099&lt;=450000,0,MAX(0,Q2099*0.06-MIN(50000,Q2099)*0.03))</f>
        <v/>
      </c>
      <c r="U2099" s="21">
        <f>IF(F2099&lt;=450000,0,MAX(0,Q2099*0.04-MIN(50000,Q2099)*0.02))</f>
        <v/>
      </c>
      <c r="V2099" s="21">
        <f>50000+MAX(0,G2099-480000)</f>
        <v/>
      </c>
      <c r="W2099" s="21">
        <f>P2099-V2099</f>
        <v/>
      </c>
      <c r="X2099" s="21">
        <f>Q2099-V2099</f>
        <v/>
      </c>
      <c r="Y2099" s="22">
        <f>IF(W2099&lt;0,0.9,LOOKUP(W2099,{0,1950001,3300001,6950001,9000001,18000001,40000001},{0.84895,0.7979,0.6958,0.66517,0.56307,0.4916,0.44055}))</f>
        <v/>
      </c>
      <c r="Z2099" s="22">
        <f>IF(X2099&lt;0,0.9,LOOKUP(X2099,{0,1950001,3300001,6950001,9000001,18000001,40000001},{0.84895,0.7979,0.6958,0.66517,0.56307,0.4916,0.44055}))</f>
        <v/>
      </c>
      <c r="AA2099" s="22">
        <f>IF(W2099&lt;0,0,CHOOSE(MATCH(W2099,{0,1950001,3300001,6950001,9000001},1),5.105/84.895,10.21/79.79,20.42/69.58,23.483/66.517,33.693/56.307))</f>
        <v/>
      </c>
      <c r="AB2099" s="21">
        <f>IF(C2099&lt;=2000,0,(MIN(C2099,ROUNDDOWN(F2099*0.3,0))-2000)*0.1)</f>
        <v/>
      </c>
      <c r="AC2099" s="21">
        <f>IF(C2099&lt;=2000,0,MIN((C2099-2000)*Y2099,(R2099+S2099)*0.2))</f>
        <v/>
      </c>
      <c r="AD2099" s="21">
        <f>IF(C2099&lt;=2000,0,MIN((C2099-2000)*Z2099,(T2099+U2099)*0.2))</f>
        <v/>
      </c>
      <c r="AE2099" s="21">
        <f>AC2099*AA2099</f>
        <v/>
      </c>
      <c r="AF2099" s="21">
        <f>ROUNDDOWN(R2099,-2)+ROUNDDOWN(S2099,-2)</f>
        <v/>
      </c>
      <c r="AG2099" s="21">
        <f>ROUNDDOWN(MAX(0,R2099-(AB2099+AC2099+AE2099)*0.6),-2)+ROUNDDOWN(MAX(0,S2099-(AB2099+AC2099+AE2099)*0.4),-2)</f>
        <v/>
      </c>
      <c r="AH2099" s="21">
        <f>ROUNDDOWN(MAX(0,T2099-(AB2099+AD2099)*0.6),-2)+ROUNDDOWN(MAX(0,U2099-(AB2099+AD2099)*0.4),-2)</f>
        <v/>
      </c>
      <c r="AI2099" s="21">
        <f>ROUNDDOWN(T2099,-2)+ROUNDDOWN(U2099,-2)</f>
        <v/>
      </c>
      <c r="AJ2099" s="21">
        <f>M2099+AF2099</f>
        <v/>
      </c>
      <c r="AK2099" s="21">
        <f>M2099+AG2099</f>
        <v/>
      </c>
      <c r="AL2099" s="21">
        <f>N2099+AH2099</f>
        <v/>
      </c>
      <c r="AM2099" s="21">
        <f>O2099+AI2099</f>
        <v/>
      </c>
      <c r="AN2099" s="21">
        <f>N2099+AI2099</f>
        <v/>
      </c>
      <c r="AO2099" s="21">
        <f>ROUNDDOWN((R2099+S2099)*0.2/Y2099+2000,0)</f>
        <v/>
      </c>
      <c r="AP2099" s="21">
        <f>ROUNDDOWN((T2099+U2099)*0.2/Z2099+2000,0)</f>
        <v/>
      </c>
      <c r="AQ2099" s="21">
        <f>AL2099-AK2099</f>
        <v/>
      </c>
      <c r="AR2099" s="21">
        <f>AM2099-AK2099</f>
        <v/>
      </c>
      <c r="AS2099" s="21">
        <f>AM2099-AL2099</f>
        <v/>
      </c>
      <c r="AT2099" s="21">
        <f>AK2099+C2099-AJ2099</f>
        <v/>
      </c>
      <c r="AU2099" s="21">
        <f>AL2099+C2099-AM2099</f>
        <v/>
      </c>
      <c r="AV2099" s="21">
        <f>AN2099+C2099-AM2099</f>
        <v/>
      </c>
    </row>
    <row r="2100">
      <c r="A2100" t="inlineStr">
        <is>
          <t>1万円刻み</t>
        </is>
      </c>
      <c r="B2100" s="21">
        <f>'5_1万円刻み'!$A$337</f>
        <v/>
      </c>
      <c r="C2100" s="21">
        <f>AO2100</f>
        <v/>
      </c>
      <c r="D2100" s="21" t="n">
        <v>0</v>
      </c>
      <c r="E2100" s="21">
        <f>ROUND(MIN(B2100/12,650000)*12*0.0915+MIN(B2100/12,1390000)*12*(0.0504+0)+B2100*0.005,0)</f>
        <v/>
      </c>
      <c r="F2100" s="21">
        <f>IF(B2100&lt;741000,0,IF(B2100&lt;2191000,B2100-740000,IF(B2100&lt;2193000,1451000,IF(B2100&lt;2196000,1453000,IF(B2100&lt;2200000,1456000,IF(B2100&lt;3600000,ROUND(ROUNDDOWN(B2100/4,-3)*2.8,0)-80000,IF(B2100&lt;6600000,ROUND(ROUNDDOWN(B2100/4,-3)*3.2,0)-440000,IF(B2100&lt;8500000,ROUNDDOWN(B2100*0.9,0)-1100000,B2100-1950000))))))))</f>
        <v/>
      </c>
      <c r="G2100" s="21">
        <f>IF(F2100&gt;23500000,NA(),IF(F2100&lt;=4890000,1040000,IF(F2100&lt;=6550000,670000,620000)))</f>
        <v/>
      </c>
      <c r="H2100" s="21">
        <f>IF(D2100&lt;=0,0,MAX(0,MIN(2000000,D2100-MIN(100000,ROUNDDOWN(F2100*0.05,0)))))</f>
        <v/>
      </c>
      <c r="I2100" s="21">
        <f>IF(C2100&lt;=2000,0,MIN(C2100,ROUNDDOWN(F2100*0.4,0))-2000)</f>
        <v/>
      </c>
      <c r="J2100" s="21">
        <f>MAX(0,ROUNDDOWN(F2100-E2100-G2100,-3))</f>
        <v/>
      </c>
      <c r="K2100" s="21">
        <f>MAX(0,ROUNDDOWN(F2100-E2100-G2100-H2100-I2100,-3))</f>
        <v/>
      </c>
      <c r="L2100" s="21">
        <f>MAX(0,ROUNDDOWN(F2100-E2100-G2100-H2100,-3))</f>
        <v/>
      </c>
      <c r="M2100" s="21">
        <f>IF(J2100&lt;=0,0,ROUNDDOWN((J2100*LOOKUP(J2100,{0,1950001,3300001,6950001,9000001,18000001,40000001},{0.05,0.1,0.2,0.23,0.33,0.4,0.45})-LOOKUP(J2100,{0,1950001,3300001,6950001,9000001,18000001,40000001},{0,97500,427500,636000,1536000,2796000,4796000}))*1.021,-2))</f>
        <v/>
      </c>
      <c r="N2100" s="21">
        <f>IF(K2100&lt;=0,0,ROUNDDOWN((K2100*LOOKUP(K2100,{0,1950001,3300001,6950001,9000001,18000001,40000001},{0.05,0.1,0.2,0.23,0.33,0.4,0.45})-LOOKUP(K2100,{0,1950001,3300001,6950001,9000001,18000001,40000001},{0,97500,427500,636000,1536000,2796000,4796000}))*1.021,-2))</f>
        <v/>
      </c>
      <c r="O2100" s="21">
        <f>IF(L2100&lt;=0,0,ROUNDDOWN((L2100*LOOKUP(L2100,{0,1950001,3300001,6950001,9000001,18000001,40000001},{0.05,0.1,0.2,0.23,0.33,0.4,0.45})-LOOKUP(L2100,{0,1950001,3300001,6950001,9000001,18000001,40000001},{0,97500,427500,636000,1536000,2796000,4796000}))*1.021,-2))</f>
        <v/>
      </c>
      <c r="P2100" s="21">
        <f>MAX(0,ROUNDDOWN(F2100-E2100-430000,-3))</f>
        <v/>
      </c>
      <c r="Q2100" s="21">
        <f>MAX(0,ROUNDDOWN(F2100-E2100-430000-H2100,-3))</f>
        <v/>
      </c>
      <c r="R2100" s="21">
        <f>IF(F2100&lt;=450000,0,MAX(0,P2100*0.06-MIN(50000,P2100)*0.03))</f>
        <v/>
      </c>
      <c r="S2100" s="21">
        <f>IF(F2100&lt;=450000,0,MAX(0,P2100*0.04-MIN(50000,P2100)*0.02))</f>
        <v/>
      </c>
      <c r="T2100" s="21">
        <f>IF(F2100&lt;=450000,0,MAX(0,Q2100*0.06-MIN(50000,Q2100)*0.03))</f>
        <v/>
      </c>
      <c r="U2100" s="21">
        <f>IF(F2100&lt;=450000,0,MAX(0,Q2100*0.04-MIN(50000,Q2100)*0.02))</f>
        <v/>
      </c>
      <c r="V2100" s="21">
        <f>50000+MAX(0,G2100-480000)</f>
        <v/>
      </c>
      <c r="W2100" s="21">
        <f>P2100-V2100</f>
        <v/>
      </c>
      <c r="X2100" s="21">
        <f>Q2100-V2100</f>
        <v/>
      </c>
      <c r="Y2100" s="22">
        <f>IF(W2100&lt;0,0.9,LOOKUP(W2100,{0,1950001,3300001,6950001,9000001,18000001,40000001},{0.84895,0.7979,0.6958,0.66517,0.56307,0.4916,0.44055}))</f>
        <v/>
      </c>
      <c r="Z2100" s="22">
        <f>IF(X2100&lt;0,0.9,LOOKUP(X2100,{0,1950001,3300001,6950001,9000001,18000001,40000001},{0.84895,0.7979,0.6958,0.66517,0.56307,0.4916,0.44055}))</f>
        <v/>
      </c>
      <c r="AA2100" s="22">
        <f>IF(W2100&lt;0,0,CHOOSE(MATCH(W2100,{0,1950001,3300001,6950001,9000001},1),5.105/84.895,10.21/79.79,20.42/69.58,23.483/66.517,33.693/56.307))</f>
        <v/>
      </c>
      <c r="AB2100" s="21">
        <f>IF(C2100&lt;=2000,0,(MIN(C2100,ROUNDDOWN(F2100*0.3,0))-2000)*0.1)</f>
        <v/>
      </c>
      <c r="AC2100" s="21">
        <f>IF(C2100&lt;=2000,0,MIN((C2100-2000)*Y2100,(R2100+S2100)*0.2))</f>
        <v/>
      </c>
      <c r="AD2100" s="21">
        <f>IF(C2100&lt;=2000,0,MIN((C2100-2000)*Z2100,(T2100+U2100)*0.2))</f>
        <v/>
      </c>
      <c r="AE2100" s="21">
        <f>AC2100*AA2100</f>
        <v/>
      </c>
      <c r="AF2100" s="21">
        <f>ROUNDDOWN(R2100,-2)+ROUNDDOWN(S2100,-2)</f>
        <v/>
      </c>
      <c r="AG2100" s="21">
        <f>ROUNDDOWN(MAX(0,R2100-(AB2100+AC2100+AE2100)*0.6),-2)+ROUNDDOWN(MAX(0,S2100-(AB2100+AC2100+AE2100)*0.4),-2)</f>
        <v/>
      </c>
      <c r="AH2100" s="21">
        <f>ROUNDDOWN(MAX(0,T2100-(AB2100+AD2100)*0.6),-2)+ROUNDDOWN(MAX(0,U2100-(AB2100+AD2100)*0.4),-2)</f>
        <v/>
      </c>
      <c r="AI2100" s="21">
        <f>ROUNDDOWN(T2100,-2)+ROUNDDOWN(U2100,-2)</f>
        <v/>
      </c>
      <c r="AJ2100" s="21">
        <f>M2100+AF2100</f>
        <v/>
      </c>
      <c r="AK2100" s="21">
        <f>M2100+AG2100</f>
        <v/>
      </c>
      <c r="AL2100" s="21">
        <f>N2100+AH2100</f>
        <v/>
      </c>
      <c r="AM2100" s="21">
        <f>O2100+AI2100</f>
        <v/>
      </c>
      <c r="AN2100" s="21">
        <f>N2100+AI2100</f>
        <v/>
      </c>
      <c r="AO2100" s="21">
        <f>ROUNDDOWN((R2100+S2100)*0.2/Y2100+2000,0)</f>
        <v/>
      </c>
      <c r="AP2100" s="21">
        <f>ROUNDDOWN((T2100+U2100)*0.2/Z2100+2000,0)</f>
        <v/>
      </c>
      <c r="AQ2100" s="21">
        <f>AL2100-AK2100</f>
        <v/>
      </c>
      <c r="AR2100" s="21">
        <f>AM2100-AK2100</f>
        <v/>
      </c>
      <c r="AS2100" s="21">
        <f>AM2100-AL2100</f>
        <v/>
      </c>
      <c r="AT2100" s="21">
        <f>AK2100+C2100-AJ2100</f>
        <v/>
      </c>
      <c r="AU2100" s="21">
        <f>AL2100+C2100-AM2100</f>
        <v/>
      </c>
      <c r="AV2100" s="21">
        <f>AN2100+C2100-AM2100</f>
        <v/>
      </c>
    </row>
    <row r="2101">
      <c r="A2101" t="inlineStr">
        <is>
          <t>1万円刻み</t>
        </is>
      </c>
      <c r="B2101" s="21">
        <f>'5_1万円刻み'!$A$338</f>
        <v/>
      </c>
      <c r="C2101" s="21">
        <f>AO2101</f>
        <v/>
      </c>
      <c r="D2101" s="21" t="n">
        <v>0</v>
      </c>
      <c r="E2101" s="21">
        <f>ROUND(MIN(B2101/12,650000)*12*0.0915+MIN(B2101/12,1390000)*12*(0.0504+0)+B2101*0.005,0)</f>
        <v/>
      </c>
      <c r="F2101" s="21">
        <f>IF(B2101&lt;741000,0,IF(B2101&lt;2191000,B2101-740000,IF(B2101&lt;2193000,1451000,IF(B2101&lt;2196000,1453000,IF(B2101&lt;2200000,1456000,IF(B2101&lt;3600000,ROUND(ROUNDDOWN(B2101/4,-3)*2.8,0)-80000,IF(B2101&lt;6600000,ROUND(ROUNDDOWN(B2101/4,-3)*3.2,0)-440000,IF(B2101&lt;8500000,ROUNDDOWN(B2101*0.9,0)-1100000,B2101-1950000))))))))</f>
        <v/>
      </c>
      <c r="G2101" s="21">
        <f>IF(F2101&gt;23500000,NA(),IF(F2101&lt;=4890000,1040000,IF(F2101&lt;=6550000,670000,620000)))</f>
        <v/>
      </c>
      <c r="H2101" s="21">
        <f>IF(D2101&lt;=0,0,MAX(0,MIN(2000000,D2101-MIN(100000,ROUNDDOWN(F2101*0.05,0)))))</f>
        <v/>
      </c>
      <c r="I2101" s="21">
        <f>IF(C2101&lt;=2000,0,MIN(C2101,ROUNDDOWN(F2101*0.4,0))-2000)</f>
        <v/>
      </c>
      <c r="J2101" s="21">
        <f>MAX(0,ROUNDDOWN(F2101-E2101-G2101,-3))</f>
        <v/>
      </c>
      <c r="K2101" s="21">
        <f>MAX(0,ROUNDDOWN(F2101-E2101-G2101-H2101-I2101,-3))</f>
        <v/>
      </c>
      <c r="L2101" s="21">
        <f>MAX(0,ROUNDDOWN(F2101-E2101-G2101-H2101,-3))</f>
        <v/>
      </c>
      <c r="M2101" s="21">
        <f>IF(J2101&lt;=0,0,ROUNDDOWN((J2101*LOOKUP(J2101,{0,1950001,3300001,6950001,9000001,18000001,40000001},{0.05,0.1,0.2,0.23,0.33,0.4,0.45})-LOOKUP(J2101,{0,1950001,3300001,6950001,9000001,18000001,40000001},{0,97500,427500,636000,1536000,2796000,4796000}))*1.021,-2))</f>
        <v/>
      </c>
      <c r="N2101" s="21">
        <f>IF(K2101&lt;=0,0,ROUNDDOWN((K2101*LOOKUP(K2101,{0,1950001,3300001,6950001,9000001,18000001,40000001},{0.05,0.1,0.2,0.23,0.33,0.4,0.45})-LOOKUP(K2101,{0,1950001,3300001,6950001,9000001,18000001,40000001},{0,97500,427500,636000,1536000,2796000,4796000}))*1.021,-2))</f>
        <v/>
      </c>
      <c r="O2101" s="21">
        <f>IF(L2101&lt;=0,0,ROUNDDOWN((L2101*LOOKUP(L2101,{0,1950001,3300001,6950001,9000001,18000001,40000001},{0.05,0.1,0.2,0.23,0.33,0.4,0.45})-LOOKUP(L2101,{0,1950001,3300001,6950001,9000001,18000001,40000001},{0,97500,427500,636000,1536000,2796000,4796000}))*1.021,-2))</f>
        <v/>
      </c>
      <c r="P2101" s="21">
        <f>MAX(0,ROUNDDOWN(F2101-E2101-430000,-3))</f>
        <v/>
      </c>
      <c r="Q2101" s="21">
        <f>MAX(0,ROUNDDOWN(F2101-E2101-430000-H2101,-3))</f>
        <v/>
      </c>
      <c r="R2101" s="21">
        <f>IF(F2101&lt;=450000,0,MAX(0,P2101*0.06-MIN(50000,P2101)*0.03))</f>
        <v/>
      </c>
      <c r="S2101" s="21">
        <f>IF(F2101&lt;=450000,0,MAX(0,P2101*0.04-MIN(50000,P2101)*0.02))</f>
        <v/>
      </c>
      <c r="T2101" s="21">
        <f>IF(F2101&lt;=450000,0,MAX(0,Q2101*0.06-MIN(50000,Q2101)*0.03))</f>
        <v/>
      </c>
      <c r="U2101" s="21">
        <f>IF(F2101&lt;=450000,0,MAX(0,Q2101*0.04-MIN(50000,Q2101)*0.02))</f>
        <v/>
      </c>
      <c r="V2101" s="21">
        <f>50000+MAX(0,G2101-480000)</f>
        <v/>
      </c>
      <c r="W2101" s="21">
        <f>P2101-V2101</f>
        <v/>
      </c>
      <c r="X2101" s="21">
        <f>Q2101-V2101</f>
        <v/>
      </c>
      <c r="Y2101" s="22">
        <f>IF(W2101&lt;0,0.9,LOOKUP(W2101,{0,1950001,3300001,6950001,9000001,18000001,40000001},{0.84895,0.7979,0.6958,0.66517,0.56307,0.4916,0.44055}))</f>
        <v/>
      </c>
      <c r="Z2101" s="22">
        <f>IF(X2101&lt;0,0.9,LOOKUP(X2101,{0,1950001,3300001,6950001,9000001,18000001,40000001},{0.84895,0.7979,0.6958,0.66517,0.56307,0.4916,0.44055}))</f>
        <v/>
      </c>
      <c r="AA2101" s="22">
        <f>IF(W2101&lt;0,0,CHOOSE(MATCH(W2101,{0,1950001,3300001,6950001,9000001},1),5.105/84.895,10.21/79.79,20.42/69.58,23.483/66.517,33.693/56.307))</f>
        <v/>
      </c>
      <c r="AB2101" s="21">
        <f>IF(C2101&lt;=2000,0,(MIN(C2101,ROUNDDOWN(F2101*0.3,0))-2000)*0.1)</f>
        <v/>
      </c>
      <c r="AC2101" s="21">
        <f>IF(C2101&lt;=2000,0,MIN((C2101-2000)*Y2101,(R2101+S2101)*0.2))</f>
        <v/>
      </c>
      <c r="AD2101" s="21">
        <f>IF(C2101&lt;=2000,0,MIN((C2101-2000)*Z2101,(T2101+U2101)*0.2))</f>
        <v/>
      </c>
      <c r="AE2101" s="21">
        <f>AC2101*AA2101</f>
        <v/>
      </c>
      <c r="AF2101" s="21">
        <f>ROUNDDOWN(R2101,-2)+ROUNDDOWN(S2101,-2)</f>
        <v/>
      </c>
      <c r="AG2101" s="21">
        <f>ROUNDDOWN(MAX(0,R2101-(AB2101+AC2101+AE2101)*0.6),-2)+ROUNDDOWN(MAX(0,S2101-(AB2101+AC2101+AE2101)*0.4),-2)</f>
        <v/>
      </c>
      <c r="AH2101" s="21">
        <f>ROUNDDOWN(MAX(0,T2101-(AB2101+AD2101)*0.6),-2)+ROUNDDOWN(MAX(0,U2101-(AB2101+AD2101)*0.4),-2)</f>
        <v/>
      </c>
      <c r="AI2101" s="21">
        <f>ROUNDDOWN(T2101,-2)+ROUNDDOWN(U2101,-2)</f>
        <v/>
      </c>
      <c r="AJ2101" s="21">
        <f>M2101+AF2101</f>
        <v/>
      </c>
      <c r="AK2101" s="21">
        <f>M2101+AG2101</f>
        <v/>
      </c>
      <c r="AL2101" s="21">
        <f>N2101+AH2101</f>
        <v/>
      </c>
      <c r="AM2101" s="21">
        <f>O2101+AI2101</f>
        <v/>
      </c>
      <c r="AN2101" s="21">
        <f>N2101+AI2101</f>
        <v/>
      </c>
      <c r="AO2101" s="21">
        <f>ROUNDDOWN((R2101+S2101)*0.2/Y2101+2000,0)</f>
        <v/>
      </c>
      <c r="AP2101" s="21">
        <f>ROUNDDOWN((T2101+U2101)*0.2/Z2101+2000,0)</f>
        <v/>
      </c>
      <c r="AQ2101" s="21">
        <f>AL2101-AK2101</f>
        <v/>
      </c>
      <c r="AR2101" s="21">
        <f>AM2101-AK2101</f>
        <v/>
      </c>
      <c r="AS2101" s="21">
        <f>AM2101-AL2101</f>
        <v/>
      </c>
      <c r="AT2101" s="21">
        <f>AK2101+C2101-AJ2101</f>
        <v/>
      </c>
      <c r="AU2101" s="21">
        <f>AL2101+C2101-AM2101</f>
        <v/>
      </c>
      <c r="AV2101" s="21">
        <f>AN2101+C2101-AM2101</f>
        <v/>
      </c>
    </row>
    <row r="2102">
      <c r="A2102" t="inlineStr">
        <is>
          <t>1万円刻み</t>
        </is>
      </c>
      <c r="B2102" s="21">
        <f>'5_1万円刻み'!$A$339</f>
        <v/>
      </c>
      <c r="C2102" s="21">
        <f>AO2102</f>
        <v/>
      </c>
      <c r="D2102" s="21" t="n">
        <v>0</v>
      </c>
      <c r="E2102" s="21">
        <f>ROUND(MIN(B2102/12,650000)*12*0.0915+MIN(B2102/12,1390000)*12*(0.0504+0)+B2102*0.005,0)</f>
        <v/>
      </c>
      <c r="F2102" s="21">
        <f>IF(B2102&lt;741000,0,IF(B2102&lt;2191000,B2102-740000,IF(B2102&lt;2193000,1451000,IF(B2102&lt;2196000,1453000,IF(B2102&lt;2200000,1456000,IF(B2102&lt;3600000,ROUND(ROUNDDOWN(B2102/4,-3)*2.8,0)-80000,IF(B2102&lt;6600000,ROUND(ROUNDDOWN(B2102/4,-3)*3.2,0)-440000,IF(B2102&lt;8500000,ROUNDDOWN(B2102*0.9,0)-1100000,B2102-1950000))))))))</f>
        <v/>
      </c>
      <c r="G2102" s="21">
        <f>IF(F2102&gt;23500000,NA(),IF(F2102&lt;=4890000,1040000,IF(F2102&lt;=6550000,670000,620000)))</f>
        <v/>
      </c>
      <c r="H2102" s="21">
        <f>IF(D2102&lt;=0,0,MAX(0,MIN(2000000,D2102-MIN(100000,ROUNDDOWN(F2102*0.05,0)))))</f>
        <v/>
      </c>
      <c r="I2102" s="21">
        <f>IF(C2102&lt;=2000,0,MIN(C2102,ROUNDDOWN(F2102*0.4,0))-2000)</f>
        <v/>
      </c>
      <c r="J2102" s="21">
        <f>MAX(0,ROUNDDOWN(F2102-E2102-G2102,-3))</f>
        <v/>
      </c>
      <c r="K2102" s="21">
        <f>MAX(0,ROUNDDOWN(F2102-E2102-G2102-H2102-I2102,-3))</f>
        <v/>
      </c>
      <c r="L2102" s="21">
        <f>MAX(0,ROUNDDOWN(F2102-E2102-G2102-H2102,-3))</f>
        <v/>
      </c>
      <c r="M2102" s="21">
        <f>IF(J2102&lt;=0,0,ROUNDDOWN((J2102*LOOKUP(J2102,{0,1950001,3300001,6950001,9000001,18000001,40000001},{0.05,0.1,0.2,0.23,0.33,0.4,0.45})-LOOKUP(J2102,{0,1950001,3300001,6950001,9000001,18000001,40000001},{0,97500,427500,636000,1536000,2796000,4796000}))*1.021,-2))</f>
        <v/>
      </c>
      <c r="N2102" s="21">
        <f>IF(K2102&lt;=0,0,ROUNDDOWN((K2102*LOOKUP(K2102,{0,1950001,3300001,6950001,9000001,18000001,40000001},{0.05,0.1,0.2,0.23,0.33,0.4,0.45})-LOOKUP(K2102,{0,1950001,3300001,6950001,9000001,18000001,40000001},{0,97500,427500,636000,1536000,2796000,4796000}))*1.021,-2))</f>
        <v/>
      </c>
      <c r="O2102" s="21">
        <f>IF(L2102&lt;=0,0,ROUNDDOWN((L2102*LOOKUP(L2102,{0,1950001,3300001,6950001,9000001,18000001,40000001},{0.05,0.1,0.2,0.23,0.33,0.4,0.45})-LOOKUP(L2102,{0,1950001,3300001,6950001,9000001,18000001,40000001},{0,97500,427500,636000,1536000,2796000,4796000}))*1.021,-2))</f>
        <v/>
      </c>
      <c r="P2102" s="21">
        <f>MAX(0,ROUNDDOWN(F2102-E2102-430000,-3))</f>
        <v/>
      </c>
      <c r="Q2102" s="21">
        <f>MAX(0,ROUNDDOWN(F2102-E2102-430000-H2102,-3))</f>
        <v/>
      </c>
      <c r="R2102" s="21">
        <f>IF(F2102&lt;=450000,0,MAX(0,P2102*0.06-MIN(50000,P2102)*0.03))</f>
        <v/>
      </c>
      <c r="S2102" s="21">
        <f>IF(F2102&lt;=450000,0,MAX(0,P2102*0.04-MIN(50000,P2102)*0.02))</f>
        <v/>
      </c>
      <c r="T2102" s="21">
        <f>IF(F2102&lt;=450000,0,MAX(0,Q2102*0.06-MIN(50000,Q2102)*0.03))</f>
        <v/>
      </c>
      <c r="U2102" s="21">
        <f>IF(F2102&lt;=450000,0,MAX(0,Q2102*0.04-MIN(50000,Q2102)*0.02))</f>
        <v/>
      </c>
      <c r="V2102" s="21">
        <f>50000+MAX(0,G2102-480000)</f>
        <v/>
      </c>
      <c r="W2102" s="21">
        <f>P2102-V2102</f>
        <v/>
      </c>
      <c r="X2102" s="21">
        <f>Q2102-V2102</f>
        <v/>
      </c>
      <c r="Y2102" s="22">
        <f>IF(W2102&lt;0,0.9,LOOKUP(W2102,{0,1950001,3300001,6950001,9000001,18000001,40000001},{0.84895,0.7979,0.6958,0.66517,0.56307,0.4916,0.44055}))</f>
        <v/>
      </c>
      <c r="Z2102" s="22">
        <f>IF(X2102&lt;0,0.9,LOOKUP(X2102,{0,1950001,3300001,6950001,9000001,18000001,40000001},{0.84895,0.7979,0.6958,0.66517,0.56307,0.4916,0.44055}))</f>
        <v/>
      </c>
      <c r="AA2102" s="22">
        <f>IF(W2102&lt;0,0,CHOOSE(MATCH(W2102,{0,1950001,3300001,6950001,9000001},1),5.105/84.895,10.21/79.79,20.42/69.58,23.483/66.517,33.693/56.307))</f>
        <v/>
      </c>
      <c r="AB2102" s="21">
        <f>IF(C2102&lt;=2000,0,(MIN(C2102,ROUNDDOWN(F2102*0.3,0))-2000)*0.1)</f>
        <v/>
      </c>
      <c r="AC2102" s="21">
        <f>IF(C2102&lt;=2000,0,MIN((C2102-2000)*Y2102,(R2102+S2102)*0.2))</f>
        <v/>
      </c>
      <c r="AD2102" s="21">
        <f>IF(C2102&lt;=2000,0,MIN((C2102-2000)*Z2102,(T2102+U2102)*0.2))</f>
        <v/>
      </c>
      <c r="AE2102" s="21">
        <f>AC2102*AA2102</f>
        <v/>
      </c>
      <c r="AF2102" s="21">
        <f>ROUNDDOWN(R2102,-2)+ROUNDDOWN(S2102,-2)</f>
        <v/>
      </c>
      <c r="AG2102" s="21">
        <f>ROUNDDOWN(MAX(0,R2102-(AB2102+AC2102+AE2102)*0.6),-2)+ROUNDDOWN(MAX(0,S2102-(AB2102+AC2102+AE2102)*0.4),-2)</f>
        <v/>
      </c>
      <c r="AH2102" s="21">
        <f>ROUNDDOWN(MAX(0,T2102-(AB2102+AD2102)*0.6),-2)+ROUNDDOWN(MAX(0,U2102-(AB2102+AD2102)*0.4),-2)</f>
        <v/>
      </c>
      <c r="AI2102" s="21">
        <f>ROUNDDOWN(T2102,-2)+ROUNDDOWN(U2102,-2)</f>
        <v/>
      </c>
      <c r="AJ2102" s="21">
        <f>M2102+AF2102</f>
        <v/>
      </c>
      <c r="AK2102" s="21">
        <f>M2102+AG2102</f>
        <v/>
      </c>
      <c r="AL2102" s="21">
        <f>N2102+AH2102</f>
        <v/>
      </c>
      <c r="AM2102" s="21">
        <f>O2102+AI2102</f>
        <v/>
      </c>
      <c r="AN2102" s="21">
        <f>N2102+AI2102</f>
        <v/>
      </c>
      <c r="AO2102" s="21">
        <f>ROUNDDOWN((R2102+S2102)*0.2/Y2102+2000,0)</f>
        <v/>
      </c>
      <c r="AP2102" s="21">
        <f>ROUNDDOWN((T2102+U2102)*0.2/Z2102+2000,0)</f>
        <v/>
      </c>
      <c r="AQ2102" s="21">
        <f>AL2102-AK2102</f>
        <v/>
      </c>
      <c r="AR2102" s="21">
        <f>AM2102-AK2102</f>
        <v/>
      </c>
      <c r="AS2102" s="21">
        <f>AM2102-AL2102</f>
        <v/>
      </c>
      <c r="AT2102" s="21">
        <f>AK2102+C2102-AJ2102</f>
        <v/>
      </c>
      <c r="AU2102" s="21">
        <f>AL2102+C2102-AM2102</f>
        <v/>
      </c>
      <c r="AV2102" s="21">
        <f>AN2102+C2102-AM2102</f>
        <v/>
      </c>
    </row>
    <row r="2103">
      <c r="A2103" t="inlineStr">
        <is>
          <t>1万円刻み</t>
        </is>
      </c>
      <c r="B2103" s="21">
        <f>'5_1万円刻み'!$A$340</f>
        <v/>
      </c>
      <c r="C2103" s="21">
        <f>AO2103</f>
        <v/>
      </c>
      <c r="D2103" s="21" t="n">
        <v>0</v>
      </c>
      <c r="E2103" s="21">
        <f>ROUND(MIN(B2103/12,650000)*12*0.0915+MIN(B2103/12,1390000)*12*(0.0504+0)+B2103*0.005,0)</f>
        <v/>
      </c>
      <c r="F2103" s="21">
        <f>IF(B2103&lt;741000,0,IF(B2103&lt;2191000,B2103-740000,IF(B2103&lt;2193000,1451000,IF(B2103&lt;2196000,1453000,IF(B2103&lt;2200000,1456000,IF(B2103&lt;3600000,ROUND(ROUNDDOWN(B2103/4,-3)*2.8,0)-80000,IF(B2103&lt;6600000,ROUND(ROUNDDOWN(B2103/4,-3)*3.2,0)-440000,IF(B2103&lt;8500000,ROUNDDOWN(B2103*0.9,0)-1100000,B2103-1950000))))))))</f>
        <v/>
      </c>
      <c r="G2103" s="21">
        <f>IF(F2103&gt;23500000,NA(),IF(F2103&lt;=4890000,1040000,IF(F2103&lt;=6550000,670000,620000)))</f>
        <v/>
      </c>
      <c r="H2103" s="21">
        <f>IF(D2103&lt;=0,0,MAX(0,MIN(2000000,D2103-MIN(100000,ROUNDDOWN(F2103*0.05,0)))))</f>
        <v/>
      </c>
      <c r="I2103" s="21">
        <f>IF(C2103&lt;=2000,0,MIN(C2103,ROUNDDOWN(F2103*0.4,0))-2000)</f>
        <v/>
      </c>
      <c r="J2103" s="21">
        <f>MAX(0,ROUNDDOWN(F2103-E2103-G2103,-3))</f>
        <v/>
      </c>
      <c r="K2103" s="21">
        <f>MAX(0,ROUNDDOWN(F2103-E2103-G2103-H2103-I2103,-3))</f>
        <v/>
      </c>
      <c r="L2103" s="21">
        <f>MAX(0,ROUNDDOWN(F2103-E2103-G2103-H2103,-3))</f>
        <v/>
      </c>
      <c r="M2103" s="21">
        <f>IF(J2103&lt;=0,0,ROUNDDOWN((J2103*LOOKUP(J2103,{0,1950001,3300001,6950001,9000001,18000001,40000001},{0.05,0.1,0.2,0.23,0.33,0.4,0.45})-LOOKUP(J2103,{0,1950001,3300001,6950001,9000001,18000001,40000001},{0,97500,427500,636000,1536000,2796000,4796000}))*1.021,-2))</f>
        <v/>
      </c>
      <c r="N2103" s="21">
        <f>IF(K2103&lt;=0,0,ROUNDDOWN((K2103*LOOKUP(K2103,{0,1950001,3300001,6950001,9000001,18000001,40000001},{0.05,0.1,0.2,0.23,0.33,0.4,0.45})-LOOKUP(K2103,{0,1950001,3300001,6950001,9000001,18000001,40000001},{0,97500,427500,636000,1536000,2796000,4796000}))*1.021,-2))</f>
        <v/>
      </c>
      <c r="O2103" s="21">
        <f>IF(L2103&lt;=0,0,ROUNDDOWN((L2103*LOOKUP(L2103,{0,1950001,3300001,6950001,9000001,18000001,40000001},{0.05,0.1,0.2,0.23,0.33,0.4,0.45})-LOOKUP(L2103,{0,1950001,3300001,6950001,9000001,18000001,40000001},{0,97500,427500,636000,1536000,2796000,4796000}))*1.021,-2))</f>
        <v/>
      </c>
      <c r="P2103" s="21">
        <f>MAX(0,ROUNDDOWN(F2103-E2103-430000,-3))</f>
        <v/>
      </c>
      <c r="Q2103" s="21">
        <f>MAX(0,ROUNDDOWN(F2103-E2103-430000-H2103,-3))</f>
        <v/>
      </c>
      <c r="R2103" s="21">
        <f>IF(F2103&lt;=450000,0,MAX(0,P2103*0.06-MIN(50000,P2103)*0.03))</f>
        <v/>
      </c>
      <c r="S2103" s="21">
        <f>IF(F2103&lt;=450000,0,MAX(0,P2103*0.04-MIN(50000,P2103)*0.02))</f>
        <v/>
      </c>
      <c r="T2103" s="21">
        <f>IF(F2103&lt;=450000,0,MAX(0,Q2103*0.06-MIN(50000,Q2103)*0.03))</f>
        <v/>
      </c>
      <c r="U2103" s="21">
        <f>IF(F2103&lt;=450000,0,MAX(0,Q2103*0.04-MIN(50000,Q2103)*0.02))</f>
        <v/>
      </c>
      <c r="V2103" s="21">
        <f>50000+MAX(0,G2103-480000)</f>
        <v/>
      </c>
      <c r="W2103" s="21">
        <f>P2103-V2103</f>
        <v/>
      </c>
      <c r="X2103" s="21">
        <f>Q2103-V2103</f>
        <v/>
      </c>
      <c r="Y2103" s="22">
        <f>IF(W2103&lt;0,0.9,LOOKUP(W2103,{0,1950001,3300001,6950001,9000001,18000001,40000001},{0.84895,0.7979,0.6958,0.66517,0.56307,0.4916,0.44055}))</f>
        <v/>
      </c>
      <c r="Z2103" s="22">
        <f>IF(X2103&lt;0,0.9,LOOKUP(X2103,{0,1950001,3300001,6950001,9000001,18000001,40000001},{0.84895,0.7979,0.6958,0.66517,0.56307,0.4916,0.44055}))</f>
        <v/>
      </c>
      <c r="AA2103" s="22">
        <f>IF(W2103&lt;0,0,CHOOSE(MATCH(W2103,{0,1950001,3300001,6950001,9000001},1),5.105/84.895,10.21/79.79,20.42/69.58,23.483/66.517,33.693/56.307))</f>
        <v/>
      </c>
      <c r="AB2103" s="21">
        <f>IF(C2103&lt;=2000,0,(MIN(C2103,ROUNDDOWN(F2103*0.3,0))-2000)*0.1)</f>
        <v/>
      </c>
      <c r="AC2103" s="21">
        <f>IF(C2103&lt;=2000,0,MIN((C2103-2000)*Y2103,(R2103+S2103)*0.2))</f>
        <v/>
      </c>
      <c r="AD2103" s="21">
        <f>IF(C2103&lt;=2000,0,MIN((C2103-2000)*Z2103,(T2103+U2103)*0.2))</f>
        <v/>
      </c>
      <c r="AE2103" s="21">
        <f>AC2103*AA2103</f>
        <v/>
      </c>
      <c r="AF2103" s="21">
        <f>ROUNDDOWN(R2103,-2)+ROUNDDOWN(S2103,-2)</f>
        <v/>
      </c>
      <c r="AG2103" s="21">
        <f>ROUNDDOWN(MAX(0,R2103-(AB2103+AC2103+AE2103)*0.6),-2)+ROUNDDOWN(MAX(0,S2103-(AB2103+AC2103+AE2103)*0.4),-2)</f>
        <v/>
      </c>
      <c r="AH2103" s="21">
        <f>ROUNDDOWN(MAX(0,T2103-(AB2103+AD2103)*0.6),-2)+ROUNDDOWN(MAX(0,U2103-(AB2103+AD2103)*0.4),-2)</f>
        <v/>
      </c>
      <c r="AI2103" s="21">
        <f>ROUNDDOWN(T2103,-2)+ROUNDDOWN(U2103,-2)</f>
        <v/>
      </c>
      <c r="AJ2103" s="21">
        <f>M2103+AF2103</f>
        <v/>
      </c>
      <c r="AK2103" s="21">
        <f>M2103+AG2103</f>
        <v/>
      </c>
      <c r="AL2103" s="21">
        <f>N2103+AH2103</f>
        <v/>
      </c>
      <c r="AM2103" s="21">
        <f>O2103+AI2103</f>
        <v/>
      </c>
      <c r="AN2103" s="21">
        <f>N2103+AI2103</f>
        <v/>
      </c>
      <c r="AO2103" s="21">
        <f>ROUNDDOWN((R2103+S2103)*0.2/Y2103+2000,0)</f>
        <v/>
      </c>
      <c r="AP2103" s="21">
        <f>ROUNDDOWN((T2103+U2103)*0.2/Z2103+2000,0)</f>
        <v/>
      </c>
      <c r="AQ2103" s="21">
        <f>AL2103-AK2103</f>
        <v/>
      </c>
      <c r="AR2103" s="21">
        <f>AM2103-AK2103</f>
        <v/>
      </c>
      <c r="AS2103" s="21">
        <f>AM2103-AL2103</f>
        <v/>
      </c>
      <c r="AT2103" s="21">
        <f>AK2103+C2103-AJ2103</f>
        <v/>
      </c>
      <c r="AU2103" s="21">
        <f>AL2103+C2103-AM2103</f>
        <v/>
      </c>
      <c r="AV2103" s="21">
        <f>AN2103+C2103-AM2103</f>
        <v/>
      </c>
    </row>
    <row r="2104">
      <c r="A2104" t="inlineStr">
        <is>
          <t>1万円刻み</t>
        </is>
      </c>
      <c r="B2104" s="21">
        <f>'5_1万円刻み'!$A$341</f>
        <v/>
      </c>
      <c r="C2104" s="21">
        <f>AO2104</f>
        <v/>
      </c>
      <c r="D2104" s="21" t="n">
        <v>0</v>
      </c>
      <c r="E2104" s="21">
        <f>ROUND(MIN(B2104/12,650000)*12*0.0915+MIN(B2104/12,1390000)*12*(0.0504+0)+B2104*0.005,0)</f>
        <v/>
      </c>
      <c r="F2104" s="21">
        <f>IF(B2104&lt;741000,0,IF(B2104&lt;2191000,B2104-740000,IF(B2104&lt;2193000,1451000,IF(B2104&lt;2196000,1453000,IF(B2104&lt;2200000,1456000,IF(B2104&lt;3600000,ROUND(ROUNDDOWN(B2104/4,-3)*2.8,0)-80000,IF(B2104&lt;6600000,ROUND(ROUNDDOWN(B2104/4,-3)*3.2,0)-440000,IF(B2104&lt;8500000,ROUNDDOWN(B2104*0.9,0)-1100000,B2104-1950000))))))))</f>
        <v/>
      </c>
      <c r="G2104" s="21">
        <f>IF(F2104&gt;23500000,NA(),IF(F2104&lt;=4890000,1040000,IF(F2104&lt;=6550000,670000,620000)))</f>
        <v/>
      </c>
      <c r="H2104" s="21">
        <f>IF(D2104&lt;=0,0,MAX(0,MIN(2000000,D2104-MIN(100000,ROUNDDOWN(F2104*0.05,0)))))</f>
        <v/>
      </c>
      <c r="I2104" s="21">
        <f>IF(C2104&lt;=2000,0,MIN(C2104,ROUNDDOWN(F2104*0.4,0))-2000)</f>
        <v/>
      </c>
      <c r="J2104" s="21">
        <f>MAX(0,ROUNDDOWN(F2104-E2104-G2104,-3))</f>
        <v/>
      </c>
      <c r="K2104" s="21">
        <f>MAX(0,ROUNDDOWN(F2104-E2104-G2104-H2104-I2104,-3))</f>
        <v/>
      </c>
      <c r="L2104" s="21">
        <f>MAX(0,ROUNDDOWN(F2104-E2104-G2104-H2104,-3))</f>
        <v/>
      </c>
      <c r="M2104" s="21">
        <f>IF(J2104&lt;=0,0,ROUNDDOWN((J2104*LOOKUP(J2104,{0,1950001,3300001,6950001,9000001,18000001,40000001},{0.05,0.1,0.2,0.23,0.33,0.4,0.45})-LOOKUP(J2104,{0,1950001,3300001,6950001,9000001,18000001,40000001},{0,97500,427500,636000,1536000,2796000,4796000}))*1.021,-2))</f>
        <v/>
      </c>
      <c r="N2104" s="21">
        <f>IF(K2104&lt;=0,0,ROUNDDOWN((K2104*LOOKUP(K2104,{0,1950001,3300001,6950001,9000001,18000001,40000001},{0.05,0.1,0.2,0.23,0.33,0.4,0.45})-LOOKUP(K2104,{0,1950001,3300001,6950001,9000001,18000001,40000001},{0,97500,427500,636000,1536000,2796000,4796000}))*1.021,-2))</f>
        <v/>
      </c>
      <c r="O2104" s="21">
        <f>IF(L2104&lt;=0,0,ROUNDDOWN((L2104*LOOKUP(L2104,{0,1950001,3300001,6950001,9000001,18000001,40000001},{0.05,0.1,0.2,0.23,0.33,0.4,0.45})-LOOKUP(L2104,{0,1950001,3300001,6950001,9000001,18000001,40000001},{0,97500,427500,636000,1536000,2796000,4796000}))*1.021,-2))</f>
        <v/>
      </c>
      <c r="P2104" s="21">
        <f>MAX(0,ROUNDDOWN(F2104-E2104-430000,-3))</f>
        <v/>
      </c>
      <c r="Q2104" s="21">
        <f>MAX(0,ROUNDDOWN(F2104-E2104-430000-H2104,-3))</f>
        <v/>
      </c>
      <c r="R2104" s="21">
        <f>IF(F2104&lt;=450000,0,MAX(0,P2104*0.06-MIN(50000,P2104)*0.03))</f>
        <v/>
      </c>
      <c r="S2104" s="21">
        <f>IF(F2104&lt;=450000,0,MAX(0,P2104*0.04-MIN(50000,P2104)*0.02))</f>
        <v/>
      </c>
      <c r="T2104" s="21">
        <f>IF(F2104&lt;=450000,0,MAX(0,Q2104*0.06-MIN(50000,Q2104)*0.03))</f>
        <v/>
      </c>
      <c r="U2104" s="21">
        <f>IF(F2104&lt;=450000,0,MAX(0,Q2104*0.04-MIN(50000,Q2104)*0.02))</f>
        <v/>
      </c>
      <c r="V2104" s="21">
        <f>50000+MAX(0,G2104-480000)</f>
        <v/>
      </c>
      <c r="W2104" s="21">
        <f>P2104-V2104</f>
        <v/>
      </c>
      <c r="X2104" s="21">
        <f>Q2104-V2104</f>
        <v/>
      </c>
      <c r="Y2104" s="22">
        <f>IF(W2104&lt;0,0.9,LOOKUP(W2104,{0,1950001,3300001,6950001,9000001,18000001,40000001},{0.84895,0.7979,0.6958,0.66517,0.56307,0.4916,0.44055}))</f>
        <v/>
      </c>
      <c r="Z2104" s="22">
        <f>IF(X2104&lt;0,0.9,LOOKUP(X2104,{0,1950001,3300001,6950001,9000001,18000001,40000001},{0.84895,0.7979,0.6958,0.66517,0.56307,0.4916,0.44055}))</f>
        <v/>
      </c>
      <c r="AA2104" s="22">
        <f>IF(W2104&lt;0,0,CHOOSE(MATCH(W2104,{0,1950001,3300001,6950001,9000001},1),5.105/84.895,10.21/79.79,20.42/69.58,23.483/66.517,33.693/56.307))</f>
        <v/>
      </c>
      <c r="AB2104" s="21">
        <f>IF(C2104&lt;=2000,0,(MIN(C2104,ROUNDDOWN(F2104*0.3,0))-2000)*0.1)</f>
        <v/>
      </c>
      <c r="AC2104" s="21">
        <f>IF(C2104&lt;=2000,0,MIN((C2104-2000)*Y2104,(R2104+S2104)*0.2))</f>
        <v/>
      </c>
      <c r="AD2104" s="21">
        <f>IF(C2104&lt;=2000,0,MIN((C2104-2000)*Z2104,(T2104+U2104)*0.2))</f>
        <v/>
      </c>
      <c r="AE2104" s="21">
        <f>AC2104*AA2104</f>
        <v/>
      </c>
      <c r="AF2104" s="21">
        <f>ROUNDDOWN(R2104,-2)+ROUNDDOWN(S2104,-2)</f>
        <v/>
      </c>
      <c r="AG2104" s="21">
        <f>ROUNDDOWN(MAX(0,R2104-(AB2104+AC2104+AE2104)*0.6),-2)+ROUNDDOWN(MAX(0,S2104-(AB2104+AC2104+AE2104)*0.4),-2)</f>
        <v/>
      </c>
      <c r="AH2104" s="21">
        <f>ROUNDDOWN(MAX(0,T2104-(AB2104+AD2104)*0.6),-2)+ROUNDDOWN(MAX(0,U2104-(AB2104+AD2104)*0.4),-2)</f>
        <v/>
      </c>
      <c r="AI2104" s="21">
        <f>ROUNDDOWN(T2104,-2)+ROUNDDOWN(U2104,-2)</f>
        <v/>
      </c>
      <c r="AJ2104" s="21">
        <f>M2104+AF2104</f>
        <v/>
      </c>
      <c r="AK2104" s="21">
        <f>M2104+AG2104</f>
        <v/>
      </c>
      <c r="AL2104" s="21">
        <f>N2104+AH2104</f>
        <v/>
      </c>
      <c r="AM2104" s="21">
        <f>O2104+AI2104</f>
        <v/>
      </c>
      <c r="AN2104" s="21">
        <f>N2104+AI2104</f>
        <v/>
      </c>
      <c r="AO2104" s="21">
        <f>ROUNDDOWN((R2104+S2104)*0.2/Y2104+2000,0)</f>
        <v/>
      </c>
      <c r="AP2104" s="21">
        <f>ROUNDDOWN((T2104+U2104)*0.2/Z2104+2000,0)</f>
        <v/>
      </c>
      <c r="AQ2104" s="21">
        <f>AL2104-AK2104</f>
        <v/>
      </c>
      <c r="AR2104" s="21">
        <f>AM2104-AK2104</f>
        <v/>
      </c>
      <c r="AS2104" s="21">
        <f>AM2104-AL2104</f>
        <v/>
      </c>
      <c r="AT2104" s="21">
        <f>AK2104+C2104-AJ2104</f>
        <v/>
      </c>
      <c r="AU2104" s="21">
        <f>AL2104+C2104-AM2104</f>
        <v/>
      </c>
      <c r="AV2104" s="21">
        <f>AN2104+C2104-AM2104</f>
        <v/>
      </c>
    </row>
    <row r="2105">
      <c r="A2105" t="inlineStr">
        <is>
          <t>1万円刻み</t>
        </is>
      </c>
      <c r="B2105" s="21">
        <f>'5_1万円刻み'!$A$342</f>
        <v/>
      </c>
      <c r="C2105" s="21">
        <f>AO2105</f>
        <v/>
      </c>
      <c r="D2105" s="21" t="n">
        <v>0</v>
      </c>
      <c r="E2105" s="21">
        <f>ROUND(MIN(B2105/12,650000)*12*0.0915+MIN(B2105/12,1390000)*12*(0.0504+0)+B2105*0.005,0)</f>
        <v/>
      </c>
      <c r="F2105" s="21">
        <f>IF(B2105&lt;741000,0,IF(B2105&lt;2191000,B2105-740000,IF(B2105&lt;2193000,1451000,IF(B2105&lt;2196000,1453000,IF(B2105&lt;2200000,1456000,IF(B2105&lt;3600000,ROUND(ROUNDDOWN(B2105/4,-3)*2.8,0)-80000,IF(B2105&lt;6600000,ROUND(ROUNDDOWN(B2105/4,-3)*3.2,0)-440000,IF(B2105&lt;8500000,ROUNDDOWN(B2105*0.9,0)-1100000,B2105-1950000))))))))</f>
        <v/>
      </c>
      <c r="G2105" s="21">
        <f>IF(F2105&gt;23500000,NA(),IF(F2105&lt;=4890000,1040000,IF(F2105&lt;=6550000,670000,620000)))</f>
        <v/>
      </c>
      <c r="H2105" s="21">
        <f>IF(D2105&lt;=0,0,MAX(0,MIN(2000000,D2105-MIN(100000,ROUNDDOWN(F2105*0.05,0)))))</f>
        <v/>
      </c>
      <c r="I2105" s="21">
        <f>IF(C2105&lt;=2000,0,MIN(C2105,ROUNDDOWN(F2105*0.4,0))-2000)</f>
        <v/>
      </c>
      <c r="J2105" s="21">
        <f>MAX(0,ROUNDDOWN(F2105-E2105-G2105,-3))</f>
        <v/>
      </c>
      <c r="K2105" s="21">
        <f>MAX(0,ROUNDDOWN(F2105-E2105-G2105-H2105-I2105,-3))</f>
        <v/>
      </c>
      <c r="L2105" s="21">
        <f>MAX(0,ROUNDDOWN(F2105-E2105-G2105-H2105,-3))</f>
        <v/>
      </c>
      <c r="M2105" s="21">
        <f>IF(J2105&lt;=0,0,ROUNDDOWN((J2105*LOOKUP(J2105,{0,1950001,3300001,6950001,9000001,18000001,40000001},{0.05,0.1,0.2,0.23,0.33,0.4,0.45})-LOOKUP(J2105,{0,1950001,3300001,6950001,9000001,18000001,40000001},{0,97500,427500,636000,1536000,2796000,4796000}))*1.021,-2))</f>
        <v/>
      </c>
      <c r="N2105" s="21">
        <f>IF(K2105&lt;=0,0,ROUNDDOWN((K2105*LOOKUP(K2105,{0,1950001,3300001,6950001,9000001,18000001,40000001},{0.05,0.1,0.2,0.23,0.33,0.4,0.45})-LOOKUP(K2105,{0,1950001,3300001,6950001,9000001,18000001,40000001},{0,97500,427500,636000,1536000,2796000,4796000}))*1.021,-2))</f>
        <v/>
      </c>
      <c r="O2105" s="21">
        <f>IF(L2105&lt;=0,0,ROUNDDOWN((L2105*LOOKUP(L2105,{0,1950001,3300001,6950001,9000001,18000001,40000001},{0.05,0.1,0.2,0.23,0.33,0.4,0.45})-LOOKUP(L2105,{0,1950001,3300001,6950001,9000001,18000001,40000001},{0,97500,427500,636000,1536000,2796000,4796000}))*1.021,-2))</f>
        <v/>
      </c>
      <c r="P2105" s="21">
        <f>MAX(0,ROUNDDOWN(F2105-E2105-430000,-3))</f>
        <v/>
      </c>
      <c r="Q2105" s="21">
        <f>MAX(0,ROUNDDOWN(F2105-E2105-430000-H2105,-3))</f>
        <v/>
      </c>
      <c r="R2105" s="21">
        <f>IF(F2105&lt;=450000,0,MAX(0,P2105*0.06-MIN(50000,P2105)*0.03))</f>
        <v/>
      </c>
      <c r="S2105" s="21">
        <f>IF(F2105&lt;=450000,0,MAX(0,P2105*0.04-MIN(50000,P2105)*0.02))</f>
        <v/>
      </c>
      <c r="T2105" s="21">
        <f>IF(F2105&lt;=450000,0,MAX(0,Q2105*0.06-MIN(50000,Q2105)*0.03))</f>
        <v/>
      </c>
      <c r="U2105" s="21">
        <f>IF(F2105&lt;=450000,0,MAX(0,Q2105*0.04-MIN(50000,Q2105)*0.02))</f>
        <v/>
      </c>
      <c r="V2105" s="21">
        <f>50000+MAX(0,G2105-480000)</f>
        <v/>
      </c>
      <c r="W2105" s="21">
        <f>P2105-V2105</f>
        <v/>
      </c>
      <c r="X2105" s="21">
        <f>Q2105-V2105</f>
        <v/>
      </c>
      <c r="Y2105" s="22">
        <f>IF(W2105&lt;0,0.9,LOOKUP(W2105,{0,1950001,3300001,6950001,9000001,18000001,40000001},{0.84895,0.7979,0.6958,0.66517,0.56307,0.4916,0.44055}))</f>
        <v/>
      </c>
      <c r="Z2105" s="22">
        <f>IF(X2105&lt;0,0.9,LOOKUP(X2105,{0,1950001,3300001,6950001,9000001,18000001,40000001},{0.84895,0.7979,0.6958,0.66517,0.56307,0.4916,0.44055}))</f>
        <v/>
      </c>
      <c r="AA2105" s="22">
        <f>IF(W2105&lt;0,0,CHOOSE(MATCH(W2105,{0,1950001,3300001,6950001,9000001},1),5.105/84.895,10.21/79.79,20.42/69.58,23.483/66.517,33.693/56.307))</f>
        <v/>
      </c>
      <c r="AB2105" s="21">
        <f>IF(C2105&lt;=2000,0,(MIN(C2105,ROUNDDOWN(F2105*0.3,0))-2000)*0.1)</f>
        <v/>
      </c>
      <c r="AC2105" s="21">
        <f>IF(C2105&lt;=2000,0,MIN((C2105-2000)*Y2105,(R2105+S2105)*0.2))</f>
        <v/>
      </c>
      <c r="AD2105" s="21">
        <f>IF(C2105&lt;=2000,0,MIN((C2105-2000)*Z2105,(T2105+U2105)*0.2))</f>
        <v/>
      </c>
      <c r="AE2105" s="21">
        <f>AC2105*AA2105</f>
        <v/>
      </c>
      <c r="AF2105" s="21">
        <f>ROUNDDOWN(R2105,-2)+ROUNDDOWN(S2105,-2)</f>
        <v/>
      </c>
      <c r="AG2105" s="21">
        <f>ROUNDDOWN(MAX(0,R2105-(AB2105+AC2105+AE2105)*0.6),-2)+ROUNDDOWN(MAX(0,S2105-(AB2105+AC2105+AE2105)*0.4),-2)</f>
        <v/>
      </c>
      <c r="AH2105" s="21">
        <f>ROUNDDOWN(MAX(0,T2105-(AB2105+AD2105)*0.6),-2)+ROUNDDOWN(MAX(0,U2105-(AB2105+AD2105)*0.4),-2)</f>
        <v/>
      </c>
      <c r="AI2105" s="21">
        <f>ROUNDDOWN(T2105,-2)+ROUNDDOWN(U2105,-2)</f>
        <v/>
      </c>
      <c r="AJ2105" s="21">
        <f>M2105+AF2105</f>
        <v/>
      </c>
      <c r="AK2105" s="21">
        <f>M2105+AG2105</f>
        <v/>
      </c>
      <c r="AL2105" s="21">
        <f>N2105+AH2105</f>
        <v/>
      </c>
      <c r="AM2105" s="21">
        <f>O2105+AI2105</f>
        <v/>
      </c>
      <c r="AN2105" s="21">
        <f>N2105+AI2105</f>
        <v/>
      </c>
      <c r="AO2105" s="21">
        <f>ROUNDDOWN((R2105+S2105)*0.2/Y2105+2000,0)</f>
        <v/>
      </c>
      <c r="AP2105" s="21">
        <f>ROUNDDOWN((T2105+U2105)*0.2/Z2105+2000,0)</f>
        <v/>
      </c>
      <c r="AQ2105" s="21">
        <f>AL2105-AK2105</f>
        <v/>
      </c>
      <c r="AR2105" s="21">
        <f>AM2105-AK2105</f>
        <v/>
      </c>
      <c r="AS2105" s="21">
        <f>AM2105-AL2105</f>
        <v/>
      </c>
      <c r="AT2105" s="21">
        <f>AK2105+C2105-AJ2105</f>
        <v/>
      </c>
      <c r="AU2105" s="21">
        <f>AL2105+C2105-AM2105</f>
        <v/>
      </c>
      <c r="AV2105" s="21">
        <f>AN2105+C2105-AM2105</f>
        <v/>
      </c>
    </row>
    <row r="2106">
      <c r="A2106" t="inlineStr">
        <is>
          <t>1万円刻み</t>
        </is>
      </c>
      <c r="B2106" s="21">
        <f>'5_1万円刻み'!$A$343</f>
        <v/>
      </c>
      <c r="C2106" s="21">
        <f>AO2106</f>
        <v/>
      </c>
      <c r="D2106" s="21" t="n">
        <v>0</v>
      </c>
      <c r="E2106" s="21">
        <f>ROUND(MIN(B2106/12,650000)*12*0.0915+MIN(B2106/12,1390000)*12*(0.0504+0)+B2106*0.005,0)</f>
        <v/>
      </c>
      <c r="F2106" s="21">
        <f>IF(B2106&lt;741000,0,IF(B2106&lt;2191000,B2106-740000,IF(B2106&lt;2193000,1451000,IF(B2106&lt;2196000,1453000,IF(B2106&lt;2200000,1456000,IF(B2106&lt;3600000,ROUND(ROUNDDOWN(B2106/4,-3)*2.8,0)-80000,IF(B2106&lt;6600000,ROUND(ROUNDDOWN(B2106/4,-3)*3.2,0)-440000,IF(B2106&lt;8500000,ROUNDDOWN(B2106*0.9,0)-1100000,B2106-1950000))))))))</f>
        <v/>
      </c>
      <c r="G2106" s="21">
        <f>IF(F2106&gt;23500000,NA(),IF(F2106&lt;=4890000,1040000,IF(F2106&lt;=6550000,670000,620000)))</f>
        <v/>
      </c>
      <c r="H2106" s="21">
        <f>IF(D2106&lt;=0,0,MAX(0,MIN(2000000,D2106-MIN(100000,ROUNDDOWN(F2106*0.05,0)))))</f>
        <v/>
      </c>
      <c r="I2106" s="21">
        <f>IF(C2106&lt;=2000,0,MIN(C2106,ROUNDDOWN(F2106*0.4,0))-2000)</f>
        <v/>
      </c>
      <c r="J2106" s="21">
        <f>MAX(0,ROUNDDOWN(F2106-E2106-G2106,-3))</f>
        <v/>
      </c>
      <c r="K2106" s="21">
        <f>MAX(0,ROUNDDOWN(F2106-E2106-G2106-H2106-I2106,-3))</f>
        <v/>
      </c>
      <c r="L2106" s="21">
        <f>MAX(0,ROUNDDOWN(F2106-E2106-G2106-H2106,-3))</f>
        <v/>
      </c>
      <c r="M2106" s="21">
        <f>IF(J2106&lt;=0,0,ROUNDDOWN((J2106*LOOKUP(J2106,{0,1950001,3300001,6950001,9000001,18000001,40000001},{0.05,0.1,0.2,0.23,0.33,0.4,0.45})-LOOKUP(J2106,{0,1950001,3300001,6950001,9000001,18000001,40000001},{0,97500,427500,636000,1536000,2796000,4796000}))*1.021,-2))</f>
        <v/>
      </c>
      <c r="N2106" s="21">
        <f>IF(K2106&lt;=0,0,ROUNDDOWN((K2106*LOOKUP(K2106,{0,1950001,3300001,6950001,9000001,18000001,40000001},{0.05,0.1,0.2,0.23,0.33,0.4,0.45})-LOOKUP(K2106,{0,1950001,3300001,6950001,9000001,18000001,40000001},{0,97500,427500,636000,1536000,2796000,4796000}))*1.021,-2))</f>
        <v/>
      </c>
      <c r="O2106" s="21">
        <f>IF(L2106&lt;=0,0,ROUNDDOWN((L2106*LOOKUP(L2106,{0,1950001,3300001,6950001,9000001,18000001,40000001},{0.05,0.1,0.2,0.23,0.33,0.4,0.45})-LOOKUP(L2106,{0,1950001,3300001,6950001,9000001,18000001,40000001},{0,97500,427500,636000,1536000,2796000,4796000}))*1.021,-2))</f>
        <v/>
      </c>
      <c r="P2106" s="21">
        <f>MAX(0,ROUNDDOWN(F2106-E2106-430000,-3))</f>
        <v/>
      </c>
      <c r="Q2106" s="21">
        <f>MAX(0,ROUNDDOWN(F2106-E2106-430000-H2106,-3))</f>
        <v/>
      </c>
      <c r="R2106" s="21">
        <f>IF(F2106&lt;=450000,0,MAX(0,P2106*0.06-MIN(50000,P2106)*0.03))</f>
        <v/>
      </c>
      <c r="S2106" s="21">
        <f>IF(F2106&lt;=450000,0,MAX(0,P2106*0.04-MIN(50000,P2106)*0.02))</f>
        <v/>
      </c>
      <c r="T2106" s="21">
        <f>IF(F2106&lt;=450000,0,MAX(0,Q2106*0.06-MIN(50000,Q2106)*0.03))</f>
        <v/>
      </c>
      <c r="U2106" s="21">
        <f>IF(F2106&lt;=450000,0,MAX(0,Q2106*0.04-MIN(50000,Q2106)*0.02))</f>
        <v/>
      </c>
      <c r="V2106" s="21">
        <f>50000+MAX(0,G2106-480000)</f>
        <v/>
      </c>
      <c r="W2106" s="21">
        <f>P2106-V2106</f>
        <v/>
      </c>
      <c r="X2106" s="21">
        <f>Q2106-V2106</f>
        <v/>
      </c>
      <c r="Y2106" s="22">
        <f>IF(W2106&lt;0,0.9,LOOKUP(W2106,{0,1950001,3300001,6950001,9000001,18000001,40000001},{0.84895,0.7979,0.6958,0.66517,0.56307,0.4916,0.44055}))</f>
        <v/>
      </c>
      <c r="Z2106" s="22">
        <f>IF(X2106&lt;0,0.9,LOOKUP(X2106,{0,1950001,3300001,6950001,9000001,18000001,40000001},{0.84895,0.7979,0.6958,0.66517,0.56307,0.4916,0.44055}))</f>
        <v/>
      </c>
      <c r="AA2106" s="22">
        <f>IF(W2106&lt;0,0,CHOOSE(MATCH(W2106,{0,1950001,3300001,6950001,9000001},1),5.105/84.895,10.21/79.79,20.42/69.58,23.483/66.517,33.693/56.307))</f>
        <v/>
      </c>
      <c r="AB2106" s="21">
        <f>IF(C2106&lt;=2000,0,(MIN(C2106,ROUNDDOWN(F2106*0.3,0))-2000)*0.1)</f>
        <v/>
      </c>
      <c r="AC2106" s="21">
        <f>IF(C2106&lt;=2000,0,MIN((C2106-2000)*Y2106,(R2106+S2106)*0.2))</f>
        <v/>
      </c>
      <c r="AD2106" s="21">
        <f>IF(C2106&lt;=2000,0,MIN((C2106-2000)*Z2106,(T2106+U2106)*0.2))</f>
        <v/>
      </c>
      <c r="AE2106" s="21">
        <f>AC2106*AA2106</f>
        <v/>
      </c>
      <c r="AF2106" s="21">
        <f>ROUNDDOWN(R2106,-2)+ROUNDDOWN(S2106,-2)</f>
        <v/>
      </c>
      <c r="AG2106" s="21">
        <f>ROUNDDOWN(MAX(0,R2106-(AB2106+AC2106+AE2106)*0.6),-2)+ROUNDDOWN(MAX(0,S2106-(AB2106+AC2106+AE2106)*0.4),-2)</f>
        <v/>
      </c>
      <c r="AH2106" s="21">
        <f>ROUNDDOWN(MAX(0,T2106-(AB2106+AD2106)*0.6),-2)+ROUNDDOWN(MAX(0,U2106-(AB2106+AD2106)*0.4),-2)</f>
        <v/>
      </c>
      <c r="AI2106" s="21">
        <f>ROUNDDOWN(T2106,-2)+ROUNDDOWN(U2106,-2)</f>
        <v/>
      </c>
      <c r="AJ2106" s="21">
        <f>M2106+AF2106</f>
        <v/>
      </c>
      <c r="AK2106" s="21">
        <f>M2106+AG2106</f>
        <v/>
      </c>
      <c r="AL2106" s="21">
        <f>N2106+AH2106</f>
        <v/>
      </c>
      <c r="AM2106" s="21">
        <f>O2106+AI2106</f>
        <v/>
      </c>
      <c r="AN2106" s="21">
        <f>N2106+AI2106</f>
        <v/>
      </c>
      <c r="AO2106" s="21">
        <f>ROUNDDOWN((R2106+S2106)*0.2/Y2106+2000,0)</f>
        <v/>
      </c>
      <c r="AP2106" s="21">
        <f>ROUNDDOWN((T2106+U2106)*0.2/Z2106+2000,0)</f>
        <v/>
      </c>
      <c r="AQ2106" s="21">
        <f>AL2106-AK2106</f>
        <v/>
      </c>
      <c r="AR2106" s="21">
        <f>AM2106-AK2106</f>
        <v/>
      </c>
      <c r="AS2106" s="21">
        <f>AM2106-AL2106</f>
        <v/>
      </c>
      <c r="AT2106" s="21">
        <f>AK2106+C2106-AJ2106</f>
        <v/>
      </c>
      <c r="AU2106" s="21">
        <f>AL2106+C2106-AM2106</f>
        <v/>
      </c>
      <c r="AV2106" s="21">
        <f>AN2106+C2106-AM2106</f>
        <v/>
      </c>
    </row>
    <row r="2107">
      <c r="A2107" t="inlineStr">
        <is>
          <t>1万円刻み</t>
        </is>
      </c>
      <c r="B2107" s="21">
        <f>'5_1万円刻み'!$A$344</f>
        <v/>
      </c>
      <c r="C2107" s="21">
        <f>AO2107</f>
        <v/>
      </c>
      <c r="D2107" s="21" t="n">
        <v>0</v>
      </c>
      <c r="E2107" s="21">
        <f>ROUND(MIN(B2107/12,650000)*12*0.0915+MIN(B2107/12,1390000)*12*(0.0504+0)+B2107*0.005,0)</f>
        <v/>
      </c>
      <c r="F2107" s="21">
        <f>IF(B2107&lt;741000,0,IF(B2107&lt;2191000,B2107-740000,IF(B2107&lt;2193000,1451000,IF(B2107&lt;2196000,1453000,IF(B2107&lt;2200000,1456000,IF(B2107&lt;3600000,ROUND(ROUNDDOWN(B2107/4,-3)*2.8,0)-80000,IF(B2107&lt;6600000,ROUND(ROUNDDOWN(B2107/4,-3)*3.2,0)-440000,IF(B2107&lt;8500000,ROUNDDOWN(B2107*0.9,0)-1100000,B2107-1950000))))))))</f>
        <v/>
      </c>
      <c r="G2107" s="21">
        <f>IF(F2107&gt;23500000,NA(),IF(F2107&lt;=4890000,1040000,IF(F2107&lt;=6550000,670000,620000)))</f>
        <v/>
      </c>
      <c r="H2107" s="21">
        <f>IF(D2107&lt;=0,0,MAX(0,MIN(2000000,D2107-MIN(100000,ROUNDDOWN(F2107*0.05,0)))))</f>
        <v/>
      </c>
      <c r="I2107" s="21">
        <f>IF(C2107&lt;=2000,0,MIN(C2107,ROUNDDOWN(F2107*0.4,0))-2000)</f>
        <v/>
      </c>
      <c r="J2107" s="21">
        <f>MAX(0,ROUNDDOWN(F2107-E2107-G2107,-3))</f>
        <v/>
      </c>
      <c r="K2107" s="21">
        <f>MAX(0,ROUNDDOWN(F2107-E2107-G2107-H2107-I2107,-3))</f>
        <v/>
      </c>
      <c r="L2107" s="21">
        <f>MAX(0,ROUNDDOWN(F2107-E2107-G2107-H2107,-3))</f>
        <v/>
      </c>
      <c r="M2107" s="21">
        <f>IF(J2107&lt;=0,0,ROUNDDOWN((J2107*LOOKUP(J2107,{0,1950001,3300001,6950001,9000001,18000001,40000001},{0.05,0.1,0.2,0.23,0.33,0.4,0.45})-LOOKUP(J2107,{0,1950001,3300001,6950001,9000001,18000001,40000001},{0,97500,427500,636000,1536000,2796000,4796000}))*1.021,-2))</f>
        <v/>
      </c>
      <c r="N2107" s="21">
        <f>IF(K2107&lt;=0,0,ROUNDDOWN((K2107*LOOKUP(K2107,{0,1950001,3300001,6950001,9000001,18000001,40000001},{0.05,0.1,0.2,0.23,0.33,0.4,0.45})-LOOKUP(K2107,{0,1950001,3300001,6950001,9000001,18000001,40000001},{0,97500,427500,636000,1536000,2796000,4796000}))*1.021,-2))</f>
        <v/>
      </c>
      <c r="O2107" s="21">
        <f>IF(L2107&lt;=0,0,ROUNDDOWN((L2107*LOOKUP(L2107,{0,1950001,3300001,6950001,9000001,18000001,40000001},{0.05,0.1,0.2,0.23,0.33,0.4,0.45})-LOOKUP(L2107,{0,1950001,3300001,6950001,9000001,18000001,40000001},{0,97500,427500,636000,1536000,2796000,4796000}))*1.021,-2))</f>
        <v/>
      </c>
      <c r="P2107" s="21">
        <f>MAX(0,ROUNDDOWN(F2107-E2107-430000,-3))</f>
        <v/>
      </c>
      <c r="Q2107" s="21">
        <f>MAX(0,ROUNDDOWN(F2107-E2107-430000-H2107,-3))</f>
        <v/>
      </c>
      <c r="R2107" s="21">
        <f>IF(F2107&lt;=450000,0,MAX(0,P2107*0.06-MIN(50000,P2107)*0.03))</f>
        <v/>
      </c>
      <c r="S2107" s="21">
        <f>IF(F2107&lt;=450000,0,MAX(0,P2107*0.04-MIN(50000,P2107)*0.02))</f>
        <v/>
      </c>
      <c r="T2107" s="21">
        <f>IF(F2107&lt;=450000,0,MAX(0,Q2107*0.06-MIN(50000,Q2107)*0.03))</f>
        <v/>
      </c>
      <c r="U2107" s="21">
        <f>IF(F2107&lt;=450000,0,MAX(0,Q2107*0.04-MIN(50000,Q2107)*0.02))</f>
        <v/>
      </c>
      <c r="V2107" s="21">
        <f>50000+MAX(0,G2107-480000)</f>
        <v/>
      </c>
      <c r="W2107" s="21">
        <f>P2107-V2107</f>
        <v/>
      </c>
      <c r="X2107" s="21">
        <f>Q2107-V2107</f>
        <v/>
      </c>
      <c r="Y2107" s="22">
        <f>IF(W2107&lt;0,0.9,LOOKUP(W2107,{0,1950001,3300001,6950001,9000001,18000001,40000001},{0.84895,0.7979,0.6958,0.66517,0.56307,0.4916,0.44055}))</f>
        <v/>
      </c>
      <c r="Z2107" s="22">
        <f>IF(X2107&lt;0,0.9,LOOKUP(X2107,{0,1950001,3300001,6950001,9000001,18000001,40000001},{0.84895,0.7979,0.6958,0.66517,0.56307,0.4916,0.44055}))</f>
        <v/>
      </c>
      <c r="AA2107" s="22">
        <f>IF(W2107&lt;0,0,CHOOSE(MATCH(W2107,{0,1950001,3300001,6950001,9000001},1),5.105/84.895,10.21/79.79,20.42/69.58,23.483/66.517,33.693/56.307))</f>
        <v/>
      </c>
      <c r="AB2107" s="21">
        <f>IF(C2107&lt;=2000,0,(MIN(C2107,ROUNDDOWN(F2107*0.3,0))-2000)*0.1)</f>
        <v/>
      </c>
      <c r="AC2107" s="21">
        <f>IF(C2107&lt;=2000,0,MIN((C2107-2000)*Y2107,(R2107+S2107)*0.2))</f>
        <v/>
      </c>
      <c r="AD2107" s="21">
        <f>IF(C2107&lt;=2000,0,MIN((C2107-2000)*Z2107,(T2107+U2107)*0.2))</f>
        <v/>
      </c>
      <c r="AE2107" s="21">
        <f>AC2107*AA2107</f>
        <v/>
      </c>
      <c r="AF2107" s="21">
        <f>ROUNDDOWN(R2107,-2)+ROUNDDOWN(S2107,-2)</f>
        <v/>
      </c>
      <c r="AG2107" s="21">
        <f>ROUNDDOWN(MAX(0,R2107-(AB2107+AC2107+AE2107)*0.6),-2)+ROUNDDOWN(MAX(0,S2107-(AB2107+AC2107+AE2107)*0.4),-2)</f>
        <v/>
      </c>
      <c r="AH2107" s="21">
        <f>ROUNDDOWN(MAX(0,T2107-(AB2107+AD2107)*0.6),-2)+ROUNDDOWN(MAX(0,U2107-(AB2107+AD2107)*0.4),-2)</f>
        <v/>
      </c>
      <c r="AI2107" s="21">
        <f>ROUNDDOWN(T2107,-2)+ROUNDDOWN(U2107,-2)</f>
        <v/>
      </c>
      <c r="AJ2107" s="21">
        <f>M2107+AF2107</f>
        <v/>
      </c>
      <c r="AK2107" s="21">
        <f>M2107+AG2107</f>
        <v/>
      </c>
      <c r="AL2107" s="21">
        <f>N2107+AH2107</f>
        <v/>
      </c>
      <c r="AM2107" s="21">
        <f>O2107+AI2107</f>
        <v/>
      </c>
      <c r="AN2107" s="21">
        <f>N2107+AI2107</f>
        <v/>
      </c>
      <c r="AO2107" s="21">
        <f>ROUNDDOWN((R2107+S2107)*0.2/Y2107+2000,0)</f>
        <v/>
      </c>
      <c r="AP2107" s="21">
        <f>ROUNDDOWN((T2107+U2107)*0.2/Z2107+2000,0)</f>
        <v/>
      </c>
      <c r="AQ2107" s="21">
        <f>AL2107-AK2107</f>
        <v/>
      </c>
      <c r="AR2107" s="21">
        <f>AM2107-AK2107</f>
        <v/>
      </c>
      <c r="AS2107" s="21">
        <f>AM2107-AL2107</f>
        <v/>
      </c>
      <c r="AT2107" s="21">
        <f>AK2107+C2107-AJ2107</f>
        <v/>
      </c>
      <c r="AU2107" s="21">
        <f>AL2107+C2107-AM2107</f>
        <v/>
      </c>
      <c r="AV2107" s="21">
        <f>AN2107+C2107-AM2107</f>
        <v/>
      </c>
    </row>
    <row r="2108">
      <c r="A2108" t="inlineStr">
        <is>
          <t>1万円刻み</t>
        </is>
      </c>
      <c r="B2108" s="21">
        <f>'5_1万円刻み'!$A$345</f>
        <v/>
      </c>
      <c r="C2108" s="21">
        <f>AO2108</f>
        <v/>
      </c>
      <c r="D2108" s="21" t="n">
        <v>0</v>
      </c>
      <c r="E2108" s="21">
        <f>ROUND(MIN(B2108/12,650000)*12*0.0915+MIN(B2108/12,1390000)*12*(0.0504+0)+B2108*0.005,0)</f>
        <v/>
      </c>
      <c r="F2108" s="21">
        <f>IF(B2108&lt;741000,0,IF(B2108&lt;2191000,B2108-740000,IF(B2108&lt;2193000,1451000,IF(B2108&lt;2196000,1453000,IF(B2108&lt;2200000,1456000,IF(B2108&lt;3600000,ROUND(ROUNDDOWN(B2108/4,-3)*2.8,0)-80000,IF(B2108&lt;6600000,ROUND(ROUNDDOWN(B2108/4,-3)*3.2,0)-440000,IF(B2108&lt;8500000,ROUNDDOWN(B2108*0.9,0)-1100000,B2108-1950000))))))))</f>
        <v/>
      </c>
      <c r="G2108" s="21">
        <f>IF(F2108&gt;23500000,NA(),IF(F2108&lt;=4890000,1040000,IF(F2108&lt;=6550000,670000,620000)))</f>
        <v/>
      </c>
      <c r="H2108" s="21">
        <f>IF(D2108&lt;=0,0,MAX(0,MIN(2000000,D2108-MIN(100000,ROUNDDOWN(F2108*0.05,0)))))</f>
        <v/>
      </c>
      <c r="I2108" s="21">
        <f>IF(C2108&lt;=2000,0,MIN(C2108,ROUNDDOWN(F2108*0.4,0))-2000)</f>
        <v/>
      </c>
      <c r="J2108" s="21">
        <f>MAX(0,ROUNDDOWN(F2108-E2108-G2108,-3))</f>
        <v/>
      </c>
      <c r="K2108" s="21">
        <f>MAX(0,ROUNDDOWN(F2108-E2108-G2108-H2108-I2108,-3))</f>
        <v/>
      </c>
      <c r="L2108" s="21">
        <f>MAX(0,ROUNDDOWN(F2108-E2108-G2108-H2108,-3))</f>
        <v/>
      </c>
      <c r="M2108" s="21">
        <f>IF(J2108&lt;=0,0,ROUNDDOWN((J2108*LOOKUP(J2108,{0,1950001,3300001,6950001,9000001,18000001,40000001},{0.05,0.1,0.2,0.23,0.33,0.4,0.45})-LOOKUP(J2108,{0,1950001,3300001,6950001,9000001,18000001,40000001},{0,97500,427500,636000,1536000,2796000,4796000}))*1.021,-2))</f>
        <v/>
      </c>
      <c r="N2108" s="21">
        <f>IF(K2108&lt;=0,0,ROUNDDOWN((K2108*LOOKUP(K2108,{0,1950001,3300001,6950001,9000001,18000001,40000001},{0.05,0.1,0.2,0.23,0.33,0.4,0.45})-LOOKUP(K2108,{0,1950001,3300001,6950001,9000001,18000001,40000001},{0,97500,427500,636000,1536000,2796000,4796000}))*1.021,-2))</f>
        <v/>
      </c>
      <c r="O2108" s="21">
        <f>IF(L2108&lt;=0,0,ROUNDDOWN((L2108*LOOKUP(L2108,{0,1950001,3300001,6950001,9000001,18000001,40000001},{0.05,0.1,0.2,0.23,0.33,0.4,0.45})-LOOKUP(L2108,{0,1950001,3300001,6950001,9000001,18000001,40000001},{0,97500,427500,636000,1536000,2796000,4796000}))*1.021,-2))</f>
        <v/>
      </c>
      <c r="P2108" s="21">
        <f>MAX(0,ROUNDDOWN(F2108-E2108-430000,-3))</f>
        <v/>
      </c>
      <c r="Q2108" s="21">
        <f>MAX(0,ROUNDDOWN(F2108-E2108-430000-H2108,-3))</f>
        <v/>
      </c>
      <c r="R2108" s="21">
        <f>IF(F2108&lt;=450000,0,MAX(0,P2108*0.06-MIN(50000,P2108)*0.03))</f>
        <v/>
      </c>
      <c r="S2108" s="21">
        <f>IF(F2108&lt;=450000,0,MAX(0,P2108*0.04-MIN(50000,P2108)*0.02))</f>
        <v/>
      </c>
      <c r="T2108" s="21">
        <f>IF(F2108&lt;=450000,0,MAX(0,Q2108*0.06-MIN(50000,Q2108)*0.03))</f>
        <v/>
      </c>
      <c r="U2108" s="21">
        <f>IF(F2108&lt;=450000,0,MAX(0,Q2108*0.04-MIN(50000,Q2108)*0.02))</f>
        <v/>
      </c>
      <c r="V2108" s="21">
        <f>50000+MAX(0,G2108-480000)</f>
        <v/>
      </c>
      <c r="W2108" s="21">
        <f>P2108-V2108</f>
        <v/>
      </c>
      <c r="X2108" s="21">
        <f>Q2108-V2108</f>
        <v/>
      </c>
      <c r="Y2108" s="22">
        <f>IF(W2108&lt;0,0.9,LOOKUP(W2108,{0,1950001,3300001,6950001,9000001,18000001,40000001},{0.84895,0.7979,0.6958,0.66517,0.56307,0.4916,0.44055}))</f>
        <v/>
      </c>
      <c r="Z2108" s="22">
        <f>IF(X2108&lt;0,0.9,LOOKUP(X2108,{0,1950001,3300001,6950001,9000001,18000001,40000001},{0.84895,0.7979,0.6958,0.66517,0.56307,0.4916,0.44055}))</f>
        <v/>
      </c>
      <c r="AA2108" s="22">
        <f>IF(W2108&lt;0,0,CHOOSE(MATCH(W2108,{0,1950001,3300001,6950001,9000001},1),5.105/84.895,10.21/79.79,20.42/69.58,23.483/66.517,33.693/56.307))</f>
        <v/>
      </c>
      <c r="AB2108" s="21">
        <f>IF(C2108&lt;=2000,0,(MIN(C2108,ROUNDDOWN(F2108*0.3,0))-2000)*0.1)</f>
        <v/>
      </c>
      <c r="AC2108" s="21">
        <f>IF(C2108&lt;=2000,0,MIN((C2108-2000)*Y2108,(R2108+S2108)*0.2))</f>
        <v/>
      </c>
      <c r="AD2108" s="21">
        <f>IF(C2108&lt;=2000,0,MIN((C2108-2000)*Z2108,(T2108+U2108)*0.2))</f>
        <v/>
      </c>
      <c r="AE2108" s="21">
        <f>AC2108*AA2108</f>
        <v/>
      </c>
      <c r="AF2108" s="21">
        <f>ROUNDDOWN(R2108,-2)+ROUNDDOWN(S2108,-2)</f>
        <v/>
      </c>
      <c r="AG2108" s="21">
        <f>ROUNDDOWN(MAX(0,R2108-(AB2108+AC2108+AE2108)*0.6),-2)+ROUNDDOWN(MAX(0,S2108-(AB2108+AC2108+AE2108)*0.4),-2)</f>
        <v/>
      </c>
      <c r="AH2108" s="21">
        <f>ROUNDDOWN(MAX(0,T2108-(AB2108+AD2108)*0.6),-2)+ROUNDDOWN(MAX(0,U2108-(AB2108+AD2108)*0.4),-2)</f>
        <v/>
      </c>
      <c r="AI2108" s="21">
        <f>ROUNDDOWN(T2108,-2)+ROUNDDOWN(U2108,-2)</f>
        <v/>
      </c>
      <c r="AJ2108" s="21">
        <f>M2108+AF2108</f>
        <v/>
      </c>
      <c r="AK2108" s="21">
        <f>M2108+AG2108</f>
        <v/>
      </c>
      <c r="AL2108" s="21">
        <f>N2108+AH2108</f>
        <v/>
      </c>
      <c r="AM2108" s="21">
        <f>O2108+AI2108</f>
        <v/>
      </c>
      <c r="AN2108" s="21">
        <f>N2108+AI2108</f>
        <v/>
      </c>
      <c r="AO2108" s="21">
        <f>ROUNDDOWN((R2108+S2108)*0.2/Y2108+2000,0)</f>
        <v/>
      </c>
      <c r="AP2108" s="21">
        <f>ROUNDDOWN((T2108+U2108)*0.2/Z2108+2000,0)</f>
        <v/>
      </c>
      <c r="AQ2108" s="21">
        <f>AL2108-AK2108</f>
        <v/>
      </c>
      <c r="AR2108" s="21">
        <f>AM2108-AK2108</f>
        <v/>
      </c>
      <c r="AS2108" s="21">
        <f>AM2108-AL2108</f>
        <v/>
      </c>
      <c r="AT2108" s="21">
        <f>AK2108+C2108-AJ2108</f>
        <v/>
      </c>
      <c r="AU2108" s="21">
        <f>AL2108+C2108-AM2108</f>
        <v/>
      </c>
      <c r="AV2108" s="21">
        <f>AN2108+C2108-AM2108</f>
        <v/>
      </c>
    </row>
    <row r="2109">
      <c r="A2109" t="inlineStr">
        <is>
          <t>1万円刻み</t>
        </is>
      </c>
      <c r="B2109" s="21">
        <f>'5_1万円刻み'!$A$346</f>
        <v/>
      </c>
      <c r="C2109" s="21">
        <f>AO2109</f>
        <v/>
      </c>
      <c r="D2109" s="21" t="n">
        <v>0</v>
      </c>
      <c r="E2109" s="21">
        <f>ROUND(MIN(B2109/12,650000)*12*0.0915+MIN(B2109/12,1390000)*12*(0.0504+0)+B2109*0.005,0)</f>
        <v/>
      </c>
      <c r="F2109" s="21">
        <f>IF(B2109&lt;741000,0,IF(B2109&lt;2191000,B2109-740000,IF(B2109&lt;2193000,1451000,IF(B2109&lt;2196000,1453000,IF(B2109&lt;2200000,1456000,IF(B2109&lt;3600000,ROUND(ROUNDDOWN(B2109/4,-3)*2.8,0)-80000,IF(B2109&lt;6600000,ROUND(ROUNDDOWN(B2109/4,-3)*3.2,0)-440000,IF(B2109&lt;8500000,ROUNDDOWN(B2109*0.9,0)-1100000,B2109-1950000))))))))</f>
        <v/>
      </c>
      <c r="G2109" s="21">
        <f>IF(F2109&gt;23500000,NA(),IF(F2109&lt;=4890000,1040000,IF(F2109&lt;=6550000,670000,620000)))</f>
        <v/>
      </c>
      <c r="H2109" s="21">
        <f>IF(D2109&lt;=0,0,MAX(0,MIN(2000000,D2109-MIN(100000,ROUNDDOWN(F2109*0.05,0)))))</f>
        <v/>
      </c>
      <c r="I2109" s="21">
        <f>IF(C2109&lt;=2000,0,MIN(C2109,ROUNDDOWN(F2109*0.4,0))-2000)</f>
        <v/>
      </c>
      <c r="J2109" s="21">
        <f>MAX(0,ROUNDDOWN(F2109-E2109-G2109,-3))</f>
        <v/>
      </c>
      <c r="K2109" s="21">
        <f>MAX(0,ROUNDDOWN(F2109-E2109-G2109-H2109-I2109,-3))</f>
        <v/>
      </c>
      <c r="L2109" s="21">
        <f>MAX(0,ROUNDDOWN(F2109-E2109-G2109-H2109,-3))</f>
        <v/>
      </c>
      <c r="M2109" s="21">
        <f>IF(J2109&lt;=0,0,ROUNDDOWN((J2109*LOOKUP(J2109,{0,1950001,3300001,6950001,9000001,18000001,40000001},{0.05,0.1,0.2,0.23,0.33,0.4,0.45})-LOOKUP(J2109,{0,1950001,3300001,6950001,9000001,18000001,40000001},{0,97500,427500,636000,1536000,2796000,4796000}))*1.021,-2))</f>
        <v/>
      </c>
      <c r="N2109" s="21">
        <f>IF(K2109&lt;=0,0,ROUNDDOWN((K2109*LOOKUP(K2109,{0,1950001,3300001,6950001,9000001,18000001,40000001},{0.05,0.1,0.2,0.23,0.33,0.4,0.45})-LOOKUP(K2109,{0,1950001,3300001,6950001,9000001,18000001,40000001},{0,97500,427500,636000,1536000,2796000,4796000}))*1.021,-2))</f>
        <v/>
      </c>
      <c r="O2109" s="21">
        <f>IF(L2109&lt;=0,0,ROUNDDOWN((L2109*LOOKUP(L2109,{0,1950001,3300001,6950001,9000001,18000001,40000001},{0.05,0.1,0.2,0.23,0.33,0.4,0.45})-LOOKUP(L2109,{0,1950001,3300001,6950001,9000001,18000001,40000001},{0,97500,427500,636000,1536000,2796000,4796000}))*1.021,-2))</f>
        <v/>
      </c>
      <c r="P2109" s="21">
        <f>MAX(0,ROUNDDOWN(F2109-E2109-430000,-3))</f>
        <v/>
      </c>
      <c r="Q2109" s="21">
        <f>MAX(0,ROUNDDOWN(F2109-E2109-430000-H2109,-3))</f>
        <v/>
      </c>
      <c r="R2109" s="21">
        <f>IF(F2109&lt;=450000,0,MAX(0,P2109*0.06-MIN(50000,P2109)*0.03))</f>
        <v/>
      </c>
      <c r="S2109" s="21">
        <f>IF(F2109&lt;=450000,0,MAX(0,P2109*0.04-MIN(50000,P2109)*0.02))</f>
        <v/>
      </c>
      <c r="T2109" s="21">
        <f>IF(F2109&lt;=450000,0,MAX(0,Q2109*0.06-MIN(50000,Q2109)*0.03))</f>
        <v/>
      </c>
      <c r="U2109" s="21">
        <f>IF(F2109&lt;=450000,0,MAX(0,Q2109*0.04-MIN(50000,Q2109)*0.02))</f>
        <v/>
      </c>
      <c r="V2109" s="21">
        <f>50000+MAX(0,G2109-480000)</f>
        <v/>
      </c>
      <c r="W2109" s="21">
        <f>P2109-V2109</f>
        <v/>
      </c>
      <c r="X2109" s="21">
        <f>Q2109-V2109</f>
        <v/>
      </c>
      <c r="Y2109" s="22">
        <f>IF(W2109&lt;0,0.9,LOOKUP(W2109,{0,1950001,3300001,6950001,9000001,18000001,40000001},{0.84895,0.7979,0.6958,0.66517,0.56307,0.4916,0.44055}))</f>
        <v/>
      </c>
      <c r="Z2109" s="22">
        <f>IF(X2109&lt;0,0.9,LOOKUP(X2109,{0,1950001,3300001,6950001,9000001,18000001,40000001},{0.84895,0.7979,0.6958,0.66517,0.56307,0.4916,0.44055}))</f>
        <v/>
      </c>
      <c r="AA2109" s="22">
        <f>IF(W2109&lt;0,0,CHOOSE(MATCH(W2109,{0,1950001,3300001,6950001,9000001},1),5.105/84.895,10.21/79.79,20.42/69.58,23.483/66.517,33.693/56.307))</f>
        <v/>
      </c>
      <c r="AB2109" s="21">
        <f>IF(C2109&lt;=2000,0,(MIN(C2109,ROUNDDOWN(F2109*0.3,0))-2000)*0.1)</f>
        <v/>
      </c>
      <c r="AC2109" s="21">
        <f>IF(C2109&lt;=2000,0,MIN((C2109-2000)*Y2109,(R2109+S2109)*0.2))</f>
        <v/>
      </c>
      <c r="AD2109" s="21">
        <f>IF(C2109&lt;=2000,0,MIN((C2109-2000)*Z2109,(T2109+U2109)*0.2))</f>
        <v/>
      </c>
      <c r="AE2109" s="21">
        <f>AC2109*AA2109</f>
        <v/>
      </c>
      <c r="AF2109" s="21">
        <f>ROUNDDOWN(R2109,-2)+ROUNDDOWN(S2109,-2)</f>
        <v/>
      </c>
      <c r="AG2109" s="21">
        <f>ROUNDDOWN(MAX(0,R2109-(AB2109+AC2109+AE2109)*0.6),-2)+ROUNDDOWN(MAX(0,S2109-(AB2109+AC2109+AE2109)*0.4),-2)</f>
        <v/>
      </c>
      <c r="AH2109" s="21">
        <f>ROUNDDOWN(MAX(0,T2109-(AB2109+AD2109)*0.6),-2)+ROUNDDOWN(MAX(0,U2109-(AB2109+AD2109)*0.4),-2)</f>
        <v/>
      </c>
      <c r="AI2109" s="21">
        <f>ROUNDDOWN(T2109,-2)+ROUNDDOWN(U2109,-2)</f>
        <v/>
      </c>
      <c r="AJ2109" s="21">
        <f>M2109+AF2109</f>
        <v/>
      </c>
      <c r="AK2109" s="21">
        <f>M2109+AG2109</f>
        <v/>
      </c>
      <c r="AL2109" s="21">
        <f>N2109+AH2109</f>
        <v/>
      </c>
      <c r="AM2109" s="21">
        <f>O2109+AI2109</f>
        <v/>
      </c>
      <c r="AN2109" s="21">
        <f>N2109+AI2109</f>
        <v/>
      </c>
      <c r="AO2109" s="21">
        <f>ROUNDDOWN((R2109+S2109)*0.2/Y2109+2000,0)</f>
        <v/>
      </c>
      <c r="AP2109" s="21">
        <f>ROUNDDOWN((T2109+U2109)*0.2/Z2109+2000,0)</f>
        <v/>
      </c>
      <c r="AQ2109" s="21">
        <f>AL2109-AK2109</f>
        <v/>
      </c>
      <c r="AR2109" s="21">
        <f>AM2109-AK2109</f>
        <v/>
      </c>
      <c r="AS2109" s="21">
        <f>AM2109-AL2109</f>
        <v/>
      </c>
      <c r="AT2109" s="21">
        <f>AK2109+C2109-AJ2109</f>
        <v/>
      </c>
      <c r="AU2109" s="21">
        <f>AL2109+C2109-AM2109</f>
        <v/>
      </c>
      <c r="AV2109" s="21">
        <f>AN2109+C2109-AM2109</f>
        <v/>
      </c>
    </row>
    <row r="2110">
      <c r="A2110" t="inlineStr">
        <is>
          <t>1万円刻み</t>
        </is>
      </c>
      <c r="B2110" s="21">
        <f>'5_1万円刻み'!$A$347</f>
        <v/>
      </c>
      <c r="C2110" s="21">
        <f>AO2110</f>
        <v/>
      </c>
      <c r="D2110" s="21" t="n">
        <v>0</v>
      </c>
      <c r="E2110" s="21">
        <f>ROUND(MIN(B2110/12,650000)*12*0.0915+MIN(B2110/12,1390000)*12*(0.0504+0)+B2110*0.005,0)</f>
        <v/>
      </c>
      <c r="F2110" s="21">
        <f>IF(B2110&lt;741000,0,IF(B2110&lt;2191000,B2110-740000,IF(B2110&lt;2193000,1451000,IF(B2110&lt;2196000,1453000,IF(B2110&lt;2200000,1456000,IF(B2110&lt;3600000,ROUND(ROUNDDOWN(B2110/4,-3)*2.8,0)-80000,IF(B2110&lt;6600000,ROUND(ROUNDDOWN(B2110/4,-3)*3.2,0)-440000,IF(B2110&lt;8500000,ROUNDDOWN(B2110*0.9,0)-1100000,B2110-1950000))))))))</f>
        <v/>
      </c>
      <c r="G2110" s="21">
        <f>IF(F2110&gt;23500000,NA(),IF(F2110&lt;=4890000,1040000,IF(F2110&lt;=6550000,670000,620000)))</f>
        <v/>
      </c>
      <c r="H2110" s="21">
        <f>IF(D2110&lt;=0,0,MAX(0,MIN(2000000,D2110-MIN(100000,ROUNDDOWN(F2110*0.05,0)))))</f>
        <v/>
      </c>
      <c r="I2110" s="21">
        <f>IF(C2110&lt;=2000,0,MIN(C2110,ROUNDDOWN(F2110*0.4,0))-2000)</f>
        <v/>
      </c>
      <c r="J2110" s="21">
        <f>MAX(0,ROUNDDOWN(F2110-E2110-G2110,-3))</f>
        <v/>
      </c>
      <c r="K2110" s="21">
        <f>MAX(0,ROUNDDOWN(F2110-E2110-G2110-H2110-I2110,-3))</f>
        <v/>
      </c>
      <c r="L2110" s="21">
        <f>MAX(0,ROUNDDOWN(F2110-E2110-G2110-H2110,-3))</f>
        <v/>
      </c>
      <c r="M2110" s="21">
        <f>IF(J2110&lt;=0,0,ROUNDDOWN((J2110*LOOKUP(J2110,{0,1950001,3300001,6950001,9000001,18000001,40000001},{0.05,0.1,0.2,0.23,0.33,0.4,0.45})-LOOKUP(J2110,{0,1950001,3300001,6950001,9000001,18000001,40000001},{0,97500,427500,636000,1536000,2796000,4796000}))*1.021,-2))</f>
        <v/>
      </c>
      <c r="N2110" s="21">
        <f>IF(K2110&lt;=0,0,ROUNDDOWN((K2110*LOOKUP(K2110,{0,1950001,3300001,6950001,9000001,18000001,40000001},{0.05,0.1,0.2,0.23,0.33,0.4,0.45})-LOOKUP(K2110,{0,1950001,3300001,6950001,9000001,18000001,40000001},{0,97500,427500,636000,1536000,2796000,4796000}))*1.021,-2))</f>
        <v/>
      </c>
      <c r="O2110" s="21">
        <f>IF(L2110&lt;=0,0,ROUNDDOWN((L2110*LOOKUP(L2110,{0,1950001,3300001,6950001,9000001,18000001,40000001},{0.05,0.1,0.2,0.23,0.33,0.4,0.45})-LOOKUP(L2110,{0,1950001,3300001,6950001,9000001,18000001,40000001},{0,97500,427500,636000,1536000,2796000,4796000}))*1.021,-2))</f>
        <v/>
      </c>
      <c r="P2110" s="21">
        <f>MAX(0,ROUNDDOWN(F2110-E2110-430000,-3))</f>
        <v/>
      </c>
      <c r="Q2110" s="21">
        <f>MAX(0,ROUNDDOWN(F2110-E2110-430000-H2110,-3))</f>
        <v/>
      </c>
      <c r="R2110" s="21">
        <f>IF(F2110&lt;=450000,0,MAX(0,P2110*0.06-MIN(50000,P2110)*0.03))</f>
        <v/>
      </c>
      <c r="S2110" s="21">
        <f>IF(F2110&lt;=450000,0,MAX(0,P2110*0.04-MIN(50000,P2110)*0.02))</f>
        <v/>
      </c>
      <c r="T2110" s="21">
        <f>IF(F2110&lt;=450000,0,MAX(0,Q2110*0.06-MIN(50000,Q2110)*0.03))</f>
        <v/>
      </c>
      <c r="U2110" s="21">
        <f>IF(F2110&lt;=450000,0,MAX(0,Q2110*0.04-MIN(50000,Q2110)*0.02))</f>
        <v/>
      </c>
      <c r="V2110" s="21">
        <f>50000+MAX(0,G2110-480000)</f>
        <v/>
      </c>
      <c r="W2110" s="21">
        <f>P2110-V2110</f>
        <v/>
      </c>
      <c r="X2110" s="21">
        <f>Q2110-V2110</f>
        <v/>
      </c>
      <c r="Y2110" s="22">
        <f>IF(W2110&lt;0,0.9,LOOKUP(W2110,{0,1950001,3300001,6950001,9000001,18000001,40000001},{0.84895,0.7979,0.6958,0.66517,0.56307,0.4916,0.44055}))</f>
        <v/>
      </c>
      <c r="Z2110" s="22">
        <f>IF(X2110&lt;0,0.9,LOOKUP(X2110,{0,1950001,3300001,6950001,9000001,18000001,40000001},{0.84895,0.7979,0.6958,0.66517,0.56307,0.4916,0.44055}))</f>
        <v/>
      </c>
      <c r="AA2110" s="22">
        <f>IF(W2110&lt;0,0,CHOOSE(MATCH(W2110,{0,1950001,3300001,6950001,9000001},1),5.105/84.895,10.21/79.79,20.42/69.58,23.483/66.517,33.693/56.307))</f>
        <v/>
      </c>
      <c r="AB2110" s="21">
        <f>IF(C2110&lt;=2000,0,(MIN(C2110,ROUNDDOWN(F2110*0.3,0))-2000)*0.1)</f>
        <v/>
      </c>
      <c r="AC2110" s="21">
        <f>IF(C2110&lt;=2000,0,MIN((C2110-2000)*Y2110,(R2110+S2110)*0.2))</f>
        <v/>
      </c>
      <c r="AD2110" s="21">
        <f>IF(C2110&lt;=2000,0,MIN((C2110-2000)*Z2110,(T2110+U2110)*0.2))</f>
        <v/>
      </c>
      <c r="AE2110" s="21">
        <f>AC2110*AA2110</f>
        <v/>
      </c>
      <c r="AF2110" s="21">
        <f>ROUNDDOWN(R2110,-2)+ROUNDDOWN(S2110,-2)</f>
        <v/>
      </c>
      <c r="AG2110" s="21">
        <f>ROUNDDOWN(MAX(0,R2110-(AB2110+AC2110+AE2110)*0.6),-2)+ROUNDDOWN(MAX(0,S2110-(AB2110+AC2110+AE2110)*0.4),-2)</f>
        <v/>
      </c>
      <c r="AH2110" s="21">
        <f>ROUNDDOWN(MAX(0,T2110-(AB2110+AD2110)*0.6),-2)+ROUNDDOWN(MAX(0,U2110-(AB2110+AD2110)*0.4),-2)</f>
        <v/>
      </c>
      <c r="AI2110" s="21">
        <f>ROUNDDOWN(T2110,-2)+ROUNDDOWN(U2110,-2)</f>
        <v/>
      </c>
      <c r="AJ2110" s="21">
        <f>M2110+AF2110</f>
        <v/>
      </c>
      <c r="AK2110" s="21">
        <f>M2110+AG2110</f>
        <v/>
      </c>
      <c r="AL2110" s="21">
        <f>N2110+AH2110</f>
        <v/>
      </c>
      <c r="AM2110" s="21">
        <f>O2110+AI2110</f>
        <v/>
      </c>
      <c r="AN2110" s="21">
        <f>N2110+AI2110</f>
        <v/>
      </c>
      <c r="AO2110" s="21">
        <f>ROUNDDOWN((R2110+S2110)*0.2/Y2110+2000,0)</f>
        <v/>
      </c>
      <c r="AP2110" s="21">
        <f>ROUNDDOWN((T2110+U2110)*0.2/Z2110+2000,0)</f>
        <v/>
      </c>
      <c r="AQ2110" s="21">
        <f>AL2110-AK2110</f>
        <v/>
      </c>
      <c r="AR2110" s="21">
        <f>AM2110-AK2110</f>
        <v/>
      </c>
      <c r="AS2110" s="21">
        <f>AM2110-AL2110</f>
        <v/>
      </c>
      <c r="AT2110" s="21">
        <f>AK2110+C2110-AJ2110</f>
        <v/>
      </c>
      <c r="AU2110" s="21">
        <f>AL2110+C2110-AM2110</f>
        <v/>
      </c>
      <c r="AV2110" s="21">
        <f>AN2110+C2110-AM2110</f>
        <v/>
      </c>
    </row>
    <row r="2111">
      <c r="A2111" t="inlineStr">
        <is>
          <t>1万円刻み</t>
        </is>
      </c>
      <c r="B2111" s="21">
        <f>'5_1万円刻み'!$A$348</f>
        <v/>
      </c>
      <c r="C2111" s="21">
        <f>AO2111</f>
        <v/>
      </c>
      <c r="D2111" s="21" t="n">
        <v>0</v>
      </c>
      <c r="E2111" s="21">
        <f>ROUND(MIN(B2111/12,650000)*12*0.0915+MIN(B2111/12,1390000)*12*(0.0504+0)+B2111*0.005,0)</f>
        <v/>
      </c>
      <c r="F2111" s="21">
        <f>IF(B2111&lt;741000,0,IF(B2111&lt;2191000,B2111-740000,IF(B2111&lt;2193000,1451000,IF(B2111&lt;2196000,1453000,IF(B2111&lt;2200000,1456000,IF(B2111&lt;3600000,ROUND(ROUNDDOWN(B2111/4,-3)*2.8,0)-80000,IF(B2111&lt;6600000,ROUND(ROUNDDOWN(B2111/4,-3)*3.2,0)-440000,IF(B2111&lt;8500000,ROUNDDOWN(B2111*0.9,0)-1100000,B2111-1950000))))))))</f>
        <v/>
      </c>
      <c r="G2111" s="21">
        <f>IF(F2111&gt;23500000,NA(),IF(F2111&lt;=4890000,1040000,IF(F2111&lt;=6550000,670000,620000)))</f>
        <v/>
      </c>
      <c r="H2111" s="21">
        <f>IF(D2111&lt;=0,0,MAX(0,MIN(2000000,D2111-MIN(100000,ROUNDDOWN(F2111*0.05,0)))))</f>
        <v/>
      </c>
      <c r="I2111" s="21">
        <f>IF(C2111&lt;=2000,0,MIN(C2111,ROUNDDOWN(F2111*0.4,0))-2000)</f>
        <v/>
      </c>
      <c r="J2111" s="21">
        <f>MAX(0,ROUNDDOWN(F2111-E2111-G2111,-3))</f>
        <v/>
      </c>
      <c r="K2111" s="21">
        <f>MAX(0,ROUNDDOWN(F2111-E2111-G2111-H2111-I2111,-3))</f>
        <v/>
      </c>
      <c r="L2111" s="21">
        <f>MAX(0,ROUNDDOWN(F2111-E2111-G2111-H2111,-3))</f>
        <v/>
      </c>
      <c r="M2111" s="21">
        <f>IF(J2111&lt;=0,0,ROUNDDOWN((J2111*LOOKUP(J2111,{0,1950001,3300001,6950001,9000001,18000001,40000001},{0.05,0.1,0.2,0.23,0.33,0.4,0.45})-LOOKUP(J2111,{0,1950001,3300001,6950001,9000001,18000001,40000001},{0,97500,427500,636000,1536000,2796000,4796000}))*1.021,-2))</f>
        <v/>
      </c>
      <c r="N2111" s="21">
        <f>IF(K2111&lt;=0,0,ROUNDDOWN((K2111*LOOKUP(K2111,{0,1950001,3300001,6950001,9000001,18000001,40000001},{0.05,0.1,0.2,0.23,0.33,0.4,0.45})-LOOKUP(K2111,{0,1950001,3300001,6950001,9000001,18000001,40000001},{0,97500,427500,636000,1536000,2796000,4796000}))*1.021,-2))</f>
        <v/>
      </c>
      <c r="O2111" s="21">
        <f>IF(L2111&lt;=0,0,ROUNDDOWN((L2111*LOOKUP(L2111,{0,1950001,3300001,6950001,9000001,18000001,40000001},{0.05,0.1,0.2,0.23,0.33,0.4,0.45})-LOOKUP(L2111,{0,1950001,3300001,6950001,9000001,18000001,40000001},{0,97500,427500,636000,1536000,2796000,4796000}))*1.021,-2))</f>
        <v/>
      </c>
      <c r="P2111" s="21">
        <f>MAX(0,ROUNDDOWN(F2111-E2111-430000,-3))</f>
        <v/>
      </c>
      <c r="Q2111" s="21">
        <f>MAX(0,ROUNDDOWN(F2111-E2111-430000-H2111,-3))</f>
        <v/>
      </c>
      <c r="R2111" s="21">
        <f>IF(F2111&lt;=450000,0,MAX(0,P2111*0.06-MIN(50000,P2111)*0.03))</f>
        <v/>
      </c>
      <c r="S2111" s="21">
        <f>IF(F2111&lt;=450000,0,MAX(0,P2111*0.04-MIN(50000,P2111)*0.02))</f>
        <v/>
      </c>
      <c r="T2111" s="21">
        <f>IF(F2111&lt;=450000,0,MAX(0,Q2111*0.06-MIN(50000,Q2111)*0.03))</f>
        <v/>
      </c>
      <c r="U2111" s="21">
        <f>IF(F2111&lt;=450000,0,MAX(0,Q2111*0.04-MIN(50000,Q2111)*0.02))</f>
        <v/>
      </c>
      <c r="V2111" s="21">
        <f>50000+MAX(0,G2111-480000)</f>
        <v/>
      </c>
      <c r="W2111" s="21">
        <f>P2111-V2111</f>
        <v/>
      </c>
      <c r="X2111" s="21">
        <f>Q2111-V2111</f>
        <v/>
      </c>
      <c r="Y2111" s="22">
        <f>IF(W2111&lt;0,0.9,LOOKUP(W2111,{0,1950001,3300001,6950001,9000001,18000001,40000001},{0.84895,0.7979,0.6958,0.66517,0.56307,0.4916,0.44055}))</f>
        <v/>
      </c>
      <c r="Z2111" s="22">
        <f>IF(X2111&lt;0,0.9,LOOKUP(X2111,{0,1950001,3300001,6950001,9000001,18000001,40000001},{0.84895,0.7979,0.6958,0.66517,0.56307,0.4916,0.44055}))</f>
        <v/>
      </c>
      <c r="AA2111" s="22">
        <f>IF(W2111&lt;0,0,CHOOSE(MATCH(W2111,{0,1950001,3300001,6950001,9000001},1),5.105/84.895,10.21/79.79,20.42/69.58,23.483/66.517,33.693/56.307))</f>
        <v/>
      </c>
      <c r="AB2111" s="21">
        <f>IF(C2111&lt;=2000,0,(MIN(C2111,ROUNDDOWN(F2111*0.3,0))-2000)*0.1)</f>
        <v/>
      </c>
      <c r="AC2111" s="21">
        <f>IF(C2111&lt;=2000,0,MIN((C2111-2000)*Y2111,(R2111+S2111)*0.2))</f>
        <v/>
      </c>
      <c r="AD2111" s="21">
        <f>IF(C2111&lt;=2000,0,MIN((C2111-2000)*Z2111,(T2111+U2111)*0.2))</f>
        <v/>
      </c>
      <c r="AE2111" s="21">
        <f>AC2111*AA2111</f>
        <v/>
      </c>
      <c r="AF2111" s="21">
        <f>ROUNDDOWN(R2111,-2)+ROUNDDOWN(S2111,-2)</f>
        <v/>
      </c>
      <c r="AG2111" s="21">
        <f>ROUNDDOWN(MAX(0,R2111-(AB2111+AC2111+AE2111)*0.6),-2)+ROUNDDOWN(MAX(0,S2111-(AB2111+AC2111+AE2111)*0.4),-2)</f>
        <v/>
      </c>
      <c r="AH2111" s="21">
        <f>ROUNDDOWN(MAX(0,T2111-(AB2111+AD2111)*0.6),-2)+ROUNDDOWN(MAX(0,U2111-(AB2111+AD2111)*0.4),-2)</f>
        <v/>
      </c>
      <c r="AI2111" s="21">
        <f>ROUNDDOWN(T2111,-2)+ROUNDDOWN(U2111,-2)</f>
        <v/>
      </c>
      <c r="AJ2111" s="21">
        <f>M2111+AF2111</f>
        <v/>
      </c>
      <c r="AK2111" s="21">
        <f>M2111+AG2111</f>
        <v/>
      </c>
      <c r="AL2111" s="21">
        <f>N2111+AH2111</f>
        <v/>
      </c>
      <c r="AM2111" s="21">
        <f>O2111+AI2111</f>
        <v/>
      </c>
      <c r="AN2111" s="21">
        <f>N2111+AI2111</f>
        <v/>
      </c>
      <c r="AO2111" s="21">
        <f>ROUNDDOWN((R2111+S2111)*0.2/Y2111+2000,0)</f>
        <v/>
      </c>
      <c r="AP2111" s="21">
        <f>ROUNDDOWN((T2111+U2111)*0.2/Z2111+2000,0)</f>
        <v/>
      </c>
      <c r="AQ2111" s="21">
        <f>AL2111-AK2111</f>
        <v/>
      </c>
      <c r="AR2111" s="21">
        <f>AM2111-AK2111</f>
        <v/>
      </c>
      <c r="AS2111" s="21">
        <f>AM2111-AL2111</f>
        <v/>
      </c>
      <c r="AT2111" s="21">
        <f>AK2111+C2111-AJ2111</f>
        <v/>
      </c>
      <c r="AU2111" s="21">
        <f>AL2111+C2111-AM2111</f>
        <v/>
      </c>
      <c r="AV2111" s="21">
        <f>AN2111+C2111-AM2111</f>
        <v/>
      </c>
    </row>
    <row r="2112">
      <c r="A2112" t="inlineStr">
        <is>
          <t>1万円刻み</t>
        </is>
      </c>
      <c r="B2112" s="21">
        <f>'5_1万円刻み'!$A$349</f>
        <v/>
      </c>
      <c r="C2112" s="21">
        <f>AO2112</f>
        <v/>
      </c>
      <c r="D2112" s="21" t="n">
        <v>0</v>
      </c>
      <c r="E2112" s="21">
        <f>ROUND(MIN(B2112/12,650000)*12*0.0915+MIN(B2112/12,1390000)*12*(0.0504+0)+B2112*0.005,0)</f>
        <v/>
      </c>
      <c r="F2112" s="21">
        <f>IF(B2112&lt;741000,0,IF(B2112&lt;2191000,B2112-740000,IF(B2112&lt;2193000,1451000,IF(B2112&lt;2196000,1453000,IF(B2112&lt;2200000,1456000,IF(B2112&lt;3600000,ROUND(ROUNDDOWN(B2112/4,-3)*2.8,0)-80000,IF(B2112&lt;6600000,ROUND(ROUNDDOWN(B2112/4,-3)*3.2,0)-440000,IF(B2112&lt;8500000,ROUNDDOWN(B2112*0.9,0)-1100000,B2112-1950000))))))))</f>
        <v/>
      </c>
      <c r="G2112" s="21">
        <f>IF(F2112&gt;23500000,NA(),IF(F2112&lt;=4890000,1040000,IF(F2112&lt;=6550000,670000,620000)))</f>
        <v/>
      </c>
      <c r="H2112" s="21">
        <f>IF(D2112&lt;=0,0,MAX(0,MIN(2000000,D2112-MIN(100000,ROUNDDOWN(F2112*0.05,0)))))</f>
        <v/>
      </c>
      <c r="I2112" s="21">
        <f>IF(C2112&lt;=2000,0,MIN(C2112,ROUNDDOWN(F2112*0.4,0))-2000)</f>
        <v/>
      </c>
      <c r="J2112" s="21">
        <f>MAX(0,ROUNDDOWN(F2112-E2112-G2112,-3))</f>
        <v/>
      </c>
      <c r="K2112" s="21">
        <f>MAX(0,ROUNDDOWN(F2112-E2112-G2112-H2112-I2112,-3))</f>
        <v/>
      </c>
      <c r="L2112" s="21">
        <f>MAX(0,ROUNDDOWN(F2112-E2112-G2112-H2112,-3))</f>
        <v/>
      </c>
      <c r="M2112" s="21">
        <f>IF(J2112&lt;=0,0,ROUNDDOWN((J2112*LOOKUP(J2112,{0,1950001,3300001,6950001,9000001,18000001,40000001},{0.05,0.1,0.2,0.23,0.33,0.4,0.45})-LOOKUP(J2112,{0,1950001,3300001,6950001,9000001,18000001,40000001},{0,97500,427500,636000,1536000,2796000,4796000}))*1.021,-2))</f>
        <v/>
      </c>
      <c r="N2112" s="21">
        <f>IF(K2112&lt;=0,0,ROUNDDOWN((K2112*LOOKUP(K2112,{0,1950001,3300001,6950001,9000001,18000001,40000001},{0.05,0.1,0.2,0.23,0.33,0.4,0.45})-LOOKUP(K2112,{0,1950001,3300001,6950001,9000001,18000001,40000001},{0,97500,427500,636000,1536000,2796000,4796000}))*1.021,-2))</f>
        <v/>
      </c>
      <c r="O2112" s="21">
        <f>IF(L2112&lt;=0,0,ROUNDDOWN((L2112*LOOKUP(L2112,{0,1950001,3300001,6950001,9000001,18000001,40000001},{0.05,0.1,0.2,0.23,0.33,0.4,0.45})-LOOKUP(L2112,{0,1950001,3300001,6950001,9000001,18000001,40000001},{0,97500,427500,636000,1536000,2796000,4796000}))*1.021,-2))</f>
        <v/>
      </c>
      <c r="P2112" s="21">
        <f>MAX(0,ROUNDDOWN(F2112-E2112-430000,-3))</f>
        <v/>
      </c>
      <c r="Q2112" s="21">
        <f>MAX(0,ROUNDDOWN(F2112-E2112-430000-H2112,-3))</f>
        <v/>
      </c>
      <c r="R2112" s="21">
        <f>IF(F2112&lt;=450000,0,MAX(0,P2112*0.06-MIN(50000,P2112)*0.03))</f>
        <v/>
      </c>
      <c r="S2112" s="21">
        <f>IF(F2112&lt;=450000,0,MAX(0,P2112*0.04-MIN(50000,P2112)*0.02))</f>
        <v/>
      </c>
      <c r="T2112" s="21">
        <f>IF(F2112&lt;=450000,0,MAX(0,Q2112*0.06-MIN(50000,Q2112)*0.03))</f>
        <v/>
      </c>
      <c r="U2112" s="21">
        <f>IF(F2112&lt;=450000,0,MAX(0,Q2112*0.04-MIN(50000,Q2112)*0.02))</f>
        <v/>
      </c>
      <c r="V2112" s="21">
        <f>50000+MAX(0,G2112-480000)</f>
        <v/>
      </c>
      <c r="W2112" s="21">
        <f>P2112-V2112</f>
        <v/>
      </c>
      <c r="X2112" s="21">
        <f>Q2112-V2112</f>
        <v/>
      </c>
      <c r="Y2112" s="22">
        <f>IF(W2112&lt;0,0.9,LOOKUP(W2112,{0,1950001,3300001,6950001,9000001,18000001,40000001},{0.84895,0.7979,0.6958,0.66517,0.56307,0.4916,0.44055}))</f>
        <v/>
      </c>
      <c r="Z2112" s="22">
        <f>IF(X2112&lt;0,0.9,LOOKUP(X2112,{0,1950001,3300001,6950001,9000001,18000001,40000001},{0.84895,0.7979,0.6958,0.66517,0.56307,0.4916,0.44055}))</f>
        <v/>
      </c>
      <c r="AA2112" s="22">
        <f>IF(W2112&lt;0,0,CHOOSE(MATCH(W2112,{0,1950001,3300001,6950001,9000001},1),5.105/84.895,10.21/79.79,20.42/69.58,23.483/66.517,33.693/56.307))</f>
        <v/>
      </c>
      <c r="AB2112" s="21">
        <f>IF(C2112&lt;=2000,0,(MIN(C2112,ROUNDDOWN(F2112*0.3,0))-2000)*0.1)</f>
        <v/>
      </c>
      <c r="AC2112" s="21">
        <f>IF(C2112&lt;=2000,0,MIN((C2112-2000)*Y2112,(R2112+S2112)*0.2))</f>
        <v/>
      </c>
      <c r="AD2112" s="21">
        <f>IF(C2112&lt;=2000,0,MIN((C2112-2000)*Z2112,(T2112+U2112)*0.2))</f>
        <v/>
      </c>
      <c r="AE2112" s="21">
        <f>AC2112*AA2112</f>
        <v/>
      </c>
      <c r="AF2112" s="21">
        <f>ROUNDDOWN(R2112,-2)+ROUNDDOWN(S2112,-2)</f>
        <v/>
      </c>
      <c r="AG2112" s="21">
        <f>ROUNDDOWN(MAX(0,R2112-(AB2112+AC2112+AE2112)*0.6),-2)+ROUNDDOWN(MAX(0,S2112-(AB2112+AC2112+AE2112)*0.4),-2)</f>
        <v/>
      </c>
      <c r="AH2112" s="21">
        <f>ROUNDDOWN(MAX(0,T2112-(AB2112+AD2112)*0.6),-2)+ROUNDDOWN(MAX(0,U2112-(AB2112+AD2112)*0.4),-2)</f>
        <v/>
      </c>
      <c r="AI2112" s="21">
        <f>ROUNDDOWN(T2112,-2)+ROUNDDOWN(U2112,-2)</f>
        <v/>
      </c>
      <c r="AJ2112" s="21">
        <f>M2112+AF2112</f>
        <v/>
      </c>
      <c r="AK2112" s="21">
        <f>M2112+AG2112</f>
        <v/>
      </c>
      <c r="AL2112" s="21">
        <f>N2112+AH2112</f>
        <v/>
      </c>
      <c r="AM2112" s="21">
        <f>O2112+AI2112</f>
        <v/>
      </c>
      <c r="AN2112" s="21">
        <f>N2112+AI2112</f>
        <v/>
      </c>
      <c r="AO2112" s="21">
        <f>ROUNDDOWN((R2112+S2112)*0.2/Y2112+2000,0)</f>
        <v/>
      </c>
      <c r="AP2112" s="21">
        <f>ROUNDDOWN((T2112+U2112)*0.2/Z2112+2000,0)</f>
        <v/>
      </c>
      <c r="AQ2112" s="21">
        <f>AL2112-AK2112</f>
        <v/>
      </c>
      <c r="AR2112" s="21">
        <f>AM2112-AK2112</f>
        <v/>
      </c>
      <c r="AS2112" s="21">
        <f>AM2112-AL2112</f>
        <v/>
      </c>
      <c r="AT2112" s="21">
        <f>AK2112+C2112-AJ2112</f>
        <v/>
      </c>
      <c r="AU2112" s="21">
        <f>AL2112+C2112-AM2112</f>
        <v/>
      </c>
      <c r="AV2112" s="21">
        <f>AN2112+C2112-AM2112</f>
        <v/>
      </c>
    </row>
    <row r="2113">
      <c r="A2113" t="inlineStr">
        <is>
          <t>1万円刻み</t>
        </is>
      </c>
      <c r="B2113" s="21">
        <f>'5_1万円刻み'!$A$350</f>
        <v/>
      </c>
      <c r="C2113" s="21">
        <f>AO2113</f>
        <v/>
      </c>
      <c r="D2113" s="21" t="n">
        <v>0</v>
      </c>
      <c r="E2113" s="21">
        <f>ROUND(MIN(B2113/12,650000)*12*0.0915+MIN(B2113/12,1390000)*12*(0.0504+0)+B2113*0.005,0)</f>
        <v/>
      </c>
      <c r="F2113" s="21">
        <f>IF(B2113&lt;741000,0,IF(B2113&lt;2191000,B2113-740000,IF(B2113&lt;2193000,1451000,IF(B2113&lt;2196000,1453000,IF(B2113&lt;2200000,1456000,IF(B2113&lt;3600000,ROUND(ROUNDDOWN(B2113/4,-3)*2.8,0)-80000,IF(B2113&lt;6600000,ROUND(ROUNDDOWN(B2113/4,-3)*3.2,0)-440000,IF(B2113&lt;8500000,ROUNDDOWN(B2113*0.9,0)-1100000,B2113-1950000))))))))</f>
        <v/>
      </c>
      <c r="G2113" s="21">
        <f>IF(F2113&gt;23500000,NA(),IF(F2113&lt;=4890000,1040000,IF(F2113&lt;=6550000,670000,620000)))</f>
        <v/>
      </c>
      <c r="H2113" s="21">
        <f>IF(D2113&lt;=0,0,MAX(0,MIN(2000000,D2113-MIN(100000,ROUNDDOWN(F2113*0.05,0)))))</f>
        <v/>
      </c>
      <c r="I2113" s="21">
        <f>IF(C2113&lt;=2000,0,MIN(C2113,ROUNDDOWN(F2113*0.4,0))-2000)</f>
        <v/>
      </c>
      <c r="J2113" s="21">
        <f>MAX(0,ROUNDDOWN(F2113-E2113-G2113,-3))</f>
        <v/>
      </c>
      <c r="K2113" s="21">
        <f>MAX(0,ROUNDDOWN(F2113-E2113-G2113-H2113-I2113,-3))</f>
        <v/>
      </c>
      <c r="L2113" s="21">
        <f>MAX(0,ROUNDDOWN(F2113-E2113-G2113-H2113,-3))</f>
        <v/>
      </c>
      <c r="M2113" s="21">
        <f>IF(J2113&lt;=0,0,ROUNDDOWN((J2113*LOOKUP(J2113,{0,1950001,3300001,6950001,9000001,18000001,40000001},{0.05,0.1,0.2,0.23,0.33,0.4,0.45})-LOOKUP(J2113,{0,1950001,3300001,6950001,9000001,18000001,40000001},{0,97500,427500,636000,1536000,2796000,4796000}))*1.021,-2))</f>
        <v/>
      </c>
      <c r="N2113" s="21">
        <f>IF(K2113&lt;=0,0,ROUNDDOWN((K2113*LOOKUP(K2113,{0,1950001,3300001,6950001,9000001,18000001,40000001},{0.05,0.1,0.2,0.23,0.33,0.4,0.45})-LOOKUP(K2113,{0,1950001,3300001,6950001,9000001,18000001,40000001},{0,97500,427500,636000,1536000,2796000,4796000}))*1.021,-2))</f>
        <v/>
      </c>
      <c r="O2113" s="21">
        <f>IF(L2113&lt;=0,0,ROUNDDOWN((L2113*LOOKUP(L2113,{0,1950001,3300001,6950001,9000001,18000001,40000001},{0.05,0.1,0.2,0.23,0.33,0.4,0.45})-LOOKUP(L2113,{0,1950001,3300001,6950001,9000001,18000001,40000001},{0,97500,427500,636000,1536000,2796000,4796000}))*1.021,-2))</f>
        <v/>
      </c>
      <c r="P2113" s="21">
        <f>MAX(0,ROUNDDOWN(F2113-E2113-430000,-3))</f>
        <v/>
      </c>
      <c r="Q2113" s="21">
        <f>MAX(0,ROUNDDOWN(F2113-E2113-430000-H2113,-3))</f>
        <v/>
      </c>
      <c r="R2113" s="21">
        <f>IF(F2113&lt;=450000,0,MAX(0,P2113*0.06-MIN(50000,P2113)*0.03))</f>
        <v/>
      </c>
      <c r="S2113" s="21">
        <f>IF(F2113&lt;=450000,0,MAX(0,P2113*0.04-MIN(50000,P2113)*0.02))</f>
        <v/>
      </c>
      <c r="T2113" s="21">
        <f>IF(F2113&lt;=450000,0,MAX(0,Q2113*0.06-MIN(50000,Q2113)*0.03))</f>
        <v/>
      </c>
      <c r="U2113" s="21">
        <f>IF(F2113&lt;=450000,0,MAX(0,Q2113*0.04-MIN(50000,Q2113)*0.02))</f>
        <v/>
      </c>
      <c r="V2113" s="21">
        <f>50000+MAX(0,G2113-480000)</f>
        <v/>
      </c>
      <c r="W2113" s="21">
        <f>P2113-V2113</f>
        <v/>
      </c>
      <c r="X2113" s="21">
        <f>Q2113-V2113</f>
        <v/>
      </c>
      <c r="Y2113" s="22">
        <f>IF(W2113&lt;0,0.9,LOOKUP(W2113,{0,1950001,3300001,6950001,9000001,18000001,40000001},{0.84895,0.7979,0.6958,0.66517,0.56307,0.4916,0.44055}))</f>
        <v/>
      </c>
      <c r="Z2113" s="22">
        <f>IF(X2113&lt;0,0.9,LOOKUP(X2113,{0,1950001,3300001,6950001,9000001,18000001,40000001},{0.84895,0.7979,0.6958,0.66517,0.56307,0.4916,0.44055}))</f>
        <v/>
      </c>
      <c r="AA2113" s="22">
        <f>IF(W2113&lt;0,0,CHOOSE(MATCH(W2113,{0,1950001,3300001,6950001,9000001},1),5.105/84.895,10.21/79.79,20.42/69.58,23.483/66.517,33.693/56.307))</f>
        <v/>
      </c>
      <c r="AB2113" s="21">
        <f>IF(C2113&lt;=2000,0,(MIN(C2113,ROUNDDOWN(F2113*0.3,0))-2000)*0.1)</f>
        <v/>
      </c>
      <c r="AC2113" s="21">
        <f>IF(C2113&lt;=2000,0,MIN((C2113-2000)*Y2113,(R2113+S2113)*0.2))</f>
        <v/>
      </c>
      <c r="AD2113" s="21">
        <f>IF(C2113&lt;=2000,0,MIN((C2113-2000)*Z2113,(T2113+U2113)*0.2))</f>
        <v/>
      </c>
      <c r="AE2113" s="21">
        <f>AC2113*AA2113</f>
        <v/>
      </c>
      <c r="AF2113" s="21">
        <f>ROUNDDOWN(R2113,-2)+ROUNDDOWN(S2113,-2)</f>
        <v/>
      </c>
      <c r="AG2113" s="21">
        <f>ROUNDDOWN(MAX(0,R2113-(AB2113+AC2113+AE2113)*0.6),-2)+ROUNDDOWN(MAX(0,S2113-(AB2113+AC2113+AE2113)*0.4),-2)</f>
        <v/>
      </c>
      <c r="AH2113" s="21">
        <f>ROUNDDOWN(MAX(0,T2113-(AB2113+AD2113)*0.6),-2)+ROUNDDOWN(MAX(0,U2113-(AB2113+AD2113)*0.4),-2)</f>
        <v/>
      </c>
      <c r="AI2113" s="21">
        <f>ROUNDDOWN(T2113,-2)+ROUNDDOWN(U2113,-2)</f>
        <v/>
      </c>
      <c r="AJ2113" s="21">
        <f>M2113+AF2113</f>
        <v/>
      </c>
      <c r="AK2113" s="21">
        <f>M2113+AG2113</f>
        <v/>
      </c>
      <c r="AL2113" s="21">
        <f>N2113+AH2113</f>
        <v/>
      </c>
      <c r="AM2113" s="21">
        <f>O2113+AI2113</f>
        <v/>
      </c>
      <c r="AN2113" s="21">
        <f>N2113+AI2113</f>
        <v/>
      </c>
      <c r="AO2113" s="21">
        <f>ROUNDDOWN((R2113+S2113)*0.2/Y2113+2000,0)</f>
        <v/>
      </c>
      <c r="AP2113" s="21">
        <f>ROUNDDOWN((T2113+U2113)*0.2/Z2113+2000,0)</f>
        <v/>
      </c>
      <c r="AQ2113" s="21">
        <f>AL2113-AK2113</f>
        <v/>
      </c>
      <c r="AR2113" s="21">
        <f>AM2113-AK2113</f>
        <v/>
      </c>
      <c r="AS2113" s="21">
        <f>AM2113-AL2113</f>
        <v/>
      </c>
      <c r="AT2113" s="21">
        <f>AK2113+C2113-AJ2113</f>
        <v/>
      </c>
      <c r="AU2113" s="21">
        <f>AL2113+C2113-AM2113</f>
        <v/>
      </c>
      <c r="AV2113" s="21">
        <f>AN2113+C2113-AM2113</f>
        <v/>
      </c>
    </row>
    <row r="2114">
      <c r="A2114" t="inlineStr">
        <is>
          <t>1万円刻み</t>
        </is>
      </c>
      <c r="B2114" s="21">
        <f>'5_1万円刻み'!$A$351</f>
        <v/>
      </c>
      <c r="C2114" s="21">
        <f>AO2114</f>
        <v/>
      </c>
      <c r="D2114" s="21" t="n">
        <v>0</v>
      </c>
      <c r="E2114" s="21">
        <f>ROUND(MIN(B2114/12,650000)*12*0.0915+MIN(B2114/12,1390000)*12*(0.0504+0)+B2114*0.005,0)</f>
        <v/>
      </c>
      <c r="F2114" s="21">
        <f>IF(B2114&lt;741000,0,IF(B2114&lt;2191000,B2114-740000,IF(B2114&lt;2193000,1451000,IF(B2114&lt;2196000,1453000,IF(B2114&lt;2200000,1456000,IF(B2114&lt;3600000,ROUND(ROUNDDOWN(B2114/4,-3)*2.8,0)-80000,IF(B2114&lt;6600000,ROUND(ROUNDDOWN(B2114/4,-3)*3.2,0)-440000,IF(B2114&lt;8500000,ROUNDDOWN(B2114*0.9,0)-1100000,B2114-1950000))))))))</f>
        <v/>
      </c>
      <c r="G2114" s="21">
        <f>IF(F2114&gt;23500000,NA(),IF(F2114&lt;=4890000,1040000,IF(F2114&lt;=6550000,670000,620000)))</f>
        <v/>
      </c>
      <c r="H2114" s="21">
        <f>IF(D2114&lt;=0,0,MAX(0,MIN(2000000,D2114-MIN(100000,ROUNDDOWN(F2114*0.05,0)))))</f>
        <v/>
      </c>
      <c r="I2114" s="21">
        <f>IF(C2114&lt;=2000,0,MIN(C2114,ROUNDDOWN(F2114*0.4,0))-2000)</f>
        <v/>
      </c>
      <c r="J2114" s="21">
        <f>MAX(0,ROUNDDOWN(F2114-E2114-G2114,-3))</f>
        <v/>
      </c>
      <c r="K2114" s="21">
        <f>MAX(0,ROUNDDOWN(F2114-E2114-G2114-H2114-I2114,-3))</f>
        <v/>
      </c>
      <c r="L2114" s="21">
        <f>MAX(0,ROUNDDOWN(F2114-E2114-G2114-H2114,-3))</f>
        <v/>
      </c>
      <c r="M2114" s="21">
        <f>IF(J2114&lt;=0,0,ROUNDDOWN((J2114*LOOKUP(J2114,{0,1950001,3300001,6950001,9000001,18000001,40000001},{0.05,0.1,0.2,0.23,0.33,0.4,0.45})-LOOKUP(J2114,{0,1950001,3300001,6950001,9000001,18000001,40000001},{0,97500,427500,636000,1536000,2796000,4796000}))*1.021,-2))</f>
        <v/>
      </c>
      <c r="N2114" s="21">
        <f>IF(K2114&lt;=0,0,ROUNDDOWN((K2114*LOOKUP(K2114,{0,1950001,3300001,6950001,9000001,18000001,40000001},{0.05,0.1,0.2,0.23,0.33,0.4,0.45})-LOOKUP(K2114,{0,1950001,3300001,6950001,9000001,18000001,40000001},{0,97500,427500,636000,1536000,2796000,4796000}))*1.021,-2))</f>
        <v/>
      </c>
      <c r="O2114" s="21">
        <f>IF(L2114&lt;=0,0,ROUNDDOWN((L2114*LOOKUP(L2114,{0,1950001,3300001,6950001,9000001,18000001,40000001},{0.05,0.1,0.2,0.23,0.33,0.4,0.45})-LOOKUP(L2114,{0,1950001,3300001,6950001,9000001,18000001,40000001},{0,97500,427500,636000,1536000,2796000,4796000}))*1.021,-2))</f>
        <v/>
      </c>
      <c r="P2114" s="21">
        <f>MAX(0,ROUNDDOWN(F2114-E2114-430000,-3))</f>
        <v/>
      </c>
      <c r="Q2114" s="21">
        <f>MAX(0,ROUNDDOWN(F2114-E2114-430000-H2114,-3))</f>
        <v/>
      </c>
      <c r="R2114" s="21">
        <f>IF(F2114&lt;=450000,0,MAX(0,P2114*0.06-MIN(50000,P2114)*0.03))</f>
        <v/>
      </c>
      <c r="S2114" s="21">
        <f>IF(F2114&lt;=450000,0,MAX(0,P2114*0.04-MIN(50000,P2114)*0.02))</f>
        <v/>
      </c>
      <c r="T2114" s="21">
        <f>IF(F2114&lt;=450000,0,MAX(0,Q2114*0.06-MIN(50000,Q2114)*0.03))</f>
        <v/>
      </c>
      <c r="U2114" s="21">
        <f>IF(F2114&lt;=450000,0,MAX(0,Q2114*0.04-MIN(50000,Q2114)*0.02))</f>
        <v/>
      </c>
      <c r="V2114" s="21">
        <f>50000+MAX(0,G2114-480000)</f>
        <v/>
      </c>
      <c r="W2114" s="21">
        <f>P2114-V2114</f>
        <v/>
      </c>
      <c r="X2114" s="21">
        <f>Q2114-V2114</f>
        <v/>
      </c>
      <c r="Y2114" s="22">
        <f>IF(W2114&lt;0,0.9,LOOKUP(W2114,{0,1950001,3300001,6950001,9000001,18000001,40000001},{0.84895,0.7979,0.6958,0.66517,0.56307,0.4916,0.44055}))</f>
        <v/>
      </c>
      <c r="Z2114" s="22">
        <f>IF(X2114&lt;0,0.9,LOOKUP(X2114,{0,1950001,3300001,6950001,9000001,18000001,40000001},{0.84895,0.7979,0.6958,0.66517,0.56307,0.4916,0.44055}))</f>
        <v/>
      </c>
      <c r="AA2114" s="22">
        <f>IF(W2114&lt;0,0,CHOOSE(MATCH(W2114,{0,1950001,3300001,6950001,9000001},1),5.105/84.895,10.21/79.79,20.42/69.58,23.483/66.517,33.693/56.307))</f>
        <v/>
      </c>
      <c r="AB2114" s="21">
        <f>IF(C2114&lt;=2000,0,(MIN(C2114,ROUNDDOWN(F2114*0.3,0))-2000)*0.1)</f>
        <v/>
      </c>
      <c r="AC2114" s="21">
        <f>IF(C2114&lt;=2000,0,MIN((C2114-2000)*Y2114,(R2114+S2114)*0.2))</f>
        <v/>
      </c>
      <c r="AD2114" s="21">
        <f>IF(C2114&lt;=2000,0,MIN((C2114-2000)*Z2114,(T2114+U2114)*0.2))</f>
        <v/>
      </c>
      <c r="AE2114" s="21">
        <f>AC2114*AA2114</f>
        <v/>
      </c>
      <c r="AF2114" s="21">
        <f>ROUNDDOWN(R2114,-2)+ROUNDDOWN(S2114,-2)</f>
        <v/>
      </c>
      <c r="AG2114" s="21">
        <f>ROUNDDOWN(MAX(0,R2114-(AB2114+AC2114+AE2114)*0.6),-2)+ROUNDDOWN(MAX(0,S2114-(AB2114+AC2114+AE2114)*0.4),-2)</f>
        <v/>
      </c>
      <c r="AH2114" s="21">
        <f>ROUNDDOWN(MAX(0,T2114-(AB2114+AD2114)*0.6),-2)+ROUNDDOWN(MAX(0,U2114-(AB2114+AD2114)*0.4),-2)</f>
        <v/>
      </c>
      <c r="AI2114" s="21">
        <f>ROUNDDOWN(T2114,-2)+ROUNDDOWN(U2114,-2)</f>
        <v/>
      </c>
      <c r="AJ2114" s="21">
        <f>M2114+AF2114</f>
        <v/>
      </c>
      <c r="AK2114" s="21">
        <f>M2114+AG2114</f>
        <v/>
      </c>
      <c r="AL2114" s="21">
        <f>N2114+AH2114</f>
        <v/>
      </c>
      <c r="AM2114" s="21">
        <f>O2114+AI2114</f>
        <v/>
      </c>
      <c r="AN2114" s="21">
        <f>N2114+AI2114</f>
        <v/>
      </c>
      <c r="AO2114" s="21">
        <f>ROUNDDOWN((R2114+S2114)*0.2/Y2114+2000,0)</f>
        <v/>
      </c>
      <c r="AP2114" s="21">
        <f>ROUNDDOWN((T2114+U2114)*0.2/Z2114+2000,0)</f>
        <v/>
      </c>
      <c r="AQ2114" s="21">
        <f>AL2114-AK2114</f>
        <v/>
      </c>
      <c r="AR2114" s="21">
        <f>AM2114-AK2114</f>
        <v/>
      </c>
      <c r="AS2114" s="21">
        <f>AM2114-AL2114</f>
        <v/>
      </c>
      <c r="AT2114" s="21">
        <f>AK2114+C2114-AJ2114</f>
        <v/>
      </c>
      <c r="AU2114" s="21">
        <f>AL2114+C2114-AM2114</f>
        <v/>
      </c>
      <c r="AV2114" s="21">
        <f>AN2114+C2114-AM2114</f>
        <v/>
      </c>
    </row>
    <row r="2115">
      <c r="A2115" t="inlineStr">
        <is>
          <t>1万円刻み</t>
        </is>
      </c>
      <c r="B2115" s="21">
        <f>'5_1万円刻み'!$A$352</f>
        <v/>
      </c>
      <c r="C2115" s="21">
        <f>AO2115</f>
        <v/>
      </c>
      <c r="D2115" s="21" t="n">
        <v>0</v>
      </c>
      <c r="E2115" s="21">
        <f>ROUND(MIN(B2115/12,650000)*12*0.0915+MIN(B2115/12,1390000)*12*(0.0504+0)+B2115*0.005,0)</f>
        <v/>
      </c>
      <c r="F2115" s="21">
        <f>IF(B2115&lt;741000,0,IF(B2115&lt;2191000,B2115-740000,IF(B2115&lt;2193000,1451000,IF(B2115&lt;2196000,1453000,IF(B2115&lt;2200000,1456000,IF(B2115&lt;3600000,ROUND(ROUNDDOWN(B2115/4,-3)*2.8,0)-80000,IF(B2115&lt;6600000,ROUND(ROUNDDOWN(B2115/4,-3)*3.2,0)-440000,IF(B2115&lt;8500000,ROUNDDOWN(B2115*0.9,0)-1100000,B2115-1950000))))))))</f>
        <v/>
      </c>
      <c r="G2115" s="21">
        <f>IF(F2115&gt;23500000,NA(),IF(F2115&lt;=4890000,1040000,IF(F2115&lt;=6550000,670000,620000)))</f>
        <v/>
      </c>
      <c r="H2115" s="21">
        <f>IF(D2115&lt;=0,0,MAX(0,MIN(2000000,D2115-MIN(100000,ROUNDDOWN(F2115*0.05,0)))))</f>
        <v/>
      </c>
      <c r="I2115" s="21">
        <f>IF(C2115&lt;=2000,0,MIN(C2115,ROUNDDOWN(F2115*0.4,0))-2000)</f>
        <v/>
      </c>
      <c r="J2115" s="21">
        <f>MAX(0,ROUNDDOWN(F2115-E2115-G2115,-3))</f>
        <v/>
      </c>
      <c r="K2115" s="21">
        <f>MAX(0,ROUNDDOWN(F2115-E2115-G2115-H2115-I2115,-3))</f>
        <v/>
      </c>
      <c r="L2115" s="21">
        <f>MAX(0,ROUNDDOWN(F2115-E2115-G2115-H2115,-3))</f>
        <v/>
      </c>
      <c r="M2115" s="21">
        <f>IF(J2115&lt;=0,0,ROUNDDOWN((J2115*LOOKUP(J2115,{0,1950001,3300001,6950001,9000001,18000001,40000001},{0.05,0.1,0.2,0.23,0.33,0.4,0.45})-LOOKUP(J2115,{0,1950001,3300001,6950001,9000001,18000001,40000001},{0,97500,427500,636000,1536000,2796000,4796000}))*1.021,-2))</f>
        <v/>
      </c>
      <c r="N2115" s="21">
        <f>IF(K2115&lt;=0,0,ROUNDDOWN((K2115*LOOKUP(K2115,{0,1950001,3300001,6950001,9000001,18000001,40000001},{0.05,0.1,0.2,0.23,0.33,0.4,0.45})-LOOKUP(K2115,{0,1950001,3300001,6950001,9000001,18000001,40000001},{0,97500,427500,636000,1536000,2796000,4796000}))*1.021,-2))</f>
        <v/>
      </c>
      <c r="O2115" s="21">
        <f>IF(L2115&lt;=0,0,ROUNDDOWN((L2115*LOOKUP(L2115,{0,1950001,3300001,6950001,9000001,18000001,40000001},{0.05,0.1,0.2,0.23,0.33,0.4,0.45})-LOOKUP(L2115,{0,1950001,3300001,6950001,9000001,18000001,40000001},{0,97500,427500,636000,1536000,2796000,4796000}))*1.021,-2))</f>
        <v/>
      </c>
      <c r="P2115" s="21">
        <f>MAX(0,ROUNDDOWN(F2115-E2115-430000,-3))</f>
        <v/>
      </c>
      <c r="Q2115" s="21">
        <f>MAX(0,ROUNDDOWN(F2115-E2115-430000-H2115,-3))</f>
        <v/>
      </c>
      <c r="R2115" s="21">
        <f>IF(F2115&lt;=450000,0,MAX(0,P2115*0.06-MIN(50000,P2115)*0.03))</f>
        <v/>
      </c>
      <c r="S2115" s="21">
        <f>IF(F2115&lt;=450000,0,MAX(0,P2115*0.04-MIN(50000,P2115)*0.02))</f>
        <v/>
      </c>
      <c r="T2115" s="21">
        <f>IF(F2115&lt;=450000,0,MAX(0,Q2115*0.06-MIN(50000,Q2115)*0.03))</f>
        <v/>
      </c>
      <c r="U2115" s="21">
        <f>IF(F2115&lt;=450000,0,MAX(0,Q2115*0.04-MIN(50000,Q2115)*0.02))</f>
        <v/>
      </c>
      <c r="V2115" s="21">
        <f>50000+MAX(0,G2115-480000)</f>
        <v/>
      </c>
      <c r="W2115" s="21">
        <f>P2115-V2115</f>
        <v/>
      </c>
      <c r="X2115" s="21">
        <f>Q2115-V2115</f>
        <v/>
      </c>
      <c r="Y2115" s="22">
        <f>IF(W2115&lt;0,0.9,LOOKUP(W2115,{0,1950001,3300001,6950001,9000001,18000001,40000001},{0.84895,0.7979,0.6958,0.66517,0.56307,0.4916,0.44055}))</f>
        <v/>
      </c>
      <c r="Z2115" s="22">
        <f>IF(X2115&lt;0,0.9,LOOKUP(X2115,{0,1950001,3300001,6950001,9000001,18000001,40000001},{0.84895,0.7979,0.6958,0.66517,0.56307,0.4916,0.44055}))</f>
        <v/>
      </c>
      <c r="AA2115" s="22">
        <f>IF(W2115&lt;0,0,CHOOSE(MATCH(W2115,{0,1950001,3300001,6950001,9000001},1),5.105/84.895,10.21/79.79,20.42/69.58,23.483/66.517,33.693/56.307))</f>
        <v/>
      </c>
      <c r="AB2115" s="21">
        <f>IF(C2115&lt;=2000,0,(MIN(C2115,ROUNDDOWN(F2115*0.3,0))-2000)*0.1)</f>
        <v/>
      </c>
      <c r="AC2115" s="21">
        <f>IF(C2115&lt;=2000,0,MIN((C2115-2000)*Y2115,(R2115+S2115)*0.2))</f>
        <v/>
      </c>
      <c r="AD2115" s="21">
        <f>IF(C2115&lt;=2000,0,MIN((C2115-2000)*Z2115,(T2115+U2115)*0.2))</f>
        <v/>
      </c>
      <c r="AE2115" s="21">
        <f>AC2115*AA2115</f>
        <v/>
      </c>
      <c r="AF2115" s="21">
        <f>ROUNDDOWN(R2115,-2)+ROUNDDOWN(S2115,-2)</f>
        <v/>
      </c>
      <c r="AG2115" s="21">
        <f>ROUNDDOWN(MAX(0,R2115-(AB2115+AC2115+AE2115)*0.6),-2)+ROUNDDOWN(MAX(0,S2115-(AB2115+AC2115+AE2115)*0.4),-2)</f>
        <v/>
      </c>
      <c r="AH2115" s="21">
        <f>ROUNDDOWN(MAX(0,T2115-(AB2115+AD2115)*0.6),-2)+ROUNDDOWN(MAX(0,U2115-(AB2115+AD2115)*0.4),-2)</f>
        <v/>
      </c>
      <c r="AI2115" s="21">
        <f>ROUNDDOWN(T2115,-2)+ROUNDDOWN(U2115,-2)</f>
        <v/>
      </c>
      <c r="AJ2115" s="21">
        <f>M2115+AF2115</f>
        <v/>
      </c>
      <c r="AK2115" s="21">
        <f>M2115+AG2115</f>
        <v/>
      </c>
      <c r="AL2115" s="21">
        <f>N2115+AH2115</f>
        <v/>
      </c>
      <c r="AM2115" s="21">
        <f>O2115+AI2115</f>
        <v/>
      </c>
      <c r="AN2115" s="21">
        <f>N2115+AI2115</f>
        <v/>
      </c>
      <c r="AO2115" s="21">
        <f>ROUNDDOWN((R2115+S2115)*0.2/Y2115+2000,0)</f>
        <v/>
      </c>
      <c r="AP2115" s="21">
        <f>ROUNDDOWN((T2115+U2115)*0.2/Z2115+2000,0)</f>
        <v/>
      </c>
      <c r="AQ2115" s="21">
        <f>AL2115-AK2115</f>
        <v/>
      </c>
      <c r="AR2115" s="21">
        <f>AM2115-AK2115</f>
        <v/>
      </c>
      <c r="AS2115" s="21">
        <f>AM2115-AL2115</f>
        <v/>
      </c>
      <c r="AT2115" s="21">
        <f>AK2115+C2115-AJ2115</f>
        <v/>
      </c>
      <c r="AU2115" s="21">
        <f>AL2115+C2115-AM2115</f>
        <v/>
      </c>
      <c r="AV2115" s="21">
        <f>AN2115+C2115-AM2115</f>
        <v/>
      </c>
    </row>
    <row r="2116">
      <c r="A2116" t="inlineStr">
        <is>
          <t>1万円刻み</t>
        </is>
      </c>
      <c r="B2116" s="21">
        <f>'5_1万円刻み'!$A$353</f>
        <v/>
      </c>
      <c r="C2116" s="21">
        <f>AO2116</f>
        <v/>
      </c>
      <c r="D2116" s="21" t="n">
        <v>0</v>
      </c>
      <c r="E2116" s="21">
        <f>ROUND(MIN(B2116/12,650000)*12*0.0915+MIN(B2116/12,1390000)*12*(0.0504+0)+B2116*0.005,0)</f>
        <v/>
      </c>
      <c r="F2116" s="21">
        <f>IF(B2116&lt;741000,0,IF(B2116&lt;2191000,B2116-740000,IF(B2116&lt;2193000,1451000,IF(B2116&lt;2196000,1453000,IF(B2116&lt;2200000,1456000,IF(B2116&lt;3600000,ROUND(ROUNDDOWN(B2116/4,-3)*2.8,0)-80000,IF(B2116&lt;6600000,ROUND(ROUNDDOWN(B2116/4,-3)*3.2,0)-440000,IF(B2116&lt;8500000,ROUNDDOWN(B2116*0.9,0)-1100000,B2116-1950000))))))))</f>
        <v/>
      </c>
      <c r="G2116" s="21">
        <f>IF(F2116&gt;23500000,NA(),IF(F2116&lt;=4890000,1040000,IF(F2116&lt;=6550000,670000,620000)))</f>
        <v/>
      </c>
      <c r="H2116" s="21">
        <f>IF(D2116&lt;=0,0,MAX(0,MIN(2000000,D2116-MIN(100000,ROUNDDOWN(F2116*0.05,0)))))</f>
        <v/>
      </c>
      <c r="I2116" s="21">
        <f>IF(C2116&lt;=2000,0,MIN(C2116,ROUNDDOWN(F2116*0.4,0))-2000)</f>
        <v/>
      </c>
      <c r="J2116" s="21">
        <f>MAX(0,ROUNDDOWN(F2116-E2116-G2116,-3))</f>
        <v/>
      </c>
      <c r="K2116" s="21">
        <f>MAX(0,ROUNDDOWN(F2116-E2116-G2116-H2116-I2116,-3))</f>
        <v/>
      </c>
      <c r="L2116" s="21">
        <f>MAX(0,ROUNDDOWN(F2116-E2116-G2116-H2116,-3))</f>
        <v/>
      </c>
      <c r="M2116" s="21">
        <f>IF(J2116&lt;=0,0,ROUNDDOWN((J2116*LOOKUP(J2116,{0,1950001,3300001,6950001,9000001,18000001,40000001},{0.05,0.1,0.2,0.23,0.33,0.4,0.45})-LOOKUP(J2116,{0,1950001,3300001,6950001,9000001,18000001,40000001},{0,97500,427500,636000,1536000,2796000,4796000}))*1.021,-2))</f>
        <v/>
      </c>
      <c r="N2116" s="21">
        <f>IF(K2116&lt;=0,0,ROUNDDOWN((K2116*LOOKUP(K2116,{0,1950001,3300001,6950001,9000001,18000001,40000001},{0.05,0.1,0.2,0.23,0.33,0.4,0.45})-LOOKUP(K2116,{0,1950001,3300001,6950001,9000001,18000001,40000001},{0,97500,427500,636000,1536000,2796000,4796000}))*1.021,-2))</f>
        <v/>
      </c>
      <c r="O2116" s="21">
        <f>IF(L2116&lt;=0,0,ROUNDDOWN((L2116*LOOKUP(L2116,{0,1950001,3300001,6950001,9000001,18000001,40000001},{0.05,0.1,0.2,0.23,0.33,0.4,0.45})-LOOKUP(L2116,{0,1950001,3300001,6950001,9000001,18000001,40000001},{0,97500,427500,636000,1536000,2796000,4796000}))*1.021,-2))</f>
        <v/>
      </c>
      <c r="P2116" s="21">
        <f>MAX(0,ROUNDDOWN(F2116-E2116-430000,-3))</f>
        <v/>
      </c>
      <c r="Q2116" s="21">
        <f>MAX(0,ROUNDDOWN(F2116-E2116-430000-H2116,-3))</f>
        <v/>
      </c>
      <c r="R2116" s="21">
        <f>IF(F2116&lt;=450000,0,MAX(0,P2116*0.06-MIN(50000,P2116)*0.03))</f>
        <v/>
      </c>
      <c r="S2116" s="21">
        <f>IF(F2116&lt;=450000,0,MAX(0,P2116*0.04-MIN(50000,P2116)*0.02))</f>
        <v/>
      </c>
      <c r="T2116" s="21">
        <f>IF(F2116&lt;=450000,0,MAX(0,Q2116*0.06-MIN(50000,Q2116)*0.03))</f>
        <v/>
      </c>
      <c r="U2116" s="21">
        <f>IF(F2116&lt;=450000,0,MAX(0,Q2116*0.04-MIN(50000,Q2116)*0.02))</f>
        <v/>
      </c>
      <c r="V2116" s="21">
        <f>50000+MAX(0,G2116-480000)</f>
        <v/>
      </c>
      <c r="W2116" s="21">
        <f>P2116-V2116</f>
        <v/>
      </c>
      <c r="X2116" s="21">
        <f>Q2116-V2116</f>
        <v/>
      </c>
      <c r="Y2116" s="22">
        <f>IF(W2116&lt;0,0.9,LOOKUP(W2116,{0,1950001,3300001,6950001,9000001,18000001,40000001},{0.84895,0.7979,0.6958,0.66517,0.56307,0.4916,0.44055}))</f>
        <v/>
      </c>
      <c r="Z2116" s="22">
        <f>IF(X2116&lt;0,0.9,LOOKUP(X2116,{0,1950001,3300001,6950001,9000001,18000001,40000001},{0.84895,0.7979,0.6958,0.66517,0.56307,0.4916,0.44055}))</f>
        <v/>
      </c>
      <c r="AA2116" s="22">
        <f>IF(W2116&lt;0,0,CHOOSE(MATCH(W2116,{0,1950001,3300001,6950001,9000001},1),5.105/84.895,10.21/79.79,20.42/69.58,23.483/66.517,33.693/56.307))</f>
        <v/>
      </c>
      <c r="AB2116" s="21">
        <f>IF(C2116&lt;=2000,0,(MIN(C2116,ROUNDDOWN(F2116*0.3,0))-2000)*0.1)</f>
        <v/>
      </c>
      <c r="AC2116" s="21">
        <f>IF(C2116&lt;=2000,0,MIN((C2116-2000)*Y2116,(R2116+S2116)*0.2))</f>
        <v/>
      </c>
      <c r="AD2116" s="21">
        <f>IF(C2116&lt;=2000,0,MIN((C2116-2000)*Z2116,(T2116+U2116)*0.2))</f>
        <v/>
      </c>
      <c r="AE2116" s="21">
        <f>AC2116*AA2116</f>
        <v/>
      </c>
      <c r="AF2116" s="21">
        <f>ROUNDDOWN(R2116,-2)+ROUNDDOWN(S2116,-2)</f>
        <v/>
      </c>
      <c r="AG2116" s="21">
        <f>ROUNDDOWN(MAX(0,R2116-(AB2116+AC2116+AE2116)*0.6),-2)+ROUNDDOWN(MAX(0,S2116-(AB2116+AC2116+AE2116)*0.4),-2)</f>
        <v/>
      </c>
      <c r="AH2116" s="21">
        <f>ROUNDDOWN(MAX(0,T2116-(AB2116+AD2116)*0.6),-2)+ROUNDDOWN(MAX(0,U2116-(AB2116+AD2116)*0.4),-2)</f>
        <v/>
      </c>
      <c r="AI2116" s="21">
        <f>ROUNDDOWN(T2116,-2)+ROUNDDOWN(U2116,-2)</f>
        <v/>
      </c>
      <c r="AJ2116" s="21">
        <f>M2116+AF2116</f>
        <v/>
      </c>
      <c r="AK2116" s="21">
        <f>M2116+AG2116</f>
        <v/>
      </c>
      <c r="AL2116" s="21">
        <f>N2116+AH2116</f>
        <v/>
      </c>
      <c r="AM2116" s="21">
        <f>O2116+AI2116</f>
        <v/>
      </c>
      <c r="AN2116" s="21">
        <f>N2116+AI2116</f>
        <v/>
      </c>
      <c r="AO2116" s="21">
        <f>ROUNDDOWN((R2116+S2116)*0.2/Y2116+2000,0)</f>
        <v/>
      </c>
      <c r="AP2116" s="21">
        <f>ROUNDDOWN((T2116+U2116)*0.2/Z2116+2000,0)</f>
        <v/>
      </c>
      <c r="AQ2116" s="21">
        <f>AL2116-AK2116</f>
        <v/>
      </c>
      <c r="AR2116" s="21">
        <f>AM2116-AK2116</f>
        <v/>
      </c>
      <c r="AS2116" s="21">
        <f>AM2116-AL2116</f>
        <v/>
      </c>
      <c r="AT2116" s="21">
        <f>AK2116+C2116-AJ2116</f>
        <v/>
      </c>
      <c r="AU2116" s="21">
        <f>AL2116+C2116-AM2116</f>
        <v/>
      </c>
      <c r="AV2116" s="21">
        <f>AN2116+C2116-AM2116</f>
        <v/>
      </c>
    </row>
    <row r="2117">
      <c r="A2117" t="inlineStr">
        <is>
          <t>1万円刻み</t>
        </is>
      </c>
      <c r="B2117" s="21">
        <f>'5_1万円刻み'!$A$354</f>
        <v/>
      </c>
      <c r="C2117" s="21">
        <f>AO2117</f>
        <v/>
      </c>
      <c r="D2117" s="21" t="n">
        <v>0</v>
      </c>
      <c r="E2117" s="21">
        <f>ROUND(MIN(B2117/12,650000)*12*0.0915+MIN(B2117/12,1390000)*12*(0.0504+0)+B2117*0.005,0)</f>
        <v/>
      </c>
      <c r="F2117" s="21">
        <f>IF(B2117&lt;741000,0,IF(B2117&lt;2191000,B2117-740000,IF(B2117&lt;2193000,1451000,IF(B2117&lt;2196000,1453000,IF(B2117&lt;2200000,1456000,IF(B2117&lt;3600000,ROUND(ROUNDDOWN(B2117/4,-3)*2.8,0)-80000,IF(B2117&lt;6600000,ROUND(ROUNDDOWN(B2117/4,-3)*3.2,0)-440000,IF(B2117&lt;8500000,ROUNDDOWN(B2117*0.9,0)-1100000,B2117-1950000))))))))</f>
        <v/>
      </c>
      <c r="G2117" s="21">
        <f>IF(F2117&gt;23500000,NA(),IF(F2117&lt;=4890000,1040000,IF(F2117&lt;=6550000,670000,620000)))</f>
        <v/>
      </c>
      <c r="H2117" s="21">
        <f>IF(D2117&lt;=0,0,MAX(0,MIN(2000000,D2117-MIN(100000,ROUNDDOWN(F2117*0.05,0)))))</f>
        <v/>
      </c>
      <c r="I2117" s="21">
        <f>IF(C2117&lt;=2000,0,MIN(C2117,ROUNDDOWN(F2117*0.4,0))-2000)</f>
        <v/>
      </c>
      <c r="J2117" s="21">
        <f>MAX(0,ROUNDDOWN(F2117-E2117-G2117,-3))</f>
        <v/>
      </c>
      <c r="K2117" s="21">
        <f>MAX(0,ROUNDDOWN(F2117-E2117-G2117-H2117-I2117,-3))</f>
        <v/>
      </c>
      <c r="L2117" s="21">
        <f>MAX(0,ROUNDDOWN(F2117-E2117-G2117-H2117,-3))</f>
        <v/>
      </c>
      <c r="M2117" s="21">
        <f>IF(J2117&lt;=0,0,ROUNDDOWN((J2117*LOOKUP(J2117,{0,1950001,3300001,6950001,9000001,18000001,40000001},{0.05,0.1,0.2,0.23,0.33,0.4,0.45})-LOOKUP(J2117,{0,1950001,3300001,6950001,9000001,18000001,40000001},{0,97500,427500,636000,1536000,2796000,4796000}))*1.021,-2))</f>
        <v/>
      </c>
      <c r="N2117" s="21">
        <f>IF(K2117&lt;=0,0,ROUNDDOWN((K2117*LOOKUP(K2117,{0,1950001,3300001,6950001,9000001,18000001,40000001},{0.05,0.1,0.2,0.23,0.33,0.4,0.45})-LOOKUP(K2117,{0,1950001,3300001,6950001,9000001,18000001,40000001},{0,97500,427500,636000,1536000,2796000,4796000}))*1.021,-2))</f>
        <v/>
      </c>
      <c r="O2117" s="21">
        <f>IF(L2117&lt;=0,0,ROUNDDOWN((L2117*LOOKUP(L2117,{0,1950001,3300001,6950001,9000001,18000001,40000001},{0.05,0.1,0.2,0.23,0.33,0.4,0.45})-LOOKUP(L2117,{0,1950001,3300001,6950001,9000001,18000001,40000001},{0,97500,427500,636000,1536000,2796000,4796000}))*1.021,-2))</f>
        <v/>
      </c>
      <c r="P2117" s="21">
        <f>MAX(0,ROUNDDOWN(F2117-E2117-430000,-3))</f>
        <v/>
      </c>
      <c r="Q2117" s="21">
        <f>MAX(0,ROUNDDOWN(F2117-E2117-430000-H2117,-3))</f>
        <v/>
      </c>
      <c r="R2117" s="21">
        <f>IF(F2117&lt;=450000,0,MAX(0,P2117*0.06-MIN(50000,P2117)*0.03))</f>
        <v/>
      </c>
      <c r="S2117" s="21">
        <f>IF(F2117&lt;=450000,0,MAX(0,P2117*0.04-MIN(50000,P2117)*0.02))</f>
        <v/>
      </c>
      <c r="T2117" s="21">
        <f>IF(F2117&lt;=450000,0,MAX(0,Q2117*0.06-MIN(50000,Q2117)*0.03))</f>
        <v/>
      </c>
      <c r="U2117" s="21">
        <f>IF(F2117&lt;=450000,0,MAX(0,Q2117*0.04-MIN(50000,Q2117)*0.02))</f>
        <v/>
      </c>
      <c r="V2117" s="21">
        <f>50000+MAX(0,G2117-480000)</f>
        <v/>
      </c>
      <c r="W2117" s="21">
        <f>P2117-V2117</f>
        <v/>
      </c>
      <c r="X2117" s="21">
        <f>Q2117-V2117</f>
        <v/>
      </c>
      <c r="Y2117" s="22">
        <f>IF(W2117&lt;0,0.9,LOOKUP(W2117,{0,1950001,3300001,6950001,9000001,18000001,40000001},{0.84895,0.7979,0.6958,0.66517,0.56307,0.4916,0.44055}))</f>
        <v/>
      </c>
      <c r="Z2117" s="22">
        <f>IF(X2117&lt;0,0.9,LOOKUP(X2117,{0,1950001,3300001,6950001,9000001,18000001,40000001},{0.84895,0.7979,0.6958,0.66517,0.56307,0.4916,0.44055}))</f>
        <v/>
      </c>
      <c r="AA2117" s="22">
        <f>IF(W2117&lt;0,0,CHOOSE(MATCH(W2117,{0,1950001,3300001,6950001,9000001},1),5.105/84.895,10.21/79.79,20.42/69.58,23.483/66.517,33.693/56.307))</f>
        <v/>
      </c>
      <c r="AB2117" s="21">
        <f>IF(C2117&lt;=2000,0,(MIN(C2117,ROUNDDOWN(F2117*0.3,0))-2000)*0.1)</f>
        <v/>
      </c>
      <c r="AC2117" s="21">
        <f>IF(C2117&lt;=2000,0,MIN((C2117-2000)*Y2117,(R2117+S2117)*0.2))</f>
        <v/>
      </c>
      <c r="AD2117" s="21">
        <f>IF(C2117&lt;=2000,0,MIN((C2117-2000)*Z2117,(T2117+U2117)*0.2))</f>
        <v/>
      </c>
      <c r="AE2117" s="21">
        <f>AC2117*AA2117</f>
        <v/>
      </c>
      <c r="AF2117" s="21">
        <f>ROUNDDOWN(R2117,-2)+ROUNDDOWN(S2117,-2)</f>
        <v/>
      </c>
      <c r="AG2117" s="21">
        <f>ROUNDDOWN(MAX(0,R2117-(AB2117+AC2117+AE2117)*0.6),-2)+ROUNDDOWN(MAX(0,S2117-(AB2117+AC2117+AE2117)*0.4),-2)</f>
        <v/>
      </c>
      <c r="AH2117" s="21">
        <f>ROUNDDOWN(MAX(0,T2117-(AB2117+AD2117)*0.6),-2)+ROUNDDOWN(MAX(0,U2117-(AB2117+AD2117)*0.4),-2)</f>
        <v/>
      </c>
      <c r="AI2117" s="21">
        <f>ROUNDDOWN(T2117,-2)+ROUNDDOWN(U2117,-2)</f>
        <v/>
      </c>
      <c r="AJ2117" s="21">
        <f>M2117+AF2117</f>
        <v/>
      </c>
      <c r="AK2117" s="21">
        <f>M2117+AG2117</f>
        <v/>
      </c>
      <c r="AL2117" s="21">
        <f>N2117+AH2117</f>
        <v/>
      </c>
      <c r="AM2117" s="21">
        <f>O2117+AI2117</f>
        <v/>
      </c>
      <c r="AN2117" s="21">
        <f>N2117+AI2117</f>
        <v/>
      </c>
      <c r="AO2117" s="21">
        <f>ROUNDDOWN((R2117+S2117)*0.2/Y2117+2000,0)</f>
        <v/>
      </c>
      <c r="AP2117" s="21">
        <f>ROUNDDOWN((T2117+U2117)*0.2/Z2117+2000,0)</f>
        <v/>
      </c>
      <c r="AQ2117" s="21">
        <f>AL2117-AK2117</f>
        <v/>
      </c>
      <c r="AR2117" s="21">
        <f>AM2117-AK2117</f>
        <v/>
      </c>
      <c r="AS2117" s="21">
        <f>AM2117-AL2117</f>
        <v/>
      </c>
      <c r="AT2117" s="21">
        <f>AK2117+C2117-AJ2117</f>
        <v/>
      </c>
      <c r="AU2117" s="21">
        <f>AL2117+C2117-AM2117</f>
        <v/>
      </c>
      <c r="AV2117" s="21">
        <f>AN2117+C2117-AM2117</f>
        <v/>
      </c>
    </row>
    <row r="2118">
      <c r="A2118" t="inlineStr">
        <is>
          <t>1万円刻み</t>
        </is>
      </c>
      <c r="B2118" s="21">
        <f>'5_1万円刻み'!$A$355</f>
        <v/>
      </c>
      <c r="C2118" s="21">
        <f>AO2118</f>
        <v/>
      </c>
      <c r="D2118" s="21" t="n">
        <v>0</v>
      </c>
      <c r="E2118" s="21">
        <f>ROUND(MIN(B2118/12,650000)*12*0.0915+MIN(B2118/12,1390000)*12*(0.0504+0)+B2118*0.005,0)</f>
        <v/>
      </c>
      <c r="F2118" s="21">
        <f>IF(B2118&lt;741000,0,IF(B2118&lt;2191000,B2118-740000,IF(B2118&lt;2193000,1451000,IF(B2118&lt;2196000,1453000,IF(B2118&lt;2200000,1456000,IF(B2118&lt;3600000,ROUND(ROUNDDOWN(B2118/4,-3)*2.8,0)-80000,IF(B2118&lt;6600000,ROUND(ROUNDDOWN(B2118/4,-3)*3.2,0)-440000,IF(B2118&lt;8500000,ROUNDDOWN(B2118*0.9,0)-1100000,B2118-1950000))))))))</f>
        <v/>
      </c>
      <c r="G2118" s="21">
        <f>IF(F2118&gt;23500000,NA(),IF(F2118&lt;=4890000,1040000,IF(F2118&lt;=6550000,670000,620000)))</f>
        <v/>
      </c>
      <c r="H2118" s="21">
        <f>IF(D2118&lt;=0,0,MAX(0,MIN(2000000,D2118-MIN(100000,ROUNDDOWN(F2118*0.05,0)))))</f>
        <v/>
      </c>
      <c r="I2118" s="21">
        <f>IF(C2118&lt;=2000,0,MIN(C2118,ROUNDDOWN(F2118*0.4,0))-2000)</f>
        <v/>
      </c>
      <c r="J2118" s="21">
        <f>MAX(0,ROUNDDOWN(F2118-E2118-G2118,-3))</f>
        <v/>
      </c>
      <c r="K2118" s="21">
        <f>MAX(0,ROUNDDOWN(F2118-E2118-G2118-H2118-I2118,-3))</f>
        <v/>
      </c>
      <c r="L2118" s="21">
        <f>MAX(0,ROUNDDOWN(F2118-E2118-G2118-H2118,-3))</f>
        <v/>
      </c>
      <c r="M2118" s="21">
        <f>IF(J2118&lt;=0,0,ROUNDDOWN((J2118*LOOKUP(J2118,{0,1950001,3300001,6950001,9000001,18000001,40000001},{0.05,0.1,0.2,0.23,0.33,0.4,0.45})-LOOKUP(J2118,{0,1950001,3300001,6950001,9000001,18000001,40000001},{0,97500,427500,636000,1536000,2796000,4796000}))*1.021,-2))</f>
        <v/>
      </c>
      <c r="N2118" s="21">
        <f>IF(K2118&lt;=0,0,ROUNDDOWN((K2118*LOOKUP(K2118,{0,1950001,3300001,6950001,9000001,18000001,40000001},{0.05,0.1,0.2,0.23,0.33,0.4,0.45})-LOOKUP(K2118,{0,1950001,3300001,6950001,9000001,18000001,40000001},{0,97500,427500,636000,1536000,2796000,4796000}))*1.021,-2))</f>
        <v/>
      </c>
      <c r="O2118" s="21">
        <f>IF(L2118&lt;=0,0,ROUNDDOWN((L2118*LOOKUP(L2118,{0,1950001,3300001,6950001,9000001,18000001,40000001},{0.05,0.1,0.2,0.23,0.33,0.4,0.45})-LOOKUP(L2118,{0,1950001,3300001,6950001,9000001,18000001,40000001},{0,97500,427500,636000,1536000,2796000,4796000}))*1.021,-2))</f>
        <v/>
      </c>
      <c r="P2118" s="21">
        <f>MAX(0,ROUNDDOWN(F2118-E2118-430000,-3))</f>
        <v/>
      </c>
      <c r="Q2118" s="21">
        <f>MAX(0,ROUNDDOWN(F2118-E2118-430000-H2118,-3))</f>
        <v/>
      </c>
      <c r="R2118" s="21">
        <f>IF(F2118&lt;=450000,0,MAX(0,P2118*0.06-MIN(50000,P2118)*0.03))</f>
        <v/>
      </c>
      <c r="S2118" s="21">
        <f>IF(F2118&lt;=450000,0,MAX(0,P2118*0.04-MIN(50000,P2118)*0.02))</f>
        <v/>
      </c>
      <c r="T2118" s="21">
        <f>IF(F2118&lt;=450000,0,MAX(0,Q2118*0.06-MIN(50000,Q2118)*0.03))</f>
        <v/>
      </c>
      <c r="U2118" s="21">
        <f>IF(F2118&lt;=450000,0,MAX(0,Q2118*0.04-MIN(50000,Q2118)*0.02))</f>
        <v/>
      </c>
      <c r="V2118" s="21">
        <f>50000+MAX(0,G2118-480000)</f>
        <v/>
      </c>
      <c r="W2118" s="21">
        <f>P2118-V2118</f>
        <v/>
      </c>
      <c r="X2118" s="21">
        <f>Q2118-V2118</f>
        <v/>
      </c>
      <c r="Y2118" s="22">
        <f>IF(W2118&lt;0,0.9,LOOKUP(W2118,{0,1950001,3300001,6950001,9000001,18000001,40000001},{0.84895,0.7979,0.6958,0.66517,0.56307,0.4916,0.44055}))</f>
        <v/>
      </c>
      <c r="Z2118" s="22">
        <f>IF(X2118&lt;0,0.9,LOOKUP(X2118,{0,1950001,3300001,6950001,9000001,18000001,40000001},{0.84895,0.7979,0.6958,0.66517,0.56307,0.4916,0.44055}))</f>
        <v/>
      </c>
      <c r="AA2118" s="22">
        <f>IF(W2118&lt;0,0,CHOOSE(MATCH(W2118,{0,1950001,3300001,6950001,9000001},1),5.105/84.895,10.21/79.79,20.42/69.58,23.483/66.517,33.693/56.307))</f>
        <v/>
      </c>
      <c r="AB2118" s="21">
        <f>IF(C2118&lt;=2000,0,(MIN(C2118,ROUNDDOWN(F2118*0.3,0))-2000)*0.1)</f>
        <v/>
      </c>
      <c r="AC2118" s="21">
        <f>IF(C2118&lt;=2000,0,MIN((C2118-2000)*Y2118,(R2118+S2118)*0.2))</f>
        <v/>
      </c>
      <c r="AD2118" s="21">
        <f>IF(C2118&lt;=2000,0,MIN((C2118-2000)*Z2118,(T2118+U2118)*0.2))</f>
        <v/>
      </c>
      <c r="AE2118" s="21">
        <f>AC2118*AA2118</f>
        <v/>
      </c>
      <c r="AF2118" s="21">
        <f>ROUNDDOWN(R2118,-2)+ROUNDDOWN(S2118,-2)</f>
        <v/>
      </c>
      <c r="AG2118" s="21">
        <f>ROUNDDOWN(MAX(0,R2118-(AB2118+AC2118+AE2118)*0.6),-2)+ROUNDDOWN(MAX(0,S2118-(AB2118+AC2118+AE2118)*0.4),-2)</f>
        <v/>
      </c>
      <c r="AH2118" s="21">
        <f>ROUNDDOWN(MAX(0,T2118-(AB2118+AD2118)*0.6),-2)+ROUNDDOWN(MAX(0,U2118-(AB2118+AD2118)*0.4),-2)</f>
        <v/>
      </c>
      <c r="AI2118" s="21">
        <f>ROUNDDOWN(T2118,-2)+ROUNDDOWN(U2118,-2)</f>
        <v/>
      </c>
      <c r="AJ2118" s="21">
        <f>M2118+AF2118</f>
        <v/>
      </c>
      <c r="AK2118" s="21">
        <f>M2118+AG2118</f>
        <v/>
      </c>
      <c r="AL2118" s="21">
        <f>N2118+AH2118</f>
        <v/>
      </c>
      <c r="AM2118" s="21">
        <f>O2118+AI2118</f>
        <v/>
      </c>
      <c r="AN2118" s="21">
        <f>N2118+AI2118</f>
        <v/>
      </c>
      <c r="AO2118" s="21">
        <f>ROUNDDOWN((R2118+S2118)*0.2/Y2118+2000,0)</f>
        <v/>
      </c>
      <c r="AP2118" s="21">
        <f>ROUNDDOWN((T2118+U2118)*0.2/Z2118+2000,0)</f>
        <v/>
      </c>
      <c r="AQ2118" s="21">
        <f>AL2118-AK2118</f>
        <v/>
      </c>
      <c r="AR2118" s="21">
        <f>AM2118-AK2118</f>
        <v/>
      </c>
      <c r="AS2118" s="21">
        <f>AM2118-AL2118</f>
        <v/>
      </c>
      <c r="AT2118" s="21">
        <f>AK2118+C2118-AJ2118</f>
        <v/>
      </c>
      <c r="AU2118" s="21">
        <f>AL2118+C2118-AM2118</f>
        <v/>
      </c>
      <c r="AV2118" s="21">
        <f>AN2118+C2118-AM2118</f>
        <v/>
      </c>
    </row>
    <row r="2119">
      <c r="A2119" t="inlineStr">
        <is>
          <t>1万円刻み</t>
        </is>
      </c>
      <c r="B2119" s="21">
        <f>'5_1万円刻み'!$A$356</f>
        <v/>
      </c>
      <c r="C2119" s="21">
        <f>AO2119</f>
        <v/>
      </c>
      <c r="D2119" s="21" t="n">
        <v>0</v>
      </c>
      <c r="E2119" s="21">
        <f>ROUND(MIN(B2119/12,650000)*12*0.0915+MIN(B2119/12,1390000)*12*(0.0504+0)+B2119*0.005,0)</f>
        <v/>
      </c>
      <c r="F2119" s="21">
        <f>IF(B2119&lt;741000,0,IF(B2119&lt;2191000,B2119-740000,IF(B2119&lt;2193000,1451000,IF(B2119&lt;2196000,1453000,IF(B2119&lt;2200000,1456000,IF(B2119&lt;3600000,ROUND(ROUNDDOWN(B2119/4,-3)*2.8,0)-80000,IF(B2119&lt;6600000,ROUND(ROUNDDOWN(B2119/4,-3)*3.2,0)-440000,IF(B2119&lt;8500000,ROUNDDOWN(B2119*0.9,0)-1100000,B2119-1950000))))))))</f>
        <v/>
      </c>
      <c r="G2119" s="21">
        <f>IF(F2119&gt;23500000,NA(),IF(F2119&lt;=4890000,1040000,IF(F2119&lt;=6550000,670000,620000)))</f>
        <v/>
      </c>
      <c r="H2119" s="21">
        <f>IF(D2119&lt;=0,0,MAX(0,MIN(2000000,D2119-MIN(100000,ROUNDDOWN(F2119*0.05,0)))))</f>
        <v/>
      </c>
      <c r="I2119" s="21">
        <f>IF(C2119&lt;=2000,0,MIN(C2119,ROUNDDOWN(F2119*0.4,0))-2000)</f>
        <v/>
      </c>
      <c r="J2119" s="21">
        <f>MAX(0,ROUNDDOWN(F2119-E2119-G2119,-3))</f>
        <v/>
      </c>
      <c r="K2119" s="21">
        <f>MAX(0,ROUNDDOWN(F2119-E2119-G2119-H2119-I2119,-3))</f>
        <v/>
      </c>
      <c r="L2119" s="21">
        <f>MAX(0,ROUNDDOWN(F2119-E2119-G2119-H2119,-3))</f>
        <v/>
      </c>
      <c r="M2119" s="21">
        <f>IF(J2119&lt;=0,0,ROUNDDOWN((J2119*LOOKUP(J2119,{0,1950001,3300001,6950001,9000001,18000001,40000001},{0.05,0.1,0.2,0.23,0.33,0.4,0.45})-LOOKUP(J2119,{0,1950001,3300001,6950001,9000001,18000001,40000001},{0,97500,427500,636000,1536000,2796000,4796000}))*1.021,-2))</f>
        <v/>
      </c>
      <c r="N2119" s="21">
        <f>IF(K2119&lt;=0,0,ROUNDDOWN((K2119*LOOKUP(K2119,{0,1950001,3300001,6950001,9000001,18000001,40000001},{0.05,0.1,0.2,0.23,0.33,0.4,0.45})-LOOKUP(K2119,{0,1950001,3300001,6950001,9000001,18000001,40000001},{0,97500,427500,636000,1536000,2796000,4796000}))*1.021,-2))</f>
        <v/>
      </c>
      <c r="O2119" s="21">
        <f>IF(L2119&lt;=0,0,ROUNDDOWN((L2119*LOOKUP(L2119,{0,1950001,3300001,6950001,9000001,18000001,40000001},{0.05,0.1,0.2,0.23,0.33,0.4,0.45})-LOOKUP(L2119,{0,1950001,3300001,6950001,9000001,18000001,40000001},{0,97500,427500,636000,1536000,2796000,4796000}))*1.021,-2))</f>
        <v/>
      </c>
      <c r="P2119" s="21">
        <f>MAX(0,ROUNDDOWN(F2119-E2119-430000,-3))</f>
        <v/>
      </c>
      <c r="Q2119" s="21">
        <f>MAX(0,ROUNDDOWN(F2119-E2119-430000-H2119,-3))</f>
        <v/>
      </c>
      <c r="R2119" s="21">
        <f>IF(F2119&lt;=450000,0,MAX(0,P2119*0.06-MIN(50000,P2119)*0.03))</f>
        <v/>
      </c>
      <c r="S2119" s="21">
        <f>IF(F2119&lt;=450000,0,MAX(0,P2119*0.04-MIN(50000,P2119)*0.02))</f>
        <v/>
      </c>
      <c r="T2119" s="21">
        <f>IF(F2119&lt;=450000,0,MAX(0,Q2119*0.06-MIN(50000,Q2119)*0.03))</f>
        <v/>
      </c>
      <c r="U2119" s="21">
        <f>IF(F2119&lt;=450000,0,MAX(0,Q2119*0.04-MIN(50000,Q2119)*0.02))</f>
        <v/>
      </c>
      <c r="V2119" s="21">
        <f>50000+MAX(0,G2119-480000)</f>
        <v/>
      </c>
      <c r="W2119" s="21">
        <f>P2119-V2119</f>
        <v/>
      </c>
      <c r="X2119" s="21">
        <f>Q2119-V2119</f>
        <v/>
      </c>
      <c r="Y2119" s="22">
        <f>IF(W2119&lt;0,0.9,LOOKUP(W2119,{0,1950001,3300001,6950001,9000001,18000001,40000001},{0.84895,0.7979,0.6958,0.66517,0.56307,0.4916,0.44055}))</f>
        <v/>
      </c>
      <c r="Z2119" s="22">
        <f>IF(X2119&lt;0,0.9,LOOKUP(X2119,{0,1950001,3300001,6950001,9000001,18000001,40000001},{0.84895,0.7979,0.6958,0.66517,0.56307,0.4916,0.44055}))</f>
        <v/>
      </c>
      <c r="AA2119" s="22">
        <f>IF(W2119&lt;0,0,CHOOSE(MATCH(W2119,{0,1950001,3300001,6950001,9000001},1),5.105/84.895,10.21/79.79,20.42/69.58,23.483/66.517,33.693/56.307))</f>
        <v/>
      </c>
      <c r="AB2119" s="21">
        <f>IF(C2119&lt;=2000,0,(MIN(C2119,ROUNDDOWN(F2119*0.3,0))-2000)*0.1)</f>
        <v/>
      </c>
      <c r="AC2119" s="21">
        <f>IF(C2119&lt;=2000,0,MIN((C2119-2000)*Y2119,(R2119+S2119)*0.2))</f>
        <v/>
      </c>
      <c r="AD2119" s="21">
        <f>IF(C2119&lt;=2000,0,MIN((C2119-2000)*Z2119,(T2119+U2119)*0.2))</f>
        <v/>
      </c>
      <c r="AE2119" s="21">
        <f>AC2119*AA2119</f>
        <v/>
      </c>
      <c r="AF2119" s="21">
        <f>ROUNDDOWN(R2119,-2)+ROUNDDOWN(S2119,-2)</f>
        <v/>
      </c>
      <c r="AG2119" s="21">
        <f>ROUNDDOWN(MAX(0,R2119-(AB2119+AC2119+AE2119)*0.6),-2)+ROUNDDOWN(MAX(0,S2119-(AB2119+AC2119+AE2119)*0.4),-2)</f>
        <v/>
      </c>
      <c r="AH2119" s="21">
        <f>ROUNDDOWN(MAX(0,T2119-(AB2119+AD2119)*0.6),-2)+ROUNDDOWN(MAX(0,U2119-(AB2119+AD2119)*0.4),-2)</f>
        <v/>
      </c>
      <c r="AI2119" s="21">
        <f>ROUNDDOWN(T2119,-2)+ROUNDDOWN(U2119,-2)</f>
        <v/>
      </c>
      <c r="AJ2119" s="21">
        <f>M2119+AF2119</f>
        <v/>
      </c>
      <c r="AK2119" s="21">
        <f>M2119+AG2119</f>
        <v/>
      </c>
      <c r="AL2119" s="21">
        <f>N2119+AH2119</f>
        <v/>
      </c>
      <c r="AM2119" s="21">
        <f>O2119+AI2119</f>
        <v/>
      </c>
      <c r="AN2119" s="21">
        <f>N2119+AI2119</f>
        <v/>
      </c>
      <c r="AO2119" s="21">
        <f>ROUNDDOWN((R2119+S2119)*0.2/Y2119+2000,0)</f>
        <v/>
      </c>
      <c r="AP2119" s="21">
        <f>ROUNDDOWN((T2119+U2119)*0.2/Z2119+2000,0)</f>
        <v/>
      </c>
      <c r="AQ2119" s="21">
        <f>AL2119-AK2119</f>
        <v/>
      </c>
      <c r="AR2119" s="21">
        <f>AM2119-AK2119</f>
        <v/>
      </c>
      <c r="AS2119" s="21">
        <f>AM2119-AL2119</f>
        <v/>
      </c>
      <c r="AT2119" s="21">
        <f>AK2119+C2119-AJ2119</f>
        <v/>
      </c>
      <c r="AU2119" s="21">
        <f>AL2119+C2119-AM2119</f>
        <v/>
      </c>
      <c r="AV2119" s="21">
        <f>AN2119+C2119-AM2119</f>
        <v/>
      </c>
    </row>
    <row r="2120">
      <c r="A2120" t="inlineStr">
        <is>
          <t>1万円刻み</t>
        </is>
      </c>
      <c r="B2120" s="21">
        <f>'5_1万円刻み'!$A$357</f>
        <v/>
      </c>
      <c r="C2120" s="21">
        <f>AO2120</f>
        <v/>
      </c>
      <c r="D2120" s="21" t="n">
        <v>0</v>
      </c>
      <c r="E2120" s="21">
        <f>ROUND(MIN(B2120/12,650000)*12*0.0915+MIN(B2120/12,1390000)*12*(0.0504+0)+B2120*0.005,0)</f>
        <v/>
      </c>
      <c r="F2120" s="21">
        <f>IF(B2120&lt;741000,0,IF(B2120&lt;2191000,B2120-740000,IF(B2120&lt;2193000,1451000,IF(B2120&lt;2196000,1453000,IF(B2120&lt;2200000,1456000,IF(B2120&lt;3600000,ROUND(ROUNDDOWN(B2120/4,-3)*2.8,0)-80000,IF(B2120&lt;6600000,ROUND(ROUNDDOWN(B2120/4,-3)*3.2,0)-440000,IF(B2120&lt;8500000,ROUNDDOWN(B2120*0.9,0)-1100000,B2120-1950000))))))))</f>
        <v/>
      </c>
      <c r="G2120" s="21">
        <f>IF(F2120&gt;23500000,NA(),IF(F2120&lt;=4890000,1040000,IF(F2120&lt;=6550000,670000,620000)))</f>
        <v/>
      </c>
      <c r="H2120" s="21">
        <f>IF(D2120&lt;=0,0,MAX(0,MIN(2000000,D2120-MIN(100000,ROUNDDOWN(F2120*0.05,0)))))</f>
        <v/>
      </c>
      <c r="I2120" s="21">
        <f>IF(C2120&lt;=2000,0,MIN(C2120,ROUNDDOWN(F2120*0.4,0))-2000)</f>
        <v/>
      </c>
      <c r="J2120" s="21">
        <f>MAX(0,ROUNDDOWN(F2120-E2120-G2120,-3))</f>
        <v/>
      </c>
      <c r="K2120" s="21">
        <f>MAX(0,ROUNDDOWN(F2120-E2120-G2120-H2120-I2120,-3))</f>
        <v/>
      </c>
      <c r="L2120" s="21">
        <f>MAX(0,ROUNDDOWN(F2120-E2120-G2120-H2120,-3))</f>
        <v/>
      </c>
      <c r="M2120" s="21">
        <f>IF(J2120&lt;=0,0,ROUNDDOWN((J2120*LOOKUP(J2120,{0,1950001,3300001,6950001,9000001,18000001,40000001},{0.05,0.1,0.2,0.23,0.33,0.4,0.45})-LOOKUP(J2120,{0,1950001,3300001,6950001,9000001,18000001,40000001},{0,97500,427500,636000,1536000,2796000,4796000}))*1.021,-2))</f>
        <v/>
      </c>
      <c r="N2120" s="21">
        <f>IF(K2120&lt;=0,0,ROUNDDOWN((K2120*LOOKUP(K2120,{0,1950001,3300001,6950001,9000001,18000001,40000001},{0.05,0.1,0.2,0.23,0.33,0.4,0.45})-LOOKUP(K2120,{0,1950001,3300001,6950001,9000001,18000001,40000001},{0,97500,427500,636000,1536000,2796000,4796000}))*1.021,-2))</f>
        <v/>
      </c>
      <c r="O2120" s="21">
        <f>IF(L2120&lt;=0,0,ROUNDDOWN((L2120*LOOKUP(L2120,{0,1950001,3300001,6950001,9000001,18000001,40000001},{0.05,0.1,0.2,0.23,0.33,0.4,0.45})-LOOKUP(L2120,{0,1950001,3300001,6950001,9000001,18000001,40000001},{0,97500,427500,636000,1536000,2796000,4796000}))*1.021,-2))</f>
        <v/>
      </c>
      <c r="P2120" s="21">
        <f>MAX(0,ROUNDDOWN(F2120-E2120-430000,-3))</f>
        <v/>
      </c>
      <c r="Q2120" s="21">
        <f>MAX(0,ROUNDDOWN(F2120-E2120-430000-H2120,-3))</f>
        <v/>
      </c>
      <c r="R2120" s="21">
        <f>IF(F2120&lt;=450000,0,MAX(0,P2120*0.06-MIN(50000,P2120)*0.03))</f>
        <v/>
      </c>
      <c r="S2120" s="21">
        <f>IF(F2120&lt;=450000,0,MAX(0,P2120*0.04-MIN(50000,P2120)*0.02))</f>
        <v/>
      </c>
      <c r="T2120" s="21">
        <f>IF(F2120&lt;=450000,0,MAX(0,Q2120*0.06-MIN(50000,Q2120)*0.03))</f>
        <v/>
      </c>
      <c r="U2120" s="21">
        <f>IF(F2120&lt;=450000,0,MAX(0,Q2120*0.04-MIN(50000,Q2120)*0.02))</f>
        <v/>
      </c>
      <c r="V2120" s="21">
        <f>50000+MAX(0,G2120-480000)</f>
        <v/>
      </c>
      <c r="W2120" s="21">
        <f>P2120-V2120</f>
        <v/>
      </c>
      <c r="X2120" s="21">
        <f>Q2120-V2120</f>
        <v/>
      </c>
      <c r="Y2120" s="22">
        <f>IF(W2120&lt;0,0.9,LOOKUP(W2120,{0,1950001,3300001,6950001,9000001,18000001,40000001},{0.84895,0.7979,0.6958,0.66517,0.56307,0.4916,0.44055}))</f>
        <v/>
      </c>
      <c r="Z2120" s="22">
        <f>IF(X2120&lt;0,0.9,LOOKUP(X2120,{0,1950001,3300001,6950001,9000001,18000001,40000001},{0.84895,0.7979,0.6958,0.66517,0.56307,0.4916,0.44055}))</f>
        <v/>
      </c>
      <c r="AA2120" s="22">
        <f>IF(W2120&lt;0,0,CHOOSE(MATCH(W2120,{0,1950001,3300001,6950001,9000001},1),5.105/84.895,10.21/79.79,20.42/69.58,23.483/66.517,33.693/56.307))</f>
        <v/>
      </c>
      <c r="AB2120" s="21">
        <f>IF(C2120&lt;=2000,0,(MIN(C2120,ROUNDDOWN(F2120*0.3,0))-2000)*0.1)</f>
        <v/>
      </c>
      <c r="AC2120" s="21">
        <f>IF(C2120&lt;=2000,0,MIN((C2120-2000)*Y2120,(R2120+S2120)*0.2))</f>
        <v/>
      </c>
      <c r="AD2120" s="21">
        <f>IF(C2120&lt;=2000,0,MIN((C2120-2000)*Z2120,(T2120+U2120)*0.2))</f>
        <v/>
      </c>
      <c r="AE2120" s="21">
        <f>AC2120*AA2120</f>
        <v/>
      </c>
      <c r="AF2120" s="21">
        <f>ROUNDDOWN(R2120,-2)+ROUNDDOWN(S2120,-2)</f>
        <v/>
      </c>
      <c r="AG2120" s="21">
        <f>ROUNDDOWN(MAX(0,R2120-(AB2120+AC2120+AE2120)*0.6),-2)+ROUNDDOWN(MAX(0,S2120-(AB2120+AC2120+AE2120)*0.4),-2)</f>
        <v/>
      </c>
      <c r="AH2120" s="21">
        <f>ROUNDDOWN(MAX(0,T2120-(AB2120+AD2120)*0.6),-2)+ROUNDDOWN(MAX(0,U2120-(AB2120+AD2120)*0.4),-2)</f>
        <v/>
      </c>
      <c r="AI2120" s="21">
        <f>ROUNDDOWN(T2120,-2)+ROUNDDOWN(U2120,-2)</f>
        <v/>
      </c>
      <c r="AJ2120" s="21">
        <f>M2120+AF2120</f>
        <v/>
      </c>
      <c r="AK2120" s="21">
        <f>M2120+AG2120</f>
        <v/>
      </c>
      <c r="AL2120" s="21">
        <f>N2120+AH2120</f>
        <v/>
      </c>
      <c r="AM2120" s="21">
        <f>O2120+AI2120</f>
        <v/>
      </c>
      <c r="AN2120" s="21">
        <f>N2120+AI2120</f>
        <v/>
      </c>
      <c r="AO2120" s="21">
        <f>ROUNDDOWN((R2120+S2120)*0.2/Y2120+2000,0)</f>
        <v/>
      </c>
      <c r="AP2120" s="21">
        <f>ROUNDDOWN((T2120+U2120)*0.2/Z2120+2000,0)</f>
        <v/>
      </c>
      <c r="AQ2120" s="21">
        <f>AL2120-AK2120</f>
        <v/>
      </c>
      <c r="AR2120" s="21">
        <f>AM2120-AK2120</f>
        <v/>
      </c>
      <c r="AS2120" s="21">
        <f>AM2120-AL2120</f>
        <v/>
      </c>
      <c r="AT2120" s="21">
        <f>AK2120+C2120-AJ2120</f>
        <v/>
      </c>
      <c r="AU2120" s="21">
        <f>AL2120+C2120-AM2120</f>
        <v/>
      </c>
      <c r="AV2120" s="21">
        <f>AN2120+C2120-AM2120</f>
        <v/>
      </c>
    </row>
    <row r="2121">
      <c r="A2121" t="inlineStr">
        <is>
          <t>1万円刻み</t>
        </is>
      </c>
      <c r="B2121" s="21">
        <f>'5_1万円刻み'!$A$358</f>
        <v/>
      </c>
      <c r="C2121" s="21">
        <f>AO2121</f>
        <v/>
      </c>
      <c r="D2121" s="21" t="n">
        <v>0</v>
      </c>
      <c r="E2121" s="21">
        <f>ROUND(MIN(B2121/12,650000)*12*0.0915+MIN(B2121/12,1390000)*12*(0.0504+0)+B2121*0.005,0)</f>
        <v/>
      </c>
      <c r="F2121" s="21">
        <f>IF(B2121&lt;741000,0,IF(B2121&lt;2191000,B2121-740000,IF(B2121&lt;2193000,1451000,IF(B2121&lt;2196000,1453000,IF(B2121&lt;2200000,1456000,IF(B2121&lt;3600000,ROUND(ROUNDDOWN(B2121/4,-3)*2.8,0)-80000,IF(B2121&lt;6600000,ROUND(ROUNDDOWN(B2121/4,-3)*3.2,0)-440000,IF(B2121&lt;8500000,ROUNDDOWN(B2121*0.9,0)-1100000,B2121-1950000))))))))</f>
        <v/>
      </c>
      <c r="G2121" s="21">
        <f>IF(F2121&gt;23500000,NA(),IF(F2121&lt;=4890000,1040000,IF(F2121&lt;=6550000,670000,620000)))</f>
        <v/>
      </c>
      <c r="H2121" s="21">
        <f>IF(D2121&lt;=0,0,MAX(0,MIN(2000000,D2121-MIN(100000,ROUNDDOWN(F2121*0.05,0)))))</f>
        <v/>
      </c>
      <c r="I2121" s="21">
        <f>IF(C2121&lt;=2000,0,MIN(C2121,ROUNDDOWN(F2121*0.4,0))-2000)</f>
        <v/>
      </c>
      <c r="J2121" s="21">
        <f>MAX(0,ROUNDDOWN(F2121-E2121-G2121,-3))</f>
        <v/>
      </c>
      <c r="K2121" s="21">
        <f>MAX(0,ROUNDDOWN(F2121-E2121-G2121-H2121-I2121,-3))</f>
        <v/>
      </c>
      <c r="L2121" s="21">
        <f>MAX(0,ROUNDDOWN(F2121-E2121-G2121-H2121,-3))</f>
        <v/>
      </c>
      <c r="M2121" s="21">
        <f>IF(J2121&lt;=0,0,ROUNDDOWN((J2121*LOOKUP(J2121,{0,1950001,3300001,6950001,9000001,18000001,40000001},{0.05,0.1,0.2,0.23,0.33,0.4,0.45})-LOOKUP(J2121,{0,1950001,3300001,6950001,9000001,18000001,40000001},{0,97500,427500,636000,1536000,2796000,4796000}))*1.021,-2))</f>
        <v/>
      </c>
      <c r="N2121" s="21">
        <f>IF(K2121&lt;=0,0,ROUNDDOWN((K2121*LOOKUP(K2121,{0,1950001,3300001,6950001,9000001,18000001,40000001},{0.05,0.1,0.2,0.23,0.33,0.4,0.45})-LOOKUP(K2121,{0,1950001,3300001,6950001,9000001,18000001,40000001},{0,97500,427500,636000,1536000,2796000,4796000}))*1.021,-2))</f>
        <v/>
      </c>
      <c r="O2121" s="21">
        <f>IF(L2121&lt;=0,0,ROUNDDOWN((L2121*LOOKUP(L2121,{0,1950001,3300001,6950001,9000001,18000001,40000001},{0.05,0.1,0.2,0.23,0.33,0.4,0.45})-LOOKUP(L2121,{0,1950001,3300001,6950001,9000001,18000001,40000001},{0,97500,427500,636000,1536000,2796000,4796000}))*1.021,-2))</f>
        <v/>
      </c>
      <c r="P2121" s="21">
        <f>MAX(0,ROUNDDOWN(F2121-E2121-430000,-3))</f>
        <v/>
      </c>
      <c r="Q2121" s="21">
        <f>MAX(0,ROUNDDOWN(F2121-E2121-430000-H2121,-3))</f>
        <v/>
      </c>
      <c r="R2121" s="21">
        <f>IF(F2121&lt;=450000,0,MAX(0,P2121*0.06-MIN(50000,P2121)*0.03))</f>
        <v/>
      </c>
      <c r="S2121" s="21">
        <f>IF(F2121&lt;=450000,0,MAX(0,P2121*0.04-MIN(50000,P2121)*0.02))</f>
        <v/>
      </c>
      <c r="T2121" s="21">
        <f>IF(F2121&lt;=450000,0,MAX(0,Q2121*0.06-MIN(50000,Q2121)*0.03))</f>
        <v/>
      </c>
      <c r="U2121" s="21">
        <f>IF(F2121&lt;=450000,0,MAX(0,Q2121*0.04-MIN(50000,Q2121)*0.02))</f>
        <v/>
      </c>
      <c r="V2121" s="21">
        <f>50000+MAX(0,G2121-480000)</f>
        <v/>
      </c>
      <c r="W2121" s="21">
        <f>P2121-V2121</f>
        <v/>
      </c>
      <c r="X2121" s="21">
        <f>Q2121-V2121</f>
        <v/>
      </c>
      <c r="Y2121" s="22">
        <f>IF(W2121&lt;0,0.9,LOOKUP(W2121,{0,1950001,3300001,6950001,9000001,18000001,40000001},{0.84895,0.7979,0.6958,0.66517,0.56307,0.4916,0.44055}))</f>
        <v/>
      </c>
      <c r="Z2121" s="22">
        <f>IF(X2121&lt;0,0.9,LOOKUP(X2121,{0,1950001,3300001,6950001,9000001,18000001,40000001},{0.84895,0.7979,0.6958,0.66517,0.56307,0.4916,0.44055}))</f>
        <v/>
      </c>
      <c r="AA2121" s="22">
        <f>IF(W2121&lt;0,0,CHOOSE(MATCH(W2121,{0,1950001,3300001,6950001,9000001},1),5.105/84.895,10.21/79.79,20.42/69.58,23.483/66.517,33.693/56.307))</f>
        <v/>
      </c>
      <c r="AB2121" s="21">
        <f>IF(C2121&lt;=2000,0,(MIN(C2121,ROUNDDOWN(F2121*0.3,0))-2000)*0.1)</f>
        <v/>
      </c>
      <c r="AC2121" s="21">
        <f>IF(C2121&lt;=2000,0,MIN((C2121-2000)*Y2121,(R2121+S2121)*0.2))</f>
        <v/>
      </c>
      <c r="AD2121" s="21">
        <f>IF(C2121&lt;=2000,0,MIN((C2121-2000)*Z2121,(T2121+U2121)*0.2))</f>
        <v/>
      </c>
      <c r="AE2121" s="21">
        <f>AC2121*AA2121</f>
        <v/>
      </c>
      <c r="AF2121" s="21">
        <f>ROUNDDOWN(R2121,-2)+ROUNDDOWN(S2121,-2)</f>
        <v/>
      </c>
      <c r="AG2121" s="21">
        <f>ROUNDDOWN(MAX(0,R2121-(AB2121+AC2121+AE2121)*0.6),-2)+ROUNDDOWN(MAX(0,S2121-(AB2121+AC2121+AE2121)*0.4),-2)</f>
        <v/>
      </c>
      <c r="AH2121" s="21">
        <f>ROUNDDOWN(MAX(0,T2121-(AB2121+AD2121)*0.6),-2)+ROUNDDOWN(MAX(0,U2121-(AB2121+AD2121)*0.4),-2)</f>
        <v/>
      </c>
      <c r="AI2121" s="21">
        <f>ROUNDDOWN(T2121,-2)+ROUNDDOWN(U2121,-2)</f>
        <v/>
      </c>
      <c r="AJ2121" s="21">
        <f>M2121+AF2121</f>
        <v/>
      </c>
      <c r="AK2121" s="21">
        <f>M2121+AG2121</f>
        <v/>
      </c>
      <c r="AL2121" s="21">
        <f>N2121+AH2121</f>
        <v/>
      </c>
      <c r="AM2121" s="21">
        <f>O2121+AI2121</f>
        <v/>
      </c>
      <c r="AN2121" s="21">
        <f>N2121+AI2121</f>
        <v/>
      </c>
      <c r="AO2121" s="21">
        <f>ROUNDDOWN((R2121+S2121)*0.2/Y2121+2000,0)</f>
        <v/>
      </c>
      <c r="AP2121" s="21">
        <f>ROUNDDOWN((T2121+U2121)*0.2/Z2121+2000,0)</f>
        <v/>
      </c>
      <c r="AQ2121" s="21">
        <f>AL2121-AK2121</f>
        <v/>
      </c>
      <c r="AR2121" s="21">
        <f>AM2121-AK2121</f>
        <v/>
      </c>
      <c r="AS2121" s="21">
        <f>AM2121-AL2121</f>
        <v/>
      </c>
      <c r="AT2121" s="21">
        <f>AK2121+C2121-AJ2121</f>
        <v/>
      </c>
      <c r="AU2121" s="21">
        <f>AL2121+C2121-AM2121</f>
        <v/>
      </c>
      <c r="AV2121" s="21">
        <f>AN2121+C2121-AM2121</f>
        <v/>
      </c>
    </row>
    <row r="2122">
      <c r="A2122" t="inlineStr">
        <is>
          <t>1万円刻み</t>
        </is>
      </c>
      <c r="B2122" s="21">
        <f>'5_1万円刻み'!$A$359</f>
        <v/>
      </c>
      <c r="C2122" s="21">
        <f>AO2122</f>
        <v/>
      </c>
      <c r="D2122" s="21" t="n">
        <v>0</v>
      </c>
      <c r="E2122" s="21">
        <f>ROUND(MIN(B2122/12,650000)*12*0.0915+MIN(B2122/12,1390000)*12*(0.0504+0)+B2122*0.005,0)</f>
        <v/>
      </c>
      <c r="F2122" s="21">
        <f>IF(B2122&lt;741000,0,IF(B2122&lt;2191000,B2122-740000,IF(B2122&lt;2193000,1451000,IF(B2122&lt;2196000,1453000,IF(B2122&lt;2200000,1456000,IF(B2122&lt;3600000,ROUND(ROUNDDOWN(B2122/4,-3)*2.8,0)-80000,IF(B2122&lt;6600000,ROUND(ROUNDDOWN(B2122/4,-3)*3.2,0)-440000,IF(B2122&lt;8500000,ROUNDDOWN(B2122*0.9,0)-1100000,B2122-1950000))))))))</f>
        <v/>
      </c>
      <c r="G2122" s="21">
        <f>IF(F2122&gt;23500000,NA(),IF(F2122&lt;=4890000,1040000,IF(F2122&lt;=6550000,670000,620000)))</f>
        <v/>
      </c>
      <c r="H2122" s="21">
        <f>IF(D2122&lt;=0,0,MAX(0,MIN(2000000,D2122-MIN(100000,ROUNDDOWN(F2122*0.05,0)))))</f>
        <v/>
      </c>
      <c r="I2122" s="21">
        <f>IF(C2122&lt;=2000,0,MIN(C2122,ROUNDDOWN(F2122*0.4,0))-2000)</f>
        <v/>
      </c>
      <c r="J2122" s="21">
        <f>MAX(0,ROUNDDOWN(F2122-E2122-G2122,-3))</f>
        <v/>
      </c>
      <c r="K2122" s="21">
        <f>MAX(0,ROUNDDOWN(F2122-E2122-G2122-H2122-I2122,-3))</f>
        <v/>
      </c>
      <c r="L2122" s="21">
        <f>MAX(0,ROUNDDOWN(F2122-E2122-G2122-H2122,-3))</f>
        <v/>
      </c>
      <c r="M2122" s="21">
        <f>IF(J2122&lt;=0,0,ROUNDDOWN((J2122*LOOKUP(J2122,{0,1950001,3300001,6950001,9000001,18000001,40000001},{0.05,0.1,0.2,0.23,0.33,0.4,0.45})-LOOKUP(J2122,{0,1950001,3300001,6950001,9000001,18000001,40000001},{0,97500,427500,636000,1536000,2796000,4796000}))*1.021,-2))</f>
        <v/>
      </c>
      <c r="N2122" s="21">
        <f>IF(K2122&lt;=0,0,ROUNDDOWN((K2122*LOOKUP(K2122,{0,1950001,3300001,6950001,9000001,18000001,40000001},{0.05,0.1,0.2,0.23,0.33,0.4,0.45})-LOOKUP(K2122,{0,1950001,3300001,6950001,9000001,18000001,40000001},{0,97500,427500,636000,1536000,2796000,4796000}))*1.021,-2))</f>
        <v/>
      </c>
      <c r="O2122" s="21">
        <f>IF(L2122&lt;=0,0,ROUNDDOWN((L2122*LOOKUP(L2122,{0,1950001,3300001,6950001,9000001,18000001,40000001},{0.05,0.1,0.2,0.23,0.33,0.4,0.45})-LOOKUP(L2122,{0,1950001,3300001,6950001,9000001,18000001,40000001},{0,97500,427500,636000,1536000,2796000,4796000}))*1.021,-2))</f>
        <v/>
      </c>
      <c r="P2122" s="21">
        <f>MAX(0,ROUNDDOWN(F2122-E2122-430000,-3))</f>
        <v/>
      </c>
      <c r="Q2122" s="21">
        <f>MAX(0,ROUNDDOWN(F2122-E2122-430000-H2122,-3))</f>
        <v/>
      </c>
      <c r="R2122" s="21">
        <f>IF(F2122&lt;=450000,0,MAX(0,P2122*0.06-MIN(50000,P2122)*0.03))</f>
        <v/>
      </c>
      <c r="S2122" s="21">
        <f>IF(F2122&lt;=450000,0,MAX(0,P2122*0.04-MIN(50000,P2122)*0.02))</f>
        <v/>
      </c>
      <c r="T2122" s="21">
        <f>IF(F2122&lt;=450000,0,MAX(0,Q2122*0.06-MIN(50000,Q2122)*0.03))</f>
        <v/>
      </c>
      <c r="U2122" s="21">
        <f>IF(F2122&lt;=450000,0,MAX(0,Q2122*0.04-MIN(50000,Q2122)*0.02))</f>
        <v/>
      </c>
      <c r="V2122" s="21">
        <f>50000+MAX(0,G2122-480000)</f>
        <v/>
      </c>
      <c r="W2122" s="21">
        <f>P2122-V2122</f>
        <v/>
      </c>
      <c r="X2122" s="21">
        <f>Q2122-V2122</f>
        <v/>
      </c>
      <c r="Y2122" s="22">
        <f>IF(W2122&lt;0,0.9,LOOKUP(W2122,{0,1950001,3300001,6950001,9000001,18000001,40000001},{0.84895,0.7979,0.6958,0.66517,0.56307,0.4916,0.44055}))</f>
        <v/>
      </c>
      <c r="Z2122" s="22">
        <f>IF(X2122&lt;0,0.9,LOOKUP(X2122,{0,1950001,3300001,6950001,9000001,18000001,40000001},{0.84895,0.7979,0.6958,0.66517,0.56307,0.4916,0.44055}))</f>
        <v/>
      </c>
      <c r="AA2122" s="22">
        <f>IF(W2122&lt;0,0,CHOOSE(MATCH(W2122,{0,1950001,3300001,6950001,9000001},1),5.105/84.895,10.21/79.79,20.42/69.58,23.483/66.517,33.693/56.307))</f>
        <v/>
      </c>
      <c r="AB2122" s="21">
        <f>IF(C2122&lt;=2000,0,(MIN(C2122,ROUNDDOWN(F2122*0.3,0))-2000)*0.1)</f>
        <v/>
      </c>
      <c r="AC2122" s="21">
        <f>IF(C2122&lt;=2000,0,MIN((C2122-2000)*Y2122,(R2122+S2122)*0.2))</f>
        <v/>
      </c>
      <c r="AD2122" s="21">
        <f>IF(C2122&lt;=2000,0,MIN((C2122-2000)*Z2122,(T2122+U2122)*0.2))</f>
        <v/>
      </c>
      <c r="AE2122" s="21">
        <f>AC2122*AA2122</f>
        <v/>
      </c>
      <c r="AF2122" s="21">
        <f>ROUNDDOWN(R2122,-2)+ROUNDDOWN(S2122,-2)</f>
        <v/>
      </c>
      <c r="AG2122" s="21">
        <f>ROUNDDOWN(MAX(0,R2122-(AB2122+AC2122+AE2122)*0.6),-2)+ROUNDDOWN(MAX(0,S2122-(AB2122+AC2122+AE2122)*0.4),-2)</f>
        <v/>
      </c>
      <c r="AH2122" s="21">
        <f>ROUNDDOWN(MAX(0,T2122-(AB2122+AD2122)*0.6),-2)+ROUNDDOWN(MAX(0,U2122-(AB2122+AD2122)*0.4),-2)</f>
        <v/>
      </c>
      <c r="AI2122" s="21">
        <f>ROUNDDOWN(T2122,-2)+ROUNDDOWN(U2122,-2)</f>
        <v/>
      </c>
      <c r="AJ2122" s="21">
        <f>M2122+AF2122</f>
        <v/>
      </c>
      <c r="AK2122" s="21">
        <f>M2122+AG2122</f>
        <v/>
      </c>
      <c r="AL2122" s="21">
        <f>N2122+AH2122</f>
        <v/>
      </c>
      <c r="AM2122" s="21">
        <f>O2122+AI2122</f>
        <v/>
      </c>
      <c r="AN2122" s="21">
        <f>N2122+AI2122</f>
        <v/>
      </c>
      <c r="AO2122" s="21">
        <f>ROUNDDOWN((R2122+S2122)*0.2/Y2122+2000,0)</f>
        <v/>
      </c>
      <c r="AP2122" s="21">
        <f>ROUNDDOWN((T2122+U2122)*0.2/Z2122+2000,0)</f>
        <v/>
      </c>
      <c r="AQ2122" s="21">
        <f>AL2122-AK2122</f>
        <v/>
      </c>
      <c r="AR2122" s="21">
        <f>AM2122-AK2122</f>
        <v/>
      </c>
      <c r="AS2122" s="21">
        <f>AM2122-AL2122</f>
        <v/>
      </c>
      <c r="AT2122" s="21">
        <f>AK2122+C2122-AJ2122</f>
        <v/>
      </c>
      <c r="AU2122" s="21">
        <f>AL2122+C2122-AM2122</f>
        <v/>
      </c>
      <c r="AV2122" s="21">
        <f>AN2122+C2122-AM2122</f>
        <v/>
      </c>
    </row>
    <row r="2123">
      <c r="A2123" t="inlineStr">
        <is>
          <t>1万円刻み</t>
        </is>
      </c>
      <c r="B2123" s="21">
        <f>'5_1万円刻み'!$A$360</f>
        <v/>
      </c>
      <c r="C2123" s="21">
        <f>AO2123</f>
        <v/>
      </c>
      <c r="D2123" s="21" t="n">
        <v>0</v>
      </c>
      <c r="E2123" s="21">
        <f>ROUND(MIN(B2123/12,650000)*12*0.0915+MIN(B2123/12,1390000)*12*(0.0504+0)+B2123*0.005,0)</f>
        <v/>
      </c>
      <c r="F2123" s="21">
        <f>IF(B2123&lt;741000,0,IF(B2123&lt;2191000,B2123-740000,IF(B2123&lt;2193000,1451000,IF(B2123&lt;2196000,1453000,IF(B2123&lt;2200000,1456000,IF(B2123&lt;3600000,ROUND(ROUNDDOWN(B2123/4,-3)*2.8,0)-80000,IF(B2123&lt;6600000,ROUND(ROUNDDOWN(B2123/4,-3)*3.2,0)-440000,IF(B2123&lt;8500000,ROUNDDOWN(B2123*0.9,0)-1100000,B2123-1950000))))))))</f>
        <v/>
      </c>
      <c r="G2123" s="21">
        <f>IF(F2123&gt;23500000,NA(),IF(F2123&lt;=4890000,1040000,IF(F2123&lt;=6550000,670000,620000)))</f>
        <v/>
      </c>
      <c r="H2123" s="21">
        <f>IF(D2123&lt;=0,0,MAX(0,MIN(2000000,D2123-MIN(100000,ROUNDDOWN(F2123*0.05,0)))))</f>
        <v/>
      </c>
      <c r="I2123" s="21">
        <f>IF(C2123&lt;=2000,0,MIN(C2123,ROUNDDOWN(F2123*0.4,0))-2000)</f>
        <v/>
      </c>
      <c r="J2123" s="21">
        <f>MAX(0,ROUNDDOWN(F2123-E2123-G2123,-3))</f>
        <v/>
      </c>
      <c r="K2123" s="21">
        <f>MAX(0,ROUNDDOWN(F2123-E2123-G2123-H2123-I2123,-3))</f>
        <v/>
      </c>
      <c r="L2123" s="21">
        <f>MAX(0,ROUNDDOWN(F2123-E2123-G2123-H2123,-3))</f>
        <v/>
      </c>
      <c r="M2123" s="21">
        <f>IF(J2123&lt;=0,0,ROUNDDOWN((J2123*LOOKUP(J2123,{0,1950001,3300001,6950001,9000001,18000001,40000001},{0.05,0.1,0.2,0.23,0.33,0.4,0.45})-LOOKUP(J2123,{0,1950001,3300001,6950001,9000001,18000001,40000001},{0,97500,427500,636000,1536000,2796000,4796000}))*1.021,-2))</f>
        <v/>
      </c>
      <c r="N2123" s="21">
        <f>IF(K2123&lt;=0,0,ROUNDDOWN((K2123*LOOKUP(K2123,{0,1950001,3300001,6950001,9000001,18000001,40000001},{0.05,0.1,0.2,0.23,0.33,0.4,0.45})-LOOKUP(K2123,{0,1950001,3300001,6950001,9000001,18000001,40000001},{0,97500,427500,636000,1536000,2796000,4796000}))*1.021,-2))</f>
        <v/>
      </c>
      <c r="O2123" s="21">
        <f>IF(L2123&lt;=0,0,ROUNDDOWN((L2123*LOOKUP(L2123,{0,1950001,3300001,6950001,9000001,18000001,40000001},{0.05,0.1,0.2,0.23,0.33,0.4,0.45})-LOOKUP(L2123,{0,1950001,3300001,6950001,9000001,18000001,40000001},{0,97500,427500,636000,1536000,2796000,4796000}))*1.021,-2))</f>
        <v/>
      </c>
      <c r="P2123" s="21">
        <f>MAX(0,ROUNDDOWN(F2123-E2123-430000,-3))</f>
        <v/>
      </c>
      <c r="Q2123" s="21">
        <f>MAX(0,ROUNDDOWN(F2123-E2123-430000-H2123,-3))</f>
        <v/>
      </c>
      <c r="R2123" s="21">
        <f>IF(F2123&lt;=450000,0,MAX(0,P2123*0.06-MIN(50000,P2123)*0.03))</f>
        <v/>
      </c>
      <c r="S2123" s="21">
        <f>IF(F2123&lt;=450000,0,MAX(0,P2123*0.04-MIN(50000,P2123)*0.02))</f>
        <v/>
      </c>
      <c r="T2123" s="21">
        <f>IF(F2123&lt;=450000,0,MAX(0,Q2123*0.06-MIN(50000,Q2123)*0.03))</f>
        <v/>
      </c>
      <c r="U2123" s="21">
        <f>IF(F2123&lt;=450000,0,MAX(0,Q2123*0.04-MIN(50000,Q2123)*0.02))</f>
        <v/>
      </c>
      <c r="V2123" s="21">
        <f>50000+MAX(0,G2123-480000)</f>
        <v/>
      </c>
      <c r="W2123" s="21">
        <f>P2123-V2123</f>
        <v/>
      </c>
      <c r="X2123" s="21">
        <f>Q2123-V2123</f>
        <v/>
      </c>
      <c r="Y2123" s="22">
        <f>IF(W2123&lt;0,0.9,LOOKUP(W2123,{0,1950001,3300001,6950001,9000001,18000001,40000001},{0.84895,0.7979,0.6958,0.66517,0.56307,0.4916,0.44055}))</f>
        <v/>
      </c>
      <c r="Z2123" s="22">
        <f>IF(X2123&lt;0,0.9,LOOKUP(X2123,{0,1950001,3300001,6950001,9000001,18000001,40000001},{0.84895,0.7979,0.6958,0.66517,0.56307,0.4916,0.44055}))</f>
        <v/>
      </c>
      <c r="AA2123" s="22">
        <f>IF(W2123&lt;0,0,CHOOSE(MATCH(W2123,{0,1950001,3300001,6950001,9000001},1),5.105/84.895,10.21/79.79,20.42/69.58,23.483/66.517,33.693/56.307))</f>
        <v/>
      </c>
      <c r="AB2123" s="21">
        <f>IF(C2123&lt;=2000,0,(MIN(C2123,ROUNDDOWN(F2123*0.3,0))-2000)*0.1)</f>
        <v/>
      </c>
      <c r="AC2123" s="21">
        <f>IF(C2123&lt;=2000,0,MIN((C2123-2000)*Y2123,(R2123+S2123)*0.2))</f>
        <v/>
      </c>
      <c r="AD2123" s="21">
        <f>IF(C2123&lt;=2000,0,MIN((C2123-2000)*Z2123,(T2123+U2123)*0.2))</f>
        <v/>
      </c>
      <c r="AE2123" s="21">
        <f>AC2123*AA2123</f>
        <v/>
      </c>
      <c r="AF2123" s="21">
        <f>ROUNDDOWN(R2123,-2)+ROUNDDOWN(S2123,-2)</f>
        <v/>
      </c>
      <c r="AG2123" s="21">
        <f>ROUNDDOWN(MAX(0,R2123-(AB2123+AC2123+AE2123)*0.6),-2)+ROUNDDOWN(MAX(0,S2123-(AB2123+AC2123+AE2123)*0.4),-2)</f>
        <v/>
      </c>
      <c r="AH2123" s="21">
        <f>ROUNDDOWN(MAX(0,T2123-(AB2123+AD2123)*0.6),-2)+ROUNDDOWN(MAX(0,U2123-(AB2123+AD2123)*0.4),-2)</f>
        <v/>
      </c>
      <c r="AI2123" s="21">
        <f>ROUNDDOWN(T2123,-2)+ROUNDDOWN(U2123,-2)</f>
        <v/>
      </c>
      <c r="AJ2123" s="21">
        <f>M2123+AF2123</f>
        <v/>
      </c>
      <c r="AK2123" s="21">
        <f>M2123+AG2123</f>
        <v/>
      </c>
      <c r="AL2123" s="21">
        <f>N2123+AH2123</f>
        <v/>
      </c>
      <c r="AM2123" s="21">
        <f>O2123+AI2123</f>
        <v/>
      </c>
      <c r="AN2123" s="21">
        <f>N2123+AI2123</f>
        <v/>
      </c>
      <c r="AO2123" s="21">
        <f>ROUNDDOWN((R2123+S2123)*0.2/Y2123+2000,0)</f>
        <v/>
      </c>
      <c r="AP2123" s="21">
        <f>ROUNDDOWN((T2123+U2123)*0.2/Z2123+2000,0)</f>
        <v/>
      </c>
      <c r="AQ2123" s="21">
        <f>AL2123-AK2123</f>
        <v/>
      </c>
      <c r="AR2123" s="21">
        <f>AM2123-AK2123</f>
        <v/>
      </c>
      <c r="AS2123" s="21">
        <f>AM2123-AL2123</f>
        <v/>
      </c>
      <c r="AT2123" s="21">
        <f>AK2123+C2123-AJ2123</f>
        <v/>
      </c>
      <c r="AU2123" s="21">
        <f>AL2123+C2123-AM2123</f>
        <v/>
      </c>
      <c r="AV2123" s="21">
        <f>AN2123+C2123-AM2123</f>
        <v/>
      </c>
    </row>
    <row r="2124">
      <c r="A2124" t="inlineStr">
        <is>
          <t>1万円刻み</t>
        </is>
      </c>
      <c r="B2124" s="21">
        <f>'5_1万円刻み'!$A$361</f>
        <v/>
      </c>
      <c r="C2124" s="21">
        <f>AO2124</f>
        <v/>
      </c>
      <c r="D2124" s="21" t="n">
        <v>0</v>
      </c>
      <c r="E2124" s="21">
        <f>ROUND(MIN(B2124/12,650000)*12*0.0915+MIN(B2124/12,1390000)*12*(0.0504+0)+B2124*0.005,0)</f>
        <v/>
      </c>
      <c r="F2124" s="21">
        <f>IF(B2124&lt;741000,0,IF(B2124&lt;2191000,B2124-740000,IF(B2124&lt;2193000,1451000,IF(B2124&lt;2196000,1453000,IF(B2124&lt;2200000,1456000,IF(B2124&lt;3600000,ROUND(ROUNDDOWN(B2124/4,-3)*2.8,0)-80000,IF(B2124&lt;6600000,ROUND(ROUNDDOWN(B2124/4,-3)*3.2,0)-440000,IF(B2124&lt;8500000,ROUNDDOWN(B2124*0.9,0)-1100000,B2124-1950000))))))))</f>
        <v/>
      </c>
      <c r="G2124" s="21">
        <f>IF(F2124&gt;23500000,NA(),IF(F2124&lt;=4890000,1040000,IF(F2124&lt;=6550000,670000,620000)))</f>
        <v/>
      </c>
      <c r="H2124" s="21">
        <f>IF(D2124&lt;=0,0,MAX(0,MIN(2000000,D2124-MIN(100000,ROUNDDOWN(F2124*0.05,0)))))</f>
        <v/>
      </c>
      <c r="I2124" s="21">
        <f>IF(C2124&lt;=2000,0,MIN(C2124,ROUNDDOWN(F2124*0.4,0))-2000)</f>
        <v/>
      </c>
      <c r="J2124" s="21">
        <f>MAX(0,ROUNDDOWN(F2124-E2124-G2124,-3))</f>
        <v/>
      </c>
      <c r="K2124" s="21">
        <f>MAX(0,ROUNDDOWN(F2124-E2124-G2124-H2124-I2124,-3))</f>
        <v/>
      </c>
      <c r="L2124" s="21">
        <f>MAX(0,ROUNDDOWN(F2124-E2124-G2124-H2124,-3))</f>
        <v/>
      </c>
      <c r="M2124" s="21">
        <f>IF(J2124&lt;=0,0,ROUNDDOWN((J2124*LOOKUP(J2124,{0,1950001,3300001,6950001,9000001,18000001,40000001},{0.05,0.1,0.2,0.23,0.33,0.4,0.45})-LOOKUP(J2124,{0,1950001,3300001,6950001,9000001,18000001,40000001},{0,97500,427500,636000,1536000,2796000,4796000}))*1.021,-2))</f>
        <v/>
      </c>
      <c r="N2124" s="21">
        <f>IF(K2124&lt;=0,0,ROUNDDOWN((K2124*LOOKUP(K2124,{0,1950001,3300001,6950001,9000001,18000001,40000001},{0.05,0.1,0.2,0.23,0.33,0.4,0.45})-LOOKUP(K2124,{0,1950001,3300001,6950001,9000001,18000001,40000001},{0,97500,427500,636000,1536000,2796000,4796000}))*1.021,-2))</f>
        <v/>
      </c>
      <c r="O2124" s="21">
        <f>IF(L2124&lt;=0,0,ROUNDDOWN((L2124*LOOKUP(L2124,{0,1950001,3300001,6950001,9000001,18000001,40000001},{0.05,0.1,0.2,0.23,0.33,0.4,0.45})-LOOKUP(L2124,{0,1950001,3300001,6950001,9000001,18000001,40000001},{0,97500,427500,636000,1536000,2796000,4796000}))*1.021,-2))</f>
        <v/>
      </c>
      <c r="P2124" s="21">
        <f>MAX(0,ROUNDDOWN(F2124-E2124-430000,-3))</f>
        <v/>
      </c>
      <c r="Q2124" s="21">
        <f>MAX(0,ROUNDDOWN(F2124-E2124-430000-H2124,-3))</f>
        <v/>
      </c>
      <c r="R2124" s="21">
        <f>IF(F2124&lt;=450000,0,MAX(0,P2124*0.06-MIN(50000,P2124)*0.03))</f>
        <v/>
      </c>
      <c r="S2124" s="21">
        <f>IF(F2124&lt;=450000,0,MAX(0,P2124*0.04-MIN(50000,P2124)*0.02))</f>
        <v/>
      </c>
      <c r="T2124" s="21">
        <f>IF(F2124&lt;=450000,0,MAX(0,Q2124*0.06-MIN(50000,Q2124)*0.03))</f>
        <v/>
      </c>
      <c r="U2124" s="21">
        <f>IF(F2124&lt;=450000,0,MAX(0,Q2124*0.04-MIN(50000,Q2124)*0.02))</f>
        <v/>
      </c>
      <c r="V2124" s="21">
        <f>50000+MAX(0,G2124-480000)</f>
        <v/>
      </c>
      <c r="W2124" s="21">
        <f>P2124-V2124</f>
        <v/>
      </c>
      <c r="X2124" s="21">
        <f>Q2124-V2124</f>
        <v/>
      </c>
      <c r="Y2124" s="22">
        <f>IF(W2124&lt;0,0.9,LOOKUP(W2124,{0,1950001,3300001,6950001,9000001,18000001,40000001},{0.84895,0.7979,0.6958,0.66517,0.56307,0.4916,0.44055}))</f>
        <v/>
      </c>
      <c r="Z2124" s="22">
        <f>IF(X2124&lt;0,0.9,LOOKUP(X2124,{0,1950001,3300001,6950001,9000001,18000001,40000001},{0.84895,0.7979,0.6958,0.66517,0.56307,0.4916,0.44055}))</f>
        <v/>
      </c>
      <c r="AA2124" s="22">
        <f>IF(W2124&lt;0,0,CHOOSE(MATCH(W2124,{0,1950001,3300001,6950001,9000001},1),5.105/84.895,10.21/79.79,20.42/69.58,23.483/66.517,33.693/56.307))</f>
        <v/>
      </c>
      <c r="AB2124" s="21">
        <f>IF(C2124&lt;=2000,0,(MIN(C2124,ROUNDDOWN(F2124*0.3,0))-2000)*0.1)</f>
        <v/>
      </c>
      <c r="AC2124" s="21">
        <f>IF(C2124&lt;=2000,0,MIN((C2124-2000)*Y2124,(R2124+S2124)*0.2))</f>
        <v/>
      </c>
      <c r="AD2124" s="21">
        <f>IF(C2124&lt;=2000,0,MIN((C2124-2000)*Z2124,(T2124+U2124)*0.2))</f>
        <v/>
      </c>
      <c r="AE2124" s="21">
        <f>AC2124*AA2124</f>
        <v/>
      </c>
      <c r="AF2124" s="21">
        <f>ROUNDDOWN(R2124,-2)+ROUNDDOWN(S2124,-2)</f>
        <v/>
      </c>
      <c r="AG2124" s="21">
        <f>ROUNDDOWN(MAX(0,R2124-(AB2124+AC2124+AE2124)*0.6),-2)+ROUNDDOWN(MAX(0,S2124-(AB2124+AC2124+AE2124)*0.4),-2)</f>
        <v/>
      </c>
      <c r="AH2124" s="21">
        <f>ROUNDDOWN(MAX(0,T2124-(AB2124+AD2124)*0.6),-2)+ROUNDDOWN(MAX(0,U2124-(AB2124+AD2124)*0.4),-2)</f>
        <v/>
      </c>
      <c r="AI2124" s="21">
        <f>ROUNDDOWN(T2124,-2)+ROUNDDOWN(U2124,-2)</f>
        <v/>
      </c>
      <c r="AJ2124" s="21">
        <f>M2124+AF2124</f>
        <v/>
      </c>
      <c r="AK2124" s="21">
        <f>M2124+AG2124</f>
        <v/>
      </c>
      <c r="AL2124" s="21">
        <f>N2124+AH2124</f>
        <v/>
      </c>
      <c r="AM2124" s="21">
        <f>O2124+AI2124</f>
        <v/>
      </c>
      <c r="AN2124" s="21">
        <f>N2124+AI2124</f>
        <v/>
      </c>
      <c r="AO2124" s="21">
        <f>ROUNDDOWN((R2124+S2124)*0.2/Y2124+2000,0)</f>
        <v/>
      </c>
      <c r="AP2124" s="21">
        <f>ROUNDDOWN((T2124+U2124)*0.2/Z2124+2000,0)</f>
        <v/>
      </c>
      <c r="AQ2124" s="21">
        <f>AL2124-AK2124</f>
        <v/>
      </c>
      <c r="AR2124" s="21">
        <f>AM2124-AK2124</f>
        <v/>
      </c>
      <c r="AS2124" s="21">
        <f>AM2124-AL2124</f>
        <v/>
      </c>
      <c r="AT2124" s="21">
        <f>AK2124+C2124-AJ2124</f>
        <v/>
      </c>
      <c r="AU2124" s="21">
        <f>AL2124+C2124-AM2124</f>
        <v/>
      </c>
      <c r="AV2124" s="21">
        <f>AN2124+C2124-AM2124</f>
        <v/>
      </c>
    </row>
    <row r="2125">
      <c r="A2125" t="inlineStr">
        <is>
          <t>1万円刻み</t>
        </is>
      </c>
      <c r="B2125" s="21">
        <f>'5_1万円刻み'!$A$362</f>
        <v/>
      </c>
      <c r="C2125" s="21">
        <f>AO2125</f>
        <v/>
      </c>
      <c r="D2125" s="21" t="n">
        <v>0</v>
      </c>
      <c r="E2125" s="21">
        <f>ROUND(MIN(B2125/12,650000)*12*0.0915+MIN(B2125/12,1390000)*12*(0.0504+0)+B2125*0.005,0)</f>
        <v/>
      </c>
      <c r="F2125" s="21">
        <f>IF(B2125&lt;741000,0,IF(B2125&lt;2191000,B2125-740000,IF(B2125&lt;2193000,1451000,IF(B2125&lt;2196000,1453000,IF(B2125&lt;2200000,1456000,IF(B2125&lt;3600000,ROUND(ROUNDDOWN(B2125/4,-3)*2.8,0)-80000,IF(B2125&lt;6600000,ROUND(ROUNDDOWN(B2125/4,-3)*3.2,0)-440000,IF(B2125&lt;8500000,ROUNDDOWN(B2125*0.9,0)-1100000,B2125-1950000))))))))</f>
        <v/>
      </c>
      <c r="G2125" s="21">
        <f>IF(F2125&gt;23500000,NA(),IF(F2125&lt;=4890000,1040000,IF(F2125&lt;=6550000,670000,620000)))</f>
        <v/>
      </c>
      <c r="H2125" s="21">
        <f>IF(D2125&lt;=0,0,MAX(0,MIN(2000000,D2125-MIN(100000,ROUNDDOWN(F2125*0.05,0)))))</f>
        <v/>
      </c>
      <c r="I2125" s="21">
        <f>IF(C2125&lt;=2000,0,MIN(C2125,ROUNDDOWN(F2125*0.4,0))-2000)</f>
        <v/>
      </c>
      <c r="J2125" s="21">
        <f>MAX(0,ROUNDDOWN(F2125-E2125-G2125,-3))</f>
        <v/>
      </c>
      <c r="K2125" s="21">
        <f>MAX(0,ROUNDDOWN(F2125-E2125-G2125-H2125-I2125,-3))</f>
        <v/>
      </c>
      <c r="L2125" s="21">
        <f>MAX(0,ROUNDDOWN(F2125-E2125-G2125-H2125,-3))</f>
        <v/>
      </c>
      <c r="M2125" s="21">
        <f>IF(J2125&lt;=0,0,ROUNDDOWN((J2125*LOOKUP(J2125,{0,1950001,3300001,6950001,9000001,18000001,40000001},{0.05,0.1,0.2,0.23,0.33,0.4,0.45})-LOOKUP(J2125,{0,1950001,3300001,6950001,9000001,18000001,40000001},{0,97500,427500,636000,1536000,2796000,4796000}))*1.021,-2))</f>
        <v/>
      </c>
      <c r="N2125" s="21">
        <f>IF(K2125&lt;=0,0,ROUNDDOWN((K2125*LOOKUP(K2125,{0,1950001,3300001,6950001,9000001,18000001,40000001},{0.05,0.1,0.2,0.23,0.33,0.4,0.45})-LOOKUP(K2125,{0,1950001,3300001,6950001,9000001,18000001,40000001},{0,97500,427500,636000,1536000,2796000,4796000}))*1.021,-2))</f>
        <v/>
      </c>
      <c r="O2125" s="21">
        <f>IF(L2125&lt;=0,0,ROUNDDOWN((L2125*LOOKUP(L2125,{0,1950001,3300001,6950001,9000001,18000001,40000001},{0.05,0.1,0.2,0.23,0.33,0.4,0.45})-LOOKUP(L2125,{0,1950001,3300001,6950001,9000001,18000001,40000001},{0,97500,427500,636000,1536000,2796000,4796000}))*1.021,-2))</f>
        <v/>
      </c>
      <c r="P2125" s="21">
        <f>MAX(0,ROUNDDOWN(F2125-E2125-430000,-3))</f>
        <v/>
      </c>
      <c r="Q2125" s="21">
        <f>MAX(0,ROUNDDOWN(F2125-E2125-430000-H2125,-3))</f>
        <v/>
      </c>
      <c r="R2125" s="21">
        <f>IF(F2125&lt;=450000,0,MAX(0,P2125*0.06-MIN(50000,P2125)*0.03))</f>
        <v/>
      </c>
      <c r="S2125" s="21">
        <f>IF(F2125&lt;=450000,0,MAX(0,P2125*0.04-MIN(50000,P2125)*0.02))</f>
        <v/>
      </c>
      <c r="T2125" s="21">
        <f>IF(F2125&lt;=450000,0,MAX(0,Q2125*0.06-MIN(50000,Q2125)*0.03))</f>
        <v/>
      </c>
      <c r="U2125" s="21">
        <f>IF(F2125&lt;=450000,0,MAX(0,Q2125*0.04-MIN(50000,Q2125)*0.02))</f>
        <v/>
      </c>
      <c r="V2125" s="21">
        <f>50000+MAX(0,G2125-480000)</f>
        <v/>
      </c>
      <c r="W2125" s="21">
        <f>P2125-V2125</f>
        <v/>
      </c>
      <c r="X2125" s="21">
        <f>Q2125-V2125</f>
        <v/>
      </c>
      <c r="Y2125" s="22">
        <f>IF(W2125&lt;0,0.9,LOOKUP(W2125,{0,1950001,3300001,6950001,9000001,18000001,40000001},{0.84895,0.7979,0.6958,0.66517,0.56307,0.4916,0.44055}))</f>
        <v/>
      </c>
      <c r="Z2125" s="22">
        <f>IF(X2125&lt;0,0.9,LOOKUP(X2125,{0,1950001,3300001,6950001,9000001,18000001,40000001},{0.84895,0.7979,0.6958,0.66517,0.56307,0.4916,0.44055}))</f>
        <v/>
      </c>
      <c r="AA2125" s="22">
        <f>IF(W2125&lt;0,0,CHOOSE(MATCH(W2125,{0,1950001,3300001,6950001,9000001},1),5.105/84.895,10.21/79.79,20.42/69.58,23.483/66.517,33.693/56.307))</f>
        <v/>
      </c>
      <c r="AB2125" s="21">
        <f>IF(C2125&lt;=2000,0,(MIN(C2125,ROUNDDOWN(F2125*0.3,0))-2000)*0.1)</f>
        <v/>
      </c>
      <c r="AC2125" s="21">
        <f>IF(C2125&lt;=2000,0,MIN((C2125-2000)*Y2125,(R2125+S2125)*0.2))</f>
        <v/>
      </c>
      <c r="AD2125" s="21">
        <f>IF(C2125&lt;=2000,0,MIN((C2125-2000)*Z2125,(T2125+U2125)*0.2))</f>
        <v/>
      </c>
      <c r="AE2125" s="21">
        <f>AC2125*AA2125</f>
        <v/>
      </c>
      <c r="AF2125" s="21">
        <f>ROUNDDOWN(R2125,-2)+ROUNDDOWN(S2125,-2)</f>
        <v/>
      </c>
      <c r="AG2125" s="21">
        <f>ROUNDDOWN(MAX(0,R2125-(AB2125+AC2125+AE2125)*0.6),-2)+ROUNDDOWN(MAX(0,S2125-(AB2125+AC2125+AE2125)*0.4),-2)</f>
        <v/>
      </c>
      <c r="AH2125" s="21">
        <f>ROUNDDOWN(MAX(0,T2125-(AB2125+AD2125)*0.6),-2)+ROUNDDOWN(MAX(0,U2125-(AB2125+AD2125)*0.4),-2)</f>
        <v/>
      </c>
      <c r="AI2125" s="21">
        <f>ROUNDDOWN(T2125,-2)+ROUNDDOWN(U2125,-2)</f>
        <v/>
      </c>
      <c r="AJ2125" s="21">
        <f>M2125+AF2125</f>
        <v/>
      </c>
      <c r="AK2125" s="21">
        <f>M2125+AG2125</f>
        <v/>
      </c>
      <c r="AL2125" s="21">
        <f>N2125+AH2125</f>
        <v/>
      </c>
      <c r="AM2125" s="21">
        <f>O2125+AI2125</f>
        <v/>
      </c>
      <c r="AN2125" s="21">
        <f>N2125+AI2125</f>
        <v/>
      </c>
      <c r="AO2125" s="21">
        <f>ROUNDDOWN((R2125+S2125)*0.2/Y2125+2000,0)</f>
        <v/>
      </c>
      <c r="AP2125" s="21">
        <f>ROUNDDOWN((T2125+U2125)*0.2/Z2125+2000,0)</f>
        <v/>
      </c>
      <c r="AQ2125" s="21">
        <f>AL2125-AK2125</f>
        <v/>
      </c>
      <c r="AR2125" s="21">
        <f>AM2125-AK2125</f>
        <v/>
      </c>
      <c r="AS2125" s="21">
        <f>AM2125-AL2125</f>
        <v/>
      </c>
      <c r="AT2125" s="21">
        <f>AK2125+C2125-AJ2125</f>
        <v/>
      </c>
      <c r="AU2125" s="21">
        <f>AL2125+C2125-AM2125</f>
        <v/>
      </c>
      <c r="AV2125" s="21">
        <f>AN2125+C2125-AM2125</f>
        <v/>
      </c>
    </row>
    <row r="2126">
      <c r="A2126" t="inlineStr">
        <is>
          <t>1万円刻み</t>
        </is>
      </c>
      <c r="B2126" s="21">
        <f>'5_1万円刻み'!$A$363</f>
        <v/>
      </c>
      <c r="C2126" s="21">
        <f>AO2126</f>
        <v/>
      </c>
      <c r="D2126" s="21" t="n">
        <v>0</v>
      </c>
      <c r="E2126" s="21">
        <f>ROUND(MIN(B2126/12,650000)*12*0.0915+MIN(B2126/12,1390000)*12*(0.0504+0)+B2126*0.005,0)</f>
        <v/>
      </c>
      <c r="F2126" s="21">
        <f>IF(B2126&lt;741000,0,IF(B2126&lt;2191000,B2126-740000,IF(B2126&lt;2193000,1451000,IF(B2126&lt;2196000,1453000,IF(B2126&lt;2200000,1456000,IF(B2126&lt;3600000,ROUND(ROUNDDOWN(B2126/4,-3)*2.8,0)-80000,IF(B2126&lt;6600000,ROUND(ROUNDDOWN(B2126/4,-3)*3.2,0)-440000,IF(B2126&lt;8500000,ROUNDDOWN(B2126*0.9,0)-1100000,B2126-1950000))))))))</f>
        <v/>
      </c>
      <c r="G2126" s="21">
        <f>IF(F2126&gt;23500000,NA(),IF(F2126&lt;=4890000,1040000,IF(F2126&lt;=6550000,670000,620000)))</f>
        <v/>
      </c>
      <c r="H2126" s="21">
        <f>IF(D2126&lt;=0,0,MAX(0,MIN(2000000,D2126-MIN(100000,ROUNDDOWN(F2126*0.05,0)))))</f>
        <v/>
      </c>
      <c r="I2126" s="21">
        <f>IF(C2126&lt;=2000,0,MIN(C2126,ROUNDDOWN(F2126*0.4,0))-2000)</f>
        <v/>
      </c>
      <c r="J2126" s="21">
        <f>MAX(0,ROUNDDOWN(F2126-E2126-G2126,-3))</f>
        <v/>
      </c>
      <c r="K2126" s="21">
        <f>MAX(0,ROUNDDOWN(F2126-E2126-G2126-H2126-I2126,-3))</f>
        <v/>
      </c>
      <c r="L2126" s="21">
        <f>MAX(0,ROUNDDOWN(F2126-E2126-G2126-H2126,-3))</f>
        <v/>
      </c>
      <c r="M2126" s="21">
        <f>IF(J2126&lt;=0,0,ROUNDDOWN((J2126*LOOKUP(J2126,{0,1950001,3300001,6950001,9000001,18000001,40000001},{0.05,0.1,0.2,0.23,0.33,0.4,0.45})-LOOKUP(J2126,{0,1950001,3300001,6950001,9000001,18000001,40000001},{0,97500,427500,636000,1536000,2796000,4796000}))*1.021,-2))</f>
        <v/>
      </c>
      <c r="N2126" s="21">
        <f>IF(K2126&lt;=0,0,ROUNDDOWN((K2126*LOOKUP(K2126,{0,1950001,3300001,6950001,9000001,18000001,40000001},{0.05,0.1,0.2,0.23,0.33,0.4,0.45})-LOOKUP(K2126,{0,1950001,3300001,6950001,9000001,18000001,40000001},{0,97500,427500,636000,1536000,2796000,4796000}))*1.021,-2))</f>
        <v/>
      </c>
      <c r="O2126" s="21">
        <f>IF(L2126&lt;=0,0,ROUNDDOWN((L2126*LOOKUP(L2126,{0,1950001,3300001,6950001,9000001,18000001,40000001},{0.05,0.1,0.2,0.23,0.33,0.4,0.45})-LOOKUP(L2126,{0,1950001,3300001,6950001,9000001,18000001,40000001},{0,97500,427500,636000,1536000,2796000,4796000}))*1.021,-2))</f>
        <v/>
      </c>
      <c r="P2126" s="21">
        <f>MAX(0,ROUNDDOWN(F2126-E2126-430000,-3))</f>
        <v/>
      </c>
      <c r="Q2126" s="21">
        <f>MAX(0,ROUNDDOWN(F2126-E2126-430000-H2126,-3))</f>
        <v/>
      </c>
      <c r="R2126" s="21">
        <f>IF(F2126&lt;=450000,0,MAX(0,P2126*0.06-MIN(50000,P2126)*0.03))</f>
        <v/>
      </c>
      <c r="S2126" s="21">
        <f>IF(F2126&lt;=450000,0,MAX(0,P2126*0.04-MIN(50000,P2126)*0.02))</f>
        <v/>
      </c>
      <c r="T2126" s="21">
        <f>IF(F2126&lt;=450000,0,MAX(0,Q2126*0.06-MIN(50000,Q2126)*0.03))</f>
        <v/>
      </c>
      <c r="U2126" s="21">
        <f>IF(F2126&lt;=450000,0,MAX(0,Q2126*0.04-MIN(50000,Q2126)*0.02))</f>
        <v/>
      </c>
      <c r="V2126" s="21">
        <f>50000+MAX(0,G2126-480000)</f>
        <v/>
      </c>
      <c r="W2126" s="21">
        <f>P2126-V2126</f>
        <v/>
      </c>
      <c r="X2126" s="21">
        <f>Q2126-V2126</f>
        <v/>
      </c>
      <c r="Y2126" s="22">
        <f>IF(W2126&lt;0,0.9,LOOKUP(W2126,{0,1950001,3300001,6950001,9000001,18000001,40000001},{0.84895,0.7979,0.6958,0.66517,0.56307,0.4916,0.44055}))</f>
        <v/>
      </c>
      <c r="Z2126" s="22">
        <f>IF(X2126&lt;0,0.9,LOOKUP(X2126,{0,1950001,3300001,6950001,9000001,18000001,40000001},{0.84895,0.7979,0.6958,0.66517,0.56307,0.4916,0.44055}))</f>
        <v/>
      </c>
      <c r="AA2126" s="22">
        <f>IF(W2126&lt;0,0,CHOOSE(MATCH(W2126,{0,1950001,3300001,6950001,9000001},1),5.105/84.895,10.21/79.79,20.42/69.58,23.483/66.517,33.693/56.307))</f>
        <v/>
      </c>
      <c r="AB2126" s="21">
        <f>IF(C2126&lt;=2000,0,(MIN(C2126,ROUNDDOWN(F2126*0.3,0))-2000)*0.1)</f>
        <v/>
      </c>
      <c r="AC2126" s="21">
        <f>IF(C2126&lt;=2000,0,MIN((C2126-2000)*Y2126,(R2126+S2126)*0.2))</f>
        <v/>
      </c>
      <c r="AD2126" s="21">
        <f>IF(C2126&lt;=2000,0,MIN((C2126-2000)*Z2126,(T2126+U2126)*0.2))</f>
        <v/>
      </c>
      <c r="AE2126" s="21">
        <f>AC2126*AA2126</f>
        <v/>
      </c>
      <c r="AF2126" s="21">
        <f>ROUNDDOWN(R2126,-2)+ROUNDDOWN(S2126,-2)</f>
        <v/>
      </c>
      <c r="AG2126" s="21">
        <f>ROUNDDOWN(MAX(0,R2126-(AB2126+AC2126+AE2126)*0.6),-2)+ROUNDDOWN(MAX(0,S2126-(AB2126+AC2126+AE2126)*0.4),-2)</f>
        <v/>
      </c>
      <c r="AH2126" s="21">
        <f>ROUNDDOWN(MAX(0,T2126-(AB2126+AD2126)*0.6),-2)+ROUNDDOWN(MAX(0,U2126-(AB2126+AD2126)*0.4),-2)</f>
        <v/>
      </c>
      <c r="AI2126" s="21">
        <f>ROUNDDOWN(T2126,-2)+ROUNDDOWN(U2126,-2)</f>
        <v/>
      </c>
      <c r="AJ2126" s="21">
        <f>M2126+AF2126</f>
        <v/>
      </c>
      <c r="AK2126" s="21">
        <f>M2126+AG2126</f>
        <v/>
      </c>
      <c r="AL2126" s="21">
        <f>N2126+AH2126</f>
        <v/>
      </c>
      <c r="AM2126" s="21">
        <f>O2126+AI2126</f>
        <v/>
      </c>
      <c r="AN2126" s="21">
        <f>N2126+AI2126</f>
        <v/>
      </c>
      <c r="AO2126" s="21">
        <f>ROUNDDOWN((R2126+S2126)*0.2/Y2126+2000,0)</f>
        <v/>
      </c>
      <c r="AP2126" s="21">
        <f>ROUNDDOWN((T2126+U2126)*0.2/Z2126+2000,0)</f>
        <v/>
      </c>
      <c r="AQ2126" s="21">
        <f>AL2126-AK2126</f>
        <v/>
      </c>
      <c r="AR2126" s="21">
        <f>AM2126-AK2126</f>
        <v/>
      </c>
      <c r="AS2126" s="21">
        <f>AM2126-AL2126</f>
        <v/>
      </c>
      <c r="AT2126" s="21">
        <f>AK2126+C2126-AJ2126</f>
        <v/>
      </c>
      <c r="AU2126" s="21">
        <f>AL2126+C2126-AM2126</f>
        <v/>
      </c>
      <c r="AV2126" s="21">
        <f>AN2126+C2126-AM2126</f>
        <v/>
      </c>
    </row>
    <row r="2127">
      <c r="A2127" t="inlineStr">
        <is>
          <t>1万円刻み</t>
        </is>
      </c>
      <c r="B2127" s="21">
        <f>'5_1万円刻み'!$A$364</f>
        <v/>
      </c>
      <c r="C2127" s="21">
        <f>AO2127</f>
        <v/>
      </c>
      <c r="D2127" s="21" t="n">
        <v>0</v>
      </c>
      <c r="E2127" s="21">
        <f>ROUND(MIN(B2127/12,650000)*12*0.0915+MIN(B2127/12,1390000)*12*(0.0504+0)+B2127*0.005,0)</f>
        <v/>
      </c>
      <c r="F2127" s="21">
        <f>IF(B2127&lt;741000,0,IF(B2127&lt;2191000,B2127-740000,IF(B2127&lt;2193000,1451000,IF(B2127&lt;2196000,1453000,IF(B2127&lt;2200000,1456000,IF(B2127&lt;3600000,ROUND(ROUNDDOWN(B2127/4,-3)*2.8,0)-80000,IF(B2127&lt;6600000,ROUND(ROUNDDOWN(B2127/4,-3)*3.2,0)-440000,IF(B2127&lt;8500000,ROUNDDOWN(B2127*0.9,0)-1100000,B2127-1950000))))))))</f>
        <v/>
      </c>
      <c r="G2127" s="21">
        <f>IF(F2127&gt;23500000,NA(),IF(F2127&lt;=4890000,1040000,IF(F2127&lt;=6550000,670000,620000)))</f>
        <v/>
      </c>
      <c r="H2127" s="21">
        <f>IF(D2127&lt;=0,0,MAX(0,MIN(2000000,D2127-MIN(100000,ROUNDDOWN(F2127*0.05,0)))))</f>
        <v/>
      </c>
      <c r="I2127" s="21">
        <f>IF(C2127&lt;=2000,0,MIN(C2127,ROUNDDOWN(F2127*0.4,0))-2000)</f>
        <v/>
      </c>
      <c r="J2127" s="21">
        <f>MAX(0,ROUNDDOWN(F2127-E2127-G2127,-3))</f>
        <v/>
      </c>
      <c r="K2127" s="21">
        <f>MAX(0,ROUNDDOWN(F2127-E2127-G2127-H2127-I2127,-3))</f>
        <v/>
      </c>
      <c r="L2127" s="21">
        <f>MAX(0,ROUNDDOWN(F2127-E2127-G2127-H2127,-3))</f>
        <v/>
      </c>
      <c r="M2127" s="21">
        <f>IF(J2127&lt;=0,0,ROUNDDOWN((J2127*LOOKUP(J2127,{0,1950001,3300001,6950001,9000001,18000001,40000001},{0.05,0.1,0.2,0.23,0.33,0.4,0.45})-LOOKUP(J2127,{0,1950001,3300001,6950001,9000001,18000001,40000001},{0,97500,427500,636000,1536000,2796000,4796000}))*1.021,-2))</f>
        <v/>
      </c>
      <c r="N2127" s="21">
        <f>IF(K2127&lt;=0,0,ROUNDDOWN((K2127*LOOKUP(K2127,{0,1950001,3300001,6950001,9000001,18000001,40000001},{0.05,0.1,0.2,0.23,0.33,0.4,0.45})-LOOKUP(K2127,{0,1950001,3300001,6950001,9000001,18000001,40000001},{0,97500,427500,636000,1536000,2796000,4796000}))*1.021,-2))</f>
        <v/>
      </c>
      <c r="O2127" s="21">
        <f>IF(L2127&lt;=0,0,ROUNDDOWN((L2127*LOOKUP(L2127,{0,1950001,3300001,6950001,9000001,18000001,40000001},{0.05,0.1,0.2,0.23,0.33,0.4,0.45})-LOOKUP(L2127,{0,1950001,3300001,6950001,9000001,18000001,40000001},{0,97500,427500,636000,1536000,2796000,4796000}))*1.021,-2))</f>
        <v/>
      </c>
      <c r="P2127" s="21">
        <f>MAX(0,ROUNDDOWN(F2127-E2127-430000,-3))</f>
        <v/>
      </c>
      <c r="Q2127" s="21">
        <f>MAX(0,ROUNDDOWN(F2127-E2127-430000-H2127,-3))</f>
        <v/>
      </c>
      <c r="R2127" s="21">
        <f>IF(F2127&lt;=450000,0,MAX(0,P2127*0.06-MIN(50000,P2127)*0.03))</f>
        <v/>
      </c>
      <c r="S2127" s="21">
        <f>IF(F2127&lt;=450000,0,MAX(0,P2127*0.04-MIN(50000,P2127)*0.02))</f>
        <v/>
      </c>
      <c r="T2127" s="21">
        <f>IF(F2127&lt;=450000,0,MAX(0,Q2127*0.06-MIN(50000,Q2127)*0.03))</f>
        <v/>
      </c>
      <c r="U2127" s="21">
        <f>IF(F2127&lt;=450000,0,MAX(0,Q2127*0.04-MIN(50000,Q2127)*0.02))</f>
        <v/>
      </c>
      <c r="V2127" s="21">
        <f>50000+MAX(0,G2127-480000)</f>
        <v/>
      </c>
      <c r="W2127" s="21">
        <f>P2127-V2127</f>
        <v/>
      </c>
      <c r="X2127" s="21">
        <f>Q2127-V2127</f>
        <v/>
      </c>
      <c r="Y2127" s="22">
        <f>IF(W2127&lt;0,0.9,LOOKUP(W2127,{0,1950001,3300001,6950001,9000001,18000001,40000001},{0.84895,0.7979,0.6958,0.66517,0.56307,0.4916,0.44055}))</f>
        <v/>
      </c>
      <c r="Z2127" s="22">
        <f>IF(X2127&lt;0,0.9,LOOKUP(X2127,{0,1950001,3300001,6950001,9000001,18000001,40000001},{0.84895,0.7979,0.6958,0.66517,0.56307,0.4916,0.44055}))</f>
        <v/>
      </c>
      <c r="AA2127" s="22">
        <f>IF(W2127&lt;0,0,CHOOSE(MATCH(W2127,{0,1950001,3300001,6950001,9000001},1),5.105/84.895,10.21/79.79,20.42/69.58,23.483/66.517,33.693/56.307))</f>
        <v/>
      </c>
      <c r="AB2127" s="21">
        <f>IF(C2127&lt;=2000,0,(MIN(C2127,ROUNDDOWN(F2127*0.3,0))-2000)*0.1)</f>
        <v/>
      </c>
      <c r="AC2127" s="21">
        <f>IF(C2127&lt;=2000,0,MIN((C2127-2000)*Y2127,(R2127+S2127)*0.2))</f>
        <v/>
      </c>
      <c r="AD2127" s="21">
        <f>IF(C2127&lt;=2000,0,MIN((C2127-2000)*Z2127,(T2127+U2127)*0.2))</f>
        <v/>
      </c>
      <c r="AE2127" s="21">
        <f>AC2127*AA2127</f>
        <v/>
      </c>
      <c r="AF2127" s="21">
        <f>ROUNDDOWN(R2127,-2)+ROUNDDOWN(S2127,-2)</f>
        <v/>
      </c>
      <c r="AG2127" s="21">
        <f>ROUNDDOWN(MAX(0,R2127-(AB2127+AC2127+AE2127)*0.6),-2)+ROUNDDOWN(MAX(0,S2127-(AB2127+AC2127+AE2127)*0.4),-2)</f>
        <v/>
      </c>
      <c r="AH2127" s="21">
        <f>ROUNDDOWN(MAX(0,T2127-(AB2127+AD2127)*0.6),-2)+ROUNDDOWN(MAX(0,U2127-(AB2127+AD2127)*0.4),-2)</f>
        <v/>
      </c>
      <c r="AI2127" s="21">
        <f>ROUNDDOWN(T2127,-2)+ROUNDDOWN(U2127,-2)</f>
        <v/>
      </c>
      <c r="AJ2127" s="21">
        <f>M2127+AF2127</f>
        <v/>
      </c>
      <c r="AK2127" s="21">
        <f>M2127+AG2127</f>
        <v/>
      </c>
      <c r="AL2127" s="21">
        <f>N2127+AH2127</f>
        <v/>
      </c>
      <c r="AM2127" s="21">
        <f>O2127+AI2127</f>
        <v/>
      </c>
      <c r="AN2127" s="21">
        <f>N2127+AI2127</f>
        <v/>
      </c>
      <c r="AO2127" s="21">
        <f>ROUNDDOWN((R2127+S2127)*0.2/Y2127+2000,0)</f>
        <v/>
      </c>
      <c r="AP2127" s="21">
        <f>ROUNDDOWN((T2127+U2127)*0.2/Z2127+2000,0)</f>
        <v/>
      </c>
      <c r="AQ2127" s="21">
        <f>AL2127-AK2127</f>
        <v/>
      </c>
      <c r="AR2127" s="21">
        <f>AM2127-AK2127</f>
        <v/>
      </c>
      <c r="AS2127" s="21">
        <f>AM2127-AL2127</f>
        <v/>
      </c>
      <c r="AT2127" s="21">
        <f>AK2127+C2127-AJ2127</f>
        <v/>
      </c>
      <c r="AU2127" s="21">
        <f>AL2127+C2127-AM2127</f>
        <v/>
      </c>
      <c r="AV2127" s="21">
        <f>AN2127+C2127-AM2127</f>
        <v/>
      </c>
    </row>
    <row r="2128">
      <c r="A2128" t="inlineStr">
        <is>
          <t>1万円刻み</t>
        </is>
      </c>
      <c r="B2128" s="21">
        <f>'5_1万円刻み'!$A$365</f>
        <v/>
      </c>
      <c r="C2128" s="21">
        <f>AO2128</f>
        <v/>
      </c>
      <c r="D2128" s="21" t="n">
        <v>0</v>
      </c>
      <c r="E2128" s="21">
        <f>ROUND(MIN(B2128/12,650000)*12*0.0915+MIN(B2128/12,1390000)*12*(0.0504+0)+B2128*0.005,0)</f>
        <v/>
      </c>
      <c r="F2128" s="21">
        <f>IF(B2128&lt;741000,0,IF(B2128&lt;2191000,B2128-740000,IF(B2128&lt;2193000,1451000,IF(B2128&lt;2196000,1453000,IF(B2128&lt;2200000,1456000,IF(B2128&lt;3600000,ROUND(ROUNDDOWN(B2128/4,-3)*2.8,0)-80000,IF(B2128&lt;6600000,ROUND(ROUNDDOWN(B2128/4,-3)*3.2,0)-440000,IF(B2128&lt;8500000,ROUNDDOWN(B2128*0.9,0)-1100000,B2128-1950000))))))))</f>
        <v/>
      </c>
      <c r="G2128" s="21">
        <f>IF(F2128&gt;23500000,NA(),IF(F2128&lt;=4890000,1040000,IF(F2128&lt;=6550000,670000,620000)))</f>
        <v/>
      </c>
      <c r="H2128" s="21">
        <f>IF(D2128&lt;=0,0,MAX(0,MIN(2000000,D2128-MIN(100000,ROUNDDOWN(F2128*0.05,0)))))</f>
        <v/>
      </c>
      <c r="I2128" s="21">
        <f>IF(C2128&lt;=2000,0,MIN(C2128,ROUNDDOWN(F2128*0.4,0))-2000)</f>
        <v/>
      </c>
      <c r="J2128" s="21">
        <f>MAX(0,ROUNDDOWN(F2128-E2128-G2128,-3))</f>
        <v/>
      </c>
      <c r="K2128" s="21">
        <f>MAX(0,ROUNDDOWN(F2128-E2128-G2128-H2128-I2128,-3))</f>
        <v/>
      </c>
      <c r="L2128" s="21">
        <f>MAX(0,ROUNDDOWN(F2128-E2128-G2128-H2128,-3))</f>
        <v/>
      </c>
      <c r="M2128" s="21">
        <f>IF(J2128&lt;=0,0,ROUNDDOWN((J2128*LOOKUP(J2128,{0,1950001,3300001,6950001,9000001,18000001,40000001},{0.05,0.1,0.2,0.23,0.33,0.4,0.45})-LOOKUP(J2128,{0,1950001,3300001,6950001,9000001,18000001,40000001},{0,97500,427500,636000,1536000,2796000,4796000}))*1.021,-2))</f>
        <v/>
      </c>
      <c r="N2128" s="21">
        <f>IF(K2128&lt;=0,0,ROUNDDOWN((K2128*LOOKUP(K2128,{0,1950001,3300001,6950001,9000001,18000001,40000001},{0.05,0.1,0.2,0.23,0.33,0.4,0.45})-LOOKUP(K2128,{0,1950001,3300001,6950001,9000001,18000001,40000001},{0,97500,427500,636000,1536000,2796000,4796000}))*1.021,-2))</f>
        <v/>
      </c>
      <c r="O2128" s="21">
        <f>IF(L2128&lt;=0,0,ROUNDDOWN((L2128*LOOKUP(L2128,{0,1950001,3300001,6950001,9000001,18000001,40000001},{0.05,0.1,0.2,0.23,0.33,0.4,0.45})-LOOKUP(L2128,{0,1950001,3300001,6950001,9000001,18000001,40000001},{0,97500,427500,636000,1536000,2796000,4796000}))*1.021,-2))</f>
        <v/>
      </c>
      <c r="P2128" s="21">
        <f>MAX(0,ROUNDDOWN(F2128-E2128-430000,-3))</f>
        <v/>
      </c>
      <c r="Q2128" s="21">
        <f>MAX(0,ROUNDDOWN(F2128-E2128-430000-H2128,-3))</f>
        <v/>
      </c>
      <c r="R2128" s="21">
        <f>IF(F2128&lt;=450000,0,MAX(0,P2128*0.06-MIN(50000,P2128)*0.03))</f>
        <v/>
      </c>
      <c r="S2128" s="21">
        <f>IF(F2128&lt;=450000,0,MAX(0,P2128*0.04-MIN(50000,P2128)*0.02))</f>
        <v/>
      </c>
      <c r="T2128" s="21">
        <f>IF(F2128&lt;=450000,0,MAX(0,Q2128*0.06-MIN(50000,Q2128)*0.03))</f>
        <v/>
      </c>
      <c r="U2128" s="21">
        <f>IF(F2128&lt;=450000,0,MAX(0,Q2128*0.04-MIN(50000,Q2128)*0.02))</f>
        <v/>
      </c>
      <c r="V2128" s="21">
        <f>50000+MAX(0,G2128-480000)</f>
        <v/>
      </c>
      <c r="W2128" s="21">
        <f>P2128-V2128</f>
        <v/>
      </c>
      <c r="X2128" s="21">
        <f>Q2128-V2128</f>
        <v/>
      </c>
      <c r="Y2128" s="22">
        <f>IF(W2128&lt;0,0.9,LOOKUP(W2128,{0,1950001,3300001,6950001,9000001,18000001,40000001},{0.84895,0.7979,0.6958,0.66517,0.56307,0.4916,0.44055}))</f>
        <v/>
      </c>
      <c r="Z2128" s="22">
        <f>IF(X2128&lt;0,0.9,LOOKUP(X2128,{0,1950001,3300001,6950001,9000001,18000001,40000001},{0.84895,0.7979,0.6958,0.66517,0.56307,0.4916,0.44055}))</f>
        <v/>
      </c>
      <c r="AA2128" s="22">
        <f>IF(W2128&lt;0,0,CHOOSE(MATCH(W2128,{0,1950001,3300001,6950001,9000001},1),5.105/84.895,10.21/79.79,20.42/69.58,23.483/66.517,33.693/56.307))</f>
        <v/>
      </c>
      <c r="AB2128" s="21">
        <f>IF(C2128&lt;=2000,0,(MIN(C2128,ROUNDDOWN(F2128*0.3,0))-2000)*0.1)</f>
        <v/>
      </c>
      <c r="AC2128" s="21">
        <f>IF(C2128&lt;=2000,0,MIN((C2128-2000)*Y2128,(R2128+S2128)*0.2))</f>
        <v/>
      </c>
      <c r="AD2128" s="21">
        <f>IF(C2128&lt;=2000,0,MIN((C2128-2000)*Z2128,(T2128+U2128)*0.2))</f>
        <v/>
      </c>
      <c r="AE2128" s="21">
        <f>AC2128*AA2128</f>
        <v/>
      </c>
      <c r="AF2128" s="21">
        <f>ROUNDDOWN(R2128,-2)+ROUNDDOWN(S2128,-2)</f>
        <v/>
      </c>
      <c r="AG2128" s="21">
        <f>ROUNDDOWN(MAX(0,R2128-(AB2128+AC2128+AE2128)*0.6),-2)+ROUNDDOWN(MAX(0,S2128-(AB2128+AC2128+AE2128)*0.4),-2)</f>
        <v/>
      </c>
      <c r="AH2128" s="21">
        <f>ROUNDDOWN(MAX(0,T2128-(AB2128+AD2128)*0.6),-2)+ROUNDDOWN(MAX(0,U2128-(AB2128+AD2128)*0.4),-2)</f>
        <v/>
      </c>
      <c r="AI2128" s="21">
        <f>ROUNDDOWN(T2128,-2)+ROUNDDOWN(U2128,-2)</f>
        <v/>
      </c>
      <c r="AJ2128" s="21">
        <f>M2128+AF2128</f>
        <v/>
      </c>
      <c r="AK2128" s="21">
        <f>M2128+AG2128</f>
        <v/>
      </c>
      <c r="AL2128" s="21">
        <f>N2128+AH2128</f>
        <v/>
      </c>
      <c r="AM2128" s="21">
        <f>O2128+AI2128</f>
        <v/>
      </c>
      <c r="AN2128" s="21">
        <f>N2128+AI2128</f>
        <v/>
      </c>
      <c r="AO2128" s="21">
        <f>ROUNDDOWN((R2128+S2128)*0.2/Y2128+2000,0)</f>
        <v/>
      </c>
      <c r="AP2128" s="21">
        <f>ROUNDDOWN((T2128+U2128)*0.2/Z2128+2000,0)</f>
        <v/>
      </c>
      <c r="AQ2128" s="21">
        <f>AL2128-AK2128</f>
        <v/>
      </c>
      <c r="AR2128" s="21">
        <f>AM2128-AK2128</f>
        <v/>
      </c>
      <c r="AS2128" s="21">
        <f>AM2128-AL2128</f>
        <v/>
      </c>
      <c r="AT2128" s="21">
        <f>AK2128+C2128-AJ2128</f>
        <v/>
      </c>
      <c r="AU2128" s="21">
        <f>AL2128+C2128-AM2128</f>
        <v/>
      </c>
      <c r="AV2128" s="21">
        <f>AN2128+C2128-AM2128</f>
        <v/>
      </c>
    </row>
    <row r="2129">
      <c r="A2129" t="inlineStr">
        <is>
          <t>1万円刻み</t>
        </is>
      </c>
      <c r="B2129" s="21">
        <f>'5_1万円刻み'!$A$366</f>
        <v/>
      </c>
      <c r="C2129" s="21">
        <f>AO2129</f>
        <v/>
      </c>
      <c r="D2129" s="21" t="n">
        <v>0</v>
      </c>
      <c r="E2129" s="21">
        <f>ROUND(MIN(B2129/12,650000)*12*0.0915+MIN(B2129/12,1390000)*12*(0.0504+0)+B2129*0.005,0)</f>
        <v/>
      </c>
      <c r="F2129" s="21">
        <f>IF(B2129&lt;741000,0,IF(B2129&lt;2191000,B2129-740000,IF(B2129&lt;2193000,1451000,IF(B2129&lt;2196000,1453000,IF(B2129&lt;2200000,1456000,IF(B2129&lt;3600000,ROUND(ROUNDDOWN(B2129/4,-3)*2.8,0)-80000,IF(B2129&lt;6600000,ROUND(ROUNDDOWN(B2129/4,-3)*3.2,0)-440000,IF(B2129&lt;8500000,ROUNDDOWN(B2129*0.9,0)-1100000,B2129-1950000))))))))</f>
        <v/>
      </c>
      <c r="G2129" s="21">
        <f>IF(F2129&gt;23500000,NA(),IF(F2129&lt;=4890000,1040000,IF(F2129&lt;=6550000,670000,620000)))</f>
        <v/>
      </c>
      <c r="H2129" s="21">
        <f>IF(D2129&lt;=0,0,MAX(0,MIN(2000000,D2129-MIN(100000,ROUNDDOWN(F2129*0.05,0)))))</f>
        <v/>
      </c>
      <c r="I2129" s="21">
        <f>IF(C2129&lt;=2000,0,MIN(C2129,ROUNDDOWN(F2129*0.4,0))-2000)</f>
        <v/>
      </c>
      <c r="J2129" s="21">
        <f>MAX(0,ROUNDDOWN(F2129-E2129-G2129,-3))</f>
        <v/>
      </c>
      <c r="K2129" s="21">
        <f>MAX(0,ROUNDDOWN(F2129-E2129-G2129-H2129-I2129,-3))</f>
        <v/>
      </c>
      <c r="L2129" s="21">
        <f>MAX(0,ROUNDDOWN(F2129-E2129-G2129-H2129,-3))</f>
        <v/>
      </c>
      <c r="M2129" s="21">
        <f>IF(J2129&lt;=0,0,ROUNDDOWN((J2129*LOOKUP(J2129,{0,1950001,3300001,6950001,9000001,18000001,40000001},{0.05,0.1,0.2,0.23,0.33,0.4,0.45})-LOOKUP(J2129,{0,1950001,3300001,6950001,9000001,18000001,40000001},{0,97500,427500,636000,1536000,2796000,4796000}))*1.021,-2))</f>
        <v/>
      </c>
      <c r="N2129" s="21">
        <f>IF(K2129&lt;=0,0,ROUNDDOWN((K2129*LOOKUP(K2129,{0,1950001,3300001,6950001,9000001,18000001,40000001},{0.05,0.1,0.2,0.23,0.33,0.4,0.45})-LOOKUP(K2129,{0,1950001,3300001,6950001,9000001,18000001,40000001},{0,97500,427500,636000,1536000,2796000,4796000}))*1.021,-2))</f>
        <v/>
      </c>
      <c r="O2129" s="21">
        <f>IF(L2129&lt;=0,0,ROUNDDOWN((L2129*LOOKUP(L2129,{0,1950001,3300001,6950001,9000001,18000001,40000001},{0.05,0.1,0.2,0.23,0.33,0.4,0.45})-LOOKUP(L2129,{0,1950001,3300001,6950001,9000001,18000001,40000001},{0,97500,427500,636000,1536000,2796000,4796000}))*1.021,-2))</f>
        <v/>
      </c>
      <c r="P2129" s="21">
        <f>MAX(0,ROUNDDOWN(F2129-E2129-430000,-3))</f>
        <v/>
      </c>
      <c r="Q2129" s="21">
        <f>MAX(0,ROUNDDOWN(F2129-E2129-430000-H2129,-3))</f>
        <v/>
      </c>
      <c r="R2129" s="21">
        <f>IF(F2129&lt;=450000,0,MAX(0,P2129*0.06-MIN(50000,P2129)*0.03))</f>
        <v/>
      </c>
      <c r="S2129" s="21">
        <f>IF(F2129&lt;=450000,0,MAX(0,P2129*0.04-MIN(50000,P2129)*0.02))</f>
        <v/>
      </c>
      <c r="T2129" s="21">
        <f>IF(F2129&lt;=450000,0,MAX(0,Q2129*0.06-MIN(50000,Q2129)*0.03))</f>
        <v/>
      </c>
      <c r="U2129" s="21">
        <f>IF(F2129&lt;=450000,0,MAX(0,Q2129*0.04-MIN(50000,Q2129)*0.02))</f>
        <v/>
      </c>
      <c r="V2129" s="21">
        <f>50000+MAX(0,G2129-480000)</f>
        <v/>
      </c>
      <c r="W2129" s="21">
        <f>P2129-V2129</f>
        <v/>
      </c>
      <c r="X2129" s="21">
        <f>Q2129-V2129</f>
        <v/>
      </c>
      <c r="Y2129" s="22">
        <f>IF(W2129&lt;0,0.9,LOOKUP(W2129,{0,1950001,3300001,6950001,9000001,18000001,40000001},{0.84895,0.7979,0.6958,0.66517,0.56307,0.4916,0.44055}))</f>
        <v/>
      </c>
      <c r="Z2129" s="22">
        <f>IF(X2129&lt;0,0.9,LOOKUP(X2129,{0,1950001,3300001,6950001,9000001,18000001,40000001},{0.84895,0.7979,0.6958,0.66517,0.56307,0.4916,0.44055}))</f>
        <v/>
      </c>
      <c r="AA2129" s="22">
        <f>IF(W2129&lt;0,0,CHOOSE(MATCH(W2129,{0,1950001,3300001,6950001,9000001},1),5.105/84.895,10.21/79.79,20.42/69.58,23.483/66.517,33.693/56.307))</f>
        <v/>
      </c>
      <c r="AB2129" s="21">
        <f>IF(C2129&lt;=2000,0,(MIN(C2129,ROUNDDOWN(F2129*0.3,0))-2000)*0.1)</f>
        <v/>
      </c>
      <c r="AC2129" s="21">
        <f>IF(C2129&lt;=2000,0,MIN((C2129-2000)*Y2129,(R2129+S2129)*0.2))</f>
        <v/>
      </c>
      <c r="AD2129" s="21">
        <f>IF(C2129&lt;=2000,0,MIN((C2129-2000)*Z2129,(T2129+U2129)*0.2))</f>
        <v/>
      </c>
      <c r="AE2129" s="21">
        <f>AC2129*AA2129</f>
        <v/>
      </c>
      <c r="AF2129" s="21">
        <f>ROUNDDOWN(R2129,-2)+ROUNDDOWN(S2129,-2)</f>
        <v/>
      </c>
      <c r="AG2129" s="21">
        <f>ROUNDDOWN(MAX(0,R2129-(AB2129+AC2129+AE2129)*0.6),-2)+ROUNDDOWN(MAX(0,S2129-(AB2129+AC2129+AE2129)*0.4),-2)</f>
        <v/>
      </c>
      <c r="AH2129" s="21">
        <f>ROUNDDOWN(MAX(0,T2129-(AB2129+AD2129)*0.6),-2)+ROUNDDOWN(MAX(0,U2129-(AB2129+AD2129)*0.4),-2)</f>
        <v/>
      </c>
      <c r="AI2129" s="21">
        <f>ROUNDDOWN(T2129,-2)+ROUNDDOWN(U2129,-2)</f>
        <v/>
      </c>
      <c r="AJ2129" s="21">
        <f>M2129+AF2129</f>
        <v/>
      </c>
      <c r="AK2129" s="21">
        <f>M2129+AG2129</f>
        <v/>
      </c>
      <c r="AL2129" s="21">
        <f>N2129+AH2129</f>
        <v/>
      </c>
      <c r="AM2129" s="21">
        <f>O2129+AI2129</f>
        <v/>
      </c>
      <c r="AN2129" s="21">
        <f>N2129+AI2129</f>
        <v/>
      </c>
      <c r="AO2129" s="21">
        <f>ROUNDDOWN((R2129+S2129)*0.2/Y2129+2000,0)</f>
        <v/>
      </c>
      <c r="AP2129" s="21">
        <f>ROUNDDOWN((T2129+U2129)*0.2/Z2129+2000,0)</f>
        <v/>
      </c>
      <c r="AQ2129" s="21">
        <f>AL2129-AK2129</f>
        <v/>
      </c>
      <c r="AR2129" s="21">
        <f>AM2129-AK2129</f>
        <v/>
      </c>
      <c r="AS2129" s="21">
        <f>AM2129-AL2129</f>
        <v/>
      </c>
      <c r="AT2129" s="21">
        <f>AK2129+C2129-AJ2129</f>
        <v/>
      </c>
      <c r="AU2129" s="21">
        <f>AL2129+C2129-AM2129</f>
        <v/>
      </c>
      <c r="AV2129" s="21">
        <f>AN2129+C2129-AM2129</f>
        <v/>
      </c>
    </row>
    <row r="2130">
      <c r="A2130" t="inlineStr">
        <is>
          <t>1万円刻み</t>
        </is>
      </c>
      <c r="B2130" s="21">
        <f>'5_1万円刻み'!$A$367</f>
        <v/>
      </c>
      <c r="C2130" s="21">
        <f>AO2130</f>
        <v/>
      </c>
      <c r="D2130" s="21" t="n">
        <v>0</v>
      </c>
      <c r="E2130" s="21">
        <f>ROUND(MIN(B2130/12,650000)*12*0.0915+MIN(B2130/12,1390000)*12*(0.0504+0)+B2130*0.005,0)</f>
        <v/>
      </c>
      <c r="F2130" s="21">
        <f>IF(B2130&lt;741000,0,IF(B2130&lt;2191000,B2130-740000,IF(B2130&lt;2193000,1451000,IF(B2130&lt;2196000,1453000,IF(B2130&lt;2200000,1456000,IF(B2130&lt;3600000,ROUND(ROUNDDOWN(B2130/4,-3)*2.8,0)-80000,IF(B2130&lt;6600000,ROUND(ROUNDDOWN(B2130/4,-3)*3.2,0)-440000,IF(B2130&lt;8500000,ROUNDDOWN(B2130*0.9,0)-1100000,B2130-1950000))))))))</f>
        <v/>
      </c>
      <c r="G2130" s="21">
        <f>IF(F2130&gt;23500000,NA(),IF(F2130&lt;=4890000,1040000,IF(F2130&lt;=6550000,670000,620000)))</f>
        <v/>
      </c>
      <c r="H2130" s="21">
        <f>IF(D2130&lt;=0,0,MAX(0,MIN(2000000,D2130-MIN(100000,ROUNDDOWN(F2130*0.05,0)))))</f>
        <v/>
      </c>
      <c r="I2130" s="21">
        <f>IF(C2130&lt;=2000,0,MIN(C2130,ROUNDDOWN(F2130*0.4,0))-2000)</f>
        <v/>
      </c>
      <c r="J2130" s="21">
        <f>MAX(0,ROUNDDOWN(F2130-E2130-G2130,-3))</f>
        <v/>
      </c>
      <c r="K2130" s="21">
        <f>MAX(0,ROUNDDOWN(F2130-E2130-G2130-H2130-I2130,-3))</f>
        <v/>
      </c>
      <c r="L2130" s="21">
        <f>MAX(0,ROUNDDOWN(F2130-E2130-G2130-H2130,-3))</f>
        <v/>
      </c>
      <c r="M2130" s="21">
        <f>IF(J2130&lt;=0,0,ROUNDDOWN((J2130*LOOKUP(J2130,{0,1950001,3300001,6950001,9000001,18000001,40000001},{0.05,0.1,0.2,0.23,0.33,0.4,0.45})-LOOKUP(J2130,{0,1950001,3300001,6950001,9000001,18000001,40000001},{0,97500,427500,636000,1536000,2796000,4796000}))*1.021,-2))</f>
        <v/>
      </c>
      <c r="N2130" s="21">
        <f>IF(K2130&lt;=0,0,ROUNDDOWN((K2130*LOOKUP(K2130,{0,1950001,3300001,6950001,9000001,18000001,40000001},{0.05,0.1,0.2,0.23,0.33,0.4,0.45})-LOOKUP(K2130,{0,1950001,3300001,6950001,9000001,18000001,40000001},{0,97500,427500,636000,1536000,2796000,4796000}))*1.021,-2))</f>
        <v/>
      </c>
      <c r="O2130" s="21">
        <f>IF(L2130&lt;=0,0,ROUNDDOWN((L2130*LOOKUP(L2130,{0,1950001,3300001,6950001,9000001,18000001,40000001},{0.05,0.1,0.2,0.23,0.33,0.4,0.45})-LOOKUP(L2130,{0,1950001,3300001,6950001,9000001,18000001,40000001},{0,97500,427500,636000,1536000,2796000,4796000}))*1.021,-2))</f>
        <v/>
      </c>
      <c r="P2130" s="21">
        <f>MAX(0,ROUNDDOWN(F2130-E2130-430000,-3))</f>
        <v/>
      </c>
      <c r="Q2130" s="21">
        <f>MAX(0,ROUNDDOWN(F2130-E2130-430000-H2130,-3))</f>
        <v/>
      </c>
      <c r="R2130" s="21">
        <f>IF(F2130&lt;=450000,0,MAX(0,P2130*0.06-MIN(50000,P2130)*0.03))</f>
        <v/>
      </c>
      <c r="S2130" s="21">
        <f>IF(F2130&lt;=450000,0,MAX(0,P2130*0.04-MIN(50000,P2130)*0.02))</f>
        <v/>
      </c>
      <c r="T2130" s="21">
        <f>IF(F2130&lt;=450000,0,MAX(0,Q2130*0.06-MIN(50000,Q2130)*0.03))</f>
        <v/>
      </c>
      <c r="U2130" s="21">
        <f>IF(F2130&lt;=450000,0,MAX(0,Q2130*0.04-MIN(50000,Q2130)*0.02))</f>
        <v/>
      </c>
      <c r="V2130" s="21">
        <f>50000+MAX(0,G2130-480000)</f>
        <v/>
      </c>
      <c r="W2130" s="21">
        <f>P2130-V2130</f>
        <v/>
      </c>
      <c r="X2130" s="21">
        <f>Q2130-V2130</f>
        <v/>
      </c>
      <c r="Y2130" s="22">
        <f>IF(W2130&lt;0,0.9,LOOKUP(W2130,{0,1950001,3300001,6950001,9000001,18000001,40000001},{0.84895,0.7979,0.6958,0.66517,0.56307,0.4916,0.44055}))</f>
        <v/>
      </c>
      <c r="Z2130" s="22">
        <f>IF(X2130&lt;0,0.9,LOOKUP(X2130,{0,1950001,3300001,6950001,9000001,18000001,40000001},{0.84895,0.7979,0.6958,0.66517,0.56307,0.4916,0.44055}))</f>
        <v/>
      </c>
      <c r="AA2130" s="22">
        <f>IF(W2130&lt;0,0,CHOOSE(MATCH(W2130,{0,1950001,3300001,6950001,9000001},1),5.105/84.895,10.21/79.79,20.42/69.58,23.483/66.517,33.693/56.307))</f>
        <v/>
      </c>
      <c r="AB2130" s="21">
        <f>IF(C2130&lt;=2000,0,(MIN(C2130,ROUNDDOWN(F2130*0.3,0))-2000)*0.1)</f>
        <v/>
      </c>
      <c r="AC2130" s="21">
        <f>IF(C2130&lt;=2000,0,MIN((C2130-2000)*Y2130,(R2130+S2130)*0.2))</f>
        <v/>
      </c>
      <c r="AD2130" s="21">
        <f>IF(C2130&lt;=2000,0,MIN((C2130-2000)*Z2130,(T2130+U2130)*0.2))</f>
        <v/>
      </c>
      <c r="AE2130" s="21">
        <f>AC2130*AA2130</f>
        <v/>
      </c>
      <c r="AF2130" s="21">
        <f>ROUNDDOWN(R2130,-2)+ROUNDDOWN(S2130,-2)</f>
        <v/>
      </c>
      <c r="AG2130" s="21">
        <f>ROUNDDOWN(MAX(0,R2130-(AB2130+AC2130+AE2130)*0.6),-2)+ROUNDDOWN(MAX(0,S2130-(AB2130+AC2130+AE2130)*0.4),-2)</f>
        <v/>
      </c>
      <c r="AH2130" s="21">
        <f>ROUNDDOWN(MAX(0,T2130-(AB2130+AD2130)*0.6),-2)+ROUNDDOWN(MAX(0,U2130-(AB2130+AD2130)*0.4),-2)</f>
        <v/>
      </c>
      <c r="AI2130" s="21">
        <f>ROUNDDOWN(T2130,-2)+ROUNDDOWN(U2130,-2)</f>
        <v/>
      </c>
      <c r="AJ2130" s="21">
        <f>M2130+AF2130</f>
        <v/>
      </c>
      <c r="AK2130" s="21">
        <f>M2130+AG2130</f>
        <v/>
      </c>
      <c r="AL2130" s="21">
        <f>N2130+AH2130</f>
        <v/>
      </c>
      <c r="AM2130" s="21">
        <f>O2130+AI2130</f>
        <v/>
      </c>
      <c r="AN2130" s="21">
        <f>N2130+AI2130</f>
        <v/>
      </c>
      <c r="AO2130" s="21">
        <f>ROUNDDOWN((R2130+S2130)*0.2/Y2130+2000,0)</f>
        <v/>
      </c>
      <c r="AP2130" s="21">
        <f>ROUNDDOWN((T2130+U2130)*0.2/Z2130+2000,0)</f>
        <v/>
      </c>
      <c r="AQ2130" s="21">
        <f>AL2130-AK2130</f>
        <v/>
      </c>
      <c r="AR2130" s="21">
        <f>AM2130-AK2130</f>
        <v/>
      </c>
      <c r="AS2130" s="21">
        <f>AM2130-AL2130</f>
        <v/>
      </c>
      <c r="AT2130" s="21">
        <f>AK2130+C2130-AJ2130</f>
        <v/>
      </c>
      <c r="AU2130" s="21">
        <f>AL2130+C2130-AM2130</f>
        <v/>
      </c>
      <c r="AV2130" s="21">
        <f>AN2130+C2130-AM2130</f>
        <v/>
      </c>
    </row>
    <row r="2131">
      <c r="A2131" t="inlineStr">
        <is>
          <t>1万円刻み</t>
        </is>
      </c>
      <c r="B2131" s="21">
        <f>'5_1万円刻み'!$A$368</f>
        <v/>
      </c>
      <c r="C2131" s="21">
        <f>AO2131</f>
        <v/>
      </c>
      <c r="D2131" s="21" t="n">
        <v>0</v>
      </c>
      <c r="E2131" s="21">
        <f>ROUND(MIN(B2131/12,650000)*12*0.0915+MIN(B2131/12,1390000)*12*(0.0504+0)+B2131*0.005,0)</f>
        <v/>
      </c>
      <c r="F2131" s="21">
        <f>IF(B2131&lt;741000,0,IF(B2131&lt;2191000,B2131-740000,IF(B2131&lt;2193000,1451000,IF(B2131&lt;2196000,1453000,IF(B2131&lt;2200000,1456000,IF(B2131&lt;3600000,ROUND(ROUNDDOWN(B2131/4,-3)*2.8,0)-80000,IF(B2131&lt;6600000,ROUND(ROUNDDOWN(B2131/4,-3)*3.2,0)-440000,IF(B2131&lt;8500000,ROUNDDOWN(B2131*0.9,0)-1100000,B2131-1950000))))))))</f>
        <v/>
      </c>
      <c r="G2131" s="21">
        <f>IF(F2131&gt;23500000,NA(),IF(F2131&lt;=4890000,1040000,IF(F2131&lt;=6550000,670000,620000)))</f>
        <v/>
      </c>
      <c r="H2131" s="21">
        <f>IF(D2131&lt;=0,0,MAX(0,MIN(2000000,D2131-MIN(100000,ROUNDDOWN(F2131*0.05,0)))))</f>
        <v/>
      </c>
      <c r="I2131" s="21">
        <f>IF(C2131&lt;=2000,0,MIN(C2131,ROUNDDOWN(F2131*0.4,0))-2000)</f>
        <v/>
      </c>
      <c r="J2131" s="21">
        <f>MAX(0,ROUNDDOWN(F2131-E2131-G2131,-3))</f>
        <v/>
      </c>
      <c r="K2131" s="21">
        <f>MAX(0,ROUNDDOWN(F2131-E2131-G2131-H2131-I2131,-3))</f>
        <v/>
      </c>
      <c r="L2131" s="21">
        <f>MAX(0,ROUNDDOWN(F2131-E2131-G2131-H2131,-3))</f>
        <v/>
      </c>
      <c r="M2131" s="21">
        <f>IF(J2131&lt;=0,0,ROUNDDOWN((J2131*LOOKUP(J2131,{0,1950001,3300001,6950001,9000001,18000001,40000001},{0.05,0.1,0.2,0.23,0.33,0.4,0.45})-LOOKUP(J2131,{0,1950001,3300001,6950001,9000001,18000001,40000001},{0,97500,427500,636000,1536000,2796000,4796000}))*1.021,-2))</f>
        <v/>
      </c>
      <c r="N2131" s="21">
        <f>IF(K2131&lt;=0,0,ROUNDDOWN((K2131*LOOKUP(K2131,{0,1950001,3300001,6950001,9000001,18000001,40000001},{0.05,0.1,0.2,0.23,0.33,0.4,0.45})-LOOKUP(K2131,{0,1950001,3300001,6950001,9000001,18000001,40000001},{0,97500,427500,636000,1536000,2796000,4796000}))*1.021,-2))</f>
        <v/>
      </c>
      <c r="O2131" s="21">
        <f>IF(L2131&lt;=0,0,ROUNDDOWN((L2131*LOOKUP(L2131,{0,1950001,3300001,6950001,9000001,18000001,40000001},{0.05,0.1,0.2,0.23,0.33,0.4,0.45})-LOOKUP(L2131,{0,1950001,3300001,6950001,9000001,18000001,40000001},{0,97500,427500,636000,1536000,2796000,4796000}))*1.021,-2))</f>
        <v/>
      </c>
      <c r="P2131" s="21">
        <f>MAX(0,ROUNDDOWN(F2131-E2131-430000,-3))</f>
        <v/>
      </c>
      <c r="Q2131" s="21">
        <f>MAX(0,ROUNDDOWN(F2131-E2131-430000-H2131,-3))</f>
        <v/>
      </c>
      <c r="R2131" s="21">
        <f>IF(F2131&lt;=450000,0,MAX(0,P2131*0.06-MIN(50000,P2131)*0.03))</f>
        <v/>
      </c>
      <c r="S2131" s="21">
        <f>IF(F2131&lt;=450000,0,MAX(0,P2131*0.04-MIN(50000,P2131)*0.02))</f>
        <v/>
      </c>
      <c r="T2131" s="21">
        <f>IF(F2131&lt;=450000,0,MAX(0,Q2131*0.06-MIN(50000,Q2131)*0.03))</f>
        <v/>
      </c>
      <c r="U2131" s="21">
        <f>IF(F2131&lt;=450000,0,MAX(0,Q2131*0.04-MIN(50000,Q2131)*0.02))</f>
        <v/>
      </c>
      <c r="V2131" s="21">
        <f>50000+MAX(0,G2131-480000)</f>
        <v/>
      </c>
      <c r="W2131" s="21">
        <f>P2131-V2131</f>
        <v/>
      </c>
      <c r="X2131" s="21">
        <f>Q2131-V2131</f>
        <v/>
      </c>
      <c r="Y2131" s="22">
        <f>IF(W2131&lt;0,0.9,LOOKUP(W2131,{0,1950001,3300001,6950001,9000001,18000001,40000001},{0.84895,0.7979,0.6958,0.66517,0.56307,0.4916,0.44055}))</f>
        <v/>
      </c>
      <c r="Z2131" s="22">
        <f>IF(X2131&lt;0,0.9,LOOKUP(X2131,{0,1950001,3300001,6950001,9000001,18000001,40000001},{0.84895,0.7979,0.6958,0.66517,0.56307,0.4916,0.44055}))</f>
        <v/>
      </c>
      <c r="AA2131" s="22">
        <f>IF(W2131&lt;0,0,CHOOSE(MATCH(W2131,{0,1950001,3300001,6950001,9000001},1),5.105/84.895,10.21/79.79,20.42/69.58,23.483/66.517,33.693/56.307))</f>
        <v/>
      </c>
      <c r="AB2131" s="21">
        <f>IF(C2131&lt;=2000,0,(MIN(C2131,ROUNDDOWN(F2131*0.3,0))-2000)*0.1)</f>
        <v/>
      </c>
      <c r="AC2131" s="21">
        <f>IF(C2131&lt;=2000,0,MIN((C2131-2000)*Y2131,(R2131+S2131)*0.2))</f>
        <v/>
      </c>
      <c r="AD2131" s="21">
        <f>IF(C2131&lt;=2000,0,MIN((C2131-2000)*Z2131,(T2131+U2131)*0.2))</f>
        <v/>
      </c>
      <c r="AE2131" s="21">
        <f>AC2131*AA2131</f>
        <v/>
      </c>
      <c r="AF2131" s="21">
        <f>ROUNDDOWN(R2131,-2)+ROUNDDOWN(S2131,-2)</f>
        <v/>
      </c>
      <c r="AG2131" s="21">
        <f>ROUNDDOWN(MAX(0,R2131-(AB2131+AC2131+AE2131)*0.6),-2)+ROUNDDOWN(MAX(0,S2131-(AB2131+AC2131+AE2131)*0.4),-2)</f>
        <v/>
      </c>
      <c r="AH2131" s="21">
        <f>ROUNDDOWN(MAX(0,T2131-(AB2131+AD2131)*0.6),-2)+ROUNDDOWN(MAX(0,U2131-(AB2131+AD2131)*0.4),-2)</f>
        <v/>
      </c>
      <c r="AI2131" s="21">
        <f>ROUNDDOWN(T2131,-2)+ROUNDDOWN(U2131,-2)</f>
        <v/>
      </c>
      <c r="AJ2131" s="21">
        <f>M2131+AF2131</f>
        <v/>
      </c>
      <c r="AK2131" s="21">
        <f>M2131+AG2131</f>
        <v/>
      </c>
      <c r="AL2131" s="21">
        <f>N2131+AH2131</f>
        <v/>
      </c>
      <c r="AM2131" s="21">
        <f>O2131+AI2131</f>
        <v/>
      </c>
      <c r="AN2131" s="21">
        <f>N2131+AI2131</f>
        <v/>
      </c>
      <c r="AO2131" s="21">
        <f>ROUNDDOWN((R2131+S2131)*0.2/Y2131+2000,0)</f>
        <v/>
      </c>
      <c r="AP2131" s="21">
        <f>ROUNDDOWN((T2131+U2131)*0.2/Z2131+2000,0)</f>
        <v/>
      </c>
      <c r="AQ2131" s="21">
        <f>AL2131-AK2131</f>
        <v/>
      </c>
      <c r="AR2131" s="21">
        <f>AM2131-AK2131</f>
        <v/>
      </c>
      <c r="AS2131" s="21">
        <f>AM2131-AL2131</f>
        <v/>
      </c>
      <c r="AT2131" s="21">
        <f>AK2131+C2131-AJ2131</f>
        <v/>
      </c>
      <c r="AU2131" s="21">
        <f>AL2131+C2131-AM2131</f>
        <v/>
      </c>
      <c r="AV2131" s="21">
        <f>AN2131+C2131-AM2131</f>
        <v/>
      </c>
    </row>
    <row r="2132">
      <c r="A2132" t="inlineStr">
        <is>
          <t>1万円刻み</t>
        </is>
      </c>
      <c r="B2132" s="21">
        <f>'5_1万円刻み'!$A$369</f>
        <v/>
      </c>
      <c r="C2132" s="21">
        <f>AO2132</f>
        <v/>
      </c>
      <c r="D2132" s="21" t="n">
        <v>0</v>
      </c>
      <c r="E2132" s="21">
        <f>ROUND(MIN(B2132/12,650000)*12*0.0915+MIN(B2132/12,1390000)*12*(0.0504+0)+B2132*0.005,0)</f>
        <v/>
      </c>
      <c r="F2132" s="21">
        <f>IF(B2132&lt;741000,0,IF(B2132&lt;2191000,B2132-740000,IF(B2132&lt;2193000,1451000,IF(B2132&lt;2196000,1453000,IF(B2132&lt;2200000,1456000,IF(B2132&lt;3600000,ROUND(ROUNDDOWN(B2132/4,-3)*2.8,0)-80000,IF(B2132&lt;6600000,ROUND(ROUNDDOWN(B2132/4,-3)*3.2,0)-440000,IF(B2132&lt;8500000,ROUNDDOWN(B2132*0.9,0)-1100000,B2132-1950000))))))))</f>
        <v/>
      </c>
      <c r="G2132" s="21">
        <f>IF(F2132&gt;23500000,NA(),IF(F2132&lt;=4890000,1040000,IF(F2132&lt;=6550000,670000,620000)))</f>
        <v/>
      </c>
      <c r="H2132" s="21">
        <f>IF(D2132&lt;=0,0,MAX(0,MIN(2000000,D2132-MIN(100000,ROUNDDOWN(F2132*0.05,0)))))</f>
        <v/>
      </c>
      <c r="I2132" s="21">
        <f>IF(C2132&lt;=2000,0,MIN(C2132,ROUNDDOWN(F2132*0.4,0))-2000)</f>
        <v/>
      </c>
      <c r="J2132" s="21">
        <f>MAX(0,ROUNDDOWN(F2132-E2132-G2132,-3))</f>
        <v/>
      </c>
      <c r="K2132" s="21">
        <f>MAX(0,ROUNDDOWN(F2132-E2132-G2132-H2132-I2132,-3))</f>
        <v/>
      </c>
      <c r="L2132" s="21">
        <f>MAX(0,ROUNDDOWN(F2132-E2132-G2132-H2132,-3))</f>
        <v/>
      </c>
      <c r="M2132" s="21">
        <f>IF(J2132&lt;=0,0,ROUNDDOWN((J2132*LOOKUP(J2132,{0,1950001,3300001,6950001,9000001,18000001,40000001},{0.05,0.1,0.2,0.23,0.33,0.4,0.45})-LOOKUP(J2132,{0,1950001,3300001,6950001,9000001,18000001,40000001},{0,97500,427500,636000,1536000,2796000,4796000}))*1.021,-2))</f>
        <v/>
      </c>
      <c r="N2132" s="21">
        <f>IF(K2132&lt;=0,0,ROUNDDOWN((K2132*LOOKUP(K2132,{0,1950001,3300001,6950001,9000001,18000001,40000001},{0.05,0.1,0.2,0.23,0.33,0.4,0.45})-LOOKUP(K2132,{0,1950001,3300001,6950001,9000001,18000001,40000001},{0,97500,427500,636000,1536000,2796000,4796000}))*1.021,-2))</f>
        <v/>
      </c>
      <c r="O2132" s="21">
        <f>IF(L2132&lt;=0,0,ROUNDDOWN((L2132*LOOKUP(L2132,{0,1950001,3300001,6950001,9000001,18000001,40000001},{0.05,0.1,0.2,0.23,0.33,0.4,0.45})-LOOKUP(L2132,{0,1950001,3300001,6950001,9000001,18000001,40000001},{0,97500,427500,636000,1536000,2796000,4796000}))*1.021,-2))</f>
        <v/>
      </c>
      <c r="P2132" s="21">
        <f>MAX(0,ROUNDDOWN(F2132-E2132-430000,-3))</f>
        <v/>
      </c>
      <c r="Q2132" s="21">
        <f>MAX(0,ROUNDDOWN(F2132-E2132-430000-H2132,-3))</f>
        <v/>
      </c>
      <c r="R2132" s="21">
        <f>IF(F2132&lt;=450000,0,MAX(0,P2132*0.06-MIN(50000,P2132)*0.03))</f>
        <v/>
      </c>
      <c r="S2132" s="21">
        <f>IF(F2132&lt;=450000,0,MAX(0,P2132*0.04-MIN(50000,P2132)*0.02))</f>
        <v/>
      </c>
      <c r="T2132" s="21">
        <f>IF(F2132&lt;=450000,0,MAX(0,Q2132*0.06-MIN(50000,Q2132)*0.03))</f>
        <v/>
      </c>
      <c r="U2132" s="21">
        <f>IF(F2132&lt;=450000,0,MAX(0,Q2132*0.04-MIN(50000,Q2132)*0.02))</f>
        <v/>
      </c>
      <c r="V2132" s="21">
        <f>50000+MAX(0,G2132-480000)</f>
        <v/>
      </c>
      <c r="W2132" s="21">
        <f>P2132-V2132</f>
        <v/>
      </c>
      <c r="X2132" s="21">
        <f>Q2132-V2132</f>
        <v/>
      </c>
      <c r="Y2132" s="22">
        <f>IF(W2132&lt;0,0.9,LOOKUP(W2132,{0,1950001,3300001,6950001,9000001,18000001,40000001},{0.84895,0.7979,0.6958,0.66517,0.56307,0.4916,0.44055}))</f>
        <v/>
      </c>
      <c r="Z2132" s="22">
        <f>IF(X2132&lt;0,0.9,LOOKUP(X2132,{0,1950001,3300001,6950001,9000001,18000001,40000001},{0.84895,0.7979,0.6958,0.66517,0.56307,0.4916,0.44055}))</f>
        <v/>
      </c>
      <c r="AA2132" s="22">
        <f>IF(W2132&lt;0,0,CHOOSE(MATCH(W2132,{0,1950001,3300001,6950001,9000001},1),5.105/84.895,10.21/79.79,20.42/69.58,23.483/66.517,33.693/56.307))</f>
        <v/>
      </c>
      <c r="AB2132" s="21">
        <f>IF(C2132&lt;=2000,0,(MIN(C2132,ROUNDDOWN(F2132*0.3,0))-2000)*0.1)</f>
        <v/>
      </c>
      <c r="AC2132" s="21">
        <f>IF(C2132&lt;=2000,0,MIN((C2132-2000)*Y2132,(R2132+S2132)*0.2))</f>
        <v/>
      </c>
      <c r="AD2132" s="21">
        <f>IF(C2132&lt;=2000,0,MIN((C2132-2000)*Z2132,(T2132+U2132)*0.2))</f>
        <v/>
      </c>
      <c r="AE2132" s="21">
        <f>AC2132*AA2132</f>
        <v/>
      </c>
      <c r="AF2132" s="21">
        <f>ROUNDDOWN(R2132,-2)+ROUNDDOWN(S2132,-2)</f>
        <v/>
      </c>
      <c r="AG2132" s="21">
        <f>ROUNDDOWN(MAX(0,R2132-(AB2132+AC2132+AE2132)*0.6),-2)+ROUNDDOWN(MAX(0,S2132-(AB2132+AC2132+AE2132)*0.4),-2)</f>
        <v/>
      </c>
      <c r="AH2132" s="21">
        <f>ROUNDDOWN(MAX(0,T2132-(AB2132+AD2132)*0.6),-2)+ROUNDDOWN(MAX(0,U2132-(AB2132+AD2132)*0.4),-2)</f>
        <v/>
      </c>
      <c r="AI2132" s="21">
        <f>ROUNDDOWN(T2132,-2)+ROUNDDOWN(U2132,-2)</f>
        <v/>
      </c>
      <c r="AJ2132" s="21">
        <f>M2132+AF2132</f>
        <v/>
      </c>
      <c r="AK2132" s="21">
        <f>M2132+AG2132</f>
        <v/>
      </c>
      <c r="AL2132" s="21">
        <f>N2132+AH2132</f>
        <v/>
      </c>
      <c r="AM2132" s="21">
        <f>O2132+AI2132</f>
        <v/>
      </c>
      <c r="AN2132" s="21">
        <f>N2132+AI2132</f>
        <v/>
      </c>
      <c r="AO2132" s="21">
        <f>ROUNDDOWN((R2132+S2132)*0.2/Y2132+2000,0)</f>
        <v/>
      </c>
      <c r="AP2132" s="21">
        <f>ROUNDDOWN((T2132+U2132)*0.2/Z2132+2000,0)</f>
        <v/>
      </c>
      <c r="AQ2132" s="21">
        <f>AL2132-AK2132</f>
        <v/>
      </c>
      <c r="AR2132" s="21">
        <f>AM2132-AK2132</f>
        <v/>
      </c>
      <c r="AS2132" s="21">
        <f>AM2132-AL2132</f>
        <v/>
      </c>
      <c r="AT2132" s="21">
        <f>AK2132+C2132-AJ2132</f>
        <v/>
      </c>
      <c r="AU2132" s="21">
        <f>AL2132+C2132-AM2132</f>
        <v/>
      </c>
      <c r="AV2132" s="21">
        <f>AN2132+C2132-AM2132</f>
        <v/>
      </c>
    </row>
    <row r="2133">
      <c r="A2133" t="inlineStr">
        <is>
          <t>1万円刻み</t>
        </is>
      </c>
      <c r="B2133" s="21">
        <f>'5_1万円刻み'!$A$370</f>
        <v/>
      </c>
      <c r="C2133" s="21">
        <f>AO2133</f>
        <v/>
      </c>
      <c r="D2133" s="21" t="n">
        <v>0</v>
      </c>
      <c r="E2133" s="21">
        <f>ROUND(MIN(B2133/12,650000)*12*0.0915+MIN(B2133/12,1390000)*12*(0.0504+0)+B2133*0.005,0)</f>
        <v/>
      </c>
      <c r="F2133" s="21">
        <f>IF(B2133&lt;741000,0,IF(B2133&lt;2191000,B2133-740000,IF(B2133&lt;2193000,1451000,IF(B2133&lt;2196000,1453000,IF(B2133&lt;2200000,1456000,IF(B2133&lt;3600000,ROUND(ROUNDDOWN(B2133/4,-3)*2.8,0)-80000,IF(B2133&lt;6600000,ROUND(ROUNDDOWN(B2133/4,-3)*3.2,0)-440000,IF(B2133&lt;8500000,ROUNDDOWN(B2133*0.9,0)-1100000,B2133-1950000))))))))</f>
        <v/>
      </c>
      <c r="G2133" s="21">
        <f>IF(F2133&gt;23500000,NA(),IF(F2133&lt;=4890000,1040000,IF(F2133&lt;=6550000,670000,620000)))</f>
        <v/>
      </c>
      <c r="H2133" s="21">
        <f>IF(D2133&lt;=0,0,MAX(0,MIN(2000000,D2133-MIN(100000,ROUNDDOWN(F2133*0.05,0)))))</f>
        <v/>
      </c>
      <c r="I2133" s="21">
        <f>IF(C2133&lt;=2000,0,MIN(C2133,ROUNDDOWN(F2133*0.4,0))-2000)</f>
        <v/>
      </c>
      <c r="J2133" s="21">
        <f>MAX(0,ROUNDDOWN(F2133-E2133-G2133,-3))</f>
        <v/>
      </c>
      <c r="K2133" s="21">
        <f>MAX(0,ROUNDDOWN(F2133-E2133-G2133-H2133-I2133,-3))</f>
        <v/>
      </c>
      <c r="L2133" s="21">
        <f>MAX(0,ROUNDDOWN(F2133-E2133-G2133-H2133,-3))</f>
        <v/>
      </c>
      <c r="M2133" s="21">
        <f>IF(J2133&lt;=0,0,ROUNDDOWN((J2133*LOOKUP(J2133,{0,1950001,3300001,6950001,9000001,18000001,40000001},{0.05,0.1,0.2,0.23,0.33,0.4,0.45})-LOOKUP(J2133,{0,1950001,3300001,6950001,9000001,18000001,40000001},{0,97500,427500,636000,1536000,2796000,4796000}))*1.021,-2))</f>
        <v/>
      </c>
      <c r="N2133" s="21">
        <f>IF(K2133&lt;=0,0,ROUNDDOWN((K2133*LOOKUP(K2133,{0,1950001,3300001,6950001,9000001,18000001,40000001},{0.05,0.1,0.2,0.23,0.33,0.4,0.45})-LOOKUP(K2133,{0,1950001,3300001,6950001,9000001,18000001,40000001},{0,97500,427500,636000,1536000,2796000,4796000}))*1.021,-2))</f>
        <v/>
      </c>
      <c r="O2133" s="21">
        <f>IF(L2133&lt;=0,0,ROUNDDOWN((L2133*LOOKUP(L2133,{0,1950001,3300001,6950001,9000001,18000001,40000001},{0.05,0.1,0.2,0.23,0.33,0.4,0.45})-LOOKUP(L2133,{0,1950001,3300001,6950001,9000001,18000001,40000001},{0,97500,427500,636000,1536000,2796000,4796000}))*1.021,-2))</f>
        <v/>
      </c>
      <c r="P2133" s="21">
        <f>MAX(0,ROUNDDOWN(F2133-E2133-430000,-3))</f>
        <v/>
      </c>
      <c r="Q2133" s="21">
        <f>MAX(0,ROUNDDOWN(F2133-E2133-430000-H2133,-3))</f>
        <v/>
      </c>
      <c r="R2133" s="21">
        <f>IF(F2133&lt;=450000,0,MAX(0,P2133*0.06-MIN(50000,P2133)*0.03))</f>
        <v/>
      </c>
      <c r="S2133" s="21">
        <f>IF(F2133&lt;=450000,0,MAX(0,P2133*0.04-MIN(50000,P2133)*0.02))</f>
        <v/>
      </c>
      <c r="T2133" s="21">
        <f>IF(F2133&lt;=450000,0,MAX(0,Q2133*0.06-MIN(50000,Q2133)*0.03))</f>
        <v/>
      </c>
      <c r="U2133" s="21">
        <f>IF(F2133&lt;=450000,0,MAX(0,Q2133*0.04-MIN(50000,Q2133)*0.02))</f>
        <v/>
      </c>
      <c r="V2133" s="21">
        <f>50000+MAX(0,G2133-480000)</f>
        <v/>
      </c>
      <c r="W2133" s="21">
        <f>P2133-V2133</f>
        <v/>
      </c>
      <c r="X2133" s="21">
        <f>Q2133-V2133</f>
        <v/>
      </c>
      <c r="Y2133" s="22">
        <f>IF(W2133&lt;0,0.9,LOOKUP(W2133,{0,1950001,3300001,6950001,9000001,18000001,40000001},{0.84895,0.7979,0.6958,0.66517,0.56307,0.4916,0.44055}))</f>
        <v/>
      </c>
      <c r="Z2133" s="22">
        <f>IF(X2133&lt;0,0.9,LOOKUP(X2133,{0,1950001,3300001,6950001,9000001,18000001,40000001},{0.84895,0.7979,0.6958,0.66517,0.56307,0.4916,0.44055}))</f>
        <v/>
      </c>
      <c r="AA2133" s="22">
        <f>IF(W2133&lt;0,0,CHOOSE(MATCH(W2133,{0,1950001,3300001,6950001,9000001},1),5.105/84.895,10.21/79.79,20.42/69.58,23.483/66.517,33.693/56.307))</f>
        <v/>
      </c>
      <c r="AB2133" s="21">
        <f>IF(C2133&lt;=2000,0,(MIN(C2133,ROUNDDOWN(F2133*0.3,0))-2000)*0.1)</f>
        <v/>
      </c>
      <c r="AC2133" s="21">
        <f>IF(C2133&lt;=2000,0,MIN((C2133-2000)*Y2133,(R2133+S2133)*0.2))</f>
        <v/>
      </c>
      <c r="AD2133" s="21">
        <f>IF(C2133&lt;=2000,0,MIN((C2133-2000)*Z2133,(T2133+U2133)*0.2))</f>
        <v/>
      </c>
      <c r="AE2133" s="21">
        <f>AC2133*AA2133</f>
        <v/>
      </c>
      <c r="AF2133" s="21">
        <f>ROUNDDOWN(R2133,-2)+ROUNDDOWN(S2133,-2)</f>
        <v/>
      </c>
      <c r="AG2133" s="21">
        <f>ROUNDDOWN(MAX(0,R2133-(AB2133+AC2133+AE2133)*0.6),-2)+ROUNDDOWN(MAX(0,S2133-(AB2133+AC2133+AE2133)*0.4),-2)</f>
        <v/>
      </c>
      <c r="AH2133" s="21">
        <f>ROUNDDOWN(MAX(0,T2133-(AB2133+AD2133)*0.6),-2)+ROUNDDOWN(MAX(0,U2133-(AB2133+AD2133)*0.4),-2)</f>
        <v/>
      </c>
      <c r="AI2133" s="21">
        <f>ROUNDDOWN(T2133,-2)+ROUNDDOWN(U2133,-2)</f>
        <v/>
      </c>
      <c r="AJ2133" s="21">
        <f>M2133+AF2133</f>
        <v/>
      </c>
      <c r="AK2133" s="21">
        <f>M2133+AG2133</f>
        <v/>
      </c>
      <c r="AL2133" s="21">
        <f>N2133+AH2133</f>
        <v/>
      </c>
      <c r="AM2133" s="21">
        <f>O2133+AI2133</f>
        <v/>
      </c>
      <c r="AN2133" s="21">
        <f>N2133+AI2133</f>
        <v/>
      </c>
      <c r="AO2133" s="21">
        <f>ROUNDDOWN((R2133+S2133)*0.2/Y2133+2000,0)</f>
        <v/>
      </c>
      <c r="AP2133" s="21">
        <f>ROUNDDOWN((T2133+U2133)*0.2/Z2133+2000,0)</f>
        <v/>
      </c>
      <c r="AQ2133" s="21">
        <f>AL2133-AK2133</f>
        <v/>
      </c>
      <c r="AR2133" s="21">
        <f>AM2133-AK2133</f>
        <v/>
      </c>
      <c r="AS2133" s="21">
        <f>AM2133-AL2133</f>
        <v/>
      </c>
      <c r="AT2133" s="21">
        <f>AK2133+C2133-AJ2133</f>
        <v/>
      </c>
      <c r="AU2133" s="21">
        <f>AL2133+C2133-AM2133</f>
        <v/>
      </c>
      <c r="AV2133" s="21">
        <f>AN2133+C2133-AM2133</f>
        <v/>
      </c>
    </row>
    <row r="2134">
      <c r="A2134" t="inlineStr">
        <is>
          <t>1万円刻み</t>
        </is>
      </c>
      <c r="B2134" s="21">
        <f>'5_1万円刻み'!$A$371</f>
        <v/>
      </c>
      <c r="C2134" s="21">
        <f>AO2134</f>
        <v/>
      </c>
      <c r="D2134" s="21" t="n">
        <v>0</v>
      </c>
      <c r="E2134" s="21">
        <f>ROUND(MIN(B2134/12,650000)*12*0.0915+MIN(B2134/12,1390000)*12*(0.0504+0)+B2134*0.005,0)</f>
        <v/>
      </c>
      <c r="F2134" s="21">
        <f>IF(B2134&lt;741000,0,IF(B2134&lt;2191000,B2134-740000,IF(B2134&lt;2193000,1451000,IF(B2134&lt;2196000,1453000,IF(B2134&lt;2200000,1456000,IF(B2134&lt;3600000,ROUND(ROUNDDOWN(B2134/4,-3)*2.8,0)-80000,IF(B2134&lt;6600000,ROUND(ROUNDDOWN(B2134/4,-3)*3.2,0)-440000,IF(B2134&lt;8500000,ROUNDDOWN(B2134*0.9,0)-1100000,B2134-1950000))))))))</f>
        <v/>
      </c>
      <c r="G2134" s="21">
        <f>IF(F2134&gt;23500000,NA(),IF(F2134&lt;=4890000,1040000,IF(F2134&lt;=6550000,670000,620000)))</f>
        <v/>
      </c>
      <c r="H2134" s="21">
        <f>IF(D2134&lt;=0,0,MAX(0,MIN(2000000,D2134-MIN(100000,ROUNDDOWN(F2134*0.05,0)))))</f>
        <v/>
      </c>
      <c r="I2134" s="21">
        <f>IF(C2134&lt;=2000,0,MIN(C2134,ROUNDDOWN(F2134*0.4,0))-2000)</f>
        <v/>
      </c>
      <c r="J2134" s="21">
        <f>MAX(0,ROUNDDOWN(F2134-E2134-G2134,-3))</f>
        <v/>
      </c>
      <c r="K2134" s="21">
        <f>MAX(0,ROUNDDOWN(F2134-E2134-G2134-H2134-I2134,-3))</f>
        <v/>
      </c>
      <c r="L2134" s="21">
        <f>MAX(0,ROUNDDOWN(F2134-E2134-G2134-H2134,-3))</f>
        <v/>
      </c>
      <c r="M2134" s="21">
        <f>IF(J2134&lt;=0,0,ROUNDDOWN((J2134*LOOKUP(J2134,{0,1950001,3300001,6950001,9000001,18000001,40000001},{0.05,0.1,0.2,0.23,0.33,0.4,0.45})-LOOKUP(J2134,{0,1950001,3300001,6950001,9000001,18000001,40000001},{0,97500,427500,636000,1536000,2796000,4796000}))*1.021,-2))</f>
        <v/>
      </c>
      <c r="N2134" s="21">
        <f>IF(K2134&lt;=0,0,ROUNDDOWN((K2134*LOOKUP(K2134,{0,1950001,3300001,6950001,9000001,18000001,40000001},{0.05,0.1,0.2,0.23,0.33,0.4,0.45})-LOOKUP(K2134,{0,1950001,3300001,6950001,9000001,18000001,40000001},{0,97500,427500,636000,1536000,2796000,4796000}))*1.021,-2))</f>
        <v/>
      </c>
      <c r="O2134" s="21">
        <f>IF(L2134&lt;=0,0,ROUNDDOWN((L2134*LOOKUP(L2134,{0,1950001,3300001,6950001,9000001,18000001,40000001},{0.05,0.1,0.2,0.23,0.33,0.4,0.45})-LOOKUP(L2134,{0,1950001,3300001,6950001,9000001,18000001,40000001},{0,97500,427500,636000,1536000,2796000,4796000}))*1.021,-2))</f>
        <v/>
      </c>
      <c r="P2134" s="21">
        <f>MAX(0,ROUNDDOWN(F2134-E2134-430000,-3))</f>
        <v/>
      </c>
      <c r="Q2134" s="21">
        <f>MAX(0,ROUNDDOWN(F2134-E2134-430000-H2134,-3))</f>
        <v/>
      </c>
      <c r="R2134" s="21">
        <f>IF(F2134&lt;=450000,0,MAX(0,P2134*0.06-MIN(50000,P2134)*0.03))</f>
        <v/>
      </c>
      <c r="S2134" s="21">
        <f>IF(F2134&lt;=450000,0,MAX(0,P2134*0.04-MIN(50000,P2134)*0.02))</f>
        <v/>
      </c>
      <c r="T2134" s="21">
        <f>IF(F2134&lt;=450000,0,MAX(0,Q2134*0.06-MIN(50000,Q2134)*0.03))</f>
        <v/>
      </c>
      <c r="U2134" s="21">
        <f>IF(F2134&lt;=450000,0,MAX(0,Q2134*0.04-MIN(50000,Q2134)*0.02))</f>
        <v/>
      </c>
      <c r="V2134" s="21">
        <f>50000+MAX(0,G2134-480000)</f>
        <v/>
      </c>
      <c r="W2134" s="21">
        <f>P2134-V2134</f>
        <v/>
      </c>
      <c r="X2134" s="21">
        <f>Q2134-V2134</f>
        <v/>
      </c>
      <c r="Y2134" s="22">
        <f>IF(W2134&lt;0,0.9,LOOKUP(W2134,{0,1950001,3300001,6950001,9000001,18000001,40000001},{0.84895,0.7979,0.6958,0.66517,0.56307,0.4916,0.44055}))</f>
        <v/>
      </c>
      <c r="Z2134" s="22">
        <f>IF(X2134&lt;0,0.9,LOOKUP(X2134,{0,1950001,3300001,6950001,9000001,18000001,40000001},{0.84895,0.7979,0.6958,0.66517,0.56307,0.4916,0.44055}))</f>
        <v/>
      </c>
      <c r="AA2134" s="22">
        <f>IF(W2134&lt;0,0,CHOOSE(MATCH(W2134,{0,1950001,3300001,6950001,9000001},1),5.105/84.895,10.21/79.79,20.42/69.58,23.483/66.517,33.693/56.307))</f>
        <v/>
      </c>
      <c r="AB2134" s="21">
        <f>IF(C2134&lt;=2000,0,(MIN(C2134,ROUNDDOWN(F2134*0.3,0))-2000)*0.1)</f>
        <v/>
      </c>
      <c r="AC2134" s="21">
        <f>IF(C2134&lt;=2000,0,MIN((C2134-2000)*Y2134,(R2134+S2134)*0.2))</f>
        <v/>
      </c>
      <c r="AD2134" s="21">
        <f>IF(C2134&lt;=2000,0,MIN((C2134-2000)*Z2134,(T2134+U2134)*0.2))</f>
        <v/>
      </c>
      <c r="AE2134" s="21">
        <f>AC2134*AA2134</f>
        <v/>
      </c>
      <c r="AF2134" s="21">
        <f>ROUNDDOWN(R2134,-2)+ROUNDDOWN(S2134,-2)</f>
        <v/>
      </c>
      <c r="AG2134" s="21">
        <f>ROUNDDOWN(MAX(0,R2134-(AB2134+AC2134+AE2134)*0.6),-2)+ROUNDDOWN(MAX(0,S2134-(AB2134+AC2134+AE2134)*0.4),-2)</f>
        <v/>
      </c>
      <c r="AH2134" s="21">
        <f>ROUNDDOWN(MAX(0,T2134-(AB2134+AD2134)*0.6),-2)+ROUNDDOWN(MAX(0,U2134-(AB2134+AD2134)*0.4),-2)</f>
        <v/>
      </c>
      <c r="AI2134" s="21">
        <f>ROUNDDOWN(T2134,-2)+ROUNDDOWN(U2134,-2)</f>
        <v/>
      </c>
      <c r="AJ2134" s="21">
        <f>M2134+AF2134</f>
        <v/>
      </c>
      <c r="AK2134" s="21">
        <f>M2134+AG2134</f>
        <v/>
      </c>
      <c r="AL2134" s="21">
        <f>N2134+AH2134</f>
        <v/>
      </c>
      <c r="AM2134" s="21">
        <f>O2134+AI2134</f>
        <v/>
      </c>
      <c r="AN2134" s="21">
        <f>N2134+AI2134</f>
        <v/>
      </c>
      <c r="AO2134" s="21">
        <f>ROUNDDOWN((R2134+S2134)*0.2/Y2134+2000,0)</f>
        <v/>
      </c>
      <c r="AP2134" s="21">
        <f>ROUNDDOWN((T2134+U2134)*0.2/Z2134+2000,0)</f>
        <v/>
      </c>
      <c r="AQ2134" s="21">
        <f>AL2134-AK2134</f>
        <v/>
      </c>
      <c r="AR2134" s="21">
        <f>AM2134-AK2134</f>
        <v/>
      </c>
      <c r="AS2134" s="21">
        <f>AM2134-AL2134</f>
        <v/>
      </c>
      <c r="AT2134" s="21">
        <f>AK2134+C2134-AJ2134</f>
        <v/>
      </c>
      <c r="AU2134" s="21">
        <f>AL2134+C2134-AM2134</f>
        <v/>
      </c>
      <c r="AV2134" s="21">
        <f>AN2134+C2134-AM2134</f>
        <v/>
      </c>
    </row>
    <row r="2135">
      <c r="A2135" t="inlineStr">
        <is>
          <t>1万円刻み</t>
        </is>
      </c>
      <c r="B2135" s="21">
        <f>'5_1万円刻み'!$A$372</f>
        <v/>
      </c>
      <c r="C2135" s="21">
        <f>AO2135</f>
        <v/>
      </c>
      <c r="D2135" s="21" t="n">
        <v>0</v>
      </c>
      <c r="E2135" s="21">
        <f>ROUND(MIN(B2135/12,650000)*12*0.0915+MIN(B2135/12,1390000)*12*(0.0504+0)+B2135*0.005,0)</f>
        <v/>
      </c>
      <c r="F2135" s="21">
        <f>IF(B2135&lt;741000,0,IF(B2135&lt;2191000,B2135-740000,IF(B2135&lt;2193000,1451000,IF(B2135&lt;2196000,1453000,IF(B2135&lt;2200000,1456000,IF(B2135&lt;3600000,ROUND(ROUNDDOWN(B2135/4,-3)*2.8,0)-80000,IF(B2135&lt;6600000,ROUND(ROUNDDOWN(B2135/4,-3)*3.2,0)-440000,IF(B2135&lt;8500000,ROUNDDOWN(B2135*0.9,0)-1100000,B2135-1950000))))))))</f>
        <v/>
      </c>
      <c r="G2135" s="21">
        <f>IF(F2135&gt;23500000,NA(),IF(F2135&lt;=4890000,1040000,IF(F2135&lt;=6550000,670000,620000)))</f>
        <v/>
      </c>
      <c r="H2135" s="21">
        <f>IF(D2135&lt;=0,0,MAX(0,MIN(2000000,D2135-MIN(100000,ROUNDDOWN(F2135*0.05,0)))))</f>
        <v/>
      </c>
      <c r="I2135" s="21">
        <f>IF(C2135&lt;=2000,0,MIN(C2135,ROUNDDOWN(F2135*0.4,0))-2000)</f>
        <v/>
      </c>
      <c r="J2135" s="21">
        <f>MAX(0,ROUNDDOWN(F2135-E2135-G2135,-3))</f>
        <v/>
      </c>
      <c r="K2135" s="21">
        <f>MAX(0,ROUNDDOWN(F2135-E2135-G2135-H2135-I2135,-3))</f>
        <v/>
      </c>
      <c r="L2135" s="21">
        <f>MAX(0,ROUNDDOWN(F2135-E2135-G2135-H2135,-3))</f>
        <v/>
      </c>
      <c r="M2135" s="21">
        <f>IF(J2135&lt;=0,0,ROUNDDOWN((J2135*LOOKUP(J2135,{0,1950001,3300001,6950001,9000001,18000001,40000001},{0.05,0.1,0.2,0.23,0.33,0.4,0.45})-LOOKUP(J2135,{0,1950001,3300001,6950001,9000001,18000001,40000001},{0,97500,427500,636000,1536000,2796000,4796000}))*1.021,-2))</f>
        <v/>
      </c>
      <c r="N2135" s="21">
        <f>IF(K2135&lt;=0,0,ROUNDDOWN((K2135*LOOKUP(K2135,{0,1950001,3300001,6950001,9000001,18000001,40000001},{0.05,0.1,0.2,0.23,0.33,0.4,0.45})-LOOKUP(K2135,{0,1950001,3300001,6950001,9000001,18000001,40000001},{0,97500,427500,636000,1536000,2796000,4796000}))*1.021,-2))</f>
        <v/>
      </c>
      <c r="O2135" s="21">
        <f>IF(L2135&lt;=0,0,ROUNDDOWN((L2135*LOOKUP(L2135,{0,1950001,3300001,6950001,9000001,18000001,40000001},{0.05,0.1,0.2,0.23,0.33,0.4,0.45})-LOOKUP(L2135,{0,1950001,3300001,6950001,9000001,18000001,40000001},{0,97500,427500,636000,1536000,2796000,4796000}))*1.021,-2))</f>
        <v/>
      </c>
      <c r="P2135" s="21">
        <f>MAX(0,ROUNDDOWN(F2135-E2135-430000,-3))</f>
        <v/>
      </c>
      <c r="Q2135" s="21">
        <f>MAX(0,ROUNDDOWN(F2135-E2135-430000-H2135,-3))</f>
        <v/>
      </c>
      <c r="R2135" s="21">
        <f>IF(F2135&lt;=450000,0,MAX(0,P2135*0.06-MIN(50000,P2135)*0.03))</f>
        <v/>
      </c>
      <c r="S2135" s="21">
        <f>IF(F2135&lt;=450000,0,MAX(0,P2135*0.04-MIN(50000,P2135)*0.02))</f>
        <v/>
      </c>
      <c r="T2135" s="21">
        <f>IF(F2135&lt;=450000,0,MAX(0,Q2135*0.06-MIN(50000,Q2135)*0.03))</f>
        <v/>
      </c>
      <c r="U2135" s="21">
        <f>IF(F2135&lt;=450000,0,MAX(0,Q2135*0.04-MIN(50000,Q2135)*0.02))</f>
        <v/>
      </c>
      <c r="V2135" s="21">
        <f>50000+MAX(0,G2135-480000)</f>
        <v/>
      </c>
      <c r="W2135" s="21">
        <f>P2135-V2135</f>
        <v/>
      </c>
      <c r="X2135" s="21">
        <f>Q2135-V2135</f>
        <v/>
      </c>
      <c r="Y2135" s="22">
        <f>IF(W2135&lt;0,0.9,LOOKUP(W2135,{0,1950001,3300001,6950001,9000001,18000001,40000001},{0.84895,0.7979,0.6958,0.66517,0.56307,0.4916,0.44055}))</f>
        <v/>
      </c>
      <c r="Z2135" s="22">
        <f>IF(X2135&lt;0,0.9,LOOKUP(X2135,{0,1950001,3300001,6950001,9000001,18000001,40000001},{0.84895,0.7979,0.6958,0.66517,0.56307,0.4916,0.44055}))</f>
        <v/>
      </c>
      <c r="AA2135" s="22">
        <f>IF(W2135&lt;0,0,CHOOSE(MATCH(W2135,{0,1950001,3300001,6950001,9000001},1),5.105/84.895,10.21/79.79,20.42/69.58,23.483/66.517,33.693/56.307))</f>
        <v/>
      </c>
      <c r="AB2135" s="21">
        <f>IF(C2135&lt;=2000,0,(MIN(C2135,ROUNDDOWN(F2135*0.3,0))-2000)*0.1)</f>
        <v/>
      </c>
      <c r="AC2135" s="21">
        <f>IF(C2135&lt;=2000,0,MIN((C2135-2000)*Y2135,(R2135+S2135)*0.2))</f>
        <v/>
      </c>
      <c r="AD2135" s="21">
        <f>IF(C2135&lt;=2000,0,MIN((C2135-2000)*Z2135,(T2135+U2135)*0.2))</f>
        <v/>
      </c>
      <c r="AE2135" s="21">
        <f>AC2135*AA2135</f>
        <v/>
      </c>
      <c r="AF2135" s="21">
        <f>ROUNDDOWN(R2135,-2)+ROUNDDOWN(S2135,-2)</f>
        <v/>
      </c>
      <c r="AG2135" s="21">
        <f>ROUNDDOWN(MAX(0,R2135-(AB2135+AC2135+AE2135)*0.6),-2)+ROUNDDOWN(MAX(0,S2135-(AB2135+AC2135+AE2135)*0.4),-2)</f>
        <v/>
      </c>
      <c r="AH2135" s="21">
        <f>ROUNDDOWN(MAX(0,T2135-(AB2135+AD2135)*0.6),-2)+ROUNDDOWN(MAX(0,U2135-(AB2135+AD2135)*0.4),-2)</f>
        <v/>
      </c>
      <c r="AI2135" s="21">
        <f>ROUNDDOWN(T2135,-2)+ROUNDDOWN(U2135,-2)</f>
        <v/>
      </c>
      <c r="AJ2135" s="21">
        <f>M2135+AF2135</f>
        <v/>
      </c>
      <c r="AK2135" s="21">
        <f>M2135+AG2135</f>
        <v/>
      </c>
      <c r="AL2135" s="21">
        <f>N2135+AH2135</f>
        <v/>
      </c>
      <c r="AM2135" s="21">
        <f>O2135+AI2135</f>
        <v/>
      </c>
      <c r="AN2135" s="21">
        <f>N2135+AI2135</f>
        <v/>
      </c>
      <c r="AO2135" s="21">
        <f>ROUNDDOWN((R2135+S2135)*0.2/Y2135+2000,0)</f>
        <v/>
      </c>
      <c r="AP2135" s="21">
        <f>ROUNDDOWN((T2135+U2135)*0.2/Z2135+2000,0)</f>
        <v/>
      </c>
      <c r="AQ2135" s="21">
        <f>AL2135-AK2135</f>
        <v/>
      </c>
      <c r="AR2135" s="21">
        <f>AM2135-AK2135</f>
        <v/>
      </c>
      <c r="AS2135" s="21">
        <f>AM2135-AL2135</f>
        <v/>
      </c>
      <c r="AT2135" s="21">
        <f>AK2135+C2135-AJ2135</f>
        <v/>
      </c>
      <c r="AU2135" s="21">
        <f>AL2135+C2135-AM2135</f>
        <v/>
      </c>
      <c r="AV2135" s="21">
        <f>AN2135+C2135-AM2135</f>
        <v/>
      </c>
    </row>
    <row r="2136">
      <c r="A2136" t="inlineStr">
        <is>
          <t>1万円刻み</t>
        </is>
      </c>
      <c r="B2136" s="21">
        <f>'5_1万円刻み'!$A$373</f>
        <v/>
      </c>
      <c r="C2136" s="21">
        <f>AO2136</f>
        <v/>
      </c>
      <c r="D2136" s="21" t="n">
        <v>0</v>
      </c>
      <c r="E2136" s="21">
        <f>ROUND(MIN(B2136/12,650000)*12*0.0915+MIN(B2136/12,1390000)*12*(0.0504+0)+B2136*0.005,0)</f>
        <v/>
      </c>
      <c r="F2136" s="21">
        <f>IF(B2136&lt;741000,0,IF(B2136&lt;2191000,B2136-740000,IF(B2136&lt;2193000,1451000,IF(B2136&lt;2196000,1453000,IF(B2136&lt;2200000,1456000,IF(B2136&lt;3600000,ROUND(ROUNDDOWN(B2136/4,-3)*2.8,0)-80000,IF(B2136&lt;6600000,ROUND(ROUNDDOWN(B2136/4,-3)*3.2,0)-440000,IF(B2136&lt;8500000,ROUNDDOWN(B2136*0.9,0)-1100000,B2136-1950000))))))))</f>
        <v/>
      </c>
      <c r="G2136" s="21">
        <f>IF(F2136&gt;23500000,NA(),IF(F2136&lt;=4890000,1040000,IF(F2136&lt;=6550000,670000,620000)))</f>
        <v/>
      </c>
      <c r="H2136" s="21">
        <f>IF(D2136&lt;=0,0,MAX(0,MIN(2000000,D2136-MIN(100000,ROUNDDOWN(F2136*0.05,0)))))</f>
        <v/>
      </c>
      <c r="I2136" s="21">
        <f>IF(C2136&lt;=2000,0,MIN(C2136,ROUNDDOWN(F2136*0.4,0))-2000)</f>
        <v/>
      </c>
      <c r="J2136" s="21">
        <f>MAX(0,ROUNDDOWN(F2136-E2136-G2136,-3))</f>
        <v/>
      </c>
      <c r="K2136" s="21">
        <f>MAX(0,ROUNDDOWN(F2136-E2136-G2136-H2136-I2136,-3))</f>
        <v/>
      </c>
      <c r="L2136" s="21">
        <f>MAX(0,ROUNDDOWN(F2136-E2136-G2136-H2136,-3))</f>
        <v/>
      </c>
      <c r="M2136" s="21">
        <f>IF(J2136&lt;=0,0,ROUNDDOWN((J2136*LOOKUP(J2136,{0,1950001,3300001,6950001,9000001,18000001,40000001},{0.05,0.1,0.2,0.23,0.33,0.4,0.45})-LOOKUP(J2136,{0,1950001,3300001,6950001,9000001,18000001,40000001},{0,97500,427500,636000,1536000,2796000,4796000}))*1.021,-2))</f>
        <v/>
      </c>
      <c r="N2136" s="21">
        <f>IF(K2136&lt;=0,0,ROUNDDOWN((K2136*LOOKUP(K2136,{0,1950001,3300001,6950001,9000001,18000001,40000001},{0.05,0.1,0.2,0.23,0.33,0.4,0.45})-LOOKUP(K2136,{0,1950001,3300001,6950001,9000001,18000001,40000001},{0,97500,427500,636000,1536000,2796000,4796000}))*1.021,-2))</f>
        <v/>
      </c>
      <c r="O2136" s="21">
        <f>IF(L2136&lt;=0,0,ROUNDDOWN((L2136*LOOKUP(L2136,{0,1950001,3300001,6950001,9000001,18000001,40000001},{0.05,0.1,0.2,0.23,0.33,0.4,0.45})-LOOKUP(L2136,{0,1950001,3300001,6950001,9000001,18000001,40000001},{0,97500,427500,636000,1536000,2796000,4796000}))*1.021,-2))</f>
        <v/>
      </c>
      <c r="P2136" s="21">
        <f>MAX(0,ROUNDDOWN(F2136-E2136-430000,-3))</f>
        <v/>
      </c>
      <c r="Q2136" s="21">
        <f>MAX(0,ROUNDDOWN(F2136-E2136-430000-H2136,-3))</f>
        <v/>
      </c>
      <c r="R2136" s="21">
        <f>IF(F2136&lt;=450000,0,MAX(0,P2136*0.06-MIN(50000,P2136)*0.03))</f>
        <v/>
      </c>
      <c r="S2136" s="21">
        <f>IF(F2136&lt;=450000,0,MAX(0,P2136*0.04-MIN(50000,P2136)*0.02))</f>
        <v/>
      </c>
      <c r="T2136" s="21">
        <f>IF(F2136&lt;=450000,0,MAX(0,Q2136*0.06-MIN(50000,Q2136)*0.03))</f>
        <v/>
      </c>
      <c r="U2136" s="21">
        <f>IF(F2136&lt;=450000,0,MAX(0,Q2136*0.04-MIN(50000,Q2136)*0.02))</f>
        <v/>
      </c>
      <c r="V2136" s="21">
        <f>50000+MAX(0,G2136-480000)</f>
        <v/>
      </c>
      <c r="W2136" s="21">
        <f>P2136-V2136</f>
        <v/>
      </c>
      <c r="X2136" s="21">
        <f>Q2136-V2136</f>
        <v/>
      </c>
      <c r="Y2136" s="22">
        <f>IF(W2136&lt;0,0.9,LOOKUP(W2136,{0,1950001,3300001,6950001,9000001,18000001,40000001},{0.84895,0.7979,0.6958,0.66517,0.56307,0.4916,0.44055}))</f>
        <v/>
      </c>
      <c r="Z2136" s="22">
        <f>IF(X2136&lt;0,0.9,LOOKUP(X2136,{0,1950001,3300001,6950001,9000001,18000001,40000001},{0.84895,0.7979,0.6958,0.66517,0.56307,0.4916,0.44055}))</f>
        <v/>
      </c>
      <c r="AA2136" s="22">
        <f>IF(W2136&lt;0,0,CHOOSE(MATCH(W2136,{0,1950001,3300001,6950001,9000001},1),5.105/84.895,10.21/79.79,20.42/69.58,23.483/66.517,33.693/56.307))</f>
        <v/>
      </c>
      <c r="AB2136" s="21">
        <f>IF(C2136&lt;=2000,0,(MIN(C2136,ROUNDDOWN(F2136*0.3,0))-2000)*0.1)</f>
        <v/>
      </c>
      <c r="AC2136" s="21">
        <f>IF(C2136&lt;=2000,0,MIN((C2136-2000)*Y2136,(R2136+S2136)*0.2))</f>
        <v/>
      </c>
      <c r="AD2136" s="21">
        <f>IF(C2136&lt;=2000,0,MIN((C2136-2000)*Z2136,(T2136+U2136)*0.2))</f>
        <v/>
      </c>
      <c r="AE2136" s="21">
        <f>AC2136*AA2136</f>
        <v/>
      </c>
      <c r="AF2136" s="21">
        <f>ROUNDDOWN(R2136,-2)+ROUNDDOWN(S2136,-2)</f>
        <v/>
      </c>
      <c r="AG2136" s="21">
        <f>ROUNDDOWN(MAX(0,R2136-(AB2136+AC2136+AE2136)*0.6),-2)+ROUNDDOWN(MAX(0,S2136-(AB2136+AC2136+AE2136)*0.4),-2)</f>
        <v/>
      </c>
      <c r="AH2136" s="21">
        <f>ROUNDDOWN(MAX(0,T2136-(AB2136+AD2136)*0.6),-2)+ROUNDDOWN(MAX(0,U2136-(AB2136+AD2136)*0.4),-2)</f>
        <v/>
      </c>
      <c r="AI2136" s="21">
        <f>ROUNDDOWN(T2136,-2)+ROUNDDOWN(U2136,-2)</f>
        <v/>
      </c>
      <c r="AJ2136" s="21">
        <f>M2136+AF2136</f>
        <v/>
      </c>
      <c r="AK2136" s="21">
        <f>M2136+AG2136</f>
        <v/>
      </c>
      <c r="AL2136" s="21">
        <f>N2136+AH2136</f>
        <v/>
      </c>
      <c r="AM2136" s="21">
        <f>O2136+AI2136</f>
        <v/>
      </c>
      <c r="AN2136" s="21">
        <f>N2136+AI2136</f>
        <v/>
      </c>
      <c r="AO2136" s="21">
        <f>ROUNDDOWN((R2136+S2136)*0.2/Y2136+2000,0)</f>
        <v/>
      </c>
      <c r="AP2136" s="21">
        <f>ROUNDDOWN((T2136+U2136)*0.2/Z2136+2000,0)</f>
        <v/>
      </c>
      <c r="AQ2136" s="21">
        <f>AL2136-AK2136</f>
        <v/>
      </c>
      <c r="AR2136" s="21">
        <f>AM2136-AK2136</f>
        <v/>
      </c>
      <c r="AS2136" s="21">
        <f>AM2136-AL2136</f>
        <v/>
      </c>
      <c r="AT2136" s="21">
        <f>AK2136+C2136-AJ2136</f>
        <v/>
      </c>
      <c r="AU2136" s="21">
        <f>AL2136+C2136-AM2136</f>
        <v/>
      </c>
      <c r="AV2136" s="21">
        <f>AN2136+C2136-AM2136</f>
        <v/>
      </c>
    </row>
    <row r="2137">
      <c r="A2137" t="inlineStr">
        <is>
          <t>1万円刻み</t>
        </is>
      </c>
      <c r="B2137" s="21">
        <f>'5_1万円刻み'!$A$374</f>
        <v/>
      </c>
      <c r="C2137" s="21">
        <f>AO2137</f>
        <v/>
      </c>
      <c r="D2137" s="21" t="n">
        <v>0</v>
      </c>
      <c r="E2137" s="21">
        <f>ROUND(MIN(B2137/12,650000)*12*0.0915+MIN(B2137/12,1390000)*12*(0.0504+0)+B2137*0.005,0)</f>
        <v/>
      </c>
      <c r="F2137" s="21">
        <f>IF(B2137&lt;741000,0,IF(B2137&lt;2191000,B2137-740000,IF(B2137&lt;2193000,1451000,IF(B2137&lt;2196000,1453000,IF(B2137&lt;2200000,1456000,IF(B2137&lt;3600000,ROUND(ROUNDDOWN(B2137/4,-3)*2.8,0)-80000,IF(B2137&lt;6600000,ROUND(ROUNDDOWN(B2137/4,-3)*3.2,0)-440000,IF(B2137&lt;8500000,ROUNDDOWN(B2137*0.9,0)-1100000,B2137-1950000))))))))</f>
        <v/>
      </c>
      <c r="G2137" s="21">
        <f>IF(F2137&gt;23500000,NA(),IF(F2137&lt;=4890000,1040000,IF(F2137&lt;=6550000,670000,620000)))</f>
        <v/>
      </c>
      <c r="H2137" s="21">
        <f>IF(D2137&lt;=0,0,MAX(0,MIN(2000000,D2137-MIN(100000,ROUNDDOWN(F2137*0.05,0)))))</f>
        <v/>
      </c>
      <c r="I2137" s="21">
        <f>IF(C2137&lt;=2000,0,MIN(C2137,ROUNDDOWN(F2137*0.4,0))-2000)</f>
        <v/>
      </c>
      <c r="J2137" s="21">
        <f>MAX(0,ROUNDDOWN(F2137-E2137-G2137,-3))</f>
        <v/>
      </c>
      <c r="K2137" s="21">
        <f>MAX(0,ROUNDDOWN(F2137-E2137-G2137-H2137-I2137,-3))</f>
        <v/>
      </c>
      <c r="L2137" s="21">
        <f>MAX(0,ROUNDDOWN(F2137-E2137-G2137-H2137,-3))</f>
        <v/>
      </c>
      <c r="M2137" s="21">
        <f>IF(J2137&lt;=0,0,ROUNDDOWN((J2137*LOOKUP(J2137,{0,1950001,3300001,6950001,9000001,18000001,40000001},{0.05,0.1,0.2,0.23,0.33,0.4,0.45})-LOOKUP(J2137,{0,1950001,3300001,6950001,9000001,18000001,40000001},{0,97500,427500,636000,1536000,2796000,4796000}))*1.021,-2))</f>
        <v/>
      </c>
      <c r="N2137" s="21">
        <f>IF(K2137&lt;=0,0,ROUNDDOWN((K2137*LOOKUP(K2137,{0,1950001,3300001,6950001,9000001,18000001,40000001},{0.05,0.1,0.2,0.23,0.33,0.4,0.45})-LOOKUP(K2137,{0,1950001,3300001,6950001,9000001,18000001,40000001},{0,97500,427500,636000,1536000,2796000,4796000}))*1.021,-2))</f>
        <v/>
      </c>
      <c r="O2137" s="21">
        <f>IF(L2137&lt;=0,0,ROUNDDOWN((L2137*LOOKUP(L2137,{0,1950001,3300001,6950001,9000001,18000001,40000001},{0.05,0.1,0.2,0.23,0.33,0.4,0.45})-LOOKUP(L2137,{0,1950001,3300001,6950001,9000001,18000001,40000001},{0,97500,427500,636000,1536000,2796000,4796000}))*1.021,-2))</f>
        <v/>
      </c>
      <c r="P2137" s="21">
        <f>MAX(0,ROUNDDOWN(F2137-E2137-430000,-3))</f>
        <v/>
      </c>
      <c r="Q2137" s="21">
        <f>MAX(0,ROUNDDOWN(F2137-E2137-430000-H2137,-3))</f>
        <v/>
      </c>
      <c r="R2137" s="21">
        <f>IF(F2137&lt;=450000,0,MAX(0,P2137*0.06-MIN(50000,P2137)*0.03))</f>
        <v/>
      </c>
      <c r="S2137" s="21">
        <f>IF(F2137&lt;=450000,0,MAX(0,P2137*0.04-MIN(50000,P2137)*0.02))</f>
        <v/>
      </c>
      <c r="T2137" s="21">
        <f>IF(F2137&lt;=450000,0,MAX(0,Q2137*0.06-MIN(50000,Q2137)*0.03))</f>
        <v/>
      </c>
      <c r="U2137" s="21">
        <f>IF(F2137&lt;=450000,0,MAX(0,Q2137*0.04-MIN(50000,Q2137)*0.02))</f>
        <v/>
      </c>
      <c r="V2137" s="21">
        <f>50000+MAX(0,G2137-480000)</f>
        <v/>
      </c>
      <c r="W2137" s="21">
        <f>P2137-V2137</f>
        <v/>
      </c>
      <c r="X2137" s="21">
        <f>Q2137-V2137</f>
        <v/>
      </c>
      <c r="Y2137" s="22">
        <f>IF(W2137&lt;0,0.9,LOOKUP(W2137,{0,1950001,3300001,6950001,9000001,18000001,40000001},{0.84895,0.7979,0.6958,0.66517,0.56307,0.4916,0.44055}))</f>
        <v/>
      </c>
      <c r="Z2137" s="22">
        <f>IF(X2137&lt;0,0.9,LOOKUP(X2137,{0,1950001,3300001,6950001,9000001,18000001,40000001},{0.84895,0.7979,0.6958,0.66517,0.56307,0.4916,0.44055}))</f>
        <v/>
      </c>
      <c r="AA2137" s="22">
        <f>IF(W2137&lt;0,0,CHOOSE(MATCH(W2137,{0,1950001,3300001,6950001,9000001},1),5.105/84.895,10.21/79.79,20.42/69.58,23.483/66.517,33.693/56.307))</f>
        <v/>
      </c>
      <c r="AB2137" s="21">
        <f>IF(C2137&lt;=2000,0,(MIN(C2137,ROUNDDOWN(F2137*0.3,0))-2000)*0.1)</f>
        <v/>
      </c>
      <c r="AC2137" s="21">
        <f>IF(C2137&lt;=2000,0,MIN((C2137-2000)*Y2137,(R2137+S2137)*0.2))</f>
        <v/>
      </c>
      <c r="AD2137" s="21">
        <f>IF(C2137&lt;=2000,0,MIN((C2137-2000)*Z2137,(T2137+U2137)*0.2))</f>
        <v/>
      </c>
      <c r="AE2137" s="21">
        <f>AC2137*AA2137</f>
        <v/>
      </c>
      <c r="AF2137" s="21">
        <f>ROUNDDOWN(R2137,-2)+ROUNDDOWN(S2137,-2)</f>
        <v/>
      </c>
      <c r="AG2137" s="21">
        <f>ROUNDDOWN(MAX(0,R2137-(AB2137+AC2137+AE2137)*0.6),-2)+ROUNDDOWN(MAX(0,S2137-(AB2137+AC2137+AE2137)*0.4),-2)</f>
        <v/>
      </c>
      <c r="AH2137" s="21">
        <f>ROUNDDOWN(MAX(0,T2137-(AB2137+AD2137)*0.6),-2)+ROUNDDOWN(MAX(0,U2137-(AB2137+AD2137)*0.4),-2)</f>
        <v/>
      </c>
      <c r="AI2137" s="21">
        <f>ROUNDDOWN(T2137,-2)+ROUNDDOWN(U2137,-2)</f>
        <v/>
      </c>
      <c r="AJ2137" s="21">
        <f>M2137+AF2137</f>
        <v/>
      </c>
      <c r="AK2137" s="21">
        <f>M2137+AG2137</f>
        <v/>
      </c>
      <c r="AL2137" s="21">
        <f>N2137+AH2137</f>
        <v/>
      </c>
      <c r="AM2137" s="21">
        <f>O2137+AI2137</f>
        <v/>
      </c>
      <c r="AN2137" s="21">
        <f>N2137+AI2137</f>
        <v/>
      </c>
      <c r="AO2137" s="21">
        <f>ROUNDDOWN((R2137+S2137)*0.2/Y2137+2000,0)</f>
        <v/>
      </c>
      <c r="AP2137" s="21">
        <f>ROUNDDOWN((T2137+U2137)*0.2/Z2137+2000,0)</f>
        <v/>
      </c>
      <c r="AQ2137" s="21">
        <f>AL2137-AK2137</f>
        <v/>
      </c>
      <c r="AR2137" s="21">
        <f>AM2137-AK2137</f>
        <v/>
      </c>
      <c r="AS2137" s="21">
        <f>AM2137-AL2137</f>
        <v/>
      </c>
      <c r="AT2137" s="21">
        <f>AK2137+C2137-AJ2137</f>
        <v/>
      </c>
      <c r="AU2137" s="21">
        <f>AL2137+C2137-AM2137</f>
        <v/>
      </c>
      <c r="AV2137" s="21">
        <f>AN2137+C2137-AM2137</f>
        <v/>
      </c>
    </row>
    <row r="2138">
      <c r="A2138" t="inlineStr">
        <is>
          <t>1万円刻み</t>
        </is>
      </c>
      <c r="B2138" s="21">
        <f>'5_1万円刻み'!$A$375</f>
        <v/>
      </c>
      <c r="C2138" s="21">
        <f>AO2138</f>
        <v/>
      </c>
      <c r="D2138" s="21" t="n">
        <v>0</v>
      </c>
      <c r="E2138" s="21">
        <f>ROUND(MIN(B2138/12,650000)*12*0.0915+MIN(B2138/12,1390000)*12*(0.0504+0)+B2138*0.005,0)</f>
        <v/>
      </c>
      <c r="F2138" s="21">
        <f>IF(B2138&lt;741000,0,IF(B2138&lt;2191000,B2138-740000,IF(B2138&lt;2193000,1451000,IF(B2138&lt;2196000,1453000,IF(B2138&lt;2200000,1456000,IF(B2138&lt;3600000,ROUND(ROUNDDOWN(B2138/4,-3)*2.8,0)-80000,IF(B2138&lt;6600000,ROUND(ROUNDDOWN(B2138/4,-3)*3.2,0)-440000,IF(B2138&lt;8500000,ROUNDDOWN(B2138*0.9,0)-1100000,B2138-1950000))))))))</f>
        <v/>
      </c>
      <c r="G2138" s="21">
        <f>IF(F2138&gt;23500000,NA(),IF(F2138&lt;=4890000,1040000,IF(F2138&lt;=6550000,670000,620000)))</f>
        <v/>
      </c>
      <c r="H2138" s="21">
        <f>IF(D2138&lt;=0,0,MAX(0,MIN(2000000,D2138-MIN(100000,ROUNDDOWN(F2138*0.05,0)))))</f>
        <v/>
      </c>
      <c r="I2138" s="21">
        <f>IF(C2138&lt;=2000,0,MIN(C2138,ROUNDDOWN(F2138*0.4,0))-2000)</f>
        <v/>
      </c>
      <c r="J2138" s="21">
        <f>MAX(0,ROUNDDOWN(F2138-E2138-G2138,-3))</f>
        <v/>
      </c>
      <c r="K2138" s="21">
        <f>MAX(0,ROUNDDOWN(F2138-E2138-G2138-H2138-I2138,-3))</f>
        <v/>
      </c>
      <c r="L2138" s="21">
        <f>MAX(0,ROUNDDOWN(F2138-E2138-G2138-H2138,-3))</f>
        <v/>
      </c>
      <c r="M2138" s="21">
        <f>IF(J2138&lt;=0,0,ROUNDDOWN((J2138*LOOKUP(J2138,{0,1950001,3300001,6950001,9000001,18000001,40000001},{0.05,0.1,0.2,0.23,0.33,0.4,0.45})-LOOKUP(J2138,{0,1950001,3300001,6950001,9000001,18000001,40000001},{0,97500,427500,636000,1536000,2796000,4796000}))*1.021,-2))</f>
        <v/>
      </c>
      <c r="N2138" s="21">
        <f>IF(K2138&lt;=0,0,ROUNDDOWN((K2138*LOOKUP(K2138,{0,1950001,3300001,6950001,9000001,18000001,40000001},{0.05,0.1,0.2,0.23,0.33,0.4,0.45})-LOOKUP(K2138,{0,1950001,3300001,6950001,9000001,18000001,40000001},{0,97500,427500,636000,1536000,2796000,4796000}))*1.021,-2))</f>
        <v/>
      </c>
      <c r="O2138" s="21">
        <f>IF(L2138&lt;=0,0,ROUNDDOWN((L2138*LOOKUP(L2138,{0,1950001,3300001,6950001,9000001,18000001,40000001},{0.05,0.1,0.2,0.23,0.33,0.4,0.45})-LOOKUP(L2138,{0,1950001,3300001,6950001,9000001,18000001,40000001},{0,97500,427500,636000,1536000,2796000,4796000}))*1.021,-2))</f>
        <v/>
      </c>
      <c r="P2138" s="21">
        <f>MAX(0,ROUNDDOWN(F2138-E2138-430000,-3))</f>
        <v/>
      </c>
      <c r="Q2138" s="21">
        <f>MAX(0,ROUNDDOWN(F2138-E2138-430000-H2138,-3))</f>
        <v/>
      </c>
      <c r="R2138" s="21">
        <f>IF(F2138&lt;=450000,0,MAX(0,P2138*0.06-MIN(50000,P2138)*0.03))</f>
        <v/>
      </c>
      <c r="S2138" s="21">
        <f>IF(F2138&lt;=450000,0,MAX(0,P2138*0.04-MIN(50000,P2138)*0.02))</f>
        <v/>
      </c>
      <c r="T2138" s="21">
        <f>IF(F2138&lt;=450000,0,MAX(0,Q2138*0.06-MIN(50000,Q2138)*0.03))</f>
        <v/>
      </c>
      <c r="U2138" s="21">
        <f>IF(F2138&lt;=450000,0,MAX(0,Q2138*0.04-MIN(50000,Q2138)*0.02))</f>
        <v/>
      </c>
      <c r="V2138" s="21">
        <f>50000+MAX(0,G2138-480000)</f>
        <v/>
      </c>
      <c r="W2138" s="21">
        <f>P2138-V2138</f>
        <v/>
      </c>
      <c r="X2138" s="21">
        <f>Q2138-V2138</f>
        <v/>
      </c>
      <c r="Y2138" s="22">
        <f>IF(W2138&lt;0,0.9,LOOKUP(W2138,{0,1950001,3300001,6950001,9000001,18000001,40000001},{0.84895,0.7979,0.6958,0.66517,0.56307,0.4916,0.44055}))</f>
        <v/>
      </c>
      <c r="Z2138" s="22">
        <f>IF(X2138&lt;0,0.9,LOOKUP(X2138,{0,1950001,3300001,6950001,9000001,18000001,40000001},{0.84895,0.7979,0.6958,0.66517,0.56307,0.4916,0.44055}))</f>
        <v/>
      </c>
      <c r="AA2138" s="22">
        <f>IF(W2138&lt;0,0,CHOOSE(MATCH(W2138,{0,1950001,3300001,6950001,9000001},1),5.105/84.895,10.21/79.79,20.42/69.58,23.483/66.517,33.693/56.307))</f>
        <v/>
      </c>
      <c r="AB2138" s="21">
        <f>IF(C2138&lt;=2000,0,(MIN(C2138,ROUNDDOWN(F2138*0.3,0))-2000)*0.1)</f>
        <v/>
      </c>
      <c r="AC2138" s="21">
        <f>IF(C2138&lt;=2000,0,MIN((C2138-2000)*Y2138,(R2138+S2138)*0.2))</f>
        <v/>
      </c>
      <c r="AD2138" s="21">
        <f>IF(C2138&lt;=2000,0,MIN((C2138-2000)*Z2138,(T2138+U2138)*0.2))</f>
        <v/>
      </c>
      <c r="AE2138" s="21">
        <f>AC2138*AA2138</f>
        <v/>
      </c>
      <c r="AF2138" s="21">
        <f>ROUNDDOWN(R2138,-2)+ROUNDDOWN(S2138,-2)</f>
        <v/>
      </c>
      <c r="AG2138" s="21">
        <f>ROUNDDOWN(MAX(0,R2138-(AB2138+AC2138+AE2138)*0.6),-2)+ROUNDDOWN(MAX(0,S2138-(AB2138+AC2138+AE2138)*0.4),-2)</f>
        <v/>
      </c>
      <c r="AH2138" s="21">
        <f>ROUNDDOWN(MAX(0,T2138-(AB2138+AD2138)*0.6),-2)+ROUNDDOWN(MAX(0,U2138-(AB2138+AD2138)*0.4),-2)</f>
        <v/>
      </c>
      <c r="AI2138" s="21">
        <f>ROUNDDOWN(T2138,-2)+ROUNDDOWN(U2138,-2)</f>
        <v/>
      </c>
      <c r="AJ2138" s="21">
        <f>M2138+AF2138</f>
        <v/>
      </c>
      <c r="AK2138" s="21">
        <f>M2138+AG2138</f>
        <v/>
      </c>
      <c r="AL2138" s="21">
        <f>N2138+AH2138</f>
        <v/>
      </c>
      <c r="AM2138" s="21">
        <f>O2138+AI2138</f>
        <v/>
      </c>
      <c r="AN2138" s="21">
        <f>N2138+AI2138</f>
        <v/>
      </c>
      <c r="AO2138" s="21">
        <f>ROUNDDOWN((R2138+S2138)*0.2/Y2138+2000,0)</f>
        <v/>
      </c>
      <c r="AP2138" s="21">
        <f>ROUNDDOWN((T2138+U2138)*0.2/Z2138+2000,0)</f>
        <v/>
      </c>
      <c r="AQ2138" s="21">
        <f>AL2138-AK2138</f>
        <v/>
      </c>
      <c r="AR2138" s="21">
        <f>AM2138-AK2138</f>
        <v/>
      </c>
      <c r="AS2138" s="21">
        <f>AM2138-AL2138</f>
        <v/>
      </c>
      <c r="AT2138" s="21">
        <f>AK2138+C2138-AJ2138</f>
        <v/>
      </c>
      <c r="AU2138" s="21">
        <f>AL2138+C2138-AM2138</f>
        <v/>
      </c>
      <c r="AV2138" s="21">
        <f>AN2138+C2138-AM2138</f>
        <v/>
      </c>
    </row>
    <row r="2139">
      <c r="A2139" t="inlineStr">
        <is>
          <t>1万円刻み</t>
        </is>
      </c>
      <c r="B2139" s="21">
        <f>'5_1万円刻み'!$A$376</f>
        <v/>
      </c>
      <c r="C2139" s="21">
        <f>AO2139</f>
        <v/>
      </c>
      <c r="D2139" s="21" t="n">
        <v>0</v>
      </c>
      <c r="E2139" s="21">
        <f>ROUND(MIN(B2139/12,650000)*12*0.0915+MIN(B2139/12,1390000)*12*(0.0504+0)+B2139*0.005,0)</f>
        <v/>
      </c>
      <c r="F2139" s="21">
        <f>IF(B2139&lt;741000,0,IF(B2139&lt;2191000,B2139-740000,IF(B2139&lt;2193000,1451000,IF(B2139&lt;2196000,1453000,IF(B2139&lt;2200000,1456000,IF(B2139&lt;3600000,ROUND(ROUNDDOWN(B2139/4,-3)*2.8,0)-80000,IF(B2139&lt;6600000,ROUND(ROUNDDOWN(B2139/4,-3)*3.2,0)-440000,IF(B2139&lt;8500000,ROUNDDOWN(B2139*0.9,0)-1100000,B2139-1950000))))))))</f>
        <v/>
      </c>
      <c r="G2139" s="21">
        <f>IF(F2139&gt;23500000,NA(),IF(F2139&lt;=4890000,1040000,IF(F2139&lt;=6550000,670000,620000)))</f>
        <v/>
      </c>
      <c r="H2139" s="21">
        <f>IF(D2139&lt;=0,0,MAX(0,MIN(2000000,D2139-MIN(100000,ROUNDDOWN(F2139*0.05,0)))))</f>
        <v/>
      </c>
      <c r="I2139" s="21">
        <f>IF(C2139&lt;=2000,0,MIN(C2139,ROUNDDOWN(F2139*0.4,0))-2000)</f>
        <v/>
      </c>
      <c r="J2139" s="21">
        <f>MAX(0,ROUNDDOWN(F2139-E2139-G2139,-3))</f>
        <v/>
      </c>
      <c r="K2139" s="21">
        <f>MAX(0,ROUNDDOWN(F2139-E2139-G2139-H2139-I2139,-3))</f>
        <v/>
      </c>
      <c r="L2139" s="21">
        <f>MAX(0,ROUNDDOWN(F2139-E2139-G2139-H2139,-3))</f>
        <v/>
      </c>
      <c r="M2139" s="21">
        <f>IF(J2139&lt;=0,0,ROUNDDOWN((J2139*LOOKUP(J2139,{0,1950001,3300001,6950001,9000001,18000001,40000001},{0.05,0.1,0.2,0.23,0.33,0.4,0.45})-LOOKUP(J2139,{0,1950001,3300001,6950001,9000001,18000001,40000001},{0,97500,427500,636000,1536000,2796000,4796000}))*1.021,-2))</f>
        <v/>
      </c>
      <c r="N2139" s="21">
        <f>IF(K2139&lt;=0,0,ROUNDDOWN((K2139*LOOKUP(K2139,{0,1950001,3300001,6950001,9000001,18000001,40000001},{0.05,0.1,0.2,0.23,0.33,0.4,0.45})-LOOKUP(K2139,{0,1950001,3300001,6950001,9000001,18000001,40000001},{0,97500,427500,636000,1536000,2796000,4796000}))*1.021,-2))</f>
        <v/>
      </c>
      <c r="O2139" s="21">
        <f>IF(L2139&lt;=0,0,ROUNDDOWN((L2139*LOOKUP(L2139,{0,1950001,3300001,6950001,9000001,18000001,40000001},{0.05,0.1,0.2,0.23,0.33,0.4,0.45})-LOOKUP(L2139,{0,1950001,3300001,6950001,9000001,18000001,40000001},{0,97500,427500,636000,1536000,2796000,4796000}))*1.021,-2))</f>
        <v/>
      </c>
      <c r="P2139" s="21">
        <f>MAX(0,ROUNDDOWN(F2139-E2139-430000,-3))</f>
        <v/>
      </c>
      <c r="Q2139" s="21">
        <f>MAX(0,ROUNDDOWN(F2139-E2139-430000-H2139,-3))</f>
        <v/>
      </c>
      <c r="R2139" s="21">
        <f>IF(F2139&lt;=450000,0,MAX(0,P2139*0.06-MIN(50000,P2139)*0.03))</f>
        <v/>
      </c>
      <c r="S2139" s="21">
        <f>IF(F2139&lt;=450000,0,MAX(0,P2139*0.04-MIN(50000,P2139)*0.02))</f>
        <v/>
      </c>
      <c r="T2139" s="21">
        <f>IF(F2139&lt;=450000,0,MAX(0,Q2139*0.06-MIN(50000,Q2139)*0.03))</f>
        <v/>
      </c>
      <c r="U2139" s="21">
        <f>IF(F2139&lt;=450000,0,MAX(0,Q2139*0.04-MIN(50000,Q2139)*0.02))</f>
        <v/>
      </c>
      <c r="V2139" s="21">
        <f>50000+MAX(0,G2139-480000)</f>
        <v/>
      </c>
      <c r="W2139" s="21">
        <f>P2139-V2139</f>
        <v/>
      </c>
      <c r="X2139" s="21">
        <f>Q2139-V2139</f>
        <v/>
      </c>
      <c r="Y2139" s="22">
        <f>IF(W2139&lt;0,0.9,LOOKUP(W2139,{0,1950001,3300001,6950001,9000001,18000001,40000001},{0.84895,0.7979,0.6958,0.66517,0.56307,0.4916,0.44055}))</f>
        <v/>
      </c>
      <c r="Z2139" s="22">
        <f>IF(X2139&lt;0,0.9,LOOKUP(X2139,{0,1950001,3300001,6950001,9000001,18000001,40000001},{0.84895,0.7979,0.6958,0.66517,0.56307,0.4916,0.44055}))</f>
        <v/>
      </c>
      <c r="AA2139" s="22">
        <f>IF(W2139&lt;0,0,CHOOSE(MATCH(W2139,{0,1950001,3300001,6950001,9000001},1),5.105/84.895,10.21/79.79,20.42/69.58,23.483/66.517,33.693/56.307))</f>
        <v/>
      </c>
      <c r="AB2139" s="21">
        <f>IF(C2139&lt;=2000,0,(MIN(C2139,ROUNDDOWN(F2139*0.3,0))-2000)*0.1)</f>
        <v/>
      </c>
      <c r="AC2139" s="21">
        <f>IF(C2139&lt;=2000,0,MIN((C2139-2000)*Y2139,(R2139+S2139)*0.2))</f>
        <v/>
      </c>
      <c r="AD2139" s="21">
        <f>IF(C2139&lt;=2000,0,MIN((C2139-2000)*Z2139,(T2139+U2139)*0.2))</f>
        <v/>
      </c>
      <c r="AE2139" s="21">
        <f>AC2139*AA2139</f>
        <v/>
      </c>
      <c r="AF2139" s="21">
        <f>ROUNDDOWN(R2139,-2)+ROUNDDOWN(S2139,-2)</f>
        <v/>
      </c>
      <c r="AG2139" s="21">
        <f>ROUNDDOWN(MAX(0,R2139-(AB2139+AC2139+AE2139)*0.6),-2)+ROUNDDOWN(MAX(0,S2139-(AB2139+AC2139+AE2139)*0.4),-2)</f>
        <v/>
      </c>
      <c r="AH2139" s="21">
        <f>ROUNDDOWN(MAX(0,T2139-(AB2139+AD2139)*0.6),-2)+ROUNDDOWN(MAX(0,U2139-(AB2139+AD2139)*0.4),-2)</f>
        <v/>
      </c>
      <c r="AI2139" s="21">
        <f>ROUNDDOWN(T2139,-2)+ROUNDDOWN(U2139,-2)</f>
        <v/>
      </c>
      <c r="AJ2139" s="21">
        <f>M2139+AF2139</f>
        <v/>
      </c>
      <c r="AK2139" s="21">
        <f>M2139+AG2139</f>
        <v/>
      </c>
      <c r="AL2139" s="21">
        <f>N2139+AH2139</f>
        <v/>
      </c>
      <c r="AM2139" s="21">
        <f>O2139+AI2139</f>
        <v/>
      </c>
      <c r="AN2139" s="21">
        <f>N2139+AI2139</f>
        <v/>
      </c>
      <c r="AO2139" s="21">
        <f>ROUNDDOWN((R2139+S2139)*0.2/Y2139+2000,0)</f>
        <v/>
      </c>
      <c r="AP2139" s="21">
        <f>ROUNDDOWN((T2139+U2139)*0.2/Z2139+2000,0)</f>
        <v/>
      </c>
      <c r="AQ2139" s="21">
        <f>AL2139-AK2139</f>
        <v/>
      </c>
      <c r="AR2139" s="21">
        <f>AM2139-AK2139</f>
        <v/>
      </c>
      <c r="AS2139" s="21">
        <f>AM2139-AL2139</f>
        <v/>
      </c>
      <c r="AT2139" s="21">
        <f>AK2139+C2139-AJ2139</f>
        <v/>
      </c>
      <c r="AU2139" s="21">
        <f>AL2139+C2139-AM2139</f>
        <v/>
      </c>
      <c r="AV2139" s="21">
        <f>AN2139+C2139-AM2139</f>
        <v/>
      </c>
    </row>
    <row r="2140">
      <c r="A2140" t="inlineStr">
        <is>
          <t>1万円刻み</t>
        </is>
      </c>
      <c r="B2140" s="21">
        <f>'5_1万円刻み'!$A$377</f>
        <v/>
      </c>
      <c r="C2140" s="21">
        <f>AO2140</f>
        <v/>
      </c>
      <c r="D2140" s="21" t="n">
        <v>0</v>
      </c>
      <c r="E2140" s="21">
        <f>ROUND(MIN(B2140/12,650000)*12*0.0915+MIN(B2140/12,1390000)*12*(0.0504+0)+B2140*0.005,0)</f>
        <v/>
      </c>
      <c r="F2140" s="21">
        <f>IF(B2140&lt;741000,0,IF(B2140&lt;2191000,B2140-740000,IF(B2140&lt;2193000,1451000,IF(B2140&lt;2196000,1453000,IF(B2140&lt;2200000,1456000,IF(B2140&lt;3600000,ROUND(ROUNDDOWN(B2140/4,-3)*2.8,0)-80000,IF(B2140&lt;6600000,ROUND(ROUNDDOWN(B2140/4,-3)*3.2,0)-440000,IF(B2140&lt;8500000,ROUNDDOWN(B2140*0.9,0)-1100000,B2140-1950000))))))))</f>
        <v/>
      </c>
      <c r="G2140" s="21">
        <f>IF(F2140&gt;23500000,NA(),IF(F2140&lt;=4890000,1040000,IF(F2140&lt;=6550000,670000,620000)))</f>
        <v/>
      </c>
      <c r="H2140" s="21">
        <f>IF(D2140&lt;=0,0,MAX(0,MIN(2000000,D2140-MIN(100000,ROUNDDOWN(F2140*0.05,0)))))</f>
        <v/>
      </c>
      <c r="I2140" s="21">
        <f>IF(C2140&lt;=2000,0,MIN(C2140,ROUNDDOWN(F2140*0.4,0))-2000)</f>
        <v/>
      </c>
      <c r="J2140" s="21">
        <f>MAX(0,ROUNDDOWN(F2140-E2140-G2140,-3))</f>
        <v/>
      </c>
      <c r="K2140" s="21">
        <f>MAX(0,ROUNDDOWN(F2140-E2140-G2140-H2140-I2140,-3))</f>
        <v/>
      </c>
      <c r="L2140" s="21">
        <f>MAX(0,ROUNDDOWN(F2140-E2140-G2140-H2140,-3))</f>
        <v/>
      </c>
      <c r="M2140" s="21">
        <f>IF(J2140&lt;=0,0,ROUNDDOWN((J2140*LOOKUP(J2140,{0,1950001,3300001,6950001,9000001,18000001,40000001},{0.05,0.1,0.2,0.23,0.33,0.4,0.45})-LOOKUP(J2140,{0,1950001,3300001,6950001,9000001,18000001,40000001},{0,97500,427500,636000,1536000,2796000,4796000}))*1.021,-2))</f>
        <v/>
      </c>
      <c r="N2140" s="21">
        <f>IF(K2140&lt;=0,0,ROUNDDOWN((K2140*LOOKUP(K2140,{0,1950001,3300001,6950001,9000001,18000001,40000001},{0.05,0.1,0.2,0.23,0.33,0.4,0.45})-LOOKUP(K2140,{0,1950001,3300001,6950001,9000001,18000001,40000001},{0,97500,427500,636000,1536000,2796000,4796000}))*1.021,-2))</f>
        <v/>
      </c>
      <c r="O2140" s="21">
        <f>IF(L2140&lt;=0,0,ROUNDDOWN((L2140*LOOKUP(L2140,{0,1950001,3300001,6950001,9000001,18000001,40000001},{0.05,0.1,0.2,0.23,0.33,0.4,0.45})-LOOKUP(L2140,{0,1950001,3300001,6950001,9000001,18000001,40000001},{0,97500,427500,636000,1536000,2796000,4796000}))*1.021,-2))</f>
        <v/>
      </c>
      <c r="P2140" s="21">
        <f>MAX(0,ROUNDDOWN(F2140-E2140-430000,-3))</f>
        <v/>
      </c>
      <c r="Q2140" s="21">
        <f>MAX(0,ROUNDDOWN(F2140-E2140-430000-H2140,-3))</f>
        <v/>
      </c>
      <c r="R2140" s="21">
        <f>IF(F2140&lt;=450000,0,MAX(0,P2140*0.06-MIN(50000,P2140)*0.03))</f>
        <v/>
      </c>
      <c r="S2140" s="21">
        <f>IF(F2140&lt;=450000,0,MAX(0,P2140*0.04-MIN(50000,P2140)*0.02))</f>
        <v/>
      </c>
      <c r="T2140" s="21">
        <f>IF(F2140&lt;=450000,0,MAX(0,Q2140*0.06-MIN(50000,Q2140)*0.03))</f>
        <v/>
      </c>
      <c r="U2140" s="21">
        <f>IF(F2140&lt;=450000,0,MAX(0,Q2140*0.04-MIN(50000,Q2140)*0.02))</f>
        <v/>
      </c>
      <c r="V2140" s="21">
        <f>50000+MAX(0,G2140-480000)</f>
        <v/>
      </c>
      <c r="W2140" s="21">
        <f>P2140-V2140</f>
        <v/>
      </c>
      <c r="X2140" s="21">
        <f>Q2140-V2140</f>
        <v/>
      </c>
      <c r="Y2140" s="22">
        <f>IF(W2140&lt;0,0.9,LOOKUP(W2140,{0,1950001,3300001,6950001,9000001,18000001,40000001},{0.84895,0.7979,0.6958,0.66517,0.56307,0.4916,0.44055}))</f>
        <v/>
      </c>
      <c r="Z2140" s="22">
        <f>IF(X2140&lt;0,0.9,LOOKUP(X2140,{0,1950001,3300001,6950001,9000001,18000001,40000001},{0.84895,0.7979,0.6958,0.66517,0.56307,0.4916,0.44055}))</f>
        <v/>
      </c>
      <c r="AA2140" s="22">
        <f>IF(W2140&lt;0,0,CHOOSE(MATCH(W2140,{0,1950001,3300001,6950001,9000001},1),5.105/84.895,10.21/79.79,20.42/69.58,23.483/66.517,33.693/56.307))</f>
        <v/>
      </c>
      <c r="AB2140" s="21">
        <f>IF(C2140&lt;=2000,0,(MIN(C2140,ROUNDDOWN(F2140*0.3,0))-2000)*0.1)</f>
        <v/>
      </c>
      <c r="AC2140" s="21">
        <f>IF(C2140&lt;=2000,0,MIN((C2140-2000)*Y2140,(R2140+S2140)*0.2))</f>
        <v/>
      </c>
      <c r="AD2140" s="21">
        <f>IF(C2140&lt;=2000,0,MIN((C2140-2000)*Z2140,(T2140+U2140)*0.2))</f>
        <v/>
      </c>
      <c r="AE2140" s="21">
        <f>AC2140*AA2140</f>
        <v/>
      </c>
      <c r="AF2140" s="21">
        <f>ROUNDDOWN(R2140,-2)+ROUNDDOWN(S2140,-2)</f>
        <v/>
      </c>
      <c r="AG2140" s="21">
        <f>ROUNDDOWN(MAX(0,R2140-(AB2140+AC2140+AE2140)*0.6),-2)+ROUNDDOWN(MAX(0,S2140-(AB2140+AC2140+AE2140)*0.4),-2)</f>
        <v/>
      </c>
      <c r="AH2140" s="21">
        <f>ROUNDDOWN(MAX(0,T2140-(AB2140+AD2140)*0.6),-2)+ROUNDDOWN(MAX(0,U2140-(AB2140+AD2140)*0.4),-2)</f>
        <v/>
      </c>
      <c r="AI2140" s="21">
        <f>ROUNDDOWN(T2140,-2)+ROUNDDOWN(U2140,-2)</f>
        <v/>
      </c>
      <c r="AJ2140" s="21">
        <f>M2140+AF2140</f>
        <v/>
      </c>
      <c r="AK2140" s="21">
        <f>M2140+AG2140</f>
        <v/>
      </c>
      <c r="AL2140" s="21">
        <f>N2140+AH2140</f>
        <v/>
      </c>
      <c r="AM2140" s="21">
        <f>O2140+AI2140</f>
        <v/>
      </c>
      <c r="AN2140" s="21">
        <f>N2140+AI2140</f>
        <v/>
      </c>
      <c r="AO2140" s="21">
        <f>ROUNDDOWN((R2140+S2140)*0.2/Y2140+2000,0)</f>
        <v/>
      </c>
      <c r="AP2140" s="21">
        <f>ROUNDDOWN((T2140+U2140)*0.2/Z2140+2000,0)</f>
        <v/>
      </c>
      <c r="AQ2140" s="21">
        <f>AL2140-AK2140</f>
        <v/>
      </c>
      <c r="AR2140" s="21">
        <f>AM2140-AK2140</f>
        <v/>
      </c>
      <c r="AS2140" s="21">
        <f>AM2140-AL2140</f>
        <v/>
      </c>
      <c r="AT2140" s="21">
        <f>AK2140+C2140-AJ2140</f>
        <v/>
      </c>
      <c r="AU2140" s="21">
        <f>AL2140+C2140-AM2140</f>
        <v/>
      </c>
      <c r="AV2140" s="21">
        <f>AN2140+C2140-AM2140</f>
        <v/>
      </c>
    </row>
    <row r="2141">
      <c r="A2141" t="inlineStr">
        <is>
          <t>1万円刻み</t>
        </is>
      </c>
      <c r="B2141" s="21">
        <f>'5_1万円刻み'!$A$378</f>
        <v/>
      </c>
      <c r="C2141" s="21">
        <f>AO2141</f>
        <v/>
      </c>
      <c r="D2141" s="21" t="n">
        <v>0</v>
      </c>
      <c r="E2141" s="21">
        <f>ROUND(MIN(B2141/12,650000)*12*0.0915+MIN(B2141/12,1390000)*12*(0.0504+0)+B2141*0.005,0)</f>
        <v/>
      </c>
      <c r="F2141" s="21">
        <f>IF(B2141&lt;741000,0,IF(B2141&lt;2191000,B2141-740000,IF(B2141&lt;2193000,1451000,IF(B2141&lt;2196000,1453000,IF(B2141&lt;2200000,1456000,IF(B2141&lt;3600000,ROUND(ROUNDDOWN(B2141/4,-3)*2.8,0)-80000,IF(B2141&lt;6600000,ROUND(ROUNDDOWN(B2141/4,-3)*3.2,0)-440000,IF(B2141&lt;8500000,ROUNDDOWN(B2141*0.9,0)-1100000,B2141-1950000))))))))</f>
        <v/>
      </c>
      <c r="G2141" s="21">
        <f>IF(F2141&gt;23500000,NA(),IF(F2141&lt;=4890000,1040000,IF(F2141&lt;=6550000,670000,620000)))</f>
        <v/>
      </c>
      <c r="H2141" s="21">
        <f>IF(D2141&lt;=0,0,MAX(0,MIN(2000000,D2141-MIN(100000,ROUNDDOWN(F2141*0.05,0)))))</f>
        <v/>
      </c>
      <c r="I2141" s="21">
        <f>IF(C2141&lt;=2000,0,MIN(C2141,ROUNDDOWN(F2141*0.4,0))-2000)</f>
        <v/>
      </c>
      <c r="J2141" s="21">
        <f>MAX(0,ROUNDDOWN(F2141-E2141-G2141,-3))</f>
        <v/>
      </c>
      <c r="K2141" s="21">
        <f>MAX(0,ROUNDDOWN(F2141-E2141-G2141-H2141-I2141,-3))</f>
        <v/>
      </c>
      <c r="L2141" s="21">
        <f>MAX(0,ROUNDDOWN(F2141-E2141-G2141-H2141,-3))</f>
        <v/>
      </c>
      <c r="M2141" s="21">
        <f>IF(J2141&lt;=0,0,ROUNDDOWN((J2141*LOOKUP(J2141,{0,1950001,3300001,6950001,9000001,18000001,40000001},{0.05,0.1,0.2,0.23,0.33,0.4,0.45})-LOOKUP(J2141,{0,1950001,3300001,6950001,9000001,18000001,40000001},{0,97500,427500,636000,1536000,2796000,4796000}))*1.021,-2))</f>
        <v/>
      </c>
      <c r="N2141" s="21">
        <f>IF(K2141&lt;=0,0,ROUNDDOWN((K2141*LOOKUP(K2141,{0,1950001,3300001,6950001,9000001,18000001,40000001},{0.05,0.1,0.2,0.23,0.33,0.4,0.45})-LOOKUP(K2141,{0,1950001,3300001,6950001,9000001,18000001,40000001},{0,97500,427500,636000,1536000,2796000,4796000}))*1.021,-2))</f>
        <v/>
      </c>
      <c r="O2141" s="21">
        <f>IF(L2141&lt;=0,0,ROUNDDOWN((L2141*LOOKUP(L2141,{0,1950001,3300001,6950001,9000001,18000001,40000001},{0.05,0.1,0.2,0.23,0.33,0.4,0.45})-LOOKUP(L2141,{0,1950001,3300001,6950001,9000001,18000001,40000001},{0,97500,427500,636000,1536000,2796000,4796000}))*1.021,-2))</f>
        <v/>
      </c>
      <c r="P2141" s="21">
        <f>MAX(0,ROUNDDOWN(F2141-E2141-430000,-3))</f>
        <v/>
      </c>
      <c r="Q2141" s="21">
        <f>MAX(0,ROUNDDOWN(F2141-E2141-430000-H2141,-3))</f>
        <v/>
      </c>
      <c r="R2141" s="21">
        <f>IF(F2141&lt;=450000,0,MAX(0,P2141*0.06-MIN(50000,P2141)*0.03))</f>
        <v/>
      </c>
      <c r="S2141" s="21">
        <f>IF(F2141&lt;=450000,0,MAX(0,P2141*0.04-MIN(50000,P2141)*0.02))</f>
        <v/>
      </c>
      <c r="T2141" s="21">
        <f>IF(F2141&lt;=450000,0,MAX(0,Q2141*0.06-MIN(50000,Q2141)*0.03))</f>
        <v/>
      </c>
      <c r="U2141" s="21">
        <f>IF(F2141&lt;=450000,0,MAX(0,Q2141*0.04-MIN(50000,Q2141)*0.02))</f>
        <v/>
      </c>
      <c r="V2141" s="21">
        <f>50000+MAX(0,G2141-480000)</f>
        <v/>
      </c>
      <c r="W2141" s="21">
        <f>P2141-V2141</f>
        <v/>
      </c>
      <c r="X2141" s="21">
        <f>Q2141-V2141</f>
        <v/>
      </c>
      <c r="Y2141" s="22">
        <f>IF(W2141&lt;0,0.9,LOOKUP(W2141,{0,1950001,3300001,6950001,9000001,18000001,40000001},{0.84895,0.7979,0.6958,0.66517,0.56307,0.4916,0.44055}))</f>
        <v/>
      </c>
      <c r="Z2141" s="22">
        <f>IF(X2141&lt;0,0.9,LOOKUP(X2141,{0,1950001,3300001,6950001,9000001,18000001,40000001},{0.84895,0.7979,0.6958,0.66517,0.56307,0.4916,0.44055}))</f>
        <v/>
      </c>
      <c r="AA2141" s="22">
        <f>IF(W2141&lt;0,0,CHOOSE(MATCH(W2141,{0,1950001,3300001,6950001,9000001},1),5.105/84.895,10.21/79.79,20.42/69.58,23.483/66.517,33.693/56.307))</f>
        <v/>
      </c>
      <c r="AB2141" s="21">
        <f>IF(C2141&lt;=2000,0,(MIN(C2141,ROUNDDOWN(F2141*0.3,0))-2000)*0.1)</f>
        <v/>
      </c>
      <c r="AC2141" s="21">
        <f>IF(C2141&lt;=2000,0,MIN((C2141-2000)*Y2141,(R2141+S2141)*0.2))</f>
        <v/>
      </c>
      <c r="AD2141" s="21">
        <f>IF(C2141&lt;=2000,0,MIN((C2141-2000)*Z2141,(T2141+U2141)*0.2))</f>
        <v/>
      </c>
      <c r="AE2141" s="21">
        <f>AC2141*AA2141</f>
        <v/>
      </c>
      <c r="AF2141" s="21">
        <f>ROUNDDOWN(R2141,-2)+ROUNDDOWN(S2141,-2)</f>
        <v/>
      </c>
      <c r="AG2141" s="21">
        <f>ROUNDDOWN(MAX(0,R2141-(AB2141+AC2141+AE2141)*0.6),-2)+ROUNDDOWN(MAX(0,S2141-(AB2141+AC2141+AE2141)*0.4),-2)</f>
        <v/>
      </c>
      <c r="AH2141" s="21">
        <f>ROUNDDOWN(MAX(0,T2141-(AB2141+AD2141)*0.6),-2)+ROUNDDOWN(MAX(0,U2141-(AB2141+AD2141)*0.4),-2)</f>
        <v/>
      </c>
      <c r="AI2141" s="21">
        <f>ROUNDDOWN(T2141,-2)+ROUNDDOWN(U2141,-2)</f>
        <v/>
      </c>
      <c r="AJ2141" s="21">
        <f>M2141+AF2141</f>
        <v/>
      </c>
      <c r="AK2141" s="21">
        <f>M2141+AG2141</f>
        <v/>
      </c>
      <c r="AL2141" s="21">
        <f>N2141+AH2141</f>
        <v/>
      </c>
      <c r="AM2141" s="21">
        <f>O2141+AI2141</f>
        <v/>
      </c>
      <c r="AN2141" s="21">
        <f>N2141+AI2141</f>
        <v/>
      </c>
      <c r="AO2141" s="21">
        <f>ROUNDDOWN((R2141+S2141)*0.2/Y2141+2000,0)</f>
        <v/>
      </c>
      <c r="AP2141" s="21">
        <f>ROUNDDOWN((T2141+U2141)*0.2/Z2141+2000,0)</f>
        <v/>
      </c>
      <c r="AQ2141" s="21">
        <f>AL2141-AK2141</f>
        <v/>
      </c>
      <c r="AR2141" s="21">
        <f>AM2141-AK2141</f>
        <v/>
      </c>
      <c r="AS2141" s="21">
        <f>AM2141-AL2141</f>
        <v/>
      </c>
      <c r="AT2141" s="21">
        <f>AK2141+C2141-AJ2141</f>
        <v/>
      </c>
      <c r="AU2141" s="21">
        <f>AL2141+C2141-AM2141</f>
        <v/>
      </c>
      <c r="AV2141" s="21">
        <f>AN2141+C2141-AM2141</f>
        <v/>
      </c>
    </row>
    <row r="2142">
      <c r="A2142" t="inlineStr">
        <is>
          <t>1万円刻み</t>
        </is>
      </c>
      <c r="B2142" s="21">
        <f>'5_1万円刻み'!$A$379</f>
        <v/>
      </c>
      <c r="C2142" s="21">
        <f>AO2142</f>
        <v/>
      </c>
      <c r="D2142" s="21" t="n">
        <v>0</v>
      </c>
      <c r="E2142" s="21">
        <f>ROUND(MIN(B2142/12,650000)*12*0.0915+MIN(B2142/12,1390000)*12*(0.0504+0)+B2142*0.005,0)</f>
        <v/>
      </c>
      <c r="F2142" s="21">
        <f>IF(B2142&lt;741000,0,IF(B2142&lt;2191000,B2142-740000,IF(B2142&lt;2193000,1451000,IF(B2142&lt;2196000,1453000,IF(B2142&lt;2200000,1456000,IF(B2142&lt;3600000,ROUND(ROUNDDOWN(B2142/4,-3)*2.8,0)-80000,IF(B2142&lt;6600000,ROUND(ROUNDDOWN(B2142/4,-3)*3.2,0)-440000,IF(B2142&lt;8500000,ROUNDDOWN(B2142*0.9,0)-1100000,B2142-1950000))))))))</f>
        <v/>
      </c>
      <c r="G2142" s="21">
        <f>IF(F2142&gt;23500000,NA(),IF(F2142&lt;=4890000,1040000,IF(F2142&lt;=6550000,670000,620000)))</f>
        <v/>
      </c>
      <c r="H2142" s="21">
        <f>IF(D2142&lt;=0,0,MAX(0,MIN(2000000,D2142-MIN(100000,ROUNDDOWN(F2142*0.05,0)))))</f>
        <v/>
      </c>
      <c r="I2142" s="21">
        <f>IF(C2142&lt;=2000,0,MIN(C2142,ROUNDDOWN(F2142*0.4,0))-2000)</f>
        <v/>
      </c>
      <c r="J2142" s="21">
        <f>MAX(0,ROUNDDOWN(F2142-E2142-G2142,-3))</f>
        <v/>
      </c>
      <c r="K2142" s="21">
        <f>MAX(0,ROUNDDOWN(F2142-E2142-G2142-H2142-I2142,-3))</f>
        <v/>
      </c>
      <c r="L2142" s="21">
        <f>MAX(0,ROUNDDOWN(F2142-E2142-G2142-H2142,-3))</f>
        <v/>
      </c>
      <c r="M2142" s="21">
        <f>IF(J2142&lt;=0,0,ROUNDDOWN((J2142*LOOKUP(J2142,{0,1950001,3300001,6950001,9000001,18000001,40000001},{0.05,0.1,0.2,0.23,0.33,0.4,0.45})-LOOKUP(J2142,{0,1950001,3300001,6950001,9000001,18000001,40000001},{0,97500,427500,636000,1536000,2796000,4796000}))*1.021,-2))</f>
        <v/>
      </c>
      <c r="N2142" s="21">
        <f>IF(K2142&lt;=0,0,ROUNDDOWN((K2142*LOOKUP(K2142,{0,1950001,3300001,6950001,9000001,18000001,40000001},{0.05,0.1,0.2,0.23,0.33,0.4,0.45})-LOOKUP(K2142,{0,1950001,3300001,6950001,9000001,18000001,40000001},{0,97500,427500,636000,1536000,2796000,4796000}))*1.021,-2))</f>
        <v/>
      </c>
      <c r="O2142" s="21">
        <f>IF(L2142&lt;=0,0,ROUNDDOWN((L2142*LOOKUP(L2142,{0,1950001,3300001,6950001,9000001,18000001,40000001},{0.05,0.1,0.2,0.23,0.33,0.4,0.45})-LOOKUP(L2142,{0,1950001,3300001,6950001,9000001,18000001,40000001},{0,97500,427500,636000,1536000,2796000,4796000}))*1.021,-2))</f>
        <v/>
      </c>
      <c r="P2142" s="21">
        <f>MAX(0,ROUNDDOWN(F2142-E2142-430000,-3))</f>
        <v/>
      </c>
      <c r="Q2142" s="21">
        <f>MAX(0,ROUNDDOWN(F2142-E2142-430000-H2142,-3))</f>
        <v/>
      </c>
      <c r="R2142" s="21">
        <f>IF(F2142&lt;=450000,0,MAX(0,P2142*0.06-MIN(50000,P2142)*0.03))</f>
        <v/>
      </c>
      <c r="S2142" s="21">
        <f>IF(F2142&lt;=450000,0,MAX(0,P2142*0.04-MIN(50000,P2142)*0.02))</f>
        <v/>
      </c>
      <c r="T2142" s="21">
        <f>IF(F2142&lt;=450000,0,MAX(0,Q2142*0.06-MIN(50000,Q2142)*0.03))</f>
        <v/>
      </c>
      <c r="U2142" s="21">
        <f>IF(F2142&lt;=450000,0,MAX(0,Q2142*0.04-MIN(50000,Q2142)*0.02))</f>
        <v/>
      </c>
      <c r="V2142" s="21">
        <f>50000+MAX(0,G2142-480000)</f>
        <v/>
      </c>
      <c r="W2142" s="21">
        <f>P2142-V2142</f>
        <v/>
      </c>
      <c r="X2142" s="21">
        <f>Q2142-V2142</f>
        <v/>
      </c>
      <c r="Y2142" s="22">
        <f>IF(W2142&lt;0,0.9,LOOKUP(W2142,{0,1950001,3300001,6950001,9000001,18000001,40000001},{0.84895,0.7979,0.6958,0.66517,0.56307,0.4916,0.44055}))</f>
        <v/>
      </c>
      <c r="Z2142" s="22">
        <f>IF(X2142&lt;0,0.9,LOOKUP(X2142,{0,1950001,3300001,6950001,9000001,18000001,40000001},{0.84895,0.7979,0.6958,0.66517,0.56307,0.4916,0.44055}))</f>
        <v/>
      </c>
      <c r="AA2142" s="22">
        <f>IF(W2142&lt;0,0,CHOOSE(MATCH(W2142,{0,1950001,3300001,6950001,9000001},1),5.105/84.895,10.21/79.79,20.42/69.58,23.483/66.517,33.693/56.307))</f>
        <v/>
      </c>
      <c r="AB2142" s="21">
        <f>IF(C2142&lt;=2000,0,(MIN(C2142,ROUNDDOWN(F2142*0.3,0))-2000)*0.1)</f>
        <v/>
      </c>
      <c r="AC2142" s="21">
        <f>IF(C2142&lt;=2000,0,MIN((C2142-2000)*Y2142,(R2142+S2142)*0.2))</f>
        <v/>
      </c>
      <c r="AD2142" s="21">
        <f>IF(C2142&lt;=2000,0,MIN((C2142-2000)*Z2142,(T2142+U2142)*0.2))</f>
        <v/>
      </c>
      <c r="AE2142" s="21">
        <f>AC2142*AA2142</f>
        <v/>
      </c>
      <c r="AF2142" s="21">
        <f>ROUNDDOWN(R2142,-2)+ROUNDDOWN(S2142,-2)</f>
        <v/>
      </c>
      <c r="AG2142" s="21">
        <f>ROUNDDOWN(MAX(0,R2142-(AB2142+AC2142+AE2142)*0.6),-2)+ROUNDDOWN(MAX(0,S2142-(AB2142+AC2142+AE2142)*0.4),-2)</f>
        <v/>
      </c>
      <c r="AH2142" s="21">
        <f>ROUNDDOWN(MAX(0,T2142-(AB2142+AD2142)*0.6),-2)+ROUNDDOWN(MAX(0,U2142-(AB2142+AD2142)*0.4),-2)</f>
        <v/>
      </c>
      <c r="AI2142" s="21">
        <f>ROUNDDOWN(T2142,-2)+ROUNDDOWN(U2142,-2)</f>
        <v/>
      </c>
      <c r="AJ2142" s="21">
        <f>M2142+AF2142</f>
        <v/>
      </c>
      <c r="AK2142" s="21">
        <f>M2142+AG2142</f>
        <v/>
      </c>
      <c r="AL2142" s="21">
        <f>N2142+AH2142</f>
        <v/>
      </c>
      <c r="AM2142" s="21">
        <f>O2142+AI2142</f>
        <v/>
      </c>
      <c r="AN2142" s="21">
        <f>N2142+AI2142</f>
        <v/>
      </c>
      <c r="AO2142" s="21">
        <f>ROUNDDOWN((R2142+S2142)*0.2/Y2142+2000,0)</f>
        <v/>
      </c>
      <c r="AP2142" s="21">
        <f>ROUNDDOWN((T2142+U2142)*0.2/Z2142+2000,0)</f>
        <v/>
      </c>
      <c r="AQ2142" s="21">
        <f>AL2142-AK2142</f>
        <v/>
      </c>
      <c r="AR2142" s="21">
        <f>AM2142-AK2142</f>
        <v/>
      </c>
      <c r="AS2142" s="21">
        <f>AM2142-AL2142</f>
        <v/>
      </c>
      <c r="AT2142" s="21">
        <f>AK2142+C2142-AJ2142</f>
        <v/>
      </c>
      <c r="AU2142" s="21">
        <f>AL2142+C2142-AM2142</f>
        <v/>
      </c>
      <c r="AV2142" s="21">
        <f>AN2142+C2142-AM2142</f>
        <v/>
      </c>
    </row>
    <row r="2143">
      <c r="A2143" t="inlineStr">
        <is>
          <t>1万円刻み</t>
        </is>
      </c>
      <c r="B2143" s="21">
        <f>'5_1万円刻み'!$A$380</f>
        <v/>
      </c>
      <c r="C2143" s="21">
        <f>AO2143</f>
        <v/>
      </c>
      <c r="D2143" s="21" t="n">
        <v>0</v>
      </c>
      <c r="E2143" s="21">
        <f>ROUND(MIN(B2143/12,650000)*12*0.0915+MIN(B2143/12,1390000)*12*(0.0504+0)+B2143*0.005,0)</f>
        <v/>
      </c>
      <c r="F2143" s="21">
        <f>IF(B2143&lt;741000,0,IF(B2143&lt;2191000,B2143-740000,IF(B2143&lt;2193000,1451000,IF(B2143&lt;2196000,1453000,IF(B2143&lt;2200000,1456000,IF(B2143&lt;3600000,ROUND(ROUNDDOWN(B2143/4,-3)*2.8,0)-80000,IF(B2143&lt;6600000,ROUND(ROUNDDOWN(B2143/4,-3)*3.2,0)-440000,IF(B2143&lt;8500000,ROUNDDOWN(B2143*0.9,0)-1100000,B2143-1950000))))))))</f>
        <v/>
      </c>
      <c r="G2143" s="21">
        <f>IF(F2143&gt;23500000,NA(),IF(F2143&lt;=4890000,1040000,IF(F2143&lt;=6550000,670000,620000)))</f>
        <v/>
      </c>
      <c r="H2143" s="21">
        <f>IF(D2143&lt;=0,0,MAX(0,MIN(2000000,D2143-MIN(100000,ROUNDDOWN(F2143*0.05,0)))))</f>
        <v/>
      </c>
      <c r="I2143" s="21">
        <f>IF(C2143&lt;=2000,0,MIN(C2143,ROUNDDOWN(F2143*0.4,0))-2000)</f>
        <v/>
      </c>
      <c r="J2143" s="21">
        <f>MAX(0,ROUNDDOWN(F2143-E2143-G2143,-3))</f>
        <v/>
      </c>
      <c r="K2143" s="21">
        <f>MAX(0,ROUNDDOWN(F2143-E2143-G2143-H2143-I2143,-3))</f>
        <v/>
      </c>
      <c r="L2143" s="21">
        <f>MAX(0,ROUNDDOWN(F2143-E2143-G2143-H2143,-3))</f>
        <v/>
      </c>
      <c r="M2143" s="21">
        <f>IF(J2143&lt;=0,0,ROUNDDOWN((J2143*LOOKUP(J2143,{0,1950001,3300001,6950001,9000001,18000001,40000001},{0.05,0.1,0.2,0.23,0.33,0.4,0.45})-LOOKUP(J2143,{0,1950001,3300001,6950001,9000001,18000001,40000001},{0,97500,427500,636000,1536000,2796000,4796000}))*1.021,-2))</f>
        <v/>
      </c>
      <c r="N2143" s="21">
        <f>IF(K2143&lt;=0,0,ROUNDDOWN((K2143*LOOKUP(K2143,{0,1950001,3300001,6950001,9000001,18000001,40000001},{0.05,0.1,0.2,0.23,0.33,0.4,0.45})-LOOKUP(K2143,{0,1950001,3300001,6950001,9000001,18000001,40000001},{0,97500,427500,636000,1536000,2796000,4796000}))*1.021,-2))</f>
        <v/>
      </c>
      <c r="O2143" s="21">
        <f>IF(L2143&lt;=0,0,ROUNDDOWN((L2143*LOOKUP(L2143,{0,1950001,3300001,6950001,9000001,18000001,40000001},{0.05,0.1,0.2,0.23,0.33,0.4,0.45})-LOOKUP(L2143,{0,1950001,3300001,6950001,9000001,18000001,40000001},{0,97500,427500,636000,1536000,2796000,4796000}))*1.021,-2))</f>
        <v/>
      </c>
      <c r="P2143" s="21">
        <f>MAX(0,ROUNDDOWN(F2143-E2143-430000,-3))</f>
        <v/>
      </c>
      <c r="Q2143" s="21">
        <f>MAX(0,ROUNDDOWN(F2143-E2143-430000-H2143,-3))</f>
        <v/>
      </c>
      <c r="R2143" s="21">
        <f>IF(F2143&lt;=450000,0,MAX(0,P2143*0.06-MIN(50000,P2143)*0.03))</f>
        <v/>
      </c>
      <c r="S2143" s="21">
        <f>IF(F2143&lt;=450000,0,MAX(0,P2143*0.04-MIN(50000,P2143)*0.02))</f>
        <v/>
      </c>
      <c r="T2143" s="21">
        <f>IF(F2143&lt;=450000,0,MAX(0,Q2143*0.06-MIN(50000,Q2143)*0.03))</f>
        <v/>
      </c>
      <c r="U2143" s="21">
        <f>IF(F2143&lt;=450000,0,MAX(0,Q2143*0.04-MIN(50000,Q2143)*0.02))</f>
        <v/>
      </c>
      <c r="V2143" s="21">
        <f>50000+MAX(0,G2143-480000)</f>
        <v/>
      </c>
      <c r="W2143" s="21">
        <f>P2143-V2143</f>
        <v/>
      </c>
      <c r="X2143" s="21">
        <f>Q2143-V2143</f>
        <v/>
      </c>
      <c r="Y2143" s="22">
        <f>IF(W2143&lt;0,0.9,LOOKUP(W2143,{0,1950001,3300001,6950001,9000001,18000001,40000001},{0.84895,0.7979,0.6958,0.66517,0.56307,0.4916,0.44055}))</f>
        <v/>
      </c>
      <c r="Z2143" s="22">
        <f>IF(X2143&lt;0,0.9,LOOKUP(X2143,{0,1950001,3300001,6950001,9000001,18000001,40000001},{0.84895,0.7979,0.6958,0.66517,0.56307,0.4916,0.44055}))</f>
        <v/>
      </c>
      <c r="AA2143" s="22">
        <f>IF(W2143&lt;0,0,CHOOSE(MATCH(W2143,{0,1950001,3300001,6950001,9000001},1),5.105/84.895,10.21/79.79,20.42/69.58,23.483/66.517,33.693/56.307))</f>
        <v/>
      </c>
      <c r="AB2143" s="21">
        <f>IF(C2143&lt;=2000,0,(MIN(C2143,ROUNDDOWN(F2143*0.3,0))-2000)*0.1)</f>
        <v/>
      </c>
      <c r="AC2143" s="21">
        <f>IF(C2143&lt;=2000,0,MIN((C2143-2000)*Y2143,(R2143+S2143)*0.2))</f>
        <v/>
      </c>
      <c r="AD2143" s="21">
        <f>IF(C2143&lt;=2000,0,MIN((C2143-2000)*Z2143,(T2143+U2143)*0.2))</f>
        <v/>
      </c>
      <c r="AE2143" s="21">
        <f>AC2143*AA2143</f>
        <v/>
      </c>
      <c r="AF2143" s="21">
        <f>ROUNDDOWN(R2143,-2)+ROUNDDOWN(S2143,-2)</f>
        <v/>
      </c>
      <c r="AG2143" s="21">
        <f>ROUNDDOWN(MAX(0,R2143-(AB2143+AC2143+AE2143)*0.6),-2)+ROUNDDOWN(MAX(0,S2143-(AB2143+AC2143+AE2143)*0.4),-2)</f>
        <v/>
      </c>
      <c r="AH2143" s="21">
        <f>ROUNDDOWN(MAX(0,T2143-(AB2143+AD2143)*0.6),-2)+ROUNDDOWN(MAX(0,U2143-(AB2143+AD2143)*0.4),-2)</f>
        <v/>
      </c>
      <c r="AI2143" s="21">
        <f>ROUNDDOWN(T2143,-2)+ROUNDDOWN(U2143,-2)</f>
        <v/>
      </c>
      <c r="AJ2143" s="21">
        <f>M2143+AF2143</f>
        <v/>
      </c>
      <c r="AK2143" s="21">
        <f>M2143+AG2143</f>
        <v/>
      </c>
      <c r="AL2143" s="21">
        <f>N2143+AH2143</f>
        <v/>
      </c>
      <c r="AM2143" s="21">
        <f>O2143+AI2143</f>
        <v/>
      </c>
      <c r="AN2143" s="21">
        <f>N2143+AI2143</f>
        <v/>
      </c>
      <c r="AO2143" s="21">
        <f>ROUNDDOWN((R2143+S2143)*0.2/Y2143+2000,0)</f>
        <v/>
      </c>
      <c r="AP2143" s="21">
        <f>ROUNDDOWN((T2143+U2143)*0.2/Z2143+2000,0)</f>
        <v/>
      </c>
      <c r="AQ2143" s="21">
        <f>AL2143-AK2143</f>
        <v/>
      </c>
      <c r="AR2143" s="21">
        <f>AM2143-AK2143</f>
        <v/>
      </c>
      <c r="AS2143" s="21">
        <f>AM2143-AL2143</f>
        <v/>
      </c>
      <c r="AT2143" s="21">
        <f>AK2143+C2143-AJ2143</f>
        <v/>
      </c>
      <c r="AU2143" s="21">
        <f>AL2143+C2143-AM2143</f>
        <v/>
      </c>
      <c r="AV2143" s="21">
        <f>AN2143+C2143-AM2143</f>
        <v/>
      </c>
    </row>
    <row r="2144">
      <c r="A2144" t="inlineStr">
        <is>
          <t>1万円刻み</t>
        </is>
      </c>
      <c r="B2144" s="21">
        <f>'5_1万円刻み'!$A$381</f>
        <v/>
      </c>
      <c r="C2144" s="21">
        <f>AO2144</f>
        <v/>
      </c>
      <c r="D2144" s="21" t="n">
        <v>0</v>
      </c>
      <c r="E2144" s="21">
        <f>ROUND(MIN(B2144/12,650000)*12*0.0915+MIN(B2144/12,1390000)*12*(0.0504+0)+B2144*0.005,0)</f>
        <v/>
      </c>
      <c r="F2144" s="21">
        <f>IF(B2144&lt;741000,0,IF(B2144&lt;2191000,B2144-740000,IF(B2144&lt;2193000,1451000,IF(B2144&lt;2196000,1453000,IF(B2144&lt;2200000,1456000,IF(B2144&lt;3600000,ROUND(ROUNDDOWN(B2144/4,-3)*2.8,0)-80000,IF(B2144&lt;6600000,ROUND(ROUNDDOWN(B2144/4,-3)*3.2,0)-440000,IF(B2144&lt;8500000,ROUNDDOWN(B2144*0.9,0)-1100000,B2144-1950000))))))))</f>
        <v/>
      </c>
      <c r="G2144" s="21">
        <f>IF(F2144&gt;23500000,NA(),IF(F2144&lt;=4890000,1040000,IF(F2144&lt;=6550000,670000,620000)))</f>
        <v/>
      </c>
      <c r="H2144" s="21">
        <f>IF(D2144&lt;=0,0,MAX(0,MIN(2000000,D2144-MIN(100000,ROUNDDOWN(F2144*0.05,0)))))</f>
        <v/>
      </c>
      <c r="I2144" s="21">
        <f>IF(C2144&lt;=2000,0,MIN(C2144,ROUNDDOWN(F2144*0.4,0))-2000)</f>
        <v/>
      </c>
      <c r="J2144" s="21">
        <f>MAX(0,ROUNDDOWN(F2144-E2144-G2144,-3))</f>
        <v/>
      </c>
      <c r="K2144" s="21">
        <f>MAX(0,ROUNDDOWN(F2144-E2144-G2144-H2144-I2144,-3))</f>
        <v/>
      </c>
      <c r="L2144" s="21">
        <f>MAX(0,ROUNDDOWN(F2144-E2144-G2144-H2144,-3))</f>
        <v/>
      </c>
      <c r="M2144" s="21">
        <f>IF(J2144&lt;=0,0,ROUNDDOWN((J2144*LOOKUP(J2144,{0,1950001,3300001,6950001,9000001,18000001,40000001},{0.05,0.1,0.2,0.23,0.33,0.4,0.45})-LOOKUP(J2144,{0,1950001,3300001,6950001,9000001,18000001,40000001},{0,97500,427500,636000,1536000,2796000,4796000}))*1.021,-2))</f>
        <v/>
      </c>
      <c r="N2144" s="21">
        <f>IF(K2144&lt;=0,0,ROUNDDOWN((K2144*LOOKUP(K2144,{0,1950001,3300001,6950001,9000001,18000001,40000001},{0.05,0.1,0.2,0.23,0.33,0.4,0.45})-LOOKUP(K2144,{0,1950001,3300001,6950001,9000001,18000001,40000001},{0,97500,427500,636000,1536000,2796000,4796000}))*1.021,-2))</f>
        <v/>
      </c>
      <c r="O2144" s="21">
        <f>IF(L2144&lt;=0,0,ROUNDDOWN((L2144*LOOKUP(L2144,{0,1950001,3300001,6950001,9000001,18000001,40000001},{0.05,0.1,0.2,0.23,0.33,0.4,0.45})-LOOKUP(L2144,{0,1950001,3300001,6950001,9000001,18000001,40000001},{0,97500,427500,636000,1536000,2796000,4796000}))*1.021,-2))</f>
        <v/>
      </c>
      <c r="P2144" s="21">
        <f>MAX(0,ROUNDDOWN(F2144-E2144-430000,-3))</f>
        <v/>
      </c>
      <c r="Q2144" s="21">
        <f>MAX(0,ROUNDDOWN(F2144-E2144-430000-H2144,-3))</f>
        <v/>
      </c>
      <c r="R2144" s="21">
        <f>IF(F2144&lt;=450000,0,MAX(0,P2144*0.06-MIN(50000,P2144)*0.03))</f>
        <v/>
      </c>
      <c r="S2144" s="21">
        <f>IF(F2144&lt;=450000,0,MAX(0,P2144*0.04-MIN(50000,P2144)*0.02))</f>
        <v/>
      </c>
      <c r="T2144" s="21">
        <f>IF(F2144&lt;=450000,0,MAX(0,Q2144*0.06-MIN(50000,Q2144)*0.03))</f>
        <v/>
      </c>
      <c r="U2144" s="21">
        <f>IF(F2144&lt;=450000,0,MAX(0,Q2144*0.04-MIN(50000,Q2144)*0.02))</f>
        <v/>
      </c>
      <c r="V2144" s="21">
        <f>50000+MAX(0,G2144-480000)</f>
        <v/>
      </c>
      <c r="W2144" s="21">
        <f>P2144-V2144</f>
        <v/>
      </c>
      <c r="X2144" s="21">
        <f>Q2144-V2144</f>
        <v/>
      </c>
      <c r="Y2144" s="22">
        <f>IF(W2144&lt;0,0.9,LOOKUP(W2144,{0,1950001,3300001,6950001,9000001,18000001,40000001},{0.84895,0.7979,0.6958,0.66517,0.56307,0.4916,0.44055}))</f>
        <v/>
      </c>
      <c r="Z2144" s="22">
        <f>IF(X2144&lt;0,0.9,LOOKUP(X2144,{0,1950001,3300001,6950001,9000001,18000001,40000001},{0.84895,0.7979,0.6958,0.66517,0.56307,0.4916,0.44055}))</f>
        <v/>
      </c>
      <c r="AA2144" s="22">
        <f>IF(W2144&lt;0,0,CHOOSE(MATCH(W2144,{0,1950001,3300001,6950001,9000001},1),5.105/84.895,10.21/79.79,20.42/69.58,23.483/66.517,33.693/56.307))</f>
        <v/>
      </c>
      <c r="AB2144" s="21">
        <f>IF(C2144&lt;=2000,0,(MIN(C2144,ROUNDDOWN(F2144*0.3,0))-2000)*0.1)</f>
        <v/>
      </c>
      <c r="AC2144" s="21">
        <f>IF(C2144&lt;=2000,0,MIN((C2144-2000)*Y2144,(R2144+S2144)*0.2))</f>
        <v/>
      </c>
      <c r="AD2144" s="21">
        <f>IF(C2144&lt;=2000,0,MIN((C2144-2000)*Z2144,(T2144+U2144)*0.2))</f>
        <v/>
      </c>
      <c r="AE2144" s="21">
        <f>AC2144*AA2144</f>
        <v/>
      </c>
      <c r="AF2144" s="21">
        <f>ROUNDDOWN(R2144,-2)+ROUNDDOWN(S2144,-2)</f>
        <v/>
      </c>
      <c r="AG2144" s="21">
        <f>ROUNDDOWN(MAX(0,R2144-(AB2144+AC2144+AE2144)*0.6),-2)+ROUNDDOWN(MAX(0,S2144-(AB2144+AC2144+AE2144)*0.4),-2)</f>
        <v/>
      </c>
      <c r="AH2144" s="21">
        <f>ROUNDDOWN(MAX(0,T2144-(AB2144+AD2144)*0.6),-2)+ROUNDDOWN(MAX(0,U2144-(AB2144+AD2144)*0.4),-2)</f>
        <v/>
      </c>
      <c r="AI2144" s="21">
        <f>ROUNDDOWN(T2144,-2)+ROUNDDOWN(U2144,-2)</f>
        <v/>
      </c>
      <c r="AJ2144" s="21">
        <f>M2144+AF2144</f>
        <v/>
      </c>
      <c r="AK2144" s="21">
        <f>M2144+AG2144</f>
        <v/>
      </c>
      <c r="AL2144" s="21">
        <f>N2144+AH2144</f>
        <v/>
      </c>
      <c r="AM2144" s="21">
        <f>O2144+AI2144</f>
        <v/>
      </c>
      <c r="AN2144" s="21">
        <f>N2144+AI2144</f>
        <v/>
      </c>
      <c r="AO2144" s="21">
        <f>ROUNDDOWN((R2144+S2144)*0.2/Y2144+2000,0)</f>
        <v/>
      </c>
      <c r="AP2144" s="21">
        <f>ROUNDDOWN((T2144+U2144)*0.2/Z2144+2000,0)</f>
        <v/>
      </c>
      <c r="AQ2144" s="21">
        <f>AL2144-AK2144</f>
        <v/>
      </c>
      <c r="AR2144" s="21">
        <f>AM2144-AK2144</f>
        <v/>
      </c>
      <c r="AS2144" s="21">
        <f>AM2144-AL2144</f>
        <v/>
      </c>
      <c r="AT2144" s="21">
        <f>AK2144+C2144-AJ2144</f>
        <v/>
      </c>
      <c r="AU2144" s="21">
        <f>AL2144+C2144-AM2144</f>
        <v/>
      </c>
      <c r="AV2144" s="21">
        <f>AN2144+C2144-AM2144</f>
        <v/>
      </c>
    </row>
    <row r="2145">
      <c r="A2145" t="inlineStr">
        <is>
          <t>1万円刻み</t>
        </is>
      </c>
      <c r="B2145" s="21">
        <f>'5_1万円刻み'!$A$382</f>
        <v/>
      </c>
      <c r="C2145" s="21">
        <f>AO2145</f>
        <v/>
      </c>
      <c r="D2145" s="21" t="n">
        <v>0</v>
      </c>
      <c r="E2145" s="21">
        <f>ROUND(MIN(B2145/12,650000)*12*0.0915+MIN(B2145/12,1390000)*12*(0.0504+0)+B2145*0.005,0)</f>
        <v/>
      </c>
      <c r="F2145" s="21">
        <f>IF(B2145&lt;741000,0,IF(B2145&lt;2191000,B2145-740000,IF(B2145&lt;2193000,1451000,IF(B2145&lt;2196000,1453000,IF(B2145&lt;2200000,1456000,IF(B2145&lt;3600000,ROUND(ROUNDDOWN(B2145/4,-3)*2.8,0)-80000,IF(B2145&lt;6600000,ROUND(ROUNDDOWN(B2145/4,-3)*3.2,0)-440000,IF(B2145&lt;8500000,ROUNDDOWN(B2145*0.9,0)-1100000,B2145-1950000))))))))</f>
        <v/>
      </c>
      <c r="G2145" s="21">
        <f>IF(F2145&gt;23500000,NA(),IF(F2145&lt;=4890000,1040000,IF(F2145&lt;=6550000,670000,620000)))</f>
        <v/>
      </c>
      <c r="H2145" s="21">
        <f>IF(D2145&lt;=0,0,MAX(0,MIN(2000000,D2145-MIN(100000,ROUNDDOWN(F2145*0.05,0)))))</f>
        <v/>
      </c>
      <c r="I2145" s="21">
        <f>IF(C2145&lt;=2000,0,MIN(C2145,ROUNDDOWN(F2145*0.4,0))-2000)</f>
        <v/>
      </c>
      <c r="J2145" s="21">
        <f>MAX(0,ROUNDDOWN(F2145-E2145-G2145,-3))</f>
        <v/>
      </c>
      <c r="K2145" s="21">
        <f>MAX(0,ROUNDDOWN(F2145-E2145-G2145-H2145-I2145,-3))</f>
        <v/>
      </c>
      <c r="L2145" s="21">
        <f>MAX(0,ROUNDDOWN(F2145-E2145-G2145-H2145,-3))</f>
        <v/>
      </c>
      <c r="M2145" s="21">
        <f>IF(J2145&lt;=0,0,ROUNDDOWN((J2145*LOOKUP(J2145,{0,1950001,3300001,6950001,9000001,18000001,40000001},{0.05,0.1,0.2,0.23,0.33,0.4,0.45})-LOOKUP(J2145,{0,1950001,3300001,6950001,9000001,18000001,40000001},{0,97500,427500,636000,1536000,2796000,4796000}))*1.021,-2))</f>
        <v/>
      </c>
      <c r="N2145" s="21">
        <f>IF(K2145&lt;=0,0,ROUNDDOWN((K2145*LOOKUP(K2145,{0,1950001,3300001,6950001,9000001,18000001,40000001},{0.05,0.1,0.2,0.23,0.33,0.4,0.45})-LOOKUP(K2145,{0,1950001,3300001,6950001,9000001,18000001,40000001},{0,97500,427500,636000,1536000,2796000,4796000}))*1.021,-2))</f>
        <v/>
      </c>
      <c r="O2145" s="21">
        <f>IF(L2145&lt;=0,0,ROUNDDOWN((L2145*LOOKUP(L2145,{0,1950001,3300001,6950001,9000001,18000001,40000001},{0.05,0.1,0.2,0.23,0.33,0.4,0.45})-LOOKUP(L2145,{0,1950001,3300001,6950001,9000001,18000001,40000001},{0,97500,427500,636000,1536000,2796000,4796000}))*1.021,-2))</f>
        <v/>
      </c>
      <c r="P2145" s="21">
        <f>MAX(0,ROUNDDOWN(F2145-E2145-430000,-3))</f>
        <v/>
      </c>
      <c r="Q2145" s="21">
        <f>MAX(0,ROUNDDOWN(F2145-E2145-430000-H2145,-3))</f>
        <v/>
      </c>
      <c r="R2145" s="21">
        <f>IF(F2145&lt;=450000,0,MAX(0,P2145*0.06-MIN(50000,P2145)*0.03))</f>
        <v/>
      </c>
      <c r="S2145" s="21">
        <f>IF(F2145&lt;=450000,0,MAX(0,P2145*0.04-MIN(50000,P2145)*0.02))</f>
        <v/>
      </c>
      <c r="T2145" s="21">
        <f>IF(F2145&lt;=450000,0,MAX(0,Q2145*0.06-MIN(50000,Q2145)*0.03))</f>
        <v/>
      </c>
      <c r="U2145" s="21">
        <f>IF(F2145&lt;=450000,0,MAX(0,Q2145*0.04-MIN(50000,Q2145)*0.02))</f>
        <v/>
      </c>
      <c r="V2145" s="21">
        <f>50000+MAX(0,G2145-480000)</f>
        <v/>
      </c>
      <c r="W2145" s="21">
        <f>P2145-V2145</f>
        <v/>
      </c>
      <c r="X2145" s="21">
        <f>Q2145-V2145</f>
        <v/>
      </c>
      <c r="Y2145" s="22">
        <f>IF(W2145&lt;0,0.9,LOOKUP(W2145,{0,1950001,3300001,6950001,9000001,18000001,40000001},{0.84895,0.7979,0.6958,0.66517,0.56307,0.4916,0.44055}))</f>
        <v/>
      </c>
      <c r="Z2145" s="22">
        <f>IF(X2145&lt;0,0.9,LOOKUP(X2145,{0,1950001,3300001,6950001,9000001,18000001,40000001},{0.84895,0.7979,0.6958,0.66517,0.56307,0.4916,0.44055}))</f>
        <v/>
      </c>
      <c r="AA2145" s="22">
        <f>IF(W2145&lt;0,0,CHOOSE(MATCH(W2145,{0,1950001,3300001,6950001,9000001},1),5.105/84.895,10.21/79.79,20.42/69.58,23.483/66.517,33.693/56.307))</f>
        <v/>
      </c>
      <c r="AB2145" s="21">
        <f>IF(C2145&lt;=2000,0,(MIN(C2145,ROUNDDOWN(F2145*0.3,0))-2000)*0.1)</f>
        <v/>
      </c>
      <c r="AC2145" s="21">
        <f>IF(C2145&lt;=2000,0,MIN((C2145-2000)*Y2145,(R2145+S2145)*0.2))</f>
        <v/>
      </c>
      <c r="AD2145" s="21">
        <f>IF(C2145&lt;=2000,0,MIN((C2145-2000)*Z2145,(T2145+U2145)*0.2))</f>
        <v/>
      </c>
      <c r="AE2145" s="21">
        <f>AC2145*AA2145</f>
        <v/>
      </c>
      <c r="AF2145" s="21">
        <f>ROUNDDOWN(R2145,-2)+ROUNDDOWN(S2145,-2)</f>
        <v/>
      </c>
      <c r="AG2145" s="21">
        <f>ROUNDDOWN(MAX(0,R2145-(AB2145+AC2145+AE2145)*0.6),-2)+ROUNDDOWN(MAX(0,S2145-(AB2145+AC2145+AE2145)*0.4),-2)</f>
        <v/>
      </c>
      <c r="AH2145" s="21">
        <f>ROUNDDOWN(MAX(0,T2145-(AB2145+AD2145)*0.6),-2)+ROUNDDOWN(MAX(0,U2145-(AB2145+AD2145)*0.4),-2)</f>
        <v/>
      </c>
      <c r="AI2145" s="21">
        <f>ROUNDDOWN(T2145,-2)+ROUNDDOWN(U2145,-2)</f>
        <v/>
      </c>
      <c r="AJ2145" s="21">
        <f>M2145+AF2145</f>
        <v/>
      </c>
      <c r="AK2145" s="21">
        <f>M2145+AG2145</f>
        <v/>
      </c>
      <c r="AL2145" s="21">
        <f>N2145+AH2145</f>
        <v/>
      </c>
      <c r="AM2145" s="21">
        <f>O2145+AI2145</f>
        <v/>
      </c>
      <c r="AN2145" s="21">
        <f>N2145+AI2145</f>
        <v/>
      </c>
      <c r="AO2145" s="21">
        <f>ROUNDDOWN((R2145+S2145)*0.2/Y2145+2000,0)</f>
        <v/>
      </c>
      <c r="AP2145" s="21">
        <f>ROUNDDOWN((T2145+U2145)*0.2/Z2145+2000,0)</f>
        <v/>
      </c>
      <c r="AQ2145" s="21">
        <f>AL2145-AK2145</f>
        <v/>
      </c>
      <c r="AR2145" s="21">
        <f>AM2145-AK2145</f>
        <v/>
      </c>
      <c r="AS2145" s="21">
        <f>AM2145-AL2145</f>
        <v/>
      </c>
      <c r="AT2145" s="21">
        <f>AK2145+C2145-AJ2145</f>
        <v/>
      </c>
      <c r="AU2145" s="21">
        <f>AL2145+C2145-AM2145</f>
        <v/>
      </c>
      <c r="AV2145" s="21">
        <f>AN2145+C2145-AM2145</f>
        <v/>
      </c>
    </row>
    <row r="2146">
      <c r="A2146" t="inlineStr">
        <is>
          <t>1万円刻み</t>
        </is>
      </c>
      <c r="B2146" s="21">
        <f>'5_1万円刻み'!$A$383</f>
        <v/>
      </c>
      <c r="C2146" s="21">
        <f>AO2146</f>
        <v/>
      </c>
      <c r="D2146" s="21" t="n">
        <v>0</v>
      </c>
      <c r="E2146" s="21">
        <f>ROUND(MIN(B2146/12,650000)*12*0.0915+MIN(B2146/12,1390000)*12*(0.0504+0)+B2146*0.005,0)</f>
        <v/>
      </c>
      <c r="F2146" s="21">
        <f>IF(B2146&lt;741000,0,IF(B2146&lt;2191000,B2146-740000,IF(B2146&lt;2193000,1451000,IF(B2146&lt;2196000,1453000,IF(B2146&lt;2200000,1456000,IF(B2146&lt;3600000,ROUND(ROUNDDOWN(B2146/4,-3)*2.8,0)-80000,IF(B2146&lt;6600000,ROUND(ROUNDDOWN(B2146/4,-3)*3.2,0)-440000,IF(B2146&lt;8500000,ROUNDDOWN(B2146*0.9,0)-1100000,B2146-1950000))))))))</f>
        <v/>
      </c>
      <c r="G2146" s="21">
        <f>IF(F2146&gt;23500000,NA(),IF(F2146&lt;=4890000,1040000,IF(F2146&lt;=6550000,670000,620000)))</f>
        <v/>
      </c>
      <c r="H2146" s="21">
        <f>IF(D2146&lt;=0,0,MAX(0,MIN(2000000,D2146-MIN(100000,ROUNDDOWN(F2146*0.05,0)))))</f>
        <v/>
      </c>
      <c r="I2146" s="21">
        <f>IF(C2146&lt;=2000,0,MIN(C2146,ROUNDDOWN(F2146*0.4,0))-2000)</f>
        <v/>
      </c>
      <c r="J2146" s="21">
        <f>MAX(0,ROUNDDOWN(F2146-E2146-G2146,-3))</f>
        <v/>
      </c>
      <c r="K2146" s="21">
        <f>MAX(0,ROUNDDOWN(F2146-E2146-G2146-H2146-I2146,-3))</f>
        <v/>
      </c>
      <c r="L2146" s="21">
        <f>MAX(0,ROUNDDOWN(F2146-E2146-G2146-H2146,-3))</f>
        <v/>
      </c>
      <c r="M2146" s="21">
        <f>IF(J2146&lt;=0,0,ROUNDDOWN((J2146*LOOKUP(J2146,{0,1950001,3300001,6950001,9000001,18000001,40000001},{0.05,0.1,0.2,0.23,0.33,0.4,0.45})-LOOKUP(J2146,{0,1950001,3300001,6950001,9000001,18000001,40000001},{0,97500,427500,636000,1536000,2796000,4796000}))*1.021,-2))</f>
        <v/>
      </c>
      <c r="N2146" s="21">
        <f>IF(K2146&lt;=0,0,ROUNDDOWN((K2146*LOOKUP(K2146,{0,1950001,3300001,6950001,9000001,18000001,40000001},{0.05,0.1,0.2,0.23,0.33,0.4,0.45})-LOOKUP(K2146,{0,1950001,3300001,6950001,9000001,18000001,40000001},{0,97500,427500,636000,1536000,2796000,4796000}))*1.021,-2))</f>
        <v/>
      </c>
      <c r="O2146" s="21">
        <f>IF(L2146&lt;=0,0,ROUNDDOWN((L2146*LOOKUP(L2146,{0,1950001,3300001,6950001,9000001,18000001,40000001},{0.05,0.1,0.2,0.23,0.33,0.4,0.45})-LOOKUP(L2146,{0,1950001,3300001,6950001,9000001,18000001,40000001},{0,97500,427500,636000,1536000,2796000,4796000}))*1.021,-2))</f>
        <v/>
      </c>
      <c r="P2146" s="21">
        <f>MAX(0,ROUNDDOWN(F2146-E2146-430000,-3))</f>
        <v/>
      </c>
      <c r="Q2146" s="21">
        <f>MAX(0,ROUNDDOWN(F2146-E2146-430000-H2146,-3))</f>
        <v/>
      </c>
      <c r="R2146" s="21">
        <f>IF(F2146&lt;=450000,0,MAX(0,P2146*0.06-MIN(50000,P2146)*0.03))</f>
        <v/>
      </c>
      <c r="S2146" s="21">
        <f>IF(F2146&lt;=450000,0,MAX(0,P2146*0.04-MIN(50000,P2146)*0.02))</f>
        <v/>
      </c>
      <c r="T2146" s="21">
        <f>IF(F2146&lt;=450000,0,MAX(0,Q2146*0.06-MIN(50000,Q2146)*0.03))</f>
        <v/>
      </c>
      <c r="U2146" s="21">
        <f>IF(F2146&lt;=450000,0,MAX(0,Q2146*0.04-MIN(50000,Q2146)*0.02))</f>
        <v/>
      </c>
      <c r="V2146" s="21">
        <f>50000+MAX(0,G2146-480000)</f>
        <v/>
      </c>
      <c r="W2146" s="21">
        <f>P2146-V2146</f>
        <v/>
      </c>
      <c r="X2146" s="21">
        <f>Q2146-V2146</f>
        <v/>
      </c>
      <c r="Y2146" s="22">
        <f>IF(W2146&lt;0,0.9,LOOKUP(W2146,{0,1950001,3300001,6950001,9000001,18000001,40000001},{0.84895,0.7979,0.6958,0.66517,0.56307,0.4916,0.44055}))</f>
        <v/>
      </c>
      <c r="Z2146" s="22">
        <f>IF(X2146&lt;0,0.9,LOOKUP(X2146,{0,1950001,3300001,6950001,9000001,18000001,40000001},{0.84895,0.7979,0.6958,0.66517,0.56307,0.4916,0.44055}))</f>
        <v/>
      </c>
      <c r="AA2146" s="22">
        <f>IF(W2146&lt;0,0,CHOOSE(MATCH(W2146,{0,1950001,3300001,6950001,9000001},1),5.105/84.895,10.21/79.79,20.42/69.58,23.483/66.517,33.693/56.307))</f>
        <v/>
      </c>
      <c r="AB2146" s="21">
        <f>IF(C2146&lt;=2000,0,(MIN(C2146,ROUNDDOWN(F2146*0.3,0))-2000)*0.1)</f>
        <v/>
      </c>
      <c r="AC2146" s="21">
        <f>IF(C2146&lt;=2000,0,MIN((C2146-2000)*Y2146,(R2146+S2146)*0.2))</f>
        <v/>
      </c>
      <c r="AD2146" s="21">
        <f>IF(C2146&lt;=2000,0,MIN((C2146-2000)*Z2146,(T2146+U2146)*0.2))</f>
        <v/>
      </c>
      <c r="AE2146" s="21">
        <f>AC2146*AA2146</f>
        <v/>
      </c>
      <c r="AF2146" s="21">
        <f>ROUNDDOWN(R2146,-2)+ROUNDDOWN(S2146,-2)</f>
        <v/>
      </c>
      <c r="AG2146" s="21">
        <f>ROUNDDOWN(MAX(0,R2146-(AB2146+AC2146+AE2146)*0.6),-2)+ROUNDDOWN(MAX(0,S2146-(AB2146+AC2146+AE2146)*0.4),-2)</f>
        <v/>
      </c>
      <c r="AH2146" s="21">
        <f>ROUNDDOWN(MAX(0,T2146-(AB2146+AD2146)*0.6),-2)+ROUNDDOWN(MAX(0,U2146-(AB2146+AD2146)*0.4),-2)</f>
        <v/>
      </c>
      <c r="AI2146" s="21">
        <f>ROUNDDOWN(T2146,-2)+ROUNDDOWN(U2146,-2)</f>
        <v/>
      </c>
      <c r="AJ2146" s="21">
        <f>M2146+AF2146</f>
        <v/>
      </c>
      <c r="AK2146" s="21">
        <f>M2146+AG2146</f>
        <v/>
      </c>
      <c r="AL2146" s="21">
        <f>N2146+AH2146</f>
        <v/>
      </c>
      <c r="AM2146" s="21">
        <f>O2146+AI2146</f>
        <v/>
      </c>
      <c r="AN2146" s="21">
        <f>N2146+AI2146</f>
        <v/>
      </c>
      <c r="AO2146" s="21">
        <f>ROUNDDOWN((R2146+S2146)*0.2/Y2146+2000,0)</f>
        <v/>
      </c>
      <c r="AP2146" s="21">
        <f>ROUNDDOWN((T2146+U2146)*0.2/Z2146+2000,0)</f>
        <v/>
      </c>
      <c r="AQ2146" s="21">
        <f>AL2146-AK2146</f>
        <v/>
      </c>
      <c r="AR2146" s="21">
        <f>AM2146-AK2146</f>
        <v/>
      </c>
      <c r="AS2146" s="21">
        <f>AM2146-AL2146</f>
        <v/>
      </c>
      <c r="AT2146" s="21">
        <f>AK2146+C2146-AJ2146</f>
        <v/>
      </c>
      <c r="AU2146" s="21">
        <f>AL2146+C2146-AM2146</f>
        <v/>
      </c>
      <c r="AV2146" s="21">
        <f>AN2146+C2146-AM2146</f>
        <v/>
      </c>
    </row>
    <row r="2147">
      <c r="A2147" t="inlineStr">
        <is>
          <t>1万円刻み</t>
        </is>
      </c>
      <c r="B2147" s="21">
        <f>'5_1万円刻み'!$A$384</f>
        <v/>
      </c>
      <c r="C2147" s="21">
        <f>AO2147</f>
        <v/>
      </c>
      <c r="D2147" s="21" t="n">
        <v>0</v>
      </c>
      <c r="E2147" s="21">
        <f>ROUND(MIN(B2147/12,650000)*12*0.0915+MIN(B2147/12,1390000)*12*(0.0504+0)+B2147*0.005,0)</f>
        <v/>
      </c>
      <c r="F2147" s="21">
        <f>IF(B2147&lt;741000,0,IF(B2147&lt;2191000,B2147-740000,IF(B2147&lt;2193000,1451000,IF(B2147&lt;2196000,1453000,IF(B2147&lt;2200000,1456000,IF(B2147&lt;3600000,ROUND(ROUNDDOWN(B2147/4,-3)*2.8,0)-80000,IF(B2147&lt;6600000,ROUND(ROUNDDOWN(B2147/4,-3)*3.2,0)-440000,IF(B2147&lt;8500000,ROUNDDOWN(B2147*0.9,0)-1100000,B2147-1950000))))))))</f>
        <v/>
      </c>
      <c r="G2147" s="21">
        <f>IF(F2147&gt;23500000,NA(),IF(F2147&lt;=4890000,1040000,IF(F2147&lt;=6550000,670000,620000)))</f>
        <v/>
      </c>
      <c r="H2147" s="21">
        <f>IF(D2147&lt;=0,0,MAX(0,MIN(2000000,D2147-MIN(100000,ROUNDDOWN(F2147*0.05,0)))))</f>
        <v/>
      </c>
      <c r="I2147" s="21">
        <f>IF(C2147&lt;=2000,0,MIN(C2147,ROUNDDOWN(F2147*0.4,0))-2000)</f>
        <v/>
      </c>
      <c r="J2147" s="21">
        <f>MAX(0,ROUNDDOWN(F2147-E2147-G2147,-3))</f>
        <v/>
      </c>
      <c r="K2147" s="21">
        <f>MAX(0,ROUNDDOWN(F2147-E2147-G2147-H2147-I2147,-3))</f>
        <v/>
      </c>
      <c r="L2147" s="21">
        <f>MAX(0,ROUNDDOWN(F2147-E2147-G2147-H2147,-3))</f>
        <v/>
      </c>
      <c r="M2147" s="21">
        <f>IF(J2147&lt;=0,0,ROUNDDOWN((J2147*LOOKUP(J2147,{0,1950001,3300001,6950001,9000001,18000001,40000001},{0.05,0.1,0.2,0.23,0.33,0.4,0.45})-LOOKUP(J2147,{0,1950001,3300001,6950001,9000001,18000001,40000001},{0,97500,427500,636000,1536000,2796000,4796000}))*1.021,-2))</f>
        <v/>
      </c>
      <c r="N2147" s="21">
        <f>IF(K2147&lt;=0,0,ROUNDDOWN((K2147*LOOKUP(K2147,{0,1950001,3300001,6950001,9000001,18000001,40000001},{0.05,0.1,0.2,0.23,0.33,0.4,0.45})-LOOKUP(K2147,{0,1950001,3300001,6950001,9000001,18000001,40000001},{0,97500,427500,636000,1536000,2796000,4796000}))*1.021,-2))</f>
        <v/>
      </c>
      <c r="O2147" s="21">
        <f>IF(L2147&lt;=0,0,ROUNDDOWN((L2147*LOOKUP(L2147,{0,1950001,3300001,6950001,9000001,18000001,40000001},{0.05,0.1,0.2,0.23,0.33,0.4,0.45})-LOOKUP(L2147,{0,1950001,3300001,6950001,9000001,18000001,40000001},{0,97500,427500,636000,1536000,2796000,4796000}))*1.021,-2))</f>
        <v/>
      </c>
      <c r="P2147" s="21">
        <f>MAX(0,ROUNDDOWN(F2147-E2147-430000,-3))</f>
        <v/>
      </c>
      <c r="Q2147" s="21">
        <f>MAX(0,ROUNDDOWN(F2147-E2147-430000-H2147,-3))</f>
        <v/>
      </c>
      <c r="R2147" s="21">
        <f>IF(F2147&lt;=450000,0,MAX(0,P2147*0.06-MIN(50000,P2147)*0.03))</f>
        <v/>
      </c>
      <c r="S2147" s="21">
        <f>IF(F2147&lt;=450000,0,MAX(0,P2147*0.04-MIN(50000,P2147)*0.02))</f>
        <v/>
      </c>
      <c r="T2147" s="21">
        <f>IF(F2147&lt;=450000,0,MAX(0,Q2147*0.06-MIN(50000,Q2147)*0.03))</f>
        <v/>
      </c>
      <c r="U2147" s="21">
        <f>IF(F2147&lt;=450000,0,MAX(0,Q2147*0.04-MIN(50000,Q2147)*0.02))</f>
        <v/>
      </c>
      <c r="V2147" s="21">
        <f>50000+MAX(0,G2147-480000)</f>
        <v/>
      </c>
      <c r="W2147" s="21">
        <f>P2147-V2147</f>
        <v/>
      </c>
      <c r="X2147" s="21">
        <f>Q2147-V2147</f>
        <v/>
      </c>
      <c r="Y2147" s="22">
        <f>IF(W2147&lt;0,0.9,LOOKUP(W2147,{0,1950001,3300001,6950001,9000001,18000001,40000001},{0.84895,0.7979,0.6958,0.66517,0.56307,0.4916,0.44055}))</f>
        <v/>
      </c>
      <c r="Z2147" s="22">
        <f>IF(X2147&lt;0,0.9,LOOKUP(X2147,{0,1950001,3300001,6950001,9000001,18000001,40000001},{0.84895,0.7979,0.6958,0.66517,0.56307,0.4916,0.44055}))</f>
        <v/>
      </c>
      <c r="AA2147" s="22">
        <f>IF(W2147&lt;0,0,CHOOSE(MATCH(W2147,{0,1950001,3300001,6950001,9000001},1),5.105/84.895,10.21/79.79,20.42/69.58,23.483/66.517,33.693/56.307))</f>
        <v/>
      </c>
      <c r="AB2147" s="21">
        <f>IF(C2147&lt;=2000,0,(MIN(C2147,ROUNDDOWN(F2147*0.3,0))-2000)*0.1)</f>
        <v/>
      </c>
      <c r="AC2147" s="21">
        <f>IF(C2147&lt;=2000,0,MIN((C2147-2000)*Y2147,(R2147+S2147)*0.2))</f>
        <v/>
      </c>
      <c r="AD2147" s="21">
        <f>IF(C2147&lt;=2000,0,MIN((C2147-2000)*Z2147,(T2147+U2147)*0.2))</f>
        <v/>
      </c>
      <c r="AE2147" s="21">
        <f>AC2147*AA2147</f>
        <v/>
      </c>
      <c r="AF2147" s="21">
        <f>ROUNDDOWN(R2147,-2)+ROUNDDOWN(S2147,-2)</f>
        <v/>
      </c>
      <c r="AG2147" s="21">
        <f>ROUNDDOWN(MAX(0,R2147-(AB2147+AC2147+AE2147)*0.6),-2)+ROUNDDOWN(MAX(0,S2147-(AB2147+AC2147+AE2147)*0.4),-2)</f>
        <v/>
      </c>
      <c r="AH2147" s="21">
        <f>ROUNDDOWN(MAX(0,T2147-(AB2147+AD2147)*0.6),-2)+ROUNDDOWN(MAX(0,U2147-(AB2147+AD2147)*0.4),-2)</f>
        <v/>
      </c>
      <c r="AI2147" s="21">
        <f>ROUNDDOWN(T2147,-2)+ROUNDDOWN(U2147,-2)</f>
        <v/>
      </c>
      <c r="AJ2147" s="21">
        <f>M2147+AF2147</f>
        <v/>
      </c>
      <c r="AK2147" s="21">
        <f>M2147+AG2147</f>
        <v/>
      </c>
      <c r="AL2147" s="21">
        <f>N2147+AH2147</f>
        <v/>
      </c>
      <c r="AM2147" s="21">
        <f>O2147+AI2147</f>
        <v/>
      </c>
      <c r="AN2147" s="21">
        <f>N2147+AI2147</f>
        <v/>
      </c>
      <c r="AO2147" s="21">
        <f>ROUNDDOWN((R2147+S2147)*0.2/Y2147+2000,0)</f>
        <v/>
      </c>
      <c r="AP2147" s="21">
        <f>ROUNDDOWN((T2147+U2147)*0.2/Z2147+2000,0)</f>
        <v/>
      </c>
      <c r="AQ2147" s="21">
        <f>AL2147-AK2147</f>
        <v/>
      </c>
      <c r="AR2147" s="21">
        <f>AM2147-AK2147</f>
        <v/>
      </c>
      <c r="AS2147" s="21">
        <f>AM2147-AL2147</f>
        <v/>
      </c>
      <c r="AT2147" s="21">
        <f>AK2147+C2147-AJ2147</f>
        <v/>
      </c>
      <c r="AU2147" s="21">
        <f>AL2147+C2147-AM2147</f>
        <v/>
      </c>
      <c r="AV2147" s="21">
        <f>AN2147+C2147-AM2147</f>
        <v/>
      </c>
    </row>
    <row r="2148">
      <c r="A2148" t="inlineStr">
        <is>
          <t>1万円刻み</t>
        </is>
      </c>
      <c r="B2148" s="21">
        <f>'5_1万円刻み'!$A$385</f>
        <v/>
      </c>
      <c r="C2148" s="21">
        <f>AO2148</f>
        <v/>
      </c>
      <c r="D2148" s="21" t="n">
        <v>0</v>
      </c>
      <c r="E2148" s="21">
        <f>ROUND(MIN(B2148/12,650000)*12*0.0915+MIN(B2148/12,1390000)*12*(0.0504+0)+B2148*0.005,0)</f>
        <v/>
      </c>
      <c r="F2148" s="21">
        <f>IF(B2148&lt;741000,0,IF(B2148&lt;2191000,B2148-740000,IF(B2148&lt;2193000,1451000,IF(B2148&lt;2196000,1453000,IF(B2148&lt;2200000,1456000,IF(B2148&lt;3600000,ROUND(ROUNDDOWN(B2148/4,-3)*2.8,0)-80000,IF(B2148&lt;6600000,ROUND(ROUNDDOWN(B2148/4,-3)*3.2,0)-440000,IF(B2148&lt;8500000,ROUNDDOWN(B2148*0.9,0)-1100000,B2148-1950000))))))))</f>
        <v/>
      </c>
      <c r="G2148" s="21">
        <f>IF(F2148&gt;23500000,NA(),IF(F2148&lt;=4890000,1040000,IF(F2148&lt;=6550000,670000,620000)))</f>
        <v/>
      </c>
      <c r="H2148" s="21">
        <f>IF(D2148&lt;=0,0,MAX(0,MIN(2000000,D2148-MIN(100000,ROUNDDOWN(F2148*0.05,0)))))</f>
        <v/>
      </c>
      <c r="I2148" s="21">
        <f>IF(C2148&lt;=2000,0,MIN(C2148,ROUNDDOWN(F2148*0.4,0))-2000)</f>
        <v/>
      </c>
      <c r="J2148" s="21">
        <f>MAX(0,ROUNDDOWN(F2148-E2148-G2148,-3))</f>
        <v/>
      </c>
      <c r="K2148" s="21">
        <f>MAX(0,ROUNDDOWN(F2148-E2148-G2148-H2148-I2148,-3))</f>
        <v/>
      </c>
      <c r="L2148" s="21">
        <f>MAX(0,ROUNDDOWN(F2148-E2148-G2148-H2148,-3))</f>
        <v/>
      </c>
      <c r="M2148" s="21">
        <f>IF(J2148&lt;=0,0,ROUNDDOWN((J2148*LOOKUP(J2148,{0,1950001,3300001,6950001,9000001,18000001,40000001},{0.05,0.1,0.2,0.23,0.33,0.4,0.45})-LOOKUP(J2148,{0,1950001,3300001,6950001,9000001,18000001,40000001},{0,97500,427500,636000,1536000,2796000,4796000}))*1.021,-2))</f>
        <v/>
      </c>
      <c r="N2148" s="21">
        <f>IF(K2148&lt;=0,0,ROUNDDOWN((K2148*LOOKUP(K2148,{0,1950001,3300001,6950001,9000001,18000001,40000001},{0.05,0.1,0.2,0.23,0.33,0.4,0.45})-LOOKUP(K2148,{0,1950001,3300001,6950001,9000001,18000001,40000001},{0,97500,427500,636000,1536000,2796000,4796000}))*1.021,-2))</f>
        <v/>
      </c>
      <c r="O2148" s="21">
        <f>IF(L2148&lt;=0,0,ROUNDDOWN((L2148*LOOKUP(L2148,{0,1950001,3300001,6950001,9000001,18000001,40000001},{0.05,0.1,0.2,0.23,0.33,0.4,0.45})-LOOKUP(L2148,{0,1950001,3300001,6950001,9000001,18000001,40000001},{0,97500,427500,636000,1536000,2796000,4796000}))*1.021,-2))</f>
        <v/>
      </c>
      <c r="P2148" s="21">
        <f>MAX(0,ROUNDDOWN(F2148-E2148-430000,-3))</f>
        <v/>
      </c>
      <c r="Q2148" s="21">
        <f>MAX(0,ROUNDDOWN(F2148-E2148-430000-H2148,-3))</f>
        <v/>
      </c>
      <c r="R2148" s="21">
        <f>IF(F2148&lt;=450000,0,MAX(0,P2148*0.06-MIN(50000,P2148)*0.03))</f>
        <v/>
      </c>
      <c r="S2148" s="21">
        <f>IF(F2148&lt;=450000,0,MAX(0,P2148*0.04-MIN(50000,P2148)*0.02))</f>
        <v/>
      </c>
      <c r="T2148" s="21">
        <f>IF(F2148&lt;=450000,0,MAX(0,Q2148*0.06-MIN(50000,Q2148)*0.03))</f>
        <v/>
      </c>
      <c r="U2148" s="21">
        <f>IF(F2148&lt;=450000,0,MAX(0,Q2148*0.04-MIN(50000,Q2148)*0.02))</f>
        <v/>
      </c>
      <c r="V2148" s="21">
        <f>50000+MAX(0,G2148-480000)</f>
        <v/>
      </c>
      <c r="W2148" s="21">
        <f>P2148-V2148</f>
        <v/>
      </c>
      <c r="X2148" s="21">
        <f>Q2148-V2148</f>
        <v/>
      </c>
      <c r="Y2148" s="22">
        <f>IF(W2148&lt;0,0.9,LOOKUP(W2148,{0,1950001,3300001,6950001,9000001,18000001,40000001},{0.84895,0.7979,0.6958,0.66517,0.56307,0.4916,0.44055}))</f>
        <v/>
      </c>
      <c r="Z2148" s="22">
        <f>IF(X2148&lt;0,0.9,LOOKUP(X2148,{0,1950001,3300001,6950001,9000001,18000001,40000001},{0.84895,0.7979,0.6958,0.66517,0.56307,0.4916,0.44055}))</f>
        <v/>
      </c>
      <c r="AA2148" s="22">
        <f>IF(W2148&lt;0,0,CHOOSE(MATCH(W2148,{0,1950001,3300001,6950001,9000001},1),5.105/84.895,10.21/79.79,20.42/69.58,23.483/66.517,33.693/56.307))</f>
        <v/>
      </c>
      <c r="AB2148" s="21">
        <f>IF(C2148&lt;=2000,0,(MIN(C2148,ROUNDDOWN(F2148*0.3,0))-2000)*0.1)</f>
        <v/>
      </c>
      <c r="AC2148" s="21">
        <f>IF(C2148&lt;=2000,0,MIN((C2148-2000)*Y2148,(R2148+S2148)*0.2))</f>
        <v/>
      </c>
      <c r="AD2148" s="21">
        <f>IF(C2148&lt;=2000,0,MIN((C2148-2000)*Z2148,(T2148+U2148)*0.2))</f>
        <v/>
      </c>
      <c r="AE2148" s="21">
        <f>AC2148*AA2148</f>
        <v/>
      </c>
      <c r="AF2148" s="21">
        <f>ROUNDDOWN(R2148,-2)+ROUNDDOWN(S2148,-2)</f>
        <v/>
      </c>
      <c r="AG2148" s="21">
        <f>ROUNDDOWN(MAX(0,R2148-(AB2148+AC2148+AE2148)*0.6),-2)+ROUNDDOWN(MAX(0,S2148-(AB2148+AC2148+AE2148)*0.4),-2)</f>
        <v/>
      </c>
      <c r="AH2148" s="21">
        <f>ROUNDDOWN(MAX(0,T2148-(AB2148+AD2148)*0.6),-2)+ROUNDDOWN(MAX(0,U2148-(AB2148+AD2148)*0.4),-2)</f>
        <v/>
      </c>
      <c r="AI2148" s="21">
        <f>ROUNDDOWN(T2148,-2)+ROUNDDOWN(U2148,-2)</f>
        <v/>
      </c>
      <c r="AJ2148" s="21">
        <f>M2148+AF2148</f>
        <v/>
      </c>
      <c r="AK2148" s="21">
        <f>M2148+AG2148</f>
        <v/>
      </c>
      <c r="AL2148" s="21">
        <f>N2148+AH2148</f>
        <v/>
      </c>
      <c r="AM2148" s="21">
        <f>O2148+AI2148</f>
        <v/>
      </c>
      <c r="AN2148" s="21">
        <f>N2148+AI2148</f>
        <v/>
      </c>
      <c r="AO2148" s="21">
        <f>ROUNDDOWN((R2148+S2148)*0.2/Y2148+2000,0)</f>
        <v/>
      </c>
      <c r="AP2148" s="21">
        <f>ROUNDDOWN((T2148+U2148)*0.2/Z2148+2000,0)</f>
        <v/>
      </c>
      <c r="AQ2148" s="21">
        <f>AL2148-AK2148</f>
        <v/>
      </c>
      <c r="AR2148" s="21">
        <f>AM2148-AK2148</f>
        <v/>
      </c>
      <c r="AS2148" s="21">
        <f>AM2148-AL2148</f>
        <v/>
      </c>
      <c r="AT2148" s="21">
        <f>AK2148+C2148-AJ2148</f>
        <v/>
      </c>
      <c r="AU2148" s="21">
        <f>AL2148+C2148-AM2148</f>
        <v/>
      </c>
      <c r="AV2148" s="21">
        <f>AN2148+C2148-AM2148</f>
        <v/>
      </c>
    </row>
    <row r="2149">
      <c r="A2149" t="inlineStr">
        <is>
          <t>1万円刻み</t>
        </is>
      </c>
      <c r="B2149" s="21">
        <f>'5_1万円刻み'!$A$386</f>
        <v/>
      </c>
      <c r="C2149" s="21">
        <f>AO2149</f>
        <v/>
      </c>
      <c r="D2149" s="21" t="n">
        <v>0</v>
      </c>
      <c r="E2149" s="21">
        <f>ROUND(MIN(B2149/12,650000)*12*0.0915+MIN(B2149/12,1390000)*12*(0.0504+0)+B2149*0.005,0)</f>
        <v/>
      </c>
      <c r="F2149" s="21">
        <f>IF(B2149&lt;741000,0,IF(B2149&lt;2191000,B2149-740000,IF(B2149&lt;2193000,1451000,IF(B2149&lt;2196000,1453000,IF(B2149&lt;2200000,1456000,IF(B2149&lt;3600000,ROUND(ROUNDDOWN(B2149/4,-3)*2.8,0)-80000,IF(B2149&lt;6600000,ROUND(ROUNDDOWN(B2149/4,-3)*3.2,0)-440000,IF(B2149&lt;8500000,ROUNDDOWN(B2149*0.9,0)-1100000,B2149-1950000))))))))</f>
        <v/>
      </c>
      <c r="G2149" s="21">
        <f>IF(F2149&gt;23500000,NA(),IF(F2149&lt;=4890000,1040000,IF(F2149&lt;=6550000,670000,620000)))</f>
        <v/>
      </c>
      <c r="H2149" s="21">
        <f>IF(D2149&lt;=0,0,MAX(0,MIN(2000000,D2149-MIN(100000,ROUNDDOWN(F2149*0.05,0)))))</f>
        <v/>
      </c>
      <c r="I2149" s="21">
        <f>IF(C2149&lt;=2000,0,MIN(C2149,ROUNDDOWN(F2149*0.4,0))-2000)</f>
        <v/>
      </c>
      <c r="J2149" s="21">
        <f>MAX(0,ROUNDDOWN(F2149-E2149-G2149,-3))</f>
        <v/>
      </c>
      <c r="K2149" s="21">
        <f>MAX(0,ROUNDDOWN(F2149-E2149-G2149-H2149-I2149,-3))</f>
        <v/>
      </c>
      <c r="L2149" s="21">
        <f>MAX(0,ROUNDDOWN(F2149-E2149-G2149-H2149,-3))</f>
        <v/>
      </c>
      <c r="M2149" s="21">
        <f>IF(J2149&lt;=0,0,ROUNDDOWN((J2149*LOOKUP(J2149,{0,1950001,3300001,6950001,9000001,18000001,40000001},{0.05,0.1,0.2,0.23,0.33,0.4,0.45})-LOOKUP(J2149,{0,1950001,3300001,6950001,9000001,18000001,40000001},{0,97500,427500,636000,1536000,2796000,4796000}))*1.021,-2))</f>
        <v/>
      </c>
      <c r="N2149" s="21">
        <f>IF(K2149&lt;=0,0,ROUNDDOWN((K2149*LOOKUP(K2149,{0,1950001,3300001,6950001,9000001,18000001,40000001},{0.05,0.1,0.2,0.23,0.33,0.4,0.45})-LOOKUP(K2149,{0,1950001,3300001,6950001,9000001,18000001,40000001},{0,97500,427500,636000,1536000,2796000,4796000}))*1.021,-2))</f>
        <v/>
      </c>
      <c r="O2149" s="21">
        <f>IF(L2149&lt;=0,0,ROUNDDOWN((L2149*LOOKUP(L2149,{0,1950001,3300001,6950001,9000001,18000001,40000001},{0.05,0.1,0.2,0.23,0.33,0.4,0.45})-LOOKUP(L2149,{0,1950001,3300001,6950001,9000001,18000001,40000001},{0,97500,427500,636000,1536000,2796000,4796000}))*1.021,-2))</f>
        <v/>
      </c>
      <c r="P2149" s="21">
        <f>MAX(0,ROUNDDOWN(F2149-E2149-430000,-3))</f>
        <v/>
      </c>
      <c r="Q2149" s="21">
        <f>MAX(0,ROUNDDOWN(F2149-E2149-430000-H2149,-3))</f>
        <v/>
      </c>
      <c r="R2149" s="21">
        <f>IF(F2149&lt;=450000,0,MAX(0,P2149*0.06-MIN(50000,P2149)*0.03))</f>
        <v/>
      </c>
      <c r="S2149" s="21">
        <f>IF(F2149&lt;=450000,0,MAX(0,P2149*0.04-MIN(50000,P2149)*0.02))</f>
        <v/>
      </c>
      <c r="T2149" s="21">
        <f>IF(F2149&lt;=450000,0,MAX(0,Q2149*0.06-MIN(50000,Q2149)*0.03))</f>
        <v/>
      </c>
      <c r="U2149" s="21">
        <f>IF(F2149&lt;=450000,0,MAX(0,Q2149*0.04-MIN(50000,Q2149)*0.02))</f>
        <v/>
      </c>
      <c r="V2149" s="21">
        <f>50000+MAX(0,G2149-480000)</f>
        <v/>
      </c>
      <c r="W2149" s="21">
        <f>P2149-V2149</f>
        <v/>
      </c>
      <c r="X2149" s="21">
        <f>Q2149-V2149</f>
        <v/>
      </c>
      <c r="Y2149" s="22">
        <f>IF(W2149&lt;0,0.9,LOOKUP(W2149,{0,1950001,3300001,6950001,9000001,18000001,40000001},{0.84895,0.7979,0.6958,0.66517,0.56307,0.4916,0.44055}))</f>
        <v/>
      </c>
      <c r="Z2149" s="22">
        <f>IF(X2149&lt;0,0.9,LOOKUP(X2149,{0,1950001,3300001,6950001,9000001,18000001,40000001},{0.84895,0.7979,0.6958,0.66517,0.56307,0.4916,0.44055}))</f>
        <v/>
      </c>
      <c r="AA2149" s="22">
        <f>IF(W2149&lt;0,0,CHOOSE(MATCH(W2149,{0,1950001,3300001,6950001,9000001},1),5.105/84.895,10.21/79.79,20.42/69.58,23.483/66.517,33.693/56.307))</f>
        <v/>
      </c>
      <c r="AB2149" s="21">
        <f>IF(C2149&lt;=2000,0,(MIN(C2149,ROUNDDOWN(F2149*0.3,0))-2000)*0.1)</f>
        <v/>
      </c>
      <c r="AC2149" s="21">
        <f>IF(C2149&lt;=2000,0,MIN((C2149-2000)*Y2149,(R2149+S2149)*0.2))</f>
        <v/>
      </c>
      <c r="AD2149" s="21">
        <f>IF(C2149&lt;=2000,0,MIN((C2149-2000)*Z2149,(T2149+U2149)*0.2))</f>
        <v/>
      </c>
      <c r="AE2149" s="21">
        <f>AC2149*AA2149</f>
        <v/>
      </c>
      <c r="AF2149" s="21">
        <f>ROUNDDOWN(R2149,-2)+ROUNDDOWN(S2149,-2)</f>
        <v/>
      </c>
      <c r="AG2149" s="21">
        <f>ROUNDDOWN(MAX(0,R2149-(AB2149+AC2149+AE2149)*0.6),-2)+ROUNDDOWN(MAX(0,S2149-(AB2149+AC2149+AE2149)*0.4),-2)</f>
        <v/>
      </c>
      <c r="AH2149" s="21">
        <f>ROUNDDOWN(MAX(0,T2149-(AB2149+AD2149)*0.6),-2)+ROUNDDOWN(MAX(0,U2149-(AB2149+AD2149)*0.4),-2)</f>
        <v/>
      </c>
      <c r="AI2149" s="21">
        <f>ROUNDDOWN(T2149,-2)+ROUNDDOWN(U2149,-2)</f>
        <v/>
      </c>
      <c r="AJ2149" s="21">
        <f>M2149+AF2149</f>
        <v/>
      </c>
      <c r="AK2149" s="21">
        <f>M2149+AG2149</f>
        <v/>
      </c>
      <c r="AL2149" s="21">
        <f>N2149+AH2149</f>
        <v/>
      </c>
      <c r="AM2149" s="21">
        <f>O2149+AI2149</f>
        <v/>
      </c>
      <c r="AN2149" s="21">
        <f>N2149+AI2149</f>
        <v/>
      </c>
      <c r="AO2149" s="21">
        <f>ROUNDDOWN((R2149+S2149)*0.2/Y2149+2000,0)</f>
        <v/>
      </c>
      <c r="AP2149" s="21">
        <f>ROUNDDOWN((T2149+U2149)*0.2/Z2149+2000,0)</f>
        <v/>
      </c>
      <c r="AQ2149" s="21">
        <f>AL2149-AK2149</f>
        <v/>
      </c>
      <c r="AR2149" s="21">
        <f>AM2149-AK2149</f>
        <v/>
      </c>
      <c r="AS2149" s="21">
        <f>AM2149-AL2149</f>
        <v/>
      </c>
      <c r="AT2149" s="21">
        <f>AK2149+C2149-AJ2149</f>
        <v/>
      </c>
      <c r="AU2149" s="21">
        <f>AL2149+C2149-AM2149</f>
        <v/>
      </c>
      <c r="AV2149" s="21">
        <f>AN2149+C2149-AM2149</f>
        <v/>
      </c>
    </row>
    <row r="2150">
      <c r="A2150" t="inlineStr">
        <is>
          <t>1万円刻み</t>
        </is>
      </c>
      <c r="B2150" s="21">
        <f>'5_1万円刻み'!$A$387</f>
        <v/>
      </c>
      <c r="C2150" s="21">
        <f>AO2150</f>
        <v/>
      </c>
      <c r="D2150" s="21" t="n">
        <v>0</v>
      </c>
      <c r="E2150" s="21">
        <f>ROUND(MIN(B2150/12,650000)*12*0.0915+MIN(B2150/12,1390000)*12*(0.0504+0)+B2150*0.005,0)</f>
        <v/>
      </c>
      <c r="F2150" s="21">
        <f>IF(B2150&lt;741000,0,IF(B2150&lt;2191000,B2150-740000,IF(B2150&lt;2193000,1451000,IF(B2150&lt;2196000,1453000,IF(B2150&lt;2200000,1456000,IF(B2150&lt;3600000,ROUND(ROUNDDOWN(B2150/4,-3)*2.8,0)-80000,IF(B2150&lt;6600000,ROUND(ROUNDDOWN(B2150/4,-3)*3.2,0)-440000,IF(B2150&lt;8500000,ROUNDDOWN(B2150*0.9,0)-1100000,B2150-1950000))))))))</f>
        <v/>
      </c>
      <c r="G2150" s="21">
        <f>IF(F2150&gt;23500000,NA(),IF(F2150&lt;=4890000,1040000,IF(F2150&lt;=6550000,670000,620000)))</f>
        <v/>
      </c>
      <c r="H2150" s="21">
        <f>IF(D2150&lt;=0,0,MAX(0,MIN(2000000,D2150-MIN(100000,ROUNDDOWN(F2150*0.05,0)))))</f>
        <v/>
      </c>
      <c r="I2150" s="21">
        <f>IF(C2150&lt;=2000,0,MIN(C2150,ROUNDDOWN(F2150*0.4,0))-2000)</f>
        <v/>
      </c>
      <c r="J2150" s="21">
        <f>MAX(0,ROUNDDOWN(F2150-E2150-G2150,-3))</f>
        <v/>
      </c>
      <c r="K2150" s="21">
        <f>MAX(0,ROUNDDOWN(F2150-E2150-G2150-H2150-I2150,-3))</f>
        <v/>
      </c>
      <c r="L2150" s="21">
        <f>MAX(0,ROUNDDOWN(F2150-E2150-G2150-H2150,-3))</f>
        <v/>
      </c>
      <c r="M2150" s="21">
        <f>IF(J2150&lt;=0,0,ROUNDDOWN((J2150*LOOKUP(J2150,{0,1950001,3300001,6950001,9000001,18000001,40000001},{0.05,0.1,0.2,0.23,0.33,0.4,0.45})-LOOKUP(J2150,{0,1950001,3300001,6950001,9000001,18000001,40000001},{0,97500,427500,636000,1536000,2796000,4796000}))*1.021,-2))</f>
        <v/>
      </c>
      <c r="N2150" s="21">
        <f>IF(K2150&lt;=0,0,ROUNDDOWN((K2150*LOOKUP(K2150,{0,1950001,3300001,6950001,9000001,18000001,40000001},{0.05,0.1,0.2,0.23,0.33,0.4,0.45})-LOOKUP(K2150,{0,1950001,3300001,6950001,9000001,18000001,40000001},{0,97500,427500,636000,1536000,2796000,4796000}))*1.021,-2))</f>
        <v/>
      </c>
      <c r="O2150" s="21">
        <f>IF(L2150&lt;=0,0,ROUNDDOWN((L2150*LOOKUP(L2150,{0,1950001,3300001,6950001,9000001,18000001,40000001},{0.05,0.1,0.2,0.23,0.33,0.4,0.45})-LOOKUP(L2150,{0,1950001,3300001,6950001,9000001,18000001,40000001},{0,97500,427500,636000,1536000,2796000,4796000}))*1.021,-2))</f>
        <v/>
      </c>
      <c r="P2150" s="21">
        <f>MAX(0,ROUNDDOWN(F2150-E2150-430000,-3))</f>
        <v/>
      </c>
      <c r="Q2150" s="21">
        <f>MAX(0,ROUNDDOWN(F2150-E2150-430000-H2150,-3))</f>
        <v/>
      </c>
      <c r="R2150" s="21">
        <f>IF(F2150&lt;=450000,0,MAX(0,P2150*0.06-MIN(50000,P2150)*0.03))</f>
        <v/>
      </c>
      <c r="S2150" s="21">
        <f>IF(F2150&lt;=450000,0,MAX(0,P2150*0.04-MIN(50000,P2150)*0.02))</f>
        <v/>
      </c>
      <c r="T2150" s="21">
        <f>IF(F2150&lt;=450000,0,MAX(0,Q2150*0.06-MIN(50000,Q2150)*0.03))</f>
        <v/>
      </c>
      <c r="U2150" s="21">
        <f>IF(F2150&lt;=450000,0,MAX(0,Q2150*0.04-MIN(50000,Q2150)*0.02))</f>
        <v/>
      </c>
      <c r="V2150" s="21">
        <f>50000+MAX(0,G2150-480000)</f>
        <v/>
      </c>
      <c r="W2150" s="21">
        <f>P2150-V2150</f>
        <v/>
      </c>
      <c r="X2150" s="21">
        <f>Q2150-V2150</f>
        <v/>
      </c>
      <c r="Y2150" s="22">
        <f>IF(W2150&lt;0,0.9,LOOKUP(W2150,{0,1950001,3300001,6950001,9000001,18000001,40000001},{0.84895,0.7979,0.6958,0.66517,0.56307,0.4916,0.44055}))</f>
        <v/>
      </c>
      <c r="Z2150" s="22">
        <f>IF(X2150&lt;0,0.9,LOOKUP(X2150,{0,1950001,3300001,6950001,9000001,18000001,40000001},{0.84895,0.7979,0.6958,0.66517,0.56307,0.4916,0.44055}))</f>
        <v/>
      </c>
      <c r="AA2150" s="22">
        <f>IF(W2150&lt;0,0,CHOOSE(MATCH(W2150,{0,1950001,3300001,6950001,9000001},1),5.105/84.895,10.21/79.79,20.42/69.58,23.483/66.517,33.693/56.307))</f>
        <v/>
      </c>
      <c r="AB2150" s="21">
        <f>IF(C2150&lt;=2000,0,(MIN(C2150,ROUNDDOWN(F2150*0.3,0))-2000)*0.1)</f>
        <v/>
      </c>
      <c r="AC2150" s="21">
        <f>IF(C2150&lt;=2000,0,MIN((C2150-2000)*Y2150,(R2150+S2150)*0.2))</f>
        <v/>
      </c>
      <c r="AD2150" s="21">
        <f>IF(C2150&lt;=2000,0,MIN((C2150-2000)*Z2150,(T2150+U2150)*0.2))</f>
        <v/>
      </c>
      <c r="AE2150" s="21">
        <f>AC2150*AA2150</f>
        <v/>
      </c>
      <c r="AF2150" s="21">
        <f>ROUNDDOWN(R2150,-2)+ROUNDDOWN(S2150,-2)</f>
        <v/>
      </c>
      <c r="AG2150" s="21">
        <f>ROUNDDOWN(MAX(0,R2150-(AB2150+AC2150+AE2150)*0.6),-2)+ROUNDDOWN(MAX(0,S2150-(AB2150+AC2150+AE2150)*0.4),-2)</f>
        <v/>
      </c>
      <c r="AH2150" s="21">
        <f>ROUNDDOWN(MAX(0,T2150-(AB2150+AD2150)*0.6),-2)+ROUNDDOWN(MAX(0,U2150-(AB2150+AD2150)*0.4),-2)</f>
        <v/>
      </c>
      <c r="AI2150" s="21">
        <f>ROUNDDOWN(T2150,-2)+ROUNDDOWN(U2150,-2)</f>
        <v/>
      </c>
      <c r="AJ2150" s="21">
        <f>M2150+AF2150</f>
        <v/>
      </c>
      <c r="AK2150" s="21">
        <f>M2150+AG2150</f>
        <v/>
      </c>
      <c r="AL2150" s="21">
        <f>N2150+AH2150</f>
        <v/>
      </c>
      <c r="AM2150" s="21">
        <f>O2150+AI2150</f>
        <v/>
      </c>
      <c r="AN2150" s="21">
        <f>N2150+AI2150</f>
        <v/>
      </c>
      <c r="AO2150" s="21">
        <f>ROUNDDOWN((R2150+S2150)*0.2/Y2150+2000,0)</f>
        <v/>
      </c>
      <c r="AP2150" s="21">
        <f>ROUNDDOWN((T2150+U2150)*0.2/Z2150+2000,0)</f>
        <v/>
      </c>
      <c r="AQ2150" s="21">
        <f>AL2150-AK2150</f>
        <v/>
      </c>
      <c r="AR2150" s="21">
        <f>AM2150-AK2150</f>
        <v/>
      </c>
      <c r="AS2150" s="21">
        <f>AM2150-AL2150</f>
        <v/>
      </c>
      <c r="AT2150" s="21">
        <f>AK2150+C2150-AJ2150</f>
        <v/>
      </c>
      <c r="AU2150" s="21">
        <f>AL2150+C2150-AM2150</f>
        <v/>
      </c>
      <c r="AV2150" s="21">
        <f>AN2150+C2150-AM2150</f>
        <v/>
      </c>
    </row>
    <row r="2151">
      <c r="A2151" t="inlineStr">
        <is>
          <t>1万円刻み</t>
        </is>
      </c>
      <c r="B2151" s="21">
        <f>'5_1万円刻み'!$A$388</f>
        <v/>
      </c>
      <c r="C2151" s="21">
        <f>AO2151</f>
        <v/>
      </c>
      <c r="D2151" s="21" t="n">
        <v>0</v>
      </c>
      <c r="E2151" s="21">
        <f>ROUND(MIN(B2151/12,650000)*12*0.0915+MIN(B2151/12,1390000)*12*(0.0504+0)+B2151*0.005,0)</f>
        <v/>
      </c>
      <c r="F2151" s="21">
        <f>IF(B2151&lt;741000,0,IF(B2151&lt;2191000,B2151-740000,IF(B2151&lt;2193000,1451000,IF(B2151&lt;2196000,1453000,IF(B2151&lt;2200000,1456000,IF(B2151&lt;3600000,ROUND(ROUNDDOWN(B2151/4,-3)*2.8,0)-80000,IF(B2151&lt;6600000,ROUND(ROUNDDOWN(B2151/4,-3)*3.2,0)-440000,IF(B2151&lt;8500000,ROUNDDOWN(B2151*0.9,0)-1100000,B2151-1950000))))))))</f>
        <v/>
      </c>
      <c r="G2151" s="21">
        <f>IF(F2151&gt;23500000,NA(),IF(F2151&lt;=4890000,1040000,IF(F2151&lt;=6550000,670000,620000)))</f>
        <v/>
      </c>
      <c r="H2151" s="21">
        <f>IF(D2151&lt;=0,0,MAX(0,MIN(2000000,D2151-MIN(100000,ROUNDDOWN(F2151*0.05,0)))))</f>
        <v/>
      </c>
      <c r="I2151" s="21">
        <f>IF(C2151&lt;=2000,0,MIN(C2151,ROUNDDOWN(F2151*0.4,0))-2000)</f>
        <v/>
      </c>
      <c r="J2151" s="21">
        <f>MAX(0,ROUNDDOWN(F2151-E2151-G2151,-3))</f>
        <v/>
      </c>
      <c r="K2151" s="21">
        <f>MAX(0,ROUNDDOWN(F2151-E2151-G2151-H2151-I2151,-3))</f>
        <v/>
      </c>
      <c r="L2151" s="21">
        <f>MAX(0,ROUNDDOWN(F2151-E2151-G2151-H2151,-3))</f>
        <v/>
      </c>
      <c r="M2151" s="21">
        <f>IF(J2151&lt;=0,0,ROUNDDOWN((J2151*LOOKUP(J2151,{0,1950001,3300001,6950001,9000001,18000001,40000001},{0.05,0.1,0.2,0.23,0.33,0.4,0.45})-LOOKUP(J2151,{0,1950001,3300001,6950001,9000001,18000001,40000001},{0,97500,427500,636000,1536000,2796000,4796000}))*1.021,-2))</f>
        <v/>
      </c>
      <c r="N2151" s="21">
        <f>IF(K2151&lt;=0,0,ROUNDDOWN((K2151*LOOKUP(K2151,{0,1950001,3300001,6950001,9000001,18000001,40000001},{0.05,0.1,0.2,0.23,0.33,0.4,0.45})-LOOKUP(K2151,{0,1950001,3300001,6950001,9000001,18000001,40000001},{0,97500,427500,636000,1536000,2796000,4796000}))*1.021,-2))</f>
        <v/>
      </c>
      <c r="O2151" s="21">
        <f>IF(L2151&lt;=0,0,ROUNDDOWN((L2151*LOOKUP(L2151,{0,1950001,3300001,6950001,9000001,18000001,40000001},{0.05,0.1,0.2,0.23,0.33,0.4,0.45})-LOOKUP(L2151,{0,1950001,3300001,6950001,9000001,18000001,40000001},{0,97500,427500,636000,1536000,2796000,4796000}))*1.021,-2))</f>
        <v/>
      </c>
      <c r="P2151" s="21">
        <f>MAX(0,ROUNDDOWN(F2151-E2151-430000,-3))</f>
        <v/>
      </c>
      <c r="Q2151" s="21">
        <f>MAX(0,ROUNDDOWN(F2151-E2151-430000-H2151,-3))</f>
        <v/>
      </c>
      <c r="R2151" s="21">
        <f>IF(F2151&lt;=450000,0,MAX(0,P2151*0.06-MIN(50000,P2151)*0.03))</f>
        <v/>
      </c>
      <c r="S2151" s="21">
        <f>IF(F2151&lt;=450000,0,MAX(0,P2151*0.04-MIN(50000,P2151)*0.02))</f>
        <v/>
      </c>
      <c r="T2151" s="21">
        <f>IF(F2151&lt;=450000,0,MAX(0,Q2151*0.06-MIN(50000,Q2151)*0.03))</f>
        <v/>
      </c>
      <c r="U2151" s="21">
        <f>IF(F2151&lt;=450000,0,MAX(0,Q2151*0.04-MIN(50000,Q2151)*0.02))</f>
        <v/>
      </c>
      <c r="V2151" s="21">
        <f>50000+MAX(0,G2151-480000)</f>
        <v/>
      </c>
      <c r="W2151" s="21">
        <f>P2151-V2151</f>
        <v/>
      </c>
      <c r="X2151" s="21">
        <f>Q2151-V2151</f>
        <v/>
      </c>
      <c r="Y2151" s="22">
        <f>IF(W2151&lt;0,0.9,LOOKUP(W2151,{0,1950001,3300001,6950001,9000001,18000001,40000001},{0.84895,0.7979,0.6958,0.66517,0.56307,0.4916,0.44055}))</f>
        <v/>
      </c>
      <c r="Z2151" s="22">
        <f>IF(X2151&lt;0,0.9,LOOKUP(X2151,{0,1950001,3300001,6950001,9000001,18000001,40000001},{0.84895,0.7979,0.6958,0.66517,0.56307,0.4916,0.44055}))</f>
        <v/>
      </c>
      <c r="AA2151" s="22">
        <f>IF(W2151&lt;0,0,CHOOSE(MATCH(W2151,{0,1950001,3300001,6950001,9000001},1),5.105/84.895,10.21/79.79,20.42/69.58,23.483/66.517,33.693/56.307))</f>
        <v/>
      </c>
      <c r="AB2151" s="21">
        <f>IF(C2151&lt;=2000,0,(MIN(C2151,ROUNDDOWN(F2151*0.3,0))-2000)*0.1)</f>
        <v/>
      </c>
      <c r="AC2151" s="21">
        <f>IF(C2151&lt;=2000,0,MIN((C2151-2000)*Y2151,(R2151+S2151)*0.2))</f>
        <v/>
      </c>
      <c r="AD2151" s="21">
        <f>IF(C2151&lt;=2000,0,MIN((C2151-2000)*Z2151,(T2151+U2151)*0.2))</f>
        <v/>
      </c>
      <c r="AE2151" s="21">
        <f>AC2151*AA2151</f>
        <v/>
      </c>
      <c r="AF2151" s="21">
        <f>ROUNDDOWN(R2151,-2)+ROUNDDOWN(S2151,-2)</f>
        <v/>
      </c>
      <c r="AG2151" s="21">
        <f>ROUNDDOWN(MAX(0,R2151-(AB2151+AC2151+AE2151)*0.6),-2)+ROUNDDOWN(MAX(0,S2151-(AB2151+AC2151+AE2151)*0.4),-2)</f>
        <v/>
      </c>
      <c r="AH2151" s="21">
        <f>ROUNDDOWN(MAX(0,T2151-(AB2151+AD2151)*0.6),-2)+ROUNDDOWN(MAX(0,U2151-(AB2151+AD2151)*0.4),-2)</f>
        <v/>
      </c>
      <c r="AI2151" s="21">
        <f>ROUNDDOWN(T2151,-2)+ROUNDDOWN(U2151,-2)</f>
        <v/>
      </c>
      <c r="AJ2151" s="21">
        <f>M2151+AF2151</f>
        <v/>
      </c>
      <c r="AK2151" s="21">
        <f>M2151+AG2151</f>
        <v/>
      </c>
      <c r="AL2151" s="21">
        <f>N2151+AH2151</f>
        <v/>
      </c>
      <c r="AM2151" s="21">
        <f>O2151+AI2151</f>
        <v/>
      </c>
      <c r="AN2151" s="21">
        <f>N2151+AI2151</f>
        <v/>
      </c>
      <c r="AO2151" s="21">
        <f>ROUNDDOWN((R2151+S2151)*0.2/Y2151+2000,0)</f>
        <v/>
      </c>
      <c r="AP2151" s="21">
        <f>ROUNDDOWN((T2151+U2151)*0.2/Z2151+2000,0)</f>
        <v/>
      </c>
      <c r="AQ2151" s="21">
        <f>AL2151-AK2151</f>
        <v/>
      </c>
      <c r="AR2151" s="21">
        <f>AM2151-AK2151</f>
        <v/>
      </c>
      <c r="AS2151" s="21">
        <f>AM2151-AL2151</f>
        <v/>
      </c>
      <c r="AT2151" s="21">
        <f>AK2151+C2151-AJ2151</f>
        <v/>
      </c>
      <c r="AU2151" s="21">
        <f>AL2151+C2151-AM2151</f>
        <v/>
      </c>
      <c r="AV2151" s="21">
        <f>AN2151+C2151-AM2151</f>
        <v/>
      </c>
    </row>
    <row r="2152">
      <c r="A2152" t="inlineStr">
        <is>
          <t>1万円刻み</t>
        </is>
      </c>
      <c r="B2152" s="21">
        <f>'5_1万円刻み'!$A$389</f>
        <v/>
      </c>
      <c r="C2152" s="21">
        <f>AO2152</f>
        <v/>
      </c>
      <c r="D2152" s="21" t="n">
        <v>0</v>
      </c>
      <c r="E2152" s="21">
        <f>ROUND(MIN(B2152/12,650000)*12*0.0915+MIN(B2152/12,1390000)*12*(0.0504+0)+B2152*0.005,0)</f>
        <v/>
      </c>
      <c r="F2152" s="21">
        <f>IF(B2152&lt;741000,0,IF(B2152&lt;2191000,B2152-740000,IF(B2152&lt;2193000,1451000,IF(B2152&lt;2196000,1453000,IF(B2152&lt;2200000,1456000,IF(B2152&lt;3600000,ROUND(ROUNDDOWN(B2152/4,-3)*2.8,0)-80000,IF(B2152&lt;6600000,ROUND(ROUNDDOWN(B2152/4,-3)*3.2,0)-440000,IF(B2152&lt;8500000,ROUNDDOWN(B2152*0.9,0)-1100000,B2152-1950000))))))))</f>
        <v/>
      </c>
      <c r="G2152" s="21">
        <f>IF(F2152&gt;23500000,NA(),IF(F2152&lt;=4890000,1040000,IF(F2152&lt;=6550000,670000,620000)))</f>
        <v/>
      </c>
      <c r="H2152" s="21">
        <f>IF(D2152&lt;=0,0,MAX(0,MIN(2000000,D2152-MIN(100000,ROUNDDOWN(F2152*0.05,0)))))</f>
        <v/>
      </c>
      <c r="I2152" s="21">
        <f>IF(C2152&lt;=2000,0,MIN(C2152,ROUNDDOWN(F2152*0.4,0))-2000)</f>
        <v/>
      </c>
      <c r="J2152" s="21">
        <f>MAX(0,ROUNDDOWN(F2152-E2152-G2152,-3))</f>
        <v/>
      </c>
      <c r="K2152" s="21">
        <f>MAX(0,ROUNDDOWN(F2152-E2152-G2152-H2152-I2152,-3))</f>
        <v/>
      </c>
      <c r="L2152" s="21">
        <f>MAX(0,ROUNDDOWN(F2152-E2152-G2152-H2152,-3))</f>
        <v/>
      </c>
      <c r="M2152" s="21">
        <f>IF(J2152&lt;=0,0,ROUNDDOWN((J2152*LOOKUP(J2152,{0,1950001,3300001,6950001,9000001,18000001,40000001},{0.05,0.1,0.2,0.23,0.33,0.4,0.45})-LOOKUP(J2152,{0,1950001,3300001,6950001,9000001,18000001,40000001},{0,97500,427500,636000,1536000,2796000,4796000}))*1.021,-2))</f>
        <v/>
      </c>
      <c r="N2152" s="21">
        <f>IF(K2152&lt;=0,0,ROUNDDOWN((K2152*LOOKUP(K2152,{0,1950001,3300001,6950001,9000001,18000001,40000001},{0.05,0.1,0.2,0.23,0.33,0.4,0.45})-LOOKUP(K2152,{0,1950001,3300001,6950001,9000001,18000001,40000001},{0,97500,427500,636000,1536000,2796000,4796000}))*1.021,-2))</f>
        <v/>
      </c>
      <c r="O2152" s="21">
        <f>IF(L2152&lt;=0,0,ROUNDDOWN((L2152*LOOKUP(L2152,{0,1950001,3300001,6950001,9000001,18000001,40000001},{0.05,0.1,0.2,0.23,0.33,0.4,0.45})-LOOKUP(L2152,{0,1950001,3300001,6950001,9000001,18000001,40000001},{0,97500,427500,636000,1536000,2796000,4796000}))*1.021,-2))</f>
        <v/>
      </c>
      <c r="P2152" s="21">
        <f>MAX(0,ROUNDDOWN(F2152-E2152-430000,-3))</f>
        <v/>
      </c>
      <c r="Q2152" s="21">
        <f>MAX(0,ROUNDDOWN(F2152-E2152-430000-H2152,-3))</f>
        <v/>
      </c>
      <c r="R2152" s="21">
        <f>IF(F2152&lt;=450000,0,MAX(0,P2152*0.06-MIN(50000,P2152)*0.03))</f>
        <v/>
      </c>
      <c r="S2152" s="21">
        <f>IF(F2152&lt;=450000,0,MAX(0,P2152*0.04-MIN(50000,P2152)*0.02))</f>
        <v/>
      </c>
      <c r="T2152" s="21">
        <f>IF(F2152&lt;=450000,0,MAX(0,Q2152*0.06-MIN(50000,Q2152)*0.03))</f>
        <v/>
      </c>
      <c r="U2152" s="21">
        <f>IF(F2152&lt;=450000,0,MAX(0,Q2152*0.04-MIN(50000,Q2152)*0.02))</f>
        <v/>
      </c>
      <c r="V2152" s="21">
        <f>50000+MAX(0,G2152-480000)</f>
        <v/>
      </c>
      <c r="W2152" s="21">
        <f>P2152-V2152</f>
        <v/>
      </c>
      <c r="X2152" s="21">
        <f>Q2152-V2152</f>
        <v/>
      </c>
      <c r="Y2152" s="22">
        <f>IF(W2152&lt;0,0.9,LOOKUP(W2152,{0,1950001,3300001,6950001,9000001,18000001,40000001},{0.84895,0.7979,0.6958,0.66517,0.56307,0.4916,0.44055}))</f>
        <v/>
      </c>
      <c r="Z2152" s="22">
        <f>IF(X2152&lt;0,0.9,LOOKUP(X2152,{0,1950001,3300001,6950001,9000001,18000001,40000001},{0.84895,0.7979,0.6958,0.66517,0.56307,0.4916,0.44055}))</f>
        <v/>
      </c>
      <c r="AA2152" s="22">
        <f>IF(W2152&lt;0,0,CHOOSE(MATCH(W2152,{0,1950001,3300001,6950001,9000001},1),5.105/84.895,10.21/79.79,20.42/69.58,23.483/66.517,33.693/56.307))</f>
        <v/>
      </c>
      <c r="AB2152" s="21">
        <f>IF(C2152&lt;=2000,0,(MIN(C2152,ROUNDDOWN(F2152*0.3,0))-2000)*0.1)</f>
        <v/>
      </c>
      <c r="AC2152" s="21">
        <f>IF(C2152&lt;=2000,0,MIN((C2152-2000)*Y2152,(R2152+S2152)*0.2))</f>
        <v/>
      </c>
      <c r="AD2152" s="21">
        <f>IF(C2152&lt;=2000,0,MIN((C2152-2000)*Z2152,(T2152+U2152)*0.2))</f>
        <v/>
      </c>
      <c r="AE2152" s="21">
        <f>AC2152*AA2152</f>
        <v/>
      </c>
      <c r="AF2152" s="21">
        <f>ROUNDDOWN(R2152,-2)+ROUNDDOWN(S2152,-2)</f>
        <v/>
      </c>
      <c r="AG2152" s="21">
        <f>ROUNDDOWN(MAX(0,R2152-(AB2152+AC2152+AE2152)*0.6),-2)+ROUNDDOWN(MAX(0,S2152-(AB2152+AC2152+AE2152)*0.4),-2)</f>
        <v/>
      </c>
      <c r="AH2152" s="21">
        <f>ROUNDDOWN(MAX(0,T2152-(AB2152+AD2152)*0.6),-2)+ROUNDDOWN(MAX(0,U2152-(AB2152+AD2152)*0.4),-2)</f>
        <v/>
      </c>
      <c r="AI2152" s="21">
        <f>ROUNDDOWN(T2152,-2)+ROUNDDOWN(U2152,-2)</f>
        <v/>
      </c>
      <c r="AJ2152" s="21">
        <f>M2152+AF2152</f>
        <v/>
      </c>
      <c r="AK2152" s="21">
        <f>M2152+AG2152</f>
        <v/>
      </c>
      <c r="AL2152" s="21">
        <f>N2152+AH2152</f>
        <v/>
      </c>
      <c r="AM2152" s="21">
        <f>O2152+AI2152</f>
        <v/>
      </c>
      <c r="AN2152" s="21">
        <f>N2152+AI2152</f>
        <v/>
      </c>
      <c r="AO2152" s="21">
        <f>ROUNDDOWN((R2152+S2152)*0.2/Y2152+2000,0)</f>
        <v/>
      </c>
      <c r="AP2152" s="21">
        <f>ROUNDDOWN((T2152+U2152)*0.2/Z2152+2000,0)</f>
        <v/>
      </c>
      <c r="AQ2152" s="21">
        <f>AL2152-AK2152</f>
        <v/>
      </c>
      <c r="AR2152" s="21">
        <f>AM2152-AK2152</f>
        <v/>
      </c>
      <c r="AS2152" s="21">
        <f>AM2152-AL2152</f>
        <v/>
      </c>
      <c r="AT2152" s="21">
        <f>AK2152+C2152-AJ2152</f>
        <v/>
      </c>
      <c r="AU2152" s="21">
        <f>AL2152+C2152-AM2152</f>
        <v/>
      </c>
      <c r="AV2152" s="21">
        <f>AN2152+C2152-AM2152</f>
        <v/>
      </c>
    </row>
    <row r="2153">
      <c r="A2153" t="inlineStr">
        <is>
          <t>1万円刻み</t>
        </is>
      </c>
      <c r="B2153" s="21">
        <f>'5_1万円刻み'!$A$390</f>
        <v/>
      </c>
      <c r="C2153" s="21">
        <f>AO2153</f>
        <v/>
      </c>
      <c r="D2153" s="21" t="n">
        <v>0</v>
      </c>
      <c r="E2153" s="21">
        <f>ROUND(MIN(B2153/12,650000)*12*0.0915+MIN(B2153/12,1390000)*12*(0.0504+0)+B2153*0.005,0)</f>
        <v/>
      </c>
      <c r="F2153" s="21">
        <f>IF(B2153&lt;741000,0,IF(B2153&lt;2191000,B2153-740000,IF(B2153&lt;2193000,1451000,IF(B2153&lt;2196000,1453000,IF(B2153&lt;2200000,1456000,IF(B2153&lt;3600000,ROUND(ROUNDDOWN(B2153/4,-3)*2.8,0)-80000,IF(B2153&lt;6600000,ROUND(ROUNDDOWN(B2153/4,-3)*3.2,0)-440000,IF(B2153&lt;8500000,ROUNDDOWN(B2153*0.9,0)-1100000,B2153-1950000))))))))</f>
        <v/>
      </c>
      <c r="G2153" s="21">
        <f>IF(F2153&gt;23500000,NA(),IF(F2153&lt;=4890000,1040000,IF(F2153&lt;=6550000,670000,620000)))</f>
        <v/>
      </c>
      <c r="H2153" s="21">
        <f>IF(D2153&lt;=0,0,MAX(0,MIN(2000000,D2153-MIN(100000,ROUNDDOWN(F2153*0.05,0)))))</f>
        <v/>
      </c>
      <c r="I2153" s="21">
        <f>IF(C2153&lt;=2000,0,MIN(C2153,ROUNDDOWN(F2153*0.4,0))-2000)</f>
        <v/>
      </c>
      <c r="J2153" s="21">
        <f>MAX(0,ROUNDDOWN(F2153-E2153-G2153,-3))</f>
        <v/>
      </c>
      <c r="K2153" s="21">
        <f>MAX(0,ROUNDDOWN(F2153-E2153-G2153-H2153-I2153,-3))</f>
        <v/>
      </c>
      <c r="L2153" s="21">
        <f>MAX(0,ROUNDDOWN(F2153-E2153-G2153-H2153,-3))</f>
        <v/>
      </c>
      <c r="M2153" s="21">
        <f>IF(J2153&lt;=0,0,ROUNDDOWN((J2153*LOOKUP(J2153,{0,1950001,3300001,6950001,9000001,18000001,40000001},{0.05,0.1,0.2,0.23,0.33,0.4,0.45})-LOOKUP(J2153,{0,1950001,3300001,6950001,9000001,18000001,40000001},{0,97500,427500,636000,1536000,2796000,4796000}))*1.021,-2))</f>
        <v/>
      </c>
      <c r="N2153" s="21">
        <f>IF(K2153&lt;=0,0,ROUNDDOWN((K2153*LOOKUP(K2153,{0,1950001,3300001,6950001,9000001,18000001,40000001},{0.05,0.1,0.2,0.23,0.33,0.4,0.45})-LOOKUP(K2153,{0,1950001,3300001,6950001,9000001,18000001,40000001},{0,97500,427500,636000,1536000,2796000,4796000}))*1.021,-2))</f>
        <v/>
      </c>
      <c r="O2153" s="21">
        <f>IF(L2153&lt;=0,0,ROUNDDOWN((L2153*LOOKUP(L2153,{0,1950001,3300001,6950001,9000001,18000001,40000001},{0.05,0.1,0.2,0.23,0.33,0.4,0.45})-LOOKUP(L2153,{0,1950001,3300001,6950001,9000001,18000001,40000001},{0,97500,427500,636000,1536000,2796000,4796000}))*1.021,-2))</f>
        <v/>
      </c>
      <c r="P2153" s="21">
        <f>MAX(0,ROUNDDOWN(F2153-E2153-430000,-3))</f>
        <v/>
      </c>
      <c r="Q2153" s="21">
        <f>MAX(0,ROUNDDOWN(F2153-E2153-430000-H2153,-3))</f>
        <v/>
      </c>
      <c r="R2153" s="21">
        <f>IF(F2153&lt;=450000,0,MAX(0,P2153*0.06-MIN(50000,P2153)*0.03))</f>
        <v/>
      </c>
      <c r="S2153" s="21">
        <f>IF(F2153&lt;=450000,0,MAX(0,P2153*0.04-MIN(50000,P2153)*0.02))</f>
        <v/>
      </c>
      <c r="T2153" s="21">
        <f>IF(F2153&lt;=450000,0,MAX(0,Q2153*0.06-MIN(50000,Q2153)*0.03))</f>
        <v/>
      </c>
      <c r="U2153" s="21">
        <f>IF(F2153&lt;=450000,0,MAX(0,Q2153*0.04-MIN(50000,Q2153)*0.02))</f>
        <v/>
      </c>
      <c r="V2153" s="21">
        <f>50000+MAX(0,G2153-480000)</f>
        <v/>
      </c>
      <c r="W2153" s="21">
        <f>P2153-V2153</f>
        <v/>
      </c>
      <c r="X2153" s="21">
        <f>Q2153-V2153</f>
        <v/>
      </c>
      <c r="Y2153" s="22">
        <f>IF(W2153&lt;0,0.9,LOOKUP(W2153,{0,1950001,3300001,6950001,9000001,18000001,40000001},{0.84895,0.7979,0.6958,0.66517,0.56307,0.4916,0.44055}))</f>
        <v/>
      </c>
      <c r="Z2153" s="22">
        <f>IF(X2153&lt;0,0.9,LOOKUP(X2153,{0,1950001,3300001,6950001,9000001,18000001,40000001},{0.84895,0.7979,0.6958,0.66517,0.56307,0.4916,0.44055}))</f>
        <v/>
      </c>
      <c r="AA2153" s="22">
        <f>IF(W2153&lt;0,0,CHOOSE(MATCH(W2153,{0,1950001,3300001,6950001,9000001},1),5.105/84.895,10.21/79.79,20.42/69.58,23.483/66.517,33.693/56.307))</f>
        <v/>
      </c>
      <c r="AB2153" s="21">
        <f>IF(C2153&lt;=2000,0,(MIN(C2153,ROUNDDOWN(F2153*0.3,0))-2000)*0.1)</f>
        <v/>
      </c>
      <c r="AC2153" s="21">
        <f>IF(C2153&lt;=2000,0,MIN((C2153-2000)*Y2153,(R2153+S2153)*0.2))</f>
        <v/>
      </c>
      <c r="AD2153" s="21">
        <f>IF(C2153&lt;=2000,0,MIN((C2153-2000)*Z2153,(T2153+U2153)*0.2))</f>
        <v/>
      </c>
      <c r="AE2153" s="21">
        <f>AC2153*AA2153</f>
        <v/>
      </c>
      <c r="AF2153" s="21">
        <f>ROUNDDOWN(R2153,-2)+ROUNDDOWN(S2153,-2)</f>
        <v/>
      </c>
      <c r="AG2153" s="21">
        <f>ROUNDDOWN(MAX(0,R2153-(AB2153+AC2153+AE2153)*0.6),-2)+ROUNDDOWN(MAX(0,S2153-(AB2153+AC2153+AE2153)*0.4),-2)</f>
        <v/>
      </c>
      <c r="AH2153" s="21">
        <f>ROUNDDOWN(MAX(0,T2153-(AB2153+AD2153)*0.6),-2)+ROUNDDOWN(MAX(0,U2153-(AB2153+AD2153)*0.4),-2)</f>
        <v/>
      </c>
      <c r="AI2153" s="21">
        <f>ROUNDDOWN(T2153,-2)+ROUNDDOWN(U2153,-2)</f>
        <v/>
      </c>
      <c r="AJ2153" s="21">
        <f>M2153+AF2153</f>
        <v/>
      </c>
      <c r="AK2153" s="21">
        <f>M2153+AG2153</f>
        <v/>
      </c>
      <c r="AL2153" s="21">
        <f>N2153+AH2153</f>
        <v/>
      </c>
      <c r="AM2153" s="21">
        <f>O2153+AI2153</f>
        <v/>
      </c>
      <c r="AN2153" s="21">
        <f>N2153+AI2153</f>
        <v/>
      </c>
      <c r="AO2153" s="21">
        <f>ROUNDDOWN((R2153+S2153)*0.2/Y2153+2000,0)</f>
        <v/>
      </c>
      <c r="AP2153" s="21">
        <f>ROUNDDOWN((T2153+U2153)*0.2/Z2153+2000,0)</f>
        <v/>
      </c>
      <c r="AQ2153" s="21">
        <f>AL2153-AK2153</f>
        <v/>
      </c>
      <c r="AR2153" s="21">
        <f>AM2153-AK2153</f>
        <v/>
      </c>
      <c r="AS2153" s="21">
        <f>AM2153-AL2153</f>
        <v/>
      </c>
      <c r="AT2153" s="21">
        <f>AK2153+C2153-AJ2153</f>
        <v/>
      </c>
      <c r="AU2153" s="21">
        <f>AL2153+C2153-AM2153</f>
        <v/>
      </c>
      <c r="AV2153" s="21">
        <f>AN2153+C2153-AM2153</f>
        <v/>
      </c>
    </row>
    <row r="2154">
      <c r="A2154" t="inlineStr">
        <is>
          <t>1万円刻み</t>
        </is>
      </c>
      <c r="B2154" s="21">
        <f>'5_1万円刻み'!$A$391</f>
        <v/>
      </c>
      <c r="C2154" s="21">
        <f>AO2154</f>
        <v/>
      </c>
      <c r="D2154" s="21" t="n">
        <v>0</v>
      </c>
      <c r="E2154" s="21">
        <f>ROUND(MIN(B2154/12,650000)*12*0.0915+MIN(B2154/12,1390000)*12*(0.0504+0)+B2154*0.005,0)</f>
        <v/>
      </c>
      <c r="F2154" s="21">
        <f>IF(B2154&lt;741000,0,IF(B2154&lt;2191000,B2154-740000,IF(B2154&lt;2193000,1451000,IF(B2154&lt;2196000,1453000,IF(B2154&lt;2200000,1456000,IF(B2154&lt;3600000,ROUND(ROUNDDOWN(B2154/4,-3)*2.8,0)-80000,IF(B2154&lt;6600000,ROUND(ROUNDDOWN(B2154/4,-3)*3.2,0)-440000,IF(B2154&lt;8500000,ROUNDDOWN(B2154*0.9,0)-1100000,B2154-1950000))))))))</f>
        <v/>
      </c>
      <c r="G2154" s="21">
        <f>IF(F2154&gt;23500000,NA(),IF(F2154&lt;=4890000,1040000,IF(F2154&lt;=6550000,670000,620000)))</f>
        <v/>
      </c>
      <c r="H2154" s="21">
        <f>IF(D2154&lt;=0,0,MAX(0,MIN(2000000,D2154-MIN(100000,ROUNDDOWN(F2154*0.05,0)))))</f>
        <v/>
      </c>
      <c r="I2154" s="21">
        <f>IF(C2154&lt;=2000,0,MIN(C2154,ROUNDDOWN(F2154*0.4,0))-2000)</f>
        <v/>
      </c>
      <c r="J2154" s="21">
        <f>MAX(0,ROUNDDOWN(F2154-E2154-G2154,-3))</f>
        <v/>
      </c>
      <c r="K2154" s="21">
        <f>MAX(0,ROUNDDOWN(F2154-E2154-G2154-H2154-I2154,-3))</f>
        <v/>
      </c>
      <c r="L2154" s="21">
        <f>MAX(0,ROUNDDOWN(F2154-E2154-G2154-H2154,-3))</f>
        <v/>
      </c>
      <c r="M2154" s="21">
        <f>IF(J2154&lt;=0,0,ROUNDDOWN((J2154*LOOKUP(J2154,{0,1950001,3300001,6950001,9000001,18000001,40000001},{0.05,0.1,0.2,0.23,0.33,0.4,0.45})-LOOKUP(J2154,{0,1950001,3300001,6950001,9000001,18000001,40000001},{0,97500,427500,636000,1536000,2796000,4796000}))*1.021,-2))</f>
        <v/>
      </c>
      <c r="N2154" s="21">
        <f>IF(K2154&lt;=0,0,ROUNDDOWN((K2154*LOOKUP(K2154,{0,1950001,3300001,6950001,9000001,18000001,40000001},{0.05,0.1,0.2,0.23,0.33,0.4,0.45})-LOOKUP(K2154,{0,1950001,3300001,6950001,9000001,18000001,40000001},{0,97500,427500,636000,1536000,2796000,4796000}))*1.021,-2))</f>
        <v/>
      </c>
      <c r="O2154" s="21">
        <f>IF(L2154&lt;=0,0,ROUNDDOWN((L2154*LOOKUP(L2154,{0,1950001,3300001,6950001,9000001,18000001,40000001},{0.05,0.1,0.2,0.23,0.33,0.4,0.45})-LOOKUP(L2154,{0,1950001,3300001,6950001,9000001,18000001,40000001},{0,97500,427500,636000,1536000,2796000,4796000}))*1.021,-2))</f>
        <v/>
      </c>
      <c r="P2154" s="21">
        <f>MAX(0,ROUNDDOWN(F2154-E2154-430000,-3))</f>
        <v/>
      </c>
      <c r="Q2154" s="21">
        <f>MAX(0,ROUNDDOWN(F2154-E2154-430000-H2154,-3))</f>
        <v/>
      </c>
      <c r="R2154" s="21">
        <f>IF(F2154&lt;=450000,0,MAX(0,P2154*0.06-MIN(50000,P2154)*0.03))</f>
        <v/>
      </c>
      <c r="S2154" s="21">
        <f>IF(F2154&lt;=450000,0,MAX(0,P2154*0.04-MIN(50000,P2154)*0.02))</f>
        <v/>
      </c>
      <c r="T2154" s="21">
        <f>IF(F2154&lt;=450000,0,MAX(0,Q2154*0.06-MIN(50000,Q2154)*0.03))</f>
        <v/>
      </c>
      <c r="U2154" s="21">
        <f>IF(F2154&lt;=450000,0,MAX(0,Q2154*0.04-MIN(50000,Q2154)*0.02))</f>
        <v/>
      </c>
      <c r="V2154" s="21">
        <f>50000+MAX(0,G2154-480000)</f>
        <v/>
      </c>
      <c r="W2154" s="21">
        <f>P2154-V2154</f>
        <v/>
      </c>
      <c r="X2154" s="21">
        <f>Q2154-V2154</f>
        <v/>
      </c>
      <c r="Y2154" s="22">
        <f>IF(W2154&lt;0,0.9,LOOKUP(W2154,{0,1950001,3300001,6950001,9000001,18000001,40000001},{0.84895,0.7979,0.6958,0.66517,0.56307,0.4916,0.44055}))</f>
        <v/>
      </c>
      <c r="Z2154" s="22">
        <f>IF(X2154&lt;0,0.9,LOOKUP(X2154,{0,1950001,3300001,6950001,9000001,18000001,40000001},{0.84895,0.7979,0.6958,0.66517,0.56307,0.4916,0.44055}))</f>
        <v/>
      </c>
      <c r="AA2154" s="22">
        <f>IF(W2154&lt;0,0,CHOOSE(MATCH(W2154,{0,1950001,3300001,6950001,9000001},1),5.105/84.895,10.21/79.79,20.42/69.58,23.483/66.517,33.693/56.307))</f>
        <v/>
      </c>
      <c r="AB2154" s="21">
        <f>IF(C2154&lt;=2000,0,(MIN(C2154,ROUNDDOWN(F2154*0.3,0))-2000)*0.1)</f>
        <v/>
      </c>
      <c r="AC2154" s="21">
        <f>IF(C2154&lt;=2000,0,MIN((C2154-2000)*Y2154,(R2154+S2154)*0.2))</f>
        <v/>
      </c>
      <c r="AD2154" s="21">
        <f>IF(C2154&lt;=2000,0,MIN((C2154-2000)*Z2154,(T2154+U2154)*0.2))</f>
        <v/>
      </c>
      <c r="AE2154" s="21">
        <f>AC2154*AA2154</f>
        <v/>
      </c>
      <c r="AF2154" s="21">
        <f>ROUNDDOWN(R2154,-2)+ROUNDDOWN(S2154,-2)</f>
        <v/>
      </c>
      <c r="AG2154" s="21">
        <f>ROUNDDOWN(MAX(0,R2154-(AB2154+AC2154+AE2154)*0.6),-2)+ROUNDDOWN(MAX(0,S2154-(AB2154+AC2154+AE2154)*0.4),-2)</f>
        <v/>
      </c>
      <c r="AH2154" s="21">
        <f>ROUNDDOWN(MAX(0,T2154-(AB2154+AD2154)*0.6),-2)+ROUNDDOWN(MAX(0,U2154-(AB2154+AD2154)*0.4),-2)</f>
        <v/>
      </c>
      <c r="AI2154" s="21">
        <f>ROUNDDOWN(T2154,-2)+ROUNDDOWN(U2154,-2)</f>
        <v/>
      </c>
      <c r="AJ2154" s="21">
        <f>M2154+AF2154</f>
        <v/>
      </c>
      <c r="AK2154" s="21">
        <f>M2154+AG2154</f>
        <v/>
      </c>
      <c r="AL2154" s="21">
        <f>N2154+AH2154</f>
        <v/>
      </c>
      <c r="AM2154" s="21">
        <f>O2154+AI2154</f>
        <v/>
      </c>
      <c r="AN2154" s="21">
        <f>N2154+AI2154</f>
        <v/>
      </c>
      <c r="AO2154" s="21">
        <f>ROUNDDOWN((R2154+S2154)*0.2/Y2154+2000,0)</f>
        <v/>
      </c>
      <c r="AP2154" s="21">
        <f>ROUNDDOWN((T2154+U2154)*0.2/Z2154+2000,0)</f>
        <v/>
      </c>
      <c r="AQ2154" s="21">
        <f>AL2154-AK2154</f>
        <v/>
      </c>
      <c r="AR2154" s="21">
        <f>AM2154-AK2154</f>
        <v/>
      </c>
      <c r="AS2154" s="21">
        <f>AM2154-AL2154</f>
        <v/>
      </c>
      <c r="AT2154" s="21">
        <f>AK2154+C2154-AJ2154</f>
        <v/>
      </c>
      <c r="AU2154" s="21">
        <f>AL2154+C2154-AM2154</f>
        <v/>
      </c>
      <c r="AV2154" s="21">
        <f>AN2154+C2154-AM2154</f>
        <v/>
      </c>
    </row>
    <row r="2155">
      <c r="A2155" t="inlineStr">
        <is>
          <t>1万円刻み</t>
        </is>
      </c>
      <c r="B2155" s="21">
        <f>'5_1万円刻み'!$A$392</f>
        <v/>
      </c>
      <c r="C2155" s="21">
        <f>AO2155</f>
        <v/>
      </c>
      <c r="D2155" s="21" t="n">
        <v>0</v>
      </c>
      <c r="E2155" s="21">
        <f>ROUND(MIN(B2155/12,650000)*12*0.0915+MIN(B2155/12,1390000)*12*(0.0504+0)+B2155*0.005,0)</f>
        <v/>
      </c>
      <c r="F2155" s="21">
        <f>IF(B2155&lt;741000,0,IF(B2155&lt;2191000,B2155-740000,IF(B2155&lt;2193000,1451000,IF(B2155&lt;2196000,1453000,IF(B2155&lt;2200000,1456000,IF(B2155&lt;3600000,ROUND(ROUNDDOWN(B2155/4,-3)*2.8,0)-80000,IF(B2155&lt;6600000,ROUND(ROUNDDOWN(B2155/4,-3)*3.2,0)-440000,IF(B2155&lt;8500000,ROUNDDOWN(B2155*0.9,0)-1100000,B2155-1950000))))))))</f>
        <v/>
      </c>
      <c r="G2155" s="21">
        <f>IF(F2155&gt;23500000,NA(),IF(F2155&lt;=4890000,1040000,IF(F2155&lt;=6550000,670000,620000)))</f>
        <v/>
      </c>
      <c r="H2155" s="21">
        <f>IF(D2155&lt;=0,0,MAX(0,MIN(2000000,D2155-MIN(100000,ROUNDDOWN(F2155*0.05,0)))))</f>
        <v/>
      </c>
      <c r="I2155" s="21">
        <f>IF(C2155&lt;=2000,0,MIN(C2155,ROUNDDOWN(F2155*0.4,0))-2000)</f>
        <v/>
      </c>
      <c r="J2155" s="21">
        <f>MAX(0,ROUNDDOWN(F2155-E2155-G2155,-3))</f>
        <v/>
      </c>
      <c r="K2155" s="21">
        <f>MAX(0,ROUNDDOWN(F2155-E2155-G2155-H2155-I2155,-3))</f>
        <v/>
      </c>
      <c r="L2155" s="21">
        <f>MAX(0,ROUNDDOWN(F2155-E2155-G2155-H2155,-3))</f>
        <v/>
      </c>
      <c r="M2155" s="21">
        <f>IF(J2155&lt;=0,0,ROUNDDOWN((J2155*LOOKUP(J2155,{0,1950001,3300001,6950001,9000001,18000001,40000001},{0.05,0.1,0.2,0.23,0.33,0.4,0.45})-LOOKUP(J2155,{0,1950001,3300001,6950001,9000001,18000001,40000001},{0,97500,427500,636000,1536000,2796000,4796000}))*1.021,-2))</f>
        <v/>
      </c>
      <c r="N2155" s="21">
        <f>IF(K2155&lt;=0,0,ROUNDDOWN((K2155*LOOKUP(K2155,{0,1950001,3300001,6950001,9000001,18000001,40000001},{0.05,0.1,0.2,0.23,0.33,0.4,0.45})-LOOKUP(K2155,{0,1950001,3300001,6950001,9000001,18000001,40000001},{0,97500,427500,636000,1536000,2796000,4796000}))*1.021,-2))</f>
        <v/>
      </c>
      <c r="O2155" s="21">
        <f>IF(L2155&lt;=0,0,ROUNDDOWN((L2155*LOOKUP(L2155,{0,1950001,3300001,6950001,9000001,18000001,40000001},{0.05,0.1,0.2,0.23,0.33,0.4,0.45})-LOOKUP(L2155,{0,1950001,3300001,6950001,9000001,18000001,40000001},{0,97500,427500,636000,1536000,2796000,4796000}))*1.021,-2))</f>
        <v/>
      </c>
      <c r="P2155" s="21">
        <f>MAX(0,ROUNDDOWN(F2155-E2155-430000,-3))</f>
        <v/>
      </c>
      <c r="Q2155" s="21">
        <f>MAX(0,ROUNDDOWN(F2155-E2155-430000-H2155,-3))</f>
        <v/>
      </c>
      <c r="R2155" s="21">
        <f>IF(F2155&lt;=450000,0,MAX(0,P2155*0.06-MIN(50000,P2155)*0.03))</f>
        <v/>
      </c>
      <c r="S2155" s="21">
        <f>IF(F2155&lt;=450000,0,MAX(0,P2155*0.04-MIN(50000,P2155)*0.02))</f>
        <v/>
      </c>
      <c r="T2155" s="21">
        <f>IF(F2155&lt;=450000,0,MAX(0,Q2155*0.06-MIN(50000,Q2155)*0.03))</f>
        <v/>
      </c>
      <c r="U2155" s="21">
        <f>IF(F2155&lt;=450000,0,MAX(0,Q2155*0.04-MIN(50000,Q2155)*0.02))</f>
        <v/>
      </c>
      <c r="V2155" s="21">
        <f>50000+MAX(0,G2155-480000)</f>
        <v/>
      </c>
      <c r="W2155" s="21">
        <f>P2155-V2155</f>
        <v/>
      </c>
      <c r="X2155" s="21">
        <f>Q2155-V2155</f>
        <v/>
      </c>
      <c r="Y2155" s="22">
        <f>IF(W2155&lt;0,0.9,LOOKUP(W2155,{0,1950001,3300001,6950001,9000001,18000001,40000001},{0.84895,0.7979,0.6958,0.66517,0.56307,0.4916,0.44055}))</f>
        <v/>
      </c>
      <c r="Z2155" s="22">
        <f>IF(X2155&lt;0,0.9,LOOKUP(X2155,{0,1950001,3300001,6950001,9000001,18000001,40000001},{0.84895,0.7979,0.6958,0.66517,0.56307,0.4916,0.44055}))</f>
        <v/>
      </c>
      <c r="AA2155" s="22">
        <f>IF(W2155&lt;0,0,CHOOSE(MATCH(W2155,{0,1950001,3300001,6950001,9000001},1),5.105/84.895,10.21/79.79,20.42/69.58,23.483/66.517,33.693/56.307))</f>
        <v/>
      </c>
      <c r="AB2155" s="21">
        <f>IF(C2155&lt;=2000,0,(MIN(C2155,ROUNDDOWN(F2155*0.3,0))-2000)*0.1)</f>
        <v/>
      </c>
      <c r="AC2155" s="21">
        <f>IF(C2155&lt;=2000,0,MIN((C2155-2000)*Y2155,(R2155+S2155)*0.2))</f>
        <v/>
      </c>
      <c r="AD2155" s="21">
        <f>IF(C2155&lt;=2000,0,MIN((C2155-2000)*Z2155,(T2155+U2155)*0.2))</f>
        <v/>
      </c>
      <c r="AE2155" s="21">
        <f>AC2155*AA2155</f>
        <v/>
      </c>
      <c r="AF2155" s="21">
        <f>ROUNDDOWN(R2155,-2)+ROUNDDOWN(S2155,-2)</f>
        <v/>
      </c>
      <c r="AG2155" s="21">
        <f>ROUNDDOWN(MAX(0,R2155-(AB2155+AC2155+AE2155)*0.6),-2)+ROUNDDOWN(MAX(0,S2155-(AB2155+AC2155+AE2155)*0.4),-2)</f>
        <v/>
      </c>
      <c r="AH2155" s="21">
        <f>ROUNDDOWN(MAX(0,T2155-(AB2155+AD2155)*0.6),-2)+ROUNDDOWN(MAX(0,U2155-(AB2155+AD2155)*0.4),-2)</f>
        <v/>
      </c>
      <c r="AI2155" s="21">
        <f>ROUNDDOWN(T2155,-2)+ROUNDDOWN(U2155,-2)</f>
        <v/>
      </c>
      <c r="AJ2155" s="21">
        <f>M2155+AF2155</f>
        <v/>
      </c>
      <c r="AK2155" s="21">
        <f>M2155+AG2155</f>
        <v/>
      </c>
      <c r="AL2155" s="21">
        <f>N2155+AH2155</f>
        <v/>
      </c>
      <c r="AM2155" s="21">
        <f>O2155+AI2155</f>
        <v/>
      </c>
      <c r="AN2155" s="21">
        <f>N2155+AI2155</f>
        <v/>
      </c>
      <c r="AO2155" s="21">
        <f>ROUNDDOWN((R2155+S2155)*0.2/Y2155+2000,0)</f>
        <v/>
      </c>
      <c r="AP2155" s="21">
        <f>ROUNDDOWN((T2155+U2155)*0.2/Z2155+2000,0)</f>
        <v/>
      </c>
      <c r="AQ2155" s="21">
        <f>AL2155-AK2155</f>
        <v/>
      </c>
      <c r="AR2155" s="21">
        <f>AM2155-AK2155</f>
        <v/>
      </c>
      <c r="AS2155" s="21">
        <f>AM2155-AL2155</f>
        <v/>
      </c>
      <c r="AT2155" s="21">
        <f>AK2155+C2155-AJ2155</f>
        <v/>
      </c>
      <c r="AU2155" s="21">
        <f>AL2155+C2155-AM2155</f>
        <v/>
      </c>
      <c r="AV2155" s="21">
        <f>AN2155+C2155-AM2155</f>
        <v/>
      </c>
    </row>
    <row r="2156">
      <c r="A2156" t="inlineStr">
        <is>
          <t>1万円刻み</t>
        </is>
      </c>
      <c r="B2156" s="21">
        <f>'5_1万円刻み'!$A$393</f>
        <v/>
      </c>
      <c r="C2156" s="21">
        <f>AO2156</f>
        <v/>
      </c>
      <c r="D2156" s="21" t="n">
        <v>0</v>
      </c>
      <c r="E2156" s="21">
        <f>ROUND(MIN(B2156/12,650000)*12*0.0915+MIN(B2156/12,1390000)*12*(0.0504+0)+B2156*0.005,0)</f>
        <v/>
      </c>
      <c r="F2156" s="21">
        <f>IF(B2156&lt;741000,0,IF(B2156&lt;2191000,B2156-740000,IF(B2156&lt;2193000,1451000,IF(B2156&lt;2196000,1453000,IF(B2156&lt;2200000,1456000,IF(B2156&lt;3600000,ROUND(ROUNDDOWN(B2156/4,-3)*2.8,0)-80000,IF(B2156&lt;6600000,ROUND(ROUNDDOWN(B2156/4,-3)*3.2,0)-440000,IF(B2156&lt;8500000,ROUNDDOWN(B2156*0.9,0)-1100000,B2156-1950000))))))))</f>
        <v/>
      </c>
      <c r="G2156" s="21">
        <f>IF(F2156&gt;23500000,NA(),IF(F2156&lt;=4890000,1040000,IF(F2156&lt;=6550000,670000,620000)))</f>
        <v/>
      </c>
      <c r="H2156" s="21">
        <f>IF(D2156&lt;=0,0,MAX(0,MIN(2000000,D2156-MIN(100000,ROUNDDOWN(F2156*0.05,0)))))</f>
        <v/>
      </c>
      <c r="I2156" s="21">
        <f>IF(C2156&lt;=2000,0,MIN(C2156,ROUNDDOWN(F2156*0.4,0))-2000)</f>
        <v/>
      </c>
      <c r="J2156" s="21">
        <f>MAX(0,ROUNDDOWN(F2156-E2156-G2156,-3))</f>
        <v/>
      </c>
      <c r="K2156" s="21">
        <f>MAX(0,ROUNDDOWN(F2156-E2156-G2156-H2156-I2156,-3))</f>
        <v/>
      </c>
      <c r="L2156" s="21">
        <f>MAX(0,ROUNDDOWN(F2156-E2156-G2156-H2156,-3))</f>
        <v/>
      </c>
      <c r="M2156" s="21">
        <f>IF(J2156&lt;=0,0,ROUNDDOWN((J2156*LOOKUP(J2156,{0,1950001,3300001,6950001,9000001,18000001,40000001},{0.05,0.1,0.2,0.23,0.33,0.4,0.45})-LOOKUP(J2156,{0,1950001,3300001,6950001,9000001,18000001,40000001},{0,97500,427500,636000,1536000,2796000,4796000}))*1.021,-2))</f>
        <v/>
      </c>
      <c r="N2156" s="21">
        <f>IF(K2156&lt;=0,0,ROUNDDOWN((K2156*LOOKUP(K2156,{0,1950001,3300001,6950001,9000001,18000001,40000001},{0.05,0.1,0.2,0.23,0.33,0.4,0.45})-LOOKUP(K2156,{0,1950001,3300001,6950001,9000001,18000001,40000001},{0,97500,427500,636000,1536000,2796000,4796000}))*1.021,-2))</f>
        <v/>
      </c>
      <c r="O2156" s="21">
        <f>IF(L2156&lt;=0,0,ROUNDDOWN((L2156*LOOKUP(L2156,{0,1950001,3300001,6950001,9000001,18000001,40000001},{0.05,0.1,0.2,0.23,0.33,0.4,0.45})-LOOKUP(L2156,{0,1950001,3300001,6950001,9000001,18000001,40000001},{0,97500,427500,636000,1536000,2796000,4796000}))*1.021,-2))</f>
        <v/>
      </c>
      <c r="P2156" s="21">
        <f>MAX(0,ROUNDDOWN(F2156-E2156-430000,-3))</f>
        <v/>
      </c>
      <c r="Q2156" s="21">
        <f>MAX(0,ROUNDDOWN(F2156-E2156-430000-H2156,-3))</f>
        <v/>
      </c>
      <c r="R2156" s="21">
        <f>IF(F2156&lt;=450000,0,MAX(0,P2156*0.06-MIN(50000,P2156)*0.03))</f>
        <v/>
      </c>
      <c r="S2156" s="21">
        <f>IF(F2156&lt;=450000,0,MAX(0,P2156*0.04-MIN(50000,P2156)*0.02))</f>
        <v/>
      </c>
      <c r="T2156" s="21">
        <f>IF(F2156&lt;=450000,0,MAX(0,Q2156*0.06-MIN(50000,Q2156)*0.03))</f>
        <v/>
      </c>
      <c r="U2156" s="21">
        <f>IF(F2156&lt;=450000,0,MAX(0,Q2156*0.04-MIN(50000,Q2156)*0.02))</f>
        <v/>
      </c>
      <c r="V2156" s="21">
        <f>50000+MAX(0,G2156-480000)</f>
        <v/>
      </c>
      <c r="W2156" s="21">
        <f>P2156-V2156</f>
        <v/>
      </c>
      <c r="X2156" s="21">
        <f>Q2156-V2156</f>
        <v/>
      </c>
      <c r="Y2156" s="22">
        <f>IF(W2156&lt;0,0.9,LOOKUP(W2156,{0,1950001,3300001,6950001,9000001,18000001,40000001},{0.84895,0.7979,0.6958,0.66517,0.56307,0.4916,0.44055}))</f>
        <v/>
      </c>
      <c r="Z2156" s="22">
        <f>IF(X2156&lt;0,0.9,LOOKUP(X2156,{0,1950001,3300001,6950001,9000001,18000001,40000001},{0.84895,0.7979,0.6958,0.66517,0.56307,0.4916,0.44055}))</f>
        <v/>
      </c>
      <c r="AA2156" s="22">
        <f>IF(W2156&lt;0,0,CHOOSE(MATCH(W2156,{0,1950001,3300001,6950001,9000001},1),5.105/84.895,10.21/79.79,20.42/69.58,23.483/66.517,33.693/56.307))</f>
        <v/>
      </c>
      <c r="AB2156" s="21">
        <f>IF(C2156&lt;=2000,0,(MIN(C2156,ROUNDDOWN(F2156*0.3,0))-2000)*0.1)</f>
        <v/>
      </c>
      <c r="AC2156" s="21">
        <f>IF(C2156&lt;=2000,0,MIN((C2156-2000)*Y2156,(R2156+S2156)*0.2))</f>
        <v/>
      </c>
      <c r="AD2156" s="21">
        <f>IF(C2156&lt;=2000,0,MIN((C2156-2000)*Z2156,(T2156+U2156)*0.2))</f>
        <v/>
      </c>
      <c r="AE2156" s="21">
        <f>AC2156*AA2156</f>
        <v/>
      </c>
      <c r="AF2156" s="21">
        <f>ROUNDDOWN(R2156,-2)+ROUNDDOWN(S2156,-2)</f>
        <v/>
      </c>
      <c r="AG2156" s="21">
        <f>ROUNDDOWN(MAX(0,R2156-(AB2156+AC2156+AE2156)*0.6),-2)+ROUNDDOWN(MAX(0,S2156-(AB2156+AC2156+AE2156)*0.4),-2)</f>
        <v/>
      </c>
      <c r="AH2156" s="21">
        <f>ROUNDDOWN(MAX(0,T2156-(AB2156+AD2156)*0.6),-2)+ROUNDDOWN(MAX(0,U2156-(AB2156+AD2156)*0.4),-2)</f>
        <v/>
      </c>
      <c r="AI2156" s="21">
        <f>ROUNDDOWN(T2156,-2)+ROUNDDOWN(U2156,-2)</f>
        <v/>
      </c>
      <c r="AJ2156" s="21">
        <f>M2156+AF2156</f>
        <v/>
      </c>
      <c r="AK2156" s="21">
        <f>M2156+AG2156</f>
        <v/>
      </c>
      <c r="AL2156" s="21">
        <f>N2156+AH2156</f>
        <v/>
      </c>
      <c r="AM2156" s="21">
        <f>O2156+AI2156</f>
        <v/>
      </c>
      <c r="AN2156" s="21">
        <f>N2156+AI2156</f>
        <v/>
      </c>
      <c r="AO2156" s="21">
        <f>ROUNDDOWN((R2156+S2156)*0.2/Y2156+2000,0)</f>
        <v/>
      </c>
      <c r="AP2156" s="21">
        <f>ROUNDDOWN((T2156+U2156)*0.2/Z2156+2000,0)</f>
        <v/>
      </c>
      <c r="AQ2156" s="21">
        <f>AL2156-AK2156</f>
        <v/>
      </c>
      <c r="AR2156" s="21">
        <f>AM2156-AK2156</f>
        <v/>
      </c>
      <c r="AS2156" s="21">
        <f>AM2156-AL2156</f>
        <v/>
      </c>
      <c r="AT2156" s="21">
        <f>AK2156+C2156-AJ2156</f>
        <v/>
      </c>
      <c r="AU2156" s="21">
        <f>AL2156+C2156-AM2156</f>
        <v/>
      </c>
      <c r="AV2156" s="21">
        <f>AN2156+C2156-AM2156</f>
        <v/>
      </c>
    </row>
    <row r="2157">
      <c r="A2157" t="inlineStr">
        <is>
          <t>1万円刻み</t>
        </is>
      </c>
      <c r="B2157" s="21">
        <f>'5_1万円刻み'!$A$394</f>
        <v/>
      </c>
      <c r="C2157" s="21">
        <f>AO2157</f>
        <v/>
      </c>
      <c r="D2157" s="21" t="n">
        <v>0</v>
      </c>
      <c r="E2157" s="21">
        <f>ROUND(MIN(B2157/12,650000)*12*0.0915+MIN(B2157/12,1390000)*12*(0.0504+0)+B2157*0.005,0)</f>
        <v/>
      </c>
      <c r="F2157" s="21">
        <f>IF(B2157&lt;741000,0,IF(B2157&lt;2191000,B2157-740000,IF(B2157&lt;2193000,1451000,IF(B2157&lt;2196000,1453000,IF(B2157&lt;2200000,1456000,IF(B2157&lt;3600000,ROUND(ROUNDDOWN(B2157/4,-3)*2.8,0)-80000,IF(B2157&lt;6600000,ROUND(ROUNDDOWN(B2157/4,-3)*3.2,0)-440000,IF(B2157&lt;8500000,ROUNDDOWN(B2157*0.9,0)-1100000,B2157-1950000))))))))</f>
        <v/>
      </c>
      <c r="G2157" s="21">
        <f>IF(F2157&gt;23500000,NA(),IF(F2157&lt;=4890000,1040000,IF(F2157&lt;=6550000,670000,620000)))</f>
        <v/>
      </c>
      <c r="H2157" s="21">
        <f>IF(D2157&lt;=0,0,MAX(0,MIN(2000000,D2157-MIN(100000,ROUNDDOWN(F2157*0.05,0)))))</f>
        <v/>
      </c>
      <c r="I2157" s="21">
        <f>IF(C2157&lt;=2000,0,MIN(C2157,ROUNDDOWN(F2157*0.4,0))-2000)</f>
        <v/>
      </c>
      <c r="J2157" s="21">
        <f>MAX(0,ROUNDDOWN(F2157-E2157-G2157,-3))</f>
        <v/>
      </c>
      <c r="K2157" s="21">
        <f>MAX(0,ROUNDDOWN(F2157-E2157-G2157-H2157-I2157,-3))</f>
        <v/>
      </c>
      <c r="L2157" s="21">
        <f>MAX(0,ROUNDDOWN(F2157-E2157-G2157-H2157,-3))</f>
        <v/>
      </c>
      <c r="M2157" s="21">
        <f>IF(J2157&lt;=0,0,ROUNDDOWN((J2157*LOOKUP(J2157,{0,1950001,3300001,6950001,9000001,18000001,40000001},{0.05,0.1,0.2,0.23,0.33,0.4,0.45})-LOOKUP(J2157,{0,1950001,3300001,6950001,9000001,18000001,40000001},{0,97500,427500,636000,1536000,2796000,4796000}))*1.021,-2))</f>
        <v/>
      </c>
      <c r="N2157" s="21">
        <f>IF(K2157&lt;=0,0,ROUNDDOWN((K2157*LOOKUP(K2157,{0,1950001,3300001,6950001,9000001,18000001,40000001},{0.05,0.1,0.2,0.23,0.33,0.4,0.45})-LOOKUP(K2157,{0,1950001,3300001,6950001,9000001,18000001,40000001},{0,97500,427500,636000,1536000,2796000,4796000}))*1.021,-2))</f>
        <v/>
      </c>
      <c r="O2157" s="21">
        <f>IF(L2157&lt;=0,0,ROUNDDOWN((L2157*LOOKUP(L2157,{0,1950001,3300001,6950001,9000001,18000001,40000001},{0.05,0.1,0.2,0.23,0.33,0.4,0.45})-LOOKUP(L2157,{0,1950001,3300001,6950001,9000001,18000001,40000001},{0,97500,427500,636000,1536000,2796000,4796000}))*1.021,-2))</f>
        <v/>
      </c>
      <c r="P2157" s="21">
        <f>MAX(0,ROUNDDOWN(F2157-E2157-430000,-3))</f>
        <v/>
      </c>
      <c r="Q2157" s="21">
        <f>MAX(0,ROUNDDOWN(F2157-E2157-430000-H2157,-3))</f>
        <v/>
      </c>
      <c r="R2157" s="21">
        <f>IF(F2157&lt;=450000,0,MAX(0,P2157*0.06-MIN(50000,P2157)*0.03))</f>
        <v/>
      </c>
      <c r="S2157" s="21">
        <f>IF(F2157&lt;=450000,0,MAX(0,P2157*0.04-MIN(50000,P2157)*0.02))</f>
        <v/>
      </c>
      <c r="T2157" s="21">
        <f>IF(F2157&lt;=450000,0,MAX(0,Q2157*0.06-MIN(50000,Q2157)*0.03))</f>
        <v/>
      </c>
      <c r="U2157" s="21">
        <f>IF(F2157&lt;=450000,0,MAX(0,Q2157*0.04-MIN(50000,Q2157)*0.02))</f>
        <v/>
      </c>
      <c r="V2157" s="21">
        <f>50000+MAX(0,G2157-480000)</f>
        <v/>
      </c>
      <c r="W2157" s="21">
        <f>P2157-V2157</f>
        <v/>
      </c>
      <c r="X2157" s="21">
        <f>Q2157-V2157</f>
        <v/>
      </c>
      <c r="Y2157" s="22">
        <f>IF(W2157&lt;0,0.9,LOOKUP(W2157,{0,1950001,3300001,6950001,9000001,18000001,40000001},{0.84895,0.7979,0.6958,0.66517,0.56307,0.4916,0.44055}))</f>
        <v/>
      </c>
      <c r="Z2157" s="22">
        <f>IF(X2157&lt;0,0.9,LOOKUP(X2157,{0,1950001,3300001,6950001,9000001,18000001,40000001},{0.84895,0.7979,0.6958,0.66517,0.56307,0.4916,0.44055}))</f>
        <v/>
      </c>
      <c r="AA2157" s="22">
        <f>IF(W2157&lt;0,0,CHOOSE(MATCH(W2157,{0,1950001,3300001,6950001,9000001},1),5.105/84.895,10.21/79.79,20.42/69.58,23.483/66.517,33.693/56.307))</f>
        <v/>
      </c>
      <c r="AB2157" s="21">
        <f>IF(C2157&lt;=2000,0,(MIN(C2157,ROUNDDOWN(F2157*0.3,0))-2000)*0.1)</f>
        <v/>
      </c>
      <c r="AC2157" s="21">
        <f>IF(C2157&lt;=2000,0,MIN((C2157-2000)*Y2157,(R2157+S2157)*0.2))</f>
        <v/>
      </c>
      <c r="AD2157" s="21">
        <f>IF(C2157&lt;=2000,0,MIN((C2157-2000)*Z2157,(T2157+U2157)*0.2))</f>
        <v/>
      </c>
      <c r="AE2157" s="21">
        <f>AC2157*AA2157</f>
        <v/>
      </c>
      <c r="AF2157" s="21">
        <f>ROUNDDOWN(R2157,-2)+ROUNDDOWN(S2157,-2)</f>
        <v/>
      </c>
      <c r="AG2157" s="21">
        <f>ROUNDDOWN(MAX(0,R2157-(AB2157+AC2157+AE2157)*0.6),-2)+ROUNDDOWN(MAX(0,S2157-(AB2157+AC2157+AE2157)*0.4),-2)</f>
        <v/>
      </c>
      <c r="AH2157" s="21">
        <f>ROUNDDOWN(MAX(0,T2157-(AB2157+AD2157)*0.6),-2)+ROUNDDOWN(MAX(0,U2157-(AB2157+AD2157)*0.4),-2)</f>
        <v/>
      </c>
      <c r="AI2157" s="21">
        <f>ROUNDDOWN(T2157,-2)+ROUNDDOWN(U2157,-2)</f>
        <v/>
      </c>
      <c r="AJ2157" s="21">
        <f>M2157+AF2157</f>
        <v/>
      </c>
      <c r="AK2157" s="21">
        <f>M2157+AG2157</f>
        <v/>
      </c>
      <c r="AL2157" s="21">
        <f>N2157+AH2157</f>
        <v/>
      </c>
      <c r="AM2157" s="21">
        <f>O2157+AI2157</f>
        <v/>
      </c>
      <c r="AN2157" s="21">
        <f>N2157+AI2157</f>
        <v/>
      </c>
      <c r="AO2157" s="21">
        <f>ROUNDDOWN((R2157+S2157)*0.2/Y2157+2000,0)</f>
        <v/>
      </c>
      <c r="AP2157" s="21">
        <f>ROUNDDOWN((T2157+U2157)*0.2/Z2157+2000,0)</f>
        <v/>
      </c>
      <c r="AQ2157" s="21">
        <f>AL2157-AK2157</f>
        <v/>
      </c>
      <c r="AR2157" s="21">
        <f>AM2157-AK2157</f>
        <v/>
      </c>
      <c r="AS2157" s="21">
        <f>AM2157-AL2157</f>
        <v/>
      </c>
      <c r="AT2157" s="21">
        <f>AK2157+C2157-AJ2157</f>
        <v/>
      </c>
      <c r="AU2157" s="21">
        <f>AL2157+C2157-AM2157</f>
        <v/>
      </c>
      <c r="AV2157" s="21">
        <f>AN2157+C2157-AM2157</f>
        <v/>
      </c>
    </row>
    <row r="2158">
      <c r="A2158" t="inlineStr">
        <is>
          <t>1万円刻み</t>
        </is>
      </c>
      <c r="B2158" s="21">
        <f>'5_1万円刻み'!$A$395</f>
        <v/>
      </c>
      <c r="C2158" s="21">
        <f>AO2158</f>
        <v/>
      </c>
      <c r="D2158" s="21" t="n">
        <v>0</v>
      </c>
      <c r="E2158" s="21">
        <f>ROUND(MIN(B2158/12,650000)*12*0.0915+MIN(B2158/12,1390000)*12*(0.0504+0)+B2158*0.005,0)</f>
        <v/>
      </c>
      <c r="F2158" s="21">
        <f>IF(B2158&lt;741000,0,IF(B2158&lt;2191000,B2158-740000,IF(B2158&lt;2193000,1451000,IF(B2158&lt;2196000,1453000,IF(B2158&lt;2200000,1456000,IF(B2158&lt;3600000,ROUND(ROUNDDOWN(B2158/4,-3)*2.8,0)-80000,IF(B2158&lt;6600000,ROUND(ROUNDDOWN(B2158/4,-3)*3.2,0)-440000,IF(B2158&lt;8500000,ROUNDDOWN(B2158*0.9,0)-1100000,B2158-1950000))))))))</f>
        <v/>
      </c>
      <c r="G2158" s="21">
        <f>IF(F2158&gt;23500000,NA(),IF(F2158&lt;=4890000,1040000,IF(F2158&lt;=6550000,670000,620000)))</f>
        <v/>
      </c>
      <c r="H2158" s="21">
        <f>IF(D2158&lt;=0,0,MAX(0,MIN(2000000,D2158-MIN(100000,ROUNDDOWN(F2158*0.05,0)))))</f>
        <v/>
      </c>
      <c r="I2158" s="21">
        <f>IF(C2158&lt;=2000,0,MIN(C2158,ROUNDDOWN(F2158*0.4,0))-2000)</f>
        <v/>
      </c>
      <c r="J2158" s="21">
        <f>MAX(0,ROUNDDOWN(F2158-E2158-G2158,-3))</f>
        <v/>
      </c>
      <c r="K2158" s="21">
        <f>MAX(0,ROUNDDOWN(F2158-E2158-G2158-H2158-I2158,-3))</f>
        <v/>
      </c>
      <c r="L2158" s="21">
        <f>MAX(0,ROUNDDOWN(F2158-E2158-G2158-H2158,-3))</f>
        <v/>
      </c>
      <c r="M2158" s="21">
        <f>IF(J2158&lt;=0,0,ROUNDDOWN((J2158*LOOKUP(J2158,{0,1950001,3300001,6950001,9000001,18000001,40000001},{0.05,0.1,0.2,0.23,0.33,0.4,0.45})-LOOKUP(J2158,{0,1950001,3300001,6950001,9000001,18000001,40000001},{0,97500,427500,636000,1536000,2796000,4796000}))*1.021,-2))</f>
        <v/>
      </c>
      <c r="N2158" s="21">
        <f>IF(K2158&lt;=0,0,ROUNDDOWN((K2158*LOOKUP(K2158,{0,1950001,3300001,6950001,9000001,18000001,40000001},{0.05,0.1,0.2,0.23,0.33,0.4,0.45})-LOOKUP(K2158,{0,1950001,3300001,6950001,9000001,18000001,40000001},{0,97500,427500,636000,1536000,2796000,4796000}))*1.021,-2))</f>
        <v/>
      </c>
      <c r="O2158" s="21">
        <f>IF(L2158&lt;=0,0,ROUNDDOWN((L2158*LOOKUP(L2158,{0,1950001,3300001,6950001,9000001,18000001,40000001},{0.05,0.1,0.2,0.23,0.33,0.4,0.45})-LOOKUP(L2158,{0,1950001,3300001,6950001,9000001,18000001,40000001},{0,97500,427500,636000,1536000,2796000,4796000}))*1.021,-2))</f>
        <v/>
      </c>
      <c r="P2158" s="21">
        <f>MAX(0,ROUNDDOWN(F2158-E2158-430000,-3))</f>
        <v/>
      </c>
      <c r="Q2158" s="21">
        <f>MAX(0,ROUNDDOWN(F2158-E2158-430000-H2158,-3))</f>
        <v/>
      </c>
      <c r="R2158" s="21">
        <f>IF(F2158&lt;=450000,0,MAX(0,P2158*0.06-MIN(50000,P2158)*0.03))</f>
        <v/>
      </c>
      <c r="S2158" s="21">
        <f>IF(F2158&lt;=450000,0,MAX(0,P2158*0.04-MIN(50000,P2158)*0.02))</f>
        <v/>
      </c>
      <c r="T2158" s="21">
        <f>IF(F2158&lt;=450000,0,MAX(0,Q2158*0.06-MIN(50000,Q2158)*0.03))</f>
        <v/>
      </c>
      <c r="U2158" s="21">
        <f>IF(F2158&lt;=450000,0,MAX(0,Q2158*0.04-MIN(50000,Q2158)*0.02))</f>
        <v/>
      </c>
      <c r="V2158" s="21">
        <f>50000+MAX(0,G2158-480000)</f>
        <v/>
      </c>
      <c r="W2158" s="21">
        <f>P2158-V2158</f>
        <v/>
      </c>
      <c r="X2158" s="21">
        <f>Q2158-V2158</f>
        <v/>
      </c>
      <c r="Y2158" s="22">
        <f>IF(W2158&lt;0,0.9,LOOKUP(W2158,{0,1950001,3300001,6950001,9000001,18000001,40000001},{0.84895,0.7979,0.6958,0.66517,0.56307,0.4916,0.44055}))</f>
        <v/>
      </c>
      <c r="Z2158" s="22">
        <f>IF(X2158&lt;0,0.9,LOOKUP(X2158,{0,1950001,3300001,6950001,9000001,18000001,40000001},{0.84895,0.7979,0.6958,0.66517,0.56307,0.4916,0.44055}))</f>
        <v/>
      </c>
      <c r="AA2158" s="22">
        <f>IF(W2158&lt;0,0,CHOOSE(MATCH(W2158,{0,1950001,3300001,6950001,9000001},1),5.105/84.895,10.21/79.79,20.42/69.58,23.483/66.517,33.693/56.307))</f>
        <v/>
      </c>
      <c r="AB2158" s="21">
        <f>IF(C2158&lt;=2000,0,(MIN(C2158,ROUNDDOWN(F2158*0.3,0))-2000)*0.1)</f>
        <v/>
      </c>
      <c r="AC2158" s="21">
        <f>IF(C2158&lt;=2000,0,MIN((C2158-2000)*Y2158,(R2158+S2158)*0.2))</f>
        <v/>
      </c>
      <c r="AD2158" s="21">
        <f>IF(C2158&lt;=2000,0,MIN((C2158-2000)*Z2158,(T2158+U2158)*0.2))</f>
        <v/>
      </c>
      <c r="AE2158" s="21">
        <f>AC2158*AA2158</f>
        <v/>
      </c>
      <c r="AF2158" s="21">
        <f>ROUNDDOWN(R2158,-2)+ROUNDDOWN(S2158,-2)</f>
        <v/>
      </c>
      <c r="AG2158" s="21">
        <f>ROUNDDOWN(MAX(0,R2158-(AB2158+AC2158+AE2158)*0.6),-2)+ROUNDDOWN(MAX(0,S2158-(AB2158+AC2158+AE2158)*0.4),-2)</f>
        <v/>
      </c>
      <c r="AH2158" s="21">
        <f>ROUNDDOWN(MAX(0,T2158-(AB2158+AD2158)*0.6),-2)+ROUNDDOWN(MAX(0,U2158-(AB2158+AD2158)*0.4),-2)</f>
        <v/>
      </c>
      <c r="AI2158" s="21">
        <f>ROUNDDOWN(T2158,-2)+ROUNDDOWN(U2158,-2)</f>
        <v/>
      </c>
      <c r="AJ2158" s="21">
        <f>M2158+AF2158</f>
        <v/>
      </c>
      <c r="AK2158" s="21">
        <f>M2158+AG2158</f>
        <v/>
      </c>
      <c r="AL2158" s="21">
        <f>N2158+AH2158</f>
        <v/>
      </c>
      <c r="AM2158" s="21">
        <f>O2158+AI2158</f>
        <v/>
      </c>
      <c r="AN2158" s="21">
        <f>N2158+AI2158</f>
        <v/>
      </c>
      <c r="AO2158" s="21">
        <f>ROUNDDOWN((R2158+S2158)*0.2/Y2158+2000,0)</f>
        <v/>
      </c>
      <c r="AP2158" s="21">
        <f>ROUNDDOWN((T2158+U2158)*0.2/Z2158+2000,0)</f>
        <v/>
      </c>
      <c r="AQ2158" s="21">
        <f>AL2158-AK2158</f>
        <v/>
      </c>
      <c r="AR2158" s="21">
        <f>AM2158-AK2158</f>
        <v/>
      </c>
      <c r="AS2158" s="21">
        <f>AM2158-AL2158</f>
        <v/>
      </c>
      <c r="AT2158" s="21">
        <f>AK2158+C2158-AJ2158</f>
        <v/>
      </c>
      <c r="AU2158" s="21">
        <f>AL2158+C2158-AM2158</f>
        <v/>
      </c>
      <c r="AV2158" s="21">
        <f>AN2158+C2158-AM2158</f>
        <v/>
      </c>
    </row>
    <row r="2159">
      <c r="A2159" t="inlineStr">
        <is>
          <t>1万円刻み</t>
        </is>
      </c>
      <c r="B2159" s="21">
        <f>'5_1万円刻み'!$A$396</f>
        <v/>
      </c>
      <c r="C2159" s="21">
        <f>AO2159</f>
        <v/>
      </c>
      <c r="D2159" s="21" t="n">
        <v>0</v>
      </c>
      <c r="E2159" s="21">
        <f>ROUND(MIN(B2159/12,650000)*12*0.0915+MIN(B2159/12,1390000)*12*(0.0504+0)+B2159*0.005,0)</f>
        <v/>
      </c>
      <c r="F2159" s="21">
        <f>IF(B2159&lt;741000,0,IF(B2159&lt;2191000,B2159-740000,IF(B2159&lt;2193000,1451000,IF(B2159&lt;2196000,1453000,IF(B2159&lt;2200000,1456000,IF(B2159&lt;3600000,ROUND(ROUNDDOWN(B2159/4,-3)*2.8,0)-80000,IF(B2159&lt;6600000,ROUND(ROUNDDOWN(B2159/4,-3)*3.2,0)-440000,IF(B2159&lt;8500000,ROUNDDOWN(B2159*0.9,0)-1100000,B2159-1950000))))))))</f>
        <v/>
      </c>
      <c r="G2159" s="21">
        <f>IF(F2159&gt;23500000,NA(),IF(F2159&lt;=4890000,1040000,IF(F2159&lt;=6550000,670000,620000)))</f>
        <v/>
      </c>
      <c r="H2159" s="21">
        <f>IF(D2159&lt;=0,0,MAX(0,MIN(2000000,D2159-MIN(100000,ROUNDDOWN(F2159*0.05,0)))))</f>
        <v/>
      </c>
      <c r="I2159" s="21">
        <f>IF(C2159&lt;=2000,0,MIN(C2159,ROUNDDOWN(F2159*0.4,0))-2000)</f>
        <v/>
      </c>
      <c r="J2159" s="21">
        <f>MAX(0,ROUNDDOWN(F2159-E2159-G2159,-3))</f>
        <v/>
      </c>
      <c r="K2159" s="21">
        <f>MAX(0,ROUNDDOWN(F2159-E2159-G2159-H2159-I2159,-3))</f>
        <v/>
      </c>
      <c r="L2159" s="21">
        <f>MAX(0,ROUNDDOWN(F2159-E2159-G2159-H2159,-3))</f>
        <v/>
      </c>
      <c r="M2159" s="21">
        <f>IF(J2159&lt;=0,0,ROUNDDOWN((J2159*LOOKUP(J2159,{0,1950001,3300001,6950001,9000001,18000001,40000001},{0.05,0.1,0.2,0.23,0.33,0.4,0.45})-LOOKUP(J2159,{0,1950001,3300001,6950001,9000001,18000001,40000001},{0,97500,427500,636000,1536000,2796000,4796000}))*1.021,-2))</f>
        <v/>
      </c>
      <c r="N2159" s="21">
        <f>IF(K2159&lt;=0,0,ROUNDDOWN((K2159*LOOKUP(K2159,{0,1950001,3300001,6950001,9000001,18000001,40000001},{0.05,0.1,0.2,0.23,0.33,0.4,0.45})-LOOKUP(K2159,{0,1950001,3300001,6950001,9000001,18000001,40000001},{0,97500,427500,636000,1536000,2796000,4796000}))*1.021,-2))</f>
        <v/>
      </c>
      <c r="O2159" s="21">
        <f>IF(L2159&lt;=0,0,ROUNDDOWN((L2159*LOOKUP(L2159,{0,1950001,3300001,6950001,9000001,18000001,40000001},{0.05,0.1,0.2,0.23,0.33,0.4,0.45})-LOOKUP(L2159,{0,1950001,3300001,6950001,9000001,18000001,40000001},{0,97500,427500,636000,1536000,2796000,4796000}))*1.021,-2))</f>
        <v/>
      </c>
      <c r="P2159" s="21">
        <f>MAX(0,ROUNDDOWN(F2159-E2159-430000,-3))</f>
        <v/>
      </c>
      <c r="Q2159" s="21">
        <f>MAX(0,ROUNDDOWN(F2159-E2159-430000-H2159,-3))</f>
        <v/>
      </c>
      <c r="R2159" s="21">
        <f>IF(F2159&lt;=450000,0,MAX(0,P2159*0.06-MIN(50000,P2159)*0.03))</f>
        <v/>
      </c>
      <c r="S2159" s="21">
        <f>IF(F2159&lt;=450000,0,MAX(0,P2159*0.04-MIN(50000,P2159)*0.02))</f>
        <v/>
      </c>
      <c r="T2159" s="21">
        <f>IF(F2159&lt;=450000,0,MAX(0,Q2159*0.06-MIN(50000,Q2159)*0.03))</f>
        <v/>
      </c>
      <c r="U2159" s="21">
        <f>IF(F2159&lt;=450000,0,MAX(0,Q2159*0.04-MIN(50000,Q2159)*0.02))</f>
        <v/>
      </c>
      <c r="V2159" s="21">
        <f>50000+MAX(0,G2159-480000)</f>
        <v/>
      </c>
      <c r="W2159" s="21">
        <f>P2159-V2159</f>
        <v/>
      </c>
      <c r="X2159" s="21">
        <f>Q2159-V2159</f>
        <v/>
      </c>
      <c r="Y2159" s="22">
        <f>IF(W2159&lt;0,0.9,LOOKUP(W2159,{0,1950001,3300001,6950001,9000001,18000001,40000001},{0.84895,0.7979,0.6958,0.66517,0.56307,0.4916,0.44055}))</f>
        <v/>
      </c>
      <c r="Z2159" s="22">
        <f>IF(X2159&lt;0,0.9,LOOKUP(X2159,{0,1950001,3300001,6950001,9000001,18000001,40000001},{0.84895,0.7979,0.6958,0.66517,0.56307,0.4916,0.44055}))</f>
        <v/>
      </c>
      <c r="AA2159" s="22">
        <f>IF(W2159&lt;0,0,CHOOSE(MATCH(W2159,{0,1950001,3300001,6950001,9000001},1),5.105/84.895,10.21/79.79,20.42/69.58,23.483/66.517,33.693/56.307))</f>
        <v/>
      </c>
      <c r="AB2159" s="21">
        <f>IF(C2159&lt;=2000,0,(MIN(C2159,ROUNDDOWN(F2159*0.3,0))-2000)*0.1)</f>
        <v/>
      </c>
      <c r="AC2159" s="21">
        <f>IF(C2159&lt;=2000,0,MIN((C2159-2000)*Y2159,(R2159+S2159)*0.2))</f>
        <v/>
      </c>
      <c r="AD2159" s="21">
        <f>IF(C2159&lt;=2000,0,MIN((C2159-2000)*Z2159,(T2159+U2159)*0.2))</f>
        <v/>
      </c>
      <c r="AE2159" s="21">
        <f>AC2159*AA2159</f>
        <v/>
      </c>
      <c r="AF2159" s="21">
        <f>ROUNDDOWN(R2159,-2)+ROUNDDOWN(S2159,-2)</f>
        <v/>
      </c>
      <c r="AG2159" s="21">
        <f>ROUNDDOWN(MAX(0,R2159-(AB2159+AC2159+AE2159)*0.6),-2)+ROUNDDOWN(MAX(0,S2159-(AB2159+AC2159+AE2159)*0.4),-2)</f>
        <v/>
      </c>
      <c r="AH2159" s="21">
        <f>ROUNDDOWN(MAX(0,T2159-(AB2159+AD2159)*0.6),-2)+ROUNDDOWN(MAX(0,U2159-(AB2159+AD2159)*0.4),-2)</f>
        <v/>
      </c>
      <c r="AI2159" s="21">
        <f>ROUNDDOWN(T2159,-2)+ROUNDDOWN(U2159,-2)</f>
        <v/>
      </c>
      <c r="AJ2159" s="21">
        <f>M2159+AF2159</f>
        <v/>
      </c>
      <c r="AK2159" s="21">
        <f>M2159+AG2159</f>
        <v/>
      </c>
      <c r="AL2159" s="21">
        <f>N2159+AH2159</f>
        <v/>
      </c>
      <c r="AM2159" s="21">
        <f>O2159+AI2159</f>
        <v/>
      </c>
      <c r="AN2159" s="21">
        <f>N2159+AI2159</f>
        <v/>
      </c>
      <c r="AO2159" s="21">
        <f>ROUNDDOWN((R2159+S2159)*0.2/Y2159+2000,0)</f>
        <v/>
      </c>
      <c r="AP2159" s="21">
        <f>ROUNDDOWN((T2159+U2159)*0.2/Z2159+2000,0)</f>
        <v/>
      </c>
      <c r="AQ2159" s="21">
        <f>AL2159-AK2159</f>
        <v/>
      </c>
      <c r="AR2159" s="21">
        <f>AM2159-AK2159</f>
        <v/>
      </c>
      <c r="AS2159" s="21">
        <f>AM2159-AL2159</f>
        <v/>
      </c>
      <c r="AT2159" s="21">
        <f>AK2159+C2159-AJ2159</f>
        <v/>
      </c>
      <c r="AU2159" s="21">
        <f>AL2159+C2159-AM2159</f>
        <v/>
      </c>
      <c r="AV2159" s="21">
        <f>AN2159+C2159-AM2159</f>
        <v/>
      </c>
    </row>
    <row r="2160">
      <c r="A2160" t="inlineStr">
        <is>
          <t>1万円刻み</t>
        </is>
      </c>
      <c r="B2160" s="21">
        <f>'5_1万円刻み'!$A$397</f>
        <v/>
      </c>
      <c r="C2160" s="21">
        <f>AO2160</f>
        <v/>
      </c>
      <c r="D2160" s="21" t="n">
        <v>0</v>
      </c>
      <c r="E2160" s="21">
        <f>ROUND(MIN(B2160/12,650000)*12*0.0915+MIN(B2160/12,1390000)*12*(0.0504+0)+B2160*0.005,0)</f>
        <v/>
      </c>
      <c r="F2160" s="21">
        <f>IF(B2160&lt;741000,0,IF(B2160&lt;2191000,B2160-740000,IF(B2160&lt;2193000,1451000,IF(B2160&lt;2196000,1453000,IF(B2160&lt;2200000,1456000,IF(B2160&lt;3600000,ROUND(ROUNDDOWN(B2160/4,-3)*2.8,0)-80000,IF(B2160&lt;6600000,ROUND(ROUNDDOWN(B2160/4,-3)*3.2,0)-440000,IF(B2160&lt;8500000,ROUNDDOWN(B2160*0.9,0)-1100000,B2160-1950000))))))))</f>
        <v/>
      </c>
      <c r="G2160" s="21">
        <f>IF(F2160&gt;23500000,NA(),IF(F2160&lt;=4890000,1040000,IF(F2160&lt;=6550000,670000,620000)))</f>
        <v/>
      </c>
      <c r="H2160" s="21">
        <f>IF(D2160&lt;=0,0,MAX(0,MIN(2000000,D2160-MIN(100000,ROUNDDOWN(F2160*0.05,0)))))</f>
        <v/>
      </c>
      <c r="I2160" s="21">
        <f>IF(C2160&lt;=2000,0,MIN(C2160,ROUNDDOWN(F2160*0.4,0))-2000)</f>
        <v/>
      </c>
      <c r="J2160" s="21">
        <f>MAX(0,ROUNDDOWN(F2160-E2160-G2160,-3))</f>
        <v/>
      </c>
      <c r="K2160" s="21">
        <f>MAX(0,ROUNDDOWN(F2160-E2160-G2160-H2160-I2160,-3))</f>
        <v/>
      </c>
      <c r="L2160" s="21">
        <f>MAX(0,ROUNDDOWN(F2160-E2160-G2160-H2160,-3))</f>
        <v/>
      </c>
      <c r="M2160" s="21">
        <f>IF(J2160&lt;=0,0,ROUNDDOWN((J2160*LOOKUP(J2160,{0,1950001,3300001,6950001,9000001,18000001,40000001},{0.05,0.1,0.2,0.23,0.33,0.4,0.45})-LOOKUP(J2160,{0,1950001,3300001,6950001,9000001,18000001,40000001},{0,97500,427500,636000,1536000,2796000,4796000}))*1.021,-2))</f>
        <v/>
      </c>
      <c r="N2160" s="21">
        <f>IF(K2160&lt;=0,0,ROUNDDOWN((K2160*LOOKUP(K2160,{0,1950001,3300001,6950001,9000001,18000001,40000001},{0.05,0.1,0.2,0.23,0.33,0.4,0.45})-LOOKUP(K2160,{0,1950001,3300001,6950001,9000001,18000001,40000001},{0,97500,427500,636000,1536000,2796000,4796000}))*1.021,-2))</f>
        <v/>
      </c>
      <c r="O2160" s="21">
        <f>IF(L2160&lt;=0,0,ROUNDDOWN((L2160*LOOKUP(L2160,{0,1950001,3300001,6950001,9000001,18000001,40000001},{0.05,0.1,0.2,0.23,0.33,0.4,0.45})-LOOKUP(L2160,{0,1950001,3300001,6950001,9000001,18000001,40000001},{0,97500,427500,636000,1536000,2796000,4796000}))*1.021,-2))</f>
        <v/>
      </c>
      <c r="P2160" s="21">
        <f>MAX(0,ROUNDDOWN(F2160-E2160-430000,-3))</f>
        <v/>
      </c>
      <c r="Q2160" s="21">
        <f>MAX(0,ROUNDDOWN(F2160-E2160-430000-H2160,-3))</f>
        <v/>
      </c>
      <c r="R2160" s="21">
        <f>IF(F2160&lt;=450000,0,MAX(0,P2160*0.06-MIN(50000,P2160)*0.03))</f>
        <v/>
      </c>
      <c r="S2160" s="21">
        <f>IF(F2160&lt;=450000,0,MAX(0,P2160*0.04-MIN(50000,P2160)*0.02))</f>
        <v/>
      </c>
      <c r="T2160" s="21">
        <f>IF(F2160&lt;=450000,0,MAX(0,Q2160*0.06-MIN(50000,Q2160)*0.03))</f>
        <v/>
      </c>
      <c r="U2160" s="21">
        <f>IF(F2160&lt;=450000,0,MAX(0,Q2160*0.04-MIN(50000,Q2160)*0.02))</f>
        <v/>
      </c>
      <c r="V2160" s="21">
        <f>50000+MAX(0,G2160-480000)</f>
        <v/>
      </c>
      <c r="W2160" s="21">
        <f>P2160-V2160</f>
        <v/>
      </c>
      <c r="X2160" s="21">
        <f>Q2160-V2160</f>
        <v/>
      </c>
      <c r="Y2160" s="22">
        <f>IF(W2160&lt;0,0.9,LOOKUP(W2160,{0,1950001,3300001,6950001,9000001,18000001,40000001},{0.84895,0.7979,0.6958,0.66517,0.56307,0.4916,0.44055}))</f>
        <v/>
      </c>
      <c r="Z2160" s="22">
        <f>IF(X2160&lt;0,0.9,LOOKUP(X2160,{0,1950001,3300001,6950001,9000001,18000001,40000001},{0.84895,0.7979,0.6958,0.66517,0.56307,0.4916,0.44055}))</f>
        <v/>
      </c>
      <c r="AA2160" s="22">
        <f>IF(W2160&lt;0,0,CHOOSE(MATCH(W2160,{0,1950001,3300001,6950001,9000001},1),5.105/84.895,10.21/79.79,20.42/69.58,23.483/66.517,33.693/56.307))</f>
        <v/>
      </c>
      <c r="AB2160" s="21">
        <f>IF(C2160&lt;=2000,0,(MIN(C2160,ROUNDDOWN(F2160*0.3,0))-2000)*0.1)</f>
        <v/>
      </c>
      <c r="AC2160" s="21">
        <f>IF(C2160&lt;=2000,0,MIN((C2160-2000)*Y2160,(R2160+S2160)*0.2))</f>
        <v/>
      </c>
      <c r="AD2160" s="21">
        <f>IF(C2160&lt;=2000,0,MIN((C2160-2000)*Z2160,(T2160+U2160)*0.2))</f>
        <v/>
      </c>
      <c r="AE2160" s="21">
        <f>AC2160*AA2160</f>
        <v/>
      </c>
      <c r="AF2160" s="21">
        <f>ROUNDDOWN(R2160,-2)+ROUNDDOWN(S2160,-2)</f>
        <v/>
      </c>
      <c r="AG2160" s="21">
        <f>ROUNDDOWN(MAX(0,R2160-(AB2160+AC2160+AE2160)*0.6),-2)+ROUNDDOWN(MAX(0,S2160-(AB2160+AC2160+AE2160)*0.4),-2)</f>
        <v/>
      </c>
      <c r="AH2160" s="21">
        <f>ROUNDDOWN(MAX(0,T2160-(AB2160+AD2160)*0.6),-2)+ROUNDDOWN(MAX(0,U2160-(AB2160+AD2160)*0.4),-2)</f>
        <v/>
      </c>
      <c r="AI2160" s="21">
        <f>ROUNDDOWN(T2160,-2)+ROUNDDOWN(U2160,-2)</f>
        <v/>
      </c>
      <c r="AJ2160" s="21">
        <f>M2160+AF2160</f>
        <v/>
      </c>
      <c r="AK2160" s="21">
        <f>M2160+AG2160</f>
        <v/>
      </c>
      <c r="AL2160" s="21">
        <f>N2160+AH2160</f>
        <v/>
      </c>
      <c r="AM2160" s="21">
        <f>O2160+AI2160</f>
        <v/>
      </c>
      <c r="AN2160" s="21">
        <f>N2160+AI2160</f>
        <v/>
      </c>
      <c r="AO2160" s="21">
        <f>ROUNDDOWN((R2160+S2160)*0.2/Y2160+2000,0)</f>
        <v/>
      </c>
      <c r="AP2160" s="21">
        <f>ROUNDDOWN((T2160+U2160)*0.2/Z2160+2000,0)</f>
        <v/>
      </c>
      <c r="AQ2160" s="21">
        <f>AL2160-AK2160</f>
        <v/>
      </c>
      <c r="AR2160" s="21">
        <f>AM2160-AK2160</f>
        <v/>
      </c>
      <c r="AS2160" s="21">
        <f>AM2160-AL2160</f>
        <v/>
      </c>
      <c r="AT2160" s="21">
        <f>AK2160+C2160-AJ2160</f>
        <v/>
      </c>
      <c r="AU2160" s="21">
        <f>AL2160+C2160-AM2160</f>
        <v/>
      </c>
      <c r="AV2160" s="21">
        <f>AN2160+C2160-AM2160</f>
        <v/>
      </c>
    </row>
    <row r="2161">
      <c r="A2161" t="inlineStr">
        <is>
          <t>1万円刻み</t>
        </is>
      </c>
      <c r="B2161" s="21">
        <f>'5_1万円刻み'!$A$398</f>
        <v/>
      </c>
      <c r="C2161" s="21">
        <f>AO2161</f>
        <v/>
      </c>
      <c r="D2161" s="21" t="n">
        <v>0</v>
      </c>
      <c r="E2161" s="21">
        <f>ROUND(MIN(B2161/12,650000)*12*0.0915+MIN(B2161/12,1390000)*12*(0.0504+0)+B2161*0.005,0)</f>
        <v/>
      </c>
      <c r="F2161" s="21">
        <f>IF(B2161&lt;741000,0,IF(B2161&lt;2191000,B2161-740000,IF(B2161&lt;2193000,1451000,IF(B2161&lt;2196000,1453000,IF(B2161&lt;2200000,1456000,IF(B2161&lt;3600000,ROUND(ROUNDDOWN(B2161/4,-3)*2.8,0)-80000,IF(B2161&lt;6600000,ROUND(ROUNDDOWN(B2161/4,-3)*3.2,0)-440000,IF(B2161&lt;8500000,ROUNDDOWN(B2161*0.9,0)-1100000,B2161-1950000))))))))</f>
        <v/>
      </c>
      <c r="G2161" s="21">
        <f>IF(F2161&gt;23500000,NA(),IF(F2161&lt;=4890000,1040000,IF(F2161&lt;=6550000,670000,620000)))</f>
        <v/>
      </c>
      <c r="H2161" s="21">
        <f>IF(D2161&lt;=0,0,MAX(0,MIN(2000000,D2161-MIN(100000,ROUNDDOWN(F2161*0.05,0)))))</f>
        <v/>
      </c>
      <c r="I2161" s="21">
        <f>IF(C2161&lt;=2000,0,MIN(C2161,ROUNDDOWN(F2161*0.4,0))-2000)</f>
        <v/>
      </c>
      <c r="J2161" s="21">
        <f>MAX(0,ROUNDDOWN(F2161-E2161-G2161,-3))</f>
        <v/>
      </c>
      <c r="K2161" s="21">
        <f>MAX(0,ROUNDDOWN(F2161-E2161-G2161-H2161-I2161,-3))</f>
        <v/>
      </c>
      <c r="L2161" s="21">
        <f>MAX(0,ROUNDDOWN(F2161-E2161-G2161-H2161,-3))</f>
        <v/>
      </c>
      <c r="M2161" s="21">
        <f>IF(J2161&lt;=0,0,ROUNDDOWN((J2161*LOOKUP(J2161,{0,1950001,3300001,6950001,9000001,18000001,40000001},{0.05,0.1,0.2,0.23,0.33,0.4,0.45})-LOOKUP(J2161,{0,1950001,3300001,6950001,9000001,18000001,40000001},{0,97500,427500,636000,1536000,2796000,4796000}))*1.021,-2))</f>
        <v/>
      </c>
      <c r="N2161" s="21">
        <f>IF(K2161&lt;=0,0,ROUNDDOWN((K2161*LOOKUP(K2161,{0,1950001,3300001,6950001,9000001,18000001,40000001},{0.05,0.1,0.2,0.23,0.33,0.4,0.45})-LOOKUP(K2161,{0,1950001,3300001,6950001,9000001,18000001,40000001},{0,97500,427500,636000,1536000,2796000,4796000}))*1.021,-2))</f>
        <v/>
      </c>
      <c r="O2161" s="21">
        <f>IF(L2161&lt;=0,0,ROUNDDOWN((L2161*LOOKUP(L2161,{0,1950001,3300001,6950001,9000001,18000001,40000001},{0.05,0.1,0.2,0.23,0.33,0.4,0.45})-LOOKUP(L2161,{0,1950001,3300001,6950001,9000001,18000001,40000001},{0,97500,427500,636000,1536000,2796000,4796000}))*1.021,-2))</f>
        <v/>
      </c>
      <c r="P2161" s="21">
        <f>MAX(0,ROUNDDOWN(F2161-E2161-430000,-3))</f>
        <v/>
      </c>
      <c r="Q2161" s="21">
        <f>MAX(0,ROUNDDOWN(F2161-E2161-430000-H2161,-3))</f>
        <v/>
      </c>
      <c r="R2161" s="21">
        <f>IF(F2161&lt;=450000,0,MAX(0,P2161*0.06-MIN(50000,P2161)*0.03))</f>
        <v/>
      </c>
      <c r="S2161" s="21">
        <f>IF(F2161&lt;=450000,0,MAX(0,P2161*0.04-MIN(50000,P2161)*0.02))</f>
        <v/>
      </c>
      <c r="T2161" s="21">
        <f>IF(F2161&lt;=450000,0,MAX(0,Q2161*0.06-MIN(50000,Q2161)*0.03))</f>
        <v/>
      </c>
      <c r="U2161" s="21">
        <f>IF(F2161&lt;=450000,0,MAX(0,Q2161*0.04-MIN(50000,Q2161)*0.02))</f>
        <v/>
      </c>
      <c r="V2161" s="21">
        <f>50000+MAX(0,G2161-480000)</f>
        <v/>
      </c>
      <c r="W2161" s="21">
        <f>P2161-V2161</f>
        <v/>
      </c>
      <c r="X2161" s="21">
        <f>Q2161-V2161</f>
        <v/>
      </c>
      <c r="Y2161" s="22">
        <f>IF(W2161&lt;0,0.9,LOOKUP(W2161,{0,1950001,3300001,6950001,9000001,18000001,40000001},{0.84895,0.7979,0.6958,0.66517,0.56307,0.4916,0.44055}))</f>
        <v/>
      </c>
      <c r="Z2161" s="22">
        <f>IF(X2161&lt;0,0.9,LOOKUP(X2161,{0,1950001,3300001,6950001,9000001,18000001,40000001},{0.84895,0.7979,0.6958,0.66517,0.56307,0.4916,0.44055}))</f>
        <v/>
      </c>
      <c r="AA2161" s="22">
        <f>IF(W2161&lt;0,0,CHOOSE(MATCH(W2161,{0,1950001,3300001,6950001,9000001},1),5.105/84.895,10.21/79.79,20.42/69.58,23.483/66.517,33.693/56.307))</f>
        <v/>
      </c>
      <c r="AB2161" s="21">
        <f>IF(C2161&lt;=2000,0,(MIN(C2161,ROUNDDOWN(F2161*0.3,0))-2000)*0.1)</f>
        <v/>
      </c>
      <c r="AC2161" s="21">
        <f>IF(C2161&lt;=2000,0,MIN((C2161-2000)*Y2161,(R2161+S2161)*0.2))</f>
        <v/>
      </c>
      <c r="AD2161" s="21">
        <f>IF(C2161&lt;=2000,0,MIN((C2161-2000)*Z2161,(T2161+U2161)*0.2))</f>
        <v/>
      </c>
      <c r="AE2161" s="21">
        <f>AC2161*AA2161</f>
        <v/>
      </c>
      <c r="AF2161" s="21">
        <f>ROUNDDOWN(R2161,-2)+ROUNDDOWN(S2161,-2)</f>
        <v/>
      </c>
      <c r="AG2161" s="21">
        <f>ROUNDDOWN(MAX(0,R2161-(AB2161+AC2161+AE2161)*0.6),-2)+ROUNDDOWN(MAX(0,S2161-(AB2161+AC2161+AE2161)*0.4),-2)</f>
        <v/>
      </c>
      <c r="AH2161" s="21">
        <f>ROUNDDOWN(MAX(0,T2161-(AB2161+AD2161)*0.6),-2)+ROUNDDOWN(MAX(0,U2161-(AB2161+AD2161)*0.4),-2)</f>
        <v/>
      </c>
      <c r="AI2161" s="21">
        <f>ROUNDDOWN(T2161,-2)+ROUNDDOWN(U2161,-2)</f>
        <v/>
      </c>
      <c r="AJ2161" s="21">
        <f>M2161+AF2161</f>
        <v/>
      </c>
      <c r="AK2161" s="21">
        <f>M2161+AG2161</f>
        <v/>
      </c>
      <c r="AL2161" s="21">
        <f>N2161+AH2161</f>
        <v/>
      </c>
      <c r="AM2161" s="21">
        <f>O2161+AI2161</f>
        <v/>
      </c>
      <c r="AN2161" s="21">
        <f>N2161+AI2161</f>
        <v/>
      </c>
      <c r="AO2161" s="21">
        <f>ROUNDDOWN((R2161+S2161)*0.2/Y2161+2000,0)</f>
        <v/>
      </c>
      <c r="AP2161" s="21">
        <f>ROUNDDOWN((T2161+U2161)*0.2/Z2161+2000,0)</f>
        <v/>
      </c>
      <c r="AQ2161" s="21">
        <f>AL2161-AK2161</f>
        <v/>
      </c>
      <c r="AR2161" s="21">
        <f>AM2161-AK2161</f>
        <v/>
      </c>
      <c r="AS2161" s="21">
        <f>AM2161-AL2161</f>
        <v/>
      </c>
      <c r="AT2161" s="21">
        <f>AK2161+C2161-AJ2161</f>
        <v/>
      </c>
      <c r="AU2161" s="21">
        <f>AL2161+C2161-AM2161</f>
        <v/>
      </c>
      <c r="AV2161" s="21">
        <f>AN2161+C2161-AM2161</f>
        <v/>
      </c>
    </row>
    <row r="2162">
      <c r="A2162" t="inlineStr">
        <is>
          <t>1万円刻み</t>
        </is>
      </c>
      <c r="B2162" s="21">
        <f>'5_1万円刻み'!$A$399</f>
        <v/>
      </c>
      <c r="C2162" s="21">
        <f>AO2162</f>
        <v/>
      </c>
      <c r="D2162" s="21" t="n">
        <v>0</v>
      </c>
      <c r="E2162" s="21">
        <f>ROUND(MIN(B2162/12,650000)*12*0.0915+MIN(B2162/12,1390000)*12*(0.0504+0)+B2162*0.005,0)</f>
        <v/>
      </c>
      <c r="F2162" s="21">
        <f>IF(B2162&lt;741000,0,IF(B2162&lt;2191000,B2162-740000,IF(B2162&lt;2193000,1451000,IF(B2162&lt;2196000,1453000,IF(B2162&lt;2200000,1456000,IF(B2162&lt;3600000,ROUND(ROUNDDOWN(B2162/4,-3)*2.8,0)-80000,IF(B2162&lt;6600000,ROUND(ROUNDDOWN(B2162/4,-3)*3.2,0)-440000,IF(B2162&lt;8500000,ROUNDDOWN(B2162*0.9,0)-1100000,B2162-1950000))))))))</f>
        <v/>
      </c>
      <c r="G2162" s="21">
        <f>IF(F2162&gt;23500000,NA(),IF(F2162&lt;=4890000,1040000,IF(F2162&lt;=6550000,670000,620000)))</f>
        <v/>
      </c>
      <c r="H2162" s="21">
        <f>IF(D2162&lt;=0,0,MAX(0,MIN(2000000,D2162-MIN(100000,ROUNDDOWN(F2162*0.05,0)))))</f>
        <v/>
      </c>
      <c r="I2162" s="21">
        <f>IF(C2162&lt;=2000,0,MIN(C2162,ROUNDDOWN(F2162*0.4,0))-2000)</f>
        <v/>
      </c>
      <c r="J2162" s="21">
        <f>MAX(0,ROUNDDOWN(F2162-E2162-G2162,-3))</f>
        <v/>
      </c>
      <c r="K2162" s="21">
        <f>MAX(0,ROUNDDOWN(F2162-E2162-G2162-H2162-I2162,-3))</f>
        <v/>
      </c>
      <c r="L2162" s="21">
        <f>MAX(0,ROUNDDOWN(F2162-E2162-G2162-H2162,-3))</f>
        <v/>
      </c>
      <c r="M2162" s="21">
        <f>IF(J2162&lt;=0,0,ROUNDDOWN((J2162*LOOKUP(J2162,{0,1950001,3300001,6950001,9000001,18000001,40000001},{0.05,0.1,0.2,0.23,0.33,0.4,0.45})-LOOKUP(J2162,{0,1950001,3300001,6950001,9000001,18000001,40000001},{0,97500,427500,636000,1536000,2796000,4796000}))*1.021,-2))</f>
        <v/>
      </c>
      <c r="N2162" s="21">
        <f>IF(K2162&lt;=0,0,ROUNDDOWN((K2162*LOOKUP(K2162,{0,1950001,3300001,6950001,9000001,18000001,40000001},{0.05,0.1,0.2,0.23,0.33,0.4,0.45})-LOOKUP(K2162,{0,1950001,3300001,6950001,9000001,18000001,40000001},{0,97500,427500,636000,1536000,2796000,4796000}))*1.021,-2))</f>
        <v/>
      </c>
      <c r="O2162" s="21">
        <f>IF(L2162&lt;=0,0,ROUNDDOWN((L2162*LOOKUP(L2162,{0,1950001,3300001,6950001,9000001,18000001,40000001},{0.05,0.1,0.2,0.23,0.33,0.4,0.45})-LOOKUP(L2162,{0,1950001,3300001,6950001,9000001,18000001,40000001},{0,97500,427500,636000,1536000,2796000,4796000}))*1.021,-2))</f>
        <v/>
      </c>
      <c r="P2162" s="21">
        <f>MAX(0,ROUNDDOWN(F2162-E2162-430000,-3))</f>
        <v/>
      </c>
      <c r="Q2162" s="21">
        <f>MAX(0,ROUNDDOWN(F2162-E2162-430000-H2162,-3))</f>
        <v/>
      </c>
      <c r="R2162" s="21">
        <f>IF(F2162&lt;=450000,0,MAX(0,P2162*0.06-MIN(50000,P2162)*0.03))</f>
        <v/>
      </c>
      <c r="S2162" s="21">
        <f>IF(F2162&lt;=450000,0,MAX(0,P2162*0.04-MIN(50000,P2162)*0.02))</f>
        <v/>
      </c>
      <c r="T2162" s="21">
        <f>IF(F2162&lt;=450000,0,MAX(0,Q2162*0.06-MIN(50000,Q2162)*0.03))</f>
        <v/>
      </c>
      <c r="U2162" s="21">
        <f>IF(F2162&lt;=450000,0,MAX(0,Q2162*0.04-MIN(50000,Q2162)*0.02))</f>
        <v/>
      </c>
      <c r="V2162" s="21">
        <f>50000+MAX(0,G2162-480000)</f>
        <v/>
      </c>
      <c r="W2162" s="21">
        <f>P2162-V2162</f>
        <v/>
      </c>
      <c r="X2162" s="21">
        <f>Q2162-V2162</f>
        <v/>
      </c>
      <c r="Y2162" s="22">
        <f>IF(W2162&lt;0,0.9,LOOKUP(W2162,{0,1950001,3300001,6950001,9000001,18000001,40000001},{0.84895,0.7979,0.6958,0.66517,0.56307,0.4916,0.44055}))</f>
        <v/>
      </c>
      <c r="Z2162" s="22">
        <f>IF(X2162&lt;0,0.9,LOOKUP(X2162,{0,1950001,3300001,6950001,9000001,18000001,40000001},{0.84895,0.7979,0.6958,0.66517,0.56307,0.4916,0.44055}))</f>
        <v/>
      </c>
      <c r="AA2162" s="22">
        <f>IF(W2162&lt;0,0,CHOOSE(MATCH(W2162,{0,1950001,3300001,6950001,9000001},1),5.105/84.895,10.21/79.79,20.42/69.58,23.483/66.517,33.693/56.307))</f>
        <v/>
      </c>
      <c r="AB2162" s="21">
        <f>IF(C2162&lt;=2000,0,(MIN(C2162,ROUNDDOWN(F2162*0.3,0))-2000)*0.1)</f>
        <v/>
      </c>
      <c r="AC2162" s="21">
        <f>IF(C2162&lt;=2000,0,MIN((C2162-2000)*Y2162,(R2162+S2162)*0.2))</f>
        <v/>
      </c>
      <c r="AD2162" s="21">
        <f>IF(C2162&lt;=2000,0,MIN((C2162-2000)*Z2162,(T2162+U2162)*0.2))</f>
        <v/>
      </c>
      <c r="AE2162" s="21">
        <f>AC2162*AA2162</f>
        <v/>
      </c>
      <c r="AF2162" s="21">
        <f>ROUNDDOWN(R2162,-2)+ROUNDDOWN(S2162,-2)</f>
        <v/>
      </c>
      <c r="AG2162" s="21">
        <f>ROUNDDOWN(MAX(0,R2162-(AB2162+AC2162+AE2162)*0.6),-2)+ROUNDDOWN(MAX(0,S2162-(AB2162+AC2162+AE2162)*0.4),-2)</f>
        <v/>
      </c>
      <c r="AH2162" s="21">
        <f>ROUNDDOWN(MAX(0,T2162-(AB2162+AD2162)*0.6),-2)+ROUNDDOWN(MAX(0,U2162-(AB2162+AD2162)*0.4),-2)</f>
        <v/>
      </c>
      <c r="AI2162" s="21">
        <f>ROUNDDOWN(T2162,-2)+ROUNDDOWN(U2162,-2)</f>
        <v/>
      </c>
      <c r="AJ2162" s="21">
        <f>M2162+AF2162</f>
        <v/>
      </c>
      <c r="AK2162" s="21">
        <f>M2162+AG2162</f>
        <v/>
      </c>
      <c r="AL2162" s="21">
        <f>N2162+AH2162</f>
        <v/>
      </c>
      <c r="AM2162" s="21">
        <f>O2162+AI2162</f>
        <v/>
      </c>
      <c r="AN2162" s="21">
        <f>N2162+AI2162</f>
        <v/>
      </c>
      <c r="AO2162" s="21">
        <f>ROUNDDOWN((R2162+S2162)*0.2/Y2162+2000,0)</f>
        <v/>
      </c>
      <c r="AP2162" s="21">
        <f>ROUNDDOWN((T2162+U2162)*0.2/Z2162+2000,0)</f>
        <v/>
      </c>
      <c r="AQ2162" s="21">
        <f>AL2162-AK2162</f>
        <v/>
      </c>
      <c r="AR2162" s="21">
        <f>AM2162-AK2162</f>
        <v/>
      </c>
      <c r="AS2162" s="21">
        <f>AM2162-AL2162</f>
        <v/>
      </c>
      <c r="AT2162" s="21">
        <f>AK2162+C2162-AJ2162</f>
        <v/>
      </c>
      <c r="AU2162" s="21">
        <f>AL2162+C2162-AM2162</f>
        <v/>
      </c>
      <c r="AV2162" s="21">
        <f>AN2162+C2162-AM2162</f>
        <v/>
      </c>
    </row>
    <row r="2163">
      <c r="A2163" t="inlineStr">
        <is>
          <t>1万円刻み</t>
        </is>
      </c>
      <c r="B2163" s="21">
        <f>'5_1万円刻み'!$A$400</f>
        <v/>
      </c>
      <c r="C2163" s="21">
        <f>AO2163</f>
        <v/>
      </c>
      <c r="D2163" s="21" t="n">
        <v>0</v>
      </c>
      <c r="E2163" s="21">
        <f>ROUND(MIN(B2163/12,650000)*12*0.0915+MIN(B2163/12,1390000)*12*(0.0504+0)+B2163*0.005,0)</f>
        <v/>
      </c>
      <c r="F2163" s="21">
        <f>IF(B2163&lt;741000,0,IF(B2163&lt;2191000,B2163-740000,IF(B2163&lt;2193000,1451000,IF(B2163&lt;2196000,1453000,IF(B2163&lt;2200000,1456000,IF(B2163&lt;3600000,ROUND(ROUNDDOWN(B2163/4,-3)*2.8,0)-80000,IF(B2163&lt;6600000,ROUND(ROUNDDOWN(B2163/4,-3)*3.2,0)-440000,IF(B2163&lt;8500000,ROUNDDOWN(B2163*0.9,0)-1100000,B2163-1950000))))))))</f>
        <v/>
      </c>
      <c r="G2163" s="21">
        <f>IF(F2163&gt;23500000,NA(),IF(F2163&lt;=4890000,1040000,IF(F2163&lt;=6550000,670000,620000)))</f>
        <v/>
      </c>
      <c r="H2163" s="21">
        <f>IF(D2163&lt;=0,0,MAX(0,MIN(2000000,D2163-MIN(100000,ROUNDDOWN(F2163*0.05,0)))))</f>
        <v/>
      </c>
      <c r="I2163" s="21">
        <f>IF(C2163&lt;=2000,0,MIN(C2163,ROUNDDOWN(F2163*0.4,0))-2000)</f>
        <v/>
      </c>
      <c r="J2163" s="21">
        <f>MAX(0,ROUNDDOWN(F2163-E2163-G2163,-3))</f>
        <v/>
      </c>
      <c r="K2163" s="21">
        <f>MAX(0,ROUNDDOWN(F2163-E2163-G2163-H2163-I2163,-3))</f>
        <v/>
      </c>
      <c r="L2163" s="21">
        <f>MAX(0,ROUNDDOWN(F2163-E2163-G2163-H2163,-3))</f>
        <v/>
      </c>
      <c r="M2163" s="21">
        <f>IF(J2163&lt;=0,0,ROUNDDOWN((J2163*LOOKUP(J2163,{0,1950001,3300001,6950001,9000001,18000001,40000001},{0.05,0.1,0.2,0.23,0.33,0.4,0.45})-LOOKUP(J2163,{0,1950001,3300001,6950001,9000001,18000001,40000001},{0,97500,427500,636000,1536000,2796000,4796000}))*1.021,-2))</f>
        <v/>
      </c>
      <c r="N2163" s="21">
        <f>IF(K2163&lt;=0,0,ROUNDDOWN((K2163*LOOKUP(K2163,{0,1950001,3300001,6950001,9000001,18000001,40000001},{0.05,0.1,0.2,0.23,0.33,0.4,0.45})-LOOKUP(K2163,{0,1950001,3300001,6950001,9000001,18000001,40000001},{0,97500,427500,636000,1536000,2796000,4796000}))*1.021,-2))</f>
        <v/>
      </c>
      <c r="O2163" s="21">
        <f>IF(L2163&lt;=0,0,ROUNDDOWN((L2163*LOOKUP(L2163,{0,1950001,3300001,6950001,9000001,18000001,40000001},{0.05,0.1,0.2,0.23,0.33,0.4,0.45})-LOOKUP(L2163,{0,1950001,3300001,6950001,9000001,18000001,40000001},{0,97500,427500,636000,1536000,2796000,4796000}))*1.021,-2))</f>
        <v/>
      </c>
      <c r="P2163" s="21">
        <f>MAX(0,ROUNDDOWN(F2163-E2163-430000,-3))</f>
        <v/>
      </c>
      <c r="Q2163" s="21">
        <f>MAX(0,ROUNDDOWN(F2163-E2163-430000-H2163,-3))</f>
        <v/>
      </c>
      <c r="R2163" s="21">
        <f>IF(F2163&lt;=450000,0,MAX(0,P2163*0.06-MIN(50000,P2163)*0.03))</f>
        <v/>
      </c>
      <c r="S2163" s="21">
        <f>IF(F2163&lt;=450000,0,MAX(0,P2163*0.04-MIN(50000,P2163)*0.02))</f>
        <v/>
      </c>
      <c r="T2163" s="21">
        <f>IF(F2163&lt;=450000,0,MAX(0,Q2163*0.06-MIN(50000,Q2163)*0.03))</f>
        <v/>
      </c>
      <c r="U2163" s="21">
        <f>IF(F2163&lt;=450000,0,MAX(0,Q2163*0.04-MIN(50000,Q2163)*0.02))</f>
        <v/>
      </c>
      <c r="V2163" s="21">
        <f>50000+MAX(0,G2163-480000)</f>
        <v/>
      </c>
      <c r="W2163" s="21">
        <f>P2163-V2163</f>
        <v/>
      </c>
      <c r="X2163" s="21">
        <f>Q2163-V2163</f>
        <v/>
      </c>
      <c r="Y2163" s="22">
        <f>IF(W2163&lt;0,0.9,LOOKUP(W2163,{0,1950001,3300001,6950001,9000001,18000001,40000001},{0.84895,0.7979,0.6958,0.66517,0.56307,0.4916,0.44055}))</f>
        <v/>
      </c>
      <c r="Z2163" s="22">
        <f>IF(X2163&lt;0,0.9,LOOKUP(X2163,{0,1950001,3300001,6950001,9000001,18000001,40000001},{0.84895,0.7979,0.6958,0.66517,0.56307,0.4916,0.44055}))</f>
        <v/>
      </c>
      <c r="AA2163" s="22">
        <f>IF(W2163&lt;0,0,CHOOSE(MATCH(W2163,{0,1950001,3300001,6950001,9000001},1),5.105/84.895,10.21/79.79,20.42/69.58,23.483/66.517,33.693/56.307))</f>
        <v/>
      </c>
      <c r="AB2163" s="21">
        <f>IF(C2163&lt;=2000,0,(MIN(C2163,ROUNDDOWN(F2163*0.3,0))-2000)*0.1)</f>
        <v/>
      </c>
      <c r="AC2163" s="21">
        <f>IF(C2163&lt;=2000,0,MIN((C2163-2000)*Y2163,(R2163+S2163)*0.2))</f>
        <v/>
      </c>
      <c r="AD2163" s="21">
        <f>IF(C2163&lt;=2000,0,MIN((C2163-2000)*Z2163,(T2163+U2163)*0.2))</f>
        <v/>
      </c>
      <c r="AE2163" s="21">
        <f>AC2163*AA2163</f>
        <v/>
      </c>
      <c r="AF2163" s="21">
        <f>ROUNDDOWN(R2163,-2)+ROUNDDOWN(S2163,-2)</f>
        <v/>
      </c>
      <c r="AG2163" s="21">
        <f>ROUNDDOWN(MAX(0,R2163-(AB2163+AC2163+AE2163)*0.6),-2)+ROUNDDOWN(MAX(0,S2163-(AB2163+AC2163+AE2163)*0.4),-2)</f>
        <v/>
      </c>
      <c r="AH2163" s="21">
        <f>ROUNDDOWN(MAX(0,T2163-(AB2163+AD2163)*0.6),-2)+ROUNDDOWN(MAX(0,U2163-(AB2163+AD2163)*0.4),-2)</f>
        <v/>
      </c>
      <c r="AI2163" s="21">
        <f>ROUNDDOWN(T2163,-2)+ROUNDDOWN(U2163,-2)</f>
        <v/>
      </c>
      <c r="AJ2163" s="21">
        <f>M2163+AF2163</f>
        <v/>
      </c>
      <c r="AK2163" s="21">
        <f>M2163+AG2163</f>
        <v/>
      </c>
      <c r="AL2163" s="21">
        <f>N2163+AH2163</f>
        <v/>
      </c>
      <c r="AM2163" s="21">
        <f>O2163+AI2163</f>
        <v/>
      </c>
      <c r="AN2163" s="21">
        <f>N2163+AI2163</f>
        <v/>
      </c>
      <c r="AO2163" s="21">
        <f>ROUNDDOWN((R2163+S2163)*0.2/Y2163+2000,0)</f>
        <v/>
      </c>
      <c r="AP2163" s="21">
        <f>ROUNDDOWN((T2163+U2163)*0.2/Z2163+2000,0)</f>
        <v/>
      </c>
      <c r="AQ2163" s="21">
        <f>AL2163-AK2163</f>
        <v/>
      </c>
      <c r="AR2163" s="21">
        <f>AM2163-AK2163</f>
        <v/>
      </c>
      <c r="AS2163" s="21">
        <f>AM2163-AL2163</f>
        <v/>
      </c>
      <c r="AT2163" s="21">
        <f>AK2163+C2163-AJ2163</f>
        <v/>
      </c>
      <c r="AU2163" s="21">
        <f>AL2163+C2163-AM2163</f>
        <v/>
      </c>
      <c r="AV2163" s="21">
        <f>AN2163+C2163-AM2163</f>
        <v/>
      </c>
    </row>
    <row r="2164">
      <c r="A2164" t="inlineStr">
        <is>
          <t>1万円刻み</t>
        </is>
      </c>
      <c r="B2164" s="21">
        <f>'5_1万円刻み'!$A$401</f>
        <v/>
      </c>
      <c r="C2164" s="21">
        <f>AO2164</f>
        <v/>
      </c>
      <c r="D2164" s="21" t="n">
        <v>0</v>
      </c>
      <c r="E2164" s="21">
        <f>ROUND(MIN(B2164/12,650000)*12*0.0915+MIN(B2164/12,1390000)*12*(0.0504+0)+B2164*0.005,0)</f>
        <v/>
      </c>
      <c r="F2164" s="21">
        <f>IF(B2164&lt;741000,0,IF(B2164&lt;2191000,B2164-740000,IF(B2164&lt;2193000,1451000,IF(B2164&lt;2196000,1453000,IF(B2164&lt;2200000,1456000,IF(B2164&lt;3600000,ROUND(ROUNDDOWN(B2164/4,-3)*2.8,0)-80000,IF(B2164&lt;6600000,ROUND(ROUNDDOWN(B2164/4,-3)*3.2,0)-440000,IF(B2164&lt;8500000,ROUNDDOWN(B2164*0.9,0)-1100000,B2164-1950000))))))))</f>
        <v/>
      </c>
      <c r="G2164" s="21">
        <f>IF(F2164&gt;23500000,NA(),IF(F2164&lt;=4890000,1040000,IF(F2164&lt;=6550000,670000,620000)))</f>
        <v/>
      </c>
      <c r="H2164" s="21">
        <f>IF(D2164&lt;=0,0,MAX(0,MIN(2000000,D2164-MIN(100000,ROUNDDOWN(F2164*0.05,0)))))</f>
        <v/>
      </c>
      <c r="I2164" s="21">
        <f>IF(C2164&lt;=2000,0,MIN(C2164,ROUNDDOWN(F2164*0.4,0))-2000)</f>
        <v/>
      </c>
      <c r="J2164" s="21">
        <f>MAX(0,ROUNDDOWN(F2164-E2164-G2164,-3))</f>
        <v/>
      </c>
      <c r="K2164" s="21">
        <f>MAX(0,ROUNDDOWN(F2164-E2164-G2164-H2164-I2164,-3))</f>
        <v/>
      </c>
      <c r="L2164" s="21">
        <f>MAX(0,ROUNDDOWN(F2164-E2164-G2164-H2164,-3))</f>
        <v/>
      </c>
      <c r="M2164" s="21">
        <f>IF(J2164&lt;=0,0,ROUNDDOWN((J2164*LOOKUP(J2164,{0,1950001,3300001,6950001,9000001,18000001,40000001},{0.05,0.1,0.2,0.23,0.33,0.4,0.45})-LOOKUP(J2164,{0,1950001,3300001,6950001,9000001,18000001,40000001},{0,97500,427500,636000,1536000,2796000,4796000}))*1.021,-2))</f>
        <v/>
      </c>
      <c r="N2164" s="21">
        <f>IF(K2164&lt;=0,0,ROUNDDOWN((K2164*LOOKUP(K2164,{0,1950001,3300001,6950001,9000001,18000001,40000001},{0.05,0.1,0.2,0.23,0.33,0.4,0.45})-LOOKUP(K2164,{0,1950001,3300001,6950001,9000001,18000001,40000001},{0,97500,427500,636000,1536000,2796000,4796000}))*1.021,-2))</f>
        <v/>
      </c>
      <c r="O2164" s="21">
        <f>IF(L2164&lt;=0,0,ROUNDDOWN((L2164*LOOKUP(L2164,{0,1950001,3300001,6950001,9000001,18000001,40000001},{0.05,0.1,0.2,0.23,0.33,0.4,0.45})-LOOKUP(L2164,{0,1950001,3300001,6950001,9000001,18000001,40000001},{0,97500,427500,636000,1536000,2796000,4796000}))*1.021,-2))</f>
        <v/>
      </c>
      <c r="P2164" s="21">
        <f>MAX(0,ROUNDDOWN(F2164-E2164-430000,-3))</f>
        <v/>
      </c>
      <c r="Q2164" s="21">
        <f>MAX(0,ROUNDDOWN(F2164-E2164-430000-H2164,-3))</f>
        <v/>
      </c>
      <c r="R2164" s="21">
        <f>IF(F2164&lt;=450000,0,MAX(0,P2164*0.06-MIN(50000,P2164)*0.03))</f>
        <v/>
      </c>
      <c r="S2164" s="21">
        <f>IF(F2164&lt;=450000,0,MAX(0,P2164*0.04-MIN(50000,P2164)*0.02))</f>
        <v/>
      </c>
      <c r="T2164" s="21">
        <f>IF(F2164&lt;=450000,0,MAX(0,Q2164*0.06-MIN(50000,Q2164)*0.03))</f>
        <v/>
      </c>
      <c r="U2164" s="21">
        <f>IF(F2164&lt;=450000,0,MAX(0,Q2164*0.04-MIN(50000,Q2164)*0.02))</f>
        <v/>
      </c>
      <c r="V2164" s="21">
        <f>50000+MAX(0,G2164-480000)</f>
        <v/>
      </c>
      <c r="W2164" s="21">
        <f>P2164-V2164</f>
        <v/>
      </c>
      <c r="X2164" s="21">
        <f>Q2164-V2164</f>
        <v/>
      </c>
      <c r="Y2164" s="22">
        <f>IF(W2164&lt;0,0.9,LOOKUP(W2164,{0,1950001,3300001,6950001,9000001,18000001,40000001},{0.84895,0.7979,0.6958,0.66517,0.56307,0.4916,0.44055}))</f>
        <v/>
      </c>
      <c r="Z2164" s="22">
        <f>IF(X2164&lt;0,0.9,LOOKUP(X2164,{0,1950001,3300001,6950001,9000001,18000001,40000001},{0.84895,0.7979,0.6958,0.66517,0.56307,0.4916,0.44055}))</f>
        <v/>
      </c>
      <c r="AA2164" s="22">
        <f>IF(W2164&lt;0,0,CHOOSE(MATCH(W2164,{0,1950001,3300001,6950001,9000001},1),5.105/84.895,10.21/79.79,20.42/69.58,23.483/66.517,33.693/56.307))</f>
        <v/>
      </c>
      <c r="AB2164" s="21">
        <f>IF(C2164&lt;=2000,0,(MIN(C2164,ROUNDDOWN(F2164*0.3,0))-2000)*0.1)</f>
        <v/>
      </c>
      <c r="AC2164" s="21">
        <f>IF(C2164&lt;=2000,0,MIN((C2164-2000)*Y2164,(R2164+S2164)*0.2))</f>
        <v/>
      </c>
      <c r="AD2164" s="21">
        <f>IF(C2164&lt;=2000,0,MIN((C2164-2000)*Z2164,(T2164+U2164)*0.2))</f>
        <v/>
      </c>
      <c r="AE2164" s="21">
        <f>AC2164*AA2164</f>
        <v/>
      </c>
      <c r="AF2164" s="21">
        <f>ROUNDDOWN(R2164,-2)+ROUNDDOWN(S2164,-2)</f>
        <v/>
      </c>
      <c r="AG2164" s="21">
        <f>ROUNDDOWN(MAX(0,R2164-(AB2164+AC2164+AE2164)*0.6),-2)+ROUNDDOWN(MAX(0,S2164-(AB2164+AC2164+AE2164)*0.4),-2)</f>
        <v/>
      </c>
      <c r="AH2164" s="21">
        <f>ROUNDDOWN(MAX(0,T2164-(AB2164+AD2164)*0.6),-2)+ROUNDDOWN(MAX(0,U2164-(AB2164+AD2164)*0.4),-2)</f>
        <v/>
      </c>
      <c r="AI2164" s="21">
        <f>ROUNDDOWN(T2164,-2)+ROUNDDOWN(U2164,-2)</f>
        <v/>
      </c>
      <c r="AJ2164" s="21">
        <f>M2164+AF2164</f>
        <v/>
      </c>
      <c r="AK2164" s="21">
        <f>M2164+AG2164</f>
        <v/>
      </c>
      <c r="AL2164" s="21">
        <f>N2164+AH2164</f>
        <v/>
      </c>
      <c r="AM2164" s="21">
        <f>O2164+AI2164</f>
        <v/>
      </c>
      <c r="AN2164" s="21">
        <f>N2164+AI2164</f>
        <v/>
      </c>
      <c r="AO2164" s="21">
        <f>ROUNDDOWN((R2164+S2164)*0.2/Y2164+2000,0)</f>
        <v/>
      </c>
      <c r="AP2164" s="21">
        <f>ROUNDDOWN((T2164+U2164)*0.2/Z2164+2000,0)</f>
        <v/>
      </c>
      <c r="AQ2164" s="21">
        <f>AL2164-AK2164</f>
        <v/>
      </c>
      <c r="AR2164" s="21">
        <f>AM2164-AK2164</f>
        <v/>
      </c>
      <c r="AS2164" s="21">
        <f>AM2164-AL2164</f>
        <v/>
      </c>
      <c r="AT2164" s="21">
        <f>AK2164+C2164-AJ2164</f>
        <v/>
      </c>
      <c r="AU2164" s="21">
        <f>AL2164+C2164-AM2164</f>
        <v/>
      </c>
      <c r="AV2164" s="21">
        <f>AN2164+C2164-AM2164</f>
        <v/>
      </c>
    </row>
    <row r="2165">
      <c r="A2165" t="inlineStr">
        <is>
          <t>1万円刻み</t>
        </is>
      </c>
      <c r="B2165" s="21">
        <f>'5_1万円刻み'!$A$402</f>
        <v/>
      </c>
      <c r="C2165" s="21">
        <f>AO2165</f>
        <v/>
      </c>
      <c r="D2165" s="21" t="n">
        <v>0</v>
      </c>
      <c r="E2165" s="21">
        <f>ROUND(MIN(B2165/12,650000)*12*0.0915+MIN(B2165/12,1390000)*12*(0.0504+0)+B2165*0.005,0)</f>
        <v/>
      </c>
      <c r="F2165" s="21">
        <f>IF(B2165&lt;741000,0,IF(B2165&lt;2191000,B2165-740000,IF(B2165&lt;2193000,1451000,IF(B2165&lt;2196000,1453000,IF(B2165&lt;2200000,1456000,IF(B2165&lt;3600000,ROUND(ROUNDDOWN(B2165/4,-3)*2.8,0)-80000,IF(B2165&lt;6600000,ROUND(ROUNDDOWN(B2165/4,-3)*3.2,0)-440000,IF(B2165&lt;8500000,ROUNDDOWN(B2165*0.9,0)-1100000,B2165-1950000))))))))</f>
        <v/>
      </c>
      <c r="G2165" s="21">
        <f>IF(F2165&gt;23500000,NA(),IF(F2165&lt;=4890000,1040000,IF(F2165&lt;=6550000,670000,620000)))</f>
        <v/>
      </c>
      <c r="H2165" s="21">
        <f>IF(D2165&lt;=0,0,MAX(0,MIN(2000000,D2165-MIN(100000,ROUNDDOWN(F2165*0.05,0)))))</f>
        <v/>
      </c>
      <c r="I2165" s="21">
        <f>IF(C2165&lt;=2000,0,MIN(C2165,ROUNDDOWN(F2165*0.4,0))-2000)</f>
        <v/>
      </c>
      <c r="J2165" s="21">
        <f>MAX(0,ROUNDDOWN(F2165-E2165-G2165,-3))</f>
        <v/>
      </c>
      <c r="K2165" s="21">
        <f>MAX(0,ROUNDDOWN(F2165-E2165-G2165-H2165-I2165,-3))</f>
        <v/>
      </c>
      <c r="L2165" s="21">
        <f>MAX(0,ROUNDDOWN(F2165-E2165-G2165-H2165,-3))</f>
        <v/>
      </c>
      <c r="M2165" s="21">
        <f>IF(J2165&lt;=0,0,ROUNDDOWN((J2165*LOOKUP(J2165,{0,1950001,3300001,6950001,9000001,18000001,40000001},{0.05,0.1,0.2,0.23,0.33,0.4,0.45})-LOOKUP(J2165,{0,1950001,3300001,6950001,9000001,18000001,40000001},{0,97500,427500,636000,1536000,2796000,4796000}))*1.021,-2))</f>
        <v/>
      </c>
      <c r="N2165" s="21">
        <f>IF(K2165&lt;=0,0,ROUNDDOWN((K2165*LOOKUP(K2165,{0,1950001,3300001,6950001,9000001,18000001,40000001},{0.05,0.1,0.2,0.23,0.33,0.4,0.45})-LOOKUP(K2165,{0,1950001,3300001,6950001,9000001,18000001,40000001},{0,97500,427500,636000,1536000,2796000,4796000}))*1.021,-2))</f>
        <v/>
      </c>
      <c r="O2165" s="21">
        <f>IF(L2165&lt;=0,0,ROUNDDOWN((L2165*LOOKUP(L2165,{0,1950001,3300001,6950001,9000001,18000001,40000001},{0.05,0.1,0.2,0.23,0.33,0.4,0.45})-LOOKUP(L2165,{0,1950001,3300001,6950001,9000001,18000001,40000001},{0,97500,427500,636000,1536000,2796000,4796000}))*1.021,-2))</f>
        <v/>
      </c>
      <c r="P2165" s="21">
        <f>MAX(0,ROUNDDOWN(F2165-E2165-430000,-3))</f>
        <v/>
      </c>
      <c r="Q2165" s="21">
        <f>MAX(0,ROUNDDOWN(F2165-E2165-430000-H2165,-3))</f>
        <v/>
      </c>
      <c r="R2165" s="21">
        <f>IF(F2165&lt;=450000,0,MAX(0,P2165*0.06-MIN(50000,P2165)*0.03))</f>
        <v/>
      </c>
      <c r="S2165" s="21">
        <f>IF(F2165&lt;=450000,0,MAX(0,P2165*0.04-MIN(50000,P2165)*0.02))</f>
        <v/>
      </c>
      <c r="T2165" s="21">
        <f>IF(F2165&lt;=450000,0,MAX(0,Q2165*0.06-MIN(50000,Q2165)*0.03))</f>
        <v/>
      </c>
      <c r="U2165" s="21">
        <f>IF(F2165&lt;=450000,0,MAX(0,Q2165*0.04-MIN(50000,Q2165)*0.02))</f>
        <v/>
      </c>
      <c r="V2165" s="21">
        <f>50000+MAX(0,G2165-480000)</f>
        <v/>
      </c>
      <c r="W2165" s="21">
        <f>P2165-V2165</f>
        <v/>
      </c>
      <c r="X2165" s="21">
        <f>Q2165-V2165</f>
        <v/>
      </c>
      <c r="Y2165" s="22">
        <f>IF(W2165&lt;0,0.9,LOOKUP(W2165,{0,1950001,3300001,6950001,9000001,18000001,40000001},{0.84895,0.7979,0.6958,0.66517,0.56307,0.4916,0.44055}))</f>
        <v/>
      </c>
      <c r="Z2165" s="22">
        <f>IF(X2165&lt;0,0.9,LOOKUP(X2165,{0,1950001,3300001,6950001,9000001,18000001,40000001},{0.84895,0.7979,0.6958,0.66517,0.56307,0.4916,0.44055}))</f>
        <v/>
      </c>
      <c r="AA2165" s="22">
        <f>IF(W2165&lt;0,0,CHOOSE(MATCH(W2165,{0,1950001,3300001,6950001,9000001},1),5.105/84.895,10.21/79.79,20.42/69.58,23.483/66.517,33.693/56.307))</f>
        <v/>
      </c>
      <c r="AB2165" s="21">
        <f>IF(C2165&lt;=2000,0,(MIN(C2165,ROUNDDOWN(F2165*0.3,0))-2000)*0.1)</f>
        <v/>
      </c>
      <c r="AC2165" s="21">
        <f>IF(C2165&lt;=2000,0,MIN((C2165-2000)*Y2165,(R2165+S2165)*0.2))</f>
        <v/>
      </c>
      <c r="AD2165" s="21">
        <f>IF(C2165&lt;=2000,0,MIN((C2165-2000)*Z2165,(T2165+U2165)*0.2))</f>
        <v/>
      </c>
      <c r="AE2165" s="21">
        <f>AC2165*AA2165</f>
        <v/>
      </c>
      <c r="AF2165" s="21">
        <f>ROUNDDOWN(R2165,-2)+ROUNDDOWN(S2165,-2)</f>
        <v/>
      </c>
      <c r="AG2165" s="21">
        <f>ROUNDDOWN(MAX(0,R2165-(AB2165+AC2165+AE2165)*0.6),-2)+ROUNDDOWN(MAX(0,S2165-(AB2165+AC2165+AE2165)*0.4),-2)</f>
        <v/>
      </c>
      <c r="AH2165" s="21">
        <f>ROUNDDOWN(MAX(0,T2165-(AB2165+AD2165)*0.6),-2)+ROUNDDOWN(MAX(0,U2165-(AB2165+AD2165)*0.4),-2)</f>
        <v/>
      </c>
      <c r="AI2165" s="21">
        <f>ROUNDDOWN(T2165,-2)+ROUNDDOWN(U2165,-2)</f>
        <v/>
      </c>
      <c r="AJ2165" s="21">
        <f>M2165+AF2165</f>
        <v/>
      </c>
      <c r="AK2165" s="21">
        <f>M2165+AG2165</f>
        <v/>
      </c>
      <c r="AL2165" s="21">
        <f>N2165+AH2165</f>
        <v/>
      </c>
      <c r="AM2165" s="21">
        <f>O2165+AI2165</f>
        <v/>
      </c>
      <c r="AN2165" s="21">
        <f>N2165+AI2165</f>
        <v/>
      </c>
      <c r="AO2165" s="21">
        <f>ROUNDDOWN((R2165+S2165)*0.2/Y2165+2000,0)</f>
        <v/>
      </c>
      <c r="AP2165" s="21">
        <f>ROUNDDOWN((T2165+U2165)*0.2/Z2165+2000,0)</f>
        <v/>
      </c>
      <c r="AQ2165" s="21">
        <f>AL2165-AK2165</f>
        <v/>
      </c>
      <c r="AR2165" s="21">
        <f>AM2165-AK2165</f>
        <v/>
      </c>
      <c r="AS2165" s="21">
        <f>AM2165-AL2165</f>
        <v/>
      </c>
      <c r="AT2165" s="21">
        <f>AK2165+C2165-AJ2165</f>
        <v/>
      </c>
      <c r="AU2165" s="21">
        <f>AL2165+C2165-AM2165</f>
        <v/>
      </c>
      <c r="AV2165" s="21">
        <f>AN2165+C2165-AM2165</f>
        <v/>
      </c>
    </row>
    <row r="2166">
      <c r="A2166" t="inlineStr">
        <is>
          <t>1万円刻み</t>
        </is>
      </c>
      <c r="B2166" s="21">
        <f>'5_1万円刻み'!$A$403</f>
        <v/>
      </c>
      <c r="C2166" s="21">
        <f>AO2166</f>
        <v/>
      </c>
      <c r="D2166" s="21" t="n">
        <v>0</v>
      </c>
      <c r="E2166" s="21">
        <f>ROUND(MIN(B2166/12,650000)*12*0.0915+MIN(B2166/12,1390000)*12*(0.0504+0)+B2166*0.005,0)</f>
        <v/>
      </c>
      <c r="F2166" s="21">
        <f>IF(B2166&lt;741000,0,IF(B2166&lt;2191000,B2166-740000,IF(B2166&lt;2193000,1451000,IF(B2166&lt;2196000,1453000,IF(B2166&lt;2200000,1456000,IF(B2166&lt;3600000,ROUND(ROUNDDOWN(B2166/4,-3)*2.8,0)-80000,IF(B2166&lt;6600000,ROUND(ROUNDDOWN(B2166/4,-3)*3.2,0)-440000,IF(B2166&lt;8500000,ROUNDDOWN(B2166*0.9,0)-1100000,B2166-1950000))))))))</f>
        <v/>
      </c>
      <c r="G2166" s="21">
        <f>IF(F2166&gt;23500000,NA(),IF(F2166&lt;=4890000,1040000,IF(F2166&lt;=6550000,670000,620000)))</f>
        <v/>
      </c>
      <c r="H2166" s="21">
        <f>IF(D2166&lt;=0,0,MAX(0,MIN(2000000,D2166-MIN(100000,ROUNDDOWN(F2166*0.05,0)))))</f>
        <v/>
      </c>
      <c r="I2166" s="21">
        <f>IF(C2166&lt;=2000,0,MIN(C2166,ROUNDDOWN(F2166*0.4,0))-2000)</f>
        <v/>
      </c>
      <c r="J2166" s="21">
        <f>MAX(0,ROUNDDOWN(F2166-E2166-G2166,-3))</f>
        <v/>
      </c>
      <c r="K2166" s="21">
        <f>MAX(0,ROUNDDOWN(F2166-E2166-G2166-H2166-I2166,-3))</f>
        <v/>
      </c>
      <c r="L2166" s="21">
        <f>MAX(0,ROUNDDOWN(F2166-E2166-G2166-H2166,-3))</f>
        <v/>
      </c>
      <c r="M2166" s="21">
        <f>IF(J2166&lt;=0,0,ROUNDDOWN((J2166*LOOKUP(J2166,{0,1950001,3300001,6950001,9000001,18000001,40000001},{0.05,0.1,0.2,0.23,0.33,0.4,0.45})-LOOKUP(J2166,{0,1950001,3300001,6950001,9000001,18000001,40000001},{0,97500,427500,636000,1536000,2796000,4796000}))*1.021,-2))</f>
        <v/>
      </c>
      <c r="N2166" s="21">
        <f>IF(K2166&lt;=0,0,ROUNDDOWN((K2166*LOOKUP(K2166,{0,1950001,3300001,6950001,9000001,18000001,40000001},{0.05,0.1,0.2,0.23,0.33,0.4,0.45})-LOOKUP(K2166,{0,1950001,3300001,6950001,9000001,18000001,40000001},{0,97500,427500,636000,1536000,2796000,4796000}))*1.021,-2))</f>
        <v/>
      </c>
      <c r="O2166" s="21">
        <f>IF(L2166&lt;=0,0,ROUNDDOWN((L2166*LOOKUP(L2166,{0,1950001,3300001,6950001,9000001,18000001,40000001},{0.05,0.1,0.2,0.23,0.33,0.4,0.45})-LOOKUP(L2166,{0,1950001,3300001,6950001,9000001,18000001,40000001},{0,97500,427500,636000,1536000,2796000,4796000}))*1.021,-2))</f>
        <v/>
      </c>
      <c r="P2166" s="21">
        <f>MAX(0,ROUNDDOWN(F2166-E2166-430000,-3))</f>
        <v/>
      </c>
      <c r="Q2166" s="21">
        <f>MAX(0,ROUNDDOWN(F2166-E2166-430000-H2166,-3))</f>
        <v/>
      </c>
      <c r="R2166" s="21">
        <f>IF(F2166&lt;=450000,0,MAX(0,P2166*0.06-MIN(50000,P2166)*0.03))</f>
        <v/>
      </c>
      <c r="S2166" s="21">
        <f>IF(F2166&lt;=450000,0,MAX(0,P2166*0.04-MIN(50000,P2166)*0.02))</f>
        <v/>
      </c>
      <c r="T2166" s="21">
        <f>IF(F2166&lt;=450000,0,MAX(0,Q2166*0.06-MIN(50000,Q2166)*0.03))</f>
        <v/>
      </c>
      <c r="U2166" s="21">
        <f>IF(F2166&lt;=450000,0,MAX(0,Q2166*0.04-MIN(50000,Q2166)*0.02))</f>
        <v/>
      </c>
      <c r="V2166" s="21">
        <f>50000+MAX(0,G2166-480000)</f>
        <v/>
      </c>
      <c r="W2166" s="21">
        <f>P2166-V2166</f>
        <v/>
      </c>
      <c r="X2166" s="21">
        <f>Q2166-V2166</f>
        <v/>
      </c>
      <c r="Y2166" s="22">
        <f>IF(W2166&lt;0,0.9,LOOKUP(W2166,{0,1950001,3300001,6950001,9000001,18000001,40000001},{0.84895,0.7979,0.6958,0.66517,0.56307,0.4916,0.44055}))</f>
        <v/>
      </c>
      <c r="Z2166" s="22">
        <f>IF(X2166&lt;0,0.9,LOOKUP(X2166,{0,1950001,3300001,6950001,9000001,18000001,40000001},{0.84895,0.7979,0.6958,0.66517,0.56307,0.4916,0.44055}))</f>
        <v/>
      </c>
      <c r="AA2166" s="22">
        <f>IF(W2166&lt;0,0,CHOOSE(MATCH(W2166,{0,1950001,3300001,6950001,9000001},1),5.105/84.895,10.21/79.79,20.42/69.58,23.483/66.517,33.693/56.307))</f>
        <v/>
      </c>
      <c r="AB2166" s="21">
        <f>IF(C2166&lt;=2000,0,(MIN(C2166,ROUNDDOWN(F2166*0.3,0))-2000)*0.1)</f>
        <v/>
      </c>
      <c r="AC2166" s="21">
        <f>IF(C2166&lt;=2000,0,MIN((C2166-2000)*Y2166,(R2166+S2166)*0.2))</f>
        <v/>
      </c>
      <c r="AD2166" s="21">
        <f>IF(C2166&lt;=2000,0,MIN((C2166-2000)*Z2166,(T2166+U2166)*0.2))</f>
        <v/>
      </c>
      <c r="AE2166" s="21">
        <f>AC2166*AA2166</f>
        <v/>
      </c>
      <c r="AF2166" s="21">
        <f>ROUNDDOWN(R2166,-2)+ROUNDDOWN(S2166,-2)</f>
        <v/>
      </c>
      <c r="AG2166" s="21">
        <f>ROUNDDOWN(MAX(0,R2166-(AB2166+AC2166+AE2166)*0.6),-2)+ROUNDDOWN(MAX(0,S2166-(AB2166+AC2166+AE2166)*0.4),-2)</f>
        <v/>
      </c>
      <c r="AH2166" s="21">
        <f>ROUNDDOWN(MAX(0,T2166-(AB2166+AD2166)*0.6),-2)+ROUNDDOWN(MAX(0,U2166-(AB2166+AD2166)*0.4),-2)</f>
        <v/>
      </c>
      <c r="AI2166" s="21">
        <f>ROUNDDOWN(T2166,-2)+ROUNDDOWN(U2166,-2)</f>
        <v/>
      </c>
      <c r="AJ2166" s="21">
        <f>M2166+AF2166</f>
        <v/>
      </c>
      <c r="AK2166" s="21">
        <f>M2166+AG2166</f>
        <v/>
      </c>
      <c r="AL2166" s="21">
        <f>N2166+AH2166</f>
        <v/>
      </c>
      <c r="AM2166" s="21">
        <f>O2166+AI2166</f>
        <v/>
      </c>
      <c r="AN2166" s="21">
        <f>N2166+AI2166</f>
        <v/>
      </c>
      <c r="AO2166" s="21">
        <f>ROUNDDOWN((R2166+S2166)*0.2/Y2166+2000,0)</f>
        <v/>
      </c>
      <c r="AP2166" s="21">
        <f>ROUNDDOWN((T2166+U2166)*0.2/Z2166+2000,0)</f>
        <v/>
      </c>
      <c r="AQ2166" s="21">
        <f>AL2166-AK2166</f>
        <v/>
      </c>
      <c r="AR2166" s="21">
        <f>AM2166-AK2166</f>
        <v/>
      </c>
      <c r="AS2166" s="21">
        <f>AM2166-AL2166</f>
        <v/>
      </c>
      <c r="AT2166" s="21">
        <f>AK2166+C2166-AJ2166</f>
        <v/>
      </c>
      <c r="AU2166" s="21">
        <f>AL2166+C2166-AM2166</f>
        <v/>
      </c>
      <c r="AV2166" s="21">
        <f>AN2166+C2166-AM2166</f>
        <v/>
      </c>
    </row>
    <row r="2167">
      <c r="A2167" t="inlineStr">
        <is>
          <t>1万円刻み</t>
        </is>
      </c>
      <c r="B2167" s="21">
        <f>'5_1万円刻み'!$A$404</f>
        <v/>
      </c>
      <c r="C2167" s="21">
        <f>AO2167</f>
        <v/>
      </c>
      <c r="D2167" s="21" t="n">
        <v>0</v>
      </c>
      <c r="E2167" s="21">
        <f>ROUND(MIN(B2167/12,650000)*12*0.0915+MIN(B2167/12,1390000)*12*(0.0504+0)+B2167*0.005,0)</f>
        <v/>
      </c>
      <c r="F2167" s="21">
        <f>IF(B2167&lt;741000,0,IF(B2167&lt;2191000,B2167-740000,IF(B2167&lt;2193000,1451000,IF(B2167&lt;2196000,1453000,IF(B2167&lt;2200000,1456000,IF(B2167&lt;3600000,ROUND(ROUNDDOWN(B2167/4,-3)*2.8,0)-80000,IF(B2167&lt;6600000,ROUND(ROUNDDOWN(B2167/4,-3)*3.2,0)-440000,IF(B2167&lt;8500000,ROUNDDOWN(B2167*0.9,0)-1100000,B2167-1950000))))))))</f>
        <v/>
      </c>
      <c r="G2167" s="21">
        <f>IF(F2167&gt;23500000,NA(),IF(F2167&lt;=4890000,1040000,IF(F2167&lt;=6550000,670000,620000)))</f>
        <v/>
      </c>
      <c r="H2167" s="21">
        <f>IF(D2167&lt;=0,0,MAX(0,MIN(2000000,D2167-MIN(100000,ROUNDDOWN(F2167*0.05,0)))))</f>
        <v/>
      </c>
      <c r="I2167" s="21">
        <f>IF(C2167&lt;=2000,0,MIN(C2167,ROUNDDOWN(F2167*0.4,0))-2000)</f>
        <v/>
      </c>
      <c r="J2167" s="21">
        <f>MAX(0,ROUNDDOWN(F2167-E2167-G2167,-3))</f>
        <v/>
      </c>
      <c r="K2167" s="21">
        <f>MAX(0,ROUNDDOWN(F2167-E2167-G2167-H2167-I2167,-3))</f>
        <v/>
      </c>
      <c r="L2167" s="21">
        <f>MAX(0,ROUNDDOWN(F2167-E2167-G2167-H2167,-3))</f>
        <v/>
      </c>
      <c r="M2167" s="21">
        <f>IF(J2167&lt;=0,0,ROUNDDOWN((J2167*LOOKUP(J2167,{0,1950001,3300001,6950001,9000001,18000001,40000001},{0.05,0.1,0.2,0.23,0.33,0.4,0.45})-LOOKUP(J2167,{0,1950001,3300001,6950001,9000001,18000001,40000001},{0,97500,427500,636000,1536000,2796000,4796000}))*1.021,-2))</f>
        <v/>
      </c>
      <c r="N2167" s="21">
        <f>IF(K2167&lt;=0,0,ROUNDDOWN((K2167*LOOKUP(K2167,{0,1950001,3300001,6950001,9000001,18000001,40000001},{0.05,0.1,0.2,0.23,0.33,0.4,0.45})-LOOKUP(K2167,{0,1950001,3300001,6950001,9000001,18000001,40000001},{0,97500,427500,636000,1536000,2796000,4796000}))*1.021,-2))</f>
        <v/>
      </c>
      <c r="O2167" s="21">
        <f>IF(L2167&lt;=0,0,ROUNDDOWN((L2167*LOOKUP(L2167,{0,1950001,3300001,6950001,9000001,18000001,40000001},{0.05,0.1,0.2,0.23,0.33,0.4,0.45})-LOOKUP(L2167,{0,1950001,3300001,6950001,9000001,18000001,40000001},{0,97500,427500,636000,1536000,2796000,4796000}))*1.021,-2))</f>
        <v/>
      </c>
      <c r="P2167" s="21">
        <f>MAX(0,ROUNDDOWN(F2167-E2167-430000,-3))</f>
        <v/>
      </c>
      <c r="Q2167" s="21">
        <f>MAX(0,ROUNDDOWN(F2167-E2167-430000-H2167,-3))</f>
        <v/>
      </c>
      <c r="R2167" s="21">
        <f>IF(F2167&lt;=450000,0,MAX(0,P2167*0.06-MIN(50000,P2167)*0.03))</f>
        <v/>
      </c>
      <c r="S2167" s="21">
        <f>IF(F2167&lt;=450000,0,MAX(0,P2167*0.04-MIN(50000,P2167)*0.02))</f>
        <v/>
      </c>
      <c r="T2167" s="21">
        <f>IF(F2167&lt;=450000,0,MAX(0,Q2167*0.06-MIN(50000,Q2167)*0.03))</f>
        <v/>
      </c>
      <c r="U2167" s="21">
        <f>IF(F2167&lt;=450000,0,MAX(0,Q2167*0.04-MIN(50000,Q2167)*0.02))</f>
        <v/>
      </c>
      <c r="V2167" s="21">
        <f>50000+MAX(0,G2167-480000)</f>
        <v/>
      </c>
      <c r="W2167" s="21">
        <f>P2167-V2167</f>
        <v/>
      </c>
      <c r="X2167" s="21">
        <f>Q2167-V2167</f>
        <v/>
      </c>
      <c r="Y2167" s="22">
        <f>IF(W2167&lt;0,0.9,LOOKUP(W2167,{0,1950001,3300001,6950001,9000001,18000001,40000001},{0.84895,0.7979,0.6958,0.66517,0.56307,0.4916,0.44055}))</f>
        <v/>
      </c>
      <c r="Z2167" s="22">
        <f>IF(X2167&lt;0,0.9,LOOKUP(X2167,{0,1950001,3300001,6950001,9000001,18000001,40000001},{0.84895,0.7979,0.6958,0.66517,0.56307,0.4916,0.44055}))</f>
        <v/>
      </c>
      <c r="AA2167" s="22">
        <f>IF(W2167&lt;0,0,CHOOSE(MATCH(W2167,{0,1950001,3300001,6950001,9000001},1),5.105/84.895,10.21/79.79,20.42/69.58,23.483/66.517,33.693/56.307))</f>
        <v/>
      </c>
      <c r="AB2167" s="21">
        <f>IF(C2167&lt;=2000,0,(MIN(C2167,ROUNDDOWN(F2167*0.3,0))-2000)*0.1)</f>
        <v/>
      </c>
      <c r="AC2167" s="21">
        <f>IF(C2167&lt;=2000,0,MIN((C2167-2000)*Y2167,(R2167+S2167)*0.2))</f>
        <v/>
      </c>
      <c r="AD2167" s="21">
        <f>IF(C2167&lt;=2000,0,MIN((C2167-2000)*Z2167,(T2167+U2167)*0.2))</f>
        <v/>
      </c>
      <c r="AE2167" s="21">
        <f>AC2167*AA2167</f>
        <v/>
      </c>
      <c r="AF2167" s="21">
        <f>ROUNDDOWN(R2167,-2)+ROUNDDOWN(S2167,-2)</f>
        <v/>
      </c>
      <c r="AG2167" s="21">
        <f>ROUNDDOWN(MAX(0,R2167-(AB2167+AC2167+AE2167)*0.6),-2)+ROUNDDOWN(MAX(0,S2167-(AB2167+AC2167+AE2167)*0.4),-2)</f>
        <v/>
      </c>
      <c r="AH2167" s="21">
        <f>ROUNDDOWN(MAX(0,T2167-(AB2167+AD2167)*0.6),-2)+ROUNDDOWN(MAX(0,U2167-(AB2167+AD2167)*0.4),-2)</f>
        <v/>
      </c>
      <c r="AI2167" s="21">
        <f>ROUNDDOWN(T2167,-2)+ROUNDDOWN(U2167,-2)</f>
        <v/>
      </c>
      <c r="AJ2167" s="21">
        <f>M2167+AF2167</f>
        <v/>
      </c>
      <c r="AK2167" s="21">
        <f>M2167+AG2167</f>
        <v/>
      </c>
      <c r="AL2167" s="21">
        <f>N2167+AH2167</f>
        <v/>
      </c>
      <c r="AM2167" s="21">
        <f>O2167+AI2167</f>
        <v/>
      </c>
      <c r="AN2167" s="21">
        <f>N2167+AI2167</f>
        <v/>
      </c>
      <c r="AO2167" s="21">
        <f>ROUNDDOWN((R2167+S2167)*0.2/Y2167+2000,0)</f>
        <v/>
      </c>
      <c r="AP2167" s="21">
        <f>ROUNDDOWN((T2167+U2167)*0.2/Z2167+2000,0)</f>
        <v/>
      </c>
      <c r="AQ2167" s="21">
        <f>AL2167-AK2167</f>
        <v/>
      </c>
      <c r="AR2167" s="21">
        <f>AM2167-AK2167</f>
        <v/>
      </c>
      <c r="AS2167" s="21">
        <f>AM2167-AL2167</f>
        <v/>
      </c>
      <c r="AT2167" s="21">
        <f>AK2167+C2167-AJ2167</f>
        <v/>
      </c>
      <c r="AU2167" s="21">
        <f>AL2167+C2167-AM2167</f>
        <v/>
      </c>
      <c r="AV2167" s="21">
        <f>AN2167+C2167-AM2167</f>
        <v/>
      </c>
    </row>
    <row r="2168">
      <c r="A2168" t="inlineStr">
        <is>
          <t>1万円刻み</t>
        </is>
      </c>
      <c r="B2168" s="21">
        <f>'5_1万円刻み'!$A$405</f>
        <v/>
      </c>
      <c r="C2168" s="21">
        <f>AO2168</f>
        <v/>
      </c>
      <c r="D2168" s="21" t="n">
        <v>0</v>
      </c>
      <c r="E2168" s="21">
        <f>ROUND(MIN(B2168/12,650000)*12*0.0915+MIN(B2168/12,1390000)*12*(0.0504+0)+B2168*0.005,0)</f>
        <v/>
      </c>
      <c r="F2168" s="21">
        <f>IF(B2168&lt;741000,0,IF(B2168&lt;2191000,B2168-740000,IF(B2168&lt;2193000,1451000,IF(B2168&lt;2196000,1453000,IF(B2168&lt;2200000,1456000,IF(B2168&lt;3600000,ROUND(ROUNDDOWN(B2168/4,-3)*2.8,0)-80000,IF(B2168&lt;6600000,ROUND(ROUNDDOWN(B2168/4,-3)*3.2,0)-440000,IF(B2168&lt;8500000,ROUNDDOWN(B2168*0.9,0)-1100000,B2168-1950000))))))))</f>
        <v/>
      </c>
      <c r="G2168" s="21">
        <f>IF(F2168&gt;23500000,NA(),IF(F2168&lt;=4890000,1040000,IF(F2168&lt;=6550000,670000,620000)))</f>
        <v/>
      </c>
      <c r="H2168" s="21">
        <f>IF(D2168&lt;=0,0,MAX(0,MIN(2000000,D2168-MIN(100000,ROUNDDOWN(F2168*0.05,0)))))</f>
        <v/>
      </c>
      <c r="I2168" s="21">
        <f>IF(C2168&lt;=2000,0,MIN(C2168,ROUNDDOWN(F2168*0.4,0))-2000)</f>
        <v/>
      </c>
      <c r="J2168" s="21">
        <f>MAX(0,ROUNDDOWN(F2168-E2168-G2168,-3))</f>
        <v/>
      </c>
      <c r="K2168" s="21">
        <f>MAX(0,ROUNDDOWN(F2168-E2168-G2168-H2168-I2168,-3))</f>
        <v/>
      </c>
      <c r="L2168" s="21">
        <f>MAX(0,ROUNDDOWN(F2168-E2168-G2168-H2168,-3))</f>
        <v/>
      </c>
      <c r="M2168" s="21">
        <f>IF(J2168&lt;=0,0,ROUNDDOWN((J2168*LOOKUP(J2168,{0,1950001,3300001,6950001,9000001,18000001,40000001},{0.05,0.1,0.2,0.23,0.33,0.4,0.45})-LOOKUP(J2168,{0,1950001,3300001,6950001,9000001,18000001,40000001},{0,97500,427500,636000,1536000,2796000,4796000}))*1.021,-2))</f>
        <v/>
      </c>
      <c r="N2168" s="21">
        <f>IF(K2168&lt;=0,0,ROUNDDOWN((K2168*LOOKUP(K2168,{0,1950001,3300001,6950001,9000001,18000001,40000001},{0.05,0.1,0.2,0.23,0.33,0.4,0.45})-LOOKUP(K2168,{0,1950001,3300001,6950001,9000001,18000001,40000001},{0,97500,427500,636000,1536000,2796000,4796000}))*1.021,-2))</f>
        <v/>
      </c>
      <c r="O2168" s="21">
        <f>IF(L2168&lt;=0,0,ROUNDDOWN((L2168*LOOKUP(L2168,{0,1950001,3300001,6950001,9000001,18000001,40000001},{0.05,0.1,0.2,0.23,0.33,0.4,0.45})-LOOKUP(L2168,{0,1950001,3300001,6950001,9000001,18000001,40000001},{0,97500,427500,636000,1536000,2796000,4796000}))*1.021,-2))</f>
        <v/>
      </c>
      <c r="P2168" s="21">
        <f>MAX(0,ROUNDDOWN(F2168-E2168-430000,-3))</f>
        <v/>
      </c>
      <c r="Q2168" s="21">
        <f>MAX(0,ROUNDDOWN(F2168-E2168-430000-H2168,-3))</f>
        <v/>
      </c>
      <c r="R2168" s="21">
        <f>IF(F2168&lt;=450000,0,MAX(0,P2168*0.06-MIN(50000,P2168)*0.03))</f>
        <v/>
      </c>
      <c r="S2168" s="21">
        <f>IF(F2168&lt;=450000,0,MAX(0,P2168*0.04-MIN(50000,P2168)*0.02))</f>
        <v/>
      </c>
      <c r="T2168" s="21">
        <f>IF(F2168&lt;=450000,0,MAX(0,Q2168*0.06-MIN(50000,Q2168)*0.03))</f>
        <v/>
      </c>
      <c r="U2168" s="21">
        <f>IF(F2168&lt;=450000,0,MAX(0,Q2168*0.04-MIN(50000,Q2168)*0.02))</f>
        <v/>
      </c>
      <c r="V2168" s="21">
        <f>50000+MAX(0,G2168-480000)</f>
        <v/>
      </c>
      <c r="W2168" s="21">
        <f>P2168-V2168</f>
        <v/>
      </c>
      <c r="X2168" s="21">
        <f>Q2168-V2168</f>
        <v/>
      </c>
      <c r="Y2168" s="22">
        <f>IF(W2168&lt;0,0.9,LOOKUP(W2168,{0,1950001,3300001,6950001,9000001,18000001,40000001},{0.84895,0.7979,0.6958,0.66517,0.56307,0.4916,0.44055}))</f>
        <v/>
      </c>
      <c r="Z2168" s="22">
        <f>IF(X2168&lt;0,0.9,LOOKUP(X2168,{0,1950001,3300001,6950001,9000001,18000001,40000001},{0.84895,0.7979,0.6958,0.66517,0.56307,0.4916,0.44055}))</f>
        <v/>
      </c>
      <c r="AA2168" s="22">
        <f>IF(W2168&lt;0,0,CHOOSE(MATCH(W2168,{0,1950001,3300001,6950001,9000001},1),5.105/84.895,10.21/79.79,20.42/69.58,23.483/66.517,33.693/56.307))</f>
        <v/>
      </c>
      <c r="AB2168" s="21">
        <f>IF(C2168&lt;=2000,0,(MIN(C2168,ROUNDDOWN(F2168*0.3,0))-2000)*0.1)</f>
        <v/>
      </c>
      <c r="AC2168" s="21">
        <f>IF(C2168&lt;=2000,0,MIN((C2168-2000)*Y2168,(R2168+S2168)*0.2))</f>
        <v/>
      </c>
      <c r="AD2168" s="21">
        <f>IF(C2168&lt;=2000,0,MIN((C2168-2000)*Z2168,(T2168+U2168)*0.2))</f>
        <v/>
      </c>
      <c r="AE2168" s="21">
        <f>AC2168*AA2168</f>
        <v/>
      </c>
      <c r="AF2168" s="21">
        <f>ROUNDDOWN(R2168,-2)+ROUNDDOWN(S2168,-2)</f>
        <v/>
      </c>
      <c r="AG2168" s="21">
        <f>ROUNDDOWN(MAX(0,R2168-(AB2168+AC2168+AE2168)*0.6),-2)+ROUNDDOWN(MAX(0,S2168-(AB2168+AC2168+AE2168)*0.4),-2)</f>
        <v/>
      </c>
      <c r="AH2168" s="21">
        <f>ROUNDDOWN(MAX(0,T2168-(AB2168+AD2168)*0.6),-2)+ROUNDDOWN(MAX(0,U2168-(AB2168+AD2168)*0.4),-2)</f>
        <v/>
      </c>
      <c r="AI2168" s="21">
        <f>ROUNDDOWN(T2168,-2)+ROUNDDOWN(U2168,-2)</f>
        <v/>
      </c>
      <c r="AJ2168" s="21">
        <f>M2168+AF2168</f>
        <v/>
      </c>
      <c r="AK2168" s="21">
        <f>M2168+AG2168</f>
        <v/>
      </c>
      <c r="AL2168" s="21">
        <f>N2168+AH2168</f>
        <v/>
      </c>
      <c r="AM2168" s="21">
        <f>O2168+AI2168</f>
        <v/>
      </c>
      <c r="AN2168" s="21">
        <f>N2168+AI2168</f>
        <v/>
      </c>
      <c r="AO2168" s="21">
        <f>ROUNDDOWN((R2168+S2168)*0.2/Y2168+2000,0)</f>
        <v/>
      </c>
      <c r="AP2168" s="21">
        <f>ROUNDDOWN((T2168+U2168)*0.2/Z2168+2000,0)</f>
        <v/>
      </c>
      <c r="AQ2168" s="21">
        <f>AL2168-AK2168</f>
        <v/>
      </c>
      <c r="AR2168" s="21">
        <f>AM2168-AK2168</f>
        <v/>
      </c>
      <c r="AS2168" s="21">
        <f>AM2168-AL2168</f>
        <v/>
      </c>
      <c r="AT2168" s="21">
        <f>AK2168+C2168-AJ2168</f>
        <v/>
      </c>
      <c r="AU2168" s="21">
        <f>AL2168+C2168-AM2168</f>
        <v/>
      </c>
      <c r="AV2168" s="21">
        <f>AN2168+C2168-AM2168</f>
        <v/>
      </c>
    </row>
    <row r="2169">
      <c r="A2169" t="inlineStr">
        <is>
          <t>1万円刻み</t>
        </is>
      </c>
      <c r="B2169" s="21">
        <f>'5_1万円刻み'!$A$406</f>
        <v/>
      </c>
      <c r="C2169" s="21">
        <f>AO2169</f>
        <v/>
      </c>
      <c r="D2169" s="21" t="n">
        <v>0</v>
      </c>
      <c r="E2169" s="21">
        <f>ROUND(MIN(B2169/12,650000)*12*0.0915+MIN(B2169/12,1390000)*12*(0.0504+0)+B2169*0.005,0)</f>
        <v/>
      </c>
      <c r="F2169" s="21">
        <f>IF(B2169&lt;741000,0,IF(B2169&lt;2191000,B2169-740000,IF(B2169&lt;2193000,1451000,IF(B2169&lt;2196000,1453000,IF(B2169&lt;2200000,1456000,IF(B2169&lt;3600000,ROUND(ROUNDDOWN(B2169/4,-3)*2.8,0)-80000,IF(B2169&lt;6600000,ROUND(ROUNDDOWN(B2169/4,-3)*3.2,0)-440000,IF(B2169&lt;8500000,ROUNDDOWN(B2169*0.9,0)-1100000,B2169-1950000))))))))</f>
        <v/>
      </c>
      <c r="G2169" s="21">
        <f>IF(F2169&gt;23500000,NA(),IF(F2169&lt;=4890000,1040000,IF(F2169&lt;=6550000,670000,620000)))</f>
        <v/>
      </c>
      <c r="H2169" s="21">
        <f>IF(D2169&lt;=0,0,MAX(0,MIN(2000000,D2169-MIN(100000,ROUNDDOWN(F2169*0.05,0)))))</f>
        <v/>
      </c>
      <c r="I2169" s="21">
        <f>IF(C2169&lt;=2000,0,MIN(C2169,ROUNDDOWN(F2169*0.4,0))-2000)</f>
        <v/>
      </c>
      <c r="J2169" s="21">
        <f>MAX(0,ROUNDDOWN(F2169-E2169-G2169,-3))</f>
        <v/>
      </c>
      <c r="K2169" s="21">
        <f>MAX(0,ROUNDDOWN(F2169-E2169-G2169-H2169-I2169,-3))</f>
        <v/>
      </c>
      <c r="L2169" s="21">
        <f>MAX(0,ROUNDDOWN(F2169-E2169-G2169-H2169,-3))</f>
        <v/>
      </c>
      <c r="M2169" s="21">
        <f>IF(J2169&lt;=0,0,ROUNDDOWN((J2169*LOOKUP(J2169,{0,1950001,3300001,6950001,9000001,18000001,40000001},{0.05,0.1,0.2,0.23,0.33,0.4,0.45})-LOOKUP(J2169,{0,1950001,3300001,6950001,9000001,18000001,40000001},{0,97500,427500,636000,1536000,2796000,4796000}))*1.021,-2))</f>
        <v/>
      </c>
      <c r="N2169" s="21">
        <f>IF(K2169&lt;=0,0,ROUNDDOWN((K2169*LOOKUP(K2169,{0,1950001,3300001,6950001,9000001,18000001,40000001},{0.05,0.1,0.2,0.23,0.33,0.4,0.45})-LOOKUP(K2169,{0,1950001,3300001,6950001,9000001,18000001,40000001},{0,97500,427500,636000,1536000,2796000,4796000}))*1.021,-2))</f>
        <v/>
      </c>
      <c r="O2169" s="21">
        <f>IF(L2169&lt;=0,0,ROUNDDOWN((L2169*LOOKUP(L2169,{0,1950001,3300001,6950001,9000001,18000001,40000001},{0.05,0.1,0.2,0.23,0.33,0.4,0.45})-LOOKUP(L2169,{0,1950001,3300001,6950001,9000001,18000001,40000001},{0,97500,427500,636000,1536000,2796000,4796000}))*1.021,-2))</f>
        <v/>
      </c>
      <c r="P2169" s="21">
        <f>MAX(0,ROUNDDOWN(F2169-E2169-430000,-3))</f>
        <v/>
      </c>
      <c r="Q2169" s="21">
        <f>MAX(0,ROUNDDOWN(F2169-E2169-430000-H2169,-3))</f>
        <v/>
      </c>
      <c r="R2169" s="21">
        <f>IF(F2169&lt;=450000,0,MAX(0,P2169*0.06-MIN(50000,P2169)*0.03))</f>
        <v/>
      </c>
      <c r="S2169" s="21">
        <f>IF(F2169&lt;=450000,0,MAX(0,P2169*0.04-MIN(50000,P2169)*0.02))</f>
        <v/>
      </c>
      <c r="T2169" s="21">
        <f>IF(F2169&lt;=450000,0,MAX(0,Q2169*0.06-MIN(50000,Q2169)*0.03))</f>
        <v/>
      </c>
      <c r="U2169" s="21">
        <f>IF(F2169&lt;=450000,0,MAX(0,Q2169*0.04-MIN(50000,Q2169)*0.02))</f>
        <v/>
      </c>
      <c r="V2169" s="21">
        <f>50000+MAX(0,G2169-480000)</f>
        <v/>
      </c>
      <c r="W2169" s="21">
        <f>P2169-V2169</f>
        <v/>
      </c>
      <c r="X2169" s="21">
        <f>Q2169-V2169</f>
        <v/>
      </c>
      <c r="Y2169" s="22">
        <f>IF(W2169&lt;0,0.9,LOOKUP(W2169,{0,1950001,3300001,6950001,9000001,18000001,40000001},{0.84895,0.7979,0.6958,0.66517,0.56307,0.4916,0.44055}))</f>
        <v/>
      </c>
      <c r="Z2169" s="22">
        <f>IF(X2169&lt;0,0.9,LOOKUP(X2169,{0,1950001,3300001,6950001,9000001,18000001,40000001},{0.84895,0.7979,0.6958,0.66517,0.56307,0.4916,0.44055}))</f>
        <v/>
      </c>
      <c r="AA2169" s="22">
        <f>IF(W2169&lt;0,0,CHOOSE(MATCH(W2169,{0,1950001,3300001,6950001,9000001},1),5.105/84.895,10.21/79.79,20.42/69.58,23.483/66.517,33.693/56.307))</f>
        <v/>
      </c>
      <c r="AB2169" s="21">
        <f>IF(C2169&lt;=2000,0,(MIN(C2169,ROUNDDOWN(F2169*0.3,0))-2000)*0.1)</f>
        <v/>
      </c>
      <c r="AC2169" s="21">
        <f>IF(C2169&lt;=2000,0,MIN((C2169-2000)*Y2169,(R2169+S2169)*0.2))</f>
        <v/>
      </c>
      <c r="AD2169" s="21">
        <f>IF(C2169&lt;=2000,0,MIN((C2169-2000)*Z2169,(T2169+U2169)*0.2))</f>
        <v/>
      </c>
      <c r="AE2169" s="21">
        <f>AC2169*AA2169</f>
        <v/>
      </c>
      <c r="AF2169" s="21">
        <f>ROUNDDOWN(R2169,-2)+ROUNDDOWN(S2169,-2)</f>
        <v/>
      </c>
      <c r="AG2169" s="21">
        <f>ROUNDDOWN(MAX(0,R2169-(AB2169+AC2169+AE2169)*0.6),-2)+ROUNDDOWN(MAX(0,S2169-(AB2169+AC2169+AE2169)*0.4),-2)</f>
        <v/>
      </c>
      <c r="AH2169" s="21">
        <f>ROUNDDOWN(MAX(0,T2169-(AB2169+AD2169)*0.6),-2)+ROUNDDOWN(MAX(0,U2169-(AB2169+AD2169)*0.4),-2)</f>
        <v/>
      </c>
      <c r="AI2169" s="21">
        <f>ROUNDDOWN(T2169,-2)+ROUNDDOWN(U2169,-2)</f>
        <v/>
      </c>
      <c r="AJ2169" s="21">
        <f>M2169+AF2169</f>
        <v/>
      </c>
      <c r="AK2169" s="21">
        <f>M2169+AG2169</f>
        <v/>
      </c>
      <c r="AL2169" s="21">
        <f>N2169+AH2169</f>
        <v/>
      </c>
      <c r="AM2169" s="21">
        <f>O2169+AI2169</f>
        <v/>
      </c>
      <c r="AN2169" s="21">
        <f>N2169+AI2169</f>
        <v/>
      </c>
      <c r="AO2169" s="21">
        <f>ROUNDDOWN((R2169+S2169)*0.2/Y2169+2000,0)</f>
        <v/>
      </c>
      <c r="AP2169" s="21">
        <f>ROUNDDOWN((T2169+U2169)*0.2/Z2169+2000,0)</f>
        <v/>
      </c>
      <c r="AQ2169" s="21">
        <f>AL2169-AK2169</f>
        <v/>
      </c>
      <c r="AR2169" s="21">
        <f>AM2169-AK2169</f>
        <v/>
      </c>
      <c r="AS2169" s="21">
        <f>AM2169-AL2169</f>
        <v/>
      </c>
      <c r="AT2169" s="21">
        <f>AK2169+C2169-AJ2169</f>
        <v/>
      </c>
      <c r="AU2169" s="21">
        <f>AL2169+C2169-AM2169</f>
        <v/>
      </c>
      <c r="AV2169" s="21">
        <f>AN2169+C2169-AM2169</f>
        <v/>
      </c>
    </row>
    <row r="2170">
      <c r="A2170" t="inlineStr">
        <is>
          <t>1万円刻み</t>
        </is>
      </c>
      <c r="B2170" s="21">
        <f>'5_1万円刻み'!$A$407</f>
        <v/>
      </c>
      <c r="C2170" s="21">
        <f>AO2170</f>
        <v/>
      </c>
      <c r="D2170" s="21" t="n">
        <v>0</v>
      </c>
      <c r="E2170" s="21">
        <f>ROUND(MIN(B2170/12,650000)*12*0.0915+MIN(B2170/12,1390000)*12*(0.0504+0)+B2170*0.005,0)</f>
        <v/>
      </c>
      <c r="F2170" s="21">
        <f>IF(B2170&lt;741000,0,IF(B2170&lt;2191000,B2170-740000,IF(B2170&lt;2193000,1451000,IF(B2170&lt;2196000,1453000,IF(B2170&lt;2200000,1456000,IF(B2170&lt;3600000,ROUND(ROUNDDOWN(B2170/4,-3)*2.8,0)-80000,IF(B2170&lt;6600000,ROUND(ROUNDDOWN(B2170/4,-3)*3.2,0)-440000,IF(B2170&lt;8500000,ROUNDDOWN(B2170*0.9,0)-1100000,B2170-1950000))))))))</f>
        <v/>
      </c>
      <c r="G2170" s="21">
        <f>IF(F2170&gt;23500000,NA(),IF(F2170&lt;=4890000,1040000,IF(F2170&lt;=6550000,670000,620000)))</f>
        <v/>
      </c>
      <c r="H2170" s="21">
        <f>IF(D2170&lt;=0,0,MAX(0,MIN(2000000,D2170-MIN(100000,ROUNDDOWN(F2170*0.05,0)))))</f>
        <v/>
      </c>
      <c r="I2170" s="21">
        <f>IF(C2170&lt;=2000,0,MIN(C2170,ROUNDDOWN(F2170*0.4,0))-2000)</f>
        <v/>
      </c>
      <c r="J2170" s="21">
        <f>MAX(0,ROUNDDOWN(F2170-E2170-G2170,-3))</f>
        <v/>
      </c>
      <c r="K2170" s="21">
        <f>MAX(0,ROUNDDOWN(F2170-E2170-G2170-H2170-I2170,-3))</f>
        <v/>
      </c>
      <c r="L2170" s="21">
        <f>MAX(0,ROUNDDOWN(F2170-E2170-G2170-H2170,-3))</f>
        <v/>
      </c>
      <c r="M2170" s="21">
        <f>IF(J2170&lt;=0,0,ROUNDDOWN((J2170*LOOKUP(J2170,{0,1950001,3300001,6950001,9000001,18000001,40000001},{0.05,0.1,0.2,0.23,0.33,0.4,0.45})-LOOKUP(J2170,{0,1950001,3300001,6950001,9000001,18000001,40000001},{0,97500,427500,636000,1536000,2796000,4796000}))*1.021,-2))</f>
        <v/>
      </c>
      <c r="N2170" s="21">
        <f>IF(K2170&lt;=0,0,ROUNDDOWN((K2170*LOOKUP(K2170,{0,1950001,3300001,6950001,9000001,18000001,40000001},{0.05,0.1,0.2,0.23,0.33,0.4,0.45})-LOOKUP(K2170,{0,1950001,3300001,6950001,9000001,18000001,40000001},{0,97500,427500,636000,1536000,2796000,4796000}))*1.021,-2))</f>
        <v/>
      </c>
      <c r="O2170" s="21">
        <f>IF(L2170&lt;=0,0,ROUNDDOWN((L2170*LOOKUP(L2170,{0,1950001,3300001,6950001,9000001,18000001,40000001},{0.05,0.1,0.2,0.23,0.33,0.4,0.45})-LOOKUP(L2170,{0,1950001,3300001,6950001,9000001,18000001,40000001},{0,97500,427500,636000,1536000,2796000,4796000}))*1.021,-2))</f>
        <v/>
      </c>
      <c r="P2170" s="21">
        <f>MAX(0,ROUNDDOWN(F2170-E2170-430000,-3))</f>
        <v/>
      </c>
      <c r="Q2170" s="21">
        <f>MAX(0,ROUNDDOWN(F2170-E2170-430000-H2170,-3))</f>
        <v/>
      </c>
      <c r="R2170" s="21">
        <f>IF(F2170&lt;=450000,0,MAX(0,P2170*0.06-MIN(50000,P2170)*0.03))</f>
        <v/>
      </c>
      <c r="S2170" s="21">
        <f>IF(F2170&lt;=450000,0,MAX(0,P2170*0.04-MIN(50000,P2170)*0.02))</f>
        <v/>
      </c>
      <c r="T2170" s="21">
        <f>IF(F2170&lt;=450000,0,MAX(0,Q2170*0.06-MIN(50000,Q2170)*0.03))</f>
        <v/>
      </c>
      <c r="U2170" s="21">
        <f>IF(F2170&lt;=450000,0,MAX(0,Q2170*0.04-MIN(50000,Q2170)*0.02))</f>
        <v/>
      </c>
      <c r="V2170" s="21">
        <f>50000+MAX(0,G2170-480000)</f>
        <v/>
      </c>
      <c r="W2170" s="21">
        <f>P2170-V2170</f>
        <v/>
      </c>
      <c r="X2170" s="21">
        <f>Q2170-V2170</f>
        <v/>
      </c>
      <c r="Y2170" s="22">
        <f>IF(W2170&lt;0,0.9,LOOKUP(W2170,{0,1950001,3300001,6950001,9000001,18000001,40000001},{0.84895,0.7979,0.6958,0.66517,0.56307,0.4916,0.44055}))</f>
        <v/>
      </c>
      <c r="Z2170" s="22">
        <f>IF(X2170&lt;0,0.9,LOOKUP(X2170,{0,1950001,3300001,6950001,9000001,18000001,40000001},{0.84895,0.7979,0.6958,0.66517,0.56307,0.4916,0.44055}))</f>
        <v/>
      </c>
      <c r="AA2170" s="22">
        <f>IF(W2170&lt;0,0,CHOOSE(MATCH(W2170,{0,1950001,3300001,6950001,9000001},1),5.105/84.895,10.21/79.79,20.42/69.58,23.483/66.517,33.693/56.307))</f>
        <v/>
      </c>
      <c r="AB2170" s="21">
        <f>IF(C2170&lt;=2000,0,(MIN(C2170,ROUNDDOWN(F2170*0.3,0))-2000)*0.1)</f>
        <v/>
      </c>
      <c r="AC2170" s="21">
        <f>IF(C2170&lt;=2000,0,MIN((C2170-2000)*Y2170,(R2170+S2170)*0.2))</f>
        <v/>
      </c>
      <c r="AD2170" s="21">
        <f>IF(C2170&lt;=2000,0,MIN((C2170-2000)*Z2170,(T2170+U2170)*0.2))</f>
        <v/>
      </c>
      <c r="AE2170" s="21">
        <f>AC2170*AA2170</f>
        <v/>
      </c>
      <c r="AF2170" s="21">
        <f>ROUNDDOWN(R2170,-2)+ROUNDDOWN(S2170,-2)</f>
        <v/>
      </c>
      <c r="AG2170" s="21">
        <f>ROUNDDOWN(MAX(0,R2170-(AB2170+AC2170+AE2170)*0.6),-2)+ROUNDDOWN(MAX(0,S2170-(AB2170+AC2170+AE2170)*0.4),-2)</f>
        <v/>
      </c>
      <c r="AH2170" s="21">
        <f>ROUNDDOWN(MAX(0,T2170-(AB2170+AD2170)*0.6),-2)+ROUNDDOWN(MAX(0,U2170-(AB2170+AD2170)*0.4),-2)</f>
        <v/>
      </c>
      <c r="AI2170" s="21">
        <f>ROUNDDOWN(T2170,-2)+ROUNDDOWN(U2170,-2)</f>
        <v/>
      </c>
      <c r="AJ2170" s="21">
        <f>M2170+AF2170</f>
        <v/>
      </c>
      <c r="AK2170" s="21">
        <f>M2170+AG2170</f>
        <v/>
      </c>
      <c r="AL2170" s="21">
        <f>N2170+AH2170</f>
        <v/>
      </c>
      <c r="AM2170" s="21">
        <f>O2170+AI2170</f>
        <v/>
      </c>
      <c r="AN2170" s="21">
        <f>N2170+AI2170</f>
        <v/>
      </c>
      <c r="AO2170" s="21">
        <f>ROUNDDOWN((R2170+S2170)*0.2/Y2170+2000,0)</f>
        <v/>
      </c>
      <c r="AP2170" s="21">
        <f>ROUNDDOWN((T2170+U2170)*0.2/Z2170+2000,0)</f>
        <v/>
      </c>
      <c r="AQ2170" s="21">
        <f>AL2170-AK2170</f>
        <v/>
      </c>
      <c r="AR2170" s="21">
        <f>AM2170-AK2170</f>
        <v/>
      </c>
      <c r="AS2170" s="21">
        <f>AM2170-AL2170</f>
        <v/>
      </c>
      <c r="AT2170" s="21">
        <f>AK2170+C2170-AJ2170</f>
        <v/>
      </c>
      <c r="AU2170" s="21">
        <f>AL2170+C2170-AM2170</f>
        <v/>
      </c>
      <c r="AV2170" s="21">
        <f>AN2170+C2170-AM2170</f>
        <v/>
      </c>
    </row>
    <row r="2171">
      <c r="A2171" t="inlineStr">
        <is>
          <t>1万円刻み</t>
        </is>
      </c>
      <c r="B2171" s="21">
        <f>'5_1万円刻み'!$A$408</f>
        <v/>
      </c>
      <c r="C2171" s="21">
        <f>AO2171</f>
        <v/>
      </c>
      <c r="D2171" s="21" t="n">
        <v>0</v>
      </c>
      <c r="E2171" s="21">
        <f>ROUND(MIN(B2171/12,650000)*12*0.0915+MIN(B2171/12,1390000)*12*(0.0504+0)+B2171*0.005,0)</f>
        <v/>
      </c>
      <c r="F2171" s="21">
        <f>IF(B2171&lt;741000,0,IF(B2171&lt;2191000,B2171-740000,IF(B2171&lt;2193000,1451000,IF(B2171&lt;2196000,1453000,IF(B2171&lt;2200000,1456000,IF(B2171&lt;3600000,ROUND(ROUNDDOWN(B2171/4,-3)*2.8,0)-80000,IF(B2171&lt;6600000,ROUND(ROUNDDOWN(B2171/4,-3)*3.2,0)-440000,IF(B2171&lt;8500000,ROUNDDOWN(B2171*0.9,0)-1100000,B2171-1950000))))))))</f>
        <v/>
      </c>
      <c r="G2171" s="21">
        <f>IF(F2171&gt;23500000,NA(),IF(F2171&lt;=4890000,1040000,IF(F2171&lt;=6550000,670000,620000)))</f>
        <v/>
      </c>
      <c r="H2171" s="21">
        <f>IF(D2171&lt;=0,0,MAX(0,MIN(2000000,D2171-MIN(100000,ROUNDDOWN(F2171*0.05,0)))))</f>
        <v/>
      </c>
      <c r="I2171" s="21">
        <f>IF(C2171&lt;=2000,0,MIN(C2171,ROUNDDOWN(F2171*0.4,0))-2000)</f>
        <v/>
      </c>
      <c r="J2171" s="21">
        <f>MAX(0,ROUNDDOWN(F2171-E2171-G2171,-3))</f>
        <v/>
      </c>
      <c r="K2171" s="21">
        <f>MAX(0,ROUNDDOWN(F2171-E2171-G2171-H2171-I2171,-3))</f>
        <v/>
      </c>
      <c r="L2171" s="21">
        <f>MAX(0,ROUNDDOWN(F2171-E2171-G2171-H2171,-3))</f>
        <v/>
      </c>
      <c r="M2171" s="21">
        <f>IF(J2171&lt;=0,0,ROUNDDOWN((J2171*LOOKUP(J2171,{0,1950001,3300001,6950001,9000001,18000001,40000001},{0.05,0.1,0.2,0.23,0.33,0.4,0.45})-LOOKUP(J2171,{0,1950001,3300001,6950001,9000001,18000001,40000001},{0,97500,427500,636000,1536000,2796000,4796000}))*1.021,-2))</f>
        <v/>
      </c>
      <c r="N2171" s="21">
        <f>IF(K2171&lt;=0,0,ROUNDDOWN((K2171*LOOKUP(K2171,{0,1950001,3300001,6950001,9000001,18000001,40000001},{0.05,0.1,0.2,0.23,0.33,0.4,0.45})-LOOKUP(K2171,{0,1950001,3300001,6950001,9000001,18000001,40000001},{0,97500,427500,636000,1536000,2796000,4796000}))*1.021,-2))</f>
        <v/>
      </c>
      <c r="O2171" s="21">
        <f>IF(L2171&lt;=0,0,ROUNDDOWN((L2171*LOOKUP(L2171,{0,1950001,3300001,6950001,9000001,18000001,40000001},{0.05,0.1,0.2,0.23,0.33,0.4,0.45})-LOOKUP(L2171,{0,1950001,3300001,6950001,9000001,18000001,40000001},{0,97500,427500,636000,1536000,2796000,4796000}))*1.021,-2))</f>
        <v/>
      </c>
      <c r="P2171" s="21">
        <f>MAX(0,ROUNDDOWN(F2171-E2171-430000,-3))</f>
        <v/>
      </c>
      <c r="Q2171" s="21">
        <f>MAX(0,ROUNDDOWN(F2171-E2171-430000-H2171,-3))</f>
        <v/>
      </c>
      <c r="R2171" s="21">
        <f>IF(F2171&lt;=450000,0,MAX(0,P2171*0.06-MIN(50000,P2171)*0.03))</f>
        <v/>
      </c>
      <c r="S2171" s="21">
        <f>IF(F2171&lt;=450000,0,MAX(0,P2171*0.04-MIN(50000,P2171)*0.02))</f>
        <v/>
      </c>
      <c r="T2171" s="21">
        <f>IF(F2171&lt;=450000,0,MAX(0,Q2171*0.06-MIN(50000,Q2171)*0.03))</f>
        <v/>
      </c>
      <c r="U2171" s="21">
        <f>IF(F2171&lt;=450000,0,MAX(0,Q2171*0.04-MIN(50000,Q2171)*0.02))</f>
        <v/>
      </c>
      <c r="V2171" s="21">
        <f>50000+MAX(0,G2171-480000)</f>
        <v/>
      </c>
      <c r="W2171" s="21">
        <f>P2171-V2171</f>
        <v/>
      </c>
      <c r="X2171" s="21">
        <f>Q2171-V2171</f>
        <v/>
      </c>
      <c r="Y2171" s="22">
        <f>IF(W2171&lt;0,0.9,LOOKUP(W2171,{0,1950001,3300001,6950001,9000001,18000001,40000001},{0.84895,0.7979,0.6958,0.66517,0.56307,0.4916,0.44055}))</f>
        <v/>
      </c>
      <c r="Z2171" s="22">
        <f>IF(X2171&lt;0,0.9,LOOKUP(X2171,{0,1950001,3300001,6950001,9000001,18000001,40000001},{0.84895,0.7979,0.6958,0.66517,0.56307,0.4916,0.44055}))</f>
        <v/>
      </c>
      <c r="AA2171" s="22">
        <f>IF(W2171&lt;0,0,CHOOSE(MATCH(W2171,{0,1950001,3300001,6950001,9000001},1),5.105/84.895,10.21/79.79,20.42/69.58,23.483/66.517,33.693/56.307))</f>
        <v/>
      </c>
      <c r="AB2171" s="21">
        <f>IF(C2171&lt;=2000,0,(MIN(C2171,ROUNDDOWN(F2171*0.3,0))-2000)*0.1)</f>
        <v/>
      </c>
      <c r="AC2171" s="21">
        <f>IF(C2171&lt;=2000,0,MIN((C2171-2000)*Y2171,(R2171+S2171)*0.2))</f>
        <v/>
      </c>
      <c r="AD2171" s="21">
        <f>IF(C2171&lt;=2000,0,MIN((C2171-2000)*Z2171,(T2171+U2171)*0.2))</f>
        <v/>
      </c>
      <c r="AE2171" s="21">
        <f>AC2171*AA2171</f>
        <v/>
      </c>
      <c r="AF2171" s="21">
        <f>ROUNDDOWN(R2171,-2)+ROUNDDOWN(S2171,-2)</f>
        <v/>
      </c>
      <c r="AG2171" s="21">
        <f>ROUNDDOWN(MAX(0,R2171-(AB2171+AC2171+AE2171)*0.6),-2)+ROUNDDOWN(MAX(0,S2171-(AB2171+AC2171+AE2171)*0.4),-2)</f>
        <v/>
      </c>
      <c r="AH2171" s="21">
        <f>ROUNDDOWN(MAX(0,T2171-(AB2171+AD2171)*0.6),-2)+ROUNDDOWN(MAX(0,U2171-(AB2171+AD2171)*0.4),-2)</f>
        <v/>
      </c>
      <c r="AI2171" s="21">
        <f>ROUNDDOWN(T2171,-2)+ROUNDDOWN(U2171,-2)</f>
        <v/>
      </c>
      <c r="AJ2171" s="21">
        <f>M2171+AF2171</f>
        <v/>
      </c>
      <c r="AK2171" s="21">
        <f>M2171+AG2171</f>
        <v/>
      </c>
      <c r="AL2171" s="21">
        <f>N2171+AH2171</f>
        <v/>
      </c>
      <c r="AM2171" s="21">
        <f>O2171+AI2171</f>
        <v/>
      </c>
      <c r="AN2171" s="21">
        <f>N2171+AI2171</f>
        <v/>
      </c>
      <c r="AO2171" s="21">
        <f>ROUNDDOWN((R2171+S2171)*0.2/Y2171+2000,0)</f>
        <v/>
      </c>
      <c r="AP2171" s="21">
        <f>ROUNDDOWN((T2171+U2171)*0.2/Z2171+2000,0)</f>
        <v/>
      </c>
      <c r="AQ2171" s="21">
        <f>AL2171-AK2171</f>
        <v/>
      </c>
      <c r="AR2171" s="21">
        <f>AM2171-AK2171</f>
        <v/>
      </c>
      <c r="AS2171" s="21">
        <f>AM2171-AL2171</f>
        <v/>
      </c>
      <c r="AT2171" s="21">
        <f>AK2171+C2171-AJ2171</f>
        <v/>
      </c>
      <c r="AU2171" s="21">
        <f>AL2171+C2171-AM2171</f>
        <v/>
      </c>
      <c r="AV2171" s="21">
        <f>AN2171+C2171-AM2171</f>
        <v/>
      </c>
    </row>
    <row r="2172">
      <c r="A2172" t="inlineStr">
        <is>
          <t>1万円刻み</t>
        </is>
      </c>
      <c r="B2172" s="21">
        <f>'5_1万円刻み'!$A$409</f>
        <v/>
      </c>
      <c r="C2172" s="21">
        <f>AO2172</f>
        <v/>
      </c>
      <c r="D2172" s="21" t="n">
        <v>0</v>
      </c>
      <c r="E2172" s="21">
        <f>ROUND(MIN(B2172/12,650000)*12*0.0915+MIN(B2172/12,1390000)*12*(0.0504+0)+B2172*0.005,0)</f>
        <v/>
      </c>
      <c r="F2172" s="21">
        <f>IF(B2172&lt;741000,0,IF(B2172&lt;2191000,B2172-740000,IF(B2172&lt;2193000,1451000,IF(B2172&lt;2196000,1453000,IF(B2172&lt;2200000,1456000,IF(B2172&lt;3600000,ROUND(ROUNDDOWN(B2172/4,-3)*2.8,0)-80000,IF(B2172&lt;6600000,ROUND(ROUNDDOWN(B2172/4,-3)*3.2,0)-440000,IF(B2172&lt;8500000,ROUNDDOWN(B2172*0.9,0)-1100000,B2172-1950000))))))))</f>
        <v/>
      </c>
      <c r="G2172" s="21">
        <f>IF(F2172&gt;23500000,NA(),IF(F2172&lt;=4890000,1040000,IF(F2172&lt;=6550000,670000,620000)))</f>
        <v/>
      </c>
      <c r="H2172" s="21">
        <f>IF(D2172&lt;=0,0,MAX(0,MIN(2000000,D2172-MIN(100000,ROUNDDOWN(F2172*0.05,0)))))</f>
        <v/>
      </c>
      <c r="I2172" s="21">
        <f>IF(C2172&lt;=2000,0,MIN(C2172,ROUNDDOWN(F2172*0.4,0))-2000)</f>
        <v/>
      </c>
      <c r="J2172" s="21">
        <f>MAX(0,ROUNDDOWN(F2172-E2172-G2172,-3))</f>
        <v/>
      </c>
      <c r="K2172" s="21">
        <f>MAX(0,ROUNDDOWN(F2172-E2172-G2172-H2172-I2172,-3))</f>
        <v/>
      </c>
      <c r="L2172" s="21">
        <f>MAX(0,ROUNDDOWN(F2172-E2172-G2172-H2172,-3))</f>
        <v/>
      </c>
      <c r="M2172" s="21">
        <f>IF(J2172&lt;=0,0,ROUNDDOWN((J2172*LOOKUP(J2172,{0,1950001,3300001,6950001,9000001,18000001,40000001},{0.05,0.1,0.2,0.23,0.33,0.4,0.45})-LOOKUP(J2172,{0,1950001,3300001,6950001,9000001,18000001,40000001},{0,97500,427500,636000,1536000,2796000,4796000}))*1.021,-2))</f>
        <v/>
      </c>
      <c r="N2172" s="21">
        <f>IF(K2172&lt;=0,0,ROUNDDOWN((K2172*LOOKUP(K2172,{0,1950001,3300001,6950001,9000001,18000001,40000001},{0.05,0.1,0.2,0.23,0.33,0.4,0.45})-LOOKUP(K2172,{0,1950001,3300001,6950001,9000001,18000001,40000001},{0,97500,427500,636000,1536000,2796000,4796000}))*1.021,-2))</f>
        <v/>
      </c>
      <c r="O2172" s="21">
        <f>IF(L2172&lt;=0,0,ROUNDDOWN((L2172*LOOKUP(L2172,{0,1950001,3300001,6950001,9000001,18000001,40000001},{0.05,0.1,0.2,0.23,0.33,0.4,0.45})-LOOKUP(L2172,{0,1950001,3300001,6950001,9000001,18000001,40000001},{0,97500,427500,636000,1536000,2796000,4796000}))*1.021,-2))</f>
        <v/>
      </c>
      <c r="P2172" s="21">
        <f>MAX(0,ROUNDDOWN(F2172-E2172-430000,-3))</f>
        <v/>
      </c>
      <c r="Q2172" s="21">
        <f>MAX(0,ROUNDDOWN(F2172-E2172-430000-H2172,-3))</f>
        <v/>
      </c>
      <c r="R2172" s="21">
        <f>IF(F2172&lt;=450000,0,MAX(0,P2172*0.06-MIN(50000,P2172)*0.03))</f>
        <v/>
      </c>
      <c r="S2172" s="21">
        <f>IF(F2172&lt;=450000,0,MAX(0,P2172*0.04-MIN(50000,P2172)*0.02))</f>
        <v/>
      </c>
      <c r="T2172" s="21">
        <f>IF(F2172&lt;=450000,0,MAX(0,Q2172*0.06-MIN(50000,Q2172)*0.03))</f>
        <v/>
      </c>
      <c r="U2172" s="21">
        <f>IF(F2172&lt;=450000,0,MAX(0,Q2172*0.04-MIN(50000,Q2172)*0.02))</f>
        <v/>
      </c>
      <c r="V2172" s="21">
        <f>50000+MAX(0,G2172-480000)</f>
        <v/>
      </c>
      <c r="W2172" s="21">
        <f>P2172-V2172</f>
        <v/>
      </c>
      <c r="X2172" s="21">
        <f>Q2172-V2172</f>
        <v/>
      </c>
      <c r="Y2172" s="22">
        <f>IF(W2172&lt;0,0.9,LOOKUP(W2172,{0,1950001,3300001,6950001,9000001,18000001,40000001},{0.84895,0.7979,0.6958,0.66517,0.56307,0.4916,0.44055}))</f>
        <v/>
      </c>
      <c r="Z2172" s="22">
        <f>IF(X2172&lt;0,0.9,LOOKUP(X2172,{0,1950001,3300001,6950001,9000001,18000001,40000001},{0.84895,0.7979,0.6958,0.66517,0.56307,0.4916,0.44055}))</f>
        <v/>
      </c>
      <c r="AA2172" s="22">
        <f>IF(W2172&lt;0,0,CHOOSE(MATCH(W2172,{0,1950001,3300001,6950001,9000001},1),5.105/84.895,10.21/79.79,20.42/69.58,23.483/66.517,33.693/56.307))</f>
        <v/>
      </c>
      <c r="AB2172" s="21">
        <f>IF(C2172&lt;=2000,0,(MIN(C2172,ROUNDDOWN(F2172*0.3,0))-2000)*0.1)</f>
        <v/>
      </c>
      <c r="AC2172" s="21">
        <f>IF(C2172&lt;=2000,0,MIN((C2172-2000)*Y2172,(R2172+S2172)*0.2))</f>
        <v/>
      </c>
      <c r="AD2172" s="21">
        <f>IF(C2172&lt;=2000,0,MIN((C2172-2000)*Z2172,(T2172+U2172)*0.2))</f>
        <v/>
      </c>
      <c r="AE2172" s="21">
        <f>AC2172*AA2172</f>
        <v/>
      </c>
      <c r="AF2172" s="21">
        <f>ROUNDDOWN(R2172,-2)+ROUNDDOWN(S2172,-2)</f>
        <v/>
      </c>
      <c r="AG2172" s="21">
        <f>ROUNDDOWN(MAX(0,R2172-(AB2172+AC2172+AE2172)*0.6),-2)+ROUNDDOWN(MAX(0,S2172-(AB2172+AC2172+AE2172)*0.4),-2)</f>
        <v/>
      </c>
      <c r="AH2172" s="21">
        <f>ROUNDDOWN(MAX(0,T2172-(AB2172+AD2172)*0.6),-2)+ROUNDDOWN(MAX(0,U2172-(AB2172+AD2172)*0.4),-2)</f>
        <v/>
      </c>
      <c r="AI2172" s="21">
        <f>ROUNDDOWN(T2172,-2)+ROUNDDOWN(U2172,-2)</f>
        <v/>
      </c>
      <c r="AJ2172" s="21">
        <f>M2172+AF2172</f>
        <v/>
      </c>
      <c r="AK2172" s="21">
        <f>M2172+AG2172</f>
        <v/>
      </c>
      <c r="AL2172" s="21">
        <f>N2172+AH2172</f>
        <v/>
      </c>
      <c r="AM2172" s="21">
        <f>O2172+AI2172</f>
        <v/>
      </c>
      <c r="AN2172" s="21">
        <f>N2172+AI2172</f>
        <v/>
      </c>
      <c r="AO2172" s="21">
        <f>ROUNDDOWN((R2172+S2172)*0.2/Y2172+2000,0)</f>
        <v/>
      </c>
      <c r="AP2172" s="21">
        <f>ROUNDDOWN((T2172+U2172)*0.2/Z2172+2000,0)</f>
        <v/>
      </c>
      <c r="AQ2172" s="21">
        <f>AL2172-AK2172</f>
        <v/>
      </c>
      <c r="AR2172" s="21">
        <f>AM2172-AK2172</f>
        <v/>
      </c>
      <c r="AS2172" s="21">
        <f>AM2172-AL2172</f>
        <v/>
      </c>
      <c r="AT2172" s="21">
        <f>AK2172+C2172-AJ2172</f>
        <v/>
      </c>
      <c r="AU2172" s="21">
        <f>AL2172+C2172-AM2172</f>
        <v/>
      </c>
      <c r="AV2172" s="21">
        <f>AN2172+C2172-AM2172</f>
        <v/>
      </c>
    </row>
    <row r="2173">
      <c r="A2173" t="inlineStr">
        <is>
          <t>1万円刻み</t>
        </is>
      </c>
      <c r="B2173" s="21">
        <f>'5_1万円刻み'!$A$410</f>
        <v/>
      </c>
      <c r="C2173" s="21">
        <f>AO2173</f>
        <v/>
      </c>
      <c r="D2173" s="21" t="n">
        <v>0</v>
      </c>
      <c r="E2173" s="21">
        <f>ROUND(MIN(B2173/12,650000)*12*0.0915+MIN(B2173/12,1390000)*12*(0.0504+0)+B2173*0.005,0)</f>
        <v/>
      </c>
      <c r="F2173" s="21">
        <f>IF(B2173&lt;741000,0,IF(B2173&lt;2191000,B2173-740000,IF(B2173&lt;2193000,1451000,IF(B2173&lt;2196000,1453000,IF(B2173&lt;2200000,1456000,IF(B2173&lt;3600000,ROUND(ROUNDDOWN(B2173/4,-3)*2.8,0)-80000,IF(B2173&lt;6600000,ROUND(ROUNDDOWN(B2173/4,-3)*3.2,0)-440000,IF(B2173&lt;8500000,ROUNDDOWN(B2173*0.9,0)-1100000,B2173-1950000))))))))</f>
        <v/>
      </c>
      <c r="G2173" s="21">
        <f>IF(F2173&gt;23500000,NA(),IF(F2173&lt;=4890000,1040000,IF(F2173&lt;=6550000,670000,620000)))</f>
        <v/>
      </c>
      <c r="H2173" s="21">
        <f>IF(D2173&lt;=0,0,MAX(0,MIN(2000000,D2173-MIN(100000,ROUNDDOWN(F2173*0.05,0)))))</f>
        <v/>
      </c>
      <c r="I2173" s="21">
        <f>IF(C2173&lt;=2000,0,MIN(C2173,ROUNDDOWN(F2173*0.4,0))-2000)</f>
        <v/>
      </c>
      <c r="J2173" s="21">
        <f>MAX(0,ROUNDDOWN(F2173-E2173-G2173,-3))</f>
        <v/>
      </c>
      <c r="K2173" s="21">
        <f>MAX(0,ROUNDDOWN(F2173-E2173-G2173-H2173-I2173,-3))</f>
        <v/>
      </c>
      <c r="L2173" s="21">
        <f>MAX(0,ROUNDDOWN(F2173-E2173-G2173-H2173,-3))</f>
        <v/>
      </c>
      <c r="M2173" s="21">
        <f>IF(J2173&lt;=0,0,ROUNDDOWN((J2173*LOOKUP(J2173,{0,1950001,3300001,6950001,9000001,18000001,40000001},{0.05,0.1,0.2,0.23,0.33,0.4,0.45})-LOOKUP(J2173,{0,1950001,3300001,6950001,9000001,18000001,40000001},{0,97500,427500,636000,1536000,2796000,4796000}))*1.021,-2))</f>
        <v/>
      </c>
      <c r="N2173" s="21">
        <f>IF(K2173&lt;=0,0,ROUNDDOWN((K2173*LOOKUP(K2173,{0,1950001,3300001,6950001,9000001,18000001,40000001},{0.05,0.1,0.2,0.23,0.33,0.4,0.45})-LOOKUP(K2173,{0,1950001,3300001,6950001,9000001,18000001,40000001},{0,97500,427500,636000,1536000,2796000,4796000}))*1.021,-2))</f>
        <v/>
      </c>
      <c r="O2173" s="21">
        <f>IF(L2173&lt;=0,0,ROUNDDOWN((L2173*LOOKUP(L2173,{0,1950001,3300001,6950001,9000001,18000001,40000001},{0.05,0.1,0.2,0.23,0.33,0.4,0.45})-LOOKUP(L2173,{0,1950001,3300001,6950001,9000001,18000001,40000001},{0,97500,427500,636000,1536000,2796000,4796000}))*1.021,-2))</f>
        <v/>
      </c>
      <c r="P2173" s="21">
        <f>MAX(0,ROUNDDOWN(F2173-E2173-430000,-3))</f>
        <v/>
      </c>
      <c r="Q2173" s="21">
        <f>MAX(0,ROUNDDOWN(F2173-E2173-430000-H2173,-3))</f>
        <v/>
      </c>
      <c r="R2173" s="21">
        <f>IF(F2173&lt;=450000,0,MAX(0,P2173*0.06-MIN(50000,P2173)*0.03))</f>
        <v/>
      </c>
      <c r="S2173" s="21">
        <f>IF(F2173&lt;=450000,0,MAX(0,P2173*0.04-MIN(50000,P2173)*0.02))</f>
        <v/>
      </c>
      <c r="T2173" s="21">
        <f>IF(F2173&lt;=450000,0,MAX(0,Q2173*0.06-MIN(50000,Q2173)*0.03))</f>
        <v/>
      </c>
      <c r="U2173" s="21">
        <f>IF(F2173&lt;=450000,0,MAX(0,Q2173*0.04-MIN(50000,Q2173)*0.02))</f>
        <v/>
      </c>
      <c r="V2173" s="21">
        <f>50000+MAX(0,G2173-480000)</f>
        <v/>
      </c>
      <c r="W2173" s="21">
        <f>P2173-V2173</f>
        <v/>
      </c>
      <c r="X2173" s="21">
        <f>Q2173-V2173</f>
        <v/>
      </c>
      <c r="Y2173" s="22">
        <f>IF(W2173&lt;0,0.9,LOOKUP(W2173,{0,1950001,3300001,6950001,9000001,18000001,40000001},{0.84895,0.7979,0.6958,0.66517,0.56307,0.4916,0.44055}))</f>
        <v/>
      </c>
      <c r="Z2173" s="22">
        <f>IF(X2173&lt;0,0.9,LOOKUP(X2173,{0,1950001,3300001,6950001,9000001,18000001,40000001},{0.84895,0.7979,0.6958,0.66517,0.56307,0.4916,0.44055}))</f>
        <v/>
      </c>
      <c r="AA2173" s="22">
        <f>IF(W2173&lt;0,0,CHOOSE(MATCH(W2173,{0,1950001,3300001,6950001,9000001},1),5.105/84.895,10.21/79.79,20.42/69.58,23.483/66.517,33.693/56.307))</f>
        <v/>
      </c>
      <c r="AB2173" s="21">
        <f>IF(C2173&lt;=2000,0,(MIN(C2173,ROUNDDOWN(F2173*0.3,0))-2000)*0.1)</f>
        <v/>
      </c>
      <c r="AC2173" s="21">
        <f>IF(C2173&lt;=2000,0,MIN((C2173-2000)*Y2173,(R2173+S2173)*0.2))</f>
        <v/>
      </c>
      <c r="AD2173" s="21">
        <f>IF(C2173&lt;=2000,0,MIN((C2173-2000)*Z2173,(T2173+U2173)*0.2))</f>
        <v/>
      </c>
      <c r="AE2173" s="21">
        <f>AC2173*AA2173</f>
        <v/>
      </c>
      <c r="AF2173" s="21">
        <f>ROUNDDOWN(R2173,-2)+ROUNDDOWN(S2173,-2)</f>
        <v/>
      </c>
      <c r="AG2173" s="21">
        <f>ROUNDDOWN(MAX(0,R2173-(AB2173+AC2173+AE2173)*0.6),-2)+ROUNDDOWN(MAX(0,S2173-(AB2173+AC2173+AE2173)*0.4),-2)</f>
        <v/>
      </c>
      <c r="AH2173" s="21">
        <f>ROUNDDOWN(MAX(0,T2173-(AB2173+AD2173)*0.6),-2)+ROUNDDOWN(MAX(0,U2173-(AB2173+AD2173)*0.4),-2)</f>
        <v/>
      </c>
      <c r="AI2173" s="21">
        <f>ROUNDDOWN(T2173,-2)+ROUNDDOWN(U2173,-2)</f>
        <v/>
      </c>
      <c r="AJ2173" s="21">
        <f>M2173+AF2173</f>
        <v/>
      </c>
      <c r="AK2173" s="21">
        <f>M2173+AG2173</f>
        <v/>
      </c>
      <c r="AL2173" s="21">
        <f>N2173+AH2173</f>
        <v/>
      </c>
      <c r="AM2173" s="21">
        <f>O2173+AI2173</f>
        <v/>
      </c>
      <c r="AN2173" s="21">
        <f>N2173+AI2173</f>
        <v/>
      </c>
      <c r="AO2173" s="21">
        <f>ROUNDDOWN((R2173+S2173)*0.2/Y2173+2000,0)</f>
        <v/>
      </c>
      <c r="AP2173" s="21">
        <f>ROUNDDOWN((T2173+U2173)*0.2/Z2173+2000,0)</f>
        <v/>
      </c>
      <c r="AQ2173" s="21">
        <f>AL2173-AK2173</f>
        <v/>
      </c>
      <c r="AR2173" s="21">
        <f>AM2173-AK2173</f>
        <v/>
      </c>
      <c r="AS2173" s="21">
        <f>AM2173-AL2173</f>
        <v/>
      </c>
      <c r="AT2173" s="21">
        <f>AK2173+C2173-AJ2173</f>
        <v/>
      </c>
      <c r="AU2173" s="21">
        <f>AL2173+C2173-AM2173</f>
        <v/>
      </c>
      <c r="AV2173" s="21">
        <f>AN2173+C2173-AM2173</f>
        <v/>
      </c>
    </row>
    <row r="2174">
      <c r="A2174" t="inlineStr">
        <is>
          <t>1万円刻み</t>
        </is>
      </c>
      <c r="B2174" s="21">
        <f>'5_1万円刻み'!$A$411</f>
        <v/>
      </c>
      <c r="C2174" s="21">
        <f>AO2174</f>
        <v/>
      </c>
      <c r="D2174" s="21" t="n">
        <v>0</v>
      </c>
      <c r="E2174" s="21">
        <f>ROUND(MIN(B2174/12,650000)*12*0.0915+MIN(B2174/12,1390000)*12*(0.0504+0)+B2174*0.005,0)</f>
        <v/>
      </c>
      <c r="F2174" s="21">
        <f>IF(B2174&lt;741000,0,IF(B2174&lt;2191000,B2174-740000,IF(B2174&lt;2193000,1451000,IF(B2174&lt;2196000,1453000,IF(B2174&lt;2200000,1456000,IF(B2174&lt;3600000,ROUND(ROUNDDOWN(B2174/4,-3)*2.8,0)-80000,IF(B2174&lt;6600000,ROUND(ROUNDDOWN(B2174/4,-3)*3.2,0)-440000,IF(B2174&lt;8500000,ROUNDDOWN(B2174*0.9,0)-1100000,B2174-1950000))))))))</f>
        <v/>
      </c>
      <c r="G2174" s="21">
        <f>IF(F2174&gt;23500000,NA(),IF(F2174&lt;=4890000,1040000,IF(F2174&lt;=6550000,670000,620000)))</f>
        <v/>
      </c>
      <c r="H2174" s="21">
        <f>IF(D2174&lt;=0,0,MAX(0,MIN(2000000,D2174-MIN(100000,ROUNDDOWN(F2174*0.05,0)))))</f>
        <v/>
      </c>
      <c r="I2174" s="21">
        <f>IF(C2174&lt;=2000,0,MIN(C2174,ROUNDDOWN(F2174*0.4,0))-2000)</f>
        <v/>
      </c>
      <c r="J2174" s="21">
        <f>MAX(0,ROUNDDOWN(F2174-E2174-G2174,-3))</f>
        <v/>
      </c>
      <c r="K2174" s="21">
        <f>MAX(0,ROUNDDOWN(F2174-E2174-G2174-H2174-I2174,-3))</f>
        <v/>
      </c>
      <c r="L2174" s="21">
        <f>MAX(0,ROUNDDOWN(F2174-E2174-G2174-H2174,-3))</f>
        <v/>
      </c>
      <c r="M2174" s="21">
        <f>IF(J2174&lt;=0,0,ROUNDDOWN((J2174*LOOKUP(J2174,{0,1950001,3300001,6950001,9000001,18000001,40000001},{0.05,0.1,0.2,0.23,0.33,0.4,0.45})-LOOKUP(J2174,{0,1950001,3300001,6950001,9000001,18000001,40000001},{0,97500,427500,636000,1536000,2796000,4796000}))*1.021,-2))</f>
        <v/>
      </c>
      <c r="N2174" s="21">
        <f>IF(K2174&lt;=0,0,ROUNDDOWN((K2174*LOOKUP(K2174,{0,1950001,3300001,6950001,9000001,18000001,40000001},{0.05,0.1,0.2,0.23,0.33,0.4,0.45})-LOOKUP(K2174,{0,1950001,3300001,6950001,9000001,18000001,40000001},{0,97500,427500,636000,1536000,2796000,4796000}))*1.021,-2))</f>
        <v/>
      </c>
      <c r="O2174" s="21">
        <f>IF(L2174&lt;=0,0,ROUNDDOWN((L2174*LOOKUP(L2174,{0,1950001,3300001,6950001,9000001,18000001,40000001},{0.05,0.1,0.2,0.23,0.33,0.4,0.45})-LOOKUP(L2174,{0,1950001,3300001,6950001,9000001,18000001,40000001},{0,97500,427500,636000,1536000,2796000,4796000}))*1.021,-2))</f>
        <v/>
      </c>
      <c r="P2174" s="21">
        <f>MAX(0,ROUNDDOWN(F2174-E2174-430000,-3))</f>
        <v/>
      </c>
      <c r="Q2174" s="21">
        <f>MAX(0,ROUNDDOWN(F2174-E2174-430000-H2174,-3))</f>
        <v/>
      </c>
      <c r="R2174" s="21">
        <f>IF(F2174&lt;=450000,0,MAX(0,P2174*0.06-MIN(50000,P2174)*0.03))</f>
        <v/>
      </c>
      <c r="S2174" s="21">
        <f>IF(F2174&lt;=450000,0,MAX(0,P2174*0.04-MIN(50000,P2174)*0.02))</f>
        <v/>
      </c>
      <c r="T2174" s="21">
        <f>IF(F2174&lt;=450000,0,MAX(0,Q2174*0.06-MIN(50000,Q2174)*0.03))</f>
        <v/>
      </c>
      <c r="U2174" s="21">
        <f>IF(F2174&lt;=450000,0,MAX(0,Q2174*0.04-MIN(50000,Q2174)*0.02))</f>
        <v/>
      </c>
      <c r="V2174" s="21">
        <f>50000+MAX(0,G2174-480000)</f>
        <v/>
      </c>
      <c r="W2174" s="21">
        <f>P2174-V2174</f>
        <v/>
      </c>
      <c r="X2174" s="21">
        <f>Q2174-V2174</f>
        <v/>
      </c>
      <c r="Y2174" s="22">
        <f>IF(W2174&lt;0,0.9,LOOKUP(W2174,{0,1950001,3300001,6950001,9000001,18000001,40000001},{0.84895,0.7979,0.6958,0.66517,0.56307,0.4916,0.44055}))</f>
        <v/>
      </c>
      <c r="Z2174" s="22">
        <f>IF(X2174&lt;0,0.9,LOOKUP(X2174,{0,1950001,3300001,6950001,9000001,18000001,40000001},{0.84895,0.7979,0.6958,0.66517,0.56307,0.4916,0.44055}))</f>
        <v/>
      </c>
      <c r="AA2174" s="22">
        <f>IF(W2174&lt;0,0,CHOOSE(MATCH(W2174,{0,1950001,3300001,6950001,9000001},1),5.105/84.895,10.21/79.79,20.42/69.58,23.483/66.517,33.693/56.307))</f>
        <v/>
      </c>
      <c r="AB2174" s="21">
        <f>IF(C2174&lt;=2000,0,(MIN(C2174,ROUNDDOWN(F2174*0.3,0))-2000)*0.1)</f>
        <v/>
      </c>
      <c r="AC2174" s="21">
        <f>IF(C2174&lt;=2000,0,MIN((C2174-2000)*Y2174,(R2174+S2174)*0.2))</f>
        <v/>
      </c>
      <c r="AD2174" s="21">
        <f>IF(C2174&lt;=2000,0,MIN((C2174-2000)*Z2174,(T2174+U2174)*0.2))</f>
        <v/>
      </c>
      <c r="AE2174" s="21">
        <f>AC2174*AA2174</f>
        <v/>
      </c>
      <c r="AF2174" s="21">
        <f>ROUNDDOWN(R2174,-2)+ROUNDDOWN(S2174,-2)</f>
        <v/>
      </c>
      <c r="AG2174" s="21">
        <f>ROUNDDOWN(MAX(0,R2174-(AB2174+AC2174+AE2174)*0.6),-2)+ROUNDDOWN(MAX(0,S2174-(AB2174+AC2174+AE2174)*0.4),-2)</f>
        <v/>
      </c>
      <c r="AH2174" s="21">
        <f>ROUNDDOWN(MAX(0,T2174-(AB2174+AD2174)*0.6),-2)+ROUNDDOWN(MAX(0,U2174-(AB2174+AD2174)*0.4),-2)</f>
        <v/>
      </c>
      <c r="AI2174" s="21">
        <f>ROUNDDOWN(T2174,-2)+ROUNDDOWN(U2174,-2)</f>
        <v/>
      </c>
      <c r="AJ2174" s="21">
        <f>M2174+AF2174</f>
        <v/>
      </c>
      <c r="AK2174" s="21">
        <f>M2174+AG2174</f>
        <v/>
      </c>
      <c r="AL2174" s="21">
        <f>N2174+AH2174</f>
        <v/>
      </c>
      <c r="AM2174" s="21">
        <f>O2174+AI2174</f>
        <v/>
      </c>
      <c r="AN2174" s="21">
        <f>N2174+AI2174</f>
        <v/>
      </c>
      <c r="AO2174" s="21">
        <f>ROUNDDOWN((R2174+S2174)*0.2/Y2174+2000,0)</f>
        <v/>
      </c>
      <c r="AP2174" s="21">
        <f>ROUNDDOWN((T2174+U2174)*0.2/Z2174+2000,0)</f>
        <v/>
      </c>
      <c r="AQ2174" s="21">
        <f>AL2174-AK2174</f>
        <v/>
      </c>
      <c r="AR2174" s="21">
        <f>AM2174-AK2174</f>
        <v/>
      </c>
      <c r="AS2174" s="21">
        <f>AM2174-AL2174</f>
        <v/>
      </c>
      <c r="AT2174" s="21">
        <f>AK2174+C2174-AJ2174</f>
        <v/>
      </c>
      <c r="AU2174" s="21">
        <f>AL2174+C2174-AM2174</f>
        <v/>
      </c>
      <c r="AV2174" s="21">
        <f>AN2174+C2174-AM2174</f>
        <v/>
      </c>
    </row>
    <row r="2175">
      <c r="A2175" t="inlineStr">
        <is>
          <t>1万円刻み</t>
        </is>
      </c>
      <c r="B2175" s="21">
        <f>'5_1万円刻み'!$A$412</f>
        <v/>
      </c>
      <c r="C2175" s="21">
        <f>AO2175</f>
        <v/>
      </c>
      <c r="D2175" s="21" t="n">
        <v>0</v>
      </c>
      <c r="E2175" s="21">
        <f>ROUND(MIN(B2175/12,650000)*12*0.0915+MIN(B2175/12,1390000)*12*(0.0504+0)+B2175*0.005,0)</f>
        <v/>
      </c>
      <c r="F2175" s="21">
        <f>IF(B2175&lt;741000,0,IF(B2175&lt;2191000,B2175-740000,IF(B2175&lt;2193000,1451000,IF(B2175&lt;2196000,1453000,IF(B2175&lt;2200000,1456000,IF(B2175&lt;3600000,ROUND(ROUNDDOWN(B2175/4,-3)*2.8,0)-80000,IF(B2175&lt;6600000,ROUND(ROUNDDOWN(B2175/4,-3)*3.2,0)-440000,IF(B2175&lt;8500000,ROUNDDOWN(B2175*0.9,0)-1100000,B2175-1950000))))))))</f>
        <v/>
      </c>
      <c r="G2175" s="21">
        <f>IF(F2175&gt;23500000,NA(),IF(F2175&lt;=4890000,1040000,IF(F2175&lt;=6550000,670000,620000)))</f>
        <v/>
      </c>
      <c r="H2175" s="21">
        <f>IF(D2175&lt;=0,0,MAX(0,MIN(2000000,D2175-MIN(100000,ROUNDDOWN(F2175*0.05,0)))))</f>
        <v/>
      </c>
      <c r="I2175" s="21">
        <f>IF(C2175&lt;=2000,0,MIN(C2175,ROUNDDOWN(F2175*0.4,0))-2000)</f>
        <v/>
      </c>
      <c r="J2175" s="21">
        <f>MAX(0,ROUNDDOWN(F2175-E2175-G2175,-3))</f>
        <v/>
      </c>
      <c r="K2175" s="21">
        <f>MAX(0,ROUNDDOWN(F2175-E2175-G2175-H2175-I2175,-3))</f>
        <v/>
      </c>
      <c r="L2175" s="21">
        <f>MAX(0,ROUNDDOWN(F2175-E2175-G2175-H2175,-3))</f>
        <v/>
      </c>
      <c r="M2175" s="21">
        <f>IF(J2175&lt;=0,0,ROUNDDOWN((J2175*LOOKUP(J2175,{0,1950001,3300001,6950001,9000001,18000001,40000001},{0.05,0.1,0.2,0.23,0.33,0.4,0.45})-LOOKUP(J2175,{0,1950001,3300001,6950001,9000001,18000001,40000001},{0,97500,427500,636000,1536000,2796000,4796000}))*1.021,-2))</f>
        <v/>
      </c>
      <c r="N2175" s="21">
        <f>IF(K2175&lt;=0,0,ROUNDDOWN((K2175*LOOKUP(K2175,{0,1950001,3300001,6950001,9000001,18000001,40000001},{0.05,0.1,0.2,0.23,0.33,0.4,0.45})-LOOKUP(K2175,{0,1950001,3300001,6950001,9000001,18000001,40000001},{0,97500,427500,636000,1536000,2796000,4796000}))*1.021,-2))</f>
        <v/>
      </c>
      <c r="O2175" s="21">
        <f>IF(L2175&lt;=0,0,ROUNDDOWN((L2175*LOOKUP(L2175,{0,1950001,3300001,6950001,9000001,18000001,40000001},{0.05,0.1,0.2,0.23,0.33,0.4,0.45})-LOOKUP(L2175,{0,1950001,3300001,6950001,9000001,18000001,40000001},{0,97500,427500,636000,1536000,2796000,4796000}))*1.021,-2))</f>
        <v/>
      </c>
      <c r="P2175" s="21">
        <f>MAX(0,ROUNDDOWN(F2175-E2175-430000,-3))</f>
        <v/>
      </c>
      <c r="Q2175" s="21">
        <f>MAX(0,ROUNDDOWN(F2175-E2175-430000-H2175,-3))</f>
        <v/>
      </c>
      <c r="R2175" s="21">
        <f>IF(F2175&lt;=450000,0,MAX(0,P2175*0.06-MIN(50000,P2175)*0.03))</f>
        <v/>
      </c>
      <c r="S2175" s="21">
        <f>IF(F2175&lt;=450000,0,MAX(0,P2175*0.04-MIN(50000,P2175)*0.02))</f>
        <v/>
      </c>
      <c r="T2175" s="21">
        <f>IF(F2175&lt;=450000,0,MAX(0,Q2175*0.06-MIN(50000,Q2175)*0.03))</f>
        <v/>
      </c>
      <c r="U2175" s="21">
        <f>IF(F2175&lt;=450000,0,MAX(0,Q2175*0.04-MIN(50000,Q2175)*0.02))</f>
        <v/>
      </c>
      <c r="V2175" s="21">
        <f>50000+MAX(0,G2175-480000)</f>
        <v/>
      </c>
      <c r="W2175" s="21">
        <f>P2175-V2175</f>
        <v/>
      </c>
      <c r="X2175" s="21">
        <f>Q2175-V2175</f>
        <v/>
      </c>
      <c r="Y2175" s="22">
        <f>IF(W2175&lt;0,0.9,LOOKUP(W2175,{0,1950001,3300001,6950001,9000001,18000001,40000001},{0.84895,0.7979,0.6958,0.66517,0.56307,0.4916,0.44055}))</f>
        <v/>
      </c>
      <c r="Z2175" s="22">
        <f>IF(X2175&lt;0,0.9,LOOKUP(X2175,{0,1950001,3300001,6950001,9000001,18000001,40000001},{0.84895,0.7979,0.6958,0.66517,0.56307,0.4916,0.44055}))</f>
        <v/>
      </c>
      <c r="AA2175" s="22">
        <f>IF(W2175&lt;0,0,CHOOSE(MATCH(W2175,{0,1950001,3300001,6950001,9000001},1),5.105/84.895,10.21/79.79,20.42/69.58,23.483/66.517,33.693/56.307))</f>
        <v/>
      </c>
      <c r="AB2175" s="21">
        <f>IF(C2175&lt;=2000,0,(MIN(C2175,ROUNDDOWN(F2175*0.3,0))-2000)*0.1)</f>
        <v/>
      </c>
      <c r="AC2175" s="21">
        <f>IF(C2175&lt;=2000,0,MIN((C2175-2000)*Y2175,(R2175+S2175)*0.2))</f>
        <v/>
      </c>
      <c r="AD2175" s="21">
        <f>IF(C2175&lt;=2000,0,MIN((C2175-2000)*Z2175,(T2175+U2175)*0.2))</f>
        <v/>
      </c>
      <c r="AE2175" s="21">
        <f>AC2175*AA2175</f>
        <v/>
      </c>
      <c r="AF2175" s="21">
        <f>ROUNDDOWN(R2175,-2)+ROUNDDOWN(S2175,-2)</f>
        <v/>
      </c>
      <c r="AG2175" s="21">
        <f>ROUNDDOWN(MAX(0,R2175-(AB2175+AC2175+AE2175)*0.6),-2)+ROUNDDOWN(MAX(0,S2175-(AB2175+AC2175+AE2175)*0.4),-2)</f>
        <v/>
      </c>
      <c r="AH2175" s="21">
        <f>ROUNDDOWN(MAX(0,T2175-(AB2175+AD2175)*0.6),-2)+ROUNDDOWN(MAX(0,U2175-(AB2175+AD2175)*0.4),-2)</f>
        <v/>
      </c>
      <c r="AI2175" s="21">
        <f>ROUNDDOWN(T2175,-2)+ROUNDDOWN(U2175,-2)</f>
        <v/>
      </c>
      <c r="AJ2175" s="21">
        <f>M2175+AF2175</f>
        <v/>
      </c>
      <c r="AK2175" s="21">
        <f>M2175+AG2175</f>
        <v/>
      </c>
      <c r="AL2175" s="21">
        <f>N2175+AH2175</f>
        <v/>
      </c>
      <c r="AM2175" s="21">
        <f>O2175+AI2175</f>
        <v/>
      </c>
      <c r="AN2175" s="21">
        <f>N2175+AI2175</f>
        <v/>
      </c>
      <c r="AO2175" s="21">
        <f>ROUNDDOWN((R2175+S2175)*0.2/Y2175+2000,0)</f>
        <v/>
      </c>
      <c r="AP2175" s="21">
        <f>ROUNDDOWN((T2175+U2175)*0.2/Z2175+2000,0)</f>
        <v/>
      </c>
      <c r="AQ2175" s="21">
        <f>AL2175-AK2175</f>
        <v/>
      </c>
      <c r="AR2175" s="21">
        <f>AM2175-AK2175</f>
        <v/>
      </c>
      <c r="AS2175" s="21">
        <f>AM2175-AL2175</f>
        <v/>
      </c>
      <c r="AT2175" s="21">
        <f>AK2175+C2175-AJ2175</f>
        <v/>
      </c>
      <c r="AU2175" s="21">
        <f>AL2175+C2175-AM2175</f>
        <v/>
      </c>
      <c r="AV2175" s="21">
        <f>AN2175+C2175-AM2175</f>
        <v/>
      </c>
    </row>
    <row r="2176">
      <c r="A2176" t="inlineStr">
        <is>
          <t>1万円刻み</t>
        </is>
      </c>
      <c r="B2176" s="21">
        <f>'5_1万円刻み'!$A$413</f>
        <v/>
      </c>
      <c r="C2176" s="21">
        <f>AO2176</f>
        <v/>
      </c>
      <c r="D2176" s="21" t="n">
        <v>0</v>
      </c>
      <c r="E2176" s="21">
        <f>ROUND(MIN(B2176/12,650000)*12*0.0915+MIN(B2176/12,1390000)*12*(0.0504+0)+B2176*0.005,0)</f>
        <v/>
      </c>
      <c r="F2176" s="21">
        <f>IF(B2176&lt;741000,0,IF(B2176&lt;2191000,B2176-740000,IF(B2176&lt;2193000,1451000,IF(B2176&lt;2196000,1453000,IF(B2176&lt;2200000,1456000,IF(B2176&lt;3600000,ROUND(ROUNDDOWN(B2176/4,-3)*2.8,0)-80000,IF(B2176&lt;6600000,ROUND(ROUNDDOWN(B2176/4,-3)*3.2,0)-440000,IF(B2176&lt;8500000,ROUNDDOWN(B2176*0.9,0)-1100000,B2176-1950000))))))))</f>
        <v/>
      </c>
      <c r="G2176" s="21">
        <f>IF(F2176&gt;23500000,NA(),IF(F2176&lt;=4890000,1040000,IF(F2176&lt;=6550000,670000,620000)))</f>
        <v/>
      </c>
      <c r="H2176" s="21">
        <f>IF(D2176&lt;=0,0,MAX(0,MIN(2000000,D2176-MIN(100000,ROUNDDOWN(F2176*0.05,0)))))</f>
        <v/>
      </c>
      <c r="I2176" s="21">
        <f>IF(C2176&lt;=2000,0,MIN(C2176,ROUNDDOWN(F2176*0.4,0))-2000)</f>
        <v/>
      </c>
      <c r="J2176" s="21">
        <f>MAX(0,ROUNDDOWN(F2176-E2176-G2176,-3))</f>
        <v/>
      </c>
      <c r="K2176" s="21">
        <f>MAX(0,ROUNDDOWN(F2176-E2176-G2176-H2176-I2176,-3))</f>
        <v/>
      </c>
      <c r="L2176" s="21">
        <f>MAX(0,ROUNDDOWN(F2176-E2176-G2176-H2176,-3))</f>
        <v/>
      </c>
      <c r="M2176" s="21">
        <f>IF(J2176&lt;=0,0,ROUNDDOWN((J2176*LOOKUP(J2176,{0,1950001,3300001,6950001,9000001,18000001,40000001},{0.05,0.1,0.2,0.23,0.33,0.4,0.45})-LOOKUP(J2176,{0,1950001,3300001,6950001,9000001,18000001,40000001},{0,97500,427500,636000,1536000,2796000,4796000}))*1.021,-2))</f>
        <v/>
      </c>
      <c r="N2176" s="21">
        <f>IF(K2176&lt;=0,0,ROUNDDOWN((K2176*LOOKUP(K2176,{0,1950001,3300001,6950001,9000001,18000001,40000001},{0.05,0.1,0.2,0.23,0.33,0.4,0.45})-LOOKUP(K2176,{0,1950001,3300001,6950001,9000001,18000001,40000001},{0,97500,427500,636000,1536000,2796000,4796000}))*1.021,-2))</f>
        <v/>
      </c>
      <c r="O2176" s="21">
        <f>IF(L2176&lt;=0,0,ROUNDDOWN((L2176*LOOKUP(L2176,{0,1950001,3300001,6950001,9000001,18000001,40000001},{0.05,0.1,0.2,0.23,0.33,0.4,0.45})-LOOKUP(L2176,{0,1950001,3300001,6950001,9000001,18000001,40000001},{0,97500,427500,636000,1536000,2796000,4796000}))*1.021,-2))</f>
        <v/>
      </c>
      <c r="P2176" s="21">
        <f>MAX(0,ROUNDDOWN(F2176-E2176-430000,-3))</f>
        <v/>
      </c>
      <c r="Q2176" s="21">
        <f>MAX(0,ROUNDDOWN(F2176-E2176-430000-H2176,-3))</f>
        <v/>
      </c>
      <c r="R2176" s="21">
        <f>IF(F2176&lt;=450000,0,MAX(0,P2176*0.06-MIN(50000,P2176)*0.03))</f>
        <v/>
      </c>
      <c r="S2176" s="21">
        <f>IF(F2176&lt;=450000,0,MAX(0,P2176*0.04-MIN(50000,P2176)*0.02))</f>
        <v/>
      </c>
      <c r="T2176" s="21">
        <f>IF(F2176&lt;=450000,0,MAX(0,Q2176*0.06-MIN(50000,Q2176)*0.03))</f>
        <v/>
      </c>
      <c r="U2176" s="21">
        <f>IF(F2176&lt;=450000,0,MAX(0,Q2176*0.04-MIN(50000,Q2176)*0.02))</f>
        <v/>
      </c>
      <c r="V2176" s="21">
        <f>50000+MAX(0,G2176-480000)</f>
        <v/>
      </c>
      <c r="W2176" s="21">
        <f>P2176-V2176</f>
        <v/>
      </c>
      <c r="X2176" s="21">
        <f>Q2176-V2176</f>
        <v/>
      </c>
      <c r="Y2176" s="22">
        <f>IF(W2176&lt;0,0.9,LOOKUP(W2176,{0,1950001,3300001,6950001,9000001,18000001,40000001},{0.84895,0.7979,0.6958,0.66517,0.56307,0.4916,0.44055}))</f>
        <v/>
      </c>
      <c r="Z2176" s="22">
        <f>IF(X2176&lt;0,0.9,LOOKUP(X2176,{0,1950001,3300001,6950001,9000001,18000001,40000001},{0.84895,0.7979,0.6958,0.66517,0.56307,0.4916,0.44055}))</f>
        <v/>
      </c>
      <c r="AA2176" s="22">
        <f>IF(W2176&lt;0,0,CHOOSE(MATCH(W2176,{0,1950001,3300001,6950001,9000001},1),5.105/84.895,10.21/79.79,20.42/69.58,23.483/66.517,33.693/56.307))</f>
        <v/>
      </c>
      <c r="AB2176" s="21">
        <f>IF(C2176&lt;=2000,0,(MIN(C2176,ROUNDDOWN(F2176*0.3,0))-2000)*0.1)</f>
        <v/>
      </c>
      <c r="AC2176" s="21">
        <f>IF(C2176&lt;=2000,0,MIN((C2176-2000)*Y2176,(R2176+S2176)*0.2))</f>
        <v/>
      </c>
      <c r="AD2176" s="21">
        <f>IF(C2176&lt;=2000,0,MIN((C2176-2000)*Z2176,(T2176+U2176)*0.2))</f>
        <v/>
      </c>
      <c r="AE2176" s="21">
        <f>AC2176*AA2176</f>
        <v/>
      </c>
      <c r="AF2176" s="21">
        <f>ROUNDDOWN(R2176,-2)+ROUNDDOWN(S2176,-2)</f>
        <v/>
      </c>
      <c r="AG2176" s="21">
        <f>ROUNDDOWN(MAX(0,R2176-(AB2176+AC2176+AE2176)*0.6),-2)+ROUNDDOWN(MAX(0,S2176-(AB2176+AC2176+AE2176)*0.4),-2)</f>
        <v/>
      </c>
      <c r="AH2176" s="21">
        <f>ROUNDDOWN(MAX(0,T2176-(AB2176+AD2176)*0.6),-2)+ROUNDDOWN(MAX(0,U2176-(AB2176+AD2176)*0.4),-2)</f>
        <v/>
      </c>
      <c r="AI2176" s="21">
        <f>ROUNDDOWN(T2176,-2)+ROUNDDOWN(U2176,-2)</f>
        <v/>
      </c>
      <c r="AJ2176" s="21">
        <f>M2176+AF2176</f>
        <v/>
      </c>
      <c r="AK2176" s="21">
        <f>M2176+AG2176</f>
        <v/>
      </c>
      <c r="AL2176" s="21">
        <f>N2176+AH2176</f>
        <v/>
      </c>
      <c r="AM2176" s="21">
        <f>O2176+AI2176</f>
        <v/>
      </c>
      <c r="AN2176" s="21">
        <f>N2176+AI2176</f>
        <v/>
      </c>
      <c r="AO2176" s="21">
        <f>ROUNDDOWN((R2176+S2176)*0.2/Y2176+2000,0)</f>
        <v/>
      </c>
      <c r="AP2176" s="21">
        <f>ROUNDDOWN((T2176+U2176)*0.2/Z2176+2000,0)</f>
        <v/>
      </c>
      <c r="AQ2176" s="21">
        <f>AL2176-AK2176</f>
        <v/>
      </c>
      <c r="AR2176" s="21">
        <f>AM2176-AK2176</f>
        <v/>
      </c>
      <c r="AS2176" s="21">
        <f>AM2176-AL2176</f>
        <v/>
      </c>
      <c r="AT2176" s="21">
        <f>AK2176+C2176-AJ2176</f>
        <v/>
      </c>
      <c r="AU2176" s="21">
        <f>AL2176+C2176-AM2176</f>
        <v/>
      </c>
      <c r="AV2176" s="21">
        <f>AN2176+C2176-AM2176</f>
        <v/>
      </c>
    </row>
    <row r="2177">
      <c r="A2177" t="inlineStr">
        <is>
          <t>1万円刻み</t>
        </is>
      </c>
      <c r="B2177" s="21">
        <f>'5_1万円刻み'!$A$414</f>
        <v/>
      </c>
      <c r="C2177" s="21">
        <f>AO2177</f>
        <v/>
      </c>
      <c r="D2177" s="21" t="n">
        <v>0</v>
      </c>
      <c r="E2177" s="21">
        <f>ROUND(MIN(B2177/12,650000)*12*0.0915+MIN(B2177/12,1390000)*12*(0.0504+0)+B2177*0.005,0)</f>
        <v/>
      </c>
      <c r="F2177" s="21">
        <f>IF(B2177&lt;741000,0,IF(B2177&lt;2191000,B2177-740000,IF(B2177&lt;2193000,1451000,IF(B2177&lt;2196000,1453000,IF(B2177&lt;2200000,1456000,IF(B2177&lt;3600000,ROUND(ROUNDDOWN(B2177/4,-3)*2.8,0)-80000,IF(B2177&lt;6600000,ROUND(ROUNDDOWN(B2177/4,-3)*3.2,0)-440000,IF(B2177&lt;8500000,ROUNDDOWN(B2177*0.9,0)-1100000,B2177-1950000))))))))</f>
        <v/>
      </c>
      <c r="G2177" s="21">
        <f>IF(F2177&gt;23500000,NA(),IF(F2177&lt;=4890000,1040000,IF(F2177&lt;=6550000,670000,620000)))</f>
        <v/>
      </c>
      <c r="H2177" s="21">
        <f>IF(D2177&lt;=0,0,MAX(0,MIN(2000000,D2177-MIN(100000,ROUNDDOWN(F2177*0.05,0)))))</f>
        <v/>
      </c>
      <c r="I2177" s="21">
        <f>IF(C2177&lt;=2000,0,MIN(C2177,ROUNDDOWN(F2177*0.4,0))-2000)</f>
        <v/>
      </c>
      <c r="J2177" s="21">
        <f>MAX(0,ROUNDDOWN(F2177-E2177-G2177,-3))</f>
        <v/>
      </c>
      <c r="K2177" s="21">
        <f>MAX(0,ROUNDDOWN(F2177-E2177-G2177-H2177-I2177,-3))</f>
        <v/>
      </c>
      <c r="L2177" s="21">
        <f>MAX(0,ROUNDDOWN(F2177-E2177-G2177-H2177,-3))</f>
        <v/>
      </c>
      <c r="M2177" s="21">
        <f>IF(J2177&lt;=0,0,ROUNDDOWN((J2177*LOOKUP(J2177,{0,1950001,3300001,6950001,9000001,18000001,40000001},{0.05,0.1,0.2,0.23,0.33,0.4,0.45})-LOOKUP(J2177,{0,1950001,3300001,6950001,9000001,18000001,40000001},{0,97500,427500,636000,1536000,2796000,4796000}))*1.021,-2))</f>
        <v/>
      </c>
      <c r="N2177" s="21">
        <f>IF(K2177&lt;=0,0,ROUNDDOWN((K2177*LOOKUP(K2177,{0,1950001,3300001,6950001,9000001,18000001,40000001},{0.05,0.1,0.2,0.23,0.33,0.4,0.45})-LOOKUP(K2177,{0,1950001,3300001,6950001,9000001,18000001,40000001},{0,97500,427500,636000,1536000,2796000,4796000}))*1.021,-2))</f>
        <v/>
      </c>
      <c r="O2177" s="21">
        <f>IF(L2177&lt;=0,0,ROUNDDOWN((L2177*LOOKUP(L2177,{0,1950001,3300001,6950001,9000001,18000001,40000001},{0.05,0.1,0.2,0.23,0.33,0.4,0.45})-LOOKUP(L2177,{0,1950001,3300001,6950001,9000001,18000001,40000001},{0,97500,427500,636000,1536000,2796000,4796000}))*1.021,-2))</f>
        <v/>
      </c>
      <c r="P2177" s="21">
        <f>MAX(0,ROUNDDOWN(F2177-E2177-430000,-3))</f>
        <v/>
      </c>
      <c r="Q2177" s="21">
        <f>MAX(0,ROUNDDOWN(F2177-E2177-430000-H2177,-3))</f>
        <v/>
      </c>
      <c r="R2177" s="21">
        <f>IF(F2177&lt;=450000,0,MAX(0,P2177*0.06-MIN(50000,P2177)*0.03))</f>
        <v/>
      </c>
      <c r="S2177" s="21">
        <f>IF(F2177&lt;=450000,0,MAX(0,P2177*0.04-MIN(50000,P2177)*0.02))</f>
        <v/>
      </c>
      <c r="T2177" s="21">
        <f>IF(F2177&lt;=450000,0,MAX(0,Q2177*0.06-MIN(50000,Q2177)*0.03))</f>
        <v/>
      </c>
      <c r="U2177" s="21">
        <f>IF(F2177&lt;=450000,0,MAX(0,Q2177*0.04-MIN(50000,Q2177)*0.02))</f>
        <v/>
      </c>
      <c r="V2177" s="21">
        <f>50000+MAX(0,G2177-480000)</f>
        <v/>
      </c>
      <c r="W2177" s="21">
        <f>P2177-V2177</f>
        <v/>
      </c>
      <c r="X2177" s="21">
        <f>Q2177-V2177</f>
        <v/>
      </c>
      <c r="Y2177" s="22">
        <f>IF(W2177&lt;0,0.9,LOOKUP(W2177,{0,1950001,3300001,6950001,9000001,18000001,40000001},{0.84895,0.7979,0.6958,0.66517,0.56307,0.4916,0.44055}))</f>
        <v/>
      </c>
      <c r="Z2177" s="22">
        <f>IF(X2177&lt;0,0.9,LOOKUP(X2177,{0,1950001,3300001,6950001,9000001,18000001,40000001},{0.84895,0.7979,0.6958,0.66517,0.56307,0.4916,0.44055}))</f>
        <v/>
      </c>
      <c r="AA2177" s="22">
        <f>IF(W2177&lt;0,0,CHOOSE(MATCH(W2177,{0,1950001,3300001,6950001,9000001},1),5.105/84.895,10.21/79.79,20.42/69.58,23.483/66.517,33.693/56.307))</f>
        <v/>
      </c>
      <c r="AB2177" s="21">
        <f>IF(C2177&lt;=2000,0,(MIN(C2177,ROUNDDOWN(F2177*0.3,0))-2000)*0.1)</f>
        <v/>
      </c>
      <c r="AC2177" s="21">
        <f>IF(C2177&lt;=2000,0,MIN((C2177-2000)*Y2177,(R2177+S2177)*0.2))</f>
        <v/>
      </c>
      <c r="AD2177" s="21">
        <f>IF(C2177&lt;=2000,0,MIN((C2177-2000)*Z2177,(T2177+U2177)*0.2))</f>
        <v/>
      </c>
      <c r="AE2177" s="21">
        <f>AC2177*AA2177</f>
        <v/>
      </c>
      <c r="AF2177" s="21">
        <f>ROUNDDOWN(R2177,-2)+ROUNDDOWN(S2177,-2)</f>
        <v/>
      </c>
      <c r="AG2177" s="21">
        <f>ROUNDDOWN(MAX(0,R2177-(AB2177+AC2177+AE2177)*0.6),-2)+ROUNDDOWN(MAX(0,S2177-(AB2177+AC2177+AE2177)*0.4),-2)</f>
        <v/>
      </c>
      <c r="AH2177" s="21">
        <f>ROUNDDOWN(MAX(0,T2177-(AB2177+AD2177)*0.6),-2)+ROUNDDOWN(MAX(0,U2177-(AB2177+AD2177)*0.4),-2)</f>
        <v/>
      </c>
      <c r="AI2177" s="21">
        <f>ROUNDDOWN(T2177,-2)+ROUNDDOWN(U2177,-2)</f>
        <v/>
      </c>
      <c r="AJ2177" s="21">
        <f>M2177+AF2177</f>
        <v/>
      </c>
      <c r="AK2177" s="21">
        <f>M2177+AG2177</f>
        <v/>
      </c>
      <c r="AL2177" s="21">
        <f>N2177+AH2177</f>
        <v/>
      </c>
      <c r="AM2177" s="21">
        <f>O2177+AI2177</f>
        <v/>
      </c>
      <c r="AN2177" s="21">
        <f>N2177+AI2177</f>
        <v/>
      </c>
      <c r="AO2177" s="21">
        <f>ROUNDDOWN((R2177+S2177)*0.2/Y2177+2000,0)</f>
        <v/>
      </c>
      <c r="AP2177" s="21">
        <f>ROUNDDOWN((T2177+U2177)*0.2/Z2177+2000,0)</f>
        <v/>
      </c>
      <c r="AQ2177" s="21">
        <f>AL2177-AK2177</f>
        <v/>
      </c>
      <c r="AR2177" s="21">
        <f>AM2177-AK2177</f>
        <v/>
      </c>
      <c r="AS2177" s="21">
        <f>AM2177-AL2177</f>
        <v/>
      </c>
      <c r="AT2177" s="21">
        <f>AK2177+C2177-AJ2177</f>
        <v/>
      </c>
      <c r="AU2177" s="21">
        <f>AL2177+C2177-AM2177</f>
        <v/>
      </c>
      <c r="AV2177" s="21">
        <f>AN2177+C2177-AM2177</f>
        <v/>
      </c>
    </row>
    <row r="2178">
      <c r="A2178" t="inlineStr">
        <is>
          <t>1万円刻み</t>
        </is>
      </c>
      <c r="B2178" s="21">
        <f>'5_1万円刻み'!$A$415</f>
        <v/>
      </c>
      <c r="C2178" s="21">
        <f>AO2178</f>
        <v/>
      </c>
      <c r="D2178" s="21" t="n">
        <v>0</v>
      </c>
      <c r="E2178" s="21">
        <f>ROUND(MIN(B2178/12,650000)*12*0.0915+MIN(B2178/12,1390000)*12*(0.0504+0)+B2178*0.005,0)</f>
        <v/>
      </c>
      <c r="F2178" s="21">
        <f>IF(B2178&lt;741000,0,IF(B2178&lt;2191000,B2178-740000,IF(B2178&lt;2193000,1451000,IF(B2178&lt;2196000,1453000,IF(B2178&lt;2200000,1456000,IF(B2178&lt;3600000,ROUND(ROUNDDOWN(B2178/4,-3)*2.8,0)-80000,IF(B2178&lt;6600000,ROUND(ROUNDDOWN(B2178/4,-3)*3.2,0)-440000,IF(B2178&lt;8500000,ROUNDDOWN(B2178*0.9,0)-1100000,B2178-1950000))))))))</f>
        <v/>
      </c>
      <c r="G2178" s="21">
        <f>IF(F2178&gt;23500000,NA(),IF(F2178&lt;=4890000,1040000,IF(F2178&lt;=6550000,670000,620000)))</f>
        <v/>
      </c>
      <c r="H2178" s="21">
        <f>IF(D2178&lt;=0,0,MAX(0,MIN(2000000,D2178-MIN(100000,ROUNDDOWN(F2178*0.05,0)))))</f>
        <v/>
      </c>
      <c r="I2178" s="21">
        <f>IF(C2178&lt;=2000,0,MIN(C2178,ROUNDDOWN(F2178*0.4,0))-2000)</f>
        <v/>
      </c>
      <c r="J2178" s="21">
        <f>MAX(0,ROUNDDOWN(F2178-E2178-G2178,-3))</f>
        <v/>
      </c>
      <c r="K2178" s="21">
        <f>MAX(0,ROUNDDOWN(F2178-E2178-G2178-H2178-I2178,-3))</f>
        <v/>
      </c>
      <c r="L2178" s="21">
        <f>MAX(0,ROUNDDOWN(F2178-E2178-G2178-H2178,-3))</f>
        <v/>
      </c>
      <c r="M2178" s="21">
        <f>IF(J2178&lt;=0,0,ROUNDDOWN((J2178*LOOKUP(J2178,{0,1950001,3300001,6950001,9000001,18000001,40000001},{0.05,0.1,0.2,0.23,0.33,0.4,0.45})-LOOKUP(J2178,{0,1950001,3300001,6950001,9000001,18000001,40000001},{0,97500,427500,636000,1536000,2796000,4796000}))*1.021,-2))</f>
        <v/>
      </c>
      <c r="N2178" s="21">
        <f>IF(K2178&lt;=0,0,ROUNDDOWN((K2178*LOOKUP(K2178,{0,1950001,3300001,6950001,9000001,18000001,40000001},{0.05,0.1,0.2,0.23,0.33,0.4,0.45})-LOOKUP(K2178,{0,1950001,3300001,6950001,9000001,18000001,40000001},{0,97500,427500,636000,1536000,2796000,4796000}))*1.021,-2))</f>
        <v/>
      </c>
      <c r="O2178" s="21">
        <f>IF(L2178&lt;=0,0,ROUNDDOWN((L2178*LOOKUP(L2178,{0,1950001,3300001,6950001,9000001,18000001,40000001},{0.05,0.1,0.2,0.23,0.33,0.4,0.45})-LOOKUP(L2178,{0,1950001,3300001,6950001,9000001,18000001,40000001},{0,97500,427500,636000,1536000,2796000,4796000}))*1.021,-2))</f>
        <v/>
      </c>
      <c r="P2178" s="21">
        <f>MAX(0,ROUNDDOWN(F2178-E2178-430000,-3))</f>
        <v/>
      </c>
      <c r="Q2178" s="21">
        <f>MAX(0,ROUNDDOWN(F2178-E2178-430000-H2178,-3))</f>
        <v/>
      </c>
      <c r="R2178" s="21">
        <f>IF(F2178&lt;=450000,0,MAX(0,P2178*0.06-MIN(50000,P2178)*0.03))</f>
        <v/>
      </c>
      <c r="S2178" s="21">
        <f>IF(F2178&lt;=450000,0,MAX(0,P2178*0.04-MIN(50000,P2178)*0.02))</f>
        <v/>
      </c>
      <c r="T2178" s="21">
        <f>IF(F2178&lt;=450000,0,MAX(0,Q2178*0.06-MIN(50000,Q2178)*0.03))</f>
        <v/>
      </c>
      <c r="U2178" s="21">
        <f>IF(F2178&lt;=450000,0,MAX(0,Q2178*0.04-MIN(50000,Q2178)*0.02))</f>
        <v/>
      </c>
      <c r="V2178" s="21">
        <f>50000+MAX(0,G2178-480000)</f>
        <v/>
      </c>
      <c r="W2178" s="21">
        <f>P2178-V2178</f>
        <v/>
      </c>
      <c r="X2178" s="21">
        <f>Q2178-V2178</f>
        <v/>
      </c>
      <c r="Y2178" s="22">
        <f>IF(W2178&lt;0,0.9,LOOKUP(W2178,{0,1950001,3300001,6950001,9000001,18000001,40000001},{0.84895,0.7979,0.6958,0.66517,0.56307,0.4916,0.44055}))</f>
        <v/>
      </c>
      <c r="Z2178" s="22">
        <f>IF(X2178&lt;0,0.9,LOOKUP(X2178,{0,1950001,3300001,6950001,9000001,18000001,40000001},{0.84895,0.7979,0.6958,0.66517,0.56307,0.4916,0.44055}))</f>
        <v/>
      </c>
      <c r="AA2178" s="22">
        <f>IF(W2178&lt;0,0,CHOOSE(MATCH(W2178,{0,1950001,3300001,6950001,9000001},1),5.105/84.895,10.21/79.79,20.42/69.58,23.483/66.517,33.693/56.307))</f>
        <v/>
      </c>
      <c r="AB2178" s="21">
        <f>IF(C2178&lt;=2000,0,(MIN(C2178,ROUNDDOWN(F2178*0.3,0))-2000)*0.1)</f>
        <v/>
      </c>
      <c r="AC2178" s="21">
        <f>IF(C2178&lt;=2000,0,MIN((C2178-2000)*Y2178,(R2178+S2178)*0.2))</f>
        <v/>
      </c>
      <c r="AD2178" s="21">
        <f>IF(C2178&lt;=2000,0,MIN((C2178-2000)*Z2178,(T2178+U2178)*0.2))</f>
        <v/>
      </c>
      <c r="AE2178" s="21">
        <f>AC2178*AA2178</f>
        <v/>
      </c>
      <c r="AF2178" s="21">
        <f>ROUNDDOWN(R2178,-2)+ROUNDDOWN(S2178,-2)</f>
        <v/>
      </c>
      <c r="AG2178" s="21">
        <f>ROUNDDOWN(MAX(0,R2178-(AB2178+AC2178+AE2178)*0.6),-2)+ROUNDDOWN(MAX(0,S2178-(AB2178+AC2178+AE2178)*0.4),-2)</f>
        <v/>
      </c>
      <c r="AH2178" s="21">
        <f>ROUNDDOWN(MAX(0,T2178-(AB2178+AD2178)*0.6),-2)+ROUNDDOWN(MAX(0,U2178-(AB2178+AD2178)*0.4),-2)</f>
        <v/>
      </c>
      <c r="AI2178" s="21">
        <f>ROUNDDOWN(T2178,-2)+ROUNDDOWN(U2178,-2)</f>
        <v/>
      </c>
      <c r="AJ2178" s="21">
        <f>M2178+AF2178</f>
        <v/>
      </c>
      <c r="AK2178" s="21">
        <f>M2178+AG2178</f>
        <v/>
      </c>
      <c r="AL2178" s="21">
        <f>N2178+AH2178</f>
        <v/>
      </c>
      <c r="AM2178" s="21">
        <f>O2178+AI2178</f>
        <v/>
      </c>
      <c r="AN2178" s="21">
        <f>N2178+AI2178</f>
        <v/>
      </c>
      <c r="AO2178" s="21">
        <f>ROUNDDOWN((R2178+S2178)*0.2/Y2178+2000,0)</f>
        <v/>
      </c>
      <c r="AP2178" s="21">
        <f>ROUNDDOWN((T2178+U2178)*0.2/Z2178+2000,0)</f>
        <v/>
      </c>
      <c r="AQ2178" s="21">
        <f>AL2178-AK2178</f>
        <v/>
      </c>
      <c r="AR2178" s="21">
        <f>AM2178-AK2178</f>
        <v/>
      </c>
      <c r="AS2178" s="21">
        <f>AM2178-AL2178</f>
        <v/>
      </c>
      <c r="AT2178" s="21">
        <f>AK2178+C2178-AJ2178</f>
        <v/>
      </c>
      <c r="AU2178" s="21">
        <f>AL2178+C2178-AM2178</f>
        <v/>
      </c>
      <c r="AV2178" s="21">
        <f>AN2178+C2178-AM2178</f>
        <v/>
      </c>
    </row>
    <row r="2179">
      <c r="A2179" t="inlineStr">
        <is>
          <t>1万円刻み</t>
        </is>
      </c>
      <c r="B2179" s="21">
        <f>'5_1万円刻み'!$A$416</f>
        <v/>
      </c>
      <c r="C2179" s="21">
        <f>AO2179</f>
        <v/>
      </c>
      <c r="D2179" s="21" t="n">
        <v>0</v>
      </c>
      <c r="E2179" s="21">
        <f>ROUND(MIN(B2179/12,650000)*12*0.0915+MIN(B2179/12,1390000)*12*(0.0504+0)+B2179*0.005,0)</f>
        <v/>
      </c>
      <c r="F2179" s="21">
        <f>IF(B2179&lt;741000,0,IF(B2179&lt;2191000,B2179-740000,IF(B2179&lt;2193000,1451000,IF(B2179&lt;2196000,1453000,IF(B2179&lt;2200000,1456000,IF(B2179&lt;3600000,ROUND(ROUNDDOWN(B2179/4,-3)*2.8,0)-80000,IF(B2179&lt;6600000,ROUND(ROUNDDOWN(B2179/4,-3)*3.2,0)-440000,IF(B2179&lt;8500000,ROUNDDOWN(B2179*0.9,0)-1100000,B2179-1950000))))))))</f>
        <v/>
      </c>
      <c r="G2179" s="21">
        <f>IF(F2179&gt;23500000,NA(),IF(F2179&lt;=4890000,1040000,IF(F2179&lt;=6550000,670000,620000)))</f>
        <v/>
      </c>
      <c r="H2179" s="21">
        <f>IF(D2179&lt;=0,0,MAX(0,MIN(2000000,D2179-MIN(100000,ROUNDDOWN(F2179*0.05,0)))))</f>
        <v/>
      </c>
      <c r="I2179" s="21">
        <f>IF(C2179&lt;=2000,0,MIN(C2179,ROUNDDOWN(F2179*0.4,0))-2000)</f>
        <v/>
      </c>
      <c r="J2179" s="21">
        <f>MAX(0,ROUNDDOWN(F2179-E2179-G2179,-3))</f>
        <v/>
      </c>
      <c r="K2179" s="21">
        <f>MAX(0,ROUNDDOWN(F2179-E2179-G2179-H2179-I2179,-3))</f>
        <v/>
      </c>
      <c r="L2179" s="21">
        <f>MAX(0,ROUNDDOWN(F2179-E2179-G2179-H2179,-3))</f>
        <v/>
      </c>
      <c r="M2179" s="21">
        <f>IF(J2179&lt;=0,0,ROUNDDOWN((J2179*LOOKUP(J2179,{0,1950001,3300001,6950001,9000001,18000001,40000001},{0.05,0.1,0.2,0.23,0.33,0.4,0.45})-LOOKUP(J2179,{0,1950001,3300001,6950001,9000001,18000001,40000001},{0,97500,427500,636000,1536000,2796000,4796000}))*1.021,-2))</f>
        <v/>
      </c>
      <c r="N2179" s="21">
        <f>IF(K2179&lt;=0,0,ROUNDDOWN((K2179*LOOKUP(K2179,{0,1950001,3300001,6950001,9000001,18000001,40000001},{0.05,0.1,0.2,0.23,0.33,0.4,0.45})-LOOKUP(K2179,{0,1950001,3300001,6950001,9000001,18000001,40000001},{0,97500,427500,636000,1536000,2796000,4796000}))*1.021,-2))</f>
        <v/>
      </c>
      <c r="O2179" s="21">
        <f>IF(L2179&lt;=0,0,ROUNDDOWN((L2179*LOOKUP(L2179,{0,1950001,3300001,6950001,9000001,18000001,40000001},{0.05,0.1,0.2,0.23,0.33,0.4,0.45})-LOOKUP(L2179,{0,1950001,3300001,6950001,9000001,18000001,40000001},{0,97500,427500,636000,1536000,2796000,4796000}))*1.021,-2))</f>
        <v/>
      </c>
      <c r="P2179" s="21">
        <f>MAX(0,ROUNDDOWN(F2179-E2179-430000,-3))</f>
        <v/>
      </c>
      <c r="Q2179" s="21">
        <f>MAX(0,ROUNDDOWN(F2179-E2179-430000-H2179,-3))</f>
        <v/>
      </c>
      <c r="R2179" s="21">
        <f>IF(F2179&lt;=450000,0,MAX(0,P2179*0.06-MIN(50000,P2179)*0.03))</f>
        <v/>
      </c>
      <c r="S2179" s="21">
        <f>IF(F2179&lt;=450000,0,MAX(0,P2179*0.04-MIN(50000,P2179)*0.02))</f>
        <v/>
      </c>
      <c r="T2179" s="21">
        <f>IF(F2179&lt;=450000,0,MAX(0,Q2179*0.06-MIN(50000,Q2179)*0.03))</f>
        <v/>
      </c>
      <c r="U2179" s="21">
        <f>IF(F2179&lt;=450000,0,MAX(0,Q2179*0.04-MIN(50000,Q2179)*0.02))</f>
        <v/>
      </c>
      <c r="V2179" s="21">
        <f>50000+MAX(0,G2179-480000)</f>
        <v/>
      </c>
      <c r="W2179" s="21">
        <f>P2179-V2179</f>
        <v/>
      </c>
      <c r="X2179" s="21">
        <f>Q2179-V2179</f>
        <v/>
      </c>
      <c r="Y2179" s="22">
        <f>IF(W2179&lt;0,0.9,LOOKUP(W2179,{0,1950001,3300001,6950001,9000001,18000001,40000001},{0.84895,0.7979,0.6958,0.66517,0.56307,0.4916,0.44055}))</f>
        <v/>
      </c>
      <c r="Z2179" s="22">
        <f>IF(X2179&lt;0,0.9,LOOKUP(X2179,{0,1950001,3300001,6950001,9000001,18000001,40000001},{0.84895,0.7979,0.6958,0.66517,0.56307,0.4916,0.44055}))</f>
        <v/>
      </c>
      <c r="AA2179" s="22">
        <f>IF(W2179&lt;0,0,CHOOSE(MATCH(W2179,{0,1950001,3300001,6950001,9000001},1),5.105/84.895,10.21/79.79,20.42/69.58,23.483/66.517,33.693/56.307))</f>
        <v/>
      </c>
      <c r="AB2179" s="21">
        <f>IF(C2179&lt;=2000,0,(MIN(C2179,ROUNDDOWN(F2179*0.3,0))-2000)*0.1)</f>
        <v/>
      </c>
      <c r="AC2179" s="21">
        <f>IF(C2179&lt;=2000,0,MIN((C2179-2000)*Y2179,(R2179+S2179)*0.2))</f>
        <v/>
      </c>
      <c r="AD2179" s="21">
        <f>IF(C2179&lt;=2000,0,MIN((C2179-2000)*Z2179,(T2179+U2179)*0.2))</f>
        <v/>
      </c>
      <c r="AE2179" s="21">
        <f>AC2179*AA2179</f>
        <v/>
      </c>
      <c r="AF2179" s="21">
        <f>ROUNDDOWN(R2179,-2)+ROUNDDOWN(S2179,-2)</f>
        <v/>
      </c>
      <c r="AG2179" s="21">
        <f>ROUNDDOWN(MAX(0,R2179-(AB2179+AC2179+AE2179)*0.6),-2)+ROUNDDOWN(MAX(0,S2179-(AB2179+AC2179+AE2179)*0.4),-2)</f>
        <v/>
      </c>
      <c r="AH2179" s="21">
        <f>ROUNDDOWN(MAX(0,T2179-(AB2179+AD2179)*0.6),-2)+ROUNDDOWN(MAX(0,U2179-(AB2179+AD2179)*0.4),-2)</f>
        <v/>
      </c>
      <c r="AI2179" s="21">
        <f>ROUNDDOWN(T2179,-2)+ROUNDDOWN(U2179,-2)</f>
        <v/>
      </c>
      <c r="AJ2179" s="21">
        <f>M2179+AF2179</f>
        <v/>
      </c>
      <c r="AK2179" s="21">
        <f>M2179+AG2179</f>
        <v/>
      </c>
      <c r="AL2179" s="21">
        <f>N2179+AH2179</f>
        <v/>
      </c>
      <c r="AM2179" s="21">
        <f>O2179+AI2179</f>
        <v/>
      </c>
      <c r="AN2179" s="21">
        <f>N2179+AI2179</f>
        <v/>
      </c>
      <c r="AO2179" s="21">
        <f>ROUNDDOWN((R2179+S2179)*0.2/Y2179+2000,0)</f>
        <v/>
      </c>
      <c r="AP2179" s="21">
        <f>ROUNDDOWN((T2179+U2179)*0.2/Z2179+2000,0)</f>
        <v/>
      </c>
      <c r="AQ2179" s="21">
        <f>AL2179-AK2179</f>
        <v/>
      </c>
      <c r="AR2179" s="21">
        <f>AM2179-AK2179</f>
        <v/>
      </c>
      <c r="AS2179" s="21">
        <f>AM2179-AL2179</f>
        <v/>
      </c>
      <c r="AT2179" s="21">
        <f>AK2179+C2179-AJ2179</f>
        <v/>
      </c>
      <c r="AU2179" s="21">
        <f>AL2179+C2179-AM2179</f>
        <v/>
      </c>
      <c r="AV2179" s="21">
        <f>AN2179+C2179-AM2179</f>
        <v/>
      </c>
    </row>
    <row r="2180">
      <c r="A2180" t="inlineStr">
        <is>
          <t>1万円刻み</t>
        </is>
      </c>
      <c r="B2180" s="21">
        <f>'5_1万円刻み'!$A$417</f>
        <v/>
      </c>
      <c r="C2180" s="21">
        <f>AO2180</f>
        <v/>
      </c>
      <c r="D2180" s="21" t="n">
        <v>0</v>
      </c>
      <c r="E2180" s="21">
        <f>ROUND(MIN(B2180/12,650000)*12*0.0915+MIN(B2180/12,1390000)*12*(0.0504+0)+B2180*0.005,0)</f>
        <v/>
      </c>
      <c r="F2180" s="21">
        <f>IF(B2180&lt;741000,0,IF(B2180&lt;2191000,B2180-740000,IF(B2180&lt;2193000,1451000,IF(B2180&lt;2196000,1453000,IF(B2180&lt;2200000,1456000,IF(B2180&lt;3600000,ROUND(ROUNDDOWN(B2180/4,-3)*2.8,0)-80000,IF(B2180&lt;6600000,ROUND(ROUNDDOWN(B2180/4,-3)*3.2,0)-440000,IF(B2180&lt;8500000,ROUNDDOWN(B2180*0.9,0)-1100000,B2180-1950000))))))))</f>
        <v/>
      </c>
      <c r="G2180" s="21">
        <f>IF(F2180&gt;23500000,NA(),IF(F2180&lt;=4890000,1040000,IF(F2180&lt;=6550000,670000,620000)))</f>
        <v/>
      </c>
      <c r="H2180" s="21">
        <f>IF(D2180&lt;=0,0,MAX(0,MIN(2000000,D2180-MIN(100000,ROUNDDOWN(F2180*0.05,0)))))</f>
        <v/>
      </c>
      <c r="I2180" s="21">
        <f>IF(C2180&lt;=2000,0,MIN(C2180,ROUNDDOWN(F2180*0.4,0))-2000)</f>
        <v/>
      </c>
      <c r="J2180" s="21">
        <f>MAX(0,ROUNDDOWN(F2180-E2180-G2180,-3))</f>
        <v/>
      </c>
      <c r="K2180" s="21">
        <f>MAX(0,ROUNDDOWN(F2180-E2180-G2180-H2180-I2180,-3))</f>
        <v/>
      </c>
      <c r="L2180" s="21">
        <f>MAX(0,ROUNDDOWN(F2180-E2180-G2180-H2180,-3))</f>
        <v/>
      </c>
      <c r="M2180" s="21">
        <f>IF(J2180&lt;=0,0,ROUNDDOWN((J2180*LOOKUP(J2180,{0,1950001,3300001,6950001,9000001,18000001,40000001},{0.05,0.1,0.2,0.23,0.33,0.4,0.45})-LOOKUP(J2180,{0,1950001,3300001,6950001,9000001,18000001,40000001},{0,97500,427500,636000,1536000,2796000,4796000}))*1.021,-2))</f>
        <v/>
      </c>
      <c r="N2180" s="21">
        <f>IF(K2180&lt;=0,0,ROUNDDOWN((K2180*LOOKUP(K2180,{0,1950001,3300001,6950001,9000001,18000001,40000001},{0.05,0.1,0.2,0.23,0.33,0.4,0.45})-LOOKUP(K2180,{0,1950001,3300001,6950001,9000001,18000001,40000001},{0,97500,427500,636000,1536000,2796000,4796000}))*1.021,-2))</f>
        <v/>
      </c>
      <c r="O2180" s="21">
        <f>IF(L2180&lt;=0,0,ROUNDDOWN((L2180*LOOKUP(L2180,{0,1950001,3300001,6950001,9000001,18000001,40000001},{0.05,0.1,0.2,0.23,0.33,0.4,0.45})-LOOKUP(L2180,{0,1950001,3300001,6950001,9000001,18000001,40000001},{0,97500,427500,636000,1536000,2796000,4796000}))*1.021,-2))</f>
        <v/>
      </c>
      <c r="P2180" s="21">
        <f>MAX(0,ROUNDDOWN(F2180-E2180-430000,-3))</f>
        <v/>
      </c>
      <c r="Q2180" s="21">
        <f>MAX(0,ROUNDDOWN(F2180-E2180-430000-H2180,-3))</f>
        <v/>
      </c>
      <c r="R2180" s="21">
        <f>IF(F2180&lt;=450000,0,MAX(0,P2180*0.06-MIN(50000,P2180)*0.03))</f>
        <v/>
      </c>
      <c r="S2180" s="21">
        <f>IF(F2180&lt;=450000,0,MAX(0,P2180*0.04-MIN(50000,P2180)*0.02))</f>
        <v/>
      </c>
      <c r="T2180" s="21">
        <f>IF(F2180&lt;=450000,0,MAX(0,Q2180*0.06-MIN(50000,Q2180)*0.03))</f>
        <v/>
      </c>
      <c r="U2180" s="21">
        <f>IF(F2180&lt;=450000,0,MAX(0,Q2180*0.04-MIN(50000,Q2180)*0.02))</f>
        <v/>
      </c>
      <c r="V2180" s="21">
        <f>50000+MAX(0,G2180-480000)</f>
        <v/>
      </c>
      <c r="W2180" s="21">
        <f>P2180-V2180</f>
        <v/>
      </c>
      <c r="X2180" s="21">
        <f>Q2180-V2180</f>
        <v/>
      </c>
      <c r="Y2180" s="22">
        <f>IF(W2180&lt;0,0.9,LOOKUP(W2180,{0,1950001,3300001,6950001,9000001,18000001,40000001},{0.84895,0.7979,0.6958,0.66517,0.56307,0.4916,0.44055}))</f>
        <v/>
      </c>
      <c r="Z2180" s="22">
        <f>IF(X2180&lt;0,0.9,LOOKUP(X2180,{0,1950001,3300001,6950001,9000001,18000001,40000001},{0.84895,0.7979,0.6958,0.66517,0.56307,0.4916,0.44055}))</f>
        <v/>
      </c>
      <c r="AA2180" s="22">
        <f>IF(W2180&lt;0,0,CHOOSE(MATCH(W2180,{0,1950001,3300001,6950001,9000001},1),5.105/84.895,10.21/79.79,20.42/69.58,23.483/66.517,33.693/56.307))</f>
        <v/>
      </c>
      <c r="AB2180" s="21">
        <f>IF(C2180&lt;=2000,0,(MIN(C2180,ROUNDDOWN(F2180*0.3,0))-2000)*0.1)</f>
        <v/>
      </c>
      <c r="AC2180" s="21">
        <f>IF(C2180&lt;=2000,0,MIN((C2180-2000)*Y2180,(R2180+S2180)*0.2))</f>
        <v/>
      </c>
      <c r="AD2180" s="21">
        <f>IF(C2180&lt;=2000,0,MIN((C2180-2000)*Z2180,(T2180+U2180)*0.2))</f>
        <v/>
      </c>
      <c r="AE2180" s="21">
        <f>AC2180*AA2180</f>
        <v/>
      </c>
      <c r="AF2180" s="21">
        <f>ROUNDDOWN(R2180,-2)+ROUNDDOWN(S2180,-2)</f>
        <v/>
      </c>
      <c r="AG2180" s="21">
        <f>ROUNDDOWN(MAX(0,R2180-(AB2180+AC2180+AE2180)*0.6),-2)+ROUNDDOWN(MAX(0,S2180-(AB2180+AC2180+AE2180)*0.4),-2)</f>
        <v/>
      </c>
      <c r="AH2180" s="21">
        <f>ROUNDDOWN(MAX(0,T2180-(AB2180+AD2180)*0.6),-2)+ROUNDDOWN(MAX(0,U2180-(AB2180+AD2180)*0.4),-2)</f>
        <v/>
      </c>
      <c r="AI2180" s="21">
        <f>ROUNDDOWN(T2180,-2)+ROUNDDOWN(U2180,-2)</f>
        <v/>
      </c>
      <c r="AJ2180" s="21">
        <f>M2180+AF2180</f>
        <v/>
      </c>
      <c r="AK2180" s="21">
        <f>M2180+AG2180</f>
        <v/>
      </c>
      <c r="AL2180" s="21">
        <f>N2180+AH2180</f>
        <v/>
      </c>
      <c r="AM2180" s="21">
        <f>O2180+AI2180</f>
        <v/>
      </c>
      <c r="AN2180" s="21">
        <f>N2180+AI2180</f>
        <v/>
      </c>
      <c r="AO2180" s="21">
        <f>ROUNDDOWN((R2180+S2180)*0.2/Y2180+2000,0)</f>
        <v/>
      </c>
      <c r="AP2180" s="21">
        <f>ROUNDDOWN((T2180+U2180)*0.2/Z2180+2000,0)</f>
        <v/>
      </c>
      <c r="AQ2180" s="21">
        <f>AL2180-AK2180</f>
        <v/>
      </c>
      <c r="AR2180" s="21">
        <f>AM2180-AK2180</f>
        <v/>
      </c>
      <c r="AS2180" s="21">
        <f>AM2180-AL2180</f>
        <v/>
      </c>
      <c r="AT2180" s="21">
        <f>AK2180+C2180-AJ2180</f>
        <v/>
      </c>
      <c r="AU2180" s="21">
        <f>AL2180+C2180-AM2180</f>
        <v/>
      </c>
      <c r="AV2180" s="21">
        <f>AN2180+C2180-AM2180</f>
        <v/>
      </c>
    </row>
    <row r="2181">
      <c r="A2181" t="inlineStr">
        <is>
          <t>1万円刻み</t>
        </is>
      </c>
      <c r="B2181" s="21">
        <f>'5_1万円刻み'!$A$418</f>
        <v/>
      </c>
      <c r="C2181" s="21">
        <f>AO2181</f>
        <v/>
      </c>
      <c r="D2181" s="21" t="n">
        <v>0</v>
      </c>
      <c r="E2181" s="21">
        <f>ROUND(MIN(B2181/12,650000)*12*0.0915+MIN(B2181/12,1390000)*12*(0.0504+0)+B2181*0.005,0)</f>
        <v/>
      </c>
      <c r="F2181" s="21">
        <f>IF(B2181&lt;741000,0,IF(B2181&lt;2191000,B2181-740000,IF(B2181&lt;2193000,1451000,IF(B2181&lt;2196000,1453000,IF(B2181&lt;2200000,1456000,IF(B2181&lt;3600000,ROUND(ROUNDDOWN(B2181/4,-3)*2.8,0)-80000,IF(B2181&lt;6600000,ROUND(ROUNDDOWN(B2181/4,-3)*3.2,0)-440000,IF(B2181&lt;8500000,ROUNDDOWN(B2181*0.9,0)-1100000,B2181-1950000))))))))</f>
        <v/>
      </c>
      <c r="G2181" s="21">
        <f>IF(F2181&gt;23500000,NA(),IF(F2181&lt;=4890000,1040000,IF(F2181&lt;=6550000,670000,620000)))</f>
        <v/>
      </c>
      <c r="H2181" s="21">
        <f>IF(D2181&lt;=0,0,MAX(0,MIN(2000000,D2181-MIN(100000,ROUNDDOWN(F2181*0.05,0)))))</f>
        <v/>
      </c>
      <c r="I2181" s="21">
        <f>IF(C2181&lt;=2000,0,MIN(C2181,ROUNDDOWN(F2181*0.4,0))-2000)</f>
        <v/>
      </c>
      <c r="J2181" s="21">
        <f>MAX(0,ROUNDDOWN(F2181-E2181-G2181,-3))</f>
        <v/>
      </c>
      <c r="K2181" s="21">
        <f>MAX(0,ROUNDDOWN(F2181-E2181-G2181-H2181-I2181,-3))</f>
        <v/>
      </c>
      <c r="L2181" s="21">
        <f>MAX(0,ROUNDDOWN(F2181-E2181-G2181-H2181,-3))</f>
        <v/>
      </c>
      <c r="M2181" s="21">
        <f>IF(J2181&lt;=0,0,ROUNDDOWN((J2181*LOOKUP(J2181,{0,1950001,3300001,6950001,9000001,18000001,40000001},{0.05,0.1,0.2,0.23,0.33,0.4,0.45})-LOOKUP(J2181,{0,1950001,3300001,6950001,9000001,18000001,40000001},{0,97500,427500,636000,1536000,2796000,4796000}))*1.021,-2))</f>
        <v/>
      </c>
      <c r="N2181" s="21">
        <f>IF(K2181&lt;=0,0,ROUNDDOWN((K2181*LOOKUP(K2181,{0,1950001,3300001,6950001,9000001,18000001,40000001},{0.05,0.1,0.2,0.23,0.33,0.4,0.45})-LOOKUP(K2181,{0,1950001,3300001,6950001,9000001,18000001,40000001},{0,97500,427500,636000,1536000,2796000,4796000}))*1.021,-2))</f>
        <v/>
      </c>
      <c r="O2181" s="21">
        <f>IF(L2181&lt;=0,0,ROUNDDOWN((L2181*LOOKUP(L2181,{0,1950001,3300001,6950001,9000001,18000001,40000001},{0.05,0.1,0.2,0.23,0.33,0.4,0.45})-LOOKUP(L2181,{0,1950001,3300001,6950001,9000001,18000001,40000001},{0,97500,427500,636000,1536000,2796000,4796000}))*1.021,-2))</f>
        <v/>
      </c>
      <c r="P2181" s="21">
        <f>MAX(0,ROUNDDOWN(F2181-E2181-430000,-3))</f>
        <v/>
      </c>
      <c r="Q2181" s="21">
        <f>MAX(0,ROUNDDOWN(F2181-E2181-430000-H2181,-3))</f>
        <v/>
      </c>
      <c r="R2181" s="21">
        <f>IF(F2181&lt;=450000,0,MAX(0,P2181*0.06-MIN(50000,P2181)*0.03))</f>
        <v/>
      </c>
      <c r="S2181" s="21">
        <f>IF(F2181&lt;=450000,0,MAX(0,P2181*0.04-MIN(50000,P2181)*0.02))</f>
        <v/>
      </c>
      <c r="T2181" s="21">
        <f>IF(F2181&lt;=450000,0,MAX(0,Q2181*0.06-MIN(50000,Q2181)*0.03))</f>
        <v/>
      </c>
      <c r="U2181" s="21">
        <f>IF(F2181&lt;=450000,0,MAX(0,Q2181*0.04-MIN(50000,Q2181)*0.02))</f>
        <v/>
      </c>
      <c r="V2181" s="21">
        <f>50000+MAX(0,G2181-480000)</f>
        <v/>
      </c>
      <c r="W2181" s="21">
        <f>P2181-V2181</f>
        <v/>
      </c>
      <c r="X2181" s="21">
        <f>Q2181-V2181</f>
        <v/>
      </c>
      <c r="Y2181" s="22">
        <f>IF(W2181&lt;0,0.9,LOOKUP(W2181,{0,1950001,3300001,6950001,9000001,18000001,40000001},{0.84895,0.7979,0.6958,0.66517,0.56307,0.4916,0.44055}))</f>
        <v/>
      </c>
      <c r="Z2181" s="22">
        <f>IF(X2181&lt;0,0.9,LOOKUP(X2181,{0,1950001,3300001,6950001,9000001,18000001,40000001},{0.84895,0.7979,0.6958,0.66517,0.56307,0.4916,0.44055}))</f>
        <v/>
      </c>
      <c r="AA2181" s="22">
        <f>IF(W2181&lt;0,0,CHOOSE(MATCH(W2181,{0,1950001,3300001,6950001,9000001},1),5.105/84.895,10.21/79.79,20.42/69.58,23.483/66.517,33.693/56.307))</f>
        <v/>
      </c>
      <c r="AB2181" s="21">
        <f>IF(C2181&lt;=2000,0,(MIN(C2181,ROUNDDOWN(F2181*0.3,0))-2000)*0.1)</f>
        <v/>
      </c>
      <c r="AC2181" s="21">
        <f>IF(C2181&lt;=2000,0,MIN((C2181-2000)*Y2181,(R2181+S2181)*0.2))</f>
        <v/>
      </c>
      <c r="AD2181" s="21">
        <f>IF(C2181&lt;=2000,0,MIN((C2181-2000)*Z2181,(T2181+U2181)*0.2))</f>
        <v/>
      </c>
      <c r="AE2181" s="21">
        <f>AC2181*AA2181</f>
        <v/>
      </c>
      <c r="AF2181" s="21">
        <f>ROUNDDOWN(R2181,-2)+ROUNDDOWN(S2181,-2)</f>
        <v/>
      </c>
      <c r="AG2181" s="21">
        <f>ROUNDDOWN(MAX(0,R2181-(AB2181+AC2181+AE2181)*0.6),-2)+ROUNDDOWN(MAX(0,S2181-(AB2181+AC2181+AE2181)*0.4),-2)</f>
        <v/>
      </c>
      <c r="AH2181" s="21">
        <f>ROUNDDOWN(MAX(0,T2181-(AB2181+AD2181)*0.6),-2)+ROUNDDOWN(MAX(0,U2181-(AB2181+AD2181)*0.4),-2)</f>
        <v/>
      </c>
      <c r="AI2181" s="21">
        <f>ROUNDDOWN(T2181,-2)+ROUNDDOWN(U2181,-2)</f>
        <v/>
      </c>
      <c r="AJ2181" s="21">
        <f>M2181+AF2181</f>
        <v/>
      </c>
      <c r="AK2181" s="21">
        <f>M2181+AG2181</f>
        <v/>
      </c>
      <c r="AL2181" s="21">
        <f>N2181+AH2181</f>
        <v/>
      </c>
      <c r="AM2181" s="21">
        <f>O2181+AI2181</f>
        <v/>
      </c>
      <c r="AN2181" s="21">
        <f>N2181+AI2181</f>
        <v/>
      </c>
      <c r="AO2181" s="21">
        <f>ROUNDDOWN((R2181+S2181)*0.2/Y2181+2000,0)</f>
        <v/>
      </c>
      <c r="AP2181" s="21">
        <f>ROUNDDOWN((T2181+U2181)*0.2/Z2181+2000,0)</f>
        <v/>
      </c>
      <c r="AQ2181" s="21">
        <f>AL2181-AK2181</f>
        <v/>
      </c>
      <c r="AR2181" s="21">
        <f>AM2181-AK2181</f>
        <v/>
      </c>
      <c r="AS2181" s="21">
        <f>AM2181-AL2181</f>
        <v/>
      </c>
      <c r="AT2181" s="21">
        <f>AK2181+C2181-AJ2181</f>
        <v/>
      </c>
      <c r="AU2181" s="21">
        <f>AL2181+C2181-AM2181</f>
        <v/>
      </c>
      <c r="AV2181" s="21">
        <f>AN2181+C2181-AM2181</f>
        <v/>
      </c>
    </row>
    <row r="2182">
      <c r="A2182" t="inlineStr">
        <is>
          <t>1万円刻み</t>
        </is>
      </c>
      <c r="B2182" s="21">
        <f>'5_1万円刻み'!$A$419</f>
        <v/>
      </c>
      <c r="C2182" s="21">
        <f>AO2182</f>
        <v/>
      </c>
      <c r="D2182" s="21" t="n">
        <v>0</v>
      </c>
      <c r="E2182" s="21">
        <f>ROUND(MIN(B2182/12,650000)*12*0.0915+MIN(B2182/12,1390000)*12*(0.0504+0)+B2182*0.005,0)</f>
        <v/>
      </c>
      <c r="F2182" s="21">
        <f>IF(B2182&lt;741000,0,IF(B2182&lt;2191000,B2182-740000,IF(B2182&lt;2193000,1451000,IF(B2182&lt;2196000,1453000,IF(B2182&lt;2200000,1456000,IF(B2182&lt;3600000,ROUND(ROUNDDOWN(B2182/4,-3)*2.8,0)-80000,IF(B2182&lt;6600000,ROUND(ROUNDDOWN(B2182/4,-3)*3.2,0)-440000,IF(B2182&lt;8500000,ROUNDDOWN(B2182*0.9,0)-1100000,B2182-1950000))))))))</f>
        <v/>
      </c>
      <c r="G2182" s="21">
        <f>IF(F2182&gt;23500000,NA(),IF(F2182&lt;=4890000,1040000,IF(F2182&lt;=6550000,670000,620000)))</f>
        <v/>
      </c>
      <c r="H2182" s="21">
        <f>IF(D2182&lt;=0,0,MAX(0,MIN(2000000,D2182-MIN(100000,ROUNDDOWN(F2182*0.05,0)))))</f>
        <v/>
      </c>
      <c r="I2182" s="21">
        <f>IF(C2182&lt;=2000,0,MIN(C2182,ROUNDDOWN(F2182*0.4,0))-2000)</f>
        <v/>
      </c>
      <c r="J2182" s="21">
        <f>MAX(0,ROUNDDOWN(F2182-E2182-G2182,-3))</f>
        <v/>
      </c>
      <c r="K2182" s="21">
        <f>MAX(0,ROUNDDOWN(F2182-E2182-G2182-H2182-I2182,-3))</f>
        <v/>
      </c>
      <c r="L2182" s="21">
        <f>MAX(0,ROUNDDOWN(F2182-E2182-G2182-H2182,-3))</f>
        <v/>
      </c>
      <c r="M2182" s="21">
        <f>IF(J2182&lt;=0,0,ROUNDDOWN((J2182*LOOKUP(J2182,{0,1950001,3300001,6950001,9000001,18000001,40000001},{0.05,0.1,0.2,0.23,0.33,0.4,0.45})-LOOKUP(J2182,{0,1950001,3300001,6950001,9000001,18000001,40000001},{0,97500,427500,636000,1536000,2796000,4796000}))*1.021,-2))</f>
        <v/>
      </c>
      <c r="N2182" s="21">
        <f>IF(K2182&lt;=0,0,ROUNDDOWN((K2182*LOOKUP(K2182,{0,1950001,3300001,6950001,9000001,18000001,40000001},{0.05,0.1,0.2,0.23,0.33,0.4,0.45})-LOOKUP(K2182,{0,1950001,3300001,6950001,9000001,18000001,40000001},{0,97500,427500,636000,1536000,2796000,4796000}))*1.021,-2))</f>
        <v/>
      </c>
      <c r="O2182" s="21">
        <f>IF(L2182&lt;=0,0,ROUNDDOWN((L2182*LOOKUP(L2182,{0,1950001,3300001,6950001,9000001,18000001,40000001},{0.05,0.1,0.2,0.23,0.33,0.4,0.45})-LOOKUP(L2182,{0,1950001,3300001,6950001,9000001,18000001,40000001},{0,97500,427500,636000,1536000,2796000,4796000}))*1.021,-2))</f>
        <v/>
      </c>
      <c r="P2182" s="21">
        <f>MAX(0,ROUNDDOWN(F2182-E2182-430000,-3))</f>
        <v/>
      </c>
      <c r="Q2182" s="21">
        <f>MAX(0,ROUNDDOWN(F2182-E2182-430000-H2182,-3))</f>
        <v/>
      </c>
      <c r="R2182" s="21">
        <f>IF(F2182&lt;=450000,0,MAX(0,P2182*0.06-MIN(50000,P2182)*0.03))</f>
        <v/>
      </c>
      <c r="S2182" s="21">
        <f>IF(F2182&lt;=450000,0,MAX(0,P2182*0.04-MIN(50000,P2182)*0.02))</f>
        <v/>
      </c>
      <c r="T2182" s="21">
        <f>IF(F2182&lt;=450000,0,MAX(0,Q2182*0.06-MIN(50000,Q2182)*0.03))</f>
        <v/>
      </c>
      <c r="U2182" s="21">
        <f>IF(F2182&lt;=450000,0,MAX(0,Q2182*0.04-MIN(50000,Q2182)*0.02))</f>
        <v/>
      </c>
      <c r="V2182" s="21">
        <f>50000+MAX(0,G2182-480000)</f>
        <v/>
      </c>
      <c r="W2182" s="21">
        <f>P2182-V2182</f>
        <v/>
      </c>
      <c r="X2182" s="21">
        <f>Q2182-V2182</f>
        <v/>
      </c>
      <c r="Y2182" s="22">
        <f>IF(W2182&lt;0,0.9,LOOKUP(W2182,{0,1950001,3300001,6950001,9000001,18000001,40000001},{0.84895,0.7979,0.6958,0.66517,0.56307,0.4916,0.44055}))</f>
        <v/>
      </c>
      <c r="Z2182" s="22">
        <f>IF(X2182&lt;0,0.9,LOOKUP(X2182,{0,1950001,3300001,6950001,9000001,18000001,40000001},{0.84895,0.7979,0.6958,0.66517,0.56307,0.4916,0.44055}))</f>
        <v/>
      </c>
      <c r="AA2182" s="22">
        <f>IF(W2182&lt;0,0,CHOOSE(MATCH(W2182,{0,1950001,3300001,6950001,9000001},1),5.105/84.895,10.21/79.79,20.42/69.58,23.483/66.517,33.693/56.307))</f>
        <v/>
      </c>
      <c r="AB2182" s="21">
        <f>IF(C2182&lt;=2000,0,(MIN(C2182,ROUNDDOWN(F2182*0.3,0))-2000)*0.1)</f>
        <v/>
      </c>
      <c r="AC2182" s="21">
        <f>IF(C2182&lt;=2000,0,MIN((C2182-2000)*Y2182,(R2182+S2182)*0.2))</f>
        <v/>
      </c>
      <c r="AD2182" s="21">
        <f>IF(C2182&lt;=2000,0,MIN((C2182-2000)*Z2182,(T2182+U2182)*0.2))</f>
        <v/>
      </c>
      <c r="AE2182" s="21">
        <f>AC2182*AA2182</f>
        <v/>
      </c>
      <c r="AF2182" s="21">
        <f>ROUNDDOWN(R2182,-2)+ROUNDDOWN(S2182,-2)</f>
        <v/>
      </c>
      <c r="AG2182" s="21">
        <f>ROUNDDOWN(MAX(0,R2182-(AB2182+AC2182+AE2182)*0.6),-2)+ROUNDDOWN(MAX(0,S2182-(AB2182+AC2182+AE2182)*0.4),-2)</f>
        <v/>
      </c>
      <c r="AH2182" s="21">
        <f>ROUNDDOWN(MAX(0,T2182-(AB2182+AD2182)*0.6),-2)+ROUNDDOWN(MAX(0,U2182-(AB2182+AD2182)*0.4),-2)</f>
        <v/>
      </c>
      <c r="AI2182" s="21">
        <f>ROUNDDOWN(T2182,-2)+ROUNDDOWN(U2182,-2)</f>
        <v/>
      </c>
      <c r="AJ2182" s="21">
        <f>M2182+AF2182</f>
        <v/>
      </c>
      <c r="AK2182" s="21">
        <f>M2182+AG2182</f>
        <v/>
      </c>
      <c r="AL2182" s="21">
        <f>N2182+AH2182</f>
        <v/>
      </c>
      <c r="AM2182" s="21">
        <f>O2182+AI2182</f>
        <v/>
      </c>
      <c r="AN2182" s="21">
        <f>N2182+AI2182</f>
        <v/>
      </c>
      <c r="AO2182" s="21">
        <f>ROUNDDOWN((R2182+S2182)*0.2/Y2182+2000,0)</f>
        <v/>
      </c>
      <c r="AP2182" s="21">
        <f>ROUNDDOWN((T2182+U2182)*0.2/Z2182+2000,0)</f>
        <v/>
      </c>
      <c r="AQ2182" s="21">
        <f>AL2182-AK2182</f>
        <v/>
      </c>
      <c r="AR2182" s="21">
        <f>AM2182-AK2182</f>
        <v/>
      </c>
      <c r="AS2182" s="21">
        <f>AM2182-AL2182</f>
        <v/>
      </c>
      <c r="AT2182" s="21">
        <f>AK2182+C2182-AJ2182</f>
        <v/>
      </c>
      <c r="AU2182" s="21">
        <f>AL2182+C2182-AM2182</f>
        <v/>
      </c>
      <c r="AV2182" s="21">
        <f>AN2182+C2182-AM2182</f>
        <v/>
      </c>
    </row>
    <row r="2183">
      <c r="A2183" t="inlineStr">
        <is>
          <t>1万円刻み</t>
        </is>
      </c>
      <c r="B2183" s="21">
        <f>'5_1万円刻み'!$A$420</f>
        <v/>
      </c>
      <c r="C2183" s="21">
        <f>AO2183</f>
        <v/>
      </c>
      <c r="D2183" s="21" t="n">
        <v>0</v>
      </c>
      <c r="E2183" s="21">
        <f>ROUND(MIN(B2183/12,650000)*12*0.0915+MIN(B2183/12,1390000)*12*(0.0504+0)+B2183*0.005,0)</f>
        <v/>
      </c>
      <c r="F2183" s="21">
        <f>IF(B2183&lt;741000,0,IF(B2183&lt;2191000,B2183-740000,IF(B2183&lt;2193000,1451000,IF(B2183&lt;2196000,1453000,IF(B2183&lt;2200000,1456000,IF(B2183&lt;3600000,ROUND(ROUNDDOWN(B2183/4,-3)*2.8,0)-80000,IF(B2183&lt;6600000,ROUND(ROUNDDOWN(B2183/4,-3)*3.2,0)-440000,IF(B2183&lt;8500000,ROUNDDOWN(B2183*0.9,0)-1100000,B2183-1950000))))))))</f>
        <v/>
      </c>
      <c r="G2183" s="21">
        <f>IF(F2183&gt;23500000,NA(),IF(F2183&lt;=4890000,1040000,IF(F2183&lt;=6550000,670000,620000)))</f>
        <v/>
      </c>
      <c r="H2183" s="21">
        <f>IF(D2183&lt;=0,0,MAX(0,MIN(2000000,D2183-MIN(100000,ROUNDDOWN(F2183*0.05,0)))))</f>
        <v/>
      </c>
      <c r="I2183" s="21">
        <f>IF(C2183&lt;=2000,0,MIN(C2183,ROUNDDOWN(F2183*0.4,0))-2000)</f>
        <v/>
      </c>
      <c r="J2183" s="21">
        <f>MAX(0,ROUNDDOWN(F2183-E2183-G2183,-3))</f>
        <v/>
      </c>
      <c r="K2183" s="21">
        <f>MAX(0,ROUNDDOWN(F2183-E2183-G2183-H2183-I2183,-3))</f>
        <v/>
      </c>
      <c r="L2183" s="21">
        <f>MAX(0,ROUNDDOWN(F2183-E2183-G2183-H2183,-3))</f>
        <v/>
      </c>
      <c r="M2183" s="21">
        <f>IF(J2183&lt;=0,0,ROUNDDOWN((J2183*LOOKUP(J2183,{0,1950001,3300001,6950001,9000001,18000001,40000001},{0.05,0.1,0.2,0.23,0.33,0.4,0.45})-LOOKUP(J2183,{0,1950001,3300001,6950001,9000001,18000001,40000001},{0,97500,427500,636000,1536000,2796000,4796000}))*1.021,-2))</f>
        <v/>
      </c>
      <c r="N2183" s="21">
        <f>IF(K2183&lt;=0,0,ROUNDDOWN((K2183*LOOKUP(K2183,{0,1950001,3300001,6950001,9000001,18000001,40000001},{0.05,0.1,0.2,0.23,0.33,0.4,0.45})-LOOKUP(K2183,{0,1950001,3300001,6950001,9000001,18000001,40000001},{0,97500,427500,636000,1536000,2796000,4796000}))*1.021,-2))</f>
        <v/>
      </c>
      <c r="O2183" s="21">
        <f>IF(L2183&lt;=0,0,ROUNDDOWN((L2183*LOOKUP(L2183,{0,1950001,3300001,6950001,9000001,18000001,40000001},{0.05,0.1,0.2,0.23,0.33,0.4,0.45})-LOOKUP(L2183,{0,1950001,3300001,6950001,9000001,18000001,40000001},{0,97500,427500,636000,1536000,2796000,4796000}))*1.021,-2))</f>
        <v/>
      </c>
      <c r="P2183" s="21">
        <f>MAX(0,ROUNDDOWN(F2183-E2183-430000,-3))</f>
        <v/>
      </c>
      <c r="Q2183" s="21">
        <f>MAX(0,ROUNDDOWN(F2183-E2183-430000-H2183,-3))</f>
        <v/>
      </c>
      <c r="R2183" s="21">
        <f>IF(F2183&lt;=450000,0,MAX(0,P2183*0.06-MIN(50000,P2183)*0.03))</f>
        <v/>
      </c>
      <c r="S2183" s="21">
        <f>IF(F2183&lt;=450000,0,MAX(0,P2183*0.04-MIN(50000,P2183)*0.02))</f>
        <v/>
      </c>
      <c r="T2183" s="21">
        <f>IF(F2183&lt;=450000,0,MAX(0,Q2183*0.06-MIN(50000,Q2183)*0.03))</f>
        <v/>
      </c>
      <c r="U2183" s="21">
        <f>IF(F2183&lt;=450000,0,MAX(0,Q2183*0.04-MIN(50000,Q2183)*0.02))</f>
        <v/>
      </c>
      <c r="V2183" s="21">
        <f>50000+MAX(0,G2183-480000)</f>
        <v/>
      </c>
      <c r="W2183" s="21">
        <f>P2183-V2183</f>
        <v/>
      </c>
      <c r="X2183" s="21">
        <f>Q2183-V2183</f>
        <v/>
      </c>
      <c r="Y2183" s="22">
        <f>IF(W2183&lt;0,0.9,LOOKUP(W2183,{0,1950001,3300001,6950001,9000001,18000001,40000001},{0.84895,0.7979,0.6958,0.66517,0.56307,0.4916,0.44055}))</f>
        <v/>
      </c>
      <c r="Z2183" s="22">
        <f>IF(X2183&lt;0,0.9,LOOKUP(X2183,{0,1950001,3300001,6950001,9000001,18000001,40000001},{0.84895,0.7979,0.6958,0.66517,0.56307,0.4916,0.44055}))</f>
        <v/>
      </c>
      <c r="AA2183" s="22">
        <f>IF(W2183&lt;0,0,CHOOSE(MATCH(W2183,{0,1950001,3300001,6950001,9000001},1),5.105/84.895,10.21/79.79,20.42/69.58,23.483/66.517,33.693/56.307))</f>
        <v/>
      </c>
      <c r="AB2183" s="21">
        <f>IF(C2183&lt;=2000,0,(MIN(C2183,ROUNDDOWN(F2183*0.3,0))-2000)*0.1)</f>
        <v/>
      </c>
      <c r="AC2183" s="21">
        <f>IF(C2183&lt;=2000,0,MIN((C2183-2000)*Y2183,(R2183+S2183)*0.2))</f>
        <v/>
      </c>
      <c r="AD2183" s="21">
        <f>IF(C2183&lt;=2000,0,MIN((C2183-2000)*Z2183,(T2183+U2183)*0.2))</f>
        <v/>
      </c>
      <c r="AE2183" s="21">
        <f>AC2183*AA2183</f>
        <v/>
      </c>
      <c r="AF2183" s="21">
        <f>ROUNDDOWN(R2183,-2)+ROUNDDOWN(S2183,-2)</f>
        <v/>
      </c>
      <c r="AG2183" s="21">
        <f>ROUNDDOWN(MAX(0,R2183-(AB2183+AC2183+AE2183)*0.6),-2)+ROUNDDOWN(MAX(0,S2183-(AB2183+AC2183+AE2183)*0.4),-2)</f>
        <v/>
      </c>
      <c r="AH2183" s="21">
        <f>ROUNDDOWN(MAX(0,T2183-(AB2183+AD2183)*0.6),-2)+ROUNDDOWN(MAX(0,U2183-(AB2183+AD2183)*0.4),-2)</f>
        <v/>
      </c>
      <c r="AI2183" s="21">
        <f>ROUNDDOWN(T2183,-2)+ROUNDDOWN(U2183,-2)</f>
        <v/>
      </c>
      <c r="AJ2183" s="21">
        <f>M2183+AF2183</f>
        <v/>
      </c>
      <c r="AK2183" s="21">
        <f>M2183+AG2183</f>
        <v/>
      </c>
      <c r="AL2183" s="21">
        <f>N2183+AH2183</f>
        <v/>
      </c>
      <c r="AM2183" s="21">
        <f>O2183+AI2183</f>
        <v/>
      </c>
      <c r="AN2183" s="21">
        <f>N2183+AI2183</f>
        <v/>
      </c>
      <c r="AO2183" s="21">
        <f>ROUNDDOWN((R2183+S2183)*0.2/Y2183+2000,0)</f>
        <v/>
      </c>
      <c r="AP2183" s="21">
        <f>ROUNDDOWN((T2183+U2183)*0.2/Z2183+2000,0)</f>
        <v/>
      </c>
      <c r="AQ2183" s="21">
        <f>AL2183-AK2183</f>
        <v/>
      </c>
      <c r="AR2183" s="21">
        <f>AM2183-AK2183</f>
        <v/>
      </c>
      <c r="AS2183" s="21">
        <f>AM2183-AL2183</f>
        <v/>
      </c>
      <c r="AT2183" s="21">
        <f>AK2183+C2183-AJ2183</f>
        <v/>
      </c>
      <c r="AU2183" s="21">
        <f>AL2183+C2183-AM2183</f>
        <v/>
      </c>
      <c r="AV2183" s="21">
        <f>AN2183+C2183-AM2183</f>
        <v/>
      </c>
    </row>
    <row r="2184">
      <c r="A2184" t="inlineStr">
        <is>
          <t>1万円刻み</t>
        </is>
      </c>
      <c r="B2184" s="21">
        <f>'5_1万円刻み'!$A$421</f>
        <v/>
      </c>
      <c r="C2184" s="21">
        <f>AO2184</f>
        <v/>
      </c>
      <c r="D2184" s="21" t="n">
        <v>0</v>
      </c>
      <c r="E2184" s="21">
        <f>ROUND(MIN(B2184/12,650000)*12*0.0915+MIN(B2184/12,1390000)*12*(0.0504+0)+B2184*0.005,0)</f>
        <v/>
      </c>
      <c r="F2184" s="21">
        <f>IF(B2184&lt;741000,0,IF(B2184&lt;2191000,B2184-740000,IF(B2184&lt;2193000,1451000,IF(B2184&lt;2196000,1453000,IF(B2184&lt;2200000,1456000,IF(B2184&lt;3600000,ROUND(ROUNDDOWN(B2184/4,-3)*2.8,0)-80000,IF(B2184&lt;6600000,ROUND(ROUNDDOWN(B2184/4,-3)*3.2,0)-440000,IF(B2184&lt;8500000,ROUNDDOWN(B2184*0.9,0)-1100000,B2184-1950000))))))))</f>
        <v/>
      </c>
      <c r="G2184" s="21">
        <f>IF(F2184&gt;23500000,NA(),IF(F2184&lt;=4890000,1040000,IF(F2184&lt;=6550000,670000,620000)))</f>
        <v/>
      </c>
      <c r="H2184" s="21">
        <f>IF(D2184&lt;=0,0,MAX(0,MIN(2000000,D2184-MIN(100000,ROUNDDOWN(F2184*0.05,0)))))</f>
        <v/>
      </c>
      <c r="I2184" s="21">
        <f>IF(C2184&lt;=2000,0,MIN(C2184,ROUNDDOWN(F2184*0.4,0))-2000)</f>
        <v/>
      </c>
      <c r="J2184" s="21">
        <f>MAX(0,ROUNDDOWN(F2184-E2184-G2184,-3))</f>
        <v/>
      </c>
      <c r="K2184" s="21">
        <f>MAX(0,ROUNDDOWN(F2184-E2184-G2184-H2184-I2184,-3))</f>
        <v/>
      </c>
      <c r="L2184" s="21">
        <f>MAX(0,ROUNDDOWN(F2184-E2184-G2184-H2184,-3))</f>
        <v/>
      </c>
      <c r="M2184" s="21">
        <f>IF(J2184&lt;=0,0,ROUNDDOWN((J2184*LOOKUP(J2184,{0,1950001,3300001,6950001,9000001,18000001,40000001},{0.05,0.1,0.2,0.23,0.33,0.4,0.45})-LOOKUP(J2184,{0,1950001,3300001,6950001,9000001,18000001,40000001},{0,97500,427500,636000,1536000,2796000,4796000}))*1.021,-2))</f>
        <v/>
      </c>
      <c r="N2184" s="21">
        <f>IF(K2184&lt;=0,0,ROUNDDOWN((K2184*LOOKUP(K2184,{0,1950001,3300001,6950001,9000001,18000001,40000001},{0.05,0.1,0.2,0.23,0.33,0.4,0.45})-LOOKUP(K2184,{0,1950001,3300001,6950001,9000001,18000001,40000001},{0,97500,427500,636000,1536000,2796000,4796000}))*1.021,-2))</f>
        <v/>
      </c>
      <c r="O2184" s="21">
        <f>IF(L2184&lt;=0,0,ROUNDDOWN((L2184*LOOKUP(L2184,{0,1950001,3300001,6950001,9000001,18000001,40000001},{0.05,0.1,0.2,0.23,0.33,0.4,0.45})-LOOKUP(L2184,{0,1950001,3300001,6950001,9000001,18000001,40000001},{0,97500,427500,636000,1536000,2796000,4796000}))*1.021,-2))</f>
        <v/>
      </c>
      <c r="P2184" s="21">
        <f>MAX(0,ROUNDDOWN(F2184-E2184-430000,-3))</f>
        <v/>
      </c>
      <c r="Q2184" s="21">
        <f>MAX(0,ROUNDDOWN(F2184-E2184-430000-H2184,-3))</f>
        <v/>
      </c>
      <c r="R2184" s="21">
        <f>IF(F2184&lt;=450000,0,MAX(0,P2184*0.06-MIN(50000,P2184)*0.03))</f>
        <v/>
      </c>
      <c r="S2184" s="21">
        <f>IF(F2184&lt;=450000,0,MAX(0,P2184*0.04-MIN(50000,P2184)*0.02))</f>
        <v/>
      </c>
      <c r="T2184" s="21">
        <f>IF(F2184&lt;=450000,0,MAX(0,Q2184*0.06-MIN(50000,Q2184)*0.03))</f>
        <v/>
      </c>
      <c r="U2184" s="21">
        <f>IF(F2184&lt;=450000,0,MAX(0,Q2184*0.04-MIN(50000,Q2184)*0.02))</f>
        <v/>
      </c>
      <c r="V2184" s="21">
        <f>50000+MAX(0,G2184-480000)</f>
        <v/>
      </c>
      <c r="W2184" s="21">
        <f>P2184-V2184</f>
        <v/>
      </c>
      <c r="X2184" s="21">
        <f>Q2184-V2184</f>
        <v/>
      </c>
      <c r="Y2184" s="22">
        <f>IF(W2184&lt;0,0.9,LOOKUP(W2184,{0,1950001,3300001,6950001,9000001,18000001,40000001},{0.84895,0.7979,0.6958,0.66517,0.56307,0.4916,0.44055}))</f>
        <v/>
      </c>
      <c r="Z2184" s="22">
        <f>IF(X2184&lt;0,0.9,LOOKUP(X2184,{0,1950001,3300001,6950001,9000001,18000001,40000001},{0.84895,0.7979,0.6958,0.66517,0.56307,0.4916,0.44055}))</f>
        <v/>
      </c>
      <c r="AA2184" s="22">
        <f>IF(W2184&lt;0,0,CHOOSE(MATCH(W2184,{0,1950001,3300001,6950001,9000001},1),5.105/84.895,10.21/79.79,20.42/69.58,23.483/66.517,33.693/56.307))</f>
        <v/>
      </c>
      <c r="AB2184" s="21">
        <f>IF(C2184&lt;=2000,0,(MIN(C2184,ROUNDDOWN(F2184*0.3,0))-2000)*0.1)</f>
        <v/>
      </c>
      <c r="AC2184" s="21">
        <f>IF(C2184&lt;=2000,0,MIN((C2184-2000)*Y2184,(R2184+S2184)*0.2))</f>
        <v/>
      </c>
      <c r="AD2184" s="21">
        <f>IF(C2184&lt;=2000,0,MIN((C2184-2000)*Z2184,(T2184+U2184)*0.2))</f>
        <v/>
      </c>
      <c r="AE2184" s="21">
        <f>AC2184*AA2184</f>
        <v/>
      </c>
      <c r="AF2184" s="21">
        <f>ROUNDDOWN(R2184,-2)+ROUNDDOWN(S2184,-2)</f>
        <v/>
      </c>
      <c r="AG2184" s="21">
        <f>ROUNDDOWN(MAX(0,R2184-(AB2184+AC2184+AE2184)*0.6),-2)+ROUNDDOWN(MAX(0,S2184-(AB2184+AC2184+AE2184)*0.4),-2)</f>
        <v/>
      </c>
      <c r="AH2184" s="21">
        <f>ROUNDDOWN(MAX(0,T2184-(AB2184+AD2184)*0.6),-2)+ROUNDDOWN(MAX(0,U2184-(AB2184+AD2184)*0.4),-2)</f>
        <v/>
      </c>
      <c r="AI2184" s="21">
        <f>ROUNDDOWN(T2184,-2)+ROUNDDOWN(U2184,-2)</f>
        <v/>
      </c>
      <c r="AJ2184" s="21">
        <f>M2184+AF2184</f>
        <v/>
      </c>
      <c r="AK2184" s="21">
        <f>M2184+AG2184</f>
        <v/>
      </c>
      <c r="AL2184" s="21">
        <f>N2184+AH2184</f>
        <v/>
      </c>
      <c r="AM2184" s="21">
        <f>O2184+AI2184</f>
        <v/>
      </c>
      <c r="AN2184" s="21">
        <f>N2184+AI2184</f>
        <v/>
      </c>
      <c r="AO2184" s="21">
        <f>ROUNDDOWN((R2184+S2184)*0.2/Y2184+2000,0)</f>
        <v/>
      </c>
      <c r="AP2184" s="21">
        <f>ROUNDDOWN((T2184+U2184)*0.2/Z2184+2000,0)</f>
        <v/>
      </c>
      <c r="AQ2184" s="21">
        <f>AL2184-AK2184</f>
        <v/>
      </c>
      <c r="AR2184" s="21">
        <f>AM2184-AK2184</f>
        <v/>
      </c>
      <c r="AS2184" s="21">
        <f>AM2184-AL2184</f>
        <v/>
      </c>
      <c r="AT2184" s="21">
        <f>AK2184+C2184-AJ2184</f>
        <v/>
      </c>
      <c r="AU2184" s="21">
        <f>AL2184+C2184-AM2184</f>
        <v/>
      </c>
      <c r="AV2184" s="21">
        <f>AN2184+C2184-AM2184</f>
        <v/>
      </c>
    </row>
    <row r="2185">
      <c r="A2185" t="inlineStr">
        <is>
          <t>1万円刻み</t>
        </is>
      </c>
      <c r="B2185" s="21">
        <f>'5_1万円刻み'!$A$422</f>
        <v/>
      </c>
      <c r="C2185" s="21">
        <f>AO2185</f>
        <v/>
      </c>
      <c r="D2185" s="21" t="n">
        <v>0</v>
      </c>
      <c r="E2185" s="21">
        <f>ROUND(MIN(B2185/12,650000)*12*0.0915+MIN(B2185/12,1390000)*12*(0.0504+0)+B2185*0.005,0)</f>
        <v/>
      </c>
      <c r="F2185" s="21">
        <f>IF(B2185&lt;741000,0,IF(B2185&lt;2191000,B2185-740000,IF(B2185&lt;2193000,1451000,IF(B2185&lt;2196000,1453000,IF(B2185&lt;2200000,1456000,IF(B2185&lt;3600000,ROUND(ROUNDDOWN(B2185/4,-3)*2.8,0)-80000,IF(B2185&lt;6600000,ROUND(ROUNDDOWN(B2185/4,-3)*3.2,0)-440000,IF(B2185&lt;8500000,ROUNDDOWN(B2185*0.9,0)-1100000,B2185-1950000))))))))</f>
        <v/>
      </c>
      <c r="G2185" s="21">
        <f>IF(F2185&gt;23500000,NA(),IF(F2185&lt;=4890000,1040000,IF(F2185&lt;=6550000,670000,620000)))</f>
        <v/>
      </c>
      <c r="H2185" s="21">
        <f>IF(D2185&lt;=0,0,MAX(0,MIN(2000000,D2185-MIN(100000,ROUNDDOWN(F2185*0.05,0)))))</f>
        <v/>
      </c>
      <c r="I2185" s="21">
        <f>IF(C2185&lt;=2000,0,MIN(C2185,ROUNDDOWN(F2185*0.4,0))-2000)</f>
        <v/>
      </c>
      <c r="J2185" s="21">
        <f>MAX(0,ROUNDDOWN(F2185-E2185-G2185,-3))</f>
        <v/>
      </c>
      <c r="K2185" s="21">
        <f>MAX(0,ROUNDDOWN(F2185-E2185-G2185-H2185-I2185,-3))</f>
        <v/>
      </c>
      <c r="L2185" s="21">
        <f>MAX(0,ROUNDDOWN(F2185-E2185-G2185-H2185,-3))</f>
        <v/>
      </c>
      <c r="M2185" s="21">
        <f>IF(J2185&lt;=0,0,ROUNDDOWN((J2185*LOOKUP(J2185,{0,1950001,3300001,6950001,9000001,18000001,40000001},{0.05,0.1,0.2,0.23,0.33,0.4,0.45})-LOOKUP(J2185,{0,1950001,3300001,6950001,9000001,18000001,40000001},{0,97500,427500,636000,1536000,2796000,4796000}))*1.021,-2))</f>
        <v/>
      </c>
      <c r="N2185" s="21">
        <f>IF(K2185&lt;=0,0,ROUNDDOWN((K2185*LOOKUP(K2185,{0,1950001,3300001,6950001,9000001,18000001,40000001},{0.05,0.1,0.2,0.23,0.33,0.4,0.45})-LOOKUP(K2185,{0,1950001,3300001,6950001,9000001,18000001,40000001},{0,97500,427500,636000,1536000,2796000,4796000}))*1.021,-2))</f>
        <v/>
      </c>
      <c r="O2185" s="21">
        <f>IF(L2185&lt;=0,0,ROUNDDOWN((L2185*LOOKUP(L2185,{0,1950001,3300001,6950001,9000001,18000001,40000001},{0.05,0.1,0.2,0.23,0.33,0.4,0.45})-LOOKUP(L2185,{0,1950001,3300001,6950001,9000001,18000001,40000001},{0,97500,427500,636000,1536000,2796000,4796000}))*1.021,-2))</f>
        <v/>
      </c>
      <c r="P2185" s="21">
        <f>MAX(0,ROUNDDOWN(F2185-E2185-430000,-3))</f>
        <v/>
      </c>
      <c r="Q2185" s="21">
        <f>MAX(0,ROUNDDOWN(F2185-E2185-430000-H2185,-3))</f>
        <v/>
      </c>
      <c r="R2185" s="21">
        <f>IF(F2185&lt;=450000,0,MAX(0,P2185*0.06-MIN(50000,P2185)*0.03))</f>
        <v/>
      </c>
      <c r="S2185" s="21">
        <f>IF(F2185&lt;=450000,0,MAX(0,P2185*0.04-MIN(50000,P2185)*0.02))</f>
        <v/>
      </c>
      <c r="T2185" s="21">
        <f>IF(F2185&lt;=450000,0,MAX(0,Q2185*0.06-MIN(50000,Q2185)*0.03))</f>
        <v/>
      </c>
      <c r="U2185" s="21">
        <f>IF(F2185&lt;=450000,0,MAX(0,Q2185*0.04-MIN(50000,Q2185)*0.02))</f>
        <v/>
      </c>
      <c r="V2185" s="21">
        <f>50000+MAX(0,G2185-480000)</f>
        <v/>
      </c>
      <c r="W2185" s="21">
        <f>P2185-V2185</f>
        <v/>
      </c>
      <c r="X2185" s="21">
        <f>Q2185-V2185</f>
        <v/>
      </c>
      <c r="Y2185" s="22">
        <f>IF(W2185&lt;0,0.9,LOOKUP(W2185,{0,1950001,3300001,6950001,9000001,18000001,40000001},{0.84895,0.7979,0.6958,0.66517,0.56307,0.4916,0.44055}))</f>
        <v/>
      </c>
      <c r="Z2185" s="22">
        <f>IF(X2185&lt;0,0.9,LOOKUP(X2185,{0,1950001,3300001,6950001,9000001,18000001,40000001},{0.84895,0.7979,0.6958,0.66517,0.56307,0.4916,0.44055}))</f>
        <v/>
      </c>
      <c r="AA2185" s="22">
        <f>IF(W2185&lt;0,0,CHOOSE(MATCH(W2185,{0,1950001,3300001,6950001,9000001},1),5.105/84.895,10.21/79.79,20.42/69.58,23.483/66.517,33.693/56.307))</f>
        <v/>
      </c>
      <c r="AB2185" s="21">
        <f>IF(C2185&lt;=2000,0,(MIN(C2185,ROUNDDOWN(F2185*0.3,0))-2000)*0.1)</f>
        <v/>
      </c>
      <c r="AC2185" s="21">
        <f>IF(C2185&lt;=2000,0,MIN((C2185-2000)*Y2185,(R2185+S2185)*0.2))</f>
        <v/>
      </c>
      <c r="AD2185" s="21">
        <f>IF(C2185&lt;=2000,0,MIN((C2185-2000)*Z2185,(T2185+U2185)*0.2))</f>
        <v/>
      </c>
      <c r="AE2185" s="21">
        <f>AC2185*AA2185</f>
        <v/>
      </c>
      <c r="AF2185" s="21">
        <f>ROUNDDOWN(R2185,-2)+ROUNDDOWN(S2185,-2)</f>
        <v/>
      </c>
      <c r="AG2185" s="21">
        <f>ROUNDDOWN(MAX(0,R2185-(AB2185+AC2185+AE2185)*0.6),-2)+ROUNDDOWN(MAX(0,S2185-(AB2185+AC2185+AE2185)*0.4),-2)</f>
        <v/>
      </c>
      <c r="AH2185" s="21">
        <f>ROUNDDOWN(MAX(0,T2185-(AB2185+AD2185)*0.6),-2)+ROUNDDOWN(MAX(0,U2185-(AB2185+AD2185)*0.4),-2)</f>
        <v/>
      </c>
      <c r="AI2185" s="21">
        <f>ROUNDDOWN(T2185,-2)+ROUNDDOWN(U2185,-2)</f>
        <v/>
      </c>
      <c r="AJ2185" s="21">
        <f>M2185+AF2185</f>
        <v/>
      </c>
      <c r="AK2185" s="21">
        <f>M2185+AG2185</f>
        <v/>
      </c>
      <c r="AL2185" s="21">
        <f>N2185+AH2185</f>
        <v/>
      </c>
      <c r="AM2185" s="21">
        <f>O2185+AI2185</f>
        <v/>
      </c>
      <c r="AN2185" s="21">
        <f>N2185+AI2185</f>
        <v/>
      </c>
      <c r="AO2185" s="21">
        <f>ROUNDDOWN((R2185+S2185)*0.2/Y2185+2000,0)</f>
        <v/>
      </c>
      <c r="AP2185" s="21">
        <f>ROUNDDOWN((T2185+U2185)*0.2/Z2185+2000,0)</f>
        <v/>
      </c>
      <c r="AQ2185" s="21">
        <f>AL2185-AK2185</f>
        <v/>
      </c>
      <c r="AR2185" s="21">
        <f>AM2185-AK2185</f>
        <v/>
      </c>
      <c r="AS2185" s="21">
        <f>AM2185-AL2185</f>
        <v/>
      </c>
      <c r="AT2185" s="21">
        <f>AK2185+C2185-AJ2185</f>
        <v/>
      </c>
      <c r="AU2185" s="21">
        <f>AL2185+C2185-AM2185</f>
        <v/>
      </c>
      <c r="AV2185" s="21">
        <f>AN2185+C2185-AM2185</f>
        <v/>
      </c>
    </row>
    <row r="2186">
      <c r="A2186" t="inlineStr">
        <is>
          <t>1万円刻み</t>
        </is>
      </c>
      <c r="B2186" s="21">
        <f>'5_1万円刻み'!$A$423</f>
        <v/>
      </c>
      <c r="C2186" s="21">
        <f>AO2186</f>
        <v/>
      </c>
      <c r="D2186" s="21" t="n">
        <v>0</v>
      </c>
      <c r="E2186" s="21">
        <f>ROUND(MIN(B2186/12,650000)*12*0.0915+MIN(B2186/12,1390000)*12*(0.0504+0)+B2186*0.005,0)</f>
        <v/>
      </c>
      <c r="F2186" s="21">
        <f>IF(B2186&lt;741000,0,IF(B2186&lt;2191000,B2186-740000,IF(B2186&lt;2193000,1451000,IF(B2186&lt;2196000,1453000,IF(B2186&lt;2200000,1456000,IF(B2186&lt;3600000,ROUND(ROUNDDOWN(B2186/4,-3)*2.8,0)-80000,IF(B2186&lt;6600000,ROUND(ROUNDDOWN(B2186/4,-3)*3.2,0)-440000,IF(B2186&lt;8500000,ROUNDDOWN(B2186*0.9,0)-1100000,B2186-1950000))))))))</f>
        <v/>
      </c>
      <c r="G2186" s="21">
        <f>IF(F2186&gt;23500000,NA(),IF(F2186&lt;=4890000,1040000,IF(F2186&lt;=6550000,670000,620000)))</f>
        <v/>
      </c>
      <c r="H2186" s="21">
        <f>IF(D2186&lt;=0,0,MAX(0,MIN(2000000,D2186-MIN(100000,ROUNDDOWN(F2186*0.05,0)))))</f>
        <v/>
      </c>
      <c r="I2186" s="21">
        <f>IF(C2186&lt;=2000,0,MIN(C2186,ROUNDDOWN(F2186*0.4,0))-2000)</f>
        <v/>
      </c>
      <c r="J2186" s="21">
        <f>MAX(0,ROUNDDOWN(F2186-E2186-G2186,-3))</f>
        <v/>
      </c>
      <c r="K2186" s="21">
        <f>MAX(0,ROUNDDOWN(F2186-E2186-G2186-H2186-I2186,-3))</f>
        <v/>
      </c>
      <c r="L2186" s="21">
        <f>MAX(0,ROUNDDOWN(F2186-E2186-G2186-H2186,-3))</f>
        <v/>
      </c>
      <c r="M2186" s="21">
        <f>IF(J2186&lt;=0,0,ROUNDDOWN((J2186*LOOKUP(J2186,{0,1950001,3300001,6950001,9000001,18000001,40000001},{0.05,0.1,0.2,0.23,0.33,0.4,0.45})-LOOKUP(J2186,{0,1950001,3300001,6950001,9000001,18000001,40000001},{0,97500,427500,636000,1536000,2796000,4796000}))*1.021,-2))</f>
        <v/>
      </c>
      <c r="N2186" s="21">
        <f>IF(K2186&lt;=0,0,ROUNDDOWN((K2186*LOOKUP(K2186,{0,1950001,3300001,6950001,9000001,18000001,40000001},{0.05,0.1,0.2,0.23,0.33,0.4,0.45})-LOOKUP(K2186,{0,1950001,3300001,6950001,9000001,18000001,40000001},{0,97500,427500,636000,1536000,2796000,4796000}))*1.021,-2))</f>
        <v/>
      </c>
      <c r="O2186" s="21">
        <f>IF(L2186&lt;=0,0,ROUNDDOWN((L2186*LOOKUP(L2186,{0,1950001,3300001,6950001,9000001,18000001,40000001},{0.05,0.1,0.2,0.23,0.33,0.4,0.45})-LOOKUP(L2186,{0,1950001,3300001,6950001,9000001,18000001,40000001},{0,97500,427500,636000,1536000,2796000,4796000}))*1.021,-2))</f>
        <v/>
      </c>
      <c r="P2186" s="21">
        <f>MAX(0,ROUNDDOWN(F2186-E2186-430000,-3))</f>
        <v/>
      </c>
      <c r="Q2186" s="21">
        <f>MAX(0,ROUNDDOWN(F2186-E2186-430000-H2186,-3))</f>
        <v/>
      </c>
      <c r="R2186" s="21">
        <f>IF(F2186&lt;=450000,0,MAX(0,P2186*0.06-MIN(50000,P2186)*0.03))</f>
        <v/>
      </c>
      <c r="S2186" s="21">
        <f>IF(F2186&lt;=450000,0,MAX(0,P2186*0.04-MIN(50000,P2186)*0.02))</f>
        <v/>
      </c>
      <c r="T2186" s="21">
        <f>IF(F2186&lt;=450000,0,MAX(0,Q2186*0.06-MIN(50000,Q2186)*0.03))</f>
        <v/>
      </c>
      <c r="U2186" s="21">
        <f>IF(F2186&lt;=450000,0,MAX(0,Q2186*0.04-MIN(50000,Q2186)*0.02))</f>
        <v/>
      </c>
      <c r="V2186" s="21">
        <f>50000+MAX(0,G2186-480000)</f>
        <v/>
      </c>
      <c r="W2186" s="21">
        <f>P2186-V2186</f>
        <v/>
      </c>
      <c r="X2186" s="21">
        <f>Q2186-V2186</f>
        <v/>
      </c>
      <c r="Y2186" s="22">
        <f>IF(W2186&lt;0,0.9,LOOKUP(W2186,{0,1950001,3300001,6950001,9000001,18000001,40000001},{0.84895,0.7979,0.6958,0.66517,0.56307,0.4916,0.44055}))</f>
        <v/>
      </c>
      <c r="Z2186" s="22">
        <f>IF(X2186&lt;0,0.9,LOOKUP(X2186,{0,1950001,3300001,6950001,9000001,18000001,40000001},{0.84895,0.7979,0.6958,0.66517,0.56307,0.4916,0.44055}))</f>
        <v/>
      </c>
      <c r="AA2186" s="22">
        <f>IF(W2186&lt;0,0,CHOOSE(MATCH(W2186,{0,1950001,3300001,6950001,9000001},1),5.105/84.895,10.21/79.79,20.42/69.58,23.483/66.517,33.693/56.307))</f>
        <v/>
      </c>
      <c r="AB2186" s="21">
        <f>IF(C2186&lt;=2000,0,(MIN(C2186,ROUNDDOWN(F2186*0.3,0))-2000)*0.1)</f>
        <v/>
      </c>
      <c r="AC2186" s="21">
        <f>IF(C2186&lt;=2000,0,MIN((C2186-2000)*Y2186,(R2186+S2186)*0.2))</f>
        <v/>
      </c>
      <c r="AD2186" s="21">
        <f>IF(C2186&lt;=2000,0,MIN((C2186-2000)*Z2186,(T2186+U2186)*0.2))</f>
        <v/>
      </c>
      <c r="AE2186" s="21">
        <f>AC2186*AA2186</f>
        <v/>
      </c>
      <c r="AF2186" s="21">
        <f>ROUNDDOWN(R2186,-2)+ROUNDDOWN(S2186,-2)</f>
        <v/>
      </c>
      <c r="AG2186" s="21">
        <f>ROUNDDOWN(MAX(0,R2186-(AB2186+AC2186+AE2186)*0.6),-2)+ROUNDDOWN(MAX(0,S2186-(AB2186+AC2186+AE2186)*0.4),-2)</f>
        <v/>
      </c>
      <c r="AH2186" s="21">
        <f>ROUNDDOWN(MAX(0,T2186-(AB2186+AD2186)*0.6),-2)+ROUNDDOWN(MAX(0,U2186-(AB2186+AD2186)*0.4),-2)</f>
        <v/>
      </c>
      <c r="AI2186" s="21">
        <f>ROUNDDOWN(T2186,-2)+ROUNDDOWN(U2186,-2)</f>
        <v/>
      </c>
      <c r="AJ2186" s="21">
        <f>M2186+AF2186</f>
        <v/>
      </c>
      <c r="AK2186" s="21">
        <f>M2186+AG2186</f>
        <v/>
      </c>
      <c r="AL2186" s="21">
        <f>N2186+AH2186</f>
        <v/>
      </c>
      <c r="AM2186" s="21">
        <f>O2186+AI2186</f>
        <v/>
      </c>
      <c r="AN2186" s="21">
        <f>N2186+AI2186</f>
        <v/>
      </c>
      <c r="AO2186" s="21">
        <f>ROUNDDOWN((R2186+S2186)*0.2/Y2186+2000,0)</f>
        <v/>
      </c>
      <c r="AP2186" s="21">
        <f>ROUNDDOWN((T2186+U2186)*0.2/Z2186+2000,0)</f>
        <v/>
      </c>
      <c r="AQ2186" s="21">
        <f>AL2186-AK2186</f>
        <v/>
      </c>
      <c r="AR2186" s="21">
        <f>AM2186-AK2186</f>
        <v/>
      </c>
      <c r="AS2186" s="21">
        <f>AM2186-AL2186</f>
        <v/>
      </c>
      <c r="AT2186" s="21">
        <f>AK2186+C2186-AJ2186</f>
        <v/>
      </c>
      <c r="AU2186" s="21">
        <f>AL2186+C2186-AM2186</f>
        <v/>
      </c>
      <c r="AV2186" s="21">
        <f>AN2186+C2186-AM2186</f>
        <v/>
      </c>
    </row>
    <row r="2187">
      <c r="A2187" t="inlineStr">
        <is>
          <t>1万円刻み</t>
        </is>
      </c>
      <c r="B2187" s="21">
        <f>'5_1万円刻み'!$A$424</f>
        <v/>
      </c>
      <c r="C2187" s="21">
        <f>AO2187</f>
        <v/>
      </c>
      <c r="D2187" s="21" t="n">
        <v>0</v>
      </c>
      <c r="E2187" s="21">
        <f>ROUND(MIN(B2187/12,650000)*12*0.0915+MIN(B2187/12,1390000)*12*(0.0504+0)+B2187*0.005,0)</f>
        <v/>
      </c>
      <c r="F2187" s="21">
        <f>IF(B2187&lt;741000,0,IF(B2187&lt;2191000,B2187-740000,IF(B2187&lt;2193000,1451000,IF(B2187&lt;2196000,1453000,IF(B2187&lt;2200000,1456000,IF(B2187&lt;3600000,ROUND(ROUNDDOWN(B2187/4,-3)*2.8,0)-80000,IF(B2187&lt;6600000,ROUND(ROUNDDOWN(B2187/4,-3)*3.2,0)-440000,IF(B2187&lt;8500000,ROUNDDOWN(B2187*0.9,0)-1100000,B2187-1950000))))))))</f>
        <v/>
      </c>
      <c r="G2187" s="21">
        <f>IF(F2187&gt;23500000,NA(),IF(F2187&lt;=4890000,1040000,IF(F2187&lt;=6550000,670000,620000)))</f>
        <v/>
      </c>
      <c r="H2187" s="21">
        <f>IF(D2187&lt;=0,0,MAX(0,MIN(2000000,D2187-MIN(100000,ROUNDDOWN(F2187*0.05,0)))))</f>
        <v/>
      </c>
      <c r="I2187" s="21">
        <f>IF(C2187&lt;=2000,0,MIN(C2187,ROUNDDOWN(F2187*0.4,0))-2000)</f>
        <v/>
      </c>
      <c r="J2187" s="21">
        <f>MAX(0,ROUNDDOWN(F2187-E2187-G2187,-3))</f>
        <v/>
      </c>
      <c r="K2187" s="21">
        <f>MAX(0,ROUNDDOWN(F2187-E2187-G2187-H2187-I2187,-3))</f>
        <v/>
      </c>
      <c r="L2187" s="21">
        <f>MAX(0,ROUNDDOWN(F2187-E2187-G2187-H2187,-3))</f>
        <v/>
      </c>
      <c r="M2187" s="21">
        <f>IF(J2187&lt;=0,0,ROUNDDOWN((J2187*LOOKUP(J2187,{0,1950001,3300001,6950001,9000001,18000001,40000001},{0.05,0.1,0.2,0.23,0.33,0.4,0.45})-LOOKUP(J2187,{0,1950001,3300001,6950001,9000001,18000001,40000001},{0,97500,427500,636000,1536000,2796000,4796000}))*1.021,-2))</f>
        <v/>
      </c>
      <c r="N2187" s="21">
        <f>IF(K2187&lt;=0,0,ROUNDDOWN((K2187*LOOKUP(K2187,{0,1950001,3300001,6950001,9000001,18000001,40000001},{0.05,0.1,0.2,0.23,0.33,0.4,0.45})-LOOKUP(K2187,{0,1950001,3300001,6950001,9000001,18000001,40000001},{0,97500,427500,636000,1536000,2796000,4796000}))*1.021,-2))</f>
        <v/>
      </c>
      <c r="O2187" s="21">
        <f>IF(L2187&lt;=0,0,ROUNDDOWN((L2187*LOOKUP(L2187,{0,1950001,3300001,6950001,9000001,18000001,40000001},{0.05,0.1,0.2,0.23,0.33,0.4,0.45})-LOOKUP(L2187,{0,1950001,3300001,6950001,9000001,18000001,40000001},{0,97500,427500,636000,1536000,2796000,4796000}))*1.021,-2))</f>
        <v/>
      </c>
      <c r="P2187" s="21">
        <f>MAX(0,ROUNDDOWN(F2187-E2187-430000,-3))</f>
        <v/>
      </c>
      <c r="Q2187" s="21">
        <f>MAX(0,ROUNDDOWN(F2187-E2187-430000-H2187,-3))</f>
        <v/>
      </c>
      <c r="R2187" s="21">
        <f>IF(F2187&lt;=450000,0,MAX(0,P2187*0.06-MIN(50000,P2187)*0.03))</f>
        <v/>
      </c>
      <c r="S2187" s="21">
        <f>IF(F2187&lt;=450000,0,MAX(0,P2187*0.04-MIN(50000,P2187)*0.02))</f>
        <v/>
      </c>
      <c r="T2187" s="21">
        <f>IF(F2187&lt;=450000,0,MAX(0,Q2187*0.06-MIN(50000,Q2187)*0.03))</f>
        <v/>
      </c>
      <c r="U2187" s="21">
        <f>IF(F2187&lt;=450000,0,MAX(0,Q2187*0.04-MIN(50000,Q2187)*0.02))</f>
        <v/>
      </c>
      <c r="V2187" s="21">
        <f>50000+MAX(0,G2187-480000)</f>
        <v/>
      </c>
      <c r="W2187" s="21">
        <f>P2187-V2187</f>
        <v/>
      </c>
      <c r="X2187" s="21">
        <f>Q2187-V2187</f>
        <v/>
      </c>
      <c r="Y2187" s="22">
        <f>IF(W2187&lt;0,0.9,LOOKUP(W2187,{0,1950001,3300001,6950001,9000001,18000001,40000001},{0.84895,0.7979,0.6958,0.66517,0.56307,0.4916,0.44055}))</f>
        <v/>
      </c>
      <c r="Z2187" s="22">
        <f>IF(X2187&lt;0,0.9,LOOKUP(X2187,{0,1950001,3300001,6950001,9000001,18000001,40000001},{0.84895,0.7979,0.6958,0.66517,0.56307,0.4916,0.44055}))</f>
        <v/>
      </c>
      <c r="AA2187" s="22">
        <f>IF(W2187&lt;0,0,CHOOSE(MATCH(W2187,{0,1950001,3300001,6950001,9000001},1),5.105/84.895,10.21/79.79,20.42/69.58,23.483/66.517,33.693/56.307))</f>
        <v/>
      </c>
      <c r="AB2187" s="21">
        <f>IF(C2187&lt;=2000,0,(MIN(C2187,ROUNDDOWN(F2187*0.3,0))-2000)*0.1)</f>
        <v/>
      </c>
      <c r="AC2187" s="21">
        <f>IF(C2187&lt;=2000,0,MIN((C2187-2000)*Y2187,(R2187+S2187)*0.2))</f>
        <v/>
      </c>
      <c r="AD2187" s="21">
        <f>IF(C2187&lt;=2000,0,MIN((C2187-2000)*Z2187,(T2187+U2187)*0.2))</f>
        <v/>
      </c>
      <c r="AE2187" s="21">
        <f>AC2187*AA2187</f>
        <v/>
      </c>
      <c r="AF2187" s="21">
        <f>ROUNDDOWN(R2187,-2)+ROUNDDOWN(S2187,-2)</f>
        <v/>
      </c>
      <c r="AG2187" s="21">
        <f>ROUNDDOWN(MAX(0,R2187-(AB2187+AC2187+AE2187)*0.6),-2)+ROUNDDOWN(MAX(0,S2187-(AB2187+AC2187+AE2187)*0.4),-2)</f>
        <v/>
      </c>
      <c r="AH2187" s="21">
        <f>ROUNDDOWN(MAX(0,T2187-(AB2187+AD2187)*0.6),-2)+ROUNDDOWN(MAX(0,U2187-(AB2187+AD2187)*0.4),-2)</f>
        <v/>
      </c>
      <c r="AI2187" s="21">
        <f>ROUNDDOWN(T2187,-2)+ROUNDDOWN(U2187,-2)</f>
        <v/>
      </c>
      <c r="AJ2187" s="21">
        <f>M2187+AF2187</f>
        <v/>
      </c>
      <c r="AK2187" s="21">
        <f>M2187+AG2187</f>
        <v/>
      </c>
      <c r="AL2187" s="21">
        <f>N2187+AH2187</f>
        <v/>
      </c>
      <c r="AM2187" s="21">
        <f>O2187+AI2187</f>
        <v/>
      </c>
      <c r="AN2187" s="21">
        <f>N2187+AI2187</f>
        <v/>
      </c>
      <c r="AO2187" s="21">
        <f>ROUNDDOWN((R2187+S2187)*0.2/Y2187+2000,0)</f>
        <v/>
      </c>
      <c r="AP2187" s="21">
        <f>ROUNDDOWN((T2187+U2187)*0.2/Z2187+2000,0)</f>
        <v/>
      </c>
      <c r="AQ2187" s="21">
        <f>AL2187-AK2187</f>
        <v/>
      </c>
      <c r="AR2187" s="21">
        <f>AM2187-AK2187</f>
        <v/>
      </c>
      <c r="AS2187" s="21">
        <f>AM2187-AL2187</f>
        <v/>
      </c>
      <c r="AT2187" s="21">
        <f>AK2187+C2187-AJ2187</f>
        <v/>
      </c>
      <c r="AU2187" s="21">
        <f>AL2187+C2187-AM2187</f>
        <v/>
      </c>
      <c r="AV2187" s="21">
        <f>AN2187+C2187-AM2187</f>
        <v/>
      </c>
    </row>
    <row r="2188">
      <c r="A2188" t="inlineStr">
        <is>
          <t>1万円刻み</t>
        </is>
      </c>
      <c r="B2188" s="21">
        <f>'5_1万円刻み'!$A$425</f>
        <v/>
      </c>
      <c r="C2188" s="21">
        <f>AO2188</f>
        <v/>
      </c>
      <c r="D2188" s="21" t="n">
        <v>0</v>
      </c>
      <c r="E2188" s="21">
        <f>ROUND(MIN(B2188/12,650000)*12*0.0915+MIN(B2188/12,1390000)*12*(0.0504+0)+B2188*0.005,0)</f>
        <v/>
      </c>
      <c r="F2188" s="21">
        <f>IF(B2188&lt;741000,0,IF(B2188&lt;2191000,B2188-740000,IF(B2188&lt;2193000,1451000,IF(B2188&lt;2196000,1453000,IF(B2188&lt;2200000,1456000,IF(B2188&lt;3600000,ROUND(ROUNDDOWN(B2188/4,-3)*2.8,0)-80000,IF(B2188&lt;6600000,ROUND(ROUNDDOWN(B2188/4,-3)*3.2,0)-440000,IF(B2188&lt;8500000,ROUNDDOWN(B2188*0.9,0)-1100000,B2188-1950000))))))))</f>
        <v/>
      </c>
      <c r="G2188" s="21">
        <f>IF(F2188&gt;23500000,NA(),IF(F2188&lt;=4890000,1040000,IF(F2188&lt;=6550000,670000,620000)))</f>
        <v/>
      </c>
      <c r="H2188" s="21">
        <f>IF(D2188&lt;=0,0,MAX(0,MIN(2000000,D2188-MIN(100000,ROUNDDOWN(F2188*0.05,0)))))</f>
        <v/>
      </c>
      <c r="I2188" s="21">
        <f>IF(C2188&lt;=2000,0,MIN(C2188,ROUNDDOWN(F2188*0.4,0))-2000)</f>
        <v/>
      </c>
      <c r="J2188" s="21">
        <f>MAX(0,ROUNDDOWN(F2188-E2188-G2188,-3))</f>
        <v/>
      </c>
      <c r="K2188" s="21">
        <f>MAX(0,ROUNDDOWN(F2188-E2188-G2188-H2188-I2188,-3))</f>
        <v/>
      </c>
      <c r="L2188" s="21">
        <f>MAX(0,ROUNDDOWN(F2188-E2188-G2188-H2188,-3))</f>
        <v/>
      </c>
      <c r="M2188" s="21">
        <f>IF(J2188&lt;=0,0,ROUNDDOWN((J2188*LOOKUP(J2188,{0,1950001,3300001,6950001,9000001,18000001,40000001},{0.05,0.1,0.2,0.23,0.33,0.4,0.45})-LOOKUP(J2188,{0,1950001,3300001,6950001,9000001,18000001,40000001},{0,97500,427500,636000,1536000,2796000,4796000}))*1.021,-2))</f>
        <v/>
      </c>
      <c r="N2188" s="21">
        <f>IF(K2188&lt;=0,0,ROUNDDOWN((K2188*LOOKUP(K2188,{0,1950001,3300001,6950001,9000001,18000001,40000001},{0.05,0.1,0.2,0.23,0.33,0.4,0.45})-LOOKUP(K2188,{0,1950001,3300001,6950001,9000001,18000001,40000001},{0,97500,427500,636000,1536000,2796000,4796000}))*1.021,-2))</f>
        <v/>
      </c>
      <c r="O2188" s="21">
        <f>IF(L2188&lt;=0,0,ROUNDDOWN((L2188*LOOKUP(L2188,{0,1950001,3300001,6950001,9000001,18000001,40000001},{0.05,0.1,0.2,0.23,0.33,0.4,0.45})-LOOKUP(L2188,{0,1950001,3300001,6950001,9000001,18000001,40000001},{0,97500,427500,636000,1536000,2796000,4796000}))*1.021,-2))</f>
        <v/>
      </c>
      <c r="P2188" s="21">
        <f>MAX(0,ROUNDDOWN(F2188-E2188-430000,-3))</f>
        <v/>
      </c>
      <c r="Q2188" s="21">
        <f>MAX(0,ROUNDDOWN(F2188-E2188-430000-H2188,-3))</f>
        <v/>
      </c>
      <c r="R2188" s="21">
        <f>IF(F2188&lt;=450000,0,MAX(0,P2188*0.06-MIN(50000,P2188)*0.03))</f>
        <v/>
      </c>
      <c r="S2188" s="21">
        <f>IF(F2188&lt;=450000,0,MAX(0,P2188*0.04-MIN(50000,P2188)*0.02))</f>
        <v/>
      </c>
      <c r="T2188" s="21">
        <f>IF(F2188&lt;=450000,0,MAX(0,Q2188*0.06-MIN(50000,Q2188)*0.03))</f>
        <v/>
      </c>
      <c r="U2188" s="21">
        <f>IF(F2188&lt;=450000,0,MAX(0,Q2188*0.04-MIN(50000,Q2188)*0.02))</f>
        <v/>
      </c>
      <c r="V2188" s="21">
        <f>50000+MAX(0,G2188-480000)</f>
        <v/>
      </c>
      <c r="W2188" s="21">
        <f>P2188-V2188</f>
        <v/>
      </c>
      <c r="X2188" s="21">
        <f>Q2188-V2188</f>
        <v/>
      </c>
      <c r="Y2188" s="22">
        <f>IF(W2188&lt;0,0.9,LOOKUP(W2188,{0,1950001,3300001,6950001,9000001,18000001,40000001},{0.84895,0.7979,0.6958,0.66517,0.56307,0.4916,0.44055}))</f>
        <v/>
      </c>
      <c r="Z2188" s="22">
        <f>IF(X2188&lt;0,0.9,LOOKUP(X2188,{0,1950001,3300001,6950001,9000001,18000001,40000001},{0.84895,0.7979,0.6958,0.66517,0.56307,0.4916,0.44055}))</f>
        <v/>
      </c>
      <c r="AA2188" s="22">
        <f>IF(W2188&lt;0,0,CHOOSE(MATCH(W2188,{0,1950001,3300001,6950001,9000001},1),5.105/84.895,10.21/79.79,20.42/69.58,23.483/66.517,33.693/56.307))</f>
        <v/>
      </c>
      <c r="AB2188" s="21">
        <f>IF(C2188&lt;=2000,0,(MIN(C2188,ROUNDDOWN(F2188*0.3,0))-2000)*0.1)</f>
        <v/>
      </c>
      <c r="AC2188" s="21">
        <f>IF(C2188&lt;=2000,0,MIN((C2188-2000)*Y2188,(R2188+S2188)*0.2))</f>
        <v/>
      </c>
      <c r="AD2188" s="21">
        <f>IF(C2188&lt;=2000,0,MIN((C2188-2000)*Z2188,(T2188+U2188)*0.2))</f>
        <v/>
      </c>
      <c r="AE2188" s="21">
        <f>AC2188*AA2188</f>
        <v/>
      </c>
      <c r="AF2188" s="21">
        <f>ROUNDDOWN(R2188,-2)+ROUNDDOWN(S2188,-2)</f>
        <v/>
      </c>
      <c r="AG2188" s="21">
        <f>ROUNDDOWN(MAX(0,R2188-(AB2188+AC2188+AE2188)*0.6),-2)+ROUNDDOWN(MAX(0,S2188-(AB2188+AC2188+AE2188)*0.4),-2)</f>
        <v/>
      </c>
      <c r="AH2188" s="21">
        <f>ROUNDDOWN(MAX(0,T2188-(AB2188+AD2188)*0.6),-2)+ROUNDDOWN(MAX(0,U2188-(AB2188+AD2188)*0.4),-2)</f>
        <v/>
      </c>
      <c r="AI2188" s="21">
        <f>ROUNDDOWN(T2188,-2)+ROUNDDOWN(U2188,-2)</f>
        <v/>
      </c>
      <c r="AJ2188" s="21">
        <f>M2188+AF2188</f>
        <v/>
      </c>
      <c r="AK2188" s="21">
        <f>M2188+AG2188</f>
        <v/>
      </c>
      <c r="AL2188" s="21">
        <f>N2188+AH2188</f>
        <v/>
      </c>
      <c r="AM2188" s="21">
        <f>O2188+AI2188</f>
        <v/>
      </c>
      <c r="AN2188" s="21">
        <f>N2188+AI2188</f>
        <v/>
      </c>
      <c r="AO2188" s="21">
        <f>ROUNDDOWN((R2188+S2188)*0.2/Y2188+2000,0)</f>
        <v/>
      </c>
      <c r="AP2188" s="21">
        <f>ROUNDDOWN((T2188+U2188)*0.2/Z2188+2000,0)</f>
        <v/>
      </c>
      <c r="AQ2188" s="21">
        <f>AL2188-AK2188</f>
        <v/>
      </c>
      <c r="AR2188" s="21">
        <f>AM2188-AK2188</f>
        <v/>
      </c>
      <c r="AS2188" s="21">
        <f>AM2188-AL2188</f>
        <v/>
      </c>
      <c r="AT2188" s="21">
        <f>AK2188+C2188-AJ2188</f>
        <v/>
      </c>
      <c r="AU2188" s="21">
        <f>AL2188+C2188-AM2188</f>
        <v/>
      </c>
      <c r="AV2188" s="21">
        <f>AN2188+C2188-AM2188</f>
        <v/>
      </c>
    </row>
    <row r="2189">
      <c r="A2189" t="inlineStr">
        <is>
          <t>1万円刻み</t>
        </is>
      </c>
      <c r="B2189" s="21">
        <f>'5_1万円刻み'!$A$426</f>
        <v/>
      </c>
      <c r="C2189" s="21">
        <f>AO2189</f>
        <v/>
      </c>
      <c r="D2189" s="21" t="n">
        <v>0</v>
      </c>
      <c r="E2189" s="21">
        <f>ROUND(MIN(B2189/12,650000)*12*0.0915+MIN(B2189/12,1390000)*12*(0.0504+0)+B2189*0.005,0)</f>
        <v/>
      </c>
      <c r="F2189" s="21">
        <f>IF(B2189&lt;741000,0,IF(B2189&lt;2191000,B2189-740000,IF(B2189&lt;2193000,1451000,IF(B2189&lt;2196000,1453000,IF(B2189&lt;2200000,1456000,IF(B2189&lt;3600000,ROUND(ROUNDDOWN(B2189/4,-3)*2.8,0)-80000,IF(B2189&lt;6600000,ROUND(ROUNDDOWN(B2189/4,-3)*3.2,0)-440000,IF(B2189&lt;8500000,ROUNDDOWN(B2189*0.9,0)-1100000,B2189-1950000))))))))</f>
        <v/>
      </c>
      <c r="G2189" s="21">
        <f>IF(F2189&gt;23500000,NA(),IF(F2189&lt;=4890000,1040000,IF(F2189&lt;=6550000,670000,620000)))</f>
        <v/>
      </c>
      <c r="H2189" s="21">
        <f>IF(D2189&lt;=0,0,MAX(0,MIN(2000000,D2189-MIN(100000,ROUNDDOWN(F2189*0.05,0)))))</f>
        <v/>
      </c>
      <c r="I2189" s="21">
        <f>IF(C2189&lt;=2000,0,MIN(C2189,ROUNDDOWN(F2189*0.4,0))-2000)</f>
        <v/>
      </c>
      <c r="J2189" s="21">
        <f>MAX(0,ROUNDDOWN(F2189-E2189-G2189,-3))</f>
        <v/>
      </c>
      <c r="K2189" s="21">
        <f>MAX(0,ROUNDDOWN(F2189-E2189-G2189-H2189-I2189,-3))</f>
        <v/>
      </c>
      <c r="L2189" s="21">
        <f>MAX(0,ROUNDDOWN(F2189-E2189-G2189-H2189,-3))</f>
        <v/>
      </c>
      <c r="M2189" s="21">
        <f>IF(J2189&lt;=0,0,ROUNDDOWN((J2189*LOOKUP(J2189,{0,1950001,3300001,6950001,9000001,18000001,40000001},{0.05,0.1,0.2,0.23,0.33,0.4,0.45})-LOOKUP(J2189,{0,1950001,3300001,6950001,9000001,18000001,40000001},{0,97500,427500,636000,1536000,2796000,4796000}))*1.021,-2))</f>
        <v/>
      </c>
      <c r="N2189" s="21">
        <f>IF(K2189&lt;=0,0,ROUNDDOWN((K2189*LOOKUP(K2189,{0,1950001,3300001,6950001,9000001,18000001,40000001},{0.05,0.1,0.2,0.23,0.33,0.4,0.45})-LOOKUP(K2189,{0,1950001,3300001,6950001,9000001,18000001,40000001},{0,97500,427500,636000,1536000,2796000,4796000}))*1.021,-2))</f>
        <v/>
      </c>
      <c r="O2189" s="21">
        <f>IF(L2189&lt;=0,0,ROUNDDOWN((L2189*LOOKUP(L2189,{0,1950001,3300001,6950001,9000001,18000001,40000001},{0.05,0.1,0.2,0.23,0.33,0.4,0.45})-LOOKUP(L2189,{0,1950001,3300001,6950001,9000001,18000001,40000001},{0,97500,427500,636000,1536000,2796000,4796000}))*1.021,-2))</f>
        <v/>
      </c>
      <c r="P2189" s="21">
        <f>MAX(0,ROUNDDOWN(F2189-E2189-430000,-3))</f>
        <v/>
      </c>
      <c r="Q2189" s="21">
        <f>MAX(0,ROUNDDOWN(F2189-E2189-430000-H2189,-3))</f>
        <v/>
      </c>
      <c r="R2189" s="21">
        <f>IF(F2189&lt;=450000,0,MAX(0,P2189*0.06-MIN(50000,P2189)*0.03))</f>
        <v/>
      </c>
      <c r="S2189" s="21">
        <f>IF(F2189&lt;=450000,0,MAX(0,P2189*0.04-MIN(50000,P2189)*0.02))</f>
        <v/>
      </c>
      <c r="T2189" s="21">
        <f>IF(F2189&lt;=450000,0,MAX(0,Q2189*0.06-MIN(50000,Q2189)*0.03))</f>
        <v/>
      </c>
      <c r="U2189" s="21">
        <f>IF(F2189&lt;=450000,0,MAX(0,Q2189*0.04-MIN(50000,Q2189)*0.02))</f>
        <v/>
      </c>
      <c r="V2189" s="21">
        <f>50000+MAX(0,G2189-480000)</f>
        <v/>
      </c>
      <c r="W2189" s="21">
        <f>P2189-V2189</f>
        <v/>
      </c>
      <c r="X2189" s="21">
        <f>Q2189-V2189</f>
        <v/>
      </c>
      <c r="Y2189" s="22">
        <f>IF(W2189&lt;0,0.9,LOOKUP(W2189,{0,1950001,3300001,6950001,9000001,18000001,40000001},{0.84895,0.7979,0.6958,0.66517,0.56307,0.4916,0.44055}))</f>
        <v/>
      </c>
      <c r="Z2189" s="22">
        <f>IF(X2189&lt;0,0.9,LOOKUP(X2189,{0,1950001,3300001,6950001,9000001,18000001,40000001},{0.84895,0.7979,0.6958,0.66517,0.56307,0.4916,0.44055}))</f>
        <v/>
      </c>
      <c r="AA2189" s="22">
        <f>IF(W2189&lt;0,0,CHOOSE(MATCH(W2189,{0,1950001,3300001,6950001,9000001},1),5.105/84.895,10.21/79.79,20.42/69.58,23.483/66.517,33.693/56.307))</f>
        <v/>
      </c>
      <c r="AB2189" s="21">
        <f>IF(C2189&lt;=2000,0,(MIN(C2189,ROUNDDOWN(F2189*0.3,0))-2000)*0.1)</f>
        <v/>
      </c>
      <c r="AC2189" s="21">
        <f>IF(C2189&lt;=2000,0,MIN((C2189-2000)*Y2189,(R2189+S2189)*0.2))</f>
        <v/>
      </c>
      <c r="AD2189" s="21">
        <f>IF(C2189&lt;=2000,0,MIN((C2189-2000)*Z2189,(T2189+U2189)*0.2))</f>
        <v/>
      </c>
      <c r="AE2189" s="21">
        <f>AC2189*AA2189</f>
        <v/>
      </c>
      <c r="AF2189" s="21">
        <f>ROUNDDOWN(R2189,-2)+ROUNDDOWN(S2189,-2)</f>
        <v/>
      </c>
      <c r="AG2189" s="21">
        <f>ROUNDDOWN(MAX(0,R2189-(AB2189+AC2189+AE2189)*0.6),-2)+ROUNDDOWN(MAX(0,S2189-(AB2189+AC2189+AE2189)*0.4),-2)</f>
        <v/>
      </c>
      <c r="AH2189" s="21">
        <f>ROUNDDOWN(MAX(0,T2189-(AB2189+AD2189)*0.6),-2)+ROUNDDOWN(MAX(0,U2189-(AB2189+AD2189)*0.4),-2)</f>
        <v/>
      </c>
      <c r="AI2189" s="21">
        <f>ROUNDDOWN(T2189,-2)+ROUNDDOWN(U2189,-2)</f>
        <v/>
      </c>
      <c r="AJ2189" s="21">
        <f>M2189+AF2189</f>
        <v/>
      </c>
      <c r="AK2189" s="21">
        <f>M2189+AG2189</f>
        <v/>
      </c>
      <c r="AL2189" s="21">
        <f>N2189+AH2189</f>
        <v/>
      </c>
      <c r="AM2189" s="21">
        <f>O2189+AI2189</f>
        <v/>
      </c>
      <c r="AN2189" s="21">
        <f>N2189+AI2189</f>
        <v/>
      </c>
      <c r="AO2189" s="21">
        <f>ROUNDDOWN((R2189+S2189)*0.2/Y2189+2000,0)</f>
        <v/>
      </c>
      <c r="AP2189" s="21">
        <f>ROUNDDOWN((T2189+U2189)*0.2/Z2189+2000,0)</f>
        <v/>
      </c>
      <c r="AQ2189" s="21">
        <f>AL2189-AK2189</f>
        <v/>
      </c>
      <c r="AR2189" s="21">
        <f>AM2189-AK2189</f>
        <v/>
      </c>
      <c r="AS2189" s="21">
        <f>AM2189-AL2189</f>
        <v/>
      </c>
      <c r="AT2189" s="21">
        <f>AK2189+C2189-AJ2189</f>
        <v/>
      </c>
      <c r="AU2189" s="21">
        <f>AL2189+C2189-AM2189</f>
        <v/>
      </c>
      <c r="AV2189" s="21">
        <f>AN2189+C2189-AM2189</f>
        <v/>
      </c>
    </row>
    <row r="2190">
      <c r="A2190" t="inlineStr">
        <is>
          <t>1万円刻み</t>
        </is>
      </c>
      <c r="B2190" s="21">
        <f>'5_1万円刻み'!$A$427</f>
        <v/>
      </c>
      <c r="C2190" s="21">
        <f>AO2190</f>
        <v/>
      </c>
      <c r="D2190" s="21" t="n">
        <v>0</v>
      </c>
      <c r="E2190" s="21">
        <f>ROUND(MIN(B2190/12,650000)*12*0.0915+MIN(B2190/12,1390000)*12*(0.0504+0)+B2190*0.005,0)</f>
        <v/>
      </c>
      <c r="F2190" s="21">
        <f>IF(B2190&lt;741000,0,IF(B2190&lt;2191000,B2190-740000,IF(B2190&lt;2193000,1451000,IF(B2190&lt;2196000,1453000,IF(B2190&lt;2200000,1456000,IF(B2190&lt;3600000,ROUND(ROUNDDOWN(B2190/4,-3)*2.8,0)-80000,IF(B2190&lt;6600000,ROUND(ROUNDDOWN(B2190/4,-3)*3.2,0)-440000,IF(B2190&lt;8500000,ROUNDDOWN(B2190*0.9,0)-1100000,B2190-1950000))))))))</f>
        <v/>
      </c>
      <c r="G2190" s="21">
        <f>IF(F2190&gt;23500000,NA(),IF(F2190&lt;=4890000,1040000,IF(F2190&lt;=6550000,670000,620000)))</f>
        <v/>
      </c>
      <c r="H2190" s="21">
        <f>IF(D2190&lt;=0,0,MAX(0,MIN(2000000,D2190-MIN(100000,ROUNDDOWN(F2190*0.05,0)))))</f>
        <v/>
      </c>
      <c r="I2190" s="21">
        <f>IF(C2190&lt;=2000,0,MIN(C2190,ROUNDDOWN(F2190*0.4,0))-2000)</f>
        <v/>
      </c>
      <c r="J2190" s="21">
        <f>MAX(0,ROUNDDOWN(F2190-E2190-G2190,-3))</f>
        <v/>
      </c>
      <c r="K2190" s="21">
        <f>MAX(0,ROUNDDOWN(F2190-E2190-G2190-H2190-I2190,-3))</f>
        <v/>
      </c>
      <c r="L2190" s="21">
        <f>MAX(0,ROUNDDOWN(F2190-E2190-G2190-H2190,-3))</f>
        <v/>
      </c>
      <c r="M2190" s="21">
        <f>IF(J2190&lt;=0,0,ROUNDDOWN((J2190*LOOKUP(J2190,{0,1950001,3300001,6950001,9000001,18000001,40000001},{0.05,0.1,0.2,0.23,0.33,0.4,0.45})-LOOKUP(J2190,{0,1950001,3300001,6950001,9000001,18000001,40000001},{0,97500,427500,636000,1536000,2796000,4796000}))*1.021,-2))</f>
        <v/>
      </c>
      <c r="N2190" s="21">
        <f>IF(K2190&lt;=0,0,ROUNDDOWN((K2190*LOOKUP(K2190,{0,1950001,3300001,6950001,9000001,18000001,40000001},{0.05,0.1,0.2,0.23,0.33,0.4,0.45})-LOOKUP(K2190,{0,1950001,3300001,6950001,9000001,18000001,40000001},{0,97500,427500,636000,1536000,2796000,4796000}))*1.021,-2))</f>
        <v/>
      </c>
      <c r="O2190" s="21">
        <f>IF(L2190&lt;=0,0,ROUNDDOWN((L2190*LOOKUP(L2190,{0,1950001,3300001,6950001,9000001,18000001,40000001},{0.05,0.1,0.2,0.23,0.33,0.4,0.45})-LOOKUP(L2190,{0,1950001,3300001,6950001,9000001,18000001,40000001},{0,97500,427500,636000,1536000,2796000,4796000}))*1.021,-2))</f>
        <v/>
      </c>
      <c r="P2190" s="21">
        <f>MAX(0,ROUNDDOWN(F2190-E2190-430000,-3))</f>
        <v/>
      </c>
      <c r="Q2190" s="21">
        <f>MAX(0,ROUNDDOWN(F2190-E2190-430000-H2190,-3))</f>
        <v/>
      </c>
      <c r="R2190" s="21">
        <f>IF(F2190&lt;=450000,0,MAX(0,P2190*0.06-MIN(50000,P2190)*0.03))</f>
        <v/>
      </c>
      <c r="S2190" s="21">
        <f>IF(F2190&lt;=450000,0,MAX(0,P2190*0.04-MIN(50000,P2190)*0.02))</f>
        <v/>
      </c>
      <c r="T2190" s="21">
        <f>IF(F2190&lt;=450000,0,MAX(0,Q2190*0.06-MIN(50000,Q2190)*0.03))</f>
        <v/>
      </c>
      <c r="U2190" s="21">
        <f>IF(F2190&lt;=450000,0,MAX(0,Q2190*0.04-MIN(50000,Q2190)*0.02))</f>
        <v/>
      </c>
      <c r="V2190" s="21">
        <f>50000+MAX(0,G2190-480000)</f>
        <v/>
      </c>
      <c r="W2190" s="21">
        <f>P2190-V2190</f>
        <v/>
      </c>
      <c r="X2190" s="21">
        <f>Q2190-V2190</f>
        <v/>
      </c>
      <c r="Y2190" s="22">
        <f>IF(W2190&lt;0,0.9,LOOKUP(W2190,{0,1950001,3300001,6950001,9000001,18000001,40000001},{0.84895,0.7979,0.6958,0.66517,0.56307,0.4916,0.44055}))</f>
        <v/>
      </c>
      <c r="Z2190" s="22">
        <f>IF(X2190&lt;0,0.9,LOOKUP(X2190,{0,1950001,3300001,6950001,9000001,18000001,40000001},{0.84895,0.7979,0.6958,0.66517,0.56307,0.4916,0.44055}))</f>
        <v/>
      </c>
      <c r="AA2190" s="22">
        <f>IF(W2190&lt;0,0,CHOOSE(MATCH(W2190,{0,1950001,3300001,6950001,9000001},1),5.105/84.895,10.21/79.79,20.42/69.58,23.483/66.517,33.693/56.307))</f>
        <v/>
      </c>
      <c r="AB2190" s="21">
        <f>IF(C2190&lt;=2000,0,(MIN(C2190,ROUNDDOWN(F2190*0.3,0))-2000)*0.1)</f>
        <v/>
      </c>
      <c r="AC2190" s="21">
        <f>IF(C2190&lt;=2000,0,MIN((C2190-2000)*Y2190,(R2190+S2190)*0.2))</f>
        <v/>
      </c>
      <c r="AD2190" s="21">
        <f>IF(C2190&lt;=2000,0,MIN((C2190-2000)*Z2190,(T2190+U2190)*0.2))</f>
        <v/>
      </c>
      <c r="AE2190" s="21">
        <f>AC2190*AA2190</f>
        <v/>
      </c>
      <c r="AF2190" s="21">
        <f>ROUNDDOWN(R2190,-2)+ROUNDDOWN(S2190,-2)</f>
        <v/>
      </c>
      <c r="AG2190" s="21">
        <f>ROUNDDOWN(MAX(0,R2190-(AB2190+AC2190+AE2190)*0.6),-2)+ROUNDDOWN(MAX(0,S2190-(AB2190+AC2190+AE2190)*0.4),-2)</f>
        <v/>
      </c>
      <c r="AH2190" s="21">
        <f>ROUNDDOWN(MAX(0,T2190-(AB2190+AD2190)*0.6),-2)+ROUNDDOWN(MAX(0,U2190-(AB2190+AD2190)*0.4),-2)</f>
        <v/>
      </c>
      <c r="AI2190" s="21">
        <f>ROUNDDOWN(T2190,-2)+ROUNDDOWN(U2190,-2)</f>
        <v/>
      </c>
      <c r="AJ2190" s="21">
        <f>M2190+AF2190</f>
        <v/>
      </c>
      <c r="AK2190" s="21">
        <f>M2190+AG2190</f>
        <v/>
      </c>
      <c r="AL2190" s="21">
        <f>N2190+AH2190</f>
        <v/>
      </c>
      <c r="AM2190" s="21">
        <f>O2190+AI2190</f>
        <v/>
      </c>
      <c r="AN2190" s="21">
        <f>N2190+AI2190</f>
        <v/>
      </c>
      <c r="AO2190" s="21">
        <f>ROUNDDOWN((R2190+S2190)*0.2/Y2190+2000,0)</f>
        <v/>
      </c>
      <c r="AP2190" s="21">
        <f>ROUNDDOWN((T2190+U2190)*0.2/Z2190+2000,0)</f>
        <v/>
      </c>
      <c r="AQ2190" s="21">
        <f>AL2190-AK2190</f>
        <v/>
      </c>
      <c r="AR2190" s="21">
        <f>AM2190-AK2190</f>
        <v/>
      </c>
      <c r="AS2190" s="21">
        <f>AM2190-AL2190</f>
        <v/>
      </c>
      <c r="AT2190" s="21">
        <f>AK2190+C2190-AJ2190</f>
        <v/>
      </c>
      <c r="AU2190" s="21">
        <f>AL2190+C2190-AM2190</f>
        <v/>
      </c>
      <c r="AV2190" s="21">
        <f>AN2190+C2190-AM2190</f>
        <v/>
      </c>
    </row>
    <row r="2191">
      <c r="A2191" t="inlineStr">
        <is>
          <t>1万円刻み</t>
        </is>
      </c>
      <c r="B2191" s="21">
        <f>'5_1万円刻み'!$A$428</f>
        <v/>
      </c>
      <c r="C2191" s="21">
        <f>AO2191</f>
        <v/>
      </c>
      <c r="D2191" s="21" t="n">
        <v>0</v>
      </c>
      <c r="E2191" s="21">
        <f>ROUND(MIN(B2191/12,650000)*12*0.0915+MIN(B2191/12,1390000)*12*(0.0504+0)+B2191*0.005,0)</f>
        <v/>
      </c>
      <c r="F2191" s="21">
        <f>IF(B2191&lt;741000,0,IF(B2191&lt;2191000,B2191-740000,IF(B2191&lt;2193000,1451000,IF(B2191&lt;2196000,1453000,IF(B2191&lt;2200000,1456000,IF(B2191&lt;3600000,ROUND(ROUNDDOWN(B2191/4,-3)*2.8,0)-80000,IF(B2191&lt;6600000,ROUND(ROUNDDOWN(B2191/4,-3)*3.2,0)-440000,IF(B2191&lt;8500000,ROUNDDOWN(B2191*0.9,0)-1100000,B2191-1950000))))))))</f>
        <v/>
      </c>
      <c r="G2191" s="21">
        <f>IF(F2191&gt;23500000,NA(),IF(F2191&lt;=4890000,1040000,IF(F2191&lt;=6550000,670000,620000)))</f>
        <v/>
      </c>
      <c r="H2191" s="21">
        <f>IF(D2191&lt;=0,0,MAX(0,MIN(2000000,D2191-MIN(100000,ROUNDDOWN(F2191*0.05,0)))))</f>
        <v/>
      </c>
      <c r="I2191" s="21">
        <f>IF(C2191&lt;=2000,0,MIN(C2191,ROUNDDOWN(F2191*0.4,0))-2000)</f>
        <v/>
      </c>
      <c r="J2191" s="21">
        <f>MAX(0,ROUNDDOWN(F2191-E2191-G2191,-3))</f>
        <v/>
      </c>
      <c r="K2191" s="21">
        <f>MAX(0,ROUNDDOWN(F2191-E2191-G2191-H2191-I2191,-3))</f>
        <v/>
      </c>
      <c r="L2191" s="21">
        <f>MAX(0,ROUNDDOWN(F2191-E2191-G2191-H2191,-3))</f>
        <v/>
      </c>
      <c r="M2191" s="21">
        <f>IF(J2191&lt;=0,0,ROUNDDOWN((J2191*LOOKUP(J2191,{0,1950001,3300001,6950001,9000001,18000001,40000001},{0.05,0.1,0.2,0.23,0.33,0.4,0.45})-LOOKUP(J2191,{0,1950001,3300001,6950001,9000001,18000001,40000001},{0,97500,427500,636000,1536000,2796000,4796000}))*1.021,-2))</f>
        <v/>
      </c>
      <c r="N2191" s="21">
        <f>IF(K2191&lt;=0,0,ROUNDDOWN((K2191*LOOKUP(K2191,{0,1950001,3300001,6950001,9000001,18000001,40000001},{0.05,0.1,0.2,0.23,0.33,0.4,0.45})-LOOKUP(K2191,{0,1950001,3300001,6950001,9000001,18000001,40000001},{0,97500,427500,636000,1536000,2796000,4796000}))*1.021,-2))</f>
        <v/>
      </c>
      <c r="O2191" s="21">
        <f>IF(L2191&lt;=0,0,ROUNDDOWN((L2191*LOOKUP(L2191,{0,1950001,3300001,6950001,9000001,18000001,40000001},{0.05,0.1,0.2,0.23,0.33,0.4,0.45})-LOOKUP(L2191,{0,1950001,3300001,6950001,9000001,18000001,40000001},{0,97500,427500,636000,1536000,2796000,4796000}))*1.021,-2))</f>
        <v/>
      </c>
      <c r="P2191" s="21">
        <f>MAX(0,ROUNDDOWN(F2191-E2191-430000,-3))</f>
        <v/>
      </c>
      <c r="Q2191" s="21">
        <f>MAX(0,ROUNDDOWN(F2191-E2191-430000-H2191,-3))</f>
        <v/>
      </c>
      <c r="R2191" s="21">
        <f>IF(F2191&lt;=450000,0,MAX(0,P2191*0.06-MIN(50000,P2191)*0.03))</f>
        <v/>
      </c>
      <c r="S2191" s="21">
        <f>IF(F2191&lt;=450000,0,MAX(0,P2191*0.04-MIN(50000,P2191)*0.02))</f>
        <v/>
      </c>
      <c r="T2191" s="21">
        <f>IF(F2191&lt;=450000,0,MAX(0,Q2191*0.06-MIN(50000,Q2191)*0.03))</f>
        <v/>
      </c>
      <c r="U2191" s="21">
        <f>IF(F2191&lt;=450000,0,MAX(0,Q2191*0.04-MIN(50000,Q2191)*0.02))</f>
        <v/>
      </c>
      <c r="V2191" s="21">
        <f>50000+MAX(0,G2191-480000)</f>
        <v/>
      </c>
      <c r="W2191" s="21">
        <f>P2191-V2191</f>
        <v/>
      </c>
      <c r="X2191" s="21">
        <f>Q2191-V2191</f>
        <v/>
      </c>
      <c r="Y2191" s="22">
        <f>IF(W2191&lt;0,0.9,LOOKUP(W2191,{0,1950001,3300001,6950001,9000001,18000001,40000001},{0.84895,0.7979,0.6958,0.66517,0.56307,0.4916,0.44055}))</f>
        <v/>
      </c>
      <c r="Z2191" s="22">
        <f>IF(X2191&lt;0,0.9,LOOKUP(X2191,{0,1950001,3300001,6950001,9000001,18000001,40000001},{0.84895,0.7979,0.6958,0.66517,0.56307,0.4916,0.44055}))</f>
        <v/>
      </c>
      <c r="AA2191" s="22">
        <f>IF(W2191&lt;0,0,CHOOSE(MATCH(W2191,{0,1950001,3300001,6950001,9000001},1),5.105/84.895,10.21/79.79,20.42/69.58,23.483/66.517,33.693/56.307))</f>
        <v/>
      </c>
      <c r="AB2191" s="21">
        <f>IF(C2191&lt;=2000,0,(MIN(C2191,ROUNDDOWN(F2191*0.3,0))-2000)*0.1)</f>
        <v/>
      </c>
      <c r="AC2191" s="21">
        <f>IF(C2191&lt;=2000,0,MIN((C2191-2000)*Y2191,(R2191+S2191)*0.2))</f>
        <v/>
      </c>
      <c r="AD2191" s="21">
        <f>IF(C2191&lt;=2000,0,MIN((C2191-2000)*Z2191,(T2191+U2191)*0.2))</f>
        <v/>
      </c>
      <c r="AE2191" s="21">
        <f>AC2191*AA2191</f>
        <v/>
      </c>
      <c r="AF2191" s="21">
        <f>ROUNDDOWN(R2191,-2)+ROUNDDOWN(S2191,-2)</f>
        <v/>
      </c>
      <c r="AG2191" s="21">
        <f>ROUNDDOWN(MAX(0,R2191-(AB2191+AC2191+AE2191)*0.6),-2)+ROUNDDOWN(MAX(0,S2191-(AB2191+AC2191+AE2191)*0.4),-2)</f>
        <v/>
      </c>
      <c r="AH2191" s="21">
        <f>ROUNDDOWN(MAX(0,T2191-(AB2191+AD2191)*0.6),-2)+ROUNDDOWN(MAX(0,U2191-(AB2191+AD2191)*0.4),-2)</f>
        <v/>
      </c>
      <c r="AI2191" s="21">
        <f>ROUNDDOWN(T2191,-2)+ROUNDDOWN(U2191,-2)</f>
        <v/>
      </c>
      <c r="AJ2191" s="21">
        <f>M2191+AF2191</f>
        <v/>
      </c>
      <c r="AK2191" s="21">
        <f>M2191+AG2191</f>
        <v/>
      </c>
      <c r="AL2191" s="21">
        <f>N2191+AH2191</f>
        <v/>
      </c>
      <c r="AM2191" s="21">
        <f>O2191+AI2191</f>
        <v/>
      </c>
      <c r="AN2191" s="21">
        <f>N2191+AI2191</f>
        <v/>
      </c>
      <c r="AO2191" s="21">
        <f>ROUNDDOWN((R2191+S2191)*0.2/Y2191+2000,0)</f>
        <v/>
      </c>
      <c r="AP2191" s="21">
        <f>ROUNDDOWN((T2191+U2191)*0.2/Z2191+2000,0)</f>
        <v/>
      </c>
      <c r="AQ2191" s="21">
        <f>AL2191-AK2191</f>
        <v/>
      </c>
      <c r="AR2191" s="21">
        <f>AM2191-AK2191</f>
        <v/>
      </c>
      <c r="AS2191" s="21">
        <f>AM2191-AL2191</f>
        <v/>
      </c>
      <c r="AT2191" s="21">
        <f>AK2191+C2191-AJ2191</f>
        <v/>
      </c>
      <c r="AU2191" s="21">
        <f>AL2191+C2191-AM2191</f>
        <v/>
      </c>
      <c r="AV2191" s="21">
        <f>AN2191+C2191-AM2191</f>
        <v/>
      </c>
    </row>
    <row r="2192">
      <c r="A2192" t="inlineStr">
        <is>
          <t>1万円刻み</t>
        </is>
      </c>
      <c r="B2192" s="21">
        <f>'5_1万円刻み'!$A$429</f>
        <v/>
      </c>
      <c r="C2192" s="21">
        <f>AO2192</f>
        <v/>
      </c>
      <c r="D2192" s="21" t="n">
        <v>0</v>
      </c>
      <c r="E2192" s="21">
        <f>ROUND(MIN(B2192/12,650000)*12*0.0915+MIN(B2192/12,1390000)*12*(0.0504+0)+B2192*0.005,0)</f>
        <v/>
      </c>
      <c r="F2192" s="21">
        <f>IF(B2192&lt;741000,0,IF(B2192&lt;2191000,B2192-740000,IF(B2192&lt;2193000,1451000,IF(B2192&lt;2196000,1453000,IF(B2192&lt;2200000,1456000,IF(B2192&lt;3600000,ROUND(ROUNDDOWN(B2192/4,-3)*2.8,0)-80000,IF(B2192&lt;6600000,ROUND(ROUNDDOWN(B2192/4,-3)*3.2,0)-440000,IF(B2192&lt;8500000,ROUNDDOWN(B2192*0.9,0)-1100000,B2192-1950000))))))))</f>
        <v/>
      </c>
      <c r="G2192" s="21">
        <f>IF(F2192&gt;23500000,NA(),IF(F2192&lt;=4890000,1040000,IF(F2192&lt;=6550000,670000,620000)))</f>
        <v/>
      </c>
      <c r="H2192" s="21">
        <f>IF(D2192&lt;=0,0,MAX(0,MIN(2000000,D2192-MIN(100000,ROUNDDOWN(F2192*0.05,0)))))</f>
        <v/>
      </c>
      <c r="I2192" s="21">
        <f>IF(C2192&lt;=2000,0,MIN(C2192,ROUNDDOWN(F2192*0.4,0))-2000)</f>
        <v/>
      </c>
      <c r="J2192" s="21">
        <f>MAX(0,ROUNDDOWN(F2192-E2192-G2192,-3))</f>
        <v/>
      </c>
      <c r="K2192" s="21">
        <f>MAX(0,ROUNDDOWN(F2192-E2192-G2192-H2192-I2192,-3))</f>
        <v/>
      </c>
      <c r="L2192" s="21">
        <f>MAX(0,ROUNDDOWN(F2192-E2192-G2192-H2192,-3))</f>
        <v/>
      </c>
      <c r="M2192" s="21">
        <f>IF(J2192&lt;=0,0,ROUNDDOWN((J2192*LOOKUP(J2192,{0,1950001,3300001,6950001,9000001,18000001,40000001},{0.05,0.1,0.2,0.23,0.33,0.4,0.45})-LOOKUP(J2192,{0,1950001,3300001,6950001,9000001,18000001,40000001},{0,97500,427500,636000,1536000,2796000,4796000}))*1.021,-2))</f>
        <v/>
      </c>
      <c r="N2192" s="21">
        <f>IF(K2192&lt;=0,0,ROUNDDOWN((K2192*LOOKUP(K2192,{0,1950001,3300001,6950001,9000001,18000001,40000001},{0.05,0.1,0.2,0.23,0.33,0.4,0.45})-LOOKUP(K2192,{0,1950001,3300001,6950001,9000001,18000001,40000001},{0,97500,427500,636000,1536000,2796000,4796000}))*1.021,-2))</f>
        <v/>
      </c>
      <c r="O2192" s="21">
        <f>IF(L2192&lt;=0,0,ROUNDDOWN((L2192*LOOKUP(L2192,{0,1950001,3300001,6950001,9000001,18000001,40000001},{0.05,0.1,0.2,0.23,0.33,0.4,0.45})-LOOKUP(L2192,{0,1950001,3300001,6950001,9000001,18000001,40000001},{0,97500,427500,636000,1536000,2796000,4796000}))*1.021,-2))</f>
        <v/>
      </c>
      <c r="P2192" s="21">
        <f>MAX(0,ROUNDDOWN(F2192-E2192-430000,-3))</f>
        <v/>
      </c>
      <c r="Q2192" s="21">
        <f>MAX(0,ROUNDDOWN(F2192-E2192-430000-H2192,-3))</f>
        <v/>
      </c>
      <c r="R2192" s="21">
        <f>IF(F2192&lt;=450000,0,MAX(0,P2192*0.06-MIN(50000,P2192)*0.03))</f>
        <v/>
      </c>
      <c r="S2192" s="21">
        <f>IF(F2192&lt;=450000,0,MAX(0,P2192*0.04-MIN(50000,P2192)*0.02))</f>
        <v/>
      </c>
      <c r="T2192" s="21">
        <f>IF(F2192&lt;=450000,0,MAX(0,Q2192*0.06-MIN(50000,Q2192)*0.03))</f>
        <v/>
      </c>
      <c r="U2192" s="21">
        <f>IF(F2192&lt;=450000,0,MAX(0,Q2192*0.04-MIN(50000,Q2192)*0.02))</f>
        <v/>
      </c>
      <c r="V2192" s="21">
        <f>50000+MAX(0,G2192-480000)</f>
        <v/>
      </c>
      <c r="W2192" s="21">
        <f>P2192-V2192</f>
        <v/>
      </c>
      <c r="X2192" s="21">
        <f>Q2192-V2192</f>
        <v/>
      </c>
      <c r="Y2192" s="22">
        <f>IF(W2192&lt;0,0.9,LOOKUP(W2192,{0,1950001,3300001,6950001,9000001,18000001,40000001},{0.84895,0.7979,0.6958,0.66517,0.56307,0.4916,0.44055}))</f>
        <v/>
      </c>
      <c r="Z2192" s="22">
        <f>IF(X2192&lt;0,0.9,LOOKUP(X2192,{0,1950001,3300001,6950001,9000001,18000001,40000001},{0.84895,0.7979,0.6958,0.66517,0.56307,0.4916,0.44055}))</f>
        <v/>
      </c>
      <c r="AA2192" s="22">
        <f>IF(W2192&lt;0,0,CHOOSE(MATCH(W2192,{0,1950001,3300001,6950001,9000001},1),5.105/84.895,10.21/79.79,20.42/69.58,23.483/66.517,33.693/56.307))</f>
        <v/>
      </c>
      <c r="AB2192" s="21">
        <f>IF(C2192&lt;=2000,0,(MIN(C2192,ROUNDDOWN(F2192*0.3,0))-2000)*0.1)</f>
        <v/>
      </c>
      <c r="AC2192" s="21">
        <f>IF(C2192&lt;=2000,0,MIN((C2192-2000)*Y2192,(R2192+S2192)*0.2))</f>
        <v/>
      </c>
      <c r="AD2192" s="21">
        <f>IF(C2192&lt;=2000,0,MIN((C2192-2000)*Z2192,(T2192+U2192)*0.2))</f>
        <v/>
      </c>
      <c r="AE2192" s="21">
        <f>AC2192*AA2192</f>
        <v/>
      </c>
      <c r="AF2192" s="21">
        <f>ROUNDDOWN(R2192,-2)+ROUNDDOWN(S2192,-2)</f>
        <v/>
      </c>
      <c r="AG2192" s="21">
        <f>ROUNDDOWN(MAX(0,R2192-(AB2192+AC2192+AE2192)*0.6),-2)+ROUNDDOWN(MAX(0,S2192-(AB2192+AC2192+AE2192)*0.4),-2)</f>
        <v/>
      </c>
      <c r="AH2192" s="21">
        <f>ROUNDDOWN(MAX(0,T2192-(AB2192+AD2192)*0.6),-2)+ROUNDDOWN(MAX(0,U2192-(AB2192+AD2192)*0.4),-2)</f>
        <v/>
      </c>
      <c r="AI2192" s="21">
        <f>ROUNDDOWN(T2192,-2)+ROUNDDOWN(U2192,-2)</f>
        <v/>
      </c>
      <c r="AJ2192" s="21">
        <f>M2192+AF2192</f>
        <v/>
      </c>
      <c r="AK2192" s="21">
        <f>M2192+AG2192</f>
        <v/>
      </c>
      <c r="AL2192" s="21">
        <f>N2192+AH2192</f>
        <v/>
      </c>
      <c r="AM2192" s="21">
        <f>O2192+AI2192</f>
        <v/>
      </c>
      <c r="AN2192" s="21">
        <f>N2192+AI2192</f>
        <v/>
      </c>
      <c r="AO2192" s="21">
        <f>ROUNDDOWN((R2192+S2192)*0.2/Y2192+2000,0)</f>
        <v/>
      </c>
      <c r="AP2192" s="21">
        <f>ROUNDDOWN((T2192+U2192)*0.2/Z2192+2000,0)</f>
        <v/>
      </c>
      <c r="AQ2192" s="21">
        <f>AL2192-AK2192</f>
        <v/>
      </c>
      <c r="AR2192" s="21">
        <f>AM2192-AK2192</f>
        <v/>
      </c>
      <c r="AS2192" s="21">
        <f>AM2192-AL2192</f>
        <v/>
      </c>
      <c r="AT2192" s="21">
        <f>AK2192+C2192-AJ2192</f>
        <v/>
      </c>
      <c r="AU2192" s="21">
        <f>AL2192+C2192-AM2192</f>
        <v/>
      </c>
      <c r="AV2192" s="21">
        <f>AN2192+C2192-AM2192</f>
        <v/>
      </c>
    </row>
    <row r="2193">
      <c r="A2193" t="inlineStr">
        <is>
          <t>1万円刻み</t>
        </is>
      </c>
      <c r="B2193" s="21">
        <f>'5_1万円刻み'!$A$430</f>
        <v/>
      </c>
      <c r="C2193" s="21">
        <f>AO2193</f>
        <v/>
      </c>
      <c r="D2193" s="21" t="n">
        <v>0</v>
      </c>
      <c r="E2193" s="21">
        <f>ROUND(MIN(B2193/12,650000)*12*0.0915+MIN(B2193/12,1390000)*12*(0.0504+0)+B2193*0.005,0)</f>
        <v/>
      </c>
      <c r="F2193" s="21">
        <f>IF(B2193&lt;741000,0,IF(B2193&lt;2191000,B2193-740000,IF(B2193&lt;2193000,1451000,IF(B2193&lt;2196000,1453000,IF(B2193&lt;2200000,1456000,IF(B2193&lt;3600000,ROUND(ROUNDDOWN(B2193/4,-3)*2.8,0)-80000,IF(B2193&lt;6600000,ROUND(ROUNDDOWN(B2193/4,-3)*3.2,0)-440000,IF(B2193&lt;8500000,ROUNDDOWN(B2193*0.9,0)-1100000,B2193-1950000))))))))</f>
        <v/>
      </c>
      <c r="G2193" s="21">
        <f>IF(F2193&gt;23500000,NA(),IF(F2193&lt;=4890000,1040000,IF(F2193&lt;=6550000,670000,620000)))</f>
        <v/>
      </c>
      <c r="H2193" s="21">
        <f>IF(D2193&lt;=0,0,MAX(0,MIN(2000000,D2193-MIN(100000,ROUNDDOWN(F2193*0.05,0)))))</f>
        <v/>
      </c>
      <c r="I2193" s="21">
        <f>IF(C2193&lt;=2000,0,MIN(C2193,ROUNDDOWN(F2193*0.4,0))-2000)</f>
        <v/>
      </c>
      <c r="J2193" s="21">
        <f>MAX(0,ROUNDDOWN(F2193-E2193-G2193,-3))</f>
        <v/>
      </c>
      <c r="K2193" s="21">
        <f>MAX(0,ROUNDDOWN(F2193-E2193-G2193-H2193-I2193,-3))</f>
        <v/>
      </c>
      <c r="L2193" s="21">
        <f>MAX(0,ROUNDDOWN(F2193-E2193-G2193-H2193,-3))</f>
        <v/>
      </c>
      <c r="M2193" s="21">
        <f>IF(J2193&lt;=0,0,ROUNDDOWN((J2193*LOOKUP(J2193,{0,1950001,3300001,6950001,9000001,18000001,40000001},{0.05,0.1,0.2,0.23,0.33,0.4,0.45})-LOOKUP(J2193,{0,1950001,3300001,6950001,9000001,18000001,40000001},{0,97500,427500,636000,1536000,2796000,4796000}))*1.021,-2))</f>
        <v/>
      </c>
      <c r="N2193" s="21">
        <f>IF(K2193&lt;=0,0,ROUNDDOWN((K2193*LOOKUP(K2193,{0,1950001,3300001,6950001,9000001,18000001,40000001},{0.05,0.1,0.2,0.23,0.33,0.4,0.45})-LOOKUP(K2193,{0,1950001,3300001,6950001,9000001,18000001,40000001},{0,97500,427500,636000,1536000,2796000,4796000}))*1.021,-2))</f>
        <v/>
      </c>
      <c r="O2193" s="21">
        <f>IF(L2193&lt;=0,0,ROUNDDOWN((L2193*LOOKUP(L2193,{0,1950001,3300001,6950001,9000001,18000001,40000001},{0.05,0.1,0.2,0.23,0.33,0.4,0.45})-LOOKUP(L2193,{0,1950001,3300001,6950001,9000001,18000001,40000001},{0,97500,427500,636000,1536000,2796000,4796000}))*1.021,-2))</f>
        <v/>
      </c>
      <c r="P2193" s="21">
        <f>MAX(0,ROUNDDOWN(F2193-E2193-430000,-3))</f>
        <v/>
      </c>
      <c r="Q2193" s="21">
        <f>MAX(0,ROUNDDOWN(F2193-E2193-430000-H2193,-3))</f>
        <v/>
      </c>
      <c r="R2193" s="21">
        <f>IF(F2193&lt;=450000,0,MAX(0,P2193*0.06-MIN(50000,P2193)*0.03))</f>
        <v/>
      </c>
      <c r="S2193" s="21">
        <f>IF(F2193&lt;=450000,0,MAX(0,P2193*0.04-MIN(50000,P2193)*0.02))</f>
        <v/>
      </c>
      <c r="T2193" s="21">
        <f>IF(F2193&lt;=450000,0,MAX(0,Q2193*0.06-MIN(50000,Q2193)*0.03))</f>
        <v/>
      </c>
      <c r="U2193" s="21">
        <f>IF(F2193&lt;=450000,0,MAX(0,Q2193*0.04-MIN(50000,Q2193)*0.02))</f>
        <v/>
      </c>
      <c r="V2193" s="21">
        <f>50000+MAX(0,G2193-480000)</f>
        <v/>
      </c>
      <c r="W2193" s="21">
        <f>P2193-V2193</f>
        <v/>
      </c>
      <c r="X2193" s="21">
        <f>Q2193-V2193</f>
        <v/>
      </c>
      <c r="Y2193" s="22">
        <f>IF(W2193&lt;0,0.9,LOOKUP(W2193,{0,1950001,3300001,6950001,9000001,18000001,40000001},{0.84895,0.7979,0.6958,0.66517,0.56307,0.4916,0.44055}))</f>
        <v/>
      </c>
      <c r="Z2193" s="22">
        <f>IF(X2193&lt;0,0.9,LOOKUP(X2193,{0,1950001,3300001,6950001,9000001,18000001,40000001},{0.84895,0.7979,0.6958,0.66517,0.56307,0.4916,0.44055}))</f>
        <v/>
      </c>
      <c r="AA2193" s="22">
        <f>IF(W2193&lt;0,0,CHOOSE(MATCH(W2193,{0,1950001,3300001,6950001,9000001},1),5.105/84.895,10.21/79.79,20.42/69.58,23.483/66.517,33.693/56.307))</f>
        <v/>
      </c>
      <c r="AB2193" s="21">
        <f>IF(C2193&lt;=2000,0,(MIN(C2193,ROUNDDOWN(F2193*0.3,0))-2000)*0.1)</f>
        <v/>
      </c>
      <c r="AC2193" s="21">
        <f>IF(C2193&lt;=2000,0,MIN((C2193-2000)*Y2193,(R2193+S2193)*0.2))</f>
        <v/>
      </c>
      <c r="AD2193" s="21">
        <f>IF(C2193&lt;=2000,0,MIN((C2193-2000)*Z2193,(T2193+U2193)*0.2))</f>
        <v/>
      </c>
      <c r="AE2193" s="21">
        <f>AC2193*AA2193</f>
        <v/>
      </c>
      <c r="AF2193" s="21">
        <f>ROUNDDOWN(R2193,-2)+ROUNDDOWN(S2193,-2)</f>
        <v/>
      </c>
      <c r="AG2193" s="21">
        <f>ROUNDDOWN(MAX(0,R2193-(AB2193+AC2193+AE2193)*0.6),-2)+ROUNDDOWN(MAX(0,S2193-(AB2193+AC2193+AE2193)*0.4),-2)</f>
        <v/>
      </c>
      <c r="AH2193" s="21">
        <f>ROUNDDOWN(MAX(0,T2193-(AB2193+AD2193)*0.6),-2)+ROUNDDOWN(MAX(0,U2193-(AB2193+AD2193)*0.4),-2)</f>
        <v/>
      </c>
      <c r="AI2193" s="21">
        <f>ROUNDDOWN(T2193,-2)+ROUNDDOWN(U2193,-2)</f>
        <v/>
      </c>
      <c r="AJ2193" s="21">
        <f>M2193+AF2193</f>
        <v/>
      </c>
      <c r="AK2193" s="21">
        <f>M2193+AG2193</f>
        <v/>
      </c>
      <c r="AL2193" s="21">
        <f>N2193+AH2193</f>
        <v/>
      </c>
      <c r="AM2193" s="21">
        <f>O2193+AI2193</f>
        <v/>
      </c>
      <c r="AN2193" s="21">
        <f>N2193+AI2193</f>
        <v/>
      </c>
      <c r="AO2193" s="21">
        <f>ROUNDDOWN((R2193+S2193)*0.2/Y2193+2000,0)</f>
        <v/>
      </c>
      <c r="AP2193" s="21">
        <f>ROUNDDOWN((T2193+U2193)*0.2/Z2193+2000,0)</f>
        <v/>
      </c>
      <c r="AQ2193" s="21">
        <f>AL2193-AK2193</f>
        <v/>
      </c>
      <c r="AR2193" s="21">
        <f>AM2193-AK2193</f>
        <v/>
      </c>
      <c r="AS2193" s="21">
        <f>AM2193-AL2193</f>
        <v/>
      </c>
      <c r="AT2193" s="21">
        <f>AK2193+C2193-AJ2193</f>
        <v/>
      </c>
      <c r="AU2193" s="21">
        <f>AL2193+C2193-AM2193</f>
        <v/>
      </c>
      <c r="AV2193" s="21">
        <f>AN2193+C2193-AM2193</f>
        <v/>
      </c>
    </row>
    <row r="2194">
      <c r="A2194" t="inlineStr">
        <is>
          <t>1万円刻み</t>
        </is>
      </c>
      <c r="B2194" s="21">
        <f>'5_1万円刻み'!$A$431</f>
        <v/>
      </c>
      <c r="C2194" s="21">
        <f>AO2194</f>
        <v/>
      </c>
      <c r="D2194" s="21" t="n">
        <v>0</v>
      </c>
      <c r="E2194" s="21">
        <f>ROUND(MIN(B2194/12,650000)*12*0.0915+MIN(B2194/12,1390000)*12*(0.0504+0)+B2194*0.005,0)</f>
        <v/>
      </c>
      <c r="F2194" s="21">
        <f>IF(B2194&lt;741000,0,IF(B2194&lt;2191000,B2194-740000,IF(B2194&lt;2193000,1451000,IF(B2194&lt;2196000,1453000,IF(B2194&lt;2200000,1456000,IF(B2194&lt;3600000,ROUND(ROUNDDOWN(B2194/4,-3)*2.8,0)-80000,IF(B2194&lt;6600000,ROUND(ROUNDDOWN(B2194/4,-3)*3.2,0)-440000,IF(B2194&lt;8500000,ROUNDDOWN(B2194*0.9,0)-1100000,B2194-1950000))))))))</f>
        <v/>
      </c>
      <c r="G2194" s="21">
        <f>IF(F2194&gt;23500000,NA(),IF(F2194&lt;=4890000,1040000,IF(F2194&lt;=6550000,670000,620000)))</f>
        <v/>
      </c>
      <c r="H2194" s="21">
        <f>IF(D2194&lt;=0,0,MAX(0,MIN(2000000,D2194-MIN(100000,ROUNDDOWN(F2194*0.05,0)))))</f>
        <v/>
      </c>
      <c r="I2194" s="21">
        <f>IF(C2194&lt;=2000,0,MIN(C2194,ROUNDDOWN(F2194*0.4,0))-2000)</f>
        <v/>
      </c>
      <c r="J2194" s="21">
        <f>MAX(0,ROUNDDOWN(F2194-E2194-G2194,-3))</f>
        <v/>
      </c>
      <c r="K2194" s="21">
        <f>MAX(0,ROUNDDOWN(F2194-E2194-G2194-H2194-I2194,-3))</f>
        <v/>
      </c>
      <c r="L2194" s="21">
        <f>MAX(0,ROUNDDOWN(F2194-E2194-G2194-H2194,-3))</f>
        <v/>
      </c>
      <c r="M2194" s="21">
        <f>IF(J2194&lt;=0,0,ROUNDDOWN((J2194*LOOKUP(J2194,{0,1950001,3300001,6950001,9000001,18000001,40000001},{0.05,0.1,0.2,0.23,0.33,0.4,0.45})-LOOKUP(J2194,{0,1950001,3300001,6950001,9000001,18000001,40000001},{0,97500,427500,636000,1536000,2796000,4796000}))*1.021,-2))</f>
        <v/>
      </c>
      <c r="N2194" s="21">
        <f>IF(K2194&lt;=0,0,ROUNDDOWN((K2194*LOOKUP(K2194,{0,1950001,3300001,6950001,9000001,18000001,40000001},{0.05,0.1,0.2,0.23,0.33,0.4,0.45})-LOOKUP(K2194,{0,1950001,3300001,6950001,9000001,18000001,40000001},{0,97500,427500,636000,1536000,2796000,4796000}))*1.021,-2))</f>
        <v/>
      </c>
      <c r="O2194" s="21">
        <f>IF(L2194&lt;=0,0,ROUNDDOWN((L2194*LOOKUP(L2194,{0,1950001,3300001,6950001,9000001,18000001,40000001},{0.05,0.1,0.2,0.23,0.33,0.4,0.45})-LOOKUP(L2194,{0,1950001,3300001,6950001,9000001,18000001,40000001},{0,97500,427500,636000,1536000,2796000,4796000}))*1.021,-2))</f>
        <v/>
      </c>
      <c r="P2194" s="21">
        <f>MAX(0,ROUNDDOWN(F2194-E2194-430000,-3))</f>
        <v/>
      </c>
      <c r="Q2194" s="21">
        <f>MAX(0,ROUNDDOWN(F2194-E2194-430000-H2194,-3))</f>
        <v/>
      </c>
      <c r="R2194" s="21">
        <f>IF(F2194&lt;=450000,0,MAX(0,P2194*0.06-MIN(50000,P2194)*0.03))</f>
        <v/>
      </c>
      <c r="S2194" s="21">
        <f>IF(F2194&lt;=450000,0,MAX(0,P2194*0.04-MIN(50000,P2194)*0.02))</f>
        <v/>
      </c>
      <c r="T2194" s="21">
        <f>IF(F2194&lt;=450000,0,MAX(0,Q2194*0.06-MIN(50000,Q2194)*0.03))</f>
        <v/>
      </c>
      <c r="U2194" s="21">
        <f>IF(F2194&lt;=450000,0,MAX(0,Q2194*0.04-MIN(50000,Q2194)*0.02))</f>
        <v/>
      </c>
      <c r="V2194" s="21">
        <f>50000+MAX(0,G2194-480000)</f>
        <v/>
      </c>
      <c r="W2194" s="21">
        <f>P2194-V2194</f>
        <v/>
      </c>
      <c r="X2194" s="21">
        <f>Q2194-V2194</f>
        <v/>
      </c>
      <c r="Y2194" s="22">
        <f>IF(W2194&lt;0,0.9,LOOKUP(W2194,{0,1950001,3300001,6950001,9000001,18000001,40000001},{0.84895,0.7979,0.6958,0.66517,0.56307,0.4916,0.44055}))</f>
        <v/>
      </c>
      <c r="Z2194" s="22">
        <f>IF(X2194&lt;0,0.9,LOOKUP(X2194,{0,1950001,3300001,6950001,9000001,18000001,40000001},{0.84895,0.7979,0.6958,0.66517,0.56307,0.4916,0.44055}))</f>
        <v/>
      </c>
      <c r="AA2194" s="22">
        <f>IF(W2194&lt;0,0,CHOOSE(MATCH(W2194,{0,1950001,3300001,6950001,9000001},1),5.105/84.895,10.21/79.79,20.42/69.58,23.483/66.517,33.693/56.307))</f>
        <v/>
      </c>
      <c r="AB2194" s="21">
        <f>IF(C2194&lt;=2000,0,(MIN(C2194,ROUNDDOWN(F2194*0.3,0))-2000)*0.1)</f>
        <v/>
      </c>
      <c r="AC2194" s="21">
        <f>IF(C2194&lt;=2000,0,MIN((C2194-2000)*Y2194,(R2194+S2194)*0.2))</f>
        <v/>
      </c>
      <c r="AD2194" s="21">
        <f>IF(C2194&lt;=2000,0,MIN((C2194-2000)*Z2194,(T2194+U2194)*0.2))</f>
        <v/>
      </c>
      <c r="AE2194" s="21">
        <f>AC2194*AA2194</f>
        <v/>
      </c>
      <c r="AF2194" s="21">
        <f>ROUNDDOWN(R2194,-2)+ROUNDDOWN(S2194,-2)</f>
        <v/>
      </c>
      <c r="AG2194" s="21">
        <f>ROUNDDOWN(MAX(0,R2194-(AB2194+AC2194+AE2194)*0.6),-2)+ROUNDDOWN(MAX(0,S2194-(AB2194+AC2194+AE2194)*0.4),-2)</f>
        <v/>
      </c>
      <c r="AH2194" s="21">
        <f>ROUNDDOWN(MAX(0,T2194-(AB2194+AD2194)*0.6),-2)+ROUNDDOWN(MAX(0,U2194-(AB2194+AD2194)*0.4),-2)</f>
        <v/>
      </c>
      <c r="AI2194" s="21">
        <f>ROUNDDOWN(T2194,-2)+ROUNDDOWN(U2194,-2)</f>
        <v/>
      </c>
      <c r="AJ2194" s="21">
        <f>M2194+AF2194</f>
        <v/>
      </c>
      <c r="AK2194" s="21">
        <f>M2194+AG2194</f>
        <v/>
      </c>
      <c r="AL2194" s="21">
        <f>N2194+AH2194</f>
        <v/>
      </c>
      <c r="AM2194" s="21">
        <f>O2194+AI2194</f>
        <v/>
      </c>
      <c r="AN2194" s="21">
        <f>N2194+AI2194</f>
        <v/>
      </c>
      <c r="AO2194" s="21">
        <f>ROUNDDOWN((R2194+S2194)*0.2/Y2194+2000,0)</f>
        <v/>
      </c>
      <c r="AP2194" s="21">
        <f>ROUNDDOWN((T2194+U2194)*0.2/Z2194+2000,0)</f>
        <v/>
      </c>
      <c r="AQ2194" s="21">
        <f>AL2194-AK2194</f>
        <v/>
      </c>
      <c r="AR2194" s="21">
        <f>AM2194-AK2194</f>
        <v/>
      </c>
      <c r="AS2194" s="21">
        <f>AM2194-AL2194</f>
        <v/>
      </c>
      <c r="AT2194" s="21">
        <f>AK2194+C2194-AJ2194</f>
        <v/>
      </c>
      <c r="AU2194" s="21">
        <f>AL2194+C2194-AM2194</f>
        <v/>
      </c>
      <c r="AV2194" s="21">
        <f>AN2194+C2194-AM2194</f>
        <v/>
      </c>
    </row>
    <row r="2195">
      <c r="A2195" t="inlineStr">
        <is>
          <t>1万円刻み</t>
        </is>
      </c>
      <c r="B2195" s="21">
        <f>'5_1万円刻み'!$A$432</f>
        <v/>
      </c>
      <c r="C2195" s="21">
        <f>AO2195</f>
        <v/>
      </c>
      <c r="D2195" s="21" t="n">
        <v>0</v>
      </c>
      <c r="E2195" s="21">
        <f>ROUND(MIN(B2195/12,650000)*12*0.0915+MIN(B2195/12,1390000)*12*(0.0504+0)+B2195*0.005,0)</f>
        <v/>
      </c>
      <c r="F2195" s="21">
        <f>IF(B2195&lt;741000,0,IF(B2195&lt;2191000,B2195-740000,IF(B2195&lt;2193000,1451000,IF(B2195&lt;2196000,1453000,IF(B2195&lt;2200000,1456000,IF(B2195&lt;3600000,ROUND(ROUNDDOWN(B2195/4,-3)*2.8,0)-80000,IF(B2195&lt;6600000,ROUND(ROUNDDOWN(B2195/4,-3)*3.2,0)-440000,IF(B2195&lt;8500000,ROUNDDOWN(B2195*0.9,0)-1100000,B2195-1950000))))))))</f>
        <v/>
      </c>
      <c r="G2195" s="21">
        <f>IF(F2195&gt;23500000,NA(),IF(F2195&lt;=4890000,1040000,IF(F2195&lt;=6550000,670000,620000)))</f>
        <v/>
      </c>
      <c r="H2195" s="21">
        <f>IF(D2195&lt;=0,0,MAX(0,MIN(2000000,D2195-MIN(100000,ROUNDDOWN(F2195*0.05,0)))))</f>
        <v/>
      </c>
      <c r="I2195" s="21">
        <f>IF(C2195&lt;=2000,0,MIN(C2195,ROUNDDOWN(F2195*0.4,0))-2000)</f>
        <v/>
      </c>
      <c r="J2195" s="21">
        <f>MAX(0,ROUNDDOWN(F2195-E2195-G2195,-3))</f>
        <v/>
      </c>
      <c r="K2195" s="21">
        <f>MAX(0,ROUNDDOWN(F2195-E2195-G2195-H2195-I2195,-3))</f>
        <v/>
      </c>
      <c r="L2195" s="21">
        <f>MAX(0,ROUNDDOWN(F2195-E2195-G2195-H2195,-3))</f>
        <v/>
      </c>
      <c r="M2195" s="21">
        <f>IF(J2195&lt;=0,0,ROUNDDOWN((J2195*LOOKUP(J2195,{0,1950001,3300001,6950001,9000001,18000001,40000001},{0.05,0.1,0.2,0.23,0.33,0.4,0.45})-LOOKUP(J2195,{0,1950001,3300001,6950001,9000001,18000001,40000001},{0,97500,427500,636000,1536000,2796000,4796000}))*1.021,-2))</f>
        <v/>
      </c>
      <c r="N2195" s="21">
        <f>IF(K2195&lt;=0,0,ROUNDDOWN((K2195*LOOKUP(K2195,{0,1950001,3300001,6950001,9000001,18000001,40000001},{0.05,0.1,0.2,0.23,0.33,0.4,0.45})-LOOKUP(K2195,{0,1950001,3300001,6950001,9000001,18000001,40000001},{0,97500,427500,636000,1536000,2796000,4796000}))*1.021,-2))</f>
        <v/>
      </c>
      <c r="O2195" s="21">
        <f>IF(L2195&lt;=0,0,ROUNDDOWN((L2195*LOOKUP(L2195,{0,1950001,3300001,6950001,9000001,18000001,40000001},{0.05,0.1,0.2,0.23,0.33,0.4,0.45})-LOOKUP(L2195,{0,1950001,3300001,6950001,9000001,18000001,40000001},{0,97500,427500,636000,1536000,2796000,4796000}))*1.021,-2))</f>
        <v/>
      </c>
      <c r="P2195" s="21">
        <f>MAX(0,ROUNDDOWN(F2195-E2195-430000,-3))</f>
        <v/>
      </c>
      <c r="Q2195" s="21">
        <f>MAX(0,ROUNDDOWN(F2195-E2195-430000-H2195,-3))</f>
        <v/>
      </c>
      <c r="R2195" s="21">
        <f>IF(F2195&lt;=450000,0,MAX(0,P2195*0.06-MIN(50000,P2195)*0.03))</f>
        <v/>
      </c>
      <c r="S2195" s="21">
        <f>IF(F2195&lt;=450000,0,MAX(0,P2195*0.04-MIN(50000,P2195)*0.02))</f>
        <v/>
      </c>
      <c r="T2195" s="21">
        <f>IF(F2195&lt;=450000,0,MAX(0,Q2195*0.06-MIN(50000,Q2195)*0.03))</f>
        <v/>
      </c>
      <c r="U2195" s="21">
        <f>IF(F2195&lt;=450000,0,MAX(0,Q2195*0.04-MIN(50000,Q2195)*0.02))</f>
        <v/>
      </c>
      <c r="V2195" s="21">
        <f>50000+MAX(0,G2195-480000)</f>
        <v/>
      </c>
      <c r="W2195" s="21">
        <f>P2195-V2195</f>
        <v/>
      </c>
      <c r="X2195" s="21">
        <f>Q2195-V2195</f>
        <v/>
      </c>
      <c r="Y2195" s="22">
        <f>IF(W2195&lt;0,0.9,LOOKUP(W2195,{0,1950001,3300001,6950001,9000001,18000001,40000001},{0.84895,0.7979,0.6958,0.66517,0.56307,0.4916,0.44055}))</f>
        <v/>
      </c>
      <c r="Z2195" s="22">
        <f>IF(X2195&lt;0,0.9,LOOKUP(X2195,{0,1950001,3300001,6950001,9000001,18000001,40000001},{0.84895,0.7979,0.6958,0.66517,0.56307,0.4916,0.44055}))</f>
        <v/>
      </c>
      <c r="AA2195" s="22">
        <f>IF(W2195&lt;0,0,CHOOSE(MATCH(W2195,{0,1950001,3300001,6950001,9000001},1),5.105/84.895,10.21/79.79,20.42/69.58,23.483/66.517,33.693/56.307))</f>
        <v/>
      </c>
      <c r="AB2195" s="21">
        <f>IF(C2195&lt;=2000,0,(MIN(C2195,ROUNDDOWN(F2195*0.3,0))-2000)*0.1)</f>
        <v/>
      </c>
      <c r="AC2195" s="21">
        <f>IF(C2195&lt;=2000,0,MIN((C2195-2000)*Y2195,(R2195+S2195)*0.2))</f>
        <v/>
      </c>
      <c r="AD2195" s="21">
        <f>IF(C2195&lt;=2000,0,MIN((C2195-2000)*Z2195,(T2195+U2195)*0.2))</f>
        <v/>
      </c>
      <c r="AE2195" s="21">
        <f>AC2195*AA2195</f>
        <v/>
      </c>
      <c r="AF2195" s="21">
        <f>ROUNDDOWN(R2195,-2)+ROUNDDOWN(S2195,-2)</f>
        <v/>
      </c>
      <c r="AG2195" s="21">
        <f>ROUNDDOWN(MAX(0,R2195-(AB2195+AC2195+AE2195)*0.6),-2)+ROUNDDOWN(MAX(0,S2195-(AB2195+AC2195+AE2195)*0.4),-2)</f>
        <v/>
      </c>
      <c r="AH2195" s="21">
        <f>ROUNDDOWN(MAX(0,T2195-(AB2195+AD2195)*0.6),-2)+ROUNDDOWN(MAX(0,U2195-(AB2195+AD2195)*0.4),-2)</f>
        <v/>
      </c>
      <c r="AI2195" s="21">
        <f>ROUNDDOWN(T2195,-2)+ROUNDDOWN(U2195,-2)</f>
        <v/>
      </c>
      <c r="AJ2195" s="21">
        <f>M2195+AF2195</f>
        <v/>
      </c>
      <c r="AK2195" s="21">
        <f>M2195+AG2195</f>
        <v/>
      </c>
      <c r="AL2195" s="21">
        <f>N2195+AH2195</f>
        <v/>
      </c>
      <c r="AM2195" s="21">
        <f>O2195+AI2195</f>
        <v/>
      </c>
      <c r="AN2195" s="21">
        <f>N2195+AI2195</f>
        <v/>
      </c>
      <c r="AO2195" s="21">
        <f>ROUNDDOWN((R2195+S2195)*0.2/Y2195+2000,0)</f>
        <v/>
      </c>
      <c r="AP2195" s="21">
        <f>ROUNDDOWN((T2195+U2195)*0.2/Z2195+2000,0)</f>
        <v/>
      </c>
      <c r="AQ2195" s="21">
        <f>AL2195-AK2195</f>
        <v/>
      </c>
      <c r="AR2195" s="21">
        <f>AM2195-AK2195</f>
        <v/>
      </c>
      <c r="AS2195" s="21">
        <f>AM2195-AL2195</f>
        <v/>
      </c>
      <c r="AT2195" s="21">
        <f>AK2195+C2195-AJ2195</f>
        <v/>
      </c>
      <c r="AU2195" s="21">
        <f>AL2195+C2195-AM2195</f>
        <v/>
      </c>
      <c r="AV2195" s="21">
        <f>AN2195+C2195-AM2195</f>
        <v/>
      </c>
    </row>
    <row r="2196">
      <c r="A2196" t="inlineStr">
        <is>
          <t>1万円刻み</t>
        </is>
      </c>
      <c r="B2196" s="21">
        <f>'5_1万円刻み'!$A$433</f>
        <v/>
      </c>
      <c r="C2196" s="21">
        <f>AO2196</f>
        <v/>
      </c>
      <c r="D2196" s="21" t="n">
        <v>0</v>
      </c>
      <c r="E2196" s="21">
        <f>ROUND(MIN(B2196/12,650000)*12*0.0915+MIN(B2196/12,1390000)*12*(0.0504+0)+B2196*0.005,0)</f>
        <v/>
      </c>
      <c r="F2196" s="21">
        <f>IF(B2196&lt;741000,0,IF(B2196&lt;2191000,B2196-740000,IF(B2196&lt;2193000,1451000,IF(B2196&lt;2196000,1453000,IF(B2196&lt;2200000,1456000,IF(B2196&lt;3600000,ROUND(ROUNDDOWN(B2196/4,-3)*2.8,0)-80000,IF(B2196&lt;6600000,ROUND(ROUNDDOWN(B2196/4,-3)*3.2,0)-440000,IF(B2196&lt;8500000,ROUNDDOWN(B2196*0.9,0)-1100000,B2196-1950000))))))))</f>
        <v/>
      </c>
      <c r="G2196" s="21">
        <f>IF(F2196&gt;23500000,NA(),IF(F2196&lt;=4890000,1040000,IF(F2196&lt;=6550000,670000,620000)))</f>
        <v/>
      </c>
      <c r="H2196" s="21">
        <f>IF(D2196&lt;=0,0,MAX(0,MIN(2000000,D2196-MIN(100000,ROUNDDOWN(F2196*0.05,0)))))</f>
        <v/>
      </c>
      <c r="I2196" s="21">
        <f>IF(C2196&lt;=2000,0,MIN(C2196,ROUNDDOWN(F2196*0.4,0))-2000)</f>
        <v/>
      </c>
      <c r="J2196" s="21">
        <f>MAX(0,ROUNDDOWN(F2196-E2196-G2196,-3))</f>
        <v/>
      </c>
      <c r="K2196" s="21">
        <f>MAX(0,ROUNDDOWN(F2196-E2196-G2196-H2196-I2196,-3))</f>
        <v/>
      </c>
      <c r="L2196" s="21">
        <f>MAX(0,ROUNDDOWN(F2196-E2196-G2196-H2196,-3))</f>
        <v/>
      </c>
      <c r="M2196" s="21">
        <f>IF(J2196&lt;=0,0,ROUNDDOWN((J2196*LOOKUP(J2196,{0,1950001,3300001,6950001,9000001,18000001,40000001},{0.05,0.1,0.2,0.23,0.33,0.4,0.45})-LOOKUP(J2196,{0,1950001,3300001,6950001,9000001,18000001,40000001},{0,97500,427500,636000,1536000,2796000,4796000}))*1.021,-2))</f>
        <v/>
      </c>
      <c r="N2196" s="21">
        <f>IF(K2196&lt;=0,0,ROUNDDOWN((K2196*LOOKUP(K2196,{0,1950001,3300001,6950001,9000001,18000001,40000001},{0.05,0.1,0.2,0.23,0.33,0.4,0.45})-LOOKUP(K2196,{0,1950001,3300001,6950001,9000001,18000001,40000001},{0,97500,427500,636000,1536000,2796000,4796000}))*1.021,-2))</f>
        <v/>
      </c>
      <c r="O2196" s="21">
        <f>IF(L2196&lt;=0,0,ROUNDDOWN((L2196*LOOKUP(L2196,{0,1950001,3300001,6950001,9000001,18000001,40000001},{0.05,0.1,0.2,0.23,0.33,0.4,0.45})-LOOKUP(L2196,{0,1950001,3300001,6950001,9000001,18000001,40000001},{0,97500,427500,636000,1536000,2796000,4796000}))*1.021,-2))</f>
        <v/>
      </c>
      <c r="P2196" s="21">
        <f>MAX(0,ROUNDDOWN(F2196-E2196-430000,-3))</f>
        <v/>
      </c>
      <c r="Q2196" s="21">
        <f>MAX(0,ROUNDDOWN(F2196-E2196-430000-H2196,-3))</f>
        <v/>
      </c>
      <c r="R2196" s="21">
        <f>IF(F2196&lt;=450000,0,MAX(0,P2196*0.06-MIN(50000,P2196)*0.03))</f>
        <v/>
      </c>
      <c r="S2196" s="21">
        <f>IF(F2196&lt;=450000,0,MAX(0,P2196*0.04-MIN(50000,P2196)*0.02))</f>
        <v/>
      </c>
      <c r="T2196" s="21">
        <f>IF(F2196&lt;=450000,0,MAX(0,Q2196*0.06-MIN(50000,Q2196)*0.03))</f>
        <v/>
      </c>
      <c r="U2196" s="21">
        <f>IF(F2196&lt;=450000,0,MAX(0,Q2196*0.04-MIN(50000,Q2196)*0.02))</f>
        <v/>
      </c>
      <c r="V2196" s="21">
        <f>50000+MAX(0,G2196-480000)</f>
        <v/>
      </c>
      <c r="W2196" s="21">
        <f>P2196-V2196</f>
        <v/>
      </c>
      <c r="X2196" s="21">
        <f>Q2196-V2196</f>
        <v/>
      </c>
      <c r="Y2196" s="22">
        <f>IF(W2196&lt;0,0.9,LOOKUP(W2196,{0,1950001,3300001,6950001,9000001,18000001,40000001},{0.84895,0.7979,0.6958,0.66517,0.56307,0.4916,0.44055}))</f>
        <v/>
      </c>
      <c r="Z2196" s="22">
        <f>IF(X2196&lt;0,0.9,LOOKUP(X2196,{0,1950001,3300001,6950001,9000001,18000001,40000001},{0.84895,0.7979,0.6958,0.66517,0.56307,0.4916,0.44055}))</f>
        <v/>
      </c>
      <c r="AA2196" s="22">
        <f>IF(W2196&lt;0,0,CHOOSE(MATCH(W2196,{0,1950001,3300001,6950001,9000001},1),5.105/84.895,10.21/79.79,20.42/69.58,23.483/66.517,33.693/56.307))</f>
        <v/>
      </c>
      <c r="AB2196" s="21">
        <f>IF(C2196&lt;=2000,0,(MIN(C2196,ROUNDDOWN(F2196*0.3,0))-2000)*0.1)</f>
        <v/>
      </c>
      <c r="AC2196" s="21">
        <f>IF(C2196&lt;=2000,0,MIN((C2196-2000)*Y2196,(R2196+S2196)*0.2))</f>
        <v/>
      </c>
      <c r="AD2196" s="21">
        <f>IF(C2196&lt;=2000,0,MIN((C2196-2000)*Z2196,(T2196+U2196)*0.2))</f>
        <v/>
      </c>
      <c r="AE2196" s="21">
        <f>AC2196*AA2196</f>
        <v/>
      </c>
      <c r="AF2196" s="21">
        <f>ROUNDDOWN(R2196,-2)+ROUNDDOWN(S2196,-2)</f>
        <v/>
      </c>
      <c r="AG2196" s="21">
        <f>ROUNDDOWN(MAX(0,R2196-(AB2196+AC2196+AE2196)*0.6),-2)+ROUNDDOWN(MAX(0,S2196-(AB2196+AC2196+AE2196)*0.4),-2)</f>
        <v/>
      </c>
      <c r="AH2196" s="21">
        <f>ROUNDDOWN(MAX(0,T2196-(AB2196+AD2196)*0.6),-2)+ROUNDDOWN(MAX(0,U2196-(AB2196+AD2196)*0.4),-2)</f>
        <v/>
      </c>
      <c r="AI2196" s="21">
        <f>ROUNDDOWN(T2196,-2)+ROUNDDOWN(U2196,-2)</f>
        <v/>
      </c>
      <c r="AJ2196" s="21">
        <f>M2196+AF2196</f>
        <v/>
      </c>
      <c r="AK2196" s="21">
        <f>M2196+AG2196</f>
        <v/>
      </c>
      <c r="AL2196" s="21">
        <f>N2196+AH2196</f>
        <v/>
      </c>
      <c r="AM2196" s="21">
        <f>O2196+AI2196</f>
        <v/>
      </c>
      <c r="AN2196" s="21">
        <f>N2196+AI2196</f>
        <v/>
      </c>
      <c r="AO2196" s="21">
        <f>ROUNDDOWN((R2196+S2196)*0.2/Y2196+2000,0)</f>
        <v/>
      </c>
      <c r="AP2196" s="21">
        <f>ROUNDDOWN((T2196+U2196)*0.2/Z2196+2000,0)</f>
        <v/>
      </c>
      <c r="AQ2196" s="21">
        <f>AL2196-AK2196</f>
        <v/>
      </c>
      <c r="AR2196" s="21">
        <f>AM2196-AK2196</f>
        <v/>
      </c>
      <c r="AS2196" s="21">
        <f>AM2196-AL2196</f>
        <v/>
      </c>
      <c r="AT2196" s="21">
        <f>AK2196+C2196-AJ2196</f>
        <v/>
      </c>
      <c r="AU2196" s="21">
        <f>AL2196+C2196-AM2196</f>
        <v/>
      </c>
      <c r="AV2196" s="21">
        <f>AN2196+C2196-AM2196</f>
        <v/>
      </c>
    </row>
    <row r="2197">
      <c r="A2197" t="inlineStr">
        <is>
          <t>1万円刻み</t>
        </is>
      </c>
      <c r="B2197" s="21">
        <f>'5_1万円刻み'!$A$434</f>
        <v/>
      </c>
      <c r="C2197" s="21">
        <f>AO2197</f>
        <v/>
      </c>
      <c r="D2197" s="21" t="n">
        <v>0</v>
      </c>
      <c r="E2197" s="21">
        <f>ROUND(MIN(B2197/12,650000)*12*0.0915+MIN(B2197/12,1390000)*12*(0.0504+0)+B2197*0.005,0)</f>
        <v/>
      </c>
      <c r="F2197" s="21">
        <f>IF(B2197&lt;741000,0,IF(B2197&lt;2191000,B2197-740000,IF(B2197&lt;2193000,1451000,IF(B2197&lt;2196000,1453000,IF(B2197&lt;2200000,1456000,IF(B2197&lt;3600000,ROUND(ROUNDDOWN(B2197/4,-3)*2.8,0)-80000,IF(B2197&lt;6600000,ROUND(ROUNDDOWN(B2197/4,-3)*3.2,0)-440000,IF(B2197&lt;8500000,ROUNDDOWN(B2197*0.9,0)-1100000,B2197-1950000))))))))</f>
        <v/>
      </c>
      <c r="G2197" s="21">
        <f>IF(F2197&gt;23500000,NA(),IF(F2197&lt;=4890000,1040000,IF(F2197&lt;=6550000,670000,620000)))</f>
        <v/>
      </c>
      <c r="H2197" s="21">
        <f>IF(D2197&lt;=0,0,MAX(0,MIN(2000000,D2197-MIN(100000,ROUNDDOWN(F2197*0.05,0)))))</f>
        <v/>
      </c>
      <c r="I2197" s="21">
        <f>IF(C2197&lt;=2000,0,MIN(C2197,ROUNDDOWN(F2197*0.4,0))-2000)</f>
        <v/>
      </c>
      <c r="J2197" s="21">
        <f>MAX(0,ROUNDDOWN(F2197-E2197-G2197,-3))</f>
        <v/>
      </c>
      <c r="K2197" s="21">
        <f>MAX(0,ROUNDDOWN(F2197-E2197-G2197-H2197-I2197,-3))</f>
        <v/>
      </c>
      <c r="L2197" s="21">
        <f>MAX(0,ROUNDDOWN(F2197-E2197-G2197-H2197,-3))</f>
        <v/>
      </c>
      <c r="M2197" s="21">
        <f>IF(J2197&lt;=0,0,ROUNDDOWN((J2197*LOOKUP(J2197,{0,1950001,3300001,6950001,9000001,18000001,40000001},{0.05,0.1,0.2,0.23,0.33,0.4,0.45})-LOOKUP(J2197,{0,1950001,3300001,6950001,9000001,18000001,40000001},{0,97500,427500,636000,1536000,2796000,4796000}))*1.021,-2))</f>
        <v/>
      </c>
      <c r="N2197" s="21">
        <f>IF(K2197&lt;=0,0,ROUNDDOWN((K2197*LOOKUP(K2197,{0,1950001,3300001,6950001,9000001,18000001,40000001},{0.05,0.1,0.2,0.23,0.33,0.4,0.45})-LOOKUP(K2197,{0,1950001,3300001,6950001,9000001,18000001,40000001},{0,97500,427500,636000,1536000,2796000,4796000}))*1.021,-2))</f>
        <v/>
      </c>
      <c r="O2197" s="21">
        <f>IF(L2197&lt;=0,0,ROUNDDOWN((L2197*LOOKUP(L2197,{0,1950001,3300001,6950001,9000001,18000001,40000001},{0.05,0.1,0.2,0.23,0.33,0.4,0.45})-LOOKUP(L2197,{0,1950001,3300001,6950001,9000001,18000001,40000001},{0,97500,427500,636000,1536000,2796000,4796000}))*1.021,-2))</f>
        <v/>
      </c>
      <c r="P2197" s="21">
        <f>MAX(0,ROUNDDOWN(F2197-E2197-430000,-3))</f>
        <v/>
      </c>
      <c r="Q2197" s="21">
        <f>MAX(0,ROUNDDOWN(F2197-E2197-430000-H2197,-3))</f>
        <v/>
      </c>
      <c r="R2197" s="21">
        <f>IF(F2197&lt;=450000,0,MAX(0,P2197*0.06-MIN(50000,P2197)*0.03))</f>
        <v/>
      </c>
      <c r="S2197" s="21">
        <f>IF(F2197&lt;=450000,0,MAX(0,P2197*0.04-MIN(50000,P2197)*0.02))</f>
        <v/>
      </c>
      <c r="T2197" s="21">
        <f>IF(F2197&lt;=450000,0,MAX(0,Q2197*0.06-MIN(50000,Q2197)*0.03))</f>
        <v/>
      </c>
      <c r="U2197" s="21">
        <f>IF(F2197&lt;=450000,0,MAX(0,Q2197*0.04-MIN(50000,Q2197)*0.02))</f>
        <v/>
      </c>
      <c r="V2197" s="21">
        <f>50000+MAX(0,G2197-480000)</f>
        <v/>
      </c>
      <c r="W2197" s="21">
        <f>P2197-V2197</f>
        <v/>
      </c>
      <c r="X2197" s="21">
        <f>Q2197-V2197</f>
        <v/>
      </c>
      <c r="Y2197" s="22">
        <f>IF(W2197&lt;0,0.9,LOOKUP(W2197,{0,1950001,3300001,6950001,9000001,18000001,40000001},{0.84895,0.7979,0.6958,0.66517,0.56307,0.4916,0.44055}))</f>
        <v/>
      </c>
      <c r="Z2197" s="22">
        <f>IF(X2197&lt;0,0.9,LOOKUP(X2197,{0,1950001,3300001,6950001,9000001,18000001,40000001},{0.84895,0.7979,0.6958,0.66517,0.56307,0.4916,0.44055}))</f>
        <v/>
      </c>
      <c r="AA2197" s="22">
        <f>IF(W2197&lt;0,0,CHOOSE(MATCH(W2197,{0,1950001,3300001,6950001,9000001},1),5.105/84.895,10.21/79.79,20.42/69.58,23.483/66.517,33.693/56.307))</f>
        <v/>
      </c>
      <c r="AB2197" s="21">
        <f>IF(C2197&lt;=2000,0,(MIN(C2197,ROUNDDOWN(F2197*0.3,0))-2000)*0.1)</f>
        <v/>
      </c>
      <c r="AC2197" s="21">
        <f>IF(C2197&lt;=2000,0,MIN((C2197-2000)*Y2197,(R2197+S2197)*0.2))</f>
        <v/>
      </c>
      <c r="AD2197" s="21">
        <f>IF(C2197&lt;=2000,0,MIN((C2197-2000)*Z2197,(T2197+U2197)*0.2))</f>
        <v/>
      </c>
      <c r="AE2197" s="21">
        <f>AC2197*AA2197</f>
        <v/>
      </c>
      <c r="AF2197" s="21">
        <f>ROUNDDOWN(R2197,-2)+ROUNDDOWN(S2197,-2)</f>
        <v/>
      </c>
      <c r="AG2197" s="21">
        <f>ROUNDDOWN(MAX(0,R2197-(AB2197+AC2197+AE2197)*0.6),-2)+ROUNDDOWN(MAX(0,S2197-(AB2197+AC2197+AE2197)*0.4),-2)</f>
        <v/>
      </c>
      <c r="AH2197" s="21">
        <f>ROUNDDOWN(MAX(0,T2197-(AB2197+AD2197)*0.6),-2)+ROUNDDOWN(MAX(0,U2197-(AB2197+AD2197)*0.4),-2)</f>
        <v/>
      </c>
      <c r="AI2197" s="21">
        <f>ROUNDDOWN(T2197,-2)+ROUNDDOWN(U2197,-2)</f>
        <v/>
      </c>
      <c r="AJ2197" s="21">
        <f>M2197+AF2197</f>
        <v/>
      </c>
      <c r="AK2197" s="21">
        <f>M2197+AG2197</f>
        <v/>
      </c>
      <c r="AL2197" s="21">
        <f>N2197+AH2197</f>
        <v/>
      </c>
      <c r="AM2197" s="21">
        <f>O2197+AI2197</f>
        <v/>
      </c>
      <c r="AN2197" s="21">
        <f>N2197+AI2197</f>
        <v/>
      </c>
      <c r="AO2197" s="21">
        <f>ROUNDDOWN((R2197+S2197)*0.2/Y2197+2000,0)</f>
        <v/>
      </c>
      <c r="AP2197" s="21">
        <f>ROUNDDOWN((T2197+U2197)*0.2/Z2197+2000,0)</f>
        <v/>
      </c>
      <c r="AQ2197" s="21">
        <f>AL2197-AK2197</f>
        <v/>
      </c>
      <c r="AR2197" s="21">
        <f>AM2197-AK2197</f>
        <v/>
      </c>
      <c r="AS2197" s="21">
        <f>AM2197-AL2197</f>
        <v/>
      </c>
      <c r="AT2197" s="21">
        <f>AK2197+C2197-AJ2197</f>
        <v/>
      </c>
      <c r="AU2197" s="21">
        <f>AL2197+C2197-AM2197</f>
        <v/>
      </c>
      <c r="AV2197" s="21">
        <f>AN2197+C2197-AM2197</f>
        <v/>
      </c>
    </row>
    <row r="2198">
      <c r="A2198" t="inlineStr">
        <is>
          <t>1万円刻み</t>
        </is>
      </c>
      <c r="B2198" s="21">
        <f>'5_1万円刻み'!$A$435</f>
        <v/>
      </c>
      <c r="C2198" s="21">
        <f>AO2198</f>
        <v/>
      </c>
      <c r="D2198" s="21" t="n">
        <v>0</v>
      </c>
      <c r="E2198" s="21">
        <f>ROUND(MIN(B2198/12,650000)*12*0.0915+MIN(B2198/12,1390000)*12*(0.0504+0)+B2198*0.005,0)</f>
        <v/>
      </c>
      <c r="F2198" s="21">
        <f>IF(B2198&lt;741000,0,IF(B2198&lt;2191000,B2198-740000,IF(B2198&lt;2193000,1451000,IF(B2198&lt;2196000,1453000,IF(B2198&lt;2200000,1456000,IF(B2198&lt;3600000,ROUND(ROUNDDOWN(B2198/4,-3)*2.8,0)-80000,IF(B2198&lt;6600000,ROUND(ROUNDDOWN(B2198/4,-3)*3.2,0)-440000,IF(B2198&lt;8500000,ROUNDDOWN(B2198*0.9,0)-1100000,B2198-1950000))))))))</f>
        <v/>
      </c>
      <c r="G2198" s="21">
        <f>IF(F2198&gt;23500000,NA(),IF(F2198&lt;=4890000,1040000,IF(F2198&lt;=6550000,670000,620000)))</f>
        <v/>
      </c>
      <c r="H2198" s="21">
        <f>IF(D2198&lt;=0,0,MAX(0,MIN(2000000,D2198-MIN(100000,ROUNDDOWN(F2198*0.05,0)))))</f>
        <v/>
      </c>
      <c r="I2198" s="21">
        <f>IF(C2198&lt;=2000,0,MIN(C2198,ROUNDDOWN(F2198*0.4,0))-2000)</f>
        <v/>
      </c>
      <c r="J2198" s="21">
        <f>MAX(0,ROUNDDOWN(F2198-E2198-G2198,-3))</f>
        <v/>
      </c>
      <c r="K2198" s="21">
        <f>MAX(0,ROUNDDOWN(F2198-E2198-G2198-H2198-I2198,-3))</f>
        <v/>
      </c>
      <c r="L2198" s="21">
        <f>MAX(0,ROUNDDOWN(F2198-E2198-G2198-H2198,-3))</f>
        <v/>
      </c>
      <c r="M2198" s="21">
        <f>IF(J2198&lt;=0,0,ROUNDDOWN((J2198*LOOKUP(J2198,{0,1950001,3300001,6950001,9000001,18000001,40000001},{0.05,0.1,0.2,0.23,0.33,0.4,0.45})-LOOKUP(J2198,{0,1950001,3300001,6950001,9000001,18000001,40000001},{0,97500,427500,636000,1536000,2796000,4796000}))*1.021,-2))</f>
        <v/>
      </c>
      <c r="N2198" s="21">
        <f>IF(K2198&lt;=0,0,ROUNDDOWN((K2198*LOOKUP(K2198,{0,1950001,3300001,6950001,9000001,18000001,40000001},{0.05,0.1,0.2,0.23,0.33,0.4,0.45})-LOOKUP(K2198,{0,1950001,3300001,6950001,9000001,18000001,40000001},{0,97500,427500,636000,1536000,2796000,4796000}))*1.021,-2))</f>
        <v/>
      </c>
      <c r="O2198" s="21">
        <f>IF(L2198&lt;=0,0,ROUNDDOWN((L2198*LOOKUP(L2198,{0,1950001,3300001,6950001,9000001,18000001,40000001},{0.05,0.1,0.2,0.23,0.33,0.4,0.45})-LOOKUP(L2198,{0,1950001,3300001,6950001,9000001,18000001,40000001},{0,97500,427500,636000,1536000,2796000,4796000}))*1.021,-2))</f>
        <v/>
      </c>
      <c r="P2198" s="21">
        <f>MAX(0,ROUNDDOWN(F2198-E2198-430000,-3))</f>
        <v/>
      </c>
      <c r="Q2198" s="21">
        <f>MAX(0,ROUNDDOWN(F2198-E2198-430000-H2198,-3))</f>
        <v/>
      </c>
      <c r="R2198" s="21">
        <f>IF(F2198&lt;=450000,0,MAX(0,P2198*0.06-MIN(50000,P2198)*0.03))</f>
        <v/>
      </c>
      <c r="S2198" s="21">
        <f>IF(F2198&lt;=450000,0,MAX(0,P2198*0.04-MIN(50000,P2198)*0.02))</f>
        <v/>
      </c>
      <c r="T2198" s="21">
        <f>IF(F2198&lt;=450000,0,MAX(0,Q2198*0.06-MIN(50000,Q2198)*0.03))</f>
        <v/>
      </c>
      <c r="U2198" s="21">
        <f>IF(F2198&lt;=450000,0,MAX(0,Q2198*0.04-MIN(50000,Q2198)*0.02))</f>
        <v/>
      </c>
      <c r="V2198" s="21">
        <f>50000+MAX(0,G2198-480000)</f>
        <v/>
      </c>
      <c r="W2198" s="21">
        <f>P2198-V2198</f>
        <v/>
      </c>
      <c r="X2198" s="21">
        <f>Q2198-V2198</f>
        <v/>
      </c>
      <c r="Y2198" s="22">
        <f>IF(W2198&lt;0,0.9,LOOKUP(W2198,{0,1950001,3300001,6950001,9000001,18000001,40000001},{0.84895,0.7979,0.6958,0.66517,0.56307,0.4916,0.44055}))</f>
        <v/>
      </c>
      <c r="Z2198" s="22">
        <f>IF(X2198&lt;0,0.9,LOOKUP(X2198,{0,1950001,3300001,6950001,9000001,18000001,40000001},{0.84895,0.7979,0.6958,0.66517,0.56307,0.4916,0.44055}))</f>
        <v/>
      </c>
      <c r="AA2198" s="22">
        <f>IF(W2198&lt;0,0,CHOOSE(MATCH(W2198,{0,1950001,3300001,6950001,9000001},1),5.105/84.895,10.21/79.79,20.42/69.58,23.483/66.517,33.693/56.307))</f>
        <v/>
      </c>
      <c r="AB2198" s="21">
        <f>IF(C2198&lt;=2000,0,(MIN(C2198,ROUNDDOWN(F2198*0.3,0))-2000)*0.1)</f>
        <v/>
      </c>
      <c r="AC2198" s="21">
        <f>IF(C2198&lt;=2000,0,MIN((C2198-2000)*Y2198,(R2198+S2198)*0.2))</f>
        <v/>
      </c>
      <c r="AD2198" s="21">
        <f>IF(C2198&lt;=2000,0,MIN((C2198-2000)*Z2198,(T2198+U2198)*0.2))</f>
        <v/>
      </c>
      <c r="AE2198" s="21">
        <f>AC2198*AA2198</f>
        <v/>
      </c>
      <c r="AF2198" s="21">
        <f>ROUNDDOWN(R2198,-2)+ROUNDDOWN(S2198,-2)</f>
        <v/>
      </c>
      <c r="AG2198" s="21">
        <f>ROUNDDOWN(MAX(0,R2198-(AB2198+AC2198+AE2198)*0.6),-2)+ROUNDDOWN(MAX(0,S2198-(AB2198+AC2198+AE2198)*0.4),-2)</f>
        <v/>
      </c>
      <c r="AH2198" s="21">
        <f>ROUNDDOWN(MAX(0,T2198-(AB2198+AD2198)*0.6),-2)+ROUNDDOWN(MAX(0,U2198-(AB2198+AD2198)*0.4),-2)</f>
        <v/>
      </c>
      <c r="AI2198" s="21">
        <f>ROUNDDOWN(T2198,-2)+ROUNDDOWN(U2198,-2)</f>
        <v/>
      </c>
      <c r="AJ2198" s="21">
        <f>M2198+AF2198</f>
        <v/>
      </c>
      <c r="AK2198" s="21">
        <f>M2198+AG2198</f>
        <v/>
      </c>
      <c r="AL2198" s="21">
        <f>N2198+AH2198</f>
        <v/>
      </c>
      <c r="AM2198" s="21">
        <f>O2198+AI2198</f>
        <v/>
      </c>
      <c r="AN2198" s="21">
        <f>N2198+AI2198</f>
        <v/>
      </c>
      <c r="AO2198" s="21">
        <f>ROUNDDOWN((R2198+S2198)*0.2/Y2198+2000,0)</f>
        <v/>
      </c>
      <c r="AP2198" s="21">
        <f>ROUNDDOWN((T2198+U2198)*0.2/Z2198+2000,0)</f>
        <v/>
      </c>
      <c r="AQ2198" s="21">
        <f>AL2198-AK2198</f>
        <v/>
      </c>
      <c r="AR2198" s="21">
        <f>AM2198-AK2198</f>
        <v/>
      </c>
      <c r="AS2198" s="21">
        <f>AM2198-AL2198</f>
        <v/>
      </c>
      <c r="AT2198" s="21">
        <f>AK2198+C2198-AJ2198</f>
        <v/>
      </c>
      <c r="AU2198" s="21">
        <f>AL2198+C2198-AM2198</f>
        <v/>
      </c>
      <c r="AV2198" s="21">
        <f>AN2198+C2198-AM2198</f>
        <v/>
      </c>
    </row>
    <row r="2199">
      <c r="A2199" t="inlineStr">
        <is>
          <t>1万円刻み</t>
        </is>
      </c>
      <c r="B2199" s="21">
        <f>'5_1万円刻み'!$A$436</f>
        <v/>
      </c>
      <c r="C2199" s="21">
        <f>AO2199</f>
        <v/>
      </c>
      <c r="D2199" s="21" t="n">
        <v>0</v>
      </c>
      <c r="E2199" s="21">
        <f>ROUND(MIN(B2199/12,650000)*12*0.0915+MIN(B2199/12,1390000)*12*(0.0504+0)+B2199*0.005,0)</f>
        <v/>
      </c>
      <c r="F2199" s="21">
        <f>IF(B2199&lt;741000,0,IF(B2199&lt;2191000,B2199-740000,IF(B2199&lt;2193000,1451000,IF(B2199&lt;2196000,1453000,IF(B2199&lt;2200000,1456000,IF(B2199&lt;3600000,ROUND(ROUNDDOWN(B2199/4,-3)*2.8,0)-80000,IF(B2199&lt;6600000,ROUND(ROUNDDOWN(B2199/4,-3)*3.2,0)-440000,IF(B2199&lt;8500000,ROUNDDOWN(B2199*0.9,0)-1100000,B2199-1950000))))))))</f>
        <v/>
      </c>
      <c r="G2199" s="21">
        <f>IF(F2199&gt;23500000,NA(),IF(F2199&lt;=4890000,1040000,IF(F2199&lt;=6550000,670000,620000)))</f>
        <v/>
      </c>
      <c r="H2199" s="21">
        <f>IF(D2199&lt;=0,0,MAX(0,MIN(2000000,D2199-MIN(100000,ROUNDDOWN(F2199*0.05,0)))))</f>
        <v/>
      </c>
      <c r="I2199" s="21">
        <f>IF(C2199&lt;=2000,0,MIN(C2199,ROUNDDOWN(F2199*0.4,0))-2000)</f>
        <v/>
      </c>
      <c r="J2199" s="21">
        <f>MAX(0,ROUNDDOWN(F2199-E2199-G2199,-3))</f>
        <v/>
      </c>
      <c r="K2199" s="21">
        <f>MAX(0,ROUNDDOWN(F2199-E2199-G2199-H2199-I2199,-3))</f>
        <v/>
      </c>
      <c r="L2199" s="21">
        <f>MAX(0,ROUNDDOWN(F2199-E2199-G2199-H2199,-3))</f>
        <v/>
      </c>
      <c r="M2199" s="21">
        <f>IF(J2199&lt;=0,0,ROUNDDOWN((J2199*LOOKUP(J2199,{0,1950001,3300001,6950001,9000001,18000001,40000001},{0.05,0.1,0.2,0.23,0.33,0.4,0.45})-LOOKUP(J2199,{0,1950001,3300001,6950001,9000001,18000001,40000001},{0,97500,427500,636000,1536000,2796000,4796000}))*1.021,-2))</f>
        <v/>
      </c>
      <c r="N2199" s="21">
        <f>IF(K2199&lt;=0,0,ROUNDDOWN((K2199*LOOKUP(K2199,{0,1950001,3300001,6950001,9000001,18000001,40000001},{0.05,0.1,0.2,0.23,0.33,0.4,0.45})-LOOKUP(K2199,{0,1950001,3300001,6950001,9000001,18000001,40000001},{0,97500,427500,636000,1536000,2796000,4796000}))*1.021,-2))</f>
        <v/>
      </c>
      <c r="O2199" s="21">
        <f>IF(L2199&lt;=0,0,ROUNDDOWN((L2199*LOOKUP(L2199,{0,1950001,3300001,6950001,9000001,18000001,40000001},{0.05,0.1,0.2,0.23,0.33,0.4,0.45})-LOOKUP(L2199,{0,1950001,3300001,6950001,9000001,18000001,40000001},{0,97500,427500,636000,1536000,2796000,4796000}))*1.021,-2))</f>
        <v/>
      </c>
      <c r="P2199" s="21">
        <f>MAX(0,ROUNDDOWN(F2199-E2199-430000,-3))</f>
        <v/>
      </c>
      <c r="Q2199" s="21">
        <f>MAX(0,ROUNDDOWN(F2199-E2199-430000-H2199,-3))</f>
        <v/>
      </c>
      <c r="R2199" s="21">
        <f>IF(F2199&lt;=450000,0,MAX(0,P2199*0.06-MIN(50000,P2199)*0.03))</f>
        <v/>
      </c>
      <c r="S2199" s="21">
        <f>IF(F2199&lt;=450000,0,MAX(0,P2199*0.04-MIN(50000,P2199)*0.02))</f>
        <v/>
      </c>
      <c r="T2199" s="21">
        <f>IF(F2199&lt;=450000,0,MAX(0,Q2199*0.06-MIN(50000,Q2199)*0.03))</f>
        <v/>
      </c>
      <c r="U2199" s="21">
        <f>IF(F2199&lt;=450000,0,MAX(0,Q2199*0.04-MIN(50000,Q2199)*0.02))</f>
        <v/>
      </c>
      <c r="V2199" s="21">
        <f>50000+MAX(0,G2199-480000)</f>
        <v/>
      </c>
      <c r="W2199" s="21">
        <f>P2199-V2199</f>
        <v/>
      </c>
      <c r="X2199" s="21">
        <f>Q2199-V2199</f>
        <v/>
      </c>
      <c r="Y2199" s="22">
        <f>IF(W2199&lt;0,0.9,LOOKUP(W2199,{0,1950001,3300001,6950001,9000001,18000001,40000001},{0.84895,0.7979,0.6958,0.66517,0.56307,0.4916,0.44055}))</f>
        <v/>
      </c>
      <c r="Z2199" s="22">
        <f>IF(X2199&lt;0,0.9,LOOKUP(X2199,{0,1950001,3300001,6950001,9000001,18000001,40000001},{0.84895,0.7979,0.6958,0.66517,0.56307,0.4916,0.44055}))</f>
        <v/>
      </c>
      <c r="AA2199" s="22">
        <f>IF(W2199&lt;0,0,CHOOSE(MATCH(W2199,{0,1950001,3300001,6950001,9000001},1),5.105/84.895,10.21/79.79,20.42/69.58,23.483/66.517,33.693/56.307))</f>
        <v/>
      </c>
      <c r="AB2199" s="21">
        <f>IF(C2199&lt;=2000,0,(MIN(C2199,ROUNDDOWN(F2199*0.3,0))-2000)*0.1)</f>
        <v/>
      </c>
      <c r="AC2199" s="21">
        <f>IF(C2199&lt;=2000,0,MIN((C2199-2000)*Y2199,(R2199+S2199)*0.2))</f>
        <v/>
      </c>
      <c r="AD2199" s="21">
        <f>IF(C2199&lt;=2000,0,MIN((C2199-2000)*Z2199,(T2199+U2199)*0.2))</f>
        <v/>
      </c>
      <c r="AE2199" s="21">
        <f>AC2199*AA2199</f>
        <v/>
      </c>
      <c r="AF2199" s="21">
        <f>ROUNDDOWN(R2199,-2)+ROUNDDOWN(S2199,-2)</f>
        <v/>
      </c>
      <c r="AG2199" s="21">
        <f>ROUNDDOWN(MAX(0,R2199-(AB2199+AC2199+AE2199)*0.6),-2)+ROUNDDOWN(MAX(0,S2199-(AB2199+AC2199+AE2199)*0.4),-2)</f>
        <v/>
      </c>
      <c r="AH2199" s="21">
        <f>ROUNDDOWN(MAX(0,T2199-(AB2199+AD2199)*0.6),-2)+ROUNDDOWN(MAX(0,U2199-(AB2199+AD2199)*0.4),-2)</f>
        <v/>
      </c>
      <c r="AI2199" s="21">
        <f>ROUNDDOWN(T2199,-2)+ROUNDDOWN(U2199,-2)</f>
        <v/>
      </c>
      <c r="AJ2199" s="21">
        <f>M2199+AF2199</f>
        <v/>
      </c>
      <c r="AK2199" s="21">
        <f>M2199+AG2199</f>
        <v/>
      </c>
      <c r="AL2199" s="21">
        <f>N2199+AH2199</f>
        <v/>
      </c>
      <c r="AM2199" s="21">
        <f>O2199+AI2199</f>
        <v/>
      </c>
      <c r="AN2199" s="21">
        <f>N2199+AI2199</f>
        <v/>
      </c>
      <c r="AO2199" s="21">
        <f>ROUNDDOWN((R2199+S2199)*0.2/Y2199+2000,0)</f>
        <v/>
      </c>
      <c r="AP2199" s="21">
        <f>ROUNDDOWN((T2199+U2199)*0.2/Z2199+2000,0)</f>
        <v/>
      </c>
      <c r="AQ2199" s="21">
        <f>AL2199-AK2199</f>
        <v/>
      </c>
      <c r="AR2199" s="21">
        <f>AM2199-AK2199</f>
        <v/>
      </c>
      <c r="AS2199" s="21">
        <f>AM2199-AL2199</f>
        <v/>
      </c>
      <c r="AT2199" s="21">
        <f>AK2199+C2199-AJ2199</f>
        <v/>
      </c>
      <c r="AU2199" s="21">
        <f>AL2199+C2199-AM2199</f>
        <v/>
      </c>
      <c r="AV2199" s="21">
        <f>AN2199+C2199-AM2199</f>
        <v/>
      </c>
    </row>
    <row r="2200">
      <c r="A2200" t="inlineStr">
        <is>
          <t>1万円刻み</t>
        </is>
      </c>
      <c r="B2200" s="21">
        <f>'5_1万円刻み'!$A$437</f>
        <v/>
      </c>
      <c r="C2200" s="21">
        <f>AO2200</f>
        <v/>
      </c>
      <c r="D2200" s="21" t="n">
        <v>0</v>
      </c>
      <c r="E2200" s="21">
        <f>ROUND(MIN(B2200/12,650000)*12*0.0915+MIN(B2200/12,1390000)*12*(0.0504+0)+B2200*0.005,0)</f>
        <v/>
      </c>
      <c r="F2200" s="21">
        <f>IF(B2200&lt;741000,0,IF(B2200&lt;2191000,B2200-740000,IF(B2200&lt;2193000,1451000,IF(B2200&lt;2196000,1453000,IF(B2200&lt;2200000,1456000,IF(B2200&lt;3600000,ROUND(ROUNDDOWN(B2200/4,-3)*2.8,0)-80000,IF(B2200&lt;6600000,ROUND(ROUNDDOWN(B2200/4,-3)*3.2,0)-440000,IF(B2200&lt;8500000,ROUNDDOWN(B2200*0.9,0)-1100000,B2200-1950000))))))))</f>
        <v/>
      </c>
      <c r="G2200" s="21">
        <f>IF(F2200&gt;23500000,NA(),IF(F2200&lt;=4890000,1040000,IF(F2200&lt;=6550000,670000,620000)))</f>
        <v/>
      </c>
      <c r="H2200" s="21">
        <f>IF(D2200&lt;=0,0,MAX(0,MIN(2000000,D2200-MIN(100000,ROUNDDOWN(F2200*0.05,0)))))</f>
        <v/>
      </c>
      <c r="I2200" s="21">
        <f>IF(C2200&lt;=2000,0,MIN(C2200,ROUNDDOWN(F2200*0.4,0))-2000)</f>
        <v/>
      </c>
      <c r="J2200" s="21">
        <f>MAX(0,ROUNDDOWN(F2200-E2200-G2200,-3))</f>
        <v/>
      </c>
      <c r="K2200" s="21">
        <f>MAX(0,ROUNDDOWN(F2200-E2200-G2200-H2200-I2200,-3))</f>
        <v/>
      </c>
      <c r="L2200" s="21">
        <f>MAX(0,ROUNDDOWN(F2200-E2200-G2200-H2200,-3))</f>
        <v/>
      </c>
      <c r="M2200" s="21">
        <f>IF(J2200&lt;=0,0,ROUNDDOWN((J2200*LOOKUP(J2200,{0,1950001,3300001,6950001,9000001,18000001,40000001},{0.05,0.1,0.2,0.23,0.33,0.4,0.45})-LOOKUP(J2200,{0,1950001,3300001,6950001,9000001,18000001,40000001},{0,97500,427500,636000,1536000,2796000,4796000}))*1.021,-2))</f>
        <v/>
      </c>
      <c r="N2200" s="21">
        <f>IF(K2200&lt;=0,0,ROUNDDOWN((K2200*LOOKUP(K2200,{0,1950001,3300001,6950001,9000001,18000001,40000001},{0.05,0.1,0.2,0.23,0.33,0.4,0.45})-LOOKUP(K2200,{0,1950001,3300001,6950001,9000001,18000001,40000001},{0,97500,427500,636000,1536000,2796000,4796000}))*1.021,-2))</f>
        <v/>
      </c>
      <c r="O2200" s="21">
        <f>IF(L2200&lt;=0,0,ROUNDDOWN((L2200*LOOKUP(L2200,{0,1950001,3300001,6950001,9000001,18000001,40000001},{0.05,0.1,0.2,0.23,0.33,0.4,0.45})-LOOKUP(L2200,{0,1950001,3300001,6950001,9000001,18000001,40000001},{0,97500,427500,636000,1536000,2796000,4796000}))*1.021,-2))</f>
        <v/>
      </c>
      <c r="P2200" s="21">
        <f>MAX(0,ROUNDDOWN(F2200-E2200-430000,-3))</f>
        <v/>
      </c>
      <c r="Q2200" s="21">
        <f>MAX(0,ROUNDDOWN(F2200-E2200-430000-H2200,-3))</f>
        <v/>
      </c>
      <c r="R2200" s="21">
        <f>IF(F2200&lt;=450000,0,MAX(0,P2200*0.06-MIN(50000,P2200)*0.03))</f>
        <v/>
      </c>
      <c r="S2200" s="21">
        <f>IF(F2200&lt;=450000,0,MAX(0,P2200*0.04-MIN(50000,P2200)*0.02))</f>
        <v/>
      </c>
      <c r="T2200" s="21">
        <f>IF(F2200&lt;=450000,0,MAX(0,Q2200*0.06-MIN(50000,Q2200)*0.03))</f>
        <v/>
      </c>
      <c r="U2200" s="21">
        <f>IF(F2200&lt;=450000,0,MAX(0,Q2200*0.04-MIN(50000,Q2200)*0.02))</f>
        <v/>
      </c>
      <c r="V2200" s="21">
        <f>50000+MAX(0,G2200-480000)</f>
        <v/>
      </c>
      <c r="W2200" s="21">
        <f>P2200-V2200</f>
        <v/>
      </c>
      <c r="X2200" s="21">
        <f>Q2200-V2200</f>
        <v/>
      </c>
      <c r="Y2200" s="22">
        <f>IF(W2200&lt;0,0.9,LOOKUP(W2200,{0,1950001,3300001,6950001,9000001,18000001,40000001},{0.84895,0.7979,0.6958,0.66517,0.56307,0.4916,0.44055}))</f>
        <v/>
      </c>
      <c r="Z2200" s="22">
        <f>IF(X2200&lt;0,0.9,LOOKUP(X2200,{0,1950001,3300001,6950001,9000001,18000001,40000001},{0.84895,0.7979,0.6958,0.66517,0.56307,0.4916,0.44055}))</f>
        <v/>
      </c>
      <c r="AA2200" s="22">
        <f>IF(W2200&lt;0,0,CHOOSE(MATCH(W2200,{0,1950001,3300001,6950001,9000001},1),5.105/84.895,10.21/79.79,20.42/69.58,23.483/66.517,33.693/56.307))</f>
        <v/>
      </c>
      <c r="AB2200" s="21">
        <f>IF(C2200&lt;=2000,0,(MIN(C2200,ROUNDDOWN(F2200*0.3,0))-2000)*0.1)</f>
        <v/>
      </c>
      <c r="AC2200" s="21">
        <f>IF(C2200&lt;=2000,0,MIN((C2200-2000)*Y2200,(R2200+S2200)*0.2))</f>
        <v/>
      </c>
      <c r="AD2200" s="21">
        <f>IF(C2200&lt;=2000,0,MIN((C2200-2000)*Z2200,(T2200+U2200)*0.2))</f>
        <v/>
      </c>
      <c r="AE2200" s="21">
        <f>AC2200*AA2200</f>
        <v/>
      </c>
      <c r="AF2200" s="21">
        <f>ROUNDDOWN(R2200,-2)+ROUNDDOWN(S2200,-2)</f>
        <v/>
      </c>
      <c r="AG2200" s="21">
        <f>ROUNDDOWN(MAX(0,R2200-(AB2200+AC2200+AE2200)*0.6),-2)+ROUNDDOWN(MAX(0,S2200-(AB2200+AC2200+AE2200)*0.4),-2)</f>
        <v/>
      </c>
      <c r="AH2200" s="21">
        <f>ROUNDDOWN(MAX(0,T2200-(AB2200+AD2200)*0.6),-2)+ROUNDDOWN(MAX(0,U2200-(AB2200+AD2200)*0.4),-2)</f>
        <v/>
      </c>
      <c r="AI2200" s="21">
        <f>ROUNDDOWN(T2200,-2)+ROUNDDOWN(U2200,-2)</f>
        <v/>
      </c>
      <c r="AJ2200" s="21">
        <f>M2200+AF2200</f>
        <v/>
      </c>
      <c r="AK2200" s="21">
        <f>M2200+AG2200</f>
        <v/>
      </c>
      <c r="AL2200" s="21">
        <f>N2200+AH2200</f>
        <v/>
      </c>
      <c r="AM2200" s="21">
        <f>O2200+AI2200</f>
        <v/>
      </c>
      <c r="AN2200" s="21">
        <f>N2200+AI2200</f>
        <v/>
      </c>
      <c r="AO2200" s="21">
        <f>ROUNDDOWN((R2200+S2200)*0.2/Y2200+2000,0)</f>
        <v/>
      </c>
      <c r="AP2200" s="21">
        <f>ROUNDDOWN((T2200+U2200)*0.2/Z2200+2000,0)</f>
        <v/>
      </c>
      <c r="AQ2200" s="21">
        <f>AL2200-AK2200</f>
        <v/>
      </c>
      <c r="AR2200" s="21">
        <f>AM2200-AK2200</f>
        <v/>
      </c>
      <c r="AS2200" s="21">
        <f>AM2200-AL2200</f>
        <v/>
      </c>
      <c r="AT2200" s="21">
        <f>AK2200+C2200-AJ2200</f>
        <v/>
      </c>
      <c r="AU2200" s="21">
        <f>AL2200+C2200-AM2200</f>
        <v/>
      </c>
      <c r="AV2200" s="21">
        <f>AN2200+C2200-AM2200</f>
        <v/>
      </c>
    </row>
    <row r="2201">
      <c r="A2201" t="inlineStr">
        <is>
          <t>1万円刻み</t>
        </is>
      </c>
      <c r="B2201" s="21">
        <f>'5_1万円刻み'!$A$438</f>
        <v/>
      </c>
      <c r="C2201" s="21">
        <f>AO2201</f>
        <v/>
      </c>
      <c r="D2201" s="21" t="n">
        <v>0</v>
      </c>
      <c r="E2201" s="21">
        <f>ROUND(MIN(B2201/12,650000)*12*0.0915+MIN(B2201/12,1390000)*12*(0.0504+0)+B2201*0.005,0)</f>
        <v/>
      </c>
      <c r="F2201" s="21">
        <f>IF(B2201&lt;741000,0,IF(B2201&lt;2191000,B2201-740000,IF(B2201&lt;2193000,1451000,IF(B2201&lt;2196000,1453000,IF(B2201&lt;2200000,1456000,IF(B2201&lt;3600000,ROUND(ROUNDDOWN(B2201/4,-3)*2.8,0)-80000,IF(B2201&lt;6600000,ROUND(ROUNDDOWN(B2201/4,-3)*3.2,0)-440000,IF(B2201&lt;8500000,ROUNDDOWN(B2201*0.9,0)-1100000,B2201-1950000))))))))</f>
        <v/>
      </c>
      <c r="G2201" s="21">
        <f>IF(F2201&gt;23500000,NA(),IF(F2201&lt;=4890000,1040000,IF(F2201&lt;=6550000,670000,620000)))</f>
        <v/>
      </c>
      <c r="H2201" s="21">
        <f>IF(D2201&lt;=0,0,MAX(0,MIN(2000000,D2201-MIN(100000,ROUNDDOWN(F2201*0.05,0)))))</f>
        <v/>
      </c>
      <c r="I2201" s="21">
        <f>IF(C2201&lt;=2000,0,MIN(C2201,ROUNDDOWN(F2201*0.4,0))-2000)</f>
        <v/>
      </c>
      <c r="J2201" s="21">
        <f>MAX(0,ROUNDDOWN(F2201-E2201-G2201,-3))</f>
        <v/>
      </c>
      <c r="K2201" s="21">
        <f>MAX(0,ROUNDDOWN(F2201-E2201-G2201-H2201-I2201,-3))</f>
        <v/>
      </c>
      <c r="L2201" s="21">
        <f>MAX(0,ROUNDDOWN(F2201-E2201-G2201-H2201,-3))</f>
        <v/>
      </c>
      <c r="M2201" s="21">
        <f>IF(J2201&lt;=0,0,ROUNDDOWN((J2201*LOOKUP(J2201,{0,1950001,3300001,6950001,9000001,18000001,40000001},{0.05,0.1,0.2,0.23,0.33,0.4,0.45})-LOOKUP(J2201,{0,1950001,3300001,6950001,9000001,18000001,40000001},{0,97500,427500,636000,1536000,2796000,4796000}))*1.021,-2))</f>
        <v/>
      </c>
      <c r="N2201" s="21">
        <f>IF(K2201&lt;=0,0,ROUNDDOWN((K2201*LOOKUP(K2201,{0,1950001,3300001,6950001,9000001,18000001,40000001},{0.05,0.1,0.2,0.23,0.33,0.4,0.45})-LOOKUP(K2201,{0,1950001,3300001,6950001,9000001,18000001,40000001},{0,97500,427500,636000,1536000,2796000,4796000}))*1.021,-2))</f>
        <v/>
      </c>
      <c r="O2201" s="21">
        <f>IF(L2201&lt;=0,0,ROUNDDOWN((L2201*LOOKUP(L2201,{0,1950001,3300001,6950001,9000001,18000001,40000001},{0.05,0.1,0.2,0.23,0.33,0.4,0.45})-LOOKUP(L2201,{0,1950001,3300001,6950001,9000001,18000001,40000001},{0,97500,427500,636000,1536000,2796000,4796000}))*1.021,-2))</f>
        <v/>
      </c>
      <c r="P2201" s="21">
        <f>MAX(0,ROUNDDOWN(F2201-E2201-430000,-3))</f>
        <v/>
      </c>
      <c r="Q2201" s="21">
        <f>MAX(0,ROUNDDOWN(F2201-E2201-430000-H2201,-3))</f>
        <v/>
      </c>
      <c r="R2201" s="21">
        <f>IF(F2201&lt;=450000,0,MAX(0,P2201*0.06-MIN(50000,P2201)*0.03))</f>
        <v/>
      </c>
      <c r="S2201" s="21">
        <f>IF(F2201&lt;=450000,0,MAX(0,P2201*0.04-MIN(50000,P2201)*0.02))</f>
        <v/>
      </c>
      <c r="T2201" s="21">
        <f>IF(F2201&lt;=450000,0,MAX(0,Q2201*0.06-MIN(50000,Q2201)*0.03))</f>
        <v/>
      </c>
      <c r="U2201" s="21">
        <f>IF(F2201&lt;=450000,0,MAX(0,Q2201*0.04-MIN(50000,Q2201)*0.02))</f>
        <v/>
      </c>
      <c r="V2201" s="21">
        <f>50000+MAX(0,G2201-480000)</f>
        <v/>
      </c>
      <c r="W2201" s="21">
        <f>P2201-V2201</f>
        <v/>
      </c>
      <c r="X2201" s="21">
        <f>Q2201-V2201</f>
        <v/>
      </c>
      <c r="Y2201" s="22">
        <f>IF(W2201&lt;0,0.9,LOOKUP(W2201,{0,1950001,3300001,6950001,9000001,18000001,40000001},{0.84895,0.7979,0.6958,0.66517,0.56307,0.4916,0.44055}))</f>
        <v/>
      </c>
      <c r="Z2201" s="22">
        <f>IF(X2201&lt;0,0.9,LOOKUP(X2201,{0,1950001,3300001,6950001,9000001,18000001,40000001},{0.84895,0.7979,0.6958,0.66517,0.56307,0.4916,0.44055}))</f>
        <v/>
      </c>
      <c r="AA2201" s="22">
        <f>IF(W2201&lt;0,0,CHOOSE(MATCH(W2201,{0,1950001,3300001,6950001,9000001},1),5.105/84.895,10.21/79.79,20.42/69.58,23.483/66.517,33.693/56.307))</f>
        <v/>
      </c>
      <c r="AB2201" s="21">
        <f>IF(C2201&lt;=2000,0,(MIN(C2201,ROUNDDOWN(F2201*0.3,0))-2000)*0.1)</f>
        <v/>
      </c>
      <c r="AC2201" s="21">
        <f>IF(C2201&lt;=2000,0,MIN((C2201-2000)*Y2201,(R2201+S2201)*0.2))</f>
        <v/>
      </c>
      <c r="AD2201" s="21">
        <f>IF(C2201&lt;=2000,0,MIN((C2201-2000)*Z2201,(T2201+U2201)*0.2))</f>
        <v/>
      </c>
      <c r="AE2201" s="21">
        <f>AC2201*AA2201</f>
        <v/>
      </c>
      <c r="AF2201" s="21">
        <f>ROUNDDOWN(R2201,-2)+ROUNDDOWN(S2201,-2)</f>
        <v/>
      </c>
      <c r="AG2201" s="21">
        <f>ROUNDDOWN(MAX(0,R2201-(AB2201+AC2201+AE2201)*0.6),-2)+ROUNDDOWN(MAX(0,S2201-(AB2201+AC2201+AE2201)*0.4),-2)</f>
        <v/>
      </c>
      <c r="AH2201" s="21">
        <f>ROUNDDOWN(MAX(0,T2201-(AB2201+AD2201)*0.6),-2)+ROUNDDOWN(MAX(0,U2201-(AB2201+AD2201)*0.4),-2)</f>
        <v/>
      </c>
      <c r="AI2201" s="21">
        <f>ROUNDDOWN(T2201,-2)+ROUNDDOWN(U2201,-2)</f>
        <v/>
      </c>
      <c r="AJ2201" s="21">
        <f>M2201+AF2201</f>
        <v/>
      </c>
      <c r="AK2201" s="21">
        <f>M2201+AG2201</f>
        <v/>
      </c>
      <c r="AL2201" s="21">
        <f>N2201+AH2201</f>
        <v/>
      </c>
      <c r="AM2201" s="21">
        <f>O2201+AI2201</f>
        <v/>
      </c>
      <c r="AN2201" s="21">
        <f>N2201+AI2201</f>
        <v/>
      </c>
      <c r="AO2201" s="21">
        <f>ROUNDDOWN((R2201+S2201)*0.2/Y2201+2000,0)</f>
        <v/>
      </c>
      <c r="AP2201" s="21">
        <f>ROUNDDOWN((T2201+U2201)*0.2/Z2201+2000,0)</f>
        <v/>
      </c>
      <c r="AQ2201" s="21">
        <f>AL2201-AK2201</f>
        <v/>
      </c>
      <c r="AR2201" s="21">
        <f>AM2201-AK2201</f>
        <v/>
      </c>
      <c r="AS2201" s="21">
        <f>AM2201-AL2201</f>
        <v/>
      </c>
      <c r="AT2201" s="21">
        <f>AK2201+C2201-AJ2201</f>
        <v/>
      </c>
      <c r="AU2201" s="21">
        <f>AL2201+C2201-AM2201</f>
        <v/>
      </c>
      <c r="AV2201" s="21">
        <f>AN2201+C2201-AM2201</f>
        <v/>
      </c>
    </row>
    <row r="2202">
      <c r="A2202" t="inlineStr">
        <is>
          <t>1万円刻み</t>
        </is>
      </c>
      <c r="B2202" s="21">
        <f>'5_1万円刻み'!$A$439</f>
        <v/>
      </c>
      <c r="C2202" s="21">
        <f>AO2202</f>
        <v/>
      </c>
      <c r="D2202" s="21" t="n">
        <v>0</v>
      </c>
      <c r="E2202" s="21">
        <f>ROUND(MIN(B2202/12,650000)*12*0.0915+MIN(B2202/12,1390000)*12*(0.0504+0)+B2202*0.005,0)</f>
        <v/>
      </c>
      <c r="F2202" s="21">
        <f>IF(B2202&lt;741000,0,IF(B2202&lt;2191000,B2202-740000,IF(B2202&lt;2193000,1451000,IF(B2202&lt;2196000,1453000,IF(B2202&lt;2200000,1456000,IF(B2202&lt;3600000,ROUND(ROUNDDOWN(B2202/4,-3)*2.8,0)-80000,IF(B2202&lt;6600000,ROUND(ROUNDDOWN(B2202/4,-3)*3.2,0)-440000,IF(B2202&lt;8500000,ROUNDDOWN(B2202*0.9,0)-1100000,B2202-1950000))))))))</f>
        <v/>
      </c>
      <c r="G2202" s="21">
        <f>IF(F2202&gt;23500000,NA(),IF(F2202&lt;=4890000,1040000,IF(F2202&lt;=6550000,670000,620000)))</f>
        <v/>
      </c>
      <c r="H2202" s="21">
        <f>IF(D2202&lt;=0,0,MAX(0,MIN(2000000,D2202-MIN(100000,ROUNDDOWN(F2202*0.05,0)))))</f>
        <v/>
      </c>
      <c r="I2202" s="21">
        <f>IF(C2202&lt;=2000,0,MIN(C2202,ROUNDDOWN(F2202*0.4,0))-2000)</f>
        <v/>
      </c>
      <c r="J2202" s="21">
        <f>MAX(0,ROUNDDOWN(F2202-E2202-G2202,-3))</f>
        <v/>
      </c>
      <c r="K2202" s="21">
        <f>MAX(0,ROUNDDOWN(F2202-E2202-G2202-H2202-I2202,-3))</f>
        <v/>
      </c>
      <c r="L2202" s="21">
        <f>MAX(0,ROUNDDOWN(F2202-E2202-G2202-H2202,-3))</f>
        <v/>
      </c>
      <c r="M2202" s="21">
        <f>IF(J2202&lt;=0,0,ROUNDDOWN((J2202*LOOKUP(J2202,{0,1950001,3300001,6950001,9000001,18000001,40000001},{0.05,0.1,0.2,0.23,0.33,0.4,0.45})-LOOKUP(J2202,{0,1950001,3300001,6950001,9000001,18000001,40000001},{0,97500,427500,636000,1536000,2796000,4796000}))*1.021,-2))</f>
        <v/>
      </c>
      <c r="N2202" s="21">
        <f>IF(K2202&lt;=0,0,ROUNDDOWN((K2202*LOOKUP(K2202,{0,1950001,3300001,6950001,9000001,18000001,40000001},{0.05,0.1,0.2,0.23,0.33,0.4,0.45})-LOOKUP(K2202,{0,1950001,3300001,6950001,9000001,18000001,40000001},{0,97500,427500,636000,1536000,2796000,4796000}))*1.021,-2))</f>
        <v/>
      </c>
      <c r="O2202" s="21">
        <f>IF(L2202&lt;=0,0,ROUNDDOWN((L2202*LOOKUP(L2202,{0,1950001,3300001,6950001,9000001,18000001,40000001},{0.05,0.1,0.2,0.23,0.33,0.4,0.45})-LOOKUP(L2202,{0,1950001,3300001,6950001,9000001,18000001,40000001},{0,97500,427500,636000,1536000,2796000,4796000}))*1.021,-2))</f>
        <v/>
      </c>
      <c r="P2202" s="21">
        <f>MAX(0,ROUNDDOWN(F2202-E2202-430000,-3))</f>
        <v/>
      </c>
      <c r="Q2202" s="21">
        <f>MAX(0,ROUNDDOWN(F2202-E2202-430000-H2202,-3))</f>
        <v/>
      </c>
      <c r="R2202" s="21">
        <f>IF(F2202&lt;=450000,0,MAX(0,P2202*0.06-MIN(50000,P2202)*0.03))</f>
        <v/>
      </c>
      <c r="S2202" s="21">
        <f>IF(F2202&lt;=450000,0,MAX(0,P2202*0.04-MIN(50000,P2202)*0.02))</f>
        <v/>
      </c>
      <c r="T2202" s="21">
        <f>IF(F2202&lt;=450000,0,MAX(0,Q2202*0.06-MIN(50000,Q2202)*0.03))</f>
        <v/>
      </c>
      <c r="U2202" s="21">
        <f>IF(F2202&lt;=450000,0,MAX(0,Q2202*0.04-MIN(50000,Q2202)*0.02))</f>
        <v/>
      </c>
      <c r="V2202" s="21">
        <f>50000+MAX(0,G2202-480000)</f>
        <v/>
      </c>
      <c r="W2202" s="21">
        <f>P2202-V2202</f>
        <v/>
      </c>
      <c r="X2202" s="21">
        <f>Q2202-V2202</f>
        <v/>
      </c>
      <c r="Y2202" s="22">
        <f>IF(W2202&lt;0,0.9,LOOKUP(W2202,{0,1950001,3300001,6950001,9000001,18000001,40000001},{0.84895,0.7979,0.6958,0.66517,0.56307,0.4916,0.44055}))</f>
        <v/>
      </c>
      <c r="Z2202" s="22">
        <f>IF(X2202&lt;0,0.9,LOOKUP(X2202,{0,1950001,3300001,6950001,9000001,18000001,40000001},{0.84895,0.7979,0.6958,0.66517,0.56307,0.4916,0.44055}))</f>
        <v/>
      </c>
      <c r="AA2202" s="22">
        <f>IF(W2202&lt;0,0,CHOOSE(MATCH(W2202,{0,1950001,3300001,6950001,9000001},1),5.105/84.895,10.21/79.79,20.42/69.58,23.483/66.517,33.693/56.307))</f>
        <v/>
      </c>
      <c r="AB2202" s="21">
        <f>IF(C2202&lt;=2000,0,(MIN(C2202,ROUNDDOWN(F2202*0.3,0))-2000)*0.1)</f>
        <v/>
      </c>
      <c r="AC2202" s="21">
        <f>IF(C2202&lt;=2000,0,MIN((C2202-2000)*Y2202,(R2202+S2202)*0.2))</f>
        <v/>
      </c>
      <c r="AD2202" s="21">
        <f>IF(C2202&lt;=2000,0,MIN((C2202-2000)*Z2202,(T2202+U2202)*0.2))</f>
        <v/>
      </c>
      <c r="AE2202" s="21">
        <f>AC2202*AA2202</f>
        <v/>
      </c>
      <c r="AF2202" s="21">
        <f>ROUNDDOWN(R2202,-2)+ROUNDDOWN(S2202,-2)</f>
        <v/>
      </c>
      <c r="AG2202" s="21">
        <f>ROUNDDOWN(MAX(0,R2202-(AB2202+AC2202+AE2202)*0.6),-2)+ROUNDDOWN(MAX(0,S2202-(AB2202+AC2202+AE2202)*0.4),-2)</f>
        <v/>
      </c>
      <c r="AH2202" s="21">
        <f>ROUNDDOWN(MAX(0,T2202-(AB2202+AD2202)*0.6),-2)+ROUNDDOWN(MAX(0,U2202-(AB2202+AD2202)*0.4),-2)</f>
        <v/>
      </c>
      <c r="AI2202" s="21">
        <f>ROUNDDOWN(T2202,-2)+ROUNDDOWN(U2202,-2)</f>
        <v/>
      </c>
      <c r="AJ2202" s="21">
        <f>M2202+AF2202</f>
        <v/>
      </c>
      <c r="AK2202" s="21">
        <f>M2202+AG2202</f>
        <v/>
      </c>
      <c r="AL2202" s="21">
        <f>N2202+AH2202</f>
        <v/>
      </c>
      <c r="AM2202" s="21">
        <f>O2202+AI2202</f>
        <v/>
      </c>
      <c r="AN2202" s="21">
        <f>N2202+AI2202</f>
        <v/>
      </c>
      <c r="AO2202" s="21">
        <f>ROUNDDOWN((R2202+S2202)*0.2/Y2202+2000,0)</f>
        <v/>
      </c>
      <c r="AP2202" s="21">
        <f>ROUNDDOWN((T2202+U2202)*0.2/Z2202+2000,0)</f>
        <v/>
      </c>
      <c r="AQ2202" s="21">
        <f>AL2202-AK2202</f>
        <v/>
      </c>
      <c r="AR2202" s="21">
        <f>AM2202-AK2202</f>
        <v/>
      </c>
      <c r="AS2202" s="21">
        <f>AM2202-AL2202</f>
        <v/>
      </c>
      <c r="AT2202" s="21">
        <f>AK2202+C2202-AJ2202</f>
        <v/>
      </c>
      <c r="AU2202" s="21">
        <f>AL2202+C2202-AM2202</f>
        <v/>
      </c>
      <c r="AV2202" s="21">
        <f>AN2202+C2202-AM2202</f>
        <v/>
      </c>
    </row>
    <row r="2203">
      <c r="A2203" t="inlineStr">
        <is>
          <t>1万円刻み</t>
        </is>
      </c>
      <c r="B2203" s="21">
        <f>'5_1万円刻み'!$A$440</f>
        <v/>
      </c>
      <c r="C2203" s="21">
        <f>AO2203</f>
        <v/>
      </c>
      <c r="D2203" s="21" t="n">
        <v>0</v>
      </c>
      <c r="E2203" s="21">
        <f>ROUND(MIN(B2203/12,650000)*12*0.0915+MIN(B2203/12,1390000)*12*(0.0504+0)+B2203*0.005,0)</f>
        <v/>
      </c>
      <c r="F2203" s="21">
        <f>IF(B2203&lt;741000,0,IF(B2203&lt;2191000,B2203-740000,IF(B2203&lt;2193000,1451000,IF(B2203&lt;2196000,1453000,IF(B2203&lt;2200000,1456000,IF(B2203&lt;3600000,ROUND(ROUNDDOWN(B2203/4,-3)*2.8,0)-80000,IF(B2203&lt;6600000,ROUND(ROUNDDOWN(B2203/4,-3)*3.2,0)-440000,IF(B2203&lt;8500000,ROUNDDOWN(B2203*0.9,0)-1100000,B2203-1950000))))))))</f>
        <v/>
      </c>
      <c r="G2203" s="21">
        <f>IF(F2203&gt;23500000,NA(),IF(F2203&lt;=4890000,1040000,IF(F2203&lt;=6550000,670000,620000)))</f>
        <v/>
      </c>
      <c r="H2203" s="21">
        <f>IF(D2203&lt;=0,0,MAX(0,MIN(2000000,D2203-MIN(100000,ROUNDDOWN(F2203*0.05,0)))))</f>
        <v/>
      </c>
      <c r="I2203" s="21">
        <f>IF(C2203&lt;=2000,0,MIN(C2203,ROUNDDOWN(F2203*0.4,0))-2000)</f>
        <v/>
      </c>
      <c r="J2203" s="21">
        <f>MAX(0,ROUNDDOWN(F2203-E2203-G2203,-3))</f>
        <v/>
      </c>
      <c r="K2203" s="21">
        <f>MAX(0,ROUNDDOWN(F2203-E2203-G2203-H2203-I2203,-3))</f>
        <v/>
      </c>
      <c r="L2203" s="21">
        <f>MAX(0,ROUNDDOWN(F2203-E2203-G2203-H2203,-3))</f>
        <v/>
      </c>
      <c r="M2203" s="21">
        <f>IF(J2203&lt;=0,0,ROUNDDOWN((J2203*LOOKUP(J2203,{0,1950001,3300001,6950001,9000001,18000001,40000001},{0.05,0.1,0.2,0.23,0.33,0.4,0.45})-LOOKUP(J2203,{0,1950001,3300001,6950001,9000001,18000001,40000001},{0,97500,427500,636000,1536000,2796000,4796000}))*1.021,-2))</f>
        <v/>
      </c>
      <c r="N2203" s="21">
        <f>IF(K2203&lt;=0,0,ROUNDDOWN((K2203*LOOKUP(K2203,{0,1950001,3300001,6950001,9000001,18000001,40000001},{0.05,0.1,0.2,0.23,0.33,0.4,0.45})-LOOKUP(K2203,{0,1950001,3300001,6950001,9000001,18000001,40000001},{0,97500,427500,636000,1536000,2796000,4796000}))*1.021,-2))</f>
        <v/>
      </c>
      <c r="O2203" s="21">
        <f>IF(L2203&lt;=0,0,ROUNDDOWN((L2203*LOOKUP(L2203,{0,1950001,3300001,6950001,9000001,18000001,40000001},{0.05,0.1,0.2,0.23,0.33,0.4,0.45})-LOOKUP(L2203,{0,1950001,3300001,6950001,9000001,18000001,40000001},{0,97500,427500,636000,1536000,2796000,4796000}))*1.021,-2))</f>
        <v/>
      </c>
      <c r="P2203" s="21">
        <f>MAX(0,ROUNDDOWN(F2203-E2203-430000,-3))</f>
        <v/>
      </c>
      <c r="Q2203" s="21">
        <f>MAX(0,ROUNDDOWN(F2203-E2203-430000-H2203,-3))</f>
        <v/>
      </c>
      <c r="R2203" s="21">
        <f>IF(F2203&lt;=450000,0,MAX(0,P2203*0.06-MIN(50000,P2203)*0.03))</f>
        <v/>
      </c>
      <c r="S2203" s="21">
        <f>IF(F2203&lt;=450000,0,MAX(0,P2203*0.04-MIN(50000,P2203)*0.02))</f>
        <v/>
      </c>
      <c r="T2203" s="21">
        <f>IF(F2203&lt;=450000,0,MAX(0,Q2203*0.06-MIN(50000,Q2203)*0.03))</f>
        <v/>
      </c>
      <c r="U2203" s="21">
        <f>IF(F2203&lt;=450000,0,MAX(0,Q2203*0.04-MIN(50000,Q2203)*0.02))</f>
        <v/>
      </c>
      <c r="V2203" s="21">
        <f>50000+MAX(0,G2203-480000)</f>
        <v/>
      </c>
      <c r="W2203" s="21">
        <f>P2203-V2203</f>
        <v/>
      </c>
      <c r="X2203" s="21">
        <f>Q2203-V2203</f>
        <v/>
      </c>
      <c r="Y2203" s="22">
        <f>IF(W2203&lt;0,0.9,LOOKUP(W2203,{0,1950001,3300001,6950001,9000001,18000001,40000001},{0.84895,0.7979,0.6958,0.66517,0.56307,0.4916,0.44055}))</f>
        <v/>
      </c>
      <c r="Z2203" s="22">
        <f>IF(X2203&lt;0,0.9,LOOKUP(X2203,{0,1950001,3300001,6950001,9000001,18000001,40000001},{0.84895,0.7979,0.6958,0.66517,0.56307,0.4916,0.44055}))</f>
        <v/>
      </c>
      <c r="AA2203" s="22">
        <f>IF(W2203&lt;0,0,CHOOSE(MATCH(W2203,{0,1950001,3300001,6950001,9000001},1),5.105/84.895,10.21/79.79,20.42/69.58,23.483/66.517,33.693/56.307))</f>
        <v/>
      </c>
      <c r="AB2203" s="21">
        <f>IF(C2203&lt;=2000,0,(MIN(C2203,ROUNDDOWN(F2203*0.3,0))-2000)*0.1)</f>
        <v/>
      </c>
      <c r="AC2203" s="21">
        <f>IF(C2203&lt;=2000,0,MIN((C2203-2000)*Y2203,(R2203+S2203)*0.2))</f>
        <v/>
      </c>
      <c r="AD2203" s="21">
        <f>IF(C2203&lt;=2000,0,MIN((C2203-2000)*Z2203,(T2203+U2203)*0.2))</f>
        <v/>
      </c>
      <c r="AE2203" s="21">
        <f>AC2203*AA2203</f>
        <v/>
      </c>
      <c r="AF2203" s="21">
        <f>ROUNDDOWN(R2203,-2)+ROUNDDOWN(S2203,-2)</f>
        <v/>
      </c>
      <c r="AG2203" s="21">
        <f>ROUNDDOWN(MAX(0,R2203-(AB2203+AC2203+AE2203)*0.6),-2)+ROUNDDOWN(MAX(0,S2203-(AB2203+AC2203+AE2203)*0.4),-2)</f>
        <v/>
      </c>
      <c r="AH2203" s="21">
        <f>ROUNDDOWN(MAX(0,T2203-(AB2203+AD2203)*0.6),-2)+ROUNDDOWN(MAX(0,U2203-(AB2203+AD2203)*0.4),-2)</f>
        <v/>
      </c>
      <c r="AI2203" s="21">
        <f>ROUNDDOWN(T2203,-2)+ROUNDDOWN(U2203,-2)</f>
        <v/>
      </c>
      <c r="AJ2203" s="21">
        <f>M2203+AF2203</f>
        <v/>
      </c>
      <c r="AK2203" s="21">
        <f>M2203+AG2203</f>
        <v/>
      </c>
      <c r="AL2203" s="21">
        <f>N2203+AH2203</f>
        <v/>
      </c>
      <c r="AM2203" s="21">
        <f>O2203+AI2203</f>
        <v/>
      </c>
      <c r="AN2203" s="21">
        <f>N2203+AI2203</f>
        <v/>
      </c>
      <c r="AO2203" s="21">
        <f>ROUNDDOWN((R2203+S2203)*0.2/Y2203+2000,0)</f>
        <v/>
      </c>
      <c r="AP2203" s="21">
        <f>ROUNDDOWN((T2203+U2203)*0.2/Z2203+2000,0)</f>
        <v/>
      </c>
      <c r="AQ2203" s="21">
        <f>AL2203-AK2203</f>
        <v/>
      </c>
      <c r="AR2203" s="21">
        <f>AM2203-AK2203</f>
        <v/>
      </c>
      <c r="AS2203" s="21">
        <f>AM2203-AL2203</f>
        <v/>
      </c>
      <c r="AT2203" s="21">
        <f>AK2203+C2203-AJ2203</f>
        <v/>
      </c>
      <c r="AU2203" s="21">
        <f>AL2203+C2203-AM2203</f>
        <v/>
      </c>
      <c r="AV2203" s="21">
        <f>AN2203+C2203-AM2203</f>
        <v/>
      </c>
    </row>
    <row r="2204">
      <c r="A2204" t="inlineStr">
        <is>
          <t>1万円刻み</t>
        </is>
      </c>
      <c r="B2204" s="21">
        <f>'5_1万円刻み'!$A$441</f>
        <v/>
      </c>
      <c r="C2204" s="21">
        <f>AO2204</f>
        <v/>
      </c>
      <c r="D2204" s="21" t="n">
        <v>0</v>
      </c>
      <c r="E2204" s="21">
        <f>ROUND(MIN(B2204/12,650000)*12*0.0915+MIN(B2204/12,1390000)*12*(0.0504+0)+B2204*0.005,0)</f>
        <v/>
      </c>
      <c r="F2204" s="21">
        <f>IF(B2204&lt;741000,0,IF(B2204&lt;2191000,B2204-740000,IF(B2204&lt;2193000,1451000,IF(B2204&lt;2196000,1453000,IF(B2204&lt;2200000,1456000,IF(B2204&lt;3600000,ROUND(ROUNDDOWN(B2204/4,-3)*2.8,0)-80000,IF(B2204&lt;6600000,ROUND(ROUNDDOWN(B2204/4,-3)*3.2,0)-440000,IF(B2204&lt;8500000,ROUNDDOWN(B2204*0.9,0)-1100000,B2204-1950000))))))))</f>
        <v/>
      </c>
      <c r="G2204" s="21">
        <f>IF(F2204&gt;23500000,NA(),IF(F2204&lt;=4890000,1040000,IF(F2204&lt;=6550000,670000,620000)))</f>
        <v/>
      </c>
      <c r="H2204" s="21">
        <f>IF(D2204&lt;=0,0,MAX(0,MIN(2000000,D2204-MIN(100000,ROUNDDOWN(F2204*0.05,0)))))</f>
        <v/>
      </c>
      <c r="I2204" s="21">
        <f>IF(C2204&lt;=2000,0,MIN(C2204,ROUNDDOWN(F2204*0.4,0))-2000)</f>
        <v/>
      </c>
      <c r="J2204" s="21">
        <f>MAX(0,ROUNDDOWN(F2204-E2204-G2204,-3))</f>
        <v/>
      </c>
      <c r="K2204" s="21">
        <f>MAX(0,ROUNDDOWN(F2204-E2204-G2204-H2204-I2204,-3))</f>
        <v/>
      </c>
      <c r="L2204" s="21">
        <f>MAX(0,ROUNDDOWN(F2204-E2204-G2204-H2204,-3))</f>
        <v/>
      </c>
      <c r="M2204" s="21">
        <f>IF(J2204&lt;=0,0,ROUNDDOWN((J2204*LOOKUP(J2204,{0,1950001,3300001,6950001,9000001,18000001,40000001},{0.05,0.1,0.2,0.23,0.33,0.4,0.45})-LOOKUP(J2204,{0,1950001,3300001,6950001,9000001,18000001,40000001},{0,97500,427500,636000,1536000,2796000,4796000}))*1.021,-2))</f>
        <v/>
      </c>
      <c r="N2204" s="21">
        <f>IF(K2204&lt;=0,0,ROUNDDOWN((K2204*LOOKUP(K2204,{0,1950001,3300001,6950001,9000001,18000001,40000001},{0.05,0.1,0.2,0.23,0.33,0.4,0.45})-LOOKUP(K2204,{0,1950001,3300001,6950001,9000001,18000001,40000001},{0,97500,427500,636000,1536000,2796000,4796000}))*1.021,-2))</f>
        <v/>
      </c>
      <c r="O2204" s="21">
        <f>IF(L2204&lt;=0,0,ROUNDDOWN((L2204*LOOKUP(L2204,{0,1950001,3300001,6950001,9000001,18000001,40000001},{0.05,0.1,0.2,0.23,0.33,0.4,0.45})-LOOKUP(L2204,{0,1950001,3300001,6950001,9000001,18000001,40000001},{0,97500,427500,636000,1536000,2796000,4796000}))*1.021,-2))</f>
        <v/>
      </c>
      <c r="P2204" s="21">
        <f>MAX(0,ROUNDDOWN(F2204-E2204-430000,-3))</f>
        <v/>
      </c>
      <c r="Q2204" s="21">
        <f>MAX(0,ROUNDDOWN(F2204-E2204-430000-H2204,-3))</f>
        <v/>
      </c>
      <c r="R2204" s="21">
        <f>IF(F2204&lt;=450000,0,MAX(0,P2204*0.06-MIN(50000,P2204)*0.03))</f>
        <v/>
      </c>
      <c r="S2204" s="21">
        <f>IF(F2204&lt;=450000,0,MAX(0,P2204*0.04-MIN(50000,P2204)*0.02))</f>
        <v/>
      </c>
      <c r="T2204" s="21">
        <f>IF(F2204&lt;=450000,0,MAX(0,Q2204*0.06-MIN(50000,Q2204)*0.03))</f>
        <v/>
      </c>
      <c r="U2204" s="21">
        <f>IF(F2204&lt;=450000,0,MAX(0,Q2204*0.04-MIN(50000,Q2204)*0.02))</f>
        <v/>
      </c>
      <c r="V2204" s="21">
        <f>50000+MAX(0,G2204-480000)</f>
        <v/>
      </c>
      <c r="W2204" s="21">
        <f>P2204-V2204</f>
        <v/>
      </c>
      <c r="X2204" s="21">
        <f>Q2204-V2204</f>
        <v/>
      </c>
      <c r="Y2204" s="22">
        <f>IF(W2204&lt;0,0.9,LOOKUP(W2204,{0,1950001,3300001,6950001,9000001,18000001,40000001},{0.84895,0.7979,0.6958,0.66517,0.56307,0.4916,0.44055}))</f>
        <v/>
      </c>
      <c r="Z2204" s="22">
        <f>IF(X2204&lt;0,0.9,LOOKUP(X2204,{0,1950001,3300001,6950001,9000001,18000001,40000001},{0.84895,0.7979,0.6958,0.66517,0.56307,0.4916,0.44055}))</f>
        <v/>
      </c>
      <c r="AA2204" s="22">
        <f>IF(W2204&lt;0,0,CHOOSE(MATCH(W2204,{0,1950001,3300001,6950001,9000001},1),5.105/84.895,10.21/79.79,20.42/69.58,23.483/66.517,33.693/56.307))</f>
        <v/>
      </c>
      <c r="AB2204" s="21">
        <f>IF(C2204&lt;=2000,0,(MIN(C2204,ROUNDDOWN(F2204*0.3,0))-2000)*0.1)</f>
        <v/>
      </c>
      <c r="AC2204" s="21">
        <f>IF(C2204&lt;=2000,0,MIN((C2204-2000)*Y2204,(R2204+S2204)*0.2))</f>
        <v/>
      </c>
      <c r="AD2204" s="21">
        <f>IF(C2204&lt;=2000,0,MIN((C2204-2000)*Z2204,(T2204+U2204)*0.2))</f>
        <v/>
      </c>
      <c r="AE2204" s="21">
        <f>AC2204*AA2204</f>
        <v/>
      </c>
      <c r="AF2204" s="21">
        <f>ROUNDDOWN(R2204,-2)+ROUNDDOWN(S2204,-2)</f>
        <v/>
      </c>
      <c r="AG2204" s="21">
        <f>ROUNDDOWN(MAX(0,R2204-(AB2204+AC2204+AE2204)*0.6),-2)+ROUNDDOWN(MAX(0,S2204-(AB2204+AC2204+AE2204)*0.4),-2)</f>
        <v/>
      </c>
      <c r="AH2204" s="21">
        <f>ROUNDDOWN(MAX(0,T2204-(AB2204+AD2204)*0.6),-2)+ROUNDDOWN(MAX(0,U2204-(AB2204+AD2204)*0.4),-2)</f>
        <v/>
      </c>
      <c r="AI2204" s="21">
        <f>ROUNDDOWN(T2204,-2)+ROUNDDOWN(U2204,-2)</f>
        <v/>
      </c>
      <c r="AJ2204" s="21">
        <f>M2204+AF2204</f>
        <v/>
      </c>
      <c r="AK2204" s="21">
        <f>M2204+AG2204</f>
        <v/>
      </c>
      <c r="AL2204" s="21">
        <f>N2204+AH2204</f>
        <v/>
      </c>
      <c r="AM2204" s="21">
        <f>O2204+AI2204</f>
        <v/>
      </c>
      <c r="AN2204" s="21">
        <f>N2204+AI2204</f>
        <v/>
      </c>
      <c r="AO2204" s="21">
        <f>ROUNDDOWN((R2204+S2204)*0.2/Y2204+2000,0)</f>
        <v/>
      </c>
      <c r="AP2204" s="21">
        <f>ROUNDDOWN((T2204+U2204)*0.2/Z2204+2000,0)</f>
        <v/>
      </c>
      <c r="AQ2204" s="21">
        <f>AL2204-AK2204</f>
        <v/>
      </c>
      <c r="AR2204" s="21">
        <f>AM2204-AK2204</f>
        <v/>
      </c>
      <c r="AS2204" s="21">
        <f>AM2204-AL2204</f>
        <v/>
      </c>
      <c r="AT2204" s="21">
        <f>AK2204+C2204-AJ2204</f>
        <v/>
      </c>
      <c r="AU2204" s="21">
        <f>AL2204+C2204-AM2204</f>
        <v/>
      </c>
      <c r="AV2204" s="21">
        <f>AN2204+C2204-AM2204</f>
        <v/>
      </c>
    </row>
    <row r="2205">
      <c r="A2205" t="inlineStr">
        <is>
          <t>1万円刻み</t>
        </is>
      </c>
      <c r="B2205" s="21">
        <f>'5_1万円刻み'!$A$442</f>
        <v/>
      </c>
      <c r="C2205" s="21">
        <f>AO2205</f>
        <v/>
      </c>
      <c r="D2205" s="21" t="n">
        <v>0</v>
      </c>
      <c r="E2205" s="21">
        <f>ROUND(MIN(B2205/12,650000)*12*0.0915+MIN(B2205/12,1390000)*12*(0.0504+0)+B2205*0.005,0)</f>
        <v/>
      </c>
      <c r="F2205" s="21">
        <f>IF(B2205&lt;741000,0,IF(B2205&lt;2191000,B2205-740000,IF(B2205&lt;2193000,1451000,IF(B2205&lt;2196000,1453000,IF(B2205&lt;2200000,1456000,IF(B2205&lt;3600000,ROUND(ROUNDDOWN(B2205/4,-3)*2.8,0)-80000,IF(B2205&lt;6600000,ROUND(ROUNDDOWN(B2205/4,-3)*3.2,0)-440000,IF(B2205&lt;8500000,ROUNDDOWN(B2205*0.9,0)-1100000,B2205-1950000))))))))</f>
        <v/>
      </c>
      <c r="G2205" s="21">
        <f>IF(F2205&gt;23500000,NA(),IF(F2205&lt;=4890000,1040000,IF(F2205&lt;=6550000,670000,620000)))</f>
        <v/>
      </c>
      <c r="H2205" s="21">
        <f>IF(D2205&lt;=0,0,MAX(0,MIN(2000000,D2205-MIN(100000,ROUNDDOWN(F2205*0.05,0)))))</f>
        <v/>
      </c>
      <c r="I2205" s="21">
        <f>IF(C2205&lt;=2000,0,MIN(C2205,ROUNDDOWN(F2205*0.4,0))-2000)</f>
        <v/>
      </c>
      <c r="J2205" s="21">
        <f>MAX(0,ROUNDDOWN(F2205-E2205-G2205,-3))</f>
        <v/>
      </c>
      <c r="K2205" s="21">
        <f>MAX(0,ROUNDDOWN(F2205-E2205-G2205-H2205-I2205,-3))</f>
        <v/>
      </c>
      <c r="L2205" s="21">
        <f>MAX(0,ROUNDDOWN(F2205-E2205-G2205-H2205,-3))</f>
        <v/>
      </c>
      <c r="M2205" s="21">
        <f>IF(J2205&lt;=0,0,ROUNDDOWN((J2205*LOOKUP(J2205,{0,1950001,3300001,6950001,9000001,18000001,40000001},{0.05,0.1,0.2,0.23,0.33,0.4,0.45})-LOOKUP(J2205,{0,1950001,3300001,6950001,9000001,18000001,40000001},{0,97500,427500,636000,1536000,2796000,4796000}))*1.021,-2))</f>
        <v/>
      </c>
      <c r="N2205" s="21">
        <f>IF(K2205&lt;=0,0,ROUNDDOWN((K2205*LOOKUP(K2205,{0,1950001,3300001,6950001,9000001,18000001,40000001},{0.05,0.1,0.2,0.23,0.33,0.4,0.45})-LOOKUP(K2205,{0,1950001,3300001,6950001,9000001,18000001,40000001},{0,97500,427500,636000,1536000,2796000,4796000}))*1.021,-2))</f>
        <v/>
      </c>
      <c r="O2205" s="21">
        <f>IF(L2205&lt;=0,0,ROUNDDOWN((L2205*LOOKUP(L2205,{0,1950001,3300001,6950001,9000001,18000001,40000001},{0.05,0.1,0.2,0.23,0.33,0.4,0.45})-LOOKUP(L2205,{0,1950001,3300001,6950001,9000001,18000001,40000001},{0,97500,427500,636000,1536000,2796000,4796000}))*1.021,-2))</f>
        <v/>
      </c>
      <c r="P2205" s="21">
        <f>MAX(0,ROUNDDOWN(F2205-E2205-430000,-3))</f>
        <v/>
      </c>
      <c r="Q2205" s="21">
        <f>MAX(0,ROUNDDOWN(F2205-E2205-430000-H2205,-3))</f>
        <v/>
      </c>
      <c r="R2205" s="21">
        <f>IF(F2205&lt;=450000,0,MAX(0,P2205*0.06-MIN(50000,P2205)*0.03))</f>
        <v/>
      </c>
      <c r="S2205" s="21">
        <f>IF(F2205&lt;=450000,0,MAX(0,P2205*0.04-MIN(50000,P2205)*0.02))</f>
        <v/>
      </c>
      <c r="T2205" s="21">
        <f>IF(F2205&lt;=450000,0,MAX(0,Q2205*0.06-MIN(50000,Q2205)*0.03))</f>
        <v/>
      </c>
      <c r="U2205" s="21">
        <f>IF(F2205&lt;=450000,0,MAX(0,Q2205*0.04-MIN(50000,Q2205)*0.02))</f>
        <v/>
      </c>
      <c r="V2205" s="21">
        <f>50000+MAX(0,G2205-480000)</f>
        <v/>
      </c>
      <c r="W2205" s="21">
        <f>P2205-V2205</f>
        <v/>
      </c>
      <c r="X2205" s="21">
        <f>Q2205-V2205</f>
        <v/>
      </c>
      <c r="Y2205" s="22">
        <f>IF(W2205&lt;0,0.9,LOOKUP(W2205,{0,1950001,3300001,6950001,9000001,18000001,40000001},{0.84895,0.7979,0.6958,0.66517,0.56307,0.4916,0.44055}))</f>
        <v/>
      </c>
      <c r="Z2205" s="22">
        <f>IF(X2205&lt;0,0.9,LOOKUP(X2205,{0,1950001,3300001,6950001,9000001,18000001,40000001},{0.84895,0.7979,0.6958,0.66517,0.56307,0.4916,0.44055}))</f>
        <v/>
      </c>
      <c r="AA2205" s="22">
        <f>IF(W2205&lt;0,0,CHOOSE(MATCH(W2205,{0,1950001,3300001,6950001,9000001},1),5.105/84.895,10.21/79.79,20.42/69.58,23.483/66.517,33.693/56.307))</f>
        <v/>
      </c>
      <c r="AB2205" s="21">
        <f>IF(C2205&lt;=2000,0,(MIN(C2205,ROUNDDOWN(F2205*0.3,0))-2000)*0.1)</f>
        <v/>
      </c>
      <c r="AC2205" s="21">
        <f>IF(C2205&lt;=2000,0,MIN((C2205-2000)*Y2205,(R2205+S2205)*0.2))</f>
        <v/>
      </c>
      <c r="AD2205" s="21">
        <f>IF(C2205&lt;=2000,0,MIN((C2205-2000)*Z2205,(T2205+U2205)*0.2))</f>
        <v/>
      </c>
      <c r="AE2205" s="21">
        <f>AC2205*AA2205</f>
        <v/>
      </c>
      <c r="AF2205" s="21">
        <f>ROUNDDOWN(R2205,-2)+ROUNDDOWN(S2205,-2)</f>
        <v/>
      </c>
      <c r="AG2205" s="21">
        <f>ROUNDDOWN(MAX(0,R2205-(AB2205+AC2205+AE2205)*0.6),-2)+ROUNDDOWN(MAX(0,S2205-(AB2205+AC2205+AE2205)*0.4),-2)</f>
        <v/>
      </c>
      <c r="AH2205" s="21">
        <f>ROUNDDOWN(MAX(0,T2205-(AB2205+AD2205)*0.6),-2)+ROUNDDOWN(MAX(0,U2205-(AB2205+AD2205)*0.4),-2)</f>
        <v/>
      </c>
      <c r="AI2205" s="21">
        <f>ROUNDDOWN(T2205,-2)+ROUNDDOWN(U2205,-2)</f>
        <v/>
      </c>
      <c r="AJ2205" s="21">
        <f>M2205+AF2205</f>
        <v/>
      </c>
      <c r="AK2205" s="21">
        <f>M2205+AG2205</f>
        <v/>
      </c>
      <c r="AL2205" s="21">
        <f>N2205+AH2205</f>
        <v/>
      </c>
      <c r="AM2205" s="21">
        <f>O2205+AI2205</f>
        <v/>
      </c>
      <c r="AN2205" s="21">
        <f>N2205+AI2205</f>
        <v/>
      </c>
      <c r="AO2205" s="21">
        <f>ROUNDDOWN((R2205+S2205)*0.2/Y2205+2000,0)</f>
        <v/>
      </c>
      <c r="AP2205" s="21">
        <f>ROUNDDOWN((T2205+U2205)*0.2/Z2205+2000,0)</f>
        <v/>
      </c>
      <c r="AQ2205" s="21">
        <f>AL2205-AK2205</f>
        <v/>
      </c>
      <c r="AR2205" s="21">
        <f>AM2205-AK2205</f>
        <v/>
      </c>
      <c r="AS2205" s="21">
        <f>AM2205-AL2205</f>
        <v/>
      </c>
      <c r="AT2205" s="21">
        <f>AK2205+C2205-AJ2205</f>
        <v/>
      </c>
      <c r="AU2205" s="21">
        <f>AL2205+C2205-AM2205</f>
        <v/>
      </c>
      <c r="AV2205" s="21">
        <f>AN2205+C2205-AM2205</f>
        <v/>
      </c>
    </row>
    <row r="2206">
      <c r="A2206" t="inlineStr">
        <is>
          <t>1万円刻み</t>
        </is>
      </c>
      <c r="B2206" s="21">
        <f>'5_1万円刻み'!$A$443</f>
        <v/>
      </c>
      <c r="C2206" s="21">
        <f>AO2206</f>
        <v/>
      </c>
      <c r="D2206" s="21" t="n">
        <v>0</v>
      </c>
      <c r="E2206" s="21">
        <f>ROUND(MIN(B2206/12,650000)*12*0.0915+MIN(B2206/12,1390000)*12*(0.0504+0)+B2206*0.005,0)</f>
        <v/>
      </c>
      <c r="F2206" s="21">
        <f>IF(B2206&lt;741000,0,IF(B2206&lt;2191000,B2206-740000,IF(B2206&lt;2193000,1451000,IF(B2206&lt;2196000,1453000,IF(B2206&lt;2200000,1456000,IF(B2206&lt;3600000,ROUND(ROUNDDOWN(B2206/4,-3)*2.8,0)-80000,IF(B2206&lt;6600000,ROUND(ROUNDDOWN(B2206/4,-3)*3.2,0)-440000,IF(B2206&lt;8500000,ROUNDDOWN(B2206*0.9,0)-1100000,B2206-1950000))))))))</f>
        <v/>
      </c>
      <c r="G2206" s="21">
        <f>IF(F2206&gt;23500000,NA(),IF(F2206&lt;=4890000,1040000,IF(F2206&lt;=6550000,670000,620000)))</f>
        <v/>
      </c>
      <c r="H2206" s="21">
        <f>IF(D2206&lt;=0,0,MAX(0,MIN(2000000,D2206-MIN(100000,ROUNDDOWN(F2206*0.05,0)))))</f>
        <v/>
      </c>
      <c r="I2206" s="21">
        <f>IF(C2206&lt;=2000,0,MIN(C2206,ROUNDDOWN(F2206*0.4,0))-2000)</f>
        <v/>
      </c>
      <c r="J2206" s="21">
        <f>MAX(0,ROUNDDOWN(F2206-E2206-G2206,-3))</f>
        <v/>
      </c>
      <c r="K2206" s="21">
        <f>MAX(0,ROUNDDOWN(F2206-E2206-G2206-H2206-I2206,-3))</f>
        <v/>
      </c>
      <c r="L2206" s="21">
        <f>MAX(0,ROUNDDOWN(F2206-E2206-G2206-H2206,-3))</f>
        <v/>
      </c>
      <c r="M2206" s="21">
        <f>IF(J2206&lt;=0,0,ROUNDDOWN((J2206*LOOKUP(J2206,{0,1950001,3300001,6950001,9000001,18000001,40000001},{0.05,0.1,0.2,0.23,0.33,0.4,0.45})-LOOKUP(J2206,{0,1950001,3300001,6950001,9000001,18000001,40000001},{0,97500,427500,636000,1536000,2796000,4796000}))*1.021,-2))</f>
        <v/>
      </c>
      <c r="N2206" s="21">
        <f>IF(K2206&lt;=0,0,ROUNDDOWN((K2206*LOOKUP(K2206,{0,1950001,3300001,6950001,9000001,18000001,40000001},{0.05,0.1,0.2,0.23,0.33,0.4,0.45})-LOOKUP(K2206,{0,1950001,3300001,6950001,9000001,18000001,40000001},{0,97500,427500,636000,1536000,2796000,4796000}))*1.021,-2))</f>
        <v/>
      </c>
      <c r="O2206" s="21">
        <f>IF(L2206&lt;=0,0,ROUNDDOWN((L2206*LOOKUP(L2206,{0,1950001,3300001,6950001,9000001,18000001,40000001},{0.05,0.1,0.2,0.23,0.33,0.4,0.45})-LOOKUP(L2206,{0,1950001,3300001,6950001,9000001,18000001,40000001},{0,97500,427500,636000,1536000,2796000,4796000}))*1.021,-2))</f>
        <v/>
      </c>
      <c r="P2206" s="21">
        <f>MAX(0,ROUNDDOWN(F2206-E2206-430000,-3))</f>
        <v/>
      </c>
      <c r="Q2206" s="21">
        <f>MAX(0,ROUNDDOWN(F2206-E2206-430000-H2206,-3))</f>
        <v/>
      </c>
      <c r="R2206" s="21">
        <f>IF(F2206&lt;=450000,0,MAX(0,P2206*0.06-MIN(50000,P2206)*0.03))</f>
        <v/>
      </c>
      <c r="S2206" s="21">
        <f>IF(F2206&lt;=450000,0,MAX(0,P2206*0.04-MIN(50000,P2206)*0.02))</f>
        <v/>
      </c>
      <c r="T2206" s="21">
        <f>IF(F2206&lt;=450000,0,MAX(0,Q2206*0.06-MIN(50000,Q2206)*0.03))</f>
        <v/>
      </c>
      <c r="U2206" s="21">
        <f>IF(F2206&lt;=450000,0,MAX(0,Q2206*0.04-MIN(50000,Q2206)*0.02))</f>
        <v/>
      </c>
      <c r="V2206" s="21">
        <f>50000+MAX(0,G2206-480000)</f>
        <v/>
      </c>
      <c r="W2206" s="21">
        <f>P2206-V2206</f>
        <v/>
      </c>
      <c r="X2206" s="21">
        <f>Q2206-V2206</f>
        <v/>
      </c>
      <c r="Y2206" s="22">
        <f>IF(W2206&lt;0,0.9,LOOKUP(W2206,{0,1950001,3300001,6950001,9000001,18000001,40000001},{0.84895,0.7979,0.6958,0.66517,0.56307,0.4916,0.44055}))</f>
        <v/>
      </c>
      <c r="Z2206" s="22">
        <f>IF(X2206&lt;0,0.9,LOOKUP(X2206,{0,1950001,3300001,6950001,9000001,18000001,40000001},{0.84895,0.7979,0.6958,0.66517,0.56307,0.4916,0.44055}))</f>
        <v/>
      </c>
      <c r="AA2206" s="22">
        <f>IF(W2206&lt;0,0,CHOOSE(MATCH(W2206,{0,1950001,3300001,6950001,9000001},1),5.105/84.895,10.21/79.79,20.42/69.58,23.483/66.517,33.693/56.307))</f>
        <v/>
      </c>
      <c r="AB2206" s="21">
        <f>IF(C2206&lt;=2000,0,(MIN(C2206,ROUNDDOWN(F2206*0.3,0))-2000)*0.1)</f>
        <v/>
      </c>
      <c r="AC2206" s="21">
        <f>IF(C2206&lt;=2000,0,MIN((C2206-2000)*Y2206,(R2206+S2206)*0.2))</f>
        <v/>
      </c>
      <c r="AD2206" s="21">
        <f>IF(C2206&lt;=2000,0,MIN((C2206-2000)*Z2206,(T2206+U2206)*0.2))</f>
        <v/>
      </c>
      <c r="AE2206" s="21">
        <f>AC2206*AA2206</f>
        <v/>
      </c>
      <c r="AF2206" s="21">
        <f>ROUNDDOWN(R2206,-2)+ROUNDDOWN(S2206,-2)</f>
        <v/>
      </c>
      <c r="AG2206" s="21">
        <f>ROUNDDOWN(MAX(0,R2206-(AB2206+AC2206+AE2206)*0.6),-2)+ROUNDDOWN(MAX(0,S2206-(AB2206+AC2206+AE2206)*0.4),-2)</f>
        <v/>
      </c>
      <c r="AH2206" s="21">
        <f>ROUNDDOWN(MAX(0,T2206-(AB2206+AD2206)*0.6),-2)+ROUNDDOWN(MAX(0,U2206-(AB2206+AD2206)*0.4),-2)</f>
        <v/>
      </c>
      <c r="AI2206" s="21">
        <f>ROUNDDOWN(T2206,-2)+ROUNDDOWN(U2206,-2)</f>
        <v/>
      </c>
      <c r="AJ2206" s="21">
        <f>M2206+AF2206</f>
        <v/>
      </c>
      <c r="AK2206" s="21">
        <f>M2206+AG2206</f>
        <v/>
      </c>
      <c r="AL2206" s="21">
        <f>N2206+AH2206</f>
        <v/>
      </c>
      <c r="AM2206" s="21">
        <f>O2206+AI2206</f>
        <v/>
      </c>
      <c r="AN2206" s="21">
        <f>N2206+AI2206</f>
        <v/>
      </c>
      <c r="AO2206" s="21">
        <f>ROUNDDOWN((R2206+S2206)*0.2/Y2206+2000,0)</f>
        <v/>
      </c>
      <c r="AP2206" s="21">
        <f>ROUNDDOWN((T2206+U2206)*0.2/Z2206+2000,0)</f>
        <v/>
      </c>
      <c r="AQ2206" s="21">
        <f>AL2206-AK2206</f>
        <v/>
      </c>
      <c r="AR2206" s="21">
        <f>AM2206-AK2206</f>
        <v/>
      </c>
      <c r="AS2206" s="21">
        <f>AM2206-AL2206</f>
        <v/>
      </c>
      <c r="AT2206" s="21">
        <f>AK2206+C2206-AJ2206</f>
        <v/>
      </c>
      <c r="AU2206" s="21">
        <f>AL2206+C2206-AM2206</f>
        <v/>
      </c>
      <c r="AV2206" s="21">
        <f>AN2206+C2206-AM2206</f>
        <v/>
      </c>
    </row>
    <row r="2207">
      <c r="A2207" t="inlineStr">
        <is>
          <t>1万円刻み</t>
        </is>
      </c>
      <c r="B2207" s="21">
        <f>'5_1万円刻み'!$A$444</f>
        <v/>
      </c>
      <c r="C2207" s="21">
        <f>AO2207</f>
        <v/>
      </c>
      <c r="D2207" s="21" t="n">
        <v>0</v>
      </c>
      <c r="E2207" s="21">
        <f>ROUND(MIN(B2207/12,650000)*12*0.0915+MIN(B2207/12,1390000)*12*(0.0504+0)+B2207*0.005,0)</f>
        <v/>
      </c>
      <c r="F2207" s="21">
        <f>IF(B2207&lt;741000,0,IF(B2207&lt;2191000,B2207-740000,IF(B2207&lt;2193000,1451000,IF(B2207&lt;2196000,1453000,IF(B2207&lt;2200000,1456000,IF(B2207&lt;3600000,ROUND(ROUNDDOWN(B2207/4,-3)*2.8,0)-80000,IF(B2207&lt;6600000,ROUND(ROUNDDOWN(B2207/4,-3)*3.2,0)-440000,IF(B2207&lt;8500000,ROUNDDOWN(B2207*0.9,0)-1100000,B2207-1950000))))))))</f>
        <v/>
      </c>
      <c r="G2207" s="21">
        <f>IF(F2207&gt;23500000,NA(),IF(F2207&lt;=4890000,1040000,IF(F2207&lt;=6550000,670000,620000)))</f>
        <v/>
      </c>
      <c r="H2207" s="21">
        <f>IF(D2207&lt;=0,0,MAX(0,MIN(2000000,D2207-MIN(100000,ROUNDDOWN(F2207*0.05,0)))))</f>
        <v/>
      </c>
      <c r="I2207" s="21">
        <f>IF(C2207&lt;=2000,0,MIN(C2207,ROUNDDOWN(F2207*0.4,0))-2000)</f>
        <v/>
      </c>
      <c r="J2207" s="21">
        <f>MAX(0,ROUNDDOWN(F2207-E2207-G2207,-3))</f>
        <v/>
      </c>
      <c r="K2207" s="21">
        <f>MAX(0,ROUNDDOWN(F2207-E2207-G2207-H2207-I2207,-3))</f>
        <v/>
      </c>
      <c r="L2207" s="21">
        <f>MAX(0,ROUNDDOWN(F2207-E2207-G2207-H2207,-3))</f>
        <v/>
      </c>
      <c r="M2207" s="21">
        <f>IF(J2207&lt;=0,0,ROUNDDOWN((J2207*LOOKUP(J2207,{0,1950001,3300001,6950001,9000001,18000001,40000001},{0.05,0.1,0.2,0.23,0.33,0.4,0.45})-LOOKUP(J2207,{0,1950001,3300001,6950001,9000001,18000001,40000001},{0,97500,427500,636000,1536000,2796000,4796000}))*1.021,-2))</f>
        <v/>
      </c>
      <c r="N2207" s="21">
        <f>IF(K2207&lt;=0,0,ROUNDDOWN((K2207*LOOKUP(K2207,{0,1950001,3300001,6950001,9000001,18000001,40000001},{0.05,0.1,0.2,0.23,0.33,0.4,0.45})-LOOKUP(K2207,{0,1950001,3300001,6950001,9000001,18000001,40000001},{0,97500,427500,636000,1536000,2796000,4796000}))*1.021,-2))</f>
        <v/>
      </c>
      <c r="O2207" s="21">
        <f>IF(L2207&lt;=0,0,ROUNDDOWN((L2207*LOOKUP(L2207,{0,1950001,3300001,6950001,9000001,18000001,40000001},{0.05,0.1,0.2,0.23,0.33,0.4,0.45})-LOOKUP(L2207,{0,1950001,3300001,6950001,9000001,18000001,40000001},{0,97500,427500,636000,1536000,2796000,4796000}))*1.021,-2))</f>
        <v/>
      </c>
      <c r="P2207" s="21">
        <f>MAX(0,ROUNDDOWN(F2207-E2207-430000,-3))</f>
        <v/>
      </c>
      <c r="Q2207" s="21">
        <f>MAX(0,ROUNDDOWN(F2207-E2207-430000-H2207,-3))</f>
        <v/>
      </c>
      <c r="R2207" s="21">
        <f>IF(F2207&lt;=450000,0,MAX(0,P2207*0.06-MIN(50000,P2207)*0.03))</f>
        <v/>
      </c>
      <c r="S2207" s="21">
        <f>IF(F2207&lt;=450000,0,MAX(0,P2207*0.04-MIN(50000,P2207)*0.02))</f>
        <v/>
      </c>
      <c r="T2207" s="21">
        <f>IF(F2207&lt;=450000,0,MAX(0,Q2207*0.06-MIN(50000,Q2207)*0.03))</f>
        <v/>
      </c>
      <c r="U2207" s="21">
        <f>IF(F2207&lt;=450000,0,MAX(0,Q2207*0.04-MIN(50000,Q2207)*0.02))</f>
        <v/>
      </c>
      <c r="V2207" s="21">
        <f>50000+MAX(0,G2207-480000)</f>
        <v/>
      </c>
      <c r="W2207" s="21">
        <f>P2207-V2207</f>
        <v/>
      </c>
      <c r="X2207" s="21">
        <f>Q2207-V2207</f>
        <v/>
      </c>
      <c r="Y2207" s="22">
        <f>IF(W2207&lt;0,0.9,LOOKUP(W2207,{0,1950001,3300001,6950001,9000001,18000001,40000001},{0.84895,0.7979,0.6958,0.66517,0.56307,0.4916,0.44055}))</f>
        <v/>
      </c>
      <c r="Z2207" s="22">
        <f>IF(X2207&lt;0,0.9,LOOKUP(X2207,{0,1950001,3300001,6950001,9000001,18000001,40000001},{0.84895,0.7979,0.6958,0.66517,0.56307,0.4916,0.44055}))</f>
        <v/>
      </c>
      <c r="AA2207" s="22">
        <f>IF(W2207&lt;0,0,CHOOSE(MATCH(W2207,{0,1950001,3300001,6950001,9000001},1),5.105/84.895,10.21/79.79,20.42/69.58,23.483/66.517,33.693/56.307))</f>
        <v/>
      </c>
      <c r="AB2207" s="21">
        <f>IF(C2207&lt;=2000,0,(MIN(C2207,ROUNDDOWN(F2207*0.3,0))-2000)*0.1)</f>
        <v/>
      </c>
      <c r="AC2207" s="21">
        <f>IF(C2207&lt;=2000,0,MIN((C2207-2000)*Y2207,(R2207+S2207)*0.2))</f>
        <v/>
      </c>
      <c r="AD2207" s="21">
        <f>IF(C2207&lt;=2000,0,MIN((C2207-2000)*Z2207,(T2207+U2207)*0.2))</f>
        <v/>
      </c>
      <c r="AE2207" s="21">
        <f>AC2207*AA2207</f>
        <v/>
      </c>
      <c r="AF2207" s="21">
        <f>ROUNDDOWN(R2207,-2)+ROUNDDOWN(S2207,-2)</f>
        <v/>
      </c>
      <c r="AG2207" s="21">
        <f>ROUNDDOWN(MAX(0,R2207-(AB2207+AC2207+AE2207)*0.6),-2)+ROUNDDOWN(MAX(0,S2207-(AB2207+AC2207+AE2207)*0.4),-2)</f>
        <v/>
      </c>
      <c r="AH2207" s="21">
        <f>ROUNDDOWN(MAX(0,T2207-(AB2207+AD2207)*0.6),-2)+ROUNDDOWN(MAX(0,U2207-(AB2207+AD2207)*0.4),-2)</f>
        <v/>
      </c>
      <c r="AI2207" s="21">
        <f>ROUNDDOWN(T2207,-2)+ROUNDDOWN(U2207,-2)</f>
        <v/>
      </c>
      <c r="AJ2207" s="21">
        <f>M2207+AF2207</f>
        <v/>
      </c>
      <c r="AK2207" s="21">
        <f>M2207+AG2207</f>
        <v/>
      </c>
      <c r="AL2207" s="21">
        <f>N2207+AH2207</f>
        <v/>
      </c>
      <c r="AM2207" s="21">
        <f>O2207+AI2207</f>
        <v/>
      </c>
      <c r="AN2207" s="21">
        <f>N2207+AI2207</f>
        <v/>
      </c>
      <c r="AO2207" s="21">
        <f>ROUNDDOWN((R2207+S2207)*0.2/Y2207+2000,0)</f>
        <v/>
      </c>
      <c r="AP2207" s="21">
        <f>ROUNDDOWN((T2207+U2207)*0.2/Z2207+2000,0)</f>
        <v/>
      </c>
      <c r="AQ2207" s="21">
        <f>AL2207-AK2207</f>
        <v/>
      </c>
      <c r="AR2207" s="21">
        <f>AM2207-AK2207</f>
        <v/>
      </c>
      <c r="AS2207" s="21">
        <f>AM2207-AL2207</f>
        <v/>
      </c>
      <c r="AT2207" s="21">
        <f>AK2207+C2207-AJ2207</f>
        <v/>
      </c>
      <c r="AU2207" s="21">
        <f>AL2207+C2207-AM2207</f>
        <v/>
      </c>
      <c r="AV2207" s="21">
        <f>AN2207+C2207-AM2207</f>
        <v/>
      </c>
    </row>
    <row r="2208">
      <c r="A2208" t="inlineStr">
        <is>
          <t>1万円刻み</t>
        </is>
      </c>
      <c r="B2208" s="21">
        <f>'5_1万円刻み'!$A$445</f>
        <v/>
      </c>
      <c r="C2208" s="21">
        <f>AO2208</f>
        <v/>
      </c>
      <c r="D2208" s="21" t="n">
        <v>0</v>
      </c>
      <c r="E2208" s="21">
        <f>ROUND(MIN(B2208/12,650000)*12*0.0915+MIN(B2208/12,1390000)*12*(0.0504+0)+B2208*0.005,0)</f>
        <v/>
      </c>
      <c r="F2208" s="21">
        <f>IF(B2208&lt;741000,0,IF(B2208&lt;2191000,B2208-740000,IF(B2208&lt;2193000,1451000,IF(B2208&lt;2196000,1453000,IF(B2208&lt;2200000,1456000,IF(B2208&lt;3600000,ROUND(ROUNDDOWN(B2208/4,-3)*2.8,0)-80000,IF(B2208&lt;6600000,ROUND(ROUNDDOWN(B2208/4,-3)*3.2,0)-440000,IF(B2208&lt;8500000,ROUNDDOWN(B2208*0.9,0)-1100000,B2208-1950000))))))))</f>
        <v/>
      </c>
      <c r="G2208" s="21">
        <f>IF(F2208&gt;23500000,NA(),IF(F2208&lt;=4890000,1040000,IF(F2208&lt;=6550000,670000,620000)))</f>
        <v/>
      </c>
      <c r="H2208" s="21">
        <f>IF(D2208&lt;=0,0,MAX(0,MIN(2000000,D2208-MIN(100000,ROUNDDOWN(F2208*0.05,0)))))</f>
        <v/>
      </c>
      <c r="I2208" s="21">
        <f>IF(C2208&lt;=2000,0,MIN(C2208,ROUNDDOWN(F2208*0.4,0))-2000)</f>
        <v/>
      </c>
      <c r="J2208" s="21">
        <f>MAX(0,ROUNDDOWN(F2208-E2208-G2208,-3))</f>
        <v/>
      </c>
      <c r="K2208" s="21">
        <f>MAX(0,ROUNDDOWN(F2208-E2208-G2208-H2208-I2208,-3))</f>
        <v/>
      </c>
      <c r="L2208" s="21">
        <f>MAX(0,ROUNDDOWN(F2208-E2208-G2208-H2208,-3))</f>
        <v/>
      </c>
      <c r="M2208" s="21">
        <f>IF(J2208&lt;=0,0,ROUNDDOWN((J2208*LOOKUP(J2208,{0,1950001,3300001,6950001,9000001,18000001,40000001},{0.05,0.1,0.2,0.23,0.33,0.4,0.45})-LOOKUP(J2208,{0,1950001,3300001,6950001,9000001,18000001,40000001},{0,97500,427500,636000,1536000,2796000,4796000}))*1.021,-2))</f>
        <v/>
      </c>
      <c r="N2208" s="21">
        <f>IF(K2208&lt;=0,0,ROUNDDOWN((K2208*LOOKUP(K2208,{0,1950001,3300001,6950001,9000001,18000001,40000001},{0.05,0.1,0.2,0.23,0.33,0.4,0.45})-LOOKUP(K2208,{0,1950001,3300001,6950001,9000001,18000001,40000001},{0,97500,427500,636000,1536000,2796000,4796000}))*1.021,-2))</f>
        <v/>
      </c>
      <c r="O2208" s="21">
        <f>IF(L2208&lt;=0,0,ROUNDDOWN((L2208*LOOKUP(L2208,{0,1950001,3300001,6950001,9000001,18000001,40000001},{0.05,0.1,0.2,0.23,0.33,0.4,0.45})-LOOKUP(L2208,{0,1950001,3300001,6950001,9000001,18000001,40000001},{0,97500,427500,636000,1536000,2796000,4796000}))*1.021,-2))</f>
        <v/>
      </c>
      <c r="P2208" s="21">
        <f>MAX(0,ROUNDDOWN(F2208-E2208-430000,-3))</f>
        <v/>
      </c>
      <c r="Q2208" s="21">
        <f>MAX(0,ROUNDDOWN(F2208-E2208-430000-H2208,-3))</f>
        <v/>
      </c>
      <c r="R2208" s="21">
        <f>IF(F2208&lt;=450000,0,MAX(0,P2208*0.06-MIN(50000,P2208)*0.03))</f>
        <v/>
      </c>
      <c r="S2208" s="21">
        <f>IF(F2208&lt;=450000,0,MAX(0,P2208*0.04-MIN(50000,P2208)*0.02))</f>
        <v/>
      </c>
      <c r="T2208" s="21">
        <f>IF(F2208&lt;=450000,0,MAX(0,Q2208*0.06-MIN(50000,Q2208)*0.03))</f>
        <v/>
      </c>
      <c r="U2208" s="21">
        <f>IF(F2208&lt;=450000,0,MAX(0,Q2208*0.04-MIN(50000,Q2208)*0.02))</f>
        <v/>
      </c>
      <c r="V2208" s="21">
        <f>50000+MAX(0,G2208-480000)</f>
        <v/>
      </c>
      <c r="W2208" s="21">
        <f>P2208-V2208</f>
        <v/>
      </c>
      <c r="X2208" s="21">
        <f>Q2208-V2208</f>
        <v/>
      </c>
      <c r="Y2208" s="22">
        <f>IF(W2208&lt;0,0.9,LOOKUP(W2208,{0,1950001,3300001,6950001,9000001,18000001,40000001},{0.84895,0.7979,0.6958,0.66517,0.56307,0.4916,0.44055}))</f>
        <v/>
      </c>
      <c r="Z2208" s="22">
        <f>IF(X2208&lt;0,0.9,LOOKUP(X2208,{0,1950001,3300001,6950001,9000001,18000001,40000001},{0.84895,0.7979,0.6958,0.66517,0.56307,0.4916,0.44055}))</f>
        <v/>
      </c>
      <c r="AA2208" s="22">
        <f>IF(W2208&lt;0,0,CHOOSE(MATCH(W2208,{0,1950001,3300001,6950001,9000001},1),5.105/84.895,10.21/79.79,20.42/69.58,23.483/66.517,33.693/56.307))</f>
        <v/>
      </c>
      <c r="AB2208" s="21">
        <f>IF(C2208&lt;=2000,0,(MIN(C2208,ROUNDDOWN(F2208*0.3,0))-2000)*0.1)</f>
        <v/>
      </c>
      <c r="AC2208" s="21">
        <f>IF(C2208&lt;=2000,0,MIN((C2208-2000)*Y2208,(R2208+S2208)*0.2))</f>
        <v/>
      </c>
      <c r="AD2208" s="21">
        <f>IF(C2208&lt;=2000,0,MIN((C2208-2000)*Z2208,(T2208+U2208)*0.2))</f>
        <v/>
      </c>
      <c r="AE2208" s="21">
        <f>AC2208*AA2208</f>
        <v/>
      </c>
      <c r="AF2208" s="21">
        <f>ROUNDDOWN(R2208,-2)+ROUNDDOWN(S2208,-2)</f>
        <v/>
      </c>
      <c r="AG2208" s="21">
        <f>ROUNDDOWN(MAX(0,R2208-(AB2208+AC2208+AE2208)*0.6),-2)+ROUNDDOWN(MAX(0,S2208-(AB2208+AC2208+AE2208)*0.4),-2)</f>
        <v/>
      </c>
      <c r="AH2208" s="21">
        <f>ROUNDDOWN(MAX(0,T2208-(AB2208+AD2208)*0.6),-2)+ROUNDDOWN(MAX(0,U2208-(AB2208+AD2208)*0.4),-2)</f>
        <v/>
      </c>
      <c r="AI2208" s="21">
        <f>ROUNDDOWN(T2208,-2)+ROUNDDOWN(U2208,-2)</f>
        <v/>
      </c>
      <c r="AJ2208" s="21">
        <f>M2208+AF2208</f>
        <v/>
      </c>
      <c r="AK2208" s="21">
        <f>M2208+AG2208</f>
        <v/>
      </c>
      <c r="AL2208" s="21">
        <f>N2208+AH2208</f>
        <v/>
      </c>
      <c r="AM2208" s="21">
        <f>O2208+AI2208</f>
        <v/>
      </c>
      <c r="AN2208" s="21">
        <f>N2208+AI2208</f>
        <v/>
      </c>
      <c r="AO2208" s="21">
        <f>ROUNDDOWN((R2208+S2208)*0.2/Y2208+2000,0)</f>
        <v/>
      </c>
      <c r="AP2208" s="21">
        <f>ROUNDDOWN((T2208+U2208)*0.2/Z2208+2000,0)</f>
        <v/>
      </c>
      <c r="AQ2208" s="21">
        <f>AL2208-AK2208</f>
        <v/>
      </c>
      <c r="AR2208" s="21">
        <f>AM2208-AK2208</f>
        <v/>
      </c>
      <c r="AS2208" s="21">
        <f>AM2208-AL2208</f>
        <v/>
      </c>
      <c r="AT2208" s="21">
        <f>AK2208+C2208-AJ2208</f>
        <v/>
      </c>
      <c r="AU2208" s="21">
        <f>AL2208+C2208-AM2208</f>
        <v/>
      </c>
      <c r="AV2208" s="21">
        <f>AN2208+C2208-AM2208</f>
        <v/>
      </c>
    </row>
    <row r="2209">
      <c r="A2209" t="inlineStr">
        <is>
          <t>1万円刻み</t>
        </is>
      </c>
      <c r="B2209" s="21">
        <f>'5_1万円刻み'!$A$446</f>
        <v/>
      </c>
      <c r="C2209" s="21">
        <f>AO2209</f>
        <v/>
      </c>
      <c r="D2209" s="21" t="n">
        <v>0</v>
      </c>
      <c r="E2209" s="21">
        <f>ROUND(MIN(B2209/12,650000)*12*0.0915+MIN(B2209/12,1390000)*12*(0.0504+0)+B2209*0.005,0)</f>
        <v/>
      </c>
      <c r="F2209" s="21">
        <f>IF(B2209&lt;741000,0,IF(B2209&lt;2191000,B2209-740000,IF(B2209&lt;2193000,1451000,IF(B2209&lt;2196000,1453000,IF(B2209&lt;2200000,1456000,IF(B2209&lt;3600000,ROUND(ROUNDDOWN(B2209/4,-3)*2.8,0)-80000,IF(B2209&lt;6600000,ROUND(ROUNDDOWN(B2209/4,-3)*3.2,0)-440000,IF(B2209&lt;8500000,ROUNDDOWN(B2209*0.9,0)-1100000,B2209-1950000))))))))</f>
        <v/>
      </c>
      <c r="G2209" s="21">
        <f>IF(F2209&gt;23500000,NA(),IF(F2209&lt;=4890000,1040000,IF(F2209&lt;=6550000,670000,620000)))</f>
        <v/>
      </c>
      <c r="H2209" s="21">
        <f>IF(D2209&lt;=0,0,MAX(0,MIN(2000000,D2209-MIN(100000,ROUNDDOWN(F2209*0.05,0)))))</f>
        <v/>
      </c>
      <c r="I2209" s="21">
        <f>IF(C2209&lt;=2000,0,MIN(C2209,ROUNDDOWN(F2209*0.4,0))-2000)</f>
        <v/>
      </c>
      <c r="J2209" s="21">
        <f>MAX(0,ROUNDDOWN(F2209-E2209-G2209,-3))</f>
        <v/>
      </c>
      <c r="K2209" s="21">
        <f>MAX(0,ROUNDDOWN(F2209-E2209-G2209-H2209-I2209,-3))</f>
        <v/>
      </c>
      <c r="L2209" s="21">
        <f>MAX(0,ROUNDDOWN(F2209-E2209-G2209-H2209,-3))</f>
        <v/>
      </c>
      <c r="M2209" s="21">
        <f>IF(J2209&lt;=0,0,ROUNDDOWN((J2209*LOOKUP(J2209,{0,1950001,3300001,6950001,9000001,18000001,40000001},{0.05,0.1,0.2,0.23,0.33,0.4,0.45})-LOOKUP(J2209,{0,1950001,3300001,6950001,9000001,18000001,40000001},{0,97500,427500,636000,1536000,2796000,4796000}))*1.021,-2))</f>
        <v/>
      </c>
      <c r="N2209" s="21">
        <f>IF(K2209&lt;=0,0,ROUNDDOWN((K2209*LOOKUP(K2209,{0,1950001,3300001,6950001,9000001,18000001,40000001},{0.05,0.1,0.2,0.23,0.33,0.4,0.45})-LOOKUP(K2209,{0,1950001,3300001,6950001,9000001,18000001,40000001},{0,97500,427500,636000,1536000,2796000,4796000}))*1.021,-2))</f>
        <v/>
      </c>
      <c r="O2209" s="21">
        <f>IF(L2209&lt;=0,0,ROUNDDOWN((L2209*LOOKUP(L2209,{0,1950001,3300001,6950001,9000001,18000001,40000001},{0.05,0.1,0.2,0.23,0.33,0.4,0.45})-LOOKUP(L2209,{0,1950001,3300001,6950001,9000001,18000001,40000001},{0,97500,427500,636000,1536000,2796000,4796000}))*1.021,-2))</f>
        <v/>
      </c>
      <c r="P2209" s="21">
        <f>MAX(0,ROUNDDOWN(F2209-E2209-430000,-3))</f>
        <v/>
      </c>
      <c r="Q2209" s="21">
        <f>MAX(0,ROUNDDOWN(F2209-E2209-430000-H2209,-3))</f>
        <v/>
      </c>
      <c r="R2209" s="21">
        <f>IF(F2209&lt;=450000,0,MAX(0,P2209*0.06-MIN(50000,P2209)*0.03))</f>
        <v/>
      </c>
      <c r="S2209" s="21">
        <f>IF(F2209&lt;=450000,0,MAX(0,P2209*0.04-MIN(50000,P2209)*0.02))</f>
        <v/>
      </c>
      <c r="T2209" s="21">
        <f>IF(F2209&lt;=450000,0,MAX(0,Q2209*0.06-MIN(50000,Q2209)*0.03))</f>
        <v/>
      </c>
      <c r="U2209" s="21">
        <f>IF(F2209&lt;=450000,0,MAX(0,Q2209*0.04-MIN(50000,Q2209)*0.02))</f>
        <v/>
      </c>
      <c r="V2209" s="21">
        <f>50000+MAX(0,G2209-480000)</f>
        <v/>
      </c>
      <c r="W2209" s="21">
        <f>P2209-V2209</f>
        <v/>
      </c>
      <c r="X2209" s="21">
        <f>Q2209-V2209</f>
        <v/>
      </c>
      <c r="Y2209" s="22">
        <f>IF(W2209&lt;0,0.9,LOOKUP(W2209,{0,1950001,3300001,6950001,9000001,18000001,40000001},{0.84895,0.7979,0.6958,0.66517,0.56307,0.4916,0.44055}))</f>
        <v/>
      </c>
      <c r="Z2209" s="22">
        <f>IF(X2209&lt;0,0.9,LOOKUP(X2209,{0,1950001,3300001,6950001,9000001,18000001,40000001},{0.84895,0.7979,0.6958,0.66517,0.56307,0.4916,0.44055}))</f>
        <v/>
      </c>
      <c r="AA2209" s="22">
        <f>IF(W2209&lt;0,0,CHOOSE(MATCH(W2209,{0,1950001,3300001,6950001,9000001},1),5.105/84.895,10.21/79.79,20.42/69.58,23.483/66.517,33.693/56.307))</f>
        <v/>
      </c>
      <c r="AB2209" s="21">
        <f>IF(C2209&lt;=2000,0,(MIN(C2209,ROUNDDOWN(F2209*0.3,0))-2000)*0.1)</f>
        <v/>
      </c>
      <c r="AC2209" s="21">
        <f>IF(C2209&lt;=2000,0,MIN((C2209-2000)*Y2209,(R2209+S2209)*0.2))</f>
        <v/>
      </c>
      <c r="AD2209" s="21">
        <f>IF(C2209&lt;=2000,0,MIN((C2209-2000)*Z2209,(T2209+U2209)*0.2))</f>
        <v/>
      </c>
      <c r="AE2209" s="21">
        <f>AC2209*AA2209</f>
        <v/>
      </c>
      <c r="AF2209" s="21">
        <f>ROUNDDOWN(R2209,-2)+ROUNDDOWN(S2209,-2)</f>
        <v/>
      </c>
      <c r="AG2209" s="21">
        <f>ROUNDDOWN(MAX(0,R2209-(AB2209+AC2209+AE2209)*0.6),-2)+ROUNDDOWN(MAX(0,S2209-(AB2209+AC2209+AE2209)*0.4),-2)</f>
        <v/>
      </c>
      <c r="AH2209" s="21">
        <f>ROUNDDOWN(MAX(0,T2209-(AB2209+AD2209)*0.6),-2)+ROUNDDOWN(MAX(0,U2209-(AB2209+AD2209)*0.4),-2)</f>
        <v/>
      </c>
      <c r="AI2209" s="21">
        <f>ROUNDDOWN(T2209,-2)+ROUNDDOWN(U2209,-2)</f>
        <v/>
      </c>
      <c r="AJ2209" s="21">
        <f>M2209+AF2209</f>
        <v/>
      </c>
      <c r="AK2209" s="21">
        <f>M2209+AG2209</f>
        <v/>
      </c>
      <c r="AL2209" s="21">
        <f>N2209+AH2209</f>
        <v/>
      </c>
      <c r="AM2209" s="21">
        <f>O2209+AI2209</f>
        <v/>
      </c>
      <c r="AN2209" s="21">
        <f>N2209+AI2209</f>
        <v/>
      </c>
      <c r="AO2209" s="21">
        <f>ROUNDDOWN((R2209+S2209)*0.2/Y2209+2000,0)</f>
        <v/>
      </c>
      <c r="AP2209" s="21">
        <f>ROUNDDOWN((T2209+U2209)*0.2/Z2209+2000,0)</f>
        <v/>
      </c>
      <c r="AQ2209" s="21">
        <f>AL2209-AK2209</f>
        <v/>
      </c>
      <c r="AR2209" s="21">
        <f>AM2209-AK2209</f>
        <v/>
      </c>
      <c r="AS2209" s="21">
        <f>AM2209-AL2209</f>
        <v/>
      </c>
      <c r="AT2209" s="21">
        <f>AK2209+C2209-AJ2209</f>
        <v/>
      </c>
      <c r="AU2209" s="21">
        <f>AL2209+C2209-AM2209</f>
        <v/>
      </c>
      <c r="AV2209" s="21">
        <f>AN2209+C2209-AM2209</f>
        <v/>
      </c>
    </row>
    <row r="2210">
      <c r="A2210" t="inlineStr">
        <is>
          <t>1万円刻み</t>
        </is>
      </c>
      <c r="B2210" s="21">
        <f>'5_1万円刻み'!$A$447</f>
        <v/>
      </c>
      <c r="C2210" s="21">
        <f>AO2210</f>
        <v/>
      </c>
      <c r="D2210" s="21" t="n">
        <v>0</v>
      </c>
      <c r="E2210" s="21">
        <f>ROUND(MIN(B2210/12,650000)*12*0.0915+MIN(B2210/12,1390000)*12*(0.0504+0)+B2210*0.005,0)</f>
        <v/>
      </c>
      <c r="F2210" s="21">
        <f>IF(B2210&lt;741000,0,IF(B2210&lt;2191000,B2210-740000,IF(B2210&lt;2193000,1451000,IF(B2210&lt;2196000,1453000,IF(B2210&lt;2200000,1456000,IF(B2210&lt;3600000,ROUND(ROUNDDOWN(B2210/4,-3)*2.8,0)-80000,IF(B2210&lt;6600000,ROUND(ROUNDDOWN(B2210/4,-3)*3.2,0)-440000,IF(B2210&lt;8500000,ROUNDDOWN(B2210*0.9,0)-1100000,B2210-1950000))))))))</f>
        <v/>
      </c>
      <c r="G2210" s="21">
        <f>IF(F2210&gt;23500000,NA(),IF(F2210&lt;=4890000,1040000,IF(F2210&lt;=6550000,670000,620000)))</f>
        <v/>
      </c>
      <c r="H2210" s="21">
        <f>IF(D2210&lt;=0,0,MAX(0,MIN(2000000,D2210-MIN(100000,ROUNDDOWN(F2210*0.05,0)))))</f>
        <v/>
      </c>
      <c r="I2210" s="21">
        <f>IF(C2210&lt;=2000,0,MIN(C2210,ROUNDDOWN(F2210*0.4,0))-2000)</f>
        <v/>
      </c>
      <c r="J2210" s="21">
        <f>MAX(0,ROUNDDOWN(F2210-E2210-G2210,-3))</f>
        <v/>
      </c>
      <c r="K2210" s="21">
        <f>MAX(0,ROUNDDOWN(F2210-E2210-G2210-H2210-I2210,-3))</f>
        <v/>
      </c>
      <c r="L2210" s="21">
        <f>MAX(0,ROUNDDOWN(F2210-E2210-G2210-H2210,-3))</f>
        <v/>
      </c>
      <c r="M2210" s="21">
        <f>IF(J2210&lt;=0,0,ROUNDDOWN((J2210*LOOKUP(J2210,{0,1950001,3300001,6950001,9000001,18000001,40000001},{0.05,0.1,0.2,0.23,0.33,0.4,0.45})-LOOKUP(J2210,{0,1950001,3300001,6950001,9000001,18000001,40000001},{0,97500,427500,636000,1536000,2796000,4796000}))*1.021,-2))</f>
        <v/>
      </c>
      <c r="N2210" s="21">
        <f>IF(K2210&lt;=0,0,ROUNDDOWN((K2210*LOOKUP(K2210,{0,1950001,3300001,6950001,9000001,18000001,40000001},{0.05,0.1,0.2,0.23,0.33,0.4,0.45})-LOOKUP(K2210,{0,1950001,3300001,6950001,9000001,18000001,40000001},{0,97500,427500,636000,1536000,2796000,4796000}))*1.021,-2))</f>
        <v/>
      </c>
      <c r="O2210" s="21">
        <f>IF(L2210&lt;=0,0,ROUNDDOWN((L2210*LOOKUP(L2210,{0,1950001,3300001,6950001,9000001,18000001,40000001},{0.05,0.1,0.2,0.23,0.33,0.4,0.45})-LOOKUP(L2210,{0,1950001,3300001,6950001,9000001,18000001,40000001},{0,97500,427500,636000,1536000,2796000,4796000}))*1.021,-2))</f>
        <v/>
      </c>
      <c r="P2210" s="21">
        <f>MAX(0,ROUNDDOWN(F2210-E2210-430000,-3))</f>
        <v/>
      </c>
      <c r="Q2210" s="21">
        <f>MAX(0,ROUNDDOWN(F2210-E2210-430000-H2210,-3))</f>
        <v/>
      </c>
      <c r="R2210" s="21">
        <f>IF(F2210&lt;=450000,0,MAX(0,P2210*0.06-MIN(50000,P2210)*0.03))</f>
        <v/>
      </c>
      <c r="S2210" s="21">
        <f>IF(F2210&lt;=450000,0,MAX(0,P2210*0.04-MIN(50000,P2210)*0.02))</f>
        <v/>
      </c>
      <c r="T2210" s="21">
        <f>IF(F2210&lt;=450000,0,MAX(0,Q2210*0.06-MIN(50000,Q2210)*0.03))</f>
        <v/>
      </c>
      <c r="U2210" s="21">
        <f>IF(F2210&lt;=450000,0,MAX(0,Q2210*0.04-MIN(50000,Q2210)*0.02))</f>
        <v/>
      </c>
      <c r="V2210" s="21">
        <f>50000+MAX(0,G2210-480000)</f>
        <v/>
      </c>
      <c r="W2210" s="21">
        <f>P2210-V2210</f>
        <v/>
      </c>
      <c r="X2210" s="21">
        <f>Q2210-V2210</f>
        <v/>
      </c>
      <c r="Y2210" s="22">
        <f>IF(W2210&lt;0,0.9,LOOKUP(W2210,{0,1950001,3300001,6950001,9000001,18000001,40000001},{0.84895,0.7979,0.6958,0.66517,0.56307,0.4916,0.44055}))</f>
        <v/>
      </c>
      <c r="Z2210" s="22">
        <f>IF(X2210&lt;0,0.9,LOOKUP(X2210,{0,1950001,3300001,6950001,9000001,18000001,40000001},{0.84895,0.7979,0.6958,0.66517,0.56307,0.4916,0.44055}))</f>
        <v/>
      </c>
      <c r="AA2210" s="22">
        <f>IF(W2210&lt;0,0,CHOOSE(MATCH(W2210,{0,1950001,3300001,6950001,9000001},1),5.105/84.895,10.21/79.79,20.42/69.58,23.483/66.517,33.693/56.307))</f>
        <v/>
      </c>
      <c r="AB2210" s="21">
        <f>IF(C2210&lt;=2000,0,(MIN(C2210,ROUNDDOWN(F2210*0.3,0))-2000)*0.1)</f>
        <v/>
      </c>
      <c r="AC2210" s="21">
        <f>IF(C2210&lt;=2000,0,MIN((C2210-2000)*Y2210,(R2210+S2210)*0.2))</f>
        <v/>
      </c>
      <c r="AD2210" s="21">
        <f>IF(C2210&lt;=2000,0,MIN((C2210-2000)*Z2210,(T2210+U2210)*0.2))</f>
        <v/>
      </c>
      <c r="AE2210" s="21">
        <f>AC2210*AA2210</f>
        <v/>
      </c>
      <c r="AF2210" s="21">
        <f>ROUNDDOWN(R2210,-2)+ROUNDDOWN(S2210,-2)</f>
        <v/>
      </c>
      <c r="AG2210" s="21">
        <f>ROUNDDOWN(MAX(0,R2210-(AB2210+AC2210+AE2210)*0.6),-2)+ROUNDDOWN(MAX(0,S2210-(AB2210+AC2210+AE2210)*0.4),-2)</f>
        <v/>
      </c>
      <c r="AH2210" s="21">
        <f>ROUNDDOWN(MAX(0,T2210-(AB2210+AD2210)*0.6),-2)+ROUNDDOWN(MAX(0,U2210-(AB2210+AD2210)*0.4),-2)</f>
        <v/>
      </c>
      <c r="AI2210" s="21">
        <f>ROUNDDOWN(T2210,-2)+ROUNDDOWN(U2210,-2)</f>
        <v/>
      </c>
      <c r="AJ2210" s="21">
        <f>M2210+AF2210</f>
        <v/>
      </c>
      <c r="AK2210" s="21">
        <f>M2210+AG2210</f>
        <v/>
      </c>
      <c r="AL2210" s="21">
        <f>N2210+AH2210</f>
        <v/>
      </c>
      <c r="AM2210" s="21">
        <f>O2210+AI2210</f>
        <v/>
      </c>
      <c r="AN2210" s="21">
        <f>N2210+AI2210</f>
        <v/>
      </c>
      <c r="AO2210" s="21">
        <f>ROUNDDOWN((R2210+S2210)*0.2/Y2210+2000,0)</f>
        <v/>
      </c>
      <c r="AP2210" s="21">
        <f>ROUNDDOWN((T2210+U2210)*0.2/Z2210+2000,0)</f>
        <v/>
      </c>
      <c r="AQ2210" s="21">
        <f>AL2210-AK2210</f>
        <v/>
      </c>
      <c r="AR2210" s="21">
        <f>AM2210-AK2210</f>
        <v/>
      </c>
      <c r="AS2210" s="21">
        <f>AM2210-AL2210</f>
        <v/>
      </c>
      <c r="AT2210" s="21">
        <f>AK2210+C2210-AJ2210</f>
        <v/>
      </c>
      <c r="AU2210" s="21">
        <f>AL2210+C2210-AM2210</f>
        <v/>
      </c>
      <c r="AV2210" s="21">
        <f>AN2210+C2210-AM2210</f>
        <v/>
      </c>
    </row>
    <row r="2211">
      <c r="A2211" t="inlineStr">
        <is>
          <t>1万円刻み</t>
        </is>
      </c>
      <c r="B2211" s="21">
        <f>'5_1万円刻み'!$A$448</f>
        <v/>
      </c>
      <c r="C2211" s="21">
        <f>AO2211</f>
        <v/>
      </c>
      <c r="D2211" s="21" t="n">
        <v>0</v>
      </c>
      <c r="E2211" s="21">
        <f>ROUND(MIN(B2211/12,650000)*12*0.0915+MIN(B2211/12,1390000)*12*(0.0504+0)+B2211*0.005,0)</f>
        <v/>
      </c>
      <c r="F2211" s="21">
        <f>IF(B2211&lt;741000,0,IF(B2211&lt;2191000,B2211-740000,IF(B2211&lt;2193000,1451000,IF(B2211&lt;2196000,1453000,IF(B2211&lt;2200000,1456000,IF(B2211&lt;3600000,ROUND(ROUNDDOWN(B2211/4,-3)*2.8,0)-80000,IF(B2211&lt;6600000,ROUND(ROUNDDOWN(B2211/4,-3)*3.2,0)-440000,IF(B2211&lt;8500000,ROUNDDOWN(B2211*0.9,0)-1100000,B2211-1950000))))))))</f>
        <v/>
      </c>
      <c r="G2211" s="21">
        <f>IF(F2211&gt;23500000,NA(),IF(F2211&lt;=4890000,1040000,IF(F2211&lt;=6550000,670000,620000)))</f>
        <v/>
      </c>
      <c r="H2211" s="21">
        <f>IF(D2211&lt;=0,0,MAX(0,MIN(2000000,D2211-MIN(100000,ROUNDDOWN(F2211*0.05,0)))))</f>
        <v/>
      </c>
      <c r="I2211" s="21">
        <f>IF(C2211&lt;=2000,0,MIN(C2211,ROUNDDOWN(F2211*0.4,0))-2000)</f>
        <v/>
      </c>
      <c r="J2211" s="21">
        <f>MAX(0,ROUNDDOWN(F2211-E2211-G2211,-3))</f>
        <v/>
      </c>
      <c r="K2211" s="21">
        <f>MAX(0,ROUNDDOWN(F2211-E2211-G2211-H2211-I2211,-3))</f>
        <v/>
      </c>
      <c r="L2211" s="21">
        <f>MAX(0,ROUNDDOWN(F2211-E2211-G2211-H2211,-3))</f>
        <v/>
      </c>
      <c r="M2211" s="21">
        <f>IF(J2211&lt;=0,0,ROUNDDOWN((J2211*LOOKUP(J2211,{0,1950001,3300001,6950001,9000001,18000001,40000001},{0.05,0.1,0.2,0.23,0.33,0.4,0.45})-LOOKUP(J2211,{0,1950001,3300001,6950001,9000001,18000001,40000001},{0,97500,427500,636000,1536000,2796000,4796000}))*1.021,-2))</f>
        <v/>
      </c>
      <c r="N2211" s="21">
        <f>IF(K2211&lt;=0,0,ROUNDDOWN((K2211*LOOKUP(K2211,{0,1950001,3300001,6950001,9000001,18000001,40000001},{0.05,0.1,0.2,0.23,0.33,0.4,0.45})-LOOKUP(K2211,{0,1950001,3300001,6950001,9000001,18000001,40000001},{0,97500,427500,636000,1536000,2796000,4796000}))*1.021,-2))</f>
        <v/>
      </c>
      <c r="O2211" s="21">
        <f>IF(L2211&lt;=0,0,ROUNDDOWN((L2211*LOOKUP(L2211,{0,1950001,3300001,6950001,9000001,18000001,40000001},{0.05,0.1,0.2,0.23,0.33,0.4,0.45})-LOOKUP(L2211,{0,1950001,3300001,6950001,9000001,18000001,40000001},{0,97500,427500,636000,1536000,2796000,4796000}))*1.021,-2))</f>
        <v/>
      </c>
      <c r="P2211" s="21">
        <f>MAX(0,ROUNDDOWN(F2211-E2211-430000,-3))</f>
        <v/>
      </c>
      <c r="Q2211" s="21">
        <f>MAX(0,ROUNDDOWN(F2211-E2211-430000-H2211,-3))</f>
        <v/>
      </c>
      <c r="R2211" s="21">
        <f>IF(F2211&lt;=450000,0,MAX(0,P2211*0.06-MIN(50000,P2211)*0.03))</f>
        <v/>
      </c>
      <c r="S2211" s="21">
        <f>IF(F2211&lt;=450000,0,MAX(0,P2211*0.04-MIN(50000,P2211)*0.02))</f>
        <v/>
      </c>
      <c r="T2211" s="21">
        <f>IF(F2211&lt;=450000,0,MAX(0,Q2211*0.06-MIN(50000,Q2211)*0.03))</f>
        <v/>
      </c>
      <c r="U2211" s="21">
        <f>IF(F2211&lt;=450000,0,MAX(0,Q2211*0.04-MIN(50000,Q2211)*0.02))</f>
        <v/>
      </c>
      <c r="V2211" s="21">
        <f>50000+MAX(0,G2211-480000)</f>
        <v/>
      </c>
      <c r="W2211" s="21">
        <f>P2211-V2211</f>
        <v/>
      </c>
      <c r="X2211" s="21">
        <f>Q2211-V2211</f>
        <v/>
      </c>
      <c r="Y2211" s="22">
        <f>IF(W2211&lt;0,0.9,LOOKUP(W2211,{0,1950001,3300001,6950001,9000001,18000001,40000001},{0.84895,0.7979,0.6958,0.66517,0.56307,0.4916,0.44055}))</f>
        <v/>
      </c>
      <c r="Z2211" s="22">
        <f>IF(X2211&lt;0,0.9,LOOKUP(X2211,{0,1950001,3300001,6950001,9000001,18000001,40000001},{0.84895,0.7979,0.6958,0.66517,0.56307,0.4916,0.44055}))</f>
        <v/>
      </c>
      <c r="AA2211" s="22">
        <f>IF(W2211&lt;0,0,CHOOSE(MATCH(W2211,{0,1950001,3300001,6950001,9000001},1),5.105/84.895,10.21/79.79,20.42/69.58,23.483/66.517,33.693/56.307))</f>
        <v/>
      </c>
      <c r="AB2211" s="21">
        <f>IF(C2211&lt;=2000,0,(MIN(C2211,ROUNDDOWN(F2211*0.3,0))-2000)*0.1)</f>
        <v/>
      </c>
      <c r="AC2211" s="21">
        <f>IF(C2211&lt;=2000,0,MIN((C2211-2000)*Y2211,(R2211+S2211)*0.2))</f>
        <v/>
      </c>
      <c r="AD2211" s="21">
        <f>IF(C2211&lt;=2000,0,MIN((C2211-2000)*Z2211,(T2211+U2211)*0.2))</f>
        <v/>
      </c>
      <c r="AE2211" s="21">
        <f>AC2211*AA2211</f>
        <v/>
      </c>
      <c r="AF2211" s="21">
        <f>ROUNDDOWN(R2211,-2)+ROUNDDOWN(S2211,-2)</f>
        <v/>
      </c>
      <c r="AG2211" s="21">
        <f>ROUNDDOWN(MAX(0,R2211-(AB2211+AC2211+AE2211)*0.6),-2)+ROUNDDOWN(MAX(0,S2211-(AB2211+AC2211+AE2211)*0.4),-2)</f>
        <v/>
      </c>
      <c r="AH2211" s="21">
        <f>ROUNDDOWN(MAX(0,T2211-(AB2211+AD2211)*0.6),-2)+ROUNDDOWN(MAX(0,U2211-(AB2211+AD2211)*0.4),-2)</f>
        <v/>
      </c>
      <c r="AI2211" s="21">
        <f>ROUNDDOWN(T2211,-2)+ROUNDDOWN(U2211,-2)</f>
        <v/>
      </c>
      <c r="AJ2211" s="21">
        <f>M2211+AF2211</f>
        <v/>
      </c>
      <c r="AK2211" s="21">
        <f>M2211+AG2211</f>
        <v/>
      </c>
      <c r="AL2211" s="21">
        <f>N2211+AH2211</f>
        <v/>
      </c>
      <c r="AM2211" s="21">
        <f>O2211+AI2211</f>
        <v/>
      </c>
      <c r="AN2211" s="21">
        <f>N2211+AI2211</f>
        <v/>
      </c>
      <c r="AO2211" s="21">
        <f>ROUNDDOWN((R2211+S2211)*0.2/Y2211+2000,0)</f>
        <v/>
      </c>
      <c r="AP2211" s="21">
        <f>ROUNDDOWN((T2211+U2211)*0.2/Z2211+2000,0)</f>
        <v/>
      </c>
      <c r="AQ2211" s="21">
        <f>AL2211-AK2211</f>
        <v/>
      </c>
      <c r="AR2211" s="21">
        <f>AM2211-AK2211</f>
        <v/>
      </c>
      <c r="AS2211" s="21">
        <f>AM2211-AL2211</f>
        <v/>
      </c>
      <c r="AT2211" s="21">
        <f>AK2211+C2211-AJ2211</f>
        <v/>
      </c>
      <c r="AU2211" s="21">
        <f>AL2211+C2211-AM2211</f>
        <v/>
      </c>
      <c r="AV2211" s="21">
        <f>AN2211+C2211-AM2211</f>
        <v/>
      </c>
    </row>
    <row r="2212">
      <c r="A2212" t="inlineStr">
        <is>
          <t>1万円刻み</t>
        </is>
      </c>
      <c r="B2212" s="21">
        <f>'5_1万円刻み'!$A$449</f>
        <v/>
      </c>
      <c r="C2212" s="21">
        <f>AO2212</f>
        <v/>
      </c>
      <c r="D2212" s="21" t="n">
        <v>0</v>
      </c>
      <c r="E2212" s="21">
        <f>ROUND(MIN(B2212/12,650000)*12*0.0915+MIN(B2212/12,1390000)*12*(0.0504+0)+B2212*0.005,0)</f>
        <v/>
      </c>
      <c r="F2212" s="21">
        <f>IF(B2212&lt;741000,0,IF(B2212&lt;2191000,B2212-740000,IF(B2212&lt;2193000,1451000,IF(B2212&lt;2196000,1453000,IF(B2212&lt;2200000,1456000,IF(B2212&lt;3600000,ROUND(ROUNDDOWN(B2212/4,-3)*2.8,0)-80000,IF(B2212&lt;6600000,ROUND(ROUNDDOWN(B2212/4,-3)*3.2,0)-440000,IF(B2212&lt;8500000,ROUNDDOWN(B2212*0.9,0)-1100000,B2212-1950000))))))))</f>
        <v/>
      </c>
      <c r="G2212" s="21">
        <f>IF(F2212&gt;23500000,NA(),IF(F2212&lt;=4890000,1040000,IF(F2212&lt;=6550000,670000,620000)))</f>
        <v/>
      </c>
      <c r="H2212" s="21">
        <f>IF(D2212&lt;=0,0,MAX(0,MIN(2000000,D2212-MIN(100000,ROUNDDOWN(F2212*0.05,0)))))</f>
        <v/>
      </c>
      <c r="I2212" s="21">
        <f>IF(C2212&lt;=2000,0,MIN(C2212,ROUNDDOWN(F2212*0.4,0))-2000)</f>
        <v/>
      </c>
      <c r="J2212" s="21">
        <f>MAX(0,ROUNDDOWN(F2212-E2212-G2212,-3))</f>
        <v/>
      </c>
      <c r="K2212" s="21">
        <f>MAX(0,ROUNDDOWN(F2212-E2212-G2212-H2212-I2212,-3))</f>
        <v/>
      </c>
      <c r="L2212" s="21">
        <f>MAX(0,ROUNDDOWN(F2212-E2212-G2212-H2212,-3))</f>
        <v/>
      </c>
      <c r="M2212" s="21">
        <f>IF(J2212&lt;=0,0,ROUNDDOWN((J2212*LOOKUP(J2212,{0,1950001,3300001,6950001,9000001,18000001,40000001},{0.05,0.1,0.2,0.23,0.33,0.4,0.45})-LOOKUP(J2212,{0,1950001,3300001,6950001,9000001,18000001,40000001},{0,97500,427500,636000,1536000,2796000,4796000}))*1.021,-2))</f>
        <v/>
      </c>
      <c r="N2212" s="21">
        <f>IF(K2212&lt;=0,0,ROUNDDOWN((K2212*LOOKUP(K2212,{0,1950001,3300001,6950001,9000001,18000001,40000001},{0.05,0.1,0.2,0.23,0.33,0.4,0.45})-LOOKUP(K2212,{0,1950001,3300001,6950001,9000001,18000001,40000001},{0,97500,427500,636000,1536000,2796000,4796000}))*1.021,-2))</f>
        <v/>
      </c>
      <c r="O2212" s="21">
        <f>IF(L2212&lt;=0,0,ROUNDDOWN((L2212*LOOKUP(L2212,{0,1950001,3300001,6950001,9000001,18000001,40000001},{0.05,0.1,0.2,0.23,0.33,0.4,0.45})-LOOKUP(L2212,{0,1950001,3300001,6950001,9000001,18000001,40000001},{0,97500,427500,636000,1536000,2796000,4796000}))*1.021,-2))</f>
        <v/>
      </c>
      <c r="P2212" s="21">
        <f>MAX(0,ROUNDDOWN(F2212-E2212-430000,-3))</f>
        <v/>
      </c>
      <c r="Q2212" s="21">
        <f>MAX(0,ROUNDDOWN(F2212-E2212-430000-H2212,-3))</f>
        <v/>
      </c>
      <c r="R2212" s="21">
        <f>IF(F2212&lt;=450000,0,MAX(0,P2212*0.06-MIN(50000,P2212)*0.03))</f>
        <v/>
      </c>
      <c r="S2212" s="21">
        <f>IF(F2212&lt;=450000,0,MAX(0,P2212*0.04-MIN(50000,P2212)*0.02))</f>
        <v/>
      </c>
      <c r="T2212" s="21">
        <f>IF(F2212&lt;=450000,0,MAX(0,Q2212*0.06-MIN(50000,Q2212)*0.03))</f>
        <v/>
      </c>
      <c r="U2212" s="21">
        <f>IF(F2212&lt;=450000,0,MAX(0,Q2212*0.04-MIN(50000,Q2212)*0.02))</f>
        <v/>
      </c>
      <c r="V2212" s="21">
        <f>50000+MAX(0,G2212-480000)</f>
        <v/>
      </c>
      <c r="W2212" s="21">
        <f>P2212-V2212</f>
        <v/>
      </c>
      <c r="X2212" s="21">
        <f>Q2212-V2212</f>
        <v/>
      </c>
      <c r="Y2212" s="22">
        <f>IF(W2212&lt;0,0.9,LOOKUP(W2212,{0,1950001,3300001,6950001,9000001,18000001,40000001},{0.84895,0.7979,0.6958,0.66517,0.56307,0.4916,0.44055}))</f>
        <v/>
      </c>
      <c r="Z2212" s="22">
        <f>IF(X2212&lt;0,0.9,LOOKUP(X2212,{0,1950001,3300001,6950001,9000001,18000001,40000001},{0.84895,0.7979,0.6958,0.66517,0.56307,0.4916,0.44055}))</f>
        <v/>
      </c>
      <c r="AA2212" s="22">
        <f>IF(W2212&lt;0,0,CHOOSE(MATCH(W2212,{0,1950001,3300001,6950001,9000001},1),5.105/84.895,10.21/79.79,20.42/69.58,23.483/66.517,33.693/56.307))</f>
        <v/>
      </c>
      <c r="AB2212" s="21">
        <f>IF(C2212&lt;=2000,0,(MIN(C2212,ROUNDDOWN(F2212*0.3,0))-2000)*0.1)</f>
        <v/>
      </c>
      <c r="AC2212" s="21">
        <f>IF(C2212&lt;=2000,0,MIN((C2212-2000)*Y2212,(R2212+S2212)*0.2))</f>
        <v/>
      </c>
      <c r="AD2212" s="21">
        <f>IF(C2212&lt;=2000,0,MIN((C2212-2000)*Z2212,(T2212+U2212)*0.2))</f>
        <v/>
      </c>
      <c r="AE2212" s="21">
        <f>AC2212*AA2212</f>
        <v/>
      </c>
      <c r="AF2212" s="21">
        <f>ROUNDDOWN(R2212,-2)+ROUNDDOWN(S2212,-2)</f>
        <v/>
      </c>
      <c r="AG2212" s="21">
        <f>ROUNDDOWN(MAX(0,R2212-(AB2212+AC2212+AE2212)*0.6),-2)+ROUNDDOWN(MAX(0,S2212-(AB2212+AC2212+AE2212)*0.4),-2)</f>
        <v/>
      </c>
      <c r="AH2212" s="21">
        <f>ROUNDDOWN(MAX(0,T2212-(AB2212+AD2212)*0.6),-2)+ROUNDDOWN(MAX(0,U2212-(AB2212+AD2212)*0.4),-2)</f>
        <v/>
      </c>
      <c r="AI2212" s="21">
        <f>ROUNDDOWN(T2212,-2)+ROUNDDOWN(U2212,-2)</f>
        <v/>
      </c>
      <c r="AJ2212" s="21">
        <f>M2212+AF2212</f>
        <v/>
      </c>
      <c r="AK2212" s="21">
        <f>M2212+AG2212</f>
        <v/>
      </c>
      <c r="AL2212" s="21">
        <f>N2212+AH2212</f>
        <v/>
      </c>
      <c r="AM2212" s="21">
        <f>O2212+AI2212</f>
        <v/>
      </c>
      <c r="AN2212" s="21">
        <f>N2212+AI2212</f>
        <v/>
      </c>
      <c r="AO2212" s="21">
        <f>ROUNDDOWN((R2212+S2212)*0.2/Y2212+2000,0)</f>
        <v/>
      </c>
      <c r="AP2212" s="21">
        <f>ROUNDDOWN((T2212+U2212)*0.2/Z2212+2000,0)</f>
        <v/>
      </c>
      <c r="AQ2212" s="21">
        <f>AL2212-AK2212</f>
        <v/>
      </c>
      <c r="AR2212" s="21">
        <f>AM2212-AK2212</f>
        <v/>
      </c>
      <c r="AS2212" s="21">
        <f>AM2212-AL2212</f>
        <v/>
      </c>
      <c r="AT2212" s="21">
        <f>AK2212+C2212-AJ2212</f>
        <v/>
      </c>
      <c r="AU2212" s="21">
        <f>AL2212+C2212-AM2212</f>
        <v/>
      </c>
      <c r="AV2212" s="21">
        <f>AN2212+C2212-AM2212</f>
        <v/>
      </c>
    </row>
    <row r="2213">
      <c r="A2213" t="inlineStr">
        <is>
          <t>1万円刻み</t>
        </is>
      </c>
      <c r="B2213" s="21">
        <f>'5_1万円刻み'!$A$450</f>
        <v/>
      </c>
      <c r="C2213" s="21">
        <f>AO2213</f>
        <v/>
      </c>
      <c r="D2213" s="21" t="n">
        <v>0</v>
      </c>
      <c r="E2213" s="21">
        <f>ROUND(MIN(B2213/12,650000)*12*0.0915+MIN(B2213/12,1390000)*12*(0.0504+0)+B2213*0.005,0)</f>
        <v/>
      </c>
      <c r="F2213" s="21">
        <f>IF(B2213&lt;741000,0,IF(B2213&lt;2191000,B2213-740000,IF(B2213&lt;2193000,1451000,IF(B2213&lt;2196000,1453000,IF(B2213&lt;2200000,1456000,IF(B2213&lt;3600000,ROUND(ROUNDDOWN(B2213/4,-3)*2.8,0)-80000,IF(B2213&lt;6600000,ROUND(ROUNDDOWN(B2213/4,-3)*3.2,0)-440000,IF(B2213&lt;8500000,ROUNDDOWN(B2213*0.9,0)-1100000,B2213-1950000))))))))</f>
        <v/>
      </c>
      <c r="G2213" s="21">
        <f>IF(F2213&gt;23500000,NA(),IF(F2213&lt;=4890000,1040000,IF(F2213&lt;=6550000,670000,620000)))</f>
        <v/>
      </c>
      <c r="H2213" s="21">
        <f>IF(D2213&lt;=0,0,MAX(0,MIN(2000000,D2213-MIN(100000,ROUNDDOWN(F2213*0.05,0)))))</f>
        <v/>
      </c>
      <c r="I2213" s="21">
        <f>IF(C2213&lt;=2000,0,MIN(C2213,ROUNDDOWN(F2213*0.4,0))-2000)</f>
        <v/>
      </c>
      <c r="J2213" s="21">
        <f>MAX(0,ROUNDDOWN(F2213-E2213-G2213,-3))</f>
        <v/>
      </c>
      <c r="K2213" s="21">
        <f>MAX(0,ROUNDDOWN(F2213-E2213-G2213-H2213-I2213,-3))</f>
        <v/>
      </c>
      <c r="L2213" s="21">
        <f>MAX(0,ROUNDDOWN(F2213-E2213-G2213-H2213,-3))</f>
        <v/>
      </c>
      <c r="M2213" s="21">
        <f>IF(J2213&lt;=0,0,ROUNDDOWN((J2213*LOOKUP(J2213,{0,1950001,3300001,6950001,9000001,18000001,40000001},{0.05,0.1,0.2,0.23,0.33,0.4,0.45})-LOOKUP(J2213,{0,1950001,3300001,6950001,9000001,18000001,40000001},{0,97500,427500,636000,1536000,2796000,4796000}))*1.021,-2))</f>
        <v/>
      </c>
      <c r="N2213" s="21">
        <f>IF(K2213&lt;=0,0,ROUNDDOWN((K2213*LOOKUP(K2213,{0,1950001,3300001,6950001,9000001,18000001,40000001},{0.05,0.1,0.2,0.23,0.33,0.4,0.45})-LOOKUP(K2213,{0,1950001,3300001,6950001,9000001,18000001,40000001},{0,97500,427500,636000,1536000,2796000,4796000}))*1.021,-2))</f>
        <v/>
      </c>
      <c r="O2213" s="21">
        <f>IF(L2213&lt;=0,0,ROUNDDOWN((L2213*LOOKUP(L2213,{0,1950001,3300001,6950001,9000001,18000001,40000001},{0.05,0.1,0.2,0.23,0.33,0.4,0.45})-LOOKUP(L2213,{0,1950001,3300001,6950001,9000001,18000001,40000001},{0,97500,427500,636000,1536000,2796000,4796000}))*1.021,-2))</f>
        <v/>
      </c>
      <c r="P2213" s="21">
        <f>MAX(0,ROUNDDOWN(F2213-E2213-430000,-3))</f>
        <v/>
      </c>
      <c r="Q2213" s="21">
        <f>MAX(0,ROUNDDOWN(F2213-E2213-430000-H2213,-3))</f>
        <v/>
      </c>
      <c r="R2213" s="21">
        <f>IF(F2213&lt;=450000,0,MAX(0,P2213*0.06-MIN(50000,P2213)*0.03))</f>
        <v/>
      </c>
      <c r="S2213" s="21">
        <f>IF(F2213&lt;=450000,0,MAX(0,P2213*0.04-MIN(50000,P2213)*0.02))</f>
        <v/>
      </c>
      <c r="T2213" s="21">
        <f>IF(F2213&lt;=450000,0,MAX(0,Q2213*0.06-MIN(50000,Q2213)*0.03))</f>
        <v/>
      </c>
      <c r="U2213" s="21">
        <f>IF(F2213&lt;=450000,0,MAX(0,Q2213*0.04-MIN(50000,Q2213)*0.02))</f>
        <v/>
      </c>
      <c r="V2213" s="21">
        <f>50000+MAX(0,G2213-480000)</f>
        <v/>
      </c>
      <c r="W2213" s="21">
        <f>P2213-V2213</f>
        <v/>
      </c>
      <c r="X2213" s="21">
        <f>Q2213-V2213</f>
        <v/>
      </c>
      <c r="Y2213" s="22">
        <f>IF(W2213&lt;0,0.9,LOOKUP(W2213,{0,1950001,3300001,6950001,9000001,18000001,40000001},{0.84895,0.7979,0.6958,0.66517,0.56307,0.4916,0.44055}))</f>
        <v/>
      </c>
      <c r="Z2213" s="22">
        <f>IF(X2213&lt;0,0.9,LOOKUP(X2213,{0,1950001,3300001,6950001,9000001,18000001,40000001},{0.84895,0.7979,0.6958,0.66517,0.56307,0.4916,0.44055}))</f>
        <v/>
      </c>
      <c r="AA2213" s="22">
        <f>IF(W2213&lt;0,0,CHOOSE(MATCH(W2213,{0,1950001,3300001,6950001,9000001},1),5.105/84.895,10.21/79.79,20.42/69.58,23.483/66.517,33.693/56.307))</f>
        <v/>
      </c>
      <c r="AB2213" s="21">
        <f>IF(C2213&lt;=2000,0,(MIN(C2213,ROUNDDOWN(F2213*0.3,0))-2000)*0.1)</f>
        <v/>
      </c>
      <c r="AC2213" s="21">
        <f>IF(C2213&lt;=2000,0,MIN((C2213-2000)*Y2213,(R2213+S2213)*0.2))</f>
        <v/>
      </c>
      <c r="AD2213" s="21">
        <f>IF(C2213&lt;=2000,0,MIN((C2213-2000)*Z2213,(T2213+U2213)*0.2))</f>
        <v/>
      </c>
      <c r="AE2213" s="21">
        <f>AC2213*AA2213</f>
        <v/>
      </c>
      <c r="AF2213" s="21">
        <f>ROUNDDOWN(R2213,-2)+ROUNDDOWN(S2213,-2)</f>
        <v/>
      </c>
      <c r="AG2213" s="21">
        <f>ROUNDDOWN(MAX(0,R2213-(AB2213+AC2213+AE2213)*0.6),-2)+ROUNDDOWN(MAX(0,S2213-(AB2213+AC2213+AE2213)*0.4),-2)</f>
        <v/>
      </c>
      <c r="AH2213" s="21">
        <f>ROUNDDOWN(MAX(0,T2213-(AB2213+AD2213)*0.6),-2)+ROUNDDOWN(MAX(0,U2213-(AB2213+AD2213)*0.4),-2)</f>
        <v/>
      </c>
      <c r="AI2213" s="21">
        <f>ROUNDDOWN(T2213,-2)+ROUNDDOWN(U2213,-2)</f>
        <v/>
      </c>
      <c r="AJ2213" s="21">
        <f>M2213+AF2213</f>
        <v/>
      </c>
      <c r="AK2213" s="21">
        <f>M2213+AG2213</f>
        <v/>
      </c>
      <c r="AL2213" s="21">
        <f>N2213+AH2213</f>
        <v/>
      </c>
      <c r="AM2213" s="21">
        <f>O2213+AI2213</f>
        <v/>
      </c>
      <c r="AN2213" s="21">
        <f>N2213+AI2213</f>
        <v/>
      </c>
      <c r="AO2213" s="21">
        <f>ROUNDDOWN((R2213+S2213)*0.2/Y2213+2000,0)</f>
        <v/>
      </c>
      <c r="AP2213" s="21">
        <f>ROUNDDOWN((T2213+U2213)*0.2/Z2213+2000,0)</f>
        <v/>
      </c>
      <c r="AQ2213" s="21">
        <f>AL2213-AK2213</f>
        <v/>
      </c>
      <c r="AR2213" s="21">
        <f>AM2213-AK2213</f>
        <v/>
      </c>
      <c r="AS2213" s="21">
        <f>AM2213-AL2213</f>
        <v/>
      </c>
      <c r="AT2213" s="21">
        <f>AK2213+C2213-AJ2213</f>
        <v/>
      </c>
      <c r="AU2213" s="21">
        <f>AL2213+C2213-AM2213</f>
        <v/>
      </c>
      <c r="AV2213" s="21">
        <f>AN2213+C2213-AM2213</f>
        <v/>
      </c>
    </row>
    <row r="2214">
      <c r="A2214" t="inlineStr">
        <is>
          <t>1万円刻み</t>
        </is>
      </c>
      <c r="B2214" s="21">
        <f>'5_1万円刻み'!$A$451</f>
        <v/>
      </c>
      <c r="C2214" s="21">
        <f>AO2214</f>
        <v/>
      </c>
      <c r="D2214" s="21" t="n">
        <v>0</v>
      </c>
      <c r="E2214" s="21">
        <f>ROUND(MIN(B2214/12,650000)*12*0.0915+MIN(B2214/12,1390000)*12*(0.0504+0)+B2214*0.005,0)</f>
        <v/>
      </c>
      <c r="F2214" s="21">
        <f>IF(B2214&lt;741000,0,IF(B2214&lt;2191000,B2214-740000,IF(B2214&lt;2193000,1451000,IF(B2214&lt;2196000,1453000,IF(B2214&lt;2200000,1456000,IF(B2214&lt;3600000,ROUND(ROUNDDOWN(B2214/4,-3)*2.8,0)-80000,IF(B2214&lt;6600000,ROUND(ROUNDDOWN(B2214/4,-3)*3.2,0)-440000,IF(B2214&lt;8500000,ROUNDDOWN(B2214*0.9,0)-1100000,B2214-1950000))))))))</f>
        <v/>
      </c>
      <c r="G2214" s="21">
        <f>IF(F2214&gt;23500000,NA(),IF(F2214&lt;=4890000,1040000,IF(F2214&lt;=6550000,670000,620000)))</f>
        <v/>
      </c>
      <c r="H2214" s="21">
        <f>IF(D2214&lt;=0,0,MAX(0,MIN(2000000,D2214-MIN(100000,ROUNDDOWN(F2214*0.05,0)))))</f>
        <v/>
      </c>
      <c r="I2214" s="21">
        <f>IF(C2214&lt;=2000,0,MIN(C2214,ROUNDDOWN(F2214*0.4,0))-2000)</f>
        <v/>
      </c>
      <c r="J2214" s="21">
        <f>MAX(0,ROUNDDOWN(F2214-E2214-G2214,-3))</f>
        <v/>
      </c>
      <c r="K2214" s="21">
        <f>MAX(0,ROUNDDOWN(F2214-E2214-G2214-H2214-I2214,-3))</f>
        <v/>
      </c>
      <c r="L2214" s="21">
        <f>MAX(0,ROUNDDOWN(F2214-E2214-G2214-H2214,-3))</f>
        <v/>
      </c>
      <c r="M2214" s="21">
        <f>IF(J2214&lt;=0,0,ROUNDDOWN((J2214*LOOKUP(J2214,{0,1950001,3300001,6950001,9000001,18000001,40000001},{0.05,0.1,0.2,0.23,0.33,0.4,0.45})-LOOKUP(J2214,{0,1950001,3300001,6950001,9000001,18000001,40000001},{0,97500,427500,636000,1536000,2796000,4796000}))*1.021,-2))</f>
        <v/>
      </c>
      <c r="N2214" s="21">
        <f>IF(K2214&lt;=0,0,ROUNDDOWN((K2214*LOOKUP(K2214,{0,1950001,3300001,6950001,9000001,18000001,40000001},{0.05,0.1,0.2,0.23,0.33,0.4,0.45})-LOOKUP(K2214,{0,1950001,3300001,6950001,9000001,18000001,40000001},{0,97500,427500,636000,1536000,2796000,4796000}))*1.021,-2))</f>
        <v/>
      </c>
      <c r="O2214" s="21">
        <f>IF(L2214&lt;=0,0,ROUNDDOWN((L2214*LOOKUP(L2214,{0,1950001,3300001,6950001,9000001,18000001,40000001},{0.05,0.1,0.2,0.23,0.33,0.4,0.45})-LOOKUP(L2214,{0,1950001,3300001,6950001,9000001,18000001,40000001},{0,97500,427500,636000,1536000,2796000,4796000}))*1.021,-2))</f>
        <v/>
      </c>
      <c r="P2214" s="21">
        <f>MAX(0,ROUNDDOWN(F2214-E2214-430000,-3))</f>
        <v/>
      </c>
      <c r="Q2214" s="21">
        <f>MAX(0,ROUNDDOWN(F2214-E2214-430000-H2214,-3))</f>
        <v/>
      </c>
      <c r="R2214" s="21">
        <f>IF(F2214&lt;=450000,0,MAX(0,P2214*0.06-MIN(50000,P2214)*0.03))</f>
        <v/>
      </c>
      <c r="S2214" s="21">
        <f>IF(F2214&lt;=450000,0,MAX(0,P2214*0.04-MIN(50000,P2214)*0.02))</f>
        <v/>
      </c>
      <c r="T2214" s="21">
        <f>IF(F2214&lt;=450000,0,MAX(0,Q2214*0.06-MIN(50000,Q2214)*0.03))</f>
        <v/>
      </c>
      <c r="U2214" s="21">
        <f>IF(F2214&lt;=450000,0,MAX(0,Q2214*0.04-MIN(50000,Q2214)*0.02))</f>
        <v/>
      </c>
      <c r="V2214" s="21">
        <f>50000+MAX(0,G2214-480000)</f>
        <v/>
      </c>
      <c r="W2214" s="21">
        <f>P2214-V2214</f>
        <v/>
      </c>
      <c r="X2214" s="21">
        <f>Q2214-V2214</f>
        <v/>
      </c>
      <c r="Y2214" s="22">
        <f>IF(W2214&lt;0,0.9,LOOKUP(W2214,{0,1950001,3300001,6950001,9000001,18000001,40000001},{0.84895,0.7979,0.6958,0.66517,0.56307,0.4916,0.44055}))</f>
        <v/>
      </c>
      <c r="Z2214" s="22">
        <f>IF(X2214&lt;0,0.9,LOOKUP(X2214,{0,1950001,3300001,6950001,9000001,18000001,40000001},{0.84895,0.7979,0.6958,0.66517,0.56307,0.4916,0.44055}))</f>
        <v/>
      </c>
      <c r="AA2214" s="22">
        <f>IF(W2214&lt;0,0,CHOOSE(MATCH(W2214,{0,1950001,3300001,6950001,9000001},1),5.105/84.895,10.21/79.79,20.42/69.58,23.483/66.517,33.693/56.307))</f>
        <v/>
      </c>
      <c r="AB2214" s="21">
        <f>IF(C2214&lt;=2000,0,(MIN(C2214,ROUNDDOWN(F2214*0.3,0))-2000)*0.1)</f>
        <v/>
      </c>
      <c r="AC2214" s="21">
        <f>IF(C2214&lt;=2000,0,MIN((C2214-2000)*Y2214,(R2214+S2214)*0.2))</f>
        <v/>
      </c>
      <c r="AD2214" s="21">
        <f>IF(C2214&lt;=2000,0,MIN((C2214-2000)*Z2214,(T2214+U2214)*0.2))</f>
        <v/>
      </c>
      <c r="AE2214" s="21">
        <f>AC2214*AA2214</f>
        <v/>
      </c>
      <c r="AF2214" s="21">
        <f>ROUNDDOWN(R2214,-2)+ROUNDDOWN(S2214,-2)</f>
        <v/>
      </c>
      <c r="AG2214" s="21">
        <f>ROUNDDOWN(MAX(0,R2214-(AB2214+AC2214+AE2214)*0.6),-2)+ROUNDDOWN(MAX(0,S2214-(AB2214+AC2214+AE2214)*0.4),-2)</f>
        <v/>
      </c>
      <c r="AH2214" s="21">
        <f>ROUNDDOWN(MAX(0,T2214-(AB2214+AD2214)*0.6),-2)+ROUNDDOWN(MAX(0,U2214-(AB2214+AD2214)*0.4),-2)</f>
        <v/>
      </c>
      <c r="AI2214" s="21">
        <f>ROUNDDOWN(T2214,-2)+ROUNDDOWN(U2214,-2)</f>
        <v/>
      </c>
      <c r="AJ2214" s="21">
        <f>M2214+AF2214</f>
        <v/>
      </c>
      <c r="AK2214" s="21">
        <f>M2214+AG2214</f>
        <v/>
      </c>
      <c r="AL2214" s="21">
        <f>N2214+AH2214</f>
        <v/>
      </c>
      <c r="AM2214" s="21">
        <f>O2214+AI2214</f>
        <v/>
      </c>
      <c r="AN2214" s="21">
        <f>N2214+AI2214</f>
        <v/>
      </c>
      <c r="AO2214" s="21">
        <f>ROUNDDOWN((R2214+S2214)*0.2/Y2214+2000,0)</f>
        <v/>
      </c>
      <c r="AP2214" s="21">
        <f>ROUNDDOWN((T2214+U2214)*0.2/Z2214+2000,0)</f>
        <v/>
      </c>
      <c r="AQ2214" s="21">
        <f>AL2214-AK2214</f>
        <v/>
      </c>
      <c r="AR2214" s="21">
        <f>AM2214-AK2214</f>
        <v/>
      </c>
      <c r="AS2214" s="21">
        <f>AM2214-AL2214</f>
        <v/>
      </c>
      <c r="AT2214" s="21">
        <f>AK2214+C2214-AJ2214</f>
        <v/>
      </c>
      <c r="AU2214" s="21">
        <f>AL2214+C2214-AM2214</f>
        <v/>
      </c>
      <c r="AV2214" s="21">
        <f>AN2214+C2214-AM2214</f>
        <v/>
      </c>
    </row>
    <row r="2215">
      <c r="A2215" t="inlineStr">
        <is>
          <t>1万円刻み</t>
        </is>
      </c>
      <c r="B2215" s="21">
        <f>'5_1万円刻み'!$A$452</f>
        <v/>
      </c>
      <c r="C2215" s="21">
        <f>AO2215</f>
        <v/>
      </c>
      <c r="D2215" s="21" t="n">
        <v>0</v>
      </c>
      <c r="E2215" s="21">
        <f>ROUND(MIN(B2215/12,650000)*12*0.0915+MIN(B2215/12,1390000)*12*(0.0504+0)+B2215*0.005,0)</f>
        <v/>
      </c>
      <c r="F2215" s="21">
        <f>IF(B2215&lt;741000,0,IF(B2215&lt;2191000,B2215-740000,IF(B2215&lt;2193000,1451000,IF(B2215&lt;2196000,1453000,IF(B2215&lt;2200000,1456000,IF(B2215&lt;3600000,ROUND(ROUNDDOWN(B2215/4,-3)*2.8,0)-80000,IF(B2215&lt;6600000,ROUND(ROUNDDOWN(B2215/4,-3)*3.2,0)-440000,IF(B2215&lt;8500000,ROUNDDOWN(B2215*0.9,0)-1100000,B2215-1950000))))))))</f>
        <v/>
      </c>
      <c r="G2215" s="21">
        <f>IF(F2215&gt;23500000,NA(),IF(F2215&lt;=4890000,1040000,IF(F2215&lt;=6550000,670000,620000)))</f>
        <v/>
      </c>
      <c r="H2215" s="21">
        <f>IF(D2215&lt;=0,0,MAX(0,MIN(2000000,D2215-MIN(100000,ROUNDDOWN(F2215*0.05,0)))))</f>
        <v/>
      </c>
      <c r="I2215" s="21">
        <f>IF(C2215&lt;=2000,0,MIN(C2215,ROUNDDOWN(F2215*0.4,0))-2000)</f>
        <v/>
      </c>
      <c r="J2215" s="21">
        <f>MAX(0,ROUNDDOWN(F2215-E2215-G2215,-3))</f>
        <v/>
      </c>
      <c r="K2215" s="21">
        <f>MAX(0,ROUNDDOWN(F2215-E2215-G2215-H2215-I2215,-3))</f>
        <v/>
      </c>
      <c r="L2215" s="21">
        <f>MAX(0,ROUNDDOWN(F2215-E2215-G2215-H2215,-3))</f>
        <v/>
      </c>
      <c r="M2215" s="21">
        <f>IF(J2215&lt;=0,0,ROUNDDOWN((J2215*LOOKUP(J2215,{0,1950001,3300001,6950001,9000001,18000001,40000001},{0.05,0.1,0.2,0.23,0.33,0.4,0.45})-LOOKUP(J2215,{0,1950001,3300001,6950001,9000001,18000001,40000001},{0,97500,427500,636000,1536000,2796000,4796000}))*1.021,-2))</f>
        <v/>
      </c>
      <c r="N2215" s="21">
        <f>IF(K2215&lt;=0,0,ROUNDDOWN((K2215*LOOKUP(K2215,{0,1950001,3300001,6950001,9000001,18000001,40000001},{0.05,0.1,0.2,0.23,0.33,0.4,0.45})-LOOKUP(K2215,{0,1950001,3300001,6950001,9000001,18000001,40000001},{0,97500,427500,636000,1536000,2796000,4796000}))*1.021,-2))</f>
        <v/>
      </c>
      <c r="O2215" s="21">
        <f>IF(L2215&lt;=0,0,ROUNDDOWN((L2215*LOOKUP(L2215,{0,1950001,3300001,6950001,9000001,18000001,40000001},{0.05,0.1,0.2,0.23,0.33,0.4,0.45})-LOOKUP(L2215,{0,1950001,3300001,6950001,9000001,18000001,40000001},{0,97500,427500,636000,1536000,2796000,4796000}))*1.021,-2))</f>
        <v/>
      </c>
      <c r="P2215" s="21">
        <f>MAX(0,ROUNDDOWN(F2215-E2215-430000,-3))</f>
        <v/>
      </c>
      <c r="Q2215" s="21">
        <f>MAX(0,ROUNDDOWN(F2215-E2215-430000-H2215,-3))</f>
        <v/>
      </c>
      <c r="R2215" s="21">
        <f>IF(F2215&lt;=450000,0,MAX(0,P2215*0.06-MIN(50000,P2215)*0.03))</f>
        <v/>
      </c>
      <c r="S2215" s="21">
        <f>IF(F2215&lt;=450000,0,MAX(0,P2215*0.04-MIN(50000,P2215)*0.02))</f>
        <v/>
      </c>
      <c r="T2215" s="21">
        <f>IF(F2215&lt;=450000,0,MAX(0,Q2215*0.06-MIN(50000,Q2215)*0.03))</f>
        <v/>
      </c>
      <c r="U2215" s="21">
        <f>IF(F2215&lt;=450000,0,MAX(0,Q2215*0.04-MIN(50000,Q2215)*0.02))</f>
        <v/>
      </c>
      <c r="V2215" s="21">
        <f>50000+MAX(0,G2215-480000)</f>
        <v/>
      </c>
      <c r="W2215" s="21">
        <f>P2215-V2215</f>
        <v/>
      </c>
      <c r="X2215" s="21">
        <f>Q2215-V2215</f>
        <v/>
      </c>
      <c r="Y2215" s="22">
        <f>IF(W2215&lt;0,0.9,LOOKUP(W2215,{0,1950001,3300001,6950001,9000001,18000001,40000001},{0.84895,0.7979,0.6958,0.66517,0.56307,0.4916,0.44055}))</f>
        <v/>
      </c>
      <c r="Z2215" s="22">
        <f>IF(X2215&lt;0,0.9,LOOKUP(X2215,{0,1950001,3300001,6950001,9000001,18000001,40000001},{0.84895,0.7979,0.6958,0.66517,0.56307,0.4916,0.44055}))</f>
        <v/>
      </c>
      <c r="AA2215" s="22">
        <f>IF(W2215&lt;0,0,CHOOSE(MATCH(W2215,{0,1950001,3300001,6950001,9000001},1),5.105/84.895,10.21/79.79,20.42/69.58,23.483/66.517,33.693/56.307))</f>
        <v/>
      </c>
      <c r="AB2215" s="21">
        <f>IF(C2215&lt;=2000,0,(MIN(C2215,ROUNDDOWN(F2215*0.3,0))-2000)*0.1)</f>
        <v/>
      </c>
      <c r="AC2215" s="21">
        <f>IF(C2215&lt;=2000,0,MIN((C2215-2000)*Y2215,(R2215+S2215)*0.2))</f>
        <v/>
      </c>
      <c r="AD2215" s="21">
        <f>IF(C2215&lt;=2000,0,MIN((C2215-2000)*Z2215,(T2215+U2215)*0.2))</f>
        <v/>
      </c>
      <c r="AE2215" s="21">
        <f>AC2215*AA2215</f>
        <v/>
      </c>
      <c r="AF2215" s="21">
        <f>ROUNDDOWN(R2215,-2)+ROUNDDOWN(S2215,-2)</f>
        <v/>
      </c>
      <c r="AG2215" s="21">
        <f>ROUNDDOWN(MAX(0,R2215-(AB2215+AC2215+AE2215)*0.6),-2)+ROUNDDOWN(MAX(0,S2215-(AB2215+AC2215+AE2215)*0.4),-2)</f>
        <v/>
      </c>
      <c r="AH2215" s="21">
        <f>ROUNDDOWN(MAX(0,T2215-(AB2215+AD2215)*0.6),-2)+ROUNDDOWN(MAX(0,U2215-(AB2215+AD2215)*0.4),-2)</f>
        <v/>
      </c>
      <c r="AI2215" s="21">
        <f>ROUNDDOWN(T2215,-2)+ROUNDDOWN(U2215,-2)</f>
        <v/>
      </c>
      <c r="AJ2215" s="21">
        <f>M2215+AF2215</f>
        <v/>
      </c>
      <c r="AK2215" s="21">
        <f>M2215+AG2215</f>
        <v/>
      </c>
      <c r="AL2215" s="21">
        <f>N2215+AH2215</f>
        <v/>
      </c>
      <c r="AM2215" s="21">
        <f>O2215+AI2215</f>
        <v/>
      </c>
      <c r="AN2215" s="21">
        <f>N2215+AI2215</f>
        <v/>
      </c>
      <c r="AO2215" s="21">
        <f>ROUNDDOWN((R2215+S2215)*0.2/Y2215+2000,0)</f>
        <v/>
      </c>
      <c r="AP2215" s="21">
        <f>ROUNDDOWN((T2215+U2215)*0.2/Z2215+2000,0)</f>
        <v/>
      </c>
      <c r="AQ2215" s="21">
        <f>AL2215-AK2215</f>
        <v/>
      </c>
      <c r="AR2215" s="21">
        <f>AM2215-AK2215</f>
        <v/>
      </c>
      <c r="AS2215" s="21">
        <f>AM2215-AL2215</f>
        <v/>
      </c>
      <c r="AT2215" s="21">
        <f>AK2215+C2215-AJ2215</f>
        <v/>
      </c>
      <c r="AU2215" s="21">
        <f>AL2215+C2215-AM2215</f>
        <v/>
      </c>
      <c r="AV2215" s="21">
        <f>AN2215+C2215-AM2215</f>
        <v/>
      </c>
    </row>
    <row r="2216">
      <c r="A2216" t="inlineStr">
        <is>
          <t>1万円刻み</t>
        </is>
      </c>
      <c r="B2216" s="21">
        <f>'5_1万円刻み'!$A$453</f>
        <v/>
      </c>
      <c r="C2216" s="21">
        <f>AO2216</f>
        <v/>
      </c>
      <c r="D2216" s="21" t="n">
        <v>0</v>
      </c>
      <c r="E2216" s="21">
        <f>ROUND(MIN(B2216/12,650000)*12*0.0915+MIN(B2216/12,1390000)*12*(0.0504+0)+B2216*0.005,0)</f>
        <v/>
      </c>
      <c r="F2216" s="21">
        <f>IF(B2216&lt;741000,0,IF(B2216&lt;2191000,B2216-740000,IF(B2216&lt;2193000,1451000,IF(B2216&lt;2196000,1453000,IF(B2216&lt;2200000,1456000,IF(B2216&lt;3600000,ROUND(ROUNDDOWN(B2216/4,-3)*2.8,0)-80000,IF(B2216&lt;6600000,ROUND(ROUNDDOWN(B2216/4,-3)*3.2,0)-440000,IF(B2216&lt;8500000,ROUNDDOWN(B2216*0.9,0)-1100000,B2216-1950000))))))))</f>
        <v/>
      </c>
      <c r="G2216" s="21">
        <f>IF(F2216&gt;23500000,NA(),IF(F2216&lt;=4890000,1040000,IF(F2216&lt;=6550000,670000,620000)))</f>
        <v/>
      </c>
      <c r="H2216" s="21">
        <f>IF(D2216&lt;=0,0,MAX(0,MIN(2000000,D2216-MIN(100000,ROUNDDOWN(F2216*0.05,0)))))</f>
        <v/>
      </c>
      <c r="I2216" s="21">
        <f>IF(C2216&lt;=2000,0,MIN(C2216,ROUNDDOWN(F2216*0.4,0))-2000)</f>
        <v/>
      </c>
      <c r="J2216" s="21">
        <f>MAX(0,ROUNDDOWN(F2216-E2216-G2216,-3))</f>
        <v/>
      </c>
      <c r="K2216" s="21">
        <f>MAX(0,ROUNDDOWN(F2216-E2216-G2216-H2216-I2216,-3))</f>
        <v/>
      </c>
      <c r="L2216" s="21">
        <f>MAX(0,ROUNDDOWN(F2216-E2216-G2216-H2216,-3))</f>
        <v/>
      </c>
      <c r="M2216" s="21">
        <f>IF(J2216&lt;=0,0,ROUNDDOWN((J2216*LOOKUP(J2216,{0,1950001,3300001,6950001,9000001,18000001,40000001},{0.05,0.1,0.2,0.23,0.33,0.4,0.45})-LOOKUP(J2216,{0,1950001,3300001,6950001,9000001,18000001,40000001},{0,97500,427500,636000,1536000,2796000,4796000}))*1.021,-2))</f>
        <v/>
      </c>
      <c r="N2216" s="21">
        <f>IF(K2216&lt;=0,0,ROUNDDOWN((K2216*LOOKUP(K2216,{0,1950001,3300001,6950001,9000001,18000001,40000001},{0.05,0.1,0.2,0.23,0.33,0.4,0.45})-LOOKUP(K2216,{0,1950001,3300001,6950001,9000001,18000001,40000001},{0,97500,427500,636000,1536000,2796000,4796000}))*1.021,-2))</f>
        <v/>
      </c>
      <c r="O2216" s="21">
        <f>IF(L2216&lt;=0,0,ROUNDDOWN((L2216*LOOKUP(L2216,{0,1950001,3300001,6950001,9000001,18000001,40000001},{0.05,0.1,0.2,0.23,0.33,0.4,0.45})-LOOKUP(L2216,{0,1950001,3300001,6950001,9000001,18000001,40000001},{0,97500,427500,636000,1536000,2796000,4796000}))*1.021,-2))</f>
        <v/>
      </c>
      <c r="P2216" s="21">
        <f>MAX(0,ROUNDDOWN(F2216-E2216-430000,-3))</f>
        <v/>
      </c>
      <c r="Q2216" s="21">
        <f>MAX(0,ROUNDDOWN(F2216-E2216-430000-H2216,-3))</f>
        <v/>
      </c>
      <c r="R2216" s="21">
        <f>IF(F2216&lt;=450000,0,MAX(0,P2216*0.06-MIN(50000,P2216)*0.03))</f>
        <v/>
      </c>
      <c r="S2216" s="21">
        <f>IF(F2216&lt;=450000,0,MAX(0,P2216*0.04-MIN(50000,P2216)*0.02))</f>
        <v/>
      </c>
      <c r="T2216" s="21">
        <f>IF(F2216&lt;=450000,0,MAX(0,Q2216*0.06-MIN(50000,Q2216)*0.03))</f>
        <v/>
      </c>
      <c r="U2216" s="21">
        <f>IF(F2216&lt;=450000,0,MAX(0,Q2216*0.04-MIN(50000,Q2216)*0.02))</f>
        <v/>
      </c>
      <c r="V2216" s="21">
        <f>50000+MAX(0,G2216-480000)</f>
        <v/>
      </c>
      <c r="W2216" s="21">
        <f>P2216-V2216</f>
        <v/>
      </c>
      <c r="X2216" s="21">
        <f>Q2216-V2216</f>
        <v/>
      </c>
      <c r="Y2216" s="22">
        <f>IF(W2216&lt;0,0.9,LOOKUP(W2216,{0,1950001,3300001,6950001,9000001,18000001,40000001},{0.84895,0.7979,0.6958,0.66517,0.56307,0.4916,0.44055}))</f>
        <v/>
      </c>
      <c r="Z2216" s="22">
        <f>IF(X2216&lt;0,0.9,LOOKUP(X2216,{0,1950001,3300001,6950001,9000001,18000001,40000001},{0.84895,0.7979,0.6958,0.66517,0.56307,0.4916,0.44055}))</f>
        <v/>
      </c>
      <c r="AA2216" s="22">
        <f>IF(W2216&lt;0,0,CHOOSE(MATCH(W2216,{0,1950001,3300001,6950001,9000001},1),5.105/84.895,10.21/79.79,20.42/69.58,23.483/66.517,33.693/56.307))</f>
        <v/>
      </c>
      <c r="AB2216" s="21">
        <f>IF(C2216&lt;=2000,0,(MIN(C2216,ROUNDDOWN(F2216*0.3,0))-2000)*0.1)</f>
        <v/>
      </c>
      <c r="AC2216" s="21">
        <f>IF(C2216&lt;=2000,0,MIN((C2216-2000)*Y2216,(R2216+S2216)*0.2))</f>
        <v/>
      </c>
      <c r="AD2216" s="21">
        <f>IF(C2216&lt;=2000,0,MIN((C2216-2000)*Z2216,(T2216+U2216)*0.2))</f>
        <v/>
      </c>
      <c r="AE2216" s="21">
        <f>AC2216*AA2216</f>
        <v/>
      </c>
      <c r="AF2216" s="21">
        <f>ROUNDDOWN(R2216,-2)+ROUNDDOWN(S2216,-2)</f>
        <v/>
      </c>
      <c r="AG2216" s="21">
        <f>ROUNDDOWN(MAX(0,R2216-(AB2216+AC2216+AE2216)*0.6),-2)+ROUNDDOWN(MAX(0,S2216-(AB2216+AC2216+AE2216)*0.4),-2)</f>
        <v/>
      </c>
      <c r="AH2216" s="21">
        <f>ROUNDDOWN(MAX(0,T2216-(AB2216+AD2216)*0.6),-2)+ROUNDDOWN(MAX(0,U2216-(AB2216+AD2216)*0.4),-2)</f>
        <v/>
      </c>
      <c r="AI2216" s="21">
        <f>ROUNDDOWN(T2216,-2)+ROUNDDOWN(U2216,-2)</f>
        <v/>
      </c>
      <c r="AJ2216" s="21">
        <f>M2216+AF2216</f>
        <v/>
      </c>
      <c r="AK2216" s="21">
        <f>M2216+AG2216</f>
        <v/>
      </c>
      <c r="AL2216" s="21">
        <f>N2216+AH2216</f>
        <v/>
      </c>
      <c r="AM2216" s="21">
        <f>O2216+AI2216</f>
        <v/>
      </c>
      <c r="AN2216" s="21">
        <f>N2216+AI2216</f>
        <v/>
      </c>
      <c r="AO2216" s="21">
        <f>ROUNDDOWN((R2216+S2216)*0.2/Y2216+2000,0)</f>
        <v/>
      </c>
      <c r="AP2216" s="21">
        <f>ROUNDDOWN((T2216+U2216)*0.2/Z2216+2000,0)</f>
        <v/>
      </c>
      <c r="AQ2216" s="21">
        <f>AL2216-AK2216</f>
        <v/>
      </c>
      <c r="AR2216" s="21">
        <f>AM2216-AK2216</f>
        <v/>
      </c>
      <c r="AS2216" s="21">
        <f>AM2216-AL2216</f>
        <v/>
      </c>
      <c r="AT2216" s="21">
        <f>AK2216+C2216-AJ2216</f>
        <v/>
      </c>
      <c r="AU2216" s="21">
        <f>AL2216+C2216-AM2216</f>
        <v/>
      </c>
      <c r="AV2216" s="21">
        <f>AN2216+C2216-AM2216</f>
        <v/>
      </c>
    </row>
    <row r="2217">
      <c r="A2217" t="inlineStr">
        <is>
          <t>1万円刻み</t>
        </is>
      </c>
      <c r="B2217" s="21">
        <f>'5_1万円刻み'!$A$454</f>
        <v/>
      </c>
      <c r="C2217" s="21">
        <f>AO2217</f>
        <v/>
      </c>
      <c r="D2217" s="21" t="n">
        <v>0</v>
      </c>
      <c r="E2217" s="21">
        <f>ROUND(MIN(B2217/12,650000)*12*0.0915+MIN(B2217/12,1390000)*12*(0.0504+0)+B2217*0.005,0)</f>
        <v/>
      </c>
      <c r="F2217" s="21">
        <f>IF(B2217&lt;741000,0,IF(B2217&lt;2191000,B2217-740000,IF(B2217&lt;2193000,1451000,IF(B2217&lt;2196000,1453000,IF(B2217&lt;2200000,1456000,IF(B2217&lt;3600000,ROUND(ROUNDDOWN(B2217/4,-3)*2.8,0)-80000,IF(B2217&lt;6600000,ROUND(ROUNDDOWN(B2217/4,-3)*3.2,0)-440000,IF(B2217&lt;8500000,ROUNDDOWN(B2217*0.9,0)-1100000,B2217-1950000))))))))</f>
        <v/>
      </c>
      <c r="G2217" s="21">
        <f>IF(F2217&gt;23500000,NA(),IF(F2217&lt;=4890000,1040000,IF(F2217&lt;=6550000,670000,620000)))</f>
        <v/>
      </c>
      <c r="H2217" s="21">
        <f>IF(D2217&lt;=0,0,MAX(0,MIN(2000000,D2217-MIN(100000,ROUNDDOWN(F2217*0.05,0)))))</f>
        <v/>
      </c>
      <c r="I2217" s="21">
        <f>IF(C2217&lt;=2000,0,MIN(C2217,ROUNDDOWN(F2217*0.4,0))-2000)</f>
        <v/>
      </c>
      <c r="J2217" s="21">
        <f>MAX(0,ROUNDDOWN(F2217-E2217-G2217,-3))</f>
        <v/>
      </c>
      <c r="K2217" s="21">
        <f>MAX(0,ROUNDDOWN(F2217-E2217-G2217-H2217-I2217,-3))</f>
        <v/>
      </c>
      <c r="L2217" s="21">
        <f>MAX(0,ROUNDDOWN(F2217-E2217-G2217-H2217,-3))</f>
        <v/>
      </c>
      <c r="M2217" s="21">
        <f>IF(J2217&lt;=0,0,ROUNDDOWN((J2217*LOOKUP(J2217,{0,1950001,3300001,6950001,9000001,18000001,40000001},{0.05,0.1,0.2,0.23,0.33,0.4,0.45})-LOOKUP(J2217,{0,1950001,3300001,6950001,9000001,18000001,40000001},{0,97500,427500,636000,1536000,2796000,4796000}))*1.021,-2))</f>
        <v/>
      </c>
      <c r="N2217" s="21">
        <f>IF(K2217&lt;=0,0,ROUNDDOWN((K2217*LOOKUP(K2217,{0,1950001,3300001,6950001,9000001,18000001,40000001},{0.05,0.1,0.2,0.23,0.33,0.4,0.45})-LOOKUP(K2217,{0,1950001,3300001,6950001,9000001,18000001,40000001},{0,97500,427500,636000,1536000,2796000,4796000}))*1.021,-2))</f>
        <v/>
      </c>
      <c r="O2217" s="21">
        <f>IF(L2217&lt;=0,0,ROUNDDOWN((L2217*LOOKUP(L2217,{0,1950001,3300001,6950001,9000001,18000001,40000001},{0.05,0.1,0.2,0.23,0.33,0.4,0.45})-LOOKUP(L2217,{0,1950001,3300001,6950001,9000001,18000001,40000001},{0,97500,427500,636000,1536000,2796000,4796000}))*1.021,-2))</f>
        <v/>
      </c>
      <c r="P2217" s="21">
        <f>MAX(0,ROUNDDOWN(F2217-E2217-430000,-3))</f>
        <v/>
      </c>
      <c r="Q2217" s="21">
        <f>MAX(0,ROUNDDOWN(F2217-E2217-430000-H2217,-3))</f>
        <v/>
      </c>
      <c r="R2217" s="21">
        <f>IF(F2217&lt;=450000,0,MAX(0,P2217*0.06-MIN(50000,P2217)*0.03))</f>
        <v/>
      </c>
      <c r="S2217" s="21">
        <f>IF(F2217&lt;=450000,0,MAX(0,P2217*0.04-MIN(50000,P2217)*0.02))</f>
        <v/>
      </c>
      <c r="T2217" s="21">
        <f>IF(F2217&lt;=450000,0,MAX(0,Q2217*0.06-MIN(50000,Q2217)*0.03))</f>
        <v/>
      </c>
      <c r="U2217" s="21">
        <f>IF(F2217&lt;=450000,0,MAX(0,Q2217*0.04-MIN(50000,Q2217)*0.02))</f>
        <v/>
      </c>
      <c r="V2217" s="21">
        <f>50000+MAX(0,G2217-480000)</f>
        <v/>
      </c>
      <c r="W2217" s="21">
        <f>P2217-V2217</f>
        <v/>
      </c>
      <c r="X2217" s="21">
        <f>Q2217-V2217</f>
        <v/>
      </c>
      <c r="Y2217" s="22">
        <f>IF(W2217&lt;0,0.9,LOOKUP(W2217,{0,1950001,3300001,6950001,9000001,18000001,40000001},{0.84895,0.7979,0.6958,0.66517,0.56307,0.4916,0.44055}))</f>
        <v/>
      </c>
      <c r="Z2217" s="22">
        <f>IF(X2217&lt;0,0.9,LOOKUP(X2217,{0,1950001,3300001,6950001,9000001,18000001,40000001},{0.84895,0.7979,0.6958,0.66517,0.56307,0.4916,0.44055}))</f>
        <v/>
      </c>
      <c r="AA2217" s="22">
        <f>IF(W2217&lt;0,0,CHOOSE(MATCH(W2217,{0,1950001,3300001,6950001,9000001},1),5.105/84.895,10.21/79.79,20.42/69.58,23.483/66.517,33.693/56.307))</f>
        <v/>
      </c>
      <c r="AB2217" s="21">
        <f>IF(C2217&lt;=2000,0,(MIN(C2217,ROUNDDOWN(F2217*0.3,0))-2000)*0.1)</f>
        <v/>
      </c>
      <c r="AC2217" s="21">
        <f>IF(C2217&lt;=2000,0,MIN((C2217-2000)*Y2217,(R2217+S2217)*0.2))</f>
        <v/>
      </c>
      <c r="AD2217" s="21">
        <f>IF(C2217&lt;=2000,0,MIN((C2217-2000)*Z2217,(T2217+U2217)*0.2))</f>
        <v/>
      </c>
      <c r="AE2217" s="21">
        <f>AC2217*AA2217</f>
        <v/>
      </c>
      <c r="AF2217" s="21">
        <f>ROUNDDOWN(R2217,-2)+ROUNDDOWN(S2217,-2)</f>
        <v/>
      </c>
      <c r="AG2217" s="21">
        <f>ROUNDDOWN(MAX(0,R2217-(AB2217+AC2217+AE2217)*0.6),-2)+ROUNDDOWN(MAX(0,S2217-(AB2217+AC2217+AE2217)*0.4),-2)</f>
        <v/>
      </c>
      <c r="AH2217" s="21">
        <f>ROUNDDOWN(MAX(0,T2217-(AB2217+AD2217)*0.6),-2)+ROUNDDOWN(MAX(0,U2217-(AB2217+AD2217)*0.4),-2)</f>
        <v/>
      </c>
      <c r="AI2217" s="21">
        <f>ROUNDDOWN(T2217,-2)+ROUNDDOWN(U2217,-2)</f>
        <v/>
      </c>
      <c r="AJ2217" s="21">
        <f>M2217+AF2217</f>
        <v/>
      </c>
      <c r="AK2217" s="21">
        <f>M2217+AG2217</f>
        <v/>
      </c>
      <c r="AL2217" s="21">
        <f>N2217+AH2217</f>
        <v/>
      </c>
      <c r="AM2217" s="21">
        <f>O2217+AI2217</f>
        <v/>
      </c>
      <c r="AN2217" s="21">
        <f>N2217+AI2217</f>
        <v/>
      </c>
      <c r="AO2217" s="21">
        <f>ROUNDDOWN((R2217+S2217)*0.2/Y2217+2000,0)</f>
        <v/>
      </c>
      <c r="AP2217" s="21">
        <f>ROUNDDOWN((T2217+U2217)*0.2/Z2217+2000,0)</f>
        <v/>
      </c>
      <c r="AQ2217" s="21">
        <f>AL2217-AK2217</f>
        <v/>
      </c>
      <c r="AR2217" s="21">
        <f>AM2217-AK2217</f>
        <v/>
      </c>
      <c r="AS2217" s="21">
        <f>AM2217-AL2217</f>
        <v/>
      </c>
      <c r="AT2217" s="21">
        <f>AK2217+C2217-AJ2217</f>
        <v/>
      </c>
      <c r="AU2217" s="21">
        <f>AL2217+C2217-AM2217</f>
        <v/>
      </c>
      <c r="AV2217" s="21">
        <f>AN2217+C2217-AM2217</f>
        <v/>
      </c>
    </row>
    <row r="2218">
      <c r="A2218" t="inlineStr">
        <is>
          <t>1万円刻み</t>
        </is>
      </c>
      <c r="B2218" s="21">
        <f>'5_1万円刻み'!$A$455</f>
        <v/>
      </c>
      <c r="C2218" s="21">
        <f>AO2218</f>
        <v/>
      </c>
      <c r="D2218" s="21" t="n">
        <v>0</v>
      </c>
      <c r="E2218" s="21">
        <f>ROUND(MIN(B2218/12,650000)*12*0.0915+MIN(B2218/12,1390000)*12*(0.0504+0)+B2218*0.005,0)</f>
        <v/>
      </c>
      <c r="F2218" s="21">
        <f>IF(B2218&lt;741000,0,IF(B2218&lt;2191000,B2218-740000,IF(B2218&lt;2193000,1451000,IF(B2218&lt;2196000,1453000,IF(B2218&lt;2200000,1456000,IF(B2218&lt;3600000,ROUND(ROUNDDOWN(B2218/4,-3)*2.8,0)-80000,IF(B2218&lt;6600000,ROUND(ROUNDDOWN(B2218/4,-3)*3.2,0)-440000,IF(B2218&lt;8500000,ROUNDDOWN(B2218*0.9,0)-1100000,B2218-1950000))))))))</f>
        <v/>
      </c>
      <c r="G2218" s="21">
        <f>IF(F2218&gt;23500000,NA(),IF(F2218&lt;=4890000,1040000,IF(F2218&lt;=6550000,670000,620000)))</f>
        <v/>
      </c>
      <c r="H2218" s="21">
        <f>IF(D2218&lt;=0,0,MAX(0,MIN(2000000,D2218-MIN(100000,ROUNDDOWN(F2218*0.05,0)))))</f>
        <v/>
      </c>
      <c r="I2218" s="21">
        <f>IF(C2218&lt;=2000,0,MIN(C2218,ROUNDDOWN(F2218*0.4,0))-2000)</f>
        <v/>
      </c>
      <c r="J2218" s="21">
        <f>MAX(0,ROUNDDOWN(F2218-E2218-G2218,-3))</f>
        <v/>
      </c>
      <c r="K2218" s="21">
        <f>MAX(0,ROUNDDOWN(F2218-E2218-G2218-H2218-I2218,-3))</f>
        <v/>
      </c>
      <c r="L2218" s="21">
        <f>MAX(0,ROUNDDOWN(F2218-E2218-G2218-H2218,-3))</f>
        <v/>
      </c>
      <c r="M2218" s="21">
        <f>IF(J2218&lt;=0,0,ROUNDDOWN((J2218*LOOKUP(J2218,{0,1950001,3300001,6950001,9000001,18000001,40000001},{0.05,0.1,0.2,0.23,0.33,0.4,0.45})-LOOKUP(J2218,{0,1950001,3300001,6950001,9000001,18000001,40000001},{0,97500,427500,636000,1536000,2796000,4796000}))*1.021,-2))</f>
        <v/>
      </c>
      <c r="N2218" s="21">
        <f>IF(K2218&lt;=0,0,ROUNDDOWN((K2218*LOOKUP(K2218,{0,1950001,3300001,6950001,9000001,18000001,40000001},{0.05,0.1,0.2,0.23,0.33,0.4,0.45})-LOOKUP(K2218,{0,1950001,3300001,6950001,9000001,18000001,40000001},{0,97500,427500,636000,1536000,2796000,4796000}))*1.021,-2))</f>
        <v/>
      </c>
      <c r="O2218" s="21">
        <f>IF(L2218&lt;=0,0,ROUNDDOWN((L2218*LOOKUP(L2218,{0,1950001,3300001,6950001,9000001,18000001,40000001},{0.05,0.1,0.2,0.23,0.33,0.4,0.45})-LOOKUP(L2218,{0,1950001,3300001,6950001,9000001,18000001,40000001},{0,97500,427500,636000,1536000,2796000,4796000}))*1.021,-2))</f>
        <v/>
      </c>
      <c r="P2218" s="21">
        <f>MAX(0,ROUNDDOWN(F2218-E2218-430000,-3))</f>
        <v/>
      </c>
      <c r="Q2218" s="21">
        <f>MAX(0,ROUNDDOWN(F2218-E2218-430000-H2218,-3))</f>
        <v/>
      </c>
      <c r="R2218" s="21">
        <f>IF(F2218&lt;=450000,0,MAX(0,P2218*0.06-MIN(50000,P2218)*0.03))</f>
        <v/>
      </c>
      <c r="S2218" s="21">
        <f>IF(F2218&lt;=450000,0,MAX(0,P2218*0.04-MIN(50000,P2218)*0.02))</f>
        <v/>
      </c>
      <c r="T2218" s="21">
        <f>IF(F2218&lt;=450000,0,MAX(0,Q2218*0.06-MIN(50000,Q2218)*0.03))</f>
        <v/>
      </c>
      <c r="U2218" s="21">
        <f>IF(F2218&lt;=450000,0,MAX(0,Q2218*0.04-MIN(50000,Q2218)*0.02))</f>
        <v/>
      </c>
      <c r="V2218" s="21">
        <f>50000+MAX(0,G2218-480000)</f>
        <v/>
      </c>
      <c r="W2218" s="21">
        <f>P2218-V2218</f>
        <v/>
      </c>
      <c r="X2218" s="21">
        <f>Q2218-V2218</f>
        <v/>
      </c>
      <c r="Y2218" s="22">
        <f>IF(W2218&lt;0,0.9,LOOKUP(W2218,{0,1950001,3300001,6950001,9000001,18000001,40000001},{0.84895,0.7979,0.6958,0.66517,0.56307,0.4916,0.44055}))</f>
        <v/>
      </c>
      <c r="Z2218" s="22">
        <f>IF(X2218&lt;0,0.9,LOOKUP(X2218,{0,1950001,3300001,6950001,9000001,18000001,40000001},{0.84895,0.7979,0.6958,0.66517,0.56307,0.4916,0.44055}))</f>
        <v/>
      </c>
      <c r="AA2218" s="22">
        <f>IF(W2218&lt;0,0,CHOOSE(MATCH(W2218,{0,1950001,3300001,6950001,9000001},1),5.105/84.895,10.21/79.79,20.42/69.58,23.483/66.517,33.693/56.307))</f>
        <v/>
      </c>
      <c r="AB2218" s="21">
        <f>IF(C2218&lt;=2000,0,(MIN(C2218,ROUNDDOWN(F2218*0.3,0))-2000)*0.1)</f>
        <v/>
      </c>
      <c r="AC2218" s="21">
        <f>IF(C2218&lt;=2000,0,MIN((C2218-2000)*Y2218,(R2218+S2218)*0.2))</f>
        <v/>
      </c>
      <c r="AD2218" s="21">
        <f>IF(C2218&lt;=2000,0,MIN((C2218-2000)*Z2218,(T2218+U2218)*0.2))</f>
        <v/>
      </c>
      <c r="AE2218" s="21">
        <f>AC2218*AA2218</f>
        <v/>
      </c>
      <c r="AF2218" s="21">
        <f>ROUNDDOWN(R2218,-2)+ROUNDDOWN(S2218,-2)</f>
        <v/>
      </c>
      <c r="AG2218" s="21">
        <f>ROUNDDOWN(MAX(0,R2218-(AB2218+AC2218+AE2218)*0.6),-2)+ROUNDDOWN(MAX(0,S2218-(AB2218+AC2218+AE2218)*0.4),-2)</f>
        <v/>
      </c>
      <c r="AH2218" s="21">
        <f>ROUNDDOWN(MAX(0,T2218-(AB2218+AD2218)*0.6),-2)+ROUNDDOWN(MAX(0,U2218-(AB2218+AD2218)*0.4),-2)</f>
        <v/>
      </c>
      <c r="AI2218" s="21">
        <f>ROUNDDOWN(T2218,-2)+ROUNDDOWN(U2218,-2)</f>
        <v/>
      </c>
      <c r="AJ2218" s="21">
        <f>M2218+AF2218</f>
        <v/>
      </c>
      <c r="AK2218" s="21">
        <f>M2218+AG2218</f>
        <v/>
      </c>
      <c r="AL2218" s="21">
        <f>N2218+AH2218</f>
        <v/>
      </c>
      <c r="AM2218" s="21">
        <f>O2218+AI2218</f>
        <v/>
      </c>
      <c r="AN2218" s="21">
        <f>N2218+AI2218</f>
        <v/>
      </c>
      <c r="AO2218" s="21">
        <f>ROUNDDOWN((R2218+S2218)*0.2/Y2218+2000,0)</f>
        <v/>
      </c>
      <c r="AP2218" s="21">
        <f>ROUNDDOWN((T2218+U2218)*0.2/Z2218+2000,0)</f>
        <v/>
      </c>
      <c r="AQ2218" s="21">
        <f>AL2218-AK2218</f>
        <v/>
      </c>
      <c r="AR2218" s="21">
        <f>AM2218-AK2218</f>
        <v/>
      </c>
      <c r="AS2218" s="21">
        <f>AM2218-AL2218</f>
        <v/>
      </c>
      <c r="AT2218" s="21">
        <f>AK2218+C2218-AJ2218</f>
        <v/>
      </c>
      <c r="AU2218" s="21">
        <f>AL2218+C2218-AM2218</f>
        <v/>
      </c>
      <c r="AV2218" s="21">
        <f>AN2218+C2218-AM2218</f>
        <v/>
      </c>
    </row>
    <row r="2219">
      <c r="A2219" t="inlineStr">
        <is>
          <t>1万円刻み</t>
        </is>
      </c>
      <c r="B2219" s="21">
        <f>'5_1万円刻み'!$A$456</f>
        <v/>
      </c>
      <c r="C2219" s="21">
        <f>AO2219</f>
        <v/>
      </c>
      <c r="D2219" s="21" t="n">
        <v>0</v>
      </c>
      <c r="E2219" s="21">
        <f>ROUND(MIN(B2219/12,650000)*12*0.0915+MIN(B2219/12,1390000)*12*(0.0504+0)+B2219*0.005,0)</f>
        <v/>
      </c>
      <c r="F2219" s="21">
        <f>IF(B2219&lt;741000,0,IF(B2219&lt;2191000,B2219-740000,IF(B2219&lt;2193000,1451000,IF(B2219&lt;2196000,1453000,IF(B2219&lt;2200000,1456000,IF(B2219&lt;3600000,ROUND(ROUNDDOWN(B2219/4,-3)*2.8,0)-80000,IF(B2219&lt;6600000,ROUND(ROUNDDOWN(B2219/4,-3)*3.2,0)-440000,IF(B2219&lt;8500000,ROUNDDOWN(B2219*0.9,0)-1100000,B2219-1950000))))))))</f>
        <v/>
      </c>
      <c r="G2219" s="21">
        <f>IF(F2219&gt;23500000,NA(),IF(F2219&lt;=4890000,1040000,IF(F2219&lt;=6550000,670000,620000)))</f>
        <v/>
      </c>
      <c r="H2219" s="21">
        <f>IF(D2219&lt;=0,0,MAX(0,MIN(2000000,D2219-MIN(100000,ROUNDDOWN(F2219*0.05,0)))))</f>
        <v/>
      </c>
      <c r="I2219" s="21">
        <f>IF(C2219&lt;=2000,0,MIN(C2219,ROUNDDOWN(F2219*0.4,0))-2000)</f>
        <v/>
      </c>
      <c r="J2219" s="21">
        <f>MAX(0,ROUNDDOWN(F2219-E2219-G2219,-3))</f>
        <v/>
      </c>
      <c r="K2219" s="21">
        <f>MAX(0,ROUNDDOWN(F2219-E2219-G2219-H2219-I2219,-3))</f>
        <v/>
      </c>
      <c r="L2219" s="21">
        <f>MAX(0,ROUNDDOWN(F2219-E2219-G2219-H2219,-3))</f>
        <v/>
      </c>
      <c r="M2219" s="21">
        <f>IF(J2219&lt;=0,0,ROUNDDOWN((J2219*LOOKUP(J2219,{0,1950001,3300001,6950001,9000001,18000001,40000001},{0.05,0.1,0.2,0.23,0.33,0.4,0.45})-LOOKUP(J2219,{0,1950001,3300001,6950001,9000001,18000001,40000001},{0,97500,427500,636000,1536000,2796000,4796000}))*1.021,-2))</f>
        <v/>
      </c>
      <c r="N2219" s="21">
        <f>IF(K2219&lt;=0,0,ROUNDDOWN((K2219*LOOKUP(K2219,{0,1950001,3300001,6950001,9000001,18000001,40000001},{0.05,0.1,0.2,0.23,0.33,0.4,0.45})-LOOKUP(K2219,{0,1950001,3300001,6950001,9000001,18000001,40000001},{0,97500,427500,636000,1536000,2796000,4796000}))*1.021,-2))</f>
        <v/>
      </c>
      <c r="O2219" s="21">
        <f>IF(L2219&lt;=0,0,ROUNDDOWN((L2219*LOOKUP(L2219,{0,1950001,3300001,6950001,9000001,18000001,40000001},{0.05,0.1,0.2,0.23,0.33,0.4,0.45})-LOOKUP(L2219,{0,1950001,3300001,6950001,9000001,18000001,40000001},{0,97500,427500,636000,1536000,2796000,4796000}))*1.021,-2))</f>
        <v/>
      </c>
      <c r="P2219" s="21">
        <f>MAX(0,ROUNDDOWN(F2219-E2219-430000,-3))</f>
        <v/>
      </c>
      <c r="Q2219" s="21">
        <f>MAX(0,ROUNDDOWN(F2219-E2219-430000-H2219,-3))</f>
        <v/>
      </c>
      <c r="R2219" s="21">
        <f>IF(F2219&lt;=450000,0,MAX(0,P2219*0.06-MIN(50000,P2219)*0.03))</f>
        <v/>
      </c>
      <c r="S2219" s="21">
        <f>IF(F2219&lt;=450000,0,MAX(0,P2219*0.04-MIN(50000,P2219)*0.02))</f>
        <v/>
      </c>
      <c r="T2219" s="21">
        <f>IF(F2219&lt;=450000,0,MAX(0,Q2219*0.06-MIN(50000,Q2219)*0.03))</f>
        <v/>
      </c>
      <c r="U2219" s="21">
        <f>IF(F2219&lt;=450000,0,MAX(0,Q2219*0.04-MIN(50000,Q2219)*0.02))</f>
        <v/>
      </c>
      <c r="V2219" s="21">
        <f>50000+MAX(0,G2219-480000)</f>
        <v/>
      </c>
      <c r="W2219" s="21">
        <f>P2219-V2219</f>
        <v/>
      </c>
      <c r="X2219" s="21">
        <f>Q2219-V2219</f>
        <v/>
      </c>
      <c r="Y2219" s="22">
        <f>IF(W2219&lt;0,0.9,LOOKUP(W2219,{0,1950001,3300001,6950001,9000001,18000001,40000001},{0.84895,0.7979,0.6958,0.66517,0.56307,0.4916,0.44055}))</f>
        <v/>
      </c>
      <c r="Z2219" s="22">
        <f>IF(X2219&lt;0,0.9,LOOKUP(X2219,{0,1950001,3300001,6950001,9000001,18000001,40000001},{0.84895,0.7979,0.6958,0.66517,0.56307,0.4916,0.44055}))</f>
        <v/>
      </c>
      <c r="AA2219" s="22">
        <f>IF(W2219&lt;0,0,CHOOSE(MATCH(W2219,{0,1950001,3300001,6950001,9000001},1),5.105/84.895,10.21/79.79,20.42/69.58,23.483/66.517,33.693/56.307))</f>
        <v/>
      </c>
      <c r="AB2219" s="21">
        <f>IF(C2219&lt;=2000,0,(MIN(C2219,ROUNDDOWN(F2219*0.3,0))-2000)*0.1)</f>
        <v/>
      </c>
      <c r="AC2219" s="21">
        <f>IF(C2219&lt;=2000,0,MIN((C2219-2000)*Y2219,(R2219+S2219)*0.2))</f>
        <v/>
      </c>
      <c r="AD2219" s="21">
        <f>IF(C2219&lt;=2000,0,MIN((C2219-2000)*Z2219,(T2219+U2219)*0.2))</f>
        <v/>
      </c>
      <c r="AE2219" s="21">
        <f>AC2219*AA2219</f>
        <v/>
      </c>
      <c r="AF2219" s="21">
        <f>ROUNDDOWN(R2219,-2)+ROUNDDOWN(S2219,-2)</f>
        <v/>
      </c>
      <c r="AG2219" s="21">
        <f>ROUNDDOWN(MAX(0,R2219-(AB2219+AC2219+AE2219)*0.6),-2)+ROUNDDOWN(MAX(0,S2219-(AB2219+AC2219+AE2219)*0.4),-2)</f>
        <v/>
      </c>
      <c r="AH2219" s="21">
        <f>ROUNDDOWN(MAX(0,T2219-(AB2219+AD2219)*0.6),-2)+ROUNDDOWN(MAX(0,U2219-(AB2219+AD2219)*0.4),-2)</f>
        <v/>
      </c>
      <c r="AI2219" s="21">
        <f>ROUNDDOWN(T2219,-2)+ROUNDDOWN(U2219,-2)</f>
        <v/>
      </c>
      <c r="AJ2219" s="21">
        <f>M2219+AF2219</f>
        <v/>
      </c>
      <c r="AK2219" s="21">
        <f>M2219+AG2219</f>
        <v/>
      </c>
      <c r="AL2219" s="21">
        <f>N2219+AH2219</f>
        <v/>
      </c>
      <c r="AM2219" s="21">
        <f>O2219+AI2219</f>
        <v/>
      </c>
      <c r="AN2219" s="21">
        <f>N2219+AI2219</f>
        <v/>
      </c>
      <c r="AO2219" s="21">
        <f>ROUNDDOWN((R2219+S2219)*0.2/Y2219+2000,0)</f>
        <v/>
      </c>
      <c r="AP2219" s="21">
        <f>ROUNDDOWN((T2219+U2219)*0.2/Z2219+2000,0)</f>
        <v/>
      </c>
      <c r="AQ2219" s="21">
        <f>AL2219-AK2219</f>
        <v/>
      </c>
      <c r="AR2219" s="21">
        <f>AM2219-AK2219</f>
        <v/>
      </c>
      <c r="AS2219" s="21">
        <f>AM2219-AL2219</f>
        <v/>
      </c>
      <c r="AT2219" s="21">
        <f>AK2219+C2219-AJ2219</f>
        <v/>
      </c>
      <c r="AU2219" s="21">
        <f>AL2219+C2219-AM2219</f>
        <v/>
      </c>
      <c r="AV2219" s="21">
        <f>AN2219+C2219-AM2219</f>
        <v/>
      </c>
    </row>
    <row r="2220">
      <c r="A2220" t="inlineStr">
        <is>
          <t>1万円刻み</t>
        </is>
      </c>
      <c r="B2220" s="21">
        <f>'5_1万円刻み'!$A$457</f>
        <v/>
      </c>
      <c r="C2220" s="21">
        <f>AO2220</f>
        <v/>
      </c>
      <c r="D2220" s="21" t="n">
        <v>0</v>
      </c>
      <c r="E2220" s="21">
        <f>ROUND(MIN(B2220/12,650000)*12*0.0915+MIN(B2220/12,1390000)*12*(0.0504+0)+B2220*0.005,0)</f>
        <v/>
      </c>
      <c r="F2220" s="21">
        <f>IF(B2220&lt;741000,0,IF(B2220&lt;2191000,B2220-740000,IF(B2220&lt;2193000,1451000,IF(B2220&lt;2196000,1453000,IF(B2220&lt;2200000,1456000,IF(B2220&lt;3600000,ROUND(ROUNDDOWN(B2220/4,-3)*2.8,0)-80000,IF(B2220&lt;6600000,ROUND(ROUNDDOWN(B2220/4,-3)*3.2,0)-440000,IF(B2220&lt;8500000,ROUNDDOWN(B2220*0.9,0)-1100000,B2220-1950000))))))))</f>
        <v/>
      </c>
      <c r="G2220" s="21">
        <f>IF(F2220&gt;23500000,NA(),IF(F2220&lt;=4890000,1040000,IF(F2220&lt;=6550000,670000,620000)))</f>
        <v/>
      </c>
      <c r="H2220" s="21">
        <f>IF(D2220&lt;=0,0,MAX(0,MIN(2000000,D2220-MIN(100000,ROUNDDOWN(F2220*0.05,0)))))</f>
        <v/>
      </c>
      <c r="I2220" s="21">
        <f>IF(C2220&lt;=2000,0,MIN(C2220,ROUNDDOWN(F2220*0.4,0))-2000)</f>
        <v/>
      </c>
      <c r="J2220" s="21">
        <f>MAX(0,ROUNDDOWN(F2220-E2220-G2220,-3))</f>
        <v/>
      </c>
      <c r="K2220" s="21">
        <f>MAX(0,ROUNDDOWN(F2220-E2220-G2220-H2220-I2220,-3))</f>
        <v/>
      </c>
      <c r="L2220" s="21">
        <f>MAX(0,ROUNDDOWN(F2220-E2220-G2220-H2220,-3))</f>
        <v/>
      </c>
      <c r="M2220" s="21">
        <f>IF(J2220&lt;=0,0,ROUNDDOWN((J2220*LOOKUP(J2220,{0,1950001,3300001,6950001,9000001,18000001,40000001},{0.05,0.1,0.2,0.23,0.33,0.4,0.45})-LOOKUP(J2220,{0,1950001,3300001,6950001,9000001,18000001,40000001},{0,97500,427500,636000,1536000,2796000,4796000}))*1.021,-2))</f>
        <v/>
      </c>
      <c r="N2220" s="21">
        <f>IF(K2220&lt;=0,0,ROUNDDOWN((K2220*LOOKUP(K2220,{0,1950001,3300001,6950001,9000001,18000001,40000001},{0.05,0.1,0.2,0.23,0.33,0.4,0.45})-LOOKUP(K2220,{0,1950001,3300001,6950001,9000001,18000001,40000001},{0,97500,427500,636000,1536000,2796000,4796000}))*1.021,-2))</f>
        <v/>
      </c>
      <c r="O2220" s="21">
        <f>IF(L2220&lt;=0,0,ROUNDDOWN((L2220*LOOKUP(L2220,{0,1950001,3300001,6950001,9000001,18000001,40000001},{0.05,0.1,0.2,0.23,0.33,0.4,0.45})-LOOKUP(L2220,{0,1950001,3300001,6950001,9000001,18000001,40000001},{0,97500,427500,636000,1536000,2796000,4796000}))*1.021,-2))</f>
        <v/>
      </c>
      <c r="P2220" s="21">
        <f>MAX(0,ROUNDDOWN(F2220-E2220-430000,-3))</f>
        <v/>
      </c>
      <c r="Q2220" s="21">
        <f>MAX(0,ROUNDDOWN(F2220-E2220-430000-H2220,-3))</f>
        <v/>
      </c>
      <c r="R2220" s="21">
        <f>IF(F2220&lt;=450000,0,MAX(0,P2220*0.06-MIN(50000,P2220)*0.03))</f>
        <v/>
      </c>
      <c r="S2220" s="21">
        <f>IF(F2220&lt;=450000,0,MAX(0,P2220*0.04-MIN(50000,P2220)*0.02))</f>
        <v/>
      </c>
      <c r="T2220" s="21">
        <f>IF(F2220&lt;=450000,0,MAX(0,Q2220*0.06-MIN(50000,Q2220)*0.03))</f>
        <v/>
      </c>
      <c r="U2220" s="21">
        <f>IF(F2220&lt;=450000,0,MAX(0,Q2220*0.04-MIN(50000,Q2220)*0.02))</f>
        <v/>
      </c>
      <c r="V2220" s="21">
        <f>50000+MAX(0,G2220-480000)</f>
        <v/>
      </c>
      <c r="W2220" s="21">
        <f>P2220-V2220</f>
        <v/>
      </c>
      <c r="X2220" s="21">
        <f>Q2220-V2220</f>
        <v/>
      </c>
      <c r="Y2220" s="22">
        <f>IF(W2220&lt;0,0.9,LOOKUP(W2220,{0,1950001,3300001,6950001,9000001,18000001,40000001},{0.84895,0.7979,0.6958,0.66517,0.56307,0.4916,0.44055}))</f>
        <v/>
      </c>
      <c r="Z2220" s="22">
        <f>IF(X2220&lt;0,0.9,LOOKUP(X2220,{0,1950001,3300001,6950001,9000001,18000001,40000001},{0.84895,0.7979,0.6958,0.66517,0.56307,0.4916,0.44055}))</f>
        <v/>
      </c>
      <c r="AA2220" s="22">
        <f>IF(W2220&lt;0,0,CHOOSE(MATCH(W2220,{0,1950001,3300001,6950001,9000001},1),5.105/84.895,10.21/79.79,20.42/69.58,23.483/66.517,33.693/56.307))</f>
        <v/>
      </c>
      <c r="AB2220" s="21">
        <f>IF(C2220&lt;=2000,0,(MIN(C2220,ROUNDDOWN(F2220*0.3,0))-2000)*0.1)</f>
        <v/>
      </c>
      <c r="AC2220" s="21">
        <f>IF(C2220&lt;=2000,0,MIN((C2220-2000)*Y2220,(R2220+S2220)*0.2))</f>
        <v/>
      </c>
      <c r="AD2220" s="21">
        <f>IF(C2220&lt;=2000,0,MIN((C2220-2000)*Z2220,(T2220+U2220)*0.2))</f>
        <v/>
      </c>
      <c r="AE2220" s="21">
        <f>AC2220*AA2220</f>
        <v/>
      </c>
      <c r="AF2220" s="21">
        <f>ROUNDDOWN(R2220,-2)+ROUNDDOWN(S2220,-2)</f>
        <v/>
      </c>
      <c r="AG2220" s="21">
        <f>ROUNDDOWN(MAX(0,R2220-(AB2220+AC2220+AE2220)*0.6),-2)+ROUNDDOWN(MAX(0,S2220-(AB2220+AC2220+AE2220)*0.4),-2)</f>
        <v/>
      </c>
      <c r="AH2220" s="21">
        <f>ROUNDDOWN(MAX(0,T2220-(AB2220+AD2220)*0.6),-2)+ROUNDDOWN(MAX(0,U2220-(AB2220+AD2220)*0.4),-2)</f>
        <v/>
      </c>
      <c r="AI2220" s="21">
        <f>ROUNDDOWN(T2220,-2)+ROUNDDOWN(U2220,-2)</f>
        <v/>
      </c>
      <c r="AJ2220" s="21">
        <f>M2220+AF2220</f>
        <v/>
      </c>
      <c r="AK2220" s="21">
        <f>M2220+AG2220</f>
        <v/>
      </c>
      <c r="AL2220" s="21">
        <f>N2220+AH2220</f>
        <v/>
      </c>
      <c r="AM2220" s="21">
        <f>O2220+AI2220</f>
        <v/>
      </c>
      <c r="AN2220" s="21">
        <f>N2220+AI2220</f>
        <v/>
      </c>
      <c r="AO2220" s="21">
        <f>ROUNDDOWN((R2220+S2220)*0.2/Y2220+2000,0)</f>
        <v/>
      </c>
      <c r="AP2220" s="21">
        <f>ROUNDDOWN((T2220+U2220)*0.2/Z2220+2000,0)</f>
        <v/>
      </c>
      <c r="AQ2220" s="21">
        <f>AL2220-AK2220</f>
        <v/>
      </c>
      <c r="AR2220" s="21">
        <f>AM2220-AK2220</f>
        <v/>
      </c>
      <c r="AS2220" s="21">
        <f>AM2220-AL2220</f>
        <v/>
      </c>
      <c r="AT2220" s="21">
        <f>AK2220+C2220-AJ2220</f>
        <v/>
      </c>
      <c r="AU2220" s="21">
        <f>AL2220+C2220-AM2220</f>
        <v/>
      </c>
      <c r="AV2220" s="21">
        <f>AN2220+C2220-AM2220</f>
        <v/>
      </c>
    </row>
    <row r="2221">
      <c r="A2221" t="inlineStr">
        <is>
          <t>1万円刻み</t>
        </is>
      </c>
      <c r="B2221" s="21">
        <f>'5_1万円刻み'!$A$458</f>
        <v/>
      </c>
      <c r="C2221" s="21">
        <f>AO2221</f>
        <v/>
      </c>
      <c r="D2221" s="21" t="n">
        <v>0</v>
      </c>
      <c r="E2221" s="21">
        <f>ROUND(MIN(B2221/12,650000)*12*0.0915+MIN(B2221/12,1390000)*12*(0.0504+0)+B2221*0.005,0)</f>
        <v/>
      </c>
      <c r="F2221" s="21">
        <f>IF(B2221&lt;741000,0,IF(B2221&lt;2191000,B2221-740000,IF(B2221&lt;2193000,1451000,IF(B2221&lt;2196000,1453000,IF(B2221&lt;2200000,1456000,IF(B2221&lt;3600000,ROUND(ROUNDDOWN(B2221/4,-3)*2.8,0)-80000,IF(B2221&lt;6600000,ROUND(ROUNDDOWN(B2221/4,-3)*3.2,0)-440000,IF(B2221&lt;8500000,ROUNDDOWN(B2221*0.9,0)-1100000,B2221-1950000))))))))</f>
        <v/>
      </c>
      <c r="G2221" s="21">
        <f>IF(F2221&gt;23500000,NA(),IF(F2221&lt;=4890000,1040000,IF(F2221&lt;=6550000,670000,620000)))</f>
        <v/>
      </c>
      <c r="H2221" s="21">
        <f>IF(D2221&lt;=0,0,MAX(0,MIN(2000000,D2221-MIN(100000,ROUNDDOWN(F2221*0.05,0)))))</f>
        <v/>
      </c>
      <c r="I2221" s="21">
        <f>IF(C2221&lt;=2000,0,MIN(C2221,ROUNDDOWN(F2221*0.4,0))-2000)</f>
        <v/>
      </c>
      <c r="J2221" s="21">
        <f>MAX(0,ROUNDDOWN(F2221-E2221-G2221,-3))</f>
        <v/>
      </c>
      <c r="K2221" s="21">
        <f>MAX(0,ROUNDDOWN(F2221-E2221-G2221-H2221-I2221,-3))</f>
        <v/>
      </c>
      <c r="L2221" s="21">
        <f>MAX(0,ROUNDDOWN(F2221-E2221-G2221-H2221,-3))</f>
        <v/>
      </c>
      <c r="M2221" s="21">
        <f>IF(J2221&lt;=0,0,ROUNDDOWN((J2221*LOOKUP(J2221,{0,1950001,3300001,6950001,9000001,18000001,40000001},{0.05,0.1,0.2,0.23,0.33,0.4,0.45})-LOOKUP(J2221,{0,1950001,3300001,6950001,9000001,18000001,40000001},{0,97500,427500,636000,1536000,2796000,4796000}))*1.021,-2))</f>
        <v/>
      </c>
      <c r="N2221" s="21">
        <f>IF(K2221&lt;=0,0,ROUNDDOWN((K2221*LOOKUP(K2221,{0,1950001,3300001,6950001,9000001,18000001,40000001},{0.05,0.1,0.2,0.23,0.33,0.4,0.45})-LOOKUP(K2221,{0,1950001,3300001,6950001,9000001,18000001,40000001},{0,97500,427500,636000,1536000,2796000,4796000}))*1.021,-2))</f>
        <v/>
      </c>
      <c r="O2221" s="21">
        <f>IF(L2221&lt;=0,0,ROUNDDOWN((L2221*LOOKUP(L2221,{0,1950001,3300001,6950001,9000001,18000001,40000001},{0.05,0.1,0.2,0.23,0.33,0.4,0.45})-LOOKUP(L2221,{0,1950001,3300001,6950001,9000001,18000001,40000001},{0,97500,427500,636000,1536000,2796000,4796000}))*1.021,-2))</f>
        <v/>
      </c>
      <c r="P2221" s="21">
        <f>MAX(0,ROUNDDOWN(F2221-E2221-430000,-3))</f>
        <v/>
      </c>
      <c r="Q2221" s="21">
        <f>MAX(0,ROUNDDOWN(F2221-E2221-430000-H2221,-3))</f>
        <v/>
      </c>
      <c r="R2221" s="21">
        <f>IF(F2221&lt;=450000,0,MAX(0,P2221*0.06-MIN(50000,P2221)*0.03))</f>
        <v/>
      </c>
      <c r="S2221" s="21">
        <f>IF(F2221&lt;=450000,0,MAX(0,P2221*0.04-MIN(50000,P2221)*0.02))</f>
        <v/>
      </c>
      <c r="T2221" s="21">
        <f>IF(F2221&lt;=450000,0,MAX(0,Q2221*0.06-MIN(50000,Q2221)*0.03))</f>
        <v/>
      </c>
      <c r="U2221" s="21">
        <f>IF(F2221&lt;=450000,0,MAX(0,Q2221*0.04-MIN(50000,Q2221)*0.02))</f>
        <v/>
      </c>
      <c r="V2221" s="21">
        <f>50000+MAX(0,G2221-480000)</f>
        <v/>
      </c>
      <c r="W2221" s="21">
        <f>P2221-V2221</f>
        <v/>
      </c>
      <c r="X2221" s="21">
        <f>Q2221-V2221</f>
        <v/>
      </c>
      <c r="Y2221" s="22">
        <f>IF(W2221&lt;0,0.9,LOOKUP(W2221,{0,1950001,3300001,6950001,9000001,18000001,40000001},{0.84895,0.7979,0.6958,0.66517,0.56307,0.4916,0.44055}))</f>
        <v/>
      </c>
      <c r="Z2221" s="22">
        <f>IF(X2221&lt;0,0.9,LOOKUP(X2221,{0,1950001,3300001,6950001,9000001,18000001,40000001},{0.84895,0.7979,0.6958,0.66517,0.56307,0.4916,0.44055}))</f>
        <v/>
      </c>
      <c r="AA2221" s="22">
        <f>IF(W2221&lt;0,0,CHOOSE(MATCH(W2221,{0,1950001,3300001,6950001,9000001},1),5.105/84.895,10.21/79.79,20.42/69.58,23.483/66.517,33.693/56.307))</f>
        <v/>
      </c>
      <c r="AB2221" s="21">
        <f>IF(C2221&lt;=2000,0,(MIN(C2221,ROUNDDOWN(F2221*0.3,0))-2000)*0.1)</f>
        <v/>
      </c>
      <c r="AC2221" s="21">
        <f>IF(C2221&lt;=2000,0,MIN((C2221-2000)*Y2221,(R2221+S2221)*0.2))</f>
        <v/>
      </c>
      <c r="AD2221" s="21">
        <f>IF(C2221&lt;=2000,0,MIN((C2221-2000)*Z2221,(T2221+U2221)*0.2))</f>
        <v/>
      </c>
      <c r="AE2221" s="21">
        <f>AC2221*AA2221</f>
        <v/>
      </c>
      <c r="AF2221" s="21">
        <f>ROUNDDOWN(R2221,-2)+ROUNDDOWN(S2221,-2)</f>
        <v/>
      </c>
      <c r="AG2221" s="21">
        <f>ROUNDDOWN(MAX(0,R2221-(AB2221+AC2221+AE2221)*0.6),-2)+ROUNDDOWN(MAX(0,S2221-(AB2221+AC2221+AE2221)*0.4),-2)</f>
        <v/>
      </c>
      <c r="AH2221" s="21">
        <f>ROUNDDOWN(MAX(0,T2221-(AB2221+AD2221)*0.6),-2)+ROUNDDOWN(MAX(0,U2221-(AB2221+AD2221)*0.4),-2)</f>
        <v/>
      </c>
      <c r="AI2221" s="21">
        <f>ROUNDDOWN(T2221,-2)+ROUNDDOWN(U2221,-2)</f>
        <v/>
      </c>
      <c r="AJ2221" s="21">
        <f>M2221+AF2221</f>
        <v/>
      </c>
      <c r="AK2221" s="21">
        <f>M2221+AG2221</f>
        <v/>
      </c>
      <c r="AL2221" s="21">
        <f>N2221+AH2221</f>
        <v/>
      </c>
      <c r="AM2221" s="21">
        <f>O2221+AI2221</f>
        <v/>
      </c>
      <c r="AN2221" s="21">
        <f>N2221+AI2221</f>
        <v/>
      </c>
      <c r="AO2221" s="21">
        <f>ROUNDDOWN((R2221+S2221)*0.2/Y2221+2000,0)</f>
        <v/>
      </c>
      <c r="AP2221" s="21">
        <f>ROUNDDOWN((T2221+U2221)*0.2/Z2221+2000,0)</f>
        <v/>
      </c>
      <c r="AQ2221" s="21">
        <f>AL2221-AK2221</f>
        <v/>
      </c>
      <c r="AR2221" s="21">
        <f>AM2221-AK2221</f>
        <v/>
      </c>
      <c r="AS2221" s="21">
        <f>AM2221-AL2221</f>
        <v/>
      </c>
      <c r="AT2221" s="21">
        <f>AK2221+C2221-AJ2221</f>
        <v/>
      </c>
      <c r="AU2221" s="21">
        <f>AL2221+C2221-AM2221</f>
        <v/>
      </c>
      <c r="AV2221" s="21">
        <f>AN2221+C2221-AM2221</f>
        <v/>
      </c>
    </row>
    <row r="2222">
      <c r="A2222" t="inlineStr">
        <is>
          <t>1万円刻み</t>
        </is>
      </c>
      <c r="B2222" s="21">
        <f>'5_1万円刻み'!$A$459</f>
        <v/>
      </c>
      <c r="C2222" s="21">
        <f>AO2222</f>
        <v/>
      </c>
      <c r="D2222" s="21" t="n">
        <v>0</v>
      </c>
      <c r="E2222" s="21">
        <f>ROUND(MIN(B2222/12,650000)*12*0.0915+MIN(B2222/12,1390000)*12*(0.0504+0)+B2222*0.005,0)</f>
        <v/>
      </c>
      <c r="F2222" s="21">
        <f>IF(B2222&lt;741000,0,IF(B2222&lt;2191000,B2222-740000,IF(B2222&lt;2193000,1451000,IF(B2222&lt;2196000,1453000,IF(B2222&lt;2200000,1456000,IF(B2222&lt;3600000,ROUND(ROUNDDOWN(B2222/4,-3)*2.8,0)-80000,IF(B2222&lt;6600000,ROUND(ROUNDDOWN(B2222/4,-3)*3.2,0)-440000,IF(B2222&lt;8500000,ROUNDDOWN(B2222*0.9,0)-1100000,B2222-1950000))))))))</f>
        <v/>
      </c>
      <c r="G2222" s="21">
        <f>IF(F2222&gt;23500000,NA(),IF(F2222&lt;=4890000,1040000,IF(F2222&lt;=6550000,670000,620000)))</f>
        <v/>
      </c>
      <c r="H2222" s="21">
        <f>IF(D2222&lt;=0,0,MAX(0,MIN(2000000,D2222-MIN(100000,ROUNDDOWN(F2222*0.05,0)))))</f>
        <v/>
      </c>
      <c r="I2222" s="21">
        <f>IF(C2222&lt;=2000,0,MIN(C2222,ROUNDDOWN(F2222*0.4,0))-2000)</f>
        <v/>
      </c>
      <c r="J2222" s="21">
        <f>MAX(0,ROUNDDOWN(F2222-E2222-G2222,-3))</f>
        <v/>
      </c>
      <c r="K2222" s="21">
        <f>MAX(0,ROUNDDOWN(F2222-E2222-G2222-H2222-I2222,-3))</f>
        <v/>
      </c>
      <c r="L2222" s="21">
        <f>MAX(0,ROUNDDOWN(F2222-E2222-G2222-H2222,-3))</f>
        <v/>
      </c>
      <c r="M2222" s="21">
        <f>IF(J2222&lt;=0,0,ROUNDDOWN((J2222*LOOKUP(J2222,{0,1950001,3300001,6950001,9000001,18000001,40000001},{0.05,0.1,0.2,0.23,0.33,0.4,0.45})-LOOKUP(J2222,{0,1950001,3300001,6950001,9000001,18000001,40000001},{0,97500,427500,636000,1536000,2796000,4796000}))*1.021,-2))</f>
        <v/>
      </c>
      <c r="N2222" s="21">
        <f>IF(K2222&lt;=0,0,ROUNDDOWN((K2222*LOOKUP(K2222,{0,1950001,3300001,6950001,9000001,18000001,40000001},{0.05,0.1,0.2,0.23,0.33,0.4,0.45})-LOOKUP(K2222,{0,1950001,3300001,6950001,9000001,18000001,40000001},{0,97500,427500,636000,1536000,2796000,4796000}))*1.021,-2))</f>
        <v/>
      </c>
      <c r="O2222" s="21">
        <f>IF(L2222&lt;=0,0,ROUNDDOWN((L2222*LOOKUP(L2222,{0,1950001,3300001,6950001,9000001,18000001,40000001},{0.05,0.1,0.2,0.23,0.33,0.4,0.45})-LOOKUP(L2222,{0,1950001,3300001,6950001,9000001,18000001,40000001},{0,97500,427500,636000,1536000,2796000,4796000}))*1.021,-2))</f>
        <v/>
      </c>
      <c r="P2222" s="21">
        <f>MAX(0,ROUNDDOWN(F2222-E2222-430000,-3))</f>
        <v/>
      </c>
      <c r="Q2222" s="21">
        <f>MAX(0,ROUNDDOWN(F2222-E2222-430000-H2222,-3))</f>
        <v/>
      </c>
      <c r="R2222" s="21">
        <f>IF(F2222&lt;=450000,0,MAX(0,P2222*0.06-MIN(50000,P2222)*0.03))</f>
        <v/>
      </c>
      <c r="S2222" s="21">
        <f>IF(F2222&lt;=450000,0,MAX(0,P2222*0.04-MIN(50000,P2222)*0.02))</f>
        <v/>
      </c>
      <c r="T2222" s="21">
        <f>IF(F2222&lt;=450000,0,MAX(0,Q2222*0.06-MIN(50000,Q2222)*0.03))</f>
        <v/>
      </c>
      <c r="U2222" s="21">
        <f>IF(F2222&lt;=450000,0,MAX(0,Q2222*0.04-MIN(50000,Q2222)*0.02))</f>
        <v/>
      </c>
      <c r="V2222" s="21">
        <f>50000+MAX(0,G2222-480000)</f>
        <v/>
      </c>
      <c r="W2222" s="21">
        <f>P2222-V2222</f>
        <v/>
      </c>
      <c r="X2222" s="21">
        <f>Q2222-V2222</f>
        <v/>
      </c>
      <c r="Y2222" s="22">
        <f>IF(W2222&lt;0,0.9,LOOKUP(W2222,{0,1950001,3300001,6950001,9000001,18000001,40000001},{0.84895,0.7979,0.6958,0.66517,0.56307,0.4916,0.44055}))</f>
        <v/>
      </c>
      <c r="Z2222" s="22">
        <f>IF(X2222&lt;0,0.9,LOOKUP(X2222,{0,1950001,3300001,6950001,9000001,18000001,40000001},{0.84895,0.7979,0.6958,0.66517,0.56307,0.4916,0.44055}))</f>
        <v/>
      </c>
      <c r="AA2222" s="22">
        <f>IF(W2222&lt;0,0,CHOOSE(MATCH(W2222,{0,1950001,3300001,6950001,9000001},1),5.105/84.895,10.21/79.79,20.42/69.58,23.483/66.517,33.693/56.307))</f>
        <v/>
      </c>
      <c r="AB2222" s="21">
        <f>IF(C2222&lt;=2000,0,(MIN(C2222,ROUNDDOWN(F2222*0.3,0))-2000)*0.1)</f>
        <v/>
      </c>
      <c r="AC2222" s="21">
        <f>IF(C2222&lt;=2000,0,MIN((C2222-2000)*Y2222,(R2222+S2222)*0.2))</f>
        <v/>
      </c>
      <c r="AD2222" s="21">
        <f>IF(C2222&lt;=2000,0,MIN((C2222-2000)*Z2222,(T2222+U2222)*0.2))</f>
        <v/>
      </c>
      <c r="AE2222" s="21">
        <f>AC2222*AA2222</f>
        <v/>
      </c>
      <c r="AF2222" s="21">
        <f>ROUNDDOWN(R2222,-2)+ROUNDDOWN(S2222,-2)</f>
        <v/>
      </c>
      <c r="AG2222" s="21">
        <f>ROUNDDOWN(MAX(0,R2222-(AB2222+AC2222+AE2222)*0.6),-2)+ROUNDDOWN(MAX(0,S2222-(AB2222+AC2222+AE2222)*0.4),-2)</f>
        <v/>
      </c>
      <c r="AH2222" s="21">
        <f>ROUNDDOWN(MAX(0,T2222-(AB2222+AD2222)*0.6),-2)+ROUNDDOWN(MAX(0,U2222-(AB2222+AD2222)*0.4),-2)</f>
        <v/>
      </c>
      <c r="AI2222" s="21">
        <f>ROUNDDOWN(T2222,-2)+ROUNDDOWN(U2222,-2)</f>
        <v/>
      </c>
      <c r="AJ2222" s="21">
        <f>M2222+AF2222</f>
        <v/>
      </c>
      <c r="AK2222" s="21">
        <f>M2222+AG2222</f>
        <v/>
      </c>
      <c r="AL2222" s="21">
        <f>N2222+AH2222</f>
        <v/>
      </c>
      <c r="AM2222" s="21">
        <f>O2222+AI2222</f>
        <v/>
      </c>
      <c r="AN2222" s="21">
        <f>N2222+AI2222</f>
        <v/>
      </c>
      <c r="AO2222" s="21">
        <f>ROUNDDOWN((R2222+S2222)*0.2/Y2222+2000,0)</f>
        <v/>
      </c>
      <c r="AP2222" s="21">
        <f>ROUNDDOWN((T2222+U2222)*0.2/Z2222+2000,0)</f>
        <v/>
      </c>
      <c r="AQ2222" s="21">
        <f>AL2222-AK2222</f>
        <v/>
      </c>
      <c r="AR2222" s="21">
        <f>AM2222-AK2222</f>
        <v/>
      </c>
      <c r="AS2222" s="21">
        <f>AM2222-AL2222</f>
        <v/>
      </c>
      <c r="AT2222" s="21">
        <f>AK2222+C2222-AJ2222</f>
        <v/>
      </c>
      <c r="AU2222" s="21">
        <f>AL2222+C2222-AM2222</f>
        <v/>
      </c>
      <c r="AV2222" s="21">
        <f>AN2222+C2222-AM2222</f>
        <v/>
      </c>
    </row>
    <row r="2223">
      <c r="A2223" t="inlineStr">
        <is>
          <t>1万円刻み</t>
        </is>
      </c>
      <c r="B2223" s="21">
        <f>'5_1万円刻み'!$A$460</f>
        <v/>
      </c>
      <c r="C2223" s="21">
        <f>AO2223</f>
        <v/>
      </c>
      <c r="D2223" s="21" t="n">
        <v>0</v>
      </c>
      <c r="E2223" s="21">
        <f>ROUND(MIN(B2223/12,650000)*12*0.0915+MIN(B2223/12,1390000)*12*(0.0504+0)+B2223*0.005,0)</f>
        <v/>
      </c>
      <c r="F2223" s="21">
        <f>IF(B2223&lt;741000,0,IF(B2223&lt;2191000,B2223-740000,IF(B2223&lt;2193000,1451000,IF(B2223&lt;2196000,1453000,IF(B2223&lt;2200000,1456000,IF(B2223&lt;3600000,ROUND(ROUNDDOWN(B2223/4,-3)*2.8,0)-80000,IF(B2223&lt;6600000,ROUND(ROUNDDOWN(B2223/4,-3)*3.2,0)-440000,IF(B2223&lt;8500000,ROUNDDOWN(B2223*0.9,0)-1100000,B2223-1950000))))))))</f>
        <v/>
      </c>
      <c r="G2223" s="21">
        <f>IF(F2223&gt;23500000,NA(),IF(F2223&lt;=4890000,1040000,IF(F2223&lt;=6550000,670000,620000)))</f>
        <v/>
      </c>
      <c r="H2223" s="21">
        <f>IF(D2223&lt;=0,0,MAX(0,MIN(2000000,D2223-MIN(100000,ROUNDDOWN(F2223*0.05,0)))))</f>
        <v/>
      </c>
      <c r="I2223" s="21">
        <f>IF(C2223&lt;=2000,0,MIN(C2223,ROUNDDOWN(F2223*0.4,0))-2000)</f>
        <v/>
      </c>
      <c r="J2223" s="21">
        <f>MAX(0,ROUNDDOWN(F2223-E2223-G2223,-3))</f>
        <v/>
      </c>
      <c r="K2223" s="21">
        <f>MAX(0,ROUNDDOWN(F2223-E2223-G2223-H2223-I2223,-3))</f>
        <v/>
      </c>
      <c r="L2223" s="21">
        <f>MAX(0,ROUNDDOWN(F2223-E2223-G2223-H2223,-3))</f>
        <v/>
      </c>
      <c r="M2223" s="21">
        <f>IF(J2223&lt;=0,0,ROUNDDOWN((J2223*LOOKUP(J2223,{0,1950001,3300001,6950001,9000001,18000001,40000001},{0.05,0.1,0.2,0.23,0.33,0.4,0.45})-LOOKUP(J2223,{0,1950001,3300001,6950001,9000001,18000001,40000001},{0,97500,427500,636000,1536000,2796000,4796000}))*1.021,-2))</f>
        <v/>
      </c>
      <c r="N2223" s="21">
        <f>IF(K2223&lt;=0,0,ROUNDDOWN((K2223*LOOKUP(K2223,{0,1950001,3300001,6950001,9000001,18000001,40000001},{0.05,0.1,0.2,0.23,0.33,0.4,0.45})-LOOKUP(K2223,{0,1950001,3300001,6950001,9000001,18000001,40000001},{0,97500,427500,636000,1536000,2796000,4796000}))*1.021,-2))</f>
        <v/>
      </c>
      <c r="O2223" s="21">
        <f>IF(L2223&lt;=0,0,ROUNDDOWN((L2223*LOOKUP(L2223,{0,1950001,3300001,6950001,9000001,18000001,40000001},{0.05,0.1,0.2,0.23,0.33,0.4,0.45})-LOOKUP(L2223,{0,1950001,3300001,6950001,9000001,18000001,40000001},{0,97500,427500,636000,1536000,2796000,4796000}))*1.021,-2))</f>
        <v/>
      </c>
      <c r="P2223" s="21">
        <f>MAX(0,ROUNDDOWN(F2223-E2223-430000,-3))</f>
        <v/>
      </c>
      <c r="Q2223" s="21">
        <f>MAX(0,ROUNDDOWN(F2223-E2223-430000-H2223,-3))</f>
        <v/>
      </c>
      <c r="R2223" s="21">
        <f>IF(F2223&lt;=450000,0,MAX(0,P2223*0.06-MIN(50000,P2223)*0.03))</f>
        <v/>
      </c>
      <c r="S2223" s="21">
        <f>IF(F2223&lt;=450000,0,MAX(0,P2223*0.04-MIN(50000,P2223)*0.02))</f>
        <v/>
      </c>
      <c r="T2223" s="21">
        <f>IF(F2223&lt;=450000,0,MAX(0,Q2223*0.06-MIN(50000,Q2223)*0.03))</f>
        <v/>
      </c>
      <c r="U2223" s="21">
        <f>IF(F2223&lt;=450000,0,MAX(0,Q2223*0.04-MIN(50000,Q2223)*0.02))</f>
        <v/>
      </c>
      <c r="V2223" s="21">
        <f>50000+MAX(0,G2223-480000)</f>
        <v/>
      </c>
      <c r="W2223" s="21">
        <f>P2223-V2223</f>
        <v/>
      </c>
      <c r="X2223" s="21">
        <f>Q2223-V2223</f>
        <v/>
      </c>
      <c r="Y2223" s="22">
        <f>IF(W2223&lt;0,0.9,LOOKUP(W2223,{0,1950001,3300001,6950001,9000001,18000001,40000001},{0.84895,0.7979,0.6958,0.66517,0.56307,0.4916,0.44055}))</f>
        <v/>
      </c>
      <c r="Z2223" s="22">
        <f>IF(X2223&lt;0,0.9,LOOKUP(X2223,{0,1950001,3300001,6950001,9000001,18000001,40000001},{0.84895,0.7979,0.6958,0.66517,0.56307,0.4916,0.44055}))</f>
        <v/>
      </c>
      <c r="AA2223" s="22">
        <f>IF(W2223&lt;0,0,CHOOSE(MATCH(W2223,{0,1950001,3300001,6950001,9000001},1),5.105/84.895,10.21/79.79,20.42/69.58,23.483/66.517,33.693/56.307))</f>
        <v/>
      </c>
      <c r="AB2223" s="21">
        <f>IF(C2223&lt;=2000,0,(MIN(C2223,ROUNDDOWN(F2223*0.3,0))-2000)*0.1)</f>
        <v/>
      </c>
      <c r="AC2223" s="21">
        <f>IF(C2223&lt;=2000,0,MIN((C2223-2000)*Y2223,(R2223+S2223)*0.2))</f>
        <v/>
      </c>
      <c r="AD2223" s="21">
        <f>IF(C2223&lt;=2000,0,MIN((C2223-2000)*Z2223,(T2223+U2223)*0.2))</f>
        <v/>
      </c>
      <c r="AE2223" s="21">
        <f>AC2223*AA2223</f>
        <v/>
      </c>
      <c r="AF2223" s="21">
        <f>ROUNDDOWN(R2223,-2)+ROUNDDOWN(S2223,-2)</f>
        <v/>
      </c>
      <c r="AG2223" s="21">
        <f>ROUNDDOWN(MAX(0,R2223-(AB2223+AC2223+AE2223)*0.6),-2)+ROUNDDOWN(MAX(0,S2223-(AB2223+AC2223+AE2223)*0.4),-2)</f>
        <v/>
      </c>
      <c r="AH2223" s="21">
        <f>ROUNDDOWN(MAX(0,T2223-(AB2223+AD2223)*0.6),-2)+ROUNDDOWN(MAX(0,U2223-(AB2223+AD2223)*0.4),-2)</f>
        <v/>
      </c>
      <c r="AI2223" s="21">
        <f>ROUNDDOWN(T2223,-2)+ROUNDDOWN(U2223,-2)</f>
        <v/>
      </c>
      <c r="AJ2223" s="21">
        <f>M2223+AF2223</f>
        <v/>
      </c>
      <c r="AK2223" s="21">
        <f>M2223+AG2223</f>
        <v/>
      </c>
      <c r="AL2223" s="21">
        <f>N2223+AH2223</f>
        <v/>
      </c>
      <c r="AM2223" s="21">
        <f>O2223+AI2223</f>
        <v/>
      </c>
      <c r="AN2223" s="21">
        <f>N2223+AI2223</f>
        <v/>
      </c>
      <c r="AO2223" s="21">
        <f>ROUNDDOWN((R2223+S2223)*0.2/Y2223+2000,0)</f>
        <v/>
      </c>
      <c r="AP2223" s="21">
        <f>ROUNDDOWN((T2223+U2223)*0.2/Z2223+2000,0)</f>
        <v/>
      </c>
      <c r="AQ2223" s="21">
        <f>AL2223-AK2223</f>
        <v/>
      </c>
      <c r="AR2223" s="21">
        <f>AM2223-AK2223</f>
        <v/>
      </c>
      <c r="AS2223" s="21">
        <f>AM2223-AL2223</f>
        <v/>
      </c>
      <c r="AT2223" s="21">
        <f>AK2223+C2223-AJ2223</f>
        <v/>
      </c>
      <c r="AU2223" s="21">
        <f>AL2223+C2223-AM2223</f>
        <v/>
      </c>
      <c r="AV2223" s="21">
        <f>AN2223+C2223-AM2223</f>
        <v/>
      </c>
    </row>
    <row r="2224">
      <c r="A2224" t="inlineStr">
        <is>
          <t>1万円刻み</t>
        </is>
      </c>
      <c r="B2224" s="21">
        <f>'5_1万円刻み'!$A$461</f>
        <v/>
      </c>
      <c r="C2224" s="21">
        <f>AO2224</f>
        <v/>
      </c>
      <c r="D2224" s="21" t="n">
        <v>0</v>
      </c>
      <c r="E2224" s="21">
        <f>ROUND(MIN(B2224/12,650000)*12*0.0915+MIN(B2224/12,1390000)*12*(0.0504+0)+B2224*0.005,0)</f>
        <v/>
      </c>
      <c r="F2224" s="21">
        <f>IF(B2224&lt;741000,0,IF(B2224&lt;2191000,B2224-740000,IF(B2224&lt;2193000,1451000,IF(B2224&lt;2196000,1453000,IF(B2224&lt;2200000,1456000,IF(B2224&lt;3600000,ROUND(ROUNDDOWN(B2224/4,-3)*2.8,0)-80000,IF(B2224&lt;6600000,ROUND(ROUNDDOWN(B2224/4,-3)*3.2,0)-440000,IF(B2224&lt;8500000,ROUNDDOWN(B2224*0.9,0)-1100000,B2224-1950000))))))))</f>
        <v/>
      </c>
      <c r="G2224" s="21">
        <f>IF(F2224&gt;23500000,NA(),IF(F2224&lt;=4890000,1040000,IF(F2224&lt;=6550000,670000,620000)))</f>
        <v/>
      </c>
      <c r="H2224" s="21">
        <f>IF(D2224&lt;=0,0,MAX(0,MIN(2000000,D2224-MIN(100000,ROUNDDOWN(F2224*0.05,0)))))</f>
        <v/>
      </c>
      <c r="I2224" s="21">
        <f>IF(C2224&lt;=2000,0,MIN(C2224,ROUNDDOWN(F2224*0.4,0))-2000)</f>
        <v/>
      </c>
      <c r="J2224" s="21">
        <f>MAX(0,ROUNDDOWN(F2224-E2224-G2224,-3))</f>
        <v/>
      </c>
      <c r="K2224" s="21">
        <f>MAX(0,ROUNDDOWN(F2224-E2224-G2224-H2224-I2224,-3))</f>
        <v/>
      </c>
      <c r="L2224" s="21">
        <f>MAX(0,ROUNDDOWN(F2224-E2224-G2224-H2224,-3))</f>
        <v/>
      </c>
      <c r="M2224" s="21">
        <f>IF(J2224&lt;=0,0,ROUNDDOWN((J2224*LOOKUP(J2224,{0,1950001,3300001,6950001,9000001,18000001,40000001},{0.05,0.1,0.2,0.23,0.33,0.4,0.45})-LOOKUP(J2224,{0,1950001,3300001,6950001,9000001,18000001,40000001},{0,97500,427500,636000,1536000,2796000,4796000}))*1.021,-2))</f>
        <v/>
      </c>
      <c r="N2224" s="21">
        <f>IF(K2224&lt;=0,0,ROUNDDOWN((K2224*LOOKUP(K2224,{0,1950001,3300001,6950001,9000001,18000001,40000001},{0.05,0.1,0.2,0.23,0.33,0.4,0.45})-LOOKUP(K2224,{0,1950001,3300001,6950001,9000001,18000001,40000001},{0,97500,427500,636000,1536000,2796000,4796000}))*1.021,-2))</f>
        <v/>
      </c>
      <c r="O2224" s="21">
        <f>IF(L2224&lt;=0,0,ROUNDDOWN((L2224*LOOKUP(L2224,{0,1950001,3300001,6950001,9000001,18000001,40000001},{0.05,0.1,0.2,0.23,0.33,0.4,0.45})-LOOKUP(L2224,{0,1950001,3300001,6950001,9000001,18000001,40000001},{0,97500,427500,636000,1536000,2796000,4796000}))*1.021,-2))</f>
        <v/>
      </c>
      <c r="P2224" s="21">
        <f>MAX(0,ROUNDDOWN(F2224-E2224-430000,-3))</f>
        <v/>
      </c>
      <c r="Q2224" s="21">
        <f>MAX(0,ROUNDDOWN(F2224-E2224-430000-H2224,-3))</f>
        <v/>
      </c>
      <c r="R2224" s="21">
        <f>IF(F2224&lt;=450000,0,MAX(0,P2224*0.06-MIN(50000,P2224)*0.03))</f>
        <v/>
      </c>
      <c r="S2224" s="21">
        <f>IF(F2224&lt;=450000,0,MAX(0,P2224*0.04-MIN(50000,P2224)*0.02))</f>
        <v/>
      </c>
      <c r="T2224" s="21">
        <f>IF(F2224&lt;=450000,0,MAX(0,Q2224*0.06-MIN(50000,Q2224)*0.03))</f>
        <v/>
      </c>
      <c r="U2224" s="21">
        <f>IF(F2224&lt;=450000,0,MAX(0,Q2224*0.04-MIN(50000,Q2224)*0.02))</f>
        <v/>
      </c>
      <c r="V2224" s="21">
        <f>50000+MAX(0,G2224-480000)</f>
        <v/>
      </c>
      <c r="W2224" s="21">
        <f>P2224-V2224</f>
        <v/>
      </c>
      <c r="X2224" s="21">
        <f>Q2224-V2224</f>
        <v/>
      </c>
      <c r="Y2224" s="22">
        <f>IF(W2224&lt;0,0.9,LOOKUP(W2224,{0,1950001,3300001,6950001,9000001,18000001,40000001},{0.84895,0.7979,0.6958,0.66517,0.56307,0.4916,0.44055}))</f>
        <v/>
      </c>
      <c r="Z2224" s="22">
        <f>IF(X2224&lt;0,0.9,LOOKUP(X2224,{0,1950001,3300001,6950001,9000001,18000001,40000001},{0.84895,0.7979,0.6958,0.66517,0.56307,0.4916,0.44055}))</f>
        <v/>
      </c>
      <c r="AA2224" s="22">
        <f>IF(W2224&lt;0,0,CHOOSE(MATCH(W2224,{0,1950001,3300001,6950001,9000001},1),5.105/84.895,10.21/79.79,20.42/69.58,23.483/66.517,33.693/56.307))</f>
        <v/>
      </c>
      <c r="AB2224" s="21">
        <f>IF(C2224&lt;=2000,0,(MIN(C2224,ROUNDDOWN(F2224*0.3,0))-2000)*0.1)</f>
        <v/>
      </c>
      <c r="AC2224" s="21">
        <f>IF(C2224&lt;=2000,0,MIN((C2224-2000)*Y2224,(R2224+S2224)*0.2))</f>
        <v/>
      </c>
      <c r="AD2224" s="21">
        <f>IF(C2224&lt;=2000,0,MIN((C2224-2000)*Z2224,(T2224+U2224)*0.2))</f>
        <v/>
      </c>
      <c r="AE2224" s="21">
        <f>AC2224*AA2224</f>
        <v/>
      </c>
      <c r="AF2224" s="21">
        <f>ROUNDDOWN(R2224,-2)+ROUNDDOWN(S2224,-2)</f>
        <v/>
      </c>
      <c r="AG2224" s="21">
        <f>ROUNDDOWN(MAX(0,R2224-(AB2224+AC2224+AE2224)*0.6),-2)+ROUNDDOWN(MAX(0,S2224-(AB2224+AC2224+AE2224)*0.4),-2)</f>
        <v/>
      </c>
      <c r="AH2224" s="21">
        <f>ROUNDDOWN(MAX(0,T2224-(AB2224+AD2224)*0.6),-2)+ROUNDDOWN(MAX(0,U2224-(AB2224+AD2224)*0.4),-2)</f>
        <v/>
      </c>
      <c r="AI2224" s="21">
        <f>ROUNDDOWN(T2224,-2)+ROUNDDOWN(U2224,-2)</f>
        <v/>
      </c>
      <c r="AJ2224" s="21">
        <f>M2224+AF2224</f>
        <v/>
      </c>
      <c r="AK2224" s="21">
        <f>M2224+AG2224</f>
        <v/>
      </c>
      <c r="AL2224" s="21">
        <f>N2224+AH2224</f>
        <v/>
      </c>
      <c r="AM2224" s="21">
        <f>O2224+AI2224</f>
        <v/>
      </c>
      <c r="AN2224" s="21">
        <f>N2224+AI2224</f>
        <v/>
      </c>
      <c r="AO2224" s="21">
        <f>ROUNDDOWN((R2224+S2224)*0.2/Y2224+2000,0)</f>
        <v/>
      </c>
      <c r="AP2224" s="21">
        <f>ROUNDDOWN((T2224+U2224)*0.2/Z2224+2000,0)</f>
        <v/>
      </c>
      <c r="AQ2224" s="21">
        <f>AL2224-AK2224</f>
        <v/>
      </c>
      <c r="AR2224" s="21">
        <f>AM2224-AK2224</f>
        <v/>
      </c>
      <c r="AS2224" s="21">
        <f>AM2224-AL2224</f>
        <v/>
      </c>
      <c r="AT2224" s="21">
        <f>AK2224+C2224-AJ2224</f>
        <v/>
      </c>
      <c r="AU2224" s="21">
        <f>AL2224+C2224-AM2224</f>
        <v/>
      </c>
      <c r="AV2224" s="21">
        <f>AN2224+C2224-AM2224</f>
        <v/>
      </c>
    </row>
    <row r="2225">
      <c r="A2225" t="inlineStr">
        <is>
          <t>1万円刻み</t>
        </is>
      </c>
      <c r="B2225" s="21">
        <f>'5_1万円刻み'!$A$462</f>
        <v/>
      </c>
      <c r="C2225" s="21">
        <f>AO2225</f>
        <v/>
      </c>
      <c r="D2225" s="21" t="n">
        <v>0</v>
      </c>
      <c r="E2225" s="21">
        <f>ROUND(MIN(B2225/12,650000)*12*0.0915+MIN(B2225/12,1390000)*12*(0.0504+0)+B2225*0.005,0)</f>
        <v/>
      </c>
      <c r="F2225" s="21">
        <f>IF(B2225&lt;741000,0,IF(B2225&lt;2191000,B2225-740000,IF(B2225&lt;2193000,1451000,IF(B2225&lt;2196000,1453000,IF(B2225&lt;2200000,1456000,IF(B2225&lt;3600000,ROUND(ROUNDDOWN(B2225/4,-3)*2.8,0)-80000,IF(B2225&lt;6600000,ROUND(ROUNDDOWN(B2225/4,-3)*3.2,0)-440000,IF(B2225&lt;8500000,ROUNDDOWN(B2225*0.9,0)-1100000,B2225-1950000))))))))</f>
        <v/>
      </c>
      <c r="G2225" s="21">
        <f>IF(F2225&gt;23500000,NA(),IF(F2225&lt;=4890000,1040000,IF(F2225&lt;=6550000,670000,620000)))</f>
        <v/>
      </c>
      <c r="H2225" s="21">
        <f>IF(D2225&lt;=0,0,MAX(0,MIN(2000000,D2225-MIN(100000,ROUNDDOWN(F2225*0.05,0)))))</f>
        <v/>
      </c>
      <c r="I2225" s="21">
        <f>IF(C2225&lt;=2000,0,MIN(C2225,ROUNDDOWN(F2225*0.4,0))-2000)</f>
        <v/>
      </c>
      <c r="J2225" s="21">
        <f>MAX(0,ROUNDDOWN(F2225-E2225-G2225,-3))</f>
        <v/>
      </c>
      <c r="K2225" s="21">
        <f>MAX(0,ROUNDDOWN(F2225-E2225-G2225-H2225-I2225,-3))</f>
        <v/>
      </c>
      <c r="L2225" s="21">
        <f>MAX(0,ROUNDDOWN(F2225-E2225-G2225-H2225,-3))</f>
        <v/>
      </c>
      <c r="M2225" s="21">
        <f>IF(J2225&lt;=0,0,ROUNDDOWN((J2225*LOOKUP(J2225,{0,1950001,3300001,6950001,9000001,18000001,40000001},{0.05,0.1,0.2,0.23,0.33,0.4,0.45})-LOOKUP(J2225,{0,1950001,3300001,6950001,9000001,18000001,40000001},{0,97500,427500,636000,1536000,2796000,4796000}))*1.021,-2))</f>
        <v/>
      </c>
      <c r="N2225" s="21">
        <f>IF(K2225&lt;=0,0,ROUNDDOWN((K2225*LOOKUP(K2225,{0,1950001,3300001,6950001,9000001,18000001,40000001},{0.05,0.1,0.2,0.23,0.33,0.4,0.45})-LOOKUP(K2225,{0,1950001,3300001,6950001,9000001,18000001,40000001},{0,97500,427500,636000,1536000,2796000,4796000}))*1.021,-2))</f>
        <v/>
      </c>
      <c r="O2225" s="21">
        <f>IF(L2225&lt;=0,0,ROUNDDOWN((L2225*LOOKUP(L2225,{0,1950001,3300001,6950001,9000001,18000001,40000001},{0.05,0.1,0.2,0.23,0.33,0.4,0.45})-LOOKUP(L2225,{0,1950001,3300001,6950001,9000001,18000001,40000001},{0,97500,427500,636000,1536000,2796000,4796000}))*1.021,-2))</f>
        <v/>
      </c>
      <c r="P2225" s="21">
        <f>MAX(0,ROUNDDOWN(F2225-E2225-430000,-3))</f>
        <v/>
      </c>
      <c r="Q2225" s="21">
        <f>MAX(0,ROUNDDOWN(F2225-E2225-430000-H2225,-3))</f>
        <v/>
      </c>
      <c r="R2225" s="21">
        <f>IF(F2225&lt;=450000,0,MAX(0,P2225*0.06-MIN(50000,P2225)*0.03))</f>
        <v/>
      </c>
      <c r="S2225" s="21">
        <f>IF(F2225&lt;=450000,0,MAX(0,P2225*0.04-MIN(50000,P2225)*0.02))</f>
        <v/>
      </c>
      <c r="T2225" s="21">
        <f>IF(F2225&lt;=450000,0,MAX(0,Q2225*0.06-MIN(50000,Q2225)*0.03))</f>
        <v/>
      </c>
      <c r="U2225" s="21">
        <f>IF(F2225&lt;=450000,0,MAX(0,Q2225*0.04-MIN(50000,Q2225)*0.02))</f>
        <v/>
      </c>
      <c r="V2225" s="21">
        <f>50000+MAX(0,G2225-480000)</f>
        <v/>
      </c>
      <c r="W2225" s="21">
        <f>P2225-V2225</f>
        <v/>
      </c>
      <c r="X2225" s="21">
        <f>Q2225-V2225</f>
        <v/>
      </c>
      <c r="Y2225" s="22">
        <f>IF(W2225&lt;0,0.9,LOOKUP(W2225,{0,1950001,3300001,6950001,9000001,18000001,40000001},{0.84895,0.7979,0.6958,0.66517,0.56307,0.4916,0.44055}))</f>
        <v/>
      </c>
      <c r="Z2225" s="22">
        <f>IF(X2225&lt;0,0.9,LOOKUP(X2225,{0,1950001,3300001,6950001,9000001,18000001,40000001},{0.84895,0.7979,0.6958,0.66517,0.56307,0.4916,0.44055}))</f>
        <v/>
      </c>
      <c r="AA2225" s="22">
        <f>IF(W2225&lt;0,0,CHOOSE(MATCH(W2225,{0,1950001,3300001,6950001,9000001},1),5.105/84.895,10.21/79.79,20.42/69.58,23.483/66.517,33.693/56.307))</f>
        <v/>
      </c>
      <c r="AB2225" s="21">
        <f>IF(C2225&lt;=2000,0,(MIN(C2225,ROUNDDOWN(F2225*0.3,0))-2000)*0.1)</f>
        <v/>
      </c>
      <c r="AC2225" s="21">
        <f>IF(C2225&lt;=2000,0,MIN((C2225-2000)*Y2225,(R2225+S2225)*0.2))</f>
        <v/>
      </c>
      <c r="AD2225" s="21">
        <f>IF(C2225&lt;=2000,0,MIN((C2225-2000)*Z2225,(T2225+U2225)*0.2))</f>
        <v/>
      </c>
      <c r="AE2225" s="21">
        <f>AC2225*AA2225</f>
        <v/>
      </c>
      <c r="AF2225" s="21">
        <f>ROUNDDOWN(R2225,-2)+ROUNDDOWN(S2225,-2)</f>
        <v/>
      </c>
      <c r="AG2225" s="21">
        <f>ROUNDDOWN(MAX(0,R2225-(AB2225+AC2225+AE2225)*0.6),-2)+ROUNDDOWN(MAX(0,S2225-(AB2225+AC2225+AE2225)*0.4),-2)</f>
        <v/>
      </c>
      <c r="AH2225" s="21">
        <f>ROUNDDOWN(MAX(0,T2225-(AB2225+AD2225)*0.6),-2)+ROUNDDOWN(MAX(0,U2225-(AB2225+AD2225)*0.4),-2)</f>
        <v/>
      </c>
      <c r="AI2225" s="21">
        <f>ROUNDDOWN(T2225,-2)+ROUNDDOWN(U2225,-2)</f>
        <v/>
      </c>
      <c r="AJ2225" s="21">
        <f>M2225+AF2225</f>
        <v/>
      </c>
      <c r="AK2225" s="21">
        <f>M2225+AG2225</f>
        <v/>
      </c>
      <c r="AL2225" s="21">
        <f>N2225+AH2225</f>
        <v/>
      </c>
      <c r="AM2225" s="21">
        <f>O2225+AI2225</f>
        <v/>
      </c>
      <c r="AN2225" s="21">
        <f>N2225+AI2225</f>
        <v/>
      </c>
      <c r="AO2225" s="21">
        <f>ROUNDDOWN((R2225+S2225)*0.2/Y2225+2000,0)</f>
        <v/>
      </c>
      <c r="AP2225" s="21">
        <f>ROUNDDOWN((T2225+U2225)*0.2/Z2225+2000,0)</f>
        <v/>
      </c>
      <c r="AQ2225" s="21">
        <f>AL2225-AK2225</f>
        <v/>
      </c>
      <c r="AR2225" s="21">
        <f>AM2225-AK2225</f>
        <v/>
      </c>
      <c r="AS2225" s="21">
        <f>AM2225-AL2225</f>
        <v/>
      </c>
      <c r="AT2225" s="21">
        <f>AK2225+C2225-AJ2225</f>
        <v/>
      </c>
      <c r="AU2225" s="21">
        <f>AL2225+C2225-AM2225</f>
        <v/>
      </c>
      <c r="AV2225" s="21">
        <f>AN2225+C2225-AM2225</f>
        <v/>
      </c>
    </row>
    <row r="2226">
      <c r="A2226" t="inlineStr">
        <is>
          <t>1万円刻み</t>
        </is>
      </c>
      <c r="B2226" s="21">
        <f>'5_1万円刻み'!$A$463</f>
        <v/>
      </c>
      <c r="C2226" s="21">
        <f>AO2226</f>
        <v/>
      </c>
      <c r="D2226" s="21" t="n">
        <v>0</v>
      </c>
      <c r="E2226" s="21">
        <f>ROUND(MIN(B2226/12,650000)*12*0.0915+MIN(B2226/12,1390000)*12*(0.0504+0)+B2226*0.005,0)</f>
        <v/>
      </c>
      <c r="F2226" s="21">
        <f>IF(B2226&lt;741000,0,IF(B2226&lt;2191000,B2226-740000,IF(B2226&lt;2193000,1451000,IF(B2226&lt;2196000,1453000,IF(B2226&lt;2200000,1456000,IF(B2226&lt;3600000,ROUND(ROUNDDOWN(B2226/4,-3)*2.8,0)-80000,IF(B2226&lt;6600000,ROUND(ROUNDDOWN(B2226/4,-3)*3.2,0)-440000,IF(B2226&lt;8500000,ROUNDDOWN(B2226*0.9,0)-1100000,B2226-1950000))))))))</f>
        <v/>
      </c>
      <c r="G2226" s="21">
        <f>IF(F2226&gt;23500000,NA(),IF(F2226&lt;=4890000,1040000,IF(F2226&lt;=6550000,670000,620000)))</f>
        <v/>
      </c>
      <c r="H2226" s="21">
        <f>IF(D2226&lt;=0,0,MAX(0,MIN(2000000,D2226-MIN(100000,ROUNDDOWN(F2226*0.05,0)))))</f>
        <v/>
      </c>
      <c r="I2226" s="21">
        <f>IF(C2226&lt;=2000,0,MIN(C2226,ROUNDDOWN(F2226*0.4,0))-2000)</f>
        <v/>
      </c>
      <c r="J2226" s="21">
        <f>MAX(0,ROUNDDOWN(F2226-E2226-G2226,-3))</f>
        <v/>
      </c>
      <c r="K2226" s="21">
        <f>MAX(0,ROUNDDOWN(F2226-E2226-G2226-H2226-I2226,-3))</f>
        <v/>
      </c>
      <c r="L2226" s="21">
        <f>MAX(0,ROUNDDOWN(F2226-E2226-G2226-H2226,-3))</f>
        <v/>
      </c>
      <c r="M2226" s="21">
        <f>IF(J2226&lt;=0,0,ROUNDDOWN((J2226*LOOKUP(J2226,{0,1950001,3300001,6950001,9000001,18000001,40000001},{0.05,0.1,0.2,0.23,0.33,0.4,0.45})-LOOKUP(J2226,{0,1950001,3300001,6950001,9000001,18000001,40000001},{0,97500,427500,636000,1536000,2796000,4796000}))*1.021,-2))</f>
        <v/>
      </c>
      <c r="N2226" s="21">
        <f>IF(K2226&lt;=0,0,ROUNDDOWN((K2226*LOOKUP(K2226,{0,1950001,3300001,6950001,9000001,18000001,40000001},{0.05,0.1,0.2,0.23,0.33,0.4,0.45})-LOOKUP(K2226,{0,1950001,3300001,6950001,9000001,18000001,40000001},{0,97500,427500,636000,1536000,2796000,4796000}))*1.021,-2))</f>
        <v/>
      </c>
      <c r="O2226" s="21">
        <f>IF(L2226&lt;=0,0,ROUNDDOWN((L2226*LOOKUP(L2226,{0,1950001,3300001,6950001,9000001,18000001,40000001},{0.05,0.1,0.2,0.23,0.33,0.4,0.45})-LOOKUP(L2226,{0,1950001,3300001,6950001,9000001,18000001,40000001},{0,97500,427500,636000,1536000,2796000,4796000}))*1.021,-2))</f>
        <v/>
      </c>
      <c r="P2226" s="21">
        <f>MAX(0,ROUNDDOWN(F2226-E2226-430000,-3))</f>
        <v/>
      </c>
      <c r="Q2226" s="21">
        <f>MAX(0,ROUNDDOWN(F2226-E2226-430000-H2226,-3))</f>
        <v/>
      </c>
      <c r="R2226" s="21">
        <f>IF(F2226&lt;=450000,0,MAX(0,P2226*0.06-MIN(50000,P2226)*0.03))</f>
        <v/>
      </c>
      <c r="S2226" s="21">
        <f>IF(F2226&lt;=450000,0,MAX(0,P2226*0.04-MIN(50000,P2226)*0.02))</f>
        <v/>
      </c>
      <c r="T2226" s="21">
        <f>IF(F2226&lt;=450000,0,MAX(0,Q2226*0.06-MIN(50000,Q2226)*0.03))</f>
        <v/>
      </c>
      <c r="U2226" s="21">
        <f>IF(F2226&lt;=450000,0,MAX(0,Q2226*0.04-MIN(50000,Q2226)*0.02))</f>
        <v/>
      </c>
      <c r="V2226" s="21">
        <f>50000+MAX(0,G2226-480000)</f>
        <v/>
      </c>
      <c r="W2226" s="21">
        <f>P2226-V2226</f>
        <v/>
      </c>
      <c r="X2226" s="21">
        <f>Q2226-V2226</f>
        <v/>
      </c>
      <c r="Y2226" s="22">
        <f>IF(W2226&lt;0,0.9,LOOKUP(W2226,{0,1950001,3300001,6950001,9000001,18000001,40000001},{0.84895,0.7979,0.6958,0.66517,0.56307,0.4916,0.44055}))</f>
        <v/>
      </c>
      <c r="Z2226" s="22">
        <f>IF(X2226&lt;0,0.9,LOOKUP(X2226,{0,1950001,3300001,6950001,9000001,18000001,40000001},{0.84895,0.7979,0.6958,0.66517,0.56307,0.4916,0.44055}))</f>
        <v/>
      </c>
      <c r="AA2226" s="22">
        <f>IF(W2226&lt;0,0,CHOOSE(MATCH(W2226,{0,1950001,3300001,6950001,9000001},1),5.105/84.895,10.21/79.79,20.42/69.58,23.483/66.517,33.693/56.307))</f>
        <v/>
      </c>
      <c r="AB2226" s="21">
        <f>IF(C2226&lt;=2000,0,(MIN(C2226,ROUNDDOWN(F2226*0.3,0))-2000)*0.1)</f>
        <v/>
      </c>
      <c r="AC2226" s="21">
        <f>IF(C2226&lt;=2000,0,MIN((C2226-2000)*Y2226,(R2226+S2226)*0.2))</f>
        <v/>
      </c>
      <c r="AD2226" s="21">
        <f>IF(C2226&lt;=2000,0,MIN((C2226-2000)*Z2226,(T2226+U2226)*0.2))</f>
        <v/>
      </c>
      <c r="AE2226" s="21">
        <f>AC2226*AA2226</f>
        <v/>
      </c>
      <c r="AF2226" s="21">
        <f>ROUNDDOWN(R2226,-2)+ROUNDDOWN(S2226,-2)</f>
        <v/>
      </c>
      <c r="AG2226" s="21">
        <f>ROUNDDOWN(MAX(0,R2226-(AB2226+AC2226+AE2226)*0.6),-2)+ROUNDDOWN(MAX(0,S2226-(AB2226+AC2226+AE2226)*0.4),-2)</f>
        <v/>
      </c>
      <c r="AH2226" s="21">
        <f>ROUNDDOWN(MAX(0,T2226-(AB2226+AD2226)*0.6),-2)+ROUNDDOWN(MAX(0,U2226-(AB2226+AD2226)*0.4),-2)</f>
        <v/>
      </c>
      <c r="AI2226" s="21">
        <f>ROUNDDOWN(T2226,-2)+ROUNDDOWN(U2226,-2)</f>
        <v/>
      </c>
      <c r="AJ2226" s="21">
        <f>M2226+AF2226</f>
        <v/>
      </c>
      <c r="AK2226" s="21">
        <f>M2226+AG2226</f>
        <v/>
      </c>
      <c r="AL2226" s="21">
        <f>N2226+AH2226</f>
        <v/>
      </c>
      <c r="AM2226" s="21">
        <f>O2226+AI2226</f>
        <v/>
      </c>
      <c r="AN2226" s="21">
        <f>N2226+AI2226</f>
        <v/>
      </c>
      <c r="AO2226" s="21">
        <f>ROUNDDOWN((R2226+S2226)*0.2/Y2226+2000,0)</f>
        <v/>
      </c>
      <c r="AP2226" s="21">
        <f>ROUNDDOWN((T2226+U2226)*0.2/Z2226+2000,0)</f>
        <v/>
      </c>
      <c r="AQ2226" s="21">
        <f>AL2226-AK2226</f>
        <v/>
      </c>
      <c r="AR2226" s="21">
        <f>AM2226-AK2226</f>
        <v/>
      </c>
      <c r="AS2226" s="21">
        <f>AM2226-AL2226</f>
        <v/>
      </c>
      <c r="AT2226" s="21">
        <f>AK2226+C2226-AJ2226</f>
        <v/>
      </c>
      <c r="AU2226" s="21">
        <f>AL2226+C2226-AM2226</f>
        <v/>
      </c>
      <c r="AV2226" s="21">
        <f>AN2226+C2226-AM2226</f>
        <v/>
      </c>
    </row>
    <row r="2227">
      <c r="A2227" t="inlineStr">
        <is>
          <t>1万円刻み</t>
        </is>
      </c>
      <c r="B2227" s="21">
        <f>'5_1万円刻み'!$A$464</f>
        <v/>
      </c>
      <c r="C2227" s="21">
        <f>AO2227</f>
        <v/>
      </c>
      <c r="D2227" s="21" t="n">
        <v>0</v>
      </c>
      <c r="E2227" s="21">
        <f>ROUND(MIN(B2227/12,650000)*12*0.0915+MIN(B2227/12,1390000)*12*(0.0504+0)+B2227*0.005,0)</f>
        <v/>
      </c>
      <c r="F2227" s="21">
        <f>IF(B2227&lt;741000,0,IF(B2227&lt;2191000,B2227-740000,IF(B2227&lt;2193000,1451000,IF(B2227&lt;2196000,1453000,IF(B2227&lt;2200000,1456000,IF(B2227&lt;3600000,ROUND(ROUNDDOWN(B2227/4,-3)*2.8,0)-80000,IF(B2227&lt;6600000,ROUND(ROUNDDOWN(B2227/4,-3)*3.2,0)-440000,IF(B2227&lt;8500000,ROUNDDOWN(B2227*0.9,0)-1100000,B2227-1950000))))))))</f>
        <v/>
      </c>
      <c r="G2227" s="21">
        <f>IF(F2227&gt;23500000,NA(),IF(F2227&lt;=4890000,1040000,IF(F2227&lt;=6550000,670000,620000)))</f>
        <v/>
      </c>
      <c r="H2227" s="21">
        <f>IF(D2227&lt;=0,0,MAX(0,MIN(2000000,D2227-MIN(100000,ROUNDDOWN(F2227*0.05,0)))))</f>
        <v/>
      </c>
      <c r="I2227" s="21">
        <f>IF(C2227&lt;=2000,0,MIN(C2227,ROUNDDOWN(F2227*0.4,0))-2000)</f>
        <v/>
      </c>
      <c r="J2227" s="21">
        <f>MAX(0,ROUNDDOWN(F2227-E2227-G2227,-3))</f>
        <v/>
      </c>
      <c r="K2227" s="21">
        <f>MAX(0,ROUNDDOWN(F2227-E2227-G2227-H2227-I2227,-3))</f>
        <v/>
      </c>
      <c r="L2227" s="21">
        <f>MAX(0,ROUNDDOWN(F2227-E2227-G2227-H2227,-3))</f>
        <v/>
      </c>
      <c r="M2227" s="21">
        <f>IF(J2227&lt;=0,0,ROUNDDOWN((J2227*LOOKUP(J2227,{0,1950001,3300001,6950001,9000001,18000001,40000001},{0.05,0.1,0.2,0.23,0.33,0.4,0.45})-LOOKUP(J2227,{0,1950001,3300001,6950001,9000001,18000001,40000001},{0,97500,427500,636000,1536000,2796000,4796000}))*1.021,-2))</f>
        <v/>
      </c>
      <c r="N2227" s="21">
        <f>IF(K2227&lt;=0,0,ROUNDDOWN((K2227*LOOKUP(K2227,{0,1950001,3300001,6950001,9000001,18000001,40000001},{0.05,0.1,0.2,0.23,0.33,0.4,0.45})-LOOKUP(K2227,{0,1950001,3300001,6950001,9000001,18000001,40000001},{0,97500,427500,636000,1536000,2796000,4796000}))*1.021,-2))</f>
        <v/>
      </c>
      <c r="O2227" s="21">
        <f>IF(L2227&lt;=0,0,ROUNDDOWN((L2227*LOOKUP(L2227,{0,1950001,3300001,6950001,9000001,18000001,40000001},{0.05,0.1,0.2,0.23,0.33,0.4,0.45})-LOOKUP(L2227,{0,1950001,3300001,6950001,9000001,18000001,40000001},{0,97500,427500,636000,1536000,2796000,4796000}))*1.021,-2))</f>
        <v/>
      </c>
      <c r="P2227" s="21">
        <f>MAX(0,ROUNDDOWN(F2227-E2227-430000,-3))</f>
        <v/>
      </c>
      <c r="Q2227" s="21">
        <f>MAX(0,ROUNDDOWN(F2227-E2227-430000-H2227,-3))</f>
        <v/>
      </c>
      <c r="R2227" s="21">
        <f>IF(F2227&lt;=450000,0,MAX(0,P2227*0.06-MIN(50000,P2227)*0.03))</f>
        <v/>
      </c>
      <c r="S2227" s="21">
        <f>IF(F2227&lt;=450000,0,MAX(0,P2227*0.04-MIN(50000,P2227)*0.02))</f>
        <v/>
      </c>
      <c r="T2227" s="21">
        <f>IF(F2227&lt;=450000,0,MAX(0,Q2227*0.06-MIN(50000,Q2227)*0.03))</f>
        <v/>
      </c>
      <c r="U2227" s="21">
        <f>IF(F2227&lt;=450000,0,MAX(0,Q2227*0.04-MIN(50000,Q2227)*0.02))</f>
        <v/>
      </c>
      <c r="V2227" s="21">
        <f>50000+MAX(0,G2227-480000)</f>
        <v/>
      </c>
      <c r="W2227" s="21">
        <f>P2227-V2227</f>
        <v/>
      </c>
      <c r="X2227" s="21">
        <f>Q2227-V2227</f>
        <v/>
      </c>
      <c r="Y2227" s="22">
        <f>IF(W2227&lt;0,0.9,LOOKUP(W2227,{0,1950001,3300001,6950001,9000001,18000001,40000001},{0.84895,0.7979,0.6958,0.66517,0.56307,0.4916,0.44055}))</f>
        <v/>
      </c>
      <c r="Z2227" s="22">
        <f>IF(X2227&lt;0,0.9,LOOKUP(X2227,{0,1950001,3300001,6950001,9000001,18000001,40000001},{0.84895,0.7979,0.6958,0.66517,0.56307,0.4916,0.44055}))</f>
        <v/>
      </c>
      <c r="AA2227" s="22">
        <f>IF(W2227&lt;0,0,CHOOSE(MATCH(W2227,{0,1950001,3300001,6950001,9000001},1),5.105/84.895,10.21/79.79,20.42/69.58,23.483/66.517,33.693/56.307))</f>
        <v/>
      </c>
      <c r="AB2227" s="21">
        <f>IF(C2227&lt;=2000,0,(MIN(C2227,ROUNDDOWN(F2227*0.3,0))-2000)*0.1)</f>
        <v/>
      </c>
      <c r="AC2227" s="21">
        <f>IF(C2227&lt;=2000,0,MIN((C2227-2000)*Y2227,(R2227+S2227)*0.2))</f>
        <v/>
      </c>
      <c r="AD2227" s="21">
        <f>IF(C2227&lt;=2000,0,MIN((C2227-2000)*Z2227,(T2227+U2227)*0.2))</f>
        <v/>
      </c>
      <c r="AE2227" s="21">
        <f>AC2227*AA2227</f>
        <v/>
      </c>
      <c r="AF2227" s="21">
        <f>ROUNDDOWN(R2227,-2)+ROUNDDOWN(S2227,-2)</f>
        <v/>
      </c>
      <c r="AG2227" s="21">
        <f>ROUNDDOWN(MAX(0,R2227-(AB2227+AC2227+AE2227)*0.6),-2)+ROUNDDOWN(MAX(0,S2227-(AB2227+AC2227+AE2227)*0.4),-2)</f>
        <v/>
      </c>
      <c r="AH2227" s="21">
        <f>ROUNDDOWN(MAX(0,T2227-(AB2227+AD2227)*0.6),-2)+ROUNDDOWN(MAX(0,U2227-(AB2227+AD2227)*0.4),-2)</f>
        <v/>
      </c>
      <c r="AI2227" s="21">
        <f>ROUNDDOWN(T2227,-2)+ROUNDDOWN(U2227,-2)</f>
        <v/>
      </c>
      <c r="AJ2227" s="21">
        <f>M2227+AF2227</f>
        <v/>
      </c>
      <c r="AK2227" s="21">
        <f>M2227+AG2227</f>
        <v/>
      </c>
      <c r="AL2227" s="21">
        <f>N2227+AH2227</f>
        <v/>
      </c>
      <c r="AM2227" s="21">
        <f>O2227+AI2227</f>
        <v/>
      </c>
      <c r="AN2227" s="21">
        <f>N2227+AI2227</f>
        <v/>
      </c>
      <c r="AO2227" s="21">
        <f>ROUNDDOWN((R2227+S2227)*0.2/Y2227+2000,0)</f>
        <v/>
      </c>
      <c r="AP2227" s="21">
        <f>ROUNDDOWN((T2227+U2227)*0.2/Z2227+2000,0)</f>
        <v/>
      </c>
      <c r="AQ2227" s="21">
        <f>AL2227-AK2227</f>
        <v/>
      </c>
      <c r="AR2227" s="21">
        <f>AM2227-AK2227</f>
        <v/>
      </c>
      <c r="AS2227" s="21">
        <f>AM2227-AL2227</f>
        <v/>
      </c>
      <c r="AT2227" s="21">
        <f>AK2227+C2227-AJ2227</f>
        <v/>
      </c>
      <c r="AU2227" s="21">
        <f>AL2227+C2227-AM2227</f>
        <v/>
      </c>
      <c r="AV2227" s="21">
        <f>AN2227+C2227-AM2227</f>
        <v/>
      </c>
    </row>
    <row r="2228">
      <c r="A2228" t="inlineStr">
        <is>
          <t>1万円刻み</t>
        </is>
      </c>
      <c r="B2228" s="21">
        <f>'5_1万円刻み'!$A$465</f>
        <v/>
      </c>
      <c r="C2228" s="21">
        <f>AO2228</f>
        <v/>
      </c>
      <c r="D2228" s="21" t="n">
        <v>0</v>
      </c>
      <c r="E2228" s="21">
        <f>ROUND(MIN(B2228/12,650000)*12*0.0915+MIN(B2228/12,1390000)*12*(0.0504+0)+B2228*0.005,0)</f>
        <v/>
      </c>
      <c r="F2228" s="21">
        <f>IF(B2228&lt;741000,0,IF(B2228&lt;2191000,B2228-740000,IF(B2228&lt;2193000,1451000,IF(B2228&lt;2196000,1453000,IF(B2228&lt;2200000,1456000,IF(B2228&lt;3600000,ROUND(ROUNDDOWN(B2228/4,-3)*2.8,0)-80000,IF(B2228&lt;6600000,ROUND(ROUNDDOWN(B2228/4,-3)*3.2,0)-440000,IF(B2228&lt;8500000,ROUNDDOWN(B2228*0.9,0)-1100000,B2228-1950000))))))))</f>
        <v/>
      </c>
      <c r="G2228" s="21">
        <f>IF(F2228&gt;23500000,NA(),IF(F2228&lt;=4890000,1040000,IF(F2228&lt;=6550000,670000,620000)))</f>
        <v/>
      </c>
      <c r="H2228" s="21">
        <f>IF(D2228&lt;=0,0,MAX(0,MIN(2000000,D2228-MIN(100000,ROUNDDOWN(F2228*0.05,0)))))</f>
        <v/>
      </c>
      <c r="I2228" s="21">
        <f>IF(C2228&lt;=2000,0,MIN(C2228,ROUNDDOWN(F2228*0.4,0))-2000)</f>
        <v/>
      </c>
      <c r="J2228" s="21">
        <f>MAX(0,ROUNDDOWN(F2228-E2228-G2228,-3))</f>
        <v/>
      </c>
      <c r="K2228" s="21">
        <f>MAX(0,ROUNDDOWN(F2228-E2228-G2228-H2228-I2228,-3))</f>
        <v/>
      </c>
      <c r="L2228" s="21">
        <f>MAX(0,ROUNDDOWN(F2228-E2228-G2228-H2228,-3))</f>
        <v/>
      </c>
      <c r="M2228" s="21">
        <f>IF(J2228&lt;=0,0,ROUNDDOWN((J2228*LOOKUP(J2228,{0,1950001,3300001,6950001,9000001,18000001,40000001},{0.05,0.1,0.2,0.23,0.33,0.4,0.45})-LOOKUP(J2228,{0,1950001,3300001,6950001,9000001,18000001,40000001},{0,97500,427500,636000,1536000,2796000,4796000}))*1.021,-2))</f>
        <v/>
      </c>
      <c r="N2228" s="21">
        <f>IF(K2228&lt;=0,0,ROUNDDOWN((K2228*LOOKUP(K2228,{0,1950001,3300001,6950001,9000001,18000001,40000001},{0.05,0.1,0.2,0.23,0.33,0.4,0.45})-LOOKUP(K2228,{0,1950001,3300001,6950001,9000001,18000001,40000001},{0,97500,427500,636000,1536000,2796000,4796000}))*1.021,-2))</f>
        <v/>
      </c>
      <c r="O2228" s="21">
        <f>IF(L2228&lt;=0,0,ROUNDDOWN((L2228*LOOKUP(L2228,{0,1950001,3300001,6950001,9000001,18000001,40000001},{0.05,0.1,0.2,0.23,0.33,0.4,0.45})-LOOKUP(L2228,{0,1950001,3300001,6950001,9000001,18000001,40000001},{0,97500,427500,636000,1536000,2796000,4796000}))*1.021,-2))</f>
        <v/>
      </c>
      <c r="P2228" s="21">
        <f>MAX(0,ROUNDDOWN(F2228-E2228-430000,-3))</f>
        <v/>
      </c>
      <c r="Q2228" s="21">
        <f>MAX(0,ROUNDDOWN(F2228-E2228-430000-H2228,-3))</f>
        <v/>
      </c>
      <c r="R2228" s="21">
        <f>IF(F2228&lt;=450000,0,MAX(0,P2228*0.06-MIN(50000,P2228)*0.03))</f>
        <v/>
      </c>
      <c r="S2228" s="21">
        <f>IF(F2228&lt;=450000,0,MAX(0,P2228*0.04-MIN(50000,P2228)*0.02))</f>
        <v/>
      </c>
      <c r="T2228" s="21">
        <f>IF(F2228&lt;=450000,0,MAX(0,Q2228*0.06-MIN(50000,Q2228)*0.03))</f>
        <v/>
      </c>
      <c r="U2228" s="21">
        <f>IF(F2228&lt;=450000,0,MAX(0,Q2228*0.04-MIN(50000,Q2228)*0.02))</f>
        <v/>
      </c>
      <c r="V2228" s="21">
        <f>50000+MAX(0,G2228-480000)</f>
        <v/>
      </c>
      <c r="W2228" s="21">
        <f>P2228-V2228</f>
        <v/>
      </c>
      <c r="X2228" s="21">
        <f>Q2228-V2228</f>
        <v/>
      </c>
      <c r="Y2228" s="22">
        <f>IF(W2228&lt;0,0.9,LOOKUP(W2228,{0,1950001,3300001,6950001,9000001,18000001,40000001},{0.84895,0.7979,0.6958,0.66517,0.56307,0.4916,0.44055}))</f>
        <v/>
      </c>
      <c r="Z2228" s="22">
        <f>IF(X2228&lt;0,0.9,LOOKUP(X2228,{0,1950001,3300001,6950001,9000001,18000001,40000001},{0.84895,0.7979,0.6958,0.66517,0.56307,0.4916,0.44055}))</f>
        <v/>
      </c>
      <c r="AA2228" s="22">
        <f>IF(W2228&lt;0,0,CHOOSE(MATCH(W2228,{0,1950001,3300001,6950001,9000001},1),5.105/84.895,10.21/79.79,20.42/69.58,23.483/66.517,33.693/56.307))</f>
        <v/>
      </c>
      <c r="AB2228" s="21">
        <f>IF(C2228&lt;=2000,0,(MIN(C2228,ROUNDDOWN(F2228*0.3,0))-2000)*0.1)</f>
        <v/>
      </c>
      <c r="AC2228" s="21">
        <f>IF(C2228&lt;=2000,0,MIN((C2228-2000)*Y2228,(R2228+S2228)*0.2))</f>
        <v/>
      </c>
      <c r="AD2228" s="21">
        <f>IF(C2228&lt;=2000,0,MIN((C2228-2000)*Z2228,(T2228+U2228)*0.2))</f>
        <v/>
      </c>
      <c r="AE2228" s="21">
        <f>AC2228*AA2228</f>
        <v/>
      </c>
      <c r="AF2228" s="21">
        <f>ROUNDDOWN(R2228,-2)+ROUNDDOWN(S2228,-2)</f>
        <v/>
      </c>
      <c r="AG2228" s="21">
        <f>ROUNDDOWN(MAX(0,R2228-(AB2228+AC2228+AE2228)*0.6),-2)+ROUNDDOWN(MAX(0,S2228-(AB2228+AC2228+AE2228)*0.4),-2)</f>
        <v/>
      </c>
      <c r="AH2228" s="21">
        <f>ROUNDDOWN(MAX(0,T2228-(AB2228+AD2228)*0.6),-2)+ROUNDDOWN(MAX(0,U2228-(AB2228+AD2228)*0.4),-2)</f>
        <v/>
      </c>
      <c r="AI2228" s="21">
        <f>ROUNDDOWN(T2228,-2)+ROUNDDOWN(U2228,-2)</f>
        <v/>
      </c>
      <c r="AJ2228" s="21">
        <f>M2228+AF2228</f>
        <v/>
      </c>
      <c r="AK2228" s="21">
        <f>M2228+AG2228</f>
        <v/>
      </c>
      <c r="AL2228" s="21">
        <f>N2228+AH2228</f>
        <v/>
      </c>
      <c r="AM2228" s="21">
        <f>O2228+AI2228</f>
        <v/>
      </c>
      <c r="AN2228" s="21">
        <f>N2228+AI2228</f>
        <v/>
      </c>
      <c r="AO2228" s="21">
        <f>ROUNDDOWN((R2228+S2228)*0.2/Y2228+2000,0)</f>
        <v/>
      </c>
      <c r="AP2228" s="21">
        <f>ROUNDDOWN((T2228+U2228)*0.2/Z2228+2000,0)</f>
        <v/>
      </c>
      <c r="AQ2228" s="21">
        <f>AL2228-AK2228</f>
        <v/>
      </c>
      <c r="AR2228" s="21">
        <f>AM2228-AK2228</f>
        <v/>
      </c>
      <c r="AS2228" s="21">
        <f>AM2228-AL2228</f>
        <v/>
      </c>
      <c r="AT2228" s="21">
        <f>AK2228+C2228-AJ2228</f>
        <v/>
      </c>
      <c r="AU2228" s="21">
        <f>AL2228+C2228-AM2228</f>
        <v/>
      </c>
      <c r="AV2228" s="21">
        <f>AN2228+C2228-AM2228</f>
        <v/>
      </c>
    </row>
    <row r="2229">
      <c r="A2229" t="inlineStr">
        <is>
          <t>1万円刻み</t>
        </is>
      </c>
      <c r="B2229" s="21">
        <f>'5_1万円刻み'!$A$466</f>
        <v/>
      </c>
      <c r="C2229" s="21">
        <f>AO2229</f>
        <v/>
      </c>
      <c r="D2229" s="21" t="n">
        <v>0</v>
      </c>
      <c r="E2229" s="21">
        <f>ROUND(MIN(B2229/12,650000)*12*0.0915+MIN(B2229/12,1390000)*12*(0.0504+0)+B2229*0.005,0)</f>
        <v/>
      </c>
      <c r="F2229" s="21">
        <f>IF(B2229&lt;741000,0,IF(B2229&lt;2191000,B2229-740000,IF(B2229&lt;2193000,1451000,IF(B2229&lt;2196000,1453000,IF(B2229&lt;2200000,1456000,IF(B2229&lt;3600000,ROUND(ROUNDDOWN(B2229/4,-3)*2.8,0)-80000,IF(B2229&lt;6600000,ROUND(ROUNDDOWN(B2229/4,-3)*3.2,0)-440000,IF(B2229&lt;8500000,ROUNDDOWN(B2229*0.9,0)-1100000,B2229-1950000))))))))</f>
        <v/>
      </c>
      <c r="G2229" s="21">
        <f>IF(F2229&gt;23500000,NA(),IF(F2229&lt;=4890000,1040000,IF(F2229&lt;=6550000,670000,620000)))</f>
        <v/>
      </c>
      <c r="H2229" s="21">
        <f>IF(D2229&lt;=0,0,MAX(0,MIN(2000000,D2229-MIN(100000,ROUNDDOWN(F2229*0.05,0)))))</f>
        <v/>
      </c>
      <c r="I2229" s="21">
        <f>IF(C2229&lt;=2000,0,MIN(C2229,ROUNDDOWN(F2229*0.4,0))-2000)</f>
        <v/>
      </c>
      <c r="J2229" s="21">
        <f>MAX(0,ROUNDDOWN(F2229-E2229-G2229,-3))</f>
        <v/>
      </c>
      <c r="K2229" s="21">
        <f>MAX(0,ROUNDDOWN(F2229-E2229-G2229-H2229-I2229,-3))</f>
        <v/>
      </c>
      <c r="L2229" s="21">
        <f>MAX(0,ROUNDDOWN(F2229-E2229-G2229-H2229,-3))</f>
        <v/>
      </c>
      <c r="M2229" s="21">
        <f>IF(J2229&lt;=0,0,ROUNDDOWN((J2229*LOOKUP(J2229,{0,1950001,3300001,6950001,9000001,18000001,40000001},{0.05,0.1,0.2,0.23,0.33,0.4,0.45})-LOOKUP(J2229,{0,1950001,3300001,6950001,9000001,18000001,40000001},{0,97500,427500,636000,1536000,2796000,4796000}))*1.021,-2))</f>
        <v/>
      </c>
      <c r="N2229" s="21">
        <f>IF(K2229&lt;=0,0,ROUNDDOWN((K2229*LOOKUP(K2229,{0,1950001,3300001,6950001,9000001,18000001,40000001},{0.05,0.1,0.2,0.23,0.33,0.4,0.45})-LOOKUP(K2229,{0,1950001,3300001,6950001,9000001,18000001,40000001},{0,97500,427500,636000,1536000,2796000,4796000}))*1.021,-2))</f>
        <v/>
      </c>
      <c r="O2229" s="21">
        <f>IF(L2229&lt;=0,0,ROUNDDOWN((L2229*LOOKUP(L2229,{0,1950001,3300001,6950001,9000001,18000001,40000001},{0.05,0.1,0.2,0.23,0.33,0.4,0.45})-LOOKUP(L2229,{0,1950001,3300001,6950001,9000001,18000001,40000001},{0,97500,427500,636000,1536000,2796000,4796000}))*1.021,-2))</f>
        <v/>
      </c>
      <c r="P2229" s="21">
        <f>MAX(0,ROUNDDOWN(F2229-E2229-430000,-3))</f>
        <v/>
      </c>
      <c r="Q2229" s="21">
        <f>MAX(0,ROUNDDOWN(F2229-E2229-430000-H2229,-3))</f>
        <v/>
      </c>
      <c r="R2229" s="21">
        <f>IF(F2229&lt;=450000,0,MAX(0,P2229*0.06-MIN(50000,P2229)*0.03))</f>
        <v/>
      </c>
      <c r="S2229" s="21">
        <f>IF(F2229&lt;=450000,0,MAX(0,P2229*0.04-MIN(50000,P2229)*0.02))</f>
        <v/>
      </c>
      <c r="T2229" s="21">
        <f>IF(F2229&lt;=450000,0,MAX(0,Q2229*0.06-MIN(50000,Q2229)*0.03))</f>
        <v/>
      </c>
      <c r="U2229" s="21">
        <f>IF(F2229&lt;=450000,0,MAX(0,Q2229*0.04-MIN(50000,Q2229)*0.02))</f>
        <v/>
      </c>
      <c r="V2229" s="21">
        <f>50000+MAX(0,G2229-480000)</f>
        <v/>
      </c>
      <c r="W2229" s="21">
        <f>P2229-V2229</f>
        <v/>
      </c>
      <c r="X2229" s="21">
        <f>Q2229-V2229</f>
        <v/>
      </c>
      <c r="Y2229" s="22">
        <f>IF(W2229&lt;0,0.9,LOOKUP(W2229,{0,1950001,3300001,6950001,9000001,18000001,40000001},{0.84895,0.7979,0.6958,0.66517,0.56307,0.4916,0.44055}))</f>
        <v/>
      </c>
      <c r="Z2229" s="22">
        <f>IF(X2229&lt;0,0.9,LOOKUP(X2229,{0,1950001,3300001,6950001,9000001,18000001,40000001},{0.84895,0.7979,0.6958,0.66517,0.56307,0.4916,0.44055}))</f>
        <v/>
      </c>
      <c r="AA2229" s="22">
        <f>IF(W2229&lt;0,0,CHOOSE(MATCH(W2229,{0,1950001,3300001,6950001,9000001},1),5.105/84.895,10.21/79.79,20.42/69.58,23.483/66.517,33.693/56.307))</f>
        <v/>
      </c>
      <c r="AB2229" s="21">
        <f>IF(C2229&lt;=2000,0,(MIN(C2229,ROUNDDOWN(F2229*0.3,0))-2000)*0.1)</f>
        <v/>
      </c>
      <c r="AC2229" s="21">
        <f>IF(C2229&lt;=2000,0,MIN((C2229-2000)*Y2229,(R2229+S2229)*0.2))</f>
        <v/>
      </c>
      <c r="AD2229" s="21">
        <f>IF(C2229&lt;=2000,0,MIN((C2229-2000)*Z2229,(T2229+U2229)*0.2))</f>
        <v/>
      </c>
      <c r="AE2229" s="21">
        <f>AC2229*AA2229</f>
        <v/>
      </c>
      <c r="AF2229" s="21">
        <f>ROUNDDOWN(R2229,-2)+ROUNDDOWN(S2229,-2)</f>
        <v/>
      </c>
      <c r="AG2229" s="21">
        <f>ROUNDDOWN(MAX(0,R2229-(AB2229+AC2229+AE2229)*0.6),-2)+ROUNDDOWN(MAX(0,S2229-(AB2229+AC2229+AE2229)*0.4),-2)</f>
        <v/>
      </c>
      <c r="AH2229" s="21">
        <f>ROUNDDOWN(MAX(0,T2229-(AB2229+AD2229)*0.6),-2)+ROUNDDOWN(MAX(0,U2229-(AB2229+AD2229)*0.4),-2)</f>
        <v/>
      </c>
      <c r="AI2229" s="21">
        <f>ROUNDDOWN(T2229,-2)+ROUNDDOWN(U2229,-2)</f>
        <v/>
      </c>
      <c r="AJ2229" s="21">
        <f>M2229+AF2229</f>
        <v/>
      </c>
      <c r="AK2229" s="21">
        <f>M2229+AG2229</f>
        <v/>
      </c>
      <c r="AL2229" s="21">
        <f>N2229+AH2229</f>
        <v/>
      </c>
      <c r="AM2229" s="21">
        <f>O2229+AI2229</f>
        <v/>
      </c>
      <c r="AN2229" s="21">
        <f>N2229+AI2229</f>
        <v/>
      </c>
      <c r="AO2229" s="21">
        <f>ROUNDDOWN((R2229+S2229)*0.2/Y2229+2000,0)</f>
        <v/>
      </c>
      <c r="AP2229" s="21">
        <f>ROUNDDOWN((T2229+U2229)*0.2/Z2229+2000,0)</f>
        <v/>
      </c>
      <c r="AQ2229" s="21">
        <f>AL2229-AK2229</f>
        <v/>
      </c>
      <c r="AR2229" s="21">
        <f>AM2229-AK2229</f>
        <v/>
      </c>
      <c r="AS2229" s="21">
        <f>AM2229-AL2229</f>
        <v/>
      </c>
      <c r="AT2229" s="21">
        <f>AK2229+C2229-AJ2229</f>
        <v/>
      </c>
      <c r="AU2229" s="21">
        <f>AL2229+C2229-AM2229</f>
        <v/>
      </c>
      <c r="AV2229" s="21">
        <f>AN2229+C2229-AM2229</f>
        <v/>
      </c>
    </row>
    <row r="2230">
      <c r="A2230" t="inlineStr">
        <is>
          <t>1万円刻み</t>
        </is>
      </c>
      <c r="B2230" s="21">
        <f>'5_1万円刻み'!$A$467</f>
        <v/>
      </c>
      <c r="C2230" s="21">
        <f>AO2230</f>
        <v/>
      </c>
      <c r="D2230" s="21" t="n">
        <v>0</v>
      </c>
      <c r="E2230" s="21">
        <f>ROUND(MIN(B2230/12,650000)*12*0.0915+MIN(B2230/12,1390000)*12*(0.0504+0)+B2230*0.005,0)</f>
        <v/>
      </c>
      <c r="F2230" s="21">
        <f>IF(B2230&lt;741000,0,IF(B2230&lt;2191000,B2230-740000,IF(B2230&lt;2193000,1451000,IF(B2230&lt;2196000,1453000,IF(B2230&lt;2200000,1456000,IF(B2230&lt;3600000,ROUND(ROUNDDOWN(B2230/4,-3)*2.8,0)-80000,IF(B2230&lt;6600000,ROUND(ROUNDDOWN(B2230/4,-3)*3.2,0)-440000,IF(B2230&lt;8500000,ROUNDDOWN(B2230*0.9,0)-1100000,B2230-1950000))))))))</f>
        <v/>
      </c>
      <c r="G2230" s="21">
        <f>IF(F2230&gt;23500000,NA(),IF(F2230&lt;=4890000,1040000,IF(F2230&lt;=6550000,670000,620000)))</f>
        <v/>
      </c>
      <c r="H2230" s="21">
        <f>IF(D2230&lt;=0,0,MAX(0,MIN(2000000,D2230-MIN(100000,ROUNDDOWN(F2230*0.05,0)))))</f>
        <v/>
      </c>
      <c r="I2230" s="21">
        <f>IF(C2230&lt;=2000,0,MIN(C2230,ROUNDDOWN(F2230*0.4,0))-2000)</f>
        <v/>
      </c>
      <c r="J2230" s="21">
        <f>MAX(0,ROUNDDOWN(F2230-E2230-G2230,-3))</f>
        <v/>
      </c>
      <c r="K2230" s="21">
        <f>MAX(0,ROUNDDOWN(F2230-E2230-G2230-H2230-I2230,-3))</f>
        <v/>
      </c>
      <c r="L2230" s="21">
        <f>MAX(0,ROUNDDOWN(F2230-E2230-G2230-H2230,-3))</f>
        <v/>
      </c>
      <c r="M2230" s="21">
        <f>IF(J2230&lt;=0,0,ROUNDDOWN((J2230*LOOKUP(J2230,{0,1950001,3300001,6950001,9000001,18000001,40000001},{0.05,0.1,0.2,0.23,0.33,0.4,0.45})-LOOKUP(J2230,{0,1950001,3300001,6950001,9000001,18000001,40000001},{0,97500,427500,636000,1536000,2796000,4796000}))*1.021,-2))</f>
        <v/>
      </c>
      <c r="N2230" s="21">
        <f>IF(K2230&lt;=0,0,ROUNDDOWN((K2230*LOOKUP(K2230,{0,1950001,3300001,6950001,9000001,18000001,40000001},{0.05,0.1,0.2,0.23,0.33,0.4,0.45})-LOOKUP(K2230,{0,1950001,3300001,6950001,9000001,18000001,40000001},{0,97500,427500,636000,1536000,2796000,4796000}))*1.021,-2))</f>
        <v/>
      </c>
      <c r="O2230" s="21">
        <f>IF(L2230&lt;=0,0,ROUNDDOWN((L2230*LOOKUP(L2230,{0,1950001,3300001,6950001,9000001,18000001,40000001},{0.05,0.1,0.2,0.23,0.33,0.4,0.45})-LOOKUP(L2230,{0,1950001,3300001,6950001,9000001,18000001,40000001},{0,97500,427500,636000,1536000,2796000,4796000}))*1.021,-2))</f>
        <v/>
      </c>
      <c r="P2230" s="21">
        <f>MAX(0,ROUNDDOWN(F2230-E2230-430000,-3))</f>
        <v/>
      </c>
      <c r="Q2230" s="21">
        <f>MAX(0,ROUNDDOWN(F2230-E2230-430000-H2230,-3))</f>
        <v/>
      </c>
      <c r="R2230" s="21">
        <f>IF(F2230&lt;=450000,0,MAX(0,P2230*0.06-MIN(50000,P2230)*0.03))</f>
        <v/>
      </c>
      <c r="S2230" s="21">
        <f>IF(F2230&lt;=450000,0,MAX(0,P2230*0.04-MIN(50000,P2230)*0.02))</f>
        <v/>
      </c>
      <c r="T2230" s="21">
        <f>IF(F2230&lt;=450000,0,MAX(0,Q2230*0.06-MIN(50000,Q2230)*0.03))</f>
        <v/>
      </c>
      <c r="U2230" s="21">
        <f>IF(F2230&lt;=450000,0,MAX(0,Q2230*0.04-MIN(50000,Q2230)*0.02))</f>
        <v/>
      </c>
      <c r="V2230" s="21">
        <f>50000+MAX(0,G2230-480000)</f>
        <v/>
      </c>
      <c r="W2230" s="21">
        <f>P2230-V2230</f>
        <v/>
      </c>
      <c r="X2230" s="21">
        <f>Q2230-V2230</f>
        <v/>
      </c>
      <c r="Y2230" s="22">
        <f>IF(W2230&lt;0,0.9,LOOKUP(W2230,{0,1950001,3300001,6950001,9000001,18000001,40000001},{0.84895,0.7979,0.6958,0.66517,0.56307,0.4916,0.44055}))</f>
        <v/>
      </c>
      <c r="Z2230" s="22">
        <f>IF(X2230&lt;0,0.9,LOOKUP(X2230,{0,1950001,3300001,6950001,9000001,18000001,40000001},{0.84895,0.7979,0.6958,0.66517,0.56307,0.4916,0.44055}))</f>
        <v/>
      </c>
      <c r="AA2230" s="22">
        <f>IF(W2230&lt;0,0,CHOOSE(MATCH(W2230,{0,1950001,3300001,6950001,9000001},1),5.105/84.895,10.21/79.79,20.42/69.58,23.483/66.517,33.693/56.307))</f>
        <v/>
      </c>
      <c r="AB2230" s="21">
        <f>IF(C2230&lt;=2000,0,(MIN(C2230,ROUNDDOWN(F2230*0.3,0))-2000)*0.1)</f>
        <v/>
      </c>
      <c r="AC2230" s="21">
        <f>IF(C2230&lt;=2000,0,MIN((C2230-2000)*Y2230,(R2230+S2230)*0.2))</f>
        <v/>
      </c>
      <c r="AD2230" s="21">
        <f>IF(C2230&lt;=2000,0,MIN((C2230-2000)*Z2230,(T2230+U2230)*0.2))</f>
        <v/>
      </c>
      <c r="AE2230" s="21">
        <f>AC2230*AA2230</f>
        <v/>
      </c>
      <c r="AF2230" s="21">
        <f>ROUNDDOWN(R2230,-2)+ROUNDDOWN(S2230,-2)</f>
        <v/>
      </c>
      <c r="AG2230" s="21">
        <f>ROUNDDOWN(MAX(0,R2230-(AB2230+AC2230+AE2230)*0.6),-2)+ROUNDDOWN(MAX(0,S2230-(AB2230+AC2230+AE2230)*0.4),-2)</f>
        <v/>
      </c>
      <c r="AH2230" s="21">
        <f>ROUNDDOWN(MAX(0,T2230-(AB2230+AD2230)*0.6),-2)+ROUNDDOWN(MAX(0,U2230-(AB2230+AD2230)*0.4),-2)</f>
        <v/>
      </c>
      <c r="AI2230" s="21">
        <f>ROUNDDOWN(T2230,-2)+ROUNDDOWN(U2230,-2)</f>
        <v/>
      </c>
      <c r="AJ2230" s="21">
        <f>M2230+AF2230</f>
        <v/>
      </c>
      <c r="AK2230" s="21">
        <f>M2230+AG2230</f>
        <v/>
      </c>
      <c r="AL2230" s="21">
        <f>N2230+AH2230</f>
        <v/>
      </c>
      <c r="AM2230" s="21">
        <f>O2230+AI2230</f>
        <v/>
      </c>
      <c r="AN2230" s="21">
        <f>N2230+AI2230</f>
        <v/>
      </c>
      <c r="AO2230" s="21">
        <f>ROUNDDOWN((R2230+S2230)*0.2/Y2230+2000,0)</f>
        <v/>
      </c>
      <c r="AP2230" s="21">
        <f>ROUNDDOWN((T2230+U2230)*0.2/Z2230+2000,0)</f>
        <v/>
      </c>
      <c r="AQ2230" s="21">
        <f>AL2230-AK2230</f>
        <v/>
      </c>
      <c r="AR2230" s="21">
        <f>AM2230-AK2230</f>
        <v/>
      </c>
      <c r="AS2230" s="21">
        <f>AM2230-AL2230</f>
        <v/>
      </c>
      <c r="AT2230" s="21">
        <f>AK2230+C2230-AJ2230</f>
        <v/>
      </c>
      <c r="AU2230" s="21">
        <f>AL2230+C2230-AM2230</f>
        <v/>
      </c>
      <c r="AV2230" s="21">
        <f>AN2230+C2230-AM2230</f>
        <v/>
      </c>
    </row>
    <row r="2231">
      <c r="A2231" t="inlineStr">
        <is>
          <t>1万円刻み</t>
        </is>
      </c>
      <c r="B2231" s="21">
        <f>'5_1万円刻み'!$A$468</f>
        <v/>
      </c>
      <c r="C2231" s="21">
        <f>AO2231</f>
        <v/>
      </c>
      <c r="D2231" s="21" t="n">
        <v>0</v>
      </c>
      <c r="E2231" s="21">
        <f>ROUND(MIN(B2231/12,650000)*12*0.0915+MIN(B2231/12,1390000)*12*(0.0504+0)+B2231*0.005,0)</f>
        <v/>
      </c>
      <c r="F2231" s="21">
        <f>IF(B2231&lt;741000,0,IF(B2231&lt;2191000,B2231-740000,IF(B2231&lt;2193000,1451000,IF(B2231&lt;2196000,1453000,IF(B2231&lt;2200000,1456000,IF(B2231&lt;3600000,ROUND(ROUNDDOWN(B2231/4,-3)*2.8,0)-80000,IF(B2231&lt;6600000,ROUND(ROUNDDOWN(B2231/4,-3)*3.2,0)-440000,IF(B2231&lt;8500000,ROUNDDOWN(B2231*0.9,0)-1100000,B2231-1950000))))))))</f>
        <v/>
      </c>
      <c r="G2231" s="21">
        <f>IF(F2231&gt;23500000,NA(),IF(F2231&lt;=4890000,1040000,IF(F2231&lt;=6550000,670000,620000)))</f>
        <v/>
      </c>
      <c r="H2231" s="21">
        <f>IF(D2231&lt;=0,0,MAX(0,MIN(2000000,D2231-MIN(100000,ROUNDDOWN(F2231*0.05,0)))))</f>
        <v/>
      </c>
      <c r="I2231" s="21">
        <f>IF(C2231&lt;=2000,0,MIN(C2231,ROUNDDOWN(F2231*0.4,0))-2000)</f>
        <v/>
      </c>
      <c r="J2231" s="21">
        <f>MAX(0,ROUNDDOWN(F2231-E2231-G2231,-3))</f>
        <v/>
      </c>
      <c r="K2231" s="21">
        <f>MAX(0,ROUNDDOWN(F2231-E2231-G2231-H2231-I2231,-3))</f>
        <v/>
      </c>
      <c r="L2231" s="21">
        <f>MAX(0,ROUNDDOWN(F2231-E2231-G2231-H2231,-3))</f>
        <v/>
      </c>
      <c r="M2231" s="21">
        <f>IF(J2231&lt;=0,0,ROUNDDOWN((J2231*LOOKUP(J2231,{0,1950001,3300001,6950001,9000001,18000001,40000001},{0.05,0.1,0.2,0.23,0.33,0.4,0.45})-LOOKUP(J2231,{0,1950001,3300001,6950001,9000001,18000001,40000001},{0,97500,427500,636000,1536000,2796000,4796000}))*1.021,-2))</f>
        <v/>
      </c>
      <c r="N2231" s="21">
        <f>IF(K2231&lt;=0,0,ROUNDDOWN((K2231*LOOKUP(K2231,{0,1950001,3300001,6950001,9000001,18000001,40000001},{0.05,0.1,0.2,0.23,0.33,0.4,0.45})-LOOKUP(K2231,{0,1950001,3300001,6950001,9000001,18000001,40000001},{0,97500,427500,636000,1536000,2796000,4796000}))*1.021,-2))</f>
        <v/>
      </c>
      <c r="O2231" s="21">
        <f>IF(L2231&lt;=0,0,ROUNDDOWN((L2231*LOOKUP(L2231,{0,1950001,3300001,6950001,9000001,18000001,40000001},{0.05,0.1,0.2,0.23,0.33,0.4,0.45})-LOOKUP(L2231,{0,1950001,3300001,6950001,9000001,18000001,40000001},{0,97500,427500,636000,1536000,2796000,4796000}))*1.021,-2))</f>
        <v/>
      </c>
      <c r="P2231" s="21">
        <f>MAX(0,ROUNDDOWN(F2231-E2231-430000,-3))</f>
        <v/>
      </c>
      <c r="Q2231" s="21">
        <f>MAX(0,ROUNDDOWN(F2231-E2231-430000-H2231,-3))</f>
        <v/>
      </c>
      <c r="R2231" s="21">
        <f>IF(F2231&lt;=450000,0,MAX(0,P2231*0.06-MIN(50000,P2231)*0.03))</f>
        <v/>
      </c>
      <c r="S2231" s="21">
        <f>IF(F2231&lt;=450000,0,MAX(0,P2231*0.04-MIN(50000,P2231)*0.02))</f>
        <v/>
      </c>
      <c r="T2231" s="21">
        <f>IF(F2231&lt;=450000,0,MAX(0,Q2231*0.06-MIN(50000,Q2231)*0.03))</f>
        <v/>
      </c>
      <c r="U2231" s="21">
        <f>IF(F2231&lt;=450000,0,MAX(0,Q2231*0.04-MIN(50000,Q2231)*0.02))</f>
        <v/>
      </c>
      <c r="V2231" s="21">
        <f>50000+MAX(0,G2231-480000)</f>
        <v/>
      </c>
      <c r="W2231" s="21">
        <f>P2231-V2231</f>
        <v/>
      </c>
      <c r="X2231" s="21">
        <f>Q2231-V2231</f>
        <v/>
      </c>
      <c r="Y2231" s="22">
        <f>IF(W2231&lt;0,0.9,LOOKUP(W2231,{0,1950001,3300001,6950001,9000001,18000001,40000001},{0.84895,0.7979,0.6958,0.66517,0.56307,0.4916,0.44055}))</f>
        <v/>
      </c>
      <c r="Z2231" s="22">
        <f>IF(X2231&lt;0,0.9,LOOKUP(X2231,{0,1950001,3300001,6950001,9000001,18000001,40000001},{0.84895,0.7979,0.6958,0.66517,0.56307,0.4916,0.44055}))</f>
        <v/>
      </c>
      <c r="AA2231" s="22">
        <f>IF(W2231&lt;0,0,CHOOSE(MATCH(W2231,{0,1950001,3300001,6950001,9000001},1),5.105/84.895,10.21/79.79,20.42/69.58,23.483/66.517,33.693/56.307))</f>
        <v/>
      </c>
      <c r="AB2231" s="21">
        <f>IF(C2231&lt;=2000,0,(MIN(C2231,ROUNDDOWN(F2231*0.3,0))-2000)*0.1)</f>
        <v/>
      </c>
      <c r="AC2231" s="21">
        <f>IF(C2231&lt;=2000,0,MIN((C2231-2000)*Y2231,(R2231+S2231)*0.2))</f>
        <v/>
      </c>
      <c r="AD2231" s="21">
        <f>IF(C2231&lt;=2000,0,MIN((C2231-2000)*Z2231,(T2231+U2231)*0.2))</f>
        <v/>
      </c>
      <c r="AE2231" s="21">
        <f>AC2231*AA2231</f>
        <v/>
      </c>
      <c r="AF2231" s="21">
        <f>ROUNDDOWN(R2231,-2)+ROUNDDOWN(S2231,-2)</f>
        <v/>
      </c>
      <c r="AG2231" s="21">
        <f>ROUNDDOWN(MAX(0,R2231-(AB2231+AC2231+AE2231)*0.6),-2)+ROUNDDOWN(MAX(0,S2231-(AB2231+AC2231+AE2231)*0.4),-2)</f>
        <v/>
      </c>
      <c r="AH2231" s="21">
        <f>ROUNDDOWN(MAX(0,T2231-(AB2231+AD2231)*0.6),-2)+ROUNDDOWN(MAX(0,U2231-(AB2231+AD2231)*0.4),-2)</f>
        <v/>
      </c>
      <c r="AI2231" s="21">
        <f>ROUNDDOWN(T2231,-2)+ROUNDDOWN(U2231,-2)</f>
        <v/>
      </c>
      <c r="AJ2231" s="21">
        <f>M2231+AF2231</f>
        <v/>
      </c>
      <c r="AK2231" s="21">
        <f>M2231+AG2231</f>
        <v/>
      </c>
      <c r="AL2231" s="21">
        <f>N2231+AH2231</f>
        <v/>
      </c>
      <c r="AM2231" s="21">
        <f>O2231+AI2231</f>
        <v/>
      </c>
      <c r="AN2231" s="21">
        <f>N2231+AI2231</f>
        <v/>
      </c>
      <c r="AO2231" s="21">
        <f>ROUNDDOWN((R2231+S2231)*0.2/Y2231+2000,0)</f>
        <v/>
      </c>
      <c r="AP2231" s="21">
        <f>ROUNDDOWN((T2231+U2231)*0.2/Z2231+2000,0)</f>
        <v/>
      </c>
      <c r="AQ2231" s="21">
        <f>AL2231-AK2231</f>
        <v/>
      </c>
      <c r="AR2231" s="21">
        <f>AM2231-AK2231</f>
        <v/>
      </c>
      <c r="AS2231" s="21">
        <f>AM2231-AL2231</f>
        <v/>
      </c>
      <c r="AT2231" s="21">
        <f>AK2231+C2231-AJ2231</f>
        <v/>
      </c>
      <c r="AU2231" s="21">
        <f>AL2231+C2231-AM2231</f>
        <v/>
      </c>
      <c r="AV2231" s="21">
        <f>AN2231+C2231-AM2231</f>
        <v/>
      </c>
    </row>
    <row r="2232">
      <c r="A2232" t="inlineStr">
        <is>
          <t>1万円刻み</t>
        </is>
      </c>
      <c r="B2232" s="21">
        <f>'5_1万円刻み'!$A$469</f>
        <v/>
      </c>
      <c r="C2232" s="21">
        <f>AO2232</f>
        <v/>
      </c>
      <c r="D2232" s="21" t="n">
        <v>0</v>
      </c>
      <c r="E2232" s="21">
        <f>ROUND(MIN(B2232/12,650000)*12*0.0915+MIN(B2232/12,1390000)*12*(0.0504+0)+B2232*0.005,0)</f>
        <v/>
      </c>
      <c r="F2232" s="21">
        <f>IF(B2232&lt;741000,0,IF(B2232&lt;2191000,B2232-740000,IF(B2232&lt;2193000,1451000,IF(B2232&lt;2196000,1453000,IF(B2232&lt;2200000,1456000,IF(B2232&lt;3600000,ROUND(ROUNDDOWN(B2232/4,-3)*2.8,0)-80000,IF(B2232&lt;6600000,ROUND(ROUNDDOWN(B2232/4,-3)*3.2,0)-440000,IF(B2232&lt;8500000,ROUNDDOWN(B2232*0.9,0)-1100000,B2232-1950000))))))))</f>
        <v/>
      </c>
      <c r="G2232" s="21">
        <f>IF(F2232&gt;23500000,NA(),IF(F2232&lt;=4890000,1040000,IF(F2232&lt;=6550000,670000,620000)))</f>
        <v/>
      </c>
      <c r="H2232" s="21">
        <f>IF(D2232&lt;=0,0,MAX(0,MIN(2000000,D2232-MIN(100000,ROUNDDOWN(F2232*0.05,0)))))</f>
        <v/>
      </c>
      <c r="I2232" s="21">
        <f>IF(C2232&lt;=2000,0,MIN(C2232,ROUNDDOWN(F2232*0.4,0))-2000)</f>
        <v/>
      </c>
      <c r="J2232" s="21">
        <f>MAX(0,ROUNDDOWN(F2232-E2232-G2232,-3))</f>
        <v/>
      </c>
      <c r="K2232" s="21">
        <f>MAX(0,ROUNDDOWN(F2232-E2232-G2232-H2232-I2232,-3))</f>
        <v/>
      </c>
      <c r="L2232" s="21">
        <f>MAX(0,ROUNDDOWN(F2232-E2232-G2232-H2232,-3))</f>
        <v/>
      </c>
      <c r="M2232" s="21">
        <f>IF(J2232&lt;=0,0,ROUNDDOWN((J2232*LOOKUP(J2232,{0,1950001,3300001,6950001,9000001,18000001,40000001},{0.05,0.1,0.2,0.23,0.33,0.4,0.45})-LOOKUP(J2232,{0,1950001,3300001,6950001,9000001,18000001,40000001},{0,97500,427500,636000,1536000,2796000,4796000}))*1.021,-2))</f>
        <v/>
      </c>
      <c r="N2232" s="21">
        <f>IF(K2232&lt;=0,0,ROUNDDOWN((K2232*LOOKUP(K2232,{0,1950001,3300001,6950001,9000001,18000001,40000001},{0.05,0.1,0.2,0.23,0.33,0.4,0.45})-LOOKUP(K2232,{0,1950001,3300001,6950001,9000001,18000001,40000001},{0,97500,427500,636000,1536000,2796000,4796000}))*1.021,-2))</f>
        <v/>
      </c>
      <c r="O2232" s="21">
        <f>IF(L2232&lt;=0,0,ROUNDDOWN((L2232*LOOKUP(L2232,{0,1950001,3300001,6950001,9000001,18000001,40000001},{0.05,0.1,0.2,0.23,0.33,0.4,0.45})-LOOKUP(L2232,{0,1950001,3300001,6950001,9000001,18000001,40000001},{0,97500,427500,636000,1536000,2796000,4796000}))*1.021,-2))</f>
        <v/>
      </c>
      <c r="P2232" s="21">
        <f>MAX(0,ROUNDDOWN(F2232-E2232-430000,-3))</f>
        <v/>
      </c>
      <c r="Q2232" s="21">
        <f>MAX(0,ROUNDDOWN(F2232-E2232-430000-H2232,-3))</f>
        <v/>
      </c>
      <c r="R2232" s="21">
        <f>IF(F2232&lt;=450000,0,MAX(0,P2232*0.06-MIN(50000,P2232)*0.03))</f>
        <v/>
      </c>
      <c r="S2232" s="21">
        <f>IF(F2232&lt;=450000,0,MAX(0,P2232*0.04-MIN(50000,P2232)*0.02))</f>
        <v/>
      </c>
      <c r="T2232" s="21">
        <f>IF(F2232&lt;=450000,0,MAX(0,Q2232*0.06-MIN(50000,Q2232)*0.03))</f>
        <v/>
      </c>
      <c r="U2232" s="21">
        <f>IF(F2232&lt;=450000,0,MAX(0,Q2232*0.04-MIN(50000,Q2232)*0.02))</f>
        <v/>
      </c>
      <c r="V2232" s="21">
        <f>50000+MAX(0,G2232-480000)</f>
        <v/>
      </c>
      <c r="W2232" s="21">
        <f>P2232-V2232</f>
        <v/>
      </c>
      <c r="X2232" s="21">
        <f>Q2232-V2232</f>
        <v/>
      </c>
      <c r="Y2232" s="22">
        <f>IF(W2232&lt;0,0.9,LOOKUP(W2232,{0,1950001,3300001,6950001,9000001,18000001,40000001},{0.84895,0.7979,0.6958,0.66517,0.56307,0.4916,0.44055}))</f>
        <v/>
      </c>
      <c r="Z2232" s="22">
        <f>IF(X2232&lt;0,0.9,LOOKUP(X2232,{0,1950001,3300001,6950001,9000001,18000001,40000001},{0.84895,0.7979,0.6958,0.66517,0.56307,0.4916,0.44055}))</f>
        <v/>
      </c>
      <c r="AA2232" s="22">
        <f>IF(W2232&lt;0,0,CHOOSE(MATCH(W2232,{0,1950001,3300001,6950001,9000001},1),5.105/84.895,10.21/79.79,20.42/69.58,23.483/66.517,33.693/56.307))</f>
        <v/>
      </c>
      <c r="AB2232" s="21">
        <f>IF(C2232&lt;=2000,0,(MIN(C2232,ROUNDDOWN(F2232*0.3,0))-2000)*0.1)</f>
        <v/>
      </c>
      <c r="AC2232" s="21">
        <f>IF(C2232&lt;=2000,0,MIN((C2232-2000)*Y2232,(R2232+S2232)*0.2))</f>
        <v/>
      </c>
      <c r="AD2232" s="21">
        <f>IF(C2232&lt;=2000,0,MIN((C2232-2000)*Z2232,(T2232+U2232)*0.2))</f>
        <v/>
      </c>
      <c r="AE2232" s="21">
        <f>AC2232*AA2232</f>
        <v/>
      </c>
      <c r="AF2232" s="21">
        <f>ROUNDDOWN(R2232,-2)+ROUNDDOWN(S2232,-2)</f>
        <v/>
      </c>
      <c r="AG2232" s="21">
        <f>ROUNDDOWN(MAX(0,R2232-(AB2232+AC2232+AE2232)*0.6),-2)+ROUNDDOWN(MAX(0,S2232-(AB2232+AC2232+AE2232)*0.4),-2)</f>
        <v/>
      </c>
      <c r="AH2232" s="21">
        <f>ROUNDDOWN(MAX(0,T2232-(AB2232+AD2232)*0.6),-2)+ROUNDDOWN(MAX(0,U2232-(AB2232+AD2232)*0.4),-2)</f>
        <v/>
      </c>
      <c r="AI2232" s="21">
        <f>ROUNDDOWN(T2232,-2)+ROUNDDOWN(U2232,-2)</f>
        <v/>
      </c>
      <c r="AJ2232" s="21">
        <f>M2232+AF2232</f>
        <v/>
      </c>
      <c r="AK2232" s="21">
        <f>M2232+AG2232</f>
        <v/>
      </c>
      <c r="AL2232" s="21">
        <f>N2232+AH2232</f>
        <v/>
      </c>
      <c r="AM2232" s="21">
        <f>O2232+AI2232</f>
        <v/>
      </c>
      <c r="AN2232" s="21">
        <f>N2232+AI2232</f>
        <v/>
      </c>
      <c r="AO2232" s="21">
        <f>ROUNDDOWN((R2232+S2232)*0.2/Y2232+2000,0)</f>
        <v/>
      </c>
      <c r="AP2232" s="21">
        <f>ROUNDDOWN((T2232+U2232)*0.2/Z2232+2000,0)</f>
        <v/>
      </c>
      <c r="AQ2232" s="21">
        <f>AL2232-AK2232</f>
        <v/>
      </c>
      <c r="AR2232" s="21">
        <f>AM2232-AK2232</f>
        <v/>
      </c>
      <c r="AS2232" s="21">
        <f>AM2232-AL2232</f>
        <v/>
      </c>
      <c r="AT2232" s="21">
        <f>AK2232+C2232-AJ2232</f>
        <v/>
      </c>
      <c r="AU2232" s="21">
        <f>AL2232+C2232-AM2232</f>
        <v/>
      </c>
      <c r="AV2232" s="21">
        <f>AN2232+C2232-AM2232</f>
        <v/>
      </c>
    </row>
    <row r="2233">
      <c r="A2233" t="inlineStr">
        <is>
          <t>1万円刻み</t>
        </is>
      </c>
      <c r="B2233" s="21">
        <f>'5_1万円刻み'!$A$470</f>
        <v/>
      </c>
      <c r="C2233" s="21">
        <f>AO2233</f>
        <v/>
      </c>
      <c r="D2233" s="21" t="n">
        <v>0</v>
      </c>
      <c r="E2233" s="21">
        <f>ROUND(MIN(B2233/12,650000)*12*0.0915+MIN(B2233/12,1390000)*12*(0.0504+0)+B2233*0.005,0)</f>
        <v/>
      </c>
      <c r="F2233" s="21">
        <f>IF(B2233&lt;741000,0,IF(B2233&lt;2191000,B2233-740000,IF(B2233&lt;2193000,1451000,IF(B2233&lt;2196000,1453000,IF(B2233&lt;2200000,1456000,IF(B2233&lt;3600000,ROUND(ROUNDDOWN(B2233/4,-3)*2.8,0)-80000,IF(B2233&lt;6600000,ROUND(ROUNDDOWN(B2233/4,-3)*3.2,0)-440000,IF(B2233&lt;8500000,ROUNDDOWN(B2233*0.9,0)-1100000,B2233-1950000))))))))</f>
        <v/>
      </c>
      <c r="G2233" s="21">
        <f>IF(F2233&gt;23500000,NA(),IF(F2233&lt;=4890000,1040000,IF(F2233&lt;=6550000,670000,620000)))</f>
        <v/>
      </c>
      <c r="H2233" s="21">
        <f>IF(D2233&lt;=0,0,MAX(0,MIN(2000000,D2233-MIN(100000,ROUNDDOWN(F2233*0.05,0)))))</f>
        <v/>
      </c>
      <c r="I2233" s="21">
        <f>IF(C2233&lt;=2000,0,MIN(C2233,ROUNDDOWN(F2233*0.4,0))-2000)</f>
        <v/>
      </c>
      <c r="J2233" s="21">
        <f>MAX(0,ROUNDDOWN(F2233-E2233-G2233,-3))</f>
        <v/>
      </c>
      <c r="K2233" s="21">
        <f>MAX(0,ROUNDDOWN(F2233-E2233-G2233-H2233-I2233,-3))</f>
        <v/>
      </c>
      <c r="L2233" s="21">
        <f>MAX(0,ROUNDDOWN(F2233-E2233-G2233-H2233,-3))</f>
        <v/>
      </c>
      <c r="M2233" s="21">
        <f>IF(J2233&lt;=0,0,ROUNDDOWN((J2233*LOOKUP(J2233,{0,1950001,3300001,6950001,9000001,18000001,40000001},{0.05,0.1,0.2,0.23,0.33,0.4,0.45})-LOOKUP(J2233,{0,1950001,3300001,6950001,9000001,18000001,40000001},{0,97500,427500,636000,1536000,2796000,4796000}))*1.021,-2))</f>
        <v/>
      </c>
      <c r="N2233" s="21">
        <f>IF(K2233&lt;=0,0,ROUNDDOWN((K2233*LOOKUP(K2233,{0,1950001,3300001,6950001,9000001,18000001,40000001},{0.05,0.1,0.2,0.23,0.33,0.4,0.45})-LOOKUP(K2233,{0,1950001,3300001,6950001,9000001,18000001,40000001},{0,97500,427500,636000,1536000,2796000,4796000}))*1.021,-2))</f>
        <v/>
      </c>
      <c r="O2233" s="21">
        <f>IF(L2233&lt;=0,0,ROUNDDOWN((L2233*LOOKUP(L2233,{0,1950001,3300001,6950001,9000001,18000001,40000001},{0.05,0.1,0.2,0.23,0.33,0.4,0.45})-LOOKUP(L2233,{0,1950001,3300001,6950001,9000001,18000001,40000001},{0,97500,427500,636000,1536000,2796000,4796000}))*1.021,-2))</f>
        <v/>
      </c>
      <c r="P2233" s="21">
        <f>MAX(0,ROUNDDOWN(F2233-E2233-430000,-3))</f>
        <v/>
      </c>
      <c r="Q2233" s="21">
        <f>MAX(0,ROUNDDOWN(F2233-E2233-430000-H2233,-3))</f>
        <v/>
      </c>
      <c r="R2233" s="21">
        <f>IF(F2233&lt;=450000,0,MAX(0,P2233*0.06-MIN(50000,P2233)*0.03))</f>
        <v/>
      </c>
      <c r="S2233" s="21">
        <f>IF(F2233&lt;=450000,0,MAX(0,P2233*0.04-MIN(50000,P2233)*0.02))</f>
        <v/>
      </c>
      <c r="T2233" s="21">
        <f>IF(F2233&lt;=450000,0,MAX(0,Q2233*0.06-MIN(50000,Q2233)*0.03))</f>
        <v/>
      </c>
      <c r="U2233" s="21">
        <f>IF(F2233&lt;=450000,0,MAX(0,Q2233*0.04-MIN(50000,Q2233)*0.02))</f>
        <v/>
      </c>
      <c r="V2233" s="21">
        <f>50000+MAX(0,G2233-480000)</f>
        <v/>
      </c>
      <c r="W2233" s="21">
        <f>P2233-V2233</f>
        <v/>
      </c>
      <c r="X2233" s="21">
        <f>Q2233-V2233</f>
        <v/>
      </c>
      <c r="Y2233" s="22">
        <f>IF(W2233&lt;0,0.9,LOOKUP(W2233,{0,1950001,3300001,6950001,9000001,18000001,40000001},{0.84895,0.7979,0.6958,0.66517,0.56307,0.4916,0.44055}))</f>
        <v/>
      </c>
      <c r="Z2233" s="22">
        <f>IF(X2233&lt;0,0.9,LOOKUP(X2233,{0,1950001,3300001,6950001,9000001,18000001,40000001},{0.84895,0.7979,0.6958,0.66517,0.56307,0.4916,0.44055}))</f>
        <v/>
      </c>
      <c r="AA2233" s="22">
        <f>IF(W2233&lt;0,0,CHOOSE(MATCH(W2233,{0,1950001,3300001,6950001,9000001},1),5.105/84.895,10.21/79.79,20.42/69.58,23.483/66.517,33.693/56.307))</f>
        <v/>
      </c>
      <c r="AB2233" s="21">
        <f>IF(C2233&lt;=2000,0,(MIN(C2233,ROUNDDOWN(F2233*0.3,0))-2000)*0.1)</f>
        <v/>
      </c>
      <c r="AC2233" s="21">
        <f>IF(C2233&lt;=2000,0,MIN((C2233-2000)*Y2233,(R2233+S2233)*0.2))</f>
        <v/>
      </c>
      <c r="AD2233" s="21">
        <f>IF(C2233&lt;=2000,0,MIN((C2233-2000)*Z2233,(T2233+U2233)*0.2))</f>
        <v/>
      </c>
      <c r="AE2233" s="21">
        <f>AC2233*AA2233</f>
        <v/>
      </c>
      <c r="AF2233" s="21">
        <f>ROUNDDOWN(R2233,-2)+ROUNDDOWN(S2233,-2)</f>
        <v/>
      </c>
      <c r="AG2233" s="21">
        <f>ROUNDDOWN(MAX(0,R2233-(AB2233+AC2233+AE2233)*0.6),-2)+ROUNDDOWN(MAX(0,S2233-(AB2233+AC2233+AE2233)*0.4),-2)</f>
        <v/>
      </c>
      <c r="AH2233" s="21">
        <f>ROUNDDOWN(MAX(0,T2233-(AB2233+AD2233)*0.6),-2)+ROUNDDOWN(MAX(0,U2233-(AB2233+AD2233)*0.4),-2)</f>
        <v/>
      </c>
      <c r="AI2233" s="21">
        <f>ROUNDDOWN(T2233,-2)+ROUNDDOWN(U2233,-2)</f>
        <v/>
      </c>
      <c r="AJ2233" s="21">
        <f>M2233+AF2233</f>
        <v/>
      </c>
      <c r="AK2233" s="21">
        <f>M2233+AG2233</f>
        <v/>
      </c>
      <c r="AL2233" s="21">
        <f>N2233+AH2233</f>
        <v/>
      </c>
      <c r="AM2233" s="21">
        <f>O2233+AI2233</f>
        <v/>
      </c>
      <c r="AN2233" s="21">
        <f>N2233+AI2233</f>
        <v/>
      </c>
      <c r="AO2233" s="21">
        <f>ROUNDDOWN((R2233+S2233)*0.2/Y2233+2000,0)</f>
        <v/>
      </c>
      <c r="AP2233" s="21">
        <f>ROUNDDOWN((T2233+U2233)*0.2/Z2233+2000,0)</f>
        <v/>
      </c>
      <c r="AQ2233" s="21">
        <f>AL2233-AK2233</f>
        <v/>
      </c>
      <c r="AR2233" s="21">
        <f>AM2233-AK2233</f>
        <v/>
      </c>
      <c r="AS2233" s="21">
        <f>AM2233-AL2233</f>
        <v/>
      </c>
      <c r="AT2233" s="21">
        <f>AK2233+C2233-AJ2233</f>
        <v/>
      </c>
      <c r="AU2233" s="21">
        <f>AL2233+C2233-AM2233</f>
        <v/>
      </c>
      <c r="AV2233" s="21">
        <f>AN2233+C2233-AM2233</f>
        <v/>
      </c>
    </row>
    <row r="2234">
      <c r="A2234" t="inlineStr">
        <is>
          <t>1万円刻み</t>
        </is>
      </c>
      <c r="B2234" s="21">
        <f>'5_1万円刻み'!$A$471</f>
        <v/>
      </c>
      <c r="C2234" s="21">
        <f>AO2234</f>
        <v/>
      </c>
      <c r="D2234" s="21" t="n">
        <v>0</v>
      </c>
      <c r="E2234" s="21">
        <f>ROUND(MIN(B2234/12,650000)*12*0.0915+MIN(B2234/12,1390000)*12*(0.0504+0)+B2234*0.005,0)</f>
        <v/>
      </c>
      <c r="F2234" s="21">
        <f>IF(B2234&lt;741000,0,IF(B2234&lt;2191000,B2234-740000,IF(B2234&lt;2193000,1451000,IF(B2234&lt;2196000,1453000,IF(B2234&lt;2200000,1456000,IF(B2234&lt;3600000,ROUND(ROUNDDOWN(B2234/4,-3)*2.8,0)-80000,IF(B2234&lt;6600000,ROUND(ROUNDDOWN(B2234/4,-3)*3.2,0)-440000,IF(B2234&lt;8500000,ROUNDDOWN(B2234*0.9,0)-1100000,B2234-1950000))))))))</f>
        <v/>
      </c>
      <c r="G2234" s="21">
        <f>IF(F2234&gt;23500000,NA(),IF(F2234&lt;=4890000,1040000,IF(F2234&lt;=6550000,670000,620000)))</f>
        <v/>
      </c>
      <c r="H2234" s="21">
        <f>IF(D2234&lt;=0,0,MAX(0,MIN(2000000,D2234-MIN(100000,ROUNDDOWN(F2234*0.05,0)))))</f>
        <v/>
      </c>
      <c r="I2234" s="21">
        <f>IF(C2234&lt;=2000,0,MIN(C2234,ROUNDDOWN(F2234*0.4,0))-2000)</f>
        <v/>
      </c>
      <c r="J2234" s="21">
        <f>MAX(0,ROUNDDOWN(F2234-E2234-G2234,-3))</f>
        <v/>
      </c>
      <c r="K2234" s="21">
        <f>MAX(0,ROUNDDOWN(F2234-E2234-G2234-H2234-I2234,-3))</f>
        <v/>
      </c>
      <c r="L2234" s="21">
        <f>MAX(0,ROUNDDOWN(F2234-E2234-G2234-H2234,-3))</f>
        <v/>
      </c>
      <c r="M2234" s="21">
        <f>IF(J2234&lt;=0,0,ROUNDDOWN((J2234*LOOKUP(J2234,{0,1950001,3300001,6950001,9000001,18000001,40000001},{0.05,0.1,0.2,0.23,0.33,0.4,0.45})-LOOKUP(J2234,{0,1950001,3300001,6950001,9000001,18000001,40000001},{0,97500,427500,636000,1536000,2796000,4796000}))*1.021,-2))</f>
        <v/>
      </c>
      <c r="N2234" s="21">
        <f>IF(K2234&lt;=0,0,ROUNDDOWN((K2234*LOOKUP(K2234,{0,1950001,3300001,6950001,9000001,18000001,40000001},{0.05,0.1,0.2,0.23,0.33,0.4,0.45})-LOOKUP(K2234,{0,1950001,3300001,6950001,9000001,18000001,40000001},{0,97500,427500,636000,1536000,2796000,4796000}))*1.021,-2))</f>
        <v/>
      </c>
      <c r="O2234" s="21">
        <f>IF(L2234&lt;=0,0,ROUNDDOWN((L2234*LOOKUP(L2234,{0,1950001,3300001,6950001,9000001,18000001,40000001},{0.05,0.1,0.2,0.23,0.33,0.4,0.45})-LOOKUP(L2234,{0,1950001,3300001,6950001,9000001,18000001,40000001},{0,97500,427500,636000,1536000,2796000,4796000}))*1.021,-2))</f>
        <v/>
      </c>
      <c r="P2234" s="21">
        <f>MAX(0,ROUNDDOWN(F2234-E2234-430000,-3))</f>
        <v/>
      </c>
      <c r="Q2234" s="21">
        <f>MAX(0,ROUNDDOWN(F2234-E2234-430000-H2234,-3))</f>
        <v/>
      </c>
      <c r="R2234" s="21">
        <f>IF(F2234&lt;=450000,0,MAX(0,P2234*0.06-MIN(50000,P2234)*0.03))</f>
        <v/>
      </c>
      <c r="S2234" s="21">
        <f>IF(F2234&lt;=450000,0,MAX(0,P2234*0.04-MIN(50000,P2234)*0.02))</f>
        <v/>
      </c>
      <c r="T2234" s="21">
        <f>IF(F2234&lt;=450000,0,MAX(0,Q2234*0.06-MIN(50000,Q2234)*0.03))</f>
        <v/>
      </c>
      <c r="U2234" s="21">
        <f>IF(F2234&lt;=450000,0,MAX(0,Q2234*0.04-MIN(50000,Q2234)*0.02))</f>
        <v/>
      </c>
      <c r="V2234" s="21">
        <f>50000+MAX(0,G2234-480000)</f>
        <v/>
      </c>
      <c r="W2234" s="21">
        <f>P2234-V2234</f>
        <v/>
      </c>
      <c r="X2234" s="21">
        <f>Q2234-V2234</f>
        <v/>
      </c>
      <c r="Y2234" s="22">
        <f>IF(W2234&lt;0,0.9,LOOKUP(W2234,{0,1950001,3300001,6950001,9000001,18000001,40000001},{0.84895,0.7979,0.6958,0.66517,0.56307,0.4916,0.44055}))</f>
        <v/>
      </c>
      <c r="Z2234" s="22">
        <f>IF(X2234&lt;0,0.9,LOOKUP(X2234,{0,1950001,3300001,6950001,9000001,18000001,40000001},{0.84895,0.7979,0.6958,0.66517,0.56307,0.4916,0.44055}))</f>
        <v/>
      </c>
      <c r="AA2234" s="22">
        <f>IF(W2234&lt;0,0,CHOOSE(MATCH(W2234,{0,1950001,3300001,6950001,9000001},1),5.105/84.895,10.21/79.79,20.42/69.58,23.483/66.517,33.693/56.307))</f>
        <v/>
      </c>
      <c r="AB2234" s="21">
        <f>IF(C2234&lt;=2000,0,(MIN(C2234,ROUNDDOWN(F2234*0.3,0))-2000)*0.1)</f>
        <v/>
      </c>
      <c r="AC2234" s="21">
        <f>IF(C2234&lt;=2000,0,MIN((C2234-2000)*Y2234,(R2234+S2234)*0.2))</f>
        <v/>
      </c>
      <c r="AD2234" s="21">
        <f>IF(C2234&lt;=2000,0,MIN((C2234-2000)*Z2234,(T2234+U2234)*0.2))</f>
        <v/>
      </c>
      <c r="AE2234" s="21">
        <f>AC2234*AA2234</f>
        <v/>
      </c>
      <c r="AF2234" s="21">
        <f>ROUNDDOWN(R2234,-2)+ROUNDDOWN(S2234,-2)</f>
        <v/>
      </c>
      <c r="AG2234" s="21">
        <f>ROUNDDOWN(MAX(0,R2234-(AB2234+AC2234+AE2234)*0.6),-2)+ROUNDDOWN(MAX(0,S2234-(AB2234+AC2234+AE2234)*0.4),-2)</f>
        <v/>
      </c>
      <c r="AH2234" s="21">
        <f>ROUNDDOWN(MAX(0,T2234-(AB2234+AD2234)*0.6),-2)+ROUNDDOWN(MAX(0,U2234-(AB2234+AD2234)*0.4),-2)</f>
        <v/>
      </c>
      <c r="AI2234" s="21">
        <f>ROUNDDOWN(T2234,-2)+ROUNDDOWN(U2234,-2)</f>
        <v/>
      </c>
      <c r="AJ2234" s="21">
        <f>M2234+AF2234</f>
        <v/>
      </c>
      <c r="AK2234" s="21">
        <f>M2234+AG2234</f>
        <v/>
      </c>
      <c r="AL2234" s="21">
        <f>N2234+AH2234</f>
        <v/>
      </c>
      <c r="AM2234" s="21">
        <f>O2234+AI2234</f>
        <v/>
      </c>
      <c r="AN2234" s="21">
        <f>N2234+AI2234</f>
        <v/>
      </c>
      <c r="AO2234" s="21">
        <f>ROUNDDOWN((R2234+S2234)*0.2/Y2234+2000,0)</f>
        <v/>
      </c>
      <c r="AP2234" s="21">
        <f>ROUNDDOWN((T2234+U2234)*0.2/Z2234+2000,0)</f>
        <v/>
      </c>
      <c r="AQ2234" s="21">
        <f>AL2234-AK2234</f>
        <v/>
      </c>
      <c r="AR2234" s="21">
        <f>AM2234-AK2234</f>
        <v/>
      </c>
      <c r="AS2234" s="21">
        <f>AM2234-AL2234</f>
        <v/>
      </c>
      <c r="AT2234" s="21">
        <f>AK2234+C2234-AJ2234</f>
        <v/>
      </c>
      <c r="AU2234" s="21">
        <f>AL2234+C2234-AM2234</f>
        <v/>
      </c>
      <c r="AV2234" s="21">
        <f>AN2234+C2234-AM2234</f>
        <v/>
      </c>
    </row>
    <row r="2235">
      <c r="A2235" t="inlineStr">
        <is>
          <t>1万円刻み</t>
        </is>
      </c>
      <c r="B2235" s="21">
        <f>'5_1万円刻み'!$A$472</f>
        <v/>
      </c>
      <c r="C2235" s="21">
        <f>AO2235</f>
        <v/>
      </c>
      <c r="D2235" s="21" t="n">
        <v>0</v>
      </c>
      <c r="E2235" s="21">
        <f>ROUND(MIN(B2235/12,650000)*12*0.0915+MIN(B2235/12,1390000)*12*(0.0504+0)+B2235*0.005,0)</f>
        <v/>
      </c>
      <c r="F2235" s="21">
        <f>IF(B2235&lt;741000,0,IF(B2235&lt;2191000,B2235-740000,IF(B2235&lt;2193000,1451000,IF(B2235&lt;2196000,1453000,IF(B2235&lt;2200000,1456000,IF(B2235&lt;3600000,ROUND(ROUNDDOWN(B2235/4,-3)*2.8,0)-80000,IF(B2235&lt;6600000,ROUND(ROUNDDOWN(B2235/4,-3)*3.2,0)-440000,IF(B2235&lt;8500000,ROUNDDOWN(B2235*0.9,0)-1100000,B2235-1950000))))))))</f>
        <v/>
      </c>
      <c r="G2235" s="21">
        <f>IF(F2235&gt;23500000,NA(),IF(F2235&lt;=4890000,1040000,IF(F2235&lt;=6550000,670000,620000)))</f>
        <v/>
      </c>
      <c r="H2235" s="21">
        <f>IF(D2235&lt;=0,0,MAX(0,MIN(2000000,D2235-MIN(100000,ROUNDDOWN(F2235*0.05,0)))))</f>
        <v/>
      </c>
      <c r="I2235" s="21">
        <f>IF(C2235&lt;=2000,0,MIN(C2235,ROUNDDOWN(F2235*0.4,0))-2000)</f>
        <v/>
      </c>
      <c r="J2235" s="21">
        <f>MAX(0,ROUNDDOWN(F2235-E2235-G2235,-3))</f>
        <v/>
      </c>
      <c r="K2235" s="21">
        <f>MAX(0,ROUNDDOWN(F2235-E2235-G2235-H2235-I2235,-3))</f>
        <v/>
      </c>
      <c r="L2235" s="21">
        <f>MAX(0,ROUNDDOWN(F2235-E2235-G2235-H2235,-3))</f>
        <v/>
      </c>
      <c r="M2235" s="21">
        <f>IF(J2235&lt;=0,0,ROUNDDOWN((J2235*LOOKUP(J2235,{0,1950001,3300001,6950001,9000001,18000001,40000001},{0.05,0.1,0.2,0.23,0.33,0.4,0.45})-LOOKUP(J2235,{0,1950001,3300001,6950001,9000001,18000001,40000001},{0,97500,427500,636000,1536000,2796000,4796000}))*1.021,-2))</f>
        <v/>
      </c>
      <c r="N2235" s="21">
        <f>IF(K2235&lt;=0,0,ROUNDDOWN((K2235*LOOKUP(K2235,{0,1950001,3300001,6950001,9000001,18000001,40000001},{0.05,0.1,0.2,0.23,0.33,0.4,0.45})-LOOKUP(K2235,{0,1950001,3300001,6950001,9000001,18000001,40000001},{0,97500,427500,636000,1536000,2796000,4796000}))*1.021,-2))</f>
        <v/>
      </c>
      <c r="O2235" s="21">
        <f>IF(L2235&lt;=0,0,ROUNDDOWN((L2235*LOOKUP(L2235,{0,1950001,3300001,6950001,9000001,18000001,40000001},{0.05,0.1,0.2,0.23,0.33,0.4,0.45})-LOOKUP(L2235,{0,1950001,3300001,6950001,9000001,18000001,40000001},{0,97500,427500,636000,1536000,2796000,4796000}))*1.021,-2))</f>
        <v/>
      </c>
      <c r="P2235" s="21">
        <f>MAX(0,ROUNDDOWN(F2235-E2235-430000,-3))</f>
        <v/>
      </c>
      <c r="Q2235" s="21">
        <f>MAX(0,ROUNDDOWN(F2235-E2235-430000-H2235,-3))</f>
        <v/>
      </c>
      <c r="R2235" s="21">
        <f>IF(F2235&lt;=450000,0,MAX(0,P2235*0.06-MIN(50000,P2235)*0.03))</f>
        <v/>
      </c>
      <c r="S2235" s="21">
        <f>IF(F2235&lt;=450000,0,MAX(0,P2235*0.04-MIN(50000,P2235)*0.02))</f>
        <v/>
      </c>
      <c r="T2235" s="21">
        <f>IF(F2235&lt;=450000,0,MAX(0,Q2235*0.06-MIN(50000,Q2235)*0.03))</f>
        <v/>
      </c>
      <c r="U2235" s="21">
        <f>IF(F2235&lt;=450000,0,MAX(0,Q2235*0.04-MIN(50000,Q2235)*0.02))</f>
        <v/>
      </c>
      <c r="V2235" s="21">
        <f>50000+MAX(0,G2235-480000)</f>
        <v/>
      </c>
      <c r="W2235" s="21">
        <f>P2235-V2235</f>
        <v/>
      </c>
      <c r="X2235" s="21">
        <f>Q2235-V2235</f>
        <v/>
      </c>
      <c r="Y2235" s="22">
        <f>IF(W2235&lt;0,0.9,LOOKUP(W2235,{0,1950001,3300001,6950001,9000001,18000001,40000001},{0.84895,0.7979,0.6958,0.66517,0.56307,0.4916,0.44055}))</f>
        <v/>
      </c>
      <c r="Z2235" s="22">
        <f>IF(X2235&lt;0,0.9,LOOKUP(X2235,{0,1950001,3300001,6950001,9000001,18000001,40000001},{0.84895,0.7979,0.6958,0.66517,0.56307,0.4916,0.44055}))</f>
        <v/>
      </c>
      <c r="AA2235" s="22">
        <f>IF(W2235&lt;0,0,CHOOSE(MATCH(W2235,{0,1950001,3300001,6950001,9000001},1),5.105/84.895,10.21/79.79,20.42/69.58,23.483/66.517,33.693/56.307))</f>
        <v/>
      </c>
      <c r="AB2235" s="21">
        <f>IF(C2235&lt;=2000,0,(MIN(C2235,ROUNDDOWN(F2235*0.3,0))-2000)*0.1)</f>
        <v/>
      </c>
      <c r="AC2235" s="21">
        <f>IF(C2235&lt;=2000,0,MIN((C2235-2000)*Y2235,(R2235+S2235)*0.2))</f>
        <v/>
      </c>
      <c r="AD2235" s="21">
        <f>IF(C2235&lt;=2000,0,MIN((C2235-2000)*Z2235,(T2235+U2235)*0.2))</f>
        <v/>
      </c>
      <c r="AE2235" s="21">
        <f>AC2235*AA2235</f>
        <v/>
      </c>
      <c r="AF2235" s="21">
        <f>ROUNDDOWN(R2235,-2)+ROUNDDOWN(S2235,-2)</f>
        <v/>
      </c>
      <c r="AG2235" s="21">
        <f>ROUNDDOWN(MAX(0,R2235-(AB2235+AC2235+AE2235)*0.6),-2)+ROUNDDOWN(MAX(0,S2235-(AB2235+AC2235+AE2235)*0.4),-2)</f>
        <v/>
      </c>
      <c r="AH2235" s="21">
        <f>ROUNDDOWN(MAX(0,T2235-(AB2235+AD2235)*0.6),-2)+ROUNDDOWN(MAX(0,U2235-(AB2235+AD2235)*0.4),-2)</f>
        <v/>
      </c>
      <c r="AI2235" s="21">
        <f>ROUNDDOWN(T2235,-2)+ROUNDDOWN(U2235,-2)</f>
        <v/>
      </c>
      <c r="AJ2235" s="21">
        <f>M2235+AF2235</f>
        <v/>
      </c>
      <c r="AK2235" s="21">
        <f>M2235+AG2235</f>
        <v/>
      </c>
      <c r="AL2235" s="21">
        <f>N2235+AH2235</f>
        <v/>
      </c>
      <c r="AM2235" s="21">
        <f>O2235+AI2235</f>
        <v/>
      </c>
      <c r="AN2235" s="21">
        <f>N2235+AI2235</f>
        <v/>
      </c>
      <c r="AO2235" s="21">
        <f>ROUNDDOWN((R2235+S2235)*0.2/Y2235+2000,0)</f>
        <v/>
      </c>
      <c r="AP2235" s="21">
        <f>ROUNDDOWN((T2235+U2235)*0.2/Z2235+2000,0)</f>
        <v/>
      </c>
      <c r="AQ2235" s="21">
        <f>AL2235-AK2235</f>
        <v/>
      </c>
      <c r="AR2235" s="21">
        <f>AM2235-AK2235</f>
        <v/>
      </c>
      <c r="AS2235" s="21">
        <f>AM2235-AL2235</f>
        <v/>
      </c>
      <c r="AT2235" s="21">
        <f>AK2235+C2235-AJ2235</f>
        <v/>
      </c>
      <c r="AU2235" s="21">
        <f>AL2235+C2235-AM2235</f>
        <v/>
      </c>
      <c r="AV2235" s="21">
        <f>AN2235+C2235-AM2235</f>
        <v/>
      </c>
    </row>
    <row r="2236">
      <c r="A2236" t="inlineStr">
        <is>
          <t>1万円刻み</t>
        </is>
      </c>
      <c r="B2236" s="21">
        <f>'5_1万円刻み'!$A$473</f>
        <v/>
      </c>
      <c r="C2236" s="21">
        <f>AO2236</f>
        <v/>
      </c>
      <c r="D2236" s="21" t="n">
        <v>0</v>
      </c>
      <c r="E2236" s="21">
        <f>ROUND(MIN(B2236/12,650000)*12*0.0915+MIN(B2236/12,1390000)*12*(0.0504+0)+B2236*0.005,0)</f>
        <v/>
      </c>
      <c r="F2236" s="21">
        <f>IF(B2236&lt;741000,0,IF(B2236&lt;2191000,B2236-740000,IF(B2236&lt;2193000,1451000,IF(B2236&lt;2196000,1453000,IF(B2236&lt;2200000,1456000,IF(B2236&lt;3600000,ROUND(ROUNDDOWN(B2236/4,-3)*2.8,0)-80000,IF(B2236&lt;6600000,ROUND(ROUNDDOWN(B2236/4,-3)*3.2,0)-440000,IF(B2236&lt;8500000,ROUNDDOWN(B2236*0.9,0)-1100000,B2236-1950000))))))))</f>
        <v/>
      </c>
      <c r="G2236" s="21">
        <f>IF(F2236&gt;23500000,NA(),IF(F2236&lt;=4890000,1040000,IF(F2236&lt;=6550000,670000,620000)))</f>
        <v/>
      </c>
      <c r="H2236" s="21">
        <f>IF(D2236&lt;=0,0,MAX(0,MIN(2000000,D2236-MIN(100000,ROUNDDOWN(F2236*0.05,0)))))</f>
        <v/>
      </c>
      <c r="I2236" s="21">
        <f>IF(C2236&lt;=2000,0,MIN(C2236,ROUNDDOWN(F2236*0.4,0))-2000)</f>
        <v/>
      </c>
      <c r="J2236" s="21">
        <f>MAX(0,ROUNDDOWN(F2236-E2236-G2236,-3))</f>
        <v/>
      </c>
      <c r="K2236" s="21">
        <f>MAX(0,ROUNDDOWN(F2236-E2236-G2236-H2236-I2236,-3))</f>
        <v/>
      </c>
      <c r="L2236" s="21">
        <f>MAX(0,ROUNDDOWN(F2236-E2236-G2236-H2236,-3))</f>
        <v/>
      </c>
      <c r="M2236" s="21">
        <f>IF(J2236&lt;=0,0,ROUNDDOWN((J2236*LOOKUP(J2236,{0,1950001,3300001,6950001,9000001,18000001,40000001},{0.05,0.1,0.2,0.23,0.33,0.4,0.45})-LOOKUP(J2236,{0,1950001,3300001,6950001,9000001,18000001,40000001},{0,97500,427500,636000,1536000,2796000,4796000}))*1.021,-2))</f>
        <v/>
      </c>
      <c r="N2236" s="21">
        <f>IF(K2236&lt;=0,0,ROUNDDOWN((K2236*LOOKUP(K2236,{0,1950001,3300001,6950001,9000001,18000001,40000001},{0.05,0.1,0.2,0.23,0.33,0.4,0.45})-LOOKUP(K2236,{0,1950001,3300001,6950001,9000001,18000001,40000001},{0,97500,427500,636000,1536000,2796000,4796000}))*1.021,-2))</f>
        <v/>
      </c>
      <c r="O2236" s="21">
        <f>IF(L2236&lt;=0,0,ROUNDDOWN((L2236*LOOKUP(L2236,{0,1950001,3300001,6950001,9000001,18000001,40000001},{0.05,0.1,0.2,0.23,0.33,0.4,0.45})-LOOKUP(L2236,{0,1950001,3300001,6950001,9000001,18000001,40000001},{0,97500,427500,636000,1536000,2796000,4796000}))*1.021,-2))</f>
        <v/>
      </c>
      <c r="P2236" s="21">
        <f>MAX(0,ROUNDDOWN(F2236-E2236-430000,-3))</f>
        <v/>
      </c>
      <c r="Q2236" s="21">
        <f>MAX(0,ROUNDDOWN(F2236-E2236-430000-H2236,-3))</f>
        <v/>
      </c>
      <c r="R2236" s="21">
        <f>IF(F2236&lt;=450000,0,MAX(0,P2236*0.06-MIN(50000,P2236)*0.03))</f>
        <v/>
      </c>
      <c r="S2236" s="21">
        <f>IF(F2236&lt;=450000,0,MAX(0,P2236*0.04-MIN(50000,P2236)*0.02))</f>
        <v/>
      </c>
      <c r="T2236" s="21">
        <f>IF(F2236&lt;=450000,0,MAX(0,Q2236*0.06-MIN(50000,Q2236)*0.03))</f>
        <v/>
      </c>
      <c r="U2236" s="21">
        <f>IF(F2236&lt;=450000,0,MAX(0,Q2236*0.04-MIN(50000,Q2236)*0.02))</f>
        <v/>
      </c>
      <c r="V2236" s="21">
        <f>50000+MAX(0,G2236-480000)</f>
        <v/>
      </c>
      <c r="W2236" s="21">
        <f>P2236-V2236</f>
        <v/>
      </c>
      <c r="X2236" s="21">
        <f>Q2236-V2236</f>
        <v/>
      </c>
      <c r="Y2236" s="22">
        <f>IF(W2236&lt;0,0.9,LOOKUP(W2236,{0,1950001,3300001,6950001,9000001,18000001,40000001},{0.84895,0.7979,0.6958,0.66517,0.56307,0.4916,0.44055}))</f>
        <v/>
      </c>
      <c r="Z2236" s="22">
        <f>IF(X2236&lt;0,0.9,LOOKUP(X2236,{0,1950001,3300001,6950001,9000001,18000001,40000001},{0.84895,0.7979,0.6958,0.66517,0.56307,0.4916,0.44055}))</f>
        <v/>
      </c>
      <c r="AA2236" s="22">
        <f>IF(W2236&lt;0,0,CHOOSE(MATCH(W2236,{0,1950001,3300001,6950001,9000001},1),5.105/84.895,10.21/79.79,20.42/69.58,23.483/66.517,33.693/56.307))</f>
        <v/>
      </c>
      <c r="AB2236" s="21">
        <f>IF(C2236&lt;=2000,0,(MIN(C2236,ROUNDDOWN(F2236*0.3,0))-2000)*0.1)</f>
        <v/>
      </c>
      <c r="AC2236" s="21">
        <f>IF(C2236&lt;=2000,0,MIN((C2236-2000)*Y2236,(R2236+S2236)*0.2))</f>
        <v/>
      </c>
      <c r="AD2236" s="21">
        <f>IF(C2236&lt;=2000,0,MIN((C2236-2000)*Z2236,(T2236+U2236)*0.2))</f>
        <v/>
      </c>
      <c r="AE2236" s="21">
        <f>AC2236*AA2236</f>
        <v/>
      </c>
      <c r="AF2236" s="21">
        <f>ROUNDDOWN(R2236,-2)+ROUNDDOWN(S2236,-2)</f>
        <v/>
      </c>
      <c r="AG2236" s="21">
        <f>ROUNDDOWN(MAX(0,R2236-(AB2236+AC2236+AE2236)*0.6),-2)+ROUNDDOWN(MAX(0,S2236-(AB2236+AC2236+AE2236)*0.4),-2)</f>
        <v/>
      </c>
      <c r="AH2236" s="21">
        <f>ROUNDDOWN(MAX(0,T2236-(AB2236+AD2236)*0.6),-2)+ROUNDDOWN(MAX(0,U2236-(AB2236+AD2236)*0.4),-2)</f>
        <v/>
      </c>
      <c r="AI2236" s="21">
        <f>ROUNDDOWN(T2236,-2)+ROUNDDOWN(U2236,-2)</f>
        <v/>
      </c>
      <c r="AJ2236" s="21">
        <f>M2236+AF2236</f>
        <v/>
      </c>
      <c r="AK2236" s="21">
        <f>M2236+AG2236</f>
        <v/>
      </c>
      <c r="AL2236" s="21">
        <f>N2236+AH2236</f>
        <v/>
      </c>
      <c r="AM2236" s="21">
        <f>O2236+AI2236</f>
        <v/>
      </c>
      <c r="AN2236" s="21">
        <f>N2236+AI2236</f>
        <v/>
      </c>
      <c r="AO2236" s="21">
        <f>ROUNDDOWN((R2236+S2236)*0.2/Y2236+2000,0)</f>
        <v/>
      </c>
      <c r="AP2236" s="21">
        <f>ROUNDDOWN((T2236+U2236)*0.2/Z2236+2000,0)</f>
        <v/>
      </c>
      <c r="AQ2236" s="21">
        <f>AL2236-AK2236</f>
        <v/>
      </c>
      <c r="AR2236" s="21">
        <f>AM2236-AK2236</f>
        <v/>
      </c>
      <c r="AS2236" s="21">
        <f>AM2236-AL2236</f>
        <v/>
      </c>
      <c r="AT2236" s="21">
        <f>AK2236+C2236-AJ2236</f>
        <v/>
      </c>
      <c r="AU2236" s="21">
        <f>AL2236+C2236-AM2236</f>
        <v/>
      </c>
      <c r="AV2236" s="21">
        <f>AN2236+C2236-AM2236</f>
        <v/>
      </c>
    </row>
    <row r="2237">
      <c r="A2237" t="inlineStr">
        <is>
          <t>1万円刻み</t>
        </is>
      </c>
      <c r="B2237" s="21">
        <f>'5_1万円刻み'!$A$474</f>
        <v/>
      </c>
      <c r="C2237" s="21">
        <f>AO2237</f>
        <v/>
      </c>
      <c r="D2237" s="21" t="n">
        <v>0</v>
      </c>
      <c r="E2237" s="21">
        <f>ROUND(MIN(B2237/12,650000)*12*0.0915+MIN(B2237/12,1390000)*12*(0.0504+0)+B2237*0.005,0)</f>
        <v/>
      </c>
      <c r="F2237" s="21">
        <f>IF(B2237&lt;741000,0,IF(B2237&lt;2191000,B2237-740000,IF(B2237&lt;2193000,1451000,IF(B2237&lt;2196000,1453000,IF(B2237&lt;2200000,1456000,IF(B2237&lt;3600000,ROUND(ROUNDDOWN(B2237/4,-3)*2.8,0)-80000,IF(B2237&lt;6600000,ROUND(ROUNDDOWN(B2237/4,-3)*3.2,0)-440000,IF(B2237&lt;8500000,ROUNDDOWN(B2237*0.9,0)-1100000,B2237-1950000))))))))</f>
        <v/>
      </c>
      <c r="G2237" s="21">
        <f>IF(F2237&gt;23500000,NA(),IF(F2237&lt;=4890000,1040000,IF(F2237&lt;=6550000,670000,620000)))</f>
        <v/>
      </c>
      <c r="H2237" s="21">
        <f>IF(D2237&lt;=0,0,MAX(0,MIN(2000000,D2237-MIN(100000,ROUNDDOWN(F2237*0.05,0)))))</f>
        <v/>
      </c>
      <c r="I2237" s="21">
        <f>IF(C2237&lt;=2000,0,MIN(C2237,ROUNDDOWN(F2237*0.4,0))-2000)</f>
        <v/>
      </c>
      <c r="J2237" s="21">
        <f>MAX(0,ROUNDDOWN(F2237-E2237-G2237,-3))</f>
        <v/>
      </c>
      <c r="K2237" s="21">
        <f>MAX(0,ROUNDDOWN(F2237-E2237-G2237-H2237-I2237,-3))</f>
        <v/>
      </c>
      <c r="L2237" s="21">
        <f>MAX(0,ROUNDDOWN(F2237-E2237-G2237-H2237,-3))</f>
        <v/>
      </c>
      <c r="M2237" s="21">
        <f>IF(J2237&lt;=0,0,ROUNDDOWN((J2237*LOOKUP(J2237,{0,1950001,3300001,6950001,9000001,18000001,40000001},{0.05,0.1,0.2,0.23,0.33,0.4,0.45})-LOOKUP(J2237,{0,1950001,3300001,6950001,9000001,18000001,40000001},{0,97500,427500,636000,1536000,2796000,4796000}))*1.021,-2))</f>
        <v/>
      </c>
      <c r="N2237" s="21">
        <f>IF(K2237&lt;=0,0,ROUNDDOWN((K2237*LOOKUP(K2237,{0,1950001,3300001,6950001,9000001,18000001,40000001},{0.05,0.1,0.2,0.23,0.33,0.4,0.45})-LOOKUP(K2237,{0,1950001,3300001,6950001,9000001,18000001,40000001},{0,97500,427500,636000,1536000,2796000,4796000}))*1.021,-2))</f>
        <v/>
      </c>
      <c r="O2237" s="21">
        <f>IF(L2237&lt;=0,0,ROUNDDOWN((L2237*LOOKUP(L2237,{0,1950001,3300001,6950001,9000001,18000001,40000001},{0.05,0.1,0.2,0.23,0.33,0.4,0.45})-LOOKUP(L2237,{0,1950001,3300001,6950001,9000001,18000001,40000001},{0,97500,427500,636000,1536000,2796000,4796000}))*1.021,-2))</f>
        <v/>
      </c>
      <c r="P2237" s="21">
        <f>MAX(0,ROUNDDOWN(F2237-E2237-430000,-3))</f>
        <v/>
      </c>
      <c r="Q2237" s="21">
        <f>MAX(0,ROUNDDOWN(F2237-E2237-430000-H2237,-3))</f>
        <v/>
      </c>
      <c r="R2237" s="21">
        <f>IF(F2237&lt;=450000,0,MAX(0,P2237*0.06-MIN(50000,P2237)*0.03))</f>
        <v/>
      </c>
      <c r="S2237" s="21">
        <f>IF(F2237&lt;=450000,0,MAX(0,P2237*0.04-MIN(50000,P2237)*0.02))</f>
        <v/>
      </c>
      <c r="T2237" s="21">
        <f>IF(F2237&lt;=450000,0,MAX(0,Q2237*0.06-MIN(50000,Q2237)*0.03))</f>
        <v/>
      </c>
      <c r="U2237" s="21">
        <f>IF(F2237&lt;=450000,0,MAX(0,Q2237*0.04-MIN(50000,Q2237)*0.02))</f>
        <v/>
      </c>
      <c r="V2237" s="21">
        <f>50000+MAX(0,G2237-480000)</f>
        <v/>
      </c>
      <c r="W2237" s="21">
        <f>P2237-V2237</f>
        <v/>
      </c>
      <c r="X2237" s="21">
        <f>Q2237-V2237</f>
        <v/>
      </c>
      <c r="Y2237" s="22">
        <f>IF(W2237&lt;0,0.9,LOOKUP(W2237,{0,1950001,3300001,6950001,9000001,18000001,40000001},{0.84895,0.7979,0.6958,0.66517,0.56307,0.4916,0.44055}))</f>
        <v/>
      </c>
      <c r="Z2237" s="22">
        <f>IF(X2237&lt;0,0.9,LOOKUP(X2237,{0,1950001,3300001,6950001,9000001,18000001,40000001},{0.84895,0.7979,0.6958,0.66517,0.56307,0.4916,0.44055}))</f>
        <v/>
      </c>
      <c r="AA2237" s="22">
        <f>IF(W2237&lt;0,0,CHOOSE(MATCH(W2237,{0,1950001,3300001,6950001,9000001},1),5.105/84.895,10.21/79.79,20.42/69.58,23.483/66.517,33.693/56.307))</f>
        <v/>
      </c>
      <c r="AB2237" s="21">
        <f>IF(C2237&lt;=2000,0,(MIN(C2237,ROUNDDOWN(F2237*0.3,0))-2000)*0.1)</f>
        <v/>
      </c>
      <c r="AC2237" s="21">
        <f>IF(C2237&lt;=2000,0,MIN((C2237-2000)*Y2237,(R2237+S2237)*0.2))</f>
        <v/>
      </c>
      <c r="AD2237" s="21">
        <f>IF(C2237&lt;=2000,0,MIN((C2237-2000)*Z2237,(T2237+U2237)*0.2))</f>
        <v/>
      </c>
      <c r="AE2237" s="21">
        <f>AC2237*AA2237</f>
        <v/>
      </c>
      <c r="AF2237" s="21">
        <f>ROUNDDOWN(R2237,-2)+ROUNDDOWN(S2237,-2)</f>
        <v/>
      </c>
      <c r="AG2237" s="21">
        <f>ROUNDDOWN(MAX(0,R2237-(AB2237+AC2237+AE2237)*0.6),-2)+ROUNDDOWN(MAX(0,S2237-(AB2237+AC2237+AE2237)*0.4),-2)</f>
        <v/>
      </c>
      <c r="AH2237" s="21">
        <f>ROUNDDOWN(MAX(0,T2237-(AB2237+AD2237)*0.6),-2)+ROUNDDOWN(MAX(0,U2237-(AB2237+AD2237)*0.4),-2)</f>
        <v/>
      </c>
      <c r="AI2237" s="21">
        <f>ROUNDDOWN(T2237,-2)+ROUNDDOWN(U2237,-2)</f>
        <v/>
      </c>
      <c r="AJ2237" s="21">
        <f>M2237+AF2237</f>
        <v/>
      </c>
      <c r="AK2237" s="21">
        <f>M2237+AG2237</f>
        <v/>
      </c>
      <c r="AL2237" s="21">
        <f>N2237+AH2237</f>
        <v/>
      </c>
      <c r="AM2237" s="21">
        <f>O2237+AI2237</f>
        <v/>
      </c>
      <c r="AN2237" s="21">
        <f>N2237+AI2237</f>
        <v/>
      </c>
      <c r="AO2237" s="21">
        <f>ROUNDDOWN((R2237+S2237)*0.2/Y2237+2000,0)</f>
        <v/>
      </c>
      <c r="AP2237" s="21">
        <f>ROUNDDOWN((T2237+U2237)*0.2/Z2237+2000,0)</f>
        <v/>
      </c>
      <c r="AQ2237" s="21">
        <f>AL2237-AK2237</f>
        <v/>
      </c>
      <c r="AR2237" s="21">
        <f>AM2237-AK2237</f>
        <v/>
      </c>
      <c r="AS2237" s="21">
        <f>AM2237-AL2237</f>
        <v/>
      </c>
      <c r="AT2237" s="21">
        <f>AK2237+C2237-AJ2237</f>
        <v/>
      </c>
      <c r="AU2237" s="21">
        <f>AL2237+C2237-AM2237</f>
        <v/>
      </c>
      <c r="AV2237" s="21">
        <f>AN2237+C2237-AM2237</f>
        <v/>
      </c>
    </row>
    <row r="2238">
      <c r="A2238" t="inlineStr">
        <is>
          <t>1万円刻み</t>
        </is>
      </c>
      <c r="B2238" s="21">
        <f>'5_1万円刻み'!$A$475</f>
        <v/>
      </c>
      <c r="C2238" s="21">
        <f>AO2238</f>
        <v/>
      </c>
      <c r="D2238" s="21" t="n">
        <v>0</v>
      </c>
      <c r="E2238" s="21">
        <f>ROUND(MIN(B2238/12,650000)*12*0.0915+MIN(B2238/12,1390000)*12*(0.0504+0)+B2238*0.005,0)</f>
        <v/>
      </c>
      <c r="F2238" s="21">
        <f>IF(B2238&lt;741000,0,IF(B2238&lt;2191000,B2238-740000,IF(B2238&lt;2193000,1451000,IF(B2238&lt;2196000,1453000,IF(B2238&lt;2200000,1456000,IF(B2238&lt;3600000,ROUND(ROUNDDOWN(B2238/4,-3)*2.8,0)-80000,IF(B2238&lt;6600000,ROUND(ROUNDDOWN(B2238/4,-3)*3.2,0)-440000,IF(B2238&lt;8500000,ROUNDDOWN(B2238*0.9,0)-1100000,B2238-1950000))))))))</f>
        <v/>
      </c>
      <c r="G2238" s="21">
        <f>IF(F2238&gt;23500000,NA(),IF(F2238&lt;=4890000,1040000,IF(F2238&lt;=6550000,670000,620000)))</f>
        <v/>
      </c>
      <c r="H2238" s="21">
        <f>IF(D2238&lt;=0,0,MAX(0,MIN(2000000,D2238-MIN(100000,ROUNDDOWN(F2238*0.05,0)))))</f>
        <v/>
      </c>
      <c r="I2238" s="21">
        <f>IF(C2238&lt;=2000,0,MIN(C2238,ROUNDDOWN(F2238*0.4,0))-2000)</f>
        <v/>
      </c>
      <c r="J2238" s="21">
        <f>MAX(0,ROUNDDOWN(F2238-E2238-G2238,-3))</f>
        <v/>
      </c>
      <c r="K2238" s="21">
        <f>MAX(0,ROUNDDOWN(F2238-E2238-G2238-H2238-I2238,-3))</f>
        <v/>
      </c>
      <c r="L2238" s="21">
        <f>MAX(0,ROUNDDOWN(F2238-E2238-G2238-H2238,-3))</f>
        <v/>
      </c>
      <c r="M2238" s="21">
        <f>IF(J2238&lt;=0,0,ROUNDDOWN((J2238*LOOKUP(J2238,{0,1950001,3300001,6950001,9000001,18000001,40000001},{0.05,0.1,0.2,0.23,0.33,0.4,0.45})-LOOKUP(J2238,{0,1950001,3300001,6950001,9000001,18000001,40000001},{0,97500,427500,636000,1536000,2796000,4796000}))*1.021,-2))</f>
        <v/>
      </c>
      <c r="N2238" s="21">
        <f>IF(K2238&lt;=0,0,ROUNDDOWN((K2238*LOOKUP(K2238,{0,1950001,3300001,6950001,9000001,18000001,40000001},{0.05,0.1,0.2,0.23,0.33,0.4,0.45})-LOOKUP(K2238,{0,1950001,3300001,6950001,9000001,18000001,40000001},{0,97500,427500,636000,1536000,2796000,4796000}))*1.021,-2))</f>
        <v/>
      </c>
      <c r="O2238" s="21">
        <f>IF(L2238&lt;=0,0,ROUNDDOWN((L2238*LOOKUP(L2238,{0,1950001,3300001,6950001,9000001,18000001,40000001},{0.05,0.1,0.2,0.23,0.33,0.4,0.45})-LOOKUP(L2238,{0,1950001,3300001,6950001,9000001,18000001,40000001},{0,97500,427500,636000,1536000,2796000,4796000}))*1.021,-2))</f>
        <v/>
      </c>
      <c r="P2238" s="21">
        <f>MAX(0,ROUNDDOWN(F2238-E2238-430000,-3))</f>
        <v/>
      </c>
      <c r="Q2238" s="21">
        <f>MAX(0,ROUNDDOWN(F2238-E2238-430000-H2238,-3))</f>
        <v/>
      </c>
      <c r="R2238" s="21">
        <f>IF(F2238&lt;=450000,0,MAX(0,P2238*0.06-MIN(50000,P2238)*0.03))</f>
        <v/>
      </c>
      <c r="S2238" s="21">
        <f>IF(F2238&lt;=450000,0,MAX(0,P2238*0.04-MIN(50000,P2238)*0.02))</f>
        <v/>
      </c>
      <c r="T2238" s="21">
        <f>IF(F2238&lt;=450000,0,MAX(0,Q2238*0.06-MIN(50000,Q2238)*0.03))</f>
        <v/>
      </c>
      <c r="U2238" s="21">
        <f>IF(F2238&lt;=450000,0,MAX(0,Q2238*0.04-MIN(50000,Q2238)*0.02))</f>
        <v/>
      </c>
      <c r="V2238" s="21">
        <f>50000+MAX(0,G2238-480000)</f>
        <v/>
      </c>
      <c r="W2238" s="21">
        <f>P2238-V2238</f>
        <v/>
      </c>
      <c r="X2238" s="21">
        <f>Q2238-V2238</f>
        <v/>
      </c>
      <c r="Y2238" s="22">
        <f>IF(W2238&lt;0,0.9,LOOKUP(W2238,{0,1950001,3300001,6950001,9000001,18000001,40000001},{0.84895,0.7979,0.6958,0.66517,0.56307,0.4916,0.44055}))</f>
        <v/>
      </c>
      <c r="Z2238" s="22">
        <f>IF(X2238&lt;0,0.9,LOOKUP(X2238,{0,1950001,3300001,6950001,9000001,18000001,40000001},{0.84895,0.7979,0.6958,0.66517,0.56307,0.4916,0.44055}))</f>
        <v/>
      </c>
      <c r="AA2238" s="22">
        <f>IF(W2238&lt;0,0,CHOOSE(MATCH(W2238,{0,1950001,3300001,6950001,9000001},1),5.105/84.895,10.21/79.79,20.42/69.58,23.483/66.517,33.693/56.307))</f>
        <v/>
      </c>
      <c r="AB2238" s="21">
        <f>IF(C2238&lt;=2000,0,(MIN(C2238,ROUNDDOWN(F2238*0.3,0))-2000)*0.1)</f>
        <v/>
      </c>
      <c r="AC2238" s="21">
        <f>IF(C2238&lt;=2000,0,MIN((C2238-2000)*Y2238,(R2238+S2238)*0.2))</f>
        <v/>
      </c>
      <c r="AD2238" s="21">
        <f>IF(C2238&lt;=2000,0,MIN((C2238-2000)*Z2238,(T2238+U2238)*0.2))</f>
        <v/>
      </c>
      <c r="AE2238" s="21">
        <f>AC2238*AA2238</f>
        <v/>
      </c>
      <c r="AF2238" s="21">
        <f>ROUNDDOWN(R2238,-2)+ROUNDDOWN(S2238,-2)</f>
        <v/>
      </c>
      <c r="AG2238" s="21">
        <f>ROUNDDOWN(MAX(0,R2238-(AB2238+AC2238+AE2238)*0.6),-2)+ROUNDDOWN(MAX(0,S2238-(AB2238+AC2238+AE2238)*0.4),-2)</f>
        <v/>
      </c>
      <c r="AH2238" s="21">
        <f>ROUNDDOWN(MAX(0,T2238-(AB2238+AD2238)*0.6),-2)+ROUNDDOWN(MAX(0,U2238-(AB2238+AD2238)*0.4),-2)</f>
        <v/>
      </c>
      <c r="AI2238" s="21">
        <f>ROUNDDOWN(T2238,-2)+ROUNDDOWN(U2238,-2)</f>
        <v/>
      </c>
      <c r="AJ2238" s="21">
        <f>M2238+AF2238</f>
        <v/>
      </c>
      <c r="AK2238" s="21">
        <f>M2238+AG2238</f>
        <v/>
      </c>
      <c r="AL2238" s="21">
        <f>N2238+AH2238</f>
        <v/>
      </c>
      <c r="AM2238" s="21">
        <f>O2238+AI2238</f>
        <v/>
      </c>
      <c r="AN2238" s="21">
        <f>N2238+AI2238</f>
        <v/>
      </c>
      <c r="AO2238" s="21">
        <f>ROUNDDOWN((R2238+S2238)*0.2/Y2238+2000,0)</f>
        <v/>
      </c>
      <c r="AP2238" s="21">
        <f>ROUNDDOWN((T2238+U2238)*0.2/Z2238+2000,0)</f>
        <v/>
      </c>
      <c r="AQ2238" s="21">
        <f>AL2238-AK2238</f>
        <v/>
      </c>
      <c r="AR2238" s="21">
        <f>AM2238-AK2238</f>
        <v/>
      </c>
      <c r="AS2238" s="21">
        <f>AM2238-AL2238</f>
        <v/>
      </c>
      <c r="AT2238" s="21">
        <f>AK2238+C2238-AJ2238</f>
        <v/>
      </c>
      <c r="AU2238" s="21">
        <f>AL2238+C2238-AM2238</f>
        <v/>
      </c>
      <c r="AV2238" s="21">
        <f>AN2238+C2238-AM2238</f>
        <v/>
      </c>
    </row>
    <row r="2239">
      <c r="A2239" t="inlineStr">
        <is>
          <t>1万円刻み</t>
        </is>
      </c>
      <c r="B2239" s="21">
        <f>'5_1万円刻み'!$A$476</f>
        <v/>
      </c>
      <c r="C2239" s="21">
        <f>AO2239</f>
        <v/>
      </c>
      <c r="D2239" s="21" t="n">
        <v>0</v>
      </c>
      <c r="E2239" s="21">
        <f>ROUND(MIN(B2239/12,650000)*12*0.0915+MIN(B2239/12,1390000)*12*(0.0504+0)+B2239*0.005,0)</f>
        <v/>
      </c>
      <c r="F2239" s="21">
        <f>IF(B2239&lt;741000,0,IF(B2239&lt;2191000,B2239-740000,IF(B2239&lt;2193000,1451000,IF(B2239&lt;2196000,1453000,IF(B2239&lt;2200000,1456000,IF(B2239&lt;3600000,ROUND(ROUNDDOWN(B2239/4,-3)*2.8,0)-80000,IF(B2239&lt;6600000,ROUND(ROUNDDOWN(B2239/4,-3)*3.2,0)-440000,IF(B2239&lt;8500000,ROUNDDOWN(B2239*0.9,0)-1100000,B2239-1950000))))))))</f>
        <v/>
      </c>
      <c r="G2239" s="21">
        <f>IF(F2239&gt;23500000,NA(),IF(F2239&lt;=4890000,1040000,IF(F2239&lt;=6550000,670000,620000)))</f>
        <v/>
      </c>
      <c r="H2239" s="21">
        <f>IF(D2239&lt;=0,0,MAX(0,MIN(2000000,D2239-MIN(100000,ROUNDDOWN(F2239*0.05,0)))))</f>
        <v/>
      </c>
      <c r="I2239" s="21">
        <f>IF(C2239&lt;=2000,0,MIN(C2239,ROUNDDOWN(F2239*0.4,0))-2000)</f>
        <v/>
      </c>
      <c r="J2239" s="21">
        <f>MAX(0,ROUNDDOWN(F2239-E2239-G2239,-3))</f>
        <v/>
      </c>
      <c r="K2239" s="21">
        <f>MAX(0,ROUNDDOWN(F2239-E2239-G2239-H2239-I2239,-3))</f>
        <v/>
      </c>
      <c r="L2239" s="21">
        <f>MAX(0,ROUNDDOWN(F2239-E2239-G2239-H2239,-3))</f>
        <v/>
      </c>
      <c r="M2239" s="21">
        <f>IF(J2239&lt;=0,0,ROUNDDOWN((J2239*LOOKUP(J2239,{0,1950001,3300001,6950001,9000001,18000001,40000001},{0.05,0.1,0.2,0.23,0.33,0.4,0.45})-LOOKUP(J2239,{0,1950001,3300001,6950001,9000001,18000001,40000001},{0,97500,427500,636000,1536000,2796000,4796000}))*1.021,-2))</f>
        <v/>
      </c>
      <c r="N2239" s="21">
        <f>IF(K2239&lt;=0,0,ROUNDDOWN((K2239*LOOKUP(K2239,{0,1950001,3300001,6950001,9000001,18000001,40000001},{0.05,0.1,0.2,0.23,0.33,0.4,0.45})-LOOKUP(K2239,{0,1950001,3300001,6950001,9000001,18000001,40000001},{0,97500,427500,636000,1536000,2796000,4796000}))*1.021,-2))</f>
        <v/>
      </c>
      <c r="O2239" s="21">
        <f>IF(L2239&lt;=0,0,ROUNDDOWN((L2239*LOOKUP(L2239,{0,1950001,3300001,6950001,9000001,18000001,40000001},{0.05,0.1,0.2,0.23,0.33,0.4,0.45})-LOOKUP(L2239,{0,1950001,3300001,6950001,9000001,18000001,40000001},{0,97500,427500,636000,1536000,2796000,4796000}))*1.021,-2))</f>
        <v/>
      </c>
      <c r="P2239" s="21">
        <f>MAX(0,ROUNDDOWN(F2239-E2239-430000,-3))</f>
        <v/>
      </c>
      <c r="Q2239" s="21">
        <f>MAX(0,ROUNDDOWN(F2239-E2239-430000-H2239,-3))</f>
        <v/>
      </c>
      <c r="R2239" s="21">
        <f>IF(F2239&lt;=450000,0,MAX(0,P2239*0.06-MIN(50000,P2239)*0.03))</f>
        <v/>
      </c>
      <c r="S2239" s="21">
        <f>IF(F2239&lt;=450000,0,MAX(0,P2239*0.04-MIN(50000,P2239)*0.02))</f>
        <v/>
      </c>
      <c r="T2239" s="21">
        <f>IF(F2239&lt;=450000,0,MAX(0,Q2239*0.06-MIN(50000,Q2239)*0.03))</f>
        <v/>
      </c>
      <c r="U2239" s="21">
        <f>IF(F2239&lt;=450000,0,MAX(0,Q2239*0.04-MIN(50000,Q2239)*0.02))</f>
        <v/>
      </c>
      <c r="V2239" s="21">
        <f>50000+MAX(0,G2239-480000)</f>
        <v/>
      </c>
      <c r="W2239" s="21">
        <f>P2239-V2239</f>
        <v/>
      </c>
      <c r="X2239" s="21">
        <f>Q2239-V2239</f>
        <v/>
      </c>
      <c r="Y2239" s="22">
        <f>IF(W2239&lt;0,0.9,LOOKUP(W2239,{0,1950001,3300001,6950001,9000001,18000001,40000001},{0.84895,0.7979,0.6958,0.66517,0.56307,0.4916,0.44055}))</f>
        <v/>
      </c>
      <c r="Z2239" s="22">
        <f>IF(X2239&lt;0,0.9,LOOKUP(X2239,{0,1950001,3300001,6950001,9000001,18000001,40000001},{0.84895,0.7979,0.6958,0.66517,0.56307,0.4916,0.44055}))</f>
        <v/>
      </c>
      <c r="AA2239" s="22">
        <f>IF(W2239&lt;0,0,CHOOSE(MATCH(W2239,{0,1950001,3300001,6950001,9000001},1),5.105/84.895,10.21/79.79,20.42/69.58,23.483/66.517,33.693/56.307))</f>
        <v/>
      </c>
      <c r="AB2239" s="21">
        <f>IF(C2239&lt;=2000,0,(MIN(C2239,ROUNDDOWN(F2239*0.3,0))-2000)*0.1)</f>
        <v/>
      </c>
      <c r="AC2239" s="21">
        <f>IF(C2239&lt;=2000,0,MIN((C2239-2000)*Y2239,(R2239+S2239)*0.2))</f>
        <v/>
      </c>
      <c r="AD2239" s="21">
        <f>IF(C2239&lt;=2000,0,MIN((C2239-2000)*Z2239,(T2239+U2239)*0.2))</f>
        <v/>
      </c>
      <c r="AE2239" s="21">
        <f>AC2239*AA2239</f>
        <v/>
      </c>
      <c r="AF2239" s="21">
        <f>ROUNDDOWN(R2239,-2)+ROUNDDOWN(S2239,-2)</f>
        <v/>
      </c>
      <c r="AG2239" s="21">
        <f>ROUNDDOWN(MAX(0,R2239-(AB2239+AC2239+AE2239)*0.6),-2)+ROUNDDOWN(MAX(0,S2239-(AB2239+AC2239+AE2239)*0.4),-2)</f>
        <v/>
      </c>
      <c r="AH2239" s="21">
        <f>ROUNDDOWN(MAX(0,T2239-(AB2239+AD2239)*0.6),-2)+ROUNDDOWN(MAX(0,U2239-(AB2239+AD2239)*0.4),-2)</f>
        <v/>
      </c>
      <c r="AI2239" s="21">
        <f>ROUNDDOWN(T2239,-2)+ROUNDDOWN(U2239,-2)</f>
        <v/>
      </c>
      <c r="AJ2239" s="21">
        <f>M2239+AF2239</f>
        <v/>
      </c>
      <c r="AK2239" s="21">
        <f>M2239+AG2239</f>
        <v/>
      </c>
      <c r="AL2239" s="21">
        <f>N2239+AH2239</f>
        <v/>
      </c>
      <c r="AM2239" s="21">
        <f>O2239+AI2239</f>
        <v/>
      </c>
      <c r="AN2239" s="21">
        <f>N2239+AI2239</f>
        <v/>
      </c>
      <c r="AO2239" s="21">
        <f>ROUNDDOWN((R2239+S2239)*0.2/Y2239+2000,0)</f>
        <v/>
      </c>
      <c r="AP2239" s="21">
        <f>ROUNDDOWN((T2239+U2239)*0.2/Z2239+2000,0)</f>
        <v/>
      </c>
      <c r="AQ2239" s="21">
        <f>AL2239-AK2239</f>
        <v/>
      </c>
      <c r="AR2239" s="21">
        <f>AM2239-AK2239</f>
        <v/>
      </c>
      <c r="AS2239" s="21">
        <f>AM2239-AL2239</f>
        <v/>
      </c>
      <c r="AT2239" s="21">
        <f>AK2239+C2239-AJ2239</f>
        <v/>
      </c>
      <c r="AU2239" s="21">
        <f>AL2239+C2239-AM2239</f>
        <v/>
      </c>
      <c r="AV2239" s="21">
        <f>AN2239+C2239-AM2239</f>
        <v/>
      </c>
    </row>
    <row r="2240">
      <c r="A2240" t="inlineStr">
        <is>
          <t>1万円刻み</t>
        </is>
      </c>
      <c r="B2240" s="21">
        <f>'5_1万円刻み'!$A$477</f>
        <v/>
      </c>
      <c r="C2240" s="21">
        <f>AO2240</f>
        <v/>
      </c>
      <c r="D2240" s="21" t="n">
        <v>0</v>
      </c>
      <c r="E2240" s="21">
        <f>ROUND(MIN(B2240/12,650000)*12*0.0915+MIN(B2240/12,1390000)*12*(0.0504+0)+B2240*0.005,0)</f>
        <v/>
      </c>
      <c r="F2240" s="21">
        <f>IF(B2240&lt;741000,0,IF(B2240&lt;2191000,B2240-740000,IF(B2240&lt;2193000,1451000,IF(B2240&lt;2196000,1453000,IF(B2240&lt;2200000,1456000,IF(B2240&lt;3600000,ROUND(ROUNDDOWN(B2240/4,-3)*2.8,0)-80000,IF(B2240&lt;6600000,ROUND(ROUNDDOWN(B2240/4,-3)*3.2,0)-440000,IF(B2240&lt;8500000,ROUNDDOWN(B2240*0.9,0)-1100000,B2240-1950000))))))))</f>
        <v/>
      </c>
      <c r="G2240" s="21">
        <f>IF(F2240&gt;23500000,NA(),IF(F2240&lt;=4890000,1040000,IF(F2240&lt;=6550000,670000,620000)))</f>
        <v/>
      </c>
      <c r="H2240" s="21">
        <f>IF(D2240&lt;=0,0,MAX(0,MIN(2000000,D2240-MIN(100000,ROUNDDOWN(F2240*0.05,0)))))</f>
        <v/>
      </c>
      <c r="I2240" s="21">
        <f>IF(C2240&lt;=2000,0,MIN(C2240,ROUNDDOWN(F2240*0.4,0))-2000)</f>
        <v/>
      </c>
      <c r="J2240" s="21">
        <f>MAX(0,ROUNDDOWN(F2240-E2240-G2240,-3))</f>
        <v/>
      </c>
      <c r="K2240" s="21">
        <f>MAX(0,ROUNDDOWN(F2240-E2240-G2240-H2240-I2240,-3))</f>
        <v/>
      </c>
      <c r="L2240" s="21">
        <f>MAX(0,ROUNDDOWN(F2240-E2240-G2240-H2240,-3))</f>
        <v/>
      </c>
      <c r="M2240" s="21">
        <f>IF(J2240&lt;=0,0,ROUNDDOWN((J2240*LOOKUP(J2240,{0,1950001,3300001,6950001,9000001,18000001,40000001},{0.05,0.1,0.2,0.23,0.33,0.4,0.45})-LOOKUP(J2240,{0,1950001,3300001,6950001,9000001,18000001,40000001},{0,97500,427500,636000,1536000,2796000,4796000}))*1.021,-2))</f>
        <v/>
      </c>
      <c r="N2240" s="21">
        <f>IF(K2240&lt;=0,0,ROUNDDOWN((K2240*LOOKUP(K2240,{0,1950001,3300001,6950001,9000001,18000001,40000001},{0.05,0.1,0.2,0.23,0.33,0.4,0.45})-LOOKUP(K2240,{0,1950001,3300001,6950001,9000001,18000001,40000001},{0,97500,427500,636000,1536000,2796000,4796000}))*1.021,-2))</f>
        <v/>
      </c>
      <c r="O2240" s="21">
        <f>IF(L2240&lt;=0,0,ROUNDDOWN((L2240*LOOKUP(L2240,{0,1950001,3300001,6950001,9000001,18000001,40000001},{0.05,0.1,0.2,0.23,0.33,0.4,0.45})-LOOKUP(L2240,{0,1950001,3300001,6950001,9000001,18000001,40000001},{0,97500,427500,636000,1536000,2796000,4796000}))*1.021,-2))</f>
        <v/>
      </c>
      <c r="P2240" s="21">
        <f>MAX(0,ROUNDDOWN(F2240-E2240-430000,-3))</f>
        <v/>
      </c>
      <c r="Q2240" s="21">
        <f>MAX(0,ROUNDDOWN(F2240-E2240-430000-H2240,-3))</f>
        <v/>
      </c>
      <c r="R2240" s="21">
        <f>IF(F2240&lt;=450000,0,MAX(0,P2240*0.06-MIN(50000,P2240)*0.03))</f>
        <v/>
      </c>
      <c r="S2240" s="21">
        <f>IF(F2240&lt;=450000,0,MAX(0,P2240*0.04-MIN(50000,P2240)*0.02))</f>
        <v/>
      </c>
      <c r="T2240" s="21">
        <f>IF(F2240&lt;=450000,0,MAX(0,Q2240*0.06-MIN(50000,Q2240)*0.03))</f>
        <v/>
      </c>
      <c r="U2240" s="21">
        <f>IF(F2240&lt;=450000,0,MAX(0,Q2240*0.04-MIN(50000,Q2240)*0.02))</f>
        <v/>
      </c>
      <c r="V2240" s="21">
        <f>50000+MAX(0,G2240-480000)</f>
        <v/>
      </c>
      <c r="W2240" s="21">
        <f>P2240-V2240</f>
        <v/>
      </c>
      <c r="X2240" s="21">
        <f>Q2240-V2240</f>
        <v/>
      </c>
      <c r="Y2240" s="22">
        <f>IF(W2240&lt;0,0.9,LOOKUP(W2240,{0,1950001,3300001,6950001,9000001,18000001,40000001},{0.84895,0.7979,0.6958,0.66517,0.56307,0.4916,0.44055}))</f>
        <v/>
      </c>
      <c r="Z2240" s="22">
        <f>IF(X2240&lt;0,0.9,LOOKUP(X2240,{0,1950001,3300001,6950001,9000001,18000001,40000001},{0.84895,0.7979,0.6958,0.66517,0.56307,0.4916,0.44055}))</f>
        <v/>
      </c>
      <c r="AA2240" s="22">
        <f>IF(W2240&lt;0,0,CHOOSE(MATCH(W2240,{0,1950001,3300001,6950001,9000001},1),5.105/84.895,10.21/79.79,20.42/69.58,23.483/66.517,33.693/56.307))</f>
        <v/>
      </c>
      <c r="AB2240" s="21">
        <f>IF(C2240&lt;=2000,0,(MIN(C2240,ROUNDDOWN(F2240*0.3,0))-2000)*0.1)</f>
        <v/>
      </c>
      <c r="AC2240" s="21">
        <f>IF(C2240&lt;=2000,0,MIN((C2240-2000)*Y2240,(R2240+S2240)*0.2))</f>
        <v/>
      </c>
      <c r="AD2240" s="21">
        <f>IF(C2240&lt;=2000,0,MIN((C2240-2000)*Z2240,(T2240+U2240)*0.2))</f>
        <v/>
      </c>
      <c r="AE2240" s="21">
        <f>AC2240*AA2240</f>
        <v/>
      </c>
      <c r="AF2240" s="21">
        <f>ROUNDDOWN(R2240,-2)+ROUNDDOWN(S2240,-2)</f>
        <v/>
      </c>
      <c r="AG2240" s="21">
        <f>ROUNDDOWN(MAX(0,R2240-(AB2240+AC2240+AE2240)*0.6),-2)+ROUNDDOWN(MAX(0,S2240-(AB2240+AC2240+AE2240)*0.4),-2)</f>
        <v/>
      </c>
      <c r="AH2240" s="21">
        <f>ROUNDDOWN(MAX(0,T2240-(AB2240+AD2240)*0.6),-2)+ROUNDDOWN(MAX(0,U2240-(AB2240+AD2240)*0.4),-2)</f>
        <v/>
      </c>
      <c r="AI2240" s="21">
        <f>ROUNDDOWN(T2240,-2)+ROUNDDOWN(U2240,-2)</f>
        <v/>
      </c>
      <c r="AJ2240" s="21">
        <f>M2240+AF2240</f>
        <v/>
      </c>
      <c r="AK2240" s="21">
        <f>M2240+AG2240</f>
        <v/>
      </c>
      <c r="AL2240" s="21">
        <f>N2240+AH2240</f>
        <v/>
      </c>
      <c r="AM2240" s="21">
        <f>O2240+AI2240</f>
        <v/>
      </c>
      <c r="AN2240" s="21">
        <f>N2240+AI2240</f>
        <v/>
      </c>
      <c r="AO2240" s="21">
        <f>ROUNDDOWN((R2240+S2240)*0.2/Y2240+2000,0)</f>
        <v/>
      </c>
      <c r="AP2240" s="21">
        <f>ROUNDDOWN((T2240+U2240)*0.2/Z2240+2000,0)</f>
        <v/>
      </c>
      <c r="AQ2240" s="21">
        <f>AL2240-AK2240</f>
        <v/>
      </c>
      <c r="AR2240" s="21">
        <f>AM2240-AK2240</f>
        <v/>
      </c>
      <c r="AS2240" s="21">
        <f>AM2240-AL2240</f>
        <v/>
      </c>
      <c r="AT2240" s="21">
        <f>AK2240+C2240-AJ2240</f>
        <v/>
      </c>
      <c r="AU2240" s="21">
        <f>AL2240+C2240-AM2240</f>
        <v/>
      </c>
      <c r="AV2240" s="21">
        <f>AN2240+C2240-AM2240</f>
        <v/>
      </c>
    </row>
    <row r="2241">
      <c r="A2241" t="inlineStr">
        <is>
          <t>1万円刻み</t>
        </is>
      </c>
      <c r="B2241" s="21">
        <f>'5_1万円刻み'!$A$478</f>
        <v/>
      </c>
      <c r="C2241" s="21">
        <f>AO2241</f>
        <v/>
      </c>
      <c r="D2241" s="21" t="n">
        <v>0</v>
      </c>
      <c r="E2241" s="21">
        <f>ROUND(MIN(B2241/12,650000)*12*0.0915+MIN(B2241/12,1390000)*12*(0.0504+0)+B2241*0.005,0)</f>
        <v/>
      </c>
      <c r="F2241" s="21">
        <f>IF(B2241&lt;741000,0,IF(B2241&lt;2191000,B2241-740000,IF(B2241&lt;2193000,1451000,IF(B2241&lt;2196000,1453000,IF(B2241&lt;2200000,1456000,IF(B2241&lt;3600000,ROUND(ROUNDDOWN(B2241/4,-3)*2.8,0)-80000,IF(B2241&lt;6600000,ROUND(ROUNDDOWN(B2241/4,-3)*3.2,0)-440000,IF(B2241&lt;8500000,ROUNDDOWN(B2241*0.9,0)-1100000,B2241-1950000))))))))</f>
        <v/>
      </c>
      <c r="G2241" s="21">
        <f>IF(F2241&gt;23500000,NA(),IF(F2241&lt;=4890000,1040000,IF(F2241&lt;=6550000,670000,620000)))</f>
        <v/>
      </c>
      <c r="H2241" s="21">
        <f>IF(D2241&lt;=0,0,MAX(0,MIN(2000000,D2241-MIN(100000,ROUNDDOWN(F2241*0.05,0)))))</f>
        <v/>
      </c>
      <c r="I2241" s="21">
        <f>IF(C2241&lt;=2000,0,MIN(C2241,ROUNDDOWN(F2241*0.4,0))-2000)</f>
        <v/>
      </c>
      <c r="J2241" s="21">
        <f>MAX(0,ROUNDDOWN(F2241-E2241-G2241,-3))</f>
        <v/>
      </c>
      <c r="K2241" s="21">
        <f>MAX(0,ROUNDDOWN(F2241-E2241-G2241-H2241-I2241,-3))</f>
        <v/>
      </c>
      <c r="L2241" s="21">
        <f>MAX(0,ROUNDDOWN(F2241-E2241-G2241-H2241,-3))</f>
        <v/>
      </c>
      <c r="M2241" s="21">
        <f>IF(J2241&lt;=0,0,ROUNDDOWN((J2241*LOOKUP(J2241,{0,1950001,3300001,6950001,9000001,18000001,40000001},{0.05,0.1,0.2,0.23,0.33,0.4,0.45})-LOOKUP(J2241,{0,1950001,3300001,6950001,9000001,18000001,40000001},{0,97500,427500,636000,1536000,2796000,4796000}))*1.021,-2))</f>
        <v/>
      </c>
      <c r="N2241" s="21">
        <f>IF(K2241&lt;=0,0,ROUNDDOWN((K2241*LOOKUP(K2241,{0,1950001,3300001,6950001,9000001,18000001,40000001},{0.05,0.1,0.2,0.23,0.33,0.4,0.45})-LOOKUP(K2241,{0,1950001,3300001,6950001,9000001,18000001,40000001},{0,97500,427500,636000,1536000,2796000,4796000}))*1.021,-2))</f>
        <v/>
      </c>
      <c r="O2241" s="21">
        <f>IF(L2241&lt;=0,0,ROUNDDOWN((L2241*LOOKUP(L2241,{0,1950001,3300001,6950001,9000001,18000001,40000001},{0.05,0.1,0.2,0.23,0.33,0.4,0.45})-LOOKUP(L2241,{0,1950001,3300001,6950001,9000001,18000001,40000001},{0,97500,427500,636000,1536000,2796000,4796000}))*1.021,-2))</f>
        <v/>
      </c>
      <c r="P2241" s="21">
        <f>MAX(0,ROUNDDOWN(F2241-E2241-430000,-3))</f>
        <v/>
      </c>
      <c r="Q2241" s="21">
        <f>MAX(0,ROUNDDOWN(F2241-E2241-430000-H2241,-3))</f>
        <v/>
      </c>
      <c r="R2241" s="21">
        <f>IF(F2241&lt;=450000,0,MAX(0,P2241*0.06-MIN(50000,P2241)*0.03))</f>
        <v/>
      </c>
      <c r="S2241" s="21">
        <f>IF(F2241&lt;=450000,0,MAX(0,P2241*0.04-MIN(50000,P2241)*0.02))</f>
        <v/>
      </c>
      <c r="T2241" s="21">
        <f>IF(F2241&lt;=450000,0,MAX(0,Q2241*0.06-MIN(50000,Q2241)*0.03))</f>
        <v/>
      </c>
      <c r="U2241" s="21">
        <f>IF(F2241&lt;=450000,0,MAX(0,Q2241*0.04-MIN(50000,Q2241)*0.02))</f>
        <v/>
      </c>
      <c r="V2241" s="21">
        <f>50000+MAX(0,G2241-480000)</f>
        <v/>
      </c>
      <c r="W2241" s="21">
        <f>P2241-V2241</f>
        <v/>
      </c>
      <c r="X2241" s="21">
        <f>Q2241-V2241</f>
        <v/>
      </c>
      <c r="Y2241" s="22">
        <f>IF(W2241&lt;0,0.9,LOOKUP(W2241,{0,1950001,3300001,6950001,9000001,18000001,40000001},{0.84895,0.7979,0.6958,0.66517,0.56307,0.4916,0.44055}))</f>
        <v/>
      </c>
      <c r="Z2241" s="22">
        <f>IF(X2241&lt;0,0.9,LOOKUP(X2241,{0,1950001,3300001,6950001,9000001,18000001,40000001},{0.84895,0.7979,0.6958,0.66517,0.56307,0.4916,0.44055}))</f>
        <v/>
      </c>
      <c r="AA2241" s="22">
        <f>IF(W2241&lt;0,0,CHOOSE(MATCH(W2241,{0,1950001,3300001,6950001,9000001},1),5.105/84.895,10.21/79.79,20.42/69.58,23.483/66.517,33.693/56.307))</f>
        <v/>
      </c>
      <c r="AB2241" s="21">
        <f>IF(C2241&lt;=2000,0,(MIN(C2241,ROUNDDOWN(F2241*0.3,0))-2000)*0.1)</f>
        <v/>
      </c>
      <c r="AC2241" s="21">
        <f>IF(C2241&lt;=2000,0,MIN((C2241-2000)*Y2241,(R2241+S2241)*0.2))</f>
        <v/>
      </c>
      <c r="AD2241" s="21">
        <f>IF(C2241&lt;=2000,0,MIN((C2241-2000)*Z2241,(T2241+U2241)*0.2))</f>
        <v/>
      </c>
      <c r="AE2241" s="21">
        <f>AC2241*AA2241</f>
        <v/>
      </c>
      <c r="AF2241" s="21">
        <f>ROUNDDOWN(R2241,-2)+ROUNDDOWN(S2241,-2)</f>
        <v/>
      </c>
      <c r="AG2241" s="21">
        <f>ROUNDDOWN(MAX(0,R2241-(AB2241+AC2241+AE2241)*0.6),-2)+ROUNDDOWN(MAX(0,S2241-(AB2241+AC2241+AE2241)*0.4),-2)</f>
        <v/>
      </c>
      <c r="AH2241" s="21">
        <f>ROUNDDOWN(MAX(0,T2241-(AB2241+AD2241)*0.6),-2)+ROUNDDOWN(MAX(0,U2241-(AB2241+AD2241)*0.4),-2)</f>
        <v/>
      </c>
      <c r="AI2241" s="21">
        <f>ROUNDDOWN(T2241,-2)+ROUNDDOWN(U2241,-2)</f>
        <v/>
      </c>
      <c r="AJ2241" s="21">
        <f>M2241+AF2241</f>
        <v/>
      </c>
      <c r="AK2241" s="21">
        <f>M2241+AG2241</f>
        <v/>
      </c>
      <c r="AL2241" s="21">
        <f>N2241+AH2241</f>
        <v/>
      </c>
      <c r="AM2241" s="21">
        <f>O2241+AI2241</f>
        <v/>
      </c>
      <c r="AN2241" s="21">
        <f>N2241+AI2241</f>
        <v/>
      </c>
      <c r="AO2241" s="21">
        <f>ROUNDDOWN((R2241+S2241)*0.2/Y2241+2000,0)</f>
        <v/>
      </c>
      <c r="AP2241" s="21">
        <f>ROUNDDOWN((T2241+U2241)*0.2/Z2241+2000,0)</f>
        <v/>
      </c>
      <c r="AQ2241" s="21">
        <f>AL2241-AK2241</f>
        <v/>
      </c>
      <c r="AR2241" s="21">
        <f>AM2241-AK2241</f>
        <v/>
      </c>
      <c r="AS2241" s="21">
        <f>AM2241-AL2241</f>
        <v/>
      </c>
      <c r="AT2241" s="21">
        <f>AK2241+C2241-AJ2241</f>
        <v/>
      </c>
      <c r="AU2241" s="21">
        <f>AL2241+C2241-AM2241</f>
        <v/>
      </c>
      <c r="AV2241" s="21">
        <f>AN2241+C2241-AM2241</f>
        <v/>
      </c>
    </row>
    <row r="2242">
      <c r="A2242" t="inlineStr">
        <is>
          <t>1万円刻み</t>
        </is>
      </c>
      <c r="B2242" s="21">
        <f>'5_1万円刻み'!$A$479</f>
        <v/>
      </c>
      <c r="C2242" s="21">
        <f>AO2242</f>
        <v/>
      </c>
      <c r="D2242" s="21" t="n">
        <v>0</v>
      </c>
      <c r="E2242" s="21">
        <f>ROUND(MIN(B2242/12,650000)*12*0.0915+MIN(B2242/12,1390000)*12*(0.0504+0)+B2242*0.005,0)</f>
        <v/>
      </c>
      <c r="F2242" s="21">
        <f>IF(B2242&lt;741000,0,IF(B2242&lt;2191000,B2242-740000,IF(B2242&lt;2193000,1451000,IF(B2242&lt;2196000,1453000,IF(B2242&lt;2200000,1456000,IF(B2242&lt;3600000,ROUND(ROUNDDOWN(B2242/4,-3)*2.8,0)-80000,IF(B2242&lt;6600000,ROUND(ROUNDDOWN(B2242/4,-3)*3.2,0)-440000,IF(B2242&lt;8500000,ROUNDDOWN(B2242*0.9,0)-1100000,B2242-1950000))))))))</f>
        <v/>
      </c>
      <c r="G2242" s="21">
        <f>IF(F2242&gt;23500000,NA(),IF(F2242&lt;=4890000,1040000,IF(F2242&lt;=6550000,670000,620000)))</f>
        <v/>
      </c>
      <c r="H2242" s="21">
        <f>IF(D2242&lt;=0,0,MAX(0,MIN(2000000,D2242-MIN(100000,ROUNDDOWN(F2242*0.05,0)))))</f>
        <v/>
      </c>
      <c r="I2242" s="21">
        <f>IF(C2242&lt;=2000,0,MIN(C2242,ROUNDDOWN(F2242*0.4,0))-2000)</f>
        <v/>
      </c>
      <c r="J2242" s="21">
        <f>MAX(0,ROUNDDOWN(F2242-E2242-G2242,-3))</f>
        <v/>
      </c>
      <c r="K2242" s="21">
        <f>MAX(0,ROUNDDOWN(F2242-E2242-G2242-H2242-I2242,-3))</f>
        <v/>
      </c>
      <c r="L2242" s="21">
        <f>MAX(0,ROUNDDOWN(F2242-E2242-G2242-H2242,-3))</f>
        <v/>
      </c>
      <c r="M2242" s="21">
        <f>IF(J2242&lt;=0,0,ROUNDDOWN((J2242*LOOKUP(J2242,{0,1950001,3300001,6950001,9000001,18000001,40000001},{0.05,0.1,0.2,0.23,0.33,0.4,0.45})-LOOKUP(J2242,{0,1950001,3300001,6950001,9000001,18000001,40000001},{0,97500,427500,636000,1536000,2796000,4796000}))*1.021,-2))</f>
        <v/>
      </c>
      <c r="N2242" s="21">
        <f>IF(K2242&lt;=0,0,ROUNDDOWN((K2242*LOOKUP(K2242,{0,1950001,3300001,6950001,9000001,18000001,40000001},{0.05,0.1,0.2,0.23,0.33,0.4,0.45})-LOOKUP(K2242,{0,1950001,3300001,6950001,9000001,18000001,40000001},{0,97500,427500,636000,1536000,2796000,4796000}))*1.021,-2))</f>
        <v/>
      </c>
      <c r="O2242" s="21">
        <f>IF(L2242&lt;=0,0,ROUNDDOWN((L2242*LOOKUP(L2242,{0,1950001,3300001,6950001,9000001,18000001,40000001},{0.05,0.1,0.2,0.23,0.33,0.4,0.45})-LOOKUP(L2242,{0,1950001,3300001,6950001,9000001,18000001,40000001},{0,97500,427500,636000,1536000,2796000,4796000}))*1.021,-2))</f>
        <v/>
      </c>
      <c r="P2242" s="21">
        <f>MAX(0,ROUNDDOWN(F2242-E2242-430000,-3))</f>
        <v/>
      </c>
      <c r="Q2242" s="21">
        <f>MAX(0,ROUNDDOWN(F2242-E2242-430000-H2242,-3))</f>
        <v/>
      </c>
      <c r="R2242" s="21">
        <f>IF(F2242&lt;=450000,0,MAX(0,P2242*0.06-MIN(50000,P2242)*0.03))</f>
        <v/>
      </c>
      <c r="S2242" s="21">
        <f>IF(F2242&lt;=450000,0,MAX(0,P2242*0.04-MIN(50000,P2242)*0.02))</f>
        <v/>
      </c>
      <c r="T2242" s="21">
        <f>IF(F2242&lt;=450000,0,MAX(0,Q2242*0.06-MIN(50000,Q2242)*0.03))</f>
        <v/>
      </c>
      <c r="U2242" s="21">
        <f>IF(F2242&lt;=450000,0,MAX(0,Q2242*0.04-MIN(50000,Q2242)*0.02))</f>
        <v/>
      </c>
      <c r="V2242" s="21">
        <f>50000+MAX(0,G2242-480000)</f>
        <v/>
      </c>
      <c r="W2242" s="21">
        <f>P2242-V2242</f>
        <v/>
      </c>
      <c r="X2242" s="21">
        <f>Q2242-V2242</f>
        <v/>
      </c>
      <c r="Y2242" s="22">
        <f>IF(W2242&lt;0,0.9,LOOKUP(W2242,{0,1950001,3300001,6950001,9000001,18000001,40000001},{0.84895,0.7979,0.6958,0.66517,0.56307,0.4916,0.44055}))</f>
        <v/>
      </c>
      <c r="Z2242" s="22">
        <f>IF(X2242&lt;0,0.9,LOOKUP(X2242,{0,1950001,3300001,6950001,9000001,18000001,40000001},{0.84895,0.7979,0.6958,0.66517,0.56307,0.4916,0.44055}))</f>
        <v/>
      </c>
      <c r="AA2242" s="22">
        <f>IF(W2242&lt;0,0,CHOOSE(MATCH(W2242,{0,1950001,3300001,6950001,9000001},1),5.105/84.895,10.21/79.79,20.42/69.58,23.483/66.517,33.693/56.307))</f>
        <v/>
      </c>
      <c r="AB2242" s="21">
        <f>IF(C2242&lt;=2000,0,(MIN(C2242,ROUNDDOWN(F2242*0.3,0))-2000)*0.1)</f>
        <v/>
      </c>
      <c r="AC2242" s="21">
        <f>IF(C2242&lt;=2000,0,MIN((C2242-2000)*Y2242,(R2242+S2242)*0.2))</f>
        <v/>
      </c>
      <c r="AD2242" s="21">
        <f>IF(C2242&lt;=2000,0,MIN((C2242-2000)*Z2242,(T2242+U2242)*0.2))</f>
        <v/>
      </c>
      <c r="AE2242" s="21">
        <f>AC2242*AA2242</f>
        <v/>
      </c>
      <c r="AF2242" s="21">
        <f>ROUNDDOWN(R2242,-2)+ROUNDDOWN(S2242,-2)</f>
        <v/>
      </c>
      <c r="AG2242" s="21">
        <f>ROUNDDOWN(MAX(0,R2242-(AB2242+AC2242+AE2242)*0.6),-2)+ROUNDDOWN(MAX(0,S2242-(AB2242+AC2242+AE2242)*0.4),-2)</f>
        <v/>
      </c>
      <c r="AH2242" s="21">
        <f>ROUNDDOWN(MAX(0,T2242-(AB2242+AD2242)*0.6),-2)+ROUNDDOWN(MAX(0,U2242-(AB2242+AD2242)*0.4),-2)</f>
        <v/>
      </c>
      <c r="AI2242" s="21">
        <f>ROUNDDOWN(T2242,-2)+ROUNDDOWN(U2242,-2)</f>
        <v/>
      </c>
      <c r="AJ2242" s="21">
        <f>M2242+AF2242</f>
        <v/>
      </c>
      <c r="AK2242" s="21">
        <f>M2242+AG2242</f>
        <v/>
      </c>
      <c r="AL2242" s="21">
        <f>N2242+AH2242</f>
        <v/>
      </c>
      <c r="AM2242" s="21">
        <f>O2242+AI2242</f>
        <v/>
      </c>
      <c r="AN2242" s="21">
        <f>N2242+AI2242</f>
        <v/>
      </c>
      <c r="AO2242" s="21">
        <f>ROUNDDOWN((R2242+S2242)*0.2/Y2242+2000,0)</f>
        <v/>
      </c>
      <c r="AP2242" s="21">
        <f>ROUNDDOWN((T2242+U2242)*0.2/Z2242+2000,0)</f>
        <v/>
      </c>
      <c r="AQ2242" s="21">
        <f>AL2242-AK2242</f>
        <v/>
      </c>
      <c r="AR2242" s="21">
        <f>AM2242-AK2242</f>
        <v/>
      </c>
      <c r="AS2242" s="21">
        <f>AM2242-AL2242</f>
        <v/>
      </c>
      <c r="AT2242" s="21">
        <f>AK2242+C2242-AJ2242</f>
        <v/>
      </c>
      <c r="AU2242" s="21">
        <f>AL2242+C2242-AM2242</f>
        <v/>
      </c>
      <c r="AV2242" s="21">
        <f>AN2242+C2242-AM2242</f>
        <v/>
      </c>
    </row>
    <row r="2243">
      <c r="A2243" t="inlineStr">
        <is>
          <t>1万円刻み</t>
        </is>
      </c>
      <c r="B2243" s="21">
        <f>'5_1万円刻み'!$A$480</f>
        <v/>
      </c>
      <c r="C2243" s="21">
        <f>AO2243</f>
        <v/>
      </c>
      <c r="D2243" s="21" t="n">
        <v>0</v>
      </c>
      <c r="E2243" s="21">
        <f>ROUND(MIN(B2243/12,650000)*12*0.0915+MIN(B2243/12,1390000)*12*(0.0504+0)+B2243*0.005,0)</f>
        <v/>
      </c>
      <c r="F2243" s="21">
        <f>IF(B2243&lt;741000,0,IF(B2243&lt;2191000,B2243-740000,IF(B2243&lt;2193000,1451000,IF(B2243&lt;2196000,1453000,IF(B2243&lt;2200000,1456000,IF(B2243&lt;3600000,ROUND(ROUNDDOWN(B2243/4,-3)*2.8,0)-80000,IF(B2243&lt;6600000,ROUND(ROUNDDOWN(B2243/4,-3)*3.2,0)-440000,IF(B2243&lt;8500000,ROUNDDOWN(B2243*0.9,0)-1100000,B2243-1950000))))))))</f>
        <v/>
      </c>
      <c r="G2243" s="21">
        <f>IF(F2243&gt;23500000,NA(),IF(F2243&lt;=4890000,1040000,IF(F2243&lt;=6550000,670000,620000)))</f>
        <v/>
      </c>
      <c r="H2243" s="21">
        <f>IF(D2243&lt;=0,0,MAX(0,MIN(2000000,D2243-MIN(100000,ROUNDDOWN(F2243*0.05,0)))))</f>
        <v/>
      </c>
      <c r="I2243" s="21">
        <f>IF(C2243&lt;=2000,0,MIN(C2243,ROUNDDOWN(F2243*0.4,0))-2000)</f>
        <v/>
      </c>
      <c r="J2243" s="21">
        <f>MAX(0,ROUNDDOWN(F2243-E2243-G2243,-3))</f>
        <v/>
      </c>
      <c r="K2243" s="21">
        <f>MAX(0,ROUNDDOWN(F2243-E2243-G2243-H2243-I2243,-3))</f>
        <v/>
      </c>
      <c r="L2243" s="21">
        <f>MAX(0,ROUNDDOWN(F2243-E2243-G2243-H2243,-3))</f>
        <v/>
      </c>
      <c r="M2243" s="21">
        <f>IF(J2243&lt;=0,0,ROUNDDOWN((J2243*LOOKUP(J2243,{0,1950001,3300001,6950001,9000001,18000001,40000001},{0.05,0.1,0.2,0.23,0.33,0.4,0.45})-LOOKUP(J2243,{0,1950001,3300001,6950001,9000001,18000001,40000001},{0,97500,427500,636000,1536000,2796000,4796000}))*1.021,-2))</f>
        <v/>
      </c>
      <c r="N2243" s="21">
        <f>IF(K2243&lt;=0,0,ROUNDDOWN((K2243*LOOKUP(K2243,{0,1950001,3300001,6950001,9000001,18000001,40000001},{0.05,0.1,0.2,0.23,0.33,0.4,0.45})-LOOKUP(K2243,{0,1950001,3300001,6950001,9000001,18000001,40000001},{0,97500,427500,636000,1536000,2796000,4796000}))*1.021,-2))</f>
        <v/>
      </c>
      <c r="O2243" s="21">
        <f>IF(L2243&lt;=0,0,ROUNDDOWN((L2243*LOOKUP(L2243,{0,1950001,3300001,6950001,9000001,18000001,40000001},{0.05,0.1,0.2,0.23,0.33,0.4,0.45})-LOOKUP(L2243,{0,1950001,3300001,6950001,9000001,18000001,40000001},{0,97500,427500,636000,1536000,2796000,4796000}))*1.021,-2))</f>
        <v/>
      </c>
      <c r="P2243" s="21">
        <f>MAX(0,ROUNDDOWN(F2243-E2243-430000,-3))</f>
        <v/>
      </c>
      <c r="Q2243" s="21">
        <f>MAX(0,ROUNDDOWN(F2243-E2243-430000-H2243,-3))</f>
        <v/>
      </c>
      <c r="R2243" s="21">
        <f>IF(F2243&lt;=450000,0,MAX(0,P2243*0.06-MIN(50000,P2243)*0.03))</f>
        <v/>
      </c>
      <c r="S2243" s="21">
        <f>IF(F2243&lt;=450000,0,MAX(0,P2243*0.04-MIN(50000,P2243)*0.02))</f>
        <v/>
      </c>
      <c r="T2243" s="21">
        <f>IF(F2243&lt;=450000,0,MAX(0,Q2243*0.06-MIN(50000,Q2243)*0.03))</f>
        <v/>
      </c>
      <c r="U2243" s="21">
        <f>IF(F2243&lt;=450000,0,MAX(0,Q2243*0.04-MIN(50000,Q2243)*0.02))</f>
        <v/>
      </c>
      <c r="V2243" s="21">
        <f>50000+MAX(0,G2243-480000)</f>
        <v/>
      </c>
      <c r="W2243" s="21">
        <f>P2243-V2243</f>
        <v/>
      </c>
      <c r="X2243" s="21">
        <f>Q2243-V2243</f>
        <v/>
      </c>
      <c r="Y2243" s="22">
        <f>IF(W2243&lt;0,0.9,LOOKUP(W2243,{0,1950001,3300001,6950001,9000001,18000001,40000001},{0.84895,0.7979,0.6958,0.66517,0.56307,0.4916,0.44055}))</f>
        <v/>
      </c>
      <c r="Z2243" s="22">
        <f>IF(X2243&lt;0,0.9,LOOKUP(X2243,{0,1950001,3300001,6950001,9000001,18000001,40000001},{0.84895,0.7979,0.6958,0.66517,0.56307,0.4916,0.44055}))</f>
        <v/>
      </c>
      <c r="AA2243" s="22">
        <f>IF(W2243&lt;0,0,CHOOSE(MATCH(W2243,{0,1950001,3300001,6950001,9000001},1),5.105/84.895,10.21/79.79,20.42/69.58,23.483/66.517,33.693/56.307))</f>
        <v/>
      </c>
      <c r="AB2243" s="21">
        <f>IF(C2243&lt;=2000,0,(MIN(C2243,ROUNDDOWN(F2243*0.3,0))-2000)*0.1)</f>
        <v/>
      </c>
      <c r="AC2243" s="21">
        <f>IF(C2243&lt;=2000,0,MIN((C2243-2000)*Y2243,(R2243+S2243)*0.2))</f>
        <v/>
      </c>
      <c r="AD2243" s="21">
        <f>IF(C2243&lt;=2000,0,MIN((C2243-2000)*Z2243,(T2243+U2243)*0.2))</f>
        <v/>
      </c>
      <c r="AE2243" s="21">
        <f>AC2243*AA2243</f>
        <v/>
      </c>
      <c r="AF2243" s="21">
        <f>ROUNDDOWN(R2243,-2)+ROUNDDOWN(S2243,-2)</f>
        <v/>
      </c>
      <c r="AG2243" s="21">
        <f>ROUNDDOWN(MAX(0,R2243-(AB2243+AC2243+AE2243)*0.6),-2)+ROUNDDOWN(MAX(0,S2243-(AB2243+AC2243+AE2243)*0.4),-2)</f>
        <v/>
      </c>
      <c r="AH2243" s="21">
        <f>ROUNDDOWN(MAX(0,T2243-(AB2243+AD2243)*0.6),-2)+ROUNDDOWN(MAX(0,U2243-(AB2243+AD2243)*0.4),-2)</f>
        <v/>
      </c>
      <c r="AI2243" s="21">
        <f>ROUNDDOWN(T2243,-2)+ROUNDDOWN(U2243,-2)</f>
        <v/>
      </c>
      <c r="AJ2243" s="21">
        <f>M2243+AF2243</f>
        <v/>
      </c>
      <c r="AK2243" s="21">
        <f>M2243+AG2243</f>
        <v/>
      </c>
      <c r="AL2243" s="21">
        <f>N2243+AH2243</f>
        <v/>
      </c>
      <c r="AM2243" s="21">
        <f>O2243+AI2243</f>
        <v/>
      </c>
      <c r="AN2243" s="21">
        <f>N2243+AI2243</f>
        <v/>
      </c>
      <c r="AO2243" s="21">
        <f>ROUNDDOWN((R2243+S2243)*0.2/Y2243+2000,0)</f>
        <v/>
      </c>
      <c r="AP2243" s="21">
        <f>ROUNDDOWN((T2243+U2243)*0.2/Z2243+2000,0)</f>
        <v/>
      </c>
      <c r="AQ2243" s="21">
        <f>AL2243-AK2243</f>
        <v/>
      </c>
      <c r="AR2243" s="21">
        <f>AM2243-AK2243</f>
        <v/>
      </c>
      <c r="AS2243" s="21">
        <f>AM2243-AL2243</f>
        <v/>
      </c>
      <c r="AT2243" s="21">
        <f>AK2243+C2243-AJ2243</f>
        <v/>
      </c>
      <c r="AU2243" s="21">
        <f>AL2243+C2243-AM2243</f>
        <v/>
      </c>
      <c r="AV2243" s="21">
        <f>AN2243+C2243-AM2243</f>
        <v/>
      </c>
    </row>
    <row r="2244">
      <c r="A2244" t="inlineStr">
        <is>
          <t>1万円刻み</t>
        </is>
      </c>
      <c r="B2244" s="21">
        <f>'5_1万円刻み'!$A$481</f>
        <v/>
      </c>
      <c r="C2244" s="21">
        <f>AO2244</f>
        <v/>
      </c>
      <c r="D2244" s="21" t="n">
        <v>0</v>
      </c>
      <c r="E2244" s="21">
        <f>ROUND(MIN(B2244/12,650000)*12*0.0915+MIN(B2244/12,1390000)*12*(0.0504+0)+B2244*0.005,0)</f>
        <v/>
      </c>
      <c r="F2244" s="21">
        <f>IF(B2244&lt;741000,0,IF(B2244&lt;2191000,B2244-740000,IF(B2244&lt;2193000,1451000,IF(B2244&lt;2196000,1453000,IF(B2244&lt;2200000,1456000,IF(B2244&lt;3600000,ROUND(ROUNDDOWN(B2244/4,-3)*2.8,0)-80000,IF(B2244&lt;6600000,ROUND(ROUNDDOWN(B2244/4,-3)*3.2,0)-440000,IF(B2244&lt;8500000,ROUNDDOWN(B2244*0.9,0)-1100000,B2244-1950000))))))))</f>
        <v/>
      </c>
      <c r="G2244" s="21">
        <f>IF(F2244&gt;23500000,NA(),IF(F2244&lt;=4890000,1040000,IF(F2244&lt;=6550000,670000,620000)))</f>
        <v/>
      </c>
      <c r="H2244" s="21">
        <f>IF(D2244&lt;=0,0,MAX(0,MIN(2000000,D2244-MIN(100000,ROUNDDOWN(F2244*0.05,0)))))</f>
        <v/>
      </c>
      <c r="I2244" s="21">
        <f>IF(C2244&lt;=2000,0,MIN(C2244,ROUNDDOWN(F2244*0.4,0))-2000)</f>
        <v/>
      </c>
      <c r="J2244" s="21">
        <f>MAX(0,ROUNDDOWN(F2244-E2244-G2244,-3))</f>
        <v/>
      </c>
      <c r="K2244" s="21">
        <f>MAX(0,ROUNDDOWN(F2244-E2244-G2244-H2244-I2244,-3))</f>
        <v/>
      </c>
      <c r="L2244" s="21">
        <f>MAX(0,ROUNDDOWN(F2244-E2244-G2244-H2244,-3))</f>
        <v/>
      </c>
      <c r="M2244" s="21">
        <f>IF(J2244&lt;=0,0,ROUNDDOWN((J2244*LOOKUP(J2244,{0,1950001,3300001,6950001,9000001,18000001,40000001},{0.05,0.1,0.2,0.23,0.33,0.4,0.45})-LOOKUP(J2244,{0,1950001,3300001,6950001,9000001,18000001,40000001},{0,97500,427500,636000,1536000,2796000,4796000}))*1.021,-2))</f>
        <v/>
      </c>
      <c r="N2244" s="21">
        <f>IF(K2244&lt;=0,0,ROUNDDOWN((K2244*LOOKUP(K2244,{0,1950001,3300001,6950001,9000001,18000001,40000001},{0.05,0.1,0.2,0.23,0.33,0.4,0.45})-LOOKUP(K2244,{0,1950001,3300001,6950001,9000001,18000001,40000001},{0,97500,427500,636000,1536000,2796000,4796000}))*1.021,-2))</f>
        <v/>
      </c>
      <c r="O2244" s="21">
        <f>IF(L2244&lt;=0,0,ROUNDDOWN((L2244*LOOKUP(L2244,{0,1950001,3300001,6950001,9000001,18000001,40000001},{0.05,0.1,0.2,0.23,0.33,0.4,0.45})-LOOKUP(L2244,{0,1950001,3300001,6950001,9000001,18000001,40000001},{0,97500,427500,636000,1536000,2796000,4796000}))*1.021,-2))</f>
        <v/>
      </c>
      <c r="P2244" s="21">
        <f>MAX(0,ROUNDDOWN(F2244-E2244-430000,-3))</f>
        <v/>
      </c>
      <c r="Q2244" s="21">
        <f>MAX(0,ROUNDDOWN(F2244-E2244-430000-H2244,-3))</f>
        <v/>
      </c>
      <c r="R2244" s="21">
        <f>IF(F2244&lt;=450000,0,MAX(0,P2244*0.06-MIN(50000,P2244)*0.03))</f>
        <v/>
      </c>
      <c r="S2244" s="21">
        <f>IF(F2244&lt;=450000,0,MAX(0,P2244*0.04-MIN(50000,P2244)*0.02))</f>
        <v/>
      </c>
      <c r="T2244" s="21">
        <f>IF(F2244&lt;=450000,0,MAX(0,Q2244*0.06-MIN(50000,Q2244)*0.03))</f>
        <v/>
      </c>
      <c r="U2244" s="21">
        <f>IF(F2244&lt;=450000,0,MAX(0,Q2244*0.04-MIN(50000,Q2244)*0.02))</f>
        <v/>
      </c>
      <c r="V2244" s="21">
        <f>50000+MAX(0,G2244-480000)</f>
        <v/>
      </c>
      <c r="W2244" s="21">
        <f>P2244-V2244</f>
        <v/>
      </c>
      <c r="X2244" s="21">
        <f>Q2244-V2244</f>
        <v/>
      </c>
      <c r="Y2244" s="22">
        <f>IF(W2244&lt;0,0.9,LOOKUP(W2244,{0,1950001,3300001,6950001,9000001,18000001,40000001},{0.84895,0.7979,0.6958,0.66517,0.56307,0.4916,0.44055}))</f>
        <v/>
      </c>
      <c r="Z2244" s="22">
        <f>IF(X2244&lt;0,0.9,LOOKUP(X2244,{0,1950001,3300001,6950001,9000001,18000001,40000001},{0.84895,0.7979,0.6958,0.66517,0.56307,0.4916,0.44055}))</f>
        <v/>
      </c>
      <c r="AA2244" s="22">
        <f>IF(W2244&lt;0,0,CHOOSE(MATCH(W2244,{0,1950001,3300001,6950001,9000001},1),5.105/84.895,10.21/79.79,20.42/69.58,23.483/66.517,33.693/56.307))</f>
        <v/>
      </c>
      <c r="AB2244" s="21">
        <f>IF(C2244&lt;=2000,0,(MIN(C2244,ROUNDDOWN(F2244*0.3,0))-2000)*0.1)</f>
        <v/>
      </c>
      <c r="AC2244" s="21">
        <f>IF(C2244&lt;=2000,0,MIN((C2244-2000)*Y2244,(R2244+S2244)*0.2))</f>
        <v/>
      </c>
      <c r="AD2244" s="21">
        <f>IF(C2244&lt;=2000,0,MIN((C2244-2000)*Z2244,(T2244+U2244)*0.2))</f>
        <v/>
      </c>
      <c r="AE2244" s="21">
        <f>AC2244*AA2244</f>
        <v/>
      </c>
      <c r="AF2244" s="21">
        <f>ROUNDDOWN(R2244,-2)+ROUNDDOWN(S2244,-2)</f>
        <v/>
      </c>
      <c r="AG2244" s="21">
        <f>ROUNDDOWN(MAX(0,R2244-(AB2244+AC2244+AE2244)*0.6),-2)+ROUNDDOWN(MAX(0,S2244-(AB2244+AC2244+AE2244)*0.4),-2)</f>
        <v/>
      </c>
      <c r="AH2244" s="21">
        <f>ROUNDDOWN(MAX(0,T2244-(AB2244+AD2244)*0.6),-2)+ROUNDDOWN(MAX(0,U2244-(AB2244+AD2244)*0.4),-2)</f>
        <v/>
      </c>
      <c r="AI2244" s="21">
        <f>ROUNDDOWN(T2244,-2)+ROUNDDOWN(U2244,-2)</f>
        <v/>
      </c>
      <c r="AJ2244" s="21">
        <f>M2244+AF2244</f>
        <v/>
      </c>
      <c r="AK2244" s="21">
        <f>M2244+AG2244</f>
        <v/>
      </c>
      <c r="AL2244" s="21">
        <f>N2244+AH2244</f>
        <v/>
      </c>
      <c r="AM2244" s="21">
        <f>O2244+AI2244</f>
        <v/>
      </c>
      <c r="AN2244" s="21">
        <f>N2244+AI2244</f>
        <v/>
      </c>
      <c r="AO2244" s="21">
        <f>ROUNDDOWN((R2244+S2244)*0.2/Y2244+2000,0)</f>
        <v/>
      </c>
      <c r="AP2244" s="21">
        <f>ROUNDDOWN((T2244+U2244)*0.2/Z2244+2000,0)</f>
        <v/>
      </c>
      <c r="AQ2244" s="21">
        <f>AL2244-AK2244</f>
        <v/>
      </c>
      <c r="AR2244" s="21">
        <f>AM2244-AK2244</f>
        <v/>
      </c>
      <c r="AS2244" s="21">
        <f>AM2244-AL2244</f>
        <v/>
      </c>
      <c r="AT2244" s="21">
        <f>AK2244+C2244-AJ2244</f>
        <v/>
      </c>
      <c r="AU2244" s="21">
        <f>AL2244+C2244-AM2244</f>
        <v/>
      </c>
      <c r="AV2244" s="21">
        <f>AN2244+C2244-AM2244</f>
        <v/>
      </c>
    </row>
    <row r="2245">
      <c r="A2245" t="inlineStr">
        <is>
          <t>1万円刻み</t>
        </is>
      </c>
      <c r="B2245" s="21">
        <f>'5_1万円刻み'!$A$482</f>
        <v/>
      </c>
      <c r="C2245" s="21">
        <f>AO2245</f>
        <v/>
      </c>
      <c r="D2245" s="21" t="n">
        <v>0</v>
      </c>
      <c r="E2245" s="21">
        <f>ROUND(MIN(B2245/12,650000)*12*0.0915+MIN(B2245/12,1390000)*12*(0.0504+0)+B2245*0.005,0)</f>
        <v/>
      </c>
      <c r="F2245" s="21">
        <f>IF(B2245&lt;741000,0,IF(B2245&lt;2191000,B2245-740000,IF(B2245&lt;2193000,1451000,IF(B2245&lt;2196000,1453000,IF(B2245&lt;2200000,1456000,IF(B2245&lt;3600000,ROUND(ROUNDDOWN(B2245/4,-3)*2.8,0)-80000,IF(B2245&lt;6600000,ROUND(ROUNDDOWN(B2245/4,-3)*3.2,0)-440000,IF(B2245&lt;8500000,ROUNDDOWN(B2245*0.9,0)-1100000,B2245-1950000))))))))</f>
        <v/>
      </c>
      <c r="G2245" s="21">
        <f>IF(F2245&gt;23500000,NA(),IF(F2245&lt;=4890000,1040000,IF(F2245&lt;=6550000,670000,620000)))</f>
        <v/>
      </c>
      <c r="H2245" s="21">
        <f>IF(D2245&lt;=0,0,MAX(0,MIN(2000000,D2245-MIN(100000,ROUNDDOWN(F2245*0.05,0)))))</f>
        <v/>
      </c>
      <c r="I2245" s="21">
        <f>IF(C2245&lt;=2000,0,MIN(C2245,ROUNDDOWN(F2245*0.4,0))-2000)</f>
        <v/>
      </c>
      <c r="J2245" s="21">
        <f>MAX(0,ROUNDDOWN(F2245-E2245-G2245,-3))</f>
        <v/>
      </c>
      <c r="K2245" s="21">
        <f>MAX(0,ROUNDDOWN(F2245-E2245-G2245-H2245-I2245,-3))</f>
        <v/>
      </c>
      <c r="L2245" s="21">
        <f>MAX(0,ROUNDDOWN(F2245-E2245-G2245-H2245,-3))</f>
        <v/>
      </c>
      <c r="M2245" s="21">
        <f>IF(J2245&lt;=0,0,ROUNDDOWN((J2245*LOOKUP(J2245,{0,1950001,3300001,6950001,9000001,18000001,40000001},{0.05,0.1,0.2,0.23,0.33,0.4,0.45})-LOOKUP(J2245,{0,1950001,3300001,6950001,9000001,18000001,40000001},{0,97500,427500,636000,1536000,2796000,4796000}))*1.021,-2))</f>
        <v/>
      </c>
      <c r="N2245" s="21">
        <f>IF(K2245&lt;=0,0,ROUNDDOWN((K2245*LOOKUP(K2245,{0,1950001,3300001,6950001,9000001,18000001,40000001},{0.05,0.1,0.2,0.23,0.33,0.4,0.45})-LOOKUP(K2245,{0,1950001,3300001,6950001,9000001,18000001,40000001},{0,97500,427500,636000,1536000,2796000,4796000}))*1.021,-2))</f>
        <v/>
      </c>
      <c r="O2245" s="21">
        <f>IF(L2245&lt;=0,0,ROUNDDOWN((L2245*LOOKUP(L2245,{0,1950001,3300001,6950001,9000001,18000001,40000001},{0.05,0.1,0.2,0.23,0.33,0.4,0.45})-LOOKUP(L2245,{0,1950001,3300001,6950001,9000001,18000001,40000001},{0,97500,427500,636000,1536000,2796000,4796000}))*1.021,-2))</f>
        <v/>
      </c>
      <c r="P2245" s="21">
        <f>MAX(0,ROUNDDOWN(F2245-E2245-430000,-3))</f>
        <v/>
      </c>
      <c r="Q2245" s="21">
        <f>MAX(0,ROUNDDOWN(F2245-E2245-430000-H2245,-3))</f>
        <v/>
      </c>
      <c r="R2245" s="21">
        <f>IF(F2245&lt;=450000,0,MAX(0,P2245*0.06-MIN(50000,P2245)*0.03))</f>
        <v/>
      </c>
      <c r="S2245" s="21">
        <f>IF(F2245&lt;=450000,0,MAX(0,P2245*0.04-MIN(50000,P2245)*0.02))</f>
        <v/>
      </c>
      <c r="T2245" s="21">
        <f>IF(F2245&lt;=450000,0,MAX(0,Q2245*0.06-MIN(50000,Q2245)*0.03))</f>
        <v/>
      </c>
      <c r="U2245" s="21">
        <f>IF(F2245&lt;=450000,0,MAX(0,Q2245*0.04-MIN(50000,Q2245)*0.02))</f>
        <v/>
      </c>
      <c r="V2245" s="21">
        <f>50000+MAX(0,G2245-480000)</f>
        <v/>
      </c>
      <c r="W2245" s="21">
        <f>P2245-V2245</f>
        <v/>
      </c>
      <c r="X2245" s="21">
        <f>Q2245-V2245</f>
        <v/>
      </c>
      <c r="Y2245" s="22">
        <f>IF(W2245&lt;0,0.9,LOOKUP(W2245,{0,1950001,3300001,6950001,9000001,18000001,40000001},{0.84895,0.7979,0.6958,0.66517,0.56307,0.4916,0.44055}))</f>
        <v/>
      </c>
      <c r="Z2245" s="22">
        <f>IF(X2245&lt;0,0.9,LOOKUP(X2245,{0,1950001,3300001,6950001,9000001,18000001,40000001},{0.84895,0.7979,0.6958,0.66517,0.56307,0.4916,0.44055}))</f>
        <v/>
      </c>
      <c r="AA2245" s="22">
        <f>IF(W2245&lt;0,0,CHOOSE(MATCH(W2245,{0,1950001,3300001,6950001,9000001},1),5.105/84.895,10.21/79.79,20.42/69.58,23.483/66.517,33.693/56.307))</f>
        <v/>
      </c>
      <c r="AB2245" s="21">
        <f>IF(C2245&lt;=2000,0,(MIN(C2245,ROUNDDOWN(F2245*0.3,0))-2000)*0.1)</f>
        <v/>
      </c>
      <c r="AC2245" s="21">
        <f>IF(C2245&lt;=2000,0,MIN((C2245-2000)*Y2245,(R2245+S2245)*0.2))</f>
        <v/>
      </c>
      <c r="AD2245" s="21">
        <f>IF(C2245&lt;=2000,0,MIN((C2245-2000)*Z2245,(T2245+U2245)*0.2))</f>
        <v/>
      </c>
      <c r="AE2245" s="21">
        <f>AC2245*AA2245</f>
        <v/>
      </c>
      <c r="AF2245" s="21">
        <f>ROUNDDOWN(R2245,-2)+ROUNDDOWN(S2245,-2)</f>
        <v/>
      </c>
      <c r="AG2245" s="21">
        <f>ROUNDDOWN(MAX(0,R2245-(AB2245+AC2245+AE2245)*0.6),-2)+ROUNDDOWN(MAX(0,S2245-(AB2245+AC2245+AE2245)*0.4),-2)</f>
        <v/>
      </c>
      <c r="AH2245" s="21">
        <f>ROUNDDOWN(MAX(0,T2245-(AB2245+AD2245)*0.6),-2)+ROUNDDOWN(MAX(0,U2245-(AB2245+AD2245)*0.4),-2)</f>
        <v/>
      </c>
      <c r="AI2245" s="21">
        <f>ROUNDDOWN(T2245,-2)+ROUNDDOWN(U2245,-2)</f>
        <v/>
      </c>
      <c r="AJ2245" s="21">
        <f>M2245+AF2245</f>
        <v/>
      </c>
      <c r="AK2245" s="21">
        <f>M2245+AG2245</f>
        <v/>
      </c>
      <c r="AL2245" s="21">
        <f>N2245+AH2245</f>
        <v/>
      </c>
      <c r="AM2245" s="21">
        <f>O2245+AI2245</f>
        <v/>
      </c>
      <c r="AN2245" s="21">
        <f>N2245+AI2245</f>
        <v/>
      </c>
      <c r="AO2245" s="21">
        <f>ROUNDDOWN((R2245+S2245)*0.2/Y2245+2000,0)</f>
        <v/>
      </c>
      <c r="AP2245" s="21">
        <f>ROUNDDOWN((T2245+U2245)*0.2/Z2245+2000,0)</f>
        <v/>
      </c>
      <c r="AQ2245" s="21">
        <f>AL2245-AK2245</f>
        <v/>
      </c>
      <c r="AR2245" s="21">
        <f>AM2245-AK2245</f>
        <v/>
      </c>
      <c r="AS2245" s="21">
        <f>AM2245-AL2245</f>
        <v/>
      </c>
      <c r="AT2245" s="21">
        <f>AK2245+C2245-AJ2245</f>
        <v/>
      </c>
      <c r="AU2245" s="21">
        <f>AL2245+C2245-AM2245</f>
        <v/>
      </c>
      <c r="AV2245" s="21">
        <f>AN2245+C2245-AM2245</f>
        <v/>
      </c>
    </row>
    <row r="2246">
      <c r="A2246" t="inlineStr">
        <is>
          <t>1万円刻み</t>
        </is>
      </c>
      <c r="B2246" s="21">
        <f>'5_1万円刻み'!$A$483</f>
        <v/>
      </c>
      <c r="C2246" s="21">
        <f>AO2246</f>
        <v/>
      </c>
      <c r="D2246" s="21" t="n">
        <v>0</v>
      </c>
      <c r="E2246" s="21">
        <f>ROUND(MIN(B2246/12,650000)*12*0.0915+MIN(B2246/12,1390000)*12*(0.0504+0)+B2246*0.005,0)</f>
        <v/>
      </c>
      <c r="F2246" s="21">
        <f>IF(B2246&lt;741000,0,IF(B2246&lt;2191000,B2246-740000,IF(B2246&lt;2193000,1451000,IF(B2246&lt;2196000,1453000,IF(B2246&lt;2200000,1456000,IF(B2246&lt;3600000,ROUND(ROUNDDOWN(B2246/4,-3)*2.8,0)-80000,IF(B2246&lt;6600000,ROUND(ROUNDDOWN(B2246/4,-3)*3.2,0)-440000,IF(B2246&lt;8500000,ROUNDDOWN(B2246*0.9,0)-1100000,B2246-1950000))))))))</f>
        <v/>
      </c>
      <c r="G2246" s="21">
        <f>IF(F2246&gt;23500000,NA(),IF(F2246&lt;=4890000,1040000,IF(F2246&lt;=6550000,670000,620000)))</f>
        <v/>
      </c>
      <c r="H2246" s="21">
        <f>IF(D2246&lt;=0,0,MAX(0,MIN(2000000,D2246-MIN(100000,ROUNDDOWN(F2246*0.05,0)))))</f>
        <v/>
      </c>
      <c r="I2246" s="21">
        <f>IF(C2246&lt;=2000,0,MIN(C2246,ROUNDDOWN(F2246*0.4,0))-2000)</f>
        <v/>
      </c>
      <c r="J2246" s="21">
        <f>MAX(0,ROUNDDOWN(F2246-E2246-G2246,-3))</f>
        <v/>
      </c>
      <c r="K2246" s="21">
        <f>MAX(0,ROUNDDOWN(F2246-E2246-G2246-H2246-I2246,-3))</f>
        <v/>
      </c>
      <c r="L2246" s="21">
        <f>MAX(0,ROUNDDOWN(F2246-E2246-G2246-H2246,-3))</f>
        <v/>
      </c>
      <c r="M2246" s="21">
        <f>IF(J2246&lt;=0,0,ROUNDDOWN((J2246*LOOKUP(J2246,{0,1950001,3300001,6950001,9000001,18000001,40000001},{0.05,0.1,0.2,0.23,0.33,0.4,0.45})-LOOKUP(J2246,{0,1950001,3300001,6950001,9000001,18000001,40000001},{0,97500,427500,636000,1536000,2796000,4796000}))*1.021,-2))</f>
        <v/>
      </c>
      <c r="N2246" s="21">
        <f>IF(K2246&lt;=0,0,ROUNDDOWN((K2246*LOOKUP(K2246,{0,1950001,3300001,6950001,9000001,18000001,40000001},{0.05,0.1,0.2,0.23,0.33,0.4,0.45})-LOOKUP(K2246,{0,1950001,3300001,6950001,9000001,18000001,40000001},{0,97500,427500,636000,1536000,2796000,4796000}))*1.021,-2))</f>
        <v/>
      </c>
      <c r="O2246" s="21">
        <f>IF(L2246&lt;=0,0,ROUNDDOWN((L2246*LOOKUP(L2246,{0,1950001,3300001,6950001,9000001,18000001,40000001},{0.05,0.1,0.2,0.23,0.33,0.4,0.45})-LOOKUP(L2246,{0,1950001,3300001,6950001,9000001,18000001,40000001},{0,97500,427500,636000,1536000,2796000,4796000}))*1.021,-2))</f>
        <v/>
      </c>
      <c r="P2246" s="21">
        <f>MAX(0,ROUNDDOWN(F2246-E2246-430000,-3))</f>
        <v/>
      </c>
      <c r="Q2246" s="21">
        <f>MAX(0,ROUNDDOWN(F2246-E2246-430000-H2246,-3))</f>
        <v/>
      </c>
      <c r="R2246" s="21">
        <f>IF(F2246&lt;=450000,0,MAX(0,P2246*0.06-MIN(50000,P2246)*0.03))</f>
        <v/>
      </c>
      <c r="S2246" s="21">
        <f>IF(F2246&lt;=450000,0,MAX(0,P2246*0.04-MIN(50000,P2246)*0.02))</f>
        <v/>
      </c>
      <c r="T2246" s="21">
        <f>IF(F2246&lt;=450000,0,MAX(0,Q2246*0.06-MIN(50000,Q2246)*0.03))</f>
        <v/>
      </c>
      <c r="U2246" s="21">
        <f>IF(F2246&lt;=450000,0,MAX(0,Q2246*0.04-MIN(50000,Q2246)*0.02))</f>
        <v/>
      </c>
      <c r="V2246" s="21">
        <f>50000+MAX(0,G2246-480000)</f>
        <v/>
      </c>
      <c r="W2246" s="21">
        <f>P2246-V2246</f>
        <v/>
      </c>
      <c r="X2246" s="21">
        <f>Q2246-V2246</f>
        <v/>
      </c>
      <c r="Y2246" s="22">
        <f>IF(W2246&lt;0,0.9,LOOKUP(W2246,{0,1950001,3300001,6950001,9000001,18000001,40000001},{0.84895,0.7979,0.6958,0.66517,0.56307,0.4916,0.44055}))</f>
        <v/>
      </c>
      <c r="Z2246" s="22">
        <f>IF(X2246&lt;0,0.9,LOOKUP(X2246,{0,1950001,3300001,6950001,9000001,18000001,40000001},{0.84895,0.7979,0.6958,0.66517,0.56307,0.4916,0.44055}))</f>
        <v/>
      </c>
      <c r="AA2246" s="22">
        <f>IF(W2246&lt;0,0,CHOOSE(MATCH(W2246,{0,1950001,3300001,6950001,9000001},1),5.105/84.895,10.21/79.79,20.42/69.58,23.483/66.517,33.693/56.307))</f>
        <v/>
      </c>
      <c r="AB2246" s="21">
        <f>IF(C2246&lt;=2000,0,(MIN(C2246,ROUNDDOWN(F2246*0.3,0))-2000)*0.1)</f>
        <v/>
      </c>
      <c r="AC2246" s="21">
        <f>IF(C2246&lt;=2000,0,MIN((C2246-2000)*Y2246,(R2246+S2246)*0.2))</f>
        <v/>
      </c>
      <c r="AD2246" s="21">
        <f>IF(C2246&lt;=2000,0,MIN((C2246-2000)*Z2246,(T2246+U2246)*0.2))</f>
        <v/>
      </c>
      <c r="AE2246" s="21">
        <f>AC2246*AA2246</f>
        <v/>
      </c>
      <c r="AF2246" s="21">
        <f>ROUNDDOWN(R2246,-2)+ROUNDDOWN(S2246,-2)</f>
        <v/>
      </c>
      <c r="AG2246" s="21">
        <f>ROUNDDOWN(MAX(0,R2246-(AB2246+AC2246+AE2246)*0.6),-2)+ROUNDDOWN(MAX(0,S2246-(AB2246+AC2246+AE2246)*0.4),-2)</f>
        <v/>
      </c>
      <c r="AH2246" s="21">
        <f>ROUNDDOWN(MAX(0,T2246-(AB2246+AD2246)*0.6),-2)+ROUNDDOWN(MAX(0,U2246-(AB2246+AD2246)*0.4),-2)</f>
        <v/>
      </c>
      <c r="AI2246" s="21">
        <f>ROUNDDOWN(T2246,-2)+ROUNDDOWN(U2246,-2)</f>
        <v/>
      </c>
      <c r="AJ2246" s="21">
        <f>M2246+AF2246</f>
        <v/>
      </c>
      <c r="AK2246" s="21">
        <f>M2246+AG2246</f>
        <v/>
      </c>
      <c r="AL2246" s="21">
        <f>N2246+AH2246</f>
        <v/>
      </c>
      <c r="AM2246" s="21">
        <f>O2246+AI2246</f>
        <v/>
      </c>
      <c r="AN2246" s="21">
        <f>N2246+AI2246</f>
        <v/>
      </c>
      <c r="AO2246" s="21">
        <f>ROUNDDOWN((R2246+S2246)*0.2/Y2246+2000,0)</f>
        <v/>
      </c>
      <c r="AP2246" s="21">
        <f>ROUNDDOWN((T2246+U2246)*0.2/Z2246+2000,0)</f>
        <v/>
      </c>
      <c r="AQ2246" s="21">
        <f>AL2246-AK2246</f>
        <v/>
      </c>
      <c r="AR2246" s="21">
        <f>AM2246-AK2246</f>
        <v/>
      </c>
      <c r="AS2246" s="21">
        <f>AM2246-AL2246</f>
        <v/>
      </c>
      <c r="AT2246" s="21">
        <f>AK2246+C2246-AJ2246</f>
        <v/>
      </c>
      <c r="AU2246" s="21">
        <f>AL2246+C2246-AM2246</f>
        <v/>
      </c>
      <c r="AV2246" s="21">
        <f>AN2246+C2246-AM2246</f>
        <v/>
      </c>
    </row>
    <row r="2247">
      <c r="A2247" t="inlineStr">
        <is>
          <t>1万円刻み</t>
        </is>
      </c>
      <c r="B2247" s="21">
        <f>'5_1万円刻み'!$A$484</f>
        <v/>
      </c>
      <c r="C2247" s="21">
        <f>AO2247</f>
        <v/>
      </c>
      <c r="D2247" s="21" t="n">
        <v>0</v>
      </c>
      <c r="E2247" s="21">
        <f>ROUND(MIN(B2247/12,650000)*12*0.0915+MIN(B2247/12,1390000)*12*(0.0504+0)+B2247*0.005,0)</f>
        <v/>
      </c>
      <c r="F2247" s="21">
        <f>IF(B2247&lt;741000,0,IF(B2247&lt;2191000,B2247-740000,IF(B2247&lt;2193000,1451000,IF(B2247&lt;2196000,1453000,IF(B2247&lt;2200000,1456000,IF(B2247&lt;3600000,ROUND(ROUNDDOWN(B2247/4,-3)*2.8,0)-80000,IF(B2247&lt;6600000,ROUND(ROUNDDOWN(B2247/4,-3)*3.2,0)-440000,IF(B2247&lt;8500000,ROUNDDOWN(B2247*0.9,0)-1100000,B2247-1950000))))))))</f>
        <v/>
      </c>
      <c r="G2247" s="21">
        <f>IF(F2247&gt;23500000,NA(),IF(F2247&lt;=4890000,1040000,IF(F2247&lt;=6550000,670000,620000)))</f>
        <v/>
      </c>
      <c r="H2247" s="21">
        <f>IF(D2247&lt;=0,0,MAX(0,MIN(2000000,D2247-MIN(100000,ROUNDDOWN(F2247*0.05,0)))))</f>
        <v/>
      </c>
      <c r="I2247" s="21">
        <f>IF(C2247&lt;=2000,0,MIN(C2247,ROUNDDOWN(F2247*0.4,0))-2000)</f>
        <v/>
      </c>
      <c r="J2247" s="21">
        <f>MAX(0,ROUNDDOWN(F2247-E2247-G2247,-3))</f>
        <v/>
      </c>
      <c r="K2247" s="21">
        <f>MAX(0,ROUNDDOWN(F2247-E2247-G2247-H2247-I2247,-3))</f>
        <v/>
      </c>
      <c r="L2247" s="21">
        <f>MAX(0,ROUNDDOWN(F2247-E2247-G2247-H2247,-3))</f>
        <v/>
      </c>
      <c r="M2247" s="21">
        <f>IF(J2247&lt;=0,0,ROUNDDOWN((J2247*LOOKUP(J2247,{0,1950001,3300001,6950001,9000001,18000001,40000001},{0.05,0.1,0.2,0.23,0.33,0.4,0.45})-LOOKUP(J2247,{0,1950001,3300001,6950001,9000001,18000001,40000001},{0,97500,427500,636000,1536000,2796000,4796000}))*1.021,-2))</f>
        <v/>
      </c>
      <c r="N2247" s="21">
        <f>IF(K2247&lt;=0,0,ROUNDDOWN((K2247*LOOKUP(K2247,{0,1950001,3300001,6950001,9000001,18000001,40000001},{0.05,0.1,0.2,0.23,0.33,0.4,0.45})-LOOKUP(K2247,{0,1950001,3300001,6950001,9000001,18000001,40000001},{0,97500,427500,636000,1536000,2796000,4796000}))*1.021,-2))</f>
        <v/>
      </c>
      <c r="O2247" s="21">
        <f>IF(L2247&lt;=0,0,ROUNDDOWN((L2247*LOOKUP(L2247,{0,1950001,3300001,6950001,9000001,18000001,40000001},{0.05,0.1,0.2,0.23,0.33,0.4,0.45})-LOOKUP(L2247,{0,1950001,3300001,6950001,9000001,18000001,40000001},{0,97500,427500,636000,1536000,2796000,4796000}))*1.021,-2))</f>
        <v/>
      </c>
      <c r="P2247" s="21">
        <f>MAX(0,ROUNDDOWN(F2247-E2247-430000,-3))</f>
        <v/>
      </c>
      <c r="Q2247" s="21">
        <f>MAX(0,ROUNDDOWN(F2247-E2247-430000-H2247,-3))</f>
        <v/>
      </c>
      <c r="R2247" s="21">
        <f>IF(F2247&lt;=450000,0,MAX(0,P2247*0.06-MIN(50000,P2247)*0.03))</f>
        <v/>
      </c>
      <c r="S2247" s="21">
        <f>IF(F2247&lt;=450000,0,MAX(0,P2247*0.04-MIN(50000,P2247)*0.02))</f>
        <v/>
      </c>
      <c r="T2247" s="21">
        <f>IF(F2247&lt;=450000,0,MAX(0,Q2247*0.06-MIN(50000,Q2247)*0.03))</f>
        <v/>
      </c>
      <c r="U2247" s="21">
        <f>IF(F2247&lt;=450000,0,MAX(0,Q2247*0.04-MIN(50000,Q2247)*0.02))</f>
        <v/>
      </c>
      <c r="V2247" s="21">
        <f>50000+MAX(0,G2247-480000)</f>
        <v/>
      </c>
      <c r="W2247" s="21">
        <f>P2247-V2247</f>
        <v/>
      </c>
      <c r="X2247" s="21">
        <f>Q2247-V2247</f>
        <v/>
      </c>
      <c r="Y2247" s="22">
        <f>IF(W2247&lt;0,0.9,LOOKUP(W2247,{0,1950001,3300001,6950001,9000001,18000001,40000001},{0.84895,0.7979,0.6958,0.66517,0.56307,0.4916,0.44055}))</f>
        <v/>
      </c>
      <c r="Z2247" s="22">
        <f>IF(X2247&lt;0,0.9,LOOKUP(X2247,{0,1950001,3300001,6950001,9000001,18000001,40000001},{0.84895,0.7979,0.6958,0.66517,0.56307,0.4916,0.44055}))</f>
        <v/>
      </c>
      <c r="AA2247" s="22">
        <f>IF(W2247&lt;0,0,CHOOSE(MATCH(W2247,{0,1950001,3300001,6950001,9000001},1),5.105/84.895,10.21/79.79,20.42/69.58,23.483/66.517,33.693/56.307))</f>
        <v/>
      </c>
      <c r="AB2247" s="21">
        <f>IF(C2247&lt;=2000,0,(MIN(C2247,ROUNDDOWN(F2247*0.3,0))-2000)*0.1)</f>
        <v/>
      </c>
      <c r="AC2247" s="21">
        <f>IF(C2247&lt;=2000,0,MIN((C2247-2000)*Y2247,(R2247+S2247)*0.2))</f>
        <v/>
      </c>
      <c r="AD2247" s="21">
        <f>IF(C2247&lt;=2000,0,MIN((C2247-2000)*Z2247,(T2247+U2247)*0.2))</f>
        <v/>
      </c>
      <c r="AE2247" s="21">
        <f>AC2247*AA2247</f>
        <v/>
      </c>
      <c r="AF2247" s="21">
        <f>ROUNDDOWN(R2247,-2)+ROUNDDOWN(S2247,-2)</f>
        <v/>
      </c>
      <c r="AG2247" s="21">
        <f>ROUNDDOWN(MAX(0,R2247-(AB2247+AC2247+AE2247)*0.6),-2)+ROUNDDOWN(MAX(0,S2247-(AB2247+AC2247+AE2247)*0.4),-2)</f>
        <v/>
      </c>
      <c r="AH2247" s="21">
        <f>ROUNDDOWN(MAX(0,T2247-(AB2247+AD2247)*0.6),-2)+ROUNDDOWN(MAX(0,U2247-(AB2247+AD2247)*0.4),-2)</f>
        <v/>
      </c>
      <c r="AI2247" s="21">
        <f>ROUNDDOWN(T2247,-2)+ROUNDDOWN(U2247,-2)</f>
        <v/>
      </c>
      <c r="AJ2247" s="21">
        <f>M2247+AF2247</f>
        <v/>
      </c>
      <c r="AK2247" s="21">
        <f>M2247+AG2247</f>
        <v/>
      </c>
      <c r="AL2247" s="21">
        <f>N2247+AH2247</f>
        <v/>
      </c>
      <c r="AM2247" s="21">
        <f>O2247+AI2247</f>
        <v/>
      </c>
      <c r="AN2247" s="21">
        <f>N2247+AI2247</f>
        <v/>
      </c>
      <c r="AO2247" s="21">
        <f>ROUNDDOWN((R2247+S2247)*0.2/Y2247+2000,0)</f>
        <v/>
      </c>
      <c r="AP2247" s="21">
        <f>ROUNDDOWN((T2247+U2247)*0.2/Z2247+2000,0)</f>
        <v/>
      </c>
      <c r="AQ2247" s="21">
        <f>AL2247-AK2247</f>
        <v/>
      </c>
      <c r="AR2247" s="21">
        <f>AM2247-AK2247</f>
        <v/>
      </c>
      <c r="AS2247" s="21">
        <f>AM2247-AL2247</f>
        <v/>
      </c>
      <c r="AT2247" s="21">
        <f>AK2247+C2247-AJ2247</f>
        <v/>
      </c>
      <c r="AU2247" s="21">
        <f>AL2247+C2247-AM2247</f>
        <v/>
      </c>
      <c r="AV2247" s="21">
        <f>AN2247+C2247-AM2247</f>
        <v/>
      </c>
    </row>
    <row r="2248">
      <c r="A2248" t="inlineStr">
        <is>
          <t>1万円刻み</t>
        </is>
      </c>
      <c r="B2248" s="21">
        <f>'5_1万円刻み'!$A$485</f>
        <v/>
      </c>
      <c r="C2248" s="21">
        <f>AO2248</f>
        <v/>
      </c>
      <c r="D2248" s="21" t="n">
        <v>0</v>
      </c>
      <c r="E2248" s="21">
        <f>ROUND(MIN(B2248/12,650000)*12*0.0915+MIN(B2248/12,1390000)*12*(0.0504+0)+B2248*0.005,0)</f>
        <v/>
      </c>
      <c r="F2248" s="21">
        <f>IF(B2248&lt;741000,0,IF(B2248&lt;2191000,B2248-740000,IF(B2248&lt;2193000,1451000,IF(B2248&lt;2196000,1453000,IF(B2248&lt;2200000,1456000,IF(B2248&lt;3600000,ROUND(ROUNDDOWN(B2248/4,-3)*2.8,0)-80000,IF(B2248&lt;6600000,ROUND(ROUNDDOWN(B2248/4,-3)*3.2,0)-440000,IF(B2248&lt;8500000,ROUNDDOWN(B2248*0.9,0)-1100000,B2248-1950000))))))))</f>
        <v/>
      </c>
      <c r="G2248" s="21">
        <f>IF(F2248&gt;23500000,NA(),IF(F2248&lt;=4890000,1040000,IF(F2248&lt;=6550000,670000,620000)))</f>
        <v/>
      </c>
      <c r="H2248" s="21">
        <f>IF(D2248&lt;=0,0,MAX(0,MIN(2000000,D2248-MIN(100000,ROUNDDOWN(F2248*0.05,0)))))</f>
        <v/>
      </c>
      <c r="I2248" s="21">
        <f>IF(C2248&lt;=2000,0,MIN(C2248,ROUNDDOWN(F2248*0.4,0))-2000)</f>
        <v/>
      </c>
      <c r="J2248" s="21">
        <f>MAX(0,ROUNDDOWN(F2248-E2248-G2248,-3))</f>
        <v/>
      </c>
      <c r="K2248" s="21">
        <f>MAX(0,ROUNDDOWN(F2248-E2248-G2248-H2248-I2248,-3))</f>
        <v/>
      </c>
      <c r="L2248" s="21">
        <f>MAX(0,ROUNDDOWN(F2248-E2248-G2248-H2248,-3))</f>
        <v/>
      </c>
      <c r="M2248" s="21">
        <f>IF(J2248&lt;=0,0,ROUNDDOWN((J2248*LOOKUP(J2248,{0,1950001,3300001,6950001,9000001,18000001,40000001},{0.05,0.1,0.2,0.23,0.33,0.4,0.45})-LOOKUP(J2248,{0,1950001,3300001,6950001,9000001,18000001,40000001},{0,97500,427500,636000,1536000,2796000,4796000}))*1.021,-2))</f>
        <v/>
      </c>
      <c r="N2248" s="21">
        <f>IF(K2248&lt;=0,0,ROUNDDOWN((K2248*LOOKUP(K2248,{0,1950001,3300001,6950001,9000001,18000001,40000001},{0.05,0.1,0.2,0.23,0.33,0.4,0.45})-LOOKUP(K2248,{0,1950001,3300001,6950001,9000001,18000001,40000001},{0,97500,427500,636000,1536000,2796000,4796000}))*1.021,-2))</f>
        <v/>
      </c>
      <c r="O2248" s="21">
        <f>IF(L2248&lt;=0,0,ROUNDDOWN((L2248*LOOKUP(L2248,{0,1950001,3300001,6950001,9000001,18000001,40000001},{0.05,0.1,0.2,0.23,0.33,0.4,0.45})-LOOKUP(L2248,{0,1950001,3300001,6950001,9000001,18000001,40000001},{0,97500,427500,636000,1536000,2796000,4796000}))*1.021,-2))</f>
        <v/>
      </c>
      <c r="P2248" s="21">
        <f>MAX(0,ROUNDDOWN(F2248-E2248-430000,-3))</f>
        <v/>
      </c>
      <c r="Q2248" s="21">
        <f>MAX(0,ROUNDDOWN(F2248-E2248-430000-H2248,-3))</f>
        <v/>
      </c>
      <c r="R2248" s="21">
        <f>IF(F2248&lt;=450000,0,MAX(0,P2248*0.06-MIN(50000,P2248)*0.03))</f>
        <v/>
      </c>
      <c r="S2248" s="21">
        <f>IF(F2248&lt;=450000,0,MAX(0,P2248*0.04-MIN(50000,P2248)*0.02))</f>
        <v/>
      </c>
      <c r="T2248" s="21">
        <f>IF(F2248&lt;=450000,0,MAX(0,Q2248*0.06-MIN(50000,Q2248)*0.03))</f>
        <v/>
      </c>
      <c r="U2248" s="21">
        <f>IF(F2248&lt;=450000,0,MAX(0,Q2248*0.04-MIN(50000,Q2248)*0.02))</f>
        <v/>
      </c>
      <c r="V2248" s="21">
        <f>50000+MAX(0,G2248-480000)</f>
        <v/>
      </c>
      <c r="W2248" s="21">
        <f>P2248-V2248</f>
        <v/>
      </c>
      <c r="X2248" s="21">
        <f>Q2248-V2248</f>
        <v/>
      </c>
      <c r="Y2248" s="22">
        <f>IF(W2248&lt;0,0.9,LOOKUP(W2248,{0,1950001,3300001,6950001,9000001,18000001,40000001},{0.84895,0.7979,0.6958,0.66517,0.56307,0.4916,0.44055}))</f>
        <v/>
      </c>
      <c r="Z2248" s="22">
        <f>IF(X2248&lt;0,0.9,LOOKUP(X2248,{0,1950001,3300001,6950001,9000001,18000001,40000001},{0.84895,0.7979,0.6958,0.66517,0.56307,0.4916,0.44055}))</f>
        <v/>
      </c>
      <c r="AA2248" s="22">
        <f>IF(W2248&lt;0,0,CHOOSE(MATCH(W2248,{0,1950001,3300001,6950001,9000001},1),5.105/84.895,10.21/79.79,20.42/69.58,23.483/66.517,33.693/56.307))</f>
        <v/>
      </c>
      <c r="AB2248" s="21">
        <f>IF(C2248&lt;=2000,0,(MIN(C2248,ROUNDDOWN(F2248*0.3,0))-2000)*0.1)</f>
        <v/>
      </c>
      <c r="AC2248" s="21">
        <f>IF(C2248&lt;=2000,0,MIN((C2248-2000)*Y2248,(R2248+S2248)*0.2))</f>
        <v/>
      </c>
      <c r="AD2248" s="21">
        <f>IF(C2248&lt;=2000,0,MIN((C2248-2000)*Z2248,(T2248+U2248)*0.2))</f>
        <v/>
      </c>
      <c r="AE2248" s="21">
        <f>AC2248*AA2248</f>
        <v/>
      </c>
      <c r="AF2248" s="21">
        <f>ROUNDDOWN(R2248,-2)+ROUNDDOWN(S2248,-2)</f>
        <v/>
      </c>
      <c r="AG2248" s="21">
        <f>ROUNDDOWN(MAX(0,R2248-(AB2248+AC2248+AE2248)*0.6),-2)+ROUNDDOWN(MAX(0,S2248-(AB2248+AC2248+AE2248)*0.4),-2)</f>
        <v/>
      </c>
      <c r="AH2248" s="21">
        <f>ROUNDDOWN(MAX(0,T2248-(AB2248+AD2248)*0.6),-2)+ROUNDDOWN(MAX(0,U2248-(AB2248+AD2248)*0.4),-2)</f>
        <v/>
      </c>
      <c r="AI2248" s="21">
        <f>ROUNDDOWN(T2248,-2)+ROUNDDOWN(U2248,-2)</f>
        <v/>
      </c>
      <c r="AJ2248" s="21">
        <f>M2248+AF2248</f>
        <v/>
      </c>
      <c r="AK2248" s="21">
        <f>M2248+AG2248</f>
        <v/>
      </c>
      <c r="AL2248" s="21">
        <f>N2248+AH2248</f>
        <v/>
      </c>
      <c r="AM2248" s="21">
        <f>O2248+AI2248</f>
        <v/>
      </c>
      <c r="AN2248" s="21">
        <f>N2248+AI2248</f>
        <v/>
      </c>
      <c r="AO2248" s="21">
        <f>ROUNDDOWN((R2248+S2248)*0.2/Y2248+2000,0)</f>
        <v/>
      </c>
      <c r="AP2248" s="21">
        <f>ROUNDDOWN((T2248+U2248)*0.2/Z2248+2000,0)</f>
        <v/>
      </c>
      <c r="AQ2248" s="21">
        <f>AL2248-AK2248</f>
        <v/>
      </c>
      <c r="AR2248" s="21">
        <f>AM2248-AK2248</f>
        <v/>
      </c>
      <c r="AS2248" s="21">
        <f>AM2248-AL2248</f>
        <v/>
      </c>
      <c r="AT2248" s="21">
        <f>AK2248+C2248-AJ2248</f>
        <v/>
      </c>
      <c r="AU2248" s="21">
        <f>AL2248+C2248-AM2248</f>
        <v/>
      </c>
      <c r="AV2248" s="21">
        <f>AN2248+C2248-AM2248</f>
        <v/>
      </c>
    </row>
    <row r="2249">
      <c r="A2249" t="inlineStr">
        <is>
          <t>1万円刻み</t>
        </is>
      </c>
      <c r="B2249" s="21">
        <f>'5_1万円刻み'!$A$486</f>
        <v/>
      </c>
      <c r="C2249" s="21">
        <f>AO2249</f>
        <v/>
      </c>
      <c r="D2249" s="21" t="n">
        <v>0</v>
      </c>
      <c r="E2249" s="21">
        <f>ROUND(MIN(B2249/12,650000)*12*0.0915+MIN(B2249/12,1390000)*12*(0.0504+0)+B2249*0.005,0)</f>
        <v/>
      </c>
      <c r="F2249" s="21">
        <f>IF(B2249&lt;741000,0,IF(B2249&lt;2191000,B2249-740000,IF(B2249&lt;2193000,1451000,IF(B2249&lt;2196000,1453000,IF(B2249&lt;2200000,1456000,IF(B2249&lt;3600000,ROUND(ROUNDDOWN(B2249/4,-3)*2.8,0)-80000,IF(B2249&lt;6600000,ROUND(ROUNDDOWN(B2249/4,-3)*3.2,0)-440000,IF(B2249&lt;8500000,ROUNDDOWN(B2249*0.9,0)-1100000,B2249-1950000))))))))</f>
        <v/>
      </c>
      <c r="G2249" s="21">
        <f>IF(F2249&gt;23500000,NA(),IF(F2249&lt;=4890000,1040000,IF(F2249&lt;=6550000,670000,620000)))</f>
        <v/>
      </c>
      <c r="H2249" s="21">
        <f>IF(D2249&lt;=0,0,MAX(0,MIN(2000000,D2249-MIN(100000,ROUNDDOWN(F2249*0.05,0)))))</f>
        <v/>
      </c>
      <c r="I2249" s="21">
        <f>IF(C2249&lt;=2000,0,MIN(C2249,ROUNDDOWN(F2249*0.4,0))-2000)</f>
        <v/>
      </c>
      <c r="J2249" s="21">
        <f>MAX(0,ROUNDDOWN(F2249-E2249-G2249,-3))</f>
        <v/>
      </c>
      <c r="K2249" s="21">
        <f>MAX(0,ROUNDDOWN(F2249-E2249-G2249-H2249-I2249,-3))</f>
        <v/>
      </c>
      <c r="L2249" s="21">
        <f>MAX(0,ROUNDDOWN(F2249-E2249-G2249-H2249,-3))</f>
        <v/>
      </c>
      <c r="M2249" s="21">
        <f>IF(J2249&lt;=0,0,ROUNDDOWN((J2249*LOOKUP(J2249,{0,1950001,3300001,6950001,9000001,18000001,40000001},{0.05,0.1,0.2,0.23,0.33,0.4,0.45})-LOOKUP(J2249,{0,1950001,3300001,6950001,9000001,18000001,40000001},{0,97500,427500,636000,1536000,2796000,4796000}))*1.021,-2))</f>
        <v/>
      </c>
      <c r="N2249" s="21">
        <f>IF(K2249&lt;=0,0,ROUNDDOWN((K2249*LOOKUP(K2249,{0,1950001,3300001,6950001,9000001,18000001,40000001},{0.05,0.1,0.2,0.23,0.33,0.4,0.45})-LOOKUP(K2249,{0,1950001,3300001,6950001,9000001,18000001,40000001},{0,97500,427500,636000,1536000,2796000,4796000}))*1.021,-2))</f>
        <v/>
      </c>
      <c r="O2249" s="21">
        <f>IF(L2249&lt;=0,0,ROUNDDOWN((L2249*LOOKUP(L2249,{0,1950001,3300001,6950001,9000001,18000001,40000001},{0.05,0.1,0.2,0.23,0.33,0.4,0.45})-LOOKUP(L2249,{0,1950001,3300001,6950001,9000001,18000001,40000001},{0,97500,427500,636000,1536000,2796000,4796000}))*1.021,-2))</f>
        <v/>
      </c>
      <c r="P2249" s="21">
        <f>MAX(0,ROUNDDOWN(F2249-E2249-430000,-3))</f>
        <v/>
      </c>
      <c r="Q2249" s="21">
        <f>MAX(0,ROUNDDOWN(F2249-E2249-430000-H2249,-3))</f>
        <v/>
      </c>
      <c r="R2249" s="21">
        <f>IF(F2249&lt;=450000,0,MAX(0,P2249*0.06-MIN(50000,P2249)*0.03))</f>
        <v/>
      </c>
      <c r="S2249" s="21">
        <f>IF(F2249&lt;=450000,0,MAX(0,P2249*0.04-MIN(50000,P2249)*0.02))</f>
        <v/>
      </c>
      <c r="T2249" s="21">
        <f>IF(F2249&lt;=450000,0,MAX(0,Q2249*0.06-MIN(50000,Q2249)*0.03))</f>
        <v/>
      </c>
      <c r="U2249" s="21">
        <f>IF(F2249&lt;=450000,0,MAX(0,Q2249*0.04-MIN(50000,Q2249)*0.02))</f>
        <v/>
      </c>
      <c r="V2249" s="21">
        <f>50000+MAX(0,G2249-480000)</f>
        <v/>
      </c>
      <c r="W2249" s="21">
        <f>P2249-V2249</f>
        <v/>
      </c>
      <c r="X2249" s="21">
        <f>Q2249-V2249</f>
        <v/>
      </c>
      <c r="Y2249" s="22">
        <f>IF(W2249&lt;0,0.9,LOOKUP(W2249,{0,1950001,3300001,6950001,9000001,18000001,40000001},{0.84895,0.7979,0.6958,0.66517,0.56307,0.4916,0.44055}))</f>
        <v/>
      </c>
      <c r="Z2249" s="22">
        <f>IF(X2249&lt;0,0.9,LOOKUP(X2249,{0,1950001,3300001,6950001,9000001,18000001,40000001},{0.84895,0.7979,0.6958,0.66517,0.56307,0.4916,0.44055}))</f>
        <v/>
      </c>
      <c r="AA2249" s="22">
        <f>IF(W2249&lt;0,0,CHOOSE(MATCH(W2249,{0,1950001,3300001,6950001,9000001},1),5.105/84.895,10.21/79.79,20.42/69.58,23.483/66.517,33.693/56.307))</f>
        <v/>
      </c>
      <c r="AB2249" s="21">
        <f>IF(C2249&lt;=2000,0,(MIN(C2249,ROUNDDOWN(F2249*0.3,0))-2000)*0.1)</f>
        <v/>
      </c>
      <c r="AC2249" s="21">
        <f>IF(C2249&lt;=2000,0,MIN((C2249-2000)*Y2249,(R2249+S2249)*0.2))</f>
        <v/>
      </c>
      <c r="AD2249" s="21">
        <f>IF(C2249&lt;=2000,0,MIN((C2249-2000)*Z2249,(T2249+U2249)*0.2))</f>
        <v/>
      </c>
      <c r="AE2249" s="21">
        <f>AC2249*AA2249</f>
        <v/>
      </c>
      <c r="AF2249" s="21">
        <f>ROUNDDOWN(R2249,-2)+ROUNDDOWN(S2249,-2)</f>
        <v/>
      </c>
      <c r="AG2249" s="21">
        <f>ROUNDDOWN(MAX(0,R2249-(AB2249+AC2249+AE2249)*0.6),-2)+ROUNDDOWN(MAX(0,S2249-(AB2249+AC2249+AE2249)*0.4),-2)</f>
        <v/>
      </c>
      <c r="AH2249" s="21">
        <f>ROUNDDOWN(MAX(0,T2249-(AB2249+AD2249)*0.6),-2)+ROUNDDOWN(MAX(0,U2249-(AB2249+AD2249)*0.4),-2)</f>
        <v/>
      </c>
      <c r="AI2249" s="21">
        <f>ROUNDDOWN(T2249,-2)+ROUNDDOWN(U2249,-2)</f>
        <v/>
      </c>
      <c r="AJ2249" s="21">
        <f>M2249+AF2249</f>
        <v/>
      </c>
      <c r="AK2249" s="21">
        <f>M2249+AG2249</f>
        <v/>
      </c>
      <c r="AL2249" s="21">
        <f>N2249+AH2249</f>
        <v/>
      </c>
      <c r="AM2249" s="21">
        <f>O2249+AI2249</f>
        <v/>
      </c>
      <c r="AN2249" s="21">
        <f>N2249+AI2249</f>
        <v/>
      </c>
      <c r="AO2249" s="21">
        <f>ROUNDDOWN((R2249+S2249)*0.2/Y2249+2000,0)</f>
        <v/>
      </c>
      <c r="AP2249" s="21">
        <f>ROUNDDOWN((T2249+U2249)*0.2/Z2249+2000,0)</f>
        <v/>
      </c>
      <c r="AQ2249" s="21">
        <f>AL2249-AK2249</f>
        <v/>
      </c>
      <c r="AR2249" s="21">
        <f>AM2249-AK2249</f>
        <v/>
      </c>
      <c r="AS2249" s="21">
        <f>AM2249-AL2249</f>
        <v/>
      </c>
      <c r="AT2249" s="21">
        <f>AK2249+C2249-AJ2249</f>
        <v/>
      </c>
      <c r="AU2249" s="21">
        <f>AL2249+C2249-AM2249</f>
        <v/>
      </c>
      <c r="AV2249" s="21">
        <f>AN2249+C2249-AM2249</f>
        <v/>
      </c>
    </row>
    <row r="2250">
      <c r="A2250" t="inlineStr">
        <is>
          <t>1万円刻み</t>
        </is>
      </c>
      <c r="B2250" s="21">
        <f>'5_1万円刻み'!$A$487</f>
        <v/>
      </c>
      <c r="C2250" s="21">
        <f>AO2250</f>
        <v/>
      </c>
      <c r="D2250" s="21" t="n">
        <v>0</v>
      </c>
      <c r="E2250" s="21">
        <f>ROUND(MIN(B2250/12,650000)*12*0.0915+MIN(B2250/12,1390000)*12*(0.0504+0)+B2250*0.005,0)</f>
        <v/>
      </c>
      <c r="F2250" s="21">
        <f>IF(B2250&lt;741000,0,IF(B2250&lt;2191000,B2250-740000,IF(B2250&lt;2193000,1451000,IF(B2250&lt;2196000,1453000,IF(B2250&lt;2200000,1456000,IF(B2250&lt;3600000,ROUND(ROUNDDOWN(B2250/4,-3)*2.8,0)-80000,IF(B2250&lt;6600000,ROUND(ROUNDDOWN(B2250/4,-3)*3.2,0)-440000,IF(B2250&lt;8500000,ROUNDDOWN(B2250*0.9,0)-1100000,B2250-1950000))))))))</f>
        <v/>
      </c>
      <c r="G2250" s="21">
        <f>IF(F2250&gt;23500000,NA(),IF(F2250&lt;=4890000,1040000,IF(F2250&lt;=6550000,670000,620000)))</f>
        <v/>
      </c>
      <c r="H2250" s="21">
        <f>IF(D2250&lt;=0,0,MAX(0,MIN(2000000,D2250-MIN(100000,ROUNDDOWN(F2250*0.05,0)))))</f>
        <v/>
      </c>
      <c r="I2250" s="21">
        <f>IF(C2250&lt;=2000,0,MIN(C2250,ROUNDDOWN(F2250*0.4,0))-2000)</f>
        <v/>
      </c>
      <c r="J2250" s="21">
        <f>MAX(0,ROUNDDOWN(F2250-E2250-G2250,-3))</f>
        <v/>
      </c>
      <c r="K2250" s="21">
        <f>MAX(0,ROUNDDOWN(F2250-E2250-G2250-H2250-I2250,-3))</f>
        <v/>
      </c>
      <c r="L2250" s="21">
        <f>MAX(0,ROUNDDOWN(F2250-E2250-G2250-H2250,-3))</f>
        <v/>
      </c>
      <c r="M2250" s="21">
        <f>IF(J2250&lt;=0,0,ROUNDDOWN((J2250*LOOKUP(J2250,{0,1950001,3300001,6950001,9000001,18000001,40000001},{0.05,0.1,0.2,0.23,0.33,0.4,0.45})-LOOKUP(J2250,{0,1950001,3300001,6950001,9000001,18000001,40000001},{0,97500,427500,636000,1536000,2796000,4796000}))*1.021,-2))</f>
        <v/>
      </c>
      <c r="N2250" s="21">
        <f>IF(K2250&lt;=0,0,ROUNDDOWN((K2250*LOOKUP(K2250,{0,1950001,3300001,6950001,9000001,18000001,40000001},{0.05,0.1,0.2,0.23,0.33,0.4,0.45})-LOOKUP(K2250,{0,1950001,3300001,6950001,9000001,18000001,40000001},{0,97500,427500,636000,1536000,2796000,4796000}))*1.021,-2))</f>
        <v/>
      </c>
      <c r="O2250" s="21">
        <f>IF(L2250&lt;=0,0,ROUNDDOWN((L2250*LOOKUP(L2250,{0,1950001,3300001,6950001,9000001,18000001,40000001},{0.05,0.1,0.2,0.23,0.33,0.4,0.45})-LOOKUP(L2250,{0,1950001,3300001,6950001,9000001,18000001,40000001},{0,97500,427500,636000,1536000,2796000,4796000}))*1.021,-2))</f>
        <v/>
      </c>
      <c r="P2250" s="21">
        <f>MAX(0,ROUNDDOWN(F2250-E2250-430000,-3))</f>
        <v/>
      </c>
      <c r="Q2250" s="21">
        <f>MAX(0,ROUNDDOWN(F2250-E2250-430000-H2250,-3))</f>
        <v/>
      </c>
      <c r="R2250" s="21">
        <f>IF(F2250&lt;=450000,0,MAX(0,P2250*0.06-MIN(50000,P2250)*0.03))</f>
        <v/>
      </c>
      <c r="S2250" s="21">
        <f>IF(F2250&lt;=450000,0,MAX(0,P2250*0.04-MIN(50000,P2250)*0.02))</f>
        <v/>
      </c>
      <c r="T2250" s="21">
        <f>IF(F2250&lt;=450000,0,MAX(0,Q2250*0.06-MIN(50000,Q2250)*0.03))</f>
        <v/>
      </c>
      <c r="U2250" s="21">
        <f>IF(F2250&lt;=450000,0,MAX(0,Q2250*0.04-MIN(50000,Q2250)*0.02))</f>
        <v/>
      </c>
      <c r="V2250" s="21">
        <f>50000+MAX(0,G2250-480000)</f>
        <v/>
      </c>
      <c r="W2250" s="21">
        <f>P2250-V2250</f>
        <v/>
      </c>
      <c r="X2250" s="21">
        <f>Q2250-V2250</f>
        <v/>
      </c>
      <c r="Y2250" s="22">
        <f>IF(W2250&lt;0,0.9,LOOKUP(W2250,{0,1950001,3300001,6950001,9000001,18000001,40000001},{0.84895,0.7979,0.6958,0.66517,0.56307,0.4916,0.44055}))</f>
        <v/>
      </c>
      <c r="Z2250" s="22">
        <f>IF(X2250&lt;0,0.9,LOOKUP(X2250,{0,1950001,3300001,6950001,9000001,18000001,40000001},{0.84895,0.7979,0.6958,0.66517,0.56307,0.4916,0.44055}))</f>
        <v/>
      </c>
      <c r="AA2250" s="22">
        <f>IF(W2250&lt;0,0,CHOOSE(MATCH(W2250,{0,1950001,3300001,6950001,9000001},1),5.105/84.895,10.21/79.79,20.42/69.58,23.483/66.517,33.693/56.307))</f>
        <v/>
      </c>
      <c r="AB2250" s="21">
        <f>IF(C2250&lt;=2000,0,(MIN(C2250,ROUNDDOWN(F2250*0.3,0))-2000)*0.1)</f>
        <v/>
      </c>
      <c r="AC2250" s="21">
        <f>IF(C2250&lt;=2000,0,MIN((C2250-2000)*Y2250,(R2250+S2250)*0.2))</f>
        <v/>
      </c>
      <c r="AD2250" s="21">
        <f>IF(C2250&lt;=2000,0,MIN((C2250-2000)*Z2250,(T2250+U2250)*0.2))</f>
        <v/>
      </c>
      <c r="AE2250" s="21">
        <f>AC2250*AA2250</f>
        <v/>
      </c>
      <c r="AF2250" s="21">
        <f>ROUNDDOWN(R2250,-2)+ROUNDDOWN(S2250,-2)</f>
        <v/>
      </c>
      <c r="AG2250" s="21">
        <f>ROUNDDOWN(MAX(0,R2250-(AB2250+AC2250+AE2250)*0.6),-2)+ROUNDDOWN(MAX(0,S2250-(AB2250+AC2250+AE2250)*0.4),-2)</f>
        <v/>
      </c>
      <c r="AH2250" s="21">
        <f>ROUNDDOWN(MAX(0,T2250-(AB2250+AD2250)*0.6),-2)+ROUNDDOWN(MAX(0,U2250-(AB2250+AD2250)*0.4),-2)</f>
        <v/>
      </c>
      <c r="AI2250" s="21">
        <f>ROUNDDOWN(T2250,-2)+ROUNDDOWN(U2250,-2)</f>
        <v/>
      </c>
      <c r="AJ2250" s="21">
        <f>M2250+AF2250</f>
        <v/>
      </c>
      <c r="AK2250" s="21">
        <f>M2250+AG2250</f>
        <v/>
      </c>
      <c r="AL2250" s="21">
        <f>N2250+AH2250</f>
        <v/>
      </c>
      <c r="AM2250" s="21">
        <f>O2250+AI2250</f>
        <v/>
      </c>
      <c r="AN2250" s="21">
        <f>N2250+AI2250</f>
        <v/>
      </c>
      <c r="AO2250" s="21">
        <f>ROUNDDOWN((R2250+S2250)*0.2/Y2250+2000,0)</f>
        <v/>
      </c>
      <c r="AP2250" s="21">
        <f>ROUNDDOWN((T2250+U2250)*0.2/Z2250+2000,0)</f>
        <v/>
      </c>
      <c r="AQ2250" s="21">
        <f>AL2250-AK2250</f>
        <v/>
      </c>
      <c r="AR2250" s="21">
        <f>AM2250-AK2250</f>
        <v/>
      </c>
      <c r="AS2250" s="21">
        <f>AM2250-AL2250</f>
        <v/>
      </c>
      <c r="AT2250" s="21">
        <f>AK2250+C2250-AJ2250</f>
        <v/>
      </c>
      <c r="AU2250" s="21">
        <f>AL2250+C2250-AM2250</f>
        <v/>
      </c>
      <c r="AV2250" s="21">
        <f>AN2250+C2250-AM2250</f>
        <v/>
      </c>
    </row>
    <row r="2251">
      <c r="A2251" t="inlineStr">
        <is>
          <t>1万円刻み</t>
        </is>
      </c>
      <c r="B2251" s="21">
        <f>'5_1万円刻み'!$A$488</f>
        <v/>
      </c>
      <c r="C2251" s="21">
        <f>AO2251</f>
        <v/>
      </c>
      <c r="D2251" s="21" t="n">
        <v>0</v>
      </c>
      <c r="E2251" s="21">
        <f>ROUND(MIN(B2251/12,650000)*12*0.0915+MIN(B2251/12,1390000)*12*(0.0504+0)+B2251*0.005,0)</f>
        <v/>
      </c>
      <c r="F2251" s="21">
        <f>IF(B2251&lt;741000,0,IF(B2251&lt;2191000,B2251-740000,IF(B2251&lt;2193000,1451000,IF(B2251&lt;2196000,1453000,IF(B2251&lt;2200000,1456000,IF(B2251&lt;3600000,ROUND(ROUNDDOWN(B2251/4,-3)*2.8,0)-80000,IF(B2251&lt;6600000,ROUND(ROUNDDOWN(B2251/4,-3)*3.2,0)-440000,IF(B2251&lt;8500000,ROUNDDOWN(B2251*0.9,0)-1100000,B2251-1950000))))))))</f>
        <v/>
      </c>
      <c r="G2251" s="21">
        <f>IF(F2251&gt;23500000,NA(),IF(F2251&lt;=4890000,1040000,IF(F2251&lt;=6550000,670000,620000)))</f>
        <v/>
      </c>
      <c r="H2251" s="21">
        <f>IF(D2251&lt;=0,0,MAX(0,MIN(2000000,D2251-MIN(100000,ROUNDDOWN(F2251*0.05,0)))))</f>
        <v/>
      </c>
      <c r="I2251" s="21">
        <f>IF(C2251&lt;=2000,0,MIN(C2251,ROUNDDOWN(F2251*0.4,0))-2000)</f>
        <v/>
      </c>
      <c r="J2251" s="21">
        <f>MAX(0,ROUNDDOWN(F2251-E2251-G2251,-3))</f>
        <v/>
      </c>
      <c r="K2251" s="21">
        <f>MAX(0,ROUNDDOWN(F2251-E2251-G2251-H2251-I2251,-3))</f>
        <v/>
      </c>
      <c r="L2251" s="21">
        <f>MAX(0,ROUNDDOWN(F2251-E2251-G2251-H2251,-3))</f>
        <v/>
      </c>
      <c r="M2251" s="21">
        <f>IF(J2251&lt;=0,0,ROUNDDOWN((J2251*LOOKUP(J2251,{0,1950001,3300001,6950001,9000001,18000001,40000001},{0.05,0.1,0.2,0.23,0.33,0.4,0.45})-LOOKUP(J2251,{0,1950001,3300001,6950001,9000001,18000001,40000001},{0,97500,427500,636000,1536000,2796000,4796000}))*1.021,-2))</f>
        <v/>
      </c>
      <c r="N2251" s="21">
        <f>IF(K2251&lt;=0,0,ROUNDDOWN((K2251*LOOKUP(K2251,{0,1950001,3300001,6950001,9000001,18000001,40000001},{0.05,0.1,0.2,0.23,0.33,0.4,0.45})-LOOKUP(K2251,{0,1950001,3300001,6950001,9000001,18000001,40000001},{0,97500,427500,636000,1536000,2796000,4796000}))*1.021,-2))</f>
        <v/>
      </c>
      <c r="O2251" s="21">
        <f>IF(L2251&lt;=0,0,ROUNDDOWN((L2251*LOOKUP(L2251,{0,1950001,3300001,6950001,9000001,18000001,40000001},{0.05,0.1,0.2,0.23,0.33,0.4,0.45})-LOOKUP(L2251,{0,1950001,3300001,6950001,9000001,18000001,40000001},{0,97500,427500,636000,1536000,2796000,4796000}))*1.021,-2))</f>
        <v/>
      </c>
      <c r="P2251" s="21">
        <f>MAX(0,ROUNDDOWN(F2251-E2251-430000,-3))</f>
        <v/>
      </c>
      <c r="Q2251" s="21">
        <f>MAX(0,ROUNDDOWN(F2251-E2251-430000-H2251,-3))</f>
        <v/>
      </c>
      <c r="R2251" s="21">
        <f>IF(F2251&lt;=450000,0,MAX(0,P2251*0.06-MIN(50000,P2251)*0.03))</f>
        <v/>
      </c>
      <c r="S2251" s="21">
        <f>IF(F2251&lt;=450000,0,MAX(0,P2251*0.04-MIN(50000,P2251)*0.02))</f>
        <v/>
      </c>
      <c r="T2251" s="21">
        <f>IF(F2251&lt;=450000,0,MAX(0,Q2251*0.06-MIN(50000,Q2251)*0.03))</f>
        <v/>
      </c>
      <c r="U2251" s="21">
        <f>IF(F2251&lt;=450000,0,MAX(0,Q2251*0.04-MIN(50000,Q2251)*0.02))</f>
        <v/>
      </c>
      <c r="V2251" s="21">
        <f>50000+MAX(0,G2251-480000)</f>
        <v/>
      </c>
      <c r="W2251" s="21">
        <f>P2251-V2251</f>
        <v/>
      </c>
      <c r="X2251" s="21">
        <f>Q2251-V2251</f>
        <v/>
      </c>
      <c r="Y2251" s="22">
        <f>IF(W2251&lt;0,0.9,LOOKUP(W2251,{0,1950001,3300001,6950001,9000001,18000001,40000001},{0.84895,0.7979,0.6958,0.66517,0.56307,0.4916,0.44055}))</f>
        <v/>
      </c>
      <c r="Z2251" s="22">
        <f>IF(X2251&lt;0,0.9,LOOKUP(X2251,{0,1950001,3300001,6950001,9000001,18000001,40000001},{0.84895,0.7979,0.6958,0.66517,0.56307,0.4916,0.44055}))</f>
        <v/>
      </c>
      <c r="AA2251" s="22">
        <f>IF(W2251&lt;0,0,CHOOSE(MATCH(W2251,{0,1950001,3300001,6950001,9000001},1),5.105/84.895,10.21/79.79,20.42/69.58,23.483/66.517,33.693/56.307))</f>
        <v/>
      </c>
      <c r="AB2251" s="21">
        <f>IF(C2251&lt;=2000,0,(MIN(C2251,ROUNDDOWN(F2251*0.3,0))-2000)*0.1)</f>
        <v/>
      </c>
      <c r="AC2251" s="21">
        <f>IF(C2251&lt;=2000,0,MIN((C2251-2000)*Y2251,(R2251+S2251)*0.2))</f>
        <v/>
      </c>
      <c r="AD2251" s="21">
        <f>IF(C2251&lt;=2000,0,MIN((C2251-2000)*Z2251,(T2251+U2251)*0.2))</f>
        <v/>
      </c>
      <c r="AE2251" s="21">
        <f>AC2251*AA2251</f>
        <v/>
      </c>
      <c r="AF2251" s="21">
        <f>ROUNDDOWN(R2251,-2)+ROUNDDOWN(S2251,-2)</f>
        <v/>
      </c>
      <c r="AG2251" s="21">
        <f>ROUNDDOWN(MAX(0,R2251-(AB2251+AC2251+AE2251)*0.6),-2)+ROUNDDOWN(MAX(0,S2251-(AB2251+AC2251+AE2251)*0.4),-2)</f>
        <v/>
      </c>
      <c r="AH2251" s="21">
        <f>ROUNDDOWN(MAX(0,T2251-(AB2251+AD2251)*0.6),-2)+ROUNDDOWN(MAX(0,U2251-(AB2251+AD2251)*0.4),-2)</f>
        <v/>
      </c>
      <c r="AI2251" s="21">
        <f>ROUNDDOWN(T2251,-2)+ROUNDDOWN(U2251,-2)</f>
        <v/>
      </c>
      <c r="AJ2251" s="21">
        <f>M2251+AF2251</f>
        <v/>
      </c>
      <c r="AK2251" s="21">
        <f>M2251+AG2251</f>
        <v/>
      </c>
      <c r="AL2251" s="21">
        <f>N2251+AH2251</f>
        <v/>
      </c>
      <c r="AM2251" s="21">
        <f>O2251+AI2251</f>
        <v/>
      </c>
      <c r="AN2251" s="21">
        <f>N2251+AI2251</f>
        <v/>
      </c>
      <c r="AO2251" s="21">
        <f>ROUNDDOWN((R2251+S2251)*0.2/Y2251+2000,0)</f>
        <v/>
      </c>
      <c r="AP2251" s="21">
        <f>ROUNDDOWN((T2251+U2251)*0.2/Z2251+2000,0)</f>
        <v/>
      </c>
      <c r="AQ2251" s="21">
        <f>AL2251-AK2251</f>
        <v/>
      </c>
      <c r="AR2251" s="21">
        <f>AM2251-AK2251</f>
        <v/>
      </c>
      <c r="AS2251" s="21">
        <f>AM2251-AL2251</f>
        <v/>
      </c>
      <c r="AT2251" s="21">
        <f>AK2251+C2251-AJ2251</f>
        <v/>
      </c>
      <c r="AU2251" s="21">
        <f>AL2251+C2251-AM2251</f>
        <v/>
      </c>
      <c r="AV2251" s="21">
        <f>AN2251+C2251-AM2251</f>
        <v/>
      </c>
    </row>
    <row r="2252">
      <c r="A2252" t="inlineStr">
        <is>
          <t>1万円刻み</t>
        </is>
      </c>
      <c r="B2252" s="21">
        <f>'5_1万円刻み'!$A$489</f>
        <v/>
      </c>
      <c r="C2252" s="21">
        <f>AO2252</f>
        <v/>
      </c>
      <c r="D2252" s="21" t="n">
        <v>0</v>
      </c>
      <c r="E2252" s="21">
        <f>ROUND(MIN(B2252/12,650000)*12*0.0915+MIN(B2252/12,1390000)*12*(0.0504+0)+B2252*0.005,0)</f>
        <v/>
      </c>
      <c r="F2252" s="21">
        <f>IF(B2252&lt;741000,0,IF(B2252&lt;2191000,B2252-740000,IF(B2252&lt;2193000,1451000,IF(B2252&lt;2196000,1453000,IF(B2252&lt;2200000,1456000,IF(B2252&lt;3600000,ROUND(ROUNDDOWN(B2252/4,-3)*2.8,0)-80000,IF(B2252&lt;6600000,ROUND(ROUNDDOWN(B2252/4,-3)*3.2,0)-440000,IF(B2252&lt;8500000,ROUNDDOWN(B2252*0.9,0)-1100000,B2252-1950000))))))))</f>
        <v/>
      </c>
      <c r="G2252" s="21">
        <f>IF(F2252&gt;23500000,NA(),IF(F2252&lt;=4890000,1040000,IF(F2252&lt;=6550000,670000,620000)))</f>
        <v/>
      </c>
      <c r="H2252" s="21">
        <f>IF(D2252&lt;=0,0,MAX(0,MIN(2000000,D2252-MIN(100000,ROUNDDOWN(F2252*0.05,0)))))</f>
        <v/>
      </c>
      <c r="I2252" s="21">
        <f>IF(C2252&lt;=2000,0,MIN(C2252,ROUNDDOWN(F2252*0.4,0))-2000)</f>
        <v/>
      </c>
      <c r="J2252" s="21">
        <f>MAX(0,ROUNDDOWN(F2252-E2252-G2252,-3))</f>
        <v/>
      </c>
      <c r="K2252" s="21">
        <f>MAX(0,ROUNDDOWN(F2252-E2252-G2252-H2252-I2252,-3))</f>
        <v/>
      </c>
      <c r="L2252" s="21">
        <f>MAX(0,ROUNDDOWN(F2252-E2252-G2252-H2252,-3))</f>
        <v/>
      </c>
      <c r="M2252" s="21">
        <f>IF(J2252&lt;=0,0,ROUNDDOWN((J2252*LOOKUP(J2252,{0,1950001,3300001,6950001,9000001,18000001,40000001},{0.05,0.1,0.2,0.23,0.33,0.4,0.45})-LOOKUP(J2252,{0,1950001,3300001,6950001,9000001,18000001,40000001},{0,97500,427500,636000,1536000,2796000,4796000}))*1.021,-2))</f>
        <v/>
      </c>
      <c r="N2252" s="21">
        <f>IF(K2252&lt;=0,0,ROUNDDOWN((K2252*LOOKUP(K2252,{0,1950001,3300001,6950001,9000001,18000001,40000001},{0.05,0.1,0.2,0.23,0.33,0.4,0.45})-LOOKUP(K2252,{0,1950001,3300001,6950001,9000001,18000001,40000001},{0,97500,427500,636000,1536000,2796000,4796000}))*1.021,-2))</f>
        <v/>
      </c>
      <c r="O2252" s="21">
        <f>IF(L2252&lt;=0,0,ROUNDDOWN((L2252*LOOKUP(L2252,{0,1950001,3300001,6950001,9000001,18000001,40000001},{0.05,0.1,0.2,0.23,0.33,0.4,0.45})-LOOKUP(L2252,{0,1950001,3300001,6950001,9000001,18000001,40000001},{0,97500,427500,636000,1536000,2796000,4796000}))*1.021,-2))</f>
        <v/>
      </c>
      <c r="P2252" s="21">
        <f>MAX(0,ROUNDDOWN(F2252-E2252-430000,-3))</f>
        <v/>
      </c>
      <c r="Q2252" s="21">
        <f>MAX(0,ROUNDDOWN(F2252-E2252-430000-H2252,-3))</f>
        <v/>
      </c>
      <c r="R2252" s="21">
        <f>IF(F2252&lt;=450000,0,MAX(0,P2252*0.06-MIN(50000,P2252)*0.03))</f>
        <v/>
      </c>
      <c r="S2252" s="21">
        <f>IF(F2252&lt;=450000,0,MAX(0,P2252*0.04-MIN(50000,P2252)*0.02))</f>
        <v/>
      </c>
      <c r="T2252" s="21">
        <f>IF(F2252&lt;=450000,0,MAX(0,Q2252*0.06-MIN(50000,Q2252)*0.03))</f>
        <v/>
      </c>
      <c r="U2252" s="21">
        <f>IF(F2252&lt;=450000,0,MAX(0,Q2252*0.04-MIN(50000,Q2252)*0.02))</f>
        <v/>
      </c>
      <c r="V2252" s="21">
        <f>50000+MAX(0,G2252-480000)</f>
        <v/>
      </c>
      <c r="W2252" s="21">
        <f>P2252-V2252</f>
        <v/>
      </c>
      <c r="X2252" s="21">
        <f>Q2252-V2252</f>
        <v/>
      </c>
      <c r="Y2252" s="22">
        <f>IF(W2252&lt;0,0.9,LOOKUP(W2252,{0,1950001,3300001,6950001,9000001,18000001,40000001},{0.84895,0.7979,0.6958,0.66517,0.56307,0.4916,0.44055}))</f>
        <v/>
      </c>
      <c r="Z2252" s="22">
        <f>IF(X2252&lt;0,0.9,LOOKUP(X2252,{0,1950001,3300001,6950001,9000001,18000001,40000001},{0.84895,0.7979,0.6958,0.66517,0.56307,0.4916,0.44055}))</f>
        <v/>
      </c>
      <c r="AA2252" s="22">
        <f>IF(W2252&lt;0,0,CHOOSE(MATCH(W2252,{0,1950001,3300001,6950001,9000001},1),5.105/84.895,10.21/79.79,20.42/69.58,23.483/66.517,33.693/56.307))</f>
        <v/>
      </c>
      <c r="AB2252" s="21">
        <f>IF(C2252&lt;=2000,0,(MIN(C2252,ROUNDDOWN(F2252*0.3,0))-2000)*0.1)</f>
        <v/>
      </c>
      <c r="AC2252" s="21">
        <f>IF(C2252&lt;=2000,0,MIN((C2252-2000)*Y2252,(R2252+S2252)*0.2))</f>
        <v/>
      </c>
      <c r="AD2252" s="21">
        <f>IF(C2252&lt;=2000,0,MIN((C2252-2000)*Z2252,(T2252+U2252)*0.2))</f>
        <v/>
      </c>
      <c r="AE2252" s="21">
        <f>AC2252*AA2252</f>
        <v/>
      </c>
      <c r="AF2252" s="21">
        <f>ROUNDDOWN(R2252,-2)+ROUNDDOWN(S2252,-2)</f>
        <v/>
      </c>
      <c r="AG2252" s="21">
        <f>ROUNDDOWN(MAX(0,R2252-(AB2252+AC2252+AE2252)*0.6),-2)+ROUNDDOWN(MAX(0,S2252-(AB2252+AC2252+AE2252)*0.4),-2)</f>
        <v/>
      </c>
      <c r="AH2252" s="21">
        <f>ROUNDDOWN(MAX(0,T2252-(AB2252+AD2252)*0.6),-2)+ROUNDDOWN(MAX(0,U2252-(AB2252+AD2252)*0.4),-2)</f>
        <v/>
      </c>
      <c r="AI2252" s="21">
        <f>ROUNDDOWN(T2252,-2)+ROUNDDOWN(U2252,-2)</f>
        <v/>
      </c>
      <c r="AJ2252" s="21">
        <f>M2252+AF2252</f>
        <v/>
      </c>
      <c r="AK2252" s="21">
        <f>M2252+AG2252</f>
        <v/>
      </c>
      <c r="AL2252" s="21">
        <f>N2252+AH2252</f>
        <v/>
      </c>
      <c r="AM2252" s="21">
        <f>O2252+AI2252</f>
        <v/>
      </c>
      <c r="AN2252" s="21">
        <f>N2252+AI2252</f>
        <v/>
      </c>
      <c r="AO2252" s="21">
        <f>ROUNDDOWN((R2252+S2252)*0.2/Y2252+2000,0)</f>
        <v/>
      </c>
      <c r="AP2252" s="21">
        <f>ROUNDDOWN((T2252+U2252)*0.2/Z2252+2000,0)</f>
        <v/>
      </c>
      <c r="AQ2252" s="21">
        <f>AL2252-AK2252</f>
        <v/>
      </c>
      <c r="AR2252" s="21">
        <f>AM2252-AK2252</f>
        <v/>
      </c>
      <c r="AS2252" s="21">
        <f>AM2252-AL2252</f>
        <v/>
      </c>
      <c r="AT2252" s="21">
        <f>AK2252+C2252-AJ2252</f>
        <v/>
      </c>
      <c r="AU2252" s="21">
        <f>AL2252+C2252-AM2252</f>
        <v/>
      </c>
      <c r="AV2252" s="21">
        <f>AN2252+C2252-AM2252</f>
        <v/>
      </c>
    </row>
    <row r="2253">
      <c r="A2253" t="inlineStr">
        <is>
          <t>1万円刻み</t>
        </is>
      </c>
      <c r="B2253" s="21">
        <f>'5_1万円刻み'!$A$490</f>
        <v/>
      </c>
      <c r="C2253" s="21">
        <f>AO2253</f>
        <v/>
      </c>
      <c r="D2253" s="21" t="n">
        <v>0</v>
      </c>
      <c r="E2253" s="21">
        <f>ROUND(MIN(B2253/12,650000)*12*0.0915+MIN(B2253/12,1390000)*12*(0.0504+0)+B2253*0.005,0)</f>
        <v/>
      </c>
      <c r="F2253" s="21">
        <f>IF(B2253&lt;741000,0,IF(B2253&lt;2191000,B2253-740000,IF(B2253&lt;2193000,1451000,IF(B2253&lt;2196000,1453000,IF(B2253&lt;2200000,1456000,IF(B2253&lt;3600000,ROUND(ROUNDDOWN(B2253/4,-3)*2.8,0)-80000,IF(B2253&lt;6600000,ROUND(ROUNDDOWN(B2253/4,-3)*3.2,0)-440000,IF(B2253&lt;8500000,ROUNDDOWN(B2253*0.9,0)-1100000,B2253-1950000))))))))</f>
        <v/>
      </c>
      <c r="G2253" s="21">
        <f>IF(F2253&gt;23500000,NA(),IF(F2253&lt;=4890000,1040000,IF(F2253&lt;=6550000,670000,620000)))</f>
        <v/>
      </c>
      <c r="H2253" s="21">
        <f>IF(D2253&lt;=0,0,MAX(0,MIN(2000000,D2253-MIN(100000,ROUNDDOWN(F2253*0.05,0)))))</f>
        <v/>
      </c>
      <c r="I2253" s="21">
        <f>IF(C2253&lt;=2000,0,MIN(C2253,ROUNDDOWN(F2253*0.4,0))-2000)</f>
        <v/>
      </c>
      <c r="J2253" s="21">
        <f>MAX(0,ROUNDDOWN(F2253-E2253-G2253,-3))</f>
        <v/>
      </c>
      <c r="K2253" s="21">
        <f>MAX(0,ROUNDDOWN(F2253-E2253-G2253-H2253-I2253,-3))</f>
        <v/>
      </c>
      <c r="L2253" s="21">
        <f>MAX(0,ROUNDDOWN(F2253-E2253-G2253-H2253,-3))</f>
        <v/>
      </c>
      <c r="M2253" s="21">
        <f>IF(J2253&lt;=0,0,ROUNDDOWN((J2253*LOOKUP(J2253,{0,1950001,3300001,6950001,9000001,18000001,40000001},{0.05,0.1,0.2,0.23,0.33,0.4,0.45})-LOOKUP(J2253,{0,1950001,3300001,6950001,9000001,18000001,40000001},{0,97500,427500,636000,1536000,2796000,4796000}))*1.021,-2))</f>
        <v/>
      </c>
      <c r="N2253" s="21">
        <f>IF(K2253&lt;=0,0,ROUNDDOWN((K2253*LOOKUP(K2253,{0,1950001,3300001,6950001,9000001,18000001,40000001},{0.05,0.1,0.2,0.23,0.33,0.4,0.45})-LOOKUP(K2253,{0,1950001,3300001,6950001,9000001,18000001,40000001},{0,97500,427500,636000,1536000,2796000,4796000}))*1.021,-2))</f>
        <v/>
      </c>
      <c r="O2253" s="21">
        <f>IF(L2253&lt;=0,0,ROUNDDOWN((L2253*LOOKUP(L2253,{0,1950001,3300001,6950001,9000001,18000001,40000001},{0.05,0.1,0.2,0.23,0.33,0.4,0.45})-LOOKUP(L2253,{0,1950001,3300001,6950001,9000001,18000001,40000001},{0,97500,427500,636000,1536000,2796000,4796000}))*1.021,-2))</f>
        <v/>
      </c>
      <c r="P2253" s="21">
        <f>MAX(0,ROUNDDOWN(F2253-E2253-430000,-3))</f>
        <v/>
      </c>
      <c r="Q2253" s="21">
        <f>MAX(0,ROUNDDOWN(F2253-E2253-430000-H2253,-3))</f>
        <v/>
      </c>
      <c r="R2253" s="21">
        <f>IF(F2253&lt;=450000,0,MAX(0,P2253*0.06-MIN(50000,P2253)*0.03))</f>
        <v/>
      </c>
      <c r="S2253" s="21">
        <f>IF(F2253&lt;=450000,0,MAX(0,P2253*0.04-MIN(50000,P2253)*0.02))</f>
        <v/>
      </c>
      <c r="T2253" s="21">
        <f>IF(F2253&lt;=450000,0,MAX(0,Q2253*0.06-MIN(50000,Q2253)*0.03))</f>
        <v/>
      </c>
      <c r="U2253" s="21">
        <f>IF(F2253&lt;=450000,0,MAX(0,Q2253*0.04-MIN(50000,Q2253)*0.02))</f>
        <v/>
      </c>
      <c r="V2253" s="21">
        <f>50000+MAX(0,G2253-480000)</f>
        <v/>
      </c>
      <c r="W2253" s="21">
        <f>P2253-V2253</f>
        <v/>
      </c>
      <c r="X2253" s="21">
        <f>Q2253-V2253</f>
        <v/>
      </c>
      <c r="Y2253" s="22">
        <f>IF(W2253&lt;0,0.9,LOOKUP(W2253,{0,1950001,3300001,6950001,9000001,18000001,40000001},{0.84895,0.7979,0.6958,0.66517,0.56307,0.4916,0.44055}))</f>
        <v/>
      </c>
      <c r="Z2253" s="22">
        <f>IF(X2253&lt;0,0.9,LOOKUP(X2253,{0,1950001,3300001,6950001,9000001,18000001,40000001},{0.84895,0.7979,0.6958,0.66517,0.56307,0.4916,0.44055}))</f>
        <v/>
      </c>
      <c r="AA2253" s="22">
        <f>IF(W2253&lt;0,0,CHOOSE(MATCH(W2253,{0,1950001,3300001,6950001,9000001},1),5.105/84.895,10.21/79.79,20.42/69.58,23.483/66.517,33.693/56.307))</f>
        <v/>
      </c>
      <c r="AB2253" s="21">
        <f>IF(C2253&lt;=2000,0,(MIN(C2253,ROUNDDOWN(F2253*0.3,0))-2000)*0.1)</f>
        <v/>
      </c>
      <c r="AC2253" s="21">
        <f>IF(C2253&lt;=2000,0,MIN((C2253-2000)*Y2253,(R2253+S2253)*0.2))</f>
        <v/>
      </c>
      <c r="AD2253" s="21">
        <f>IF(C2253&lt;=2000,0,MIN((C2253-2000)*Z2253,(T2253+U2253)*0.2))</f>
        <v/>
      </c>
      <c r="AE2253" s="21">
        <f>AC2253*AA2253</f>
        <v/>
      </c>
      <c r="AF2253" s="21">
        <f>ROUNDDOWN(R2253,-2)+ROUNDDOWN(S2253,-2)</f>
        <v/>
      </c>
      <c r="AG2253" s="21">
        <f>ROUNDDOWN(MAX(0,R2253-(AB2253+AC2253+AE2253)*0.6),-2)+ROUNDDOWN(MAX(0,S2253-(AB2253+AC2253+AE2253)*0.4),-2)</f>
        <v/>
      </c>
      <c r="AH2253" s="21">
        <f>ROUNDDOWN(MAX(0,T2253-(AB2253+AD2253)*0.6),-2)+ROUNDDOWN(MAX(0,U2253-(AB2253+AD2253)*0.4),-2)</f>
        <v/>
      </c>
      <c r="AI2253" s="21">
        <f>ROUNDDOWN(T2253,-2)+ROUNDDOWN(U2253,-2)</f>
        <v/>
      </c>
      <c r="AJ2253" s="21">
        <f>M2253+AF2253</f>
        <v/>
      </c>
      <c r="AK2253" s="21">
        <f>M2253+AG2253</f>
        <v/>
      </c>
      <c r="AL2253" s="21">
        <f>N2253+AH2253</f>
        <v/>
      </c>
      <c r="AM2253" s="21">
        <f>O2253+AI2253</f>
        <v/>
      </c>
      <c r="AN2253" s="21">
        <f>N2253+AI2253</f>
        <v/>
      </c>
      <c r="AO2253" s="21">
        <f>ROUNDDOWN((R2253+S2253)*0.2/Y2253+2000,0)</f>
        <v/>
      </c>
      <c r="AP2253" s="21">
        <f>ROUNDDOWN((T2253+U2253)*0.2/Z2253+2000,0)</f>
        <v/>
      </c>
      <c r="AQ2253" s="21">
        <f>AL2253-AK2253</f>
        <v/>
      </c>
      <c r="AR2253" s="21">
        <f>AM2253-AK2253</f>
        <v/>
      </c>
      <c r="AS2253" s="21">
        <f>AM2253-AL2253</f>
        <v/>
      </c>
      <c r="AT2253" s="21">
        <f>AK2253+C2253-AJ2253</f>
        <v/>
      </c>
      <c r="AU2253" s="21">
        <f>AL2253+C2253-AM2253</f>
        <v/>
      </c>
      <c r="AV2253" s="21">
        <f>AN2253+C2253-AM2253</f>
        <v/>
      </c>
    </row>
    <row r="2254">
      <c r="A2254" t="inlineStr">
        <is>
          <t>1万円刻み</t>
        </is>
      </c>
      <c r="B2254" s="21">
        <f>'5_1万円刻み'!$A$491</f>
        <v/>
      </c>
      <c r="C2254" s="21">
        <f>AO2254</f>
        <v/>
      </c>
      <c r="D2254" s="21" t="n">
        <v>0</v>
      </c>
      <c r="E2254" s="21">
        <f>ROUND(MIN(B2254/12,650000)*12*0.0915+MIN(B2254/12,1390000)*12*(0.0504+0)+B2254*0.005,0)</f>
        <v/>
      </c>
      <c r="F2254" s="21">
        <f>IF(B2254&lt;741000,0,IF(B2254&lt;2191000,B2254-740000,IF(B2254&lt;2193000,1451000,IF(B2254&lt;2196000,1453000,IF(B2254&lt;2200000,1456000,IF(B2254&lt;3600000,ROUND(ROUNDDOWN(B2254/4,-3)*2.8,0)-80000,IF(B2254&lt;6600000,ROUND(ROUNDDOWN(B2254/4,-3)*3.2,0)-440000,IF(B2254&lt;8500000,ROUNDDOWN(B2254*0.9,0)-1100000,B2254-1950000))))))))</f>
        <v/>
      </c>
      <c r="G2254" s="21">
        <f>IF(F2254&gt;23500000,NA(),IF(F2254&lt;=4890000,1040000,IF(F2254&lt;=6550000,670000,620000)))</f>
        <v/>
      </c>
      <c r="H2254" s="21">
        <f>IF(D2254&lt;=0,0,MAX(0,MIN(2000000,D2254-MIN(100000,ROUNDDOWN(F2254*0.05,0)))))</f>
        <v/>
      </c>
      <c r="I2254" s="21">
        <f>IF(C2254&lt;=2000,0,MIN(C2254,ROUNDDOWN(F2254*0.4,0))-2000)</f>
        <v/>
      </c>
      <c r="J2254" s="21">
        <f>MAX(0,ROUNDDOWN(F2254-E2254-G2254,-3))</f>
        <v/>
      </c>
      <c r="K2254" s="21">
        <f>MAX(0,ROUNDDOWN(F2254-E2254-G2254-H2254-I2254,-3))</f>
        <v/>
      </c>
      <c r="L2254" s="21">
        <f>MAX(0,ROUNDDOWN(F2254-E2254-G2254-H2254,-3))</f>
        <v/>
      </c>
      <c r="M2254" s="21">
        <f>IF(J2254&lt;=0,0,ROUNDDOWN((J2254*LOOKUP(J2254,{0,1950001,3300001,6950001,9000001,18000001,40000001},{0.05,0.1,0.2,0.23,0.33,0.4,0.45})-LOOKUP(J2254,{0,1950001,3300001,6950001,9000001,18000001,40000001},{0,97500,427500,636000,1536000,2796000,4796000}))*1.021,-2))</f>
        <v/>
      </c>
      <c r="N2254" s="21">
        <f>IF(K2254&lt;=0,0,ROUNDDOWN((K2254*LOOKUP(K2254,{0,1950001,3300001,6950001,9000001,18000001,40000001},{0.05,0.1,0.2,0.23,0.33,0.4,0.45})-LOOKUP(K2254,{0,1950001,3300001,6950001,9000001,18000001,40000001},{0,97500,427500,636000,1536000,2796000,4796000}))*1.021,-2))</f>
        <v/>
      </c>
      <c r="O2254" s="21">
        <f>IF(L2254&lt;=0,0,ROUNDDOWN((L2254*LOOKUP(L2254,{0,1950001,3300001,6950001,9000001,18000001,40000001},{0.05,0.1,0.2,0.23,0.33,0.4,0.45})-LOOKUP(L2254,{0,1950001,3300001,6950001,9000001,18000001,40000001},{0,97500,427500,636000,1536000,2796000,4796000}))*1.021,-2))</f>
        <v/>
      </c>
      <c r="P2254" s="21">
        <f>MAX(0,ROUNDDOWN(F2254-E2254-430000,-3))</f>
        <v/>
      </c>
      <c r="Q2254" s="21">
        <f>MAX(0,ROUNDDOWN(F2254-E2254-430000-H2254,-3))</f>
        <v/>
      </c>
      <c r="R2254" s="21">
        <f>IF(F2254&lt;=450000,0,MAX(0,P2254*0.06-MIN(50000,P2254)*0.03))</f>
        <v/>
      </c>
      <c r="S2254" s="21">
        <f>IF(F2254&lt;=450000,0,MAX(0,P2254*0.04-MIN(50000,P2254)*0.02))</f>
        <v/>
      </c>
      <c r="T2254" s="21">
        <f>IF(F2254&lt;=450000,0,MAX(0,Q2254*0.06-MIN(50000,Q2254)*0.03))</f>
        <v/>
      </c>
      <c r="U2254" s="21">
        <f>IF(F2254&lt;=450000,0,MAX(0,Q2254*0.04-MIN(50000,Q2254)*0.02))</f>
        <v/>
      </c>
      <c r="V2254" s="21">
        <f>50000+MAX(0,G2254-480000)</f>
        <v/>
      </c>
      <c r="W2254" s="21">
        <f>P2254-V2254</f>
        <v/>
      </c>
      <c r="X2254" s="21">
        <f>Q2254-V2254</f>
        <v/>
      </c>
      <c r="Y2254" s="22">
        <f>IF(W2254&lt;0,0.9,LOOKUP(W2254,{0,1950001,3300001,6950001,9000001,18000001,40000001},{0.84895,0.7979,0.6958,0.66517,0.56307,0.4916,0.44055}))</f>
        <v/>
      </c>
      <c r="Z2254" s="22">
        <f>IF(X2254&lt;0,0.9,LOOKUP(X2254,{0,1950001,3300001,6950001,9000001,18000001,40000001},{0.84895,0.7979,0.6958,0.66517,0.56307,0.4916,0.44055}))</f>
        <v/>
      </c>
      <c r="AA2254" s="22">
        <f>IF(W2254&lt;0,0,CHOOSE(MATCH(W2254,{0,1950001,3300001,6950001,9000001},1),5.105/84.895,10.21/79.79,20.42/69.58,23.483/66.517,33.693/56.307))</f>
        <v/>
      </c>
      <c r="AB2254" s="21">
        <f>IF(C2254&lt;=2000,0,(MIN(C2254,ROUNDDOWN(F2254*0.3,0))-2000)*0.1)</f>
        <v/>
      </c>
      <c r="AC2254" s="21">
        <f>IF(C2254&lt;=2000,0,MIN((C2254-2000)*Y2254,(R2254+S2254)*0.2))</f>
        <v/>
      </c>
      <c r="AD2254" s="21">
        <f>IF(C2254&lt;=2000,0,MIN((C2254-2000)*Z2254,(T2254+U2254)*0.2))</f>
        <v/>
      </c>
      <c r="AE2254" s="21">
        <f>AC2254*AA2254</f>
        <v/>
      </c>
      <c r="AF2254" s="21">
        <f>ROUNDDOWN(R2254,-2)+ROUNDDOWN(S2254,-2)</f>
        <v/>
      </c>
      <c r="AG2254" s="21">
        <f>ROUNDDOWN(MAX(0,R2254-(AB2254+AC2254+AE2254)*0.6),-2)+ROUNDDOWN(MAX(0,S2254-(AB2254+AC2254+AE2254)*0.4),-2)</f>
        <v/>
      </c>
      <c r="AH2254" s="21">
        <f>ROUNDDOWN(MAX(0,T2254-(AB2254+AD2254)*0.6),-2)+ROUNDDOWN(MAX(0,U2254-(AB2254+AD2254)*0.4),-2)</f>
        <v/>
      </c>
      <c r="AI2254" s="21">
        <f>ROUNDDOWN(T2254,-2)+ROUNDDOWN(U2254,-2)</f>
        <v/>
      </c>
      <c r="AJ2254" s="21">
        <f>M2254+AF2254</f>
        <v/>
      </c>
      <c r="AK2254" s="21">
        <f>M2254+AG2254</f>
        <v/>
      </c>
      <c r="AL2254" s="21">
        <f>N2254+AH2254</f>
        <v/>
      </c>
      <c r="AM2254" s="21">
        <f>O2254+AI2254</f>
        <v/>
      </c>
      <c r="AN2254" s="21">
        <f>N2254+AI2254</f>
        <v/>
      </c>
      <c r="AO2254" s="21">
        <f>ROUNDDOWN((R2254+S2254)*0.2/Y2254+2000,0)</f>
        <v/>
      </c>
      <c r="AP2254" s="21">
        <f>ROUNDDOWN((T2254+U2254)*0.2/Z2254+2000,0)</f>
        <v/>
      </c>
      <c r="AQ2254" s="21">
        <f>AL2254-AK2254</f>
        <v/>
      </c>
      <c r="AR2254" s="21">
        <f>AM2254-AK2254</f>
        <v/>
      </c>
      <c r="AS2254" s="21">
        <f>AM2254-AL2254</f>
        <v/>
      </c>
      <c r="AT2254" s="21">
        <f>AK2254+C2254-AJ2254</f>
        <v/>
      </c>
      <c r="AU2254" s="21">
        <f>AL2254+C2254-AM2254</f>
        <v/>
      </c>
      <c r="AV2254" s="21">
        <f>AN2254+C2254-AM2254</f>
        <v/>
      </c>
    </row>
    <row r="2255">
      <c r="A2255" t="inlineStr">
        <is>
          <t>1万円刻み</t>
        </is>
      </c>
      <c r="B2255" s="21">
        <f>'5_1万円刻み'!$A$492</f>
        <v/>
      </c>
      <c r="C2255" s="21">
        <f>AO2255</f>
        <v/>
      </c>
      <c r="D2255" s="21" t="n">
        <v>0</v>
      </c>
      <c r="E2255" s="21">
        <f>ROUND(MIN(B2255/12,650000)*12*0.0915+MIN(B2255/12,1390000)*12*(0.0504+0)+B2255*0.005,0)</f>
        <v/>
      </c>
      <c r="F2255" s="21">
        <f>IF(B2255&lt;741000,0,IF(B2255&lt;2191000,B2255-740000,IF(B2255&lt;2193000,1451000,IF(B2255&lt;2196000,1453000,IF(B2255&lt;2200000,1456000,IF(B2255&lt;3600000,ROUND(ROUNDDOWN(B2255/4,-3)*2.8,0)-80000,IF(B2255&lt;6600000,ROUND(ROUNDDOWN(B2255/4,-3)*3.2,0)-440000,IF(B2255&lt;8500000,ROUNDDOWN(B2255*0.9,0)-1100000,B2255-1950000))))))))</f>
        <v/>
      </c>
      <c r="G2255" s="21">
        <f>IF(F2255&gt;23500000,NA(),IF(F2255&lt;=4890000,1040000,IF(F2255&lt;=6550000,670000,620000)))</f>
        <v/>
      </c>
      <c r="H2255" s="21">
        <f>IF(D2255&lt;=0,0,MAX(0,MIN(2000000,D2255-MIN(100000,ROUNDDOWN(F2255*0.05,0)))))</f>
        <v/>
      </c>
      <c r="I2255" s="21">
        <f>IF(C2255&lt;=2000,0,MIN(C2255,ROUNDDOWN(F2255*0.4,0))-2000)</f>
        <v/>
      </c>
      <c r="J2255" s="21">
        <f>MAX(0,ROUNDDOWN(F2255-E2255-G2255,-3))</f>
        <v/>
      </c>
      <c r="K2255" s="21">
        <f>MAX(0,ROUNDDOWN(F2255-E2255-G2255-H2255-I2255,-3))</f>
        <v/>
      </c>
      <c r="L2255" s="21">
        <f>MAX(0,ROUNDDOWN(F2255-E2255-G2255-H2255,-3))</f>
        <v/>
      </c>
      <c r="M2255" s="21">
        <f>IF(J2255&lt;=0,0,ROUNDDOWN((J2255*LOOKUP(J2255,{0,1950001,3300001,6950001,9000001,18000001,40000001},{0.05,0.1,0.2,0.23,0.33,0.4,0.45})-LOOKUP(J2255,{0,1950001,3300001,6950001,9000001,18000001,40000001},{0,97500,427500,636000,1536000,2796000,4796000}))*1.021,-2))</f>
        <v/>
      </c>
      <c r="N2255" s="21">
        <f>IF(K2255&lt;=0,0,ROUNDDOWN((K2255*LOOKUP(K2255,{0,1950001,3300001,6950001,9000001,18000001,40000001},{0.05,0.1,0.2,0.23,0.33,0.4,0.45})-LOOKUP(K2255,{0,1950001,3300001,6950001,9000001,18000001,40000001},{0,97500,427500,636000,1536000,2796000,4796000}))*1.021,-2))</f>
        <v/>
      </c>
      <c r="O2255" s="21">
        <f>IF(L2255&lt;=0,0,ROUNDDOWN((L2255*LOOKUP(L2255,{0,1950001,3300001,6950001,9000001,18000001,40000001},{0.05,0.1,0.2,0.23,0.33,0.4,0.45})-LOOKUP(L2255,{0,1950001,3300001,6950001,9000001,18000001,40000001},{0,97500,427500,636000,1536000,2796000,4796000}))*1.021,-2))</f>
        <v/>
      </c>
      <c r="P2255" s="21">
        <f>MAX(0,ROUNDDOWN(F2255-E2255-430000,-3))</f>
        <v/>
      </c>
      <c r="Q2255" s="21">
        <f>MAX(0,ROUNDDOWN(F2255-E2255-430000-H2255,-3))</f>
        <v/>
      </c>
      <c r="R2255" s="21">
        <f>IF(F2255&lt;=450000,0,MAX(0,P2255*0.06-MIN(50000,P2255)*0.03))</f>
        <v/>
      </c>
      <c r="S2255" s="21">
        <f>IF(F2255&lt;=450000,0,MAX(0,P2255*0.04-MIN(50000,P2255)*0.02))</f>
        <v/>
      </c>
      <c r="T2255" s="21">
        <f>IF(F2255&lt;=450000,0,MAX(0,Q2255*0.06-MIN(50000,Q2255)*0.03))</f>
        <v/>
      </c>
      <c r="U2255" s="21">
        <f>IF(F2255&lt;=450000,0,MAX(0,Q2255*0.04-MIN(50000,Q2255)*0.02))</f>
        <v/>
      </c>
      <c r="V2255" s="21">
        <f>50000+MAX(0,G2255-480000)</f>
        <v/>
      </c>
      <c r="W2255" s="21">
        <f>P2255-V2255</f>
        <v/>
      </c>
      <c r="X2255" s="21">
        <f>Q2255-V2255</f>
        <v/>
      </c>
      <c r="Y2255" s="22">
        <f>IF(W2255&lt;0,0.9,LOOKUP(W2255,{0,1950001,3300001,6950001,9000001,18000001,40000001},{0.84895,0.7979,0.6958,0.66517,0.56307,0.4916,0.44055}))</f>
        <v/>
      </c>
      <c r="Z2255" s="22">
        <f>IF(X2255&lt;0,0.9,LOOKUP(X2255,{0,1950001,3300001,6950001,9000001,18000001,40000001},{0.84895,0.7979,0.6958,0.66517,0.56307,0.4916,0.44055}))</f>
        <v/>
      </c>
      <c r="AA2255" s="22">
        <f>IF(W2255&lt;0,0,CHOOSE(MATCH(W2255,{0,1950001,3300001,6950001,9000001},1),5.105/84.895,10.21/79.79,20.42/69.58,23.483/66.517,33.693/56.307))</f>
        <v/>
      </c>
      <c r="AB2255" s="21">
        <f>IF(C2255&lt;=2000,0,(MIN(C2255,ROUNDDOWN(F2255*0.3,0))-2000)*0.1)</f>
        <v/>
      </c>
      <c r="AC2255" s="21">
        <f>IF(C2255&lt;=2000,0,MIN((C2255-2000)*Y2255,(R2255+S2255)*0.2))</f>
        <v/>
      </c>
      <c r="AD2255" s="21">
        <f>IF(C2255&lt;=2000,0,MIN((C2255-2000)*Z2255,(T2255+U2255)*0.2))</f>
        <v/>
      </c>
      <c r="AE2255" s="21">
        <f>AC2255*AA2255</f>
        <v/>
      </c>
      <c r="AF2255" s="21">
        <f>ROUNDDOWN(R2255,-2)+ROUNDDOWN(S2255,-2)</f>
        <v/>
      </c>
      <c r="AG2255" s="21">
        <f>ROUNDDOWN(MAX(0,R2255-(AB2255+AC2255+AE2255)*0.6),-2)+ROUNDDOWN(MAX(0,S2255-(AB2255+AC2255+AE2255)*0.4),-2)</f>
        <v/>
      </c>
      <c r="AH2255" s="21">
        <f>ROUNDDOWN(MAX(0,T2255-(AB2255+AD2255)*0.6),-2)+ROUNDDOWN(MAX(0,U2255-(AB2255+AD2255)*0.4),-2)</f>
        <v/>
      </c>
      <c r="AI2255" s="21">
        <f>ROUNDDOWN(T2255,-2)+ROUNDDOWN(U2255,-2)</f>
        <v/>
      </c>
      <c r="AJ2255" s="21">
        <f>M2255+AF2255</f>
        <v/>
      </c>
      <c r="AK2255" s="21">
        <f>M2255+AG2255</f>
        <v/>
      </c>
      <c r="AL2255" s="21">
        <f>N2255+AH2255</f>
        <v/>
      </c>
      <c r="AM2255" s="21">
        <f>O2255+AI2255</f>
        <v/>
      </c>
      <c r="AN2255" s="21">
        <f>N2255+AI2255</f>
        <v/>
      </c>
      <c r="AO2255" s="21">
        <f>ROUNDDOWN((R2255+S2255)*0.2/Y2255+2000,0)</f>
        <v/>
      </c>
      <c r="AP2255" s="21">
        <f>ROUNDDOWN((T2255+U2255)*0.2/Z2255+2000,0)</f>
        <v/>
      </c>
      <c r="AQ2255" s="21">
        <f>AL2255-AK2255</f>
        <v/>
      </c>
      <c r="AR2255" s="21">
        <f>AM2255-AK2255</f>
        <v/>
      </c>
      <c r="AS2255" s="21">
        <f>AM2255-AL2255</f>
        <v/>
      </c>
      <c r="AT2255" s="21">
        <f>AK2255+C2255-AJ2255</f>
        <v/>
      </c>
      <c r="AU2255" s="21">
        <f>AL2255+C2255-AM2255</f>
        <v/>
      </c>
      <c r="AV2255" s="21">
        <f>AN2255+C2255-AM2255</f>
        <v/>
      </c>
    </row>
    <row r="2256">
      <c r="A2256" t="inlineStr">
        <is>
          <t>1万円刻み</t>
        </is>
      </c>
      <c r="B2256" s="21">
        <f>'5_1万円刻み'!$A$493</f>
        <v/>
      </c>
      <c r="C2256" s="21">
        <f>AO2256</f>
        <v/>
      </c>
      <c r="D2256" s="21" t="n">
        <v>0</v>
      </c>
      <c r="E2256" s="21">
        <f>ROUND(MIN(B2256/12,650000)*12*0.0915+MIN(B2256/12,1390000)*12*(0.0504+0)+B2256*0.005,0)</f>
        <v/>
      </c>
      <c r="F2256" s="21">
        <f>IF(B2256&lt;741000,0,IF(B2256&lt;2191000,B2256-740000,IF(B2256&lt;2193000,1451000,IF(B2256&lt;2196000,1453000,IF(B2256&lt;2200000,1456000,IF(B2256&lt;3600000,ROUND(ROUNDDOWN(B2256/4,-3)*2.8,0)-80000,IF(B2256&lt;6600000,ROUND(ROUNDDOWN(B2256/4,-3)*3.2,0)-440000,IF(B2256&lt;8500000,ROUNDDOWN(B2256*0.9,0)-1100000,B2256-1950000))))))))</f>
        <v/>
      </c>
      <c r="G2256" s="21">
        <f>IF(F2256&gt;23500000,NA(),IF(F2256&lt;=4890000,1040000,IF(F2256&lt;=6550000,670000,620000)))</f>
        <v/>
      </c>
      <c r="H2256" s="21">
        <f>IF(D2256&lt;=0,0,MAX(0,MIN(2000000,D2256-MIN(100000,ROUNDDOWN(F2256*0.05,0)))))</f>
        <v/>
      </c>
      <c r="I2256" s="21">
        <f>IF(C2256&lt;=2000,0,MIN(C2256,ROUNDDOWN(F2256*0.4,0))-2000)</f>
        <v/>
      </c>
      <c r="J2256" s="21">
        <f>MAX(0,ROUNDDOWN(F2256-E2256-G2256,-3))</f>
        <v/>
      </c>
      <c r="K2256" s="21">
        <f>MAX(0,ROUNDDOWN(F2256-E2256-G2256-H2256-I2256,-3))</f>
        <v/>
      </c>
      <c r="L2256" s="21">
        <f>MAX(0,ROUNDDOWN(F2256-E2256-G2256-H2256,-3))</f>
        <v/>
      </c>
      <c r="M2256" s="21">
        <f>IF(J2256&lt;=0,0,ROUNDDOWN((J2256*LOOKUP(J2256,{0,1950001,3300001,6950001,9000001,18000001,40000001},{0.05,0.1,0.2,0.23,0.33,0.4,0.45})-LOOKUP(J2256,{0,1950001,3300001,6950001,9000001,18000001,40000001},{0,97500,427500,636000,1536000,2796000,4796000}))*1.021,-2))</f>
        <v/>
      </c>
      <c r="N2256" s="21">
        <f>IF(K2256&lt;=0,0,ROUNDDOWN((K2256*LOOKUP(K2256,{0,1950001,3300001,6950001,9000001,18000001,40000001},{0.05,0.1,0.2,0.23,0.33,0.4,0.45})-LOOKUP(K2256,{0,1950001,3300001,6950001,9000001,18000001,40000001},{0,97500,427500,636000,1536000,2796000,4796000}))*1.021,-2))</f>
        <v/>
      </c>
      <c r="O2256" s="21">
        <f>IF(L2256&lt;=0,0,ROUNDDOWN((L2256*LOOKUP(L2256,{0,1950001,3300001,6950001,9000001,18000001,40000001},{0.05,0.1,0.2,0.23,0.33,0.4,0.45})-LOOKUP(L2256,{0,1950001,3300001,6950001,9000001,18000001,40000001},{0,97500,427500,636000,1536000,2796000,4796000}))*1.021,-2))</f>
        <v/>
      </c>
      <c r="P2256" s="21">
        <f>MAX(0,ROUNDDOWN(F2256-E2256-430000,-3))</f>
        <v/>
      </c>
      <c r="Q2256" s="21">
        <f>MAX(0,ROUNDDOWN(F2256-E2256-430000-H2256,-3))</f>
        <v/>
      </c>
      <c r="R2256" s="21">
        <f>IF(F2256&lt;=450000,0,MAX(0,P2256*0.06-MIN(50000,P2256)*0.03))</f>
        <v/>
      </c>
      <c r="S2256" s="21">
        <f>IF(F2256&lt;=450000,0,MAX(0,P2256*0.04-MIN(50000,P2256)*0.02))</f>
        <v/>
      </c>
      <c r="T2256" s="21">
        <f>IF(F2256&lt;=450000,0,MAX(0,Q2256*0.06-MIN(50000,Q2256)*0.03))</f>
        <v/>
      </c>
      <c r="U2256" s="21">
        <f>IF(F2256&lt;=450000,0,MAX(0,Q2256*0.04-MIN(50000,Q2256)*0.02))</f>
        <v/>
      </c>
      <c r="V2256" s="21">
        <f>50000+MAX(0,G2256-480000)</f>
        <v/>
      </c>
      <c r="W2256" s="21">
        <f>P2256-V2256</f>
        <v/>
      </c>
      <c r="X2256" s="21">
        <f>Q2256-V2256</f>
        <v/>
      </c>
      <c r="Y2256" s="22">
        <f>IF(W2256&lt;0,0.9,LOOKUP(W2256,{0,1950001,3300001,6950001,9000001,18000001,40000001},{0.84895,0.7979,0.6958,0.66517,0.56307,0.4916,0.44055}))</f>
        <v/>
      </c>
      <c r="Z2256" s="22">
        <f>IF(X2256&lt;0,0.9,LOOKUP(X2256,{0,1950001,3300001,6950001,9000001,18000001,40000001},{0.84895,0.7979,0.6958,0.66517,0.56307,0.4916,0.44055}))</f>
        <v/>
      </c>
      <c r="AA2256" s="22">
        <f>IF(W2256&lt;0,0,CHOOSE(MATCH(W2256,{0,1950001,3300001,6950001,9000001},1),5.105/84.895,10.21/79.79,20.42/69.58,23.483/66.517,33.693/56.307))</f>
        <v/>
      </c>
      <c r="AB2256" s="21">
        <f>IF(C2256&lt;=2000,0,(MIN(C2256,ROUNDDOWN(F2256*0.3,0))-2000)*0.1)</f>
        <v/>
      </c>
      <c r="AC2256" s="21">
        <f>IF(C2256&lt;=2000,0,MIN((C2256-2000)*Y2256,(R2256+S2256)*0.2))</f>
        <v/>
      </c>
      <c r="AD2256" s="21">
        <f>IF(C2256&lt;=2000,0,MIN((C2256-2000)*Z2256,(T2256+U2256)*0.2))</f>
        <v/>
      </c>
      <c r="AE2256" s="21">
        <f>AC2256*AA2256</f>
        <v/>
      </c>
      <c r="AF2256" s="21">
        <f>ROUNDDOWN(R2256,-2)+ROUNDDOWN(S2256,-2)</f>
        <v/>
      </c>
      <c r="AG2256" s="21">
        <f>ROUNDDOWN(MAX(0,R2256-(AB2256+AC2256+AE2256)*0.6),-2)+ROUNDDOWN(MAX(0,S2256-(AB2256+AC2256+AE2256)*0.4),-2)</f>
        <v/>
      </c>
      <c r="AH2256" s="21">
        <f>ROUNDDOWN(MAX(0,T2256-(AB2256+AD2256)*0.6),-2)+ROUNDDOWN(MAX(0,U2256-(AB2256+AD2256)*0.4),-2)</f>
        <v/>
      </c>
      <c r="AI2256" s="21">
        <f>ROUNDDOWN(T2256,-2)+ROUNDDOWN(U2256,-2)</f>
        <v/>
      </c>
      <c r="AJ2256" s="21">
        <f>M2256+AF2256</f>
        <v/>
      </c>
      <c r="AK2256" s="21">
        <f>M2256+AG2256</f>
        <v/>
      </c>
      <c r="AL2256" s="21">
        <f>N2256+AH2256</f>
        <v/>
      </c>
      <c r="AM2256" s="21">
        <f>O2256+AI2256</f>
        <v/>
      </c>
      <c r="AN2256" s="21">
        <f>N2256+AI2256</f>
        <v/>
      </c>
      <c r="AO2256" s="21">
        <f>ROUNDDOWN((R2256+S2256)*0.2/Y2256+2000,0)</f>
        <v/>
      </c>
      <c r="AP2256" s="21">
        <f>ROUNDDOWN((T2256+U2256)*0.2/Z2256+2000,0)</f>
        <v/>
      </c>
      <c r="AQ2256" s="21">
        <f>AL2256-AK2256</f>
        <v/>
      </c>
      <c r="AR2256" s="21">
        <f>AM2256-AK2256</f>
        <v/>
      </c>
      <c r="AS2256" s="21">
        <f>AM2256-AL2256</f>
        <v/>
      </c>
      <c r="AT2256" s="21">
        <f>AK2256+C2256-AJ2256</f>
        <v/>
      </c>
      <c r="AU2256" s="21">
        <f>AL2256+C2256-AM2256</f>
        <v/>
      </c>
      <c r="AV2256" s="21">
        <f>AN2256+C2256-AM2256</f>
        <v/>
      </c>
    </row>
    <row r="2257">
      <c r="A2257" t="inlineStr">
        <is>
          <t>1万円刻み</t>
        </is>
      </c>
      <c r="B2257" s="21">
        <f>'5_1万円刻み'!$A$494</f>
        <v/>
      </c>
      <c r="C2257" s="21">
        <f>AO2257</f>
        <v/>
      </c>
      <c r="D2257" s="21" t="n">
        <v>0</v>
      </c>
      <c r="E2257" s="21">
        <f>ROUND(MIN(B2257/12,650000)*12*0.0915+MIN(B2257/12,1390000)*12*(0.0504+0)+B2257*0.005,0)</f>
        <v/>
      </c>
      <c r="F2257" s="21">
        <f>IF(B2257&lt;741000,0,IF(B2257&lt;2191000,B2257-740000,IF(B2257&lt;2193000,1451000,IF(B2257&lt;2196000,1453000,IF(B2257&lt;2200000,1456000,IF(B2257&lt;3600000,ROUND(ROUNDDOWN(B2257/4,-3)*2.8,0)-80000,IF(B2257&lt;6600000,ROUND(ROUNDDOWN(B2257/4,-3)*3.2,0)-440000,IF(B2257&lt;8500000,ROUNDDOWN(B2257*0.9,0)-1100000,B2257-1950000))))))))</f>
        <v/>
      </c>
      <c r="G2257" s="21">
        <f>IF(F2257&gt;23500000,NA(),IF(F2257&lt;=4890000,1040000,IF(F2257&lt;=6550000,670000,620000)))</f>
        <v/>
      </c>
      <c r="H2257" s="21">
        <f>IF(D2257&lt;=0,0,MAX(0,MIN(2000000,D2257-MIN(100000,ROUNDDOWN(F2257*0.05,0)))))</f>
        <v/>
      </c>
      <c r="I2257" s="21">
        <f>IF(C2257&lt;=2000,0,MIN(C2257,ROUNDDOWN(F2257*0.4,0))-2000)</f>
        <v/>
      </c>
      <c r="J2257" s="21">
        <f>MAX(0,ROUNDDOWN(F2257-E2257-G2257,-3))</f>
        <v/>
      </c>
      <c r="K2257" s="21">
        <f>MAX(0,ROUNDDOWN(F2257-E2257-G2257-H2257-I2257,-3))</f>
        <v/>
      </c>
      <c r="L2257" s="21">
        <f>MAX(0,ROUNDDOWN(F2257-E2257-G2257-H2257,-3))</f>
        <v/>
      </c>
      <c r="M2257" s="21">
        <f>IF(J2257&lt;=0,0,ROUNDDOWN((J2257*LOOKUP(J2257,{0,1950001,3300001,6950001,9000001,18000001,40000001},{0.05,0.1,0.2,0.23,0.33,0.4,0.45})-LOOKUP(J2257,{0,1950001,3300001,6950001,9000001,18000001,40000001},{0,97500,427500,636000,1536000,2796000,4796000}))*1.021,-2))</f>
        <v/>
      </c>
      <c r="N2257" s="21">
        <f>IF(K2257&lt;=0,0,ROUNDDOWN((K2257*LOOKUP(K2257,{0,1950001,3300001,6950001,9000001,18000001,40000001},{0.05,0.1,0.2,0.23,0.33,0.4,0.45})-LOOKUP(K2257,{0,1950001,3300001,6950001,9000001,18000001,40000001},{0,97500,427500,636000,1536000,2796000,4796000}))*1.021,-2))</f>
        <v/>
      </c>
      <c r="O2257" s="21">
        <f>IF(L2257&lt;=0,0,ROUNDDOWN((L2257*LOOKUP(L2257,{0,1950001,3300001,6950001,9000001,18000001,40000001},{0.05,0.1,0.2,0.23,0.33,0.4,0.45})-LOOKUP(L2257,{0,1950001,3300001,6950001,9000001,18000001,40000001},{0,97500,427500,636000,1536000,2796000,4796000}))*1.021,-2))</f>
        <v/>
      </c>
      <c r="P2257" s="21">
        <f>MAX(0,ROUNDDOWN(F2257-E2257-430000,-3))</f>
        <v/>
      </c>
      <c r="Q2257" s="21">
        <f>MAX(0,ROUNDDOWN(F2257-E2257-430000-H2257,-3))</f>
        <v/>
      </c>
      <c r="R2257" s="21">
        <f>IF(F2257&lt;=450000,0,MAX(0,P2257*0.06-MIN(50000,P2257)*0.03))</f>
        <v/>
      </c>
      <c r="S2257" s="21">
        <f>IF(F2257&lt;=450000,0,MAX(0,P2257*0.04-MIN(50000,P2257)*0.02))</f>
        <v/>
      </c>
      <c r="T2257" s="21">
        <f>IF(F2257&lt;=450000,0,MAX(0,Q2257*0.06-MIN(50000,Q2257)*0.03))</f>
        <v/>
      </c>
      <c r="U2257" s="21">
        <f>IF(F2257&lt;=450000,0,MAX(0,Q2257*0.04-MIN(50000,Q2257)*0.02))</f>
        <v/>
      </c>
      <c r="V2257" s="21">
        <f>50000+MAX(0,G2257-480000)</f>
        <v/>
      </c>
      <c r="W2257" s="21">
        <f>P2257-V2257</f>
        <v/>
      </c>
      <c r="X2257" s="21">
        <f>Q2257-V2257</f>
        <v/>
      </c>
      <c r="Y2257" s="22">
        <f>IF(W2257&lt;0,0.9,LOOKUP(W2257,{0,1950001,3300001,6950001,9000001,18000001,40000001},{0.84895,0.7979,0.6958,0.66517,0.56307,0.4916,0.44055}))</f>
        <v/>
      </c>
      <c r="Z2257" s="22">
        <f>IF(X2257&lt;0,0.9,LOOKUP(X2257,{0,1950001,3300001,6950001,9000001,18000001,40000001},{0.84895,0.7979,0.6958,0.66517,0.56307,0.4916,0.44055}))</f>
        <v/>
      </c>
      <c r="AA2257" s="22">
        <f>IF(W2257&lt;0,0,CHOOSE(MATCH(W2257,{0,1950001,3300001,6950001,9000001},1),5.105/84.895,10.21/79.79,20.42/69.58,23.483/66.517,33.693/56.307))</f>
        <v/>
      </c>
      <c r="AB2257" s="21">
        <f>IF(C2257&lt;=2000,0,(MIN(C2257,ROUNDDOWN(F2257*0.3,0))-2000)*0.1)</f>
        <v/>
      </c>
      <c r="AC2257" s="21">
        <f>IF(C2257&lt;=2000,0,MIN((C2257-2000)*Y2257,(R2257+S2257)*0.2))</f>
        <v/>
      </c>
      <c r="AD2257" s="21">
        <f>IF(C2257&lt;=2000,0,MIN((C2257-2000)*Z2257,(T2257+U2257)*0.2))</f>
        <v/>
      </c>
      <c r="AE2257" s="21">
        <f>AC2257*AA2257</f>
        <v/>
      </c>
      <c r="AF2257" s="21">
        <f>ROUNDDOWN(R2257,-2)+ROUNDDOWN(S2257,-2)</f>
        <v/>
      </c>
      <c r="AG2257" s="21">
        <f>ROUNDDOWN(MAX(0,R2257-(AB2257+AC2257+AE2257)*0.6),-2)+ROUNDDOWN(MAX(0,S2257-(AB2257+AC2257+AE2257)*0.4),-2)</f>
        <v/>
      </c>
      <c r="AH2257" s="21">
        <f>ROUNDDOWN(MAX(0,T2257-(AB2257+AD2257)*0.6),-2)+ROUNDDOWN(MAX(0,U2257-(AB2257+AD2257)*0.4),-2)</f>
        <v/>
      </c>
      <c r="AI2257" s="21">
        <f>ROUNDDOWN(T2257,-2)+ROUNDDOWN(U2257,-2)</f>
        <v/>
      </c>
      <c r="AJ2257" s="21">
        <f>M2257+AF2257</f>
        <v/>
      </c>
      <c r="AK2257" s="21">
        <f>M2257+AG2257</f>
        <v/>
      </c>
      <c r="AL2257" s="21">
        <f>N2257+AH2257</f>
        <v/>
      </c>
      <c r="AM2257" s="21">
        <f>O2257+AI2257</f>
        <v/>
      </c>
      <c r="AN2257" s="21">
        <f>N2257+AI2257</f>
        <v/>
      </c>
      <c r="AO2257" s="21">
        <f>ROUNDDOWN((R2257+S2257)*0.2/Y2257+2000,0)</f>
        <v/>
      </c>
      <c r="AP2257" s="21">
        <f>ROUNDDOWN((T2257+U2257)*0.2/Z2257+2000,0)</f>
        <v/>
      </c>
      <c r="AQ2257" s="21">
        <f>AL2257-AK2257</f>
        <v/>
      </c>
      <c r="AR2257" s="21">
        <f>AM2257-AK2257</f>
        <v/>
      </c>
      <c r="AS2257" s="21">
        <f>AM2257-AL2257</f>
        <v/>
      </c>
      <c r="AT2257" s="21">
        <f>AK2257+C2257-AJ2257</f>
        <v/>
      </c>
      <c r="AU2257" s="21">
        <f>AL2257+C2257-AM2257</f>
        <v/>
      </c>
      <c r="AV2257" s="21">
        <f>AN2257+C2257-AM2257</f>
        <v/>
      </c>
    </row>
    <row r="2258">
      <c r="A2258" t="inlineStr">
        <is>
          <t>1万円刻み</t>
        </is>
      </c>
      <c r="B2258" s="21">
        <f>'5_1万円刻み'!$A$495</f>
        <v/>
      </c>
      <c r="C2258" s="21">
        <f>AO2258</f>
        <v/>
      </c>
      <c r="D2258" s="21" t="n">
        <v>0</v>
      </c>
      <c r="E2258" s="21">
        <f>ROUND(MIN(B2258/12,650000)*12*0.0915+MIN(B2258/12,1390000)*12*(0.0504+0)+B2258*0.005,0)</f>
        <v/>
      </c>
      <c r="F2258" s="21">
        <f>IF(B2258&lt;741000,0,IF(B2258&lt;2191000,B2258-740000,IF(B2258&lt;2193000,1451000,IF(B2258&lt;2196000,1453000,IF(B2258&lt;2200000,1456000,IF(B2258&lt;3600000,ROUND(ROUNDDOWN(B2258/4,-3)*2.8,0)-80000,IF(B2258&lt;6600000,ROUND(ROUNDDOWN(B2258/4,-3)*3.2,0)-440000,IF(B2258&lt;8500000,ROUNDDOWN(B2258*0.9,0)-1100000,B2258-1950000))))))))</f>
        <v/>
      </c>
      <c r="G2258" s="21">
        <f>IF(F2258&gt;23500000,NA(),IF(F2258&lt;=4890000,1040000,IF(F2258&lt;=6550000,670000,620000)))</f>
        <v/>
      </c>
      <c r="H2258" s="21">
        <f>IF(D2258&lt;=0,0,MAX(0,MIN(2000000,D2258-MIN(100000,ROUNDDOWN(F2258*0.05,0)))))</f>
        <v/>
      </c>
      <c r="I2258" s="21">
        <f>IF(C2258&lt;=2000,0,MIN(C2258,ROUNDDOWN(F2258*0.4,0))-2000)</f>
        <v/>
      </c>
      <c r="J2258" s="21">
        <f>MAX(0,ROUNDDOWN(F2258-E2258-G2258,-3))</f>
        <v/>
      </c>
      <c r="K2258" s="21">
        <f>MAX(0,ROUNDDOWN(F2258-E2258-G2258-H2258-I2258,-3))</f>
        <v/>
      </c>
      <c r="L2258" s="21">
        <f>MAX(0,ROUNDDOWN(F2258-E2258-G2258-H2258,-3))</f>
        <v/>
      </c>
      <c r="M2258" s="21">
        <f>IF(J2258&lt;=0,0,ROUNDDOWN((J2258*LOOKUP(J2258,{0,1950001,3300001,6950001,9000001,18000001,40000001},{0.05,0.1,0.2,0.23,0.33,0.4,0.45})-LOOKUP(J2258,{0,1950001,3300001,6950001,9000001,18000001,40000001},{0,97500,427500,636000,1536000,2796000,4796000}))*1.021,-2))</f>
        <v/>
      </c>
      <c r="N2258" s="21">
        <f>IF(K2258&lt;=0,0,ROUNDDOWN((K2258*LOOKUP(K2258,{0,1950001,3300001,6950001,9000001,18000001,40000001},{0.05,0.1,0.2,0.23,0.33,0.4,0.45})-LOOKUP(K2258,{0,1950001,3300001,6950001,9000001,18000001,40000001},{0,97500,427500,636000,1536000,2796000,4796000}))*1.021,-2))</f>
        <v/>
      </c>
      <c r="O2258" s="21">
        <f>IF(L2258&lt;=0,0,ROUNDDOWN((L2258*LOOKUP(L2258,{0,1950001,3300001,6950001,9000001,18000001,40000001},{0.05,0.1,0.2,0.23,0.33,0.4,0.45})-LOOKUP(L2258,{0,1950001,3300001,6950001,9000001,18000001,40000001},{0,97500,427500,636000,1536000,2796000,4796000}))*1.021,-2))</f>
        <v/>
      </c>
      <c r="P2258" s="21">
        <f>MAX(0,ROUNDDOWN(F2258-E2258-430000,-3))</f>
        <v/>
      </c>
      <c r="Q2258" s="21">
        <f>MAX(0,ROUNDDOWN(F2258-E2258-430000-H2258,-3))</f>
        <v/>
      </c>
      <c r="R2258" s="21">
        <f>IF(F2258&lt;=450000,0,MAX(0,P2258*0.06-MIN(50000,P2258)*0.03))</f>
        <v/>
      </c>
      <c r="S2258" s="21">
        <f>IF(F2258&lt;=450000,0,MAX(0,P2258*0.04-MIN(50000,P2258)*0.02))</f>
        <v/>
      </c>
      <c r="T2258" s="21">
        <f>IF(F2258&lt;=450000,0,MAX(0,Q2258*0.06-MIN(50000,Q2258)*0.03))</f>
        <v/>
      </c>
      <c r="U2258" s="21">
        <f>IF(F2258&lt;=450000,0,MAX(0,Q2258*0.04-MIN(50000,Q2258)*0.02))</f>
        <v/>
      </c>
      <c r="V2258" s="21">
        <f>50000+MAX(0,G2258-480000)</f>
        <v/>
      </c>
      <c r="W2258" s="21">
        <f>P2258-V2258</f>
        <v/>
      </c>
      <c r="X2258" s="21">
        <f>Q2258-V2258</f>
        <v/>
      </c>
      <c r="Y2258" s="22">
        <f>IF(W2258&lt;0,0.9,LOOKUP(W2258,{0,1950001,3300001,6950001,9000001,18000001,40000001},{0.84895,0.7979,0.6958,0.66517,0.56307,0.4916,0.44055}))</f>
        <v/>
      </c>
      <c r="Z2258" s="22">
        <f>IF(X2258&lt;0,0.9,LOOKUP(X2258,{0,1950001,3300001,6950001,9000001,18000001,40000001},{0.84895,0.7979,0.6958,0.66517,0.56307,0.4916,0.44055}))</f>
        <v/>
      </c>
      <c r="AA2258" s="22">
        <f>IF(W2258&lt;0,0,CHOOSE(MATCH(W2258,{0,1950001,3300001,6950001,9000001},1),5.105/84.895,10.21/79.79,20.42/69.58,23.483/66.517,33.693/56.307))</f>
        <v/>
      </c>
      <c r="AB2258" s="21">
        <f>IF(C2258&lt;=2000,0,(MIN(C2258,ROUNDDOWN(F2258*0.3,0))-2000)*0.1)</f>
        <v/>
      </c>
      <c r="AC2258" s="21">
        <f>IF(C2258&lt;=2000,0,MIN((C2258-2000)*Y2258,(R2258+S2258)*0.2))</f>
        <v/>
      </c>
      <c r="AD2258" s="21">
        <f>IF(C2258&lt;=2000,0,MIN((C2258-2000)*Z2258,(T2258+U2258)*0.2))</f>
        <v/>
      </c>
      <c r="AE2258" s="21">
        <f>AC2258*AA2258</f>
        <v/>
      </c>
      <c r="AF2258" s="21">
        <f>ROUNDDOWN(R2258,-2)+ROUNDDOWN(S2258,-2)</f>
        <v/>
      </c>
      <c r="AG2258" s="21">
        <f>ROUNDDOWN(MAX(0,R2258-(AB2258+AC2258+AE2258)*0.6),-2)+ROUNDDOWN(MAX(0,S2258-(AB2258+AC2258+AE2258)*0.4),-2)</f>
        <v/>
      </c>
      <c r="AH2258" s="21">
        <f>ROUNDDOWN(MAX(0,T2258-(AB2258+AD2258)*0.6),-2)+ROUNDDOWN(MAX(0,U2258-(AB2258+AD2258)*0.4),-2)</f>
        <v/>
      </c>
      <c r="AI2258" s="21">
        <f>ROUNDDOWN(T2258,-2)+ROUNDDOWN(U2258,-2)</f>
        <v/>
      </c>
      <c r="AJ2258" s="21">
        <f>M2258+AF2258</f>
        <v/>
      </c>
      <c r="AK2258" s="21">
        <f>M2258+AG2258</f>
        <v/>
      </c>
      <c r="AL2258" s="21">
        <f>N2258+AH2258</f>
        <v/>
      </c>
      <c r="AM2258" s="21">
        <f>O2258+AI2258</f>
        <v/>
      </c>
      <c r="AN2258" s="21">
        <f>N2258+AI2258</f>
        <v/>
      </c>
      <c r="AO2258" s="21">
        <f>ROUNDDOWN((R2258+S2258)*0.2/Y2258+2000,0)</f>
        <v/>
      </c>
      <c r="AP2258" s="21">
        <f>ROUNDDOWN((T2258+U2258)*0.2/Z2258+2000,0)</f>
        <v/>
      </c>
      <c r="AQ2258" s="21">
        <f>AL2258-AK2258</f>
        <v/>
      </c>
      <c r="AR2258" s="21">
        <f>AM2258-AK2258</f>
        <v/>
      </c>
      <c r="AS2258" s="21">
        <f>AM2258-AL2258</f>
        <v/>
      </c>
      <c r="AT2258" s="21">
        <f>AK2258+C2258-AJ2258</f>
        <v/>
      </c>
      <c r="AU2258" s="21">
        <f>AL2258+C2258-AM2258</f>
        <v/>
      </c>
      <c r="AV2258" s="21">
        <f>AN2258+C2258-AM2258</f>
        <v/>
      </c>
    </row>
    <row r="2259">
      <c r="A2259" t="inlineStr">
        <is>
          <t>1万円刻み</t>
        </is>
      </c>
      <c r="B2259" s="21">
        <f>'5_1万円刻み'!$A$496</f>
        <v/>
      </c>
      <c r="C2259" s="21">
        <f>AO2259</f>
        <v/>
      </c>
      <c r="D2259" s="21" t="n">
        <v>0</v>
      </c>
      <c r="E2259" s="21">
        <f>ROUND(MIN(B2259/12,650000)*12*0.0915+MIN(B2259/12,1390000)*12*(0.0504+0)+B2259*0.005,0)</f>
        <v/>
      </c>
      <c r="F2259" s="21">
        <f>IF(B2259&lt;741000,0,IF(B2259&lt;2191000,B2259-740000,IF(B2259&lt;2193000,1451000,IF(B2259&lt;2196000,1453000,IF(B2259&lt;2200000,1456000,IF(B2259&lt;3600000,ROUND(ROUNDDOWN(B2259/4,-3)*2.8,0)-80000,IF(B2259&lt;6600000,ROUND(ROUNDDOWN(B2259/4,-3)*3.2,0)-440000,IF(B2259&lt;8500000,ROUNDDOWN(B2259*0.9,0)-1100000,B2259-1950000))))))))</f>
        <v/>
      </c>
      <c r="G2259" s="21">
        <f>IF(F2259&gt;23500000,NA(),IF(F2259&lt;=4890000,1040000,IF(F2259&lt;=6550000,670000,620000)))</f>
        <v/>
      </c>
      <c r="H2259" s="21">
        <f>IF(D2259&lt;=0,0,MAX(0,MIN(2000000,D2259-MIN(100000,ROUNDDOWN(F2259*0.05,0)))))</f>
        <v/>
      </c>
      <c r="I2259" s="21">
        <f>IF(C2259&lt;=2000,0,MIN(C2259,ROUNDDOWN(F2259*0.4,0))-2000)</f>
        <v/>
      </c>
      <c r="J2259" s="21">
        <f>MAX(0,ROUNDDOWN(F2259-E2259-G2259,-3))</f>
        <v/>
      </c>
      <c r="K2259" s="21">
        <f>MAX(0,ROUNDDOWN(F2259-E2259-G2259-H2259-I2259,-3))</f>
        <v/>
      </c>
      <c r="L2259" s="21">
        <f>MAX(0,ROUNDDOWN(F2259-E2259-G2259-H2259,-3))</f>
        <v/>
      </c>
      <c r="M2259" s="21">
        <f>IF(J2259&lt;=0,0,ROUNDDOWN((J2259*LOOKUP(J2259,{0,1950001,3300001,6950001,9000001,18000001,40000001},{0.05,0.1,0.2,0.23,0.33,0.4,0.45})-LOOKUP(J2259,{0,1950001,3300001,6950001,9000001,18000001,40000001},{0,97500,427500,636000,1536000,2796000,4796000}))*1.021,-2))</f>
        <v/>
      </c>
      <c r="N2259" s="21">
        <f>IF(K2259&lt;=0,0,ROUNDDOWN((K2259*LOOKUP(K2259,{0,1950001,3300001,6950001,9000001,18000001,40000001},{0.05,0.1,0.2,0.23,0.33,0.4,0.45})-LOOKUP(K2259,{0,1950001,3300001,6950001,9000001,18000001,40000001},{0,97500,427500,636000,1536000,2796000,4796000}))*1.021,-2))</f>
        <v/>
      </c>
      <c r="O2259" s="21">
        <f>IF(L2259&lt;=0,0,ROUNDDOWN((L2259*LOOKUP(L2259,{0,1950001,3300001,6950001,9000001,18000001,40000001},{0.05,0.1,0.2,0.23,0.33,0.4,0.45})-LOOKUP(L2259,{0,1950001,3300001,6950001,9000001,18000001,40000001},{0,97500,427500,636000,1536000,2796000,4796000}))*1.021,-2))</f>
        <v/>
      </c>
      <c r="P2259" s="21">
        <f>MAX(0,ROUNDDOWN(F2259-E2259-430000,-3))</f>
        <v/>
      </c>
      <c r="Q2259" s="21">
        <f>MAX(0,ROUNDDOWN(F2259-E2259-430000-H2259,-3))</f>
        <v/>
      </c>
      <c r="R2259" s="21">
        <f>IF(F2259&lt;=450000,0,MAX(0,P2259*0.06-MIN(50000,P2259)*0.03))</f>
        <v/>
      </c>
      <c r="S2259" s="21">
        <f>IF(F2259&lt;=450000,0,MAX(0,P2259*0.04-MIN(50000,P2259)*0.02))</f>
        <v/>
      </c>
      <c r="T2259" s="21">
        <f>IF(F2259&lt;=450000,0,MAX(0,Q2259*0.06-MIN(50000,Q2259)*0.03))</f>
        <v/>
      </c>
      <c r="U2259" s="21">
        <f>IF(F2259&lt;=450000,0,MAX(0,Q2259*0.04-MIN(50000,Q2259)*0.02))</f>
        <v/>
      </c>
      <c r="V2259" s="21">
        <f>50000+MAX(0,G2259-480000)</f>
        <v/>
      </c>
      <c r="W2259" s="21">
        <f>P2259-V2259</f>
        <v/>
      </c>
      <c r="X2259" s="21">
        <f>Q2259-V2259</f>
        <v/>
      </c>
      <c r="Y2259" s="22">
        <f>IF(W2259&lt;0,0.9,LOOKUP(W2259,{0,1950001,3300001,6950001,9000001,18000001,40000001},{0.84895,0.7979,0.6958,0.66517,0.56307,0.4916,0.44055}))</f>
        <v/>
      </c>
      <c r="Z2259" s="22">
        <f>IF(X2259&lt;0,0.9,LOOKUP(X2259,{0,1950001,3300001,6950001,9000001,18000001,40000001},{0.84895,0.7979,0.6958,0.66517,0.56307,0.4916,0.44055}))</f>
        <v/>
      </c>
      <c r="AA2259" s="22">
        <f>IF(W2259&lt;0,0,CHOOSE(MATCH(W2259,{0,1950001,3300001,6950001,9000001},1),5.105/84.895,10.21/79.79,20.42/69.58,23.483/66.517,33.693/56.307))</f>
        <v/>
      </c>
      <c r="AB2259" s="21">
        <f>IF(C2259&lt;=2000,0,(MIN(C2259,ROUNDDOWN(F2259*0.3,0))-2000)*0.1)</f>
        <v/>
      </c>
      <c r="AC2259" s="21">
        <f>IF(C2259&lt;=2000,0,MIN((C2259-2000)*Y2259,(R2259+S2259)*0.2))</f>
        <v/>
      </c>
      <c r="AD2259" s="21">
        <f>IF(C2259&lt;=2000,0,MIN((C2259-2000)*Z2259,(T2259+U2259)*0.2))</f>
        <v/>
      </c>
      <c r="AE2259" s="21">
        <f>AC2259*AA2259</f>
        <v/>
      </c>
      <c r="AF2259" s="21">
        <f>ROUNDDOWN(R2259,-2)+ROUNDDOWN(S2259,-2)</f>
        <v/>
      </c>
      <c r="AG2259" s="21">
        <f>ROUNDDOWN(MAX(0,R2259-(AB2259+AC2259+AE2259)*0.6),-2)+ROUNDDOWN(MAX(0,S2259-(AB2259+AC2259+AE2259)*0.4),-2)</f>
        <v/>
      </c>
      <c r="AH2259" s="21">
        <f>ROUNDDOWN(MAX(0,T2259-(AB2259+AD2259)*0.6),-2)+ROUNDDOWN(MAX(0,U2259-(AB2259+AD2259)*0.4),-2)</f>
        <v/>
      </c>
      <c r="AI2259" s="21">
        <f>ROUNDDOWN(T2259,-2)+ROUNDDOWN(U2259,-2)</f>
        <v/>
      </c>
      <c r="AJ2259" s="21">
        <f>M2259+AF2259</f>
        <v/>
      </c>
      <c r="AK2259" s="21">
        <f>M2259+AG2259</f>
        <v/>
      </c>
      <c r="AL2259" s="21">
        <f>N2259+AH2259</f>
        <v/>
      </c>
      <c r="AM2259" s="21">
        <f>O2259+AI2259</f>
        <v/>
      </c>
      <c r="AN2259" s="21">
        <f>N2259+AI2259</f>
        <v/>
      </c>
      <c r="AO2259" s="21">
        <f>ROUNDDOWN((R2259+S2259)*0.2/Y2259+2000,0)</f>
        <v/>
      </c>
      <c r="AP2259" s="21">
        <f>ROUNDDOWN((T2259+U2259)*0.2/Z2259+2000,0)</f>
        <v/>
      </c>
      <c r="AQ2259" s="21">
        <f>AL2259-AK2259</f>
        <v/>
      </c>
      <c r="AR2259" s="21">
        <f>AM2259-AK2259</f>
        <v/>
      </c>
      <c r="AS2259" s="21">
        <f>AM2259-AL2259</f>
        <v/>
      </c>
      <c r="AT2259" s="21">
        <f>AK2259+C2259-AJ2259</f>
        <v/>
      </c>
      <c r="AU2259" s="21">
        <f>AL2259+C2259-AM2259</f>
        <v/>
      </c>
      <c r="AV2259" s="21">
        <f>AN2259+C2259-AM2259</f>
        <v/>
      </c>
    </row>
    <row r="2260">
      <c r="A2260" t="inlineStr">
        <is>
          <t>1万円刻み</t>
        </is>
      </c>
      <c r="B2260" s="21">
        <f>'5_1万円刻み'!$A$497</f>
        <v/>
      </c>
      <c r="C2260" s="21">
        <f>AO2260</f>
        <v/>
      </c>
      <c r="D2260" s="21" t="n">
        <v>0</v>
      </c>
      <c r="E2260" s="21">
        <f>ROUND(MIN(B2260/12,650000)*12*0.0915+MIN(B2260/12,1390000)*12*(0.0504+0)+B2260*0.005,0)</f>
        <v/>
      </c>
      <c r="F2260" s="21">
        <f>IF(B2260&lt;741000,0,IF(B2260&lt;2191000,B2260-740000,IF(B2260&lt;2193000,1451000,IF(B2260&lt;2196000,1453000,IF(B2260&lt;2200000,1456000,IF(B2260&lt;3600000,ROUND(ROUNDDOWN(B2260/4,-3)*2.8,0)-80000,IF(B2260&lt;6600000,ROUND(ROUNDDOWN(B2260/4,-3)*3.2,0)-440000,IF(B2260&lt;8500000,ROUNDDOWN(B2260*0.9,0)-1100000,B2260-1950000))))))))</f>
        <v/>
      </c>
      <c r="G2260" s="21">
        <f>IF(F2260&gt;23500000,NA(),IF(F2260&lt;=4890000,1040000,IF(F2260&lt;=6550000,670000,620000)))</f>
        <v/>
      </c>
      <c r="H2260" s="21">
        <f>IF(D2260&lt;=0,0,MAX(0,MIN(2000000,D2260-MIN(100000,ROUNDDOWN(F2260*0.05,0)))))</f>
        <v/>
      </c>
      <c r="I2260" s="21">
        <f>IF(C2260&lt;=2000,0,MIN(C2260,ROUNDDOWN(F2260*0.4,0))-2000)</f>
        <v/>
      </c>
      <c r="J2260" s="21">
        <f>MAX(0,ROUNDDOWN(F2260-E2260-G2260,-3))</f>
        <v/>
      </c>
      <c r="K2260" s="21">
        <f>MAX(0,ROUNDDOWN(F2260-E2260-G2260-H2260-I2260,-3))</f>
        <v/>
      </c>
      <c r="L2260" s="21">
        <f>MAX(0,ROUNDDOWN(F2260-E2260-G2260-H2260,-3))</f>
        <v/>
      </c>
      <c r="M2260" s="21">
        <f>IF(J2260&lt;=0,0,ROUNDDOWN((J2260*LOOKUP(J2260,{0,1950001,3300001,6950001,9000001,18000001,40000001},{0.05,0.1,0.2,0.23,0.33,0.4,0.45})-LOOKUP(J2260,{0,1950001,3300001,6950001,9000001,18000001,40000001},{0,97500,427500,636000,1536000,2796000,4796000}))*1.021,-2))</f>
        <v/>
      </c>
      <c r="N2260" s="21">
        <f>IF(K2260&lt;=0,0,ROUNDDOWN((K2260*LOOKUP(K2260,{0,1950001,3300001,6950001,9000001,18000001,40000001},{0.05,0.1,0.2,0.23,0.33,0.4,0.45})-LOOKUP(K2260,{0,1950001,3300001,6950001,9000001,18000001,40000001},{0,97500,427500,636000,1536000,2796000,4796000}))*1.021,-2))</f>
        <v/>
      </c>
      <c r="O2260" s="21">
        <f>IF(L2260&lt;=0,0,ROUNDDOWN((L2260*LOOKUP(L2260,{0,1950001,3300001,6950001,9000001,18000001,40000001},{0.05,0.1,0.2,0.23,0.33,0.4,0.45})-LOOKUP(L2260,{0,1950001,3300001,6950001,9000001,18000001,40000001},{0,97500,427500,636000,1536000,2796000,4796000}))*1.021,-2))</f>
        <v/>
      </c>
      <c r="P2260" s="21">
        <f>MAX(0,ROUNDDOWN(F2260-E2260-430000,-3))</f>
        <v/>
      </c>
      <c r="Q2260" s="21">
        <f>MAX(0,ROUNDDOWN(F2260-E2260-430000-H2260,-3))</f>
        <v/>
      </c>
      <c r="R2260" s="21">
        <f>IF(F2260&lt;=450000,0,MAX(0,P2260*0.06-MIN(50000,P2260)*0.03))</f>
        <v/>
      </c>
      <c r="S2260" s="21">
        <f>IF(F2260&lt;=450000,0,MAX(0,P2260*0.04-MIN(50000,P2260)*0.02))</f>
        <v/>
      </c>
      <c r="T2260" s="21">
        <f>IF(F2260&lt;=450000,0,MAX(0,Q2260*0.06-MIN(50000,Q2260)*0.03))</f>
        <v/>
      </c>
      <c r="U2260" s="21">
        <f>IF(F2260&lt;=450000,0,MAX(0,Q2260*0.04-MIN(50000,Q2260)*0.02))</f>
        <v/>
      </c>
      <c r="V2260" s="21">
        <f>50000+MAX(0,G2260-480000)</f>
        <v/>
      </c>
      <c r="W2260" s="21">
        <f>P2260-V2260</f>
        <v/>
      </c>
      <c r="X2260" s="21">
        <f>Q2260-V2260</f>
        <v/>
      </c>
      <c r="Y2260" s="22">
        <f>IF(W2260&lt;0,0.9,LOOKUP(W2260,{0,1950001,3300001,6950001,9000001,18000001,40000001},{0.84895,0.7979,0.6958,0.66517,0.56307,0.4916,0.44055}))</f>
        <v/>
      </c>
      <c r="Z2260" s="22">
        <f>IF(X2260&lt;0,0.9,LOOKUP(X2260,{0,1950001,3300001,6950001,9000001,18000001,40000001},{0.84895,0.7979,0.6958,0.66517,0.56307,0.4916,0.44055}))</f>
        <v/>
      </c>
      <c r="AA2260" s="22">
        <f>IF(W2260&lt;0,0,CHOOSE(MATCH(W2260,{0,1950001,3300001,6950001,9000001},1),5.105/84.895,10.21/79.79,20.42/69.58,23.483/66.517,33.693/56.307))</f>
        <v/>
      </c>
      <c r="AB2260" s="21">
        <f>IF(C2260&lt;=2000,0,(MIN(C2260,ROUNDDOWN(F2260*0.3,0))-2000)*0.1)</f>
        <v/>
      </c>
      <c r="AC2260" s="21">
        <f>IF(C2260&lt;=2000,0,MIN((C2260-2000)*Y2260,(R2260+S2260)*0.2))</f>
        <v/>
      </c>
      <c r="AD2260" s="21">
        <f>IF(C2260&lt;=2000,0,MIN((C2260-2000)*Z2260,(T2260+U2260)*0.2))</f>
        <v/>
      </c>
      <c r="AE2260" s="21">
        <f>AC2260*AA2260</f>
        <v/>
      </c>
      <c r="AF2260" s="21">
        <f>ROUNDDOWN(R2260,-2)+ROUNDDOWN(S2260,-2)</f>
        <v/>
      </c>
      <c r="AG2260" s="21">
        <f>ROUNDDOWN(MAX(0,R2260-(AB2260+AC2260+AE2260)*0.6),-2)+ROUNDDOWN(MAX(0,S2260-(AB2260+AC2260+AE2260)*0.4),-2)</f>
        <v/>
      </c>
      <c r="AH2260" s="21">
        <f>ROUNDDOWN(MAX(0,T2260-(AB2260+AD2260)*0.6),-2)+ROUNDDOWN(MAX(0,U2260-(AB2260+AD2260)*0.4),-2)</f>
        <v/>
      </c>
      <c r="AI2260" s="21">
        <f>ROUNDDOWN(T2260,-2)+ROUNDDOWN(U2260,-2)</f>
        <v/>
      </c>
      <c r="AJ2260" s="21">
        <f>M2260+AF2260</f>
        <v/>
      </c>
      <c r="AK2260" s="21">
        <f>M2260+AG2260</f>
        <v/>
      </c>
      <c r="AL2260" s="21">
        <f>N2260+AH2260</f>
        <v/>
      </c>
      <c r="AM2260" s="21">
        <f>O2260+AI2260</f>
        <v/>
      </c>
      <c r="AN2260" s="21">
        <f>N2260+AI2260</f>
        <v/>
      </c>
      <c r="AO2260" s="21">
        <f>ROUNDDOWN((R2260+S2260)*0.2/Y2260+2000,0)</f>
        <v/>
      </c>
      <c r="AP2260" s="21">
        <f>ROUNDDOWN((T2260+U2260)*0.2/Z2260+2000,0)</f>
        <v/>
      </c>
      <c r="AQ2260" s="21">
        <f>AL2260-AK2260</f>
        <v/>
      </c>
      <c r="AR2260" s="21">
        <f>AM2260-AK2260</f>
        <v/>
      </c>
      <c r="AS2260" s="21">
        <f>AM2260-AL2260</f>
        <v/>
      </c>
      <c r="AT2260" s="21">
        <f>AK2260+C2260-AJ2260</f>
        <v/>
      </c>
      <c r="AU2260" s="21">
        <f>AL2260+C2260-AM2260</f>
        <v/>
      </c>
      <c r="AV2260" s="21">
        <f>AN2260+C2260-AM2260</f>
        <v/>
      </c>
    </row>
    <row r="2261">
      <c r="A2261" t="inlineStr">
        <is>
          <t>1万円刻み</t>
        </is>
      </c>
      <c r="B2261" s="21">
        <f>'5_1万円刻み'!$A$498</f>
        <v/>
      </c>
      <c r="C2261" s="21">
        <f>AO2261</f>
        <v/>
      </c>
      <c r="D2261" s="21" t="n">
        <v>0</v>
      </c>
      <c r="E2261" s="21">
        <f>ROUND(MIN(B2261/12,650000)*12*0.0915+MIN(B2261/12,1390000)*12*(0.0504+0)+B2261*0.005,0)</f>
        <v/>
      </c>
      <c r="F2261" s="21">
        <f>IF(B2261&lt;741000,0,IF(B2261&lt;2191000,B2261-740000,IF(B2261&lt;2193000,1451000,IF(B2261&lt;2196000,1453000,IF(B2261&lt;2200000,1456000,IF(B2261&lt;3600000,ROUND(ROUNDDOWN(B2261/4,-3)*2.8,0)-80000,IF(B2261&lt;6600000,ROUND(ROUNDDOWN(B2261/4,-3)*3.2,0)-440000,IF(B2261&lt;8500000,ROUNDDOWN(B2261*0.9,0)-1100000,B2261-1950000))))))))</f>
        <v/>
      </c>
      <c r="G2261" s="21">
        <f>IF(F2261&gt;23500000,NA(),IF(F2261&lt;=4890000,1040000,IF(F2261&lt;=6550000,670000,620000)))</f>
        <v/>
      </c>
      <c r="H2261" s="21">
        <f>IF(D2261&lt;=0,0,MAX(0,MIN(2000000,D2261-MIN(100000,ROUNDDOWN(F2261*0.05,0)))))</f>
        <v/>
      </c>
      <c r="I2261" s="21">
        <f>IF(C2261&lt;=2000,0,MIN(C2261,ROUNDDOWN(F2261*0.4,0))-2000)</f>
        <v/>
      </c>
      <c r="J2261" s="21">
        <f>MAX(0,ROUNDDOWN(F2261-E2261-G2261,-3))</f>
        <v/>
      </c>
      <c r="K2261" s="21">
        <f>MAX(0,ROUNDDOWN(F2261-E2261-G2261-H2261-I2261,-3))</f>
        <v/>
      </c>
      <c r="L2261" s="21">
        <f>MAX(0,ROUNDDOWN(F2261-E2261-G2261-H2261,-3))</f>
        <v/>
      </c>
      <c r="M2261" s="21">
        <f>IF(J2261&lt;=0,0,ROUNDDOWN((J2261*LOOKUP(J2261,{0,1950001,3300001,6950001,9000001,18000001,40000001},{0.05,0.1,0.2,0.23,0.33,0.4,0.45})-LOOKUP(J2261,{0,1950001,3300001,6950001,9000001,18000001,40000001},{0,97500,427500,636000,1536000,2796000,4796000}))*1.021,-2))</f>
        <v/>
      </c>
      <c r="N2261" s="21">
        <f>IF(K2261&lt;=0,0,ROUNDDOWN((K2261*LOOKUP(K2261,{0,1950001,3300001,6950001,9000001,18000001,40000001},{0.05,0.1,0.2,0.23,0.33,0.4,0.45})-LOOKUP(K2261,{0,1950001,3300001,6950001,9000001,18000001,40000001},{0,97500,427500,636000,1536000,2796000,4796000}))*1.021,-2))</f>
        <v/>
      </c>
      <c r="O2261" s="21">
        <f>IF(L2261&lt;=0,0,ROUNDDOWN((L2261*LOOKUP(L2261,{0,1950001,3300001,6950001,9000001,18000001,40000001},{0.05,0.1,0.2,0.23,0.33,0.4,0.45})-LOOKUP(L2261,{0,1950001,3300001,6950001,9000001,18000001,40000001},{0,97500,427500,636000,1536000,2796000,4796000}))*1.021,-2))</f>
        <v/>
      </c>
      <c r="P2261" s="21">
        <f>MAX(0,ROUNDDOWN(F2261-E2261-430000,-3))</f>
        <v/>
      </c>
      <c r="Q2261" s="21">
        <f>MAX(0,ROUNDDOWN(F2261-E2261-430000-H2261,-3))</f>
        <v/>
      </c>
      <c r="R2261" s="21">
        <f>IF(F2261&lt;=450000,0,MAX(0,P2261*0.06-MIN(50000,P2261)*0.03))</f>
        <v/>
      </c>
      <c r="S2261" s="21">
        <f>IF(F2261&lt;=450000,0,MAX(0,P2261*0.04-MIN(50000,P2261)*0.02))</f>
        <v/>
      </c>
      <c r="T2261" s="21">
        <f>IF(F2261&lt;=450000,0,MAX(0,Q2261*0.06-MIN(50000,Q2261)*0.03))</f>
        <v/>
      </c>
      <c r="U2261" s="21">
        <f>IF(F2261&lt;=450000,0,MAX(0,Q2261*0.04-MIN(50000,Q2261)*0.02))</f>
        <v/>
      </c>
      <c r="V2261" s="21">
        <f>50000+MAX(0,G2261-480000)</f>
        <v/>
      </c>
      <c r="W2261" s="21">
        <f>P2261-V2261</f>
        <v/>
      </c>
      <c r="X2261" s="21">
        <f>Q2261-V2261</f>
        <v/>
      </c>
      <c r="Y2261" s="22">
        <f>IF(W2261&lt;0,0.9,LOOKUP(W2261,{0,1950001,3300001,6950001,9000001,18000001,40000001},{0.84895,0.7979,0.6958,0.66517,0.56307,0.4916,0.44055}))</f>
        <v/>
      </c>
      <c r="Z2261" s="22">
        <f>IF(X2261&lt;0,0.9,LOOKUP(X2261,{0,1950001,3300001,6950001,9000001,18000001,40000001},{0.84895,0.7979,0.6958,0.66517,0.56307,0.4916,0.44055}))</f>
        <v/>
      </c>
      <c r="AA2261" s="22">
        <f>IF(W2261&lt;0,0,CHOOSE(MATCH(W2261,{0,1950001,3300001,6950001,9000001},1),5.105/84.895,10.21/79.79,20.42/69.58,23.483/66.517,33.693/56.307))</f>
        <v/>
      </c>
      <c r="AB2261" s="21">
        <f>IF(C2261&lt;=2000,0,(MIN(C2261,ROUNDDOWN(F2261*0.3,0))-2000)*0.1)</f>
        <v/>
      </c>
      <c r="AC2261" s="21">
        <f>IF(C2261&lt;=2000,0,MIN((C2261-2000)*Y2261,(R2261+S2261)*0.2))</f>
        <v/>
      </c>
      <c r="AD2261" s="21">
        <f>IF(C2261&lt;=2000,0,MIN((C2261-2000)*Z2261,(T2261+U2261)*0.2))</f>
        <v/>
      </c>
      <c r="AE2261" s="21">
        <f>AC2261*AA2261</f>
        <v/>
      </c>
      <c r="AF2261" s="21">
        <f>ROUNDDOWN(R2261,-2)+ROUNDDOWN(S2261,-2)</f>
        <v/>
      </c>
      <c r="AG2261" s="21">
        <f>ROUNDDOWN(MAX(0,R2261-(AB2261+AC2261+AE2261)*0.6),-2)+ROUNDDOWN(MAX(0,S2261-(AB2261+AC2261+AE2261)*0.4),-2)</f>
        <v/>
      </c>
      <c r="AH2261" s="21">
        <f>ROUNDDOWN(MAX(0,T2261-(AB2261+AD2261)*0.6),-2)+ROUNDDOWN(MAX(0,U2261-(AB2261+AD2261)*0.4),-2)</f>
        <v/>
      </c>
      <c r="AI2261" s="21">
        <f>ROUNDDOWN(T2261,-2)+ROUNDDOWN(U2261,-2)</f>
        <v/>
      </c>
      <c r="AJ2261" s="21">
        <f>M2261+AF2261</f>
        <v/>
      </c>
      <c r="AK2261" s="21">
        <f>M2261+AG2261</f>
        <v/>
      </c>
      <c r="AL2261" s="21">
        <f>N2261+AH2261</f>
        <v/>
      </c>
      <c r="AM2261" s="21">
        <f>O2261+AI2261</f>
        <v/>
      </c>
      <c r="AN2261" s="21">
        <f>N2261+AI2261</f>
        <v/>
      </c>
      <c r="AO2261" s="21">
        <f>ROUNDDOWN((R2261+S2261)*0.2/Y2261+2000,0)</f>
        <v/>
      </c>
      <c r="AP2261" s="21">
        <f>ROUNDDOWN((T2261+U2261)*0.2/Z2261+2000,0)</f>
        <v/>
      </c>
      <c r="AQ2261" s="21">
        <f>AL2261-AK2261</f>
        <v/>
      </c>
      <c r="AR2261" s="21">
        <f>AM2261-AK2261</f>
        <v/>
      </c>
      <c r="AS2261" s="21">
        <f>AM2261-AL2261</f>
        <v/>
      </c>
      <c r="AT2261" s="21">
        <f>AK2261+C2261-AJ2261</f>
        <v/>
      </c>
      <c r="AU2261" s="21">
        <f>AL2261+C2261-AM2261</f>
        <v/>
      </c>
      <c r="AV2261" s="21">
        <f>AN2261+C2261-AM2261</f>
        <v/>
      </c>
    </row>
    <row r="2262">
      <c r="A2262" t="inlineStr">
        <is>
          <t>1万円刻み</t>
        </is>
      </c>
      <c r="B2262" s="21">
        <f>'5_1万円刻み'!$A$499</f>
        <v/>
      </c>
      <c r="C2262" s="21">
        <f>AO2262</f>
        <v/>
      </c>
      <c r="D2262" s="21" t="n">
        <v>0</v>
      </c>
      <c r="E2262" s="21">
        <f>ROUND(MIN(B2262/12,650000)*12*0.0915+MIN(B2262/12,1390000)*12*(0.0504+0)+B2262*0.005,0)</f>
        <v/>
      </c>
      <c r="F2262" s="21">
        <f>IF(B2262&lt;741000,0,IF(B2262&lt;2191000,B2262-740000,IF(B2262&lt;2193000,1451000,IF(B2262&lt;2196000,1453000,IF(B2262&lt;2200000,1456000,IF(B2262&lt;3600000,ROUND(ROUNDDOWN(B2262/4,-3)*2.8,0)-80000,IF(B2262&lt;6600000,ROUND(ROUNDDOWN(B2262/4,-3)*3.2,0)-440000,IF(B2262&lt;8500000,ROUNDDOWN(B2262*0.9,0)-1100000,B2262-1950000))))))))</f>
        <v/>
      </c>
      <c r="G2262" s="21">
        <f>IF(F2262&gt;23500000,NA(),IF(F2262&lt;=4890000,1040000,IF(F2262&lt;=6550000,670000,620000)))</f>
        <v/>
      </c>
      <c r="H2262" s="21">
        <f>IF(D2262&lt;=0,0,MAX(0,MIN(2000000,D2262-MIN(100000,ROUNDDOWN(F2262*0.05,0)))))</f>
        <v/>
      </c>
      <c r="I2262" s="21">
        <f>IF(C2262&lt;=2000,0,MIN(C2262,ROUNDDOWN(F2262*0.4,0))-2000)</f>
        <v/>
      </c>
      <c r="J2262" s="21">
        <f>MAX(0,ROUNDDOWN(F2262-E2262-G2262,-3))</f>
        <v/>
      </c>
      <c r="K2262" s="21">
        <f>MAX(0,ROUNDDOWN(F2262-E2262-G2262-H2262-I2262,-3))</f>
        <v/>
      </c>
      <c r="L2262" s="21">
        <f>MAX(0,ROUNDDOWN(F2262-E2262-G2262-H2262,-3))</f>
        <v/>
      </c>
      <c r="M2262" s="21">
        <f>IF(J2262&lt;=0,0,ROUNDDOWN((J2262*LOOKUP(J2262,{0,1950001,3300001,6950001,9000001,18000001,40000001},{0.05,0.1,0.2,0.23,0.33,0.4,0.45})-LOOKUP(J2262,{0,1950001,3300001,6950001,9000001,18000001,40000001},{0,97500,427500,636000,1536000,2796000,4796000}))*1.021,-2))</f>
        <v/>
      </c>
      <c r="N2262" s="21">
        <f>IF(K2262&lt;=0,0,ROUNDDOWN((K2262*LOOKUP(K2262,{0,1950001,3300001,6950001,9000001,18000001,40000001},{0.05,0.1,0.2,0.23,0.33,0.4,0.45})-LOOKUP(K2262,{0,1950001,3300001,6950001,9000001,18000001,40000001},{0,97500,427500,636000,1536000,2796000,4796000}))*1.021,-2))</f>
        <v/>
      </c>
      <c r="O2262" s="21">
        <f>IF(L2262&lt;=0,0,ROUNDDOWN((L2262*LOOKUP(L2262,{0,1950001,3300001,6950001,9000001,18000001,40000001},{0.05,0.1,0.2,0.23,0.33,0.4,0.45})-LOOKUP(L2262,{0,1950001,3300001,6950001,9000001,18000001,40000001},{0,97500,427500,636000,1536000,2796000,4796000}))*1.021,-2))</f>
        <v/>
      </c>
      <c r="P2262" s="21">
        <f>MAX(0,ROUNDDOWN(F2262-E2262-430000,-3))</f>
        <v/>
      </c>
      <c r="Q2262" s="21">
        <f>MAX(0,ROUNDDOWN(F2262-E2262-430000-H2262,-3))</f>
        <v/>
      </c>
      <c r="R2262" s="21">
        <f>IF(F2262&lt;=450000,0,MAX(0,P2262*0.06-MIN(50000,P2262)*0.03))</f>
        <v/>
      </c>
      <c r="S2262" s="21">
        <f>IF(F2262&lt;=450000,0,MAX(0,P2262*0.04-MIN(50000,P2262)*0.02))</f>
        <v/>
      </c>
      <c r="T2262" s="21">
        <f>IF(F2262&lt;=450000,0,MAX(0,Q2262*0.06-MIN(50000,Q2262)*0.03))</f>
        <v/>
      </c>
      <c r="U2262" s="21">
        <f>IF(F2262&lt;=450000,0,MAX(0,Q2262*0.04-MIN(50000,Q2262)*0.02))</f>
        <v/>
      </c>
      <c r="V2262" s="21">
        <f>50000+MAX(0,G2262-480000)</f>
        <v/>
      </c>
      <c r="W2262" s="21">
        <f>P2262-V2262</f>
        <v/>
      </c>
      <c r="X2262" s="21">
        <f>Q2262-V2262</f>
        <v/>
      </c>
      <c r="Y2262" s="22">
        <f>IF(W2262&lt;0,0.9,LOOKUP(W2262,{0,1950001,3300001,6950001,9000001,18000001,40000001},{0.84895,0.7979,0.6958,0.66517,0.56307,0.4916,0.44055}))</f>
        <v/>
      </c>
      <c r="Z2262" s="22">
        <f>IF(X2262&lt;0,0.9,LOOKUP(X2262,{0,1950001,3300001,6950001,9000001,18000001,40000001},{0.84895,0.7979,0.6958,0.66517,0.56307,0.4916,0.44055}))</f>
        <v/>
      </c>
      <c r="AA2262" s="22">
        <f>IF(W2262&lt;0,0,CHOOSE(MATCH(W2262,{0,1950001,3300001,6950001,9000001},1),5.105/84.895,10.21/79.79,20.42/69.58,23.483/66.517,33.693/56.307))</f>
        <v/>
      </c>
      <c r="AB2262" s="21">
        <f>IF(C2262&lt;=2000,0,(MIN(C2262,ROUNDDOWN(F2262*0.3,0))-2000)*0.1)</f>
        <v/>
      </c>
      <c r="AC2262" s="21">
        <f>IF(C2262&lt;=2000,0,MIN((C2262-2000)*Y2262,(R2262+S2262)*0.2))</f>
        <v/>
      </c>
      <c r="AD2262" s="21">
        <f>IF(C2262&lt;=2000,0,MIN((C2262-2000)*Z2262,(T2262+U2262)*0.2))</f>
        <v/>
      </c>
      <c r="AE2262" s="21">
        <f>AC2262*AA2262</f>
        <v/>
      </c>
      <c r="AF2262" s="21">
        <f>ROUNDDOWN(R2262,-2)+ROUNDDOWN(S2262,-2)</f>
        <v/>
      </c>
      <c r="AG2262" s="21">
        <f>ROUNDDOWN(MAX(0,R2262-(AB2262+AC2262+AE2262)*0.6),-2)+ROUNDDOWN(MAX(0,S2262-(AB2262+AC2262+AE2262)*0.4),-2)</f>
        <v/>
      </c>
      <c r="AH2262" s="21">
        <f>ROUNDDOWN(MAX(0,T2262-(AB2262+AD2262)*0.6),-2)+ROUNDDOWN(MAX(0,U2262-(AB2262+AD2262)*0.4),-2)</f>
        <v/>
      </c>
      <c r="AI2262" s="21">
        <f>ROUNDDOWN(T2262,-2)+ROUNDDOWN(U2262,-2)</f>
        <v/>
      </c>
      <c r="AJ2262" s="21">
        <f>M2262+AF2262</f>
        <v/>
      </c>
      <c r="AK2262" s="21">
        <f>M2262+AG2262</f>
        <v/>
      </c>
      <c r="AL2262" s="21">
        <f>N2262+AH2262</f>
        <v/>
      </c>
      <c r="AM2262" s="21">
        <f>O2262+AI2262</f>
        <v/>
      </c>
      <c r="AN2262" s="21">
        <f>N2262+AI2262</f>
        <v/>
      </c>
      <c r="AO2262" s="21">
        <f>ROUNDDOWN((R2262+S2262)*0.2/Y2262+2000,0)</f>
        <v/>
      </c>
      <c r="AP2262" s="21">
        <f>ROUNDDOWN((T2262+U2262)*0.2/Z2262+2000,0)</f>
        <v/>
      </c>
      <c r="AQ2262" s="21">
        <f>AL2262-AK2262</f>
        <v/>
      </c>
      <c r="AR2262" s="21">
        <f>AM2262-AK2262</f>
        <v/>
      </c>
      <c r="AS2262" s="21">
        <f>AM2262-AL2262</f>
        <v/>
      </c>
      <c r="AT2262" s="21">
        <f>AK2262+C2262-AJ2262</f>
        <v/>
      </c>
      <c r="AU2262" s="21">
        <f>AL2262+C2262-AM2262</f>
        <v/>
      </c>
      <c r="AV2262" s="21">
        <f>AN2262+C2262-AM2262</f>
        <v/>
      </c>
    </row>
    <row r="2263">
      <c r="A2263" t="inlineStr">
        <is>
          <t>1万円刻み</t>
        </is>
      </c>
      <c r="B2263" s="21">
        <f>'5_1万円刻み'!$A$500</f>
        <v/>
      </c>
      <c r="C2263" s="21">
        <f>AO2263</f>
        <v/>
      </c>
      <c r="D2263" s="21" t="n">
        <v>0</v>
      </c>
      <c r="E2263" s="21">
        <f>ROUND(MIN(B2263/12,650000)*12*0.0915+MIN(B2263/12,1390000)*12*(0.0504+0)+B2263*0.005,0)</f>
        <v/>
      </c>
      <c r="F2263" s="21">
        <f>IF(B2263&lt;741000,0,IF(B2263&lt;2191000,B2263-740000,IF(B2263&lt;2193000,1451000,IF(B2263&lt;2196000,1453000,IF(B2263&lt;2200000,1456000,IF(B2263&lt;3600000,ROUND(ROUNDDOWN(B2263/4,-3)*2.8,0)-80000,IF(B2263&lt;6600000,ROUND(ROUNDDOWN(B2263/4,-3)*3.2,0)-440000,IF(B2263&lt;8500000,ROUNDDOWN(B2263*0.9,0)-1100000,B2263-1950000))))))))</f>
        <v/>
      </c>
      <c r="G2263" s="21">
        <f>IF(F2263&gt;23500000,NA(),IF(F2263&lt;=4890000,1040000,IF(F2263&lt;=6550000,670000,620000)))</f>
        <v/>
      </c>
      <c r="H2263" s="21">
        <f>IF(D2263&lt;=0,0,MAX(0,MIN(2000000,D2263-MIN(100000,ROUNDDOWN(F2263*0.05,0)))))</f>
        <v/>
      </c>
      <c r="I2263" s="21">
        <f>IF(C2263&lt;=2000,0,MIN(C2263,ROUNDDOWN(F2263*0.4,0))-2000)</f>
        <v/>
      </c>
      <c r="J2263" s="21">
        <f>MAX(0,ROUNDDOWN(F2263-E2263-G2263,-3))</f>
        <v/>
      </c>
      <c r="K2263" s="21">
        <f>MAX(0,ROUNDDOWN(F2263-E2263-G2263-H2263-I2263,-3))</f>
        <v/>
      </c>
      <c r="L2263" s="21">
        <f>MAX(0,ROUNDDOWN(F2263-E2263-G2263-H2263,-3))</f>
        <v/>
      </c>
      <c r="M2263" s="21">
        <f>IF(J2263&lt;=0,0,ROUNDDOWN((J2263*LOOKUP(J2263,{0,1950001,3300001,6950001,9000001,18000001,40000001},{0.05,0.1,0.2,0.23,0.33,0.4,0.45})-LOOKUP(J2263,{0,1950001,3300001,6950001,9000001,18000001,40000001},{0,97500,427500,636000,1536000,2796000,4796000}))*1.021,-2))</f>
        <v/>
      </c>
      <c r="N2263" s="21">
        <f>IF(K2263&lt;=0,0,ROUNDDOWN((K2263*LOOKUP(K2263,{0,1950001,3300001,6950001,9000001,18000001,40000001},{0.05,0.1,0.2,0.23,0.33,0.4,0.45})-LOOKUP(K2263,{0,1950001,3300001,6950001,9000001,18000001,40000001},{0,97500,427500,636000,1536000,2796000,4796000}))*1.021,-2))</f>
        <v/>
      </c>
      <c r="O2263" s="21">
        <f>IF(L2263&lt;=0,0,ROUNDDOWN((L2263*LOOKUP(L2263,{0,1950001,3300001,6950001,9000001,18000001,40000001},{0.05,0.1,0.2,0.23,0.33,0.4,0.45})-LOOKUP(L2263,{0,1950001,3300001,6950001,9000001,18000001,40000001},{0,97500,427500,636000,1536000,2796000,4796000}))*1.021,-2))</f>
        <v/>
      </c>
      <c r="P2263" s="21">
        <f>MAX(0,ROUNDDOWN(F2263-E2263-430000,-3))</f>
        <v/>
      </c>
      <c r="Q2263" s="21">
        <f>MAX(0,ROUNDDOWN(F2263-E2263-430000-H2263,-3))</f>
        <v/>
      </c>
      <c r="R2263" s="21">
        <f>IF(F2263&lt;=450000,0,MAX(0,P2263*0.06-MIN(50000,P2263)*0.03))</f>
        <v/>
      </c>
      <c r="S2263" s="21">
        <f>IF(F2263&lt;=450000,0,MAX(0,P2263*0.04-MIN(50000,P2263)*0.02))</f>
        <v/>
      </c>
      <c r="T2263" s="21">
        <f>IF(F2263&lt;=450000,0,MAX(0,Q2263*0.06-MIN(50000,Q2263)*0.03))</f>
        <v/>
      </c>
      <c r="U2263" s="21">
        <f>IF(F2263&lt;=450000,0,MAX(0,Q2263*0.04-MIN(50000,Q2263)*0.02))</f>
        <v/>
      </c>
      <c r="V2263" s="21">
        <f>50000+MAX(0,G2263-480000)</f>
        <v/>
      </c>
      <c r="W2263" s="21">
        <f>P2263-V2263</f>
        <v/>
      </c>
      <c r="X2263" s="21">
        <f>Q2263-V2263</f>
        <v/>
      </c>
      <c r="Y2263" s="22">
        <f>IF(W2263&lt;0,0.9,LOOKUP(W2263,{0,1950001,3300001,6950001,9000001,18000001,40000001},{0.84895,0.7979,0.6958,0.66517,0.56307,0.4916,0.44055}))</f>
        <v/>
      </c>
      <c r="Z2263" s="22">
        <f>IF(X2263&lt;0,0.9,LOOKUP(X2263,{0,1950001,3300001,6950001,9000001,18000001,40000001},{0.84895,0.7979,0.6958,0.66517,0.56307,0.4916,0.44055}))</f>
        <v/>
      </c>
      <c r="AA2263" s="22">
        <f>IF(W2263&lt;0,0,CHOOSE(MATCH(W2263,{0,1950001,3300001,6950001,9000001},1),5.105/84.895,10.21/79.79,20.42/69.58,23.483/66.517,33.693/56.307))</f>
        <v/>
      </c>
      <c r="AB2263" s="21">
        <f>IF(C2263&lt;=2000,0,(MIN(C2263,ROUNDDOWN(F2263*0.3,0))-2000)*0.1)</f>
        <v/>
      </c>
      <c r="AC2263" s="21">
        <f>IF(C2263&lt;=2000,0,MIN((C2263-2000)*Y2263,(R2263+S2263)*0.2))</f>
        <v/>
      </c>
      <c r="AD2263" s="21">
        <f>IF(C2263&lt;=2000,0,MIN((C2263-2000)*Z2263,(T2263+U2263)*0.2))</f>
        <v/>
      </c>
      <c r="AE2263" s="21">
        <f>AC2263*AA2263</f>
        <v/>
      </c>
      <c r="AF2263" s="21">
        <f>ROUNDDOWN(R2263,-2)+ROUNDDOWN(S2263,-2)</f>
        <v/>
      </c>
      <c r="AG2263" s="21">
        <f>ROUNDDOWN(MAX(0,R2263-(AB2263+AC2263+AE2263)*0.6),-2)+ROUNDDOWN(MAX(0,S2263-(AB2263+AC2263+AE2263)*0.4),-2)</f>
        <v/>
      </c>
      <c r="AH2263" s="21">
        <f>ROUNDDOWN(MAX(0,T2263-(AB2263+AD2263)*0.6),-2)+ROUNDDOWN(MAX(0,U2263-(AB2263+AD2263)*0.4),-2)</f>
        <v/>
      </c>
      <c r="AI2263" s="21">
        <f>ROUNDDOWN(T2263,-2)+ROUNDDOWN(U2263,-2)</f>
        <v/>
      </c>
      <c r="AJ2263" s="21">
        <f>M2263+AF2263</f>
        <v/>
      </c>
      <c r="AK2263" s="21">
        <f>M2263+AG2263</f>
        <v/>
      </c>
      <c r="AL2263" s="21">
        <f>N2263+AH2263</f>
        <v/>
      </c>
      <c r="AM2263" s="21">
        <f>O2263+AI2263</f>
        <v/>
      </c>
      <c r="AN2263" s="21">
        <f>N2263+AI2263</f>
        <v/>
      </c>
      <c r="AO2263" s="21">
        <f>ROUNDDOWN((R2263+S2263)*0.2/Y2263+2000,0)</f>
        <v/>
      </c>
      <c r="AP2263" s="21">
        <f>ROUNDDOWN((T2263+U2263)*0.2/Z2263+2000,0)</f>
        <v/>
      </c>
      <c r="AQ2263" s="21">
        <f>AL2263-AK2263</f>
        <v/>
      </c>
      <c r="AR2263" s="21">
        <f>AM2263-AK2263</f>
        <v/>
      </c>
      <c r="AS2263" s="21">
        <f>AM2263-AL2263</f>
        <v/>
      </c>
      <c r="AT2263" s="21">
        <f>AK2263+C2263-AJ2263</f>
        <v/>
      </c>
      <c r="AU2263" s="21">
        <f>AL2263+C2263-AM2263</f>
        <v/>
      </c>
      <c r="AV2263" s="21">
        <f>AN2263+C2263-AM2263</f>
        <v/>
      </c>
    </row>
    <row r="2264">
      <c r="A2264" t="inlineStr">
        <is>
          <t>1万円刻み</t>
        </is>
      </c>
      <c r="B2264" s="21">
        <f>'5_1万円刻み'!$A$501</f>
        <v/>
      </c>
      <c r="C2264" s="21">
        <f>AO2264</f>
        <v/>
      </c>
      <c r="D2264" s="21" t="n">
        <v>0</v>
      </c>
      <c r="E2264" s="21">
        <f>ROUND(MIN(B2264/12,650000)*12*0.0915+MIN(B2264/12,1390000)*12*(0.0504+0)+B2264*0.005,0)</f>
        <v/>
      </c>
      <c r="F2264" s="21">
        <f>IF(B2264&lt;741000,0,IF(B2264&lt;2191000,B2264-740000,IF(B2264&lt;2193000,1451000,IF(B2264&lt;2196000,1453000,IF(B2264&lt;2200000,1456000,IF(B2264&lt;3600000,ROUND(ROUNDDOWN(B2264/4,-3)*2.8,0)-80000,IF(B2264&lt;6600000,ROUND(ROUNDDOWN(B2264/4,-3)*3.2,0)-440000,IF(B2264&lt;8500000,ROUNDDOWN(B2264*0.9,0)-1100000,B2264-1950000))))))))</f>
        <v/>
      </c>
      <c r="G2264" s="21">
        <f>IF(F2264&gt;23500000,NA(),IF(F2264&lt;=4890000,1040000,IF(F2264&lt;=6550000,670000,620000)))</f>
        <v/>
      </c>
      <c r="H2264" s="21">
        <f>IF(D2264&lt;=0,0,MAX(0,MIN(2000000,D2264-MIN(100000,ROUNDDOWN(F2264*0.05,0)))))</f>
        <v/>
      </c>
      <c r="I2264" s="21">
        <f>IF(C2264&lt;=2000,0,MIN(C2264,ROUNDDOWN(F2264*0.4,0))-2000)</f>
        <v/>
      </c>
      <c r="J2264" s="21">
        <f>MAX(0,ROUNDDOWN(F2264-E2264-G2264,-3))</f>
        <v/>
      </c>
      <c r="K2264" s="21">
        <f>MAX(0,ROUNDDOWN(F2264-E2264-G2264-H2264-I2264,-3))</f>
        <v/>
      </c>
      <c r="L2264" s="21">
        <f>MAX(0,ROUNDDOWN(F2264-E2264-G2264-H2264,-3))</f>
        <v/>
      </c>
      <c r="M2264" s="21">
        <f>IF(J2264&lt;=0,0,ROUNDDOWN((J2264*LOOKUP(J2264,{0,1950001,3300001,6950001,9000001,18000001,40000001},{0.05,0.1,0.2,0.23,0.33,0.4,0.45})-LOOKUP(J2264,{0,1950001,3300001,6950001,9000001,18000001,40000001},{0,97500,427500,636000,1536000,2796000,4796000}))*1.021,-2))</f>
        <v/>
      </c>
      <c r="N2264" s="21">
        <f>IF(K2264&lt;=0,0,ROUNDDOWN((K2264*LOOKUP(K2264,{0,1950001,3300001,6950001,9000001,18000001,40000001},{0.05,0.1,0.2,0.23,0.33,0.4,0.45})-LOOKUP(K2264,{0,1950001,3300001,6950001,9000001,18000001,40000001},{0,97500,427500,636000,1536000,2796000,4796000}))*1.021,-2))</f>
        <v/>
      </c>
      <c r="O2264" s="21">
        <f>IF(L2264&lt;=0,0,ROUNDDOWN((L2264*LOOKUP(L2264,{0,1950001,3300001,6950001,9000001,18000001,40000001},{0.05,0.1,0.2,0.23,0.33,0.4,0.45})-LOOKUP(L2264,{0,1950001,3300001,6950001,9000001,18000001,40000001},{0,97500,427500,636000,1536000,2796000,4796000}))*1.021,-2))</f>
        <v/>
      </c>
      <c r="P2264" s="21">
        <f>MAX(0,ROUNDDOWN(F2264-E2264-430000,-3))</f>
        <v/>
      </c>
      <c r="Q2264" s="21">
        <f>MAX(0,ROUNDDOWN(F2264-E2264-430000-H2264,-3))</f>
        <v/>
      </c>
      <c r="R2264" s="21">
        <f>IF(F2264&lt;=450000,0,MAX(0,P2264*0.06-MIN(50000,P2264)*0.03))</f>
        <v/>
      </c>
      <c r="S2264" s="21">
        <f>IF(F2264&lt;=450000,0,MAX(0,P2264*0.04-MIN(50000,P2264)*0.02))</f>
        <v/>
      </c>
      <c r="T2264" s="21">
        <f>IF(F2264&lt;=450000,0,MAX(0,Q2264*0.06-MIN(50000,Q2264)*0.03))</f>
        <v/>
      </c>
      <c r="U2264" s="21">
        <f>IF(F2264&lt;=450000,0,MAX(0,Q2264*0.04-MIN(50000,Q2264)*0.02))</f>
        <v/>
      </c>
      <c r="V2264" s="21">
        <f>50000+MAX(0,G2264-480000)</f>
        <v/>
      </c>
      <c r="W2264" s="21">
        <f>P2264-V2264</f>
        <v/>
      </c>
      <c r="X2264" s="21">
        <f>Q2264-V2264</f>
        <v/>
      </c>
      <c r="Y2264" s="22">
        <f>IF(W2264&lt;0,0.9,LOOKUP(W2264,{0,1950001,3300001,6950001,9000001,18000001,40000001},{0.84895,0.7979,0.6958,0.66517,0.56307,0.4916,0.44055}))</f>
        <v/>
      </c>
      <c r="Z2264" s="22">
        <f>IF(X2264&lt;0,0.9,LOOKUP(X2264,{0,1950001,3300001,6950001,9000001,18000001,40000001},{0.84895,0.7979,0.6958,0.66517,0.56307,0.4916,0.44055}))</f>
        <v/>
      </c>
      <c r="AA2264" s="22">
        <f>IF(W2264&lt;0,0,CHOOSE(MATCH(W2264,{0,1950001,3300001,6950001,9000001},1),5.105/84.895,10.21/79.79,20.42/69.58,23.483/66.517,33.693/56.307))</f>
        <v/>
      </c>
      <c r="AB2264" s="21">
        <f>IF(C2264&lt;=2000,0,(MIN(C2264,ROUNDDOWN(F2264*0.3,0))-2000)*0.1)</f>
        <v/>
      </c>
      <c r="AC2264" s="21">
        <f>IF(C2264&lt;=2000,0,MIN((C2264-2000)*Y2264,(R2264+S2264)*0.2))</f>
        <v/>
      </c>
      <c r="AD2264" s="21">
        <f>IF(C2264&lt;=2000,0,MIN((C2264-2000)*Z2264,(T2264+U2264)*0.2))</f>
        <v/>
      </c>
      <c r="AE2264" s="21">
        <f>AC2264*AA2264</f>
        <v/>
      </c>
      <c r="AF2264" s="21">
        <f>ROUNDDOWN(R2264,-2)+ROUNDDOWN(S2264,-2)</f>
        <v/>
      </c>
      <c r="AG2264" s="21">
        <f>ROUNDDOWN(MAX(0,R2264-(AB2264+AC2264+AE2264)*0.6),-2)+ROUNDDOWN(MAX(0,S2264-(AB2264+AC2264+AE2264)*0.4),-2)</f>
        <v/>
      </c>
      <c r="AH2264" s="21">
        <f>ROUNDDOWN(MAX(0,T2264-(AB2264+AD2264)*0.6),-2)+ROUNDDOWN(MAX(0,U2264-(AB2264+AD2264)*0.4),-2)</f>
        <v/>
      </c>
      <c r="AI2264" s="21">
        <f>ROUNDDOWN(T2264,-2)+ROUNDDOWN(U2264,-2)</f>
        <v/>
      </c>
      <c r="AJ2264" s="21">
        <f>M2264+AF2264</f>
        <v/>
      </c>
      <c r="AK2264" s="21">
        <f>M2264+AG2264</f>
        <v/>
      </c>
      <c r="AL2264" s="21">
        <f>N2264+AH2264</f>
        <v/>
      </c>
      <c r="AM2264" s="21">
        <f>O2264+AI2264</f>
        <v/>
      </c>
      <c r="AN2264" s="21">
        <f>N2264+AI2264</f>
        <v/>
      </c>
      <c r="AO2264" s="21">
        <f>ROUNDDOWN((R2264+S2264)*0.2/Y2264+2000,0)</f>
        <v/>
      </c>
      <c r="AP2264" s="21">
        <f>ROUNDDOWN((T2264+U2264)*0.2/Z2264+2000,0)</f>
        <v/>
      </c>
      <c r="AQ2264" s="21">
        <f>AL2264-AK2264</f>
        <v/>
      </c>
      <c r="AR2264" s="21">
        <f>AM2264-AK2264</f>
        <v/>
      </c>
      <c r="AS2264" s="21">
        <f>AM2264-AL2264</f>
        <v/>
      </c>
      <c r="AT2264" s="21">
        <f>AK2264+C2264-AJ2264</f>
        <v/>
      </c>
      <c r="AU2264" s="21">
        <f>AL2264+C2264-AM2264</f>
        <v/>
      </c>
      <c r="AV2264" s="21">
        <f>AN2264+C2264-AM2264</f>
        <v/>
      </c>
    </row>
    <row r="2265">
      <c r="A2265" t="inlineStr">
        <is>
          <t>1万円刻み</t>
        </is>
      </c>
      <c r="B2265" s="21">
        <f>'5_1万円刻み'!$A$502</f>
        <v/>
      </c>
      <c r="C2265" s="21">
        <f>AO2265</f>
        <v/>
      </c>
      <c r="D2265" s="21" t="n">
        <v>0</v>
      </c>
      <c r="E2265" s="21">
        <f>ROUND(MIN(B2265/12,650000)*12*0.0915+MIN(B2265/12,1390000)*12*(0.0504+0)+B2265*0.005,0)</f>
        <v/>
      </c>
      <c r="F2265" s="21">
        <f>IF(B2265&lt;741000,0,IF(B2265&lt;2191000,B2265-740000,IF(B2265&lt;2193000,1451000,IF(B2265&lt;2196000,1453000,IF(B2265&lt;2200000,1456000,IF(B2265&lt;3600000,ROUND(ROUNDDOWN(B2265/4,-3)*2.8,0)-80000,IF(B2265&lt;6600000,ROUND(ROUNDDOWN(B2265/4,-3)*3.2,0)-440000,IF(B2265&lt;8500000,ROUNDDOWN(B2265*0.9,0)-1100000,B2265-1950000))))))))</f>
        <v/>
      </c>
      <c r="G2265" s="21">
        <f>IF(F2265&gt;23500000,NA(),IF(F2265&lt;=4890000,1040000,IF(F2265&lt;=6550000,670000,620000)))</f>
        <v/>
      </c>
      <c r="H2265" s="21">
        <f>IF(D2265&lt;=0,0,MAX(0,MIN(2000000,D2265-MIN(100000,ROUNDDOWN(F2265*0.05,0)))))</f>
        <v/>
      </c>
      <c r="I2265" s="21">
        <f>IF(C2265&lt;=2000,0,MIN(C2265,ROUNDDOWN(F2265*0.4,0))-2000)</f>
        <v/>
      </c>
      <c r="J2265" s="21">
        <f>MAX(0,ROUNDDOWN(F2265-E2265-G2265,-3))</f>
        <v/>
      </c>
      <c r="K2265" s="21">
        <f>MAX(0,ROUNDDOWN(F2265-E2265-G2265-H2265-I2265,-3))</f>
        <v/>
      </c>
      <c r="L2265" s="21">
        <f>MAX(0,ROUNDDOWN(F2265-E2265-G2265-H2265,-3))</f>
        <v/>
      </c>
      <c r="M2265" s="21">
        <f>IF(J2265&lt;=0,0,ROUNDDOWN((J2265*LOOKUP(J2265,{0,1950001,3300001,6950001,9000001,18000001,40000001},{0.05,0.1,0.2,0.23,0.33,0.4,0.45})-LOOKUP(J2265,{0,1950001,3300001,6950001,9000001,18000001,40000001},{0,97500,427500,636000,1536000,2796000,4796000}))*1.021,-2))</f>
        <v/>
      </c>
      <c r="N2265" s="21">
        <f>IF(K2265&lt;=0,0,ROUNDDOWN((K2265*LOOKUP(K2265,{0,1950001,3300001,6950001,9000001,18000001,40000001},{0.05,0.1,0.2,0.23,0.33,0.4,0.45})-LOOKUP(K2265,{0,1950001,3300001,6950001,9000001,18000001,40000001},{0,97500,427500,636000,1536000,2796000,4796000}))*1.021,-2))</f>
        <v/>
      </c>
      <c r="O2265" s="21">
        <f>IF(L2265&lt;=0,0,ROUNDDOWN((L2265*LOOKUP(L2265,{0,1950001,3300001,6950001,9000001,18000001,40000001},{0.05,0.1,0.2,0.23,0.33,0.4,0.45})-LOOKUP(L2265,{0,1950001,3300001,6950001,9000001,18000001,40000001},{0,97500,427500,636000,1536000,2796000,4796000}))*1.021,-2))</f>
        <v/>
      </c>
      <c r="P2265" s="21">
        <f>MAX(0,ROUNDDOWN(F2265-E2265-430000,-3))</f>
        <v/>
      </c>
      <c r="Q2265" s="21">
        <f>MAX(0,ROUNDDOWN(F2265-E2265-430000-H2265,-3))</f>
        <v/>
      </c>
      <c r="R2265" s="21">
        <f>IF(F2265&lt;=450000,0,MAX(0,P2265*0.06-MIN(50000,P2265)*0.03))</f>
        <v/>
      </c>
      <c r="S2265" s="21">
        <f>IF(F2265&lt;=450000,0,MAX(0,P2265*0.04-MIN(50000,P2265)*0.02))</f>
        <v/>
      </c>
      <c r="T2265" s="21">
        <f>IF(F2265&lt;=450000,0,MAX(0,Q2265*0.06-MIN(50000,Q2265)*0.03))</f>
        <v/>
      </c>
      <c r="U2265" s="21">
        <f>IF(F2265&lt;=450000,0,MAX(0,Q2265*0.04-MIN(50000,Q2265)*0.02))</f>
        <v/>
      </c>
      <c r="V2265" s="21">
        <f>50000+MAX(0,G2265-480000)</f>
        <v/>
      </c>
      <c r="W2265" s="21">
        <f>P2265-V2265</f>
        <v/>
      </c>
      <c r="X2265" s="21">
        <f>Q2265-V2265</f>
        <v/>
      </c>
      <c r="Y2265" s="22">
        <f>IF(W2265&lt;0,0.9,LOOKUP(W2265,{0,1950001,3300001,6950001,9000001,18000001,40000001},{0.84895,0.7979,0.6958,0.66517,0.56307,0.4916,0.44055}))</f>
        <v/>
      </c>
      <c r="Z2265" s="22">
        <f>IF(X2265&lt;0,0.9,LOOKUP(X2265,{0,1950001,3300001,6950001,9000001,18000001,40000001},{0.84895,0.7979,0.6958,0.66517,0.56307,0.4916,0.44055}))</f>
        <v/>
      </c>
      <c r="AA2265" s="22">
        <f>IF(W2265&lt;0,0,CHOOSE(MATCH(W2265,{0,1950001,3300001,6950001,9000001},1),5.105/84.895,10.21/79.79,20.42/69.58,23.483/66.517,33.693/56.307))</f>
        <v/>
      </c>
      <c r="AB2265" s="21">
        <f>IF(C2265&lt;=2000,0,(MIN(C2265,ROUNDDOWN(F2265*0.3,0))-2000)*0.1)</f>
        <v/>
      </c>
      <c r="AC2265" s="21">
        <f>IF(C2265&lt;=2000,0,MIN((C2265-2000)*Y2265,(R2265+S2265)*0.2))</f>
        <v/>
      </c>
      <c r="AD2265" s="21">
        <f>IF(C2265&lt;=2000,0,MIN((C2265-2000)*Z2265,(T2265+U2265)*0.2))</f>
        <v/>
      </c>
      <c r="AE2265" s="21">
        <f>AC2265*AA2265</f>
        <v/>
      </c>
      <c r="AF2265" s="21">
        <f>ROUNDDOWN(R2265,-2)+ROUNDDOWN(S2265,-2)</f>
        <v/>
      </c>
      <c r="AG2265" s="21">
        <f>ROUNDDOWN(MAX(0,R2265-(AB2265+AC2265+AE2265)*0.6),-2)+ROUNDDOWN(MAX(0,S2265-(AB2265+AC2265+AE2265)*0.4),-2)</f>
        <v/>
      </c>
      <c r="AH2265" s="21">
        <f>ROUNDDOWN(MAX(0,T2265-(AB2265+AD2265)*0.6),-2)+ROUNDDOWN(MAX(0,U2265-(AB2265+AD2265)*0.4),-2)</f>
        <v/>
      </c>
      <c r="AI2265" s="21">
        <f>ROUNDDOWN(T2265,-2)+ROUNDDOWN(U2265,-2)</f>
        <v/>
      </c>
      <c r="AJ2265" s="21">
        <f>M2265+AF2265</f>
        <v/>
      </c>
      <c r="AK2265" s="21">
        <f>M2265+AG2265</f>
        <v/>
      </c>
      <c r="AL2265" s="21">
        <f>N2265+AH2265</f>
        <v/>
      </c>
      <c r="AM2265" s="21">
        <f>O2265+AI2265</f>
        <v/>
      </c>
      <c r="AN2265" s="21">
        <f>N2265+AI2265</f>
        <v/>
      </c>
      <c r="AO2265" s="21">
        <f>ROUNDDOWN((R2265+S2265)*0.2/Y2265+2000,0)</f>
        <v/>
      </c>
      <c r="AP2265" s="21">
        <f>ROUNDDOWN((T2265+U2265)*0.2/Z2265+2000,0)</f>
        <v/>
      </c>
      <c r="AQ2265" s="21">
        <f>AL2265-AK2265</f>
        <v/>
      </c>
      <c r="AR2265" s="21">
        <f>AM2265-AK2265</f>
        <v/>
      </c>
      <c r="AS2265" s="21">
        <f>AM2265-AL2265</f>
        <v/>
      </c>
      <c r="AT2265" s="21">
        <f>AK2265+C2265-AJ2265</f>
        <v/>
      </c>
      <c r="AU2265" s="21">
        <f>AL2265+C2265-AM2265</f>
        <v/>
      </c>
      <c r="AV2265" s="21">
        <f>AN2265+C2265-AM2265</f>
        <v/>
      </c>
    </row>
    <row r="2266">
      <c r="A2266" t="inlineStr">
        <is>
          <t>1万円刻み</t>
        </is>
      </c>
      <c r="B2266" s="21">
        <f>'5_1万円刻み'!$A$503</f>
        <v/>
      </c>
      <c r="C2266" s="21">
        <f>AO2266</f>
        <v/>
      </c>
      <c r="D2266" s="21" t="n">
        <v>0</v>
      </c>
      <c r="E2266" s="21">
        <f>ROUND(MIN(B2266/12,650000)*12*0.0915+MIN(B2266/12,1390000)*12*(0.0504+0)+B2266*0.005,0)</f>
        <v/>
      </c>
      <c r="F2266" s="21">
        <f>IF(B2266&lt;741000,0,IF(B2266&lt;2191000,B2266-740000,IF(B2266&lt;2193000,1451000,IF(B2266&lt;2196000,1453000,IF(B2266&lt;2200000,1456000,IF(B2266&lt;3600000,ROUND(ROUNDDOWN(B2266/4,-3)*2.8,0)-80000,IF(B2266&lt;6600000,ROUND(ROUNDDOWN(B2266/4,-3)*3.2,0)-440000,IF(B2266&lt;8500000,ROUNDDOWN(B2266*0.9,0)-1100000,B2266-1950000))))))))</f>
        <v/>
      </c>
      <c r="G2266" s="21">
        <f>IF(F2266&gt;23500000,NA(),IF(F2266&lt;=4890000,1040000,IF(F2266&lt;=6550000,670000,620000)))</f>
        <v/>
      </c>
      <c r="H2266" s="21">
        <f>IF(D2266&lt;=0,0,MAX(0,MIN(2000000,D2266-MIN(100000,ROUNDDOWN(F2266*0.05,0)))))</f>
        <v/>
      </c>
      <c r="I2266" s="21">
        <f>IF(C2266&lt;=2000,0,MIN(C2266,ROUNDDOWN(F2266*0.4,0))-2000)</f>
        <v/>
      </c>
      <c r="J2266" s="21">
        <f>MAX(0,ROUNDDOWN(F2266-E2266-G2266,-3))</f>
        <v/>
      </c>
      <c r="K2266" s="21">
        <f>MAX(0,ROUNDDOWN(F2266-E2266-G2266-H2266-I2266,-3))</f>
        <v/>
      </c>
      <c r="L2266" s="21">
        <f>MAX(0,ROUNDDOWN(F2266-E2266-G2266-H2266,-3))</f>
        <v/>
      </c>
      <c r="M2266" s="21">
        <f>IF(J2266&lt;=0,0,ROUNDDOWN((J2266*LOOKUP(J2266,{0,1950001,3300001,6950001,9000001,18000001,40000001},{0.05,0.1,0.2,0.23,0.33,0.4,0.45})-LOOKUP(J2266,{0,1950001,3300001,6950001,9000001,18000001,40000001},{0,97500,427500,636000,1536000,2796000,4796000}))*1.021,-2))</f>
        <v/>
      </c>
      <c r="N2266" s="21">
        <f>IF(K2266&lt;=0,0,ROUNDDOWN((K2266*LOOKUP(K2266,{0,1950001,3300001,6950001,9000001,18000001,40000001},{0.05,0.1,0.2,0.23,0.33,0.4,0.45})-LOOKUP(K2266,{0,1950001,3300001,6950001,9000001,18000001,40000001},{0,97500,427500,636000,1536000,2796000,4796000}))*1.021,-2))</f>
        <v/>
      </c>
      <c r="O2266" s="21">
        <f>IF(L2266&lt;=0,0,ROUNDDOWN((L2266*LOOKUP(L2266,{0,1950001,3300001,6950001,9000001,18000001,40000001},{0.05,0.1,0.2,0.23,0.33,0.4,0.45})-LOOKUP(L2266,{0,1950001,3300001,6950001,9000001,18000001,40000001},{0,97500,427500,636000,1536000,2796000,4796000}))*1.021,-2))</f>
        <v/>
      </c>
      <c r="P2266" s="21">
        <f>MAX(0,ROUNDDOWN(F2266-E2266-430000,-3))</f>
        <v/>
      </c>
      <c r="Q2266" s="21">
        <f>MAX(0,ROUNDDOWN(F2266-E2266-430000-H2266,-3))</f>
        <v/>
      </c>
      <c r="R2266" s="21">
        <f>IF(F2266&lt;=450000,0,MAX(0,P2266*0.06-MIN(50000,P2266)*0.03))</f>
        <v/>
      </c>
      <c r="S2266" s="21">
        <f>IF(F2266&lt;=450000,0,MAX(0,P2266*0.04-MIN(50000,P2266)*0.02))</f>
        <v/>
      </c>
      <c r="T2266" s="21">
        <f>IF(F2266&lt;=450000,0,MAX(0,Q2266*0.06-MIN(50000,Q2266)*0.03))</f>
        <v/>
      </c>
      <c r="U2266" s="21">
        <f>IF(F2266&lt;=450000,0,MAX(0,Q2266*0.04-MIN(50000,Q2266)*0.02))</f>
        <v/>
      </c>
      <c r="V2266" s="21">
        <f>50000+MAX(0,G2266-480000)</f>
        <v/>
      </c>
      <c r="W2266" s="21">
        <f>P2266-V2266</f>
        <v/>
      </c>
      <c r="X2266" s="21">
        <f>Q2266-V2266</f>
        <v/>
      </c>
      <c r="Y2266" s="22">
        <f>IF(W2266&lt;0,0.9,LOOKUP(W2266,{0,1950001,3300001,6950001,9000001,18000001,40000001},{0.84895,0.7979,0.6958,0.66517,0.56307,0.4916,0.44055}))</f>
        <v/>
      </c>
      <c r="Z2266" s="22">
        <f>IF(X2266&lt;0,0.9,LOOKUP(X2266,{0,1950001,3300001,6950001,9000001,18000001,40000001},{0.84895,0.7979,0.6958,0.66517,0.56307,0.4916,0.44055}))</f>
        <v/>
      </c>
      <c r="AA2266" s="22">
        <f>IF(W2266&lt;0,0,CHOOSE(MATCH(W2266,{0,1950001,3300001,6950001,9000001},1),5.105/84.895,10.21/79.79,20.42/69.58,23.483/66.517,33.693/56.307))</f>
        <v/>
      </c>
      <c r="AB2266" s="21">
        <f>IF(C2266&lt;=2000,0,(MIN(C2266,ROUNDDOWN(F2266*0.3,0))-2000)*0.1)</f>
        <v/>
      </c>
      <c r="AC2266" s="21">
        <f>IF(C2266&lt;=2000,0,MIN((C2266-2000)*Y2266,(R2266+S2266)*0.2))</f>
        <v/>
      </c>
      <c r="AD2266" s="21">
        <f>IF(C2266&lt;=2000,0,MIN((C2266-2000)*Z2266,(T2266+U2266)*0.2))</f>
        <v/>
      </c>
      <c r="AE2266" s="21">
        <f>AC2266*AA2266</f>
        <v/>
      </c>
      <c r="AF2266" s="21">
        <f>ROUNDDOWN(R2266,-2)+ROUNDDOWN(S2266,-2)</f>
        <v/>
      </c>
      <c r="AG2266" s="21">
        <f>ROUNDDOWN(MAX(0,R2266-(AB2266+AC2266+AE2266)*0.6),-2)+ROUNDDOWN(MAX(0,S2266-(AB2266+AC2266+AE2266)*0.4),-2)</f>
        <v/>
      </c>
      <c r="AH2266" s="21">
        <f>ROUNDDOWN(MAX(0,T2266-(AB2266+AD2266)*0.6),-2)+ROUNDDOWN(MAX(0,U2266-(AB2266+AD2266)*0.4),-2)</f>
        <v/>
      </c>
      <c r="AI2266" s="21">
        <f>ROUNDDOWN(T2266,-2)+ROUNDDOWN(U2266,-2)</f>
        <v/>
      </c>
      <c r="AJ2266" s="21">
        <f>M2266+AF2266</f>
        <v/>
      </c>
      <c r="AK2266" s="21">
        <f>M2266+AG2266</f>
        <v/>
      </c>
      <c r="AL2266" s="21">
        <f>N2266+AH2266</f>
        <v/>
      </c>
      <c r="AM2266" s="21">
        <f>O2266+AI2266</f>
        <v/>
      </c>
      <c r="AN2266" s="21">
        <f>N2266+AI2266</f>
        <v/>
      </c>
      <c r="AO2266" s="21">
        <f>ROUNDDOWN((R2266+S2266)*0.2/Y2266+2000,0)</f>
        <v/>
      </c>
      <c r="AP2266" s="21">
        <f>ROUNDDOWN((T2266+U2266)*0.2/Z2266+2000,0)</f>
        <v/>
      </c>
      <c r="AQ2266" s="21">
        <f>AL2266-AK2266</f>
        <v/>
      </c>
      <c r="AR2266" s="21">
        <f>AM2266-AK2266</f>
        <v/>
      </c>
      <c r="AS2266" s="21">
        <f>AM2266-AL2266</f>
        <v/>
      </c>
      <c r="AT2266" s="21">
        <f>AK2266+C2266-AJ2266</f>
        <v/>
      </c>
      <c r="AU2266" s="21">
        <f>AL2266+C2266-AM2266</f>
        <v/>
      </c>
      <c r="AV2266" s="21">
        <f>AN2266+C2266-AM2266</f>
        <v/>
      </c>
    </row>
    <row r="2267">
      <c r="A2267" t="inlineStr">
        <is>
          <t>1万円刻み</t>
        </is>
      </c>
      <c r="B2267" s="21">
        <f>'5_1万円刻み'!$A$504</f>
        <v/>
      </c>
      <c r="C2267" s="21">
        <f>AO2267</f>
        <v/>
      </c>
      <c r="D2267" s="21" t="n">
        <v>0</v>
      </c>
      <c r="E2267" s="21">
        <f>ROUND(MIN(B2267/12,650000)*12*0.0915+MIN(B2267/12,1390000)*12*(0.0504+0)+B2267*0.005,0)</f>
        <v/>
      </c>
      <c r="F2267" s="21">
        <f>IF(B2267&lt;741000,0,IF(B2267&lt;2191000,B2267-740000,IF(B2267&lt;2193000,1451000,IF(B2267&lt;2196000,1453000,IF(B2267&lt;2200000,1456000,IF(B2267&lt;3600000,ROUND(ROUNDDOWN(B2267/4,-3)*2.8,0)-80000,IF(B2267&lt;6600000,ROUND(ROUNDDOWN(B2267/4,-3)*3.2,0)-440000,IF(B2267&lt;8500000,ROUNDDOWN(B2267*0.9,0)-1100000,B2267-1950000))))))))</f>
        <v/>
      </c>
      <c r="G2267" s="21">
        <f>IF(F2267&gt;23500000,NA(),IF(F2267&lt;=4890000,1040000,IF(F2267&lt;=6550000,670000,620000)))</f>
        <v/>
      </c>
      <c r="H2267" s="21">
        <f>IF(D2267&lt;=0,0,MAX(0,MIN(2000000,D2267-MIN(100000,ROUNDDOWN(F2267*0.05,0)))))</f>
        <v/>
      </c>
      <c r="I2267" s="21">
        <f>IF(C2267&lt;=2000,0,MIN(C2267,ROUNDDOWN(F2267*0.4,0))-2000)</f>
        <v/>
      </c>
      <c r="J2267" s="21">
        <f>MAX(0,ROUNDDOWN(F2267-E2267-G2267,-3))</f>
        <v/>
      </c>
      <c r="K2267" s="21">
        <f>MAX(0,ROUNDDOWN(F2267-E2267-G2267-H2267-I2267,-3))</f>
        <v/>
      </c>
      <c r="L2267" s="21">
        <f>MAX(0,ROUNDDOWN(F2267-E2267-G2267-H2267,-3))</f>
        <v/>
      </c>
      <c r="M2267" s="21">
        <f>IF(J2267&lt;=0,0,ROUNDDOWN((J2267*LOOKUP(J2267,{0,1950001,3300001,6950001,9000001,18000001,40000001},{0.05,0.1,0.2,0.23,0.33,0.4,0.45})-LOOKUP(J2267,{0,1950001,3300001,6950001,9000001,18000001,40000001},{0,97500,427500,636000,1536000,2796000,4796000}))*1.021,-2))</f>
        <v/>
      </c>
      <c r="N2267" s="21">
        <f>IF(K2267&lt;=0,0,ROUNDDOWN((K2267*LOOKUP(K2267,{0,1950001,3300001,6950001,9000001,18000001,40000001},{0.05,0.1,0.2,0.23,0.33,0.4,0.45})-LOOKUP(K2267,{0,1950001,3300001,6950001,9000001,18000001,40000001},{0,97500,427500,636000,1536000,2796000,4796000}))*1.021,-2))</f>
        <v/>
      </c>
      <c r="O2267" s="21">
        <f>IF(L2267&lt;=0,0,ROUNDDOWN((L2267*LOOKUP(L2267,{0,1950001,3300001,6950001,9000001,18000001,40000001},{0.05,0.1,0.2,0.23,0.33,0.4,0.45})-LOOKUP(L2267,{0,1950001,3300001,6950001,9000001,18000001,40000001},{0,97500,427500,636000,1536000,2796000,4796000}))*1.021,-2))</f>
        <v/>
      </c>
      <c r="P2267" s="21">
        <f>MAX(0,ROUNDDOWN(F2267-E2267-430000,-3))</f>
        <v/>
      </c>
      <c r="Q2267" s="21">
        <f>MAX(0,ROUNDDOWN(F2267-E2267-430000-H2267,-3))</f>
        <v/>
      </c>
      <c r="R2267" s="21">
        <f>IF(F2267&lt;=450000,0,MAX(0,P2267*0.06-MIN(50000,P2267)*0.03))</f>
        <v/>
      </c>
      <c r="S2267" s="21">
        <f>IF(F2267&lt;=450000,0,MAX(0,P2267*0.04-MIN(50000,P2267)*0.02))</f>
        <v/>
      </c>
      <c r="T2267" s="21">
        <f>IF(F2267&lt;=450000,0,MAX(0,Q2267*0.06-MIN(50000,Q2267)*0.03))</f>
        <v/>
      </c>
      <c r="U2267" s="21">
        <f>IF(F2267&lt;=450000,0,MAX(0,Q2267*0.04-MIN(50000,Q2267)*0.02))</f>
        <v/>
      </c>
      <c r="V2267" s="21">
        <f>50000+MAX(0,G2267-480000)</f>
        <v/>
      </c>
      <c r="W2267" s="21">
        <f>P2267-V2267</f>
        <v/>
      </c>
      <c r="X2267" s="21">
        <f>Q2267-V2267</f>
        <v/>
      </c>
      <c r="Y2267" s="22">
        <f>IF(W2267&lt;0,0.9,LOOKUP(W2267,{0,1950001,3300001,6950001,9000001,18000001,40000001},{0.84895,0.7979,0.6958,0.66517,0.56307,0.4916,0.44055}))</f>
        <v/>
      </c>
      <c r="Z2267" s="22">
        <f>IF(X2267&lt;0,0.9,LOOKUP(X2267,{0,1950001,3300001,6950001,9000001,18000001,40000001},{0.84895,0.7979,0.6958,0.66517,0.56307,0.4916,0.44055}))</f>
        <v/>
      </c>
      <c r="AA2267" s="22">
        <f>IF(W2267&lt;0,0,CHOOSE(MATCH(W2267,{0,1950001,3300001,6950001,9000001},1),5.105/84.895,10.21/79.79,20.42/69.58,23.483/66.517,33.693/56.307))</f>
        <v/>
      </c>
      <c r="AB2267" s="21">
        <f>IF(C2267&lt;=2000,0,(MIN(C2267,ROUNDDOWN(F2267*0.3,0))-2000)*0.1)</f>
        <v/>
      </c>
      <c r="AC2267" s="21">
        <f>IF(C2267&lt;=2000,0,MIN((C2267-2000)*Y2267,(R2267+S2267)*0.2))</f>
        <v/>
      </c>
      <c r="AD2267" s="21">
        <f>IF(C2267&lt;=2000,0,MIN((C2267-2000)*Z2267,(T2267+U2267)*0.2))</f>
        <v/>
      </c>
      <c r="AE2267" s="21">
        <f>AC2267*AA2267</f>
        <v/>
      </c>
      <c r="AF2267" s="21">
        <f>ROUNDDOWN(R2267,-2)+ROUNDDOWN(S2267,-2)</f>
        <v/>
      </c>
      <c r="AG2267" s="21">
        <f>ROUNDDOWN(MAX(0,R2267-(AB2267+AC2267+AE2267)*0.6),-2)+ROUNDDOWN(MAX(0,S2267-(AB2267+AC2267+AE2267)*0.4),-2)</f>
        <v/>
      </c>
      <c r="AH2267" s="21">
        <f>ROUNDDOWN(MAX(0,T2267-(AB2267+AD2267)*0.6),-2)+ROUNDDOWN(MAX(0,U2267-(AB2267+AD2267)*0.4),-2)</f>
        <v/>
      </c>
      <c r="AI2267" s="21">
        <f>ROUNDDOWN(T2267,-2)+ROUNDDOWN(U2267,-2)</f>
        <v/>
      </c>
      <c r="AJ2267" s="21">
        <f>M2267+AF2267</f>
        <v/>
      </c>
      <c r="AK2267" s="21">
        <f>M2267+AG2267</f>
        <v/>
      </c>
      <c r="AL2267" s="21">
        <f>N2267+AH2267</f>
        <v/>
      </c>
      <c r="AM2267" s="21">
        <f>O2267+AI2267</f>
        <v/>
      </c>
      <c r="AN2267" s="21">
        <f>N2267+AI2267</f>
        <v/>
      </c>
      <c r="AO2267" s="21">
        <f>ROUNDDOWN((R2267+S2267)*0.2/Y2267+2000,0)</f>
        <v/>
      </c>
      <c r="AP2267" s="21">
        <f>ROUNDDOWN((T2267+U2267)*0.2/Z2267+2000,0)</f>
        <v/>
      </c>
      <c r="AQ2267" s="21">
        <f>AL2267-AK2267</f>
        <v/>
      </c>
      <c r="AR2267" s="21">
        <f>AM2267-AK2267</f>
        <v/>
      </c>
      <c r="AS2267" s="21">
        <f>AM2267-AL2267</f>
        <v/>
      </c>
      <c r="AT2267" s="21">
        <f>AK2267+C2267-AJ2267</f>
        <v/>
      </c>
      <c r="AU2267" s="21">
        <f>AL2267+C2267-AM2267</f>
        <v/>
      </c>
      <c r="AV2267" s="21">
        <f>AN2267+C2267-AM2267</f>
        <v/>
      </c>
    </row>
    <row r="2268">
      <c r="A2268" t="inlineStr">
        <is>
          <t>1万円刻み</t>
        </is>
      </c>
      <c r="B2268" s="21">
        <f>'5_1万円刻み'!$A$505</f>
        <v/>
      </c>
      <c r="C2268" s="21">
        <f>AO2268</f>
        <v/>
      </c>
      <c r="D2268" s="21" t="n">
        <v>0</v>
      </c>
      <c r="E2268" s="21">
        <f>ROUND(MIN(B2268/12,650000)*12*0.0915+MIN(B2268/12,1390000)*12*(0.0504+0)+B2268*0.005,0)</f>
        <v/>
      </c>
      <c r="F2268" s="21">
        <f>IF(B2268&lt;741000,0,IF(B2268&lt;2191000,B2268-740000,IF(B2268&lt;2193000,1451000,IF(B2268&lt;2196000,1453000,IF(B2268&lt;2200000,1456000,IF(B2268&lt;3600000,ROUND(ROUNDDOWN(B2268/4,-3)*2.8,0)-80000,IF(B2268&lt;6600000,ROUND(ROUNDDOWN(B2268/4,-3)*3.2,0)-440000,IF(B2268&lt;8500000,ROUNDDOWN(B2268*0.9,0)-1100000,B2268-1950000))))))))</f>
        <v/>
      </c>
      <c r="G2268" s="21">
        <f>IF(F2268&gt;23500000,NA(),IF(F2268&lt;=4890000,1040000,IF(F2268&lt;=6550000,670000,620000)))</f>
        <v/>
      </c>
      <c r="H2268" s="21">
        <f>IF(D2268&lt;=0,0,MAX(0,MIN(2000000,D2268-MIN(100000,ROUNDDOWN(F2268*0.05,0)))))</f>
        <v/>
      </c>
      <c r="I2268" s="21">
        <f>IF(C2268&lt;=2000,0,MIN(C2268,ROUNDDOWN(F2268*0.4,0))-2000)</f>
        <v/>
      </c>
      <c r="J2268" s="21">
        <f>MAX(0,ROUNDDOWN(F2268-E2268-G2268,-3))</f>
        <v/>
      </c>
      <c r="K2268" s="21">
        <f>MAX(0,ROUNDDOWN(F2268-E2268-G2268-H2268-I2268,-3))</f>
        <v/>
      </c>
      <c r="L2268" s="21">
        <f>MAX(0,ROUNDDOWN(F2268-E2268-G2268-H2268,-3))</f>
        <v/>
      </c>
      <c r="M2268" s="21">
        <f>IF(J2268&lt;=0,0,ROUNDDOWN((J2268*LOOKUP(J2268,{0,1950001,3300001,6950001,9000001,18000001,40000001},{0.05,0.1,0.2,0.23,0.33,0.4,0.45})-LOOKUP(J2268,{0,1950001,3300001,6950001,9000001,18000001,40000001},{0,97500,427500,636000,1536000,2796000,4796000}))*1.021,-2))</f>
        <v/>
      </c>
      <c r="N2268" s="21">
        <f>IF(K2268&lt;=0,0,ROUNDDOWN((K2268*LOOKUP(K2268,{0,1950001,3300001,6950001,9000001,18000001,40000001},{0.05,0.1,0.2,0.23,0.33,0.4,0.45})-LOOKUP(K2268,{0,1950001,3300001,6950001,9000001,18000001,40000001},{0,97500,427500,636000,1536000,2796000,4796000}))*1.021,-2))</f>
        <v/>
      </c>
      <c r="O2268" s="21">
        <f>IF(L2268&lt;=0,0,ROUNDDOWN((L2268*LOOKUP(L2268,{0,1950001,3300001,6950001,9000001,18000001,40000001},{0.05,0.1,0.2,0.23,0.33,0.4,0.45})-LOOKUP(L2268,{0,1950001,3300001,6950001,9000001,18000001,40000001},{0,97500,427500,636000,1536000,2796000,4796000}))*1.021,-2))</f>
        <v/>
      </c>
      <c r="P2268" s="21">
        <f>MAX(0,ROUNDDOWN(F2268-E2268-430000,-3))</f>
        <v/>
      </c>
      <c r="Q2268" s="21">
        <f>MAX(0,ROUNDDOWN(F2268-E2268-430000-H2268,-3))</f>
        <v/>
      </c>
      <c r="R2268" s="21">
        <f>IF(F2268&lt;=450000,0,MAX(0,P2268*0.06-MIN(50000,P2268)*0.03))</f>
        <v/>
      </c>
      <c r="S2268" s="21">
        <f>IF(F2268&lt;=450000,0,MAX(0,P2268*0.04-MIN(50000,P2268)*0.02))</f>
        <v/>
      </c>
      <c r="T2268" s="21">
        <f>IF(F2268&lt;=450000,0,MAX(0,Q2268*0.06-MIN(50000,Q2268)*0.03))</f>
        <v/>
      </c>
      <c r="U2268" s="21">
        <f>IF(F2268&lt;=450000,0,MAX(0,Q2268*0.04-MIN(50000,Q2268)*0.02))</f>
        <v/>
      </c>
      <c r="V2268" s="21">
        <f>50000+MAX(0,G2268-480000)</f>
        <v/>
      </c>
      <c r="W2268" s="21">
        <f>P2268-V2268</f>
        <v/>
      </c>
      <c r="X2268" s="21">
        <f>Q2268-V2268</f>
        <v/>
      </c>
      <c r="Y2268" s="22">
        <f>IF(W2268&lt;0,0.9,LOOKUP(W2268,{0,1950001,3300001,6950001,9000001,18000001,40000001},{0.84895,0.7979,0.6958,0.66517,0.56307,0.4916,0.44055}))</f>
        <v/>
      </c>
      <c r="Z2268" s="22">
        <f>IF(X2268&lt;0,0.9,LOOKUP(X2268,{0,1950001,3300001,6950001,9000001,18000001,40000001},{0.84895,0.7979,0.6958,0.66517,0.56307,0.4916,0.44055}))</f>
        <v/>
      </c>
      <c r="AA2268" s="22">
        <f>IF(W2268&lt;0,0,CHOOSE(MATCH(W2268,{0,1950001,3300001,6950001,9000001},1),5.105/84.895,10.21/79.79,20.42/69.58,23.483/66.517,33.693/56.307))</f>
        <v/>
      </c>
      <c r="AB2268" s="21">
        <f>IF(C2268&lt;=2000,0,(MIN(C2268,ROUNDDOWN(F2268*0.3,0))-2000)*0.1)</f>
        <v/>
      </c>
      <c r="AC2268" s="21">
        <f>IF(C2268&lt;=2000,0,MIN((C2268-2000)*Y2268,(R2268+S2268)*0.2))</f>
        <v/>
      </c>
      <c r="AD2268" s="21">
        <f>IF(C2268&lt;=2000,0,MIN((C2268-2000)*Z2268,(T2268+U2268)*0.2))</f>
        <v/>
      </c>
      <c r="AE2268" s="21">
        <f>AC2268*AA2268</f>
        <v/>
      </c>
      <c r="AF2268" s="21">
        <f>ROUNDDOWN(R2268,-2)+ROUNDDOWN(S2268,-2)</f>
        <v/>
      </c>
      <c r="AG2268" s="21">
        <f>ROUNDDOWN(MAX(0,R2268-(AB2268+AC2268+AE2268)*0.6),-2)+ROUNDDOWN(MAX(0,S2268-(AB2268+AC2268+AE2268)*0.4),-2)</f>
        <v/>
      </c>
      <c r="AH2268" s="21">
        <f>ROUNDDOWN(MAX(0,T2268-(AB2268+AD2268)*0.6),-2)+ROUNDDOWN(MAX(0,U2268-(AB2268+AD2268)*0.4),-2)</f>
        <v/>
      </c>
      <c r="AI2268" s="21">
        <f>ROUNDDOWN(T2268,-2)+ROUNDDOWN(U2268,-2)</f>
        <v/>
      </c>
      <c r="AJ2268" s="21">
        <f>M2268+AF2268</f>
        <v/>
      </c>
      <c r="AK2268" s="21">
        <f>M2268+AG2268</f>
        <v/>
      </c>
      <c r="AL2268" s="21">
        <f>N2268+AH2268</f>
        <v/>
      </c>
      <c r="AM2268" s="21">
        <f>O2268+AI2268</f>
        <v/>
      </c>
      <c r="AN2268" s="21">
        <f>N2268+AI2268</f>
        <v/>
      </c>
      <c r="AO2268" s="21">
        <f>ROUNDDOWN((R2268+S2268)*0.2/Y2268+2000,0)</f>
        <v/>
      </c>
      <c r="AP2268" s="21">
        <f>ROUNDDOWN((T2268+U2268)*0.2/Z2268+2000,0)</f>
        <v/>
      </c>
      <c r="AQ2268" s="21">
        <f>AL2268-AK2268</f>
        <v/>
      </c>
      <c r="AR2268" s="21">
        <f>AM2268-AK2268</f>
        <v/>
      </c>
      <c r="AS2268" s="21">
        <f>AM2268-AL2268</f>
        <v/>
      </c>
      <c r="AT2268" s="21">
        <f>AK2268+C2268-AJ2268</f>
        <v/>
      </c>
      <c r="AU2268" s="21">
        <f>AL2268+C2268-AM2268</f>
        <v/>
      </c>
      <c r="AV2268" s="21">
        <f>AN2268+C2268-AM2268</f>
        <v/>
      </c>
    </row>
    <row r="2269">
      <c r="A2269" t="inlineStr">
        <is>
          <t>1万円刻み</t>
        </is>
      </c>
      <c r="B2269" s="21">
        <f>'5_1万円刻み'!$A$506</f>
        <v/>
      </c>
      <c r="C2269" s="21">
        <f>AO2269</f>
        <v/>
      </c>
      <c r="D2269" s="21" t="n">
        <v>0</v>
      </c>
      <c r="E2269" s="21">
        <f>ROUND(MIN(B2269/12,650000)*12*0.0915+MIN(B2269/12,1390000)*12*(0.0504+0)+B2269*0.005,0)</f>
        <v/>
      </c>
      <c r="F2269" s="21">
        <f>IF(B2269&lt;741000,0,IF(B2269&lt;2191000,B2269-740000,IF(B2269&lt;2193000,1451000,IF(B2269&lt;2196000,1453000,IF(B2269&lt;2200000,1456000,IF(B2269&lt;3600000,ROUND(ROUNDDOWN(B2269/4,-3)*2.8,0)-80000,IF(B2269&lt;6600000,ROUND(ROUNDDOWN(B2269/4,-3)*3.2,0)-440000,IF(B2269&lt;8500000,ROUNDDOWN(B2269*0.9,0)-1100000,B2269-1950000))))))))</f>
        <v/>
      </c>
      <c r="G2269" s="21">
        <f>IF(F2269&gt;23500000,NA(),IF(F2269&lt;=4890000,1040000,IF(F2269&lt;=6550000,670000,620000)))</f>
        <v/>
      </c>
      <c r="H2269" s="21">
        <f>IF(D2269&lt;=0,0,MAX(0,MIN(2000000,D2269-MIN(100000,ROUNDDOWN(F2269*0.05,0)))))</f>
        <v/>
      </c>
      <c r="I2269" s="21">
        <f>IF(C2269&lt;=2000,0,MIN(C2269,ROUNDDOWN(F2269*0.4,0))-2000)</f>
        <v/>
      </c>
      <c r="J2269" s="21">
        <f>MAX(0,ROUNDDOWN(F2269-E2269-G2269,-3))</f>
        <v/>
      </c>
      <c r="K2269" s="21">
        <f>MAX(0,ROUNDDOWN(F2269-E2269-G2269-H2269-I2269,-3))</f>
        <v/>
      </c>
      <c r="L2269" s="21">
        <f>MAX(0,ROUNDDOWN(F2269-E2269-G2269-H2269,-3))</f>
        <v/>
      </c>
      <c r="M2269" s="21">
        <f>IF(J2269&lt;=0,0,ROUNDDOWN((J2269*LOOKUP(J2269,{0,1950001,3300001,6950001,9000001,18000001,40000001},{0.05,0.1,0.2,0.23,0.33,0.4,0.45})-LOOKUP(J2269,{0,1950001,3300001,6950001,9000001,18000001,40000001},{0,97500,427500,636000,1536000,2796000,4796000}))*1.021,-2))</f>
        <v/>
      </c>
      <c r="N2269" s="21">
        <f>IF(K2269&lt;=0,0,ROUNDDOWN((K2269*LOOKUP(K2269,{0,1950001,3300001,6950001,9000001,18000001,40000001},{0.05,0.1,0.2,0.23,0.33,0.4,0.45})-LOOKUP(K2269,{0,1950001,3300001,6950001,9000001,18000001,40000001},{0,97500,427500,636000,1536000,2796000,4796000}))*1.021,-2))</f>
        <v/>
      </c>
      <c r="O2269" s="21">
        <f>IF(L2269&lt;=0,0,ROUNDDOWN((L2269*LOOKUP(L2269,{0,1950001,3300001,6950001,9000001,18000001,40000001},{0.05,0.1,0.2,0.23,0.33,0.4,0.45})-LOOKUP(L2269,{0,1950001,3300001,6950001,9000001,18000001,40000001},{0,97500,427500,636000,1536000,2796000,4796000}))*1.021,-2))</f>
        <v/>
      </c>
      <c r="P2269" s="21">
        <f>MAX(0,ROUNDDOWN(F2269-E2269-430000,-3))</f>
        <v/>
      </c>
      <c r="Q2269" s="21">
        <f>MAX(0,ROUNDDOWN(F2269-E2269-430000-H2269,-3))</f>
        <v/>
      </c>
      <c r="R2269" s="21">
        <f>IF(F2269&lt;=450000,0,MAX(0,P2269*0.06-MIN(50000,P2269)*0.03))</f>
        <v/>
      </c>
      <c r="S2269" s="21">
        <f>IF(F2269&lt;=450000,0,MAX(0,P2269*0.04-MIN(50000,P2269)*0.02))</f>
        <v/>
      </c>
      <c r="T2269" s="21">
        <f>IF(F2269&lt;=450000,0,MAX(0,Q2269*0.06-MIN(50000,Q2269)*0.03))</f>
        <v/>
      </c>
      <c r="U2269" s="21">
        <f>IF(F2269&lt;=450000,0,MAX(0,Q2269*0.04-MIN(50000,Q2269)*0.02))</f>
        <v/>
      </c>
      <c r="V2269" s="21">
        <f>50000+MAX(0,G2269-480000)</f>
        <v/>
      </c>
      <c r="W2269" s="21">
        <f>P2269-V2269</f>
        <v/>
      </c>
      <c r="X2269" s="21">
        <f>Q2269-V2269</f>
        <v/>
      </c>
      <c r="Y2269" s="22">
        <f>IF(W2269&lt;0,0.9,LOOKUP(W2269,{0,1950001,3300001,6950001,9000001,18000001,40000001},{0.84895,0.7979,0.6958,0.66517,0.56307,0.4916,0.44055}))</f>
        <v/>
      </c>
      <c r="Z2269" s="22">
        <f>IF(X2269&lt;0,0.9,LOOKUP(X2269,{0,1950001,3300001,6950001,9000001,18000001,40000001},{0.84895,0.7979,0.6958,0.66517,0.56307,0.4916,0.44055}))</f>
        <v/>
      </c>
      <c r="AA2269" s="22">
        <f>IF(W2269&lt;0,0,CHOOSE(MATCH(W2269,{0,1950001,3300001,6950001,9000001},1),5.105/84.895,10.21/79.79,20.42/69.58,23.483/66.517,33.693/56.307))</f>
        <v/>
      </c>
      <c r="AB2269" s="21">
        <f>IF(C2269&lt;=2000,0,(MIN(C2269,ROUNDDOWN(F2269*0.3,0))-2000)*0.1)</f>
        <v/>
      </c>
      <c r="AC2269" s="21">
        <f>IF(C2269&lt;=2000,0,MIN((C2269-2000)*Y2269,(R2269+S2269)*0.2))</f>
        <v/>
      </c>
      <c r="AD2269" s="21">
        <f>IF(C2269&lt;=2000,0,MIN((C2269-2000)*Z2269,(T2269+U2269)*0.2))</f>
        <v/>
      </c>
      <c r="AE2269" s="21">
        <f>AC2269*AA2269</f>
        <v/>
      </c>
      <c r="AF2269" s="21">
        <f>ROUNDDOWN(R2269,-2)+ROUNDDOWN(S2269,-2)</f>
        <v/>
      </c>
      <c r="AG2269" s="21">
        <f>ROUNDDOWN(MAX(0,R2269-(AB2269+AC2269+AE2269)*0.6),-2)+ROUNDDOWN(MAX(0,S2269-(AB2269+AC2269+AE2269)*0.4),-2)</f>
        <v/>
      </c>
      <c r="AH2269" s="21">
        <f>ROUNDDOWN(MAX(0,T2269-(AB2269+AD2269)*0.6),-2)+ROUNDDOWN(MAX(0,U2269-(AB2269+AD2269)*0.4),-2)</f>
        <v/>
      </c>
      <c r="AI2269" s="21">
        <f>ROUNDDOWN(T2269,-2)+ROUNDDOWN(U2269,-2)</f>
        <v/>
      </c>
      <c r="AJ2269" s="21">
        <f>M2269+AF2269</f>
        <v/>
      </c>
      <c r="AK2269" s="21">
        <f>M2269+AG2269</f>
        <v/>
      </c>
      <c r="AL2269" s="21">
        <f>N2269+AH2269</f>
        <v/>
      </c>
      <c r="AM2269" s="21">
        <f>O2269+AI2269</f>
        <v/>
      </c>
      <c r="AN2269" s="21">
        <f>N2269+AI2269</f>
        <v/>
      </c>
      <c r="AO2269" s="21">
        <f>ROUNDDOWN((R2269+S2269)*0.2/Y2269+2000,0)</f>
        <v/>
      </c>
      <c r="AP2269" s="21">
        <f>ROUNDDOWN((T2269+U2269)*0.2/Z2269+2000,0)</f>
        <v/>
      </c>
      <c r="AQ2269" s="21">
        <f>AL2269-AK2269</f>
        <v/>
      </c>
      <c r="AR2269" s="21">
        <f>AM2269-AK2269</f>
        <v/>
      </c>
      <c r="AS2269" s="21">
        <f>AM2269-AL2269</f>
        <v/>
      </c>
      <c r="AT2269" s="21">
        <f>AK2269+C2269-AJ2269</f>
        <v/>
      </c>
      <c r="AU2269" s="21">
        <f>AL2269+C2269-AM2269</f>
        <v/>
      </c>
      <c r="AV2269" s="21">
        <f>AN2269+C2269-AM2269</f>
        <v/>
      </c>
    </row>
    <row r="2270">
      <c r="A2270" t="inlineStr">
        <is>
          <t>1万円刻み</t>
        </is>
      </c>
      <c r="B2270" s="21">
        <f>'5_1万円刻み'!$A$507</f>
        <v/>
      </c>
      <c r="C2270" s="21">
        <f>AO2270</f>
        <v/>
      </c>
      <c r="D2270" s="21" t="n">
        <v>0</v>
      </c>
      <c r="E2270" s="21">
        <f>ROUND(MIN(B2270/12,650000)*12*0.0915+MIN(B2270/12,1390000)*12*(0.0504+0)+B2270*0.005,0)</f>
        <v/>
      </c>
      <c r="F2270" s="21">
        <f>IF(B2270&lt;741000,0,IF(B2270&lt;2191000,B2270-740000,IF(B2270&lt;2193000,1451000,IF(B2270&lt;2196000,1453000,IF(B2270&lt;2200000,1456000,IF(B2270&lt;3600000,ROUND(ROUNDDOWN(B2270/4,-3)*2.8,0)-80000,IF(B2270&lt;6600000,ROUND(ROUNDDOWN(B2270/4,-3)*3.2,0)-440000,IF(B2270&lt;8500000,ROUNDDOWN(B2270*0.9,0)-1100000,B2270-1950000))))))))</f>
        <v/>
      </c>
      <c r="G2270" s="21">
        <f>IF(F2270&gt;23500000,NA(),IF(F2270&lt;=4890000,1040000,IF(F2270&lt;=6550000,670000,620000)))</f>
        <v/>
      </c>
      <c r="H2270" s="21">
        <f>IF(D2270&lt;=0,0,MAX(0,MIN(2000000,D2270-MIN(100000,ROUNDDOWN(F2270*0.05,0)))))</f>
        <v/>
      </c>
      <c r="I2270" s="21">
        <f>IF(C2270&lt;=2000,0,MIN(C2270,ROUNDDOWN(F2270*0.4,0))-2000)</f>
        <v/>
      </c>
      <c r="J2270" s="21">
        <f>MAX(0,ROUNDDOWN(F2270-E2270-G2270,-3))</f>
        <v/>
      </c>
      <c r="K2270" s="21">
        <f>MAX(0,ROUNDDOWN(F2270-E2270-G2270-H2270-I2270,-3))</f>
        <v/>
      </c>
      <c r="L2270" s="21">
        <f>MAX(0,ROUNDDOWN(F2270-E2270-G2270-H2270,-3))</f>
        <v/>
      </c>
      <c r="M2270" s="21">
        <f>IF(J2270&lt;=0,0,ROUNDDOWN((J2270*LOOKUP(J2270,{0,1950001,3300001,6950001,9000001,18000001,40000001},{0.05,0.1,0.2,0.23,0.33,0.4,0.45})-LOOKUP(J2270,{0,1950001,3300001,6950001,9000001,18000001,40000001},{0,97500,427500,636000,1536000,2796000,4796000}))*1.021,-2))</f>
        <v/>
      </c>
      <c r="N2270" s="21">
        <f>IF(K2270&lt;=0,0,ROUNDDOWN((K2270*LOOKUP(K2270,{0,1950001,3300001,6950001,9000001,18000001,40000001},{0.05,0.1,0.2,0.23,0.33,0.4,0.45})-LOOKUP(K2270,{0,1950001,3300001,6950001,9000001,18000001,40000001},{0,97500,427500,636000,1536000,2796000,4796000}))*1.021,-2))</f>
        <v/>
      </c>
      <c r="O2270" s="21">
        <f>IF(L2270&lt;=0,0,ROUNDDOWN((L2270*LOOKUP(L2270,{0,1950001,3300001,6950001,9000001,18000001,40000001},{0.05,0.1,0.2,0.23,0.33,0.4,0.45})-LOOKUP(L2270,{0,1950001,3300001,6950001,9000001,18000001,40000001},{0,97500,427500,636000,1536000,2796000,4796000}))*1.021,-2))</f>
        <v/>
      </c>
      <c r="P2270" s="21">
        <f>MAX(0,ROUNDDOWN(F2270-E2270-430000,-3))</f>
        <v/>
      </c>
      <c r="Q2270" s="21">
        <f>MAX(0,ROUNDDOWN(F2270-E2270-430000-H2270,-3))</f>
        <v/>
      </c>
      <c r="R2270" s="21">
        <f>IF(F2270&lt;=450000,0,MAX(0,P2270*0.06-MIN(50000,P2270)*0.03))</f>
        <v/>
      </c>
      <c r="S2270" s="21">
        <f>IF(F2270&lt;=450000,0,MAX(0,P2270*0.04-MIN(50000,P2270)*0.02))</f>
        <v/>
      </c>
      <c r="T2270" s="21">
        <f>IF(F2270&lt;=450000,0,MAX(0,Q2270*0.06-MIN(50000,Q2270)*0.03))</f>
        <v/>
      </c>
      <c r="U2270" s="21">
        <f>IF(F2270&lt;=450000,0,MAX(0,Q2270*0.04-MIN(50000,Q2270)*0.02))</f>
        <v/>
      </c>
      <c r="V2270" s="21">
        <f>50000+MAX(0,G2270-480000)</f>
        <v/>
      </c>
      <c r="W2270" s="21">
        <f>P2270-V2270</f>
        <v/>
      </c>
      <c r="X2270" s="21">
        <f>Q2270-V2270</f>
        <v/>
      </c>
      <c r="Y2270" s="22">
        <f>IF(W2270&lt;0,0.9,LOOKUP(W2270,{0,1950001,3300001,6950001,9000001,18000001,40000001},{0.84895,0.7979,0.6958,0.66517,0.56307,0.4916,0.44055}))</f>
        <v/>
      </c>
      <c r="Z2270" s="22">
        <f>IF(X2270&lt;0,0.9,LOOKUP(X2270,{0,1950001,3300001,6950001,9000001,18000001,40000001},{0.84895,0.7979,0.6958,0.66517,0.56307,0.4916,0.44055}))</f>
        <v/>
      </c>
      <c r="AA2270" s="22">
        <f>IF(W2270&lt;0,0,CHOOSE(MATCH(W2270,{0,1950001,3300001,6950001,9000001},1),5.105/84.895,10.21/79.79,20.42/69.58,23.483/66.517,33.693/56.307))</f>
        <v/>
      </c>
      <c r="AB2270" s="21">
        <f>IF(C2270&lt;=2000,0,(MIN(C2270,ROUNDDOWN(F2270*0.3,0))-2000)*0.1)</f>
        <v/>
      </c>
      <c r="AC2270" s="21">
        <f>IF(C2270&lt;=2000,0,MIN((C2270-2000)*Y2270,(R2270+S2270)*0.2))</f>
        <v/>
      </c>
      <c r="AD2270" s="21">
        <f>IF(C2270&lt;=2000,0,MIN((C2270-2000)*Z2270,(T2270+U2270)*0.2))</f>
        <v/>
      </c>
      <c r="AE2270" s="21">
        <f>AC2270*AA2270</f>
        <v/>
      </c>
      <c r="AF2270" s="21">
        <f>ROUNDDOWN(R2270,-2)+ROUNDDOWN(S2270,-2)</f>
        <v/>
      </c>
      <c r="AG2270" s="21">
        <f>ROUNDDOWN(MAX(0,R2270-(AB2270+AC2270+AE2270)*0.6),-2)+ROUNDDOWN(MAX(0,S2270-(AB2270+AC2270+AE2270)*0.4),-2)</f>
        <v/>
      </c>
      <c r="AH2270" s="21">
        <f>ROUNDDOWN(MAX(0,T2270-(AB2270+AD2270)*0.6),-2)+ROUNDDOWN(MAX(0,U2270-(AB2270+AD2270)*0.4),-2)</f>
        <v/>
      </c>
      <c r="AI2270" s="21">
        <f>ROUNDDOWN(T2270,-2)+ROUNDDOWN(U2270,-2)</f>
        <v/>
      </c>
      <c r="AJ2270" s="21">
        <f>M2270+AF2270</f>
        <v/>
      </c>
      <c r="AK2270" s="21">
        <f>M2270+AG2270</f>
        <v/>
      </c>
      <c r="AL2270" s="21">
        <f>N2270+AH2270</f>
        <v/>
      </c>
      <c r="AM2270" s="21">
        <f>O2270+AI2270</f>
        <v/>
      </c>
      <c r="AN2270" s="21">
        <f>N2270+AI2270</f>
        <v/>
      </c>
      <c r="AO2270" s="21">
        <f>ROUNDDOWN((R2270+S2270)*0.2/Y2270+2000,0)</f>
        <v/>
      </c>
      <c r="AP2270" s="21">
        <f>ROUNDDOWN((T2270+U2270)*0.2/Z2270+2000,0)</f>
        <v/>
      </c>
      <c r="AQ2270" s="21">
        <f>AL2270-AK2270</f>
        <v/>
      </c>
      <c r="AR2270" s="21">
        <f>AM2270-AK2270</f>
        <v/>
      </c>
      <c r="AS2270" s="21">
        <f>AM2270-AL2270</f>
        <v/>
      </c>
      <c r="AT2270" s="21">
        <f>AK2270+C2270-AJ2270</f>
        <v/>
      </c>
      <c r="AU2270" s="21">
        <f>AL2270+C2270-AM2270</f>
        <v/>
      </c>
      <c r="AV2270" s="21">
        <f>AN2270+C2270-AM2270</f>
        <v/>
      </c>
    </row>
    <row r="2271">
      <c r="A2271" t="inlineStr">
        <is>
          <t>1万円刻み</t>
        </is>
      </c>
      <c r="B2271" s="21">
        <f>'5_1万円刻み'!$A$508</f>
        <v/>
      </c>
      <c r="C2271" s="21">
        <f>AO2271</f>
        <v/>
      </c>
      <c r="D2271" s="21" t="n">
        <v>0</v>
      </c>
      <c r="E2271" s="21">
        <f>ROUND(MIN(B2271/12,650000)*12*0.0915+MIN(B2271/12,1390000)*12*(0.0504+0)+B2271*0.005,0)</f>
        <v/>
      </c>
      <c r="F2271" s="21">
        <f>IF(B2271&lt;741000,0,IF(B2271&lt;2191000,B2271-740000,IF(B2271&lt;2193000,1451000,IF(B2271&lt;2196000,1453000,IF(B2271&lt;2200000,1456000,IF(B2271&lt;3600000,ROUND(ROUNDDOWN(B2271/4,-3)*2.8,0)-80000,IF(B2271&lt;6600000,ROUND(ROUNDDOWN(B2271/4,-3)*3.2,0)-440000,IF(B2271&lt;8500000,ROUNDDOWN(B2271*0.9,0)-1100000,B2271-1950000))))))))</f>
        <v/>
      </c>
      <c r="G2271" s="21">
        <f>IF(F2271&gt;23500000,NA(),IF(F2271&lt;=4890000,1040000,IF(F2271&lt;=6550000,670000,620000)))</f>
        <v/>
      </c>
      <c r="H2271" s="21">
        <f>IF(D2271&lt;=0,0,MAX(0,MIN(2000000,D2271-MIN(100000,ROUNDDOWN(F2271*0.05,0)))))</f>
        <v/>
      </c>
      <c r="I2271" s="21">
        <f>IF(C2271&lt;=2000,0,MIN(C2271,ROUNDDOWN(F2271*0.4,0))-2000)</f>
        <v/>
      </c>
      <c r="J2271" s="21">
        <f>MAX(0,ROUNDDOWN(F2271-E2271-G2271,-3))</f>
        <v/>
      </c>
      <c r="K2271" s="21">
        <f>MAX(0,ROUNDDOWN(F2271-E2271-G2271-H2271-I2271,-3))</f>
        <v/>
      </c>
      <c r="L2271" s="21">
        <f>MAX(0,ROUNDDOWN(F2271-E2271-G2271-H2271,-3))</f>
        <v/>
      </c>
      <c r="M2271" s="21">
        <f>IF(J2271&lt;=0,0,ROUNDDOWN((J2271*LOOKUP(J2271,{0,1950001,3300001,6950001,9000001,18000001,40000001},{0.05,0.1,0.2,0.23,0.33,0.4,0.45})-LOOKUP(J2271,{0,1950001,3300001,6950001,9000001,18000001,40000001},{0,97500,427500,636000,1536000,2796000,4796000}))*1.021,-2))</f>
        <v/>
      </c>
      <c r="N2271" s="21">
        <f>IF(K2271&lt;=0,0,ROUNDDOWN((K2271*LOOKUP(K2271,{0,1950001,3300001,6950001,9000001,18000001,40000001},{0.05,0.1,0.2,0.23,0.33,0.4,0.45})-LOOKUP(K2271,{0,1950001,3300001,6950001,9000001,18000001,40000001},{0,97500,427500,636000,1536000,2796000,4796000}))*1.021,-2))</f>
        <v/>
      </c>
      <c r="O2271" s="21">
        <f>IF(L2271&lt;=0,0,ROUNDDOWN((L2271*LOOKUP(L2271,{0,1950001,3300001,6950001,9000001,18000001,40000001},{0.05,0.1,0.2,0.23,0.33,0.4,0.45})-LOOKUP(L2271,{0,1950001,3300001,6950001,9000001,18000001,40000001},{0,97500,427500,636000,1536000,2796000,4796000}))*1.021,-2))</f>
        <v/>
      </c>
      <c r="P2271" s="21">
        <f>MAX(0,ROUNDDOWN(F2271-E2271-430000,-3))</f>
        <v/>
      </c>
      <c r="Q2271" s="21">
        <f>MAX(0,ROUNDDOWN(F2271-E2271-430000-H2271,-3))</f>
        <v/>
      </c>
      <c r="R2271" s="21">
        <f>IF(F2271&lt;=450000,0,MAX(0,P2271*0.06-MIN(50000,P2271)*0.03))</f>
        <v/>
      </c>
      <c r="S2271" s="21">
        <f>IF(F2271&lt;=450000,0,MAX(0,P2271*0.04-MIN(50000,P2271)*0.02))</f>
        <v/>
      </c>
      <c r="T2271" s="21">
        <f>IF(F2271&lt;=450000,0,MAX(0,Q2271*0.06-MIN(50000,Q2271)*0.03))</f>
        <v/>
      </c>
      <c r="U2271" s="21">
        <f>IF(F2271&lt;=450000,0,MAX(0,Q2271*0.04-MIN(50000,Q2271)*0.02))</f>
        <v/>
      </c>
      <c r="V2271" s="21">
        <f>50000+MAX(0,G2271-480000)</f>
        <v/>
      </c>
      <c r="W2271" s="21">
        <f>P2271-V2271</f>
        <v/>
      </c>
      <c r="X2271" s="21">
        <f>Q2271-V2271</f>
        <v/>
      </c>
      <c r="Y2271" s="22">
        <f>IF(W2271&lt;0,0.9,LOOKUP(W2271,{0,1950001,3300001,6950001,9000001,18000001,40000001},{0.84895,0.7979,0.6958,0.66517,0.56307,0.4916,0.44055}))</f>
        <v/>
      </c>
      <c r="Z2271" s="22">
        <f>IF(X2271&lt;0,0.9,LOOKUP(X2271,{0,1950001,3300001,6950001,9000001,18000001,40000001},{0.84895,0.7979,0.6958,0.66517,0.56307,0.4916,0.44055}))</f>
        <v/>
      </c>
      <c r="AA2271" s="22">
        <f>IF(W2271&lt;0,0,CHOOSE(MATCH(W2271,{0,1950001,3300001,6950001,9000001},1),5.105/84.895,10.21/79.79,20.42/69.58,23.483/66.517,33.693/56.307))</f>
        <v/>
      </c>
      <c r="AB2271" s="21">
        <f>IF(C2271&lt;=2000,0,(MIN(C2271,ROUNDDOWN(F2271*0.3,0))-2000)*0.1)</f>
        <v/>
      </c>
      <c r="AC2271" s="21">
        <f>IF(C2271&lt;=2000,0,MIN((C2271-2000)*Y2271,(R2271+S2271)*0.2))</f>
        <v/>
      </c>
      <c r="AD2271" s="21">
        <f>IF(C2271&lt;=2000,0,MIN((C2271-2000)*Z2271,(T2271+U2271)*0.2))</f>
        <v/>
      </c>
      <c r="AE2271" s="21">
        <f>AC2271*AA2271</f>
        <v/>
      </c>
      <c r="AF2271" s="21">
        <f>ROUNDDOWN(R2271,-2)+ROUNDDOWN(S2271,-2)</f>
        <v/>
      </c>
      <c r="AG2271" s="21">
        <f>ROUNDDOWN(MAX(0,R2271-(AB2271+AC2271+AE2271)*0.6),-2)+ROUNDDOWN(MAX(0,S2271-(AB2271+AC2271+AE2271)*0.4),-2)</f>
        <v/>
      </c>
      <c r="AH2271" s="21">
        <f>ROUNDDOWN(MAX(0,T2271-(AB2271+AD2271)*0.6),-2)+ROUNDDOWN(MAX(0,U2271-(AB2271+AD2271)*0.4),-2)</f>
        <v/>
      </c>
      <c r="AI2271" s="21">
        <f>ROUNDDOWN(T2271,-2)+ROUNDDOWN(U2271,-2)</f>
        <v/>
      </c>
      <c r="AJ2271" s="21">
        <f>M2271+AF2271</f>
        <v/>
      </c>
      <c r="AK2271" s="21">
        <f>M2271+AG2271</f>
        <v/>
      </c>
      <c r="AL2271" s="21">
        <f>N2271+AH2271</f>
        <v/>
      </c>
      <c r="AM2271" s="21">
        <f>O2271+AI2271</f>
        <v/>
      </c>
      <c r="AN2271" s="21">
        <f>N2271+AI2271</f>
        <v/>
      </c>
      <c r="AO2271" s="21">
        <f>ROUNDDOWN((R2271+S2271)*0.2/Y2271+2000,0)</f>
        <v/>
      </c>
      <c r="AP2271" s="21">
        <f>ROUNDDOWN((T2271+U2271)*0.2/Z2271+2000,0)</f>
        <v/>
      </c>
      <c r="AQ2271" s="21">
        <f>AL2271-AK2271</f>
        <v/>
      </c>
      <c r="AR2271" s="21">
        <f>AM2271-AK2271</f>
        <v/>
      </c>
      <c r="AS2271" s="21">
        <f>AM2271-AL2271</f>
        <v/>
      </c>
      <c r="AT2271" s="21">
        <f>AK2271+C2271-AJ2271</f>
        <v/>
      </c>
      <c r="AU2271" s="21">
        <f>AL2271+C2271-AM2271</f>
        <v/>
      </c>
      <c r="AV2271" s="21">
        <f>AN2271+C2271-AM2271</f>
        <v/>
      </c>
    </row>
    <row r="2272">
      <c r="A2272" t="inlineStr">
        <is>
          <t>1万円刻み</t>
        </is>
      </c>
      <c r="B2272" s="21">
        <f>'5_1万円刻み'!$A$509</f>
        <v/>
      </c>
      <c r="C2272" s="21">
        <f>AO2272</f>
        <v/>
      </c>
      <c r="D2272" s="21" t="n">
        <v>0</v>
      </c>
      <c r="E2272" s="21">
        <f>ROUND(MIN(B2272/12,650000)*12*0.0915+MIN(B2272/12,1390000)*12*(0.0504+0)+B2272*0.005,0)</f>
        <v/>
      </c>
      <c r="F2272" s="21">
        <f>IF(B2272&lt;741000,0,IF(B2272&lt;2191000,B2272-740000,IF(B2272&lt;2193000,1451000,IF(B2272&lt;2196000,1453000,IF(B2272&lt;2200000,1456000,IF(B2272&lt;3600000,ROUND(ROUNDDOWN(B2272/4,-3)*2.8,0)-80000,IF(B2272&lt;6600000,ROUND(ROUNDDOWN(B2272/4,-3)*3.2,0)-440000,IF(B2272&lt;8500000,ROUNDDOWN(B2272*0.9,0)-1100000,B2272-1950000))))))))</f>
        <v/>
      </c>
      <c r="G2272" s="21">
        <f>IF(F2272&gt;23500000,NA(),IF(F2272&lt;=4890000,1040000,IF(F2272&lt;=6550000,670000,620000)))</f>
        <v/>
      </c>
      <c r="H2272" s="21">
        <f>IF(D2272&lt;=0,0,MAX(0,MIN(2000000,D2272-MIN(100000,ROUNDDOWN(F2272*0.05,0)))))</f>
        <v/>
      </c>
      <c r="I2272" s="21">
        <f>IF(C2272&lt;=2000,0,MIN(C2272,ROUNDDOWN(F2272*0.4,0))-2000)</f>
        <v/>
      </c>
      <c r="J2272" s="21">
        <f>MAX(0,ROUNDDOWN(F2272-E2272-G2272,-3))</f>
        <v/>
      </c>
      <c r="K2272" s="21">
        <f>MAX(0,ROUNDDOWN(F2272-E2272-G2272-H2272-I2272,-3))</f>
        <v/>
      </c>
      <c r="L2272" s="21">
        <f>MAX(0,ROUNDDOWN(F2272-E2272-G2272-H2272,-3))</f>
        <v/>
      </c>
      <c r="M2272" s="21">
        <f>IF(J2272&lt;=0,0,ROUNDDOWN((J2272*LOOKUP(J2272,{0,1950001,3300001,6950001,9000001,18000001,40000001},{0.05,0.1,0.2,0.23,0.33,0.4,0.45})-LOOKUP(J2272,{0,1950001,3300001,6950001,9000001,18000001,40000001},{0,97500,427500,636000,1536000,2796000,4796000}))*1.021,-2))</f>
        <v/>
      </c>
      <c r="N2272" s="21">
        <f>IF(K2272&lt;=0,0,ROUNDDOWN((K2272*LOOKUP(K2272,{0,1950001,3300001,6950001,9000001,18000001,40000001},{0.05,0.1,0.2,0.23,0.33,0.4,0.45})-LOOKUP(K2272,{0,1950001,3300001,6950001,9000001,18000001,40000001},{0,97500,427500,636000,1536000,2796000,4796000}))*1.021,-2))</f>
        <v/>
      </c>
      <c r="O2272" s="21">
        <f>IF(L2272&lt;=0,0,ROUNDDOWN((L2272*LOOKUP(L2272,{0,1950001,3300001,6950001,9000001,18000001,40000001},{0.05,0.1,0.2,0.23,0.33,0.4,0.45})-LOOKUP(L2272,{0,1950001,3300001,6950001,9000001,18000001,40000001},{0,97500,427500,636000,1536000,2796000,4796000}))*1.021,-2))</f>
        <v/>
      </c>
      <c r="P2272" s="21">
        <f>MAX(0,ROUNDDOWN(F2272-E2272-430000,-3))</f>
        <v/>
      </c>
      <c r="Q2272" s="21">
        <f>MAX(0,ROUNDDOWN(F2272-E2272-430000-H2272,-3))</f>
        <v/>
      </c>
      <c r="R2272" s="21">
        <f>IF(F2272&lt;=450000,0,MAX(0,P2272*0.06-MIN(50000,P2272)*0.03))</f>
        <v/>
      </c>
      <c r="S2272" s="21">
        <f>IF(F2272&lt;=450000,0,MAX(0,P2272*0.04-MIN(50000,P2272)*0.02))</f>
        <v/>
      </c>
      <c r="T2272" s="21">
        <f>IF(F2272&lt;=450000,0,MAX(0,Q2272*0.06-MIN(50000,Q2272)*0.03))</f>
        <v/>
      </c>
      <c r="U2272" s="21">
        <f>IF(F2272&lt;=450000,0,MAX(0,Q2272*0.04-MIN(50000,Q2272)*0.02))</f>
        <v/>
      </c>
      <c r="V2272" s="21">
        <f>50000+MAX(0,G2272-480000)</f>
        <v/>
      </c>
      <c r="W2272" s="21">
        <f>P2272-V2272</f>
        <v/>
      </c>
      <c r="X2272" s="21">
        <f>Q2272-V2272</f>
        <v/>
      </c>
      <c r="Y2272" s="22">
        <f>IF(W2272&lt;0,0.9,LOOKUP(W2272,{0,1950001,3300001,6950001,9000001,18000001,40000001},{0.84895,0.7979,0.6958,0.66517,0.56307,0.4916,0.44055}))</f>
        <v/>
      </c>
      <c r="Z2272" s="22">
        <f>IF(X2272&lt;0,0.9,LOOKUP(X2272,{0,1950001,3300001,6950001,9000001,18000001,40000001},{0.84895,0.7979,0.6958,0.66517,0.56307,0.4916,0.44055}))</f>
        <v/>
      </c>
      <c r="AA2272" s="22">
        <f>IF(W2272&lt;0,0,CHOOSE(MATCH(W2272,{0,1950001,3300001,6950001,9000001},1),5.105/84.895,10.21/79.79,20.42/69.58,23.483/66.517,33.693/56.307))</f>
        <v/>
      </c>
      <c r="AB2272" s="21">
        <f>IF(C2272&lt;=2000,0,(MIN(C2272,ROUNDDOWN(F2272*0.3,0))-2000)*0.1)</f>
        <v/>
      </c>
      <c r="AC2272" s="21">
        <f>IF(C2272&lt;=2000,0,MIN((C2272-2000)*Y2272,(R2272+S2272)*0.2))</f>
        <v/>
      </c>
      <c r="AD2272" s="21">
        <f>IF(C2272&lt;=2000,0,MIN((C2272-2000)*Z2272,(T2272+U2272)*0.2))</f>
        <v/>
      </c>
      <c r="AE2272" s="21">
        <f>AC2272*AA2272</f>
        <v/>
      </c>
      <c r="AF2272" s="21">
        <f>ROUNDDOWN(R2272,-2)+ROUNDDOWN(S2272,-2)</f>
        <v/>
      </c>
      <c r="AG2272" s="21">
        <f>ROUNDDOWN(MAX(0,R2272-(AB2272+AC2272+AE2272)*0.6),-2)+ROUNDDOWN(MAX(0,S2272-(AB2272+AC2272+AE2272)*0.4),-2)</f>
        <v/>
      </c>
      <c r="AH2272" s="21">
        <f>ROUNDDOWN(MAX(0,T2272-(AB2272+AD2272)*0.6),-2)+ROUNDDOWN(MAX(0,U2272-(AB2272+AD2272)*0.4),-2)</f>
        <v/>
      </c>
      <c r="AI2272" s="21">
        <f>ROUNDDOWN(T2272,-2)+ROUNDDOWN(U2272,-2)</f>
        <v/>
      </c>
      <c r="AJ2272" s="21">
        <f>M2272+AF2272</f>
        <v/>
      </c>
      <c r="AK2272" s="21">
        <f>M2272+AG2272</f>
        <v/>
      </c>
      <c r="AL2272" s="21">
        <f>N2272+AH2272</f>
        <v/>
      </c>
      <c r="AM2272" s="21">
        <f>O2272+AI2272</f>
        <v/>
      </c>
      <c r="AN2272" s="21">
        <f>N2272+AI2272</f>
        <v/>
      </c>
      <c r="AO2272" s="21">
        <f>ROUNDDOWN((R2272+S2272)*0.2/Y2272+2000,0)</f>
        <v/>
      </c>
      <c r="AP2272" s="21">
        <f>ROUNDDOWN((T2272+U2272)*0.2/Z2272+2000,0)</f>
        <v/>
      </c>
      <c r="AQ2272" s="21">
        <f>AL2272-AK2272</f>
        <v/>
      </c>
      <c r="AR2272" s="21">
        <f>AM2272-AK2272</f>
        <v/>
      </c>
      <c r="AS2272" s="21">
        <f>AM2272-AL2272</f>
        <v/>
      </c>
      <c r="AT2272" s="21">
        <f>AK2272+C2272-AJ2272</f>
        <v/>
      </c>
      <c r="AU2272" s="21">
        <f>AL2272+C2272-AM2272</f>
        <v/>
      </c>
      <c r="AV2272" s="21">
        <f>AN2272+C2272-AM2272</f>
        <v/>
      </c>
    </row>
    <row r="2273">
      <c r="A2273" t="inlineStr">
        <is>
          <t>1万円刻み</t>
        </is>
      </c>
      <c r="B2273" s="21">
        <f>'5_1万円刻み'!$A$510</f>
        <v/>
      </c>
      <c r="C2273" s="21">
        <f>AO2273</f>
        <v/>
      </c>
      <c r="D2273" s="21" t="n">
        <v>0</v>
      </c>
      <c r="E2273" s="21">
        <f>ROUND(MIN(B2273/12,650000)*12*0.0915+MIN(B2273/12,1390000)*12*(0.0504+0)+B2273*0.005,0)</f>
        <v/>
      </c>
      <c r="F2273" s="21">
        <f>IF(B2273&lt;741000,0,IF(B2273&lt;2191000,B2273-740000,IF(B2273&lt;2193000,1451000,IF(B2273&lt;2196000,1453000,IF(B2273&lt;2200000,1456000,IF(B2273&lt;3600000,ROUND(ROUNDDOWN(B2273/4,-3)*2.8,0)-80000,IF(B2273&lt;6600000,ROUND(ROUNDDOWN(B2273/4,-3)*3.2,0)-440000,IF(B2273&lt;8500000,ROUNDDOWN(B2273*0.9,0)-1100000,B2273-1950000))))))))</f>
        <v/>
      </c>
      <c r="G2273" s="21">
        <f>IF(F2273&gt;23500000,NA(),IF(F2273&lt;=4890000,1040000,IF(F2273&lt;=6550000,670000,620000)))</f>
        <v/>
      </c>
      <c r="H2273" s="21">
        <f>IF(D2273&lt;=0,0,MAX(0,MIN(2000000,D2273-MIN(100000,ROUNDDOWN(F2273*0.05,0)))))</f>
        <v/>
      </c>
      <c r="I2273" s="21">
        <f>IF(C2273&lt;=2000,0,MIN(C2273,ROUNDDOWN(F2273*0.4,0))-2000)</f>
        <v/>
      </c>
      <c r="J2273" s="21">
        <f>MAX(0,ROUNDDOWN(F2273-E2273-G2273,-3))</f>
        <v/>
      </c>
      <c r="K2273" s="21">
        <f>MAX(0,ROUNDDOWN(F2273-E2273-G2273-H2273-I2273,-3))</f>
        <v/>
      </c>
      <c r="L2273" s="21">
        <f>MAX(0,ROUNDDOWN(F2273-E2273-G2273-H2273,-3))</f>
        <v/>
      </c>
      <c r="M2273" s="21">
        <f>IF(J2273&lt;=0,0,ROUNDDOWN((J2273*LOOKUP(J2273,{0,1950001,3300001,6950001,9000001,18000001,40000001},{0.05,0.1,0.2,0.23,0.33,0.4,0.45})-LOOKUP(J2273,{0,1950001,3300001,6950001,9000001,18000001,40000001},{0,97500,427500,636000,1536000,2796000,4796000}))*1.021,-2))</f>
        <v/>
      </c>
      <c r="N2273" s="21">
        <f>IF(K2273&lt;=0,0,ROUNDDOWN((K2273*LOOKUP(K2273,{0,1950001,3300001,6950001,9000001,18000001,40000001},{0.05,0.1,0.2,0.23,0.33,0.4,0.45})-LOOKUP(K2273,{0,1950001,3300001,6950001,9000001,18000001,40000001},{0,97500,427500,636000,1536000,2796000,4796000}))*1.021,-2))</f>
        <v/>
      </c>
      <c r="O2273" s="21">
        <f>IF(L2273&lt;=0,0,ROUNDDOWN((L2273*LOOKUP(L2273,{0,1950001,3300001,6950001,9000001,18000001,40000001},{0.05,0.1,0.2,0.23,0.33,0.4,0.45})-LOOKUP(L2273,{0,1950001,3300001,6950001,9000001,18000001,40000001},{0,97500,427500,636000,1536000,2796000,4796000}))*1.021,-2))</f>
        <v/>
      </c>
      <c r="P2273" s="21">
        <f>MAX(0,ROUNDDOWN(F2273-E2273-430000,-3))</f>
        <v/>
      </c>
      <c r="Q2273" s="21">
        <f>MAX(0,ROUNDDOWN(F2273-E2273-430000-H2273,-3))</f>
        <v/>
      </c>
      <c r="R2273" s="21">
        <f>IF(F2273&lt;=450000,0,MAX(0,P2273*0.06-MIN(50000,P2273)*0.03))</f>
        <v/>
      </c>
      <c r="S2273" s="21">
        <f>IF(F2273&lt;=450000,0,MAX(0,P2273*0.04-MIN(50000,P2273)*0.02))</f>
        <v/>
      </c>
      <c r="T2273" s="21">
        <f>IF(F2273&lt;=450000,0,MAX(0,Q2273*0.06-MIN(50000,Q2273)*0.03))</f>
        <v/>
      </c>
      <c r="U2273" s="21">
        <f>IF(F2273&lt;=450000,0,MAX(0,Q2273*0.04-MIN(50000,Q2273)*0.02))</f>
        <v/>
      </c>
      <c r="V2273" s="21">
        <f>50000+MAX(0,G2273-480000)</f>
        <v/>
      </c>
      <c r="W2273" s="21">
        <f>P2273-V2273</f>
        <v/>
      </c>
      <c r="X2273" s="21">
        <f>Q2273-V2273</f>
        <v/>
      </c>
      <c r="Y2273" s="22">
        <f>IF(W2273&lt;0,0.9,LOOKUP(W2273,{0,1950001,3300001,6950001,9000001,18000001,40000001},{0.84895,0.7979,0.6958,0.66517,0.56307,0.4916,0.44055}))</f>
        <v/>
      </c>
      <c r="Z2273" s="22">
        <f>IF(X2273&lt;0,0.9,LOOKUP(X2273,{0,1950001,3300001,6950001,9000001,18000001,40000001},{0.84895,0.7979,0.6958,0.66517,0.56307,0.4916,0.44055}))</f>
        <v/>
      </c>
      <c r="AA2273" s="22">
        <f>IF(W2273&lt;0,0,CHOOSE(MATCH(W2273,{0,1950001,3300001,6950001,9000001},1),5.105/84.895,10.21/79.79,20.42/69.58,23.483/66.517,33.693/56.307))</f>
        <v/>
      </c>
      <c r="AB2273" s="21">
        <f>IF(C2273&lt;=2000,0,(MIN(C2273,ROUNDDOWN(F2273*0.3,0))-2000)*0.1)</f>
        <v/>
      </c>
      <c r="AC2273" s="21">
        <f>IF(C2273&lt;=2000,0,MIN((C2273-2000)*Y2273,(R2273+S2273)*0.2))</f>
        <v/>
      </c>
      <c r="AD2273" s="21">
        <f>IF(C2273&lt;=2000,0,MIN((C2273-2000)*Z2273,(T2273+U2273)*0.2))</f>
        <v/>
      </c>
      <c r="AE2273" s="21">
        <f>AC2273*AA2273</f>
        <v/>
      </c>
      <c r="AF2273" s="21">
        <f>ROUNDDOWN(R2273,-2)+ROUNDDOWN(S2273,-2)</f>
        <v/>
      </c>
      <c r="AG2273" s="21">
        <f>ROUNDDOWN(MAX(0,R2273-(AB2273+AC2273+AE2273)*0.6),-2)+ROUNDDOWN(MAX(0,S2273-(AB2273+AC2273+AE2273)*0.4),-2)</f>
        <v/>
      </c>
      <c r="AH2273" s="21">
        <f>ROUNDDOWN(MAX(0,T2273-(AB2273+AD2273)*0.6),-2)+ROUNDDOWN(MAX(0,U2273-(AB2273+AD2273)*0.4),-2)</f>
        <v/>
      </c>
      <c r="AI2273" s="21">
        <f>ROUNDDOWN(T2273,-2)+ROUNDDOWN(U2273,-2)</f>
        <v/>
      </c>
      <c r="AJ2273" s="21">
        <f>M2273+AF2273</f>
        <v/>
      </c>
      <c r="AK2273" s="21">
        <f>M2273+AG2273</f>
        <v/>
      </c>
      <c r="AL2273" s="21">
        <f>N2273+AH2273</f>
        <v/>
      </c>
      <c r="AM2273" s="21">
        <f>O2273+AI2273</f>
        <v/>
      </c>
      <c r="AN2273" s="21">
        <f>N2273+AI2273</f>
        <v/>
      </c>
      <c r="AO2273" s="21">
        <f>ROUNDDOWN((R2273+S2273)*0.2/Y2273+2000,0)</f>
        <v/>
      </c>
      <c r="AP2273" s="21">
        <f>ROUNDDOWN((T2273+U2273)*0.2/Z2273+2000,0)</f>
        <v/>
      </c>
      <c r="AQ2273" s="21">
        <f>AL2273-AK2273</f>
        <v/>
      </c>
      <c r="AR2273" s="21">
        <f>AM2273-AK2273</f>
        <v/>
      </c>
      <c r="AS2273" s="21">
        <f>AM2273-AL2273</f>
        <v/>
      </c>
      <c r="AT2273" s="21">
        <f>AK2273+C2273-AJ2273</f>
        <v/>
      </c>
      <c r="AU2273" s="21">
        <f>AL2273+C2273-AM2273</f>
        <v/>
      </c>
      <c r="AV2273" s="21">
        <f>AN2273+C2273-AM2273</f>
        <v/>
      </c>
    </row>
    <row r="2274">
      <c r="A2274" t="inlineStr">
        <is>
          <t>1万円刻み</t>
        </is>
      </c>
      <c r="B2274" s="21">
        <f>'5_1万円刻み'!$A$511</f>
        <v/>
      </c>
      <c r="C2274" s="21">
        <f>AO2274</f>
        <v/>
      </c>
      <c r="D2274" s="21" t="n">
        <v>0</v>
      </c>
      <c r="E2274" s="21">
        <f>ROUND(MIN(B2274/12,650000)*12*0.0915+MIN(B2274/12,1390000)*12*(0.0504+0)+B2274*0.005,0)</f>
        <v/>
      </c>
      <c r="F2274" s="21">
        <f>IF(B2274&lt;741000,0,IF(B2274&lt;2191000,B2274-740000,IF(B2274&lt;2193000,1451000,IF(B2274&lt;2196000,1453000,IF(B2274&lt;2200000,1456000,IF(B2274&lt;3600000,ROUND(ROUNDDOWN(B2274/4,-3)*2.8,0)-80000,IF(B2274&lt;6600000,ROUND(ROUNDDOWN(B2274/4,-3)*3.2,0)-440000,IF(B2274&lt;8500000,ROUNDDOWN(B2274*0.9,0)-1100000,B2274-1950000))))))))</f>
        <v/>
      </c>
      <c r="G2274" s="21">
        <f>IF(F2274&gt;23500000,NA(),IF(F2274&lt;=4890000,1040000,IF(F2274&lt;=6550000,670000,620000)))</f>
        <v/>
      </c>
      <c r="H2274" s="21">
        <f>IF(D2274&lt;=0,0,MAX(0,MIN(2000000,D2274-MIN(100000,ROUNDDOWN(F2274*0.05,0)))))</f>
        <v/>
      </c>
      <c r="I2274" s="21">
        <f>IF(C2274&lt;=2000,0,MIN(C2274,ROUNDDOWN(F2274*0.4,0))-2000)</f>
        <v/>
      </c>
      <c r="J2274" s="21">
        <f>MAX(0,ROUNDDOWN(F2274-E2274-G2274,-3))</f>
        <v/>
      </c>
      <c r="K2274" s="21">
        <f>MAX(0,ROUNDDOWN(F2274-E2274-G2274-H2274-I2274,-3))</f>
        <v/>
      </c>
      <c r="L2274" s="21">
        <f>MAX(0,ROUNDDOWN(F2274-E2274-G2274-H2274,-3))</f>
        <v/>
      </c>
      <c r="M2274" s="21">
        <f>IF(J2274&lt;=0,0,ROUNDDOWN((J2274*LOOKUP(J2274,{0,1950001,3300001,6950001,9000001,18000001,40000001},{0.05,0.1,0.2,0.23,0.33,0.4,0.45})-LOOKUP(J2274,{0,1950001,3300001,6950001,9000001,18000001,40000001},{0,97500,427500,636000,1536000,2796000,4796000}))*1.021,-2))</f>
        <v/>
      </c>
      <c r="N2274" s="21">
        <f>IF(K2274&lt;=0,0,ROUNDDOWN((K2274*LOOKUP(K2274,{0,1950001,3300001,6950001,9000001,18000001,40000001},{0.05,0.1,0.2,0.23,0.33,0.4,0.45})-LOOKUP(K2274,{0,1950001,3300001,6950001,9000001,18000001,40000001},{0,97500,427500,636000,1536000,2796000,4796000}))*1.021,-2))</f>
        <v/>
      </c>
      <c r="O2274" s="21">
        <f>IF(L2274&lt;=0,0,ROUNDDOWN((L2274*LOOKUP(L2274,{0,1950001,3300001,6950001,9000001,18000001,40000001},{0.05,0.1,0.2,0.23,0.33,0.4,0.45})-LOOKUP(L2274,{0,1950001,3300001,6950001,9000001,18000001,40000001},{0,97500,427500,636000,1536000,2796000,4796000}))*1.021,-2))</f>
        <v/>
      </c>
      <c r="P2274" s="21">
        <f>MAX(0,ROUNDDOWN(F2274-E2274-430000,-3))</f>
        <v/>
      </c>
      <c r="Q2274" s="21">
        <f>MAX(0,ROUNDDOWN(F2274-E2274-430000-H2274,-3))</f>
        <v/>
      </c>
      <c r="R2274" s="21">
        <f>IF(F2274&lt;=450000,0,MAX(0,P2274*0.06-MIN(50000,P2274)*0.03))</f>
        <v/>
      </c>
      <c r="S2274" s="21">
        <f>IF(F2274&lt;=450000,0,MAX(0,P2274*0.04-MIN(50000,P2274)*0.02))</f>
        <v/>
      </c>
      <c r="T2274" s="21">
        <f>IF(F2274&lt;=450000,0,MAX(0,Q2274*0.06-MIN(50000,Q2274)*0.03))</f>
        <v/>
      </c>
      <c r="U2274" s="21">
        <f>IF(F2274&lt;=450000,0,MAX(0,Q2274*0.04-MIN(50000,Q2274)*0.02))</f>
        <v/>
      </c>
      <c r="V2274" s="21">
        <f>50000+MAX(0,G2274-480000)</f>
        <v/>
      </c>
      <c r="W2274" s="21">
        <f>P2274-V2274</f>
        <v/>
      </c>
      <c r="X2274" s="21">
        <f>Q2274-V2274</f>
        <v/>
      </c>
      <c r="Y2274" s="22">
        <f>IF(W2274&lt;0,0.9,LOOKUP(W2274,{0,1950001,3300001,6950001,9000001,18000001,40000001},{0.84895,0.7979,0.6958,0.66517,0.56307,0.4916,0.44055}))</f>
        <v/>
      </c>
      <c r="Z2274" s="22">
        <f>IF(X2274&lt;0,0.9,LOOKUP(X2274,{0,1950001,3300001,6950001,9000001,18000001,40000001},{0.84895,0.7979,0.6958,0.66517,0.56307,0.4916,0.44055}))</f>
        <v/>
      </c>
      <c r="AA2274" s="22">
        <f>IF(W2274&lt;0,0,CHOOSE(MATCH(W2274,{0,1950001,3300001,6950001,9000001},1),5.105/84.895,10.21/79.79,20.42/69.58,23.483/66.517,33.693/56.307))</f>
        <v/>
      </c>
      <c r="AB2274" s="21">
        <f>IF(C2274&lt;=2000,0,(MIN(C2274,ROUNDDOWN(F2274*0.3,0))-2000)*0.1)</f>
        <v/>
      </c>
      <c r="AC2274" s="21">
        <f>IF(C2274&lt;=2000,0,MIN((C2274-2000)*Y2274,(R2274+S2274)*0.2))</f>
        <v/>
      </c>
      <c r="AD2274" s="21">
        <f>IF(C2274&lt;=2000,0,MIN((C2274-2000)*Z2274,(T2274+U2274)*0.2))</f>
        <v/>
      </c>
      <c r="AE2274" s="21">
        <f>AC2274*AA2274</f>
        <v/>
      </c>
      <c r="AF2274" s="21">
        <f>ROUNDDOWN(R2274,-2)+ROUNDDOWN(S2274,-2)</f>
        <v/>
      </c>
      <c r="AG2274" s="21">
        <f>ROUNDDOWN(MAX(0,R2274-(AB2274+AC2274+AE2274)*0.6),-2)+ROUNDDOWN(MAX(0,S2274-(AB2274+AC2274+AE2274)*0.4),-2)</f>
        <v/>
      </c>
      <c r="AH2274" s="21">
        <f>ROUNDDOWN(MAX(0,T2274-(AB2274+AD2274)*0.6),-2)+ROUNDDOWN(MAX(0,U2274-(AB2274+AD2274)*0.4),-2)</f>
        <v/>
      </c>
      <c r="AI2274" s="21">
        <f>ROUNDDOWN(T2274,-2)+ROUNDDOWN(U2274,-2)</f>
        <v/>
      </c>
      <c r="AJ2274" s="21">
        <f>M2274+AF2274</f>
        <v/>
      </c>
      <c r="AK2274" s="21">
        <f>M2274+AG2274</f>
        <v/>
      </c>
      <c r="AL2274" s="21">
        <f>N2274+AH2274</f>
        <v/>
      </c>
      <c r="AM2274" s="21">
        <f>O2274+AI2274</f>
        <v/>
      </c>
      <c r="AN2274" s="21">
        <f>N2274+AI2274</f>
        <v/>
      </c>
      <c r="AO2274" s="21">
        <f>ROUNDDOWN((R2274+S2274)*0.2/Y2274+2000,0)</f>
        <v/>
      </c>
      <c r="AP2274" s="21">
        <f>ROUNDDOWN((T2274+U2274)*0.2/Z2274+2000,0)</f>
        <v/>
      </c>
      <c r="AQ2274" s="21">
        <f>AL2274-AK2274</f>
        <v/>
      </c>
      <c r="AR2274" s="21">
        <f>AM2274-AK2274</f>
        <v/>
      </c>
      <c r="AS2274" s="21">
        <f>AM2274-AL2274</f>
        <v/>
      </c>
      <c r="AT2274" s="21">
        <f>AK2274+C2274-AJ2274</f>
        <v/>
      </c>
      <c r="AU2274" s="21">
        <f>AL2274+C2274-AM2274</f>
        <v/>
      </c>
      <c r="AV2274" s="21">
        <f>AN2274+C2274-AM2274</f>
        <v/>
      </c>
    </row>
    <row r="2275">
      <c r="A2275" t="inlineStr">
        <is>
          <t>1万円刻み</t>
        </is>
      </c>
      <c r="B2275" s="21">
        <f>'5_1万円刻み'!$A$512</f>
        <v/>
      </c>
      <c r="C2275" s="21">
        <f>AO2275</f>
        <v/>
      </c>
      <c r="D2275" s="21" t="n">
        <v>0</v>
      </c>
      <c r="E2275" s="21">
        <f>ROUND(MIN(B2275/12,650000)*12*0.0915+MIN(B2275/12,1390000)*12*(0.0504+0)+B2275*0.005,0)</f>
        <v/>
      </c>
      <c r="F2275" s="21">
        <f>IF(B2275&lt;741000,0,IF(B2275&lt;2191000,B2275-740000,IF(B2275&lt;2193000,1451000,IF(B2275&lt;2196000,1453000,IF(B2275&lt;2200000,1456000,IF(B2275&lt;3600000,ROUND(ROUNDDOWN(B2275/4,-3)*2.8,0)-80000,IF(B2275&lt;6600000,ROUND(ROUNDDOWN(B2275/4,-3)*3.2,0)-440000,IF(B2275&lt;8500000,ROUNDDOWN(B2275*0.9,0)-1100000,B2275-1950000))))))))</f>
        <v/>
      </c>
      <c r="G2275" s="21">
        <f>IF(F2275&gt;23500000,NA(),IF(F2275&lt;=4890000,1040000,IF(F2275&lt;=6550000,670000,620000)))</f>
        <v/>
      </c>
      <c r="H2275" s="21">
        <f>IF(D2275&lt;=0,0,MAX(0,MIN(2000000,D2275-MIN(100000,ROUNDDOWN(F2275*0.05,0)))))</f>
        <v/>
      </c>
      <c r="I2275" s="21">
        <f>IF(C2275&lt;=2000,0,MIN(C2275,ROUNDDOWN(F2275*0.4,0))-2000)</f>
        <v/>
      </c>
      <c r="J2275" s="21">
        <f>MAX(0,ROUNDDOWN(F2275-E2275-G2275,-3))</f>
        <v/>
      </c>
      <c r="K2275" s="21">
        <f>MAX(0,ROUNDDOWN(F2275-E2275-G2275-H2275-I2275,-3))</f>
        <v/>
      </c>
      <c r="L2275" s="21">
        <f>MAX(0,ROUNDDOWN(F2275-E2275-G2275-H2275,-3))</f>
        <v/>
      </c>
      <c r="M2275" s="21">
        <f>IF(J2275&lt;=0,0,ROUNDDOWN((J2275*LOOKUP(J2275,{0,1950001,3300001,6950001,9000001,18000001,40000001},{0.05,0.1,0.2,0.23,0.33,0.4,0.45})-LOOKUP(J2275,{0,1950001,3300001,6950001,9000001,18000001,40000001},{0,97500,427500,636000,1536000,2796000,4796000}))*1.021,-2))</f>
        <v/>
      </c>
      <c r="N2275" s="21">
        <f>IF(K2275&lt;=0,0,ROUNDDOWN((K2275*LOOKUP(K2275,{0,1950001,3300001,6950001,9000001,18000001,40000001},{0.05,0.1,0.2,0.23,0.33,0.4,0.45})-LOOKUP(K2275,{0,1950001,3300001,6950001,9000001,18000001,40000001},{0,97500,427500,636000,1536000,2796000,4796000}))*1.021,-2))</f>
        <v/>
      </c>
      <c r="O2275" s="21">
        <f>IF(L2275&lt;=0,0,ROUNDDOWN((L2275*LOOKUP(L2275,{0,1950001,3300001,6950001,9000001,18000001,40000001},{0.05,0.1,0.2,0.23,0.33,0.4,0.45})-LOOKUP(L2275,{0,1950001,3300001,6950001,9000001,18000001,40000001},{0,97500,427500,636000,1536000,2796000,4796000}))*1.021,-2))</f>
        <v/>
      </c>
      <c r="P2275" s="21">
        <f>MAX(0,ROUNDDOWN(F2275-E2275-430000,-3))</f>
        <v/>
      </c>
      <c r="Q2275" s="21">
        <f>MAX(0,ROUNDDOWN(F2275-E2275-430000-H2275,-3))</f>
        <v/>
      </c>
      <c r="R2275" s="21">
        <f>IF(F2275&lt;=450000,0,MAX(0,P2275*0.06-MIN(50000,P2275)*0.03))</f>
        <v/>
      </c>
      <c r="S2275" s="21">
        <f>IF(F2275&lt;=450000,0,MAX(0,P2275*0.04-MIN(50000,P2275)*0.02))</f>
        <v/>
      </c>
      <c r="T2275" s="21">
        <f>IF(F2275&lt;=450000,0,MAX(0,Q2275*0.06-MIN(50000,Q2275)*0.03))</f>
        <v/>
      </c>
      <c r="U2275" s="21">
        <f>IF(F2275&lt;=450000,0,MAX(0,Q2275*0.04-MIN(50000,Q2275)*0.02))</f>
        <v/>
      </c>
      <c r="V2275" s="21">
        <f>50000+MAX(0,G2275-480000)</f>
        <v/>
      </c>
      <c r="W2275" s="21">
        <f>P2275-V2275</f>
        <v/>
      </c>
      <c r="X2275" s="21">
        <f>Q2275-V2275</f>
        <v/>
      </c>
      <c r="Y2275" s="22">
        <f>IF(W2275&lt;0,0.9,LOOKUP(W2275,{0,1950001,3300001,6950001,9000001,18000001,40000001},{0.84895,0.7979,0.6958,0.66517,0.56307,0.4916,0.44055}))</f>
        <v/>
      </c>
      <c r="Z2275" s="22">
        <f>IF(X2275&lt;0,0.9,LOOKUP(X2275,{0,1950001,3300001,6950001,9000001,18000001,40000001},{0.84895,0.7979,0.6958,0.66517,0.56307,0.4916,0.44055}))</f>
        <v/>
      </c>
      <c r="AA2275" s="22">
        <f>IF(W2275&lt;0,0,CHOOSE(MATCH(W2275,{0,1950001,3300001,6950001,9000001},1),5.105/84.895,10.21/79.79,20.42/69.58,23.483/66.517,33.693/56.307))</f>
        <v/>
      </c>
      <c r="AB2275" s="21">
        <f>IF(C2275&lt;=2000,0,(MIN(C2275,ROUNDDOWN(F2275*0.3,0))-2000)*0.1)</f>
        <v/>
      </c>
      <c r="AC2275" s="21">
        <f>IF(C2275&lt;=2000,0,MIN((C2275-2000)*Y2275,(R2275+S2275)*0.2))</f>
        <v/>
      </c>
      <c r="AD2275" s="21">
        <f>IF(C2275&lt;=2000,0,MIN((C2275-2000)*Z2275,(T2275+U2275)*0.2))</f>
        <v/>
      </c>
      <c r="AE2275" s="21">
        <f>AC2275*AA2275</f>
        <v/>
      </c>
      <c r="AF2275" s="21">
        <f>ROUNDDOWN(R2275,-2)+ROUNDDOWN(S2275,-2)</f>
        <v/>
      </c>
      <c r="AG2275" s="21">
        <f>ROUNDDOWN(MAX(0,R2275-(AB2275+AC2275+AE2275)*0.6),-2)+ROUNDDOWN(MAX(0,S2275-(AB2275+AC2275+AE2275)*0.4),-2)</f>
        <v/>
      </c>
      <c r="AH2275" s="21">
        <f>ROUNDDOWN(MAX(0,T2275-(AB2275+AD2275)*0.6),-2)+ROUNDDOWN(MAX(0,U2275-(AB2275+AD2275)*0.4),-2)</f>
        <v/>
      </c>
      <c r="AI2275" s="21">
        <f>ROUNDDOWN(T2275,-2)+ROUNDDOWN(U2275,-2)</f>
        <v/>
      </c>
      <c r="AJ2275" s="21">
        <f>M2275+AF2275</f>
        <v/>
      </c>
      <c r="AK2275" s="21">
        <f>M2275+AG2275</f>
        <v/>
      </c>
      <c r="AL2275" s="21">
        <f>N2275+AH2275</f>
        <v/>
      </c>
      <c r="AM2275" s="21">
        <f>O2275+AI2275</f>
        <v/>
      </c>
      <c r="AN2275" s="21">
        <f>N2275+AI2275</f>
        <v/>
      </c>
      <c r="AO2275" s="21">
        <f>ROUNDDOWN((R2275+S2275)*0.2/Y2275+2000,0)</f>
        <v/>
      </c>
      <c r="AP2275" s="21">
        <f>ROUNDDOWN((T2275+U2275)*0.2/Z2275+2000,0)</f>
        <v/>
      </c>
      <c r="AQ2275" s="21">
        <f>AL2275-AK2275</f>
        <v/>
      </c>
      <c r="AR2275" s="21">
        <f>AM2275-AK2275</f>
        <v/>
      </c>
      <c r="AS2275" s="21">
        <f>AM2275-AL2275</f>
        <v/>
      </c>
      <c r="AT2275" s="21">
        <f>AK2275+C2275-AJ2275</f>
        <v/>
      </c>
      <c r="AU2275" s="21">
        <f>AL2275+C2275-AM2275</f>
        <v/>
      </c>
      <c r="AV2275" s="21">
        <f>AN2275+C2275-AM2275</f>
        <v/>
      </c>
    </row>
    <row r="2276">
      <c r="A2276" t="inlineStr">
        <is>
          <t>1万円刻み</t>
        </is>
      </c>
      <c r="B2276" s="21">
        <f>'5_1万円刻み'!$A$513</f>
        <v/>
      </c>
      <c r="C2276" s="21">
        <f>AO2276</f>
        <v/>
      </c>
      <c r="D2276" s="21" t="n">
        <v>0</v>
      </c>
      <c r="E2276" s="21">
        <f>ROUND(MIN(B2276/12,650000)*12*0.0915+MIN(B2276/12,1390000)*12*(0.0504+0)+B2276*0.005,0)</f>
        <v/>
      </c>
      <c r="F2276" s="21">
        <f>IF(B2276&lt;741000,0,IF(B2276&lt;2191000,B2276-740000,IF(B2276&lt;2193000,1451000,IF(B2276&lt;2196000,1453000,IF(B2276&lt;2200000,1456000,IF(B2276&lt;3600000,ROUND(ROUNDDOWN(B2276/4,-3)*2.8,0)-80000,IF(B2276&lt;6600000,ROUND(ROUNDDOWN(B2276/4,-3)*3.2,0)-440000,IF(B2276&lt;8500000,ROUNDDOWN(B2276*0.9,0)-1100000,B2276-1950000))))))))</f>
        <v/>
      </c>
      <c r="G2276" s="21">
        <f>IF(F2276&gt;23500000,NA(),IF(F2276&lt;=4890000,1040000,IF(F2276&lt;=6550000,670000,620000)))</f>
        <v/>
      </c>
      <c r="H2276" s="21">
        <f>IF(D2276&lt;=0,0,MAX(0,MIN(2000000,D2276-MIN(100000,ROUNDDOWN(F2276*0.05,0)))))</f>
        <v/>
      </c>
      <c r="I2276" s="21">
        <f>IF(C2276&lt;=2000,0,MIN(C2276,ROUNDDOWN(F2276*0.4,0))-2000)</f>
        <v/>
      </c>
      <c r="J2276" s="21">
        <f>MAX(0,ROUNDDOWN(F2276-E2276-G2276,-3))</f>
        <v/>
      </c>
      <c r="K2276" s="21">
        <f>MAX(0,ROUNDDOWN(F2276-E2276-G2276-H2276-I2276,-3))</f>
        <v/>
      </c>
      <c r="L2276" s="21">
        <f>MAX(0,ROUNDDOWN(F2276-E2276-G2276-H2276,-3))</f>
        <v/>
      </c>
      <c r="M2276" s="21">
        <f>IF(J2276&lt;=0,0,ROUNDDOWN((J2276*LOOKUP(J2276,{0,1950001,3300001,6950001,9000001,18000001,40000001},{0.05,0.1,0.2,0.23,0.33,0.4,0.45})-LOOKUP(J2276,{0,1950001,3300001,6950001,9000001,18000001,40000001},{0,97500,427500,636000,1536000,2796000,4796000}))*1.021,-2))</f>
        <v/>
      </c>
      <c r="N2276" s="21">
        <f>IF(K2276&lt;=0,0,ROUNDDOWN((K2276*LOOKUP(K2276,{0,1950001,3300001,6950001,9000001,18000001,40000001},{0.05,0.1,0.2,0.23,0.33,0.4,0.45})-LOOKUP(K2276,{0,1950001,3300001,6950001,9000001,18000001,40000001},{0,97500,427500,636000,1536000,2796000,4796000}))*1.021,-2))</f>
        <v/>
      </c>
      <c r="O2276" s="21">
        <f>IF(L2276&lt;=0,0,ROUNDDOWN((L2276*LOOKUP(L2276,{0,1950001,3300001,6950001,9000001,18000001,40000001},{0.05,0.1,0.2,0.23,0.33,0.4,0.45})-LOOKUP(L2276,{0,1950001,3300001,6950001,9000001,18000001,40000001},{0,97500,427500,636000,1536000,2796000,4796000}))*1.021,-2))</f>
        <v/>
      </c>
      <c r="P2276" s="21">
        <f>MAX(0,ROUNDDOWN(F2276-E2276-430000,-3))</f>
        <v/>
      </c>
      <c r="Q2276" s="21">
        <f>MAX(0,ROUNDDOWN(F2276-E2276-430000-H2276,-3))</f>
        <v/>
      </c>
      <c r="R2276" s="21">
        <f>IF(F2276&lt;=450000,0,MAX(0,P2276*0.06-MIN(50000,P2276)*0.03))</f>
        <v/>
      </c>
      <c r="S2276" s="21">
        <f>IF(F2276&lt;=450000,0,MAX(0,P2276*0.04-MIN(50000,P2276)*0.02))</f>
        <v/>
      </c>
      <c r="T2276" s="21">
        <f>IF(F2276&lt;=450000,0,MAX(0,Q2276*0.06-MIN(50000,Q2276)*0.03))</f>
        <v/>
      </c>
      <c r="U2276" s="21">
        <f>IF(F2276&lt;=450000,0,MAX(0,Q2276*0.04-MIN(50000,Q2276)*0.02))</f>
        <v/>
      </c>
      <c r="V2276" s="21">
        <f>50000+MAX(0,G2276-480000)</f>
        <v/>
      </c>
      <c r="W2276" s="21">
        <f>P2276-V2276</f>
        <v/>
      </c>
      <c r="X2276" s="21">
        <f>Q2276-V2276</f>
        <v/>
      </c>
      <c r="Y2276" s="22">
        <f>IF(W2276&lt;0,0.9,LOOKUP(W2276,{0,1950001,3300001,6950001,9000001,18000001,40000001},{0.84895,0.7979,0.6958,0.66517,0.56307,0.4916,0.44055}))</f>
        <v/>
      </c>
      <c r="Z2276" s="22">
        <f>IF(X2276&lt;0,0.9,LOOKUP(X2276,{0,1950001,3300001,6950001,9000001,18000001,40000001},{0.84895,0.7979,0.6958,0.66517,0.56307,0.4916,0.44055}))</f>
        <v/>
      </c>
      <c r="AA2276" s="22">
        <f>IF(W2276&lt;0,0,CHOOSE(MATCH(W2276,{0,1950001,3300001,6950001,9000001},1),5.105/84.895,10.21/79.79,20.42/69.58,23.483/66.517,33.693/56.307))</f>
        <v/>
      </c>
      <c r="AB2276" s="21">
        <f>IF(C2276&lt;=2000,0,(MIN(C2276,ROUNDDOWN(F2276*0.3,0))-2000)*0.1)</f>
        <v/>
      </c>
      <c r="AC2276" s="21">
        <f>IF(C2276&lt;=2000,0,MIN((C2276-2000)*Y2276,(R2276+S2276)*0.2))</f>
        <v/>
      </c>
      <c r="AD2276" s="21">
        <f>IF(C2276&lt;=2000,0,MIN((C2276-2000)*Z2276,(T2276+U2276)*0.2))</f>
        <v/>
      </c>
      <c r="AE2276" s="21">
        <f>AC2276*AA2276</f>
        <v/>
      </c>
      <c r="AF2276" s="21">
        <f>ROUNDDOWN(R2276,-2)+ROUNDDOWN(S2276,-2)</f>
        <v/>
      </c>
      <c r="AG2276" s="21">
        <f>ROUNDDOWN(MAX(0,R2276-(AB2276+AC2276+AE2276)*0.6),-2)+ROUNDDOWN(MAX(0,S2276-(AB2276+AC2276+AE2276)*0.4),-2)</f>
        <v/>
      </c>
      <c r="AH2276" s="21">
        <f>ROUNDDOWN(MAX(0,T2276-(AB2276+AD2276)*0.6),-2)+ROUNDDOWN(MAX(0,U2276-(AB2276+AD2276)*0.4),-2)</f>
        <v/>
      </c>
      <c r="AI2276" s="21">
        <f>ROUNDDOWN(T2276,-2)+ROUNDDOWN(U2276,-2)</f>
        <v/>
      </c>
      <c r="AJ2276" s="21">
        <f>M2276+AF2276</f>
        <v/>
      </c>
      <c r="AK2276" s="21">
        <f>M2276+AG2276</f>
        <v/>
      </c>
      <c r="AL2276" s="21">
        <f>N2276+AH2276</f>
        <v/>
      </c>
      <c r="AM2276" s="21">
        <f>O2276+AI2276</f>
        <v/>
      </c>
      <c r="AN2276" s="21">
        <f>N2276+AI2276</f>
        <v/>
      </c>
      <c r="AO2276" s="21">
        <f>ROUNDDOWN((R2276+S2276)*0.2/Y2276+2000,0)</f>
        <v/>
      </c>
      <c r="AP2276" s="21">
        <f>ROUNDDOWN((T2276+U2276)*0.2/Z2276+2000,0)</f>
        <v/>
      </c>
      <c r="AQ2276" s="21">
        <f>AL2276-AK2276</f>
        <v/>
      </c>
      <c r="AR2276" s="21">
        <f>AM2276-AK2276</f>
        <v/>
      </c>
      <c r="AS2276" s="21">
        <f>AM2276-AL2276</f>
        <v/>
      </c>
      <c r="AT2276" s="21">
        <f>AK2276+C2276-AJ2276</f>
        <v/>
      </c>
      <c r="AU2276" s="21">
        <f>AL2276+C2276-AM2276</f>
        <v/>
      </c>
      <c r="AV2276" s="21">
        <f>AN2276+C2276-AM2276</f>
        <v/>
      </c>
    </row>
    <row r="2277">
      <c r="A2277" t="inlineStr">
        <is>
          <t>1万円刻み</t>
        </is>
      </c>
      <c r="B2277" s="21">
        <f>'5_1万円刻み'!$A$514</f>
        <v/>
      </c>
      <c r="C2277" s="21">
        <f>AO2277</f>
        <v/>
      </c>
      <c r="D2277" s="21" t="n">
        <v>0</v>
      </c>
      <c r="E2277" s="21">
        <f>ROUND(MIN(B2277/12,650000)*12*0.0915+MIN(B2277/12,1390000)*12*(0.0504+0)+B2277*0.005,0)</f>
        <v/>
      </c>
      <c r="F2277" s="21">
        <f>IF(B2277&lt;741000,0,IF(B2277&lt;2191000,B2277-740000,IF(B2277&lt;2193000,1451000,IF(B2277&lt;2196000,1453000,IF(B2277&lt;2200000,1456000,IF(B2277&lt;3600000,ROUND(ROUNDDOWN(B2277/4,-3)*2.8,0)-80000,IF(B2277&lt;6600000,ROUND(ROUNDDOWN(B2277/4,-3)*3.2,0)-440000,IF(B2277&lt;8500000,ROUNDDOWN(B2277*0.9,0)-1100000,B2277-1950000))))))))</f>
        <v/>
      </c>
      <c r="G2277" s="21">
        <f>IF(F2277&gt;23500000,NA(),IF(F2277&lt;=4890000,1040000,IF(F2277&lt;=6550000,670000,620000)))</f>
        <v/>
      </c>
      <c r="H2277" s="21">
        <f>IF(D2277&lt;=0,0,MAX(0,MIN(2000000,D2277-MIN(100000,ROUNDDOWN(F2277*0.05,0)))))</f>
        <v/>
      </c>
      <c r="I2277" s="21">
        <f>IF(C2277&lt;=2000,0,MIN(C2277,ROUNDDOWN(F2277*0.4,0))-2000)</f>
        <v/>
      </c>
      <c r="J2277" s="21">
        <f>MAX(0,ROUNDDOWN(F2277-E2277-G2277,-3))</f>
        <v/>
      </c>
      <c r="K2277" s="21">
        <f>MAX(0,ROUNDDOWN(F2277-E2277-G2277-H2277-I2277,-3))</f>
        <v/>
      </c>
      <c r="L2277" s="21">
        <f>MAX(0,ROUNDDOWN(F2277-E2277-G2277-H2277,-3))</f>
        <v/>
      </c>
      <c r="M2277" s="21">
        <f>IF(J2277&lt;=0,0,ROUNDDOWN((J2277*LOOKUP(J2277,{0,1950001,3300001,6950001,9000001,18000001,40000001},{0.05,0.1,0.2,0.23,0.33,0.4,0.45})-LOOKUP(J2277,{0,1950001,3300001,6950001,9000001,18000001,40000001},{0,97500,427500,636000,1536000,2796000,4796000}))*1.021,-2))</f>
        <v/>
      </c>
      <c r="N2277" s="21">
        <f>IF(K2277&lt;=0,0,ROUNDDOWN((K2277*LOOKUP(K2277,{0,1950001,3300001,6950001,9000001,18000001,40000001},{0.05,0.1,0.2,0.23,0.33,0.4,0.45})-LOOKUP(K2277,{0,1950001,3300001,6950001,9000001,18000001,40000001},{0,97500,427500,636000,1536000,2796000,4796000}))*1.021,-2))</f>
        <v/>
      </c>
      <c r="O2277" s="21">
        <f>IF(L2277&lt;=0,0,ROUNDDOWN((L2277*LOOKUP(L2277,{0,1950001,3300001,6950001,9000001,18000001,40000001},{0.05,0.1,0.2,0.23,0.33,0.4,0.45})-LOOKUP(L2277,{0,1950001,3300001,6950001,9000001,18000001,40000001},{0,97500,427500,636000,1536000,2796000,4796000}))*1.021,-2))</f>
        <v/>
      </c>
      <c r="P2277" s="21">
        <f>MAX(0,ROUNDDOWN(F2277-E2277-430000,-3))</f>
        <v/>
      </c>
      <c r="Q2277" s="21">
        <f>MAX(0,ROUNDDOWN(F2277-E2277-430000-H2277,-3))</f>
        <v/>
      </c>
      <c r="R2277" s="21">
        <f>IF(F2277&lt;=450000,0,MAX(0,P2277*0.06-MIN(50000,P2277)*0.03))</f>
        <v/>
      </c>
      <c r="S2277" s="21">
        <f>IF(F2277&lt;=450000,0,MAX(0,P2277*0.04-MIN(50000,P2277)*0.02))</f>
        <v/>
      </c>
      <c r="T2277" s="21">
        <f>IF(F2277&lt;=450000,0,MAX(0,Q2277*0.06-MIN(50000,Q2277)*0.03))</f>
        <v/>
      </c>
      <c r="U2277" s="21">
        <f>IF(F2277&lt;=450000,0,MAX(0,Q2277*0.04-MIN(50000,Q2277)*0.02))</f>
        <v/>
      </c>
      <c r="V2277" s="21">
        <f>50000+MAX(0,G2277-480000)</f>
        <v/>
      </c>
      <c r="W2277" s="21">
        <f>P2277-V2277</f>
        <v/>
      </c>
      <c r="X2277" s="21">
        <f>Q2277-V2277</f>
        <v/>
      </c>
      <c r="Y2277" s="22">
        <f>IF(W2277&lt;0,0.9,LOOKUP(W2277,{0,1950001,3300001,6950001,9000001,18000001,40000001},{0.84895,0.7979,0.6958,0.66517,0.56307,0.4916,0.44055}))</f>
        <v/>
      </c>
      <c r="Z2277" s="22">
        <f>IF(X2277&lt;0,0.9,LOOKUP(X2277,{0,1950001,3300001,6950001,9000001,18000001,40000001},{0.84895,0.7979,0.6958,0.66517,0.56307,0.4916,0.44055}))</f>
        <v/>
      </c>
      <c r="AA2277" s="22">
        <f>IF(W2277&lt;0,0,CHOOSE(MATCH(W2277,{0,1950001,3300001,6950001,9000001},1),5.105/84.895,10.21/79.79,20.42/69.58,23.483/66.517,33.693/56.307))</f>
        <v/>
      </c>
      <c r="AB2277" s="21">
        <f>IF(C2277&lt;=2000,0,(MIN(C2277,ROUNDDOWN(F2277*0.3,0))-2000)*0.1)</f>
        <v/>
      </c>
      <c r="AC2277" s="21">
        <f>IF(C2277&lt;=2000,0,MIN((C2277-2000)*Y2277,(R2277+S2277)*0.2))</f>
        <v/>
      </c>
      <c r="AD2277" s="21">
        <f>IF(C2277&lt;=2000,0,MIN((C2277-2000)*Z2277,(T2277+U2277)*0.2))</f>
        <v/>
      </c>
      <c r="AE2277" s="21">
        <f>AC2277*AA2277</f>
        <v/>
      </c>
      <c r="AF2277" s="21">
        <f>ROUNDDOWN(R2277,-2)+ROUNDDOWN(S2277,-2)</f>
        <v/>
      </c>
      <c r="AG2277" s="21">
        <f>ROUNDDOWN(MAX(0,R2277-(AB2277+AC2277+AE2277)*0.6),-2)+ROUNDDOWN(MAX(0,S2277-(AB2277+AC2277+AE2277)*0.4),-2)</f>
        <v/>
      </c>
      <c r="AH2277" s="21">
        <f>ROUNDDOWN(MAX(0,T2277-(AB2277+AD2277)*0.6),-2)+ROUNDDOWN(MAX(0,U2277-(AB2277+AD2277)*0.4),-2)</f>
        <v/>
      </c>
      <c r="AI2277" s="21">
        <f>ROUNDDOWN(T2277,-2)+ROUNDDOWN(U2277,-2)</f>
        <v/>
      </c>
      <c r="AJ2277" s="21">
        <f>M2277+AF2277</f>
        <v/>
      </c>
      <c r="AK2277" s="21">
        <f>M2277+AG2277</f>
        <v/>
      </c>
      <c r="AL2277" s="21">
        <f>N2277+AH2277</f>
        <v/>
      </c>
      <c r="AM2277" s="21">
        <f>O2277+AI2277</f>
        <v/>
      </c>
      <c r="AN2277" s="21">
        <f>N2277+AI2277</f>
        <v/>
      </c>
      <c r="AO2277" s="21">
        <f>ROUNDDOWN((R2277+S2277)*0.2/Y2277+2000,0)</f>
        <v/>
      </c>
      <c r="AP2277" s="21">
        <f>ROUNDDOWN((T2277+U2277)*0.2/Z2277+2000,0)</f>
        <v/>
      </c>
      <c r="AQ2277" s="21">
        <f>AL2277-AK2277</f>
        <v/>
      </c>
      <c r="AR2277" s="21">
        <f>AM2277-AK2277</f>
        <v/>
      </c>
      <c r="AS2277" s="21">
        <f>AM2277-AL2277</f>
        <v/>
      </c>
      <c r="AT2277" s="21">
        <f>AK2277+C2277-AJ2277</f>
        <v/>
      </c>
      <c r="AU2277" s="21">
        <f>AL2277+C2277-AM2277</f>
        <v/>
      </c>
      <c r="AV2277" s="21">
        <f>AN2277+C2277-AM2277</f>
        <v/>
      </c>
    </row>
    <row r="2278">
      <c r="A2278" t="inlineStr">
        <is>
          <t>1万円刻み</t>
        </is>
      </c>
      <c r="B2278" s="21">
        <f>'5_1万円刻み'!$A$515</f>
        <v/>
      </c>
      <c r="C2278" s="21">
        <f>AO2278</f>
        <v/>
      </c>
      <c r="D2278" s="21" t="n">
        <v>0</v>
      </c>
      <c r="E2278" s="21">
        <f>ROUND(MIN(B2278/12,650000)*12*0.0915+MIN(B2278/12,1390000)*12*(0.0504+0)+B2278*0.005,0)</f>
        <v/>
      </c>
      <c r="F2278" s="21">
        <f>IF(B2278&lt;741000,0,IF(B2278&lt;2191000,B2278-740000,IF(B2278&lt;2193000,1451000,IF(B2278&lt;2196000,1453000,IF(B2278&lt;2200000,1456000,IF(B2278&lt;3600000,ROUND(ROUNDDOWN(B2278/4,-3)*2.8,0)-80000,IF(B2278&lt;6600000,ROUND(ROUNDDOWN(B2278/4,-3)*3.2,0)-440000,IF(B2278&lt;8500000,ROUNDDOWN(B2278*0.9,0)-1100000,B2278-1950000))))))))</f>
        <v/>
      </c>
      <c r="G2278" s="21">
        <f>IF(F2278&gt;23500000,NA(),IF(F2278&lt;=4890000,1040000,IF(F2278&lt;=6550000,670000,620000)))</f>
        <v/>
      </c>
      <c r="H2278" s="21">
        <f>IF(D2278&lt;=0,0,MAX(0,MIN(2000000,D2278-MIN(100000,ROUNDDOWN(F2278*0.05,0)))))</f>
        <v/>
      </c>
      <c r="I2278" s="21">
        <f>IF(C2278&lt;=2000,0,MIN(C2278,ROUNDDOWN(F2278*0.4,0))-2000)</f>
        <v/>
      </c>
      <c r="J2278" s="21">
        <f>MAX(0,ROUNDDOWN(F2278-E2278-G2278,-3))</f>
        <v/>
      </c>
      <c r="K2278" s="21">
        <f>MAX(0,ROUNDDOWN(F2278-E2278-G2278-H2278-I2278,-3))</f>
        <v/>
      </c>
      <c r="L2278" s="21">
        <f>MAX(0,ROUNDDOWN(F2278-E2278-G2278-H2278,-3))</f>
        <v/>
      </c>
      <c r="M2278" s="21">
        <f>IF(J2278&lt;=0,0,ROUNDDOWN((J2278*LOOKUP(J2278,{0,1950001,3300001,6950001,9000001,18000001,40000001},{0.05,0.1,0.2,0.23,0.33,0.4,0.45})-LOOKUP(J2278,{0,1950001,3300001,6950001,9000001,18000001,40000001},{0,97500,427500,636000,1536000,2796000,4796000}))*1.021,-2))</f>
        <v/>
      </c>
      <c r="N2278" s="21">
        <f>IF(K2278&lt;=0,0,ROUNDDOWN((K2278*LOOKUP(K2278,{0,1950001,3300001,6950001,9000001,18000001,40000001},{0.05,0.1,0.2,0.23,0.33,0.4,0.45})-LOOKUP(K2278,{0,1950001,3300001,6950001,9000001,18000001,40000001},{0,97500,427500,636000,1536000,2796000,4796000}))*1.021,-2))</f>
        <v/>
      </c>
      <c r="O2278" s="21">
        <f>IF(L2278&lt;=0,0,ROUNDDOWN((L2278*LOOKUP(L2278,{0,1950001,3300001,6950001,9000001,18000001,40000001},{0.05,0.1,0.2,0.23,0.33,0.4,0.45})-LOOKUP(L2278,{0,1950001,3300001,6950001,9000001,18000001,40000001},{0,97500,427500,636000,1536000,2796000,4796000}))*1.021,-2))</f>
        <v/>
      </c>
      <c r="P2278" s="21">
        <f>MAX(0,ROUNDDOWN(F2278-E2278-430000,-3))</f>
        <v/>
      </c>
      <c r="Q2278" s="21">
        <f>MAX(0,ROUNDDOWN(F2278-E2278-430000-H2278,-3))</f>
        <v/>
      </c>
      <c r="R2278" s="21">
        <f>IF(F2278&lt;=450000,0,MAX(0,P2278*0.06-MIN(50000,P2278)*0.03))</f>
        <v/>
      </c>
      <c r="S2278" s="21">
        <f>IF(F2278&lt;=450000,0,MAX(0,P2278*0.04-MIN(50000,P2278)*0.02))</f>
        <v/>
      </c>
      <c r="T2278" s="21">
        <f>IF(F2278&lt;=450000,0,MAX(0,Q2278*0.06-MIN(50000,Q2278)*0.03))</f>
        <v/>
      </c>
      <c r="U2278" s="21">
        <f>IF(F2278&lt;=450000,0,MAX(0,Q2278*0.04-MIN(50000,Q2278)*0.02))</f>
        <v/>
      </c>
      <c r="V2278" s="21">
        <f>50000+MAX(0,G2278-480000)</f>
        <v/>
      </c>
      <c r="W2278" s="21">
        <f>P2278-V2278</f>
        <v/>
      </c>
      <c r="X2278" s="21">
        <f>Q2278-V2278</f>
        <v/>
      </c>
      <c r="Y2278" s="22">
        <f>IF(W2278&lt;0,0.9,LOOKUP(W2278,{0,1950001,3300001,6950001,9000001,18000001,40000001},{0.84895,0.7979,0.6958,0.66517,0.56307,0.4916,0.44055}))</f>
        <v/>
      </c>
      <c r="Z2278" s="22">
        <f>IF(X2278&lt;0,0.9,LOOKUP(X2278,{0,1950001,3300001,6950001,9000001,18000001,40000001},{0.84895,0.7979,0.6958,0.66517,0.56307,0.4916,0.44055}))</f>
        <v/>
      </c>
      <c r="AA2278" s="22">
        <f>IF(W2278&lt;0,0,CHOOSE(MATCH(W2278,{0,1950001,3300001,6950001,9000001},1),5.105/84.895,10.21/79.79,20.42/69.58,23.483/66.517,33.693/56.307))</f>
        <v/>
      </c>
      <c r="AB2278" s="21">
        <f>IF(C2278&lt;=2000,0,(MIN(C2278,ROUNDDOWN(F2278*0.3,0))-2000)*0.1)</f>
        <v/>
      </c>
      <c r="AC2278" s="21">
        <f>IF(C2278&lt;=2000,0,MIN((C2278-2000)*Y2278,(R2278+S2278)*0.2))</f>
        <v/>
      </c>
      <c r="AD2278" s="21">
        <f>IF(C2278&lt;=2000,0,MIN((C2278-2000)*Z2278,(T2278+U2278)*0.2))</f>
        <v/>
      </c>
      <c r="AE2278" s="21">
        <f>AC2278*AA2278</f>
        <v/>
      </c>
      <c r="AF2278" s="21">
        <f>ROUNDDOWN(R2278,-2)+ROUNDDOWN(S2278,-2)</f>
        <v/>
      </c>
      <c r="AG2278" s="21">
        <f>ROUNDDOWN(MAX(0,R2278-(AB2278+AC2278+AE2278)*0.6),-2)+ROUNDDOWN(MAX(0,S2278-(AB2278+AC2278+AE2278)*0.4),-2)</f>
        <v/>
      </c>
      <c r="AH2278" s="21">
        <f>ROUNDDOWN(MAX(0,T2278-(AB2278+AD2278)*0.6),-2)+ROUNDDOWN(MAX(0,U2278-(AB2278+AD2278)*0.4),-2)</f>
        <v/>
      </c>
      <c r="AI2278" s="21">
        <f>ROUNDDOWN(T2278,-2)+ROUNDDOWN(U2278,-2)</f>
        <v/>
      </c>
      <c r="AJ2278" s="21">
        <f>M2278+AF2278</f>
        <v/>
      </c>
      <c r="AK2278" s="21">
        <f>M2278+AG2278</f>
        <v/>
      </c>
      <c r="AL2278" s="21">
        <f>N2278+AH2278</f>
        <v/>
      </c>
      <c r="AM2278" s="21">
        <f>O2278+AI2278</f>
        <v/>
      </c>
      <c r="AN2278" s="21">
        <f>N2278+AI2278</f>
        <v/>
      </c>
      <c r="AO2278" s="21">
        <f>ROUNDDOWN((R2278+S2278)*0.2/Y2278+2000,0)</f>
        <v/>
      </c>
      <c r="AP2278" s="21">
        <f>ROUNDDOWN((T2278+U2278)*0.2/Z2278+2000,0)</f>
        <v/>
      </c>
      <c r="AQ2278" s="21">
        <f>AL2278-AK2278</f>
        <v/>
      </c>
      <c r="AR2278" s="21">
        <f>AM2278-AK2278</f>
        <v/>
      </c>
      <c r="AS2278" s="21">
        <f>AM2278-AL2278</f>
        <v/>
      </c>
      <c r="AT2278" s="21">
        <f>AK2278+C2278-AJ2278</f>
        <v/>
      </c>
      <c r="AU2278" s="21">
        <f>AL2278+C2278-AM2278</f>
        <v/>
      </c>
      <c r="AV2278" s="21">
        <f>AN2278+C2278-AM2278</f>
        <v/>
      </c>
    </row>
    <row r="2279">
      <c r="A2279" t="inlineStr">
        <is>
          <t>1万円刻み</t>
        </is>
      </c>
      <c r="B2279" s="21">
        <f>'5_1万円刻み'!$A$516</f>
        <v/>
      </c>
      <c r="C2279" s="21">
        <f>AO2279</f>
        <v/>
      </c>
      <c r="D2279" s="21" t="n">
        <v>0</v>
      </c>
      <c r="E2279" s="21">
        <f>ROUND(MIN(B2279/12,650000)*12*0.0915+MIN(B2279/12,1390000)*12*(0.0504+0)+B2279*0.005,0)</f>
        <v/>
      </c>
      <c r="F2279" s="21">
        <f>IF(B2279&lt;741000,0,IF(B2279&lt;2191000,B2279-740000,IF(B2279&lt;2193000,1451000,IF(B2279&lt;2196000,1453000,IF(B2279&lt;2200000,1456000,IF(B2279&lt;3600000,ROUND(ROUNDDOWN(B2279/4,-3)*2.8,0)-80000,IF(B2279&lt;6600000,ROUND(ROUNDDOWN(B2279/4,-3)*3.2,0)-440000,IF(B2279&lt;8500000,ROUNDDOWN(B2279*0.9,0)-1100000,B2279-1950000))))))))</f>
        <v/>
      </c>
      <c r="G2279" s="21">
        <f>IF(F2279&gt;23500000,NA(),IF(F2279&lt;=4890000,1040000,IF(F2279&lt;=6550000,670000,620000)))</f>
        <v/>
      </c>
      <c r="H2279" s="21">
        <f>IF(D2279&lt;=0,0,MAX(0,MIN(2000000,D2279-MIN(100000,ROUNDDOWN(F2279*0.05,0)))))</f>
        <v/>
      </c>
      <c r="I2279" s="21">
        <f>IF(C2279&lt;=2000,0,MIN(C2279,ROUNDDOWN(F2279*0.4,0))-2000)</f>
        <v/>
      </c>
      <c r="J2279" s="21">
        <f>MAX(0,ROUNDDOWN(F2279-E2279-G2279,-3))</f>
        <v/>
      </c>
      <c r="K2279" s="21">
        <f>MAX(0,ROUNDDOWN(F2279-E2279-G2279-H2279-I2279,-3))</f>
        <v/>
      </c>
      <c r="L2279" s="21">
        <f>MAX(0,ROUNDDOWN(F2279-E2279-G2279-H2279,-3))</f>
        <v/>
      </c>
      <c r="M2279" s="21">
        <f>IF(J2279&lt;=0,0,ROUNDDOWN((J2279*LOOKUP(J2279,{0,1950001,3300001,6950001,9000001,18000001,40000001},{0.05,0.1,0.2,0.23,0.33,0.4,0.45})-LOOKUP(J2279,{0,1950001,3300001,6950001,9000001,18000001,40000001},{0,97500,427500,636000,1536000,2796000,4796000}))*1.021,-2))</f>
        <v/>
      </c>
      <c r="N2279" s="21">
        <f>IF(K2279&lt;=0,0,ROUNDDOWN((K2279*LOOKUP(K2279,{0,1950001,3300001,6950001,9000001,18000001,40000001},{0.05,0.1,0.2,0.23,0.33,0.4,0.45})-LOOKUP(K2279,{0,1950001,3300001,6950001,9000001,18000001,40000001},{0,97500,427500,636000,1536000,2796000,4796000}))*1.021,-2))</f>
        <v/>
      </c>
      <c r="O2279" s="21">
        <f>IF(L2279&lt;=0,0,ROUNDDOWN((L2279*LOOKUP(L2279,{0,1950001,3300001,6950001,9000001,18000001,40000001},{0.05,0.1,0.2,0.23,0.33,0.4,0.45})-LOOKUP(L2279,{0,1950001,3300001,6950001,9000001,18000001,40000001},{0,97500,427500,636000,1536000,2796000,4796000}))*1.021,-2))</f>
        <v/>
      </c>
      <c r="P2279" s="21">
        <f>MAX(0,ROUNDDOWN(F2279-E2279-430000,-3))</f>
        <v/>
      </c>
      <c r="Q2279" s="21">
        <f>MAX(0,ROUNDDOWN(F2279-E2279-430000-H2279,-3))</f>
        <v/>
      </c>
      <c r="R2279" s="21">
        <f>IF(F2279&lt;=450000,0,MAX(0,P2279*0.06-MIN(50000,P2279)*0.03))</f>
        <v/>
      </c>
      <c r="S2279" s="21">
        <f>IF(F2279&lt;=450000,0,MAX(0,P2279*0.04-MIN(50000,P2279)*0.02))</f>
        <v/>
      </c>
      <c r="T2279" s="21">
        <f>IF(F2279&lt;=450000,0,MAX(0,Q2279*0.06-MIN(50000,Q2279)*0.03))</f>
        <v/>
      </c>
      <c r="U2279" s="21">
        <f>IF(F2279&lt;=450000,0,MAX(0,Q2279*0.04-MIN(50000,Q2279)*0.02))</f>
        <v/>
      </c>
      <c r="V2279" s="21">
        <f>50000+MAX(0,G2279-480000)</f>
        <v/>
      </c>
      <c r="W2279" s="21">
        <f>P2279-V2279</f>
        <v/>
      </c>
      <c r="X2279" s="21">
        <f>Q2279-V2279</f>
        <v/>
      </c>
      <c r="Y2279" s="22">
        <f>IF(W2279&lt;0,0.9,LOOKUP(W2279,{0,1950001,3300001,6950001,9000001,18000001,40000001},{0.84895,0.7979,0.6958,0.66517,0.56307,0.4916,0.44055}))</f>
        <v/>
      </c>
      <c r="Z2279" s="22">
        <f>IF(X2279&lt;0,0.9,LOOKUP(X2279,{0,1950001,3300001,6950001,9000001,18000001,40000001},{0.84895,0.7979,0.6958,0.66517,0.56307,0.4916,0.44055}))</f>
        <v/>
      </c>
      <c r="AA2279" s="22">
        <f>IF(W2279&lt;0,0,CHOOSE(MATCH(W2279,{0,1950001,3300001,6950001,9000001},1),5.105/84.895,10.21/79.79,20.42/69.58,23.483/66.517,33.693/56.307))</f>
        <v/>
      </c>
      <c r="AB2279" s="21">
        <f>IF(C2279&lt;=2000,0,(MIN(C2279,ROUNDDOWN(F2279*0.3,0))-2000)*0.1)</f>
        <v/>
      </c>
      <c r="AC2279" s="21">
        <f>IF(C2279&lt;=2000,0,MIN((C2279-2000)*Y2279,(R2279+S2279)*0.2))</f>
        <v/>
      </c>
      <c r="AD2279" s="21">
        <f>IF(C2279&lt;=2000,0,MIN((C2279-2000)*Z2279,(T2279+U2279)*0.2))</f>
        <v/>
      </c>
      <c r="AE2279" s="21">
        <f>AC2279*AA2279</f>
        <v/>
      </c>
      <c r="AF2279" s="21">
        <f>ROUNDDOWN(R2279,-2)+ROUNDDOWN(S2279,-2)</f>
        <v/>
      </c>
      <c r="AG2279" s="21">
        <f>ROUNDDOWN(MAX(0,R2279-(AB2279+AC2279+AE2279)*0.6),-2)+ROUNDDOWN(MAX(0,S2279-(AB2279+AC2279+AE2279)*0.4),-2)</f>
        <v/>
      </c>
      <c r="AH2279" s="21">
        <f>ROUNDDOWN(MAX(0,T2279-(AB2279+AD2279)*0.6),-2)+ROUNDDOWN(MAX(0,U2279-(AB2279+AD2279)*0.4),-2)</f>
        <v/>
      </c>
      <c r="AI2279" s="21">
        <f>ROUNDDOWN(T2279,-2)+ROUNDDOWN(U2279,-2)</f>
        <v/>
      </c>
      <c r="AJ2279" s="21">
        <f>M2279+AF2279</f>
        <v/>
      </c>
      <c r="AK2279" s="21">
        <f>M2279+AG2279</f>
        <v/>
      </c>
      <c r="AL2279" s="21">
        <f>N2279+AH2279</f>
        <v/>
      </c>
      <c r="AM2279" s="21">
        <f>O2279+AI2279</f>
        <v/>
      </c>
      <c r="AN2279" s="21">
        <f>N2279+AI2279</f>
        <v/>
      </c>
      <c r="AO2279" s="21">
        <f>ROUNDDOWN((R2279+S2279)*0.2/Y2279+2000,0)</f>
        <v/>
      </c>
      <c r="AP2279" s="21">
        <f>ROUNDDOWN((T2279+U2279)*0.2/Z2279+2000,0)</f>
        <v/>
      </c>
      <c r="AQ2279" s="21">
        <f>AL2279-AK2279</f>
        <v/>
      </c>
      <c r="AR2279" s="21">
        <f>AM2279-AK2279</f>
        <v/>
      </c>
      <c r="AS2279" s="21">
        <f>AM2279-AL2279</f>
        <v/>
      </c>
      <c r="AT2279" s="21">
        <f>AK2279+C2279-AJ2279</f>
        <v/>
      </c>
      <c r="AU2279" s="21">
        <f>AL2279+C2279-AM2279</f>
        <v/>
      </c>
      <c r="AV2279" s="21">
        <f>AN2279+C2279-AM2279</f>
        <v/>
      </c>
    </row>
    <row r="2280">
      <c r="A2280" t="inlineStr">
        <is>
          <t>1万円刻み</t>
        </is>
      </c>
      <c r="B2280" s="21">
        <f>'5_1万円刻み'!$A$517</f>
        <v/>
      </c>
      <c r="C2280" s="21">
        <f>AO2280</f>
        <v/>
      </c>
      <c r="D2280" s="21" t="n">
        <v>0</v>
      </c>
      <c r="E2280" s="21">
        <f>ROUND(MIN(B2280/12,650000)*12*0.0915+MIN(B2280/12,1390000)*12*(0.0504+0)+B2280*0.005,0)</f>
        <v/>
      </c>
      <c r="F2280" s="21">
        <f>IF(B2280&lt;741000,0,IF(B2280&lt;2191000,B2280-740000,IF(B2280&lt;2193000,1451000,IF(B2280&lt;2196000,1453000,IF(B2280&lt;2200000,1456000,IF(B2280&lt;3600000,ROUND(ROUNDDOWN(B2280/4,-3)*2.8,0)-80000,IF(B2280&lt;6600000,ROUND(ROUNDDOWN(B2280/4,-3)*3.2,0)-440000,IF(B2280&lt;8500000,ROUNDDOWN(B2280*0.9,0)-1100000,B2280-1950000))))))))</f>
        <v/>
      </c>
      <c r="G2280" s="21">
        <f>IF(F2280&gt;23500000,NA(),IF(F2280&lt;=4890000,1040000,IF(F2280&lt;=6550000,670000,620000)))</f>
        <v/>
      </c>
      <c r="H2280" s="21">
        <f>IF(D2280&lt;=0,0,MAX(0,MIN(2000000,D2280-MIN(100000,ROUNDDOWN(F2280*0.05,0)))))</f>
        <v/>
      </c>
      <c r="I2280" s="21">
        <f>IF(C2280&lt;=2000,0,MIN(C2280,ROUNDDOWN(F2280*0.4,0))-2000)</f>
        <v/>
      </c>
      <c r="J2280" s="21">
        <f>MAX(0,ROUNDDOWN(F2280-E2280-G2280,-3))</f>
        <v/>
      </c>
      <c r="K2280" s="21">
        <f>MAX(0,ROUNDDOWN(F2280-E2280-G2280-H2280-I2280,-3))</f>
        <v/>
      </c>
      <c r="L2280" s="21">
        <f>MAX(0,ROUNDDOWN(F2280-E2280-G2280-H2280,-3))</f>
        <v/>
      </c>
      <c r="M2280" s="21">
        <f>IF(J2280&lt;=0,0,ROUNDDOWN((J2280*LOOKUP(J2280,{0,1950001,3300001,6950001,9000001,18000001,40000001},{0.05,0.1,0.2,0.23,0.33,0.4,0.45})-LOOKUP(J2280,{0,1950001,3300001,6950001,9000001,18000001,40000001},{0,97500,427500,636000,1536000,2796000,4796000}))*1.021,-2))</f>
        <v/>
      </c>
      <c r="N2280" s="21">
        <f>IF(K2280&lt;=0,0,ROUNDDOWN((K2280*LOOKUP(K2280,{0,1950001,3300001,6950001,9000001,18000001,40000001},{0.05,0.1,0.2,0.23,0.33,0.4,0.45})-LOOKUP(K2280,{0,1950001,3300001,6950001,9000001,18000001,40000001},{0,97500,427500,636000,1536000,2796000,4796000}))*1.021,-2))</f>
        <v/>
      </c>
      <c r="O2280" s="21">
        <f>IF(L2280&lt;=0,0,ROUNDDOWN((L2280*LOOKUP(L2280,{0,1950001,3300001,6950001,9000001,18000001,40000001},{0.05,0.1,0.2,0.23,0.33,0.4,0.45})-LOOKUP(L2280,{0,1950001,3300001,6950001,9000001,18000001,40000001},{0,97500,427500,636000,1536000,2796000,4796000}))*1.021,-2))</f>
        <v/>
      </c>
      <c r="P2280" s="21">
        <f>MAX(0,ROUNDDOWN(F2280-E2280-430000,-3))</f>
        <v/>
      </c>
      <c r="Q2280" s="21">
        <f>MAX(0,ROUNDDOWN(F2280-E2280-430000-H2280,-3))</f>
        <v/>
      </c>
      <c r="R2280" s="21">
        <f>IF(F2280&lt;=450000,0,MAX(0,P2280*0.06-MIN(50000,P2280)*0.03))</f>
        <v/>
      </c>
      <c r="S2280" s="21">
        <f>IF(F2280&lt;=450000,0,MAX(0,P2280*0.04-MIN(50000,P2280)*0.02))</f>
        <v/>
      </c>
      <c r="T2280" s="21">
        <f>IF(F2280&lt;=450000,0,MAX(0,Q2280*0.06-MIN(50000,Q2280)*0.03))</f>
        <v/>
      </c>
      <c r="U2280" s="21">
        <f>IF(F2280&lt;=450000,0,MAX(0,Q2280*0.04-MIN(50000,Q2280)*0.02))</f>
        <v/>
      </c>
      <c r="V2280" s="21">
        <f>50000+MAX(0,G2280-480000)</f>
        <v/>
      </c>
      <c r="W2280" s="21">
        <f>P2280-V2280</f>
        <v/>
      </c>
      <c r="X2280" s="21">
        <f>Q2280-V2280</f>
        <v/>
      </c>
      <c r="Y2280" s="22">
        <f>IF(W2280&lt;0,0.9,LOOKUP(W2280,{0,1950001,3300001,6950001,9000001,18000001,40000001},{0.84895,0.7979,0.6958,0.66517,0.56307,0.4916,0.44055}))</f>
        <v/>
      </c>
      <c r="Z2280" s="22">
        <f>IF(X2280&lt;0,0.9,LOOKUP(X2280,{0,1950001,3300001,6950001,9000001,18000001,40000001},{0.84895,0.7979,0.6958,0.66517,0.56307,0.4916,0.44055}))</f>
        <v/>
      </c>
      <c r="AA2280" s="22">
        <f>IF(W2280&lt;0,0,CHOOSE(MATCH(W2280,{0,1950001,3300001,6950001,9000001},1),5.105/84.895,10.21/79.79,20.42/69.58,23.483/66.517,33.693/56.307))</f>
        <v/>
      </c>
      <c r="AB2280" s="21">
        <f>IF(C2280&lt;=2000,0,(MIN(C2280,ROUNDDOWN(F2280*0.3,0))-2000)*0.1)</f>
        <v/>
      </c>
      <c r="AC2280" s="21">
        <f>IF(C2280&lt;=2000,0,MIN((C2280-2000)*Y2280,(R2280+S2280)*0.2))</f>
        <v/>
      </c>
      <c r="AD2280" s="21">
        <f>IF(C2280&lt;=2000,0,MIN((C2280-2000)*Z2280,(T2280+U2280)*0.2))</f>
        <v/>
      </c>
      <c r="AE2280" s="21">
        <f>AC2280*AA2280</f>
        <v/>
      </c>
      <c r="AF2280" s="21">
        <f>ROUNDDOWN(R2280,-2)+ROUNDDOWN(S2280,-2)</f>
        <v/>
      </c>
      <c r="AG2280" s="21">
        <f>ROUNDDOWN(MAX(0,R2280-(AB2280+AC2280+AE2280)*0.6),-2)+ROUNDDOWN(MAX(0,S2280-(AB2280+AC2280+AE2280)*0.4),-2)</f>
        <v/>
      </c>
      <c r="AH2280" s="21">
        <f>ROUNDDOWN(MAX(0,T2280-(AB2280+AD2280)*0.6),-2)+ROUNDDOWN(MAX(0,U2280-(AB2280+AD2280)*0.4),-2)</f>
        <v/>
      </c>
      <c r="AI2280" s="21">
        <f>ROUNDDOWN(T2280,-2)+ROUNDDOWN(U2280,-2)</f>
        <v/>
      </c>
      <c r="AJ2280" s="21">
        <f>M2280+AF2280</f>
        <v/>
      </c>
      <c r="AK2280" s="21">
        <f>M2280+AG2280</f>
        <v/>
      </c>
      <c r="AL2280" s="21">
        <f>N2280+AH2280</f>
        <v/>
      </c>
      <c r="AM2280" s="21">
        <f>O2280+AI2280</f>
        <v/>
      </c>
      <c r="AN2280" s="21">
        <f>N2280+AI2280</f>
        <v/>
      </c>
      <c r="AO2280" s="21">
        <f>ROUNDDOWN((R2280+S2280)*0.2/Y2280+2000,0)</f>
        <v/>
      </c>
      <c r="AP2280" s="21">
        <f>ROUNDDOWN((T2280+U2280)*0.2/Z2280+2000,0)</f>
        <v/>
      </c>
      <c r="AQ2280" s="21">
        <f>AL2280-AK2280</f>
        <v/>
      </c>
      <c r="AR2280" s="21">
        <f>AM2280-AK2280</f>
        <v/>
      </c>
      <c r="AS2280" s="21">
        <f>AM2280-AL2280</f>
        <v/>
      </c>
      <c r="AT2280" s="21">
        <f>AK2280+C2280-AJ2280</f>
        <v/>
      </c>
      <c r="AU2280" s="21">
        <f>AL2280+C2280-AM2280</f>
        <v/>
      </c>
      <c r="AV2280" s="21">
        <f>AN2280+C2280-AM2280</f>
        <v/>
      </c>
    </row>
    <row r="2281">
      <c r="A2281" t="inlineStr">
        <is>
          <t>1万円刻み</t>
        </is>
      </c>
      <c r="B2281" s="21">
        <f>'5_1万円刻み'!$A$518</f>
        <v/>
      </c>
      <c r="C2281" s="21">
        <f>AO2281</f>
        <v/>
      </c>
      <c r="D2281" s="21" t="n">
        <v>0</v>
      </c>
      <c r="E2281" s="21">
        <f>ROUND(MIN(B2281/12,650000)*12*0.0915+MIN(B2281/12,1390000)*12*(0.0504+0)+B2281*0.005,0)</f>
        <v/>
      </c>
      <c r="F2281" s="21">
        <f>IF(B2281&lt;741000,0,IF(B2281&lt;2191000,B2281-740000,IF(B2281&lt;2193000,1451000,IF(B2281&lt;2196000,1453000,IF(B2281&lt;2200000,1456000,IF(B2281&lt;3600000,ROUND(ROUNDDOWN(B2281/4,-3)*2.8,0)-80000,IF(B2281&lt;6600000,ROUND(ROUNDDOWN(B2281/4,-3)*3.2,0)-440000,IF(B2281&lt;8500000,ROUNDDOWN(B2281*0.9,0)-1100000,B2281-1950000))))))))</f>
        <v/>
      </c>
      <c r="G2281" s="21">
        <f>IF(F2281&gt;23500000,NA(),IF(F2281&lt;=4890000,1040000,IF(F2281&lt;=6550000,670000,620000)))</f>
        <v/>
      </c>
      <c r="H2281" s="21">
        <f>IF(D2281&lt;=0,0,MAX(0,MIN(2000000,D2281-MIN(100000,ROUNDDOWN(F2281*0.05,0)))))</f>
        <v/>
      </c>
      <c r="I2281" s="21">
        <f>IF(C2281&lt;=2000,0,MIN(C2281,ROUNDDOWN(F2281*0.4,0))-2000)</f>
        <v/>
      </c>
      <c r="J2281" s="21">
        <f>MAX(0,ROUNDDOWN(F2281-E2281-G2281,-3))</f>
        <v/>
      </c>
      <c r="K2281" s="21">
        <f>MAX(0,ROUNDDOWN(F2281-E2281-G2281-H2281-I2281,-3))</f>
        <v/>
      </c>
      <c r="L2281" s="21">
        <f>MAX(0,ROUNDDOWN(F2281-E2281-G2281-H2281,-3))</f>
        <v/>
      </c>
      <c r="M2281" s="21">
        <f>IF(J2281&lt;=0,0,ROUNDDOWN((J2281*LOOKUP(J2281,{0,1950001,3300001,6950001,9000001,18000001,40000001},{0.05,0.1,0.2,0.23,0.33,0.4,0.45})-LOOKUP(J2281,{0,1950001,3300001,6950001,9000001,18000001,40000001},{0,97500,427500,636000,1536000,2796000,4796000}))*1.021,-2))</f>
        <v/>
      </c>
      <c r="N2281" s="21">
        <f>IF(K2281&lt;=0,0,ROUNDDOWN((K2281*LOOKUP(K2281,{0,1950001,3300001,6950001,9000001,18000001,40000001},{0.05,0.1,0.2,0.23,0.33,0.4,0.45})-LOOKUP(K2281,{0,1950001,3300001,6950001,9000001,18000001,40000001},{0,97500,427500,636000,1536000,2796000,4796000}))*1.021,-2))</f>
        <v/>
      </c>
      <c r="O2281" s="21">
        <f>IF(L2281&lt;=0,0,ROUNDDOWN((L2281*LOOKUP(L2281,{0,1950001,3300001,6950001,9000001,18000001,40000001},{0.05,0.1,0.2,0.23,0.33,0.4,0.45})-LOOKUP(L2281,{0,1950001,3300001,6950001,9000001,18000001,40000001},{0,97500,427500,636000,1536000,2796000,4796000}))*1.021,-2))</f>
        <v/>
      </c>
      <c r="P2281" s="21">
        <f>MAX(0,ROUNDDOWN(F2281-E2281-430000,-3))</f>
        <v/>
      </c>
      <c r="Q2281" s="21">
        <f>MAX(0,ROUNDDOWN(F2281-E2281-430000-H2281,-3))</f>
        <v/>
      </c>
      <c r="R2281" s="21">
        <f>IF(F2281&lt;=450000,0,MAX(0,P2281*0.06-MIN(50000,P2281)*0.03))</f>
        <v/>
      </c>
      <c r="S2281" s="21">
        <f>IF(F2281&lt;=450000,0,MAX(0,P2281*0.04-MIN(50000,P2281)*0.02))</f>
        <v/>
      </c>
      <c r="T2281" s="21">
        <f>IF(F2281&lt;=450000,0,MAX(0,Q2281*0.06-MIN(50000,Q2281)*0.03))</f>
        <v/>
      </c>
      <c r="U2281" s="21">
        <f>IF(F2281&lt;=450000,0,MAX(0,Q2281*0.04-MIN(50000,Q2281)*0.02))</f>
        <v/>
      </c>
      <c r="V2281" s="21">
        <f>50000+MAX(0,G2281-480000)</f>
        <v/>
      </c>
      <c r="W2281" s="21">
        <f>P2281-V2281</f>
        <v/>
      </c>
      <c r="X2281" s="21">
        <f>Q2281-V2281</f>
        <v/>
      </c>
      <c r="Y2281" s="22">
        <f>IF(W2281&lt;0,0.9,LOOKUP(W2281,{0,1950001,3300001,6950001,9000001,18000001,40000001},{0.84895,0.7979,0.6958,0.66517,0.56307,0.4916,0.44055}))</f>
        <v/>
      </c>
      <c r="Z2281" s="22">
        <f>IF(X2281&lt;0,0.9,LOOKUP(X2281,{0,1950001,3300001,6950001,9000001,18000001,40000001},{0.84895,0.7979,0.6958,0.66517,0.56307,0.4916,0.44055}))</f>
        <v/>
      </c>
      <c r="AA2281" s="22">
        <f>IF(W2281&lt;0,0,CHOOSE(MATCH(W2281,{0,1950001,3300001,6950001,9000001},1),5.105/84.895,10.21/79.79,20.42/69.58,23.483/66.517,33.693/56.307))</f>
        <v/>
      </c>
      <c r="AB2281" s="21">
        <f>IF(C2281&lt;=2000,0,(MIN(C2281,ROUNDDOWN(F2281*0.3,0))-2000)*0.1)</f>
        <v/>
      </c>
      <c r="AC2281" s="21">
        <f>IF(C2281&lt;=2000,0,MIN((C2281-2000)*Y2281,(R2281+S2281)*0.2))</f>
        <v/>
      </c>
      <c r="AD2281" s="21">
        <f>IF(C2281&lt;=2000,0,MIN((C2281-2000)*Z2281,(T2281+U2281)*0.2))</f>
        <v/>
      </c>
      <c r="AE2281" s="21">
        <f>AC2281*AA2281</f>
        <v/>
      </c>
      <c r="AF2281" s="21">
        <f>ROUNDDOWN(R2281,-2)+ROUNDDOWN(S2281,-2)</f>
        <v/>
      </c>
      <c r="AG2281" s="21">
        <f>ROUNDDOWN(MAX(0,R2281-(AB2281+AC2281+AE2281)*0.6),-2)+ROUNDDOWN(MAX(0,S2281-(AB2281+AC2281+AE2281)*0.4),-2)</f>
        <v/>
      </c>
      <c r="AH2281" s="21">
        <f>ROUNDDOWN(MAX(0,T2281-(AB2281+AD2281)*0.6),-2)+ROUNDDOWN(MAX(0,U2281-(AB2281+AD2281)*0.4),-2)</f>
        <v/>
      </c>
      <c r="AI2281" s="21">
        <f>ROUNDDOWN(T2281,-2)+ROUNDDOWN(U2281,-2)</f>
        <v/>
      </c>
      <c r="AJ2281" s="21">
        <f>M2281+AF2281</f>
        <v/>
      </c>
      <c r="AK2281" s="21">
        <f>M2281+AG2281</f>
        <v/>
      </c>
      <c r="AL2281" s="21">
        <f>N2281+AH2281</f>
        <v/>
      </c>
      <c r="AM2281" s="21">
        <f>O2281+AI2281</f>
        <v/>
      </c>
      <c r="AN2281" s="21">
        <f>N2281+AI2281</f>
        <v/>
      </c>
      <c r="AO2281" s="21">
        <f>ROUNDDOWN((R2281+S2281)*0.2/Y2281+2000,0)</f>
        <v/>
      </c>
      <c r="AP2281" s="21">
        <f>ROUNDDOWN((T2281+U2281)*0.2/Z2281+2000,0)</f>
        <v/>
      </c>
      <c r="AQ2281" s="21">
        <f>AL2281-AK2281</f>
        <v/>
      </c>
      <c r="AR2281" s="21">
        <f>AM2281-AK2281</f>
        <v/>
      </c>
      <c r="AS2281" s="21">
        <f>AM2281-AL2281</f>
        <v/>
      </c>
      <c r="AT2281" s="21">
        <f>AK2281+C2281-AJ2281</f>
        <v/>
      </c>
      <c r="AU2281" s="21">
        <f>AL2281+C2281-AM2281</f>
        <v/>
      </c>
      <c r="AV2281" s="21">
        <f>AN2281+C2281-AM2281</f>
        <v/>
      </c>
    </row>
    <row r="2282">
      <c r="A2282" t="inlineStr">
        <is>
          <t>1万円刻み</t>
        </is>
      </c>
      <c r="B2282" s="21">
        <f>'5_1万円刻み'!$A$519</f>
        <v/>
      </c>
      <c r="C2282" s="21">
        <f>AO2282</f>
        <v/>
      </c>
      <c r="D2282" s="21" t="n">
        <v>0</v>
      </c>
      <c r="E2282" s="21">
        <f>ROUND(MIN(B2282/12,650000)*12*0.0915+MIN(B2282/12,1390000)*12*(0.0504+0)+B2282*0.005,0)</f>
        <v/>
      </c>
      <c r="F2282" s="21">
        <f>IF(B2282&lt;741000,0,IF(B2282&lt;2191000,B2282-740000,IF(B2282&lt;2193000,1451000,IF(B2282&lt;2196000,1453000,IF(B2282&lt;2200000,1456000,IF(B2282&lt;3600000,ROUND(ROUNDDOWN(B2282/4,-3)*2.8,0)-80000,IF(B2282&lt;6600000,ROUND(ROUNDDOWN(B2282/4,-3)*3.2,0)-440000,IF(B2282&lt;8500000,ROUNDDOWN(B2282*0.9,0)-1100000,B2282-1950000))))))))</f>
        <v/>
      </c>
      <c r="G2282" s="21">
        <f>IF(F2282&gt;23500000,NA(),IF(F2282&lt;=4890000,1040000,IF(F2282&lt;=6550000,670000,620000)))</f>
        <v/>
      </c>
      <c r="H2282" s="21">
        <f>IF(D2282&lt;=0,0,MAX(0,MIN(2000000,D2282-MIN(100000,ROUNDDOWN(F2282*0.05,0)))))</f>
        <v/>
      </c>
      <c r="I2282" s="21">
        <f>IF(C2282&lt;=2000,0,MIN(C2282,ROUNDDOWN(F2282*0.4,0))-2000)</f>
        <v/>
      </c>
      <c r="J2282" s="21">
        <f>MAX(0,ROUNDDOWN(F2282-E2282-G2282,-3))</f>
        <v/>
      </c>
      <c r="K2282" s="21">
        <f>MAX(0,ROUNDDOWN(F2282-E2282-G2282-H2282-I2282,-3))</f>
        <v/>
      </c>
      <c r="L2282" s="21">
        <f>MAX(0,ROUNDDOWN(F2282-E2282-G2282-H2282,-3))</f>
        <v/>
      </c>
      <c r="M2282" s="21">
        <f>IF(J2282&lt;=0,0,ROUNDDOWN((J2282*LOOKUP(J2282,{0,1950001,3300001,6950001,9000001,18000001,40000001},{0.05,0.1,0.2,0.23,0.33,0.4,0.45})-LOOKUP(J2282,{0,1950001,3300001,6950001,9000001,18000001,40000001},{0,97500,427500,636000,1536000,2796000,4796000}))*1.021,-2))</f>
        <v/>
      </c>
      <c r="N2282" s="21">
        <f>IF(K2282&lt;=0,0,ROUNDDOWN((K2282*LOOKUP(K2282,{0,1950001,3300001,6950001,9000001,18000001,40000001},{0.05,0.1,0.2,0.23,0.33,0.4,0.45})-LOOKUP(K2282,{0,1950001,3300001,6950001,9000001,18000001,40000001},{0,97500,427500,636000,1536000,2796000,4796000}))*1.021,-2))</f>
        <v/>
      </c>
      <c r="O2282" s="21">
        <f>IF(L2282&lt;=0,0,ROUNDDOWN((L2282*LOOKUP(L2282,{0,1950001,3300001,6950001,9000001,18000001,40000001},{0.05,0.1,0.2,0.23,0.33,0.4,0.45})-LOOKUP(L2282,{0,1950001,3300001,6950001,9000001,18000001,40000001},{0,97500,427500,636000,1536000,2796000,4796000}))*1.021,-2))</f>
        <v/>
      </c>
      <c r="P2282" s="21">
        <f>MAX(0,ROUNDDOWN(F2282-E2282-430000,-3))</f>
        <v/>
      </c>
      <c r="Q2282" s="21">
        <f>MAX(0,ROUNDDOWN(F2282-E2282-430000-H2282,-3))</f>
        <v/>
      </c>
      <c r="R2282" s="21">
        <f>IF(F2282&lt;=450000,0,MAX(0,P2282*0.06-MIN(50000,P2282)*0.03))</f>
        <v/>
      </c>
      <c r="S2282" s="21">
        <f>IF(F2282&lt;=450000,0,MAX(0,P2282*0.04-MIN(50000,P2282)*0.02))</f>
        <v/>
      </c>
      <c r="T2282" s="21">
        <f>IF(F2282&lt;=450000,0,MAX(0,Q2282*0.06-MIN(50000,Q2282)*0.03))</f>
        <v/>
      </c>
      <c r="U2282" s="21">
        <f>IF(F2282&lt;=450000,0,MAX(0,Q2282*0.04-MIN(50000,Q2282)*0.02))</f>
        <v/>
      </c>
      <c r="V2282" s="21">
        <f>50000+MAX(0,G2282-480000)</f>
        <v/>
      </c>
      <c r="W2282" s="21">
        <f>P2282-V2282</f>
        <v/>
      </c>
      <c r="X2282" s="21">
        <f>Q2282-V2282</f>
        <v/>
      </c>
      <c r="Y2282" s="22">
        <f>IF(W2282&lt;0,0.9,LOOKUP(W2282,{0,1950001,3300001,6950001,9000001,18000001,40000001},{0.84895,0.7979,0.6958,0.66517,0.56307,0.4916,0.44055}))</f>
        <v/>
      </c>
      <c r="Z2282" s="22">
        <f>IF(X2282&lt;0,0.9,LOOKUP(X2282,{0,1950001,3300001,6950001,9000001,18000001,40000001},{0.84895,0.7979,0.6958,0.66517,0.56307,0.4916,0.44055}))</f>
        <v/>
      </c>
      <c r="AA2282" s="22">
        <f>IF(W2282&lt;0,0,CHOOSE(MATCH(W2282,{0,1950001,3300001,6950001,9000001},1),5.105/84.895,10.21/79.79,20.42/69.58,23.483/66.517,33.693/56.307))</f>
        <v/>
      </c>
      <c r="AB2282" s="21">
        <f>IF(C2282&lt;=2000,0,(MIN(C2282,ROUNDDOWN(F2282*0.3,0))-2000)*0.1)</f>
        <v/>
      </c>
      <c r="AC2282" s="21">
        <f>IF(C2282&lt;=2000,0,MIN((C2282-2000)*Y2282,(R2282+S2282)*0.2))</f>
        <v/>
      </c>
      <c r="AD2282" s="21">
        <f>IF(C2282&lt;=2000,0,MIN((C2282-2000)*Z2282,(T2282+U2282)*0.2))</f>
        <v/>
      </c>
      <c r="AE2282" s="21">
        <f>AC2282*AA2282</f>
        <v/>
      </c>
      <c r="AF2282" s="21">
        <f>ROUNDDOWN(R2282,-2)+ROUNDDOWN(S2282,-2)</f>
        <v/>
      </c>
      <c r="AG2282" s="21">
        <f>ROUNDDOWN(MAX(0,R2282-(AB2282+AC2282+AE2282)*0.6),-2)+ROUNDDOWN(MAX(0,S2282-(AB2282+AC2282+AE2282)*0.4),-2)</f>
        <v/>
      </c>
      <c r="AH2282" s="21">
        <f>ROUNDDOWN(MAX(0,T2282-(AB2282+AD2282)*0.6),-2)+ROUNDDOWN(MAX(0,U2282-(AB2282+AD2282)*0.4),-2)</f>
        <v/>
      </c>
      <c r="AI2282" s="21">
        <f>ROUNDDOWN(T2282,-2)+ROUNDDOWN(U2282,-2)</f>
        <v/>
      </c>
      <c r="AJ2282" s="21">
        <f>M2282+AF2282</f>
        <v/>
      </c>
      <c r="AK2282" s="21">
        <f>M2282+AG2282</f>
        <v/>
      </c>
      <c r="AL2282" s="21">
        <f>N2282+AH2282</f>
        <v/>
      </c>
      <c r="AM2282" s="21">
        <f>O2282+AI2282</f>
        <v/>
      </c>
      <c r="AN2282" s="21">
        <f>N2282+AI2282</f>
        <v/>
      </c>
      <c r="AO2282" s="21">
        <f>ROUNDDOWN((R2282+S2282)*0.2/Y2282+2000,0)</f>
        <v/>
      </c>
      <c r="AP2282" s="21">
        <f>ROUNDDOWN((T2282+U2282)*0.2/Z2282+2000,0)</f>
        <v/>
      </c>
      <c r="AQ2282" s="21">
        <f>AL2282-AK2282</f>
        <v/>
      </c>
      <c r="AR2282" s="21">
        <f>AM2282-AK2282</f>
        <v/>
      </c>
      <c r="AS2282" s="21">
        <f>AM2282-AL2282</f>
        <v/>
      </c>
      <c r="AT2282" s="21">
        <f>AK2282+C2282-AJ2282</f>
        <v/>
      </c>
      <c r="AU2282" s="21">
        <f>AL2282+C2282-AM2282</f>
        <v/>
      </c>
      <c r="AV2282" s="21">
        <f>AN2282+C2282-AM2282</f>
        <v/>
      </c>
    </row>
    <row r="2283">
      <c r="A2283" t="inlineStr">
        <is>
          <t>1万円刻み</t>
        </is>
      </c>
      <c r="B2283" s="21">
        <f>'5_1万円刻み'!$A$520</f>
        <v/>
      </c>
      <c r="C2283" s="21">
        <f>AO2283</f>
        <v/>
      </c>
      <c r="D2283" s="21" t="n">
        <v>0</v>
      </c>
      <c r="E2283" s="21">
        <f>ROUND(MIN(B2283/12,650000)*12*0.0915+MIN(B2283/12,1390000)*12*(0.0504+0)+B2283*0.005,0)</f>
        <v/>
      </c>
      <c r="F2283" s="21">
        <f>IF(B2283&lt;741000,0,IF(B2283&lt;2191000,B2283-740000,IF(B2283&lt;2193000,1451000,IF(B2283&lt;2196000,1453000,IF(B2283&lt;2200000,1456000,IF(B2283&lt;3600000,ROUND(ROUNDDOWN(B2283/4,-3)*2.8,0)-80000,IF(B2283&lt;6600000,ROUND(ROUNDDOWN(B2283/4,-3)*3.2,0)-440000,IF(B2283&lt;8500000,ROUNDDOWN(B2283*0.9,0)-1100000,B2283-1950000))))))))</f>
        <v/>
      </c>
      <c r="G2283" s="21">
        <f>IF(F2283&gt;23500000,NA(),IF(F2283&lt;=4890000,1040000,IF(F2283&lt;=6550000,670000,620000)))</f>
        <v/>
      </c>
      <c r="H2283" s="21">
        <f>IF(D2283&lt;=0,0,MAX(0,MIN(2000000,D2283-MIN(100000,ROUNDDOWN(F2283*0.05,0)))))</f>
        <v/>
      </c>
      <c r="I2283" s="21">
        <f>IF(C2283&lt;=2000,0,MIN(C2283,ROUNDDOWN(F2283*0.4,0))-2000)</f>
        <v/>
      </c>
      <c r="J2283" s="21">
        <f>MAX(0,ROUNDDOWN(F2283-E2283-G2283,-3))</f>
        <v/>
      </c>
      <c r="K2283" s="21">
        <f>MAX(0,ROUNDDOWN(F2283-E2283-G2283-H2283-I2283,-3))</f>
        <v/>
      </c>
      <c r="L2283" s="21">
        <f>MAX(0,ROUNDDOWN(F2283-E2283-G2283-H2283,-3))</f>
        <v/>
      </c>
      <c r="M2283" s="21">
        <f>IF(J2283&lt;=0,0,ROUNDDOWN((J2283*LOOKUP(J2283,{0,1950001,3300001,6950001,9000001,18000001,40000001},{0.05,0.1,0.2,0.23,0.33,0.4,0.45})-LOOKUP(J2283,{0,1950001,3300001,6950001,9000001,18000001,40000001},{0,97500,427500,636000,1536000,2796000,4796000}))*1.021,-2))</f>
        <v/>
      </c>
      <c r="N2283" s="21">
        <f>IF(K2283&lt;=0,0,ROUNDDOWN((K2283*LOOKUP(K2283,{0,1950001,3300001,6950001,9000001,18000001,40000001},{0.05,0.1,0.2,0.23,0.33,0.4,0.45})-LOOKUP(K2283,{0,1950001,3300001,6950001,9000001,18000001,40000001},{0,97500,427500,636000,1536000,2796000,4796000}))*1.021,-2))</f>
        <v/>
      </c>
      <c r="O2283" s="21">
        <f>IF(L2283&lt;=0,0,ROUNDDOWN((L2283*LOOKUP(L2283,{0,1950001,3300001,6950001,9000001,18000001,40000001},{0.05,0.1,0.2,0.23,0.33,0.4,0.45})-LOOKUP(L2283,{0,1950001,3300001,6950001,9000001,18000001,40000001},{0,97500,427500,636000,1536000,2796000,4796000}))*1.021,-2))</f>
        <v/>
      </c>
      <c r="P2283" s="21">
        <f>MAX(0,ROUNDDOWN(F2283-E2283-430000,-3))</f>
        <v/>
      </c>
      <c r="Q2283" s="21">
        <f>MAX(0,ROUNDDOWN(F2283-E2283-430000-H2283,-3))</f>
        <v/>
      </c>
      <c r="R2283" s="21">
        <f>IF(F2283&lt;=450000,0,MAX(0,P2283*0.06-MIN(50000,P2283)*0.03))</f>
        <v/>
      </c>
      <c r="S2283" s="21">
        <f>IF(F2283&lt;=450000,0,MAX(0,P2283*0.04-MIN(50000,P2283)*0.02))</f>
        <v/>
      </c>
      <c r="T2283" s="21">
        <f>IF(F2283&lt;=450000,0,MAX(0,Q2283*0.06-MIN(50000,Q2283)*0.03))</f>
        <v/>
      </c>
      <c r="U2283" s="21">
        <f>IF(F2283&lt;=450000,0,MAX(0,Q2283*0.04-MIN(50000,Q2283)*0.02))</f>
        <v/>
      </c>
      <c r="V2283" s="21">
        <f>50000+MAX(0,G2283-480000)</f>
        <v/>
      </c>
      <c r="W2283" s="21">
        <f>P2283-V2283</f>
        <v/>
      </c>
      <c r="X2283" s="21">
        <f>Q2283-V2283</f>
        <v/>
      </c>
      <c r="Y2283" s="22">
        <f>IF(W2283&lt;0,0.9,LOOKUP(W2283,{0,1950001,3300001,6950001,9000001,18000001,40000001},{0.84895,0.7979,0.6958,0.66517,0.56307,0.4916,0.44055}))</f>
        <v/>
      </c>
      <c r="Z2283" s="22">
        <f>IF(X2283&lt;0,0.9,LOOKUP(X2283,{0,1950001,3300001,6950001,9000001,18000001,40000001},{0.84895,0.7979,0.6958,0.66517,0.56307,0.4916,0.44055}))</f>
        <v/>
      </c>
      <c r="AA2283" s="22">
        <f>IF(W2283&lt;0,0,CHOOSE(MATCH(W2283,{0,1950001,3300001,6950001,9000001},1),5.105/84.895,10.21/79.79,20.42/69.58,23.483/66.517,33.693/56.307))</f>
        <v/>
      </c>
      <c r="AB2283" s="21">
        <f>IF(C2283&lt;=2000,0,(MIN(C2283,ROUNDDOWN(F2283*0.3,0))-2000)*0.1)</f>
        <v/>
      </c>
      <c r="AC2283" s="21">
        <f>IF(C2283&lt;=2000,0,MIN((C2283-2000)*Y2283,(R2283+S2283)*0.2))</f>
        <v/>
      </c>
      <c r="AD2283" s="21">
        <f>IF(C2283&lt;=2000,0,MIN((C2283-2000)*Z2283,(T2283+U2283)*0.2))</f>
        <v/>
      </c>
      <c r="AE2283" s="21">
        <f>AC2283*AA2283</f>
        <v/>
      </c>
      <c r="AF2283" s="21">
        <f>ROUNDDOWN(R2283,-2)+ROUNDDOWN(S2283,-2)</f>
        <v/>
      </c>
      <c r="AG2283" s="21">
        <f>ROUNDDOWN(MAX(0,R2283-(AB2283+AC2283+AE2283)*0.6),-2)+ROUNDDOWN(MAX(0,S2283-(AB2283+AC2283+AE2283)*0.4),-2)</f>
        <v/>
      </c>
      <c r="AH2283" s="21">
        <f>ROUNDDOWN(MAX(0,T2283-(AB2283+AD2283)*0.6),-2)+ROUNDDOWN(MAX(0,U2283-(AB2283+AD2283)*0.4),-2)</f>
        <v/>
      </c>
      <c r="AI2283" s="21">
        <f>ROUNDDOWN(T2283,-2)+ROUNDDOWN(U2283,-2)</f>
        <v/>
      </c>
      <c r="AJ2283" s="21">
        <f>M2283+AF2283</f>
        <v/>
      </c>
      <c r="AK2283" s="21">
        <f>M2283+AG2283</f>
        <v/>
      </c>
      <c r="AL2283" s="21">
        <f>N2283+AH2283</f>
        <v/>
      </c>
      <c r="AM2283" s="21">
        <f>O2283+AI2283</f>
        <v/>
      </c>
      <c r="AN2283" s="21">
        <f>N2283+AI2283</f>
        <v/>
      </c>
      <c r="AO2283" s="21">
        <f>ROUNDDOWN((R2283+S2283)*0.2/Y2283+2000,0)</f>
        <v/>
      </c>
      <c r="AP2283" s="21">
        <f>ROUNDDOWN((T2283+U2283)*0.2/Z2283+2000,0)</f>
        <v/>
      </c>
      <c r="AQ2283" s="21">
        <f>AL2283-AK2283</f>
        <v/>
      </c>
      <c r="AR2283" s="21">
        <f>AM2283-AK2283</f>
        <v/>
      </c>
      <c r="AS2283" s="21">
        <f>AM2283-AL2283</f>
        <v/>
      </c>
      <c r="AT2283" s="21">
        <f>AK2283+C2283-AJ2283</f>
        <v/>
      </c>
      <c r="AU2283" s="21">
        <f>AL2283+C2283-AM2283</f>
        <v/>
      </c>
      <c r="AV2283" s="21">
        <f>AN2283+C2283-AM2283</f>
        <v/>
      </c>
    </row>
    <row r="2284">
      <c r="A2284" t="inlineStr">
        <is>
          <t>1万円刻み</t>
        </is>
      </c>
      <c r="B2284" s="21">
        <f>'5_1万円刻み'!$A$521</f>
        <v/>
      </c>
      <c r="C2284" s="21">
        <f>AO2284</f>
        <v/>
      </c>
      <c r="D2284" s="21" t="n">
        <v>0</v>
      </c>
      <c r="E2284" s="21">
        <f>ROUND(MIN(B2284/12,650000)*12*0.0915+MIN(B2284/12,1390000)*12*(0.0504+0)+B2284*0.005,0)</f>
        <v/>
      </c>
      <c r="F2284" s="21">
        <f>IF(B2284&lt;741000,0,IF(B2284&lt;2191000,B2284-740000,IF(B2284&lt;2193000,1451000,IF(B2284&lt;2196000,1453000,IF(B2284&lt;2200000,1456000,IF(B2284&lt;3600000,ROUND(ROUNDDOWN(B2284/4,-3)*2.8,0)-80000,IF(B2284&lt;6600000,ROUND(ROUNDDOWN(B2284/4,-3)*3.2,0)-440000,IF(B2284&lt;8500000,ROUNDDOWN(B2284*0.9,0)-1100000,B2284-1950000))))))))</f>
        <v/>
      </c>
      <c r="G2284" s="21">
        <f>IF(F2284&gt;23500000,NA(),IF(F2284&lt;=4890000,1040000,IF(F2284&lt;=6550000,670000,620000)))</f>
        <v/>
      </c>
      <c r="H2284" s="21">
        <f>IF(D2284&lt;=0,0,MAX(0,MIN(2000000,D2284-MIN(100000,ROUNDDOWN(F2284*0.05,0)))))</f>
        <v/>
      </c>
      <c r="I2284" s="21">
        <f>IF(C2284&lt;=2000,0,MIN(C2284,ROUNDDOWN(F2284*0.4,0))-2000)</f>
        <v/>
      </c>
      <c r="J2284" s="21">
        <f>MAX(0,ROUNDDOWN(F2284-E2284-G2284,-3))</f>
        <v/>
      </c>
      <c r="K2284" s="21">
        <f>MAX(0,ROUNDDOWN(F2284-E2284-G2284-H2284-I2284,-3))</f>
        <v/>
      </c>
      <c r="L2284" s="21">
        <f>MAX(0,ROUNDDOWN(F2284-E2284-G2284-H2284,-3))</f>
        <v/>
      </c>
      <c r="M2284" s="21">
        <f>IF(J2284&lt;=0,0,ROUNDDOWN((J2284*LOOKUP(J2284,{0,1950001,3300001,6950001,9000001,18000001,40000001},{0.05,0.1,0.2,0.23,0.33,0.4,0.45})-LOOKUP(J2284,{0,1950001,3300001,6950001,9000001,18000001,40000001},{0,97500,427500,636000,1536000,2796000,4796000}))*1.021,-2))</f>
        <v/>
      </c>
      <c r="N2284" s="21">
        <f>IF(K2284&lt;=0,0,ROUNDDOWN((K2284*LOOKUP(K2284,{0,1950001,3300001,6950001,9000001,18000001,40000001},{0.05,0.1,0.2,0.23,0.33,0.4,0.45})-LOOKUP(K2284,{0,1950001,3300001,6950001,9000001,18000001,40000001},{0,97500,427500,636000,1536000,2796000,4796000}))*1.021,-2))</f>
        <v/>
      </c>
      <c r="O2284" s="21">
        <f>IF(L2284&lt;=0,0,ROUNDDOWN((L2284*LOOKUP(L2284,{0,1950001,3300001,6950001,9000001,18000001,40000001},{0.05,0.1,0.2,0.23,0.33,0.4,0.45})-LOOKUP(L2284,{0,1950001,3300001,6950001,9000001,18000001,40000001},{0,97500,427500,636000,1536000,2796000,4796000}))*1.021,-2))</f>
        <v/>
      </c>
      <c r="P2284" s="21">
        <f>MAX(0,ROUNDDOWN(F2284-E2284-430000,-3))</f>
        <v/>
      </c>
      <c r="Q2284" s="21">
        <f>MAX(0,ROUNDDOWN(F2284-E2284-430000-H2284,-3))</f>
        <v/>
      </c>
      <c r="R2284" s="21">
        <f>IF(F2284&lt;=450000,0,MAX(0,P2284*0.06-MIN(50000,P2284)*0.03))</f>
        <v/>
      </c>
      <c r="S2284" s="21">
        <f>IF(F2284&lt;=450000,0,MAX(0,P2284*0.04-MIN(50000,P2284)*0.02))</f>
        <v/>
      </c>
      <c r="T2284" s="21">
        <f>IF(F2284&lt;=450000,0,MAX(0,Q2284*0.06-MIN(50000,Q2284)*0.03))</f>
        <v/>
      </c>
      <c r="U2284" s="21">
        <f>IF(F2284&lt;=450000,0,MAX(0,Q2284*0.04-MIN(50000,Q2284)*0.02))</f>
        <v/>
      </c>
      <c r="V2284" s="21">
        <f>50000+MAX(0,G2284-480000)</f>
        <v/>
      </c>
      <c r="W2284" s="21">
        <f>P2284-V2284</f>
        <v/>
      </c>
      <c r="X2284" s="21">
        <f>Q2284-V2284</f>
        <v/>
      </c>
      <c r="Y2284" s="22">
        <f>IF(W2284&lt;0,0.9,LOOKUP(W2284,{0,1950001,3300001,6950001,9000001,18000001,40000001},{0.84895,0.7979,0.6958,0.66517,0.56307,0.4916,0.44055}))</f>
        <v/>
      </c>
      <c r="Z2284" s="22">
        <f>IF(X2284&lt;0,0.9,LOOKUP(X2284,{0,1950001,3300001,6950001,9000001,18000001,40000001},{0.84895,0.7979,0.6958,0.66517,0.56307,0.4916,0.44055}))</f>
        <v/>
      </c>
      <c r="AA2284" s="22">
        <f>IF(W2284&lt;0,0,CHOOSE(MATCH(W2284,{0,1950001,3300001,6950001,9000001},1),5.105/84.895,10.21/79.79,20.42/69.58,23.483/66.517,33.693/56.307))</f>
        <v/>
      </c>
      <c r="AB2284" s="21">
        <f>IF(C2284&lt;=2000,0,(MIN(C2284,ROUNDDOWN(F2284*0.3,0))-2000)*0.1)</f>
        <v/>
      </c>
      <c r="AC2284" s="21">
        <f>IF(C2284&lt;=2000,0,MIN((C2284-2000)*Y2284,(R2284+S2284)*0.2))</f>
        <v/>
      </c>
      <c r="AD2284" s="21">
        <f>IF(C2284&lt;=2000,0,MIN((C2284-2000)*Z2284,(T2284+U2284)*0.2))</f>
        <v/>
      </c>
      <c r="AE2284" s="21">
        <f>AC2284*AA2284</f>
        <v/>
      </c>
      <c r="AF2284" s="21">
        <f>ROUNDDOWN(R2284,-2)+ROUNDDOWN(S2284,-2)</f>
        <v/>
      </c>
      <c r="AG2284" s="21">
        <f>ROUNDDOWN(MAX(0,R2284-(AB2284+AC2284+AE2284)*0.6),-2)+ROUNDDOWN(MAX(0,S2284-(AB2284+AC2284+AE2284)*0.4),-2)</f>
        <v/>
      </c>
      <c r="AH2284" s="21">
        <f>ROUNDDOWN(MAX(0,T2284-(AB2284+AD2284)*0.6),-2)+ROUNDDOWN(MAX(0,U2284-(AB2284+AD2284)*0.4),-2)</f>
        <v/>
      </c>
      <c r="AI2284" s="21">
        <f>ROUNDDOWN(T2284,-2)+ROUNDDOWN(U2284,-2)</f>
        <v/>
      </c>
      <c r="AJ2284" s="21">
        <f>M2284+AF2284</f>
        <v/>
      </c>
      <c r="AK2284" s="21">
        <f>M2284+AG2284</f>
        <v/>
      </c>
      <c r="AL2284" s="21">
        <f>N2284+AH2284</f>
        <v/>
      </c>
      <c r="AM2284" s="21">
        <f>O2284+AI2284</f>
        <v/>
      </c>
      <c r="AN2284" s="21">
        <f>N2284+AI2284</f>
        <v/>
      </c>
      <c r="AO2284" s="21">
        <f>ROUNDDOWN((R2284+S2284)*0.2/Y2284+2000,0)</f>
        <v/>
      </c>
      <c r="AP2284" s="21">
        <f>ROUNDDOWN((T2284+U2284)*0.2/Z2284+2000,0)</f>
        <v/>
      </c>
      <c r="AQ2284" s="21">
        <f>AL2284-AK2284</f>
        <v/>
      </c>
      <c r="AR2284" s="21">
        <f>AM2284-AK2284</f>
        <v/>
      </c>
      <c r="AS2284" s="21">
        <f>AM2284-AL2284</f>
        <v/>
      </c>
      <c r="AT2284" s="21">
        <f>AK2284+C2284-AJ2284</f>
        <v/>
      </c>
      <c r="AU2284" s="21">
        <f>AL2284+C2284-AM2284</f>
        <v/>
      </c>
      <c r="AV2284" s="21">
        <f>AN2284+C2284-AM2284</f>
        <v/>
      </c>
    </row>
    <row r="2285">
      <c r="A2285" t="inlineStr">
        <is>
          <t>1万円刻み</t>
        </is>
      </c>
      <c r="B2285" s="21">
        <f>'5_1万円刻み'!$A$522</f>
        <v/>
      </c>
      <c r="C2285" s="21">
        <f>AO2285</f>
        <v/>
      </c>
      <c r="D2285" s="21" t="n">
        <v>0</v>
      </c>
      <c r="E2285" s="21">
        <f>ROUND(MIN(B2285/12,650000)*12*0.0915+MIN(B2285/12,1390000)*12*(0.0504+0)+B2285*0.005,0)</f>
        <v/>
      </c>
      <c r="F2285" s="21">
        <f>IF(B2285&lt;741000,0,IF(B2285&lt;2191000,B2285-740000,IF(B2285&lt;2193000,1451000,IF(B2285&lt;2196000,1453000,IF(B2285&lt;2200000,1456000,IF(B2285&lt;3600000,ROUND(ROUNDDOWN(B2285/4,-3)*2.8,0)-80000,IF(B2285&lt;6600000,ROUND(ROUNDDOWN(B2285/4,-3)*3.2,0)-440000,IF(B2285&lt;8500000,ROUNDDOWN(B2285*0.9,0)-1100000,B2285-1950000))))))))</f>
        <v/>
      </c>
      <c r="G2285" s="21">
        <f>IF(F2285&gt;23500000,NA(),IF(F2285&lt;=4890000,1040000,IF(F2285&lt;=6550000,670000,620000)))</f>
        <v/>
      </c>
      <c r="H2285" s="21">
        <f>IF(D2285&lt;=0,0,MAX(0,MIN(2000000,D2285-MIN(100000,ROUNDDOWN(F2285*0.05,0)))))</f>
        <v/>
      </c>
      <c r="I2285" s="21">
        <f>IF(C2285&lt;=2000,0,MIN(C2285,ROUNDDOWN(F2285*0.4,0))-2000)</f>
        <v/>
      </c>
      <c r="J2285" s="21">
        <f>MAX(0,ROUNDDOWN(F2285-E2285-G2285,-3))</f>
        <v/>
      </c>
      <c r="K2285" s="21">
        <f>MAX(0,ROUNDDOWN(F2285-E2285-G2285-H2285-I2285,-3))</f>
        <v/>
      </c>
      <c r="L2285" s="21">
        <f>MAX(0,ROUNDDOWN(F2285-E2285-G2285-H2285,-3))</f>
        <v/>
      </c>
      <c r="M2285" s="21">
        <f>IF(J2285&lt;=0,0,ROUNDDOWN((J2285*LOOKUP(J2285,{0,1950001,3300001,6950001,9000001,18000001,40000001},{0.05,0.1,0.2,0.23,0.33,0.4,0.45})-LOOKUP(J2285,{0,1950001,3300001,6950001,9000001,18000001,40000001},{0,97500,427500,636000,1536000,2796000,4796000}))*1.021,-2))</f>
        <v/>
      </c>
      <c r="N2285" s="21">
        <f>IF(K2285&lt;=0,0,ROUNDDOWN((K2285*LOOKUP(K2285,{0,1950001,3300001,6950001,9000001,18000001,40000001},{0.05,0.1,0.2,0.23,0.33,0.4,0.45})-LOOKUP(K2285,{0,1950001,3300001,6950001,9000001,18000001,40000001},{0,97500,427500,636000,1536000,2796000,4796000}))*1.021,-2))</f>
        <v/>
      </c>
      <c r="O2285" s="21">
        <f>IF(L2285&lt;=0,0,ROUNDDOWN((L2285*LOOKUP(L2285,{0,1950001,3300001,6950001,9000001,18000001,40000001},{0.05,0.1,0.2,0.23,0.33,0.4,0.45})-LOOKUP(L2285,{0,1950001,3300001,6950001,9000001,18000001,40000001},{0,97500,427500,636000,1536000,2796000,4796000}))*1.021,-2))</f>
        <v/>
      </c>
      <c r="P2285" s="21">
        <f>MAX(0,ROUNDDOWN(F2285-E2285-430000,-3))</f>
        <v/>
      </c>
      <c r="Q2285" s="21">
        <f>MAX(0,ROUNDDOWN(F2285-E2285-430000-H2285,-3))</f>
        <v/>
      </c>
      <c r="R2285" s="21">
        <f>IF(F2285&lt;=450000,0,MAX(0,P2285*0.06-MIN(50000,P2285)*0.03))</f>
        <v/>
      </c>
      <c r="S2285" s="21">
        <f>IF(F2285&lt;=450000,0,MAX(0,P2285*0.04-MIN(50000,P2285)*0.02))</f>
        <v/>
      </c>
      <c r="T2285" s="21">
        <f>IF(F2285&lt;=450000,0,MAX(0,Q2285*0.06-MIN(50000,Q2285)*0.03))</f>
        <v/>
      </c>
      <c r="U2285" s="21">
        <f>IF(F2285&lt;=450000,0,MAX(0,Q2285*0.04-MIN(50000,Q2285)*0.02))</f>
        <v/>
      </c>
      <c r="V2285" s="21">
        <f>50000+MAX(0,G2285-480000)</f>
        <v/>
      </c>
      <c r="W2285" s="21">
        <f>P2285-V2285</f>
        <v/>
      </c>
      <c r="X2285" s="21">
        <f>Q2285-V2285</f>
        <v/>
      </c>
      <c r="Y2285" s="22">
        <f>IF(W2285&lt;0,0.9,LOOKUP(W2285,{0,1950001,3300001,6950001,9000001,18000001,40000001},{0.84895,0.7979,0.6958,0.66517,0.56307,0.4916,0.44055}))</f>
        <v/>
      </c>
      <c r="Z2285" s="22">
        <f>IF(X2285&lt;0,0.9,LOOKUP(X2285,{0,1950001,3300001,6950001,9000001,18000001,40000001},{0.84895,0.7979,0.6958,0.66517,0.56307,0.4916,0.44055}))</f>
        <v/>
      </c>
      <c r="AA2285" s="22">
        <f>IF(W2285&lt;0,0,CHOOSE(MATCH(W2285,{0,1950001,3300001,6950001,9000001},1),5.105/84.895,10.21/79.79,20.42/69.58,23.483/66.517,33.693/56.307))</f>
        <v/>
      </c>
      <c r="AB2285" s="21">
        <f>IF(C2285&lt;=2000,0,(MIN(C2285,ROUNDDOWN(F2285*0.3,0))-2000)*0.1)</f>
        <v/>
      </c>
      <c r="AC2285" s="21">
        <f>IF(C2285&lt;=2000,0,MIN((C2285-2000)*Y2285,(R2285+S2285)*0.2))</f>
        <v/>
      </c>
      <c r="AD2285" s="21">
        <f>IF(C2285&lt;=2000,0,MIN((C2285-2000)*Z2285,(T2285+U2285)*0.2))</f>
        <v/>
      </c>
      <c r="AE2285" s="21">
        <f>AC2285*AA2285</f>
        <v/>
      </c>
      <c r="AF2285" s="21">
        <f>ROUNDDOWN(R2285,-2)+ROUNDDOWN(S2285,-2)</f>
        <v/>
      </c>
      <c r="AG2285" s="21">
        <f>ROUNDDOWN(MAX(0,R2285-(AB2285+AC2285+AE2285)*0.6),-2)+ROUNDDOWN(MAX(0,S2285-(AB2285+AC2285+AE2285)*0.4),-2)</f>
        <v/>
      </c>
      <c r="AH2285" s="21">
        <f>ROUNDDOWN(MAX(0,T2285-(AB2285+AD2285)*0.6),-2)+ROUNDDOWN(MAX(0,U2285-(AB2285+AD2285)*0.4),-2)</f>
        <v/>
      </c>
      <c r="AI2285" s="21">
        <f>ROUNDDOWN(T2285,-2)+ROUNDDOWN(U2285,-2)</f>
        <v/>
      </c>
      <c r="AJ2285" s="21">
        <f>M2285+AF2285</f>
        <v/>
      </c>
      <c r="AK2285" s="21">
        <f>M2285+AG2285</f>
        <v/>
      </c>
      <c r="AL2285" s="21">
        <f>N2285+AH2285</f>
        <v/>
      </c>
      <c r="AM2285" s="21">
        <f>O2285+AI2285</f>
        <v/>
      </c>
      <c r="AN2285" s="21">
        <f>N2285+AI2285</f>
        <v/>
      </c>
      <c r="AO2285" s="21">
        <f>ROUNDDOWN((R2285+S2285)*0.2/Y2285+2000,0)</f>
        <v/>
      </c>
      <c r="AP2285" s="21">
        <f>ROUNDDOWN((T2285+U2285)*0.2/Z2285+2000,0)</f>
        <v/>
      </c>
      <c r="AQ2285" s="21">
        <f>AL2285-AK2285</f>
        <v/>
      </c>
      <c r="AR2285" s="21">
        <f>AM2285-AK2285</f>
        <v/>
      </c>
      <c r="AS2285" s="21">
        <f>AM2285-AL2285</f>
        <v/>
      </c>
      <c r="AT2285" s="21">
        <f>AK2285+C2285-AJ2285</f>
        <v/>
      </c>
      <c r="AU2285" s="21">
        <f>AL2285+C2285-AM2285</f>
        <v/>
      </c>
      <c r="AV2285" s="21">
        <f>AN2285+C2285-AM2285</f>
        <v/>
      </c>
    </row>
    <row r="2286">
      <c r="A2286" t="inlineStr">
        <is>
          <t>1万円刻み</t>
        </is>
      </c>
      <c r="B2286" s="21">
        <f>'5_1万円刻み'!$A$523</f>
        <v/>
      </c>
      <c r="C2286" s="21">
        <f>AO2286</f>
        <v/>
      </c>
      <c r="D2286" s="21" t="n">
        <v>0</v>
      </c>
      <c r="E2286" s="21">
        <f>ROUND(MIN(B2286/12,650000)*12*0.0915+MIN(B2286/12,1390000)*12*(0.0504+0)+B2286*0.005,0)</f>
        <v/>
      </c>
      <c r="F2286" s="21">
        <f>IF(B2286&lt;741000,0,IF(B2286&lt;2191000,B2286-740000,IF(B2286&lt;2193000,1451000,IF(B2286&lt;2196000,1453000,IF(B2286&lt;2200000,1456000,IF(B2286&lt;3600000,ROUND(ROUNDDOWN(B2286/4,-3)*2.8,0)-80000,IF(B2286&lt;6600000,ROUND(ROUNDDOWN(B2286/4,-3)*3.2,0)-440000,IF(B2286&lt;8500000,ROUNDDOWN(B2286*0.9,0)-1100000,B2286-1950000))))))))</f>
        <v/>
      </c>
      <c r="G2286" s="21">
        <f>IF(F2286&gt;23500000,NA(),IF(F2286&lt;=4890000,1040000,IF(F2286&lt;=6550000,670000,620000)))</f>
        <v/>
      </c>
      <c r="H2286" s="21">
        <f>IF(D2286&lt;=0,0,MAX(0,MIN(2000000,D2286-MIN(100000,ROUNDDOWN(F2286*0.05,0)))))</f>
        <v/>
      </c>
      <c r="I2286" s="21">
        <f>IF(C2286&lt;=2000,0,MIN(C2286,ROUNDDOWN(F2286*0.4,0))-2000)</f>
        <v/>
      </c>
      <c r="J2286" s="21">
        <f>MAX(0,ROUNDDOWN(F2286-E2286-G2286,-3))</f>
        <v/>
      </c>
      <c r="K2286" s="21">
        <f>MAX(0,ROUNDDOWN(F2286-E2286-G2286-H2286-I2286,-3))</f>
        <v/>
      </c>
      <c r="L2286" s="21">
        <f>MAX(0,ROUNDDOWN(F2286-E2286-G2286-H2286,-3))</f>
        <v/>
      </c>
      <c r="M2286" s="21">
        <f>IF(J2286&lt;=0,0,ROUNDDOWN((J2286*LOOKUP(J2286,{0,1950001,3300001,6950001,9000001,18000001,40000001},{0.05,0.1,0.2,0.23,0.33,0.4,0.45})-LOOKUP(J2286,{0,1950001,3300001,6950001,9000001,18000001,40000001},{0,97500,427500,636000,1536000,2796000,4796000}))*1.021,-2))</f>
        <v/>
      </c>
      <c r="N2286" s="21">
        <f>IF(K2286&lt;=0,0,ROUNDDOWN((K2286*LOOKUP(K2286,{0,1950001,3300001,6950001,9000001,18000001,40000001},{0.05,0.1,0.2,0.23,0.33,0.4,0.45})-LOOKUP(K2286,{0,1950001,3300001,6950001,9000001,18000001,40000001},{0,97500,427500,636000,1536000,2796000,4796000}))*1.021,-2))</f>
        <v/>
      </c>
      <c r="O2286" s="21">
        <f>IF(L2286&lt;=0,0,ROUNDDOWN((L2286*LOOKUP(L2286,{0,1950001,3300001,6950001,9000001,18000001,40000001},{0.05,0.1,0.2,0.23,0.33,0.4,0.45})-LOOKUP(L2286,{0,1950001,3300001,6950001,9000001,18000001,40000001},{0,97500,427500,636000,1536000,2796000,4796000}))*1.021,-2))</f>
        <v/>
      </c>
      <c r="P2286" s="21">
        <f>MAX(0,ROUNDDOWN(F2286-E2286-430000,-3))</f>
        <v/>
      </c>
      <c r="Q2286" s="21">
        <f>MAX(0,ROUNDDOWN(F2286-E2286-430000-H2286,-3))</f>
        <v/>
      </c>
      <c r="R2286" s="21">
        <f>IF(F2286&lt;=450000,0,MAX(0,P2286*0.06-MIN(50000,P2286)*0.03))</f>
        <v/>
      </c>
      <c r="S2286" s="21">
        <f>IF(F2286&lt;=450000,0,MAX(0,P2286*0.04-MIN(50000,P2286)*0.02))</f>
        <v/>
      </c>
      <c r="T2286" s="21">
        <f>IF(F2286&lt;=450000,0,MAX(0,Q2286*0.06-MIN(50000,Q2286)*0.03))</f>
        <v/>
      </c>
      <c r="U2286" s="21">
        <f>IF(F2286&lt;=450000,0,MAX(0,Q2286*0.04-MIN(50000,Q2286)*0.02))</f>
        <v/>
      </c>
      <c r="V2286" s="21">
        <f>50000+MAX(0,G2286-480000)</f>
        <v/>
      </c>
      <c r="W2286" s="21">
        <f>P2286-V2286</f>
        <v/>
      </c>
      <c r="X2286" s="21">
        <f>Q2286-V2286</f>
        <v/>
      </c>
      <c r="Y2286" s="22">
        <f>IF(W2286&lt;0,0.9,LOOKUP(W2286,{0,1950001,3300001,6950001,9000001,18000001,40000001},{0.84895,0.7979,0.6958,0.66517,0.56307,0.4916,0.44055}))</f>
        <v/>
      </c>
      <c r="Z2286" s="22">
        <f>IF(X2286&lt;0,0.9,LOOKUP(X2286,{0,1950001,3300001,6950001,9000001,18000001,40000001},{0.84895,0.7979,0.6958,0.66517,0.56307,0.4916,0.44055}))</f>
        <v/>
      </c>
      <c r="AA2286" s="22">
        <f>IF(W2286&lt;0,0,CHOOSE(MATCH(W2286,{0,1950001,3300001,6950001,9000001},1),5.105/84.895,10.21/79.79,20.42/69.58,23.483/66.517,33.693/56.307))</f>
        <v/>
      </c>
      <c r="AB2286" s="21">
        <f>IF(C2286&lt;=2000,0,(MIN(C2286,ROUNDDOWN(F2286*0.3,0))-2000)*0.1)</f>
        <v/>
      </c>
      <c r="AC2286" s="21">
        <f>IF(C2286&lt;=2000,0,MIN((C2286-2000)*Y2286,(R2286+S2286)*0.2))</f>
        <v/>
      </c>
      <c r="AD2286" s="21">
        <f>IF(C2286&lt;=2000,0,MIN((C2286-2000)*Z2286,(T2286+U2286)*0.2))</f>
        <v/>
      </c>
      <c r="AE2286" s="21">
        <f>AC2286*AA2286</f>
        <v/>
      </c>
      <c r="AF2286" s="21">
        <f>ROUNDDOWN(R2286,-2)+ROUNDDOWN(S2286,-2)</f>
        <v/>
      </c>
      <c r="AG2286" s="21">
        <f>ROUNDDOWN(MAX(0,R2286-(AB2286+AC2286+AE2286)*0.6),-2)+ROUNDDOWN(MAX(0,S2286-(AB2286+AC2286+AE2286)*0.4),-2)</f>
        <v/>
      </c>
      <c r="AH2286" s="21">
        <f>ROUNDDOWN(MAX(0,T2286-(AB2286+AD2286)*0.6),-2)+ROUNDDOWN(MAX(0,U2286-(AB2286+AD2286)*0.4),-2)</f>
        <v/>
      </c>
      <c r="AI2286" s="21">
        <f>ROUNDDOWN(T2286,-2)+ROUNDDOWN(U2286,-2)</f>
        <v/>
      </c>
      <c r="AJ2286" s="21">
        <f>M2286+AF2286</f>
        <v/>
      </c>
      <c r="AK2286" s="21">
        <f>M2286+AG2286</f>
        <v/>
      </c>
      <c r="AL2286" s="21">
        <f>N2286+AH2286</f>
        <v/>
      </c>
      <c r="AM2286" s="21">
        <f>O2286+AI2286</f>
        <v/>
      </c>
      <c r="AN2286" s="21">
        <f>N2286+AI2286</f>
        <v/>
      </c>
      <c r="AO2286" s="21">
        <f>ROUNDDOWN((R2286+S2286)*0.2/Y2286+2000,0)</f>
        <v/>
      </c>
      <c r="AP2286" s="21">
        <f>ROUNDDOWN((T2286+U2286)*0.2/Z2286+2000,0)</f>
        <v/>
      </c>
      <c r="AQ2286" s="21">
        <f>AL2286-AK2286</f>
        <v/>
      </c>
      <c r="AR2286" s="21">
        <f>AM2286-AK2286</f>
        <v/>
      </c>
      <c r="AS2286" s="21">
        <f>AM2286-AL2286</f>
        <v/>
      </c>
      <c r="AT2286" s="21">
        <f>AK2286+C2286-AJ2286</f>
        <v/>
      </c>
      <c r="AU2286" s="21">
        <f>AL2286+C2286-AM2286</f>
        <v/>
      </c>
      <c r="AV2286" s="21">
        <f>AN2286+C2286-AM2286</f>
        <v/>
      </c>
    </row>
    <row r="2287">
      <c r="A2287" t="inlineStr">
        <is>
          <t>1万円刻み</t>
        </is>
      </c>
      <c r="B2287" s="21">
        <f>'5_1万円刻み'!$A$524</f>
        <v/>
      </c>
      <c r="C2287" s="21">
        <f>AO2287</f>
        <v/>
      </c>
      <c r="D2287" s="21" t="n">
        <v>0</v>
      </c>
      <c r="E2287" s="21">
        <f>ROUND(MIN(B2287/12,650000)*12*0.0915+MIN(B2287/12,1390000)*12*(0.0504+0)+B2287*0.005,0)</f>
        <v/>
      </c>
      <c r="F2287" s="21">
        <f>IF(B2287&lt;741000,0,IF(B2287&lt;2191000,B2287-740000,IF(B2287&lt;2193000,1451000,IF(B2287&lt;2196000,1453000,IF(B2287&lt;2200000,1456000,IF(B2287&lt;3600000,ROUND(ROUNDDOWN(B2287/4,-3)*2.8,0)-80000,IF(B2287&lt;6600000,ROUND(ROUNDDOWN(B2287/4,-3)*3.2,0)-440000,IF(B2287&lt;8500000,ROUNDDOWN(B2287*0.9,0)-1100000,B2287-1950000))))))))</f>
        <v/>
      </c>
      <c r="G2287" s="21">
        <f>IF(F2287&gt;23500000,NA(),IF(F2287&lt;=4890000,1040000,IF(F2287&lt;=6550000,670000,620000)))</f>
        <v/>
      </c>
      <c r="H2287" s="21">
        <f>IF(D2287&lt;=0,0,MAX(0,MIN(2000000,D2287-MIN(100000,ROUNDDOWN(F2287*0.05,0)))))</f>
        <v/>
      </c>
      <c r="I2287" s="21">
        <f>IF(C2287&lt;=2000,0,MIN(C2287,ROUNDDOWN(F2287*0.4,0))-2000)</f>
        <v/>
      </c>
      <c r="J2287" s="21">
        <f>MAX(0,ROUNDDOWN(F2287-E2287-G2287,-3))</f>
        <v/>
      </c>
      <c r="K2287" s="21">
        <f>MAX(0,ROUNDDOWN(F2287-E2287-G2287-H2287-I2287,-3))</f>
        <v/>
      </c>
      <c r="L2287" s="21">
        <f>MAX(0,ROUNDDOWN(F2287-E2287-G2287-H2287,-3))</f>
        <v/>
      </c>
      <c r="M2287" s="21">
        <f>IF(J2287&lt;=0,0,ROUNDDOWN((J2287*LOOKUP(J2287,{0,1950001,3300001,6950001,9000001,18000001,40000001},{0.05,0.1,0.2,0.23,0.33,0.4,0.45})-LOOKUP(J2287,{0,1950001,3300001,6950001,9000001,18000001,40000001},{0,97500,427500,636000,1536000,2796000,4796000}))*1.021,-2))</f>
        <v/>
      </c>
      <c r="N2287" s="21">
        <f>IF(K2287&lt;=0,0,ROUNDDOWN((K2287*LOOKUP(K2287,{0,1950001,3300001,6950001,9000001,18000001,40000001},{0.05,0.1,0.2,0.23,0.33,0.4,0.45})-LOOKUP(K2287,{0,1950001,3300001,6950001,9000001,18000001,40000001},{0,97500,427500,636000,1536000,2796000,4796000}))*1.021,-2))</f>
        <v/>
      </c>
      <c r="O2287" s="21">
        <f>IF(L2287&lt;=0,0,ROUNDDOWN((L2287*LOOKUP(L2287,{0,1950001,3300001,6950001,9000001,18000001,40000001},{0.05,0.1,0.2,0.23,0.33,0.4,0.45})-LOOKUP(L2287,{0,1950001,3300001,6950001,9000001,18000001,40000001},{0,97500,427500,636000,1536000,2796000,4796000}))*1.021,-2))</f>
        <v/>
      </c>
      <c r="P2287" s="21">
        <f>MAX(0,ROUNDDOWN(F2287-E2287-430000,-3))</f>
        <v/>
      </c>
      <c r="Q2287" s="21">
        <f>MAX(0,ROUNDDOWN(F2287-E2287-430000-H2287,-3))</f>
        <v/>
      </c>
      <c r="R2287" s="21">
        <f>IF(F2287&lt;=450000,0,MAX(0,P2287*0.06-MIN(50000,P2287)*0.03))</f>
        <v/>
      </c>
      <c r="S2287" s="21">
        <f>IF(F2287&lt;=450000,0,MAX(0,P2287*0.04-MIN(50000,P2287)*0.02))</f>
        <v/>
      </c>
      <c r="T2287" s="21">
        <f>IF(F2287&lt;=450000,0,MAX(0,Q2287*0.06-MIN(50000,Q2287)*0.03))</f>
        <v/>
      </c>
      <c r="U2287" s="21">
        <f>IF(F2287&lt;=450000,0,MAX(0,Q2287*0.04-MIN(50000,Q2287)*0.02))</f>
        <v/>
      </c>
      <c r="V2287" s="21">
        <f>50000+MAX(0,G2287-480000)</f>
        <v/>
      </c>
      <c r="W2287" s="21">
        <f>P2287-V2287</f>
        <v/>
      </c>
      <c r="X2287" s="21">
        <f>Q2287-V2287</f>
        <v/>
      </c>
      <c r="Y2287" s="22">
        <f>IF(W2287&lt;0,0.9,LOOKUP(W2287,{0,1950001,3300001,6950001,9000001,18000001,40000001},{0.84895,0.7979,0.6958,0.66517,0.56307,0.4916,0.44055}))</f>
        <v/>
      </c>
      <c r="Z2287" s="22">
        <f>IF(X2287&lt;0,0.9,LOOKUP(X2287,{0,1950001,3300001,6950001,9000001,18000001,40000001},{0.84895,0.7979,0.6958,0.66517,0.56307,0.4916,0.44055}))</f>
        <v/>
      </c>
      <c r="AA2287" s="22">
        <f>IF(W2287&lt;0,0,CHOOSE(MATCH(W2287,{0,1950001,3300001,6950001,9000001},1),5.105/84.895,10.21/79.79,20.42/69.58,23.483/66.517,33.693/56.307))</f>
        <v/>
      </c>
      <c r="AB2287" s="21">
        <f>IF(C2287&lt;=2000,0,(MIN(C2287,ROUNDDOWN(F2287*0.3,0))-2000)*0.1)</f>
        <v/>
      </c>
      <c r="AC2287" s="21">
        <f>IF(C2287&lt;=2000,0,MIN((C2287-2000)*Y2287,(R2287+S2287)*0.2))</f>
        <v/>
      </c>
      <c r="AD2287" s="21">
        <f>IF(C2287&lt;=2000,0,MIN((C2287-2000)*Z2287,(T2287+U2287)*0.2))</f>
        <v/>
      </c>
      <c r="AE2287" s="21">
        <f>AC2287*AA2287</f>
        <v/>
      </c>
      <c r="AF2287" s="21">
        <f>ROUNDDOWN(R2287,-2)+ROUNDDOWN(S2287,-2)</f>
        <v/>
      </c>
      <c r="AG2287" s="21">
        <f>ROUNDDOWN(MAX(0,R2287-(AB2287+AC2287+AE2287)*0.6),-2)+ROUNDDOWN(MAX(0,S2287-(AB2287+AC2287+AE2287)*0.4),-2)</f>
        <v/>
      </c>
      <c r="AH2287" s="21">
        <f>ROUNDDOWN(MAX(0,T2287-(AB2287+AD2287)*0.6),-2)+ROUNDDOWN(MAX(0,U2287-(AB2287+AD2287)*0.4),-2)</f>
        <v/>
      </c>
      <c r="AI2287" s="21">
        <f>ROUNDDOWN(T2287,-2)+ROUNDDOWN(U2287,-2)</f>
        <v/>
      </c>
      <c r="AJ2287" s="21">
        <f>M2287+AF2287</f>
        <v/>
      </c>
      <c r="AK2287" s="21">
        <f>M2287+AG2287</f>
        <v/>
      </c>
      <c r="AL2287" s="21">
        <f>N2287+AH2287</f>
        <v/>
      </c>
      <c r="AM2287" s="21">
        <f>O2287+AI2287</f>
        <v/>
      </c>
      <c r="AN2287" s="21">
        <f>N2287+AI2287</f>
        <v/>
      </c>
      <c r="AO2287" s="21">
        <f>ROUNDDOWN((R2287+S2287)*0.2/Y2287+2000,0)</f>
        <v/>
      </c>
      <c r="AP2287" s="21">
        <f>ROUNDDOWN((T2287+U2287)*0.2/Z2287+2000,0)</f>
        <v/>
      </c>
      <c r="AQ2287" s="21">
        <f>AL2287-AK2287</f>
        <v/>
      </c>
      <c r="AR2287" s="21">
        <f>AM2287-AK2287</f>
        <v/>
      </c>
      <c r="AS2287" s="21">
        <f>AM2287-AL2287</f>
        <v/>
      </c>
      <c r="AT2287" s="21">
        <f>AK2287+C2287-AJ2287</f>
        <v/>
      </c>
      <c r="AU2287" s="21">
        <f>AL2287+C2287-AM2287</f>
        <v/>
      </c>
      <c r="AV2287" s="21">
        <f>AN2287+C2287-AM2287</f>
        <v/>
      </c>
    </row>
    <row r="2288">
      <c r="A2288" t="inlineStr">
        <is>
          <t>1万円刻み</t>
        </is>
      </c>
      <c r="B2288" s="21">
        <f>'5_1万円刻み'!$A$525</f>
        <v/>
      </c>
      <c r="C2288" s="21">
        <f>AO2288</f>
        <v/>
      </c>
      <c r="D2288" s="21" t="n">
        <v>0</v>
      </c>
      <c r="E2288" s="21">
        <f>ROUND(MIN(B2288/12,650000)*12*0.0915+MIN(B2288/12,1390000)*12*(0.0504+0)+B2288*0.005,0)</f>
        <v/>
      </c>
      <c r="F2288" s="21">
        <f>IF(B2288&lt;741000,0,IF(B2288&lt;2191000,B2288-740000,IF(B2288&lt;2193000,1451000,IF(B2288&lt;2196000,1453000,IF(B2288&lt;2200000,1456000,IF(B2288&lt;3600000,ROUND(ROUNDDOWN(B2288/4,-3)*2.8,0)-80000,IF(B2288&lt;6600000,ROUND(ROUNDDOWN(B2288/4,-3)*3.2,0)-440000,IF(B2288&lt;8500000,ROUNDDOWN(B2288*0.9,0)-1100000,B2288-1950000))))))))</f>
        <v/>
      </c>
      <c r="G2288" s="21">
        <f>IF(F2288&gt;23500000,NA(),IF(F2288&lt;=4890000,1040000,IF(F2288&lt;=6550000,670000,620000)))</f>
        <v/>
      </c>
      <c r="H2288" s="21">
        <f>IF(D2288&lt;=0,0,MAX(0,MIN(2000000,D2288-MIN(100000,ROUNDDOWN(F2288*0.05,0)))))</f>
        <v/>
      </c>
      <c r="I2288" s="21">
        <f>IF(C2288&lt;=2000,0,MIN(C2288,ROUNDDOWN(F2288*0.4,0))-2000)</f>
        <v/>
      </c>
      <c r="J2288" s="21">
        <f>MAX(0,ROUNDDOWN(F2288-E2288-G2288,-3))</f>
        <v/>
      </c>
      <c r="K2288" s="21">
        <f>MAX(0,ROUNDDOWN(F2288-E2288-G2288-H2288-I2288,-3))</f>
        <v/>
      </c>
      <c r="L2288" s="21">
        <f>MAX(0,ROUNDDOWN(F2288-E2288-G2288-H2288,-3))</f>
        <v/>
      </c>
      <c r="M2288" s="21">
        <f>IF(J2288&lt;=0,0,ROUNDDOWN((J2288*LOOKUP(J2288,{0,1950001,3300001,6950001,9000001,18000001,40000001},{0.05,0.1,0.2,0.23,0.33,0.4,0.45})-LOOKUP(J2288,{0,1950001,3300001,6950001,9000001,18000001,40000001},{0,97500,427500,636000,1536000,2796000,4796000}))*1.021,-2))</f>
        <v/>
      </c>
      <c r="N2288" s="21">
        <f>IF(K2288&lt;=0,0,ROUNDDOWN((K2288*LOOKUP(K2288,{0,1950001,3300001,6950001,9000001,18000001,40000001},{0.05,0.1,0.2,0.23,0.33,0.4,0.45})-LOOKUP(K2288,{0,1950001,3300001,6950001,9000001,18000001,40000001},{0,97500,427500,636000,1536000,2796000,4796000}))*1.021,-2))</f>
        <v/>
      </c>
      <c r="O2288" s="21">
        <f>IF(L2288&lt;=0,0,ROUNDDOWN((L2288*LOOKUP(L2288,{0,1950001,3300001,6950001,9000001,18000001,40000001},{0.05,0.1,0.2,0.23,0.33,0.4,0.45})-LOOKUP(L2288,{0,1950001,3300001,6950001,9000001,18000001,40000001},{0,97500,427500,636000,1536000,2796000,4796000}))*1.021,-2))</f>
        <v/>
      </c>
      <c r="P2288" s="21">
        <f>MAX(0,ROUNDDOWN(F2288-E2288-430000,-3))</f>
        <v/>
      </c>
      <c r="Q2288" s="21">
        <f>MAX(0,ROUNDDOWN(F2288-E2288-430000-H2288,-3))</f>
        <v/>
      </c>
      <c r="R2288" s="21">
        <f>IF(F2288&lt;=450000,0,MAX(0,P2288*0.06-MIN(50000,P2288)*0.03))</f>
        <v/>
      </c>
      <c r="S2288" s="21">
        <f>IF(F2288&lt;=450000,0,MAX(0,P2288*0.04-MIN(50000,P2288)*0.02))</f>
        <v/>
      </c>
      <c r="T2288" s="21">
        <f>IF(F2288&lt;=450000,0,MAX(0,Q2288*0.06-MIN(50000,Q2288)*0.03))</f>
        <v/>
      </c>
      <c r="U2288" s="21">
        <f>IF(F2288&lt;=450000,0,MAX(0,Q2288*0.04-MIN(50000,Q2288)*0.02))</f>
        <v/>
      </c>
      <c r="V2288" s="21">
        <f>50000+MAX(0,G2288-480000)</f>
        <v/>
      </c>
      <c r="W2288" s="21">
        <f>P2288-V2288</f>
        <v/>
      </c>
      <c r="X2288" s="21">
        <f>Q2288-V2288</f>
        <v/>
      </c>
      <c r="Y2288" s="22">
        <f>IF(W2288&lt;0,0.9,LOOKUP(W2288,{0,1950001,3300001,6950001,9000001,18000001,40000001},{0.84895,0.7979,0.6958,0.66517,0.56307,0.4916,0.44055}))</f>
        <v/>
      </c>
      <c r="Z2288" s="22">
        <f>IF(X2288&lt;0,0.9,LOOKUP(X2288,{0,1950001,3300001,6950001,9000001,18000001,40000001},{0.84895,0.7979,0.6958,0.66517,0.56307,0.4916,0.44055}))</f>
        <v/>
      </c>
      <c r="AA2288" s="22">
        <f>IF(W2288&lt;0,0,CHOOSE(MATCH(W2288,{0,1950001,3300001,6950001,9000001},1),5.105/84.895,10.21/79.79,20.42/69.58,23.483/66.517,33.693/56.307))</f>
        <v/>
      </c>
      <c r="AB2288" s="21">
        <f>IF(C2288&lt;=2000,0,(MIN(C2288,ROUNDDOWN(F2288*0.3,0))-2000)*0.1)</f>
        <v/>
      </c>
      <c r="AC2288" s="21">
        <f>IF(C2288&lt;=2000,0,MIN((C2288-2000)*Y2288,(R2288+S2288)*0.2))</f>
        <v/>
      </c>
      <c r="AD2288" s="21">
        <f>IF(C2288&lt;=2000,0,MIN((C2288-2000)*Z2288,(T2288+U2288)*0.2))</f>
        <v/>
      </c>
      <c r="AE2288" s="21">
        <f>AC2288*AA2288</f>
        <v/>
      </c>
      <c r="AF2288" s="21">
        <f>ROUNDDOWN(R2288,-2)+ROUNDDOWN(S2288,-2)</f>
        <v/>
      </c>
      <c r="AG2288" s="21">
        <f>ROUNDDOWN(MAX(0,R2288-(AB2288+AC2288+AE2288)*0.6),-2)+ROUNDDOWN(MAX(0,S2288-(AB2288+AC2288+AE2288)*0.4),-2)</f>
        <v/>
      </c>
      <c r="AH2288" s="21">
        <f>ROUNDDOWN(MAX(0,T2288-(AB2288+AD2288)*0.6),-2)+ROUNDDOWN(MAX(0,U2288-(AB2288+AD2288)*0.4),-2)</f>
        <v/>
      </c>
      <c r="AI2288" s="21">
        <f>ROUNDDOWN(T2288,-2)+ROUNDDOWN(U2288,-2)</f>
        <v/>
      </c>
      <c r="AJ2288" s="21">
        <f>M2288+AF2288</f>
        <v/>
      </c>
      <c r="AK2288" s="21">
        <f>M2288+AG2288</f>
        <v/>
      </c>
      <c r="AL2288" s="21">
        <f>N2288+AH2288</f>
        <v/>
      </c>
      <c r="AM2288" s="21">
        <f>O2288+AI2288</f>
        <v/>
      </c>
      <c r="AN2288" s="21">
        <f>N2288+AI2288</f>
        <v/>
      </c>
      <c r="AO2288" s="21">
        <f>ROUNDDOWN((R2288+S2288)*0.2/Y2288+2000,0)</f>
        <v/>
      </c>
      <c r="AP2288" s="21">
        <f>ROUNDDOWN((T2288+U2288)*0.2/Z2288+2000,0)</f>
        <v/>
      </c>
      <c r="AQ2288" s="21">
        <f>AL2288-AK2288</f>
        <v/>
      </c>
      <c r="AR2288" s="21">
        <f>AM2288-AK2288</f>
        <v/>
      </c>
      <c r="AS2288" s="21">
        <f>AM2288-AL2288</f>
        <v/>
      </c>
      <c r="AT2288" s="21">
        <f>AK2288+C2288-AJ2288</f>
        <v/>
      </c>
      <c r="AU2288" s="21">
        <f>AL2288+C2288-AM2288</f>
        <v/>
      </c>
      <c r="AV2288" s="21">
        <f>AN2288+C2288-AM2288</f>
        <v/>
      </c>
    </row>
    <row r="2289">
      <c r="A2289" t="inlineStr">
        <is>
          <t>1万円刻み</t>
        </is>
      </c>
      <c r="B2289" s="21">
        <f>'5_1万円刻み'!$A$526</f>
        <v/>
      </c>
      <c r="C2289" s="21">
        <f>AO2289</f>
        <v/>
      </c>
      <c r="D2289" s="21" t="n">
        <v>0</v>
      </c>
      <c r="E2289" s="21">
        <f>ROUND(MIN(B2289/12,650000)*12*0.0915+MIN(B2289/12,1390000)*12*(0.0504+0)+B2289*0.005,0)</f>
        <v/>
      </c>
      <c r="F2289" s="21">
        <f>IF(B2289&lt;741000,0,IF(B2289&lt;2191000,B2289-740000,IF(B2289&lt;2193000,1451000,IF(B2289&lt;2196000,1453000,IF(B2289&lt;2200000,1456000,IF(B2289&lt;3600000,ROUND(ROUNDDOWN(B2289/4,-3)*2.8,0)-80000,IF(B2289&lt;6600000,ROUND(ROUNDDOWN(B2289/4,-3)*3.2,0)-440000,IF(B2289&lt;8500000,ROUNDDOWN(B2289*0.9,0)-1100000,B2289-1950000))))))))</f>
        <v/>
      </c>
      <c r="G2289" s="21">
        <f>IF(F2289&gt;23500000,NA(),IF(F2289&lt;=4890000,1040000,IF(F2289&lt;=6550000,670000,620000)))</f>
        <v/>
      </c>
      <c r="H2289" s="21">
        <f>IF(D2289&lt;=0,0,MAX(0,MIN(2000000,D2289-MIN(100000,ROUNDDOWN(F2289*0.05,0)))))</f>
        <v/>
      </c>
      <c r="I2289" s="21">
        <f>IF(C2289&lt;=2000,0,MIN(C2289,ROUNDDOWN(F2289*0.4,0))-2000)</f>
        <v/>
      </c>
      <c r="J2289" s="21">
        <f>MAX(0,ROUNDDOWN(F2289-E2289-G2289,-3))</f>
        <v/>
      </c>
      <c r="K2289" s="21">
        <f>MAX(0,ROUNDDOWN(F2289-E2289-G2289-H2289-I2289,-3))</f>
        <v/>
      </c>
      <c r="L2289" s="21">
        <f>MAX(0,ROUNDDOWN(F2289-E2289-G2289-H2289,-3))</f>
        <v/>
      </c>
      <c r="M2289" s="21">
        <f>IF(J2289&lt;=0,0,ROUNDDOWN((J2289*LOOKUP(J2289,{0,1950001,3300001,6950001,9000001,18000001,40000001},{0.05,0.1,0.2,0.23,0.33,0.4,0.45})-LOOKUP(J2289,{0,1950001,3300001,6950001,9000001,18000001,40000001},{0,97500,427500,636000,1536000,2796000,4796000}))*1.021,-2))</f>
        <v/>
      </c>
      <c r="N2289" s="21">
        <f>IF(K2289&lt;=0,0,ROUNDDOWN((K2289*LOOKUP(K2289,{0,1950001,3300001,6950001,9000001,18000001,40000001},{0.05,0.1,0.2,0.23,0.33,0.4,0.45})-LOOKUP(K2289,{0,1950001,3300001,6950001,9000001,18000001,40000001},{0,97500,427500,636000,1536000,2796000,4796000}))*1.021,-2))</f>
        <v/>
      </c>
      <c r="O2289" s="21">
        <f>IF(L2289&lt;=0,0,ROUNDDOWN((L2289*LOOKUP(L2289,{0,1950001,3300001,6950001,9000001,18000001,40000001},{0.05,0.1,0.2,0.23,0.33,0.4,0.45})-LOOKUP(L2289,{0,1950001,3300001,6950001,9000001,18000001,40000001},{0,97500,427500,636000,1536000,2796000,4796000}))*1.021,-2))</f>
        <v/>
      </c>
      <c r="P2289" s="21">
        <f>MAX(0,ROUNDDOWN(F2289-E2289-430000,-3))</f>
        <v/>
      </c>
      <c r="Q2289" s="21">
        <f>MAX(0,ROUNDDOWN(F2289-E2289-430000-H2289,-3))</f>
        <v/>
      </c>
      <c r="R2289" s="21">
        <f>IF(F2289&lt;=450000,0,MAX(0,P2289*0.06-MIN(50000,P2289)*0.03))</f>
        <v/>
      </c>
      <c r="S2289" s="21">
        <f>IF(F2289&lt;=450000,0,MAX(0,P2289*0.04-MIN(50000,P2289)*0.02))</f>
        <v/>
      </c>
      <c r="T2289" s="21">
        <f>IF(F2289&lt;=450000,0,MAX(0,Q2289*0.06-MIN(50000,Q2289)*0.03))</f>
        <v/>
      </c>
      <c r="U2289" s="21">
        <f>IF(F2289&lt;=450000,0,MAX(0,Q2289*0.04-MIN(50000,Q2289)*0.02))</f>
        <v/>
      </c>
      <c r="V2289" s="21">
        <f>50000+MAX(0,G2289-480000)</f>
        <v/>
      </c>
      <c r="W2289" s="21">
        <f>P2289-V2289</f>
        <v/>
      </c>
      <c r="X2289" s="21">
        <f>Q2289-V2289</f>
        <v/>
      </c>
      <c r="Y2289" s="22">
        <f>IF(W2289&lt;0,0.9,LOOKUP(W2289,{0,1950001,3300001,6950001,9000001,18000001,40000001},{0.84895,0.7979,0.6958,0.66517,0.56307,0.4916,0.44055}))</f>
        <v/>
      </c>
      <c r="Z2289" s="22">
        <f>IF(X2289&lt;0,0.9,LOOKUP(X2289,{0,1950001,3300001,6950001,9000001,18000001,40000001},{0.84895,0.7979,0.6958,0.66517,0.56307,0.4916,0.44055}))</f>
        <v/>
      </c>
      <c r="AA2289" s="22">
        <f>IF(W2289&lt;0,0,CHOOSE(MATCH(W2289,{0,1950001,3300001,6950001,9000001},1),5.105/84.895,10.21/79.79,20.42/69.58,23.483/66.517,33.693/56.307))</f>
        <v/>
      </c>
      <c r="AB2289" s="21">
        <f>IF(C2289&lt;=2000,0,(MIN(C2289,ROUNDDOWN(F2289*0.3,0))-2000)*0.1)</f>
        <v/>
      </c>
      <c r="AC2289" s="21">
        <f>IF(C2289&lt;=2000,0,MIN((C2289-2000)*Y2289,(R2289+S2289)*0.2))</f>
        <v/>
      </c>
      <c r="AD2289" s="21">
        <f>IF(C2289&lt;=2000,0,MIN((C2289-2000)*Z2289,(T2289+U2289)*0.2))</f>
        <v/>
      </c>
      <c r="AE2289" s="21">
        <f>AC2289*AA2289</f>
        <v/>
      </c>
      <c r="AF2289" s="21">
        <f>ROUNDDOWN(R2289,-2)+ROUNDDOWN(S2289,-2)</f>
        <v/>
      </c>
      <c r="AG2289" s="21">
        <f>ROUNDDOWN(MAX(0,R2289-(AB2289+AC2289+AE2289)*0.6),-2)+ROUNDDOWN(MAX(0,S2289-(AB2289+AC2289+AE2289)*0.4),-2)</f>
        <v/>
      </c>
      <c r="AH2289" s="21">
        <f>ROUNDDOWN(MAX(0,T2289-(AB2289+AD2289)*0.6),-2)+ROUNDDOWN(MAX(0,U2289-(AB2289+AD2289)*0.4),-2)</f>
        <v/>
      </c>
      <c r="AI2289" s="21">
        <f>ROUNDDOWN(T2289,-2)+ROUNDDOWN(U2289,-2)</f>
        <v/>
      </c>
      <c r="AJ2289" s="21">
        <f>M2289+AF2289</f>
        <v/>
      </c>
      <c r="AK2289" s="21">
        <f>M2289+AG2289</f>
        <v/>
      </c>
      <c r="AL2289" s="21">
        <f>N2289+AH2289</f>
        <v/>
      </c>
      <c r="AM2289" s="21">
        <f>O2289+AI2289</f>
        <v/>
      </c>
      <c r="AN2289" s="21">
        <f>N2289+AI2289</f>
        <v/>
      </c>
      <c r="AO2289" s="21">
        <f>ROUNDDOWN((R2289+S2289)*0.2/Y2289+2000,0)</f>
        <v/>
      </c>
      <c r="AP2289" s="21">
        <f>ROUNDDOWN((T2289+U2289)*0.2/Z2289+2000,0)</f>
        <v/>
      </c>
      <c r="AQ2289" s="21">
        <f>AL2289-AK2289</f>
        <v/>
      </c>
      <c r="AR2289" s="21">
        <f>AM2289-AK2289</f>
        <v/>
      </c>
      <c r="AS2289" s="21">
        <f>AM2289-AL2289</f>
        <v/>
      </c>
      <c r="AT2289" s="21">
        <f>AK2289+C2289-AJ2289</f>
        <v/>
      </c>
      <c r="AU2289" s="21">
        <f>AL2289+C2289-AM2289</f>
        <v/>
      </c>
      <c r="AV2289" s="21">
        <f>AN2289+C2289-AM2289</f>
        <v/>
      </c>
    </row>
    <row r="2290">
      <c r="A2290" t="inlineStr">
        <is>
          <t>1万円刻み</t>
        </is>
      </c>
      <c r="B2290" s="21">
        <f>'5_1万円刻み'!$A$527</f>
        <v/>
      </c>
      <c r="C2290" s="21">
        <f>AO2290</f>
        <v/>
      </c>
      <c r="D2290" s="21" t="n">
        <v>0</v>
      </c>
      <c r="E2290" s="21">
        <f>ROUND(MIN(B2290/12,650000)*12*0.0915+MIN(B2290/12,1390000)*12*(0.0504+0)+B2290*0.005,0)</f>
        <v/>
      </c>
      <c r="F2290" s="21">
        <f>IF(B2290&lt;741000,0,IF(B2290&lt;2191000,B2290-740000,IF(B2290&lt;2193000,1451000,IF(B2290&lt;2196000,1453000,IF(B2290&lt;2200000,1456000,IF(B2290&lt;3600000,ROUND(ROUNDDOWN(B2290/4,-3)*2.8,0)-80000,IF(B2290&lt;6600000,ROUND(ROUNDDOWN(B2290/4,-3)*3.2,0)-440000,IF(B2290&lt;8500000,ROUNDDOWN(B2290*0.9,0)-1100000,B2290-1950000))))))))</f>
        <v/>
      </c>
      <c r="G2290" s="21">
        <f>IF(F2290&gt;23500000,NA(),IF(F2290&lt;=4890000,1040000,IF(F2290&lt;=6550000,670000,620000)))</f>
        <v/>
      </c>
      <c r="H2290" s="21">
        <f>IF(D2290&lt;=0,0,MAX(0,MIN(2000000,D2290-MIN(100000,ROUNDDOWN(F2290*0.05,0)))))</f>
        <v/>
      </c>
      <c r="I2290" s="21">
        <f>IF(C2290&lt;=2000,0,MIN(C2290,ROUNDDOWN(F2290*0.4,0))-2000)</f>
        <v/>
      </c>
      <c r="J2290" s="21">
        <f>MAX(0,ROUNDDOWN(F2290-E2290-G2290,-3))</f>
        <v/>
      </c>
      <c r="K2290" s="21">
        <f>MAX(0,ROUNDDOWN(F2290-E2290-G2290-H2290-I2290,-3))</f>
        <v/>
      </c>
      <c r="L2290" s="21">
        <f>MAX(0,ROUNDDOWN(F2290-E2290-G2290-H2290,-3))</f>
        <v/>
      </c>
      <c r="M2290" s="21">
        <f>IF(J2290&lt;=0,0,ROUNDDOWN((J2290*LOOKUP(J2290,{0,1950001,3300001,6950001,9000001,18000001,40000001},{0.05,0.1,0.2,0.23,0.33,0.4,0.45})-LOOKUP(J2290,{0,1950001,3300001,6950001,9000001,18000001,40000001},{0,97500,427500,636000,1536000,2796000,4796000}))*1.021,-2))</f>
        <v/>
      </c>
      <c r="N2290" s="21">
        <f>IF(K2290&lt;=0,0,ROUNDDOWN((K2290*LOOKUP(K2290,{0,1950001,3300001,6950001,9000001,18000001,40000001},{0.05,0.1,0.2,0.23,0.33,0.4,0.45})-LOOKUP(K2290,{0,1950001,3300001,6950001,9000001,18000001,40000001},{0,97500,427500,636000,1536000,2796000,4796000}))*1.021,-2))</f>
        <v/>
      </c>
      <c r="O2290" s="21">
        <f>IF(L2290&lt;=0,0,ROUNDDOWN((L2290*LOOKUP(L2290,{0,1950001,3300001,6950001,9000001,18000001,40000001},{0.05,0.1,0.2,0.23,0.33,0.4,0.45})-LOOKUP(L2290,{0,1950001,3300001,6950001,9000001,18000001,40000001},{0,97500,427500,636000,1536000,2796000,4796000}))*1.021,-2))</f>
        <v/>
      </c>
      <c r="P2290" s="21">
        <f>MAX(0,ROUNDDOWN(F2290-E2290-430000,-3))</f>
        <v/>
      </c>
      <c r="Q2290" s="21">
        <f>MAX(0,ROUNDDOWN(F2290-E2290-430000-H2290,-3))</f>
        <v/>
      </c>
      <c r="R2290" s="21">
        <f>IF(F2290&lt;=450000,0,MAX(0,P2290*0.06-MIN(50000,P2290)*0.03))</f>
        <v/>
      </c>
      <c r="S2290" s="21">
        <f>IF(F2290&lt;=450000,0,MAX(0,P2290*0.04-MIN(50000,P2290)*0.02))</f>
        <v/>
      </c>
      <c r="T2290" s="21">
        <f>IF(F2290&lt;=450000,0,MAX(0,Q2290*0.06-MIN(50000,Q2290)*0.03))</f>
        <v/>
      </c>
      <c r="U2290" s="21">
        <f>IF(F2290&lt;=450000,0,MAX(0,Q2290*0.04-MIN(50000,Q2290)*0.02))</f>
        <v/>
      </c>
      <c r="V2290" s="21">
        <f>50000+MAX(0,G2290-480000)</f>
        <v/>
      </c>
      <c r="W2290" s="21">
        <f>P2290-V2290</f>
        <v/>
      </c>
      <c r="X2290" s="21">
        <f>Q2290-V2290</f>
        <v/>
      </c>
      <c r="Y2290" s="22">
        <f>IF(W2290&lt;0,0.9,LOOKUP(W2290,{0,1950001,3300001,6950001,9000001,18000001,40000001},{0.84895,0.7979,0.6958,0.66517,0.56307,0.4916,0.44055}))</f>
        <v/>
      </c>
      <c r="Z2290" s="22">
        <f>IF(X2290&lt;0,0.9,LOOKUP(X2290,{0,1950001,3300001,6950001,9000001,18000001,40000001},{0.84895,0.7979,0.6958,0.66517,0.56307,0.4916,0.44055}))</f>
        <v/>
      </c>
      <c r="AA2290" s="22">
        <f>IF(W2290&lt;0,0,CHOOSE(MATCH(W2290,{0,1950001,3300001,6950001,9000001},1),5.105/84.895,10.21/79.79,20.42/69.58,23.483/66.517,33.693/56.307))</f>
        <v/>
      </c>
      <c r="AB2290" s="21">
        <f>IF(C2290&lt;=2000,0,(MIN(C2290,ROUNDDOWN(F2290*0.3,0))-2000)*0.1)</f>
        <v/>
      </c>
      <c r="AC2290" s="21">
        <f>IF(C2290&lt;=2000,0,MIN((C2290-2000)*Y2290,(R2290+S2290)*0.2))</f>
        <v/>
      </c>
      <c r="AD2290" s="21">
        <f>IF(C2290&lt;=2000,0,MIN((C2290-2000)*Z2290,(T2290+U2290)*0.2))</f>
        <v/>
      </c>
      <c r="AE2290" s="21">
        <f>AC2290*AA2290</f>
        <v/>
      </c>
      <c r="AF2290" s="21">
        <f>ROUNDDOWN(R2290,-2)+ROUNDDOWN(S2290,-2)</f>
        <v/>
      </c>
      <c r="AG2290" s="21">
        <f>ROUNDDOWN(MAX(0,R2290-(AB2290+AC2290+AE2290)*0.6),-2)+ROUNDDOWN(MAX(0,S2290-(AB2290+AC2290+AE2290)*0.4),-2)</f>
        <v/>
      </c>
      <c r="AH2290" s="21">
        <f>ROUNDDOWN(MAX(0,T2290-(AB2290+AD2290)*0.6),-2)+ROUNDDOWN(MAX(0,U2290-(AB2290+AD2290)*0.4),-2)</f>
        <v/>
      </c>
      <c r="AI2290" s="21">
        <f>ROUNDDOWN(T2290,-2)+ROUNDDOWN(U2290,-2)</f>
        <v/>
      </c>
      <c r="AJ2290" s="21">
        <f>M2290+AF2290</f>
        <v/>
      </c>
      <c r="AK2290" s="21">
        <f>M2290+AG2290</f>
        <v/>
      </c>
      <c r="AL2290" s="21">
        <f>N2290+AH2290</f>
        <v/>
      </c>
      <c r="AM2290" s="21">
        <f>O2290+AI2290</f>
        <v/>
      </c>
      <c r="AN2290" s="21">
        <f>N2290+AI2290</f>
        <v/>
      </c>
      <c r="AO2290" s="21">
        <f>ROUNDDOWN((R2290+S2290)*0.2/Y2290+2000,0)</f>
        <v/>
      </c>
      <c r="AP2290" s="21">
        <f>ROUNDDOWN((T2290+U2290)*0.2/Z2290+2000,0)</f>
        <v/>
      </c>
      <c r="AQ2290" s="21">
        <f>AL2290-AK2290</f>
        <v/>
      </c>
      <c r="AR2290" s="21">
        <f>AM2290-AK2290</f>
        <v/>
      </c>
      <c r="AS2290" s="21">
        <f>AM2290-AL2290</f>
        <v/>
      </c>
      <c r="AT2290" s="21">
        <f>AK2290+C2290-AJ2290</f>
        <v/>
      </c>
      <c r="AU2290" s="21">
        <f>AL2290+C2290-AM2290</f>
        <v/>
      </c>
      <c r="AV2290" s="21">
        <f>AN2290+C2290-AM2290</f>
        <v/>
      </c>
    </row>
    <row r="2291">
      <c r="A2291" t="inlineStr">
        <is>
          <t>1万円刻み</t>
        </is>
      </c>
      <c r="B2291" s="21">
        <f>'5_1万円刻み'!$A$528</f>
        <v/>
      </c>
      <c r="C2291" s="21">
        <f>AO2291</f>
        <v/>
      </c>
      <c r="D2291" s="21" t="n">
        <v>0</v>
      </c>
      <c r="E2291" s="21">
        <f>ROUND(MIN(B2291/12,650000)*12*0.0915+MIN(B2291/12,1390000)*12*(0.0504+0)+B2291*0.005,0)</f>
        <v/>
      </c>
      <c r="F2291" s="21">
        <f>IF(B2291&lt;741000,0,IF(B2291&lt;2191000,B2291-740000,IF(B2291&lt;2193000,1451000,IF(B2291&lt;2196000,1453000,IF(B2291&lt;2200000,1456000,IF(B2291&lt;3600000,ROUND(ROUNDDOWN(B2291/4,-3)*2.8,0)-80000,IF(B2291&lt;6600000,ROUND(ROUNDDOWN(B2291/4,-3)*3.2,0)-440000,IF(B2291&lt;8500000,ROUNDDOWN(B2291*0.9,0)-1100000,B2291-1950000))))))))</f>
        <v/>
      </c>
      <c r="G2291" s="21">
        <f>IF(F2291&gt;23500000,NA(),IF(F2291&lt;=4890000,1040000,IF(F2291&lt;=6550000,670000,620000)))</f>
        <v/>
      </c>
      <c r="H2291" s="21">
        <f>IF(D2291&lt;=0,0,MAX(0,MIN(2000000,D2291-MIN(100000,ROUNDDOWN(F2291*0.05,0)))))</f>
        <v/>
      </c>
      <c r="I2291" s="21">
        <f>IF(C2291&lt;=2000,0,MIN(C2291,ROUNDDOWN(F2291*0.4,0))-2000)</f>
        <v/>
      </c>
      <c r="J2291" s="21">
        <f>MAX(0,ROUNDDOWN(F2291-E2291-G2291,-3))</f>
        <v/>
      </c>
      <c r="K2291" s="21">
        <f>MAX(0,ROUNDDOWN(F2291-E2291-G2291-H2291-I2291,-3))</f>
        <v/>
      </c>
      <c r="L2291" s="21">
        <f>MAX(0,ROUNDDOWN(F2291-E2291-G2291-H2291,-3))</f>
        <v/>
      </c>
      <c r="M2291" s="21">
        <f>IF(J2291&lt;=0,0,ROUNDDOWN((J2291*LOOKUP(J2291,{0,1950001,3300001,6950001,9000001,18000001,40000001},{0.05,0.1,0.2,0.23,0.33,0.4,0.45})-LOOKUP(J2291,{0,1950001,3300001,6950001,9000001,18000001,40000001},{0,97500,427500,636000,1536000,2796000,4796000}))*1.021,-2))</f>
        <v/>
      </c>
      <c r="N2291" s="21">
        <f>IF(K2291&lt;=0,0,ROUNDDOWN((K2291*LOOKUP(K2291,{0,1950001,3300001,6950001,9000001,18000001,40000001},{0.05,0.1,0.2,0.23,0.33,0.4,0.45})-LOOKUP(K2291,{0,1950001,3300001,6950001,9000001,18000001,40000001},{0,97500,427500,636000,1536000,2796000,4796000}))*1.021,-2))</f>
        <v/>
      </c>
      <c r="O2291" s="21">
        <f>IF(L2291&lt;=0,0,ROUNDDOWN((L2291*LOOKUP(L2291,{0,1950001,3300001,6950001,9000001,18000001,40000001},{0.05,0.1,0.2,0.23,0.33,0.4,0.45})-LOOKUP(L2291,{0,1950001,3300001,6950001,9000001,18000001,40000001},{0,97500,427500,636000,1536000,2796000,4796000}))*1.021,-2))</f>
        <v/>
      </c>
      <c r="P2291" s="21">
        <f>MAX(0,ROUNDDOWN(F2291-E2291-430000,-3))</f>
        <v/>
      </c>
      <c r="Q2291" s="21">
        <f>MAX(0,ROUNDDOWN(F2291-E2291-430000-H2291,-3))</f>
        <v/>
      </c>
      <c r="R2291" s="21">
        <f>IF(F2291&lt;=450000,0,MAX(0,P2291*0.06-MIN(50000,P2291)*0.03))</f>
        <v/>
      </c>
      <c r="S2291" s="21">
        <f>IF(F2291&lt;=450000,0,MAX(0,P2291*0.04-MIN(50000,P2291)*0.02))</f>
        <v/>
      </c>
      <c r="T2291" s="21">
        <f>IF(F2291&lt;=450000,0,MAX(0,Q2291*0.06-MIN(50000,Q2291)*0.03))</f>
        <v/>
      </c>
      <c r="U2291" s="21">
        <f>IF(F2291&lt;=450000,0,MAX(0,Q2291*0.04-MIN(50000,Q2291)*0.02))</f>
        <v/>
      </c>
      <c r="V2291" s="21">
        <f>50000+MAX(0,G2291-480000)</f>
        <v/>
      </c>
      <c r="W2291" s="21">
        <f>P2291-V2291</f>
        <v/>
      </c>
      <c r="X2291" s="21">
        <f>Q2291-V2291</f>
        <v/>
      </c>
      <c r="Y2291" s="22">
        <f>IF(W2291&lt;0,0.9,LOOKUP(W2291,{0,1950001,3300001,6950001,9000001,18000001,40000001},{0.84895,0.7979,0.6958,0.66517,0.56307,0.4916,0.44055}))</f>
        <v/>
      </c>
      <c r="Z2291" s="22">
        <f>IF(X2291&lt;0,0.9,LOOKUP(X2291,{0,1950001,3300001,6950001,9000001,18000001,40000001},{0.84895,0.7979,0.6958,0.66517,0.56307,0.4916,0.44055}))</f>
        <v/>
      </c>
      <c r="AA2291" s="22">
        <f>IF(W2291&lt;0,0,CHOOSE(MATCH(W2291,{0,1950001,3300001,6950001,9000001},1),5.105/84.895,10.21/79.79,20.42/69.58,23.483/66.517,33.693/56.307))</f>
        <v/>
      </c>
      <c r="AB2291" s="21">
        <f>IF(C2291&lt;=2000,0,(MIN(C2291,ROUNDDOWN(F2291*0.3,0))-2000)*0.1)</f>
        <v/>
      </c>
      <c r="AC2291" s="21">
        <f>IF(C2291&lt;=2000,0,MIN((C2291-2000)*Y2291,(R2291+S2291)*0.2))</f>
        <v/>
      </c>
      <c r="AD2291" s="21">
        <f>IF(C2291&lt;=2000,0,MIN((C2291-2000)*Z2291,(T2291+U2291)*0.2))</f>
        <v/>
      </c>
      <c r="AE2291" s="21">
        <f>AC2291*AA2291</f>
        <v/>
      </c>
      <c r="AF2291" s="21">
        <f>ROUNDDOWN(R2291,-2)+ROUNDDOWN(S2291,-2)</f>
        <v/>
      </c>
      <c r="AG2291" s="21">
        <f>ROUNDDOWN(MAX(0,R2291-(AB2291+AC2291+AE2291)*0.6),-2)+ROUNDDOWN(MAX(0,S2291-(AB2291+AC2291+AE2291)*0.4),-2)</f>
        <v/>
      </c>
      <c r="AH2291" s="21">
        <f>ROUNDDOWN(MAX(0,T2291-(AB2291+AD2291)*0.6),-2)+ROUNDDOWN(MAX(0,U2291-(AB2291+AD2291)*0.4),-2)</f>
        <v/>
      </c>
      <c r="AI2291" s="21">
        <f>ROUNDDOWN(T2291,-2)+ROUNDDOWN(U2291,-2)</f>
        <v/>
      </c>
      <c r="AJ2291" s="21">
        <f>M2291+AF2291</f>
        <v/>
      </c>
      <c r="AK2291" s="21">
        <f>M2291+AG2291</f>
        <v/>
      </c>
      <c r="AL2291" s="21">
        <f>N2291+AH2291</f>
        <v/>
      </c>
      <c r="AM2291" s="21">
        <f>O2291+AI2291</f>
        <v/>
      </c>
      <c r="AN2291" s="21">
        <f>N2291+AI2291</f>
        <v/>
      </c>
      <c r="AO2291" s="21">
        <f>ROUNDDOWN((R2291+S2291)*0.2/Y2291+2000,0)</f>
        <v/>
      </c>
      <c r="AP2291" s="21">
        <f>ROUNDDOWN((T2291+U2291)*0.2/Z2291+2000,0)</f>
        <v/>
      </c>
      <c r="AQ2291" s="21">
        <f>AL2291-AK2291</f>
        <v/>
      </c>
      <c r="AR2291" s="21">
        <f>AM2291-AK2291</f>
        <v/>
      </c>
      <c r="AS2291" s="21">
        <f>AM2291-AL2291</f>
        <v/>
      </c>
      <c r="AT2291" s="21">
        <f>AK2291+C2291-AJ2291</f>
        <v/>
      </c>
      <c r="AU2291" s="21">
        <f>AL2291+C2291-AM2291</f>
        <v/>
      </c>
      <c r="AV2291" s="21">
        <f>AN2291+C2291-AM2291</f>
        <v/>
      </c>
    </row>
    <row r="2292">
      <c r="A2292" t="inlineStr">
        <is>
          <t>1万円刻み</t>
        </is>
      </c>
      <c r="B2292" s="21">
        <f>'5_1万円刻み'!$A$529</f>
        <v/>
      </c>
      <c r="C2292" s="21">
        <f>AO2292</f>
        <v/>
      </c>
      <c r="D2292" s="21" t="n">
        <v>0</v>
      </c>
      <c r="E2292" s="21">
        <f>ROUND(MIN(B2292/12,650000)*12*0.0915+MIN(B2292/12,1390000)*12*(0.0504+0)+B2292*0.005,0)</f>
        <v/>
      </c>
      <c r="F2292" s="21">
        <f>IF(B2292&lt;741000,0,IF(B2292&lt;2191000,B2292-740000,IF(B2292&lt;2193000,1451000,IF(B2292&lt;2196000,1453000,IF(B2292&lt;2200000,1456000,IF(B2292&lt;3600000,ROUND(ROUNDDOWN(B2292/4,-3)*2.8,0)-80000,IF(B2292&lt;6600000,ROUND(ROUNDDOWN(B2292/4,-3)*3.2,0)-440000,IF(B2292&lt;8500000,ROUNDDOWN(B2292*0.9,0)-1100000,B2292-1950000))))))))</f>
        <v/>
      </c>
      <c r="G2292" s="21">
        <f>IF(F2292&gt;23500000,NA(),IF(F2292&lt;=4890000,1040000,IF(F2292&lt;=6550000,670000,620000)))</f>
        <v/>
      </c>
      <c r="H2292" s="21">
        <f>IF(D2292&lt;=0,0,MAX(0,MIN(2000000,D2292-MIN(100000,ROUNDDOWN(F2292*0.05,0)))))</f>
        <v/>
      </c>
      <c r="I2292" s="21">
        <f>IF(C2292&lt;=2000,0,MIN(C2292,ROUNDDOWN(F2292*0.4,0))-2000)</f>
        <v/>
      </c>
      <c r="J2292" s="21">
        <f>MAX(0,ROUNDDOWN(F2292-E2292-G2292,-3))</f>
        <v/>
      </c>
      <c r="K2292" s="21">
        <f>MAX(0,ROUNDDOWN(F2292-E2292-G2292-H2292-I2292,-3))</f>
        <v/>
      </c>
      <c r="L2292" s="21">
        <f>MAX(0,ROUNDDOWN(F2292-E2292-G2292-H2292,-3))</f>
        <v/>
      </c>
      <c r="M2292" s="21">
        <f>IF(J2292&lt;=0,0,ROUNDDOWN((J2292*LOOKUP(J2292,{0,1950001,3300001,6950001,9000001,18000001,40000001},{0.05,0.1,0.2,0.23,0.33,0.4,0.45})-LOOKUP(J2292,{0,1950001,3300001,6950001,9000001,18000001,40000001},{0,97500,427500,636000,1536000,2796000,4796000}))*1.021,-2))</f>
        <v/>
      </c>
      <c r="N2292" s="21">
        <f>IF(K2292&lt;=0,0,ROUNDDOWN((K2292*LOOKUP(K2292,{0,1950001,3300001,6950001,9000001,18000001,40000001},{0.05,0.1,0.2,0.23,0.33,0.4,0.45})-LOOKUP(K2292,{0,1950001,3300001,6950001,9000001,18000001,40000001},{0,97500,427500,636000,1536000,2796000,4796000}))*1.021,-2))</f>
        <v/>
      </c>
      <c r="O2292" s="21">
        <f>IF(L2292&lt;=0,0,ROUNDDOWN((L2292*LOOKUP(L2292,{0,1950001,3300001,6950001,9000001,18000001,40000001},{0.05,0.1,0.2,0.23,0.33,0.4,0.45})-LOOKUP(L2292,{0,1950001,3300001,6950001,9000001,18000001,40000001},{0,97500,427500,636000,1536000,2796000,4796000}))*1.021,-2))</f>
        <v/>
      </c>
      <c r="P2292" s="21">
        <f>MAX(0,ROUNDDOWN(F2292-E2292-430000,-3))</f>
        <v/>
      </c>
      <c r="Q2292" s="21">
        <f>MAX(0,ROUNDDOWN(F2292-E2292-430000-H2292,-3))</f>
        <v/>
      </c>
      <c r="R2292" s="21">
        <f>IF(F2292&lt;=450000,0,MAX(0,P2292*0.06-MIN(50000,P2292)*0.03))</f>
        <v/>
      </c>
      <c r="S2292" s="21">
        <f>IF(F2292&lt;=450000,0,MAX(0,P2292*0.04-MIN(50000,P2292)*0.02))</f>
        <v/>
      </c>
      <c r="T2292" s="21">
        <f>IF(F2292&lt;=450000,0,MAX(0,Q2292*0.06-MIN(50000,Q2292)*0.03))</f>
        <v/>
      </c>
      <c r="U2292" s="21">
        <f>IF(F2292&lt;=450000,0,MAX(0,Q2292*0.04-MIN(50000,Q2292)*0.02))</f>
        <v/>
      </c>
      <c r="V2292" s="21">
        <f>50000+MAX(0,G2292-480000)</f>
        <v/>
      </c>
      <c r="W2292" s="21">
        <f>P2292-V2292</f>
        <v/>
      </c>
      <c r="X2292" s="21">
        <f>Q2292-V2292</f>
        <v/>
      </c>
      <c r="Y2292" s="22">
        <f>IF(W2292&lt;0,0.9,LOOKUP(W2292,{0,1950001,3300001,6950001,9000001,18000001,40000001},{0.84895,0.7979,0.6958,0.66517,0.56307,0.4916,0.44055}))</f>
        <v/>
      </c>
      <c r="Z2292" s="22">
        <f>IF(X2292&lt;0,0.9,LOOKUP(X2292,{0,1950001,3300001,6950001,9000001,18000001,40000001},{0.84895,0.7979,0.6958,0.66517,0.56307,0.4916,0.44055}))</f>
        <v/>
      </c>
      <c r="AA2292" s="22">
        <f>IF(W2292&lt;0,0,CHOOSE(MATCH(W2292,{0,1950001,3300001,6950001,9000001},1),5.105/84.895,10.21/79.79,20.42/69.58,23.483/66.517,33.693/56.307))</f>
        <v/>
      </c>
      <c r="AB2292" s="21">
        <f>IF(C2292&lt;=2000,0,(MIN(C2292,ROUNDDOWN(F2292*0.3,0))-2000)*0.1)</f>
        <v/>
      </c>
      <c r="AC2292" s="21">
        <f>IF(C2292&lt;=2000,0,MIN((C2292-2000)*Y2292,(R2292+S2292)*0.2))</f>
        <v/>
      </c>
      <c r="AD2292" s="21">
        <f>IF(C2292&lt;=2000,0,MIN((C2292-2000)*Z2292,(T2292+U2292)*0.2))</f>
        <v/>
      </c>
      <c r="AE2292" s="21">
        <f>AC2292*AA2292</f>
        <v/>
      </c>
      <c r="AF2292" s="21">
        <f>ROUNDDOWN(R2292,-2)+ROUNDDOWN(S2292,-2)</f>
        <v/>
      </c>
      <c r="AG2292" s="21">
        <f>ROUNDDOWN(MAX(0,R2292-(AB2292+AC2292+AE2292)*0.6),-2)+ROUNDDOWN(MAX(0,S2292-(AB2292+AC2292+AE2292)*0.4),-2)</f>
        <v/>
      </c>
      <c r="AH2292" s="21">
        <f>ROUNDDOWN(MAX(0,T2292-(AB2292+AD2292)*0.6),-2)+ROUNDDOWN(MAX(0,U2292-(AB2292+AD2292)*0.4),-2)</f>
        <v/>
      </c>
      <c r="AI2292" s="21">
        <f>ROUNDDOWN(T2292,-2)+ROUNDDOWN(U2292,-2)</f>
        <v/>
      </c>
      <c r="AJ2292" s="21">
        <f>M2292+AF2292</f>
        <v/>
      </c>
      <c r="AK2292" s="21">
        <f>M2292+AG2292</f>
        <v/>
      </c>
      <c r="AL2292" s="21">
        <f>N2292+AH2292</f>
        <v/>
      </c>
      <c r="AM2292" s="21">
        <f>O2292+AI2292</f>
        <v/>
      </c>
      <c r="AN2292" s="21">
        <f>N2292+AI2292</f>
        <v/>
      </c>
      <c r="AO2292" s="21">
        <f>ROUNDDOWN((R2292+S2292)*0.2/Y2292+2000,0)</f>
        <v/>
      </c>
      <c r="AP2292" s="21">
        <f>ROUNDDOWN((T2292+U2292)*0.2/Z2292+2000,0)</f>
        <v/>
      </c>
      <c r="AQ2292" s="21">
        <f>AL2292-AK2292</f>
        <v/>
      </c>
      <c r="AR2292" s="21">
        <f>AM2292-AK2292</f>
        <v/>
      </c>
      <c r="AS2292" s="21">
        <f>AM2292-AL2292</f>
        <v/>
      </c>
      <c r="AT2292" s="21">
        <f>AK2292+C2292-AJ2292</f>
        <v/>
      </c>
      <c r="AU2292" s="21">
        <f>AL2292+C2292-AM2292</f>
        <v/>
      </c>
      <c r="AV2292" s="21">
        <f>AN2292+C2292-AM2292</f>
        <v/>
      </c>
    </row>
    <row r="2293">
      <c r="A2293" t="inlineStr">
        <is>
          <t>1万円刻み</t>
        </is>
      </c>
      <c r="B2293" s="21">
        <f>'5_1万円刻み'!$A$530</f>
        <v/>
      </c>
      <c r="C2293" s="21">
        <f>AO2293</f>
        <v/>
      </c>
      <c r="D2293" s="21" t="n">
        <v>0</v>
      </c>
      <c r="E2293" s="21">
        <f>ROUND(MIN(B2293/12,650000)*12*0.0915+MIN(B2293/12,1390000)*12*(0.0504+0)+B2293*0.005,0)</f>
        <v/>
      </c>
      <c r="F2293" s="21">
        <f>IF(B2293&lt;741000,0,IF(B2293&lt;2191000,B2293-740000,IF(B2293&lt;2193000,1451000,IF(B2293&lt;2196000,1453000,IF(B2293&lt;2200000,1456000,IF(B2293&lt;3600000,ROUND(ROUNDDOWN(B2293/4,-3)*2.8,0)-80000,IF(B2293&lt;6600000,ROUND(ROUNDDOWN(B2293/4,-3)*3.2,0)-440000,IF(B2293&lt;8500000,ROUNDDOWN(B2293*0.9,0)-1100000,B2293-1950000))))))))</f>
        <v/>
      </c>
      <c r="G2293" s="21">
        <f>IF(F2293&gt;23500000,NA(),IF(F2293&lt;=4890000,1040000,IF(F2293&lt;=6550000,670000,620000)))</f>
        <v/>
      </c>
      <c r="H2293" s="21">
        <f>IF(D2293&lt;=0,0,MAX(0,MIN(2000000,D2293-MIN(100000,ROUNDDOWN(F2293*0.05,0)))))</f>
        <v/>
      </c>
      <c r="I2293" s="21">
        <f>IF(C2293&lt;=2000,0,MIN(C2293,ROUNDDOWN(F2293*0.4,0))-2000)</f>
        <v/>
      </c>
      <c r="J2293" s="21">
        <f>MAX(0,ROUNDDOWN(F2293-E2293-G2293,-3))</f>
        <v/>
      </c>
      <c r="K2293" s="21">
        <f>MAX(0,ROUNDDOWN(F2293-E2293-G2293-H2293-I2293,-3))</f>
        <v/>
      </c>
      <c r="L2293" s="21">
        <f>MAX(0,ROUNDDOWN(F2293-E2293-G2293-H2293,-3))</f>
        <v/>
      </c>
      <c r="M2293" s="21">
        <f>IF(J2293&lt;=0,0,ROUNDDOWN((J2293*LOOKUP(J2293,{0,1950001,3300001,6950001,9000001,18000001,40000001},{0.05,0.1,0.2,0.23,0.33,0.4,0.45})-LOOKUP(J2293,{0,1950001,3300001,6950001,9000001,18000001,40000001},{0,97500,427500,636000,1536000,2796000,4796000}))*1.021,-2))</f>
        <v/>
      </c>
      <c r="N2293" s="21">
        <f>IF(K2293&lt;=0,0,ROUNDDOWN((K2293*LOOKUP(K2293,{0,1950001,3300001,6950001,9000001,18000001,40000001},{0.05,0.1,0.2,0.23,0.33,0.4,0.45})-LOOKUP(K2293,{0,1950001,3300001,6950001,9000001,18000001,40000001},{0,97500,427500,636000,1536000,2796000,4796000}))*1.021,-2))</f>
        <v/>
      </c>
      <c r="O2293" s="21">
        <f>IF(L2293&lt;=0,0,ROUNDDOWN((L2293*LOOKUP(L2293,{0,1950001,3300001,6950001,9000001,18000001,40000001},{0.05,0.1,0.2,0.23,0.33,0.4,0.45})-LOOKUP(L2293,{0,1950001,3300001,6950001,9000001,18000001,40000001},{0,97500,427500,636000,1536000,2796000,4796000}))*1.021,-2))</f>
        <v/>
      </c>
      <c r="P2293" s="21">
        <f>MAX(0,ROUNDDOWN(F2293-E2293-430000,-3))</f>
        <v/>
      </c>
      <c r="Q2293" s="21">
        <f>MAX(0,ROUNDDOWN(F2293-E2293-430000-H2293,-3))</f>
        <v/>
      </c>
      <c r="R2293" s="21">
        <f>IF(F2293&lt;=450000,0,MAX(0,P2293*0.06-MIN(50000,P2293)*0.03))</f>
        <v/>
      </c>
      <c r="S2293" s="21">
        <f>IF(F2293&lt;=450000,0,MAX(0,P2293*0.04-MIN(50000,P2293)*0.02))</f>
        <v/>
      </c>
      <c r="T2293" s="21">
        <f>IF(F2293&lt;=450000,0,MAX(0,Q2293*0.06-MIN(50000,Q2293)*0.03))</f>
        <v/>
      </c>
      <c r="U2293" s="21">
        <f>IF(F2293&lt;=450000,0,MAX(0,Q2293*0.04-MIN(50000,Q2293)*0.02))</f>
        <v/>
      </c>
      <c r="V2293" s="21">
        <f>50000+MAX(0,G2293-480000)</f>
        <v/>
      </c>
      <c r="W2293" s="21">
        <f>P2293-V2293</f>
        <v/>
      </c>
      <c r="X2293" s="21">
        <f>Q2293-V2293</f>
        <v/>
      </c>
      <c r="Y2293" s="22">
        <f>IF(W2293&lt;0,0.9,LOOKUP(W2293,{0,1950001,3300001,6950001,9000001,18000001,40000001},{0.84895,0.7979,0.6958,0.66517,0.56307,0.4916,0.44055}))</f>
        <v/>
      </c>
      <c r="Z2293" s="22">
        <f>IF(X2293&lt;0,0.9,LOOKUP(X2293,{0,1950001,3300001,6950001,9000001,18000001,40000001},{0.84895,0.7979,0.6958,0.66517,0.56307,0.4916,0.44055}))</f>
        <v/>
      </c>
      <c r="AA2293" s="22">
        <f>IF(W2293&lt;0,0,CHOOSE(MATCH(W2293,{0,1950001,3300001,6950001,9000001},1),5.105/84.895,10.21/79.79,20.42/69.58,23.483/66.517,33.693/56.307))</f>
        <v/>
      </c>
      <c r="AB2293" s="21">
        <f>IF(C2293&lt;=2000,0,(MIN(C2293,ROUNDDOWN(F2293*0.3,0))-2000)*0.1)</f>
        <v/>
      </c>
      <c r="AC2293" s="21">
        <f>IF(C2293&lt;=2000,0,MIN((C2293-2000)*Y2293,(R2293+S2293)*0.2))</f>
        <v/>
      </c>
      <c r="AD2293" s="21">
        <f>IF(C2293&lt;=2000,0,MIN((C2293-2000)*Z2293,(T2293+U2293)*0.2))</f>
        <v/>
      </c>
      <c r="AE2293" s="21">
        <f>AC2293*AA2293</f>
        <v/>
      </c>
      <c r="AF2293" s="21">
        <f>ROUNDDOWN(R2293,-2)+ROUNDDOWN(S2293,-2)</f>
        <v/>
      </c>
      <c r="AG2293" s="21">
        <f>ROUNDDOWN(MAX(0,R2293-(AB2293+AC2293+AE2293)*0.6),-2)+ROUNDDOWN(MAX(0,S2293-(AB2293+AC2293+AE2293)*0.4),-2)</f>
        <v/>
      </c>
      <c r="AH2293" s="21">
        <f>ROUNDDOWN(MAX(0,T2293-(AB2293+AD2293)*0.6),-2)+ROUNDDOWN(MAX(0,U2293-(AB2293+AD2293)*0.4),-2)</f>
        <v/>
      </c>
      <c r="AI2293" s="21">
        <f>ROUNDDOWN(T2293,-2)+ROUNDDOWN(U2293,-2)</f>
        <v/>
      </c>
      <c r="AJ2293" s="21">
        <f>M2293+AF2293</f>
        <v/>
      </c>
      <c r="AK2293" s="21">
        <f>M2293+AG2293</f>
        <v/>
      </c>
      <c r="AL2293" s="21">
        <f>N2293+AH2293</f>
        <v/>
      </c>
      <c r="AM2293" s="21">
        <f>O2293+AI2293</f>
        <v/>
      </c>
      <c r="AN2293" s="21">
        <f>N2293+AI2293</f>
        <v/>
      </c>
      <c r="AO2293" s="21">
        <f>ROUNDDOWN((R2293+S2293)*0.2/Y2293+2000,0)</f>
        <v/>
      </c>
      <c r="AP2293" s="21">
        <f>ROUNDDOWN((T2293+U2293)*0.2/Z2293+2000,0)</f>
        <v/>
      </c>
      <c r="AQ2293" s="21">
        <f>AL2293-AK2293</f>
        <v/>
      </c>
      <c r="AR2293" s="21">
        <f>AM2293-AK2293</f>
        <v/>
      </c>
      <c r="AS2293" s="21">
        <f>AM2293-AL2293</f>
        <v/>
      </c>
      <c r="AT2293" s="21">
        <f>AK2293+C2293-AJ2293</f>
        <v/>
      </c>
      <c r="AU2293" s="21">
        <f>AL2293+C2293-AM2293</f>
        <v/>
      </c>
      <c r="AV2293" s="21">
        <f>AN2293+C2293-AM2293</f>
        <v/>
      </c>
    </row>
    <row r="2294">
      <c r="A2294" t="inlineStr">
        <is>
          <t>1万円刻み</t>
        </is>
      </c>
      <c r="B2294" s="21">
        <f>'5_1万円刻み'!$A$531</f>
        <v/>
      </c>
      <c r="C2294" s="21">
        <f>AO2294</f>
        <v/>
      </c>
      <c r="D2294" s="21" t="n">
        <v>0</v>
      </c>
      <c r="E2294" s="21">
        <f>ROUND(MIN(B2294/12,650000)*12*0.0915+MIN(B2294/12,1390000)*12*(0.0504+0)+B2294*0.005,0)</f>
        <v/>
      </c>
      <c r="F2294" s="21">
        <f>IF(B2294&lt;741000,0,IF(B2294&lt;2191000,B2294-740000,IF(B2294&lt;2193000,1451000,IF(B2294&lt;2196000,1453000,IF(B2294&lt;2200000,1456000,IF(B2294&lt;3600000,ROUND(ROUNDDOWN(B2294/4,-3)*2.8,0)-80000,IF(B2294&lt;6600000,ROUND(ROUNDDOWN(B2294/4,-3)*3.2,0)-440000,IF(B2294&lt;8500000,ROUNDDOWN(B2294*0.9,0)-1100000,B2294-1950000))))))))</f>
        <v/>
      </c>
      <c r="G2294" s="21">
        <f>IF(F2294&gt;23500000,NA(),IF(F2294&lt;=4890000,1040000,IF(F2294&lt;=6550000,670000,620000)))</f>
        <v/>
      </c>
      <c r="H2294" s="21">
        <f>IF(D2294&lt;=0,0,MAX(0,MIN(2000000,D2294-MIN(100000,ROUNDDOWN(F2294*0.05,0)))))</f>
        <v/>
      </c>
      <c r="I2294" s="21">
        <f>IF(C2294&lt;=2000,0,MIN(C2294,ROUNDDOWN(F2294*0.4,0))-2000)</f>
        <v/>
      </c>
      <c r="J2294" s="21">
        <f>MAX(0,ROUNDDOWN(F2294-E2294-G2294,-3))</f>
        <v/>
      </c>
      <c r="K2294" s="21">
        <f>MAX(0,ROUNDDOWN(F2294-E2294-G2294-H2294-I2294,-3))</f>
        <v/>
      </c>
      <c r="L2294" s="21">
        <f>MAX(0,ROUNDDOWN(F2294-E2294-G2294-H2294,-3))</f>
        <v/>
      </c>
      <c r="M2294" s="21">
        <f>IF(J2294&lt;=0,0,ROUNDDOWN((J2294*LOOKUP(J2294,{0,1950001,3300001,6950001,9000001,18000001,40000001},{0.05,0.1,0.2,0.23,0.33,0.4,0.45})-LOOKUP(J2294,{0,1950001,3300001,6950001,9000001,18000001,40000001},{0,97500,427500,636000,1536000,2796000,4796000}))*1.021,-2))</f>
        <v/>
      </c>
      <c r="N2294" s="21">
        <f>IF(K2294&lt;=0,0,ROUNDDOWN((K2294*LOOKUP(K2294,{0,1950001,3300001,6950001,9000001,18000001,40000001},{0.05,0.1,0.2,0.23,0.33,0.4,0.45})-LOOKUP(K2294,{0,1950001,3300001,6950001,9000001,18000001,40000001},{0,97500,427500,636000,1536000,2796000,4796000}))*1.021,-2))</f>
        <v/>
      </c>
      <c r="O2294" s="21">
        <f>IF(L2294&lt;=0,0,ROUNDDOWN((L2294*LOOKUP(L2294,{0,1950001,3300001,6950001,9000001,18000001,40000001},{0.05,0.1,0.2,0.23,0.33,0.4,0.45})-LOOKUP(L2294,{0,1950001,3300001,6950001,9000001,18000001,40000001},{0,97500,427500,636000,1536000,2796000,4796000}))*1.021,-2))</f>
        <v/>
      </c>
      <c r="P2294" s="21">
        <f>MAX(0,ROUNDDOWN(F2294-E2294-430000,-3))</f>
        <v/>
      </c>
      <c r="Q2294" s="21">
        <f>MAX(0,ROUNDDOWN(F2294-E2294-430000-H2294,-3))</f>
        <v/>
      </c>
      <c r="R2294" s="21">
        <f>IF(F2294&lt;=450000,0,MAX(0,P2294*0.06-MIN(50000,P2294)*0.03))</f>
        <v/>
      </c>
      <c r="S2294" s="21">
        <f>IF(F2294&lt;=450000,0,MAX(0,P2294*0.04-MIN(50000,P2294)*0.02))</f>
        <v/>
      </c>
      <c r="T2294" s="21">
        <f>IF(F2294&lt;=450000,0,MAX(0,Q2294*0.06-MIN(50000,Q2294)*0.03))</f>
        <v/>
      </c>
      <c r="U2294" s="21">
        <f>IF(F2294&lt;=450000,0,MAX(0,Q2294*0.04-MIN(50000,Q2294)*0.02))</f>
        <v/>
      </c>
      <c r="V2294" s="21">
        <f>50000+MAX(0,G2294-480000)</f>
        <v/>
      </c>
      <c r="W2294" s="21">
        <f>P2294-V2294</f>
        <v/>
      </c>
      <c r="X2294" s="21">
        <f>Q2294-V2294</f>
        <v/>
      </c>
      <c r="Y2294" s="22">
        <f>IF(W2294&lt;0,0.9,LOOKUP(W2294,{0,1950001,3300001,6950001,9000001,18000001,40000001},{0.84895,0.7979,0.6958,0.66517,0.56307,0.4916,0.44055}))</f>
        <v/>
      </c>
      <c r="Z2294" s="22">
        <f>IF(X2294&lt;0,0.9,LOOKUP(X2294,{0,1950001,3300001,6950001,9000001,18000001,40000001},{0.84895,0.7979,0.6958,0.66517,0.56307,0.4916,0.44055}))</f>
        <v/>
      </c>
      <c r="AA2294" s="22">
        <f>IF(W2294&lt;0,0,CHOOSE(MATCH(W2294,{0,1950001,3300001,6950001,9000001},1),5.105/84.895,10.21/79.79,20.42/69.58,23.483/66.517,33.693/56.307))</f>
        <v/>
      </c>
      <c r="AB2294" s="21">
        <f>IF(C2294&lt;=2000,0,(MIN(C2294,ROUNDDOWN(F2294*0.3,0))-2000)*0.1)</f>
        <v/>
      </c>
      <c r="AC2294" s="21">
        <f>IF(C2294&lt;=2000,0,MIN((C2294-2000)*Y2294,(R2294+S2294)*0.2))</f>
        <v/>
      </c>
      <c r="AD2294" s="21">
        <f>IF(C2294&lt;=2000,0,MIN((C2294-2000)*Z2294,(T2294+U2294)*0.2))</f>
        <v/>
      </c>
      <c r="AE2294" s="21">
        <f>AC2294*AA2294</f>
        <v/>
      </c>
      <c r="AF2294" s="21">
        <f>ROUNDDOWN(R2294,-2)+ROUNDDOWN(S2294,-2)</f>
        <v/>
      </c>
      <c r="AG2294" s="21">
        <f>ROUNDDOWN(MAX(0,R2294-(AB2294+AC2294+AE2294)*0.6),-2)+ROUNDDOWN(MAX(0,S2294-(AB2294+AC2294+AE2294)*0.4),-2)</f>
        <v/>
      </c>
      <c r="AH2294" s="21">
        <f>ROUNDDOWN(MAX(0,T2294-(AB2294+AD2294)*0.6),-2)+ROUNDDOWN(MAX(0,U2294-(AB2294+AD2294)*0.4),-2)</f>
        <v/>
      </c>
      <c r="AI2294" s="21">
        <f>ROUNDDOWN(T2294,-2)+ROUNDDOWN(U2294,-2)</f>
        <v/>
      </c>
      <c r="AJ2294" s="21">
        <f>M2294+AF2294</f>
        <v/>
      </c>
      <c r="AK2294" s="21">
        <f>M2294+AG2294</f>
        <v/>
      </c>
      <c r="AL2294" s="21">
        <f>N2294+AH2294</f>
        <v/>
      </c>
      <c r="AM2294" s="21">
        <f>O2294+AI2294</f>
        <v/>
      </c>
      <c r="AN2294" s="21">
        <f>N2294+AI2294</f>
        <v/>
      </c>
      <c r="AO2294" s="21">
        <f>ROUNDDOWN((R2294+S2294)*0.2/Y2294+2000,0)</f>
        <v/>
      </c>
      <c r="AP2294" s="21">
        <f>ROUNDDOWN((T2294+U2294)*0.2/Z2294+2000,0)</f>
        <v/>
      </c>
      <c r="AQ2294" s="21">
        <f>AL2294-AK2294</f>
        <v/>
      </c>
      <c r="AR2294" s="21">
        <f>AM2294-AK2294</f>
        <v/>
      </c>
      <c r="AS2294" s="21">
        <f>AM2294-AL2294</f>
        <v/>
      </c>
      <c r="AT2294" s="21">
        <f>AK2294+C2294-AJ2294</f>
        <v/>
      </c>
      <c r="AU2294" s="21">
        <f>AL2294+C2294-AM2294</f>
        <v/>
      </c>
      <c r="AV2294" s="21">
        <f>AN2294+C2294-AM2294</f>
        <v/>
      </c>
    </row>
    <row r="2295">
      <c r="A2295" t="inlineStr">
        <is>
          <t>1万円刻み</t>
        </is>
      </c>
      <c r="B2295" s="21">
        <f>'5_1万円刻み'!$A$532</f>
        <v/>
      </c>
      <c r="C2295" s="21">
        <f>AO2295</f>
        <v/>
      </c>
      <c r="D2295" s="21" t="n">
        <v>0</v>
      </c>
      <c r="E2295" s="21">
        <f>ROUND(MIN(B2295/12,650000)*12*0.0915+MIN(B2295/12,1390000)*12*(0.0504+0)+B2295*0.005,0)</f>
        <v/>
      </c>
      <c r="F2295" s="21">
        <f>IF(B2295&lt;741000,0,IF(B2295&lt;2191000,B2295-740000,IF(B2295&lt;2193000,1451000,IF(B2295&lt;2196000,1453000,IF(B2295&lt;2200000,1456000,IF(B2295&lt;3600000,ROUND(ROUNDDOWN(B2295/4,-3)*2.8,0)-80000,IF(B2295&lt;6600000,ROUND(ROUNDDOWN(B2295/4,-3)*3.2,0)-440000,IF(B2295&lt;8500000,ROUNDDOWN(B2295*0.9,0)-1100000,B2295-1950000))))))))</f>
        <v/>
      </c>
      <c r="G2295" s="21">
        <f>IF(F2295&gt;23500000,NA(),IF(F2295&lt;=4890000,1040000,IF(F2295&lt;=6550000,670000,620000)))</f>
        <v/>
      </c>
      <c r="H2295" s="21">
        <f>IF(D2295&lt;=0,0,MAX(0,MIN(2000000,D2295-MIN(100000,ROUNDDOWN(F2295*0.05,0)))))</f>
        <v/>
      </c>
      <c r="I2295" s="21">
        <f>IF(C2295&lt;=2000,0,MIN(C2295,ROUNDDOWN(F2295*0.4,0))-2000)</f>
        <v/>
      </c>
      <c r="J2295" s="21">
        <f>MAX(0,ROUNDDOWN(F2295-E2295-G2295,-3))</f>
        <v/>
      </c>
      <c r="K2295" s="21">
        <f>MAX(0,ROUNDDOWN(F2295-E2295-G2295-H2295-I2295,-3))</f>
        <v/>
      </c>
      <c r="L2295" s="21">
        <f>MAX(0,ROUNDDOWN(F2295-E2295-G2295-H2295,-3))</f>
        <v/>
      </c>
      <c r="M2295" s="21">
        <f>IF(J2295&lt;=0,0,ROUNDDOWN((J2295*LOOKUP(J2295,{0,1950001,3300001,6950001,9000001,18000001,40000001},{0.05,0.1,0.2,0.23,0.33,0.4,0.45})-LOOKUP(J2295,{0,1950001,3300001,6950001,9000001,18000001,40000001},{0,97500,427500,636000,1536000,2796000,4796000}))*1.021,-2))</f>
        <v/>
      </c>
      <c r="N2295" s="21">
        <f>IF(K2295&lt;=0,0,ROUNDDOWN((K2295*LOOKUP(K2295,{0,1950001,3300001,6950001,9000001,18000001,40000001},{0.05,0.1,0.2,0.23,0.33,0.4,0.45})-LOOKUP(K2295,{0,1950001,3300001,6950001,9000001,18000001,40000001},{0,97500,427500,636000,1536000,2796000,4796000}))*1.021,-2))</f>
        <v/>
      </c>
      <c r="O2295" s="21">
        <f>IF(L2295&lt;=0,0,ROUNDDOWN((L2295*LOOKUP(L2295,{0,1950001,3300001,6950001,9000001,18000001,40000001},{0.05,0.1,0.2,0.23,0.33,0.4,0.45})-LOOKUP(L2295,{0,1950001,3300001,6950001,9000001,18000001,40000001},{0,97500,427500,636000,1536000,2796000,4796000}))*1.021,-2))</f>
        <v/>
      </c>
      <c r="P2295" s="21">
        <f>MAX(0,ROUNDDOWN(F2295-E2295-430000,-3))</f>
        <v/>
      </c>
      <c r="Q2295" s="21">
        <f>MAX(0,ROUNDDOWN(F2295-E2295-430000-H2295,-3))</f>
        <v/>
      </c>
      <c r="R2295" s="21">
        <f>IF(F2295&lt;=450000,0,MAX(0,P2295*0.06-MIN(50000,P2295)*0.03))</f>
        <v/>
      </c>
      <c r="S2295" s="21">
        <f>IF(F2295&lt;=450000,0,MAX(0,P2295*0.04-MIN(50000,P2295)*0.02))</f>
        <v/>
      </c>
      <c r="T2295" s="21">
        <f>IF(F2295&lt;=450000,0,MAX(0,Q2295*0.06-MIN(50000,Q2295)*0.03))</f>
        <v/>
      </c>
      <c r="U2295" s="21">
        <f>IF(F2295&lt;=450000,0,MAX(0,Q2295*0.04-MIN(50000,Q2295)*0.02))</f>
        <v/>
      </c>
      <c r="V2295" s="21">
        <f>50000+MAX(0,G2295-480000)</f>
        <v/>
      </c>
      <c r="W2295" s="21">
        <f>P2295-V2295</f>
        <v/>
      </c>
      <c r="X2295" s="21">
        <f>Q2295-V2295</f>
        <v/>
      </c>
      <c r="Y2295" s="22">
        <f>IF(W2295&lt;0,0.9,LOOKUP(W2295,{0,1950001,3300001,6950001,9000001,18000001,40000001},{0.84895,0.7979,0.6958,0.66517,0.56307,0.4916,0.44055}))</f>
        <v/>
      </c>
      <c r="Z2295" s="22">
        <f>IF(X2295&lt;0,0.9,LOOKUP(X2295,{0,1950001,3300001,6950001,9000001,18000001,40000001},{0.84895,0.7979,0.6958,0.66517,0.56307,0.4916,0.44055}))</f>
        <v/>
      </c>
      <c r="AA2295" s="22">
        <f>IF(W2295&lt;0,0,CHOOSE(MATCH(W2295,{0,1950001,3300001,6950001,9000001},1),5.105/84.895,10.21/79.79,20.42/69.58,23.483/66.517,33.693/56.307))</f>
        <v/>
      </c>
      <c r="AB2295" s="21">
        <f>IF(C2295&lt;=2000,0,(MIN(C2295,ROUNDDOWN(F2295*0.3,0))-2000)*0.1)</f>
        <v/>
      </c>
      <c r="AC2295" s="21">
        <f>IF(C2295&lt;=2000,0,MIN((C2295-2000)*Y2295,(R2295+S2295)*0.2))</f>
        <v/>
      </c>
      <c r="AD2295" s="21">
        <f>IF(C2295&lt;=2000,0,MIN((C2295-2000)*Z2295,(T2295+U2295)*0.2))</f>
        <v/>
      </c>
      <c r="AE2295" s="21">
        <f>AC2295*AA2295</f>
        <v/>
      </c>
      <c r="AF2295" s="21">
        <f>ROUNDDOWN(R2295,-2)+ROUNDDOWN(S2295,-2)</f>
        <v/>
      </c>
      <c r="AG2295" s="21">
        <f>ROUNDDOWN(MAX(0,R2295-(AB2295+AC2295+AE2295)*0.6),-2)+ROUNDDOWN(MAX(0,S2295-(AB2295+AC2295+AE2295)*0.4),-2)</f>
        <v/>
      </c>
      <c r="AH2295" s="21">
        <f>ROUNDDOWN(MAX(0,T2295-(AB2295+AD2295)*0.6),-2)+ROUNDDOWN(MAX(0,U2295-(AB2295+AD2295)*0.4),-2)</f>
        <v/>
      </c>
      <c r="AI2295" s="21">
        <f>ROUNDDOWN(T2295,-2)+ROUNDDOWN(U2295,-2)</f>
        <v/>
      </c>
      <c r="AJ2295" s="21">
        <f>M2295+AF2295</f>
        <v/>
      </c>
      <c r="AK2295" s="21">
        <f>M2295+AG2295</f>
        <v/>
      </c>
      <c r="AL2295" s="21">
        <f>N2295+AH2295</f>
        <v/>
      </c>
      <c r="AM2295" s="21">
        <f>O2295+AI2295</f>
        <v/>
      </c>
      <c r="AN2295" s="21">
        <f>N2295+AI2295</f>
        <v/>
      </c>
      <c r="AO2295" s="21">
        <f>ROUNDDOWN((R2295+S2295)*0.2/Y2295+2000,0)</f>
        <v/>
      </c>
      <c r="AP2295" s="21">
        <f>ROUNDDOWN((T2295+U2295)*0.2/Z2295+2000,0)</f>
        <v/>
      </c>
      <c r="AQ2295" s="21">
        <f>AL2295-AK2295</f>
        <v/>
      </c>
      <c r="AR2295" s="21">
        <f>AM2295-AK2295</f>
        <v/>
      </c>
      <c r="AS2295" s="21">
        <f>AM2295-AL2295</f>
        <v/>
      </c>
      <c r="AT2295" s="21">
        <f>AK2295+C2295-AJ2295</f>
        <v/>
      </c>
      <c r="AU2295" s="21">
        <f>AL2295+C2295-AM2295</f>
        <v/>
      </c>
      <c r="AV2295" s="21">
        <f>AN2295+C2295-AM2295</f>
        <v/>
      </c>
    </row>
    <row r="2296">
      <c r="A2296" t="inlineStr">
        <is>
          <t>1万円刻み</t>
        </is>
      </c>
      <c r="B2296" s="21">
        <f>'5_1万円刻み'!$A$533</f>
        <v/>
      </c>
      <c r="C2296" s="21">
        <f>AO2296</f>
        <v/>
      </c>
      <c r="D2296" s="21" t="n">
        <v>0</v>
      </c>
      <c r="E2296" s="21">
        <f>ROUND(MIN(B2296/12,650000)*12*0.0915+MIN(B2296/12,1390000)*12*(0.0504+0)+B2296*0.005,0)</f>
        <v/>
      </c>
      <c r="F2296" s="21">
        <f>IF(B2296&lt;741000,0,IF(B2296&lt;2191000,B2296-740000,IF(B2296&lt;2193000,1451000,IF(B2296&lt;2196000,1453000,IF(B2296&lt;2200000,1456000,IF(B2296&lt;3600000,ROUND(ROUNDDOWN(B2296/4,-3)*2.8,0)-80000,IF(B2296&lt;6600000,ROUND(ROUNDDOWN(B2296/4,-3)*3.2,0)-440000,IF(B2296&lt;8500000,ROUNDDOWN(B2296*0.9,0)-1100000,B2296-1950000))))))))</f>
        <v/>
      </c>
      <c r="G2296" s="21">
        <f>IF(F2296&gt;23500000,NA(),IF(F2296&lt;=4890000,1040000,IF(F2296&lt;=6550000,670000,620000)))</f>
        <v/>
      </c>
      <c r="H2296" s="21">
        <f>IF(D2296&lt;=0,0,MAX(0,MIN(2000000,D2296-MIN(100000,ROUNDDOWN(F2296*0.05,0)))))</f>
        <v/>
      </c>
      <c r="I2296" s="21">
        <f>IF(C2296&lt;=2000,0,MIN(C2296,ROUNDDOWN(F2296*0.4,0))-2000)</f>
        <v/>
      </c>
      <c r="J2296" s="21">
        <f>MAX(0,ROUNDDOWN(F2296-E2296-G2296,-3))</f>
        <v/>
      </c>
      <c r="K2296" s="21">
        <f>MAX(0,ROUNDDOWN(F2296-E2296-G2296-H2296-I2296,-3))</f>
        <v/>
      </c>
      <c r="L2296" s="21">
        <f>MAX(0,ROUNDDOWN(F2296-E2296-G2296-H2296,-3))</f>
        <v/>
      </c>
      <c r="M2296" s="21">
        <f>IF(J2296&lt;=0,0,ROUNDDOWN((J2296*LOOKUP(J2296,{0,1950001,3300001,6950001,9000001,18000001,40000001},{0.05,0.1,0.2,0.23,0.33,0.4,0.45})-LOOKUP(J2296,{0,1950001,3300001,6950001,9000001,18000001,40000001},{0,97500,427500,636000,1536000,2796000,4796000}))*1.021,-2))</f>
        <v/>
      </c>
      <c r="N2296" s="21">
        <f>IF(K2296&lt;=0,0,ROUNDDOWN((K2296*LOOKUP(K2296,{0,1950001,3300001,6950001,9000001,18000001,40000001},{0.05,0.1,0.2,0.23,0.33,0.4,0.45})-LOOKUP(K2296,{0,1950001,3300001,6950001,9000001,18000001,40000001},{0,97500,427500,636000,1536000,2796000,4796000}))*1.021,-2))</f>
        <v/>
      </c>
      <c r="O2296" s="21">
        <f>IF(L2296&lt;=0,0,ROUNDDOWN((L2296*LOOKUP(L2296,{0,1950001,3300001,6950001,9000001,18000001,40000001},{0.05,0.1,0.2,0.23,0.33,0.4,0.45})-LOOKUP(L2296,{0,1950001,3300001,6950001,9000001,18000001,40000001},{0,97500,427500,636000,1536000,2796000,4796000}))*1.021,-2))</f>
        <v/>
      </c>
      <c r="P2296" s="21">
        <f>MAX(0,ROUNDDOWN(F2296-E2296-430000,-3))</f>
        <v/>
      </c>
      <c r="Q2296" s="21">
        <f>MAX(0,ROUNDDOWN(F2296-E2296-430000-H2296,-3))</f>
        <v/>
      </c>
      <c r="R2296" s="21">
        <f>IF(F2296&lt;=450000,0,MAX(0,P2296*0.06-MIN(50000,P2296)*0.03))</f>
        <v/>
      </c>
      <c r="S2296" s="21">
        <f>IF(F2296&lt;=450000,0,MAX(0,P2296*0.04-MIN(50000,P2296)*0.02))</f>
        <v/>
      </c>
      <c r="T2296" s="21">
        <f>IF(F2296&lt;=450000,0,MAX(0,Q2296*0.06-MIN(50000,Q2296)*0.03))</f>
        <v/>
      </c>
      <c r="U2296" s="21">
        <f>IF(F2296&lt;=450000,0,MAX(0,Q2296*0.04-MIN(50000,Q2296)*0.02))</f>
        <v/>
      </c>
      <c r="V2296" s="21">
        <f>50000+MAX(0,G2296-480000)</f>
        <v/>
      </c>
      <c r="W2296" s="21">
        <f>P2296-V2296</f>
        <v/>
      </c>
      <c r="X2296" s="21">
        <f>Q2296-V2296</f>
        <v/>
      </c>
      <c r="Y2296" s="22">
        <f>IF(W2296&lt;0,0.9,LOOKUP(W2296,{0,1950001,3300001,6950001,9000001,18000001,40000001},{0.84895,0.7979,0.6958,0.66517,0.56307,0.4916,0.44055}))</f>
        <v/>
      </c>
      <c r="Z2296" s="22">
        <f>IF(X2296&lt;0,0.9,LOOKUP(X2296,{0,1950001,3300001,6950001,9000001,18000001,40000001},{0.84895,0.7979,0.6958,0.66517,0.56307,0.4916,0.44055}))</f>
        <v/>
      </c>
      <c r="AA2296" s="22">
        <f>IF(W2296&lt;0,0,CHOOSE(MATCH(W2296,{0,1950001,3300001,6950001,9000001},1),5.105/84.895,10.21/79.79,20.42/69.58,23.483/66.517,33.693/56.307))</f>
        <v/>
      </c>
      <c r="AB2296" s="21">
        <f>IF(C2296&lt;=2000,0,(MIN(C2296,ROUNDDOWN(F2296*0.3,0))-2000)*0.1)</f>
        <v/>
      </c>
      <c r="AC2296" s="21">
        <f>IF(C2296&lt;=2000,0,MIN((C2296-2000)*Y2296,(R2296+S2296)*0.2))</f>
        <v/>
      </c>
      <c r="AD2296" s="21">
        <f>IF(C2296&lt;=2000,0,MIN((C2296-2000)*Z2296,(T2296+U2296)*0.2))</f>
        <v/>
      </c>
      <c r="AE2296" s="21">
        <f>AC2296*AA2296</f>
        <v/>
      </c>
      <c r="AF2296" s="21">
        <f>ROUNDDOWN(R2296,-2)+ROUNDDOWN(S2296,-2)</f>
        <v/>
      </c>
      <c r="AG2296" s="21">
        <f>ROUNDDOWN(MAX(0,R2296-(AB2296+AC2296+AE2296)*0.6),-2)+ROUNDDOWN(MAX(0,S2296-(AB2296+AC2296+AE2296)*0.4),-2)</f>
        <v/>
      </c>
      <c r="AH2296" s="21">
        <f>ROUNDDOWN(MAX(0,T2296-(AB2296+AD2296)*0.6),-2)+ROUNDDOWN(MAX(0,U2296-(AB2296+AD2296)*0.4),-2)</f>
        <v/>
      </c>
      <c r="AI2296" s="21">
        <f>ROUNDDOWN(T2296,-2)+ROUNDDOWN(U2296,-2)</f>
        <v/>
      </c>
      <c r="AJ2296" s="21">
        <f>M2296+AF2296</f>
        <v/>
      </c>
      <c r="AK2296" s="21">
        <f>M2296+AG2296</f>
        <v/>
      </c>
      <c r="AL2296" s="21">
        <f>N2296+AH2296</f>
        <v/>
      </c>
      <c r="AM2296" s="21">
        <f>O2296+AI2296</f>
        <v/>
      </c>
      <c r="AN2296" s="21">
        <f>N2296+AI2296</f>
        <v/>
      </c>
      <c r="AO2296" s="21">
        <f>ROUNDDOWN((R2296+S2296)*0.2/Y2296+2000,0)</f>
        <v/>
      </c>
      <c r="AP2296" s="21">
        <f>ROUNDDOWN((T2296+U2296)*0.2/Z2296+2000,0)</f>
        <v/>
      </c>
      <c r="AQ2296" s="21">
        <f>AL2296-AK2296</f>
        <v/>
      </c>
      <c r="AR2296" s="21">
        <f>AM2296-AK2296</f>
        <v/>
      </c>
      <c r="AS2296" s="21">
        <f>AM2296-AL2296</f>
        <v/>
      </c>
      <c r="AT2296" s="21">
        <f>AK2296+C2296-AJ2296</f>
        <v/>
      </c>
      <c r="AU2296" s="21">
        <f>AL2296+C2296-AM2296</f>
        <v/>
      </c>
      <c r="AV2296" s="21">
        <f>AN2296+C2296-AM2296</f>
        <v/>
      </c>
    </row>
    <row r="2297">
      <c r="A2297" t="inlineStr">
        <is>
          <t>1万円刻み</t>
        </is>
      </c>
      <c r="B2297" s="21">
        <f>'5_1万円刻み'!$A$534</f>
        <v/>
      </c>
      <c r="C2297" s="21">
        <f>AO2297</f>
        <v/>
      </c>
      <c r="D2297" s="21" t="n">
        <v>0</v>
      </c>
      <c r="E2297" s="21">
        <f>ROUND(MIN(B2297/12,650000)*12*0.0915+MIN(B2297/12,1390000)*12*(0.0504+0)+B2297*0.005,0)</f>
        <v/>
      </c>
      <c r="F2297" s="21">
        <f>IF(B2297&lt;741000,0,IF(B2297&lt;2191000,B2297-740000,IF(B2297&lt;2193000,1451000,IF(B2297&lt;2196000,1453000,IF(B2297&lt;2200000,1456000,IF(B2297&lt;3600000,ROUND(ROUNDDOWN(B2297/4,-3)*2.8,0)-80000,IF(B2297&lt;6600000,ROUND(ROUNDDOWN(B2297/4,-3)*3.2,0)-440000,IF(B2297&lt;8500000,ROUNDDOWN(B2297*0.9,0)-1100000,B2297-1950000))))))))</f>
        <v/>
      </c>
      <c r="G2297" s="21">
        <f>IF(F2297&gt;23500000,NA(),IF(F2297&lt;=4890000,1040000,IF(F2297&lt;=6550000,670000,620000)))</f>
        <v/>
      </c>
      <c r="H2297" s="21">
        <f>IF(D2297&lt;=0,0,MAX(0,MIN(2000000,D2297-MIN(100000,ROUNDDOWN(F2297*0.05,0)))))</f>
        <v/>
      </c>
      <c r="I2297" s="21">
        <f>IF(C2297&lt;=2000,0,MIN(C2297,ROUNDDOWN(F2297*0.4,0))-2000)</f>
        <v/>
      </c>
      <c r="J2297" s="21">
        <f>MAX(0,ROUNDDOWN(F2297-E2297-G2297,-3))</f>
        <v/>
      </c>
      <c r="K2297" s="21">
        <f>MAX(0,ROUNDDOWN(F2297-E2297-G2297-H2297-I2297,-3))</f>
        <v/>
      </c>
      <c r="L2297" s="21">
        <f>MAX(0,ROUNDDOWN(F2297-E2297-G2297-H2297,-3))</f>
        <v/>
      </c>
      <c r="M2297" s="21">
        <f>IF(J2297&lt;=0,0,ROUNDDOWN((J2297*LOOKUP(J2297,{0,1950001,3300001,6950001,9000001,18000001,40000001},{0.05,0.1,0.2,0.23,0.33,0.4,0.45})-LOOKUP(J2297,{0,1950001,3300001,6950001,9000001,18000001,40000001},{0,97500,427500,636000,1536000,2796000,4796000}))*1.021,-2))</f>
        <v/>
      </c>
      <c r="N2297" s="21">
        <f>IF(K2297&lt;=0,0,ROUNDDOWN((K2297*LOOKUP(K2297,{0,1950001,3300001,6950001,9000001,18000001,40000001},{0.05,0.1,0.2,0.23,0.33,0.4,0.45})-LOOKUP(K2297,{0,1950001,3300001,6950001,9000001,18000001,40000001},{0,97500,427500,636000,1536000,2796000,4796000}))*1.021,-2))</f>
        <v/>
      </c>
      <c r="O2297" s="21">
        <f>IF(L2297&lt;=0,0,ROUNDDOWN((L2297*LOOKUP(L2297,{0,1950001,3300001,6950001,9000001,18000001,40000001},{0.05,0.1,0.2,0.23,0.33,0.4,0.45})-LOOKUP(L2297,{0,1950001,3300001,6950001,9000001,18000001,40000001},{0,97500,427500,636000,1536000,2796000,4796000}))*1.021,-2))</f>
        <v/>
      </c>
      <c r="P2297" s="21">
        <f>MAX(0,ROUNDDOWN(F2297-E2297-430000,-3))</f>
        <v/>
      </c>
      <c r="Q2297" s="21">
        <f>MAX(0,ROUNDDOWN(F2297-E2297-430000-H2297,-3))</f>
        <v/>
      </c>
      <c r="R2297" s="21">
        <f>IF(F2297&lt;=450000,0,MAX(0,P2297*0.06-MIN(50000,P2297)*0.03))</f>
        <v/>
      </c>
      <c r="S2297" s="21">
        <f>IF(F2297&lt;=450000,0,MAX(0,P2297*0.04-MIN(50000,P2297)*0.02))</f>
        <v/>
      </c>
      <c r="T2297" s="21">
        <f>IF(F2297&lt;=450000,0,MAX(0,Q2297*0.06-MIN(50000,Q2297)*0.03))</f>
        <v/>
      </c>
      <c r="U2297" s="21">
        <f>IF(F2297&lt;=450000,0,MAX(0,Q2297*0.04-MIN(50000,Q2297)*0.02))</f>
        <v/>
      </c>
      <c r="V2297" s="21">
        <f>50000+MAX(0,G2297-480000)</f>
        <v/>
      </c>
      <c r="W2297" s="21">
        <f>P2297-V2297</f>
        <v/>
      </c>
      <c r="X2297" s="21">
        <f>Q2297-V2297</f>
        <v/>
      </c>
      <c r="Y2297" s="22">
        <f>IF(W2297&lt;0,0.9,LOOKUP(W2297,{0,1950001,3300001,6950001,9000001,18000001,40000001},{0.84895,0.7979,0.6958,0.66517,0.56307,0.4916,0.44055}))</f>
        <v/>
      </c>
      <c r="Z2297" s="22">
        <f>IF(X2297&lt;0,0.9,LOOKUP(X2297,{0,1950001,3300001,6950001,9000001,18000001,40000001},{0.84895,0.7979,0.6958,0.66517,0.56307,0.4916,0.44055}))</f>
        <v/>
      </c>
      <c r="AA2297" s="22">
        <f>IF(W2297&lt;0,0,CHOOSE(MATCH(W2297,{0,1950001,3300001,6950001,9000001},1),5.105/84.895,10.21/79.79,20.42/69.58,23.483/66.517,33.693/56.307))</f>
        <v/>
      </c>
      <c r="AB2297" s="21">
        <f>IF(C2297&lt;=2000,0,(MIN(C2297,ROUNDDOWN(F2297*0.3,0))-2000)*0.1)</f>
        <v/>
      </c>
      <c r="AC2297" s="21">
        <f>IF(C2297&lt;=2000,0,MIN((C2297-2000)*Y2297,(R2297+S2297)*0.2))</f>
        <v/>
      </c>
      <c r="AD2297" s="21">
        <f>IF(C2297&lt;=2000,0,MIN((C2297-2000)*Z2297,(T2297+U2297)*0.2))</f>
        <v/>
      </c>
      <c r="AE2297" s="21">
        <f>AC2297*AA2297</f>
        <v/>
      </c>
      <c r="AF2297" s="21">
        <f>ROUNDDOWN(R2297,-2)+ROUNDDOWN(S2297,-2)</f>
        <v/>
      </c>
      <c r="AG2297" s="21">
        <f>ROUNDDOWN(MAX(0,R2297-(AB2297+AC2297+AE2297)*0.6),-2)+ROUNDDOWN(MAX(0,S2297-(AB2297+AC2297+AE2297)*0.4),-2)</f>
        <v/>
      </c>
      <c r="AH2297" s="21">
        <f>ROUNDDOWN(MAX(0,T2297-(AB2297+AD2297)*0.6),-2)+ROUNDDOWN(MAX(0,U2297-(AB2297+AD2297)*0.4),-2)</f>
        <v/>
      </c>
      <c r="AI2297" s="21">
        <f>ROUNDDOWN(T2297,-2)+ROUNDDOWN(U2297,-2)</f>
        <v/>
      </c>
      <c r="AJ2297" s="21">
        <f>M2297+AF2297</f>
        <v/>
      </c>
      <c r="AK2297" s="21">
        <f>M2297+AG2297</f>
        <v/>
      </c>
      <c r="AL2297" s="21">
        <f>N2297+AH2297</f>
        <v/>
      </c>
      <c r="AM2297" s="21">
        <f>O2297+AI2297</f>
        <v/>
      </c>
      <c r="AN2297" s="21">
        <f>N2297+AI2297</f>
        <v/>
      </c>
      <c r="AO2297" s="21">
        <f>ROUNDDOWN((R2297+S2297)*0.2/Y2297+2000,0)</f>
        <v/>
      </c>
      <c r="AP2297" s="21">
        <f>ROUNDDOWN((T2297+U2297)*0.2/Z2297+2000,0)</f>
        <v/>
      </c>
      <c r="AQ2297" s="21">
        <f>AL2297-AK2297</f>
        <v/>
      </c>
      <c r="AR2297" s="21">
        <f>AM2297-AK2297</f>
        <v/>
      </c>
      <c r="AS2297" s="21">
        <f>AM2297-AL2297</f>
        <v/>
      </c>
      <c r="AT2297" s="21">
        <f>AK2297+C2297-AJ2297</f>
        <v/>
      </c>
      <c r="AU2297" s="21">
        <f>AL2297+C2297-AM2297</f>
        <v/>
      </c>
      <c r="AV2297" s="21">
        <f>AN2297+C2297-AM2297</f>
        <v/>
      </c>
    </row>
    <row r="2298">
      <c r="A2298" t="inlineStr">
        <is>
          <t>1万円刻み</t>
        </is>
      </c>
      <c r="B2298" s="21">
        <f>'5_1万円刻み'!$A$535</f>
        <v/>
      </c>
      <c r="C2298" s="21">
        <f>AO2298</f>
        <v/>
      </c>
      <c r="D2298" s="21" t="n">
        <v>0</v>
      </c>
      <c r="E2298" s="21">
        <f>ROUND(MIN(B2298/12,650000)*12*0.0915+MIN(B2298/12,1390000)*12*(0.0504+0)+B2298*0.005,0)</f>
        <v/>
      </c>
      <c r="F2298" s="21">
        <f>IF(B2298&lt;741000,0,IF(B2298&lt;2191000,B2298-740000,IF(B2298&lt;2193000,1451000,IF(B2298&lt;2196000,1453000,IF(B2298&lt;2200000,1456000,IF(B2298&lt;3600000,ROUND(ROUNDDOWN(B2298/4,-3)*2.8,0)-80000,IF(B2298&lt;6600000,ROUND(ROUNDDOWN(B2298/4,-3)*3.2,0)-440000,IF(B2298&lt;8500000,ROUNDDOWN(B2298*0.9,0)-1100000,B2298-1950000))))))))</f>
        <v/>
      </c>
      <c r="G2298" s="21">
        <f>IF(F2298&gt;23500000,NA(),IF(F2298&lt;=4890000,1040000,IF(F2298&lt;=6550000,670000,620000)))</f>
        <v/>
      </c>
      <c r="H2298" s="21">
        <f>IF(D2298&lt;=0,0,MAX(0,MIN(2000000,D2298-MIN(100000,ROUNDDOWN(F2298*0.05,0)))))</f>
        <v/>
      </c>
      <c r="I2298" s="21">
        <f>IF(C2298&lt;=2000,0,MIN(C2298,ROUNDDOWN(F2298*0.4,0))-2000)</f>
        <v/>
      </c>
      <c r="J2298" s="21">
        <f>MAX(0,ROUNDDOWN(F2298-E2298-G2298,-3))</f>
        <v/>
      </c>
      <c r="K2298" s="21">
        <f>MAX(0,ROUNDDOWN(F2298-E2298-G2298-H2298-I2298,-3))</f>
        <v/>
      </c>
      <c r="L2298" s="21">
        <f>MAX(0,ROUNDDOWN(F2298-E2298-G2298-H2298,-3))</f>
        <v/>
      </c>
      <c r="M2298" s="21">
        <f>IF(J2298&lt;=0,0,ROUNDDOWN((J2298*LOOKUP(J2298,{0,1950001,3300001,6950001,9000001,18000001,40000001},{0.05,0.1,0.2,0.23,0.33,0.4,0.45})-LOOKUP(J2298,{0,1950001,3300001,6950001,9000001,18000001,40000001},{0,97500,427500,636000,1536000,2796000,4796000}))*1.021,-2))</f>
        <v/>
      </c>
      <c r="N2298" s="21">
        <f>IF(K2298&lt;=0,0,ROUNDDOWN((K2298*LOOKUP(K2298,{0,1950001,3300001,6950001,9000001,18000001,40000001},{0.05,0.1,0.2,0.23,0.33,0.4,0.45})-LOOKUP(K2298,{0,1950001,3300001,6950001,9000001,18000001,40000001},{0,97500,427500,636000,1536000,2796000,4796000}))*1.021,-2))</f>
        <v/>
      </c>
      <c r="O2298" s="21">
        <f>IF(L2298&lt;=0,0,ROUNDDOWN((L2298*LOOKUP(L2298,{0,1950001,3300001,6950001,9000001,18000001,40000001},{0.05,0.1,0.2,0.23,0.33,0.4,0.45})-LOOKUP(L2298,{0,1950001,3300001,6950001,9000001,18000001,40000001},{0,97500,427500,636000,1536000,2796000,4796000}))*1.021,-2))</f>
        <v/>
      </c>
      <c r="P2298" s="21">
        <f>MAX(0,ROUNDDOWN(F2298-E2298-430000,-3))</f>
        <v/>
      </c>
      <c r="Q2298" s="21">
        <f>MAX(0,ROUNDDOWN(F2298-E2298-430000-H2298,-3))</f>
        <v/>
      </c>
      <c r="R2298" s="21">
        <f>IF(F2298&lt;=450000,0,MAX(0,P2298*0.06-MIN(50000,P2298)*0.03))</f>
        <v/>
      </c>
      <c r="S2298" s="21">
        <f>IF(F2298&lt;=450000,0,MAX(0,P2298*0.04-MIN(50000,P2298)*0.02))</f>
        <v/>
      </c>
      <c r="T2298" s="21">
        <f>IF(F2298&lt;=450000,0,MAX(0,Q2298*0.06-MIN(50000,Q2298)*0.03))</f>
        <v/>
      </c>
      <c r="U2298" s="21">
        <f>IF(F2298&lt;=450000,0,MAX(0,Q2298*0.04-MIN(50000,Q2298)*0.02))</f>
        <v/>
      </c>
      <c r="V2298" s="21">
        <f>50000+MAX(0,G2298-480000)</f>
        <v/>
      </c>
      <c r="W2298" s="21">
        <f>P2298-V2298</f>
        <v/>
      </c>
      <c r="X2298" s="21">
        <f>Q2298-V2298</f>
        <v/>
      </c>
      <c r="Y2298" s="22">
        <f>IF(W2298&lt;0,0.9,LOOKUP(W2298,{0,1950001,3300001,6950001,9000001,18000001,40000001},{0.84895,0.7979,0.6958,0.66517,0.56307,0.4916,0.44055}))</f>
        <v/>
      </c>
      <c r="Z2298" s="22">
        <f>IF(X2298&lt;0,0.9,LOOKUP(X2298,{0,1950001,3300001,6950001,9000001,18000001,40000001},{0.84895,0.7979,0.6958,0.66517,0.56307,0.4916,0.44055}))</f>
        <v/>
      </c>
      <c r="AA2298" s="22">
        <f>IF(W2298&lt;0,0,CHOOSE(MATCH(W2298,{0,1950001,3300001,6950001,9000001},1),5.105/84.895,10.21/79.79,20.42/69.58,23.483/66.517,33.693/56.307))</f>
        <v/>
      </c>
      <c r="AB2298" s="21">
        <f>IF(C2298&lt;=2000,0,(MIN(C2298,ROUNDDOWN(F2298*0.3,0))-2000)*0.1)</f>
        <v/>
      </c>
      <c r="AC2298" s="21">
        <f>IF(C2298&lt;=2000,0,MIN((C2298-2000)*Y2298,(R2298+S2298)*0.2))</f>
        <v/>
      </c>
      <c r="AD2298" s="21">
        <f>IF(C2298&lt;=2000,0,MIN((C2298-2000)*Z2298,(T2298+U2298)*0.2))</f>
        <v/>
      </c>
      <c r="AE2298" s="21">
        <f>AC2298*AA2298</f>
        <v/>
      </c>
      <c r="AF2298" s="21">
        <f>ROUNDDOWN(R2298,-2)+ROUNDDOWN(S2298,-2)</f>
        <v/>
      </c>
      <c r="AG2298" s="21">
        <f>ROUNDDOWN(MAX(0,R2298-(AB2298+AC2298+AE2298)*0.6),-2)+ROUNDDOWN(MAX(0,S2298-(AB2298+AC2298+AE2298)*0.4),-2)</f>
        <v/>
      </c>
      <c r="AH2298" s="21">
        <f>ROUNDDOWN(MAX(0,T2298-(AB2298+AD2298)*0.6),-2)+ROUNDDOWN(MAX(0,U2298-(AB2298+AD2298)*0.4),-2)</f>
        <v/>
      </c>
      <c r="AI2298" s="21">
        <f>ROUNDDOWN(T2298,-2)+ROUNDDOWN(U2298,-2)</f>
        <v/>
      </c>
      <c r="AJ2298" s="21">
        <f>M2298+AF2298</f>
        <v/>
      </c>
      <c r="AK2298" s="21">
        <f>M2298+AG2298</f>
        <v/>
      </c>
      <c r="AL2298" s="21">
        <f>N2298+AH2298</f>
        <v/>
      </c>
      <c r="AM2298" s="21">
        <f>O2298+AI2298</f>
        <v/>
      </c>
      <c r="AN2298" s="21">
        <f>N2298+AI2298</f>
        <v/>
      </c>
      <c r="AO2298" s="21">
        <f>ROUNDDOWN((R2298+S2298)*0.2/Y2298+2000,0)</f>
        <v/>
      </c>
      <c r="AP2298" s="21">
        <f>ROUNDDOWN((T2298+U2298)*0.2/Z2298+2000,0)</f>
        <v/>
      </c>
      <c r="AQ2298" s="21">
        <f>AL2298-AK2298</f>
        <v/>
      </c>
      <c r="AR2298" s="21">
        <f>AM2298-AK2298</f>
        <v/>
      </c>
      <c r="AS2298" s="21">
        <f>AM2298-AL2298</f>
        <v/>
      </c>
      <c r="AT2298" s="21">
        <f>AK2298+C2298-AJ2298</f>
        <v/>
      </c>
      <c r="AU2298" s="21">
        <f>AL2298+C2298-AM2298</f>
        <v/>
      </c>
      <c r="AV2298" s="21">
        <f>AN2298+C2298-AM2298</f>
        <v/>
      </c>
    </row>
    <row r="2299">
      <c r="A2299" t="inlineStr">
        <is>
          <t>1万円刻み</t>
        </is>
      </c>
      <c r="B2299" s="21">
        <f>'5_1万円刻み'!$A$536</f>
        <v/>
      </c>
      <c r="C2299" s="21">
        <f>AO2299</f>
        <v/>
      </c>
      <c r="D2299" s="21" t="n">
        <v>0</v>
      </c>
      <c r="E2299" s="21">
        <f>ROUND(MIN(B2299/12,650000)*12*0.0915+MIN(B2299/12,1390000)*12*(0.0504+0)+B2299*0.005,0)</f>
        <v/>
      </c>
      <c r="F2299" s="21">
        <f>IF(B2299&lt;741000,0,IF(B2299&lt;2191000,B2299-740000,IF(B2299&lt;2193000,1451000,IF(B2299&lt;2196000,1453000,IF(B2299&lt;2200000,1456000,IF(B2299&lt;3600000,ROUND(ROUNDDOWN(B2299/4,-3)*2.8,0)-80000,IF(B2299&lt;6600000,ROUND(ROUNDDOWN(B2299/4,-3)*3.2,0)-440000,IF(B2299&lt;8500000,ROUNDDOWN(B2299*0.9,0)-1100000,B2299-1950000))))))))</f>
        <v/>
      </c>
      <c r="G2299" s="21">
        <f>IF(F2299&gt;23500000,NA(),IF(F2299&lt;=4890000,1040000,IF(F2299&lt;=6550000,670000,620000)))</f>
        <v/>
      </c>
      <c r="H2299" s="21">
        <f>IF(D2299&lt;=0,0,MAX(0,MIN(2000000,D2299-MIN(100000,ROUNDDOWN(F2299*0.05,0)))))</f>
        <v/>
      </c>
      <c r="I2299" s="21">
        <f>IF(C2299&lt;=2000,0,MIN(C2299,ROUNDDOWN(F2299*0.4,0))-2000)</f>
        <v/>
      </c>
      <c r="J2299" s="21">
        <f>MAX(0,ROUNDDOWN(F2299-E2299-G2299,-3))</f>
        <v/>
      </c>
      <c r="K2299" s="21">
        <f>MAX(0,ROUNDDOWN(F2299-E2299-G2299-H2299-I2299,-3))</f>
        <v/>
      </c>
      <c r="L2299" s="21">
        <f>MAX(0,ROUNDDOWN(F2299-E2299-G2299-H2299,-3))</f>
        <v/>
      </c>
      <c r="M2299" s="21">
        <f>IF(J2299&lt;=0,0,ROUNDDOWN((J2299*LOOKUP(J2299,{0,1950001,3300001,6950001,9000001,18000001,40000001},{0.05,0.1,0.2,0.23,0.33,0.4,0.45})-LOOKUP(J2299,{0,1950001,3300001,6950001,9000001,18000001,40000001},{0,97500,427500,636000,1536000,2796000,4796000}))*1.021,-2))</f>
        <v/>
      </c>
      <c r="N2299" s="21">
        <f>IF(K2299&lt;=0,0,ROUNDDOWN((K2299*LOOKUP(K2299,{0,1950001,3300001,6950001,9000001,18000001,40000001},{0.05,0.1,0.2,0.23,0.33,0.4,0.45})-LOOKUP(K2299,{0,1950001,3300001,6950001,9000001,18000001,40000001},{0,97500,427500,636000,1536000,2796000,4796000}))*1.021,-2))</f>
        <v/>
      </c>
      <c r="O2299" s="21">
        <f>IF(L2299&lt;=0,0,ROUNDDOWN((L2299*LOOKUP(L2299,{0,1950001,3300001,6950001,9000001,18000001,40000001},{0.05,0.1,0.2,0.23,0.33,0.4,0.45})-LOOKUP(L2299,{0,1950001,3300001,6950001,9000001,18000001,40000001},{0,97500,427500,636000,1536000,2796000,4796000}))*1.021,-2))</f>
        <v/>
      </c>
      <c r="P2299" s="21">
        <f>MAX(0,ROUNDDOWN(F2299-E2299-430000,-3))</f>
        <v/>
      </c>
      <c r="Q2299" s="21">
        <f>MAX(0,ROUNDDOWN(F2299-E2299-430000-H2299,-3))</f>
        <v/>
      </c>
      <c r="R2299" s="21">
        <f>IF(F2299&lt;=450000,0,MAX(0,P2299*0.06-MIN(50000,P2299)*0.03))</f>
        <v/>
      </c>
      <c r="S2299" s="21">
        <f>IF(F2299&lt;=450000,0,MAX(0,P2299*0.04-MIN(50000,P2299)*0.02))</f>
        <v/>
      </c>
      <c r="T2299" s="21">
        <f>IF(F2299&lt;=450000,0,MAX(0,Q2299*0.06-MIN(50000,Q2299)*0.03))</f>
        <v/>
      </c>
      <c r="U2299" s="21">
        <f>IF(F2299&lt;=450000,0,MAX(0,Q2299*0.04-MIN(50000,Q2299)*0.02))</f>
        <v/>
      </c>
      <c r="V2299" s="21">
        <f>50000+MAX(0,G2299-480000)</f>
        <v/>
      </c>
      <c r="W2299" s="21">
        <f>P2299-V2299</f>
        <v/>
      </c>
      <c r="X2299" s="21">
        <f>Q2299-V2299</f>
        <v/>
      </c>
      <c r="Y2299" s="22">
        <f>IF(W2299&lt;0,0.9,LOOKUP(W2299,{0,1950001,3300001,6950001,9000001,18000001,40000001},{0.84895,0.7979,0.6958,0.66517,0.56307,0.4916,0.44055}))</f>
        <v/>
      </c>
      <c r="Z2299" s="22">
        <f>IF(X2299&lt;0,0.9,LOOKUP(X2299,{0,1950001,3300001,6950001,9000001,18000001,40000001},{0.84895,0.7979,0.6958,0.66517,0.56307,0.4916,0.44055}))</f>
        <v/>
      </c>
      <c r="AA2299" s="22">
        <f>IF(W2299&lt;0,0,CHOOSE(MATCH(W2299,{0,1950001,3300001,6950001,9000001},1),5.105/84.895,10.21/79.79,20.42/69.58,23.483/66.517,33.693/56.307))</f>
        <v/>
      </c>
      <c r="AB2299" s="21">
        <f>IF(C2299&lt;=2000,0,(MIN(C2299,ROUNDDOWN(F2299*0.3,0))-2000)*0.1)</f>
        <v/>
      </c>
      <c r="AC2299" s="21">
        <f>IF(C2299&lt;=2000,0,MIN((C2299-2000)*Y2299,(R2299+S2299)*0.2))</f>
        <v/>
      </c>
      <c r="AD2299" s="21">
        <f>IF(C2299&lt;=2000,0,MIN((C2299-2000)*Z2299,(T2299+U2299)*0.2))</f>
        <v/>
      </c>
      <c r="AE2299" s="21">
        <f>AC2299*AA2299</f>
        <v/>
      </c>
      <c r="AF2299" s="21">
        <f>ROUNDDOWN(R2299,-2)+ROUNDDOWN(S2299,-2)</f>
        <v/>
      </c>
      <c r="AG2299" s="21">
        <f>ROUNDDOWN(MAX(0,R2299-(AB2299+AC2299+AE2299)*0.6),-2)+ROUNDDOWN(MAX(0,S2299-(AB2299+AC2299+AE2299)*0.4),-2)</f>
        <v/>
      </c>
      <c r="AH2299" s="21">
        <f>ROUNDDOWN(MAX(0,T2299-(AB2299+AD2299)*0.6),-2)+ROUNDDOWN(MAX(0,U2299-(AB2299+AD2299)*0.4),-2)</f>
        <v/>
      </c>
      <c r="AI2299" s="21">
        <f>ROUNDDOWN(T2299,-2)+ROUNDDOWN(U2299,-2)</f>
        <v/>
      </c>
      <c r="AJ2299" s="21">
        <f>M2299+AF2299</f>
        <v/>
      </c>
      <c r="AK2299" s="21">
        <f>M2299+AG2299</f>
        <v/>
      </c>
      <c r="AL2299" s="21">
        <f>N2299+AH2299</f>
        <v/>
      </c>
      <c r="AM2299" s="21">
        <f>O2299+AI2299</f>
        <v/>
      </c>
      <c r="AN2299" s="21">
        <f>N2299+AI2299</f>
        <v/>
      </c>
      <c r="AO2299" s="21">
        <f>ROUNDDOWN((R2299+S2299)*0.2/Y2299+2000,0)</f>
        <v/>
      </c>
      <c r="AP2299" s="21">
        <f>ROUNDDOWN((T2299+U2299)*0.2/Z2299+2000,0)</f>
        <v/>
      </c>
      <c r="AQ2299" s="21">
        <f>AL2299-AK2299</f>
        <v/>
      </c>
      <c r="AR2299" s="21">
        <f>AM2299-AK2299</f>
        <v/>
      </c>
      <c r="AS2299" s="21">
        <f>AM2299-AL2299</f>
        <v/>
      </c>
      <c r="AT2299" s="21">
        <f>AK2299+C2299-AJ2299</f>
        <v/>
      </c>
      <c r="AU2299" s="21">
        <f>AL2299+C2299-AM2299</f>
        <v/>
      </c>
      <c r="AV2299" s="21">
        <f>AN2299+C2299-AM2299</f>
        <v/>
      </c>
    </row>
    <row r="2300">
      <c r="A2300" t="inlineStr">
        <is>
          <t>1万円刻み</t>
        </is>
      </c>
      <c r="B2300" s="21">
        <f>'5_1万円刻み'!$A$537</f>
        <v/>
      </c>
      <c r="C2300" s="21">
        <f>AO2300</f>
        <v/>
      </c>
      <c r="D2300" s="21" t="n">
        <v>0</v>
      </c>
      <c r="E2300" s="21">
        <f>ROUND(MIN(B2300/12,650000)*12*0.0915+MIN(B2300/12,1390000)*12*(0.0504+0)+B2300*0.005,0)</f>
        <v/>
      </c>
      <c r="F2300" s="21">
        <f>IF(B2300&lt;741000,0,IF(B2300&lt;2191000,B2300-740000,IF(B2300&lt;2193000,1451000,IF(B2300&lt;2196000,1453000,IF(B2300&lt;2200000,1456000,IF(B2300&lt;3600000,ROUND(ROUNDDOWN(B2300/4,-3)*2.8,0)-80000,IF(B2300&lt;6600000,ROUND(ROUNDDOWN(B2300/4,-3)*3.2,0)-440000,IF(B2300&lt;8500000,ROUNDDOWN(B2300*0.9,0)-1100000,B2300-1950000))))))))</f>
        <v/>
      </c>
      <c r="G2300" s="21">
        <f>IF(F2300&gt;23500000,NA(),IF(F2300&lt;=4890000,1040000,IF(F2300&lt;=6550000,670000,620000)))</f>
        <v/>
      </c>
      <c r="H2300" s="21">
        <f>IF(D2300&lt;=0,0,MAX(0,MIN(2000000,D2300-MIN(100000,ROUNDDOWN(F2300*0.05,0)))))</f>
        <v/>
      </c>
      <c r="I2300" s="21">
        <f>IF(C2300&lt;=2000,0,MIN(C2300,ROUNDDOWN(F2300*0.4,0))-2000)</f>
        <v/>
      </c>
      <c r="J2300" s="21">
        <f>MAX(0,ROUNDDOWN(F2300-E2300-G2300,-3))</f>
        <v/>
      </c>
      <c r="K2300" s="21">
        <f>MAX(0,ROUNDDOWN(F2300-E2300-G2300-H2300-I2300,-3))</f>
        <v/>
      </c>
      <c r="L2300" s="21">
        <f>MAX(0,ROUNDDOWN(F2300-E2300-G2300-H2300,-3))</f>
        <v/>
      </c>
      <c r="M2300" s="21">
        <f>IF(J2300&lt;=0,0,ROUNDDOWN((J2300*LOOKUP(J2300,{0,1950001,3300001,6950001,9000001,18000001,40000001},{0.05,0.1,0.2,0.23,0.33,0.4,0.45})-LOOKUP(J2300,{0,1950001,3300001,6950001,9000001,18000001,40000001},{0,97500,427500,636000,1536000,2796000,4796000}))*1.021,-2))</f>
        <v/>
      </c>
      <c r="N2300" s="21">
        <f>IF(K2300&lt;=0,0,ROUNDDOWN((K2300*LOOKUP(K2300,{0,1950001,3300001,6950001,9000001,18000001,40000001},{0.05,0.1,0.2,0.23,0.33,0.4,0.45})-LOOKUP(K2300,{0,1950001,3300001,6950001,9000001,18000001,40000001},{0,97500,427500,636000,1536000,2796000,4796000}))*1.021,-2))</f>
        <v/>
      </c>
      <c r="O2300" s="21">
        <f>IF(L2300&lt;=0,0,ROUNDDOWN((L2300*LOOKUP(L2300,{0,1950001,3300001,6950001,9000001,18000001,40000001},{0.05,0.1,0.2,0.23,0.33,0.4,0.45})-LOOKUP(L2300,{0,1950001,3300001,6950001,9000001,18000001,40000001},{0,97500,427500,636000,1536000,2796000,4796000}))*1.021,-2))</f>
        <v/>
      </c>
      <c r="P2300" s="21">
        <f>MAX(0,ROUNDDOWN(F2300-E2300-430000,-3))</f>
        <v/>
      </c>
      <c r="Q2300" s="21">
        <f>MAX(0,ROUNDDOWN(F2300-E2300-430000-H2300,-3))</f>
        <v/>
      </c>
      <c r="R2300" s="21">
        <f>IF(F2300&lt;=450000,0,MAX(0,P2300*0.06-MIN(50000,P2300)*0.03))</f>
        <v/>
      </c>
      <c r="S2300" s="21">
        <f>IF(F2300&lt;=450000,0,MAX(0,P2300*0.04-MIN(50000,P2300)*0.02))</f>
        <v/>
      </c>
      <c r="T2300" s="21">
        <f>IF(F2300&lt;=450000,0,MAX(0,Q2300*0.06-MIN(50000,Q2300)*0.03))</f>
        <v/>
      </c>
      <c r="U2300" s="21">
        <f>IF(F2300&lt;=450000,0,MAX(0,Q2300*0.04-MIN(50000,Q2300)*0.02))</f>
        <v/>
      </c>
      <c r="V2300" s="21">
        <f>50000+MAX(0,G2300-480000)</f>
        <v/>
      </c>
      <c r="W2300" s="21">
        <f>P2300-V2300</f>
        <v/>
      </c>
      <c r="X2300" s="21">
        <f>Q2300-V2300</f>
        <v/>
      </c>
      <c r="Y2300" s="22">
        <f>IF(W2300&lt;0,0.9,LOOKUP(W2300,{0,1950001,3300001,6950001,9000001,18000001,40000001},{0.84895,0.7979,0.6958,0.66517,0.56307,0.4916,0.44055}))</f>
        <v/>
      </c>
      <c r="Z2300" s="22">
        <f>IF(X2300&lt;0,0.9,LOOKUP(X2300,{0,1950001,3300001,6950001,9000001,18000001,40000001},{0.84895,0.7979,0.6958,0.66517,0.56307,0.4916,0.44055}))</f>
        <v/>
      </c>
      <c r="AA2300" s="22">
        <f>IF(W2300&lt;0,0,CHOOSE(MATCH(W2300,{0,1950001,3300001,6950001,9000001},1),5.105/84.895,10.21/79.79,20.42/69.58,23.483/66.517,33.693/56.307))</f>
        <v/>
      </c>
      <c r="AB2300" s="21">
        <f>IF(C2300&lt;=2000,0,(MIN(C2300,ROUNDDOWN(F2300*0.3,0))-2000)*0.1)</f>
        <v/>
      </c>
      <c r="AC2300" s="21">
        <f>IF(C2300&lt;=2000,0,MIN((C2300-2000)*Y2300,(R2300+S2300)*0.2))</f>
        <v/>
      </c>
      <c r="AD2300" s="21">
        <f>IF(C2300&lt;=2000,0,MIN((C2300-2000)*Z2300,(T2300+U2300)*0.2))</f>
        <v/>
      </c>
      <c r="AE2300" s="21">
        <f>AC2300*AA2300</f>
        <v/>
      </c>
      <c r="AF2300" s="21">
        <f>ROUNDDOWN(R2300,-2)+ROUNDDOWN(S2300,-2)</f>
        <v/>
      </c>
      <c r="AG2300" s="21">
        <f>ROUNDDOWN(MAX(0,R2300-(AB2300+AC2300+AE2300)*0.6),-2)+ROUNDDOWN(MAX(0,S2300-(AB2300+AC2300+AE2300)*0.4),-2)</f>
        <v/>
      </c>
      <c r="AH2300" s="21">
        <f>ROUNDDOWN(MAX(0,T2300-(AB2300+AD2300)*0.6),-2)+ROUNDDOWN(MAX(0,U2300-(AB2300+AD2300)*0.4),-2)</f>
        <v/>
      </c>
      <c r="AI2300" s="21">
        <f>ROUNDDOWN(T2300,-2)+ROUNDDOWN(U2300,-2)</f>
        <v/>
      </c>
      <c r="AJ2300" s="21">
        <f>M2300+AF2300</f>
        <v/>
      </c>
      <c r="AK2300" s="21">
        <f>M2300+AG2300</f>
        <v/>
      </c>
      <c r="AL2300" s="21">
        <f>N2300+AH2300</f>
        <v/>
      </c>
      <c r="AM2300" s="21">
        <f>O2300+AI2300</f>
        <v/>
      </c>
      <c r="AN2300" s="21">
        <f>N2300+AI2300</f>
        <v/>
      </c>
      <c r="AO2300" s="21">
        <f>ROUNDDOWN((R2300+S2300)*0.2/Y2300+2000,0)</f>
        <v/>
      </c>
      <c r="AP2300" s="21">
        <f>ROUNDDOWN((T2300+U2300)*0.2/Z2300+2000,0)</f>
        <v/>
      </c>
      <c r="AQ2300" s="21">
        <f>AL2300-AK2300</f>
        <v/>
      </c>
      <c r="AR2300" s="21">
        <f>AM2300-AK2300</f>
        <v/>
      </c>
      <c r="AS2300" s="21">
        <f>AM2300-AL2300</f>
        <v/>
      </c>
      <c r="AT2300" s="21">
        <f>AK2300+C2300-AJ2300</f>
        <v/>
      </c>
      <c r="AU2300" s="21">
        <f>AL2300+C2300-AM2300</f>
        <v/>
      </c>
      <c r="AV2300" s="21">
        <f>AN2300+C2300-AM2300</f>
        <v/>
      </c>
    </row>
    <row r="2301">
      <c r="A2301" t="inlineStr">
        <is>
          <t>1万円刻み</t>
        </is>
      </c>
      <c r="B2301" s="21">
        <f>'5_1万円刻み'!$A$538</f>
        <v/>
      </c>
      <c r="C2301" s="21">
        <f>AO2301</f>
        <v/>
      </c>
      <c r="D2301" s="21" t="n">
        <v>0</v>
      </c>
      <c r="E2301" s="21">
        <f>ROUND(MIN(B2301/12,650000)*12*0.0915+MIN(B2301/12,1390000)*12*(0.0504+0)+B2301*0.005,0)</f>
        <v/>
      </c>
      <c r="F2301" s="21">
        <f>IF(B2301&lt;741000,0,IF(B2301&lt;2191000,B2301-740000,IF(B2301&lt;2193000,1451000,IF(B2301&lt;2196000,1453000,IF(B2301&lt;2200000,1456000,IF(B2301&lt;3600000,ROUND(ROUNDDOWN(B2301/4,-3)*2.8,0)-80000,IF(B2301&lt;6600000,ROUND(ROUNDDOWN(B2301/4,-3)*3.2,0)-440000,IF(B2301&lt;8500000,ROUNDDOWN(B2301*0.9,0)-1100000,B2301-1950000))))))))</f>
        <v/>
      </c>
      <c r="G2301" s="21">
        <f>IF(F2301&gt;23500000,NA(),IF(F2301&lt;=4890000,1040000,IF(F2301&lt;=6550000,670000,620000)))</f>
        <v/>
      </c>
      <c r="H2301" s="21">
        <f>IF(D2301&lt;=0,0,MAX(0,MIN(2000000,D2301-MIN(100000,ROUNDDOWN(F2301*0.05,0)))))</f>
        <v/>
      </c>
      <c r="I2301" s="21">
        <f>IF(C2301&lt;=2000,0,MIN(C2301,ROUNDDOWN(F2301*0.4,0))-2000)</f>
        <v/>
      </c>
      <c r="J2301" s="21">
        <f>MAX(0,ROUNDDOWN(F2301-E2301-G2301,-3))</f>
        <v/>
      </c>
      <c r="K2301" s="21">
        <f>MAX(0,ROUNDDOWN(F2301-E2301-G2301-H2301-I2301,-3))</f>
        <v/>
      </c>
      <c r="L2301" s="21">
        <f>MAX(0,ROUNDDOWN(F2301-E2301-G2301-H2301,-3))</f>
        <v/>
      </c>
      <c r="M2301" s="21">
        <f>IF(J2301&lt;=0,0,ROUNDDOWN((J2301*LOOKUP(J2301,{0,1950001,3300001,6950001,9000001,18000001,40000001},{0.05,0.1,0.2,0.23,0.33,0.4,0.45})-LOOKUP(J2301,{0,1950001,3300001,6950001,9000001,18000001,40000001},{0,97500,427500,636000,1536000,2796000,4796000}))*1.021,-2))</f>
        <v/>
      </c>
      <c r="N2301" s="21">
        <f>IF(K2301&lt;=0,0,ROUNDDOWN((K2301*LOOKUP(K2301,{0,1950001,3300001,6950001,9000001,18000001,40000001},{0.05,0.1,0.2,0.23,0.33,0.4,0.45})-LOOKUP(K2301,{0,1950001,3300001,6950001,9000001,18000001,40000001},{0,97500,427500,636000,1536000,2796000,4796000}))*1.021,-2))</f>
        <v/>
      </c>
      <c r="O2301" s="21">
        <f>IF(L2301&lt;=0,0,ROUNDDOWN((L2301*LOOKUP(L2301,{0,1950001,3300001,6950001,9000001,18000001,40000001},{0.05,0.1,0.2,0.23,0.33,0.4,0.45})-LOOKUP(L2301,{0,1950001,3300001,6950001,9000001,18000001,40000001},{0,97500,427500,636000,1536000,2796000,4796000}))*1.021,-2))</f>
        <v/>
      </c>
      <c r="P2301" s="21">
        <f>MAX(0,ROUNDDOWN(F2301-E2301-430000,-3))</f>
        <v/>
      </c>
      <c r="Q2301" s="21">
        <f>MAX(0,ROUNDDOWN(F2301-E2301-430000-H2301,-3))</f>
        <v/>
      </c>
      <c r="R2301" s="21">
        <f>IF(F2301&lt;=450000,0,MAX(0,P2301*0.06-MIN(50000,P2301)*0.03))</f>
        <v/>
      </c>
      <c r="S2301" s="21">
        <f>IF(F2301&lt;=450000,0,MAX(0,P2301*0.04-MIN(50000,P2301)*0.02))</f>
        <v/>
      </c>
      <c r="T2301" s="21">
        <f>IF(F2301&lt;=450000,0,MAX(0,Q2301*0.06-MIN(50000,Q2301)*0.03))</f>
        <v/>
      </c>
      <c r="U2301" s="21">
        <f>IF(F2301&lt;=450000,0,MAX(0,Q2301*0.04-MIN(50000,Q2301)*0.02))</f>
        <v/>
      </c>
      <c r="V2301" s="21">
        <f>50000+MAX(0,G2301-480000)</f>
        <v/>
      </c>
      <c r="W2301" s="21">
        <f>P2301-V2301</f>
        <v/>
      </c>
      <c r="X2301" s="21">
        <f>Q2301-V2301</f>
        <v/>
      </c>
      <c r="Y2301" s="22">
        <f>IF(W2301&lt;0,0.9,LOOKUP(W2301,{0,1950001,3300001,6950001,9000001,18000001,40000001},{0.84895,0.7979,0.6958,0.66517,0.56307,0.4916,0.44055}))</f>
        <v/>
      </c>
      <c r="Z2301" s="22">
        <f>IF(X2301&lt;0,0.9,LOOKUP(X2301,{0,1950001,3300001,6950001,9000001,18000001,40000001},{0.84895,0.7979,0.6958,0.66517,0.56307,0.4916,0.44055}))</f>
        <v/>
      </c>
      <c r="AA2301" s="22">
        <f>IF(W2301&lt;0,0,CHOOSE(MATCH(W2301,{0,1950001,3300001,6950001,9000001},1),5.105/84.895,10.21/79.79,20.42/69.58,23.483/66.517,33.693/56.307))</f>
        <v/>
      </c>
      <c r="AB2301" s="21">
        <f>IF(C2301&lt;=2000,0,(MIN(C2301,ROUNDDOWN(F2301*0.3,0))-2000)*0.1)</f>
        <v/>
      </c>
      <c r="AC2301" s="21">
        <f>IF(C2301&lt;=2000,0,MIN((C2301-2000)*Y2301,(R2301+S2301)*0.2))</f>
        <v/>
      </c>
      <c r="AD2301" s="21">
        <f>IF(C2301&lt;=2000,0,MIN((C2301-2000)*Z2301,(T2301+U2301)*0.2))</f>
        <v/>
      </c>
      <c r="AE2301" s="21">
        <f>AC2301*AA2301</f>
        <v/>
      </c>
      <c r="AF2301" s="21">
        <f>ROUNDDOWN(R2301,-2)+ROUNDDOWN(S2301,-2)</f>
        <v/>
      </c>
      <c r="AG2301" s="21">
        <f>ROUNDDOWN(MAX(0,R2301-(AB2301+AC2301+AE2301)*0.6),-2)+ROUNDDOWN(MAX(0,S2301-(AB2301+AC2301+AE2301)*0.4),-2)</f>
        <v/>
      </c>
      <c r="AH2301" s="21">
        <f>ROUNDDOWN(MAX(0,T2301-(AB2301+AD2301)*0.6),-2)+ROUNDDOWN(MAX(0,U2301-(AB2301+AD2301)*0.4),-2)</f>
        <v/>
      </c>
      <c r="AI2301" s="21">
        <f>ROUNDDOWN(T2301,-2)+ROUNDDOWN(U2301,-2)</f>
        <v/>
      </c>
      <c r="AJ2301" s="21">
        <f>M2301+AF2301</f>
        <v/>
      </c>
      <c r="AK2301" s="21">
        <f>M2301+AG2301</f>
        <v/>
      </c>
      <c r="AL2301" s="21">
        <f>N2301+AH2301</f>
        <v/>
      </c>
      <c r="AM2301" s="21">
        <f>O2301+AI2301</f>
        <v/>
      </c>
      <c r="AN2301" s="21">
        <f>N2301+AI2301</f>
        <v/>
      </c>
      <c r="AO2301" s="21">
        <f>ROUNDDOWN((R2301+S2301)*0.2/Y2301+2000,0)</f>
        <v/>
      </c>
      <c r="AP2301" s="21">
        <f>ROUNDDOWN((T2301+U2301)*0.2/Z2301+2000,0)</f>
        <v/>
      </c>
      <c r="AQ2301" s="21">
        <f>AL2301-AK2301</f>
        <v/>
      </c>
      <c r="AR2301" s="21">
        <f>AM2301-AK2301</f>
        <v/>
      </c>
      <c r="AS2301" s="21">
        <f>AM2301-AL2301</f>
        <v/>
      </c>
      <c r="AT2301" s="21">
        <f>AK2301+C2301-AJ2301</f>
        <v/>
      </c>
      <c r="AU2301" s="21">
        <f>AL2301+C2301-AM2301</f>
        <v/>
      </c>
      <c r="AV2301" s="21">
        <f>AN2301+C2301-AM2301</f>
        <v/>
      </c>
    </row>
    <row r="2302">
      <c r="A2302" t="inlineStr">
        <is>
          <t>1万円刻み</t>
        </is>
      </c>
      <c r="B2302" s="21">
        <f>'5_1万円刻み'!$A$539</f>
        <v/>
      </c>
      <c r="C2302" s="21">
        <f>AO2302</f>
        <v/>
      </c>
      <c r="D2302" s="21" t="n">
        <v>0</v>
      </c>
      <c r="E2302" s="21">
        <f>ROUND(MIN(B2302/12,650000)*12*0.0915+MIN(B2302/12,1390000)*12*(0.0504+0)+B2302*0.005,0)</f>
        <v/>
      </c>
      <c r="F2302" s="21">
        <f>IF(B2302&lt;741000,0,IF(B2302&lt;2191000,B2302-740000,IF(B2302&lt;2193000,1451000,IF(B2302&lt;2196000,1453000,IF(B2302&lt;2200000,1456000,IF(B2302&lt;3600000,ROUND(ROUNDDOWN(B2302/4,-3)*2.8,0)-80000,IF(B2302&lt;6600000,ROUND(ROUNDDOWN(B2302/4,-3)*3.2,0)-440000,IF(B2302&lt;8500000,ROUNDDOWN(B2302*0.9,0)-1100000,B2302-1950000))))))))</f>
        <v/>
      </c>
      <c r="G2302" s="21">
        <f>IF(F2302&gt;23500000,NA(),IF(F2302&lt;=4890000,1040000,IF(F2302&lt;=6550000,670000,620000)))</f>
        <v/>
      </c>
      <c r="H2302" s="21">
        <f>IF(D2302&lt;=0,0,MAX(0,MIN(2000000,D2302-MIN(100000,ROUNDDOWN(F2302*0.05,0)))))</f>
        <v/>
      </c>
      <c r="I2302" s="21">
        <f>IF(C2302&lt;=2000,0,MIN(C2302,ROUNDDOWN(F2302*0.4,0))-2000)</f>
        <v/>
      </c>
      <c r="J2302" s="21">
        <f>MAX(0,ROUNDDOWN(F2302-E2302-G2302,-3))</f>
        <v/>
      </c>
      <c r="K2302" s="21">
        <f>MAX(0,ROUNDDOWN(F2302-E2302-G2302-H2302-I2302,-3))</f>
        <v/>
      </c>
      <c r="L2302" s="21">
        <f>MAX(0,ROUNDDOWN(F2302-E2302-G2302-H2302,-3))</f>
        <v/>
      </c>
      <c r="M2302" s="21">
        <f>IF(J2302&lt;=0,0,ROUNDDOWN((J2302*LOOKUP(J2302,{0,1950001,3300001,6950001,9000001,18000001,40000001},{0.05,0.1,0.2,0.23,0.33,0.4,0.45})-LOOKUP(J2302,{0,1950001,3300001,6950001,9000001,18000001,40000001},{0,97500,427500,636000,1536000,2796000,4796000}))*1.021,-2))</f>
        <v/>
      </c>
      <c r="N2302" s="21">
        <f>IF(K2302&lt;=0,0,ROUNDDOWN((K2302*LOOKUP(K2302,{0,1950001,3300001,6950001,9000001,18000001,40000001},{0.05,0.1,0.2,0.23,0.33,0.4,0.45})-LOOKUP(K2302,{0,1950001,3300001,6950001,9000001,18000001,40000001},{0,97500,427500,636000,1536000,2796000,4796000}))*1.021,-2))</f>
        <v/>
      </c>
      <c r="O2302" s="21">
        <f>IF(L2302&lt;=0,0,ROUNDDOWN((L2302*LOOKUP(L2302,{0,1950001,3300001,6950001,9000001,18000001,40000001},{0.05,0.1,0.2,0.23,0.33,0.4,0.45})-LOOKUP(L2302,{0,1950001,3300001,6950001,9000001,18000001,40000001},{0,97500,427500,636000,1536000,2796000,4796000}))*1.021,-2))</f>
        <v/>
      </c>
      <c r="P2302" s="21">
        <f>MAX(0,ROUNDDOWN(F2302-E2302-430000,-3))</f>
        <v/>
      </c>
      <c r="Q2302" s="21">
        <f>MAX(0,ROUNDDOWN(F2302-E2302-430000-H2302,-3))</f>
        <v/>
      </c>
      <c r="R2302" s="21">
        <f>IF(F2302&lt;=450000,0,MAX(0,P2302*0.06-MIN(50000,P2302)*0.03))</f>
        <v/>
      </c>
      <c r="S2302" s="21">
        <f>IF(F2302&lt;=450000,0,MAX(0,P2302*0.04-MIN(50000,P2302)*0.02))</f>
        <v/>
      </c>
      <c r="T2302" s="21">
        <f>IF(F2302&lt;=450000,0,MAX(0,Q2302*0.06-MIN(50000,Q2302)*0.03))</f>
        <v/>
      </c>
      <c r="U2302" s="21">
        <f>IF(F2302&lt;=450000,0,MAX(0,Q2302*0.04-MIN(50000,Q2302)*0.02))</f>
        <v/>
      </c>
      <c r="V2302" s="21">
        <f>50000+MAX(0,G2302-480000)</f>
        <v/>
      </c>
      <c r="W2302" s="21">
        <f>P2302-V2302</f>
        <v/>
      </c>
      <c r="X2302" s="21">
        <f>Q2302-V2302</f>
        <v/>
      </c>
      <c r="Y2302" s="22">
        <f>IF(W2302&lt;0,0.9,LOOKUP(W2302,{0,1950001,3300001,6950001,9000001,18000001,40000001},{0.84895,0.7979,0.6958,0.66517,0.56307,0.4916,0.44055}))</f>
        <v/>
      </c>
      <c r="Z2302" s="22">
        <f>IF(X2302&lt;0,0.9,LOOKUP(X2302,{0,1950001,3300001,6950001,9000001,18000001,40000001},{0.84895,0.7979,0.6958,0.66517,0.56307,0.4916,0.44055}))</f>
        <v/>
      </c>
      <c r="AA2302" s="22">
        <f>IF(W2302&lt;0,0,CHOOSE(MATCH(W2302,{0,1950001,3300001,6950001,9000001},1),5.105/84.895,10.21/79.79,20.42/69.58,23.483/66.517,33.693/56.307))</f>
        <v/>
      </c>
      <c r="AB2302" s="21">
        <f>IF(C2302&lt;=2000,0,(MIN(C2302,ROUNDDOWN(F2302*0.3,0))-2000)*0.1)</f>
        <v/>
      </c>
      <c r="AC2302" s="21">
        <f>IF(C2302&lt;=2000,0,MIN((C2302-2000)*Y2302,(R2302+S2302)*0.2))</f>
        <v/>
      </c>
      <c r="AD2302" s="21">
        <f>IF(C2302&lt;=2000,0,MIN((C2302-2000)*Z2302,(T2302+U2302)*0.2))</f>
        <v/>
      </c>
      <c r="AE2302" s="21">
        <f>AC2302*AA2302</f>
        <v/>
      </c>
      <c r="AF2302" s="21">
        <f>ROUNDDOWN(R2302,-2)+ROUNDDOWN(S2302,-2)</f>
        <v/>
      </c>
      <c r="AG2302" s="21">
        <f>ROUNDDOWN(MAX(0,R2302-(AB2302+AC2302+AE2302)*0.6),-2)+ROUNDDOWN(MAX(0,S2302-(AB2302+AC2302+AE2302)*0.4),-2)</f>
        <v/>
      </c>
      <c r="AH2302" s="21">
        <f>ROUNDDOWN(MAX(0,T2302-(AB2302+AD2302)*0.6),-2)+ROUNDDOWN(MAX(0,U2302-(AB2302+AD2302)*0.4),-2)</f>
        <v/>
      </c>
      <c r="AI2302" s="21">
        <f>ROUNDDOWN(T2302,-2)+ROUNDDOWN(U2302,-2)</f>
        <v/>
      </c>
      <c r="AJ2302" s="21">
        <f>M2302+AF2302</f>
        <v/>
      </c>
      <c r="AK2302" s="21">
        <f>M2302+AG2302</f>
        <v/>
      </c>
      <c r="AL2302" s="21">
        <f>N2302+AH2302</f>
        <v/>
      </c>
      <c r="AM2302" s="21">
        <f>O2302+AI2302</f>
        <v/>
      </c>
      <c r="AN2302" s="21">
        <f>N2302+AI2302</f>
        <v/>
      </c>
      <c r="AO2302" s="21">
        <f>ROUNDDOWN((R2302+S2302)*0.2/Y2302+2000,0)</f>
        <v/>
      </c>
      <c r="AP2302" s="21">
        <f>ROUNDDOWN((T2302+U2302)*0.2/Z2302+2000,0)</f>
        <v/>
      </c>
      <c r="AQ2302" s="21">
        <f>AL2302-AK2302</f>
        <v/>
      </c>
      <c r="AR2302" s="21">
        <f>AM2302-AK2302</f>
        <v/>
      </c>
      <c r="AS2302" s="21">
        <f>AM2302-AL2302</f>
        <v/>
      </c>
      <c r="AT2302" s="21">
        <f>AK2302+C2302-AJ2302</f>
        <v/>
      </c>
      <c r="AU2302" s="21">
        <f>AL2302+C2302-AM2302</f>
        <v/>
      </c>
      <c r="AV2302" s="21">
        <f>AN2302+C2302-AM2302</f>
        <v/>
      </c>
    </row>
    <row r="2303">
      <c r="A2303" t="inlineStr">
        <is>
          <t>1万円刻み</t>
        </is>
      </c>
      <c r="B2303" s="21">
        <f>'5_1万円刻み'!$A$540</f>
        <v/>
      </c>
      <c r="C2303" s="21">
        <f>AO2303</f>
        <v/>
      </c>
      <c r="D2303" s="21" t="n">
        <v>0</v>
      </c>
      <c r="E2303" s="21">
        <f>ROUND(MIN(B2303/12,650000)*12*0.0915+MIN(B2303/12,1390000)*12*(0.0504+0)+B2303*0.005,0)</f>
        <v/>
      </c>
      <c r="F2303" s="21">
        <f>IF(B2303&lt;741000,0,IF(B2303&lt;2191000,B2303-740000,IF(B2303&lt;2193000,1451000,IF(B2303&lt;2196000,1453000,IF(B2303&lt;2200000,1456000,IF(B2303&lt;3600000,ROUND(ROUNDDOWN(B2303/4,-3)*2.8,0)-80000,IF(B2303&lt;6600000,ROUND(ROUNDDOWN(B2303/4,-3)*3.2,0)-440000,IF(B2303&lt;8500000,ROUNDDOWN(B2303*0.9,0)-1100000,B2303-1950000))))))))</f>
        <v/>
      </c>
      <c r="G2303" s="21">
        <f>IF(F2303&gt;23500000,NA(),IF(F2303&lt;=4890000,1040000,IF(F2303&lt;=6550000,670000,620000)))</f>
        <v/>
      </c>
      <c r="H2303" s="21">
        <f>IF(D2303&lt;=0,0,MAX(0,MIN(2000000,D2303-MIN(100000,ROUNDDOWN(F2303*0.05,0)))))</f>
        <v/>
      </c>
      <c r="I2303" s="21">
        <f>IF(C2303&lt;=2000,0,MIN(C2303,ROUNDDOWN(F2303*0.4,0))-2000)</f>
        <v/>
      </c>
      <c r="J2303" s="21">
        <f>MAX(0,ROUNDDOWN(F2303-E2303-G2303,-3))</f>
        <v/>
      </c>
      <c r="K2303" s="21">
        <f>MAX(0,ROUNDDOWN(F2303-E2303-G2303-H2303-I2303,-3))</f>
        <v/>
      </c>
      <c r="L2303" s="21">
        <f>MAX(0,ROUNDDOWN(F2303-E2303-G2303-H2303,-3))</f>
        <v/>
      </c>
      <c r="M2303" s="21">
        <f>IF(J2303&lt;=0,0,ROUNDDOWN((J2303*LOOKUP(J2303,{0,1950001,3300001,6950001,9000001,18000001,40000001},{0.05,0.1,0.2,0.23,0.33,0.4,0.45})-LOOKUP(J2303,{0,1950001,3300001,6950001,9000001,18000001,40000001},{0,97500,427500,636000,1536000,2796000,4796000}))*1.021,-2))</f>
        <v/>
      </c>
      <c r="N2303" s="21">
        <f>IF(K2303&lt;=0,0,ROUNDDOWN((K2303*LOOKUP(K2303,{0,1950001,3300001,6950001,9000001,18000001,40000001},{0.05,0.1,0.2,0.23,0.33,0.4,0.45})-LOOKUP(K2303,{0,1950001,3300001,6950001,9000001,18000001,40000001},{0,97500,427500,636000,1536000,2796000,4796000}))*1.021,-2))</f>
        <v/>
      </c>
      <c r="O2303" s="21">
        <f>IF(L2303&lt;=0,0,ROUNDDOWN((L2303*LOOKUP(L2303,{0,1950001,3300001,6950001,9000001,18000001,40000001},{0.05,0.1,0.2,0.23,0.33,0.4,0.45})-LOOKUP(L2303,{0,1950001,3300001,6950001,9000001,18000001,40000001},{0,97500,427500,636000,1536000,2796000,4796000}))*1.021,-2))</f>
        <v/>
      </c>
      <c r="P2303" s="21">
        <f>MAX(0,ROUNDDOWN(F2303-E2303-430000,-3))</f>
        <v/>
      </c>
      <c r="Q2303" s="21">
        <f>MAX(0,ROUNDDOWN(F2303-E2303-430000-H2303,-3))</f>
        <v/>
      </c>
      <c r="R2303" s="21">
        <f>IF(F2303&lt;=450000,0,MAX(0,P2303*0.06-MIN(50000,P2303)*0.03))</f>
        <v/>
      </c>
      <c r="S2303" s="21">
        <f>IF(F2303&lt;=450000,0,MAX(0,P2303*0.04-MIN(50000,P2303)*0.02))</f>
        <v/>
      </c>
      <c r="T2303" s="21">
        <f>IF(F2303&lt;=450000,0,MAX(0,Q2303*0.06-MIN(50000,Q2303)*0.03))</f>
        <v/>
      </c>
      <c r="U2303" s="21">
        <f>IF(F2303&lt;=450000,0,MAX(0,Q2303*0.04-MIN(50000,Q2303)*0.02))</f>
        <v/>
      </c>
      <c r="V2303" s="21">
        <f>50000+MAX(0,G2303-480000)</f>
        <v/>
      </c>
      <c r="W2303" s="21">
        <f>P2303-V2303</f>
        <v/>
      </c>
      <c r="X2303" s="21">
        <f>Q2303-V2303</f>
        <v/>
      </c>
      <c r="Y2303" s="22">
        <f>IF(W2303&lt;0,0.9,LOOKUP(W2303,{0,1950001,3300001,6950001,9000001,18000001,40000001},{0.84895,0.7979,0.6958,0.66517,0.56307,0.4916,0.44055}))</f>
        <v/>
      </c>
      <c r="Z2303" s="22">
        <f>IF(X2303&lt;0,0.9,LOOKUP(X2303,{0,1950001,3300001,6950001,9000001,18000001,40000001},{0.84895,0.7979,0.6958,0.66517,0.56307,0.4916,0.44055}))</f>
        <v/>
      </c>
      <c r="AA2303" s="22">
        <f>IF(W2303&lt;0,0,CHOOSE(MATCH(W2303,{0,1950001,3300001,6950001,9000001},1),5.105/84.895,10.21/79.79,20.42/69.58,23.483/66.517,33.693/56.307))</f>
        <v/>
      </c>
      <c r="AB2303" s="21">
        <f>IF(C2303&lt;=2000,0,(MIN(C2303,ROUNDDOWN(F2303*0.3,0))-2000)*0.1)</f>
        <v/>
      </c>
      <c r="AC2303" s="21">
        <f>IF(C2303&lt;=2000,0,MIN((C2303-2000)*Y2303,(R2303+S2303)*0.2))</f>
        <v/>
      </c>
      <c r="AD2303" s="21">
        <f>IF(C2303&lt;=2000,0,MIN((C2303-2000)*Z2303,(T2303+U2303)*0.2))</f>
        <v/>
      </c>
      <c r="AE2303" s="21">
        <f>AC2303*AA2303</f>
        <v/>
      </c>
      <c r="AF2303" s="21">
        <f>ROUNDDOWN(R2303,-2)+ROUNDDOWN(S2303,-2)</f>
        <v/>
      </c>
      <c r="AG2303" s="21">
        <f>ROUNDDOWN(MAX(0,R2303-(AB2303+AC2303+AE2303)*0.6),-2)+ROUNDDOWN(MAX(0,S2303-(AB2303+AC2303+AE2303)*0.4),-2)</f>
        <v/>
      </c>
      <c r="AH2303" s="21">
        <f>ROUNDDOWN(MAX(0,T2303-(AB2303+AD2303)*0.6),-2)+ROUNDDOWN(MAX(0,U2303-(AB2303+AD2303)*0.4),-2)</f>
        <v/>
      </c>
      <c r="AI2303" s="21">
        <f>ROUNDDOWN(T2303,-2)+ROUNDDOWN(U2303,-2)</f>
        <v/>
      </c>
      <c r="AJ2303" s="21">
        <f>M2303+AF2303</f>
        <v/>
      </c>
      <c r="AK2303" s="21">
        <f>M2303+AG2303</f>
        <v/>
      </c>
      <c r="AL2303" s="21">
        <f>N2303+AH2303</f>
        <v/>
      </c>
      <c r="AM2303" s="21">
        <f>O2303+AI2303</f>
        <v/>
      </c>
      <c r="AN2303" s="21">
        <f>N2303+AI2303</f>
        <v/>
      </c>
      <c r="AO2303" s="21">
        <f>ROUNDDOWN((R2303+S2303)*0.2/Y2303+2000,0)</f>
        <v/>
      </c>
      <c r="AP2303" s="21">
        <f>ROUNDDOWN((T2303+U2303)*0.2/Z2303+2000,0)</f>
        <v/>
      </c>
      <c r="AQ2303" s="21">
        <f>AL2303-AK2303</f>
        <v/>
      </c>
      <c r="AR2303" s="21">
        <f>AM2303-AK2303</f>
        <v/>
      </c>
      <c r="AS2303" s="21">
        <f>AM2303-AL2303</f>
        <v/>
      </c>
      <c r="AT2303" s="21">
        <f>AK2303+C2303-AJ2303</f>
        <v/>
      </c>
      <c r="AU2303" s="21">
        <f>AL2303+C2303-AM2303</f>
        <v/>
      </c>
      <c r="AV2303" s="21">
        <f>AN2303+C2303-AM2303</f>
        <v/>
      </c>
    </row>
    <row r="2304">
      <c r="A2304" t="inlineStr">
        <is>
          <t>1万円刻み</t>
        </is>
      </c>
      <c r="B2304" s="21">
        <f>'5_1万円刻み'!$A$541</f>
        <v/>
      </c>
      <c r="C2304" s="21">
        <f>AO2304</f>
        <v/>
      </c>
      <c r="D2304" s="21" t="n">
        <v>0</v>
      </c>
      <c r="E2304" s="21">
        <f>ROUND(MIN(B2304/12,650000)*12*0.0915+MIN(B2304/12,1390000)*12*(0.0504+0)+B2304*0.005,0)</f>
        <v/>
      </c>
      <c r="F2304" s="21">
        <f>IF(B2304&lt;741000,0,IF(B2304&lt;2191000,B2304-740000,IF(B2304&lt;2193000,1451000,IF(B2304&lt;2196000,1453000,IF(B2304&lt;2200000,1456000,IF(B2304&lt;3600000,ROUND(ROUNDDOWN(B2304/4,-3)*2.8,0)-80000,IF(B2304&lt;6600000,ROUND(ROUNDDOWN(B2304/4,-3)*3.2,0)-440000,IF(B2304&lt;8500000,ROUNDDOWN(B2304*0.9,0)-1100000,B2304-1950000))))))))</f>
        <v/>
      </c>
      <c r="G2304" s="21">
        <f>IF(F2304&gt;23500000,NA(),IF(F2304&lt;=4890000,1040000,IF(F2304&lt;=6550000,670000,620000)))</f>
        <v/>
      </c>
      <c r="H2304" s="21">
        <f>IF(D2304&lt;=0,0,MAX(0,MIN(2000000,D2304-MIN(100000,ROUNDDOWN(F2304*0.05,0)))))</f>
        <v/>
      </c>
      <c r="I2304" s="21">
        <f>IF(C2304&lt;=2000,0,MIN(C2304,ROUNDDOWN(F2304*0.4,0))-2000)</f>
        <v/>
      </c>
      <c r="J2304" s="21">
        <f>MAX(0,ROUNDDOWN(F2304-E2304-G2304,-3))</f>
        <v/>
      </c>
      <c r="K2304" s="21">
        <f>MAX(0,ROUNDDOWN(F2304-E2304-G2304-H2304-I2304,-3))</f>
        <v/>
      </c>
      <c r="L2304" s="21">
        <f>MAX(0,ROUNDDOWN(F2304-E2304-G2304-H2304,-3))</f>
        <v/>
      </c>
      <c r="M2304" s="21">
        <f>IF(J2304&lt;=0,0,ROUNDDOWN((J2304*LOOKUP(J2304,{0,1950001,3300001,6950001,9000001,18000001,40000001},{0.05,0.1,0.2,0.23,0.33,0.4,0.45})-LOOKUP(J2304,{0,1950001,3300001,6950001,9000001,18000001,40000001},{0,97500,427500,636000,1536000,2796000,4796000}))*1.021,-2))</f>
        <v/>
      </c>
      <c r="N2304" s="21">
        <f>IF(K2304&lt;=0,0,ROUNDDOWN((K2304*LOOKUP(K2304,{0,1950001,3300001,6950001,9000001,18000001,40000001},{0.05,0.1,0.2,0.23,0.33,0.4,0.45})-LOOKUP(K2304,{0,1950001,3300001,6950001,9000001,18000001,40000001},{0,97500,427500,636000,1536000,2796000,4796000}))*1.021,-2))</f>
        <v/>
      </c>
      <c r="O2304" s="21">
        <f>IF(L2304&lt;=0,0,ROUNDDOWN((L2304*LOOKUP(L2304,{0,1950001,3300001,6950001,9000001,18000001,40000001},{0.05,0.1,0.2,0.23,0.33,0.4,0.45})-LOOKUP(L2304,{0,1950001,3300001,6950001,9000001,18000001,40000001},{0,97500,427500,636000,1536000,2796000,4796000}))*1.021,-2))</f>
        <v/>
      </c>
      <c r="P2304" s="21">
        <f>MAX(0,ROUNDDOWN(F2304-E2304-430000,-3))</f>
        <v/>
      </c>
      <c r="Q2304" s="21">
        <f>MAX(0,ROUNDDOWN(F2304-E2304-430000-H2304,-3))</f>
        <v/>
      </c>
      <c r="R2304" s="21">
        <f>IF(F2304&lt;=450000,0,MAX(0,P2304*0.06-MIN(50000,P2304)*0.03))</f>
        <v/>
      </c>
      <c r="S2304" s="21">
        <f>IF(F2304&lt;=450000,0,MAX(0,P2304*0.04-MIN(50000,P2304)*0.02))</f>
        <v/>
      </c>
      <c r="T2304" s="21">
        <f>IF(F2304&lt;=450000,0,MAX(0,Q2304*0.06-MIN(50000,Q2304)*0.03))</f>
        <v/>
      </c>
      <c r="U2304" s="21">
        <f>IF(F2304&lt;=450000,0,MAX(0,Q2304*0.04-MIN(50000,Q2304)*0.02))</f>
        <v/>
      </c>
      <c r="V2304" s="21">
        <f>50000+MAX(0,G2304-480000)</f>
        <v/>
      </c>
      <c r="W2304" s="21">
        <f>P2304-V2304</f>
        <v/>
      </c>
      <c r="X2304" s="21">
        <f>Q2304-V2304</f>
        <v/>
      </c>
      <c r="Y2304" s="22">
        <f>IF(W2304&lt;0,0.9,LOOKUP(W2304,{0,1950001,3300001,6950001,9000001,18000001,40000001},{0.84895,0.7979,0.6958,0.66517,0.56307,0.4916,0.44055}))</f>
        <v/>
      </c>
      <c r="Z2304" s="22">
        <f>IF(X2304&lt;0,0.9,LOOKUP(X2304,{0,1950001,3300001,6950001,9000001,18000001,40000001},{0.84895,0.7979,0.6958,0.66517,0.56307,0.4916,0.44055}))</f>
        <v/>
      </c>
      <c r="AA2304" s="22">
        <f>IF(W2304&lt;0,0,CHOOSE(MATCH(W2304,{0,1950001,3300001,6950001,9000001},1),5.105/84.895,10.21/79.79,20.42/69.58,23.483/66.517,33.693/56.307))</f>
        <v/>
      </c>
      <c r="AB2304" s="21">
        <f>IF(C2304&lt;=2000,0,(MIN(C2304,ROUNDDOWN(F2304*0.3,0))-2000)*0.1)</f>
        <v/>
      </c>
      <c r="AC2304" s="21">
        <f>IF(C2304&lt;=2000,0,MIN((C2304-2000)*Y2304,(R2304+S2304)*0.2))</f>
        <v/>
      </c>
      <c r="AD2304" s="21">
        <f>IF(C2304&lt;=2000,0,MIN((C2304-2000)*Z2304,(T2304+U2304)*0.2))</f>
        <v/>
      </c>
      <c r="AE2304" s="21">
        <f>AC2304*AA2304</f>
        <v/>
      </c>
      <c r="AF2304" s="21">
        <f>ROUNDDOWN(R2304,-2)+ROUNDDOWN(S2304,-2)</f>
        <v/>
      </c>
      <c r="AG2304" s="21">
        <f>ROUNDDOWN(MAX(0,R2304-(AB2304+AC2304+AE2304)*0.6),-2)+ROUNDDOWN(MAX(0,S2304-(AB2304+AC2304+AE2304)*0.4),-2)</f>
        <v/>
      </c>
      <c r="AH2304" s="21">
        <f>ROUNDDOWN(MAX(0,T2304-(AB2304+AD2304)*0.6),-2)+ROUNDDOWN(MAX(0,U2304-(AB2304+AD2304)*0.4),-2)</f>
        <v/>
      </c>
      <c r="AI2304" s="21">
        <f>ROUNDDOWN(T2304,-2)+ROUNDDOWN(U2304,-2)</f>
        <v/>
      </c>
      <c r="AJ2304" s="21">
        <f>M2304+AF2304</f>
        <v/>
      </c>
      <c r="AK2304" s="21">
        <f>M2304+AG2304</f>
        <v/>
      </c>
      <c r="AL2304" s="21">
        <f>N2304+AH2304</f>
        <v/>
      </c>
      <c r="AM2304" s="21">
        <f>O2304+AI2304</f>
        <v/>
      </c>
      <c r="AN2304" s="21">
        <f>N2304+AI2304</f>
        <v/>
      </c>
      <c r="AO2304" s="21">
        <f>ROUNDDOWN((R2304+S2304)*0.2/Y2304+2000,0)</f>
        <v/>
      </c>
      <c r="AP2304" s="21">
        <f>ROUNDDOWN((T2304+U2304)*0.2/Z2304+2000,0)</f>
        <v/>
      </c>
      <c r="AQ2304" s="21">
        <f>AL2304-AK2304</f>
        <v/>
      </c>
      <c r="AR2304" s="21">
        <f>AM2304-AK2304</f>
        <v/>
      </c>
      <c r="AS2304" s="21">
        <f>AM2304-AL2304</f>
        <v/>
      </c>
      <c r="AT2304" s="21">
        <f>AK2304+C2304-AJ2304</f>
        <v/>
      </c>
      <c r="AU2304" s="21">
        <f>AL2304+C2304-AM2304</f>
        <v/>
      </c>
      <c r="AV2304" s="21">
        <f>AN2304+C2304-AM2304</f>
        <v/>
      </c>
    </row>
    <row r="2305">
      <c r="A2305" t="inlineStr">
        <is>
          <t>1万円刻み</t>
        </is>
      </c>
      <c r="B2305" s="21">
        <f>'5_1万円刻み'!$A$542</f>
        <v/>
      </c>
      <c r="C2305" s="21">
        <f>AO2305</f>
        <v/>
      </c>
      <c r="D2305" s="21" t="n">
        <v>0</v>
      </c>
      <c r="E2305" s="21">
        <f>ROUND(MIN(B2305/12,650000)*12*0.0915+MIN(B2305/12,1390000)*12*(0.0504+0)+B2305*0.005,0)</f>
        <v/>
      </c>
      <c r="F2305" s="21">
        <f>IF(B2305&lt;741000,0,IF(B2305&lt;2191000,B2305-740000,IF(B2305&lt;2193000,1451000,IF(B2305&lt;2196000,1453000,IF(B2305&lt;2200000,1456000,IF(B2305&lt;3600000,ROUND(ROUNDDOWN(B2305/4,-3)*2.8,0)-80000,IF(B2305&lt;6600000,ROUND(ROUNDDOWN(B2305/4,-3)*3.2,0)-440000,IF(B2305&lt;8500000,ROUNDDOWN(B2305*0.9,0)-1100000,B2305-1950000))))))))</f>
        <v/>
      </c>
      <c r="G2305" s="21">
        <f>IF(F2305&gt;23500000,NA(),IF(F2305&lt;=4890000,1040000,IF(F2305&lt;=6550000,670000,620000)))</f>
        <v/>
      </c>
      <c r="H2305" s="21">
        <f>IF(D2305&lt;=0,0,MAX(0,MIN(2000000,D2305-MIN(100000,ROUNDDOWN(F2305*0.05,0)))))</f>
        <v/>
      </c>
      <c r="I2305" s="21">
        <f>IF(C2305&lt;=2000,0,MIN(C2305,ROUNDDOWN(F2305*0.4,0))-2000)</f>
        <v/>
      </c>
      <c r="J2305" s="21">
        <f>MAX(0,ROUNDDOWN(F2305-E2305-G2305,-3))</f>
        <v/>
      </c>
      <c r="K2305" s="21">
        <f>MAX(0,ROUNDDOWN(F2305-E2305-G2305-H2305-I2305,-3))</f>
        <v/>
      </c>
      <c r="L2305" s="21">
        <f>MAX(0,ROUNDDOWN(F2305-E2305-G2305-H2305,-3))</f>
        <v/>
      </c>
      <c r="M2305" s="21">
        <f>IF(J2305&lt;=0,0,ROUNDDOWN((J2305*LOOKUP(J2305,{0,1950001,3300001,6950001,9000001,18000001,40000001},{0.05,0.1,0.2,0.23,0.33,0.4,0.45})-LOOKUP(J2305,{0,1950001,3300001,6950001,9000001,18000001,40000001},{0,97500,427500,636000,1536000,2796000,4796000}))*1.021,-2))</f>
        <v/>
      </c>
      <c r="N2305" s="21">
        <f>IF(K2305&lt;=0,0,ROUNDDOWN((K2305*LOOKUP(K2305,{0,1950001,3300001,6950001,9000001,18000001,40000001},{0.05,0.1,0.2,0.23,0.33,0.4,0.45})-LOOKUP(K2305,{0,1950001,3300001,6950001,9000001,18000001,40000001},{0,97500,427500,636000,1536000,2796000,4796000}))*1.021,-2))</f>
        <v/>
      </c>
      <c r="O2305" s="21">
        <f>IF(L2305&lt;=0,0,ROUNDDOWN((L2305*LOOKUP(L2305,{0,1950001,3300001,6950001,9000001,18000001,40000001},{0.05,0.1,0.2,0.23,0.33,0.4,0.45})-LOOKUP(L2305,{0,1950001,3300001,6950001,9000001,18000001,40000001},{0,97500,427500,636000,1536000,2796000,4796000}))*1.021,-2))</f>
        <v/>
      </c>
      <c r="P2305" s="21">
        <f>MAX(0,ROUNDDOWN(F2305-E2305-430000,-3))</f>
        <v/>
      </c>
      <c r="Q2305" s="21">
        <f>MAX(0,ROUNDDOWN(F2305-E2305-430000-H2305,-3))</f>
        <v/>
      </c>
      <c r="R2305" s="21">
        <f>IF(F2305&lt;=450000,0,MAX(0,P2305*0.06-MIN(50000,P2305)*0.03))</f>
        <v/>
      </c>
      <c r="S2305" s="21">
        <f>IF(F2305&lt;=450000,0,MAX(0,P2305*0.04-MIN(50000,P2305)*0.02))</f>
        <v/>
      </c>
      <c r="T2305" s="21">
        <f>IF(F2305&lt;=450000,0,MAX(0,Q2305*0.06-MIN(50000,Q2305)*0.03))</f>
        <v/>
      </c>
      <c r="U2305" s="21">
        <f>IF(F2305&lt;=450000,0,MAX(0,Q2305*0.04-MIN(50000,Q2305)*0.02))</f>
        <v/>
      </c>
      <c r="V2305" s="21">
        <f>50000+MAX(0,G2305-480000)</f>
        <v/>
      </c>
      <c r="W2305" s="21">
        <f>P2305-V2305</f>
        <v/>
      </c>
      <c r="X2305" s="21">
        <f>Q2305-V2305</f>
        <v/>
      </c>
      <c r="Y2305" s="22">
        <f>IF(W2305&lt;0,0.9,LOOKUP(W2305,{0,1950001,3300001,6950001,9000001,18000001,40000001},{0.84895,0.7979,0.6958,0.66517,0.56307,0.4916,0.44055}))</f>
        <v/>
      </c>
      <c r="Z2305" s="22">
        <f>IF(X2305&lt;0,0.9,LOOKUP(X2305,{0,1950001,3300001,6950001,9000001,18000001,40000001},{0.84895,0.7979,0.6958,0.66517,0.56307,0.4916,0.44055}))</f>
        <v/>
      </c>
      <c r="AA2305" s="22">
        <f>IF(W2305&lt;0,0,CHOOSE(MATCH(W2305,{0,1950001,3300001,6950001,9000001},1),5.105/84.895,10.21/79.79,20.42/69.58,23.483/66.517,33.693/56.307))</f>
        <v/>
      </c>
      <c r="AB2305" s="21">
        <f>IF(C2305&lt;=2000,0,(MIN(C2305,ROUNDDOWN(F2305*0.3,0))-2000)*0.1)</f>
        <v/>
      </c>
      <c r="AC2305" s="21">
        <f>IF(C2305&lt;=2000,0,MIN((C2305-2000)*Y2305,(R2305+S2305)*0.2))</f>
        <v/>
      </c>
      <c r="AD2305" s="21">
        <f>IF(C2305&lt;=2000,0,MIN((C2305-2000)*Z2305,(T2305+U2305)*0.2))</f>
        <v/>
      </c>
      <c r="AE2305" s="21">
        <f>AC2305*AA2305</f>
        <v/>
      </c>
      <c r="AF2305" s="21">
        <f>ROUNDDOWN(R2305,-2)+ROUNDDOWN(S2305,-2)</f>
        <v/>
      </c>
      <c r="AG2305" s="21">
        <f>ROUNDDOWN(MAX(0,R2305-(AB2305+AC2305+AE2305)*0.6),-2)+ROUNDDOWN(MAX(0,S2305-(AB2305+AC2305+AE2305)*0.4),-2)</f>
        <v/>
      </c>
      <c r="AH2305" s="21">
        <f>ROUNDDOWN(MAX(0,T2305-(AB2305+AD2305)*0.6),-2)+ROUNDDOWN(MAX(0,U2305-(AB2305+AD2305)*0.4),-2)</f>
        <v/>
      </c>
      <c r="AI2305" s="21">
        <f>ROUNDDOWN(T2305,-2)+ROUNDDOWN(U2305,-2)</f>
        <v/>
      </c>
      <c r="AJ2305" s="21">
        <f>M2305+AF2305</f>
        <v/>
      </c>
      <c r="AK2305" s="21">
        <f>M2305+AG2305</f>
        <v/>
      </c>
      <c r="AL2305" s="21">
        <f>N2305+AH2305</f>
        <v/>
      </c>
      <c r="AM2305" s="21">
        <f>O2305+AI2305</f>
        <v/>
      </c>
      <c r="AN2305" s="21">
        <f>N2305+AI2305</f>
        <v/>
      </c>
      <c r="AO2305" s="21">
        <f>ROUNDDOWN((R2305+S2305)*0.2/Y2305+2000,0)</f>
        <v/>
      </c>
      <c r="AP2305" s="21">
        <f>ROUNDDOWN((T2305+U2305)*0.2/Z2305+2000,0)</f>
        <v/>
      </c>
      <c r="AQ2305" s="21">
        <f>AL2305-AK2305</f>
        <v/>
      </c>
      <c r="AR2305" s="21">
        <f>AM2305-AK2305</f>
        <v/>
      </c>
      <c r="AS2305" s="21">
        <f>AM2305-AL2305</f>
        <v/>
      </c>
      <c r="AT2305" s="21">
        <f>AK2305+C2305-AJ2305</f>
        <v/>
      </c>
      <c r="AU2305" s="21">
        <f>AL2305+C2305-AM2305</f>
        <v/>
      </c>
      <c r="AV2305" s="21">
        <f>AN2305+C2305-AM2305</f>
        <v/>
      </c>
    </row>
    <row r="2306">
      <c r="A2306" t="inlineStr">
        <is>
          <t>1万円刻み</t>
        </is>
      </c>
      <c r="B2306" s="21">
        <f>'5_1万円刻み'!$A$543</f>
        <v/>
      </c>
      <c r="C2306" s="21">
        <f>AO2306</f>
        <v/>
      </c>
      <c r="D2306" s="21" t="n">
        <v>0</v>
      </c>
      <c r="E2306" s="21">
        <f>ROUND(MIN(B2306/12,650000)*12*0.0915+MIN(B2306/12,1390000)*12*(0.0504+0)+B2306*0.005,0)</f>
        <v/>
      </c>
      <c r="F2306" s="21">
        <f>IF(B2306&lt;741000,0,IF(B2306&lt;2191000,B2306-740000,IF(B2306&lt;2193000,1451000,IF(B2306&lt;2196000,1453000,IF(B2306&lt;2200000,1456000,IF(B2306&lt;3600000,ROUND(ROUNDDOWN(B2306/4,-3)*2.8,0)-80000,IF(B2306&lt;6600000,ROUND(ROUNDDOWN(B2306/4,-3)*3.2,0)-440000,IF(B2306&lt;8500000,ROUNDDOWN(B2306*0.9,0)-1100000,B2306-1950000))))))))</f>
        <v/>
      </c>
      <c r="G2306" s="21">
        <f>IF(F2306&gt;23500000,NA(),IF(F2306&lt;=4890000,1040000,IF(F2306&lt;=6550000,670000,620000)))</f>
        <v/>
      </c>
      <c r="H2306" s="21">
        <f>IF(D2306&lt;=0,0,MAX(0,MIN(2000000,D2306-MIN(100000,ROUNDDOWN(F2306*0.05,0)))))</f>
        <v/>
      </c>
      <c r="I2306" s="21">
        <f>IF(C2306&lt;=2000,0,MIN(C2306,ROUNDDOWN(F2306*0.4,0))-2000)</f>
        <v/>
      </c>
      <c r="J2306" s="21">
        <f>MAX(0,ROUNDDOWN(F2306-E2306-G2306,-3))</f>
        <v/>
      </c>
      <c r="K2306" s="21">
        <f>MAX(0,ROUNDDOWN(F2306-E2306-G2306-H2306-I2306,-3))</f>
        <v/>
      </c>
      <c r="L2306" s="21">
        <f>MAX(0,ROUNDDOWN(F2306-E2306-G2306-H2306,-3))</f>
        <v/>
      </c>
      <c r="M2306" s="21">
        <f>IF(J2306&lt;=0,0,ROUNDDOWN((J2306*LOOKUP(J2306,{0,1950001,3300001,6950001,9000001,18000001,40000001},{0.05,0.1,0.2,0.23,0.33,0.4,0.45})-LOOKUP(J2306,{0,1950001,3300001,6950001,9000001,18000001,40000001},{0,97500,427500,636000,1536000,2796000,4796000}))*1.021,-2))</f>
        <v/>
      </c>
      <c r="N2306" s="21">
        <f>IF(K2306&lt;=0,0,ROUNDDOWN((K2306*LOOKUP(K2306,{0,1950001,3300001,6950001,9000001,18000001,40000001},{0.05,0.1,0.2,0.23,0.33,0.4,0.45})-LOOKUP(K2306,{0,1950001,3300001,6950001,9000001,18000001,40000001},{0,97500,427500,636000,1536000,2796000,4796000}))*1.021,-2))</f>
        <v/>
      </c>
      <c r="O2306" s="21">
        <f>IF(L2306&lt;=0,0,ROUNDDOWN((L2306*LOOKUP(L2306,{0,1950001,3300001,6950001,9000001,18000001,40000001},{0.05,0.1,0.2,0.23,0.33,0.4,0.45})-LOOKUP(L2306,{0,1950001,3300001,6950001,9000001,18000001,40000001},{0,97500,427500,636000,1536000,2796000,4796000}))*1.021,-2))</f>
        <v/>
      </c>
      <c r="P2306" s="21">
        <f>MAX(0,ROUNDDOWN(F2306-E2306-430000,-3))</f>
        <v/>
      </c>
      <c r="Q2306" s="21">
        <f>MAX(0,ROUNDDOWN(F2306-E2306-430000-H2306,-3))</f>
        <v/>
      </c>
      <c r="R2306" s="21">
        <f>IF(F2306&lt;=450000,0,MAX(0,P2306*0.06-MIN(50000,P2306)*0.03))</f>
        <v/>
      </c>
      <c r="S2306" s="21">
        <f>IF(F2306&lt;=450000,0,MAX(0,P2306*0.04-MIN(50000,P2306)*0.02))</f>
        <v/>
      </c>
      <c r="T2306" s="21">
        <f>IF(F2306&lt;=450000,0,MAX(0,Q2306*0.06-MIN(50000,Q2306)*0.03))</f>
        <v/>
      </c>
      <c r="U2306" s="21">
        <f>IF(F2306&lt;=450000,0,MAX(0,Q2306*0.04-MIN(50000,Q2306)*0.02))</f>
        <v/>
      </c>
      <c r="V2306" s="21">
        <f>50000+MAX(0,G2306-480000)</f>
        <v/>
      </c>
      <c r="W2306" s="21">
        <f>P2306-V2306</f>
        <v/>
      </c>
      <c r="X2306" s="21">
        <f>Q2306-V2306</f>
        <v/>
      </c>
      <c r="Y2306" s="22">
        <f>IF(W2306&lt;0,0.9,LOOKUP(W2306,{0,1950001,3300001,6950001,9000001,18000001,40000001},{0.84895,0.7979,0.6958,0.66517,0.56307,0.4916,0.44055}))</f>
        <v/>
      </c>
      <c r="Z2306" s="22">
        <f>IF(X2306&lt;0,0.9,LOOKUP(X2306,{0,1950001,3300001,6950001,9000001,18000001,40000001},{0.84895,0.7979,0.6958,0.66517,0.56307,0.4916,0.44055}))</f>
        <v/>
      </c>
      <c r="AA2306" s="22">
        <f>IF(W2306&lt;0,0,CHOOSE(MATCH(W2306,{0,1950001,3300001,6950001,9000001},1),5.105/84.895,10.21/79.79,20.42/69.58,23.483/66.517,33.693/56.307))</f>
        <v/>
      </c>
      <c r="AB2306" s="21">
        <f>IF(C2306&lt;=2000,0,(MIN(C2306,ROUNDDOWN(F2306*0.3,0))-2000)*0.1)</f>
        <v/>
      </c>
      <c r="AC2306" s="21">
        <f>IF(C2306&lt;=2000,0,MIN((C2306-2000)*Y2306,(R2306+S2306)*0.2))</f>
        <v/>
      </c>
      <c r="AD2306" s="21">
        <f>IF(C2306&lt;=2000,0,MIN((C2306-2000)*Z2306,(T2306+U2306)*0.2))</f>
        <v/>
      </c>
      <c r="AE2306" s="21">
        <f>AC2306*AA2306</f>
        <v/>
      </c>
      <c r="AF2306" s="21">
        <f>ROUNDDOWN(R2306,-2)+ROUNDDOWN(S2306,-2)</f>
        <v/>
      </c>
      <c r="AG2306" s="21">
        <f>ROUNDDOWN(MAX(0,R2306-(AB2306+AC2306+AE2306)*0.6),-2)+ROUNDDOWN(MAX(0,S2306-(AB2306+AC2306+AE2306)*0.4),-2)</f>
        <v/>
      </c>
      <c r="AH2306" s="21">
        <f>ROUNDDOWN(MAX(0,T2306-(AB2306+AD2306)*0.6),-2)+ROUNDDOWN(MAX(0,U2306-(AB2306+AD2306)*0.4),-2)</f>
        <v/>
      </c>
      <c r="AI2306" s="21">
        <f>ROUNDDOWN(T2306,-2)+ROUNDDOWN(U2306,-2)</f>
        <v/>
      </c>
      <c r="AJ2306" s="21">
        <f>M2306+AF2306</f>
        <v/>
      </c>
      <c r="AK2306" s="21">
        <f>M2306+AG2306</f>
        <v/>
      </c>
      <c r="AL2306" s="21">
        <f>N2306+AH2306</f>
        <v/>
      </c>
      <c r="AM2306" s="21">
        <f>O2306+AI2306</f>
        <v/>
      </c>
      <c r="AN2306" s="21">
        <f>N2306+AI2306</f>
        <v/>
      </c>
      <c r="AO2306" s="21">
        <f>ROUNDDOWN((R2306+S2306)*0.2/Y2306+2000,0)</f>
        <v/>
      </c>
      <c r="AP2306" s="21">
        <f>ROUNDDOWN((T2306+U2306)*0.2/Z2306+2000,0)</f>
        <v/>
      </c>
      <c r="AQ2306" s="21">
        <f>AL2306-AK2306</f>
        <v/>
      </c>
      <c r="AR2306" s="21">
        <f>AM2306-AK2306</f>
        <v/>
      </c>
      <c r="AS2306" s="21">
        <f>AM2306-AL2306</f>
        <v/>
      </c>
      <c r="AT2306" s="21">
        <f>AK2306+C2306-AJ2306</f>
        <v/>
      </c>
      <c r="AU2306" s="21">
        <f>AL2306+C2306-AM2306</f>
        <v/>
      </c>
      <c r="AV2306" s="21">
        <f>AN2306+C2306-AM2306</f>
        <v/>
      </c>
    </row>
    <row r="2307">
      <c r="A2307" t="inlineStr">
        <is>
          <t>1万円刻み</t>
        </is>
      </c>
      <c r="B2307" s="21">
        <f>'5_1万円刻み'!$A$544</f>
        <v/>
      </c>
      <c r="C2307" s="21">
        <f>AO2307</f>
        <v/>
      </c>
      <c r="D2307" s="21" t="n">
        <v>0</v>
      </c>
      <c r="E2307" s="21">
        <f>ROUND(MIN(B2307/12,650000)*12*0.0915+MIN(B2307/12,1390000)*12*(0.0504+0)+B2307*0.005,0)</f>
        <v/>
      </c>
      <c r="F2307" s="21">
        <f>IF(B2307&lt;741000,0,IF(B2307&lt;2191000,B2307-740000,IF(B2307&lt;2193000,1451000,IF(B2307&lt;2196000,1453000,IF(B2307&lt;2200000,1456000,IF(B2307&lt;3600000,ROUND(ROUNDDOWN(B2307/4,-3)*2.8,0)-80000,IF(B2307&lt;6600000,ROUND(ROUNDDOWN(B2307/4,-3)*3.2,0)-440000,IF(B2307&lt;8500000,ROUNDDOWN(B2307*0.9,0)-1100000,B2307-1950000))))))))</f>
        <v/>
      </c>
      <c r="G2307" s="21">
        <f>IF(F2307&gt;23500000,NA(),IF(F2307&lt;=4890000,1040000,IF(F2307&lt;=6550000,670000,620000)))</f>
        <v/>
      </c>
      <c r="H2307" s="21">
        <f>IF(D2307&lt;=0,0,MAX(0,MIN(2000000,D2307-MIN(100000,ROUNDDOWN(F2307*0.05,0)))))</f>
        <v/>
      </c>
      <c r="I2307" s="21">
        <f>IF(C2307&lt;=2000,0,MIN(C2307,ROUNDDOWN(F2307*0.4,0))-2000)</f>
        <v/>
      </c>
      <c r="J2307" s="21">
        <f>MAX(0,ROUNDDOWN(F2307-E2307-G2307,-3))</f>
        <v/>
      </c>
      <c r="K2307" s="21">
        <f>MAX(0,ROUNDDOWN(F2307-E2307-G2307-H2307-I2307,-3))</f>
        <v/>
      </c>
      <c r="L2307" s="21">
        <f>MAX(0,ROUNDDOWN(F2307-E2307-G2307-H2307,-3))</f>
        <v/>
      </c>
      <c r="M2307" s="21">
        <f>IF(J2307&lt;=0,0,ROUNDDOWN((J2307*LOOKUP(J2307,{0,1950001,3300001,6950001,9000001,18000001,40000001},{0.05,0.1,0.2,0.23,0.33,0.4,0.45})-LOOKUP(J2307,{0,1950001,3300001,6950001,9000001,18000001,40000001},{0,97500,427500,636000,1536000,2796000,4796000}))*1.021,-2))</f>
        <v/>
      </c>
      <c r="N2307" s="21">
        <f>IF(K2307&lt;=0,0,ROUNDDOWN((K2307*LOOKUP(K2307,{0,1950001,3300001,6950001,9000001,18000001,40000001},{0.05,0.1,0.2,0.23,0.33,0.4,0.45})-LOOKUP(K2307,{0,1950001,3300001,6950001,9000001,18000001,40000001},{0,97500,427500,636000,1536000,2796000,4796000}))*1.021,-2))</f>
        <v/>
      </c>
      <c r="O2307" s="21">
        <f>IF(L2307&lt;=0,0,ROUNDDOWN((L2307*LOOKUP(L2307,{0,1950001,3300001,6950001,9000001,18000001,40000001},{0.05,0.1,0.2,0.23,0.33,0.4,0.45})-LOOKUP(L2307,{0,1950001,3300001,6950001,9000001,18000001,40000001},{0,97500,427500,636000,1536000,2796000,4796000}))*1.021,-2))</f>
        <v/>
      </c>
      <c r="P2307" s="21">
        <f>MAX(0,ROUNDDOWN(F2307-E2307-430000,-3))</f>
        <v/>
      </c>
      <c r="Q2307" s="21">
        <f>MAX(0,ROUNDDOWN(F2307-E2307-430000-H2307,-3))</f>
        <v/>
      </c>
      <c r="R2307" s="21">
        <f>IF(F2307&lt;=450000,0,MAX(0,P2307*0.06-MIN(50000,P2307)*0.03))</f>
        <v/>
      </c>
      <c r="S2307" s="21">
        <f>IF(F2307&lt;=450000,0,MAX(0,P2307*0.04-MIN(50000,P2307)*0.02))</f>
        <v/>
      </c>
      <c r="T2307" s="21">
        <f>IF(F2307&lt;=450000,0,MAX(0,Q2307*0.06-MIN(50000,Q2307)*0.03))</f>
        <v/>
      </c>
      <c r="U2307" s="21">
        <f>IF(F2307&lt;=450000,0,MAX(0,Q2307*0.04-MIN(50000,Q2307)*0.02))</f>
        <v/>
      </c>
      <c r="V2307" s="21">
        <f>50000+MAX(0,G2307-480000)</f>
        <v/>
      </c>
      <c r="W2307" s="21">
        <f>P2307-V2307</f>
        <v/>
      </c>
      <c r="X2307" s="21">
        <f>Q2307-V2307</f>
        <v/>
      </c>
      <c r="Y2307" s="22">
        <f>IF(W2307&lt;0,0.9,LOOKUP(W2307,{0,1950001,3300001,6950001,9000001,18000001,40000001},{0.84895,0.7979,0.6958,0.66517,0.56307,0.4916,0.44055}))</f>
        <v/>
      </c>
      <c r="Z2307" s="22">
        <f>IF(X2307&lt;0,0.9,LOOKUP(X2307,{0,1950001,3300001,6950001,9000001,18000001,40000001},{0.84895,0.7979,0.6958,0.66517,0.56307,0.4916,0.44055}))</f>
        <v/>
      </c>
      <c r="AA2307" s="22">
        <f>IF(W2307&lt;0,0,CHOOSE(MATCH(W2307,{0,1950001,3300001,6950001,9000001},1),5.105/84.895,10.21/79.79,20.42/69.58,23.483/66.517,33.693/56.307))</f>
        <v/>
      </c>
      <c r="AB2307" s="21">
        <f>IF(C2307&lt;=2000,0,(MIN(C2307,ROUNDDOWN(F2307*0.3,0))-2000)*0.1)</f>
        <v/>
      </c>
      <c r="AC2307" s="21">
        <f>IF(C2307&lt;=2000,0,MIN((C2307-2000)*Y2307,(R2307+S2307)*0.2))</f>
        <v/>
      </c>
      <c r="AD2307" s="21">
        <f>IF(C2307&lt;=2000,0,MIN((C2307-2000)*Z2307,(T2307+U2307)*0.2))</f>
        <v/>
      </c>
      <c r="AE2307" s="21">
        <f>AC2307*AA2307</f>
        <v/>
      </c>
      <c r="AF2307" s="21">
        <f>ROUNDDOWN(R2307,-2)+ROUNDDOWN(S2307,-2)</f>
        <v/>
      </c>
      <c r="AG2307" s="21">
        <f>ROUNDDOWN(MAX(0,R2307-(AB2307+AC2307+AE2307)*0.6),-2)+ROUNDDOWN(MAX(0,S2307-(AB2307+AC2307+AE2307)*0.4),-2)</f>
        <v/>
      </c>
      <c r="AH2307" s="21">
        <f>ROUNDDOWN(MAX(0,T2307-(AB2307+AD2307)*0.6),-2)+ROUNDDOWN(MAX(0,U2307-(AB2307+AD2307)*0.4),-2)</f>
        <v/>
      </c>
      <c r="AI2307" s="21">
        <f>ROUNDDOWN(T2307,-2)+ROUNDDOWN(U2307,-2)</f>
        <v/>
      </c>
      <c r="AJ2307" s="21">
        <f>M2307+AF2307</f>
        <v/>
      </c>
      <c r="AK2307" s="21">
        <f>M2307+AG2307</f>
        <v/>
      </c>
      <c r="AL2307" s="21">
        <f>N2307+AH2307</f>
        <v/>
      </c>
      <c r="AM2307" s="21">
        <f>O2307+AI2307</f>
        <v/>
      </c>
      <c r="AN2307" s="21">
        <f>N2307+AI2307</f>
        <v/>
      </c>
      <c r="AO2307" s="21">
        <f>ROUNDDOWN((R2307+S2307)*0.2/Y2307+2000,0)</f>
        <v/>
      </c>
      <c r="AP2307" s="21">
        <f>ROUNDDOWN((T2307+U2307)*0.2/Z2307+2000,0)</f>
        <v/>
      </c>
      <c r="AQ2307" s="21">
        <f>AL2307-AK2307</f>
        <v/>
      </c>
      <c r="AR2307" s="21">
        <f>AM2307-AK2307</f>
        <v/>
      </c>
      <c r="AS2307" s="21">
        <f>AM2307-AL2307</f>
        <v/>
      </c>
      <c r="AT2307" s="21">
        <f>AK2307+C2307-AJ2307</f>
        <v/>
      </c>
      <c r="AU2307" s="21">
        <f>AL2307+C2307-AM2307</f>
        <v/>
      </c>
      <c r="AV2307" s="21">
        <f>AN2307+C2307-AM2307</f>
        <v/>
      </c>
    </row>
    <row r="2308">
      <c r="A2308" t="inlineStr">
        <is>
          <t>1万円刻み</t>
        </is>
      </c>
      <c r="B2308" s="21">
        <f>'5_1万円刻み'!$A$545</f>
        <v/>
      </c>
      <c r="C2308" s="21">
        <f>AO2308</f>
        <v/>
      </c>
      <c r="D2308" s="21" t="n">
        <v>0</v>
      </c>
      <c r="E2308" s="21">
        <f>ROUND(MIN(B2308/12,650000)*12*0.0915+MIN(B2308/12,1390000)*12*(0.0504+0)+B2308*0.005,0)</f>
        <v/>
      </c>
      <c r="F2308" s="21">
        <f>IF(B2308&lt;741000,0,IF(B2308&lt;2191000,B2308-740000,IF(B2308&lt;2193000,1451000,IF(B2308&lt;2196000,1453000,IF(B2308&lt;2200000,1456000,IF(B2308&lt;3600000,ROUND(ROUNDDOWN(B2308/4,-3)*2.8,0)-80000,IF(B2308&lt;6600000,ROUND(ROUNDDOWN(B2308/4,-3)*3.2,0)-440000,IF(B2308&lt;8500000,ROUNDDOWN(B2308*0.9,0)-1100000,B2308-1950000))))))))</f>
        <v/>
      </c>
      <c r="G2308" s="21">
        <f>IF(F2308&gt;23500000,NA(),IF(F2308&lt;=4890000,1040000,IF(F2308&lt;=6550000,670000,620000)))</f>
        <v/>
      </c>
      <c r="H2308" s="21">
        <f>IF(D2308&lt;=0,0,MAX(0,MIN(2000000,D2308-MIN(100000,ROUNDDOWN(F2308*0.05,0)))))</f>
        <v/>
      </c>
      <c r="I2308" s="21">
        <f>IF(C2308&lt;=2000,0,MIN(C2308,ROUNDDOWN(F2308*0.4,0))-2000)</f>
        <v/>
      </c>
      <c r="J2308" s="21">
        <f>MAX(0,ROUNDDOWN(F2308-E2308-G2308,-3))</f>
        <v/>
      </c>
      <c r="K2308" s="21">
        <f>MAX(0,ROUNDDOWN(F2308-E2308-G2308-H2308-I2308,-3))</f>
        <v/>
      </c>
      <c r="L2308" s="21">
        <f>MAX(0,ROUNDDOWN(F2308-E2308-G2308-H2308,-3))</f>
        <v/>
      </c>
      <c r="M2308" s="21">
        <f>IF(J2308&lt;=0,0,ROUNDDOWN((J2308*LOOKUP(J2308,{0,1950001,3300001,6950001,9000001,18000001,40000001},{0.05,0.1,0.2,0.23,0.33,0.4,0.45})-LOOKUP(J2308,{0,1950001,3300001,6950001,9000001,18000001,40000001},{0,97500,427500,636000,1536000,2796000,4796000}))*1.021,-2))</f>
        <v/>
      </c>
      <c r="N2308" s="21">
        <f>IF(K2308&lt;=0,0,ROUNDDOWN((K2308*LOOKUP(K2308,{0,1950001,3300001,6950001,9000001,18000001,40000001},{0.05,0.1,0.2,0.23,0.33,0.4,0.45})-LOOKUP(K2308,{0,1950001,3300001,6950001,9000001,18000001,40000001},{0,97500,427500,636000,1536000,2796000,4796000}))*1.021,-2))</f>
        <v/>
      </c>
      <c r="O2308" s="21">
        <f>IF(L2308&lt;=0,0,ROUNDDOWN((L2308*LOOKUP(L2308,{0,1950001,3300001,6950001,9000001,18000001,40000001},{0.05,0.1,0.2,0.23,0.33,0.4,0.45})-LOOKUP(L2308,{0,1950001,3300001,6950001,9000001,18000001,40000001},{0,97500,427500,636000,1536000,2796000,4796000}))*1.021,-2))</f>
        <v/>
      </c>
      <c r="P2308" s="21">
        <f>MAX(0,ROUNDDOWN(F2308-E2308-430000,-3))</f>
        <v/>
      </c>
      <c r="Q2308" s="21">
        <f>MAX(0,ROUNDDOWN(F2308-E2308-430000-H2308,-3))</f>
        <v/>
      </c>
      <c r="R2308" s="21">
        <f>IF(F2308&lt;=450000,0,MAX(0,P2308*0.06-MIN(50000,P2308)*0.03))</f>
        <v/>
      </c>
      <c r="S2308" s="21">
        <f>IF(F2308&lt;=450000,0,MAX(0,P2308*0.04-MIN(50000,P2308)*0.02))</f>
        <v/>
      </c>
      <c r="T2308" s="21">
        <f>IF(F2308&lt;=450000,0,MAX(0,Q2308*0.06-MIN(50000,Q2308)*0.03))</f>
        <v/>
      </c>
      <c r="U2308" s="21">
        <f>IF(F2308&lt;=450000,0,MAX(0,Q2308*0.04-MIN(50000,Q2308)*0.02))</f>
        <v/>
      </c>
      <c r="V2308" s="21">
        <f>50000+MAX(0,G2308-480000)</f>
        <v/>
      </c>
      <c r="W2308" s="21">
        <f>P2308-V2308</f>
        <v/>
      </c>
      <c r="X2308" s="21">
        <f>Q2308-V2308</f>
        <v/>
      </c>
      <c r="Y2308" s="22">
        <f>IF(W2308&lt;0,0.9,LOOKUP(W2308,{0,1950001,3300001,6950001,9000001,18000001,40000001},{0.84895,0.7979,0.6958,0.66517,0.56307,0.4916,0.44055}))</f>
        <v/>
      </c>
      <c r="Z2308" s="22">
        <f>IF(X2308&lt;0,0.9,LOOKUP(X2308,{0,1950001,3300001,6950001,9000001,18000001,40000001},{0.84895,0.7979,0.6958,0.66517,0.56307,0.4916,0.44055}))</f>
        <v/>
      </c>
      <c r="AA2308" s="22">
        <f>IF(W2308&lt;0,0,CHOOSE(MATCH(W2308,{0,1950001,3300001,6950001,9000001},1),5.105/84.895,10.21/79.79,20.42/69.58,23.483/66.517,33.693/56.307))</f>
        <v/>
      </c>
      <c r="AB2308" s="21">
        <f>IF(C2308&lt;=2000,0,(MIN(C2308,ROUNDDOWN(F2308*0.3,0))-2000)*0.1)</f>
        <v/>
      </c>
      <c r="AC2308" s="21">
        <f>IF(C2308&lt;=2000,0,MIN((C2308-2000)*Y2308,(R2308+S2308)*0.2))</f>
        <v/>
      </c>
      <c r="AD2308" s="21">
        <f>IF(C2308&lt;=2000,0,MIN((C2308-2000)*Z2308,(T2308+U2308)*0.2))</f>
        <v/>
      </c>
      <c r="AE2308" s="21">
        <f>AC2308*AA2308</f>
        <v/>
      </c>
      <c r="AF2308" s="21">
        <f>ROUNDDOWN(R2308,-2)+ROUNDDOWN(S2308,-2)</f>
        <v/>
      </c>
      <c r="AG2308" s="21">
        <f>ROUNDDOWN(MAX(0,R2308-(AB2308+AC2308+AE2308)*0.6),-2)+ROUNDDOWN(MAX(0,S2308-(AB2308+AC2308+AE2308)*0.4),-2)</f>
        <v/>
      </c>
      <c r="AH2308" s="21">
        <f>ROUNDDOWN(MAX(0,T2308-(AB2308+AD2308)*0.6),-2)+ROUNDDOWN(MAX(0,U2308-(AB2308+AD2308)*0.4),-2)</f>
        <v/>
      </c>
      <c r="AI2308" s="21">
        <f>ROUNDDOWN(T2308,-2)+ROUNDDOWN(U2308,-2)</f>
        <v/>
      </c>
      <c r="AJ2308" s="21">
        <f>M2308+AF2308</f>
        <v/>
      </c>
      <c r="AK2308" s="21">
        <f>M2308+AG2308</f>
        <v/>
      </c>
      <c r="AL2308" s="21">
        <f>N2308+AH2308</f>
        <v/>
      </c>
      <c r="AM2308" s="21">
        <f>O2308+AI2308</f>
        <v/>
      </c>
      <c r="AN2308" s="21">
        <f>N2308+AI2308</f>
        <v/>
      </c>
      <c r="AO2308" s="21">
        <f>ROUNDDOWN((R2308+S2308)*0.2/Y2308+2000,0)</f>
        <v/>
      </c>
      <c r="AP2308" s="21">
        <f>ROUNDDOWN((T2308+U2308)*0.2/Z2308+2000,0)</f>
        <v/>
      </c>
      <c r="AQ2308" s="21">
        <f>AL2308-AK2308</f>
        <v/>
      </c>
      <c r="AR2308" s="21">
        <f>AM2308-AK2308</f>
        <v/>
      </c>
      <c r="AS2308" s="21">
        <f>AM2308-AL2308</f>
        <v/>
      </c>
      <c r="AT2308" s="21">
        <f>AK2308+C2308-AJ2308</f>
        <v/>
      </c>
      <c r="AU2308" s="21">
        <f>AL2308+C2308-AM2308</f>
        <v/>
      </c>
      <c r="AV2308" s="21">
        <f>AN2308+C2308-AM2308</f>
        <v/>
      </c>
    </row>
    <row r="2309">
      <c r="A2309" t="inlineStr">
        <is>
          <t>1万円刻み</t>
        </is>
      </c>
      <c r="B2309" s="21">
        <f>'5_1万円刻み'!$A$546</f>
        <v/>
      </c>
      <c r="C2309" s="21">
        <f>AO2309</f>
        <v/>
      </c>
      <c r="D2309" s="21" t="n">
        <v>0</v>
      </c>
      <c r="E2309" s="21">
        <f>ROUND(MIN(B2309/12,650000)*12*0.0915+MIN(B2309/12,1390000)*12*(0.0504+0)+B2309*0.005,0)</f>
        <v/>
      </c>
      <c r="F2309" s="21">
        <f>IF(B2309&lt;741000,0,IF(B2309&lt;2191000,B2309-740000,IF(B2309&lt;2193000,1451000,IF(B2309&lt;2196000,1453000,IF(B2309&lt;2200000,1456000,IF(B2309&lt;3600000,ROUND(ROUNDDOWN(B2309/4,-3)*2.8,0)-80000,IF(B2309&lt;6600000,ROUND(ROUNDDOWN(B2309/4,-3)*3.2,0)-440000,IF(B2309&lt;8500000,ROUNDDOWN(B2309*0.9,0)-1100000,B2309-1950000))))))))</f>
        <v/>
      </c>
      <c r="G2309" s="21">
        <f>IF(F2309&gt;23500000,NA(),IF(F2309&lt;=4890000,1040000,IF(F2309&lt;=6550000,670000,620000)))</f>
        <v/>
      </c>
      <c r="H2309" s="21">
        <f>IF(D2309&lt;=0,0,MAX(0,MIN(2000000,D2309-MIN(100000,ROUNDDOWN(F2309*0.05,0)))))</f>
        <v/>
      </c>
      <c r="I2309" s="21">
        <f>IF(C2309&lt;=2000,0,MIN(C2309,ROUNDDOWN(F2309*0.4,0))-2000)</f>
        <v/>
      </c>
      <c r="J2309" s="21">
        <f>MAX(0,ROUNDDOWN(F2309-E2309-G2309,-3))</f>
        <v/>
      </c>
      <c r="K2309" s="21">
        <f>MAX(0,ROUNDDOWN(F2309-E2309-G2309-H2309-I2309,-3))</f>
        <v/>
      </c>
      <c r="L2309" s="21">
        <f>MAX(0,ROUNDDOWN(F2309-E2309-G2309-H2309,-3))</f>
        <v/>
      </c>
      <c r="M2309" s="21">
        <f>IF(J2309&lt;=0,0,ROUNDDOWN((J2309*LOOKUP(J2309,{0,1950001,3300001,6950001,9000001,18000001,40000001},{0.05,0.1,0.2,0.23,0.33,0.4,0.45})-LOOKUP(J2309,{0,1950001,3300001,6950001,9000001,18000001,40000001},{0,97500,427500,636000,1536000,2796000,4796000}))*1.021,-2))</f>
        <v/>
      </c>
      <c r="N2309" s="21">
        <f>IF(K2309&lt;=0,0,ROUNDDOWN((K2309*LOOKUP(K2309,{0,1950001,3300001,6950001,9000001,18000001,40000001},{0.05,0.1,0.2,0.23,0.33,0.4,0.45})-LOOKUP(K2309,{0,1950001,3300001,6950001,9000001,18000001,40000001},{0,97500,427500,636000,1536000,2796000,4796000}))*1.021,-2))</f>
        <v/>
      </c>
      <c r="O2309" s="21">
        <f>IF(L2309&lt;=0,0,ROUNDDOWN((L2309*LOOKUP(L2309,{0,1950001,3300001,6950001,9000001,18000001,40000001},{0.05,0.1,0.2,0.23,0.33,0.4,0.45})-LOOKUP(L2309,{0,1950001,3300001,6950001,9000001,18000001,40000001},{0,97500,427500,636000,1536000,2796000,4796000}))*1.021,-2))</f>
        <v/>
      </c>
      <c r="P2309" s="21">
        <f>MAX(0,ROUNDDOWN(F2309-E2309-430000,-3))</f>
        <v/>
      </c>
      <c r="Q2309" s="21">
        <f>MAX(0,ROUNDDOWN(F2309-E2309-430000-H2309,-3))</f>
        <v/>
      </c>
      <c r="R2309" s="21">
        <f>IF(F2309&lt;=450000,0,MAX(0,P2309*0.06-MIN(50000,P2309)*0.03))</f>
        <v/>
      </c>
      <c r="S2309" s="21">
        <f>IF(F2309&lt;=450000,0,MAX(0,P2309*0.04-MIN(50000,P2309)*0.02))</f>
        <v/>
      </c>
      <c r="T2309" s="21">
        <f>IF(F2309&lt;=450000,0,MAX(0,Q2309*0.06-MIN(50000,Q2309)*0.03))</f>
        <v/>
      </c>
      <c r="U2309" s="21">
        <f>IF(F2309&lt;=450000,0,MAX(0,Q2309*0.04-MIN(50000,Q2309)*0.02))</f>
        <v/>
      </c>
      <c r="V2309" s="21">
        <f>50000+MAX(0,G2309-480000)</f>
        <v/>
      </c>
      <c r="W2309" s="21">
        <f>P2309-V2309</f>
        <v/>
      </c>
      <c r="X2309" s="21">
        <f>Q2309-V2309</f>
        <v/>
      </c>
      <c r="Y2309" s="22">
        <f>IF(W2309&lt;0,0.9,LOOKUP(W2309,{0,1950001,3300001,6950001,9000001,18000001,40000001},{0.84895,0.7979,0.6958,0.66517,0.56307,0.4916,0.44055}))</f>
        <v/>
      </c>
      <c r="Z2309" s="22">
        <f>IF(X2309&lt;0,0.9,LOOKUP(X2309,{0,1950001,3300001,6950001,9000001,18000001,40000001},{0.84895,0.7979,0.6958,0.66517,0.56307,0.4916,0.44055}))</f>
        <v/>
      </c>
      <c r="AA2309" s="22">
        <f>IF(W2309&lt;0,0,CHOOSE(MATCH(W2309,{0,1950001,3300001,6950001,9000001},1),5.105/84.895,10.21/79.79,20.42/69.58,23.483/66.517,33.693/56.307))</f>
        <v/>
      </c>
      <c r="AB2309" s="21">
        <f>IF(C2309&lt;=2000,0,(MIN(C2309,ROUNDDOWN(F2309*0.3,0))-2000)*0.1)</f>
        <v/>
      </c>
      <c r="AC2309" s="21">
        <f>IF(C2309&lt;=2000,0,MIN((C2309-2000)*Y2309,(R2309+S2309)*0.2))</f>
        <v/>
      </c>
      <c r="AD2309" s="21">
        <f>IF(C2309&lt;=2000,0,MIN((C2309-2000)*Z2309,(T2309+U2309)*0.2))</f>
        <v/>
      </c>
      <c r="AE2309" s="21">
        <f>AC2309*AA2309</f>
        <v/>
      </c>
      <c r="AF2309" s="21">
        <f>ROUNDDOWN(R2309,-2)+ROUNDDOWN(S2309,-2)</f>
        <v/>
      </c>
      <c r="AG2309" s="21">
        <f>ROUNDDOWN(MAX(0,R2309-(AB2309+AC2309+AE2309)*0.6),-2)+ROUNDDOWN(MAX(0,S2309-(AB2309+AC2309+AE2309)*0.4),-2)</f>
        <v/>
      </c>
      <c r="AH2309" s="21">
        <f>ROUNDDOWN(MAX(0,T2309-(AB2309+AD2309)*0.6),-2)+ROUNDDOWN(MAX(0,U2309-(AB2309+AD2309)*0.4),-2)</f>
        <v/>
      </c>
      <c r="AI2309" s="21">
        <f>ROUNDDOWN(T2309,-2)+ROUNDDOWN(U2309,-2)</f>
        <v/>
      </c>
      <c r="AJ2309" s="21">
        <f>M2309+AF2309</f>
        <v/>
      </c>
      <c r="AK2309" s="21">
        <f>M2309+AG2309</f>
        <v/>
      </c>
      <c r="AL2309" s="21">
        <f>N2309+AH2309</f>
        <v/>
      </c>
      <c r="AM2309" s="21">
        <f>O2309+AI2309</f>
        <v/>
      </c>
      <c r="AN2309" s="21">
        <f>N2309+AI2309</f>
        <v/>
      </c>
      <c r="AO2309" s="21">
        <f>ROUNDDOWN((R2309+S2309)*0.2/Y2309+2000,0)</f>
        <v/>
      </c>
      <c r="AP2309" s="21">
        <f>ROUNDDOWN((T2309+U2309)*0.2/Z2309+2000,0)</f>
        <v/>
      </c>
      <c r="AQ2309" s="21">
        <f>AL2309-AK2309</f>
        <v/>
      </c>
      <c r="AR2309" s="21">
        <f>AM2309-AK2309</f>
        <v/>
      </c>
      <c r="AS2309" s="21">
        <f>AM2309-AL2309</f>
        <v/>
      </c>
      <c r="AT2309" s="21">
        <f>AK2309+C2309-AJ2309</f>
        <v/>
      </c>
      <c r="AU2309" s="21">
        <f>AL2309+C2309-AM2309</f>
        <v/>
      </c>
      <c r="AV2309" s="21">
        <f>AN2309+C2309-AM2309</f>
        <v/>
      </c>
    </row>
    <row r="2310">
      <c r="A2310" t="inlineStr">
        <is>
          <t>1万円刻み</t>
        </is>
      </c>
      <c r="B2310" s="21">
        <f>'5_1万円刻み'!$A$547</f>
        <v/>
      </c>
      <c r="C2310" s="21">
        <f>AO2310</f>
        <v/>
      </c>
      <c r="D2310" s="21" t="n">
        <v>0</v>
      </c>
      <c r="E2310" s="21">
        <f>ROUND(MIN(B2310/12,650000)*12*0.0915+MIN(B2310/12,1390000)*12*(0.0504+0)+B2310*0.005,0)</f>
        <v/>
      </c>
      <c r="F2310" s="21">
        <f>IF(B2310&lt;741000,0,IF(B2310&lt;2191000,B2310-740000,IF(B2310&lt;2193000,1451000,IF(B2310&lt;2196000,1453000,IF(B2310&lt;2200000,1456000,IF(B2310&lt;3600000,ROUND(ROUNDDOWN(B2310/4,-3)*2.8,0)-80000,IF(B2310&lt;6600000,ROUND(ROUNDDOWN(B2310/4,-3)*3.2,0)-440000,IF(B2310&lt;8500000,ROUNDDOWN(B2310*0.9,0)-1100000,B2310-1950000))))))))</f>
        <v/>
      </c>
      <c r="G2310" s="21">
        <f>IF(F2310&gt;23500000,NA(),IF(F2310&lt;=4890000,1040000,IF(F2310&lt;=6550000,670000,620000)))</f>
        <v/>
      </c>
      <c r="H2310" s="21">
        <f>IF(D2310&lt;=0,0,MAX(0,MIN(2000000,D2310-MIN(100000,ROUNDDOWN(F2310*0.05,0)))))</f>
        <v/>
      </c>
      <c r="I2310" s="21">
        <f>IF(C2310&lt;=2000,0,MIN(C2310,ROUNDDOWN(F2310*0.4,0))-2000)</f>
        <v/>
      </c>
      <c r="J2310" s="21">
        <f>MAX(0,ROUNDDOWN(F2310-E2310-G2310,-3))</f>
        <v/>
      </c>
      <c r="K2310" s="21">
        <f>MAX(0,ROUNDDOWN(F2310-E2310-G2310-H2310-I2310,-3))</f>
        <v/>
      </c>
      <c r="L2310" s="21">
        <f>MAX(0,ROUNDDOWN(F2310-E2310-G2310-H2310,-3))</f>
        <v/>
      </c>
      <c r="M2310" s="21">
        <f>IF(J2310&lt;=0,0,ROUNDDOWN((J2310*LOOKUP(J2310,{0,1950001,3300001,6950001,9000001,18000001,40000001},{0.05,0.1,0.2,0.23,0.33,0.4,0.45})-LOOKUP(J2310,{0,1950001,3300001,6950001,9000001,18000001,40000001},{0,97500,427500,636000,1536000,2796000,4796000}))*1.021,-2))</f>
        <v/>
      </c>
      <c r="N2310" s="21">
        <f>IF(K2310&lt;=0,0,ROUNDDOWN((K2310*LOOKUP(K2310,{0,1950001,3300001,6950001,9000001,18000001,40000001},{0.05,0.1,0.2,0.23,0.33,0.4,0.45})-LOOKUP(K2310,{0,1950001,3300001,6950001,9000001,18000001,40000001},{0,97500,427500,636000,1536000,2796000,4796000}))*1.021,-2))</f>
        <v/>
      </c>
      <c r="O2310" s="21">
        <f>IF(L2310&lt;=0,0,ROUNDDOWN((L2310*LOOKUP(L2310,{0,1950001,3300001,6950001,9000001,18000001,40000001},{0.05,0.1,0.2,0.23,0.33,0.4,0.45})-LOOKUP(L2310,{0,1950001,3300001,6950001,9000001,18000001,40000001},{0,97500,427500,636000,1536000,2796000,4796000}))*1.021,-2))</f>
        <v/>
      </c>
      <c r="P2310" s="21">
        <f>MAX(0,ROUNDDOWN(F2310-E2310-430000,-3))</f>
        <v/>
      </c>
      <c r="Q2310" s="21">
        <f>MAX(0,ROUNDDOWN(F2310-E2310-430000-H2310,-3))</f>
        <v/>
      </c>
      <c r="R2310" s="21">
        <f>IF(F2310&lt;=450000,0,MAX(0,P2310*0.06-MIN(50000,P2310)*0.03))</f>
        <v/>
      </c>
      <c r="S2310" s="21">
        <f>IF(F2310&lt;=450000,0,MAX(0,P2310*0.04-MIN(50000,P2310)*0.02))</f>
        <v/>
      </c>
      <c r="T2310" s="21">
        <f>IF(F2310&lt;=450000,0,MAX(0,Q2310*0.06-MIN(50000,Q2310)*0.03))</f>
        <v/>
      </c>
      <c r="U2310" s="21">
        <f>IF(F2310&lt;=450000,0,MAX(0,Q2310*0.04-MIN(50000,Q2310)*0.02))</f>
        <v/>
      </c>
      <c r="V2310" s="21">
        <f>50000+MAX(0,G2310-480000)</f>
        <v/>
      </c>
      <c r="W2310" s="21">
        <f>P2310-V2310</f>
        <v/>
      </c>
      <c r="X2310" s="21">
        <f>Q2310-V2310</f>
        <v/>
      </c>
      <c r="Y2310" s="22">
        <f>IF(W2310&lt;0,0.9,LOOKUP(W2310,{0,1950001,3300001,6950001,9000001,18000001,40000001},{0.84895,0.7979,0.6958,0.66517,0.56307,0.4916,0.44055}))</f>
        <v/>
      </c>
      <c r="Z2310" s="22">
        <f>IF(X2310&lt;0,0.9,LOOKUP(X2310,{0,1950001,3300001,6950001,9000001,18000001,40000001},{0.84895,0.7979,0.6958,0.66517,0.56307,0.4916,0.44055}))</f>
        <v/>
      </c>
      <c r="AA2310" s="22">
        <f>IF(W2310&lt;0,0,CHOOSE(MATCH(W2310,{0,1950001,3300001,6950001,9000001},1),5.105/84.895,10.21/79.79,20.42/69.58,23.483/66.517,33.693/56.307))</f>
        <v/>
      </c>
      <c r="AB2310" s="21">
        <f>IF(C2310&lt;=2000,0,(MIN(C2310,ROUNDDOWN(F2310*0.3,0))-2000)*0.1)</f>
        <v/>
      </c>
      <c r="AC2310" s="21">
        <f>IF(C2310&lt;=2000,0,MIN((C2310-2000)*Y2310,(R2310+S2310)*0.2))</f>
        <v/>
      </c>
      <c r="AD2310" s="21">
        <f>IF(C2310&lt;=2000,0,MIN((C2310-2000)*Z2310,(T2310+U2310)*0.2))</f>
        <v/>
      </c>
      <c r="AE2310" s="21">
        <f>AC2310*AA2310</f>
        <v/>
      </c>
      <c r="AF2310" s="21">
        <f>ROUNDDOWN(R2310,-2)+ROUNDDOWN(S2310,-2)</f>
        <v/>
      </c>
      <c r="AG2310" s="21">
        <f>ROUNDDOWN(MAX(0,R2310-(AB2310+AC2310+AE2310)*0.6),-2)+ROUNDDOWN(MAX(0,S2310-(AB2310+AC2310+AE2310)*0.4),-2)</f>
        <v/>
      </c>
      <c r="AH2310" s="21">
        <f>ROUNDDOWN(MAX(0,T2310-(AB2310+AD2310)*0.6),-2)+ROUNDDOWN(MAX(0,U2310-(AB2310+AD2310)*0.4),-2)</f>
        <v/>
      </c>
      <c r="AI2310" s="21">
        <f>ROUNDDOWN(T2310,-2)+ROUNDDOWN(U2310,-2)</f>
        <v/>
      </c>
      <c r="AJ2310" s="21">
        <f>M2310+AF2310</f>
        <v/>
      </c>
      <c r="AK2310" s="21">
        <f>M2310+AG2310</f>
        <v/>
      </c>
      <c r="AL2310" s="21">
        <f>N2310+AH2310</f>
        <v/>
      </c>
      <c r="AM2310" s="21">
        <f>O2310+AI2310</f>
        <v/>
      </c>
      <c r="AN2310" s="21">
        <f>N2310+AI2310</f>
        <v/>
      </c>
      <c r="AO2310" s="21">
        <f>ROUNDDOWN((R2310+S2310)*0.2/Y2310+2000,0)</f>
        <v/>
      </c>
      <c r="AP2310" s="21">
        <f>ROUNDDOWN((T2310+U2310)*0.2/Z2310+2000,0)</f>
        <v/>
      </c>
      <c r="AQ2310" s="21">
        <f>AL2310-AK2310</f>
        <v/>
      </c>
      <c r="AR2310" s="21">
        <f>AM2310-AK2310</f>
        <v/>
      </c>
      <c r="AS2310" s="21">
        <f>AM2310-AL2310</f>
        <v/>
      </c>
      <c r="AT2310" s="21">
        <f>AK2310+C2310-AJ2310</f>
        <v/>
      </c>
      <c r="AU2310" s="21">
        <f>AL2310+C2310-AM2310</f>
        <v/>
      </c>
      <c r="AV2310" s="21">
        <f>AN2310+C2310-AM2310</f>
        <v/>
      </c>
    </row>
    <row r="2311">
      <c r="A2311" t="inlineStr">
        <is>
          <t>1万円刻み</t>
        </is>
      </c>
      <c r="B2311" s="21">
        <f>'5_1万円刻み'!$A$548</f>
        <v/>
      </c>
      <c r="C2311" s="21">
        <f>AO2311</f>
        <v/>
      </c>
      <c r="D2311" s="21" t="n">
        <v>0</v>
      </c>
      <c r="E2311" s="21">
        <f>ROUND(MIN(B2311/12,650000)*12*0.0915+MIN(B2311/12,1390000)*12*(0.0504+0)+B2311*0.005,0)</f>
        <v/>
      </c>
      <c r="F2311" s="21">
        <f>IF(B2311&lt;741000,0,IF(B2311&lt;2191000,B2311-740000,IF(B2311&lt;2193000,1451000,IF(B2311&lt;2196000,1453000,IF(B2311&lt;2200000,1456000,IF(B2311&lt;3600000,ROUND(ROUNDDOWN(B2311/4,-3)*2.8,0)-80000,IF(B2311&lt;6600000,ROUND(ROUNDDOWN(B2311/4,-3)*3.2,0)-440000,IF(B2311&lt;8500000,ROUNDDOWN(B2311*0.9,0)-1100000,B2311-1950000))))))))</f>
        <v/>
      </c>
      <c r="G2311" s="21">
        <f>IF(F2311&gt;23500000,NA(),IF(F2311&lt;=4890000,1040000,IF(F2311&lt;=6550000,670000,620000)))</f>
        <v/>
      </c>
      <c r="H2311" s="21">
        <f>IF(D2311&lt;=0,0,MAX(0,MIN(2000000,D2311-MIN(100000,ROUNDDOWN(F2311*0.05,0)))))</f>
        <v/>
      </c>
      <c r="I2311" s="21">
        <f>IF(C2311&lt;=2000,0,MIN(C2311,ROUNDDOWN(F2311*0.4,0))-2000)</f>
        <v/>
      </c>
      <c r="J2311" s="21">
        <f>MAX(0,ROUNDDOWN(F2311-E2311-G2311,-3))</f>
        <v/>
      </c>
      <c r="K2311" s="21">
        <f>MAX(0,ROUNDDOWN(F2311-E2311-G2311-H2311-I2311,-3))</f>
        <v/>
      </c>
      <c r="L2311" s="21">
        <f>MAX(0,ROUNDDOWN(F2311-E2311-G2311-H2311,-3))</f>
        <v/>
      </c>
      <c r="M2311" s="21">
        <f>IF(J2311&lt;=0,0,ROUNDDOWN((J2311*LOOKUP(J2311,{0,1950001,3300001,6950001,9000001,18000001,40000001},{0.05,0.1,0.2,0.23,0.33,0.4,0.45})-LOOKUP(J2311,{0,1950001,3300001,6950001,9000001,18000001,40000001},{0,97500,427500,636000,1536000,2796000,4796000}))*1.021,-2))</f>
        <v/>
      </c>
      <c r="N2311" s="21">
        <f>IF(K2311&lt;=0,0,ROUNDDOWN((K2311*LOOKUP(K2311,{0,1950001,3300001,6950001,9000001,18000001,40000001},{0.05,0.1,0.2,0.23,0.33,0.4,0.45})-LOOKUP(K2311,{0,1950001,3300001,6950001,9000001,18000001,40000001},{0,97500,427500,636000,1536000,2796000,4796000}))*1.021,-2))</f>
        <v/>
      </c>
      <c r="O2311" s="21">
        <f>IF(L2311&lt;=0,0,ROUNDDOWN((L2311*LOOKUP(L2311,{0,1950001,3300001,6950001,9000001,18000001,40000001},{0.05,0.1,0.2,0.23,0.33,0.4,0.45})-LOOKUP(L2311,{0,1950001,3300001,6950001,9000001,18000001,40000001},{0,97500,427500,636000,1536000,2796000,4796000}))*1.021,-2))</f>
        <v/>
      </c>
      <c r="P2311" s="21">
        <f>MAX(0,ROUNDDOWN(F2311-E2311-430000,-3))</f>
        <v/>
      </c>
      <c r="Q2311" s="21">
        <f>MAX(0,ROUNDDOWN(F2311-E2311-430000-H2311,-3))</f>
        <v/>
      </c>
      <c r="R2311" s="21">
        <f>IF(F2311&lt;=450000,0,MAX(0,P2311*0.06-MIN(50000,P2311)*0.03))</f>
        <v/>
      </c>
      <c r="S2311" s="21">
        <f>IF(F2311&lt;=450000,0,MAX(0,P2311*0.04-MIN(50000,P2311)*0.02))</f>
        <v/>
      </c>
      <c r="T2311" s="21">
        <f>IF(F2311&lt;=450000,0,MAX(0,Q2311*0.06-MIN(50000,Q2311)*0.03))</f>
        <v/>
      </c>
      <c r="U2311" s="21">
        <f>IF(F2311&lt;=450000,0,MAX(0,Q2311*0.04-MIN(50000,Q2311)*0.02))</f>
        <v/>
      </c>
      <c r="V2311" s="21">
        <f>50000+MAX(0,G2311-480000)</f>
        <v/>
      </c>
      <c r="W2311" s="21">
        <f>P2311-V2311</f>
        <v/>
      </c>
      <c r="X2311" s="21">
        <f>Q2311-V2311</f>
        <v/>
      </c>
      <c r="Y2311" s="22">
        <f>IF(W2311&lt;0,0.9,LOOKUP(W2311,{0,1950001,3300001,6950001,9000001,18000001,40000001},{0.84895,0.7979,0.6958,0.66517,0.56307,0.4916,0.44055}))</f>
        <v/>
      </c>
      <c r="Z2311" s="22">
        <f>IF(X2311&lt;0,0.9,LOOKUP(X2311,{0,1950001,3300001,6950001,9000001,18000001,40000001},{0.84895,0.7979,0.6958,0.66517,0.56307,0.4916,0.44055}))</f>
        <v/>
      </c>
      <c r="AA2311" s="22">
        <f>IF(W2311&lt;0,0,CHOOSE(MATCH(W2311,{0,1950001,3300001,6950001,9000001},1),5.105/84.895,10.21/79.79,20.42/69.58,23.483/66.517,33.693/56.307))</f>
        <v/>
      </c>
      <c r="AB2311" s="21">
        <f>IF(C2311&lt;=2000,0,(MIN(C2311,ROUNDDOWN(F2311*0.3,0))-2000)*0.1)</f>
        <v/>
      </c>
      <c r="AC2311" s="21">
        <f>IF(C2311&lt;=2000,0,MIN((C2311-2000)*Y2311,(R2311+S2311)*0.2))</f>
        <v/>
      </c>
      <c r="AD2311" s="21">
        <f>IF(C2311&lt;=2000,0,MIN((C2311-2000)*Z2311,(T2311+U2311)*0.2))</f>
        <v/>
      </c>
      <c r="AE2311" s="21">
        <f>AC2311*AA2311</f>
        <v/>
      </c>
      <c r="AF2311" s="21">
        <f>ROUNDDOWN(R2311,-2)+ROUNDDOWN(S2311,-2)</f>
        <v/>
      </c>
      <c r="AG2311" s="21">
        <f>ROUNDDOWN(MAX(0,R2311-(AB2311+AC2311+AE2311)*0.6),-2)+ROUNDDOWN(MAX(0,S2311-(AB2311+AC2311+AE2311)*0.4),-2)</f>
        <v/>
      </c>
      <c r="AH2311" s="21">
        <f>ROUNDDOWN(MAX(0,T2311-(AB2311+AD2311)*0.6),-2)+ROUNDDOWN(MAX(0,U2311-(AB2311+AD2311)*0.4),-2)</f>
        <v/>
      </c>
      <c r="AI2311" s="21">
        <f>ROUNDDOWN(T2311,-2)+ROUNDDOWN(U2311,-2)</f>
        <v/>
      </c>
      <c r="AJ2311" s="21">
        <f>M2311+AF2311</f>
        <v/>
      </c>
      <c r="AK2311" s="21">
        <f>M2311+AG2311</f>
        <v/>
      </c>
      <c r="AL2311" s="21">
        <f>N2311+AH2311</f>
        <v/>
      </c>
      <c r="AM2311" s="21">
        <f>O2311+AI2311</f>
        <v/>
      </c>
      <c r="AN2311" s="21">
        <f>N2311+AI2311</f>
        <v/>
      </c>
      <c r="AO2311" s="21">
        <f>ROUNDDOWN((R2311+S2311)*0.2/Y2311+2000,0)</f>
        <v/>
      </c>
      <c r="AP2311" s="21">
        <f>ROUNDDOWN((T2311+U2311)*0.2/Z2311+2000,0)</f>
        <v/>
      </c>
      <c r="AQ2311" s="21">
        <f>AL2311-AK2311</f>
        <v/>
      </c>
      <c r="AR2311" s="21">
        <f>AM2311-AK2311</f>
        <v/>
      </c>
      <c r="AS2311" s="21">
        <f>AM2311-AL2311</f>
        <v/>
      </c>
      <c r="AT2311" s="21">
        <f>AK2311+C2311-AJ2311</f>
        <v/>
      </c>
      <c r="AU2311" s="21">
        <f>AL2311+C2311-AM2311</f>
        <v/>
      </c>
      <c r="AV2311" s="21">
        <f>AN2311+C2311-AM2311</f>
        <v/>
      </c>
    </row>
    <row r="2312">
      <c r="A2312" t="inlineStr">
        <is>
          <t>1万円刻み</t>
        </is>
      </c>
      <c r="B2312" s="21">
        <f>'5_1万円刻み'!$A$549</f>
        <v/>
      </c>
      <c r="C2312" s="21">
        <f>AO2312</f>
        <v/>
      </c>
      <c r="D2312" s="21" t="n">
        <v>0</v>
      </c>
      <c r="E2312" s="21">
        <f>ROUND(MIN(B2312/12,650000)*12*0.0915+MIN(B2312/12,1390000)*12*(0.0504+0)+B2312*0.005,0)</f>
        <v/>
      </c>
      <c r="F2312" s="21">
        <f>IF(B2312&lt;741000,0,IF(B2312&lt;2191000,B2312-740000,IF(B2312&lt;2193000,1451000,IF(B2312&lt;2196000,1453000,IF(B2312&lt;2200000,1456000,IF(B2312&lt;3600000,ROUND(ROUNDDOWN(B2312/4,-3)*2.8,0)-80000,IF(B2312&lt;6600000,ROUND(ROUNDDOWN(B2312/4,-3)*3.2,0)-440000,IF(B2312&lt;8500000,ROUNDDOWN(B2312*0.9,0)-1100000,B2312-1950000))))))))</f>
        <v/>
      </c>
      <c r="G2312" s="21">
        <f>IF(F2312&gt;23500000,NA(),IF(F2312&lt;=4890000,1040000,IF(F2312&lt;=6550000,670000,620000)))</f>
        <v/>
      </c>
      <c r="H2312" s="21">
        <f>IF(D2312&lt;=0,0,MAX(0,MIN(2000000,D2312-MIN(100000,ROUNDDOWN(F2312*0.05,0)))))</f>
        <v/>
      </c>
      <c r="I2312" s="21">
        <f>IF(C2312&lt;=2000,0,MIN(C2312,ROUNDDOWN(F2312*0.4,0))-2000)</f>
        <v/>
      </c>
      <c r="J2312" s="21">
        <f>MAX(0,ROUNDDOWN(F2312-E2312-G2312,-3))</f>
        <v/>
      </c>
      <c r="K2312" s="21">
        <f>MAX(0,ROUNDDOWN(F2312-E2312-G2312-H2312-I2312,-3))</f>
        <v/>
      </c>
      <c r="L2312" s="21">
        <f>MAX(0,ROUNDDOWN(F2312-E2312-G2312-H2312,-3))</f>
        <v/>
      </c>
      <c r="M2312" s="21">
        <f>IF(J2312&lt;=0,0,ROUNDDOWN((J2312*LOOKUP(J2312,{0,1950001,3300001,6950001,9000001,18000001,40000001},{0.05,0.1,0.2,0.23,0.33,0.4,0.45})-LOOKUP(J2312,{0,1950001,3300001,6950001,9000001,18000001,40000001},{0,97500,427500,636000,1536000,2796000,4796000}))*1.021,-2))</f>
        <v/>
      </c>
      <c r="N2312" s="21">
        <f>IF(K2312&lt;=0,0,ROUNDDOWN((K2312*LOOKUP(K2312,{0,1950001,3300001,6950001,9000001,18000001,40000001},{0.05,0.1,0.2,0.23,0.33,0.4,0.45})-LOOKUP(K2312,{0,1950001,3300001,6950001,9000001,18000001,40000001},{0,97500,427500,636000,1536000,2796000,4796000}))*1.021,-2))</f>
        <v/>
      </c>
      <c r="O2312" s="21">
        <f>IF(L2312&lt;=0,0,ROUNDDOWN((L2312*LOOKUP(L2312,{0,1950001,3300001,6950001,9000001,18000001,40000001},{0.05,0.1,0.2,0.23,0.33,0.4,0.45})-LOOKUP(L2312,{0,1950001,3300001,6950001,9000001,18000001,40000001},{0,97500,427500,636000,1536000,2796000,4796000}))*1.021,-2))</f>
        <v/>
      </c>
      <c r="P2312" s="21">
        <f>MAX(0,ROUNDDOWN(F2312-E2312-430000,-3))</f>
        <v/>
      </c>
      <c r="Q2312" s="21">
        <f>MAX(0,ROUNDDOWN(F2312-E2312-430000-H2312,-3))</f>
        <v/>
      </c>
      <c r="R2312" s="21">
        <f>IF(F2312&lt;=450000,0,MAX(0,P2312*0.06-MIN(50000,P2312)*0.03))</f>
        <v/>
      </c>
      <c r="S2312" s="21">
        <f>IF(F2312&lt;=450000,0,MAX(0,P2312*0.04-MIN(50000,P2312)*0.02))</f>
        <v/>
      </c>
      <c r="T2312" s="21">
        <f>IF(F2312&lt;=450000,0,MAX(0,Q2312*0.06-MIN(50000,Q2312)*0.03))</f>
        <v/>
      </c>
      <c r="U2312" s="21">
        <f>IF(F2312&lt;=450000,0,MAX(0,Q2312*0.04-MIN(50000,Q2312)*0.02))</f>
        <v/>
      </c>
      <c r="V2312" s="21">
        <f>50000+MAX(0,G2312-480000)</f>
        <v/>
      </c>
      <c r="W2312" s="21">
        <f>P2312-V2312</f>
        <v/>
      </c>
      <c r="X2312" s="21">
        <f>Q2312-V2312</f>
        <v/>
      </c>
      <c r="Y2312" s="22">
        <f>IF(W2312&lt;0,0.9,LOOKUP(W2312,{0,1950001,3300001,6950001,9000001,18000001,40000001},{0.84895,0.7979,0.6958,0.66517,0.56307,0.4916,0.44055}))</f>
        <v/>
      </c>
      <c r="Z2312" s="22">
        <f>IF(X2312&lt;0,0.9,LOOKUP(X2312,{0,1950001,3300001,6950001,9000001,18000001,40000001},{0.84895,0.7979,0.6958,0.66517,0.56307,0.4916,0.44055}))</f>
        <v/>
      </c>
      <c r="AA2312" s="22">
        <f>IF(W2312&lt;0,0,CHOOSE(MATCH(W2312,{0,1950001,3300001,6950001,9000001},1),5.105/84.895,10.21/79.79,20.42/69.58,23.483/66.517,33.693/56.307))</f>
        <v/>
      </c>
      <c r="AB2312" s="21">
        <f>IF(C2312&lt;=2000,0,(MIN(C2312,ROUNDDOWN(F2312*0.3,0))-2000)*0.1)</f>
        <v/>
      </c>
      <c r="AC2312" s="21">
        <f>IF(C2312&lt;=2000,0,MIN((C2312-2000)*Y2312,(R2312+S2312)*0.2))</f>
        <v/>
      </c>
      <c r="AD2312" s="21">
        <f>IF(C2312&lt;=2000,0,MIN((C2312-2000)*Z2312,(T2312+U2312)*0.2))</f>
        <v/>
      </c>
      <c r="AE2312" s="21">
        <f>AC2312*AA2312</f>
        <v/>
      </c>
      <c r="AF2312" s="21">
        <f>ROUNDDOWN(R2312,-2)+ROUNDDOWN(S2312,-2)</f>
        <v/>
      </c>
      <c r="AG2312" s="21">
        <f>ROUNDDOWN(MAX(0,R2312-(AB2312+AC2312+AE2312)*0.6),-2)+ROUNDDOWN(MAX(0,S2312-(AB2312+AC2312+AE2312)*0.4),-2)</f>
        <v/>
      </c>
      <c r="AH2312" s="21">
        <f>ROUNDDOWN(MAX(0,T2312-(AB2312+AD2312)*0.6),-2)+ROUNDDOWN(MAX(0,U2312-(AB2312+AD2312)*0.4),-2)</f>
        <v/>
      </c>
      <c r="AI2312" s="21">
        <f>ROUNDDOWN(T2312,-2)+ROUNDDOWN(U2312,-2)</f>
        <v/>
      </c>
      <c r="AJ2312" s="21">
        <f>M2312+AF2312</f>
        <v/>
      </c>
      <c r="AK2312" s="21">
        <f>M2312+AG2312</f>
        <v/>
      </c>
      <c r="AL2312" s="21">
        <f>N2312+AH2312</f>
        <v/>
      </c>
      <c r="AM2312" s="21">
        <f>O2312+AI2312</f>
        <v/>
      </c>
      <c r="AN2312" s="21">
        <f>N2312+AI2312</f>
        <v/>
      </c>
      <c r="AO2312" s="21">
        <f>ROUNDDOWN((R2312+S2312)*0.2/Y2312+2000,0)</f>
        <v/>
      </c>
      <c r="AP2312" s="21">
        <f>ROUNDDOWN((T2312+U2312)*0.2/Z2312+2000,0)</f>
        <v/>
      </c>
      <c r="AQ2312" s="21">
        <f>AL2312-AK2312</f>
        <v/>
      </c>
      <c r="AR2312" s="21">
        <f>AM2312-AK2312</f>
        <v/>
      </c>
      <c r="AS2312" s="21">
        <f>AM2312-AL2312</f>
        <v/>
      </c>
      <c r="AT2312" s="21">
        <f>AK2312+C2312-AJ2312</f>
        <v/>
      </c>
      <c r="AU2312" s="21">
        <f>AL2312+C2312-AM2312</f>
        <v/>
      </c>
      <c r="AV2312" s="21">
        <f>AN2312+C2312-AM2312</f>
        <v/>
      </c>
    </row>
    <row r="2313">
      <c r="A2313" t="inlineStr">
        <is>
          <t>1万円刻み</t>
        </is>
      </c>
      <c r="B2313" s="21">
        <f>'5_1万円刻み'!$A$550</f>
        <v/>
      </c>
      <c r="C2313" s="21">
        <f>AO2313</f>
        <v/>
      </c>
      <c r="D2313" s="21" t="n">
        <v>0</v>
      </c>
      <c r="E2313" s="21">
        <f>ROUND(MIN(B2313/12,650000)*12*0.0915+MIN(B2313/12,1390000)*12*(0.0504+0)+B2313*0.005,0)</f>
        <v/>
      </c>
      <c r="F2313" s="21">
        <f>IF(B2313&lt;741000,0,IF(B2313&lt;2191000,B2313-740000,IF(B2313&lt;2193000,1451000,IF(B2313&lt;2196000,1453000,IF(B2313&lt;2200000,1456000,IF(B2313&lt;3600000,ROUND(ROUNDDOWN(B2313/4,-3)*2.8,0)-80000,IF(B2313&lt;6600000,ROUND(ROUNDDOWN(B2313/4,-3)*3.2,0)-440000,IF(B2313&lt;8500000,ROUNDDOWN(B2313*0.9,0)-1100000,B2313-1950000))))))))</f>
        <v/>
      </c>
      <c r="G2313" s="21">
        <f>IF(F2313&gt;23500000,NA(),IF(F2313&lt;=4890000,1040000,IF(F2313&lt;=6550000,670000,620000)))</f>
        <v/>
      </c>
      <c r="H2313" s="21">
        <f>IF(D2313&lt;=0,0,MAX(0,MIN(2000000,D2313-MIN(100000,ROUNDDOWN(F2313*0.05,0)))))</f>
        <v/>
      </c>
      <c r="I2313" s="21">
        <f>IF(C2313&lt;=2000,0,MIN(C2313,ROUNDDOWN(F2313*0.4,0))-2000)</f>
        <v/>
      </c>
      <c r="J2313" s="21">
        <f>MAX(0,ROUNDDOWN(F2313-E2313-G2313,-3))</f>
        <v/>
      </c>
      <c r="K2313" s="21">
        <f>MAX(0,ROUNDDOWN(F2313-E2313-G2313-H2313-I2313,-3))</f>
        <v/>
      </c>
      <c r="L2313" s="21">
        <f>MAX(0,ROUNDDOWN(F2313-E2313-G2313-H2313,-3))</f>
        <v/>
      </c>
      <c r="M2313" s="21">
        <f>IF(J2313&lt;=0,0,ROUNDDOWN((J2313*LOOKUP(J2313,{0,1950001,3300001,6950001,9000001,18000001,40000001},{0.05,0.1,0.2,0.23,0.33,0.4,0.45})-LOOKUP(J2313,{0,1950001,3300001,6950001,9000001,18000001,40000001},{0,97500,427500,636000,1536000,2796000,4796000}))*1.021,-2))</f>
        <v/>
      </c>
      <c r="N2313" s="21">
        <f>IF(K2313&lt;=0,0,ROUNDDOWN((K2313*LOOKUP(K2313,{0,1950001,3300001,6950001,9000001,18000001,40000001},{0.05,0.1,0.2,0.23,0.33,0.4,0.45})-LOOKUP(K2313,{0,1950001,3300001,6950001,9000001,18000001,40000001},{0,97500,427500,636000,1536000,2796000,4796000}))*1.021,-2))</f>
        <v/>
      </c>
      <c r="O2313" s="21">
        <f>IF(L2313&lt;=0,0,ROUNDDOWN((L2313*LOOKUP(L2313,{0,1950001,3300001,6950001,9000001,18000001,40000001},{0.05,0.1,0.2,0.23,0.33,0.4,0.45})-LOOKUP(L2313,{0,1950001,3300001,6950001,9000001,18000001,40000001},{0,97500,427500,636000,1536000,2796000,4796000}))*1.021,-2))</f>
        <v/>
      </c>
      <c r="P2313" s="21">
        <f>MAX(0,ROUNDDOWN(F2313-E2313-430000,-3))</f>
        <v/>
      </c>
      <c r="Q2313" s="21">
        <f>MAX(0,ROUNDDOWN(F2313-E2313-430000-H2313,-3))</f>
        <v/>
      </c>
      <c r="R2313" s="21">
        <f>IF(F2313&lt;=450000,0,MAX(0,P2313*0.06-MIN(50000,P2313)*0.03))</f>
        <v/>
      </c>
      <c r="S2313" s="21">
        <f>IF(F2313&lt;=450000,0,MAX(0,P2313*0.04-MIN(50000,P2313)*0.02))</f>
        <v/>
      </c>
      <c r="T2313" s="21">
        <f>IF(F2313&lt;=450000,0,MAX(0,Q2313*0.06-MIN(50000,Q2313)*0.03))</f>
        <v/>
      </c>
      <c r="U2313" s="21">
        <f>IF(F2313&lt;=450000,0,MAX(0,Q2313*0.04-MIN(50000,Q2313)*0.02))</f>
        <v/>
      </c>
      <c r="V2313" s="21">
        <f>50000+MAX(0,G2313-480000)</f>
        <v/>
      </c>
      <c r="W2313" s="21">
        <f>P2313-V2313</f>
        <v/>
      </c>
      <c r="X2313" s="21">
        <f>Q2313-V2313</f>
        <v/>
      </c>
      <c r="Y2313" s="22">
        <f>IF(W2313&lt;0,0.9,LOOKUP(W2313,{0,1950001,3300001,6950001,9000001,18000001,40000001},{0.84895,0.7979,0.6958,0.66517,0.56307,0.4916,0.44055}))</f>
        <v/>
      </c>
      <c r="Z2313" s="22">
        <f>IF(X2313&lt;0,0.9,LOOKUP(X2313,{0,1950001,3300001,6950001,9000001,18000001,40000001},{0.84895,0.7979,0.6958,0.66517,0.56307,0.4916,0.44055}))</f>
        <v/>
      </c>
      <c r="AA2313" s="22">
        <f>IF(W2313&lt;0,0,CHOOSE(MATCH(W2313,{0,1950001,3300001,6950001,9000001},1),5.105/84.895,10.21/79.79,20.42/69.58,23.483/66.517,33.693/56.307))</f>
        <v/>
      </c>
      <c r="AB2313" s="21">
        <f>IF(C2313&lt;=2000,0,(MIN(C2313,ROUNDDOWN(F2313*0.3,0))-2000)*0.1)</f>
        <v/>
      </c>
      <c r="AC2313" s="21">
        <f>IF(C2313&lt;=2000,0,MIN((C2313-2000)*Y2313,(R2313+S2313)*0.2))</f>
        <v/>
      </c>
      <c r="AD2313" s="21">
        <f>IF(C2313&lt;=2000,0,MIN((C2313-2000)*Z2313,(T2313+U2313)*0.2))</f>
        <v/>
      </c>
      <c r="AE2313" s="21">
        <f>AC2313*AA2313</f>
        <v/>
      </c>
      <c r="AF2313" s="21">
        <f>ROUNDDOWN(R2313,-2)+ROUNDDOWN(S2313,-2)</f>
        <v/>
      </c>
      <c r="AG2313" s="21">
        <f>ROUNDDOWN(MAX(0,R2313-(AB2313+AC2313+AE2313)*0.6),-2)+ROUNDDOWN(MAX(0,S2313-(AB2313+AC2313+AE2313)*0.4),-2)</f>
        <v/>
      </c>
      <c r="AH2313" s="21">
        <f>ROUNDDOWN(MAX(0,T2313-(AB2313+AD2313)*0.6),-2)+ROUNDDOWN(MAX(0,U2313-(AB2313+AD2313)*0.4),-2)</f>
        <v/>
      </c>
      <c r="AI2313" s="21">
        <f>ROUNDDOWN(T2313,-2)+ROUNDDOWN(U2313,-2)</f>
        <v/>
      </c>
      <c r="AJ2313" s="21">
        <f>M2313+AF2313</f>
        <v/>
      </c>
      <c r="AK2313" s="21">
        <f>M2313+AG2313</f>
        <v/>
      </c>
      <c r="AL2313" s="21">
        <f>N2313+AH2313</f>
        <v/>
      </c>
      <c r="AM2313" s="21">
        <f>O2313+AI2313</f>
        <v/>
      </c>
      <c r="AN2313" s="21">
        <f>N2313+AI2313</f>
        <v/>
      </c>
      <c r="AO2313" s="21">
        <f>ROUNDDOWN((R2313+S2313)*0.2/Y2313+2000,0)</f>
        <v/>
      </c>
      <c r="AP2313" s="21">
        <f>ROUNDDOWN((T2313+U2313)*0.2/Z2313+2000,0)</f>
        <v/>
      </c>
      <c r="AQ2313" s="21">
        <f>AL2313-AK2313</f>
        <v/>
      </c>
      <c r="AR2313" s="21">
        <f>AM2313-AK2313</f>
        <v/>
      </c>
      <c r="AS2313" s="21">
        <f>AM2313-AL2313</f>
        <v/>
      </c>
      <c r="AT2313" s="21">
        <f>AK2313+C2313-AJ2313</f>
        <v/>
      </c>
      <c r="AU2313" s="21">
        <f>AL2313+C2313-AM2313</f>
        <v/>
      </c>
      <c r="AV2313" s="21">
        <f>AN2313+C2313-AM2313</f>
        <v/>
      </c>
    </row>
    <row r="2314">
      <c r="A2314" t="inlineStr">
        <is>
          <t>1万円刻み</t>
        </is>
      </c>
      <c r="B2314" s="21">
        <f>'5_1万円刻み'!$A$551</f>
        <v/>
      </c>
      <c r="C2314" s="21">
        <f>AO2314</f>
        <v/>
      </c>
      <c r="D2314" s="21" t="n">
        <v>0</v>
      </c>
      <c r="E2314" s="21">
        <f>ROUND(MIN(B2314/12,650000)*12*0.0915+MIN(B2314/12,1390000)*12*(0.0504+0)+B2314*0.005,0)</f>
        <v/>
      </c>
      <c r="F2314" s="21">
        <f>IF(B2314&lt;741000,0,IF(B2314&lt;2191000,B2314-740000,IF(B2314&lt;2193000,1451000,IF(B2314&lt;2196000,1453000,IF(B2314&lt;2200000,1456000,IF(B2314&lt;3600000,ROUND(ROUNDDOWN(B2314/4,-3)*2.8,0)-80000,IF(B2314&lt;6600000,ROUND(ROUNDDOWN(B2314/4,-3)*3.2,0)-440000,IF(B2314&lt;8500000,ROUNDDOWN(B2314*0.9,0)-1100000,B2314-1950000))))))))</f>
        <v/>
      </c>
      <c r="G2314" s="21">
        <f>IF(F2314&gt;23500000,NA(),IF(F2314&lt;=4890000,1040000,IF(F2314&lt;=6550000,670000,620000)))</f>
        <v/>
      </c>
      <c r="H2314" s="21">
        <f>IF(D2314&lt;=0,0,MAX(0,MIN(2000000,D2314-MIN(100000,ROUNDDOWN(F2314*0.05,0)))))</f>
        <v/>
      </c>
      <c r="I2314" s="21">
        <f>IF(C2314&lt;=2000,0,MIN(C2314,ROUNDDOWN(F2314*0.4,0))-2000)</f>
        <v/>
      </c>
      <c r="J2314" s="21">
        <f>MAX(0,ROUNDDOWN(F2314-E2314-G2314,-3))</f>
        <v/>
      </c>
      <c r="K2314" s="21">
        <f>MAX(0,ROUNDDOWN(F2314-E2314-G2314-H2314-I2314,-3))</f>
        <v/>
      </c>
      <c r="L2314" s="21">
        <f>MAX(0,ROUNDDOWN(F2314-E2314-G2314-H2314,-3))</f>
        <v/>
      </c>
      <c r="M2314" s="21">
        <f>IF(J2314&lt;=0,0,ROUNDDOWN((J2314*LOOKUP(J2314,{0,1950001,3300001,6950001,9000001,18000001,40000001},{0.05,0.1,0.2,0.23,0.33,0.4,0.45})-LOOKUP(J2314,{0,1950001,3300001,6950001,9000001,18000001,40000001},{0,97500,427500,636000,1536000,2796000,4796000}))*1.021,-2))</f>
        <v/>
      </c>
      <c r="N2314" s="21">
        <f>IF(K2314&lt;=0,0,ROUNDDOWN((K2314*LOOKUP(K2314,{0,1950001,3300001,6950001,9000001,18000001,40000001},{0.05,0.1,0.2,0.23,0.33,0.4,0.45})-LOOKUP(K2314,{0,1950001,3300001,6950001,9000001,18000001,40000001},{0,97500,427500,636000,1536000,2796000,4796000}))*1.021,-2))</f>
        <v/>
      </c>
      <c r="O2314" s="21">
        <f>IF(L2314&lt;=0,0,ROUNDDOWN((L2314*LOOKUP(L2314,{0,1950001,3300001,6950001,9000001,18000001,40000001},{0.05,0.1,0.2,0.23,0.33,0.4,0.45})-LOOKUP(L2314,{0,1950001,3300001,6950001,9000001,18000001,40000001},{0,97500,427500,636000,1536000,2796000,4796000}))*1.021,-2))</f>
        <v/>
      </c>
      <c r="P2314" s="21">
        <f>MAX(0,ROUNDDOWN(F2314-E2314-430000,-3))</f>
        <v/>
      </c>
      <c r="Q2314" s="21">
        <f>MAX(0,ROUNDDOWN(F2314-E2314-430000-H2314,-3))</f>
        <v/>
      </c>
      <c r="R2314" s="21">
        <f>IF(F2314&lt;=450000,0,MAX(0,P2314*0.06-MIN(50000,P2314)*0.03))</f>
        <v/>
      </c>
      <c r="S2314" s="21">
        <f>IF(F2314&lt;=450000,0,MAX(0,P2314*0.04-MIN(50000,P2314)*0.02))</f>
        <v/>
      </c>
      <c r="T2314" s="21">
        <f>IF(F2314&lt;=450000,0,MAX(0,Q2314*0.06-MIN(50000,Q2314)*0.03))</f>
        <v/>
      </c>
      <c r="U2314" s="21">
        <f>IF(F2314&lt;=450000,0,MAX(0,Q2314*0.04-MIN(50000,Q2314)*0.02))</f>
        <v/>
      </c>
      <c r="V2314" s="21">
        <f>50000+MAX(0,G2314-480000)</f>
        <v/>
      </c>
      <c r="W2314" s="21">
        <f>P2314-V2314</f>
        <v/>
      </c>
      <c r="X2314" s="21">
        <f>Q2314-V2314</f>
        <v/>
      </c>
      <c r="Y2314" s="22">
        <f>IF(W2314&lt;0,0.9,LOOKUP(W2314,{0,1950001,3300001,6950001,9000001,18000001,40000001},{0.84895,0.7979,0.6958,0.66517,0.56307,0.4916,0.44055}))</f>
        <v/>
      </c>
      <c r="Z2314" s="22">
        <f>IF(X2314&lt;0,0.9,LOOKUP(X2314,{0,1950001,3300001,6950001,9000001,18000001,40000001},{0.84895,0.7979,0.6958,0.66517,0.56307,0.4916,0.44055}))</f>
        <v/>
      </c>
      <c r="AA2314" s="22">
        <f>IF(W2314&lt;0,0,CHOOSE(MATCH(W2314,{0,1950001,3300001,6950001,9000001},1),5.105/84.895,10.21/79.79,20.42/69.58,23.483/66.517,33.693/56.307))</f>
        <v/>
      </c>
      <c r="AB2314" s="21">
        <f>IF(C2314&lt;=2000,0,(MIN(C2314,ROUNDDOWN(F2314*0.3,0))-2000)*0.1)</f>
        <v/>
      </c>
      <c r="AC2314" s="21">
        <f>IF(C2314&lt;=2000,0,MIN((C2314-2000)*Y2314,(R2314+S2314)*0.2))</f>
        <v/>
      </c>
      <c r="AD2314" s="21">
        <f>IF(C2314&lt;=2000,0,MIN((C2314-2000)*Z2314,(T2314+U2314)*0.2))</f>
        <v/>
      </c>
      <c r="AE2314" s="21">
        <f>AC2314*AA2314</f>
        <v/>
      </c>
      <c r="AF2314" s="21">
        <f>ROUNDDOWN(R2314,-2)+ROUNDDOWN(S2314,-2)</f>
        <v/>
      </c>
      <c r="AG2314" s="21">
        <f>ROUNDDOWN(MAX(0,R2314-(AB2314+AC2314+AE2314)*0.6),-2)+ROUNDDOWN(MAX(0,S2314-(AB2314+AC2314+AE2314)*0.4),-2)</f>
        <v/>
      </c>
      <c r="AH2314" s="21">
        <f>ROUNDDOWN(MAX(0,T2314-(AB2314+AD2314)*0.6),-2)+ROUNDDOWN(MAX(0,U2314-(AB2314+AD2314)*0.4),-2)</f>
        <v/>
      </c>
      <c r="AI2314" s="21">
        <f>ROUNDDOWN(T2314,-2)+ROUNDDOWN(U2314,-2)</f>
        <v/>
      </c>
      <c r="AJ2314" s="21">
        <f>M2314+AF2314</f>
        <v/>
      </c>
      <c r="AK2314" s="21">
        <f>M2314+AG2314</f>
        <v/>
      </c>
      <c r="AL2314" s="21">
        <f>N2314+AH2314</f>
        <v/>
      </c>
      <c r="AM2314" s="21">
        <f>O2314+AI2314</f>
        <v/>
      </c>
      <c r="AN2314" s="21">
        <f>N2314+AI2314</f>
        <v/>
      </c>
      <c r="AO2314" s="21">
        <f>ROUNDDOWN((R2314+S2314)*0.2/Y2314+2000,0)</f>
        <v/>
      </c>
      <c r="AP2314" s="21">
        <f>ROUNDDOWN((T2314+U2314)*0.2/Z2314+2000,0)</f>
        <v/>
      </c>
      <c r="AQ2314" s="21">
        <f>AL2314-AK2314</f>
        <v/>
      </c>
      <c r="AR2314" s="21">
        <f>AM2314-AK2314</f>
        <v/>
      </c>
      <c r="AS2314" s="21">
        <f>AM2314-AL2314</f>
        <v/>
      </c>
      <c r="AT2314" s="21">
        <f>AK2314+C2314-AJ2314</f>
        <v/>
      </c>
      <c r="AU2314" s="21">
        <f>AL2314+C2314-AM2314</f>
        <v/>
      </c>
      <c r="AV2314" s="21">
        <f>AN2314+C2314-AM2314</f>
        <v/>
      </c>
    </row>
    <row r="2315">
      <c r="A2315" t="inlineStr">
        <is>
          <t>1万円刻み</t>
        </is>
      </c>
      <c r="B2315" s="21">
        <f>'5_1万円刻み'!$A$552</f>
        <v/>
      </c>
      <c r="C2315" s="21">
        <f>AO2315</f>
        <v/>
      </c>
      <c r="D2315" s="21" t="n">
        <v>0</v>
      </c>
      <c r="E2315" s="21">
        <f>ROUND(MIN(B2315/12,650000)*12*0.0915+MIN(B2315/12,1390000)*12*(0.0504+0)+B2315*0.005,0)</f>
        <v/>
      </c>
      <c r="F2315" s="21">
        <f>IF(B2315&lt;741000,0,IF(B2315&lt;2191000,B2315-740000,IF(B2315&lt;2193000,1451000,IF(B2315&lt;2196000,1453000,IF(B2315&lt;2200000,1456000,IF(B2315&lt;3600000,ROUND(ROUNDDOWN(B2315/4,-3)*2.8,0)-80000,IF(B2315&lt;6600000,ROUND(ROUNDDOWN(B2315/4,-3)*3.2,0)-440000,IF(B2315&lt;8500000,ROUNDDOWN(B2315*0.9,0)-1100000,B2315-1950000))))))))</f>
        <v/>
      </c>
      <c r="G2315" s="21">
        <f>IF(F2315&gt;23500000,NA(),IF(F2315&lt;=4890000,1040000,IF(F2315&lt;=6550000,670000,620000)))</f>
        <v/>
      </c>
      <c r="H2315" s="21">
        <f>IF(D2315&lt;=0,0,MAX(0,MIN(2000000,D2315-MIN(100000,ROUNDDOWN(F2315*0.05,0)))))</f>
        <v/>
      </c>
      <c r="I2315" s="21">
        <f>IF(C2315&lt;=2000,0,MIN(C2315,ROUNDDOWN(F2315*0.4,0))-2000)</f>
        <v/>
      </c>
      <c r="J2315" s="21">
        <f>MAX(0,ROUNDDOWN(F2315-E2315-G2315,-3))</f>
        <v/>
      </c>
      <c r="K2315" s="21">
        <f>MAX(0,ROUNDDOWN(F2315-E2315-G2315-H2315-I2315,-3))</f>
        <v/>
      </c>
      <c r="L2315" s="21">
        <f>MAX(0,ROUNDDOWN(F2315-E2315-G2315-H2315,-3))</f>
        <v/>
      </c>
      <c r="M2315" s="21">
        <f>IF(J2315&lt;=0,0,ROUNDDOWN((J2315*LOOKUP(J2315,{0,1950001,3300001,6950001,9000001,18000001,40000001},{0.05,0.1,0.2,0.23,0.33,0.4,0.45})-LOOKUP(J2315,{0,1950001,3300001,6950001,9000001,18000001,40000001},{0,97500,427500,636000,1536000,2796000,4796000}))*1.021,-2))</f>
        <v/>
      </c>
      <c r="N2315" s="21">
        <f>IF(K2315&lt;=0,0,ROUNDDOWN((K2315*LOOKUP(K2315,{0,1950001,3300001,6950001,9000001,18000001,40000001},{0.05,0.1,0.2,0.23,0.33,0.4,0.45})-LOOKUP(K2315,{0,1950001,3300001,6950001,9000001,18000001,40000001},{0,97500,427500,636000,1536000,2796000,4796000}))*1.021,-2))</f>
        <v/>
      </c>
      <c r="O2315" s="21">
        <f>IF(L2315&lt;=0,0,ROUNDDOWN((L2315*LOOKUP(L2315,{0,1950001,3300001,6950001,9000001,18000001,40000001},{0.05,0.1,0.2,0.23,0.33,0.4,0.45})-LOOKUP(L2315,{0,1950001,3300001,6950001,9000001,18000001,40000001},{0,97500,427500,636000,1536000,2796000,4796000}))*1.021,-2))</f>
        <v/>
      </c>
      <c r="P2315" s="21">
        <f>MAX(0,ROUNDDOWN(F2315-E2315-430000,-3))</f>
        <v/>
      </c>
      <c r="Q2315" s="21">
        <f>MAX(0,ROUNDDOWN(F2315-E2315-430000-H2315,-3))</f>
        <v/>
      </c>
      <c r="R2315" s="21">
        <f>IF(F2315&lt;=450000,0,MAX(0,P2315*0.06-MIN(50000,P2315)*0.03))</f>
        <v/>
      </c>
      <c r="S2315" s="21">
        <f>IF(F2315&lt;=450000,0,MAX(0,P2315*0.04-MIN(50000,P2315)*0.02))</f>
        <v/>
      </c>
      <c r="T2315" s="21">
        <f>IF(F2315&lt;=450000,0,MAX(0,Q2315*0.06-MIN(50000,Q2315)*0.03))</f>
        <v/>
      </c>
      <c r="U2315" s="21">
        <f>IF(F2315&lt;=450000,0,MAX(0,Q2315*0.04-MIN(50000,Q2315)*0.02))</f>
        <v/>
      </c>
      <c r="V2315" s="21">
        <f>50000+MAX(0,G2315-480000)</f>
        <v/>
      </c>
      <c r="W2315" s="21">
        <f>P2315-V2315</f>
        <v/>
      </c>
      <c r="X2315" s="21">
        <f>Q2315-V2315</f>
        <v/>
      </c>
      <c r="Y2315" s="22">
        <f>IF(W2315&lt;0,0.9,LOOKUP(W2315,{0,1950001,3300001,6950001,9000001,18000001,40000001},{0.84895,0.7979,0.6958,0.66517,0.56307,0.4916,0.44055}))</f>
        <v/>
      </c>
      <c r="Z2315" s="22">
        <f>IF(X2315&lt;0,0.9,LOOKUP(X2315,{0,1950001,3300001,6950001,9000001,18000001,40000001},{0.84895,0.7979,0.6958,0.66517,0.56307,0.4916,0.44055}))</f>
        <v/>
      </c>
      <c r="AA2315" s="22">
        <f>IF(W2315&lt;0,0,CHOOSE(MATCH(W2315,{0,1950001,3300001,6950001,9000001},1),5.105/84.895,10.21/79.79,20.42/69.58,23.483/66.517,33.693/56.307))</f>
        <v/>
      </c>
      <c r="AB2315" s="21">
        <f>IF(C2315&lt;=2000,0,(MIN(C2315,ROUNDDOWN(F2315*0.3,0))-2000)*0.1)</f>
        <v/>
      </c>
      <c r="AC2315" s="21">
        <f>IF(C2315&lt;=2000,0,MIN((C2315-2000)*Y2315,(R2315+S2315)*0.2))</f>
        <v/>
      </c>
      <c r="AD2315" s="21">
        <f>IF(C2315&lt;=2000,0,MIN((C2315-2000)*Z2315,(T2315+U2315)*0.2))</f>
        <v/>
      </c>
      <c r="AE2315" s="21">
        <f>AC2315*AA2315</f>
        <v/>
      </c>
      <c r="AF2315" s="21">
        <f>ROUNDDOWN(R2315,-2)+ROUNDDOWN(S2315,-2)</f>
        <v/>
      </c>
      <c r="AG2315" s="21">
        <f>ROUNDDOWN(MAX(0,R2315-(AB2315+AC2315+AE2315)*0.6),-2)+ROUNDDOWN(MAX(0,S2315-(AB2315+AC2315+AE2315)*0.4),-2)</f>
        <v/>
      </c>
      <c r="AH2315" s="21">
        <f>ROUNDDOWN(MAX(0,T2315-(AB2315+AD2315)*0.6),-2)+ROUNDDOWN(MAX(0,U2315-(AB2315+AD2315)*0.4),-2)</f>
        <v/>
      </c>
      <c r="AI2315" s="21">
        <f>ROUNDDOWN(T2315,-2)+ROUNDDOWN(U2315,-2)</f>
        <v/>
      </c>
      <c r="AJ2315" s="21">
        <f>M2315+AF2315</f>
        <v/>
      </c>
      <c r="AK2315" s="21">
        <f>M2315+AG2315</f>
        <v/>
      </c>
      <c r="AL2315" s="21">
        <f>N2315+AH2315</f>
        <v/>
      </c>
      <c r="AM2315" s="21">
        <f>O2315+AI2315</f>
        <v/>
      </c>
      <c r="AN2315" s="21">
        <f>N2315+AI2315</f>
        <v/>
      </c>
      <c r="AO2315" s="21">
        <f>ROUNDDOWN((R2315+S2315)*0.2/Y2315+2000,0)</f>
        <v/>
      </c>
      <c r="AP2315" s="21">
        <f>ROUNDDOWN((T2315+U2315)*0.2/Z2315+2000,0)</f>
        <v/>
      </c>
      <c r="AQ2315" s="21">
        <f>AL2315-AK2315</f>
        <v/>
      </c>
      <c r="AR2315" s="21">
        <f>AM2315-AK2315</f>
        <v/>
      </c>
      <c r="AS2315" s="21">
        <f>AM2315-AL2315</f>
        <v/>
      </c>
      <c r="AT2315" s="21">
        <f>AK2315+C2315-AJ2315</f>
        <v/>
      </c>
      <c r="AU2315" s="21">
        <f>AL2315+C2315-AM2315</f>
        <v/>
      </c>
      <c r="AV2315" s="21">
        <f>AN2315+C2315-AM2315</f>
        <v/>
      </c>
    </row>
    <row r="2316">
      <c r="A2316" t="inlineStr">
        <is>
          <t>1万円刻み</t>
        </is>
      </c>
      <c r="B2316" s="21">
        <f>'5_1万円刻み'!$A$553</f>
        <v/>
      </c>
      <c r="C2316" s="21">
        <f>AO2316</f>
        <v/>
      </c>
      <c r="D2316" s="21" t="n">
        <v>0</v>
      </c>
      <c r="E2316" s="21">
        <f>ROUND(MIN(B2316/12,650000)*12*0.0915+MIN(B2316/12,1390000)*12*(0.0504+0)+B2316*0.005,0)</f>
        <v/>
      </c>
      <c r="F2316" s="21">
        <f>IF(B2316&lt;741000,0,IF(B2316&lt;2191000,B2316-740000,IF(B2316&lt;2193000,1451000,IF(B2316&lt;2196000,1453000,IF(B2316&lt;2200000,1456000,IF(B2316&lt;3600000,ROUND(ROUNDDOWN(B2316/4,-3)*2.8,0)-80000,IF(B2316&lt;6600000,ROUND(ROUNDDOWN(B2316/4,-3)*3.2,0)-440000,IF(B2316&lt;8500000,ROUNDDOWN(B2316*0.9,0)-1100000,B2316-1950000))))))))</f>
        <v/>
      </c>
      <c r="G2316" s="21">
        <f>IF(F2316&gt;23500000,NA(),IF(F2316&lt;=4890000,1040000,IF(F2316&lt;=6550000,670000,620000)))</f>
        <v/>
      </c>
      <c r="H2316" s="21">
        <f>IF(D2316&lt;=0,0,MAX(0,MIN(2000000,D2316-MIN(100000,ROUNDDOWN(F2316*0.05,0)))))</f>
        <v/>
      </c>
      <c r="I2316" s="21">
        <f>IF(C2316&lt;=2000,0,MIN(C2316,ROUNDDOWN(F2316*0.4,0))-2000)</f>
        <v/>
      </c>
      <c r="J2316" s="21">
        <f>MAX(0,ROUNDDOWN(F2316-E2316-G2316,-3))</f>
        <v/>
      </c>
      <c r="K2316" s="21">
        <f>MAX(0,ROUNDDOWN(F2316-E2316-G2316-H2316-I2316,-3))</f>
        <v/>
      </c>
      <c r="L2316" s="21">
        <f>MAX(0,ROUNDDOWN(F2316-E2316-G2316-H2316,-3))</f>
        <v/>
      </c>
      <c r="M2316" s="21">
        <f>IF(J2316&lt;=0,0,ROUNDDOWN((J2316*LOOKUP(J2316,{0,1950001,3300001,6950001,9000001,18000001,40000001},{0.05,0.1,0.2,0.23,0.33,0.4,0.45})-LOOKUP(J2316,{0,1950001,3300001,6950001,9000001,18000001,40000001},{0,97500,427500,636000,1536000,2796000,4796000}))*1.021,-2))</f>
        <v/>
      </c>
      <c r="N2316" s="21">
        <f>IF(K2316&lt;=0,0,ROUNDDOWN((K2316*LOOKUP(K2316,{0,1950001,3300001,6950001,9000001,18000001,40000001},{0.05,0.1,0.2,0.23,0.33,0.4,0.45})-LOOKUP(K2316,{0,1950001,3300001,6950001,9000001,18000001,40000001},{0,97500,427500,636000,1536000,2796000,4796000}))*1.021,-2))</f>
        <v/>
      </c>
      <c r="O2316" s="21">
        <f>IF(L2316&lt;=0,0,ROUNDDOWN((L2316*LOOKUP(L2316,{0,1950001,3300001,6950001,9000001,18000001,40000001},{0.05,0.1,0.2,0.23,0.33,0.4,0.45})-LOOKUP(L2316,{0,1950001,3300001,6950001,9000001,18000001,40000001},{0,97500,427500,636000,1536000,2796000,4796000}))*1.021,-2))</f>
        <v/>
      </c>
      <c r="P2316" s="21">
        <f>MAX(0,ROUNDDOWN(F2316-E2316-430000,-3))</f>
        <v/>
      </c>
      <c r="Q2316" s="21">
        <f>MAX(0,ROUNDDOWN(F2316-E2316-430000-H2316,-3))</f>
        <v/>
      </c>
      <c r="R2316" s="21">
        <f>IF(F2316&lt;=450000,0,MAX(0,P2316*0.06-MIN(50000,P2316)*0.03))</f>
        <v/>
      </c>
      <c r="S2316" s="21">
        <f>IF(F2316&lt;=450000,0,MAX(0,P2316*0.04-MIN(50000,P2316)*0.02))</f>
        <v/>
      </c>
      <c r="T2316" s="21">
        <f>IF(F2316&lt;=450000,0,MAX(0,Q2316*0.06-MIN(50000,Q2316)*0.03))</f>
        <v/>
      </c>
      <c r="U2316" s="21">
        <f>IF(F2316&lt;=450000,0,MAX(0,Q2316*0.04-MIN(50000,Q2316)*0.02))</f>
        <v/>
      </c>
      <c r="V2316" s="21">
        <f>50000+MAX(0,G2316-480000)</f>
        <v/>
      </c>
      <c r="W2316" s="21">
        <f>P2316-V2316</f>
        <v/>
      </c>
      <c r="X2316" s="21">
        <f>Q2316-V2316</f>
        <v/>
      </c>
      <c r="Y2316" s="22">
        <f>IF(W2316&lt;0,0.9,LOOKUP(W2316,{0,1950001,3300001,6950001,9000001,18000001,40000001},{0.84895,0.7979,0.6958,0.66517,0.56307,0.4916,0.44055}))</f>
        <v/>
      </c>
      <c r="Z2316" s="22">
        <f>IF(X2316&lt;0,0.9,LOOKUP(X2316,{0,1950001,3300001,6950001,9000001,18000001,40000001},{0.84895,0.7979,0.6958,0.66517,0.56307,0.4916,0.44055}))</f>
        <v/>
      </c>
      <c r="AA2316" s="22">
        <f>IF(W2316&lt;0,0,CHOOSE(MATCH(W2316,{0,1950001,3300001,6950001,9000001},1),5.105/84.895,10.21/79.79,20.42/69.58,23.483/66.517,33.693/56.307))</f>
        <v/>
      </c>
      <c r="AB2316" s="21">
        <f>IF(C2316&lt;=2000,0,(MIN(C2316,ROUNDDOWN(F2316*0.3,0))-2000)*0.1)</f>
        <v/>
      </c>
      <c r="AC2316" s="21">
        <f>IF(C2316&lt;=2000,0,MIN((C2316-2000)*Y2316,(R2316+S2316)*0.2))</f>
        <v/>
      </c>
      <c r="AD2316" s="21">
        <f>IF(C2316&lt;=2000,0,MIN((C2316-2000)*Z2316,(T2316+U2316)*0.2))</f>
        <v/>
      </c>
      <c r="AE2316" s="21">
        <f>AC2316*AA2316</f>
        <v/>
      </c>
      <c r="AF2316" s="21">
        <f>ROUNDDOWN(R2316,-2)+ROUNDDOWN(S2316,-2)</f>
        <v/>
      </c>
      <c r="AG2316" s="21">
        <f>ROUNDDOWN(MAX(0,R2316-(AB2316+AC2316+AE2316)*0.6),-2)+ROUNDDOWN(MAX(0,S2316-(AB2316+AC2316+AE2316)*0.4),-2)</f>
        <v/>
      </c>
      <c r="AH2316" s="21">
        <f>ROUNDDOWN(MAX(0,T2316-(AB2316+AD2316)*0.6),-2)+ROUNDDOWN(MAX(0,U2316-(AB2316+AD2316)*0.4),-2)</f>
        <v/>
      </c>
      <c r="AI2316" s="21">
        <f>ROUNDDOWN(T2316,-2)+ROUNDDOWN(U2316,-2)</f>
        <v/>
      </c>
      <c r="AJ2316" s="21">
        <f>M2316+AF2316</f>
        <v/>
      </c>
      <c r="AK2316" s="21">
        <f>M2316+AG2316</f>
        <v/>
      </c>
      <c r="AL2316" s="21">
        <f>N2316+AH2316</f>
        <v/>
      </c>
      <c r="AM2316" s="21">
        <f>O2316+AI2316</f>
        <v/>
      </c>
      <c r="AN2316" s="21">
        <f>N2316+AI2316</f>
        <v/>
      </c>
      <c r="AO2316" s="21">
        <f>ROUNDDOWN((R2316+S2316)*0.2/Y2316+2000,0)</f>
        <v/>
      </c>
      <c r="AP2316" s="21">
        <f>ROUNDDOWN((T2316+U2316)*0.2/Z2316+2000,0)</f>
        <v/>
      </c>
      <c r="AQ2316" s="21">
        <f>AL2316-AK2316</f>
        <v/>
      </c>
      <c r="AR2316" s="21">
        <f>AM2316-AK2316</f>
        <v/>
      </c>
      <c r="AS2316" s="21">
        <f>AM2316-AL2316</f>
        <v/>
      </c>
      <c r="AT2316" s="21">
        <f>AK2316+C2316-AJ2316</f>
        <v/>
      </c>
      <c r="AU2316" s="21">
        <f>AL2316+C2316-AM2316</f>
        <v/>
      </c>
      <c r="AV2316" s="21">
        <f>AN2316+C2316-AM2316</f>
        <v/>
      </c>
    </row>
    <row r="2317">
      <c r="A2317" t="inlineStr">
        <is>
          <t>1万円刻み</t>
        </is>
      </c>
      <c r="B2317" s="21">
        <f>'5_1万円刻み'!$A$554</f>
        <v/>
      </c>
      <c r="C2317" s="21">
        <f>AO2317</f>
        <v/>
      </c>
      <c r="D2317" s="21" t="n">
        <v>0</v>
      </c>
      <c r="E2317" s="21">
        <f>ROUND(MIN(B2317/12,650000)*12*0.0915+MIN(B2317/12,1390000)*12*(0.0504+0)+B2317*0.005,0)</f>
        <v/>
      </c>
      <c r="F2317" s="21">
        <f>IF(B2317&lt;741000,0,IF(B2317&lt;2191000,B2317-740000,IF(B2317&lt;2193000,1451000,IF(B2317&lt;2196000,1453000,IF(B2317&lt;2200000,1456000,IF(B2317&lt;3600000,ROUND(ROUNDDOWN(B2317/4,-3)*2.8,0)-80000,IF(B2317&lt;6600000,ROUND(ROUNDDOWN(B2317/4,-3)*3.2,0)-440000,IF(B2317&lt;8500000,ROUNDDOWN(B2317*0.9,0)-1100000,B2317-1950000))))))))</f>
        <v/>
      </c>
      <c r="G2317" s="21">
        <f>IF(F2317&gt;23500000,NA(),IF(F2317&lt;=4890000,1040000,IF(F2317&lt;=6550000,670000,620000)))</f>
        <v/>
      </c>
      <c r="H2317" s="21">
        <f>IF(D2317&lt;=0,0,MAX(0,MIN(2000000,D2317-MIN(100000,ROUNDDOWN(F2317*0.05,0)))))</f>
        <v/>
      </c>
      <c r="I2317" s="21">
        <f>IF(C2317&lt;=2000,0,MIN(C2317,ROUNDDOWN(F2317*0.4,0))-2000)</f>
        <v/>
      </c>
      <c r="J2317" s="21">
        <f>MAX(0,ROUNDDOWN(F2317-E2317-G2317,-3))</f>
        <v/>
      </c>
      <c r="K2317" s="21">
        <f>MAX(0,ROUNDDOWN(F2317-E2317-G2317-H2317-I2317,-3))</f>
        <v/>
      </c>
      <c r="L2317" s="21">
        <f>MAX(0,ROUNDDOWN(F2317-E2317-G2317-H2317,-3))</f>
        <v/>
      </c>
      <c r="M2317" s="21">
        <f>IF(J2317&lt;=0,0,ROUNDDOWN((J2317*LOOKUP(J2317,{0,1950001,3300001,6950001,9000001,18000001,40000001},{0.05,0.1,0.2,0.23,0.33,0.4,0.45})-LOOKUP(J2317,{0,1950001,3300001,6950001,9000001,18000001,40000001},{0,97500,427500,636000,1536000,2796000,4796000}))*1.021,-2))</f>
        <v/>
      </c>
      <c r="N2317" s="21">
        <f>IF(K2317&lt;=0,0,ROUNDDOWN((K2317*LOOKUP(K2317,{0,1950001,3300001,6950001,9000001,18000001,40000001},{0.05,0.1,0.2,0.23,0.33,0.4,0.45})-LOOKUP(K2317,{0,1950001,3300001,6950001,9000001,18000001,40000001},{0,97500,427500,636000,1536000,2796000,4796000}))*1.021,-2))</f>
        <v/>
      </c>
      <c r="O2317" s="21">
        <f>IF(L2317&lt;=0,0,ROUNDDOWN((L2317*LOOKUP(L2317,{0,1950001,3300001,6950001,9000001,18000001,40000001},{0.05,0.1,0.2,0.23,0.33,0.4,0.45})-LOOKUP(L2317,{0,1950001,3300001,6950001,9000001,18000001,40000001},{0,97500,427500,636000,1536000,2796000,4796000}))*1.021,-2))</f>
        <v/>
      </c>
      <c r="P2317" s="21">
        <f>MAX(0,ROUNDDOWN(F2317-E2317-430000,-3))</f>
        <v/>
      </c>
      <c r="Q2317" s="21">
        <f>MAX(0,ROUNDDOWN(F2317-E2317-430000-H2317,-3))</f>
        <v/>
      </c>
      <c r="R2317" s="21">
        <f>IF(F2317&lt;=450000,0,MAX(0,P2317*0.06-MIN(50000,P2317)*0.03))</f>
        <v/>
      </c>
      <c r="S2317" s="21">
        <f>IF(F2317&lt;=450000,0,MAX(0,P2317*0.04-MIN(50000,P2317)*0.02))</f>
        <v/>
      </c>
      <c r="T2317" s="21">
        <f>IF(F2317&lt;=450000,0,MAX(0,Q2317*0.06-MIN(50000,Q2317)*0.03))</f>
        <v/>
      </c>
      <c r="U2317" s="21">
        <f>IF(F2317&lt;=450000,0,MAX(0,Q2317*0.04-MIN(50000,Q2317)*0.02))</f>
        <v/>
      </c>
      <c r="V2317" s="21">
        <f>50000+MAX(0,G2317-480000)</f>
        <v/>
      </c>
      <c r="W2317" s="21">
        <f>P2317-V2317</f>
        <v/>
      </c>
      <c r="X2317" s="21">
        <f>Q2317-V2317</f>
        <v/>
      </c>
      <c r="Y2317" s="22">
        <f>IF(W2317&lt;0,0.9,LOOKUP(W2317,{0,1950001,3300001,6950001,9000001,18000001,40000001},{0.84895,0.7979,0.6958,0.66517,0.56307,0.4916,0.44055}))</f>
        <v/>
      </c>
      <c r="Z2317" s="22">
        <f>IF(X2317&lt;0,0.9,LOOKUP(X2317,{0,1950001,3300001,6950001,9000001,18000001,40000001},{0.84895,0.7979,0.6958,0.66517,0.56307,0.4916,0.44055}))</f>
        <v/>
      </c>
      <c r="AA2317" s="22">
        <f>IF(W2317&lt;0,0,CHOOSE(MATCH(W2317,{0,1950001,3300001,6950001,9000001},1),5.105/84.895,10.21/79.79,20.42/69.58,23.483/66.517,33.693/56.307))</f>
        <v/>
      </c>
      <c r="AB2317" s="21">
        <f>IF(C2317&lt;=2000,0,(MIN(C2317,ROUNDDOWN(F2317*0.3,0))-2000)*0.1)</f>
        <v/>
      </c>
      <c r="AC2317" s="21">
        <f>IF(C2317&lt;=2000,0,MIN((C2317-2000)*Y2317,(R2317+S2317)*0.2))</f>
        <v/>
      </c>
      <c r="AD2317" s="21">
        <f>IF(C2317&lt;=2000,0,MIN((C2317-2000)*Z2317,(T2317+U2317)*0.2))</f>
        <v/>
      </c>
      <c r="AE2317" s="21">
        <f>AC2317*AA2317</f>
        <v/>
      </c>
      <c r="AF2317" s="21">
        <f>ROUNDDOWN(R2317,-2)+ROUNDDOWN(S2317,-2)</f>
        <v/>
      </c>
      <c r="AG2317" s="21">
        <f>ROUNDDOWN(MAX(0,R2317-(AB2317+AC2317+AE2317)*0.6),-2)+ROUNDDOWN(MAX(0,S2317-(AB2317+AC2317+AE2317)*0.4),-2)</f>
        <v/>
      </c>
      <c r="AH2317" s="21">
        <f>ROUNDDOWN(MAX(0,T2317-(AB2317+AD2317)*0.6),-2)+ROUNDDOWN(MAX(0,U2317-(AB2317+AD2317)*0.4),-2)</f>
        <v/>
      </c>
      <c r="AI2317" s="21">
        <f>ROUNDDOWN(T2317,-2)+ROUNDDOWN(U2317,-2)</f>
        <v/>
      </c>
      <c r="AJ2317" s="21">
        <f>M2317+AF2317</f>
        <v/>
      </c>
      <c r="AK2317" s="21">
        <f>M2317+AG2317</f>
        <v/>
      </c>
      <c r="AL2317" s="21">
        <f>N2317+AH2317</f>
        <v/>
      </c>
      <c r="AM2317" s="21">
        <f>O2317+AI2317</f>
        <v/>
      </c>
      <c r="AN2317" s="21">
        <f>N2317+AI2317</f>
        <v/>
      </c>
      <c r="AO2317" s="21">
        <f>ROUNDDOWN((R2317+S2317)*0.2/Y2317+2000,0)</f>
        <v/>
      </c>
      <c r="AP2317" s="21">
        <f>ROUNDDOWN((T2317+U2317)*0.2/Z2317+2000,0)</f>
        <v/>
      </c>
      <c r="AQ2317" s="21">
        <f>AL2317-AK2317</f>
        <v/>
      </c>
      <c r="AR2317" s="21">
        <f>AM2317-AK2317</f>
        <v/>
      </c>
      <c r="AS2317" s="21">
        <f>AM2317-AL2317</f>
        <v/>
      </c>
      <c r="AT2317" s="21">
        <f>AK2317+C2317-AJ2317</f>
        <v/>
      </c>
      <c r="AU2317" s="21">
        <f>AL2317+C2317-AM2317</f>
        <v/>
      </c>
      <c r="AV2317" s="21">
        <f>AN2317+C2317-AM2317</f>
        <v/>
      </c>
    </row>
    <row r="2318">
      <c r="A2318" t="inlineStr">
        <is>
          <t>1万円刻み</t>
        </is>
      </c>
      <c r="B2318" s="21">
        <f>'5_1万円刻み'!$A$555</f>
        <v/>
      </c>
      <c r="C2318" s="21">
        <f>AO2318</f>
        <v/>
      </c>
      <c r="D2318" s="21" t="n">
        <v>0</v>
      </c>
      <c r="E2318" s="21">
        <f>ROUND(MIN(B2318/12,650000)*12*0.0915+MIN(B2318/12,1390000)*12*(0.0504+0)+B2318*0.005,0)</f>
        <v/>
      </c>
      <c r="F2318" s="21">
        <f>IF(B2318&lt;741000,0,IF(B2318&lt;2191000,B2318-740000,IF(B2318&lt;2193000,1451000,IF(B2318&lt;2196000,1453000,IF(B2318&lt;2200000,1456000,IF(B2318&lt;3600000,ROUND(ROUNDDOWN(B2318/4,-3)*2.8,0)-80000,IF(B2318&lt;6600000,ROUND(ROUNDDOWN(B2318/4,-3)*3.2,0)-440000,IF(B2318&lt;8500000,ROUNDDOWN(B2318*0.9,0)-1100000,B2318-1950000))))))))</f>
        <v/>
      </c>
      <c r="G2318" s="21">
        <f>IF(F2318&gt;23500000,NA(),IF(F2318&lt;=4890000,1040000,IF(F2318&lt;=6550000,670000,620000)))</f>
        <v/>
      </c>
      <c r="H2318" s="21">
        <f>IF(D2318&lt;=0,0,MAX(0,MIN(2000000,D2318-MIN(100000,ROUNDDOWN(F2318*0.05,0)))))</f>
        <v/>
      </c>
      <c r="I2318" s="21">
        <f>IF(C2318&lt;=2000,0,MIN(C2318,ROUNDDOWN(F2318*0.4,0))-2000)</f>
        <v/>
      </c>
      <c r="J2318" s="21">
        <f>MAX(0,ROUNDDOWN(F2318-E2318-G2318,-3))</f>
        <v/>
      </c>
      <c r="K2318" s="21">
        <f>MAX(0,ROUNDDOWN(F2318-E2318-G2318-H2318-I2318,-3))</f>
        <v/>
      </c>
      <c r="L2318" s="21">
        <f>MAX(0,ROUNDDOWN(F2318-E2318-G2318-H2318,-3))</f>
        <v/>
      </c>
      <c r="M2318" s="21">
        <f>IF(J2318&lt;=0,0,ROUNDDOWN((J2318*LOOKUP(J2318,{0,1950001,3300001,6950001,9000001,18000001,40000001},{0.05,0.1,0.2,0.23,0.33,0.4,0.45})-LOOKUP(J2318,{0,1950001,3300001,6950001,9000001,18000001,40000001},{0,97500,427500,636000,1536000,2796000,4796000}))*1.021,-2))</f>
        <v/>
      </c>
      <c r="N2318" s="21">
        <f>IF(K2318&lt;=0,0,ROUNDDOWN((K2318*LOOKUP(K2318,{0,1950001,3300001,6950001,9000001,18000001,40000001},{0.05,0.1,0.2,0.23,0.33,0.4,0.45})-LOOKUP(K2318,{0,1950001,3300001,6950001,9000001,18000001,40000001},{0,97500,427500,636000,1536000,2796000,4796000}))*1.021,-2))</f>
        <v/>
      </c>
      <c r="O2318" s="21">
        <f>IF(L2318&lt;=0,0,ROUNDDOWN((L2318*LOOKUP(L2318,{0,1950001,3300001,6950001,9000001,18000001,40000001},{0.05,0.1,0.2,0.23,0.33,0.4,0.45})-LOOKUP(L2318,{0,1950001,3300001,6950001,9000001,18000001,40000001},{0,97500,427500,636000,1536000,2796000,4796000}))*1.021,-2))</f>
        <v/>
      </c>
      <c r="P2318" s="21">
        <f>MAX(0,ROUNDDOWN(F2318-E2318-430000,-3))</f>
        <v/>
      </c>
      <c r="Q2318" s="21">
        <f>MAX(0,ROUNDDOWN(F2318-E2318-430000-H2318,-3))</f>
        <v/>
      </c>
      <c r="R2318" s="21">
        <f>IF(F2318&lt;=450000,0,MAX(0,P2318*0.06-MIN(50000,P2318)*0.03))</f>
        <v/>
      </c>
      <c r="S2318" s="21">
        <f>IF(F2318&lt;=450000,0,MAX(0,P2318*0.04-MIN(50000,P2318)*0.02))</f>
        <v/>
      </c>
      <c r="T2318" s="21">
        <f>IF(F2318&lt;=450000,0,MAX(0,Q2318*0.06-MIN(50000,Q2318)*0.03))</f>
        <v/>
      </c>
      <c r="U2318" s="21">
        <f>IF(F2318&lt;=450000,0,MAX(0,Q2318*0.04-MIN(50000,Q2318)*0.02))</f>
        <v/>
      </c>
      <c r="V2318" s="21">
        <f>50000+MAX(0,G2318-480000)</f>
        <v/>
      </c>
      <c r="W2318" s="21">
        <f>P2318-V2318</f>
        <v/>
      </c>
      <c r="X2318" s="21">
        <f>Q2318-V2318</f>
        <v/>
      </c>
      <c r="Y2318" s="22">
        <f>IF(W2318&lt;0,0.9,LOOKUP(W2318,{0,1950001,3300001,6950001,9000001,18000001,40000001},{0.84895,0.7979,0.6958,0.66517,0.56307,0.4916,0.44055}))</f>
        <v/>
      </c>
      <c r="Z2318" s="22">
        <f>IF(X2318&lt;0,0.9,LOOKUP(X2318,{0,1950001,3300001,6950001,9000001,18000001,40000001},{0.84895,0.7979,0.6958,0.66517,0.56307,0.4916,0.44055}))</f>
        <v/>
      </c>
      <c r="AA2318" s="22">
        <f>IF(W2318&lt;0,0,CHOOSE(MATCH(W2318,{0,1950001,3300001,6950001,9000001},1),5.105/84.895,10.21/79.79,20.42/69.58,23.483/66.517,33.693/56.307))</f>
        <v/>
      </c>
      <c r="AB2318" s="21">
        <f>IF(C2318&lt;=2000,0,(MIN(C2318,ROUNDDOWN(F2318*0.3,0))-2000)*0.1)</f>
        <v/>
      </c>
      <c r="AC2318" s="21">
        <f>IF(C2318&lt;=2000,0,MIN((C2318-2000)*Y2318,(R2318+S2318)*0.2))</f>
        <v/>
      </c>
      <c r="AD2318" s="21">
        <f>IF(C2318&lt;=2000,0,MIN((C2318-2000)*Z2318,(T2318+U2318)*0.2))</f>
        <v/>
      </c>
      <c r="AE2318" s="21">
        <f>AC2318*AA2318</f>
        <v/>
      </c>
      <c r="AF2318" s="21">
        <f>ROUNDDOWN(R2318,-2)+ROUNDDOWN(S2318,-2)</f>
        <v/>
      </c>
      <c r="AG2318" s="21">
        <f>ROUNDDOWN(MAX(0,R2318-(AB2318+AC2318+AE2318)*0.6),-2)+ROUNDDOWN(MAX(0,S2318-(AB2318+AC2318+AE2318)*0.4),-2)</f>
        <v/>
      </c>
      <c r="AH2318" s="21">
        <f>ROUNDDOWN(MAX(0,T2318-(AB2318+AD2318)*0.6),-2)+ROUNDDOWN(MAX(0,U2318-(AB2318+AD2318)*0.4),-2)</f>
        <v/>
      </c>
      <c r="AI2318" s="21">
        <f>ROUNDDOWN(T2318,-2)+ROUNDDOWN(U2318,-2)</f>
        <v/>
      </c>
      <c r="AJ2318" s="21">
        <f>M2318+AF2318</f>
        <v/>
      </c>
      <c r="AK2318" s="21">
        <f>M2318+AG2318</f>
        <v/>
      </c>
      <c r="AL2318" s="21">
        <f>N2318+AH2318</f>
        <v/>
      </c>
      <c r="AM2318" s="21">
        <f>O2318+AI2318</f>
        <v/>
      </c>
      <c r="AN2318" s="21">
        <f>N2318+AI2318</f>
        <v/>
      </c>
      <c r="AO2318" s="21">
        <f>ROUNDDOWN((R2318+S2318)*0.2/Y2318+2000,0)</f>
        <v/>
      </c>
      <c r="AP2318" s="21">
        <f>ROUNDDOWN((T2318+U2318)*0.2/Z2318+2000,0)</f>
        <v/>
      </c>
      <c r="AQ2318" s="21">
        <f>AL2318-AK2318</f>
        <v/>
      </c>
      <c r="AR2318" s="21">
        <f>AM2318-AK2318</f>
        <v/>
      </c>
      <c r="AS2318" s="21">
        <f>AM2318-AL2318</f>
        <v/>
      </c>
      <c r="AT2318" s="21">
        <f>AK2318+C2318-AJ2318</f>
        <v/>
      </c>
      <c r="AU2318" s="21">
        <f>AL2318+C2318-AM2318</f>
        <v/>
      </c>
      <c r="AV2318" s="21">
        <f>AN2318+C2318-AM2318</f>
        <v/>
      </c>
    </row>
    <row r="2319">
      <c r="A2319" t="inlineStr">
        <is>
          <t>1万円刻み</t>
        </is>
      </c>
      <c r="B2319" s="21">
        <f>'5_1万円刻み'!$A$556</f>
        <v/>
      </c>
      <c r="C2319" s="21">
        <f>AO2319</f>
        <v/>
      </c>
      <c r="D2319" s="21" t="n">
        <v>0</v>
      </c>
      <c r="E2319" s="21">
        <f>ROUND(MIN(B2319/12,650000)*12*0.0915+MIN(B2319/12,1390000)*12*(0.0504+0)+B2319*0.005,0)</f>
        <v/>
      </c>
      <c r="F2319" s="21">
        <f>IF(B2319&lt;741000,0,IF(B2319&lt;2191000,B2319-740000,IF(B2319&lt;2193000,1451000,IF(B2319&lt;2196000,1453000,IF(B2319&lt;2200000,1456000,IF(B2319&lt;3600000,ROUND(ROUNDDOWN(B2319/4,-3)*2.8,0)-80000,IF(B2319&lt;6600000,ROUND(ROUNDDOWN(B2319/4,-3)*3.2,0)-440000,IF(B2319&lt;8500000,ROUNDDOWN(B2319*0.9,0)-1100000,B2319-1950000))))))))</f>
        <v/>
      </c>
      <c r="G2319" s="21">
        <f>IF(F2319&gt;23500000,NA(),IF(F2319&lt;=4890000,1040000,IF(F2319&lt;=6550000,670000,620000)))</f>
        <v/>
      </c>
      <c r="H2319" s="21">
        <f>IF(D2319&lt;=0,0,MAX(0,MIN(2000000,D2319-MIN(100000,ROUNDDOWN(F2319*0.05,0)))))</f>
        <v/>
      </c>
      <c r="I2319" s="21">
        <f>IF(C2319&lt;=2000,0,MIN(C2319,ROUNDDOWN(F2319*0.4,0))-2000)</f>
        <v/>
      </c>
      <c r="J2319" s="21">
        <f>MAX(0,ROUNDDOWN(F2319-E2319-G2319,-3))</f>
        <v/>
      </c>
      <c r="K2319" s="21">
        <f>MAX(0,ROUNDDOWN(F2319-E2319-G2319-H2319-I2319,-3))</f>
        <v/>
      </c>
      <c r="L2319" s="21">
        <f>MAX(0,ROUNDDOWN(F2319-E2319-G2319-H2319,-3))</f>
        <v/>
      </c>
      <c r="M2319" s="21">
        <f>IF(J2319&lt;=0,0,ROUNDDOWN((J2319*LOOKUP(J2319,{0,1950001,3300001,6950001,9000001,18000001,40000001},{0.05,0.1,0.2,0.23,0.33,0.4,0.45})-LOOKUP(J2319,{0,1950001,3300001,6950001,9000001,18000001,40000001},{0,97500,427500,636000,1536000,2796000,4796000}))*1.021,-2))</f>
        <v/>
      </c>
      <c r="N2319" s="21">
        <f>IF(K2319&lt;=0,0,ROUNDDOWN((K2319*LOOKUP(K2319,{0,1950001,3300001,6950001,9000001,18000001,40000001},{0.05,0.1,0.2,0.23,0.33,0.4,0.45})-LOOKUP(K2319,{0,1950001,3300001,6950001,9000001,18000001,40000001},{0,97500,427500,636000,1536000,2796000,4796000}))*1.021,-2))</f>
        <v/>
      </c>
      <c r="O2319" s="21">
        <f>IF(L2319&lt;=0,0,ROUNDDOWN((L2319*LOOKUP(L2319,{0,1950001,3300001,6950001,9000001,18000001,40000001},{0.05,0.1,0.2,0.23,0.33,0.4,0.45})-LOOKUP(L2319,{0,1950001,3300001,6950001,9000001,18000001,40000001},{0,97500,427500,636000,1536000,2796000,4796000}))*1.021,-2))</f>
        <v/>
      </c>
      <c r="P2319" s="21">
        <f>MAX(0,ROUNDDOWN(F2319-E2319-430000,-3))</f>
        <v/>
      </c>
      <c r="Q2319" s="21">
        <f>MAX(0,ROUNDDOWN(F2319-E2319-430000-H2319,-3))</f>
        <v/>
      </c>
      <c r="R2319" s="21">
        <f>IF(F2319&lt;=450000,0,MAX(0,P2319*0.06-MIN(50000,P2319)*0.03))</f>
        <v/>
      </c>
      <c r="S2319" s="21">
        <f>IF(F2319&lt;=450000,0,MAX(0,P2319*0.04-MIN(50000,P2319)*0.02))</f>
        <v/>
      </c>
      <c r="T2319" s="21">
        <f>IF(F2319&lt;=450000,0,MAX(0,Q2319*0.06-MIN(50000,Q2319)*0.03))</f>
        <v/>
      </c>
      <c r="U2319" s="21">
        <f>IF(F2319&lt;=450000,0,MAX(0,Q2319*0.04-MIN(50000,Q2319)*0.02))</f>
        <v/>
      </c>
      <c r="V2319" s="21">
        <f>50000+MAX(0,G2319-480000)</f>
        <v/>
      </c>
      <c r="W2319" s="21">
        <f>P2319-V2319</f>
        <v/>
      </c>
      <c r="X2319" s="21">
        <f>Q2319-V2319</f>
        <v/>
      </c>
      <c r="Y2319" s="22">
        <f>IF(W2319&lt;0,0.9,LOOKUP(W2319,{0,1950001,3300001,6950001,9000001,18000001,40000001},{0.84895,0.7979,0.6958,0.66517,0.56307,0.4916,0.44055}))</f>
        <v/>
      </c>
      <c r="Z2319" s="22">
        <f>IF(X2319&lt;0,0.9,LOOKUP(X2319,{0,1950001,3300001,6950001,9000001,18000001,40000001},{0.84895,0.7979,0.6958,0.66517,0.56307,0.4916,0.44055}))</f>
        <v/>
      </c>
      <c r="AA2319" s="22">
        <f>IF(W2319&lt;0,0,CHOOSE(MATCH(W2319,{0,1950001,3300001,6950001,9000001},1),5.105/84.895,10.21/79.79,20.42/69.58,23.483/66.517,33.693/56.307))</f>
        <v/>
      </c>
      <c r="AB2319" s="21">
        <f>IF(C2319&lt;=2000,0,(MIN(C2319,ROUNDDOWN(F2319*0.3,0))-2000)*0.1)</f>
        <v/>
      </c>
      <c r="AC2319" s="21">
        <f>IF(C2319&lt;=2000,0,MIN((C2319-2000)*Y2319,(R2319+S2319)*0.2))</f>
        <v/>
      </c>
      <c r="AD2319" s="21">
        <f>IF(C2319&lt;=2000,0,MIN((C2319-2000)*Z2319,(T2319+U2319)*0.2))</f>
        <v/>
      </c>
      <c r="AE2319" s="21">
        <f>AC2319*AA2319</f>
        <v/>
      </c>
      <c r="AF2319" s="21">
        <f>ROUNDDOWN(R2319,-2)+ROUNDDOWN(S2319,-2)</f>
        <v/>
      </c>
      <c r="AG2319" s="21">
        <f>ROUNDDOWN(MAX(0,R2319-(AB2319+AC2319+AE2319)*0.6),-2)+ROUNDDOWN(MAX(0,S2319-(AB2319+AC2319+AE2319)*0.4),-2)</f>
        <v/>
      </c>
      <c r="AH2319" s="21">
        <f>ROUNDDOWN(MAX(0,T2319-(AB2319+AD2319)*0.6),-2)+ROUNDDOWN(MAX(0,U2319-(AB2319+AD2319)*0.4),-2)</f>
        <v/>
      </c>
      <c r="AI2319" s="21">
        <f>ROUNDDOWN(T2319,-2)+ROUNDDOWN(U2319,-2)</f>
        <v/>
      </c>
      <c r="AJ2319" s="21">
        <f>M2319+AF2319</f>
        <v/>
      </c>
      <c r="AK2319" s="21">
        <f>M2319+AG2319</f>
        <v/>
      </c>
      <c r="AL2319" s="21">
        <f>N2319+AH2319</f>
        <v/>
      </c>
      <c r="AM2319" s="21">
        <f>O2319+AI2319</f>
        <v/>
      </c>
      <c r="AN2319" s="21">
        <f>N2319+AI2319</f>
        <v/>
      </c>
      <c r="AO2319" s="21">
        <f>ROUNDDOWN((R2319+S2319)*0.2/Y2319+2000,0)</f>
        <v/>
      </c>
      <c r="AP2319" s="21">
        <f>ROUNDDOWN((T2319+U2319)*0.2/Z2319+2000,0)</f>
        <v/>
      </c>
      <c r="AQ2319" s="21">
        <f>AL2319-AK2319</f>
        <v/>
      </c>
      <c r="AR2319" s="21">
        <f>AM2319-AK2319</f>
        <v/>
      </c>
      <c r="AS2319" s="21">
        <f>AM2319-AL2319</f>
        <v/>
      </c>
      <c r="AT2319" s="21">
        <f>AK2319+C2319-AJ2319</f>
        <v/>
      </c>
      <c r="AU2319" s="21">
        <f>AL2319+C2319-AM2319</f>
        <v/>
      </c>
      <c r="AV2319" s="21">
        <f>AN2319+C2319-AM2319</f>
        <v/>
      </c>
    </row>
    <row r="2320">
      <c r="A2320" t="inlineStr">
        <is>
          <t>1万円刻み</t>
        </is>
      </c>
      <c r="B2320" s="21">
        <f>'5_1万円刻み'!$A$557</f>
        <v/>
      </c>
      <c r="C2320" s="21">
        <f>AO2320</f>
        <v/>
      </c>
      <c r="D2320" s="21" t="n">
        <v>0</v>
      </c>
      <c r="E2320" s="21">
        <f>ROUND(MIN(B2320/12,650000)*12*0.0915+MIN(B2320/12,1390000)*12*(0.0504+0)+B2320*0.005,0)</f>
        <v/>
      </c>
      <c r="F2320" s="21">
        <f>IF(B2320&lt;741000,0,IF(B2320&lt;2191000,B2320-740000,IF(B2320&lt;2193000,1451000,IF(B2320&lt;2196000,1453000,IF(B2320&lt;2200000,1456000,IF(B2320&lt;3600000,ROUND(ROUNDDOWN(B2320/4,-3)*2.8,0)-80000,IF(B2320&lt;6600000,ROUND(ROUNDDOWN(B2320/4,-3)*3.2,0)-440000,IF(B2320&lt;8500000,ROUNDDOWN(B2320*0.9,0)-1100000,B2320-1950000))))))))</f>
        <v/>
      </c>
      <c r="G2320" s="21">
        <f>IF(F2320&gt;23500000,NA(),IF(F2320&lt;=4890000,1040000,IF(F2320&lt;=6550000,670000,620000)))</f>
        <v/>
      </c>
      <c r="H2320" s="21">
        <f>IF(D2320&lt;=0,0,MAX(0,MIN(2000000,D2320-MIN(100000,ROUNDDOWN(F2320*0.05,0)))))</f>
        <v/>
      </c>
      <c r="I2320" s="21">
        <f>IF(C2320&lt;=2000,0,MIN(C2320,ROUNDDOWN(F2320*0.4,0))-2000)</f>
        <v/>
      </c>
      <c r="J2320" s="21">
        <f>MAX(0,ROUNDDOWN(F2320-E2320-G2320,-3))</f>
        <v/>
      </c>
      <c r="K2320" s="21">
        <f>MAX(0,ROUNDDOWN(F2320-E2320-G2320-H2320-I2320,-3))</f>
        <v/>
      </c>
      <c r="L2320" s="21">
        <f>MAX(0,ROUNDDOWN(F2320-E2320-G2320-H2320,-3))</f>
        <v/>
      </c>
      <c r="M2320" s="21">
        <f>IF(J2320&lt;=0,0,ROUNDDOWN((J2320*LOOKUP(J2320,{0,1950001,3300001,6950001,9000001,18000001,40000001},{0.05,0.1,0.2,0.23,0.33,0.4,0.45})-LOOKUP(J2320,{0,1950001,3300001,6950001,9000001,18000001,40000001},{0,97500,427500,636000,1536000,2796000,4796000}))*1.021,-2))</f>
        <v/>
      </c>
      <c r="N2320" s="21">
        <f>IF(K2320&lt;=0,0,ROUNDDOWN((K2320*LOOKUP(K2320,{0,1950001,3300001,6950001,9000001,18000001,40000001},{0.05,0.1,0.2,0.23,0.33,0.4,0.45})-LOOKUP(K2320,{0,1950001,3300001,6950001,9000001,18000001,40000001},{0,97500,427500,636000,1536000,2796000,4796000}))*1.021,-2))</f>
        <v/>
      </c>
      <c r="O2320" s="21">
        <f>IF(L2320&lt;=0,0,ROUNDDOWN((L2320*LOOKUP(L2320,{0,1950001,3300001,6950001,9000001,18000001,40000001},{0.05,0.1,0.2,0.23,0.33,0.4,0.45})-LOOKUP(L2320,{0,1950001,3300001,6950001,9000001,18000001,40000001},{0,97500,427500,636000,1536000,2796000,4796000}))*1.021,-2))</f>
        <v/>
      </c>
      <c r="P2320" s="21">
        <f>MAX(0,ROUNDDOWN(F2320-E2320-430000,-3))</f>
        <v/>
      </c>
      <c r="Q2320" s="21">
        <f>MAX(0,ROUNDDOWN(F2320-E2320-430000-H2320,-3))</f>
        <v/>
      </c>
      <c r="R2320" s="21">
        <f>IF(F2320&lt;=450000,0,MAX(0,P2320*0.06-MIN(50000,P2320)*0.03))</f>
        <v/>
      </c>
      <c r="S2320" s="21">
        <f>IF(F2320&lt;=450000,0,MAX(0,P2320*0.04-MIN(50000,P2320)*0.02))</f>
        <v/>
      </c>
      <c r="T2320" s="21">
        <f>IF(F2320&lt;=450000,0,MAX(0,Q2320*0.06-MIN(50000,Q2320)*0.03))</f>
        <v/>
      </c>
      <c r="U2320" s="21">
        <f>IF(F2320&lt;=450000,0,MAX(0,Q2320*0.04-MIN(50000,Q2320)*0.02))</f>
        <v/>
      </c>
      <c r="V2320" s="21">
        <f>50000+MAX(0,G2320-480000)</f>
        <v/>
      </c>
      <c r="W2320" s="21">
        <f>P2320-V2320</f>
        <v/>
      </c>
      <c r="X2320" s="21">
        <f>Q2320-V2320</f>
        <v/>
      </c>
      <c r="Y2320" s="22">
        <f>IF(W2320&lt;0,0.9,LOOKUP(W2320,{0,1950001,3300001,6950001,9000001,18000001,40000001},{0.84895,0.7979,0.6958,0.66517,0.56307,0.4916,0.44055}))</f>
        <v/>
      </c>
      <c r="Z2320" s="22">
        <f>IF(X2320&lt;0,0.9,LOOKUP(X2320,{0,1950001,3300001,6950001,9000001,18000001,40000001},{0.84895,0.7979,0.6958,0.66517,0.56307,0.4916,0.44055}))</f>
        <v/>
      </c>
      <c r="AA2320" s="22">
        <f>IF(W2320&lt;0,0,CHOOSE(MATCH(W2320,{0,1950001,3300001,6950001,9000001},1),5.105/84.895,10.21/79.79,20.42/69.58,23.483/66.517,33.693/56.307))</f>
        <v/>
      </c>
      <c r="AB2320" s="21">
        <f>IF(C2320&lt;=2000,0,(MIN(C2320,ROUNDDOWN(F2320*0.3,0))-2000)*0.1)</f>
        <v/>
      </c>
      <c r="AC2320" s="21">
        <f>IF(C2320&lt;=2000,0,MIN((C2320-2000)*Y2320,(R2320+S2320)*0.2))</f>
        <v/>
      </c>
      <c r="AD2320" s="21">
        <f>IF(C2320&lt;=2000,0,MIN((C2320-2000)*Z2320,(T2320+U2320)*0.2))</f>
        <v/>
      </c>
      <c r="AE2320" s="21">
        <f>AC2320*AA2320</f>
        <v/>
      </c>
      <c r="AF2320" s="21">
        <f>ROUNDDOWN(R2320,-2)+ROUNDDOWN(S2320,-2)</f>
        <v/>
      </c>
      <c r="AG2320" s="21">
        <f>ROUNDDOWN(MAX(0,R2320-(AB2320+AC2320+AE2320)*0.6),-2)+ROUNDDOWN(MAX(0,S2320-(AB2320+AC2320+AE2320)*0.4),-2)</f>
        <v/>
      </c>
      <c r="AH2320" s="21">
        <f>ROUNDDOWN(MAX(0,T2320-(AB2320+AD2320)*0.6),-2)+ROUNDDOWN(MAX(0,U2320-(AB2320+AD2320)*0.4),-2)</f>
        <v/>
      </c>
      <c r="AI2320" s="21">
        <f>ROUNDDOWN(T2320,-2)+ROUNDDOWN(U2320,-2)</f>
        <v/>
      </c>
      <c r="AJ2320" s="21">
        <f>M2320+AF2320</f>
        <v/>
      </c>
      <c r="AK2320" s="21">
        <f>M2320+AG2320</f>
        <v/>
      </c>
      <c r="AL2320" s="21">
        <f>N2320+AH2320</f>
        <v/>
      </c>
      <c r="AM2320" s="21">
        <f>O2320+AI2320</f>
        <v/>
      </c>
      <c r="AN2320" s="21">
        <f>N2320+AI2320</f>
        <v/>
      </c>
      <c r="AO2320" s="21">
        <f>ROUNDDOWN((R2320+S2320)*0.2/Y2320+2000,0)</f>
        <v/>
      </c>
      <c r="AP2320" s="21">
        <f>ROUNDDOWN((T2320+U2320)*0.2/Z2320+2000,0)</f>
        <v/>
      </c>
      <c r="AQ2320" s="21">
        <f>AL2320-AK2320</f>
        <v/>
      </c>
      <c r="AR2320" s="21">
        <f>AM2320-AK2320</f>
        <v/>
      </c>
      <c r="AS2320" s="21">
        <f>AM2320-AL2320</f>
        <v/>
      </c>
      <c r="AT2320" s="21">
        <f>AK2320+C2320-AJ2320</f>
        <v/>
      </c>
      <c r="AU2320" s="21">
        <f>AL2320+C2320-AM2320</f>
        <v/>
      </c>
      <c r="AV2320" s="21">
        <f>AN2320+C2320-AM2320</f>
        <v/>
      </c>
    </row>
    <row r="2321">
      <c r="A2321" t="inlineStr">
        <is>
          <t>1万円刻み</t>
        </is>
      </c>
      <c r="B2321" s="21">
        <f>'5_1万円刻み'!$A$558</f>
        <v/>
      </c>
      <c r="C2321" s="21">
        <f>AO2321</f>
        <v/>
      </c>
      <c r="D2321" s="21" t="n">
        <v>0</v>
      </c>
      <c r="E2321" s="21">
        <f>ROUND(MIN(B2321/12,650000)*12*0.0915+MIN(B2321/12,1390000)*12*(0.0504+0)+B2321*0.005,0)</f>
        <v/>
      </c>
      <c r="F2321" s="21">
        <f>IF(B2321&lt;741000,0,IF(B2321&lt;2191000,B2321-740000,IF(B2321&lt;2193000,1451000,IF(B2321&lt;2196000,1453000,IF(B2321&lt;2200000,1456000,IF(B2321&lt;3600000,ROUND(ROUNDDOWN(B2321/4,-3)*2.8,0)-80000,IF(B2321&lt;6600000,ROUND(ROUNDDOWN(B2321/4,-3)*3.2,0)-440000,IF(B2321&lt;8500000,ROUNDDOWN(B2321*0.9,0)-1100000,B2321-1950000))))))))</f>
        <v/>
      </c>
      <c r="G2321" s="21">
        <f>IF(F2321&gt;23500000,NA(),IF(F2321&lt;=4890000,1040000,IF(F2321&lt;=6550000,670000,620000)))</f>
        <v/>
      </c>
      <c r="H2321" s="21">
        <f>IF(D2321&lt;=0,0,MAX(0,MIN(2000000,D2321-MIN(100000,ROUNDDOWN(F2321*0.05,0)))))</f>
        <v/>
      </c>
      <c r="I2321" s="21">
        <f>IF(C2321&lt;=2000,0,MIN(C2321,ROUNDDOWN(F2321*0.4,0))-2000)</f>
        <v/>
      </c>
      <c r="J2321" s="21">
        <f>MAX(0,ROUNDDOWN(F2321-E2321-G2321,-3))</f>
        <v/>
      </c>
      <c r="K2321" s="21">
        <f>MAX(0,ROUNDDOWN(F2321-E2321-G2321-H2321-I2321,-3))</f>
        <v/>
      </c>
      <c r="L2321" s="21">
        <f>MAX(0,ROUNDDOWN(F2321-E2321-G2321-H2321,-3))</f>
        <v/>
      </c>
      <c r="M2321" s="21">
        <f>IF(J2321&lt;=0,0,ROUNDDOWN((J2321*LOOKUP(J2321,{0,1950001,3300001,6950001,9000001,18000001,40000001},{0.05,0.1,0.2,0.23,0.33,0.4,0.45})-LOOKUP(J2321,{0,1950001,3300001,6950001,9000001,18000001,40000001},{0,97500,427500,636000,1536000,2796000,4796000}))*1.021,-2))</f>
        <v/>
      </c>
      <c r="N2321" s="21">
        <f>IF(K2321&lt;=0,0,ROUNDDOWN((K2321*LOOKUP(K2321,{0,1950001,3300001,6950001,9000001,18000001,40000001},{0.05,0.1,0.2,0.23,0.33,0.4,0.45})-LOOKUP(K2321,{0,1950001,3300001,6950001,9000001,18000001,40000001},{0,97500,427500,636000,1536000,2796000,4796000}))*1.021,-2))</f>
        <v/>
      </c>
      <c r="O2321" s="21">
        <f>IF(L2321&lt;=0,0,ROUNDDOWN((L2321*LOOKUP(L2321,{0,1950001,3300001,6950001,9000001,18000001,40000001},{0.05,0.1,0.2,0.23,0.33,0.4,0.45})-LOOKUP(L2321,{0,1950001,3300001,6950001,9000001,18000001,40000001},{0,97500,427500,636000,1536000,2796000,4796000}))*1.021,-2))</f>
        <v/>
      </c>
      <c r="P2321" s="21">
        <f>MAX(0,ROUNDDOWN(F2321-E2321-430000,-3))</f>
        <v/>
      </c>
      <c r="Q2321" s="21">
        <f>MAX(0,ROUNDDOWN(F2321-E2321-430000-H2321,-3))</f>
        <v/>
      </c>
      <c r="R2321" s="21">
        <f>IF(F2321&lt;=450000,0,MAX(0,P2321*0.06-MIN(50000,P2321)*0.03))</f>
        <v/>
      </c>
      <c r="S2321" s="21">
        <f>IF(F2321&lt;=450000,0,MAX(0,P2321*0.04-MIN(50000,P2321)*0.02))</f>
        <v/>
      </c>
      <c r="T2321" s="21">
        <f>IF(F2321&lt;=450000,0,MAX(0,Q2321*0.06-MIN(50000,Q2321)*0.03))</f>
        <v/>
      </c>
      <c r="U2321" s="21">
        <f>IF(F2321&lt;=450000,0,MAX(0,Q2321*0.04-MIN(50000,Q2321)*0.02))</f>
        <v/>
      </c>
      <c r="V2321" s="21">
        <f>50000+MAX(0,G2321-480000)</f>
        <v/>
      </c>
      <c r="W2321" s="21">
        <f>P2321-V2321</f>
        <v/>
      </c>
      <c r="X2321" s="21">
        <f>Q2321-V2321</f>
        <v/>
      </c>
      <c r="Y2321" s="22">
        <f>IF(W2321&lt;0,0.9,LOOKUP(W2321,{0,1950001,3300001,6950001,9000001,18000001,40000001},{0.84895,0.7979,0.6958,0.66517,0.56307,0.4916,0.44055}))</f>
        <v/>
      </c>
      <c r="Z2321" s="22">
        <f>IF(X2321&lt;0,0.9,LOOKUP(X2321,{0,1950001,3300001,6950001,9000001,18000001,40000001},{0.84895,0.7979,0.6958,0.66517,0.56307,0.4916,0.44055}))</f>
        <v/>
      </c>
      <c r="AA2321" s="22">
        <f>IF(W2321&lt;0,0,CHOOSE(MATCH(W2321,{0,1950001,3300001,6950001,9000001},1),5.105/84.895,10.21/79.79,20.42/69.58,23.483/66.517,33.693/56.307))</f>
        <v/>
      </c>
      <c r="AB2321" s="21">
        <f>IF(C2321&lt;=2000,0,(MIN(C2321,ROUNDDOWN(F2321*0.3,0))-2000)*0.1)</f>
        <v/>
      </c>
      <c r="AC2321" s="21">
        <f>IF(C2321&lt;=2000,0,MIN((C2321-2000)*Y2321,(R2321+S2321)*0.2))</f>
        <v/>
      </c>
      <c r="AD2321" s="21">
        <f>IF(C2321&lt;=2000,0,MIN((C2321-2000)*Z2321,(T2321+U2321)*0.2))</f>
        <v/>
      </c>
      <c r="AE2321" s="21">
        <f>AC2321*AA2321</f>
        <v/>
      </c>
      <c r="AF2321" s="21">
        <f>ROUNDDOWN(R2321,-2)+ROUNDDOWN(S2321,-2)</f>
        <v/>
      </c>
      <c r="AG2321" s="21">
        <f>ROUNDDOWN(MAX(0,R2321-(AB2321+AC2321+AE2321)*0.6),-2)+ROUNDDOWN(MAX(0,S2321-(AB2321+AC2321+AE2321)*0.4),-2)</f>
        <v/>
      </c>
      <c r="AH2321" s="21">
        <f>ROUNDDOWN(MAX(0,T2321-(AB2321+AD2321)*0.6),-2)+ROUNDDOWN(MAX(0,U2321-(AB2321+AD2321)*0.4),-2)</f>
        <v/>
      </c>
      <c r="AI2321" s="21">
        <f>ROUNDDOWN(T2321,-2)+ROUNDDOWN(U2321,-2)</f>
        <v/>
      </c>
      <c r="AJ2321" s="21">
        <f>M2321+AF2321</f>
        <v/>
      </c>
      <c r="AK2321" s="21">
        <f>M2321+AG2321</f>
        <v/>
      </c>
      <c r="AL2321" s="21">
        <f>N2321+AH2321</f>
        <v/>
      </c>
      <c r="AM2321" s="21">
        <f>O2321+AI2321</f>
        <v/>
      </c>
      <c r="AN2321" s="21">
        <f>N2321+AI2321</f>
        <v/>
      </c>
      <c r="AO2321" s="21">
        <f>ROUNDDOWN((R2321+S2321)*0.2/Y2321+2000,0)</f>
        <v/>
      </c>
      <c r="AP2321" s="21">
        <f>ROUNDDOWN((T2321+U2321)*0.2/Z2321+2000,0)</f>
        <v/>
      </c>
      <c r="AQ2321" s="21">
        <f>AL2321-AK2321</f>
        <v/>
      </c>
      <c r="AR2321" s="21">
        <f>AM2321-AK2321</f>
        <v/>
      </c>
      <c r="AS2321" s="21">
        <f>AM2321-AL2321</f>
        <v/>
      </c>
      <c r="AT2321" s="21">
        <f>AK2321+C2321-AJ2321</f>
        <v/>
      </c>
      <c r="AU2321" s="21">
        <f>AL2321+C2321-AM2321</f>
        <v/>
      </c>
      <c r="AV2321" s="21">
        <f>AN2321+C2321-AM2321</f>
        <v/>
      </c>
    </row>
    <row r="2322">
      <c r="A2322" t="inlineStr">
        <is>
          <t>1万円刻み</t>
        </is>
      </c>
      <c r="B2322" s="21">
        <f>'5_1万円刻み'!$A$559</f>
        <v/>
      </c>
      <c r="C2322" s="21">
        <f>AO2322</f>
        <v/>
      </c>
      <c r="D2322" s="21" t="n">
        <v>0</v>
      </c>
      <c r="E2322" s="21">
        <f>ROUND(MIN(B2322/12,650000)*12*0.0915+MIN(B2322/12,1390000)*12*(0.0504+0)+B2322*0.005,0)</f>
        <v/>
      </c>
      <c r="F2322" s="21">
        <f>IF(B2322&lt;741000,0,IF(B2322&lt;2191000,B2322-740000,IF(B2322&lt;2193000,1451000,IF(B2322&lt;2196000,1453000,IF(B2322&lt;2200000,1456000,IF(B2322&lt;3600000,ROUND(ROUNDDOWN(B2322/4,-3)*2.8,0)-80000,IF(B2322&lt;6600000,ROUND(ROUNDDOWN(B2322/4,-3)*3.2,0)-440000,IF(B2322&lt;8500000,ROUNDDOWN(B2322*0.9,0)-1100000,B2322-1950000))))))))</f>
        <v/>
      </c>
      <c r="G2322" s="21">
        <f>IF(F2322&gt;23500000,NA(),IF(F2322&lt;=4890000,1040000,IF(F2322&lt;=6550000,670000,620000)))</f>
        <v/>
      </c>
      <c r="H2322" s="21">
        <f>IF(D2322&lt;=0,0,MAX(0,MIN(2000000,D2322-MIN(100000,ROUNDDOWN(F2322*0.05,0)))))</f>
        <v/>
      </c>
      <c r="I2322" s="21">
        <f>IF(C2322&lt;=2000,0,MIN(C2322,ROUNDDOWN(F2322*0.4,0))-2000)</f>
        <v/>
      </c>
      <c r="J2322" s="21">
        <f>MAX(0,ROUNDDOWN(F2322-E2322-G2322,-3))</f>
        <v/>
      </c>
      <c r="K2322" s="21">
        <f>MAX(0,ROUNDDOWN(F2322-E2322-G2322-H2322-I2322,-3))</f>
        <v/>
      </c>
      <c r="L2322" s="21">
        <f>MAX(0,ROUNDDOWN(F2322-E2322-G2322-H2322,-3))</f>
        <v/>
      </c>
      <c r="M2322" s="21">
        <f>IF(J2322&lt;=0,0,ROUNDDOWN((J2322*LOOKUP(J2322,{0,1950001,3300001,6950001,9000001,18000001,40000001},{0.05,0.1,0.2,0.23,0.33,0.4,0.45})-LOOKUP(J2322,{0,1950001,3300001,6950001,9000001,18000001,40000001},{0,97500,427500,636000,1536000,2796000,4796000}))*1.021,-2))</f>
        <v/>
      </c>
      <c r="N2322" s="21">
        <f>IF(K2322&lt;=0,0,ROUNDDOWN((K2322*LOOKUP(K2322,{0,1950001,3300001,6950001,9000001,18000001,40000001},{0.05,0.1,0.2,0.23,0.33,0.4,0.45})-LOOKUP(K2322,{0,1950001,3300001,6950001,9000001,18000001,40000001},{0,97500,427500,636000,1536000,2796000,4796000}))*1.021,-2))</f>
        <v/>
      </c>
      <c r="O2322" s="21">
        <f>IF(L2322&lt;=0,0,ROUNDDOWN((L2322*LOOKUP(L2322,{0,1950001,3300001,6950001,9000001,18000001,40000001},{0.05,0.1,0.2,0.23,0.33,0.4,0.45})-LOOKUP(L2322,{0,1950001,3300001,6950001,9000001,18000001,40000001},{0,97500,427500,636000,1536000,2796000,4796000}))*1.021,-2))</f>
        <v/>
      </c>
      <c r="P2322" s="21">
        <f>MAX(0,ROUNDDOWN(F2322-E2322-430000,-3))</f>
        <v/>
      </c>
      <c r="Q2322" s="21">
        <f>MAX(0,ROUNDDOWN(F2322-E2322-430000-H2322,-3))</f>
        <v/>
      </c>
      <c r="R2322" s="21">
        <f>IF(F2322&lt;=450000,0,MAX(0,P2322*0.06-MIN(50000,P2322)*0.03))</f>
        <v/>
      </c>
      <c r="S2322" s="21">
        <f>IF(F2322&lt;=450000,0,MAX(0,P2322*0.04-MIN(50000,P2322)*0.02))</f>
        <v/>
      </c>
      <c r="T2322" s="21">
        <f>IF(F2322&lt;=450000,0,MAX(0,Q2322*0.06-MIN(50000,Q2322)*0.03))</f>
        <v/>
      </c>
      <c r="U2322" s="21">
        <f>IF(F2322&lt;=450000,0,MAX(0,Q2322*0.04-MIN(50000,Q2322)*0.02))</f>
        <v/>
      </c>
      <c r="V2322" s="21">
        <f>50000+MAX(0,G2322-480000)</f>
        <v/>
      </c>
      <c r="W2322" s="21">
        <f>P2322-V2322</f>
        <v/>
      </c>
      <c r="X2322" s="21">
        <f>Q2322-V2322</f>
        <v/>
      </c>
      <c r="Y2322" s="22">
        <f>IF(W2322&lt;0,0.9,LOOKUP(W2322,{0,1950001,3300001,6950001,9000001,18000001,40000001},{0.84895,0.7979,0.6958,0.66517,0.56307,0.4916,0.44055}))</f>
        <v/>
      </c>
      <c r="Z2322" s="22">
        <f>IF(X2322&lt;0,0.9,LOOKUP(X2322,{0,1950001,3300001,6950001,9000001,18000001,40000001},{0.84895,0.7979,0.6958,0.66517,0.56307,0.4916,0.44055}))</f>
        <v/>
      </c>
      <c r="AA2322" s="22">
        <f>IF(W2322&lt;0,0,CHOOSE(MATCH(W2322,{0,1950001,3300001,6950001,9000001},1),5.105/84.895,10.21/79.79,20.42/69.58,23.483/66.517,33.693/56.307))</f>
        <v/>
      </c>
      <c r="AB2322" s="21">
        <f>IF(C2322&lt;=2000,0,(MIN(C2322,ROUNDDOWN(F2322*0.3,0))-2000)*0.1)</f>
        <v/>
      </c>
      <c r="AC2322" s="21">
        <f>IF(C2322&lt;=2000,0,MIN((C2322-2000)*Y2322,(R2322+S2322)*0.2))</f>
        <v/>
      </c>
      <c r="AD2322" s="21">
        <f>IF(C2322&lt;=2000,0,MIN((C2322-2000)*Z2322,(T2322+U2322)*0.2))</f>
        <v/>
      </c>
      <c r="AE2322" s="21">
        <f>AC2322*AA2322</f>
        <v/>
      </c>
      <c r="AF2322" s="21">
        <f>ROUNDDOWN(R2322,-2)+ROUNDDOWN(S2322,-2)</f>
        <v/>
      </c>
      <c r="AG2322" s="21">
        <f>ROUNDDOWN(MAX(0,R2322-(AB2322+AC2322+AE2322)*0.6),-2)+ROUNDDOWN(MAX(0,S2322-(AB2322+AC2322+AE2322)*0.4),-2)</f>
        <v/>
      </c>
      <c r="AH2322" s="21">
        <f>ROUNDDOWN(MAX(0,T2322-(AB2322+AD2322)*0.6),-2)+ROUNDDOWN(MAX(0,U2322-(AB2322+AD2322)*0.4),-2)</f>
        <v/>
      </c>
      <c r="AI2322" s="21">
        <f>ROUNDDOWN(T2322,-2)+ROUNDDOWN(U2322,-2)</f>
        <v/>
      </c>
      <c r="AJ2322" s="21">
        <f>M2322+AF2322</f>
        <v/>
      </c>
      <c r="AK2322" s="21">
        <f>M2322+AG2322</f>
        <v/>
      </c>
      <c r="AL2322" s="21">
        <f>N2322+AH2322</f>
        <v/>
      </c>
      <c r="AM2322" s="21">
        <f>O2322+AI2322</f>
        <v/>
      </c>
      <c r="AN2322" s="21">
        <f>N2322+AI2322</f>
        <v/>
      </c>
      <c r="AO2322" s="21">
        <f>ROUNDDOWN((R2322+S2322)*0.2/Y2322+2000,0)</f>
        <v/>
      </c>
      <c r="AP2322" s="21">
        <f>ROUNDDOWN((T2322+U2322)*0.2/Z2322+2000,0)</f>
        <v/>
      </c>
      <c r="AQ2322" s="21">
        <f>AL2322-AK2322</f>
        <v/>
      </c>
      <c r="AR2322" s="21">
        <f>AM2322-AK2322</f>
        <v/>
      </c>
      <c r="AS2322" s="21">
        <f>AM2322-AL2322</f>
        <v/>
      </c>
      <c r="AT2322" s="21">
        <f>AK2322+C2322-AJ2322</f>
        <v/>
      </c>
      <c r="AU2322" s="21">
        <f>AL2322+C2322-AM2322</f>
        <v/>
      </c>
      <c r="AV2322" s="21">
        <f>AN2322+C2322-AM2322</f>
        <v/>
      </c>
    </row>
    <row r="2323">
      <c r="A2323" t="inlineStr">
        <is>
          <t>1万円刻み</t>
        </is>
      </c>
      <c r="B2323" s="21">
        <f>'5_1万円刻み'!$A$560</f>
        <v/>
      </c>
      <c r="C2323" s="21">
        <f>AO2323</f>
        <v/>
      </c>
      <c r="D2323" s="21" t="n">
        <v>0</v>
      </c>
      <c r="E2323" s="21">
        <f>ROUND(MIN(B2323/12,650000)*12*0.0915+MIN(B2323/12,1390000)*12*(0.0504+0)+B2323*0.005,0)</f>
        <v/>
      </c>
      <c r="F2323" s="21">
        <f>IF(B2323&lt;741000,0,IF(B2323&lt;2191000,B2323-740000,IF(B2323&lt;2193000,1451000,IF(B2323&lt;2196000,1453000,IF(B2323&lt;2200000,1456000,IF(B2323&lt;3600000,ROUND(ROUNDDOWN(B2323/4,-3)*2.8,0)-80000,IF(B2323&lt;6600000,ROUND(ROUNDDOWN(B2323/4,-3)*3.2,0)-440000,IF(B2323&lt;8500000,ROUNDDOWN(B2323*0.9,0)-1100000,B2323-1950000))))))))</f>
        <v/>
      </c>
      <c r="G2323" s="21">
        <f>IF(F2323&gt;23500000,NA(),IF(F2323&lt;=4890000,1040000,IF(F2323&lt;=6550000,670000,620000)))</f>
        <v/>
      </c>
      <c r="H2323" s="21">
        <f>IF(D2323&lt;=0,0,MAX(0,MIN(2000000,D2323-MIN(100000,ROUNDDOWN(F2323*0.05,0)))))</f>
        <v/>
      </c>
      <c r="I2323" s="21">
        <f>IF(C2323&lt;=2000,0,MIN(C2323,ROUNDDOWN(F2323*0.4,0))-2000)</f>
        <v/>
      </c>
      <c r="J2323" s="21">
        <f>MAX(0,ROUNDDOWN(F2323-E2323-G2323,-3))</f>
        <v/>
      </c>
      <c r="K2323" s="21">
        <f>MAX(0,ROUNDDOWN(F2323-E2323-G2323-H2323-I2323,-3))</f>
        <v/>
      </c>
      <c r="L2323" s="21">
        <f>MAX(0,ROUNDDOWN(F2323-E2323-G2323-H2323,-3))</f>
        <v/>
      </c>
      <c r="M2323" s="21">
        <f>IF(J2323&lt;=0,0,ROUNDDOWN((J2323*LOOKUP(J2323,{0,1950001,3300001,6950001,9000001,18000001,40000001},{0.05,0.1,0.2,0.23,0.33,0.4,0.45})-LOOKUP(J2323,{0,1950001,3300001,6950001,9000001,18000001,40000001},{0,97500,427500,636000,1536000,2796000,4796000}))*1.021,-2))</f>
        <v/>
      </c>
      <c r="N2323" s="21">
        <f>IF(K2323&lt;=0,0,ROUNDDOWN((K2323*LOOKUP(K2323,{0,1950001,3300001,6950001,9000001,18000001,40000001},{0.05,0.1,0.2,0.23,0.33,0.4,0.45})-LOOKUP(K2323,{0,1950001,3300001,6950001,9000001,18000001,40000001},{0,97500,427500,636000,1536000,2796000,4796000}))*1.021,-2))</f>
        <v/>
      </c>
      <c r="O2323" s="21">
        <f>IF(L2323&lt;=0,0,ROUNDDOWN((L2323*LOOKUP(L2323,{0,1950001,3300001,6950001,9000001,18000001,40000001},{0.05,0.1,0.2,0.23,0.33,0.4,0.45})-LOOKUP(L2323,{0,1950001,3300001,6950001,9000001,18000001,40000001},{0,97500,427500,636000,1536000,2796000,4796000}))*1.021,-2))</f>
        <v/>
      </c>
      <c r="P2323" s="21">
        <f>MAX(0,ROUNDDOWN(F2323-E2323-430000,-3))</f>
        <v/>
      </c>
      <c r="Q2323" s="21">
        <f>MAX(0,ROUNDDOWN(F2323-E2323-430000-H2323,-3))</f>
        <v/>
      </c>
      <c r="R2323" s="21">
        <f>IF(F2323&lt;=450000,0,MAX(0,P2323*0.06-MIN(50000,P2323)*0.03))</f>
        <v/>
      </c>
      <c r="S2323" s="21">
        <f>IF(F2323&lt;=450000,0,MAX(0,P2323*0.04-MIN(50000,P2323)*0.02))</f>
        <v/>
      </c>
      <c r="T2323" s="21">
        <f>IF(F2323&lt;=450000,0,MAX(0,Q2323*0.06-MIN(50000,Q2323)*0.03))</f>
        <v/>
      </c>
      <c r="U2323" s="21">
        <f>IF(F2323&lt;=450000,0,MAX(0,Q2323*0.04-MIN(50000,Q2323)*0.02))</f>
        <v/>
      </c>
      <c r="V2323" s="21">
        <f>50000+MAX(0,G2323-480000)</f>
        <v/>
      </c>
      <c r="W2323" s="21">
        <f>P2323-V2323</f>
        <v/>
      </c>
      <c r="X2323" s="21">
        <f>Q2323-V2323</f>
        <v/>
      </c>
      <c r="Y2323" s="22">
        <f>IF(W2323&lt;0,0.9,LOOKUP(W2323,{0,1950001,3300001,6950001,9000001,18000001,40000001},{0.84895,0.7979,0.6958,0.66517,0.56307,0.4916,0.44055}))</f>
        <v/>
      </c>
      <c r="Z2323" s="22">
        <f>IF(X2323&lt;0,0.9,LOOKUP(X2323,{0,1950001,3300001,6950001,9000001,18000001,40000001},{0.84895,0.7979,0.6958,0.66517,0.56307,0.4916,0.44055}))</f>
        <v/>
      </c>
      <c r="AA2323" s="22">
        <f>IF(W2323&lt;0,0,CHOOSE(MATCH(W2323,{0,1950001,3300001,6950001,9000001},1),5.105/84.895,10.21/79.79,20.42/69.58,23.483/66.517,33.693/56.307))</f>
        <v/>
      </c>
      <c r="AB2323" s="21">
        <f>IF(C2323&lt;=2000,0,(MIN(C2323,ROUNDDOWN(F2323*0.3,0))-2000)*0.1)</f>
        <v/>
      </c>
      <c r="AC2323" s="21">
        <f>IF(C2323&lt;=2000,0,MIN((C2323-2000)*Y2323,(R2323+S2323)*0.2))</f>
        <v/>
      </c>
      <c r="AD2323" s="21">
        <f>IF(C2323&lt;=2000,0,MIN((C2323-2000)*Z2323,(T2323+U2323)*0.2))</f>
        <v/>
      </c>
      <c r="AE2323" s="21">
        <f>AC2323*AA2323</f>
        <v/>
      </c>
      <c r="AF2323" s="21">
        <f>ROUNDDOWN(R2323,-2)+ROUNDDOWN(S2323,-2)</f>
        <v/>
      </c>
      <c r="AG2323" s="21">
        <f>ROUNDDOWN(MAX(0,R2323-(AB2323+AC2323+AE2323)*0.6),-2)+ROUNDDOWN(MAX(0,S2323-(AB2323+AC2323+AE2323)*0.4),-2)</f>
        <v/>
      </c>
      <c r="AH2323" s="21">
        <f>ROUNDDOWN(MAX(0,T2323-(AB2323+AD2323)*0.6),-2)+ROUNDDOWN(MAX(0,U2323-(AB2323+AD2323)*0.4),-2)</f>
        <v/>
      </c>
      <c r="AI2323" s="21">
        <f>ROUNDDOWN(T2323,-2)+ROUNDDOWN(U2323,-2)</f>
        <v/>
      </c>
      <c r="AJ2323" s="21">
        <f>M2323+AF2323</f>
        <v/>
      </c>
      <c r="AK2323" s="21">
        <f>M2323+AG2323</f>
        <v/>
      </c>
      <c r="AL2323" s="21">
        <f>N2323+AH2323</f>
        <v/>
      </c>
      <c r="AM2323" s="21">
        <f>O2323+AI2323</f>
        <v/>
      </c>
      <c r="AN2323" s="21">
        <f>N2323+AI2323</f>
        <v/>
      </c>
      <c r="AO2323" s="21">
        <f>ROUNDDOWN((R2323+S2323)*0.2/Y2323+2000,0)</f>
        <v/>
      </c>
      <c r="AP2323" s="21">
        <f>ROUNDDOWN((T2323+U2323)*0.2/Z2323+2000,0)</f>
        <v/>
      </c>
      <c r="AQ2323" s="21">
        <f>AL2323-AK2323</f>
        <v/>
      </c>
      <c r="AR2323" s="21">
        <f>AM2323-AK2323</f>
        <v/>
      </c>
      <c r="AS2323" s="21">
        <f>AM2323-AL2323</f>
        <v/>
      </c>
      <c r="AT2323" s="21">
        <f>AK2323+C2323-AJ2323</f>
        <v/>
      </c>
      <c r="AU2323" s="21">
        <f>AL2323+C2323-AM2323</f>
        <v/>
      </c>
      <c r="AV2323" s="21">
        <f>AN2323+C2323-AM2323</f>
        <v/>
      </c>
    </row>
    <row r="2324">
      <c r="A2324" t="inlineStr">
        <is>
          <t>1万円刻み</t>
        </is>
      </c>
      <c r="B2324" s="21">
        <f>'5_1万円刻み'!$A$561</f>
        <v/>
      </c>
      <c r="C2324" s="21">
        <f>AO2324</f>
        <v/>
      </c>
      <c r="D2324" s="21" t="n">
        <v>0</v>
      </c>
      <c r="E2324" s="21">
        <f>ROUND(MIN(B2324/12,650000)*12*0.0915+MIN(B2324/12,1390000)*12*(0.0504+0)+B2324*0.005,0)</f>
        <v/>
      </c>
      <c r="F2324" s="21">
        <f>IF(B2324&lt;741000,0,IF(B2324&lt;2191000,B2324-740000,IF(B2324&lt;2193000,1451000,IF(B2324&lt;2196000,1453000,IF(B2324&lt;2200000,1456000,IF(B2324&lt;3600000,ROUND(ROUNDDOWN(B2324/4,-3)*2.8,0)-80000,IF(B2324&lt;6600000,ROUND(ROUNDDOWN(B2324/4,-3)*3.2,0)-440000,IF(B2324&lt;8500000,ROUNDDOWN(B2324*0.9,0)-1100000,B2324-1950000))))))))</f>
        <v/>
      </c>
      <c r="G2324" s="21">
        <f>IF(F2324&gt;23500000,NA(),IF(F2324&lt;=4890000,1040000,IF(F2324&lt;=6550000,670000,620000)))</f>
        <v/>
      </c>
      <c r="H2324" s="21">
        <f>IF(D2324&lt;=0,0,MAX(0,MIN(2000000,D2324-MIN(100000,ROUNDDOWN(F2324*0.05,0)))))</f>
        <v/>
      </c>
      <c r="I2324" s="21">
        <f>IF(C2324&lt;=2000,0,MIN(C2324,ROUNDDOWN(F2324*0.4,0))-2000)</f>
        <v/>
      </c>
      <c r="J2324" s="21">
        <f>MAX(0,ROUNDDOWN(F2324-E2324-G2324,-3))</f>
        <v/>
      </c>
      <c r="K2324" s="21">
        <f>MAX(0,ROUNDDOWN(F2324-E2324-G2324-H2324-I2324,-3))</f>
        <v/>
      </c>
      <c r="L2324" s="21">
        <f>MAX(0,ROUNDDOWN(F2324-E2324-G2324-H2324,-3))</f>
        <v/>
      </c>
      <c r="M2324" s="21">
        <f>IF(J2324&lt;=0,0,ROUNDDOWN((J2324*LOOKUP(J2324,{0,1950001,3300001,6950001,9000001,18000001,40000001},{0.05,0.1,0.2,0.23,0.33,0.4,0.45})-LOOKUP(J2324,{0,1950001,3300001,6950001,9000001,18000001,40000001},{0,97500,427500,636000,1536000,2796000,4796000}))*1.021,-2))</f>
        <v/>
      </c>
      <c r="N2324" s="21">
        <f>IF(K2324&lt;=0,0,ROUNDDOWN((K2324*LOOKUP(K2324,{0,1950001,3300001,6950001,9000001,18000001,40000001},{0.05,0.1,0.2,0.23,0.33,0.4,0.45})-LOOKUP(K2324,{0,1950001,3300001,6950001,9000001,18000001,40000001},{0,97500,427500,636000,1536000,2796000,4796000}))*1.021,-2))</f>
        <v/>
      </c>
      <c r="O2324" s="21">
        <f>IF(L2324&lt;=0,0,ROUNDDOWN((L2324*LOOKUP(L2324,{0,1950001,3300001,6950001,9000001,18000001,40000001},{0.05,0.1,0.2,0.23,0.33,0.4,0.45})-LOOKUP(L2324,{0,1950001,3300001,6950001,9000001,18000001,40000001},{0,97500,427500,636000,1536000,2796000,4796000}))*1.021,-2))</f>
        <v/>
      </c>
      <c r="P2324" s="21">
        <f>MAX(0,ROUNDDOWN(F2324-E2324-430000,-3))</f>
        <v/>
      </c>
      <c r="Q2324" s="21">
        <f>MAX(0,ROUNDDOWN(F2324-E2324-430000-H2324,-3))</f>
        <v/>
      </c>
      <c r="R2324" s="21">
        <f>IF(F2324&lt;=450000,0,MAX(0,P2324*0.06-MIN(50000,P2324)*0.03))</f>
        <v/>
      </c>
      <c r="S2324" s="21">
        <f>IF(F2324&lt;=450000,0,MAX(0,P2324*0.04-MIN(50000,P2324)*0.02))</f>
        <v/>
      </c>
      <c r="T2324" s="21">
        <f>IF(F2324&lt;=450000,0,MAX(0,Q2324*0.06-MIN(50000,Q2324)*0.03))</f>
        <v/>
      </c>
      <c r="U2324" s="21">
        <f>IF(F2324&lt;=450000,0,MAX(0,Q2324*0.04-MIN(50000,Q2324)*0.02))</f>
        <v/>
      </c>
      <c r="V2324" s="21">
        <f>50000+MAX(0,G2324-480000)</f>
        <v/>
      </c>
      <c r="W2324" s="21">
        <f>P2324-V2324</f>
        <v/>
      </c>
      <c r="X2324" s="21">
        <f>Q2324-V2324</f>
        <v/>
      </c>
      <c r="Y2324" s="22">
        <f>IF(W2324&lt;0,0.9,LOOKUP(W2324,{0,1950001,3300001,6950001,9000001,18000001,40000001},{0.84895,0.7979,0.6958,0.66517,0.56307,0.4916,0.44055}))</f>
        <v/>
      </c>
      <c r="Z2324" s="22">
        <f>IF(X2324&lt;0,0.9,LOOKUP(X2324,{0,1950001,3300001,6950001,9000001,18000001,40000001},{0.84895,0.7979,0.6958,0.66517,0.56307,0.4916,0.44055}))</f>
        <v/>
      </c>
      <c r="AA2324" s="22">
        <f>IF(W2324&lt;0,0,CHOOSE(MATCH(W2324,{0,1950001,3300001,6950001,9000001},1),5.105/84.895,10.21/79.79,20.42/69.58,23.483/66.517,33.693/56.307))</f>
        <v/>
      </c>
      <c r="AB2324" s="21">
        <f>IF(C2324&lt;=2000,0,(MIN(C2324,ROUNDDOWN(F2324*0.3,0))-2000)*0.1)</f>
        <v/>
      </c>
      <c r="AC2324" s="21">
        <f>IF(C2324&lt;=2000,0,MIN((C2324-2000)*Y2324,(R2324+S2324)*0.2))</f>
        <v/>
      </c>
      <c r="AD2324" s="21">
        <f>IF(C2324&lt;=2000,0,MIN((C2324-2000)*Z2324,(T2324+U2324)*0.2))</f>
        <v/>
      </c>
      <c r="AE2324" s="21">
        <f>AC2324*AA2324</f>
        <v/>
      </c>
      <c r="AF2324" s="21">
        <f>ROUNDDOWN(R2324,-2)+ROUNDDOWN(S2324,-2)</f>
        <v/>
      </c>
      <c r="AG2324" s="21">
        <f>ROUNDDOWN(MAX(0,R2324-(AB2324+AC2324+AE2324)*0.6),-2)+ROUNDDOWN(MAX(0,S2324-(AB2324+AC2324+AE2324)*0.4),-2)</f>
        <v/>
      </c>
      <c r="AH2324" s="21">
        <f>ROUNDDOWN(MAX(0,T2324-(AB2324+AD2324)*0.6),-2)+ROUNDDOWN(MAX(0,U2324-(AB2324+AD2324)*0.4),-2)</f>
        <v/>
      </c>
      <c r="AI2324" s="21">
        <f>ROUNDDOWN(T2324,-2)+ROUNDDOWN(U2324,-2)</f>
        <v/>
      </c>
      <c r="AJ2324" s="21">
        <f>M2324+AF2324</f>
        <v/>
      </c>
      <c r="AK2324" s="21">
        <f>M2324+AG2324</f>
        <v/>
      </c>
      <c r="AL2324" s="21">
        <f>N2324+AH2324</f>
        <v/>
      </c>
      <c r="AM2324" s="21">
        <f>O2324+AI2324</f>
        <v/>
      </c>
      <c r="AN2324" s="21">
        <f>N2324+AI2324</f>
        <v/>
      </c>
      <c r="AO2324" s="21">
        <f>ROUNDDOWN((R2324+S2324)*0.2/Y2324+2000,0)</f>
        <v/>
      </c>
      <c r="AP2324" s="21">
        <f>ROUNDDOWN((T2324+U2324)*0.2/Z2324+2000,0)</f>
        <v/>
      </c>
      <c r="AQ2324" s="21">
        <f>AL2324-AK2324</f>
        <v/>
      </c>
      <c r="AR2324" s="21">
        <f>AM2324-AK2324</f>
        <v/>
      </c>
      <c r="AS2324" s="21">
        <f>AM2324-AL2324</f>
        <v/>
      </c>
      <c r="AT2324" s="21">
        <f>AK2324+C2324-AJ2324</f>
        <v/>
      </c>
      <c r="AU2324" s="21">
        <f>AL2324+C2324-AM2324</f>
        <v/>
      </c>
      <c r="AV2324" s="21">
        <f>AN2324+C2324-AM2324</f>
        <v/>
      </c>
    </row>
    <row r="2325">
      <c r="A2325" t="inlineStr">
        <is>
          <t>1万円刻み</t>
        </is>
      </c>
      <c r="B2325" s="21">
        <f>'5_1万円刻み'!$A$562</f>
        <v/>
      </c>
      <c r="C2325" s="21">
        <f>AO2325</f>
        <v/>
      </c>
      <c r="D2325" s="21" t="n">
        <v>0</v>
      </c>
      <c r="E2325" s="21">
        <f>ROUND(MIN(B2325/12,650000)*12*0.0915+MIN(B2325/12,1390000)*12*(0.0504+0)+B2325*0.005,0)</f>
        <v/>
      </c>
      <c r="F2325" s="21">
        <f>IF(B2325&lt;741000,0,IF(B2325&lt;2191000,B2325-740000,IF(B2325&lt;2193000,1451000,IF(B2325&lt;2196000,1453000,IF(B2325&lt;2200000,1456000,IF(B2325&lt;3600000,ROUND(ROUNDDOWN(B2325/4,-3)*2.8,0)-80000,IF(B2325&lt;6600000,ROUND(ROUNDDOWN(B2325/4,-3)*3.2,0)-440000,IF(B2325&lt;8500000,ROUNDDOWN(B2325*0.9,0)-1100000,B2325-1950000))))))))</f>
        <v/>
      </c>
      <c r="G2325" s="21">
        <f>IF(F2325&gt;23500000,NA(),IF(F2325&lt;=4890000,1040000,IF(F2325&lt;=6550000,670000,620000)))</f>
        <v/>
      </c>
      <c r="H2325" s="21">
        <f>IF(D2325&lt;=0,0,MAX(0,MIN(2000000,D2325-MIN(100000,ROUNDDOWN(F2325*0.05,0)))))</f>
        <v/>
      </c>
      <c r="I2325" s="21">
        <f>IF(C2325&lt;=2000,0,MIN(C2325,ROUNDDOWN(F2325*0.4,0))-2000)</f>
        <v/>
      </c>
      <c r="J2325" s="21">
        <f>MAX(0,ROUNDDOWN(F2325-E2325-G2325,-3))</f>
        <v/>
      </c>
      <c r="K2325" s="21">
        <f>MAX(0,ROUNDDOWN(F2325-E2325-G2325-H2325-I2325,-3))</f>
        <v/>
      </c>
      <c r="L2325" s="21">
        <f>MAX(0,ROUNDDOWN(F2325-E2325-G2325-H2325,-3))</f>
        <v/>
      </c>
      <c r="M2325" s="21">
        <f>IF(J2325&lt;=0,0,ROUNDDOWN((J2325*LOOKUP(J2325,{0,1950001,3300001,6950001,9000001,18000001,40000001},{0.05,0.1,0.2,0.23,0.33,0.4,0.45})-LOOKUP(J2325,{0,1950001,3300001,6950001,9000001,18000001,40000001},{0,97500,427500,636000,1536000,2796000,4796000}))*1.021,-2))</f>
        <v/>
      </c>
      <c r="N2325" s="21">
        <f>IF(K2325&lt;=0,0,ROUNDDOWN((K2325*LOOKUP(K2325,{0,1950001,3300001,6950001,9000001,18000001,40000001},{0.05,0.1,0.2,0.23,0.33,0.4,0.45})-LOOKUP(K2325,{0,1950001,3300001,6950001,9000001,18000001,40000001},{0,97500,427500,636000,1536000,2796000,4796000}))*1.021,-2))</f>
        <v/>
      </c>
      <c r="O2325" s="21">
        <f>IF(L2325&lt;=0,0,ROUNDDOWN((L2325*LOOKUP(L2325,{0,1950001,3300001,6950001,9000001,18000001,40000001},{0.05,0.1,0.2,0.23,0.33,0.4,0.45})-LOOKUP(L2325,{0,1950001,3300001,6950001,9000001,18000001,40000001},{0,97500,427500,636000,1536000,2796000,4796000}))*1.021,-2))</f>
        <v/>
      </c>
      <c r="P2325" s="21">
        <f>MAX(0,ROUNDDOWN(F2325-E2325-430000,-3))</f>
        <v/>
      </c>
      <c r="Q2325" s="21">
        <f>MAX(0,ROUNDDOWN(F2325-E2325-430000-H2325,-3))</f>
        <v/>
      </c>
      <c r="R2325" s="21">
        <f>IF(F2325&lt;=450000,0,MAX(0,P2325*0.06-MIN(50000,P2325)*0.03))</f>
        <v/>
      </c>
      <c r="S2325" s="21">
        <f>IF(F2325&lt;=450000,0,MAX(0,P2325*0.04-MIN(50000,P2325)*0.02))</f>
        <v/>
      </c>
      <c r="T2325" s="21">
        <f>IF(F2325&lt;=450000,0,MAX(0,Q2325*0.06-MIN(50000,Q2325)*0.03))</f>
        <v/>
      </c>
      <c r="U2325" s="21">
        <f>IF(F2325&lt;=450000,0,MAX(0,Q2325*0.04-MIN(50000,Q2325)*0.02))</f>
        <v/>
      </c>
      <c r="V2325" s="21">
        <f>50000+MAX(0,G2325-480000)</f>
        <v/>
      </c>
      <c r="W2325" s="21">
        <f>P2325-V2325</f>
        <v/>
      </c>
      <c r="X2325" s="21">
        <f>Q2325-V2325</f>
        <v/>
      </c>
      <c r="Y2325" s="22">
        <f>IF(W2325&lt;0,0.9,LOOKUP(W2325,{0,1950001,3300001,6950001,9000001,18000001,40000001},{0.84895,0.7979,0.6958,0.66517,0.56307,0.4916,0.44055}))</f>
        <v/>
      </c>
      <c r="Z2325" s="22">
        <f>IF(X2325&lt;0,0.9,LOOKUP(X2325,{0,1950001,3300001,6950001,9000001,18000001,40000001},{0.84895,0.7979,0.6958,0.66517,0.56307,0.4916,0.44055}))</f>
        <v/>
      </c>
      <c r="AA2325" s="22">
        <f>IF(W2325&lt;0,0,CHOOSE(MATCH(W2325,{0,1950001,3300001,6950001,9000001},1),5.105/84.895,10.21/79.79,20.42/69.58,23.483/66.517,33.693/56.307))</f>
        <v/>
      </c>
      <c r="AB2325" s="21">
        <f>IF(C2325&lt;=2000,0,(MIN(C2325,ROUNDDOWN(F2325*0.3,0))-2000)*0.1)</f>
        <v/>
      </c>
      <c r="AC2325" s="21">
        <f>IF(C2325&lt;=2000,0,MIN((C2325-2000)*Y2325,(R2325+S2325)*0.2))</f>
        <v/>
      </c>
      <c r="AD2325" s="21">
        <f>IF(C2325&lt;=2000,0,MIN((C2325-2000)*Z2325,(T2325+U2325)*0.2))</f>
        <v/>
      </c>
      <c r="AE2325" s="21">
        <f>AC2325*AA2325</f>
        <v/>
      </c>
      <c r="AF2325" s="21">
        <f>ROUNDDOWN(R2325,-2)+ROUNDDOWN(S2325,-2)</f>
        <v/>
      </c>
      <c r="AG2325" s="21">
        <f>ROUNDDOWN(MAX(0,R2325-(AB2325+AC2325+AE2325)*0.6),-2)+ROUNDDOWN(MAX(0,S2325-(AB2325+AC2325+AE2325)*0.4),-2)</f>
        <v/>
      </c>
      <c r="AH2325" s="21">
        <f>ROUNDDOWN(MAX(0,T2325-(AB2325+AD2325)*0.6),-2)+ROUNDDOWN(MAX(0,U2325-(AB2325+AD2325)*0.4),-2)</f>
        <v/>
      </c>
      <c r="AI2325" s="21">
        <f>ROUNDDOWN(T2325,-2)+ROUNDDOWN(U2325,-2)</f>
        <v/>
      </c>
      <c r="AJ2325" s="21">
        <f>M2325+AF2325</f>
        <v/>
      </c>
      <c r="AK2325" s="21">
        <f>M2325+AG2325</f>
        <v/>
      </c>
      <c r="AL2325" s="21">
        <f>N2325+AH2325</f>
        <v/>
      </c>
      <c r="AM2325" s="21">
        <f>O2325+AI2325</f>
        <v/>
      </c>
      <c r="AN2325" s="21">
        <f>N2325+AI2325</f>
        <v/>
      </c>
      <c r="AO2325" s="21">
        <f>ROUNDDOWN((R2325+S2325)*0.2/Y2325+2000,0)</f>
        <v/>
      </c>
      <c r="AP2325" s="21">
        <f>ROUNDDOWN((T2325+U2325)*0.2/Z2325+2000,0)</f>
        <v/>
      </c>
      <c r="AQ2325" s="21">
        <f>AL2325-AK2325</f>
        <v/>
      </c>
      <c r="AR2325" s="21">
        <f>AM2325-AK2325</f>
        <v/>
      </c>
      <c r="AS2325" s="21">
        <f>AM2325-AL2325</f>
        <v/>
      </c>
      <c r="AT2325" s="21">
        <f>AK2325+C2325-AJ2325</f>
        <v/>
      </c>
      <c r="AU2325" s="21">
        <f>AL2325+C2325-AM2325</f>
        <v/>
      </c>
      <c r="AV2325" s="21">
        <f>AN2325+C2325-AM2325</f>
        <v/>
      </c>
    </row>
    <row r="2326">
      <c r="A2326" t="inlineStr">
        <is>
          <t>1万円刻み</t>
        </is>
      </c>
      <c r="B2326" s="21">
        <f>'5_1万円刻み'!$A$563</f>
        <v/>
      </c>
      <c r="C2326" s="21">
        <f>AO2326</f>
        <v/>
      </c>
      <c r="D2326" s="21" t="n">
        <v>0</v>
      </c>
      <c r="E2326" s="21">
        <f>ROUND(MIN(B2326/12,650000)*12*0.0915+MIN(B2326/12,1390000)*12*(0.0504+0)+B2326*0.005,0)</f>
        <v/>
      </c>
      <c r="F2326" s="21">
        <f>IF(B2326&lt;741000,0,IF(B2326&lt;2191000,B2326-740000,IF(B2326&lt;2193000,1451000,IF(B2326&lt;2196000,1453000,IF(B2326&lt;2200000,1456000,IF(B2326&lt;3600000,ROUND(ROUNDDOWN(B2326/4,-3)*2.8,0)-80000,IF(B2326&lt;6600000,ROUND(ROUNDDOWN(B2326/4,-3)*3.2,0)-440000,IF(B2326&lt;8500000,ROUNDDOWN(B2326*0.9,0)-1100000,B2326-1950000))))))))</f>
        <v/>
      </c>
      <c r="G2326" s="21">
        <f>IF(F2326&gt;23500000,NA(),IF(F2326&lt;=4890000,1040000,IF(F2326&lt;=6550000,670000,620000)))</f>
        <v/>
      </c>
      <c r="H2326" s="21">
        <f>IF(D2326&lt;=0,0,MAX(0,MIN(2000000,D2326-MIN(100000,ROUNDDOWN(F2326*0.05,0)))))</f>
        <v/>
      </c>
      <c r="I2326" s="21">
        <f>IF(C2326&lt;=2000,0,MIN(C2326,ROUNDDOWN(F2326*0.4,0))-2000)</f>
        <v/>
      </c>
      <c r="J2326" s="21">
        <f>MAX(0,ROUNDDOWN(F2326-E2326-G2326,-3))</f>
        <v/>
      </c>
      <c r="K2326" s="21">
        <f>MAX(0,ROUNDDOWN(F2326-E2326-G2326-H2326-I2326,-3))</f>
        <v/>
      </c>
      <c r="L2326" s="21">
        <f>MAX(0,ROUNDDOWN(F2326-E2326-G2326-H2326,-3))</f>
        <v/>
      </c>
      <c r="M2326" s="21">
        <f>IF(J2326&lt;=0,0,ROUNDDOWN((J2326*LOOKUP(J2326,{0,1950001,3300001,6950001,9000001,18000001,40000001},{0.05,0.1,0.2,0.23,0.33,0.4,0.45})-LOOKUP(J2326,{0,1950001,3300001,6950001,9000001,18000001,40000001},{0,97500,427500,636000,1536000,2796000,4796000}))*1.021,-2))</f>
        <v/>
      </c>
      <c r="N2326" s="21">
        <f>IF(K2326&lt;=0,0,ROUNDDOWN((K2326*LOOKUP(K2326,{0,1950001,3300001,6950001,9000001,18000001,40000001},{0.05,0.1,0.2,0.23,0.33,0.4,0.45})-LOOKUP(K2326,{0,1950001,3300001,6950001,9000001,18000001,40000001},{0,97500,427500,636000,1536000,2796000,4796000}))*1.021,-2))</f>
        <v/>
      </c>
      <c r="O2326" s="21">
        <f>IF(L2326&lt;=0,0,ROUNDDOWN((L2326*LOOKUP(L2326,{0,1950001,3300001,6950001,9000001,18000001,40000001},{0.05,0.1,0.2,0.23,0.33,0.4,0.45})-LOOKUP(L2326,{0,1950001,3300001,6950001,9000001,18000001,40000001},{0,97500,427500,636000,1536000,2796000,4796000}))*1.021,-2))</f>
        <v/>
      </c>
      <c r="P2326" s="21">
        <f>MAX(0,ROUNDDOWN(F2326-E2326-430000,-3))</f>
        <v/>
      </c>
      <c r="Q2326" s="21">
        <f>MAX(0,ROUNDDOWN(F2326-E2326-430000-H2326,-3))</f>
        <v/>
      </c>
      <c r="R2326" s="21">
        <f>IF(F2326&lt;=450000,0,MAX(0,P2326*0.06-MIN(50000,P2326)*0.03))</f>
        <v/>
      </c>
      <c r="S2326" s="21">
        <f>IF(F2326&lt;=450000,0,MAX(0,P2326*0.04-MIN(50000,P2326)*0.02))</f>
        <v/>
      </c>
      <c r="T2326" s="21">
        <f>IF(F2326&lt;=450000,0,MAX(0,Q2326*0.06-MIN(50000,Q2326)*0.03))</f>
        <v/>
      </c>
      <c r="U2326" s="21">
        <f>IF(F2326&lt;=450000,0,MAX(0,Q2326*0.04-MIN(50000,Q2326)*0.02))</f>
        <v/>
      </c>
      <c r="V2326" s="21">
        <f>50000+MAX(0,G2326-480000)</f>
        <v/>
      </c>
      <c r="W2326" s="21">
        <f>P2326-V2326</f>
        <v/>
      </c>
      <c r="X2326" s="21">
        <f>Q2326-V2326</f>
        <v/>
      </c>
      <c r="Y2326" s="22">
        <f>IF(W2326&lt;0,0.9,LOOKUP(W2326,{0,1950001,3300001,6950001,9000001,18000001,40000001},{0.84895,0.7979,0.6958,0.66517,0.56307,0.4916,0.44055}))</f>
        <v/>
      </c>
      <c r="Z2326" s="22">
        <f>IF(X2326&lt;0,0.9,LOOKUP(X2326,{0,1950001,3300001,6950001,9000001,18000001,40000001},{0.84895,0.7979,0.6958,0.66517,0.56307,0.4916,0.44055}))</f>
        <v/>
      </c>
      <c r="AA2326" s="22">
        <f>IF(W2326&lt;0,0,CHOOSE(MATCH(W2326,{0,1950001,3300001,6950001,9000001},1),5.105/84.895,10.21/79.79,20.42/69.58,23.483/66.517,33.693/56.307))</f>
        <v/>
      </c>
      <c r="AB2326" s="21">
        <f>IF(C2326&lt;=2000,0,(MIN(C2326,ROUNDDOWN(F2326*0.3,0))-2000)*0.1)</f>
        <v/>
      </c>
      <c r="AC2326" s="21">
        <f>IF(C2326&lt;=2000,0,MIN((C2326-2000)*Y2326,(R2326+S2326)*0.2))</f>
        <v/>
      </c>
      <c r="AD2326" s="21">
        <f>IF(C2326&lt;=2000,0,MIN((C2326-2000)*Z2326,(T2326+U2326)*0.2))</f>
        <v/>
      </c>
      <c r="AE2326" s="21">
        <f>AC2326*AA2326</f>
        <v/>
      </c>
      <c r="AF2326" s="21">
        <f>ROUNDDOWN(R2326,-2)+ROUNDDOWN(S2326,-2)</f>
        <v/>
      </c>
      <c r="AG2326" s="21">
        <f>ROUNDDOWN(MAX(0,R2326-(AB2326+AC2326+AE2326)*0.6),-2)+ROUNDDOWN(MAX(0,S2326-(AB2326+AC2326+AE2326)*0.4),-2)</f>
        <v/>
      </c>
      <c r="AH2326" s="21">
        <f>ROUNDDOWN(MAX(0,T2326-(AB2326+AD2326)*0.6),-2)+ROUNDDOWN(MAX(0,U2326-(AB2326+AD2326)*0.4),-2)</f>
        <v/>
      </c>
      <c r="AI2326" s="21">
        <f>ROUNDDOWN(T2326,-2)+ROUNDDOWN(U2326,-2)</f>
        <v/>
      </c>
      <c r="AJ2326" s="21">
        <f>M2326+AF2326</f>
        <v/>
      </c>
      <c r="AK2326" s="21">
        <f>M2326+AG2326</f>
        <v/>
      </c>
      <c r="AL2326" s="21">
        <f>N2326+AH2326</f>
        <v/>
      </c>
      <c r="AM2326" s="21">
        <f>O2326+AI2326</f>
        <v/>
      </c>
      <c r="AN2326" s="21">
        <f>N2326+AI2326</f>
        <v/>
      </c>
      <c r="AO2326" s="21">
        <f>ROUNDDOWN((R2326+S2326)*0.2/Y2326+2000,0)</f>
        <v/>
      </c>
      <c r="AP2326" s="21">
        <f>ROUNDDOWN((T2326+U2326)*0.2/Z2326+2000,0)</f>
        <v/>
      </c>
      <c r="AQ2326" s="21">
        <f>AL2326-AK2326</f>
        <v/>
      </c>
      <c r="AR2326" s="21">
        <f>AM2326-AK2326</f>
        <v/>
      </c>
      <c r="AS2326" s="21">
        <f>AM2326-AL2326</f>
        <v/>
      </c>
      <c r="AT2326" s="21">
        <f>AK2326+C2326-AJ2326</f>
        <v/>
      </c>
      <c r="AU2326" s="21">
        <f>AL2326+C2326-AM2326</f>
        <v/>
      </c>
      <c r="AV2326" s="21">
        <f>AN2326+C2326-AM2326</f>
        <v/>
      </c>
    </row>
    <row r="2327">
      <c r="A2327" t="inlineStr">
        <is>
          <t>1万円刻み</t>
        </is>
      </c>
      <c r="B2327" s="21">
        <f>'5_1万円刻み'!$A$564</f>
        <v/>
      </c>
      <c r="C2327" s="21">
        <f>AO2327</f>
        <v/>
      </c>
      <c r="D2327" s="21" t="n">
        <v>0</v>
      </c>
      <c r="E2327" s="21">
        <f>ROUND(MIN(B2327/12,650000)*12*0.0915+MIN(B2327/12,1390000)*12*(0.0504+0)+B2327*0.005,0)</f>
        <v/>
      </c>
      <c r="F2327" s="21">
        <f>IF(B2327&lt;741000,0,IF(B2327&lt;2191000,B2327-740000,IF(B2327&lt;2193000,1451000,IF(B2327&lt;2196000,1453000,IF(B2327&lt;2200000,1456000,IF(B2327&lt;3600000,ROUND(ROUNDDOWN(B2327/4,-3)*2.8,0)-80000,IF(B2327&lt;6600000,ROUND(ROUNDDOWN(B2327/4,-3)*3.2,0)-440000,IF(B2327&lt;8500000,ROUNDDOWN(B2327*0.9,0)-1100000,B2327-1950000))))))))</f>
        <v/>
      </c>
      <c r="G2327" s="21">
        <f>IF(F2327&gt;23500000,NA(),IF(F2327&lt;=4890000,1040000,IF(F2327&lt;=6550000,670000,620000)))</f>
        <v/>
      </c>
      <c r="H2327" s="21">
        <f>IF(D2327&lt;=0,0,MAX(0,MIN(2000000,D2327-MIN(100000,ROUNDDOWN(F2327*0.05,0)))))</f>
        <v/>
      </c>
      <c r="I2327" s="21">
        <f>IF(C2327&lt;=2000,0,MIN(C2327,ROUNDDOWN(F2327*0.4,0))-2000)</f>
        <v/>
      </c>
      <c r="J2327" s="21">
        <f>MAX(0,ROUNDDOWN(F2327-E2327-G2327,-3))</f>
        <v/>
      </c>
      <c r="K2327" s="21">
        <f>MAX(0,ROUNDDOWN(F2327-E2327-G2327-H2327-I2327,-3))</f>
        <v/>
      </c>
      <c r="L2327" s="21">
        <f>MAX(0,ROUNDDOWN(F2327-E2327-G2327-H2327,-3))</f>
        <v/>
      </c>
      <c r="M2327" s="21">
        <f>IF(J2327&lt;=0,0,ROUNDDOWN((J2327*LOOKUP(J2327,{0,1950001,3300001,6950001,9000001,18000001,40000001},{0.05,0.1,0.2,0.23,0.33,0.4,0.45})-LOOKUP(J2327,{0,1950001,3300001,6950001,9000001,18000001,40000001},{0,97500,427500,636000,1536000,2796000,4796000}))*1.021,-2))</f>
        <v/>
      </c>
      <c r="N2327" s="21">
        <f>IF(K2327&lt;=0,0,ROUNDDOWN((K2327*LOOKUP(K2327,{0,1950001,3300001,6950001,9000001,18000001,40000001},{0.05,0.1,0.2,0.23,0.33,0.4,0.45})-LOOKUP(K2327,{0,1950001,3300001,6950001,9000001,18000001,40000001},{0,97500,427500,636000,1536000,2796000,4796000}))*1.021,-2))</f>
        <v/>
      </c>
      <c r="O2327" s="21">
        <f>IF(L2327&lt;=0,0,ROUNDDOWN((L2327*LOOKUP(L2327,{0,1950001,3300001,6950001,9000001,18000001,40000001},{0.05,0.1,0.2,0.23,0.33,0.4,0.45})-LOOKUP(L2327,{0,1950001,3300001,6950001,9000001,18000001,40000001},{0,97500,427500,636000,1536000,2796000,4796000}))*1.021,-2))</f>
        <v/>
      </c>
      <c r="P2327" s="21">
        <f>MAX(0,ROUNDDOWN(F2327-E2327-430000,-3))</f>
        <v/>
      </c>
      <c r="Q2327" s="21">
        <f>MAX(0,ROUNDDOWN(F2327-E2327-430000-H2327,-3))</f>
        <v/>
      </c>
      <c r="R2327" s="21">
        <f>IF(F2327&lt;=450000,0,MAX(0,P2327*0.06-MIN(50000,P2327)*0.03))</f>
        <v/>
      </c>
      <c r="S2327" s="21">
        <f>IF(F2327&lt;=450000,0,MAX(0,P2327*0.04-MIN(50000,P2327)*0.02))</f>
        <v/>
      </c>
      <c r="T2327" s="21">
        <f>IF(F2327&lt;=450000,0,MAX(0,Q2327*0.06-MIN(50000,Q2327)*0.03))</f>
        <v/>
      </c>
      <c r="U2327" s="21">
        <f>IF(F2327&lt;=450000,0,MAX(0,Q2327*0.04-MIN(50000,Q2327)*0.02))</f>
        <v/>
      </c>
      <c r="V2327" s="21">
        <f>50000+MAX(0,G2327-480000)</f>
        <v/>
      </c>
      <c r="W2327" s="21">
        <f>P2327-V2327</f>
        <v/>
      </c>
      <c r="X2327" s="21">
        <f>Q2327-V2327</f>
        <v/>
      </c>
      <c r="Y2327" s="22">
        <f>IF(W2327&lt;0,0.9,LOOKUP(W2327,{0,1950001,3300001,6950001,9000001,18000001,40000001},{0.84895,0.7979,0.6958,0.66517,0.56307,0.4916,0.44055}))</f>
        <v/>
      </c>
      <c r="Z2327" s="22">
        <f>IF(X2327&lt;0,0.9,LOOKUP(X2327,{0,1950001,3300001,6950001,9000001,18000001,40000001},{0.84895,0.7979,0.6958,0.66517,0.56307,0.4916,0.44055}))</f>
        <v/>
      </c>
      <c r="AA2327" s="22">
        <f>IF(W2327&lt;0,0,CHOOSE(MATCH(W2327,{0,1950001,3300001,6950001,9000001},1),5.105/84.895,10.21/79.79,20.42/69.58,23.483/66.517,33.693/56.307))</f>
        <v/>
      </c>
      <c r="AB2327" s="21">
        <f>IF(C2327&lt;=2000,0,(MIN(C2327,ROUNDDOWN(F2327*0.3,0))-2000)*0.1)</f>
        <v/>
      </c>
      <c r="AC2327" s="21">
        <f>IF(C2327&lt;=2000,0,MIN((C2327-2000)*Y2327,(R2327+S2327)*0.2))</f>
        <v/>
      </c>
      <c r="AD2327" s="21">
        <f>IF(C2327&lt;=2000,0,MIN((C2327-2000)*Z2327,(T2327+U2327)*0.2))</f>
        <v/>
      </c>
      <c r="AE2327" s="21">
        <f>AC2327*AA2327</f>
        <v/>
      </c>
      <c r="AF2327" s="21">
        <f>ROUNDDOWN(R2327,-2)+ROUNDDOWN(S2327,-2)</f>
        <v/>
      </c>
      <c r="AG2327" s="21">
        <f>ROUNDDOWN(MAX(0,R2327-(AB2327+AC2327+AE2327)*0.6),-2)+ROUNDDOWN(MAX(0,S2327-(AB2327+AC2327+AE2327)*0.4),-2)</f>
        <v/>
      </c>
      <c r="AH2327" s="21">
        <f>ROUNDDOWN(MAX(0,T2327-(AB2327+AD2327)*0.6),-2)+ROUNDDOWN(MAX(0,U2327-(AB2327+AD2327)*0.4),-2)</f>
        <v/>
      </c>
      <c r="AI2327" s="21">
        <f>ROUNDDOWN(T2327,-2)+ROUNDDOWN(U2327,-2)</f>
        <v/>
      </c>
      <c r="AJ2327" s="21">
        <f>M2327+AF2327</f>
        <v/>
      </c>
      <c r="AK2327" s="21">
        <f>M2327+AG2327</f>
        <v/>
      </c>
      <c r="AL2327" s="21">
        <f>N2327+AH2327</f>
        <v/>
      </c>
      <c r="AM2327" s="21">
        <f>O2327+AI2327</f>
        <v/>
      </c>
      <c r="AN2327" s="21">
        <f>N2327+AI2327</f>
        <v/>
      </c>
      <c r="AO2327" s="21">
        <f>ROUNDDOWN((R2327+S2327)*0.2/Y2327+2000,0)</f>
        <v/>
      </c>
      <c r="AP2327" s="21">
        <f>ROUNDDOWN((T2327+U2327)*0.2/Z2327+2000,0)</f>
        <v/>
      </c>
      <c r="AQ2327" s="21">
        <f>AL2327-AK2327</f>
        <v/>
      </c>
      <c r="AR2327" s="21">
        <f>AM2327-AK2327</f>
        <v/>
      </c>
      <c r="AS2327" s="21">
        <f>AM2327-AL2327</f>
        <v/>
      </c>
      <c r="AT2327" s="21">
        <f>AK2327+C2327-AJ2327</f>
        <v/>
      </c>
      <c r="AU2327" s="21">
        <f>AL2327+C2327-AM2327</f>
        <v/>
      </c>
      <c r="AV2327" s="21">
        <f>AN2327+C2327-AM2327</f>
        <v/>
      </c>
    </row>
    <row r="2328">
      <c r="A2328" t="inlineStr">
        <is>
          <t>1万円刻み</t>
        </is>
      </c>
      <c r="B2328" s="21">
        <f>'5_1万円刻み'!$A$565</f>
        <v/>
      </c>
      <c r="C2328" s="21">
        <f>AO2328</f>
        <v/>
      </c>
      <c r="D2328" s="21" t="n">
        <v>0</v>
      </c>
      <c r="E2328" s="21">
        <f>ROUND(MIN(B2328/12,650000)*12*0.0915+MIN(B2328/12,1390000)*12*(0.0504+0)+B2328*0.005,0)</f>
        <v/>
      </c>
      <c r="F2328" s="21">
        <f>IF(B2328&lt;741000,0,IF(B2328&lt;2191000,B2328-740000,IF(B2328&lt;2193000,1451000,IF(B2328&lt;2196000,1453000,IF(B2328&lt;2200000,1456000,IF(B2328&lt;3600000,ROUND(ROUNDDOWN(B2328/4,-3)*2.8,0)-80000,IF(B2328&lt;6600000,ROUND(ROUNDDOWN(B2328/4,-3)*3.2,0)-440000,IF(B2328&lt;8500000,ROUNDDOWN(B2328*0.9,0)-1100000,B2328-1950000))))))))</f>
        <v/>
      </c>
      <c r="G2328" s="21">
        <f>IF(F2328&gt;23500000,NA(),IF(F2328&lt;=4890000,1040000,IF(F2328&lt;=6550000,670000,620000)))</f>
        <v/>
      </c>
      <c r="H2328" s="21">
        <f>IF(D2328&lt;=0,0,MAX(0,MIN(2000000,D2328-MIN(100000,ROUNDDOWN(F2328*0.05,0)))))</f>
        <v/>
      </c>
      <c r="I2328" s="21">
        <f>IF(C2328&lt;=2000,0,MIN(C2328,ROUNDDOWN(F2328*0.4,0))-2000)</f>
        <v/>
      </c>
      <c r="J2328" s="21">
        <f>MAX(0,ROUNDDOWN(F2328-E2328-G2328,-3))</f>
        <v/>
      </c>
      <c r="K2328" s="21">
        <f>MAX(0,ROUNDDOWN(F2328-E2328-G2328-H2328-I2328,-3))</f>
        <v/>
      </c>
      <c r="L2328" s="21">
        <f>MAX(0,ROUNDDOWN(F2328-E2328-G2328-H2328,-3))</f>
        <v/>
      </c>
      <c r="M2328" s="21">
        <f>IF(J2328&lt;=0,0,ROUNDDOWN((J2328*LOOKUP(J2328,{0,1950001,3300001,6950001,9000001,18000001,40000001},{0.05,0.1,0.2,0.23,0.33,0.4,0.45})-LOOKUP(J2328,{0,1950001,3300001,6950001,9000001,18000001,40000001},{0,97500,427500,636000,1536000,2796000,4796000}))*1.021,-2))</f>
        <v/>
      </c>
      <c r="N2328" s="21">
        <f>IF(K2328&lt;=0,0,ROUNDDOWN((K2328*LOOKUP(K2328,{0,1950001,3300001,6950001,9000001,18000001,40000001},{0.05,0.1,0.2,0.23,0.33,0.4,0.45})-LOOKUP(K2328,{0,1950001,3300001,6950001,9000001,18000001,40000001},{0,97500,427500,636000,1536000,2796000,4796000}))*1.021,-2))</f>
        <v/>
      </c>
      <c r="O2328" s="21">
        <f>IF(L2328&lt;=0,0,ROUNDDOWN((L2328*LOOKUP(L2328,{0,1950001,3300001,6950001,9000001,18000001,40000001},{0.05,0.1,0.2,0.23,0.33,0.4,0.45})-LOOKUP(L2328,{0,1950001,3300001,6950001,9000001,18000001,40000001},{0,97500,427500,636000,1536000,2796000,4796000}))*1.021,-2))</f>
        <v/>
      </c>
      <c r="P2328" s="21">
        <f>MAX(0,ROUNDDOWN(F2328-E2328-430000,-3))</f>
        <v/>
      </c>
      <c r="Q2328" s="21">
        <f>MAX(0,ROUNDDOWN(F2328-E2328-430000-H2328,-3))</f>
        <v/>
      </c>
      <c r="R2328" s="21">
        <f>IF(F2328&lt;=450000,0,MAX(0,P2328*0.06-MIN(50000,P2328)*0.03))</f>
        <v/>
      </c>
      <c r="S2328" s="21">
        <f>IF(F2328&lt;=450000,0,MAX(0,P2328*0.04-MIN(50000,P2328)*0.02))</f>
        <v/>
      </c>
      <c r="T2328" s="21">
        <f>IF(F2328&lt;=450000,0,MAX(0,Q2328*0.06-MIN(50000,Q2328)*0.03))</f>
        <v/>
      </c>
      <c r="U2328" s="21">
        <f>IF(F2328&lt;=450000,0,MAX(0,Q2328*0.04-MIN(50000,Q2328)*0.02))</f>
        <v/>
      </c>
      <c r="V2328" s="21">
        <f>50000+MAX(0,G2328-480000)</f>
        <v/>
      </c>
      <c r="W2328" s="21">
        <f>P2328-V2328</f>
        <v/>
      </c>
      <c r="X2328" s="21">
        <f>Q2328-V2328</f>
        <v/>
      </c>
      <c r="Y2328" s="22">
        <f>IF(W2328&lt;0,0.9,LOOKUP(W2328,{0,1950001,3300001,6950001,9000001,18000001,40000001},{0.84895,0.7979,0.6958,0.66517,0.56307,0.4916,0.44055}))</f>
        <v/>
      </c>
      <c r="Z2328" s="22">
        <f>IF(X2328&lt;0,0.9,LOOKUP(X2328,{0,1950001,3300001,6950001,9000001,18000001,40000001},{0.84895,0.7979,0.6958,0.66517,0.56307,0.4916,0.44055}))</f>
        <v/>
      </c>
      <c r="AA2328" s="22">
        <f>IF(W2328&lt;0,0,CHOOSE(MATCH(W2328,{0,1950001,3300001,6950001,9000001},1),5.105/84.895,10.21/79.79,20.42/69.58,23.483/66.517,33.693/56.307))</f>
        <v/>
      </c>
      <c r="AB2328" s="21">
        <f>IF(C2328&lt;=2000,0,(MIN(C2328,ROUNDDOWN(F2328*0.3,0))-2000)*0.1)</f>
        <v/>
      </c>
      <c r="AC2328" s="21">
        <f>IF(C2328&lt;=2000,0,MIN((C2328-2000)*Y2328,(R2328+S2328)*0.2))</f>
        <v/>
      </c>
      <c r="AD2328" s="21">
        <f>IF(C2328&lt;=2000,0,MIN((C2328-2000)*Z2328,(T2328+U2328)*0.2))</f>
        <v/>
      </c>
      <c r="AE2328" s="21">
        <f>AC2328*AA2328</f>
        <v/>
      </c>
      <c r="AF2328" s="21">
        <f>ROUNDDOWN(R2328,-2)+ROUNDDOWN(S2328,-2)</f>
        <v/>
      </c>
      <c r="AG2328" s="21">
        <f>ROUNDDOWN(MAX(0,R2328-(AB2328+AC2328+AE2328)*0.6),-2)+ROUNDDOWN(MAX(0,S2328-(AB2328+AC2328+AE2328)*0.4),-2)</f>
        <v/>
      </c>
      <c r="AH2328" s="21">
        <f>ROUNDDOWN(MAX(0,T2328-(AB2328+AD2328)*0.6),-2)+ROUNDDOWN(MAX(0,U2328-(AB2328+AD2328)*0.4),-2)</f>
        <v/>
      </c>
      <c r="AI2328" s="21">
        <f>ROUNDDOWN(T2328,-2)+ROUNDDOWN(U2328,-2)</f>
        <v/>
      </c>
      <c r="AJ2328" s="21">
        <f>M2328+AF2328</f>
        <v/>
      </c>
      <c r="AK2328" s="21">
        <f>M2328+AG2328</f>
        <v/>
      </c>
      <c r="AL2328" s="21">
        <f>N2328+AH2328</f>
        <v/>
      </c>
      <c r="AM2328" s="21">
        <f>O2328+AI2328</f>
        <v/>
      </c>
      <c r="AN2328" s="21">
        <f>N2328+AI2328</f>
        <v/>
      </c>
      <c r="AO2328" s="21">
        <f>ROUNDDOWN((R2328+S2328)*0.2/Y2328+2000,0)</f>
        <v/>
      </c>
      <c r="AP2328" s="21">
        <f>ROUNDDOWN((T2328+U2328)*0.2/Z2328+2000,0)</f>
        <v/>
      </c>
      <c r="AQ2328" s="21">
        <f>AL2328-AK2328</f>
        <v/>
      </c>
      <c r="AR2328" s="21">
        <f>AM2328-AK2328</f>
        <v/>
      </c>
      <c r="AS2328" s="21">
        <f>AM2328-AL2328</f>
        <v/>
      </c>
      <c r="AT2328" s="21">
        <f>AK2328+C2328-AJ2328</f>
        <v/>
      </c>
      <c r="AU2328" s="21">
        <f>AL2328+C2328-AM2328</f>
        <v/>
      </c>
      <c r="AV2328" s="21">
        <f>AN2328+C2328-AM2328</f>
        <v/>
      </c>
    </row>
    <row r="2329">
      <c r="A2329" t="inlineStr">
        <is>
          <t>1万円刻み</t>
        </is>
      </c>
      <c r="B2329" s="21">
        <f>'5_1万円刻み'!$A$566</f>
        <v/>
      </c>
      <c r="C2329" s="21">
        <f>AO2329</f>
        <v/>
      </c>
      <c r="D2329" s="21" t="n">
        <v>0</v>
      </c>
      <c r="E2329" s="21">
        <f>ROUND(MIN(B2329/12,650000)*12*0.0915+MIN(B2329/12,1390000)*12*(0.0504+0)+B2329*0.005,0)</f>
        <v/>
      </c>
      <c r="F2329" s="21">
        <f>IF(B2329&lt;741000,0,IF(B2329&lt;2191000,B2329-740000,IF(B2329&lt;2193000,1451000,IF(B2329&lt;2196000,1453000,IF(B2329&lt;2200000,1456000,IF(B2329&lt;3600000,ROUND(ROUNDDOWN(B2329/4,-3)*2.8,0)-80000,IF(B2329&lt;6600000,ROUND(ROUNDDOWN(B2329/4,-3)*3.2,0)-440000,IF(B2329&lt;8500000,ROUNDDOWN(B2329*0.9,0)-1100000,B2329-1950000))))))))</f>
        <v/>
      </c>
      <c r="G2329" s="21">
        <f>IF(F2329&gt;23500000,NA(),IF(F2329&lt;=4890000,1040000,IF(F2329&lt;=6550000,670000,620000)))</f>
        <v/>
      </c>
      <c r="H2329" s="21">
        <f>IF(D2329&lt;=0,0,MAX(0,MIN(2000000,D2329-MIN(100000,ROUNDDOWN(F2329*0.05,0)))))</f>
        <v/>
      </c>
      <c r="I2329" s="21">
        <f>IF(C2329&lt;=2000,0,MIN(C2329,ROUNDDOWN(F2329*0.4,0))-2000)</f>
        <v/>
      </c>
      <c r="J2329" s="21">
        <f>MAX(0,ROUNDDOWN(F2329-E2329-G2329,-3))</f>
        <v/>
      </c>
      <c r="K2329" s="21">
        <f>MAX(0,ROUNDDOWN(F2329-E2329-G2329-H2329-I2329,-3))</f>
        <v/>
      </c>
      <c r="L2329" s="21">
        <f>MAX(0,ROUNDDOWN(F2329-E2329-G2329-H2329,-3))</f>
        <v/>
      </c>
      <c r="M2329" s="21">
        <f>IF(J2329&lt;=0,0,ROUNDDOWN((J2329*LOOKUP(J2329,{0,1950001,3300001,6950001,9000001,18000001,40000001},{0.05,0.1,0.2,0.23,0.33,0.4,0.45})-LOOKUP(J2329,{0,1950001,3300001,6950001,9000001,18000001,40000001},{0,97500,427500,636000,1536000,2796000,4796000}))*1.021,-2))</f>
        <v/>
      </c>
      <c r="N2329" s="21">
        <f>IF(K2329&lt;=0,0,ROUNDDOWN((K2329*LOOKUP(K2329,{0,1950001,3300001,6950001,9000001,18000001,40000001},{0.05,0.1,0.2,0.23,0.33,0.4,0.45})-LOOKUP(K2329,{0,1950001,3300001,6950001,9000001,18000001,40000001},{0,97500,427500,636000,1536000,2796000,4796000}))*1.021,-2))</f>
        <v/>
      </c>
      <c r="O2329" s="21">
        <f>IF(L2329&lt;=0,0,ROUNDDOWN((L2329*LOOKUP(L2329,{0,1950001,3300001,6950001,9000001,18000001,40000001},{0.05,0.1,0.2,0.23,0.33,0.4,0.45})-LOOKUP(L2329,{0,1950001,3300001,6950001,9000001,18000001,40000001},{0,97500,427500,636000,1536000,2796000,4796000}))*1.021,-2))</f>
        <v/>
      </c>
      <c r="P2329" s="21">
        <f>MAX(0,ROUNDDOWN(F2329-E2329-430000,-3))</f>
        <v/>
      </c>
      <c r="Q2329" s="21">
        <f>MAX(0,ROUNDDOWN(F2329-E2329-430000-H2329,-3))</f>
        <v/>
      </c>
      <c r="R2329" s="21">
        <f>IF(F2329&lt;=450000,0,MAX(0,P2329*0.06-MIN(50000,P2329)*0.03))</f>
        <v/>
      </c>
      <c r="S2329" s="21">
        <f>IF(F2329&lt;=450000,0,MAX(0,P2329*0.04-MIN(50000,P2329)*0.02))</f>
        <v/>
      </c>
      <c r="T2329" s="21">
        <f>IF(F2329&lt;=450000,0,MAX(0,Q2329*0.06-MIN(50000,Q2329)*0.03))</f>
        <v/>
      </c>
      <c r="U2329" s="21">
        <f>IF(F2329&lt;=450000,0,MAX(0,Q2329*0.04-MIN(50000,Q2329)*0.02))</f>
        <v/>
      </c>
      <c r="V2329" s="21">
        <f>50000+MAX(0,G2329-480000)</f>
        <v/>
      </c>
      <c r="W2329" s="21">
        <f>P2329-V2329</f>
        <v/>
      </c>
      <c r="X2329" s="21">
        <f>Q2329-V2329</f>
        <v/>
      </c>
      <c r="Y2329" s="22">
        <f>IF(W2329&lt;0,0.9,LOOKUP(W2329,{0,1950001,3300001,6950001,9000001,18000001,40000001},{0.84895,0.7979,0.6958,0.66517,0.56307,0.4916,0.44055}))</f>
        <v/>
      </c>
      <c r="Z2329" s="22">
        <f>IF(X2329&lt;0,0.9,LOOKUP(X2329,{0,1950001,3300001,6950001,9000001,18000001,40000001},{0.84895,0.7979,0.6958,0.66517,0.56307,0.4916,0.44055}))</f>
        <v/>
      </c>
      <c r="AA2329" s="22">
        <f>IF(W2329&lt;0,0,CHOOSE(MATCH(W2329,{0,1950001,3300001,6950001,9000001},1),5.105/84.895,10.21/79.79,20.42/69.58,23.483/66.517,33.693/56.307))</f>
        <v/>
      </c>
      <c r="AB2329" s="21">
        <f>IF(C2329&lt;=2000,0,(MIN(C2329,ROUNDDOWN(F2329*0.3,0))-2000)*0.1)</f>
        <v/>
      </c>
      <c r="AC2329" s="21">
        <f>IF(C2329&lt;=2000,0,MIN((C2329-2000)*Y2329,(R2329+S2329)*0.2))</f>
        <v/>
      </c>
      <c r="AD2329" s="21">
        <f>IF(C2329&lt;=2000,0,MIN((C2329-2000)*Z2329,(T2329+U2329)*0.2))</f>
        <v/>
      </c>
      <c r="AE2329" s="21">
        <f>AC2329*AA2329</f>
        <v/>
      </c>
      <c r="AF2329" s="21">
        <f>ROUNDDOWN(R2329,-2)+ROUNDDOWN(S2329,-2)</f>
        <v/>
      </c>
      <c r="AG2329" s="21">
        <f>ROUNDDOWN(MAX(0,R2329-(AB2329+AC2329+AE2329)*0.6),-2)+ROUNDDOWN(MAX(0,S2329-(AB2329+AC2329+AE2329)*0.4),-2)</f>
        <v/>
      </c>
      <c r="AH2329" s="21">
        <f>ROUNDDOWN(MAX(0,T2329-(AB2329+AD2329)*0.6),-2)+ROUNDDOWN(MAX(0,U2329-(AB2329+AD2329)*0.4),-2)</f>
        <v/>
      </c>
      <c r="AI2329" s="21">
        <f>ROUNDDOWN(T2329,-2)+ROUNDDOWN(U2329,-2)</f>
        <v/>
      </c>
      <c r="AJ2329" s="21">
        <f>M2329+AF2329</f>
        <v/>
      </c>
      <c r="AK2329" s="21">
        <f>M2329+AG2329</f>
        <v/>
      </c>
      <c r="AL2329" s="21">
        <f>N2329+AH2329</f>
        <v/>
      </c>
      <c r="AM2329" s="21">
        <f>O2329+AI2329</f>
        <v/>
      </c>
      <c r="AN2329" s="21">
        <f>N2329+AI2329</f>
        <v/>
      </c>
      <c r="AO2329" s="21">
        <f>ROUNDDOWN((R2329+S2329)*0.2/Y2329+2000,0)</f>
        <v/>
      </c>
      <c r="AP2329" s="21">
        <f>ROUNDDOWN((T2329+U2329)*0.2/Z2329+2000,0)</f>
        <v/>
      </c>
      <c r="AQ2329" s="21">
        <f>AL2329-AK2329</f>
        <v/>
      </c>
      <c r="AR2329" s="21">
        <f>AM2329-AK2329</f>
        <v/>
      </c>
      <c r="AS2329" s="21">
        <f>AM2329-AL2329</f>
        <v/>
      </c>
      <c r="AT2329" s="21">
        <f>AK2329+C2329-AJ2329</f>
        <v/>
      </c>
      <c r="AU2329" s="21">
        <f>AL2329+C2329-AM2329</f>
        <v/>
      </c>
      <c r="AV2329" s="21">
        <f>AN2329+C2329-AM2329</f>
        <v/>
      </c>
    </row>
    <row r="2330">
      <c r="A2330" t="inlineStr">
        <is>
          <t>1万円刻み</t>
        </is>
      </c>
      <c r="B2330" s="21">
        <f>'5_1万円刻み'!$A$567</f>
        <v/>
      </c>
      <c r="C2330" s="21">
        <f>AO2330</f>
        <v/>
      </c>
      <c r="D2330" s="21" t="n">
        <v>0</v>
      </c>
      <c r="E2330" s="21">
        <f>ROUND(MIN(B2330/12,650000)*12*0.0915+MIN(B2330/12,1390000)*12*(0.0504+0)+B2330*0.005,0)</f>
        <v/>
      </c>
      <c r="F2330" s="21">
        <f>IF(B2330&lt;741000,0,IF(B2330&lt;2191000,B2330-740000,IF(B2330&lt;2193000,1451000,IF(B2330&lt;2196000,1453000,IF(B2330&lt;2200000,1456000,IF(B2330&lt;3600000,ROUND(ROUNDDOWN(B2330/4,-3)*2.8,0)-80000,IF(B2330&lt;6600000,ROUND(ROUNDDOWN(B2330/4,-3)*3.2,0)-440000,IF(B2330&lt;8500000,ROUNDDOWN(B2330*0.9,0)-1100000,B2330-1950000))))))))</f>
        <v/>
      </c>
      <c r="G2330" s="21">
        <f>IF(F2330&gt;23500000,NA(),IF(F2330&lt;=4890000,1040000,IF(F2330&lt;=6550000,670000,620000)))</f>
        <v/>
      </c>
      <c r="H2330" s="21">
        <f>IF(D2330&lt;=0,0,MAX(0,MIN(2000000,D2330-MIN(100000,ROUNDDOWN(F2330*0.05,0)))))</f>
        <v/>
      </c>
      <c r="I2330" s="21">
        <f>IF(C2330&lt;=2000,0,MIN(C2330,ROUNDDOWN(F2330*0.4,0))-2000)</f>
        <v/>
      </c>
      <c r="J2330" s="21">
        <f>MAX(0,ROUNDDOWN(F2330-E2330-G2330,-3))</f>
        <v/>
      </c>
      <c r="K2330" s="21">
        <f>MAX(0,ROUNDDOWN(F2330-E2330-G2330-H2330-I2330,-3))</f>
        <v/>
      </c>
      <c r="L2330" s="21">
        <f>MAX(0,ROUNDDOWN(F2330-E2330-G2330-H2330,-3))</f>
        <v/>
      </c>
      <c r="M2330" s="21">
        <f>IF(J2330&lt;=0,0,ROUNDDOWN((J2330*LOOKUP(J2330,{0,1950001,3300001,6950001,9000001,18000001,40000001},{0.05,0.1,0.2,0.23,0.33,0.4,0.45})-LOOKUP(J2330,{0,1950001,3300001,6950001,9000001,18000001,40000001},{0,97500,427500,636000,1536000,2796000,4796000}))*1.021,-2))</f>
        <v/>
      </c>
      <c r="N2330" s="21">
        <f>IF(K2330&lt;=0,0,ROUNDDOWN((K2330*LOOKUP(K2330,{0,1950001,3300001,6950001,9000001,18000001,40000001},{0.05,0.1,0.2,0.23,0.33,0.4,0.45})-LOOKUP(K2330,{0,1950001,3300001,6950001,9000001,18000001,40000001},{0,97500,427500,636000,1536000,2796000,4796000}))*1.021,-2))</f>
        <v/>
      </c>
      <c r="O2330" s="21">
        <f>IF(L2330&lt;=0,0,ROUNDDOWN((L2330*LOOKUP(L2330,{0,1950001,3300001,6950001,9000001,18000001,40000001},{0.05,0.1,0.2,0.23,0.33,0.4,0.45})-LOOKUP(L2330,{0,1950001,3300001,6950001,9000001,18000001,40000001},{0,97500,427500,636000,1536000,2796000,4796000}))*1.021,-2))</f>
        <v/>
      </c>
      <c r="P2330" s="21">
        <f>MAX(0,ROUNDDOWN(F2330-E2330-430000,-3))</f>
        <v/>
      </c>
      <c r="Q2330" s="21">
        <f>MAX(0,ROUNDDOWN(F2330-E2330-430000-H2330,-3))</f>
        <v/>
      </c>
      <c r="R2330" s="21">
        <f>IF(F2330&lt;=450000,0,MAX(0,P2330*0.06-MIN(50000,P2330)*0.03))</f>
        <v/>
      </c>
      <c r="S2330" s="21">
        <f>IF(F2330&lt;=450000,0,MAX(0,P2330*0.04-MIN(50000,P2330)*0.02))</f>
        <v/>
      </c>
      <c r="T2330" s="21">
        <f>IF(F2330&lt;=450000,0,MAX(0,Q2330*0.06-MIN(50000,Q2330)*0.03))</f>
        <v/>
      </c>
      <c r="U2330" s="21">
        <f>IF(F2330&lt;=450000,0,MAX(0,Q2330*0.04-MIN(50000,Q2330)*0.02))</f>
        <v/>
      </c>
      <c r="V2330" s="21">
        <f>50000+MAX(0,G2330-480000)</f>
        <v/>
      </c>
      <c r="W2330" s="21">
        <f>P2330-V2330</f>
        <v/>
      </c>
      <c r="X2330" s="21">
        <f>Q2330-V2330</f>
        <v/>
      </c>
      <c r="Y2330" s="22">
        <f>IF(W2330&lt;0,0.9,LOOKUP(W2330,{0,1950001,3300001,6950001,9000001,18000001,40000001},{0.84895,0.7979,0.6958,0.66517,0.56307,0.4916,0.44055}))</f>
        <v/>
      </c>
      <c r="Z2330" s="22">
        <f>IF(X2330&lt;0,0.9,LOOKUP(X2330,{0,1950001,3300001,6950001,9000001,18000001,40000001},{0.84895,0.7979,0.6958,0.66517,0.56307,0.4916,0.44055}))</f>
        <v/>
      </c>
      <c r="AA2330" s="22">
        <f>IF(W2330&lt;0,0,CHOOSE(MATCH(W2330,{0,1950001,3300001,6950001,9000001},1),5.105/84.895,10.21/79.79,20.42/69.58,23.483/66.517,33.693/56.307))</f>
        <v/>
      </c>
      <c r="AB2330" s="21">
        <f>IF(C2330&lt;=2000,0,(MIN(C2330,ROUNDDOWN(F2330*0.3,0))-2000)*0.1)</f>
        <v/>
      </c>
      <c r="AC2330" s="21">
        <f>IF(C2330&lt;=2000,0,MIN((C2330-2000)*Y2330,(R2330+S2330)*0.2))</f>
        <v/>
      </c>
      <c r="AD2330" s="21">
        <f>IF(C2330&lt;=2000,0,MIN((C2330-2000)*Z2330,(T2330+U2330)*0.2))</f>
        <v/>
      </c>
      <c r="AE2330" s="21">
        <f>AC2330*AA2330</f>
        <v/>
      </c>
      <c r="AF2330" s="21">
        <f>ROUNDDOWN(R2330,-2)+ROUNDDOWN(S2330,-2)</f>
        <v/>
      </c>
      <c r="AG2330" s="21">
        <f>ROUNDDOWN(MAX(0,R2330-(AB2330+AC2330+AE2330)*0.6),-2)+ROUNDDOWN(MAX(0,S2330-(AB2330+AC2330+AE2330)*0.4),-2)</f>
        <v/>
      </c>
      <c r="AH2330" s="21">
        <f>ROUNDDOWN(MAX(0,T2330-(AB2330+AD2330)*0.6),-2)+ROUNDDOWN(MAX(0,U2330-(AB2330+AD2330)*0.4),-2)</f>
        <v/>
      </c>
      <c r="AI2330" s="21">
        <f>ROUNDDOWN(T2330,-2)+ROUNDDOWN(U2330,-2)</f>
        <v/>
      </c>
      <c r="AJ2330" s="21">
        <f>M2330+AF2330</f>
        <v/>
      </c>
      <c r="AK2330" s="21">
        <f>M2330+AG2330</f>
        <v/>
      </c>
      <c r="AL2330" s="21">
        <f>N2330+AH2330</f>
        <v/>
      </c>
      <c r="AM2330" s="21">
        <f>O2330+AI2330</f>
        <v/>
      </c>
      <c r="AN2330" s="21">
        <f>N2330+AI2330</f>
        <v/>
      </c>
      <c r="AO2330" s="21">
        <f>ROUNDDOWN((R2330+S2330)*0.2/Y2330+2000,0)</f>
        <v/>
      </c>
      <c r="AP2330" s="21">
        <f>ROUNDDOWN((T2330+U2330)*0.2/Z2330+2000,0)</f>
        <v/>
      </c>
      <c r="AQ2330" s="21">
        <f>AL2330-AK2330</f>
        <v/>
      </c>
      <c r="AR2330" s="21">
        <f>AM2330-AK2330</f>
        <v/>
      </c>
      <c r="AS2330" s="21">
        <f>AM2330-AL2330</f>
        <v/>
      </c>
      <c r="AT2330" s="21">
        <f>AK2330+C2330-AJ2330</f>
        <v/>
      </c>
      <c r="AU2330" s="21">
        <f>AL2330+C2330-AM2330</f>
        <v/>
      </c>
      <c r="AV2330" s="21">
        <f>AN2330+C2330-AM2330</f>
        <v/>
      </c>
    </row>
    <row r="2331">
      <c r="A2331" t="inlineStr">
        <is>
          <t>1万円刻み</t>
        </is>
      </c>
      <c r="B2331" s="21">
        <f>'5_1万円刻み'!$A$568</f>
        <v/>
      </c>
      <c r="C2331" s="21">
        <f>AO2331</f>
        <v/>
      </c>
      <c r="D2331" s="21" t="n">
        <v>0</v>
      </c>
      <c r="E2331" s="21">
        <f>ROUND(MIN(B2331/12,650000)*12*0.0915+MIN(B2331/12,1390000)*12*(0.0504+0)+B2331*0.005,0)</f>
        <v/>
      </c>
      <c r="F2331" s="21">
        <f>IF(B2331&lt;741000,0,IF(B2331&lt;2191000,B2331-740000,IF(B2331&lt;2193000,1451000,IF(B2331&lt;2196000,1453000,IF(B2331&lt;2200000,1456000,IF(B2331&lt;3600000,ROUND(ROUNDDOWN(B2331/4,-3)*2.8,0)-80000,IF(B2331&lt;6600000,ROUND(ROUNDDOWN(B2331/4,-3)*3.2,0)-440000,IF(B2331&lt;8500000,ROUNDDOWN(B2331*0.9,0)-1100000,B2331-1950000))))))))</f>
        <v/>
      </c>
      <c r="G2331" s="21">
        <f>IF(F2331&gt;23500000,NA(),IF(F2331&lt;=4890000,1040000,IF(F2331&lt;=6550000,670000,620000)))</f>
        <v/>
      </c>
      <c r="H2331" s="21">
        <f>IF(D2331&lt;=0,0,MAX(0,MIN(2000000,D2331-MIN(100000,ROUNDDOWN(F2331*0.05,0)))))</f>
        <v/>
      </c>
      <c r="I2331" s="21">
        <f>IF(C2331&lt;=2000,0,MIN(C2331,ROUNDDOWN(F2331*0.4,0))-2000)</f>
        <v/>
      </c>
      <c r="J2331" s="21">
        <f>MAX(0,ROUNDDOWN(F2331-E2331-G2331,-3))</f>
        <v/>
      </c>
      <c r="K2331" s="21">
        <f>MAX(0,ROUNDDOWN(F2331-E2331-G2331-H2331-I2331,-3))</f>
        <v/>
      </c>
      <c r="L2331" s="21">
        <f>MAX(0,ROUNDDOWN(F2331-E2331-G2331-H2331,-3))</f>
        <v/>
      </c>
      <c r="M2331" s="21">
        <f>IF(J2331&lt;=0,0,ROUNDDOWN((J2331*LOOKUP(J2331,{0,1950001,3300001,6950001,9000001,18000001,40000001},{0.05,0.1,0.2,0.23,0.33,0.4,0.45})-LOOKUP(J2331,{0,1950001,3300001,6950001,9000001,18000001,40000001},{0,97500,427500,636000,1536000,2796000,4796000}))*1.021,-2))</f>
        <v/>
      </c>
      <c r="N2331" s="21">
        <f>IF(K2331&lt;=0,0,ROUNDDOWN((K2331*LOOKUP(K2331,{0,1950001,3300001,6950001,9000001,18000001,40000001},{0.05,0.1,0.2,0.23,0.33,0.4,0.45})-LOOKUP(K2331,{0,1950001,3300001,6950001,9000001,18000001,40000001},{0,97500,427500,636000,1536000,2796000,4796000}))*1.021,-2))</f>
        <v/>
      </c>
      <c r="O2331" s="21">
        <f>IF(L2331&lt;=0,0,ROUNDDOWN((L2331*LOOKUP(L2331,{0,1950001,3300001,6950001,9000001,18000001,40000001},{0.05,0.1,0.2,0.23,0.33,0.4,0.45})-LOOKUP(L2331,{0,1950001,3300001,6950001,9000001,18000001,40000001},{0,97500,427500,636000,1536000,2796000,4796000}))*1.021,-2))</f>
        <v/>
      </c>
      <c r="P2331" s="21">
        <f>MAX(0,ROUNDDOWN(F2331-E2331-430000,-3))</f>
        <v/>
      </c>
      <c r="Q2331" s="21">
        <f>MAX(0,ROUNDDOWN(F2331-E2331-430000-H2331,-3))</f>
        <v/>
      </c>
      <c r="R2331" s="21">
        <f>IF(F2331&lt;=450000,0,MAX(0,P2331*0.06-MIN(50000,P2331)*0.03))</f>
        <v/>
      </c>
      <c r="S2331" s="21">
        <f>IF(F2331&lt;=450000,0,MAX(0,P2331*0.04-MIN(50000,P2331)*0.02))</f>
        <v/>
      </c>
      <c r="T2331" s="21">
        <f>IF(F2331&lt;=450000,0,MAX(0,Q2331*0.06-MIN(50000,Q2331)*0.03))</f>
        <v/>
      </c>
      <c r="U2331" s="21">
        <f>IF(F2331&lt;=450000,0,MAX(0,Q2331*0.04-MIN(50000,Q2331)*0.02))</f>
        <v/>
      </c>
      <c r="V2331" s="21">
        <f>50000+MAX(0,G2331-480000)</f>
        <v/>
      </c>
      <c r="W2331" s="21">
        <f>P2331-V2331</f>
        <v/>
      </c>
      <c r="X2331" s="21">
        <f>Q2331-V2331</f>
        <v/>
      </c>
      <c r="Y2331" s="22">
        <f>IF(W2331&lt;0,0.9,LOOKUP(W2331,{0,1950001,3300001,6950001,9000001,18000001,40000001},{0.84895,0.7979,0.6958,0.66517,0.56307,0.4916,0.44055}))</f>
        <v/>
      </c>
      <c r="Z2331" s="22">
        <f>IF(X2331&lt;0,0.9,LOOKUP(X2331,{0,1950001,3300001,6950001,9000001,18000001,40000001},{0.84895,0.7979,0.6958,0.66517,0.56307,0.4916,0.44055}))</f>
        <v/>
      </c>
      <c r="AA2331" s="22">
        <f>IF(W2331&lt;0,0,CHOOSE(MATCH(W2331,{0,1950001,3300001,6950001,9000001},1),5.105/84.895,10.21/79.79,20.42/69.58,23.483/66.517,33.693/56.307))</f>
        <v/>
      </c>
      <c r="AB2331" s="21">
        <f>IF(C2331&lt;=2000,0,(MIN(C2331,ROUNDDOWN(F2331*0.3,0))-2000)*0.1)</f>
        <v/>
      </c>
      <c r="AC2331" s="21">
        <f>IF(C2331&lt;=2000,0,MIN((C2331-2000)*Y2331,(R2331+S2331)*0.2))</f>
        <v/>
      </c>
      <c r="AD2331" s="21">
        <f>IF(C2331&lt;=2000,0,MIN((C2331-2000)*Z2331,(T2331+U2331)*0.2))</f>
        <v/>
      </c>
      <c r="AE2331" s="21">
        <f>AC2331*AA2331</f>
        <v/>
      </c>
      <c r="AF2331" s="21">
        <f>ROUNDDOWN(R2331,-2)+ROUNDDOWN(S2331,-2)</f>
        <v/>
      </c>
      <c r="AG2331" s="21">
        <f>ROUNDDOWN(MAX(0,R2331-(AB2331+AC2331+AE2331)*0.6),-2)+ROUNDDOWN(MAX(0,S2331-(AB2331+AC2331+AE2331)*0.4),-2)</f>
        <v/>
      </c>
      <c r="AH2331" s="21">
        <f>ROUNDDOWN(MAX(0,T2331-(AB2331+AD2331)*0.6),-2)+ROUNDDOWN(MAX(0,U2331-(AB2331+AD2331)*0.4),-2)</f>
        <v/>
      </c>
      <c r="AI2331" s="21">
        <f>ROUNDDOWN(T2331,-2)+ROUNDDOWN(U2331,-2)</f>
        <v/>
      </c>
      <c r="AJ2331" s="21">
        <f>M2331+AF2331</f>
        <v/>
      </c>
      <c r="AK2331" s="21">
        <f>M2331+AG2331</f>
        <v/>
      </c>
      <c r="AL2331" s="21">
        <f>N2331+AH2331</f>
        <v/>
      </c>
      <c r="AM2331" s="21">
        <f>O2331+AI2331</f>
        <v/>
      </c>
      <c r="AN2331" s="21">
        <f>N2331+AI2331</f>
        <v/>
      </c>
      <c r="AO2331" s="21">
        <f>ROUNDDOWN((R2331+S2331)*0.2/Y2331+2000,0)</f>
        <v/>
      </c>
      <c r="AP2331" s="21">
        <f>ROUNDDOWN((T2331+U2331)*0.2/Z2331+2000,0)</f>
        <v/>
      </c>
      <c r="AQ2331" s="21">
        <f>AL2331-AK2331</f>
        <v/>
      </c>
      <c r="AR2331" s="21">
        <f>AM2331-AK2331</f>
        <v/>
      </c>
      <c r="AS2331" s="21">
        <f>AM2331-AL2331</f>
        <v/>
      </c>
      <c r="AT2331" s="21">
        <f>AK2331+C2331-AJ2331</f>
        <v/>
      </c>
      <c r="AU2331" s="21">
        <f>AL2331+C2331-AM2331</f>
        <v/>
      </c>
      <c r="AV2331" s="21">
        <f>AN2331+C2331-AM2331</f>
        <v/>
      </c>
    </row>
    <row r="2332">
      <c r="A2332" t="inlineStr">
        <is>
          <t>1万円刻み</t>
        </is>
      </c>
      <c r="B2332" s="21">
        <f>'5_1万円刻み'!$A$569</f>
        <v/>
      </c>
      <c r="C2332" s="21">
        <f>AO2332</f>
        <v/>
      </c>
      <c r="D2332" s="21" t="n">
        <v>0</v>
      </c>
      <c r="E2332" s="21">
        <f>ROUND(MIN(B2332/12,650000)*12*0.0915+MIN(B2332/12,1390000)*12*(0.0504+0)+B2332*0.005,0)</f>
        <v/>
      </c>
      <c r="F2332" s="21">
        <f>IF(B2332&lt;741000,0,IF(B2332&lt;2191000,B2332-740000,IF(B2332&lt;2193000,1451000,IF(B2332&lt;2196000,1453000,IF(B2332&lt;2200000,1456000,IF(B2332&lt;3600000,ROUND(ROUNDDOWN(B2332/4,-3)*2.8,0)-80000,IF(B2332&lt;6600000,ROUND(ROUNDDOWN(B2332/4,-3)*3.2,0)-440000,IF(B2332&lt;8500000,ROUNDDOWN(B2332*0.9,0)-1100000,B2332-1950000))))))))</f>
        <v/>
      </c>
      <c r="G2332" s="21">
        <f>IF(F2332&gt;23500000,NA(),IF(F2332&lt;=4890000,1040000,IF(F2332&lt;=6550000,670000,620000)))</f>
        <v/>
      </c>
      <c r="H2332" s="21">
        <f>IF(D2332&lt;=0,0,MAX(0,MIN(2000000,D2332-MIN(100000,ROUNDDOWN(F2332*0.05,0)))))</f>
        <v/>
      </c>
      <c r="I2332" s="21">
        <f>IF(C2332&lt;=2000,0,MIN(C2332,ROUNDDOWN(F2332*0.4,0))-2000)</f>
        <v/>
      </c>
      <c r="J2332" s="21">
        <f>MAX(0,ROUNDDOWN(F2332-E2332-G2332,-3))</f>
        <v/>
      </c>
      <c r="K2332" s="21">
        <f>MAX(0,ROUNDDOWN(F2332-E2332-G2332-H2332-I2332,-3))</f>
        <v/>
      </c>
      <c r="L2332" s="21">
        <f>MAX(0,ROUNDDOWN(F2332-E2332-G2332-H2332,-3))</f>
        <v/>
      </c>
      <c r="M2332" s="21">
        <f>IF(J2332&lt;=0,0,ROUNDDOWN((J2332*LOOKUP(J2332,{0,1950001,3300001,6950001,9000001,18000001,40000001},{0.05,0.1,0.2,0.23,0.33,0.4,0.45})-LOOKUP(J2332,{0,1950001,3300001,6950001,9000001,18000001,40000001},{0,97500,427500,636000,1536000,2796000,4796000}))*1.021,-2))</f>
        <v/>
      </c>
      <c r="N2332" s="21">
        <f>IF(K2332&lt;=0,0,ROUNDDOWN((K2332*LOOKUP(K2332,{0,1950001,3300001,6950001,9000001,18000001,40000001},{0.05,0.1,0.2,0.23,0.33,0.4,0.45})-LOOKUP(K2332,{0,1950001,3300001,6950001,9000001,18000001,40000001},{0,97500,427500,636000,1536000,2796000,4796000}))*1.021,-2))</f>
        <v/>
      </c>
      <c r="O2332" s="21">
        <f>IF(L2332&lt;=0,0,ROUNDDOWN((L2332*LOOKUP(L2332,{0,1950001,3300001,6950001,9000001,18000001,40000001},{0.05,0.1,0.2,0.23,0.33,0.4,0.45})-LOOKUP(L2332,{0,1950001,3300001,6950001,9000001,18000001,40000001},{0,97500,427500,636000,1536000,2796000,4796000}))*1.021,-2))</f>
        <v/>
      </c>
      <c r="P2332" s="21">
        <f>MAX(0,ROUNDDOWN(F2332-E2332-430000,-3))</f>
        <v/>
      </c>
      <c r="Q2332" s="21">
        <f>MAX(0,ROUNDDOWN(F2332-E2332-430000-H2332,-3))</f>
        <v/>
      </c>
      <c r="R2332" s="21">
        <f>IF(F2332&lt;=450000,0,MAX(0,P2332*0.06-MIN(50000,P2332)*0.03))</f>
        <v/>
      </c>
      <c r="S2332" s="21">
        <f>IF(F2332&lt;=450000,0,MAX(0,P2332*0.04-MIN(50000,P2332)*0.02))</f>
        <v/>
      </c>
      <c r="T2332" s="21">
        <f>IF(F2332&lt;=450000,0,MAX(0,Q2332*0.06-MIN(50000,Q2332)*0.03))</f>
        <v/>
      </c>
      <c r="U2332" s="21">
        <f>IF(F2332&lt;=450000,0,MAX(0,Q2332*0.04-MIN(50000,Q2332)*0.02))</f>
        <v/>
      </c>
      <c r="V2332" s="21">
        <f>50000+MAX(0,G2332-480000)</f>
        <v/>
      </c>
      <c r="W2332" s="21">
        <f>P2332-V2332</f>
        <v/>
      </c>
      <c r="X2332" s="21">
        <f>Q2332-V2332</f>
        <v/>
      </c>
      <c r="Y2332" s="22">
        <f>IF(W2332&lt;0,0.9,LOOKUP(W2332,{0,1950001,3300001,6950001,9000001,18000001,40000001},{0.84895,0.7979,0.6958,0.66517,0.56307,0.4916,0.44055}))</f>
        <v/>
      </c>
      <c r="Z2332" s="22">
        <f>IF(X2332&lt;0,0.9,LOOKUP(X2332,{0,1950001,3300001,6950001,9000001,18000001,40000001},{0.84895,0.7979,0.6958,0.66517,0.56307,0.4916,0.44055}))</f>
        <v/>
      </c>
      <c r="AA2332" s="22">
        <f>IF(W2332&lt;0,0,CHOOSE(MATCH(W2332,{0,1950001,3300001,6950001,9000001},1),5.105/84.895,10.21/79.79,20.42/69.58,23.483/66.517,33.693/56.307))</f>
        <v/>
      </c>
      <c r="AB2332" s="21">
        <f>IF(C2332&lt;=2000,0,(MIN(C2332,ROUNDDOWN(F2332*0.3,0))-2000)*0.1)</f>
        <v/>
      </c>
      <c r="AC2332" s="21">
        <f>IF(C2332&lt;=2000,0,MIN((C2332-2000)*Y2332,(R2332+S2332)*0.2))</f>
        <v/>
      </c>
      <c r="AD2332" s="21">
        <f>IF(C2332&lt;=2000,0,MIN((C2332-2000)*Z2332,(T2332+U2332)*0.2))</f>
        <v/>
      </c>
      <c r="AE2332" s="21">
        <f>AC2332*AA2332</f>
        <v/>
      </c>
      <c r="AF2332" s="21">
        <f>ROUNDDOWN(R2332,-2)+ROUNDDOWN(S2332,-2)</f>
        <v/>
      </c>
      <c r="AG2332" s="21">
        <f>ROUNDDOWN(MAX(0,R2332-(AB2332+AC2332+AE2332)*0.6),-2)+ROUNDDOWN(MAX(0,S2332-(AB2332+AC2332+AE2332)*0.4),-2)</f>
        <v/>
      </c>
      <c r="AH2332" s="21">
        <f>ROUNDDOWN(MAX(0,T2332-(AB2332+AD2332)*0.6),-2)+ROUNDDOWN(MAX(0,U2332-(AB2332+AD2332)*0.4),-2)</f>
        <v/>
      </c>
      <c r="AI2332" s="21">
        <f>ROUNDDOWN(T2332,-2)+ROUNDDOWN(U2332,-2)</f>
        <v/>
      </c>
      <c r="AJ2332" s="21">
        <f>M2332+AF2332</f>
        <v/>
      </c>
      <c r="AK2332" s="21">
        <f>M2332+AG2332</f>
        <v/>
      </c>
      <c r="AL2332" s="21">
        <f>N2332+AH2332</f>
        <v/>
      </c>
      <c r="AM2332" s="21">
        <f>O2332+AI2332</f>
        <v/>
      </c>
      <c r="AN2332" s="21">
        <f>N2332+AI2332</f>
        <v/>
      </c>
      <c r="AO2332" s="21">
        <f>ROUNDDOWN((R2332+S2332)*0.2/Y2332+2000,0)</f>
        <v/>
      </c>
      <c r="AP2332" s="21">
        <f>ROUNDDOWN((T2332+U2332)*0.2/Z2332+2000,0)</f>
        <v/>
      </c>
      <c r="AQ2332" s="21">
        <f>AL2332-AK2332</f>
        <v/>
      </c>
      <c r="AR2332" s="21">
        <f>AM2332-AK2332</f>
        <v/>
      </c>
      <c r="AS2332" s="21">
        <f>AM2332-AL2332</f>
        <v/>
      </c>
      <c r="AT2332" s="21">
        <f>AK2332+C2332-AJ2332</f>
        <v/>
      </c>
      <c r="AU2332" s="21">
        <f>AL2332+C2332-AM2332</f>
        <v/>
      </c>
      <c r="AV2332" s="21">
        <f>AN2332+C2332-AM2332</f>
        <v/>
      </c>
    </row>
    <row r="2333">
      <c r="A2333" t="inlineStr">
        <is>
          <t>1万円刻み</t>
        </is>
      </c>
      <c r="B2333" s="21">
        <f>'5_1万円刻み'!$A$570</f>
        <v/>
      </c>
      <c r="C2333" s="21">
        <f>AO2333</f>
        <v/>
      </c>
      <c r="D2333" s="21" t="n">
        <v>0</v>
      </c>
      <c r="E2333" s="21">
        <f>ROUND(MIN(B2333/12,650000)*12*0.0915+MIN(B2333/12,1390000)*12*(0.0504+0)+B2333*0.005,0)</f>
        <v/>
      </c>
      <c r="F2333" s="21">
        <f>IF(B2333&lt;741000,0,IF(B2333&lt;2191000,B2333-740000,IF(B2333&lt;2193000,1451000,IF(B2333&lt;2196000,1453000,IF(B2333&lt;2200000,1456000,IF(B2333&lt;3600000,ROUND(ROUNDDOWN(B2333/4,-3)*2.8,0)-80000,IF(B2333&lt;6600000,ROUND(ROUNDDOWN(B2333/4,-3)*3.2,0)-440000,IF(B2333&lt;8500000,ROUNDDOWN(B2333*0.9,0)-1100000,B2333-1950000))))))))</f>
        <v/>
      </c>
      <c r="G2333" s="21">
        <f>IF(F2333&gt;23500000,NA(),IF(F2333&lt;=4890000,1040000,IF(F2333&lt;=6550000,670000,620000)))</f>
        <v/>
      </c>
      <c r="H2333" s="21">
        <f>IF(D2333&lt;=0,0,MAX(0,MIN(2000000,D2333-MIN(100000,ROUNDDOWN(F2333*0.05,0)))))</f>
        <v/>
      </c>
      <c r="I2333" s="21">
        <f>IF(C2333&lt;=2000,0,MIN(C2333,ROUNDDOWN(F2333*0.4,0))-2000)</f>
        <v/>
      </c>
      <c r="J2333" s="21">
        <f>MAX(0,ROUNDDOWN(F2333-E2333-G2333,-3))</f>
        <v/>
      </c>
      <c r="K2333" s="21">
        <f>MAX(0,ROUNDDOWN(F2333-E2333-G2333-H2333-I2333,-3))</f>
        <v/>
      </c>
      <c r="L2333" s="21">
        <f>MAX(0,ROUNDDOWN(F2333-E2333-G2333-H2333,-3))</f>
        <v/>
      </c>
      <c r="M2333" s="21">
        <f>IF(J2333&lt;=0,0,ROUNDDOWN((J2333*LOOKUP(J2333,{0,1950001,3300001,6950001,9000001,18000001,40000001},{0.05,0.1,0.2,0.23,0.33,0.4,0.45})-LOOKUP(J2333,{0,1950001,3300001,6950001,9000001,18000001,40000001},{0,97500,427500,636000,1536000,2796000,4796000}))*1.021,-2))</f>
        <v/>
      </c>
      <c r="N2333" s="21">
        <f>IF(K2333&lt;=0,0,ROUNDDOWN((K2333*LOOKUP(K2333,{0,1950001,3300001,6950001,9000001,18000001,40000001},{0.05,0.1,0.2,0.23,0.33,0.4,0.45})-LOOKUP(K2333,{0,1950001,3300001,6950001,9000001,18000001,40000001},{0,97500,427500,636000,1536000,2796000,4796000}))*1.021,-2))</f>
        <v/>
      </c>
      <c r="O2333" s="21">
        <f>IF(L2333&lt;=0,0,ROUNDDOWN((L2333*LOOKUP(L2333,{0,1950001,3300001,6950001,9000001,18000001,40000001},{0.05,0.1,0.2,0.23,0.33,0.4,0.45})-LOOKUP(L2333,{0,1950001,3300001,6950001,9000001,18000001,40000001},{0,97500,427500,636000,1536000,2796000,4796000}))*1.021,-2))</f>
        <v/>
      </c>
      <c r="P2333" s="21">
        <f>MAX(0,ROUNDDOWN(F2333-E2333-430000,-3))</f>
        <v/>
      </c>
      <c r="Q2333" s="21">
        <f>MAX(0,ROUNDDOWN(F2333-E2333-430000-H2333,-3))</f>
        <v/>
      </c>
      <c r="R2333" s="21">
        <f>IF(F2333&lt;=450000,0,MAX(0,P2333*0.06-MIN(50000,P2333)*0.03))</f>
        <v/>
      </c>
      <c r="S2333" s="21">
        <f>IF(F2333&lt;=450000,0,MAX(0,P2333*0.04-MIN(50000,P2333)*0.02))</f>
        <v/>
      </c>
      <c r="T2333" s="21">
        <f>IF(F2333&lt;=450000,0,MAX(0,Q2333*0.06-MIN(50000,Q2333)*0.03))</f>
        <v/>
      </c>
      <c r="U2333" s="21">
        <f>IF(F2333&lt;=450000,0,MAX(0,Q2333*0.04-MIN(50000,Q2333)*0.02))</f>
        <v/>
      </c>
      <c r="V2333" s="21">
        <f>50000+MAX(0,G2333-480000)</f>
        <v/>
      </c>
      <c r="W2333" s="21">
        <f>P2333-V2333</f>
        <v/>
      </c>
      <c r="X2333" s="21">
        <f>Q2333-V2333</f>
        <v/>
      </c>
      <c r="Y2333" s="22">
        <f>IF(W2333&lt;0,0.9,LOOKUP(W2333,{0,1950001,3300001,6950001,9000001,18000001,40000001},{0.84895,0.7979,0.6958,0.66517,0.56307,0.4916,0.44055}))</f>
        <v/>
      </c>
      <c r="Z2333" s="22">
        <f>IF(X2333&lt;0,0.9,LOOKUP(X2333,{0,1950001,3300001,6950001,9000001,18000001,40000001},{0.84895,0.7979,0.6958,0.66517,0.56307,0.4916,0.44055}))</f>
        <v/>
      </c>
      <c r="AA2333" s="22">
        <f>IF(W2333&lt;0,0,CHOOSE(MATCH(W2333,{0,1950001,3300001,6950001,9000001},1),5.105/84.895,10.21/79.79,20.42/69.58,23.483/66.517,33.693/56.307))</f>
        <v/>
      </c>
      <c r="AB2333" s="21">
        <f>IF(C2333&lt;=2000,0,(MIN(C2333,ROUNDDOWN(F2333*0.3,0))-2000)*0.1)</f>
        <v/>
      </c>
      <c r="AC2333" s="21">
        <f>IF(C2333&lt;=2000,0,MIN((C2333-2000)*Y2333,(R2333+S2333)*0.2))</f>
        <v/>
      </c>
      <c r="AD2333" s="21">
        <f>IF(C2333&lt;=2000,0,MIN((C2333-2000)*Z2333,(T2333+U2333)*0.2))</f>
        <v/>
      </c>
      <c r="AE2333" s="21">
        <f>AC2333*AA2333</f>
        <v/>
      </c>
      <c r="AF2333" s="21">
        <f>ROUNDDOWN(R2333,-2)+ROUNDDOWN(S2333,-2)</f>
        <v/>
      </c>
      <c r="AG2333" s="21">
        <f>ROUNDDOWN(MAX(0,R2333-(AB2333+AC2333+AE2333)*0.6),-2)+ROUNDDOWN(MAX(0,S2333-(AB2333+AC2333+AE2333)*0.4),-2)</f>
        <v/>
      </c>
      <c r="AH2333" s="21">
        <f>ROUNDDOWN(MAX(0,T2333-(AB2333+AD2333)*0.6),-2)+ROUNDDOWN(MAX(0,U2333-(AB2333+AD2333)*0.4),-2)</f>
        <v/>
      </c>
      <c r="AI2333" s="21">
        <f>ROUNDDOWN(T2333,-2)+ROUNDDOWN(U2333,-2)</f>
        <v/>
      </c>
      <c r="AJ2333" s="21">
        <f>M2333+AF2333</f>
        <v/>
      </c>
      <c r="AK2333" s="21">
        <f>M2333+AG2333</f>
        <v/>
      </c>
      <c r="AL2333" s="21">
        <f>N2333+AH2333</f>
        <v/>
      </c>
      <c r="AM2333" s="21">
        <f>O2333+AI2333</f>
        <v/>
      </c>
      <c r="AN2333" s="21">
        <f>N2333+AI2333</f>
        <v/>
      </c>
      <c r="AO2333" s="21">
        <f>ROUNDDOWN((R2333+S2333)*0.2/Y2333+2000,0)</f>
        <v/>
      </c>
      <c r="AP2333" s="21">
        <f>ROUNDDOWN((T2333+U2333)*0.2/Z2333+2000,0)</f>
        <v/>
      </c>
      <c r="AQ2333" s="21">
        <f>AL2333-AK2333</f>
        <v/>
      </c>
      <c r="AR2333" s="21">
        <f>AM2333-AK2333</f>
        <v/>
      </c>
      <c r="AS2333" s="21">
        <f>AM2333-AL2333</f>
        <v/>
      </c>
      <c r="AT2333" s="21">
        <f>AK2333+C2333-AJ2333</f>
        <v/>
      </c>
      <c r="AU2333" s="21">
        <f>AL2333+C2333-AM2333</f>
        <v/>
      </c>
      <c r="AV2333" s="21">
        <f>AN2333+C2333-AM2333</f>
        <v/>
      </c>
    </row>
    <row r="2334">
      <c r="A2334" t="inlineStr">
        <is>
          <t>1万円刻み</t>
        </is>
      </c>
      <c r="B2334" s="21">
        <f>'5_1万円刻み'!$A$571</f>
        <v/>
      </c>
      <c r="C2334" s="21">
        <f>AO2334</f>
        <v/>
      </c>
      <c r="D2334" s="21" t="n">
        <v>0</v>
      </c>
      <c r="E2334" s="21">
        <f>ROUND(MIN(B2334/12,650000)*12*0.0915+MIN(B2334/12,1390000)*12*(0.0504+0)+B2334*0.005,0)</f>
        <v/>
      </c>
      <c r="F2334" s="21">
        <f>IF(B2334&lt;741000,0,IF(B2334&lt;2191000,B2334-740000,IF(B2334&lt;2193000,1451000,IF(B2334&lt;2196000,1453000,IF(B2334&lt;2200000,1456000,IF(B2334&lt;3600000,ROUND(ROUNDDOWN(B2334/4,-3)*2.8,0)-80000,IF(B2334&lt;6600000,ROUND(ROUNDDOWN(B2334/4,-3)*3.2,0)-440000,IF(B2334&lt;8500000,ROUNDDOWN(B2334*0.9,0)-1100000,B2334-1950000))))))))</f>
        <v/>
      </c>
      <c r="G2334" s="21">
        <f>IF(F2334&gt;23500000,NA(),IF(F2334&lt;=4890000,1040000,IF(F2334&lt;=6550000,670000,620000)))</f>
        <v/>
      </c>
      <c r="H2334" s="21">
        <f>IF(D2334&lt;=0,0,MAX(0,MIN(2000000,D2334-MIN(100000,ROUNDDOWN(F2334*0.05,0)))))</f>
        <v/>
      </c>
      <c r="I2334" s="21">
        <f>IF(C2334&lt;=2000,0,MIN(C2334,ROUNDDOWN(F2334*0.4,0))-2000)</f>
        <v/>
      </c>
      <c r="J2334" s="21">
        <f>MAX(0,ROUNDDOWN(F2334-E2334-G2334,-3))</f>
        <v/>
      </c>
      <c r="K2334" s="21">
        <f>MAX(0,ROUNDDOWN(F2334-E2334-G2334-H2334-I2334,-3))</f>
        <v/>
      </c>
      <c r="L2334" s="21">
        <f>MAX(0,ROUNDDOWN(F2334-E2334-G2334-H2334,-3))</f>
        <v/>
      </c>
      <c r="M2334" s="21">
        <f>IF(J2334&lt;=0,0,ROUNDDOWN((J2334*LOOKUP(J2334,{0,1950001,3300001,6950001,9000001,18000001,40000001},{0.05,0.1,0.2,0.23,0.33,0.4,0.45})-LOOKUP(J2334,{0,1950001,3300001,6950001,9000001,18000001,40000001},{0,97500,427500,636000,1536000,2796000,4796000}))*1.021,-2))</f>
        <v/>
      </c>
      <c r="N2334" s="21">
        <f>IF(K2334&lt;=0,0,ROUNDDOWN((K2334*LOOKUP(K2334,{0,1950001,3300001,6950001,9000001,18000001,40000001},{0.05,0.1,0.2,0.23,0.33,0.4,0.45})-LOOKUP(K2334,{0,1950001,3300001,6950001,9000001,18000001,40000001},{0,97500,427500,636000,1536000,2796000,4796000}))*1.021,-2))</f>
        <v/>
      </c>
      <c r="O2334" s="21">
        <f>IF(L2334&lt;=0,0,ROUNDDOWN((L2334*LOOKUP(L2334,{0,1950001,3300001,6950001,9000001,18000001,40000001},{0.05,0.1,0.2,0.23,0.33,0.4,0.45})-LOOKUP(L2334,{0,1950001,3300001,6950001,9000001,18000001,40000001},{0,97500,427500,636000,1536000,2796000,4796000}))*1.021,-2))</f>
        <v/>
      </c>
      <c r="P2334" s="21">
        <f>MAX(0,ROUNDDOWN(F2334-E2334-430000,-3))</f>
        <v/>
      </c>
      <c r="Q2334" s="21">
        <f>MAX(0,ROUNDDOWN(F2334-E2334-430000-H2334,-3))</f>
        <v/>
      </c>
      <c r="R2334" s="21">
        <f>IF(F2334&lt;=450000,0,MAX(0,P2334*0.06-MIN(50000,P2334)*0.03))</f>
        <v/>
      </c>
      <c r="S2334" s="21">
        <f>IF(F2334&lt;=450000,0,MAX(0,P2334*0.04-MIN(50000,P2334)*0.02))</f>
        <v/>
      </c>
      <c r="T2334" s="21">
        <f>IF(F2334&lt;=450000,0,MAX(0,Q2334*0.06-MIN(50000,Q2334)*0.03))</f>
        <v/>
      </c>
      <c r="U2334" s="21">
        <f>IF(F2334&lt;=450000,0,MAX(0,Q2334*0.04-MIN(50000,Q2334)*0.02))</f>
        <v/>
      </c>
      <c r="V2334" s="21">
        <f>50000+MAX(0,G2334-480000)</f>
        <v/>
      </c>
      <c r="W2334" s="21">
        <f>P2334-V2334</f>
        <v/>
      </c>
      <c r="X2334" s="21">
        <f>Q2334-V2334</f>
        <v/>
      </c>
      <c r="Y2334" s="22">
        <f>IF(W2334&lt;0,0.9,LOOKUP(W2334,{0,1950001,3300001,6950001,9000001,18000001,40000001},{0.84895,0.7979,0.6958,0.66517,0.56307,0.4916,0.44055}))</f>
        <v/>
      </c>
      <c r="Z2334" s="22">
        <f>IF(X2334&lt;0,0.9,LOOKUP(X2334,{0,1950001,3300001,6950001,9000001,18000001,40000001},{0.84895,0.7979,0.6958,0.66517,0.56307,0.4916,0.44055}))</f>
        <v/>
      </c>
      <c r="AA2334" s="22">
        <f>IF(W2334&lt;0,0,CHOOSE(MATCH(W2334,{0,1950001,3300001,6950001,9000001},1),5.105/84.895,10.21/79.79,20.42/69.58,23.483/66.517,33.693/56.307))</f>
        <v/>
      </c>
      <c r="AB2334" s="21">
        <f>IF(C2334&lt;=2000,0,(MIN(C2334,ROUNDDOWN(F2334*0.3,0))-2000)*0.1)</f>
        <v/>
      </c>
      <c r="AC2334" s="21">
        <f>IF(C2334&lt;=2000,0,MIN((C2334-2000)*Y2334,(R2334+S2334)*0.2))</f>
        <v/>
      </c>
      <c r="AD2334" s="21">
        <f>IF(C2334&lt;=2000,0,MIN((C2334-2000)*Z2334,(T2334+U2334)*0.2))</f>
        <v/>
      </c>
      <c r="AE2334" s="21">
        <f>AC2334*AA2334</f>
        <v/>
      </c>
      <c r="AF2334" s="21">
        <f>ROUNDDOWN(R2334,-2)+ROUNDDOWN(S2334,-2)</f>
        <v/>
      </c>
      <c r="AG2334" s="21">
        <f>ROUNDDOWN(MAX(0,R2334-(AB2334+AC2334+AE2334)*0.6),-2)+ROUNDDOWN(MAX(0,S2334-(AB2334+AC2334+AE2334)*0.4),-2)</f>
        <v/>
      </c>
      <c r="AH2334" s="21">
        <f>ROUNDDOWN(MAX(0,T2334-(AB2334+AD2334)*0.6),-2)+ROUNDDOWN(MAX(0,U2334-(AB2334+AD2334)*0.4),-2)</f>
        <v/>
      </c>
      <c r="AI2334" s="21">
        <f>ROUNDDOWN(T2334,-2)+ROUNDDOWN(U2334,-2)</f>
        <v/>
      </c>
      <c r="AJ2334" s="21">
        <f>M2334+AF2334</f>
        <v/>
      </c>
      <c r="AK2334" s="21">
        <f>M2334+AG2334</f>
        <v/>
      </c>
      <c r="AL2334" s="21">
        <f>N2334+AH2334</f>
        <v/>
      </c>
      <c r="AM2334" s="21">
        <f>O2334+AI2334</f>
        <v/>
      </c>
      <c r="AN2334" s="21">
        <f>N2334+AI2334</f>
        <v/>
      </c>
      <c r="AO2334" s="21">
        <f>ROUNDDOWN((R2334+S2334)*0.2/Y2334+2000,0)</f>
        <v/>
      </c>
      <c r="AP2334" s="21">
        <f>ROUNDDOWN((T2334+U2334)*0.2/Z2334+2000,0)</f>
        <v/>
      </c>
      <c r="AQ2334" s="21">
        <f>AL2334-AK2334</f>
        <v/>
      </c>
      <c r="AR2334" s="21">
        <f>AM2334-AK2334</f>
        <v/>
      </c>
      <c r="AS2334" s="21">
        <f>AM2334-AL2334</f>
        <v/>
      </c>
      <c r="AT2334" s="21">
        <f>AK2334+C2334-AJ2334</f>
        <v/>
      </c>
      <c r="AU2334" s="21">
        <f>AL2334+C2334-AM2334</f>
        <v/>
      </c>
      <c r="AV2334" s="21">
        <f>AN2334+C2334-AM2334</f>
        <v/>
      </c>
    </row>
    <row r="2335">
      <c r="A2335" t="inlineStr">
        <is>
          <t>1万円刻み</t>
        </is>
      </c>
      <c r="B2335" s="21">
        <f>'5_1万円刻み'!$A$572</f>
        <v/>
      </c>
      <c r="C2335" s="21">
        <f>AO2335</f>
        <v/>
      </c>
      <c r="D2335" s="21" t="n">
        <v>0</v>
      </c>
      <c r="E2335" s="21">
        <f>ROUND(MIN(B2335/12,650000)*12*0.0915+MIN(B2335/12,1390000)*12*(0.0504+0)+B2335*0.005,0)</f>
        <v/>
      </c>
      <c r="F2335" s="21">
        <f>IF(B2335&lt;741000,0,IF(B2335&lt;2191000,B2335-740000,IF(B2335&lt;2193000,1451000,IF(B2335&lt;2196000,1453000,IF(B2335&lt;2200000,1456000,IF(B2335&lt;3600000,ROUND(ROUNDDOWN(B2335/4,-3)*2.8,0)-80000,IF(B2335&lt;6600000,ROUND(ROUNDDOWN(B2335/4,-3)*3.2,0)-440000,IF(B2335&lt;8500000,ROUNDDOWN(B2335*0.9,0)-1100000,B2335-1950000))))))))</f>
        <v/>
      </c>
      <c r="G2335" s="21">
        <f>IF(F2335&gt;23500000,NA(),IF(F2335&lt;=4890000,1040000,IF(F2335&lt;=6550000,670000,620000)))</f>
        <v/>
      </c>
      <c r="H2335" s="21">
        <f>IF(D2335&lt;=0,0,MAX(0,MIN(2000000,D2335-MIN(100000,ROUNDDOWN(F2335*0.05,0)))))</f>
        <v/>
      </c>
      <c r="I2335" s="21">
        <f>IF(C2335&lt;=2000,0,MIN(C2335,ROUNDDOWN(F2335*0.4,0))-2000)</f>
        <v/>
      </c>
      <c r="J2335" s="21">
        <f>MAX(0,ROUNDDOWN(F2335-E2335-G2335,-3))</f>
        <v/>
      </c>
      <c r="K2335" s="21">
        <f>MAX(0,ROUNDDOWN(F2335-E2335-G2335-H2335-I2335,-3))</f>
        <v/>
      </c>
      <c r="L2335" s="21">
        <f>MAX(0,ROUNDDOWN(F2335-E2335-G2335-H2335,-3))</f>
        <v/>
      </c>
      <c r="M2335" s="21">
        <f>IF(J2335&lt;=0,0,ROUNDDOWN((J2335*LOOKUP(J2335,{0,1950001,3300001,6950001,9000001,18000001,40000001},{0.05,0.1,0.2,0.23,0.33,0.4,0.45})-LOOKUP(J2335,{0,1950001,3300001,6950001,9000001,18000001,40000001},{0,97500,427500,636000,1536000,2796000,4796000}))*1.021,-2))</f>
        <v/>
      </c>
      <c r="N2335" s="21">
        <f>IF(K2335&lt;=0,0,ROUNDDOWN((K2335*LOOKUP(K2335,{0,1950001,3300001,6950001,9000001,18000001,40000001},{0.05,0.1,0.2,0.23,0.33,0.4,0.45})-LOOKUP(K2335,{0,1950001,3300001,6950001,9000001,18000001,40000001},{0,97500,427500,636000,1536000,2796000,4796000}))*1.021,-2))</f>
        <v/>
      </c>
      <c r="O2335" s="21">
        <f>IF(L2335&lt;=0,0,ROUNDDOWN((L2335*LOOKUP(L2335,{0,1950001,3300001,6950001,9000001,18000001,40000001},{0.05,0.1,0.2,0.23,0.33,0.4,0.45})-LOOKUP(L2335,{0,1950001,3300001,6950001,9000001,18000001,40000001},{0,97500,427500,636000,1536000,2796000,4796000}))*1.021,-2))</f>
        <v/>
      </c>
      <c r="P2335" s="21">
        <f>MAX(0,ROUNDDOWN(F2335-E2335-430000,-3))</f>
        <v/>
      </c>
      <c r="Q2335" s="21">
        <f>MAX(0,ROUNDDOWN(F2335-E2335-430000-H2335,-3))</f>
        <v/>
      </c>
      <c r="R2335" s="21">
        <f>IF(F2335&lt;=450000,0,MAX(0,P2335*0.06-MIN(50000,P2335)*0.03))</f>
        <v/>
      </c>
      <c r="S2335" s="21">
        <f>IF(F2335&lt;=450000,0,MAX(0,P2335*0.04-MIN(50000,P2335)*0.02))</f>
        <v/>
      </c>
      <c r="T2335" s="21">
        <f>IF(F2335&lt;=450000,0,MAX(0,Q2335*0.06-MIN(50000,Q2335)*0.03))</f>
        <v/>
      </c>
      <c r="U2335" s="21">
        <f>IF(F2335&lt;=450000,0,MAX(0,Q2335*0.04-MIN(50000,Q2335)*0.02))</f>
        <v/>
      </c>
      <c r="V2335" s="21">
        <f>50000+MAX(0,G2335-480000)</f>
        <v/>
      </c>
      <c r="W2335" s="21">
        <f>P2335-V2335</f>
        <v/>
      </c>
      <c r="X2335" s="21">
        <f>Q2335-V2335</f>
        <v/>
      </c>
      <c r="Y2335" s="22">
        <f>IF(W2335&lt;0,0.9,LOOKUP(W2335,{0,1950001,3300001,6950001,9000001,18000001,40000001},{0.84895,0.7979,0.6958,0.66517,0.56307,0.4916,0.44055}))</f>
        <v/>
      </c>
      <c r="Z2335" s="22">
        <f>IF(X2335&lt;0,0.9,LOOKUP(X2335,{0,1950001,3300001,6950001,9000001,18000001,40000001},{0.84895,0.7979,0.6958,0.66517,0.56307,0.4916,0.44055}))</f>
        <v/>
      </c>
      <c r="AA2335" s="22">
        <f>IF(W2335&lt;0,0,CHOOSE(MATCH(W2335,{0,1950001,3300001,6950001,9000001},1),5.105/84.895,10.21/79.79,20.42/69.58,23.483/66.517,33.693/56.307))</f>
        <v/>
      </c>
      <c r="AB2335" s="21">
        <f>IF(C2335&lt;=2000,0,(MIN(C2335,ROUNDDOWN(F2335*0.3,0))-2000)*0.1)</f>
        <v/>
      </c>
      <c r="AC2335" s="21">
        <f>IF(C2335&lt;=2000,0,MIN((C2335-2000)*Y2335,(R2335+S2335)*0.2))</f>
        <v/>
      </c>
      <c r="AD2335" s="21">
        <f>IF(C2335&lt;=2000,0,MIN((C2335-2000)*Z2335,(T2335+U2335)*0.2))</f>
        <v/>
      </c>
      <c r="AE2335" s="21">
        <f>AC2335*AA2335</f>
        <v/>
      </c>
      <c r="AF2335" s="21">
        <f>ROUNDDOWN(R2335,-2)+ROUNDDOWN(S2335,-2)</f>
        <v/>
      </c>
      <c r="AG2335" s="21">
        <f>ROUNDDOWN(MAX(0,R2335-(AB2335+AC2335+AE2335)*0.6),-2)+ROUNDDOWN(MAX(0,S2335-(AB2335+AC2335+AE2335)*0.4),-2)</f>
        <v/>
      </c>
      <c r="AH2335" s="21">
        <f>ROUNDDOWN(MAX(0,T2335-(AB2335+AD2335)*0.6),-2)+ROUNDDOWN(MAX(0,U2335-(AB2335+AD2335)*0.4),-2)</f>
        <v/>
      </c>
      <c r="AI2335" s="21">
        <f>ROUNDDOWN(T2335,-2)+ROUNDDOWN(U2335,-2)</f>
        <v/>
      </c>
      <c r="AJ2335" s="21">
        <f>M2335+AF2335</f>
        <v/>
      </c>
      <c r="AK2335" s="21">
        <f>M2335+AG2335</f>
        <v/>
      </c>
      <c r="AL2335" s="21">
        <f>N2335+AH2335</f>
        <v/>
      </c>
      <c r="AM2335" s="21">
        <f>O2335+AI2335</f>
        <v/>
      </c>
      <c r="AN2335" s="21">
        <f>N2335+AI2335</f>
        <v/>
      </c>
      <c r="AO2335" s="21">
        <f>ROUNDDOWN((R2335+S2335)*0.2/Y2335+2000,0)</f>
        <v/>
      </c>
      <c r="AP2335" s="21">
        <f>ROUNDDOWN((T2335+U2335)*0.2/Z2335+2000,0)</f>
        <v/>
      </c>
      <c r="AQ2335" s="21">
        <f>AL2335-AK2335</f>
        <v/>
      </c>
      <c r="AR2335" s="21">
        <f>AM2335-AK2335</f>
        <v/>
      </c>
      <c r="AS2335" s="21">
        <f>AM2335-AL2335</f>
        <v/>
      </c>
      <c r="AT2335" s="21">
        <f>AK2335+C2335-AJ2335</f>
        <v/>
      </c>
      <c r="AU2335" s="21">
        <f>AL2335+C2335-AM2335</f>
        <v/>
      </c>
      <c r="AV2335" s="21">
        <f>AN2335+C2335-AM2335</f>
        <v/>
      </c>
    </row>
    <row r="2336">
      <c r="A2336" t="inlineStr">
        <is>
          <t>1万円刻み</t>
        </is>
      </c>
      <c r="B2336" s="21">
        <f>'5_1万円刻み'!$A$573</f>
        <v/>
      </c>
      <c r="C2336" s="21">
        <f>AO2336</f>
        <v/>
      </c>
      <c r="D2336" s="21" t="n">
        <v>0</v>
      </c>
      <c r="E2336" s="21">
        <f>ROUND(MIN(B2336/12,650000)*12*0.0915+MIN(B2336/12,1390000)*12*(0.0504+0)+B2336*0.005,0)</f>
        <v/>
      </c>
      <c r="F2336" s="21">
        <f>IF(B2336&lt;741000,0,IF(B2336&lt;2191000,B2336-740000,IF(B2336&lt;2193000,1451000,IF(B2336&lt;2196000,1453000,IF(B2336&lt;2200000,1456000,IF(B2336&lt;3600000,ROUND(ROUNDDOWN(B2336/4,-3)*2.8,0)-80000,IF(B2336&lt;6600000,ROUND(ROUNDDOWN(B2336/4,-3)*3.2,0)-440000,IF(B2336&lt;8500000,ROUNDDOWN(B2336*0.9,0)-1100000,B2336-1950000))))))))</f>
        <v/>
      </c>
      <c r="G2336" s="21">
        <f>IF(F2336&gt;23500000,NA(),IF(F2336&lt;=4890000,1040000,IF(F2336&lt;=6550000,670000,620000)))</f>
        <v/>
      </c>
      <c r="H2336" s="21">
        <f>IF(D2336&lt;=0,0,MAX(0,MIN(2000000,D2336-MIN(100000,ROUNDDOWN(F2336*0.05,0)))))</f>
        <v/>
      </c>
      <c r="I2336" s="21">
        <f>IF(C2336&lt;=2000,0,MIN(C2336,ROUNDDOWN(F2336*0.4,0))-2000)</f>
        <v/>
      </c>
      <c r="J2336" s="21">
        <f>MAX(0,ROUNDDOWN(F2336-E2336-G2336,-3))</f>
        <v/>
      </c>
      <c r="K2336" s="21">
        <f>MAX(0,ROUNDDOWN(F2336-E2336-G2336-H2336-I2336,-3))</f>
        <v/>
      </c>
      <c r="L2336" s="21">
        <f>MAX(0,ROUNDDOWN(F2336-E2336-G2336-H2336,-3))</f>
        <v/>
      </c>
      <c r="M2336" s="21">
        <f>IF(J2336&lt;=0,0,ROUNDDOWN((J2336*LOOKUP(J2336,{0,1950001,3300001,6950001,9000001,18000001,40000001},{0.05,0.1,0.2,0.23,0.33,0.4,0.45})-LOOKUP(J2336,{0,1950001,3300001,6950001,9000001,18000001,40000001},{0,97500,427500,636000,1536000,2796000,4796000}))*1.021,-2))</f>
        <v/>
      </c>
      <c r="N2336" s="21">
        <f>IF(K2336&lt;=0,0,ROUNDDOWN((K2336*LOOKUP(K2336,{0,1950001,3300001,6950001,9000001,18000001,40000001},{0.05,0.1,0.2,0.23,0.33,0.4,0.45})-LOOKUP(K2336,{0,1950001,3300001,6950001,9000001,18000001,40000001},{0,97500,427500,636000,1536000,2796000,4796000}))*1.021,-2))</f>
        <v/>
      </c>
      <c r="O2336" s="21">
        <f>IF(L2336&lt;=0,0,ROUNDDOWN((L2336*LOOKUP(L2336,{0,1950001,3300001,6950001,9000001,18000001,40000001},{0.05,0.1,0.2,0.23,0.33,0.4,0.45})-LOOKUP(L2336,{0,1950001,3300001,6950001,9000001,18000001,40000001},{0,97500,427500,636000,1536000,2796000,4796000}))*1.021,-2))</f>
        <v/>
      </c>
      <c r="P2336" s="21">
        <f>MAX(0,ROUNDDOWN(F2336-E2336-430000,-3))</f>
        <v/>
      </c>
      <c r="Q2336" s="21">
        <f>MAX(0,ROUNDDOWN(F2336-E2336-430000-H2336,-3))</f>
        <v/>
      </c>
      <c r="R2336" s="21">
        <f>IF(F2336&lt;=450000,0,MAX(0,P2336*0.06-MIN(50000,P2336)*0.03))</f>
        <v/>
      </c>
      <c r="S2336" s="21">
        <f>IF(F2336&lt;=450000,0,MAX(0,P2336*0.04-MIN(50000,P2336)*0.02))</f>
        <v/>
      </c>
      <c r="T2336" s="21">
        <f>IF(F2336&lt;=450000,0,MAX(0,Q2336*0.06-MIN(50000,Q2336)*0.03))</f>
        <v/>
      </c>
      <c r="U2336" s="21">
        <f>IF(F2336&lt;=450000,0,MAX(0,Q2336*0.04-MIN(50000,Q2336)*0.02))</f>
        <v/>
      </c>
      <c r="V2336" s="21">
        <f>50000+MAX(0,G2336-480000)</f>
        <v/>
      </c>
      <c r="W2336" s="21">
        <f>P2336-V2336</f>
        <v/>
      </c>
      <c r="X2336" s="21">
        <f>Q2336-V2336</f>
        <v/>
      </c>
      <c r="Y2336" s="22">
        <f>IF(W2336&lt;0,0.9,LOOKUP(W2336,{0,1950001,3300001,6950001,9000001,18000001,40000001},{0.84895,0.7979,0.6958,0.66517,0.56307,0.4916,0.44055}))</f>
        <v/>
      </c>
      <c r="Z2336" s="22">
        <f>IF(X2336&lt;0,0.9,LOOKUP(X2336,{0,1950001,3300001,6950001,9000001,18000001,40000001},{0.84895,0.7979,0.6958,0.66517,0.56307,0.4916,0.44055}))</f>
        <v/>
      </c>
      <c r="AA2336" s="22">
        <f>IF(W2336&lt;0,0,CHOOSE(MATCH(W2336,{0,1950001,3300001,6950001,9000001},1),5.105/84.895,10.21/79.79,20.42/69.58,23.483/66.517,33.693/56.307))</f>
        <v/>
      </c>
      <c r="AB2336" s="21">
        <f>IF(C2336&lt;=2000,0,(MIN(C2336,ROUNDDOWN(F2336*0.3,0))-2000)*0.1)</f>
        <v/>
      </c>
      <c r="AC2336" s="21">
        <f>IF(C2336&lt;=2000,0,MIN((C2336-2000)*Y2336,(R2336+S2336)*0.2))</f>
        <v/>
      </c>
      <c r="AD2336" s="21">
        <f>IF(C2336&lt;=2000,0,MIN((C2336-2000)*Z2336,(T2336+U2336)*0.2))</f>
        <v/>
      </c>
      <c r="AE2336" s="21">
        <f>AC2336*AA2336</f>
        <v/>
      </c>
      <c r="AF2336" s="21">
        <f>ROUNDDOWN(R2336,-2)+ROUNDDOWN(S2336,-2)</f>
        <v/>
      </c>
      <c r="AG2336" s="21">
        <f>ROUNDDOWN(MAX(0,R2336-(AB2336+AC2336+AE2336)*0.6),-2)+ROUNDDOWN(MAX(0,S2336-(AB2336+AC2336+AE2336)*0.4),-2)</f>
        <v/>
      </c>
      <c r="AH2336" s="21">
        <f>ROUNDDOWN(MAX(0,T2336-(AB2336+AD2336)*0.6),-2)+ROUNDDOWN(MAX(0,U2336-(AB2336+AD2336)*0.4),-2)</f>
        <v/>
      </c>
      <c r="AI2336" s="21">
        <f>ROUNDDOWN(T2336,-2)+ROUNDDOWN(U2336,-2)</f>
        <v/>
      </c>
      <c r="AJ2336" s="21">
        <f>M2336+AF2336</f>
        <v/>
      </c>
      <c r="AK2336" s="21">
        <f>M2336+AG2336</f>
        <v/>
      </c>
      <c r="AL2336" s="21">
        <f>N2336+AH2336</f>
        <v/>
      </c>
      <c r="AM2336" s="21">
        <f>O2336+AI2336</f>
        <v/>
      </c>
      <c r="AN2336" s="21">
        <f>N2336+AI2336</f>
        <v/>
      </c>
      <c r="AO2336" s="21">
        <f>ROUNDDOWN((R2336+S2336)*0.2/Y2336+2000,0)</f>
        <v/>
      </c>
      <c r="AP2336" s="21">
        <f>ROUNDDOWN((T2336+U2336)*0.2/Z2336+2000,0)</f>
        <v/>
      </c>
      <c r="AQ2336" s="21">
        <f>AL2336-AK2336</f>
        <v/>
      </c>
      <c r="AR2336" s="21">
        <f>AM2336-AK2336</f>
        <v/>
      </c>
      <c r="AS2336" s="21">
        <f>AM2336-AL2336</f>
        <v/>
      </c>
      <c r="AT2336" s="21">
        <f>AK2336+C2336-AJ2336</f>
        <v/>
      </c>
      <c r="AU2336" s="21">
        <f>AL2336+C2336-AM2336</f>
        <v/>
      </c>
      <c r="AV2336" s="21">
        <f>AN2336+C2336-AM2336</f>
        <v/>
      </c>
    </row>
    <row r="2337">
      <c r="A2337" t="inlineStr">
        <is>
          <t>1万円刻み</t>
        </is>
      </c>
      <c r="B2337" s="21">
        <f>'5_1万円刻み'!$A$574</f>
        <v/>
      </c>
      <c r="C2337" s="21">
        <f>AO2337</f>
        <v/>
      </c>
      <c r="D2337" s="21" t="n">
        <v>0</v>
      </c>
      <c r="E2337" s="21">
        <f>ROUND(MIN(B2337/12,650000)*12*0.0915+MIN(B2337/12,1390000)*12*(0.0504+0)+B2337*0.005,0)</f>
        <v/>
      </c>
      <c r="F2337" s="21">
        <f>IF(B2337&lt;741000,0,IF(B2337&lt;2191000,B2337-740000,IF(B2337&lt;2193000,1451000,IF(B2337&lt;2196000,1453000,IF(B2337&lt;2200000,1456000,IF(B2337&lt;3600000,ROUND(ROUNDDOWN(B2337/4,-3)*2.8,0)-80000,IF(B2337&lt;6600000,ROUND(ROUNDDOWN(B2337/4,-3)*3.2,0)-440000,IF(B2337&lt;8500000,ROUNDDOWN(B2337*0.9,0)-1100000,B2337-1950000))))))))</f>
        <v/>
      </c>
      <c r="G2337" s="21">
        <f>IF(F2337&gt;23500000,NA(),IF(F2337&lt;=4890000,1040000,IF(F2337&lt;=6550000,670000,620000)))</f>
        <v/>
      </c>
      <c r="H2337" s="21">
        <f>IF(D2337&lt;=0,0,MAX(0,MIN(2000000,D2337-MIN(100000,ROUNDDOWN(F2337*0.05,0)))))</f>
        <v/>
      </c>
      <c r="I2337" s="21">
        <f>IF(C2337&lt;=2000,0,MIN(C2337,ROUNDDOWN(F2337*0.4,0))-2000)</f>
        <v/>
      </c>
      <c r="J2337" s="21">
        <f>MAX(0,ROUNDDOWN(F2337-E2337-G2337,-3))</f>
        <v/>
      </c>
      <c r="K2337" s="21">
        <f>MAX(0,ROUNDDOWN(F2337-E2337-G2337-H2337-I2337,-3))</f>
        <v/>
      </c>
      <c r="L2337" s="21">
        <f>MAX(0,ROUNDDOWN(F2337-E2337-G2337-H2337,-3))</f>
        <v/>
      </c>
      <c r="M2337" s="21">
        <f>IF(J2337&lt;=0,0,ROUNDDOWN((J2337*LOOKUP(J2337,{0,1950001,3300001,6950001,9000001,18000001,40000001},{0.05,0.1,0.2,0.23,0.33,0.4,0.45})-LOOKUP(J2337,{0,1950001,3300001,6950001,9000001,18000001,40000001},{0,97500,427500,636000,1536000,2796000,4796000}))*1.021,-2))</f>
        <v/>
      </c>
      <c r="N2337" s="21">
        <f>IF(K2337&lt;=0,0,ROUNDDOWN((K2337*LOOKUP(K2337,{0,1950001,3300001,6950001,9000001,18000001,40000001},{0.05,0.1,0.2,0.23,0.33,0.4,0.45})-LOOKUP(K2337,{0,1950001,3300001,6950001,9000001,18000001,40000001},{0,97500,427500,636000,1536000,2796000,4796000}))*1.021,-2))</f>
        <v/>
      </c>
      <c r="O2337" s="21">
        <f>IF(L2337&lt;=0,0,ROUNDDOWN((L2337*LOOKUP(L2337,{0,1950001,3300001,6950001,9000001,18000001,40000001},{0.05,0.1,0.2,0.23,0.33,0.4,0.45})-LOOKUP(L2337,{0,1950001,3300001,6950001,9000001,18000001,40000001},{0,97500,427500,636000,1536000,2796000,4796000}))*1.021,-2))</f>
        <v/>
      </c>
      <c r="P2337" s="21">
        <f>MAX(0,ROUNDDOWN(F2337-E2337-430000,-3))</f>
        <v/>
      </c>
      <c r="Q2337" s="21">
        <f>MAX(0,ROUNDDOWN(F2337-E2337-430000-H2337,-3))</f>
        <v/>
      </c>
      <c r="R2337" s="21">
        <f>IF(F2337&lt;=450000,0,MAX(0,P2337*0.06-MIN(50000,P2337)*0.03))</f>
        <v/>
      </c>
      <c r="S2337" s="21">
        <f>IF(F2337&lt;=450000,0,MAX(0,P2337*0.04-MIN(50000,P2337)*0.02))</f>
        <v/>
      </c>
      <c r="T2337" s="21">
        <f>IF(F2337&lt;=450000,0,MAX(0,Q2337*0.06-MIN(50000,Q2337)*0.03))</f>
        <v/>
      </c>
      <c r="U2337" s="21">
        <f>IF(F2337&lt;=450000,0,MAX(0,Q2337*0.04-MIN(50000,Q2337)*0.02))</f>
        <v/>
      </c>
      <c r="V2337" s="21">
        <f>50000+MAX(0,G2337-480000)</f>
        <v/>
      </c>
      <c r="W2337" s="21">
        <f>P2337-V2337</f>
        <v/>
      </c>
      <c r="X2337" s="21">
        <f>Q2337-V2337</f>
        <v/>
      </c>
      <c r="Y2337" s="22">
        <f>IF(W2337&lt;0,0.9,LOOKUP(W2337,{0,1950001,3300001,6950001,9000001,18000001,40000001},{0.84895,0.7979,0.6958,0.66517,0.56307,0.4916,0.44055}))</f>
        <v/>
      </c>
      <c r="Z2337" s="22">
        <f>IF(X2337&lt;0,0.9,LOOKUP(X2337,{0,1950001,3300001,6950001,9000001,18000001,40000001},{0.84895,0.7979,0.6958,0.66517,0.56307,0.4916,0.44055}))</f>
        <v/>
      </c>
      <c r="AA2337" s="22">
        <f>IF(W2337&lt;0,0,CHOOSE(MATCH(W2337,{0,1950001,3300001,6950001,9000001},1),5.105/84.895,10.21/79.79,20.42/69.58,23.483/66.517,33.693/56.307))</f>
        <v/>
      </c>
      <c r="AB2337" s="21">
        <f>IF(C2337&lt;=2000,0,(MIN(C2337,ROUNDDOWN(F2337*0.3,0))-2000)*0.1)</f>
        <v/>
      </c>
      <c r="AC2337" s="21">
        <f>IF(C2337&lt;=2000,0,MIN((C2337-2000)*Y2337,(R2337+S2337)*0.2))</f>
        <v/>
      </c>
      <c r="AD2337" s="21">
        <f>IF(C2337&lt;=2000,0,MIN((C2337-2000)*Z2337,(T2337+U2337)*0.2))</f>
        <v/>
      </c>
      <c r="AE2337" s="21">
        <f>AC2337*AA2337</f>
        <v/>
      </c>
      <c r="AF2337" s="21">
        <f>ROUNDDOWN(R2337,-2)+ROUNDDOWN(S2337,-2)</f>
        <v/>
      </c>
      <c r="AG2337" s="21">
        <f>ROUNDDOWN(MAX(0,R2337-(AB2337+AC2337+AE2337)*0.6),-2)+ROUNDDOWN(MAX(0,S2337-(AB2337+AC2337+AE2337)*0.4),-2)</f>
        <v/>
      </c>
      <c r="AH2337" s="21">
        <f>ROUNDDOWN(MAX(0,T2337-(AB2337+AD2337)*0.6),-2)+ROUNDDOWN(MAX(0,U2337-(AB2337+AD2337)*0.4),-2)</f>
        <v/>
      </c>
      <c r="AI2337" s="21">
        <f>ROUNDDOWN(T2337,-2)+ROUNDDOWN(U2337,-2)</f>
        <v/>
      </c>
      <c r="AJ2337" s="21">
        <f>M2337+AF2337</f>
        <v/>
      </c>
      <c r="AK2337" s="21">
        <f>M2337+AG2337</f>
        <v/>
      </c>
      <c r="AL2337" s="21">
        <f>N2337+AH2337</f>
        <v/>
      </c>
      <c r="AM2337" s="21">
        <f>O2337+AI2337</f>
        <v/>
      </c>
      <c r="AN2337" s="21">
        <f>N2337+AI2337</f>
        <v/>
      </c>
      <c r="AO2337" s="21">
        <f>ROUNDDOWN((R2337+S2337)*0.2/Y2337+2000,0)</f>
        <v/>
      </c>
      <c r="AP2337" s="21">
        <f>ROUNDDOWN((T2337+U2337)*0.2/Z2337+2000,0)</f>
        <v/>
      </c>
      <c r="AQ2337" s="21">
        <f>AL2337-AK2337</f>
        <v/>
      </c>
      <c r="AR2337" s="21">
        <f>AM2337-AK2337</f>
        <v/>
      </c>
      <c r="AS2337" s="21">
        <f>AM2337-AL2337</f>
        <v/>
      </c>
      <c r="AT2337" s="21">
        <f>AK2337+C2337-AJ2337</f>
        <v/>
      </c>
      <c r="AU2337" s="21">
        <f>AL2337+C2337-AM2337</f>
        <v/>
      </c>
      <c r="AV2337" s="21">
        <f>AN2337+C2337-AM2337</f>
        <v/>
      </c>
    </row>
    <row r="2338">
      <c r="A2338" t="inlineStr">
        <is>
          <t>1万円刻み</t>
        </is>
      </c>
      <c r="B2338" s="21">
        <f>'5_1万円刻み'!$A$575</f>
        <v/>
      </c>
      <c r="C2338" s="21">
        <f>AO2338</f>
        <v/>
      </c>
      <c r="D2338" s="21" t="n">
        <v>0</v>
      </c>
      <c r="E2338" s="21">
        <f>ROUND(MIN(B2338/12,650000)*12*0.0915+MIN(B2338/12,1390000)*12*(0.0504+0)+B2338*0.005,0)</f>
        <v/>
      </c>
      <c r="F2338" s="21">
        <f>IF(B2338&lt;741000,0,IF(B2338&lt;2191000,B2338-740000,IF(B2338&lt;2193000,1451000,IF(B2338&lt;2196000,1453000,IF(B2338&lt;2200000,1456000,IF(B2338&lt;3600000,ROUND(ROUNDDOWN(B2338/4,-3)*2.8,0)-80000,IF(B2338&lt;6600000,ROUND(ROUNDDOWN(B2338/4,-3)*3.2,0)-440000,IF(B2338&lt;8500000,ROUNDDOWN(B2338*0.9,0)-1100000,B2338-1950000))))))))</f>
        <v/>
      </c>
      <c r="G2338" s="21">
        <f>IF(F2338&gt;23500000,NA(),IF(F2338&lt;=4890000,1040000,IF(F2338&lt;=6550000,670000,620000)))</f>
        <v/>
      </c>
      <c r="H2338" s="21">
        <f>IF(D2338&lt;=0,0,MAX(0,MIN(2000000,D2338-MIN(100000,ROUNDDOWN(F2338*0.05,0)))))</f>
        <v/>
      </c>
      <c r="I2338" s="21">
        <f>IF(C2338&lt;=2000,0,MIN(C2338,ROUNDDOWN(F2338*0.4,0))-2000)</f>
        <v/>
      </c>
      <c r="J2338" s="21">
        <f>MAX(0,ROUNDDOWN(F2338-E2338-G2338,-3))</f>
        <v/>
      </c>
      <c r="K2338" s="21">
        <f>MAX(0,ROUNDDOWN(F2338-E2338-G2338-H2338-I2338,-3))</f>
        <v/>
      </c>
      <c r="L2338" s="21">
        <f>MAX(0,ROUNDDOWN(F2338-E2338-G2338-H2338,-3))</f>
        <v/>
      </c>
      <c r="M2338" s="21">
        <f>IF(J2338&lt;=0,0,ROUNDDOWN((J2338*LOOKUP(J2338,{0,1950001,3300001,6950001,9000001,18000001,40000001},{0.05,0.1,0.2,0.23,0.33,0.4,0.45})-LOOKUP(J2338,{0,1950001,3300001,6950001,9000001,18000001,40000001},{0,97500,427500,636000,1536000,2796000,4796000}))*1.021,-2))</f>
        <v/>
      </c>
      <c r="N2338" s="21">
        <f>IF(K2338&lt;=0,0,ROUNDDOWN((K2338*LOOKUP(K2338,{0,1950001,3300001,6950001,9000001,18000001,40000001},{0.05,0.1,0.2,0.23,0.33,0.4,0.45})-LOOKUP(K2338,{0,1950001,3300001,6950001,9000001,18000001,40000001},{0,97500,427500,636000,1536000,2796000,4796000}))*1.021,-2))</f>
        <v/>
      </c>
      <c r="O2338" s="21">
        <f>IF(L2338&lt;=0,0,ROUNDDOWN((L2338*LOOKUP(L2338,{0,1950001,3300001,6950001,9000001,18000001,40000001},{0.05,0.1,0.2,0.23,0.33,0.4,0.45})-LOOKUP(L2338,{0,1950001,3300001,6950001,9000001,18000001,40000001},{0,97500,427500,636000,1536000,2796000,4796000}))*1.021,-2))</f>
        <v/>
      </c>
      <c r="P2338" s="21">
        <f>MAX(0,ROUNDDOWN(F2338-E2338-430000,-3))</f>
        <v/>
      </c>
      <c r="Q2338" s="21">
        <f>MAX(0,ROUNDDOWN(F2338-E2338-430000-H2338,-3))</f>
        <v/>
      </c>
      <c r="R2338" s="21">
        <f>IF(F2338&lt;=450000,0,MAX(0,P2338*0.06-MIN(50000,P2338)*0.03))</f>
        <v/>
      </c>
      <c r="S2338" s="21">
        <f>IF(F2338&lt;=450000,0,MAX(0,P2338*0.04-MIN(50000,P2338)*0.02))</f>
        <v/>
      </c>
      <c r="T2338" s="21">
        <f>IF(F2338&lt;=450000,0,MAX(0,Q2338*0.06-MIN(50000,Q2338)*0.03))</f>
        <v/>
      </c>
      <c r="U2338" s="21">
        <f>IF(F2338&lt;=450000,0,MAX(0,Q2338*0.04-MIN(50000,Q2338)*0.02))</f>
        <v/>
      </c>
      <c r="V2338" s="21">
        <f>50000+MAX(0,G2338-480000)</f>
        <v/>
      </c>
      <c r="W2338" s="21">
        <f>P2338-V2338</f>
        <v/>
      </c>
      <c r="X2338" s="21">
        <f>Q2338-V2338</f>
        <v/>
      </c>
      <c r="Y2338" s="22">
        <f>IF(W2338&lt;0,0.9,LOOKUP(W2338,{0,1950001,3300001,6950001,9000001,18000001,40000001},{0.84895,0.7979,0.6958,0.66517,0.56307,0.4916,0.44055}))</f>
        <v/>
      </c>
      <c r="Z2338" s="22">
        <f>IF(X2338&lt;0,0.9,LOOKUP(X2338,{0,1950001,3300001,6950001,9000001,18000001,40000001},{0.84895,0.7979,0.6958,0.66517,0.56307,0.4916,0.44055}))</f>
        <v/>
      </c>
      <c r="AA2338" s="22">
        <f>IF(W2338&lt;0,0,CHOOSE(MATCH(W2338,{0,1950001,3300001,6950001,9000001},1),5.105/84.895,10.21/79.79,20.42/69.58,23.483/66.517,33.693/56.307))</f>
        <v/>
      </c>
      <c r="AB2338" s="21">
        <f>IF(C2338&lt;=2000,0,(MIN(C2338,ROUNDDOWN(F2338*0.3,0))-2000)*0.1)</f>
        <v/>
      </c>
      <c r="AC2338" s="21">
        <f>IF(C2338&lt;=2000,0,MIN((C2338-2000)*Y2338,(R2338+S2338)*0.2))</f>
        <v/>
      </c>
      <c r="AD2338" s="21">
        <f>IF(C2338&lt;=2000,0,MIN((C2338-2000)*Z2338,(T2338+U2338)*0.2))</f>
        <v/>
      </c>
      <c r="AE2338" s="21">
        <f>AC2338*AA2338</f>
        <v/>
      </c>
      <c r="AF2338" s="21">
        <f>ROUNDDOWN(R2338,-2)+ROUNDDOWN(S2338,-2)</f>
        <v/>
      </c>
      <c r="AG2338" s="21">
        <f>ROUNDDOWN(MAX(0,R2338-(AB2338+AC2338+AE2338)*0.6),-2)+ROUNDDOWN(MAX(0,S2338-(AB2338+AC2338+AE2338)*0.4),-2)</f>
        <v/>
      </c>
      <c r="AH2338" s="21">
        <f>ROUNDDOWN(MAX(0,T2338-(AB2338+AD2338)*0.6),-2)+ROUNDDOWN(MAX(0,U2338-(AB2338+AD2338)*0.4),-2)</f>
        <v/>
      </c>
      <c r="AI2338" s="21">
        <f>ROUNDDOWN(T2338,-2)+ROUNDDOWN(U2338,-2)</f>
        <v/>
      </c>
      <c r="AJ2338" s="21">
        <f>M2338+AF2338</f>
        <v/>
      </c>
      <c r="AK2338" s="21">
        <f>M2338+AG2338</f>
        <v/>
      </c>
      <c r="AL2338" s="21">
        <f>N2338+AH2338</f>
        <v/>
      </c>
      <c r="AM2338" s="21">
        <f>O2338+AI2338</f>
        <v/>
      </c>
      <c r="AN2338" s="21">
        <f>N2338+AI2338</f>
        <v/>
      </c>
      <c r="AO2338" s="21">
        <f>ROUNDDOWN((R2338+S2338)*0.2/Y2338+2000,0)</f>
        <v/>
      </c>
      <c r="AP2338" s="21">
        <f>ROUNDDOWN((T2338+U2338)*0.2/Z2338+2000,0)</f>
        <v/>
      </c>
      <c r="AQ2338" s="21">
        <f>AL2338-AK2338</f>
        <v/>
      </c>
      <c r="AR2338" s="21">
        <f>AM2338-AK2338</f>
        <v/>
      </c>
      <c r="AS2338" s="21">
        <f>AM2338-AL2338</f>
        <v/>
      </c>
      <c r="AT2338" s="21">
        <f>AK2338+C2338-AJ2338</f>
        <v/>
      </c>
      <c r="AU2338" s="21">
        <f>AL2338+C2338-AM2338</f>
        <v/>
      </c>
      <c r="AV2338" s="21">
        <f>AN2338+C2338-AM2338</f>
        <v/>
      </c>
    </row>
    <row r="2339">
      <c r="A2339" t="inlineStr">
        <is>
          <t>1万円刻み</t>
        </is>
      </c>
      <c r="B2339" s="21">
        <f>'5_1万円刻み'!$A$576</f>
        <v/>
      </c>
      <c r="C2339" s="21">
        <f>AO2339</f>
        <v/>
      </c>
      <c r="D2339" s="21" t="n">
        <v>0</v>
      </c>
      <c r="E2339" s="21">
        <f>ROUND(MIN(B2339/12,650000)*12*0.0915+MIN(B2339/12,1390000)*12*(0.0504+0)+B2339*0.005,0)</f>
        <v/>
      </c>
      <c r="F2339" s="21">
        <f>IF(B2339&lt;741000,0,IF(B2339&lt;2191000,B2339-740000,IF(B2339&lt;2193000,1451000,IF(B2339&lt;2196000,1453000,IF(B2339&lt;2200000,1456000,IF(B2339&lt;3600000,ROUND(ROUNDDOWN(B2339/4,-3)*2.8,0)-80000,IF(B2339&lt;6600000,ROUND(ROUNDDOWN(B2339/4,-3)*3.2,0)-440000,IF(B2339&lt;8500000,ROUNDDOWN(B2339*0.9,0)-1100000,B2339-1950000))))))))</f>
        <v/>
      </c>
      <c r="G2339" s="21">
        <f>IF(F2339&gt;23500000,NA(),IF(F2339&lt;=4890000,1040000,IF(F2339&lt;=6550000,670000,620000)))</f>
        <v/>
      </c>
      <c r="H2339" s="21">
        <f>IF(D2339&lt;=0,0,MAX(0,MIN(2000000,D2339-MIN(100000,ROUNDDOWN(F2339*0.05,0)))))</f>
        <v/>
      </c>
      <c r="I2339" s="21">
        <f>IF(C2339&lt;=2000,0,MIN(C2339,ROUNDDOWN(F2339*0.4,0))-2000)</f>
        <v/>
      </c>
      <c r="J2339" s="21">
        <f>MAX(0,ROUNDDOWN(F2339-E2339-G2339,-3))</f>
        <v/>
      </c>
      <c r="K2339" s="21">
        <f>MAX(0,ROUNDDOWN(F2339-E2339-G2339-H2339-I2339,-3))</f>
        <v/>
      </c>
      <c r="L2339" s="21">
        <f>MAX(0,ROUNDDOWN(F2339-E2339-G2339-H2339,-3))</f>
        <v/>
      </c>
      <c r="M2339" s="21">
        <f>IF(J2339&lt;=0,0,ROUNDDOWN((J2339*LOOKUP(J2339,{0,1950001,3300001,6950001,9000001,18000001,40000001},{0.05,0.1,0.2,0.23,0.33,0.4,0.45})-LOOKUP(J2339,{0,1950001,3300001,6950001,9000001,18000001,40000001},{0,97500,427500,636000,1536000,2796000,4796000}))*1.021,-2))</f>
        <v/>
      </c>
      <c r="N2339" s="21">
        <f>IF(K2339&lt;=0,0,ROUNDDOWN((K2339*LOOKUP(K2339,{0,1950001,3300001,6950001,9000001,18000001,40000001},{0.05,0.1,0.2,0.23,0.33,0.4,0.45})-LOOKUP(K2339,{0,1950001,3300001,6950001,9000001,18000001,40000001},{0,97500,427500,636000,1536000,2796000,4796000}))*1.021,-2))</f>
        <v/>
      </c>
      <c r="O2339" s="21">
        <f>IF(L2339&lt;=0,0,ROUNDDOWN((L2339*LOOKUP(L2339,{0,1950001,3300001,6950001,9000001,18000001,40000001},{0.05,0.1,0.2,0.23,0.33,0.4,0.45})-LOOKUP(L2339,{0,1950001,3300001,6950001,9000001,18000001,40000001},{0,97500,427500,636000,1536000,2796000,4796000}))*1.021,-2))</f>
        <v/>
      </c>
      <c r="P2339" s="21">
        <f>MAX(0,ROUNDDOWN(F2339-E2339-430000,-3))</f>
        <v/>
      </c>
      <c r="Q2339" s="21">
        <f>MAX(0,ROUNDDOWN(F2339-E2339-430000-H2339,-3))</f>
        <v/>
      </c>
      <c r="R2339" s="21">
        <f>IF(F2339&lt;=450000,0,MAX(0,P2339*0.06-MIN(50000,P2339)*0.03))</f>
        <v/>
      </c>
      <c r="S2339" s="21">
        <f>IF(F2339&lt;=450000,0,MAX(0,P2339*0.04-MIN(50000,P2339)*0.02))</f>
        <v/>
      </c>
      <c r="T2339" s="21">
        <f>IF(F2339&lt;=450000,0,MAX(0,Q2339*0.06-MIN(50000,Q2339)*0.03))</f>
        <v/>
      </c>
      <c r="U2339" s="21">
        <f>IF(F2339&lt;=450000,0,MAX(0,Q2339*0.04-MIN(50000,Q2339)*0.02))</f>
        <v/>
      </c>
      <c r="V2339" s="21">
        <f>50000+MAX(0,G2339-480000)</f>
        <v/>
      </c>
      <c r="W2339" s="21">
        <f>P2339-V2339</f>
        <v/>
      </c>
      <c r="X2339" s="21">
        <f>Q2339-V2339</f>
        <v/>
      </c>
      <c r="Y2339" s="22">
        <f>IF(W2339&lt;0,0.9,LOOKUP(W2339,{0,1950001,3300001,6950001,9000001,18000001,40000001},{0.84895,0.7979,0.6958,0.66517,0.56307,0.4916,0.44055}))</f>
        <v/>
      </c>
      <c r="Z2339" s="22">
        <f>IF(X2339&lt;0,0.9,LOOKUP(X2339,{0,1950001,3300001,6950001,9000001,18000001,40000001},{0.84895,0.7979,0.6958,0.66517,0.56307,0.4916,0.44055}))</f>
        <v/>
      </c>
      <c r="AA2339" s="22">
        <f>IF(W2339&lt;0,0,CHOOSE(MATCH(W2339,{0,1950001,3300001,6950001,9000001},1),5.105/84.895,10.21/79.79,20.42/69.58,23.483/66.517,33.693/56.307))</f>
        <v/>
      </c>
      <c r="AB2339" s="21">
        <f>IF(C2339&lt;=2000,0,(MIN(C2339,ROUNDDOWN(F2339*0.3,0))-2000)*0.1)</f>
        <v/>
      </c>
      <c r="AC2339" s="21">
        <f>IF(C2339&lt;=2000,0,MIN((C2339-2000)*Y2339,(R2339+S2339)*0.2))</f>
        <v/>
      </c>
      <c r="AD2339" s="21">
        <f>IF(C2339&lt;=2000,0,MIN((C2339-2000)*Z2339,(T2339+U2339)*0.2))</f>
        <v/>
      </c>
      <c r="AE2339" s="21">
        <f>AC2339*AA2339</f>
        <v/>
      </c>
      <c r="AF2339" s="21">
        <f>ROUNDDOWN(R2339,-2)+ROUNDDOWN(S2339,-2)</f>
        <v/>
      </c>
      <c r="AG2339" s="21">
        <f>ROUNDDOWN(MAX(0,R2339-(AB2339+AC2339+AE2339)*0.6),-2)+ROUNDDOWN(MAX(0,S2339-(AB2339+AC2339+AE2339)*0.4),-2)</f>
        <v/>
      </c>
      <c r="AH2339" s="21">
        <f>ROUNDDOWN(MAX(0,T2339-(AB2339+AD2339)*0.6),-2)+ROUNDDOWN(MAX(0,U2339-(AB2339+AD2339)*0.4),-2)</f>
        <v/>
      </c>
      <c r="AI2339" s="21">
        <f>ROUNDDOWN(T2339,-2)+ROUNDDOWN(U2339,-2)</f>
        <v/>
      </c>
      <c r="AJ2339" s="21">
        <f>M2339+AF2339</f>
        <v/>
      </c>
      <c r="AK2339" s="21">
        <f>M2339+AG2339</f>
        <v/>
      </c>
      <c r="AL2339" s="21">
        <f>N2339+AH2339</f>
        <v/>
      </c>
      <c r="AM2339" s="21">
        <f>O2339+AI2339</f>
        <v/>
      </c>
      <c r="AN2339" s="21">
        <f>N2339+AI2339</f>
        <v/>
      </c>
      <c r="AO2339" s="21">
        <f>ROUNDDOWN((R2339+S2339)*0.2/Y2339+2000,0)</f>
        <v/>
      </c>
      <c r="AP2339" s="21">
        <f>ROUNDDOWN((T2339+U2339)*0.2/Z2339+2000,0)</f>
        <v/>
      </c>
      <c r="AQ2339" s="21">
        <f>AL2339-AK2339</f>
        <v/>
      </c>
      <c r="AR2339" s="21">
        <f>AM2339-AK2339</f>
        <v/>
      </c>
      <c r="AS2339" s="21">
        <f>AM2339-AL2339</f>
        <v/>
      </c>
      <c r="AT2339" s="21">
        <f>AK2339+C2339-AJ2339</f>
        <v/>
      </c>
      <c r="AU2339" s="21">
        <f>AL2339+C2339-AM2339</f>
        <v/>
      </c>
      <c r="AV2339" s="21">
        <f>AN2339+C2339-AM2339</f>
        <v/>
      </c>
    </row>
    <row r="2340">
      <c r="A2340" t="inlineStr">
        <is>
          <t>1万円刻み</t>
        </is>
      </c>
      <c r="B2340" s="21">
        <f>'5_1万円刻み'!$A$577</f>
        <v/>
      </c>
      <c r="C2340" s="21">
        <f>AO2340</f>
        <v/>
      </c>
      <c r="D2340" s="21" t="n">
        <v>0</v>
      </c>
      <c r="E2340" s="21">
        <f>ROUND(MIN(B2340/12,650000)*12*0.0915+MIN(B2340/12,1390000)*12*(0.0504+0)+B2340*0.005,0)</f>
        <v/>
      </c>
      <c r="F2340" s="21">
        <f>IF(B2340&lt;741000,0,IF(B2340&lt;2191000,B2340-740000,IF(B2340&lt;2193000,1451000,IF(B2340&lt;2196000,1453000,IF(B2340&lt;2200000,1456000,IF(B2340&lt;3600000,ROUND(ROUNDDOWN(B2340/4,-3)*2.8,0)-80000,IF(B2340&lt;6600000,ROUND(ROUNDDOWN(B2340/4,-3)*3.2,0)-440000,IF(B2340&lt;8500000,ROUNDDOWN(B2340*0.9,0)-1100000,B2340-1950000))))))))</f>
        <v/>
      </c>
      <c r="G2340" s="21">
        <f>IF(F2340&gt;23500000,NA(),IF(F2340&lt;=4890000,1040000,IF(F2340&lt;=6550000,670000,620000)))</f>
        <v/>
      </c>
      <c r="H2340" s="21">
        <f>IF(D2340&lt;=0,0,MAX(0,MIN(2000000,D2340-MIN(100000,ROUNDDOWN(F2340*0.05,0)))))</f>
        <v/>
      </c>
      <c r="I2340" s="21">
        <f>IF(C2340&lt;=2000,0,MIN(C2340,ROUNDDOWN(F2340*0.4,0))-2000)</f>
        <v/>
      </c>
      <c r="J2340" s="21">
        <f>MAX(0,ROUNDDOWN(F2340-E2340-G2340,-3))</f>
        <v/>
      </c>
      <c r="K2340" s="21">
        <f>MAX(0,ROUNDDOWN(F2340-E2340-G2340-H2340-I2340,-3))</f>
        <v/>
      </c>
      <c r="L2340" s="21">
        <f>MAX(0,ROUNDDOWN(F2340-E2340-G2340-H2340,-3))</f>
        <v/>
      </c>
      <c r="M2340" s="21">
        <f>IF(J2340&lt;=0,0,ROUNDDOWN((J2340*LOOKUP(J2340,{0,1950001,3300001,6950001,9000001,18000001,40000001},{0.05,0.1,0.2,0.23,0.33,0.4,0.45})-LOOKUP(J2340,{0,1950001,3300001,6950001,9000001,18000001,40000001},{0,97500,427500,636000,1536000,2796000,4796000}))*1.021,-2))</f>
        <v/>
      </c>
      <c r="N2340" s="21">
        <f>IF(K2340&lt;=0,0,ROUNDDOWN((K2340*LOOKUP(K2340,{0,1950001,3300001,6950001,9000001,18000001,40000001},{0.05,0.1,0.2,0.23,0.33,0.4,0.45})-LOOKUP(K2340,{0,1950001,3300001,6950001,9000001,18000001,40000001},{0,97500,427500,636000,1536000,2796000,4796000}))*1.021,-2))</f>
        <v/>
      </c>
      <c r="O2340" s="21">
        <f>IF(L2340&lt;=0,0,ROUNDDOWN((L2340*LOOKUP(L2340,{0,1950001,3300001,6950001,9000001,18000001,40000001},{0.05,0.1,0.2,0.23,0.33,0.4,0.45})-LOOKUP(L2340,{0,1950001,3300001,6950001,9000001,18000001,40000001},{0,97500,427500,636000,1536000,2796000,4796000}))*1.021,-2))</f>
        <v/>
      </c>
      <c r="P2340" s="21">
        <f>MAX(0,ROUNDDOWN(F2340-E2340-430000,-3))</f>
        <v/>
      </c>
      <c r="Q2340" s="21">
        <f>MAX(0,ROUNDDOWN(F2340-E2340-430000-H2340,-3))</f>
        <v/>
      </c>
      <c r="R2340" s="21">
        <f>IF(F2340&lt;=450000,0,MAX(0,P2340*0.06-MIN(50000,P2340)*0.03))</f>
        <v/>
      </c>
      <c r="S2340" s="21">
        <f>IF(F2340&lt;=450000,0,MAX(0,P2340*0.04-MIN(50000,P2340)*0.02))</f>
        <v/>
      </c>
      <c r="T2340" s="21">
        <f>IF(F2340&lt;=450000,0,MAX(0,Q2340*0.06-MIN(50000,Q2340)*0.03))</f>
        <v/>
      </c>
      <c r="U2340" s="21">
        <f>IF(F2340&lt;=450000,0,MAX(0,Q2340*0.04-MIN(50000,Q2340)*0.02))</f>
        <v/>
      </c>
      <c r="V2340" s="21">
        <f>50000+MAX(0,G2340-480000)</f>
        <v/>
      </c>
      <c r="W2340" s="21">
        <f>P2340-V2340</f>
        <v/>
      </c>
      <c r="X2340" s="21">
        <f>Q2340-V2340</f>
        <v/>
      </c>
      <c r="Y2340" s="22">
        <f>IF(W2340&lt;0,0.9,LOOKUP(W2340,{0,1950001,3300001,6950001,9000001,18000001,40000001},{0.84895,0.7979,0.6958,0.66517,0.56307,0.4916,0.44055}))</f>
        <v/>
      </c>
      <c r="Z2340" s="22">
        <f>IF(X2340&lt;0,0.9,LOOKUP(X2340,{0,1950001,3300001,6950001,9000001,18000001,40000001},{0.84895,0.7979,0.6958,0.66517,0.56307,0.4916,0.44055}))</f>
        <v/>
      </c>
      <c r="AA2340" s="22">
        <f>IF(W2340&lt;0,0,CHOOSE(MATCH(W2340,{0,1950001,3300001,6950001,9000001},1),5.105/84.895,10.21/79.79,20.42/69.58,23.483/66.517,33.693/56.307))</f>
        <v/>
      </c>
      <c r="AB2340" s="21">
        <f>IF(C2340&lt;=2000,0,(MIN(C2340,ROUNDDOWN(F2340*0.3,0))-2000)*0.1)</f>
        <v/>
      </c>
      <c r="AC2340" s="21">
        <f>IF(C2340&lt;=2000,0,MIN((C2340-2000)*Y2340,(R2340+S2340)*0.2))</f>
        <v/>
      </c>
      <c r="AD2340" s="21">
        <f>IF(C2340&lt;=2000,0,MIN((C2340-2000)*Z2340,(T2340+U2340)*0.2))</f>
        <v/>
      </c>
      <c r="AE2340" s="21">
        <f>AC2340*AA2340</f>
        <v/>
      </c>
      <c r="AF2340" s="21">
        <f>ROUNDDOWN(R2340,-2)+ROUNDDOWN(S2340,-2)</f>
        <v/>
      </c>
      <c r="AG2340" s="21">
        <f>ROUNDDOWN(MAX(0,R2340-(AB2340+AC2340+AE2340)*0.6),-2)+ROUNDDOWN(MAX(0,S2340-(AB2340+AC2340+AE2340)*0.4),-2)</f>
        <v/>
      </c>
      <c r="AH2340" s="21">
        <f>ROUNDDOWN(MAX(0,T2340-(AB2340+AD2340)*0.6),-2)+ROUNDDOWN(MAX(0,U2340-(AB2340+AD2340)*0.4),-2)</f>
        <v/>
      </c>
      <c r="AI2340" s="21">
        <f>ROUNDDOWN(T2340,-2)+ROUNDDOWN(U2340,-2)</f>
        <v/>
      </c>
      <c r="AJ2340" s="21">
        <f>M2340+AF2340</f>
        <v/>
      </c>
      <c r="AK2340" s="21">
        <f>M2340+AG2340</f>
        <v/>
      </c>
      <c r="AL2340" s="21">
        <f>N2340+AH2340</f>
        <v/>
      </c>
      <c r="AM2340" s="21">
        <f>O2340+AI2340</f>
        <v/>
      </c>
      <c r="AN2340" s="21">
        <f>N2340+AI2340</f>
        <v/>
      </c>
      <c r="AO2340" s="21">
        <f>ROUNDDOWN((R2340+S2340)*0.2/Y2340+2000,0)</f>
        <v/>
      </c>
      <c r="AP2340" s="21">
        <f>ROUNDDOWN((T2340+U2340)*0.2/Z2340+2000,0)</f>
        <v/>
      </c>
      <c r="AQ2340" s="21">
        <f>AL2340-AK2340</f>
        <v/>
      </c>
      <c r="AR2340" s="21">
        <f>AM2340-AK2340</f>
        <v/>
      </c>
      <c r="AS2340" s="21">
        <f>AM2340-AL2340</f>
        <v/>
      </c>
      <c r="AT2340" s="21">
        <f>AK2340+C2340-AJ2340</f>
        <v/>
      </c>
      <c r="AU2340" s="21">
        <f>AL2340+C2340-AM2340</f>
        <v/>
      </c>
      <c r="AV2340" s="21">
        <f>AN2340+C2340-AM2340</f>
        <v/>
      </c>
    </row>
    <row r="2341">
      <c r="A2341" t="inlineStr">
        <is>
          <t>1万円刻み</t>
        </is>
      </c>
      <c r="B2341" s="21">
        <f>'5_1万円刻み'!$A$578</f>
        <v/>
      </c>
      <c r="C2341" s="21">
        <f>AO2341</f>
        <v/>
      </c>
      <c r="D2341" s="21" t="n">
        <v>0</v>
      </c>
      <c r="E2341" s="21">
        <f>ROUND(MIN(B2341/12,650000)*12*0.0915+MIN(B2341/12,1390000)*12*(0.0504+0)+B2341*0.005,0)</f>
        <v/>
      </c>
      <c r="F2341" s="21">
        <f>IF(B2341&lt;741000,0,IF(B2341&lt;2191000,B2341-740000,IF(B2341&lt;2193000,1451000,IF(B2341&lt;2196000,1453000,IF(B2341&lt;2200000,1456000,IF(B2341&lt;3600000,ROUND(ROUNDDOWN(B2341/4,-3)*2.8,0)-80000,IF(B2341&lt;6600000,ROUND(ROUNDDOWN(B2341/4,-3)*3.2,0)-440000,IF(B2341&lt;8500000,ROUNDDOWN(B2341*0.9,0)-1100000,B2341-1950000))))))))</f>
        <v/>
      </c>
      <c r="G2341" s="21">
        <f>IF(F2341&gt;23500000,NA(),IF(F2341&lt;=4890000,1040000,IF(F2341&lt;=6550000,670000,620000)))</f>
        <v/>
      </c>
      <c r="H2341" s="21">
        <f>IF(D2341&lt;=0,0,MAX(0,MIN(2000000,D2341-MIN(100000,ROUNDDOWN(F2341*0.05,0)))))</f>
        <v/>
      </c>
      <c r="I2341" s="21">
        <f>IF(C2341&lt;=2000,0,MIN(C2341,ROUNDDOWN(F2341*0.4,0))-2000)</f>
        <v/>
      </c>
      <c r="J2341" s="21">
        <f>MAX(0,ROUNDDOWN(F2341-E2341-G2341,-3))</f>
        <v/>
      </c>
      <c r="K2341" s="21">
        <f>MAX(0,ROUNDDOWN(F2341-E2341-G2341-H2341-I2341,-3))</f>
        <v/>
      </c>
      <c r="L2341" s="21">
        <f>MAX(0,ROUNDDOWN(F2341-E2341-G2341-H2341,-3))</f>
        <v/>
      </c>
      <c r="M2341" s="21">
        <f>IF(J2341&lt;=0,0,ROUNDDOWN((J2341*LOOKUP(J2341,{0,1950001,3300001,6950001,9000001,18000001,40000001},{0.05,0.1,0.2,0.23,0.33,0.4,0.45})-LOOKUP(J2341,{0,1950001,3300001,6950001,9000001,18000001,40000001},{0,97500,427500,636000,1536000,2796000,4796000}))*1.021,-2))</f>
        <v/>
      </c>
      <c r="N2341" s="21">
        <f>IF(K2341&lt;=0,0,ROUNDDOWN((K2341*LOOKUP(K2341,{0,1950001,3300001,6950001,9000001,18000001,40000001},{0.05,0.1,0.2,0.23,0.33,0.4,0.45})-LOOKUP(K2341,{0,1950001,3300001,6950001,9000001,18000001,40000001},{0,97500,427500,636000,1536000,2796000,4796000}))*1.021,-2))</f>
        <v/>
      </c>
      <c r="O2341" s="21">
        <f>IF(L2341&lt;=0,0,ROUNDDOWN((L2341*LOOKUP(L2341,{0,1950001,3300001,6950001,9000001,18000001,40000001},{0.05,0.1,0.2,0.23,0.33,0.4,0.45})-LOOKUP(L2341,{0,1950001,3300001,6950001,9000001,18000001,40000001},{0,97500,427500,636000,1536000,2796000,4796000}))*1.021,-2))</f>
        <v/>
      </c>
      <c r="P2341" s="21">
        <f>MAX(0,ROUNDDOWN(F2341-E2341-430000,-3))</f>
        <v/>
      </c>
      <c r="Q2341" s="21">
        <f>MAX(0,ROUNDDOWN(F2341-E2341-430000-H2341,-3))</f>
        <v/>
      </c>
      <c r="R2341" s="21">
        <f>IF(F2341&lt;=450000,0,MAX(0,P2341*0.06-MIN(50000,P2341)*0.03))</f>
        <v/>
      </c>
      <c r="S2341" s="21">
        <f>IF(F2341&lt;=450000,0,MAX(0,P2341*0.04-MIN(50000,P2341)*0.02))</f>
        <v/>
      </c>
      <c r="T2341" s="21">
        <f>IF(F2341&lt;=450000,0,MAX(0,Q2341*0.06-MIN(50000,Q2341)*0.03))</f>
        <v/>
      </c>
      <c r="U2341" s="21">
        <f>IF(F2341&lt;=450000,0,MAX(0,Q2341*0.04-MIN(50000,Q2341)*0.02))</f>
        <v/>
      </c>
      <c r="V2341" s="21">
        <f>50000+MAX(0,G2341-480000)</f>
        <v/>
      </c>
      <c r="W2341" s="21">
        <f>P2341-V2341</f>
        <v/>
      </c>
      <c r="X2341" s="21">
        <f>Q2341-V2341</f>
        <v/>
      </c>
      <c r="Y2341" s="22">
        <f>IF(W2341&lt;0,0.9,LOOKUP(W2341,{0,1950001,3300001,6950001,9000001,18000001,40000001},{0.84895,0.7979,0.6958,0.66517,0.56307,0.4916,0.44055}))</f>
        <v/>
      </c>
      <c r="Z2341" s="22">
        <f>IF(X2341&lt;0,0.9,LOOKUP(X2341,{0,1950001,3300001,6950001,9000001,18000001,40000001},{0.84895,0.7979,0.6958,0.66517,0.56307,0.4916,0.44055}))</f>
        <v/>
      </c>
      <c r="AA2341" s="22">
        <f>IF(W2341&lt;0,0,CHOOSE(MATCH(W2341,{0,1950001,3300001,6950001,9000001},1),5.105/84.895,10.21/79.79,20.42/69.58,23.483/66.517,33.693/56.307))</f>
        <v/>
      </c>
      <c r="AB2341" s="21">
        <f>IF(C2341&lt;=2000,0,(MIN(C2341,ROUNDDOWN(F2341*0.3,0))-2000)*0.1)</f>
        <v/>
      </c>
      <c r="AC2341" s="21">
        <f>IF(C2341&lt;=2000,0,MIN((C2341-2000)*Y2341,(R2341+S2341)*0.2))</f>
        <v/>
      </c>
      <c r="AD2341" s="21">
        <f>IF(C2341&lt;=2000,0,MIN((C2341-2000)*Z2341,(T2341+U2341)*0.2))</f>
        <v/>
      </c>
      <c r="AE2341" s="21">
        <f>AC2341*AA2341</f>
        <v/>
      </c>
      <c r="AF2341" s="21">
        <f>ROUNDDOWN(R2341,-2)+ROUNDDOWN(S2341,-2)</f>
        <v/>
      </c>
      <c r="AG2341" s="21">
        <f>ROUNDDOWN(MAX(0,R2341-(AB2341+AC2341+AE2341)*0.6),-2)+ROUNDDOWN(MAX(0,S2341-(AB2341+AC2341+AE2341)*0.4),-2)</f>
        <v/>
      </c>
      <c r="AH2341" s="21">
        <f>ROUNDDOWN(MAX(0,T2341-(AB2341+AD2341)*0.6),-2)+ROUNDDOWN(MAX(0,U2341-(AB2341+AD2341)*0.4),-2)</f>
        <v/>
      </c>
      <c r="AI2341" s="21">
        <f>ROUNDDOWN(T2341,-2)+ROUNDDOWN(U2341,-2)</f>
        <v/>
      </c>
      <c r="AJ2341" s="21">
        <f>M2341+AF2341</f>
        <v/>
      </c>
      <c r="AK2341" s="21">
        <f>M2341+AG2341</f>
        <v/>
      </c>
      <c r="AL2341" s="21">
        <f>N2341+AH2341</f>
        <v/>
      </c>
      <c r="AM2341" s="21">
        <f>O2341+AI2341</f>
        <v/>
      </c>
      <c r="AN2341" s="21">
        <f>N2341+AI2341</f>
        <v/>
      </c>
      <c r="AO2341" s="21">
        <f>ROUNDDOWN((R2341+S2341)*0.2/Y2341+2000,0)</f>
        <v/>
      </c>
      <c r="AP2341" s="21">
        <f>ROUNDDOWN((T2341+U2341)*0.2/Z2341+2000,0)</f>
        <v/>
      </c>
      <c r="AQ2341" s="21">
        <f>AL2341-AK2341</f>
        <v/>
      </c>
      <c r="AR2341" s="21">
        <f>AM2341-AK2341</f>
        <v/>
      </c>
      <c r="AS2341" s="21">
        <f>AM2341-AL2341</f>
        <v/>
      </c>
      <c r="AT2341" s="21">
        <f>AK2341+C2341-AJ2341</f>
        <v/>
      </c>
      <c r="AU2341" s="21">
        <f>AL2341+C2341-AM2341</f>
        <v/>
      </c>
      <c r="AV2341" s="21">
        <f>AN2341+C2341-AM2341</f>
        <v/>
      </c>
    </row>
    <row r="2342">
      <c r="A2342" t="inlineStr">
        <is>
          <t>1万円刻み</t>
        </is>
      </c>
      <c r="B2342" s="21">
        <f>'5_1万円刻み'!$A$579</f>
        <v/>
      </c>
      <c r="C2342" s="21">
        <f>AO2342</f>
        <v/>
      </c>
      <c r="D2342" s="21" t="n">
        <v>0</v>
      </c>
      <c r="E2342" s="21">
        <f>ROUND(MIN(B2342/12,650000)*12*0.0915+MIN(B2342/12,1390000)*12*(0.0504+0)+B2342*0.005,0)</f>
        <v/>
      </c>
      <c r="F2342" s="21">
        <f>IF(B2342&lt;741000,0,IF(B2342&lt;2191000,B2342-740000,IF(B2342&lt;2193000,1451000,IF(B2342&lt;2196000,1453000,IF(B2342&lt;2200000,1456000,IF(B2342&lt;3600000,ROUND(ROUNDDOWN(B2342/4,-3)*2.8,0)-80000,IF(B2342&lt;6600000,ROUND(ROUNDDOWN(B2342/4,-3)*3.2,0)-440000,IF(B2342&lt;8500000,ROUNDDOWN(B2342*0.9,0)-1100000,B2342-1950000))))))))</f>
        <v/>
      </c>
      <c r="G2342" s="21">
        <f>IF(F2342&gt;23500000,NA(),IF(F2342&lt;=4890000,1040000,IF(F2342&lt;=6550000,670000,620000)))</f>
        <v/>
      </c>
      <c r="H2342" s="21">
        <f>IF(D2342&lt;=0,0,MAX(0,MIN(2000000,D2342-MIN(100000,ROUNDDOWN(F2342*0.05,0)))))</f>
        <v/>
      </c>
      <c r="I2342" s="21">
        <f>IF(C2342&lt;=2000,0,MIN(C2342,ROUNDDOWN(F2342*0.4,0))-2000)</f>
        <v/>
      </c>
      <c r="J2342" s="21">
        <f>MAX(0,ROUNDDOWN(F2342-E2342-G2342,-3))</f>
        <v/>
      </c>
      <c r="K2342" s="21">
        <f>MAX(0,ROUNDDOWN(F2342-E2342-G2342-H2342-I2342,-3))</f>
        <v/>
      </c>
      <c r="L2342" s="21">
        <f>MAX(0,ROUNDDOWN(F2342-E2342-G2342-H2342,-3))</f>
        <v/>
      </c>
      <c r="M2342" s="21">
        <f>IF(J2342&lt;=0,0,ROUNDDOWN((J2342*LOOKUP(J2342,{0,1950001,3300001,6950001,9000001,18000001,40000001},{0.05,0.1,0.2,0.23,0.33,0.4,0.45})-LOOKUP(J2342,{0,1950001,3300001,6950001,9000001,18000001,40000001},{0,97500,427500,636000,1536000,2796000,4796000}))*1.021,-2))</f>
        <v/>
      </c>
      <c r="N2342" s="21">
        <f>IF(K2342&lt;=0,0,ROUNDDOWN((K2342*LOOKUP(K2342,{0,1950001,3300001,6950001,9000001,18000001,40000001},{0.05,0.1,0.2,0.23,0.33,0.4,0.45})-LOOKUP(K2342,{0,1950001,3300001,6950001,9000001,18000001,40000001},{0,97500,427500,636000,1536000,2796000,4796000}))*1.021,-2))</f>
        <v/>
      </c>
      <c r="O2342" s="21">
        <f>IF(L2342&lt;=0,0,ROUNDDOWN((L2342*LOOKUP(L2342,{0,1950001,3300001,6950001,9000001,18000001,40000001},{0.05,0.1,0.2,0.23,0.33,0.4,0.45})-LOOKUP(L2342,{0,1950001,3300001,6950001,9000001,18000001,40000001},{0,97500,427500,636000,1536000,2796000,4796000}))*1.021,-2))</f>
        <v/>
      </c>
      <c r="P2342" s="21">
        <f>MAX(0,ROUNDDOWN(F2342-E2342-430000,-3))</f>
        <v/>
      </c>
      <c r="Q2342" s="21">
        <f>MAX(0,ROUNDDOWN(F2342-E2342-430000-H2342,-3))</f>
        <v/>
      </c>
      <c r="R2342" s="21">
        <f>IF(F2342&lt;=450000,0,MAX(0,P2342*0.06-MIN(50000,P2342)*0.03))</f>
        <v/>
      </c>
      <c r="S2342" s="21">
        <f>IF(F2342&lt;=450000,0,MAX(0,P2342*0.04-MIN(50000,P2342)*0.02))</f>
        <v/>
      </c>
      <c r="T2342" s="21">
        <f>IF(F2342&lt;=450000,0,MAX(0,Q2342*0.06-MIN(50000,Q2342)*0.03))</f>
        <v/>
      </c>
      <c r="U2342" s="21">
        <f>IF(F2342&lt;=450000,0,MAX(0,Q2342*0.04-MIN(50000,Q2342)*0.02))</f>
        <v/>
      </c>
      <c r="V2342" s="21">
        <f>50000+MAX(0,G2342-480000)</f>
        <v/>
      </c>
      <c r="W2342" s="21">
        <f>P2342-V2342</f>
        <v/>
      </c>
      <c r="X2342" s="21">
        <f>Q2342-V2342</f>
        <v/>
      </c>
      <c r="Y2342" s="22">
        <f>IF(W2342&lt;0,0.9,LOOKUP(W2342,{0,1950001,3300001,6950001,9000001,18000001,40000001},{0.84895,0.7979,0.6958,0.66517,0.56307,0.4916,0.44055}))</f>
        <v/>
      </c>
      <c r="Z2342" s="22">
        <f>IF(X2342&lt;0,0.9,LOOKUP(X2342,{0,1950001,3300001,6950001,9000001,18000001,40000001},{0.84895,0.7979,0.6958,0.66517,0.56307,0.4916,0.44055}))</f>
        <v/>
      </c>
      <c r="AA2342" s="22">
        <f>IF(W2342&lt;0,0,CHOOSE(MATCH(W2342,{0,1950001,3300001,6950001,9000001},1),5.105/84.895,10.21/79.79,20.42/69.58,23.483/66.517,33.693/56.307))</f>
        <v/>
      </c>
      <c r="AB2342" s="21">
        <f>IF(C2342&lt;=2000,0,(MIN(C2342,ROUNDDOWN(F2342*0.3,0))-2000)*0.1)</f>
        <v/>
      </c>
      <c r="AC2342" s="21">
        <f>IF(C2342&lt;=2000,0,MIN((C2342-2000)*Y2342,(R2342+S2342)*0.2))</f>
        <v/>
      </c>
      <c r="AD2342" s="21">
        <f>IF(C2342&lt;=2000,0,MIN((C2342-2000)*Z2342,(T2342+U2342)*0.2))</f>
        <v/>
      </c>
      <c r="AE2342" s="21">
        <f>AC2342*AA2342</f>
        <v/>
      </c>
      <c r="AF2342" s="21">
        <f>ROUNDDOWN(R2342,-2)+ROUNDDOWN(S2342,-2)</f>
        <v/>
      </c>
      <c r="AG2342" s="21">
        <f>ROUNDDOWN(MAX(0,R2342-(AB2342+AC2342+AE2342)*0.6),-2)+ROUNDDOWN(MAX(0,S2342-(AB2342+AC2342+AE2342)*0.4),-2)</f>
        <v/>
      </c>
      <c r="AH2342" s="21">
        <f>ROUNDDOWN(MAX(0,T2342-(AB2342+AD2342)*0.6),-2)+ROUNDDOWN(MAX(0,U2342-(AB2342+AD2342)*0.4),-2)</f>
        <v/>
      </c>
      <c r="AI2342" s="21">
        <f>ROUNDDOWN(T2342,-2)+ROUNDDOWN(U2342,-2)</f>
        <v/>
      </c>
      <c r="AJ2342" s="21">
        <f>M2342+AF2342</f>
        <v/>
      </c>
      <c r="AK2342" s="21">
        <f>M2342+AG2342</f>
        <v/>
      </c>
      <c r="AL2342" s="21">
        <f>N2342+AH2342</f>
        <v/>
      </c>
      <c r="AM2342" s="21">
        <f>O2342+AI2342</f>
        <v/>
      </c>
      <c r="AN2342" s="21">
        <f>N2342+AI2342</f>
        <v/>
      </c>
      <c r="AO2342" s="21">
        <f>ROUNDDOWN((R2342+S2342)*0.2/Y2342+2000,0)</f>
        <v/>
      </c>
      <c r="AP2342" s="21">
        <f>ROUNDDOWN((T2342+U2342)*0.2/Z2342+2000,0)</f>
        <v/>
      </c>
      <c r="AQ2342" s="21">
        <f>AL2342-AK2342</f>
        <v/>
      </c>
      <c r="AR2342" s="21">
        <f>AM2342-AK2342</f>
        <v/>
      </c>
      <c r="AS2342" s="21">
        <f>AM2342-AL2342</f>
        <v/>
      </c>
      <c r="AT2342" s="21">
        <f>AK2342+C2342-AJ2342</f>
        <v/>
      </c>
      <c r="AU2342" s="21">
        <f>AL2342+C2342-AM2342</f>
        <v/>
      </c>
      <c r="AV2342" s="21">
        <f>AN2342+C2342-AM2342</f>
        <v/>
      </c>
    </row>
    <row r="2343">
      <c r="A2343" t="inlineStr">
        <is>
          <t>1万円刻み</t>
        </is>
      </c>
      <c r="B2343" s="21">
        <f>'5_1万円刻み'!$A$580</f>
        <v/>
      </c>
      <c r="C2343" s="21">
        <f>AO2343</f>
        <v/>
      </c>
      <c r="D2343" s="21" t="n">
        <v>0</v>
      </c>
      <c r="E2343" s="21">
        <f>ROUND(MIN(B2343/12,650000)*12*0.0915+MIN(B2343/12,1390000)*12*(0.0504+0)+B2343*0.005,0)</f>
        <v/>
      </c>
      <c r="F2343" s="21">
        <f>IF(B2343&lt;741000,0,IF(B2343&lt;2191000,B2343-740000,IF(B2343&lt;2193000,1451000,IF(B2343&lt;2196000,1453000,IF(B2343&lt;2200000,1456000,IF(B2343&lt;3600000,ROUND(ROUNDDOWN(B2343/4,-3)*2.8,0)-80000,IF(B2343&lt;6600000,ROUND(ROUNDDOWN(B2343/4,-3)*3.2,0)-440000,IF(B2343&lt;8500000,ROUNDDOWN(B2343*0.9,0)-1100000,B2343-1950000))))))))</f>
        <v/>
      </c>
      <c r="G2343" s="21">
        <f>IF(F2343&gt;23500000,NA(),IF(F2343&lt;=4890000,1040000,IF(F2343&lt;=6550000,670000,620000)))</f>
        <v/>
      </c>
      <c r="H2343" s="21">
        <f>IF(D2343&lt;=0,0,MAX(0,MIN(2000000,D2343-MIN(100000,ROUNDDOWN(F2343*0.05,0)))))</f>
        <v/>
      </c>
      <c r="I2343" s="21">
        <f>IF(C2343&lt;=2000,0,MIN(C2343,ROUNDDOWN(F2343*0.4,0))-2000)</f>
        <v/>
      </c>
      <c r="J2343" s="21">
        <f>MAX(0,ROUNDDOWN(F2343-E2343-G2343,-3))</f>
        <v/>
      </c>
      <c r="K2343" s="21">
        <f>MAX(0,ROUNDDOWN(F2343-E2343-G2343-H2343-I2343,-3))</f>
        <v/>
      </c>
      <c r="L2343" s="21">
        <f>MAX(0,ROUNDDOWN(F2343-E2343-G2343-H2343,-3))</f>
        <v/>
      </c>
      <c r="M2343" s="21">
        <f>IF(J2343&lt;=0,0,ROUNDDOWN((J2343*LOOKUP(J2343,{0,1950001,3300001,6950001,9000001,18000001,40000001},{0.05,0.1,0.2,0.23,0.33,0.4,0.45})-LOOKUP(J2343,{0,1950001,3300001,6950001,9000001,18000001,40000001},{0,97500,427500,636000,1536000,2796000,4796000}))*1.021,-2))</f>
        <v/>
      </c>
      <c r="N2343" s="21">
        <f>IF(K2343&lt;=0,0,ROUNDDOWN((K2343*LOOKUP(K2343,{0,1950001,3300001,6950001,9000001,18000001,40000001},{0.05,0.1,0.2,0.23,0.33,0.4,0.45})-LOOKUP(K2343,{0,1950001,3300001,6950001,9000001,18000001,40000001},{0,97500,427500,636000,1536000,2796000,4796000}))*1.021,-2))</f>
        <v/>
      </c>
      <c r="O2343" s="21">
        <f>IF(L2343&lt;=0,0,ROUNDDOWN((L2343*LOOKUP(L2343,{0,1950001,3300001,6950001,9000001,18000001,40000001},{0.05,0.1,0.2,0.23,0.33,0.4,0.45})-LOOKUP(L2343,{0,1950001,3300001,6950001,9000001,18000001,40000001},{0,97500,427500,636000,1536000,2796000,4796000}))*1.021,-2))</f>
        <v/>
      </c>
      <c r="P2343" s="21">
        <f>MAX(0,ROUNDDOWN(F2343-E2343-430000,-3))</f>
        <v/>
      </c>
      <c r="Q2343" s="21">
        <f>MAX(0,ROUNDDOWN(F2343-E2343-430000-H2343,-3))</f>
        <v/>
      </c>
      <c r="R2343" s="21">
        <f>IF(F2343&lt;=450000,0,MAX(0,P2343*0.06-MIN(50000,P2343)*0.03))</f>
        <v/>
      </c>
      <c r="S2343" s="21">
        <f>IF(F2343&lt;=450000,0,MAX(0,P2343*0.04-MIN(50000,P2343)*0.02))</f>
        <v/>
      </c>
      <c r="T2343" s="21">
        <f>IF(F2343&lt;=450000,0,MAX(0,Q2343*0.06-MIN(50000,Q2343)*0.03))</f>
        <v/>
      </c>
      <c r="U2343" s="21">
        <f>IF(F2343&lt;=450000,0,MAX(0,Q2343*0.04-MIN(50000,Q2343)*0.02))</f>
        <v/>
      </c>
      <c r="V2343" s="21">
        <f>50000+MAX(0,G2343-480000)</f>
        <v/>
      </c>
      <c r="W2343" s="21">
        <f>P2343-V2343</f>
        <v/>
      </c>
      <c r="X2343" s="21">
        <f>Q2343-V2343</f>
        <v/>
      </c>
      <c r="Y2343" s="22">
        <f>IF(W2343&lt;0,0.9,LOOKUP(W2343,{0,1950001,3300001,6950001,9000001,18000001,40000001},{0.84895,0.7979,0.6958,0.66517,0.56307,0.4916,0.44055}))</f>
        <v/>
      </c>
      <c r="Z2343" s="22">
        <f>IF(X2343&lt;0,0.9,LOOKUP(X2343,{0,1950001,3300001,6950001,9000001,18000001,40000001},{0.84895,0.7979,0.6958,0.66517,0.56307,0.4916,0.44055}))</f>
        <v/>
      </c>
      <c r="AA2343" s="22">
        <f>IF(W2343&lt;0,0,CHOOSE(MATCH(W2343,{0,1950001,3300001,6950001,9000001},1),5.105/84.895,10.21/79.79,20.42/69.58,23.483/66.517,33.693/56.307))</f>
        <v/>
      </c>
      <c r="AB2343" s="21">
        <f>IF(C2343&lt;=2000,0,(MIN(C2343,ROUNDDOWN(F2343*0.3,0))-2000)*0.1)</f>
        <v/>
      </c>
      <c r="AC2343" s="21">
        <f>IF(C2343&lt;=2000,0,MIN((C2343-2000)*Y2343,(R2343+S2343)*0.2))</f>
        <v/>
      </c>
      <c r="AD2343" s="21">
        <f>IF(C2343&lt;=2000,0,MIN((C2343-2000)*Z2343,(T2343+U2343)*0.2))</f>
        <v/>
      </c>
      <c r="AE2343" s="21">
        <f>AC2343*AA2343</f>
        <v/>
      </c>
      <c r="AF2343" s="21">
        <f>ROUNDDOWN(R2343,-2)+ROUNDDOWN(S2343,-2)</f>
        <v/>
      </c>
      <c r="AG2343" s="21">
        <f>ROUNDDOWN(MAX(0,R2343-(AB2343+AC2343+AE2343)*0.6),-2)+ROUNDDOWN(MAX(0,S2343-(AB2343+AC2343+AE2343)*0.4),-2)</f>
        <v/>
      </c>
      <c r="AH2343" s="21">
        <f>ROUNDDOWN(MAX(0,T2343-(AB2343+AD2343)*0.6),-2)+ROUNDDOWN(MAX(0,U2343-(AB2343+AD2343)*0.4),-2)</f>
        <v/>
      </c>
      <c r="AI2343" s="21">
        <f>ROUNDDOWN(T2343,-2)+ROUNDDOWN(U2343,-2)</f>
        <v/>
      </c>
      <c r="AJ2343" s="21">
        <f>M2343+AF2343</f>
        <v/>
      </c>
      <c r="AK2343" s="21">
        <f>M2343+AG2343</f>
        <v/>
      </c>
      <c r="AL2343" s="21">
        <f>N2343+AH2343</f>
        <v/>
      </c>
      <c r="AM2343" s="21">
        <f>O2343+AI2343</f>
        <v/>
      </c>
      <c r="AN2343" s="21">
        <f>N2343+AI2343</f>
        <v/>
      </c>
      <c r="AO2343" s="21">
        <f>ROUNDDOWN((R2343+S2343)*0.2/Y2343+2000,0)</f>
        <v/>
      </c>
      <c r="AP2343" s="21">
        <f>ROUNDDOWN((T2343+U2343)*0.2/Z2343+2000,0)</f>
        <v/>
      </c>
      <c r="AQ2343" s="21">
        <f>AL2343-AK2343</f>
        <v/>
      </c>
      <c r="AR2343" s="21">
        <f>AM2343-AK2343</f>
        <v/>
      </c>
      <c r="AS2343" s="21">
        <f>AM2343-AL2343</f>
        <v/>
      </c>
      <c r="AT2343" s="21">
        <f>AK2343+C2343-AJ2343</f>
        <v/>
      </c>
      <c r="AU2343" s="21">
        <f>AL2343+C2343-AM2343</f>
        <v/>
      </c>
      <c r="AV2343" s="21">
        <f>AN2343+C2343-AM2343</f>
        <v/>
      </c>
    </row>
    <row r="2344">
      <c r="A2344" t="inlineStr">
        <is>
          <t>1万円刻み</t>
        </is>
      </c>
      <c r="B2344" s="21">
        <f>'5_1万円刻み'!$A$581</f>
        <v/>
      </c>
      <c r="C2344" s="21">
        <f>AO2344</f>
        <v/>
      </c>
      <c r="D2344" s="21" t="n">
        <v>0</v>
      </c>
      <c r="E2344" s="21">
        <f>ROUND(MIN(B2344/12,650000)*12*0.0915+MIN(B2344/12,1390000)*12*(0.0504+0)+B2344*0.005,0)</f>
        <v/>
      </c>
      <c r="F2344" s="21">
        <f>IF(B2344&lt;741000,0,IF(B2344&lt;2191000,B2344-740000,IF(B2344&lt;2193000,1451000,IF(B2344&lt;2196000,1453000,IF(B2344&lt;2200000,1456000,IF(B2344&lt;3600000,ROUND(ROUNDDOWN(B2344/4,-3)*2.8,0)-80000,IF(B2344&lt;6600000,ROUND(ROUNDDOWN(B2344/4,-3)*3.2,0)-440000,IF(B2344&lt;8500000,ROUNDDOWN(B2344*0.9,0)-1100000,B2344-1950000))))))))</f>
        <v/>
      </c>
      <c r="G2344" s="21">
        <f>IF(F2344&gt;23500000,NA(),IF(F2344&lt;=4890000,1040000,IF(F2344&lt;=6550000,670000,620000)))</f>
        <v/>
      </c>
      <c r="H2344" s="21">
        <f>IF(D2344&lt;=0,0,MAX(0,MIN(2000000,D2344-MIN(100000,ROUNDDOWN(F2344*0.05,0)))))</f>
        <v/>
      </c>
      <c r="I2344" s="21">
        <f>IF(C2344&lt;=2000,0,MIN(C2344,ROUNDDOWN(F2344*0.4,0))-2000)</f>
        <v/>
      </c>
      <c r="J2344" s="21">
        <f>MAX(0,ROUNDDOWN(F2344-E2344-G2344,-3))</f>
        <v/>
      </c>
      <c r="K2344" s="21">
        <f>MAX(0,ROUNDDOWN(F2344-E2344-G2344-H2344-I2344,-3))</f>
        <v/>
      </c>
      <c r="L2344" s="21">
        <f>MAX(0,ROUNDDOWN(F2344-E2344-G2344-H2344,-3))</f>
        <v/>
      </c>
      <c r="M2344" s="21">
        <f>IF(J2344&lt;=0,0,ROUNDDOWN((J2344*LOOKUP(J2344,{0,1950001,3300001,6950001,9000001,18000001,40000001},{0.05,0.1,0.2,0.23,0.33,0.4,0.45})-LOOKUP(J2344,{0,1950001,3300001,6950001,9000001,18000001,40000001},{0,97500,427500,636000,1536000,2796000,4796000}))*1.021,-2))</f>
        <v/>
      </c>
      <c r="N2344" s="21">
        <f>IF(K2344&lt;=0,0,ROUNDDOWN((K2344*LOOKUP(K2344,{0,1950001,3300001,6950001,9000001,18000001,40000001},{0.05,0.1,0.2,0.23,0.33,0.4,0.45})-LOOKUP(K2344,{0,1950001,3300001,6950001,9000001,18000001,40000001},{0,97500,427500,636000,1536000,2796000,4796000}))*1.021,-2))</f>
        <v/>
      </c>
      <c r="O2344" s="21">
        <f>IF(L2344&lt;=0,0,ROUNDDOWN((L2344*LOOKUP(L2344,{0,1950001,3300001,6950001,9000001,18000001,40000001},{0.05,0.1,0.2,0.23,0.33,0.4,0.45})-LOOKUP(L2344,{0,1950001,3300001,6950001,9000001,18000001,40000001},{0,97500,427500,636000,1536000,2796000,4796000}))*1.021,-2))</f>
        <v/>
      </c>
      <c r="P2344" s="21">
        <f>MAX(0,ROUNDDOWN(F2344-E2344-430000,-3))</f>
        <v/>
      </c>
      <c r="Q2344" s="21">
        <f>MAX(0,ROUNDDOWN(F2344-E2344-430000-H2344,-3))</f>
        <v/>
      </c>
      <c r="R2344" s="21">
        <f>IF(F2344&lt;=450000,0,MAX(0,P2344*0.06-MIN(50000,P2344)*0.03))</f>
        <v/>
      </c>
      <c r="S2344" s="21">
        <f>IF(F2344&lt;=450000,0,MAX(0,P2344*0.04-MIN(50000,P2344)*0.02))</f>
        <v/>
      </c>
      <c r="T2344" s="21">
        <f>IF(F2344&lt;=450000,0,MAX(0,Q2344*0.06-MIN(50000,Q2344)*0.03))</f>
        <v/>
      </c>
      <c r="U2344" s="21">
        <f>IF(F2344&lt;=450000,0,MAX(0,Q2344*0.04-MIN(50000,Q2344)*0.02))</f>
        <v/>
      </c>
      <c r="V2344" s="21">
        <f>50000+MAX(0,G2344-480000)</f>
        <v/>
      </c>
      <c r="W2344" s="21">
        <f>P2344-V2344</f>
        <v/>
      </c>
      <c r="X2344" s="21">
        <f>Q2344-V2344</f>
        <v/>
      </c>
      <c r="Y2344" s="22">
        <f>IF(W2344&lt;0,0.9,LOOKUP(W2344,{0,1950001,3300001,6950001,9000001,18000001,40000001},{0.84895,0.7979,0.6958,0.66517,0.56307,0.4916,0.44055}))</f>
        <v/>
      </c>
      <c r="Z2344" s="22">
        <f>IF(X2344&lt;0,0.9,LOOKUP(X2344,{0,1950001,3300001,6950001,9000001,18000001,40000001},{0.84895,0.7979,0.6958,0.66517,0.56307,0.4916,0.44055}))</f>
        <v/>
      </c>
      <c r="AA2344" s="22">
        <f>IF(W2344&lt;0,0,CHOOSE(MATCH(W2344,{0,1950001,3300001,6950001,9000001},1),5.105/84.895,10.21/79.79,20.42/69.58,23.483/66.517,33.693/56.307))</f>
        <v/>
      </c>
      <c r="AB2344" s="21">
        <f>IF(C2344&lt;=2000,0,(MIN(C2344,ROUNDDOWN(F2344*0.3,0))-2000)*0.1)</f>
        <v/>
      </c>
      <c r="AC2344" s="21">
        <f>IF(C2344&lt;=2000,0,MIN((C2344-2000)*Y2344,(R2344+S2344)*0.2))</f>
        <v/>
      </c>
      <c r="AD2344" s="21">
        <f>IF(C2344&lt;=2000,0,MIN((C2344-2000)*Z2344,(T2344+U2344)*0.2))</f>
        <v/>
      </c>
      <c r="AE2344" s="21">
        <f>AC2344*AA2344</f>
        <v/>
      </c>
      <c r="AF2344" s="21">
        <f>ROUNDDOWN(R2344,-2)+ROUNDDOWN(S2344,-2)</f>
        <v/>
      </c>
      <c r="AG2344" s="21">
        <f>ROUNDDOWN(MAX(0,R2344-(AB2344+AC2344+AE2344)*0.6),-2)+ROUNDDOWN(MAX(0,S2344-(AB2344+AC2344+AE2344)*0.4),-2)</f>
        <v/>
      </c>
      <c r="AH2344" s="21">
        <f>ROUNDDOWN(MAX(0,T2344-(AB2344+AD2344)*0.6),-2)+ROUNDDOWN(MAX(0,U2344-(AB2344+AD2344)*0.4),-2)</f>
        <v/>
      </c>
      <c r="AI2344" s="21">
        <f>ROUNDDOWN(T2344,-2)+ROUNDDOWN(U2344,-2)</f>
        <v/>
      </c>
      <c r="AJ2344" s="21">
        <f>M2344+AF2344</f>
        <v/>
      </c>
      <c r="AK2344" s="21">
        <f>M2344+AG2344</f>
        <v/>
      </c>
      <c r="AL2344" s="21">
        <f>N2344+AH2344</f>
        <v/>
      </c>
      <c r="AM2344" s="21">
        <f>O2344+AI2344</f>
        <v/>
      </c>
      <c r="AN2344" s="21">
        <f>N2344+AI2344</f>
        <v/>
      </c>
      <c r="AO2344" s="21">
        <f>ROUNDDOWN((R2344+S2344)*0.2/Y2344+2000,0)</f>
        <v/>
      </c>
      <c r="AP2344" s="21">
        <f>ROUNDDOWN((T2344+U2344)*0.2/Z2344+2000,0)</f>
        <v/>
      </c>
      <c r="AQ2344" s="21">
        <f>AL2344-AK2344</f>
        <v/>
      </c>
      <c r="AR2344" s="21">
        <f>AM2344-AK2344</f>
        <v/>
      </c>
      <c r="AS2344" s="21">
        <f>AM2344-AL2344</f>
        <v/>
      </c>
      <c r="AT2344" s="21">
        <f>AK2344+C2344-AJ2344</f>
        <v/>
      </c>
      <c r="AU2344" s="21">
        <f>AL2344+C2344-AM2344</f>
        <v/>
      </c>
      <c r="AV2344" s="21">
        <f>AN2344+C2344-AM2344</f>
        <v/>
      </c>
    </row>
    <row r="2345">
      <c r="A2345" t="inlineStr">
        <is>
          <t>1万円刻み</t>
        </is>
      </c>
      <c r="B2345" s="21">
        <f>'5_1万円刻み'!$A$582</f>
        <v/>
      </c>
      <c r="C2345" s="21">
        <f>AO2345</f>
        <v/>
      </c>
      <c r="D2345" s="21" t="n">
        <v>0</v>
      </c>
      <c r="E2345" s="21">
        <f>ROUND(MIN(B2345/12,650000)*12*0.0915+MIN(B2345/12,1390000)*12*(0.0504+0)+B2345*0.005,0)</f>
        <v/>
      </c>
      <c r="F2345" s="21">
        <f>IF(B2345&lt;741000,0,IF(B2345&lt;2191000,B2345-740000,IF(B2345&lt;2193000,1451000,IF(B2345&lt;2196000,1453000,IF(B2345&lt;2200000,1456000,IF(B2345&lt;3600000,ROUND(ROUNDDOWN(B2345/4,-3)*2.8,0)-80000,IF(B2345&lt;6600000,ROUND(ROUNDDOWN(B2345/4,-3)*3.2,0)-440000,IF(B2345&lt;8500000,ROUNDDOWN(B2345*0.9,0)-1100000,B2345-1950000))))))))</f>
        <v/>
      </c>
      <c r="G2345" s="21">
        <f>IF(F2345&gt;23500000,NA(),IF(F2345&lt;=4890000,1040000,IF(F2345&lt;=6550000,670000,620000)))</f>
        <v/>
      </c>
      <c r="H2345" s="21">
        <f>IF(D2345&lt;=0,0,MAX(0,MIN(2000000,D2345-MIN(100000,ROUNDDOWN(F2345*0.05,0)))))</f>
        <v/>
      </c>
      <c r="I2345" s="21">
        <f>IF(C2345&lt;=2000,0,MIN(C2345,ROUNDDOWN(F2345*0.4,0))-2000)</f>
        <v/>
      </c>
      <c r="J2345" s="21">
        <f>MAX(0,ROUNDDOWN(F2345-E2345-G2345,-3))</f>
        <v/>
      </c>
      <c r="K2345" s="21">
        <f>MAX(0,ROUNDDOWN(F2345-E2345-G2345-H2345-I2345,-3))</f>
        <v/>
      </c>
      <c r="L2345" s="21">
        <f>MAX(0,ROUNDDOWN(F2345-E2345-G2345-H2345,-3))</f>
        <v/>
      </c>
      <c r="M2345" s="21">
        <f>IF(J2345&lt;=0,0,ROUNDDOWN((J2345*LOOKUP(J2345,{0,1950001,3300001,6950001,9000001,18000001,40000001},{0.05,0.1,0.2,0.23,0.33,0.4,0.45})-LOOKUP(J2345,{0,1950001,3300001,6950001,9000001,18000001,40000001},{0,97500,427500,636000,1536000,2796000,4796000}))*1.021,-2))</f>
        <v/>
      </c>
      <c r="N2345" s="21">
        <f>IF(K2345&lt;=0,0,ROUNDDOWN((K2345*LOOKUP(K2345,{0,1950001,3300001,6950001,9000001,18000001,40000001},{0.05,0.1,0.2,0.23,0.33,0.4,0.45})-LOOKUP(K2345,{0,1950001,3300001,6950001,9000001,18000001,40000001},{0,97500,427500,636000,1536000,2796000,4796000}))*1.021,-2))</f>
        <v/>
      </c>
      <c r="O2345" s="21">
        <f>IF(L2345&lt;=0,0,ROUNDDOWN((L2345*LOOKUP(L2345,{0,1950001,3300001,6950001,9000001,18000001,40000001},{0.05,0.1,0.2,0.23,0.33,0.4,0.45})-LOOKUP(L2345,{0,1950001,3300001,6950001,9000001,18000001,40000001},{0,97500,427500,636000,1536000,2796000,4796000}))*1.021,-2))</f>
        <v/>
      </c>
      <c r="P2345" s="21">
        <f>MAX(0,ROUNDDOWN(F2345-E2345-430000,-3))</f>
        <v/>
      </c>
      <c r="Q2345" s="21">
        <f>MAX(0,ROUNDDOWN(F2345-E2345-430000-H2345,-3))</f>
        <v/>
      </c>
      <c r="R2345" s="21">
        <f>IF(F2345&lt;=450000,0,MAX(0,P2345*0.06-MIN(50000,P2345)*0.03))</f>
        <v/>
      </c>
      <c r="S2345" s="21">
        <f>IF(F2345&lt;=450000,0,MAX(0,P2345*0.04-MIN(50000,P2345)*0.02))</f>
        <v/>
      </c>
      <c r="T2345" s="21">
        <f>IF(F2345&lt;=450000,0,MAX(0,Q2345*0.06-MIN(50000,Q2345)*0.03))</f>
        <v/>
      </c>
      <c r="U2345" s="21">
        <f>IF(F2345&lt;=450000,0,MAX(0,Q2345*0.04-MIN(50000,Q2345)*0.02))</f>
        <v/>
      </c>
      <c r="V2345" s="21">
        <f>50000+MAX(0,G2345-480000)</f>
        <v/>
      </c>
      <c r="W2345" s="21">
        <f>P2345-V2345</f>
        <v/>
      </c>
      <c r="X2345" s="21">
        <f>Q2345-V2345</f>
        <v/>
      </c>
      <c r="Y2345" s="22">
        <f>IF(W2345&lt;0,0.9,LOOKUP(W2345,{0,1950001,3300001,6950001,9000001,18000001,40000001},{0.84895,0.7979,0.6958,0.66517,0.56307,0.4916,0.44055}))</f>
        <v/>
      </c>
      <c r="Z2345" s="22">
        <f>IF(X2345&lt;0,0.9,LOOKUP(X2345,{0,1950001,3300001,6950001,9000001,18000001,40000001},{0.84895,0.7979,0.6958,0.66517,0.56307,0.4916,0.44055}))</f>
        <v/>
      </c>
      <c r="AA2345" s="22">
        <f>IF(W2345&lt;0,0,CHOOSE(MATCH(W2345,{0,1950001,3300001,6950001,9000001},1),5.105/84.895,10.21/79.79,20.42/69.58,23.483/66.517,33.693/56.307))</f>
        <v/>
      </c>
      <c r="AB2345" s="21">
        <f>IF(C2345&lt;=2000,0,(MIN(C2345,ROUNDDOWN(F2345*0.3,0))-2000)*0.1)</f>
        <v/>
      </c>
      <c r="AC2345" s="21">
        <f>IF(C2345&lt;=2000,0,MIN((C2345-2000)*Y2345,(R2345+S2345)*0.2))</f>
        <v/>
      </c>
      <c r="AD2345" s="21">
        <f>IF(C2345&lt;=2000,0,MIN((C2345-2000)*Z2345,(T2345+U2345)*0.2))</f>
        <v/>
      </c>
      <c r="AE2345" s="21">
        <f>AC2345*AA2345</f>
        <v/>
      </c>
      <c r="AF2345" s="21">
        <f>ROUNDDOWN(R2345,-2)+ROUNDDOWN(S2345,-2)</f>
        <v/>
      </c>
      <c r="AG2345" s="21">
        <f>ROUNDDOWN(MAX(0,R2345-(AB2345+AC2345+AE2345)*0.6),-2)+ROUNDDOWN(MAX(0,S2345-(AB2345+AC2345+AE2345)*0.4),-2)</f>
        <v/>
      </c>
      <c r="AH2345" s="21">
        <f>ROUNDDOWN(MAX(0,T2345-(AB2345+AD2345)*0.6),-2)+ROUNDDOWN(MAX(0,U2345-(AB2345+AD2345)*0.4),-2)</f>
        <v/>
      </c>
      <c r="AI2345" s="21">
        <f>ROUNDDOWN(T2345,-2)+ROUNDDOWN(U2345,-2)</f>
        <v/>
      </c>
      <c r="AJ2345" s="21">
        <f>M2345+AF2345</f>
        <v/>
      </c>
      <c r="AK2345" s="21">
        <f>M2345+AG2345</f>
        <v/>
      </c>
      <c r="AL2345" s="21">
        <f>N2345+AH2345</f>
        <v/>
      </c>
      <c r="AM2345" s="21">
        <f>O2345+AI2345</f>
        <v/>
      </c>
      <c r="AN2345" s="21">
        <f>N2345+AI2345</f>
        <v/>
      </c>
      <c r="AO2345" s="21">
        <f>ROUNDDOWN((R2345+S2345)*0.2/Y2345+2000,0)</f>
        <v/>
      </c>
      <c r="AP2345" s="21">
        <f>ROUNDDOWN((T2345+U2345)*0.2/Z2345+2000,0)</f>
        <v/>
      </c>
      <c r="AQ2345" s="21">
        <f>AL2345-AK2345</f>
        <v/>
      </c>
      <c r="AR2345" s="21">
        <f>AM2345-AK2345</f>
        <v/>
      </c>
      <c r="AS2345" s="21">
        <f>AM2345-AL2345</f>
        <v/>
      </c>
      <c r="AT2345" s="21">
        <f>AK2345+C2345-AJ2345</f>
        <v/>
      </c>
      <c r="AU2345" s="21">
        <f>AL2345+C2345-AM2345</f>
        <v/>
      </c>
      <c r="AV2345" s="21">
        <f>AN2345+C2345-AM2345</f>
        <v/>
      </c>
    </row>
    <row r="2346">
      <c r="A2346" t="inlineStr">
        <is>
          <t>1万円刻み</t>
        </is>
      </c>
      <c r="B2346" s="21">
        <f>'5_1万円刻み'!$A$583</f>
        <v/>
      </c>
      <c r="C2346" s="21">
        <f>AO2346</f>
        <v/>
      </c>
      <c r="D2346" s="21" t="n">
        <v>0</v>
      </c>
      <c r="E2346" s="21">
        <f>ROUND(MIN(B2346/12,650000)*12*0.0915+MIN(B2346/12,1390000)*12*(0.0504+0)+B2346*0.005,0)</f>
        <v/>
      </c>
      <c r="F2346" s="21">
        <f>IF(B2346&lt;741000,0,IF(B2346&lt;2191000,B2346-740000,IF(B2346&lt;2193000,1451000,IF(B2346&lt;2196000,1453000,IF(B2346&lt;2200000,1456000,IF(B2346&lt;3600000,ROUND(ROUNDDOWN(B2346/4,-3)*2.8,0)-80000,IF(B2346&lt;6600000,ROUND(ROUNDDOWN(B2346/4,-3)*3.2,0)-440000,IF(B2346&lt;8500000,ROUNDDOWN(B2346*0.9,0)-1100000,B2346-1950000))))))))</f>
        <v/>
      </c>
      <c r="G2346" s="21">
        <f>IF(F2346&gt;23500000,NA(),IF(F2346&lt;=4890000,1040000,IF(F2346&lt;=6550000,670000,620000)))</f>
        <v/>
      </c>
      <c r="H2346" s="21">
        <f>IF(D2346&lt;=0,0,MAX(0,MIN(2000000,D2346-MIN(100000,ROUNDDOWN(F2346*0.05,0)))))</f>
        <v/>
      </c>
      <c r="I2346" s="21">
        <f>IF(C2346&lt;=2000,0,MIN(C2346,ROUNDDOWN(F2346*0.4,0))-2000)</f>
        <v/>
      </c>
      <c r="J2346" s="21">
        <f>MAX(0,ROUNDDOWN(F2346-E2346-G2346,-3))</f>
        <v/>
      </c>
      <c r="K2346" s="21">
        <f>MAX(0,ROUNDDOWN(F2346-E2346-G2346-H2346-I2346,-3))</f>
        <v/>
      </c>
      <c r="L2346" s="21">
        <f>MAX(0,ROUNDDOWN(F2346-E2346-G2346-H2346,-3))</f>
        <v/>
      </c>
      <c r="M2346" s="21">
        <f>IF(J2346&lt;=0,0,ROUNDDOWN((J2346*LOOKUP(J2346,{0,1950001,3300001,6950001,9000001,18000001,40000001},{0.05,0.1,0.2,0.23,0.33,0.4,0.45})-LOOKUP(J2346,{0,1950001,3300001,6950001,9000001,18000001,40000001},{0,97500,427500,636000,1536000,2796000,4796000}))*1.021,-2))</f>
        <v/>
      </c>
      <c r="N2346" s="21">
        <f>IF(K2346&lt;=0,0,ROUNDDOWN((K2346*LOOKUP(K2346,{0,1950001,3300001,6950001,9000001,18000001,40000001},{0.05,0.1,0.2,0.23,0.33,0.4,0.45})-LOOKUP(K2346,{0,1950001,3300001,6950001,9000001,18000001,40000001},{0,97500,427500,636000,1536000,2796000,4796000}))*1.021,-2))</f>
        <v/>
      </c>
      <c r="O2346" s="21">
        <f>IF(L2346&lt;=0,0,ROUNDDOWN((L2346*LOOKUP(L2346,{0,1950001,3300001,6950001,9000001,18000001,40000001},{0.05,0.1,0.2,0.23,0.33,0.4,0.45})-LOOKUP(L2346,{0,1950001,3300001,6950001,9000001,18000001,40000001},{0,97500,427500,636000,1536000,2796000,4796000}))*1.021,-2))</f>
        <v/>
      </c>
      <c r="P2346" s="21">
        <f>MAX(0,ROUNDDOWN(F2346-E2346-430000,-3))</f>
        <v/>
      </c>
      <c r="Q2346" s="21">
        <f>MAX(0,ROUNDDOWN(F2346-E2346-430000-H2346,-3))</f>
        <v/>
      </c>
      <c r="R2346" s="21">
        <f>IF(F2346&lt;=450000,0,MAX(0,P2346*0.06-MIN(50000,P2346)*0.03))</f>
        <v/>
      </c>
      <c r="S2346" s="21">
        <f>IF(F2346&lt;=450000,0,MAX(0,P2346*0.04-MIN(50000,P2346)*0.02))</f>
        <v/>
      </c>
      <c r="T2346" s="21">
        <f>IF(F2346&lt;=450000,0,MAX(0,Q2346*0.06-MIN(50000,Q2346)*0.03))</f>
        <v/>
      </c>
      <c r="U2346" s="21">
        <f>IF(F2346&lt;=450000,0,MAX(0,Q2346*0.04-MIN(50000,Q2346)*0.02))</f>
        <v/>
      </c>
      <c r="V2346" s="21">
        <f>50000+MAX(0,G2346-480000)</f>
        <v/>
      </c>
      <c r="W2346" s="21">
        <f>P2346-V2346</f>
        <v/>
      </c>
      <c r="X2346" s="21">
        <f>Q2346-V2346</f>
        <v/>
      </c>
      <c r="Y2346" s="22">
        <f>IF(W2346&lt;0,0.9,LOOKUP(W2346,{0,1950001,3300001,6950001,9000001,18000001,40000001},{0.84895,0.7979,0.6958,0.66517,0.56307,0.4916,0.44055}))</f>
        <v/>
      </c>
      <c r="Z2346" s="22">
        <f>IF(X2346&lt;0,0.9,LOOKUP(X2346,{0,1950001,3300001,6950001,9000001,18000001,40000001},{0.84895,0.7979,0.6958,0.66517,0.56307,0.4916,0.44055}))</f>
        <v/>
      </c>
      <c r="AA2346" s="22">
        <f>IF(W2346&lt;0,0,CHOOSE(MATCH(W2346,{0,1950001,3300001,6950001,9000001},1),5.105/84.895,10.21/79.79,20.42/69.58,23.483/66.517,33.693/56.307))</f>
        <v/>
      </c>
      <c r="AB2346" s="21">
        <f>IF(C2346&lt;=2000,0,(MIN(C2346,ROUNDDOWN(F2346*0.3,0))-2000)*0.1)</f>
        <v/>
      </c>
      <c r="AC2346" s="21">
        <f>IF(C2346&lt;=2000,0,MIN((C2346-2000)*Y2346,(R2346+S2346)*0.2))</f>
        <v/>
      </c>
      <c r="AD2346" s="21">
        <f>IF(C2346&lt;=2000,0,MIN((C2346-2000)*Z2346,(T2346+U2346)*0.2))</f>
        <v/>
      </c>
      <c r="AE2346" s="21">
        <f>AC2346*AA2346</f>
        <v/>
      </c>
      <c r="AF2346" s="21">
        <f>ROUNDDOWN(R2346,-2)+ROUNDDOWN(S2346,-2)</f>
        <v/>
      </c>
      <c r="AG2346" s="21">
        <f>ROUNDDOWN(MAX(0,R2346-(AB2346+AC2346+AE2346)*0.6),-2)+ROUNDDOWN(MAX(0,S2346-(AB2346+AC2346+AE2346)*0.4),-2)</f>
        <v/>
      </c>
      <c r="AH2346" s="21">
        <f>ROUNDDOWN(MAX(0,T2346-(AB2346+AD2346)*0.6),-2)+ROUNDDOWN(MAX(0,U2346-(AB2346+AD2346)*0.4),-2)</f>
        <v/>
      </c>
      <c r="AI2346" s="21">
        <f>ROUNDDOWN(T2346,-2)+ROUNDDOWN(U2346,-2)</f>
        <v/>
      </c>
      <c r="AJ2346" s="21">
        <f>M2346+AF2346</f>
        <v/>
      </c>
      <c r="AK2346" s="21">
        <f>M2346+AG2346</f>
        <v/>
      </c>
      <c r="AL2346" s="21">
        <f>N2346+AH2346</f>
        <v/>
      </c>
      <c r="AM2346" s="21">
        <f>O2346+AI2346</f>
        <v/>
      </c>
      <c r="AN2346" s="21">
        <f>N2346+AI2346</f>
        <v/>
      </c>
      <c r="AO2346" s="21">
        <f>ROUNDDOWN((R2346+S2346)*0.2/Y2346+2000,0)</f>
        <v/>
      </c>
      <c r="AP2346" s="21">
        <f>ROUNDDOWN((T2346+U2346)*0.2/Z2346+2000,0)</f>
        <v/>
      </c>
      <c r="AQ2346" s="21">
        <f>AL2346-AK2346</f>
        <v/>
      </c>
      <c r="AR2346" s="21">
        <f>AM2346-AK2346</f>
        <v/>
      </c>
      <c r="AS2346" s="21">
        <f>AM2346-AL2346</f>
        <v/>
      </c>
      <c r="AT2346" s="21">
        <f>AK2346+C2346-AJ2346</f>
        <v/>
      </c>
      <c r="AU2346" s="21">
        <f>AL2346+C2346-AM2346</f>
        <v/>
      </c>
      <c r="AV2346" s="21">
        <f>AN2346+C2346-AM2346</f>
        <v/>
      </c>
    </row>
    <row r="2347">
      <c r="A2347" t="inlineStr">
        <is>
          <t>1万円刻み</t>
        </is>
      </c>
      <c r="B2347" s="21">
        <f>'5_1万円刻み'!$A$584</f>
        <v/>
      </c>
      <c r="C2347" s="21">
        <f>AO2347</f>
        <v/>
      </c>
      <c r="D2347" s="21" t="n">
        <v>0</v>
      </c>
      <c r="E2347" s="21">
        <f>ROUND(MIN(B2347/12,650000)*12*0.0915+MIN(B2347/12,1390000)*12*(0.0504+0)+B2347*0.005,0)</f>
        <v/>
      </c>
      <c r="F2347" s="21">
        <f>IF(B2347&lt;741000,0,IF(B2347&lt;2191000,B2347-740000,IF(B2347&lt;2193000,1451000,IF(B2347&lt;2196000,1453000,IF(B2347&lt;2200000,1456000,IF(B2347&lt;3600000,ROUND(ROUNDDOWN(B2347/4,-3)*2.8,0)-80000,IF(B2347&lt;6600000,ROUND(ROUNDDOWN(B2347/4,-3)*3.2,0)-440000,IF(B2347&lt;8500000,ROUNDDOWN(B2347*0.9,0)-1100000,B2347-1950000))))))))</f>
        <v/>
      </c>
      <c r="G2347" s="21">
        <f>IF(F2347&gt;23500000,NA(),IF(F2347&lt;=4890000,1040000,IF(F2347&lt;=6550000,670000,620000)))</f>
        <v/>
      </c>
      <c r="H2347" s="21">
        <f>IF(D2347&lt;=0,0,MAX(0,MIN(2000000,D2347-MIN(100000,ROUNDDOWN(F2347*0.05,0)))))</f>
        <v/>
      </c>
      <c r="I2347" s="21">
        <f>IF(C2347&lt;=2000,0,MIN(C2347,ROUNDDOWN(F2347*0.4,0))-2000)</f>
        <v/>
      </c>
      <c r="J2347" s="21">
        <f>MAX(0,ROUNDDOWN(F2347-E2347-G2347,-3))</f>
        <v/>
      </c>
      <c r="K2347" s="21">
        <f>MAX(0,ROUNDDOWN(F2347-E2347-G2347-H2347-I2347,-3))</f>
        <v/>
      </c>
      <c r="L2347" s="21">
        <f>MAX(0,ROUNDDOWN(F2347-E2347-G2347-H2347,-3))</f>
        <v/>
      </c>
      <c r="M2347" s="21">
        <f>IF(J2347&lt;=0,0,ROUNDDOWN((J2347*LOOKUP(J2347,{0,1950001,3300001,6950001,9000001,18000001,40000001},{0.05,0.1,0.2,0.23,0.33,0.4,0.45})-LOOKUP(J2347,{0,1950001,3300001,6950001,9000001,18000001,40000001},{0,97500,427500,636000,1536000,2796000,4796000}))*1.021,-2))</f>
        <v/>
      </c>
      <c r="N2347" s="21">
        <f>IF(K2347&lt;=0,0,ROUNDDOWN((K2347*LOOKUP(K2347,{0,1950001,3300001,6950001,9000001,18000001,40000001},{0.05,0.1,0.2,0.23,0.33,0.4,0.45})-LOOKUP(K2347,{0,1950001,3300001,6950001,9000001,18000001,40000001},{0,97500,427500,636000,1536000,2796000,4796000}))*1.021,-2))</f>
        <v/>
      </c>
      <c r="O2347" s="21">
        <f>IF(L2347&lt;=0,0,ROUNDDOWN((L2347*LOOKUP(L2347,{0,1950001,3300001,6950001,9000001,18000001,40000001},{0.05,0.1,0.2,0.23,0.33,0.4,0.45})-LOOKUP(L2347,{0,1950001,3300001,6950001,9000001,18000001,40000001},{0,97500,427500,636000,1536000,2796000,4796000}))*1.021,-2))</f>
        <v/>
      </c>
      <c r="P2347" s="21">
        <f>MAX(0,ROUNDDOWN(F2347-E2347-430000,-3))</f>
        <v/>
      </c>
      <c r="Q2347" s="21">
        <f>MAX(0,ROUNDDOWN(F2347-E2347-430000-H2347,-3))</f>
        <v/>
      </c>
      <c r="R2347" s="21">
        <f>IF(F2347&lt;=450000,0,MAX(0,P2347*0.06-MIN(50000,P2347)*0.03))</f>
        <v/>
      </c>
      <c r="S2347" s="21">
        <f>IF(F2347&lt;=450000,0,MAX(0,P2347*0.04-MIN(50000,P2347)*0.02))</f>
        <v/>
      </c>
      <c r="T2347" s="21">
        <f>IF(F2347&lt;=450000,0,MAX(0,Q2347*0.06-MIN(50000,Q2347)*0.03))</f>
        <v/>
      </c>
      <c r="U2347" s="21">
        <f>IF(F2347&lt;=450000,0,MAX(0,Q2347*0.04-MIN(50000,Q2347)*0.02))</f>
        <v/>
      </c>
      <c r="V2347" s="21">
        <f>50000+MAX(0,G2347-480000)</f>
        <v/>
      </c>
      <c r="W2347" s="21">
        <f>P2347-V2347</f>
        <v/>
      </c>
      <c r="X2347" s="21">
        <f>Q2347-V2347</f>
        <v/>
      </c>
      <c r="Y2347" s="22">
        <f>IF(W2347&lt;0,0.9,LOOKUP(W2347,{0,1950001,3300001,6950001,9000001,18000001,40000001},{0.84895,0.7979,0.6958,0.66517,0.56307,0.4916,0.44055}))</f>
        <v/>
      </c>
      <c r="Z2347" s="22">
        <f>IF(X2347&lt;0,0.9,LOOKUP(X2347,{0,1950001,3300001,6950001,9000001,18000001,40000001},{0.84895,0.7979,0.6958,0.66517,0.56307,0.4916,0.44055}))</f>
        <v/>
      </c>
      <c r="AA2347" s="22">
        <f>IF(W2347&lt;0,0,CHOOSE(MATCH(W2347,{0,1950001,3300001,6950001,9000001},1),5.105/84.895,10.21/79.79,20.42/69.58,23.483/66.517,33.693/56.307))</f>
        <v/>
      </c>
      <c r="AB2347" s="21">
        <f>IF(C2347&lt;=2000,0,(MIN(C2347,ROUNDDOWN(F2347*0.3,0))-2000)*0.1)</f>
        <v/>
      </c>
      <c r="AC2347" s="21">
        <f>IF(C2347&lt;=2000,0,MIN((C2347-2000)*Y2347,(R2347+S2347)*0.2))</f>
        <v/>
      </c>
      <c r="AD2347" s="21">
        <f>IF(C2347&lt;=2000,0,MIN((C2347-2000)*Z2347,(T2347+U2347)*0.2))</f>
        <v/>
      </c>
      <c r="AE2347" s="21">
        <f>AC2347*AA2347</f>
        <v/>
      </c>
      <c r="AF2347" s="21">
        <f>ROUNDDOWN(R2347,-2)+ROUNDDOWN(S2347,-2)</f>
        <v/>
      </c>
      <c r="AG2347" s="21">
        <f>ROUNDDOWN(MAX(0,R2347-(AB2347+AC2347+AE2347)*0.6),-2)+ROUNDDOWN(MAX(0,S2347-(AB2347+AC2347+AE2347)*0.4),-2)</f>
        <v/>
      </c>
      <c r="AH2347" s="21">
        <f>ROUNDDOWN(MAX(0,T2347-(AB2347+AD2347)*0.6),-2)+ROUNDDOWN(MAX(0,U2347-(AB2347+AD2347)*0.4),-2)</f>
        <v/>
      </c>
      <c r="AI2347" s="21">
        <f>ROUNDDOWN(T2347,-2)+ROUNDDOWN(U2347,-2)</f>
        <v/>
      </c>
      <c r="AJ2347" s="21">
        <f>M2347+AF2347</f>
        <v/>
      </c>
      <c r="AK2347" s="21">
        <f>M2347+AG2347</f>
        <v/>
      </c>
      <c r="AL2347" s="21">
        <f>N2347+AH2347</f>
        <v/>
      </c>
      <c r="AM2347" s="21">
        <f>O2347+AI2347</f>
        <v/>
      </c>
      <c r="AN2347" s="21">
        <f>N2347+AI2347</f>
        <v/>
      </c>
      <c r="AO2347" s="21">
        <f>ROUNDDOWN((R2347+S2347)*0.2/Y2347+2000,0)</f>
        <v/>
      </c>
      <c r="AP2347" s="21">
        <f>ROUNDDOWN((T2347+U2347)*0.2/Z2347+2000,0)</f>
        <v/>
      </c>
      <c r="AQ2347" s="21">
        <f>AL2347-AK2347</f>
        <v/>
      </c>
      <c r="AR2347" s="21">
        <f>AM2347-AK2347</f>
        <v/>
      </c>
      <c r="AS2347" s="21">
        <f>AM2347-AL2347</f>
        <v/>
      </c>
      <c r="AT2347" s="21">
        <f>AK2347+C2347-AJ2347</f>
        <v/>
      </c>
      <c r="AU2347" s="21">
        <f>AL2347+C2347-AM2347</f>
        <v/>
      </c>
      <c r="AV2347" s="21">
        <f>AN2347+C2347-AM2347</f>
        <v/>
      </c>
    </row>
    <row r="2348">
      <c r="A2348" t="inlineStr">
        <is>
          <t>1万円刻み</t>
        </is>
      </c>
      <c r="B2348" s="21">
        <f>'5_1万円刻み'!$A$585</f>
        <v/>
      </c>
      <c r="C2348" s="21">
        <f>AO2348</f>
        <v/>
      </c>
      <c r="D2348" s="21" t="n">
        <v>0</v>
      </c>
      <c r="E2348" s="21">
        <f>ROUND(MIN(B2348/12,650000)*12*0.0915+MIN(B2348/12,1390000)*12*(0.0504+0)+B2348*0.005,0)</f>
        <v/>
      </c>
      <c r="F2348" s="21">
        <f>IF(B2348&lt;741000,0,IF(B2348&lt;2191000,B2348-740000,IF(B2348&lt;2193000,1451000,IF(B2348&lt;2196000,1453000,IF(B2348&lt;2200000,1456000,IF(B2348&lt;3600000,ROUND(ROUNDDOWN(B2348/4,-3)*2.8,0)-80000,IF(B2348&lt;6600000,ROUND(ROUNDDOWN(B2348/4,-3)*3.2,0)-440000,IF(B2348&lt;8500000,ROUNDDOWN(B2348*0.9,0)-1100000,B2348-1950000))))))))</f>
        <v/>
      </c>
      <c r="G2348" s="21">
        <f>IF(F2348&gt;23500000,NA(),IF(F2348&lt;=4890000,1040000,IF(F2348&lt;=6550000,670000,620000)))</f>
        <v/>
      </c>
      <c r="H2348" s="21">
        <f>IF(D2348&lt;=0,0,MAX(0,MIN(2000000,D2348-MIN(100000,ROUNDDOWN(F2348*0.05,0)))))</f>
        <v/>
      </c>
      <c r="I2348" s="21">
        <f>IF(C2348&lt;=2000,0,MIN(C2348,ROUNDDOWN(F2348*0.4,0))-2000)</f>
        <v/>
      </c>
      <c r="J2348" s="21">
        <f>MAX(0,ROUNDDOWN(F2348-E2348-G2348,-3))</f>
        <v/>
      </c>
      <c r="K2348" s="21">
        <f>MAX(0,ROUNDDOWN(F2348-E2348-G2348-H2348-I2348,-3))</f>
        <v/>
      </c>
      <c r="L2348" s="21">
        <f>MAX(0,ROUNDDOWN(F2348-E2348-G2348-H2348,-3))</f>
        <v/>
      </c>
      <c r="M2348" s="21">
        <f>IF(J2348&lt;=0,0,ROUNDDOWN((J2348*LOOKUP(J2348,{0,1950001,3300001,6950001,9000001,18000001,40000001},{0.05,0.1,0.2,0.23,0.33,0.4,0.45})-LOOKUP(J2348,{0,1950001,3300001,6950001,9000001,18000001,40000001},{0,97500,427500,636000,1536000,2796000,4796000}))*1.021,-2))</f>
        <v/>
      </c>
      <c r="N2348" s="21">
        <f>IF(K2348&lt;=0,0,ROUNDDOWN((K2348*LOOKUP(K2348,{0,1950001,3300001,6950001,9000001,18000001,40000001},{0.05,0.1,0.2,0.23,0.33,0.4,0.45})-LOOKUP(K2348,{0,1950001,3300001,6950001,9000001,18000001,40000001},{0,97500,427500,636000,1536000,2796000,4796000}))*1.021,-2))</f>
        <v/>
      </c>
      <c r="O2348" s="21">
        <f>IF(L2348&lt;=0,0,ROUNDDOWN((L2348*LOOKUP(L2348,{0,1950001,3300001,6950001,9000001,18000001,40000001},{0.05,0.1,0.2,0.23,0.33,0.4,0.45})-LOOKUP(L2348,{0,1950001,3300001,6950001,9000001,18000001,40000001},{0,97500,427500,636000,1536000,2796000,4796000}))*1.021,-2))</f>
        <v/>
      </c>
      <c r="P2348" s="21">
        <f>MAX(0,ROUNDDOWN(F2348-E2348-430000,-3))</f>
        <v/>
      </c>
      <c r="Q2348" s="21">
        <f>MAX(0,ROUNDDOWN(F2348-E2348-430000-H2348,-3))</f>
        <v/>
      </c>
      <c r="R2348" s="21">
        <f>IF(F2348&lt;=450000,0,MAX(0,P2348*0.06-MIN(50000,P2348)*0.03))</f>
        <v/>
      </c>
      <c r="S2348" s="21">
        <f>IF(F2348&lt;=450000,0,MAX(0,P2348*0.04-MIN(50000,P2348)*0.02))</f>
        <v/>
      </c>
      <c r="T2348" s="21">
        <f>IF(F2348&lt;=450000,0,MAX(0,Q2348*0.06-MIN(50000,Q2348)*0.03))</f>
        <v/>
      </c>
      <c r="U2348" s="21">
        <f>IF(F2348&lt;=450000,0,MAX(0,Q2348*0.04-MIN(50000,Q2348)*0.02))</f>
        <v/>
      </c>
      <c r="V2348" s="21">
        <f>50000+MAX(0,G2348-480000)</f>
        <v/>
      </c>
      <c r="W2348" s="21">
        <f>P2348-V2348</f>
        <v/>
      </c>
      <c r="X2348" s="21">
        <f>Q2348-V2348</f>
        <v/>
      </c>
      <c r="Y2348" s="22">
        <f>IF(W2348&lt;0,0.9,LOOKUP(W2348,{0,1950001,3300001,6950001,9000001,18000001,40000001},{0.84895,0.7979,0.6958,0.66517,0.56307,0.4916,0.44055}))</f>
        <v/>
      </c>
      <c r="Z2348" s="22">
        <f>IF(X2348&lt;0,0.9,LOOKUP(X2348,{0,1950001,3300001,6950001,9000001,18000001,40000001},{0.84895,0.7979,0.6958,0.66517,0.56307,0.4916,0.44055}))</f>
        <v/>
      </c>
      <c r="AA2348" s="22">
        <f>IF(W2348&lt;0,0,CHOOSE(MATCH(W2348,{0,1950001,3300001,6950001,9000001},1),5.105/84.895,10.21/79.79,20.42/69.58,23.483/66.517,33.693/56.307))</f>
        <v/>
      </c>
      <c r="AB2348" s="21">
        <f>IF(C2348&lt;=2000,0,(MIN(C2348,ROUNDDOWN(F2348*0.3,0))-2000)*0.1)</f>
        <v/>
      </c>
      <c r="AC2348" s="21">
        <f>IF(C2348&lt;=2000,0,MIN((C2348-2000)*Y2348,(R2348+S2348)*0.2))</f>
        <v/>
      </c>
      <c r="AD2348" s="21">
        <f>IF(C2348&lt;=2000,0,MIN((C2348-2000)*Z2348,(T2348+U2348)*0.2))</f>
        <v/>
      </c>
      <c r="AE2348" s="21">
        <f>AC2348*AA2348</f>
        <v/>
      </c>
      <c r="AF2348" s="21">
        <f>ROUNDDOWN(R2348,-2)+ROUNDDOWN(S2348,-2)</f>
        <v/>
      </c>
      <c r="AG2348" s="21">
        <f>ROUNDDOWN(MAX(0,R2348-(AB2348+AC2348+AE2348)*0.6),-2)+ROUNDDOWN(MAX(0,S2348-(AB2348+AC2348+AE2348)*0.4),-2)</f>
        <v/>
      </c>
      <c r="AH2348" s="21">
        <f>ROUNDDOWN(MAX(0,T2348-(AB2348+AD2348)*0.6),-2)+ROUNDDOWN(MAX(0,U2348-(AB2348+AD2348)*0.4),-2)</f>
        <v/>
      </c>
      <c r="AI2348" s="21">
        <f>ROUNDDOWN(T2348,-2)+ROUNDDOWN(U2348,-2)</f>
        <v/>
      </c>
      <c r="AJ2348" s="21">
        <f>M2348+AF2348</f>
        <v/>
      </c>
      <c r="AK2348" s="21">
        <f>M2348+AG2348</f>
        <v/>
      </c>
      <c r="AL2348" s="21">
        <f>N2348+AH2348</f>
        <v/>
      </c>
      <c r="AM2348" s="21">
        <f>O2348+AI2348</f>
        <v/>
      </c>
      <c r="AN2348" s="21">
        <f>N2348+AI2348</f>
        <v/>
      </c>
      <c r="AO2348" s="21">
        <f>ROUNDDOWN((R2348+S2348)*0.2/Y2348+2000,0)</f>
        <v/>
      </c>
      <c r="AP2348" s="21">
        <f>ROUNDDOWN((T2348+U2348)*0.2/Z2348+2000,0)</f>
        <v/>
      </c>
      <c r="AQ2348" s="21">
        <f>AL2348-AK2348</f>
        <v/>
      </c>
      <c r="AR2348" s="21">
        <f>AM2348-AK2348</f>
        <v/>
      </c>
      <c r="AS2348" s="21">
        <f>AM2348-AL2348</f>
        <v/>
      </c>
      <c r="AT2348" s="21">
        <f>AK2348+C2348-AJ2348</f>
        <v/>
      </c>
      <c r="AU2348" s="21">
        <f>AL2348+C2348-AM2348</f>
        <v/>
      </c>
      <c r="AV2348" s="21">
        <f>AN2348+C2348-AM2348</f>
        <v/>
      </c>
    </row>
    <row r="2349">
      <c r="A2349" t="inlineStr">
        <is>
          <t>1万円刻み</t>
        </is>
      </c>
      <c r="B2349" s="21">
        <f>'5_1万円刻み'!$A$586</f>
        <v/>
      </c>
      <c r="C2349" s="21">
        <f>AO2349</f>
        <v/>
      </c>
      <c r="D2349" s="21" t="n">
        <v>0</v>
      </c>
      <c r="E2349" s="21">
        <f>ROUND(MIN(B2349/12,650000)*12*0.0915+MIN(B2349/12,1390000)*12*(0.0504+0)+B2349*0.005,0)</f>
        <v/>
      </c>
      <c r="F2349" s="21">
        <f>IF(B2349&lt;741000,0,IF(B2349&lt;2191000,B2349-740000,IF(B2349&lt;2193000,1451000,IF(B2349&lt;2196000,1453000,IF(B2349&lt;2200000,1456000,IF(B2349&lt;3600000,ROUND(ROUNDDOWN(B2349/4,-3)*2.8,0)-80000,IF(B2349&lt;6600000,ROUND(ROUNDDOWN(B2349/4,-3)*3.2,0)-440000,IF(B2349&lt;8500000,ROUNDDOWN(B2349*0.9,0)-1100000,B2349-1950000))))))))</f>
        <v/>
      </c>
      <c r="G2349" s="21">
        <f>IF(F2349&gt;23500000,NA(),IF(F2349&lt;=4890000,1040000,IF(F2349&lt;=6550000,670000,620000)))</f>
        <v/>
      </c>
      <c r="H2349" s="21">
        <f>IF(D2349&lt;=0,0,MAX(0,MIN(2000000,D2349-MIN(100000,ROUNDDOWN(F2349*0.05,0)))))</f>
        <v/>
      </c>
      <c r="I2349" s="21">
        <f>IF(C2349&lt;=2000,0,MIN(C2349,ROUNDDOWN(F2349*0.4,0))-2000)</f>
        <v/>
      </c>
      <c r="J2349" s="21">
        <f>MAX(0,ROUNDDOWN(F2349-E2349-G2349,-3))</f>
        <v/>
      </c>
      <c r="K2349" s="21">
        <f>MAX(0,ROUNDDOWN(F2349-E2349-G2349-H2349-I2349,-3))</f>
        <v/>
      </c>
      <c r="L2349" s="21">
        <f>MAX(0,ROUNDDOWN(F2349-E2349-G2349-H2349,-3))</f>
        <v/>
      </c>
      <c r="M2349" s="21">
        <f>IF(J2349&lt;=0,0,ROUNDDOWN((J2349*LOOKUP(J2349,{0,1950001,3300001,6950001,9000001,18000001,40000001},{0.05,0.1,0.2,0.23,0.33,0.4,0.45})-LOOKUP(J2349,{0,1950001,3300001,6950001,9000001,18000001,40000001},{0,97500,427500,636000,1536000,2796000,4796000}))*1.021,-2))</f>
        <v/>
      </c>
      <c r="N2349" s="21">
        <f>IF(K2349&lt;=0,0,ROUNDDOWN((K2349*LOOKUP(K2349,{0,1950001,3300001,6950001,9000001,18000001,40000001},{0.05,0.1,0.2,0.23,0.33,0.4,0.45})-LOOKUP(K2349,{0,1950001,3300001,6950001,9000001,18000001,40000001},{0,97500,427500,636000,1536000,2796000,4796000}))*1.021,-2))</f>
        <v/>
      </c>
      <c r="O2349" s="21">
        <f>IF(L2349&lt;=0,0,ROUNDDOWN((L2349*LOOKUP(L2349,{0,1950001,3300001,6950001,9000001,18000001,40000001},{0.05,0.1,0.2,0.23,0.33,0.4,0.45})-LOOKUP(L2349,{0,1950001,3300001,6950001,9000001,18000001,40000001},{0,97500,427500,636000,1536000,2796000,4796000}))*1.021,-2))</f>
        <v/>
      </c>
      <c r="P2349" s="21">
        <f>MAX(0,ROUNDDOWN(F2349-E2349-430000,-3))</f>
        <v/>
      </c>
      <c r="Q2349" s="21">
        <f>MAX(0,ROUNDDOWN(F2349-E2349-430000-H2349,-3))</f>
        <v/>
      </c>
      <c r="R2349" s="21">
        <f>IF(F2349&lt;=450000,0,MAX(0,P2349*0.06-MIN(50000,P2349)*0.03))</f>
        <v/>
      </c>
      <c r="S2349" s="21">
        <f>IF(F2349&lt;=450000,0,MAX(0,P2349*0.04-MIN(50000,P2349)*0.02))</f>
        <v/>
      </c>
      <c r="T2349" s="21">
        <f>IF(F2349&lt;=450000,0,MAX(0,Q2349*0.06-MIN(50000,Q2349)*0.03))</f>
        <v/>
      </c>
      <c r="U2349" s="21">
        <f>IF(F2349&lt;=450000,0,MAX(0,Q2349*0.04-MIN(50000,Q2349)*0.02))</f>
        <v/>
      </c>
      <c r="V2349" s="21">
        <f>50000+MAX(0,G2349-480000)</f>
        <v/>
      </c>
      <c r="W2349" s="21">
        <f>P2349-V2349</f>
        <v/>
      </c>
      <c r="X2349" s="21">
        <f>Q2349-V2349</f>
        <v/>
      </c>
      <c r="Y2349" s="22">
        <f>IF(W2349&lt;0,0.9,LOOKUP(W2349,{0,1950001,3300001,6950001,9000001,18000001,40000001},{0.84895,0.7979,0.6958,0.66517,0.56307,0.4916,0.44055}))</f>
        <v/>
      </c>
      <c r="Z2349" s="22">
        <f>IF(X2349&lt;0,0.9,LOOKUP(X2349,{0,1950001,3300001,6950001,9000001,18000001,40000001},{0.84895,0.7979,0.6958,0.66517,0.56307,0.4916,0.44055}))</f>
        <v/>
      </c>
      <c r="AA2349" s="22">
        <f>IF(W2349&lt;0,0,CHOOSE(MATCH(W2349,{0,1950001,3300001,6950001,9000001},1),5.105/84.895,10.21/79.79,20.42/69.58,23.483/66.517,33.693/56.307))</f>
        <v/>
      </c>
      <c r="AB2349" s="21">
        <f>IF(C2349&lt;=2000,0,(MIN(C2349,ROUNDDOWN(F2349*0.3,0))-2000)*0.1)</f>
        <v/>
      </c>
      <c r="AC2349" s="21">
        <f>IF(C2349&lt;=2000,0,MIN((C2349-2000)*Y2349,(R2349+S2349)*0.2))</f>
        <v/>
      </c>
      <c r="AD2349" s="21">
        <f>IF(C2349&lt;=2000,0,MIN((C2349-2000)*Z2349,(T2349+U2349)*0.2))</f>
        <v/>
      </c>
      <c r="AE2349" s="21">
        <f>AC2349*AA2349</f>
        <v/>
      </c>
      <c r="AF2349" s="21">
        <f>ROUNDDOWN(R2349,-2)+ROUNDDOWN(S2349,-2)</f>
        <v/>
      </c>
      <c r="AG2349" s="21">
        <f>ROUNDDOWN(MAX(0,R2349-(AB2349+AC2349+AE2349)*0.6),-2)+ROUNDDOWN(MAX(0,S2349-(AB2349+AC2349+AE2349)*0.4),-2)</f>
        <v/>
      </c>
      <c r="AH2349" s="21">
        <f>ROUNDDOWN(MAX(0,T2349-(AB2349+AD2349)*0.6),-2)+ROUNDDOWN(MAX(0,U2349-(AB2349+AD2349)*0.4),-2)</f>
        <v/>
      </c>
      <c r="AI2349" s="21">
        <f>ROUNDDOWN(T2349,-2)+ROUNDDOWN(U2349,-2)</f>
        <v/>
      </c>
      <c r="AJ2349" s="21">
        <f>M2349+AF2349</f>
        <v/>
      </c>
      <c r="AK2349" s="21">
        <f>M2349+AG2349</f>
        <v/>
      </c>
      <c r="AL2349" s="21">
        <f>N2349+AH2349</f>
        <v/>
      </c>
      <c r="AM2349" s="21">
        <f>O2349+AI2349</f>
        <v/>
      </c>
      <c r="AN2349" s="21">
        <f>N2349+AI2349</f>
        <v/>
      </c>
      <c r="AO2349" s="21">
        <f>ROUNDDOWN((R2349+S2349)*0.2/Y2349+2000,0)</f>
        <v/>
      </c>
      <c r="AP2349" s="21">
        <f>ROUNDDOWN((T2349+U2349)*0.2/Z2349+2000,0)</f>
        <v/>
      </c>
      <c r="AQ2349" s="21">
        <f>AL2349-AK2349</f>
        <v/>
      </c>
      <c r="AR2349" s="21">
        <f>AM2349-AK2349</f>
        <v/>
      </c>
      <c r="AS2349" s="21">
        <f>AM2349-AL2349</f>
        <v/>
      </c>
      <c r="AT2349" s="21">
        <f>AK2349+C2349-AJ2349</f>
        <v/>
      </c>
      <c r="AU2349" s="21">
        <f>AL2349+C2349-AM2349</f>
        <v/>
      </c>
      <c r="AV2349" s="21">
        <f>AN2349+C2349-AM2349</f>
        <v/>
      </c>
    </row>
    <row r="2350">
      <c r="A2350" t="inlineStr">
        <is>
          <t>1万円刻み</t>
        </is>
      </c>
      <c r="B2350" s="21">
        <f>'5_1万円刻み'!$A$587</f>
        <v/>
      </c>
      <c r="C2350" s="21">
        <f>AO2350</f>
        <v/>
      </c>
      <c r="D2350" s="21" t="n">
        <v>0</v>
      </c>
      <c r="E2350" s="21">
        <f>ROUND(MIN(B2350/12,650000)*12*0.0915+MIN(B2350/12,1390000)*12*(0.0504+0)+B2350*0.005,0)</f>
        <v/>
      </c>
      <c r="F2350" s="21">
        <f>IF(B2350&lt;741000,0,IF(B2350&lt;2191000,B2350-740000,IF(B2350&lt;2193000,1451000,IF(B2350&lt;2196000,1453000,IF(B2350&lt;2200000,1456000,IF(B2350&lt;3600000,ROUND(ROUNDDOWN(B2350/4,-3)*2.8,0)-80000,IF(B2350&lt;6600000,ROUND(ROUNDDOWN(B2350/4,-3)*3.2,0)-440000,IF(B2350&lt;8500000,ROUNDDOWN(B2350*0.9,0)-1100000,B2350-1950000))))))))</f>
        <v/>
      </c>
      <c r="G2350" s="21">
        <f>IF(F2350&gt;23500000,NA(),IF(F2350&lt;=4890000,1040000,IF(F2350&lt;=6550000,670000,620000)))</f>
        <v/>
      </c>
      <c r="H2350" s="21">
        <f>IF(D2350&lt;=0,0,MAX(0,MIN(2000000,D2350-MIN(100000,ROUNDDOWN(F2350*0.05,0)))))</f>
        <v/>
      </c>
      <c r="I2350" s="21">
        <f>IF(C2350&lt;=2000,0,MIN(C2350,ROUNDDOWN(F2350*0.4,0))-2000)</f>
        <v/>
      </c>
      <c r="J2350" s="21">
        <f>MAX(0,ROUNDDOWN(F2350-E2350-G2350,-3))</f>
        <v/>
      </c>
      <c r="K2350" s="21">
        <f>MAX(0,ROUNDDOWN(F2350-E2350-G2350-H2350-I2350,-3))</f>
        <v/>
      </c>
      <c r="L2350" s="21">
        <f>MAX(0,ROUNDDOWN(F2350-E2350-G2350-H2350,-3))</f>
        <v/>
      </c>
      <c r="M2350" s="21">
        <f>IF(J2350&lt;=0,0,ROUNDDOWN((J2350*LOOKUP(J2350,{0,1950001,3300001,6950001,9000001,18000001,40000001},{0.05,0.1,0.2,0.23,0.33,0.4,0.45})-LOOKUP(J2350,{0,1950001,3300001,6950001,9000001,18000001,40000001},{0,97500,427500,636000,1536000,2796000,4796000}))*1.021,-2))</f>
        <v/>
      </c>
      <c r="N2350" s="21">
        <f>IF(K2350&lt;=0,0,ROUNDDOWN((K2350*LOOKUP(K2350,{0,1950001,3300001,6950001,9000001,18000001,40000001},{0.05,0.1,0.2,0.23,0.33,0.4,0.45})-LOOKUP(K2350,{0,1950001,3300001,6950001,9000001,18000001,40000001},{0,97500,427500,636000,1536000,2796000,4796000}))*1.021,-2))</f>
        <v/>
      </c>
      <c r="O2350" s="21">
        <f>IF(L2350&lt;=0,0,ROUNDDOWN((L2350*LOOKUP(L2350,{0,1950001,3300001,6950001,9000001,18000001,40000001},{0.05,0.1,0.2,0.23,0.33,0.4,0.45})-LOOKUP(L2350,{0,1950001,3300001,6950001,9000001,18000001,40000001},{0,97500,427500,636000,1536000,2796000,4796000}))*1.021,-2))</f>
        <v/>
      </c>
      <c r="P2350" s="21">
        <f>MAX(0,ROUNDDOWN(F2350-E2350-430000,-3))</f>
        <v/>
      </c>
      <c r="Q2350" s="21">
        <f>MAX(0,ROUNDDOWN(F2350-E2350-430000-H2350,-3))</f>
        <v/>
      </c>
      <c r="R2350" s="21">
        <f>IF(F2350&lt;=450000,0,MAX(0,P2350*0.06-MIN(50000,P2350)*0.03))</f>
        <v/>
      </c>
      <c r="S2350" s="21">
        <f>IF(F2350&lt;=450000,0,MAX(0,P2350*0.04-MIN(50000,P2350)*0.02))</f>
        <v/>
      </c>
      <c r="T2350" s="21">
        <f>IF(F2350&lt;=450000,0,MAX(0,Q2350*0.06-MIN(50000,Q2350)*0.03))</f>
        <v/>
      </c>
      <c r="U2350" s="21">
        <f>IF(F2350&lt;=450000,0,MAX(0,Q2350*0.04-MIN(50000,Q2350)*0.02))</f>
        <v/>
      </c>
      <c r="V2350" s="21">
        <f>50000+MAX(0,G2350-480000)</f>
        <v/>
      </c>
      <c r="W2350" s="21">
        <f>P2350-V2350</f>
        <v/>
      </c>
      <c r="X2350" s="21">
        <f>Q2350-V2350</f>
        <v/>
      </c>
      <c r="Y2350" s="22">
        <f>IF(W2350&lt;0,0.9,LOOKUP(W2350,{0,1950001,3300001,6950001,9000001,18000001,40000001},{0.84895,0.7979,0.6958,0.66517,0.56307,0.4916,0.44055}))</f>
        <v/>
      </c>
      <c r="Z2350" s="22">
        <f>IF(X2350&lt;0,0.9,LOOKUP(X2350,{0,1950001,3300001,6950001,9000001,18000001,40000001},{0.84895,0.7979,0.6958,0.66517,0.56307,0.4916,0.44055}))</f>
        <v/>
      </c>
      <c r="AA2350" s="22">
        <f>IF(W2350&lt;0,0,CHOOSE(MATCH(W2350,{0,1950001,3300001,6950001,9000001},1),5.105/84.895,10.21/79.79,20.42/69.58,23.483/66.517,33.693/56.307))</f>
        <v/>
      </c>
      <c r="AB2350" s="21">
        <f>IF(C2350&lt;=2000,0,(MIN(C2350,ROUNDDOWN(F2350*0.3,0))-2000)*0.1)</f>
        <v/>
      </c>
      <c r="AC2350" s="21">
        <f>IF(C2350&lt;=2000,0,MIN((C2350-2000)*Y2350,(R2350+S2350)*0.2))</f>
        <v/>
      </c>
      <c r="AD2350" s="21">
        <f>IF(C2350&lt;=2000,0,MIN((C2350-2000)*Z2350,(T2350+U2350)*0.2))</f>
        <v/>
      </c>
      <c r="AE2350" s="21">
        <f>AC2350*AA2350</f>
        <v/>
      </c>
      <c r="AF2350" s="21">
        <f>ROUNDDOWN(R2350,-2)+ROUNDDOWN(S2350,-2)</f>
        <v/>
      </c>
      <c r="AG2350" s="21">
        <f>ROUNDDOWN(MAX(0,R2350-(AB2350+AC2350+AE2350)*0.6),-2)+ROUNDDOWN(MAX(0,S2350-(AB2350+AC2350+AE2350)*0.4),-2)</f>
        <v/>
      </c>
      <c r="AH2350" s="21">
        <f>ROUNDDOWN(MAX(0,T2350-(AB2350+AD2350)*0.6),-2)+ROUNDDOWN(MAX(0,U2350-(AB2350+AD2350)*0.4),-2)</f>
        <v/>
      </c>
      <c r="AI2350" s="21">
        <f>ROUNDDOWN(T2350,-2)+ROUNDDOWN(U2350,-2)</f>
        <v/>
      </c>
      <c r="AJ2350" s="21">
        <f>M2350+AF2350</f>
        <v/>
      </c>
      <c r="AK2350" s="21">
        <f>M2350+AG2350</f>
        <v/>
      </c>
      <c r="AL2350" s="21">
        <f>N2350+AH2350</f>
        <v/>
      </c>
      <c r="AM2350" s="21">
        <f>O2350+AI2350</f>
        <v/>
      </c>
      <c r="AN2350" s="21">
        <f>N2350+AI2350</f>
        <v/>
      </c>
      <c r="AO2350" s="21">
        <f>ROUNDDOWN((R2350+S2350)*0.2/Y2350+2000,0)</f>
        <v/>
      </c>
      <c r="AP2350" s="21">
        <f>ROUNDDOWN((T2350+U2350)*0.2/Z2350+2000,0)</f>
        <v/>
      </c>
      <c r="AQ2350" s="21">
        <f>AL2350-AK2350</f>
        <v/>
      </c>
      <c r="AR2350" s="21">
        <f>AM2350-AK2350</f>
        <v/>
      </c>
      <c r="AS2350" s="21">
        <f>AM2350-AL2350</f>
        <v/>
      </c>
      <c r="AT2350" s="21">
        <f>AK2350+C2350-AJ2350</f>
        <v/>
      </c>
      <c r="AU2350" s="21">
        <f>AL2350+C2350-AM2350</f>
        <v/>
      </c>
      <c r="AV2350" s="21">
        <f>AN2350+C2350-AM2350</f>
        <v/>
      </c>
    </row>
    <row r="2351">
      <c r="A2351" t="inlineStr">
        <is>
          <t>1万円刻み</t>
        </is>
      </c>
      <c r="B2351" s="21">
        <f>'5_1万円刻み'!$A$588</f>
        <v/>
      </c>
      <c r="C2351" s="21">
        <f>AO2351</f>
        <v/>
      </c>
      <c r="D2351" s="21" t="n">
        <v>0</v>
      </c>
      <c r="E2351" s="21">
        <f>ROUND(MIN(B2351/12,650000)*12*0.0915+MIN(B2351/12,1390000)*12*(0.0504+0)+B2351*0.005,0)</f>
        <v/>
      </c>
      <c r="F2351" s="21">
        <f>IF(B2351&lt;741000,0,IF(B2351&lt;2191000,B2351-740000,IF(B2351&lt;2193000,1451000,IF(B2351&lt;2196000,1453000,IF(B2351&lt;2200000,1456000,IF(B2351&lt;3600000,ROUND(ROUNDDOWN(B2351/4,-3)*2.8,0)-80000,IF(B2351&lt;6600000,ROUND(ROUNDDOWN(B2351/4,-3)*3.2,0)-440000,IF(B2351&lt;8500000,ROUNDDOWN(B2351*0.9,0)-1100000,B2351-1950000))))))))</f>
        <v/>
      </c>
      <c r="G2351" s="21">
        <f>IF(F2351&gt;23500000,NA(),IF(F2351&lt;=4890000,1040000,IF(F2351&lt;=6550000,670000,620000)))</f>
        <v/>
      </c>
      <c r="H2351" s="21">
        <f>IF(D2351&lt;=0,0,MAX(0,MIN(2000000,D2351-MIN(100000,ROUNDDOWN(F2351*0.05,0)))))</f>
        <v/>
      </c>
      <c r="I2351" s="21">
        <f>IF(C2351&lt;=2000,0,MIN(C2351,ROUNDDOWN(F2351*0.4,0))-2000)</f>
        <v/>
      </c>
      <c r="J2351" s="21">
        <f>MAX(0,ROUNDDOWN(F2351-E2351-G2351,-3))</f>
        <v/>
      </c>
      <c r="K2351" s="21">
        <f>MAX(0,ROUNDDOWN(F2351-E2351-G2351-H2351-I2351,-3))</f>
        <v/>
      </c>
      <c r="L2351" s="21">
        <f>MAX(0,ROUNDDOWN(F2351-E2351-G2351-H2351,-3))</f>
        <v/>
      </c>
      <c r="M2351" s="21">
        <f>IF(J2351&lt;=0,0,ROUNDDOWN((J2351*LOOKUP(J2351,{0,1950001,3300001,6950001,9000001,18000001,40000001},{0.05,0.1,0.2,0.23,0.33,0.4,0.45})-LOOKUP(J2351,{0,1950001,3300001,6950001,9000001,18000001,40000001},{0,97500,427500,636000,1536000,2796000,4796000}))*1.021,-2))</f>
        <v/>
      </c>
      <c r="N2351" s="21">
        <f>IF(K2351&lt;=0,0,ROUNDDOWN((K2351*LOOKUP(K2351,{0,1950001,3300001,6950001,9000001,18000001,40000001},{0.05,0.1,0.2,0.23,0.33,0.4,0.45})-LOOKUP(K2351,{0,1950001,3300001,6950001,9000001,18000001,40000001},{0,97500,427500,636000,1536000,2796000,4796000}))*1.021,-2))</f>
        <v/>
      </c>
      <c r="O2351" s="21">
        <f>IF(L2351&lt;=0,0,ROUNDDOWN((L2351*LOOKUP(L2351,{0,1950001,3300001,6950001,9000001,18000001,40000001},{0.05,0.1,0.2,0.23,0.33,0.4,0.45})-LOOKUP(L2351,{0,1950001,3300001,6950001,9000001,18000001,40000001},{0,97500,427500,636000,1536000,2796000,4796000}))*1.021,-2))</f>
        <v/>
      </c>
      <c r="P2351" s="21">
        <f>MAX(0,ROUNDDOWN(F2351-E2351-430000,-3))</f>
        <v/>
      </c>
      <c r="Q2351" s="21">
        <f>MAX(0,ROUNDDOWN(F2351-E2351-430000-H2351,-3))</f>
        <v/>
      </c>
      <c r="R2351" s="21">
        <f>IF(F2351&lt;=450000,0,MAX(0,P2351*0.06-MIN(50000,P2351)*0.03))</f>
        <v/>
      </c>
      <c r="S2351" s="21">
        <f>IF(F2351&lt;=450000,0,MAX(0,P2351*0.04-MIN(50000,P2351)*0.02))</f>
        <v/>
      </c>
      <c r="T2351" s="21">
        <f>IF(F2351&lt;=450000,0,MAX(0,Q2351*0.06-MIN(50000,Q2351)*0.03))</f>
        <v/>
      </c>
      <c r="U2351" s="21">
        <f>IF(F2351&lt;=450000,0,MAX(0,Q2351*0.04-MIN(50000,Q2351)*0.02))</f>
        <v/>
      </c>
      <c r="V2351" s="21">
        <f>50000+MAX(0,G2351-480000)</f>
        <v/>
      </c>
      <c r="W2351" s="21">
        <f>P2351-V2351</f>
        <v/>
      </c>
      <c r="X2351" s="21">
        <f>Q2351-V2351</f>
        <v/>
      </c>
      <c r="Y2351" s="22">
        <f>IF(W2351&lt;0,0.9,LOOKUP(W2351,{0,1950001,3300001,6950001,9000001,18000001,40000001},{0.84895,0.7979,0.6958,0.66517,0.56307,0.4916,0.44055}))</f>
        <v/>
      </c>
      <c r="Z2351" s="22">
        <f>IF(X2351&lt;0,0.9,LOOKUP(X2351,{0,1950001,3300001,6950001,9000001,18000001,40000001},{0.84895,0.7979,0.6958,0.66517,0.56307,0.4916,0.44055}))</f>
        <v/>
      </c>
      <c r="AA2351" s="22">
        <f>IF(W2351&lt;0,0,CHOOSE(MATCH(W2351,{0,1950001,3300001,6950001,9000001},1),5.105/84.895,10.21/79.79,20.42/69.58,23.483/66.517,33.693/56.307))</f>
        <v/>
      </c>
      <c r="AB2351" s="21">
        <f>IF(C2351&lt;=2000,0,(MIN(C2351,ROUNDDOWN(F2351*0.3,0))-2000)*0.1)</f>
        <v/>
      </c>
      <c r="AC2351" s="21">
        <f>IF(C2351&lt;=2000,0,MIN((C2351-2000)*Y2351,(R2351+S2351)*0.2))</f>
        <v/>
      </c>
      <c r="AD2351" s="21">
        <f>IF(C2351&lt;=2000,0,MIN((C2351-2000)*Z2351,(T2351+U2351)*0.2))</f>
        <v/>
      </c>
      <c r="AE2351" s="21">
        <f>AC2351*AA2351</f>
        <v/>
      </c>
      <c r="AF2351" s="21">
        <f>ROUNDDOWN(R2351,-2)+ROUNDDOWN(S2351,-2)</f>
        <v/>
      </c>
      <c r="AG2351" s="21">
        <f>ROUNDDOWN(MAX(0,R2351-(AB2351+AC2351+AE2351)*0.6),-2)+ROUNDDOWN(MAX(0,S2351-(AB2351+AC2351+AE2351)*0.4),-2)</f>
        <v/>
      </c>
      <c r="AH2351" s="21">
        <f>ROUNDDOWN(MAX(0,T2351-(AB2351+AD2351)*0.6),-2)+ROUNDDOWN(MAX(0,U2351-(AB2351+AD2351)*0.4),-2)</f>
        <v/>
      </c>
      <c r="AI2351" s="21">
        <f>ROUNDDOWN(T2351,-2)+ROUNDDOWN(U2351,-2)</f>
        <v/>
      </c>
      <c r="AJ2351" s="21">
        <f>M2351+AF2351</f>
        <v/>
      </c>
      <c r="AK2351" s="21">
        <f>M2351+AG2351</f>
        <v/>
      </c>
      <c r="AL2351" s="21">
        <f>N2351+AH2351</f>
        <v/>
      </c>
      <c r="AM2351" s="21">
        <f>O2351+AI2351</f>
        <v/>
      </c>
      <c r="AN2351" s="21">
        <f>N2351+AI2351</f>
        <v/>
      </c>
      <c r="AO2351" s="21">
        <f>ROUNDDOWN((R2351+S2351)*0.2/Y2351+2000,0)</f>
        <v/>
      </c>
      <c r="AP2351" s="21">
        <f>ROUNDDOWN((T2351+U2351)*0.2/Z2351+2000,0)</f>
        <v/>
      </c>
      <c r="AQ2351" s="21">
        <f>AL2351-AK2351</f>
        <v/>
      </c>
      <c r="AR2351" s="21">
        <f>AM2351-AK2351</f>
        <v/>
      </c>
      <c r="AS2351" s="21">
        <f>AM2351-AL2351</f>
        <v/>
      </c>
      <c r="AT2351" s="21">
        <f>AK2351+C2351-AJ2351</f>
        <v/>
      </c>
      <c r="AU2351" s="21">
        <f>AL2351+C2351-AM2351</f>
        <v/>
      </c>
      <c r="AV2351" s="21">
        <f>AN2351+C2351-AM2351</f>
        <v/>
      </c>
    </row>
    <row r="2352">
      <c r="A2352" t="inlineStr">
        <is>
          <t>1万円刻み</t>
        </is>
      </c>
      <c r="B2352" s="21">
        <f>'5_1万円刻み'!$A$589</f>
        <v/>
      </c>
      <c r="C2352" s="21">
        <f>AO2352</f>
        <v/>
      </c>
      <c r="D2352" s="21" t="n">
        <v>0</v>
      </c>
      <c r="E2352" s="21">
        <f>ROUND(MIN(B2352/12,650000)*12*0.0915+MIN(B2352/12,1390000)*12*(0.0504+0)+B2352*0.005,0)</f>
        <v/>
      </c>
      <c r="F2352" s="21">
        <f>IF(B2352&lt;741000,0,IF(B2352&lt;2191000,B2352-740000,IF(B2352&lt;2193000,1451000,IF(B2352&lt;2196000,1453000,IF(B2352&lt;2200000,1456000,IF(B2352&lt;3600000,ROUND(ROUNDDOWN(B2352/4,-3)*2.8,0)-80000,IF(B2352&lt;6600000,ROUND(ROUNDDOWN(B2352/4,-3)*3.2,0)-440000,IF(B2352&lt;8500000,ROUNDDOWN(B2352*0.9,0)-1100000,B2352-1950000))))))))</f>
        <v/>
      </c>
      <c r="G2352" s="21">
        <f>IF(F2352&gt;23500000,NA(),IF(F2352&lt;=4890000,1040000,IF(F2352&lt;=6550000,670000,620000)))</f>
        <v/>
      </c>
      <c r="H2352" s="21">
        <f>IF(D2352&lt;=0,0,MAX(0,MIN(2000000,D2352-MIN(100000,ROUNDDOWN(F2352*0.05,0)))))</f>
        <v/>
      </c>
      <c r="I2352" s="21">
        <f>IF(C2352&lt;=2000,0,MIN(C2352,ROUNDDOWN(F2352*0.4,0))-2000)</f>
        <v/>
      </c>
      <c r="J2352" s="21">
        <f>MAX(0,ROUNDDOWN(F2352-E2352-G2352,-3))</f>
        <v/>
      </c>
      <c r="K2352" s="21">
        <f>MAX(0,ROUNDDOWN(F2352-E2352-G2352-H2352-I2352,-3))</f>
        <v/>
      </c>
      <c r="L2352" s="21">
        <f>MAX(0,ROUNDDOWN(F2352-E2352-G2352-H2352,-3))</f>
        <v/>
      </c>
      <c r="M2352" s="21">
        <f>IF(J2352&lt;=0,0,ROUNDDOWN((J2352*LOOKUP(J2352,{0,1950001,3300001,6950001,9000001,18000001,40000001},{0.05,0.1,0.2,0.23,0.33,0.4,0.45})-LOOKUP(J2352,{0,1950001,3300001,6950001,9000001,18000001,40000001},{0,97500,427500,636000,1536000,2796000,4796000}))*1.021,-2))</f>
        <v/>
      </c>
      <c r="N2352" s="21">
        <f>IF(K2352&lt;=0,0,ROUNDDOWN((K2352*LOOKUP(K2352,{0,1950001,3300001,6950001,9000001,18000001,40000001},{0.05,0.1,0.2,0.23,0.33,0.4,0.45})-LOOKUP(K2352,{0,1950001,3300001,6950001,9000001,18000001,40000001},{0,97500,427500,636000,1536000,2796000,4796000}))*1.021,-2))</f>
        <v/>
      </c>
      <c r="O2352" s="21">
        <f>IF(L2352&lt;=0,0,ROUNDDOWN((L2352*LOOKUP(L2352,{0,1950001,3300001,6950001,9000001,18000001,40000001},{0.05,0.1,0.2,0.23,0.33,0.4,0.45})-LOOKUP(L2352,{0,1950001,3300001,6950001,9000001,18000001,40000001},{0,97500,427500,636000,1536000,2796000,4796000}))*1.021,-2))</f>
        <v/>
      </c>
      <c r="P2352" s="21">
        <f>MAX(0,ROUNDDOWN(F2352-E2352-430000,-3))</f>
        <v/>
      </c>
      <c r="Q2352" s="21">
        <f>MAX(0,ROUNDDOWN(F2352-E2352-430000-H2352,-3))</f>
        <v/>
      </c>
      <c r="R2352" s="21">
        <f>IF(F2352&lt;=450000,0,MAX(0,P2352*0.06-MIN(50000,P2352)*0.03))</f>
        <v/>
      </c>
      <c r="S2352" s="21">
        <f>IF(F2352&lt;=450000,0,MAX(0,P2352*0.04-MIN(50000,P2352)*0.02))</f>
        <v/>
      </c>
      <c r="T2352" s="21">
        <f>IF(F2352&lt;=450000,0,MAX(0,Q2352*0.06-MIN(50000,Q2352)*0.03))</f>
        <v/>
      </c>
      <c r="U2352" s="21">
        <f>IF(F2352&lt;=450000,0,MAX(0,Q2352*0.04-MIN(50000,Q2352)*0.02))</f>
        <v/>
      </c>
      <c r="V2352" s="21">
        <f>50000+MAX(0,G2352-480000)</f>
        <v/>
      </c>
      <c r="W2352" s="21">
        <f>P2352-V2352</f>
        <v/>
      </c>
      <c r="X2352" s="21">
        <f>Q2352-V2352</f>
        <v/>
      </c>
      <c r="Y2352" s="22">
        <f>IF(W2352&lt;0,0.9,LOOKUP(W2352,{0,1950001,3300001,6950001,9000001,18000001,40000001},{0.84895,0.7979,0.6958,0.66517,0.56307,0.4916,0.44055}))</f>
        <v/>
      </c>
      <c r="Z2352" s="22">
        <f>IF(X2352&lt;0,0.9,LOOKUP(X2352,{0,1950001,3300001,6950001,9000001,18000001,40000001},{0.84895,0.7979,0.6958,0.66517,0.56307,0.4916,0.44055}))</f>
        <v/>
      </c>
      <c r="AA2352" s="22">
        <f>IF(W2352&lt;0,0,CHOOSE(MATCH(W2352,{0,1950001,3300001,6950001,9000001},1),5.105/84.895,10.21/79.79,20.42/69.58,23.483/66.517,33.693/56.307))</f>
        <v/>
      </c>
      <c r="AB2352" s="21">
        <f>IF(C2352&lt;=2000,0,(MIN(C2352,ROUNDDOWN(F2352*0.3,0))-2000)*0.1)</f>
        <v/>
      </c>
      <c r="AC2352" s="21">
        <f>IF(C2352&lt;=2000,0,MIN((C2352-2000)*Y2352,(R2352+S2352)*0.2))</f>
        <v/>
      </c>
      <c r="AD2352" s="21">
        <f>IF(C2352&lt;=2000,0,MIN((C2352-2000)*Z2352,(T2352+U2352)*0.2))</f>
        <v/>
      </c>
      <c r="AE2352" s="21">
        <f>AC2352*AA2352</f>
        <v/>
      </c>
      <c r="AF2352" s="21">
        <f>ROUNDDOWN(R2352,-2)+ROUNDDOWN(S2352,-2)</f>
        <v/>
      </c>
      <c r="AG2352" s="21">
        <f>ROUNDDOWN(MAX(0,R2352-(AB2352+AC2352+AE2352)*0.6),-2)+ROUNDDOWN(MAX(0,S2352-(AB2352+AC2352+AE2352)*0.4),-2)</f>
        <v/>
      </c>
      <c r="AH2352" s="21">
        <f>ROUNDDOWN(MAX(0,T2352-(AB2352+AD2352)*0.6),-2)+ROUNDDOWN(MAX(0,U2352-(AB2352+AD2352)*0.4),-2)</f>
        <v/>
      </c>
      <c r="AI2352" s="21">
        <f>ROUNDDOWN(T2352,-2)+ROUNDDOWN(U2352,-2)</f>
        <v/>
      </c>
      <c r="AJ2352" s="21">
        <f>M2352+AF2352</f>
        <v/>
      </c>
      <c r="AK2352" s="21">
        <f>M2352+AG2352</f>
        <v/>
      </c>
      <c r="AL2352" s="21">
        <f>N2352+AH2352</f>
        <v/>
      </c>
      <c r="AM2352" s="21">
        <f>O2352+AI2352</f>
        <v/>
      </c>
      <c r="AN2352" s="21">
        <f>N2352+AI2352</f>
        <v/>
      </c>
      <c r="AO2352" s="21">
        <f>ROUNDDOWN((R2352+S2352)*0.2/Y2352+2000,0)</f>
        <v/>
      </c>
      <c r="AP2352" s="21">
        <f>ROUNDDOWN((T2352+U2352)*0.2/Z2352+2000,0)</f>
        <v/>
      </c>
      <c r="AQ2352" s="21">
        <f>AL2352-AK2352</f>
        <v/>
      </c>
      <c r="AR2352" s="21">
        <f>AM2352-AK2352</f>
        <v/>
      </c>
      <c r="AS2352" s="21">
        <f>AM2352-AL2352</f>
        <v/>
      </c>
      <c r="AT2352" s="21">
        <f>AK2352+C2352-AJ2352</f>
        <v/>
      </c>
      <c r="AU2352" s="21">
        <f>AL2352+C2352-AM2352</f>
        <v/>
      </c>
      <c r="AV2352" s="21">
        <f>AN2352+C2352-AM2352</f>
        <v/>
      </c>
    </row>
    <row r="2353">
      <c r="A2353" t="inlineStr">
        <is>
          <t>1万円刻み</t>
        </is>
      </c>
      <c r="B2353" s="21">
        <f>'5_1万円刻み'!$A$590</f>
        <v/>
      </c>
      <c r="C2353" s="21">
        <f>AO2353</f>
        <v/>
      </c>
      <c r="D2353" s="21" t="n">
        <v>0</v>
      </c>
      <c r="E2353" s="21">
        <f>ROUND(MIN(B2353/12,650000)*12*0.0915+MIN(B2353/12,1390000)*12*(0.0504+0)+B2353*0.005,0)</f>
        <v/>
      </c>
      <c r="F2353" s="21">
        <f>IF(B2353&lt;741000,0,IF(B2353&lt;2191000,B2353-740000,IF(B2353&lt;2193000,1451000,IF(B2353&lt;2196000,1453000,IF(B2353&lt;2200000,1456000,IF(B2353&lt;3600000,ROUND(ROUNDDOWN(B2353/4,-3)*2.8,0)-80000,IF(B2353&lt;6600000,ROUND(ROUNDDOWN(B2353/4,-3)*3.2,0)-440000,IF(B2353&lt;8500000,ROUNDDOWN(B2353*0.9,0)-1100000,B2353-1950000))))))))</f>
        <v/>
      </c>
      <c r="G2353" s="21">
        <f>IF(F2353&gt;23500000,NA(),IF(F2353&lt;=4890000,1040000,IF(F2353&lt;=6550000,670000,620000)))</f>
        <v/>
      </c>
      <c r="H2353" s="21">
        <f>IF(D2353&lt;=0,0,MAX(0,MIN(2000000,D2353-MIN(100000,ROUNDDOWN(F2353*0.05,0)))))</f>
        <v/>
      </c>
      <c r="I2353" s="21">
        <f>IF(C2353&lt;=2000,0,MIN(C2353,ROUNDDOWN(F2353*0.4,0))-2000)</f>
        <v/>
      </c>
      <c r="J2353" s="21">
        <f>MAX(0,ROUNDDOWN(F2353-E2353-G2353,-3))</f>
        <v/>
      </c>
      <c r="K2353" s="21">
        <f>MAX(0,ROUNDDOWN(F2353-E2353-G2353-H2353-I2353,-3))</f>
        <v/>
      </c>
      <c r="L2353" s="21">
        <f>MAX(0,ROUNDDOWN(F2353-E2353-G2353-H2353,-3))</f>
        <v/>
      </c>
      <c r="M2353" s="21">
        <f>IF(J2353&lt;=0,0,ROUNDDOWN((J2353*LOOKUP(J2353,{0,1950001,3300001,6950001,9000001,18000001,40000001},{0.05,0.1,0.2,0.23,0.33,0.4,0.45})-LOOKUP(J2353,{0,1950001,3300001,6950001,9000001,18000001,40000001},{0,97500,427500,636000,1536000,2796000,4796000}))*1.021,-2))</f>
        <v/>
      </c>
      <c r="N2353" s="21">
        <f>IF(K2353&lt;=0,0,ROUNDDOWN((K2353*LOOKUP(K2353,{0,1950001,3300001,6950001,9000001,18000001,40000001},{0.05,0.1,0.2,0.23,0.33,0.4,0.45})-LOOKUP(K2353,{0,1950001,3300001,6950001,9000001,18000001,40000001},{0,97500,427500,636000,1536000,2796000,4796000}))*1.021,-2))</f>
        <v/>
      </c>
      <c r="O2353" s="21">
        <f>IF(L2353&lt;=0,0,ROUNDDOWN((L2353*LOOKUP(L2353,{0,1950001,3300001,6950001,9000001,18000001,40000001},{0.05,0.1,0.2,0.23,0.33,0.4,0.45})-LOOKUP(L2353,{0,1950001,3300001,6950001,9000001,18000001,40000001},{0,97500,427500,636000,1536000,2796000,4796000}))*1.021,-2))</f>
        <v/>
      </c>
      <c r="P2353" s="21">
        <f>MAX(0,ROUNDDOWN(F2353-E2353-430000,-3))</f>
        <v/>
      </c>
      <c r="Q2353" s="21">
        <f>MAX(0,ROUNDDOWN(F2353-E2353-430000-H2353,-3))</f>
        <v/>
      </c>
      <c r="R2353" s="21">
        <f>IF(F2353&lt;=450000,0,MAX(0,P2353*0.06-MIN(50000,P2353)*0.03))</f>
        <v/>
      </c>
      <c r="S2353" s="21">
        <f>IF(F2353&lt;=450000,0,MAX(0,P2353*0.04-MIN(50000,P2353)*0.02))</f>
        <v/>
      </c>
      <c r="T2353" s="21">
        <f>IF(F2353&lt;=450000,0,MAX(0,Q2353*0.06-MIN(50000,Q2353)*0.03))</f>
        <v/>
      </c>
      <c r="U2353" s="21">
        <f>IF(F2353&lt;=450000,0,MAX(0,Q2353*0.04-MIN(50000,Q2353)*0.02))</f>
        <v/>
      </c>
      <c r="V2353" s="21">
        <f>50000+MAX(0,G2353-480000)</f>
        <v/>
      </c>
      <c r="W2353" s="21">
        <f>P2353-V2353</f>
        <v/>
      </c>
      <c r="X2353" s="21">
        <f>Q2353-V2353</f>
        <v/>
      </c>
      <c r="Y2353" s="22">
        <f>IF(W2353&lt;0,0.9,LOOKUP(W2353,{0,1950001,3300001,6950001,9000001,18000001,40000001},{0.84895,0.7979,0.6958,0.66517,0.56307,0.4916,0.44055}))</f>
        <v/>
      </c>
      <c r="Z2353" s="22">
        <f>IF(X2353&lt;0,0.9,LOOKUP(X2353,{0,1950001,3300001,6950001,9000001,18000001,40000001},{0.84895,0.7979,0.6958,0.66517,0.56307,0.4916,0.44055}))</f>
        <v/>
      </c>
      <c r="AA2353" s="22">
        <f>IF(W2353&lt;0,0,CHOOSE(MATCH(W2353,{0,1950001,3300001,6950001,9000001},1),5.105/84.895,10.21/79.79,20.42/69.58,23.483/66.517,33.693/56.307))</f>
        <v/>
      </c>
      <c r="AB2353" s="21">
        <f>IF(C2353&lt;=2000,0,(MIN(C2353,ROUNDDOWN(F2353*0.3,0))-2000)*0.1)</f>
        <v/>
      </c>
      <c r="AC2353" s="21">
        <f>IF(C2353&lt;=2000,0,MIN((C2353-2000)*Y2353,(R2353+S2353)*0.2))</f>
        <v/>
      </c>
      <c r="AD2353" s="21">
        <f>IF(C2353&lt;=2000,0,MIN((C2353-2000)*Z2353,(T2353+U2353)*0.2))</f>
        <v/>
      </c>
      <c r="AE2353" s="21">
        <f>AC2353*AA2353</f>
        <v/>
      </c>
      <c r="AF2353" s="21">
        <f>ROUNDDOWN(R2353,-2)+ROUNDDOWN(S2353,-2)</f>
        <v/>
      </c>
      <c r="AG2353" s="21">
        <f>ROUNDDOWN(MAX(0,R2353-(AB2353+AC2353+AE2353)*0.6),-2)+ROUNDDOWN(MAX(0,S2353-(AB2353+AC2353+AE2353)*0.4),-2)</f>
        <v/>
      </c>
      <c r="AH2353" s="21">
        <f>ROUNDDOWN(MAX(0,T2353-(AB2353+AD2353)*0.6),-2)+ROUNDDOWN(MAX(0,U2353-(AB2353+AD2353)*0.4),-2)</f>
        <v/>
      </c>
      <c r="AI2353" s="21">
        <f>ROUNDDOWN(T2353,-2)+ROUNDDOWN(U2353,-2)</f>
        <v/>
      </c>
      <c r="AJ2353" s="21">
        <f>M2353+AF2353</f>
        <v/>
      </c>
      <c r="AK2353" s="21">
        <f>M2353+AG2353</f>
        <v/>
      </c>
      <c r="AL2353" s="21">
        <f>N2353+AH2353</f>
        <v/>
      </c>
      <c r="AM2353" s="21">
        <f>O2353+AI2353</f>
        <v/>
      </c>
      <c r="AN2353" s="21">
        <f>N2353+AI2353</f>
        <v/>
      </c>
      <c r="AO2353" s="21">
        <f>ROUNDDOWN((R2353+S2353)*0.2/Y2353+2000,0)</f>
        <v/>
      </c>
      <c r="AP2353" s="21">
        <f>ROUNDDOWN((T2353+U2353)*0.2/Z2353+2000,0)</f>
        <v/>
      </c>
      <c r="AQ2353" s="21">
        <f>AL2353-AK2353</f>
        <v/>
      </c>
      <c r="AR2353" s="21">
        <f>AM2353-AK2353</f>
        <v/>
      </c>
      <c r="AS2353" s="21">
        <f>AM2353-AL2353</f>
        <v/>
      </c>
      <c r="AT2353" s="21">
        <f>AK2353+C2353-AJ2353</f>
        <v/>
      </c>
      <c r="AU2353" s="21">
        <f>AL2353+C2353-AM2353</f>
        <v/>
      </c>
      <c r="AV2353" s="21">
        <f>AN2353+C2353-AM2353</f>
        <v/>
      </c>
    </row>
    <row r="2354">
      <c r="A2354" t="inlineStr">
        <is>
          <t>1万円刻み</t>
        </is>
      </c>
      <c r="B2354" s="21">
        <f>'5_1万円刻み'!$A$591</f>
        <v/>
      </c>
      <c r="C2354" s="21">
        <f>AO2354</f>
        <v/>
      </c>
      <c r="D2354" s="21" t="n">
        <v>0</v>
      </c>
      <c r="E2354" s="21">
        <f>ROUND(MIN(B2354/12,650000)*12*0.0915+MIN(B2354/12,1390000)*12*(0.0504+0)+B2354*0.005,0)</f>
        <v/>
      </c>
      <c r="F2354" s="21">
        <f>IF(B2354&lt;741000,0,IF(B2354&lt;2191000,B2354-740000,IF(B2354&lt;2193000,1451000,IF(B2354&lt;2196000,1453000,IF(B2354&lt;2200000,1456000,IF(B2354&lt;3600000,ROUND(ROUNDDOWN(B2354/4,-3)*2.8,0)-80000,IF(B2354&lt;6600000,ROUND(ROUNDDOWN(B2354/4,-3)*3.2,0)-440000,IF(B2354&lt;8500000,ROUNDDOWN(B2354*0.9,0)-1100000,B2354-1950000))))))))</f>
        <v/>
      </c>
      <c r="G2354" s="21">
        <f>IF(F2354&gt;23500000,NA(),IF(F2354&lt;=4890000,1040000,IF(F2354&lt;=6550000,670000,620000)))</f>
        <v/>
      </c>
      <c r="H2354" s="21">
        <f>IF(D2354&lt;=0,0,MAX(0,MIN(2000000,D2354-MIN(100000,ROUNDDOWN(F2354*0.05,0)))))</f>
        <v/>
      </c>
      <c r="I2354" s="21">
        <f>IF(C2354&lt;=2000,0,MIN(C2354,ROUNDDOWN(F2354*0.4,0))-2000)</f>
        <v/>
      </c>
      <c r="J2354" s="21">
        <f>MAX(0,ROUNDDOWN(F2354-E2354-G2354,-3))</f>
        <v/>
      </c>
      <c r="K2354" s="21">
        <f>MAX(0,ROUNDDOWN(F2354-E2354-G2354-H2354-I2354,-3))</f>
        <v/>
      </c>
      <c r="L2354" s="21">
        <f>MAX(0,ROUNDDOWN(F2354-E2354-G2354-H2354,-3))</f>
        <v/>
      </c>
      <c r="M2354" s="21">
        <f>IF(J2354&lt;=0,0,ROUNDDOWN((J2354*LOOKUP(J2354,{0,1950001,3300001,6950001,9000001,18000001,40000001},{0.05,0.1,0.2,0.23,0.33,0.4,0.45})-LOOKUP(J2354,{0,1950001,3300001,6950001,9000001,18000001,40000001},{0,97500,427500,636000,1536000,2796000,4796000}))*1.021,-2))</f>
        <v/>
      </c>
      <c r="N2354" s="21">
        <f>IF(K2354&lt;=0,0,ROUNDDOWN((K2354*LOOKUP(K2354,{0,1950001,3300001,6950001,9000001,18000001,40000001},{0.05,0.1,0.2,0.23,0.33,0.4,0.45})-LOOKUP(K2354,{0,1950001,3300001,6950001,9000001,18000001,40000001},{0,97500,427500,636000,1536000,2796000,4796000}))*1.021,-2))</f>
        <v/>
      </c>
      <c r="O2354" s="21">
        <f>IF(L2354&lt;=0,0,ROUNDDOWN((L2354*LOOKUP(L2354,{0,1950001,3300001,6950001,9000001,18000001,40000001},{0.05,0.1,0.2,0.23,0.33,0.4,0.45})-LOOKUP(L2354,{0,1950001,3300001,6950001,9000001,18000001,40000001},{0,97500,427500,636000,1536000,2796000,4796000}))*1.021,-2))</f>
        <v/>
      </c>
      <c r="P2354" s="21">
        <f>MAX(0,ROUNDDOWN(F2354-E2354-430000,-3))</f>
        <v/>
      </c>
      <c r="Q2354" s="21">
        <f>MAX(0,ROUNDDOWN(F2354-E2354-430000-H2354,-3))</f>
        <v/>
      </c>
      <c r="R2354" s="21">
        <f>IF(F2354&lt;=450000,0,MAX(0,P2354*0.06-MIN(50000,P2354)*0.03))</f>
        <v/>
      </c>
      <c r="S2354" s="21">
        <f>IF(F2354&lt;=450000,0,MAX(0,P2354*0.04-MIN(50000,P2354)*0.02))</f>
        <v/>
      </c>
      <c r="T2354" s="21">
        <f>IF(F2354&lt;=450000,0,MAX(0,Q2354*0.06-MIN(50000,Q2354)*0.03))</f>
        <v/>
      </c>
      <c r="U2354" s="21">
        <f>IF(F2354&lt;=450000,0,MAX(0,Q2354*0.04-MIN(50000,Q2354)*0.02))</f>
        <v/>
      </c>
      <c r="V2354" s="21">
        <f>50000+MAX(0,G2354-480000)</f>
        <v/>
      </c>
      <c r="W2354" s="21">
        <f>P2354-V2354</f>
        <v/>
      </c>
      <c r="X2354" s="21">
        <f>Q2354-V2354</f>
        <v/>
      </c>
      <c r="Y2354" s="22">
        <f>IF(W2354&lt;0,0.9,LOOKUP(W2354,{0,1950001,3300001,6950001,9000001,18000001,40000001},{0.84895,0.7979,0.6958,0.66517,0.56307,0.4916,0.44055}))</f>
        <v/>
      </c>
      <c r="Z2354" s="22">
        <f>IF(X2354&lt;0,0.9,LOOKUP(X2354,{0,1950001,3300001,6950001,9000001,18000001,40000001},{0.84895,0.7979,0.6958,0.66517,0.56307,0.4916,0.44055}))</f>
        <v/>
      </c>
      <c r="AA2354" s="22">
        <f>IF(W2354&lt;0,0,CHOOSE(MATCH(W2354,{0,1950001,3300001,6950001,9000001},1),5.105/84.895,10.21/79.79,20.42/69.58,23.483/66.517,33.693/56.307))</f>
        <v/>
      </c>
      <c r="AB2354" s="21">
        <f>IF(C2354&lt;=2000,0,(MIN(C2354,ROUNDDOWN(F2354*0.3,0))-2000)*0.1)</f>
        <v/>
      </c>
      <c r="AC2354" s="21">
        <f>IF(C2354&lt;=2000,0,MIN((C2354-2000)*Y2354,(R2354+S2354)*0.2))</f>
        <v/>
      </c>
      <c r="AD2354" s="21">
        <f>IF(C2354&lt;=2000,0,MIN((C2354-2000)*Z2354,(T2354+U2354)*0.2))</f>
        <v/>
      </c>
      <c r="AE2354" s="21">
        <f>AC2354*AA2354</f>
        <v/>
      </c>
      <c r="AF2354" s="21">
        <f>ROUNDDOWN(R2354,-2)+ROUNDDOWN(S2354,-2)</f>
        <v/>
      </c>
      <c r="AG2354" s="21">
        <f>ROUNDDOWN(MAX(0,R2354-(AB2354+AC2354+AE2354)*0.6),-2)+ROUNDDOWN(MAX(0,S2354-(AB2354+AC2354+AE2354)*0.4),-2)</f>
        <v/>
      </c>
      <c r="AH2354" s="21">
        <f>ROUNDDOWN(MAX(0,T2354-(AB2354+AD2354)*0.6),-2)+ROUNDDOWN(MAX(0,U2354-(AB2354+AD2354)*0.4),-2)</f>
        <v/>
      </c>
      <c r="AI2354" s="21">
        <f>ROUNDDOWN(T2354,-2)+ROUNDDOWN(U2354,-2)</f>
        <v/>
      </c>
      <c r="AJ2354" s="21">
        <f>M2354+AF2354</f>
        <v/>
      </c>
      <c r="AK2354" s="21">
        <f>M2354+AG2354</f>
        <v/>
      </c>
      <c r="AL2354" s="21">
        <f>N2354+AH2354</f>
        <v/>
      </c>
      <c r="AM2354" s="21">
        <f>O2354+AI2354</f>
        <v/>
      </c>
      <c r="AN2354" s="21">
        <f>N2354+AI2354</f>
        <v/>
      </c>
      <c r="AO2354" s="21">
        <f>ROUNDDOWN((R2354+S2354)*0.2/Y2354+2000,0)</f>
        <v/>
      </c>
      <c r="AP2354" s="21">
        <f>ROUNDDOWN((T2354+U2354)*0.2/Z2354+2000,0)</f>
        <v/>
      </c>
      <c r="AQ2354" s="21">
        <f>AL2354-AK2354</f>
        <v/>
      </c>
      <c r="AR2354" s="21">
        <f>AM2354-AK2354</f>
        <v/>
      </c>
      <c r="AS2354" s="21">
        <f>AM2354-AL2354</f>
        <v/>
      </c>
      <c r="AT2354" s="21">
        <f>AK2354+C2354-AJ2354</f>
        <v/>
      </c>
      <c r="AU2354" s="21">
        <f>AL2354+C2354-AM2354</f>
        <v/>
      </c>
      <c r="AV2354" s="21">
        <f>AN2354+C2354-AM2354</f>
        <v/>
      </c>
    </row>
    <row r="2355">
      <c r="A2355" t="inlineStr">
        <is>
          <t>1万円刻み</t>
        </is>
      </c>
      <c r="B2355" s="21">
        <f>'5_1万円刻み'!$A$592</f>
        <v/>
      </c>
      <c r="C2355" s="21">
        <f>AO2355</f>
        <v/>
      </c>
      <c r="D2355" s="21" t="n">
        <v>0</v>
      </c>
      <c r="E2355" s="21">
        <f>ROUND(MIN(B2355/12,650000)*12*0.0915+MIN(B2355/12,1390000)*12*(0.0504+0)+B2355*0.005,0)</f>
        <v/>
      </c>
      <c r="F2355" s="21">
        <f>IF(B2355&lt;741000,0,IF(B2355&lt;2191000,B2355-740000,IF(B2355&lt;2193000,1451000,IF(B2355&lt;2196000,1453000,IF(B2355&lt;2200000,1456000,IF(B2355&lt;3600000,ROUND(ROUNDDOWN(B2355/4,-3)*2.8,0)-80000,IF(B2355&lt;6600000,ROUND(ROUNDDOWN(B2355/4,-3)*3.2,0)-440000,IF(B2355&lt;8500000,ROUNDDOWN(B2355*0.9,0)-1100000,B2355-1950000))))))))</f>
        <v/>
      </c>
      <c r="G2355" s="21">
        <f>IF(F2355&gt;23500000,NA(),IF(F2355&lt;=4890000,1040000,IF(F2355&lt;=6550000,670000,620000)))</f>
        <v/>
      </c>
      <c r="H2355" s="21">
        <f>IF(D2355&lt;=0,0,MAX(0,MIN(2000000,D2355-MIN(100000,ROUNDDOWN(F2355*0.05,0)))))</f>
        <v/>
      </c>
      <c r="I2355" s="21">
        <f>IF(C2355&lt;=2000,0,MIN(C2355,ROUNDDOWN(F2355*0.4,0))-2000)</f>
        <v/>
      </c>
      <c r="J2355" s="21">
        <f>MAX(0,ROUNDDOWN(F2355-E2355-G2355,-3))</f>
        <v/>
      </c>
      <c r="K2355" s="21">
        <f>MAX(0,ROUNDDOWN(F2355-E2355-G2355-H2355-I2355,-3))</f>
        <v/>
      </c>
      <c r="L2355" s="21">
        <f>MAX(0,ROUNDDOWN(F2355-E2355-G2355-H2355,-3))</f>
        <v/>
      </c>
      <c r="M2355" s="21">
        <f>IF(J2355&lt;=0,0,ROUNDDOWN((J2355*LOOKUP(J2355,{0,1950001,3300001,6950001,9000001,18000001,40000001},{0.05,0.1,0.2,0.23,0.33,0.4,0.45})-LOOKUP(J2355,{0,1950001,3300001,6950001,9000001,18000001,40000001},{0,97500,427500,636000,1536000,2796000,4796000}))*1.021,-2))</f>
        <v/>
      </c>
      <c r="N2355" s="21">
        <f>IF(K2355&lt;=0,0,ROUNDDOWN((K2355*LOOKUP(K2355,{0,1950001,3300001,6950001,9000001,18000001,40000001},{0.05,0.1,0.2,0.23,0.33,0.4,0.45})-LOOKUP(K2355,{0,1950001,3300001,6950001,9000001,18000001,40000001},{0,97500,427500,636000,1536000,2796000,4796000}))*1.021,-2))</f>
        <v/>
      </c>
      <c r="O2355" s="21">
        <f>IF(L2355&lt;=0,0,ROUNDDOWN((L2355*LOOKUP(L2355,{0,1950001,3300001,6950001,9000001,18000001,40000001},{0.05,0.1,0.2,0.23,0.33,0.4,0.45})-LOOKUP(L2355,{0,1950001,3300001,6950001,9000001,18000001,40000001},{0,97500,427500,636000,1536000,2796000,4796000}))*1.021,-2))</f>
        <v/>
      </c>
      <c r="P2355" s="21">
        <f>MAX(0,ROUNDDOWN(F2355-E2355-430000,-3))</f>
        <v/>
      </c>
      <c r="Q2355" s="21">
        <f>MAX(0,ROUNDDOWN(F2355-E2355-430000-H2355,-3))</f>
        <v/>
      </c>
      <c r="R2355" s="21">
        <f>IF(F2355&lt;=450000,0,MAX(0,P2355*0.06-MIN(50000,P2355)*0.03))</f>
        <v/>
      </c>
      <c r="S2355" s="21">
        <f>IF(F2355&lt;=450000,0,MAX(0,P2355*0.04-MIN(50000,P2355)*0.02))</f>
        <v/>
      </c>
      <c r="T2355" s="21">
        <f>IF(F2355&lt;=450000,0,MAX(0,Q2355*0.06-MIN(50000,Q2355)*0.03))</f>
        <v/>
      </c>
      <c r="U2355" s="21">
        <f>IF(F2355&lt;=450000,0,MAX(0,Q2355*0.04-MIN(50000,Q2355)*0.02))</f>
        <v/>
      </c>
      <c r="V2355" s="21">
        <f>50000+MAX(0,G2355-480000)</f>
        <v/>
      </c>
      <c r="W2355" s="21">
        <f>P2355-V2355</f>
        <v/>
      </c>
      <c r="X2355" s="21">
        <f>Q2355-V2355</f>
        <v/>
      </c>
      <c r="Y2355" s="22">
        <f>IF(W2355&lt;0,0.9,LOOKUP(W2355,{0,1950001,3300001,6950001,9000001,18000001,40000001},{0.84895,0.7979,0.6958,0.66517,0.56307,0.4916,0.44055}))</f>
        <v/>
      </c>
      <c r="Z2355" s="22">
        <f>IF(X2355&lt;0,0.9,LOOKUP(X2355,{0,1950001,3300001,6950001,9000001,18000001,40000001},{0.84895,0.7979,0.6958,0.66517,0.56307,0.4916,0.44055}))</f>
        <v/>
      </c>
      <c r="AA2355" s="22">
        <f>IF(W2355&lt;0,0,CHOOSE(MATCH(W2355,{0,1950001,3300001,6950001,9000001},1),5.105/84.895,10.21/79.79,20.42/69.58,23.483/66.517,33.693/56.307))</f>
        <v/>
      </c>
      <c r="AB2355" s="21">
        <f>IF(C2355&lt;=2000,0,(MIN(C2355,ROUNDDOWN(F2355*0.3,0))-2000)*0.1)</f>
        <v/>
      </c>
      <c r="AC2355" s="21">
        <f>IF(C2355&lt;=2000,0,MIN((C2355-2000)*Y2355,(R2355+S2355)*0.2))</f>
        <v/>
      </c>
      <c r="AD2355" s="21">
        <f>IF(C2355&lt;=2000,0,MIN((C2355-2000)*Z2355,(T2355+U2355)*0.2))</f>
        <v/>
      </c>
      <c r="AE2355" s="21">
        <f>AC2355*AA2355</f>
        <v/>
      </c>
      <c r="AF2355" s="21">
        <f>ROUNDDOWN(R2355,-2)+ROUNDDOWN(S2355,-2)</f>
        <v/>
      </c>
      <c r="AG2355" s="21">
        <f>ROUNDDOWN(MAX(0,R2355-(AB2355+AC2355+AE2355)*0.6),-2)+ROUNDDOWN(MAX(0,S2355-(AB2355+AC2355+AE2355)*0.4),-2)</f>
        <v/>
      </c>
      <c r="AH2355" s="21">
        <f>ROUNDDOWN(MAX(0,T2355-(AB2355+AD2355)*0.6),-2)+ROUNDDOWN(MAX(0,U2355-(AB2355+AD2355)*0.4),-2)</f>
        <v/>
      </c>
      <c r="AI2355" s="21">
        <f>ROUNDDOWN(T2355,-2)+ROUNDDOWN(U2355,-2)</f>
        <v/>
      </c>
      <c r="AJ2355" s="21">
        <f>M2355+AF2355</f>
        <v/>
      </c>
      <c r="AK2355" s="21">
        <f>M2355+AG2355</f>
        <v/>
      </c>
      <c r="AL2355" s="21">
        <f>N2355+AH2355</f>
        <v/>
      </c>
      <c r="AM2355" s="21">
        <f>O2355+AI2355</f>
        <v/>
      </c>
      <c r="AN2355" s="21">
        <f>N2355+AI2355</f>
        <v/>
      </c>
      <c r="AO2355" s="21">
        <f>ROUNDDOWN((R2355+S2355)*0.2/Y2355+2000,0)</f>
        <v/>
      </c>
      <c r="AP2355" s="21">
        <f>ROUNDDOWN((T2355+U2355)*0.2/Z2355+2000,0)</f>
        <v/>
      </c>
      <c r="AQ2355" s="21">
        <f>AL2355-AK2355</f>
        <v/>
      </c>
      <c r="AR2355" s="21">
        <f>AM2355-AK2355</f>
        <v/>
      </c>
      <c r="AS2355" s="21">
        <f>AM2355-AL2355</f>
        <v/>
      </c>
      <c r="AT2355" s="21">
        <f>AK2355+C2355-AJ2355</f>
        <v/>
      </c>
      <c r="AU2355" s="21">
        <f>AL2355+C2355-AM2355</f>
        <v/>
      </c>
      <c r="AV2355" s="21">
        <f>AN2355+C2355-AM2355</f>
        <v/>
      </c>
    </row>
    <row r="2356">
      <c r="A2356" t="inlineStr">
        <is>
          <t>1万円刻み</t>
        </is>
      </c>
      <c r="B2356" s="21">
        <f>'5_1万円刻み'!$A$593</f>
        <v/>
      </c>
      <c r="C2356" s="21">
        <f>AO2356</f>
        <v/>
      </c>
      <c r="D2356" s="21" t="n">
        <v>0</v>
      </c>
      <c r="E2356" s="21">
        <f>ROUND(MIN(B2356/12,650000)*12*0.0915+MIN(B2356/12,1390000)*12*(0.0504+0)+B2356*0.005,0)</f>
        <v/>
      </c>
      <c r="F2356" s="21">
        <f>IF(B2356&lt;741000,0,IF(B2356&lt;2191000,B2356-740000,IF(B2356&lt;2193000,1451000,IF(B2356&lt;2196000,1453000,IF(B2356&lt;2200000,1456000,IF(B2356&lt;3600000,ROUND(ROUNDDOWN(B2356/4,-3)*2.8,0)-80000,IF(B2356&lt;6600000,ROUND(ROUNDDOWN(B2356/4,-3)*3.2,0)-440000,IF(B2356&lt;8500000,ROUNDDOWN(B2356*0.9,0)-1100000,B2356-1950000))))))))</f>
        <v/>
      </c>
      <c r="G2356" s="21">
        <f>IF(F2356&gt;23500000,NA(),IF(F2356&lt;=4890000,1040000,IF(F2356&lt;=6550000,670000,620000)))</f>
        <v/>
      </c>
      <c r="H2356" s="21">
        <f>IF(D2356&lt;=0,0,MAX(0,MIN(2000000,D2356-MIN(100000,ROUNDDOWN(F2356*0.05,0)))))</f>
        <v/>
      </c>
      <c r="I2356" s="21">
        <f>IF(C2356&lt;=2000,0,MIN(C2356,ROUNDDOWN(F2356*0.4,0))-2000)</f>
        <v/>
      </c>
      <c r="J2356" s="21">
        <f>MAX(0,ROUNDDOWN(F2356-E2356-G2356,-3))</f>
        <v/>
      </c>
      <c r="K2356" s="21">
        <f>MAX(0,ROUNDDOWN(F2356-E2356-G2356-H2356-I2356,-3))</f>
        <v/>
      </c>
      <c r="L2356" s="21">
        <f>MAX(0,ROUNDDOWN(F2356-E2356-G2356-H2356,-3))</f>
        <v/>
      </c>
      <c r="M2356" s="21">
        <f>IF(J2356&lt;=0,0,ROUNDDOWN((J2356*LOOKUP(J2356,{0,1950001,3300001,6950001,9000001,18000001,40000001},{0.05,0.1,0.2,0.23,0.33,0.4,0.45})-LOOKUP(J2356,{0,1950001,3300001,6950001,9000001,18000001,40000001},{0,97500,427500,636000,1536000,2796000,4796000}))*1.021,-2))</f>
        <v/>
      </c>
      <c r="N2356" s="21">
        <f>IF(K2356&lt;=0,0,ROUNDDOWN((K2356*LOOKUP(K2356,{0,1950001,3300001,6950001,9000001,18000001,40000001},{0.05,0.1,0.2,0.23,0.33,0.4,0.45})-LOOKUP(K2356,{0,1950001,3300001,6950001,9000001,18000001,40000001},{0,97500,427500,636000,1536000,2796000,4796000}))*1.021,-2))</f>
        <v/>
      </c>
      <c r="O2356" s="21">
        <f>IF(L2356&lt;=0,0,ROUNDDOWN((L2356*LOOKUP(L2356,{0,1950001,3300001,6950001,9000001,18000001,40000001},{0.05,0.1,0.2,0.23,0.33,0.4,0.45})-LOOKUP(L2356,{0,1950001,3300001,6950001,9000001,18000001,40000001},{0,97500,427500,636000,1536000,2796000,4796000}))*1.021,-2))</f>
        <v/>
      </c>
      <c r="P2356" s="21">
        <f>MAX(0,ROUNDDOWN(F2356-E2356-430000,-3))</f>
        <v/>
      </c>
      <c r="Q2356" s="21">
        <f>MAX(0,ROUNDDOWN(F2356-E2356-430000-H2356,-3))</f>
        <v/>
      </c>
      <c r="R2356" s="21">
        <f>IF(F2356&lt;=450000,0,MAX(0,P2356*0.06-MIN(50000,P2356)*0.03))</f>
        <v/>
      </c>
      <c r="S2356" s="21">
        <f>IF(F2356&lt;=450000,0,MAX(0,P2356*0.04-MIN(50000,P2356)*0.02))</f>
        <v/>
      </c>
      <c r="T2356" s="21">
        <f>IF(F2356&lt;=450000,0,MAX(0,Q2356*0.06-MIN(50000,Q2356)*0.03))</f>
        <v/>
      </c>
      <c r="U2356" s="21">
        <f>IF(F2356&lt;=450000,0,MAX(0,Q2356*0.04-MIN(50000,Q2356)*0.02))</f>
        <v/>
      </c>
      <c r="V2356" s="21">
        <f>50000+MAX(0,G2356-480000)</f>
        <v/>
      </c>
      <c r="W2356" s="21">
        <f>P2356-V2356</f>
        <v/>
      </c>
      <c r="X2356" s="21">
        <f>Q2356-V2356</f>
        <v/>
      </c>
      <c r="Y2356" s="22">
        <f>IF(W2356&lt;0,0.9,LOOKUP(W2356,{0,1950001,3300001,6950001,9000001,18000001,40000001},{0.84895,0.7979,0.6958,0.66517,0.56307,0.4916,0.44055}))</f>
        <v/>
      </c>
      <c r="Z2356" s="22">
        <f>IF(X2356&lt;0,0.9,LOOKUP(X2356,{0,1950001,3300001,6950001,9000001,18000001,40000001},{0.84895,0.7979,0.6958,0.66517,0.56307,0.4916,0.44055}))</f>
        <v/>
      </c>
      <c r="AA2356" s="22">
        <f>IF(W2356&lt;0,0,CHOOSE(MATCH(W2356,{0,1950001,3300001,6950001,9000001},1),5.105/84.895,10.21/79.79,20.42/69.58,23.483/66.517,33.693/56.307))</f>
        <v/>
      </c>
      <c r="AB2356" s="21">
        <f>IF(C2356&lt;=2000,0,(MIN(C2356,ROUNDDOWN(F2356*0.3,0))-2000)*0.1)</f>
        <v/>
      </c>
      <c r="AC2356" s="21">
        <f>IF(C2356&lt;=2000,0,MIN((C2356-2000)*Y2356,(R2356+S2356)*0.2))</f>
        <v/>
      </c>
      <c r="AD2356" s="21">
        <f>IF(C2356&lt;=2000,0,MIN((C2356-2000)*Z2356,(T2356+U2356)*0.2))</f>
        <v/>
      </c>
      <c r="AE2356" s="21">
        <f>AC2356*AA2356</f>
        <v/>
      </c>
      <c r="AF2356" s="21">
        <f>ROUNDDOWN(R2356,-2)+ROUNDDOWN(S2356,-2)</f>
        <v/>
      </c>
      <c r="AG2356" s="21">
        <f>ROUNDDOWN(MAX(0,R2356-(AB2356+AC2356+AE2356)*0.6),-2)+ROUNDDOWN(MAX(0,S2356-(AB2356+AC2356+AE2356)*0.4),-2)</f>
        <v/>
      </c>
      <c r="AH2356" s="21">
        <f>ROUNDDOWN(MAX(0,T2356-(AB2356+AD2356)*0.6),-2)+ROUNDDOWN(MAX(0,U2356-(AB2356+AD2356)*0.4),-2)</f>
        <v/>
      </c>
      <c r="AI2356" s="21">
        <f>ROUNDDOWN(T2356,-2)+ROUNDDOWN(U2356,-2)</f>
        <v/>
      </c>
      <c r="AJ2356" s="21">
        <f>M2356+AF2356</f>
        <v/>
      </c>
      <c r="AK2356" s="21">
        <f>M2356+AG2356</f>
        <v/>
      </c>
      <c r="AL2356" s="21">
        <f>N2356+AH2356</f>
        <v/>
      </c>
      <c r="AM2356" s="21">
        <f>O2356+AI2356</f>
        <v/>
      </c>
      <c r="AN2356" s="21">
        <f>N2356+AI2356</f>
        <v/>
      </c>
      <c r="AO2356" s="21">
        <f>ROUNDDOWN((R2356+S2356)*0.2/Y2356+2000,0)</f>
        <v/>
      </c>
      <c r="AP2356" s="21">
        <f>ROUNDDOWN((T2356+U2356)*0.2/Z2356+2000,0)</f>
        <v/>
      </c>
      <c r="AQ2356" s="21">
        <f>AL2356-AK2356</f>
        <v/>
      </c>
      <c r="AR2356" s="21">
        <f>AM2356-AK2356</f>
        <v/>
      </c>
      <c r="AS2356" s="21">
        <f>AM2356-AL2356</f>
        <v/>
      </c>
      <c r="AT2356" s="21">
        <f>AK2356+C2356-AJ2356</f>
        <v/>
      </c>
      <c r="AU2356" s="21">
        <f>AL2356+C2356-AM2356</f>
        <v/>
      </c>
      <c r="AV2356" s="21">
        <f>AN2356+C2356-AM2356</f>
        <v/>
      </c>
    </row>
    <row r="2357">
      <c r="A2357" t="inlineStr">
        <is>
          <t>1万円刻み</t>
        </is>
      </c>
      <c r="B2357" s="21">
        <f>'5_1万円刻み'!$A$594</f>
        <v/>
      </c>
      <c r="C2357" s="21">
        <f>AO2357</f>
        <v/>
      </c>
      <c r="D2357" s="21" t="n">
        <v>0</v>
      </c>
      <c r="E2357" s="21">
        <f>ROUND(MIN(B2357/12,650000)*12*0.0915+MIN(B2357/12,1390000)*12*(0.0504+0)+B2357*0.005,0)</f>
        <v/>
      </c>
      <c r="F2357" s="21">
        <f>IF(B2357&lt;741000,0,IF(B2357&lt;2191000,B2357-740000,IF(B2357&lt;2193000,1451000,IF(B2357&lt;2196000,1453000,IF(B2357&lt;2200000,1456000,IF(B2357&lt;3600000,ROUND(ROUNDDOWN(B2357/4,-3)*2.8,0)-80000,IF(B2357&lt;6600000,ROUND(ROUNDDOWN(B2357/4,-3)*3.2,0)-440000,IF(B2357&lt;8500000,ROUNDDOWN(B2357*0.9,0)-1100000,B2357-1950000))))))))</f>
        <v/>
      </c>
      <c r="G2357" s="21">
        <f>IF(F2357&gt;23500000,NA(),IF(F2357&lt;=4890000,1040000,IF(F2357&lt;=6550000,670000,620000)))</f>
        <v/>
      </c>
      <c r="H2357" s="21">
        <f>IF(D2357&lt;=0,0,MAX(0,MIN(2000000,D2357-MIN(100000,ROUNDDOWN(F2357*0.05,0)))))</f>
        <v/>
      </c>
      <c r="I2357" s="21">
        <f>IF(C2357&lt;=2000,0,MIN(C2357,ROUNDDOWN(F2357*0.4,0))-2000)</f>
        <v/>
      </c>
      <c r="J2357" s="21">
        <f>MAX(0,ROUNDDOWN(F2357-E2357-G2357,-3))</f>
        <v/>
      </c>
      <c r="K2357" s="21">
        <f>MAX(0,ROUNDDOWN(F2357-E2357-G2357-H2357-I2357,-3))</f>
        <v/>
      </c>
      <c r="L2357" s="21">
        <f>MAX(0,ROUNDDOWN(F2357-E2357-G2357-H2357,-3))</f>
        <v/>
      </c>
      <c r="M2357" s="21">
        <f>IF(J2357&lt;=0,0,ROUNDDOWN((J2357*LOOKUP(J2357,{0,1950001,3300001,6950001,9000001,18000001,40000001},{0.05,0.1,0.2,0.23,0.33,0.4,0.45})-LOOKUP(J2357,{0,1950001,3300001,6950001,9000001,18000001,40000001},{0,97500,427500,636000,1536000,2796000,4796000}))*1.021,-2))</f>
        <v/>
      </c>
      <c r="N2357" s="21">
        <f>IF(K2357&lt;=0,0,ROUNDDOWN((K2357*LOOKUP(K2357,{0,1950001,3300001,6950001,9000001,18000001,40000001},{0.05,0.1,0.2,0.23,0.33,0.4,0.45})-LOOKUP(K2357,{0,1950001,3300001,6950001,9000001,18000001,40000001},{0,97500,427500,636000,1536000,2796000,4796000}))*1.021,-2))</f>
        <v/>
      </c>
      <c r="O2357" s="21">
        <f>IF(L2357&lt;=0,0,ROUNDDOWN((L2357*LOOKUP(L2357,{0,1950001,3300001,6950001,9000001,18000001,40000001},{0.05,0.1,0.2,0.23,0.33,0.4,0.45})-LOOKUP(L2357,{0,1950001,3300001,6950001,9000001,18000001,40000001},{0,97500,427500,636000,1536000,2796000,4796000}))*1.021,-2))</f>
        <v/>
      </c>
      <c r="P2357" s="21">
        <f>MAX(0,ROUNDDOWN(F2357-E2357-430000,-3))</f>
        <v/>
      </c>
      <c r="Q2357" s="21">
        <f>MAX(0,ROUNDDOWN(F2357-E2357-430000-H2357,-3))</f>
        <v/>
      </c>
      <c r="R2357" s="21">
        <f>IF(F2357&lt;=450000,0,MAX(0,P2357*0.06-MIN(50000,P2357)*0.03))</f>
        <v/>
      </c>
      <c r="S2357" s="21">
        <f>IF(F2357&lt;=450000,0,MAX(0,P2357*0.04-MIN(50000,P2357)*0.02))</f>
        <v/>
      </c>
      <c r="T2357" s="21">
        <f>IF(F2357&lt;=450000,0,MAX(0,Q2357*0.06-MIN(50000,Q2357)*0.03))</f>
        <v/>
      </c>
      <c r="U2357" s="21">
        <f>IF(F2357&lt;=450000,0,MAX(0,Q2357*0.04-MIN(50000,Q2357)*0.02))</f>
        <v/>
      </c>
      <c r="V2357" s="21">
        <f>50000+MAX(0,G2357-480000)</f>
        <v/>
      </c>
      <c r="W2357" s="21">
        <f>P2357-V2357</f>
        <v/>
      </c>
      <c r="X2357" s="21">
        <f>Q2357-V2357</f>
        <v/>
      </c>
      <c r="Y2357" s="22">
        <f>IF(W2357&lt;0,0.9,LOOKUP(W2357,{0,1950001,3300001,6950001,9000001,18000001,40000001},{0.84895,0.7979,0.6958,0.66517,0.56307,0.4916,0.44055}))</f>
        <v/>
      </c>
      <c r="Z2357" s="22">
        <f>IF(X2357&lt;0,0.9,LOOKUP(X2357,{0,1950001,3300001,6950001,9000001,18000001,40000001},{0.84895,0.7979,0.6958,0.66517,0.56307,0.4916,0.44055}))</f>
        <v/>
      </c>
      <c r="AA2357" s="22">
        <f>IF(W2357&lt;0,0,CHOOSE(MATCH(W2357,{0,1950001,3300001,6950001,9000001},1),5.105/84.895,10.21/79.79,20.42/69.58,23.483/66.517,33.693/56.307))</f>
        <v/>
      </c>
      <c r="AB2357" s="21">
        <f>IF(C2357&lt;=2000,0,(MIN(C2357,ROUNDDOWN(F2357*0.3,0))-2000)*0.1)</f>
        <v/>
      </c>
      <c r="AC2357" s="21">
        <f>IF(C2357&lt;=2000,0,MIN((C2357-2000)*Y2357,(R2357+S2357)*0.2))</f>
        <v/>
      </c>
      <c r="AD2357" s="21">
        <f>IF(C2357&lt;=2000,0,MIN((C2357-2000)*Z2357,(T2357+U2357)*0.2))</f>
        <v/>
      </c>
      <c r="AE2357" s="21">
        <f>AC2357*AA2357</f>
        <v/>
      </c>
      <c r="AF2357" s="21">
        <f>ROUNDDOWN(R2357,-2)+ROUNDDOWN(S2357,-2)</f>
        <v/>
      </c>
      <c r="AG2357" s="21">
        <f>ROUNDDOWN(MAX(0,R2357-(AB2357+AC2357+AE2357)*0.6),-2)+ROUNDDOWN(MAX(0,S2357-(AB2357+AC2357+AE2357)*0.4),-2)</f>
        <v/>
      </c>
      <c r="AH2357" s="21">
        <f>ROUNDDOWN(MAX(0,T2357-(AB2357+AD2357)*0.6),-2)+ROUNDDOWN(MAX(0,U2357-(AB2357+AD2357)*0.4),-2)</f>
        <v/>
      </c>
      <c r="AI2357" s="21">
        <f>ROUNDDOWN(T2357,-2)+ROUNDDOWN(U2357,-2)</f>
        <v/>
      </c>
      <c r="AJ2357" s="21">
        <f>M2357+AF2357</f>
        <v/>
      </c>
      <c r="AK2357" s="21">
        <f>M2357+AG2357</f>
        <v/>
      </c>
      <c r="AL2357" s="21">
        <f>N2357+AH2357</f>
        <v/>
      </c>
      <c r="AM2357" s="21">
        <f>O2357+AI2357</f>
        <v/>
      </c>
      <c r="AN2357" s="21">
        <f>N2357+AI2357</f>
        <v/>
      </c>
      <c r="AO2357" s="21">
        <f>ROUNDDOWN((R2357+S2357)*0.2/Y2357+2000,0)</f>
        <v/>
      </c>
      <c r="AP2357" s="21">
        <f>ROUNDDOWN((T2357+U2357)*0.2/Z2357+2000,0)</f>
        <v/>
      </c>
      <c r="AQ2357" s="21">
        <f>AL2357-AK2357</f>
        <v/>
      </c>
      <c r="AR2357" s="21">
        <f>AM2357-AK2357</f>
        <v/>
      </c>
      <c r="AS2357" s="21">
        <f>AM2357-AL2357</f>
        <v/>
      </c>
      <c r="AT2357" s="21">
        <f>AK2357+C2357-AJ2357</f>
        <v/>
      </c>
      <c r="AU2357" s="21">
        <f>AL2357+C2357-AM2357</f>
        <v/>
      </c>
      <c r="AV2357" s="21">
        <f>AN2357+C2357-AM2357</f>
        <v/>
      </c>
    </row>
    <row r="2358">
      <c r="A2358" t="inlineStr">
        <is>
          <t>1万円刻み</t>
        </is>
      </c>
      <c r="B2358" s="21">
        <f>'5_1万円刻み'!$A$595</f>
        <v/>
      </c>
      <c r="C2358" s="21">
        <f>AO2358</f>
        <v/>
      </c>
      <c r="D2358" s="21" t="n">
        <v>0</v>
      </c>
      <c r="E2358" s="21">
        <f>ROUND(MIN(B2358/12,650000)*12*0.0915+MIN(B2358/12,1390000)*12*(0.0504+0)+B2358*0.005,0)</f>
        <v/>
      </c>
      <c r="F2358" s="21">
        <f>IF(B2358&lt;741000,0,IF(B2358&lt;2191000,B2358-740000,IF(B2358&lt;2193000,1451000,IF(B2358&lt;2196000,1453000,IF(B2358&lt;2200000,1456000,IF(B2358&lt;3600000,ROUND(ROUNDDOWN(B2358/4,-3)*2.8,0)-80000,IF(B2358&lt;6600000,ROUND(ROUNDDOWN(B2358/4,-3)*3.2,0)-440000,IF(B2358&lt;8500000,ROUNDDOWN(B2358*0.9,0)-1100000,B2358-1950000))))))))</f>
        <v/>
      </c>
      <c r="G2358" s="21">
        <f>IF(F2358&gt;23500000,NA(),IF(F2358&lt;=4890000,1040000,IF(F2358&lt;=6550000,670000,620000)))</f>
        <v/>
      </c>
      <c r="H2358" s="21">
        <f>IF(D2358&lt;=0,0,MAX(0,MIN(2000000,D2358-MIN(100000,ROUNDDOWN(F2358*0.05,0)))))</f>
        <v/>
      </c>
      <c r="I2358" s="21">
        <f>IF(C2358&lt;=2000,0,MIN(C2358,ROUNDDOWN(F2358*0.4,0))-2000)</f>
        <v/>
      </c>
      <c r="J2358" s="21">
        <f>MAX(0,ROUNDDOWN(F2358-E2358-G2358,-3))</f>
        <v/>
      </c>
      <c r="K2358" s="21">
        <f>MAX(0,ROUNDDOWN(F2358-E2358-G2358-H2358-I2358,-3))</f>
        <v/>
      </c>
      <c r="L2358" s="21">
        <f>MAX(0,ROUNDDOWN(F2358-E2358-G2358-H2358,-3))</f>
        <v/>
      </c>
      <c r="M2358" s="21">
        <f>IF(J2358&lt;=0,0,ROUNDDOWN((J2358*LOOKUP(J2358,{0,1950001,3300001,6950001,9000001,18000001,40000001},{0.05,0.1,0.2,0.23,0.33,0.4,0.45})-LOOKUP(J2358,{0,1950001,3300001,6950001,9000001,18000001,40000001},{0,97500,427500,636000,1536000,2796000,4796000}))*1.021,-2))</f>
        <v/>
      </c>
      <c r="N2358" s="21">
        <f>IF(K2358&lt;=0,0,ROUNDDOWN((K2358*LOOKUP(K2358,{0,1950001,3300001,6950001,9000001,18000001,40000001},{0.05,0.1,0.2,0.23,0.33,0.4,0.45})-LOOKUP(K2358,{0,1950001,3300001,6950001,9000001,18000001,40000001},{0,97500,427500,636000,1536000,2796000,4796000}))*1.021,-2))</f>
        <v/>
      </c>
      <c r="O2358" s="21">
        <f>IF(L2358&lt;=0,0,ROUNDDOWN((L2358*LOOKUP(L2358,{0,1950001,3300001,6950001,9000001,18000001,40000001},{0.05,0.1,0.2,0.23,0.33,0.4,0.45})-LOOKUP(L2358,{0,1950001,3300001,6950001,9000001,18000001,40000001},{0,97500,427500,636000,1536000,2796000,4796000}))*1.021,-2))</f>
        <v/>
      </c>
      <c r="P2358" s="21">
        <f>MAX(0,ROUNDDOWN(F2358-E2358-430000,-3))</f>
        <v/>
      </c>
      <c r="Q2358" s="21">
        <f>MAX(0,ROUNDDOWN(F2358-E2358-430000-H2358,-3))</f>
        <v/>
      </c>
      <c r="R2358" s="21">
        <f>IF(F2358&lt;=450000,0,MAX(0,P2358*0.06-MIN(50000,P2358)*0.03))</f>
        <v/>
      </c>
      <c r="S2358" s="21">
        <f>IF(F2358&lt;=450000,0,MAX(0,P2358*0.04-MIN(50000,P2358)*0.02))</f>
        <v/>
      </c>
      <c r="T2358" s="21">
        <f>IF(F2358&lt;=450000,0,MAX(0,Q2358*0.06-MIN(50000,Q2358)*0.03))</f>
        <v/>
      </c>
      <c r="U2358" s="21">
        <f>IF(F2358&lt;=450000,0,MAX(0,Q2358*0.04-MIN(50000,Q2358)*0.02))</f>
        <v/>
      </c>
      <c r="V2358" s="21">
        <f>50000+MAX(0,G2358-480000)</f>
        <v/>
      </c>
      <c r="W2358" s="21">
        <f>P2358-V2358</f>
        <v/>
      </c>
      <c r="X2358" s="21">
        <f>Q2358-V2358</f>
        <v/>
      </c>
      <c r="Y2358" s="22">
        <f>IF(W2358&lt;0,0.9,LOOKUP(W2358,{0,1950001,3300001,6950001,9000001,18000001,40000001},{0.84895,0.7979,0.6958,0.66517,0.56307,0.4916,0.44055}))</f>
        <v/>
      </c>
      <c r="Z2358" s="22">
        <f>IF(X2358&lt;0,0.9,LOOKUP(X2358,{0,1950001,3300001,6950001,9000001,18000001,40000001},{0.84895,0.7979,0.6958,0.66517,0.56307,0.4916,0.44055}))</f>
        <v/>
      </c>
      <c r="AA2358" s="22">
        <f>IF(W2358&lt;0,0,CHOOSE(MATCH(W2358,{0,1950001,3300001,6950001,9000001},1),5.105/84.895,10.21/79.79,20.42/69.58,23.483/66.517,33.693/56.307))</f>
        <v/>
      </c>
      <c r="AB2358" s="21">
        <f>IF(C2358&lt;=2000,0,(MIN(C2358,ROUNDDOWN(F2358*0.3,0))-2000)*0.1)</f>
        <v/>
      </c>
      <c r="AC2358" s="21">
        <f>IF(C2358&lt;=2000,0,MIN((C2358-2000)*Y2358,(R2358+S2358)*0.2))</f>
        <v/>
      </c>
      <c r="AD2358" s="21">
        <f>IF(C2358&lt;=2000,0,MIN((C2358-2000)*Z2358,(T2358+U2358)*0.2))</f>
        <v/>
      </c>
      <c r="AE2358" s="21">
        <f>AC2358*AA2358</f>
        <v/>
      </c>
      <c r="AF2358" s="21">
        <f>ROUNDDOWN(R2358,-2)+ROUNDDOWN(S2358,-2)</f>
        <v/>
      </c>
      <c r="AG2358" s="21">
        <f>ROUNDDOWN(MAX(0,R2358-(AB2358+AC2358+AE2358)*0.6),-2)+ROUNDDOWN(MAX(0,S2358-(AB2358+AC2358+AE2358)*0.4),-2)</f>
        <v/>
      </c>
      <c r="AH2358" s="21">
        <f>ROUNDDOWN(MAX(0,T2358-(AB2358+AD2358)*0.6),-2)+ROUNDDOWN(MAX(0,U2358-(AB2358+AD2358)*0.4),-2)</f>
        <v/>
      </c>
      <c r="AI2358" s="21">
        <f>ROUNDDOWN(T2358,-2)+ROUNDDOWN(U2358,-2)</f>
        <v/>
      </c>
      <c r="AJ2358" s="21">
        <f>M2358+AF2358</f>
        <v/>
      </c>
      <c r="AK2358" s="21">
        <f>M2358+AG2358</f>
        <v/>
      </c>
      <c r="AL2358" s="21">
        <f>N2358+AH2358</f>
        <v/>
      </c>
      <c r="AM2358" s="21">
        <f>O2358+AI2358</f>
        <v/>
      </c>
      <c r="AN2358" s="21">
        <f>N2358+AI2358</f>
        <v/>
      </c>
      <c r="AO2358" s="21">
        <f>ROUNDDOWN((R2358+S2358)*0.2/Y2358+2000,0)</f>
        <v/>
      </c>
      <c r="AP2358" s="21">
        <f>ROUNDDOWN((T2358+U2358)*0.2/Z2358+2000,0)</f>
        <v/>
      </c>
      <c r="AQ2358" s="21">
        <f>AL2358-AK2358</f>
        <v/>
      </c>
      <c r="AR2358" s="21">
        <f>AM2358-AK2358</f>
        <v/>
      </c>
      <c r="AS2358" s="21">
        <f>AM2358-AL2358</f>
        <v/>
      </c>
      <c r="AT2358" s="21">
        <f>AK2358+C2358-AJ2358</f>
        <v/>
      </c>
      <c r="AU2358" s="21">
        <f>AL2358+C2358-AM2358</f>
        <v/>
      </c>
      <c r="AV2358" s="21">
        <f>AN2358+C2358-AM2358</f>
        <v/>
      </c>
    </row>
    <row r="2359">
      <c r="A2359" t="inlineStr">
        <is>
          <t>1万円刻み</t>
        </is>
      </c>
      <c r="B2359" s="21">
        <f>'5_1万円刻み'!$A$596</f>
        <v/>
      </c>
      <c r="C2359" s="21">
        <f>AO2359</f>
        <v/>
      </c>
      <c r="D2359" s="21" t="n">
        <v>0</v>
      </c>
      <c r="E2359" s="21">
        <f>ROUND(MIN(B2359/12,650000)*12*0.0915+MIN(B2359/12,1390000)*12*(0.0504+0)+B2359*0.005,0)</f>
        <v/>
      </c>
      <c r="F2359" s="21">
        <f>IF(B2359&lt;741000,0,IF(B2359&lt;2191000,B2359-740000,IF(B2359&lt;2193000,1451000,IF(B2359&lt;2196000,1453000,IF(B2359&lt;2200000,1456000,IF(B2359&lt;3600000,ROUND(ROUNDDOWN(B2359/4,-3)*2.8,0)-80000,IF(B2359&lt;6600000,ROUND(ROUNDDOWN(B2359/4,-3)*3.2,0)-440000,IF(B2359&lt;8500000,ROUNDDOWN(B2359*0.9,0)-1100000,B2359-1950000))))))))</f>
        <v/>
      </c>
      <c r="G2359" s="21">
        <f>IF(F2359&gt;23500000,NA(),IF(F2359&lt;=4890000,1040000,IF(F2359&lt;=6550000,670000,620000)))</f>
        <v/>
      </c>
      <c r="H2359" s="21">
        <f>IF(D2359&lt;=0,0,MAX(0,MIN(2000000,D2359-MIN(100000,ROUNDDOWN(F2359*0.05,0)))))</f>
        <v/>
      </c>
      <c r="I2359" s="21">
        <f>IF(C2359&lt;=2000,0,MIN(C2359,ROUNDDOWN(F2359*0.4,0))-2000)</f>
        <v/>
      </c>
      <c r="J2359" s="21">
        <f>MAX(0,ROUNDDOWN(F2359-E2359-G2359,-3))</f>
        <v/>
      </c>
      <c r="K2359" s="21">
        <f>MAX(0,ROUNDDOWN(F2359-E2359-G2359-H2359-I2359,-3))</f>
        <v/>
      </c>
      <c r="L2359" s="21">
        <f>MAX(0,ROUNDDOWN(F2359-E2359-G2359-H2359,-3))</f>
        <v/>
      </c>
      <c r="M2359" s="21">
        <f>IF(J2359&lt;=0,0,ROUNDDOWN((J2359*LOOKUP(J2359,{0,1950001,3300001,6950001,9000001,18000001,40000001},{0.05,0.1,0.2,0.23,0.33,0.4,0.45})-LOOKUP(J2359,{0,1950001,3300001,6950001,9000001,18000001,40000001},{0,97500,427500,636000,1536000,2796000,4796000}))*1.021,-2))</f>
        <v/>
      </c>
      <c r="N2359" s="21">
        <f>IF(K2359&lt;=0,0,ROUNDDOWN((K2359*LOOKUP(K2359,{0,1950001,3300001,6950001,9000001,18000001,40000001},{0.05,0.1,0.2,0.23,0.33,0.4,0.45})-LOOKUP(K2359,{0,1950001,3300001,6950001,9000001,18000001,40000001},{0,97500,427500,636000,1536000,2796000,4796000}))*1.021,-2))</f>
        <v/>
      </c>
      <c r="O2359" s="21">
        <f>IF(L2359&lt;=0,0,ROUNDDOWN((L2359*LOOKUP(L2359,{0,1950001,3300001,6950001,9000001,18000001,40000001},{0.05,0.1,0.2,0.23,0.33,0.4,0.45})-LOOKUP(L2359,{0,1950001,3300001,6950001,9000001,18000001,40000001},{0,97500,427500,636000,1536000,2796000,4796000}))*1.021,-2))</f>
        <v/>
      </c>
      <c r="P2359" s="21">
        <f>MAX(0,ROUNDDOWN(F2359-E2359-430000,-3))</f>
        <v/>
      </c>
      <c r="Q2359" s="21">
        <f>MAX(0,ROUNDDOWN(F2359-E2359-430000-H2359,-3))</f>
        <v/>
      </c>
      <c r="R2359" s="21">
        <f>IF(F2359&lt;=450000,0,MAX(0,P2359*0.06-MIN(50000,P2359)*0.03))</f>
        <v/>
      </c>
      <c r="S2359" s="21">
        <f>IF(F2359&lt;=450000,0,MAX(0,P2359*0.04-MIN(50000,P2359)*0.02))</f>
        <v/>
      </c>
      <c r="T2359" s="21">
        <f>IF(F2359&lt;=450000,0,MAX(0,Q2359*0.06-MIN(50000,Q2359)*0.03))</f>
        <v/>
      </c>
      <c r="U2359" s="21">
        <f>IF(F2359&lt;=450000,0,MAX(0,Q2359*0.04-MIN(50000,Q2359)*0.02))</f>
        <v/>
      </c>
      <c r="V2359" s="21">
        <f>50000+MAX(0,G2359-480000)</f>
        <v/>
      </c>
      <c r="W2359" s="21">
        <f>P2359-V2359</f>
        <v/>
      </c>
      <c r="X2359" s="21">
        <f>Q2359-V2359</f>
        <v/>
      </c>
      <c r="Y2359" s="22">
        <f>IF(W2359&lt;0,0.9,LOOKUP(W2359,{0,1950001,3300001,6950001,9000001,18000001,40000001},{0.84895,0.7979,0.6958,0.66517,0.56307,0.4916,0.44055}))</f>
        <v/>
      </c>
      <c r="Z2359" s="22">
        <f>IF(X2359&lt;0,0.9,LOOKUP(X2359,{0,1950001,3300001,6950001,9000001,18000001,40000001},{0.84895,0.7979,0.6958,0.66517,0.56307,0.4916,0.44055}))</f>
        <v/>
      </c>
      <c r="AA2359" s="22">
        <f>IF(W2359&lt;0,0,CHOOSE(MATCH(W2359,{0,1950001,3300001,6950001,9000001},1),5.105/84.895,10.21/79.79,20.42/69.58,23.483/66.517,33.693/56.307))</f>
        <v/>
      </c>
      <c r="AB2359" s="21">
        <f>IF(C2359&lt;=2000,0,(MIN(C2359,ROUNDDOWN(F2359*0.3,0))-2000)*0.1)</f>
        <v/>
      </c>
      <c r="AC2359" s="21">
        <f>IF(C2359&lt;=2000,0,MIN((C2359-2000)*Y2359,(R2359+S2359)*0.2))</f>
        <v/>
      </c>
      <c r="AD2359" s="21">
        <f>IF(C2359&lt;=2000,0,MIN((C2359-2000)*Z2359,(T2359+U2359)*0.2))</f>
        <v/>
      </c>
      <c r="AE2359" s="21">
        <f>AC2359*AA2359</f>
        <v/>
      </c>
      <c r="AF2359" s="21">
        <f>ROUNDDOWN(R2359,-2)+ROUNDDOWN(S2359,-2)</f>
        <v/>
      </c>
      <c r="AG2359" s="21">
        <f>ROUNDDOWN(MAX(0,R2359-(AB2359+AC2359+AE2359)*0.6),-2)+ROUNDDOWN(MAX(0,S2359-(AB2359+AC2359+AE2359)*0.4),-2)</f>
        <v/>
      </c>
      <c r="AH2359" s="21">
        <f>ROUNDDOWN(MAX(0,T2359-(AB2359+AD2359)*0.6),-2)+ROUNDDOWN(MAX(0,U2359-(AB2359+AD2359)*0.4),-2)</f>
        <v/>
      </c>
      <c r="AI2359" s="21">
        <f>ROUNDDOWN(T2359,-2)+ROUNDDOWN(U2359,-2)</f>
        <v/>
      </c>
      <c r="AJ2359" s="21">
        <f>M2359+AF2359</f>
        <v/>
      </c>
      <c r="AK2359" s="21">
        <f>M2359+AG2359</f>
        <v/>
      </c>
      <c r="AL2359" s="21">
        <f>N2359+AH2359</f>
        <v/>
      </c>
      <c r="AM2359" s="21">
        <f>O2359+AI2359</f>
        <v/>
      </c>
      <c r="AN2359" s="21">
        <f>N2359+AI2359</f>
        <v/>
      </c>
      <c r="AO2359" s="21">
        <f>ROUNDDOWN((R2359+S2359)*0.2/Y2359+2000,0)</f>
        <v/>
      </c>
      <c r="AP2359" s="21">
        <f>ROUNDDOWN((T2359+U2359)*0.2/Z2359+2000,0)</f>
        <v/>
      </c>
      <c r="AQ2359" s="21">
        <f>AL2359-AK2359</f>
        <v/>
      </c>
      <c r="AR2359" s="21">
        <f>AM2359-AK2359</f>
        <v/>
      </c>
      <c r="AS2359" s="21">
        <f>AM2359-AL2359</f>
        <v/>
      </c>
      <c r="AT2359" s="21">
        <f>AK2359+C2359-AJ2359</f>
        <v/>
      </c>
      <c r="AU2359" s="21">
        <f>AL2359+C2359-AM2359</f>
        <v/>
      </c>
      <c r="AV2359" s="21">
        <f>AN2359+C2359-AM2359</f>
        <v/>
      </c>
    </row>
    <row r="2360">
      <c r="A2360" t="inlineStr">
        <is>
          <t>1万円刻み</t>
        </is>
      </c>
      <c r="B2360" s="21">
        <f>'5_1万円刻み'!$A$597</f>
        <v/>
      </c>
      <c r="C2360" s="21">
        <f>AO2360</f>
        <v/>
      </c>
      <c r="D2360" s="21" t="n">
        <v>0</v>
      </c>
      <c r="E2360" s="21">
        <f>ROUND(MIN(B2360/12,650000)*12*0.0915+MIN(B2360/12,1390000)*12*(0.0504+0)+B2360*0.005,0)</f>
        <v/>
      </c>
      <c r="F2360" s="21">
        <f>IF(B2360&lt;741000,0,IF(B2360&lt;2191000,B2360-740000,IF(B2360&lt;2193000,1451000,IF(B2360&lt;2196000,1453000,IF(B2360&lt;2200000,1456000,IF(B2360&lt;3600000,ROUND(ROUNDDOWN(B2360/4,-3)*2.8,0)-80000,IF(B2360&lt;6600000,ROUND(ROUNDDOWN(B2360/4,-3)*3.2,0)-440000,IF(B2360&lt;8500000,ROUNDDOWN(B2360*0.9,0)-1100000,B2360-1950000))))))))</f>
        <v/>
      </c>
      <c r="G2360" s="21">
        <f>IF(F2360&gt;23500000,NA(),IF(F2360&lt;=4890000,1040000,IF(F2360&lt;=6550000,670000,620000)))</f>
        <v/>
      </c>
      <c r="H2360" s="21">
        <f>IF(D2360&lt;=0,0,MAX(0,MIN(2000000,D2360-MIN(100000,ROUNDDOWN(F2360*0.05,0)))))</f>
        <v/>
      </c>
      <c r="I2360" s="21">
        <f>IF(C2360&lt;=2000,0,MIN(C2360,ROUNDDOWN(F2360*0.4,0))-2000)</f>
        <v/>
      </c>
      <c r="J2360" s="21">
        <f>MAX(0,ROUNDDOWN(F2360-E2360-G2360,-3))</f>
        <v/>
      </c>
      <c r="K2360" s="21">
        <f>MAX(0,ROUNDDOWN(F2360-E2360-G2360-H2360-I2360,-3))</f>
        <v/>
      </c>
      <c r="L2360" s="21">
        <f>MAX(0,ROUNDDOWN(F2360-E2360-G2360-H2360,-3))</f>
        <v/>
      </c>
      <c r="M2360" s="21">
        <f>IF(J2360&lt;=0,0,ROUNDDOWN((J2360*LOOKUP(J2360,{0,1950001,3300001,6950001,9000001,18000001,40000001},{0.05,0.1,0.2,0.23,0.33,0.4,0.45})-LOOKUP(J2360,{0,1950001,3300001,6950001,9000001,18000001,40000001},{0,97500,427500,636000,1536000,2796000,4796000}))*1.021,-2))</f>
        <v/>
      </c>
      <c r="N2360" s="21">
        <f>IF(K2360&lt;=0,0,ROUNDDOWN((K2360*LOOKUP(K2360,{0,1950001,3300001,6950001,9000001,18000001,40000001},{0.05,0.1,0.2,0.23,0.33,0.4,0.45})-LOOKUP(K2360,{0,1950001,3300001,6950001,9000001,18000001,40000001},{0,97500,427500,636000,1536000,2796000,4796000}))*1.021,-2))</f>
        <v/>
      </c>
      <c r="O2360" s="21">
        <f>IF(L2360&lt;=0,0,ROUNDDOWN((L2360*LOOKUP(L2360,{0,1950001,3300001,6950001,9000001,18000001,40000001},{0.05,0.1,0.2,0.23,0.33,0.4,0.45})-LOOKUP(L2360,{0,1950001,3300001,6950001,9000001,18000001,40000001},{0,97500,427500,636000,1536000,2796000,4796000}))*1.021,-2))</f>
        <v/>
      </c>
      <c r="P2360" s="21">
        <f>MAX(0,ROUNDDOWN(F2360-E2360-430000,-3))</f>
        <v/>
      </c>
      <c r="Q2360" s="21">
        <f>MAX(0,ROUNDDOWN(F2360-E2360-430000-H2360,-3))</f>
        <v/>
      </c>
      <c r="R2360" s="21">
        <f>IF(F2360&lt;=450000,0,MAX(0,P2360*0.06-MIN(50000,P2360)*0.03))</f>
        <v/>
      </c>
      <c r="S2360" s="21">
        <f>IF(F2360&lt;=450000,0,MAX(0,P2360*0.04-MIN(50000,P2360)*0.02))</f>
        <v/>
      </c>
      <c r="T2360" s="21">
        <f>IF(F2360&lt;=450000,0,MAX(0,Q2360*0.06-MIN(50000,Q2360)*0.03))</f>
        <v/>
      </c>
      <c r="U2360" s="21">
        <f>IF(F2360&lt;=450000,0,MAX(0,Q2360*0.04-MIN(50000,Q2360)*0.02))</f>
        <v/>
      </c>
      <c r="V2360" s="21">
        <f>50000+MAX(0,G2360-480000)</f>
        <v/>
      </c>
      <c r="W2360" s="21">
        <f>P2360-V2360</f>
        <v/>
      </c>
      <c r="X2360" s="21">
        <f>Q2360-V2360</f>
        <v/>
      </c>
      <c r="Y2360" s="22">
        <f>IF(W2360&lt;0,0.9,LOOKUP(W2360,{0,1950001,3300001,6950001,9000001,18000001,40000001},{0.84895,0.7979,0.6958,0.66517,0.56307,0.4916,0.44055}))</f>
        <v/>
      </c>
      <c r="Z2360" s="22">
        <f>IF(X2360&lt;0,0.9,LOOKUP(X2360,{0,1950001,3300001,6950001,9000001,18000001,40000001},{0.84895,0.7979,0.6958,0.66517,0.56307,0.4916,0.44055}))</f>
        <v/>
      </c>
      <c r="AA2360" s="22">
        <f>IF(W2360&lt;0,0,CHOOSE(MATCH(W2360,{0,1950001,3300001,6950001,9000001},1),5.105/84.895,10.21/79.79,20.42/69.58,23.483/66.517,33.693/56.307))</f>
        <v/>
      </c>
      <c r="AB2360" s="21">
        <f>IF(C2360&lt;=2000,0,(MIN(C2360,ROUNDDOWN(F2360*0.3,0))-2000)*0.1)</f>
        <v/>
      </c>
      <c r="AC2360" s="21">
        <f>IF(C2360&lt;=2000,0,MIN((C2360-2000)*Y2360,(R2360+S2360)*0.2))</f>
        <v/>
      </c>
      <c r="AD2360" s="21">
        <f>IF(C2360&lt;=2000,0,MIN((C2360-2000)*Z2360,(T2360+U2360)*0.2))</f>
        <v/>
      </c>
      <c r="AE2360" s="21">
        <f>AC2360*AA2360</f>
        <v/>
      </c>
      <c r="AF2360" s="21">
        <f>ROUNDDOWN(R2360,-2)+ROUNDDOWN(S2360,-2)</f>
        <v/>
      </c>
      <c r="AG2360" s="21">
        <f>ROUNDDOWN(MAX(0,R2360-(AB2360+AC2360+AE2360)*0.6),-2)+ROUNDDOWN(MAX(0,S2360-(AB2360+AC2360+AE2360)*0.4),-2)</f>
        <v/>
      </c>
      <c r="AH2360" s="21">
        <f>ROUNDDOWN(MAX(0,T2360-(AB2360+AD2360)*0.6),-2)+ROUNDDOWN(MAX(0,U2360-(AB2360+AD2360)*0.4),-2)</f>
        <v/>
      </c>
      <c r="AI2360" s="21">
        <f>ROUNDDOWN(T2360,-2)+ROUNDDOWN(U2360,-2)</f>
        <v/>
      </c>
      <c r="AJ2360" s="21">
        <f>M2360+AF2360</f>
        <v/>
      </c>
      <c r="AK2360" s="21">
        <f>M2360+AG2360</f>
        <v/>
      </c>
      <c r="AL2360" s="21">
        <f>N2360+AH2360</f>
        <v/>
      </c>
      <c r="AM2360" s="21">
        <f>O2360+AI2360</f>
        <v/>
      </c>
      <c r="AN2360" s="21">
        <f>N2360+AI2360</f>
        <v/>
      </c>
      <c r="AO2360" s="21">
        <f>ROUNDDOWN((R2360+S2360)*0.2/Y2360+2000,0)</f>
        <v/>
      </c>
      <c r="AP2360" s="21">
        <f>ROUNDDOWN((T2360+U2360)*0.2/Z2360+2000,0)</f>
        <v/>
      </c>
      <c r="AQ2360" s="21">
        <f>AL2360-AK2360</f>
        <v/>
      </c>
      <c r="AR2360" s="21">
        <f>AM2360-AK2360</f>
        <v/>
      </c>
      <c r="AS2360" s="21">
        <f>AM2360-AL2360</f>
        <v/>
      </c>
      <c r="AT2360" s="21">
        <f>AK2360+C2360-AJ2360</f>
        <v/>
      </c>
      <c r="AU2360" s="21">
        <f>AL2360+C2360-AM2360</f>
        <v/>
      </c>
      <c r="AV2360" s="21">
        <f>AN2360+C2360-AM2360</f>
        <v/>
      </c>
    </row>
    <row r="2361">
      <c r="A2361" t="inlineStr">
        <is>
          <t>1万円刻み</t>
        </is>
      </c>
      <c r="B2361" s="21">
        <f>'5_1万円刻み'!$A$598</f>
        <v/>
      </c>
      <c r="C2361" s="21">
        <f>AO2361</f>
        <v/>
      </c>
      <c r="D2361" s="21" t="n">
        <v>0</v>
      </c>
      <c r="E2361" s="21">
        <f>ROUND(MIN(B2361/12,650000)*12*0.0915+MIN(B2361/12,1390000)*12*(0.0504+0)+B2361*0.005,0)</f>
        <v/>
      </c>
      <c r="F2361" s="21">
        <f>IF(B2361&lt;741000,0,IF(B2361&lt;2191000,B2361-740000,IF(B2361&lt;2193000,1451000,IF(B2361&lt;2196000,1453000,IF(B2361&lt;2200000,1456000,IF(B2361&lt;3600000,ROUND(ROUNDDOWN(B2361/4,-3)*2.8,0)-80000,IF(B2361&lt;6600000,ROUND(ROUNDDOWN(B2361/4,-3)*3.2,0)-440000,IF(B2361&lt;8500000,ROUNDDOWN(B2361*0.9,0)-1100000,B2361-1950000))))))))</f>
        <v/>
      </c>
      <c r="G2361" s="21">
        <f>IF(F2361&gt;23500000,NA(),IF(F2361&lt;=4890000,1040000,IF(F2361&lt;=6550000,670000,620000)))</f>
        <v/>
      </c>
      <c r="H2361" s="21">
        <f>IF(D2361&lt;=0,0,MAX(0,MIN(2000000,D2361-MIN(100000,ROUNDDOWN(F2361*0.05,0)))))</f>
        <v/>
      </c>
      <c r="I2361" s="21">
        <f>IF(C2361&lt;=2000,0,MIN(C2361,ROUNDDOWN(F2361*0.4,0))-2000)</f>
        <v/>
      </c>
      <c r="J2361" s="21">
        <f>MAX(0,ROUNDDOWN(F2361-E2361-G2361,-3))</f>
        <v/>
      </c>
      <c r="K2361" s="21">
        <f>MAX(0,ROUNDDOWN(F2361-E2361-G2361-H2361-I2361,-3))</f>
        <v/>
      </c>
      <c r="L2361" s="21">
        <f>MAX(0,ROUNDDOWN(F2361-E2361-G2361-H2361,-3))</f>
        <v/>
      </c>
      <c r="M2361" s="21">
        <f>IF(J2361&lt;=0,0,ROUNDDOWN((J2361*LOOKUP(J2361,{0,1950001,3300001,6950001,9000001,18000001,40000001},{0.05,0.1,0.2,0.23,0.33,0.4,0.45})-LOOKUP(J2361,{0,1950001,3300001,6950001,9000001,18000001,40000001},{0,97500,427500,636000,1536000,2796000,4796000}))*1.021,-2))</f>
        <v/>
      </c>
      <c r="N2361" s="21">
        <f>IF(K2361&lt;=0,0,ROUNDDOWN((K2361*LOOKUP(K2361,{0,1950001,3300001,6950001,9000001,18000001,40000001},{0.05,0.1,0.2,0.23,0.33,0.4,0.45})-LOOKUP(K2361,{0,1950001,3300001,6950001,9000001,18000001,40000001},{0,97500,427500,636000,1536000,2796000,4796000}))*1.021,-2))</f>
        <v/>
      </c>
      <c r="O2361" s="21">
        <f>IF(L2361&lt;=0,0,ROUNDDOWN((L2361*LOOKUP(L2361,{0,1950001,3300001,6950001,9000001,18000001,40000001},{0.05,0.1,0.2,0.23,0.33,0.4,0.45})-LOOKUP(L2361,{0,1950001,3300001,6950001,9000001,18000001,40000001},{0,97500,427500,636000,1536000,2796000,4796000}))*1.021,-2))</f>
        <v/>
      </c>
      <c r="P2361" s="21">
        <f>MAX(0,ROUNDDOWN(F2361-E2361-430000,-3))</f>
        <v/>
      </c>
      <c r="Q2361" s="21">
        <f>MAX(0,ROUNDDOWN(F2361-E2361-430000-H2361,-3))</f>
        <v/>
      </c>
      <c r="R2361" s="21">
        <f>IF(F2361&lt;=450000,0,MAX(0,P2361*0.06-MIN(50000,P2361)*0.03))</f>
        <v/>
      </c>
      <c r="S2361" s="21">
        <f>IF(F2361&lt;=450000,0,MAX(0,P2361*0.04-MIN(50000,P2361)*0.02))</f>
        <v/>
      </c>
      <c r="T2361" s="21">
        <f>IF(F2361&lt;=450000,0,MAX(0,Q2361*0.06-MIN(50000,Q2361)*0.03))</f>
        <v/>
      </c>
      <c r="U2361" s="21">
        <f>IF(F2361&lt;=450000,0,MAX(0,Q2361*0.04-MIN(50000,Q2361)*0.02))</f>
        <v/>
      </c>
      <c r="V2361" s="21">
        <f>50000+MAX(0,G2361-480000)</f>
        <v/>
      </c>
      <c r="W2361" s="21">
        <f>P2361-V2361</f>
        <v/>
      </c>
      <c r="X2361" s="21">
        <f>Q2361-V2361</f>
        <v/>
      </c>
      <c r="Y2361" s="22">
        <f>IF(W2361&lt;0,0.9,LOOKUP(W2361,{0,1950001,3300001,6950001,9000001,18000001,40000001},{0.84895,0.7979,0.6958,0.66517,0.56307,0.4916,0.44055}))</f>
        <v/>
      </c>
      <c r="Z2361" s="22">
        <f>IF(X2361&lt;0,0.9,LOOKUP(X2361,{0,1950001,3300001,6950001,9000001,18000001,40000001},{0.84895,0.7979,0.6958,0.66517,0.56307,0.4916,0.44055}))</f>
        <v/>
      </c>
      <c r="AA2361" s="22">
        <f>IF(W2361&lt;0,0,CHOOSE(MATCH(W2361,{0,1950001,3300001,6950001,9000001},1),5.105/84.895,10.21/79.79,20.42/69.58,23.483/66.517,33.693/56.307))</f>
        <v/>
      </c>
      <c r="AB2361" s="21">
        <f>IF(C2361&lt;=2000,0,(MIN(C2361,ROUNDDOWN(F2361*0.3,0))-2000)*0.1)</f>
        <v/>
      </c>
      <c r="AC2361" s="21">
        <f>IF(C2361&lt;=2000,0,MIN((C2361-2000)*Y2361,(R2361+S2361)*0.2))</f>
        <v/>
      </c>
      <c r="AD2361" s="21">
        <f>IF(C2361&lt;=2000,0,MIN((C2361-2000)*Z2361,(T2361+U2361)*0.2))</f>
        <v/>
      </c>
      <c r="AE2361" s="21">
        <f>AC2361*AA2361</f>
        <v/>
      </c>
      <c r="AF2361" s="21">
        <f>ROUNDDOWN(R2361,-2)+ROUNDDOWN(S2361,-2)</f>
        <v/>
      </c>
      <c r="AG2361" s="21">
        <f>ROUNDDOWN(MAX(0,R2361-(AB2361+AC2361+AE2361)*0.6),-2)+ROUNDDOWN(MAX(0,S2361-(AB2361+AC2361+AE2361)*0.4),-2)</f>
        <v/>
      </c>
      <c r="AH2361" s="21">
        <f>ROUNDDOWN(MAX(0,T2361-(AB2361+AD2361)*0.6),-2)+ROUNDDOWN(MAX(0,U2361-(AB2361+AD2361)*0.4),-2)</f>
        <v/>
      </c>
      <c r="AI2361" s="21">
        <f>ROUNDDOWN(T2361,-2)+ROUNDDOWN(U2361,-2)</f>
        <v/>
      </c>
      <c r="AJ2361" s="21">
        <f>M2361+AF2361</f>
        <v/>
      </c>
      <c r="AK2361" s="21">
        <f>M2361+AG2361</f>
        <v/>
      </c>
      <c r="AL2361" s="21">
        <f>N2361+AH2361</f>
        <v/>
      </c>
      <c r="AM2361" s="21">
        <f>O2361+AI2361</f>
        <v/>
      </c>
      <c r="AN2361" s="21">
        <f>N2361+AI2361</f>
        <v/>
      </c>
      <c r="AO2361" s="21">
        <f>ROUNDDOWN((R2361+S2361)*0.2/Y2361+2000,0)</f>
        <v/>
      </c>
      <c r="AP2361" s="21">
        <f>ROUNDDOWN((T2361+U2361)*0.2/Z2361+2000,0)</f>
        <v/>
      </c>
      <c r="AQ2361" s="21">
        <f>AL2361-AK2361</f>
        <v/>
      </c>
      <c r="AR2361" s="21">
        <f>AM2361-AK2361</f>
        <v/>
      </c>
      <c r="AS2361" s="21">
        <f>AM2361-AL2361</f>
        <v/>
      </c>
      <c r="AT2361" s="21">
        <f>AK2361+C2361-AJ2361</f>
        <v/>
      </c>
      <c r="AU2361" s="21">
        <f>AL2361+C2361-AM2361</f>
        <v/>
      </c>
      <c r="AV2361" s="21">
        <f>AN2361+C2361-AM2361</f>
        <v/>
      </c>
    </row>
    <row r="2362">
      <c r="A2362" t="inlineStr">
        <is>
          <t>1万円刻み</t>
        </is>
      </c>
      <c r="B2362" s="21">
        <f>'5_1万円刻み'!$A$599</f>
        <v/>
      </c>
      <c r="C2362" s="21">
        <f>AO2362</f>
        <v/>
      </c>
      <c r="D2362" s="21" t="n">
        <v>0</v>
      </c>
      <c r="E2362" s="21">
        <f>ROUND(MIN(B2362/12,650000)*12*0.0915+MIN(B2362/12,1390000)*12*(0.0504+0)+B2362*0.005,0)</f>
        <v/>
      </c>
      <c r="F2362" s="21">
        <f>IF(B2362&lt;741000,0,IF(B2362&lt;2191000,B2362-740000,IF(B2362&lt;2193000,1451000,IF(B2362&lt;2196000,1453000,IF(B2362&lt;2200000,1456000,IF(B2362&lt;3600000,ROUND(ROUNDDOWN(B2362/4,-3)*2.8,0)-80000,IF(B2362&lt;6600000,ROUND(ROUNDDOWN(B2362/4,-3)*3.2,0)-440000,IF(B2362&lt;8500000,ROUNDDOWN(B2362*0.9,0)-1100000,B2362-1950000))))))))</f>
        <v/>
      </c>
      <c r="G2362" s="21">
        <f>IF(F2362&gt;23500000,NA(),IF(F2362&lt;=4890000,1040000,IF(F2362&lt;=6550000,670000,620000)))</f>
        <v/>
      </c>
      <c r="H2362" s="21">
        <f>IF(D2362&lt;=0,0,MAX(0,MIN(2000000,D2362-MIN(100000,ROUNDDOWN(F2362*0.05,0)))))</f>
        <v/>
      </c>
      <c r="I2362" s="21">
        <f>IF(C2362&lt;=2000,0,MIN(C2362,ROUNDDOWN(F2362*0.4,0))-2000)</f>
        <v/>
      </c>
      <c r="J2362" s="21">
        <f>MAX(0,ROUNDDOWN(F2362-E2362-G2362,-3))</f>
        <v/>
      </c>
      <c r="K2362" s="21">
        <f>MAX(0,ROUNDDOWN(F2362-E2362-G2362-H2362-I2362,-3))</f>
        <v/>
      </c>
      <c r="L2362" s="21">
        <f>MAX(0,ROUNDDOWN(F2362-E2362-G2362-H2362,-3))</f>
        <v/>
      </c>
      <c r="M2362" s="21">
        <f>IF(J2362&lt;=0,0,ROUNDDOWN((J2362*LOOKUP(J2362,{0,1950001,3300001,6950001,9000001,18000001,40000001},{0.05,0.1,0.2,0.23,0.33,0.4,0.45})-LOOKUP(J2362,{0,1950001,3300001,6950001,9000001,18000001,40000001},{0,97500,427500,636000,1536000,2796000,4796000}))*1.021,-2))</f>
        <v/>
      </c>
      <c r="N2362" s="21">
        <f>IF(K2362&lt;=0,0,ROUNDDOWN((K2362*LOOKUP(K2362,{0,1950001,3300001,6950001,9000001,18000001,40000001},{0.05,0.1,0.2,0.23,0.33,0.4,0.45})-LOOKUP(K2362,{0,1950001,3300001,6950001,9000001,18000001,40000001},{0,97500,427500,636000,1536000,2796000,4796000}))*1.021,-2))</f>
        <v/>
      </c>
      <c r="O2362" s="21">
        <f>IF(L2362&lt;=0,0,ROUNDDOWN((L2362*LOOKUP(L2362,{0,1950001,3300001,6950001,9000001,18000001,40000001},{0.05,0.1,0.2,0.23,0.33,0.4,0.45})-LOOKUP(L2362,{0,1950001,3300001,6950001,9000001,18000001,40000001},{0,97500,427500,636000,1536000,2796000,4796000}))*1.021,-2))</f>
        <v/>
      </c>
      <c r="P2362" s="21">
        <f>MAX(0,ROUNDDOWN(F2362-E2362-430000,-3))</f>
        <v/>
      </c>
      <c r="Q2362" s="21">
        <f>MAX(0,ROUNDDOWN(F2362-E2362-430000-H2362,-3))</f>
        <v/>
      </c>
      <c r="R2362" s="21">
        <f>IF(F2362&lt;=450000,0,MAX(0,P2362*0.06-MIN(50000,P2362)*0.03))</f>
        <v/>
      </c>
      <c r="S2362" s="21">
        <f>IF(F2362&lt;=450000,0,MAX(0,P2362*0.04-MIN(50000,P2362)*0.02))</f>
        <v/>
      </c>
      <c r="T2362" s="21">
        <f>IF(F2362&lt;=450000,0,MAX(0,Q2362*0.06-MIN(50000,Q2362)*0.03))</f>
        <v/>
      </c>
      <c r="U2362" s="21">
        <f>IF(F2362&lt;=450000,0,MAX(0,Q2362*0.04-MIN(50000,Q2362)*0.02))</f>
        <v/>
      </c>
      <c r="V2362" s="21">
        <f>50000+MAX(0,G2362-480000)</f>
        <v/>
      </c>
      <c r="W2362" s="21">
        <f>P2362-V2362</f>
        <v/>
      </c>
      <c r="X2362" s="21">
        <f>Q2362-V2362</f>
        <v/>
      </c>
      <c r="Y2362" s="22">
        <f>IF(W2362&lt;0,0.9,LOOKUP(W2362,{0,1950001,3300001,6950001,9000001,18000001,40000001},{0.84895,0.7979,0.6958,0.66517,0.56307,0.4916,0.44055}))</f>
        <v/>
      </c>
      <c r="Z2362" s="22">
        <f>IF(X2362&lt;0,0.9,LOOKUP(X2362,{0,1950001,3300001,6950001,9000001,18000001,40000001},{0.84895,0.7979,0.6958,0.66517,0.56307,0.4916,0.44055}))</f>
        <v/>
      </c>
      <c r="AA2362" s="22">
        <f>IF(W2362&lt;0,0,CHOOSE(MATCH(W2362,{0,1950001,3300001,6950001,9000001},1),5.105/84.895,10.21/79.79,20.42/69.58,23.483/66.517,33.693/56.307))</f>
        <v/>
      </c>
      <c r="AB2362" s="21">
        <f>IF(C2362&lt;=2000,0,(MIN(C2362,ROUNDDOWN(F2362*0.3,0))-2000)*0.1)</f>
        <v/>
      </c>
      <c r="AC2362" s="21">
        <f>IF(C2362&lt;=2000,0,MIN((C2362-2000)*Y2362,(R2362+S2362)*0.2))</f>
        <v/>
      </c>
      <c r="AD2362" s="21">
        <f>IF(C2362&lt;=2000,0,MIN((C2362-2000)*Z2362,(T2362+U2362)*0.2))</f>
        <v/>
      </c>
      <c r="AE2362" s="21">
        <f>AC2362*AA2362</f>
        <v/>
      </c>
      <c r="AF2362" s="21">
        <f>ROUNDDOWN(R2362,-2)+ROUNDDOWN(S2362,-2)</f>
        <v/>
      </c>
      <c r="AG2362" s="21">
        <f>ROUNDDOWN(MAX(0,R2362-(AB2362+AC2362+AE2362)*0.6),-2)+ROUNDDOWN(MAX(0,S2362-(AB2362+AC2362+AE2362)*0.4),-2)</f>
        <v/>
      </c>
      <c r="AH2362" s="21">
        <f>ROUNDDOWN(MAX(0,T2362-(AB2362+AD2362)*0.6),-2)+ROUNDDOWN(MAX(0,U2362-(AB2362+AD2362)*0.4),-2)</f>
        <v/>
      </c>
      <c r="AI2362" s="21">
        <f>ROUNDDOWN(T2362,-2)+ROUNDDOWN(U2362,-2)</f>
        <v/>
      </c>
      <c r="AJ2362" s="21">
        <f>M2362+AF2362</f>
        <v/>
      </c>
      <c r="AK2362" s="21">
        <f>M2362+AG2362</f>
        <v/>
      </c>
      <c r="AL2362" s="21">
        <f>N2362+AH2362</f>
        <v/>
      </c>
      <c r="AM2362" s="21">
        <f>O2362+AI2362</f>
        <v/>
      </c>
      <c r="AN2362" s="21">
        <f>N2362+AI2362</f>
        <v/>
      </c>
      <c r="AO2362" s="21">
        <f>ROUNDDOWN((R2362+S2362)*0.2/Y2362+2000,0)</f>
        <v/>
      </c>
      <c r="AP2362" s="21">
        <f>ROUNDDOWN((T2362+U2362)*0.2/Z2362+2000,0)</f>
        <v/>
      </c>
      <c r="AQ2362" s="21">
        <f>AL2362-AK2362</f>
        <v/>
      </c>
      <c r="AR2362" s="21">
        <f>AM2362-AK2362</f>
        <v/>
      </c>
      <c r="AS2362" s="21">
        <f>AM2362-AL2362</f>
        <v/>
      </c>
      <c r="AT2362" s="21">
        <f>AK2362+C2362-AJ2362</f>
        <v/>
      </c>
      <c r="AU2362" s="21">
        <f>AL2362+C2362-AM2362</f>
        <v/>
      </c>
      <c r="AV2362" s="21">
        <f>AN2362+C2362-AM2362</f>
        <v/>
      </c>
    </row>
    <row r="2363">
      <c r="A2363" t="inlineStr">
        <is>
          <t>1万円刻み</t>
        </is>
      </c>
      <c r="B2363" s="21">
        <f>'5_1万円刻み'!$A$600</f>
        <v/>
      </c>
      <c r="C2363" s="21">
        <f>AO2363</f>
        <v/>
      </c>
      <c r="D2363" s="21" t="n">
        <v>0</v>
      </c>
      <c r="E2363" s="21">
        <f>ROUND(MIN(B2363/12,650000)*12*0.0915+MIN(B2363/12,1390000)*12*(0.0504+0)+B2363*0.005,0)</f>
        <v/>
      </c>
      <c r="F2363" s="21">
        <f>IF(B2363&lt;741000,0,IF(B2363&lt;2191000,B2363-740000,IF(B2363&lt;2193000,1451000,IF(B2363&lt;2196000,1453000,IF(B2363&lt;2200000,1456000,IF(B2363&lt;3600000,ROUND(ROUNDDOWN(B2363/4,-3)*2.8,0)-80000,IF(B2363&lt;6600000,ROUND(ROUNDDOWN(B2363/4,-3)*3.2,0)-440000,IF(B2363&lt;8500000,ROUNDDOWN(B2363*0.9,0)-1100000,B2363-1950000))))))))</f>
        <v/>
      </c>
      <c r="G2363" s="21">
        <f>IF(F2363&gt;23500000,NA(),IF(F2363&lt;=4890000,1040000,IF(F2363&lt;=6550000,670000,620000)))</f>
        <v/>
      </c>
      <c r="H2363" s="21">
        <f>IF(D2363&lt;=0,0,MAX(0,MIN(2000000,D2363-MIN(100000,ROUNDDOWN(F2363*0.05,0)))))</f>
        <v/>
      </c>
      <c r="I2363" s="21">
        <f>IF(C2363&lt;=2000,0,MIN(C2363,ROUNDDOWN(F2363*0.4,0))-2000)</f>
        <v/>
      </c>
      <c r="J2363" s="21">
        <f>MAX(0,ROUNDDOWN(F2363-E2363-G2363,-3))</f>
        <v/>
      </c>
      <c r="K2363" s="21">
        <f>MAX(0,ROUNDDOWN(F2363-E2363-G2363-H2363-I2363,-3))</f>
        <v/>
      </c>
      <c r="L2363" s="21">
        <f>MAX(0,ROUNDDOWN(F2363-E2363-G2363-H2363,-3))</f>
        <v/>
      </c>
      <c r="M2363" s="21">
        <f>IF(J2363&lt;=0,0,ROUNDDOWN((J2363*LOOKUP(J2363,{0,1950001,3300001,6950001,9000001,18000001,40000001},{0.05,0.1,0.2,0.23,0.33,0.4,0.45})-LOOKUP(J2363,{0,1950001,3300001,6950001,9000001,18000001,40000001},{0,97500,427500,636000,1536000,2796000,4796000}))*1.021,-2))</f>
        <v/>
      </c>
      <c r="N2363" s="21">
        <f>IF(K2363&lt;=0,0,ROUNDDOWN((K2363*LOOKUP(K2363,{0,1950001,3300001,6950001,9000001,18000001,40000001},{0.05,0.1,0.2,0.23,0.33,0.4,0.45})-LOOKUP(K2363,{0,1950001,3300001,6950001,9000001,18000001,40000001},{0,97500,427500,636000,1536000,2796000,4796000}))*1.021,-2))</f>
        <v/>
      </c>
      <c r="O2363" s="21">
        <f>IF(L2363&lt;=0,0,ROUNDDOWN((L2363*LOOKUP(L2363,{0,1950001,3300001,6950001,9000001,18000001,40000001},{0.05,0.1,0.2,0.23,0.33,0.4,0.45})-LOOKUP(L2363,{0,1950001,3300001,6950001,9000001,18000001,40000001},{0,97500,427500,636000,1536000,2796000,4796000}))*1.021,-2))</f>
        <v/>
      </c>
      <c r="P2363" s="21">
        <f>MAX(0,ROUNDDOWN(F2363-E2363-430000,-3))</f>
        <v/>
      </c>
      <c r="Q2363" s="21">
        <f>MAX(0,ROUNDDOWN(F2363-E2363-430000-H2363,-3))</f>
        <v/>
      </c>
      <c r="R2363" s="21">
        <f>IF(F2363&lt;=450000,0,MAX(0,P2363*0.06-MIN(50000,P2363)*0.03))</f>
        <v/>
      </c>
      <c r="S2363" s="21">
        <f>IF(F2363&lt;=450000,0,MAX(0,P2363*0.04-MIN(50000,P2363)*0.02))</f>
        <v/>
      </c>
      <c r="T2363" s="21">
        <f>IF(F2363&lt;=450000,0,MAX(0,Q2363*0.06-MIN(50000,Q2363)*0.03))</f>
        <v/>
      </c>
      <c r="U2363" s="21">
        <f>IF(F2363&lt;=450000,0,MAX(0,Q2363*0.04-MIN(50000,Q2363)*0.02))</f>
        <v/>
      </c>
      <c r="V2363" s="21">
        <f>50000+MAX(0,G2363-480000)</f>
        <v/>
      </c>
      <c r="W2363" s="21">
        <f>P2363-V2363</f>
        <v/>
      </c>
      <c r="X2363" s="21">
        <f>Q2363-V2363</f>
        <v/>
      </c>
      <c r="Y2363" s="22">
        <f>IF(W2363&lt;0,0.9,LOOKUP(W2363,{0,1950001,3300001,6950001,9000001,18000001,40000001},{0.84895,0.7979,0.6958,0.66517,0.56307,0.4916,0.44055}))</f>
        <v/>
      </c>
      <c r="Z2363" s="22">
        <f>IF(X2363&lt;0,0.9,LOOKUP(X2363,{0,1950001,3300001,6950001,9000001,18000001,40000001},{0.84895,0.7979,0.6958,0.66517,0.56307,0.4916,0.44055}))</f>
        <v/>
      </c>
      <c r="AA2363" s="22">
        <f>IF(W2363&lt;0,0,CHOOSE(MATCH(W2363,{0,1950001,3300001,6950001,9000001},1),5.105/84.895,10.21/79.79,20.42/69.58,23.483/66.517,33.693/56.307))</f>
        <v/>
      </c>
      <c r="AB2363" s="21">
        <f>IF(C2363&lt;=2000,0,(MIN(C2363,ROUNDDOWN(F2363*0.3,0))-2000)*0.1)</f>
        <v/>
      </c>
      <c r="AC2363" s="21">
        <f>IF(C2363&lt;=2000,0,MIN((C2363-2000)*Y2363,(R2363+S2363)*0.2))</f>
        <v/>
      </c>
      <c r="AD2363" s="21">
        <f>IF(C2363&lt;=2000,0,MIN((C2363-2000)*Z2363,(T2363+U2363)*0.2))</f>
        <v/>
      </c>
      <c r="AE2363" s="21">
        <f>AC2363*AA2363</f>
        <v/>
      </c>
      <c r="AF2363" s="21">
        <f>ROUNDDOWN(R2363,-2)+ROUNDDOWN(S2363,-2)</f>
        <v/>
      </c>
      <c r="AG2363" s="21">
        <f>ROUNDDOWN(MAX(0,R2363-(AB2363+AC2363+AE2363)*0.6),-2)+ROUNDDOWN(MAX(0,S2363-(AB2363+AC2363+AE2363)*0.4),-2)</f>
        <v/>
      </c>
      <c r="AH2363" s="21">
        <f>ROUNDDOWN(MAX(0,T2363-(AB2363+AD2363)*0.6),-2)+ROUNDDOWN(MAX(0,U2363-(AB2363+AD2363)*0.4),-2)</f>
        <v/>
      </c>
      <c r="AI2363" s="21">
        <f>ROUNDDOWN(T2363,-2)+ROUNDDOWN(U2363,-2)</f>
        <v/>
      </c>
      <c r="AJ2363" s="21">
        <f>M2363+AF2363</f>
        <v/>
      </c>
      <c r="AK2363" s="21">
        <f>M2363+AG2363</f>
        <v/>
      </c>
      <c r="AL2363" s="21">
        <f>N2363+AH2363</f>
        <v/>
      </c>
      <c r="AM2363" s="21">
        <f>O2363+AI2363</f>
        <v/>
      </c>
      <c r="AN2363" s="21">
        <f>N2363+AI2363</f>
        <v/>
      </c>
      <c r="AO2363" s="21">
        <f>ROUNDDOWN((R2363+S2363)*0.2/Y2363+2000,0)</f>
        <v/>
      </c>
      <c r="AP2363" s="21">
        <f>ROUNDDOWN((T2363+U2363)*0.2/Z2363+2000,0)</f>
        <v/>
      </c>
      <c r="AQ2363" s="21">
        <f>AL2363-AK2363</f>
        <v/>
      </c>
      <c r="AR2363" s="21">
        <f>AM2363-AK2363</f>
        <v/>
      </c>
      <c r="AS2363" s="21">
        <f>AM2363-AL2363</f>
        <v/>
      </c>
      <c r="AT2363" s="21">
        <f>AK2363+C2363-AJ2363</f>
        <v/>
      </c>
      <c r="AU2363" s="21">
        <f>AL2363+C2363-AM2363</f>
        <v/>
      </c>
      <c r="AV2363" s="21">
        <f>AN2363+C2363-AM2363</f>
        <v/>
      </c>
    </row>
    <row r="2364">
      <c r="A2364" t="inlineStr">
        <is>
          <t>1万円刻み</t>
        </is>
      </c>
      <c r="B2364" s="21">
        <f>'5_1万円刻み'!$A$601</f>
        <v/>
      </c>
      <c r="C2364" s="21">
        <f>AO2364</f>
        <v/>
      </c>
      <c r="D2364" s="21" t="n">
        <v>0</v>
      </c>
      <c r="E2364" s="21">
        <f>ROUND(MIN(B2364/12,650000)*12*0.0915+MIN(B2364/12,1390000)*12*(0.0504+0)+B2364*0.005,0)</f>
        <v/>
      </c>
      <c r="F2364" s="21">
        <f>IF(B2364&lt;741000,0,IF(B2364&lt;2191000,B2364-740000,IF(B2364&lt;2193000,1451000,IF(B2364&lt;2196000,1453000,IF(B2364&lt;2200000,1456000,IF(B2364&lt;3600000,ROUND(ROUNDDOWN(B2364/4,-3)*2.8,0)-80000,IF(B2364&lt;6600000,ROUND(ROUNDDOWN(B2364/4,-3)*3.2,0)-440000,IF(B2364&lt;8500000,ROUNDDOWN(B2364*0.9,0)-1100000,B2364-1950000))))))))</f>
        <v/>
      </c>
      <c r="G2364" s="21">
        <f>IF(F2364&gt;23500000,NA(),IF(F2364&lt;=4890000,1040000,IF(F2364&lt;=6550000,670000,620000)))</f>
        <v/>
      </c>
      <c r="H2364" s="21">
        <f>IF(D2364&lt;=0,0,MAX(0,MIN(2000000,D2364-MIN(100000,ROUNDDOWN(F2364*0.05,0)))))</f>
        <v/>
      </c>
      <c r="I2364" s="21">
        <f>IF(C2364&lt;=2000,0,MIN(C2364,ROUNDDOWN(F2364*0.4,0))-2000)</f>
        <v/>
      </c>
      <c r="J2364" s="21">
        <f>MAX(0,ROUNDDOWN(F2364-E2364-G2364,-3))</f>
        <v/>
      </c>
      <c r="K2364" s="21">
        <f>MAX(0,ROUNDDOWN(F2364-E2364-G2364-H2364-I2364,-3))</f>
        <v/>
      </c>
      <c r="L2364" s="21">
        <f>MAX(0,ROUNDDOWN(F2364-E2364-G2364-H2364,-3))</f>
        <v/>
      </c>
      <c r="M2364" s="21">
        <f>IF(J2364&lt;=0,0,ROUNDDOWN((J2364*LOOKUP(J2364,{0,1950001,3300001,6950001,9000001,18000001,40000001},{0.05,0.1,0.2,0.23,0.33,0.4,0.45})-LOOKUP(J2364,{0,1950001,3300001,6950001,9000001,18000001,40000001},{0,97500,427500,636000,1536000,2796000,4796000}))*1.021,-2))</f>
        <v/>
      </c>
      <c r="N2364" s="21">
        <f>IF(K2364&lt;=0,0,ROUNDDOWN((K2364*LOOKUP(K2364,{0,1950001,3300001,6950001,9000001,18000001,40000001},{0.05,0.1,0.2,0.23,0.33,0.4,0.45})-LOOKUP(K2364,{0,1950001,3300001,6950001,9000001,18000001,40000001},{0,97500,427500,636000,1536000,2796000,4796000}))*1.021,-2))</f>
        <v/>
      </c>
      <c r="O2364" s="21">
        <f>IF(L2364&lt;=0,0,ROUNDDOWN((L2364*LOOKUP(L2364,{0,1950001,3300001,6950001,9000001,18000001,40000001},{0.05,0.1,0.2,0.23,0.33,0.4,0.45})-LOOKUP(L2364,{0,1950001,3300001,6950001,9000001,18000001,40000001},{0,97500,427500,636000,1536000,2796000,4796000}))*1.021,-2))</f>
        <v/>
      </c>
      <c r="P2364" s="21">
        <f>MAX(0,ROUNDDOWN(F2364-E2364-430000,-3))</f>
        <v/>
      </c>
      <c r="Q2364" s="21">
        <f>MAX(0,ROUNDDOWN(F2364-E2364-430000-H2364,-3))</f>
        <v/>
      </c>
      <c r="R2364" s="21">
        <f>IF(F2364&lt;=450000,0,MAX(0,P2364*0.06-MIN(50000,P2364)*0.03))</f>
        <v/>
      </c>
      <c r="S2364" s="21">
        <f>IF(F2364&lt;=450000,0,MAX(0,P2364*0.04-MIN(50000,P2364)*0.02))</f>
        <v/>
      </c>
      <c r="T2364" s="21">
        <f>IF(F2364&lt;=450000,0,MAX(0,Q2364*0.06-MIN(50000,Q2364)*0.03))</f>
        <v/>
      </c>
      <c r="U2364" s="21">
        <f>IF(F2364&lt;=450000,0,MAX(0,Q2364*0.04-MIN(50000,Q2364)*0.02))</f>
        <v/>
      </c>
      <c r="V2364" s="21">
        <f>50000+MAX(0,G2364-480000)</f>
        <v/>
      </c>
      <c r="W2364" s="21">
        <f>P2364-V2364</f>
        <v/>
      </c>
      <c r="X2364" s="21">
        <f>Q2364-V2364</f>
        <v/>
      </c>
      <c r="Y2364" s="22">
        <f>IF(W2364&lt;0,0.9,LOOKUP(W2364,{0,1950001,3300001,6950001,9000001,18000001,40000001},{0.84895,0.7979,0.6958,0.66517,0.56307,0.4916,0.44055}))</f>
        <v/>
      </c>
      <c r="Z2364" s="22">
        <f>IF(X2364&lt;0,0.9,LOOKUP(X2364,{0,1950001,3300001,6950001,9000001,18000001,40000001},{0.84895,0.7979,0.6958,0.66517,0.56307,0.4916,0.44055}))</f>
        <v/>
      </c>
      <c r="AA2364" s="22">
        <f>IF(W2364&lt;0,0,CHOOSE(MATCH(W2364,{0,1950001,3300001,6950001,9000001},1),5.105/84.895,10.21/79.79,20.42/69.58,23.483/66.517,33.693/56.307))</f>
        <v/>
      </c>
      <c r="AB2364" s="21">
        <f>IF(C2364&lt;=2000,0,(MIN(C2364,ROUNDDOWN(F2364*0.3,0))-2000)*0.1)</f>
        <v/>
      </c>
      <c r="AC2364" s="21">
        <f>IF(C2364&lt;=2000,0,MIN((C2364-2000)*Y2364,(R2364+S2364)*0.2))</f>
        <v/>
      </c>
      <c r="AD2364" s="21">
        <f>IF(C2364&lt;=2000,0,MIN((C2364-2000)*Z2364,(T2364+U2364)*0.2))</f>
        <v/>
      </c>
      <c r="AE2364" s="21">
        <f>AC2364*AA2364</f>
        <v/>
      </c>
      <c r="AF2364" s="21">
        <f>ROUNDDOWN(R2364,-2)+ROUNDDOWN(S2364,-2)</f>
        <v/>
      </c>
      <c r="AG2364" s="21">
        <f>ROUNDDOWN(MAX(0,R2364-(AB2364+AC2364+AE2364)*0.6),-2)+ROUNDDOWN(MAX(0,S2364-(AB2364+AC2364+AE2364)*0.4),-2)</f>
        <v/>
      </c>
      <c r="AH2364" s="21">
        <f>ROUNDDOWN(MAX(0,T2364-(AB2364+AD2364)*0.6),-2)+ROUNDDOWN(MAX(0,U2364-(AB2364+AD2364)*0.4),-2)</f>
        <v/>
      </c>
      <c r="AI2364" s="21">
        <f>ROUNDDOWN(T2364,-2)+ROUNDDOWN(U2364,-2)</f>
        <v/>
      </c>
      <c r="AJ2364" s="21">
        <f>M2364+AF2364</f>
        <v/>
      </c>
      <c r="AK2364" s="21">
        <f>M2364+AG2364</f>
        <v/>
      </c>
      <c r="AL2364" s="21">
        <f>N2364+AH2364</f>
        <v/>
      </c>
      <c r="AM2364" s="21">
        <f>O2364+AI2364</f>
        <v/>
      </c>
      <c r="AN2364" s="21">
        <f>N2364+AI2364</f>
        <v/>
      </c>
      <c r="AO2364" s="21">
        <f>ROUNDDOWN((R2364+S2364)*0.2/Y2364+2000,0)</f>
        <v/>
      </c>
      <c r="AP2364" s="21">
        <f>ROUNDDOWN((T2364+U2364)*0.2/Z2364+2000,0)</f>
        <v/>
      </c>
      <c r="AQ2364" s="21">
        <f>AL2364-AK2364</f>
        <v/>
      </c>
      <c r="AR2364" s="21">
        <f>AM2364-AK2364</f>
        <v/>
      </c>
      <c r="AS2364" s="21">
        <f>AM2364-AL2364</f>
        <v/>
      </c>
      <c r="AT2364" s="21">
        <f>AK2364+C2364-AJ2364</f>
        <v/>
      </c>
      <c r="AU2364" s="21">
        <f>AL2364+C2364-AM2364</f>
        <v/>
      </c>
      <c r="AV2364" s="21">
        <f>AN2364+C2364-AM2364</f>
        <v/>
      </c>
    </row>
    <row r="2365">
      <c r="A2365" t="inlineStr">
        <is>
          <t>1万円刻み</t>
        </is>
      </c>
      <c r="B2365" s="21">
        <f>'5_1万円刻み'!$A$602</f>
        <v/>
      </c>
      <c r="C2365" s="21">
        <f>AO2365</f>
        <v/>
      </c>
      <c r="D2365" s="21" t="n">
        <v>0</v>
      </c>
      <c r="E2365" s="21">
        <f>ROUND(MIN(B2365/12,650000)*12*0.0915+MIN(B2365/12,1390000)*12*(0.0504+0)+B2365*0.005,0)</f>
        <v/>
      </c>
      <c r="F2365" s="21">
        <f>IF(B2365&lt;741000,0,IF(B2365&lt;2191000,B2365-740000,IF(B2365&lt;2193000,1451000,IF(B2365&lt;2196000,1453000,IF(B2365&lt;2200000,1456000,IF(B2365&lt;3600000,ROUND(ROUNDDOWN(B2365/4,-3)*2.8,0)-80000,IF(B2365&lt;6600000,ROUND(ROUNDDOWN(B2365/4,-3)*3.2,0)-440000,IF(B2365&lt;8500000,ROUNDDOWN(B2365*0.9,0)-1100000,B2365-1950000))))))))</f>
        <v/>
      </c>
      <c r="G2365" s="21">
        <f>IF(F2365&gt;23500000,NA(),IF(F2365&lt;=4890000,1040000,IF(F2365&lt;=6550000,670000,620000)))</f>
        <v/>
      </c>
      <c r="H2365" s="21">
        <f>IF(D2365&lt;=0,0,MAX(0,MIN(2000000,D2365-MIN(100000,ROUNDDOWN(F2365*0.05,0)))))</f>
        <v/>
      </c>
      <c r="I2365" s="21">
        <f>IF(C2365&lt;=2000,0,MIN(C2365,ROUNDDOWN(F2365*0.4,0))-2000)</f>
        <v/>
      </c>
      <c r="J2365" s="21">
        <f>MAX(0,ROUNDDOWN(F2365-E2365-G2365,-3))</f>
        <v/>
      </c>
      <c r="K2365" s="21">
        <f>MAX(0,ROUNDDOWN(F2365-E2365-G2365-H2365-I2365,-3))</f>
        <v/>
      </c>
      <c r="L2365" s="21">
        <f>MAX(0,ROUNDDOWN(F2365-E2365-G2365-H2365,-3))</f>
        <v/>
      </c>
      <c r="M2365" s="21">
        <f>IF(J2365&lt;=0,0,ROUNDDOWN((J2365*LOOKUP(J2365,{0,1950001,3300001,6950001,9000001,18000001,40000001},{0.05,0.1,0.2,0.23,0.33,0.4,0.45})-LOOKUP(J2365,{0,1950001,3300001,6950001,9000001,18000001,40000001},{0,97500,427500,636000,1536000,2796000,4796000}))*1.021,-2))</f>
        <v/>
      </c>
      <c r="N2365" s="21">
        <f>IF(K2365&lt;=0,0,ROUNDDOWN((K2365*LOOKUP(K2365,{0,1950001,3300001,6950001,9000001,18000001,40000001},{0.05,0.1,0.2,0.23,0.33,0.4,0.45})-LOOKUP(K2365,{0,1950001,3300001,6950001,9000001,18000001,40000001},{0,97500,427500,636000,1536000,2796000,4796000}))*1.021,-2))</f>
        <v/>
      </c>
      <c r="O2365" s="21">
        <f>IF(L2365&lt;=0,0,ROUNDDOWN((L2365*LOOKUP(L2365,{0,1950001,3300001,6950001,9000001,18000001,40000001},{0.05,0.1,0.2,0.23,0.33,0.4,0.45})-LOOKUP(L2365,{0,1950001,3300001,6950001,9000001,18000001,40000001},{0,97500,427500,636000,1536000,2796000,4796000}))*1.021,-2))</f>
        <v/>
      </c>
      <c r="P2365" s="21">
        <f>MAX(0,ROUNDDOWN(F2365-E2365-430000,-3))</f>
        <v/>
      </c>
      <c r="Q2365" s="21">
        <f>MAX(0,ROUNDDOWN(F2365-E2365-430000-H2365,-3))</f>
        <v/>
      </c>
      <c r="R2365" s="21">
        <f>IF(F2365&lt;=450000,0,MAX(0,P2365*0.06-MIN(50000,P2365)*0.03))</f>
        <v/>
      </c>
      <c r="S2365" s="21">
        <f>IF(F2365&lt;=450000,0,MAX(0,P2365*0.04-MIN(50000,P2365)*0.02))</f>
        <v/>
      </c>
      <c r="T2365" s="21">
        <f>IF(F2365&lt;=450000,0,MAX(0,Q2365*0.06-MIN(50000,Q2365)*0.03))</f>
        <v/>
      </c>
      <c r="U2365" s="21">
        <f>IF(F2365&lt;=450000,0,MAX(0,Q2365*0.04-MIN(50000,Q2365)*0.02))</f>
        <v/>
      </c>
      <c r="V2365" s="21">
        <f>50000+MAX(0,G2365-480000)</f>
        <v/>
      </c>
      <c r="W2365" s="21">
        <f>P2365-V2365</f>
        <v/>
      </c>
      <c r="X2365" s="21">
        <f>Q2365-V2365</f>
        <v/>
      </c>
      <c r="Y2365" s="22">
        <f>IF(W2365&lt;0,0.9,LOOKUP(W2365,{0,1950001,3300001,6950001,9000001,18000001,40000001},{0.84895,0.7979,0.6958,0.66517,0.56307,0.4916,0.44055}))</f>
        <v/>
      </c>
      <c r="Z2365" s="22">
        <f>IF(X2365&lt;0,0.9,LOOKUP(X2365,{0,1950001,3300001,6950001,9000001,18000001,40000001},{0.84895,0.7979,0.6958,0.66517,0.56307,0.4916,0.44055}))</f>
        <v/>
      </c>
      <c r="AA2365" s="22">
        <f>IF(W2365&lt;0,0,CHOOSE(MATCH(W2365,{0,1950001,3300001,6950001,9000001},1),5.105/84.895,10.21/79.79,20.42/69.58,23.483/66.517,33.693/56.307))</f>
        <v/>
      </c>
      <c r="AB2365" s="21">
        <f>IF(C2365&lt;=2000,0,(MIN(C2365,ROUNDDOWN(F2365*0.3,0))-2000)*0.1)</f>
        <v/>
      </c>
      <c r="AC2365" s="21">
        <f>IF(C2365&lt;=2000,0,MIN((C2365-2000)*Y2365,(R2365+S2365)*0.2))</f>
        <v/>
      </c>
      <c r="AD2365" s="21">
        <f>IF(C2365&lt;=2000,0,MIN((C2365-2000)*Z2365,(T2365+U2365)*0.2))</f>
        <v/>
      </c>
      <c r="AE2365" s="21">
        <f>AC2365*AA2365</f>
        <v/>
      </c>
      <c r="AF2365" s="21">
        <f>ROUNDDOWN(R2365,-2)+ROUNDDOWN(S2365,-2)</f>
        <v/>
      </c>
      <c r="AG2365" s="21">
        <f>ROUNDDOWN(MAX(0,R2365-(AB2365+AC2365+AE2365)*0.6),-2)+ROUNDDOWN(MAX(0,S2365-(AB2365+AC2365+AE2365)*0.4),-2)</f>
        <v/>
      </c>
      <c r="AH2365" s="21">
        <f>ROUNDDOWN(MAX(0,T2365-(AB2365+AD2365)*0.6),-2)+ROUNDDOWN(MAX(0,U2365-(AB2365+AD2365)*0.4),-2)</f>
        <v/>
      </c>
      <c r="AI2365" s="21">
        <f>ROUNDDOWN(T2365,-2)+ROUNDDOWN(U2365,-2)</f>
        <v/>
      </c>
      <c r="AJ2365" s="21">
        <f>M2365+AF2365</f>
        <v/>
      </c>
      <c r="AK2365" s="21">
        <f>M2365+AG2365</f>
        <v/>
      </c>
      <c r="AL2365" s="21">
        <f>N2365+AH2365</f>
        <v/>
      </c>
      <c r="AM2365" s="21">
        <f>O2365+AI2365</f>
        <v/>
      </c>
      <c r="AN2365" s="21">
        <f>N2365+AI2365</f>
        <v/>
      </c>
      <c r="AO2365" s="21">
        <f>ROUNDDOWN((R2365+S2365)*0.2/Y2365+2000,0)</f>
        <v/>
      </c>
      <c r="AP2365" s="21">
        <f>ROUNDDOWN((T2365+U2365)*0.2/Z2365+2000,0)</f>
        <v/>
      </c>
      <c r="AQ2365" s="21">
        <f>AL2365-AK2365</f>
        <v/>
      </c>
      <c r="AR2365" s="21">
        <f>AM2365-AK2365</f>
        <v/>
      </c>
      <c r="AS2365" s="21">
        <f>AM2365-AL2365</f>
        <v/>
      </c>
      <c r="AT2365" s="21">
        <f>AK2365+C2365-AJ2365</f>
        <v/>
      </c>
      <c r="AU2365" s="21">
        <f>AL2365+C2365-AM2365</f>
        <v/>
      </c>
      <c r="AV2365" s="21">
        <f>AN2365+C2365-AM2365</f>
        <v/>
      </c>
    </row>
    <row r="2366">
      <c r="A2366" t="inlineStr">
        <is>
          <t>1万円刻み</t>
        </is>
      </c>
      <c r="B2366" s="21">
        <f>'5_1万円刻み'!$A$603</f>
        <v/>
      </c>
      <c r="C2366" s="21">
        <f>AO2366</f>
        <v/>
      </c>
      <c r="D2366" s="21" t="n">
        <v>0</v>
      </c>
      <c r="E2366" s="21">
        <f>ROUND(MIN(B2366/12,650000)*12*0.0915+MIN(B2366/12,1390000)*12*(0.0504+0)+B2366*0.005,0)</f>
        <v/>
      </c>
      <c r="F2366" s="21">
        <f>IF(B2366&lt;741000,0,IF(B2366&lt;2191000,B2366-740000,IF(B2366&lt;2193000,1451000,IF(B2366&lt;2196000,1453000,IF(B2366&lt;2200000,1456000,IF(B2366&lt;3600000,ROUND(ROUNDDOWN(B2366/4,-3)*2.8,0)-80000,IF(B2366&lt;6600000,ROUND(ROUNDDOWN(B2366/4,-3)*3.2,0)-440000,IF(B2366&lt;8500000,ROUNDDOWN(B2366*0.9,0)-1100000,B2366-1950000))))))))</f>
        <v/>
      </c>
      <c r="G2366" s="21">
        <f>IF(F2366&gt;23500000,NA(),IF(F2366&lt;=4890000,1040000,IF(F2366&lt;=6550000,670000,620000)))</f>
        <v/>
      </c>
      <c r="H2366" s="21">
        <f>IF(D2366&lt;=0,0,MAX(0,MIN(2000000,D2366-MIN(100000,ROUNDDOWN(F2366*0.05,0)))))</f>
        <v/>
      </c>
      <c r="I2366" s="21">
        <f>IF(C2366&lt;=2000,0,MIN(C2366,ROUNDDOWN(F2366*0.4,0))-2000)</f>
        <v/>
      </c>
      <c r="J2366" s="21">
        <f>MAX(0,ROUNDDOWN(F2366-E2366-G2366,-3))</f>
        <v/>
      </c>
      <c r="K2366" s="21">
        <f>MAX(0,ROUNDDOWN(F2366-E2366-G2366-H2366-I2366,-3))</f>
        <v/>
      </c>
      <c r="L2366" s="21">
        <f>MAX(0,ROUNDDOWN(F2366-E2366-G2366-H2366,-3))</f>
        <v/>
      </c>
      <c r="M2366" s="21">
        <f>IF(J2366&lt;=0,0,ROUNDDOWN((J2366*LOOKUP(J2366,{0,1950001,3300001,6950001,9000001,18000001,40000001},{0.05,0.1,0.2,0.23,0.33,0.4,0.45})-LOOKUP(J2366,{0,1950001,3300001,6950001,9000001,18000001,40000001},{0,97500,427500,636000,1536000,2796000,4796000}))*1.021,-2))</f>
        <v/>
      </c>
      <c r="N2366" s="21">
        <f>IF(K2366&lt;=0,0,ROUNDDOWN((K2366*LOOKUP(K2366,{0,1950001,3300001,6950001,9000001,18000001,40000001},{0.05,0.1,0.2,0.23,0.33,0.4,0.45})-LOOKUP(K2366,{0,1950001,3300001,6950001,9000001,18000001,40000001},{0,97500,427500,636000,1536000,2796000,4796000}))*1.021,-2))</f>
        <v/>
      </c>
      <c r="O2366" s="21">
        <f>IF(L2366&lt;=0,0,ROUNDDOWN((L2366*LOOKUP(L2366,{0,1950001,3300001,6950001,9000001,18000001,40000001},{0.05,0.1,0.2,0.23,0.33,0.4,0.45})-LOOKUP(L2366,{0,1950001,3300001,6950001,9000001,18000001,40000001},{0,97500,427500,636000,1536000,2796000,4796000}))*1.021,-2))</f>
        <v/>
      </c>
      <c r="P2366" s="21">
        <f>MAX(0,ROUNDDOWN(F2366-E2366-430000,-3))</f>
        <v/>
      </c>
      <c r="Q2366" s="21">
        <f>MAX(0,ROUNDDOWN(F2366-E2366-430000-H2366,-3))</f>
        <v/>
      </c>
      <c r="R2366" s="21">
        <f>IF(F2366&lt;=450000,0,MAX(0,P2366*0.06-MIN(50000,P2366)*0.03))</f>
        <v/>
      </c>
      <c r="S2366" s="21">
        <f>IF(F2366&lt;=450000,0,MAX(0,P2366*0.04-MIN(50000,P2366)*0.02))</f>
        <v/>
      </c>
      <c r="T2366" s="21">
        <f>IF(F2366&lt;=450000,0,MAX(0,Q2366*0.06-MIN(50000,Q2366)*0.03))</f>
        <v/>
      </c>
      <c r="U2366" s="21">
        <f>IF(F2366&lt;=450000,0,MAX(0,Q2366*0.04-MIN(50000,Q2366)*0.02))</f>
        <v/>
      </c>
      <c r="V2366" s="21">
        <f>50000+MAX(0,G2366-480000)</f>
        <v/>
      </c>
      <c r="W2366" s="21">
        <f>P2366-V2366</f>
        <v/>
      </c>
      <c r="X2366" s="21">
        <f>Q2366-V2366</f>
        <v/>
      </c>
      <c r="Y2366" s="22">
        <f>IF(W2366&lt;0,0.9,LOOKUP(W2366,{0,1950001,3300001,6950001,9000001,18000001,40000001},{0.84895,0.7979,0.6958,0.66517,0.56307,0.4916,0.44055}))</f>
        <v/>
      </c>
      <c r="Z2366" s="22">
        <f>IF(X2366&lt;0,0.9,LOOKUP(X2366,{0,1950001,3300001,6950001,9000001,18000001,40000001},{0.84895,0.7979,0.6958,0.66517,0.56307,0.4916,0.44055}))</f>
        <v/>
      </c>
      <c r="AA2366" s="22">
        <f>IF(W2366&lt;0,0,CHOOSE(MATCH(W2366,{0,1950001,3300001,6950001,9000001},1),5.105/84.895,10.21/79.79,20.42/69.58,23.483/66.517,33.693/56.307))</f>
        <v/>
      </c>
      <c r="AB2366" s="21">
        <f>IF(C2366&lt;=2000,0,(MIN(C2366,ROUNDDOWN(F2366*0.3,0))-2000)*0.1)</f>
        <v/>
      </c>
      <c r="AC2366" s="21">
        <f>IF(C2366&lt;=2000,0,MIN((C2366-2000)*Y2366,(R2366+S2366)*0.2))</f>
        <v/>
      </c>
      <c r="AD2366" s="21">
        <f>IF(C2366&lt;=2000,0,MIN((C2366-2000)*Z2366,(T2366+U2366)*0.2))</f>
        <v/>
      </c>
      <c r="AE2366" s="21">
        <f>AC2366*AA2366</f>
        <v/>
      </c>
      <c r="AF2366" s="21">
        <f>ROUNDDOWN(R2366,-2)+ROUNDDOWN(S2366,-2)</f>
        <v/>
      </c>
      <c r="AG2366" s="21">
        <f>ROUNDDOWN(MAX(0,R2366-(AB2366+AC2366+AE2366)*0.6),-2)+ROUNDDOWN(MAX(0,S2366-(AB2366+AC2366+AE2366)*0.4),-2)</f>
        <v/>
      </c>
      <c r="AH2366" s="21">
        <f>ROUNDDOWN(MAX(0,T2366-(AB2366+AD2366)*0.6),-2)+ROUNDDOWN(MAX(0,U2366-(AB2366+AD2366)*0.4),-2)</f>
        <v/>
      </c>
      <c r="AI2366" s="21">
        <f>ROUNDDOWN(T2366,-2)+ROUNDDOWN(U2366,-2)</f>
        <v/>
      </c>
      <c r="AJ2366" s="21">
        <f>M2366+AF2366</f>
        <v/>
      </c>
      <c r="AK2366" s="21">
        <f>M2366+AG2366</f>
        <v/>
      </c>
      <c r="AL2366" s="21">
        <f>N2366+AH2366</f>
        <v/>
      </c>
      <c r="AM2366" s="21">
        <f>O2366+AI2366</f>
        <v/>
      </c>
      <c r="AN2366" s="21">
        <f>N2366+AI2366</f>
        <v/>
      </c>
      <c r="AO2366" s="21">
        <f>ROUNDDOWN((R2366+S2366)*0.2/Y2366+2000,0)</f>
        <v/>
      </c>
      <c r="AP2366" s="21">
        <f>ROUNDDOWN((T2366+U2366)*0.2/Z2366+2000,0)</f>
        <v/>
      </c>
      <c r="AQ2366" s="21">
        <f>AL2366-AK2366</f>
        <v/>
      </c>
      <c r="AR2366" s="21">
        <f>AM2366-AK2366</f>
        <v/>
      </c>
      <c r="AS2366" s="21">
        <f>AM2366-AL2366</f>
        <v/>
      </c>
      <c r="AT2366" s="21">
        <f>AK2366+C2366-AJ2366</f>
        <v/>
      </c>
      <c r="AU2366" s="21">
        <f>AL2366+C2366-AM2366</f>
        <v/>
      </c>
      <c r="AV2366" s="21">
        <f>AN2366+C2366-AM2366</f>
        <v/>
      </c>
    </row>
    <row r="2367">
      <c r="A2367" t="inlineStr">
        <is>
          <t>1万円刻み</t>
        </is>
      </c>
      <c r="B2367" s="21">
        <f>'5_1万円刻み'!$A$604</f>
        <v/>
      </c>
      <c r="C2367" s="21">
        <f>AO2367</f>
        <v/>
      </c>
      <c r="D2367" s="21" t="n">
        <v>0</v>
      </c>
      <c r="E2367" s="21">
        <f>ROUND(MIN(B2367/12,650000)*12*0.0915+MIN(B2367/12,1390000)*12*(0.0504+0)+B2367*0.005,0)</f>
        <v/>
      </c>
      <c r="F2367" s="21">
        <f>IF(B2367&lt;741000,0,IF(B2367&lt;2191000,B2367-740000,IF(B2367&lt;2193000,1451000,IF(B2367&lt;2196000,1453000,IF(B2367&lt;2200000,1456000,IF(B2367&lt;3600000,ROUND(ROUNDDOWN(B2367/4,-3)*2.8,0)-80000,IF(B2367&lt;6600000,ROUND(ROUNDDOWN(B2367/4,-3)*3.2,0)-440000,IF(B2367&lt;8500000,ROUNDDOWN(B2367*0.9,0)-1100000,B2367-1950000))))))))</f>
        <v/>
      </c>
      <c r="G2367" s="21">
        <f>IF(F2367&gt;23500000,NA(),IF(F2367&lt;=4890000,1040000,IF(F2367&lt;=6550000,670000,620000)))</f>
        <v/>
      </c>
      <c r="H2367" s="21">
        <f>IF(D2367&lt;=0,0,MAX(0,MIN(2000000,D2367-MIN(100000,ROUNDDOWN(F2367*0.05,0)))))</f>
        <v/>
      </c>
      <c r="I2367" s="21">
        <f>IF(C2367&lt;=2000,0,MIN(C2367,ROUNDDOWN(F2367*0.4,0))-2000)</f>
        <v/>
      </c>
      <c r="J2367" s="21">
        <f>MAX(0,ROUNDDOWN(F2367-E2367-G2367,-3))</f>
        <v/>
      </c>
      <c r="K2367" s="21">
        <f>MAX(0,ROUNDDOWN(F2367-E2367-G2367-H2367-I2367,-3))</f>
        <v/>
      </c>
      <c r="L2367" s="21">
        <f>MAX(0,ROUNDDOWN(F2367-E2367-G2367-H2367,-3))</f>
        <v/>
      </c>
      <c r="M2367" s="21">
        <f>IF(J2367&lt;=0,0,ROUNDDOWN((J2367*LOOKUP(J2367,{0,1950001,3300001,6950001,9000001,18000001,40000001},{0.05,0.1,0.2,0.23,0.33,0.4,0.45})-LOOKUP(J2367,{0,1950001,3300001,6950001,9000001,18000001,40000001},{0,97500,427500,636000,1536000,2796000,4796000}))*1.021,-2))</f>
        <v/>
      </c>
      <c r="N2367" s="21">
        <f>IF(K2367&lt;=0,0,ROUNDDOWN((K2367*LOOKUP(K2367,{0,1950001,3300001,6950001,9000001,18000001,40000001},{0.05,0.1,0.2,0.23,0.33,0.4,0.45})-LOOKUP(K2367,{0,1950001,3300001,6950001,9000001,18000001,40000001},{0,97500,427500,636000,1536000,2796000,4796000}))*1.021,-2))</f>
        <v/>
      </c>
      <c r="O2367" s="21">
        <f>IF(L2367&lt;=0,0,ROUNDDOWN((L2367*LOOKUP(L2367,{0,1950001,3300001,6950001,9000001,18000001,40000001},{0.05,0.1,0.2,0.23,0.33,0.4,0.45})-LOOKUP(L2367,{0,1950001,3300001,6950001,9000001,18000001,40000001},{0,97500,427500,636000,1536000,2796000,4796000}))*1.021,-2))</f>
        <v/>
      </c>
      <c r="P2367" s="21">
        <f>MAX(0,ROUNDDOWN(F2367-E2367-430000,-3))</f>
        <v/>
      </c>
      <c r="Q2367" s="21">
        <f>MAX(0,ROUNDDOWN(F2367-E2367-430000-H2367,-3))</f>
        <v/>
      </c>
      <c r="R2367" s="21">
        <f>IF(F2367&lt;=450000,0,MAX(0,P2367*0.06-MIN(50000,P2367)*0.03))</f>
        <v/>
      </c>
      <c r="S2367" s="21">
        <f>IF(F2367&lt;=450000,0,MAX(0,P2367*0.04-MIN(50000,P2367)*0.02))</f>
        <v/>
      </c>
      <c r="T2367" s="21">
        <f>IF(F2367&lt;=450000,0,MAX(0,Q2367*0.06-MIN(50000,Q2367)*0.03))</f>
        <v/>
      </c>
      <c r="U2367" s="21">
        <f>IF(F2367&lt;=450000,0,MAX(0,Q2367*0.04-MIN(50000,Q2367)*0.02))</f>
        <v/>
      </c>
      <c r="V2367" s="21">
        <f>50000+MAX(0,G2367-480000)</f>
        <v/>
      </c>
      <c r="W2367" s="21">
        <f>P2367-V2367</f>
        <v/>
      </c>
      <c r="X2367" s="21">
        <f>Q2367-V2367</f>
        <v/>
      </c>
      <c r="Y2367" s="22">
        <f>IF(W2367&lt;0,0.9,LOOKUP(W2367,{0,1950001,3300001,6950001,9000001,18000001,40000001},{0.84895,0.7979,0.6958,0.66517,0.56307,0.4916,0.44055}))</f>
        <v/>
      </c>
      <c r="Z2367" s="22">
        <f>IF(X2367&lt;0,0.9,LOOKUP(X2367,{0,1950001,3300001,6950001,9000001,18000001,40000001},{0.84895,0.7979,0.6958,0.66517,0.56307,0.4916,0.44055}))</f>
        <v/>
      </c>
      <c r="AA2367" s="22">
        <f>IF(W2367&lt;0,0,CHOOSE(MATCH(W2367,{0,1950001,3300001,6950001,9000001},1),5.105/84.895,10.21/79.79,20.42/69.58,23.483/66.517,33.693/56.307))</f>
        <v/>
      </c>
      <c r="AB2367" s="21">
        <f>IF(C2367&lt;=2000,0,(MIN(C2367,ROUNDDOWN(F2367*0.3,0))-2000)*0.1)</f>
        <v/>
      </c>
      <c r="AC2367" s="21">
        <f>IF(C2367&lt;=2000,0,MIN((C2367-2000)*Y2367,(R2367+S2367)*0.2))</f>
        <v/>
      </c>
      <c r="AD2367" s="21">
        <f>IF(C2367&lt;=2000,0,MIN((C2367-2000)*Z2367,(T2367+U2367)*0.2))</f>
        <v/>
      </c>
      <c r="AE2367" s="21">
        <f>AC2367*AA2367</f>
        <v/>
      </c>
      <c r="AF2367" s="21">
        <f>ROUNDDOWN(R2367,-2)+ROUNDDOWN(S2367,-2)</f>
        <v/>
      </c>
      <c r="AG2367" s="21">
        <f>ROUNDDOWN(MAX(0,R2367-(AB2367+AC2367+AE2367)*0.6),-2)+ROUNDDOWN(MAX(0,S2367-(AB2367+AC2367+AE2367)*0.4),-2)</f>
        <v/>
      </c>
      <c r="AH2367" s="21">
        <f>ROUNDDOWN(MAX(0,T2367-(AB2367+AD2367)*0.6),-2)+ROUNDDOWN(MAX(0,U2367-(AB2367+AD2367)*0.4),-2)</f>
        <v/>
      </c>
      <c r="AI2367" s="21">
        <f>ROUNDDOWN(T2367,-2)+ROUNDDOWN(U2367,-2)</f>
        <v/>
      </c>
      <c r="AJ2367" s="21">
        <f>M2367+AF2367</f>
        <v/>
      </c>
      <c r="AK2367" s="21">
        <f>M2367+AG2367</f>
        <v/>
      </c>
      <c r="AL2367" s="21">
        <f>N2367+AH2367</f>
        <v/>
      </c>
      <c r="AM2367" s="21">
        <f>O2367+AI2367</f>
        <v/>
      </c>
      <c r="AN2367" s="21">
        <f>N2367+AI2367</f>
        <v/>
      </c>
      <c r="AO2367" s="21">
        <f>ROUNDDOWN((R2367+S2367)*0.2/Y2367+2000,0)</f>
        <v/>
      </c>
      <c r="AP2367" s="21">
        <f>ROUNDDOWN((T2367+U2367)*0.2/Z2367+2000,0)</f>
        <v/>
      </c>
      <c r="AQ2367" s="21">
        <f>AL2367-AK2367</f>
        <v/>
      </c>
      <c r="AR2367" s="21">
        <f>AM2367-AK2367</f>
        <v/>
      </c>
      <c r="AS2367" s="21">
        <f>AM2367-AL2367</f>
        <v/>
      </c>
      <c r="AT2367" s="21">
        <f>AK2367+C2367-AJ2367</f>
        <v/>
      </c>
      <c r="AU2367" s="21">
        <f>AL2367+C2367-AM2367</f>
        <v/>
      </c>
      <c r="AV2367" s="21">
        <f>AN2367+C2367-AM2367</f>
        <v/>
      </c>
    </row>
    <row r="2368">
      <c r="A2368" t="inlineStr">
        <is>
          <t>1万円刻み</t>
        </is>
      </c>
      <c r="B2368" s="21">
        <f>'5_1万円刻み'!$A$605</f>
        <v/>
      </c>
      <c r="C2368" s="21">
        <f>AO2368</f>
        <v/>
      </c>
      <c r="D2368" s="21" t="n">
        <v>0</v>
      </c>
      <c r="E2368" s="21">
        <f>ROUND(MIN(B2368/12,650000)*12*0.0915+MIN(B2368/12,1390000)*12*(0.0504+0)+B2368*0.005,0)</f>
        <v/>
      </c>
      <c r="F2368" s="21">
        <f>IF(B2368&lt;741000,0,IF(B2368&lt;2191000,B2368-740000,IF(B2368&lt;2193000,1451000,IF(B2368&lt;2196000,1453000,IF(B2368&lt;2200000,1456000,IF(B2368&lt;3600000,ROUND(ROUNDDOWN(B2368/4,-3)*2.8,0)-80000,IF(B2368&lt;6600000,ROUND(ROUNDDOWN(B2368/4,-3)*3.2,0)-440000,IF(B2368&lt;8500000,ROUNDDOWN(B2368*0.9,0)-1100000,B2368-1950000))))))))</f>
        <v/>
      </c>
      <c r="G2368" s="21">
        <f>IF(F2368&gt;23500000,NA(),IF(F2368&lt;=4890000,1040000,IF(F2368&lt;=6550000,670000,620000)))</f>
        <v/>
      </c>
      <c r="H2368" s="21">
        <f>IF(D2368&lt;=0,0,MAX(0,MIN(2000000,D2368-MIN(100000,ROUNDDOWN(F2368*0.05,0)))))</f>
        <v/>
      </c>
      <c r="I2368" s="21">
        <f>IF(C2368&lt;=2000,0,MIN(C2368,ROUNDDOWN(F2368*0.4,0))-2000)</f>
        <v/>
      </c>
      <c r="J2368" s="21">
        <f>MAX(0,ROUNDDOWN(F2368-E2368-G2368,-3))</f>
        <v/>
      </c>
      <c r="K2368" s="21">
        <f>MAX(0,ROUNDDOWN(F2368-E2368-G2368-H2368-I2368,-3))</f>
        <v/>
      </c>
      <c r="L2368" s="21">
        <f>MAX(0,ROUNDDOWN(F2368-E2368-G2368-H2368,-3))</f>
        <v/>
      </c>
      <c r="M2368" s="21">
        <f>IF(J2368&lt;=0,0,ROUNDDOWN((J2368*LOOKUP(J2368,{0,1950001,3300001,6950001,9000001,18000001,40000001},{0.05,0.1,0.2,0.23,0.33,0.4,0.45})-LOOKUP(J2368,{0,1950001,3300001,6950001,9000001,18000001,40000001},{0,97500,427500,636000,1536000,2796000,4796000}))*1.021,-2))</f>
        <v/>
      </c>
      <c r="N2368" s="21">
        <f>IF(K2368&lt;=0,0,ROUNDDOWN((K2368*LOOKUP(K2368,{0,1950001,3300001,6950001,9000001,18000001,40000001},{0.05,0.1,0.2,0.23,0.33,0.4,0.45})-LOOKUP(K2368,{0,1950001,3300001,6950001,9000001,18000001,40000001},{0,97500,427500,636000,1536000,2796000,4796000}))*1.021,-2))</f>
        <v/>
      </c>
      <c r="O2368" s="21">
        <f>IF(L2368&lt;=0,0,ROUNDDOWN((L2368*LOOKUP(L2368,{0,1950001,3300001,6950001,9000001,18000001,40000001},{0.05,0.1,0.2,0.23,0.33,0.4,0.45})-LOOKUP(L2368,{0,1950001,3300001,6950001,9000001,18000001,40000001},{0,97500,427500,636000,1536000,2796000,4796000}))*1.021,-2))</f>
        <v/>
      </c>
      <c r="P2368" s="21">
        <f>MAX(0,ROUNDDOWN(F2368-E2368-430000,-3))</f>
        <v/>
      </c>
      <c r="Q2368" s="21">
        <f>MAX(0,ROUNDDOWN(F2368-E2368-430000-H2368,-3))</f>
        <v/>
      </c>
      <c r="R2368" s="21">
        <f>IF(F2368&lt;=450000,0,MAX(0,P2368*0.06-MIN(50000,P2368)*0.03))</f>
        <v/>
      </c>
      <c r="S2368" s="21">
        <f>IF(F2368&lt;=450000,0,MAX(0,P2368*0.04-MIN(50000,P2368)*0.02))</f>
        <v/>
      </c>
      <c r="T2368" s="21">
        <f>IF(F2368&lt;=450000,0,MAX(0,Q2368*0.06-MIN(50000,Q2368)*0.03))</f>
        <v/>
      </c>
      <c r="U2368" s="21">
        <f>IF(F2368&lt;=450000,0,MAX(0,Q2368*0.04-MIN(50000,Q2368)*0.02))</f>
        <v/>
      </c>
      <c r="V2368" s="21">
        <f>50000+MAX(0,G2368-480000)</f>
        <v/>
      </c>
      <c r="W2368" s="21">
        <f>P2368-V2368</f>
        <v/>
      </c>
      <c r="X2368" s="21">
        <f>Q2368-V2368</f>
        <v/>
      </c>
      <c r="Y2368" s="22">
        <f>IF(W2368&lt;0,0.9,LOOKUP(W2368,{0,1950001,3300001,6950001,9000001,18000001,40000001},{0.84895,0.7979,0.6958,0.66517,0.56307,0.4916,0.44055}))</f>
        <v/>
      </c>
      <c r="Z2368" s="22">
        <f>IF(X2368&lt;0,0.9,LOOKUP(X2368,{0,1950001,3300001,6950001,9000001,18000001,40000001},{0.84895,0.7979,0.6958,0.66517,0.56307,0.4916,0.44055}))</f>
        <v/>
      </c>
      <c r="AA2368" s="22">
        <f>IF(W2368&lt;0,0,CHOOSE(MATCH(W2368,{0,1950001,3300001,6950001,9000001},1),5.105/84.895,10.21/79.79,20.42/69.58,23.483/66.517,33.693/56.307))</f>
        <v/>
      </c>
      <c r="AB2368" s="21">
        <f>IF(C2368&lt;=2000,0,(MIN(C2368,ROUNDDOWN(F2368*0.3,0))-2000)*0.1)</f>
        <v/>
      </c>
      <c r="AC2368" s="21">
        <f>IF(C2368&lt;=2000,0,MIN((C2368-2000)*Y2368,(R2368+S2368)*0.2))</f>
        <v/>
      </c>
      <c r="AD2368" s="21">
        <f>IF(C2368&lt;=2000,0,MIN((C2368-2000)*Z2368,(T2368+U2368)*0.2))</f>
        <v/>
      </c>
      <c r="AE2368" s="21">
        <f>AC2368*AA2368</f>
        <v/>
      </c>
      <c r="AF2368" s="21">
        <f>ROUNDDOWN(R2368,-2)+ROUNDDOWN(S2368,-2)</f>
        <v/>
      </c>
      <c r="AG2368" s="21">
        <f>ROUNDDOWN(MAX(0,R2368-(AB2368+AC2368+AE2368)*0.6),-2)+ROUNDDOWN(MAX(0,S2368-(AB2368+AC2368+AE2368)*0.4),-2)</f>
        <v/>
      </c>
      <c r="AH2368" s="21">
        <f>ROUNDDOWN(MAX(0,T2368-(AB2368+AD2368)*0.6),-2)+ROUNDDOWN(MAX(0,U2368-(AB2368+AD2368)*0.4),-2)</f>
        <v/>
      </c>
      <c r="AI2368" s="21">
        <f>ROUNDDOWN(T2368,-2)+ROUNDDOWN(U2368,-2)</f>
        <v/>
      </c>
      <c r="AJ2368" s="21">
        <f>M2368+AF2368</f>
        <v/>
      </c>
      <c r="AK2368" s="21">
        <f>M2368+AG2368</f>
        <v/>
      </c>
      <c r="AL2368" s="21">
        <f>N2368+AH2368</f>
        <v/>
      </c>
      <c r="AM2368" s="21">
        <f>O2368+AI2368</f>
        <v/>
      </c>
      <c r="AN2368" s="21">
        <f>N2368+AI2368</f>
        <v/>
      </c>
      <c r="AO2368" s="21">
        <f>ROUNDDOWN((R2368+S2368)*0.2/Y2368+2000,0)</f>
        <v/>
      </c>
      <c r="AP2368" s="21">
        <f>ROUNDDOWN((T2368+U2368)*0.2/Z2368+2000,0)</f>
        <v/>
      </c>
      <c r="AQ2368" s="21">
        <f>AL2368-AK2368</f>
        <v/>
      </c>
      <c r="AR2368" s="21">
        <f>AM2368-AK2368</f>
        <v/>
      </c>
      <c r="AS2368" s="21">
        <f>AM2368-AL2368</f>
        <v/>
      </c>
      <c r="AT2368" s="21">
        <f>AK2368+C2368-AJ2368</f>
        <v/>
      </c>
      <c r="AU2368" s="21">
        <f>AL2368+C2368-AM2368</f>
        <v/>
      </c>
      <c r="AV2368" s="21">
        <f>AN2368+C2368-AM2368</f>
        <v/>
      </c>
    </row>
    <row r="2369">
      <c r="A2369" t="inlineStr">
        <is>
          <t>1万円刻み</t>
        </is>
      </c>
      <c r="B2369" s="21">
        <f>'5_1万円刻み'!$A$606</f>
        <v/>
      </c>
      <c r="C2369" s="21">
        <f>AO2369</f>
        <v/>
      </c>
      <c r="D2369" s="21" t="n">
        <v>0</v>
      </c>
      <c r="E2369" s="21">
        <f>ROUND(MIN(B2369/12,650000)*12*0.0915+MIN(B2369/12,1390000)*12*(0.0504+0)+B2369*0.005,0)</f>
        <v/>
      </c>
      <c r="F2369" s="21">
        <f>IF(B2369&lt;741000,0,IF(B2369&lt;2191000,B2369-740000,IF(B2369&lt;2193000,1451000,IF(B2369&lt;2196000,1453000,IF(B2369&lt;2200000,1456000,IF(B2369&lt;3600000,ROUND(ROUNDDOWN(B2369/4,-3)*2.8,0)-80000,IF(B2369&lt;6600000,ROUND(ROUNDDOWN(B2369/4,-3)*3.2,0)-440000,IF(B2369&lt;8500000,ROUNDDOWN(B2369*0.9,0)-1100000,B2369-1950000))))))))</f>
        <v/>
      </c>
      <c r="G2369" s="21">
        <f>IF(F2369&gt;23500000,NA(),IF(F2369&lt;=4890000,1040000,IF(F2369&lt;=6550000,670000,620000)))</f>
        <v/>
      </c>
      <c r="H2369" s="21">
        <f>IF(D2369&lt;=0,0,MAX(0,MIN(2000000,D2369-MIN(100000,ROUNDDOWN(F2369*0.05,0)))))</f>
        <v/>
      </c>
      <c r="I2369" s="21">
        <f>IF(C2369&lt;=2000,0,MIN(C2369,ROUNDDOWN(F2369*0.4,0))-2000)</f>
        <v/>
      </c>
      <c r="J2369" s="21">
        <f>MAX(0,ROUNDDOWN(F2369-E2369-G2369,-3))</f>
        <v/>
      </c>
      <c r="K2369" s="21">
        <f>MAX(0,ROUNDDOWN(F2369-E2369-G2369-H2369-I2369,-3))</f>
        <v/>
      </c>
      <c r="L2369" s="21">
        <f>MAX(0,ROUNDDOWN(F2369-E2369-G2369-H2369,-3))</f>
        <v/>
      </c>
      <c r="M2369" s="21">
        <f>IF(J2369&lt;=0,0,ROUNDDOWN((J2369*LOOKUP(J2369,{0,1950001,3300001,6950001,9000001,18000001,40000001},{0.05,0.1,0.2,0.23,0.33,0.4,0.45})-LOOKUP(J2369,{0,1950001,3300001,6950001,9000001,18000001,40000001},{0,97500,427500,636000,1536000,2796000,4796000}))*1.021,-2))</f>
        <v/>
      </c>
      <c r="N2369" s="21">
        <f>IF(K2369&lt;=0,0,ROUNDDOWN((K2369*LOOKUP(K2369,{0,1950001,3300001,6950001,9000001,18000001,40000001},{0.05,0.1,0.2,0.23,0.33,0.4,0.45})-LOOKUP(K2369,{0,1950001,3300001,6950001,9000001,18000001,40000001},{0,97500,427500,636000,1536000,2796000,4796000}))*1.021,-2))</f>
        <v/>
      </c>
      <c r="O2369" s="21">
        <f>IF(L2369&lt;=0,0,ROUNDDOWN((L2369*LOOKUP(L2369,{0,1950001,3300001,6950001,9000001,18000001,40000001},{0.05,0.1,0.2,0.23,0.33,0.4,0.45})-LOOKUP(L2369,{0,1950001,3300001,6950001,9000001,18000001,40000001},{0,97500,427500,636000,1536000,2796000,4796000}))*1.021,-2))</f>
        <v/>
      </c>
      <c r="P2369" s="21">
        <f>MAX(0,ROUNDDOWN(F2369-E2369-430000,-3))</f>
        <v/>
      </c>
      <c r="Q2369" s="21">
        <f>MAX(0,ROUNDDOWN(F2369-E2369-430000-H2369,-3))</f>
        <v/>
      </c>
      <c r="R2369" s="21">
        <f>IF(F2369&lt;=450000,0,MAX(0,P2369*0.06-MIN(50000,P2369)*0.03))</f>
        <v/>
      </c>
      <c r="S2369" s="21">
        <f>IF(F2369&lt;=450000,0,MAX(0,P2369*0.04-MIN(50000,P2369)*0.02))</f>
        <v/>
      </c>
      <c r="T2369" s="21">
        <f>IF(F2369&lt;=450000,0,MAX(0,Q2369*0.06-MIN(50000,Q2369)*0.03))</f>
        <v/>
      </c>
      <c r="U2369" s="21">
        <f>IF(F2369&lt;=450000,0,MAX(0,Q2369*0.04-MIN(50000,Q2369)*0.02))</f>
        <v/>
      </c>
      <c r="V2369" s="21">
        <f>50000+MAX(0,G2369-480000)</f>
        <v/>
      </c>
      <c r="W2369" s="21">
        <f>P2369-V2369</f>
        <v/>
      </c>
      <c r="X2369" s="21">
        <f>Q2369-V2369</f>
        <v/>
      </c>
      <c r="Y2369" s="22">
        <f>IF(W2369&lt;0,0.9,LOOKUP(W2369,{0,1950001,3300001,6950001,9000001,18000001,40000001},{0.84895,0.7979,0.6958,0.66517,0.56307,0.4916,0.44055}))</f>
        <v/>
      </c>
      <c r="Z2369" s="22">
        <f>IF(X2369&lt;0,0.9,LOOKUP(X2369,{0,1950001,3300001,6950001,9000001,18000001,40000001},{0.84895,0.7979,0.6958,0.66517,0.56307,0.4916,0.44055}))</f>
        <v/>
      </c>
      <c r="AA2369" s="22">
        <f>IF(W2369&lt;0,0,CHOOSE(MATCH(W2369,{0,1950001,3300001,6950001,9000001},1),5.105/84.895,10.21/79.79,20.42/69.58,23.483/66.517,33.693/56.307))</f>
        <v/>
      </c>
      <c r="AB2369" s="21">
        <f>IF(C2369&lt;=2000,0,(MIN(C2369,ROUNDDOWN(F2369*0.3,0))-2000)*0.1)</f>
        <v/>
      </c>
      <c r="AC2369" s="21">
        <f>IF(C2369&lt;=2000,0,MIN((C2369-2000)*Y2369,(R2369+S2369)*0.2))</f>
        <v/>
      </c>
      <c r="AD2369" s="21">
        <f>IF(C2369&lt;=2000,0,MIN((C2369-2000)*Z2369,(T2369+U2369)*0.2))</f>
        <v/>
      </c>
      <c r="AE2369" s="21">
        <f>AC2369*AA2369</f>
        <v/>
      </c>
      <c r="AF2369" s="21">
        <f>ROUNDDOWN(R2369,-2)+ROUNDDOWN(S2369,-2)</f>
        <v/>
      </c>
      <c r="AG2369" s="21">
        <f>ROUNDDOWN(MAX(0,R2369-(AB2369+AC2369+AE2369)*0.6),-2)+ROUNDDOWN(MAX(0,S2369-(AB2369+AC2369+AE2369)*0.4),-2)</f>
        <v/>
      </c>
      <c r="AH2369" s="21">
        <f>ROUNDDOWN(MAX(0,T2369-(AB2369+AD2369)*0.6),-2)+ROUNDDOWN(MAX(0,U2369-(AB2369+AD2369)*0.4),-2)</f>
        <v/>
      </c>
      <c r="AI2369" s="21">
        <f>ROUNDDOWN(T2369,-2)+ROUNDDOWN(U2369,-2)</f>
        <v/>
      </c>
      <c r="AJ2369" s="21">
        <f>M2369+AF2369</f>
        <v/>
      </c>
      <c r="AK2369" s="21">
        <f>M2369+AG2369</f>
        <v/>
      </c>
      <c r="AL2369" s="21">
        <f>N2369+AH2369</f>
        <v/>
      </c>
      <c r="AM2369" s="21">
        <f>O2369+AI2369</f>
        <v/>
      </c>
      <c r="AN2369" s="21">
        <f>N2369+AI2369</f>
        <v/>
      </c>
      <c r="AO2369" s="21">
        <f>ROUNDDOWN((R2369+S2369)*0.2/Y2369+2000,0)</f>
        <v/>
      </c>
      <c r="AP2369" s="21">
        <f>ROUNDDOWN((T2369+U2369)*0.2/Z2369+2000,0)</f>
        <v/>
      </c>
      <c r="AQ2369" s="21">
        <f>AL2369-AK2369</f>
        <v/>
      </c>
      <c r="AR2369" s="21">
        <f>AM2369-AK2369</f>
        <v/>
      </c>
      <c r="AS2369" s="21">
        <f>AM2369-AL2369</f>
        <v/>
      </c>
      <c r="AT2369" s="21">
        <f>AK2369+C2369-AJ2369</f>
        <v/>
      </c>
      <c r="AU2369" s="21">
        <f>AL2369+C2369-AM2369</f>
        <v/>
      </c>
      <c r="AV2369" s="21">
        <f>AN2369+C2369-AM2369</f>
        <v/>
      </c>
    </row>
    <row r="2370">
      <c r="A2370" t="inlineStr">
        <is>
          <t>1万円刻み</t>
        </is>
      </c>
      <c r="B2370" s="21">
        <f>'5_1万円刻み'!$A$607</f>
        <v/>
      </c>
      <c r="C2370" s="21">
        <f>AO2370</f>
        <v/>
      </c>
      <c r="D2370" s="21" t="n">
        <v>0</v>
      </c>
      <c r="E2370" s="21">
        <f>ROUND(MIN(B2370/12,650000)*12*0.0915+MIN(B2370/12,1390000)*12*(0.0504+0)+B2370*0.005,0)</f>
        <v/>
      </c>
      <c r="F2370" s="21">
        <f>IF(B2370&lt;741000,0,IF(B2370&lt;2191000,B2370-740000,IF(B2370&lt;2193000,1451000,IF(B2370&lt;2196000,1453000,IF(B2370&lt;2200000,1456000,IF(B2370&lt;3600000,ROUND(ROUNDDOWN(B2370/4,-3)*2.8,0)-80000,IF(B2370&lt;6600000,ROUND(ROUNDDOWN(B2370/4,-3)*3.2,0)-440000,IF(B2370&lt;8500000,ROUNDDOWN(B2370*0.9,0)-1100000,B2370-1950000))))))))</f>
        <v/>
      </c>
      <c r="G2370" s="21">
        <f>IF(F2370&gt;23500000,NA(),IF(F2370&lt;=4890000,1040000,IF(F2370&lt;=6550000,670000,620000)))</f>
        <v/>
      </c>
      <c r="H2370" s="21">
        <f>IF(D2370&lt;=0,0,MAX(0,MIN(2000000,D2370-MIN(100000,ROUNDDOWN(F2370*0.05,0)))))</f>
        <v/>
      </c>
      <c r="I2370" s="21">
        <f>IF(C2370&lt;=2000,0,MIN(C2370,ROUNDDOWN(F2370*0.4,0))-2000)</f>
        <v/>
      </c>
      <c r="J2370" s="21">
        <f>MAX(0,ROUNDDOWN(F2370-E2370-G2370,-3))</f>
        <v/>
      </c>
      <c r="K2370" s="21">
        <f>MAX(0,ROUNDDOWN(F2370-E2370-G2370-H2370-I2370,-3))</f>
        <v/>
      </c>
      <c r="L2370" s="21">
        <f>MAX(0,ROUNDDOWN(F2370-E2370-G2370-H2370,-3))</f>
        <v/>
      </c>
      <c r="M2370" s="21">
        <f>IF(J2370&lt;=0,0,ROUNDDOWN((J2370*LOOKUP(J2370,{0,1950001,3300001,6950001,9000001,18000001,40000001},{0.05,0.1,0.2,0.23,0.33,0.4,0.45})-LOOKUP(J2370,{0,1950001,3300001,6950001,9000001,18000001,40000001},{0,97500,427500,636000,1536000,2796000,4796000}))*1.021,-2))</f>
        <v/>
      </c>
      <c r="N2370" s="21">
        <f>IF(K2370&lt;=0,0,ROUNDDOWN((K2370*LOOKUP(K2370,{0,1950001,3300001,6950001,9000001,18000001,40000001},{0.05,0.1,0.2,0.23,0.33,0.4,0.45})-LOOKUP(K2370,{0,1950001,3300001,6950001,9000001,18000001,40000001},{0,97500,427500,636000,1536000,2796000,4796000}))*1.021,-2))</f>
        <v/>
      </c>
      <c r="O2370" s="21">
        <f>IF(L2370&lt;=0,0,ROUNDDOWN((L2370*LOOKUP(L2370,{0,1950001,3300001,6950001,9000001,18000001,40000001},{0.05,0.1,0.2,0.23,0.33,0.4,0.45})-LOOKUP(L2370,{0,1950001,3300001,6950001,9000001,18000001,40000001},{0,97500,427500,636000,1536000,2796000,4796000}))*1.021,-2))</f>
        <v/>
      </c>
      <c r="P2370" s="21">
        <f>MAX(0,ROUNDDOWN(F2370-E2370-430000,-3))</f>
        <v/>
      </c>
      <c r="Q2370" s="21">
        <f>MAX(0,ROUNDDOWN(F2370-E2370-430000-H2370,-3))</f>
        <v/>
      </c>
      <c r="R2370" s="21">
        <f>IF(F2370&lt;=450000,0,MAX(0,P2370*0.06-MIN(50000,P2370)*0.03))</f>
        <v/>
      </c>
      <c r="S2370" s="21">
        <f>IF(F2370&lt;=450000,0,MAX(0,P2370*0.04-MIN(50000,P2370)*0.02))</f>
        <v/>
      </c>
      <c r="T2370" s="21">
        <f>IF(F2370&lt;=450000,0,MAX(0,Q2370*0.06-MIN(50000,Q2370)*0.03))</f>
        <v/>
      </c>
      <c r="U2370" s="21">
        <f>IF(F2370&lt;=450000,0,MAX(0,Q2370*0.04-MIN(50000,Q2370)*0.02))</f>
        <v/>
      </c>
      <c r="V2370" s="21">
        <f>50000+MAX(0,G2370-480000)</f>
        <v/>
      </c>
      <c r="W2370" s="21">
        <f>P2370-V2370</f>
        <v/>
      </c>
      <c r="X2370" s="21">
        <f>Q2370-V2370</f>
        <v/>
      </c>
      <c r="Y2370" s="22">
        <f>IF(W2370&lt;0,0.9,LOOKUP(W2370,{0,1950001,3300001,6950001,9000001,18000001,40000001},{0.84895,0.7979,0.6958,0.66517,0.56307,0.4916,0.44055}))</f>
        <v/>
      </c>
      <c r="Z2370" s="22">
        <f>IF(X2370&lt;0,0.9,LOOKUP(X2370,{0,1950001,3300001,6950001,9000001,18000001,40000001},{0.84895,0.7979,0.6958,0.66517,0.56307,0.4916,0.44055}))</f>
        <v/>
      </c>
      <c r="AA2370" s="22">
        <f>IF(W2370&lt;0,0,CHOOSE(MATCH(W2370,{0,1950001,3300001,6950001,9000001},1),5.105/84.895,10.21/79.79,20.42/69.58,23.483/66.517,33.693/56.307))</f>
        <v/>
      </c>
      <c r="AB2370" s="21">
        <f>IF(C2370&lt;=2000,0,(MIN(C2370,ROUNDDOWN(F2370*0.3,0))-2000)*0.1)</f>
        <v/>
      </c>
      <c r="AC2370" s="21">
        <f>IF(C2370&lt;=2000,0,MIN((C2370-2000)*Y2370,(R2370+S2370)*0.2))</f>
        <v/>
      </c>
      <c r="AD2370" s="21">
        <f>IF(C2370&lt;=2000,0,MIN((C2370-2000)*Z2370,(T2370+U2370)*0.2))</f>
        <v/>
      </c>
      <c r="AE2370" s="21">
        <f>AC2370*AA2370</f>
        <v/>
      </c>
      <c r="AF2370" s="21">
        <f>ROUNDDOWN(R2370,-2)+ROUNDDOWN(S2370,-2)</f>
        <v/>
      </c>
      <c r="AG2370" s="21">
        <f>ROUNDDOWN(MAX(0,R2370-(AB2370+AC2370+AE2370)*0.6),-2)+ROUNDDOWN(MAX(0,S2370-(AB2370+AC2370+AE2370)*0.4),-2)</f>
        <v/>
      </c>
      <c r="AH2370" s="21">
        <f>ROUNDDOWN(MAX(0,T2370-(AB2370+AD2370)*0.6),-2)+ROUNDDOWN(MAX(0,U2370-(AB2370+AD2370)*0.4),-2)</f>
        <v/>
      </c>
      <c r="AI2370" s="21">
        <f>ROUNDDOWN(T2370,-2)+ROUNDDOWN(U2370,-2)</f>
        <v/>
      </c>
      <c r="AJ2370" s="21">
        <f>M2370+AF2370</f>
        <v/>
      </c>
      <c r="AK2370" s="21">
        <f>M2370+AG2370</f>
        <v/>
      </c>
      <c r="AL2370" s="21">
        <f>N2370+AH2370</f>
        <v/>
      </c>
      <c r="AM2370" s="21">
        <f>O2370+AI2370</f>
        <v/>
      </c>
      <c r="AN2370" s="21">
        <f>N2370+AI2370</f>
        <v/>
      </c>
      <c r="AO2370" s="21">
        <f>ROUNDDOWN((R2370+S2370)*0.2/Y2370+2000,0)</f>
        <v/>
      </c>
      <c r="AP2370" s="21">
        <f>ROUNDDOWN((T2370+U2370)*0.2/Z2370+2000,0)</f>
        <v/>
      </c>
      <c r="AQ2370" s="21">
        <f>AL2370-AK2370</f>
        <v/>
      </c>
      <c r="AR2370" s="21">
        <f>AM2370-AK2370</f>
        <v/>
      </c>
      <c r="AS2370" s="21">
        <f>AM2370-AL2370</f>
        <v/>
      </c>
      <c r="AT2370" s="21">
        <f>AK2370+C2370-AJ2370</f>
        <v/>
      </c>
      <c r="AU2370" s="21">
        <f>AL2370+C2370-AM2370</f>
        <v/>
      </c>
      <c r="AV2370" s="21">
        <f>AN2370+C2370-AM2370</f>
        <v/>
      </c>
    </row>
    <row r="2371">
      <c r="A2371" t="inlineStr">
        <is>
          <t>1万円刻み</t>
        </is>
      </c>
      <c r="B2371" s="21">
        <f>'5_1万円刻み'!$A$608</f>
        <v/>
      </c>
      <c r="C2371" s="21">
        <f>AO2371</f>
        <v/>
      </c>
      <c r="D2371" s="21" t="n">
        <v>0</v>
      </c>
      <c r="E2371" s="21">
        <f>ROUND(MIN(B2371/12,650000)*12*0.0915+MIN(B2371/12,1390000)*12*(0.0504+0)+B2371*0.005,0)</f>
        <v/>
      </c>
      <c r="F2371" s="21">
        <f>IF(B2371&lt;741000,0,IF(B2371&lt;2191000,B2371-740000,IF(B2371&lt;2193000,1451000,IF(B2371&lt;2196000,1453000,IF(B2371&lt;2200000,1456000,IF(B2371&lt;3600000,ROUND(ROUNDDOWN(B2371/4,-3)*2.8,0)-80000,IF(B2371&lt;6600000,ROUND(ROUNDDOWN(B2371/4,-3)*3.2,0)-440000,IF(B2371&lt;8500000,ROUNDDOWN(B2371*0.9,0)-1100000,B2371-1950000))))))))</f>
        <v/>
      </c>
      <c r="G2371" s="21">
        <f>IF(F2371&gt;23500000,NA(),IF(F2371&lt;=4890000,1040000,IF(F2371&lt;=6550000,670000,620000)))</f>
        <v/>
      </c>
      <c r="H2371" s="21">
        <f>IF(D2371&lt;=0,0,MAX(0,MIN(2000000,D2371-MIN(100000,ROUNDDOWN(F2371*0.05,0)))))</f>
        <v/>
      </c>
      <c r="I2371" s="21">
        <f>IF(C2371&lt;=2000,0,MIN(C2371,ROUNDDOWN(F2371*0.4,0))-2000)</f>
        <v/>
      </c>
      <c r="J2371" s="21">
        <f>MAX(0,ROUNDDOWN(F2371-E2371-G2371,-3))</f>
        <v/>
      </c>
      <c r="K2371" s="21">
        <f>MAX(0,ROUNDDOWN(F2371-E2371-G2371-H2371-I2371,-3))</f>
        <v/>
      </c>
      <c r="L2371" s="21">
        <f>MAX(0,ROUNDDOWN(F2371-E2371-G2371-H2371,-3))</f>
        <v/>
      </c>
      <c r="M2371" s="21">
        <f>IF(J2371&lt;=0,0,ROUNDDOWN((J2371*LOOKUP(J2371,{0,1950001,3300001,6950001,9000001,18000001,40000001},{0.05,0.1,0.2,0.23,0.33,0.4,0.45})-LOOKUP(J2371,{0,1950001,3300001,6950001,9000001,18000001,40000001},{0,97500,427500,636000,1536000,2796000,4796000}))*1.021,-2))</f>
        <v/>
      </c>
      <c r="N2371" s="21">
        <f>IF(K2371&lt;=0,0,ROUNDDOWN((K2371*LOOKUP(K2371,{0,1950001,3300001,6950001,9000001,18000001,40000001},{0.05,0.1,0.2,0.23,0.33,0.4,0.45})-LOOKUP(K2371,{0,1950001,3300001,6950001,9000001,18000001,40000001},{0,97500,427500,636000,1536000,2796000,4796000}))*1.021,-2))</f>
        <v/>
      </c>
      <c r="O2371" s="21">
        <f>IF(L2371&lt;=0,0,ROUNDDOWN((L2371*LOOKUP(L2371,{0,1950001,3300001,6950001,9000001,18000001,40000001},{0.05,0.1,0.2,0.23,0.33,0.4,0.45})-LOOKUP(L2371,{0,1950001,3300001,6950001,9000001,18000001,40000001},{0,97500,427500,636000,1536000,2796000,4796000}))*1.021,-2))</f>
        <v/>
      </c>
      <c r="P2371" s="21">
        <f>MAX(0,ROUNDDOWN(F2371-E2371-430000,-3))</f>
        <v/>
      </c>
      <c r="Q2371" s="21">
        <f>MAX(0,ROUNDDOWN(F2371-E2371-430000-H2371,-3))</f>
        <v/>
      </c>
      <c r="R2371" s="21">
        <f>IF(F2371&lt;=450000,0,MAX(0,P2371*0.06-MIN(50000,P2371)*0.03))</f>
        <v/>
      </c>
      <c r="S2371" s="21">
        <f>IF(F2371&lt;=450000,0,MAX(0,P2371*0.04-MIN(50000,P2371)*0.02))</f>
        <v/>
      </c>
      <c r="T2371" s="21">
        <f>IF(F2371&lt;=450000,0,MAX(0,Q2371*0.06-MIN(50000,Q2371)*0.03))</f>
        <v/>
      </c>
      <c r="U2371" s="21">
        <f>IF(F2371&lt;=450000,0,MAX(0,Q2371*0.04-MIN(50000,Q2371)*0.02))</f>
        <v/>
      </c>
      <c r="V2371" s="21">
        <f>50000+MAX(0,G2371-480000)</f>
        <v/>
      </c>
      <c r="W2371" s="21">
        <f>P2371-V2371</f>
        <v/>
      </c>
      <c r="X2371" s="21">
        <f>Q2371-V2371</f>
        <v/>
      </c>
      <c r="Y2371" s="22">
        <f>IF(W2371&lt;0,0.9,LOOKUP(W2371,{0,1950001,3300001,6950001,9000001,18000001,40000001},{0.84895,0.7979,0.6958,0.66517,0.56307,0.4916,0.44055}))</f>
        <v/>
      </c>
      <c r="Z2371" s="22">
        <f>IF(X2371&lt;0,0.9,LOOKUP(X2371,{0,1950001,3300001,6950001,9000001,18000001,40000001},{0.84895,0.7979,0.6958,0.66517,0.56307,0.4916,0.44055}))</f>
        <v/>
      </c>
      <c r="AA2371" s="22">
        <f>IF(W2371&lt;0,0,CHOOSE(MATCH(W2371,{0,1950001,3300001,6950001,9000001},1),5.105/84.895,10.21/79.79,20.42/69.58,23.483/66.517,33.693/56.307))</f>
        <v/>
      </c>
      <c r="AB2371" s="21">
        <f>IF(C2371&lt;=2000,0,(MIN(C2371,ROUNDDOWN(F2371*0.3,0))-2000)*0.1)</f>
        <v/>
      </c>
      <c r="AC2371" s="21">
        <f>IF(C2371&lt;=2000,0,MIN((C2371-2000)*Y2371,(R2371+S2371)*0.2))</f>
        <v/>
      </c>
      <c r="AD2371" s="21">
        <f>IF(C2371&lt;=2000,0,MIN((C2371-2000)*Z2371,(T2371+U2371)*0.2))</f>
        <v/>
      </c>
      <c r="AE2371" s="21">
        <f>AC2371*AA2371</f>
        <v/>
      </c>
      <c r="AF2371" s="21">
        <f>ROUNDDOWN(R2371,-2)+ROUNDDOWN(S2371,-2)</f>
        <v/>
      </c>
      <c r="AG2371" s="21">
        <f>ROUNDDOWN(MAX(0,R2371-(AB2371+AC2371+AE2371)*0.6),-2)+ROUNDDOWN(MAX(0,S2371-(AB2371+AC2371+AE2371)*0.4),-2)</f>
        <v/>
      </c>
      <c r="AH2371" s="21">
        <f>ROUNDDOWN(MAX(0,T2371-(AB2371+AD2371)*0.6),-2)+ROUNDDOWN(MAX(0,U2371-(AB2371+AD2371)*0.4),-2)</f>
        <v/>
      </c>
      <c r="AI2371" s="21">
        <f>ROUNDDOWN(T2371,-2)+ROUNDDOWN(U2371,-2)</f>
        <v/>
      </c>
      <c r="AJ2371" s="21">
        <f>M2371+AF2371</f>
        <v/>
      </c>
      <c r="AK2371" s="21">
        <f>M2371+AG2371</f>
        <v/>
      </c>
      <c r="AL2371" s="21">
        <f>N2371+AH2371</f>
        <v/>
      </c>
      <c r="AM2371" s="21">
        <f>O2371+AI2371</f>
        <v/>
      </c>
      <c r="AN2371" s="21">
        <f>N2371+AI2371</f>
        <v/>
      </c>
      <c r="AO2371" s="21">
        <f>ROUNDDOWN((R2371+S2371)*0.2/Y2371+2000,0)</f>
        <v/>
      </c>
      <c r="AP2371" s="21">
        <f>ROUNDDOWN((T2371+U2371)*0.2/Z2371+2000,0)</f>
        <v/>
      </c>
      <c r="AQ2371" s="21">
        <f>AL2371-AK2371</f>
        <v/>
      </c>
      <c r="AR2371" s="21">
        <f>AM2371-AK2371</f>
        <v/>
      </c>
      <c r="AS2371" s="21">
        <f>AM2371-AL2371</f>
        <v/>
      </c>
      <c r="AT2371" s="21">
        <f>AK2371+C2371-AJ2371</f>
        <v/>
      </c>
      <c r="AU2371" s="21">
        <f>AL2371+C2371-AM2371</f>
        <v/>
      </c>
      <c r="AV2371" s="21">
        <f>AN2371+C2371-AM2371</f>
        <v/>
      </c>
    </row>
    <row r="2372">
      <c r="A2372" t="inlineStr">
        <is>
          <t>1万円刻み</t>
        </is>
      </c>
      <c r="B2372" s="21">
        <f>'5_1万円刻み'!$A$609</f>
        <v/>
      </c>
      <c r="C2372" s="21">
        <f>AO2372</f>
        <v/>
      </c>
      <c r="D2372" s="21" t="n">
        <v>0</v>
      </c>
      <c r="E2372" s="21">
        <f>ROUND(MIN(B2372/12,650000)*12*0.0915+MIN(B2372/12,1390000)*12*(0.0504+0)+B2372*0.005,0)</f>
        <v/>
      </c>
      <c r="F2372" s="21">
        <f>IF(B2372&lt;741000,0,IF(B2372&lt;2191000,B2372-740000,IF(B2372&lt;2193000,1451000,IF(B2372&lt;2196000,1453000,IF(B2372&lt;2200000,1456000,IF(B2372&lt;3600000,ROUND(ROUNDDOWN(B2372/4,-3)*2.8,0)-80000,IF(B2372&lt;6600000,ROUND(ROUNDDOWN(B2372/4,-3)*3.2,0)-440000,IF(B2372&lt;8500000,ROUNDDOWN(B2372*0.9,0)-1100000,B2372-1950000))))))))</f>
        <v/>
      </c>
      <c r="G2372" s="21">
        <f>IF(F2372&gt;23500000,NA(),IF(F2372&lt;=4890000,1040000,IF(F2372&lt;=6550000,670000,620000)))</f>
        <v/>
      </c>
      <c r="H2372" s="21">
        <f>IF(D2372&lt;=0,0,MAX(0,MIN(2000000,D2372-MIN(100000,ROUNDDOWN(F2372*0.05,0)))))</f>
        <v/>
      </c>
      <c r="I2372" s="21">
        <f>IF(C2372&lt;=2000,0,MIN(C2372,ROUNDDOWN(F2372*0.4,0))-2000)</f>
        <v/>
      </c>
      <c r="J2372" s="21">
        <f>MAX(0,ROUNDDOWN(F2372-E2372-G2372,-3))</f>
        <v/>
      </c>
      <c r="K2372" s="21">
        <f>MAX(0,ROUNDDOWN(F2372-E2372-G2372-H2372-I2372,-3))</f>
        <v/>
      </c>
      <c r="L2372" s="21">
        <f>MAX(0,ROUNDDOWN(F2372-E2372-G2372-H2372,-3))</f>
        <v/>
      </c>
      <c r="M2372" s="21">
        <f>IF(J2372&lt;=0,0,ROUNDDOWN((J2372*LOOKUP(J2372,{0,1950001,3300001,6950001,9000001,18000001,40000001},{0.05,0.1,0.2,0.23,0.33,0.4,0.45})-LOOKUP(J2372,{0,1950001,3300001,6950001,9000001,18000001,40000001},{0,97500,427500,636000,1536000,2796000,4796000}))*1.021,-2))</f>
        <v/>
      </c>
      <c r="N2372" s="21">
        <f>IF(K2372&lt;=0,0,ROUNDDOWN((K2372*LOOKUP(K2372,{0,1950001,3300001,6950001,9000001,18000001,40000001},{0.05,0.1,0.2,0.23,0.33,0.4,0.45})-LOOKUP(K2372,{0,1950001,3300001,6950001,9000001,18000001,40000001},{0,97500,427500,636000,1536000,2796000,4796000}))*1.021,-2))</f>
        <v/>
      </c>
      <c r="O2372" s="21">
        <f>IF(L2372&lt;=0,0,ROUNDDOWN((L2372*LOOKUP(L2372,{0,1950001,3300001,6950001,9000001,18000001,40000001},{0.05,0.1,0.2,0.23,0.33,0.4,0.45})-LOOKUP(L2372,{0,1950001,3300001,6950001,9000001,18000001,40000001},{0,97500,427500,636000,1536000,2796000,4796000}))*1.021,-2))</f>
        <v/>
      </c>
      <c r="P2372" s="21">
        <f>MAX(0,ROUNDDOWN(F2372-E2372-430000,-3))</f>
        <v/>
      </c>
      <c r="Q2372" s="21">
        <f>MAX(0,ROUNDDOWN(F2372-E2372-430000-H2372,-3))</f>
        <v/>
      </c>
      <c r="R2372" s="21">
        <f>IF(F2372&lt;=450000,0,MAX(0,P2372*0.06-MIN(50000,P2372)*0.03))</f>
        <v/>
      </c>
      <c r="S2372" s="21">
        <f>IF(F2372&lt;=450000,0,MAX(0,P2372*0.04-MIN(50000,P2372)*0.02))</f>
        <v/>
      </c>
      <c r="T2372" s="21">
        <f>IF(F2372&lt;=450000,0,MAX(0,Q2372*0.06-MIN(50000,Q2372)*0.03))</f>
        <v/>
      </c>
      <c r="U2372" s="21">
        <f>IF(F2372&lt;=450000,0,MAX(0,Q2372*0.04-MIN(50000,Q2372)*0.02))</f>
        <v/>
      </c>
      <c r="V2372" s="21">
        <f>50000+MAX(0,G2372-480000)</f>
        <v/>
      </c>
      <c r="W2372" s="21">
        <f>P2372-V2372</f>
        <v/>
      </c>
      <c r="X2372" s="21">
        <f>Q2372-V2372</f>
        <v/>
      </c>
      <c r="Y2372" s="22">
        <f>IF(W2372&lt;0,0.9,LOOKUP(W2372,{0,1950001,3300001,6950001,9000001,18000001,40000001},{0.84895,0.7979,0.6958,0.66517,0.56307,0.4916,0.44055}))</f>
        <v/>
      </c>
      <c r="Z2372" s="22">
        <f>IF(X2372&lt;0,0.9,LOOKUP(X2372,{0,1950001,3300001,6950001,9000001,18000001,40000001},{0.84895,0.7979,0.6958,0.66517,0.56307,0.4916,0.44055}))</f>
        <v/>
      </c>
      <c r="AA2372" s="22">
        <f>IF(W2372&lt;0,0,CHOOSE(MATCH(W2372,{0,1950001,3300001,6950001,9000001},1),5.105/84.895,10.21/79.79,20.42/69.58,23.483/66.517,33.693/56.307))</f>
        <v/>
      </c>
      <c r="AB2372" s="21">
        <f>IF(C2372&lt;=2000,0,(MIN(C2372,ROUNDDOWN(F2372*0.3,0))-2000)*0.1)</f>
        <v/>
      </c>
      <c r="AC2372" s="21">
        <f>IF(C2372&lt;=2000,0,MIN((C2372-2000)*Y2372,(R2372+S2372)*0.2))</f>
        <v/>
      </c>
      <c r="AD2372" s="21">
        <f>IF(C2372&lt;=2000,0,MIN((C2372-2000)*Z2372,(T2372+U2372)*0.2))</f>
        <v/>
      </c>
      <c r="AE2372" s="21">
        <f>AC2372*AA2372</f>
        <v/>
      </c>
      <c r="AF2372" s="21">
        <f>ROUNDDOWN(R2372,-2)+ROUNDDOWN(S2372,-2)</f>
        <v/>
      </c>
      <c r="AG2372" s="21">
        <f>ROUNDDOWN(MAX(0,R2372-(AB2372+AC2372+AE2372)*0.6),-2)+ROUNDDOWN(MAX(0,S2372-(AB2372+AC2372+AE2372)*0.4),-2)</f>
        <v/>
      </c>
      <c r="AH2372" s="21">
        <f>ROUNDDOWN(MAX(0,T2372-(AB2372+AD2372)*0.6),-2)+ROUNDDOWN(MAX(0,U2372-(AB2372+AD2372)*0.4),-2)</f>
        <v/>
      </c>
      <c r="AI2372" s="21">
        <f>ROUNDDOWN(T2372,-2)+ROUNDDOWN(U2372,-2)</f>
        <v/>
      </c>
      <c r="AJ2372" s="21">
        <f>M2372+AF2372</f>
        <v/>
      </c>
      <c r="AK2372" s="21">
        <f>M2372+AG2372</f>
        <v/>
      </c>
      <c r="AL2372" s="21">
        <f>N2372+AH2372</f>
        <v/>
      </c>
      <c r="AM2372" s="21">
        <f>O2372+AI2372</f>
        <v/>
      </c>
      <c r="AN2372" s="21">
        <f>N2372+AI2372</f>
        <v/>
      </c>
      <c r="AO2372" s="21">
        <f>ROUNDDOWN((R2372+S2372)*0.2/Y2372+2000,0)</f>
        <v/>
      </c>
      <c r="AP2372" s="21">
        <f>ROUNDDOWN((T2372+U2372)*0.2/Z2372+2000,0)</f>
        <v/>
      </c>
      <c r="AQ2372" s="21">
        <f>AL2372-AK2372</f>
        <v/>
      </c>
      <c r="AR2372" s="21">
        <f>AM2372-AK2372</f>
        <v/>
      </c>
      <c r="AS2372" s="21">
        <f>AM2372-AL2372</f>
        <v/>
      </c>
      <c r="AT2372" s="21">
        <f>AK2372+C2372-AJ2372</f>
        <v/>
      </c>
      <c r="AU2372" s="21">
        <f>AL2372+C2372-AM2372</f>
        <v/>
      </c>
      <c r="AV2372" s="21">
        <f>AN2372+C2372-AM2372</f>
        <v/>
      </c>
    </row>
    <row r="2373">
      <c r="A2373" t="inlineStr">
        <is>
          <t>1万円刻み</t>
        </is>
      </c>
      <c r="B2373" s="21">
        <f>'5_1万円刻み'!$A$610</f>
        <v/>
      </c>
      <c r="C2373" s="21">
        <f>AO2373</f>
        <v/>
      </c>
      <c r="D2373" s="21" t="n">
        <v>0</v>
      </c>
      <c r="E2373" s="21">
        <f>ROUND(MIN(B2373/12,650000)*12*0.0915+MIN(B2373/12,1390000)*12*(0.0504+0)+B2373*0.005,0)</f>
        <v/>
      </c>
      <c r="F2373" s="21">
        <f>IF(B2373&lt;741000,0,IF(B2373&lt;2191000,B2373-740000,IF(B2373&lt;2193000,1451000,IF(B2373&lt;2196000,1453000,IF(B2373&lt;2200000,1456000,IF(B2373&lt;3600000,ROUND(ROUNDDOWN(B2373/4,-3)*2.8,0)-80000,IF(B2373&lt;6600000,ROUND(ROUNDDOWN(B2373/4,-3)*3.2,0)-440000,IF(B2373&lt;8500000,ROUNDDOWN(B2373*0.9,0)-1100000,B2373-1950000))))))))</f>
        <v/>
      </c>
      <c r="G2373" s="21">
        <f>IF(F2373&gt;23500000,NA(),IF(F2373&lt;=4890000,1040000,IF(F2373&lt;=6550000,670000,620000)))</f>
        <v/>
      </c>
      <c r="H2373" s="21">
        <f>IF(D2373&lt;=0,0,MAX(0,MIN(2000000,D2373-MIN(100000,ROUNDDOWN(F2373*0.05,0)))))</f>
        <v/>
      </c>
      <c r="I2373" s="21">
        <f>IF(C2373&lt;=2000,0,MIN(C2373,ROUNDDOWN(F2373*0.4,0))-2000)</f>
        <v/>
      </c>
      <c r="J2373" s="21">
        <f>MAX(0,ROUNDDOWN(F2373-E2373-G2373,-3))</f>
        <v/>
      </c>
      <c r="K2373" s="21">
        <f>MAX(0,ROUNDDOWN(F2373-E2373-G2373-H2373-I2373,-3))</f>
        <v/>
      </c>
      <c r="L2373" s="21">
        <f>MAX(0,ROUNDDOWN(F2373-E2373-G2373-H2373,-3))</f>
        <v/>
      </c>
      <c r="M2373" s="21">
        <f>IF(J2373&lt;=0,0,ROUNDDOWN((J2373*LOOKUP(J2373,{0,1950001,3300001,6950001,9000001,18000001,40000001},{0.05,0.1,0.2,0.23,0.33,0.4,0.45})-LOOKUP(J2373,{0,1950001,3300001,6950001,9000001,18000001,40000001},{0,97500,427500,636000,1536000,2796000,4796000}))*1.021,-2))</f>
        <v/>
      </c>
      <c r="N2373" s="21">
        <f>IF(K2373&lt;=0,0,ROUNDDOWN((K2373*LOOKUP(K2373,{0,1950001,3300001,6950001,9000001,18000001,40000001},{0.05,0.1,0.2,0.23,0.33,0.4,0.45})-LOOKUP(K2373,{0,1950001,3300001,6950001,9000001,18000001,40000001},{0,97500,427500,636000,1536000,2796000,4796000}))*1.021,-2))</f>
        <v/>
      </c>
      <c r="O2373" s="21">
        <f>IF(L2373&lt;=0,0,ROUNDDOWN((L2373*LOOKUP(L2373,{0,1950001,3300001,6950001,9000001,18000001,40000001},{0.05,0.1,0.2,0.23,0.33,0.4,0.45})-LOOKUP(L2373,{0,1950001,3300001,6950001,9000001,18000001,40000001},{0,97500,427500,636000,1536000,2796000,4796000}))*1.021,-2))</f>
        <v/>
      </c>
      <c r="P2373" s="21">
        <f>MAX(0,ROUNDDOWN(F2373-E2373-430000,-3))</f>
        <v/>
      </c>
      <c r="Q2373" s="21">
        <f>MAX(0,ROUNDDOWN(F2373-E2373-430000-H2373,-3))</f>
        <v/>
      </c>
      <c r="R2373" s="21">
        <f>IF(F2373&lt;=450000,0,MAX(0,P2373*0.06-MIN(50000,P2373)*0.03))</f>
        <v/>
      </c>
      <c r="S2373" s="21">
        <f>IF(F2373&lt;=450000,0,MAX(0,P2373*0.04-MIN(50000,P2373)*0.02))</f>
        <v/>
      </c>
      <c r="T2373" s="21">
        <f>IF(F2373&lt;=450000,0,MAX(0,Q2373*0.06-MIN(50000,Q2373)*0.03))</f>
        <v/>
      </c>
      <c r="U2373" s="21">
        <f>IF(F2373&lt;=450000,0,MAX(0,Q2373*0.04-MIN(50000,Q2373)*0.02))</f>
        <v/>
      </c>
      <c r="V2373" s="21">
        <f>50000+MAX(0,G2373-480000)</f>
        <v/>
      </c>
      <c r="W2373" s="21">
        <f>P2373-V2373</f>
        <v/>
      </c>
      <c r="X2373" s="21">
        <f>Q2373-V2373</f>
        <v/>
      </c>
      <c r="Y2373" s="22">
        <f>IF(W2373&lt;0,0.9,LOOKUP(W2373,{0,1950001,3300001,6950001,9000001,18000001,40000001},{0.84895,0.7979,0.6958,0.66517,0.56307,0.4916,0.44055}))</f>
        <v/>
      </c>
      <c r="Z2373" s="22">
        <f>IF(X2373&lt;0,0.9,LOOKUP(X2373,{0,1950001,3300001,6950001,9000001,18000001,40000001},{0.84895,0.7979,0.6958,0.66517,0.56307,0.4916,0.44055}))</f>
        <v/>
      </c>
      <c r="AA2373" s="22">
        <f>IF(W2373&lt;0,0,CHOOSE(MATCH(W2373,{0,1950001,3300001,6950001,9000001},1),5.105/84.895,10.21/79.79,20.42/69.58,23.483/66.517,33.693/56.307))</f>
        <v/>
      </c>
      <c r="AB2373" s="21">
        <f>IF(C2373&lt;=2000,0,(MIN(C2373,ROUNDDOWN(F2373*0.3,0))-2000)*0.1)</f>
        <v/>
      </c>
      <c r="AC2373" s="21">
        <f>IF(C2373&lt;=2000,0,MIN((C2373-2000)*Y2373,(R2373+S2373)*0.2))</f>
        <v/>
      </c>
      <c r="AD2373" s="21">
        <f>IF(C2373&lt;=2000,0,MIN((C2373-2000)*Z2373,(T2373+U2373)*0.2))</f>
        <v/>
      </c>
      <c r="AE2373" s="21">
        <f>AC2373*AA2373</f>
        <v/>
      </c>
      <c r="AF2373" s="21">
        <f>ROUNDDOWN(R2373,-2)+ROUNDDOWN(S2373,-2)</f>
        <v/>
      </c>
      <c r="AG2373" s="21">
        <f>ROUNDDOWN(MAX(0,R2373-(AB2373+AC2373+AE2373)*0.6),-2)+ROUNDDOWN(MAX(0,S2373-(AB2373+AC2373+AE2373)*0.4),-2)</f>
        <v/>
      </c>
      <c r="AH2373" s="21">
        <f>ROUNDDOWN(MAX(0,T2373-(AB2373+AD2373)*0.6),-2)+ROUNDDOWN(MAX(0,U2373-(AB2373+AD2373)*0.4),-2)</f>
        <v/>
      </c>
      <c r="AI2373" s="21">
        <f>ROUNDDOWN(T2373,-2)+ROUNDDOWN(U2373,-2)</f>
        <v/>
      </c>
      <c r="AJ2373" s="21">
        <f>M2373+AF2373</f>
        <v/>
      </c>
      <c r="AK2373" s="21">
        <f>M2373+AG2373</f>
        <v/>
      </c>
      <c r="AL2373" s="21">
        <f>N2373+AH2373</f>
        <v/>
      </c>
      <c r="AM2373" s="21">
        <f>O2373+AI2373</f>
        <v/>
      </c>
      <c r="AN2373" s="21">
        <f>N2373+AI2373</f>
        <v/>
      </c>
      <c r="AO2373" s="21">
        <f>ROUNDDOWN((R2373+S2373)*0.2/Y2373+2000,0)</f>
        <v/>
      </c>
      <c r="AP2373" s="21">
        <f>ROUNDDOWN((T2373+U2373)*0.2/Z2373+2000,0)</f>
        <v/>
      </c>
      <c r="AQ2373" s="21">
        <f>AL2373-AK2373</f>
        <v/>
      </c>
      <c r="AR2373" s="21">
        <f>AM2373-AK2373</f>
        <v/>
      </c>
      <c r="AS2373" s="21">
        <f>AM2373-AL2373</f>
        <v/>
      </c>
      <c r="AT2373" s="21">
        <f>AK2373+C2373-AJ2373</f>
        <v/>
      </c>
      <c r="AU2373" s="21">
        <f>AL2373+C2373-AM2373</f>
        <v/>
      </c>
      <c r="AV2373" s="21">
        <f>AN2373+C2373-AM2373</f>
        <v/>
      </c>
    </row>
    <row r="2374">
      <c r="A2374" t="inlineStr">
        <is>
          <t>1万円刻み</t>
        </is>
      </c>
      <c r="B2374" s="21">
        <f>'5_1万円刻み'!$A$611</f>
        <v/>
      </c>
      <c r="C2374" s="21">
        <f>AO2374</f>
        <v/>
      </c>
      <c r="D2374" s="21" t="n">
        <v>0</v>
      </c>
      <c r="E2374" s="21">
        <f>ROUND(MIN(B2374/12,650000)*12*0.0915+MIN(B2374/12,1390000)*12*(0.0504+0)+B2374*0.005,0)</f>
        <v/>
      </c>
      <c r="F2374" s="21">
        <f>IF(B2374&lt;741000,0,IF(B2374&lt;2191000,B2374-740000,IF(B2374&lt;2193000,1451000,IF(B2374&lt;2196000,1453000,IF(B2374&lt;2200000,1456000,IF(B2374&lt;3600000,ROUND(ROUNDDOWN(B2374/4,-3)*2.8,0)-80000,IF(B2374&lt;6600000,ROUND(ROUNDDOWN(B2374/4,-3)*3.2,0)-440000,IF(B2374&lt;8500000,ROUNDDOWN(B2374*0.9,0)-1100000,B2374-1950000))))))))</f>
        <v/>
      </c>
      <c r="G2374" s="21">
        <f>IF(F2374&gt;23500000,NA(),IF(F2374&lt;=4890000,1040000,IF(F2374&lt;=6550000,670000,620000)))</f>
        <v/>
      </c>
      <c r="H2374" s="21">
        <f>IF(D2374&lt;=0,0,MAX(0,MIN(2000000,D2374-MIN(100000,ROUNDDOWN(F2374*0.05,0)))))</f>
        <v/>
      </c>
      <c r="I2374" s="21">
        <f>IF(C2374&lt;=2000,0,MIN(C2374,ROUNDDOWN(F2374*0.4,0))-2000)</f>
        <v/>
      </c>
      <c r="J2374" s="21">
        <f>MAX(0,ROUNDDOWN(F2374-E2374-G2374,-3))</f>
        <v/>
      </c>
      <c r="K2374" s="21">
        <f>MAX(0,ROUNDDOWN(F2374-E2374-G2374-H2374-I2374,-3))</f>
        <v/>
      </c>
      <c r="L2374" s="21">
        <f>MAX(0,ROUNDDOWN(F2374-E2374-G2374-H2374,-3))</f>
        <v/>
      </c>
      <c r="M2374" s="21">
        <f>IF(J2374&lt;=0,0,ROUNDDOWN((J2374*LOOKUP(J2374,{0,1950001,3300001,6950001,9000001,18000001,40000001},{0.05,0.1,0.2,0.23,0.33,0.4,0.45})-LOOKUP(J2374,{0,1950001,3300001,6950001,9000001,18000001,40000001},{0,97500,427500,636000,1536000,2796000,4796000}))*1.021,-2))</f>
        <v/>
      </c>
      <c r="N2374" s="21">
        <f>IF(K2374&lt;=0,0,ROUNDDOWN((K2374*LOOKUP(K2374,{0,1950001,3300001,6950001,9000001,18000001,40000001},{0.05,0.1,0.2,0.23,0.33,0.4,0.45})-LOOKUP(K2374,{0,1950001,3300001,6950001,9000001,18000001,40000001},{0,97500,427500,636000,1536000,2796000,4796000}))*1.021,-2))</f>
        <v/>
      </c>
      <c r="O2374" s="21">
        <f>IF(L2374&lt;=0,0,ROUNDDOWN((L2374*LOOKUP(L2374,{0,1950001,3300001,6950001,9000001,18000001,40000001},{0.05,0.1,0.2,0.23,0.33,0.4,0.45})-LOOKUP(L2374,{0,1950001,3300001,6950001,9000001,18000001,40000001},{0,97500,427500,636000,1536000,2796000,4796000}))*1.021,-2))</f>
        <v/>
      </c>
      <c r="P2374" s="21">
        <f>MAX(0,ROUNDDOWN(F2374-E2374-430000,-3))</f>
        <v/>
      </c>
      <c r="Q2374" s="21">
        <f>MAX(0,ROUNDDOWN(F2374-E2374-430000-H2374,-3))</f>
        <v/>
      </c>
      <c r="R2374" s="21">
        <f>IF(F2374&lt;=450000,0,MAX(0,P2374*0.06-MIN(50000,P2374)*0.03))</f>
        <v/>
      </c>
      <c r="S2374" s="21">
        <f>IF(F2374&lt;=450000,0,MAX(0,P2374*0.04-MIN(50000,P2374)*0.02))</f>
        <v/>
      </c>
      <c r="T2374" s="21">
        <f>IF(F2374&lt;=450000,0,MAX(0,Q2374*0.06-MIN(50000,Q2374)*0.03))</f>
        <v/>
      </c>
      <c r="U2374" s="21">
        <f>IF(F2374&lt;=450000,0,MAX(0,Q2374*0.04-MIN(50000,Q2374)*0.02))</f>
        <v/>
      </c>
      <c r="V2374" s="21">
        <f>50000+MAX(0,G2374-480000)</f>
        <v/>
      </c>
      <c r="W2374" s="21">
        <f>P2374-V2374</f>
        <v/>
      </c>
      <c r="X2374" s="21">
        <f>Q2374-V2374</f>
        <v/>
      </c>
      <c r="Y2374" s="22">
        <f>IF(W2374&lt;0,0.9,LOOKUP(W2374,{0,1950001,3300001,6950001,9000001,18000001,40000001},{0.84895,0.7979,0.6958,0.66517,0.56307,0.4916,0.44055}))</f>
        <v/>
      </c>
      <c r="Z2374" s="22">
        <f>IF(X2374&lt;0,0.9,LOOKUP(X2374,{0,1950001,3300001,6950001,9000001,18000001,40000001},{0.84895,0.7979,0.6958,0.66517,0.56307,0.4916,0.44055}))</f>
        <v/>
      </c>
      <c r="AA2374" s="22">
        <f>IF(W2374&lt;0,0,CHOOSE(MATCH(W2374,{0,1950001,3300001,6950001,9000001},1),5.105/84.895,10.21/79.79,20.42/69.58,23.483/66.517,33.693/56.307))</f>
        <v/>
      </c>
      <c r="AB2374" s="21">
        <f>IF(C2374&lt;=2000,0,(MIN(C2374,ROUNDDOWN(F2374*0.3,0))-2000)*0.1)</f>
        <v/>
      </c>
      <c r="AC2374" s="21">
        <f>IF(C2374&lt;=2000,0,MIN((C2374-2000)*Y2374,(R2374+S2374)*0.2))</f>
        <v/>
      </c>
      <c r="AD2374" s="21">
        <f>IF(C2374&lt;=2000,0,MIN((C2374-2000)*Z2374,(T2374+U2374)*0.2))</f>
        <v/>
      </c>
      <c r="AE2374" s="21">
        <f>AC2374*AA2374</f>
        <v/>
      </c>
      <c r="AF2374" s="21">
        <f>ROUNDDOWN(R2374,-2)+ROUNDDOWN(S2374,-2)</f>
        <v/>
      </c>
      <c r="AG2374" s="21">
        <f>ROUNDDOWN(MAX(0,R2374-(AB2374+AC2374+AE2374)*0.6),-2)+ROUNDDOWN(MAX(0,S2374-(AB2374+AC2374+AE2374)*0.4),-2)</f>
        <v/>
      </c>
      <c r="AH2374" s="21">
        <f>ROUNDDOWN(MAX(0,T2374-(AB2374+AD2374)*0.6),-2)+ROUNDDOWN(MAX(0,U2374-(AB2374+AD2374)*0.4),-2)</f>
        <v/>
      </c>
      <c r="AI2374" s="21">
        <f>ROUNDDOWN(T2374,-2)+ROUNDDOWN(U2374,-2)</f>
        <v/>
      </c>
      <c r="AJ2374" s="21">
        <f>M2374+AF2374</f>
        <v/>
      </c>
      <c r="AK2374" s="21">
        <f>M2374+AG2374</f>
        <v/>
      </c>
      <c r="AL2374" s="21">
        <f>N2374+AH2374</f>
        <v/>
      </c>
      <c r="AM2374" s="21">
        <f>O2374+AI2374</f>
        <v/>
      </c>
      <c r="AN2374" s="21">
        <f>N2374+AI2374</f>
        <v/>
      </c>
      <c r="AO2374" s="21">
        <f>ROUNDDOWN((R2374+S2374)*0.2/Y2374+2000,0)</f>
        <v/>
      </c>
      <c r="AP2374" s="21">
        <f>ROUNDDOWN((T2374+U2374)*0.2/Z2374+2000,0)</f>
        <v/>
      </c>
      <c r="AQ2374" s="21">
        <f>AL2374-AK2374</f>
        <v/>
      </c>
      <c r="AR2374" s="21">
        <f>AM2374-AK2374</f>
        <v/>
      </c>
      <c r="AS2374" s="21">
        <f>AM2374-AL2374</f>
        <v/>
      </c>
      <c r="AT2374" s="21">
        <f>AK2374+C2374-AJ2374</f>
        <v/>
      </c>
      <c r="AU2374" s="21">
        <f>AL2374+C2374-AM2374</f>
        <v/>
      </c>
      <c r="AV2374" s="21">
        <f>AN2374+C2374-AM2374</f>
        <v/>
      </c>
    </row>
    <row r="2375">
      <c r="A2375" t="inlineStr">
        <is>
          <t>1万円刻み</t>
        </is>
      </c>
      <c r="B2375" s="21">
        <f>'5_1万円刻み'!$A$612</f>
        <v/>
      </c>
      <c r="C2375" s="21">
        <f>AO2375</f>
        <v/>
      </c>
      <c r="D2375" s="21" t="n">
        <v>0</v>
      </c>
      <c r="E2375" s="21">
        <f>ROUND(MIN(B2375/12,650000)*12*0.0915+MIN(B2375/12,1390000)*12*(0.0504+0)+B2375*0.005,0)</f>
        <v/>
      </c>
      <c r="F2375" s="21">
        <f>IF(B2375&lt;741000,0,IF(B2375&lt;2191000,B2375-740000,IF(B2375&lt;2193000,1451000,IF(B2375&lt;2196000,1453000,IF(B2375&lt;2200000,1456000,IF(B2375&lt;3600000,ROUND(ROUNDDOWN(B2375/4,-3)*2.8,0)-80000,IF(B2375&lt;6600000,ROUND(ROUNDDOWN(B2375/4,-3)*3.2,0)-440000,IF(B2375&lt;8500000,ROUNDDOWN(B2375*0.9,0)-1100000,B2375-1950000))))))))</f>
        <v/>
      </c>
      <c r="G2375" s="21">
        <f>IF(F2375&gt;23500000,NA(),IF(F2375&lt;=4890000,1040000,IF(F2375&lt;=6550000,670000,620000)))</f>
        <v/>
      </c>
      <c r="H2375" s="21">
        <f>IF(D2375&lt;=0,0,MAX(0,MIN(2000000,D2375-MIN(100000,ROUNDDOWN(F2375*0.05,0)))))</f>
        <v/>
      </c>
      <c r="I2375" s="21">
        <f>IF(C2375&lt;=2000,0,MIN(C2375,ROUNDDOWN(F2375*0.4,0))-2000)</f>
        <v/>
      </c>
      <c r="J2375" s="21">
        <f>MAX(0,ROUNDDOWN(F2375-E2375-G2375,-3))</f>
        <v/>
      </c>
      <c r="K2375" s="21">
        <f>MAX(0,ROUNDDOWN(F2375-E2375-G2375-H2375-I2375,-3))</f>
        <v/>
      </c>
      <c r="L2375" s="21">
        <f>MAX(0,ROUNDDOWN(F2375-E2375-G2375-H2375,-3))</f>
        <v/>
      </c>
      <c r="M2375" s="21">
        <f>IF(J2375&lt;=0,0,ROUNDDOWN((J2375*LOOKUP(J2375,{0,1950001,3300001,6950001,9000001,18000001,40000001},{0.05,0.1,0.2,0.23,0.33,0.4,0.45})-LOOKUP(J2375,{0,1950001,3300001,6950001,9000001,18000001,40000001},{0,97500,427500,636000,1536000,2796000,4796000}))*1.021,-2))</f>
        <v/>
      </c>
      <c r="N2375" s="21">
        <f>IF(K2375&lt;=0,0,ROUNDDOWN((K2375*LOOKUP(K2375,{0,1950001,3300001,6950001,9000001,18000001,40000001},{0.05,0.1,0.2,0.23,0.33,0.4,0.45})-LOOKUP(K2375,{0,1950001,3300001,6950001,9000001,18000001,40000001},{0,97500,427500,636000,1536000,2796000,4796000}))*1.021,-2))</f>
        <v/>
      </c>
      <c r="O2375" s="21">
        <f>IF(L2375&lt;=0,0,ROUNDDOWN((L2375*LOOKUP(L2375,{0,1950001,3300001,6950001,9000001,18000001,40000001},{0.05,0.1,0.2,0.23,0.33,0.4,0.45})-LOOKUP(L2375,{0,1950001,3300001,6950001,9000001,18000001,40000001},{0,97500,427500,636000,1536000,2796000,4796000}))*1.021,-2))</f>
        <v/>
      </c>
      <c r="P2375" s="21">
        <f>MAX(0,ROUNDDOWN(F2375-E2375-430000,-3))</f>
        <v/>
      </c>
      <c r="Q2375" s="21">
        <f>MAX(0,ROUNDDOWN(F2375-E2375-430000-H2375,-3))</f>
        <v/>
      </c>
      <c r="R2375" s="21">
        <f>IF(F2375&lt;=450000,0,MAX(0,P2375*0.06-MIN(50000,P2375)*0.03))</f>
        <v/>
      </c>
      <c r="S2375" s="21">
        <f>IF(F2375&lt;=450000,0,MAX(0,P2375*0.04-MIN(50000,P2375)*0.02))</f>
        <v/>
      </c>
      <c r="T2375" s="21">
        <f>IF(F2375&lt;=450000,0,MAX(0,Q2375*0.06-MIN(50000,Q2375)*0.03))</f>
        <v/>
      </c>
      <c r="U2375" s="21">
        <f>IF(F2375&lt;=450000,0,MAX(0,Q2375*0.04-MIN(50000,Q2375)*0.02))</f>
        <v/>
      </c>
      <c r="V2375" s="21">
        <f>50000+MAX(0,G2375-480000)</f>
        <v/>
      </c>
      <c r="W2375" s="21">
        <f>P2375-V2375</f>
        <v/>
      </c>
      <c r="X2375" s="21">
        <f>Q2375-V2375</f>
        <v/>
      </c>
      <c r="Y2375" s="22">
        <f>IF(W2375&lt;0,0.9,LOOKUP(W2375,{0,1950001,3300001,6950001,9000001,18000001,40000001},{0.84895,0.7979,0.6958,0.66517,0.56307,0.4916,0.44055}))</f>
        <v/>
      </c>
      <c r="Z2375" s="22">
        <f>IF(X2375&lt;0,0.9,LOOKUP(X2375,{0,1950001,3300001,6950001,9000001,18000001,40000001},{0.84895,0.7979,0.6958,0.66517,0.56307,0.4916,0.44055}))</f>
        <v/>
      </c>
      <c r="AA2375" s="22">
        <f>IF(W2375&lt;0,0,CHOOSE(MATCH(W2375,{0,1950001,3300001,6950001,9000001},1),5.105/84.895,10.21/79.79,20.42/69.58,23.483/66.517,33.693/56.307))</f>
        <v/>
      </c>
      <c r="AB2375" s="21">
        <f>IF(C2375&lt;=2000,0,(MIN(C2375,ROUNDDOWN(F2375*0.3,0))-2000)*0.1)</f>
        <v/>
      </c>
      <c r="AC2375" s="21">
        <f>IF(C2375&lt;=2000,0,MIN((C2375-2000)*Y2375,(R2375+S2375)*0.2))</f>
        <v/>
      </c>
      <c r="AD2375" s="21">
        <f>IF(C2375&lt;=2000,0,MIN((C2375-2000)*Z2375,(T2375+U2375)*0.2))</f>
        <v/>
      </c>
      <c r="AE2375" s="21">
        <f>AC2375*AA2375</f>
        <v/>
      </c>
      <c r="AF2375" s="21">
        <f>ROUNDDOWN(R2375,-2)+ROUNDDOWN(S2375,-2)</f>
        <v/>
      </c>
      <c r="AG2375" s="21">
        <f>ROUNDDOWN(MAX(0,R2375-(AB2375+AC2375+AE2375)*0.6),-2)+ROUNDDOWN(MAX(0,S2375-(AB2375+AC2375+AE2375)*0.4),-2)</f>
        <v/>
      </c>
      <c r="AH2375" s="21">
        <f>ROUNDDOWN(MAX(0,T2375-(AB2375+AD2375)*0.6),-2)+ROUNDDOWN(MAX(0,U2375-(AB2375+AD2375)*0.4),-2)</f>
        <v/>
      </c>
      <c r="AI2375" s="21">
        <f>ROUNDDOWN(T2375,-2)+ROUNDDOWN(U2375,-2)</f>
        <v/>
      </c>
      <c r="AJ2375" s="21">
        <f>M2375+AF2375</f>
        <v/>
      </c>
      <c r="AK2375" s="21">
        <f>M2375+AG2375</f>
        <v/>
      </c>
      <c r="AL2375" s="21">
        <f>N2375+AH2375</f>
        <v/>
      </c>
      <c r="AM2375" s="21">
        <f>O2375+AI2375</f>
        <v/>
      </c>
      <c r="AN2375" s="21">
        <f>N2375+AI2375</f>
        <v/>
      </c>
      <c r="AO2375" s="21">
        <f>ROUNDDOWN((R2375+S2375)*0.2/Y2375+2000,0)</f>
        <v/>
      </c>
      <c r="AP2375" s="21">
        <f>ROUNDDOWN((T2375+U2375)*0.2/Z2375+2000,0)</f>
        <v/>
      </c>
      <c r="AQ2375" s="21">
        <f>AL2375-AK2375</f>
        <v/>
      </c>
      <c r="AR2375" s="21">
        <f>AM2375-AK2375</f>
        <v/>
      </c>
      <c r="AS2375" s="21">
        <f>AM2375-AL2375</f>
        <v/>
      </c>
      <c r="AT2375" s="21">
        <f>AK2375+C2375-AJ2375</f>
        <v/>
      </c>
      <c r="AU2375" s="21">
        <f>AL2375+C2375-AM2375</f>
        <v/>
      </c>
      <c r="AV2375" s="21">
        <f>AN2375+C2375-AM2375</f>
        <v/>
      </c>
    </row>
    <row r="2376">
      <c r="A2376" t="inlineStr">
        <is>
          <t>1万円刻み</t>
        </is>
      </c>
      <c r="B2376" s="21">
        <f>'5_1万円刻み'!$A$613</f>
        <v/>
      </c>
      <c r="C2376" s="21">
        <f>AO2376</f>
        <v/>
      </c>
      <c r="D2376" s="21" t="n">
        <v>0</v>
      </c>
      <c r="E2376" s="21">
        <f>ROUND(MIN(B2376/12,650000)*12*0.0915+MIN(B2376/12,1390000)*12*(0.0504+0)+B2376*0.005,0)</f>
        <v/>
      </c>
      <c r="F2376" s="21">
        <f>IF(B2376&lt;741000,0,IF(B2376&lt;2191000,B2376-740000,IF(B2376&lt;2193000,1451000,IF(B2376&lt;2196000,1453000,IF(B2376&lt;2200000,1456000,IF(B2376&lt;3600000,ROUND(ROUNDDOWN(B2376/4,-3)*2.8,0)-80000,IF(B2376&lt;6600000,ROUND(ROUNDDOWN(B2376/4,-3)*3.2,0)-440000,IF(B2376&lt;8500000,ROUNDDOWN(B2376*0.9,0)-1100000,B2376-1950000))))))))</f>
        <v/>
      </c>
      <c r="G2376" s="21">
        <f>IF(F2376&gt;23500000,NA(),IF(F2376&lt;=4890000,1040000,IF(F2376&lt;=6550000,670000,620000)))</f>
        <v/>
      </c>
      <c r="H2376" s="21">
        <f>IF(D2376&lt;=0,0,MAX(0,MIN(2000000,D2376-MIN(100000,ROUNDDOWN(F2376*0.05,0)))))</f>
        <v/>
      </c>
      <c r="I2376" s="21">
        <f>IF(C2376&lt;=2000,0,MIN(C2376,ROUNDDOWN(F2376*0.4,0))-2000)</f>
        <v/>
      </c>
      <c r="J2376" s="21">
        <f>MAX(0,ROUNDDOWN(F2376-E2376-G2376,-3))</f>
        <v/>
      </c>
      <c r="K2376" s="21">
        <f>MAX(0,ROUNDDOWN(F2376-E2376-G2376-H2376-I2376,-3))</f>
        <v/>
      </c>
      <c r="L2376" s="21">
        <f>MAX(0,ROUNDDOWN(F2376-E2376-G2376-H2376,-3))</f>
        <v/>
      </c>
      <c r="M2376" s="21">
        <f>IF(J2376&lt;=0,0,ROUNDDOWN((J2376*LOOKUP(J2376,{0,1950001,3300001,6950001,9000001,18000001,40000001},{0.05,0.1,0.2,0.23,0.33,0.4,0.45})-LOOKUP(J2376,{0,1950001,3300001,6950001,9000001,18000001,40000001},{0,97500,427500,636000,1536000,2796000,4796000}))*1.021,-2))</f>
        <v/>
      </c>
      <c r="N2376" s="21">
        <f>IF(K2376&lt;=0,0,ROUNDDOWN((K2376*LOOKUP(K2376,{0,1950001,3300001,6950001,9000001,18000001,40000001},{0.05,0.1,0.2,0.23,0.33,0.4,0.45})-LOOKUP(K2376,{0,1950001,3300001,6950001,9000001,18000001,40000001},{0,97500,427500,636000,1536000,2796000,4796000}))*1.021,-2))</f>
        <v/>
      </c>
      <c r="O2376" s="21">
        <f>IF(L2376&lt;=0,0,ROUNDDOWN((L2376*LOOKUP(L2376,{0,1950001,3300001,6950001,9000001,18000001,40000001},{0.05,0.1,0.2,0.23,0.33,0.4,0.45})-LOOKUP(L2376,{0,1950001,3300001,6950001,9000001,18000001,40000001},{0,97500,427500,636000,1536000,2796000,4796000}))*1.021,-2))</f>
        <v/>
      </c>
      <c r="P2376" s="21">
        <f>MAX(0,ROUNDDOWN(F2376-E2376-430000,-3))</f>
        <v/>
      </c>
      <c r="Q2376" s="21">
        <f>MAX(0,ROUNDDOWN(F2376-E2376-430000-H2376,-3))</f>
        <v/>
      </c>
      <c r="R2376" s="21">
        <f>IF(F2376&lt;=450000,0,MAX(0,P2376*0.06-MIN(50000,P2376)*0.03))</f>
        <v/>
      </c>
      <c r="S2376" s="21">
        <f>IF(F2376&lt;=450000,0,MAX(0,P2376*0.04-MIN(50000,P2376)*0.02))</f>
        <v/>
      </c>
      <c r="T2376" s="21">
        <f>IF(F2376&lt;=450000,0,MAX(0,Q2376*0.06-MIN(50000,Q2376)*0.03))</f>
        <v/>
      </c>
      <c r="U2376" s="21">
        <f>IF(F2376&lt;=450000,0,MAX(0,Q2376*0.04-MIN(50000,Q2376)*0.02))</f>
        <v/>
      </c>
      <c r="V2376" s="21">
        <f>50000+MAX(0,G2376-480000)</f>
        <v/>
      </c>
      <c r="W2376" s="21">
        <f>P2376-V2376</f>
        <v/>
      </c>
      <c r="X2376" s="21">
        <f>Q2376-V2376</f>
        <v/>
      </c>
      <c r="Y2376" s="22">
        <f>IF(W2376&lt;0,0.9,LOOKUP(W2376,{0,1950001,3300001,6950001,9000001,18000001,40000001},{0.84895,0.7979,0.6958,0.66517,0.56307,0.4916,0.44055}))</f>
        <v/>
      </c>
      <c r="Z2376" s="22">
        <f>IF(X2376&lt;0,0.9,LOOKUP(X2376,{0,1950001,3300001,6950001,9000001,18000001,40000001},{0.84895,0.7979,0.6958,0.66517,0.56307,0.4916,0.44055}))</f>
        <v/>
      </c>
      <c r="AA2376" s="22">
        <f>IF(W2376&lt;0,0,CHOOSE(MATCH(W2376,{0,1950001,3300001,6950001,9000001},1),5.105/84.895,10.21/79.79,20.42/69.58,23.483/66.517,33.693/56.307))</f>
        <v/>
      </c>
      <c r="AB2376" s="21">
        <f>IF(C2376&lt;=2000,0,(MIN(C2376,ROUNDDOWN(F2376*0.3,0))-2000)*0.1)</f>
        <v/>
      </c>
      <c r="AC2376" s="21">
        <f>IF(C2376&lt;=2000,0,MIN((C2376-2000)*Y2376,(R2376+S2376)*0.2))</f>
        <v/>
      </c>
      <c r="AD2376" s="21">
        <f>IF(C2376&lt;=2000,0,MIN((C2376-2000)*Z2376,(T2376+U2376)*0.2))</f>
        <v/>
      </c>
      <c r="AE2376" s="21">
        <f>AC2376*AA2376</f>
        <v/>
      </c>
      <c r="AF2376" s="21">
        <f>ROUNDDOWN(R2376,-2)+ROUNDDOWN(S2376,-2)</f>
        <v/>
      </c>
      <c r="AG2376" s="21">
        <f>ROUNDDOWN(MAX(0,R2376-(AB2376+AC2376+AE2376)*0.6),-2)+ROUNDDOWN(MAX(0,S2376-(AB2376+AC2376+AE2376)*0.4),-2)</f>
        <v/>
      </c>
      <c r="AH2376" s="21">
        <f>ROUNDDOWN(MAX(0,T2376-(AB2376+AD2376)*0.6),-2)+ROUNDDOWN(MAX(0,U2376-(AB2376+AD2376)*0.4),-2)</f>
        <v/>
      </c>
      <c r="AI2376" s="21">
        <f>ROUNDDOWN(T2376,-2)+ROUNDDOWN(U2376,-2)</f>
        <v/>
      </c>
      <c r="AJ2376" s="21">
        <f>M2376+AF2376</f>
        <v/>
      </c>
      <c r="AK2376" s="21">
        <f>M2376+AG2376</f>
        <v/>
      </c>
      <c r="AL2376" s="21">
        <f>N2376+AH2376</f>
        <v/>
      </c>
      <c r="AM2376" s="21">
        <f>O2376+AI2376</f>
        <v/>
      </c>
      <c r="AN2376" s="21">
        <f>N2376+AI2376</f>
        <v/>
      </c>
      <c r="AO2376" s="21">
        <f>ROUNDDOWN((R2376+S2376)*0.2/Y2376+2000,0)</f>
        <v/>
      </c>
      <c r="AP2376" s="21">
        <f>ROUNDDOWN((T2376+U2376)*0.2/Z2376+2000,0)</f>
        <v/>
      </c>
      <c r="AQ2376" s="21">
        <f>AL2376-AK2376</f>
        <v/>
      </c>
      <c r="AR2376" s="21">
        <f>AM2376-AK2376</f>
        <v/>
      </c>
      <c r="AS2376" s="21">
        <f>AM2376-AL2376</f>
        <v/>
      </c>
      <c r="AT2376" s="21">
        <f>AK2376+C2376-AJ2376</f>
        <v/>
      </c>
      <c r="AU2376" s="21">
        <f>AL2376+C2376-AM2376</f>
        <v/>
      </c>
      <c r="AV2376" s="21">
        <f>AN2376+C2376-AM2376</f>
        <v/>
      </c>
    </row>
    <row r="2377">
      <c r="A2377" t="inlineStr">
        <is>
          <t>1万円刻み</t>
        </is>
      </c>
      <c r="B2377" s="21">
        <f>'5_1万円刻み'!$A$614</f>
        <v/>
      </c>
      <c r="C2377" s="21">
        <f>AO2377</f>
        <v/>
      </c>
      <c r="D2377" s="21" t="n">
        <v>0</v>
      </c>
      <c r="E2377" s="21">
        <f>ROUND(MIN(B2377/12,650000)*12*0.0915+MIN(B2377/12,1390000)*12*(0.0504+0)+B2377*0.005,0)</f>
        <v/>
      </c>
      <c r="F2377" s="21">
        <f>IF(B2377&lt;741000,0,IF(B2377&lt;2191000,B2377-740000,IF(B2377&lt;2193000,1451000,IF(B2377&lt;2196000,1453000,IF(B2377&lt;2200000,1456000,IF(B2377&lt;3600000,ROUND(ROUNDDOWN(B2377/4,-3)*2.8,0)-80000,IF(B2377&lt;6600000,ROUND(ROUNDDOWN(B2377/4,-3)*3.2,0)-440000,IF(B2377&lt;8500000,ROUNDDOWN(B2377*0.9,0)-1100000,B2377-1950000))))))))</f>
        <v/>
      </c>
      <c r="G2377" s="21">
        <f>IF(F2377&gt;23500000,NA(),IF(F2377&lt;=4890000,1040000,IF(F2377&lt;=6550000,670000,620000)))</f>
        <v/>
      </c>
      <c r="H2377" s="21">
        <f>IF(D2377&lt;=0,0,MAX(0,MIN(2000000,D2377-MIN(100000,ROUNDDOWN(F2377*0.05,0)))))</f>
        <v/>
      </c>
      <c r="I2377" s="21">
        <f>IF(C2377&lt;=2000,0,MIN(C2377,ROUNDDOWN(F2377*0.4,0))-2000)</f>
        <v/>
      </c>
      <c r="J2377" s="21">
        <f>MAX(0,ROUNDDOWN(F2377-E2377-G2377,-3))</f>
        <v/>
      </c>
      <c r="K2377" s="21">
        <f>MAX(0,ROUNDDOWN(F2377-E2377-G2377-H2377-I2377,-3))</f>
        <v/>
      </c>
      <c r="L2377" s="21">
        <f>MAX(0,ROUNDDOWN(F2377-E2377-G2377-H2377,-3))</f>
        <v/>
      </c>
      <c r="M2377" s="21">
        <f>IF(J2377&lt;=0,0,ROUNDDOWN((J2377*LOOKUP(J2377,{0,1950001,3300001,6950001,9000001,18000001,40000001},{0.05,0.1,0.2,0.23,0.33,0.4,0.45})-LOOKUP(J2377,{0,1950001,3300001,6950001,9000001,18000001,40000001},{0,97500,427500,636000,1536000,2796000,4796000}))*1.021,-2))</f>
        <v/>
      </c>
      <c r="N2377" s="21">
        <f>IF(K2377&lt;=0,0,ROUNDDOWN((K2377*LOOKUP(K2377,{0,1950001,3300001,6950001,9000001,18000001,40000001},{0.05,0.1,0.2,0.23,0.33,0.4,0.45})-LOOKUP(K2377,{0,1950001,3300001,6950001,9000001,18000001,40000001},{0,97500,427500,636000,1536000,2796000,4796000}))*1.021,-2))</f>
        <v/>
      </c>
      <c r="O2377" s="21">
        <f>IF(L2377&lt;=0,0,ROUNDDOWN((L2377*LOOKUP(L2377,{0,1950001,3300001,6950001,9000001,18000001,40000001},{0.05,0.1,0.2,0.23,0.33,0.4,0.45})-LOOKUP(L2377,{0,1950001,3300001,6950001,9000001,18000001,40000001},{0,97500,427500,636000,1536000,2796000,4796000}))*1.021,-2))</f>
        <v/>
      </c>
      <c r="P2377" s="21">
        <f>MAX(0,ROUNDDOWN(F2377-E2377-430000,-3))</f>
        <v/>
      </c>
      <c r="Q2377" s="21">
        <f>MAX(0,ROUNDDOWN(F2377-E2377-430000-H2377,-3))</f>
        <v/>
      </c>
      <c r="R2377" s="21">
        <f>IF(F2377&lt;=450000,0,MAX(0,P2377*0.06-MIN(50000,P2377)*0.03))</f>
        <v/>
      </c>
      <c r="S2377" s="21">
        <f>IF(F2377&lt;=450000,0,MAX(0,P2377*0.04-MIN(50000,P2377)*0.02))</f>
        <v/>
      </c>
      <c r="T2377" s="21">
        <f>IF(F2377&lt;=450000,0,MAX(0,Q2377*0.06-MIN(50000,Q2377)*0.03))</f>
        <v/>
      </c>
      <c r="U2377" s="21">
        <f>IF(F2377&lt;=450000,0,MAX(0,Q2377*0.04-MIN(50000,Q2377)*0.02))</f>
        <v/>
      </c>
      <c r="V2377" s="21">
        <f>50000+MAX(0,G2377-480000)</f>
        <v/>
      </c>
      <c r="W2377" s="21">
        <f>P2377-V2377</f>
        <v/>
      </c>
      <c r="X2377" s="21">
        <f>Q2377-V2377</f>
        <v/>
      </c>
      <c r="Y2377" s="22">
        <f>IF(W2377&lt;0,0.9,LOOKUP(W2377,{0,1950001,3300001,6950001,9000001,18000001,40000001},{0.84895,0.7979,0.6958,0.66517,0.56307,0.4916,0.44055}))</f>
        <v/>
      </c>
      <c r="Z2377" s="22">
        <f>IF(X2377&lt;0,0.9,LOOKUP(X2377,{0,1950001,3300001,6950001,9000001,18000001,40000001},{0.84895,0.7979,0.6958,0.66517,0.56307,0.4916,0.44055}))</f>
        <v/>
      </c>
      <c r="AA2377" s="22">
        <f>IF(W2377&lt;0,0,CHOOSE(MATCH(W2377,{0,1950001,3300001,6950001,9000001},1),5.105/84.895,10.21/79.79,20.42/69.58,23.483/66.517,33.693/56.307))</f>
        <v/>
      </c>
      <c r="AB2377" s="21">
        <f>IF(C2377&lt;=2000,0,(MIN(C2377,ROUNDDOWN(F2377*0.3,0))-2000)*0.1)</f>
        <v/>
      </c>
      <c r="AC2377" s="21">
        <f>IF(C2377&lt;=2000,0,MIN((C2377-2000)*Y2377,(R2377+S2377)*0.2))</f>
        <v/>
      </c>
      <c r="AD2377" s="21">
        <f>IF(C2377&lt;=2000,0,MIN((C2377-2000)*Z2377,(T2377+U2377)*0.2))</f>
        <v/>
      </c>
      <c r="AE2377" s="21">
        <f>AC2377*AA2377</f>
        <v/>
      </c>
      <c r="AF2377" s="21">
        <f>ROUNDDOWN(R2377,-2)+ROUNDDOWN(S2377,-2)</f>
        <v/>
      </c>
      <c r="AG2377" s="21">
        <f>ROUNDDOWN(MAX(0,R2377-(AB2377+AC2377+AE2377)*0.6),-2)+ROUNDDOWN(MAX(0,S2377-(AB2377+AC2377+AE2377)*0.4),-2)</f>
        <v/>
      </c>
      <c r="AH2377" s="21">
        <f>ROUNDDOWN(MAX(0,T2377-(AB2377+AD2377)*0.6),-2)+ROUNDDOWN(MAX(0,U2377-(AB2377+AD2377)*0.4),-2)</f>
        <v/>
      </c>
      <c r="AI2377" s="21">
        <f>ROUNDDOWN(T2377,-2)+ROUNDDOWN(U2377,-2)</f>
        <v/>
      </c>
      <c r="AJ2377" s="21">
        <f>M2377+AF2377</f>
        <v/>
      </c>
      <c r="AK2377" s="21">
        <f>M2377+AG2377</f>
        <v/>
      </c>
      <c r="AL2377" s="21">
        <f>N2377+AH2377</f>
        <v/>
      </c>
      <c r="AM2377" s="21">
        <f>O2377+AI2377</f>
        <v/>
      </c>
      <c r="AN2377" s="21">
        <f>N2377+AI2377</f>
        <v/>
      </c>
      <c r="AO2377" s="21">
        <f>ROUNDDOWN((R2377+S2377)*0.2/Y2377+2000,0)</f>
        <v/>
      </c>
      <c r="AP2377" s="21">
        <f>ROUNDDOWN((T2377+U2377)*0.2/Z2377+2000,0)</f>
        <v/>
      </c>
      <c r="AQ2377" s="21">
        <f>AL2377-AK2377</f>
        <v/>
      </c>
      <c r="AR2377" s="21">
        <f>AM2377-AK2377</f>
        <v/>
      </c>
      <c r="AS2377" s="21">
        <f>AM2377-AL2377</f>
        <v/>
      </c>
      <c r="AT2377" s="21">
        <f>AK2377+C2377-AJ2377</f>
        <v/>
      </c>
      <c r="AU2377" s="21">
        <f>AL2377+C2377-AM2377</f>
        <v/>
      </c>
      <c r="AV2377" s="21">
        <f>AN2377+C2377-AM2377</f>
        <v/>
      </c>
    </row>
    <row r="2378">
      <c r="A2378" t="inlineStr">
        <is>
          <t>1万円刻み</t>
        </is>
      </c>
      <c r="B2378" s="21">
        <f>'5_1万円刻み'!$A$615</f>
        <v/>
      </c>
      <c r="C2378" s="21">
        <f>AO2378</f>
        <v/>
      </c>
      <c r="D2378" s="21" t="n">
        <v>0</v>
      </c>
      <c r="E2378" s="21">
        <f>ROUND(MIN(B2378/12,650000)*12*0.0915+MIN(B2378/12,1390000)*12*(0.0504+0)+B2378*0.005,0)</f>
        <v/>
      </c>
      <c r="F2378" s="21">
        <f>IF(B2378&lt;741000,0,IF(B2378&lt;2191000,B2378-740000,IF(B2378&lt;2193000,1451000,IF(B2378&lt;2196000,1453000,IF(B2378&lt;2200000,1456000,IF(B2378&lt;3600000,ROUND(ROUNDDOWN(B2378/4,-3)*2.8,0)-80000,IF(B2378&lt;6600000,ROUND(ROUNDDOWN(B2378/4,-3)*3.2,0)-440000,IF(B2378&lt;8500000,ROUNDDOWN(B2378*0.9,0)-1100000,B2378-1950000))))))))</f>
        <v/>
      </c>
      <c r="G2378" s="21">
        <f>IF(F2378&gt;23500000,NA(),IF(F2378&lt;=4890000,1040000,IF(F2378&lt;=6550000,670000,620000)))</f>
        <v/>
      </c>
      <c r="H2378" s="21">
        <f>IF(D2378&lt;=0,0,MAX(0,MIN(2000000,D2378-MIN(100000,ROUNDDOWN(F2378*0.05,0)))))</f>
        <v/>
      </c>
      <c r="I2378" s="21">
        <f>IF(C2378&lt;=2000,0,MIN(C2378,ROUNDDOWN(F2378*0.4,0))-2000)</f>
        <v/>
      </c>
      <c r="J2378" s="21">
        <f>MAX(0,ROUNDDOWN(F2378-E2378-G2378,-3))</f>
        <v/>
      </c>
      <c r="K2378" s="21">
        <f>MAX(0,ROUNDDOWN(F2378-E2378-G2378-H2378-I2378,-3))</f>
        <v/>
      </c>
      <c r="L2378" s="21">
        <f>MAX(0,ROUNDDOWN(F2378-E2378-G2378-H2378,-3))</f>
        <v/>
      </c>
      <c r="M2378" s="21">
        <f>IF(J2378&lt;=0,0,ROUNDDOWN((J2378*LOOKUP(J2378,{0,1950001,3300001,6950001,9000001,18000001,40000001},{0.05,0.1,0.2,0.23,0.33,0.4,0.45})-LOOKUP(J2378,{0,1950001,3300001,6950001,9000001,18000001,40000001},{0,97500,427500,636000,1536000,2796000,4796000}))*1.021,-2))</f>
        <v/>
      </c>
      <c r="N2378" s="21">
        <f>IF(K2378&lt;=0,0,ROUNDDOWN((K2378*LOOKUP(K2378,{0,1950001,3300001,6950001,9000001,18000001,40000001},{0.05,0.1,0.2,0.23,0.33,0.4,0.45})-LOOKUP(K2378,{0,1950001,3300001,6950001,9000001,18000001,40000001},{0,97500,427500,636000,1536000,2796000,4796000}))*1.021,-2))</f>
        <v/>
      </c>
      <c r="O2378" s="21">
        <f>IF(L2378&lt;=0,0,ROUNDDOWN((L2378*LOOKUP(L2378,{0,1950001,3300001,6950001,9000001,18000001,40000001},{0.05,0.1,0.2,0.23,0.33,0.4,0.45})-LOOKUP(L2378,{0,1950001,3300001,6950001,9000001,18000001,40000001},{0,97500,427500,636000,1536000,2796000,4796000}))*1.021,-2))</f>
        <v/>
      </c>
      <c r="P2378" s="21">
        <f>MAX(0,ROUNDDOWN(F2378-E2378-430000,-3))</f>
        <v/>
      </c>
      <c r="Q2378" s="21">
        <f>MAX(0,ROUNDDOWN(F2378-E2378-430000-H2378,-3))</f>
        <v/>
      </c>
      <c r="R2378" s="21">
        <f>IF(F2378&lt;=450000,0,MAX(0,P2378*0.06-MIN(50000,P2378)*0.03))</f>
        <v/>
      </c>
      <c r="S2378" s="21">
        <f>IF(F2378&lt;=450000,0,MAX(0,P2378*0.04-MIN(50000,P2378)*0.02))</f>
        <v/>
      </c>
      <c r="T2378" s="21">
        <f>IF(F2378&lt;=450000,0,MAX(0,Q2378*0.06-MIN(50000,Q2378)*0.03))</f>
        <v/>
      </c>
      <c r="U2378" s="21">
        <f>IF(F2378&lt;=450000,0,MAX(0,Q2378*0.04-MIN(50000,Q2378)*0.02))</f>
        <v/>
      </c>
      <c r="V2378" s="21">
        <f>50000+MAX(0,G2378-480000)</f>
        <v/>
      </c>
      <c r="W2378" s="21">
        <f>P2378-V2378</f>
        <v/>
      </c>
      <c r="X2378" s="21">
        <f>Q2378-V2378</f>
        <v/>
      </c>
      <c r="Y2378" s="22">
        <f>IF(W2378&lt;0,0.9,LOOKUP(W2378,{0,1950001,3300001,6950001,9000001,18000001,40000001},{0.84895,0.7979,0.6958,0.66517,0.56307,0.4916,0.44055}))</f>
        <v/>
      </c>
      <c r="Z2378" s="22">
        <f>IF(X2378&lt;0,0.9,LOOKUP(X2378,{0,1950001,3300001,6950001,9000001,18000001,40000001},{0.84895,0.7979,0.6958,0.66517,0.56307,0.4916,0.44055}))</f>
        <v/>
      </c>
      <c r="AA2378" s="22">
        <f>IF(W2378&lt;0,0,CHOOSE(MATCH(W2378,{0,1950001,3300001,6950001,9000001},1),5.105/84.895,10.21/79.79,20.42/69.58,23.483/66.517,33.693/56.307))</f>
        <v/>
      </c>
      <c r="AB2378" s="21">
        <f>IF(C2378&lt;=2000,0,(MIN(C2378,ROUNDDOWN(F2378*0.3,0))-2000)*0.1)</f>
        <v/>
      </c>
      <c r="AC2378" s="21">
        <f>IF(C2378&lt;=2000,0,MIN((C2378-2000)*Y2378,(R2378+S2378)*0.2))</f>
        <v/>
      </c>
      <c r="AD2378" s="21">
        <f>IF(C2378&lt;=2000,0,MIN((C2378-2000)*Z2378,(T2378+U2378)*0.2))</f>
        <v/>
      </c>
      <c r="AE2378" s="21">
        <f>AC2378*AA2378</f>
        <v/>
      </c>
      <c r="AF2378" s="21">
        <f>ROUNDDOWN(R2378,-2)+ROUNDDOWN(S2378,-2)</f>
        <v/>
      </c>
      <c r="AG2378" s="21">
        <f>ROUNDDOWN(MAX(0,R2378-(AB2378+AC2378+AE2378)*0.6),-2)+ROUNDDOWN(MAX(0,S2378-(AB2378+AC2378+AE2378)*0.4),-2)</f>
        <v/>
      </c>
      <c r="AH2378" s="21">
        <f>ROUNDDOWN(MAX(0,T2378-(AB2378+AD2378)*0.6),-2)+ROUNDDOWN(MAX(0,U2378-(AB2378+AD2378)*0.4),-2)</f>
        <v/>
      </c>
      <c r="AI2378" s="21">
        <f>ROUNDDOWN(T2378,-2)+ROUNDDOWN(U2378,-2)</f>
        <v/>
      </c>
      <c r="AJ2378" s="21">
        <f>M2378+AF2378</f>
        <v/>
      </c>
      <c r="AK2378" s="21">
        <f>M2378+AG2378</f>
        <v/>
      </c>
      <c r="AL2378" s="21">
        <f>N2378+AH2378</f>
        <v/>
      </c>
      <c r="AM2378" s="21">
        <f>O2378+AI2378</f>
        <v/>
      </c>
      <c r="AN2378" s="21">
        <f>N2378+AI2378</f>
        <v/>
      </c>
      <c r="AO2378" s="21">
        <f>ROUNDDOWN((R2378+S2378)*0.2/Y2378+2000,0)</f>
        <v/>
      </c>
      <c r="AP2378" s="21">
        <f>ROUNDDOWN((T2378+U2378)*0.2/Z2378+2000,0)</f>
        <v/>
      </c>
      <c r="AQ2378" s="21">
        <f>AL2378-AK2378</f>
        <v/>
      </c>
      <c r="AR2378" s="21">
        <f>AM2378-AK2378</f>
        <v/>
      </c>
      <c r="AS2378" s="21">
        <f>AM2378-AL2378</f>
        <v/>
      </c>
      <c r="AT2378" s="21">
        <f>AK2378+C2378-AJ2378</f>
        <v/>
      </c>
      <c r="AU2378" s="21">
        <f>AL2378+C2378-AM2378</f>
        <v/>
      </c>
      <c r="AV2378" s="21">
        <f>AN2378+C2378-AM2378</f>
        <v/>
      </c>
    </row>
    <row r="2379">
      <c r="A2379" t="inlineStr">
        <is>
          <t>1万円刻み</t>
        </is>
      </c>
      <c r="B2379" s="21">
        <f>'5_1万円刻み'!$A$616</f>
        <v/>
      </c>
      <c r="C2379" s="21">
        <f>AO2379</f>
        <v/>
      </c>
      <c r="D2379" s="21" t="n">
        <v>0</v>
      </c>
      <c r="E2379" s="21">
        <f>ROUND(MIN(B2379/12,650000)*12*0.0915+MIN(B2379/12,1390000)*12*(0.0504+0)+B2379*0.005,0)</f>
        <v/>
      </c>
      <c r="F2379" s="21">
        <f>IF(B2379&lt;741000,0,IF(B2379&lt;2191000,B2379-740000,IF(B2379&lt;2193000,1451000,IF(B2379&lt;2196000,1453000,IF(B2379&lt;2200000,1456000,IF(B2379&lt;3600000,ROUND(ROUNDDOWN(B2379/4,-3)*2.8,0)-80000,IF(B2379&lt;6600000,ROUND(ROUNDDOWN(B2379/4,-3)*3.2,0)-440000,IF(B2379&lt;8500000,ROUNDDOWN(B2379*0.9,0)-1100000,B2379-1950000))))))))</f>
        <v/>
      </c>
      <c r="G2379" s="21">
        <f>IF(F2379&gt;23500000,NA(),IF(F2379&lt;=4890000,1040000,IF(F2379&lt;=6550000,670000,620000)))</f>
        <v/>
      </c>
      <c r="H2379" s="21">
        <f>IF(D2379&lt;=0,0,MAX(0,MIN(2000000,D2379-MIN(100000,ROUNDDOWN(F2379*0.05,0)))))</f>
        <v/>
      </c>
      <c r="I2379" s="21">
        <f>IF(C2379&lt;=2000,0,MIN(C2379,ROUNDDOWN(F2379*0.4,0))-2000)</f>
        <v/>
      </c>
      <c r="J2379" s="21">
        <f>MAX(0,ROUNDDOWN(F2379-E2379-G2379,-3))</f>
        <v/>
      </c>
      <c r="K2379" s="21">
        <f>MAX(0,ROUNDDOWN(F2379-E2379-G2379-H2379-I2379,-3))</f>
        <v/>
      </c>
      <c r="L2379" s="21">
        <f>MAX(0,ROUNDDOWN(F2379-E2379-G2379-H2379,-3))</f>
        <v/>
      </c>
      <c r="M2379" s="21">
        <f>IF(J2379&lt;=0,0,ROUNDDOWN((J2379*LOOKUP(J2379,{0,1950001,3300001,6950001,9000001,18000001,40000001},{0.05,0.1,0.2,0.23,0.33,0.4,0.45})-LOOKUP(J2379,{0,1950001,3300001,6950001,9000001,18000001,40000001},{0,97500,427500,636000,1536000,2796000,4796000}))*1.021,-2))</f>
        <v/>
      </c>
      <c r="N2379" s="21">
        <f>IF(K2379&lt;=0,0,ROUNDDOWN((K2379*LOOKUP(K2379,{0,1950001,3300001,6950001,9000001,18000001,40000001},{0.05,0.1,0.2,0.23,0.33,0.4,0.45})-LOOKUP(K2379,{0,1950001,3300001,6950001,9000001,18000001,40000001},{0,97500,427500,636000,1536000,2796000,4796000}))*1.021,-2))</f>
        <v/>
      </c>
      <c r="O2379" s="21">
        <f>IF(L2379&lt;=0,0,ROUNDDOWN((L2379*LOOKUP(L2379,{0,1950001,3300001,6950001,9000001,18000001,40000001},{0.05,0.1,0.2,0.23,0.33,0.4,0.45})-LOOKUP(L2379,{0,1950001,3300001,6950001,9000001,18000001,40000001},{0,97500,427500,636000,1536000,2796000,4796000}))*1.021,-2))</f>
        <v/>
      </c>
      <c r="P2379" s="21">
        <f>MAX(0,ROUNDDOWN(F2379-E2379-430000,-3))</f>
        <v/>
      </c>
      <c r="Q2379" s="21">
        <f>MAX(0,ROUNDDOWN(F2379-E2379-430000-H2379,-3))</f>
        <v/>
      </c>
      <c r="R2379" s="21">
        <f>IF(F2379&lt;=450000,0,MAX(0,P2379*0.06-MIN(50000,P2379)*0.03))</f>
        <v/>
      </c>
      <c r="S2379" s="21">
        <f>IF(F2379&lt;=450000,0,MAX(0,P2379*0.04-MIN(50000,P2379)*0.02))</f>
        <v/>
      </c>
      <c r="T2379" s="21">
        <f>IF(F2379&lt;=450000,0,MAX(0,Q2379*0.06-MIN(50000,Q2379)*0.03))</f>
        <v/>
      </c>
      <c r="U2379" s="21">
        <f>IF(F2379&lt;=450000,0,MAX(0,Q2379*0.04-MIN(50000,Q2379)*0.02))</f>
        <v/>
      </c>
      <c r="V2379" s="21">
        <f>50000+MAX(0,G2379-480000)</f>
        <v/>
      </c>
      <c r="W2379" s="21">
        <f>P2379-V2379</f>
        <v/>
      </c>
      <c r="X2379" s="21">
        <f>Q2379-V2379</f>
        <v/>
      </c>
      <c r="Y2379" s="22">
        <f>IF(W2379&lt;0,0.9,LOOKUP(W2379,{0,1950001,3300001,6950001,9000001,18000001,40000001},{0.84895,0.7979,0.6958,0.66517,0.56307,0.4916,0.44055}))</f>
        <v/>
      </c>
      <c r="Z2379" s="22">
        <f>IF(X2379&lt;0,0.9,LOOKUP(X2379,{0,1950001,3300001,6950001,9000001,18000001,40000001},{0.84895,0.7979,0.6958,0.66517,0.56307,0.4916,0.44055}))</f>
        <v/>
      </c>
      <c r="AA2379" s="22">
        <f>IF(W2379&lt;0,0,CHOOSE(MATCH(W2379,{0,1950001,3300001,6950001,9000001},1),5.105/84.895,10.21/79.79,20.42/69.58,23.483/66.517,33.693/56.307))</f>
        <v/>
      </c>
      <c r="AB2379" s="21">
        <f>IF(C2379&lt;=2000,0,(MIN(C2379,ROUNDDOWN(F2379*0.3,0))-2000)*0.1)</f>
        <v/>
      </c>
      <c r="AC2379" s="21">
        <f>IF(C2379&lt;=2000,0,MIN((C2379-2000)*Y2379,(R2379+S2379)*0.2))</f>
        <v/>
      </c>
      <c r="AD2379" s="21">
        <f>IF(C2379&lt;=2000,0,MIN((C2379-2000)*Z2379,(T2379+U2379)*0.2))</f>
        <v/>
      </c>
      <c r="AE2379" s="21">
        <f>AC2379*AA2379</f>
        <v/>
      </c>
      <c r="AF2379" s="21">
        <f>ROUNDDOWN(R2379,-2)+ROUNDDOWN(S2379,-2)</f>
        <v/>
      </c>
      <c r="AG2379" s="21">
        <f>ROUNDDOWN(MAX(0,R2379-(AB2379+AC2379+AE2379)*0.6),-2)+ROUNDDOWN(MAX(0,S2379-(AB2379+AC2379+AE2379)*0.4),-2)</f>
        <v/>
      </c>
      <c r="AH2379" s="21">
        <f>ROUNDDOWN(MAX(0,T2379-(AB2379+AD2379)*0.6),-2)+ROUNDDOWN(MAX(0,U2379-(AB2379+AD2379)*0.4),-2)</f>
        <v/>
      </c>
      <c r="AI2379" s="21">
        <f>ROUNDDOWN(T2379,-2)+ROUNDDOWN(U2379,-2)</f>
        <v/>
      </c>
      <c r="AJ2379" s="21">
        <f>M2379+AF2379</f>
        <v/>
      </c>
      <c r="AK2379" s="21">
        <f>M2379+AG2379</f>
        <v/>
      </c>
      <c r="AL2379" s="21">
        <f>N2379+AH2379</f>
        <v/>
      </c>
      <c r="AM2379" s="21">
        <f>O2379+AI2379</f>
        <v/>
      </c>
      <c r="AN2379" s="21">
        <f>N2379+AI2379</f>
        <v/>
      </c>
      <c r="AO2379" s="21">
        <f>ROUNDDOWN((R2379+S2379)*0.2/Y2379+2000,0)</f>
        <v/>
      </c>
      <c r="AP2379" s="21">
        <f>ROUNDDOWN((T2379+U2379)*0.2/Z2379+2000,0)</f>
        <v/>
      </c>
      <c r="AQ2379" s="21">
        <f>AL2379-AK2379</f>
        <v/>
      </c>
      <c r="AR2379" s="21">
        <f>AM2379-AK2379</f>
        <v/>
      </c>
      <c r="AS2379" s="21">
        <f>AM2379-AL2379</f>
        <v/>
      </c>
      <c r="AT2379" s="21">
        <f>AK2379+C2379-AJ2379</f>
        <v/>
      </c>
      <c r="AU2379" s="21">
        <f>AL2379+C2379-AM2379</f>
        <v/>
      </c>
      <c r="AV2379" s="21">
        <f>AN2379+C2379-AM2379</f>
        <v/>
      </c>
    </row>
    <row r="2380">
      <c r="A2380" t="inlineStr">
        <is>
          <t>1万円刻み</t>
        </is>
      </c>
      <c r="B2380" s="21">
        <f>'5_1万円刻み'!$A$617</f>
        <v/>
      </c>
      <c r="C2380" s="21">
        <f>AO2380</f>
        <v/>
      </c>
      <c r="D2380" s="21" t="n">
        <v>0</v>
      </c>
      <c r="E2380" s="21">
        <f>ROUND(MIN(B2380/12,650000)*12*0.0915+MIN(B2380/12,1390000)*12*(0.0504+0)+B2380*0.005,0)</f>
        <v/>
      </c>
      <c r="F2380" s="21">
        <f>IF(B2380&lt;741000,0,IF(B2380&lt;2191000,B2380-740000,IF(B2380&lt;2193000,1451000,IF(B2380&lt;2196000,1453000,IF(B2380&lt;2200000,1456000,IF(B2380&lt;3600000,ROUND(ROUNDDOWN(B2380/4,-3)*2.8,0)-80000,IF(B2380&lt;6600000,ROUND(ROUNDDOWN(B2380/4,-3)*3.2,0)-440000,IF(B2380&lt;8500000,ROUNDDOWN(B2380*0.9,0)-1100000,B2380-1950000))))))))</f>
        <v/>
      </c>
      <c r="G2380" s="21">
        <f>IF(F2380&gt;23500000,NA(),IF(F2380&lt;=4890000,1040000,IF(F2380&lt;=6550000,670000,620000)))</f>
        <v/>
      </c>
      <c r="H2380" s="21">
        <f>IF(D2380&lt;=0,0,MAX(0,MIN(2000000,D2380-MIN(100000,ROUNDDOWN(F2380*0.05,0)))))</f>
        <v/>
      </c>
      <c r="I2380" s="21">
        <f>IF(C2380&lt;=2000,0,MIN(C2380,ROUNDDOWN(F2380*0.4,0))-2000)</f>
        <v/>
      </c>
      <c r="J2380" s="21">
        <f>MAX(0,ROUNDDOWN(F2380-E2380-G2380,-3))</f>
        <v/>
      </c>
      <c r="K2380" s="21">
        <f>MAX(0,ROUNDDOWN(F2380-E2380-G2380-H2380-I2380,-3))</f>
        <v/>
      </c>
      <c r="L2380" s="21">
        <f>MAX(0,ROUNDDOWN(F2380-E2380-G2380-H2380,-3))</f>
        <v/>
      </c>
      <c r="M2380" s="21">
        <f>IF(J2380&lt;=0,0,ROUNDDOWN((J2380*LOOKUP(J2380,{0,1950001,3300001,6950001,9000001,18000001,40000001},{0.05,0.1,0.2,0.23,0.33,0.4,0.45})-LOOKUP(J2380,{0,1950001,3300001,6950001,9000001,18000001,40000001},{0,97500,427500,636000,1536000,2796000,4796000}))*1.021,-2))</f>
        <v/>
      </c>
      <c r="N2380" s="21">
        <f>IF(K2380&lt;=0,0,ROUNDDOWN((K2380*LOOKUP(K2380,{0,1950001,3300001,6950001,9000001,18000001,40000001},{0.05,0.1,0.2,0.23,0.33,0.4,0.45})-LOOKUP(K2380,{0,1950001,3300001,6950001,9000001,18000001,40000001},{0,97500,427500,636000,1536000,2796000,4796000}))*1.021,-2))</f>
        <v/>
      </c>
      <c r="O2380" s="21">
        <f>IF(L2380&lt;=0,0,ROUNDDOWN((L2380*LOOKUP(L2380,{0,1950001,3300001,6950001,9000001,18000001,40000001},{0.05,0.1,0.2,0.23,0.33,0.4,0.45})-LOOKUP(L2380,{0,1950001,3300001,6950001,9000001,18000001,40000001},{0,97500,427500,636000,1536000,2796000,4796000}))*1.021,-2))</f>
        <v/>
      </c>
      <c r="P2380" s="21">
        <f>MAX(0,ROUNDDOWN(F2380-E2380-430000,-3))</f>
        <v/>
      </c>
      <c r="Q2380" s="21">
        <f>MAX(0,ROUNDDOWN(F2380-E2380-430000-H2380,-3))</f>
        <v/>
      </c>
      <c r="R2380" s="21">
        <f>IF(F2380&lt;=450000,0,MAX(0,P2380*0.06-MIN(50000,P2380)*0.03))</f>
        <v/>
      </c>
      <c r="S2380" s="21">
        <f>IF(F2380&lt;=450000,0,MAX(0,P2380*0.04-MIN(50000,P2380)*0.02))</f>
        <v/>
      </c>
      <c r="T2380" s="21">
        <f>IF(F2380&lt;=450000,0,MAX(0,Q2380*0.06-MIN(50000,Q2380)*0.03))</f>
        <v/>
      </c>
      <c r="U2380" s="21">
        <f>IF(F2380&lt;=450000,0,MAX(0,Q2380*0.04-MIN(50000,Q2380)*0.02))</f>
        <v/>
      </c>
      <c r="V2380" s="21">
        <f>50000+MAX(0,G2380-480000)</f>
        <v/>
      </c>
      <c r="W2380" s="21">
        <f>P2380-V2380</f>
        <v/>
      </c>
      <c r="X2380" s="21">
        <f>Q2380-V2380</f>
        <v/>
      </c>
      <c r="Y2380" s="22">
        <f>IF(W2380&lt;0,0.9,LOOKUP(W2380,{0,1950001,3300001,6950001,9000001,18000001,40000001},{0.84895,0.7979,0.6958,0.66517,0.56307,0.4916,0.44055}))</f>
        <v/>
      </c>
      <c r="Z2380" s="22">
        <f>IF(X2380&lt;0,0.9,LOOKUP(X2380,{0,1950001,3300001,6950001,9000001,18000001,40000001},{0.84895,0.7979,0.6958,0.66517,0.56307,0.4916,0.44055}))</f>
        <v/>
      </c>
      <c r="AA2380" s="22">
        <f>IF(W2380&lt;0,0,CHOOSE(MATCH(W2380,{0,1950001,3300001,6950001,9000001},1),5.105/84.895,10.21/79.79,20.42/69.58,23.483/66.517,33.693/56.307))</f>
        <v/>
      </c>
      <c r="AB2380" s="21">
        <f>IF(C2380&lt;=2000,0,(MIN(C2380,ROUNDDOWN(F2380*0.3,0))-2000)*0.1)</f>
        <v/>
      </c>
      <c r="AC2380" s="21">
        <f>IF(C2380&lt;=2000,0,MIN((C2380-2000)*Y2380,(R2380+S2380)*0.2))</f>
        <v/>
      </c>
      <c r="AD2380" s="21">
        <f>IF(C2380&lt;=2000,0,MIN((C2380-2000)*Z2380,(T2380+U2380)*0.2))</f>
        <v/>
      </c>
      <c r="AE2380" s="21">
        <f>AC2380*AA2380</f>
        <v/>
      </c>
      <c r="AF2380" s="21">
        <f>ROUNDDOWN(R2380,-2)+ROUNDDOWN(S2380,-2)</f>
        <v/>
      </c>
      <c r="AG2380" s="21">
        <f>ROUNDDOWN(MAX(0,R2380-(AB2380+AC2380+AE2380)*0.6),-2)+ROUNDDOWN(MAX(0,S2380-(AB2380+AC2380+AE2380)*0.4),-2)</f>
        <v/>
      </c>
      <c r="AH2380" s="21">
        <f>ROUNDDOWN(MAX(0,T2380-(AB2380+AD2380)*0.6),-2)+ROUNDDOWN(MAX(0,U2380-(AB2380+AD2380)*0.4),-2)</f>
        <v/>
      </c>
      <c r="AI2380" s="21">
        <f>ROUNDDOWN(T2380,-2)+ROUNDDOWN(U2380,-2)</f>
        <v/>
      </c>
      <c r="AJ2380" s="21">
        <f>M2380+AF2380</f>
        <v/>
      </c>
      <c r="AK2380" s="21">
        <f>M2380+AG2380</f>
        <v/>
      </c>
      <c r="AL2380" s="21">
        <f>N2380+AH2380</f>
        <v/>
      </c>
      <c r="AM2380" s="21">
        <f>O2380+AI2380</f>
        <v/>
      </c>
      <c r="AN2380" s="21">
        <f>N2380+AI2380</f>
        <v/>
      </c>
      <c r="AO2380" s="21">
        <f>ROUNDDOWN((R2380+S2380)*0.2/Y2380+2000,0)</f>
        <v/>
      </c>
      <c r="AP2380" s="21">
        <f>ROUNDDOWN((T2380+U2380)*0.2/Z2380+2000,0)</f>
        <v/>
      </c>
      <c r="AQ2380" s="21">
        <f>AL2380-AK2380</f>
        <v/>
      </c>
      <c r="AR2380" s="21">
        <f>AM2380-AK2380</f>
        <v/>
      </c>
      <c r="AS2380" s="21">
        <f>AM2380-AL2380</f>
        <v/>
      </c>
      <c r="AT2380" s="21">
        <f>AK2380+C2380-AJ2380</f>
        <v/>
      </c>
      <c r="AU2380" s="21">
        <f>AL2380+C2380-AM2380</f>
        <v/>
      </c>
      <c r="AV2380" s="21">
        <f>AN2380+C2380-AM2380</f>
        <v/>
      </c>
    </row>
    <row r="2381">
      <c r="A2381" t="inlineStr">
        <is>
          <t>1万円刻み</t>
        </is>
      </c>
      <c r="B2381" s="21">
        <f>'5_1万円刻み'!$A$618</f>
        <v/>
      </c>
      <c r="C2381" s="21">
        <f>AO2381</f>
        <v/>
      </c>
      <c r="D2381" s="21" t="n">
        <v>0</v>
      </c>
      <c r="E2381" s="21">
        <f>ROUND(MIN(B2381/12,650000)*12*0.0915+MIN(B2381/12,1390000)*12*(0.0504+0)+B2381*0.005,0)</f>
        <v/>
      </c>
      <c r="F2381" s="21">
        <f>IF(B2381&lt;741000,0,IF(B2381&lt;2191000,B2381-740000,IF(B2381&lt;2193000,1451000,IF(B2381&lt;2196000,1453000,IF(B2381&lt;2200000,1456000,IF(B2381&lt;3600000,ROUND(ROUNDDOWN(B2381/4,-3)*2.8,0)-80000,IF(B2381&lt;6600000,ROUND(ROUNDDOWN(B2381/4,-3)*3.2,0)-440000,IF(B2381&lt;8500000,ROUNDDOWN(B2381*0.9,0)-1100000,B2381-1950000))))))))</f>
        <v/>
      </c>
      <c r="G2381" s="21">
        <f>IF(F2381&gt;23500000,NA(),IF(F2381&lt;=4890000,1040000,IF(F2381&lt;=6550000,670000,620000)))</f>
        <v/>
      </c>
      <c r="H2381" s="21">
        <f>IF(D2381&lt;=0,0,MAX(0,MIN(2000000,D2381-MIN(100000,ROUNDDOWN(F2381*0.05,0)))))</f>
        <v/>
      </c>
      <c r="I2381" s="21">
        <f>IF(C2381&lt;=2000,0,MIN(C2381,ROUNDDOWN(F2381*0.4,0))-2000)</f>
        <v/>
      </c>
      <c r="J2381" s="21">
        <f>MAX(0,ROUNDDOWN(F2381-E2381-G2381,-3))</f>
        <v/>
      </c>
      <c r="K2381" s="21">
        <f>MAX(0,ROUNDDOWN(F2381-E2381-G2381-H2381-I2381,-3))</f>
        <v/>
      </c>
      <c r="L2381" s="21">
        <f>MAX(0,ROUNDDOWN(F2381-E2381-G2381-H2381,-3))</f>
        <v/>
      </c>
      <c r="M2381" s="21">
        <f>IF(J2381&lt;=0,0,ROUNDDOWN((J2381*LOOKUP(J2381,{0,1950001,3300001,6950001,9000001,18000001,40000001},{0.05,0.1,0.2,0.23,0.33,0.4,0.45})-LOOKUP(J2381,{0,1950001,3300001,6950001,9000001,18000001,40000001},{0,97500,427500,636000,1536000,2796000,4796000}))*1.021,-2))</f>
        <v/>
      </c>
      <c r="N2381" s="21">
        <f>IF(K2381&lt;=0,0,ROUNDDOWN((K2381*LOOKUP(K2381,{0,1950001,3300001,6950001,9000001,18000001,40000001},{0.05,0.1,0.2,0.23,0.33,0.4,0.45})-LOOKUP(K2381,{0,1950001,3300001,6950001,9000001,18000001,40000001},{0,97500,427500,636000,1536000,2796000,4796000}))*1.021,-2))</f>
        <v/>
      </c>
      <c r="O2381" s="21">
        <f>IF(L2381&lt;=0,0,ROUNDDOWN((L2381*LOOKUP(L2381,{0,1950001,3300001,6950001,9000001,18000001,40000001},{0.05,0.1,0.2,0.23,0.33,0.4,0.45})-LOOKUP(L2381,{0,1950001,3300001,6950001,9000001,18000001,40000001},{0,97500,427500,636000,1536000,2796000,4796000}))*1.021,-2))</f>
        <v/>
      </c>
      <c r="P2381" s="21">
        <f>MAX(0,ROUNDDOWN(F2381-E2381-430000,-3))</f>
        <v/>
      </c>
      <c r="Q2381" s="21">
        <f>MAX(0,ROUNDDOWN(F2381-E2381-430000-H2381,-3))</f>
        <v/>
      </c>
      <c r="R2381" s="21">
        <f>IF(F2381&lt;=450000,0,MAX(0,P2381*0.06-MIN(50000,P2381)*0.03))</f>
        <v/>
      </c>
      <c r="S2381" s="21">
        <f>IF(F2381&lt;=450000,0,MAX(0,P2381*0.04-MIN(50000,P2381)*0.02))</f>
        <v/>
      </c>
      <c r="T2381" s="21">
        <f>IF(F2381&lt;=450000,0,MAX(0,Q2381*0.06-MIN(50000,Q2381)*0.03))</f>
        <v/>
      </c>
      <c r="U2381" s="21">
        <f>IF(F2381&lt;=450000,0,MAX(0,Q2381*0.04-MIN(50000,Q2381)*0.02))</f>
        <v/>
      </c>
      <c r="V2381" s="21">
        <f>50000+MAX(0,G2381-480000)</f>
        <v/>
      </c>
      <c r="W2381" s="21">
        <f>P2381-V2381</f>
        <v/>
      </c>
      <c r="X2381" s="21">
        <f>Q2381-V2381</f>
        <v/>
      </c>
      <c r="Y2381" s="22">
        <f>IF(W2381&lt;0,0.9,LOOKUP(W2381,{0,1950001,3300001,6950001,9000001,18000001,40000001},{0.84895,0.7979,0.6958,0.66517,0.56307,0.4916,0.44055}))</f>
        <v/>
      </c>
      <c r="Z2381" s="22">
        <f>IF(X2381&lt;0,0.9,LOOKUP(X2381,{0,1950001,3300001,6950001,9000001,18000001,40000001},{0.84895,0.7979,0.6958,0.66517,0.56307,0.4916,0.44055}))</f>
        <v/>
      </c>
      <c r="AA2381" s="22">
        <f>IF(W2381&lt;0,0,CHOOSE(MATCH(W2381,{0,1950001,3300001,6950001,9000001},1),5.105/84.895,10.21/79.79,20.42/69.58,23.483/66.517,33.693/56.307))</f>
        <v/>
      </c>
      <c r="AB2381" s="21">
        <f>IF(C2381&lt;=2000,0,(MIN(C2381,ROUNDDOWN(F2381*0.3,0))-2000)*0.1)</f>
        <v/>
      </c>
      <c r="AC2381" s="21">
        <f>IF(C2381&lt;=2000,0,MIN((C2381-2000)*Y2381,(R2381+S2381)*0.2))</f>
        <v/>
      </c>
      <c r="AD2381" s="21">
        <f>IF(C2381&lt;=2000,0,MIN((C2381-2000)*Z2381,(T2381+U2381)*0.2))</f>
        <v/>
      </c>
      <c r="AE2381" s="21">
        <f>AC2381*AA2381</f>
        <v/>
      </c>
      <c r="AF2381" s="21">
        <f>ROUNDDOWN(R2381,-2)+ROUNDDOWN(S2381,-2)</f>
        <v/>
      </c>
      <c r="AG2381" s="21">
        <f>ROUNDDOWN(MAX(0,R2381-(AB2381+AC2381+AE2381)*0.6),-2)+ROUNDDOWN(MAX(0,S2381-(AB2381+AC2381+AE2381)*0.4),-2)</f>
        <v/>
      </c>
      <c r="AH2381" s="21">
        <f>ROUNDDOWN(MAX(0,T2381-(AB2381+AD2381)*0.6),-2)+ROUNDDOWN(MAX(0,U2381-(AB2381+AD2381)*0.4),-2)</f>
        <v/>
      </c>
      <c r="AI2381" s="21">
        <f>ROUNDDOWN(T2381,-2)+ROUNDDOWN(U2381,-2)</f>
        <v/>
      </c>
      <c r="AJ2381" s="21">
        <f>M2381+AF2381</f>
        <v/>
      </c>
      <c r="AK2381" s="21">
        <f>M2381+AG2381</f>
        <v/>
      </c>
      <c r="AL2381" s="21">
        <f>N2381+AH2381</f>
        <v/>
      </c>
      <c r="AM2381" s="21">
        <f>O2381+AI2381</f>
        <v/>
      </c>
      <c r="AN2381" s="21">
        <f>N2381+AI2381</f>
        <v/>
      </c>
      <c r="AO2381" s="21">
        <f>ROUNDDOWN((R2381+S2381)*0.2/Y2381+2000,0)</f>
        <v/>
      </c>
      <c r="AP2381" s="21">
        <f>ROUNDDOWN((T2381+U2381)*0.2/Z2381+2000,0)</f>
        <v/>
      </c>
      <c r="AQ2381" s="21">
        <f>AL2381-AK2381</f>
        <v/>
      </c>
      <c r="AR2381" s="21">
        <f>AM2381-AK2381</f>
        <v/>
      </c>
      <c r="AS2381" s="21">
        <f>AM2381-AL2381</f>
        <v/>
      </c>
      <c r="AT2381" s="21">
        <f>AK2381+C2381-AJ2381</f>
        <v/>
      </c>
      <c r="AU2381" s="21">
        <f>AL2381+C2381-AM2381</f>
        <v/>
      </c>
      <c r="AV2381" s="21">
        <f>AN2381+C2381-AM2381</f>
        <v/>
      </c>
    </row>
    <row r="2382">
      <c r="A2382" t="inlineStr">
        <is>
          <t>1万円刻み</t>
        </is>
      </c>
      <c r="B2382" s="21">
        <f>'5_1万円刻み'!$A$619</f>
        <v/>
      </c>
      <c r="C2382" s="21">
        <f>AO2382</f>
        <v/>
      </c>
      <c r="D2382" s="21" t="n">
        <v>0</v>
      </c>
      <c r="E2382" s="21">
        <f>ROUND(MIN(B2382/12,650000)*12*0.0915+MIN(B2382/12,1390000)*12*(0.0504+0)+B2382*0.005,0)</f>
        <v/>
      </c>
      <c r="F2382" s="21">
        <f>IF(B2382&lt;741000,0,IF(B2382&lt;2191000,B2382-740000,IF(B2382&lt;2193000,1451000,IF(B2382&lt;2196000,1453000,IF(B2382&lt;2200000,1456000,IF(B2382&lt;3600000,ROUND(ROUNDDOWN(B2382/4,-3)*2.8,0)-80000,IF(B2382&lt;6600000,ROUND(ROUNDDOWN(B2382/4,-3)*3.2,0)-440000,IF(B2382&lt;8500000,ROUNDDOWN(B2382*0.9,0)-1100000,B2382-1950000))))))))</f>
        <v/>
      </c>
      <c r="G2382" s="21">
        <f>IF(F2382&gt;23500000,NA(),IF(F2382&lt;=4890000,1040000,IF(F2382&lt;=6550000,670000,620000)))</f>
        <v/>
      </c>
      <c r="H2382" s="21">
        <f>IF(D2382&lt;=0,0,MAX(0,MIN(2000000,D2382-MIN(100000,ROUNDDOWN(F2382*0.05,0)))))</f>
        <v/>
      </c>
      <c r="I2382" s="21">
        <f>IF(C2382&lt;=2000,0,MIN(C2382,ROUNDDOWN(F2382*0.4,0))-2000)</f>
        <v/>
      </c>
      <c r="J2382" s="21">
        <f>MAX(0,ROUNDDOWN(F2382-E2382-G2382,-3))</f>
        <v/>
      </c>
      <c r="K2382" s="21">
        <f>MAX(0,ROUNDDOWN(F2382-E2382-G2382-H2382-I2382,-3))</f>
        <v/>
      </c>
      <c r="L2382" s="21">
        <f>MAX(0,ROUNDDOWN(F2382-E2382-G2382-H2382,-3))</f>
        <v/>
      </c>
      <c r="M2382" s="21">
        <f>IF(J2382&lt;=0,0,ROUNDDOWN((J2382*LOOKUP(J2382,{0,1950001,3300001,6950001,9000001,18000001,40000001},{0.05,0.1,0.2,0.23,0.33,0.4,0.45})-LOOKUP(J2382,{0,1950001,3300001,6950001,9000001,18000001,40000001},{0,97500,427500,636000,1536000,2796000,4796000}))*1.021,-2))</f>
        <v/>
      </c>
      <c r="N2382" s="21">
        <f>IF(K2382&lt;=0,0,ROUNDDOWN((K2382*LOOKUP(K2382,{0,1950001,3300001,6950001,9000001,18000001,40000001},{0.05,0.1,0.2,0.23,0.33,0.4,0.45})-LOOKUP(K2382,{0,1950001,3300001,6950001,9000001,18000001,40000001},{0,97500,427500,636000,1536000,2796000,4796000}))*1.021,-2))</f>
        <v/>
      </c>
      <c r="O2382" s="21">
        <f>IF(L2382&lt;=0,0,ROUNDDOWN((L2382*LOOKUP(L2382,{0,1950001,3300001,6950001,9000001,18000001,40000001},{0.05,0.1,0.2,0.23,0.33,0.4,0.45})-LOOKUP(L2382,{0,1950001,3300001,6950001,9000001,18000001,40000001},{0,97500,427500,636000,1536000,2796000,4796000}))*1.021,-2))</f>
        <v/>
      </c>
      <c r="P2382" s="21">
        <f>MAX(0,ROUNDDOWN(F2382-E2382-430000,-3))</f>
        <v/>
      </c>
      <c r="Q2382" s="21">
        <f>MAX(0,ROUNDDOWN(F2382-E2382-430000-H2382,-3))</f>
        <v/>
      </c>
      <c r="R2382" s="21">
        <f>IF(F2382&lt;=450000,0,MAX(0,P2382*0.06-MIN(50000,P2382)*0.03))</f>
        <v/>
      </c>
      <c r="S2382" s="21">
        <f>IF(F2382&lt;=450000,0,MAX(0,P2382*0.04-MIN(50000,P2382)*0.02))</f>
        <v/>
      </c>
      <c r="T2382" s="21">
        <f>IF(F2382&lt;=450000,0,MAX(0,Q2382*0.06-MIN(50000,Q2382)*0.03))</f>
        <v/>
      </c>
      <c r="U2382" s="21">
        <f>IF(F2382&lt;=450000,0,MAX(0,Q2382*0.04-MIN(50000,Q2382)*0.02))</f>
        <v/>
      </c>
      <c r="V2382" s="21">
        <f>50000+MAX(0,G2382-480000)</f>
        <v/>
      </c>
      <c r="W2382" s="21">
        <f>P2382-V2382</f>
        <v/>
      </c>
      <c r="X2382" s="21">
        <f>Q2382-V2382</f>
        <v/>
      </c>
      <c r="Y2382" s="22">
        <f>IF(W2382&lt;0,0.9,LOOKUP(W2382,{0,1950001,3300001,6950001,9000001,18000001,40000001},{0.84895,0.7979,0.6958,0.66517,0.56307,0.4916,0.44055}))</f>
        <v/>
      </c>
      <c r="Z2382" s="22">
        <f>IF(X2382&lt;0,0.9,LOOKUP(X2382,{0,1950001,3300001,6950001,9000001,18000001,40000001},{0.84895,0.7979,0.6958,0.66517,0.56307,0.4916,0.44055}))</f>
        <v/>
      </c>
      <c r="AA2382" s="22">
        <f>IF(W2382&lt;0,0,CHOOSE(MATCH(W2382,{0,1950001,3300001,6950001,9000001},1),5.105/84.895,10.21/79.79,20.42/69.58,23.483/66.517,33.693/56.307))</f>
        <v/>
      </c>
      <c r="AB2382" s="21">
        <f>IF(C2382&lt;=2000,0,(MIN(C2382,ROUNDDOWN(F2382*0.3,0))-2000)*0.1)</f>
        <v/>
      </c>
      <c r="AC2382" s="21">
        <f>IF(C2382&lt;=2000,0,MIN((C2382-2000)*Y2382,(R2382+S2382)*0.2))</f>
        <v/>
      </c>
      <c r="AD2382" s="21">
        <f>IF(C2382&lt;=2000,0,MIN((C2382-2000)*Z2382,(T2382+U2382)*0.2))</f>
        <v/>
      </c>
      <c r="AE2382" s="21">
        <f>AC2382*AA2382</f>
        <v/>
      </c>
      <c r="AF2382" s="21">
        <f>ROUNDDOWN(R2382,-2)+ROUNDDOWN(S2382,-2)</f>
        <v/>
      </c>
      <c r="AG2382" s="21">
        <f>ROUNDDOWN(MAX(0,R2382-(AB2382+AC2382+AE2382)*0.6),-2)+ROUNDDOWN(MAX(0,S2382-(AB2382+AC2382+AE2382)*0.4),-2)</f>
        <v/>
      </c>
      <c r="AH2382" s="21">
        <f>ROUNDDOWN(MAX(0,T2382-(AB2382+AD2382)*0.6),-2)+ROUNDDOWN(MAX(0,U2382-(AB2382+AD2382)*0.4),-2)</f>
        <v/>
      </c>
      <c r="AI2382" s="21">
        <f>ROUNDDOWN(T2382,-2)+ROUNDDOWN(U2382,-2)</f>
        <v/>
      </c>
      <c r="AJ2382" s="21">
        <f>M2382+AF2382</f>
        <v/>
      </c>
      <c r="AK2382" s="21">
        <f>M2382+AG2382</f>
        <v/>
      </c>
      <c r="AL2382" s="21">
        <f>N2382+AH2382</f>
        <v/>
      </c>
      <c r="AM2382" s="21">
        <f>O2382+AI2382</f>
        <v/>
      </c>
      <c r="AN2382" s="21">
        <f>N2382+AI2382</f>
        <v/>
      </c>
      <c r="AO2382" s="21">
        <f>ROUNDDOWN((R2382+S2382)*0.2/Y2382+2000,0)</f>
        <v/>
      </c>
      <c r="AP2382" s="21">
        <f>ROUNDDOWN((T2382+U2382)*0.2/Z2382+2000,0)</f>
        <v/>
      </c>
      <c r="AQ2382" s="21">
        <f>AL2382-AK2382</f>
        <v/>
      </c>
      <c r="AR2382" s="21">
        <f>AM2382-AK2382</f>
        <v/>
      </c>
      <c r="AS2382" s="21">
        <f>AM2382-AL2382</f>
        <v/>
      </c>
      <c r="AT2382" s="21">
        <f>AK2382+C2382-AJ2382</f>
        <v/>
      </c>
      <c r="AU2382" s="21">
        <f>AL2382+C2382-AM2382</f>
        <v/>
      </c>
      <c r="AV2382" s="21">
        <f>AN2382+C2382-AM2382</f>
        <v/>
      </c>
    </row>
    <row r="2383">
      <c r="A2383" t="inlineStr">
        <is>
          <t>1万円刻み</t>
        </is>
      </c>
      <c r="B2383" s="21">
        <f>'5_1万円刻み'!$A$620</f>
        <v/>
      </c>
      <c r="C2383" s="21">
        <f>AO2383</f>
        <v/>
      </c>
      <c r="D2383" s="21" t="n">
        <v>0</v>
      </c>
      <c r="E2383" s="21">
        <f>ROUND(MIN(B2383/12,650000)*12*0.0915+MIN(B2383/12,1390000)*12*(0.0504+0)+B2383*0.005,0)</f>
        <v/>
      </c>
      <c r="F2383" s="21">
        <f>IF(B2383&lt;741000,0,IF(B2383&lt;2191000,B2383-740000,IF(B2383&lt;2193000,1451000,IF(B2383&lt;2196000,1453000,IF(B2383&lt;2200000,1456000,IF(B2383&lt;3600000,ROUND(ROUNDDOWN(B2383/4,-3)*2.8,0)-80000,IF(B2383&lt;6600000,ROUND(ROUNDDOWN(B2383/4,-3)*3.2,0)-440000,IF(B2383&lt;8500000,ROUNDDOWN(B2383*0.9,0)-1100000,B2383-1950000))))))))</f>
        <v/>
      </c>
      <c r="G2383" s="21">
        <f>IF(F2383&gt;23500000,NA(),IF(F2383&lt;=4890000,1040000,IF(F2383&lt;=6550000,670000,620000)))</f>
        <v/>
      </c>
      <c r="H2383" s="21">
        <f>IF(D2383&lt;=0,0,MAX(0,MIN(2000000,D2383-MIN(100000,ROUNDDOWN(F2383*0.05,0)))))</f>
        <v/>
      </c>
      <c r="I2383" s="21">
        <f>IF(C2383&lt;=2000,0,MIN(C2383,ROUNDDOWN(F2383*0.4,0))-2000)</f>
        <v/>
      </c>
      <c r="J2383" s="21">
        <f>MAX(0,ROUNDDOWN(F2383-E2383-G2383,-3))</f>
        <v/>
      </c>
      <c r="K2383" s="21">
        <f>MAX(0,ROUNDDOWN(F2383-E2383-G2383-H2383-I2383,-3))</f>
        <v/>
      </c>
      <c r="L2383" s="21">
        <f>MAX(0,ROUNDDOWN(F2383-E2383-G2383-H2383,-3))</f>
        <v/>
      </c>
      <c r="M2383" s="21">
        <f>IF(J2383&lt;=0,0,ROUNDDOWN((J2383*LOOKUP(J2383,{0,1950001,3300001,6950001,9000001,18000001,40000001},{0.05,0.1,0.2,0.23,0.33,0.4,0.45})-LOOKUP(J2383,{0,1950001,3300001,6950001,9000001,18000001,40000001},{0,97500,427500,636000,1536000,2796000,4796000}))*1.021,-2))</f>
        <v/>
      </c>
      <c r="N2383" s="21">
        <f>IF(K2383&lt;=0,0,ROUNDDOWN((K2383*LOOKUP(K2383,{0,1950001,3300001,6950001,9000001,18000001,40000001},{0.05,0.1,0.2,0.23,0.33,0.4,0.45})-LOOKUP(K2383,{0,1950001,3300001,6950001,9000001,18000001,40000001},{0,97500,427500,636000,1536000,2796000,4796000}))*1.021,-2))</f>
        <v/>
      </c>
      <c r="O2383" s="21">
        <f>IF(L2383&lt;=0,0,ROUNDDOWN((L2383*LOOKUP(L2383,{0,1950001,3300001,6950001,9000001,18000001,40000001},{0.05,0.1,0.2,0.23,0.33,0.4,0.45})-LOOKUP(L2383,{0,1950001,3300001,6950001,9000001,18000001,40000001},{0,97500,427500,636000,1536000,2796000,4796000}))*1.021,-2))</f>
        <v/>
      </c>
      <c r="P2383" s="21">
        <f>MAX(0,ROUNDDOWN(F2383-E2383-430000,-3))</f>
        <v/>
      </c>
      <c r="Q2383" s="21">
        <f>MAX(0,ROUNDDOWN(F2383-E2383-430000-H2383,-3))</f>
        <v/>
      </c>
      <c r="R2383" s="21">
        <f>IF(F2383&lt;=450000,0,MAX(0,P2383*0.06-MIN(50000,P2383)*0.03))</f>
        <v/>
      </c>
      <c r="S2383" s="21">
        <f>IF(F2383&lt;=450000,0,MAX(0,P2383*0.04-MIN(50000,P2383)*0.02))</f>
        <v/>
      </c>
      <c r="T2383" s="21">
        <f>IF(F2383&lt;=450000,0,MAX(0,Q2383*0.06-MIN(50000,Q2383)*0.03))</f>
        <v/>
      </c>
      <c r="U2383" s="21">
        <f>IF(F2383&lt;=450000,0,MAX(0,Q2383*0.04-MIN(50000,Q2383)*0.02))</f>
        <v/>
      </c>
      <c r="V2383" s="21">
        <f>50000+MAX(0,G2383-480000)</f>
        <v/>
      </c>
      <c r="W2383" s="21">
        <f>P2383-V2383</f>
        <v/>
      </c>
      <c r="X2383" s="21">
        <f>Q2383-V2383</f>
        <v/>
      </c>
      <c r="Y2383" s="22">
        <f>IF(W2383&lt;0,0.9,LOOKUP(W2383,{0,1950001,3300001,6950001,9000001,18000001,40000001},{0.84895,0.7979,0.6958,0.66517,0.56307,0.4916,0.44055}))</f>
        <v/>
      </c>
      <c r="Z2383" s="22">
        <f>IF(X2383&lt;0,0.9,LOOKUP(X2383,{0,1950001,3300001,6950001,9000001,18000001,40000001},{0.84895,0.7979,0.6958,0.66517,0.56307,0.4916,0.44055}))</f>
        <v/>
      </c>
      <c r="AA2383" s="22">
        <f>IF(W2383&lt;0,0,CHOOSE(MATCH(W2383,{0,1950001,3300001,6950001,9000001},1),5.105/84.895,10.21/79.79,20.42/69.58,23.483/66.517,33.693/56.307))</f>
        <v/>
      </c>
      <c r="AB2383" s="21">
        <f>IF(C2383&lt;=2000,0,(MIN(C2383,ROUNDDOWN(F2383*0.3,0))-2000)*0.1)</f>
        <v/>
      </c>
      <c r="AC2383" s="21">
        <f>IF(C2383&lt;=2000,0,MIN((C2383-2000)*Y2383,(R2383+S2383)*0.2))</f>
        <v/>
      </c>
      <c r="AD2383" s="21">
        <f>IF(C2383&lt;=2000,0,MIN((C2383-2000)*Z2383,(T2383+U2383)*0.2))</f>
        <v/>
      </c>
      <c r="AE2383" s="21">
        <f>AC2383*AA2383</f>
        <v/>
      </c>
      <c r="AF2383" s="21">
        <f>ROUNDDOWN(R2383,-2)+ROUNDDOWN(S2383,-2)</f>
        <v/>
      </c>
      <c r="AG2383" s="21">
        <f>ROUNDDOWN(MAX(0,R2383-(AB2383+AC2383+AE2383)*0.6),-2)+ROUNDDOWN(MAX(0,S2383-(AB2383+AC2383+AE2383)*0.4),-2)</f>
        <v/>
      </c>
      <c r="AH2383" s="21">
        <f>ROUNDDOWN(MAX(0,T2383-(AB2383+AD2383)*0.6),-2)+ROUNDDOWN(MAX(0,U2383-(AB2383+AD2383)*0.4),-2)</f>
        <v/>
      </c>
      <c r="AI2383" s="21">
        <f>ROUNDDOWN(T2383,-2)+ROUNDDOWN(U2383,-2)</f>
        <v/>
      </c>
      <c r="AJ2383" s="21">
        <f>M2383+AF2383</f>
        <v/>
      </c>
      <c r="AK2383" s="21">
        <f>M2383+AG2383</f>
        <v/>
      </c>
      <c r="AL2383" s="21">
        <f>N2383+AH2383</f>
        <v/>
      </c>
      <c r="AM2383" s="21">
        <f>O2383+AI2383</f>
        <v/>
      </c>
      <c r="AN2383" s="21">
        <f>N2383+AI2383</f>
        <v/>
      </c>
      <c r="AO2383" s="21">
        <f>ROUNDDOWN((R2383+S2383)*0.2/Y2383+2000,0)</f>
        <v/>
      </c>
      <c r="AP2383" s="21">
        <f>ROUNDDOWN((T2383+U2383)*0.2/Z2383+2000,0)</f>
        <v/>
      </c>
      <c r="AQ2383" s="21">
        <f>AL2383-AK2383</f>
        <v/>
      </c>
      <c r="AR2383" s="21">
        <f>AM2383-AK2383</f>
        <v/>
      </c>
      <c r="AS2383" s="21">
        <f>AM2383-AL2383</f>
        <v/>
      </c>
      <c r="AT2383" s="21">
        <f>AK2383+C2383-AJ2383</f>
        <v/>
      </c>
      <c r="AU2383" s="21">
        <f>AL2383+C2383-AM2383</f>
        <v/>
      </c>
      <c r="AV2383" s="21">
        <f>AN2383+C2383-AM2383</f>
        <v/>
      </c>
    </row>
    <row r="2384">
      <c r="A2384" t="inlineStr">
        <is>
          <t>1万円刻み</t>
        </is>
      </c>
      <c r="B2384" s="21">
        <f>'5_1万円刻み'!$A$621</f>
        <v/>
      </c>
      <c r="C2384" s="21">
        <f>AO2384</f>
        <v/>
      </c>
      <c r="D2384" s="21" t="n">
        <v>0</v>
      </c>
      <c r="E2384" s="21">
        <f>ROUND(MIN(B2384/12,650000)*12*0.0915+MIN(B2384/12,1390000)*12*(0.0504+0)+B2384*0.005,0)</f>
        <v/>
      </c>
      <c r="F2384" s="21">
        <f>IF(B2384&lt;741000,0,IF(B2384&lt;2191000,B2384-740000,IF(B2384&lt;2193000,1451000,IF(B2384&lt;2196000,1453000,IF(B2384&lt;2200000,1456000,IF(B2384&lt;3600000,ROUND(ROUNDDOWN(B2384/4,-3)*2.8,0)-80000,IF(B2384&lt;6600000,ROUND(ROUNDDOWN(B2384/4,-3)*3.2,0)-440000,IF(B2384&lt;8500000,ROUNDDOWN(B2384*0.9,0)-1100000,B2384-1950000))))))))</f>
        <v/>
      </c>
      <c r="G2384" s="21">
        <f>IF(F2384&gt;23500000,NA(),IF(F2384&lt;=4890000,1040000,IF(F2384&lt;=6550000,670000,620000)))</f>
        <v/>
      </c>
      <c r="H2384" s="21">
        <f>IF(D2384&lt;=0,0,MAX(0,MIN(2000000,D2384-MIN(100000,ROUNDDOWN(F2384*0.05,0)))))</f>
        <v/>
      </c>
      <c r="I2384" s="21">
        <f>IF(C2384&lt;=2000,0,MIN(C2384,ROUNDDOWN(F2384*0.4,0))-2000)</f>
        <v/>
      </c>
      <c r="J2384" s="21">
        <f>MAX(0,ROUNDDOWN(F2384-E2384-G2384,-3))</f>
        <v/>
      </c>
      <c r="K2384" s="21">
        <f>MAX(0,ROUNDDOWN(F2384-E2384-G2384-H2384-I2384,-3))</f>
        <v/>
      </c>
      <c r="L2384" s="21">
        <f>MAX(0,ROUNDDOWN(F2384-E2384-G2384-H2384,-3))</f>
        <v/>
      </c>
      <c r="M2384" s="21">
        <f>IF(J2384&lt;=0,0,ROUNDDOWN((J2384*LOOKUP(J2384,{0,1950001,3300001,6950001,9000001,18000001,40000001},{0.05,0.1,0.2,0.23,0.33,0.4,0.45})-LOOKUP(J2384,{0,1950001,3300001,6950001,9000001,18000001,40000001},{0,97500,427500,636000,1536000,2796000,4796000}))*1.021,-2))</f>
        <v/>
      </c>
      <c r="N2384" s="21">
        <f>IF(K2384&lt;=0,0,ROUNDDOWN((K2384*LOOKUP(K2384,{0,1950001,3300001,6950001,9000001,18000001,40000001},{0.05,0.1,0.2,0.23,0.33,0.4,0.45})-LOOKUP(K2384,{0,1950001,3300001,6950001,9000001,18000001,40000001},{0,97500,427500,636000,1536000,2796000,4796000}))*1.021,-2))</f>
        <v/>
      </c>
      <c r="O2384" s="21">
        <f>IF(L2384&lt;=0,0,ROUNDDOWN((L2384*LOOKUP(L2384,{0,1950001,3300001,6950001,9000001,18000001,40000001},{0.05,0.1,0.2,0.23,0.33,0.4,0.45})-LOOKUP(L2384,{0,1950001,3300001,6950001,9000001,18000001,40000001},{0,97500,427500,636000,1536000,2796000,4796000}))*1.021,-2))</f>
        <v/>
      </c>
      <c r="P2384" s="21">
        <f>MAX(0,ROUNDDOWN(F2384-E2384-430000,-3))</f>
        <v/>
      </c>
      <c r="Q2384" s="21">
        <f>MAX(0,ROUNDDOWN(F2384-E2384-430000-H2384,-3))</f>
        <v/>
      </c>
      <c r="R2384" s="21">
        <f>IF(F2384&lt;=450000,0,MAX(0,P2384*0.06-MIN(50000,P2384)*0.03))</f>
        <v/>
      </c>
      <c r="S2384" s="21">
        <f>IF(F2384&lt;=450000,0,MAX(0,P2384*0.04-MIN(50000,P2384)*0.02))</f>
        <v/>
      </c>
      <c r="T2384" s="21">
        <f>IF(F2384&lt;=450000,0,MAX(0,Q2384*0.06-MIN(50000,Q2384)*0.03))</f>
        <v/>
      </c>
      <c r="U2384" s="21">
        <f>IF(F2384&lt;=450000,0,MAX(0,Q2384*0.04-MIN(50000,Q2384)*0.02))</f>
        <v/>
      </c>
      <c r="V2384" s="21">
        <f>50000+MAX(0,G2384-480000)</f>
        <v/>
      </c>
      <c r="W2384" s="21">
        <f>P2384-V2384</f>
        <v/>
      </c>
      <c r="X2384" s="21">
        <f>Q2384-V2384</f>
        <v/>
      </c>
      <c r="Y2384" s="22">
        <f>IF(W2384&lt;0,0.9,LOOKUP(W2384,{0,1950001,3300001,6950001,9000001,18000001,40000001},{0.84895,0.7979,0.6958,0.66517,0.56307,0.4916,0.44055}))</f>
        <v/>
      </c>
      <c r="Z2384" s="22">
        <f>IF(X2384&lt;0,0.9,LOOKUP(X2384,{0,1950001,3300001,6950001,9000001,18000001,40000001},{0.84895,0.7979,0.6958,0.66517,0.56307,0.4916,0.44055}))</f>
        <v/>
      </c>
      <c r="AA2384" s="22">
        <f>IF(W2384&lt;0,0,CHOOSE(MATCH(W2384,{0,1950001,3300001,6950001,9000001},1),5.105/84.895,10.21/79.79,20.42/69.58,23.483/66.517,33.693/56.307))</f>
        <v/>
      </c>
      <c r="AB2384" s="21">
        <f>IF(C2384&lt;=2000,0,(MIN(C2384,ROUNDDOWN(F2384*0.3,0))-2000)*0.1)</f>
        <v/>
      </c>
      <c r="AC2384" s="21">
        <f>IF(C2384&lt;=2000,0,MIN((C2384-2000)*Y2384,(R2384+S2384)*0.2))</f>
        <v/>
      </c>
      <c r="AD2384" s="21">
        <f>IF(C2384&lt;=2000,0,MIN((C2384-2000)*Z2384,(T2384+U2384)*0.2))</f>
        <v/>
      </c>
      <c r="AE2384" s="21">
        <f>AC2384*AA2384</f>
        <v/>
      </c>
      <c r="AF2384" s="21">
        <f>ROUNDDOWN(R2384,-2)+ROUNDDOWN(S2384,-2)</f>
        <v/>
      </c>
      <c r="AG2384" s="21">
        <f>ROUNDDOWN(MAX(0,R2384-(AB2384+AC2384+AE2384)*0.6),-2)+ROUNDDOWN(MAX(0,S2384-(AB2384+AC2384+AE2384)*0.4),-2)</f>
        <v/>
      </c>
      <c r="AH2384" s="21">
        <f>ROUNDDOWN(MAX(0,T2384-(AB2384+AD2384)*0.6),-2)+ROUNDDOWN(MAX(0,U2384-(AB2384+AD2384)*0.4),-2)</f>
        <v/>
      </c>
      <c r="AI2384" s="21">
        <f>ROUNDDOWN(T2384,-2)+ROUNDDOWN(U2384,-2)</f>
        <v/>
      </c>
      <c r="AJ2384" s="21">
        <f>M2384+AF2384</f>
        <v/>
      </c>
      <c r="AK2384" s="21">
        <f>M2384+AG2384</f>
        <v/>
      </c>
      <c r="AL2384" s="21">
        <f>N2384+AH2384</f>
        <v/>
      </c>
      <c r="AM2384" s="21">
        <f>O2384+AI2384</f>
        <v/>
      </c>
      <c r="AN2384" s="21">
        <f>N2384+AI2384</f>
        <v/>
      </c>
      <c r="AO2384" s="21">
        <f>ROUNDDOWN((R2384+S2384)*0.2/Y2384+2000,0)</f>
        <v/>
      </c>
      <c r="AP2384" s="21">
        <f>ROUNDDOWN((T2384+U2384)*0.2/Z2384+2000,0)</f>
        <v/>
      </c>
      <c r="AQ2384" s="21">
        <f>AL2384-AK2384</f>
        <v/>
      </c>
      <c r="AR2384" s="21">
        <f>AM2384-AK2384</f>
        <v/>
      </c>
      <c r="AS2384" s="21">
        <f>AM2384-AL2384</f>
        <v/>
      </c>
      <c r="AT2384" s="21">
        <f>AK2384+C2384-AJ2384</f>
        <v/>
      </c>
      <c r="AU2384" s="21">
        <f>AL2384+C2384-AM2384</f>
        <v/>
      </c>
      <c r="AV2384" s="21">
        <f>AN2384+C2384-AM2384</f>
        <v/>
      </c>
    </row>
    <row r="2385">
      <c r="A2385" t="inlineStr">
        <is>
          <t>1万円刻み</t>
        </is>
      </c>
      <c r="B2385" s="21">
        <f>'5_1万円刻み'!$A$622</f>
        <v/>
      </c>
      <c r="C2385" s="21">
        <f>AO2385</f>
        <v/>
      </c>
      <c r="D2385" s="21" t="n">
        <v>0</v>
      </c>
      <c r="E2385" s="21">
        <f>ROUND(MIN(B2385/12,650000)*12*0.0915+MIN(B2385/12,1390000)*12*(0.0504+0)+B2385*0.005,0)</f>
        <v/>
      </c>
      <c r="F2385" s="21">
        <f>IF(B2385&lt;741000,0,IF(B2385&lt;2191000,B2385-740000,IF(B2385&lt;2193000,1451000,IF(B2385&lt;2196000,1453000,IF(B2385&lt;2200000,1456000,IF(B2385&lt;3600000,ROUND(ROUNDDOWN(B2385/4,-3)*2.8,0)-80000,IF(B2385&lt;6600000,ROUND(ROUNDDOWN(B2385/4,-3)*3.2,0)-440000,IF(B2385&lt;8500000,ROUNDDOWN(B2385*0.9,0)-1100000,B2385-1950000))))))))</f>
        <v/>
      </c>
      <c r="G2385" s="21">
        <f>IF(F2385&gt;23500000,NA(),IF(F2385&lt;=4890000,1040000,IF(F2385&lt;=6550000,670000,620000)))</f>
        <v/>
      </c>
      <c r="H2385" s="21">
        <f>IF(D2385&lt;=0,0,MAX(0,MIN(2000000,D2385-MIN(100000,ROUNDDOWN(F2385*0.05,0)))))</f>
        <v/>
      </c>
      <c r="I2385" s="21">
        <f>IF(C2385&lt;=2000,0,MIN(C2385,ROUNDDOWN(F2385*0.4,0))-2000)</f>
        <v/>
      </c>
      <c r="J2385" s="21">
        <f>MAX(0,ROUNDDOWN(F2385-E2385-G2385,-3))</f>
        <v/>
      </c>
      <c r="K2385" s="21">
        <f>MAX(0,ROUNDDOWN(F2385-E2385-G2385-H2385-I2385,-3))</f>
        <v/>
      </c>
      <c r="L2385" s="21">
        <f>MAX(0,ROUNDDOWN(F2385-E2385-G2385-H2385,-3))</f>
        <v/>
      </c>
      <c r="M2385" s="21">
        <f>IF(J2385&lt;=0,0,ROUNDDOWN((J2385*LOOKUP(J2385,{0,1950001,3300001,6950001,9000001,18000001,40000001},{0.05,0.1,0.2,0.23,0.33,0.4,0.45})-LOOKUP(J2385,{0,1950001,3300001,6950001,9000001,18000001,40000001},{0,97500,427500,636000,1536000,2796000,4796000}))*1.021,-2))</f>
        <v/>
      </c>
      <c r="N2385" s="21">
        <f>IF(K2385&lt;=0,0,ROUNDDOWN((K2385*LOOKUP(K2385,{0,1950001,3300001,6950001,9000001,18000001,40000001},{0.05,0.1,0.2,0.23,0.33,0.4,0.45})-LOOKUP(K2385,{0,1950001,3300001,6950001,9000001,18000001,40000001},{0,97500,427500,636000,1536000,2796000,4796000}))*1.021,-2))</f>
        <v/>
      </c>
      <c r="O2385" s="21">
        <f>IF(L2385&lt;=0,0,ROUNDDOWN((L2385*LOOKUP(L2385,{0,1950001,3300001,6950001,9000001,18000001,40000001},{0.05,0.1,0.2,0.23,0.33,0.4,0.45})-LOOKUP(L2385,{0,1950001,3300001,6950001,9000001,18000001,40000001},{0,97500,427500,636000,1536000,2796000,4796000}))*1.021,-2))</f>
        <v/>
      </c>
      <c r="P2385" s="21">
        <f>MAX(0,ROUNDDOWN(F2385-E2385-430000,-3))</f>
        <v/>
      </c>
      <c r="Q2385" s="21">
        <f>MAX(0,ROUNDDOWN(F2385-E2385-430000-H2385,-3))</f>
        <v/>
      </c>
      <c r="R2385" s="21">
        <f>IF(F2385&lt;=450000,0,MAX(0,P2385*0.06-MIN(50000,P2385)*0.03))</f>
        <v/>
      </c>
      <c r="S2385" s="21">
        <f>IF(F2385&lt;=450000,0,MAX(0,P2385*0.04-MIN(50000,P2385)*0.02))</f>
        <v/>
      </c>
      <c r="T2385" s="21">
        <f>IF(F2385&lt;=450000,0,MAX(0,Q2385*0.06-MIN(50000,Q2385)*0.03))</f>
        <v/>
      </c>
      <c r="U2385" s="21">
        <f>IF(F2385&lt;=450000,0,MAX(0,Q2385*0.04-MIN(50000,Q2385)*0.02))</f>
        <v/>
      </c>
      <c r="V2385" s="21">
        <f>50000+MAX(0,G2385-480000)</f>
        <v/>
      </c>
      <c r="W2385" s="21">
        <f>P2385-V2385</f>
        <v/>
      </c>
      <c r="X2385" s="21">
        <f>Q2385-V2385</f>
        <v/>
      </c>
      <c r="Y2385" s="22">
        <f>IF(W2385&lt;0,0.9,LOOKUP(W2385,{0,1950001,3300001,6950001,9000001,18000001,40000001},{0.84895,0.7979,0.6958,0.66517,0.56307,0.4916,0.44055}))</f>
        <v/>
      </c>
      <c r="Z2385" s="22">
        <f>IF(X2385&lt;0,0.9,LOOKUP(X2385,{0,1950001,3300001,6950001,9000001,18000001,40000001},{0.84895,0.7979,0.6958,0.66517,0.56307,0.4916,0.44055}))</f>
        <v/>
      </c>
      <c r="AA2385" s="22">
        <f>IF(W2385&lt;0,0,CHOOSE(MATCH(W2385,{0,1950001,3300001,6950001,9000001},1),5.105/84.895,10.21/79.79,20.42/69.58,23.483/66.517,33.693/56.307))</f>
        <v/>
      </c>
      <c r="AB2385" s="21">
        <f>IF(C2385&lt;=2000,0,(MIN(C2385,ROUNDDOWN(F2385*0.3,0))-2000)*0.1)</f>
        <v/>
      </c>
      <c r="AC2385" s="21">
        <f>IF(C2385&lt;=2000,0,MIN((C2385-2000)*Y2385,(R2385+S2385)*0.2))</f>
        <v/>
      </c>
      <c r="AD2385" s="21">
        <f>IF(C2385&lt;=2000,0,MIN((C2385-2000)*Z2385,(T2385+U2385)*0.2))</f>
        <v/>
      </c>
      <c r="AE2385" s="21">
        <f>AC2385*AA2385</f>
        <v/>
      </c>
      <c r="AF2385" s="21">
        <f>ROUNDDOWN(R2385,-2)+ROUNDDOWN(S2385,-2)</f>
        <v/>
      </c>
      <c r="AG2385" s="21">
        <f>ROUNDDOWN(MAX(0,R2385-(AB2385+AC2385+AE2385)*0.6),-2)+ROUNDDOWN(MAX(0,S2385-(AB2385+AC2385+AE2385)*0.4),-2)</f>
        <v/>
      </c>
      <c r="AH2385" s="21">
        <f>ROUNDDOWN(MAX(0,T2385-(AB2385+AD2385)*0.6),-2)+ROUNDDOWN(MAX(0,U2385-(AB2385+AD2385)*0.4),-2)</f>
        <v/>
      </c>
      <c r="AI2385" s="21">
        <f>ROUNDDOWN(T2385,-2)+ROUNDDOWN(U2385,-2)</f>
        <v/>
      </c>
      <c r="AJ2385" s="21">
        <f>M2385+AF2385</f>
        <v/>
      </c>
      <c r="AK2385" s="21">
        <f>M2385+AG2385</f>
        <v/>
      </c>
      <c r="AL2385" s="21">
        <f>N2385+AH2385</f>
        <v/>
      </c>
      <c r="AM2385" s="21">
        <f>O2385+AI2385</f>
        <v/>
      </c>
      <c r="AN2385" s="21">
        <f>N2385+AI2385</f>
        <v/>
      </c>
      <c r="AO2385" s="21">
        <f>ROUNDDOWN((R2385+S2385)*0.2/Y2385+2000,0)</f>
        <v/>
      </c>
      <c r="AP2385" s="21">
        <f>ROUNDDOWN((T2385+U2385)*0.2/Z2385+2000,0)</f>
        <v/>
      </c>
      <c r="AQ2385" s="21">
        <f>AL2385-AK2385</f>
        <v/>
      </c>
      <c r="AR2385" s="21">
        <f>AM2385-AK2385</f>
        <v/>
      </c>
      <c r="AS2385" s="21">
        <f>AM2385-AL2385</f>
        <v/>
      </c>
      <c r="AT2385" s="21">
        <f>AK2385+C2385-AJ2385</f>
        <v/>
      </c>
      <c r="AU2385" s="21">
        <f>AL2385+C2385-AM2385</f>
        <v/>
      </c>
      <c r="AV2385" s="21">
        <f>AN2385+C2385-AM2385</f>
        <v/>
      </c>
    </row>
    <row r="2386">
      <c r="A2386" t="inlineStr">
        <is>
          <t>1万円刻み</t>
        </is>
      </c>
      <c r="B2386" s="21">
        <f>'5_1万円刻み'!$A$623</f>
        <v/>
      </c>
      <c r="C2386" s="21">
        <f>AO2386</f>
        <v/>
      </c>
      <c r="D2386" s="21" t="n">
        <v>0</v>
      </c>
      <c r="E2386" s="21">
        <f>ROUND(MIN(B2386/12,650000)*12*0.0915+MIN(B2386/12,1390000)*12*(0.0504+0)+B2386*0.005,0)</f>
        <v/>
      </c>
      <c r="F2386" s="21">
        <f>IF(B2386&lt;741000,0,IF(B2386&lt;2191000,B2386-740000,IF(B2386&lt;2193000,1451000,IF(B2386&lt;2196000,1453000,IF(B2386&lt;2200000,1456000,IF(B2386&lt;3600000,ROUND(ROUNDDOWN(B2386/4,-3)*2.8,0)-80000,IF(B2386&lt;6600000,ROUND(ROUNDDOWN(B2386/4,-3)*3.2,0)-440000,IF(B2386&lt;8500000,ROUNDDOWN(B2386*0.9,0)-1100000,B2386-1950000))))))))</f>
        <v/>
      </c>
      <c r="G2386" s="21">
        <f>IF(F2386&gt;23500000,NA(),IF(F2386&lt;=4890000,1040000,IF(F2386&lt;=6550000,670000,620000)))</f>
        <v/>
      </c>
      <c r="H2386" s="21">
        <f>IF(D2386&lt;=0,0,MAX(0,MIN(2000000,D2386-MIN(100000,ROUNDDOWN(F2386*0.05,0)))))</f>
        <v/>
      </c>
      <c r="I2386" s="21">
        <f>IF(C2386&lt;=2000,0,MIN(C2386,ROUNDDOWN(F2386*0.4,0))-2000)</f>
        <v/>
      </c>
      <c r="J2386" s="21">
        <f>MAX(0,ROUNDDOWN(F2386-E2386-G2386,-3))</f>
        <v/>
      </c>
      <c r="K2386" s="21">
        <f>MAX(0,ROUNDDOWN(F2386-E2386-G2386-H2386-I2386,-3))</f>
        <v/>
      </c>
      <c r="L2386" s="21">
        <f>MAX(0,ROUNDDOWN(F2386-E2386-G2386-H2386,-3))</f>
        <v/>
      </c>
      <c r="M2386" s="21">
        <f>IF(J2386&lt;=0,0,ROUNDDOWN((J2386*LOOKUP(J2386,{0,1950001,3300001,6950001,9000001,18000001,40000001},{0.05,0.1,0.2,0.23,0.33,0.4,0.45})-LOOKUP(J2386,{0,1950001,3300001,6950001,9000001,18000001,40000001},{0,97500,427500,636000,1536000,2796000,4796000}))*1.021,-2))</f>
        <v/>
      </c>
      <c r="N2386" s="21">
        <f>IF(K2386&lt;=0,0,ROUNDDOWN((K2386*LOOKUP(K2386,{0,1950001,3300001,6950001,9000001,18000001,40000001},{0.05,0.1,0.2,0.23,0.33,0.4,0.45})-LOOKUP(K2386,{0,1950001,3300001,6950001,9000001,18000001,40000001},{0,97500,427500,636000,1536000,2796000,4796000}))*1.021,-2))</f>
        <v/>
      </c>
      <c r="O2386" s="21">
        <f>IF(L2386&lt;=0,0,ROUNDDOWN((L2386*LOOKUP(L2386,{0,1950001,3300001,6950001,9000001,18000001,40000001},{0.05,0.1,0.2,0.23,0.33,0.4,0.45})-LOOKUP(L2386,{0,1950001,3300001,6950001,9000001,18000001,40000001},{0,97500,427500,636000,1536000,2796000,4796000}))*1.021,-2))</f>
        <v/>
      </c>
      <c r="P2386" s="21">
        <f>MAX(0,ROUNDDOWN(F2386-E2386-430000,-3))</f>
        <v/>
      </c>
      <c r="Q2386" s="21">
        <f>MAX(0,ROUNDDOWN(F2386-E2386-430000-H2386,-3))</f>
        <v/>
      </c>
      <c r="R2386" s="21">
        <f>IF(F2386&lt;=450000,0,MAX(0,P2386*0.06-MIN(50000,P2386)*0.03))</f>
        <v/>
      </c>
      <c r="S2386" s="21">
        <f>IF(F2386&lt;=450000,0,MAX(0,P2386*0.04-MIN(50000,P2386)*0.02))</f>
        <v/>
      </c>
      <c r="T2386" s="21">
        <f>IF(F2386&lt;=450000,0,MAX(0,Q2386*0.06-MIN(50000,Q2386)*0.03))</f>
        <v/>
      </c>
      <c r="U2386" s="21">
        <f>IF(F2386&lt;=450000,0,MAX(0,Q2386*0.04-MIN(50000,Q2386)*0.02))</f>
        <v/>
      </c>
      <c r="V2386" s="21">
        <f>50000+MAX(0,G2386-480000)</f>
        <v/>
      </c>
      <c r="W2386" s="21">
        <f>P2386-V2386</f>
        <v/>
      </c>
      <c r="X2386" s="21">
        <f>Q2386-V2386</f>
        <v/>
      </c>
      <c r="Y2386" s="22">
        <f>IF(W2386&lt;0,0.9,LOOKUP(W2386,{0,1950001,3300001,6950001,9000001,18000001,40000001},{0.84895,0.7979,0.6958,0.66517,0.56307,0.4916,0.44055}))</f>
        <v/>
      </c>
      <c r="Z2386" s="22">
        <f>IF(X2386&lt;0,0.9,LOOKUP(X2386,{0,1950001,3300001,6950001,9000001,18000001,40000001},{0.84895,0.7979,0.6958,0.66517,0.56307,0.4916,0.44055}))</f>
        <v/>
      </c>
      <c r="AA2386" s="22">
        <f>IF(W2386&lt;0,0,CHOOSE(MATCH(W2386,{0,1950001,3300001,6950001,9000001},1),5.105/84.895,10.21/79.79,20.42/69.58,23.483/66.517,33.693/56.307))</f>
        <v/>
      </c>
      <c r="AB2386" s="21">
        <f>IF(C2386&lt;=2000,0,(MIN(C2386,ROUNDDOWN(F2386*0.3,0))-2000)*0.1)</f>
        <v/>
      </c>
      <c r="AC2386" s="21">
        <f>IF(C2386&lt;=2000,0,MIN((C2386-2000)*Y2386,(R2386+S2386)*0.2))</f>
        <v/>
      </c>
      <c r="AD2386" s="21">
        <f>IF(C2386&lt;=2000,0,MIN((C2386-2000)*Z2386,(T2386+U2386)*0.2))</f>
        <v/>
      </c>
      <c r="AE2386" s="21">
        <f>AC2386*AA2386</f>
        <v/>
      </c>
      <c r="AF2386" s="21">
        <f>ROUNDDOWN(R2386,-2)+ROUNDDOWN(S2386,-2)</f>
        <v/>
      </c>
      <c r="AG2386" s="21">
        <f>ROUNDDOWN(MAX(0,R2386-(AB2386+AC2386+AE2386)*0.6),-2)+ROUNDDOWN(MAX(0,S2386-(AB2386+AC2386+AE2386)*0.4),-2)</f>
        <v/>
      </c>
      <c r="AH2386" s="21">
        <f>ROUNDDOWN(MAX(0,T2386-(AB2386+AD2386)*0.6),-2)+ROUNDDOWN(MAX(0,U2386-(AB2386+AD2386)*0.4),-2)</f>
        <v/>
      </c>
      <c r="AI2386" s="21">
        <f>ROUNDDOWN(T2386,-2)+ROUNDDOWN(U2386,-2)</f>
        <v/>
      </c>
      <c r="AJ2386" s="21">
        <f>M2386+AF2386</f>
        <v/>
      </c>
      <c r="AK2386" s="21">
        <f>M2386+AG2386</f>
        <v/>
      </c>
      <c r="AL2386" s="21">
        <f>N2386+AH2386</f>
        <v/>
      </c>
      <c r="AM2386" s="21">
        <f>O2386+AI2386</f>
        <v/>
      </c>
      <c r="AN2386" s="21">
        <f>N2386+AI2386</f>
        <v/>
      </c>
      <c r="AO2386" s="21">
        <f>ROUNDDOWN((R2386+S2386)*0.2/Y2386+2000,0)</f>
        <v/>
      </c>
      <c r="AP2386" s="21">
        <f>ROUNDDOWN((T2386+U2386)*0.2/Z2386+2000,0)</f>
        <v/>
      </c>
      <c r="AQ2386" s="21">
        <f>AL2386-AK2386</f>
        <v/>
      </c>
      <c r="AR2386" s="21">
        <f>AM2386-AK2386</f>
        <v/>
      </c>
      <c r="AS2386" s="21">
        <f>AM2386-AL2386</f>
        <v/>
      </c>
      <c r="AT2386" s="21">
        <f>AK2386+C2386-AJ2386</f>
        <v/>
      </c>
      <c r="AU2386" s="21">
        <f>AL2386+C2386-AM2386</f>
        <v/>
      </c>
      <c r="AV2386" s="21">
        <f>AN2386+C2386-AM2386</f>
        <v/>
      </c>
    </row>
    <row r="2387">
      <c r="A2387" t="inlineStr">
        <is>
          <t>1万円刻み</t>
        </is>
      </c>
      <c r="B2387" s="21">
        <f>'5_1万円刻み'!$A$624</f>
        <v/>
      </c>
      <c r="C2387" s="21">
        <f>AO2387</f>
        <v/>
      </c>
      <c r="D2387" s="21" t="n">
        <v>0</v>
      </c>
      <c r="E2387" s="21">
        <f>ROUND(MIN(B2387/12,650000)*12*0.0915+MIN(B2387/12,1390000)*12*(0.0504+0)+B2387*0.005,0)</f>
        <v/>
      </c>
      <c r="F2387" s="21">
        <f>IF(B2387&lt;741000,0,IF(B2387&lt;2191000,B2387-740000,IF(B2387&lt;2193000,1451000,IF(B2387&lt;2196000,1453000,IF(B2387&lt;2200000,1456000,IF(B2387&lt;3600000,ROUND(ROUNDDOWN(B2387/4,-3)*2.8,0)-80000,IF(B2387&lt;6600000,ROUND(ROUNDDOWN(B2387/4,-3)*3.2,0)-440000,IF(B2387&lt;8500000,ROUNDDOWN(B2387*0.9,0)-1100000,B2387-1950000))))))))</f>
        <v/>
      </c>
      <c r="G2387" s="21">
        <f>IF(F2387&gt;23500000,NA(),IF(F2387&lt;=4890000,1040000,IF(F2387&lt;=6550000,670000,620000)))</f>
        <v/>
      </c>
      <c r="H2387" s="21">
        <f>IF(D2387&lt;=0,0,MAX(0,MIN(2000000,D2387-MIN(100000,ROUNDDOWN(F2387*0.05,0)))))</f>
        <v/>
      </c>
      <c r="I2387" s="21">
        <f>IF(C2387&lt;=2000,0,MIN(C2387,ROUNDDOWN(F2387*0.4,0))-2000)</f>
        <v/>
      </c>
      <c r="J2387" s="21">
        <f>MAX(0,ROUNDDOWN(F2387-E2387-G2387,-3))</f>
        <v/>
      </c>
      <c r="K2387" s="21">
        <f>MAX(0,ROUNDDOWN(F2387-E2387-G2387-H2387-I2387,-3))</f>
        <v/>
      </c>
      <c r="L2387" s="21">
        <f>MAX(0,ROUNDDOWN(F2387-E2387-G2387-H2387,-3))</f>
        <v/>
      </c>
      <c r="M2387" s="21">
        <f>IF(J2387&lt;=0,0,ROUNDDOWN((J2387*LOOKUP(J2387,{0,1950001,3300001,6950001,9000001,18000001,40000001},{0.05,0.1,0.2,0.23,0.33,0.4,0.45})-LOOKUP(J2387,{0,1950001,3300001,6950001,9000001,18000001,40000001},{0,97500,427500,636000,1536000,2796000,4796000}))*1.021,-2))</f>
        <v/>
      </c>
      <c r="N2387" s="21">
        <f>IF(K2387&lt;=0,0,ROUNDDOWN((K2387*LOOKUP(K2387,{0,1950001,3300001,6950001,9000001,18000001,40000001},{0.05,0.1,0.2,0.23,0.33,0.4,0.45})-LOOKUP(K2387,{0,1950001,3300001,6950001,9000001,18000001,40000001},{0,97500,427500,636000,1536000,2796000,4796000}))*1.021,-2))</f>
        <v/>
      </c>
      <c r="O2387" s="21">
        <f>IF(L2387&lt;=0,0,ROUNDDOWN((L2387*LOOKUP(L2387,{0,1950001,3300001,6950001,9000001,18000001,40000001},{0.05,0.1,0.2,0.23,0.33,0.4,0.45})-LOOKUP(L2387,{0,1950001,3300001,6950001,9000001,18000001,40000001},{0,97500,427500,636000,1536000,2796000,4796000}))*1.021,-2))</f>
        <v/>
      </c>
      <c r="P2387" s="21">
        <f>MAX(0,ROUNDDOWN(F2387-E2387-430000,-3))</f>
        <v/>
      </c>
      <c r="Q2387" s="21">
        <f>MAX(0,ROUNDDOWN(F2387-E2387-430000-H2387,-3))</f>
        <v/>
      </c>
      <c r="R2387" s="21">
        <f>IF(F2387&lt;=450000,0,MAX(0,P2387*0.06-MIN(50000,P2387)*0.03))</f>
        <v/>
      </c>
      <c r="S2387" s="21">
        <f>IF(F2387&lt;=450000,0,MAX(0,P2387*0.04-MIN(50000,P2387)*0.02))</f>
        <v/>
      </c>
      <c r="T2387" s="21">
        <f>IF(F2387&lt;=450000,0,MAX(0,Q2387*0.06-MIN(50000,Q2387)*0.03))</f>
        <v/>
      </c>
      <c r="U2387" s="21">
        <f>IF(F2387&lt;=450000,0,MAX(0,Q2387*0.04-MIN(50000,Q2387)*0.02))</f>
        <v/>
      </c>
      <c r="V2387" s="21">
        <f>50000+MAX(0,G2387-480000)</f>
        <v/>
      </c>
      <c r="W2387" s="21">
        <f>P2387-V2387</f>
        <v/>
      </c>
      <c r="X2387" s="21">
        <f>Q2387-V2387</f>
        <v/>
      </c>
      <c r="Y2387" s="22">
        <f>IF(W2387&lt;0,0.9,LOOKUP(W2387,{0,1950001,3300001,6950001,9000001,18000001,40000001},{0.84895,0.7979,0.6958,0.66517,0.56307,0.4916,0.44055}))</f>
        <v/>
      </c>
      <c r="Z2387" s="22">
        <f>IF(X2387&lt;0,0.9,LOOKUP(X2387,{0,1950001,3300001,6950001,9000001,18000001,40000001},{0.84895,0.7979,0.6958,0.66517,0.56307,0.4916,0.44055}))</f>
        <v/>
      </c>
      <c r="AA2387" s="22">
        <f>IF(W2387&lt;0,0,CHOOSE(MATCH(W2387,{0,1950001,3300001,6950001,9000001},1),5.105/84.895,10.21/79.79,20.42/69.58,23.483/66.517,33.693/56.307))</f>
        <v/>
      </c>
      <c r="AB2387" s="21">
        <f>IF(C2387&lt;=2000,0,(MIN(C2387,ROUNDDOWN(F2387*0.3,0))-2000)*0.1)</f>
        <v/>
      </c>
      <c r="AC2387" s="21">
        <f>IF(C2387&lt;=2000,0,MIN((C2387-2000)*Y2387,(R2387+S2387)*0.2))</f>
        <v/>
      </c>
      <c r="AD2387" s="21">
        <f>IF(C2387&lt;=2000,0,MIN((C2387-2000)*Z2387,(T2387+U2387)*0.2))</f>
        <v/>
      </c>
      <c r="AE2387" s="21">
        <f>AC2387*AA2387</f>
        <v/>
      </c>
      <c r="AF2387" s="21">
        <f>ROUNDDOWN(R2387,-2)+ROUNDDOWN(S2387,-2)</f>
        <v/>
      </c>
      <c r="AG2387" s="21">
        <f>ROUNDDOWN(MAX(0,R2387-(AB2387+AC2387+AE2387)*0.6),-2)+ROUNDDOWN(MAX(0,S2387-(AB2387+AC2387+AE2387)*0.4),-2)</f>
        <v/>
      </c>
      <c r="AH2387" s="21">
        <f>ROUNDDOWN(MAX(0,T2387-(AB2387+AD2387)*0.6),-2)+ROUNDDOWN(MAX(0,U2387-(AB2387+AD2387)*0.4),-2)</f>
        <v/>
      </c>
      <c r="AI2387" s="21">
        <f>ROUNDDOWN(T2387,-2)+ROUNDDOWN(U2387,-2)</f>
        <v/>
      </c>
      <c r="AJ2387" s="21">
        <f>M2387+AF2387</f>
        <v/>
      </c>
      <c r="AK2387" s="21">
        <f>M2387+AG2387</f>
        <v/>
      </c>
      <c r="AL2387" s="21">
        <f>N2387+AH2387</f>
        <v/>
      </c>
      <c r="AM2387" s="21">
        <f>O2387+AI2387</f>
        <v/>
      </c>
      <c r="AN2387" s="21">
        <f>N2387+AI2387</f>
        <v/>
      </c>
      <c r="AO2387" s="21">
        <f>ROUNDDOWN((R2387+S2387)*0.2/Y2387+2000,0)</f>
        <v/>
      </c>
      <c r="AP2387" s="21">
        <f>ROUNDDOWN((T2387+U2387)*0.2/Z2387+2000,0)</f>
        <v/>
      </c>
      <c r="AQ2387" s="21">
        <f>AL2387-AK2387</f>
        <v/>
      </c>
      <c r="AR2387" s="21">
        <f>AM2387-AK2387</f>
        <v/>
      </c>
      <c r="AS2387" s="21">
        <f>AM2387-AL2387</f>
        <v/>
      </c>
      <c r="AT2387" s="21">
        <f>AK2387+C2387-AJ2387</f>
        <v/>
      </c>
      <c r="AU2387" s="21">
        <f>AL2387+C2387-AM2387</f>
        <v/>
      </c>
      <c r="AV2387" s="21">
        <f>AN2387+C2387-AM2387</f>
        <v/>
      </c>
    </row>
    <row r="2388">
      <c r="A2388" t="inlineStr">
        <is>
          <t>1万円刻み</t>
        </is>
      </c>
      <c r="B2388" s="21">
        <f>'5_1万円刻み'!$A$625</f>
        <v/>
      </c>
      <c r="C2388" s="21">
        <f>AO2388</f>
        <v/>
      </c>
      <c r="D2388" s="21" t="n">
        <v>0</v>
      </c>
      <c r="E2388" s="21">
        <f>ROUND(MIN(B2388/12,650000)*12*0.0915+MIN(B2388/12,1390000)*12*(0.0504+0)+B2388*0.005,0)</f>
        <v/>
      </c>
      <c r="F2388" s="21">
        <f>IF(B2388&lt;741000,0,IF(B2388&lt;2191000,B2388-740000,IF(B2388&lt;2193000,1451000,IF(B2388&lt;2196000,1453000,IF(B2388&lt;2200000,1456000,IF(B2388&lt;3600000,ROUND(ROUNDDOWN(B2388/4,-3)*2.8,0)-80000,IF(B2388&lt;6600000,ROUND(ROUNDDOWN(B2388/4,-3)*3.2,0)-440000,IF(B2388&lt;8500000,ROUNDDOWN(B2388*0.9,0)-1100000,B2388-1950000))))))))</f>
        <v/>
      </c>
      <c r="G2388" s="21">
        <f>IF(F2388&gt;23500000,NA(),IF(F2388&lt;=4890000,1040000,IF(F2388&lt;=6550000,670000,620000)))</f>
        <v/>
      </c>
      <c r="H2388" s="21">
        <f>IF(D2388&lt;=0,0,MAX(0,MIN(2000000,D2388-MIN(100000,ROUNDDOWN(F2388*0.05,0)))))</f>
        <v/>
      </c>
      <c r="I2388" s="21">
        <f>IF(C2388&lt;=2000,0,MIN(C2388,ROUNDDOWN(F2388*0.4,0))-2000)</f>
        <v/>
      </c>
      <c r="J2388" s="21">
        <f>MAX(0,ROUNDDOWN(F2388-E2388-G2388,-3))</f>
        <v/>
      </c>
      <c r="K2388" s="21">
        <f>MAX(0,ROUNDDOWN(F2388-E2388-G2388-H2388-I2388,-3))</f>
        <v/>
      </c>
      <c r="L2388" s="21">
        <f>MAX(0,ROUNDDOWN(F2388-E2388-G2388-H2388,-3))</f>
        <v/>
      </c>
      <c r="M2388" s="21">
        <f>IF(J2388&lt;=0,0,ROUNDDOWN((J2388*LOOKUP(J2388,{0,1950001,3300001,6950001,9000001,18000001,40000001},{0.05,0.1,0.2,0.23,0.33,0.4,0.45})-LOOKUP(J2388,{0,1950001,3300001,6950001,9000001,18000001,40000001},{0,97500,427500,636000,1536000,2796000,4796000}))*1.021,-2))</f>
        <v/>
      </c>
      <c r="N2388" s="21">
        <f>IF(K2388&lt;=0,0,ROUNDDOWN((K2388*LOOKUP(K2388,{0,1950001,3300001,6950001,9000001,18000001,40000001},{0.05,0.1,0.2,0.23,0.33,0.4,0.45})-LOOKUP(K2388,{0,1950001,3300001,6950001,9000001,18000001,40000001},{0,97500,427500,636000,1536000,2796000,4796000}))*1.021,-2))</f>
        <v/>
      </c>
      <c r="O2388" s="21">
        <f>IF(L2388&lt;=0,0,ROUNDDOWN((L2388*LOOKUP(L2388,{0,1950001,3300001,6950001,9000001,18000001,40000001},{0.05,0.1,0.2,0.23,0.33,0.4,0.45})-LOOKUP(L2388,{0,1950001,3300001,6950001,9000001,18000001,40000001},{0,97500,427500,636000,1536000,2796000,4796000}))*1.021,-2))</f>
        <v/>
      </c>
      <c r="P2388" s="21">
        <f>MAX(0,ROUNDDOWN(F2388-E2388-430000,-3))</f>
        <v/>
      </c>
      <c r="Q2388" s="21">
        <f>MAX(0,ROUNDDOWN(F2388-E2388-430000-H2388,-3))</f>
        <v/>
      </c>
      <c r="R2388" s="21">
        <f>IF(F2388&lt;=450000,0,MAX(0,P2388*0.06-MIN(50000,P2388)*0.03))</f>
        <v/>
      </c>
      <c r="S2388" s="21">
        <f>IF(F2388&lt;=450000,0,MAX(0,P2388*0.04-MIN(50000,P2388)*0.02))</f>
        <v/>
      </c>
      <c r="T2388" s="21">
        <f>IF(F2388&lt;=450000,0,MAX(0,Q2388*0.06-MIN(50000,Q2388)*0.03))</f>
        <v/>
      </c>
      <c r="U2388" s="21">
        <f>IF(F2388&lt;=450000,0,MAX(0,Q2388*0.04-MIN(50000,Q2388)*0.02))</f>
        <v/>
      </c>
      <c r="V2388" s="21">
        <f>50000+MAX(0,G2388-480000)</f>
        <v/>
      </c>
      <c r="W2388" s="21">
        <f>P2388-V2388</f>
        <v/>
      </c>
      <c r="X2388" s="21">
        <f>Q2388-V2388</f>
        <v/>
      </c>
      <c r="Y2388" s="22">
        <f>IF(W2388&lt;0,0.9,LOOKUP(W2388,{0,1950001,3300001,6950001,9000001,18000001,40000001},{0.84895,0.7979,0.6958,0.66517,0.56307,0.4916,0.44055}))</f>
        <v/>
      </c>
      <c r="Z2388" s="22">
        <f>IF(X2388&lt;0,0.9,LOOKUP(X2388,{0,1950001,3300001,6950001,9000001,18000001,40000001},{0.84895,0.7979,0.6958,0.66517,0.56307,0.4916,0.44055}))</f>
        <v/>
      </c>
      <c r="AA2388" s="22">
        <f>IF(W2388&lt;0,0,CHOOSE(MATCH(W2388,{0,1950001,3300001,6950001,9000001},1),5.105/84.895,10.21/79.79,20.42/69.58,23.483/66.517,33.693/56.307))</f>
        <v/>
      </c>
      <c r="AB2388" s="21">
        <f>IF(C2388&lt;=2000,0,(MIN(C2388,ROUNDDOWN(F2388*0.3,0))-2000)*0.1)</f>
        <v/>
      </c>
      <c r="AC2388" s="21">
        <f>IF(C2388&lt;=2000,0,MIN((C2388-2000)*Y2388,(R2388+S2388)*0.2))</f>
        <v/>
      </c>
      <c r="AD2388" s="21">
        <f>IF(C2388&lt;=2000,0,MIN((C2388-2000)*Z2388,(T2388+U2388)*0.2))</f>
        <v/>
      </c>
      <c r="AE2388" s="21">
        <f>AC2388*AA2388</f>
        <v/>
      </c>
      <c r="AF2388" s="21">
        <f>ROUNDDOWN(R2388,-2)+ROUNDDOWN(S2388,-2)</f>
        <v/>
      </c>
      <c r="AG2388" s="21">
        <f>ROUNDDOWN(MAX(0,R2388-(AB2388+AC2388+AE2388)*0.6),-2)+ROUNDDOWN(MAX(0,S2388-(AB2388+AC2388+AE2388)*0.4),-2)</f>
        <v/>
      </c>
      <c r="AH2388" s="21">
        <f>ROUNDDOWN(MAX(0,T2388-(AB2388+AD2388)*0.6),-2)+ROUNDDOWN(MAX(0,U2388-(AB2388+AD2388)*0.4),-2)</f>
        <v/>
      </c>
      <c r="AI2388" s="21">
        <f>ROUNDDOWN(T2388,-2)+ROUNDDOWN(U2388,-2)</f>
        <v/>
      </c>
      <c r="AJ2388" s="21">
        <f>M2388+AF2388</f>
        <v/>
      </c>
      <c r="AK2388" s="21">
        <f>M2388+AG2388</f>
        <v/>
      </c>
      <c r="AL2388" s="21">
        <f>N2388+AH2388</f>
        <v/>
      </c>
      <c r="AM2388" s="21">
        <f>O2388+AI2388</f>
        <v/>
      </c>
      <c r="AN2388" s="21">
        <f>N2388+AI2388</f>
        <v/>
      </c>
      <c r="AO2388" s="21">
        <f>ROUNDDOWN((R2388+S2388)*0.2/Y2388+2000,0)</f>
        <v/>
      </c>
      <c r="AP2388" s="21">
        <f>ROUNDDOWN((T2388+U2388)*0.2/Z2388+2000,0)</f>
        <v/>
      </c>
      <c r="AQ2388" s="21">
        <f>AL2388-AK2388</f>
        <v/>
      </c>
      <c r="AR2388" s="21">
        <f>AM2388-AK2388</f>
        <v/>
      </c>
      <c r="AS2388" s="21">
        <f>AM2388-AL2388</f>
        <v/>
      </c>
      <c r="AT2388" s="21">
        <f>AK2388+C2388-AJ2388</f>
        <v/>
      </c>
      <c r="AU2388" s="21">
        <f>AL2388+C2388-AM2388</f>
        <v/>
      </c>
      <c r="AV2388" s="21">
        <f>AN2388+C2388-AM2388</f>
        <v/>
      </c>
    </row>
    <row r="2389">
      <c r="A2389" t="inlineStr">
        <is>
          <t>1万円刻み</t>
        </is>
      </c>
      <c r="B2389" s="21">
        <f>'5_1万円刻み'!$A$626</f>
        <v/>
      </c>
      <c r="C2389" s="21">
        <f>AO2389</f>
        <v/>
      </c>
      <c r="D2389" s="21" t="n">
        <v>0</v>
      </c>
      <c r="E2389" s="21">
        <f>ROUND(MIN(B2389/12,650000)*12*0.0915+MIN(B2389/12,1390000)*12*(0.0504+0)+B2389*0.005,0)</f>
        <v/>
      </c>
      <c r="F2389" s="21">
        <f>IF(B2389&lt;741000,0,IF(B2389&lt;2191000,B2389-740000,IF(B2389&lt;2193000,1451000,IF(B2389&lt;2196000,1453000,IF(B2389&lt;2200000,1456000,IF(B2389&lt;3600000,ROUND(ROUNDDOWN(B2389/4,-3)*2.8,0)-80000,IF(B2389&lt;6600000,ROUND(ROUNDDOWN(B2389/4,-3)*3.2,0)-440000,IF(B2389&lt;8500000,ROUNDDOWN(B2389*0.9,0)-1100000,B2389-1950000))))))))</f>
        <v/>
      </c>
      <c r="G2389" s="21">
        <f>IF(F2389&gt;23500000,NA(),IF(F2389&lt;=4890000,1040000,IF(F2389&lt;=6550000,670000,620000)))</f>
        <v/>
      </c>
      <c r="H2389" s="21">
        <f>IF(D2389&lt;=0,0,MAX(0,MIN(2000000,D2389-MIN(100000,ROUNDDOWN(F2389*0.05,0)))))</f>
        <v/>
      </c>
      <c r="I2389" s="21">
        <f>IF(C2389&lt;=2000,0,MIN(C2389,ROUNDDOWN(F2389*0.4,0))-2000)</f>
        <v/>
      </c>
      <c r="J2389" s="21">
        <f>MAX(0,ROUNDDOWN(F2389-E2389-G2389,-3))</f>
        <v/>
      </c>
      <c r="K2389" s="21">
        <f>MAX(0,ROUNDDOWN(F2389-E2389-G2389-H2389-I2389,-3))</f>
        <v/>
      </c>
      <c r="L2389" s="21">
        <f>MAX(0,ROUNDDOWN(F2389-E2389-G2389-H2389,-3))</f>
        <v/>
      </c>
      <c r="M2389" s="21">
        <f>IF(J2389&lt;=0,0,ROUNDDOWN((J2389*LOOKUP(J2389,{0,1950001,3300001,6950001,9000001,18000001,40000001},{0.05,0.1,0.2,0.23,0.33,0.4,0.45})-LOOKUP(J2389,{0,1950001,3300001,6950001,9000001,18000001,40000001},{0,97500,427500,636000,1536000,2796000,4796000}))*1.021,-2))</f>
        <v/>
      </c>
      <c r="N2389" s="21">
        <f>IF(K2389&lt;=0,0,ROUNDDOWN((K2389*LOOKUP(K2389,{0,1950001,3300001,6950001,9000001,18000001,40000001},{0.05,0.1,0.2,0.23,0.33,0.4,0.45})-LOOKUP(K2389,{0,1950001,3300001,6950001,9000001,18000001,40000001},{0,97500,427500,636000,1536000,2796000,4796000}))*1.021,-2))</f>
        <v/>
      </c>
      <c r="O2389" s="21">
        <f>IF(L2389&lt;=0,0,ROUNDDOWN((L2389*LOOKUP(L2389,{0,1950001,3300001,6950001,9000001,18000001,40000001},{0.05,0.1,0.2,0.23,0.33,0.4,0.45})-LOOKUP(L2389,{0,1950001,3300001,6950001,9000001,18000001,40000001},{0,97500,427500,636000,1536000,2796000,4796000}))*1.021,-2))</f>
        <v/>
      </c>
      <c r="P2389" s="21">
        <f>MAX(0,ROUNDDOWN(F2389-E2389-430000,-3))</f>
        <v/>
      </c>
      <c r="Q2389" s="21">
        <f>MAX(0,ROUNDDOWN(F2389-E2389-430000-H2389,-3))</f>
        <v/>
      </c>
      <c r="R2389" s="21">
        <f>IF(F2389&lt;=450000,0,MAX(0,P2389*0.06-MIN(50000,P2389)*0.03))</f>
        <v/>
      </c>
      <c r="S2389" s="21">
        <f>IF(F2389&lt;=450000,0,MAX(0,P2389*0.04-MIN(50000,P2389)*0.02))</f>
        <v/>
      </c>
      <c r="T2389" s="21">
        <f>IF(F2389&lt;=450000,0,MAX(0,Q2389*0.06-MIN(50000,Q2389)*0.03))</f>
        <v/>
      </c>
      <c r="U2389" s="21">
        <f>IF(F2389&lt;=450000,0,MAX(0,Q2389*0.04-MIN(50000,Q2389)*0.02))</f>
        <v/>
      </c>
      <c r="V2389" s="21">
        <f>50000+MAX(0,G2389-480000)</f>
        <v/>
      </c>
      <c r="W2389" s="21">
        <f>P2389-V2389</f>
        <v/>
      </c>
      <c r="X2389" s="21">
        <f>Q2389-V2389</f>
        <v/>
      </c>
      <c r="Y2389" s="22">
        <f>IF(W2389&lt;0,0.9,LOOKUP(W2389,{0,1950001,3300001,6950001,9000001,18000001,40000001},{0.84895,0.7979,0.6958,0.66517,0.56307,0.4916,0.44055}))</f>
        <v/>
      </c>
      <c r="Z2389" s="22">
        <f>IF(X2389&lt;0,0.9,LOOKUP(X2389,{0,1950001,3300001,6950001,9000001,18000001,40000001},{0.84895,0.7979,0.6958,0.66517,0.56307,0.4916,0.44055}))</f>
        <v/>
      </c>
      <c r="AA2389" s="22">
        <f>IF(W2389&lt;0,0,CHOOSE(MATCH(W2389,{0,1950001,3300001,6950001,9000001},1),5.105/84.895,10.21/79.79,20.42/69.58,23.483/66.517,33.693/56.307))</f>
        <v/>
      </c>
      <c r="AB2389" s="21">
        <f>IF(C2389&lt;=2000,0,(MIN(C2389,ROUNDDOWN(F2389*0.3,0))-2000)*0.1)</f>
        <v/>
      </c>
      <c r="AC2389" s="21">
        <f>IF(C2389&lt;=2000,0,MIN((C2389-2000)*Y2389,(R2389+S2389)*0.2))</f>
        <v/>
      </c>
      <c r="AD2389" s="21">
        <f>IF(C2389&lt;=2000,0,MIN((C2389-2000)*Z2389,(T2389+U2389)*0.2))</f>
        <v/>
      </c>
      <c r="AE2389" s="21">
        <f>AC2389*AA2389</f>
        <v/>
      </c>
      <c r="AF2389" s="21">
        <f>ROUNDDOWN(R2389,-2)+ROUNDDOWN(S2389,-2)</f>
        <v/>
      </c>
      <c r="AG2389" s="21">
        <f>ROUNDDOWN(MAX(0,R2389-(AB2389+AC2389+AE2389)*0.6),-2)+ROUNDDOWN(MAX(0,S2389-(AB2389+AC2389+AE2389)*0.4),-2)</f>
        <v/>
      </c>
      <c r="AH2389" s="21">
        <f>ROUNDDOWN(MAX(0,T2389-(AB2389+AD2389)*0.6),-2)+ROUNDDOWN(MAX(0,U2389-(AB2389+AD2389)*0.4),-2)</f>
        <v/>
      </c>
      <c r="AI2389" s="21">
        <f>ROUNDDOWN(T2389,-2)+ROUNDDOWN(U2389,-2)</f>
        <v/>
      </c>
      <c r="AJ2389" s="21">
        <f>M2389+AF2389</f>
        <v/>
      </c>
      <c r="AK2389" s="21">
        <f>M2389+AG2389</f>
        <v/>
      </c>
      <c r="AL2389" s="21">
        <f>N2389+AH2389</f>
        <v/>
      </c>
      <c r="AM2389" s="21">
        <f>O2389+AI2389</f>
        <v/>
      </c>
      <c r="AN2389" s="21">
        <f>N2389+AI2389</f>
        <v/>
      </c>
      <c r="AO2389" s="21">
        <f>ROUNDDOWN((R2389+S2389)*0.2/Y2389+2000,0)</f>
        <v/>
      </c>
      <c r="AP2389" s="21">
        <f>ROUNDDOWN((T2389+U2389)*0.2/Z2389+2000,0)</f>
        <v/>
      </c>
      <c r="AQ2389" s="21">
        <f>AL2389-AK2389</f>
        <v/>
      </c>
      <c r="AR2389" s="21">
        <f>AM2389-AK2389</f>
        <v/>
      </c>
      <c r="AS2389" s="21">
        <f>AM2389-AL2389</f>
        <v/>
      </c>
      <c r="AT2389" s="21">
        <f>AK2389+C2389-AJ2389</f>
        <v/>
      </c>
      <c r="AU2389" s="21">
        <f>AL2389+C2389-AM2389</f>
        <v/>
      </c>
      <c r="AV2389" s="21">
        <f>AN2389+C2389-AM2389</f>
        <v/>
      </c>
    </row>
    <row r="2390">
      <c r="A2390" t="inlineStr">
        <is>
          <t>1万円刻み</t>
        </is>
      </c>
      <c r="B2390" s="21">
        <f>'5_1万円刻み'!$A$627</f>
        <v/>
      </c>
      <c r="C2390" s="21">
        <f>AO2390</f>
        <v/>
      </c>
      <c r="D2390" s="21" t="n">
        <v>0</v>
      </c>
      <c r="E2390" s="21">
        <f>ROUND(MIN(B2390/12,650000)*12*0.0915+MIN(B2390/12,1390000)*12*(0.0504+0)+B2390*0.005,0)</f>
        <v/>
      </c>
      <c r="F2390" s="21">
        <f>IF(B2390&lt;741000,0,IF(B2390&lt;2191000,B2390-740000,IF(B2390&lt;2193000,1451000,IF(B2390&lt;2196000,1453000,IF(B2390&lt;2200000,1456000,IF(B2390&lt;3600000,ROUND(ROUNDDOWN(B2390/4,-3)*2.8,0)-80000,IF(B2390&lt;6600000,ROUND(ROUNDDOWN(B2390/4,-3)*3.2,0)-440000,IF(B2390&lt;8500000,ROUNDDOWN(B2390*0.9,0)-1100000,B2390-1950000))))))))</f>
        <v/>
      </c>
      <c r="G2390" s="21">
        <f>IF(F2390&gt;23500000,NA(),IF(F2390&lt;=4890000,1040000,IF(F2390&lt;=6550000,670000,620000)))</f>
        <v/>
      </c>
      <c r="H2390" s="21">
        <f>IF(D2390&lt;=0,0,MAX(0,MIN(2000000,D2390-MIN(100000,ROUNDDOWN(F2390*0.05,0)))))</f>
        <v/>
      </c>
      <c r="I2390" s="21">
        <f>IF(C2390&lt;=2000,0,MIN(C2390,ROUNDDOWN(F2390*0.4,0))-2000)</f>
        <v/>
      </c>
      <c r="J2390" s="21">
        <f>MAX(0,ROUNDDOWN(F2390-E2390-G2390,-3))</f>
        <v/>
      </c>
      <c r="K2390" s="21">
        <f>MAX(0,ROUNDDOWN(F2390-E2390-G2390-H2390-I2390,-3))</f>
        <v/>
      </c>
      <c r="L2390" s="21">
        <f>MAX(0,ROUNDDOWN(F2390-E2390-G2390-H2390,-3))</f>
        <v/>
      </c>
      <c r="M2390" s="21">
        <f>IF(J2390&lt;=0,0,ROUNDDOWN((J2390*LOOKUP(J2390,{0,1950001,3300001,6950001,9000001,18000001,40000001},{0.05,0.1,0.2,0.23,0.33,0.4,0.45})-LOOKUP(J2390,{0,1950001,3300001,6950001,9000001,18000001,40000001},{0,97500,427500,636000,1536000,2796000,4796000}))*1.021,-2))</f>
        <v/>
      </c>
      <c r="N2390" s="21">
        <f>IF(K2390&lt;=0,0,ROUNDDOWN((K2390*LOOKUP(K2390,{0,1950001,3300001,6950001,9000001,18000001,40000001},{0.05,0.1,0.2,0.23,0.33,0.4,0.45})-LOOKUP(K2390,{0,1950001,3300001,6950001,9000001,18000001,40000001},{0,97500,427500,636000,1536000,2796000,4796000}))*1.021,-2))</f>
        <v/>
      </c>
      <c r="O2390" s="21">
        <f>IF(L2390&lt;=0,0,ROUNDDOWN((L2390*LOOKUP(L2390,{0,1950001,3300001,6950001,9000001,18000001,40000001},{0.05,0.1,0.2,0.23,0.33,0.4,0.45})-LOOKUP(L2390,{0,1950001,3300001,6950001,9000001,18000001,40000001},{0,97500,427500,636000,1536000,2796000,4796000}))*1.021,-2))</f>
        <v/>
      </c>
      <c r="P2390" s="21">
        <f>MAX(0,ROUNDDOWN(F2390-E2390-430000,-3))</f>
        <v/>
      </c>
      <c r="Q2390" s="21">
        <f>MAX(0,ROUNDDOWN(F2390-E2390-430000-H2390,-3))</f>
        <v/>
      </c>
      <c r="R2390" s="21">
        <f>IF(F2390&lt;=450000,0,MAX(0,P2390*0.06-MIN(50000,P2390)*0.03))</f>
        <v/>
      </c>
      <c r="S2390" s="21">
        <f>IF(F2390&lt;=450000,0,MAX(0,P2390*0.04-MIN(50000,P2390)*0.02))</f>
        <v/>
      </c>
      <c r="T2390" s="21">
        <f>IF(F2390&lt;=450000,0,MAX(0,Q2390*0.06-MIN(50000,Q2390)*0.03))</f>
        <v/>
      </c>
      <c r="U2390" s="21">
        <f>IF(F2390&lt;=450000,0,MAX(0,Q2390*0.04-MIN(50000,Q2390)*0.02))</f>
        <v/>
      </c>
      <c r="V2390" s="21">
        <f>50000+MAX(0,G2390-480000)</f>
        <v/>
      </c>
      <c r="W2390" s="21">
        <f>P2390-V2390</f>
        <v/>
      </c>
      <c r="X2390" s="21">
        <f>Q2390-V2390</f>
        <v/>
      </c>
      <c r="Y2390" s="22">
        <f>IF(W2390&lt;0,0.9,LOOKUP(W2390,{0,1950001,3300001,6950001,9000001,18000001,40000001},{0.84895,0.7979,0.6958,0.66517,0.56307,0.4916,0.44055}))</f>
        <v/>
      </c>
      <c r="Z2390" s="22">
        <f>IF(X2390&lt;0,0.9,LOOKUP(X2390,{0,1950001,3300001,6950001,9000001,18000001,40000001},{0.84895,0.7979,0.6958,0.66517,0.56307,0.4916,0.44055}))</f>
        <v/>
      </c>
      <c r="AA2390" s="22">
        <f>IF(W2390&lt;0,0,CHOOSE(MATCH(W2390,{0,1950001,3300001,6950001,9000001},1),5.105/84.895,10.21/79.79,20.42/69.58,23.483/66.517,33.693/56.307))</f>
        <v/>
      </c>
      <c r="AB2390" s="21">
        <f>IF(C2390&lt;=2000,0,(MIN(C2390,ROUNDDOWN(F2390*0.3,0))-2000)*0.1)</f>
        <v/>
      </c>
      <c r="AC2390" s="21">
        <f>IF(C2390&lt;=2000,0,MIN((C2390-2000)*Y2390,(R2390+S2390)*0.2))</f>
        <v/>
      </c>
      <c r="AD2390" s="21">
        <f>IF(C2390&lt;=2000,0,MIN((C2390-2000)*Z2390,(T2390+U2390)*0.2))</f>
        <v/>
      </c>
      <c r="AE2390" s="21">
        <f>AC2390*AA2390</f>
        <v/>
      </c>
      <c r="AF2390" s="21">
        <f>ROUNDDOWN(R2390,-2)+ROUNDDOWN(S2390,-2)</f>
        <v/>
      </c>
      <c r="AG2390" s="21">
        <f>ROUNDDOWN(MAX(0,R2390-(AB2390+AC2390+AE2390)*0.6),-2)+ROUNDDOWN(MAX(0,S2390-(AB2390+AC2390+AE2390)*0.4),-2)</f>
        <v/>
      </c>
      <c r="AH2390" s="21">
        <f>ROUNDDOWN(MAX(0,T2390-(AB2390+AD2390)*0.6),-2)+ROUNDDOWN(MAX(0,U2390-(AB2390+AD2390)*0.4),-2)</f>
        <v/>
      </c>
      <c r="AI2390" s="21">
        <f>ROUNDDOWN(T2390,-2)+ROUNDDOWN(U2390,-2)</f>
        <v/>
      </c>
      <c r="AJ2390" s="21">
        <f>M2390+AF2390</f>
        <v/>
      </c>
      <c r="AK2390" s="21">
        <f>M2390+AG2390</f>
        <v/>
      </c>
      <c r="AL2390" s="21">
        <f>N2390+AH2390</f>
        <v/>
      </c>
      <c r="AM2390" s="21">
        <f>O2390+AI2390</f>
        <v/>
      </c>
      <c r="AN2390" s="21">
        <f>N2390+AI2390</f>
        <v/>
      </c>
      <c r="AO2390" s="21">
        <f>ROUNDDOWN((R2390+S2390)*0.2/Y2390+2000,0)</f>
        <v/>
      </c>
      <c r="AP2390" s="21">
        <f>ROUNDDOWN((T2390+U2390)*0.2/Z2390+2000,0)</f>
        <v/>
      </c>
      <c r="AQ2390" s="21">
        <f>AL2390-AK2390</f>
        <v/>
      </c>
      <c r="AR2390" s="21">
        <f>AM2390-AK2390</f>
        <v/>
      </c>
      <c r="AS2390" s="21">
        <f>AM2390-AL2390</f>
        <v/>
      </c>
      <c r="AT2390" s="21">
        <f>AK2390+C2390-AJ2390</f>
        <v/>
      </c>
      <c r="AU2390" s="21">
        <f>AL2390+C2390-AM2390</f>
        <v/>
      </c>
      <c r="AV2390" s="21">
        <f>AN2390+C2390-AM2390</f>
        <v/>
      </c>
    </row>
    <row r="2391">
      <c r="A2391" t="inlineStr">
        <is>
          <t>1万円刻み</t>
        </is>
      </c>
      <c r="B2391" s="21">
        <f>'5_1万円刻み'!$A$628</f>
        <v/>
      </c>
      <c r="C2391" s="21">
        <f>AO2391</f>
        <v/>
      </c>
      <c r="D2391" s="21" t="n">
        <v>0</v>
      </c>
      <c r="E2391" s="21">
        <f>ROUND(MIN(B2391/12,650000)*12*0.0915+MIN(B2391/12,1390000)*12*(0.0504+0)+B2391*0.005,0)</f>
        <v/>
      </c>
      <c r="F2391" s="21">
        <f>IF(B2391&lt;741000,0,IF(B2391&lt;2191000,B2391-740000,IF(B2391&lt;2193000,1451000,IF(B2391&lt;2196000,1453000,IF(B2391&lt;2200000,1456000,IF(B2391&lt;3600000,ROUND(ROUNDDOWN(B2391/4,-3)*2.8,0)-80000,IF(B2391&lt;6600000,ROUND(ROUNDDOWN(B2391/4,-3)*3.2,0)-440000,IF(B2391&lt;8500000,ROUNDDOWN(B2391*0.9,0)-1100000,B2391-1950000))))))))</f>
        <v/>
      </c>
      <c r="G2391" s="21">
        <f>IF(F2391&gt;23500000,NA(),IF(F2391&lt;=4890000,1040000,IF(F2391&lt;=6550000,670000,620000)))</f>
        <v/>
      </c>
      <c r="H2391" s="21">
        <f>IF(D2391&lt;=0,0,MAX(0,MIN(2000000,D2391-MIN(100000,ROUNDDOWN(F2391*0.05,0)))))</f>
        <v/>
      </c>
      <c r="I2391" s="21">
        <f>IF(C2391&lt;=2000,0,MIN(C2391,ROUNDDOWN(F2391*0.4,0))-2000)</f>
        <v/>
      </c>
      <c r="J2391" s="21">
        <f>MAX(0,ROUNDDOWN(F2391-E2391-G2391,-3))</f>
        <v/>
      </c>
      <c r="K2391" s="21">
        <f>MAX(0,ROUNDDOWN(F2391-E2391-G2391-H2391-I2391,-3))</f>
        <v/>
      </c>
      <c r="L2391" s="21">
        <f>MAX(0,ROUNDDOWN(F2391-E2391-G2391-H2391,-3))</f>
        <v/>
      </c>
      <c r="M2391" s="21">
        <f>IF(J2391&lt;=0,0,ROUNDDOWN((J2391*LOOKUP(J2391,{0,1950001,3300001,6950001,9000001,18000001,40000001},{0.05,0.1,0.2,0.23,0.33,0.4,0.45})-LOOKUP(J2391,{0,1950001,3300001,6950001,9000001,18000001,40000001},{0,97500,427500,636000,1536000,2796000,4796000}))*1.021,-2))</f>
        <v/>
      </c>
      <c r="N2391" s="21">
        <f>IF(K2391&lt;=0,0,ROUNDDOWN((K2391*LOOKUP(K2391,{0,1950001,3300001,6950001,9000001,18000001,40000001},{0.05,0.1,0.2,0.23,0.33,0.4,0.45})-LOOKUP(K2391,{0,1950001,3300001,6950001,9000001,18000001,40000001},{0,97500,427500,636000,1536000,2796000,4796000}))*1.021,-2))</f>
        <v/>
      </c>
      <c r="O2391" s="21">
        <f>IF(L2391&lt;=0,0,ROUNDDOWN((L2391*LOOKUP(L2391,{0,1950001,3300001,6950001,9000001,18000001,40000001},{0.05,0.1,0.2,0.23,0.33,0.4,0.45})-LOOKUP(L2391,{0,1950001,3300001,6950001,9000001,18000001,40000001},{0,97500,427500,636000,1536000,2796000,4796000}))*1.021,-2))</f>
        <v/>
      </c>
      <c r="P2391" s="21">
        <f>MAX(0,ROUNDDOWN(F2391-E2391-430000,-3))</f>
        <v/>
      </c>
      <c r="Q2391" s="21">
        <f>MAX(0,ROUNDDOWN(F2391-E2391-430000-H2391,-3))</f>
        <v/>
      </c>
      <c r="R2391" s="21">
        <f>IF(F2391&lt;=450000,0,MAX(0,P2391*0.06-MIN(50000,P2391)*0.03))</f>
        <v/>
      </c>
      <c r="S2391" s="21">
        <f>IF(F2391&lt;=450000,0,MAX(0,P2391*0.04-MIN(50000,P2391)*0.02))</f>
        <v/>
      </c>
      <c r="T2391" s="21">
        <f>IF(F2391&lt;=450000,0,MAX(0,Q2391*0.06-MIN(50000,Q2391)*0.03))</f>
        <v/>
      </c>
      <c r="U2391" s="21">
        <f>IF(F2391&lt;=450000,0,MAX(0,Q2391*0.04-MIN(50000,Q2391)*0.02))</f>
        <v/>
      </c>
      <c r="V2391" s="21">
        <f>50000+MAX(0,G2391-480000)</f>
        <v/>
      </c>
      <c r="W2391" s="21">
        <f>P2391-V2391</f>
        <v/>
      </c>
      <c r="X2391" s="21">
        <f>Q2391-V2391</f>
        <v/>
      </c>
      <c r="Y2391" s="22">
        <f>IF(W2391&lt;0,0.9,LOOKUP(W2391,{0,1950001,3300001,6950001,9000001,18000001,40000001},{0.84895,0.7979,0.6958,0.66517,0.56307,0.4916,0.44055}))</f>
        <v/>
      </c>
      <c r="Z2391" s="22">
        <f>IF(X2391&lt;0,0.9,LOOKUP(X2391,{0,1950001,3300001,6950001,9000001,18000001,40000001},{0.84895,0.7979,0.6958,0.66517,0.56307,0.4916,0.44055}))</f>
        <v/>
      </c>
      <c r="AA2391" s="22">
        <f>IF(W2391&lt;0,0,CHOOSE(MATCH(W2391,{0,1950001,3300001,6950001,9000001},1),5.105/84.895,10.21/79.79,20.42/69.58,23.483/66.517,33.693/56.307))</f>
        <v/>
      </c>
      <c r="AB2391" s="21">
        <f>IF(C2391&lt;=2000,0,(MIN(C2391,ROUNDDOWN(F2391*0.3,0))-2000)*0.1)</f>
        <v/>
      </c>
      <c r="AC2391" s="21">
        <f>IF(C2391&lt;=2000,0,MIN((C2391-2000)*Y2391,(R2391+S2391)*0.2))</f>
        <v/>
      </c>
      <c r="AD2391" s="21">
        <f>IF(C2391&lt;=2000,0,MIN((C2391-2000)*Z2391,(T2391+U2391)*0.2))</f>
        <v/>
      </c>
      <c r="AE2391" s="21">
        <f>AC2391*AA2391</f>
        <v/>
      </c>
      <c r="AF2391" s="21">
        <f>ROUNDDOWN(R2391,-2)+ROUNDDOWN(S2391,-2)</f>
        <v/>
      </c>
      <c r="AG2391" s="21">
        <f>ROUNDDOWN(MAX(0,R2391-(AB2391+AC2391+AE2391)*0.6),-2)+ROUNDDOWN(MAX(0,S2391-(AB2391+AC2391+AE2391)*0.4),-2)</f>
        <v/>
      </c>
      <c r="AH2391" s="21">
        <f>ROUNDDOWN(MAX(0,T2391-(AB2391+AD2391)*0.6),-2)+ROUNDDOWN(MAX(0,U2391-(AB2391+AD2391)*0.4),-2)</f>
        <v/>
      </c>
      <c r="AI2391" s="21">
        <f>ROUNDDOWN(T2391,-2)+ROUNDDOWN(U2391,-2)</f>
        <v/>
      </c>
      <c r="AJ2391" s="21">
        <f>M2391+AF2391</f>
        <v/>
      </c>
      <c r="AK2391" s="21">
        <f>M2391+AG2391</f>
        <v/>
      </c>
      <c r="AL2391" s="21">
        <f>N2391+AH2391</f>
        <v/>
      </c>
      <c r="AM2391" s="21">
        <f>O2391+AI2391</f>
        <v/>
      </c>
      <c r="AN2391" s="21">
        <f>N2391+AI2391</f>
        <v/>
      </c>
      <c r="AO2391" s="21">
        <f>ROUNDDOWN((R2391+S2391)*0.2/Y2391+2000,0)</f>
        <v/>
      </c>
      <c r="AP2391" s="21">
        <f>ROUNDDOWN((T2391+U2391)*0.2/Z2391+2000,0)</f>
        <v/>
      </c>
      <c r="AQ2391" s="21">
        <f>AL2391-AK2391</f>
        <v/>
      </c>
      <c r="AR2391" s="21">
        <f>AM2391-AK2391</f>
        <v/>
      </c>
      <c r="AS2391" s="21">
        <f>AM2391-AL2391</f>
        <v/>
      </c>
      <c r="AT2391" s="21">
        <f>AK2391+C2391-AJ2391</f>
        <v/>
      </c>
      <c r="AU2391" s="21">
        <f>AL2391+C2391-AM2391</f>
        <v/>
      </c>
      <c r="AV2391" s="21">
        <f>AN2391+C2391-AM2391</f>
        <v/>
      </c>
    </row>
    <row r="2392">
      <c r="A2392" t="inlineStr">
        <is>
          <t>1万円刻み</t>
        </is>
      </c>
      <c r="B2392" s="21">
        <f>'5_1万円刻み'!$A$629</f>
        <v/>
      </c>
      <c r="C2392" s="21">
        <f>AO2392</f>
        <v/>
      </c>
      <c r="D2392" s="21" t="n">
        <v>0</v>
      </c>
      <c r="E2392" s="21">
        <f>ROUND(MIN(B2392/12,650000)*12*0.0915+MIN(B2392/12,1390000)*12*(0.0504+0)+B2392*0.005,0)</f>
        <v/>
      </c>
      <c r="F2392" s="21">
        <f>IF(B2392&lt;741000,0,IF(B2392&lt;2191000,B2392-740000,IF(B2392&lt;2193000,1451000,IF(B2392&lt;2196000,1453000,IF(B2392&lt;2200000,1456000,IF(B2392&lt;3600000,ROUND(ROUNDDOWN(B2392/4,-3)*2.8,0)-80000,IF(B2392&lt;6600000,ROUND(ROUNDDOWN(B2392/4,-3)*3.2,0)-440000,IF(B2392&lt;8500000,ROUNDDOWN(B2392*0.9,0)-1100000,B2392-1950000))))))))</f>
        <v/>
      </c>
      <c r="G2392" s="21">
        <f>IF(F2392&gt;23500000,NA(),IF(F2392&lt;=4890000,1040000,IF(F2392&lt;=6550000,670000,620000)))</f>
        <v/>
      </c>
      <c r="H2392" s="21">
        <f>IF(D2392&lt;=0,0,MAX(0,MIN(2000000,D2392-MIN(100000,ROUNDDOWN(F2392*0.05,0)))))</f>
        <v/>
      </c>
      <c r="I2392" s="21">
        <f>IF(C2392&lt;=2000,0,MIN(C2392,ROUNDDOWN(F2392*0.4,0))-2000)</f>
        <v/>
      </c>
      <c r="J2392" s="21">
        <f>MAX(0,ROUNDDOWN(F2392-E2392-G2392,-3))</f>
        <v/>
      </c>
      <c r="K2392" s="21">
        <f>MAX(0,ROUNDDOWN(F2392-E2392-G2392-H2392-I2392,-3))</f>
        <v/>
      </c>
      <c r="L2392" s="21">
        <f>MAX(0,ROUNDDOWN(F2392-E2392-G2392-H2392,-3))</f>
        <v/>
      </c>
      <c r="M2392" s="21">
        <f>IF(J2392&lt;=0,0,ROUNDDOWN((J2392*LOOKUP(J2392,{0,1950001,3300001,6950001,9000001,18000001,40000001},{0.05,0.1,0.2,0.23,0.33,0.4,0.45})-LOOKUP(J2392,{0,1950001,3300001,6950001,9000001,18000001,40000001},{0,97500,427500,636000,1536000,2796000,4796000}))*1.021,-2))</f>
        <v/>
      </c>
      <c r="N2392" s="21">
        <f>IF(K2392&lt;=0,0,ROUNDDOWN((K2392*LOOKUP(K2392,{0,1950001,3300001,6950001,9000001,18000001,40000001},{0.05,0.1,0.2,0.23,0.33,0.4,0.45})-LOOKUP(K2392,{0,1950001,3300001,6950001,9000001,18000001,40000001},{0,97500,427500,636000,1536000,2796000,4796000}))*1.021,-2))</f>
        <v/>
      </c>
      <c r="O2392" s="21">
        <f>IF(L2392&lt;=0,0,ROUNDDOWN((L2392*LOOKUP(L2392,{0,1950001,3300001,6950001,9000001,18000001,40000001},{0.05,0.1,0.2,0.23,0.33,0.4,0.45})-LOOKUP(L2392,{0,1950001,3300001,6950001,9000001,18000001,40000001},{0,97500,427500,636000,1536000,2796000,4796000}))*1.021,-2))</f>
        <v/>
      </c>
      <c r="P2392" s="21">
        <f>MAX(0,ROUNDDOWN(F2392-E2392-430000,-3))</f>
        <v/>
      </c>
      <c r="Q2392" s="21">
        <f>MAX(0,ROUNDDOWN(F2392-E2392-430000-H2392,-3))</f>
        <v/>
      </c>
      <c r="R2392" s="21">
        <f>IF(F2392&lt;=450000,0,MAX(0,P2392*0.06-MIN(50000,P2392)*0.03))</f>
        <v/>
      </c>
      <c r="S2392" s="21">
        <f>IF(F2392&lt;=450000,0,MAX(0,P2392*0.04-MIN(50000,P2392)*0.02))</f>
        <v/>
      </c>
      <c r="T2392" s="21">
        <f>IF(F2392&lt;=450000,0,MAX(0,Q2392*0.06-MIN(50000,Q2392)*0.03))</f>
        <v/>
      </c>
      <c r="U2392" s="21">
        <f>IF(F2392&lt;=450000,0,MAX(0,Q2392*0.04-MIN(50000,Q2392)*0.02))</f>
        <v/>
      </c>
      <c r="V2392" s="21">
        <f>50000+MAX(0,G2392-480000)</f>
        <v/>
      </c>
      <c r="W2392" s="21">
        <f>P2392-V2392</f>
        <v/>
      </c>
      <c r="X2392" s="21">
        <f>Q2392-V2392</f>
        <v/>
      </c>
      <c r="Y2392" s="22">
        <f>IF(W2392&lt;0,0.9,LOOKUP(W2392,{0,1950001,3300001,6950001,9000001,18000001,40000001},{0.84895,0.7979,0.6958,0.66517,0.56307,0.4916,0.44055}))</f>
        <v/>
      </c>
      <c r="Z2392" s="22">
        <f>IF(X2392&lt;0,0.9,LOOKUP(X2392,{0,1950001,3300001,6950001,9000001,18000001,40000001},{0.84895,0.7979,0.6958,0.66517,0.56307,0.4916,0.44055}))</f>
        <v/>
      </c>
      <c r="AA2392" s="22">
        <f>IF(W2392&lt;0,0,CHOOSE(MATCH(W2392,{0,1950001,3300001,6950001,9000001},1),5.105/84.895,10.21/79.79,20.42/69.58,23.483/66.517,33.693/56.307))</f>
        <v/>
      </c>
      <c r="AB2392" s="21">
        <f>IF(C2392&lt;=2000,0,(MIN(C2392,ROUNDDOWN(F2392*0.3,0))-2000)*0.1)</f>
        <v/>
      </c>
      <c r="AC2392" s="21">
        <f>IF(C2392&lt;=2000,0,MIN((C2392-2000)*Y2392,(R2392+S2392)*0.2))</f>
        <v/>
      </c>
      <c r="AD2392" s="21">
        <f>IF(C2392&lt;=2000,0,MIN((C2392-2000)*Z2392,(T2392+U2392)*0.2))</f>
        <v/>
      </c>
      <c r="AE2392" s="21">
        <f>AC2392*AA2392</f>
        <v/>
      </c>
      <c r="AF2392" s="21">
        <f>ROUNDDOWN(R2392,-2)+ROUNDDOWN(S2392,-2)</f>
        <v/>
      </c>
      <c r="AG2392" s="21">
        <f>ROUNDDOWN(MAX(0,R2392-(AB2392+AC2392+AE2392)*0.6),-2)+ROUNDDOWN(MAX(0,S2392-(AB2392+AC2392+AE2392)*0.4),-2)</f>
        <v/>
      </c>
      <c r="AH2392" s="21">
        <f>ROUNDDOWN(MAX(0,T2392-(AB2392+AD2392)*0.6),-2)+ROUNDDOWN(MAX(0,U2392-(AB2392+AD2392)*0.4),-2)</f>
        <v/>
      </c>
      <c r="AI2392" s="21">
        <f>ROUNDDOWN(T2392,-2)+ROUNDDOWN(U2392,-2)</f>
        <v/>
      </c>
      <c r="AJ2392" s="21">
        <f>M2392+AF2392</f>
        <v/>
      </c>
      <c r="AK2392" s="21">
        <f>M2392+AG2392</f>
        <v/>
      </c>
      <c r="AL2392" s="21">
        <f>N2392+AH2392</f>
        <v/>
      </c>
      <c r="AM2392" s="21">
        <f>O2392+AI2392</f>
        <v/>
      </c>
      <c r="AN2392" s="21">
        <f>N2392+AI2392</f>
        <v/>
      </c>
      <c r="AO2392" s="21">
        <f>ROUNDDOWN((R2392+S2392)*0.2/Y2392+2000,0)</f>
        <v/>
      </c>
      <c r="AP2392" s="21">
        <f>ROUNDDOWN((T2392+U2392)*0.2/Z2392+2000,0)</f>
        <v/>
      </c>
      <c r="AQ2392" s="21">
        <f>AL2392-AK2392</f>
        <v/>
      </c>
      <c r="AR2392" s="21">
        <f>AM2392-AK2392</f>
        <v/>
      </c>
      <c r="AS2392" s="21">
        <f>AM2392-AL2392</f>
        <v/>
      </c>
      <c r="AT2392" s="21">
        <f>AK2392+C2392-AJ2392</f>
        <v/>
      </c>
      <c r="AU2392" s="21">
        <f>AL2392+C2392-AM2392</f>
        <v/>
      </c>
      <c r="AV2392" s="21">
        <f>AN2392+C2392-AM2392</f>
        <v/>
      </c>
    </row>
    <row r="2393">
      <c r="A2393" t="inlineStr">
        <is>
          <t>1万円刻み</t>
        </is>
      </c>
      <c r="B2393" s="21">
        <f>'5_1万円刻み'!$A$630</f>
        <v/>
      </c>
      <c r="C2393" s="21">
        <f>AO2393</f>
        <v/>
      </c>
      <c r="D2393" s="21" t="n">
        <v>0</v>
      </c>
      <c r="E2393" s="21">
        <f>ROUND(MIN(B2393/12,650000)*12*0.0915+MIN(B2393/12,1390000)*12*(0.0504+0)+B2393*0.005,0)</f>
        <v/>
      </c>
      <c r="F2393" s="21">
        <f>IF(B2393&lt;741000,0,IF(B2393&lt;2191000,B2393-740000,IF(B2393&lt;2193000,1451000,IF(B2393&lt;2196000,1453000,IF(B2393&lt;2200000,1456000,IF(B2393&lt;3600000,ROUND(ROUNDDOWN(B2393/4,-3)*2.8,0)-80000,IF(B2393&lt;6600000,ROUND(ROUNDDOWN(B2393/4,-3)*3.2,0)-440000,IF(B2393&lt;8500000,ROUNDDOWN(B2393*0.9,0)-1100000,B2393-1950000))))))))</f>
        <v/>
      </c>
      <c r="G2393" s="21">
        <f>IF(F2393&gt;23500000,NA(),IF(F2393&lt;=4890000,1040000,IF(F2393&lt;=6550000,670000,620000)))</f>
        <v/>
      </c>
      <c r="H2393" s="21">
        <f>IF(D2393&lt;=0,0,MAX(0,MIN(2000000,D2393-MIN(100000,ROUNDDOWN(F2393*0.05,0)))))</f>
        <v/>
      </c>
      <c r="I2393" s="21">
        <f>IF(C2393&lt;=2000,0,MIN(C2393,ROUNDDOWN(F2393*0.4,0))-2000)</f>
        <v/>
      </c>
      <c r="J2393" s="21">
        <f>MAX(0,ROUNDDOWN(F2393-E2393-G2393,-3))</f>
        <v/>
      </c>
      <c r="K2393" s="21">
        <f>MAX(0,ROUNDDOWN(F2393-E2393-G2393-H2393-I2393,-3))</f>
        <v/>
      </c>
      <c r="L2393" s="21">
        <f>MAX(0,ROUNDDOWN(F2393-E2393-G2393-H2393,-3))</f>
        <v/>
      </c>
      <c r="M2393" s="21">
        <f>IF(J2393&lt;=0,0,ROUNDDOWN((J2393*LOOKUP(J2393,{0,1950001,3300001,6950001,9000001,18000001,40000001},{0.05,0.1,0.2,0.23,0.33,0.4,0.45})-LOOKUP(J2393,{0,1950001,3300001,6950001,9000001,18000001,40000001},{0,97500,427500,636000,1536000,2796000,4796000}))*1.021,-2))</f>
        <v/>
      </c>
      <c r="N2393" s="21">
        <f>IF(K2393&lt;=0,0,ROUNDDOWN((K2393*LOOKUP(K2393,{0,1950001,3300001,6950001,9000001,18000001,40000001},{0.05,0.1,0.2,0.23,0.33,0.4,0.45})-LOOKUP(K2393,{0,1950001,3300001,6950001,9000001,18000001,40000001},{0,97500,427500,636000,1536000,2796000,4796000}))*1.021,-2))</f>
        <v/>
      </c>
      <c r="O2393" s="21">
        <f>IF(L2393&lt;=0,0,ROUNDDOWN((L2393*LOOKUP(L2393,{0,1950001,3300001,6950001,9000001,18000001,40000001},{0.05,0.1,0.2,0.23,0.33,0.4,0.45})-LOOKUP(L2393,{0,1950001,3300001,6950001,9000001,18000001,40000001},{0,97500,427500,636000,1536000,2796000,4796000}))*1.021,-2))</f>
        <v/>
      </c>
      <c r="P2393" s="21">
        <f>MAX(0,ROUNDDOWN(F2393-E2393-430000,-3))</f>
        <v/>
      </c>
      <c r="Q2393" s="21">
        <f>MAX(0,ROUNDDOWN(F2393-E2393-430000-H2393,-3))</f>
        <v/>
      </c>
      <c r="R2393" s="21">
        <f>IF(F2393&lt;=450000,0,MAX(0,P2393*0.06-MIN(50000,P2393)*0.03))</f>
        <v/>
      </c>
      <c r="S2393" s="21">
        <f>IF(F2393&lt;=450000,0,MAX(0,P2393*0.04-MIN(50000,P2393)*0.02))</f>
        <v/>
      </c>
      <c r="T2393" s="21">
        <f>IF(F2393&lt;=450000,0,MAX(0,Q2393*0.06-MIN(50000,Q2393)*0.03))</f>
        <v/>
      </c>
      <c r="U2393" s="21">
        <f>IF(F2393&lt;=450000,0,MAX(0,Q2393*0.04-MIN(50000,Q2393)*0.02))</f>
        <v/>
      </c>
      <c r="V2393" s="21">
        <f>50000+MAX(0,G2393-480000)</f>
        <v/>
      </c>
      <c r="W2393" s="21">
        <f>P2393-V2393</f>
        <v/>
      </c>
      <c r="X2393" s="21">
        <f>Q2393-V2393</f>
        <v/>
      </c>
      <c r="Y2393" s="22">
        <f>IF(W2393&lt;0,0.9,LOOKUP(W2393,{0,1950001,3300001,6950001,9000001,18000001,40000001},{0.84895,0.7979,0.6958,0.66517,0.56307,0.4916,0.44055}))</f>
        <v/>
      </c>
      <c r="Z2393" s="22">
        <f>IF(X2393&lt;0,0.9,LOOKUP(X2393,{0,1950001,3300001,6950001,9000001,18000001,40000001},{0.84895,0.7979,0.6958,0.66517,0.56307,0.4916,0.44055}))</f>
        <v/>
      </c>
      <c r="AA2393" s="22">
        <f>IF(W2393&lt;0,0,CHOOSE(MATCH(W2393,{0,1950001,3300001,6950001,9000001},1),5.105/84.895,10.21/79.79,20.42/69.58,23.483/66.517,33.693/56.307))</f>
        <v/>
      </c>
      <c r="AB2393" s="21">
        <f>IF(C2393&lt;=2000,0,(MIN(C2393,ROUNDDOWN(F2393*0.3,0))-2000)*0.1)</f>
        <v/>
      </c>
      <c r="AC2393" s="21">
        <f>IF(C2393&lt;=2000,0,MIN((C2393-2000)*Y2393,(R2393+S2393)*0.2))</f>
        <v/>
      </c>
      <c r="AD2393" s="21">
        <f>IF(C2393&lt;=2000,0,MIN((C2393-2000)*Z2393,(T2393+U2393)*0.2))</f>
        <v/>
      </c>
      <c r="AE2393" s="21">
        <f>AC2393*AA2393</f>
        <v/>
      </c>
      <c r="AF2393" s="21">
        <f>ROUNDDOWN(R2393,-2)+ROUNDDOWN(S2393,-2)</f>
        <v/>
      </c>
      <c r="AG2393" s="21">
        <f>ROUNDDOWN(MAX(0,R2393-(AB2393+AC2393+AE2393)*0.6),-2)+ROUNDDOWN(MAX(0,S2393-(AB2393+AC2393+AE2393)*0.4),-2)</f>
        <v/>
      </c>
      <c r="AH2393" s="21">
        <f>ROUNDDOWN(MAX(0,T2393-(AB2393+AD2393)*0.6),-2)+ROUNDDOWN(MAX(0,U2393-(AB2393+AD2393)*0.4),-2)</f>
        <v/>
      </c>
      <c r="AI2393" s="21">
        <f>ROUNDDOWN(T2393,-2)+ROUNDDOWN(U2393,-2)</f>
        <v/>
      </c>
      <c r="AJ2393" s="21">
        <f>M2393+AF2393</f>
        <v/>
      </c>
      <c r="AK2393" s="21">
        <f>M2393+AG2393</f>
        <v/>
      </c>
      <c r="AL2393" s="21">
        <f>N2393+AH2393</f>
        <v/>
      </c>
      <c r="AM2393" s="21">
        <f>O2393+AI2393</f>
        <v/>
      </c>
      <c r="AN2393" s="21">
        <f>N2393+AI2393</f>
        <v/>
      </c>
      <c r="AO2393" s="21">
        <f>ROUNDDOWN((R2393+S2393)*0.2/Y2393+2000,0)</f>
        <v/>
      </c>
      <c r="AP2393" s="21">
        <f>ROUNDDOWN((T2393+U2393)*0.2/Z2393+2000,0)</f>
        <v/>
      </c>
      <c r="AQ2393" s="21">
        <f>AL2393-AK2393</f>
        <v/>
      </c>
      <c r="AR2393" s="21">
        <f>AM2393-AK2393</f>
        <v/>
      </c>
      <c r="AS2393" s="21">
        <f>AM2393-AL2393</f>
        <v/>
      </c>
      <c r="AT2393" s="21">
        <f>AK2393+C2393-AJ2393</f>
        <v/>
      </c>
      <c r="AU2393" s="21">
        <f>AL2393+C2393-AM2393</f>
        <v/>
      </c>
      <c r="AV2393" s="21">
        <f>AN2393+C2393-AM2393</f>
        <v/>
      </c>
    </row>
    <row r="2394">
      <c r="A2394" t="inlineStr">
        <is>
          <t>1万円刻み</t>
        </is>
      </c>
      <c r="B2394" s="21">
        <f>'5_1万円刻み'!$A$631</f>
        <v/>
      </c>
      <c r="C2394" s="21">
        <f>AO2394</f>
        <v/>
      </c>
      <c r="D2394" s="21" t="n">
        <v>0</v>
      </c>
      <c r="E2394" s="21">
        <f>ROUND(MIN(B2394/12,650000)*12*0.0915+MIN(B2394/12,1390000)*12*(0.0504+0)+B2394*0.005,0)</f>
        <v/>
      </c>
      <c r="F2394" s="21">
        <f>IF(B2394&lt;741000,0,IF(B2394&lt;2191000,B2394-740000,IF(B2394&lt;2193000,1451000,IF(B2394&lt;2196000,1453000,IF(B2394&lt;2200000,1456000,IF(B2394&lt;3600000,ROUND(ROUNDDOWN(B2394/4,-3)*2.8,0)-80000,IF(B2394&lt;6600000,ROUND(ROUNDDOWN(B2394/4,-3)*3.2,0)-440000,IF(B2394&lt;8500000,ROUNDDOWN(B2394*0.9,0)-1100000,B2394-1950000))))))))</f>
        <v/>
      </c>
      <c r="G2394" s="21">
        <f>IF(F2394&gt;23500000,NA(),IF(F2394&lt;=4890000,1040000,IF(F2394&lt;=6550000,670000,620000)))</f>
        <v/>
      </c>
      <c r="H2394" s="21">
        <f>IF(D2394&lt;=0,0,MAX(0,MIN(2000000,D2394-MIN(100000,ROUNDDOWN(F2394*0.05,0)))))</f>
        <v/>
      </c>
      <c r="I2394" s="21">
        <f>IF(C2394&lt;=2000,0,MIN(C2394,ROUNDDOWN(F2394*0.4,0))-2000)</f>
        <v/>
      </c>
      <c r="J2394" s="21">
        <f>MAX(0,ROUNDDOWN(F2394-E2394-G2394,-3))</f>
        <v/>
      </c>
      <c r="K2394" s="21">
        <f>MAX(0,ROUNDDOWN(F2394-E2394-G2394-H2394-I2394,-3))</f>
        <v/>
      </c>
      <c r="L2394" s="21">
        <f>MAX(0,ROUNDDOWN(F2394-E2394-G2394-H2394,-3))</f>
        <v/>
      </c>
      <c r="M2394" s="21">
        <f>IF(J2394&lt;=0,0,ROUNDDOWN((J2394*LOOKUP(J2394,{0,1950001,3300001,6950001,9000001,18000001,40000001},{0.05,0.1,0.2,0.23,0.33,0.4,0.45})-LOOKUP(J2394,{0,1950001,3300001,6950001,9000001,18000001,40000001},{0,97500,427500,636000,1536000,2796000,4796000}))*1.021,-2))</f>
        <v/>
      </c>
      <c r="N2394" s="21">
        <f>IF(K2394&lt;=0,0,ROUNDDOWN((K2394*LOOKUP(K2394,{0,1950001,3300001,6950001,9000001,18000001,40000001},{0.05,0.1,0.2,0.23,0.33,0.4,0.45})-LOOKUP(K2394,{0,1950001,3300001,6950001,9000001,18000001,40000001},{0,97500,427500,636000,1536000,2796000,4796000}))*1.021,-2))</f>
        <v/>
      </c>
      <c r="O2394" s="21">
        <f>IF(L2394&lt;=0,0,ROUNDDOWN((L2394*LOOKUP(L2394,{0,1950001,3300001,6950001,9000001,18000001,40000001},{0.05,0.1,0.2,0.23,0.33,0.4,0.45})-LOOKUP(L2394,{0,1950001,3300001,6950001,9000001,18000001,40000001},{0,97500,427500,636000,1536000,2796000,4796000}))*1.021,-2))</f>
        <v/>
      </c>
      <c r="P2394" s="21">
        <f>MAX(0,ROUNDDOWN(F2394-E2394-430000,-3))</f>
        <v/>
      </c>
      <c r="Q2394" s="21">
        <f>MAX(0,ROUNDDOWN(F2394-E2394-430000-H2394,-3))</f>
        <v/>
      </c>
      <c r="R2394" s="21">
        <f>IF(F2394&lt;=450000,0,MAX(0,P2394*0.06-MIN(50000,P2394)*0.03))</f>
        <v/>
      </c>
      <c r="S2394" s="21">
        <f>IF(F2394&lt;=450000,0,MAX(0,P2394*0.04-MIN(50000,P2394)*0.02))</f>
        <v/>
      </c>
      <c r="T2394" s="21">
        <f>IF(F2394&lt;=450000,0,MAX(0,Q2394*0.06-MIN(50000,Q2394)*0.03))</f>
        <v/>
      </c>
      <c r="U2394" s="21">
        <f>IF(F2394&lt;=450000,0,MAX(0,Q2394*0.04-MIN(50000,Q2394)*0.02))</f>
        <v/>
      </c>
      <c r="V2394" s="21">
        <f>50000+MAX(0,G2394-480000)</f>
        <v/>
      </c>
      <c r="W2394" s="21">
        <f>P2394-V2394</f>
        <v/>
      </c>
      <c r="X2394" s="21">
        <f>Q2394-V2394</f>
        <v/>
      </c>
      <c r="Y2394" s="22">
        <f>IF(W2394&lt;0,0.9,LOOKUP(W2394,{0,1950001,3300001,6950001,9000001,18000001,40000001},{0.84895,0.7979,0.6958,0.66517,0.56307,0.4916,0.44055}))</f>
        <v/>
      </c>
      <c r="Z2394" s="22">
        <f>IF(X2394&lt;0,0.9,LOOKUP(X2394,{0,1950001,3300001,6950001,9000001,18000001,40000001},{0.84895,0.7979,0.6958,0.66517,0.56307,0.4916,0.44055}))</f>
        <v/>
      </c>
      <c r="AA2394" s="22">
        <f>IF(W2394&lt;0,0,CHOOSE(MATCH(W2394,{0,1950001,3300001,6950001,9000001},1),5.105/84.895,10.21/79.79,20.42/69.58,23.483/66.517,33.693/56.307))</f>
        <v/>
      </c>
      <c r="AB2394" s="21">
        <f>IF(C2394&lt;=2000,0,(MIN(C2394,ROUNDDOWN(F2394*0.3,0))-2000)*0.1)</f>
        <v/>
      </c>
      <c r="AC2394" s="21">
        <f>IF(C2394&lt;=2000,0,MIN((C2394-2000)*Y2394,(R2394+S2394)*0.2))</f>
        <v/>
      </c>
      <c r="AD2394" s="21">
        <f>IF(C2394&lt;=2000,0,MIN((C2394-2000)*Z2394,(T2394+U2394)*0.2))</f>
        <v/>
      </c>
      <c r="AE2394" s="21">
        <f>AC2394*AA2394</f>
        <v/>
      </c>
      <c r="AF2394" s="21">
        <f>ROUNDDOWN(R2394,-2)+ROUNDDOWN(S2394,-2)</f>
        <v/>
      </c>
      <c r="AG2394" s="21">
        <f>ROUNDDOWN(MAX(0,R2394-(AB2394+AC2394+AE2394)*0.6),-2)+ROUNDDOWN(MAX(0,S2394-(AB2394+AC2394+AE2394)*0.4),-2)</f>
        <v/>
      </c>
      <c r="AH2394" s="21">
        <f>ROUNDDOWN(MAX(0,T2394-(AB2394+AD2394)*0.6),-2)+ROUNDDOWN(MAX(0,U2394-(AB2394+AD2394)*0.4),-2)</f>
        <v/>
      </c>
      <c r="AI2394" s="21">
        <f>ROUNDDOWN(T2394,-2)+ROUNDDOWN(U2394,-2)</f>
        <v/>
      </c>
      <c r="AJ2394" s="21">
        <f>M2394+AF2394</f>
        <v/>
      </c>
      <c r="AK2394" s="21">
        <f>M2394+AG2394</f>
        <v/>
      </c>
      <c r="AL2394" s="21">
        <f>N2394+AH2394</f>
        <v/>
      </c>
      <c r="AM2394" s="21">
        <f>O2394+AI2394</f>
        <v/>
      </c>
      <c r="AN2394" s="21">
        <f>N2394+AI2394</f>
        <v/>
      </c>
      <c r="AO2394" s="21">
        <f>ROUNDDOWN((R2394+S2394)*0.2/Y2394+2000,0)</f>
        <v/>
      </c>
      <c r="AP2394" s="21">
        <f>ROUNDDOWN((T2394+U2394)*0.2/Z2394+2000,0)</f>
        <v/>
      </c>
      <c r="AQ2394" s="21">
        <f>AL2394-AK2394</f>
        <v/>
      </c>
      <c r="AR2394" s="21">
        <f>AM2394-AK2394</f>
        <v/>
      </c>
      <c r="AS2394" s="21">
        <f>AM2394-AL2394</f>
        <v/>
      </c>
      <c r="AT2394" s="21">
        <f>AK2394+C2394-AJ2394</f>
        <v/>
      </c>
      <c r="AU2394" s="21">
        <f>AL2394+C2394-AM2394</f>
        <v/>
      </c>
      <c r="AV2394" s="21">
        <f>AN2394+C2394-AM2394</f>
        <v/>
      </c>
    </row>
    <row r="2395">
      <c r="A2395" t="inlineStr">
        <is>
          <t>1万円刻み</t>
        </is>
      </c>
      <c r="B2395" s="21">
        <f>'5_1万円刻み'!$A$632</f>
        <v/>
      </c>
      <c r="C2395" s="21">
        <f>AO2395</f>
        <v/>
      </c>
      <c r="D2395" s="21" t="n">
        <v>0</v>
      </c>
      <c r="E2395" s="21">
        <f>ROUND(MIN(B2395/12,650000)*12*0.0915+MIN(B2395/12,1390000)*12*(0.0504+0)+B2395*0.005,0)</f>
        <v/>
      </c>
      <c r="F2395" s="21">
        <f>IF(B2395&lt;741000,0,IF(B2395&lt;2191000,B2395-740000,IF(B2395&lt;2193000,1451000,IF(B2395&lt;2196000,1453000,IF(B2395&lt;2200000,1456000,IF(B2395&lt;3600000,ROUND(ROUNDDOWN(B2395/4,-3)*2.8,0)-80000,IF(B2395&lt;6600000,ROUND(ROUNDDOWN(B2395/4,-3)*3.2,0)-440000,IF(B2395&lt;8500000,ROUNDDOWN(B2395*0.9,0)-1100000,B2395-1950000))))))))</f>
        <v/>
      </c>
      <c r="G2395" s="21">
        <f>IF(F2395&gt;23500000,NA(),IF(F2395&lt;=4890000,1040000,IF(F2395&lt;=6550000,670000,620000)))</f>
        <v/>
      </c>
      <c r="H2395" s="21">
        <f>IF(D2395&lt;=0,0,MAX(0,MIN(2000000,D2395-MIN(100000,ROUNDDOWN(F2395*0.05,0)))))</f>
        <v/>
      </c>
      <c r="I2395" s="21">
        <f>IF(C2395&lt;=2000,0,MIN(C2395,ROUNDDOWN(F2395*0.4,0))-2000)</f>
        <v/>
      </c>
      <c r="J2395" s="21">
        <f>MAX(0,ROUNDDOWN(F2395-E2395-G2395,-3))</f>
        <v/>
      </c>
      <c r="K2395" s="21">
        <f>MAX(0,ROUNDDOWN(F2395-E2395-G2395-H2395-I2395,-3))</f>
        <v/>
      </c>
      <c r="L2395" s="21">
        <f>MAX(0,ROUNDDOWN(F2395-E2395-G2395-H2395,-3))</f>
        <v/>
      </c>
      <c r="M2395" s="21">
        <f>IF(J2395&lt;=0,0,ROUNDDOWN((J2395*LOOKUP(J2395,{0,1950001,3300001,6950001,9000001,18000001,40000001},{0.05,0.1,0.2,0.23,0.33,0.4,0.45})-LOOKUP(J2395,{0,1950001,3300001,6950001,9000001,18000001,40000001},{0,97500,427500,636000,1536000,2796000,4796000}))*1.021,-2))</f>
        <v/>
      </c>
      <c r="N2395" s="21">
        <f>IF(K2395&lt;=0,0,ROUNDDOWN((K2395*LOOKUP(K2395,{0,1950001,3300001,6950001,9000001,18000001,40000001},{0.05,0.1,0.2,0.23,0.33,0.4,0.45})-LOOKUP(K2395,{0,1950001,3300001,6950001,9000001,18000001,40000001},{0,97500,427500,636000,1536000,2796000,4796000}))*1.021,-2))</f>
        <v/>
      </c>
      <c r="O2395" s="21">
        <f>IF(L2395&lt;=0,0,ROUNDDOWN((L2395*LOOKUP(L2395,{0,1950001,3300001,6950001,9000001,18000001,40000001},{0.05,0.1,0.2,0.23,0.33,0.4,0.45})-LOOKUP(L2395,{0,1950001,3300001,6950001,9000001,18000001,40000001},{0,97500,427500,636000,1536000,2796000,4796000}))*1.021,-2))</f>
        <v/>
      </c>
      <c r="P2395" s="21">
        <f>MAX(0,ROUNDDOWN(F2395-E2395-430000,-3))</f>
        <v/>
      </c>
      <c r="Q2395" s="21">
        <f>MAX(0,ROUNDDOWN(F2395-E2395-430000-H2395,-3))</f>
        <v/>
      </c>
      <c r="R2395" s="21">
        <f>IF(F2395&lt;=450000,0,MAX(0,P2395*0.06-MIN(50000,P2395)*0.03))</f>
        <v/>
      </c>
      <c r="S2395" s="21">
        <f>IF(F2395&lt;=450000,0,MAX(0,P2395*0.04-MIN(50000,P2395)*0.02))</f>
        <v/>
      </c>
      <c r="T2395" s="21">
        <f>IF(F2395&lt;=450000,0,MAX(0,Q2395*0.06-MIN(50000,Q2395)*0.03))</f>
        <v/>
      </c>
      <c r="U2395" s="21">
        <f>IF(F2395&lt;=450000,0,MAX(0,Q2395*0.04-MIN(50000,Q2395)*0.02))</f>
        <v/>
      </c>
      <c r="V2395" s="21">
        <f>50000+MAX(0,G2395-480000)</f>
        <v/>
      </c>
      <c r="W2395" s="21">
        <f>P2395-V2395</f>
        <v/>
      </c>
      <c r="X2395" s="21">
        <f>Q2395-V2395</f>
        <v/>
      </c>
      <c r="Y2395" s="22">
        <f>IF(W2395&lt;0,0.9,LOOKUP(W2395,{0,1950001,3300001,6950001,9000001,18000001,40000001},{0.84895,0.7979,0.6958,0.66517,0.56307,0.4916,0.44055}))</f>
        <v/>
      </c>
      <c r="Z2395" s="22">
        <f>IF(X2395&lt;0,0.9,LOOKUP(X2395,{0,1950001,3300001,6950001,9000001,18000001,40000001},{0.84895,0.7979,0.6958,0.66517,0.56307,0.4916,0.44055}))</f>
        <v/>
      </c>
      <c r="AA2395" s="22">
        <f>IF(W2395&lt;0,0,CHOOSE(MATCH(W2395,{0,1950001,3300001,6950001,9000001},1),5.105/84.895,10.21/79.79,20.42/69.58,23.483/66.517,33.693/56.307))</f>
        <v/>
      </c>
      <c r="AB2395" s="21">
        <f>IF(C2395&lt;=2000,0,(MIN(C2395,ROUNDDOWN(F2395*0.3,0))-2000)*0.1)</f>
        <v/>
      </c>
      <c r="AC2395" s="21">
        <f>IF(C2395&lt;=2000,0,MIN((C2395-2000)*Y2395,(R2395+S2395)*0.2))</f>
        <v/>
      </c>
      <c r="AD2395" s="21">
        <f>IF(C2395&lt;=2000,0,MIN((C2395-2000)*Z2395,(T2395+U2395)*0.2))</f>
        <v/>
      </c>
      <c r="AE2395" s="21">
        <f>AC2395*AA2395</f>
        <v/>
      </c>
      <c r="AF2395" s="21">
        <f>ROUNDDOWN(R2395,-2)+ROUNDDOWN(S2395,-2)</f>
        <v/>
      </c>
      <c r="AG2395" s="21">
        <f>ROUNDDOWN(MAX(0,R2395-(AB2395+AC2395+AE2395)*0.6),-2)+ROUNDDOWN(MAX(0,S2395-(AB2395+AC2395+AE2395)*0.4),-2)</f>
        <v/>
      </c>
      <c r="AH2395" s="21">
        <f>ROUNDDOWN(MAX(0,T2395-(AB2395+AD2395)*0.6),-2)+ROUNDDOWN(MAX(0,U2395-(AB2395+AD2395)*0.4),-2)</f>
        <v/>
      </c>
      <c r="AI2395" s="21">
        <f>ROUNDDOWN(T2395,-2)+ROUNDDOWN(U2395,-2)</f>
        <v/>
      </c>
      <c r="AJ2395" s="21">
        <f>M2395+AF2395</f>
        <v/>
      </c>
      <c r="AK2395" s="21">
        <f>M2395+AG2395</f>
        <v/>
      </c>
      <c r="AL2395" s="21">
        <f>N2395+AH2395</f>
        <v/>
      </c>
      <c r="AM2395" s="21">
        <f>O2395+AI2395</f>
        <v/>
      </c>
      <c r="AN2395" s="21">
        <f>N2395+AI2395</f>
        <v/>
      </c>
      <c r="AO2395" s="21">
        <f>ROUNDDOWN((R2395+S2395)*0.2/Y2395+2000,0)</f>
        <v/>
      </c>
      <c r="AP2395" s="21">
        <f>ROUNDDOWN((T2395+U2395)*0.2/Z2395+2000,0)</f>
        <v/>
      </c>
      <c r="AQ2395" s="21">
        <f>AL2395-AK2395</f>
        <v/>
      </c>
      <c r="AR2395" s="21">
        <f>AM2395-AK2395</f>
        <v/>
      </c>
      <c r="AS2395" s="21">
        <f>AM2395-AL2395</f>
        <v/>
      </c>
      <c r="AT2395" s="21">
        <f>AK2395+C2395-AJ2395</f>
        <v/>
      </c>
      <c r="AU2395" s="21">
        <f>AL2395+C2395-AM2395</f>
        <v/>
      </c>
      <c r="AV2395" s="21">
        <f>AN2395+C2395-AM2395</f>
        <v/>
      </c>
    </row>
    <row r="2396">
      <c r="A2396" t="inlineStr">
        <is>
          <t>1万円刻み</t>
        </is>
      </c>
      <c r="B2396" s="21">
        <f>'5_1万円刻み'!$A$633</f>
        <v/>
      </c>
      <c r="C2396" s="21">
        <f>AO2396</f>
        <v/>
      </c>
      <c r="D2396" s="21" t="n">
        <v>0</v>
      </c>
      <c r="E2396" s="21">
        <f>ROUND(MIN(B2396/12,650000)*12*0.0915+MIN(B2396/12,1390000)*12*(0.0504+0)+B2396*0.005,0)</f>
        <v/>
      </c>
      <c r="F2396" s="21">
        <f>IF(B2396&lt;741000,0,IF(B2396&lt;2191000,B2396-740000,IF(B2396&lt;2193000,1451000,IF(B2396&lt;2196000,1453000,IF(B2396&lt;2200000,1456000,IF(B2396&lt;3600000,ROUND(ROUNDDOWN(B2396/4,-3)*2.8,0)-80000,IF(B2396&lt;6600000,ROUND(ROUNDDOWN(B2396/4,-3)*3.2,0)-440000,IF(B2396&lt;8500000,ROUNDDOWN(B2396*0.9,0)-1100000,B2396-1950000))))))))</f>
        <v/>
      </c>
      <c r="G2396" s="21">
        <f>IF(F2396&gt;23500000,NA(),IF(F2396&lt;=4890000,1040000,IF(F2396&lt;=6550000,670000,620000)))</f>
        <v/>
      </c>
      <c r="H2396" s="21">
        <f>IF(D2396&lt;=0,0,MAX(0,MIN(2000000,D2396-MIN(100000,ROUNDDOWN(F2396*0.05,0)))))</f>
        <v/>
      </c>
      <c r="I2396" s="21">
        <f>IF(C2396&lt;=2000,0,MIN(C2396,ROUNDDOWN(F2396*0.4,0))-2000)</f>
        <v/>
      </c>
      <c r="J2396" s="21">
        <f>MAX(0,ROUNDDOWN(F2396-E2396-G2396,-3))</f>
        <v/>
      </c>
      <c r="K2396" s="21">
        <f>MAX(0,ROUNDDOWN(F2396-E2396-G2396-H2396-I2396,-3))</f>
        <v/>
      </c>
      <c r="L2396" s="21">
        <f>MAX(0,ROUNDDOWN(F2396-E2396-G2396-H2396,-3))</f>
        <v/>
      </c>
      <c r="M2396" s="21">
        <f>IF(J2396&lt;=0,0,ROUNDDOWN((J2396*LOOKUP(J2396,{0,1950001,3300001,6950001,9000001,18000001,40000001},{0.05,0.1,0.2,0.23,0.33,0.4,0.45})-LOOKUP(J2396,{0,1950001,3300001,6950001,9000001,18000001,40000001},{0,97500,427500,636000,1536000,2796000,4796000}))*1.021,-2))</f>
        <v/>
      </c>
      <c r="N2396" s="21">
        <f>IF(K2396&lt;=0,0,ROUNDDOWN((K2396*LOOKUP(K2396,{0,1950001,3300001,6950001,9000001,18000001,40000001},{0.05,0.1,0.2,0.23,0.33,0.4,0.45})-LOOKUP(K2396,{0,1950001,3300001,6950001,9000001,18000001,40000001},{0,97500,427500,636000,1536000,2796000,4796000}))*1.021,-2))</f>
        <v/>
      </c>
      <c r="O2396" s="21">
        <f>IF(L2396&lt;=0,0,ROUNDDOWN((L2396*LOOKUP(L2396,{0,1950001,3300001,6950001,9000001,18000001,40000001},{0.05,0.1,0.2,0.23,0.33,0.4,0.45})-LOOKUP(L2396,{0,1950001,3300001,6950001,9000001,18000001,40000001},{0,97500,427500,636000,1536000,2796000,4796000}))*1.021,-2))</f>
        <v/>
      </c>
      <c r="P2396" s="21">
        <f>MAX(0,ROUNDDOWN(F2396-E2396-430000,-3))</f>
        <v/>
      </c>
      <c r="Q2396" s="21">
        <f>MAX(0,ROUNDDOWN(F2396-E2396-430000-H2396,-3))</f>
        <v/>
      </c>
      <c r="R2396" s="21">
        <f>IF(F2396&lt;=450000,0,MAX(0,P2396*0.06-MIN(50000,P2396)*0.03))</f>
        <v/>
      </c>
      <c r="S2396" s="21">
        <f>IF(F2396&lt;=450000,0,MAX(0,P2396*0.04-MIN(50000,P2396)*0.02))</f>
        <v/>
      </c>
      <c r="T2396" s="21">
        <f>IF(F2396&lt;=450000,0,MAX(0,Q2396*0.06-MIN(50000,Q2396)*0.03))</f>
        <v/>
      </c>
      <c r="U2396" s="21">
        <f>IF(F2396&lt;=450000,0,MAX(0,Q2396*0.04-MIN(50000,Q2396)*0.02))</f>
        <v/>
      </c>
      <c r="V2396" s="21">
        <f>50000+MAX(0,G2396-480000)</f>
        <v/>
      </c>
      <c r="W2396" s="21">
        <f>P2396-V2396</f>
        <v/>
      </c>
      <c r="X2396" s="21">
        <f>Q2396-V2396</f>
        <v/>
      </c>
      <c r="Y2396" s="22">
        <f>IF(W2396&lt;0,0.9,LOOKUP(W2396,{0,1950001,3300001,6950001,9000001,18000001,40000001},{0.84895,0.7979,0.6958,0.66517,0.56307,0.4916,0.44055}))</f>
        <v/>
      </c>
      <c r="Z2396" s="22">
        <f>IF(X2396&lt;0,0.9,LOOKUP(X2396,{0,1950001,3300001,6950001,9000001,18000001,40000001},{0.84895,0.7979,0.6958,0.66517,0.56307,0.4916,0.44055}))</f>
        <v/>
      </c>
      <c r="AA2396" s="22">
        <f>IF(W2396&lt;0,0,CHOOSE(MATCH(W2396,{0,1950001,3300001,6950001,9000001},1),5.105/84.895,10.21/79.79,20.42/69.58,23.483/66.517,33.693/56.307))</f>
        <v/>
      </c>
      <c r="AB2396" s="21">
        <f>IF(C2396&lt;=2000,0,(MIN(C2396,ROUNDDOWN(F2396*0.3,0))-2000)*0.1)</f>
        <v/>
      </c>
      <c r="AC2396" s="21">
        <f>IF(C2396&lt;=2000,0,MIN((C2396-2000)*Y2396,(R2396+S2396)*0.2))</f>
        <v/>
      </c>
      <c r="AD2396" s="21">
        <f>IF(C2396&lt;=2000,0,MIN((C2396-2000)*Z2396,(T2396+U2396)*0.2))</f>
        <v/>
      </c>
      <c r="AE2396" s="21">
        <f>AC2396*AA2396</f>
        <v/>
      </c>
      <c r="AF2396" s="21">
        <f>ROUNDDOWN(R2396,-2)+ROUNDDOWN(S2396,-2)</f>
        <v/>
      </c>
      <c r="AG2396" s="21">
        <f>ROUNDDOWN(MAX(0,R2396-(AB2396+AC2396+AE2396)*0.6),-2)+ROUNDDOWN(MAX(0,S2396-(AB2396+AC2396+AE2396)*0.4),-2)</f>
        <v/>
      </c>
      <c r="AH2396" s="21">
        <f>ROUNDDOWN(MAX(0,T2396-(AB2396+AD2396)*0.6),-2)+ROUNDDOWN(MAX(0,U2396-(AB2396+AD2396)*0.4),-2)</f>
        <v/>
      </c>
      <c r="AI2396" s="21">
        <f>ROUNDDOWN(T2396,-2)+ROUNDDOWN(U2396,-2)</f>
        <v/>
      </c>
      <c r="AJ2396" s="21">
        <f>M2396+AF2396</f>
        <v/>
      </c>
      <c r="AK2396" s="21">
        <f>M2396+AG2396</f>
        <v/>
      </c>
      <c r="AL2396" s="21">
        <f>N2396+AH2396</f>
        <v/>
      </c>
      <c r="AM2396" s="21">
        <f>O2396+AI2396</f>
        <v/>
      </c>
      <c r="AN2396" s="21">
        <f>N2396+AI2396</f>
        <v/>
      </c>
      <c r="AO2396" s="21">
        <f>ROUNDDOWN((R2396+S2396)*0.2/Y2396+2000,0)</f>
        <v/>
      </c>
      <c r="AP2396" s="21">
        <f>ROUNDDOWN((T2396+U2396)*0.2/Z2396+2000,0)</f>
        <v/>
      </c>
      <c r="AQ2396" s="21">
        <f>AL2396-AK2396</f>
        <v/>
      </c>
      <c r="AR2396" s="21">
        <f>AM2396-AK2396</f>
        <v/>
      </c>
      <c r="AS2396" s="21">
        <f>AM2396-AL2396</f>
        <v/>
      </c>
      <c r="AT2396" s="21">
        <f>AK2396+C2396-AJ2396</f>
        <v/>
      </c>
      <c r="AU2396" s="21">
        <f>AL2396+C2396-AM2396</f>
        <v/>
      </c>
      <c r="AV2396" s="21">
        <f>AN2396+C2396-AM2396</f>
        <v/>
      </c>
    </row>
    <row r="2397">
      <c r="A2397" t="inlineStr">
        <is>
          <t>1万円刻み</t>
        </is>
      </c>
      <c r="B2397" s="21">
        <f>'5_1万円刻み'!$A$634</f>
        <v/>
      </c>
      <c r="C2397" s="21">
        <f>AO2397</f>
        <v/>
      </c>
      <c r="D2397" s="21" t="n">
        <v>0</v>
      </c>
      <c r="E2397" s="21">
        <f>ROUND(MIN(B2397/12,650000)*12*0.0915+MIN(B2397/12,1390000)*12*(0.0504+0)+B2397*0.005,0)</f>
        <v/>
      </c>
      <c r="F2397" s="21">
        <f>IF(B2397&lt;741000,0,IF(B2397&lt;2191000,B2397-740000,IF(B2397&lt;2193000,1451000,IF(B2397&lt;2196000,1453000,IF(B2397&lt;2200000,1456000,IF(B2397&lt;3600000,ROUND(ROUNDDOWN(B2397/4,-3)*2.8,0)-80000,IF(B2397&lt;6600000,ROUND(ROUNDDOWN(B2397/4,-3)*3.2,0)-440000,IF(B2397&lt;8500000,ROUNDDOWN(B2397*0.9,0)-1100000,B2397-1950000))))))))</f>
        <v/>
      </c>
      <c r="G2397" s="21">
        <f>IF(F2397&gt;23500000,NA(),IF(F2397&lt;=4890000,1040000,IF(F2397&lt;=6550000,670000,620000)))</f>
        <v/>
      </c>
      <c r="H2397" s="21">
        <f>IF(D2397&lt;=0,0,MAX(0,MIN(2000000,D2397-MIN(100000,ROUNDDOWN(F2397*0.05,0)))))</f>
        <v/>
      </c>
      <c r="I2397" s="21">
        <f>IF(C2397&lt;=2000,0,MIN(C2397,ROUNDDOWN(F2397*0.4,0))-2000)</f>
        <v/>
      </c>
      <c r="J2397" s="21">
        <f>MAX(0,ROUNDDOWN(F2397-E2397-G2397,-3))</f>
        <v/>
      </c>
      <c r="K2397" s="21">
        <f>MAX(0,ROUNDDOWN(F2397-E2397-G2397-H2397-I2397,-3))</f>
        <v/>
      </c>
      <c r="L2397" s="21">
        <f>MAX(0,ROUNDDOWN(F2397-E2397-G2397-H2397,-3))</f>
        <v/>
      </c>
      <c r="M2397" s="21">
        <f>IF(J2397&lt;=0,0,ROUNDDOWN((J2397*LOOKUP(J2397,{0,1950001,3300001,6950001,9000001,18000001,40000001},{0.05,0.1,0.2,0.23,0.33,0.4,0.45})-LOOKUP(J2397,{0,1950001,3300001,6950001,9000001,18000001,40000001},{0,97500,427500,636000,1536000,2796000,4796000}))*1.021,-2))</f>
        <v/>
      </c>
      <c r="N2397" s="21">
        <f>IF(K2397&lt;=0,0,ROUNDDOWN((K2397*LOOKUP(K2397,{0,1950001,3300001,6950001,9000001,18000001,40000001},{0.05,0.1,0.2,0.23,0.33,0.4,0.45})-LOOKUP(K2397,{0,1950001,3300001,6950001,9000001,18000001,40000001},{0,97500,427500,636000,1536000,2796000,4796000}))*1.021,-2))</f>
        <v/>
      </c>
      <c r="O2397" s="21">
        <f>IF(L2397&lt;=0,0,ROUNDDOWN((L2397*LOOKUP(L2397,{0,1950001,3300001,6950001,9000001,18000001,40000001},{0.05,0.1,0.2,0.23,0.33,0.4,0.45})-LOOKUP(L2397,{0,1950001,3300001,6950001,9000001,18000001,40000001},{0,97500,427500,636000,1536000,2796000,4796000}))*1.021,-2))</f>
        <v/>
      </c>
      <c r="P2397" s="21">
        <f>MAX(0,ROUNDDOWN(F2397-E2397-430000,-3))</f>
        <v/>
      </c>
      <c r="Q2397" s="21">
        <f>MAX(0,ROUNDDOWN(F2397-E2397-430000-H2397,-3))</f>
        <v/>
      </c>
      <c r="R2397" s="21">
        <f>IF(F2397&lt;=450000,0,MAX(0,P2397*0.06-MIN(50000,P2397)*0.03))</f>
        <v/>
      </c>
      <c r="S2397" s="21">
        <f>IF(F2397&lt;=450000,0,MAX(0,P2397*0.04-MIN(50000,P2397)*0.02))</f>
        <v/>
      </c>
      <c r="T2397" s="21">
        <f>IF(F2397&lt;=450000,0,MAX(0,Q2397*0.06-MIN(50000,Q2397)*0.03))</f>
        <v/>
      </c>
      <c r="U2397" s="21">
        <f>IF(F2397&lt;=450000,0,MAX(0,Q2397*0.04-MIN(50000,Q2397)*0.02))</f>
        <v/>
      </c>
      <c r="V2397" s="21">
        <f>50000+MAX(0,G2397-480000)</f>
        <v/>
      </c>
      <c r="W2397" s="21">
        <f>P2397-V2397</f>
        <v/>
      </c>
      <c r="X2397" s="21">
        <f>Q2397-V2397</f>
        <v/>
      </c>
      <c r="Y2397" s="22">
        <f>IF(W2397&lt;0,0.9,LOOKUP(W2397,{0,1950001,3300001,6950001,9000001,18000001,40000001},{0.84895,0.7979,0.6958,0.66517,0.56307,0.4916,0.44055}))</f>
        <v/>
      </c>
      <c r="Z2397" s="22">
        <f>IF(X2397&lt;0,0.9,LOOKUP(X2397,{0,1950001,3300001,6950001,9000001,18000001,40000001},{0.84895,0.7979,0.6958,0.66517,0.56307,0.4916,0.44055}))</f>
        <v/>
      </c>
      <c r="AA2397" s="22">
        <f>IF(W2397&lt;0,0,CHOOSE(MATCH(W2397,{0,1950001,3300001,6950001,9000001},1),5.105/84.895,10.21/79.79,20.42/69.58,23.483/66.517,33.693/56.307))</f>
        <v/>
      </c>
      <c r="AB2397" s="21">
        <f>IF(C2397&lt;=2000,0,(MIN(C2397,ROUNDDOWN(F2397*0.3,0))-2000)*0.1)</f>
        <v/>
      </c>
      <c r="AC2397" s="21">
        <f>IF(C2397&lt;=2000,0,MIN((C2397-2000)*Y2397,(R2397+S2397)*0.2))</f>
        <v/>
      </c>
      <c r="AD2397" s="21">
        <f>IF(C2397&lt;=2000,0,MIN((C2397-2000)*Z2397,(T2397+U2397)*0.2))</f>
        <v/>
      </c>
      <c r="AE2397" s="21">
        <f>AC2397*AA2397</f>
        <v/>
      </c>
      <c r="AF2397" s="21">
        <f>ROUNDDOWN(R2397,-2)+ROUNDDOWN(S2397,-2)</f>
        <v/>
      </c>
      <c r="AG2397" s="21">
        <f>ROUNDDOWN(MAX(0,R2397-(AB2397+AC2397+AE2397)*0.6),-2)+ROUNDDOWN(MAX(0,S2397-(AB2397+AC2397+AE2397)*0.4),-2)</f>
        <v/>
      </c>
      <c r="AH2397" s="21">
        <f>ROUNDDOWN(MAX(0,T2397-(AB2397+AD2397)*0.6),-2)+ROUNDDOWN(MAX(0,U2397-(AB2397+AD2397)*0.4),-2)</f>
        <v/>
      </c>
      <c r="AI2397" s="21">
        <f>ROUNDDOWN(T2397,-2)+ROUNDDOWN(U2397,-2)</f>
        <v/>
      </c>
      <c r="AJ2397" s="21">
        <f>M2397+AF2397</f>
        <v/>
      </c>
      <c r="AK2397" s="21">
        <f>M2397+AG2397</f>
        <v/>
      </c>
      <c r="AL2397" s="21">
        <f>N2397+AH2397</f>
        <v/>
      </c>
      <c r="AM2397" s="21">
        <f>O2397+AI2397</f>
        <v/>
      </c>
      <c r="AN2397" s="21">
        <f>N2397+AI2397</f>
        <v/>
      </c>
      <c r="AO2397" s="21">
        <f>ROUNDDOWN((R2397+S2397)*0.2/Y2397+2000,0)</f>
        <v/>
      </c>
      <c r="AP2397" s="21">
        <f>ROUNDDOWN((T2397+U2397)*0.2/Z2397+2000,0)</f>
        <v/>
      </c>
      <c r="AQ2397" s="21">
        <f>AL2397-AK2397</f>
        <v/>
      </c>
      <c r="AR2397" s="21">
        <f>AM2397-AK2397</f>
        <v/>
      </c>
      <c r="AS2397" s="21">
        <f>AM2397-AL2397</f>
        <v/>
      </c>
      <c r="AT2397" s="21">
        <f>AK2397+C2397-AJ2397</f>
        <v/>
      </c>
      <c r="AU2397" s="21">
        <f>AL2397+C2397-AM2397</f>
        <v/>
      </c>
      <c r="AV2397" s="21">
        <f>AN2397+C2397-AM2397</f>
        <v/>
      </c>
    </row>
    <row r="2398">
      <c r="A2398" t="inlineStr">
        <is>
          <t>1万円刻み</t>
        </is>
      </c>
      <c r="B2398" s="21">
        <f>'5_1万円刻み'!$A$635</f>
        <v/>
      </c>
      <c r="C2398" s="21">
        <f>AO2398</f>
        <v/>
      </c>
      <c r="D2398" s="21" t="n">
        <v>0</v>
      </c>
      <c r="E2398" s="21">
        <f>ROUND(MIN(B2398/12,650000)*12*0.0915+MIN(B2398/12,1390000)*12*(0.0504+0)+B2398*0.005,0)</f>
        <v/>
      </c>
      <c r="F2398" s="21">
        <f>IF(B2398&lt;741000,0,IF(B2398&lt;2191000,B2398-740000,IF(B2398&lt;2193000,1451000,IF(B2398&lt;2196000,1453000,IF(B2398&lt;2200000,1456000,IF(B2398&lt;3600000,ROUND(ROUNDDOWN(B2398/4,-3)*2.8,0)-80000,IF(B2398&lt;6600000,ROUND(ROUNDDOWN(B2398/4,-3)*3.2,0)-440000,IF(B2398&lt;8500000,ROUNDDOWN(B2398*0.9,0)-1100000,B2398-1950000))))))))</f>
        <v/>
      </c>
      <c r="G2398" s="21">
        <f>IF(F2398&gt;23500000,NA(),IF(F2398&lt;=4890000,1040000,IF(F2398&lt;=6550000,670000,620000)))</f>
        <v/>
      </c>
      <c r="H2398" s="21">
        <f>IF(D2398&lt;=0,0,MAX(0,MIN(2000000,D2398-MIN(100000,ROUNDDOWN(F2398*0.05,0)))))</f>
        <v/>
      </c>
      <c r="I2398" s="21">
        <f>IF(C2398&lt;=2000,0,MIN(C2398,ROUNDDOWN(F2398*0.4,0))-2000)</f>
        <v/>
      </c>
      <c r="J2398" s="21">
        <f>MAX(0,ROUNDDOWN(F2398-E2398-G2398,-3))</f>
        <v/>
      </c>
      <c r="K2398" s="21">
        <f>MAX(0,ROUNDDOWN(F2398-E2398-G2398-H2398-I2398,-3))</f>
        <v/>
      </c>
      <c r="L2398" s="21">
        <f>MAX(0,ROUNDDOWN(F2398-E2398-G2398-H2398,-3))</f>
        <v/>
      </c>
      <c r="M2398" s="21">
        <f>IF(J2398&lt;=0,0,ROUNDDOWN((J2398*LOOKUP(J2398,{0,1950001,3300001,6950001,9000001,18000001,40000001},{0.05,0.1,0.2,0.23,0.33,0.4,0.45})-LOOKUP(J2398,{0,1950001,3300001,6950001,9000001,18000001,40000001},{0,97500,427500,636000,1536000,2796000,4796000}))*1.021,-2))</f>
        <v/>
      </c>
      <c r="N2398" s="21">
        <f>IF(K2398&lt;=0,0,ROUNDDOWN((K2398*LOOKUP(K2398,{0,1950001,3300001,6950001,9000001,18000001,40000001},{0.05,0.1,0.2,0.23,0.33,0.4,0.45})-LOOKUP(K2398,{0,1950001,3300001,6950001,9000001,18000001,40000001},{0,97500,427500,636000,1536000,2796000,4796000}))*1.021,-2))</f>
        <v/>
      </c>
      <c r="O2398" s="21">
        <f>IF(L2398&lt;=0,0,ROUNDDOWN((L2398*LOOKUP(L2398,{0,1950001,3300001,6950001,9000001,18000001,40000001},{0.05,0.1,0.2,0.23,0.33,0.4,0.45})-LOOKUP(L2398,{0,1950001,3300001,6950001,9000001,18000001,40000001},{0,97500,427500,636000,1536000,2796000,4796000}))*1.021,-2))</f>
        <v/>
      </c>
      <c r="P2398" s="21">
        <f>MAX(0,ROUNDDOWN(F2398-E2398-430000,-3))</f>
        <v/>
      </c>
      <c r="Q2398" s="21">
        <f>MAX(0,ROUNDDOWN(F2398-E2398-430000-H2398,-3))</f>
        <v/>
      </c>
      <c r="R2398" s="21">
        <f>IF(F2398&lt;=450000,0,MAX(0,P2398*0.06-MIN(50000,P2398)*0.03))</f>
        <v/>
      </c>
      <c r="S2398" s="21">
        <f>IF(F2398&lt;=450000,0,MAX(0,P2398*0.04-MIN(50000,P2398)*0.02))</f>
        <v/>
      </c>
      <c r="T2398" s="21">
        <f>IF(F2398&lt;=450000,0,MAX(0,Q2398*0.06-MIN(50000,Q2398)*0.03))</f>
        <v/>
      </c>
      <c r="U2398" s="21">
        <f>IF(F2398&lt;=450000,0,MAX(0,Q2398*0.04-MIN(50000,Q2398)*0.02))</f>
        <v/>
      </c>
      <c r="V2398" s="21">
        <f>50000+MAX(0,G2398-480000)</f>
        <v/>
      </c>
      <c r="W2398" s="21">
        <f>P2398-V2398</f>
        <v/>
      </c>
      <c r="X2398" s="21">
        <f>Q2398-V2398</f>
        <v/>
      </c>
      <c r="Y2398" s="22">
        <f>IF(W2398&lt;0,0.9,LOOKUP(W2398,{0,1950001,3300001,6950001,9000001,18000001,40000001},{0.84895,0.7979,0.6958,0.66517,0.56307,0.4916,0.44055}))</f>
        <v/>
      </c>
      <c r="Z2398" s="22">
        <f>IF(X2398&lt;0,0.9,LOOKUP(X2398,{0,1950001,3300001,6950001,9000001,18000001,40000001},{0.84895,0.7979,0.6958,0.66517,0.56307,0.4916,0.44055}))</f>
        <v/>
      </c>
      <c r="AA2398" s="22">
        <f>IF(W2398&lt;0,0,CHOOSE(MATCH(W2398,{0,1950001,3300001,6950001,9000001},1),5.105/84.895,10.21/79.79,20.42/69.58,23.483/66.517,33.693/56.307))</f>
        <v/>
      </c>
      <c r="AB2398" s="21">
        <f>IF(C2398&lt;=2000,0,(MIN(C2398,ROUNDDOWN(F2398*0.3,0))-2000)*0.1)</f>
        <v/>
      </c>
      <c r="AC2398" s="21">
        <f>IF(C2398&lt;=2000,0,MIN((C2398-2000)*Y2398,(R2398+S2398)*0.2))</f>
        <v/>
      </c>
      <c r="AD2398" s="21">
        <f>IF(C2398&lt;=2000,0,MIN((C2398-2000)*Z2398,(T2398+U2398)*0.2))</f>
        <v/>
      </c>
      <c r="AE2398" s="21">
        <f>AC2398*AA2398</f>
        <v/>
      </c>
      <c r="AF2398" s="21">
        <f>ROUNDDOWN(R2398,-2)+ROUNDDOWN(S2398,-2)</f>
        <v/>
      </c>
      <c r="AG2398" s="21">
        <f>ROUNDDOWN(MAX(0,R2398-(AB2398+AC2398+AE2398)*0.6),-2)+ROUNDDOWN(MAX(0,S2398-(AB2398+AC2398+AE2398)*0.4),-2)</f>
        <v/>
      </c>
      <c r="AH2398" s="21">
        <f>ROUNDDOWN(MAX(0,T2398-(AB2398+AD2398)*0.6),-2)+ROUNDDOWN(MAX(0,U2398-(AB2398+AD2398)*0.4),-2)</f>
        <v/>
      </c>
      <c r="AI2398" s="21">
        <f>ROUNDDOWN(T2398,-2)+ROUNDDOWN(U2398,-2)</f>
        <v/>
      </c>
      <c r="AJ2398" s="21">
        <f>M2398+AF2398</f>
        <v/>
      </c>
      <c r="AK2398" s="21">
        <f>M2398+AG2398</f>
        <v/>
      </c>
      <c r="AL2398" s="21">
        <f>N2398+AH2398</f>
        <v/>
      </c>
      <c r="AM2398" s="21">
        <f>O2398+AI2398</f>
        <v/>
      </c>
      <c r="AN2398" s="21">
        <f>N2398+AI2398</f>
        <v/>
      </c>
      <c r="AO2398" s="21">
        <f>ROUNDDOWN((R2398+S2398)*0.2/Y2398+2000,0)</f>
        <v/>
      </c>
      <c r="AP2398" s="21">
        <f>ROUNDDOWN((T2398+U2398)*0.2/Z2398+2000,0)</f>
        <v/>
      </c>
      <c r="AQ2398" s="21">
        <f>AL2398-AK2398</f>
        <v/>
      </c>
      <c r="AR2398" s="21">
        <f>AM2398-AK2398</f>
        <v/>
      </c>
      <c r="AS2398" s="21">
        <f>AM2398-AL2398</f>
        <v/>
      </c>
      <c r="AT2398" s="21">
        <f>AK2398+C2398-AJ2398</f>
        <v/>
      </c>
      <c r="AU2398" s="21">
        <f>AL2398+C2398-AM2398</f>
        <v/>
      </c>
      <c r="AV2398" s="21">
        <f>AN2398+C2398-AM2398</f>
        <v/>
      </c>
    </row>
    <row r="2399">
      <c r="A2399" t="inlineStr">
        <is>
          <t>1万円刻み</t>
        </is>
      </c>
      <c r="B2399" s="21">
        <f>'5_1万円刻み'!$A$636</f>
        <v/>
      </c>
      <c r="C2399" s="21">
        <f>AO2399</f>
        <v/>
      </c>
      <c r="D2399" s="21" t="n">
        <v>0</v>
      </c>
      <c r="E2399" s="21">
        <f>ROUND(MIN(B2399/12,650000)*12*0.0915+MIN(B2399/12,1390000)*12*(0.0504+0)+B2399*0.005,0)</f>
        <v/>
      </c>
      <c r="F2399" s="21">
        <f>IF(B2399&lt;741000,0,IF(B2399&lt;2191000,B2399-740000,IF(B2399&lt;2193000,1451000,IF(B2399&lt;2196000,1453000,IF(B2399&lt;2200000,1456000,IF(B2399&lt;3600000,ROUND(ROUNDDOWN(B2399/4,-3)*2.8,0)-80000,IF(B2399&lt;6600000,ROUND(ROUNDDOWN(B2399/4,-3)*3.2,0)-440000,IF(B2399&lt;8500000,ROUNDDOWN(B2399*0.9,0)-1100000,B2399-1950000))))))))</f>
        <v/>
      </c>
      <c r="G2399" s="21">
        <f>IF(F2399&gt;23500000,NA(),IF(F2399&lt;=4890000,1040000,IF(F2399&lt;=6550000,670000,620000)))</f>
        <v/>
      </c>
      <c r="H2399" s="21">
        <f>IF(D2399&lt;=0,0,MAX(0,MIN(2000000,D2399-MIN(100000,ROUNDDOWN(F2399*0.05,0)))))</f>
        <v/>
      </c>
      <c r="I2399" s="21">
        <f>IF(C2399&lt;=2000,0,MIN(C2399,ROUNDDOWN(F2399*0.4,0))-2000)</f>
        <v/>
      </c>
      <c r="J2399" s="21">
        <f>MAX(0,ROUNDDOWN(F2399-E2399-G2399,-3))</f>
        <v/>
      </c>
      <c r="K2399" s="21">
        <f>MAX(0,ROUNDDOWN(F2399-E2399-G2399-H2399-I2399,-3))</f>
        <v/>
      </c>
      <c r="L2399" s="21">
        <f>MAX(0,ROUNDDOWN(F2399-E2399-G2399-H2399,-3))</f>
        <v/>
      </c>
      <c r="M2399" s="21">
        <f>IF(J2399&lt;=0,0,ROUNDDOWN((J2399*LOOKUP(J2399,{0,1950001,3300001,6950001,9000001,18000001,40000001},{0.05,0.1,0.2,0.23,0.33,0.4,0.45})-LOOKUP(J2399,{0,1950001,3300001,6950001,9000001,18000001,40000001},{0,97500,427500,636000,1536000,2796000,4796000}))*1.021,-2))</f>
        <v/>
      </c>
      <c r="N2399" s="21">
        <f>IF(K2399&lt;=0,0,ROUNDDOWN((K2399*LOOKUP(K2399,{0,1950001,3300001,6950001,9000001,18000001,40000001},{0.05,0.1,0.2,0.23,0.33,0.4,0.45})-LOOKUP(K2399,{0,1950001,3300001,6950001,9000001,18000001,40000001},{0,97500,427500,636000,1536000,2796000,4796000}))*1.021,-2))</f>
        <v/>
      </c>
      <c r="O2399" s="21">
        <f>IF(L2399&lt;=0,0,ROUNDDOWN((L2399*LOOKUP(L2399,{0,1950001,3300001,6950001,9000001,18000001,40000001},{0.05,0.1,0.2,0.23,0.33,0.4,0.45})-LOOKUP(L2399,{0,1950001,3300001,6950001,9000001,18000001,40000001},{0,97500,427500,636000,1536000,2796000,4796000}))*1.021,-2))</f>
        <v/>
      </c>
      <c r="P2399" s="21">
        <f>MAX(0,ROUNDDOWN(F2399-E2399-430000,-3))</f>
        <v/>
      </c>
      <c r="Q2399" s="21">
        <f>MAX(0,ROUNDDOWN(F2399-E2399-430000-H2399,-3))</f>
        <v/>
      </c>
      <c r="R2399" s="21">
        <f>IF(F2399&lt;=450000,0,MAX(0,P2399*0.06-MIN(50000,P2399)*0.03))</f>
        <v/>
      </c>
      <c r="S2399" s="21">
        <f>IF(F2399&lt;=450000,0,MAX(0,P2399*0.04-MIN(50000,P2399)*0.02))</f>
        <v/>
      </c>
      <c r="T2399" s="21">
        <f>IF(F2399&lt;=450000,0,MAX(0,Q2399*0.06-MIN(50000,Q2399)*0.03))</f>
        <v/>
      </c>
      <c r="U2399" s="21">
        <f>IF(F2399&lt;=450000,0,MAX(0,Q2399*0.04-MIN(50000,Q2399)*0.02))</f>
        <v/>
      </c>
      <c r="V2399" s="21">
        <f>50000+MAX(0,G2399-480000)</f>
        <v/>
      </c>
      <c r="W2399" s="21">
        <f>P2399-V2399</f>
        <v/>
      </c>
      <c r="X2399" s="21">
        <f>Q2399-V2399</f>
        <v/>
      </c>
      <c r="Y2399" s="22">
        <f>IF(W2399&lt;0,0.9,LOOKUP(W2399,{0,1950001,3300001,6950001,9000001,18000001,40000001},{0.84895,0.7979,0.6958,0.66517,0.56307,0.4916,0.44055}))</f>
        <v/>
      </c>
      <c r="Z2399" s="22">
        <f>IF(X2399&lt;0,0.9,LOOKUP(X2399,{0,1950001,3300001,6950001,9000001,18000001,40000001},{0.84895,0.7979,0.6958,0.66517,0.56307,0.4916,0.44055}))</f>
        <v/>
      </c>
      <c r="AA2399" s="22">
        <f>IF(W2399&lt;0,0,CHOOSE(MATCH(W2399,{0,1950001,3300001,6950001,9000001},1),5.105/84.895,10.21/79.79,20.42/69.58,23.483/66.517,33.693/56.307))</f>
        <v/>
      </c>
      <c r="AB2399" s="21">
        <f>IF(C2399&lt;=2000,0,(MIN(C2399,ROUNDDOWN(F2399*0.3,0))-2000)*0.1)</f>
        <v/>
      </c>
      <c r="AC2399" s="21">
        <f>IF(C2399&lt;=2000,0,MIN((C2399-2000)*Y2399,(R2399+S2399)*0.2))</f>
        <v/>
      </c>
      <c r="AD2399" s="21">
        <f>IF(C2399&lt;=2000,0,MIN((C2399-2000)*Z2399,(T2399+U2399)*0.2))</f>
        <v/>
      </c>
      <c r="AE2399" s="21">
        <f>AC2399*AA2399</f>
        <v/>
      </c>
      <c r="AF2399" s="21">
        <f>ROUNDDOWN(R2399,-2)+ROUNDDOWN(S2399,-2)</f>
        <v/>
      </c>
      <c r="AG2399" s="21">
        <f>ROUNDDOWN(MAX(0,R2399-(AB2399+AC2399+AE2399)*0.6),-2)+ROUNDDOWN(MAX(0,S2399-(AB2399+AC2399+AE2399)*0.4),-2)</f>
        <v/>
      </c>
      <c r="AH2399" s="21">
        <f>ROUNDDOWN(MAX(0,T2399-(AB2399+AD2399)*0.6),-2)+ROUNDDOWN(MAX(0,U2399-(AB2399+AD2399)*0.4),-2)</f>
        <v/>
      </c>
      <c r="AI2399" s="21">
        <f>ROUNDDOWN(T2399,-2)+ROUNDDOWN(U2399,-2)</f>
        <v/>
      </c>
      <c r="AJ2399" s="21">
        <f>M2399+AF2399</f>
        <v/>
      </c>
      <c r="AK2399" s="21">
        <f>M2399+AG2399</f>
        <v/>
      </c>
      <c r="AL2399" s="21">
        <f>N2399+AH2399</f>
        <v/>
      </c>
      <c r="AM2399" s="21">
        <f>O2399+AI2399</f>
        <v/>
      </c>
      <c r="AN2399" s="21">
        <f>N2399+AI2399</f>
        <v/>
      </c>
      <c r="AO2399" s="21">
        <f>ROUNDDOWN((R2399+S2399)*0.2/Y2399+2000,0)</f>
        <v/>
      </c>
      <c r="AP2399" s="21">
        <f>ROUNDDOWN((T2399+U2399)*0.2/Z2399+2000,0)</f>
        <v/>
      </c>
      <c r="AQ2399" s="21">
        <f>AL2399-AK2399</f>
        <v/>
      </c>
      <c r="AR2399" s="21">
        <f>AM2399-AK2399</f>
        <v/>
      </c>
      <c r="AS2399" s="21">
        <f>AM2399-AL2399</f>
        <v/>
      </c>
      <c r="AT2399" s="21">
        <f>AK2399+C2399-AJ2399</f>
        <v/>
      </c>
      <c r="AU2399" s="21">
        <f>AL2399+C2399-AM2399</f>
        <v/>
      </c>
      <c r="AV2399" s="21">
        <f>AN2399+C2399-AM2399</f>
        <v/>
      </c>
    </row>
    <row r="2400">
      <c r="A2400" t="inlineStr">
        <is>
          <t>1万円刻み</t>
        </is>
      </c>
      <c r="B2400" s="21">
        <f>'5_1万円刻み'!$A$637</f>
        <v/>
      </c>
      <c r="C2400" s="21">
        <f>AO2400</f>
        <v/>
      </c>
      <c r="D2400" s="21" t="n">
        <v>0</v>
      </c>
      <c r="E2400" s="21">
        <f>ROUND(MIN(B2400/12,650000)*12*0.0915+MIN(B2400/12,1390000)*12*(0.0504+0)+B2400*0.005,0)</f>
        <v/>
      </c>
      <c r="F2400" s="21">
        <f>IF(B2400&lt;741000,0,IF(B2400&lt;2191000,B2400-740000,IF(B2400&lt;2193000,1451000,IF(B2400&lt;2196000,1453000,IF(B2400&lt;2200000,1456000,IF(B2400&lt;3600000,ROUND(ROUNDDOWN(B2400/4,-3)*2.8,0)-80000,IF(B2400&lt;6600000,ROUND(ROUNDDOWN(B2400/4,-3)*3.2,0)-440000,IF(B2400&lt;8500000,ROUNDDOWN(B2400*0.9,0)-1100000,B2400-1950000))))))))</f>
        <v/>
      </c>
      <c r="G2400" s="21">
        <f>IF(F2400&gt;23500000,NA(),IF(F2400&lt;=4890000,1040000,IF(F2400&lt;=6550000,670000,620000)))</f>
        <v/>
      </c>
      <c r="H2400" s="21">
        <f>IF(D2400&lt;=0,0,MAX(0,MIN(2000000,D2400-MIN(100000,ROUNDDOWN(F2400*0.05,0)))))</f>
        <v/>
      </c>
      <c r="I2400" s="21">
        <f>IF(C2400&lt;=2000,0,MIN(C2400,ROUNDDOWN(F2400*0.4,0))-2000)</f>
        <v/>
      </c>
      <c r="J2400" s="21">
        <f>MAX(0,ROUNDDOWN(F2400-E2400-G2400,-3))</f>
        <v/>
      </c>
      <c r="K2400" s="21">
        <f>MAX(0,ROUNDDOWN(F2400-E2400-G2400-H2400-I2400,-3))</f>
        <v/>
      </c>
      <c r="L2400" s="21">
        <f>MAX(0,ROUNDDOWN(F2400-E2400-G2400-H2400,-3))</f>
        <v/>
      </c>
      <c r="M2400" s="21">
        <f>IF(J2400&lt;=0,0,ROUNDDOWN((J2400*LOOKUP(J2400,{0,1950001,3300001,6950001,9000001,18000001,40000001},{0.05,0.1,0.2,0.23,0.33,0.4,0.45})-LOOKUP(J2400,{0,1950001,3300001,6950001,9000001,18000001,40000001},{0,97500,427500,636000,1536000,2796000,4796000}))*1.021,-2))</f>
        <v/>
      </c>
      <c r="N2400" s="21">
        <f>IF(K2400&lt;=0,0,ROUNDDOWN((K2400*LOOKUP(K2400,{0,1950001,3300001,6950001,9000001,18000001,40000001},{0.05,0.1,0.2,0.23,0.33,0.4,0.45})-LOOKUP(K2400,{0,1950001,3300001,6950001,9000001,18000001,40000001},{0,97500,427500,636000,1536000,2796000,4796000}))*1.021,-2))</f>
        <v/>
      </c>
      <c r="O2400" s="21">
        <f>IF(L2400&lt;=0,0,ROUNDDOWN((L2400*LOOKUP(L2400,{0,1950001,3300001,6950001,9000001,18000001,40000001},{0.05,0.1,0.2,0.23,0.33,0.4,0.45})-LOOKUP(L2400,{0,1950001,3300001,6950001,9000001,18000001,40000001},{0,97500,427500,636000,1536000,2796000,4796000}))*1.021,-2))</f>
        <v/>
      </c>
      <c r="P2400" s="21">
        <f>MAX(0,ROUNDDOWN(F2400-E2400-430000,-3))</f>
        <v/>
      </c>
      <c r="Q2400" s="21">
        <f>MAX(0,ROUNDDOWN(F2400-E2400-430000-H2400,-3))</f>
        <v/>
      </c>
      <c r="R2400" s="21">
        <f>IF(F2400&lt;=450000,0,MAX(0,P2400*0.06-MIN(50000,P2400)*0.03))</f>
        <v/>
      </c>
      <c r="S2400" s="21">
        <f>IF(F2400&lt;=450000,0,MAX(0,P2400*0.04-MIN(50000,P2400)*0.02))</f>
        <v/>
      </c>
      <c r="T2400" s="21">
        <f>IF(F2400&lt;=450000,0,MAX(0,Q2400*0.06-MIN(50000,Q2400)*0.03))</f>
        <v/>
      </c>
      <c r="U2400" s="21">
        <f>IF(F2400&lt;=450000,0,MAX(0,Q2400*0.04-MIN(50000,Q2400)*0.02))</f>
        <v/>
      </c>
      <c r="V2400" s="21">
        <f>50000+MAX(0,G2400-480000)</f>
        <v/>
      </c>
      <c r="W2400" s="21">
        <f>P2400-V2400</f>
        <v/>
      </c>
      <c r="X2400" s="21">
        <f>Q2400-V2400</f>
        <v/>
      </c>
      <c r="Y2400" s="22">
        <f>IF(W2400&lt;0,0.9,LOOKUP(W2400,{0,1950001,3300001,6950001,9000001,18000001,40000001},{0.84895,0.7979,0.6958,0.66517,0.56307,0.4916,0.44055}))</f>
        <v/>
      </c>
      <c r="Z2400" s="22">
        <f>IF(X2400&lt;0,0.9,LOOKUP(X2400,{0,1950001,3300001,6950001,9000001,18000001,40000001},{0.84895,0.7979,0.6958,0.66517,0.56307,0.4916,0.44055}))</f>
        <v/>
      </c>
      <c r="AA2400" s="22">
        <f>IF(W2400&lt;0,0,CHOOSE(MATCH(W2400,{0,1950001,3300001,6950001,9000001},1),5.105/84.895,10.21/79.79,20.42/69.58,23.483/66.517,33.693/56.307))</f>
        <v/>
      </c>
      <c r="AB2400" s="21">
        <f>IF(C2400&lt;=2000,0,(MIN(C2400,ROUNDDOWN(F2400*0.3,0))-2000)*0.1)</f>
        <v/>
      </c>
      <c r="AC2400" s="21">
        <f>IF(C2400&lt;=2000,0,MIN((C2400-2000)*Y2400,(R2400+S2400)*0.2))</f>
        <v/>
      </c>
      <c r="AD2400" s="21">
        <f>IF(C2400&lt;=2000,0,MIN((C2400-2000)*Z2400,(T2400+U2400)*0.2))</f>
        <v/>
      </c>
      <c r="AE2400" s="21">
        <f>AC2400*AA2400</f>
        <v/>
      </c>
      <c r="AF2400" s="21">
        <f>ROUNDDOWN(R2400,-2)+ROUNDDOWN(S2400,-2)</f>
        <v/>
      </c>
      <c r="AG2400" s="21">
        <f>ROUNDDOWN(MAX(0,R2400-(AB2400+AC2400+AE2400)*0.6),-2)+ROUNDDOWN(MAX(0,S2400-(AB2400+AC2400+AE2400)*0.4),-2)</f>
        <v/>
      </c>
      <c r="AH2400" s="21">
        <f>ROUNDDOWN(MAX(0,T2400-(AB2400+AD2400)*0.6),-2)+ROUNDDOWN(MAX(0,U2400-(AB2400+AD2400)*0.4),-2)</f>
        <v/>
      </c>
      <c r="AI2400" s="21">
        <f>ROUNDDOWN(T2400,-2)+ROUNDDOWN(U2400,-2)</f>
        <v/>
      </c>
      <c r="AJ2400" s="21">
        <f>M2400+AF2400</f>
        <v/>
      </c>
      <c r="AK2400" s="21">
        <f>M2400+AG2400</f>
        <v/>
      </c>
      <c r="AL2400" s="21">
        <f>N2400+AH2400</f>
        <v/>
      </c>
      <c r="AM2400" s="21">
        <f>O2400+AI2400</f>
        <v/>
      </c>
      <c r="AN2400" s="21">
        <f>N2400+AI2400</f>
        <v/>
      </c>
      <c r="AO2400" s="21">
        <f>ROUNDDOWN((R2400+S2400)*0.2/Y2400+2000,0)</f>
        <v/>
      </c>
      <c r="AP2400" s="21">
        <f>ROUNDDOWN((T2400+U2400)*0.2/Z2400+2000,0)</f>
        <v/>
      </c>
      <c r="AQ2400" s="21">
        <f>AL2400-AK2400</f>
        <v/>
      </c>
      <c r="AR2400" s="21">
        <f>AM2400-AK2400</f>
        <v/>
      </c>
      <c r="AS2400" s="21">
        <f>AM2400-AL2400</f>
        <v/>
      </c>
      <c r="AT2400" s="21">
        <f>AK2400+C2400-AJ2400</f>
        <v/>
      </c>
      <c r="AU2400" s="21">
        <f>AL2400+C2400-AM2400</f>
        <v/>
      </c>
      <c r="AV2400" s="21">
        <f>AN2400+C2400-AM2400</f>
        <v/>
      </c>
    </row>
    <row r="2401">
      <c r="A2401" t="inlineStr">
        <is>
          <t>1万円刻み</t>
        </is>
      </c>
      <c r="B2401" s="21">
        <f>'5_1万円刻み'!$A$638</f>
        <v/>
      </c>
      <c r="C2401" s="21">
        <f>AO2401</f>
        <v/>
      </c>
      <c r="D2401" s="21" t="n">
        <v>0</v>
      </c>
      <c r="E2401" s="21">
        <f>ROUND(MIN(B2401/12,650000)*12*0.0915+MIN(B2401/12,1390000)*12*(0.0504+0)+B2401*0.005,0)</f>
        <v/>
      </c>
      <c r="F2401" s="21">
        <f>IF(B2401&lt;741000,0,IF(B2401&lt;2191000,B2401-740000,IF(B2401&lt;2193000,1451000,IF(B2401&lt;2196000,1453000,IF(B2401&lt;2200000,1456000,IF(B2401&lt;3600000,ROUND(ROUNDDOWN(B2401/4,-3)*2.8,0)-80000,IF(B2401&lt;6600000,ROUND(ROUNDDOWN(B2401/4,-3)*3.2,0)-440000,IF(B2401&lt;8500000,ROUNDDOWN(B2401*0.9,0)-1100000,B2401-1950000))))))))</f>
        <v/>
      </c>
      <c r="G2401" s="21">
        <f>IF(F2401&gt;23500000,NA(),IF(F2401&lt;=4890000,1040000,IF(F2401&lt;=6550000,670000,620000)))</f>
        <v/>
      </c>
      <c r="H2401" s="21">
        <f>IF(D2401&lt;=0,0,MAX(0,MIN(2000000,D2401-MIN(100000,ROUNDDOWN(F2401*0.05,0)))))</f>
        <v/>
      </c>
      <c r="I2401" s="21">
        <f>IF(C2401&lt;=2000,0,MIN(C2401,ROUNDDOWN(F2401*0.4,0))-2000)</f>
        <v/>
      </c>
      <c r="J2401" s="21">
        <f>MAX(0,ROUNDDOWN(F2401-E2401-G2401,-3))</f>
        <v/>
      </c>
      <c r="K2401" s="21">
        <f>MAX(0,ROUNDDOWN(F2401-E2401-G2401-H2401-I2401,-3))</f>
        <v/>
      </c>
      <c r="L2401" s="21">
        <f>MAX(0,ROUNDDOWN(F2401-E2401-G2401-H2401,-3))</f>
        <v/>
      </c>
      <c r="M2401" s="21">
        <f>IF(J2401&lt;=0,0,ROUNDDOWN((J2401*LOOKUP(J2401,{0,1950001,3300001,6950001,9000001,18000001,40000001},{0.05,0.1,0.2,0.23,0.33,0.4,0.45})-LOOKUP(J2401,{0,1950001,3300001,6950001,9000001,18000001,40000001},{0,97500,427500,636000,1536000,2796000,4796000}))*1.021,-2))</f>
        <v/>
      </c>
      <c r="N2401" s="21">
        <f>IF(K2401&lt;=0,0,ROUNDDOWN((K2401*LOOKUP(K2401,{0,1950001,3300001,6950001,9000001,18000001,40000001},{0.05,0.1,0.2,0.23,0.33,0.4,0.45})-LOOKUP(K2401,{0,1950001,3300001,6950001,9000001,18000001,40000001},{0,97500,427500,636000,1536000,2796000,4796000}))*1.021,-2))</f>
        <v/>
      </c>
      <c r="O2401" s="21">
        <f>IF(L2401&lt;=0,0,ROUNDDOWN((L2401*LOOKUP(L2401,{0,1950001,3300001,6950001,9000001,18000001,40000001},{0.05,0.1,0.2,0.23,0.33,0.4,0.45})-LOOKUP(L2401,{0,1950001,3300001,6950001,9000001,18000001,40000001},{0,97500,427500,636000,1536000,2796000,4796000}))*1.021,-2))</f>
        <v/>
      </c>
      <c r="P2401" s="21">
        <f>MAX(0,ROUNDDOWN(F2401-E2401-430000,-3))</f>
        <v/>
      </c>
      <c r="Q2401" s="21">
        <f>MAX(0,ROUNDDOWN(F2401-E2401-430000-H2401,-3))</f>
        <v/>
      </c>
      <c r="R2401" s="21">
        <f>IF(F2401&lt;=450000,0,MAX(0,P2401*0.06-MIN(50000,P2401)*0.03))</f>
        <v/>
      </c>
      <c r="S2401" s="21">
        <f>IF(F2401&lt;=450000,0,MAX(0,P2401*0.04-MIN(50000,P2401)*0.02))</f>
        <v/>
      </c>
      <c r="T2401" s="21">
        <f>IF(F2401&lt;=450000,0,MAX(0,Q2401*0.06-MIN(50000,Q2401)*0.03))</f>
        <v/>
      </c>
      <c r="U2401" s="21">
        <f>IF(F2401&lt;=450000,0,MAX(0,Q2401*0.04-MIN(50000,Q2401)*0.02))</f>
        <v/>
      </c>
      <c r="V2401" s="21">
        <f>50000+MAX(0,G2401-480000)</f>
        <v/>
      </c>
      <c r="W2401" s="21">
        <f>P2401-V2401</f>
        <v/>
      </c>
      <c r="X2401" s="21">
        <f>Q2401-V2401</f>
        <v/>
      </c>
      <c r="Y2401" s="22">
        <f>IF(W2401&lt;0,0.9,LOOKUP(W2401,{0,1950001,3300001,6950001,9000001,18000001,40000001},{0.84895,0.7979,0.6958,0.66517,0.56307,0.4916,0.44055}))</f>
        <v/>
      </c>
      <c r="Z2401" s="22">
        <f>IF(X2401&lt;0,0.9,LOOKUP(X2401,{0,1950001,3300001,6950001,9000001,18000001,40000001},{0.84895,0.7979,0.6958,0.66517,0.56307,0.4916,0.44055}))</f>
        <v/>
      </c>
      <c r="AA2401" s="22">
        <f>IF(W2401&lt;0,0,CHOOSE(MATCH(W2401,{0,1950001,3300001,6950001,9000001},1),5.105/84.895,10.21/79.79,20.42/69.58,23.483/66.517,33.693/56.307))</f>
        <v/>
      </c>
      <c r="AB2401" s="21">
        <f>IF(C2401&lt;=2000,0,(MIN(C2401,ROUNDDOWN(F2401*0.3,0))-2000)*0.1)</f>
        <v/>
      </c>
      <c r="AC2401" s="21">
        <f>IF(C2401&lt;=2000,0,MIN((C2401-2000)*Y2401,(R2401+S2401)*0.2))</f>
        <v/>
      </c>
      <c r="AD2401" s="21">
        <f>IF(C2401&lt;=2000,0,MIN((C2401-2000)*Z2401,(T2401+U2401)*0.2))</f>
        <v/>
      </c>
      <c r="AE2401" s="21">
        <f>AC2401*AA2401</f>
        <v/>
      </c>
      <c r="AF2401" s="21">
        <f>ROUNDDOWN(R2401,-2)+ROUNDDOWN(S2401,-2)</f>
        <v/>
      </c>
      <c r="AG2401" s="21">
        <f>ROUNDDOWN(MAX(0,R2401-(AB2401+AC2401+AE2401)*0.6),-2)+ROUNDDOWN(MAX(0,S2401-(AB2401+AC2401+AE2401)*0.4),-2)</f>
        <v/>
      </c>
      <c r="AH2401" s="21">
        <f>ROUNDDOWN(MAX(0,T2401-(AB2401+AD2401)*0.6),-2)+ROUNDDOWN(MAX(0,U2401-(AB2401+AD2401)*0.4),-2)</f>
        <v/>
      </c>
      <c r="AI2401" s="21">
        <f>ROUNDDOWN(T2401,-2)+ROUNDDOWN(U2401,-2)</f>
        <v/>
      </c>
      <c r="AJ2401" s="21">
        <f>M2401+AF2401</f>
        <v/>
      </c>
      <c r="AK2401" s="21">
        <f>M2401+AG2401</f>
        <v/>
      </c>
      <c r="AL2401" s="21">
        <f>N2401+AH2401</f>
        <v/>
      </c>
      <c r="AM2401" s="21">
        <f>O2401+AI2401</f>
        <v/>
      </c>
      <c r="AN2401" s="21">
        <f>N2401+AI2401</f>
        <v/>
      </c>
      <c r="AO2401" s="21">
        <f>ROUNDDOWN((R2401+S2401)*0.2/Y2401+2000,0)</f>
        <v/>
      </c>
      <c r="AP2401" s="21">
        <f>ROUNDDOWN((T2401+U2401)*0.2/Z2401+2000,0)</f>
        <v/>
      </c>
      <c r="AQ2401" s="21">
        <f>AL2401-AK2401</f>
        <v/>
      </c>
      <c r="AR2401" s="21">
        <f>AM2401-AK2401</f>
        <v/>
      </c>
      <c r="AS2401" s="21">
        <f>AM2401-AL2401</f>
        <v/>
      </c>
      <c r="AT2401" s="21">
        <f>AK2401+C2401-AJ2401</f>
        <v/>
      </c>
      <c r="AU2401" s="21">
        <f>AL2401+C2401-AM2401</f>
        <v/>
      </c>
      <c r="AV2401" s="21">
        <f>AN2401+C2401-AM2401</f>
        <v/>
      </c>
    </row>
    <row r="2402">
      <c r="A2402" t="inlineStr">
        <is>
          <t>1万円刻み</t>
        </is>
      </c>
      <c r="B2402" s="21">
        <f>'5_1万円刻み'!$A$639</f>
        <v/>
      </c>
      <c r="C2402" s="21">
        <f>AO2402</f>
        <v/>
      </c>
      <c r="D2402" s="21" t="n">
        <v>0</v>
      </c>
      <c r="E2402" s="21">
        <f>ROUND(MIN(B2402/12,650000)*12*0.0915+MIN(B2402/12,1390000)*12*(0.0504+0)+B2402*0.005,0)</f>
        <v/>
      </c>
      <c r="F2402" s="21">
        <f>IF(B2402&lt;741000,0,IF(B2402&lt;2191000,B2402-740000,IF(B2402&lt;2193000,1451000,IF(B2402&lt;2196000,1453000,IF(B2402&lt;2200000,1456000,IF(B2402&lt;3600000,ROUND(ROUNDDOWN(B2402/4,-3)*2.8,0)-80000,IF(B2402&lt;6600000,ROUND(ROUNDDOWN(B2402/4,-3)*3.2,0)-440000,IF(B2402&lt;8500000,ROUNDDOWN(B2402*0.9,0)-1100000,B2402-1950000))))))))</f>
        <v/>
      </c>
      <c r="G2402" s="21">
        <f>IF(F2402&gt;23500000,NA(),IF(F2402&lt;=4890000,1040000,IF(F2402&lt;=6550000,670000,620000)))</f>
        <v/>
      </c>
      <c r="H2402" s="21">
        <f>IF(D2402&lt;=0,0,MAX(0,MIN(2000000,D2402-MIN(100000,ROUNDDOWN(F2402*0.05,0)))))</f>
        <v/>
      </c>
      <c r="I2402" s="21">
        <f>IF(C2402&lt;=2000,0,MIN(C2402,ROUNDDOWN(F2402*0.4,0))-2000)</f>
        <v/>
      </c>
      <c r="J2402" s="21">
        <f>MAX(0,ROUNDDOWN(F2402-E2402-G2402,-3))</f>
        <v/>
      </c>
      <c r="K2402" s="21">
        <f>MAX(0,ROUNDDOWN(F2402-E2402-G2402-H2402-I2402,-3))</f>
        <v/>
      </c>
      <c r="L2402" s="21">
        <f>MAX(0,ROUNDDOWN(F2402-E2402-G2402-H2402,-3))</f>
        <v/>
      </c>
      <c r="M2402" s="21">
        <f>IF(J2402&lt;=0,0,ROUNDDOWN((J2402*LOOKUP(J2402,{0,1950001,3300001,6950001,9000001,18000001,40000001},{0.05,0.1,0.2,0.23,0.33,0.4,0.45})-LOOKUP(J2402,{0,1950001,3300001,6950001,9000001,18000001,40000001},{0,97500,427500,636000,1536000,2796000,4796000}))*1.021,-2))</f>
        <v/>
      </c>
      <c r="N2402" s="21">
        <f>IF(K2402&lt;=0,0,ROUNDDOWN((K2402*LOOKUP(K2402,{0,1950001,3300001,6950001,9000001,18000001,40000001},{0.05,0.1,0.2,0.23,0.33,0.4,0.45})-LOOKUP(K2402,{0,1950001,3300001,6950001,9000001,18000001,40000001},{0,97500,427500,636000,1536000,2796000,4796000}))*1.021,-2))</f>
        <v/>
      </c>
      <c r="O2402" s="21">
        <f>IF(L2402&lt;=0,0,ROUNDDOWN((L2402*LOOKUP(L2402,{0,1950001,3300001,6950001,9000001,18000001,40000001},{0.05,0.1,0.2,0.23,0.33,0.4,0.45})-LOOKUP(L2402,{0,1950001,3300001,6950001,9000001,18000001,40000001},{0,97500,427500,636000,1536000,2796000,4796000}))*1.021,-2))</f>
        <v/>
      </c>
      <c r="P2402" s="21">
        <f>MAX(0,ROUNDDOWN(F2402-E2402-430000,-3))</f>
        <v/>
      </c>
      <c r="Q2402" s="21">
        <f>MAX(0,ROUNDDOWN(F2402-E2402-430000-H2402,-3))</f>
        <v/>
      </c>
      <c r="R2402" s="21">
        <f>IF(F2402&lt;=450000,0,MAX(0,P2402*0.06-MIN(50000,P2402)*0.03))</f>
        <v/>
      </c>
      <c r="S2402" s="21">
        <f>IF(F2402&lt;=450000,0,MAX(0,P2402*0.04-MIN(50000,P2402)*0.02))</f>
        <v/>
      </c>
      <c r="T2402" s="21">
        <f>IF(F2402&lt;=450000,0,MAX(0,Q2402*0.06-MIN(50000,Q2402)*0.03))</f>
        <v/>
      </c>
      <c r="U2402" s="21">
        <f>IF(F2402&lt;=450000,0,MAX(0,Q2402*0.04-MIN(50000,Q2402)*0.02))</f>
        <v/>
      </c>
      <c r="V2402" s="21">
        <f>50000+MAX(0,G2402-480000)</f>
        <v/>
      </c>
      <c r="W2402" s="21">
        <f>P2402-V2402</f>
        <v/>
      </c>
      <c r="X2402" s="21">
        <f>Q2402-V2402</f>
        <v/>
      </c>
      <c r="Y2402" s="22">
        <f>IF(W2402&lt;0,0.9,LOOKUP(W2402,{0,1950001,3300001,6950001,9000001,18000001,40000001},{0.84895,0.7979,0.6958,0.66517,0.56307,0.4916,0.44055}))</f>
        <v/>
      </c>
      <c r="Z2402" s="22">
        <f>IF(X2402&lt;0,0.9,LOOKUP(X2402,{0,1950001,3300001,6950001,9000001,18000001,40000001},{0.84895,0.7979,0.6958,0.66517,0.56307,0.4916,0.44055}))</f>
        <v/>
      </c>
      <c r="AA2402" s="22">
        <f>IF(W2402&lt;0,0,CHOOSE(MATCH(W2402,{0,1950001,3300001,6950001,9000001},1),5.105/84.895,10.21/79.79,20.42/69.58,23.483/66.517,33.693/56.307))</f>
        <v/>
      </c>
      <c r="AB2402" s="21">
        <f>IF(C2402&lt;=2000,0,(MIN(C2402,ROUNDDOWN(F2402*0.3,0))-2000)*0.1)</f>
        <v/>
      </c>
      <c r="AC2402" s="21">
        <f>IF(C2402&lt;=2000,0,MIN((C2402-2000)*Y2402,(R2402+S2402)*0.2))</f>
        <v/>
      </c>
      <c r="AD2402" s="21">
        <f>IF(C2402&lt;=2000,0,MIN((C2402-2000)*Z2402,(T2402+U2402)*0.2))</f>
        <v/>
      </c>
      <c r="AE2402" s="21">
        <f>AC2402*AA2402</f>
        <v/>
      </c>
      <c r="AF2402" s="21">
        <f>ROUNDDOWN(R2402,-2)+ROUNDDOWN(S2402,-2)</f>
        <v/>
      </c>
      <c r="AG2402" s="21">
        <f>ROUNDDOWN(MAX(0,R2402-(AB2402+AC2402+AE2402)*0.6),-2)+ROUNDDOWN(MAX(0,S2402-(AB2402+AC2402+AE2402)*0.4),-2)</f>
        <v/>
      </c>
      <c r="AH2402" s="21">
        <f>ROUNDDOWN(MAX(0,T2402-(AB2402+AD2402)*0.6),-2)+ROUNDDOWN(MAX(0,U2402-(AB2402+AD2402)*0.4),-2)</f>
        <v/>
      </c>
      <c r="AI2402" s="21">
        <f>ROUNDDOWN(T2402,-2)+ROUNDDOWN(U2402,-2)</f>
        <v/>
      </c>
      <c r="AJ2402" s="21">
        <f>M2402+AF2402</f>
        <v/>
      </c>
      <c r="AK2402" s="21">
        <f>M2402+AG2402</f>
        <v/>
      </c>
      <c r="AL2402" s="21">
        <f>N2402+AH2402</f>
        <v/>
      </c>
      <c r="AM2402" s="21">
        <f>O2402+AI2402</f>
        <v/>
      </c>
      <c r="AN2402" s="21">
        <f>N2402+AI2402</f>
        <v/>
      </c>
      <c r="AO2402" s="21">
        <f>ROUNDDOWN((R2402+S2402)*0.2/Y2402+2000,0)</f>
        <v/>
      </c>
      <c r="AP2402" s="21">
        <f>ROUNDDOWN((T2402+U2402)*0.2/Z2402+2000,0)</f>
        <v/>
      </c>
      <c r="AQ2402" s="21">
        <f>AL2402-AK2402</f>
        <v/>
      </c>
      <c r="AR2402" s="21">
        <f>AM2402-AK2402</f>
        <v/>
      </c>
      <c r="AS2402" s="21">
        <f>AM2402-AL2402</f>
        <v/>
      </c>
      <c r="AT2402" s="21">
        <f>AK2402+C2402-AJ2402</f>
        <v/>
      </c>
      <c r="AU2402" s="21">
        <f>AL2402+C2402-AM2402</f>
        <v/>
      </c>
      <c r="AV2402" s="21">
        <f>AN2402+C2402-AM2402</f>
        <v/>
      </c>
    </row>
    <row r="2403">
      <c r="A2403" t="inlineStr">
        <is>
          <t>1万円刻み</t>
        </is>
      </c>
      <c r="B2403" s="21">
        <f>'5_1万円刻み'!$A$640</f>
        <v/>
      </c>
      <c r="C2403" s="21">
        <f>AO2403</f>
        <v/>
      </c>
      <c r="D2403" s="21" t="n">
        <v>0</v>
      </c>
      <c r="E2403" s="21">
        <f>ROUND(MIN(B2403/12,650000)*12*0.0915+MIN(B2403/12,1390000)*12*(0.0504+0)+B2403*0.005,0)</f>
        <v/>
      </c>
      <c r="F2403" s="21">
        <f>IF(B2403&lt;741000,0,IF(B2403&lt;2191000,B2403-740000,IF(B2403&lt;2193000,1451000,IF(B2403&lt;2196000,1453000,IF(B2403&lt;2200000,1456000,IF(B2403&lt;3600000,ROUND(ROUNDDOWN(B2403/4,-3)*2.8,0)-80000,IF(B2403&lt;6600000,ROUND(ROUNDDOWN(B2403/4,-3)*3.2,0)-440000,IF(B2403&lt;8500000,ROUNDDOWN(B2403*0.9,0)-1100000,B2403-1950000))))))))</f>
        <v/>
      </c>
      <c r="G2403" s="21">
        <f>IF(F2403&gt;23500000,NA(),IF(F2403&lt;=4890000,1040000,IF(F2403&lt;=6550000,670000,620000)))</f>
        <v/>
      </c>
      <c r="H2403" s="21">
        <f>IF(D2403&lt;=0,0,MAX(0,MIN(2000000,D2403-MIN(100000,ROUNDDOWN(F2403*0.05,0)))))</f>
        <v/>
      </c>
      <c r="I2403" s="21">
        <f>IF(C2403&lt;=2000,0,MIN(C2403,ROUNDDOWN(F2403*0.4,0))-2000)</f>
        <v/>
      </c>
      <c r="J2403" s="21">
        <f>MAX(0,ROUNDDOWN(F2403-E2403-G2403,-3))</f>
        <v/>
      </c>
      <c r="K2403" s="21">
        <f>MAX(0,ROUNDDOWN(F2403-E2403-G2403-H2403-I2403,-3))</f>
        <v/>
      </c>
      <c r="L2403" s="21">
        <f>MAX(0,ROUNDDOWN(F2403-E2403-G2403-H2403,-3))</f>
        <v/>
      </c>
      <c r="M2403" s="21">
        <f>IF(J2403&lt;=0,0,ROUNDDOWN((J2403*LOOKUP(J2403,{0,1950001,3300001,6950001,9000001,18000001,40000001},{0.05,0.1,0.2,0.23,0.33,0.4,0.45})-LOOKUP(J2403,{0,1950001,3300001,6950001,9000001,18000001,40000001},{0,97500,427500,636000,1536000,2796000,4796000}))*1.021,-2))</f>
        <v/>
      </c>
      <c r="N2403" s="21">
        <f>IF(K2403&lt;=0,0,ROUNDDOWN((K2403*LOOKUP(K2403,{0,1950001,3300001,6950001,9000001,18000001,40000001},{0.05,0.1,0.2,0.23,0.33,0.4,0.45})-LOOKUP(K2403,{0,1950001,3300001,6950001,9000001,18000001,40000001},{0,97500,427500,636000,1536000,2796000,4796000}))*1.021,-2))</f>
        <v/>
      </c>
      <c r="O2403" s="21">
        <f>IF(L2403&lt;=0,0,ROUNDDOWN((L2403*LOOKUP(L2403,{0,1950001,3300001,6950001,9000001,18000001,40000001},{0.05,0.1,0.2,0.23,0.33,0.4,0.45})-LOOKUP(L2403,{0,1950001,3300001,6950001,9000001,18000001,40000001},{0,97500,427500,636000,1536000,2796000,4796000}))*1.021,-2))</f>
        <v/>
      </c>
      <c r="P2403" s="21">
        <f>MAX(0,ROUNDDOWN(F2403-E2403-430000,-3))</f>
        <v/>
      </c>
      <c r="Q2403" s="21">
        <f>MAX(0,ROUNDDOWN(F2403-E2403-430000-H2403,-3))</f>
        <v/>
      </c>
      <c r="R2403" s="21">
        <f>IF(F2403&lt;=450000,0,MAX(0,P2403*0.06-MIN(50000,P2403)*0.03))</f>
        <v/>
      </c>
      <c r="S2403" s="21">
        <f>IF(F2403&lt;=450000,0,MAX(0,P2403*0.04-MIN(50000,P2403)*0.02))</f>
        <v/>
      </c>
      <c r="T2403" s="21">
        <f>IF(F2403&lt;=450000,0,MAX(0,Q2403*0.06-MIN(50000,Q2403)*0.03))</f>
        <v/>
      </c>
      <c r="U2403" s="21">
        <f>IF(F2403&lt;=450000,0,MAX(0,Q2403*0.04-MIN(50000,Q2403)*0.02))</f>
        <v/>
      </c>
      <c r="V2403" s="21">
        <f>50000+MAX(0,G2403-480000)</f>
        <v/>
      </c>
      <c r="W2403" s="21">
        <f>P2403-V2403</f>
        <v/>
      </c>
      <c r="X2403" s="21">
        <f>Q2403-V2403</f>
        <v/>
      </c>
      <c r="Y2403" s="22">
        <f>IF(W2403&lt;0,0.9,LOOKUP(W2403,{0,1950001,3300001,6950001,9000001,18000001,40000001},{0.84895,0.7979,0.6958,0.66517,0.56307,0.4916,0.44055}))</f>
        <v/>
      </c>
      <c r="Z2403" s="22">
        <f>IF(X2403&lt;0,0.9,LOOKUP(X2403,{0,1950001,3300001,6950001,9000001,18000001,40000001},{0.84895,0.7979,0.6958,0.66517,0.56307,0.4916,0.44055}))</f>
        <v/>
      </c>
      <c r="AA2403" s="22">
        <f>IF(W2403&lt;0,0,CHOOSE(MATCH(W2403,{0,1950001,3300001,6950001,9000001},1),5.105/84.895,10.21/79.79,20.42/69.58,23.483/66.517,33.693/56.307))</f>
        <v/>
      </c>
      <c r="AB2403" s="21">
        <f>IF(C2403&lt;=2000,0,(MIN(C2403,ROUNDDOWN(F2403*0.3,0))-2000)*0.1)</f>
        <v/>
      </c>
      <c r="AC2403" s="21">
        <f>IF(C2403&lt;=2000,0,MIN((C2403-2000)*Y2403,(R2403+S2403)*0.2))</f>
        <v/>
      </c>
      <c r="AD2403" s="21">
        <f>IF(C2403&lt;=2000,0,MIN((C2403-2000)*Z2403,(T2403+U2403)*0.2))</f>
        <v/>
      </c>
      <c r="AE2403" s="21">
        <f>AC2403*AA2403</f>
        <v/>
      </c>
      <c r="AF2403" s="21">
        <f>ROUNDDOWN(R2403,-2)+ROUNDDOWN(S2403,-2)</f>
        <v/>
      </c>
      <c r="AG2403" s="21">
        <f>ROUNDDOWN(MAX(0,R2403-(AB2403+AC2403+AE2403)*0.6),-2)+ROUNDDOWN(MAX(0,S2403-(AB2403+AC2403+AE2403)*0.4),-2)</f>
        <v/>
      </c>
      <c r="AH2403" s="21">
        <f>ROUNDDOWN(MAX(0,T2403-(AB2403+AD2403)*0.6),-2)+ROUNDDOWN(MAX(0,U2403-(AB2403+AD2403)*0.4),-2)</f>
        <v/>
      </c>
      <c r="AI2403" s="21">
        <f>ROUNDDOWN(T2403,-2)+ROUNDDOWN(U2403,-2)</f>
        <v/>
      </c>
      <c r="AJ2403" s="21">
        <f>M2403+AF2403</f>
        <v/>
      </c>
      <c r="AK2403" s="21">
        <f>M2403+AG2403</f>
        <v/>
      </c>
      <c r="AL2403" s="21">
        <f>N2403+AH2403</f>
        <v/>
      </c>
      <c r="AM2403" s="21">
        <f>O2403+AI2403</f>
        <v/>
      </c>
      <c r="AN2403" s="21">
        <f>N2403+AI2403</f>
        <v/>
      </c>
      <c r="AO2403" s="21">
        <f>ROUNDDOWN((R2403+S2403)*0.2/Y2403+2000,0)</f>
        <v/>
      </c>
      <c r="AP2403" s="21">
        <f>ROUNDDOWN((T2403+U2403)*0.2/Z2403+2000,0)</f>
        <v/>
      </c>
      <c r="AQ2403" s="21">
        <f>AL2403-AK2403</f>
        <v/>
      </c>
      <c r="AR2403" s="21">
        <f>AM2403-AK2403</f>
        <v/>
      </c>
      <c r="AS2403" s="21">
        <f>AM2403-AL2403</f>
        <v/>
      </c>
      <c r="AT2403" s="21">
        <f>AK2403+C2403-AJ2403</f>
        <v/>
      </c>
      <c r="AU2403" s="21">
        <f>AL2403+C2403-AM2403</f>
        <v/>
      </c>
      <c r="AV2403" s="21">
        <f>AN2403+C2403-AM2403</f>
        <v/>
      </c>
    </row>
    <row r="2404">
      <c r="A2404" t="inlineStr">
        <is>
          <t>1万円刻み</t>
        </is>
      </c>
      <c r="B2404" s="21">
        <f>'5_1万円刻み'!$A$641</f>
        <v/>
      </c>
      <c r="C2404" s="21">
        <f>AO2404</f>
        <v/>
      </c>
      <c r="D2404" s="21" t="n">
        <v>0</v>
      </c>
      <c r="E2404" s="21">
        <f>ROUND(MIN(B2404/12,650000)*12*0.0915+MIN(B2404/12,1390000)*12*(0.0504+0)+B2404*0.005,0)</f>
        <v/>
      </c>
      <c r="F2404" s="21">
        <f>IF(B2404&lt;741000,0,IF(B2404&lt;2191000,B2404-740000,IF(B2404&lt;2193000,1451000,IF(B2404&lt;2196000,1453000,IF(B2404&lt;2200000,1456000,IF(B2404&lt;3600000,ROUND(ROUNDDOWN(B2404/4,-3)*2.8,0)-80000,IF(B2404&lt;6600000,ROUND(ROUNDDOWN(B2404/4,-3)*3.2,0)-440000,IF(B2404&lt;8500000,ROUNDDOWN(B2404*0.9,0)-1100000,B2404-1950000))))))))</f>
        <v/>
      </c>
      <c r="G2404" s="21">
        <f>IF(F2404&gt;23500000,NA(),IF(F2404&lt;=4890000,1040000,IF(F2404&lt;=6550000,670000,620000)))</f>
        <v/>
      </c>
      <c r="H2404" s="21">
        <f>IF(D2404&lt;=0,0,MAX(0,MIN(2000000,D2404-MIN(100000,ROUNDDOWN(F2404*0.05,0)))))</f>
        <v/>
      </c>
      <c r="I2404" s="21">
        <f>IF(C2404&lt;=2000,0,MIN(C2404,ROUNDDOWN(F2404*0.4,0))-2000)</f>
        <v/>
      </c>
      <c r="J2404" s="21">
        <f>MAX(0,ROUNDDOWN(F2404-E2404-G2404,-3))</f>
        <v/>
      </c>
      <c r="K2404" s="21">
        <f>MAX(0,ROUNDDOWN(F2404-E2404-G2404-H2404-I2404,-3))</f>
        <v/>
      </c>
      <c r="L2404" s="21">
        <f>MAX(0,ROUNDDOWN(F2404-E2404-G2404-H2404,-3))</f>
        <v/>
      </c>
      <c r="M2404" s="21">
        <f>IF(J2404&lt;=0,0,ROUNDDOWN((J2404*LOOKUP(J2404,{0,1950001,3300001,6950001,9000001,18000001,40000001},{0.05,0.1,0.2,0.23,0.33,0.4,0.45})-LOOKUP(J2404,{0,1950001,3300001,6950001,9000001,18000001,40000001},{0,97500,427500,636000,1536000,2796000,4796000}))*1.021,-2))</f>
        <v/>
      </c>
      <c r="N2404" s="21">
        <f>IF(K2404&lt;=0,0,ROUNDDOWN((K2404*LOOKUP(K2404,{0,1950001,3300001,6950001,9000001,18000001,40000001},{0.05,0.1,0.2,0.23,0.33,0.4,0.45})-LOOKUP(K2404,{0,1950001,3300001,6950001,9000001,18000001,40000001},{0,97500,427500,636000,1536000,2796000,4796000}))*1.021,-2))</f>
        <v/>
      </c>
      <c r="O2404" s="21">
        <f>IF(L2404&lt;=0,0,ROUNDDOWN((L2404*LOOKUP(L2404,{0,1950001,3300001,6950001,9000001,18000001,40000001},{0.05,0.1,0.2,0.23,0.33,0.4,0.45})-LOOKUP(L2404,{0,1950001,3300001,6950001,9000001,18000001,40000001},{0,97500,427500,636000,1536000,2796000,4796000}))*1.021,-2))</f>
        <v/>
      </c>
      <c r="P2404" s="21">
        <f>MAX(0,ROUNDDOWN(F2404-E2404-430000,-3))</f>
        <v/>
      </c>
      <c r="Q2404" s="21">
        <f>MAX(0,ROUNDDOWN(F2404-E2404-430000-H2404,-3))</f>
        <v/>
      </c>
      <c r="R2404" s="21">
        <f>IF(F2404&lt;=450000,0,MAX(0,P2404*0.06-MIN(50000,P2404)*0.03))</f>
        <v/>
      </c>
      <c r="S2404" s="21">
        <f>IF(F2404&lt;=450000,0,MAX(0,P2404*0.04-MIN(50000,P2404)*0.02))</f>
        <v/>
      </c>
      <c r="T2404" s="21">
        <f>IF(F2404&lt;=450000,0,MAX(0,Q2404*0.06-MIN(50000,Q2404)*0.03))</f>
        <v/>
      </c>
      <c r="U2404" s="21">
        <f>IF(F2404&lt;=450000,0,MAX(0,Q2404*0.04-MIN(50000,Q2404)*0.02))</f>
        <v/>
      </c>
      <c r="V2404" s="21">
        <f>50000+MAX(0,G2404-480000)</f>
        <v/>
      </c>
      <c r="W2404" s="21">
        <f>P2404-V2404</f>
        <v/>
      </c>
      <c r="X2404" s="21">
        <f>Q2404-V2404</f>
        <v/>
      </c>
      <c r="Y2404" s="22">
        <f>IF(W2404&lt;0,0.9,LOOKUP(W2404,{0,1950001,3300001,6950001,9000001,18000001,40000001},{0.84895,0.7979,0.6958,0.66517,0.56307,0.4916,0.44055}))</f>
        <v/>
      </c>
      <c r="Z2404" s="22">
        <f>IF(X2404&lt;0,0.9,LOOKUP(X2404,{0,1950001,3300001,6950001,9000001,18000001,40000001},{0.84895,0.7979,0.6958,0.66517,0.56307,0.4916,0.44055}))</f>
        <v/>
      </c>
      <c r="AA2404" s="22">
        <f>IF(W2404&lt;0,0,CHOOSE(MATCH(W2404,{0,1950001,3300001,6950001,9000001},1),5.105/84.895,10.21/79.79,20.42/69.58,23.483/66.517,33.693/56.307))</f>
        <v/>
      </c>
      <c r="AB2404" s="21">
        <f>IF(C2404&lt;=2000,0,(MIN(C2404,ROUNDDOWN(F2404*0.3,0))-2000)*0.1)</f>
        <v/>
      </c>
      <c r="AC2404" s="21">
        <f>IF(C2404&lt;=2000,0,MIN((C2404-2000)*Y2404,(R2404+S2404)*0.2))</f>
        <v/>
      </c>
      <c r="AD2404" s="21">
        <f>IF(C2404&lt;=2000,0,MIN((C2404-2000)*Z2404,(T2404+U2404)*0.2))</f>
        <v/>
      </c>
      <c r="AE2404" s="21">
        <f>AC2404*AA2404</f>
        <v/>
      </c>
      <c r="AF2404" s="21">
        <f>ROUNDDOWN(R2404,-2)+ROUNDDOWN(S2404,-2)</f>
        <v/>
      </c>
      <c r="AG2404" s="21">
        <f>ROUNDDOWN(MAX(0,R2404-(AB2404+AC2404+AE2404)*0.6),-2)+ROUNDDOWN(MAX(0,S2404-(AB2404+AC2404+AE2404)*0.4),-2)</f>
        <v/>
      </c>
      <c r="AH2404" s="21">
        <f>ROUNDDOWN(MAX(0,T2404-(AB2404+AD2404)*0.6),-2)+ROUNDDOWN(MAX(0,U2404-(AB2404+AD2404)*0.4),-2)</f>
        <v/>
      </c>
      <c r="AI2404" s="21">
        <f>ROUNDDOWN(T2404,-2)+ROUNDDOWN(U2404,-2)</f>
        <v/>
      </c>
      <c r="AJ2404" s="21">
        <f>M2404+AF2404</f>
        <v/>
      </c>
      <c r="AK2404" s="21">
        <f>M2404+AG2404</f>
        <v/>
      </c>
      <c r="AL2404" s="21">
        <f>N2404+AH2404</f>
        <v/>
      </c>
      <c r="AM2404" s="21">
        <f>O2404+AI2404</f>
        <v/>
      </c>
      <c r="AN2404" s="21">
        <f>N2404+AI2404</f>
        <v/>
      </c>
      <c r="AO2404" s="21">
        <f>ROUNDDOWN((R2404+S2404)*0.2/Y2404+2000,0)</f>
        <v/>
      </c>
      <c r="AP2404" s="21">
        <f>ROUNDDOWN((T2404+U2404)*0.2/Z2404+2000,0)</f>
        <v/>
      </c>
      <c r="AQ2404" s="21">
        <f>AL2404-AK2404</f>
        <v/>
      </c>
      <c r="AR2404" s="21">
        <f>AM2404-AK2404</f>
        <v/>
      </c>
      <c r="AS2404" s="21">
        <f>AM2404-AL2404</f>
        <v/>
      </c>
      <c r="AT2404" s="21">
        <f>AK2404+C2404-AJ2404</f>
        <v/>
      </c>
      <c r="AU2404" s="21">
        <f>AL2404+C2404-AM2404</f>
        <v/>
      </c>
      <c r="AV2404" s="21">
        <f>AN2404+C2404-AM2404</f>
        <v/>
      </c>
    </row>
    <row r="2405">
      <c r="A2405" t="inlineStr">
        <is>
          <t>1万円刻み</t>
        </is>
      </c>
      <c r="B2405" s="21">
        <f>'5_1万円刻み'!$A$642</f>
        <v/>
      </c>
      <c r="C2405" s="21">
        <f>AO2405</f>
        <v/>
      </c>
      <c r="D2405" s="21" t="n">
        <v>0</v>
      </c>
      <c r="E2405" s="21">
        <f>ROUND(MIN(B2405/12,650000)*12*0.0915+MIN(B2405/12,1390000)*12*(0.0504+0)+B2405*0.005,0)</f>
        <v/>
      </c>
      <c r="F2405" s="21">
        <f>IF(B2405&lt;741000,0,IF(B2405&lt;2191000,B2405-740000,IF(B2405&lt;2193000,1451000,IF(B2405&lt;2196000,1453000,IF(B2405&lt;2200000,1456000,IF(B2405&lt;3600000,ROUND(ROUNDDOWN(B2405/4,-3)*2.8,0)-80000,IF(B2405&lt;6600000,ROUND(ROUNDDOWN(B2405/4,-3)*3.2,0)-440000,IF(B2405&lt;8500000,ROUNDDOWN(B2405*0.9,0)-1100000,B2405-1950000))))))))</f>
        <v/>
      </c>
      <c r="G2405" s="21">
        <f>IF(F2405&gt;23500000,NA(),IF(F2405&lt;=4890000,1040000,IF(F2405&lt;=6550000,670000,620000)))</f>
        <v/>
      </c>
      <c r="H2405" s="21">
        <f>IF(D2405&lt;=0,0,MAX(0,MIN(2000000,D2405-MIN(100000,ROUNDDOWN(F2405*0.05,0)))))</f>
        <v/>
      </c>
      <c r="I2405" s="21">
        <f>IF(C2405&lt;=2000,0,MIN(C2405,ROUNDDOWN(F2405*0.4,0))-2000)</f>
        <v/>
      </c>
      <c r="J2405" s="21">
        <f>MAX(0,ROUNDDOWN(F2405-E2405-G2405,-3))</f>
        <v/>
      </c>
      <c r="K2405" s="21">
        <f>MAX(0,ROUNDDOWN(F2405-E2405-G2405-H2405-I2405,-3))</f>
        <v/>
      </c>
      <c r="L2405" s="21">
        <f>MAX(0,ROUNDDOWN(F2405-E2405-G2405-H2405,-3))</f>
        <v/>
      </c>
      <c r="M2405" s="21">
        <f>IF(J2405&lt;=0,0,ROUNDDOWN((J2405*LOOKUP(J2405,{0,1950001,3300001,6950001,9000001,18000001,40000001},{0.05,0.1,0.2,0.23,0.33,0.4,0.45})-LOOKUP(J2405,{0,1950001,3300001,6950001,9000001,18000001,40000001},{0,97500,427500,636000,1536000,2796000,4796000}))*1.021,-2))</f>
        <v/>
      </c>
      <c r="N2405" s="21">
        <f>IF(K2405&lt;=0,0,ROUNDDOWN((K2405*LOOKUP(K2405,{0,1950001,3300001,6950001,9000001,18000001,40000001},{0.05,0.1,0.2,0.23,0.33,0.4,0.45})-LOOKUP(K2405,{0,1950001,3300001,6950001,9000001,18000001,40000001},{0,97500,427500,636000,1536000,2796000,4796000}))*1.021,-2))</f>
        <v/>
      </c>
      <c r="O2405" s="21">
        <f>IF(L2405&lt;=0,0,ROUNDDOWN((L2405*LOOKUP(L2405,{0,1950001,3300001,6950001,9000001,18000001,40000001},{0.05,0.1,0.2,0.23,0.33,0.4,0.45})-LOOKUP(L2405,{0,1950001,3300001,6950001,9000001,18000001,40000001},{0,97500,427500,636000,1536000,2796000,4796000}))*1.021,-2))</f>
        <v/>
      </c>
      <c r="P2405" s="21">
        <f>MAX(0,ROUNDDOWN(F2405-E2405-430000,-3))</f>
        <v/>
      </c>
      <c r="Q2405" s="21">
        <f>MAX(0,ROUNDDOWN(F2405-E2405-430000-H2405,-3))</f>
        <v/>
      </c>
      <c r="R2405" s="21">
        <f>IF(F2405&lt;=450000,0,MAX(0,P2405*0.06-MIN(50000,P2405)*0.03))</f>
        <v/>
      </c>
      <c r="S2405" s="21">
        <f>IF(F2405&lt;=450000,0,MAX(0,P2405*0.04-MIN(50000,P2405)*0.02))</f>
        <v/>
      </c>
      <c r="T2405" s="21">
        <f>IF(F2405&lt;=450000,0,MAX(0,Q2405*0.06-MIN(50000,Q2405)*0.03))</f>
        <v/>
      </c>
      <c r="U2405" s="21">
        <f>IF(F2405&lt;=450000,0,MAX(0,Q2405*0.04-MIN(50000,Q2405)*0.02))</f>
        <v/>
      </c>
      <c r="V2405" s="21">
        <f>50000+MAX(0,G2405-480000)</f>
        <v/>
      </c>
      <c r="W2405" s="21">
        <f>P2405-V2405</f>
        <v/>
      </c>
      <c r="X2405" s="21">
        <f>Q2405-V2405</f>
        <v/>
      </c>
      <c r="Y2405" s="22">
        <f>IF(W2405&lt;0,0.9,LOOKUP(W2405,{0,1950001,3300001,6950001,9000001,18000001,40000001},{0.84895,0.7979,0.6958,0.66517,0.56307,0.4916,0.44055}))</f>
        <v/>
      </c>
      <c r="Z2405" s="22">
        <f>IF(X2405&lt;0,0.9,LOOKUP(X2405,{0,1950001,3300001,6950001,9000001,18000001,40000001},{0.84895,0.7979,0.6958,0.66517,0.56307,0.4916,0.44055}))</f>
        <v/>
      </c>
      <c r="AA2405" s="22">
        <f>IF(W2405&lt;0,0,CHOOSE(MATCH(W2405,{0,1950001,3300001,6950001,9000001},1),5.105/84.895,10.21/79.79,20.42/69.58,23.483/66.517,33.693/56.307))</f>
        <v/>
      </c>
      <c r="AB2405" s="21">
        <f>IF(C2405&lt;=2000,0,(MIN(C2405,ROUNDDOWN(F2405*0.3,0))-2000)*0.1)</f>
        <v/>
      </c>
      <c r="AC2405" s="21">
        <f>IF(C2405&lt;=2000,0,MIN((C2405-2000)*Y2405,(R2405+S2405)*0.2))</f>
        <v/>
      </c>
      <c r="AD2405" s="21">
        <f>IF(C2405&lt;=2000,0,MIN((C2405-2000)*Z2405,(T2405+U2405)*0.2))</f>
        <v/>
      </c>
      <c r="AE2405" s="21">
        <f>AC2405*AA2405</f>
        <v/>
      </c>
      <c r="AF2405" s="21">
        <f>ROUNDDOWN(R2405,-2)+ROUNDDOWN(S2405,-2)</f>
        <v/>
      </c>
      <c r="AG2405" s="21">
        <f>ROUNDDOWN(MAX(0,R2405-(AB2405+AC2405+AE2405)*0.6),-2)+ROUNDDOWN(MAX(0,S2405-(AB2405+AC2405+AE2405)*0.4),-2)</f>
        <v/>
      </c>
      <c r="AH2405" s="21">
        <f>ROUNDDOWN(MAX(0,T2405-(AB2405+AD2405)*0.6),-2)+ROUNDDOWN(MAX(0,U2405-(AB2405+AD2405)*0.4),-2)</f>
        <v/>
      </c>
      <c r="AI2405" s="21">
        <f>ROUNDDOWN(T2405,-2)+ROUNDDOWN(U2405,-2)</f>
        <v/>
      </c>
      <c r="AJ2405" s="21">
        <f>M2405+AF2405</f>
        <v/>
      </c>
      <c r="AK2405" s="21">
        <f>M2405+AG2405</f>
        <v/>
      </c>
      <c r="AL2405" s="21">
        <f>N2405+AH2405</f>
        <v/>
      </c>
      <c r="AM2405" s="21">
        <f>O2405+AI2405</f>
        <v/>
      </c>
      <c r="AN2405" s="21">
        <f>N2405+AI2405</f>
        <v/>
      </c>
      <c r="AO2405" s="21">
        <f>ROUNDDOWN((R2405+S2405)*0.2/Y2405+2000,0)</f>
        <v/>
      </c>
      <c r="AP2405" s="21">
        <f>ROUNDDOWN((T2405+U2405)*0.2/Z2405+2000,0)</f>
        <v/>
      </c>
      <c r="AQ2405" s="21">
        <f>AL2405-AK2405</f>
        <v/>
      </c>
      <c r="AR2405" s="21">
        <f>AM2405-AK2405</f>
        <v/>
      </c>
      <c r="AS2405" s="21">
        <f>AM2405-AL2405</f>
        <v/>
      </c>
      <c r="AT2405" s="21">
        <f>AK2405+C2405-AJ2405</f>
        <v/>
      </c>
      <c r="AU2405" s="21">
        <f>AL2405+C2405-AM2405</f>
        <v/>
      </c>
      <c r="AV2405" s="21">
        <f>AN2405+C2405-AM2405</f>
        <v/>
      </c>
    </row>
    <row r="2406">
      <c r="A2406" t="inlineStr">
        <is>
          <t>1万円刻み</t>
        </is>
      </c>
      <c r="B2406" s="21">
        <f>'5_1万円刻み'!$A$643</f>
        <v/>
      </c>
      <c r="C2406" s="21">
        <f>AO2406</f>
        <v/>
      </c>
      <c r="D2406" s="21" t="n">
        <v>0</v>
      </c>
      <c r="E2406" s="21">
        <f>ROUND(MIN(B2406/12,650000)*12*0.0915+MIN(B2406/12,1390000)*12*(0.0504+0)+B2406*0.005,0)</f>
        <v/>
      </c>
      <c r="F2406" s="21">
        <f>IF(B2406&lt;741000,0,IF(B2406&lt;2191000,B2406-740000,IF(B2406&lt;2193000,1451000,IF(B2406&lt;2196000,1453000,IF(B2406&lt;2200000,1456000,IF(B2406&lt;3600000,ROUND(ROUNDDOWN(B2406/4,-3)*2.8,0)-80000,IF(B2406&lt;6600000,ROUND(ROUNDDOWN(B2406/4,-3)*3.2,0)-440000,IF(B2406&lt;8500000,ROUNDDOWN(B2406*0.9,0)-1100000,B2406-1950000))))))))</f>
        <v/>
      </c>
      <c r="G2406" s="21">
        <f>IF(F2406&gt;23500000,NA(),IF(F2406&lt;=4890000,1040000,IF(F2406&lt;=6550000,670000,620000)))</f>
        <v/>
      </c>
      <c r="H2406" s="21">
        <f>IF(D2406&lt;=0,0,MAX(0,MIN(2000000,D2406-MIN(100000,ROUNDDOWN(F2406*0.05,0)))))</f>
        <v/>
      </c>
      <c r="I2406" s="21">
        <f>IF(C2406&lt;=2000,0,MIN(C2406,ROUNDDOWN(F2406*0.4,0))-2000)</f>
        <v/>
      </c>
      <c r="J2406" s="21">
        <f>MAX(0,ROUNDDOWN(F2406-E2406-G2406,-3))</f>
        <v/>
      </c>
      <c r="K2406" s="21">
        <f>MAX(0,ROUNDDOWN(F2406-E2406-G2406-H2406-I2406,-3))</f>
        <v/>
      </c>
      <c r="L2406" s="21">
        <f>MAX(0,ROUNDDOWN(F2406-E2406-G2406-H2406,-3))</f>
        <v/>
      </c>
      <c r="M2406" s="21">
        <f>IF(J2406&lt;=0,0,ROUNDDOWN((J2406*LOOKUP(J2406,{0,1950001,3300001,6950001,9000001,18000001,40000001},{0.05,0.1,0.2,0.23,0.33,0.4,0.45})-LOOKUP(J2406,{0,1950001,3300001,6950001,9000001,18000001,40000001},{0,97500,427500,636000,1536000,2796000,4796000}))*1.021,-2))</f>
        <v/>
      </c>
      <c r="N2406" s="21">
        <f>IF(K2406&lt;=0,0,ROUNDDOWN((K2406*LOOKUP(K2406,{0,1950001,3300001,6950001,9000001,18000001,40000001},{0.05,0.1,0.2,0.23,0.33,0.4,0.45})-LOOKUP(K2406,{0,1950001,3300001,6950001,9000001,18000001,40000001},{0,97500,427500,636000,1536000,2796000,4796000}))*1.021,-2))</f>
        <v/>
      </c>
      <c r="O2406" s="21">
        <f>IF(L2406&lt;=0,0,ROUNDDOWN((L2406*LOOKUP(L2406,{0,1950001,3300001,6950001,9000001,18000001,40000001},{0.05,0.1,0.2,0.23,0.33,0.4,0.45})-LOOKUP(L2406,{0,1950001,3300001,6950001,9000001,18000001,40000001},{0,97500,427500,636000,1536000,2796000,4796000}))*1.021,-2))</f>
        <v/>
      </c>
      <c r="P2406" s="21">
        <f>MAX(0,ROUNDDOWN(F2406-E2406-430000,-3))</f>
        <v/>
      </c>
      <c r="Q2406" s="21">
        <f>MAX(0,ROUNDDOWN(F2406-E2406-430000-H2406,-3))</f>
        <v/>
      </c>
      <c r="R2406" s="21">
        <f>IF(F2406&lt;=450000,0,MAX(0,P2406*0.06-MIN(50000,P2406)*0.03))</f>
        <v/>
      </c>
      <c r="S2406" s="21">
        <f>IF(F2406&lt;=450000,0,MAX(0,P2406*0.04-MIN(50000,P2406)*0.02))</f>
        <v/>
      </c>
      <c r="T2406" s="21">
        <f>IF(F2406&lt;=450000,0,MAX(0,Q2406*0.06-MIN(50000,Q2406)*0.03))</f>
        <v/>
      </c>
      <c r="U2406" s="21">
        <f>IF(F2406&lt;=450000,0,MAX(0,Q2406*0.04-MIN(50000,Q2406)*0.02))</f>
        <v/>
      </c>
      <c r="V2406" s="21">
        <f>50000+MAX(0,G2406-480000)</f>
        <v/>
      </c>
      <c r="W2406" s="21">
        <f>P2406-V2406</f>
        <v/>
      </c>
      <c r="X2406" s="21">
        <f>Q2406-V2406</f>
        <v/>
      </c>
      <c r="Y2406" s="22">
        <f>IF(W2406&lt;0,0.9,LOOKUP(W2406,{0,1950001,3300001,6950001,9000001,18000001,40000001},{0.84895,0.7979,0.6958,0.66517,0.56307,0.4916,0.44055}))</f>
        <v/>
      </c>
      <c r="Z2406" s="22">
        <f>IF(X2406&lt;0,0.9,LOOKUP(X2406,{0,1950001,3300001,6950001,9000001,18000001,40000001},{0.84895,0.7979,0.6958,0.66517,0.56307,0.4916,0.44055}))</f>
        <v/>
      </c>
      <c r="AA2406" s="22">
        <f>IF(W2406&lt;0,0,CHOOSE(MATCH(W2406,{0,1950001,3300001,6950001,9000001},1),5.105/84.895,10.21/79.79,20.42/69.58,23.483/66.517,33.693/56.307))</f>
        <v/>
      </c>
      <c r="AB2406" s="21">
        <f>IF(C2406&lt;=2000,0,(MIN(C2406,ROUNDDOWN(F2406*0.3,0))-2000)*0.1)</f>
        <v/>
      </c>
      <c r="AC2406" s="21">
        <f>IF(C2406&lt;=2000,0,MIN((C2406-2000)*Y2406,(R2406+S2406)*0.2))</f>
        <v/>
      </c>
      <c r="AD2406" s="21">
        <f>IF(C2406&lt;=2000,0,MIN((C2406-2000)*Z2406,(T2406+U2406)*0.2))</f>
        <v/>
      </c>
      <c r="AE2406" s="21">
        <f>AC2406*AA2406</f>
        <v/>
      </c>
      <c r="AF2406" s="21">
        <f>ROUNDDOWN(R2406,-2)+ROUNDDOWN(S2406,-2)</f>
        <v/>
      </c>
      <c r="AG2406" s="21">
        <f>ROUNDDOWN(MAX(0,R2406-(AB2406+AC2406+AE2406)*0.6),-2)+ROUNDDOWN(MAX(0,S2406-(AB2406+AC2406+AE2406)*0.4),-2)</f>
        <v/>
      </c>
      <c r="AH2406" s="21">
        <f>ROUNDDOWN(MAX(0,T2406-(AB2406+AD2406)*0.6),-2)+ROUNDDOWN(MAX(0,U2406-(AB2406+AD2406)*0.4),-2)</f>
        <v/>
      </c>
      <c r="AI2406" s="21">
        <f>ROUNDDOWN(T2406,-2)+ROUNDDOWN(U2406,-2)</f>
        <v/>
      </c>
      <c r="AJ2406" s="21">
        <f>M2406+AF2406</f>
        <v/>
      </c>
      <c r="AK2406" s="21">
        <f>M2406+AG2406</f>
        <v/>
      </c>
      <c r="AL2406" s="21">
        <f>N2406+AH2406</f>
        <v/>
      </c>
      <c r="AM2406" s="21">
        <f>O2406+AI2406</f>
        <v/>
      </c>
      <c r="AN2406" s="21">
        <f>N2406+AI2406</f>
        <v/>
      </c>
      <c r="AO2406" s="21">
        <f>ROUNDDOWN((R2406+S2406)*0.2/Y2406+2000,0)</f>
        <v/>
      </c>
      <c r="AP2406" s="21">
        <f>ROUNDDOWN((T2406+U2406)*0.2/Z2406+2000,0)</f>
        <v/>
      </c>
      <c r="AQ2406" s="21">
        <f>AL2406-AK2406</f>
        <v/>
      </c>
      <c r="AR2406" s="21">
        <f>AM2406-AK2406</f>
        <v/>
      </c>
      <c r="AS2406" s="21">
        <f>AM2406-AL2406</f>
        <v/>
      </c>
      <c r="AT2406" s="21">
        <f>AK2406+C2406-AJ2406</f>
        <v/>
      </c>
      <c r="AU2406" s="21">
        <f>AL2406+C2406-AM2406</f>
        <v/>
      </c>
      <c r="AV2406" s="21">
        <f>AN2406+C2406-AM2406</f>
        <v/>
      </c>
    </row>
    <row r="2407">
      <c r="A2407" t="inlineStr">
        <is>
          <t>1万円刻み</t>
        </is>
      </c>
      <c r="B2407" s="21">
        <f>'5_1万円刻み'!$A$644</f>
        <v/>
      </c>
      <c r="C2407" s="21">
        <f>AO2407</f>
        <v/>
      </c>
      <c r="D2407" s="21" t="n">
        <v>0</v>
      </c>
      <c r="E2407" s="21">
        <f>ROUND(MIN(B2407/12,650000)*12*0.0915+MIN(B2407/12,1390000)*12*(0.0504+0)+B2407*0.005,0)</f>
        <v/>
      </c>
      <c r="F2407" s="21">
        <f>IF(B2407&lt;741000,0,IF(B2407&lt;2191000,B2407-740000,IF(B2407&lt;2193000,1451000,IF(B2407&lt;2196000,1453000,IF(B2407&lt;2200000,1456000,IF(B2407&lt;3600000,ROUND(ROUNDDOWN(B2407/4,-3)*2.8,0)-80000,IF(B2407&lt;6600000,ROUND(ROUNDDOWN(B2407/4,-3)*3.2,0)-440000,IF(B2407&lt;8500000,ROUNDDOWN(B2407*0.9,0)-1100000,B2407-1950000))))))))</f>
        <v/>
      </c>
      <c r="G2407" s="21">
        <f>IF(F2407&gt;23500000,NA(),IF(F2407&lt;=4890000,1040000,IF(F2407&lt;=6550000,670000,620000)))</f>
        <v/>
      </c>
      <c r="H2407" s="21">
        <f>IF(D2407&lt;=0,0,MAX(0,MIN(2000000,D2407-MIN(100000,ROUNDDOWN(F2407*0.05,0)))))</f>
        <v/>
      </c>
      <c r="I2407" s="21">
        <f>IF(C2407&lt;=2000,0,MIN(C2407,ROUNDDOWN(F2407*0.4,0))-2000)</f>
        <v/>
      </c>
      <c r="J2407" s="21">
        <f>MAX(0,ROUNDDOWN(F2407-E2407-G2407,-3))</f>
        <v/>
      </c>
      <c r="K2407" s="21">
        <f>MAX(0,ROUNDDOWN(F2407-E2407-G2407-H2407-I2407,-3))</f>
        <v/>
      </c>
      <c r="L2407" s="21">
        <f>MAX(0,ROUNDDOWN(F2407-E2407-G2407-H2407,-3))</f>
        <v/>
      </c>
      <c r="M2407" s="21">
        <f>IF(J2407&lt;=0,0,ROUNDDOWN((J2407*LOOKUP(J2407,{0,1950001,3300001,6950001,9000001,18000001,40000001},{0.05,0.1,0.2,0.23,0.33,0.4,0.45})-LOOKUP(J2407,{0,1950001,3300001,6950001,9000001,18000001,40000001},{0,97500,427500,636000,1536000,2796000,4796000}))*1.021,-2))</f>
        <v/>
      </c>
      <c r="N2407" s="21">
        <f>IF(K2407&lt;=0,0,ROUNDDOWN((K2407*LOOKUP(K2407,{0,1950001,3300001,6950001,9000001,18000001,40000001},{0.05,0.1,0.2,0.23,0.33,0.4,0.45})-LOOKUP(K2407,{0,1950001,3300001,6950001,9000001,18000001,40000001},{0,97500,427500,636000,1536000,2796000,4796000}))*1.021,-2))</f>
        <v/>
      </c>
      <c r="O2407" s="21">
        <f>IF(L2407&lt;=0,0,ROUNDDOWN((L2407*LOOKUP(L2407,{0,1950001,3300001,6950001,9000001,18000001,40000001},{0.05,0.1,0.2,0.23,0.33,0.4,0.45})-LOOKUP(L2407,{0,1950001,3300001,6950001,9000001,18000001,40000001},{0,97500,427500,636000,1536000,2796000,4796000}))*1.021,-2))</f>
        <v/>
      </c>
      <c r="P2407" s="21">
        <f>MAX(0,ROUNDDOWN(F2407-E2407-430000,-3))</f>
        <v/>
      </c>
      <c r="Q2407" s="21">
        <f>MAX(0,ROUNDDOWN(F2407-E2407-430000-H2407,-3))</f>
        <v/>
      </c>
      <c r="R2407" s="21">
        <f>IF(F2407&lt;=450000,0,MAX(0,P2407*0.06-MIN(50000,P2407)*0.03))</f>
        <v/>
      </c>
      <c r="S2407" s="21">
        <f>IF(F2407&lt;=450000,0,MAX(0,P2407*0.04-MIN(50000,P2407)*0.02))</f>
        <v/>
      </c>
      <c r="T2407" s="21">
        <f>IF(F2407&lt;=450000,0,MAX(0,Q2407*0.06-MIN(50000,Q2407)*0.03))</f>
        <v/>
      </c>
      <c r="U2407" s="21">
        <f>IF(F2407&lt;=450000,0,MAX(0,Q2407*0.04-MIN(50000,Q2407)*0.02))</f>
        <v/>
      </c>
      <c r="V2407" s="21">
        <f>50000+MAX(0,G2407-480000)</f>
        <v/>
      </c>
      <c r="W2407" s="21">
        <f>P2407-V2407</f>
        <v/>
      </c>
      <c r="X2407" s="21">
        <f>Q2407-V2407</f>
        <v/>
      </c>
      <c r="Y2407" s="22">
        <f>IF(W2407&lt;0,0.9,LOOKUP(W2407,{0,1950001,3300001,6950001,9000001,18000001,40000001},{0.84895,0.7979,0.6958,0.66517,0.56307,0.4916,0.44055}))</f>
        <v/>
      </c>
      <c r="Z2407" s="22">
        <f>IF(X2407&lt;0,0.9,LOOKUP(X2407,{0,1950001,3300001,6950001,9000001,18000001,40000001},{0.84895,0.7979,0.6958,0.66517,0.56307,0.4916,0.44055}))</f>
        <v/>
      </c>
      <c r="AA2407" s="22">
        <f>IF(W2407&lt;0,0,CHOOSE(MATCH(W2407,{0,1950001,3300001,6950001,9000001},1),5.105/84.895,10.21/79.79,20.42/69.58,23.483/66.517,33.693/56.307))</f>
        <v/>
      </c>
      <c r="AB2407" s="21">
        <f>IF(C2407&lt;=2000,0,(MIN(C2407,ROUNDDOWN(F2407*0.3,0))-2000)*0.1)</f>
        <v/>
      </c>
      <c r="AC2407" s="21">
        <f>IF(C2407&lt;=2000,0,MIN((C2407-2000)*Y2407,(R2407+S2407)*0.2))</f>
        <v/>
      </c>
      <c r="AD2407" s="21">
        <f>IF(C2407&lt;=2000,0,MIN((C2407-2000)*Z2407,(T2407+U2407)*0.2))</f>
        <v/>
      </c>
      <c r="AE2407" s="21">
        <f>AC2407*AA2407</f>
        <v/>
      </c>
      <c r="AF2407" s="21">
        <f>ROUNDDOWN(R2407,-2)+ROUNDDOWN(S2407,-2)</f>
        <v/>
      </c>
      <c r="AG2407" s="21">
        <f>ROUNDDOWN(MAX(0,R2407-(AB2407+AC2407+AE2407)*0.6),-2)+ROUNDDOWN(MAX(0,S2407-(AB2407+AC2407+AE2407)*0.4),-2)</f>
        <v/>
      </c>
      <c r="AH2407" s="21">
        <f>ROUNDDOWN(MAX(0,T2407-(AB2407+AD2407)*0.6),-2)+ROUNDDOWN(MAX(0,U2407-(AB2407+AD2407)*0.4),-2)</f>
        <v/>
      </c>
      <c r="AI2407" s="21">
        <f>ROUNDDOWN(T2407,-2)+ROUNDDOWN(U2407,-2)</f>
        <v/>
      </c>
      <c r="AJ2407" s="21">
        <f>M2407+AF2407</f>
        <v/>
      </c>
      <c r="AK2407" s="21">
        <f>M2407+AG2407</f>
        <v/>
      </c>
      <c r="AL2407" s="21">
        <f>N2407+AH2407</f>
        <v/>
      </c>
      <c r="AM2407" s="21">
        <f>O2407+AI2407</f>
        <v/>
      </c>
      <c r="AN2407" s="21">
        <f>N2407+AI2407</f>
        <v/>
      </c>
      <c r="AO2407" s="21">
        <f>ROUNDDOWN((R2407+S2407)*0.2/Y2407+2000,0)</f>
        <v/>
      </c>
      <c r="AP2407" s="21">
        <f>ROUNDDOWN((T2407+U2407)*0.2/Z2407+2000,0)</f>
        <v/>
      </c>
      <c r="AQ2407" s="21">
        <f>AL2407-AK2407</f>
        <v/>
      </c>
      <c r="AR2407" s="21">
        <f>AM2407-AK2407</f>
        <v/>
      </c>
      <c r="AS2407" s="21">
        <f>AM2407-AL2407</f>
        <v/>
      </c>
      <c r="AT2407" s="21">
        <f>AK2407+C2407-AJ2407</f>
        <v/>
      </c>
      <c r="AU2407" s="21">
        <f>AL2407+C2407-AM2407</f>
        <v/>
      </c>
      <c r="AV2407" s="21">
        <f>AN2407+C2407-AM2407</f>
        <v/>
      </c>
    </row>
    <row r="2408">
      <c r="A2408" t="inlineStr">
        <is>
          <t>1万円刻み</t>
        </is>
      </c>
      <c r="B2408" s="21">
        <f>'5_1万円刻み'!$A$645</f>
        <v/>
      </c>
      <c r="C2408" s="21">
        <f>AO2408</f>
        <v/>
      </c>
      <c r="D2408" s="21" t="n">
        <v>0</v>
      </c>
      <c r="E2408" s="21">
        <f>ROUND(MIN(B2408/12,650000)*12*0.0915+MIN(B2408/12,1390000)*12*(0.0504+0)+B2408*0.005,0)</f>
        <v/>
      </c>
      <c r="F2408" s="21">
        <f>IF(B2408&lt;741000,0,IF(B2408&lt;2191000,B2408-740000,IF(B2408&lt;2193000,1451000,IF(B2408&lt;2196000,1453000,IF(B2408&lt;2200000,1456000,IF(B2408&lt;3600000,ROUND(ROUNDDOWN(B2408/4,-3)*2.8,0)-80000,IF(B2408&lt;6600000,ROUND(ROUNDDOWN(B2408/4,-3)*3.2,0)-440000,IF(B2408&lt;8500000,ROUNDDOWN(B2408*0.9,0)-1100000,B2408-1950000))))))))</f>
        <v/>
      </c>
      <c r="G2408" s="21">
        <f>IF(F2408&gt;23500000,NA(),IF(F2408&lt;=4890000,1040000,IF(F2408&lt;=6550000,670000,620000)))</f>
        <v/>
      </c>
      <c r="H2408" s="21">
        <f>IF(D2408&lt;=0,0,MAX(0,MIN(2000000,D2408-MIN(100000,ROUNDDOWN(F2408*0.05,0)))))</f>
        <v/>
      </c>
      <c r="I2408" s="21">
        <f>IF(C2408&lt;=2000,0,MIN(C2408,ROUNDDOWN(F2408*0.4,0))-2000)</f>
        <v/>
      </c>
      <c r="J2408" s="21">
        <f>MAX(0,ROUNDDOWN(F2408-E2408-G2408,-3))</f>
        <v/>
      </c>
      <c r="K2408" s="21">
        <f>MAX(0,ROUNDDOWN(F2408-E2408-G2408-H2408-I2408,-3))</f>
        <v/>
      </c>
      <c r="L2408" s="21">
        <f>MAX(0,ROUNDDOWN(F2408-E2408-G2408-H2408,-3))</f>
        <v/>
      </c>
      <c r="M2408" s="21">
        <f>IF(J2408&lt;=0,0,ROUNDDOWN((J2408*LOOKUP(J2408,{0,1950001,3300001,6950001,9000001,18000001,40000001},{0.05,0.1,0.2,0.23,0.33,0.4,0.45})-LOOKUP(J2408,{0,1950001,3300001,6950001,9000001,18000001,40000001},{0,97500,427500,636000,1536000,2796000,4796000}))*1.021,-2))</f>
        <v/>
      </c>
      <c r="N2408" s="21">
        <f>IF(K2408&lt;=0,0,ROUNDDOWN((K2408*LOOKUP(K2408,{0,1950001,3300001,6950001,9000001,18000001,40000001},{0.05,0.1,0.2,0.23,0.33,0.4,0.45})-LOOKUP(K2408,{0,1950001,3300001,6950001,9000001,18000001,40000001},{0,97500,427500,636000,1536000,2796000,4796000}))*1.021,-2))</f>
        <v/>
      </c>
      <c r="O2408" s="21">
        <f>IF(L2408&lt;=0,0,ROUNDDOWN((L2408*LOOKUP(L2408,{0,1950001,3300001,6950001,9000001,18000001,40000001},{0.05,0.1,0.2,0.23,0.33,0.4,0.45})-LOOKUP(L2408,{0,1950001,3300001,6950001,9000001,18000001,40000001},{0,97500,427500,636000,1536000,2796000,4796000}))*1.021,-2))</f>
        <v/>
      </c>
      <c r="P2408" s="21">
        <f>MAX(0,ROUNDDOWN(F2408-E2408-430000,-3))</f>
        <v/>
      </c>
      <c r="Q2408" s="21">
        <f>MAX(0,ROUNDDOWN(F2408-E2408-430000-H2408,-3))</f>
        <v/>
      </c>
      <c r="R2408" s="21">
        <f>IF(F2408&lt;=450000,0,MAX(0,P2408*0.06-MIN(50000,P2408)*0.03))</f>
        <v/>
      </c>
      <c r="S2408" s="21">
        <f>IF(F2408&lt;=450000,0,MAX(0,P2408*0.04-MIN(50000,P2408)*0.02))</f>
        <v/>
      </c>
      <c r="T2408" s="21">
        <f>IF(F2408&lt;=450000,0,MAX(0,Q2408*0.06-MIN(50000,Q2408)*0.03))</f>
        <v/>
      </c>
      <c r="U2408" s="21">
        <f>IF(F2408&lt;=450000,0,MAX(0,Q2408*0.04-MIN(50000,Q2408)*0.02))</f>
        <v/>
      </c>
      <c r="V2408" s="21">
        <f>50000+MAX(0,G2408-480000)</f>
        <v/>
      </c>
      <c r="W2408" s="21">
        <f>P2408-V2408</f>
        <v/>
      </c>
      <c r="X2408" s="21">
        <f>Q2408-V2408</f>
        <v/>
      </c>
      <c r="Y2408" s="22">
        <f>IF(W2408&lt;0,0.9,LOOKUP(W2408,{0,1950001,3300001,6950001,9000001,18000001,40000001},{0.84895,0.7979,0.6958,0.66517,0.56307,0.4916,0.44055}))</f>
        <v/>
      </c>
      <c r="Z2408" s="22">
        <f>IF(X2408&lt;0,0.9,LOOKUP(X2408,{0,1950001,3300001,6950001,9000001,18000001,40000001},{0.84895,0.7979,0.6958,0.66517,0.56307,0.4916,0.44055}))</f>
        <v/>
      </c>
      <c r="AA2408" s="22">
        <f>IF(W2408&lt;0,0,CHOOSE(MATCH(W2408,{0,1950001,3300001,6950001,9000001},1),5.105/84.895,10.21/79.79,20.42/69.58,23.483/66.517,33.693/56.307))</f>
        <v/>
      </c>
      <c r="AB2408" s="21">
        <f>IF(C2408&lt;=2000,0,(MIN(C2408,ROUNDDOWN(F2408*0.3,0))-2000)*0.1)</f>
        <v/>
      </c>
      <c r="AC2408" s="21">
        <f>IF(C2408&lt;=2000,0,MIN((C2408-2000)*Y2408,(R2408+S2408)*0.2))</f>
        <v/>
      </c>
      <c r="AD2408" s="21">
        <f>IF(C2408&lt;=2000,0,MIN((C2408-2000)*Z2408,(T2408+U2408)*0.2))</f>
        <v/>
      </c>
      <c r="AE2408" s="21">
        <f>AC2408*AA2408</f>
        <v/>
      </c>
      <c r="AF2408" s="21">
        <f>ROUNDDOWN(R2408,-2)+ROUNDDOWN(S2408,-2)</f>
        <v/>
      </c>
      <c r="AG2408" s="21">
        <f>ROUNDDOWN(MAX(0,R2408-(AB2408+AC2408+AE2408)*0.6),-2)+ROUNDDOWN(MAX(0,S2408-(AB2408+AC2408+AE2408)*0.4),-2)</f>
        <v/>
      </c>
      <c r="AH2408" s="21">
        <f>ROUNDDOWN(MAX(0,T2408-(AB2408+AD2408)*0.6),-2)+ROUNDDOWN(MAX(0,U2408-(AB2408+AD2408)*0.4),-2)</f>
        <v/>
      </c>
      <c r="AI2408" s="21">
        <f>ROUNDDOWN(T2408,-2)+ROUNDDOWN(U2408,-2)</f>
        <v/>
      </c>
      <c r="AJ2408" s="21">
        <f>M2408+AF2408</f>
        <v/>
      </c>
      <c r="AK2408" s="21">
        <f>M2408+AG2408</f>
        <v/>
      </c>
      <c r="AL2408" s="21">
        <f>N2408+AH2408</f>
        <v/>
      </c>
      <c r="AM2408" s="21">
        <f>O2408+AI2408</f>
        <v/>
      </c>
      <c r="AN2408" s="21">
        <f>N2408+AI2408</f>
        <v/>
      </c>
      <c r="AO2408" s="21">
        <f>ROUNDDOWN((R2408+S2408)*0.2/Y2408+2000,0)</f>
        <v/>
      </c>
      <c r="AP2408" s="21">
        <f>ROUNDDOWN((T2408+U2408)*0.2/Z2408+2000,0)</f>
        <v/>
      </c>
      <c r="AQ2408" s="21">
        <f>AL2408-AK2408</f>
        <v/>
      </c>
      <c r="AR2408" s="21">
        <f>AM2408-AK2408</f>
        <v/>
      </c>
      <c r="AS2408" s="21">
        <f>AM2408-AL2408</f>
        <v/>
      </c>
      <c r="AT2408" s="21">
        <f>AK2408+C2408-AJ2408</f>
        <v/>
      </c>
      <c r="AU2408" s="21">
        <f>AL2408+C2408-AM2408</f>
        <v/>
      </c>
      <c r="AV2408" s="21">
        <f>AN2408+C2408-AM2408</f>
        <v/>
      </c>
    </row>
    <row r="2409">
      <c r="A2409" t="inlineStr">
        <is>
          <t>1万円刻み</t>
        </is>
      </c>
      <c r="B2409" s="21">
        <f>'5_1万円刻み'!$A$646</f>
        <v/>
      </c>
      <c r="C2409" s="21">
        <f>AO2409</f>
        <v/>
      </c>
      <c r="D2409" s="21" t="n">
        <v>0</v>
      </c>
      <c r="E2409" s="21">
        <f>ROUND(MIN(B2409/12,650000)*12*0.0915+MIN(B2409/12,1390000)*12*(0.0504+0)+B2409*0.005,0)</f>
        <v/>
      </c>
      <c r="F2409" s="21">
        <f>IF(B2409&lt;741000,0,IF(B2409&lt;2191000,B2409-740000,IF(B2409&lt;2193000,1451000,IF(B2409&lt;2196000,1453000,IF(B2409&lt;2200000,1456000,IF(B2409&lt;3600000,ROUND(ROUNDDOWN(B2409/4,-3)*2.8,0)-80000,IF(B2409&lt;6600000,ROUND(ROUNDDOWN(B2409/4,-3)*3.2,0)-440000,IF(B2409&lt;8500000,ROUNDDOWN(B2409*0.9,0)-1100000,B2409-1950000))))))))</f>
        <v/>
      </c>
      <c r="G2409" s="21">
        <f>IF(F2409&gt;23500000,NA(),IF(F2409&lt;=4890000,1040000,IF(F2409&lt;=6550000,670000,620000)))</f>
        <v/>
      </c>
      <c r="H2409" s="21">
        <f>IF(D2409&lt;=0,0,MAX(0,MIN(2000000,D2409-MIN(100000,ROUNDDOWN(F2409*0.05,0)))))</f>
        <v/>
      </c>
      <c r="I2409" s="21">
        <f>IF(C2409&lt;=2000,0,MIN(C2409,ROUNDDOWN(F2409*0.4,0))-2000)</f>
        <v/>
      </c>
      <c r="J2409" s="21">
        <f>MAX(0,ROUNDDOWN(F2409-E2409-G2409,-3))</f>
        <v/>
      </c>
      <c r="K2409" s="21">
        <f>MAX(0,ROUNDDOWN(F2409-E2409-G2409-H2409-I2409,-3))</f>
        <v/>
      </c>
      <c r="L2409" s="21">
        <f>MAX(0,ROUNDDOWN(F2409-E2409-G2409-H2409,-3))</f>
        <v/>
      </c>
      <c r="M2409" s="21">
        <f>IF(J2409&lt;=0,0,ROUNDDOWN((J2409*LOOKUP(J2409,{0,1950001,3300001,6950001,9000001,18000001,40000001},{0.05,0.1,0.2,0.23,0.33,0.4,0.45})-LOOKUP(J2409,{0,1950001,3300001,6950001,9000001,18000001,40000001},{0,97500,427500,636000,1536000,2796000,4796000}))*1.021,-2))</f>
        <v/>
      </c>
      <c r="N2409" s="21">
        <f>IF(K2409&lt;=0,0,ROUNDDOWN((K2409*LOOKUP(K2409,{0,1950001,3300001,6950001,9000001,18000001,40000001},{0.05,0.1,0.2,0.23,0.33,0.4,0.45})-LOOKUP(K2409,{0,1950001,3300001,6950001,9000001,18000001,40000001},{0,97500,427500,636000,1536000,2796000,4796000}))*1.021,-2))</f>
        <v/>
      </c>
      <c r="O2409" s="21">
        <f>IF(L2409&lt;=0,0,ROUNDDOWN((L2409*LOOKUP(L2409,{0,1950001,3300001,6950001,9000001,18000001,40000001},{0.05,0.1,0.2,0.23,0.33,0.4,0.45})-LOOKUP(L2409,{0,1950001,3300001,6950001,9000001,18000001,40000001},{0,97500,427500,636000,1536000,2796000,4796000}))*1.021,-2))</f>
        <v/>
      </c>
      <c r="P2409" s="21">
        <f>MAX(0,ROUNDDOWN(F2409-E2409-430000,-3))</f>
        <v/>
      </c>
      <c r="Q2409" s="21">
        <f>MAX(0,ROUNDDOWN(F2409-E2409-430000-H2409,-3))</f>
        <v/>
      </c>
      <c r="R2409" s="21">
        <f>IF(F2409&lt;=450000,0,MAX(0,P2409*0.06-MIN(50000,P2409)*0.03))</f>
        <v/>
      </c>
      <c r="S2409" s="21">
        <f>IF(F2409&lt;=450000,0,MAX(0,P2409*0.04-MIN(50000,P2409)*0.02))</f>
        <v/>
      </c>
      <c r="T2409" s="21">
        <f>IF(F2409&lt;=450000,0,MAX(0,Q2409*0.06-MIN(50000,Q2409)*0.03))</f>
        <v/>
      </c>
      <c r="U2409" s="21">
        <f>IF(F2409&lt;=450000,0,MAX(0,Q2409*0.04-MIN(50000,Q2409)*0.02))</f>
        <v/>
      </c>
      <c r="V2409" s="21">
        <f>50000+MAX(0,G2409-480000)</f>
        <v/>
      </c>
      <c r="W2409" s="21">
        <f>P2409-V2409</f>
        <v/>
      </c>
      <c r="X2409" s="21">
        <f>Q2409-V2409</f>
        <v/>
      </c>
      <c r="Y2409" s="22">
        <f>IF(W2409&lt;0,0.9,LOOKUP(W2409,{0,1950001,3300001,6950001,9000001,18000001,40000001},{0.84895,0.7979,0.6958,0.66517,0.56307,0.4916,0.44055}))</f>
        <v/>
      </c>
      <c r="Z2409" s="22">
        <f>IF(X2409&lt;0,0.9,LOOKUP(X2409,{0,1950001,3300001,6950001,9000001,18000001,40000001},{0.84895,0.7979,0.6958,0.66517,0.56307,0.4916,0.44055}))</f>
        <v/>
      </c>
      <c r="AA2409" s="22">
        <f>IF(W2409&lt;0,0,CHOOSE(MATCH(W2409,{0,1950001,3300001,6950001,9000001},1),5.105/84.895,10.21/79.79,20.42/69.58,23.483/66.517,33.693/56.307))</f>
        <v/>
      </c>
      <c r="AB2409" s="21">
        <f>IF(C2409&lt;=2000,0,(MIN(C2409,ROUNDDOWN(F2409*0.3,0))-2000)*0.1)</f>
        <v/>
      </c>
      <c r="AC2409" s="21">
        <f>IF(C2409&lt;=2000,0,MIN((C2409-2000)*Y2409,(R2409+S2409)*0.2))</f>
        <v/>
      </c>
      <c r="AD2409" s="21">
        <f>IF(C2409&lt;=2000,0,MIN((C2409-2000)*Z2409,(T2409+U2409)*0.2))</f>
        <v/>
      </c>
      <c r="AE2409" s="21">
        <f>AC2409*AA2409</f>
        <v/>
      </c>
      <c r="AF2409" s="21">
        <f>ROUNDDOWN(R2409,-2)+ROUNDDOWN(S2409,-2)</f>
        <v/>
      </c>
      <c r="AG2409" s="21">
        <f>ROUNDDOWN(MAX(0,R2409-(AB2409+AC2409+AE2409)*0.6),-2)+ROUNDDOWN(MAX(0,S2409-(AB2409+AC2409+AE2409)*0.4),-2)</f>
        <v/>
      </c>
      <c r="AH2409" s="21">
        <f>ROUNDDOWN(MAX(0,T2409-(AB2409+AD2409)*0.6),-2)+ROUNDDOWN(MAX(0,U2409-(AB2409+AD2409)*0.4),-2)</f>
        <v/>
      </c>
      <c r="AI2409" s="21">
        <f>ROUNDDOWN(T2409,-2)+ROUNDDOWN(U2409,-2)</f>
        <v/>
      </c>
      <c r="AJ2409" s="21">
        <f>M2409+AF2409</f>
        <v/>
      </c>
      <c r="AK2409" s="21">
        <f>M2409+AG2409</f>
        <v/>
      </c>
      <c r="AL2409" s="21">
        <f>N2409+AH2409</f>
        <v/>
      </c>
      <c r="AM2409" s="21">
        <f>O2409+AI2409</f>
        <v/>
      </c>
      <c r="AN2409" s="21">
        <f>N2409+AI2409</f>
        <v/>
      </c>
      <c r="AO2409" s="21">
        <f>ROUNDDOWN((R2409+S2409)*0.2/Y2409+2000,0)</f>
        <v/>
      </c>
      <c r="AP2409" s="21">
        <f>ROUNDDOWN((T2409+U2409)*0.2/Z2409+2000,0)</f>
        <v/>
      </c>
      <c r="AQ2409" s="21">
        <f>AL2409-AK2409</f>
        <v/>
      </c>
      <c r="AR2409" s="21">
        <f>AM2409-AK2409</f>
        <v/>
      </c>
      <c r="AS2409" s="21">
        <f>AM2409-AL2409</f>
        <v/>
      </c>
      <c r="AT2409" s="21">
        <f>AK2409+C2409-AJ2409</f>
        <v/>
      </c>
      <c r="AU2409" s="21">
        <f>AL2409+C2409-AM2409</f>
        <v/>
      </c>
      <c r="AV2409" s="21">
        <f>AN2409+C2409-AM2409</f>
        <v/>
      </c>
    </row>
    <row r="2410">
      <c r="A2410" t="inlineStr">
        <is>
          <t>1万円刻み</t>
        </is>
      </c>
      <c r="B2410" s="21">
        <f>'5_1万円刻み'!$A$647</f>
        <v/>
      </c>
      <c r="C2410" s="21">
        <f>AO2410</f>
        <v/>
      </c>
      <c r="D2410" s="21" t="n">
        <v>0</v>
      </c>
      <c r="E2410" s="21">
        <f>ROUND(MIN(B2410/12,650000)*12*0.0915+MIN(B2410/12,1390000)*12*(0.0504+0)+B2410*0.005,0)</f>
        <v/>
      </c>
      <c r="F2410" s="21">
        <f>IF(B2410&lt;741000,0,IF(B2410&lt;2191000,B2410-740000,IF(B2410&lt;2193000,1451000,IF(B2410&lt;2196000,1453000,IF(B2410&lt;2200000,1456000,IF(B2410&lt;3600000,ROUND(ROUNDDOWN(B2410/4,-3)*2.8,0)-80000,IF(B2410&lt;6600000,ROUND(ROUNDDOWN(B2410/4,-3)*3.2,0)-440000,IF(B2410&lt;8500000,ROUNDDOWN(B2410*0.9,0)-1100000,B2410-1950000))))))))</f>
        <v/>
      </c>
      <c r="G2410" s="21">
        <f>IF(F2410&gt;23500000,NA(),IF(F2410&lt;=4890000,1040000,IF(F2410&lt;=6550000,670000,620000)))</f>
        <v/>
      </c>
      <c r="H2410" s="21">
        <f>IF(D2410&lt;=0,0,MAX(0,MIN(2000000,D2410-MIN(100000,ROUNDDOWN(F2410*0.05,0)))))</f>
        <v/>
      </c>
      <c r="I2410" s="21">
        <f>IF(C2410&lt;=2000,0,MIN(C2410,ROUNDDOWN(F2410*0.4,0))-2000)</f>
        <v/>
      </c>
      <c r="J2410" s="21">
        <f>MAX(0,ROUNDDOWN(F2410-E2410-G2410,-3))</f>
        <v/>
      </c>
      <c r="K2410" s="21">
        <f>MAX(0,ROUNDDOWN(F2410-E2410-G2410-H2410-I2410,-3))</f>
        <v/>
      </c>
      <c r="L2410" s="21">
        <f>MAX(0,ROUNDDOWN(F2410-E2410-G2410-H2410,-3))</f>
        <v/>
      </c>
      <c r="M2410" s="21">
        <f>IF(J2410&lt;=0,0,ROUNDDOWN((J2410*LOOKUP(J2410,{0,1950001,3300001,6950001,9000001,18000001,40000001},{0.05,0.1,0.2,0.23,0.33,0.4,0.45})-LOOKUP(J2410,{0,1950001,3300001,6950001,9000001,18000001,40000001},{0,97500,427500,636000,1536000,2796000,4796000}))*1.021,-2))</f>
        <v/>
      </c>
      <c r="N2410" s="21">
        <f>IF(K2410&lt;=0,0,ROUNDDOWN((K2410*LOOKUP(K2410,{0,1950001,3300001,6950001,9000001,18000001,40000001},{0.05,0.1,0.2,0.23,0.33,0.4,0.45})-LOOKUP(K2410,{0,1950001,3300001,6950001,9000001,18000001,40000001},{0,97500,427500,636000,1536000,2796000,4796000}))*1.021,-2))</f>
        <v/>
      </c>
      <c r="O2410" s="21">
        <f>IF(L2410&lt;=0,0,ROUNDDOWN((L2410*LOOKUP(L2410,{0,1950001,3300001,6950001,9000001,18000001,40000001},{0.05,0.1,0.2,0.23,0.33,0.4,0.45})-LOOKUP(L2410,{0,1950001,3300001,6950001,9000001,18000001,40000001},{0,97500,427500,636000,1536000,2796000,4796000}))*1.021,-2))</f>
        <v/>
      </c>
      <c r="P2410" s="21">
        <f>MAX(0,ROUNDDOWN(F2410-E2410-430000,-3))</f>
        <v/>
      </c>
      <c r="Q2410" s="21">
        <f>MAX(0,ROUNDDOWN(F2410-E2410-430000-H2410,-3))</f>
        <v/>
      </c>
      <c r="R2410" s="21">
        <f>IF(F2410&lt;=450000,0,MAX(0,P2410*0.06-MIN(50000,P2410)*0.03))</f>
        <v/>
      </c>
      <c r="S2410" s="21">
        <f>IF(F2410&lt;=450000,0,MAX(0,P2410*0.04-MIN(50000,P2410)*0.02))</f>
        <v/>
      </c>
      <c r="T2410" s="21">
        <f>IF(F2410&lt;=450000,0,MAX(0,Q2410*0.06-MIN(50000,Q2410)*0.03))</f>
        <v/>
      </c>
      <c r="U2410" s="21">
        <f>IF(F2410&lt;=450000,0,MAX(0,Q2410*0.04-MIN(50000,Q2410)*0.02))</f>
        <v/>
      </c>
      <c r="V2410" s="21">
        <f>50000+MAX(0,G2410-480000)</f>
        <v/>
      </c>
      <c r="W2410" s="21">
        <f>P2410-V2410</f>
        <v/>
      </c>
      <c r="X2410" s="21">
        <f>Q2410-V2410</f>
        <v/>
      </c>
      <c r="Y2410" s="22">
        <f>IF(W2410&lt;0,0.9,LOOKUP(W2410,{0,1950001,3300001,6950001,9000001,18000001,40000001},{0.84895,0.7979,0.6958,0.66517,0.56307,0.4916,0.44055}))</f>
        <v/>
      </c>
      <c r="Z2410" s="22">
        <f>IF(X2410&lt;0,0.9,LOOKUP(X2410,{0,1950001,3300001,6950001,9000001,18000001,40000001},{0.84895,0.7979,0.6958,0.66517,0.56307,0.4916,0.44055}))</f>
        <v/>
      </c>
      <c r="AA2410" s="22">
        <f>IF(W2410&lt;0,0,CHOOSE(MATCH(W2410,{0,1950001,3300001,6950001,9000001},1),5.105/84.895,10.21/79.79,20.42/69.58,23.483/66.517,33.693/56.307))</f>
        <v/>
      </c>
      <c r="AB2410" s="21">
        <f>IF(C2410&lt;=2000,0,(MIN(C2410,ROUNDDOWN(F2410*0.3,0))-2000)*0.1)</f>
        <v/>
      </c>
      <c r="AC2410" s="21">
        <f>IF(C2410&lt;=2000,0,MIN((C2410-2000)*Y2410,(R2410+S2410)*0.2))</f>
        <v/>
      </c>
      <c r="AD2410" s="21">
        <f>IF(C2410&lt;=2000,0,MIN((C2410-2000)*Z2410,(T2410+U2410)*0.2))</f>
        <v/>
      </c>
      <c r="AE2410" s="21">
        <f>AC2410*AA2410</f>
        <v/>
      </c>
      <c r="AF2410" s="21">
        <f>ROUNDDOWN(R2410,-2)+ROUNDDOWN(S2410,-2)</f>
        <v/>
      </c>
      <c r="AG2410" s="21">
        <f>ROUNDDOWN(MAX(0,R2410-(AB2410+AC2410+AE2410)*0.6),-2)+ROUNDDOWN(MAX(0,S2410-(AB2410+AC2410+AE2410)*0.4),-2)</f>
        <v/>
      </c>
      <c r="AH2410" s="21">
        <f>ROUNDDOWN(MAX(0,T2410-(AB2410+AD2410)*0.6),-2)+ROUNDDOWN(MAX(0,U2410-(AB2410+AD2410)*0.4),-2)</f>
        <v/>
      </c>
      <c r="AI2410" s="21">
        <f>ROUNDDOWN(T2410,-2)+ROUNDDOWN(U2410,-2)</f>
        <v/>
      </c>
      <c r="AJ2410" s="21">
        <f>M2410+AF2410</f>
        <v/>
      </c>
      <c r="AK2410" s="21">
        <f>M2410+AG2410</f>
        <v/>
      </c>
      <c r="AL2410" s="21">
        <f>N2410+AH2410</f>
        <v/>
      </c>
      <c r="AM2410" s="21">
        <f>O2410+AI2410</f>
        <v/>
      </c>
      <c r="AN2410" s="21">
        <f>N2410+AI2410</f>
        <v/>
      </c>
      <c r="AO2410" s="21">
        <f>ROUNDDOWN((R2410+S2410)*0.2/Y2410+2000,0)</f>
        <v/>
      </c>
      <c r="AP2410" s="21">
        <f>ROUNDDOWN((T2410+U2410)*0.2/Z2410+2000,0)</f>
        <v/>
      </c>
      <c r="AQ2410" s="21">
        <f>AL2410-AK2410</f>
        <v/>
      </c>
      <c r="AR2410" s="21">
        <f>AM2410-AK2410</f>
        <v/>
      </c>
      <c r="AS2410" s="21">
        <f>AM2410-AL2410</f>
        <v/>
      </c>
      <c r="AT2410" s="21">
        <f>AK2410+C2410-AJ2410</f>
        <v/>
      </c>
      <c r="AU2410" s="21">
        <f>AL2410+C2410-AM2410</f>
        <v/>
      </c>
      <c r="AV2410" s="21">
        <f>AN2410+C2410-AM2410</f>
        <v/>
      </c>
    </row>
    <row r="2411">
      <c r="A2411" t="inlineStr">
        <is>
          <t>1万円刻み</t>
        </is>
      </c>
      <c r="B2411" s="21">
        <f>'5_1万円刻み'!$A$648</f>
        <v/>
      </c>
      <c r="C2411" s="21">
        <f>AO2411</f>
        <v/>
      </c>
      <c r="D2411" s="21" t="n">
        <v>0</v>
      </c>
      <c r="E2411" s="21">
        <f>ROUND(MIN(B2411/12,650000)*12*0.0915+MIN(B2411/12,1390000)*12*(0.0504+0)+B2411*0.005,0)</f>
        <v/>
      </c>
      <c r="F2411" s="21">
        <f>IF(B2411&lt;741000,0,IF(B2411&lt;2191000,B2411-740000,IF(B2411&lt;2193000,1451000,IF(B2411&lt;2196000,1453000,IF(B2411&lt;2200000,1456000,IF(B2411&lt;3600000,ROUND(ROUNDDOWN(B2411/4,-3)*2.8,0)-80000,IF(B2411&lt;6600000,ROUND(ROUNDDOWN(B2411/4,-3)*3.2,0)-440000,IF(B2411&lt;8500000,ROUNDDOWN(B2411*0.9,0)-1100000,B2411-1950000))))))))</f>
        <v/>
      </c>
      <c r="G2411" s="21">
        <f>IF(F2411&gt;23500000,NA(),IF(F2411&lt;=4890000,1040000,IF(F2411&lt;=6550000,670000,620000)))</f>
        <v/>
      </c>
      <c r="H2411" s="21">
        <f>IF(D2411&lt;=0,0,MAX(0,MIN(2000000,D2411-MIN(100000,ROUNDDOWN(F2411*0.05,0)))))</f>
        <v/>
      </c>
      <c r="I2411" s="21">
        <f>IF(C2411&lt;=2000,0,MIN(C2411,ROUNDDOWN(F2411*0.4,0))-2000)</f>
        <v/>
      </c>
      <c r="J2411" s="21">
        <f>MAX(0,ROUNDDOWN(F2411-E2411-G2411,-3))</f>
        <v/>
      </c>
      <c r="K2411" s="21">
        <f>MAX(0,ROUNDDOWN(F2411-E2411-G2411-H2411-I2411,-3))</f>
        <v/>
      </c>
      <c r="L2411" s="21">
        <f>MAX(0,ROUNDDOWN(F2411-E2411-G2411-H2411,-3))</f>
        <v/>
      </c>
      <c r="M2411" s="21">
        <f>IF(J2411&lt;=0,0,ROUNDDOWN((J2411*LOOKUP(J2411,{0,1950001,3300001,6950001,9000001,18000001,40000001},{0.05,0.1,0.2,0.23,0.33,0.4,0.45})-LOOKUP(J2411,{0,1950001,3300001,6950001,9000001,18000001,40000001},{0,97500,427500,636000,1536000,2796000,4796000}))*1.021,-2))</f>
        <v/>
      </c>
      <c r="N2411" s="21">
        <f>IF(K2411&lt;=0,0,ROUNDDOWN((K2411*LOOKUP(K2411,{0,1950001,3300001,6950001,9000001,18000001,40000001},{0.05,0.1,0.2,0.23,0.33,0.4,0.45})-LOOKUP(K2411,{0,1950001,3300001,6950001,9000001,18000001,40000001},{0,97500,427500,636000,1536000,2796000,4796000}))*1.021,-2))</f>
        <v/>
      </c>
      <c r="O2411" s="21">
        <f>IF(L2411&lt;=0,0,ROUNDDOWN((L2411*LOOKUP(L2411,{0,1950001,3300001,6950001,9000001,18000001,40000001},{0.05,0.1,0.2,0.23,0.33,0.4,0.45})-LOOKUP(L2411,{0,1950001,3300001,6950001,9000001,18000001,40000001},{0,97500,427500,636000,1536000,2796000,4796000}))*1.021,-2))</f>
        <v/>
      </c>
      <c r="P2411" s="21">
        <f>MAX(0,ROUNDDOWN(F2411-E2411-430000,-3))</f>
        <v/>
      </c>
      <c r="Q2411" s="21">
        <f>MAX(0,ROUNDDOWN(F2411-E2411-430000-H2411,-3))</f>
        <v/>
      </c>
      <c r="R2411" s="21">
        <f>IF(F2411&lt;=450000,0,MAX(0,P2411*0.06-MIN(50000,P2411)*0.03))</f>
        <v/>
      </c>
      <c r="S2411" s="21">
        <f>IF(F2411&lt;=450000,0,MAX(0,P2411*0.04-MIN(50000,P2411)*0.02))</f>
        <v/>
      </c>
      <c r="T2411" s="21">
        <f>IF(F2411&lt;=450000,0,MAX(0,Q2411*0.06-MIN(50000,Q2411)*0.03))</f>
        <v/>
      </c>
      <c r="U2411" s="21">
        <f>IF(F2411&lt;=450000,0,MAX(0,Q2411*0.04-MIN(50000,Q2411)*0.02))</f>
        <v/>
      </c>
      <c r="V2411" s="21">
        <f>50000+MAX(0,G2411-480000)</f>
        <v/>
      </c>
      <c r="W2411" s="21">
        <f>P2411-V2411</f>
        <v/>
      </c>
      <c r="X2411" s="21">
        <f>Q2411-V2411</f>
        <v/>
      </c>
      <c r="Y2411" s="22">
        <f>IF(W2411&lt;0,0.9,LOOKUP(W2411,{0,1950001,3300001,6950001,9000001,18000001,40000001},{0.84895,0.7979,0.6958,0.66517,0.56307,0.4916,0.44055}))</f>
        <v/>
      </c>
      <c r="Z2411" s="22">
        <f>IF(X2411&lt;0,0.9,LOOKUP(X2411,{0,1950001,3300001,6950001,9000001,18000001,40000001},{0.84895,0.7979,0.6958,0.66517,0.56307,0.4916,0.44055}))</f>
        <v/>
      </c>
      <c r="AA2411" s="22">
        <f>IF(W2411&lt;0,0,CHOOSE(MATCH(W2411,{0,1950001,3300001,6950001,9000001},1),5.105/84.895,10.21/79.79,20.42/69.58,23.483/66.517,33.693/56.307))</f>
        <v/>
      </c>
      <c r="AB2411" s="21">
        <f>IF(C2411&lt;=2000,0,(MIN(C2411,ROUNDDOWN(F2411*0.3,0))-2000)*0.1)</f>
        <v/>
      </c>
      <c r="AC2411" s="21">
        <f>IF(C2411&lt;=2000,0,MIN((C2411-2000)*Y2411,(R2411+S2411)*0.2))</f>
        <v/>
      </c>
      <c r="AD2411" s="21">
        <f>IF(C2411&lt;=2000,0,MIN((C2411-2000)*Z2411,(T2411+U2411)*0.2))</f>
        <v/>
      </c>
      <c r="AE2411" s="21">
        <f>AC2411*AA2411</f>
        <v/>
      </c>
      <c r="AF2411" s="21">
        <f>ROUNDDOWN(R2411,-2)+ROUNDDOWN(S2411,-2)</f>
        <v/>
      </c>
      <c r="AG2411" s="21">
        <f>ROUNDDOWN(MAX(0,R2411-(AB2411+AC2411+AE2411)*0.6),-2)+ROUNDDOWN(MAX(0,S2411-(AB2411+AC2411+AE2411)*0.4),-2)</f>
        <v/>
      </c>
      <c r="AH2411" s="21">
        <f>ROUNDDOWN(MAX(0,T2411-(AB2411+AD2411)*0.6),-2)+ROUNDDOWN(MAX(0,U2411-(AB2411+AD2411)*0.4),-2)</f>
        <v/>
      </c>
      <c r="AI2411" s="21">
        <f>ROUNDDOWN(T2411,-2)+ROUNDDOWN(U2411,-2)</f>
        <v/>
      </c>
      <c r="AJ2411" s="21">
        <f>M2411+AF2411</f>
        <v/>
      </c>
      <c r="AK2411" s="21">
        <f>M2411+AG2411</f>
        <v/>
      </c>
      <c r="AL2411" s="21">
        <f>N2411+AH2411</f>
        <v/>
      </c>
      <c r="AM2411" s="21">
        <f>O2411+AI2411</f>
        <v/>
      </c>
      <c r="AN2411" s="21">
        <f>N2411+AI2411</f>
        <v/>
      </c>
      <c r="AO2411" s="21">
        <f>ROUNDDOWN((R2411+S2411)*0.2/Y2411+2000,0)</f>
        <v/>
      </c>
      <c r="AP2411" s="21">
        <f>ROUNDDOWN((T2411+U2411)*0.2/Z2411+2000,0)</f>
        <v/>
      </c>
      <c r="AQ2411" s="21">
        <f>AL2411-AK2411</f>
        <v/>
      </c>
      <c r="AR2411" s="21">
        <f>AM2411-AK2411</f>
        <v/>
      </c>
      <c r="AS2411" s="21">
        <f>AM2411-AL2411</f>
        <v/>
      </c>
      <c r="AT2411" s="21">
        <f>AK2411+C2411-AJ2411</f>
        <v/>
      </c>
      <c r="AU2411" s="21">
        <f>AL2411+C2411-AM2411</f>
        <v/>
      </c>
      <c r="AV2411" s="21">
        <f>AN2411+C2411-AM2411</f>
        <v/>
      </c>
    </row>
    <row r="2412">
      <c r="A2412" t="inlineStr">
        <is>
          <t>1万円刻み</t>
        </is>
      </c>
      <c r="B2412" s="21">
        <f>'5_1万円刻み'!$A$649</f>
        <v/>
      </c>
      <c r="C2412" s="21">
        <f>AO2412</f>
        <v/>
      </c>
      <c r="D2412" s="21" t="n">
        <v>0</v>
      </c>
      <c r="E2412" s="21">
        <f>ROUND(MIN(B2412/12,650000)*12*0.0915+MIN(B2412/12,1390000)*12*(0.0504+0)+B2412*0.005,0)</f>
        <v/>
      </c>
      <c r="F2412" s="21">
        <f>IF(B2412&lt;741000,0,IF(B2412&lt;2191000,B2412-740000,IF(B2412&lt;2193000,1451000,IF(B2412&lt;2196000,1453000,IF(B2412&lt;2200000,1456000,IF(B2412&lt;3600000,ROUND(ROUNDDOWN(B2412/4,-3)*2.8,0)-80000,IF(B2412&lt;6600000,ROUND(ROUNDDOWN(B2412/4,-3)*3.2,0)-440000,IF(B2412&lt;8500000,ROUNDDOWN(B2412*0.9,0)-1100000,B2412-1950000))))))))</f>
        <v/>
      </c>
      <c r="G2412" s="21">
        <f>IF(F2412&gt;23500000,NA(),IF(F2412&lt;=4890000,1040000,IF(F2412&lt;=6550000,670000,620000)))</f>
        <v/>
      </c>
      <c r="H2412" s="21">
        <f>IF(D2412&lt;=0,0,MAX(0,MIN(2000000,D2412-MIN(100000,ROUNDDOWN(F2412*0.05,0)))))</f>
        <v/>
      </c>
      <c r="I2412" s="21">
        <f>IF(C2412&lt;=2000,0,MIN(C2412,ROUNDDOWN(F2412*0.4,0))-2000)</f>
        <v/>
      </c>
      <c r="J2412" s="21">
        <f>MAX(0,ROUNDDOWN(F2412-E2412-G2412,-3))</f>
        <v/>
      </c>
      <c r="K2412" s="21">
        <f>MAX(0,ROUNDDOWN(F2412-E2412-G2412-H2412-I2412,-3))</f>
        <v/>
      </c>
      <c r="L2412" s="21">
        <f>MAX(0,ROUNDDOWN(F2412-E2412-G2412-H2412,-3))</f>
        <v/>
      </c>
      <c r="M2412" s="21">
        <f>IF(J2412&lt;=0,0,ROUNDDOWN((J2412*LOOKUP(J2412,{0,1950001,3300001,6950001,9000001,18000001,40000001},{0.05,0.1,0.2,0.23,0.33,0.4,0.45})-LOOKUP(J2412,{0,1950001,3300001,6950001,9000001,18000001,40000001},{0,97500,427500,636000,1536000,2796000,4796000}))*1.021,-2))</f>
        <v/>
      </c>
      <c r="N2412" s="21">
        <f>IF(K2412&lt;=0,0,ROUNDDOWN((K2412*LOOKUP(K2412,{0,1950001,3300001,6950001,9000001,18000001,40000001},{0.05,0.1,0.2,0.23,0.33,0.4,0.45})-LOOKUP(K2412,{0,1950001,3300001,6950001,9000001,18000001,40000001},{0,97500,427500,636000,1536000,2796000,4796000}))*1.021,-2))</f>
        <v/>
      </c>
      <c r="O2412" s="21">
        <f>IF(L2412&lt;=0,0,ROUNDDOWN((L2412*LOOKUP(L2412,{0,1950001,3300001,6950001,9000001,18000001,40000001},{0.05,0.1,0.2,0.23,0.33,0.4,0.45})-LOOKUP(L2412,{0,1950001,3300001,6950001,9000001,18000001,40000001},{0,97500,427500,636000,1536000,2796000,4796000}))*1.021,-2))</f>
        <v/>
      </c>
      <c r="P2412" s="21">
        <f>MAX(0,ROUNDDOWN(F2412-E2412-430000,-3))</f>
        <v/>
      </c>
      <c r="Q2412" s="21">
        <f>MAX(0,ROUNDDOWN(F2412-E2412-430000-H2412,-3))</f>
        <v/>
      </c>
      <c r="R2412" s="21">
        <f>IF(F2412&lt;=450000,0,MAX(0,P2412*0.06-MIN(50000,P2412)*0.03))</f>
        <v/>
      </c>
      <c r="S2412" s="21">
        <f>IF(F2412&lt;=450000,0,MAX(0,P2412*0.04-MIN(50000,P2412)*0.02))</f>
        <v/>
      </c>
      <c r="T2412" s="21">
        <f>IF(F2412&lt;=450000,0,MAX(0,Q2412*0.06-MIN(50000,Q2412)*0.03))</f>
        <v/>
      </c>
      <c r="U2412" s="21">
        <f>IF(F2412&lt;=450000,0,MAX(0,Q2412*0.04-MIN(50000,Q2412)*0.02))</f>
        <v/>
      </c>
      <c r="V2412" s="21">
        <f>50000+MAX(0,G2412-480000)</f>
        <v/>
      </c>
      <c r="W2412" s="21">
        <f>P2412-V2412</f>
        <v/>
      </c>
      <c r="X2412" s="21">
        <f>Q2412-V2412</f>
        <v/>
      </c>
      <c r="Y2412" s="22">
        <f>IF(W2412&lt;0,0.9,LOOKUP(W2412,{0,1950001,3300001,6950001,9000001,18000001,40000001},{0.84895,0.7979,0.6958,0.66517,0.56307,0.4916,0.44055}))</f>
        <v/>
      </c>
      <c r="Z2412" s="22">
        <f>IF(X2412&lt;0,0.9,LOOKUP(X2412,{0,1950001,3300001,6950001,9000001,18000001,40000001},{0.84895,0.7979,0.6958,0.66517,0.56307,0.4916,0.44055}))</f>
        <v/>
      </c>
      <c r="AA2412" s="22">
        <f>IF(W2412&lt;0,0,CHOOSE(MATCH(W2412,{0,1950001,3300001,6950001,9000001},1),5.105/84.895,10.21/79.79,20.42/69.58,23.483/66.517,33.693/56.307))</f>
        <v/>
      </c>
      <c r="AB2412" s="21">
        <f>IF(C2412&lt;=2000,0,(MIN(C2412,ROUNDDOWN(F2412*0.3,0))-2000)*0.1)</f>
        <v/>
      </c>
      <c r="AC2412" s="21">
        <f>IF(C2412&lt;=2000,0,MIN((C2412-2000)*Y2412,(R2412+S2412)*0.2))</f>
        <v/>
      </c>
      <c r="AD2412" s="21">
        <f>IF(C2412&lt;=2000,0,MIN((C2412-2000)*Z2412,(T2412+U2412)*0.2))</f>
        <v/>
      </c>
      <c r="AE2412" s="21">
        <f>AC2412*AA2412</f>
        <v/>
      </c>
      <c r="AF2412" s="21">
        <f>ROUNDDOWN(R2412,-2)+ROUNDDOWN(S2412,-2)</f>
        <v/>
      </c>
      <c r="AG2412" s="21">
        <f>ROUNDDOWN(MAX(0,R2412-(AB2412+AC2412+AE2412)*0.6),-2)+ROUNDDOWN(MAX(0,S2412-(AB2412+AC2412+AE2412)*0.4),-2)</f>
        <v/>
      </c>
      <c r="AH2412" s="21">
        <f>ROUNDDOWN(MAX(0,T2412-(AB2412+AD2412)*0.6),-2)+ROUNDDOWN(MAX(0,U2412-(AB2412+AD2412)*0.4),-2)</f>
        <v/>
      </c>
      <c r="AI2412" s="21">
        <f>ROUNDDOWN(T2412,-2)+ROUNDDOWN(U2412,-2)</f>
        <v/>
      </c>
      <c r="AJ2412" s="21">
        <f>M2412+AF2412</f>
        <v/>
      </c>
      <c r="AK2412" s="21">
        <f>M2412+AG2412</f>
        <v/>
      </c>
      <c r="AL2412" s="21">
        <f>N2412+AH2412</f>
        <v/>
      </c>
      <c r="AM2412" s="21">
        <f>O2412+AI2412</f>
        <v/>
      </c>
      <c r="AN2412" s="21">
        <f>N2412+AI2412</f>
        <v/>
      </c>
      <c r="AO2412" s="21">
        <f>ROUNDDOWN((R2412+S2412)*0.2/Y2412+2000,0)</f>
        <v/>
      </c>
      <c r="AP2412" s="21">
        <f>ROUNDDOWN((T2412+U2412)*0.2/Z2412+2000,0)</f>
        <v/>
      </c>
      <c r="AQ2412" s="21">
        <f>AL2412-AK2412</f>
        <v/>
      </c>
      <c r="AR2412" s="21">
        <f>AM2412-AK2412</f>
        <v/>
      </c>
      <c r="AS2412" s="21">
        <f>AM2412-AL2412</f>
        <v/>
      </c>
      <c r="AT2412" s="21">
        <f>AK2412+C2412-AJ2412</f>
        <v/>
      </c>
      <c r="AU2412" s="21">
        <f>AL2412+C2412-AM2412</f>
        <v/>
      </c>
      <c r="AV2412" s="21">
        <f>AN2412+C2412-AM2412</f>
        <v/>
      </c>
    </row>
    <row r="2413">
      <c r="A2413" t="inlineStr">
        <is>
          <t>1万円刻み</t>
        </is>
      </c>
      <c r="B2413" s="21">
        <f>'5_1万円刻み'!$A$650</f>
        <v/>
      </c>
      <c r="C2413" s="21">
        <f>AO2413</f>
        <v/>
      </c>
      <c r="D2413" s="21" t="n">
        <v>0</v>
      </c>
      <c r="E2413" s="21">
        <f>ROUND(MIN(B2413/12,650000)*12*0.0915+MIN(B2413/12,1390000)*12*(0.0504+0)+B2413*0.005,0)</f>
        <v/>
      </c>
      <c r="F2413" s="21">
        <f>IF(B2413&lt;741000,0,IF(B2413&lt;2191000,B2413-740000,IF(B2413&lt;2193000,1451000,IF(B2413&lt;2196000,1453000,IF(B2413&lt;2200000,1456000,IF(B2413&lt;3600000,ROUND(ROUNDDOWN(B2413/4,-3)*2.8,0)-80000,IF(B2413&lt;6600000,ROUND(ROUNDDOWN(B2413/4,-3)*3.2,0)-440000,IF(B2413&lt;8500000,ROUNDDOWN(B2413*0.9,0)-1100000,B2413-1950000))))))))</f>
        <v/>
      </c>
      <c r="G2413" s="21">
        <f>IF(F2413&gt;23500000,NA(),IF(F2413&lt;=4890000,1040000,IF(F2413&lt;=6550000,670000,620000)))</f>
        <v/>
      </c>
      <c r="H2413" s="21">
        <f>IF(D2413&lt;=0,0,MAX(0,MIN(2000000,D2413-MIN(100000,ROUNDDOWN(F2413*0.05,0)))))</f>
        <v/>
      </c>
      <c r="I2413" s="21">
        <f>IF(C2413&lt;=2000,0,MIN(C2413,ROUNDDOWN(F2413*0.4,0))-2000)</f>
        <v/>
      </c>
      <c r="J2413" s="21">
        <f>MAX(0,ROUNDDOWN(F2413-E2413-G2413,-3))</f>
        <v/>
      </c>
      <c r="K2413" s="21">
        <f>MAX(0,ROUNDDOWN(F2413-E2413-G2413-H2413-I2413,-3))</f>
        <v/>
      </c>
      <c r="L2413" s="21">
        <f>MAX(0,ROUNDDOWN(F2413-E2413-G2413-H2413,-3))</f>
        <v/>
      </c>
      <c r="M2413" s="21">
        <f>IF(J2413&lt;=0,0,ROUNDDOWN((J2413*LOOKUP(J2413,{0,1950001,3300001,6950001,9000001,18000001,40000001},{0.05,0.1,0.2,0.23,0.33,0.4,0.45})-LOOKUP(J2413,{0,1950001,3300001,6950001,9000001,18000001,40000001},{0,97500,427500,636000,1536000,2796000,4796000}))*1.021,-2))</f>
        <v/>
      </c>
      <c r="N2413" s="21">
        <f>IF(K2413&lt;=0,0,ROUNDDOWN((K2413*LOOKUP(K2413,{0,1950001,3300001,6950001,9000001,18000001,40000001},{0.05,0.1,0.2,0.23,0.33,0.4,0.45})-LOOKUP(K2413,{0,1950001,3300001,6950001,9000001,18000001,40000001},{0,97500,427500,636000,1536000,2796000,4796000}))*1.021,-2))</f>
        <v/>
      </c>
      <c r="O2413" s="21">
        <f>IF(L2413&lt;=0,0,ROUNDDOWN((L2413*LOOKUP(L2413,{0,1950001,3300001,6950001,9000001,18000001,40000001},{0.05,0.1,0.2,0.23,0.33,0.4,0.45})-LOOKUP(L2413,{0,1950001,3300001,6950001,9000001,18000001,40000001},{0,97500,427500,636000,1536000,2796000,4796000}))*1.021,-2))</f>
        <v/>
      </c>
      <c r="P2413" s="21">
        <f>MAX(0,ROUNDDOWN(F2413-E2413-430000,-3))</f>
        <v/>
      </c>
      <c r="Q2413" s="21">
        <f>MAX(0,ROUNDDOWN(F2413-E2413-430000-H2413,-3))</f>
        <v/>
      </c>
      <c r="R2413" s="21">
        <f>IF(F2413&lt;=450000,0,MAX(0,P2413*0.06-MIN(50000,P2413)*0.03))</f>
        <v/>
      </c>
      <c r="S2413" s="21">
        <f>IF(F2413&lt;=450000,0,MAX(0,P2413*0.04-MIN(50000,P2413)*0.02))</f>
        <v/>
      </c>
      <c r="T2413" s="21">
        <f>IF(F2413&lt;=450000,0,MAX(0,Q2413*0.06-MIN(50000,Q2413)*0.03))</f>
        <v/>
      </c>
      <c r="U2413" s="21">
        <f>IF(F2413&lt;=450000,0,MAX(0,Q2413*0.04-MIN(50000,Q2413)*0.02))</f>
        <v/>
      </c>
      <c r="V2413" s="21">
        <f>50000+MAX(0,G2413-480000)</f>
        <v/>
      </c>
      <c r="W2413" s="21">
        <f>P2413-V2413</f>
        <v/>
      </c>
      <c r="X2413" s="21">
        <f>Q2413-V2413</f>
        <v/>
      </c>
      <c r="Y2413" s="22">
        <f>IF(W2413&lt;0,0.9,LOOKUP(W2413,{0,1950001,3300001,6950001,9000001,18000001,40000001},{0.84895,0.7979,0.6958,0.66517,0.56307,0.4916,0.44055}))</f>
        <v/>
      </c>
      <c r="Z2413" s="22">
        <f>IF(X2413&lt;0,0.9,LOOKUP(X2413,{0,1950001,3300001,6950001,9000001,18000001,40000001},{0.84895,0.7979,0.6958,0.66517,0.56307,0.4916,0.44055}))</f>
        <v/>
      </c>
      <c r="AA2413" s="22">
        <f>IF(W2413&lt;0,0,CHOOSE(MATCH(W2413,{0,1950001,3300001,6950001,9000001},1),5.105/84.895,10.21/79.79,20.42/69.58,23.483/66.517,33.693/56.307))</f>
        <v/>
      </c>
      <c r="AB2413" s="21">
        <f>IF(C2413&lt;=2000,0,(MIN(C2413,ROUNDDOWN(F2413*0.3,0))-2000)*0.1)</f>
        <v/>
      </c>
      <c r="AC2413" s="21">
        <f>IF(C2413&lt;=2000,0,MIN((C2413-2000)*Y2413,(R2413+S2413)*0.2))</f>
        <v/>
      </c>
      <c r="AD2413" s="21">
        <f>IF(C2413&lt;=2000,0,MIN((C2413-2000)*Z2413,(T2413+U2413)*0.2))</f>
        <v/>
      </c>
      <c r="AE2413" s="21">
        <f>AC2413*AA2413</f>
        <v/>
      </c>
      <c r="AF2413" s="21">
        <f>ROUNDDOWN(R2413,-2)+ROUNDDOWN(S2413,-2)</f>
        <v/>
      </c>
      <c r="AG2413" s="21">
        <f>ROUNDDOWN(MAX(0,R2413-(AB2413+AC2413+AE2413)*0.6),-2)+ROUNDDOWN(MAX(0,S2413-(AB2413+AC2413+AE2413)*0.4),-2)</f>
        <v/>
      </c>
      <c r="AH2413" s="21">
        <f>ROUNDDOWN(MAX(0,T2413-(AB2413+AD2413)*0.6),-2)+ROUNDDOWN(MAX(0,U2413-(AB2413+AD2413)*0.4),-2)</f>
        <v/>
      </c>
      <c r="AI2413" s="21">
        <f>ROUNDDOWN(T2413,-2)+ROUNDDOWN(U2413,-2)</f>
        <v/>
      </c>
      <c r="AJ2413" s="21">
        <f>M2413+AF2413</f>
        <v/>
      </c>
      <c r="AK2413" s="21">
        <f>M2413+AG2413</f>
        <v/>
      </c>
      <c r="AL2413" s="21">
        <f>N2413+AH2413</f>
        <v/>
      </c>
      <c r="AM2413" s="21">
        <f>O2413+AI2413</f>
        <v/>
      </c>
      <c r="AN2413" s="21">
        <f>N2413+AI2413</f>
        <v/>
      </c>
      <c r="AO2413" s="21">
        <f>ROUNDDOWN((R2413+S2413)*0.2/Y2413+2000,0)</f>
        <v/>
      </c>
      <c r="AP2413" s="21">
        <f>ROUNDDOWN((T2413+U2413)*0.2/Z2413+2000,0)</f>
        <v/>
      </c>
      <c r="AQ2413" s="21">
        <f>AL2413-AK2413</f>
        <v/>
      </c>
      <c r="AR2413" s="21">
        <f>AM2413-AK2413</f>
        <v/>
      </c>
      <c r="AS2413" s="21">
        <f>AM2413-AL2413</f>
        <v/>
      </c>
      <c r="AT2413" s="21">
        <f>AK2413+C2413-AJ2413</f>
        <v/>
      </c>
      <c r="AU2413" s="21">
        <f>AL2413+C2413-AM2413</f>
        <v/>
      </c>
      <c r="AV2413" s="21">
        <f>AN2413+C2413-AM2413</f>
        <v/>
      </c>
    </row>
    <row r="2414">
      <c r="A2414" t="inlineStr">
        <is>
          <t>1万円刻み</t>
        </is>
      </c>
      <c r="B2414" s="21">
        <f>'5_1万円刻み'!$A$651</f>
        <v/>
      </c>
      <c r="C2414" s="21">
        <f>AO2414</f>
        <v/>
      </c>
      <c r="D2414" s="21" t="n">
        <v>0</v>
      </c>
      <c r="E2414" s="21">
        <f>ROUND(MIN(B2414/12,650000)*12*0.0915+MIN(B2414/12,1390000)*12*(0.0504+0)+B2414*0.005,0)</f>
        <v/>
      </c>
      <c r="F2414" s="21">
        <f>IF(B2414&lt;741000,0,IF(B2414&lt;2191000,B2414-740000,IF(B2414&lt;2193000,1451000,IF(B2414&lt;2196000,1453000,IF(B2414&lt;2200000,1456000,IF(B2414&lt;3600000,ROUND(ROUNDDOWN(B2414/4,-3)*2.8,0)-80000,IF(B2414&lt;6600000,ROUND(ROUNDDOWN(B2414/4,-3)*3.2,0)-440000,IF(B2414&lt;8500000,ROUNDDOWN(B2414*0.9,0)-1100000,B2414-1950000))))))))</f>
        <v/>
      </c>
      <c r="G2414" s="21">
        <f>IF(F2414&gt;23500000,NA(),IF(F2414&lt;=4890000,1040000,IF(F2414&lt;=6550000,670000,620000)))</f>
        <v/>
      </c>
      <c r="H2414" s="21">
        <f>IF(D2414&lt;=0,0,MAX(0,MIN(2000000,D2414-MIN(100000,ROUNDDOWN(F2414*0.05,0)))))</f>
        <v/>
      </c>
      <c r="I2414" s="21">
        <f>IF(C2414&lt;=2000,0,MIN(C2414,ROUNDDOWN(F2414*0.4,0))-2000)</f>
        <v/>
      </c>
      <c r="J2414" s="21">
        <f>MAX(0,ROUNDDOWN(F2414-E2414-G2414,-3))</f>
        <v/>
      </c>
      <c r="K2414" s="21">
        <f>MAX(0,ROUNDDOWN(F2414-E2414-G2414-H2414-I2414,-3))</f>
        <v/>
      </c>
      <c r="L2414" s="21">
        <f>MAX(0,ROUNDDOWN(F2414-E2414-G2414-H2414,-3))</f>
        <v/>
      </c>
      <c r="M2414" s="21">
        <f>IF(J2414&lt;=0,0,ROUNDDOWN((J2414*LOOKUP(J2414,{0,1950001,3300001,6950001,9000001,18000001,40000001},{0.05,0.1,0.2,0.23,0.33,0.4,0.45})-LOOKUP(J2414,{0,1950001,3300001,6950001,9000001,18000001,40000001},{0,97500,427500,636000,1536000,2796000,4796000}))*1.021,-2))</f>
        <v/>
      </c>
      <c r="N2414" s="21">
        <f>IF(K2414&lt;=0,0,ROUNDDOWN((K2414*LOOKUP(K2414,{0,1950001,3300001,6950001,9000001,18000001,40000001},{0.05,0.1,0.2,0.23,0.33,0.4,0.45})-LOOKUP(K2414,{0,1950001,3300001,6950001,9000001,18000001,40000001},{0,97500,427500,636000,1536000,2796000,4796000}))*1.021,-2))</f>
        <v/>
      </c>
      <c r="O2414" s="21">
        <f>IF(L2414&lt;=0,0,ROUNDDOWN((L2414*LOOKUP(L2414,{0,1950001,3300001,6950001,9000001,18000001,40000001},{0.05,0.1,0.2,0.23,0.33,0.4,0.45})-LOOKUP(L2414,{0,1950001,3300001,6950001,9000001,18000001,40000001},{0,97500,427500,636000,1536000,2796000,4796000}))*1.021,-2))</f>
        <v/>
      </c>
      <c r="P2414" s="21">
        <f>MAX(0,ROUNDDOWN(F2414-E2414-430000,-3))</f>
        <v/>
      </c>
      <c r="Q2414" s="21">
        <f>MAX(0,ROUNDDOWN(F2414-E2414-430000-H2414,-3))</f>
        <v/>
      </c>
      <c r="R2414" s="21">
        <f>IF(F2414&lt;=450000,0,MAX(0,P2414*0.06-MIN(50000,P2414)*0.03))</f>
        <v/>
      </c>
      <c r="S2414" s="21">
        <f>IF(F2414&lt;=450000,0,MAX(0,P2414*0.04-MIN(50000,P2414)*0.02))</f>
        <v/>
      </c>
      <c r="T2414" s="21">
        <f>IF(F2414&lt;=450000,0,MAX(0,Q2414*0.06-MIN(50000,Q2414)*0.03))</f>
        <v/>
      </c>
      <c r="U2414" s="21">
        <f>IF(F2414&lt;=450000,0,MAX(0,Q2414*0.04-MIN(50000,Q2414)*0.02))</f>
        <v/>
      </c>
      <c r="V2414" s="21">
        <f>50000+MAX(0,G2414-480000)</f>
        <v/>
      </c>
      <c r="W2414" s="21">
        <f>P2414-V2414</f>
        <v/>
      </c>
      <c r="X2414" s="21">
        <f>Q2414-V2414</f>
        <v/>
      </c>
      <c r="Y2414" s="22">
        <f>IF(W2414&lt;0,0.9,LOOKUP(W2414,{0,1950001,3300001,6950001,9000001,18000001,40000001},{0.84895,0.7979,0.6958,0.66517,0.56307,0.4916,0.44055}))</f>
        <v/>
      </c>
      <c r="Z2414" s="22">
        <f>IF(X2414&lt;0,0.9,LOOKUP(X2414,{0,1950001,3300001,6950001,9000001,18000001,40000001},{0.84895,0.7979,0.6958,0.66517,0.56307,0.4916,0.44055}))</f>
        <v/>
      </c>
      <c r="AA2414" s="22">
        <f>IF(W2414&lt;0,0,CHOOSE(MATCH(W2414,{0,1950001,3300001,6950001,9000001},1),5.105/84.895,10.21/79.79,20.42/69.58,23.483/66.517,33.693/56.307))</f>
        <v/>
      </c>
      <c r="AB2414" s="21">
        <f>IF(C2414&lt;=2000,0,(MIN(C2414,ROUNDDOWN(F2414*0.3,0))-2000)*0.1)</f>
        <v/>
      </c>
      <c r="AC2414" s="21">
        <f>IF(C2414&lt;=2000,0,MIN((C2414-2000)*Y2414,(R2414+S2414)*0.2))</f>
        <v/>
      </c>
      <c r="AD2414" s="21">
        <f>IF(C2414&lt;=2000,0,MIN((C2414-2000)*Z2414,(T2414+U2414)*0.2))</f>
        <v/>
      </c>
      <c r="AE2414" s="21">
        <f>AC2414*AA2414</f>
        <v/>
      </c>
      <c r="AF2414" s="21">
        <f>ROUNDDOWN(R2414,-2)+ROUNDDOWN(S2414,-2)</f>
        <v/>
      </c>
      <c r="AG2414" s="21">
        <f>ROUNDDOWN(MAX(0,R2414-(AB2414+AC2414+AE2414)*0.6),-2)+ROUNDDOWN(MAX(0,S2414-(AB2414+AC2414+AE2414)*0.4),-2)</f>
        <v/>
      </c>
      <c r="AH2414" s="21">
        <f>ROUNDDOWN(MAX(0,T2414-(AB2414+AD2414)*0.6),-2)+ROUNDDOWN(MAX(0,U2414-(AB2414+AD2414)*0.4),-2)</f>
        <v/>
      </c>
      <c r="AI2414" s="21">
        <f>ROUNDDOWN(T2414,-2)+ROUNDDOWN(U2414,-2)</f>
        <v/>
      </c>
      <c r="AJ2414" s="21">
        <f>M2414+AF2414</f>
        <v/>
      </c>
      <c r="AK2414" s="21">
        <f>M2414+AG2414</f>
        <v/>
      </c>
      <c r="AL2414" s="21">
        <f>N2414+AH2414</f>
        <v/>
      </c>
      <c r="AM2414" s="21">
        <f>O2414+AI2414</f>
        <v/>
      </c>
      <c r="AN2414" s="21">
        <f>N2414+AI2414</f>
        <v/>
      </c>
      <c r="AO2414" s="21">
        <f>ROUNDDOWN((R2414+S2414)*0.2/Y2414+2000,0)</f>
        <v/>
      </c>
      <c r="AP2414" s="21">
        <f>ROUNDDOWN((T2414+U2414)*0.2/Z2414+2000,0)</f>
        <v/>
      </c>
      <c r="AQ2414" s="21">
        <f>AL2414-AK2414</f>
        <v/>
      </c>
      <c r="AR2414" s="21">
        <f>AM2414-AK2414</f>
        <v/>
      </c>
      <c r="AS2414" s="21">
        <f>AM2414-AL2414</f>
        <v/>
      </c>
      <c r="AT2414" s="21">
        <f>AK2414+C2414-AJ2414</f>
        <v/>
      </c>
      <c r="AU2414" s="21">
        <f>AL2414+C2414-AM2414</f>
        <v/>
      </c>
      <c r="AV2414" s="21">
        <f>AN2414+C2414-AM2414</f>
        <v/>
      </c>
    </row>
    <row r="2415">
      <c r="A2415" t="inlineStr">
        <is>
          <t>1万円刻み</t>
        </is>
      </c>
      <c r="B2415" s="21">
        <f>'5_1万円刻み'!$A$652</f>
        <v/>
      </c>
      <c r="C2415" s="21">
        <f>AO2415</f>
        <v/>
      </c>
      <c r="D2415" s="21" t="n">
        <v>0</v>
      </c>
      <c r="E2415" s="21">
        <f>ROUND(MIN(B2415/12,650000)*12*0.0915+MIN(B2415/12,1390000)*12*(0.0504+0)+B2415*0.005,0)</f>
        <v/>
      </c>
      <c r="F2415" s="21">
        <f>IF(B2415&lt;741000,0,IF(B2415&lt;2191000,B2415-740000,IF(B2415&lt;2193000,1451000,IF(B2415&lt;2196000,1453000,IF(B2415&lt;2200000,1456000,IF(B2415&lt;3600000,ROUND(ROUNDDOWN(B2415/4,-3)*2.8,0)-80000,IF(B2415&lt;6600000,ROUND(ROUNDDOWN(B2415/4,-3)*3.2,0)-440000,IF(B2415&lt;8500000,ROUNDDOWN(B2415*0.9,0)-1100000,B2415-1950000))))))))</f>
        <v/>
      </c>
      <c r="G2415" s="21">
        <f>IF(F2415&gt;23500000,NA(),IF(F2415&lt;=4890000,1040000,IF(F2415&lt;=6550000,670000,620000)))</f>
        <v/>
      </c>
      <c r="H2415" s="21">
        <f>IF(D2415&lt;=0,0,MAX(0,MIN(2000000,D2415-MIN(100000,ROUNDDOWN(F2415*0.05,0)))))</f>
        <v/>
      </c>
      <c r="I2415" s="21">
        <f>IF(C2415&lt;=2000,0,MIN(C2415,ROUNDDOWN(F2415*0.4,0))-2000)</f>
        <v/>
      </c>
      <c r="J2415" s="21">
        <f>MAX(0,ROUNDDOWN(F2415-E2415-G2415,-3))</f>
        <v/>
      </c>
      <c r="K2415" s="21">
        <f>MAX(0,ROUNDDOWN(F2415-E2415-G2415-H2415-I2415,-3))</f>
        <v/>
      </c>
      <c r="L2415" s="21">
        <f>MAX(0,ROUNDDOWN(F2415-E2415-G2415-H2415,-3))</f>
        <v/>
      </c>
      <c r="M2415" s="21">
        <f>IF(J2415&lt;=0,0,ROUNDDOWN((J2415*LOOKUP(J2415,{0,1950001,3300001,6950001,9000001,18000001,40000001},{0.05,0.1,0.2,0.23,0.33,0.4,0.45})-LOOKUP(J2415,{0,1950001,3300001,6950001,9000001,18000001,40000001},{0,97500,427500,636000,1536000,2796000,4796000}))*1.021,-2))</f>
        <v/>
      </c>
      <c r="N2415" s="21">
        <f>IF(K2415&lt;=0,0,ROUNDDOWN((K2415*LOOKUP(K2415,{0,1950001,3300001,6950001,9000001,18000001,40000001},{0.05,0.1,0.2,0.23,0.33,0.4,0.45})-LOOKUP(K2415,{0,1950001,3300001,6950001,9000001,18000001,40000001},{0,97500,427500,636000,1536000,2796000,4796000}))*1.021,-2))</f>
        <v/>
      </c>
      <c r="O2415" s="21">
        <f>IF(L2415&lt;=0,0,ROUNDDOWN((L2415*LOOKUP(L2415,{0,1950001,3300001,6950001,9000001,18000001,40000001},{0.05,0.1,0.2,0.23,0.33,0.4,0.45})-LOOKUP(L2415,{0,1950001,3300001,6950001,9000001,18000001,40000001},{0,97500,427500,636000,1536000,2796000,4796000}))*1.021,-2))</f>
        <v/>
      </c>
      <c r="P2415" s="21">
        <f>MAX(0,ROUNDDOWN(F2415-E2415-430000,-3))</f>
        <v/>
      </c>
      <c r="Q2415" s="21">
        <f>MAX(0,ROUNDDOWN(F2415-E2415-430000-H2415,-3))</f>
        <v/>
      </c>
      <c r="R2415" s="21">
        <f>IF(F2415&lt;=450000,0,MAX(0,P2415*0.06-MIN(50000,P2415)*0.03))</f>
        <v/>
      </c>
      <c r="S2415" s="21">
        <f>IF(F2415&lt;=450000,0,MAX(0,P2415*0.04-MIN(50000,P2415)*0.02))</f>
        <v/>
      </c>
      <c r="T2415" s="21">
        <f>IF(F2415&lt;=450000,0,MAX(0,Q2415*0.06-MIN(50000,Q2415)*0.03))</f>
        <v/>
      </c>
      <c r="U2415" s="21">
        <f>IF(F2415&lt;=450000,0,MAX(0,Q2415*0.04-MIN(50000,Q2415)*0.02))</f>
        <v/>
      </c>
      <c r="V2415" s="21">
        <f>50000+MAX(0,G2415-480000)</f>
        <v/>
      </c>
      <c r="W2415" s="21">
        <f>P2415-V2415</f>
        <v/>
      </c>
      <c r="X2415" s="21">
        <f>Q2415-V2415</f>
        <v/>
      </c>
      <c r="Y2415" s="22">
        <f>IF(W2415&lt;0,0.9,LOOKUP(W2415,{0,1950001,3300001,6950001,9000001,18000001,40000001},{0.84895,0.7979,0.6958,0.66517,0.56307,0.4916,0.44055}))</f>
        <v/>
      </c>
      <c r="Z2415" s="22">
        <f>IF(X2415&lt;0,0.9,LOOKUP(X2415,{0,1950001,3300001,6950001,9000001,18000001,40000001},{0.84895,0.7979,0.6958,0.66517,0.56307,0.4916,0.44055}))</f>
        <v/>
      </c>
      <c r="AA2415" s="22">
        <f>IF(W2415&lt;0,0,CHOOSE(MATCH(W2415,{0,1950001,3300001,6950001,9000001},1),5.105/84.895,10.21/79.79,20.42/69.58,23.483/66.517,33.693/56.307))</f>
        <v/>
      </c>
      <c r="AB2415" s="21">
        <f>IF(C2415&lt;=2000,0,(MIN(C2415,ROUNDDOWN(F2415*0.3,0))-2000)*0.1)</f>
        <v/>
      </c>
      <c r="AC2415" s="21">
        <f>IF(C2415&lt;=2000,0,MIN((C2415-2000)*Y2415,(R2415+S2415)*0.2))</f>
        <v/>
      </c>
      <c r="AD2415" s="21">
        <f>IF(C2415&lt;=2000,0,MIN((C2415-2000)*Z2415,(T2415+U2415)*0.2))</f>
        <v/>
      </c>
      <c r="AE2415" s="21">
        <f>AC2415*AA2415</f>
        <v/>
      </c>
      <c r="AF2415" s="21">
        <f>ROUNDDOWN(R2415,-2)+ROUNDDOWN(S2415,-2)</f>
        <v/>
      </c>
      <c r="AG2415" s="21">
        <f>ROUNDDOWN(MAX(0,R2415-(AB2415+AC2415+AE2415)*0.6),-2)+ROUNDDOWN(MAX(0,S2415-(AB2415+AC2415+AE2415)*0.4),-2)</f>
        <v/>
      </c>
      <c r="AH2415" s="21">
        <f>ROUNDDOWN(MAX(0,T2415-(AB2415+AD2415)*0.6),-2)+ROUNDDOWN(MAX(0,U2415-(AB2415+AD2415)*0.4),-2)</f>
        <v/>
      </c>
      <c r="AI2415" s="21">
        <f>ROUNDDOWN(T2415,-2)+ROUNDDOWN(U2415,-2)</f>
        <v/>
      </c>
      <c r="AJ2415" s="21">
        <f>M2415+AF2415</f>
        <v/>
      </c>
      <c r="AK2415" s="21">
        <f>M2415+AG2415</f>
        <v/>
      </c>
      <c r="AL2415" s="21">
        <f>N2415+AH2415</f>
        <v/>
      </c>
      <c r="AM2415" s="21">
        <f>O2415+AI2415</f>
        <v/>
      </c>
      <c r="AN2415" s="21">
        <f>N2415+AI2415</f>
        <v/>
      </c>
      <c r="AO2415" s="21">
        <f>ROUNDDOWN((R2415+S2415)*0.2/Y2415+2000,0)</f>
        <v/>
      </c>
      <c r="AP2415" s="21">
        <f>ROUNDDOWN((T2415+U2415)*0.2/Z2415+2000,0)</f>
        <v/>
      </c>
      <c r="AQ2415" s="21">
        <f>AL2415-AK2415</f>
        <v/>
      </c>
      <c r="AR2415" s="21">
        <f>AM2415-AK2415</f>
        <v/>
      </c>
      <c r="AS2415" s="21">
        <f>AM2415-AL2415</f>
        <v/>
      </c>
      <c r="AT2415" s="21">
        <f>AK2415+C2415-AJ2415</f>
        <v/>
      </c>
      <c r="AU2415" s="21">
        <f>AL2415+C2415-AM2415</f>
        <v/>
      </c>
      <c r="AV2415" s="21">
        <f>AN2415+C2415-AM2415</f>
        <v/>
      </c>
    </row>
    <row r="2416">
      <c r="A2416" t="inlineStr">
        <is>
          <t>1万円刻み</t>
        </is>
      </c>
      <c r="B2416" s="21">
        <f>'5_1万円刻み'!$A$653</f>
        <v/>
      </c>
      <c r="C2416" s="21">
        <f>AO2416</f>
        <v/>
      </c>
      <c r="D2416" s="21" t="n">
        <v>0</v>
      </c>
      <c r="E2416" s="21">
        <f>ROUND(MIN(B2416/12,650000)*12*0.0915+MIN(B2416/12,1390000)*12*(0.0504+0)+B2416*0.005,0)</f>
        <v/>
      </c>
      <c r="F2416" s="21">
        <f>IF(B2416&lt;741000,0,IF(B2416&lt;2191000,B2416-740000,IF(B2416&lt;2193000,1451000,IF(B2416&lt;2196000,1453000,IF(B2416&lt;2200000,1456000,IF(B2416&lt;3600000,ROUND(ROUNDDOWN(B2416/4,-3)*2.8,0)-80000,IF(B2416&lt;6600000,ROUND(ROUNDDOWN(B2416/4,-3)*3.2,0)-440000,IF(B2416&lt;8500000,ROUNDDOWN(B2416*0.9,0)-1100000,B2416-1950000))))))))</f>
        <v/>
      </c>
      <c r="G2416" s="21">
        <f>IF(F2416&gt;23500000,NA(),IF(F2416&lt;=4890000,1040000,IF(F2416&lt;=6550000,670000,620000)))</f>
        <v/>
      </c>
      <c r="H2416" s="21">
        <f>IF(D2416&lt;=0,0,MAX(0,MIN(2000000,D2416-MIN(100000,ROUNDDOWN(F2416*0.05,0)))))</f>
        <v/>
      </c>
      <c r="I2416" s="21">
        <f>IF(C2416&lt;=2000,0,MIN(C2416,ROUNDDOWN(F2416*0.4,0))-2000)</f>
        <v/>
      </c>
      <c r="J2416" s="21">
        <f>MAX(0,ROUNDDOWN(F2416-E2416-G2416,-3))</f>
        <v/>
      </c>
      <c r="K2416" s="21">
        <f>MAX(0,ROUNDDOWN(F2416-E2416-G2416-H2416-I2416,-3))</f>
        <v/>
      </c>
      <c r="L2416" s="21">
        <f>MAX(0,ROUNDDOWN(F2416-E2416-G2416-H2416,-3))</f>
        <v/>
      </c>
      <c r="M2416" s="21">
        <f>IF(J2416&lt;=0,0,ROUNDDOWN((J2416*LOOKUP(J2416,{0,1950001,3300001,6950001,9000001,18000001,40000001},{0.05,0.1,0.2,0.23,0.33,0.4,0.45})-LOOKUP(J2416,{0,1950001,3300001,6950001,9000001,18000001,40000001},{0,97500,427500,636000,1536000,2796000,4796000}))*1.021,-2))</f>
        <v/>
      </c>
      <c r="N2416" s="21">
        <f>IF(K2416&lt;=0,0,ROUNDDOWN((K2416*LOOKUP(K2416,{0,1950001,3300001,6950001,9000001,18000001,40000001},{0.05,0.1,0.2,0.23,0.33,0.4,0.45})-LOOKUP(K2416,{0,1950001,3300001,6950001,9000001,18000001,40000001},{0,97500,427500,636000,1536000,2796000,4796000}))*1.021,-2))</f>
        <v/>
      </c>
      <c r="O2416" s="21">
        <f>IF(L2416&lt;=0,0,ROUNDDOWN((L2416*LOOKUP(L2416,{0,1950001,3300001,6950001,9000001,18000001,40000001},{0.05,0.1,0.2,0.23,0.33,0.4,0.45})-LOOKUP(L2416,{0,1950001,3300001,6950001,9000001,18000001,40000001},{0,97500,427500,636000,1536000,2796000,4796000}))*1.021,-2))</f>
        <v/>
      </c>
      <c r="P2416" s="21">
        <f>MAX(0,ROUNDDOWN(F2416-E2416-430000,-3))</f>
        <v/>
      </c>
      <c r="Q2416" s="21">
        <f>MAX(0,ROUNDDOWN(F2416-E2416-430000-H2416,-3))</f>
        <v/>
      </c>
      <c r="R2416" s="21">
        <f>IF(F2416&lt;=450000,0,MAX(0,P2416*0.06-MIN(50000,P2416)*0.03))</f>
        <v/>
      </c>
      <c r="S2416" s="21">
        <f>IF(F2416&lt;=450000,0,MAX(0,P2416*0.04-MIN(50000,P2416)*0.02))</f>
        <v/>
      </c>
      <c r="T2416" s="21">
        <f>IF(F2416&lt;=450000,0,MAX(0,Q2416*0.06-MIN(50000,Q2416)*0.03))</f>
        <v/>
      </c>
      <c r="U2416" s="21">
        <f>IF(F2416&lt;=450000,0,MAX(0,Q2416*0.04-MIN(50000,Q2416)*0.02))</f>
        <v/>
      </c>
      <c r="V2416" s="21">
        <f>50000+MAX(0,G2416-480000)</f>
        <v/>
      </c>
      <c r="W2416" s="21">
        <f>P2416-V2416</f>
        <v/>
      </c>
      <c r="X2416" s="21">
        <f>Q2416-V2416</f>
        <v/>
      </c>
      <c r="Y2416" s="22">
        <f>IF(W2416&lt;0,0.9,LOOKUP(W2416,{0,1950001,3300001,6950001,9000001,18000001,40000001},{0.84895,0.7979,0.6958,0.66517,0.56307,0.4916,0.44055}))</f>
        <v/>
      </c>
      <c r="Z2416" s="22">
        <f>IF(X2416&lt;0,0.9,LOOKUP(X2416,{0,1950001,3300001,6950001,9000001,18000001,40000001},{0.84895,0.7979,0.6958,0.66517,0.56307,0.4916,0.44055}))</f>
        <v/>
      </c>
      <c r="AA2416" s="22">
        <f>IF(W2416&lt;0,0,CHOOSE(MATCH(W2416,{0,1950001,3300001,6950001,9000001},1),5.105/84.895,10.21/79.79,20.42/69.58,23.483/66.517,33.693/56.307))</f>
        <v/>
      </c>
      <c r="AB2416" s="21">
        <f>IF(C2416&lt;=2000,0,(MIN(C2416,ROUNDDOWN(F2416*0.3,0))-2000)*0.1)</f>
        <v/>
      </c>
      <c r="AC2416" s="21">
        <f>IF(C2416&lt;=2000,0,MIN((C2416-2000)*Y2416,(R2416+S2416)*0.2))</f>
        <v/>
      </c>
      <c r="AD2416" s="21">
        <f>IF(C2416&lt;=2000,0,MIN((C2416-2000)*Z2416,(T2416+U2416)*0.2))</f>
        <v/>
      </c>
      <c r="AE2416" s="21">
        <f>AC2416*AA2416</f>
        <v/>
      </c>
      <c r="AF2416" s="21">
        <f>ROUNDDOWN(R2416,-2)+ROUNDDOWN(S2416,-2)</f>
        <v/>
      </c>
      <c r="AG2416" s="21">
        <f>ROUNDDOWN(MAX(0,R2416-(AB2416+AC2416+AE2416)*0.6),-2)+ROUNDDOWN(MAX(0,S2416-(AB2416+AC2416+AE2416)*0.4),-2)</f>
        <v/>
      </c>
      <c r="AH2416" s="21">
        <f>ROUNDDOWN(MAX(0,T2416-(AB2416+AD2416)*0.6),-2)+ROUNDDOWN(MAX(0,U2416-(AB2416+AD2416)*0.4),-2)</f>
        <v/>
      </c>
      <c r="AI2416" s="21">
        <f>ROUNDDOWN(T2416,-2)+ROUNDDOWN(U2416,-2)</f>
        <v/>
      </c>
      <c r="AJ2416" s="21">
        <f>M2416+AF2416</f>
        <v/>
      </c>
      <c r="AK2416" s="21">
        <f>M2416+AG2416</f>
        <v/>
      </c>
      <c r="AL2416" s="21">
        <f>N2416+AH2416</f>
        <v/>
      </c>
      <c r="AM2416" s="21">
        <f>O2416+AI2416</f>
        <v/>
      </c>
      <c r="AN2416" s="21">
        <f>N2416+AI2416</f>
        <v/>
      </c>
      <c r="AO2416" s="21">
        <f>ROUNDDOWN((R2416+S2416)*0.2/Y2416+2000,0)</f>
        <v/>
      </c>
      <c r="AP2416" s="21">
        <f>ROUNDDOWN((T2416+U2416)*0.2/Z2416+2000,0)</f>
        <v/>
      </c>
      <c r="AQ2416" s="21">
        <f>AL2416-AK2416</f>
        <v/>
      </c>
      <c r="AR2416" s="21">
        <f>AM2416-AK2416</f>
        <v/>
      </c>
      <c r="AS2416" s="21">
        <f>AM2416-AL2416</f>
        <v/>
      </c>
      <c r="AT2416" s="21">
        <f>AK2416+C2416-AJ2416</f>
        <v/>
      </c>
      <c r="AU2416" s="21">
        <f>AL2416+C2416-AM2416</f>
        <v/>
      </c>
      <c r="AV2416" s="21">
        <f>AN2416+C2416-AM2416</f>
        <v/>
      </c>
    </row>
    <row r="2417">
      <c r="A2417" t="inlineStr">
        <is>
          <t>1万円刻み</t>
        </is>
      </c>
      <c r="B2417" s="21">
        <f>'5_1万円刻み'!$A$654</f>
        <v/>
      </c>
      <c r="C2417" s="21">
        <f>AO2417</f>
        <v/>
      </c>
      <c r="D2417" s="21" t="n">
        <v>0</v>
      </c>
      <c r="E2417" s="21">
        <f>ROUND(MIN(B2417/12,650000)*12*0.0915+MIN(B2417/12,1390000)*12*(0.0504+0)+B2417*0.005,0)</f>
        <v/>
      </c>
      <c r="F2417" s="21">
        <f>IF(B2417&lt;741000,0,IF(B2417&lt;2191000,B2417-740000,IF(B2417&lt;2193000,1451000,IF(B2417&lt;2196000,1453000,IF(B2417&lt;2200000,1456000,IF(B2417&lt;3600000,ROUND(ROUNDDOWN(B2417/4,-3)*2.8,0)-80000,IF(B2417&lt;6600000,ROUND(ROUNDDOWN(B2417/4,-3)*3.2,0)-440000,IF(B2417&lt;8500000,ROUNDDOWN(B2417*0.9,0)-1100000,B2417-1950000))))))))</f>
        <v/>
      </c>
      <c r="G2417" s="21">
        <f>IF(F2417&gt;23500000,NA(),IF(F2417&lt;=4890000,1040000,IF(F2417&lt;=6550000,670000,620000)))</f>
        <v/>
      </c>
      <c r="H2417" s="21">
        <f>IF(D2417&lt;=0,0,MAX(0,MIN(2000000,D2417-MIN(100000,ROUNDDOWN(F2417*0.05,0)))))</f>
        <v/>
      </c>
      <c r="I2417" s="21">
        <f>IF(C2417&lt;=2000,0,MIN(C2417,ROUNDDOWN(F2417*0.4,0))-2000)</f>
        <v/>
      </c>
      <c r="J2417" s="21">
        <f>MAX(0,ROUNDDOWN(F2417-E2417-G2417,-3))</f>
        <v/>
      </c>
      <c r="K2417" s="21">
        <f>MAX(0,ROUNDDOWN(F2417-E2417-G2417-H2417-I2417,-3))</f>
        <v/>
      </c>
      <c r="L2417" s="21">
        <f>MAX(0,ROUNDDOWN(F2417-E2417-G2417-H2417,-3))</f>
        <v/>
      </c>
      <c r="M2417" s="21">
        <f>IF(J2417&lt;=0,0,ROUNDDOWN((J2417*LOOKUP(J2417,{0,1950001,3300001,6950001,9000001,18000001,40000001},{0.05,0.1,0.2,0.23,0.33,0.4,0.45})-LOOKUP(J2417,{0,1950001,3300001,6950001,9000001,18000001,40000001},{0,97500,427500,636000,1536000,2796000,4796000}))*1.021,-2))</f>
        <v/>
      </c>
      <c r="N2417" s="21">
        <f>IF(K2417&lt;=0,0,ROUNDDOWN((K2417*LOOKUP(K2417,{0,1950001,3300001,6950001,9000001,18000001,40000001},{0.05,0.1,0.2,0.23,0.33,0.4,0.45})-LOOKUP(K2417,{0,1950001,3300001,6950001,9000001,18000001,40000001},{0,97500,427500,636000,1536000,2796000,4796000}))*1.021,-2))</f>
        <v/>
      </c>
      <c r="O2417" s="21">
        <f>IF(L2417&lt;=0,0,ROUNDDOWN((L2417*LOOKUP(L2417,{0,1950001,3300001,6950001,9000001,18000001,40000001},{0.05,0.1,0.2,0.23,0.33,0.4,0.45})-LOOKUP(L2417,{0,1950001,3300001,6950001,9000001,18000001,40000001},{0,97500,427500,636000,1536000,2796000,4796000}))*1.021,-2))</f>
        <v/>
      </c>
      <c r="P2417" s="21">
        <f>MAX(0,ROUNDDOWN(F2417-E2417-430000,-3))</f>
        <v/>
      </c>
      <c r="Q2417" s="21">
        <f>MAX(0,ROUNDDOWN(F2417-E2417-430000-H2417,-3))</f>
        <v/>
      </c>
      <c r="R2417" s="21">
        <f>IF(F2417&lt;=450000,0,MAX(0,P2417*0.06-MIN(50000,P2417)*0.03))</f>
        <v/>
      </c>
      <c r="S2417" s="21">
        <f>IF(F2417&lt;=450000,0,MAX(0,P2417*0.04-MIN(50000,P2417)*0.02))</f>
        <v/>
      </c>
      <c r="T2417" s="21">
        <f>IF(F2417&lt;=450000,0,MAX(0,Q2417*0.06-MIN(50000,Q2417)*0.03))</f>
        <v/>
      </c>
      <c r="U2417" s="21">
        <f>IF(F2417&lt;=450000,0,MAX(0,Q2417*0.04-MIN(50000,Q2417)*0.02))</f>
        <v/>
      </c>
      <c r="V2417" s="21">
        <f>50000+MAX(0,G2417-480000)</f>
        <v/>
      </c>
      <c r="W2417" s="21">
        <f>P2417-V2417</f>
        <v/>
      </c>
      <c r="X2417" s="21">
        <f>Q2417-V2417</f>
        <v/>
      </c>
      <c r="Y2417" s="22">
        <f>IF(W2417&lt;0,0.9,LOOKUP(W2417,{0,1950001,3300001,6950001,9000001,18000001,40000001},{0.84895,0.7979,0.6958,0.66517,0.56307,0.4916,0.44055}))</f>
        <v/>
      </c>
      <c r="Z2417" s="22">
        <f>IF(X2417&lt;0,0.9,LOOKUP(X2417,{0,1950001,3300001,6950001,9000001,18000001,40000001},{0.84895,0.7979,0.6958,0.66517,0.56307,0.4916,0.44055}))</f>
        <v/>
      </c>
      <c r="AA2417" s="22">
        <f>IF(W2417&lt;0,0,CHOOSE(MATCH(W2417,{0,1950001,3300001,6950001,9000001},1),5.105/84.895,10.21/79.79,20.42/69.58,23.483/66.517,33.693/56.307))</f>
        <v/>
      </c>
      <c r="AB2417" s="21">
        <f>IF(C2417&lt;=2000,0,(MIN(C2417,ROUNDDOWN(F2417*0.3,0))-2000)*0.1)</f>
        <v/>
      </c>
      <c r="AC2417" s="21">
        <f>IF(C2417&lt;=2000,0,MIN((C2417-2000)*Y2417,(R2417+S2417)*0.2))</f>
        <v/>
      </c>
      <c r="AD2417" s="21">
        <f>IF(C2417&lt;=2000,0,MIN((C2417-2000)*Z2417,(T2417+U2417)*0.2))</f>
        <v/>
      </c>
      <c r="AE2417" s="21">
        <f>AC2417*AA2417</f>
        <v/>
      </c>
      <c r="AF2417" s="21">
        <f>ROUNDDOWN(R2417,-2)+ROUNDDOWN(S2417,-2)</f>
        <v/>
      </c>
      <c r="AG2417" s="21">
        <f>ROUNDDOWN(MAX(0,R2417-(AB2417+AC2417+AE2417)*0.6),-2)+ROUNDDOWN(MAX(0,S2417-(AB2417+AC2417+AE2417)*0.4),-2)</f>
        <v/>
      </c>
      <c r="AH2417" s="21">
        <f>ROUNDDOWN(MAX(0,T2417-(AB2417+AD2417)*0.6),-2)+ROUNDDOWN(MAX(0,U2417-(AB2417+AD2417)*0.4),-2)</f>
        <v/>
      </c>
      <c r="AI2417" s="21">
        <f>ROUNDDOWN(T2417,-2)+ROUNDDOWN(U2417,-2)</f>
        <v/>
      </c>
      <c r="AJ2417" s="21">
        <f>M2417+AF2417</f>
        <v/>
      </c>
      <c r="AK2417" s="21">
        <f>M2417+AG2417</f>
        <v/>
      </c>
      <c r="AL2417" s="21">
        <f>N2417+AH2417</f>
        <v/>
      </c>
      <c r="AM2417" s="21">
        <f>O2417+AI2417</f>
        <v/>
      </c>
      <c r="AN2417" s="21">
        <f>N2417+AI2417</f>
        <v/>
      </c>
      <c r="AO2417" s="21">
        <f>ROUNDDOWN((R2417+S2417)*0.2/Y2417+2000,0)</f>
        <v/>
      </c>
      <c r="AP2417" s="21">
        <f>ROUNDDOWN((T2417+U2417)*0.2/Z2417+2000,0)</f>
        <v/>
      </c>
      <c r="AQ2417" s="21">
        <f>AL2417-AK2417</f>
        <v/>
      </c>
      <c r="AR2417" s="21">
        <f>AM2417-AK2417</f>
        <v/>
      </c>
      <c r="AS2417" s="21">
        <f>AM2417-AL2417</f>
        <v/>
      </c>
      <c r="AT2417" s="21">
        <f>AK2417+C2417-AJ2417</f>
        <v/>
      </c>
      <c r="AU2417" s="21">
        <f>AL2417+C2417-AM2417</f>
        <v/>
      </c>
      <c r="AV2417" s="21">
        <f>AN2417+C2417-AM2417</f>
        <v/>
      </c>
    </row>
    <row r="2418">
      <c r="A2418" t="inlineStr">
        <is>
          <t>1万円刻み</t>
        </is>
      </c>
      <c r="B2418" s="21">
        <f>'5_1万円刻み'!$A$655</f>
        <v/>
      </c>
      <c r="C2418" s="21">
        <f>AO2418</f>
        <v/>
      </c>
      <c r="D2418" s="21" t="n">
        <v>0</v>
      </c>
      <c r="E2418" s="21">
        <f>ROUND(MIN(B2418/12,650000)*12*0.0915+MIN(B2418/12,1390000)*12*(0.0504+0)+B2418*0.005,0)</f>
        <v/>
      </c>
      <c r="F2418" s="21">
        <f>IF(B2418&lt;741000,0,IF(B2418&lt;2191000,B2418-740000,IF(B2418&lt;2193000,1451000,IF(B2418&lt;2196000,1453000,IF(B2418&lt;2200000,1456000,IF(B2418&lt;3600000,ROUND(ROUNDDOWN(B2418/4,-3)*2.8,0)-80000,IF(B2418&lt;6600000,ROUND(ROUNDDOWN(B2418/4,-3)*3.2,0)-440000,IF(B2418&lt;8500000,ROUNDDOWN(B2418*0.9,0)-1100000,B2418-1950000))))))))</f>
        <v/>
      </c>
      <c r="G2418" s="21">
        <f>IF(F2418&gt;23500000,NA(),IF(F2418&lt;=4890000,1040000,IF(F2418&lt;=6550000,670000,620000)))</f>
        <v/>
      </c>
      <c r="H2418" s="21">
        <f>IF(D2418&lt;=0,0,MAX(0,MIN(2000000,D2418-MIN(100000,ROUNDDOWN(F2418*0.05,0)))))</f>
        <v/>
      </c>
      <c r="I2418" s="21">
        <f>IF(C2418&lt;=2000,0,MIN(C2418,ROUNDDOWN(F2418*0.4,0))-2000)</f>
        <v/>
      </c>
      <c r="J2418" s="21">
        <f>MAX(0,ROUNDDOWN(F2418-E2418-G2418,-3))</f>
        <v/>
      </c>
      <c r="K2418" s="21">
        <f>MAX(0,ROUNDDOWN(F2418-E2418-G2418-H2418-I2418,-3))</f>
        <v/>
      </c>
      <c r="L2418" s="21">
        <f>MAX(0,ROUNDDOWN(F2418-E2418-G2418-H2418,-3))</f>
        <v/>
      </c>
      <c r="M2418" s="21">
        <f>IF(J2418&lt;=0,0,ROUNDDOWN((J2418*LOOKUP(J2418,{0,1950001,3300001,6950001,9000001,18000001,40000001},{0.05,0.1,0.2,0.23,0.33,0.4,0.45})-LOOKUP(J2418,{0,1950001,3300001,6950001,9000001,18000001,40000001},{0,97500,427500,636000,1536000,2796000,4796000}))*1.021,-2))</f>
        <v/>
      </c>
      <c r="N2418" s="21">
        <f>IF(K2418&lt;=0,0,ROUNDDOWN((K2418*LOOKUP(K2418,{0,1950001,3300001,6950001,9000001,18000001,40000001},{0.05,0.1,0.2,0.23,0.33,0.4,0.45})-LOOKUP(K2418,{0,1950001,3300001,6950001,9000001,18000001,40000001},{0,97500,427500,636000,1536000,2796000,4796000}))*1.021,-2))</f>
        <v/>
      </c>
      <c r="O2418" s="21">
        <f>IF(L2418&lt;=0,0,ROUNDDOWN((L2418*LOOKUP(L2418,{0,1950001,3300001,6950001,9000001,18000001,40000001},{0.05,0.1,0.2,0.23,0.33,0.4,0.45})-LOOKUP(L2418,{0,1950001,3300001,6950001,9000001,18000001,40000001},{0,97500,427500,636000,1536000,2796000,4796000}))*1.021,-2))</f>
        <v/>
      </c>
      <c r="P2418" s="21">
        <f>MAX(0,ROUNDDOWN(F2418-E2418-430000,-3))</f>
        <v/>
      </c>
      <c r="Q2418" s="21">
        <f>MAX(0,ROUNDDOWN(F2418-E2418-430000-H2418,-3))</f>
        <v/>
      </c>
      <c r="R2418" s="21">
        <f>IF(F2418&lt;=450000,0,MAX(0,P2418*0.06-MIN(50000,P2418)*0.03))</f>
        <v/>
      </c>
      <c r="S2418" s="21">
        <f>IF(F2418&lt;=450000,0,MAX(0,P2418*0.04-MIN(50000,P2418)*0.02))</f>
        <v/>
      </c>
      <c r="T2418" s="21">
        <f>IF(F2418&lt;=450000,0,MAX(0,Q2418*0.06-MIN(50000,Q2418)*0.03))</f>
        <v/>
      </c>
      <c r="U2418" s="21">
        <f>IF(F2418&lt;=450000,0,MAX(0,Q2418*0.04-MIN(50000,Q2418)*0.02))</f>
        <v/>
      </c>
      <c r="V2418" s="21">
        <f>50000+MAX(0,G2418-480000)</f>
        <v/>
      </c>
      <c r="W2418" s="21">
        <f>P2418-V2418</f>
        <v/>
      </c>
      <c r="X2418" s="21">
        <f>Q2418-V2418</f>
        <v/>
      </c>
      <c r="Y2418" s="22">
        <f>IF(W2418&lt;0,0.9,LOOKUP(W2418,{0,1950001,3300001,6950001,9000001,18000001,40000001},{0.84895,0.7979,0.6958,0.66517,0.56307,0.4916,0.44055}))</f>
        <v/>
      </c>
      <c r="Z2418" s="22">
        <f>IF(X2418&lt;0,0.9,LOOKUP(X2418,{0,1950001,3300001,6950001,9000001,18000001,40000001},{0.84895,0.7979,0.6958,0.66517,0.56307,0.4916,0.44055}))</f>
        <v/>
      </c>
      <c r="AA2418" s="22">
        <f>IF(W2418&lt;0,0,CHOOSE(MATCH(W2418,{0,1950001,3300001,6950001,9000001},1),5.105/84.895,10.21/79.79,20.42/69.58,23.483/66.517,33.693/56.307))</f>
        <v/>
      </c>
      <c r="AB2418" s="21">
        <f>IF(C2418&lt;=2000,0,(MIN(C2418,ROUNDDOWN(F2418*0.3,0))-2000)*0.1)</f>
        <v/>
      </c>
      <c r="AC2418" s="21">
        <f>IF(C2418&lt;=2000,0,MIN((C2418-2000)*Y2418,(R2418+S2418)*0.2))</f>
        <v/>
      </c>
      <c r="AD2418" s="21">
        <f>IF(C2418&lt;=2000,0,MIN((C2418-2000)*Z2418,(T2418+U2418)*0.2))</f>
        <v/>
      </c>
      <c r="AE2418" s="21">
        <f>AC2418*AA2418</f>
        <v/>
      </c>
      <c r="AF2418" s="21">
        <f>ROUNDDOWN(R2418,-2)+ROUNDDOWN(S2418,-2)</f>
        <v/>
      </c>
      <c r="AG2418" s="21">
        <f>ROUNDDOWN(MAX(0,R2418-(AB2418+AC2418+AE2418)*0.6),-2)+ROUNDDOWN(MAX(0,S2418-(AB2418+AC2418+AE2418)*0.4),-2)</f>
        <v/>
      </c>
      <c r="AH2418" s="21">
        <f>ROUNDDOWN(MAX(0,T2418-(AB2418+AD2418)*0.6),-2)+ROUNDDOWN(MAX(0,U2418-(AB2418+AD2418)*0.4),-2)</f>
        <v/>
      </c>
      <c r="AI2418" s="21">
        <f>ROUNDDOWN(T2418,-2)+ROUNDDOWN(U2418,-2)</f>
        <v/>
      </c>
      <c r="AJ2418" s="21">
        <f>M2418+AF2418</f>
        <v/>
      </c>
      <c r="AK2418" s="21">
        <f>M2418+AG2418</f>
        <v/>
      </c>
      <c r="AL2418" s="21">
        <f>N2418+AH2418</f>
        <v/>
      </c>
      <c r="AM2418" s="21">
        <f>O2418+AI2418</f>
        <v/>
      </c>
      <c r="AN2418" s="21">
        <f>N2418+AI2418</f>
        <v/>
      </c>
      <c r="AO2418" s="21">
        <f>ROUNDDOWN((R2418+S2418)*0.2/Y2418+2000,0)</f>
        <v/>
      </c>
      <c r="AP2418" s="21">
        <f>ROUNDDOWN((T2418+U2418)*0.2/Z2418+2000,0)</f>
        <v/>
      </c>
      <c r="AQ2418" s="21">
        <f>AL2418-AK2418</f>
        <v/>
      </c>
      <c r="AR2418" s="21">
        <f>AM2418-AK2418</f>
        <v/>
      </c>
      <c r="AS2418" s="21">
        <f>AM2418-AL2418</f>
        <v/>
      </c>
      <c r="AT2418" s="21">
        <f>AK2418+C2418-AJ2418</f>
        <v/>
      </c>
      <c r="AU2418" s="21">
        <f>AL2418+C2418-AM2418</f>
        <v/>
      </c>
      <c r="AV2418" s="21">
        <f>AN2418+C2418-AM2418</f>
        <v/>
      </c>
    </row>
    <row r="2419">
      <c r="A2419" t="inlineStr">
        <is>
          <t>1万円刻み</t>
        </is>
      </c>
      <c r="B2419" s="21">
        <f>'5_1万円刻み'!$A$656</f>
        <v/>
      </c>
      <c r="C2419" s="21">
        <f>AO2419</f>
        <v/>
      </c>
      <c r="D2419" s="21" t="n">
        <v>0</v>
      </c>
      <c r="E2419" s="21">
        <f>ROUND(MIN(B2419/12,650000)*12*0.0915+MIN(B2419/12,1390000)*12*(0.0504+0)+B2419*0.005,0)</f>
        <v/>
      </c>
      <c r="F2419" s="21">
        <f>IF(B2419&lt;741000,0,IF(B2419&lt;2191000,B2419-740000,IF(B2419&lt;2193000,1451000,IF(B2419&lt;2196000,1453000,IF(B2419&lt;2200000,1456000,IF(B2419&lt;3600000,ROUND(ROUNDDOWN(B2419/4,-3)*2.8,0)-80000,IF(B2419&lt;6600000,ROUND(ROUNDDOWN(B2419/4,-3)*3.2,0)-440000,IF(B2419&lt;8500000,ROUNDDOWN(B2419*0.9,0)-1100000,B2419-1950000))))))))</f>
        <v/>
      </c>
      <c r="G2419" s="21">
        <f>IF(F2419&gt;23500000,NA(),IF(F2419&lt;=4890000,1040000,IF(F2419&lt;=6550000,670000,620000)))</f>
        <v/>
      </c>
      <c r="H2419" s="21">
        <f>IF(D2419&lt;=0,0,MAX(0,MIN(2000000,D2419-MIN(100000,ROUNDDOWN(F2419*0.05,0)))))</f>
        <v/>
      </c>
      <c r="I2419" s="21">
        <f>IF(C2419&lt;=2000,0,MIN(C2419,ROUNDDOWN(F2419*0.4,0))-2000)</f>
        <v/>
      </c>
      <c r="J2419" s="21">
        <f>MAX(0,ROUNDDOWN(F2419-E2419-G2419,-3))</f>
        <v/>
      </c>
      <c r="K2419" s="21">
        <f>MAX(0,ROUNDDOWN(F2419-E2419-G2419-H2419-I2419,-3))</f>
        <v/>
      </c>
      <c r="L2419" s="21">
        <f>MAX(0,ROUNDDOWN(F2419-E2419-G2419-H2419,-3))</f>
        <v/>
      </c>
      <c r="M2419" s="21">
        <f>IF(J2419&lt;=0,0,ROUNDDOWN((J2419*LOOKUP(J2419,{0,1950001,3300001,6950001,9000001,18000001,40000001},{0.05,0.1,0.2,0.23,0.33,0.4,0.45})-LOOKUP(J2419,{0,1950001,3300001,6950001,9000001,18000001,40000001},{0,97500,427500,636000,1536000,2796000,4796000}))*1.021,-2))</f>
        <v/>
      </c>
      <c r="N2419" s="21">
        <f>IF(K2419&lt;=0,0,ROUNDDOWN((K2419*LOOKUP(K2419,{0,1950001,3300001,6950001,9000001,18000001,40000001},{0.05,0.1,0.2,0.23,0.33,0.4,0.45})-LOOKUP(K2419,{0,1950001,3300001,6950001,9000001,18000001,40000001},{0,97500,427500,636000,1536000,2796000,4796000}))*1.021,-2))</f>
        <v/>
      </c>
      <c r="O2419" s="21">
        <f>IF(L2419&lt;=0,0,ROUNDDOWN((L2419*LOOKUP(L2419,{0,1950001,3300001,6950001,9000001,18000001,40000001},{0.05,0.1,0.2,0.23,0.33,0.4,0.45})-LOOKUP(L2419,{0,1950001,3300001,6950001,9000001,18000001,40000001},{0,97500,427500,636000,1536000,2796000,4796000}))*1.021,-2))</f>
        <v/>
      </c>
      <c r="P2419" s="21">
        <f>MAX(0,ROUNDDOWN(F2419-E2419-430000,-3))</f>
        <v/>
      </c>
      <c r="Q2419" s="21">
        <f>MAX(0,ROUNDDOWN(F2419-E2419-430000-H2419,-3))</f>
        <v/>
      </c>
      <c r="R2419" s="21">
        <f>IF(F2419&lt;=450000,0,MAX(0,P2419*0.06-MIN(50000,P2419)*0.03))</f>
        <v/>
      </c>
      <c r="S2419" s="21">
        <f>IF(F2419&lt;=450000,0,MAX(0,P2419*0.04-MIN(50000,P2419)*0.02))</f>
        <v/>
      </c>
      <c r="T2419" s="21">
        <f>IF(F2419&lt;=450000,0,MAX(0,Q2419*0.06-MIN(50000,Q2419)*0.03))</f>
        <v/>
      </c>
      <c r="U2419" s="21">
        <f>IF(F2419&lt;=450000,0,MAX(0,Q2419*0.04-MIN(50000,Q2419)*0.02))</f>
        <v/>
      </c>
      <c r="V2419" s="21">
        <f>50000+MAX(0,G2419-480000)</f>
        <v/>
      </c>
      <c r="W2419" s="21">
        <f>P2419-V2419</f>
        <v/>
      </c>
      <c r="X2419" s="21">
        <f>Q2419-V2419</f>
        <v/>
      </c>
      <c r="Y2419" s="22">
        <f>IF(W2419&lt;0,0.9,LOOKUP(W2419,{0,1950001,3300001,6950001,9000001,18000001,40000001},{0.84895,0.7979,0.6958,0.66517,0.56307,0.4916,0.44055}))</f>
        <v/>
      </c>
      <c r="Z2419" s="22">
        <f>IF(X2419&lt;0,0.9,LOOKUP(X2419,{0,1950001,3300001,6950001,9000001,18000001,40000001},{0.84895,0.7979,0.6958,0.66517,0.56307,0.4916,0.44055}))</f>
        <v/>
      </c>
      <c r="AA2419" s="22">
        <f>IF(W2419&lt;0,0,CHOOSE(MATCH(W2419,{0,1950001,3300001,6950001,9000001},1),5.105/84.895,10.21/79.79,20.42/69.58,23.483/66.517,33.693/56.307))</f>
        <v/>
      </c>
      <c r="AB2419" s="21">
        <f>IF(C2419&lt;=2000,0,(MIN(C2419,ROUNDDOWN(F2419*0.3,0))-2000)*0.1)</f>
        <v/>
      </c>
      <c r="AC2419" s="21">
        <f>IF(C2419&lt;=2000,0,MIN((C2419-2000)*Y2419,(R2419+S2419)*0.2))</f>
        <v/>
      </c>
      <c r="AD2419" s="21">
        <f>IF(C2419&lt;=2000,0,MIN((C2419-2000)*Z2419,(T2419+U2419)*0.2))</f>
        <v/>
      </c>
      <c r="AE2419" s="21">
        <f>AC2419*AA2419</f>
        <v/>
      </c>
      <c r="AF2419" s="21">
        <f>ROUNDDOWN(R2419,-2)+ROUNDDOWN(S2419,-2)</f>
        <v/>
      </c>
      <c r="AG2419" s="21">
        <f>ROUNDDOWN(MAX(0,R2419-(AB2419+AC2419+AE2419)*0.6),-2)+ROUNDDOWN(MAX(0,S2419-(AB2419+AC2419+AE2419)*0.4),-2)</f>
        <v/>
      </c>
      <c r="AH2419" s="21">
        <f>ROUNDDOWN(MAX(0,T2419-(AB2419+AD2419)*0.6),-2)+ROUNDDOWN(MAX(0,U2419-(AB2419+AD2419)*0.4),-2)</f>
        <v/>
      </c>
      <c r="AI2419" s="21">
        <f>ROUNDDOWN(T2419,-2)+ROUNDDOWN(U2419,-2)</f>
        <v/>
      </c>
      <c r="AJ2419" s="21">
        <f>M2419+AF2419</f>
        <v/>
      </c>
      <c r="AK2419" s="21">
        <f>M2419+AG2419</f>
        <v/>
      </c>
      <c r="AL2419" s="21">
        <f>N2419+AH2419</f>
        <v/>
      </c>
      <c r="AM2419" s="21">
        <f>O2419+AI2419</f>
        <v/>
      </c>
      <c r="AN2419" s="21">
        <f>N2419+AI2419</f>
        <v/>
      </c>
      <c r="AO2419" s="21">
        <f>ROUNDDOWN((R2419+S2419)*0.2/Y2419+2000,0)</f>
        <v/>
      </c>
      <c r="AP2419" s="21">
        <f>ROUNDDOWN((T2419+U2419)*0.2/Z2419+2000,0)</f>
        <v/>
      </c>
      <c r="AQ2419" s="21">
        <f>AL2419-AK2419</f>
        <v/>
      </c>
      <c r="AR2419" s="21">
        <f>AM2419-AK2419</f>
        <v/>
      </c>
      <c r="AS2419" s="21">
        <f>AM2419-AL2419</f>
        <v/>
      </c>
      <c r="AT2419" s="21">
        <f>AK2419+C2419-AJ2419</f>
        <v/>
      </c>
      <c r="AU2419" s="21">
        <f>AL2419+C2419-AM2419</f>
        <v/>
      </c>
      <c r="AV2419" s="21">
        <f>AN2419+C2419-AM2419</f>
        <v/>
      </c>
    </row>
    <row r="2420">
      <c r="A2420" t="inlineStr">
        <is>
          <t>1万円刻み</t>
        </is>
      </c>
      <c r="B2420" s="21">
        <f>'5_1万円刻み'!$A$657</f>
        <v/>
      </c>
      <c r="C2420" s="21">
        <f>AO2420</f>
        <v/>
      </c>
      <c r="D2420" s="21" t="n">
        <v>0</v>
      </c>
      <c r="E2420" s="21">
        <f>ROUND(MIN(B2420/12,650000)*12*0.0915+MIN(B2420/12,1390000)*12*(0.0504+0)+B2420*0.005,0)</f>
        <v/>
      </c>
      <c r="F2420" s="21">
        <f>IF(B2420&lt;741000,0,IF(B2420&lt;2191000,B2420-740000,IF(B2420&lt;2193000,1451000,IF(B2420&lt;2196000,1453000,IF(B2420&lt;2200000,1456000,IF(B2420&lt;3600000,ROUND(ROUNDDOWN(B2420/4,-3)*2.8,0)-80000,IF(B2420&lt;6600000,ROUND(ROUNDDOWN(B2420/4,-3)*3.2,0)-440000,IF(B2420&lt;8500000,ROUNDDOWN(B2420*0.9,0)-1100000,B2420-1950000))))))))</f>
        <v/>
      </c>
      <c r="G2420" s="21">
        <f>IF(F2420&gt;23500000,NA(),IF(F2420&lt;=4890000,1040000,IF(F2420&lt;=6550000,670000,620000)))</f>
        <v/>
      </c>
      <c r="H2420" s="21">
        <f>IF(D2420&lt;=0,0,MAX(0,MIN(2000000,D2420-MIN(100000,ROUNDDOWN(F2420*0.05,0)))))</f>
        <v/>
      </c>
      <c r="I2420" s="21">
        <f>IF(C2420&lt;=2000,0,MIN(C2420,ROUNDDOWN(F2420*0.4,0))-2000)</f>
        <v/>
      </c>
      <c r="J2420" s="21">
        <f>MAX(0,ROUNDDOWN(F2420-E2420-G2420,-3))</f>
        <v/>
      </c>
      <c r="K2420" s="21">
        <f>MAX(0,ROUNDDOWN(F2420-E2420-G2420-H2420-I2420,-3))</f>
        <v/>
      </c>
      <c r="L2420" s="21">
        <f>MAX(0,ROUNDDOWN(F2420-E2420-G2420-H2420,-3))</f>
        <v/>
      </c>
      <c r="M2420" s="21">
        <f>IF(J2420&lt;=0,0,ROUNDDOWN((J2420*LOOKUP(J2420,{0,1950001,3300001,6950001,9000001,18000001,40000001},{0.05,0.1,0.2,0.23,0.33,0.4,0.45})-LOOKUP(J2420,{0,1950001,3300001,6950001,9000001,18000001,40000001},{0,97500,427500,636000,1536000,2796000,4796000}))*1.021,-2))</f>
        <v/>
      </c>
      <c r="N2420" s="21">
        <f>IF(K2420&lt;=0,0,ROUNDDOWN((K2420*LOOKUP(K2420,{0,1950001,3300001,6950001,9000001,18000001,40000001},{0.05,0.1,0.2,0.23,0.33,0.4,0.45})-LOOKUP(K2420,{0,1950001,3300001,6950001,9000001,18000001,40000001},{0,97500,427500,636000,1536000,2796000,4796000}))*1.021,-2))</f>
        <v/>
      </c>
      <c r="O2420" s="21">
        <f>IF(L2420&lt;=0,0,ROUNDDOWN((L2420*LOOKUP(L2420,{0,1950001,3300001,6950001,9000001,18000001,40000001},{0.05,0.1,0.2,0.23,0.33,0.4,0.45})-LOOKUP(L2420,{0,1950001,3300001,6950001,9000001,18000001,40000001},{0,97500,427500,636000,1536000,2796000,4796000}))*1.021,-2))</f>
        <v/>
      </c>
      <c r="P2420" s="21">
        <f>MAX(0,ROUNDDOWN(F2420-E2420-430000,-3))</f>
        <v/>
      </c>
      <c r="Q2420" s="21">
        <f>MAX(0,ROUNDDOWN(F2420-E2420-430000-H2420,-3))</f>
        <v/>
      </c>
      <c r="R2420" s="21">
        <f>IF(F2420&lt;=450000,0,MAX(0,P2420*0.06-MIN(50000,P2420)*0.03))</f>
        <v/>
      </c>
      <c r="S2420" s="21">
        <f>IF(F2420&lt;=450000,0,MAX(0,P2420*0.04-MIN(50000,P2420)*0.02))</f>
        <v/>
      </c>
      <c r="T2420" s="21">
        <f>IF(F2420&lt;=450000,0,MAX(0,Q2420*0.06-MIN(50000,Q2420)*0.03))</f>
        <v/>
      </c>
      <c r="U2420" s="21">
        <f>IF(F2420&lt;=450000,0,MAX(0,Q2420*0.04-MIN(50000,Q2420)*0.02))</f>
        <v/>
      </c>
      <c r="V2420" s="21">
        <f>50000+MAX(0,G2420-480000)</f>
        <v/>
      </c>
      <c r="W2420" s="21">
        <f>P2420-V2420</f>
        <v/>
      </c>
      <c r="X2420" s="21">
        <f>Q2420-V2420</f>
        <v/>
      </c>
      <c r="Y2420" s="22">
        <f>IF(W2420&lt;0,0.9,LOOKUP(W2420,{0,1950001,3300001,6950001,9000001,18000001,40000001},{0.84895,0.7979,0.6958,0.66517,0.56307,0.4916,0.44055}))</f>
        <v/>
      </c>
      <c r="Z2420" s="22">
        <f>IF(X2420&lt;0,0.9,LOOKUP(X2420,{0,1950001,3300001,6950001,9000001,18000001,40000001},{0.84895,0.7979,0.6958,0.66517,0.56307,0.4916,0.44055}))</f>
        <v/>
      </c>
      <c r="AA2420" s="22">
        <f>IF(W2420&lt;0,0,CHOOSE(MATCH(W2420,{0,1950001,3300001,6950001,9000001},1),5.105/84.895,10.21/79.79,20.42/69.58,23.483/66.517,33.693/56.307))</f>
        <v/>
      </c>
      <c r="AB2420" s="21">
        <f>IF(C2420&lt;=2000,0,(MIN(C2420,ROUNDDOWN(F2420*0.3,0))-2000)*0.1)</f>
        <v/>
      </c>
      <c r="AC2420" s="21">
        <f>IF(C2420&lt;=2000,0,MIN((C2420-2000)*Y2420,(R2420+S2420)*0.2))</f>
        <v/>
      </c>
      <c r="AD2420" s="21">
        <f>IF(C2420&lt;=2000,0,MIN((C2420-2000)*Z2420,(T2420+U2420)*0.2))</f>
        <v/>
      </c>
      <c r="AE2420" s="21">
        <f>AC2420*AA2420</f>
        <v/>
      </c>
      <c r="AF2420" s="21">
        <f>ROUNDDOWN(R2420,-2)+ROUNDDOWN(S2420,-2)</f>
        <v/>
      </c>
      <c r="AG2420" s="21">
        <f>ROUNDDOWN(MAX(0,R2420-(AB2420+AC2420+AE2420)*0.6),-2)+ROUNDDOWN(MAX(0,S2420-(AB2420+AC2420+AE2420)*0.4),-2)</f>
        <v/>
      </c>
      <c r="AH2420" s="21">
        <f>ROUNDDOWN(MAX(0,T2420-(AB2420+AD2420)*0.6),-2)+ROUNDDOWN(MAX(0,U2420-(AB2420+AD2420)*0.4),-2)</f>
        <v/>
      </c>
      <c r="AI2420" s="21">
        <f>ROUNDDOWN(T2420,-2)+ROUNDDOWN(U2420,-2)</f>
        <v/>
      </c>
      <c r="AJ2420" s="21">
        <f>M2420+AF2420</f>
        <v/>
      </c>
      <c r="AK2420" s="21">
        <f>M2420+AG2420</f>
        <v/>
      </c>
      <c r="AL2420" s="21">
        <f>N2420+AH2420</f>
        <v/>
      </c>
      <c r="AM2420" s="21">
        <f>O2420+AI2420</f>
        <v/>
      </c>
      <c r="AN2420" s="21">
        <f>N2420+AI2420</f>
        <v/>
      </c>
      <c r="AO2420" s="21">
        <f>ROUNDDOWN((R2420+S2420)*0.2/Y2420+2000,0)</f>
        <v/>
      </c>
      <c r="AP2420" s="21">
        <f>ROUNDDOWN((T2420+U2420)*0.2/Z2420+2000,0)</f>
        <v/>
      </c>
      <c r="AQ2420" s="21">
        <f>AL2420-AK2420</f>
        <v/>
      </c>
      <c r="AR2420" s="21">
        <f>AM2420-AK2420</f>
        <v/>
      </c>
      <c r="AS2420" s="21">
        <f>AM2420-AL2420</f>
        <v/>
      </c>
      <c r="AT2420" s="21">
        <f>AK2420+C2420-AJ2420</f>
        <v/>
      </c>
      <c r="AU2420" s="21">
        <f>AL2420+C2420-AM2420</f>
        <v/>
      </c>
      <c r="AV2420" s="21">
        <f>AN2420+C2420-AM2420</f>
        <v/>
      </c>
    </row>
    <row r="2421">
      <c r="A2421" t="inlineStr">
        <is>
          <t>1万円刻み</t>
        </is>
      </c>
      <c r="B2421" s="21">
        <f>'5_1万円刻み'!$A$658</f>
        <v/>
      </c>
      <c r="C2421" s="21">
        <f>AO2421</f>
        <v/>
      </c>
      <c r="D2421" s="21" t="n">
        <v>0</v>
      </c>
      <c r="E2421" s="21">
        <f>ROUND(MIN(B2421/12,650000)*12*0.0915+MIN(B2421/12,1390000)*12*(0.0504+0)+B2421*0.005,0)</f>
        <v/>
      </c>
      <c r="F2421" s="21">
        <f>IF(B2421&lt;741000,0,IF(B2421&lt;2191000,B2421-740000,IF(B2421&lt;2193000,1451000,IF(B2421&lt;2196000,1453000,IF(B2421&lt;2200000,1456000,IF(B2421&lt;3600000,ROUND(ROUNDDOWN(B2421/4,-3)*2.8,0)-80000,IF(B2421&lt;6600000,ROUND(ROUNDDOWN(B2421/4,-3)*3.2,0)-440000,IF(B2421&lt;8500000,ROUNDDOWN(B2421*0.9,0)-1100000,B2421-1950000))))))))</f>
        <v/>
      </c>
      <c r="G2421" s="21">
        <f>IF(F2421&gt;23500000,NA(),IF(F2421&lt;=4890000,1040000,IF(F2421&lt;=6550000,670000,620000)))</f>
        <v/>
      </c>
      <c r="H2421" s="21">
        <f>IF(D2421&lt;=0,0,MAX(0,MIN(2000000,D2421-MIN(100000,ROUNDDOWN(F2421*0.05,0)))))</f>
        <v/>
      </c>
      <c r="I2421" s="21">
        <f>IF(C2421&lt;=2000,0,MIN(C2421,ROUNDDOWN(F2421*0.4,0))-2000)</f>
        <v/>
      </c>
      <c r="J2421" s="21">
        <f>MAX(0,ROUNDDOWN(F2421-E2421-G2421,-3))</f>
        <v/>
      </c>
      <c r="K2421" s="21">
        <f>MAX(0,ROUNDDOWN(F2421-E2421-G2421-H2421-I2421,-3))</f>
        <v/>
      </c>
      <c r="L2421" s="21">
        <f>MAX(0,ROUNDDOWN(F2421-E2421-G2421-H2421,-3))</f>
        <v/>
      </c>
      <c r="M2421" s="21">
        <f>IF(J2421&lt;=0,0,ROUNDDOWN((J2421*LOOKUP(J2421,{0,1950001,3300001,6950001,9000001,18000001,40000001},{0.05,0.1,0.2,0.23,0.33,0.4,0.45})-LOOKUP(J2421,{0,1950001,3300001,6950001,9000001,18000001,40000001},{0,97500,427500,636000,1536000,2796000,4796000}))*1.021,-2))</f>
        <v/>
      </c>
      <c r="N2421" s="21">
        <f>IF(K2421&lt;=0,0,ROUNDDOWN((K2421*LOOKUP(K2421,{0,1950001,3300001,6950001,9000001,18000001,40000001},{0.05,0.1,0.2,0.23,0.33,0.4,0.45})-LOOKUP(K2421,{0,1950001,3300001,6950001,9000001,18000001,40000001},{0,97500,427500,636000,1536000,2796000,4796000}))*1.021,-2))</f>
        <v/>
      </c>
      <c r="O2421" s="21">
        <f>IF(L2421&lt;=0,0,ROUNDDOWN((L2421*LOOKUP(L2421,{0,1950001,3300001,6950001,9000001,18000001,40000001},{0.05,0.1,0.2,0.23,0.33,0.4,0.45})-LOOKUP(L2421,{0,1950001,3300001,6950001,9000001,18000001,40000001},{0,97500,427500,636000,1536000,2796000,4796000}))*1.021,-2))</f>
        <v/>
      </c>
      <c r="P2421" s="21">
        <f>MAX(0,ROUNDDOWN(F2421-E2421-430000,-3))</f>
        <v/>
      </c>
      <c r="Q2421" s="21">
        <f>MAX(0,ROUNDDOWN(F2421-E2421-430000-H2421,-3))</f>
        <v/>
      </c>
      <c r="R2421" s="21">
        <f>IF(F2421&lt;=450000,0,MAX(0,P2421*0.06-MIN(50000,P2421)*0.03))</f>
        <v/>
      </c>
      <c r="S2421" s="21">
        <f>IF(F2421&lt;=450000,0,MAX(0,P2421*0.04-MIN(50000,P2421)*0.02))</f>
        <v/>
      </c>
      <c r="T2421" s="21">
        <f>IF(F2421&lt;=450000,0,MAX(0,Q2421*0.06-MIN(50000,Q2421)*0.03))</f>
        <v/>
      </c>
      <c r="U2421" s="21">
        <f>IF(F2421&lt;=450000,0,MAX(0,Q2421*0.04-MIN(50000,Q2421)*0.02))</f>
        <v/>
      </c>
      <c r="V2421" s="21">
        <f>50000+MAX(0,G2421-480000)</f>
        <v/>
      </c>
      <c r="W2421" s="21">
        <f>P2421-V2421</f>
        <v/>
      </c>
      <c r="X2421" s="21">
        <f>Q2421-V2421</f>
        <v/>
      </c>
      <c r="Y2421" s="22">
        <f>IF(W2421&lt;0,0.9,LOOKUP(W2421,{0,1950001,3300001,6950001,9000001,18000001,40000001},{0.84895,0.7979,0.6958,0.66517,0.56307,0.4916,0.44055}))</f>
        <v/>
      </c>
      <c r="Z2421" s="22">
        <f>IF(X2421&lt;0,0.9,LOOKUP(X2421,{0,1950001,3300001,6950001,9000001,18000001,40000001},{0.84895,0.7979,0.6958,0.66517,0.56307,0.4916,0.44055}))</f>
        <v/>
      </c>
      <c r="AA2421" s="22">
        <f>IF(W2421&lt;0,0,CHOOSE(MATCH(W2421,{0,1950001,3300001,6950001,9000001},1),5.105/84.895,10.21/79.79,20.42/69.58,23.483/66.517,33.693/56.307))</f>
        <v/>
      </c>
      <c r="AB2421" s="21">
        <f>IF(C2421&lt;=2000,0,(MIN(C2421,ROUNDDOWN(F2421*0.3,0))-2000)*0.1)</f>
        <v/>
      </c>
      <c r="AC2421" s="21">
        <f>IF(C2421&lt;=2000,0,MIN((C2421-2000)*Y2421,(R2421+S2421)*0.2))</f>
        <v/>
      </c>
      <c r="AD2421" s="21">
        <f>IF(C2421&lt;=2000,0,MIN((C2421-2000)*Z2421,(T2421+U2421)*0.2))</f>
        <v/>
      </c>
      <c r="AE2421" s="21">
        <f>AC2421*AA2421</f>
        <v/>
      </c>
      <c r="AF2421" s="21">
        <f>ROUNDDOWN(R2421,-2)+ROUNDDOWN(S2421,-2)</f>
        <v/>
      </c>
      <c r="AG2421" s="21">
        <f>ROUNDDOWN(MAX(0,R2421-(AB2421+AC2421+AE2421)*0.6),-2)+ROUNDDOWN(MAX(0,S2421-(AB2421+AC2421+AE2421)*0.4),-2)</f>
        <v/>
      </c>
      <c r="AH2421" s="21">
        <f>ROUNDDOWN(MAX(0,T2421-(AB2421+AD2421)*0.6),-2)+ROUNDDOWN(MAX(0,U2421-(AB2421+AD2421)*0.4),-2)</f>
        <v/>
      </c>
      <c r="AI2421" s="21">
        <f>ROUNDDOWN(T2421,-2)+ROUNDDOWN(U2421,-2)</f>
        <v/>
      </c>
      <c r="AJ2421" s="21">
        <f>M2421+AF2421</f>
        <v/>
      </c>
      <c r="AK2421" s="21">
        <f>M2421+AG2421</f>
        <v/>
      </c>
      <c r="AL2421" s="21">
        <f>N2421+AH2421</f>
        <v/>
      </c>
      <c r="AM2421" s="21">
        <f>O2421+AI2421</f>
        <v/>
      </c>
      <c r="AN2421" s="21">
        <f>N2421+AI2421</f>
        <v/>
      </c>
      <c r="AO2421" s="21">
        <f>ROUNDDOWN((R2421+S2421)*0.2/Y2421+2000,0)</f>
        <v/>
      </c>
      <c r="AP2421" s="21">
        <f>ROUNDDOWN((T2421+U2421)*0.2/Z2421+2000,0)</f>
        <v/>
      </c>
      <c r="AQ2421" s="21">
        <f>AL2421-AK2421</f>
        <v/>
      </c>
      <c r="AR2421" s="21">
        <f>AM2421-AK2421</f>
        <v/>
      </c>
      <c r="AS2421" s="21">
        <f>AM2421-AL2421</f>
        <v/>
      </c>
      <c r="AT2421" s="21">
        <f>AK2421+C2421-AJ2421</f>
        <v/>
      </c>
      <c r="AU2421" s="21">
        <f>AL2421+C2421-AM2421</f>
        <v/>
      </c>
      <c r="AV2421" s="21">
        <f>AN2421+C2421-AM2421</f>
        <v/>
      </c>
    </row>
    <row r="2422">
      <c r="A2422" t="inlineStr">
        <is>
          <t>1万円刻み</t>
        </is>
      </c>
      <c r="B2422" s="21">
        <f>'5_1万円刻み'!$A$659</f>
        <v/>
      </c>
      <c r="C2422" s="21">
        <f>AO2422</f>
        <v/>
      </c>
      <c r="D2422" s="21" t="n">
        <v>0</v>
      </c>
      <c r="E2422" s="21">
        <f>ROUND(MIN(B2422/12,650000)*12*0.0915+MIN(B2422/12,1390000)*12*(0.0504+0)+B2422*0.005,0)</f>
        <v/>
      </c>
      <c r="F2422" s="21">
        <f>IF(B2422&lt;741000,0,IF(B2422&lt;2191000,B2422-740000,IF(B2422&lt;2193000,1451000,IF(B2422&lt;2196000,1453000,IF(B2422&lt;2200000,1456000,IF(B2422&lt;3600000,ROUND(ROUNDDOWN(B2422/4,-3)*2.8,0)-80000,IF(B2422&lt;6600000,ROUND(ROUNDDOWN(B2422/4,-3)*3.2,0)-440000,IF(B2422&lt;8500000,ROUNDDOWN(B2422*0.9,0)-1100000,B2422-1950000))))))))</f>
        <v/>
      </c>
      <c r="G2422" s="21">
        <f>IF(F2422&gt;23500000,NA(),IF(F2422&lt;=4890000,1040000,IF(F2422&lt;=6550000,670000,620000)))</f>
        <v/>
      </c>
      <c r="H2422" s="21">
        <f>IF(D2422&lt;=0,0,MAX(0,MIN(2000000,D2422-MIN(100000,ROUNDDOWN(F2422*0.05,0)))))</f>
        <v/>
      </c>
      <c r="I2422" s="21">
        <f>IF(C2422&lt;=2000,0,MIN(C2422,ROUNDDOWN(F2422*0.4,0))-2000)</f>
        <v/>
      </c>
      <c r="J2422" s="21">
        <f>MAX(0,ROUNDDOWN(F2422-E2422-G2422,-3))</f>
        <v/>
      </c>
      <c r="K2422" s="21">
        <f>MAX(0,ROUNDDOWN(F2422-E2422-G2422-H2422-I2422,-3))</f>
        <v/>
      </c>
      <c r="L2422" s="21">
        <f>MAX(0,ROUNDDOWN(F2422-E2422-G2422-H2422,-3))</f>
        <v/>
      </c>
      <c r="M2422" s="21">
        <f>IF(J2422&lt;=0,0,ROUNDDOWN((J2422*LOOKUP(J2422,{0,1950001,3300001,6950001,9000001,18000001,40000001},{0.05,0.1,0.2,0.23,0.33,0.4,0.45})-LOOKUP(J2422,{0,1950001,3300001,6950001,9000001,18000001,40000001},{0,97500,427500,636000,1536000,2796000,4796000}))*1.021,-2))</f>
        <v/>
      </c>
      <c r="N2422" s="21">
        <f>IF(K2422&lt;=0,0,ROUNDDOWN((K2422*LOOKUP(K2422,{0,1950001,3300001,6950001,9000001,18000001,40000001},{0.05,0.1,0.2,0.23,0.33,0.4,0.45})-LOOKUP(K2422,{0,1950001,3300001,6950001,9000001,18000001,40000001},{0,97500,427500,636000,1536000,2796000,4796000}))*1.021,-2))</f>
        <v/>
      </c>
      <c r="O2422" s="21">
        <f>IF(L2422&lt;=0,0,ROUNDDOWN((L2422*LOOKUP(L2422,{0,1950001,3300001,6950001,9000001,18000001,40000001},{0.05,0.1,0.2,0.23,0.33,0.4,0.45})-LOOKUP(L2422,{0,1950001,3300001,6950001,9000001,18000001,40000001},{0,97500,427500,636000,1536000,2796000,4796000}))*1.021,-2))</f>
        <v/>
      </c>
      <c r="P2422" s="21">
        <f>MAX(0,ROUNDDOWN(F2422-E2422-430000,-3))</f>
        <v/>
      </c>
      <c r="Q2422" s="21">
        <f>MAX(0,ROUNDDOWN(F2422-E2422-430000-H2422,-3))</f>
        <v/>
      </c>
      <c r="R2422" s="21">
        <f>IF(F2422&lt;=450000,0,MAX(0,P2422*0.06-MIN(50000,P2422)*0.03))</f>
        <v/>
      </c>
      <c r="S2422" s="21">
        <f>IF(F2422&lt;=450000,0,MAX(0,P2422*0.04-MIN(50000,P2422)*0.02))</f>
        <v/>
      </c>
      <c r="T2422" s="21">
        <f>IF(F2422&lt;=450000,0,MAX(0,Q2422*0.06-MIN(50000,Q2422)*0.03))</f>
        <v/>
      </c>
      <c r="U2422" s="21">
        <f>IF(F2422&lt;=450000,0,MAX(0,Q2422*0.04-MIN(50000,Q2422)*0.02))</f>
        <v/>
      </c>
      <c r="V2422" s="21">
        <f>50000+MAX(0,G2422-480000)</f>
        <v/>
      </c>
      <c r="W2422" s="21">
        <f>P2422-V2422</f>
        <v/>
      </c>
      <c r="X2422" s="21">
        <f>Q2422-V2422</f>
        <v/>
      </c>
      <c r="Y2422" s="22">
        <f>IF(W2422&lt;0,0.9,LOOKUP(W2422,{0,1950001,3300001,6950001,9000001,18000001,40000001},{0.84895,0.7979,0.6958,0.66517,0.56307,0.4916,0.44055}))</f>
        <v/>
      </c>
      <c r="Z2422" s="22">
        <f>IF(X2422&lt;0,0.9,LOOKUP(X2422,{0,1950001,3300001,6950001,9000001,18000001,40000001},{0.84895,0.7979,0.6958,0.66517,0.56307,0.4916,0.44055}))</f>
        <v/>
      </c>
      <c r="AA2422" s="22">
        <f>IF(W2422&lt;0,0,CHOOSE(MATCH(W2422,{0,1950001,3300001,6950001,9000001},1),5.105/84.895,10.21/79.79,20.42/69.58,23.483/66.517,33.693/56.307))</f>
        <v/>
      </c>
      <c r="AB2422" s="21">
        <f>IF(C2422&lt;=2000,0,(MIN(C2422,ROUNDDOWN(F2422*0.3,0))-2000)*0.1)</f>
        <v/>
      </c>
      <c r="AC2422" s="21">
        <f>IF(C2422&lt;=2000,0,MIN((C2422-2000)*Y2422,(R2422+S2422)*0.2))</f>
        <v/>
      </c>
      <c r="AD2422" s="21">
        <f>IF(C2422&lt;=2000,0,MIN((C2422-2000)*Z2422,(T2422+U2422)*0.2))</f>
        <v/>
      </c>
      <c r="AE2422" s="21">
        <f>AC2422*AA2422</f>
        <v/>
      </c>
      <c r="AF2422" s="21">
        <f>ROUNDDOWN(R2422,-2)+ROUNDDOWN(S2422,-2)</f>
        <v/>
      </c>
      <c r="AG2422" s="21">
        <f>ROUNDDOWN(MAX(0,R2422-(AB2422+AC2422+AE2422)*0.6),-2)+ROUNDDOWN(MAX(0,S2422-(AB2422+AC2422+AE2422)*0.4),-2)</f>
        <v/>
      </c>
      <c r="AH2422" s="21">
        <f>ROUNDDOWN(MAX(0,T2422-(AB2422+AD2422)*0.6),-2)+ROUNDDOWN(MAX(0,U2422-(AB2422+AD2422)*0.4),-2)</f>
        <v/>
      </c>
      <c r="AI2422" s="21">
        <f>ROUNDDOWN(T2422,-2)+ROUNDDOWN(U2422,-2)</f>
        <v/>
      </c>
      <c r="AJ2422" s="21">
        <f>M2422+AF2422</f>
        <v/>
      </c>
      <c r="AK2422" s="21">
        <f>M2422+AG2422</f>
        <v/>
      </c>
      <c r="AL2422" s="21">
        <f>N2422+AH2422</f>
        <v/>
      </c>
      <c r="AM2422" s="21">
        <f>O2422+AI2422</f>
        <v/>
      </c>
      <c r="AN2422" s="21">
        <f>N2422+AI2422</f>
        <v/>
      </c>
      <c r="AO2422" s="21">
        <f>ROUNDDOWN((R2422+S2422)*0.2/Y2422+2000,0)</f>
        <v/>
      </c>
      <c r="AP2422" s="21">
        <f>ROUNDDOWN((T2422+U2422)*0.2/Z2422+2000,0)</f>
        <v/>
      </c>
      <c r="AQ2422" s="21">
        <f>AL2422-AK2422</f>
        <v/>
      </c>
      <c r="AR2422" s="21">
        <f>AM2422-AK2422</f>
        <v/>
      </c>
      <c r="AS2422" s="21">
        <f>AM2422-AL2422</f>
        <v/>
      </c>
      <c r="AT2422" s="21">
        <f>AK2422+C2422-AJ2422</f>
        <v/>
      </c>
      <c r="AU2422" s="21">
        <f>AL2422+C2422-AM2422</f>
        <v/>
      </c>
      <c r="AV2422" s="21">
        <f>AN2422+C2422-AM2422</f>
        <v/>
      </c>
    </row>
    <row r="2423">
      <c r="A2423" t="inlineStr">
        <is>
          <t>1万円刻み</t>
        </is>
      </c>
      <c r="B2423" s="21">
        <f>'5_1万円刻み'!$A$660</f>
        <v/>
      </c>
      <c r="C2423" s="21">
        <f>AO2423</f>
        <v/>
      </c>
      <c r="D2423" s="21" t="n">
        <v>0</v>
      </c>
      <c r="E2423" s="21">
        <f>ROUND(MIN(B2423/12,650000)*12*0.0915+MIN(B2423/12,1390000)*12*(0.0504+0)+B2423*0.005,0)</f>
        <v/>
      </c>
      <c r="F2423" s="21">
        <f>IF(B2423&lt;741000,0,IF(B2423&lt;2191000,B2423-740000,IF(B2423&lt;2193000,1451000,IF(B2423&lt;2196000,1453000,IF(B2423&lt;2200000,1456000,IF(B2423&lt;3600000,ROUND(ROUNDDOWN(B2423/4,-3)*2.8,0)-80000,IF(B2423&lt;6600000,ROUND(ROUNDDOWN(B2423/4,-3)*3.2,0)-440000,IF(B2423&lt;8500000,ROUNDDOWN(B2423*0.9,0)-1100000,B2423-1950000))))))))</f>
        <v/>
      </c>
      <c r="G2423" s="21">
        <f>IF(F2423&gt;23500000,NA(),IF(F2423&lt;=4890000,1040000,IF(F2423&lt;=6550000,670000,620000)))</f>
        <v/>
      </c>
      <c r="H2423" s="21">
        <f>IF(D2423&lt;=0,0,MAX(0,MIN(2000000,D2423-MIN(100000,ROUNDDOWN(F2423*0.05,0)))))</f>
        <v/>
      </c>
      <c r="I2423" s="21">
        <f>IF(C2423&lt;=2000,0,MIN(C2423,ROUNDDOWN(F2423*0.4,0))-2000)</f>
        <v/>
      </c>
      <c r="J2423" s="21">
        <f>MAX(0,ROUNDDOWN(F2423-E2423-G2423,-3))</f>
        <v/>
      </c>
      <c r="K2423" s="21">
        <f>MAX(0,ROUNDDOWN(F2423-E2423-G2423-H2423-I2423,-3))</f>
        <v/>
      </c>
      <c r="L2423" s="21">
        <f>MAX(0,ROUNDDOWN(F2423-E2423-G2423-H2423,-3))</f>
        <v/>
      </c>
      <c r="M2423" s="21">
        <f>IF(J2423&lt;=0,0,ROUNDDOWN((J2423*LOOKUP(J2423,{0,1950001,3300001,6950001,9000001,18000001,40000001},{0.05,0.1,0.2,0.23,0.33,0.4,0.45})-LOOKUP(J2423,{0,1950001,3300001,6950001,9000001,18000001,40000001},{0,97500,427500,636000,1536000,2796000,4796000}))*1.021,-2))</f>
        <v/>
      </c>
      <c r="N2423" s="21">
        <f>IF(K2423&lt;=0,0,ROUNDDOWN((K2423*LOOKUP(K2423,{0,1950001,3300001,6950001,9000001,18000001,40000001},{0.05,0.1,0.2,0.23,0.33,0.4,0.45})-LOOKUP(K2423,{0,1950001,3300001,6950001,9000001,18000001,40000001},{0,97500,427500,636000,1536000,2796000,4796000}))*1.021,-2))</f>
        <v/>
      </c>
      <c r="O2423" s="21">
        <f>IF(L2423&lt;=0,0,ROUNDDOWN((L2423*LOOKUP(L2423,{0,1950001,3300001,6950001,9000001,18000001,40000001},{0.05,0.1,0.2,0.23,0.33,0.4,0.45})-LOOKUP(L2423,{0,1950001,3300001,6950001,9000001,18000001,40000001},{0,97500,427500,636000,1536000,2796000,4796000}))*1.021,-2))</f>
        <v/>
      </c>
      <c r="P2423" s="21">
        <f>MAX(0,ROUNDDOWN(F2423-E2423-430000,-3))</f>
        <v/>
      </c>
      <c r="Q2423" s="21">
        <f>MAX(0,ROUNDDOWN(F2423-E2423-430000-H2423,-3))</f>
        <v/>
      </c>
      <c r="R2423" s="21">
        <f>IF(F2423&lt;=450000,0,MAX(0,P2423*0.06-MIN(50000,P2423)*0.03))</f>
        <v/>
      </c>
      <c r="S2423" s="21">
        <f>IF(F2423&lt;=450000,0,MAX(0,P2423*0.04-MIN(50000,P2423)*0.02))</f>
        <v/>
      </c>
      <c r="T2423" s="21">
        <f>IF(F2423&lt;=450000,0,MAX(0,Q2423*0.06-MIN(50000,Q2423)*0.03))</f>
        <v/>
      </c>
      <c r="U2423" s="21">
        <f>IF(F2423&lt;=450000,0,MAX(0,Q2423*0.04-MIN(50000,Q2423)*0.02))</f>
        <v/>
      </c>
      <c r="V2423" s="21">
        <f>50000+MAX(0,G2423-480000)</f>
        <v/>
      </c>
      <c r="W2423" s="21">
        <f>P2423-V2423</f>
        <v/>
      </c>
      <c r="X2423" s="21">
        <f>Q2423-V2423</f>
        <v/>
      </c>
      <c r="Y2423" s="22">
        <f>IF(W2423&lt;0,0.9,LOOKUP(W2423,{0,1950001,3300001,6950001,9000001,18000001,40000001},{0.84895,0.7979,0.6958,0.66517,0.56307,0.4916,0.44055}))</f>
        <v/>
      </c>
      <c r="Z2423" s="22">
        <f>IF(X2423&lt;0,0.9,LOOKUP(X2423,{0,1950001,3300001,6950001,9000001,18000001,40000001},{0.84895,0.7979,0.6958,0.66517,0.56307,0.4916,0.44055}))</f>
        <v/>
      </c>
      <c r="AA2423" s="22">
        <f>IF(W2423&lt;0,0,CHOOSE(MATCH(W2423,{0,1950001,3300001,6950001,9000001},1),5.105/84.895,10.21/79.79,20.42/69.58,23.483/66.517,33.693/56.307))</f>
        <v/>
      </c>
      <c r="AB2423" s="21">
        <f>IF(C2423&lt;=2000,0,(MIN(C2423,ROUNDDOWN(F2423*0.3,0))-2000)*0.1)</f>
        <v/>
      </c>
      <c r="AC2423" s="21">
        <f>IF(C2423&lt;=2000,0,MIN((C2423-2000)*Y2423,(R2423+S2423)*0.2))</f>
        <v/>
      </c>
      <c r="AD2423" s="21">
        <f>IF(C2423&lt;=2000,0,MIN((C2423-2000)*Z2423,(T2423+U2423)*0.2))</f>
        <v/>
      </c>
      <c r="AE2423" s="21">
        <f>AC2423*AA2423</f>
        <v/>
      </c>
      <c r="AF2423" s="21">
        <f>ROUNDDOWN(R2423,-2)+ROUNDDOWN(S2423,-2)</f>
        <v/>
      </c>
      <c r="AG2423" s="21">
        <f>ROUNDDOWN(MAX(0,R2423-(AB2423+AC2423+AE2423)*0.6),-2)+ROUNDDOWN(MAX(0,S2423-(AB2423+AC2423+AE2423)*0.4),-2)</f>
        <v/>
      </c>
      <c r="AH2423" s="21">
        <f>ROUNDDOWN(MAX(0,T2423-(AB2423+AD2423)*0.6),-2)+ROUNDDOWN(MAX(0,U2423-(AB2423+AD2423)*0.4),-2)</f>
        <v/>
      </c>
      <c r="AI2423" s="21">
        <f>ROUNDDOWN(T2423,-2)+ROUNDDOWN(U2423,-2)</f>
        <v/>
      </c>
      <c r="AJ2423" s="21">
        <f>M2423+AF2423</f>
        <v/>
      </c>
      <c r="AK2423" s="21">
        <f>M2423+AG2423</f>
        <v/>
      </c>
      <c r="AL2423" s="21">
        <f>N2423+AH2423</f>
        <v/>
      </c>
      <c r="AM2423" s="21">
        <f>O2423+AI2423</f>
        <v/>
      </c>
      <c r="AN2423" s="21">
        <f>N2423+AI2423</f>
        <v/>
      </c>
      <c r="AO2423" s="21">
        <f>ROUNDDOWN((R2423+S2423)*0.2/Y2423+2000,0)</f>
        <v/>
      </c>
      <c r="AP2423" s="21">
        <f>ROUNDDOWN((T2423+U2423)*0.2/Z2423+2000,0)</f>
        <v/>
      </c>
      <c r="AQ2423" s="21">
        <f>AL2423-AK2423</f>
        <v/>
      </c>
      <c r="AR2423" s="21">
        <f>AM2423-AK2423</f>
        <v/>
      </c>
      <c r="AS2423" s="21">
        <f>AM2423-AL2423</f>
        <v/>
      </c>
      <c r="AT2423" s="21">
        <f>AK2423+C2423-AJ2423</f>
        <v/>
      </c>
      <c r="AU2423" s="21">
        <f>AL2423+C2423-AM2423</f>
        <v/>
      </c>
      <c r="AV2423" s="21">
        <f>AN2423+C2423-AM2423</f>
        <v/>
      </c>
    </row>
    <row r="2424">
      <c r="A2424" t="inlineStr">
        <is>
          <t>1万円刻み</t>
        </is>
      </c>
      <c r="B2424" s="21">
        <f>'5_1万円刻み'!$A$661</f>
        <v/>
      </c>
      <c r="C2424" s="21">
        <f>AO2424</f>
        <v/>
      </c>
      <c r="D2424" s="21" t="n">
        <v>0</v>
      </c>
      <c r="E2424" s="21">
        <f>ROUND(MIN(B2424/12,650000)*12*0.0915+MIN(B2424/12,1390000)*12*(0.0504+0)+B2424*0.005,0)</f>
        <v/>
      </c>
      <c r="F2424" s="21">
        <f>IF(B2424&lt;741000,0,IF(B2424&lt;2191000,B2424-740000,IF(B2424&lt;2193000,1451000,IF(B2424&lt;2196000,1453000,IF(B2424&lt;2200000,1456000,IF(B2424&lt;3600000,ROUND(ROUNDDOWN(B2424/4,-3)*2.8,0)-80000,IF(B2424&lt;6600000,ROUND(ROUNDDOWN(B2424/4,-3)*3.2,0)-440000,IF(B2424&lt;8500000,ROUNDDOWN(B2424*0.9,0)-1100000,B2424-1950000))))))))</f>
        <v/>
      </c>
      <c r="G2424" s="21">
        <f>IF(F2424&gt;23500000,NA(),IF(F2424&lt;=4890000,1040000,IF(F2424&lt;=6550000,670000,620000)))</f>
        <v/>
      </c>
      <c r="H2424" s="21">
        <f>IF(D2424&lt;=0,0,MAX(0,MIN(2000000,D2424-MIN(100000,ROUNDDOWN(F2424*0.05,0)))))</f>
        <v/>
      </c>
      <c r="I2424" s="21">
        <f>IF(C2424&lt;=2000,0,MIN(C2424,ROUNDDOWN(F2424*0.4,0))-2000)</f>
        <v/>
      </c>
      <c r="J2424" s="21">
        <f>MAX(0,ROUNDDOWN(F2424-E2424-G2424,-3))</f>
        <v/>
      </c>
      <c r="K2424" s="21">
        <f>MAX(0,ROUNDDOWN(F2424-E2424-G2424-H2424-I2424,-3))</f>
        <v/>
      </c>
      <c r="L2424" s="21">
        <f>MAX(0,ROUNDDOWN(F2424-E2424-G2424-H2424,-3))</f>
        <v/>
      </c>
      <c r="M2424" s="21">
        <f>IF(J2424&lt;=0,0,ROUNDDOWN((J2424*LOOKUP(J2424,{0,1950001,3300001,6950001,9000001,18000001,40000001},{0.05,0.1,0.2,0.23,0.33,0.4,0.45})-LOOKUP(J2424,{0,1950001,3300001,6950001,9000001,18000001,40000001},{0,97500,427500,636000,1536000,2796000,4796000}))*1.021,-2))</f>
        <v/>
      </c>
      <c r="N2424" s="21">
        <f>IF(K2424&lt;=0,0,ROUNDDOWN((K2424*LOOKUP(K2424,{0,1950001,3300001,6950001,9000001,18000001,40000001},{0.05,0.1,0.2,0.23,0.33,0.4,0.45})-LOOKUP(K2424,{0,1950001,3300001,6950001,9000001,18000001,40000001},{0,97500,427500,636000,1536000,2796000,4796000}))*1.021,-2))</f>
        <v/>
      </c>
      <c r="O2424" s="21">
        <f>IF(L2424&lt;=0,0,ROUNDDOWN((L2424*LOOKUP(L2424,{0,1950001,3300001,6950001,9000001,18000001,40000001},{0.05,0.1,0.2,0.23,0.33,0.4,0.45})-LOOKUP(L2424,{0,1950001,3300001,6950001,9000001,18000001,40000001},{0,97500,427500,636000,1536000,2796000,4796000}))*1.021,-2))</f>
        <v/>
      </c>
      <c r="P2424" s="21">
        <f>MAX(0,ROUNDDOWN(F2424-E2424-430000,-3))</f>
        <v/>
      </c>
      <c r="Q2424" s="21">
        <f>MAX(0,ROUNDDOWN(F2424-E2424-430000-H2424,-3))</f>
        <v/>
      </c>
      <c r="R2424" s="21">
        <f>IF(F2424&lt;=450000,0,MAX(0,P2424*0.06-MIN(50000,P2424)*0.03))</f>
        <v/>
      </c>
      <c r="S2424" s="21">
        <f>IF(F2424&lt;=450000,0,MAX(0,P2424*0.04-MIN(50000,P2424)*0.02))</f>
        <v/>
      </c>
      <c r="T2424" s="21">
        <f>IF(F2424&lt;=450000,0,MAX(0,Q2424*0.06-MIN(50000,Q2424)*0.03))</f>
        <v/>
      </c>
      <c r="U2424" s="21">
        <f>IF(F2424&lt;=450000,0,MAX(0,Q2424*0.04-MIN(50000,Q2424)*0.02))</f>
        <v/>
      </c>
      <c r="V2424" s="21">
        <f>50000+MAX(0,G2424-480000)</f>
        <v/>
      </c>
      <c r="W2424" s="21">
        <f>P2424-V2424</f>
        <v/>
      </c>
      <c r="X2424" s="21">
        <f>Q2424-V2424</f>
        <v/>
      </c>
      <c r="Y2424" s="22">
        <f>IF(W2424&lt;0,0.9,LOOKUP(W2424,{0,1950001,3300001,6950001,9000001,18000001,40000001},{0.84895,0.7979,0.6958,0.66517,0.56307,0.4916,0.44055}))</f>
        <v/>
      </c>
      <c r="Z2424" s="22">
        <f>IF(X2424&lt;0,0.9,LOOKUP(X2424,{0,1950001,3300001,6950001,9000001,18000001,40000001},{0.84895,0.7979,0.6958,0.66517,0.56307,0.4916,0.44055}))</f>
        <v/>
      </c>
      <c r="AA2424" s="22">
        <f>IF(W2424&lt;0,0,CHOOSE(MATCH(W2424,{0,1950001,3300001,6950001,9000001},1),5.105/84.895,10.21/79.79,20.42/69.58,23.483/66.517,33.693/56.307))</f>
        <v/>
      </c>
      <c r="AB2424" s="21">
        <f>IF(C2424&lt;=2000,0,(MIN(C2424,ROUNDDOWN(F2424*0.3,0))-2000)*0.1)</f>
        <v/>
      </c>
      <c r="AC2424" s="21">
        <f>IF(C2424&lt;=2000,0,MIN((C2424-2000)*Y2424,(R2424+S2424)*0.2))</f>
        <v/>
      </c>
      <c r="AD2424" s="21">
        <f>IF(C2424&lt;=2000,0,MIN((C2424-2000)*Z2424,(T2424+U2424)*0.2))</f>
        <v/>
      </c>
      <c r="AE2424" s="21">
        <f>AC2424*AA2424</f>
        <v/>
      </c>
      <c r="AF2424" s="21">
        <f>ROUNDDOWN(R2424,-2)+ROUNDDOWN(S2424,-2)</f>
        <v/>
      </c>
      <c r="AG2424" s="21">
        <f>ROUNDDOWN(MAX(0,R2424-(AB2424+AC2424+AE2424)*0.6),-2)+ROUNDDOWN(MAX(0,S2424-(AB2424+AC2424+AE2424)*0.4),-2)</f>
        <v/>
      </c>
      <c r="AH2424" s="21">
        <f>ROUNDDOWN(MAX(0,T2424-(AB2424+AD2424)*0.6),-2)+ROUNDDOWN(MAX(0,U2424-(AB2424+AD2424)*0.4),-2)</f>
        <v/>
      </c>
      <c r="AI2424" s="21">
        <f>ROUNDDOWN(T2424,-2)+ROUNDDOWN(U2424,-2)</f>
        <v/>
      </c>
      <c r="AJ2424" s="21">
        <f>M2424+AF2424</f>
        <v/>
      </c>
      <c r="AK2424" s="21">
        <f>M2424+AG2424</f>
        <v/>
      </c>
      <c r="AL2424" s="21">
        <f>N2424+AH2424</f>
        <v/>
      </c>
      <c r="AM2424" s="21">
        <f>O2424+AI2424</f>
        <v/>
      </c>
      <c r="AN2424" s="21">
        <f>N2424+AI2424</f>
        <v/>
      </c>
      <c r="AO2424" s="21">
        <f>ROUNDDOWN((R2424+S2424)*0.2/Y2424+2000,0)</f>
        <v/>
      </c>
      <c r="AP2424" s="21">
        <f>ROUNDDOWN((T2424+U2424)*0.2/Z2424+2000,0)</f>
        <v/>
      </c>
      <c r="AQ2424" s="21">
        <f>AL2424-AK2424</f>
        <v/>
      </c>
      <c r="AR2424" s="21">
        <f>AM2424-AK2424</f>
        <v/>
      </c>
      <c r="AS2424" s="21">
        <f>AM2424-AL2424</f>
        <v/>
      </c>
      <c r="AT2424" s="21">
        <f>AK2424+C2424-AJ2424</f>
        <v/>
      </c>
      <c r="AU2424" s="21">
        <f>AL2424+C2424-AM2424</f>
        <v/>
      </c>
      <c r="AV2424" s="21">
        <f>AN2424+C2424-AM2424</f>
        <v/>
      </c>
    </row>
    <row r="2425">
      <c r="A2425" t="inlineStr">
        <is>
          <t>1万円刻み</t>
        </is>
      </c>
      <c r="B2425" s="21">
        <f>'5_1万円刻み'!$A$662</f>
        <v/>
      </c>
      <c r="C2425" s="21">
        <f>AO2425</f>
        <v/>
      </c>
      <c r="D2425" s="21" t="n">
        <v>0</v>
      </c>
      <c r="E2425" s="21">
        <f>ROUND(MIN(B2425/12,650000)*12*0.0915+MIN(B2425/12,1390000)*12*(0.0504+0)+B2425*0.005,0)</f>
        <v/>
      </c>
      <c r="F2425" s="21">
        <f>IF(B2425&lt;741000,0,IF(B2425&lt;2191000,B2425-740000,IF(B2425&lt;2193000,1451000,IF(B2425&lt;2196000,1453000,IF(B2425&lt;2200000,1456000,IF(B2425&lt;3600000,ROUND(ROUNDDOWN(B2425/4,-3)*2.8,0)-80000,IF(B2425&lt;6600000,ROUND(ROUNDDOWN(B2425/4,-3)*3.2,0)-440000,IF(B2425&lt;8500000,ROUNDDOWN(B2425*0.9,0)-1100000,B2425-1950000))))))))</f>
        <v/>
      </c>
      <c r="G2425" s="21">
        <f>IF(F2425&gt;23500000,NA(),IF(F2425&lt;=4890000,1040000,IF(F2425&lt;=6550000,670000,620000)))</f>
        <v/>
      </c>
      <c r="H2425" s="21">
        <f>IF(D2425&lt;=0,0,MAX(0,MIN(2000000,D2425-MIN(100000,ROUNDDOWN(F2425*0.05,0)))))</f>
        <v/>
      </c>
      <c r="I2425" s="21">
        <f>IF(C2425&lt;=2000,0,MIN(C2425,ROUNDDOWN(F2425*0.4,0))-2000)</f>
        <v/>
      </c>
      <c r="J2425" s="21">
        <f>MAX(0,ROUNDDOWN(F2425-E2425-G2425,-3))</f>
        <v/>
      </c>
      <c r="K2425" s="21">
        <f>MAX(0,ROUNDDOWN(F2425-E2425-G2425-H2425-I2425,-3))</f>
        <v/>
      </c>
      <c r="L2425" s="21">
        <f>MAX(0,ROUNDDOWN(F2425-E2425-G2425-H2425,-3))</f>
        <v/>
      </c>
      <c r="M2425" s="21">
        <f>IF(J2425&lt;=0,0,ROUNDDOWN((J2425*LOOKUP(J2425,{0,1950001,3300001,6950001,9000001,18000001,40000001},{0.05,0.1,0.2,0.23,0.33,0.4,0.45})-LOOKUP(J2425,{0,1950001,3300001,6950001,9000001,18000001,40000001},{0,97500,427500,636000,1536000,2796000,4796000}))*1.021,-2))</f>
        <v/>
      </c>
      <c r="N2425" s="21">
        <f>IF(K2425&lt;=0,0,ROUNDDOWN((K2425*LOOKUP(K2425,{0,1950001,3300001,6950001,9000001,18000001,40000001},{0.05,0.1,0.2,0.23,0.33,0.4,0.45})-LOOKUP(K2425,{0,1950001,3300001,6950001,9000001,18000001,40000001},{0,97500,427500,636000,1536000,2796000,4796000}))*1.021,-2))</f>
        <v/>
      </c>
      <c r="O2425" s="21">
        <f>IF(L2425&lt;=0,0,ROUNDDOWN((L2425*LOOKUP(L2425,{0,1950001,3300001,6950001,9000001,18000001,40000001},{0.05,0.1,0.2,0.23,0.33,0.4,0.45})-LOOKUP(L2425,{0,1950001,3300001,6950001,9000001,18000001,40000001},{0,97500,427500,636000,1536000,2796000,4796000}))*1.021,-2))</f>
        <v/>
      </c>
      <c r="P2425" s="21">
        <f>MAX(0,ROUNDDOWN(F2425-E2425-430000,-3))</f>
        <v/>
      </c>
      <c r="Q2425" s="21">
        <f>MAX(0,ROUNDDOWN(F2425-E2425-430000-H2425,-3))</f>
        <v/>
      </c>
      <c r="R2425" s="21">
        <f>IF(F2425&lt;=450000,0,MAX(0,P2425*0.06-MIN(50000,P2425)*0.03))</f>
        <v/>
      </c>
      <c r="S2425" s="21">
        <f>IF(F2425&lt;=450000,0,MAX(0,P2425*0.04-MIN(50000,P2425)*0.02))</f>
        <v/>
      </c>
      <c r="T2425" s="21">
        <f>IF(F2425&lt;=450000,0,MAX(0,Q2425*0.06-MIN(50000,Q2425)*0.03))</f>
        <v/>
      </c>
      <c r="U2425" s="21">
        <f>IF(F2425&lt;=450000,0,MAX(0,Q2425*0.04-MIN(50000,Q2425)*0.02))</f>
        <v/>
      </c>
      <c r="V2425" s="21">
        <f>50000+MAX(0,G2425-480000)</f>
        <v/>
      </c>
      <c r="W2425" s="21">
        <f>P2425-V2425</f>
        <v/>
      </c>
      <c r="X2425" s="21">
        <f>Q2425-V2425</f>
        <v/>
      </c>
      <c r="Y2425" s="22">
        <f>IF(W2425&lt;0,0.9,LOOKUP(W2425,{0,1950001,3300001,6950001,9000001,18000001,40000001},{0.84895,0.7979,0.6958,0.66517,0.56307,0.4916,0.44055}))</f>
        <v/>
      </c>
      <c r="Z2425" s="22">
        <f>IF(X2425&lt;0,0.9,LOOKUP(X2425,{0,1950001,3300001,6950001,9000001,18000001,40000001},{0.84895,0.7979,0.6958,0.66517,0.56307,0.4916,0.44055}))</f>
        <v/>
      </c>
      <c r="AA2425" s="22">
        <f>IF(W2425&lt;0,0,CHOOSE(MATCH(W2425,{0,1950001,3300001,6950001,9000001},1),5.105/84.895,10.21/79.79,20.42/69.58,23.483/66.517,33.693/56.307))</f>
        <v/>
      </c>
      <c r="AB2425" s="21">
        <f>IF(C2425&lt;=2000,0,(MIN(C2425,ROUNDDOWN(F2425*0.3,0))-2000)*0.1)</f>
        <v/>
      </c>
      <c r="AC2425" s="21">
        <f>IF(C2425&lt;=2000,0,MIN((C2425-2000)*Y2425,(R2425+S2425)*0.2))</f>
        <v/>
      </c>
      <c r="AD2425" s="21">
        <f>IF(C2425&lt;=2000,0,MIN((C2425-2000)*Z2425,(T2425+U2425)*0.2))</f>
        <v/>
      </c>
      <c r="AE2425" s="21">
        <f>AC2425*AA2425</f>
        <v/>
      </c>
      <c r="AF2425" s="21">
        <f>ROUNDDOWN(R2425,-2)+ROUNDDOWN(S2425,-2)</f>
        <v/>
      </c>
      <c r="AG2425" s="21">
        <f>ROUNDDOWN(MAX(0,R2425-(AB2425+AC2425+AE2425)*0.6),-2)+ROUNDDOWN(MAX(0,S2425-(AB2425+AC2425+AE2425)*0.4),-2)</f>
        <v/>
      </c>
      <c r="AH2425" s="21">
        <f>ROUNDDOWN(MAX(0,T2425-(AB2425+AD2425)*0.6),-2)+ROUNDDOWN(MAX(0,U2425-(AB2425+AD2425)*0.4),-2)</f>
        <v/>
      </c>
      <c r="AI2425" s="21">
        <f>ROUNDDOWN(T2425,-2)+ROUNDDOWN(U2425,-2)</f>
        <v/>
      </c>
      <c r="AJ2425" s="21">
        <f>M2425+AF2425</f>
        <v/>
      </c>
      <c r="AK2425" s="21">
        <f>M2425+AG2425</f>
        <v/>
      </c>
      <c r="AL2425" s="21">
        <f>N2425+AH2425</f>
        <v/>
      </c>
      <c r="AM2425" s="21">
        <f>O2425+AI2425</f>
        <v/>
      </c>
      <c r="AN2425" s="21">
        <f>N2425+AI2425</f>
        <v/>
      </c>
      <c r="AO2425" s="21">
        <f>ROUNDDOWN((R2425+S2425)*0.2/Y2425+2000,0)</f>
        <v/>
      </c>
      <c r="AP2425" s="21">
        <f>ROUNDDOWN((T2425+U2425)*0.2/Z2425+2000,0)</f>
        <v/>
      </c>
      <c r="AQ2425" s="21">
        <f>AL2425-AK2425</f>
        <v/>
      </c>
      <c r="AR2425" s="21">
        <f>AM2425-AK2425</f>
        <v/>
      </c>
      <c r="AS2425" s="21">
        <f>AM2425-AL2425</f>
        <v/>
      </c>
      <c r="AT2425" s="21">
        <f>AK2425+C2425-AJ2425</f>
        <v/>
      </c>
      <c r="AU2425" s="21">
        <f>AL2425+C2425-AM2425</f>
        <v/>
      </c>
      <c r="AV2425" s="21">
        <f>AN2425+C2425-AM2425</f>
        <v/>
      </c>
    </row>
    <row r="2426">
      <c r="A2426" t="inlineStr">
        <is>
          <t>1万円刻み</t>
        </is>
      </c>
      <c r="B2426" s="21">
        <f>'5_1万円刻み'!$A$663</f>
        <v/>
      </c>
      <c r="C2426" s="21">
        <f>AO2426</f>
        <v/>
      </c>
      <c r="D2426" s="21" t="n">
        <v>0</v>
      </c>
      <c r="E2426" s="21">
        <f>ROUND(MIN(B2426/12,650000)*12*0.0915+MIN(B2426/12,1390000)*12*(0.0504+0)+B2426*0.005,0)</f>
        <v/>
      </c>
      <c r="F2426" s="21">
        <f>IF(B2426&lt;741000,0,IF(B2426&lt;2191000,B2426-740000,IF(B2426&lt;2193000,1451000,IF(B2426&lt;2196000,1453000,IF(B2426&lt;2200000,1456000,IF(B2426&lt;3600000,ROUND(ROUNDDOWN(B2426/4,-3)*2.8,0)-80000,IF(B2426&lt;6600000,ROUND(ROUNDDOWN(B2426/4,-3)*3.2,0)-440000,IF(B2426&lt;8500000,ROUNDDOWN(B2426*0.9,0)-1100000,B2426-1950000))))))))</f>
        <v/>
      </c>
      <c r="G2426" s="21">
        <f>IF(F2426&gt;23500000,NA(),IF(F2426&lt;=4890000,1040000,IF(F2426&lt;=6550000,670000,620000)))</f>
        <v/>
      </c>
      <c r="H2426" s="21">
        <f>IF(D2426&lt;=0,0,MAX(0,MIN(2000000,D2426-MIN(100000,ROUNDDOWN(F2426*0.05,0)))))</f>
        <v/>
      </c>
      <c r="I2426" s="21">
        <f>IF(C2426&lt;=2000,0,MIN(C2426,ROUNDDOWN(F2426*0.4,0))-2000)</f>
        <v/>
      </c>
      <c r="J2426" s="21">
        <f>MAX(0,ROUNDDOWN(F2426-E2426-G2426,-3))</f>
        <v/>
      </c>
      <c r="K2426" s="21">
        <f>MAX(0,ROUNDDOWN(F2426-E2426-G2426-H2426-I2426,-3))</f>
        <v/>
      </c>
      <c r="L2426" s="21">
        <f>MAX(0,ROUNDDOWN(F2426-E2426-G2426-H2426,-3))</f>
        <v/>
      </c>
      <c r="M2426" s="21">
        <f>IF(J2426&lt;=0,0,ROUNDDOWN((J2426*LOOKUP(J2426,{0,1950001,3300001,6950001,9000001,18000001,40000001},{0.05,0.1,0.2,0.23,0.33,0.4,0.45})-LOOKUP(J2426,{0,1950001,3300001,6950001,9000001,18000001,40000001},{0,97500,427500,636000,1536000,2796000,4796000}))*1.021,-2))</f>
        <v/>
      </c>
      <c r="N2426" s="21">
        <f>IF(K2426&lt;=0,0,ROUNDDOWN((K2426*LOOKUP(K2426,{0,1950001,3300001,6950001,9000001,18000001,40000001},{0.05,0.1,0.2,0.23,0.33,0.4,0.45})-LOOKUP(K2426,{0,1950001,3300001,6950001,9000001,18000001,40000001},{0,97500,427500,636000,1536000,2796000,4796000}))*1.021,-2))</f>
        <v/>
      </c>
      <c r="O2426" s="21">
        <f>IF(L2426&lt;=0,0,ROUNDDOWN((L2426*LOOKUP(L2426,{0,1950001,3300001,6950001,9000001,18000001,40000001},{0.05,0.1,0.2,0.23,0.33,0.4,0.45})-LOOKUP(L2426,{0,1950001,3300001,6950001,9000001,18000001,40000001},{0,97500,427500,636000,1536000,2796000,4796000}))*1.021,-2))</f>
        <v/>
      </c>
      <c r="P2426" s="21">
        <f>MAX(0,ROUNDDOWN(F2426-E2426-430000,-3))</f>
        <v/>
      </c>
      <c r="Q2426" s="21">
        <f>MAX(0,ROUNDDOWN(F2426-E2426-430000-H2426,-3))</f>
        <v/>
      </c>
      <c r="R2426" s="21">
        <f>IF(F2426&lt;=450000,0,MAX(0,P2426*0.06-MIN(50000,P2426)*0.03))</f>
        <v/>
      </c>
      <c r="S2426" s="21">
        <f>IF(F2426&lt;=450000,0,MAX(0,P2426*0.04-MIN(50000,P2426)*0.02))</f>
        <v/>
      </c>
      <c r="T2426" s="21">
        <f>IF(F2426&lt;=450000,0,MAX(0,Q2426*0.06-MIN(50000,Q2426)*0.03))</f>
        <v/>
      </c>
      <c r="U2426" s="21">
        <f>IF(F2426&lt;=450000,0,MAX(0,Q2426*0.04-MIN(50000,Q2426)*0.02))</f>
        <v/>
      </c>
      <c r="V2426" s="21">
        <f>50000+MAX(0,G2426-480000)</f>
        <v/>
      </c>
      <c r="W2426" s="21">
        <f>P2426-V2426</f>
        <v/>
      </c>
      <c r="X2426" s="21">
        <f>Q2426-V2426</f>
        <v/>
      </c>
      <c r="Y2426" s="22">
        <f>IF(W2426&lt;0,0.9,LOOKUP(W2426,{0,1950001,3300001,6950001,9000001,18000001,40000001},{0.84895,0.7979,0.6958,0.66517,0.56307,0.4916,0.44055}))</f>
        <v/>
      </c>
      <c r="Z2426" s="22">
        <f>IF(X2426&lt;0,0.9,LOOKUP(X2426,{0,1950001,3300001,6950001,9000001,18000001,40000001},{0.84895,0.7979,0.6958,0.66517,0.56307,0.4916,0.44055}))</f>
        <v/>
      </c>
      <c r="AA2426" s="22">
        <f>IF(W2426&lt;0,0,CHOOSE(MATCH(W2426,{0,1950001,3300001,6950001,9000001},1),5.105/84.895,10.21/79.79,20.42/69.58,23.483/66.517,33.693/56.307))</f>
        <v/>
      </c>
      <c r="AB2426" s="21">
        <f>IF(C2426&lt;=2000,0,(MIN(C2426,ROUNDDOWN(F2426*0.3,0))-2000)*0.1)</f>
        <v/>
      </c>
      <c r="AC2426" s="21">
        <f>IF(C2426&lt;=2000,0,MIN((C2426-2000)*Y2426,(R2426+S2426)*0.2))</f>
        <v/>
      </c>
      <c r="AD2426" s="21">
        <f>IF(C2426&lt;=2000,0,MIN((C2426-2000)*Z2426,(T2426+U2426)*0.2))</f>
        <v/>
      </c>
      <c r="AE2426" s="21">
        <f>AC2426*AA2426</f>
        <v/>
      </c>
      <c r="AF2426" s="21">
        <f>ROUNDDOWN(R2426,-2)+ROUNDDOWN(S2426,-2)</f>
        <v/>
      </c>
      <c r="AG2426" s="21">
        <f>ROUNDDOWN(MAX(0,R2426-(AB2426+AC2426+AE2426)*0.6),-2)+ROUNDDOWN(MAX(0,S2426-(AB2426+AC2426+AE2426)*0.4),-2)</f>
        <v/>
      </c>
      <c r="AH2426" s="21">
        <f>ROUNDDOWN(MAX(0,T2426-(AB2426+AD2426)*0.6),-2)+ROUNDDOWN(MAX(0,U2426-(AB2426+AD2426)*0.4),-2)</f>
        <v/>
      </c>
      <c r="AI2426" s="21">
        <f>ROUNDDOWN(T2426,-2)+ROUNDDOWN(U2426,-2)</f>
        <v/>
      </c>
      <c r="AJ2426" s="21">
        <f>M2426+AF2426</f>
        <v/>
      </c>
      <c r="AK2426" s="21">
        <f>M2426+AG2426</f>
        <v/>
      </c>
      <c r="AL2426" s="21">
        <f>N2426+AH2426</f>
        <v/>
      </c>
      <c r="AM2426" s="21">
        <f>O2426+AI2426</f>
        <v/>
      </c>
      <c r="AN2426" s="21">
        <f>N2426+AI2426</f>
        <v/>
      </c>
      <c r="AO2426" s="21">
        <f>ROUNDDOWN((R2426+S2426)*0.2/Y2426+2000,0)</f>
        <v/>
      </c>
      <c r="AP2426" s="21">
        <f>ROUNDDOWN((T2426+U2426)*0.2/Z2426+2000,0)</f>
        <v/>
      </c>
      <c r="AQ2426" s="21">
        <f>AL2426-AK2426</f>
        <v/>
      </c>
      <c r="AR2426" s="21">
        <f>AM2426-AK2426</f>
        <v/>
      </c>
      <c r="AS2426" s="21">
        <f>AM2426-AL2426</f>
        <v/>
      </c>
      <c r="AT2426" s="21">
        <f>AK2426+C2426-AJ2426</f>
        <v/>
      </c>
      <c r="AU2426" s="21">
        <f>AL2426+C2426-AM2426</f>
        <v/>
      </c>
      <c r="AV2426" s="21">
        <f>AN2426+C2426-AM2426</f>
        <v/>
      </c>
    </row>
    <row r="2427">
      <c r="A2427" t="inlineStr">
        <is>
          <t>1万円刻み</t>
        </is>
      </c>
      <c r="B2427" s="21">
        <f>'5_1万円刻み'!$A$664</f>
        <v/>
      </c>
      <c r="C2427" s="21">
        <f>AO2427</f>
        <v/>
      </c>
      <c r="D2427" s="21" t="n">
        <v>0</v>
      </c>
      <c r="E2427" s="21">
        <f>ROUND(MIN(B2427/12,650000)*12*0.0915+MIN(B2427/12,1390000)*12*(0.0504+0)+B2427*0.005,0)</f>
        <v/>
      </c>
      <c r="F2427" s="21">
        <f>IF(B2427&lt;741000,0,IF(B2427&lt;2191000,B2427-740000,IF(B2427&lt;2193000,1451000,IF(B2427&lt;2196000,1453000,IF(B2427&lt;2200000,1456000,IF(B2427&lt;3600000,ROUND(ROUNDDOWN(B2427/4,-3)*2.8,0)-80000,IF(B2427&lt;6600000,ROUND(ROUNDDOWN(B2427/4,-3)*3.2,0)-440000,IF(B2427&lt;8500000,ROUNDDOWN(B2427*0.9,0)-1100000,B2427-1950000))))))))</f>
        <v/>
      </c>
      <c r="G2427" s="21">
        <f>IF(F2427&gt;23500000,NA(),IF(F2427&lt;=4890000,1040000,IF(F2427&lt;=6550000,670000,620000)))</f>
        <v/>
      </c>
      <c r="H2427" s="21">
        <f>IF(D2427&lt;=0,0,MAX(0,MIN(2000000,D2427-MIN(100000,ROUNDDOWN(F2427*0.05,0)))))</f>
        <v/>
      </c>
      <c r="I2427" s="21">
        <f>IF(C2427&lt;=2000,0,MIN(C2427,ROUNDDOWN(F2427*0.4,0))-2000)</f>
        <v/>
      </c>
      <c r="J2427" s="21">
        <f>MAX(0,ROUNDDOWN(F2427-E2427-G2427,-3))</f>
        <v/>
      </c>
      <c r="K2427" s="21">
        <f>MAX(0,ROUNDDOWN(F2427-E2427-G2427-H2427-I2427,-3))</f>
        <v/>
      </c>
      <c r="L2427" s="21">
        <f>MAX(0,ROUNDDOWN(F2427-E2427-G2427-H2427,-3))</f>
        <v/>
      </c>
      <c r="M2427" s="21">
        <f>IF(J2427&lt;=0,0,ROUNDDOWN((J2427*LOOKUP(J2427,{0,1950001,3300001,6950001,9000001,18000001,40000001},{0.05,0.1,0.2,0.23,0.33,0.4,0.45})-LOOKUP(J2427,{0,1950001,3300001,6950001,9000001,18000001,40000001},{0,97500,427500,636000,1536000,2796000,4796000}))*1.021,-2))</f>
        <v/>
      </c>
      <c r="N2427" s="21">
        <f>IF(K2427&lt;=0,0,ROUNDDOWN((K2427*LOOKUP(K2427,{0,1950001,3300001,6950001,9000001,18000001,40000001},{0.05,0.1,0.2,0.23,0.33,0.4,0.45})-LOOKUP(K2427,{0,1950001,3300001,6950001,9000001,18000001,40000001},{0,97500,427500,636000,1536000,2796000,4796000}))*1.021,-2))</f>
        <v/>
      </c>
      <c r="O2427" s="21">
        <f>IF(L2427&lt;=0,0,ROUNDDOWN((L2427*LOOKUP(L2427,{0,1950001,3300001,6950001,9000001,18000001,40000001},{0.05,0.1,0.2,0.23,0.33,0.4,0.45})-LOOKUP(L2427,{0,1950001,3300001,6950001,9000001,18000001,40000001},{0,97500,427500,636000,1536000,2796000,4796000}))*1.021,-2))</f>
        <v/>
      </c>
      <c r="P2427" s="21">
        <f>MAX(0,ROUNDDOWN(F2427-E2427-430000,-3))</f>
        <v/>
      </c>
      <c r="Q2427" s="21">
        <f>MAX(0,ROUNDDOWN(F2427-E2427-430000-H2427,-3))</f>
        <v/>
      </c>
      <c r="R2427" s="21">
        <f>IF(F2427&lt;=450000,0,MAX(0,P2427*0.06-MIN(50000,P2427)*0.03))</f>
        <v/>
      </c>
      <c r="S2427" s="21">
        <f>IF(F2427&lt;=450000,0,MAX(0,P2427*0.04-MIN(50000,P2427)*0.02))</f>
        <v/>
      </c>
      <c r="T2427" s="21">
        <f>IF(F2427&lt;=450000,0,MAX(0,Q2427*0.06-MIN(50000,Q2427)*0.03))</f>
        <v/>
      </c>
      <c r="U2427" s="21">
        <f>IF(F2427&lt;=450000,0,MAX(0,Q2427*0.04-MIN(50000,Q2427)*0.02))</f>
        <v/>
      </c>
      <c r="V2427" s="21">
        <f>50000+MAX(0,G2427-480000)</f>
        <v/>
      </c>
      <c r="W2427" s="21">
        <f>P2427-V2427</f>
        <v/>
      </c>
      <c r="X2427" s="21">
        <f>Q2427-V2427</f>
        <v/>
      </c>
      <c r="Y2427" s="22">
        <f>IF(W2427&lt;0,0.9,LOOKUP(W2427,{0,1950001,3300001,6950001,9000001,18000001,40000001},{0.84895,0.7979,0.6958,0.66517,0.56307,0.4916,0.44055}))</f>
        <v/>
      </c>
      <c r="Z2427" s="22">
        <f>IF(X2427&lt;0,0.9,LOOKUP(X2427,{0,1950001,3300001,6950001,9000001,18000001,40000001},{0.84895,0.7979,0.6958,0.66517,0.56307,0.4916,0.44055}))</f>
        <v/>
      </c>
      <c r="AA2427" s="22">
        <f>IF(W2427&lt;0,0,CHOOSE(MATCH(W2427,{0,1950001,3300001,6950001,9000001},1),5.105/84.895,10.21/79.79,20.42/69.58,23.483/66.517,33.693/56.307))</f>
        <v/>
      </c>
      <c r="AB2427" s="21">
        <f>IF(C2427&lt;=2000,0,(MIN(C2427,ROUNDDOWN(F2427*0.3,0))-2000)*0.1)</f>
        <v/>
      </c>
      <c r="AC2427" s="21">
        <f>IF(C2427&lt;=2000,0,MIN((C2427-2000)*Y2427,(R2427+S2427)*0.2))</f>
        <v/>
      </c>
      <c r="AD2427" s="21">
        <f>IF(C2427&lt;=2000,0,MIN((C2427-2000)*Z2427,(T2427+U2427)*0.2))</f>
        <v/>
      </c>
      <c r="AE2427" s="21">
        <f>AC2427*AA2427</f>
        <v/>
      </c>
      <c r="AF2427" s="21">
        <f>ROUNDDOWN(R2427,-2)+ROUNDDOWN(S2427,-2)</f>
        <v/>
      </c>
      <c r="AG2427" s="21">
        <f>ROUNDDOWN(MAX(0,R2427-(AB2427+AC2427+AE2427)*0.6),-2)+ROUNDDOWN(MAX(0,S2427-(AB2427+AC2427+AE2427)*0.4),-2)</f>
        <v/>
      </c>
      <c r="AH2427" s="21">
        <f>ROUNDDOWN(MAX(0,T2427-(AB2427+AD2427)*0.6),-2)+ROUNDDOWN(MAX(0,U2427-(AB2427+AD2427)*0.4),-2)</f>
        <v/>
      </c>
      <c r="AI2427" s="21">
        <f>ROUNDDOWN(T2427,-2)+ROUNDDOWN(U2427,-2)</f>
        <v/>
      </c>
      <c r="AJ2427" s="21">
        <f>M2427+AF2427</f>
        <v/>
      </c>
      <c r="AK2427" s="21">
        <f>M2427+AG2427</f>
        <v/>
      </c>
      <c r="AL2427" s="21">
        <f>N2427+AH2427</f>
        <v/>
      </c>
      <c r="AM2427" s="21">
        <f>O2427+AI2427</f>
        <v/>
      </c>
      <c r="AN2427" s="21">
        <f>N2427+AI2427</f>
        <v/>
      </c>
      <c r="AO2427" s="21">
        <f>ROUNDDOWN((R2427+S2427)*0.2/Y2427+2000,0)</f>
        <v/>
      </c>
      <c r="AP2427" s="21">
        <f>ROUNDDOWN((T2427+U2427)*0.2/Z2427+2000,0)</f>
        <v/>
      </c>
      <c r="AQ2427" s="21">
        <f>AL2427-AK2427</f>
        <v/>
      </c>
      <c r="AR2427" s="21">
        <f>AM2427-AK2427</f>
        <v/>
      </c>
      <c r="AS2427" s="21">
        <f>AM2427-AL2427</f>
        <v/>
      </c>
      <c r="AT2427" s="21">
        <f>AK2427+C2427-AJ2427</f>
        <v/>
      </c>
      <c r="AU2427" s="21">
        <f>AL2427+C2427-AM2427</f>
        <v/>
      </c>
      <c r="AV2427" s="21">
        <f>AN2427+C2427-AM2427</f>
        <v/>
      </c>
    </row>
    <row r="2428">
      <c r="A2428" t="inlineStr">
        <is>
          <t>1万円刻み</t>
        </is>
      </c>
      <c r="B2428" s="21">
        <f>'5_1万円刻み'!$A$665</f>
        <v/>
      </c>
      <c r="C2428" s="21">
        <f>AO2428</f>
        <v/>
      </c>
      <c r="D2428" s="21" t="n">
        <v>0</v>
      </c>
      <c r="E2428" s="21">
        <f>ROUND(MIN(B2428/12,650000)*12*0.0915+MIN(B2428/12,1390000)*12*(0.0504+0)+B2428*0.005,0)</f>
        <v/>
      </c>
      <c r="F2428" s="21">
        <f>IF(B2428&lt;741000,0,IF(B2428&lt;2191000,B2428-740000,IF(B2428&lt;2193000,1451000,IF(B2428&lt;2196000,1453000,IF(B2428&lt;2200000,1456000,IF(B2428&lt;3600000,ROUND(ROUNDDOWN(B2428/4,-3)*2.8,0)-80000,IF(B2428&lt;6600000,ROUND(ROUNDDOWN(B2428/4,-3)*3.2,0)-440000,IF(B2428&lt;8500000,ROUNDDOWN(B2428*0.9,0)-1100000,B2428-1950000))))))))</f>
        <v/>
      </c>
      <c r="G2428" s="21">
        <f>IF(F2428&gt;23500000,NA(),IF(F2428&lt;=4890000,1040000,IF(F2428&lt;=6550000,670000,620000)))</f>
        <v/>
      </c>
      <c r="H2428" s="21">
        <f>IF(D2428&lt;=0,0,MAX(0,MIN(2000000,D2428-MIN(100000,ROUNDDOWN(F2428*0.05,0)))))</f>
        <v/>
      </c>
      <c r="I2428" s="21">
        <f>IF(C2428&lt;=2000,0,MIN(C2428,ROUNDDOWN(F2428*0.4,0))-2000)</f>
        <v/>
      </c>
      <c r="J2428" s="21">
        <f>MAX(0,ROUNDDOWN(F2428-E2428-G2428,-3))</f>
        <v/>
      </c>
      <c r="K2428" s="21">
        <f>MAX(0,ROUNDDOWN(F2428-E2428-G2428-H2428-I2428,-3))</f>
        <v/>
      </c>
      <c r="L2428" s="21">
        <f>MAX(0,ROUNDDOWN(F2428-E2428-G2428-H2428,-3))</f>
        <v/>
      </c>
      <c r="M2428" s="21">
        <f>IF(J2428&lt;=0,0,ROUNDDOWN((J2428*LOOKUP(J2428,{0,1950001,3300001,6950001,9000001,18000001,40000001},{0.05,0.1,0.2,0.23,0.33,0.4,0.45})-LOOKUP(J2428,{0,1950001,3300001,6950001,9000001,18000001,40000001},{0,97500,427500,636000,1536000,2796000,4796000}))*1.021,-2))</f>
        <v/>
      </c>
      <c r="N2428" s="21">
        <f>IF(K2428&lt;=0,0,ROUNDDOWN((K2428*LOOKUP(K2428,{0,1950001,3300001,6950001,9000001,18000001,40000001},{0.05,0.1,0.2,0.23,0.33,0.4,0.45})-LOOKUP(K2428,{0,1950001,3300001,6950001,9000001,18000001,40000001},{0,97500,427500,636000,1536000,2796000,4796000}))*1.021,-2))</f>
        <v/>
      </c>
      <c r="O2428" s="21">
        <f>IF(L2428&lt;=0,0,ROUNDDOWN((L2428*LOOKUP(L2428,{0,1950001,3300001,6950001,9000001,18000001,40000001},{0.05,0.1,0.2,0.23,0.33,0.4,0.45})-LOOKUP(L2428,{0,1950001,3300001,6950001,9000001,18000001,40000001},{0,97500,427500,636000,1536000,2796000,4796000}))*1.021,-2))</f>
        <v/>
      </c>
      <c r="P2428" s="21">
        <f>MAX(0,ROUNDDOWN(F2428-E2428-430000,-3))</f>
        <v/>
      </c>
      <c r="Q2428" s="21">
        <f>MAX(0,ROUNDDOWN(F2428-E2428-430000-H2428,-3))</f>
        <v/>
      </c>
      <c r="R2428" s="21">
        <f>IF(F2428&lt;=450000,0,MAX(0,P2428*0.06-MIN(50000,P2428)*0.03))</f>
        <v/>
      </c>
      <c r="S2428" s="21">
        <f>IF(F2428&lt;=450000,0,MAX(0,P2428*0.04-MIN(50000,P2428)*0.02))</f>
        <v/>
      </c>
      <c r="T2428" s="21">
        <f>IF(F2428&lt;=450000,0,MAX(0,Q2428*0.06-MIN(50000,Q2428)*0.03))</f>
        <v/>
      </c>
      <c r="U2428" s="21">
        <f>IF(F2428&lt;=450000,0,MAX(0,Q2428*0.04-MIN(50000,Q2428)*0.02))</f>
        <v/>
      </c>
      <c r="V2428" s="21">
        <f>50000+MAX(0,G2428-480000)</f>
        <v/>
      </c>
      <c r="W2428" s="21">
        <f>P2428-V2428</f>
        <v/>
      </c>
      <c r="X2428" s="21">
        <f>Q2428-V2428</f>
        <v/>
      </c>
      <c r="Y2428" s="22">
        <f>IF(W2428&lt;0,0.9,LOOKUP(W2428,{0,1950001,3300001,6950001,9000001,18000001,40000001},{0.84895,0.7979,0.6958,0.66517,0.56307,0.4916,0.44055}))</f>
        <v/>
      </c>
      <c r="Z2428" s="22">
        <f>IF(X2428&lt;0,0.9,LOOKUP(X2428,{0,1950001,3300001,6950001,9000001,18000001,40000001},{0.84895,0.7979,0.6958,0.66517,0.56307,0.4916,0.44055}))</f>
        <v/>
      </c>
      <c r="AA2428" s="22">
        <f>IF(W2428&lt;0,0,CHOOSE(MATCH(W2428,{0,1950001,3300001,6950001,9000001},1),5.105/84.895,10.21/79.79,20.42/69.58,23.483/66.517,33.693/56.307))</f>
        <v/>
      </c>
      <c r="AB2428" s="21">
        <f>IF(C2428&lt;=2000,0,(MIN(C2428,ROUNDDOWN(F2428*0.3,0))-2000)*0.1)</f>
        <v/>
      </c>
      <c r="AC2428" s="21">
        <f>IF(C2428&lt;=2000,0,MIN((C2428-2000)*Y2428,(R2428+S2428)*0.2))</f>
        <v/>
      </c>
      <c r="AD2428" s="21">
        <f>IF(C2428&lt;=2000,0,MIN((C2428-2000)*Z2428,(T2428+U2428)*0.2))</f>
        <v/>
      </c>
      <c r="AE2428" s="21">
        <f>AC2428*AA2428</f>
        <v/>
      </c>
      <c r="AF2428" s="21">
        <f>ROUNDDOWN(R2428,-2)+ROUNDDOWN(S2428,-2)</f>
        <v/>
      </c>
      <c r="AG2428" s="21">
        <f>ROUNDDOWN(MAX(0,R2428-(AB2428+AC2428+AE2428)*0.6),-2)+ROUNDDOWN(MAX(0,S2428-(AB2428+AC2428+AE2428)*0.4),-2)</f>
        <v/>
      </c>
      <c r="AH2428" s="21">
        <f>ROUNDDOWN(MAX(0,T2428-(AB2428+AD2428)*0.6),-2)+ROUNDDOWN(MAX(0,U2428-(AB2428+AD2428)*0.4),-2)</f>
        <v/>
      </c>
      <c r="AI2428" s="21">
        <f>ROUNDDOWN(T2428,-2)+ROUNDDOWN(U2428,-2)</f>
        <v/>
      </c>
      <c r="AJ2428" s="21">
        <f>M2428+AF2428</f>
        <v/>
      </c>
      <c r="AK2428" s="21">
        <f>M2428+AG2428</f>
        <v/>
      </c>
      <c r="AL2428" s="21">
        <f>N2428+AH2428</f>
        <v/>
      </c>
      <c r="AM2428" s="21">
        <f>O2428+AI2428</f>
        <v/>
      </c>
      <c r="AN2428" s="21">
        <f>N2428+AI2428</f>
        <v/>
      </c>
      <c r="AO2428" s="21">
        <f>ROUNDDOWN((R2428+S2428)*0.2/Y2428+2000,0)</f>
        <v/>
      </c>
      <c r="AP2428" s="21">
        <f>ROUNDDOWN((T2428+U2428)*0.2/Z2428+2000,0)</f>
        <v/>
      </c>
      <c r="AQ2428" s="21">
        <f>AL2428-AK2428</f>
        <v/>
      </c>
      <c r="AR2428" s="21">
        <f>AM2428-AK2428</f>
        <v/>
      </c>
      <c r="AS2428" s="21">
        <f>AM2428-AL2428</f>
        <v/>
      </c>
      <c r="AT2428" s="21">
        <f>AK2428+C2428-AJ2428</f>
        <v/>
      </c>
      <c r="AU2428" s="21">
        <f>AL2428+C2428-AM2428</f>
        <v/>
      </c>
      <c r="AV2428" s="21">
        <f>AN2428+C2428-AM2428</f>
        <v/>
      </c>
    </row>
    <row r="2429">
      <c r="A2429" t="inlineStr">
        <is>
          <t>1万円刻み</t>
        </is>
      </c>
      <c r="B2429" s="21">
        <f>'5_1万円刻み'!$A$666</f>
        <v/>
      </c>
      <c r="C2429" s="21">
        <f>AO2429</f>
        <v/>
      </c>
      <c r="D2429" s="21" t="n">
        <v>0</v>
      </c>
      <c r="E2429" s="21">
        <f>ROUND(MIN(B2429/12,650000)*12*0.0915+MIN(B2429/12,1390000)*12*(0.0504+0)+B2429*0.005,0)</f>
        <v/>
      </c>
      <c r="F2429" s="21">
        <f>IF(B2429&lt;741000,0,IF(B2429&lt;2191000,B2429-740000,IF(B2429&lt;2193000,1451000,IF(B2429&lt;2196000,1453000,IF(B2429&lt;2200000,1456000,IF(B2429&lt;3600000,ROUND(ROUNDDOWN(B2429/4,-3)*2.8,0)-80000,IF(B2429&lt;6600000,ROUND(ROUNDDOWN(B2429/4,-3)*3.2,0)-440000,IF(B2429&lt;8500000,ROUNDDOWN(B2429*0.9,0)-1100000,B2429-1950000))))))))</f>
        <v/>
      </c>
      <c r="G2429" s="21">
        <f>IF(F2429&gt;23500000,NA(),IF(F2429&lt;=4890000,1040000,IF(F2429&lt;=6550000,670000,620000)))</f>
        <v/>
      </c>
      <c r="H2429" s="21">
        <f>IF(D2429&lt;=0,0,MAX(0,MIN(2000000,D2429-MIN(100000,ROUNDDOWN(F2429*0.05,0)))))</f>
        <v/>
      </c>
      <c r="I2429" s="21">
        <f>IF(C2429&lt;=2000,0,MIN(C2429,ROUNDDOWN(F2429*0.4,0))-2000)</f>
        <v/>
      </c>
      <c r="J2429" s="21">
        <f>MAX(0,ROUNDDOWN(F2429-E2429-G2429,-3))</f>
        <v/>
      </c>
      <c r="K2429" s="21">
        <f>MAX(0,ROUNDDOWN(F2429-E2429-G2429-H2429-I2429,-3))</f>
        <v/>
      </c>
      <c r="L2429" s="21">
        <f>MAX(0,ROUNDDOWN(F2429-E2429-G2429-H2429,-3))</f>
        <v/>
      </c>
      <c r="M2429" s="21">
        <f>IF(J2429&lt;=0,0,ROUNDDOWN((J2429*LOOKUP(J2429,{0,1950001,3300001,6950001,9000001,18000001,40000001},{0.05,0.1,0.2,0.23,0.33,0.4,0.45})-LOOKUP(J2429,{0,1950001,3300001,6950001,9000001,18000001,40000001},{0,97500,427500,636000,1536000,2796000,4796000}))*1.021,-2))</f>
        <v/>
      </c>
      <c r="N2429" s="21">
        <f>IF(K2429&lt;=0,0,ROUNDDOWN((K2429*LOOKUP(K2429,{0,1950001,3300001,6950001,9000001,18000001,40000001},{0.05,0.1,0.2,0.23,0.33,0.4,0.45})-LOOKUP(K2429,{0,1950001,3300001,6950001,9000001,18000001,40000001},{0,97500,427500,636000,1536000,2796000,4796000}))*1.021,-2))</f>
        <v/>
      </c>
      <c r="O2429" s="21">
        <f>IF(L2429&lt;=0,0,ROUNDDOWN((L2429*LOOKUP(L2429,{0,1950001,3300001,6950001,9000001,18000001,40000001},{0.05,0.1,0.2,0.23,0.33,0.4,0.45})-LOOKUP(L2429,{0,1950001,3300001,6950001,9000001,18000001,40000001},{0,97500,427500,636000,1536000,2796000,4796000}))*1.021,-2))</f>
        <v/>
      </c>
      <c r="P2429" s="21">
        <f>MAX(0,ROUNDDOWN(F2429-E2429-430000,-3))</f>
        <v/>
      </c>
      <c r="Q2429" s="21">
        <f>MAX(0,ROUNDDOWN(F2429-E2429-430000-H2429,-3))</f>
        <v/>
      </c>
      <c r="R2429" s="21">
        <f>IF(F2429&lt;=450000,0,MAX(0,P2429*0.06-MIN(50000,P2429)*0.03))</f>
        <v/>
      </c>
      <c r="S2429" s="21">
        <f>IF(F2429&lt;=450000,0,MAX(0,P2429*0.04-MIN(50000,P2429)*0.02))</f>
        <v/>
      </c>
      <c r="T2429" s="21">
        <f>IF(F2429&lt;=450000,0,MAX(0,Q2429*0.06-MIN(50000,Q2429)*0.03))</f>
        <v/>
      </c>
      <c r="U2429" s="21">
        <f>IF(F2429&lt;=450000,0,MAX(0,Q2429*0.04-MIN(50000,Q2429)*0.02))</f>
        <v/>
      </c>
      <c r="V2429" s="21">
        <f>50000+MAX(0,G2429-480000)</f>
        <v/>
      </c>
      <c r="W2429" s="21">
        <f>P2429-V2429</f>
        <v/>
      </c>
      <c r="X2429" s="21">
        <f>Q2429-V2429</f>
        <v/>
      </c>
      <c r="Y2429" s="22">
        <f>IF(W2429&lt;0,0.9,LOOKUP(W2429,{0,1950001,3300001,6950001,9000001,18000001,40000001},{0.84895,0.7979,0.6958,0.66517,0.56307,0.4916,0.44055}))</f>
        <v/>
      </c>
      <c r="Z2429" s="22">
        <f>IF(X2429&lt;0,0.9,LOOKUP(X2429,{0,1950001,3300001,6950001,9000001,18000001,40000001},{0.84895,0.7979,0.6958,0.66517,0.56307,0.4916,0.44055}))</f>
        <v/>
      </c>
      <c r="AA2429" s="22">
        <f>IF(W2429&lt;0,0,CHOOSE(MATCH(W2429,{0,1950001,3300001,6950001,9000001},1),5.105/84.895,10.21/79.79,20.42/69.58,23.483/66.517,33.693/56.307))</f>
        <v/>
      </c>
      <c r="AB2429" s="21">
        <f>IF(C2429&lt;=2000,0,(MIN(C2429,ROUNDDOWN(F2429*0.3,0))-2000)*0.1)</f>
        <v/>
      </c>
      <c r="AC2429" s="21">
        <f>IF(C2429&lt;=2000,0,MIN((C2429-2000)*Y2429,(R2429+S2429)*0.2))</f>
        <v/>
      </c>
      <c r="AD2429" s="21">
        <f>IF(C2429&lt;=2000,0,MIN((C2429-2000)*Z2429,(T2429+U2429)*0.2))</f>
        <v/>
      </c>
      <c r="AE2429" s="21">
        <f>AC2429*AA2429</f>
        <v/>
      </c>
      <c r="AF2429" s="21">
        <f>ROUNDDOWN(R2429,-2)+ROUNDDOWN(S2429,-2)</f>
        <v/>
      </c>
      <c r="AG2429" s="21">
        <f>ROUNDDOWN(MAX(0,R2429-(AB2429+AC2429+AE2429)*0.6),-2)+ROUNDDOWN(MAX(0,S2429-(AB2429+AC2429+AE2429)*0.4),-2)</f>
        <v/>
      </c>
      <c r="AH2429" s="21">
        <f>ROUNDDOWN(MAX(0,T2429-(AB2429+AD2429)*0.6),-2)+ROUNDDOWN(MAX(0,U2429-(AB2429+AD2429)*0.4),-2)</f>
        <v/>
      </c>
      <c r="AI2429" s="21">
        <f>ROUNDDOWN(T2429,-2)+ROUNDDOWN(U2429,-2)</f>
        <v/>
      </c>
      <c r="AJ2429" s="21">
        <f>M2429+AF2429</f>
        <v/>
      </c>
      <c r="AK2429" s="21">
        <f>M2429+AG2429</f>
        <v/>
      </c>
      <c r="AL2429" s="21">
        <f>N2429+AH2429</f>
        <v/>
      </c>
      <c r="AM2429" s="21">
        <f>O2429+AI2429</f>
        <v/>
      </c>
      <c r="AN2429" s="21">
        <f>N2429+AI2429</f>
        <v/>
      </c>
      <c r="AO2429" s="21">
        <f>ROUNDDOWN((R2429+S2429)*0.2/Y2429+2000,0)</f>
        <v/>
      </c>
      <c r="AP2429" s="21">
        <f>ROUNDDOWN((T2429+U2429)*0.2/Z2429+2000,0)</f>
        <v/>
      </c>
      <c r="AQ2429" s="21">
        <f>AL2429-AK2429</f>
        <v/>
      </c>
      <c r="AR2429" s="21">
        <f>AM2429-AK2429</f>
        <v/>
      </c>
      <c r="AS2429" s="21">
        <f>AM2429-AL2429</f>
        <v/>
      </c>
      <c r="AT2429" s="21">
        <f>AK2429+C2429-AJ2429</f>
        <v/>
      </c>
      <c r="AU2429" s="21">
        <f>AL2429+C2429-AM2429</f>
        <v/>
      </c>
      <c r="AV2429" s="21">
        <f>AN2429+C2429-AM2429</f>
        <v/>
      </c>
    </row>
    <row r="2430">
      <c r="A2430" t="inlineStr">
        <is>
          <t>1万円刻み</t>
        </is>
      </c>
      <c r="B2430" s="21">
        <f>'5_1万円刻み'!$A$667</f>
        <v/>
      </c>
      <c r="C2430" s="21">
        <f>AO2430</f>
        <v/>
      </c>
      <c r="D2430" s="21" t="n">
        <v>0</v>
      </c>
      <c r="E2430" s="21">
        <f>ROUND(MIN(B2430/12,650000)*12*0.0915+MIN(B2430/12,1390000)*12*(0.0504+0)+B2430*0.005,0)</f>
        <v/>
      </c>
      <c r="F2430" s="21">
        <f>IF(B2430&lt;741000,0,IF(B2430&lt;2191000,B2430-740000,IF(B2430&lt;2193000,1451000,IF(B2430&lt;2196000,1453000,IF(B2430&lt;2200000,1456000,IF(B2430&lt;3600000,ROUND(ROUNDDOWN(B2430/4,-3)*2.8,0)-80000,IF(B2430&lt;6600000,ROUND(ROUNDDOWN(B2430/4,-3)*3.2,0)-440000,IF(B2430&lt;8500000,ROUNDDOWN(B2430*0.9,0)-1100000,B2430-1950000))))))))</f>
        <v/>
      </c>
      <c r="G2430" s="21">
        <f>IF(F2430&gt;23500000,NA(),IF(F2430&lt;=4890000,1040000,IF(F2430&lt;=6550000,670000,620000)))</f>
        <v/>
      </c>
      <c r="H2430" s="21">
        <f>IF(D2430&lt;=0,0,MAX(0,MIN(2000000,D2430-MIN(100000,ROUNDDOWN(F2430*0.05,0)))))</f>
        <v/>
      </c>
      <c r="I2430" s="21">
        <f>IF(C2430&lt;=2000,0,MIN(C2430,ROUNDDOWN(F2430*0.4,0))-2000)</f>
        <v/>
      </c>
      <c r="J2430" s="21">
        <f>MAX(0,ROUNDDOWN(F2430-E2430-G2430,-3))</f>
        <v/>
      </c>
      <c r="K2430" s="21">
        <f>MAX(0,ROUNDDOWN(F2430-E2430-G2430-H2430-I2430,-3))</f>
        <v/>
      </c>
      <c r="L2430" s="21">
        <f>MAX(0,ROUNDDOWN(F2430-E2430-G2430-H2430,-3))</f>
        <v/>
      </c>
      <c r="M2430" s="21">
        <f>IF(J2430&lt;=0,0,ROUNDDOWN((J2430*LOOKUP(J2430,{0,1950001,3300001,6950001,9000001,18000001,40000001},{0.05,0.1,0.2,0.23,0.33,0.4,0.45})-LOOKUP(J2430,{0,1950001,3300001,6950001,9000001,18000001,40000001},{0,97500,427500,636000,1536000,2796000,4796000}))*1.021,-2))</f>
        <v/>
      </c>
      <c r="N2430" s="21">
        <f>IF(K2430&lt;=0,0,ROUNDDOWN((K2430*LOOKUP(K2430,{0,1950001,3300001,6950001,9000001,18000001,40000001},{0.05,0.1,0.2,0.23,0.33,0.4,0.45})-LOOKUP(K2430,{0,1950001,3300001,6950001,9000001,18000001,40000001},{0,97500,427500,636000,1536000,2796000,4796000}))*1.021,-2))</f>
        <v/>
      </c>
      <c r="O2430" s="21">
        <f>IF(L2430&lt;=0,0,ROUNDDOWN((L2430*LOOKUP(L2430,{0,1950001,3300001,6950001,9000001,18000001,40000001},{0.05,0.1,0.2,0.23,0.33,0.4,0.45})-LOOKUP(L2430,{0,1950001,3300001,6950001,9000001,18000001,40000001},{0,97500,427500,636000,1536000,2796000,4796000}))*1.021,-2))</f>
        <v/>
      </c>
      <c r="P2430" s="21">
        <f>MAX(0,ROUNDDOWN(F2430-E2430-430000,-3))</f>
        <v/>
      </c>
      <c r="Q2430" s="21">
        <f>MAX(0,ROUNDDOWN(F2430-E2430-430000-H2430,-3))</f>
        <v/>
      </c>
      <c r="R2430" s="21">
        <f>IF(F2430&lt;=450000,0,MAX(0,P2430*0.06-MIN(50000,P2430)*0.03))</f>
        <v/>
      </c>
      <c r="S2430" s="21">
        <f>IF(F2430&lt;=450000,0,MAX(0,P2430*0.04-MIN(50000,P2430)*0.02))</f>
        <v/>
      </c>
      <c r="T2430" s="21">
        <f>IF(F2430&lt;=450000,0,MAX(0,Q2430*0.06-MIN(50000,Q2430)*0.03))</f>
        <v/>
      </c>
      <c r="U2430" s="21">
        <f>IF(F2430&lt;=450000,0,MAX(0,Q2430*0.04-MIN(50000,Q2430)*0.02))</f>
        <v/>
      </c>
      <c r="V2430" s="21">
        <f>50000+MAX(0,G2430-480000)</f>
        <v/>
      </c>
      <c r="W2430" s="21">
        <f>P2430-V2430</f>
        <v/>
      </c>
      <c r="X2430" s="21">
        <f>Q2430-V2430</f>
        <v/>
      </c>
      <c r="Y2430" s="22">
        <f>IF(W2430&lt;0,0.9,LOOKUP(W2430,{0,1950001,3300001,6950001,9000001,18000001,40000001},{0.84895,0.7979,0.6958,0.66517,0.56307,0.4916,0.44055}))</f>
        <v/>
      </c>
      <c r="Z2430" s="22">
        <f>IF(X2430&lt;0,0.9,LOOKUP(X2430,{0,1950001,3300001,6950001,9000001,18000001,40000001},{0.84895,0.7979,0.6958,0.66517,0.56307,0.4916,0.44055}))</f>
        <v/>
      </c>
      <c r="AA2430" s="22">
        <f>IF(W2430&lt;0,0,CHOOSE(MATCH(W2430,{0,1950001,3300001,6950001,9000001},1),5.105/84.895,10.21/79.79,20.42/69.58,23.483/66.517,33.693/56.307))</f>
        <v/>
      </c>
      <c r="AB2430" s="21">
        <f>IF(C2430&lt;=2000,0,(MIN(C2430,ROUNDDOWN(F2430*0.3,0))-2000)*0.1)</f>
        <v/>
      </c>
      <c r="AC2430" s="21">
        <f>IF(C2430&lt;=2000,0,MIN((C2430-2000)*Y2430,(R2430+S2430)*0.2))</f>
        <v/>
      </c>
      <c r="AD2430" s="21">
        <f>IF(C2430&lt;=2000,0,MIN((C2430-2000)*Z2430,(T2430+U2430)*0.2))</f>
        <v/>
      </c>
      <c r="AE2430" s="21">
        <f>AC2430*AA2430</f>
        <v/>
      </c>
      <c r="AF2430" s="21">
        <f>ROUNDDOWN(R2430,-2)+ROUNDDOWN(S2430,-2)</f>
        <v/>
      </c>
      <c r="AG2430" s="21">
        <f>ROUNDDOWN(MAX(0,R2430-(AB2430+AC2430+AE2430)*0.6),-2)+ROUNDDOWN(MAX(0,S2430-(AB2430+AC2430+AE2430)*0.4),-2)</f>
        <v/>
      </c>
      <c r="AH2430" s="21">
        <f>ROUNDDOWN(MAX(0,T2430-(AB2430+AD2430)*0.6),-2)+ROUNDDOWN(MAX(0,U2430-(AB2430+AD2430)*0.4),-2)</f>
        <v/>
      </c>
      <c r="AI2430" s="21">
        <f>ROUNDDOWN(T2430,-2)+ROUNDDOWN(U2430,-2)</f>
        <v/>
      </c>
      <c r="AJ2430" s="21">
        <f>M2430+AF2430</f>
        <v/>
      </c>
      <c r="AK2430" s="21">
        <f>M2430+AG2430</f>
        <v/>
      </c>
      <c r="AL2430" s="21">
        <f>N2430+AH2430</f>
        <v/>
      </c>
      <c r="AM2430" s="21">
        <f>O2430+AI2430</f>
        <v/>
      </c>
      <c r="AN2430" s="21">
        <f>N2430+AI2430</f>
        <v/>
      </c>
      <c r="AO2430" s="21">
        <f>ROUNDDOWN((R2430+S2430)*0.2/Y2430+2000,0)</f>
        <v/>
      </c>
      <c r="AP2430" s="21">
        <f>ROUNDDOWN((T2430+U2430)*0.2/Z2430+2000,0)</f>
        <v/>
      </c>
      <c r="AQ2430" s="21">
        <f>AL2430-AK2430</f>
        <v/>
      </c>
      <c r="AR2430" s="21">
        <f>AM2430-AK2430</f>
        <v/>
      </c>
      <c r="AS2430" s="21">
        <f>AM2430-AL2430</f>
        <v/>
      </c>
      <c r="AT2430" s="21">
        <f>AK2430+C2430-AJ2430</f>
        <v/>
      </c>
      <c r="AU2430" s="21">
        <f>AL2430+C2430-AM2430</f>
        <v/>
      </c>
      <c r="AV2430" s="21">
        <f>AN2430+C2430-AM2430</f>
        <v/>
      </c>
    </row>
    <row r="2431">
      <c r="A2431" t="inlineStr">
        <is>
          <t>1万円刻み</t>
        </is>
      </c>
      <c r="B2431" s="21">
        <f>'5_1万円刻み'!$A$668</f>
        <v/>
      </c>
      <c r="C2431" s="21">
        <f>AO2431</f>
        <v/>
      </c>
      <c r="D2431" s="21" t="n">
        <v>0</v>
      </c>
      <c r="E2431" s="21">
        <f>ROUND(MIN(B2431/12,650000)*12*0.0915+MIN(B2431/12,1390000)*12*(0.0504+0)+B2431*0.005,0)</f>
        <v/>
      </c>
      <c r="F2431" s="21">
        <f>IF(B2431&lt;741000,0,IF(B2431&lt;2191000,B2431-740000,IF(B2431&lt;2193000,1451000,IF(B2431&lt;2196000,1453000,IF(B2431&lt;2200000,1456000,IF(B2431&lt;3600000,ROUND(ROUNDDOWN(B2431/4,-3)*2.8,0)-80000,IF(B2431&lt;6600000,ROUND(ROUNDDOWN(B2431/4,-3)*3.2,0)-440000,IF(B2431&lt;8500000,ROUNDDOWN(B2431*0.9,0)-1100000,B2431-1950000))))))))</f>
        <v/>
      </c>
      <c r="G2431" s="21">
        <f>IF(F2431&gt;23500000,NA(),IF(F2431&lt;=4890000,1040000,IF(F2431&lt;=6550000,670000,620000)))</f>
        <v/>
      </c>
      <c r="H2431" s="21">
        <f>IF(D2431&lt;=0,0,MAX(0,MIN(2000000,D2431-MIN(100000,ROUNDDOWN(F2431*0.05,0)))))</f>
        <v/>
      </c>
      <c r="I2431" s="21">
        <f>IF(C2431&lt;=2000,0,MIN(C2431,ROUNDDOWN(F2431*0.4,0))-2000)</f>
        <v/>
      </c>
      <c r="J2431" s="21">
        <f>MAX(0,ROUNDDOWN(F2431-E2431-G2431,-3))</f>
        <v/>
      </c>
      <c r="K2431" s="21">
        <f>MAX(0,ROUNDDOWN(F2431-E2431-G2431-H2431-I2431,-3))</f>
        <v/>
      </c>
      <c r="L2431" s="21">
        <f>MAX(0,ROUNDDOWN(F2431-E2431-G2431-H2431,-3))</f>
        <v/>
      </c>
      <c r="M2431" s="21">
        <f>IF(J2431&lt;=0,0,ROUNDDOWN((J2431*LOOKUP(J2431,{0,1950001,3300001,6950001,9000001,18000001,40000001},{0.05,0.1,0.2,0.23,0.33,0.4,0.45})-LOOKUP(J2431,{0,1950001,3300001,6950001,9000001,18000001,40000001},{0,97500,427500,636000,1536000,2796000,4796000}))*1.021,-2))</f>
        <v/>
      </c>
      <c r="N2431" s="21">
        <f>IF(K2431&lt;=0,0,ROUNDDOWN((K2431*LOOKUP(K2431,{0,1950001,3300001,6950001,9000001,18000001,40000001},{0.05,0.1,0.2,0.23,0.33,0.4,0.45})-LOOKUP(K2431,{0,1950001,3300001,6950001,9000001,18000001,40000001},{0,97500,427500,636000,1536000,2796000,4796000}))*1.021,-2))</f>
        <v/>
      </c>
      <c r="O2431" s="21">
        <f>IF(L2431&lt;=0,0,ROUNDDOWN((L2431*LOOKUP(L2431,{0,1950001,3300001,6950001,9000001,18000001,40000001},{0.05,0.1,0.2,0.23,0.33,0.4,0.45})-LOOKUP(L2431,{0,1950001,3300001,6950001,9000001,18000001,40000001},{0,97500,427500,636000,1536000,2796000,4796000}))*1.021,-2))</f>
        <v/>
      </c>
      <c r="P2431" s="21">
        <f>MAX(0,ROUNDDOWN(F2431-E2431-430000,-3))</f>
        <v/>
      </c>
      <c r="Q2431" s="21">
        <f>MAX(0,ROUNDDOWN(F2431-E2431-430000-H2431,-3))</f>
        <v/>
      </c>
      <c r="R2431" s="21">
        <f>IF(F2431&lt;=450000,0,MAX(0,P2431*0.06-MIN(50000,P2431)*0.03))</f>
        <v/>
      </c>
      <c r="S2431" s="21">
        <f>IF(F2431&lt;=450000,0,MAX(0,P2431*0.04-MIN(50000,P2431)*0.02))</f>
        <v/>
      </c>
      <c r="T2431" s="21">
        <f>IF(F2431&lt;=450000,0,MAX(0,Q2431*0.06-MIN(50000,Q2431)*0.03))</f>
        <v/>
      </c>
      <c r="U2431" s="21">
        <f>IF(F2431&lt;=450000,0,MAX(0,Q2431*0.04-MIN(50000,Q2431)*0.02))</f>
        <v/>
      </c>
      <c r="V2431" s="21">
        <f>50000+MAX(0,G2431-480000)</f>
        <v/>
      </c>
      <c r="W2431" s="21">
        <f>P2431-V2431</f>
        <v/>
      </c>
      <c r="X2431" s="21">
        <f>Q2431-V2431</f>
        <v/>
      </c>
      <c r="Y2431" s="22">
        <f>IF(W2431&lt;0,0.9,LOOKUP(W2431,{0,1950001,3300001,6950001,9000001,18000001,40000001},{0.84895,0.7979,0.6958,0.66517,0.56307,0.4916,0.44055}))</f>
        <v/>
      </c>
      <c r="Z2431" s="22">
        <f>IF(X2431&lt;0,0.9,LOOKUP(X2431,{0,1950001,3300001,6950001,9000001,18000001,40000001},{0.84895,0.7979,0.6958,0.66517,0.56307,0.4916,0.44055}))</f>
        <v/>
      </c>
      <c r="AA2431" s="22">
        <f>IF(W2431&lt;0,0,CHOOSE(MATCH(W2431,{0,1950001,3300001,6950001,9000001},1),5.105/84.895,10.21/79.79,20.42/69.58,23.483/66.517,33.693/56.307))</f>
        <v/>
      </c>
      <c r="AB2431" s="21">
        <f>IF(C2431&lt;=2000,0,(MIN(C2431,ROUNDDOWN(F2431*0.3,0))-2000)*0.1)</f>
        <v/>
      </c>
      <c r="AC2431" s="21">
        <f>IF(C2431&lt;=2000,0,MIN((C2431-2000)*Y2431,(R2431+S2431)*0.2))</f>
        <v/>
      </c>
      <c r="AD2431" s="21">
        <f>IF(C2431&lt;=2000,0,MIN((C2431-2000)*Z2431,(T2431+U2431)*0.2))</f>
        <v/>
      </c>
      <c r="AE2431" s="21">
        <f>AC2431*AA2431</f>
        <v/>
      </c>
      <c r="AF2431" s="21">
        <f>ROUNDDOWN(R2431,-2)+ROUNDDOWN(S2431,-2)</f>
        <v/>
      </c>
      <c r="AG2431" s="21">
        <f>ROUNDDOWN(MAX(0,R2431-(AB2431+AC2431+AE2431)*0.6),-2)+ROUNDDOWN(MAX(0,S2431-(AB2431+AC2431+AE2431)*0.4),-2)</f>
        <v/>
      </c>
      <c r="AH2431" s="21">
        <f>ROUNDDOWN(MAX(0,T2431-(AB2431+AD2431)*0.6),-2)+ROUNDDOWN(MAX(0,U2431-(AB2431+AD2431)*0.4),-2)</f>
        <v/>
      </c>
      <c r="AI2431" s="21">
        <f>ROUNDDOWN(T2431,-2)+ROUNDDOWN(U2431,-2)</f>
        <v/>
      </c>
      <c r="AJ2431" s="21">
        <f>M2431+AF2431</f>
        <v/>
      </c>
      <c r="AK2431" s="21">
        <f>M2431+AG2431</f>
        <v/>
      </c>
      <c r="AL2431" s="21">
        <f>N2431+AH2431</f>
        <v/>
      </c>
      <c r="AM2431" s="21">
        <f>O2431+AI2431</f>
        <v/>
      </c>
      <c r="AN2431" s="21">
        <f>N2431+AI2431</f>
        <v/>
      </c>
      <c r="AO2431" s="21">
        <f>ROUNDDOWN((R2431+S2431)*0.2/Y2431+2000,0)</f>
        <v/>
      </c>
      <c r="AP2431" s="21">
        <f>ROUNDDOWN((T2431+U2431)*0.2/Z2431+2000,0)</f>
        <v/>
      </c>
      <c r="AQ2431" s="21">
        <f>AL2431-AK2431</f>
        <v/>
      </c>
      <c r="AR2431" s="21">
        <f>AM2431-AK2431</f>
        <v/>
      </c>
      <c r="AS2431" s="21">
        <f>AM2431-AL2431</f>
        <v/>
      </c>
      <c r="AT2431" s="21">
        <f>AK2431+C2431-AJ2431</f>
        <v/>
      </c>
      <c r="AU2431" s="21">
        <f>AL2431+C2431-AM2431</f>
        <v/>
      </c>
      <c r="AV2431" s="21">
        <f>AN2431+C2431-AM2431</f>
        <v/>
      </c>
    </row>
    <row r="2432">
      <c r="A2432" t="inlineStr">
        <is>
          <t>1万円刻み</t>
        </is>
      </c>
      <c r="B2432" s="21">
        <f>'5_1万円刻み'!$A$669</f>
        <v/>
      </c>
      <c r="C2432" s="21">
        <f>AO2432</f>
        <v/>
      </c>
      <c r="D2432" s="21" t="n">
        <v>0</v>
      </c>
      <c r="E2432" s="21">
        <f>ROUND(MIN(B2432/12,650000)*12*0.0915+MIN(B2432/12,1390000)*12*(0.0504+0)+B2432*0.005,0)</f>
        <v/>
      </c>
      <c r="F2432" s="21">
        <f>IF(B2432&lt;741000,0,IF(B2432&lt;2191000,B2432-740000,IF(B2432&lt;2193000,1451000,IF(B2432&lt;2196000,1453000,IF(B2432&lt;2200000,1456000,IF(B2432&lt;3600000,ROUND(ROUNDDOWN(B2432/4,-3)*2.8,0)-80000,IF(B2432&lt;6600000,ROUND(ROUNDDOWN(B2432/4,-3)*3.2,0)-440000,IF(B2432&lt;8500000,ROUNDDOWN(B2432*0.9,0)-1100000,B2432-1950000))))))))</f>
        <v/>
      </c>
      <c r="G2432" s="21">
        <f>IF(F2432&gt;23500000,NA(),IF(F2432&lt;=4890000,1040000,IF(F2432&lt;=6550000,670000,620000)))</f>
        <v/>
      </c>
      <c r="H2432" s="21">
        <f>IF(D2432&lt;=0,0,MAX(0,MIN(2000000,D2432-MIN(100000,ROUNDDOWN(F2432*0.05,0)))))</f>
        <v/>
      </c>
      <c r="I2432" s="21">
        <f>IF(C2432&lt;=2000,0,MIN(C2432,ROUNDDOWN(F2432*0.4,0))-2000)</f>
        <v/>
      </c>
      <c r="J2432" s="21">
        <f>MAX(0,ROUNDDOWN(F2432-E2432-G2432,-3))</f>
        <v/>
      </c>
      <c r="K2432" s="21">
        <f>MAX(0,ROUNDDOWN(F2432-E2432-G2432-H2432-I2432,-3))</f>
        <v/>
      </c>
      <c r="L2432" s="21">
        <f>MAX(0,ROUNDDOWN(F2432-E2432-G2432-H2432,-3))</f>
        <v/>
      </c>
      <c r="M2432" s="21">
        <f>IF(J2432&lt;=0,0,ROUNDDOWN((J2432*LOOKUP(J2432,{0,1950001,3300001,6950001,9000001,18000001,40000001},{0.05,0.1,0.2,0.23,0.33,0.4,0.45})-LOOKUP(J2432,{0,1950001,3300001,6950001,9000001,18000001,40000001},{0,97500,427500,636000,1536000,2796000,4796000}))*1.021,-2))</f>
        <v/>
      </c>
      <c r="N2432" s="21">
        <f>IF(K2432&lt;=0,0,ROUNDDOWN((K2432*LOOKUP(K2432,{0,1950001,3300001,6950001,9000001,18000001,40000001},{0.05,0.1,0.2,0.23,0.33,0.4,0.45})-LOOKUP(K2432,{0,1950001,3300001,6950001,9000001,18000001,40000001},{0,97500,427500,636000,1536000,2796000,4796000}))*1.021,-2))</f>
        <v/>
      </c>
      <c r="O2432" s="21">
        <f>IF(L2432&lt;=0,0,ROUNDDOWN((L2432*LOOKUP(L2432,{0,1950001,3300001,6950001,9000001,18000001,40000001},{0.05,0.1,0.2,0.23,0.33,0.4,0.45})-LOOKUP(L2432,{0,1950001,3300001,6950001,9000001,18000001,40000001},{0,97500,427500,636000,1536000,2796000,4796000}))*1.021,-2))</f>
        <v/>
      </c>
      <c r="P2432" s="21">
        <f>MAX(0,ROUNDDOWN(F2432-E2432-430000,-3))</f>
        <v/>
      </c>
      <c r="Q2432" s="21">
        <f>MAX(0,ROUNDDOWN(F2432-E2432-430000-H2432,-3))</f>
        <v/>
      </c>
      <c r="R2432" s="21">
        <f>IF(F2432&lt;=450000,0,MAX(0,P2432*0.06-MIN(50000,P2432)*0.03))</f>
        <v/>
      </c>
      <c r="S2432" s="21">
        <f>IF(F2432&lt;=450000,0,MAX(0,P2432*0.04-MIN(50000,P2432)*0.02))</f>
        <v/>
      </c>
      <c r="T2432" s="21">
        <f>IF(F2432&lt;=450000,0,MAX(0,Q2432*0.06-MIN(50000,Q2432)*0.03))</f>
        <v/>
      </c>
      <c r="U2432" s="21">
        <f>IF(F2432&lt;=450000,0,MAX(0,Q2432*0.04-MIN(50000,Q2432)*0.02))</f>
        <v/>
      </c>
      <c r="V2432" s="21">
        <f>50000+MAX(0,G2432-480000)</f>
        <v/>
      </c>
      <c r="W2432" s="21">
        <f>P2432-V2432</f>
        <v/>
      </c>
      <c r="X2432" s="21">
        <f>Q2432-V2432</f>
        <v/>
      </c>
      <c r="Y2432" s="22">
        <f>IF(W2432&lt;0,0.9,LOOKUP(W2432,{0,1950001,3300001,6950001,9000001,18000001,40000001},{0.84895,0.7979,0.6958,0.66517,0.56307,0.4916,0.44055}))</f>
        <v/>
      </c>
      <c r="Z2432" s="22">
        <f>IF(X2432&lt;0,0.9,LOOKUP(X2432,{0,1950001,3300001,6950001,9000001,18000001,40000001},{0.84895,0.7979,0.6958,0.66517,0.56307,0.4916,0.44055}))</f>
        <v/>
      </c>
      <c r="AA2432" s="22">
        <f>IF(W2432&lt;0,0,CHOOSE(MATCH(W2432,{0,1950001,3300001,6950001,9000001},1),5.105/84.895,10.21/79.79,20.42/69.58,23.483/66.517,33.693/56.307))</f>
        <v/>
      </c>
      <c r="AB2432" s="21">
        <f>IF(C2432&lt;=2000,0,(MIN(C2432,ROUNDDOWN(F2432*0.3,0))-2000)*0.1)</f>
        <v/>
      </c>
      <c r="AC2432" s="21">
        <f>IF(C2432&lt;=2000,0,MIN((C2432-2000)*Y2432,(R2432+S2432)*0.2))</f>
        <v/>
      </c>
      <c r="AD2432" s="21">
        <f>IF(C2432&lt;=2000,0,MIN((C2432-2000)*Z2432,(T2432+U2432)*0.2))</f>
        <v/>
      </c>
      <c r="AE2432" s="21">
        <f>AC2432*AA2432</f>
        <v/>
      </c>
      <c r="AF2432" s="21">
        <f>ROUNDDOWN(R2432,-2)+ROUNDDOWN(S2432,-2)</f>
        <v/>
      </c>
      <c r="AG2432" s="21">
        <f>ROUNDDOWN(MAX(0,R2432-(AB2432+AC2432+AE2432)*0.6),-2)+ROUNDDOWN(MAX(0,S2432-(AB2432+AC2432+AE2432)*0.4),-2)</f>
        <v/>
      </c>
      <c r="AH2432" s="21">
        <f>ROUNDDOWN(MAX(0,T2432-(AB2432+AD2432)*0.6),-2)+ROUNDDOWN(MAX(0,U2432-(AB2432+AD2432)*0.4),-2)</f>
        <v/>
      </c>
      <c r="AI2432" s="21">
        <f>ROUNDDOWN(T2432,-2)+ROUNDDOWN(U2432,-2)</f>
        <v/>
      </c>
      <c r="AJ2432" s="21">
        <f>M2432+AF2432</f>
        <v/>
      </c>
      <c r="AK2432" s="21">
        <f>M2432+AG2432</f>
        <v/>
      </c>
      <c r="AL2432" s="21">
        <f>N2432+AH2432</f>
        <v/>
      </c>
      <c r="AM2432" s="21">
        <f>O2432+AI2432</f>
        <v/>
      </c>
      <c r="AN2432" s="21">
        <f>N2432+AI2432</f>
        <v/>
      </c>
      <c r="AO2432" s="21">
        <f>ROUNDDOWN((R2432+S2432)*0.2/Y2432+2000,0)</f>
        <v/>
      </c>
      <c r="AP2432" s="21">
        <f>ROUNDDOWN((T2432+U2432)*0.2/Z2432+2000,0)</f>
        <v/>
      </c>
      <c r="AQ2432" s="21">
        <f>AL2432-AK2432</f>
        <v/>
      </c>
      <c r="AR2432" s="21">
        <f>AM2432-AK2432</f>
        <v/>
      </c>
      <c r="AS2432" s="21">
        <f>AM2432-AL2432</f>
        <v/>
      </c>
      <c r="AT2432" s="21">
        <f>AK2432+C2432-AJ2432</f>
        <v/>
      </c>
      <c r="AU2432" s="21">
        <f>AL2432+C2432-AM2432</f>
        <v/>
      </c>
      <c r="AV2432" s="21">
        <f>AN2432+C2432-AM2432</f>
        <v/>
      </c>
    </row>
    <row r="2433">
      <c r="A2433" t="inlineStr">
        <is>
          <t>1万円刻み</t>
        </is>
      </c>
      <c r="B2433" s="21">
        <f>'5_1万円刻み'!$A$670</f>
        <v/>
      </c>
      <c r="C2433" s="21">
        <f>AO2433</f>
        <v/>
      </c>
      <c r="D2433" s="21" t="n">
        <v>0</v>
      </c>
      <c r="E2433" s="21">
        <f>ROUND(MIN(B2433/12,650000)*12*0.0915+MIN(B2433/12,1390000)*12*(0.0504+0)+B2433*0.005,0)</f>
        <v/>
      </c>
      <c r="F2433" s="21">
        <f>IF(B2433&lt;741000,0,IF(B2433&lt;2191000,B2433-740000,IF(B2433&lt;2193000,1451000,IF(B2433&lt;2196000,1453000,IF(B2433&lt;2200000,1456000,IF(B2433&lt;3600000,ROUND(ROUNDDOWN(B2433/4,-3)*2.8,0)-80000,IF(B2433&lt;6600000,ROUND(ROUNDDOWN(B2433/4,-3)*3.2,0)-440000,IF(B2433&lt;8500000,ROUNDDOWN(B2433*0.9,0)-1100000,B2433-1950000))))))))</f>
        <v/>
      </c>
      <c r="G2433" s="21">
        <f>IF(F2433&gt;23500000,NA(),IF(F2433&lt;=4890000,1040000,IF(F2433&lt;=6550000,670000,620000)))</f>
        <v/>
      </c>
      <c r="H2433" s="21">
        <f>IF(D2433&lt;=0,0,MAX(0,MIN(2000000,D2433-MIN(100000,ROUNDDOWN(F2433*0.05,0)))))</f>
        <v/>
      </c>
      <c r="I2433" s="21">
        <f>IF(C2433&lt;=2000,0,MIN(C2433,ROUNDDOWN(F2433*0.4,0))-2000)</f>
        <v/>
      </c>
      <c r="J2433" s="21">
        <f>MAX(0,ROUNDDOWN(F2433-E2433-G2433,-3))</f>
        <v/>
      </c>
      <c r="K2433" s="21">
        <f>MAX(0,ROUNDDOWN(F2433-E2433-G2433-H2433-I2433,-3))</f>
        <v/>
      </c>
      <c r="L2433" s="21">
        <f>MAX(0,ROUNDDOWN(F2433-E2433-G2433-H2433,-3))</f>
        <v/>
      </c>
      <c r="M2433" s="21">
        <f>IF(J2433&lt;=0,0,ROUNDDOWN((J2433*LOOKUP(J2433,{0,1950001,3300001,6950001,9000001,18000001,40000001},{0.05,0.1,0.2,0.23,0.33,0.4,0.45})-LOOKUP(J2433,{0,1950001,3300001,6950001,9000001,18000001,40000001},{0,97500,427500,636000,1536000,2796000,4796000}))*1.021,-2))</f>
        <v/>
      </c>
      <c r="N2433" s="21">
        <f>IF(K2433&lt;=0,0,ROUNDDOWN((K2433*LOOKUP(K2433,{0,1950001,3300001,6950001,9000001,18000001,40000001},{0.05,0.1,0.2,0.23,0.33,0.4,0.45})-LOOKUP(K2433,{0,1950001,3300001,6950001,9000001,18000001,40000001},{0,97500,427500,636000,1536000,2796000,4796000}))*1.021,-2))</f>
        <v/>
      </c>
      <c r="O2433" s="21">
        <f>IF(L2433&lt;=0,0,ROUNDDOWN((L2433*LOOKUP(L2433,{0,1950001,3300001,6950001,9000001,18000001,40000001},{0.05,0.1,0.2,0.23,0.33,0.4,0.45})-LOOKUP(L2433,{0,1950001,3300001,6950001,9000001,18000001,40000001},{0,97500,427500,636000,1536000,2796000,4796000}))*1.021,-2))</f>
        <v/>
      </c>
      <c r="P2433" s="21">
        <f>MAX(0,ROUNDDOWN(F2433-E2433-430000,-3))</f>
        <v/>
      </c>
      <c r="Q2433" s="21">
        <f>MAX(0,ROUNDDOWN(F2433-E2433-430000-H2433,-3))</f>
        <v/>
      </c>
      <c r="R2433" s="21">
        <f>IF(F2433&lt;=450000,0,MAX(0,P2433*0.06-MIN(50000,P2433)*0.03))</f>
        <v/>
      </c>
      <c r="S2433" s="21">
        <f>IF(F2433&lt;=450000,0,MAX(0,P2433*0.04-MIN(50000,P2433)*0.02))</f>
        <v/>
      </c>
      <c r="T2433" s="21">
        <f>IF(F2433&lt;=450000,0,MAX(0,Q2433*0.06-MIN(50000,Q2433)*0.03))</f>
        <v/>
      </c>
      <c r="U2433" s="21">
        <f>IF(F2433&lt;=450000,0,MAX(0,Q2433*0.04-MIN(50000,Q2433)*0.02))</f>
        <v/>
      </c>
      <c r="V2433" s="21">
        <f>50000+MAX(0,G2433-480000)</f>
        <v/>
      </c>
      <c r="W2433" s="21">
        <f>P2433-V2433</f>
        <v/>
      </c>
      <c r="X2433" s="21">
        <f>Q2433-V2433</f>
        <v/>
      </c>
      <c r="Y2433" s="22">
        <f>IF(W2433&lt;0,0.9,LOOKUP(W2433,{0,1950001,3300001,6950001,9000001,18000001,40000001},{0.84895,0.7979,0.6958,0.66517,0.56307,0.4916,0.44055}))</f>
        <v/>
      </c>
      <c r="Z2433" s="22">
        <f>IF(X2433&lt;0,0.9,LOOKUP(X2433,{0,1950001,3300001,6950001,9000001,18000001,40000001},{0.84895,0.7979,0.6958,0.66517,0.56307,0.4916,0.44055}))</f>
        <v/>
      </c>
      <c r="AA2433" s="22">
        <f>IF(W2433&lt;0,0,CHOOSE(MATCH(W2433,{0,1950001,3300001,6950001,9000001},1),5.105/84.895,10.21/79.79,20.42/69.58,23.483/66.517,33.693/56.307))</f>
        <v/>
      </c>
      <c r="AB2433" s="21">
        <f>IF(C2433&lt;=2000,0,(MIN(C2433,ROUNDDOWN(F2433*0.3,0))-2000)*0.1)</f>
        <v/>
      </c>
      <c r="AC2433" s="21">
        <f>IF(C2433&lt;=2000,0,MIN((C2433-2000)*Y2433,(R2433+S2433)*0.2))</f>
        <v/>
      </c>
      <c r="AD2433" s="21">
        <f>IF(C2433&lt;=2000,0,MIN((C2433-2000)*Z2433,(T2433+U2433)*0.2))</f>
        <v/>
      </c>
      <c r="AE2433" s="21">
        <f>AC2433*AA2433</f>
        <v/>
      </c>
      <c r="AF2433" s="21">
        <f>ROUNDDOWN(R2433,-2)+ROUNDDOWN(S2433,-2)</f>
        <v/>
      </c>
      <c r="AG2433" s="21">
        <f>ROUNDDOWN(MAX(0,R2433-(AB2433+AC2433+AE2433)*0.6),-2)+ROUNDDOWN(MAX(0,S2433-(AB2433+AC2433+AE2433)*0.4),-2)</f>
        <v/>
      </c>
      <c r="AH2433" s="21">
        <f>ROUNDDOWN(MAX(0,T2433-(AB2433+AD2433)*0.6),-2)+ROUNDDOWN(MAX(0,U2433-(AB2433+AD2433)*0.4),-2)</f>
        <v/>
      </c>
      <c r="AI2433" s="21">
        <f>ROUNDDOWN(T2433,-2)+ROUNDDOWN(U2433,-2)</f>
        <v/>
      </c>
      <c r="AJ2433" s="21">
        <f>M2433+AF2433</f>
        <v/>
      </c>
      <c r="AK2433" s="21">
        <f>M2433+AG2433</f>
        <v/>
      </c>
      <c r="AL2433" s="21">
        <f>N2433+AH2433</f>
        <v/>
      </c>
      <c r="AM2433" s="21">
        <f>O2433+AI2433</f>
        <v/>
      </c>
      <c r="AN2433" s="21">
        <f>N2433+AI2433</f>
        <v/>
      </c>
      <c r="AO2433" s="21">
        <f>ROUNDDOWN((R2433+S2433)*0.2/Y2433+2000,0)</f>
        <v/>
      </c>
      <c r="AP2433" s="21">
        <f>ROUNDDOWN((T2433+U2433)*0.2/Z2433+2000,0)</f>
        <v/>
      </c>
      <c r="AQ2433" s="21">
        <f>AL2433-AK2433</f>
        <v/>
      </c>
      <c r="AR2433" s="21">
        <f>AM2433-AK2433</f>
        <v/>
      </c>
      <c r="AS2433" s="21">
        <f>AM2433-AL2433</f>
        <v/>
      </c>
      <c r="AT2433" s="21">
        <f>AK2433+C2433-AJ2433</f>
        <v/>
      </c>
      <c r="AU2433" s="21">
        <f>AL2433+C2433-AM2433</f>
        <v/>
      </c>
      <c r="AV2433" s="21">
        <f>AN2433+C2433-AM2433</f>
        <v/>
      </c>
    </row>
    <row r="2434">
      <c r="A2434" t="inlineStr">
        <is>
          <t>1万円刻み</t>
        </is>
      </c>
      <c r="B2434" s="21">
        <f>'5_1万円刻み'!$A$671</f>
        <v/>
      </c>
      <c r="C2434" s="21">
        <f>AO2434</f>
        <v/>
      </c>
      <c r="D2434" s="21" t="n">
        <v>0</v>
      </c>
      <c r="E2434" s="21">
        <f>ROUND(MIN(B2434/12,650000)*12*0.0915+MIN(B2434/12,1390000)*12*(0.0504+0)+B2434*0.005,0)</f>
        <v/>
      </c>
      <c r="F2434" s="21">
        <f>IF(B2434&lt;741000,0,IF(B2434&lt;2191000,B2434-740000,IF(B2434&lt;2193000,1451000,IF(B2434&lt;2196000,1453000,IF(B2434&lt;2200000,1456000,IF(B2434&lt;3600000,ROUND(ROUNDDOWN(B2434/4,-3)*2.8,0)-80000,IF(B2434&lt;6600000,ROUND(ROUNDDOWN(B2434/4,-3)*3.2,0)-440000,IF(B2434&lt;8500000,ROUNDDOWN(B2434*0.9,0)-1100000,B2434-1950000))))))))</f>
        <v/>
      </c>
      <c r="G2434" s="21">
        <f>IF(F2434&gt;23500000,NA(),IF(F2434&lt;=4890000,1040000,IF(F2434&lt;=6550000,670000,620000)))</f>
        <v/>
      </c>
      <c r="H2434" s="21">
        <f>IF(D2434&lt;=0,0,MAX(0,MIN(2000000,D2434-MIN(100000,ROUNDDOWN(F2434*0.05,0)))))</f>
        <v/>
      </c>
      <c r="I2434" s="21">
        <f>IF(C2434&lt;=2000,0,MIN(C2434,ROUNDDOWN(F2434*0.4,0))-2000)</f>
        <v/>
      </c>
      <c r="J2434" s="21">
        <f>MAX(0,ROUNDDOWN(F2434-E2434-G2434,-3))</f>
        <v/>
      </c>
      <c r="K2434" s="21">
        <f>MAX(0,ROUNDDOWN(F2434-E2434-G2434-H2434-I2434,-3))</f>
        <v/>
      </c>
      <c r="L2434" s="21">
        <f>MAX(0,ROUNDDOWN(F2434-E2434-G2434-H2434,-3))</f>
        <v/>
      </c>
      <c r="M2434" s="21">
        <f>IF(J2434&lt;=0,0,ROUNDDOWN((J2434*LOOKUP(J2434,{0,1950001,3300001,6950001,9000001,18000001,40000001},{0.05,0.1,0.2,0.23,0.33,0.4,0.45})-LOOKUP(J2434,{0,1950001,3300001,6950001,9000001,18000001,40000001},{0,97500,427500,636000,1536000,2796000,4796000}))*1.021,-2))</f>
        <v/>
      </c>
      <c r="N2434" s="21">
        <f>IF(K2434&lt;=0,0,ROUNDDOWN((K2434*LOOKUP(K2434,{0,1950001,3300001,6950001,9000001,18000001,40000001},{0.05,0.1,0.2,0.23,0.33,0.4,0.45})-LOOKUP(K2434,{0,1950001,3300001,6950001,9000001,18000001,40000001},{0,97500,427500,636000,1536000,2796000,4796000}))*1.021,-2))</f>
        <v/>
      </c>
      <c r="O2434" s="21">
        <f>IF(L2434&lt;=0,0,ROUNDDOWN((L2434*LOOKUP(L2434,{0,1950001,3300001,6950001,9000001,18000001,40000001},{0.05,0.1,0.2,0.23,0.33,0.4,0.45})-LOOKUP(L2434,{0,1950001,3300001,6950001,9000001,18000001,40000001},{0,97500,427500,636000,1536000,2796000,4796000}))*1.021,-2))</f>
        <v/>
      </c>
      <c r="P2434" s="21">
        <f>MAX(0,ROUNDDOWN(F2434-E2434-430000,-3))</f>
        <v/>
      </c>
      <c r="Q2434" s="21">
        <f>MAX(0,ROUNDDOWN(F2434-E2434-430000-H2434,-3))</f>
        <v/>
      </c>
      <c r="R2434" s="21">
        <f>IF(F2434&lt;=450000,0,MAX(0,P2434*0.06-MIN(50000,P2434)*0.03))</f>
        <v/>
      </c>
      <c r="S2434" s="21">
        <f>IF(F2434&lt;=450000,0,MAX(0,P2434*0.04-MIN(50000,P2434)*0.02))</f>
        <v/>
      </c>
      <c r="T2434" s="21">
        <f>IF(F2434&lt;=450000,0,MAX(0,Q2434*0.06-MIN(50000,Q2434)*0.03))</f>
        <v/>
      </c>
      <c r="U2434" s="21">
        <f>IF(F2434&lt;=450000,0,MAX(0,Q2434*0.04-MIN(50000,Q2434)*0.02))</f>
        <v/>
      </c>
      <c r="V2434" s="21">
        <f>50000+MAX(0,G2434-480000)</f>
        <v/>
      </c>
      <c r="W2434" s="21">
        <f>P2434-V2434</f>
        <v/>
      </c>
      <c r="X2434" s="21">
        <f>Q2434-V2434</f>
        <v/>
      </c>
      <c r="Y2434" s="22">
        <f>IF(W2434&lt;0,0.9,LOOKUP(W2434,{0,1950001,3300001,6950001,9000001,18000001,40000001},{0.84895,0.7979,0.6958,0.66517,0.56307,0.4916,0.44055}))</f>
        <v/>
      </c>
      <c r="Z2434" s="22">
        <f>IF(X2434&lt;0,0.9,LOOKUP(X2434,{0,1950001,3300001,6950001,9000001,18000001,40000001},{0.84895,0.7979,0.6958,0.66517,0.56307,0.4916,0.44055}))</f>
        <v/>
      </c>
      <c r="AA2434" s="22">
        <f>IF(W2434&lt;0,0,CHOOSE(MATCH(W2434,{0,1950001,3300001,6950001,9000001},1),5.105/84.895,10.21/79.79,20.42/69.58,23.483/66.517,33.693/56.307))</f>
        <v/>
      </c>
      <c r="AB2434" s="21">
        <f>IF(C2434&lt;=2000,0,(MIN(C2434,ROUNDDOWN(F2434*0.3,0))-2000)*0.1)</f>
        <v/>
      </c>
      <c r="AC2434" s="21">
        <f>IF(C2434&lt;=2000,0,MIN((C2434-2000)*Y2434,(R2434+S2434)*0.2))</f>
        <v/>
      </c>
      <c r="AD2434" s="21">
        <f>IF(C2434&lt;=2000,0,MIN((C2434-2000)*Z2434,(T2434+U2434)*0.2))</f>
        <v/>
      </c>
      <c r="AE2434" s="21">
        <f>AC2434*AA2434</f>
        <v/>
      </c>
      <c r="AF2434" s="21">
        <f>ROUNDDOWN(R2434,-2)+ROUNDDOWN(S2434,-2)</f>
        <v/>
      </c>
      <c r="AG2434" s="21">
        <f>ROUNDDOWN(MAX(0,R2434-(AB2434+AC2434+AE2434)*0.6),-2)+ROUNDDOWN(MAX(0,S2434-(AB2434+AC2434+AE2434)*0.4),-2)</f>
        <v/>
      </c>
      <c r="AH2434" s="21">
        <f>ROUNDDOWN(MAX(0,T2434-(AB2434+AD2434)*0.6),-2)+ROUNDDOWN(MAX(0,U2434-(AB2434+AD2434)*0.4),-2)</f>
        <v/>
      </c>
      <c r="AI2434" s="21">
        <f>ROUNDDOWN(T2434,-2)+ROUNDDOWN(U2434,-2)</f>
        <v/>
      </c>
      <c r="AJ2434" s="21">
        <f>M2434+AF2434</f>
        <v/>
      </c>
      <c r="AK2434" s="21">
        <f>M2434+AG2434</f>
        <v/>
      </c>
      <c r="AL2434" s="21">
        <f>N2434+AH2434</f>
        <v/>
      </c>
      <c r="AM2434" s="21">
        <f>O2434+AI2434</f>
        <v/>
      </c>
      <c r="AN2434" s="21">
        <f>N2434+AI2434</f>
        <v/>
      </c>
      <c r="AO2434" s="21">
        <f>ROUNDDOWN((R2434+S2434)*0.2/Y2434+2000,0)</f>
        <v/>
      </c>
      <c r="AP2434" s="21">
        <f>ROUNDDOWN((T2434+U2434)*0.2/Z2434+2000,0)</f>
        <v/>
      </c>
      <c r="AQ2434" s="21">
        <f>AL2434-AK2434</f>
        <v/>
      </c>
      <c r="AR2434" s="21">
        <f>AM2434-AK2434</f>
        <v/>
      </c>
      <c r="AS2434" s="21">
        <f>AM2434-AL2434</f>
        <v/>
      </c>
      <c r="AT2434" s="21">
        <f>AK2434+C2434-AJ2434</f>
        <v/>
      </c>
      <c r="AU2434" s="21">
        <f>AL2434+C2434-AM2434</f>
        <v/>
      </c>
      <c r="AV2434" s="21">
        <f>AN2434+C2434-AM2434</f>
        <v/>
      </c>
    </row>
    <row r="2435">
      <c r="A2435" t="inlineStr">
        <is>
          <t>1万円刻み</t>
        </is>
      </c>
      <c r="B2435" s="21">
        <f>'5_1万円刻み'!$A$672</f>
        <v/>
      </c>
      <c r="C2435" s="21">
        <f>AO2435</f>
        <v/>
      </c>
      <c r="D2435" s="21" t="n">
        <v>0</v>
      </c>
      <c r="E2435" s="21">
        <f>ROUND(MIN(B2435/12,650000)*12*0.0915+MIN(B2435/12,1390000)*12*(0.0504+0)+B2435*0.005,0)</f>
        <v/>
      </c>
      <c r="F2435" s="21">
        <f>IF(B2435&lt;741000,0,IF(B2435&lt;2191000,B2435-740000,IF(B2435&lt;2193000,1451000,IF(B2435&lt;2196000,1453000,IF(B2435&lt;2200000,1456000,IF(B2435&lt;3600000,ROUND(ROUNDDOWN(B2435/4,-3)*2.8,0)-80000,IF(B2435&lt;6600000,ROUND(ROUNDDOWN(B2435/4,-3)*3.2,0)-440000,IF(B2435&lt;8500000,ROUNDDOWN(B2435*0.9,0)-1100000,B2435-1950000))))))))</f>
        <v/>
      </c>
      <c r="G2435" s="21">
        <f>IF(F2435&gt;23500000,NA(),IF(F2435&lt;=4890000,1040000,IF(F2435&lt;=6550000,670000,620000)))</f>
        <v/>
      </c>
      <c r="H2435" s="21">
        <f>IF(D2435&lt;=0,0,MAX(0,MIN(2000000,D2435-MIN(100000,ROUNDDOWN(F2435*0.05,0)))))</f>
        <v/>
      </c>
      <c r="I2435" s="21">
        <f>IF(C2435&lt;=2000,0,MIN(C2435,ROUNDDOWN(F2435*0.4,0))-2000)</f>
        <v/>
      </c>
      <c r="J2435" s="21">
        <f>MAX(0,ROUNDDOWN(F2435-E2435-G2435,-3))</f>
        <v/>
      </c>
      <c r="K2435" s="21">
        <f>MAX(0,ROUNDDOWN(F2435-E2435-G2435-H2435-I2435,-3))</f>
        <v/>
      </c>
      <c r="L2435" s="21">
        <f>MAX(0,ROUNDDOWN(F2435-E2435-G2435-H2435,-3))</f>
        <v/>
      </c>
      <c r="M2435" s="21">
        <f>IF(J2435&lt;=0,0,ROUNDDOWN((J2435*LOOKUP(J2435,{0,1950001,3300001,6950001,9000001,18000001,40000001},{0.05,0.1,0.2,0.23,0.33,0.4,0.45})-LOOKUP(J2435,{0,1950001,3300001,6950001,9000001,18000001,40000001},{0,97500,427500,636000,1536000,2796000,4796000}))*1.021,-2))</f>
        <v/>
      </c>
      <c r="N2435" s="21">
        <f>IF(K2435&lt;=0,0,ROUNDDOWN((K2435*LOOKUP(K2435,{0,1950001,3300001,6950001,9000001,18000001,40000001},{0.05,0.1,0.2,0.23,0.33,0.4,0.45})-LOOKUP(K2435,{0,1950001,3300001,6950001,9000001,18000001,40000001},{0,97500,427500,636000,1536000,2796000,4796000}))*1.021,-2))</f>
        <v/>
      </c>
      <c r="O2435" s="21">
        <f>IF(L2435&lt;=0,0,ROUNDDOWN((L2435*LOOKUP(L2435,{0,1950001,3300001,6950001,9000001,18000001,40000001},{0.05,0.1,0.2,0.23,0.33,0.4,0.45})-LOOKUP(L2435,{0,1950001,3300001,6950001,9000001,18000001,40000001},{0,97500,427500,636000,1536000,2796000,4796000}))*1.021,-2))</f>
        <v/>
      </c>
      <c r="P2435" s="21">
        <f>MAX(0,ROUNDDOWN(F2435-E2435-430000,-3))</f>
        <v/>
      </c>
      <c r="Q2435" s="21">
        <f>MAX(0,ROUNDDOWN(F2435-E2435-430000-H2435,-3))</f>
        <v/>
      </c>
      <c r="R2435" s="21">
        <f>IF(F2435&lt;=450000,0,MAX(0,P2435*0.06-MIN(50000,P2435)*0.03))</f>
        <v/>
      </c>
      <c r="S2435" s="21">
        <f>IF(F2435&lt;=450000,0,MAX(0,P2435*0.04-MIN(50000,P2435)*0.02))</f>
        <v/>
      </c>
      <c r="T2435" s="21">
        <f>IF(F2435&lt;=450000,0,MAX(0,Q2435*0.06-MIN(50000,Q2435)*0.03))</f>
        <v/>
      </c>
      <c r="U2435" s="21">
        <f>IF(F2435&lt;=450000,0,MAX(0,Q2435*0.04-MIN(50000,Q2435)*0.02))</f>
        <v/>
      </c>
      <c r="V2435" s="21">
        <f>50000+MAX(0,G2435-480000)</f>
        <v/>
      </c>
      <c r="W2435" s="21">
        <f>P2435-V2435</f>
        <v/>
      </c>
      <c r="X2435" s="21">
        <f>Q2435-V2435</f>
        <v/>
      </c>
      <c r="Y2435" s="22">
        <f>IF(W2435&lt;0,0.9,LOOKUP(W2435,{0,1950001,3300001,6950001,9000001,18000001,40000001},{0.84895,0.7979,0.6958,0.66517,0.56307,0.4916,0.44055}))</f>
        <v/>
      </c>
      <c r="Z2435" s="22">
        <f>IF(X2435&lt;0,0.9,LOOKUP(X2435,{0,1950001,3300001,6950001,9000001,18000001,40000001},{0.84895,0.7979,0.6958,0.66517,0.56307,0.4916,0.44055}))</f>
        <v/>
      </c>
      <c r="AA2435" s="22">
        <f>IF(W2435&lt;0,0,CHOOSE(MATCH(W2435,{0,1950001,3300001,6950001,9000001},1),5.105/84.895,10.21/79.79,20.42/69.58,23.483/66.517,33.693/56.307))</f>
        <v/>
      </c>
      <c r="AB2435" s="21">
        <f>IF(C2435&lt;=2000,0,(MIN(C2435,ROUNDDOWN(F2435*0.3,0))-2000)*0.1)</f>
        <v/>
      </c>
      <c r="AC2435" s="21">
        <f>IF(C2435&lt;=2000,0,MIN((C2435-2000)*Y2435,(R2435+S2435)*0.2))</f>
        <v/>
      </c>
      <c r="AD2435" s="21">
        <f>IF(C2435&lt;=2000,0,MIN((C2435-2000)*Z2435,(T2435+U2435)*0.2))</f>
        <v/>
      </c>
      <c r="AE2435" s="21">
        <f>AC2435*AA2435</f>
        <v/>
      </c>
      <c r="AF2435" s="21">
        <f>ROUNDDOWN(R2435,-2)+ROUNDDOWN(S2435,-2)</f>
        <v/>
      </c>
      <c r="AG2435" s="21">
        <f>ROUNDDOWN(MAX(0,R2435-(AB2435+AC2435+AE2435)*0.6),-2)+ROUNDDOWN(MAX(0,S2435-(AB2435+AC2435+AE2435)*0.4),-2)</f>
        <v/>
      </c>
      <c r="AH2435" s="21">
        <f>ROUNDDOWN(MAX(0,T2435-(AB2435+AD2435)*0.6),-2)+ROUNDDOWN(MAX(0,U2435-(AB2435+AD2435)*0.4),-2)</f>
        <v/>
      </c>
      <c r="AI2435" s="21">
        <f>ROUNDDOWN(T2435,-2)+ROUNDDOWN(U2435,-2)</f>
        <v/>
      </c>
      <c r="AJ2435" s="21">
        <f>M2435+AF2435</f>
        <v/>
      </c>
      <c r="AK2435" s="21">
        <f>M2435+AG2435</f>
        <v/>
      </c>
      <c r="AL2435" s="21">
        <f>N2435+AH2435</f>
        <v/>
      </c>
      <c r="AM2435" s="21">
        <f>O2435+AI2435</f>
        <v/>
      </c>
      <c r="AN2435" s="21">
        <f>N2435+AI2435</f>
        <v/>
      </c>
      <c r="AO2435" s="21">
        <f>ROUNDDOWN((R2435+S2435)*0.2/Y2435+2000,0)</f>
        <v/>
      </c>
      <c r="AP2435" s="21">
        <f>ROUNDDOWN((T2435+U2435)*0.2/Z2435+2000,0)</f>
        <v/>
      </c>
      <c r="AQ2435" s="21">
        <f>AL2435-AK2435</f>
        <v/>
      </c>
      <c r="AR2435" s="21">
        <f>AM2435-AK2435</f>
        <v/>
      </c>
      <c r="AS2435" s="21">
        <f>AM2435-AL2435</f>
        <v/>
      </c>
      <c r="AT2435" s="21">
        <f>AK2435+C2435-AJ2435</f>
        <v/>
      </c>
      <c r="AU2435" s="21">
        <f>AL2435+C2435-AM2435</f>
        <v/>
      </c>
      <c r="AV2435" s="21">
        <f>AN2435+C2435-AM2435</f>
        <v/>
      </c>
    </row>
    <row r="2436">
      <c r="A2436" t="inlineStr">
        <is>
          <t>1万円刻み</t>
        </is>
      </c>
      <c r="B2436" s="21">
        <f>'5_1万円刻み'!$A$673</f>
        <v/>
      </c>
      <c r="C2436" s="21">
        <f>AO2436</f>
        <v/>
      </c>
      <c r="D2436" s="21" t="n">
        <v>0</v>
      </c>
      <c r="E2436" s="21">
        <f>ROUND(MIN(B2436/12,650000)*12*0.0915+MIN(B2436/12,1390000)*12*(0.0504+0)+B2436*0.005,0)</f>
        <v/>
      </c>
      <c r="F2436" s="21">
        <f>IF(B2436&lt;741000,0,IF(B2436&lt;2191000,B2436-740000,IF(B2436&lt;2193000,1451000,IF(B2436&lt;2196000,1453000,IF(B2436&lt;2200000,1456000,IF(B2436&lt;3600000,ROUND(ROUNDDOWN(B2436/4,-3)*2.8,0)-80000,IF(B2436&lt;6600000,ROUND(ROUNDDOWN(B2436/4,-3)*3.2,0)-440000,IF(B2436&lt;8500000,ROUNDDOWN(B2436*0.9,0)-1100000,B2436-1950000))))))))</f>
        <v/>
      </c>
      <c r="G2436" s="21">
        <f>IF(F2436&gt;23500000,NA(),IF(F2436&lt;=4890000,1040000,IF(F2436&lt;=6550000,670000,620000)))</f>
        <v/>
      </c>
      <c r="H2436" s="21">
        <f>IF(D2436&lt;=0,0,MAX(0,MIN(2000000,D2436-MIN(100000,ROUNDDOWN(F2436*0.05,0)))))</f>
        <v/>
      </c>
      <c r="I2436" s="21">
        <f>IF(C2436&lt;=2000,0,MIN(C2436,ROUNDDOWN(F2436*0.4,0))-2000)</f>
        <v/>
      </c>
      <c r="J2436" s="21">
        <f>MAX(0,ROUNDDOWN(F2436-E2436-G2436,-3))</f>
        <v/>
      </c>
      <c r="K2436" s="21">
        <f>MAX(0,ROUNDDOWN(F2436-E2436-G2436-H2436-I2436,-3))</f>
        <v/>
      </c>
      <c r="L2436" s="21">
        <f>MAX(0,ROUNDDOWN(F2436-E2436-G2436-H2436,-3))</f>
        <v/>
      </c>
      <c r="M2436" s="21">
        <f>IF(J2436&lt;=0,0,ROUNDDOWN((J2436*LOOKUP(J2436,{0,1950001,3300001,6950001,9000001,18000001,40000001},{0.05,0.1,0.2,0.23,0.33,0.4,0.45})-LOOKUP(J2436,{0,1950001,3300001,6950001,9000001,18000001,40000001},{0,97500,427500,636000,1536000,2796000,4796000}))*1.021,-2))</f>
        <v/>
      </c>
      <c r="N2436" s="21">
        <f>IF(K2436&lt;=0,0,ROUNDDOWN((K2436*LOOKUP(K2436,{0,1950001,3300001,6950001,9000001,18000001,40000001},{0.05,0.1,0.2,0.23,0.33,0.4,0.45})-LOOKUP(K2436,{0,1950001,3300001,6950001,9000001,18000001,40000001},{0,97500,427500,636000,1536000,2796000,4796000}))*1.021,-2))</f>
        <v/>
      </c>
      <c r="O2436" s="21">
        <f>IF(L2436&lt;=0,0,ROUNDDOWN((L2436*LOOKUP(L2436,{0,1950001,3300001,6950001,9000001,18000001,40000001},{0.05,0.1,0.2,0.23,0.33,0.4,0.45})-LOOKUP(L2436,{0,1950001,3300001,6950001,9000001,18000001,40000001},{0,97500,427500,636000,1536000,2796000,4796000}))*1.021,-2))</f>
        <v/>
      </c>
      <c r="P2436" s="21">
        <f>MAX(0,ROUNDDOWN(F2436-E2436-430000,-3))</f>
        <v/>
      </c>
      <c r="Q2436" s="21">
        <f>MAX(0,ROUNDDOWN(F2436-E2436-430000-H2436,-3))</f>
        <v/>
      </c>
      <c r="R2436" s="21">
        <f>IF(F2436&lt;=450000,0,MAX(0,P2436*0.06-MIN(50000,P2436)*0.03))</f>
        <v/>
      </c>
      <c r="S2436" s="21">
        <f>IF(F2436&lt;=450000,0,MAX(0,P2436*0.04-MIN(50000,P2436)*0.02))</f>
        <v/>
      </c>
      <c r="T2436" s="21">
        <f>IF(F2436&lt;=450000,0,MAX(0,Q2436*0.06-MIN(50000,Q2436)*0.03))</f>
        <v/>
      </c>
      <c r="U2436" s="21">
        <f>IF(F2436&lt;=450000,0,MAX(0,Q2436*0.04-MIN(50000,Q2436)*0.02))</f>
        <v/>
      </c>
      <c r="V2436" s="21">
        <f>50000+MAX(0,G2436-480000)</f>
        <v/>
      </c>
      <c r="W2436" s="21">
        <f>P2436-V2436</f>
        <v/>
      </c>
      <c r="X2436" s="21">
        <f>Q2436-V2436</f>
        <v/>
      </c>
      <c r="Y2436" s="22">
        <f>IF(W2436&lt;0,0.9,LOOKUP(W2436,{0,1950001,3300001,6950001,9000001,18000001,40000001},{0.84895,0.7979,0.6958,0.66517,0.56307,0.4916,0.44055}))</f>
        <v/>
      </c>
      <c r="Z2436" s="22">
        <f>IF(X2436&lt;0,0.9,LOOKUP(X2436,{0,1950001,3300001,6950001,9000001,18000001,40000001},{0.84895,0.7979,0.6958,0.66517,0.56307,0.4916,0.44055}))</f>
        <v/>
      </c>
      <c r="AA2436" s="22">
        <f>IF(W2436&lt;0,0,CHOOSE(MATCH(W2436,{0,1950001,3300001,6950001,9000001},1),5.105/84.895,10.21/79.79,20.42/69.58,23.483/66.517,33.693/56.307))</f>
        <v/>
      </c>
      <c r="AB2436" s="21">
        <f>IF(C2436&lt;=2000,0,(MIN(C2436,ROUNDDOWN(F2436*0.3,0))-2000)*0.1)</f>
        <v/>
      </c>
      <c r="AC2436" s="21">
        <f>IF(C2436&lt;=2000,0,MIN((C2436-2000)*Y2436,(R2436+S2436)*0.2))</f>
        <v/>
      </c>
      <c r="AD2436" s="21">
        <f>IF(C2436&lt;=2000,0,MIN((C2436-2000)*Z2436,(T2436+U2436)*0.2))</f>
        <v/>
      </c>
      <c r="AE2436" s="21">
        <f>AC2436*AA2436</f>
        <v/>
      </c>
      <c r="AF2436" s="21">
        <f>ROUNDDOWN(R2436,-2)+ROUNDDOWN(S2436,-2)</f>
        <v/>
      </c>
      <c r="AG2436" s="21">
        <f>ROUNDDOWN(MAX(0,R2436-(AB2436+AC2436+AE2436)*0.6),-2)+ROUNDDOWN(MAX(0,S2436-(AB2436+AC2436+AE2436)*0.4),-2)</f>
        <v/>
      </c>
      <c r="AH2436" s="21">
        <f>ROUNDDOWN(MAX(0,T2436-(AB2436+AD2436)*0.6),-2)+ROUNDDOWN(MAX(0,U2436-(AB2436+AD2436)*0.4),-2)</f>
        <v/>
      </c>
      <c r="AI2436" s="21">
        <f>ROUNDDOWN(T2436,-2)+ROUNDDOWN(U2436,-2)</f>
        <v/>
      </c>
      <c r="AJ2436" s="21">
        <f>M2436+AF2436</f>
        <v/>
      </c>
      <c r="AK2436" s="21">
        <f>M2436+AG2436</f>
        <v/>
      </c>
      <c r="AL2436" s="21">
        <f>N2436+AH2436</f>
        <v/>
      </c>
      <c r="AM2436" s="21">
        <f>O2436+AI2436</f>
        <v/>
      </c>
      <c r="AN2436" s="21">
        <f>N2436+AI2436</f>
        <v/>
      </c>
      <c r="AO2436" s="21">
        <f>ROUNDDOWN((R2436+S2436)*0.2/Y2436+2000,0)</f>
        <v/>
      </c>
      <c r="AP2436" s="21">
        <f>ROUNDDOWN((T2436+U2436)*0.2/Z2436+2000,0)</f>
        <v/>
      </c>
      <c r="AQ2436" s="21">
        <f>AL2436-AK2436</f>
        <v/>
      </c>
      <c r="AR2436" s="21">
        <f>AM2436-AK2436</f>
        <v/>
      </c>
      <c r="AS2436" s="21">
        <f>AM2436-AL2436</f>
        <v/>
      </c>
      <c r="AT2436" s="21">
        <f>AK2436+C2436-AJ2436</f>
        <v/>
      </c>
      <c r="AU2436" s="21">
        <f>AL2436+C2436-AM2436</f>
        <v/>
      </c>
      <c r="AV2436" s="21">
        <f>AN2436+C2436-AM2436</f>
        <v/>
      </c>
    </row>
    <row r="2437">
      <c r="A2437" t="inlineStr">
        <is>
          <t>1万円刻み</t>
        </is>
      </c>
      <c r="B2437" s="21">
        <f>'5_1万円刻み'!$A$674</f>
        <v/>
      </c>
      <c r="C2437" s="21">
        <f>AO2437</f>
        <v/>
      </c>
      <c r="D2437" s="21" t="n">
        <v>0</v>
      </c>
      <c r="E2437" s="21">
        <f>ROUND(MIN(B2437/12,650000)*12*0.0915+MIN(B2437/12,1390000)*12*(0.0504+0)+B2437*0.005,0)</f>
        <v/>
      </c>
      <c r="F2437" s="21">
        <f>IF(B2437&lt;741000,0,IF(B2437&lt;2191000,B2437-740000,IF(B2437&lt;2193000,1451000,IF(B2437&lt;2196000,1453000,IF(B2437&lt;2200000,1456000,IF(B2437&lt;3600000,ROUND(ROUNDDOWN(B2437/4,-3)*2.8,0)-80000,IF(B2437&lt;6600000,ROUND(ROUNDDOWN(B2437/4,-3)*3.2,0)-440000,IF(B2437&lt;8500000,ROUNDDOWN(B2437*0.9,0)-1100000,B2437-1950000))))))))</f>
        <v/>
      </c>
      <c r="G2437" s="21">
        <f>IF(F2437&gt;23500000,NA(),IF(F2437&lt;=4890000,1040000,IF(F2437&lt;=6550000,670000,620000)))</f>
        <v/>
      </c>
      <c r="H2437" s="21">
        <f>IF(D2437&lt;=0,0,MAX(0,MIN(2000000,D2437-MIN(100000,ROUNDDOWN(F2437*0.05,0)))))</f>
        <v/>
      </c>
      <c r="I2437" s="21">
        <f>IF(C2437&lt;=2000,0,MIN(C2437,ROUNDDOWN(F2437*0.4,0))-2000)</f>
        <v/>
      </c>
      <c r="J2437" s="21">
        <f>MAX(0,ROUNDDOWN(F2437-E2437-G2437,-3))</f>
        <v/>
      </c>
      <c r="K2437" s="21">
        <f>MAX(0,ROUNDDOWN(F2437-E2437-G2437-H2437-I2437,-3))</f>
        <v/>
      </c>
      <c r="L2437" s="21">
        <f>MAX(0,ROUNDDOWN(F2437-E2437-G2437-H2437,-3))</f>
        <v/>
      </c>
      <c r="M2437" s="21">
        <f>IF(J2437&lt;=0,0,ROUNDDOWN((J2437*LOOKUP(J2437,{0,1950001,3300001,6950001,9000001,18000001,40000001},{0.05,0.1,0.2,0.23,0.33,0.4,0.45})-LOOKUP(J2437,{0,1950001,3300001,6950001,9000001,18000001,40000001},{0,97500,427500,636000,1536000,2796000,4796000}))*1.021,-2))</f>
        <v/>
      </c>
      <c r="N2437" s="21">
        <f>IF(K2437&lt;=0,0,ROUNDDOWN((K2437*LOOKUP(K2437,{0,1950001,3300001,6950001,9000001,18000001,40000001},{0.05,0.1,0.2,0.23,0.33,0.4,0.45})-LOOKUP(K2437,{0,1950001,3300001,6950001,9000001,18000001,40000001},{0,97500,427500,636000,1536000,2796000,4796000}))*1.021,-2))</f>
        <v/>
      </c>
      <c r="O2437" s="21">
        <f>IF(L2437&lt;=0,0,ROUNDDOWN((L2437*LOOKUP(L2437,{0,1950001,3300001,6950001,9000001,18000001,40000001},{0.05,0.1,0.2,0.23,0.33,0.4,0.45})-LOOKUP(L2437,{0,1950001,3300001,6950001,9000001,18000001,40000001},{0,97500,427500,636000,1536000,2796000,4796000}))*1.021,-2))</f>
        <v/>
      </c>
      <c r="P2437" s="21">
        <f>MAX(0,ROUNDDOWN(F2437-E2437-430000,-3))</f>
        <v/>
      </c>
      <c r="Q2437" s="21">
        <f>MAX(0,ROUNDDOWN(F2437-E2437-430000-H2437,-3))</f>
        <v/>
      </c>
      <c r="R2437" s="21">
        <f>IF(F2437&lt;=450000,0,MAX(0,P2437*0.06-MIN(50000,P2437)*0.03))</f>
        <v/>
      </c>
      <c r="S2437" s="21">
        <f>IF(F2437&lt;=450000,0,MAX(0,P2437*0.04-MIN(50000,P2437)*0.02))</f>
        <v/>
      </c>
      <c r="T2437" s="21">
        <f>IF(F2437&lt;=450000,0,MAX(0,Q2437*0.06-MIN(50000,Q2437)*0.03))</f>
        <v/>
      </c>
      <c r="U2437" s="21">
        <f>IF(F2437&lt;=450000,0,MAX(0,Q2437*0.04-MIN(50000,Q2437)*0.02))</f>
        <v/>
      </c>
      <c r="V2437" s="21">
        <f>50000+MAX(0,G2437-480000)</f>
        <v/>
      </c>
      <c r="W2437" s="21">
        <f>P2437-V2437</f>
        <v/>
      </c>
      <c r="X2437" s="21">
        <f>Q2437-V2437</f>
        <v/>
      </c>
      <c r="Y2437" s="22">
        <f>IF(W2437&lt;0,0.9,LOOKUP(W2437,{0,1950001,3300001,6950001,9000001,18000001,40000001},{0.84895,0.7979,0.6958,0.66517,0.56307,0.4916,0.44055}))</f>
        <v/>
      </c>
      <c r="Z2437" s="22">
        <f>IF(X2437&lt;0,0.9,LOOKUP(X2437,{0,1950001,3300001,6950001,9000001,18000001,40000001},{0.84895,0.7979,0.6958,0.66517,0.56307,0.4916,0.44055}))</f>
        <v/>
      </c>
      <c r="AA2437" s="22">
        <f>IF(W2437&lt;0,0,CHOOSE(MATCH(W2437,{0,1950001,3300001,6950001,9000001},1),5.105/84.895,10.21/79.79,20.42/69.58,23.483/66.517,33.693/56.307))</f>
        <v/>
      </c>
      <c r="AB2437" s="21">
        <f>IF(C2437&lt;=2000,0,(MIN(C2437,ROUNDDOWN(F2437*0.3,0))-2000)*0.1)</f>
        <v/>
      </c>
      <c r="AC2437" s="21">
        <f>IF(C2437&lt;=2000,0,MIN((C2437-2000)*Y2437,(R2437+S2437)*0.2))</f>
        <v/>
      </c>
      <c r="AD2437" s="21">
        <f>IF(C2437&lt;=2000,0,MIN((C2437-2000)*Z2437,(T2437+U2437)*0.2))</f>
        <v/>
      </c>
      <c r="AE2437" s="21">
        <f>AC2437*AA2437</f>
        <v/>
      </c>
      <c r="AF2437" s="21">
        <f>ROUNDDOWN(R2437,-2)+ROUNDDOWN(S2437,-2)</f>
        <v/>
      </c>
      <c r="AG2437" s="21">
        <f>ROUNDDOWN(MAX(0,R2437-(AB2437+AC2437+AE2437)*0.6),-2)+ROUNDDOWN(MAX(0,S2437-(AB2437+AC2437+AE2437)*0.4),-2)</f>
        <v/>
      </c>
      <c r="AH2437" s="21">
        <f>ROUNDDOWN(MAX(0,T2437-(AB2437+AD2437)*0.6),-2)+ROUNDDOWN(MAX(0,U2437-(AB2437+AD2437)*0.4),-2)</f>
        <v/>
      </c>
      <c r="AI2437" s="21">
        <f>ROUNDDOWN(T2437,-2)+ROUNDDOWN(U2437,-2)</f>
        <v/>
      </c>
      <c r="AJ2437" s="21">
        <f>M2437+AF2437</f>
        <v/>
      </c>
      <c r="AK2437" s="21">
        <f>M2437+AG2437</f>
        <v/>
      </c>
      <c r="AL2437" s="21">
        <f>N2437+AH2437</f>
        <v/>
      </c>
      <c r="AM2437" s="21">
        <f>O2437+AI2437</f>
        <v/>
      </c>
      <c r="AN2437" s="21">
        <f>N2437+AI2437</f>
        <v/>
      </c>
      <c r="AO2437" s="21">
        <f>ROUNDDOWN((R2437+S2437)*0.2/Y2437+2000,0)</f>
        <v/>
      </c>
      <c r="AP2437" s="21">
        <f>ROUNDDOWN((T2437+U2437)*0.2/Z2437+2000,0)</f>
        <v/>
      </c>
      <c r="AQ2437" s="21">
        <f>AL2437-AK2437</f>
        <v/>
      </c>
      <c r="AR2437" s="21">
        <f>AM2437-AK2437</f>
        <v/>
      </c>
      <c r="AS2437" s="21">
        <f>AM2437-AL2437</f>
        <v/>
      </c>
      <c r="AT2437" s="21">
        <f>AK2437+C2437-AJ2437</f>
        <v/>
      </c>
      <c r="AU2437" s="21">
        <f>AL2437+C2437-AM2437</f>
        <v/>
      </c>
      <c r="AV2437" s="21">
        <f>AN2437+C2437-AM2437</f>
        <v/>
      </c>
    </row>
    <row r="2438">
      <c r="A2438" t="inlineStr">
        <is>
          <t>1万円刻み</t>
        </is>
      </c>
      <c r="B2438" s="21">
        <f>'5_1万円刻み'!$A$675</f>
        <v/>
      </c>
      <c r="C2438" s="21">
        <f>AO2438</f>
        <v/>
      </c>
      <c r="D2438" s="21" t="n">
        <v>0</v>
      </c>
      <c r="E2438" s="21">
        <f>ROUND(MIN(B2438/12,650000)*12*0.0915+MIN(B2438/12,1390000)*12*(0.0504+0)+B2438*0.005,0)</f>
        <v/>
      </c>
      <c r="F2438" s="21">
        <f>IF(B2438&lt;741000,0,IF(B2438&lt;2191000,B2438-740000,IF(B2438&lt;2193000,1451000,IF(B2438&lt;2196000,1453000,IF(B2438&lt;2200000,1456000,IF(B2438&lt;3600000,ROUND(ROUNDDOWN(B2438/4,-3)*2.8,0)-80000,IF(B2438&lt;6600000,ROUND(ROUNDDOWN(B2438/4,-3)*3.2,0)-440000,IF(B2438&lt;8500000,ROUNDDOWN(B2438*0.9,0)-1100000,B2438-1950000))))))))</f>
        <v/>
      </c>
      <c r="G2438" s="21">
        <f>IF(F2438&gt;23500000,NA(),IF(F2438&lt;=4890000,1040000,IF(F2438&lt;=6550000,670000,620000)))</f>
        <v/>
      </c>
      <c r="H2438" s="21">
        <f>IF(D2438&lt;=0,0,MAX(0,MIN(2000000,D2438-MIN(100000,ROUNDDOWN(F2438*0.05,0)))))</f>
        <v/>
      </c>
      <c r="I2438" s="21">
        <f>IF(C2438&lt;=2000,0,MIN(C2438,ROUNDDOWN(F2438*0.4,0))-2000)</f>
        <v/>
      </c>
      <c r="J2438" s="21">
        <f>MAX(0,ROUNDDOWN(F2438-E2438-G2438,-3))</f>
        <v/>
      </c>
      <c r="K2438" s="21">
        <f>MAX(0,ROUNDDOWN(F2438-E2438-G2438-H2438-I2438,-3))</f>
        <v/>
      </c>
      <c r="L2438" s="21">
        <f>MAX(0,ROUNDDOWN(F2438-E2438-G2438-H2438,-3))</f>
        <v/>
      </c>
      <c r="M2438" s="21">
        <f>IF(J2438&lt;=0,0,ROUNDDOWN((J2438*LOOKUP(J2438,{0,1950001,3300001,6950001,9000001,18000001,40000001},{0.05,0.1,0.2,0.23,0.33,0.4,0.45})-LOOKUP(J2438,{0,1950001,3300001,6950001,9000001,18000001,40000001},{0,97500,427500,636000,1536000,2796000,4796000}))*1.021,-2))</f>
        <v/>
      </c>
      <c r="N2438" s="21">
        <f>IF(K2438&lt;=0,0,ROUNDDOWN((K2438*LOOKUP(K2438,{0,1950001,3300001,6950001,9000001,18000001,40000001},{0.05,0.1,0.2,0.23,0.33,0.4,0.45})-LOOKUP(K2438,{0,1950001,3300001,6950001,9000001,18000001,40000001},{0,97500,427500,636000,1536000,2796000,4796000}))*1.021,-2))</f>
        <v/>
      </c>
      <c r="O2438" s="21">
        <f>IF(L2438&lt;=0,0,ROUNDDOWN((L2438*LOOKUP(L2438,{0,1950001,3300001,6950001,9000001,18000001,40000001},{0.05,0.1,0.2,0.23,0.33,0.4,0.45})-LOOKUP(L2438,{0,1950001,3300001,6950001,9000001,18000001,40000001},{0,97500,427500,636000,1536000,2796000,4796000}))*1.021,-2))</f>
        <v/>
      </c>
      <c r="P2438" s="21">
        <f>MAX(0,ROUNDDOWN(F2438-E2438-430000,-3))</f>
        <v/>
      </c>
      <c r="Q2438" s="21">
        <f>MAX(0,ROUNDDOWN(F2438-E2438-430000-H2438,-3))</f>
        <v/>
      </c>
      <c r="R2438" s="21">
        <f>IF(F2438&lt;=450000,0,MAX(0,P2438*0.06-MIN(50000,P2438)*0.03))</f>
        <v/>
      </c>
      <c r="S2438" s="21">
        <f>IF(F2438&lt;=450000,0,MAX(0,P2438*0.04-MIN(50000,P2438)*0.02))</f>
        <v/>
      </c>
      <c r="T2438" s="21">
        <f>IF(F2438&lt;=450000,0,MAX(0,Q2438*0.06-MIN(50000,Q2438)*0.03))</f>
        <v/>
      </c>
      <c r="U2438" s="21">
        <f>IF(F2438&lt;=450000,0,MAX(0,Q2438*0.04-MIN(50000,Q2438)*0.02))</f>
        <v/>
      </c>
      <c r="V2438" s="21">
        <f>50000+MAX(0,G2438-480000)</f>
        <v/>
      </c>
      <c r="W2438" s="21">
        <f>P2438-V2438</f>
        <v/>
      </c>
      <c r="X2438" s="21">
        <f>Q2438-V2438</f>
        <v/>
      </c>
      <c r="Y2438" s="22">
        <f>IF(W2438&lt;0,0.9,LOOKUP(W2438,{0,1950001,3300001,6950001,9000001,18000001,40000001},{0.84895,0.7979,0.6958,0.66517,0.56307,0.4916,0.44055}))</f>
        <v/>
      </c>
      <c r="Z2438" s="22">
        <f>IF(X2438&lt;0,0.9,LOOKUP(X2438,{0,1950001,3300001,6950001,9000001,18000001,40000001},{0.84895,0.7979,0.6958,0.66517,0.56307,0.4916,0.44055}))</f>
        <v/>
      </c>
      <c r="AA2438" s="22">
        <f>IF(W2438&lt;0,0,CHOOSE(MATCH(W2438,{0,1950001,3300001,6950001,9000001},1),5.105/84.895,10.21/79.79,20.42/69.58,23.483/66.517,33.693/56.307))</f>
        <v/>
      </c>
      <c r="AB2438" s="21">
        <f>IF(C2438&lt;=2000,0,(MIN(C2438,ROUNDDOWN(F2438*0.3,0))-2000)*0.1)</f>
        <v/>
      </c>
      <c r="AC2438" s="21">
        <f>IF(C2438&lt;=2000,0,MIN((C2438-2000)*Y2438,(R2438+S2438)*0.2))</f>
        <v/>
      </c>
      <c r="AD2438" s="21">
        <f>IF(C2438&lt;=2000,0,MIN((C2438-2000)*Z2438,(T2438+U2438)*0.2))</f>
        <v/>
      </c>
      <c r="AE2438" s="21">
        <f>AC2438*AA2438</f>
        <v/>
      </c>
      <c r="AF2438" s="21">
        <f>ROUNDDOWN(R2438,-2)+ROUNDDOWN(S2438,-2)</f>
        <v/>
      </c>
      <c r="AG2438" s="21">
        <f>ROUNDDOWN(MAX(0,R2438-(AB2438+AC2438+AE2438)*0.6),-2)+ROUNDDOWN(MAX(0,S2438-(AB2438+AC2438+AE2438)*0.4),-2)</f>
        <v/>
      </c>
      <c r="AH2438" s="21">
        <f>ROUNDDOWN(MAX(0,T2438-(AB2438+AD2438)*0.6),-2)+ROUNDDOWN(MAX(0,U2438-(AB2438+AD2438)*0.4),-2)</f>
        <v/>
      </c>
      <c r="AI2438" s="21">
        <f>ROUNDDOWN(T2438,-2)+ROUNDDOWN(U2438,-2)</f>
        <v/>
      </c>
      <c r="AJ2438" s="21">
        <f>M2438+AF2438</f>
        <v/>
      </c>
      <c r="AK2438" s="21">
        <f>M2438+AG2438</f>
        <v/>
      </c>
      <c r="AL2438" s="21">
        <f>N2438+AH2438</f>
        <v/>
      </c>
      <c r="AM2438" s="21">
        <f>O2438+AI2438</f>
        <v/>
      </c>
      <c r="AN2438" s="21">
        <f>N2438+AI2438</f>
        <v/>
      </c>
      <c r="AO2438" s="21">
        <f>ROUNDDOWN((R2438+S2438)*0.2/Y2438+2000,0)</f>
        <v/>
      </c>
      <c r="AP2438" s="21">
        <f>ROUNDDOWN((T2438+U2438)*0.2/Z2438+2000,0)</f>
        <v/>
      </c>
      <c r="AQ2438" s="21">
        <f>AL2438-AK2438</f>
        <v/>
      </c>
      <c r="AR2438" s="21">
        <f>AM2438-AK2438</f>
        <v/>
      </c>
      <c r="AS2438" s="21">
        <f>AM2438-AL2438</f>
        <v/>
      </c>
      <c r="AT2438" s="21">
        <f>AK2438+C2438-AJ2438</f>
        <v/>
      </c>
      <c r="AU2438" s="21">
        <f>AL2438+C2438-AM2438</f>
        <v/>
      </c>
      <c r="AV2438" s="21">
        <f>AN2438+C2438-AM2438</f>
        <v/>
      </c>
    </row>
    <row r="2439">
      <c r="A2439" t="inlineStr">
        <is>
          <t>1万円刻み</t>
        </is>
      </c>
      <c r="B2439" s="21">
        <f>'5_1万円刻み'!$A$676</f>
        <v/>
      </c>
      <c r="C2439" s="21">
        <f>AO2439</f>
        <v/>
      </c>
      <c r="D2439" s="21" t="n">
        <v>0</v>
      </c>
      <c r="E2439" s="21">
        <f>ROUND(MIN(B2439/12,650000)*12*0.0915+MIN(B2439/12,1390000)*12*(0.0504+0)+B2439*0.005,0)</f>
        <v/>
      </c>
      <c r="F2439" s="21">
        <f>IF(B2439&lt;741000,0,IF(B2439&lt;2191000,B2439-740000,IF(B2439&lt;2193000,1451000,IF(B2439&lt;2196000,1453000,IF(B2439&lt;2200000,1456000,IF(B2439&lt;3600000,ROUND(ROUNDDOWN(B2439/4,-3)*2.8,0)-80000,IF(B2439&lt;6600000,ROUND(ROUNDDOWN(B2439/4,-3)*3.2,0)-440000,IF(B2439&lt;8500000,ROUNDDOWN(B2439*0.9,0)-1100000,B2439-1950000))))))))</f>
        <v/>
      </c>
      <c r="G2439" s="21">
        <f>IF(F2439&gt;23500000,NA(),IF(F2439&lt;=4890000,1040000,IF(F2439&lt;=6550000,670000,620000)))</f>
        <v/>
      </c>
      <c r="H2439" s="21">
        <f>IF(D2439&lt;=0,0,MAX(0,MIN(2000000,D2439-MIN(100000,ROUNDDOWN(F2439*0.05,0)))))</f>
        <v/>
      </c>
      <c r="I2439" s="21">
        <f>IF(C2439&lt;=2000,0,MIN(C2439,ROUNDDOWN(F2439*0.4,0))-2000)</f>
        <v/>
      </c>
      <c r="J2439" s="21">
        <f>MAX(0,ROUNDDOWN(F2439-E2439-G2439,-3))</f>
        <v/>
      </c>
      <c r="K2439" s="21">
        <f>MAX(0,ROUNDDOWN(F2439-E2439-G2439-H2439-I2439,-3))</f>
        <v/>
      </c>
      <c r="L2439" s="21">
        <f>MAX(0,ROUNDDOWN(F2439-E2439-G2439-H2439,-3))</f>
        <v/>
      </c>
      <c r="M2439" s="21">
        <f>IF(J2439&lt;=0,0,ROUNDDOWN((J2439*LOOKUP(J2439,{0,1950001,3300001,6950001,9000001,18000001,40000001},{0.05,0.1,0.2,0.23,0.33,0.4,0.45})-LOOKUP(J2439,{0,1950001,3300001,6950001,9000001,18000001,40000001},{0,97500,427500,636000,1536000,2796000,4796000}))*1.021,-2))</f>
        <v/>
      </c>
      <c r="N2439" s="21">
        <f>IF(K2439&lt;=0,0,ROUNDDOWN((K2439*LOOKUP(K2439,{0,1950001,3300001,6950001,9000001,18000001,40000001},{0.05,0.1,0.2,0.23,0.33,0.4,0.45})-LOOKUP(K2439,{0,1950001,3300001,6950001,9000001,18000001,40000001},{0,97500,427500,636000,1536000,2796000,4796000}))*1.021,-2))</f>
        <v/>
      </c>
      <c r="O2439" s="21">
        <f>IF(L2439&lt;=0,0,ROUNDDOWN((L2439*LOOKUP(L2439,{0,1950001,3300001,6950001,9000001,18000001,40000001},{0.05,0.1,0.2,0.23,0.33,0.4,0.45})-LOOKUP(L2439,{0,1950001,3300001,6950001,9000001,18000001,40000001},{0,97500,427500,636000,1536000,2796000,4796000}))*1.021,-2))</f>
        <v/>
      </c>
      <c r="P2439" s="21">
        <f>MAX(0,ROUNDDOWN(F2439-E2439-430000,-3))</f>
        <v/>
      </c>
      <c r="Q2439" s="21">
        <f>MAX(0,ROUNDDOWN(F2439-E2439-430000-H2439,-3))</f>
        <v/>
      </c>
      <c r="R2439" s="21">
        <f>IF(F2439&lt;=450000,0,MAX(0,P2439*0.06-MIN(50000,P2439)*0.03))</f>
        <v/>
      </c>
      <c r="S2439" s="21">
        <f>IF(F2439&lt;=450000,0,MAX(0,P2439*0.04-MIN(50000,P2439)*0.02))</f>
        <v/>
      </c>
      <c r="T2439" s="21">
        <f>IF(F2439&lt;=450000,0,MAX(0,Q2439*0.06-MIN(50000,Q2439)*0.03))</f>
        <v/>
      </c>
      <c r="U2439" s="21">
        <f>IF(F2439&lt;=450000,0,MAX(0,Q2439*0.04-MIN(50000,Q2439)*0.02))</f>
        <v/>
      </c>
      <c r="V2439" s="21">
        <f>50000+MAX(0,G2439-480000)</f>
        <v/>
      </c>
      <c r="W2439" s="21">
        <f>P2439-V2439</f>
        <v/>
      </c>
      <c r="X2439" s="21">
        <f>Q2439-V2439</f>
        <v/>
      </c>
      <c r="Y2439" s="22">
        <f>IF(W2439&lt;0,0.9,LOOKUP(W2439,{0,1950001,3300001,6950001,9000001,18000001,40000001},{0.84895,0.7979,0.6958,0.66517,0.56307,0.4916,0.44055}))</f>
        <v/>
      </c>
      <c r="Z2439" s="22">
        <f>IF(X2439&lt;0,0.9,LOOKUP(X2439,{0,1950001,3300001,6950001,9000001,18000001,40000001},{0.84895,0.7979,0.6958,0.66517,0.56307,0.4916,0.44055}))</f>
        <v/>
      </c>
      <c r="AA2439" s="22">
        <f>IF(W2439&lt;0,0,CHOOSE(MATCH(W2439,{0,1950001,3300001,6950001,9000001},1),5.105/84.895,10.21/79.79,20.42/69.58,23.483/66.517,33.693/56.307))</f>
        <v/>
      </c>
      <c r="AB2439" s="21">
        <f>IF(C2439&lt;=2000,0,(MIN(C2439,ROUNDDOWN(F2439*0.3,0))-2000)*0.1)</f>
        <v/>
      </c>
      <c r="AC2439" s="21">
        <f>IF(C2439&lt;=2000,0,MIN((C2439-2000)*Y2439,(R2439+S2439)*0.2))</f>
        <v/>
      </c>
      <c r="AD2439" s="21">
        <f>IF(C2439&lt;=2000,0,MIN((C2439-2000)*Z2439,(T2439+U2439)*0.2))</f>
        <v/>
      </c>
      <c r="AE2439" s="21">
        <f>AC2439*AA2439</f>
        <v/>
      </c>
      <c r="AF2439" s="21">
        <f>ROUNDDOWN(R2439,-2)+ROUNDDOWN(S2439,-2)</f>
        <v/>
      </c>
      <c r="AG2439" s="21">
        <f>ROUNDDOWN(MAX(0,R2439-(AB2439+AC2439+AE2439)*0.6),-2)+ROUNDDOWN(MAX(0,S2439-(AB2439+AC2439+AE2439)*0.4),-2)</f>
        <v/>
      </c>
      <c r="AH2439" s="21">
        <f>ROUNDDOWN(MAX(0,T2439-(AB2439+AD2439)*0.6),-2)+ROUNDDOWN(MAX(0,U2439-(AB2439+AD2439)*0.4),-2)</f>
        <v/>
      </c>
      <c r="AI2439" s="21">
        <f>ROUNDDOWN(T2439,-2)+ROUNDDOWN(U2439,-2)</f>
        <v/>
      </c>
      <c r="AJ2439" s="21">
        <f>M2439+AF2439</f>
        <v/>
      </c>
      <c r="AK2439" s="21">
        <f>M2439+AG2439</f>
        <v/>
      </c>
      <c r="AL2439" s="21">
        <f>N2439+AH2439</f>
        <v/>
      </c>
      <c r="AM2439" s="21">
        <f>O2439+AI2439</f>
        <v/>
      </c>
      <c r="AN2439" s="21">
        <f>N2439+AI2439</f>
        <v/>
      </c>
      <c r="AO2439" s="21">
        <f>ROUNDDOWN((R2439+S2439)*0.2/Y2439+2000,0)</f>
        <v/>
      </c>
      <c r="AP2439" s="21">
        <f>ROUNDDOWN((T2439+U2439)*0.2/Z2439+2000,0)</f>
        <v/>
      </c>
      <c r="AQ2439" s="21">
        <f>AL2439-AK2439</f>
        <v/>
      </c>
      <c r="AR2439" s="21">
        <f>AM2439-AK2439</f>
        <v/>
      </c>
      <c r="AS2439" s="21">
        <f>AM2439-AL2439</f>
        <v/>
      </c>
      <c r="AT2439" s="21">
        <f>AK2439+C2439-AJ2439</f>
        <v/>
      </c>
      <c r="AU2439" s="21">
        <f>AL2439+C2439-AM2439</f>
        <v/>
      </c>
      <c r="AV2439" s="21">
        <f>AN2439+C2439-AM2439</f>
        <v/>
      </c>
    </row>
    <row r="2440">
      <c r="A2440" t="inlineStr">
        <is>
          <t>1万円刻み</t>
        </is>
      </c>
      <c r="B2440" s="21">
        <f>'5_1万円刻み'!$A$677</f>
        <v/>
      </c>
      <c r="C2440" s="21">
        <f>AO2440</f>
        <v/>
      </c>
      <c r="D2440" s="21" t="n">
        <v>0</v>
      </c>
      <c r="E2440" s="21">
        <f>ROUND(MIN(B2440/12,650000)*12*0.0915+MIN(B2440/12,1390000)*12*(0.0504+0)+B2440*0.005,0)</f>
        <v/>
      </c>
      <c r="F2440" s="21">
        <f>IF(B2440&lt;741000,0,IF(B2440&lt;2191000,B2440-740000,IF(B2440&lt;2193000,1451000,IF(B2440&lt;2196000,1453000,IF(B2440&lt;2200000,1456000,IF(B2440&lt;3600000,ROUND(ROUNDDOWN(B2440/4,-3)*2.8,0)-80000,IF(B2440&lt;6600000,ROUND(ROUNDDOWN(B2440/4,-3)*3.2,0)-440000,IF(B2440&lt;8500000,ROUNDDOWN(B2440*0.9,0)-1100000,B2440-1950000))))))))</f>
        <v/>
      </c>
      <c r="G2440" s="21">
        <f>IF(F2440&gt;23500000,NA(),IF(F2440&lt;=4890000,1040000,IF(F2440&lt;=6550000,670000,620000)))</f>
        <v/>
      </c>
      <c r="H2440" s="21">
        <f>IF(D2440&lt;=0,0,MAX(0,MIN(2000000,D2440-MIN(100000,ROUNDDOWN(F2440*0.05,0)))))</f>
        <v/>
      </c>
      <c r="I2440" s="21">
        <f>IF(C2440&lt;=2000,0,MIN(C2440,ROUNDDOWN(F2440*0.4,0))-2000)</f>
        <v/>
      </c>
      <c r="J2440" s="21">
        <f>MAX(0,ROUNDDOWN(F2440-E2440-G2440,-3))</f>
        <v/>
      </c>
      <c r="K2440" s="21">
        <f>MAX(0,ROUNDDOWN(F2440-E2440-G2440-H2440-I2440,-3))</f>
        <v/>
      </c>
      <c r="L2440" s="21">
        <f>MAX(0,ROUNDDOWN(F2440-E2440-G2440-H2440,-3))</f>
        <v/>
      </c>
      <c r="M2440" s="21">
        <f>IF(J2440&lt;=0,0,ROUNDDOWN((J2440*LOOKUP(J2440,{0,1950001,3300001,6950001,9000001,18000001,40000001},{0.05,0.1,0.2,0.23,0.33,0.4,0.45})-LOOKUP(J2440,{0,1950001,3300001,6950001,9000001,18000001,40000001},{0,97500,427500,636000,1536000,2796000,4796000}))*1.021,-2))</f>
        <v/>
      </c>
      <c r="N2440" s="21">
        <f>IF(K2440&lt;=0,0,ROUNDDOWN((K2440*LOOKUP(K2440,{0,1950001,3300001,6950001,9000001,18000001,40000001},{0.05,0.1,0.2,0.23,0.33,0.4,0.45})-LOOKUP(K2440,{0,1950001,3300001,6950001,9000001,18000001,40000001},{0,97500,427500,636000,1536000,2796000,4796000}))*1.021,-2))</f>
        <v/>
      </c>
      <c r="O2440" s="21">
        <f>IF(L2440&lt;=0,0,ROUNDDOWN((L2440*LOOKUP(L2440,{0,1950001,3300001,6950001,9000001,18000001,40000001},{0.05,0.1,0.2,0.23,0.33,0.4,0.45})-LOOKUP(L2440,{0,1950001,3300001,6950001,9000001,18000001,40000001},{0,97500,427500,636000,1536000,2796000,4796000}))*1.021,-2))</f>
        <v/>
      </c>
      <c r="P2440" s="21">
        <f>MAX(0,ROUNDDOWN(F2440-E2440-430000,-3))</f>
        <v/>
      </c>
      <c r="Q2440" s="21">
        <f>MAX(0,ROUNDDOWN(F2440-E2440-430000-H2440,-3))</f>
        <v/>
      </c>
      <c r="R2440" s="21">
        <f>IF(F2440&lt;=450000,0,MAX(0,P2440*0.06-MIN(50000,P2440)*0.03))</f>
        <v/>
      </c>
      <c r="S2440" s="21">
        <f>IF(F2440&lt;=450000,0,MAX(0,P2440*0.04-MIN(50000,P2440)*0.02))</f>
        <v/>
      </c>
      <c r="T2440" s="21">
        <f>IF(F2440&lt;=450000,0,MAX(0,Q2440*0.06-MIN(50000,Q2440)*0.03))</f>
        <v/>
      </c>
      <c r="U2440" s="21">
        <f>IF(F2440&lt;=450000,0,MAX(0,Q2440*0.04-MIN(50000,Q2440)*0.02))</f>
        <v/>
      </c>
      <c r="V2440" s="21">
        <f>50000+MAX(0,G2440-480000)</f>
        <v/>
      </c>
      <c r="W2440" s="21">
        <f>P2440-V2440</f>
        <v/>
      </c>
      <c r="X2440" s="21">
        <f>Q2440-V2440</f>
        <v/>
      </c>
      <c r="Y2440" s="22">
        <f>IF(W2440&lt;0,0.9,LOOKUP(W2440,{0,1950001,3300001,6950001,9000001,18000001,40000001},{0.84895,0.7979,0.6958,0.66517,0.56307,0.4916,0.44055}))</f>
        <v/>
      </c>
      <c r="Z2440" s="22">
        <f>IF(X2440&lt;0,0.9,LOOKUP(X2440,{0,1950001,3300001,6950001,9000001,18000001,40000001},{0.84895,0.7979,0.6958,0.66517,0.56307,0.4916,0.44055}))</f>
        <v/>
      </c>
      <c r="AA2440" s="22">
        <f>IF(W2440&lt;0,0,CHOOSE(MATCH(W2440,{0,1950001,3300001,6950001,9000001},1),5.105/84.895,10.21/79.79,20.42/69.58,23.483/66.517,33.693/56.307))</f>
        <v/>
      </c>
      <c r="AB2440" s="21">
        <f>IF(C2440&lt;=2000,0,(MIN(C2440,ROUNDDOWN(F2440*0.3,0))-2000)*0.1)</f>
        <v/>
      </c>
      <c r="AC2440" s="21">
        <f>IF(C2440&lt;=2000,0,MIN((C2440-2000)*Y2440,(R2440+S2440)*0.2))</f>
        <v/>
      </c>
      <c r="AD2440" s="21">
        <f>IF(C2440&lt;=2000,0,MIN((C2440-2000)*Z2440,(T2440+U2440)*0.2))</f>
        <v/>
      </c>
      <c r="AE2440" s="21">
        <f>AC2440*AA2440</f>
        <v/>
      </c>
      <c r="AF2440" s="21">
        <f>ROUNDDOWN(R2440,-2)+ROUNDDOWN(S2440,-2)</f>
        <v/>
      </c>
      <c r="AG2440" s="21">
        <f>ROUNDDOWN(MAX(0,R2440-(AB2440+AC2440+AE2440)*0.6),-2)+ROUNDDOWN(MAX(0,S2440-(AB2440+AC2440+AE2440)*0.4),-2)</f>
        <v/>
      </c>
      <c r="AH2440" s="21">
        <f>ROUNDDOWN(MAX(0,T2440-(AB2440+AD2440)*0.6),-2)+ROUNDDOWN(MAX(0,U2440-(AB2440+AD2440)*0.4),-2)</f>
        <v/>
      </c>
      <c r="AI2440" s="21">
        <f>ROUNDDOWN(T2440,-2)+ROUNDDOWN(U2440,-2)</f>
        <v/>
      </c>
      <c r="AJ2440" s="21">
        <f>M2440+AF2440</f>
        <v/>
      </c>
      <c r="AK2440" s="21">
        <f>M2440+AG2440</f>
        <v/>
      </c>
      <c r="AL2440" s="21">
        <f>N2440+AH2440</f>
        <v/>
      </c>
      <c r="AM2440" s="21">
        <f>O2440+AI2440</f>
        <v/>
      </c>
      <c r="AN2440" s="21">
        <f>N2440+AI2440</f>
        <v/>
      </c>
      <c r="AO2440" s="21">
        <f>ROUNDDOWN((R2440+S2440)*0.2/Y2440+2000,0)</f>
        <v/>
      </c>
      <c r="AP2440" s="21">
        <f>ROUNDDOWN((T2440+U2440)*0.2/Z2440+2000,0)</f>
        <v/>
      </c>
      <c r="AQ2440" s="21">
        <f>AL2440-AK2440</f>
        <v/>
      </c>
      <c r="AR2440" s="21">
        <f>AM2440-AK2440</f>
        <v/>
      </c>
      <c r="AS2440" s="21">
        <f>AM2440-AL2440</f>
        <v/>
      </c>
      <c r="AT2440" s="21">
        <f>AK2440+C2440-AJ2440</f>
        <v/>
      </c>
      <c r="AU2440" s="21">
        <f>AL2440+C2440-AM2440</f>
        <v/>
      </c>
      <c r="AV2440" s="21">
        <f>AN2440+C2440-AM2440</f>
        <v/>
      </c>
    </row>
    <row r="2441">
      <c r="A2441" t="inlineStr">
        <is>
          <t>1万円刻み</t>
        </is>
      </c>
      <c r="B2441" s="21">
        <f>'5_1万円刻み'!$A$678</f>
        <v/>
      </c>
      <c r="C2441" s="21">
        <f>AO2441</f>
        <v/>
      </c>
      <c r="D2441" s="21" t="n">
        <v>0</v>
      </c>
      <c r="E2441" s="21">
        <f>ROUND(MIN(B2441/12,650000)*12*0.0915+MIN(B2441/12,1390000)*12*(0.0504+0)+B2441*0.005,0)</f>
        <v/>
      </c>
      <c r="F2441" s="21">
        <f>IF(B2441&lt;741000,0,IF(B2441&lt;2191000,B2441-740000,IF(B2441&lt;2193000,1451000,IF(B2441&lt;2196000,1453000,IF(B2441&lt;2200000,1456000,IF(B2441&lt;3600000,ROUND(ROUNDDOWN(B2441/4,-3)*2.8,0)-80000,IF(B2441&lt;6600000,ROUND(ROUNDDOWN(B2441/4,-3)*3.2,0)-440000,IF(B2441&lt;8500000,ROUNDDOWN(B2441*0.9,0)-1100000,B2441-1950000))))))))</f>
        <v/>
      </c>
      <c r="G2441" s="21">
        <f>IF(F2441&gt;23500000,NA(),IF(F2441&lt;=4890000,1040000,IF(F2441&lt;=6550000,670000,620000)))</f>
        <v/>
      </c>
      <c r="H2441" s="21">
        <f>IF(D2441&lt;=0,0,MAX(0,MIN(2000000,D2441-MIN(100000,ROUNDDOWN(F2441*0.05,0)))))</f>
        <v/>
      </c>
      <c r="I2441" s="21">
        <f>IF(C2441&lt;=2000,0,MIN(C2441,ROUNDDOWN(F2441*0.4,0))-2000)</f>
        <v/>
      </c>
      <c r="J2441" s="21">
        <f>MAX(0,ROUNDDOWN(F2441-E2441-G2441,-3))</f>
        <v/>
      </c>
      <c r="K2441" s="21">
        <f>MAX(0,ROUNDDOWN(F2441-E2441-G2441-H2441-I2441,-3))</f>
        <v/>
      </c>
      <c r="L2441" s="21">
        <f>MAX(0,ROUNDDOWN(F2441-E2441-G2441-H2441,-3))</f>
        <v/>
      </c>
      <c r="M2441" s="21">
        <f>IF(J2441&lt;=0,0,ROUNDDOWN((J2441*LOOKUP(J2441,{0,1950001,3300001,6950001,9000001,18000001,40000001},{0.05,0.1,0.2,0.23,0.33,0.4,0.45})-LOOKUP(J2441,{0,1950001,3300001,6950001,9000001,18000001,40000001},{0,97500,427500,636000,1536000,2796000,4796000}))*1.021,-2))</f>
        <v/>
      </c>
      <c r="N2441" s="21">
        <f>IF(K2441&lt;=0,0,ROUNDDOWN((K2441*LOOKUP(K2441,{0,1950001,3300001,6950001,9000001,18000001,40000001},{0.05,0.1,0.2,0.23,0.33,0.4,0.45})-LOOKUP(K2441,{0,1950001,3300001,6950001,9000001,18000001,40000001},{0,97500,427500,636000,1536000,2796000,4796000}))*1.021,-2))</f>
        <v/>
      </c>
      <c r="O2441" s="21">
        <f>IF(L2441&lt;=0,0,ROUNDDOWN((L2441*LOOKUP(L2441,{0,1950001,3300001,6950001,9000001,18000001,40000001},{0.05,0.1,0.2,0.23,0.33,0.4,0.45})-LOOKUP(L2441,{0,1950001,3300001,6950001,9000001,18000001,40000001},{0,97500,427500,636000,1536000,2796000,4796000}))*1.021,-2))</f>
        <v/>
      </c>
      <c r="P2441" s="21">
        <f>MAX(0,ROUNDDOWN(F2441-E2441-430000,-3))</f>
        <v/>
      </c>
      <c r="Q2441" s="21">
        <f>MAX(0,ROUNDDOWN(F2441-E2441-430000-H2441,-3))</f>
        <v/>
      </c>
      <c r="R2441" s="21">
        <f>IF(F2441&lt;=450000,0,MAX(0,P2441*0.06-MIN(50000,P2441)*0.03))</f>
        <v/>
      </c>
      <c r="S2441" s="21">
        <f>IF(F2441&lt;=450000,0,MAX(0,P2441*0.04-MIN(50000,P2441)*0.02))</f>
        <v/>
      </c>
      <c r="T2441" s="21">
        <f>IF(F2441&lt;=450000,0,MAX(0,Q2441*0.06-MIN(50000,Q2441)*0.03))</f>
        <v/>
      </c>
      <c r="U2441" s="21">
        <f>IF(F2441&lt;=450000,0,MAX(0,Q2441*0.04-MIN(50000,Q2441)*0.02))</f>
        <v/>
      </c>
      <c r="V2441" s="21">
        <f>50000+MAX(0,G2441-480000)</f>
        <v/>
      </c>
      <c r="W2441" s="21">
        <f>P2441-V2441</f>
        <v/>
      </c>
      <c r="X2441" s="21">
        <f>Q2441-V2441</f>
        <v/>
      </c>
      <c r="Y2441" s="22">
        <f>IF(W2441&lt;0,0.9,LOOKUP(W2441,{0,1950001,3300001,6950001,9000001,18000001,40000001},{0.84895,0.7979,0.6958,0.66517,0.56307,0.4916,0.44055}))</f>
        <v/>
      </c>
      <c r="Z2441" s="22">
        <f>IF(X2441&lt;0,0.9,LOOKUP(X2441,{0,1950001,3300001,6950001,9000001,18000001,40000001},{0.84895,0.7979,0.6958,0.66517,0.56307,0.4916,0.44055}))</f>
        <v/>
      </c>
      <c r="AA2441" s="22">
        <f>IF(W2441&lt;0,0,CHOOSE(MATCH(W2441,{0,1950001,3300001,6950001,9000001},1),5.105/84.895,10.21/79.79,20.42/69.58,23.483/66.517,33.693/56.307))</f>
        <v/>
      </c>
      <c r="AB2441" s="21">
        <f>IF(C2441&lt;=2000,0,(MIN(C2441,ROUNDDOWN(F2441*0.3,0))-2000)*0.1)</f>
        <v/>
      </c>
      <c r="AC2441" s="21">
        <f>IF(C2441&lt;=2000,0,MIN((C2441-2000)*Y2441,(R2441+S2441)*0.2))</f>
        <v/>
      </c>
      <c r="AD2441" s="21">
        <f>IF(C2441&lt;=2000,0,MIN((C2441-2000)*Z2441,(T2441+U2441)*0.2))</f>
        <v/>
      </c>
      <c r="AE2441" s="21">
        <f>AC2441*AA2441</f>
        <v/>
      </c>
      <c r="AF2441" s="21">
        <f>ROUNDDOWN(R2441,-2)+ROUNDDOWN(S2441,-2)</f>
        <v/>
      </c>
      <c r="AG2441" s="21">
        <f>ROUNDDOWN(MAX(0,R2441-(AB2441+AC2441+AE2441)*0.6),-2)+ROUNDDOWN(MAX(0,S2441-(AB2441+AC2441+AE2441)*0.4),-2)</f>
        <v/>
      </c>
      <c r="AH2441" s="21">
        <f>ROUNDDOWN(MAX(0,T2441-(AB2441+AD2441)*0.6),-2)+ROUNDDOWN(MAX(0,U2441-(AB2441+AD2441)*0.4),-2)</f>
        <v/>
      </c>
      <c r="AI2441" s="21">
        <f>ROUNDDOWN(T2441,-2)+ROUNDDOWN(U2441,-2)</f>
        <v/>
      </c>
      <c r="AJ2441" s="21">
        <f>M2441+AF2441</f>
        <v/>
      </c>
      <c r="AK2441" s="21">
        <f>M2441+AG2441</f>
        <v/>
      </c>
      <c r="AL2441" s="21">
        <f>N2441+AH2441</f>
        <v/>
      </c>
      <c r="AM2441" s="21">
        <f>O2441+AI2441</f>
        <v/>
      </c>
      <c r="AN2441" s="21">
        <f>N2441+AI2441</f>
        <v/>
      </c>
      <c r="AO2441" s="21">
        <f>ROUNDDOWN((R2441+S2441)*0.2/Y2441+2000,0)</f>
        <v/>
      </c>
      <c r="AP2441" s="21">
        <f>ROUNDDOWN((T2441+U2441)*0.2/Z2441+2000,0)</f>
        <v/>
      </c>
      <c r="AQ2441" s="21">
        <f>AL2441-AK2441</f>
        <v/>
      </c>
      <c r="AR2441" s="21">
        <f>AM2441-AK2441</f>
        <v/>
      </c>
      <c r="AS2441" s="21">
        <f>AM2441-AL2441</f>
        <v/>
      </c>
      <c r="AT2441" s="21">
        <f>AK2441+C2441-AJ2441</f>
        <v/>
      </c>
      <c r="AU2441" s="21">
        <f>AL2441+C2441-AM2441</f>
        <v/>
      </c>
      <c r="AV2441" s="21">
        <f>AN2441+C2441-AM2441</f>
        <v/>
      </c>
    </row>
    <row r="2442">
      <c r="A2442" t="inlineStr">
        <is>
          <t>1万円刻み</t>
        </is>
      </c>
      <c r="B2442" s="21">
        <f>'5_1万円刻み'!$A$679</f>
        <v/>
      </c>
      <c r="C2442" s="21">
        <f>AO2442</f>
        <v/>
      </c>
      <c r="D2442" s="21" t="n">
        <v>0</v>
      </c>
      <c r="E2442" s="21">
        <f>ROUND(MIN(B2442/12,650000)*12*0.0915+MIN(B2442/12,1390000)*12*(0.0504+0)+B2442*0.005,0)</f>
        <v/>
      </c>
      <c r="F2442" s="21">
        <f>IF(B2442&lt;741000,0,IF(B2442&lt;2191000,B2442-740000,IF(B2442&lt;2193000,1451000,IF(B2442&lt;2196000,1453000,IF(B2442&lt;2200000,1456000,IF(B2442&lt;3600000,ROUND(ROUNDDOWN(B2442/4,-3)*2.8,0)-80000,IF(B2442&lt;6600000,ROUND(ROUNDDOWN(B2442/4,-3)*3.2,0)-440000,IF(B2442&lt;8500000,ROUNDDOWN(B2442*0.9,0)-1100000,B2442-1950000))))))))</f>
        <v/>
      </c>
      <c r="G2442" s="21">
        <f>IF(F2442&gt;23500000,NA(),IF(F2442&lt;=4890000,1040000,IF(F2442&lt;=6550000,670000,620000)))</f>
        <v/>
      </c>
      <c r="H2442" s="21">
        <f>IF(D2442&lt;=0,0,MAX(0,MIN(2000000,D2442-MIN(100000,ROUNDDOWN(F2442*0.05,0)))))</f>
        <v/>
      </c>
      <c r="I2442" s="21">
        <f>IF(C2442&lt;=2000,0,MIN(C2442,ROUNDDOWN(F2442*0.4,0))-2000)</f>
        <v/>
      </c>
      <c r="J2442" s="21">
        <f>MAX(0,ROUNDDOWN(F2442-E2442-G2442,-3))</f>
        <v/>
      </c>
      <c r="K2442" s="21">
        <f>MAX(0,ROUNDDOWN(F2442-E2442-G2442-H2442-I2442,-3))</f>
        <v/>
      </c>
      <c r="L2442" s="21">
        <f>MAX(0,ROUNDDOWN(F2442-E2442-G2442-H2442,-3))</f>
        <v/>
      </c>
      <c r="M2442" s="21">
        <f>IF(J2442&lt;=0,0,ROUNDDOWN((J2442*LOOKUP(J2442,{0,1950001,3300001,6950001,9000001,18000001,40000001},{0.05,0.1,0.2,0.23,0.33,0.4,0.45})-LOOKUP(J2442,{0,1950001,3300001,6950001,9000001,18000001,40000001},{0,97500,427500,636000,1536000,2796000,4796000}))*1.021,-2))</f>
        <v/>
      </c>
      <c r="N2442" s="21">
        <f>IF(K2442&lt;=0,0,ROUNDDOWN((K2442*LOOKUP(K2442,{0,1950001,3300001,6950001,9000001,18000001,40000001},{0.05,0.1,0.2,0.23,0.33,0.4,0.45})-LOOKUP(K2442,{0,1950001,3300001,6950001,9000001,18000001,40000001},{0,97500,427500,636000,1536000,2796000,4796000}))*1.021,-2))</f>
        <v/>
      </c>
      <c r="O2442" s="21">
        <f>IF(L2442&lt;=0,0,ROUNDDOWN((L2442*LOOKUP(L2442,{0,1950001,3300001,6950001,9000001,18000001,40000001},{0.05,0.1,0.2,0.23,0.33,0.4,0.45})-LOOKUP(L2442,{0,1950001,3300001,6950001,9000001,18000001,40000001},{0,97500,427500,636000,1536000,2796000,4796000}))*1.021,-2))</f>
        <v/>
      </c>
      <c r="P2442" s="21">
        <f>MAX(0,ROUNDDOWN(F2442-E2442-430000,-3))</f>
        <v/>
      </c>
      <c r="Q2442" s="21">
        <f>MAX(0,ROUNDDOWN(F2442-E2442-430000-H2442,-3))</f>
        <v/>
      </c>
      <c r="R2442" s="21">
        <f>IF(F2442&lt;=450000,0,MAX(0,P2442*0.06-MIN(50000,P2442)*0.03))</f>
        <v/>
      </c>
      <c r="S2442" s="21">
        <f>IF(F2442&lt;=450000,0,MAX(0,P2442*0.04-MIN(50000,P2442)*0.02))</f>
        <v/>
      </c>
      <c r="T2442" s="21">
        <f>IF(F2442&lt;=450000,0,MAX(0,Q2442*0.06-MIN(50000,Q2442)*0.03))</f>
        <v/>
      </c>
      <c r="U2442" s="21">
        <f>IF(F2442&lt;=450000,0,MAX(0,Q2442*0.04-MIN(50000,Q2442)*0.02))</f>
        <v/>
      </c>
      <c r="V2442" s="21">
        <f>50000+MAX(0,G2442-480000)</f>
        <v/>
      </c>
      <c r="W2442" s="21">
        <f>P2442-V2442</f>
        <v/>
      </c>
      <c r="X2442" s="21">
        <f>Q2442-V2442</f>
        <v/>
      </c>
      <c r="Y2442" s="22">
        <f>IF(W2442&lt;0,0.9,LOOKUP(W2442,{0,1950001,3300001,6950001,9000001,18000001,40000001},{0.84895,0.7979,0.6958,0.66517,0.56307,0.4916,0.44055}))</f>
        <v/>
      </c>
      <c r="Z2442" s="22">
        <f>IF(X2442&lt;0,0.9,LOOKUP(X2442,{0,1950001,3300001,6950001,9000001,18000001,40000001},{0.84895,0.7979,0.6958,0.66517,0.56307,0.4916,0.44055}))</f>
        <v/>
      </c>
      <c r="AA2442" s="22">
        <f>IF(W2442&lt;0,0,CHOOSE(MATCH(W2442,{0,1950001,3300001,6950001,9000001},1),5.105/84.895,10.21/79.79,20.42/69.58,23.483/66.517,33.693/56.307))</f>
        <v/>
      </c>
      <c r="AB2442" s="21">
        <f>IF(C2442&lt;=2000,0,(MIN(C2442,ROUNDDOWN(F2442*0.3,0))-2000)*0.1)</f>
        <v/>
      </c>
      <c r="AC2442" s="21">
        <f>IF(C2442&lt;=2000,0,MIN((C2442-2000)*Y2442,(R2442+S2442)*0.2))</f>
        <v/>
      </c>
      <c r="AD2442" s="21">
        <f>IF(C2442&lt;=2000,0,MIN((C2442-2000)*Z2442,(T2442+U2442)*0.2))</f>
        <v/>
      </c>
      <c r="AE2442" s="21">
        <f>AC2442*AA2442</f>
        <v/>
      </c>
      <c r="AF2442" s="21">
        <f>ROUNDDOWN(R2442,-2)+ROUNDDOWN(S2442,-2)</f>
        <v/>
      </c>
      <c r="AG2442" s="21">
        <f>ROUNDDOWN(MAX(0,R2442-(AB2442+AC2442+AE2442)*0.6),-2)+ROUNDDOWN(MAX(0,S2442-(AB2442+AC2442+AE2442)*0.4),-2)</f>
        <v/>
      </c>
      <c r="AH2442" s="21">
        <f>ROUNDDOWN(MAX(0,T2442-(AB2442+AD2442)*0.6),-2)+ROUNDDOWN(MAX(0,U2442-(AB2442+AD2442)*0.4),-2)</f>
        <v/>
      </c>
      <c r="AI2442" s="21">
        <f>ROUNDDOWN(T2442,-2)+ROUNDDOWN(U2442,-2)</f>
        <v/>
      </c>
      <c r="AJ2442" s="21">
        <f>M2442+AF2442</f>
        <v/>
      </c>
      <c r="AK2442" s="21">
        <f>M2442+AG2442</f>
        <v/>
      </c>
      <c r="AL2442" s="21">
        <f>N2442+AH2442</f>
        <v/>
      </c>
      <c r="AM2442" s="21">
        <f>O2442+AI2442</f>
        <v/>
      </c>
      <c r="AN2442" s="21">
        <f>N2442+AI2442</f>
        <v/>
      </c>
      <c r="AO2442" s="21">
        <f>ROUNDDOWN((R2442+S2442)*0.2/Y2442+2000,0)</f>
        <v/>
      </c>
      <c r="AP2442" s="21">
        <f>ROUNDDOWN((T2442+U2442)*0.2/Z2442+2000,0)</f>
        <v/>
      </c>
      <c r="AQ2442" s="21">
        <f>AL2442-AK2442</f>
        <v/>
      </c>
      <c r="AR2442" s="21">
        <f>AM2442-AK2442</f>
        <v/>
      </c>
      <c r="AS2442" s="21">
        <f>AM2442-AL2442</f>
        <v/>
      </c>
      <c r="AT2442" s="21">
        <f>AK2442+C2442-AJ2442</f>
        <v/>
      </c>
      <c r="AU2442" s="21">
        <f>AL2442+C2442-AM2442</f>
        <v/>
      </c>
      <c r="AV2442" s="21">
        <f>AN2442+C2442-AM2442</f>
        <v/>
      </c>
    </row>
    <row r="2443">
      <c r="A2443" t="inlineStr">
        <is>
          <t>1万円刻み</t>
        </is>
      </c>
      <c r="B2443" s="21">
        <f>'5_1万円刻み'!$A$680</f>
        <v/>
      </c>
      <c r="C2443" s="21">
        <f>AO2443</f>
        <v/>
      </c>
      <c r="D2443" s="21" t="n">
        <v>0</v>
      </c>
      <c r="E2443" s="21">
        <f>ROUND(MIN(B2443/12,650000)*12*0.0915+MIN(B2443/12,1390000)*12*(0.0504+0)+B2443*0.005,0)</f>
        <v/>
      </c>
      <c r="F2443" s="21">
        <f>IF(B2443&lt;741000,0,IF(B2443&lt;2191000,B2443-740000,IF(B2443&lt;2193000,1451000,IF(B2443&lt;2196000,1453000,IF(B2443&lt;2200000,1456000,IF(B2443&lt;3600000,ROUND(ROUNDDOWN(B2443/4,-3)*2.8,0)-80000,IF(B2443&lt;6600000,ROUND(ROUNDDOWN(B2443/4,-3)*3.2,0)-440000,IF(B2443&lt;8500000,ROUNDDOWN(B2443*0.9,0)-1100000,B2443-1950000))))))))</f>
        <v/>
      </c>
      <c r="G2443" s="21">
        <f>IF(F2443&gt;23500000,NA(),IF(F2443&lt;=4890000,1040000,IF(F2443&lt;=6550000,670000,620000)))</f>
        <v/>
      </c>
      <c r="H2443" s="21">
        <f>IF(D2443&lt;=0,0,MAX(0,MIN(2000000,D2443-MIN(100000,ROUNDDOWN(F2443*0.05,0)))))</f>
        <v/>
      </c>
      <c r="I2443" s="21">
        <f>IF(C2443&lt;=2000,0,MIN(C2443,ROUNDDOWN(F2443*0.4,0))-2000)</f>
        <v/>
      </c>
      <c r="J2443" s="21">
        <f>MAX(0,ROUNDDOWN(F2443-E2443-G2443,-3))</f>
        <v/>
      </c>
      <c r="K2443" s="21">
        <f>MAX(0,ROUNDDOWN(F2443-E2443-G2443-H2443-I2443,-3))</f>
        <v/>
      </c>
      <c r="L2443" s="21">
        <f>MAX(0,ROUNDDOWN(F2443-E2443-G2443-H2443,-3))</f>
        <v/>
      </c>
      <c r="M2443" s="21">
        <f>IF(J2443&lt;=0,0,ROUNDDOWN((J2443*LOOKUP(J2443,{0,1950001,3300001,6950001,9000001,18000001,40000001},{0.05,0.1,0.2,0.23,0.33,0.4,0.45})-LOOKUP(J2443,{0,1950001,3300001,6950001,9000001,18000001,40000001},{0,97500,427500,636000,1536000,2796000,4796000}))*1.021,-2))</f>
        <v/>
      </c>
      <c r="N2443" s="21">
        <f>IF(K2443&lt;=0,0,ROUNDDOWN((K2443*LOOKUP(K2443,{0,1950001,3300001,6950001,9000001,18000001,40000001},{0.05,0.1,0.2,0.23,0.33,0.4,0.45})-LOOKUP(K2443,{0,1950001,3300001,6950001,9000001,18000001,40000001},{0,97500,427500,636000,1536000,2796000,4796000}))*1.021,-2))</f>
        <v/>
      </c>
      <c r="O2443" s="21">
        <f>IF(L2443&lt;=0,0,ROUNDDOWN((L2443*LOOKUP(L2443,{0,1950001,3300001,6950001,9000001,18000001,40000001},{0.05,0.1,0.2,0.23,0.33,0.4,0.45})-LOOKUP(L2443,{0,1950001,3300001,6950001,9000001,18000001,40000001},{0,97500,427500,636000,1536000,2796000,4796000}))*1.021,-2))</f>
        <v/>
      </c>
      <c r="P2443" s="21">
        <f>MAX(0,ROUNDDOWN(F2443-E2443-430000,-3))</f>
        <v/>
      </c>
      <c r="Q2443" s="21">
        <f>MAX(0,ROUNDDOWN(F2443-E2443-430000-H2443,-3))</f>
        <v/>
      </c>
      <c r="R2443" s="21">
        <f>IF(F2443&lt;=450000,0,MAX(0,P2443*0.06-MIN(50000,P2443)*0.03))</f>
        <v/>
      </c>
      <c r="S2443" s="21">
        <f>IF(F2443&lt;=450000,0,MAX(0,P2443*0.04-MIN(50000,P2443)*0.02))</f>
        <v/>
      </c>
      <c r="T2443" s="21">
        <f>IF(F2443&lt;=450000,0,MAX(0,Q2443*0.06-MIN(50000,Q2443)*0.03))</f>
        <v/>
      </c>
      <c r="U2443" s="21">
        <f>IF(F2443&lt;=450000,0,MAX(0,Q2443*0.04-MIN(50000,Q2443)*0.02))</f>
        <v/>
      </c>
      <c r="V2443" s="21">
        <f>50000+MAX(0,G2443-480000)</f>
        <v/>
      </c>
      <c r="W2443" s="21">
        <f>P2443-V2443</f>
        <v/>
      </c>
      <c r="X2443" s="21">
        <f>Q2443-V2443</f>
        <v/>
      </c>
      <c r="Y2443" s="22">
        <f>IF(W2443&lt;0,0.9,LOOKUP(W2443,{0,1950001,3300001,6950001,9000001,18000001,40000001},{0.84895,0.7979,0.6958,0.66517,0.56307,0.4916,0.44055}))</f>
        <v/>
      </c>
      <c r="Z2443" s="22">
        <f>IF(X2443&lt;0,0.9,LOOKUP(X2443,{0,1950001,3300001,6950001,9000001,18000001,40000001},{0.84895,0.7979,0.6958,0.66517,0.56307,0.4916,0.44055}))</f>
        <v/>
      </c>
      <c r="AA2443" s="22">
        <f>IF(W2443&lt;0,0,CHOOSE(MATCH(W2443,{0,1950001,3300001,6950001,9000001},1),5.105/84.895,10.21/79.79,20.42/69.58,23.483/66.517,33.693/56.307))</f>
        <v/>
      </c>
      <c r="AB2443" s="21">
        <f>IF(C2443&lt;=2000,0,(MIN(C2443,ROUNDDOWN(F2443*0.3,0))-2000)*0.1)</f>
        <v/>
      </c>
      <c r="AC2443" s="21">
        <f>IF(C2443&lt;=2000,0,MIN((C2443-2000)*Y2443,(R2443+S2443)*0.2))</f>
        <v/>
      </c>
      <c r="AD2443" s="21">
        <f>IF(C2443&lt;=2000,0,MIN((C2443-2000)*Z2443,(T2443+U2443)*0.2))</f>
        <v/>
      </c>
      <c r="AE2443" s="21">
        <f>AC2443*AA2443</f>
        <v/>
      </c>
      <c r="AF2443" s="21">
        <f>ROUNDDOWN(R2443,-2)+ROUNDDOWN(S2443,-2)</f>
        <v/>
      </c>
      <c r="AG2443" s="21">
        <f>ROUNDDOWN(MAX(0,R2443-(AB2443+AC2443+AE2443)*0.6),-2)+ROUNDDOWN(MAX(0,S2443-(AB2443+AC2443+AE2443)*0.4),-2)</f>
        <v/>
      </c>
      <c r="AH2443" s="21">
        <f>ROUNDDOWN(MAX(0,T2443-(AB2443+AD2443)*0.6),-2)+ROUNDDOWN(MAX(0,U2443-(AB2443+AD2443)*0.4),-2)</f>
        <v/>
      </c>
      <c r="AI2443" s="21">
        <f>ROUNDDOWN(T2443,-2)+ROUNDDOWN(U2443,-2)</f>
        <v/>
      </c>
      <c r="AJ2443" s="21">
        <f>M2443+AF2443</f>
        <v/>
      </c>
      <c r="AK2443" s="21">
        <f>M2443+AG2443</f>
        <v/>
      </c>
      <c r="AL2443" s="21">
        <f>N2443+AH2443</f>
        <v/>
      </c>
      <c r="AM2443" s="21">
        <f>O2443+AI2443</f>
        <v/>
      </c>
      <c r="AN2443" s="21">
        <f>N2443+AI2443</f>
        <v/>
      </c>
      <c r="AO2443" s="21">
        <f>ROUNDDOWN((R2443+S2443)*0.2/Y2443+2000,0)</f>
        <v/>
      </c>
      <c r="AP2443" s="21">
        <f>ROUNDDOWN((T2443+U2443)*0.2/Z2443+2000,0)</f>
        <v/>
      </c>
      <c r="AQ2443" s="21">
        <f>AL2443-AK2443</f>
        <v/>
      </c>
      <c r="AR2443" s="21">
        <f>AM2443-AK2443</f>
        <v/>
      </c>
      <c r="AS2443" s="21">
        <f>AM2443-AL2443</f>
        <v/>
      </c>
      <c r="AT2443" s="21">
        <f>AK2443+C2443-AJ2443</f>
        <v/>
      </c>
      <c r="AU2443" s="21">
        <f>AL2443+C2443-AM2443</f>
        <v/>
      </c>
      <c r="AV2443" s="21">
        <f>AN2443+C2443-AM2443</f>
        <v/>
      </c>
    </row>
    <row r="2444">
      <c r="A2444" t="inlineStr">
        <is>
          <t>1万円刻み</t>
        </is>
      </c>
      <c r="B2444" s="21">
        <f>'5_1万円刻み'!$A$681</f>
        <v/>
      </c>
      <c r="C2444" s="21">
        <f>AO2444</f>
        <v/>
      </c>
      <c r="D2444" s="21" t="n">
        <v>0</v>
      </c>
      <c r="E2444" s="21">
        <f>ROUND(MIN(B2444/12,650000)*12*0.0915+MIN(B2444/12,1390000)*12*(0.0504+0)+B2444*0.005,0)</f>
        <v/>
      </c>
      <c r="F2444" s="21">
        <f>IF(B2444&lt;741000,0,IF(B2444&lt;2191000,B2444-740000,IF(B2444&lt;2193000,1451000,IF(B2444&lt;2196000,1453000,IF(B2444&lt;2200000,1456000,IF(B2444&lt;3600000,ROUND(ROUNDDOWN(B2444/4,-3)*2.8,0)-80000,IF(B2444&lt;6600000,ROUND(ROUNDDOWN(B2444/4,-3)*3.2,0)-440000,IF(B2444&lt;8500000,ROUNDDOWN(B2444*0.9,0)-1100000,B2444-1950000))))))))</f>
        <v/>
      </c>
      <c r="G2444" s="21">
        <f>IF(F2444&gt;23500000,NA(),IF(F2444&lt;=4890000,1040000,IF(F2444&lt;=6550000,670000,620000)))</f>
        <v/>
      </c>
      <c r="H2444" s="21">
        <f>IF(D2444&lt;=0,0,MAX(0,MIN(2000000,D2444-MIN(100000,ROUNDDOWN(F2444*0.05,0)))))</f>
        <v/>
      </c>
      <c r="I2444" s="21">
        <f>IF(C2444&lt;=2000,0,MIN(C2444,ROUNDDOWN(F2444*0.4,0))-2000)</f>
        <v/>
      </c>
      <c r="J2444" s="21">
        <f>MAX(0,ROUNDDOWN(F2444-E2444-G2444,-3))</f>
        <v/>
      </c>
      <c r="K2444" s="21">
        <f>MAX(0,ROUNDDOWN(F2444-E2444-G2444-H2444-I2444,-3))</f>
        <v/>
      </c>
      <c r="L2444" s="21">
        <f>MAX(0,ROUNDDOWN(F2444-E2444-G2444-H2444,-3))</f>
        <v/>
      </c>
      <c r="M2444" s="21">
        <f>IF(J2444&lt;=0,0,ROUNDDOWN((J2444*LOOKUP(J2444,{0,1950001,3300001,6950001,9000001,18000001,40000001},{0.05,0.1,0.2,0.23,0.33,0.4,0.45})-LOOKUP(J2444,{0,1950001,3300001,6950001,9000001,18000001,40000001},{0,97500,427500,636000,1536000,2796000,4796000}))*1.021,-2))</f>
        <v/>
      </c>
      <c r="N2444" s="21">
        <f>IF(K2444&lt;=0,0,ROUNDDOWN((K2444*LOOKUP(K2444,{0,1950001,3300001,6950001,9000001,18000001,40000001},{0.05,0.1,0.2,0.23,0.33,0.4,0.45})-LOOKUP(K2444,{0,1950001,3300001,6950001,9000001,18000001,40000001},{0,97500,427500,636000,1536000,2796000,4796000}))*1.021,-2))</f>
        <v/>
      </c>
      <c r="O2444" s="21">
        <f>IF(L2444&lt;=0,0,ROUNDDOWN((L2444*LOOKUP(L2444,{0,1950001,3300001,6950001,9000001,18000001,40000001},{0.05,0.1,0.2,0.23,0.33,0.4,0.45})-LOOKUP(L2444,{0,1950001,3300001,6950001,9000001,18000001,40000001},{0,97500,427500,636000,1536000,2796000,4796000}))*1.021,-2))</f>
        <v/>
      </c>
      <c r="P2444" s="21">
        <f>MAX(0,ROUNDDOWN(F2444-E2444-430000,-3))</f>
        <v/>
      </c>
      <c r="Q2444" s="21">
        <f>MAX(0,ROUNDDOWN(F2444-E2444-430000-H2444,-3))</f>
        <v/>
      </c>
      <c r="R2444" s="21">
        <f>IF(F2444&lt;=450000,0,MAX(0,P2444*0.06-MIN(50000,P2444)*0.03))</f>
        <v/>
      </c>
      <c r="S2444" s="21">
        <f>IF(F2444&lt;=450000,0,MAX(0,P2444*0.04-MIN(50000,P2444)*0.02))</f>
        <v/>
      </c>
      <c r="T2444" s="21">
        <f>IF(F2444&lt;=450000,0,MAX(0,Q2444*0.06-MIN(50000,Q2444)*0.03))</f>
        <v/>
      </c>
      <c r="U2444" s="21">
        <f>IF(F2444&lt;=450000,0,MAX(0,Q2444*0.04-MIN(50000,Q2444)*0.02))</f>
        <v/>
      </c>
      <c r="V2444" s="21">
        <f>50000+MAX(0,G2444-480000)</f>
        <v/>
      </c>
      <c r="W2444" s="21">
        <f>P2444-V2444</f>
        <v/>
      </c>
      <c r="X2444" s="21">
        <f>Q2444-V2444</f>
        <v/>
      </c>
      <c r="Y2444" s="22">
        <f>IF(W2444&lt;0,0.9,LOOKUP(W2444,{0,1950001,3300001,6950001,9000001,18000001,40000001},{0.84895,0.7979,0.6958,0.66517,0.56307,0.4916,0.44055}))</f>
        <v/>
      </c>
      <c r="Z2444" s="22">
        <f>IF(X2444&lt;0,0.9,LOOKUP(X2444,{0,1950001,3300001,6950001,9000001,18000001,40000001},{0.84895,0.7979,0.6958,0.66517,0.56307,0.4916,0.44055}))</f>
        <v/>
      </c>
      <c r="AA2444" s="22">
        <f>IF(W2444&lt;0,0,CHOOSE(MATCH(W2444,{0,1950001,3300001,6950001,9000001},1),5.105/84.895,10.21/79.79,20.42/69.58,23.483/66.517,33.693/56.307))</f>
        <v/>
      </c>
      <c r="AB2444" s="21">
        <f>IF(C2444&lt;=2000,0,(MIN(C2444,ROUNDDOWN(F2444*0.3,0))-2000)*0.1)</f>
        <v/>
      </c>
      <c r="AC2444" s="21">
        <f>IF(C2444&lt;=2000,0,MIN((C2444-2000)*Y2444,(R2444+S2444)*0.2))</f>
        <v/>
      </c>
      <c r="AD2444" s="21">
        <f>IF(C2444&lt;=2000,0,MIN((C2444-2000)*Z2444,(T2444+U2444)*0.2))</f>
        <v/>
      </c>
      <c r="AE2444" s="21">
        <f>AC2444*AA2444</f>
        <v/>
      </c>
      <c r="AF2444" s="21">
        <f>ROUNDDOWN(R2444,-2)+ROUNDDOWN(S2444,-2)</f>
        <v/>
      </c>
      <c r="AG2444" s="21">
        <f>ROUNDDOWN(MAX(0,R2444-(AB2444+AC2444+AE2444)*0.6),-2)+ROUNDDOWN(MAX(0,S2444-(AB2444+AC2444+AE2444)*0.4),-2)</f>
        <v/>
      </c>
      <c r="AH2444" s="21">
        <f>ROUNDDOWN(MAX(0,T2444-(AB2444+AD2444)*0.6),-2)+ROUNDDOWN(MAX(0,U2444-(AB2444+AD2444)*0.4),-2)</f>
        <v/>
      </c>
      <c r="AI2444" s="21">
        <f>ROUNDDOWN(T2444,-2)+ROUNDDOWN(U2444,-2)</f>
        <v/>
      </c>
      <c r="AJ2444" s="21">
        <f>M2444+AF2444</f>
        <v/>
      </c>
      <c r="AK2444" s="21">
        <f>M2444+AG2444</f>
        <v/>
      </c>
      <c r="AL2444" s="21">
        <f>N2444+AH2444</f>
        <v/>
      </c>
      <c r="AM2444" s="21">
        <f>O2444+AI2444</f>
        <v/>
      </c>
      <c r="AN2444" s="21">
        <f>N2444+AI2444</f>
        <v/>
      </c>
      <c r="AO2444" s="21">
        <f>ROUNDDOWN((R2444+S2444)*0.2/Y2444+2000,0)</f>
        <v/>
      </c>
      <c r="AP2444" s="21">
        <f>ROUNDDOWN((T2444+U2444)*0.2/Z2444+2000,0)</f>
        <v/>
      </c>
      <c r="AQ2444" s="21">
        <f>AL2444-AK2444</f>
        <v/>
      </c>
      <c r="AR2444" s="21">
        <f>AM2444-AK2444</f>
        <v/>
      </c>
      <c r="AS2444" s="21">
        <f>AM2444-AL2444</f>
        <v/>
      </c>
      <c r="AT2444" s="21">
        <f>AK2444+C2444-AJ2444</f>
        <v/>
      </c>
      <c r="AU2444" s="21">
        <f>AL2444+C2444-AM2444</f>
        <v/>
      </c>
      <c r="AV2444" s="21">
        <f>AN2444+C2444-AM2444</f>
        <v/>
      </c>
    </row>
    <row r="2445">
      <c r="A2445" t="inlineStr">
        <is>
          <t>1万円刻み</t>
        </is>
      </c>
      <c r="B2445" s="21">
        <f>'5_1万円刻み'!$A$682</f>
        <v/>
      </c>
      <c r="C2445" s="21">
        <f>AO2445</f>
        <v/>
      </c>
      <c r="D2445" s="21" t="n">
        <v>0</v>
      </c>
      <c r="E2445" s="21">
        <f>ROUND(MIN(B2445/12,650000)*12*0.0915+MIN(B2445/12,1390000)*12*(0.0504+0)+B2445*0.005,0)</f>
        <v/>
      </c>
      <c r="F2445" s="21">
        <f>IF(B2445&lt;741000,0,IF(B2445&lt;2191000,B2445-740000,IF(B2445&lt;2193000,1451000,IF(B2445&lt;2196000,1453000,IF(B2445&lt;2200000,1456000,IF(B2445&lt;3600000,ROUND(ROUNDDOWN(B2445/4,-3)*2.8,0)-80000,IF(B2445&lt;6600000,ROUND(ROUNDDOWN(B2445/4,-3)*3.2,0)-440000,IF(B2445&lt;8500000,ROUNDDOWN(B2445*0.9,0)-1100000,B2445-1950000))))))))</f>
        <v/>
      </c>
      <c r="G2445" s="21">
        <f>IF(F2445&gt;23500000,NA(),IF(F2445&lt;=4890000,1040000,IF(F2445&lt;=6550000,670000,620000)))</f>
        <v/>
      </c>
      <c r="H2445" s="21">
        <f>IF(D2445&lt;=0,0,MAX(0,MIN(2000000,D2445-MIN(100000,ROUNDDOWN(F2445*0.05,0)))))</f>
        <v/>
      </c>
      <c r="I2445" s="21">
        <f>IF(C2445&lt;=2000,0,MIN(C2445,ROUNDDOWN(F2445*0.4,0))-2000)</f>
        <v/>
      </c>
      <c r="J2445" s="21">
        <f>MAX(0,ROUNDDOWN(F2445-E2445-G2445,-3))</f>
        <v/>
      </c>
      <c r="K2445" s="21">
        <f>MAX(0,ROUNDDOWN(F2445-E2445-G2445-H2445-I2445,-3))</f>
        <v/>
      </c>
      <c r="L2445" s="21">
        <f>MAX(0,ROUNDDOWN(F2445-E2445-G2445-H2445,-3))</f>
        <v/>
      </c>
      <c r="M2445" s="21">
        <f>IF(J2445&lt;=0,0,ROUNDDOWN((J2445*LOOKUP(J2445,{0,1950001,3300001,6950001,9000001,18000001,40000001},{0.05,0.1,0.2,0.23,0.33,0.4,0.45})-LOOKUP(J2445,{0,1950001,3300001,6950001,9000001,18000001,40000001},{0,97500,427500,636000,1536000,2796000,4796000}))*1.021,-2))</f>
        <v/>
      </c>
      <c r="N2445" s="21">
        <f>IF(K2445&lt;=0,0,ROUNDDOWN((K2445*LOOKUP(K2445,{0,1950001,3300001,6950001,9000001,18000001,40000001},{0.05,0.1,0.2,0.23,0.33,0.4,0.45})-LOOKUP(K2445,{0,1950001,3300001,6950001,9000001,18000001,40000001},{0,97500,427500,636000,1536000,2796000,4796000}))*1.021,-2))</f>
        <v/>
      </c>
      <c r="O2445" s="21">
        <f>IF(L2445&lt;=0,0,ROUNDDOWN((L2445*LOOKUP(L2445,{0,1950001,3300001,6950001,9000001,18000001,40000001},{0.05,0.1,0.2,0.23,0.33,0.4,0.45})-LOOKUP(L2445,{0,1950001,3300001,6950001,9000001,18000001,40000001},{0,97500,427500,636000,1536000,2796000,4796000}))*1.021,-2))</f>
        <v/>
      </c>
      <c r="P2445" s="21">
        <f>MAX(0,ROUNDDOWN(F2445-E2445-430000,-3))</f>
        <v/>
      </c>
      <c r="Q2445" s="21">
        <f>MAX(0,ROUNDDOWN(F2445-E2445-430000-H2445,-3))</f>
        <v/>
      </c>
      <c r="R2445" s="21">
        <f>IF(F2445&lt;=450000,0,MAX(0,P2445*0.06-MIN(50000,P2445)*0.03))</f>
        <v/>
      </c>
      <c r="S2445" s="21">
        <f>IF(F2445&lt;=450000,0,MAX(0,P2445*0.04-MIN(50000,P2445)*0.02))</f>
        <v/>
      </c>
      <c r="T2445" s="21">
        <f>IF(F2445&lt;=450000,0,MAX(0,Q2445*0.06-MIN(50000,Q2445)*0.03))</f>
        <v/>
      </c>
      <c r="U2445" s="21">
        <f>IF(F2445&lt;=450000,0,MAX(0,Q2445*0.04-MIN(50000,Q2445)*0.02))</f>
        <v/>
      </c>
      <c r="V2445" s="21">
        <f>50000+MAX(0,G2445-480000)</f>
        <v/>
      </c>
      <c r="W2445" s="21">
        <f>P2445-V2445</f>
        <v/>
      </c>
      <c r="X2445" s="21">
        <f>Q2445-V2445</f>
        <v/>
      </c>
      <c r="Y2445" s="22">
        <f>IF(W2445&lt;0,0.9,LOOKUP(W2445,{0,1950001,3300001,6950001,9000001,18000001,40000001},{0.84895,0.7979,0.6958,0.66517,0.56307,0.4916,0.44055}))</f>
        <v/>
      </c>
      <c r="Z2445" s="22">
        <f>IF(X2445&lt;0,0.9,LOOKUP(X2445,{0,1950001,3300001,6950001,9000001,18000001,40000001},{0.84895,0.7979,0.6958,0.66517,0.56307,0.4916,0.44055}))</f>
        <v/>
      </c>
      <c r="AA2445" s="22">
        <f>IF(W2445&lt;0,0,CHOOSE(MATCH(W2445,{0,1950001,3300001,6950001,9000001},1),5.105/84.895,10.21/79.79,20.42/69.58,23.483/66.517,33.693/56.307))</f>
        <v/>
      </c>
      <c r="AB2445" s="21">
        <f>IF(C2445&lt;=2000,0,(MIN(C2445,ROUNDDOWN(F2445*0.3,0))-2000)*0.1)</f>
        <v/>
      </c>
      <c r="AC2445" s="21">
        <f>IF(C2445&lt;=2000,0,MIN((C2445-2000)*Y2445,(R2445+S2445)*0.2))</f>
        <v/>
      </c>
      <c r="AD2445" s="21">
        <f>IF(C2445&lt;=2000,0,MIN((C2445-2000)*Z2445,(T2445+U2445)*0.2))</f>
        <v/>
      </c>
      <c r="AE2445" s="21">
        <f>AC2445*AA2445</f>
        <v/>
      </c>
      <c r="AF2445" s="21">
        <f>ROUNDDOWN(R2445,-2)+ROUNDDOWN(S2445,-2)</f>
        <v/>
      </c>
      <c r="AG2445" s="21">
        <f>ROUNDDOWN(MAX(0,R2445-(AB2445+AC2445+AE2445)*0.6),-2)+ROUNDDOWN(MAX(0,S2445-(AB2445+AC2445+AE2445)*0.4),-2)</f>
        <v/>
      </c>
      <c r="AH2445" s="21">
        <f>ROUNDDOWN(MAX(0,T2445-(AB2445+AD2445)*0.6),-2)+ROUNDDOWN(MAX(0,U2445-(AB2445+AD2445)*0.4),-2)</f>
        <v/>
      </c>
      <c r="AI2445" s="21">
        <f>ROUNDDOWN(T2445,-2)+ROUNDDOWN(U2445,-2)</f>
        <v/>
      </c>
      <c r="AJ2445" s="21">
        <f>M2445+AF2445</f>
        <v/>
      </c>
      <c r="AK2445" s="21">
        <f>M2445+AG2445</f>
        <v/>
      </c>
      <c r="AL2445" s="21">
        <f>N2445+AH2445</f>
        <v/>
      </c>
      <c r="AM2445" s="21">
        <f>O2445+AI2445</f>
        <v/>
      </c>
      <c r="AN2445" s="21">
        <f>N2445+AI2445</f>
        <v/>
      </c>
      <c r="AO2445" s="21">
        <f>ROUNDDOWN((R2445+S2445)*0.2/Y2445+2000,0)</f>
        <v/>
      </c>
      <c r="AP2445" s="21">
        <f>ROUNDDOWN((T2445+U2445)*0.2/Z2445+2000,0)</f>
        <v/>
      </c>
      <c r="AQ2445" s="21">
        <f>AL2445-AK2445</f>
        <v/>
      </c>
      <c r="AR2445" s="21">
        <f>AM2445-AK2445</f>
        <v/>
      </c>
      <c r="AS2445" s="21">
        <f>AM2445-AL2445</f>
        <v/>
      </c>
      <c r="AT2445" s="21">
        <f>AK2445+C2445-AJ2445</f>
        <v/>
      </c>
      <c r="AU2445" s="21">
        <f>AL2445+C2445-AM2445</f>
        <v/>
      </c>
      <c r="AV2445" s="21">
        <f>AN2445+C2445-AM2445</f>
        <v/>
      </c>
    </row>
    <row r="2446">
      <c r="A2446" t="inlineStr">
        <is>
          <t>1万円刻み</t>
        </is>
      </c>
      <c r="B2446" s="21">
        <f>'5_1万円刻み'!$A$683</f>
        <v/>
      </c>
      <c r="C2446" s="21">
        <f>AO2446</f>
        <v/>
      </c>
      <c r="D2446" s="21" t="n">
        <v>0</v>
      </c>
      <c r="E2446" s="21">
        <f>ROUND(MIN(B2446/12,650000)*12*0.0915+MIN(B2446/12,1390000)*12*(0.0504+0)+B2446*0.005,0)</f>
        <v/>
      </c>
      <c r="F2446" s="21">
        <f>IF(B2446&lt;741000,0,IF(B2446&lt;2191000,B2446-740000,IF(B2446&lt;2193000,1451000,IF(B2446&lt;2196000,1453000,IF(B2446&lt;2200000,1456000,IF(B2446&lt;3600000,ROUND(ROUNDDOWN(B2446/4,-3)*2.8,0)-80000,IF(B2446&lt;6600000,ROUND(ROUNDDOWN(B2446/4,-3)*3.2,0)-440000,IF(B2446&lt;8500000,ROUNDDOWN(B2446*0.9,0)-1100000,B2446-1950000))))))))</f>
        <v/>
      </c>
      <c r="G2446" s="21">
        <f>IF(F2446&gt;23500000,NA(),IF(F2446&lt;=4890000,1040000,IF(F2446&lt;=6550000,670000,620000)))</f>
        <v/>
      </c>
      <c r="H2446" s="21">
        <f>IF(D2446&lt;=0,0,MAX(0,MIN(2000000,D2446-MIN(100000,ROUNDDOWN(F2446*0.05,0)))))</f>
        <v/>
      </c>
      <c r="I2446" s="21">
        <f>IF(C2446&lt;=2000,0,MIN(C2446,ROUNDDOWN(F2446*0.4,0))-2000)</f>
        <v/>
      </c>
      <c r="J2446" s="21">
        <f>MAX(0,ROUNDDOWN(F2446-E2446-G2446,-3))</f>
        <v/>
      </c>
      <c r="K2446" s="21">
        <f>MAX(0,ROUNDDOWN(F2446-E2446-G2446-H2446-I2446,-3))</f>
        <v/>
      </c>
      <c r="L2446" s="21">
        <f>MAX(0,ROUNDDOWN(F2446-E2446-G2446-H2446,-3))</f>
        <v/>
      </c>
      <c r="M2446" s="21">
        <f>IF(J2446&lt;=0,0,ROUNDDOWN((J2446*LOOKUP(J2446,{0,1950001,3300001,6950001,9000001,18000001,40000001},{0.05,0.1,0.2,0.23,0.33,0.4,0.45})-LOOKUP(J2446,{0,1950001,3300001,6950001,9000001,18000001,40000001},{0,97500,427500,636000,1536000,2796000,4796000}))*1.021,-2))</f>
        <v/>
      </c>
      <c r="N2446" s="21">
        <f>IF(K2446&lt;=0,0,ROUNDDOWN((K2446*LOOKUP(K2446,{0,1950001,3300001,6950001,9000001,18000001,40000001},{0.05,0.1,0.2,0.23,0.33,0.4,0.45})-LOOKUP(K2446,{0,1950001,3300001,6950001,9000001,18000001,40000001},{0,97500,427500,636000,1536000,2796000,4796000}))*1.021,-2))</f>
        <v/>
      </c>
      <c r="O2446" s="21">
        <f>IF(L2446&lt;=0,0,ROUNDDOWN((L2446*LOOKUP(L2446,{0,1950001,3300001,6950001,9000001,18000001,40000001},{0.05,0.1,0.2,0.23,0.33,0.4,0.45})-LOOKUP(L2446,{0,1950001,3300001,6950001,9000001,18000001,40000001},{0,97500,427500,636000,1536000,2796000,4796000}))*1.021,-2))</f>
        <v/>
      </c>
      <c r="P2446" s="21">
        <f>MAX(0,ROUNDDOWN(F2446-E2446-430000,-3))</f>
        <v/>
      </c>
      <c r="Q2446" s="21">
        <f>MAX(0,ROUNDDOWN(F2446-E2446-430000-H2446,-3))</f>
        <v/>
      </c>
      <c r="R2446" s="21">
        <f>IF(F2446&lt;=450000,0,MAX(0,P2446*0.06-MIN(50000,P2446)*0.03))</f>
        <v/>
      </c>
      <c r="S2446" s="21">
        <f>IF(F2446&lt;=450000,0,MAX(0,P2446*0.04-MIN(50000,P2446)*0.02))</f>
        <v/>
      </c>
      <c r="T2446" s="21">
        <f>IF(F2446&lt;=450000,0,MAX(0,Q2446*0.06-MIN(50000,Q2446)*0.03))</f>
        <v/>
      </c>
      <c r="U2446" s="21">
        <f>IF(F2446&lt;=450000,0,MAX(0,Q2446*0.04-MIN(50000,Q2446)*0.02))</f>
        <v/>
      </c>
      <c r="V2446" s="21">
        <f>50000+MAX(0,G2446-480000)</f>
        <v/>
      </c>
      <c r="W2446" s="21">
        <f>P2446-V2446</f>
        <v/>
      </c>
      <c r="X2446" s="21">
        <f>Q2446-V2446</f>
        <v/>
      </c>
      <c r="Y2446" s="22">
        <f>IF(W2446&lt;0,0.9,LOOKUP(W2446,{0,1950001,3300001,6950001,9000001,18000001,40000001},{0.84895,0.7979,0.6958,0.66517,0.56307,0.4916,0.44055}))</f>
        <v/>
      </c>
      <c r="Z2446" s="22">
        <f>IF(X2446&lt;0,0.9,LOOKUP(X2446,{0,1950001,3300001,6950001,9000001,18000001,40000001},{0.84895,0.7979,0.6958,0.66517,0.56307,0.4916,0.44055}))</f>
        <v/>
      </c>
      <c r="AA2446" s="22">
        <f>IF(W2446&lt;0,0,CHOOSE(MATCH(W2446,{0,1950001,3300001,6950001,9000001},1),5.105/84.895,10.21/79.79,20.42/69.58,23.483/66.517,33.693/56.307))</f>
        <v/>
      </c>
      <c r="AB2446" s="21">
        <f>IF(C2446&lt;=2000,0,(MIN(C2446,ROUNDDOWN(F2446*0.3,0))-2000)*0.1)</f>
        <v/>
      </c>
      <c r="AC2446" s="21">
        <f>IF(C2446&lt;=2000,0,MIN((C2446-2000)*Y2446,(R2446+S2446)*0.2))</f>
        <v/>
      </c>
      <c r="AD2446" s="21">
        <f>IF(C2446&lt;=2000,0,MIN((C2446-2000)*Z2446,(T2446+U2446)*0.2))</f>
        <v/>
      </c>
      <c r="AE2446" s="21">
        <f>AC2446*AA2446</f>
        <v/>
      </c>
      <c r="AF2446" s="21">
        <f>ROUNDDOWN(R2446,-2)+ROUNDDOWN(S2446,-2)</f>
        <v/>
      </c>
      <c r="AG2446" s="21">
        <f>ROUNDDOWN(MAX(0,R2446-(AB2446+AC2446+AE2446)*0.6),-2)+ROUNDDOWN(MAX(0,S2446-(AB2446+AC2446+AE2446)*0.4),-2)</f>
        <v/>
      </c>
      <c r="AH2446" s="21">
        <f>ROUNDDOWN(MAX(0,T2446-(AB2446+AD2446)*0.6),-2)+ROUNDDOWN(MAX(0,U2446-(AB2446+AD2446)*0.4),-2)</f>
        <v/>
      </c>
      <c r="AI2446" s="21">
        <f>ROUNDDOWN(T2446,-2)+ROUNDDOWN(U2446,-2)</f>
        <v/>
      </c>
      <c r="AJ2446" s="21">
        <f>M2446+AF2446</f>
        <v/>
      </c>
      <c r="AK2446" s="21">
        <f>M2446+AG2446</f>
        <v/>
      </c>
      <c r="AL2446" s="21">
        <f>N2446+AH2446</f>
        <v/>
      </c>
      <c r="AM2446" s="21">
        <f>O2446+AI2446</f>
        <v/>
      </c>
      <c r="AN2446" s="21">
        <f>N2446+AI2446</f>
        <v/>
      </c>
      <c r="AO2446" s="21">
        <f>ROUNDDOWN((R2446+S2446)*0.2/Y2446+2000,0)</f>
        <v/>
      </c>
      <c r="AP2446" s="21">
        <f>ROUNDDOWN((T2446+U2446)*0.2/Z2446+2000,0)</f>
        <v/>
      </c>
      <c r="AQ2446" s="21">
        <f>AL2446-AK2446</f>
        <v/>
      </c>
      <c r="AR2446" s="21">
        <f>AM2446-AK2446</f>
        <v/>
      </c>
      <c r="AS2446" s="21">
        <f>AM2446-AL2446</f>
        <v/>
      </c>
      <c r="AT2446" s="21">
        <f>AK2446+C2446-AJ2446</f>
        <v/>
      </c>
      <c r="AU2446" s="21">
        <f>AL2446+C2446-AM2446</f>
        <v/>
      </c>
      <c r="AV2446" s="21">
        <f>AN2446+C2446-AM2446</f>
        <v/>
      </c>
    </row>
    <row r="2447">
      <c r="A2447" t="inlineStr">
        <is>
          <t>1万円刻み</t>
        </is>
      </c>
      <c r="B2447" s="21">
        <f>'5_1万円刻み'!$A$684</f>
        <v/>
      </c>
      <c r="C2447" s="21">
        <f>AO2447</f>
        <v/>
      </c>
      <c r="D2447" s="21" t="n">
        <v>0</v>
      </c>
      <c r="E2447" s="21">
        <f>ROUND(MIN(B2447/12,650000)*12*0.0915+MIN(B2447/12,1390000)*12*(0.0504+0)+B2447*0.005,0)</f>
        <v/>
      </c>
      <c r="F2447" s="21">
        <f>IF(B2447&lt;741000,0,IF(B2447&lt;2191000,B2447-740000,IF(B2447&lt;2193000,1451000,IF(B2447&lt;2196000,1453000,IF(B2447&lt;2200000,1456000,IF(B2447&lt;3600000,ROUND(ROUNDDOWN(B2447/4,-3)*2.8,0)-80000,IF(B2447&lt;6600000,ROUND(ROUNDDOWN(B2447/4,-3)*3.2,0)-440000,IF(B2447&lt;8500000,ROUNDDOWN(B2447*0.9,0)-1100000,B2447-1950000))))))))</f>
        <v/>
      </c>
      <c r="G2447" s="21">
        <f>IF(F2447&gt;23500000,NA(),IF(F2447&lt;=4890000,1040000,IF(F2447&lt;=6550000,670000,620000)))</f>
        <v/>
      </c>
      <c r="H2447" s="21">
        <f>IF(D2447&lt;=0,0,MAX(0,MIN(2000000,D2447-MIN(100000,ROUNDDOWN(F2447*0.05,0)))))</f>
        <v/>
      </c>
      <c r="I2447" s="21">
        <f>IF(C2447&lt;=2000,0,MIN(C2447,ROUNDDOWN(F2447*0.4,0))-2000)</f>
        <v/>
      </c>
      <c r="J2447" s="21">
        <f>MAX(0,ROUNDDOWN(F2447-E2447-G2447,-3))</f>
        <v/>
      </c>
      <c r="K2447" s="21">
        <f>MAX(0,ROUNDDOWN(F2447-E2447-G2447-H2447-I2447,-3))</f>
        <v/>
      </c>
      <c r="L2447" s="21">
        <f>MAX(0,ROUNDDOWN(F2447-E2447-G2447-H2447,-3))</f>
        <v/>
      </c>
      <c r="M2447" s="21">
        <f>IF(J2447&lt;=0,0,ROUNDDOWN((J2447*LOOKUP(J2447,{0,1950001,3300001,6950001,9000001,18000001,40000001},{0.05,0.1,0.2,0.23,0.33,0.4,0.45})-LOOKUP(J2447,{0,1950001,3300001,6950001,9000001,18000001,40000001},{0,97500,427500,636000,1536000,2796000,4796000}))*1.021,-2))</f>
        <v/>
      </c>
      <c r="N2447" s="21">
        <f>IF(K2447&lt;=0,0,ROUNDDOWN((K2447*LOOKUP(K2447,{0,1950001,3300001,6950001,9000001,18000001,40000001},{0.05,0.1,0.2,0.23,0.33,0.4,0.45})-LOOKUP(K2447,{0,1950001,3300001,6950001,9000001,18000001,40000001},{0,97500,427500,636000,1536000,2796000,4796000}))*1.021,-2))</f>
        <v/>
      </c>
      <c r="O2447" s="21">
        <f>IF(L2447&lt;=0,0,ROUNDDOWN((L2447*LOOKUP(L2447,{0,1950001,3300001,6950001,9000001,18000001,40000001},{0.05,0.1,0.2,0.23,0.33,0.4,0.45})-LOOKUP(L2447,{0,1950001,3300001,6950001,9000001,18000001,40000001},{0,97500,427500,636000,1536000,2796000,4796000}))*1.021,-2))</f>
        <v/>
      </c>
      <c r="P2447" s="21">
        <f>MAX(0,ROUNDDOWN(F2447-E2447-430000,-3))</f>
        <v/>
      </c>
      <c r="Q2447" s="21">
        <f>MAX(0,ROUNDDOWN(F2447-E2447-430000-H2447,-3))</f>
        <v/>
      </c>
      <c r="R2447" s="21">
        <f>IF(F2447&lt;=450000,0,MAX(0,P2447*0.06-MIN(50000,P2447)*0.03))</f>
        <v/>
      </c>
      <c r="S2447" s="21">
        <f>IF(F2447&lt;=450000,0,MAX(0,P2447*0.04-MIN(50000,P2447)*0.02))</f>
        <v/>
      </c>
      <c r="T2447" s="21">
        <f>IF(F2447&lt;=450000,0,MAX(0,Q2447*0.06-MIN(50000,Q2447)*0.03))</f>
        <v/>
      </c>
      <c r="U2447" s="21">
        <f>IF(F2447&lt;=450000,0,MAX(0,Q2447*0.04-MIN(50000,Q2447)*0.02))</f>
        <v/>
      </c>
      <c r="V2447" s="21">
        <f>50000+MAX(0,G2447-480000)</f>
        <v/>
      </c>
      <c r="W2447" s="21">
        <f>P2447-V2447</f>
        <v/>
      </c>
      <c r="X2447" s="21">
        <f>Q2447-V2447</f>
        <v/>
      </c>
      <c r="Y2447" s="22">
        <f>IF(W2447&lt;0,0.9,LOOKUP(W2447,{0,1950001,3300001,6950001,9000001,18000001,40000001},{0.84895,0.7979,0.6958,0.66517,0.56307,0.4916,0.44055}))</f>
        <v/>
      </c>
      <c r="Z2447" s="22">
        <f>IF(X2447&lt;0,0.9,LOOKUP(X2447,{0,1950001,3300001,6950001,9000001,18000001,40000001},{0.84895,0.7979,0.6958,0.66517,0.56307,0.4916,0.44055}))</f>
        <v/>
      </c>
      <c r="AA2447" s="22">
        <f>IF(W2447&lt;0,0,CHOOSE(MATCH(W2447,{0,1950001,3300001,6950001,9000001},1),5.105/84.895,10.21/79.79,20.42/69.58,23.483/66.517,33.693/56.307))</f>
        <v/>
      </c>
      <c r="AB2447" s="21">
        <f>IF(C2447&lt;=2000,0,(MIN(C2447,ROUNDDOWN(F2447*0.3,0))-2000)*0.1)</f>
        <v/>
      </c>
      <c r="AC2447" s="21">
        <f>IF(C2447&lt;=2000,0,MIN((C2447-2000)*Y2447,(R2447+S2447)*0.2))</f>
        <v/>
      </c>
      <c r="AD2447" s="21">
        <f>IF(C2447&lt;=2000,0,MIN((C2447-2000)*Z2447,(T2447+U2447)*0.2))</f>
        <v/>
      </c>
      <c r="AE2447" s="21">
        <f>AC2447*AA2447</f>
        <v/>
      </c>
      <c r="AF2447" s="21">
        <f>ROUNDDOWN(R2447,-2)+ROUNDDOWN(S2447,-2)</f>
        <v/>
      </c>
      <c r="AG2447" s="21">
        <f>ROUNDDOWN(MAX(0,R2447-(AB2447+AC2447+AE2447)*0.6),-2)+ROUNDDOWN(MAX(0,S2447-(AB2447+AC2447+AE2447)*0.4),-2)</f>
        <v/>
      </c>
      <c r="AH2447" s="21">
        <f>ROUNDDOWN(MAX(0,T2447-(AB2447+AD2447)*0.6),-2)+ROUNDDOWN(MAX(0,U2447-(AB2447+AD2447)*0.4),-2)</f>
        <v/>
      </c>
      <c r="AI2447" s="21">
        <f>ROUNDDOWN(T2447,-2)+ROUNDDOWN(U2447,-2)</f>
        <v/>
      </c>
      <c r="AJ2447" s="21">
        <f>M2447+AF2447</f>
        <v/>
      </c>
      <c r="AK2447" s="21">
        <f>M2447+AG2447</f>
        <v/>
      </c>
      <c r="AL2447" s="21">
        <f>N2447+AH2447</f>
        <v/>
      </c>
      <c r="AM2447" s="21">
        <f>O2447+AI2447</f>
        <v/>
      </c>
      <c r="AN2447" s="21">
        <f>N2447+AI2447</f>
        <v/>
      </c>
      <c r="AO2447" s="21">
        <f>ROUNDDOWN((R2447+S2447)*0.2/Y2447+2000,0)</f>
        <v/>
      </c>
      <c r="AP2447" s="21">
        <f>ROUNDDOWN((T2447+U2447)*0.2/Z2447+2000,0)</f>
        <v/>
      </c>
      <c r="AQ2447" s="21">
        <f>AL2447-AK2447</f>
        <v/>
      </c>
      <c r="AR2447" s="21">
        <f>AM2447-AK2447</f>
        <v/>
      </c>
      <c r="AS2447" s="21">
        <f>AM2447-AL2447</f>
        <v/>
      </c>
      <c r="AT2447" s="21">
        <f>AK2447+C2447-AJ2447</f>
        <v/>
      </c>
      <c r="AU2447" s="21">
        <f>AL2447+C2447-AM2447</f>
        <v/>
      </c>
      <c r="AV2447" s="21">
        <f>AN2447+C2447-AM2447</f>
        <v/>
      </c>
    </row>
    <row r="2448">
      <c r="A2448" t="inlineStr">
        <is>
          <t>1万円刻み</t>
        </is>
      </c>
      <c r="B2448" s="21">
        <f>'5_1万円刻み'!$A$685</f>
        <v/>
      </c>
      <c r="C2448" s="21">
        <f>AO2448</f>
        <v/>
      </c>
      <c r="D2448" s="21" t="n">
        <v>0</v>
      </c>
      <c r="E2448" s="21">
        <f>ROUND(MIN(B2448/12,650000)*12*0.0915+MIN(B2448/12,1390000)*12*(0.0504+0)+B2448*0.005,0)</f>
        <v/>
      </c>
      <c r="F2448" s="21">
        <f>IF(B2448&lt;741000,0,IF(B2448&lt;2191000,B2448-740000,IF(B2448&lt;2193000,1451000,IF(B2448&lt;2196000,1453000,IF(B2448&lt;2200000,1456000,IF(B2448&lt;3600000,ROUND(ROUNDDOWN(B2448/4,-3)*2.8,0)-80000,IF(B2448&lt;6600000,ROUND(ROUNDDOWN(B2448/4,-3)*3.2,0)-440000,IF(B2448&lt;8500000,ROUNDDOWN(B2448*0.9,0)-1100000,B2448-1950000))))))))</f>
        <v/>
      </c>
      <c r="G2448" s="21">
        <f>IF(F2448&gt;23500000,NA(),IF(F2448&lt;=4890000,1040000,IF(F2448&lt;=6550000,670000,620000)))</f>
        <v/>
      </c>
      <c r="H2448" s="21">
        <f>IF(D2448&lt;=0,0,MAX(0,MIN(2000000,D2448-MIN(100000,ROUNDDOWN(F2448*0.05,0)))))</f>
        <v/>
      </c>
      <c r="I2448" s="21">
        <f>IF(C2448&lt;=2000,0,MIN(C2448,ROUNDDOWN(F2448*0.4,0))-2000)</f>
        <v/>
      </c>
      <c r="J2448" s="21">
        <f>MAX(0,ROUNDDOWN(F2448-E2448-G2448,-3))</f>
        <v/>
      </c>
      <c r="K2448" s="21">
        <f>MAX(0,ROUNDDOWN(F2448-E2448-G2448-H2448-I2448,-3))</f>
        <v/>
      </c>
      <c r="L2448" s="21">
        <f>MAX(0,ROUNDDOWN(F2448-E2448-G2448-H2448,-3))</f>
        <v/>
      </c>
      <c r="M2448" s="21">
        <f>IF(J2448&lt;=0,0,ROUNDDOWN((J2448*LOOKUP(J2448,{0,1950001,3300001,6950001,9000001,18000001,40000001},{0.05,0.1,0.2,0.23,0.33,0.4,0.45})-LOOKUP(J2448,{0,1950001,3300001,6950001,9000001,18000001,40000001},{0,97500,427500,636000,1536000,2796000,4796000}))*1.021,-2))</f>
        <v/>
      </c>
      <c r="N2448" s="21">
        <f>IF(K2448&lt;=0,0,ROUNDDOWN((K2448*LOOKUP(K2448,{0,1950001,3300001,6950001,9000001,18000001,40000001},{0.05,0.1,0.2,0.23,0.33,0.4,0.45})-LOOKUP(K2448,{0,1950001,3300001,6950001,9000001,18000001,40000001},{0,97500,427500,636000,1536000,2796000,4796000}))*1.021,-2))</f>
        <v/>
      </c>
      <c r="O2448" s="21">
        <f>IF(L2448&lt;=0,0,ROUNDDOWN((L2448*LOOKUP(L2448,{0,1950001,3300001,6950001,9000001,18000001,40000001},{0.05,0.1,0.2,0.23,0.33,0.4,0.45})-LOOKUP(L2448,{0,1950001,3300001,6950001,9000001,18000001,40000001},{0,97500,427500,636000,1536000,2796000,4796000}))*1.021,-2))</f>
        <v/>
      </c>
      <c r="P2448" s="21">
        <f>MAX(0,ROUNDDOWN(F2448-E2448-430000,-3))</f>
        <v/>
      </c>
      <c r="Q2448" s="21">
        <f>MAX(0,ROUNDDOWN(F2448-E2448-430000-H2448,-3))</f>
        <v/>
      </c>
      <c r="R2448" s="21">
        <f>IF(F2448&lt;=450000,0,MAX(0,P2448*0.06-MIN(50000,P2448)*0.03))</f>
        <v/>
      </c>
      <c r="S2448" s="21">
        <f>IF(F2448&lt;=450000,0,MAX(0,P2448*0.04-MIN(50000,P2448)*0.02))</f>
        <v/>
      </c>
      <c r="T2448" s="21">
        <f>IF(F2448&lt;=450000,0,MAX(0,Q2448*0.06-MIN(50000,Q2448)*0.03))</f>
        <v/>
      </c>
      <c r="U2448" s="21">
        <f>IF(F2448&lt;=450000,0,MAX(0,Q2448*0.04-MIN(50000,Q2448)*0.02))</f>
        <v/>
      </c>
      <c r="V2448" s="21">
        <f>50000+MAX(0,G2448-480000)</f>
        <v/>
      </c>
      <c r="W2448" s="21">
        <f>P2448-V2448</f>
        <v/>
      </c>
      <c r="X2448" s="21">
        <f>Q2448-V2448</f>
        <v/>
      </c>
      <c r="Y2448" s="22">
        <f>IF(W2448&lt;0,0.9,LOOKUP(W2448,{0,1950001,3300001,6950001,9000001,18000001,40000001},{0.84895,0.7979,0.6958,0.66517,0.56307,0.4916,0.44055}))</f>
        <v/>
      </c>
      <c r="Z2448" s="22">
        <f>IF(X2448&lt;0,0.9,LOOKUP(X2448,{0,1950001,3300001,6950001,9000001,18000001,40000001},{0.84895,0.7979,0.6958,0.66517,0.56307,0.4916,0.44055}))</f>
        <v/>
      </c>
      <c r="AA2448" s="22">
        <f>IF(W2448&lt;0,0,CHOOSE(MATCH(W2448,{0,1950001,3300001,6950001,9000001},1),5.105/84.895,10.21/79.79,20.42/69.58,23.483/66.517,33.693/56.307))</f>
        <v/>
      </c>
      <c r="AB2448" s="21">
        <f>IF(C2448&lt;=2000,0,(MIN(C2448,ROUNDDOWN(F2448*0.3,0))-2000)*0.1)</f>
        <v/>
      </c>
      <c r="AC2448" s="21">
        <f>IF(C2448&lt;=2000,0,MIN((C2448-2000)*Y2448,(R2448+S2448)*0.2))</f>
        <v/>
      </c>
      <c r="AD2448" s="21">
        <f>IF(C2448&lt;=2000,0,MIN((C2448-2000)*Z2448,(T2448+U2448)*0.2))</f>
        <v/>
      </c>
      <c r="AE2448" s="21">
        <f>AC2448*AA2448</f>
        <v/>
      </c>
      <c r="AF2448" s="21">
        <f>ROUNDDOWN(R2448,-2)+ROUNDDOWN(S2448,-2)</f>
        <v/>
      </c>
      <c r="AG2448" s="21">
        <f>ROUNDDOWN(MAX(0,R2448-(AB2448+AC2448+AE2448)*0.6),-2)+ROUNDDOWN(MAX(0,S2448-(AB2448+AC2448+AE2448)*0.4),-2)</f>
        <v/>
      </c>
      <c r="AH2448" s="21">
        <f>ROUNDDOWN(MAX(0,T2448-(AB2448+AD2448)*0.6),-2)+ROUNDDOWN(MAX(0,U2448-(AB2448+AD2448)*0.4),-2)</f>
        <v/>
      </c>
      <c r="AI2448" s="21">
        <f>ROUNDDOWN(T2448,-2)+ROUNDDOWN(U2448,-2)</f>
        <v/>
      </c>
      <c r="AJ2448" s="21">
        <f>M2448+AF2448</f>
        <v/>
      </c>
      <c r="AK2448" s="21">
        <f>M2448+AG2448</f>
        <v/>
      </c>
      <c r="AL2448" s="21">
        <f>N2448+AH2448</f>
        <v/>
      </c>
      <c r="AM2448" s="21">
        <f>O2448+AI2448</f>
        <v/>
      </c>
      <c r="AN2448" s="21">
        <f>N2448+AI2448</f>
        <v/>
      </c>
      <c r="AO2448" s="21">
        <f>ROUNDDOWN((R2448+S2448)*0.2/Y2448+2000,0)</f>
        <v/>
      </c>
      <c r="AP2448" s="21">
        <f>ROUNDDOWN((T2448+U2448)*0.2/Z2448+2000,0)</f>
        <v/>
      </c>
      <c r="AQ2448" s="21">
        <f>AL2448-AK2448</f>
        <v/>
      </c>
      <c r="AR2448" s="21">
        <f>AM2448-AK2448</f>
        <v/>
      </c>
      <c r="AS2448" s="21">
        <f>AM2448-AL2448</f>
        <v/>
      </c>
      <c r="AT2448" s="21">
        <f>AK2448+C2448-AJ2448</f>
        <v/>
      </c>
      <c r="AU2448" s="21">
        <f>AL2448+C2448-AM2448</f>
        <v/>
      </c>
      <c r="AV2448" s="21">
        <f>AN2448+C2448-AM2448</f>
        <v/>
      </c>
    </row>
    <row r="2449">
      <c r="A2449" t="inlineStr">
        <is>
          <t>1万円刻み</t>
        </is>
      </c>
      <c r="B2449" s="21">
        <f>'5_1万円刻み'!$A$686</f>
        <v/>
      </c>
      <c r="C2449" s="21">
        <f>AO2449</f>
        <v/>
      </c>
      <c r="D2449" s="21" t="n">
        <v>0</v>
      </c>
      <c r="E2449" s="21">
        <f>ROUND(MIN(B2449/12,650000)*12*0.0915+MIN(B2449/12,1390000)*12*(0.0504+0)+B2449*0.005,0)</f>
        <v/>
      </c>
      <c r="F2449" s="21">
        <f>IF(B2449&lt;741000,0,IF(B2449&lt;2191000,B2449-740000,IF(B2449&lt;2193000,1451000,IF(B2449&lt;2196000,1453000,IF(B2449&lt;2200000,1456000,IF(B2449&lt;3600000,ROUND(ROUNDDOWN(B2449/4,-3)*2.8,0)-80000,IF(B2449&lt;6600000,ROUND(ROUNDDOWN(B2449/4,-3)*3.2,0)-440000,IF(B2449&lt;8500000,ROUNDDOWN(B2449*0.9,0)-1100000,B2449-1950000))))))))</f>
        <v/>
      </c>
      <c r="G2449" s="21">
        <f>IF(F2449&gt;23500000,NA(),IF(F2449&lt;=4890000,1040000,IF(F2449&lt;=6550000,670000,620000)))</f>
        <v/>
      </c>
      <c r="H2449" s="21">
        <f>IF(D2449&lt;=0,0,MAX(0,MIN(2000000,D2449-MIN(100000,ROUNDDOWN(F2449*0.05,0)))))</f>
        <v/>
      </c>
      <c r="I2449" s="21">
        <f>IF(C2449&lt;=2000,0,MIN(C2449,ROUNDDOWN(F2449*0.4,0))-2000)</f>
        <v/>
      </c>
      <c r="J2449" s="21">
        <f>MAX(0,ROUNDDOWN(F2449-E2449-G2449,-3))</f>
        <v/>
      </c>
      <c r="K2449" s="21">
        <f>MAX(0,ROUNDDOWN(F2449-E2449-G2449-H2449-I2449,-3))</f>
        <v/>
      </c>
      <c r="L2449" s="21">
        <f>MAX(0,ROUNDDOWN(F2449-E2449-G2449-H2449,-3))</f>
        <v/>
      </c>
      <c r="M2449" s="21">
        <f>IF(J2449&lt;=0,0,ROUNDDOWN((J2449*LOOKUP(J2449,{0,1950001,3300001,6950001,9000001,18000001,40000001},{0.05,0.1,0.2,0.23,0.33,0.4,0.45})-LOOKUP(J2449,{0,1950001,3300001,6950001,9000001,18000001,40000001},{0,97500,427500,636000,1536000,2796000,4796000}))*1.021,-2))</f>
        <v/>
      </c>
      <c r="N2449" s="21">
        <f>IF(K2449&lt;=0,0,ROUNDDOWN((K2449*LOOKUP(K2449,{0,1950001,3300001,6950001,9000001,18000001,40000001},{0.05,0.1,0.2,0.23,0.33,0.4,0.45})-LOOKUP(K2449,{0,1950001,3300001,6950001,9000001,18000001,40000001},{0,97500,427500,636000,1536000,2796000,4796000}))*1.021,-2))</f>
        <v/>
      </c>
      <c r="O2449" s="21">
        <f>IF(L2449&lt;=0,0,ROUNDDOWN((L2449*LOOKUP(L2449,{0,1950001,3300001,6950001,9000001,18000001,40000001},{0.05,0.1,0.2,0.23,0.33,0.4,0.45})-LOOKUP(L2449,{0,1950001,3300001,6950001,9000001,18000001,40000001},{0,97500,427500,636000,1536000,2796000,4796000}))*1.021,-2))</f>
        <v/>
      </c>
      <c r="P2449" s="21">
        <f>MAX(0,ROUNDDOWN(F2449-E2449-430000,-3))</f>
        <v/>
      </c>
      <c r="Q2449" s="21">
        <f>MAX(0,ROUNDDOWN(F2449-E2449-430000-H2449,-3))</f>
        <v/>
      </c>
      <c r="R2449" s="21">
        <f>IF(F2449&lt;=450000,0,MAX(0,P2449*0.06-MIN(50000,P2449)*0.03))</f>
        <v/>
      </c>
      <c r="S2449" s="21">
        <f>IF(F2449&lt;=450000,0,MAX(0,P2449*0.04-MIN(50000,P2449)*0.02))</f>
        <v/>
      </c>
      <c r="T2449" s="21">
        <f>IF(F2449&lt;=450000,0,MAX(0,Q2449*0.06-MIN(50000,Q2449)*0.03))</f>
        <v/>
      </c>
      <c r="U2449" s="21">
        <f>IF(F2449&lt;=450000,0,MAX(0,Q2449*0.04-MIN(50000,Q2449)*0.02))</f>
        <v/>
      </c>
      <c r="V2449" s="21">
        <f>50000+MAX(0,G2449-480000)</f>
        <v/>
      </c>
      <c r="W2449" s="21">
        <f>P2449-V2449</f>
        <v/>
      </c>
      <c r="X2449" s="21">
        <f>Q2449-V2449</f>
        <v/>
      </c>
      <c r="Y2449" s="22">
        <f>IF(W2449&lt;0,0.9,LOOKUP(W2449,{0,1950001,3300001,6950001,9000001,18000001,40000001},{0.84895,0.7979,0.6958,0.66517,0.56307,0.4916,0.44055}))</f>
        <v/>
      </c>
      <c r="Z2449" s="22">
        <f>IF(X2449&lt;0,0.9,LOOKUP(X2449,{0,1950001,3300001,6950001,9000001,18000001,40000001},{0.84895,0.7979,0.6958,0.66517,0.56307,0.4916,0.44055}))</f>
        <v/>
      </c>
      <c r="AA2449" s="22">
        <f>IF(W2449&lt;0,0,CHOOSE(MATCH(W2449,{0,1950001,3300001,6950001,9000001},1),5.105/84.895,10.21/79.79,20.42/69.58,23.483/66.517,33.693/56.307))</f>
        <v/>
      </c>
      <c r="AB2449" s="21">
        <f>IF(C2449&lt;=2000,0,(MIN(C2449,ROUNDDOWN(F2449*0.3,0))-2000)*0.1)</f>
        <v/>
      </c>
      <c r="AC2449" s="21">
        <f>IF(C2449&lt;=2000,0,MIN((C2449-2000)*Y2449,(R2449+S2449)*0.2))</f>
        <v/>
      </c>
      <c r="AD2449" s="21">
        <f>IF(C2449&lt;=2000,0,MIN((C2449-2000)*Z2449,(T2449+U2449)*0.2))</f>
        <v/>
      </c>
      <c r="AE2449" s="21">
        <f>AC2449*AA2449</f>
        <v/>
      </c>
      <c r="AF2449" s="21">
        <f>ROUNDDOWN(R2449,-2)+ROUNDDOWN(S2449,-2)</f>
        <v/>
      </c>
      <c r="AG2449" s="21">
        <f>ROUNDDOWN(MAX(0,R2449-(AB2449+AC2449+AE2449)*0.6),-2)+ROUNDDOWN(MAX(0,S2449-(AB2449+AC2449+AE2449)*0.4),-2)</f>
        <v/>
      </c>
      <c r="AH2449" s="21">
        <f>ROUNDDOWN(MAX(0,T2449-(AB2449+AD2449)*0.6),-2)+ROUNDDOWN(MAX(0,U2449-(AB2449+AD2449)*0.4),-2)</f>
        <v/>
      </c>
      <c r="AI2449" s="21">
        <f>ROUNDDOWN(T2449,-2)+ROUNDDOWN(U2449,-2)</f>
        <v/>
      </c>
      <c r="AJ2449" s="21">
        <f>M2449+AF2449</f>
        <v/>
      </c>
      <c r="AK2449" s="21">
        <f>M2449+AG2449</f>
        <v/>
      </c>
      <c r="AL2449" s="21">
        <f>N2449+AH2449</f>
        <v/>
      </c>
      <c r="AM2449" s="21">
        <f>O2449+AI2449</f>
        <v/>
      </c>
      <c r="AN2449" s="21">
        <f>N2449+AI2449</f>
        <v/>
      </c>
      <c r="AO2449" s="21">
        <f>ROUNDDOWN((R2449+S2449)*0.2/Y2449+2000,0)</f>
        <v/>
      </c>
      <c r="AP2449" s="21">
        <f>ROUNDDOWN((T2449+U2449)*0.2/Z2449+2000,0)</f>
        <v/>
      </c>
      <c r="AQ2449" s="21">
        <f>AL2449-AK2449</f>
        <v/>
      </c>
      <c r="AR2449" s="21">
        <f>AM2449-AK2449</f>
        <v/>
      </c>
      <c r="AS2449" s="21">
        <f>AM2449-AL2449</f>
        <v/>
      </c>
      <c r="AT2449" s="21">
        <f>AK2449+C2449-AJ2449</f>
        <v/>
      </c>
      <c r="AU2449" s="21">
        <f>AL2449+C2449-AM2449</f>
        <v/>
      </c>
      <c r="AV2449" s="21">
        <f>AN2449+C2449-AM2449</f>
        <v/>
      </c>
    </row>
    <row r="2450">
      <c r="A2450" t="inlineStr">
        <is>
          <t>1万円刻み</t>
        </is>
      </c>
      <c r="B2450" s="21">
        <f>'5_1万円刻み'!$A$687</f>
        <v/>
      </c>
      <c r="C2450" s="21">
        <f>AO2450</f>
        <v/>
      </c>
      <c r="D2450" s="21" t="n">
        <v>0</v>
      </c>
      <c r="E2450" s="21">
        <f>ROUND(MIN(B2450/12,650000)*12*0.0915+MIN(B2450/12,1390000)*12*(0.0504+0)+B2450*0.005,0)</f>
        <v/>
      </c>
      <c r="F2450" s="21">
        <f>IF(B2450&lt;741000,0,IF(B2450&lt;2191000,B2450-740000,IF(B2450&lt;2193000,1451000,IF(B2450&lt;2196000,1453000,IF(B2450&lt;2200000,1456000,IF(B2450&lt;3600000,ROUND(ROUNDDOWN(B2450/4,-3)*2.8,0)-80000,IF(B2450&lt;6600000,ROUND(ROUNDDOWN(B2450/4,-3)*3.2,0)-440000,IF(B2450&lt;8500000,ROUNDDOWN(B2450*0.9,0)-1100000,B2450-1950000))))))))</f>
        <v/>
      </c>
      <c r="G2450" s="21">
        <f>IF(F2450&gt;23500000,NA(),IF(F2450&lt;=4890000,1040000,IF(F2450&lt;=6550000,670000,620000)))</f>
        <v/>
      </c>
      <c r="H2450" s="21">
        <f>IF(D2450&lt;=0,0,MAX(0,MIN(2000000,D2450-MIN(100000,ROUNDDOWN(F2450*0.05,0)))))</f>
        <v/>
      </c>
      <c r="I2450" s="21">
        <f>IF(C2450&lt;=2000,0,MIN(C2450,ROUNDDOWN(F2450*0.4,0))-2000)</f>
        <v/>
      </c>
      <c r="J2450" s="21">
        <f>MAX(0,ROUNDDOWN(F2450-E2450-G2450,-3))</f>
        <v/>
      </c>
      <c r="K2450" s="21">
        <f>MAX(0,ROUNDDOWN(F2450-E2450-G2450-H2450-I2450,-3))</f>
        <v/>
      </c>
      <c r="L2450" s="21">
        <f>MAX(0,ROUNDDOWN(F2450-E2450-G2450-H2450,-3))</f>
        <v/>
      </c>
      <c r="M2450" s="21">
        <f>IF(J2450&lt;=0,0,ROUNDDOWN((J2450*LOOKUP(J2450,{0,1950001,3300001,6950001,9000001,18000001,40000001},{0.05,0.1,0.2,0.23,0.33,0.4,0.45})-LOOKUP(J2450,{0,1950001,3300001,6950001,9000001,18000001,40000001},{0,97500,427500,636000,1536000,2796000,4796000}))*1.021,-2))</f>
        <v/>
      </c>
      <c r="N2450" s="21">
        <f>IF(K2450&lt;=0,0,ROUNDDOWN((K2450*LOOKUP(K2450,{0,1950001,3300001,6950001,9000001,18000001,40000001},{0.05,0.1,0.2,0.23,0.33,0.4,0.45})-LOOKUP(K2450,{0,1950001,3300001,6950001,9000001,18000001,40000001},{0,97500,427500,636000,1536000,2796000,4796000}))*1.021,-2))</f>
        <v/>
      </c>
      <c r="O2450" s="21">
        <f>IF(L2450&lt;=0,0,ROUNDDOWN((L2450*LOOKUP(L2450,{0,1950001,3300001,6950001,9000001,18000001,40000001},{0.05,0.1,0.2,0.23,0.33,0.4,0.45})-LOOKUP(L2450,{0,1950001,3300001,6950001,9000001,18000001,40000001},{0,97500,427500,636000,1536000,2796000,4796000}))*1.021,-2))</f>
        <v/>
      </c>
      <c r="P2450" s="21">
        <f>MAX(0,ROUNDDOWN(F2450-E2450-430000,-3))</f>
        <v/>
      </c>
      <c r="Q2450" s="21">
        <f>MAX(0,ROUNDDOWN(F2450-E2450-430000-H2450,-3))</f>
        <v/>
      </c>
      <c r="R2450" s="21">
        <f>IF(F2450&lt;=450000,0,MAX(0,P2450*0.06-MIN(50000,P2450)*0.03))</f>
        <v/>
      </c>
      <c r="S2450" s="21">
        <f>IF(F2450&lt;=450000,0,MAX(0,P2450*0.04-MIN(50000,P2450)*0.02))</f>
        <v/>
      </c>
      <c r="T2450" s="21">
        <f>IF(F2450&lt;=450000,0,MAX(0,Q2450*0.06-MIN(50000,Q2450)*0.03))</f>
        <v/>
      </c>
      <c r="U2450" s="21">
        <f>IF(F2450&lt;=450000,0,MAX(0,Q2450*0.04-MIN(50000,Q2450)*0.02))</f>
        <v/>
      </c>
      <c r="V2450" s="21">
        <f>50000+MAX(0,G2450-480000)</f>
        <v/>
      </c>
      <c r="W2450" s="21">
        <f>P2450-V2450</f>
        <v/>
      </c>
      <c r="X2450" s="21">
        <f>Q2450-V2450</f>
        <v/>
      </c>
      <c r="Y2450" s="22">
        <f>IF(W2450&lt;0,0.9,LOOKUP(W2450,{0,1950001,3300001,6950001,9000001,18000001,40000001},{0.84895,0.7979,0.6958,0.66517,0.56307,0.4916,0.44055}))</f>
        <v/>
      </c>
      <c r="Z2450" s="22">
        <f>IF(X2450&lt;0,0.9,LOOKUP(X2450,{0,1950001,3300001,6950001,9000001,18000001,40000001},{0.84895,0.7979,0.6958,0.66517,0.56307,0.4916,0.44055}))</f>
        <v/>
      </c>
      <c r="AA2450" s="22">
        <f>IF(W2450&lt;0,0,CHOOSE(MATCH(W2450,{0,1950001,3300001,6950001,9000001},1),5.105/84.895,10.21/79.79,20.42/69.58,23.483/66.517,33.693/56.307))</f>
        <v/>
      </c>
      <c r="AB2450" s="21">
        <f>IF(C2450&lt;=2000,0,(MIN(C2450,ROUNDDOWN(F2450*0.3,0))-2000)*0.1)</f>
        <v/>
      </c>
      <c r="AC2450" s="21">
        <f>IF(C2450&lt;=2000,0,MIN((C2450-2000)*Y2450,(R2450+S2450)*0.2))</f>
        <v/>
      </c>
      <c r="AD2450" s="21">
        <f>IF(C2450&lt;=2000,0,MIN((C2450-2000)*Z2450,(T2450+U2450)*0.2))</f>
        <v/>
      </c>
      <c r="AE2450" s="21">
        <f>AC2450*AA2450</f>
        <v/>
      </c>
      <c r="AF2450" s="21">
        <f>ROUNDDOWN(R2450,-2)+ROUNDDOWN(S2450,-2)</f>
        <v/>
      </c>
      <c r="AG2450" s="21">
        <f>ROUNDDOWN(MAX(0,R2450-(AB2450+AC2450+AE2450)*0.6),-2)+ROUNDDOWN(MAX(0,S2450-(AB2450+AC2450+AE2450)*0.4),-2)</f>
        <v/>
      </c>
      <c r="AH2450" s="21">
        <f>ROUNDDOWN(MAX(0,T2450-(AB2450+AD2450)*0.6),-2)+ROUNDDOWN(MAX(0,U2450-(AB2450+AD2450)*0.4),-2)</f>
        <v/>
      </c>
      <c r="AI2450" s="21">
        <f>ROUNDDOWN(T2450,-2)+ROUNDDOWN(U2450,-2)</f>
        <v/>
      </c>
      <c r="AJ2450" s="21">
        <f>M2450+AF2450</f>
        <v/>
      </c>
      <c r="AK2450" s="21">
        <f>M2450+AG2450</f>
        <v/>
      </c>
      <c r="AL2450" s="21">
        <f>N2450+AH2450</f>
        <v/>
      </c>
      <c r="AM2450" s="21">
        <f>O2450+AI2450</f>
        <v/>
      </c>
      <c r="AN2450" s="21">
        <f>N2450+AI2450</f>
        <v/>
      </c>
      <c r="AO2450" s="21">
        <f>ROUNDDOWN((R2450+S2450)*0.2/Y2450+2000,0)</f>
        <v/>
      </c>
      <c r="AP2450" s="21">
        <f>ROUNDDOWN((T2450+U2450)*0.2/Z2450+2000,0)</f>
        <v/>
      </c>
      <c r="AQ2450" s="21">
        <f>AL2450-AK2450</f>
        <v/>
      </c>
      <c r="AR2450" s="21">
        <f>AM2450-AK2450</f>
        <v/>
      </c>
      <c r="AS2450" s="21">
        <f>AM2450-AL2450</f>
        <v/>
      </c>
      <c r="AT2450" s="21">
        <f>AK2450+C2450-AJ2450</f>
        <v/>
      </c>
      <c r="AU2450" s="21">
        <f>AL2450+C2450-AM2450</f>
        <v/>
      </c>
      <c r="AV2450" s="21">
        <f>AN2450+C2450-AM2450</f>
        <v/>
      </c>
    </row>
    <row r="2451">
      <c r="A2451" t="inlineStr">
        <is>
          <t>1万円刻み</t>
        </is>
      </c>
      <c r="B2451" s="21">
        <f>'5_1万円刻み'!$A$688</f>
        <v/>
      </c>
      <c r="C2451" s="21">
        <f>AO2451</f>
        <v/>
      </c>
      <c r="D2451" s="21" t="n">
        <v>0</v>
      </c>
      <c r="E2451" s="21">
        <f>ROUND(MIN(B2451/12,650000)*12*0.0915+MIN(B2451/12,1390000)*12*(0.0504+0)+B2451*0.005,0)</f>
        <v/>
      </c>
      <c r="F2451" s="21">
        <f>IF(B2451&lt;741000,0,IF(B2451&lt;2191000,B2451-740000,IF(B2451&lt;2193000,1451000,IF(B2451&lt;2196000,1453000,IF(B2451&lt;2200000,1456000,IF(B2451&lt;3600000,ROUND(ROUNDDOWN(B2451/4,-3)*2.8,0)-80000,IF(B2451&lt;6600000,ROUND(ROUNDDOWN(B2451/4,-3)*3.2,0)-440000,IF(B2451&lt;8500000,ROUNDDOWN(B2451*0.9,0)-1100000,B2451-1950000))))))))</f>
        <v/>
      </c>
      <c r="G2451" s="21">
        <f>IF(F2451&gt;23500000,NA(),IF(F2451&lt;=4890000,1040000,IF(F2451&lt;=6550000,670000,620000)))</f>
        <v/>
      </c>
      <c r="H2451" s="21">
        <f>IF(D2451&lt;=0,0,MAX(0,MIN(2000000,D2451-MIN(100000,ROUNDDOWN(F2451*0.05,0)))))</f>
        <v/>
      </c>
      <c r="I2451" s="21">
        <f>IF(C2451&lt;=2000,0,MIN(C2451,ROUNDDOWN(F2451*0.4,0))-2000)</f>
        <v/>
      </c>
      <c r="J2451" s="21">
        <f>MAX(0,ROUNDDOWN(F2451-E2451-G2451,-3))</f>
        <v/>
      </c>
      <c r="K2451" s="21">
        <f>MAX(0,ROUNDDOWN(F2451-E2451-G2451-H2451-I2451,-3))</f>
        <v/>
      </c>
      <c r="L2451" s="21">
        <f>MAX(0,ROUNDDOWN(F2451-E2451-G2451-H2451,-3))</f>
        <v/>
      </c>
      <c r="M2451" s="21">
        <f>IF(J2451&lt;=0,0,ROUNDDOWN((J2451*LOOKUP(J2451,{0,1950001,3300001,6950001,9000001,18000001,40000001},{0.05,0.1,0.2,0.23,0.33,0.4,0.45})-LOOKUP(J2451,{0,1950001,3300001,6950001,9000001,18000001,40000001},{0,97500,427500,636000,1536000,2796000,4796000}))*1.021,-2))</f>
        <v/>
      </c>
      <c r="N2451" s="21">
        <f>IF(K2451&lt;=0,0,ROUNDDOWN((K2451*LOOKUP(K2451,{0,1950001,3300001,6950001,9000001,18000001,40000001},{0.05,0.1,0.2,0.23,0.33,0.4,0.45})-LOOKUP(K2451,{0,1950001,3300001,6950001,9000001,18000001,40000001},{0,97500,427500,636000,1536000,2796000,4796000}))*1.021,-2))</f>
        <v/>
      </c>
      <c r="O2451" s="21">
        <f>IF(L2451&lt;=0,0,ROUNDDOWN((L2451*LOOKUP(L2451,{0,1950001,3300001,6950001,9000001,18000001,40000001},{0.05,0.1,0.2,0.23,0.33,0.4,0.45})-LOOKUP(L2451,{0,1950001,3300001,6950001,9000001,18000001,40000001},{0,97500,427500,636000,1536000,2796000,4796000}))*1.021,-2))</f>
        <v/>
      </c>
      <c r="P2451" s="21">
        <f>MAX(0,ROUNDDOWN(F2451-E2451-430000,-3))</f>
        <v/>
      </c>
      <c r="Q2451" s="21">
        <f>MAX(0,ROUNDDOWN(F2451-E2451-430000-H2451,-3))</f>
        <v/>
      </c>
      <c r="R2451" s="21">
        <f>IF(F2451&lt;=450000,0,MAX(0,P2451*0.06-MIN(50000,P2451)*0.03))</f>
        <v/>
      </c>
      <c r="S2451" s="21">
        <f>IF(F2451&lt;=450000,0,MAX(0,P2451*0.04-MIN(50000,P2451)*0.02))</f>
        <v/>
      </c>
      <c r="T2451" s="21">
        <f>IF(F2451&lt;=450000,0,MAX(0,Q2451*0.06-MIN(50000,Q2451)*0.03))</f>
        <v/>
      </c>
      <c r="U2451" s="21">
        <f>IF(F2451&lt;=450000,0,MAX(0,Q2451*0.04-MIN(50000,Q2451)*0.02))</f>
        <v/>
      </c>
      <c r="V2451" s="21">
        <f>50000+MAX(0,G2451-480000)</f>
        <v/>
      </c>
      <c r="W2451" s="21">
        <f>P2451-V2451</f>
        <v/>
      </c>
      <c r="X2451" s="21">
        <f>Q2451-V2451</f>
        <v/>
      </c>
      <c r="Y2451" s="22">
        <f>IF(W2451&lt;0,0.9,LOOKUP(W2451,{0,1950001,3300001,6950001,9000001,18000001,40000001},{0.84895,0.7979,0.6958,0.66517,0.56307,0.4916,0.44055}))</f>
        <v/>
      </c>
      <c r="Z2451" s="22">
        <f>IF(X2451&lt;0,0.9,LOOKUP(X2451,{0,1950001,3300001,6950001,9000001,18000001,40000001},{0.84895,0.7979,0.6958,0.66517,0.56307,0.4916,0.44055}))</f>
        <v/>
      </c>
      <c r="AA2451" s="22">
        <f>IF(W2451&lt;0,0,CHOOSE(MATCH(W2451,{0,1950001,3300001,6950001,9000001},1),5.105/84.895,10.21/79.79,20.42/69.58,23.483/66.517,33.693/56.307))</f>
        <v/>
      </c>
      <c r="AB2451" s="21">
        <f>IF(C2451&lt;=2000,0,(MIN(C2451,ROUNDDOWN(F2451*0.3,0))-2000)*0.1)</f>
        <v/>
      </c>
      <c r="AC2451" s="21">
        <f>IF(C2451&lt;=2000,0,MIN((C2451-2000)*Y2451,(R2451+S2451)*0.2))</f>
        <v/>
      </c>
      <c r="AD2451" s="21">
        <f>IF(C2451&lt;=2000,0,MIN((C2451-2000)*Z2451,(T2451+U2451)*0.2))</f>
        <v/>
      </c>
      <c r="AE2451" s="21">
        <f>AC2451*AA2451</f>
        <v/>
      </c>
      <c r="AF2451" s="21">
        <f>ROUNDDOWN(R2451,-2)+ROUNDDOWN(S2451,-2)</f>
        <v/>
      </c>
      <c r="AG2451" s="21">
        <f>ROUNDDOWN(MAX(0,R2451-(AB2451+AC2451+AE2451)*0.6),-2)+ROUNDDOWN(MAX(0,S2451-(AB2451+AC2451+AE2451)*0.4),-2)</f>
        <v/>
      </c>
      <c r="AH2451" s="21">
        <f>ROUNDDOWN(MAX(0,T2451-(AB2451+AD2451)*0.6),-2)+ROUNDDOWN(MAX(0,U2451-(AB2451+AD2451)*0.4),-2)</f>
        <v/>
      </c>
      <c r="AI2451" s="21">
        <f>ROUNDDOWN(T2451,-2)+ROUNDDOWN(U2451,-2)</f>
        <v/>
      </c>
      <c r="AJ2451" s="21">
        <f>M2451+AF2451</f>
        <v/>
      </c>
      <c r="AK2451" s="21">
        <f>M2451+AG2451</f>
        <v/>
      </c>
      <c r="AL2451" s="21">
        <f>N2451+AH2451</f>
        <v/>
      </c>
      <c r="AM2451" s="21">
        <f>O2451+AI2451</f>
        <v/>
      </c>
      <c r="AN2451" s="21">
        <f>N2451+AI2451</f>
        <v/>
      </c>
      <c r="AO2451" s="21">
        <f>ROUNDDOWN((R2451+S2451)*0.2/Y2451+2000,0)</f>
        <v/>
      </c>
      <c r="AP2451" s="21">
        <f>ROUNDDOWN((T2451+U2451)*0.2/Z2451+2000,0)</f>
        <v/>
      </c>
      <c r="AQ2451" s="21">
        <f>AL2451-AK2451</f>
        <v/>
      </c>
      <c r="AR2451" s="21">
        <f>AM2451-AK2451</f>
        <v/>
      </c>
      <c r="AS2451" s="21">
        <f>AM2451-AL2451</f>
        <v/>
      </c>
      <c r="AT2451" s="21">
        <f>AK2451+C2451-AJ2451</f>
        <v/>
      </c>
      <c r="AU2451" s="21">
        <f>AL2451+C2451-AM2451</f>
        <v/>
      </c>
      <c r="AV2451" s="21">
        <f>AN2451+C2451-AM2451</f>
        <v/>
      </c>
    </row>
    <row r="2452">
      <c r="A2452" t="inlineStr">
        <is>
          <t>1万円刻み</t>
        </is>
      </c>
      <c r="B2452" s="21">
        <f>'5_1万円刻み'!$A$689</f>
        <v/>
      </c>
      <c r="C2452" s="21">
        <f>AO2452</f>
        <v/>
      </c>
      <c r="D2452" s="21" t="n">
        <v>0</v>
      </c>
      <c r="E2452" s="21">
        <f>ROUND(MIN(B2452/12,650000)*12*0.0915+MIN(B2452/12,1390000)*12*(0.0504+0)+B2452*0.005,0)</f>
        <v/>
      </c>
      <c r="F2452" s="21">
        <f>IF(B2452&lt;741000,0,IF(B2452&lt;2191000,B2452-740000,IF(B2452&lt;2193000,1451000,IF(B2452&lt;2196000,1453000,IF(B2452&lt;2200000,1456000,IF(B2452&lt;3600000,ROUND(ROUNDDOWN(B2452/4,-3)*2.8,0)-80000,IF(B2452&lt;6600000,ROUND(ROUNDDOWN(B2452/4,-3)*3.2,0)-440000,IF(B2452&lt;8500000,ROUNDDOWN(B2452*0.9,0)-1100000,B2452-1950000))))))))</f>
        <v/>
      </c>
      <c r="G2452" s="21">
        <f>IF(F2452&gt;23500000,NA(),IF(F2452&lt;=4890000,1040000,IF(F2452&lt;=6550000,670000,620000)))</f>
        <v/>
      </c>
      <c r="H2452" s="21">
        <f>IF(D2452&lt;=0,0,MAX(0,MIN(2000000,D2452-MIN(100000,ROUNDDOWN(F2452*0.05,0)))))</f>
        <v/>
      </c>
      <c r="I2452" s="21">
        <f>IF(C2452&lt;=2000,0,MIN(C2452,ROUNDDOWN(F2452*0.4,0))-2000)</f>
        <v/>
      </c>
      <c r="J2452" s="21">
        <f>MAX(0,ROUNDDOWN(F2452-E2452-G2452,-3))</f>
        <v/>
      </c>
      <c r="K2452" s="21">
        <f>MAX(0,ROUNDDOWN(F2452-E2452-G2452-H2452-I2452,-3))</f>
        <v/>
      </c>
      <c r="L2452" s="21">
        <f>MAX(0,ROUNDDOWN(F2452-E2452-G2452-H2452,-3))</f>
        <v/>
      </c>
      <c r="M2452" s="21">
        <f>IF(J2452&lt;=0,0,ROUNDDOWN((J2452*LOOKUP(J2452,{0,1950001,3300001,6950001,9000001,18000001,40000001},{0.05,0.1,0.2,0.23,0.33,0.4,0.45})-LOOKUP(J2452,{0,1950001,3300001,6950001,9000001,18000001,40000001},{0,97500,427500,636000,1536000,2796000,4796000}))*1.021,-2))</f>
        <v/>
      </c>
      <c r="N2452" s="21">
        <f>IF(K2452&lt;=0,0,ROUNDDOWN((K2452*LOOKUP(K2452,{0,1950001,3300001,6950001,9000001,18000001,40000001},{0.05,0.1,0.2,0.23,0.33,0.4,0.45})-LOOKUP(K2452,{0,1950001,3300001,6950001,9000001,18000001,40000001},{0,97500,427500,636000,1536000,2796000,4796000}))*1.021,-2))</f>
        <v/>
      </c>
      <c r="O2452" s="21">
        <f>IF(L2452&lt;=0,0,ROUNDDOWN((L2452*LOOKUP(L2452,{0,1950001,3300001,6950001,9000001,18000001,40000001},{0.05,0.1,0.2,0.23,0.33,0.4,0.45})-LOOKUP(L2452,{0,1950001,3300001,6950001,9000001,18000001,40000001},{0,97500,427500,636000,1536000,2796000,4796000}))*1.021,-2))</f>
        <v/>
      </c>
      <c r="P2452" s="21">
        <f>MAX(0,ROUNDDOWN(F2452-E2452-430000,-3))</f>
        <v/>
      </c>
      <c r="Q2452" s="21">
        <f>MAX(0,ROUNDDOWN(F2452-E2452-430000-H2452,-3))</f>
        <v/>
      </c>
      <c r="R2452" s="21">
        <f>IF(F2452&lt;=450000,0,MAX(0,P2452*0.06-MIN(50000,P2452)*0.03))</f>
        <v/>
      </c>
      <c r="S2452" s="21">
        <f>IF(F2452&lt;=450000,0,MAX(0,P2452*0.04-MIN(50000,P2452)*0.02))</f>
        <v/>
      </c>
      <c r="T2452" s="21">
        <f>IF(F2452&lt;=450000,0,MAX(0,Q2452*0.06-MIN(50000,Q2452)*0.03))</f>
        <v/>
      </c>
      <c r="U2452" s="21">
        <f>IF(F2452&lt;=450000,0,MAX(0,Q2452*0.04-MIN(50000,Q2452)*0.02))</f>
        <v/>
      </c>
      <c r="V2452" s="21">
        <f>50000+MAX(0,G2452-480000)</f>
        <v/>
      </c>
      <c r="W2452" s="21">
        <f>P2452-V2452</f>
        <v/>
      </c>
      <c r="X2452" s="21">
        <f>Q2452-V2452</f>
        <v/>
      </c>
      <c r="Y2452" s="22">
        <f>IF(W2452&lt;0,0.9,LOOKUP(W2452,{0,1950001,3300001,6950001,9000001,18000001,40000001},{0.84895,0.7979,0.6958,0.66517,0.56307,0.4916,0.44055}))</f>
        <v/>
      </c>
      <c r="Z2452" s="22">
        <f>IF(X2452&lt;0,0.9,LOOKUP(X2452,{0,1950001,3300001,6950001,9000001,18000001,40000001},{0.84895,0.7979,0.6958,0.66517,0.56307,0.4916,0.44055}))</f>
        <v/>
      </c>
      <c r="AA2452" s="22">
        <f>IF(W2452&lt;0,0,CHOOSE(MATCH(W2452,{0,1950001,3300001,6950001,9000001},1),5.105/84.895,10.21/79.79,20.42/69.58,23.483/66.517,33.693/56.307))</f>
        <v/>
      </c>
      <c r="AB2452" s="21">
        <f>IF(C2452&lt;=2000,0,(MIN(C2452,ROUNDDOWN(F2452*0.3,0))-2000)*0.1)</f>
        <v/>
      </c>
      <c r="AC2452" s="21">
        <f>IF(C2452&lt;=2000,0,MIN((C2452-2000)*Y2452,(R2452+S2452)*0.2))</f>
        <v/>
      </c>
      <c r="AD2452" s="21">
        <f>IF(C2452&lt;=2000,0,MIN((C2452-2000)*Z2452,(T2452+U2452)*0.2))</f>
        <v/>
      </c>
      <c r="AE2452" s="21">
        <f>AC2452*AA2452</f>
        <v/>
      </c>
      <c r="AF2452" s="21">
        <f>ROUNDDOWN(R2452,-2)+ROUNDDOWN(S2452,-2)</f>
        <v/>
      </c>
      <c r="AG2452" s="21">
        <f>ROUNDDOWN(MAX(0,R2452-(AB2452+AC2452+AE2452)*0.6),-2)+ROUNDDOWN(MAX(0,S2452-(AB2452+AC2452+AE2452)*0.4),-2)</f>
        <v/>
      </c>
      <c r="AH2452" s="21">
        <f>ROUNDDOWN(MAX(0,T2452-(AB2452+AD2452)*0.6),-2)+ROUNDDOWN(MAX(0,U2452-(AB2452+AD2452)*0.4),-2)</f>
        <v/>
      </c>
      <c r="AI2452" s="21">
        <f>ROUNDDOWN(T2452,-2)+ROUNDDOWN(U2452,-2)</f>
        <v/>
      </c>
      <c r="AJ2452" s="21">
        <f>M2452+AF2452</f>
        <v/>
      </c>
      <c r="AK2452" s="21">
        <f>M2452+AG2452</f>
        <v/>
      </c>
      <c r="AL2452" s="21">
        <f>N2452+AH2452</f>
        <v/>
      </c>
      <c r="AM2452" s="21">
        <f>O2452+AI2452</f>
        <v/>
      </c>
      <c r="AN2452" s="21">
        <f>N2452+AI2452</f>
        <v/>
      </c>
      <c r="AO2452" s="21">
        <f>ROUNDDOWN((R2452+S2452)*0.2/Y2452+2000,0)</f>
        <v/>
      </c>
      <c r="AP2452" s="21">
        <f>ROUNDDOWN((T2452+U2452)*0.2/Z2452+2000,0)</f>
        <v/>
      </c>
      <c r="AQ2452" s="21">
        <f>AL2452-AK2452</f>
        <v/>
      </c>
      <c r="AR2452" s="21">
        <f>AM2452-AK2452</f>
        <v/>
      </c>
      <c r="AS2452" s="21">
        <f>AM2452-AL2452</f>
        <v/>
      </c>
      <c r="AT2452" s="21">
        <f>AK2452+C2452-AJ2452</f>
        <v/>
      </c>
      <c r="AU2452" s="21">
        <f>AL2452+C2452-AM2452</f>
        <v/>
      </c>
      <c r="AV2452" s="21">
        <f>AN2452+C2452-AM2452</f>
        <v/>
      </c>
    </row>
    <row r="2453">
      <c r="A2453" t="inlineStr">
        <is>
          <t>1万円刻み</t>
        </is>
      </c>
      <c r="B2453" s="21">
        <f>'5_1万円刻み'!$A$690</f>
        <v/>
      </c>
      <c r="C2453" s="21">
        <f>AO2453</f>
        <v/>
      </c>
      <c r="D2453" s="21" t="n">
        <v>0</v>
      </c>
      <c r="E2453" s="21">
        <f>ROUND(MIN(B2453/12,650000)*12*0.0915+MIN(B2453/12,1390000)*12*(0.0504+0)+B2453*0.005,0)</f>
        <v/>
      </c>
      <c r="F2453" s="21">
        <f>IF(B2453&lt;741000,0,IF(B2453&lt;2191000,B2453-740000,IF(B2453&lt;2193000,1451000,IF(B2453&lt;2196000,1453000,IF(B2453&lt;2200000,1456000,IF(B2453&lt;3600000,ROUND(ROUNDDOWN(B2453/4,-3)*2.8,0)-80000,IF(B2453&lt;6600000,ROUND(ROUNDDOWN(B2453/4,-3)*3.2,0)-440000,IF(B2453&lt;8500000,ROUNDDOWN(B2453*0.9,0)-1100000,B2453-1950000))))))))</f>
        <v/>
      </c>
      <c r="G2453" s="21">
        <f>IF(F2453&gt;23500000,NA(),IF(F2453&lt;=4890000,1040000,IF(F2453&lt;=6550000,670000,620000)))</f>
        <v/>
      </c>
      <c r="H2453" s="21">
        <f>IF(D2453&lt;=0,0,MAX(0,MIN(2000000,D2453-MIN(100000,ROUNDDOWN(F2453*0.05,0)))))</f>
        <v/>
      </c>
      <c r="I2453" s="21">
        <f>IF(C2453&lt;=2000,0,MIN(C2453,ROUNDDOWN(F2453*0.4,0))-2000)</f>
        <v/>
      </c>
      <c r="J2453" s="21">
        <f>MAX(0,ROUNDDOWN(F2453-E2453-G2453,-3))</f>
        <v/>
      </c>
      <c r="K2453" s="21">
        <f>MAX(0,ROUNDDOWN(F2453-E2453-G2453-H2453-I2453,-3))</f>
        <v/>
      </c>
      <c r="L2453" s="21">
        <f>MAX(0,ROUNDDOWN(F2453-E2453-G2453-H2453,-3))</f>
        <v/>
      </c>
      <c r="M2453" s="21">
        <f>IF(J2453&lt;=0,0,ROUNDDOWN((J2453*LOOKUP(J2453,{0,1950001,3300001,6950001,9000001,18000001,40000001},{0.05,0.1,0.2,0.23,0.33,0.4,0.45})-LOOKUP(J2453,{0,1950001,3300001,6950001,9000001,18000001,40000001},{0,97500,427500,636000,1536000,2796000,4796000}))*1.021,-2))</f>
        <v/>
      </c>
      <c r="N2453" s="21">
        <f>IF(K2453&lt;=0,0,ROUNDDOWN((K2453*LOOKUP(K2453,{0,1950001,3300001,6950001,9000001,18000001,40000001},{0.05,0.1,0.2,0.23,0.33,0.4,0.45})-LOOKUP(K2453,{0,1950001,3300001,6950001,9000001,18000001,40000001},{0,97500,427500,636000,1536000,2796000,4796000}))*1.021,-2))</f>
        <v/>
      </c>
      <c r="O2453" s="21">
        <f>IF(L2453&lt;=0,0,ROUNDDOWN((L2453*LOOKUP(L2453,{0,1950001,3300001,6950001,9000001,18000001,40000001},{0.05,0.1,0.2,0.23,0.33,0.4,0.45})-LOOKUP(L2453,{0,1950001,3300001,6950001,9000001,18000001,40000001},{0,97500,427500,636000,1536000,2796000,4796000}))*1.021,-2))</f>
        <v/>
      </c>
      <c r="P2453" s="21">
        <f>MAX(0,ROUNDDOWN(F2453-E2453-430000,-3))</f>
        <v/>
      </c>
      <c r="Q2453" s="21">
        <f>MAX(0,ROUNDDOWN(F2453-E2453-430000-H2453,-3))</f>
        <v/>
      </c>
      <c r="R2453" s="21">
        <f>IF(F2453&lt;=450000,0,MAX(0,P2453*0.06-MIN(50000,P2453)*0.03))</f>
        <v/>
      </c>
      <c r="S2453" s="21">
        <f>IF(F2453&lt;=450000,0,MAX(0,P2453*0.04-MIN(50000,P2453)*0.02))</f>
        <v/>
      </c>
      <c r="T2453" s="21">
        <f>IF(F2453&lt;=450000,0,MAX(0,Q2453*0.06-MIN(50000,Q2453)*0.03))</f>
        <v/>
      </c>
      <c r="U2453" s="21">
        <f>IF(F2453&lt;=450000,0,MAX(0,Q2453*0.04-MIN(50000,Q2453)*0.02))</f>
        <v/>
      </c>
      <c r="V2453" s="21">
        <f>50000+MAX(0,G2453-480000)</f>
        <v/>
      </c>
      <c r="W2453" s="21">
        <f>P2453-V2453</f>
        <v/>
      </c>
      <c r="X2453" s="21">
        <f>Q2453-V2453</f>
        <v/>
      </c>
      <c r="Y2453" s="22">
        <f>IF(W2453&lt;0,0.9,LOOKUP(W2453,{0,1950001,3300001,6950001,9000001,18000001,40000001},{0.84895,0.7979,0.6958,0.66517,0.56307,0.4916,0.44055}))</f>
        <v/>
      </c>
      <c r="Z2453" s="22">
        <f>IF(X2453&lt;0,0.9,LOOKUP(X2453,{0,1950001,3300001,6950001,9000001,18000001,40000001},{0.84895,0.7979,0.6958,0.66517,0.56307,0.4916,0.44055}))</f>
        <v/>
      </c>
      <c r="AA2453" s="22">
        <f>IF(W2453&lt;0,0,CHOOSE(MATCH(W2453,{0,1950001,3300001,6950001,9000001},1),5.105/84.895,10.21/79.79,20.42/69.58,23.483/66.517,33.693/56.307))</f>
        <v/>
      </c>
      <c r="AB2453" s="21">
        <f>IF(C2453&lt;=2000,0,(MIN(C2453,ROUNDDOWN(F2453*0.3,0))-2000)*0.1)</f>
        <v/>
      </c>
      <c r="AC2453" s="21">
        <f>IF(C2453&lt;=2000,0,MIN((C2453-2000)*Y2453,(R2453+S2453)*0.2))</f>
        <v/>
      </c>
      <c r="AD2453" s="21">
        <f>IF(C2453&lt;=2000,0,MIN((C2453-2000)*Z2453,(T2453+U2453)*0.2))</f>
        <v/>
      </c>
      <c r="AE2453" s="21">
        <f>AC2453*AA2453</f>
        <v/>
      </c>
      <c r="AF2453" s="21">
        <f>ROUNDDOWN(R2453,-2)+ROUNDDOWN(S2453,-2)</f>
        <v/>
      </c>
      <c r="AG2453" s="21">
        <f>ROUNDDOWN(MAX(0,R2453-(AB2453+AC2453+AE2453)*0.6),-2)+ROUNDDOWN(MAX(0,S2453-(AB2453+AC2453+AE2453)*0.4),-2)</f>
        <v/>
      </c>
      <c r="AH2453" s="21">
        <f>ROUNDDOWN(MAX(0,T2453-(AB2453+AD2453)*0.6),-2)+ROUNDDOWN(MAX(0,U2453-(AB2453+AD2453)*0.4),-2)</f>
        <v/>
      </c>
      <c r="AI2453" s="21">
        <f>ROUNDDOWN(T2453,-2)+ROUNDDOWN(U2453,-2)</f>
        <v/>
      </c>
      <c r="AJ2453" s="21">
        <f>M2453+AF2453</f>
        <v/>
      </c>
      <c r="AK2453" s="21">
        <f>M2453+AG2453</f>
        <v/>
      </c>
      <c r="AL2453" s="21">
        <f>N2453+AH2453</f>
        <v/>
      </c>
      <c r="AM2453" s="21">
        <f>O2453+AI2453</f>
        <v/>
      </c>
      <c r="AN2453" s="21">
        <f>N2453+AI2453</f>
        <v/>
      </c>
      <c r="AO2453" s="21">
        <f>ROUNDDOWN((R2453+S2453)*0.2/Y2453+2000,0)</f>
        <v/>
      </c>
      <c r="AP2453" s="21">
        <f>ROUNDDOWN((T2453+U2453)*0.2/Z2453+2000,0)</f>
        <v/>
      </c>
      <c r="AQ2453" s="21">
        <f>AL2453-AK2453</f>
        <v/>
      </c>
      <c r="AR2453" s="21">
        <f>AM2453-AK2453</f>
        <v/>
      </c>
      <c r="AS2453" s="21">
        <f>AM2453-AL2453</f>
        <v/>
      </c>
      <c r="AT2453" s="21">
        <f>AK2453+C2453-AJ2453</f>
        <v/>
      </c>
      <c r="AU2453" s="21">
        <f>AL2453+C2453-AM2453</f>
        <v/>
      </c>
      <c r="AV2453" s="21">
        <f>AN2453+C2453-AM2453</f>
        <v/>
      </c>
    </row>
    <row r="2454">
      <c r="A2454" t="inlineStr">
        <is>
          <t>1万円刻み</t>
        </is>
      </c>
      <c r="B2454" s="21">
        <f>'5_1万円刻み'!$A$691</f>
        <v/>
      </c>
      <c r="C2454" s="21">
        <f>AO2454</f>
        <v/>
      </c>
      <c r="D2454" s="21" t="n">
        <v>0</v>
      </c>
      <c r="E2454" s="21">
        <f>ROUND(MIN(B2454/12,650000)*12*0.0915+MIN(B2454/12,1390000)*12*(0.0504+0)+B2454*0.005,0)</f>
        <v/>
      </c>
      <c r="F2454" s="21">
        <f>IF(B2454&lt;741000,0,IF(B2454&lt;2191000,B2454-740000,IF(B2454&lt;2193000,1451000,IF(B2454&lt;2196000,1453000,IF(B2454&lt;2200000,1456000,IF(B2454&lt;3600000,ROUND(ROUNDDOWN(B2454/4,-3)*2.8,0)-80000,IF(B2454&lt;6600000,ROUND(ROUNDDOWN(B2454/4,-3)*3.2,0)-440000,IF(B2454&lt;8500000,ROUNDDOWN(B2454*0.9,0)-1100000,B2454-1950000))))))))</f>
        <v/>
      </c>
      <c r="G2454" s="21">
        <f>IF(F2454&gt;23500000,NA(),IF(F2454&lt;=4890000,1040000,IF(F2454&lt;=6550000,670000,620000)))</f>
        <v/>
      </c>
      <c r="H2454" s="21">
        <f>IF(D2454&lt;=0,0,MAX(0,MIN(2000000,D2454-MIN(100000,ROUNDDOWN(F2454*0.05,0)))))</f>
        <v/>
      </c>
      <c r="I2454" s="21">
        <f>IF(C2454&lt;=2000,0,MIN(C2454,ROUNDDOWN(F2454*0.4,0))-2000)</f>
        <v/>
      </c>
      <c r="J2454" s="21">
        <f>MAX(0,ROUNDDOWN(F2454-E2454-G2454,-3))</f>
        <v/>
      </c>
      <c r="K2454" s="21">
        <f>MAX(0,ROUNDDOWN(F2454-E2454-G2454-H2454-I2454,-3))</f>
        <v/>
      </c>
      <c r="L2454" s="21">
        <f>MAX(0,ROUNDDOWN(F2454-E2454-G2454-H2454,-3))</f>
        <v/>
      </c>
      <c r="M2454" s="21">
        <f>IF(J2454&lt;=0,0,ROUNDDOWN((J2454*LOOKUP(J2454,{0,1950001,3300001,6950001,9000001,18000001,40000001},{0.05,0.1,0.2,0.23,0.33,0.4,0.45})-LOOKUP(J2454,{0,1950001,3300001,6950001,9000001,18000001,40000001},{0,97500,427500,636000,1536000,2796000,4796000}))*1.021,-2))</f>
        <v/>
      </c>
      <c r="N2454" s="21">
        <f>IF(K2454&lt;=0,0,ROUNDDOWN((K2454*LOOKUP(K2454,{0,1950001,3300001,6950001,9000001,18000001,40000001},{0.05,0.1,0.2,0.23,0.33,0.4,0.45})-LOOKUP(K2454,{0,1950001,3300001,6950001,9000001,18000001,40000001},{0,97500,427500,636000,1536000,2796000,4796000}))*1.021,-2))</f>
        <v/>
      </c>
      <c r="O2454" s="21">
        <f>IF(L2454&lt;=0,0,ROUNDDOWN((L2454*LOOKUP(L2454,{0,1950001,3300001,6950001,9000001,18000001,40000001},{0.05,0.1,0.2,0.23,0.33,0.4,0.45})-LOOKUP(L2454,{0,1950001,3300001,6950001,9000001,18000001,40000001},{0,97500,427500,636000,1536000,2796000,4796000}))*1.021,-2))</f>
        <v/>
      </c>
      <c r="P2454" s="21">
        <f>MAX(0,ROUNDDOWN(F2454-E2454-430000,-3))</f>
        <v/>
      </c>
      <c r="Q2454" s="21">
        <f>MAX(0,ROUNDDOWN(F2454-E2454-430000-H2454,-3))</f>
        <v/>
      </c>
      <c r="R2454" s="21">
        <f>IF(F2454&lt;=450000,0,MAX(0,P2454*0.06-MIN(50000,P2454)*0.03))</f>
        <v/>
      </c>
      <c r="S2454" s="21">
        <f>IF(F2454&lt;=450000,0,MAX(0,P2454*0.04-MIN(50000,P2454)*0.02))</f>
        <v/>
      </c>
      <c r="T2454" s="21">
        <f>IF(F2454&lt;=450000,0,MAX(0,Q2454*0.06-MIN(50000,Q2454)*0.03))</f>
        <v/>
      </c>
      <c r="U2454" s="21">
        <f>IF(F2454&lt;=450000,0,MAX(0,Q2454*0.04-MIN(50000,Q2454)*0.02))</f>
        <v/>
      </c>
      <c r="V2454" s="21">
        <f>50000+MAX(0,G2454-480000)</f>
        <v/>
      </c>
      <c r="W2454" s="21">
        <f>P2454-V2454</f>
        <v/>
      </c>
      <c r="X2454" s="21">
        <f>Q2454-V2454</f>
        <v/>
      </c>
      <c r="Y2454" s="22">
        <f>IF(W2454&lt;0,0.9,LOOKUP(W2454,{0,1950001,3300001,6950001,9000001,18000001,40000001},{0.84895,0.7979,0.6958,0.66517,0.56307,0.4916,0.44055}))</f>
        <v/>
      </c>
      <c r="Z2454" s="22">
        <f>IF(X2454&lt;0,0.9,LOOKUP(X2454,{0,1950001,3300001,6950001,9000001,18000001,40000001},{0.84895,0.7979,0.6958,0.66517,0.56307,0.4916,0.44055}))</f>
        <v/>
      </c>
      <c r="AA2454" s="22">
        <f>IF(W2454&lt;0,0,CHOOSE(MATCH(W2454,{0,1950001,3300001,6950001,9000001},1),5.105/84.895,10.21/79.79,20.42/69.58,23.483/66.517,33.693/56.307))</f>
        <v/>
      </c>
      <c r="AB2454" s="21">
        <f>IF(C2454&lt;=2000,0,(MIN(C2454,ROUNDDOWN(F2454*0.3,0))-2000)*0.1)</f>
        <v/>
      </c>
      <c r="AC2454" s="21">
        <f>IF(C2454&lt;=2000,0,MIN((C2454-2000)*Y2454,(R2454+S2454)*0.2))</f>
        <v/>
      </c>
      <c r="AD2454" s="21">
        <f>IF(C2454&lt;=2000,0,MIN((C2454-2000)*Z2454,(T2454+U2454)*0.2))</f>
        <v/>
      </c>
      <c r="AE2454" s="21">
        <f>AC2454*AA2454</f>
        <v/>
      </c>
      <c r="AF2454" s="21">
        <f>ROUNDDOWN(R2454,-2)+ROUNDDOWN(S2454,-2)</f>
        <v/>
      </c>
      <c r="AG2454" s="21">
        <f>ROUNDDOWN(MAX(0,R2454-(AB2454+AC2454+AE2454)*0.6),-2)+ROUNDDOWN(MAX(0,S2454-(AB2454+AC2454+AE2454)*0.4),-2)</f>
        <v/>
      </c>
      <c r="AH2454" s="21">
        <f>ROUNDDOWN(MAX(0,T2454-(AB2454+AD2454)*0.6),-2)+ROUNDDOWN(MAX(0,U2454-(AB2454+AD2454)*0.4),-2)</f>
        <v/>
      </c>
      <c r="AI2454" s="21">
        <f>ROUNDDOWN(T2454,-2)+ROUNDDOWN(U2454,-2)</f>
        <v/>
      </c>
      <c r="AJ2454" s="21">
        <f>M2454+AF2454</f>
        <v/>
      </c>
      <c r="AK2454" s="21">
        <f>M2454+AG2454</f>
        <v/>
      </c>
      <c r="AL2454" s="21">
        <f>N2454+AH2454</f>
        <v/>
      </c>
      <c r="AM2454" s="21">
        <f>O2454+AI2454</f>
        <v/>
      </c>
      <c r="AN2454" s="21">
        <f>N2454+AI2454</f>
        <v/>
      </c>
      <c r="AO2454" s="21">
        <f>ROUNDDOWN((R2454+S2454)*0.2/Y2454+2000,0)</f>
        <v/>
      </c>
      <c r="AP2454" s="21">
        <f>ROUNDDOWN((T2454+U2454)*0.2/Z2454+2000,0)</f>
        <v/>
      </c>
      <c r="AQ2454" s="21">
        <f>AL2454-AK2454</f>
        <v/>
      </c>
      <c r="AR2454" s="21">
        <f>AM2454-AK2454</f>
        <v/>
      </c>
      <c r="AS2454" s="21">
        <f>AM2454-AL2454</f>
        <v/>
      </c>
      <c r="AT2454" s="21">
        <f>AK2454+C2454-AJ2454</f>
        <v/>
      </c>
      <c r="AU2454" s="21">
        <f>AL2454+C2454-AM2454</f>
        <v/>
      </c>
      <c r="AV2454" s="21">
        <f>AN2454+C2454-AM2454</f>
        <v/>
      </c>
    </row>
    <row r="2455">
      <c r="A2455" t="inlineStr">
        <is>
          <t>1万円刻み</t>
        </is>
      </c>
      <c r="B2455" s="21">
        <f>'5_1万円刻み'!$A$692</f>
        <v/>
      </c>
      <c r="C2455" s="21">
        <f>AO2455</f>
        <v/>
      </c>
      <c r="D2455" s="21" t="n">
        <v>0</v>
      </c>
      <c r="E2455" s="21">
        <f>ROUND(MIN(B2455/12,650000)*12*0.0915+MIN(B2455/12,1390000)*12*(0.0504+0)+B2455*0.005,0)</f>
        <v/>
      </c>
      <c r="F2455" s="21">
        <f>IF(B2455&lt;741000,0,IF(B2455&lt;2191000,B2455-740000,IF(B2455&lt;2193000,1451000,IF(B2455&lt;2196000,1453000,IF(B2455&lt;2200000,1456000,IF(B2455&lt;3600000,ROUND(ROUNDDOWN(B2455/4,-3)*2.8,0)-80000,IF(B2455&lt;6600000,ROUND(ROUNDDOWN(B2455/4,-3)*3.2,0)-440000,IF(B2455&lt;8500000,ROUNDDOWN(B2455*0.9,0)-1100000,B2455-1950000))))))))</f>
        <v/>
      </c>
      <c r="G2455" s="21">
        <f>IF(F2455&gt;23500000,NA(),IF(F2455&lt;=4890000,1040000,IF(F2455&lt;=6550000,670000,620000)))</f>
        <v/>
      </c>
      <c r="H2455" s="21">
        <f>IF(D2455&lt;=0,0,MAX(0,MIN(2000000,D2455-MIN(100000,ROUNDDOWN(F2455*0.05,0)))))</f>
        <v/>
      </c>
      <c r="I2455" s="21">
        <f>IF(C2455&lt;=2000,0,MIN(C2455,ROUNDDOWN(F2455*0.4,0))-2000)</f>
        <v/>
      </c>
      <c r="J2455" s="21">
        <f>MAX(0,ROUNDDOWN(F2455-E2455-G2455,-3))</f>
        <v/>
      </c>
      <c r="K2455" s="21">
        <f>MAX(0,ROUNDDOWN(F2455-E2455-G2455-H2455-I2455,-3))</f>
        <v/>
      </c>
      <c r="L2455" s="21">
        <f>MAX(0,ROUNDDOWN(F2455-E2455-G2455-H2455,-3))</f>
        <v/>
      </c>
      <c r="M2455" s="21">
        <f>IF(J2455&lt;=0,0,ROUNDDOWN((J2455*LOOKUP(J2455,{0,1950001,3300001,6950001,9000001,18000001,40000001},{0.05,0.1,0.2,0.23,0.33,0.4,0.45})-LOOKUP(J2455,{0,1950001,3300001,6950001,9000001,18000001,40000001},{0,97500,427500,636000,1536000,2796000,4796000}))*1.021,-2))</f>
        <v/>
      </c>
      <c r="N2455" s="21">
        <f>IF(K2455&lt;=0,0,ROUNDDOWN((K2455*LOOKUP(K2455,{0,1950001,3300001,6950001,9000001,18000001,40000001},{0.05,0.1,0.2,0.23,0.33,0.4,0.45})-LOOKUP(K2455,{0,1950001,3300001,6950001,9000001,18000001,40000001},{0,97500,427500,636000,1536000,2796000,4796000}))*1.021,-2))</f>
        <v/>
      </c>
      <c r="O2455" s="21">
        <f>IF(L2455&lt;=0,0,ROUNDDOWN((L2455*LOOKUP(L2455,{0,1950001,3300001,6950001,9000001,18000001,40000001},{0.05,0.1,0.2,0.23,0.33,0.4,0.45})-LOOKUP(L2455,{0,1950001,3300001,6950001,9000001,18000001,40000001},{0,97500,427500,636000,1536000,2796000,4796000}))*1.021,-2))</f>
        <v/>
      </c>
      <c r="P2455" s="21">
        <f>MAX(0,ROUNDDOWN(F2455-E2455-430000,-3))</f>
        <v/>
      </c>
      <c r="Q2455" s="21">
        <f>MAX(0,ROUNDDOWN(F2455-E2455-430000-H2455,-3))</f>
        <v/>
      </c>
      <c r="R2455" s="21">
        <f>IF(F2455&lt;=450000,0,MAX(0,P2455*0.06-MIN(50000,P2455)*0.03))</f>
        <v/>
      </c>
      <c r="S2455" s="21">
        <f>IF(F2455&lt;=450000,0,MAX(0,P2455*0.04-MIN(50000,P2455)*0.02))</f>
        <v/>
      </c>
      <c r="T2455" s="21">
        <f>IF(F2455&lt;=450000,0,MAX(0,Q2455*0.06-MIN(50000,Q2455)*0.03))</f>
        <v/>
      </c>
      <c r="U2455" s="21">
        <f>IF(F2455&lt;=450000,0,MAX(0,Q2455*0.04-MIN(50000,Q2455)*0.02))</f>
        <v/>
      </c>
      <c r="V2455" s="21">
        <f>50000+MAX(0,G2455-480000)</f>
        <v/>
      </c>
      <c r="W2455" s="21">
        <f>P2455-V2455</f>
        <v/>
      </c>
      <c r="X2455" s="21">
        <f>Q2455-V2455</f>
        <v/>
      </c>
      <c r="Y2455" s="22">
        <f>IF(W2455&lt;0,0.9,LOOKUP(W2455,{0,1950001,3300001,6950001,9000001,18000001,40000001},{0.84895,0.7979,0.6958,0.66517,0.56307,0.4916,0.44055}))</f>
        <v/>
      </c>
      <c r="Z2455" s="22">
        <f>IF(X2455&lt;0,0.9,LOOKUP(X2455,{0,1950001,3300001,6950001,9000001,18000001,40000001},{0.84895,0.7979,0.6958,0.66517,0.56307,0.4916,0.44055}))</f>
        <v/>
      </c>
      <c r="AA2455" s="22">
        <f>IF(W2455&lt;0,0,CHOOSE(MATCH(W2455,{0,1950001,3300001,6950001,9000001},1),5.105/84.895,10.21/79.79,20.42/69.58,23.483/66.517,33.693/56.307))</f>
        <v/>
      </c>
      <c r="AB2455" s="21">
        <f>IF(C2455&lt;=2000,0,(MIN(C2455,ROUNDDOWN(F2455*0.3,0))-2000)*0.1)</f>
        <v/>
      </c>
      <c r="AC2455" s="21">
        <f>IF(C2455&lt;=2000,0,MIN((C2455-2000)*Y2455,(R2455+S2455)*0.2))</f>
        <v/>
      </c>
      <c r="AD2455" s="21">
        <f>IF(C2455&lt;=2000,0,MIN((C2455-2000)*Z2455,(T2455+U2455)*0.2))</f>
        <v/>
      </c>
      <c r="AE2455" s="21">
        <f>AC2455*AA2455</f>
        <v/>
      </c>
      <c r="AF2455" s="21">
        <f>ROUNDDOWN(R2455,-2)+ROUNDDOWN(S2455,-2)</f>
        <v/>
      </c>
      <c r="AG2455" s="21">
        <f>ROUNDDOWN(MAX(0,R2455-(AB2455+AC2455+AE2455)*0.6),-2)+ROUNDDOWN(MAX(0,S2455-(AB2455+AC2455+AE2455)*0.4),-2)</f>
        <v/>
      </c>
      <c r="AH2455" s="21">
        <f>ROUNDDOWN(MAX(0,T2455-(AB2455+AD2455)*0.6),-2)+ROUNDDOWN(MAX(0,U2455-(AB2455+AD2455)*0.4),-2)</f>
        <v/>
      </c>
      <c r="AI2455" s="21">
        <f>ROUNDDOWN(T2455,-2)+ROUNDDOWN(U2455,-2)</f>
        <v/>
      </c>
      <c r="AJ2455" s="21">
        <f>M2455+AF2455</f>
        <v/>
      </c>
      <c r="AK2455" s="21">
        <f>M2455+AG2455</f>
        <v/>
      </c>
      <c r="AL2455" s="21">
        <f>N2455+AH2455</f>
        <v/>
      </c>
      <c r="AM2455" s="21">
        <f>O2455+AI2455</f>
        <v/>
      </c>
      <c r="AN2455" s="21">
        <f>N2455+AI2455</f>
        <v/>
      </c>
      <c r="AO2455" s="21">
        <f>ROUNDDOWN((R2455+S2455)*0.2/Y2455+2000,0)</f>
        <v/>
      </c>
      <c r="AP2455" s="21">
        <f>ROUNDDOWN((T2455+U2455)*0.2/Z2455+2000,0)</f>
        <v/>
      </c>
      <c r="AQ2455" s="21">
        <f>AL2455-AK2455</f>
        <v/>
      </c>
      <c r="AR2455" s="21">
        <f>AM2455-AK2455</f>
        <v/>
      </c>
      <c r="AS2455" s="21">
        <f>AM2455-AL2455</f>
        <v/>
      </c>
      <c r="AT2455" s="21">
        <f>AK2455+C2455-AJ2455</f>
        <v/>
      </c>
      <c r="AU2455" s="21">
        <f>AL2455+C2455-AM2455</f>
        <v/>
      </c>
      <c r="AV2455" s="21">
        <f>AN2455+C2455-AM2455</f>
        <v/>
      </c>
    </row>
    <row r="2456">
      <c r="A2456" t="inlineStr">
        <is>
          <t>1万円刻み</t>
        </is>
      </c>
      <c r="B2456" s="21">
        <f>'5_1万円刻み'!$A$693</f>
        <v/>
      </c>
      <c r="C2456" s="21">
        <f>AO2456</f>
        <v/>
      </c>
      <c r="D2456" s="21" t="n">
        <v>0</v>
      </c>
      <c r="E2456" s="21">
        <f>ROUND(MIN(B2456/12,650000)*12*0.0915+MIN(B2456/12,1390000)*12*(0.0504+0)+B2456*0.005,0)</f>
        <v/>
      </c>
      <c r="F2456" s="21">
        <f>IF(B2456&lt;741000,0,IF(B2456&lt;2191000,B2456-740000,IF(B2456&lt;2193000,1451000,IF(B2456&lt;2196000,1453000,IF(B2456&lt;2200000,1456000,IF(B2456&lt;3600000,ROUND(ROUNDDOWN(B2456/4,-3)*2.8,0)-80000,IF(B2456&lt;6600000,ROUND(ROUNDDOWN(B2456/4,-3)*3.2,0)-440000,IF(B2456&lt;8500000,ROUNDDOWN(B2456*0.9,0)-1100000,B2456-1950000))))))))</f>
        <v/>
      </c>
      <c r="G2456" s="21">
        <f>IF(F2456&gt;23500000,NA(),IF(F2456&lt;=4890000,1040000,IF(F2456&lt;=6550000,670000,620000)))</f>
        <v/>
      </c>
      <c r="H2456" s="21">
        <f>IF(D2456&lt;=0,0,MAX(0,MIN(2000000,D2456-MIN(100000,ROUNDDOWN(F2456*0.05,0)))))</f>
        <v/>
      </c>
      <c r="I2456" s="21">
        <f>IF(C2456&lt;=2000,0,MIN(C2456,ROUNDDOWN(F2456*0.4,0))-2000)</f>
        <v/>
      </c>
      <c r="J2456" s="21">
        <f>MAX(0,ROUNDDOWN(F2456-E2456-G2456,-3))</f>
        <v/>
      </c>
      <c r="K2456" s="21">
        <f>MAX(0,ROUNDDOWN(F2456-E2456-G2456-H2456-I2456,-3))</f>
        <v/>
      </c>
      <c r="L2456" s="21">
        <f>MAX(0,ROUNDDOWN(F2456-E2456-G2456-H2456,-3))</f>
        <v/>
      </c>
      <c r="M2456" s="21">
        <f>IF(J2456&lt;=0,0,ROUNDDOWN((J2456*LOOKUP(J2456,{0,1950001,3300001,6950001,9000001,18000001,40000001},{0.05,0.1,0.2,0.23,0.33,0.4,0.45})-LOOKUP(J2456,{0,1950001,3300001,6950001,9000001,18000001,40000001},{0,97500,427500,636000,1536000,2796000,4796000}))*1.021,-2))</f>
        <v/>
      </c>
      <c r="N2456" s="21">
        <f>IF(K2456&lt;=0,0,ROUNDDOWN((K2456*LOOKUP(K2456,{0,1950001,3300001,6950001,9000001,18000001,40000001},{0.05,0.1,0.2,0.23,0.33,0.4,0.45})-LOOKUP(K2456,{0,1950001,3300001,6950001,9000001,18000001,40000001},{0,97500,427500,636000,1536000,2796000,4796000}))*1.021,-2))</f>
        <v/>
      </c>
      <c r="O2456" s="21">
        <f>IF(L2456&lt;=0,0,ROUNDDOWN((L2456*LOOKUP(L2456,{0,1950001,3300001,6950001,9000001,18000001,40000001},{0.05,0.1,0.2,0.23,0.33,0.4,0.45})-LOOKUP(L2456,{0,1950001,3300001,6950001,9000001,18000001,40000001},{0,97500,427500,636000,1536000,2796000,4796000}))*1.021,-2))</f>
        <v/>
      </c>
      <c r="P2456" s="21">
        <f>MAX(0,ROUNDDOWN(F2456-E2456-430000,-3))</f>
        <v/>
      </c>
      <c r="Q2456" s="21">
        <f>MAX(0,ROUNDDOWN(F2456-E2456-430000-H2456,-3))</f>
        <v/>
      </c>
      <c r="R2456" s="21">
        <f>IF(F2456&lt;=450000,0,MAX(0,P2456*0.06-MIN(50000,P2456)*0.03))</f>
        <v/>
      </c>
      <c r="S2456" s="21">
        <f>IF(F2456&lt;=450000,0,MAX(0,P2456*0.04-MIN(50000,P2456)*0.02))</f>
        <v/>
      </c>
      <c r="T2456" s="21">
        <f>IF(F2456&lt;=450000,0,MAX(0,Q2456*0.06-MIN(50000,Q2456)*0.03))</f>
        <v/>
      </c>
      <c r="U2456" s="21">
        <f>IF(F2456&lt;=450000,0,MAX(0,Q2456*0.04-MIN(50000,Q2456)*0.02))</f>
        <v/>
      </c>
      <c r="V2456" s="21">
        <f>50000+MAX(0,G2456-480000)</f>
        <v/>
      </c>
      <c r="W2456" s="21">
        <f>P2456-V2456</f>
        <v/>
      </c>
      <c r="X2456" s="21">
        <f>Q2456-V2456</f>
        <v/>
      </c>
      <c r="Y2456" s="22">
        <f>IF(W2456&lt;0,0.9,LOOKUP(W2456,{0,1950001,3300001,6950001,9000001,18000001,40000001},{0.84895,0.7979,0.6958,0.66517,0.56307,0.4916,0.44055}))</f>
        <v/>
      </c>
      <c r="Z2456" s="22">
        <f>IF(X2456&lt;0,0.9,LOOKUP(X2456,{0,1950001,3300001,6950001,9000001,18000001,40000001},{0.84895,0.7979,0.6958,0.66517,0.56307,0.4916,0.44055}))</f>
        <v/>
      </c>
      <c r="AA2456" s="22">
        <f>IF(W2456&lt;0,0,CHOOSE(MATCH(W2456,{0,1950001,3300001,6950001,9000001},1),5.105/84.895,10.21/79.79,20.42/69.58,23.483/66.517,33.693/56.307))</f>
        <v/>
      </c>
      <c r="AB2456" s="21">
        <f>IF(C2456&lt;=2000,0,(MIN(C2456,ROUNDDOWN(F2456*0.3,0))-2000)*0.1)</f>
        <v/>
      </c>
      <c r="AC2456" s="21">
        <f>IF(C2456&lt;=2000,0,MIN((C2456-2000)*Y2456,(R2456+S2456)*0.2))</f>
        <v/>
      </c>
      <c r="AD2456" s="21">
        <f>IF(C2456&lt;=2000,0,MIN((C2456-2000)*Z2456,(T2456+U2456)*0.2))</f>
        <v/>
      </c>
      <c r="AE2456" s="21">
        <f>AC2456*AA2456</f>
        <v/>
      </c>
      <c r="AF2456" s="21">
        <f>ROUNDDOWN(R2456,-2)+ROUNDDOWN(S2456,-2)</f>
        <v/>
      </c>
      <c r="AG2456" s="21">
        <f>ROUNDDOWN(MAX(0,R2456-(AB2456+AC2456+AE2456)*0.6),-2)+ROUNDDOWN(MAX(0,S2456-(AB2456+AC2456+AE2456)*0.4),-2)</f>
        <v/>
      </c>
      <c r="AH2456" s="21">
        <f>ROUNDDOWN(MAX(0,T2456-(AB2456+AD2456)*0.6),-2)+ROUNDDOWN(MAX(0,U2456-(AB2456+AD2456)*0.4),-2)</f>
        <v/>
      </c>
      <c r="AI2456" s="21">
        <f>ROUNDDOWN(T2456,-2)+ROUNDDOWN(U2456,-2)</f>
        <v/>
      </c>
      <c r="AJ2456" s="21">
        <f>M2456+AF2456</f>
        <v/>
      </c>
      <c r="AK2456" s="21">
        <f>M2456+AG2456</f>
        <v/>
      </c>
      <c r="AL2456" s="21">
        <f>N2456+AH2456</f>
        <v/>
      </c>
      <c r="AM2456" s="21">
        <f>O2456+AI2456</f>
        <v/>
      </c>
      <c r="AN2456" s="21">
        <f>N2456+AI2456</f>
        <v/>
      </c>
      <c r="AO2456" s="21">
        <f>ROUNDDOWN((R2456+S2456)*0.2/Y2456+2000,0)</f>
        <v/>
      </c>
      <c r="AP2456" s="21">
        <f>ROUNDDOWN((T2456+U2456)*0.2/Z2456+2000,0)</f>
        <v/>
      </c>
      <c r="AQ2456" s="21">
        <f>AL2456-AK2456</f>
        <v/>
      </c>
      <c r="AR2456" s="21">
        <f>AM2456-AK2456</f>
        <v/>
      </c>
      <c r="AS2456" s="21">
        <f>AM2456-AL2456</f>
        <v/>
      </c>
      <c r="AT2456" s="21">
        <f>AK2456+C2456-AJ2456</f>
        <v/>
      </c>
      <c r="AU2456" s="21">
        <f>AL2456+C2456-AM2456</f>
        <v/>
      </c>
      <c r="AV2456" s="21">
        <f>AN2456+C2456-AM2456</f>
        <v/>
      </c>
    </row>
    <row r="2457">
      <c r="A2457" t="inlineStr">
        <is>
          <t>1万円刻み</t>
        </is>
      </c>
      <c r="B2457" s="21">
        <f>'5_1万円刻み'!$A$694</f>
        <v/>
      </c>
      <c r="C2457" s="21">
        <f>AO2457</f>
        <v/>
      </c>
      <c r="D2457" s="21" t="n">
        <v>0</v>
      </c>
      <c r="E2457" s="21">
        <f>ROUND(MIN(B2457/12,650000)*12*0.0915+MIN(B2457/12,1390000)*12*(0.0504+0)+B2457*0.005,0)</f>
        <v/>
      </c>
      <c r="F2457" s="21">
        <f>IF(B2457&lt;741000,0,IF(B2457&lt;2191000,B2457-740000,IF(B2457&lt;2193000,1451000,IF(B2457&lt;2196000,1453000,IF(B2457&lt;2200000,1456000,IF(B2457&lt;3600000,ROUND(ROUNDDOWN(B2457/4,-3)*2.8,0)-80000,IF(B2457&lt;6600000,ROUND(ROUNDDOWN(B2457/4,-3)*3.2,0)-440000,IF(B2457&lt;8500000,ROUNDDOWN(B2457*0.9,0)-1100000,B2457-1950000))))))))</f>
        <v/>
      </c>
      <c r="G2457" s="21">
        <f>IF(F2457&gt;23500000,NA(),IF(F2457&lt;=4890000,1040000,IF(F2457&lt;=6550000,670000,620000)))</f>
        <v/>
      </c>
      <c r="H2457" s="21">
        <f>IF(D2457&lt;=0,0,MAX(0,MIN(2000000,D2457-MIN(100000,ROUNDDOWN(F2457*0.05,0)))))</f>
        <v/>
      </c>
      <c r="I2457" s="21">
        <f>IF(C2457&lt;=2000,0,MIN(C2457,ROUNDDOWN(F2457*0.4,0))-2000)</f>
        <v/>
      </c>
      <c r="J2457" s="21">
        <f>MAX(0,ROUNDDOWN(F2457-E2457-G2457,-3))</f>
        <v/>
      </c>
      <c r="K2457" s="21">
        <f>MAX(0,ROUNDDOWN(F2457-E2457-G2457-H2457-I2457,-3))</f>
        <v/>
      </c>
      <c r="L2457" s="21">
        <f>MAX(0,ROUNDDOWN(F2457-E2457-G2457-H2457,-3))</f>
        <v/>
      </c>
      <c r="M2457" s="21">
        <f>IF(J2457&lt;=0,0,ROUNDDOWN((J2457*LOOKUP(J2457,{0,1950001,3300001,6950001,9000001,18000001,40000001},{0.05,0.1,0.2,0.23,0.33,0.4,0.45})-LOOKUP(J2457,{0,1950001,3300001,6950001,9000001,18000001,40000001},{0,97500,427500,636000,1536000,2796000,4796000}))*1.021,-2))</f>
        <v/>
      </c>
      <c r="N2457" s="21">
        <f>IF(K2457&lt;=0,0,ROUNDDOWN((K2457*LOOKUP(K2457,{0,1950001,3300001,6950001,9000001,18000001,40000001},{0.05,0.1,0.2,0.23,0.33,0.4,0.45})-LOOKUP(K2457,{0,1950001,3300001,6950001,9000001,18000001,40000001},{0,97500,427500,636000,1536000,2796000,4796000}))*1.021,-2))</f>
        <v/>
      </c>
      <c r="O2457" s="21">
        <f>IF(L2457&lt;=0,0,ROUNDDOWN((L2457*LOOKUP(L2457,{0,1950001,3300001,6950001,9000001,18000001,40000001},{0.05,0.1,0.2,0.23,0.33,0.4,0.45})-LOOKUP(L2457,{0,1950001,3300001,6950001,9000001,18000001,40000001},{0,97500,427500,636000,1536000,2796000,4796000}))*1.021,-2))</f>
        <v/>
      </c>
      <c r="P2457" s="21">
        <f>MAX(0,ROUNDDOWN(F2457-E2457-430000,-3))</f>
        <v/>
      </c>
      <c r="Q2457" s="21">
        <f>MAX(0,ROUNDDOWN(F2457-E2457-430000-H2457,-3))</f>
        <v/>
      </c>
      <c r="R2457" s="21">
        <f>IF(F2457&lt;=450000,0,MAX(0,P2457*0.06-MIN(50000,P2457)*0.03))</f>
        <v/>
      </c>
      <c r="S2457" s="21">
        <f>IF(F2457&lt;=450000,0,MAX(0,P2457*0.04-MIN(50000,P2457)*0.02))</f>
        <v/>
      </c>
      <c r="T2457" s="21">
        <f>IF(F2457&lt;=450000,0,MAX(0,Q2457*0.06-MIN(50000,Q2457)*0.03))</f>
        <v/>
      </c>
      <c r="U2457" s="21">
        <f>IF(F2457&lt;=450000,0,MAX(0,Q2457*0.04-MIN(50000,Q2457)*0.02))</f>
        <v/>
      </c>
      <c r="V2457" s="21">
        <f>50000+MAX(0,G2457-480000)</f>
        <v/>
      </c>
      <c r="W2457" s="21">
        <f>P2457-V2457</f>
        <v/>
      </c>
      <c r="X2457" s="21">
        <f>Q2457-V2457</f>
        <v/>
      </c>
      <c r="Y2457" s="22">
        <f>IF(W2457&lt;0,0.9,LOOKUP(W2457,{0,1950001,3300001,6950001,9000001,18000001,40000001},{0.84895,0.7979,0.6958,0.66517,0.56307,0.4916,0.44055}))</f>
        <v/>
      </c>
      <c r="Z2457" s="22">
        <f>IF(X2457&lt;0,0.9,LOOKUP(X2457,{0,1950001,3300001,6950001,9000001,18000001,40000001},{0.84895,0.7979,0.6958,0.66517,0.56307,0.4916,0.44055}))</f>
        <v/>
      </c>
      <c r="AA2457" s="22">
        <f>IF(W2457&lt;0,0,CHOOSE(MATCH(W2457,{0,1950001,3300001,6950001,9000001},1),5.105/84.895,10.21/79.79,20.42/69.58,23.483/66.517,33.693/56.307))</f>
        <v/>
      </c>
      <c r="AB2457" s="21">
        <f>IF(C2457&lt;=2000,0,(MIN(C2457,ROUNDDOWN(F2457*0.3,0))-2000)*0.1)</f>
        <v/>
      </c>
      <c r="AC2457" s="21">
        <f>IF(C2457&lt;=2000,0,MIN((C2457-2000)*Y2457,(R2457+S2457)*0.2))</f>
        <v/>
      </c>
      <c r="AD2457" s="21">
        <f>IF(C2457&lt;=2000,0,MIN((C2457-2000)*Z2457,(T2457+U2457)*0.2))</f>
        <v/>
      </c>
      <c r="AE2457" s="21">
        <f>AC2457*AA2457</f>
        <v/>
      </c>
      <c r="AF2457" s="21">
        <f>ROUNDDOWN(R2457,-2)+ROUNDDOWN(S2457,-2)</f>
        <v/>
      </c>
      <c r="AG2457" s="21">
        <f>ROUNDDOWN(MAX(0,R2457-(AB2457+AC2457+AE2457)*0.6),-2)+ROUNDDOWN(MAX(0,S2457-(AB2457+AC2457+AE2457)*0.4),-2)</f>
        <v/>
      </c>
      <c r="AH2457" s="21">
        <f>ROUNDDOWN(MAX(0,T2457-(AB2457+AD2457)*0.6),-2)+ROUNDDOWN(MAX(0,U2457-(AB2457+AD2457)*0.4),-2)</f>
        <v/>
      </c>
      <c r="AI2457" s="21">
        <f>ROUNDDOWN(T2457,-2)+ROUNDDOWN(U2457,-2)</f>
        <v/>
      </c>
      <c r="AJ2457" s="21">
        <f>M2457+AF2457</f>
        <v/>
      </c>
      <c r="AK2457" s="21">
        <f>M2457+AG2457</f>
        <v/>
      </c>
      <c r="AL2457" s="21">
        <f>N2457+AH2457</f>
        <v/>
      </c>
      <c r="AM2457" s="21">
        <f>O2457+AI2457</f>
        <v/>
      </c>
      <c r="AN2457" s="21">
        <f>N2457+AI2457</f>
        <v/>
      </c>
      <c r="AO2457" s="21">
        <f>ROUNDDOWN((R2457+S2457)*0.2/Y2457+2000,0)</f>
        <v/>
      </c>
      <c r="AP2457" s="21">
        <f>ROUNDDOWN((T2457+U2457)*0.2/Z2457+2000,0)</f>
        <v/>
      </c>
      <c r="AQ2457" s="21">
        <f>AL2457-AK2457</f>
        <v/>
      </c>
      <c r="AR2457" s="21">
        <f>AM2457-AK2457</f>
        <v/>
      </c>
      <c r="AS2457" s="21">
        <f>AM2457-AL2457</f>
        <v/>
      </c>
      <c r="AT2457" s="21">
        <f>AK2457+C2457-AJ2457</f>
        <v/>
      </c>
      <c r="AU2457" s="21">
        <f>AL2457+C2457-AM2457</f>
        <v/>
      </c>
      <c r="AV2457" s="21">
        <f>AN2457+C2457-AM2457</f>
        <v/>
      </c>
    </row>
    <row r="2458">
      <c r="A2458" t="inlineStr">
        <is>
          <t>1万円刻み</t>
        </is>
      </c>
      <c r="B2458" s="21">
        <f>'5_1万円刻み'!$A$695</f>
        <v/>
      </c>
      <c r="C2458" s="21">
        <f>AO2458</f>
        <v/>
      </c>
      <c r="D2458" s="21" t="n">
        <v>0</v>
      </c>
      <c r="E2458" s="21">
        <f>ROUND(MIN(B2458/12,650000)*12*0.0915+MIN(B2458/12,1390000)*12*(0.0504+0)+B2458*0.005,0)</f>
        <v/>
      </c>
      <c r="F2458" s="21">
        <f>IF(B2458&lt;741000,0,IF(B2458&lt;2191000,B2458-740000,IF(B2458&lt;2193000,1451000,IF(B2458&lt;2196000,1453000,IF(B2458&lt;2200000,1456000,IF(B2458&lt;3600000,ROUND(ROUNDDOWN(B2458/4,-3)*2.8,0)-80000,IF(B2458&lt;6600000,ROUND(ROUNDDOWN(B2458/4,-3)*3.2,0)-440000,IF(B2458&lt;8500000,ROUNDDOWN(B2458*0.9,0)-1100000,B2458-1950000))))))))</f>
        <v/>
      </c>
      <c r="G2458" s="21">
        <f>IF(F2458&gt;23500000,NA(),IF(F2458&lt;=4890000,1040000,IF(F2458&lt;=6550000,670000,620000)))</f>
        <v/>
      </c>
      <c r="H2458" s="21">
        <f>IF(D2458&lt;=0,0,MAX(0,MIN(2000000,D2458-MIN(100000,ROUNDDOWN(F2458*0.05,0)))))</f>
        <v/>
      </c>
      <c r="I2458" s="21">
        <f>IF(C2458&lt;=2000,0,MIN(C2458,ROUNDDOWN(F2458*0.4,0))-2000)</f>
        <v/>
      </c>
      <c r="J2458" s="21">
        <f>MAX(0,ROUNDDOWN(F2458-E2458-G2458,-3))</f>
        <v/>
      </c>
      <c r="K2458" s="21">
        <f>MAX(0,ROUNDDOWN(F2458-E2458-G2458-H2458-I2458,-3))</f>
        <v/>
      </c>
      <c r="L2458" s="21">
        <f>MAX(0,ROUNDDOWN(F2458-E2458-G2458-H2458,-3))</f>
        <v/>
      </c>
      <c r="M2458" s="21">
        <f>IF(J2458&lt;=0,0,ROUNDDOWN((J2458*LOOKUP(J2458,{0,1950001,3300001,6950001,9000001,18000001,40000001},{0.05,0.1,0.2,0.23,0.33,0.4,0.45})-LOOKUP(J2458,{0,1950001,3300001,6950001,9000001,18000001,40000001},{0,97500,427500,636000,1536000,2796000,4796000}))*1.021,-2))</f>
        <v/>
      </c>
      <c r="N2458" s="21">
        <f>IF(K2458&lt;=0,0,ROUNDDOWN((K2458*LOOKUP(K2458,{0,1950001,3300001,6950001,9000001,18000001,40000001},{0.05,0.1,0.2,0.23,0.33,0.4,0.45})-LOOKUP(K2458,{0,1950001,3300001,6950001,9000001,18000001,40000001},{0,97500,427500,636000,1536000,2796000,4796000}))*1.021,-2))</f>
        <v/>
      </c>
      <c r="O2458" s="21">
        <f>IF(L2458&lt;=0,0,ROUNDDOWN((L2458*LOOKUP(L2458,{0,1950001,3300001,6950001,9000001,18000001,40000001},{0.05,0.1,0.2,0.23,0.33,0.4,0.45})-LOOKUP(L2458,{0,1950001,3300001,6950001,9000001,18000001,40000001},{0,97500,427500,636000,1536000,2796000,4796000}))*1.021,-2))</f>
        <v/>
      </c>
      <c r="P2458" s="21">
        <f>MAX(0,ROUNDDOWN(F2458-E2458-430000,-3))</f>
        <v/>
      </c>
      <c r="Q2458" s="21">
        <f>MAX(0,ROUNDDOWN(F2458-E2458-430000-H2458,-3))</f>
        <v/>
      </c>
      <c r="R2458" s="21">
        <f>IF(F2458&lt;=450000,0,MAX(0,P2458*0.06-MIN(50000,P2458)*0.03))</f>
        <v/>
      </c>
      <c r="S2458" s="21">
        <f>IF(F2458&lt;=450000,0,MAX(0,P2458*0.04-MIN(50000,P2458)*0.02))</f>
        <v/>
      </c>
      <c r="T2458" s="21">
        <f>IF(F2458&lt;=450000,0,MAX(0,Q2458*0.06-MIN(50000,Q2458)*0.03))</f>
        <v/>
      </c>
      <c r="U2458" s="21">
        <f>IF(F2458&lt;=450000,0,MAX(0,Q2458*0.04-MIN(50000,Q2458)*0.02))</f>
        <v/>
      </c>
      <c r="V2458" s="21">
        <f>50000+MAX(0,G2458-480000)</f>
        <v/>
      </c>
      <c r="W2458" s="21">
        <f>P2458-V2458</f>
        <v/>
      </c>
      <c r="X2458" s="21">
        <f>Q2458-V2458</f>
        <v/>
      </c>
      <c r="Y2458" s="22">
        <f>IF(W2458&lt;0,0.9,LOOKUP(W2458,{0,1950001,3300001,6950001,9000001,18000001,40000001},{0.84895,0.7979,0.6958,0.66517,0.56307,0.4916,0.44055}))</f>
        <v/>
      </c>
      <c r="Z2458" s="22">
        <f>IF(X2458&lt;0,0.9,LOOKUP(X2458,{0,1950001,3300001,6950001,9000001,18000001,40000001},{0.84895,0.7979,0.6958,0.66517,0.56307,0.4916,0.44055}))</f>
        <v/>
      </c>
      <c r="AA2458" s="22">
        <f>IF(W2458&lt;0,0,CHOOSE(MATCH(W2458,{0,1950001,3300001,6950001,9000001},1),5.105/84.895,10.21/79.79,20.42/69.58,23.483/66.517,33.693/56.307))</f>
        <v/>
      </c>
      <c r="AB2458" s="21">
        <f>IF(C2458&lt;=2000,0,(MIN(C2458,ROUNDDOWN(F2458*0.3,0))-2000)*0.1)</f>
        <v/>
      </c>
      <c r="AC2458" s="21">
        <f>IF(C2458&lt;=2000,0,MIN((C2458-2000)*Y2458,(R2458+S2458)*0.2))</f>
        <v/>
      </c>
      <c r="AD2458" s="21">
        <f>IF(C2458&lt;=2000,0,MIN((C2458-2000)*Z2458,(T2458+U2458)*0.2))</f>
        <v/>
      </c>
      <c r="AE2458" s="21">
        <f>AC2458*AA2458</f>
        <v/>
      </c>
      <c r="AF2458" s="21">
        <f>ROUNDDOWN(R2458,-2)+ROUNDDOWN(S2458,-2)</f>
        <v/>
      </c>
      <c r="AG2458" s="21">
        <f>ROUNDDOWN(MAX(0,R2458-(AB2458+AC2458+AE2458)*0.6),-2)+ROUNDDOWN(MAX(0,S2458-(AB2458+AC2458+AE2458)*0.4),-2)</f>
        <v/>
      </c>
      <c r="AH2458" s="21">
        <f>ROUNDDOWN(MAX(0,T2458-(AB2458+AD2458)*0.6),-2)+ROUNDDOWN(MAX(0,U2458-(AB2458+AD2458)*0.4),-2)</f>
        <v/>
      </c>
      <c r="AI2458" s="21">
        <f>ROUNDDOWN(T2458,-2)+ROUNDDOWN(U2458,-2)</f>
        <v/>
      </c>
      <c r="AJ2458" s="21">
        <f>M2458+AF2458</f>
        <v/>
      </c>
      <c r="AK2458" s="21">
        <f>M2458+AG2458</f>
        <v/>
      </c>
      <c r="AL2458" s="21">
        <f>N2458+AH2458</f>
        <v/>
      </c>
      <c r="AM2458" s="21">
        <f>O2458+AI2458</f>
        <v/>
      </c>
      <c r="AN2458" s="21">
        <f>N2458+AI2458</f>
        <v/>
      </c>
      <c r="AO2458" s="21">
        <f>ROUNDDOWN((R2458+S2458)*0.2/Y2458+2000,0)</f>
        <v/>
      </c>
      <c r="AP2458" s="21">
        <f>ROUNDDOWN((T2458+U2458)*0.2/Z2458+2000,0)</f>
        <v/>
      </c>
      <c r="AQ2458" s="21">
        <f>AL2458-AK2458</f>
        <v/>
      </c>
      <c r="AR2458" s="21">
        <f>AM2458-AK2458</f>
        <v/>
      </c>
      <c r="AS2458" s="21">
        <f>AM2458-AL2458</f>
        <v/>
      </c>
      <c r="AT2458" s="21">
        <f>AK2458+C2458-AJ2458</f>
        <v/>
      </c>
      <c r="AU2458" s="21">
        <f>AL2458+C2458-AM2458</f>
        <v/>
      </c>
      <c r="AV2458" s="21">
        <f>AN2458+C2458-AM2458</f>
        <v/>
      </c>
    </row>
    <row r="2459">
      <c r="A2459" t="inlineStr">
        <is>
          <t>1万円刻み</t>
        </is>
      </c>
      <c r="B2459" s="21">
        <f>'5_1万円刻み'!$A$696</f>
        <v/>
      </c>
      <c r="C2459" s="21">
        <f>AO2459</f>
        <v/>
      </c>
      <c r="D2459" s="21" t="n">
        <v>0</v>
      </c>
      <c r="E2459" s="21">
        <f>ROUND(MIN(B2459/12,650000)*12*0.0915+MIN(B2459/12,1390000)*12*(0.0504+0)+B2459*0.005,0)</f>
        <v/>
      </c>
      <c r="F2459" s="21">
        <f>IF(B2459&lt;741000,0,IF(B2459&lt;2191000,B2459-740000,IF(B2459&lt;2193000,1451000,IF(B2459&lt;2196000,1453000,IF(B2459&lt;2200000,1456000,IF(B2459&lt;3600000,ROUND(ROUNDDOWN(B2459/4,-3)*2.8,0)-80000,IF(B2459&lt;6600000,ROUND(ROUNDDOWN(B2459/4,-3)*3.2,0)-440000,IF(B2459&lt;8500000,ROUNDDOWN(B2459*0.9,0)-1100000,B2459-1950000))))))))</f>
        <v/>
      </c>
      <c r="G2459" s="21">
        <f>IF(F2459&gt;23500000,NA(),IF(F2459&lt;=4890000,1040000,IF(F2459&lt;=6550000,670000,620000)))</f>
        <v/>
      </c>
      <c r="H2459" s="21">
        <f>IF(D2459&lt;=0,0,MAX(0,MIN(2000000,D2459-MIN(100000,ROUNDDOWN(F2459*0.05,0)))))</f>
        <v/>
      </c>
      <c r="I2459" s="21">
        <f>IF(C2459&lt;=2000,0,MIN(C2459,ROUNDDOWN(F2459*0.4,0))-2000)</f>
        <v/>
      </c>
      <c r="J2459" s="21">
        <f>MAX(0,ROUNDDOWN(F2459-E2459-G2459,-3))</f>
        <v/>
      </c>
      <c r="K2459" s="21">
        <f>MAX(0,ROUNDDOWN(F2459-E2459-G2459-H2459-I2459,-3))</f>
        <v/>
      </c>
      <c r="L2459" s="21">
        <f>MAX(0,ROUNDDOWN(F2459-E2459-G2459-H2459,-3))</f>
        <v/>
      </c>
      <c r="M2459" s="21">
        <f>IF(J2459&lt;=0,0,ROUNDDOWN((J2459*LOOKUP(J2459,{0,1950001,3300001,6950001,9000001,18000001,40000001},{0.05,0.1,0.2,0.23,0.33,0.4,0.45})-LOOKUP(J2459,{0,1950001,3300001,6950001,9000001,18000001,40000001},{0,97500,427500,636000,1536000,2796000,4796000}))*1.021,-2))</f>
        <v/>
      </c>
      <c r="N2459" s="21">
        <f>IF(K2459&lt;=0,0,ROUNDDOWN((K2459*LOOKUP(K2459,{0,1950001,3300001,6950001,9000001,18000001,40000001},{0.05,0.1,0.2,0.23,0.33,0.4,0.45})-LOOKUP(K2459,{0,1950001,3300001,6950001,9000001,18000001,40000001},{0,97500,427500,636000,1536000,2796000,4796000}))*1.021,-2))</f>
        <v/>
      </c>
      <c r="O2459" s="21">
        <f>IF(L2459&lt;=0,0,ROUNDDOWN((L2459*LOOKUP(L2459,{0,1950001,3300001,6950001,9000001,18000001,40000001},{0.05,0.1,0.2,0.23,0.33,0.4,0.45})-LOOKUP(L2459,{0,1950001,3300001,6950001,9000001,18000001,40000001},{0,97500,427500,636000,1536000,2796000,4796000}))*1.021,-2))</f>
        <v/>
      </c>
      <c r="P2459" s="21">
        <f>MAX(0,ROUNDDOWN(F2459-E2459-430000,-3))</f>
        <v/>
      </c>
      <c r="Q2459" s="21">
        <f>MAX(0,ROUNDDOWN(F2459-E2459-430000-H2459,-3))</f>
        <v/>
      </c>
      <c r="R2459" s="21">
        <f>IF(F2459&lt;=450000,0,MAX(0,P2459*0.06-MIN(50000,P2459)*0.03))</f>
        <v/>
      </c>
      <c r="S2459" s="21">
        <f>IF(F2459&lt;=450000,0,MAX(0,P2459*0.04-MIN(50000,P2459)*0.02))</f>
        <v/>
      </c>
      <c r="T2459" s="21">
        <f>IF(F2459&lt;=450000,0,MAX(0,Q2459*0.06-MIN(50000,Q2459)*0.03))</f>
        <v/>
      </c>
      <c r="U2459" s="21">
        <f>IF(F2459&lt;=450000,0,MAX(0,Q2459*0.04-MIN(50000,Q2459)*0.02))</f>
        <v/>
      </c>
      <c r="V2459" s="21">
        <f>50000+MAX(0,G2459-480000)</f>
        <v/>
      </c>
      <c r="W2459" s="21">
        <f>P2459-V2459</f>
        <v/>
      </c>
      <c r="X2459" s="21">
        <f>Q2459-V2459</f>
        <v/>
      </c>
      <c r="Y2459" s="22">
        <f>IF(W2459&lt;0,0.9,LOOKUP(W2459,{0,1950001,3300001,6950001,9000001,18000001,40000001},{0.84895,0.7979,0.6958,0.66517,0.56307,0.4916,0.44055}))</f>
        <v/>
      </c>
      <c r="Z2459" s="22">
        <f>IF(X2459&lt;0,0.9,LOOKUP(X2459,{0,1950001,3300001,6950001,9000001,18000001,40000001},{0.84895,0.7979,0.6958,0.66517,0.56307,0.4916,0.44055}))</f>
        <v/>
      </c>
      <c r="AA2459" s="22">
        <f>IF(W2459&lt;0,0,CHOOSE(MATCH(W2459,{0,1950001,3300001,6950001,9000001},1),5.105/84.895,10.21/79.79,20.42/69.58,23.483/66.517,33.693/56.307))</f>
        <v/>
      </c>
      <c r="AB2459" s="21">
        <f>IF(C2459&lt;=2000,0,(MIN(C2459,ROUNDDOWN(F2459*0.3,0))-2000)*0.1)</f>
        <v/>
      </c>
      <c r="AC2459" s="21">
        <f>IF(C2459&lt;=2000,0,MIN((C2459-2000)*Y2459,(R2459+S2459)*0.2))</f>
        <v/>
      </c>
      <c r="AD2459" s="21">
        <f>IF(C2459&lt;=2000,0,MIN((C2459-2000)*Z2459,(T2459+U2459)*0.2))</f>
        <v/>
      </c>
      <c r="AE2459" s="21">
        <f>AC2459*AA2459</f>
        <v/>
      </c>
      <c r="AF2459" s="21">
        <f>ROUNDDOWN(R2459,-2)+ROUNDDOWN(S2459,-2)</f>
        <v/>
      </c>
      <c r="AG2459" s="21">
        <f>ROUNDDOWN(MAX(0,R2459-(AB2459+AC2459+AE2459)*0.6),-2)+ROUNDDOWN(MAX(0,S2459-(AB2459+AC2459+AE2459)*0.4),-2)</f>
        <v/>
      </c>
      <c r="AH2459" s="21">
        <f>ROUNDDOWN(MAX(0,T2459-(AB2459+AD2459)*0.6),-2)+ROUNDDOWN(MAX(0,U2459-(AB2459+AD2459)*0.4),-2)</f>
        <v/>
      </c>
      <c r="AI2459" s="21">
        <f>ROUNDDOWN(T2459,-2)+ROUNDDOWN(U2459,-2)</f>
        <v/>
      </c>
      <c r="AJ2459" s="21">
        <f>M2459+AF2459</f>
        <v/>
      </c>
      <c r="AK2459" s="21">
        <f>M2459+AG2459</f>
        <v/>
      </c>
      <c r="AL2459" s="21">
        <f>N2459+AH2459</f>
        <v/>
      </c>
      <c r="AM2459" s="21">
        <f>O2459+AI2459</f>
        <v/>
      </c>
      <c r="AN2459" s="21">
        <f>N2459+AI2459</f>
        <v/>
      </c>
      <c r="AO2459" s="21">
        <f>ROUNDDOWN((R2459+S2459)*0.2/Y2459+2000,0)</f>
        <v/>
      </c>
      <c r="AP2459" s="21">
        <f>ROUNDDOWN((T2459+U2459)*0.2/Z2459+2000,0)</f>
        <v/>
      </c>
      <c r="AQ2459" s="21">
        <f>AL2459-AK2459</f>
        <v/>
      </c>
      <c r="AR2459" s="21">
        <f>AM2459-AK2459</f>
        <v/>
      </c>
      <c r="AS2459" s="21">
        <f>AM2459-AL2459</f>
        <v/>
      </c>
      <c r="AT2459" s="21">
        <f>AK2459+C2459-AJ2459</f>
        <v/>
      </c>
      <c r="AU2459" s="21">
        <f>AL2459+C2459-AM2459</f>
        <v/>
      </c>
      <c r="AV2459" s="21">
        <f>AN2459+C2459-AM2459</f>
        <v/>
      </c>
    </row>
    <row r="2460">
      <c r="A2460" t="inlineStr">
        <is>
          <t>1万円刻み</t>
        </is>
      </c>
      <c r="B2460" s="21">
        <f>'5_1万円刻み'!$A$697</f>
        <v/>
      </c>
      <c r="C2460" s="21">
        <f>AO2460</f>
        <v/>
      </c>
      <c r="D2460" s="21" t="n">
        <v>0</v>
      </c>
      <c r="E2460" s="21">
        <f>ROUND(MIN(B2460/12,650000)*12*0.0915+MIN(B2460/12,1390000)*12*(0.0504+0)+B2460*0.005,0)</f>
        <v/>
      </c>
      <c r="F2460" s="21">
        <f>IF(B2460&lt;741000,0,IF(B2460&lt;2191000,B2460-740000,IF(B2460&lt;2193000,1451000,IF(B2460&lt;2196000,1453000,IF(B2460&lt;2200000,1456000,IF(B2460&lt;3600000,ROUND(ROUNDDOWN(B2460/4,-3)*2.8,0)-80000,IF(B2460&lt;6600000,ROUND(ROUNDDOWN(B2460/4,-3)*3.2,0)-440000,IF(B2460&lt;8500000,ROUNDDOWN(B2460*0.9,0)-1100000,B2460-1950000))))))))</f>
        <v/>
      </c>
      <c r="G2460" s="21">
        <f>IF(F2460&gt;23500000,NA(),IF(F2460&lt;=4890000,1040000,IF(F2460&lt;=6550000,670000,620000)))</f>
        <v/>
      </c>
      <c r="H2460" s="21">
        <f>IF(D2460&lt;=0,0,MAX(0,MIN(2000000,D2460-MIN(100000,ROUNDDOWN(F2460*0.05,0)))))</f>
        <v/>
      </c>
      <c r="I2460" s="21">
        <f>IF(C2460&lt;=2000,0,MIN(C2460,ROUNDDOWN(F2460*0.4,0))-2000)</f>
        <v/>
      </c>
      <c r="J2460" s="21">
        <f>MAX(0,ROUNDDOWN(F2460-E2460-G2460,-3))</f>
        <v/>
      </c>
      <c r="K2460" s="21">
        <f>MAX(0,ROUNDDOWN(F2460-E2460-G2460-H2460-I2460,-3))</f>
        <v/>
      </c>
      <c r="L2460" s="21">
        <f>MAX(0,ROUNDDOWN(F2460-E2460-G2460-H2460,-3))</f>
        <v/>
      </c>
      <c r="M2460" s="21">
        <f>IF(J2460&lt;=0,0,ROUNDDOWN((J2460*LOOKUP(J2460,{0,1950001,3300001,6950001,9000001,18000001,40000001},{0.05,0.1,0.2,0.23,0.33,0.4,0.45})-LOOKUP(J2460,{0,1950001,3300001,6950001,9000001,18000001,40000001},{0,97500,427500,636000,1536000,2796000,4796000}))*1.021,-2))</f>
        <v/>
      </c>
      <c r="N2460" s="21">
        <f>IF(K2460&lt;=0,0,ROUNDDOWN((K2460*LOOKUP(K2460,{0,1950001,3300001,6950001,9000001,18000001,40000001},{0.05,0.1,0.2,0.23,0.33,0.4,0.45})-LOOKUP(K2460,{0,1950001,3300001,6950001,9000001,18000001,40000001},{0,97500,427500,636000,1536000,2796000,4796000}))*1.021,-2))</f>
        <v/>
      </c>
      <c r="O2460" s="21">
        <f>IF(L2460&lt;=0,0,ROUNDDOWN((L2460*LOOKUP(L2460,{0,1950001,3300001,6950001,9000001,18000001,40000001},{0.05,0.1,0.2,0.23,0.33,0.4,0.45})-LOOKUP(L2460,{0,1950001,3300001,6950001,9000001,18000001,40000001},{0,97500,427500,636000,1536000,2796000,4796000}))*1.021,-2))</f>
        <v/>
      </c>
      <c r="P2460" s="21">
        <f>MAX(0,ROUNDDOWN(F2460-E2460-430000,-3))</f>
        <v/>
      </c>
      <c r="Q2460" s="21">
        <f>MAX(0,ROUNDDOWN(F2460-E2460-430000-H2460,-3))</f>
        <v/>
      </c>
      <c r="R2460" s="21">
        <f>IF(F2460&lt;=450000,0,MAX(0,P2460*0.06-MIN(50000,P2460)*0.03))</f>
        <v/>
      </c>
      <c r="S2460" s="21">
        <f>IF(F2460&lt;=450000,0,MAX(0,P2460*0.04-MIN(50000,P2460)*0.02))</f>
        <v/>
      </c>
      <c r="T2460" s="21">
        <f>IF(F2460&lt;=450000,0,MAX(0,Q2460*0.06-MIN(50000,Q2460)*0.03))</f>
        <v/>
      </c>
      <c r="U2460" s="21">
        <f>IF(F2460&lt;=450000,0,MAX(0,Q2460*0.04-MIN(50000,Q2460)*0.02))</f>
        <v/>
      </c>
      <c r="V2460" s="21">
        <f>50000+MAX(0,G2460-480000)</f>
        <v/>
      </c>
      <c r="W2460" s="21">
        <f>P2460-V2460</f>
        <v/>
      </c>
      <c r="X2460" s="21">
        <f>Q2460-V2460</f>
        <v/>
      </c>
      <c r="Y2460" s="22">
        <f>IF(W2460&lt;0,0.9,LOOKUP(W2460,{0,1950001,3300001,6950001,9000001,18000001,40000001},{0.84895,0.7979,0.6958,0.66517,0.56307,0.4916,0.44055}))</f>
        <v/>
      </c>
      <c r="Z2460" s="22">
        <f>IF(X2460&lt;0,0.9,LOOKUP(X2460,{0,1950001,3300001,6950001,9000001,18000001,40000001},{0.84895,0.7979,0.6958,0.66517,0.56307,0.4916,0.44055}))</f>
        <v/>
      </c>
      <c r="AA2460" s="22">
        <f>IF(W2460&lt;0,0,CHOOSE(MATCH(W2460,{0,1950001,3300001,6950001,9000001},1),5.105/84.895,10.21/79.79,20.42/69.58,23.483/66.517,33.693/56.307))</f>
        <v/>
      </c>
      <c r="AB2460" s="21">
        <f>IF(C2460&lt;=2000,0,(MIN(C2460,ROUNDDOWN(F2460*0.3,0))-2000)*0.1)</f>
        <v/>
      </c>
      <c r="AC2460" s="21">
        <f>IF(C2460&lt;=2000,0,MIN((C2460-2000)*Y2460,(R2460+S2460)*0.2))</f>
        <v/>
      </c>
      <c r="AD2460" s="21">
        <f>IF(C2460&lt;=2000,0,MIN((C2460-2000)*Z2460,(T2460+U2460)*0.2))</f>
        <v/>
      </c>
      <c r="AE2460" s="21">
        <f>AC2460*AA2460</f>
        <v/>
      </c>
      <c r="AF2460" s="21">
        <f>ROUNDDOWN(R2460,-2)+ROUNDDOWN(S2460,-2)</f>
        <v/>
      </c>
      <c r="AG2460" s="21">
        <f>ROUNDDOWN(MAX(0,R2460-(AB2460+AC2460+AE2460)*0.6),-2)+ROUNDDOWN(MAX(0,S2460-(AB2460+AC2460+AE2460)*0.4),-2)</f>
        <v/>
      </c>
      <c r="AH2460" s="21">
        <f>ROUNDDOWN(MAX(0,T2460-(AB2460+AD2460)*0.6),-2)+ROUNDDOWN(MAX(0,U2460-(AB2460+AD2460)*0.4),-2)</f>
        <v/>
      </c>
      <c r="AI2460" s="21">
        <f>ROUNDDOWN(T2460,-2)+ROUNDDOWN(U2460,-2)</f>
        <v/>
      </c>
      <c r="AJ2460" s="21">
        <f>M2460+AF2460</f>
        <v/>
      </c>
      <c r="AK2460" s="21">
        <f>M2460+AG2460</f>
        <v/>
      </c>
      <c r="AL2460" s="21">
        <f>N2460+AH2460</f>
        <v/>
      </c>
      <c r="AM2460" s="21">
        <f>O2460+AI2460</f>
        <v/>
      </c>
      <c r="AN2460" s="21">
        <f>N2460+AI2460</f>
        <v/>
      </c>
      <c r="AO2460" s="21">
        <f>ROUNDDOWN((R2460+S2460)*0.2/Y2460+2000,0)</f>
        <v/>
      </c>
      <c r="AP2460" s="21">
        <f>ROUNDDOWN((T2460+U2460)*0.2/Z2460+2000,0)</f>
        <v/>
      </c>
      <c r="AQ2460" s="21">
        <f>AL2460-AK2460</f>
        <v/>
      </c>
      <c r="AR2460" s="21">
        <f>AM2460-AK2460</f>
        <v/>
      </c>
      <c r="AS2460" s="21">
        <f>AM2460-AL2460</f>
        <v/>
      </c>
      <c r="AT2460" s="21">
        <f>AK2460+C2460-AJ2460</f>
        <v/>
      </c>
      <c r="AU2460" s="21">
        <f>AL2460+C2460-AM2460</f>
        <v/>
      </c>
      <c r="AV2460" s="21">
        <f>AN2460+C2460-AM2460</f>
        <v/>
      </c>
    </row>
    <row r="2461">
      <c r="A2461" t="inlineStr">
        <is>
          <t>1万円刻み</t>
        </is>
      </c>
      <c r="B2461" s="21">
        <f>'5_1万円刻み'!$A$698</f>
        <v/>
      </c>
      <c r="C2461" s="21">
        <f>AO2461</f>
        <v/>
      </c>
      <c r="D2461" s="21" t="n">
        <v>0</v>
      </c>
      <c r="E2461" s="21">
        <f>ROUND(MIN(B2461/12,650000)*12*0.0915+MIN(B2461/12,1390000)*12*(0.0504+0)+B2461*0.005,0)</f>
        <v/>
      </c>
      <c r="F2461" s="21">
        <f>IF(B2461&lt;741000,0,IF(B2461&lt;2191000,B2461-740000,IF(B2461&lt;2193000,1451000,IF(B2461&lt;2196000,1453000,IF(B2461&lt;2200000,1456000,IF(B2461&lt;3600000,ROUND(ROUNDDOWN(B2461/4,-3)*2.8,0)-80000,IF(B2461&lt;6600000,ROUND(ROUNDDOWN(B2461/4,-3)*3.2,0)-440000,IF(B2461&lt;8500000,ROUNDDOWN(B2461*0.9,0)-1100000,B2461-1950000))))))))</f>
        <v/>
      </c>
      <c r="G2461" s="21">
        <f>IF(F2461&gt;23500000,NA(),IF(F2461&lt;=4890000,1040000,IF(F2461&lt;=6550000,670000,620000)))</f>
        <v/>
      </c>
      <c r="H2461" s="21">
        <f>IF(D2461&lt;=0,0,MAX(0,MIN(2000000,D2461-MIN(100000,ROUNDDOWN(F2461*0.05,0)))))</f>
        <v/>
      </c>
      <c r="I2461" s="21">
        <f>IF(C2461&lt;=2000,0,MIN(C2461,ROUNDDOWN(F2461*0.4,0))-2000)</f>
        <v/>
      </c>
      <c r="J2461" s="21">
        <f>MAX(0,ROUNDDOWN(F2461-E2461-G2461,-3))</f>
        <v/>
      </c>
      <c r="K2461" s="21">
        <f>MAX(0,ROUNDDOWN(F2461-E2461-G2461-H2461-I2461,-3))</f>
        <v/>
      </c>
      <c r="L2461" s="21">
        <f>MAX(0,ROUNDDOWN(F2461-E2461-G2461-H2461,-3))</f>
        <v/>
      </c>
      <c r="M2461" s="21">
        <f>IF(J2461&lt;=0,0,ROUNDDOWN((J2461*LOOKUP(J2461,{0,1950001,3300001,6950001,9000001,18000001,40000001},{0.05,0.1,0.2,0.23,0.33,0.4,0.45})-LOOKUP(J2461,{0,1950001,3300001,6950001,9000001,18000001,40000001},{0,97500,427500,636000,1536000,2796000,4796000}))*1.021,-2))</f>
        <v/>
      </c>
      <c r="N2461" s="21">
        <f>IF(K2461&lt;=0,0,ROUNDDOWN((K2461*LOOKUP(K2461,{0,1950001,3300001,6950001,9000001,18000001,40000001},{0.05,0.1,0.2,0.23,0.33,0.4,0.45})-LOOKUP(K2461,{0,1950001,3300001,6950001,9000001,18000001,40000001},{0,97500,427500,636000,1536000,2796000,4796000}))*1.021,-2))</f>
        <v/>
      </c>
      <c r="O2461" s="21">
        <f>IF(L2461&lt;=0,0,ROUNDDOWN((L2461*LOOKUP(L2461,{0,1950001,3300001,6950001,9000001,18000001,40000001},{0.05,0.1,0.2,0.23,0.33,0.4,0.45})-LOOKUP(L2461,{0,1950001,3300001,6950001,9000001,18000001,40000001},{0,97500,427500,636000,1536000,2796000,4796000}))*1.021,-2))</f>
        <v/>
      </c>
      <c r="P2461" s="21">
        <f>MAX(0,ROUNDDOWN(F2461-E2461-430000,-3))</f>
        <v/>
      </c>
      <c r="Q2461" s="21">
        <f>MAX(0,ROUNDDOWN(F2461-E2461-430000-H2461,-3))</f>
        <v/>
      </c>
      <c r="R2461" s="21">
        <f>IF(F2461&lt;=450000,0,MAX(0,P2461*0.06-MIN(50000,P2461)*0.03))</f>
        <v/>
      </c>
      <c r="S2461" s="21">
        <f>IF(F2461&lt;=450000,0,MAX(0,P2461*0.04-MIN(50000,P2461)*0.02))</f>
        <v/>
      </c>
      <c r="T2461" s="21">
        <f>IF(F2461&lt;=450000,0,MAX(0,Q2461*0.06-MIN(50000,Q2461)*0.03))</f>
        <v/>
      </c>
      <c r="U2461" s="21">
        <f>IF(F2461&lt;=450000,0,MAX(0,Q2461*0.04-MIN(50000,Q2461)*0.02))</f>
        <v/>
      </c>
      <c r="V2461" s="21">
        <f>50000+MAX(0,G2461-480000)</f>
        <v/>
      </c>
      <c r="W2461" s="21">
        <f>P2461-V2461</f>
        <v/>
      </c>
      <c r="X2461" s="21">
        <f>Q2461-V2461</f>
        <v/>
      </c>
      <c r="Y2461" s="22">
        <f>IF(W2461&lt;0,0.9,LOOKUP(W2461,{0,1950001,3300001,6950001,9000001,18000001,40000001},{0.84895,0.7979,0.6958,0.66517,0.56307,0.4916,0.44055}))</f>
        <v/>
      </c>
      <c r="Z2461" s="22">
        <f>IF(X2461&lt;0,0.9,LOOKUP(X2461,{0,1950001,3300001,6950001,9000001,18000001,40000001},{0.84895,0.7979,0.6958,0.66517,0.56307,0.4916,0.44055}))</f>
        <v/>
      </c>
      <c r="AA2461" s="22">
        <f>IF(W2461&lt;0,0,CHOOSE(MATCH(W2461,{0,1950001,3300001,6950001,9000001},1),5.105/84.895,10.21/79.79,20.42/69.58,23.483/66.517,33.693/56.307))</f>
        <v/>
      </c>
      <c r="AB2461" s="21">
        <f>IF(C2461&lt;=2000,0,(MIN(C2461,ROUNDDOWN(F2461*0.3,0))-2000)*0.1)</f>
        <v/>
      </c>
      <c r="AC2461" s="21">
        <f>IF(C2461&lt;=2000,0,MIN((C2461-2000)*Y2461,(R2461+S2461)*0.2))</f>
        <v/>
      </c>
      <c r="AD2461" s="21">
        <f>IF(C2461&lt;=2000,0,MIN((C2461-2000)*Z2461,(T2461+U2461)*0.2))</f>
        <v/>
      </c>
      <c r="AE2461" s="21">
        <f>AC2461*AA2461</f>
        <v/>
      </c>
      <c r="AF2461" s="21">
        <f>ROUNDDOWN(R2461,-2)+ROUNDDOWN(S2461,-2)</f>
        <v/>
      </c>
      <c r="AG2461" s="21">
        <f>ROUNDDOWN(MAX(0,R2461-(AB2461+AC2461+AE2461)*0.6),-2)+ROUNDDOWN(MAX(0,S2461-(AB2461+AC2461+AE2461)*0.4),-2)</f>
        <v/>
      </c>
      <c r="AH2461" s="21">
        <f>ROUNDDOWN(MAX(0,T2461-(AB2461+AD2461)*0.6),-2)+ROUNDDOWN(MAX(0,U2461-(AB2461+AD2461)*0.4),-2)</f>
        <v/>
      </c>
      <c r="AI2461" s="21">
        <f>ROUNDDOWN(T2461,-2)+ROUNDDOWN(U2461,-2)</f>
        <v/>
      </c>
      <c r="AJ2461" s="21">
        <f>M2461+AF2461</f>
        <v/>
      </c>
      <c r="AK2461" s="21">
        <f>M2461+AG2461</f>
        <v/>
      </c>
      <c r="AL2461" s="21">
        <f>N2461+AH2461</f>
        <v/>
      </c>
      <c r="AM2461" s="21">
        <f>O2461+AI2461</f>
        <v/>
      </c>
      <c r="AN2461" s="21">
        <f>N2461+AI2461</f>
        <v/>
      </c>
      <c r="AO2461" s="21">
        <f>ROUNDDOWN((R2461+S2461)*0.2/Y2461+2000,0)</f>
        <v/>
      </c>
      <c r="AP2461" s="21">
        <f>ROUNDDOWN((T2461+U2461)*0.2/Z2461+2000,0)</f>
        <v/>
      </c>
      <c r="AQ2461" s="21">
        <f>AL2461-AK2461</f>
        <v/>
      </c>
      <c r="AR2461" s="21">
        <f>AM2461-AK2461</f>
        <v/>
      </c>
      <c r="AS2461" s="21">
        <f>AM2461-AL2461</f>
        <v/>
      </c>
      <c r="AT2461" s="21">
        <f>AK2461+C2461-AJ2461</f>
        <v/>
      </c>
      <c r="AU2461" s="21">
        <f>AL2461+C2461-AM2461</f>
        <v/>
      </c>
      <c r="AV2461" s="21">
        <f>AN2461+C2461-AM2461</f>
        <v/>
      </c>
    </row>
    <row r="2462">
      <c r="A2462" t="inlineStr">
        <is>
          <t>1万円刻み</t>
        </is>
      </c>
      <c r="B2462" s="21">
        <f>'5_1万円刻み'!$A$699</f>
        <v/>
      </c>
      <c r="C2462" s="21">
        <f>AO2462</f>
        <v/>
      </c>
      <c r="D2462" s="21" t="n">
        <v>0</v>
      </c>
      <c r="E2462" s="21">
        <f>ROUND(MIN(B2462/12,650000)*12*0.0915+MIN(B2462/12,1390000)*12*(0.0504+0)+B2462*0.005,0)</f>
        <v/>
      </c>
      <c r="F2462" s="21">
        <f>IF(B2462&lt;741000,0,IF(B2462&lt;2191000,B2462-740000,IF(B2462&lt;2193000,1451000,IF(B2462&lt;2196000,1453000,IF(B2462&lt;2200000,1456000,IF(B2462&lt;3600000,ROUND(ROUNDDOWN(B2462/4,-3)*2.8,0)-80000,IF(B2462&lt;6600000,ROUND(ROUNDDOWN(B2462/4,-3)*3.2,0)-440000,IF(B2462&lt;8500000,ROUNDDOWN(B2462*0.9,0)-1100000,B2462-1950000))))))))</f>
        <v/>
      </c>
      <c r="G2462" s="21">
        <f>IF(F2462&gt;23500000,NA(),IF(F2462&lt;=4890000,1040000,IF(F2462&lt;=6550000,670000,620000)))</f>
        <v/>
      </c>
      <c r="H2462" s="21">
        <f>IF(D2462&lt;=0,0,MAX(0,MIN(2000000,D2462-MIN(100000,ROUNDDOWN(F2462*0.05,0)))))</f>
        <v/>
      </c>
      <c r="I2462" s="21">
        <f>IF(C2462&lt;=2000,0,MIN(C2462,ROUNDDOWN(F2462*0.4,0))-2000)</f>
        <v/>
      </c>
      <c r="J2462" s="21">
        <f>MAX(0,ROUNDDOWN(F2462-E2462-G2462,-3))</f>
        <v/>
      </c>
      <c r="K2462" s="21">
        <f>MAX(0,ROUNDDOWN(F2462-E2462-G2462-H2462-I2462,-3))</f>
        <v/>
      </c>
      <c r="L2462" s="21">
        <f>MAX(0,ROUNDDOWN(F2462-E2462-G2462-H2462,-3))</f>
        <v/>
      </c>
      <c r="M2462" s="21">
        <f>IF(J2462&lt;=0,0,ROUNDDOWN((J2462*LOOKUP(J2462,{0,1950001,3300001,6950001,9000001,18000001,40000001},{0.05,0.1,0.2,0.23,0.33,0.4,0.45})-LOOKUP(J2462,{0,1950001,3300001,6950001,9000001,18000001,40000001},{0,97500,427500,636000,1536000,2796000,4796000}))*1.021,-2))</f>
        <v/>
      </c>
      <c r="N2462" s="21">
        <f>IF(K2462&lt;=0,0,ROUNDDOWN((K2462*LOOKUP(K2462,{0,1950001,3300001,6950001,9000001,18000001,40000001},{0.05,0.1,0.2,0.23,0.33,0.4,0.45})-LOOKUP(K2462,{0,1950001,3300001,6950001,9000001,18000001,40000001},{0,97500,427500,636000,1536000,2796000,4796000}))*1.021,-2))</f>
        <v/>
      </c>
      <c r="O2462" s="21">
        <f>IF(L2462&lt;=0,0,ROUNDDOWN((L2462*LOOKUP(L2462,{0,1950001,3300001,6950001,9000001,18000001,40000001},{0.05,0.1,0.2,0.23,0.33,0.4,0.45})-LOOKUP(L2462,{0,1950001,3300001,6950001,9000001,18000001,40000001},{0,97500,427500,636000,1536000,2796000,4796000}))*1.021,-2))</f>
        <v/>
      </c>
      <c r="P2462" s="21">
        <f>MAX(0,ROUNDDOWN(F2462-E2462-430000,-3))</f>
        <v/>
      </c>
      <c r="Q2462" s="21">
        <f>MAX(0,ROUNDDOWN(F2462-E2462-430000-H2462,-3))</f>
        <v/>
      </c>
      <c r="R2462" s="21">
        <f>IF(F2462&lt;=450000,0,MAX(0,P2462*0.06-MIN(50000,P2462)*0.03))</f>
        <v/>
      </c>
      <c r="S2462" s="21">
        <f>IF(F2462&lt;=450000,0,MAX(0,P2462*0.04-MIN(50000,P2462)*0.02))</f>
        <v/>
      </c>
      <c r="T2462" s="21">
        <f>IF(F2462&lt;=450000,0,MAX(0,Q2462*0.06-MIN(50000,Q2462)*0.03))</f>
        <v/>
      </c>
      <c r="U2462" s="21">
        <f>IF(F2462&lt;=450000,0,MAX(0,Q2462*0.04-MIN(50000,Q2462)*0.02))</f>
        <v/>
      </c>
      <c r="V2462" s="21">
        <f>50000+MAX(0,G2462-480000)</f>
        <v/>
      </c>
      <c r="W2462" s="21">
        <f>P2462-V2462</f>
        <v/>
      </c>
      <c r="X2462" s="21">
        <f>Q2462-V2462</f>
        <v/>
      </c>
      <c r="Y2462" s="22">
        <f>IF(W2462&lt;0,0.9,LOOKUP(W2462,{0,1950001,3300001,6950001,9000001,18000001,40000001},{0.84895,0.7979,0.6958,0.66517,0.56307,0.4916,0.44055}))</f>
        <v/>
      </c>
      <c r="Z2462" s="22">
        <f>IF(X2462&lt;0,0.9,LOOKUP(X2462,{0,1950001,3300001,6950001,9000001,18000001,40000001},{0.84895,0.7979,0.6958,0.66517,0.56307,0.4916,0.44055}))</f>
        <v/>
      </c>
      <c r="AA2462" s="22">
        <f>IF(W2462&lt;0,0,CHOOSE(MATCH(W2462,{0,1950001,3300001,6950001,9000001},1),5.105/84.895,10.21/79.79,20.42/69.58,23.483/66.517,33.693/56.307))</f>
        <v/>
      </c>
      <c r="AB2462" s="21">
        <f>IF(C2462&lt;=2000,0,(MIN(C2462,ROUNDDOWN(F2462*0.3,0))-2000)*0.1)</f>
        <v/>
      </c>
      <c r="AC2462" s="21">
        <f>IF(C2462&lt;=2000,0,MIN((C2462-2000)*Y2462,(R2462+S2462)*0.2))</f>
        <v/>
      </c>
      <c r="AD2462" s="21">
        <f>IF(C2462&lt;=2000,0,MIN((C2462-2000)*Z2462,(T2462+U2462)*0.2))</f>
        <v/>
      </c>
      <c r="AE2462" s="21">
        <f>AC2462*AA2462</f>
        <v/>
      </c>
      <c r="AF2462" s="21">
        <f>ROUNDDOWN(R2462,-2)+ROUNDDOWN(S2462,-2)</f>
        <v/>
      </c>
      <c r="AG2462" s="21">
        <f>ROUNDDOWN(MAX(0,R2462-(AB2462+AC2462+AE2462)*0.6),-2)+ROUNDDOWN(MAX(0,S2462-(AB2462+AC2462+AE2462)*0.4),-2)</f>
        <v/>
      </c>
      <c r="AH2462" s="21">
        <f>ROUNDDOWN(MAX(0,T2462-(AB2462+AD2462)*0.6),-2)+ROUNDDOWN(MAX(0,U2462-(AB2462+AD2462)*0.4),-2)</f>
        <v/>
      </c>
      <c r="AI2462" s="21">
        <f>ROUNDDOWN(T2462,-2)+ROUNDDOWN(U2462,-2)</f>
        <v/>
      </c>
      <c r="AJ2462" s="21">
        <f>M2462+AF2462</f>
        <v/>
      </c>
      <c r="AK2462" s="21">
        <f>M2462+AG2462</f>
        <v/>
      </c>
      <c r="AL2462" s="21">
        <f>N2462+AH2462</f>
        <v/>
      </c>
      <c r="AM2462" s="21">
        <f>O2462+AI2462</f>
        <v/>
      </c>
      <c r="AN2462" s="21">
        <f>N2462+AI2462</f>
        <v/>
      </c>
      <c r="AO2462" s="21">
        <f>ROUNDDOWN((R2462+S2462)*0.2/Y2462+2000,0)</f>
        <v/>
      </c>
      <c r="AP2462" s="21">
        <f>ROUNDDOWN((T2462+U2462)*0.2/Z2462+2000,0)</f>
        <v/>
      </c>
      <c r="AQ2462" s="21">
        <f>AL2462-AK2462</f>
        <v/>
      </c>
      <c r="AR2462" s="21">
        <f>AM2462-AK2462</f>
        <v/>
      </c>
      <c r="AS2462" s="21">
        <f>AM2462-AL2462</f>
        <v/>
      </c>
      <c r="AT2462" s="21">
        <f>AK2462+C2462-AJ2462</f>
        <v/>
      </c>
      <c r="AU2462" s="21">
        <f>AL2462+C2462-AM2462</f>
        <v/>
      </c>
      <c r="AV2462" s="21">
        <f>AN2462+C2462-AM2462</f>
        <v/>
      </c>
    </row>
    <row r="2463">
      <c r="A2463" t="inlineStr">
        <is>
          <t>1万円刻み</t>
        </is>
      </c>
      <c r="B2463" s="21">
        <f>'5_1万円刻み'!$A$700</f>
        <v/>
      </c>
      <c r="C2463" s="21">
        <f>AO2463</f>
        <v/>
      </c>
      <c r="D2463" s="21" t="n">
        <v>0</v>
      </c>
      <c r="E2463" s="21">
        <f>ROUND(MIN(B2463/12,650000)*12*0.0915+MIN(B2463/12,1390000)*12*(0.0504+0)+B2463*0.005,0)</f>
        <v/>
      </c>
      <c r="F2463" s="21">
        <f>IF(B2463&lt;741000,0,IF(B2463&lt;2191000,B2463-740000,IF(B2463&lt;2193000,1451000,IF(B2463&lt;2196000,1453000,IF(B2463&lt;2200000,1456000,IF(B2463&lt;3600000,ROUND(ROUNDDOWN(B2463/4,-3)*2.8,0)-80000,IF(B2463&lt;6600000,ROUND(ROUNDDOWN(B2463/4,-3)*3.2,0)-440000,IF(B2463&lt;8500000,ROUNDDOWN(B2463*0.9,0)-1100000,B2463-1950000))))))))</f>
        <v/>
      </c>
      <c r="G2463" s="21">
        <f>IF(F2463&gt;23500000,NA(),IF(F2463&lt;=4890000,1040000,IF(F2463&lt;=6550000,670000,620000)))</f>
        <v/>
      </c>
      <c r="H2463" s="21">
        <f>IF(D2463&lt;=0,0,MAX(0,MIN(2000000,D2463-MIN(100000,ROUNDDOWN(F2463*0.05,0)))))</f>
        <v/>
      </c>
      <c r="I2463" s="21">
        <f>IF(C2463&lt;=2000,0,MIN(C2463,ROUNDDOWN(F2463*0.4,0))-2000)</f>
        <v/>
      </c>
      <c r="J2463" s="21">
        <f>MAX(0,ROUNDDOWN(F2463-E2463-G2463,-3))</f>
        <v/>
      </c>
      <c r="K2463" s="21">
        <f>MAX(0,ROUNDDOWN(F2463-E2463-G2463-H2463-I2463,-3))</f>
        <v/>
      </c>
      <c r="L2463" s="21">
        <f>MAX(0,ROUNDDOWN(F2463-E2463-G2463-H2463,-3))</f>
        <v/>
      </c>
      <c r="M2463" s="21">
        <f>IF(J2463&lt;=0,0,ROUNDDOWN((J2463*LOOKUP(J2463,{0,1950001,3300001,6950001,9000001,18000001,40000001},{0.05,0.1,0.2,0.23,0.33,0.4,0.45})-LOOKUP(J2463,{0,1950001,3300001,6950001,9000001,18000001,40000001},{0,97500,427500,636000,1536000,2796000,4796000}))*1.021,-2))</f>
        <v/>
      </c>
      <c r="N2463" s="21">
        <f>IF(K2463&lt;=0,0,ROUNDDOWN((K2463*LOOKUP(K2463,{0,1950001,3300001,6950001,9000001,18000001,40000001},{0.05,0.1,0.2,0.23,0.33,0.4,0.45})-LOOKUP(K2463,{0,1950001,3300001,6950001,9000001,18000001,40000001},{0,97500,427500,636000,1536000,2796000,4796000}))*1.021,-2))</f>
        <v/>
      </c>
      <c r="O2463" s="21">
        <f>IF(L2463&lt;=0,0,ROUNDDOWN((L2463*LOOKUP(L2463,{0,1950001,3300001,6950001,9000001,18000001,40000001},{0.05,0.1,0.2,0.23,0.33,0.4,0.45})-LOOKUP(L2463,{0,1950001,3300001,6950001,9000001,18000001,40000001},{0,97500,427500,636000,1536000,2796000,4796000}))*1.021,-2))</f>
        <v/>
      </c>
      <c r="P2463" s="21">
        <f>MAX(0,ROUNDDOWN(F2463-E2463-430000,-3))</f>
        <v/>
      </c>
      <c r="Q2463" s="21">
        <f>MAX(0,ROUNDDOWN(F2463-E2463-430000-H2463,-3))</f>
        <v/>
      </c>
      <c r="R2463" s="21">
        <f>IF(F2463&lt;=450000,0,MAX(0,P2463*0.06-MIN(50000,P2463)*0.03))</f>
        <v/>
      </c>
      <c r="S2463" s="21">
        <f>IF(F2463&lt;=450000,0,MAX(0,P2463*0.04-MIN(50000,P2463)*0.02))</f>
        <v/>
      </c>
      <c r="T2463" s="21">
        <f>IF(F2463&lt;=450000,0,MAX(0,Q2463*0.06-MIN(50000,Q2463)*0.03))</f>
        <v/>
      </c>
      <c r="U2463" s="21">
        <f>IF(F2463&lt;=450000,0,MAX(0,Q2463*0.04-MIN(50000,Q2463)*0.02))</f>
        <v/>
      </c>
      <c r="V2463" s="21">
        <f>50000+MAX(0,G2463-480000)</f>
        <v/>
      </c>
      <c r="W2463" s="21">
        <f>P2463-V2463</f>
        <v/>
      </c>
      <c r="X2463" s="21">
        <f>Q2463-V2463</f>
        <v/>
      </c>
      <c r="Y2463" s="22">
        <f>IF(W2463&lt;0,0.9,LOOKUP(W2463,{0,1950001,3300001,6950001,9000001,18000001,40000001},{0.84895,0.7979,0.6958,0.66517,0.56307,0.4916,0.44055}))</f>
        <v/>
      </c>
      <c r="Z2463" s="22">
        <f>IF(X2463&lt;0,0.9,LOOKUP(X2463,{0,1950001,3300001,6950001,9000001,18000001,40000001},{0.84895,0.7979,0.6958,0.66517,0.56307,0.4916,0.44055}))</f>
        <v/>
      </c>
      <c r="AA2463" s="22">
        <f>IF(W2463&lt;0,0,CHOOSE(MATCH(W2463,{0,1950001,3300001,6950001,9000001},1),5.105/84.895,10.21/79.79,20.42/69.58,23.483/66.517,33.693/56.307))</f>
        <v/>
      </c>
      <c r="AB2463" s="21">
        <f>IF(C2463&lt;=2000,0,(MIN(C2463,ROUNDDOWN(F2463*0.3,0))-2000)*0.1)</f>
        <v/>
      </c>
      <c r="AC2463" s="21">
        <f>IF(C2463&lt;=2000,0,MIN((C2463-2000)*Y2463,(R2463+S2463)*0.2))</f>
        <v/>
      </c>
      <c r="AD2463" s="21">
        <f>IF(C2463&lt;=2000,0,MIN((C2463-2000)*Z2463,(T2463+U2463)*0.2))</f>
        <v/>
      </c>
      <c r="AE2463" s="21">
        <f>AC2463*AA2463</f>
        <v/>
      </c>
      <c r="AF2463" s="21">
        <f>ROUNDDOWN(R2463,-2)+ROUNDDOWN(S2463,-2)</f>
        <v/>
      </c>
      <c r="AG2463" s="21">
        <f>ROUNDDOWN(MAX(0,R2463-(AB2463+AC2463+AE2463)*0.6),-2)+ROUNDDOWN(MAX(0,S2463-(AB2463+AC2463+AE2463)*0.4),-2)</f>
        <v/>
      </c>
      <c r="AH2463" s="21">
        <f>ROUNDDOWN(MAX(0,T2463-(AB2463+AD2463)*0.6),-2)+ROUNDDOWN(MAX(0,U2463-(AB2463+AD2463)*0.4),-2)</f>
        <v/>
      </c>
      <c r="AI2463" s="21">
        <f>ROUNDDOWN(T2463,-2)+ROUNDDOWN(U2463,-2)</f>
        <v/>
      </c>
      <c r="AJ2463" s="21">
        <f>M2463+AF2463</f>
        <v/>
      </c>
      <c r="AK2463" s="21">
        <f>M2463+AG2463</f>
        <v/>
      </c>
      <c r="AL2463" s="21">
        <f>N2463+AH2463</f>
        <v/>
      </c>
      <c r="AM2463" s="21">
        <f>O2463+AI2463</f>
        <v/>
      </c>
      <c r="AN2463" s="21">
        <f>N2463+AI2463</f>
        <v/>
      </c>
      <c r="AO2463" s="21">
        <f>ROUNDDOWN((R2463+S2463)*0.2/Y2463+2000,0)</f>
        <v/>
      </c>
      <c r="AP2463" s="21">
        <f>ROUNDDOWN((T2463+U2463)*0.2/Z2463+2000,0)</f>
        <v/>
      </c>
      <c r="AQ2463" s="21">
        <f>AL2463-AK2463</f>
        <v/>
      </c>
      <c r="AR2463" s="21">
        <f>AM2463-AK2463</f>
        <v/>
      </c>
      <c r="AS2463" s="21">
        <f>AM2463-AL2463</f>
        <v/>
      </c>
      <c r="AT2463" s="21">
        <f>AK2463+C2463-AJ2463</f>
        <v/>
      </c>
      <c r="AU2463" s="21">
        <f>AL2463+C2463-AM2463</f>
        <v/>
      </c>
      <c r="AV2463" s="21">
        <f>AN2463+C2463-AM2463</f>
        <v/>
      </c>
    </row>
    <row r="2464">
      <c r="A2464" t="inlineStr">
        <is>
          <t>1万円刻み</t>
        </is>
      </c>
      <c r="B2464" s="21">
        <f>'5_1万円刻み'!$A$701</f>
        <v/>
      </c>
      <c r="C2464" s="21">
        <f>AO2464</f>
        <v/>
      </c>
      <c r="D2464" s="21" t="n">
        <v>0</v>
      </c>
      <c r="E2464" s="21">
        <f>ROUND(MIN(B2464/12,650000)*12*0.0915+MIN(B2464/12,1390000)*12*(0.0504+0)+B2464*0.005,0)</f>
        <v/>
      </c>
      <c r="F2464" s="21">
        <f>IF(B2464&lt;741000,0,IF(B2464&lt;2191000,B2464-740000,IF(B2464&lt;2193000,1451000,IF(B2464&lt;2196000,1453000,IF(B2464&lt;2200000,1456000,IF(B2464&lt;3600000,ROUND(ROUNDDOWN(B2464/4,-3)*2.8,0)-80000,IF(B2464&lt;6600000,ROUND(ROUNDDOWN(B2464/4,-3)*3.2,0)-440000,IF(B2464&lt;8500000,ROUNDDOWN(B2464*0.9,0)-1100000,B2464-1950000))))))))</f>
        <v/>
      </c>
      <c r="G2464" s="21">
        <f>IF(F2464&gt;23500000,NA(),IF(F2464&lt;=4890000,1040000,IF(F2464&lt;=6550000,670000,620000)))</f>
        <v/>
      </c>
      <c r="H2464" s="21">
        <f>IF(D2464&lt;=0,0,MAX(0,MIN(2000000,D2464-MIN(100000,ROUNDDOWN(F2464*0.05,0)))))</f>
        <v/>
      </c>
      <c r="I2464" s="21">
        <f>IF(C2464&lt;=2000,0,MIN(C2464,ROUNDDOWN(F2464*0.4,0))-2000)</f>
        <v/>
      </c>
      <c r="J2464" s="21">
        <f>MAX(0,ROUNDDOWN(F2464-E2464-G2464,-3))</f>
        <v/>
      </c>
      <c r="K2464" s="21">
        <f>MAX(0,ROUNDDOWN(F2464-E2464-G2464-H2464-I2464,-3))</f>
        <v/>
      </c>
      <c r="L2464" s="21">
        <f>MAX(0,ROUNDDOWN(F2464-E2464-G2464-H2464,-3))</f>
        <v/>
      </c>
      <c r="M2464" s="21">
        <f>IF(J2464&lt;=0,0,ROUNDDOWN((J2464*LOOKUP(J2464,{0,1950001,3300001,6950001,9000001,18000001,40000001},{0.05,0.1,0.2,0.23,0.33,0.4,0.45})-LOOKUP(J2464,{0,1950001,3300001,6950001,9000001,18000001,40000001},{0,97500,427500,636000,1536000,2796000,4796000}))*1.021,-2))</f>
        <v/>
      </c>
      <c r="N2464" s="21">
        <f>IF(K2464&lt;=0,0,ROUNDDOWN((K2464*LOOKUP(K2464,{0,1950001,3300001,6950001,9000001,18000001,40000001},{0.05,0.1,0.2,0.23,0.33,0.4,0.45})-LOOKUP(K2464,{0,1950001,3300001,6950001,9000001,18000001,40000001},{0,97500,427500,636000,1536000,2796000,4796000}))*1.021,-2))</f>
        <v/>
      </c>
      <c r="O2464" s="21">
        <f>IF(L2464&lt;=0,0,ROUNDDOWN((L2464*LOOKUP(L2464,{0,1950001,3300001,6950001,9000001,18000001,40000001},{0.05,0.1,0.2,0.23,0.33,0.4,0.45})-LOOKUP(L2464,{0,1950001,3300001,6950001,9000001,18000001,40000001},{0,97500,427500,636000,1536000,2796000,4796000}))*1.021,-2))</f>
        <v/>
      </c>
      <c r="P2464" s="21">
        <f>MAX(0,ROUNDDOWN(F2464-E2464-430000,-3))</f>
        <v/>
      </c>
      <c r="Q2464" s="21">
        <f>MAX(0,ROUNDDOWN(F2464-E2464-430000-H2464,-3))</f>
        <v/>
      </c>
      <c r="R2464" s="21">
        <f>IF(F2464&lt;=450000,0,MAX(0,P2464*0.06-MIN(50000,P2464)*0.03))</f>
        <v/>
      </c>
      <c r="S2464" s="21">
        <f>IF(F2464&lt;=450000,0,MAX(0,P2464*0.04-MIN(50000,P2464)*0.02))</f>
        <v/>
      </c>
      <c r="T2464" s="21">
        <f>IF(F2464&lt;=450000,0,MAX(0,Q2464*0.06-MIN(50000,Q2464)*0.03))</f>
        <v/>
      </c>
      <c r="U2464" s="21">
        <f>IF(F2464&lt;=450000,0,MAX(0,Q2464*0.04-MIN(50000,Q2464)*0.02))</f>
        <v/>
      </c>
      <c r="V2464" s="21">
        <f>50000+MAX(0,G2464-480000)</f>
        <v/>
      </c>
      <c r="W2464" s="21">
        <f>P2464-V2464</f>
        <v/>
      </c>
      <c r="X2464" s="21">
        <f>Q2464-V2464</f>
        <v/>
      </c>
      <c r="Y2464" s="22">
        <f>IF(W2464&lt;0,0.9,LOOKUP(W2464,{0,1950001,3300001,6950001,9000001,18000001,40000001},{0.84895,0.7979,0.6958,0.66517,0.56307,0.4916,0.44055}))</f>
        <v/>
      </c>
      <c r="Z2464" s="22">
        <f>IF(X2464&lt;0,0.9,LOOKUP(X2464,{0,1950001,3300001,6950001,9000001,18000001,40000001},{0.84895,0.7979,0.6958,0.66517,0.56307,0.4916,0.44055}))</f>
        <v/>
      </c>
      <c r="AA2464" s="22">
        <f>IF(W2464&lt;0,0,CHOOSE(MATCH(W2464,{0,1950001,3300001,6950001,9000001},1),5.105/84.895,10.21/79.79,20.42/69.58,23.483/66.517,33.693/56.307))</f>
        <v/>
      </c>
      <c r="AB2464" s="21">
        <f>IF(C2464&lt;=2000,0,(MIN(C2464,ROUNDDOWN(F2464*0.3,0))-2000)*0.1)</f>
        <v/>
      </c>
      <c r="AC2464" s="21">
        <f>IF(C2464&lt;=2000,0,MIN((C2464-2000)*Y2464,(R2464+S2464)*0.2))</f>
        <v/>
      </c>
      <c r="AD2464" s="21">
        <f>IF(C2464&lt;=2000,0,MIN((C2464-2000)*Z2464,(T2464+U2464)*0.2))</f>
        <v/>
      </c>
      <c r="AE2464" s="21">
        <f>AC2464*AA2464</f>
        <v/>
      </c>
      <c r="AF2464" s="21">
        <f>ROUNDDOWN(R2464,-2)+ROUNDDOWN(S2464,-2)</f>
        <v/>
      </c>
      <c r="AG2464" s="21">
        <f>ROUNDDOWN(MAX(0,R2464-(AB2464+AC2464+AE2464)*0.6),-2)+ROUNDDOWN(MAX(0,S2464-(AB2464+AC2464+AE2464)*0.4),-2)</f>
        <v/>
      </c>
      <c r="AH2464" s="21">
        <f>ROUNDDOWN(MAX(0,T2464-(AB2464+AD2464)*0.6),-2)+ROUNDDOWN(MAX(0,U2464-(AB2464+AD2464)*0.4),-2)</f>
        <v/>
      </c>
      <c r="AI2464" s="21">
        <f>ROUNDDOWN(T2464,-2)+ROUNDDOWN(U2464,-2)</f>
        <v/>
      </c>
      <c r="AJ2464" s="21">
        <f>M2464+AF2464</f>
        <v/>
      </c>
      <c r="AK2464" s="21">
        <f>M2464+AG2464</f>
        <v/>
      </c>
      <c r="AL2464" s="21">
        <f>N2464+AH2464</f>
        <v/>
      </c>
      <c r="AM2464" s="21">
        <f>O2464+AI2464</f>
        <v/>
      </c>
      <c r="AN2464" s="21">
        <f>N2464+AI2464</f>
        <v/>
      </c>
      <c r="AO2464" s="21">
        <f>ROUNDDOWN((R2464+S2464)*0.2/Y2464+2000,0)</f>
        <v/>
      </c>
      <c r="AP2464" s="21">
        <f>ROUNDDOWN((T2464+U2464)*0.2/Z2464+2000,0)</f>
        <v/>
      </c>
      <c r="AQ2464" s="21">
        <f>AL2464-AK2464</f>
        <v/>
      </c>
      <c r="AR2464" s="21">
        <f>AM2464-AK2464</f>
        <v/>
      </c>
      <c r="AS2464" s="21">
        <f>AM2464-AL2464</f>
        <v/>
      </c>
      <c r="AT2464" s="21">
        <f>AK2464+C2464-AJ2464</f>
        <v/>
      </c>
      <c r="AU2464" s="21">
        <f>AL2464+C2464-AM2464</f>
        <v/>
      </c>
      <c r="AV2464" s="21">
        <f>AN2464+C2464-AM2464</f>
        <v/>
      </c>
    </row>
    <row r="2465">
      <c r="A2465" t="inlineStr">
        <is>
          <t>1万円刻み</t>
        </is>
      </c>
      <c r="B2465" s="21">
        <f>'5_1万円刻み'!$A$702</f>
        <v/>
      </c>
      <c r="C2465" s="21">
        <f>AO2465</f>
        <v/>
      </c>
      <c r="D2465" s="21" t="n">
        <v>0</v>
      </c>
      <c r="E2465" s="21">
        <f>ROUND(MIN(B2465/12,650000)*12*0.0915+MIN(B2465/12,1390000)*12*(0.0504+0)+B2465*0.005,0)</f>
        <v/>
      </c>
      <c r="F2465" s="21">
        <f>IF(B2465&lt;741000,0,IF(B2465&lt;2191000,B2465-740000,IF(B2465&lt;2193000,1451000,IF(B2465&lt;2196000,1453000,IF(B2465&lt;2200000,1456000,IF(B2465&lt;3600000,ROUND(ROUNDDOWN(B2465/4,-3)*2.8,0)-80000,IF(B2465&lt;6600000,ROUND(ROUNDDOWN(B2465/4,-3)*3.2,0)-440000,IF(B2465&lt;8500000,ROUNDDOWN(B2465*0.9,0)-1100000,B2465-1950000))))))))</f>
        <v/>
      </c>
      <c r="G2465" s="21">
        <f>IF(F2465&gt;23500000,NA(),IF(F2465&lt;=4890000,1040000,IF(F2465&lt;=6550000,670000,620000)))</f>
        <v/>
      </c>
      <c r="H2465" s="21">
        <f>IF(D2465&lt;=0,0,MAX(0,MIN(2000000,D2465-MIN(100000,ROUNDDOWN(F2465*0.05,0)))))</f>
        <v/>
      </c>
      <c r="I2465" s="21">
        <f>IF(C2465&lt;=2000,0,MIN(C2465,ROUNDDOWN(F2465*0.4,0))-2000)</f>
        <v/>
      </c>
      <c r="J2465" s="21">
        <f>MAX(0,ROUNDDOWN(F2465-E2465-G2465,-3))</f>
        <v/>
      </c>
      <c r="K2465" s="21">
        <f>MAX(0,ROUNDDOWN(F2465-E2465-G2465-H2465-I2465,-3))</f>
        <v/>
      </c>
      <c r="L2465" s="21">
        <f>MAX(0,ROUNDDOWN(F2465-E2465-G2465-H2465,-3))</f>
        <v/>
      </c>
      <c r="M2465" s="21">
        <f>IF(J2465&lt;=0,0,ROUNDDOWN((J2465*LOOKUP(J2465,{0,1950001,3300001,6950001,9000001,18000001,40000001},{0.05,0.1,0.2,0.23,0.33,0.4,0.45})-LOOKUP(J2465,{0,1950001,3300001,6950001,9000001,18000001,40000001},{0,97500,427500,636000,1536000,2796000,4796000}))*1.021,-2))</f>
        <v/>
      </c>
      <c r="N2465" s="21">
        <f>IF(K2465&lt;=0,0,ROUNDDOWN((K2465*LOOKUP(K2465,{0,1950001,3300001,6950001,9000001,18000001,40000001},{0.05,0.1,0.2,0.23,0.33,0.4,0.45})-LOOKUP(K2465,{0,1950001,3300001,6950001,9000001,18000001,40000001},{0,97500,427500,636000,1536000,2796000,4796000}))*1.021,-2))</f>
        <v/>
      </c>
      <c r="O2465" s="21">
        <f>IF(L2465&lt;=0,0,ROUNDDOWN((L2465*LOOKUP(L2465,{0,1950001,3300001,6950001,9000001,18000001,40000001},{0.05,0.1,0.2,0.23,0.33,0.4,0.45})-LOOKUP(L2465,{0,1950001,3300001,6950001,9000001,18000001,40000001},{0,97500,427500,636000,1536000,2796000,4796000}))*1.021,-2))</f>
        <v/>
      </c>
      <c r="P2465" s="21">
        <f>MAX(0,ROUNDDOWN(F2465-E2465-430000,-3))</f>
        <v/>
      </c>
      <c r="Q2465" s="21">
        <f>MAX(0,ROUNDDOWN(F2465-E2465-430000-H2465,-3))</f>
        <v/>
      </c>
      <c r="R2465" s="21">
        <f>IF(F2465&lt;=450000,0,MAX(0,P2465*0.06-MIN(50000,P2465)*0.03))</f>
        <v/>
      </c>
      <c r="S2465" s="21">
        <f>IF(F2465&lt;=450000,0,MAX(0,P2465*0.04-MIN(50000,P2465)*0.02))</f>
        <v/>
      </c>
      <c r="T2465" s="21">
        <f>IF(F2465&lt;=450000,0,MAX(0,Q2465*0.06-MIN(50000,Q2465)*0.03))</f>
        <v/>
      </c>
      <c r="U2465" s="21">
        <f>IF(F2465&lt;=450000,0,MAX(0,Q2465*0.04-MIN(50000,Q2465)*0.02))</f>
        <v/>
      </c>
      <c r="V2465" s="21">
        <f>50000+MAX(0,G2465-480000)</f>
        <v/>
      </c>
      <c r="W2465" s="21">
        <f>P2465-V2465</f>
        <v/>
      </c>
      <c r="X2465" s="21">
        <f>Q2465-V2465</f>
        <v/>
      </c>
      <c r="Y2465" s="22">
        <f>IF(W2465&lt;0,0.9,LOOKUP(W2465,{0,1950001,3300001,6950001,9000001,18000001,40000001},{0.84895,0.7979,0.6958,0.66517,0.56307,0.4916,0.44055}))</f>
        <v/>
      </c>
      <c r="Z2465" s="22">
        <f>IF(X2465&lt;0,0.9,LOOKUP(X2465,{0,1950001,3300001,6950001,9000001,18000001,40000001},{0.84895,0.7979,0.6958,0.66517,0.56307,0.4916,0.44055}))</f>
        <v/>
      </c>
      <c r="AA2465" s="22">
        <f>IF(W2465&lt;0,0,CHOOSE(MATCH(W2465,{0,1950001,3300001,6950001,9000001},1),5.105/84.895,10.21/79.79,20.42/69.58,23.483/66.517,33.693/56.307))</f>
        <v/>
      </c>
      <c r="AB2465" s="21">
        <f>IF(C2465&lt;=2000,0,(MIN(C2465,ROUNDDOWN(F2465*0.3,0))-2000)*0.1)</f>
        <v/>
      </c>
      <c r="AC2465" s="21">
        <f>IF(C2465&lt;=2000,0,MIN((C2465-2000)*Y2465,(R2465+S2465)*0.2))</f>
        <v/>
      </c>
      <c r="AD2465" s="21">
        <f>IF(C2465&lt;=2000,0,MIN((C2465-2000)*Z2465,(T2465+U2465)*0.2))</f>
        <v/>
      </c>
      <c r="AE2465" s="21">
        <f>AC2465*AA2465</f>
        <v/>
      </c>
      <c r="AF2465" s="21">
        <f>ROUNDDOWN(R2465,-2)+ROUNDDOWN(S2465,-2)</f>
        <v/>
      </c>
      <c r="AG2465" s="21">
        <f>ROUNDDOWN(MAX(0,R2465-(AB2465+AC2465+AE2465)*0.6),-2)+ROUNDDOWN(MAX(0,S2465-(AB2465+AC2465+AE2465)*0.4),-2)</f>
        <v/>
      </c>
      <c r="AH2465" s="21">
        <f>ROUNDDOWN(MAX(0,T2465-(AB2465+AD2465)*0.6),-2)+ROUNDDOWN(MAX(0,U2465-(AB2465+AD2465)*0.4),-2)</f>
        <v/>
      </c>
      <c r="AI2465" s="21">
        <f>ROUNDDOWN(T2465,-2)+ROUNDDOWN(U2465,-2)</f>
        <v/>
      </c>
      <c r="AJ2465" s="21">
        <f>M2465+AF2465</f>
        <v/>
      </c>
      <c r="AK2465" s="21">
        <f>M2465+AG2465</f>
        <v/>
      </c>
      <c r="AL2465" s="21">
        <f>N2465+AH2465</f>
        <v/>
      </c>
      <c r="AM2465" s="21">
        <f>O2465+AI2465</f>
        <v/>
      </c>
      <c r="AN2465" s="21">
        <f>N2465+AI2465</f>
        <v/>
      </c>
      <c r="AO2465" s="21">
        <f>ROUNDDOWN((R2465+S2465)*0.2/Y2465+2000,0)</f>
        <v/>
      </c>
      <c r="AP2465" s="21">
        <f>ROUNDDOWN((T2465+U2465)*0.2/Z2465+2000,0)</f>
        <v/>
      </c>
      <c r="AQ2465" s="21">
        <f>AL2465-AK2465</f>
        <v/>
      </c>
      <c r="AR2465" s="21">
        <f>AM2465-AK2465</f>
        <v/>
      </c>
      <c r="AS2465" s="21">
        <f>AM2465-AL2465</f>
        <v/>
      </c>
      <c r="AT2465" s="21">
        <f>AK2465+C2465-AJ2465</f>
        <v/>
      </c>
      <c r="AU2465" s="21">
        <f>AL2465+C2465-AM2465</f>
        <v/>
      </c>
      <c r="AV2465" s="21">
        <f>AN2465+C2465-AM2465</f>
        <v/>
      </c>
    </row>
    <row r="2466">
      <c r="A2466" t="inlineStr">
        <is>
          <t>1万円刻み</t>
        </is>
      </c>
      <c r="B2466" s="21">
        <f>'5_1万円刻み'!$A$703</f>
        <v/>
      </c>
      <c r="C2466" s="21">
        <f>AO2466</f>
        <v/>
      </c>
      <c r="D2466" s="21" t="n">
        <v>0</v>
      </c>
      <c r="E2466" s="21">
        <f>ROUND(MIN(B2466/12,650000)*12*0.0915+MIN(B2466/12,1390000)*12*(0.0504+0)+B2466*0.005,0)</f>
        <v/>
      </c>
      <c r="F2466" s="21">
        <f>IF(B2466&lt;741000,0,IF(B2466&lt;2191000,B2466-740000,IF(B2466&lt;2193000,1451000,IF(B2466&lt;2196000,1453000,IF(B2466&lt;2200000,1456000,IF(B2466&lt;3600000,ROUND(ROUNDDOWN(B2466/4,-3)*2.8,0)-80000,IF(B2466&lt;6600000,ROUND(ROUNDDOWN(B2466/4,-3)*3.2,0)-440000,IF(B2466&lt;8500000,ROUNDDOWN(B2466*0.9,0)-1100000,B2466-1950000))))))))</f>
        <v/>
      </c>
      <c r="G2466" s="21">
        <f>IF(F2466&gt;23500000,NA(),IF(F2466&lt;=4890000,1040000,IF(F2466&lt;=6550000,670000,620000)))</f>
        <v/>
      </c>
      <c r="H2466" s="21">
        <f>IF(D2466&lt;=0,0,MAX(0,MIN(2000000,D2466-MIN(100000,ROUNDDOWN(F2466*0.05,0)))))</f>
        <v/>
      </c>
      <c r="I2466" s="21">
        <f>IF(C2466&lt;=2000,0,MIN(C2466,ROUNDDOWN(F2466*0.4,0))-2000)</f>
        <v/>
      </c>
      <c r="J2466" s="21">
        <f>MAX(0,ROUNDDOWN(F2466-E2466-G2466,-3))</f>
        <v/>
      </c>
      <c r="K2466" s="21">
        <f>MAX(0,ROUNDDOWN(F2466-E2466-G2466-H2466-I2466,-3))</f>
        <v/>
      </c>
      <c r="L2466" s="21">
        <f>MAX(0,ROUNDDOWN(F2466-E2466-G2466-H2466,-3))</f>
        <v/>
      </c>
      <c r="M2466" s="21">
        <f>IF(J2466&lt;=0,0,ROUNDDOWN((J2466*LOOKUP(J2466,{0,1950001,3300001,6950001,9000001,18000001,40000001},{0.05,0.1,0.2,0.23,0.33,0.4,0.45})-LOOKUP(J2466,{0,1950001,3300001,6950001,9000001,18000001,40000001},{0,97500,427500,636000,1536000,2796000,4796000}))*1.021,-2))</f>
        <v/>
      </c>
      <c r="N2466" s="21">
        <f>IF(K2466&lt;=0,0,ROUNDDOWN((K2466*LOOKUP(K2466,{0,1950001,3300001,6950001,9000001,18000001,40000001},{0.05,0.1,0.2,0.23,0.33,0.4,0.45})-LOOKUP(K2466,{0,1950001,3300001,6950001,9000001,18000001,40000001},{0,97500,427500,636000,1536000,2796000,4796000}))*1.021,-2))</f>
        <v/>
      </c>
      <c r="O2466" s="21">
        <f>IF(L2466&lt;=0,0,ROUNDDOWN((L2466*LOOKUP(L2466,{0,1950001,3300001,6950001,9000001,18000001,40000001},{0.05,0.1,0.2,0.23,0.33,0.4,0.45})-LOOKUP(L2466,{0,1950001,3300001,6950001,9000001,18000001,40000001},{0,97500,427500,636000,1536000,2796000,4796000}))*1.021,-2))</f>
        <v/>
      </c>
      <c r="P2466" s="21">
        <f>MAX(0,ROUNDDOWN(F2466-E2466-430000,-3))</f>
        <v/>
      </c>
      <c r="Q2466" s="21">
        <f>MAX(0,ROUNDDOWN(F2466-E2466-430000-H2466,-3))</f>
        <v/>
      </c>
      <c r="R2466" s="21">
        <f>IF(F2466&lt;=450000,0,MAX(0,P2466*0.06-MIN(50000,P2466)*0.03))</f>
        <v/>
      </c>
      <c r="S2466" s="21">
        <f>IF(F2466&lt;=450000,0,MAX(0,P2466*0.04-MIN(50000,P2466)*0.02))</f>
        <v/>
      </c>
      <c r="T2466" s="21">
        <f>IF(F2466&lt;=450000,0,MAX(0,Q2466*0.06-MIN(50000,Q2466)*0.03))</f>
        <v/>
      </c>
      <c r="U2466" s="21">
        <f>IF(F2466&lt;=450000,0,MAX(0,Q2466*0.04-MIN(50000,Q2466)*0.02))</f>
        <v/>
      </c>
      <c r="V2466" s="21">
        <f>50000+MAX(0,G2466-480000)</f>
        <v/>
      </c>
      <c r="W2466" s="21">
        <f>P2466-V2466</f>
        <v/>
      </c>
      <c r="X2466" s="21">
        <f>Q2466-V2466</f>
        <v/>
      </c>
      <c r="Y2466" s="22">
        <f>IF(W2466&lt;0,0.9,LOOKUP(W2466,{0,1950001,3300001,6950001,9000001,18000001,40000001},{0.84895,0.7979,0.6958,0.66517,0.56307,0.4916,0.44055}))</f>
        <v/>
      </c>
      <c r="Z2466" s="22">
        <f>IF(X2466&lt;0,0.9,LOOKUP(X2466,{0,1950001,3300001,6950001,9000001,18000001,40000001},{0.84895,0.7979,0.6958,0.66517,0.56307,0.4916,0.44055}))</f>
        <v/>
      </c>
      <c r="AA2466" s="22">
        <f>IF(W2466&lt;0,0,CHOOSE(MATCH(W2466,{0,1950001,3300001,6950001,9000001},1),5.105/84.895,10.21/79.79,20.42/69.58,23.483/66.517,33.693/56.307))</f>
        <v/>
      </c>
      <c r="AB2466" s="21">
        <f>IF(C2466&lt;=2000,0,(MIN(C2466,ROUNDDOWN(F2466*0.3,0))-2000)*0.1)</f>
        <v/>
      </c>
      <c r="AC2466" s="21">
        <f>IF(C2466&lt;=2000,0,MIN((C2466-2000)*Y2466,(R2466+S2466)*0.2))</f>
        <v/>
      </c>
      <c r="AD2466" s="21">
        <f>IF(C2466&lt;=2000,0,MIN((C2466-2000)*Z2466,(T2466+U2466)*0.2))</f>
        <v/>
      </c>
      <c r="AE2466" s="21">
        <f>AC2466*AA2466</f>
        <v/>
      </c>
      <c r="AF2466" s="21">
        <f>ROUNDDOWN(R2466,-2)+ROUNDDOWN(S2466,-2)</f>
        <v/>
      </c>
      <c r="AG2466" s="21">
        <f>ROUNDDOWN(MAX(0,R2466-(AB2466+AC2466+AE2466)*0.6),-2)+ROUNDDOWN(MAX(0,S2466-(AB2466+AC2466+AE2466)*0.4),-2)</f>
        <v/>
      </c>
      <c r="AH2466" s="21">
        <f>ROUNDDOWN(MAX(0,T2466-(AB2466+AD2466)*0.6),-2)+ROUNDDOWN(MAX(0,U2466-(AB2466+AD2466)*0.4),-2)</f>
        <v/>
      </c>
      <c r="AI2466" s="21">
        <f>ROUNDDOWN(T2466,-2)+ROUNDDOWN(U2466,-2)</f>
        <v/>
      </c>
      <c r="AJ2466" s="21">
        <f>M2466+AF2466</f>
        <v/>
      </c>
      <c r="AK2466" s="21">
        <f>M2466+AG2466</f>
        <v/>
      </c>
      <c r="AL2466" s="21">
        <f>N2466+AH2466</f>
        <v/>
      </c>
      <c r="AM2466" s="21">
        <f>O2466+AI2466</f>
        <v/>
      </c>
      <c r="AN2466" s="21">
        <f>N2466+AI2466</f>
        <v/>
      </c>
      <c r="AO2466" s="21">
        <f>ROUNDDOWN((R2466+S2466)*0.2/Y2466+2000,0)</f>
        <v/>
      </c>
      <c r="AP2466" s="21">
        <f>ROUNDDOWN((T2466+U2466)*0.2/Z2466+2000,0)</f>
        <v/>
      </c>
      <c r="AQ2466" s="21">
        <f>AL2466-AK2466</f>
        <v/>
      </c>
      <c r="AR2466" s="21">
        <f>AM2466-AK2466</f>
        <v/>
      </c>
      <c r="AS2466" s="21">
        <f>AM2466-AL2466</f>
        <v/>
      </c>
      <c r="AT2466" s="21">
        <f>AK2466+C2466-AJ2466</f>
        <v/>
      </c>
      <c r="AU2466" s="21">
        <f>AL2466+C2466-AM2466</f>
        <v/>
      </c>
      <c r="AV2466" s="21">
        <f>AN2466+C2466-AM2466</f>
        <v/>
      </c>
    </row>
    <row r="2467">
      <c r="A2467" t="inlineStr">
        <is>
          <t>1万円刻み</t>
        </is>
      </c>
      <c r="B2467" s="21">
        <f>'5_1万円刻み'!$A$704</f>
        <v/>
      </c>
      <c r="C2467" s="21">
        <f>AO2467</f>
        <v/>
      </c>
      <c r="D2467" s="21" t="n">
        <v>0</v>
      </c>
      <c r="E2467" s="21">
        <f>ROUND(MIN(B2467/12,650000)*12*0.0915+MIN(B2467/12,1390000)*12*(0.0504+0)+B2467*0.005,0)</f>
        <v/>
      </c>
      <c r="F2467" s="21">
        <f>IF(B2467&lt;741000,0,IF(B2467&lt;2191000,B2467-740000,IF(B2467&lt;2193000,1451000,IF(B2467&lt;2196000,1453000,IF(B2467&lt;2200000,1456000,IF(B2467&lt;3600000,ROUND(ROUNDDOWN(B2467/4,-3)*2.8,0)-80000,IF(B2467&lt;6600000,ROUND(ROUNDDOWN(B2467/4,-3)*3.2,0)-440000,IF(B2467&lt;8500000,ROUNDDOWN(B2467*0.9,0)-1100000,B2467-1950000))))))))</f>
        <v/>
      </c>
      <c r="G2467" s="21">
        <f>IF(F2467&gt;23500000,NA(),IF(F2467&lt;=4890000,1040000,IF(F2467&lt;=6550000,670000,620000)))</f>
        <v/>
      </c>
      <c r="H2467" s="21">
        <f>IF(D2467&lt;=0,0,MAX(0,MIN(2000000,D2467-MIN(100000,ROUNDDOWN(F2467*0.05,0)))))</f>
        <v/>
      </c>
      <c r="I2467" s="21">
        <f>IF(C2467&lt;=2000,0,MIN(C2467,ROUNDDOWN(F2467*0.4,0))-2000)</f>
        <v/>
      </c>
      <c r="J2467" s="21">
        <f>MAX(0,ROUNDDOWN(F2467-E2467-G2467,-3))</f>
        <v/>
      </c>
      <c r="K2467" s="21">
        <f>MAX(0,ROUNDDOWN(F2467-E2467-G2467-H2467-I2467,-3))</f>
        <v/>
      </c>
      <c r="L2467" s="21">
        <f>MAX(0,ROUNDDOWN(F2467-E2467-G2467-H2467,-3))</f>
        <v/>
      </c>
      <c r="M2467" s="21">
        <f>IF(J2467&lt;=0,0,ROUNDDOWN((J2467*LOOKUP(J2467,{0,1950001,3300001,6950001,9000001,18000001,40000001},{0.05,0.1,0.2,0.23,0.33,0.4,0.45})-LOOKUP(J2467,{0,1950001,3300001,6950001,9000001,18000001,40000001},{0,97500,427500,636000,1536000,2796000,4796000}))*1.021,-2))</f>
        <v/>
      </c>
      <c r="N2467" s="21">
        <f>IF(K2467&lt;=0,0,ROUNDDOWN((K2467*LOOKUP(K2467,{0,1950001,3300001,6950001,9000001,18000001,40000001},{0.05,0.1,0.2,0.23,0.33,0.4,0.45})-LOOKUP(K2467,{0,1950001,3300001,6950001,9000001,18000001,40000001},{0,97500,427500,636000,1536000,2796000,4796000}))*1.021,-2))</f>
        <v/>
      </c>
      <c r="O2467" s="21">
        <f>IF(L2467&lt;=0,0,ROUNDDOWN((L2467*LOOKUP(L2467,{0,1950001,3300001,6950001,9000001,18000001,40000001},{0.05,0.1,0.2,0.23,0.33,0.4,0.45})-LOOKUP(L2467,{0,1950001,3300001,6950001,9000001,18000001,40000001},{0,97500,427500,636000,1536000,2796000,4796000}))*1.021,-2))</f>
        <v/>
      </c>
      <c r="P2467" s="21">
        <f>MAX(0,ROUNDDOWN(F2467-E2467-430000,-3))</f>
        <v/>
      </c>
      <c r="Q2467" s="21">
        <f>MAX(0,ROUNDDOWN(F2467-E2467-430000-H2467,-3))</f>
        <v/>
      </c>
      <c r="R2467" s="21">
        <f>IF(F2467&lt;=450000,0,MAX(0,P2467*0.06-MIN(50000,P2467)*0.03))</f>
        <v/>
      </c>
      <c r="S2467" s="21">
        <f>IF(F2467&lt;=450000,0,MAX(0,P2467*0.04-MIN(50000,P2467)*0.02))</f>
        <v/>
      </c>
      <c r="T2467" s="21">
        <f>IF(F2467&lt;=450000,0,MAX(0,Q2467*0.06-MIN(50000,Q2467)*0.03))</f>
        <v/>
      </c>
      <c r="U2467" s="21">
        <f>IF(F2467&lt;=450000,0,MAX(0,Q2467*0.04-MIN(50000,Q2467)*0.02))</f>
        <v/>
      </c>
      <c r="V2467" s="21">
        <f>50000+MAX(0,G2467-480000)</f>
        <v/>
      </c>
      <c r="W2467" s="21">
        <f>P2467-V2467</f>
        <v/>
      </c>
      <c r="X2467" s="21">
        <f>Q2467-V2467</f>
        <v/>
      </c>
      <c r="Y2467" s="22">
        <f>IF(W2467&lt;0,0.9,LOOKUP(W2467,{0,1950001,3300001,6950001,9000001,18000001,40000001},{0.84895,0.7979,0.6958,0.66517,0.56307,0.4916,0.44055}))</f>
        <v/>
      </c>
      <c r="Z2467" s="22">
        <f>IF(X2467&lt;0,0.9,LOOKUP(X2467,{0,1950001,3300001,6950001,9000001,18000001,40000001},{0.84895,0.7979,0.6958,0.66517,0.56307,0.4916,0.44055}))</f>
        <v/>
      </c>
      <c r="AA2467" s="22">
        <f>IF(W2467&lt;0,0,CHOOSE(MATCH(W2467,{0,1950001,3300001,6950001,9000001},1),5.105/84.895,10.21/79.79,20.42/69.58,23.483/66.517,33.693/56.307))</f>
        <v/>
      </c>
      <c r="AB2467" s="21">
        <f>IF(C2467&lt;=2000,0,(MIN(C2467,ROUNDDOWN(F2467*0.3,0))-2000)*0.1)</f>
        <v/>
      </c>
      <c r="AC2467" s="21">
        <f>IF(C2467&lt;=2000,0,MIN((C2467-2000)*Y2467,(R2467+S2467)*0.2))</f>
        <v/>
      </c>
      <c r="AD2467" s="21">
        <f>IF(C2467&lt;=2000,0,MIN((C2467-2000)*Z2467,(T2467+U2467)*0.2))</f>
        <v/>
      </c>
      <c r="AE2467" s="21">
        <f>AC2467*AA2467</f>
        <v/>
      </c>
      <c r="AF2467" s="21">
        <f>ROUNDDOWN(R2467,-2)+ROUNDDOWN(S2467,-2)</f>
        <v/>
      </c>
      <c r="AG2467" s="21">
        <f>ROUNDDOWN(MAX(0,R2467-(AB2467+AC2467+AE2467)*0.6),-2)+ROUNDDOWN(MAX(0,S2467-(AB2467+AC2467+AE2467)*0.4),-2)</f>
        <v/>
      </c>
      <c r="AH2467" s="21">
        <f>ROUNDDOWN(MAX(0,T2467-(AB2467+AD2467)*0.6),-2)+ROUNDDOWN(MAX(0,U2467-(AB2467+AD2467)*0.4),-2)</f>
        <v/>
      </c>
      <c r="AI2467" s="21">
        <f>ROUNDDOWN(T2467,-2)+ROUNDDOWN(U2467,-2)</f>
        <v/>
      </c>
      <c r="AJ2467" s="21">
        <f>M2467+AF2467</f>
        <v/>
      </c>
      <c r="AK2467" s="21">
        <f>M2467+AG2467</f>
        <v/>
      </c>
      <c r="AL2467" s="21">
        <f>N2467+AH2467</f>
        <v/>
      </c>
      <c r="AM2467" s="21">
        <f>O2467+AI2467</f>
        <v/>
      </c>
      <c r="AN2467" s="21">
        <f>N2467+AI2467</f>
        <v/>
      </c>
      <c r="AO2467" s="21">
        <f>ROUNDDOWN((R2467+S2467)*0.2/Y2467+2000,0)</f>
        <v/>
      </c>
      <c r="AP2467" s="21">
        <f>ROUNDDOWN((T2467+U2467)*0.2/Z2467+2000,0)</f>
        <v/>
      </c>
      <c r="AQ2467" s="21">
        <f>AL2467-AK2467</f>
        <v/>
      </c>
      <c r="AR2467" s="21">
        <f>AM2467-AK2467</f>
        <v/>
      </c>
      <c r="AS2467" s="21">
        <f>AM2467-AL2467</f>
        <v/>
      </c>
      <c r="AT2467" s="21">
        <f>AK2467+C2467-AJ2467</f>
        <v/>
      </c>
      <c r="AU2467" s="21">
        <f>AL2467+C2467-AM2467</f>
        <v/>
      </c>
      <c r="AV2467" s="21">
        <f>AN2467+C2467-AM2467</f>
        <v/>
      </c>
    </row>
    <row r="2468">
      <c r="A2468" t="inlineStr">
        <is>
          <t>1万円刻み</t>
        </is>
      </c>
      <c r="B2468" s="21">
        <f>'5_1万円刻み'!$A$705</f>
        <v/>
      </c>
      <c r="C2468" s="21">
        <f>AO2468</f>
        <v/>
      </c>
      <c r="D2468" s="21" t="n">
        <v>0</v>
      </c>
      <c r="E2468" s="21">
        <f>ROUND(MIN(B2468/12,650000)*12*0.0915+MIN(B2468/12,1390000)*12*(0.0504+0)+B2468*0.005,0)</f>
        <v/>
      </c>
      <c r="F2468" s="21">
        <f>IF(B2468&lt;741000,0,IF(B2468&lt;2191000,B2468-740000,IF(B2468&lt;2193000,1451000,IF(B2468&lt;2196000,1453000,IF(B2468&lt;2200000,1456000,IF(B2468&lt;3600000,ROUND(ROUNDDOWN(B2468/4,-3)*2.8,0)-80000,IF(B2468&lt;6600000,ROUND(ROUNDDOWN(B2468/4,-3)*3.2,0)-440000,IF(B2468&lt;8500000,ROUNDDOWN(B2468*0.9,0)-1100000,B2468-1950000))))))))</f>
        <v/>
      </c>
      <c r="G2468" s="21">
        <f>IF(F2468&gt;23500000,NA(),IF(F2468&lt;=4890000,1040000,IF(F2468&lt;=6550000,670000,620000)))</f>
        <v/>
      </c>
      <c r="H2468" s="21">
        <f>IF(D2468&lt;=0,0,MAX(0,MIN(2000000,D2468-MIN(100000,ROUNDDOWN(F2468*0.05,0)))))</f>
        <v/>
      </c>
      <c r="I2468" s="21">
        <f>IF(C2468&lt;=2000,0,MIN(C2468,ROUNDDOWN(F2468*0.4,0))-2000)</f>
        <v/>
      </c>
      <c r="J2468" s="21">
        <f>MAX(0,ROUNDDOWN(F2468-E2468-G2468,-3))</f>
        <v/>
      </c>
      <c r="K2468" s="21">
        <f>MAX(0,ROUNDDOWN(F2468-E2468-G2468-H2468-I2468,-3))</f>
        <v/>
      </c>
      <c r="L2468" s="21">
        <f>MAX(0,ROUNDDOWN(F2468-E2468-G2468-H2468,-3))</f>
        <v/>
      </c>
      <c r="M2468" s="21">
        <f>IF(J2468&lt;=0,0,ROUNDDOWN((J2468*LOOKUP(J2468,{0,1950001,3300001,6950001,9000001,18000001,40000001},{0.05,0.1,0.2,0.23,0.33,0.4,0.45})-LOOKUP(J2468,{0,1950001,3300001,6950001,9000001,18000001,40000001},{0,97500,427500,636000,1536000,2796000,4796000}))*1.021,-2))</f>
        <v/>
      </c>
      <c r="N2468" s="21">
        <f>IF(K2468&lt;=0,0,ROUNDDOWN((K2468*LOOKUP(K2468,{0,1950001,3300001,6950001,9000001,18000001,40000001},{0.05,0.1,0.2,0.23,0.33,0.4,0.45})-LOOKUP(K2468,{0,1950001,3300001,6950001,9000001,18000001,40000001},{0,97500,427500,636000,1536000,2796000,4796000}))*1.021,-2))</f>
        <v/>
      </c>
      <c r="O2468" s="21">
        <f>IF(L2468&lt;=0,0,ROUNDDOWN((L2468*LOOKUP(L2468,{0,1950001,3300001,6950001,9000001,18000001,40000001},{0.05,0.1,0.2,0.23,0.33,0.4,0.45})-LOOKUP(L2468,{0,1950001,3300001,6950001,9000001,18000001,40000001},{0,97500,427500,636000,1536000,2796000,4796000}))*1.021,-2))</f>
        <v/>
      </c>
      <c r="P2468" s="21">
        <f>MAX(0,ROUNDDOWN(F2468-E2468-430000,-3))</f>
        <v/>
      </c>
      <c r="Q2468" s="21">
        <f>MAX(0,ROUNDDOWN(F2468-E2468-430000-H2468,-3))</f>
        <v/>
      </c>
      <c r="R2468" s="21">
        <f>IF(F2468&lt;=450000,0,MAX(0,P2468*0.06-MIN(50000,P2468)*0.03))</f>
        <v/>
      </c>
      <c r="S2468" s="21">
        <f>IF(F2468&lt;=450000,0,MAX(0,P2468*0.04-MIN(50000,P2468)*0.02))</f>
        <v/>
      </c>
      <c r="T2468" s="21">
        <f>IF(F2468&lt;=450000,0,MAX(0,Q2468*0.06-MIN(50000,Q2468)*0.03))</f>
        <v/>
      </c>
      <c r="U2468" s="21">
        <f>IF(F2468&lt;=450000,0,MAX(0,Q2468*0.04-MIN(50000,Q2468)*0.02))</f>
        <v/>
      </c>
      <c r="V2468" s="21">
        <f>50000+MAX(0,G2468-480000)</f>
        <v/>
      </c>
      <c r="W2468" s="21">
        <f>P2468-V2468</f>
        <v/>
      </c>
      <c r="X2468" s="21">
        <f>Q2468-V2468</f>
        <v/>
      </c>
      <c r="Y2468" s="22">
        <f>IF(W2468&lt;0,0.9,LOOKUP(W2468,{0,1950001,3300001,6950001,9000001,18000001,40000001},{0.84895,0.7979,0.6958,0.66517,0.56307,0.4916,0.44055}))</f>
        <v/>
      </c>
      <c r="Z2468" s="22">
        <f>IF(X2468&lt;0,0.9,LOOKUP(X2468,{0,1950001,3300001,6950001,9000001,18000001,40000001},{0.84895,0.7979,0.6958,0.66517,0.56307,0.4916,0.44055}))</f>
        <v/>
      </c>
      <c r="AA2468" s="22">
        <f>IF(W2468&lt;0,0,CHOOSE(MATCH(W2468,{0,1950001,3300001,6950001,9000001},1),5.105/84.895,10.21/79.79,20.42/69.58,23.483/66.517,33.693/56.307))</f>
        <v/>
      </c>
      <c r="AB2468" s="21">
        <f>IF(C2468&lt;=2000,0,(MIN(C2468,ROUNDDOWN(F2468*0.3,0))-2000)*0.1)</f>
        <v/>
      </c>
      <c r="AC2468" s="21">
        <f>IF(C2468&lt;=2000,0,MIN((C2468-2000)*Y2468,(R2468+S2468)*0.2))</f>
        <v/>
      </c>
      <c r="AD2468" s="21">
        <f>IF(C2468&lt;=2000,0,MIN((C2468-2000)*Z2468,(T2468+U2468)*0.2))</f>
        <v/>
      </c>
      <c r="AE2468" s="21">
        <f>AC2468*AA2468</f>
        <v/>
      </c>
      <c r="AF2468" s="21">
        <f>ROUNDDOWN(R2468,-2)+ROUNDDOWN(S2468,-2)</f>
        <v/>
      </c>
      <c r="AG2468" s="21">
        <f>ROUNDDOWN(MAX(0,R2468-(AB2468+AC2468+AE2468)*0.6),-2)+ROUNDDOWN(MAX(0,S2468-(AB2468+AC2468+AE2468)*0.4),-2)</f>
        <v/>
      </c>
      <c r="AH2468" s="21">
        <f>ROUNDDOWN(MAX(0,T2468-(AB2468+AD2468)*0.6),-2)+ROUNDDOWN(MAX(0,U2468-(AB2468+AD2468)*0.4),-2)</f>
        <v/>
      </c>
      <c r="AI2468" s="21">
        <f>ROUNDDOWN(T2468,-2)+ROUNDDOWN(U2468,-2)</f>
        <v/>
      </c>
      <c r="AJ2468" s="21">
        <f>M2468+AF2468</f>
        <v/>
      </c>
      <c r="AK2468" s="21">
        <f>M2468+AG2468</f>
        <v/>
      </c>
      <c r="AL2468" s="21">
        <f>N2468+AH2468</f>
        <v/>
      </c>
      <c r="AM2468" s="21">
        <f>O2468+AI2468</f>
        <v/>
      </c>
      <c r="AN2468" s="21">
        <f>N2468+AI2468</f>
        <v/>
      </c>
      <c r="AO2468" s="21">
        <f>ROUNDDOWN((R2468+S2468)*0.2/Y2468+2000,0)</f>
        <v/>
      </c>
      <c r="AP2468" s="21">
        <f>ROUNDDOWN((T2468+U2468)*0.2/Z2468+2000,0)</f>
        <v/>
      </c>
      <c r="AQ2468" s="21">
        <f>AL2468-AK2468</f>
        <v/>
      </c>
      <c r="AR2468" s="21">
        <f>AM2468-AK2468</f>
        <v/>
      </c>
      <c r="AS2468" s="21">
        <f>AM2468-AL2468</f>
        <v/>
      </c>
      <c r="AT2468" s="21">
        <f>AK2468+C2468-AJ2468</f>
        <v/>
      </c>
      <c r="AU2468" s="21">
        <f>AL2468+C2468-AM2468</f>
        <v/>
      </c>
      <c r="AV2468" s="21">
        <f>AN2468+C2468-AM2468</f>
        <v/>
      </c>
    </row>
    <row r="2469">
      <c r="A2469" t="inlineStr">
        <is>
          <t>1万円刻み</t>
        </is>
      </c>
      <c r="B2469" s="21">
        <f>'5_1万円刻み'!$A$706</f>
        <v/>
      </c>
      <c r="C2469" s="21">
        <f>AO2469</f>
        <v/>
      </c>
      <c r="D2469" s="21" t="n">
        <v>0</v>
      </c>
      <c r="E2469" s="21">
        <f>ROUND(MIN(B2469/12,650000)*12*0.0915+MIN(B2469/12,1390000)*12*(0.0504+0)+B2469*0.005,0)</f>
        <v/>
      </c>
      <c r="F2469" s="21">
        <f>IF(B2469&lt;741000,0,IF(B2469&lt;2191000,B2469-740000,IF(B2469&lt;2193000,1451000,IF(B2469&lt;2196000,1453000,IF(B2469&lt;2200000,1456000,IF(B2469&lt;3600000,ROUND(ROUNDDOWN(B2469/4,-3)*2.8,0)-80000,IF(B2469&lt;6600000,ROUND(ROUNDDOWN(B2469/4,-3)*3.2,0)-440000,IF(B2469&lt;8500000,ROUNDDOWN(B2469*0.9,0)-1100000,B2469-1950000))))))))</f>
        <v/>
      </c>
      <c r="G2469" s="21">
        <f>IF(F2469&gt;23500000,NA(),IF(F2469&lt;=4890000,1040000,IF(F2469&lt;=6550000,670000,620000)))</f>
        <v/>
      </c>
      <c r="H2469" s="21">
        <f>IF(D2469&lt;=0,0,MAX(0,MIN(2000000,D2469-MIN(100000,ROUNDDOWN(F2469*0.05,0)))))</f>
        <v/>
      </c>
      <c r="I2469" s="21">
        <f>IF(C2469&lt;=2000,0,MIN(C2469,ROUNDDOWN(F2469*0.4,0))-2000)</f>
        <v/>
      </c>
      <c r="J2469" s="21">
        <f>MAX(0,ROUNDDOWN(F2469-E2469-G2469,-3))</f>
        <v/>
      </c>
      <c r="K2469" s="21">
        <f>MAX(0,ROUNDDOWN(F2469-E2469-G2469-H2469-I2469,-3))</f>
        <v/>
      </c>
      <c r="L2469" s="21">
        <f>MAX(0,ROUNDDOWN(F2469-E2469-G2469-H2469,-3))</f>
        <v/>
      </c>
      <c r="M2469" s="21">
        <f>IF(J2469&lt;=0,0,ROUNDDOWN((J2469*LOOKUP(J2469,{0,1950001,3300001,6950001,9000001,18000001,40000001},{0.05,0.1,0.2,0.23,0.33,0.4,0.45})-LOOKUP(J2469,{0,1950001,3300001,6950001,9000001,18000001,40000001},{0,97500,427500,636000,1536000,2796000,4796000}))*1.021,-2))</f>
        <v/>
      </c>
      <c r="N2469" s="21">
        <f>IF(K2469&lt;=0,0,ROUNDDOWN((K2469*LOOKUP(K2469,{0,1950001,3300001,6950001,9000001,18000001,40000001},{0.05,0.1,0.2,0.23,0.33,0.4,0.45})-LOOKUP(K2469,{0,1950001,3300001,6950001,9000001,18000001,40000001},{0,97500,427500,636000,1536000,2796000,4796000}))*1.021,-2))</f>
        <v/>
      </c>
      <c r="O2469" s="21">
        <f>IF(L2469&lt;=0,0,ROUNDDOWN((L2469*LOOKUP(L2469,{0,1950001,3300001,6950001,9000001,18000001,40000001},{0.05,0.1,0.2,0.23,0.33,0.4,0.45})-LOOKUP(L2469,{0,1950001,3300001,6950001,9000001,18000001,40000001},{0,97500,427500,636000,1536000,2796000,4796000}))*1.021,-2))</f>
        <v/>
      </c>
      <c r="P2469" s="21">
        <f>MAX(0,ROUNDDOWN(F2469-E2469-430000,-3))</f>
        <v/>
      </c>
      <c r="Q2469" s="21">
        <f>MAX(0,ROUNDDOWN(F2469-E2469-430000-H2469,-3))</f>
        <v/>
      </c>
      <c r="R2469" s="21">
        <f>IF(F2469&lt;=450000,0,MAX(0,P2469*0.06-MIN(50000,P2469)*0.03))</f>
        <v/>
      </c>
      <c r="S2469" s="21">
        <f>IF(F2469&lt;=450000,0,MAX(0,P2469*0.04-MIN(50000,P2469)*0.02))</f>
        <v/>
      </c>
      <c r="T2469" s="21">
        <f>IF(F2469&lt;=450000,0,MAX(0,Q2469*0.06-MIN(50000,Q2469)*0.03))</f>
        <v/>
      </c>
      <c r="U2469" s="21">
        <f>IF(F2469&lt;=450000,0,MAX(0,Q2469*0.04-MIN(50000,Q2469)*0.02))</f>
        <v/>
      </c>
      <c r="V2469" s="21">
        <f>50000+MAX(0,G2469-480000)</f>
        <v/>
      </c>
      <c r="W2469" s="21">
        <f>P2469-V2469</f>
        <v/>
      </c>
      <c r="X2469" s="21">
        <f>Q2469-V2469</f>
        <v/>
      </c>
      <c r="Y2469" s="22">
        <f>IF(W2469&lt;0,0.9,LOOKUP(W2469,{0,1950001,3300001,6950001,9000001,18000001,40000001},{0.84895,0.7979,0.6958,0.66517,0.56307,0.4916,0.44055}))</f>
        <v/>
      </c>
      <c r="Z2469" s="22">
        <f>IF(X2469&lt;0,0.9,LOOKUP(X2469,{0,1950001,3300001,6950001,9000001,18000001,40000001},{0.84895,0.7979,0.6958,0.66517,0.56307,0.4916,0.44055}))</f>
        <v/>
      </c>
      <c r="AA2469" s="22">
        <f>IF(W2469&lt;0,0,CHOOSE(MATCH(W2469,{0,1950001,3300001,6950001,9000001},1),5.105/84.895,10.21/79.79,20.42/69.58,23.483/66.517,33.693/56.307))</f>
        <v/>
      </c>
      <c r="AB2469" s="21">
        <f>IF(C2469&lt;=2000,0,(MIN(C2469,ROUNDDOWN(F2469*0.3,0))-2000)*0.1)</f>
        <v/>
      </c>
      <c r="AC2469" s="21">
        <f>IF(C2469&lt;=2000,0,MIN((C2469-2000)*Y2469,(R2469+S2469)*0.2))</f>
        <v/>
      </c>
      <c r="AD2469" s="21">
        <f>IF(C2469&lt;=2000,0,MIN((C2469-2000)*Z2469,(T2469+U2469)*0.2))</f>
        <v/>
      </c>
      <c r="AE2469" s="21">
        <f>AC2469*AA2469</f>
        <v/>
      </c>
      <c r="AF2469" s="21">
        <f>ROUNDDOWN(R2469,-2)+ROUNDDOWN(S2469,-2)</f>
        <v/>
      </c>
      <c r="AG2469" s="21">
        <f>ROUNDDOWN(MAX(0,R2469-(AB2469+AC2469+AE2469)*0.6),-2)+ROUNDDOWN(MAX(0,S2469-(AB2469+AC2469+AE2469)*0.4),-2)</f>
        <v/>
      </c>
      <c r="AH2469" s="21">
        <f>ROUNDDOWN(MAX(0,T2469-(AB2469+AD2469)*0.6),-2)+ROUNDDOWN(MAX(0,U2469-(AB2469+AD2469)*0.4),-2)</f>
        <v/>
      </c>
      <c r="AI2469" s="21">
        <f>ROUNDDOWN(T2469,-2)+ROUNDDOWN(U2469,-2)</f>
        <v/>
      </c>
      <c r="AJ2469" s="21">
        <f>M2469+AF2469</f>
        <v/>
      </c>
      <c r="AK2469" s="21">
        <f>M2469+AG2469</f>
        <v/>
      </c>
      <c r="AL2469" s="21">
        <f>N2469+AH2469</f>
        <v/>
      </c>
      <c r="AM2469" s="21">
        <f>O2469+AI2469</f>
        <v/>
      </c>
      <c r="AN2469" s="21">
        <f>N2469+AI2469</f>
        <v/>
      </c>
      <c r="AO2469" s="21">
        <f>ROUNDDOWN((R2469+S2469)*0.2/Y2469+2000,0)</f>
        <v/>
      </c>
      <c r="AP2469" s="21">
        <f>ROUNDDOWN((T2469+U2469)*0.2/Z2469+2000,0)</f>
        <v/>
      </c>
      <c r="AQ2469" s="21">
        <f>AL2469-AK2469</f>
        <v/>
      </c>
      <c r="AR2469" s="21">
        <f>AM2469-AK2469</f>
        <v/>
      </c>
      <c r="AS2469" s="21">
        <f>AM2469-AL2469</f>
        <v/>
      </c>
      <c r="AT2469" s="21">
        <f>AK2469+C2469-AJ2469</f>
        <v/>
      </c>
      <c r="AU2469" s="21">
        <f>AL2469+C2469-AM2469</f>
        <v/>
      </c>
      <c r="AV2469" s="21">
        <f>AN2469+C2469-AM2469</f>
        <v/>
      </c>
    </row>
    <row r="2470">
      <c r="A2470" t="inlineStr">
        <is>
          <t>1万円刻み</t>
        </is>
      </c>
      <c r="B2470" s="21">
        <f>'5_1万円刻み'!$A$707</f>
        <v/>
      </c>
      <c r="C2470" s="21">
        <f>AO2470</f>
        <v/>
      </c>
      <c r="D2470" s="21" t="n">
        <v>0</v>
      </c>
      <c r="E2470" s="21">
        <f>ROUND(MIN(B2470/12,650000)*12*0.0915+MIN(B2470/12,1390000)*12*(0.0504+0)+B2470*0.005,0)</f>
        <v/>
      </c>
      <c r="F2470" s="21">
        <f>IF(B2470&lt;741000,0,IF(B2470&lt;2191000,B2470-740000,IF(B2470&lt;2193000,1451000,IF(B2470&lt;2196000,1453000,IF(B2470&lt;2200000,1456000,IF(B2470&lt;3600000,ROUND(ROUNDDOWN(B2470/4,-3)*2.8,0)-80000,IF(B2470&lt;6600000,ROUND(ROUNDDOWN(B2470/4,-3)*3.2,0)-440000,IF(B2470&lt;8500000,ROUNDDOWN(B2470*0.9,0)-1100000,B2470-1950000))))))))</f>
        <v/>
      </c>
      <c r="G2470" s="21">
        <f>IF(F2470&gt;23500000,NA(),IF(F2470&lt;=4890000,1040000,IF(F2470&lt;=6550000,670000,620000)))</f>
        <v/>
      </c>
      <c r="H2470" s="21">
        <f>IF(D2470&lt;=0,0,MAX(0,MIN(2000000,D2470-MIN(100000,ROUNDDOWN(F2470*0.05,0)))))</f>
        <v/>
      </c>
      <c r="I2470" s="21">
        <f>IF(C2470&lt;=2000,0,MIN(C2470,ROUNDDOWN(F2470*0.4,0))-2000)</f>
        <v/>
      </c>
      <c r="J2470" s="21">
        <f>MAX(0,ROUNDDOWN(F2470-E2470-G2470,-3))</f>
        <v/>
      </c>
      <c r="K2470" s="21">
        <f>MAX(0,ROUNDDOWN(F2470-E2470-G2470-H2470-I2470,-3))</f>
        <v/>
      </c>
      <c r="L2470" s="21">
        <f>MAX(0,ROUNDDOWN(F2470-E2470-G2470-H2470,-3))</f>
        <v/>
      </c>
      <c r="M2470" s="21">
        <f>IF(J2470&lt;=0,0,ROUNDDOWN((J2470*LOOKUP(J2470,{0,1950001,3300001,6950001,9000001,18000001,40000001},{0.05,0.1,0.2,0.23,0.33,0.4,0.45})-LOOKUP(J2470,{0,1950001,3300001,6950001,9000001,18000001,40000001},{0,97500,427500,636000,1536000,2796000,4796000}))*1.021,-2))</f>
        <v/>
      </c>
      <c r="N2470" s="21">
        <f>IF(K2470&lt;=0,0,ROUNDDOWN((K2470*LOOKUP(K2470,{0,1950001,3300001,6950001,9000001,18000001,40000001},{0.05,0.1,0.2,0.23,0.33,0.4,0.45})-LOOKUP(K2470,{0,1950001,3300001,6950001,9000001,18000001,40000001},{0,97500,427500,636000,1536000,2796000,4796000}))*1.021,-2))</f>
        <v/>
      </c>
      <c r="O2470" s="21">
        <f>IF(L2470&lt;=0,0,ROUNDDOWN((L2470*LOOKUP(L2470,{0,1950001,3300001,6950001,9000001,18000001,40000001},{0.05,0.1,0.2,0.23,0.33,0.4,0.45})-LOOKUP(L2470,{0,1950001,3300001,6950001,9000001,18000001,40000001},{0,97500,427500,636000,1536000,2796000,4796000}))*1.021,-2))</f>
        <v/>
      </c>
      <c r="P2470" s="21">
        <f>MAX(0,ROUNDDOWN(F2470-E2470-430000,-3))</f>
        <v/>
      </c>
      <c r="Q2470" s="21">
        <f>MAX(0,ROUNDDOWN(F2470-E2470-430000-H2470,-3))</f>
        <v/>
      </c>
      <c r="R2470" s="21">
        <f>IF(F2470&lt;=450000,0,MAX(0,P2470*0.06-MIN(50000,P2470)*0.03))</f>
        <v/>
      </c>
      <c r="S2470" s="21">
        <f>IF(F2470&lt;=450000,0,MAX(0,P2470*0.04-MIN(50000,P2470)*0.02))</f>
        <v/>
      </c>
      <c r="T2470" s="21">
        <f>IF(F2470&lt;=450000,0,MAX(0,Q2470*0.06-MIN(50000,Q2470)*0.03))</f>
        <v/>
      </c>
      <c r="U2470" s="21">
        <f>IF(F2470&lt;=450000,0,MAX(0,Q2470*0.04-MIN(50000,Q2470)*0.02))</f>
        <v/>
      </c>
      <c r="V2470" s="21">
        <f>50000+MAX(0,G2470-480000)</f>
        <v/>
      </c>
      <c r="W2470" s="21">
        <f>P2470-V2470</f>
        <v/>
      </c>
      <c r="X2470" s="21">
        <f>Q2470-V2470</f>
        <v/>
      </c>
      <c r="Y2470" s="22">
        <f>IF(W2470&lt;0,0.9,LOOKUP(W2470,{0,1950001,3300001,6950001,9000001,18000001,40000001},{0.84895,0.7979,0.6958,0.66517,0.56307,0.4916,0.44055}))</f>
        <v/>
      </c>
      <c r="Z2470" s="22">
        <f>IF(X2470&lt;0,0.9,LOOKUP(X2470,{0,1950001,3300001,6950001,9000001,18000001,40000001},{0.84895,0.7979,0.6958,0.66517,0.56307,0.4916,0.44055}))</f>
        <v/>
      </c>
      <c r="AA2470" s="22">
        <f>IF(W2470&lt;0,0,CHOOSE(MATCH(W2470,{0,1950001,3300001,6950001,9000001},1),5.105/84.895,10.21/79.79,20.42/69.58,23.483/66.517,33.693/56.307))</f>
        <v/>
      </c>
      <c r="AB2470" s="21">
        <f>IF(C2470&lt;=2000,0,(MIN(C2470,ROUNDDOWN(F2470*0.3,0))-2000)*0.1)</f>
        <v/>
      </c>
      <c r="AC2470" s="21">
        <f>IF(C2470&lt;=2000,0,MIN((C2470-2000)*Y2470,(R2470+S2470)*0.2))</f>
        <v/>
      </c>
      <c r="AD2470" s="21">
        <f>IF(C2470&lt;=2000,0,MIN((C2470-2000)*Z2470,(T2470+U2470)*0.2))</f>
        <v/>
      </c>
      <c r="AE2470" s="21">
        <f>AC2470*AA2470</f>
        <v/>
      </c>
      <c r="AF2470" s="21">
        <f>ROUNDDOWN(R2470,-2)+ROUNDDOWN(S2470,-2)</f>
        <v/>
      </c>
      <c r="AG2470" s="21">
        <f>ROUNDDOWN(MAX(0,R2470-(AB2470+AC2470+AE2470)*0.6),-2)+ROUNDDOWN(MAX(0,S2470-(AB2470+AC2470+AE2470)*0.4),-2)</f>
        <v/>
      </c>
      <c r="AH2470" s="21">
        <f>ROUNDDOWN(MAX(0,T2470-(AB2470+AD2470)*0.6),-2)+ROUNDDOWN(MAX(0,U2470-(AB2470+AD2470)*0.4),-2)</f>
        <v/>
      </c>
      <c r="AI2470" s="21">
        <f>ROUNDDOWN(T2470,-2)+ROUNDDOWN(U2470,-2)</f>
        <v/>
      </c>
      <c r="AJ2470" s="21">
        <f>M2470+AF2470</f>
        <v/>
      </c>
      <c r="AK2470" s="21">
        <f>M2470+AG2470</f>
        <v/>
      </c>
      <c r="AL2470" s="21">
        <f>N2470+AH2470</f>
        <v/>
      </c>
      <c r="AM2470" s="21">
        <f>O2470+AI2470</f>
        <v/>
      </c>
      <c r="AN2470" s="21">
        <f>N2470+AI2470</f>
        <v/>
      </c>
      <c r="AO2470" s="21">
        <f>ROUNDDOWN((R2470+S2470)*0.2/Y2470+2000,0)</f>
        <v/>
      </c>
      <c r="AP2470" s="21">
        <f>ROUNDDOWN((T2470+U2470)*0.2/Z2470+2000,0)</f>
        <v/>
      </c>
      <c r="AQ2470" s="21">
        <f>AL2470-AK2470</f>
        <v/>
      </c>
      <c r="AR2470" s="21">
        <f>AM2470-AK2470</f>
        <v/>
      </c>
      <c r="AS2470" s="21">
        <f>AM2470-AL2470</f>
        <v/>
      </c>
      <c r="AT2470" s="21">
        <f>AK2470+C2470-AJ2470</f>
        <v/>
      </c>
      <c r="AU2470" s="21">
        <f>AL2470+C2470-AM2470</f>
        <v/>
      </c>
      <c r="AV2470" s="21">
        <f>AN2470+C2470-AM2470</f>
        <v/>
      </c>
    </row>
    <row r="2471">
      <c r="A2471" t="inlineStr">
        <is>
          <t>1万円刻み</t>
        </is>
      </c>
      <c r="B2471" s="21">
        <f>'5_1万円刻み'!$A$708</f>
        <v/>
      </c>
      <c r="C2471" s="21">
        <f>AO2471</f>
        <v/>
      </c>
      <c r="D2471" s="21" t="n">
        <v>0</v>
      </c>
      <c r="E2471" s="21">
        <f>ROUND(MIN(B2471/12,650000)*12*0.0915+MIN(B2471/12,1390000)*12*(0.0504+0)+B2471*0.005,0)</f>
        <v/>
      </c>
      <c r="F2471" s="21">
        <f>IF(B2471&lt;741000,0,IF(B2471&lt;2191000,B2471-740000,IF(B2471&lt;2193000,1451000,IF(B2471&lt;2196000,1453000,IF(B2471&lt;2200000,1456000,IF(B2471&lt;3600000,ROUND(ROUNDDOWN(B2471/4,-3)*2.8,0)-80000,IF(B2471&lt;6600000,ROUND(ROUNDDOWN(B2471/4,-3)*3.2,0)-440000,IF(B2471&lt;8500000,ROUNDDOWN(B2471*0.9,0)-1100000,B2471-1950000))))))))</f>
        <v/>
      </c>
      <c r="G2471" s="21">
        <f>IF(F2471&gt;23500000,NA(),IF(F2471&lt;=4890000,1040000,IF(F2471&lt;=6550000,670000,620000)))</f>
        <v/>
      </c>
      <c r="H2471" s="21">
        <f>IF(D2471&lt;=0,0,MAX(0,MIN(2000000,D2471-MIN(100000,ROUNDDOWN(F2471*0.05,0)))))</f>
        <v/>
      </c>
      <c r="I2471" s="21">
        <f>IF(C2471&lt;=2000,0,MIN(C2471,ROUNDDOWN(F2471*0.4,0))-2000)</f>
        <v/>
      </c>
      <c r="J2471" s="21">
        <f>MAX(0,ROUNDDOWN(F2471-E2471-G2471,-3))</f>
        <v/>
      </c>
      <c r="K2471" s="21">
        <f>MAX(0,ROUNDDOWN(F2471-E2471-G2471-H2471-I2471,-3))</f>
        <v/>
      </c>
      <c r="L2471" s="21">
        <f>MAX(0,ROUNDDOWN(F2471-E2471-G2471-H2471,-3))</f>
        <v/>
      </c>
      <c r="M2471" s="21">
        <f>IF(J2471&lt;=0,0,ROUNDDOWN((J2471*LOOKUP(J2471,{0,1950001,3300001,6950001,9000001,18000001,40000001},{0.05,0.1,0.2,0.23,0.33,0.4,0.45})-LOOKUP(J2471,{0,1950001,3300001,6950001,9000001,18000001,40000001},{0,97500,427500,636000,1536000,2796000,4796000}))*1.021,-2))</f>
        <v/>
      </c>
      <c r="N2471" s="21">
        <f>IF(K2471&lt;=0,0,ROUNDDOWN((K2471*LOOKUP(K2471,{0,1950001,3300001,6950001,9000001,18000001,40000001},{0.05,0.1,0.2,0.23,0.33,0.4,0.45})-LOOKUP(K2471,{0,1950001,3300001,6950001,9000001,18000001,40000001},{0,97500,427500,636000,1536000,2796000,4796000}))*1.021,-2))</f>
        <v/>
      </c>
      <c r="O2471" s="21">
        <f>IF(L2471&lt;=0,0,ROUNDDOWN((L2471*LOOKUP(L2471,{0,1950001,3300001,6950001,9000001,18000001,40000001},{0.05,0.1,0.2,0.23,0.33,0.4,0.45})-LOOKUP(L2471,{0,1950001,3300001,6950001,9000001,18000001,40000001},{0,97500,427500,636000,1536000,2796000,4796000}))*1.021,-2))</f>
        <v/>
      </c>
      <c r="P2471" s="21">
        <f>MAX(0,ROUNDDOWN(F2471-E2471-430000,-3))</f>
        <v/>
      </c>
      <c r="Q2471" s="21">
        <f>MAX(0,ROUNDDOWN(F2471-E2471-430000-H2471,-3))</f>
        <v/>
      </c>
      <c r="R2471" s="21">
        <f>IF(F2471&lt;=450000,0,MAX(0,P2471*0.06-MIN(50000,P2471)*0.03))</f>
        <v/>
      </c>
      <c r="S2471" s="21">
        <f>IF(F2471&lt;=450000,0,MAX(0,P2471*0.04-MIN(50000,P2471)*0.02))</f>
        <v/>
      </c>
      <c r="T2471" s="21">
        <f>IF(F2471&lt;=450000,0,MAX(0,Q2471*0.06-MIN(50000,Q2471)*0.03))</f>
        <v/>
      </c>
      <c r="U2471" s="21">
        <f>IF(F2471&lt;=450000,0,MAX(0,Q2471*0.04-MIN(50000,Q2471)*0.02))</f>
        <v/>
      </c>
      <c r="V2471" s="21">
        <f>50000+MAX(0,G2471-480000)</f>
        <v/>
      </c>
      <c r="W2471" s="21">
        <f>P2471-V2471</f>
        <v/>
      </c>
      <c r="X2471" s="21">
        <f>Q2471-V2471</f>
        <v/>
      </c>
      <c r="Y2471" s="22">
        <f>IF(W2471&lt;0,0.9,LOOKUP(W2471,{0,1950001,3300001,6950001,9000001,18000001,40000001},{0.84895,0.7979,0.6958,0.66517,0.56307,0.4916,0.44055}))</f>
        <v/>
      </c>
      <c r="Z2471" s="22">
        <f>IF(X2471&lt;0,0.9,LOOKUP(X2471,{0,1950001,3300001,6950001,9000001,18000001,40000001},{0.84895,0.7979,0.6958,0.66517,0.56307,0.4916,0.44055}))</f>
        <v/>
      </c>
      <c r="AA2471" s="22">
        <f>IF(W2471&lt;0,0,CHOOSE(MATCH(W2471,{0,1950001,3300001,6950001,9000001},1),5.105/84.895,10.21/79.79,20.42/69.58,23.483/66.517,33.693/56.307))</f>
        <v/>
      </c>
      <c r="AB2471" s="21">
        <f>IF(C2471&lt;=2000,0,(MIN(C2471,ROUNDDOWN(F2471*0.3,0))-2000)*0.1)</f>
        <v/>
      </c>
      <c r="AC2471" s="21">
        <f>IF(C2471&lt;=2000,0,MIN((C2471-2000)*Y2471,(R2471+S2471)*0.2))</f>
        <v/>
      </c>
      <c r="AD2471" s="21">
        <f>IF(C2471&lt;=2000,0,MIN((C2471-2000)*Z2471,(T2471+U2471)*0.2))</f>
        <v/>
      </c>
      <c r="AE2471" s="21">
        <f>AC2471*AA2471</f>
        <v/>
      </c>
      <c r="AF2471" s="21">
        <f>ROUNDDOWN(R2471,-2)+ROUNDDOWN(S2471,-2)</f>
        <v/>
      </c>
      <c r="AG2471" s="21">
        <f>ROUNDDOWN(MAX(0,R2471-(AB2471+AC2471+AE2471)*0.6),-2)+ROUNDDOWN(MAX(0,S2471-(AB2471+AC2471+AE2471)*0.4),-2)</f>
        <v/>
      </c>
      <c r="AH2471" s="21">
        <f>ROUNDDOWN(MAX(0,T2471-(AB2471+AD2471)*0.6),-2)+ROUNDDOWN(MAX(0,U2471-(AB2471+AD2471)*0.4),-2)</f>
        <v/>
      </c>
      <c r="AI2471" s="21">
        <f>ROUNDDOWN(T2471,-2)+ROUNDDOWN(U2471,-2)</f>
        <v/>
      </c>
      <c r="AJ2471" s="21">
        <f>M2471+AF2471</f>
        <v/>
      </c>
      <c r="AK2471" s="21">
        <f>M2471+AG2471</f>
        <v/>
      </c>
      <c r="AL2471" s="21">
        <f>N2471+AH2471</f>
        <v/>
      </c>
      <c r="AM2471" s="21">
        <f>O2471+AI2471</f>
        <v/>
      </c>
      <c r="AN2471" s="21">
        <f>N2471+AI2471</f>
        <v/>
      </c>
      <c r="AO2471" s="21">
        <f>ROUNDDOWN((R2471+S2471)*0.2/Y2471+2000,0)</f>
        <v/>
      </c>
      <c r="AP2471" s="21">
        <f>ROUNDDOWN((T2471+U2471)*0.2/Z2471+2000,0)</f>
        <v/>
      </c>
      <c r="AQ2471" s="21">
        <f>AL2471-AK2471</f>
        <v/>
      </c>
      <c r="AR2471" s="21">
        <f>AM2471-AK2471</f>
        <v/>
      </c>
      <c r="AS2471" s="21">
        <f>AM2471-AL2471</f>
        <v/>
      </c>
      <c r="AT2471" s="21">
        <f>AK2471+C2471-AJ2471</f>
        <v/>
      </c>
      <c r="AU2471" s="21">
        <f>AL2471+C2471-AM2471</f>
        <v/>
      </c>
      <c r="AV2471" s="21">
        <f>AN2471+C2471-AM2471</f>
        <v/>
      </c>
    </row>
    <row r="2472">
      <c r="A2472" t="inlineStr">
        <is>
          <t>1万円刻み</t>
        </is>
      </c>
      <c r="B2472" s="21">
        <f>'5_1万円刻み'!$A$709</f>
        <v/>
      </c>
      <c r="C2472" s="21">
        <f>AO2472</f>
        <v/>
      </c>
      <c r="D2472" s="21" t="n">
        <v>0</v>
      </c>
      <c r="E2472" s="21">
        <f>ROUND(MIN(B2472/12,650000)*12*0.0915+MIN(B2472/12,1390000)*12*(0.0504+0)+B2472*0.005,0)</f>
        <v/>
      </c>
      <c r="F2472" s="21">
        <f>IF(B2472&lt;741000,0,IF(B2472&lt;2191000,B2472-740000,IF(B2472&lt;2193000,1451000,IF(B2472&lt;2196000,1453000,IF(B2472&lt;2200000,1456000,IF(B2472&lt;3600000,ROUND(ROUNDDOWN(B2472/4,-3)*2.8,0)-80000,IF(B2472&lt;6600000,ROUND(ROUNDDOWN(B2472/4,-3)*3.2,0)-440000,IF(B2472&lt;8500000,ROUNDDOWN(B2472*0.9,0)-1100000,B2472-1950000))))))))</f>
        <v/>
      </c>
      <c r="G2472" s="21">
        <f>IF(F2472&gt;23500000,NA(),IF(F2472&lt;=4890000,1040000,IF(F2472&lt;=6550000,670000,620000)))</f>
        <v/>
      </c>
      <c r="H2472" s="21">
        <f>IF(D2472&lt;=0,0,MAX(0,MIN(2000000,D2472-MIN(100000,ROUNDDOWN(F2472*0.05,0)))))</f>
        <v/>
      </c>
      <c r="I2472" s="21">
        <f>IF(C2472&lt;=2000,0,MIN(C2472,ROUNDDOWN(F2472*0.4,0))-2000)</f>
        <v/>
      </c>
      <c r="J2472" s="21">
        <f>MAX(0,ROUNDDOWN(F2472-E2472-G2472,-3))</f>
        <v/>
      </c>
      <c r="K2472" s="21">
        <f>MAX(0,ROUNDDOWN(F2472-E2472-G2472-H2472-I2472,-3))</f>
        <v/>
      </c>
      <c r="L2472" s="21">
        <f>MAX(0,ROUNDDOWN(F2472-E2472-G2472-H2472,-3))</f>
        <v/>
      </c>
      <c r="M2472" s="21">
        <f>IF(J2472&lt;=0,0,ROUNDDOWN((J2472*LOOKUP(J2472,{0,1950001,3300001,6950001,9000001,18000001,40000001},{0.05,0.1,0.2,0.23,0.33,0.4,0.45})-LOOKUP(J2472,{0,1950001,3300001,6950001,9000001,18000001,40000001},{0,97500,427500,636000,1536000,2796000,4796000}))*1.021,-2))</f>
        <v/>
      </c>
      <c r="N2472" s="21">
        <f>IF(K2472&lt;=0,0,ROUNDDOWN((K2472*LOOKUP(K2472,{0,1950001,3300001,6950001,9000001,18000001,40000001},{0.05,0.1,0.2,0.23,0.33,0.4,0.45})-LOOKUP(K2472,{0,1950001,3300001,6950001,9000001,18000001,40000001},{0,97500,427500,636000,1536000,2796000,4796000}))*1.021,-2))</f>
        <v/>
      </c>
      <c r="O2472" s="21">
        <f>IF(L2472&lt;=0,0,ROUNDDOWN((L2472*LOOKUP(L2472,{0,1950001,3300001,6950001,9000001,18000001,40000001},{0.05,0.1,0.2,0.23,0.33,0.4,0.45})-LOOKUP(L2472,{0,1950001,3300001,6950001,9000001,18000001,40000001},{0,97500,427500,636000,1536000,2796000,4796000}))*1.021,-2))</f>
        <v/>
      </c>
      <c r="P2472" s="21">
        <f>MAX(0,ROUNDDOWN(F2472-E2472-430000,-3))</f>
        <v/>
      </c>
      <c r="Q2472" s="21">
        <f>MAX(0,ROUNDDOWN(F2472-E2472-430000-H2472,-3))</f>
        <v/>
      </c>
      <c r="R2472" s="21">
        <f>IF(F2472&lt;=450000,0,MAX(0,P2472*0.06-MIN(50000,P2472)*0.03))</f>
        <v/>
      </c>
      <c r="S2472" s="21">
        <f>IF(F2472&lt;=450000,0,MAX(0,P2472*0.04-MIN(50000,P2472)*0.02))</f>
        <v/>
      </c>
      <c r="T2472" s="21">
        <f>IF(F2472&lt;=450000,0,MAX(0,Q2472*0.06-MIN(50000,Q2472)*0.03))</f>
        <v/>
      </c>
      <c r="U2472" s="21">
        <f>IF(F2472&lt;=450000,0,MAX(0,Q2472*0.04-MIN(50000,Q2472)*0.02))</f>
        <v/>
      </c>
      <c r="V2472" s="21">
        <f>50000+MAX(0,G2472-480000)</f>
        <v/>
      </c>
      <c r="W2472" s="21">
        <f>P2472-V2472</f>
        <v/>
      </c>
      <c r="X2472" s="21">
        <f>Q2472-V2472</f>
        <v/>
      </c>
      <c r="Y2472" s="22">
        <f>IF(W2472&lt;0,0.9,LOOKUP(W2472,{0,1950001,3300001,6950001,9000001,18000001,40000001},{0.84895,0.7979,0.6958,0.66517,0.56307,0.4916,0.44055}))</f>
        <v/>
      </c>
      <c r="Z2472" s="22">
        <f>IF(X2472&lt;0,0.9,LOOKUP(X2472,{0,1950001,3300001,6950001,9000001,18000001,40000001},{0.84895,0.7979,0.6958,0.66517,0.56307,0.4916,0.44055}))</f>
        <v/>
      </c>
      <c r="AA2472" s="22">
        <f>IF(W2472&lt;0,0,CHOOSE(MATCH(W2472,{0,1950001,3300001,6950001,9000001},1),5.105/84.895,10.21/79.79,20.42/69.58,23.483/66.517,33.693/56.307))</f>
        <v/>
      </c>
      <c r="AB2472" s="21">
        <f>IF(C2472&lt;=2000,0,(MIN(C2472,ROUNDDOWN(F2472*0.3,0))-2000)*0.1)</f>
        <v/>
      </c>
      <c r="AC2472" s="21">
        <f>IF(C2472&lt;=2000,0,MIN((C2472-2000)*Y2472,(R2472+S2472)*0.2))</f>
        <v/>
      </c>
      <c r="AD2472" s="21">
        <f>IF(C2472&lt;=2000,0,MIN((C2472-2000)*Z2472,(T2472+U2472)*0.2))</f>
        <v/>
      </c>
      <c r="AE2472" s="21">
        <f>AC2472*AA2472</f>
        <v/>
      </c>
      <c r="AF2472" s="21">
        <f>ROUNDDOWN(R2472,-2)+ROUNDDOWN(S2472,-2)</f>
        <v/>
      </c>
      <c r="AG2472" s="21">
        <f>ROUNDDOWN(MAX(0,R2472-(AB2472+AC2472+AE2472)*0.6),-2)+ROUNDDOWN(MAX(0,S2472-(AB2472+AC2472+AE2472)*0.4),-2)</f>
        <v/>
      </c>
      <c r="AH2472" s="21">
        <f>ROUNDDOWN(MAX(0,T2472-(AB2472+AD2472)*0.6),-2)+ROUNDDOWN(MAX(0,U2472-(AB2472+AD2472)*0.4),-2)</f>
        <v/>
      </c>
      <c r="AI2472" s="21">
        <f>ROUNDDOWN(T2472,-2)+ROUNDDOWN(U2472,-2)</f>
        <v/>
      </c>
      <c r="AJ2472" s="21">
        <f>M2472+AF2472</f>
        <v/>
      </c>
      <c r="AK2472" s="21">
        <f>M2472+AG2472</f>
        <v/>
      </c>
      <c r="AL2472" s="21">
        <f>N2472+AH2472</f>
        <v/>
      </c>
      <c r="AM2472" s="21">
        <f>O2472+AI2472</f>
        <v/>
      </c>
      <c r="AN2472" s="21">
        <f>N2472+AI2472</f>
        <v/>
      </c>
      <c r="AO2472" s="21">
        <f>ROUNDDOWN((R2472+S2472)*0.2/Y2472+2000,0)</f>
        <v/>
      </c>
      <c r="AP2472" s="21">
        <f>ROUNDDOWN((T2472+U2472)*0.2/Z2472+2000,0)</f>
        <v/>
      </c>
      <c r="AQ2472" s="21">
        <f>AL2472-AK2472</f>
        <v/>
      </c>
      <c r="AR2472" s="21">
        <f>AM2472-AK2472</f>
        <v/>
      </c>
      <c r="AS2472" s="21">
        <f>AM2472-AL2472</f>
        <v/>
      </c>
      <c r="AT2472" s="21">
        <f>AK2472+C2472-AJ2472</f>
        <v/>
      </c>
      <c r="AU2472" s="21">
        <f>AL2472+C2472-AM2472</f>
        <v/>
      </c>
      <c r="AV2472" s="21">
        <f>AN2472+C2472-AM2472</f>
        <v/>
      </c>
    </row>
    <row r="2473">
      <c r="A2473" t="inlineStr">
        <is>
          <t>1万円刻み</t>
        </is>
      </c>
      <c r="B2473" s="21">
        <f>'5_1万円刻み'!$A$710</f>
        <v/>
      </c>
      <c r="C2473" s="21">
        <f>AO2473</f>
        <v/>
      </c>
      <c r="D2473" s="21" t="n">
        <v>0</v>
      </c>
      <c r="E2473" s="21">
        <f>ROUND(MIN(B2473/12,650000)*12*0.0915+MIN(B2473/12,1390000)*12*(0.0504+0)+B2473*0.005,0)</f>
        <v/>
      </c>
      <c r="F2473" s="21">
        <f>IF(B2473&lt;741000,0,IF(B2473&lt;2191000,B2473-740000,IF(B2473&lt;2193000,1451000,IF(B2473&lt;2196000,1453000,IF(B2473&lt;2200000,1456000,IF(B2473&lt;3600000,ROUND(ROUNDDOWN(B2473/4,-3)*2.8,0)-80000,IF(B2473&lt;6600000,ROUND(ROUNDDOWN(B2473/4,-3)*3.2,0)-440000,IF(B2473&lt;8500000,ROUNDDOWN(B2473*0.9,0)-1100000,B2473-1950000))))))))</f>
        <v/>
      </c>
      <c r="G2473" s="21">
        <f>IF(F2473&gt;23500000,NA(),IF(F2473&lt;=4890000,1040000,IF(F2473&lt;=6550000,670000,620000)))</f>
        <v/>
      </c>
      <c r="H2473" s="21">
        <f>IF(D2473&lt;=0,0,MAX(0,MIN(2000000,D2473-MIN(100000,ROUNDDOWN(F2473*0.05,0)))))</f>
        <v/>
      </c>
      <c r="I2473" s="21">
        <f>IF(C2473&lt;=2000,0,MIN(C2473,ROUNDDOWN(F2473*0.4,0))-2000)</f>
        <v/>
      </c>
      <c r="J2473" s="21">
        <f>MAX(0,ROUNDDOWN(F2473-E2473-G2473,-3))</f>
        <v/>
      </c>
      <c r="K2473" s="21">
        <f>MAX(0,ROUNDDOWN(F2473-E2473-G2473-H2473-I2473,-3))</f>
        <v/>
      </c>
      <c r="L2473" s="21">
        <f>MAX(0,ROUNDDOWN(F2473-E2473-G2473-H2473,-3))</f>
        <v/>
      </c>
      <c r="M2473" s="21">
        <f>IF(J2473&lt;=0,0,ROUNDDOWN((J2473*LOOKUP(J2473,{0,1950001,3300001,6950001,9000001,18000001,40000001},{0.05,0.1,0.2,0.23,0.33,0.4,0.45})-LOOKUP(J2473,{0,1950001,3300001,6950001,9000001,18000001,40000001},{0,97500,427500,636000,1536000,2796000,4796000}))*1.021,-2))</f>
        <v/>
      </c>
      <c r="N2473" s="21">
        <f>IF(K2473&lt;=0,0,ROUNDDOWN((K2473*LOOKUP(K2473,{0,1950001,3300001,6950001,9000001,18000001,40000001},{0.05,0.1,0.2,0.23,0.33,0.4,0.45})-LOOKUP(K2473,{0,1950001,3300001,6950001,9000001,18000001,40000001},{0,97500,427500,636000,1536000,2796000,4796000}))*1.021,-2))</f>
        <v/>
      </c>
      <c r="O2473" s="21">
        <f>IF(L2473&lt;=0,0,ROUNDDOWN((L2473*LOOKUP(L2473,{0,1950001,3300001,6950001,9000001,18000001,40000001},{0.05,0.1,0.2,0.23,0.33,0.4,0.45})-LOOKUP(L2473,{0,1950001,3300001,6950001,9000001,18000001,40000001},{0,97500,427500,636000,1536000,2796000,4796000}))*1.021,-2))</f>
        <v/>
      </c>
      <c r="P2473" s="21">
        <f>MAX(0,ROUNDDOWN(F2473-E2473-430000,-3))</f>
        <v/>
      </c>
      <c r="Q2473" s="21">
        <f>MAX(0,ROUNDDOWN(F2473-E2473-430000-H2473,-3))</f>
        <v/>
      </c>
      <c r="R2473" s="21">
        <f>IF(F2473&lt;=450000,0,MAX(0,P2473*0.06-MIN(50000,P2473)*0.03))</f>
        <v/>
      </c>
      <c r="S2473" s="21">
        <f>IF(F2473&lt;=450000,0,MAX(0,P2473*0.04-MIN(50000,P2473)*0.02))</f>
        <v/>
      </c>
      <c r="T2473" s="21">
        <f>IF(F2473&lt;=450000,0,MAX(0,Q2473*0.06-MIN(50000,Q2473)*0.03))</f>
        <v/>
      </c>
      <c r="U2473" s="21">
        <f>IF(F2473&lt;=450000,0,MAX(0,Q2473*0.04-MIN(50000,Q2473)*0.02))</f>
        <v/>
      </c>
      <c r="V2473" s="21">
        <f>50000+MAX(0,G2473-480000)</f>
        <v/>
      </c>
      <c r="W2473" s="21">
        <f>P2473-V2473</f>
        <v/>
      </c>
      <c r="X2473" s="21">
        <f>Q2473-V2473</f>
        <v/>
      </c>
      <c r="Y2473" s="22">
        <f>IF(W2473&lt;0,0.9,LOOKUP(W2473,{0,1950001,3300001,6950001,9000001,18000001,40000001},{0.84895,0.7979,0.6958,0.66517,0.56307,0.4916,0.44055}))</f>
        <v/>
      </c>
      <c r="Z2473" s="22">
        <f>IF(X2473&lt;0,0.9,LOOKUP(X2473,{0,1950001,3300001,6950001,9000001,18000001,40000001},{0.84895,0.7979,0.6958,0.66517,0.56307,0.4916,0.44055}))</f>
        <v/>
      </c>
      <c r="AA2473" s="22">
        <f>IF(W2473&lt;0,0,CHOOSE(MATCH(W2473,{0,1950001,3300001,6950001,9000001},1),5.105/84.895,10.21/79.79,20.42/69.58,23.483/66.517,33.693/56.307))</f>
        <v/>
      </c>
      <c r="AB2473" s="21">
        <f>IF(C2473&lt;=2000,0,(MIN(C2473,ROUNDDOWN(F2473*0.3,0))-2000)*0.1)</f>
        <v/>
      </c>
      <c r="AC2473" s="21">
        <f>IF(C2473&lt;=2000,0,MIN((C2473-2000)*Y2473,(R2473+S2473)*0.2))</f>
        <v/>
      </c>
      <c r="AD2473" s="21">
        <f>IF(C2473&lt;=2000,0,MIN((C2473-2000)*Z2473,(T2473+U2473)*0.2))</f>
        <v/>
      </c>
      <c r="AE2473" s="21">
        <f>AC2473*AA2473</f>
        <v/>
      </c>
      <c r="AF2473" s="21">
        <f>ROUNDDOWN(R2473,-2)+ROUNDDOWN(S2473,-2)</f>
        <v/>
      </c>
      <c r="AG2473" s="21">
        <f>ROUNDDOWN(MAX(0,R2473-(AB2473+AC2473+AE2473)*0.6),-2)+ROUNDDOWN(MAX(0,S2473-(AB2473+AC2473+AE2473)*0.4),-2)</f>
        <v/>
      </c>
      <c r="AH2473" s="21">
        <f>ROUNDDOWN(MAX(0,T2473-(AB2473+AD2473)*0.6),-2)+ROUNDDOWN(MAX(0,U2473-(AB2473+AD2473)*0.4),-2)</f>
        <v/>
      </c>
      <c r="AI2473" s="21">
        <f>ROUNDDOWN(T2473,-2)+ROUNDDOWN(U2473,-2)</f>
        <v/>
      </c>
      <c r="AJ2473" s="21">
        <f>M2473+AF2473</f>
        <v/>
      </c>
      <c r="AK2473" s="21">
        <f>M2473+AG2473</f>
        <v/>
      </c>
      <c r="AL2473" s="21">
        <f>N2473+AH2473</f>
        <v/>
      </c>
      <c r="AM2473" s="21">
        <f>O2473+AI2473</f>
        <v/>
      </c>
      <c r="AN2473" s="21">
        <f>N2473+AI2473</f>
        <v/>
      </c>
      <c r="AO2473" s="21">
        <f>ROUNDDOWN((R2473+S2473)*0.2/Y2473+2000,0)</f>
        <v/>
      </c>
      <c r="AP2473" s="21">
        <f>ROUNDDOWN((T2473+U2473)*0.2/Z2473+2000,0)</f>
        <v/>
      </c>
      <c r="AQ2473" s="21">
        <f>AL2473-AK2473</f>
        <v/>
      </c>
      <c r="AR2473" s="21">
        <f>AM2473-AK2473</f>
        <v/>
      </c>
      <c r="AS2473" s="21">
        <f>AM2473-AL2473</f>
        <v/>
      </c>
      <c r="AT2473" s="21">
        <f>AK2473+C2473-AJ2473</f>
        <v/>
      </c>
      <c r="AU2473" s="21">
        <f>AL2473+C2473-AM2473</f>
        <v/>
      </c>
      <c r="AV2473" s="21">
        <f>AN2473+C2473-AM2473</f>
        <v/>
      </c>
    </row>
    <row r="2474">
      <c r="A2474" t="inlineStr">
        <is>
          <t>1万円刻み</t>
        </is>
      </c>
      <c r="B2474" s="21">
        <f>'5_1万円刻み'!$A$711</f>
        <v/>
      </c>
      <c r="C2474" s="21">
        <f>AO2474</f>
        <v/>
      </c>
      <c r="D2474" s="21" t="n">
        <v>0</v>
      </c>
      <c r="E2474" s="21">
        <f>ROUND(MIN(B2474/12,650000)*12*0.0915+MIN(B2474/12,1390000)*12*(0.0504+0)+B2474*0.005,0)</f>
        <v/>
      </c>
      <c r="F2474" s="21">
        <f>IF(B2474&lt;741000,0,IF(B2474&lt;2191000,B2474-740000,IF(B2474&lt;2193000,1451000,IF(B2474&lt;2196000,1453000,IF(B2474&lt;2200000,1456000,IF(B2474&lt;3600000,ROUND(ROUNDDOWN(B2474/4,-3)*2.8,0)-80000,IF(B2474&lt;6600000,ROUND(ROUNDDOWN(B2474/4,-3)*3.2,0)-440000,IF(B2474&lt;8500000,ROUNDDOWN(B2474*0.9,0)-1100000,B2474-1950000))))))))</f>
        <v/>
      </c>
      <c r="G2474" s="21">
        <f>IF(F2474&gt;23500000,NA(),IF(F2474&lt;=4890000,1040000,IF(F2474&lt;=6550000,670000,620000)))</f>
        <v/>
      </c>
      <c r="H2474" s="21">
        <f>IF(D2474&lt;=0,0,MAX(0,MIN(2000000,D2474-MIN(100000,ROUNDDOWN(F2474*0.05,0)))))</f>
        <v/>
      </c>
      <c r="I2474" s="21">
        <f>IF(C2474&lt;=2000,0,MIN(C2474,ROUNDDOWN(F2474*0.4,0))-2000)</f>
        <v/>
      </c>
      <c r="J2474" s="21">
        <f>MAX(0,ROUNDDOWN(F2474-E2474-G2474,-3))</f>
        <v/>
      </c>
      <c r="K2474" s="21">
        <f>MAX(0,ROUNDDOWN(F2474-E2474-G2474-H2474-I2474,-3))</f>
        <v/>
      </c>
      <c r="L2474" s="21">
        <f>MAX(0,ROUNDDOWN(F2474-E2474-G2474-H2474,-3))</f>
        <v/>
      </c>
      <c r="M2474" s="21">
        <f>IF(J2474&lt;=0,0,ROUNDDOWN((J2474*LOOKUP(J2474,{0,1950001,3300001,6950001,9000001,18000001,40000001},{0.05,0.1,0.2,0.23,0.33,0.4,0.45})-LOOKUP(J2474,{0,1950001,3300001,6950001,9000001,18000001,40000001},{0,97500,427500,636000,1536000,2796000,4796000}))*1.021,-2))</f>
        <v/>
      </c>
      <c r="N2474" s="21">
        <f>IF(K2474&lt;=0,0,ROUNDDOWN((K2474*LOOKUP(K2474,{0,1950001,3300001,6950001,9000001,18000001,40000001},{0.05,0.1,0.2,0.23,0.33,0.4,0.45})-LOOKUP(K2474,{0,1950001,3300001,6950001,9000001,18000001,40000001},{0,97500,427500,636000,1536000,2796000,4796000}))*1.021,-2))</f>
        <v/>
      </c>
      <c r="O2474" s="21">
        <f>IF(L2474&lt;=0,0,ROUNDDOWN((L2474*LOOKUP(L2474,{0,1950001,3300001,6950001,9000001,18000001,40000001},{0.05,0.1,0.2,0.23,0.33,0.4,0.45})-LOOKUP(L2474,{0,1950001,3300001,6950001,9000001,18000001,40000001},{0,97500,427500,636000,1536000,2796000,4796000}))*1.021,-2))</f>
        <v/>
      </c>
      <c r="P2474" s="21">
        <f>MAX(0,ROUNDDOWN(F2474-E2474-430000,-3))</f>
        <v/>
      </c>
      <c r="Q2474" s="21">
        <f>MAX(0,ROUNDDOWN(F2474-E2474-430000-H2474,-3))</f>
        <v/>
      </c>
      <c r="R2474" s="21">
        <f>IF(F2474&lt;=450000,0,MAX(0,P2474*0.06-MIN(50000,P2474)*0.03))</f>
        <v/>
      </c>
      <c r="S2474" s="21">
        <f>IF(F2474&lt;=450000,0,MAX(0,P2474*0.04-MIN(50000,P2474)*0.02))</f>
        <v/>
      </c>
      <c r="T2474" s="21">
        <f>IF(F2474&lt;=450000,0,MAX(0,Q2474*0.06-MIN(50000,Q2474)*0.03))</f>
        <v/>
      </c>
      <c r="U2474" s="21">
        <f>IF(F2474&lt;=450000,0,MAX(0,Q2474*0.04-MIN(50000,Q2474)*0.02))</f>
        <v/>
      </c>
      <c r="V2474" s="21">
        <f>50000+MAX(0,G2474-480000)</f>
        <v/>
      </c>
      <c r="W2474" s="21">
        <f>P2474-V2474</f>
        <v/>
      </c>
      <c r="X2474" s="21">
        <f>Q2474-V2474</f>
        <v/>
      </c>
      <c r="Y2474" s="22">
        <f>IF(W2474&lt;0,0.9,LOOKUP(W2474,{0,1950001,3300001,6950001,9000001,18000001,40000001},{0.84895,0.7979,0.6958,0.66517,0.56307,0.4916,0.44055}))</f>
        <v/>
      </c>
      <c r="Z2474" s="22">
        <f>IF(X2474&lt;0,0.9,LOOKUP(X2474,{0,1950001,3300001,6950001,9000001,18000001,40000001},{0.84895,0.7979,0.6958,0.66517,0.56307,0.4916,0.44055}))</f>
        <v/>
      </c>
      <c r="AA2474" s="22">
        <f>IF(W2474&lt;0,0,CHOOSE(MATCH(W2474,{0,1950001,3300001,6950001,9000001},1),5.105/84.895,10.21/79.79,20.42/69.58,23.483/66.517,33.693/56.307))</f>
        <v/>
      </c>
      <c r="AB2474" s="21">
        <f>IF(C2474&lt;=2000,0,(MIN(C2474,ROUNDDOWN(F2474*0.3,0))-2000)*0.1)</f>
        <v/>
      </c>
      <c r="AC2474" s="21">
        <f>IF(C2474&lt;=2000,0,MIN((C2474-2000)*Y2474,(R2474+S2474)*0.2))</f>
        <v/>
      </c>
      <c r="AD2474" s="21">
        <f>IF(C2474&lt;=2000,0,MIN((C2474-2000)*Z2474,(T2474+U2474)*0.2))</f>
        <v/>
      </c>
      <c r="AE2474" s="21">
        <f>AC2474*AA2474</f>
        <v/>
      </c>
      <c r="AF2474" s="21">
        <f>ROUNDDOWN(R2474,-2)+ROUNDDOWN(S2474,-2)</f>
        <v/>
      </c>
      <c r="AG2474" s="21">
        <f>ROUNDDOWN(MAX(0,R2474-(AB2474+AC2474+AE2474)*0.6),-2)+ROUNDDOWN(MAX(0,S2474-(AB2474+AC2474+AE2474)*0.4),-2)</f>
        <v/>
      </c>
      <c r="AH2474" s="21">
        <f>ROUNDDOWN(MAX(0,T2474-(AB2474+AD2474)*0.6),-2)+ROUNDDOWN(MAX(0,U2474-(AB2474+AD2474)*0.4),-2)</f>
        <v/>
      </c>
      <c r="AI2474" s="21">
        <f>ROUNDDOWN(T2474,-2)+ROUNDDOWN(U2474,-2)</f>
        <v/>
      </c>
      <c r="AJ2474" s="21">
        <f>M2474+AF2474</f>
        <v/>
      </c>
      <c r="AK2474" s="21">
        <f>M2474+AG2474</f>
        <v/>
      </c>
      <c r="AL2474" s="21">
        <f>N2474+AH2474</f>
        <v/>
      </c>
      <c r="AM2474" s="21">
        <f>O2474+AI2474</f>
        <v/>
      </c>
      <c r="AN2474" s="21">
        <f>N2474+AI2474</f>
        <v/>
      </c>
      <c r="AO2474" s="21">
        <f>ROUNDDOWN((R2474+S2474)*0.2/Y2474+2000,0)</f>
        <v/>
      </c>
      <c r="AP2474" s="21">
        <f>ROUNDDOWN((T2474+U2474)*0.2/Z2474+2000,0)</f>
        <v/>
      </c>
      <c r="AQ2474" s="21">
        <f>AL2474-AK2474</f>
        <v/>
      </c>
      <c r="AR2474" s="21">
        <f>AM2474-AK2474</f>
        <v/>
      </c>
      <c r="AS2474" s="21">
        <f>AM2474-AL2474</f>
        <v/>
      </c>
      <c r="AT2474" s="21">
        <f>AK2474+C2474-AJ2474</f>
        <v/>
      </c>
      <c r="AU2474" s="21">
        <f>AL2474+C2474-AM2474</f>
        <v/>
      </c>
      <c r="AV2474" s="21">
        <f>AN2474+C2474-AM2474</f>
        <v/>
      </c>
    </row>
    <row r="2475">
      <c r="A2475" t="inlineStr">
        <is>
          <t>1万円刻み</t>
        </is>
      </c>
      <c r="B2475" s="21">
        <f>'5_1万円刻み'!$A$712</f>
        <v/>
      </c>
      <c r="C2475" s="21">
        <f>AO2475</f>
        <v/>
      </c>
      <c r="D2475" s="21" t="n">
        <v>0</v>
      </c>
      <c r="E2475" s="21">
        <f>ROUND(MIN(B2475/12,650000)*12*0.0915+MIN(B2475/12,1390000)*12*(0.0504+0)+B2475*0.005,0)</f>
        <v/>
      </c>
      <c r="F2475" s="21">
        <f>IF(B2475&lt;741000,0,IF(B2475&lt;2191000,B2475-740000,IF(B2475&lt;2193000,1451000,IF(B2475&lt;2196000,1453000,IF(B2475&lt;2200000,1456000,IF(B2475&lt;3600000,ROUND(ROUNDDOWN(B2475/4,-3)*2.8,0)-80000,IF(B2475&lt;6600000,ROUND(ROUNDDOWN(B2475/4,-3)*3.2,0)-440000,IF(B2475&lt;8500000,ROUNDDOWN(B2475*0.9,0)-1100000,B2475-1950000))))))))</f>
        <v/>
      </c>
      <c r="G2475" s="21">
        <f>IF(F2475&gt;23500000,NA(),IF(F2475&lt;=4890000,1040000,IF(F2475&lt;=6550000,670000,620000)))</f>
        <v/>
      </c>
      <c r="H2475" s="21">
        <f>IF(D2475&lt;=0,0,MAX(0,MIN(2000000,D2475-MIN(100000,ROUNDDOWN(F2475*0.05,0)))))</f>
        <v/>
      </c>
      <c r="I2475" s="21">
        <f>IF(C2475&lt;=2000,0,MIN(C2475,ROUNDDOWN(F2475*0.4,0))-2000)</f>
        <v/>
      </c>
      <c r="J2475" s="21">
        <f>MAX(0,ROUNDDOWN(F2475-E2475-G2475,-3))</f>
        <v/>
      </c>
      <c r="K2475" s="21">
        <f>MAX(0,ROUNDDOWN(F2475-E2475-G2475-H2475-I2475,-3))</f>
        <v/>
      </c>
      <c r="L2475" s="21">
        <f>MAX(0,ROUNDDOWN(F2475-E2475-G2475-H2475,-3))</f>
        <v/>
      </c>
      <c r="M2475" s="21">
        <f>IF(J2475&lt;=0,0,ROUNDDOWN((J2475*LOOKUP(J2475,{0,1950001,3300001,6950001,9000001,18000001,40000001},{0.05,0.1,0.2,0.23,0.33,0.4,0.45})-LOOKUP(J2475,{0,1950001,3300001,6950001,9000001,18000001,40000001},{0,97500,427500,636000,1536000,2796000,4796000}))*1.021,-2))</f>
        <v/>
      </c>
      <c r="N2475" s="21">
        <f>IF(K2475&lt;=0,0,ROUNDDOWN((K2475*LOOKUP(K2475,{0,1950001,3300001,6950001,9000001,18000001,40000001},{0.05,0.1,0.2,0.23,0.33,0.4,0.45})-LOOKUP(K2475,{0,1950001,3300001,6950001,9000001,18000001,40000001},{0,97500,427500,636000,1536000,2796000,4796000}))*1.021,-2))</f>
        <v/>
      </c>
      <c r="O2475" s="21">
        <f>IF(L2475&lt;=0,0,ROUNDDOWN((L2475*LOOKUP(L2475,{0,1950001,3300001,6950001,9000001,18000001,40000001},{0.05,0.1,0.2,0.23,0.33,0.4,0.45})-LOOKUP(L2475,{0,1950001,3300001,6950001,9000001,18000001,40000001},{0,97500,427500,636000,1536000,2796000,4796000}))*1.021,-2))</f>
        <v/>
      </c>
      <c r="P2475" s="21">
        <f>MAX(0,ROUNDDOWN(F2475-E2475-430000,-3))</f>
        <v/>
      </c>
      <c r="Q2475" s="21">
        <f>MAX(0,ROUNDDOWN(F2475-E2475-430000-H2475,-3))</f>
        <v/>
      </c>
      <c r="R2475" s="21">
        <f>IF(F2475&lt;=450000,0,MAX(0,P2475*0.06-MIN(50000,P2475)*0.03))</f>
        <v/>
      </c>
      <c r="S2475" s="21">
        <f>IF(F2475&lt;=450000,0,MAX(0,P2475*0.04-MIN(50000,P2475)*0.02))</f>
        <v/>
      </c>
      <c r="T2475" s="21">
        <f>IF(F2475&lt;=450000,0,MAX(0,Q2475*0.06-MIN(50000,Q2475)*0.03))</f>
        <v/>
      </c>
      <c r="U2475" s="21">
        <f>IF(F2475&lt;=450000,0,MAX(0,Q2475*0.04-MIN(50000,Q2475)*0.02))</f>
        <v/>
      </c>
      <c r="V2475" s="21">
        <f>50000+MAX(0,G2475-480000)</f>
        <v/>
      </c>
      <c r="W2475" s="21">
        <f>P2475-V2475</f>
        <v/>
      </c>
      <c r="X2475" s="21">
        <f>Q2475-V2475</f>
        <v/>
      </c>
      <c r="Y2475" s="22">
        <f>IF(W2475&lt;0,0.9,LOOKUP(W2475,{0,1950001,3300001,6950001,9000001,18000001,40000001},{0.84895,0.7979,0.6958,0.66517,0.56307,0.4916,0.44055}))</f>
        <v/>
      </c>
      <c r="Z2475" s="22">
        <f>IF(X2475&lt;0,0.9,LOOKUP(X2475,{0,1950001,3300001,6950001,9000001,18000001,40000001},{0.84895,0.7979,0.6958,0.66517,0.56307,0.4916,0.44055}))</f>
        <v/>
      </c>
      <c r="AA2475" s="22">
        <f>IF(W2475&lt;0,0,CHOOSE(MATCH(W2475,{0,1950001,3300001,6950001,9000001},1),5.105/84.895,10.21/79.79,20.42/69.58,23.483/66.517,33.693/56.307))</f>
        <v/>
      </c>
      <c r="AB2475" s="21">
        <f>IF(C2475&lt;=2000,0,(MIN(C2475,ROUNDDOWN(F2475*0.3,0))-2000)*0.1)</f>
        <v/>
      </c>
      <c r="AC2475" s="21">
        <f>IF(C2475&lt;=2000,0,MIN((C2475-2000)*Y2475,(R2475+S2475)*0.2))</f>
        <v/>
      </c>
      <c r="AD2475" s="21">
        <f>IF(C2475&lt;=2000,0,MIN((C2475-2000)*Z2475,(T2475+U2475)*0.2))</f>
        <v/>
      </c>
      <c r="AE2475" s="21">
        <f>AC2475*AA2475</f>
        <v/>
      </c>
      <c r="AF2475" s="21">
        <f>ROUNDDOWN(R2475,-2)+ROUNDDOWN(S2475,-2)</f>
        <v/>
      </c>
      <c r="AG2475" s="21">
        <f>ROUNDDOWN(MAX(0,R2475-(AB2475+AC2475+AE2475)*0.6),-2)+ROUNDDOWN(MAX(0,S2475-(AB2475+AC2475+AE2475)*0.4),-2)</f>
        <v/>
      </c>
      <c r="AH2475" s="21">
        <f>ROUNDDOWN(MAX(0,T2475-(AB2475+AD2475)*0.6),-2)+ROUNDDOWN(MAX(0,U2475-(AB2475+AD2475)*0.4),-2)</f>
        <v/>
      </c>
      <c r="AI2475" s="21">
        <f>ROUNDDOWN(T2475,-2)+ROUNDDOWN(U2475,-2)</f>
        <v/>
      </c>
      <c r="AJ2475" s="21">
        <f>M2475+AF2475</f>
        <v/>
      </c>
      <c r="AK2475" s="21">
        <f>M2475+AG2475</f>
        <v/>
      </c>
      <c r="AL2475" s="21">
        <f>N2475+AH2475</f>
        <v/>
      </c>
      <c r="AM2475" s="21">
        <f>O2475+AI2475</f>
        <v/>
      </c>
      <c r="AN2475" s="21">
        <f>N2475+AI2475</f>
        <v/>
      </c>
      <c r="AO2475" s="21">
        <f>ROUNDDOWN((R2475+S2475)*0.2/Y2475+2000,0)</f>
        <v/>
      </c>
      <c r="AP2475" s="21">
        <f>ROUNDDOWN((T2475+U2475)*0.2/Z2475+2000,0)</f>
        <v/>
      </c>
      <c r="AQ2475" s="21">
        <f>AL2475-AK2475</f>
        <v/>
      </c>
      <c r="AR2475" s="21">
        <f>AM2475-AK2475</f>
        <v/>
      </c>
      <c r="AS2475" s="21">
        <f>AM2475-AL2475</f>
        <v/>
      </c>
      <c r="AT2475" s="21">
        <f>AK2475+C2475-AJ2475</f>
        <v/>
      </c>
      <c r="AU2475" s="21">
        <f>AL2475+C2475-AM2475</f>
        <v/>
      </c>
      <c r="AV2475" s="21">
        <f>AN2475+C2475-AM2475</f>
        <v/>
      </c>
    </row>
    <row r="2476">
      <c r="A2476" t="inlineStr">
        <is>
          <t>1万円刻み</t>
        </is>
      </c>
      <c r="B2476" s="21">
        <f>'5_1万円刻み'!$A$713</f>
        <v/>
      </c>
      <c r="C2476" s="21">
        <f>AO2476</f>
        <v/>
      </c>
      <c r="D2476" s="21" t="n">
        <v>0</v>
      </c>
      <c r="E2476" s="21">
        <f>ROUND(MIN(B2476/12,650000)*12*0.0915+MIN(B2476/12,1390000)*12*(0.0504+0)+B2476*0.005,0)</f>
        <v/>
      </c>
      <c r="F2476" s="21">
        <f>IF(B2476&lt;741000,0,IF(B2476&lt;2191000,B2476-740000,IF(B2476&lt;2193000,1451000,IF(B2476&lt;2196000,1453000,IF(B2476&lt;2200000,1456000,IF(B2476&lt;3600000,ROUND(ROUNDDOWN(B2476/4,-3)*2.8,0)-80000,IF(B2476&lt;6600000,ROUND(ROUNDDOWN(B2476/4,-3)*3.2,0)-440000,IF(B2476&lt;8500000,ROUNDDOWN(B2476*0.9,0)-1100000,B2476-1950000))))))))</f>
        <v/>
      </c>
      <c r="G2476" s="21">
        <f>IF(F2476&gt;23500000,NA(),IF(F2476&lt;=4890000,1040000,IF(F2476&lt;=6550000,670000,620000)))</f>
        <v/>
      </c>
      <c r="H2476" s="21">
        <f>IF(D2476&lt;=0,0,MAX(0,MIN(2000000,D2476-MIN(100000,ROUNDDOWN(F2476*0.05,0)))))</f>
        <v/>
      </c>
      <c r="I2476" s="21">
        <f>IF(C2476&lt;=2000,0,MIN(C2476,ROUNDDOWN(F2476*0.4,0))-2000)</f>
        <v/>
      </c>
      <c r="J2476" s="21">
        <f>MAX(0,ROUNDDOWN(F2476-E2476-G2476,-3))</f>
        <v/>
      </c>
      <c r="K2476" s="21">
        <f>MAX(0,ROUNDDOWN(F2476-E2476-G2476-H2476-I2476,-3))</f>
        <v/>
      </c>
      <c r="L2476" s="21">
        <f>MAX(0,ROUNDDOWN(F2476-E2476-G2476-H2476,-3))</f>
        <v/>
      </c>
      <c r="M2476" s="21">
        <f>IF(J2476&lt;=0,0,ROUNDDOWN((J2476*LOOKUP(J2476,{0,1950001,3300001,6950001,9000001,18000001,40000001},{0.05,0.1,0.2,0.23,0.33,0.4,0.45})-LOOKUP(J2476,{0,1950001,3300001,6950001,9000001,18000001,40000001},{0,97500,427500,636000,1536000,2796000,4796000}))*1.021,-2))</f>
        <v/>
      </c>
      <c r="N2476" s="21">
        <f>IF(K2476&lt;=0,0,ROUNDDOWN((K2476*LOOKUP(K2476,{0,1950001,3300001,6950001,9000001,18000001,40000001},{0.05,0.1,0.2,0.23,0.33,0.4,0.45})-LOOKUP(K2476,{0,1950001,3300001,6950001,9000001,18000001,40000001},{0,97500,427500,636000,1536000,2796000,4796000}))*1.021,-2))</f>
        <v/>
      </c>
      <c r="O2476" s="21">
        <f>IF(L2476&lt;=0,0,ROUNDDOWN((L2476*LOOKUP(L2476,{0,1950001,3300001,6950001,9000001,18000001,40000001},{0.05,0.1,0.2,0.23,0.33,0.4,0.45})-LOOKUP(L2476,{0,1950001,3300001,6950001,9000001,18000001,40000001},{0,97500,427500,636000,1536000,2796000,4796000}))*1.021,-2))</f>
        <v/>
      </c>
      <c r="P2476" s="21">
        <f>MAX(0,ROUNDDOWN(F2476-E2476-430000,-3))</f>
        <v/>
      </c>
      <c r="Q2476" s="21">
        <f>MAX(0,ROUNDDOWN(F2476-E2476-430000-H2476,-3))</f>
        <v/>
      </c>
      <c r="R2476" s="21">
        <f>IF(F2476&lt;=450000,0,MAX(0,P2476*0.06-MIN(50000,P2476)*0.03))</f>
        <v/>
      </c>
      <c r="S2476" s="21">
        <f>IF(F2476&lt;=450000,0,MAX(0,P2476*0.04-MIN(50000,P2476)*0.02))</f>
        <v/>
      </c>
      <c r="T2476" s="21">
        <f>IF(F2476&lt;=450000,0,MAX(0,Q2476*0.06-MIN(50000,Q2476)*0.03))</f>
        <v/>
      </c>
      <c r="U2476" s="21">
        <f>IF(F2476&lt;=450000,0,MAX(0,Q2476*0.04-MIN(50000,Q2476)*0.02))</f>
        <v/>
      </c>
      <c r="V2476" s="21">
        <f>50000+MAX(0,G2476-480000)</f>
        <v/>
      </c>
      <c r="W2476" s="21">
        <f>P2476-V2476</f>
        <v/>
      </c>
      <c r="X2476" s="21">
        <f>Q2476-V2476</f>
        <v/>
      </c>
      <c r="Y2476" s="22">
        <f>IF(W2476&lt;0,0.9,LOOKUP(W2476,{0,1950001,3300001,6950001,9000001,18000001,40000001},{0.84895,0.7979,0.6958,0.66517,0.56307,0.4916,0.44055}))</f>
        <v/>
      </c>
      <c r="Z2476" s="22">
        <f>IF(X2476&lt;0,0.9,LOOKUP(X2476,{0,1950001,3300001,6950001,9000001,18000001,40000001},{0.84895,0.7979,0.6958,0.66517,0.56307,0.4916,0.44055}))</f>
        <v/>
      </c>
      <c r="AA2476" s="22">
        <f>IF(W2476&lt;0,0,CHOOSE(MATCH(W2476,{0,1950001,3300001,6950001,9000001},1),5.105/84.895,10.21/79.79,20.42/69.58,23.483/66.517,33.693/56.307))</f>
        <v/>
      </c>
      <c r="AB2476" s="21">
        <f>IF(C2476&lt;=2000,0,(MIN(C2476,ROUNDDOWN(F2476*0.3,0))-2000)*0.1)</f>
        <v/>
      </c>
      <c r="AC2476" s="21">
        <f>IF(C2476&lt;=2000,0,MIN((C2476-2000)*Y2476,(R2476+S2476)*0.2))</f>
        <v/>
      </c>
      <c r="AD2476" s="21">
        <f>IF(C2476&lt;=2000,0,MIN((C2476-2000)*Z2476,(T2476+U2476)*0.2))</f>
        <v/>
      </c>
      <c r="AE2476" s="21">
        <f>AC2476*AA2476</f>
        <v/>
      </c>
      <c r="AF2476" s="21">
        <f>ROUNDDOWN(R2476,-2)+ROUNDDOWN(S2476,-2)</f>
        <v/>
      </c>
      <c r="AG2476" s="21">
        <f>ROUNDDOWN(MAX(0,R2476-(AB2476+AC2476+AE2476)*0.6),-2)+ROUNDDOWN(MAX(0,S2476-(AB2476+AC2476+AE2476)*0.4),-2)</f>
        <v/>
      </c>
      <c r="AH2476" s="21">
        <f>ROUNDDOWN(MAX(0,T2476-(AB2476+AD2476)*0.6),-2)+ROUNDDOWN(MAX(0,U2476-(AB2476+AD2476)*0.4),-2)</f>
        <v/>
      </c>
      <c r="AI2476" s="21">
        <f>ROUNDDOWN(T2476,-2)+ROUNDDOWN(U2476,-2)</f>
        <v/>
      </c>
      <c r="AJ2476" s="21">
        <f>M2476+AF2476</f>
        <v/>
      </c>
      <c r="AK2476" s="21">
        <f>M2476+AG2476</f>
        <v/>
      </c>
      <c r="AL2476" s="21">
        <f>N2476+AH2476</f>
        <v/>
      </c>
      <c r="AM2476" s="21">
        <f>O2476+AI2476</f>
        <v/>
      </c>
      <c r="AN2476" s="21">
        <f>N2476+AI2476</f>
        <v/>
      </c>
      <c r="AO2476" s="21">
        <f>ROUNDDOWN((R2476+S2476)*0.2/Y2476+2000,0)</f>
        <v/>
      </c>
      <c r="AP2476" s="21">
        <f>ROUNDDOWN((T2476+U2476)*0.2/Z2476+2000,0)</f>
        <v/>
      </c>
      <c r="AQ2476" s="21">
        <f>AL2476-AK2476</f>
        <v/>
      </c>
      <c r="AR2476" s="21">
        <f>AM2476-AK2476</f>
        <v/>
      </c>
      <c r="AS2476" s="21">
        <f>AM2476-AL2476</f>
        <v/>
      </c>
      <c r="AT2476" s="21">
        <f>AK2476+C2476-AJ2476</f>
        <v/>
      </c>
      <c r="AU2476" s="21">
        <f>AL2476+C2476-AM2476</f>
        <v/>
      </c>
      <c r="AV2476" s="21">
        <f>AN2476+C2476-AM2476</f>
        <v/>
      </c>
    </row>
    <row r="2477">
      <c r="A2477" t="inlineStr">
        <is>
          <t>1万円刻み</t>
        </is>
      </c>
      <c r="B2477" s="21">
        <f>'5_1万円刻み'!$A$714</f>
        <v/>
      </c>
      <c r="C2477" s="21">
        <f>AO2477</f>
        <v/>
      </c>
      <c r="D2477" s="21" t="n">
        <v>0</v>
      </c>
      <c r="E2477" s="21">
        <f>ROUND(MIN(B2477/12,650000)*12*0.0915+MIN(B2477/12,1390000)*12*(0.0504+0)+B2477*0.005,0)</f>
        <v/>
      </c>
      <c r="F2477" s="21">
        <f>IF(B2477&lt;741000,0,IF(B2477&lt;2191000,B2477-740000,IF(B2477&lt;2193000,1451000,IF(B2477&lt;2196000,1453000,IF(B2477&lt;2200000,1456000,IF(B2477&lt;3600000,ROUND(ROUNDDOWN(B2477/4,-3)*2.8,0)-80000,IF(B2477&lt;6600000,ROUND(ROUNDDOWN(B2477/4,-3)*3.2,0)-440000,IF(B2477&lt;8500000,ROUNDDOWN(B2477*0.9,0)-1100000,B2477-1950000))))))))</f>
        <v/>
      </c>
      <c r="G2477" s="21">
        <f>IF(F2477&gt;23500000,NA(),IF(F2477&lt;=4890000,1040000,IF(F2477&lt;=6550000,670000,620000)))</f>
        <v/>
      </c>
      <c r="H2477" s="21">
        <f>IF(D2477&lt;=0,0,MAX(0,MIN(2000000,D2477-MIN(100000,ROUNDDOWN(F2477*0.05,0)))))</f>
        <v/>
      </c>
      <c r="I2477" s="21">
        <f>IF(C2477&lt;=2000,0,MIN(C2477,ROUNDDOWN(F2477*0.4,0))-2000)</f>
        <v/>
      </c>
      <c r="J2477" s="21">
        <f>MAX(0,ROUNDDOWN(F2477-E2477-G2477,-3))</f>
        <v/>
      </c>
      <c r="K2477" s="21">
        <f>MAX(0,ROUNDDOWN(F2477-E2477-G2477-H2477-I2477,-3))</f>
        <v/>
      </c>
      <c r="L2477" s="21">
        <f>MAX(0,ROUNDDOWN(F2477-E2477-G2477-H2477,-3))</f>
        <v/>
      </c>
      <c r="M2477" s="21">
        <f>IF(J2477&lt;=0,0,ROUNDDOWN((J2477*LOOKUP(J2477,{0,1950001,3300001,6950001,9000001,18000001,40000001},{0.05,0.1,0.2,0.23,0.33,0.4,0.45})-LOOKUP(J2477,{0,1950001,3300001,6950001,9000001,18000001,40000001},{0,97500,427500,636000,1536000,2796000,4796000}))*1.021,-2))</f>
        <v/>
      </c>
      <c r="N2477" s="21">
        <f>IF(K2477&lt;=0,0,ROUNDDOWN((K2477*LOOKUP(K2477,{0,1950001,3300001,6950001,9000001,18000001,40000001},{0.05,0.1,0.2,0.23,0.33,0.4,0.45})-LOOKUP(K2477,{0,1950001,3300001,6950001,9000001,18000001,40000001},{0,97500,427500,636000,1536000,2796000,4796000}))*1.021,-2))</f>
        <v/>
      </c>
      <c r="O2477" s="21">
        <f>IF(L2477&lt;=0,0,ROUNDDOWN((L2477*LOOKUP(L2477,{0,1950001,3300001,6950001,9000001,18000001,40000001},{0.05,0.1,0.2,0.23,0.33,0.4,0.45})-LOOKUP(L2477,{0,1950001,3300001,6950001,9000001,18000001,40000001},{0,97500,427500,636000,1536000,2796000,4796000}))*1.021,-2))</f>
        <v/>
      </c>
      <c r="P2477" s="21">
        <f>MAX(0,ROUNDDOWN(F2477-E2477-430000,-3))</f>
        <v/>
      </c>
      <c r="Q2477" s="21">
        <f>MAX(0,ROUNDDOWN(F2477-E2477-430000-H2477,-3))</f>
        <v/>
      </c>
      <c r="R2477" s="21">
        <f>IF(F2477&lt;=450000,0,MAX(0,P2477*0.06-MIN(50000,P2477)*0.03))</f>
        <v/>
      </c>
      <c r="S2477" s="21">
        <f>IF(F2477&lt;=450000,0,MAX(0,P2477*0.04-MIN(50000,P2477)*0.02))</f>
        <v/>
      </c>
      <c r="T2477" s="21">
        <f>IF(F2477&lt;=450000,0,MAX(0,Q2477*0.06-MIN(50000,Q2477)*0.03))</f>
        <v/>
      </c>
      <c r="U2477" s="21">
        <f>IF(F2477&lt;=450000,0,MAX(0,Q2477*0.04-MIN(50000,Q2477)*0.02))</f>
        <v/>
      </c>
      <c r="V2477" s="21">
        <f>50000+MAX(0,G2477-480000)</f>
        <v/>
      </c>
      <c r="W2477" s="21">
        <f>P2477-V2477</f>
        <v/>
      </c>
      <c r="X2477" s="21">
        <f>Q2477-V2477</f>
        <v/>
      </c>
      <c r="Y2477" s="22">
        <f>IF(W2477&lt;0,0.9,LOOKUP(W2477,{0,1950001,3300001,6950001,9000001,18000001,40000001},{0.84895,0.7979,0.6958,0.66517,0.56307,0.4916,0.44055}))</f>
        <v/>
      </c>
      <c r="Z2477" s="22">
        <f>IF(X2477&lt;0,0.9,LOOKUP(X2477,{0,1950001,3300001,6950001,9000001,18000001,40000001},{0.84895,0.7979,0.6958,0.66517,0.56307,0.4916,0.44055}))</f>
        <v/>
      </c>
      <c r="AA2477" s="22">
        <f>IF(W2477&lt;0,0,CHOOSE(MATCH(W2477,{0,1950001,3300001,6950001,9000001},1),5.105/84.895,10.21/79.79,20.42/69.58,23.483/66.517,33.693/56.307))</f>
        <v/>
      </c>
      <c r="AB2477" s="21">
        <f>IF(C2477&lt;=2000,0,(MIN(C2477,ROUNDDOWN(F2477*0.3,0))-2000)*0.1)</f>
        <v/>
      </c>
      <c r="AC2477" s="21">
        <f>IF(C2477&lt;=2000,0,MIN((C2477-2000)*Y2477,(R2477+S2477)*0.2))</f>
        <v/>
      </c>
      <c r="AD2477" s="21">
        <f>IF(C2477&lt;=2000,0,MIN((C2477-2000)*Z2477,(T2477+U2477)*0.2))</f>
        <v/>
      </c>
      <c r="AE2477" s="21">
        <f>AC2477*AA2477</f>
        <v/>
      </c>
      <c r="AF2477" s="21">
        <f>ROUNDDOWN(R2477,-2)+ROUNDDOWN(S2477,-2)</f>
        <v/>
      </c>
      <c r="AG2477" s="21">
        <f>ROUNDDOWN(MAX(0,R2477-(AB2477+AC2477+AE2477)*0.6),-2)+ROUNDDOWN(MAX(0,S2477-(AB2477+AC2477+AE2477)*0.4),-2)</f>
        <v/>
      </c>
      <c r="AH2477" s="21">
        <f>ROUNDDOWN(MAX(0,T2477-(AB2477+AD2477)*0.6),-2)+ROUNDDOWN(MAX(0,U2477-(AB2477+AD2477)*0.4),-2)</f>
        <v/>
      </c>
      <c r="AI2477" s="21">
        <f>ROUNDDOWN(T2477,-2)+ROUNDDOWN(U2477,-2)</f>
        <v/>
      </c>
      <c r="AJ2477" s="21">
        <f>M2477+AF2477</f>
        <v/>
      </c>
      <c r="AK2477" s="21">
        <f>M2477+AG2477</f>
        <v/>
      </c>
      <c r="AL2477" s="21">
        <f>N2477+AH2477</f>
        <v/>
      </c>
      <c r="AM2477" s="21">
        <f>O2477+AI2477</f>
        <v/>
      </c>
      <c r="AN2477" s="21">
        <f>N2477+AI2477</f>
        <v/>
      </c>
      <c r="AO2477" s="21">
        <f>ROUNDDOWN((R2477+S2477)*0.2/Y2477+2000,0)</f>
        <v/>
      </c>
      <c r="AP2477" s="21">
        <f>ROUNDDOWN((T2477+U2477)*0.2/Z2477+2000,0)</f>
        <v/>
      </c>
      <c r="AQ2477" s="21">
        <f>AL2477-AK2477</f>
        <v/>
      </c>
      <c r="AR2477" s="21">
        <f>AM2477-AK2477</f>
        <v/>
      </c>
      <c r="AS2477" s="21">
        <f>AM2477-AL2477</f>
        <v/>
      </c>
      <c r="AT2477" s="21">
        <f>AK2477+C2477-AJ2477</f>
        <v/>
      </c>
      <c r="AU2477" s="21">
        <f>AL2477+C2477-AM2477</f>
        <v/>
      </c>
      <c r="AV2477" s="21">
        <f>AN2477+C2477-AM2477</f>
        <v/>
      </c>
    </row>
    <row r="2478">
      <c r="A2478" t="inlineStr">
        <is>
          <t>1万円刻み</t>
        </is>
      </c>
      <c r="B2478" s="21">
        <f>'5_1万円刻み'!$A$715</f>
        <v/>
      </c>
      <c r="C2478" s="21">
        <f>AO2478</f>
        <v/>
      </c>
      <c r="D2478" s="21" t="n">
        <v>0</v>
      </c>
      <c r="E2478" s="21">
        <f>ROUND(MIN(B2478/12,650000)*12*0.0915+MIN(B2478/12,1390000)*12*(0.0504+0)+B2478*0.005,0)</f>
        <v/>
      </c>
      <c r="F2478" s="21">
        <f>IF(B2478&lt;741000,0,IF(B2478&lt;2191000,B2478-740000,IF(B2478&lt;2193000,1451000,IF(B2478&lt;2196000,1453000,IF(B2478&lt;2200000,1456000,IF(B2478&lt;3600000,ROUND(ROUNDDOWN(B2478/4,-3)*2.8,0)-80000,IF(B2478&lt;6600000,ROUND(ROUNDDOWN(B2478/4,-3)*3.2,0)-440000,IF(B2478&lt;8500000,ROUNDDOWN(B2478*0.9,0)-1100000,B2478-1950000))))))))</f>
        <v/>
      </c>
      <c r="G2478" s="21">
        <f>IF(F2478&gt;23500000,NA(),IF(F2478&lt;=4890000,1040000,IF(F2478&lt;=6550000,670000,620000)))</f>
        <v/>
      </c>
      <c r="H2478" s="21">
        <f>IF(D2478&lt;=0,0,MAX(0,MIN(2000000,D2478-MIN(100000,ROUNDDOWN(F2478*0.05,0)))))</f>
        <v/>
      </c>
      <c r="I2478" s="21">
        <f>IF(C2478&lt;=2000,0,MIN(C2478,ROUNDDOWN(F2478*0.4,0))-2000)</f>
        <v/>
      </c>
      <c r="J2478" s="21">
        <f>MAX(0,ROUNDDOWN(F2478-E2478-G2478,-3))</f>
        <v/>
      </c>
      <c r="K2478" s="21">
        <f>MAX(0,ROUNDDOWN(F2478-E2478-G2478-H2478-I2478,-3))</f>
        <v/>
      </c>
      <c r="L2478" s="21">
        <f>MAX(0,ROUNDDOWN(F2478-E2478-G2478-H2478,-3))</f>
        <v/>
      </c>
      <c r="M2478" s="21">
        <f>IF(J2478&lt;=0,0,ROUNDDOWN((J2478*LOOKUP(J2478,{0,1950001,3300001,6950001,9000001,18000001,40000001},{0.05,0.1,0.2,0.23,0.33,0.4,0.45})-LOOKUP(J2478,{0,1950001,3300001,6950001,9000001,18000001,40000001},{0,97500,427500,636000,1536000,2796000,4796000}))*1.021,-2))</f>
        <v/>
      </c>
      <c r="N2478" s="21">
        <f>IF(K2478&lt;=0,0,ROUNDDOWN((K2478*LOOKUP(K2478,{0,1950001,3300001,6950001,9000001,18000001,40000001},{0.05,0.1,0.2,0.23,0.33,0.4,0.45})-LOOKUP(K2478,{0,1950001,3300001,6950001,9000001,18000001,40000001},{0,97500,427500,636000,1536000,2796000,4796000}))*1.021,-2))</f>
        <v/>
      </c>
      <c r="O2478" s="21">
        <f>IF(L2478&lt;=0,0,ROUNDDOWN((L2478*LOOKUP(L2478,{0,1950001,3300001,6950001,9000001,18000001,40000001},{0.05,0.1,0.2,0.23,0.33,0.4,0.45})-LOOKUP(L2478,{0,1950001,3300001,6950001,9000001,18000001,40000001},{0,97500,427500,636000,1536000,2796000,4796000}))*1.021,-2))</f>
        <v/>
      </c>
      <c r="P2478" s="21">
        <f>MAX(0,ROUNDDOWN(F2478-E2478-430000,-3))</f>
        <v/>
      </c>
      <c r="Q2478" s="21">
        <f>MAX(0,ROUNDDOWN(F2478-E2478-430000-H2478,-3))</f>
        <v/>
      </c>
      <c r="R2478" s="21">
        <f>IF(F2478&lt;=450000,0,MAX(0,P2478*0.06-MIN(50000,P2478)*0.03))</f>
        <v/>
      </c>
      <c r="S2478" s="21">
        <f>IF(F2478&lt;=450000,0,MAX(0,P2478*0.04-MIN(50000,P2478)*0.02))</f>
        <v/>
      </c>
      <c r="T2478" s="21">
        <f>IF(F2478&lt;=450000,0,MAX(0,Q2478*0.06-MIN(50000,Q2478)*0.03))</f>
        <v/>
      </c>
      <c r="U2478" s="21">
        <f>IF(F2478&lt;=450000,0,MAX(0,Q2478*0.04-MIN(50000,Q2478)*0.02))</f>
        <v/>
      </c>
      <c r="V2478" s="21">
        <f>50000+MAX(0,G2478-480000)</f>
        <v/>
      </c>
      <c r="W2478" s="21">
        <f>P2478-V2478</f>
        <v/>
      </c>
      <c r="X2478" s="21">
        <f>Q2478-V2478</f>
        <v/>
      </c>
      <c r="Y2478" s="22">
        <f>IF(W2478&lt;0,0.9,LOOKUP(W2478,{0,1950001,3300001,6950001,9000001,18000001,40000001},{0.84895,0.7979,0.6958,0.66517,0.56307,0.4916,0.44055}))</f>
        <v/>
      </c>
      <c r="Z2478" s="22">
        <f>IF(X2478&lt;0,0.9,LOOKUP(X2478,{0,1950001,3300001,6950001,9000001,18000001,40000001},{0.84895,0.7979,0.6958,0.66517,0.56307,0.4916,0.44055}))</f>
        <v/>
      </c>
      <c r="AA2478" s="22">
        <f>IF(W2478&lt;0,0,CHOOSE(MATCH(W2478,{0,1950001,3300001,6950001,9000001},1),5.105/84.895,10.21/79.79,20.42/69.58,23.483/66.517,33.693/56.307))</f>
        <v/>
      </c>
      <c r="AB2478" s="21">
        <f>IF(C2478&lt;=2000,0,(MIN(C2478,ROUNDDOWN(F2478*0.3,0))-2000)*0.1)</f>
        <v/>
      </c>
      <c r="AC2478" s="21">
        <f>IF(C2478&lt;=2000,0,MIN((C2478-2000)*Y2478,(R2478+S2478)*0.2))</f>
        <v/>
      </c>
      <c r="AD2478" s="21">
        <f>IF(C2478&lt;=2000,0,MIN((C2478-2000)*Z2478,(T2478+U2478)*0.2))</f>
        <v/>
      </c>
      <c r="AE2478" s="21">
        <f>AC2478*AA2478</f>
        <v/>
      </c>
      <c r="AF2478" s="21">
        <f>ROUNDDOWN(R2478,-2)+ROUNDDOWN(S2478,-2)</f>
        <v/>
      </c>
      <c r="AG2478" s="21">
        <f>ROUNDDOWN(MAX(0,R2478-(AB2478+AC2478+AE2478)*0.6),-2)+ROUNDDOWN(MAX(0,S2478-(AB2478+AC2478+AE2478)*0.4),-2)</f>
        <v/>
      </c>
      <c r="AH2478" s="21">
        <f>ROUNDDOWN(MAX(0,T2478-(AB2478+AD2478)*0.6),-2)+ROUNDDOWN(MAX(0,U2478-(AB2478+AD2478)*0.4),-2)</f>
        <v/>
      </c>
      <c r="AI2478" s="21">
        <f>ROUNDDOWN(T2478,-2)+ROUNDDOWN(U2478,-2)</f>
        <v/>
      </c>
      <c r="AJ2478" s="21">
        <f>M2478+AF2478</f>
        <v/>
      </c>
      <c r="AK2478" s="21">
        <f>M2478+AG2478</f>
        <v/>
      </c>
      <c r="AL2478" s="21">
        <f>N2478+AH2478</f>
        <v/>
      </c>
      <c r="AM2478" s="21">
        <f>O2478+AI2478</f>
        <v/>
      </c>
      <c r="AN2478" s="21">
        <f>N2478+AI2478</f>
        <v/>
      </c>
      <c r="AO2478" s="21">
        <f>ROUNDDOWN((R2478+S2478)*0.2/Y2478+2000,0)</f>
        <v/>
      </c>
      <c r="AP2478" s="21">
        <f>ROUNDDOWN((T2478+U2478)*0.2/Z2478+2000,0)</f>
        <v/>
      </c>
      <c r="AQ2478" s="21">
        <f>AL2478-AK2478</f>
        <v/>
      </c>
      <c r="AR2478" s="21">
        <f>AM2478-AK2478</f>
        <v/>
      </c>
      <c r="AS2478" s="21">
        <f>AM2478-AL2478</f>
        <v/>
      </c>
      <c r="AT2478" s="21">
        <f>AK2478+C2478-AJ2478</f>
        <v/>
      </c>
      <c r="AU2478" s="21">
        <f>AL2478+C2478-AM2478</f>
        <v/>
      </c>
      <c r="AV2478" s="21">
        <f>AN2478+C2478-AM2478</f>
        <v/>
      </c>
    </row>
    <row r="2479">
      <c r="A2479" t="inlineStr">
        <is>
          <t>1万円刻み</t>
        </is>
      </c>
      <c r="B2479" s="21">
        <f>'5_1万円刻み'!$A$716</f>
        <v/>
      </c>
      <c r="C2479" s="21">
        <f>AO2479</f>
        <v/>
      </c>
      <c r="D2479" s="21" t="n">
        <v>0</v>
      </c>
      <c r="E2479" s="21">
        <f>ROUND(MIN(B2479/12,650000)*12*0.0915+MIN(B2479/12,1390000)*12*(0.0504+0)+B2479*0.005,0)</f>
        <v/>
      </c>
      <c r="F2479" s="21">
        <f>IF(B2479&lt;741000,0,IF(B2479&lt;2191000,B2479-740000,IF(B2479&lt;2193000,1451000,IF(B2479&lt;2196000,1453000,IF(B2479&lt;2200000,1456000,IF(B2479&lt;3600000,ROUND(ROUNDDOWN(B2479/4,-3)*2.8,0)-80000,IF(B2479&lt;6600000,ROUND(ROUNDDOWN(B2479/4,-3)*3.2,0)-440000,IF(B2479&lt;8500000,ROUNDDOWN(B2479*0.9,0)-1100000,B2479-1950000))))))))</f>
        <v/>
      </c>
      <c r="G2479" s="21">
        <f>IF(F2479&gt;23500000,NA(),IF(F2479&lt;=4890000,1040000,IF(F2479&lt;=6550000,670000,620000)))</f>
        <v/>
      </c>
      <c r="H2479" s="21">
        <f>IF(D2479&lt;=0,0,MAX(0,MIN(2000000,D2479-MIN(100000,ROUNDDOWN(F2479*0.05,0)))))</f>
        <v/>
      </c>
      <c r="I2479" s="21">
        <f>IF(C2479&lt;=2000,0,MIN(C2479,ROUNDDOWN(F2479*0.4,0))-2000)</f>
        <v/>
      </c>
      <c r="J2479" s="21">
        <f>MAX(0,ROUNDDOWN(F2479-E2479-G2479,-3))</f>
        <v/>
      </c>
      <c r="K2479" s="21">
        <f>MAX(0,ROUNDDOWN(F2479-E2479-G2479-H2479-I2479,-3))</f>
        <v/>
      </c>
      <c r="L2479" s="21">
        <f>MAX(0,ROUNDDOWN(F2479-E2479-G2479-H2479,-3))</f>
        <v/>
      </c>
      <c r="M2479" s="21">
        <f>IF(J2479&lt;=0,0,ROUNDDOWN((J2479*LOOKUP(J2479,{0,1950001,3300001,6950001,9000001,18000001,40000001},{0.05,0.1,0.2,0.23,0.33,0.4,0.45})-LOOKUP(J2479,{0,1950001,3300001,6950001,9000001,18000001,40000001},{0,97500,427500,636000,1536000,2796000,4796000}))*1.021,-2))</f>
        <v/>
      </c>
      <c r="N2479" s="21">
        <f>IF(K2479&lt;=0,0,ROUNDDOWN((K2479*LOOKUP(K2479,{0,1950001,3300001,6950001,9000001,18000001,40000001},{0.05,0.1,0.2,0.23,0.33,0.4,0.45})-LOOKUP(K2479,{0,1950001,3300001,6950001,9000001,18000001,40000001},{0,97500,427500,636000,1536000,2796000,4796000}))*1.021,-2))</f>
        <v/>
      </c>
      <c r="O2479" s="21">
        <f>IF(L2479&lt;=0,0,ROUNDDOWN((L2479*LOOKUP(L2479,{0,1950001,3300001,6950001,9000001,18000001,40000001},{0.05,0.1,0.2,0.23,0.33,0.4,0.45})-LOOKUP(L2479,{0,1950001,3300001,6950001,9000001,18000001,40000001},{0,97500,427500,636000,1536000,2796000,4796000}))*1.021,-2))</f>
        <v/>
      </c>
      <c r="P2479" s="21">
        <f>MAX(0,ROUNDDOWN(F2479-E2479-430000,-3))</f>
        <v/>
      </c>
      <c r="Q2479" s="21">
        <f>MAX(0,ROUNDDOWN(F2479-E2479-430000-H2479,-3))</f>
        <v/>
      </c>
      <c r="R2479" s="21">
        <f>IF(F2479&lt;=450000,0,MAX(0,P2479*0.06-MIN(50000,P2479)*0.03))</f>
        <v/>
      </c>
      <c r="S2479" s="21">
        <f>IF(F2479&lt;=450000,0,MAX(0,P2479*0.04-MIN(50000,P2479)*0.02))</f>
        <v/>
      </c>
      <c r="T2479" s="21">
        <f>IF(F2479&lt;=450000,0,MAX(0,Q2479*0.06-MIN(50000,Q2479)*0.03))</f>
        <v/>
      </c>
      <c r="U2479" s="21">
        <f>IF(F2479&lt;=450000,0,MAX(0,Q2479*0.04-MIN(50000,Q2479)*0.02))</f>
        <v/>
      </c>
      <c r="V2479" s="21">
        <f>50000+MAX(0,G2479-480000)</f>
        <v/>
      </c>
      <c r="W2479" s="21">
        <f>P2479-V2479</f>
        <v/>
      </c>
      <c r="X2479" s="21">
        <f>Q2479-V2479</f>
        <v/>
      </c>
      <c r="Y2479" s="22">
        <f>IF(W2479&lt;0,0.9,LOOKUP(W2479,{0,1950001,3300001,6950001,9000001,18000001,40000001},{0.84895,0.7979,0.6958,0.66517,0.56307,0.4916,0.44055}))</f>
        <v/>
      </c>
      <c r="Z2479" s="22">
        <f>IF(X2479&lt;0,0.9,LOOKUP(X2479,{0,1950001,3300001,6950001,9000001,18000001,40000001},{0.84895,0.7979,0.6958,0.66517,0.56307,0.4916,0.44055}))</f>
        <v/>
      </c>
      <c r="AA2479" s="22">
        <f>IF(W2479&lt;0,0,CHOOSE(MATCH(W2479,{0,1950001,3300001,6950001,9000001},1),5.105/84.895,10.21/79.79,20.42/69.58,23.483/66.517,33.693/56.307))</f>
        <v/>
      </c>
      <c r="AB2479" s="21">
        <f>IF(C2479&lt;=2000,0,(MIN(C2479,ROUNDDOWN(F2479*0.3,0))-2000)*0.1)</f>
        <v/>
      </c>
      <c r="AC2479" s="21">
        <f>IF(C2479&lt;=2000,0,MIN((C2479-2000)*Y2479,(R2479+S2479)*0.2))</f>
        <v/>
      </c>
      <c r="AD2479" s="21">
        <f>IF(C2479&lt;=2000,0,MIN((C2479-2000)*Z2479,(T2479+U2479)*0.2))</f>
        <v/>
      </c>
      <c r="AE2479" s="21">
        <f>AC2479*AA2479</f>
        <v/>
      </c>
      <c r="AF2479" s="21">
        <f>ROUNDDOWN(R2479,-2)+ROUNDDOWN(S2479,-2)</f>
        <v/>
      </c>
      <c r="AG2479" s="21">
        <f>ROUNDDOWN(MAX(0,R2479-(AB2479+AC2479+AE2479)*0.6),-2)+ROUNDDOWN(MAX(0,S2479-(AB2479+AC2479+AE2479)*0.4),-2)</f>
        <v/>
      </c>
      <c r="AH2479" s="21">
        <f>ROUNDDOWN(MAX(0,T2479-(AB2479+AD2479)*0.6),-2)+ROUNDDOWN(MAX(0,U2479-(AB2479+AD2479)*0.4),-2)</f>
        <v/>
      </c>
      <c r="AI2479" s="21">
        <f>ROUNDDOWN(T2479,-2)+ROUNDDOWN(U2479,-2)</f>
        <v/>
      </c>
      <c r="AJ2479" s="21">
        <f>M2479+AF2479</f>
        <v/>
      </c>
      <c r="AK2479" s="21">
        <f>M2479+AG2479</f>
        <v/>
      </c>
      <c r="AL2479" s="21">
        <f>N2479+AH2479</f>
        <v/>
      </c>
      <c r="AM2479" s="21">
        <f>O2479+AI2479</f>
        <v/>
      </c>
      <c r="AN2479" s="21">
        <f>N2479+AI2479</f>
        <v/>
      </c>
      <c r="AO2479" s="21">
        <f>ROUNDDOWN((R2479+S2479)*0.2/Y2479+2000,0)</f>
        <v/>
      </c>
      <c r="AP2479" s="21">
        <f>ROUNDDOWN((T2479+U2479)*0.2/Z2479+2000,0)</f>
        <v/>
      </c>
      <c r="AQ2479" s="21">
        <f>AL2479-AK2479</f>
        <v/>
      </c>
      <c r="AR2479" s="21">
        <f>AM2479-AK2479</f>
        <v/>
      </c>
      <c r="AS2479" s="21">
        <f>AM2479-AL2479</f>
        <v/>
      </c>
      <c r="AT2479" s="21">
        <f>AK2479+C2479-AJ2479</f>
        <v/>
      </c>
      <c r="AU2479" s="21">
        <f>AL2479+C2479-AM2479</f>
        <v/>
      </c>
      <c r="AV2479" s="21">
        <f>AN2479+C2479-AM2479</f>
        <v/>
      </c>
    </row>
    <row r="2480">
      <c r="A2480" t="inlineStr">
        <is>
          <t>1万円刻み</t>
        </is>
      </c>
      <c r="B2480" s="21">
        <f>'5_1万円刻み'!$A$717</f>
        <v/>
      </c>
      <c r="C2480" s="21">
        <f>AO2480</f>
        <v/>
      </c>
      <c r="D2480" s="21" t="n">
        <v>0</v>
      </c>
      <c r="E2480" s="21">
        <f>ROUND(MIN(B2480/12,650000)*12*0.0915+MIN(B2480/12,1390000)*12*(0.0504+0)+B2480*0.005,0)</f>
        <v/>
      </c>
      <c r="F2480" s="21">
        <f>IF(B2480&lt;741000,0,IF(B2480&lt;2191000,B2480-740000,IF(B2480&lt;2193000,1451000,IF(B2480&lt;2196000,1453000,IF(B2480&lt;2200000,1456000,IF(B2480&lt;3600000,ROUND(ROUNDDOWN(B2480/4,-3)*2.8,0)-80000,IF(B2480&lt;6600000,ROUND(ROUNDDOWN(B2480/4,-3)*3.2,0)-440000,IF(B2480&lt;8500000,ROUNDDOWN(B2480*0.9,0)-1100000,B2480-1950000))))))))</f>
        <v/>
      </c>
      <c r="G2480" s="21">
        <f>IF(F2480&gt;23500000,NA(),IF(F2480&lt;=4890000,1040000,IF(F2480&lt;=6550000,670000,620000)))</f>
        <v/>
      </c>
      <c r="H2480" s="21">
        <f>IF(D2480&lt;=0,0,MAX(0,MIN(2000000,D2480-MIN(100000,ROUNDDOWN(F2480*0.05,0)))))</f>
        <v/>
      </c>
      <c r="I2480" s="21">
        <f>IF(C2480&lt;=2000,0,MIN(C2480,ROUNDDOWN(F2480*0.4,0))-2000)</f>
        <v/>
      </c>
      <c r="J2480" s="21">
        <f>MAX(0,ROUNDDOWN(F2480-E2480-G2480,-3))</f>
        <v/>
      </c>
      <c r="K2480" s="21">
        <f>MAX(0,ROUNDDOWN(F2480-E2480-G2480-H2480-I2480,-3))</f>
        <v/>
      </c>
      <c r="L2480" s="21">
        <f>MAX(0,ROUNDDOWN(F2480-E2480-G2480-H2480,-3))</f>
        <v/>
      </c>
      <c r="M2480" s="21">
        <f>IF(J2480&lt;=0,0,ROUNDDOWN((J2480*LOOKUP(J2480,{0,1950001,3300001,6950001,9000001,18000001,40000001},{0.05,0.1,0.2,0.23,0.33,0.4,0.45})-LOOKUP(J2480,{0,1950001,3300001,6950001,9000001,18000001,40000001},{0,97500,427500,636000,1536000,2796000,4796000}))*1.021,-2))</f>
        <v/>
      </c>
      <c r="N2480" s="21">
        <f>IF(K2480&lt;=0,0,ROUNDDOWN((K2480*LOOKUP(K2480,{0,1950001,3300001,6950001,9000001,18000001,40000001},{0.05,0.1,0.2,0.23,0.33,0.4,0.45})-LOOKUP(K2480,{0,1950001,3300001,6950001,9000001,18000001,40000001},{0,97500,427500,636000,1536000,2796000,4796000}))*1.021,-2))</f>
        <v/>
      </c>
      <c r="O2480" s="21">
        <f>IF(L2480&lt;=0,0,ROUNDDOWN((L2480*LOOKUP(L2480,{0,1950001,3300001,6950001,9000001,18000001,40000001},{0.05,0.1,0.2,0.23,0.33,0.4,0.45})-LOOKUP(L2480,{0,1950001,3300001,6950001,9000001,18000001,40000001},{0,97500,427500,636000,1536000,2796000,4796000}))*1.021,-2))</f>
        <v/>
      </c>
      <c r="P2480" s="21">
        <f>MAX(0,ROUNDDOWN(F2480-E2480-430000,-3))</f>
        <v/>
      </c>
      <c r="Q2480" s="21">
        <f>MAX(0,ROUNDDOWN(F2480-E2480-430000-H2480,-3))</f>
        <v/>
      </c>
      <c r="R2480" s="21">
        <f>IF(F2480&lt;=450000,0,MAX(0,P2480*0.06-MIN(50000,P2480)*0.03))</f>
        <v/>
      </c>
      <c r="S2480" s="21">
        <f>IF(F2480&lt;=450000,0,MAX(0,P2480*0.04-MIN(50000,P2480)*0.02))</f>
        <v/>
      </c>
      <c r="T2480" s="21">
        <f>IF(F2480&lt;=450000,0,MAX(0,Q2480*0.06-MIN(50000,Q2480)*0.03))</f>
        <v/>
      </c>
      <c r="U2480" s="21">
        <f>IF(F2480&lt;=450000,0,MAX(0,Q2480*0.04-MIN(50000,Q2480)*0.02))</f>
        <v/>
      </c>
      <c r="V2480" s="21">
        <f>50000+MAX(0,G2480-480000)</f>
        <v/>
      </c>
      <c r="W2480" s="21">
        <f>P2480-V2480</f>
        <v/>
      </c>
      <c r="X2480" s="21">
        <f>Q2480-V2480</f>
        <v/>
      </c>
      <c r="Y2480" s="22">
        <f>IF(W2480&lt;0,0.9,LOOKUP(W2480,{0,1950001,3300001,6950001,9000001,18000001,40000001},{0.84895,0.7979,0.6958,0.66517,0.56307,0.4916,0.44055}))</f>
        <v/>
      </c>
      <c r="Z2480" s="22">
        <f>IF(X2480&lt;0,0.9,LOOKUP(X2480,{0,1950001,3300001,6950001,9000001,18000001,40000001},{0.84895,0.7979,0.6958,0.66517,0.56307,0.4916,0.44055}))</f>
        <v/>
      </c>
      <c r="AA2480" s="22">
        <f>IF(W2480&lt;0,0,CHOOSE(MATCH(W2480,{0,1950001,3300001,6950001,9000001},1),5.105/84.895,10.21/79.79,20.42/69.58,23.483/66.517,33.693/56.307))</f>
        <v/>
      </c>
      <c r="AB2480" s="21">
        <f>IF(C2480&lt;=2000,0,(MIN(C2480,ROUNDDOWN(F2480*0.3,0))-2000)*0.1)</f>
        <v/>
      </c>
      <c r="AC2480" s="21">
        <f>IF(C2480&lt;=2000,0,MIN((C2480-2000)*Y2480,(R2480+S2480)*0.2))</f>
        <v/>
      </c>
      <c r="AD2480" s="21">
        <f>IF(C2480&lt;=2000,0,MIN((C2480-2000)*Z2480,(T2480+U2480)*0.2))</f>
        <v/>
      </c>
      <c r="AE2480" s="21">
        <f>AC2480*AA2480</f>
        <v/>
      </c>
      <c r="AF2480" s="21">
        <f>ROUNDDOWN(R2480,-2)+ROUNDDOWN(S2480,-2)</f>
        <v/>
      </c>
      <c r="AG2480" s="21">
        <f>ROUNDDOWN(MAX(0,R2480-(AB2480+AC2480+AE2480)*0.6),-2)+ROUNDDOWN(MAX(0,S2480-(AB2480+AC2480+AE2480)*0.4),-2)</f>
        <v/>
      </c>
      <c r="AH2480" s="21">
        <f>ROUNDDOWN(MAX(0,T2480-(AB2480+AD2480)*0.6),-2)+ROUNDDOWN(MAX(0,U2480-(AB2480+AD2480)*0.4),-2)</f>
        <v/>
      </c>
      <c r="AI2480" s="21">
        <f>ROUNDDOWN(T2480,-2)+ROUNDDOWN(U2480,-2)</f>
        <v/>
      </c>
      <c r="AJ2480" s="21">
        <f>M2480+AF2480</f>
        <v/>
      </c>
      <c r="AK2480" s="21">
        <f>M2480+AG2480</f>
        <v/>
      </c>
      <c r="AL2480" s="21">
        <f>N2480+AH2480</f>
        <v/>
      </c>
      <c r="AM2480" s="21">
        <f>O2480+AI2480</f>
        <v/>
      </c>
      <c r="AN2480" s="21">
        <f>N2480+AI2480</f>
        <v/>
      </c>
      <c r="AO2480" s="21">
        <f>ROUNDDOWN((R2480+S2480)*0.2/Y2480+2000,0)</f>
        <v/>
      </c>
      <c r="AP2480" s="21">
        <f>ROUNDDOWN((T2480+U2480)*0.2/Z2480+2000,0)</f>
        <v/>
      </c>
      <c r="AQ2480" s="21">
        <f>AL2480-AK2480</f>
        <v/>
      </c>
      <c r="AR2480" s="21">
        <f>AM2480-AK2480</f>
        <v/>
      </c>
      <c r="AS2480" s="21">
        <f>AM2480-AL2480</f>
        <v/>
      </c>
      <c r="AT2480" s="21">
        <f>AK2480+C2480-AJ2480</f>
        <v/>
      </c>
      <c r="AU2480" s="21">
        <f>AL2480+C2480-AM2480</f>
        <v/>
      </c>
      <c r="AV2480" s="21">
        <f>AN2480+C2480-AM2480</f>
        <v/>
      </c>
    </row>
    <row r="2481">
      <c r="A2481" t="inlineStr">
        <is>
          <t>1万円刻み</t>
        </is>
      </c>
      <c r="B2481" s="21">
        <f>'5_1万円刻み'!$A$718</f>
        <v/>
      </c>
      <c r="C2481" s="21">
        <f>AO2481</f>
        <v/>
      </c>
      <c r="D2481" s="21" t="n">
        <v>0</v>
      </c>
      <c r="E2481" s="21">
        <f>ROUND(MIN(B2481/12,650000)*12*0.0915+MIN(B2481/12,1390000)*12*(0.0504+0)+B2481*0.005,0)</f>
        <v/>
      </c>
      <c r="F2481" s="21">
        <f>IF(B2481&lt;741000,0,IF(B2481&lt;2191000,B2481-740000,IF(B2481&lt;2193000,1451000,IF(B2481&lt;2196000,1453000,IF(B2481&lt;2200000,1456000,IF(B2481&lt;3600000,ROUND(ROUNDDOWN(B2481/4,-3)*2.8,0)-80000,IF(B2481&lt;6600000,ROUND(ROUNDDOWN(B2481/4,-3)*3.2,0)-440000,IF(B2481&lt;8500000,ROUNDDOWN(B2481*0.9,0)-1100000,B2481-1950000))))))))</f>
        <v/>
      </c>
      <c r="G2481" s="21">
        <f>IF(F2481&gt;23500000,NA(),IF(F2481&lt;=4890000,1040000,IF(F2481&lt;=6550000,670000,620000)))</f>
        <v/>
      </c>
      <c r="H2481" s="21">
        <f>IF(D2481&lt;=0,0,MAX(0,MIN(2000000,D2481-MIN(100000,ROUNDDOWN(F2481*0.05,0)))))</f>
        <v/>
      </c>
      <c r="I2481" s="21">
        <f>IF(C2481&lt;=2000,0,MIN(C2481,ROUNDDOWN(F2481*0.4,0))-2000)</f>
        <v/>
      </c>
      <c r="J2481" s="21">
        <f>MAX(0,ROUNDDOWN(F2481-E2481-G2481,-3))</f>
        <v/>
      </c>
      <c r="K2481" s="21">
        <f>MAX(0,ROUNDDOWN(F2481-E2481-G2481-H2481-I2481,-3))</f>
        <v/>
      </c>
      <c r="L2481" s="21">
        <f>MAX(0,ROUNDDOWN(F2481-E2481-G2481-H2481,-3))</f>
        <v/>
      </c>
      <c r="M2481" s="21">
        <f>IF(J2481&lt;=0,0,ROUNDDOWN((J2481*LOOKUP(J2481,{0,1950001,3300001,6950001,9000001,18000001,40000001},{0.05,0.1,0.2,0.23,0.33,0.4,0.45})-LOOKUP(J2481,{0,1950001,3300001,6950001,9000001,18000001,40000001},{0,97500,427500,636000,1536000,2796000,4796000}))*1.021,-2))</f>
        <v/>
      </c>
      <c r="N2481" s="21">
        <f>IF(K2481&lt;=0,0,ROUNDDOWN((K2481*LOOKUP(K2481,{0,1950001,3300001,6950001,9000001,18000001,40000001},{0.05,0.1,0.2,0.23,0.33,0.4,0.45})-LOOKUP(K2481,{0,1950001,3300001,6950001,9000001,18000001,40000001},{0,97500,427500,636000,1536000,2796000,4796000}))*1.021,-2))</f>
        <v/>
      </c>
      <c r="O2481" s="21">
        <f>IF(L2481&lt;=0,0,ROUNDDOWN((L2481*LOOKUP(L2481,{0,1950001,3300001,6950001,9000001,18000001,40000001},{0.05,0.1,0.2,0.23,0.33,0.4,0.45})-LOOKUP(L2481,{0,1950001,3300001,6950001,9000001,18000001,40000001},{0,97500,427500,636000,1536000,2796000,4796000}))*1.021,-2))</f>
        <v/>
      </c>
      <c r="P2481" s="21">
        <f>MAX(0,ROUNDDOWN(F2481-E2481-430000,-3))</f>
        <v/>
      </c>
      <c r="Q2481" s="21">
        <f>MAX(0,ROUNDDOWN(F2481-E2481-430000-H2481,-3))</f>
        <v/>
      </c>
      <c r="R2481" s="21">
        <f>IF(F2481&lt;=450000,0,MAX(0,P2481*0.06-MIN(50000,P2481)*0.03))</f>
        <v/>
      </c>
      <c r="S2481" s="21">
        <f>IF(F2481&lt;=450000,0,MAX(0,P2481*0.04-MIN(50000,P2481)*0.02))</f>
        <v/>
      </c>
      <c r="T2481" s="21">
        <f>IF(F2481&lt;=450000,0,MAX(0,Q2481*0.06-MIN(50000,Q2481)*0.03))</f>
        <v/>
      </c>
      <c r="U2481" s="21">
        <f>IF(F2481&lt;=450000,0,MAX(0,Q2481*0.04-MIN(50000,Q2481)*0.02))</f>
        <v/>
      </c>
      <c r="V2481" s="21">
        <f>50000+MAX(0,G2481-480000)</f>
        <v/>
      </c>
      <c r="W2481" s="21">
        <f>P2481-V2481</f>
        <v/>
      </c>
      <c r="X2481" s="21">
        <f>Q2481-V2481</f>
        <v/>
      </c>
      <c r="Y2481" s="22">
        <f>IF(W2481&lt;0,0.9,LOOKUP(W2481,{0,1950001,3300001,6950001,9000001,18000001,40000001},{0.84895,0.7979,0.6958,0.66517,0.56307,0.4916,0.44055}))</f>
        <v/>
      </c>
      <c r="Z2481" s="22">
        <f>IF(X2481&lt;0,0.9,LOOKUP(X2481,{0,1950001,3300001,6950001,9000001,18000001,40000001},{0.84895,0.7979,0.6958,0.66517,0.56307,0.4916,0.44055}))</f>
        <v/>
      </c>
      <c r="AA2481" s="22">
        <f>IF(W2481&lt;0,0,CHOOSE(MATCH(W2481,{0,1950001,3300001,6950001,9000001},1),5.105/84.895,10.21/79.79,20.42/69.58,23.483/66.517,33.693/56.307))</f>
        <v/>
      </c>
      <c r="AB2481" s="21">
        <f>IF(C2481&lt;=2000,0,(MIN(C2481,ROUNDDOWN(F2481*0.3,0))-2000)*0.1)</f>
        <v/>
      </c>
      <c r="AC2481" s="21">
        <f>IF(C2481&lt;=2000,0,MIN((C2481-2000)*Y2481,(R2481+S2481)*0.2))</f>
        <v/>
      </c>
      <c r="AD2481" s="21">
        <f>IF(C2481&lt;=2000,0,MIN((C2481-2000)*Z2481,(T2481+U2481)*0.2))</f>
        <v/>
      </c>
      <c r="AE2481" s="21">
        <f>AC2481*AA2481</f>
        <v/>
      </c>
      <c r="AF2481" s="21">
        <f>ROUNDDOWN(R2481,-2)+ROUNDDOWN(S2481,-2)</f>
        <v/>
      </c>
      <c r="AG2481" s="21">
        <f>ROUNDDOWN(MAX(0,R2481-(AB2481+AC2481+AE2481)*0.6),-2)+ROUNDDOWN(MAX(0,S2481-(AB2481+AC2481+AE2481)*0.4),-2)</f>
        <v/>
      </c>
      <c r="AH2481" s="21">
        <f>ROUNDDOWN(MAX(0,T2481-(AB2481+AD2481)*0.6),-2)+ROUNDDOWN(MAX(0,U2481-(AB2481+AD2481)*0.4),-2)</f>
        <v/>
      </c>
      <c r="AI2481" s="21">
        <f>ROUNDDOWN(T2481,-2)+ROUNDDOWN(U2481,-2)</f>
        <v/>
      </c>
      <c r="AJ2481" s="21">
        <f>M2481+AF2481</f>
        <v/>
      </c>
      <c r="AK2481" s="21">
        <f>M2481+AG2481</f>
        <v/>
      </c>
      <c r="AL2481" s="21">
        <f>N2481+AH2481</f>
        <v/>
      </c>
      <c r="AM2481" s="21">
        <f>O2481+AI2481</f>
        <v/>
      </c>
      <c r="AN2481" s="21">
        <f>N2481+AI2481</f>
        <v/>
      </c>
      <c r="AO2481" s="21">
        <f>ROUNDDOWN((R2481+S2481)*0.2/Y2481+2000,0)</f>
        <v/>
      </c>
      <c r="AP2481" s="21">
        <f>ROUNDDOWN((T2481+U2481)*0.2/Z2481+2000,0)</f>
        <v/>
      </c>
      <c r="AQ2481" s="21">
        <f>AL2481-AK2481</f>
        <v/>
      </c>
      <c r="AR2481" s="21">
        <f>AM2481-AK2481</f>
        <v/>
      </c>
      <c r="AS2481" s="21">
        <f>AM2481-AL2481</f>
        <v/>
      </c>
      <c r="AT2481" s="21">
        <f>AK2481+C2481-AJ2481</f>
        <v/>
      </c>
      <c r="AU2481" s="21">
        <f>AL2481+C2481-AM2481</f>
        <v/>
      </c>
      <c r="AV2481" s="21">
        <f>AN2481+C2481-AM2481</f>
        <v/>
      </c>
    </row>
    <row r="2482">
      <c r="A2482" t="inlineStr">
        <is>
          <t>1万円刻み</t>
        </is>
      </c>
      <c r="B2482" s="21">
        <f>'5_1万円刻み'!$A$719</f>
        <v/>
      </c>
      <c r="C2482" s="21">
        <f>AO2482</f>
        <v/>
      </c>
      <c r="D2482" s="21" t="n">
        <v>0</v>
      </c>
      <c r="E2482" s="21">
        <f>ROUND(MIN(B2482/12,650000)*12*0.0915+MIN(B2482/12,1390000)*12*(0.0504+0)+B2482*0.005,0)</f>
        <v/>
      </c>
      <c r="F2482" s="21">
        <f>IF(B2482&lt;741000,0,IF(B2482&lt;2191000,B2482-740000,IF(B2482&lt;2193000,1451000,IF(B2482&lt;2196000,1453000,IF(B2482&lt;2200000,1456000,IF(B2482&lt;3600000,ROUND(ROUNDDOWN(B2482/4,-3)*2.8,0)-80000,IF(B2482&lt;6600000,ROUND(ROUNDDOWN(B2482/4,-3)*3.2,0)-440000,IF(B2482&lt;8500000,ROUNDDOWN(B2482*0.9,0)-1100000,B2482-1950000))))))))</f>
        <v/>
      </c>
      <c r="G2482" s="21">
        <f>IF(F2482&gt;23500000,NA(),IF(F2482&lt;=4890000,1040000,IF(F2482&lt;=6550000,670000,620000)))</f>
        <v/>
      </c>
      <c r="H2482" s="21">
        <f>IF(D2482&lt;=0,0,MAX(0,MIN(2000000,D2482-MIN(100000,ROUNDDOWN(F2482*0.05,0)))))</f>
        <v/>
      </c>
      <c r="I2482" s="21">
        <f>IF(C2482&lt;=2000,0,MIN(C2482,ROUNDDOWN(F2482*0.4,0))-2000)</f>
        <v/>
      </c>
      <c r="J2482" s="21">
        <f>MAX(0,ROUNDDOWN(F2482-E2482-G2482,-3))</f>
        <v/>
      </c>
      <c r="K2482" s="21">
        <f>MAX(0,ROUNDDOWN(F2482-E2482-G2482-H2482-I2482,-3))</f>
        <v/>
      </c>
      <c r="L2482" s="21">
        <f>MAX(0,ROUNDDOWN(F2482-E2482-G2482-H2482,-3))</f>
        <v/>
      </c>
      <c r="M2482" s="21">
        <f>IF(J2482&lt;=0,0,ROUNDDOWN((J2482*LOOKUP(J2482,{0,1950001,3300001,6950001,9000001,18000001,40000001},{0.05,0.1,0.2,0.23,0.33,0.4,0.45})-LOOKUP(J2482,{0,1950001,3300001,6950001,9000001,18000001,40000001},{0,97500,427500,636000,1536000,2796000,4796000}))*1.021,-2))</f>
        <v/>
      </c>
      <c r="N2482" s="21">
        <f>IF(K2482&lt;=0,0,ROUNDDOWN((K2482*LOOKUP(K2482,{0,1950001,3300001,6950001,9000001,18000001,40000001},{0.05,0.1,0.2,0.23,0.33,0.4,0.45})-LOOKUP(K2482,{0,1950001,3300001,6950001,9000001,18000001,40000001},{0,97500,427500,636000,1536000,2796000,4796000}))*1.021,-2))</f>
        <v/>
      </c>
      <c r="O2482" s="21">
        <f>IF(L2482&lt;=0,0,ROUNDDOWN((L2482*LOOKUP(L2482,{0,1950001,3300001,6950001,9000001,18000001,40000001},{0.05,0.1,0.2,0.23,0.33,0.4,0.45})-LOOKUP(L2482,{0,1950001,3300001,6950001,9000001,18000001,40000001},{0,97500,427500,636000,1536000,2796000,4796000}))*1.021,-2))</f>
        <v/>
      </c>
      <c r="P2482" s="21">
        <f>MAX(0,ROUNDDOWN(F2482-E2482-430000,-3))</f>
        <v/>
      </c>
      <c r="Q2482" s="21">
        <f>MAX(0,ROUNDDOWN(F2482-E2482-430000-H2482,-3))</f>
        <v/>
      </c>
      <c r="R2482" s="21">
        <f>IF(F2482&lt;=450000,0,MAX(0,P2482*0.06-MIN(50000,P2482)*0.03))</f>
        <v/>
      </c>
      <c r="S2482" s="21">
        <f>IF(F2482&lt;=450000,0,MAX(0,P2482*0.04-MIN(50000,P2482)*0.02))</f>
        <v/>
      </c>
      <c r="T2482" s="21">
        <f>IF(F2482&lt;=450000,0,MAX(0,Q2482*0.06-MIN(50000,Q2482)*0.03))</f>
        <v/>
      </c>
      <c r="U2482" s="21">
        <f>IF(F2482&lt;=450000,0,MAX(0,Q2482*0.04-MIN(50000,Q2482)*0.02))</f>
        <v/>
      </c>
      <c r="V2482" s="21">
        <f>50000+MAX(0,G2482-480000)</f>
        <v/>
      </c>
      <c r="W2482" s="21">
        <f>P2482-V2482</f>
        <v/>
      </c>
      <c r="X2482" s="21">
        <f>Q2482-V2482</f>
        <v/>
      </c>
      <c r="Y2482" s="22">
        <f>IF(W2482&lt;0,0.9,LOOKUP(W2482,{0,1950001,3300001,6950001,9000001,18000001,40000001},{0.84895,0.7979,0.6958,0.66517,0.56307,0.4916,0.44055}))</f>
        <v/>
      </c>
      <c r="Z2482" s="22">
        <f>IF(X2482&lt;0,0.9,LOOKUP(X2482,{0,1950001,3300001,6950001,9000001,18000001,40000001},{0.84895,0.7979,0.6958,0.66517,0.56307,0.4916,0.44055}))</f>
        <v/>
      </c>
      <c r="AA2482" s="22">
        <f>IF(W2482&lt;0,0,CHOOSE(MATCH(W2482,{0,1950001,3300001,6950001,9000001},1),5.105/84.895,10.21/79.79,20.42/69.58,23.483/66.517,33.693/56.307))</f>
        <v/>
      </c>
      <c r="AB2482" s="21">
        <f>IF(C2482&lt;=2000,0,(MIN(C2482,ROUNDDOWN(F2482*0.3,0))-2000)*0.1)</f>
        <v/>
      </c>
      <c r="AC2482" s="21">
        <f>IF(C2482&lt;=2000,0,MIN((C2482-2000)*Y2482,(R2482+S2482)*0.2))</f>
        <v/>
      </c>
      <c r="AD2482" s="21">
        <f>IF(C2482&lt;=2000,0,MIN((C2482-2000)*Z2482,(T2482+U2482)*0.2))</f>
        <v/>
      </c>
      <c r="AE2482" s="21">
        <f>AC2482*AA2482</f>
        <v/>
      </c>
      <c r="AF2482" s="21">
        <f>ROUNDDOWN(R2482,-2)+ROUNDDOWN(S2482,-2)</f>
        <v/>
      </c>
      <c r="AG2482" s="21">
        <f>ROUNDDOWN(MAX(0,R2482-(AB2482+AC2482+AE2482)*0.6),-2)+ROUNDDOWN(MAX(0,S2482-(AB2482+AC2482+AE2482)*0.4),-2)</f>
        <v/>
      </c>
      <c r="AH2482" s="21">
        <f>ROUNDDOWN(MAX(0,T2482-(AB2482+AD2482)*0.6),-2)+ROUNDDOWN(MAX(0,U2482-(AB2482+AD2482)*0.4),-2)</f>
        <v/>
      </c>
      <c r="AI2482" s="21">
        <f>ROUNDDOWN(T2482,-2)+ROUNDDOWN(U2482,-2)</f>
        <v/>
      </c>
      <c r="AJ2482" s="21">
        <f>M2482+AF2482</f>
        <v/>
      </c>
      <c r="AK2482" s="21">
        <f>M2482+AG2482</f>
        <v/>
      </c>
      <c r="AL2482" s="21">
        <f>N2482+AH2482</f>
        <v/>
      </c>
      <c r="AM2482" s="21">
        <f>O2482+AI2482</f>
        <v/>
      </c>
      <c r="AN2482" s="21">
        <f>N2482+AI2482</f>
        <v/>
      </c>
      <c r="AO2482" s="21">
        <f>ROUNDDOWN((R2482+S2482)*0.2/Y2482+2000,0)</f>
        <v/>
      </c>
      <c r="AP2482" s="21">
        <f>ROUNDDOWN((T2482+U2482)*0.2/Z2482+2000,0)</f>
        <v/>
      </c>
      <c r="AQ2482" s="21">
        <f>AL2482-AK2482</f>
        <v/>
      </c>
      <c r="AR2482" s="21">
        <f>AM2482-AK2482</f>
        <v/>
      </c>
      <c r="AS2482" s="21">
        <f>AM2482-AL2482</f>
        <v/>
      </c>
      <c r="AT2482" s="21">
        <f>AK2482+C2482-AJ2482</f>
        <v/>
      </c>
      <c r="AU2482" s="21">
        <f>AL2482+C2482-AM2482</f>
        <v/>
      </c>
      <c r="AV2482" s="21">
        <f>AN2482+C2482-AM2482</f>
        <v/>
      </c>
    </row>
    <row r="2483">
      <c r="A2483" t="inlineStr">
        <is>
          <t>1万円刻み</t>
        </is>
      </c>
      <c r="B2483" s="21">
        <f>'5_1万円刻み'!$A$720</f>
        <v/>
      </c>
      <c r="C2483" s="21">
        <f>AO2483</f>
        <v/>
      </c>
      <c r="D2483" s="21" t="n">
        <v>0</v>
      </c>
      <c r="E2483" s="21">
        <f>ROUND(MIN(B2483/12,650000)*12*0.0915+MIN(B2483/12,1390000)*12*(0.0504+0)+B2483*0.005,0)</f>
        <v/>
      </c>
      <c r="F2483" s="21">
        <f>IF(B2483&lt;741000,0,IF(B2483&lt;2191000,B2483-740000,IF(B2483&lt;2193000,1451000,IF(B2483&lt;2196000,1453000,IF(B2483&lt;2200000,1456000,IF(B2483&lt;3600000,ROUND(ROUNDDOWN(B2483/4,-3)*2.8,0)-80000,IF(B2483&lt;6600000,ROUND(ROUNDDOWN(B2483/4,-3)*3.2,0)-440000,IF(B2483&lt;8500000,ROUNDDOWN(B2483*0.9,0)-1100000,B2483-1950000))))))))</f>
        <v/>
      </c>
      <c r="G2483" s="21">
        <f>IF(F2483&gt;23500000,NA(),IF(F2483&lt;=4890000,1040000,IF(F2483&lt;=6550000,670000,620000)))</f>
        <v/>
      </c>
      <c r="H2483" s="21">
        <f>IF(D2483&lt;=0,0,MAX(0,MIN(2000000,D2483-MIN(100000,ROUNDDOWN(F2483*0.05,0)))))</f>
        <v/>
      </c>
      <c r="I2483" s="21">
        <f>IF(C2483&lt;=2000,0,MIN(C2483,ROUNDDOWN(F2483*0.4,0))-2000)</f>
        <v/>
      </c>
      <c r="J2483" s="21">
        <f>MAX(0,ROUNDDOWN(F2483-E2483-G2483,-3))</f>
        <v/>
      </c>
      <c r="K2483" s="21">
        <f>MAX(0,ROUNDDOWN(F2483-E2483-G2483-H2483-I2483,-3))</f>
        <v/>
      </c>
      <c r="L2483" s="21">
        <f>MAX(0,ROUNDDOWN(F2483-E2483-G2483-H2483,-3))</f>
        <v/>
      </c>
      <c r="M2483" s="21">
        <f>IF(J2483&lt;=0,0,ROUNDDOWN((J2483*LOOKUP(J2483,{0,1950001,3300001,6950001,9000001,18000001,40000001},{0.05,0.1,0.2,0.23,0.33,0.4,0.45})-LOOKUP(J2483,{0,1950001,3300001,6950001,9000001,18000001,40000001},{0,97500,427500,636000,1536000,2796000,4796000}))*1.021,-2))</f>
        <v/>
      </c>
      <c r="N2483" s="21">
        <f>IF(K2483&lt;=0,0,ROUNDDOWN((K2483*LOOKUP(K2483,{0,1950001,3300001,6950001,9000001,18000001,40000001},{0.05,0.1,0.2,0.23,0.33,0.4,0.45})-LOOKUP(K2483,{0,1950001,3300001,6950001,9000001,18000001,40000001},{0,97500,427500,636000,1536000,2796000,4796000}))*1.021,-2))</f>
        <v/>
      </c>
      <c r="O2483" s="21">
        <f>IF(L2483&lt;=0,0,ROUNDDOWN((L2483*LOOKUP(L2483,{0,1950001,3300001,6950001,9000001,18000001,40000001},{0.05,0.1,0.2,0.23,0.33,0.4,0.45})-LOOKUP(L2483,{0,1950001,3300001,6950001,9000001,18000001,40000001},{0,97500,427500,636000,1536000,2796000,4796000}))*1.021,-2))</f>
        <v/>
      </c>
      <c r="P2483" s="21">
        <f>MAX(0,ROUNDDOWN(F2483-E2483-430000,-3))</f>
        <v/>
      </c>
      <c r="Q2483" s="21">
        <f>MAX(0,ROUNDDOWN(F2483-E2483-430000-H2483,-3))</f>
        <v/>
      </c>
      <c r="R2483" s="21">
        <f>IF(F2483&lt;=450000,0,MAX(0,P2483*0.06-MIN(50000,P2483)*0.03))</f>
        <v/>
      </c>
      <c r="S2483" s="21">
        <f>IF(F2483&lt;=450000,0,MAX(0,P2483*0.04-MIN(50000,P2483)*0.02))</f>
        <v/>
      </c>
      <c r="T2483" s="21">
        <f>IF(F2483&lt;=450000,0,MAX(0,Q2483*0.06-MIN(50000,Q2483)*0.03))</f>
        <v/>
      </c>
      <c r="U2483" s="21">
        <f>IF(F2483&lt;=450000,0,MAX(0,Q2483*0.04-MIN(50000,Q2483)*0.02))</f>
        <v/>
      </c>
      <c r="V2483" s="21">
        <f>50000+MAX(0,G2483-480000)</f>
        <v/>
      </c>
      <c r="W2483" s="21">
        <f>P2483-V2483</f>
        <v/>
      </c>
      <c r="X2483" s="21">
        <f>Q2483-V2483</f>
        <v/>
      </c>
      <c r="Y2483" s="22">
        <f>IF(W2483&lt;0,0.9,LOOKUP(W2483,{0,1950001,3300001,6950001,9000001,18000001,40000001},{0.84895,0.7979,0.6958,0.66517,0.56307,0.4916,0.44055}))</f>
        <v/>
      </c>
      <c r="Z2483" s="22">
        <f>IF(X2483&lt;0,0.9,LOOKUP(X2483,{0,1950001,3300001,6950001,9000001,18000001,40000001},{0.84895,0.7979,0.6958,0.66517,0.56307,0.4916,0.44055}))</f>
        <v/>
      </c>
      <c r="AA2483" s="22">
        <f>IF(W2483&lt;0,0,CHOOSE(MATCH(W2483,{0,1950001,3300001,6950001,9000001},1),5.105/84.895,10.21/79.79,20.42/69.58,23.483/66.517,33.693/56.307))</f>
        <v/>
      </c>
      <c r="AB2483" s="21">
        <f>IF(C2483&lt;=2000,0,(MIN(C2483,ROUNDDOWN(F2483*0.3,0))-2000)*0.1)</f>
        <v/>
      </c>
      <c r="AC2483" s="21">
        <f>IF(C2483&lt;=2000,0,MIN((C2483-2000)*Y2483,(R2483+S2483)*0.2))</f>
        <v/>
      </c>
      <c r="AD2483" s="21">
        <f>IF(C2483&lt;=2000,0,MIN((C2483-2000)*Z2483,(T2483+U2483)*0.2))</f>
        <v/>
      </c>
      <c r="AE2483" s="21">
        <f>AC2483*AA2483</f>
        <v/>
      </c>
      <c r="AF2483" s="21">
        <f>ROUNDDOWN(R2483,-2)+ROUNDDOWN(S2483,-2)</f>
        <v/>
      </c>
      <c r="AG2483" s="21">
        <f>ROUNDDOWN(MAX(0,R2483-(AB2483+AC2483+AE2483)*0.6),-2)+ROUNDDOWN(MAX(0,S2483-(AB2483+AC2483+AE2483)*0.4),-2)</f>
        <v/>
      </c>
      <c r="AH2483" s="21">
        <f>ROUNDDOWN(MAX(0,T2483-(AB2483+AD2483)*0.6),-2)+ROUNDDOWN(MAX(0,U2483-(AB2483+AD2483)*0.4),-2)</f>
        <v/>
      </c>
      <c r="AI2483" s="21">
        <f>ROUNDDOWN(T2483,-2)+ROUNDDOWN(U2483,-2)</f>
        <v/>
      </c>
      <c r="AJ2483" s="21">
        <f>M2483+AF2483</f>
        <v/>
      </c>
      <c r="AK2483" s="21">
        <f>M2483+AG2483</f>
        <v/>
      </c>
      <c r="AL2483" s="21">
        <f>N2483+AH2483</f>
        <v/>
      </c>
      <c r="AM2483" s="21">
        <f>O2483+AI2483</f>
        <v/>
      </c>
      <c r="AN2483" s="21">
        <f>N2483+AI2483</f>
        <v/>
      </c>
      <c r="AO2483" s="21">
        <f>ROUNDDOWN((R2483+S2483)*0.2/Y2483+2000,0)</f>
        <v/>
      </c>
      <c r="AP2483" s="21">
        <f>ROUNDDOWN((T2483+U2483)*0.2/Z2483+2000,0)</f>
        <v/>
      </c>
      <c r="AQ2483" s="21">
        <f>AL2483-AK2483</f>
        <v/>
      </c>
      <c r="AR2483" s="21">
        <f>AM2483-AK2483</f>
        <v/>
      </c>
      <c r="AS2483" s="21">
        <f>AM2483-AL2483</f>
        <v/>
      </c>
      <c r="AT2483" s="21">
        <f>AK2483+C2483-AJ2483</f>
        <v/>
      </c>
      <c r="AU2483" s="21">
        <f>AL2483+C2483-AM2483</f>
        <v/>
      </c>
      <c r="AV2483" s="21">
        <f>AN2483+C2483-AM2483</f>
        <v/>
      </c>
    </row>
    <row r="2484">
      <c r="A2484" t="inlineStr">
        <is>
          <t>1万円刻み</t>
        </is>
      </c>
      <c r="B2484" s="21">
        <f>'5_1万円刻み'!$A$721</f>
        <v/>
      </c>
      <c r="C2484" s="21">
        <f>AO2484</f>
        <v/>
      </c>
      <c r="D2484" s="21" t="n">
        <v>0</v>
      </c>
      <c r="E2484" s="21">
        <f>ROUND(MIN(B2484/12,650000)*12*0.0915+MIN(B2484/12,1390000)*12*(0.0504+0)+B2484*0.005,0)</f>
        <v/>
      </c>
      <c r="F2484" s="21">
        <f>IF(B2484&lt;741000,0,IF(B2484&lt;2191000,B2484-740000,IF(B2484&lt;2193000,1451000,IF(B2484&lt;2196000,1453000,IF(B2484&lt;2200000,1456000,IF(B2484&lt;3600000,ROUND(ROUNDDOWN(B2484/4,-3)*2.8,0)-80000,IF(B2484&lt;6600000,ROUND(ROUNDDOWN(B2484/4,-3)*3.2,0)-440000,IF(B2484&lt;8500000,ROUNDDOWN(B2484*0.9,0)-1100000,B2484-1950000))))))))</f>
        <v/>
      </c>
      <c r="G2484" s="21">
        <f>IF(F2484&gt;23500000,NA(),IF(F2484&lt;=4890000,1040000,IF(F2484&lt;=6550000,670000,620000)))</f>
        <v/>
      </c>
      <c r="H2484" s="21">
        <f>IF(D2484&lt;=0,0,MAX(0,MIN(2000000,D2484-MIN(100000,ROUNDDOWN(F2484*0.05,0)))))</f>
        <v/>
      </c>
      <c r="I2484" s="21">
        <f>IF(C2484&lt;=2000,0,MIN(C2484,ROUNDDOWN(F2484*0.4,0))-2000)</f>
        <v/>
      </c>
      <c r="J2484" s="21">
        <f>MAX(0,ROUNDDOWN(F2484-E2484-G2484,-3))</f>
        <v/>
      </c>
      <c r="K2484" s="21">
        <f>MAX(0,ROUNDDOWN(F2484-E2484-G2484-H2484-I2484,-3))</f>
        <v/>
      </c>
      <c r="L2484" s="21">
        <f>MAX(0,ROUNDDOWN(F2484-E2484-G2484-H2484,-3))</f>
        <v/>
      </c>
      <c r="M2484" s="21">
        <f>IF(J2484&lt;=0,0,ROUNDDOWN((J2484*LOOKUP(J2484,{0,1950001,3300001,6950001,9000001,18000001,40000001},{0.05,0.1,0.2,0.23,0.33,0.4,0.45})-LOOKUP(J2484,{0,1950001,3300001,6950001,9000001,18000001,40000001},{0,97500,427500,636000,1536000,2796000,4796000}))*1.021,-2))</f>
        <v/>
      </c>
      <c r="N2484" s="21">
        <f>IF(K2484&lt;=0,0,ROUNDDOWN((K2484*LOOKUP(K2484,{0,1950001,3300001,6950001,9000001,18000001,40000001},{0.05,0.1,0.2,0.23,0.33,0.4,0.45})-LOOKUP(K2484,{0,1950001,3300001,6950001,9000001,18000001,40000001},{0,97500,427500,636000,1536000,2796000,4796000}))*1.021,-2))</f>
        <v/>
      </c>
      <c r="O2484" s="21">
        <f>IF(L2484&lt;=0,0,ROUNDDOWN((L2484*LOOKUP(L2484,{0,1950001,3300001,6950001,9000001,18000001,40000001},{0.05,0.1,0.2,0.23,0.33,0.4,0.45})-LOOKUP(L2484,{0,1950001,3300001,6950001,9000001,18000001,40000001},{0,97500,427500,636000,1536000,2796000,4796000}))*1.021,-2))</f>
        <v/>
      </c>
      <c r="P2484" s="21">
        <f>MAX(0,ROUNDDOWN(F2484-E2484-430000,-3))</f>
        <v/>
      </c>
      <c r="Q2484" s="21">
        <f>MAX(0,ROUNDDOWN(F2484-E2484-430000-H2484,-3))</f>
        <v/>
      </c>
      <c r="R2484" s="21">
        <f>IF(F2484&lt;=450000,0,MAX(0,P2484*0.06-MIN(50000,P2484)*0.03))</f>
        <v/>
      </c>
      <c r="S2484" s="21">
        <f>IF(F2484&lt;=450000,0,MAX(0,P2484*0.04-MIN(50000,P2484)*0.02))</f>
        <v/>
      </c>
      <c r="T2484" s="21">
        <f>IF(F2484&lt;=450000,0,MAX(0,Q2484*0.06-MIN(50000,Q2484)*0.03))</f>
        <v/>
      </c>
      <c r="U2484" s="21">
        <f>IF(F2484&lt;=450000,0,MAX(0,Q2484*0.04-MIN(50000,Q2484)*0.02))</f>
        <v/>
      </c>
      <c r="V2484" s="21">
        <f>50000+MAX(0,G2484-480000)</f>
        <v/>
      </c>
      <c r="W2484" s="21">
        <f>P2484-V2484</f>
        <v/>
      </c>
      <c r="X2484" s="21">
        <f>Q2484-V2484</f>
        <v/>
      </c>
      <c r="Y2484" s="22">
        <f>IF(W2484&lt;0,0.9,LOOKUP(W2484,{0,1950001,3300001,6950001,9000001,18000001,40000001},{0.84895,0.7979,0.6958,0.66517,0.56307,0.4916,0.44055}))</f>
        <v/>
      </c>
      <c r="Z2484" s="22">
        <f>IF(X2484&lt;0,0.9,LOOKUP(X2484,{0,1950001,3300001,6950001,9000001,18000001,40000001},{0.84895,0.7979,0.6958,0.66517,0.56307,0.4916,0.44055}))</f>
        <v/>
      </c>
      <c r="AA2484" s="22">
        <f>IF(W2484&lt;0,0,CHOOSE(MATCH(W2484,{0,1950001,3300001,6950001,9000001},1),5.105/84.895,10.21/79.79,20.42/69.58,23.483/66.517,33.693/56.307))</f>
        <v/>
      </c>
      <c r="AB2484" s="21">
        <f>IF(C2484&lt;=2000,0,(MIN(C2484,ROUNDDOWN(F2484*0.3,0))-2000)*0.1)</f>
        <v/>
      </c>
      <c r="AC2484" s="21">
        <f>IF(C2484&lt;=2000,0,MIN((C2484-2000)*Y2484,(R2484+S2484)*0.2))</f>
        <v/>
      </c>
      <c r="AD2484" s="21">
        <f>IF(C2484&lt;=2000,0,MIN((C2484-2000)*Z2484,(T2484+U2484)*0.2))</f>
        <v/>
      </c>
      <c r="AE2484" s="21">
        <f>AC2484*AA2484</f>
        <v/>
      </c>
      <c r="AF2484" s="21">
        <f>ROUNDDOWN(R2484,-2)+ROUNDDOWN(S2484,-2)</f>
        <v/>
      </c>
      <c r="AG2484" s="21">
        <f>ROUNDDOWN(MAX(0,R2484-(AB2484+AC2484+AE2484)*0.6),-2)+ROUNDDOWN(MAX(0,S2484-(AB2484+AC2484+AE2484)*0.4),-2)</f>
        <v/>
      </c>
      <c r="AH2484" s="21">
        <f>ROUNDDOWN(MAX(0,T2484-(AB2484+AD2484)*0.6),-2)+ROUNDDOWN(MAX(0,U2484-(AB2484+AD2484)*0.4),-2)</f>
        <v/>
      </c>
      <c r="AI2484" s="21">
        <f>ROUNDDOWN(T2484,-2)+ROUNDDOWN(U2484,-2)</f>
        <v/>
      </c>
      <c r="AJ2484" s="21">
        <f>M2484+AF2484</f>
        <v/>
      </c>
      <c r="AK2484" s="21">
        <f>M2484+AG2484</f>
        <v/>
      </c>
      <c r="AL2484" s="21">
        <f>N2484+AH2484</f>
        <v/>
      </c>
      <c r="AM2484" s="21">
        <f>O2484+AI2484</f>
        <v/>
      </c>
      <c r="AN2484" s="21">
        <f>N2484+AI2484</f>
        <v/>
      </c>
      <c r="AO2484" s="21">
        <f>ROUNDDOWN((R2484+S2484)*0.2/Y2484+2000,0)</f>
        <v/>
      </c>
      <c r="AP2484" s="21">
        <f>ROUNDDOWN((T2484+U2484)*0.2/Z2484+2000,0)</f>
        <v/>
      </c>
      <c r="AQ2484" s="21">
        <f>AL2484-AK2484</f>
        <v/>
      </c>
      <c r="AR2484" s="21">
        <f>AM2484-AK2484</f>
        <v/>
      </c>
      <c r="AS2484" s="21">
        <f>AM2484-AL2484</f>
        <v/>
      </c>
      <c r="AT2484" s="21">
        <f>AK2484+C2484-AJ2484</f>
        <v/>
      </c>
      <c r="AU2484" s="21">
        <f>AL2484+C2484-AM2484</f>
        <v/>
      </c>
      <c r="AV2484" s="21">
        <f>AN2484+C2484-AM2484</f>
        <v/>
      </c>
    </row>
    <row r="2485">
      <c r="A2485" t="inlineStr">
        <is>
          <t>1万円刻み</t>
        </is>
      </c>
      <c r="B2485" s="21">
        <f>'5_1万円刻み'!$A$722</f>
        <v/>
      </c>
      <c r="C2485" s="21">
        <f>AO2485</f>
        <v/>
      </c>
      <c r="D2485" s="21" t="n">
        <v>0</v>
      </c>
      <c r="E2485" s="21">
        <f>ROUND(MIN(B2485/12,650000)*12*0.0915+MIN(B2485/12,1390000)*12*(0.0504+0)+B2485*0.005,0)</f>
        <v/>
      </c>
      <c r="F2485" s="21">
        <f>IF(B2485&lt;741000,0,IF(B2485&lt;2191000,B2485-740000,IF(B2485&lt;2193000,1451000,IF(B2485&lt;2196000,1453000,IF(B2485&lt;2200000,1456000,IF(B2485&lt;3600000,ROUND(ROUNDDOWN(B2485/4,-3)*2.8,0)-80000,IF(B2485&lt;6600000,ROUND(ROUNDDOWN(B2485/4,-3)*3.2,0)-440000,IF(B2485&lt;8500000,ROUNDDOWN(B2485*0.9,0)-1100000,B2485-1950000))))))))</f>
        <v/>
      </c>
      <c r="G2485" s="21">
        <f>IF(F2485&gt;23500000,NA(),IF(F2485&lt;=4890000,1040000,IF(F2485&lt;=6550000,670000,620000)))</f>
        <v/>
      </c>
      <c r="H2485" s="21">
        <f>IF(D2485&lt;=0,0,MAX(0,MIN(2000000,D2485-MIN(100000,ROUNDDOWN(F2485*0.05,0)))))</f>
        <v/>
      </c>
      <c r="I2485" s="21">
        <f>IF(C2485&lt;=2000,0,MIN(C2485,ROUNDDOWN(F2485*0.4,0))-2000)</f>
        <v/>
      </c>
      <c r="J2485" s="21">
        <f>MAX(0,ROUNDDOWN(F2485-E2485-G2485,-3))</f>
        <v/>
      </c>
      <c r="K2485" s="21">
        <f>MAX(0,ROUNDDOWN(F2485-E2485-G2485-H2485-I2485,-3))</f>
        <v/>
      </c>
      <c r="L2485" s="21">
        <f>MAX(0,ROUNDDOWN(F2485-E2485-G2485-H2485,-3))</f>
        <v/>
      </c>
      <c r="M2485" s="21">
        <f>IF(J2485&lt;=0,0,ROUNDDOWN((J2485*LOOKUP(J2485,{0,1950001,3300001,6950001,9000001,18000001,40000001},{0.05,0.1,0.2,0.23,0.33,0.4,0.45})-LOOKUP(J2485,{0,1950001,3300001,6950001,9000001,18000001,40000001},{0,97500,427500,636000,1536000,2796000,4796000}))*1.021,-2))</f>
        <v/>
      </c>
      <c r="N2485" s="21">
        <f>IF(K2485&lt;=0,0,ROUNDDOWN((K2485*LOOKUP(K2485,{0,1950001,3300001,6950001,9000001,18000001,40000001},{0.05,0.1,0.2,0.23,0.33,0.4,0.45})-LOOKUP(K2485,{0,1950001,3300001,6950001,9000001,18000001,40000001},{0,97500,427500,636000,1536000,2796000,4796000}))*1.021,-2))</f>
        <v/>
      </c>
      <c r="O2485" s="21">
        <f>IF(L2485&lt;=0,0,ROUNDDOWN((L2485*LOOKUP(L2485,{0,1950001,3300001,6950001,9000001,18000001,40000001},{0.05,0.1,0.2,0.23,0.33,0.4,0.45})-LOOKUP(L2485,{0,1950001,3300001,6950001,9000001,18000001,40000001},{0,97500,427500,636000,1536000,2796000,4796000}))*1.021,-2))</f>
        <v/>
      </c>
      <c r="P2485" s="21">
        <f>MAX(0,ROUNDDOWN(F2485-E2485-430000,-3))</f>
        <v/>
      </c>
      <c r="Q2485" s="21">
        <f>MAX(0,ROUNDDOWN(F2485-E2485-430000-H2485,-3))</f>
        <v/>
      </c>
      <c r="R2485" s="21">
        <f>IF(F2485&lt;=450000,0,MAX(0,P2485*0.06-MIN(50000,P2485)*0.03))</f>
        <v/>
      </c>
      <c r="S2485" s="21">
        <f>IF(F2485&lt;=450000,0,MAX(0,P2485*0.04-MIN(50000,P2485)*0.02))</f>
        <v/>
      </c>
      <c r="T2485" s="21">
        <f>IF(F2485&lt;=450000,0,MAX(0,Q2485*0.06-MIN(50000,Q2485)*0.03))</f>
        <v/>
      </c>
      <c r="U2485" s="21">
        <f>IF(F2485&lt;=450000,0,MAX(0,Q2485*0.04-MIN(50000,Q2485)*0.02))</f>
        <v/>
      </c>
      <c r="V2485" s="21">
        <f>50000+MAX(0,G2485-480000)</f>
        <v/>
      </c>
      <c r="W2485" s="21">
        <f>P2485-V2485</f>
        <v/>
      </c>
      <c r="X2485" s="21">
        <f>Q2485-V2485</f>
        <v/>
      </c>
      <c r="Y2485" s="22">
        <f>IF(W2485&lt;0,0.9,LOOKUP(W2485,{0,1950001,3300001,6950001,9000001,18000001,40000001},{0.84895,0.7979,0.6958,0.66517,0.56307,0.4916,0.44055}))</f>
        <v/>
      </c>
      <c r="Z2485" s="22">
        <f>IF(X2485&lt;0,0.9,LOOKUP(X2485,{0,1950001,3300001,6950001,9000001,18000001,40000001},{0.84895,0.7979,0.6958,0.66517,0.56307,0.4916,0.44055}))</f>
        <v/>
      </c>
      <c r="AA2485" s="22">
        <f>IF(W2485&lt;0,0,CHOOSE(MATCH(W2485,{0,1950001,3300001,6950001,9000001},1),5.105/84.895,10.21/79.79,20.42/69.58,23.483/66.517,33.693/56.307))</f>
        <v/>
      </c>
      <c r="AB2485" s="21">
        <f>IF(C2485&lt;=2000,0,(MIN(C2485,ROUNDDOWN(F2485*0.3,0))-2000)*0.1)</f>
        <v/>
      </c>
      <c r="AC2485" s="21">
        <f>IF(C2485&lt;=2000,0,MIN((C2485-2000)*Y2485,(R2485+S2485)*0.2))</f>
        <v/>
      </c>
      <c r="AD2485" s="21">
        <f>IF(C2485&lt;=2000,0,MIN((C2485-2000)*Z2485,(T2485+U2485)*0.2))</f>
        <v/>
      </c>
      <c r="AE2485" s="21">
        <f>AC2485*AA2485</f>
        <v/>
      </c>
      <c r="AF2485" s="21">
        <f>ROUNDDOWN(R2485,-2)+ROUNDDOWN(S2485,-2)</f>
        <v/>
      </c>
      <c r="AG2485" s="21">
        <f>ROUNDDOWN(MAX(0,R2485-(AB2485+AC2485+AE2485)*0.6),-2)+ROUNDDOWN(MAX(0,S2485-(AB2485+AC2485+AE2485)*0.4),-2)</f>
        <v/>
      </c>
      <c r="AH2485" s="21">
        <f>ROUNDDOWN(MAX(0,T2485-(AB2485+AD2485)*0.6),-2)+ROUNDDOWN(MAX(0,U2485-(AB2485+AD2485)*0.4),-2)</f>
        <v/>
      </c>
      <c r="AI2485" s="21">
        <f>ROUNDDOWN(T2485,-2)+ROUNDDOWN(U2485,-2)</f>
        <v/>
      </c>
      <c r="AJ2485" s="21">
        <f>M2485+AF2485</f>
        <v/>
      </c>
      <c r="AK2485" s="21">
        <f>M2485+AG2485</f>
        <v/>
      </c>
      <c r="AL2485" s="21">
        <f>N2485+AH2485</f>
        <v/>
      </c>
      <c r="AM2485" s="21">
        <f>O2485+AI2485</f>
        <v/>
      </c>
      <c r="AN2485" s="21">
        <f>N2485+AI2485</f>
        <v/>
      </c>
      <c r="AO2485" s="21">
        <f>ROUNDDOWN((R2485+S2485)*0.2/Y2485+2000,0)</f>
        <v/>
      </c>
      <c r="AP2485" s="21">
        <f>ROUNDDOWN((T2485+U2485)*0.2/Z2485+2000,0)</f>
        <v/>
      </c>
      <c r="AQ2485" s="21">
        <f>AL2485-AK2485</f>
        <v/>
      </c>
      <c r="AR2485" s="21">
        <f>AM2485-AK2485</f>
        <v/>
      </c>
      <c r="AS2485" s="21">
        <f>AM2485-AL2485</f>
        <v/>
      </c>
      <c r="AT2485" s="21">
        <f>AK2485+C2485-AJ2485</f>
        <v/>
      </c>
      <c r="AU2485" s="21">
        <f>AL2485+C2485-AM2485</f>
        <v/>
      </c>
      <c r="AV2485" s="21">
        <f>AN2485+C2485-AM2485</f>
        <v/>
      </c>
    </row>
    <row r="2486">
      <c r="A2486" t="inlineStr">
        <is>
          <t>1万円刻み</t>
        </is>
      </c>
      <c r="B2486" s="21">
        <f>'5_1万円刻み'!$A$723</f>
        <v/>
      </c>
      <c r="C2486" s="21">
        <f>AO2486</f>
        <v/>
      </c>
      <c r="D2486" s="21" t="n">
        <v>0</v>
      </c>
      <c r="E2486" s="21">
        <f>ROUND(MIN(B2486/12,650000)*12*0.0915+MIN(B2486/12,1390000)*12*(0.0504+0)+B2486*0.005,0)</f>
        <v/>
      </c>
      <c r="F2486" s="21">
        <f>IF(B2486&lt;741000,0,IF(B2486&lt;2191000,B2486-740000,IF(B2486&lt;2193000,1451000,IF(B2486&lt;2196000,1453000,IF(B2486&lt;2200000,1456000,IF(B2486&lt;3600000,ROUND(ROUNDDOWN(B2486/4,-3)*2.8,0)-80000,IF(B2486&lt;6600000,ROUND(ROUNDDOWN(B2486/4,-3)*3.2,0)-440000,IF(B2486&lt;8500000,ROUNDDOWN(B2486*0.9,0)-1100000,B2486-1950000))))))))</f>
        <v/>
      </c>
      <c r="G2486" s="21">
        <f>IF(F2486&gt;23500000,NA(),IF(F2486&lt;=4890000,1040000,IF(F2486&lt;=6550000,670000,620000)))</f>
        <v/>
      </c>
      <c r="H2486" s="21">
        <f>IF(D2486&lt;=0,0,MAX(0,MIN(2000000,D2486-MIN(100000,ROUNDDOWN(F2486*0.05,0)))))</f>
        <v/>
      </c>
      <c r="I2486" s="21">
        <f>IF(C2486&lt;=2000,0,MIN(C2486,ROUNDDOWN(F2486*0.4,0))-2000)</f>
        <v/>
      </c>
      <c r="J2486" s="21">
        <f>MAX(0,ROUNDDOWN(F2486-E2486-G2486,-3))</f>
        <v/>
      </c>
      <c r="K2486" s="21">
        <f>MAX(0,ROUNDDOWN(F2486-E2486-G2486-H2486-I2486,-3))</f>
        <v/>
      </c>
      <c r="L2486" s="21">
        <f>MAX(0,ROUNDDOWN(F2486-E2486-G2486-H2486,-3))</f>
        <v/>
      </c>
      <c r="M2486" s="21">
        <f>IF(J2486&lt;=0,0,ROUNDDOWN((J2486*LOOKUP(J2486,{0,1950001,3300001,6950001,9000001,18000001,40000001},{0.05,0.1,0.2,0.23,0.33,0.4,0.45})-LOOKUP(J2486,{0,1950001,3300001,6950001,9000001,18000001,40000001},{0,97500,427500,636000,1536000,2796000,4796000}))*1.021,-2))</f>
        <v/>
      </c>
      <c r="N2486" s="21">
        <f>IF(K2486&lt;=0,0,ROUNDDOWN((K2486*LOOKUP(K2486,{0,1950001,3300001,6950001,9000001,18000001,40000001},{0.05,0.1,0.2,0.23,0.33,0.4,0.45})-LOOKUP(K2486,{0,1950001,3300001,6950001,9000001,18000001,40000001},{0,97500,427500,636000,1536000,2796000,4796000}))*1.021,-2))</f>
        <v/>
      </c>
      <c r="O2486" s="21">
        <f>IF(L2486&lt;=0,0,ROUNDDOWN((L2486*LOOKUP(L2486,{0,1950001,3300001,6950001,9000001,18000001,40000001},{0.05,0.1,0.2,0.23,0.33,0.4,0.45})-LOOKUP(L2486,{0,1950001,3300001,6950001,9000001,18000001,40000001},{0,97500,427500,636000,1536000,2796000,4796000}))*1.021,-2))</f>
        <v/>
      </c>
      <c r="P2486" s="21">
        <f>MAX(0,ROUNDDOWN(F2486-E2486-430000,-3))</f>
        <v/>
      </c>
      <c r="Q2486" s="21">
        <f>MAX(0,ROUNDDOWN(F2486-E2486-430000-H2486,-3))</f>
        <v/>
      </c>
      <c r="R2486" s="21">
        <f>IF(F2486&lt;=450000,0,MAX(0,P2486*0.06-MIN(50000,P2486)*0.03))</f>
        <v/>
      </c>
      <c r="S2486" s="21">
        <f>IF(F2486&lt;=450000,0,MAX(0,P2486*0.04-MIN(50000,P2486)*0.02))</f>
        <v/>
      </c>
      <c r="T2486" s="21">
        <f>IF(F2486&lt;=450000,0,MAX(0,Q2486*0.06-MIN(50000,Q2486)*0.03))</f>
        <v/>
      </c>
      <c r="U2486" s="21">
        <f>IF(F2486&lt;=450000,0,MAX(0,Q2486*0.04-MIN(50000,Q2486)*0.02))</f>
        <v/>
      </c>
      <c r="V2486" s="21">
        <f>50000+MAX(0,G2486-480000)</f>
        <v/>
      </c>
      <c r="W2486" s="21">
        <f>P2486-V2486</f>
        <v/>
      </c>
      <c r="X2486" s="21">
        <f>Q2486-V2486</f>
        <v/>
      </c>
      <c r="Y2486" s="22">
        <f>IF(W2486&lt;0,0.9,LOOKUP(W2486,{0,1950001,3300001,6950001,9000001,18000001,40000001},{0.84895,0.7979,0.6958,0.66517,0.56307,0.4916,0.44055}))</f>
        <v/>
      </c>
      <c r="Z2486" s="22">
        <f>IF(X2486&lt;0,0.9,LOOKUP(X2486,{0,1950001,3300001,6950001,9000001,18000001,40000001},{0.84895,0.7979,0.6958,0.66517,0.56307,0.4916,0.44055}))</f>
        <v/>
      </c>
      <c r="AA2486" s="22">
        <f>IF(W2486&lt;0,0,CHOOSE(MATCH(W2486,{0,1950001,3300001,6950001,9000001},1),5.105/84.895,10.21/79.79,20.42/69.58,23.483/66.517,33.693/56.307))</f>
        <v/>
      </c>
      <c r="AB2486" s="21">
        <f>IF(C2486&lt;=2000,0,(MIN(C2486,ROUNDDOWN(F2486*0.3,0))-2000)*0.1)</f>
        <v/>
      </c>
      <c r="AC2486" s="21">
        <f>IF(C2486&lt;=2000,0,MIN((C2486-2000)*Y2486,(R2486+S2486)*0.2))</f>
        <v/>
      </c>
      <c r="AD2486" s="21">
        <f>IF(C2486&lt;=2000,0,MIN((C2486-2000)*Z2486,(T2486+U2486)*0.2))</f>
        <v/>
      </c>
      <c r="AE2486" s="21">
        <f>AC2486*AA2486</f>
        <v/>
      </c>
      <c r="AF2486" s="21">
        <f>ROUNDDOWN(R2486,-2)+ROUNDDOWN(S2486,-2)</f>
        <v/>
      </c>
      <c r="AG2486" s="21">
        <f>ROUNDDOWN(MAX(0,R2486-(AB2486+AC2486+AE2486)*0.6),-2)+ROUNDDOWN(MAX(0,S2486-(AB2486+AC2486+AE2486)*0.4),-2)</f>
        <v/>
      </c>
      <c r="AH2486" s="21">
        <f>ROUNDDOWN(MAX(0,T2486-(AB2486+AD2486)*0.6),-2)+ROUNDDOWN(MAX(0,U2486-(AB2486+AD2486)*0.4),-2)</f>
        <v/>
      </c>
      <c r="AI2486" s="21">
        <f>ROUNDDOWN(T2486,-2)+ROUNDDOWN(U2486,-2)</f>
        <v/>
      </c>
      <c r="AJ2486" s="21">
        <f>M2486+AF2486</f>
        <v/>
      </c>
      <c r="AK2486" s="21">
        <f>M2486+AG2486</f>
        <v/>
      </c>
      <c r="AL2486" s="21">
        <f>N2486+AH2486</f>
        <v/>
      </c>
      <c r="AM2486" s="21">
        <f>O2486+AI2486</f>
        <v/>
      </c>
      <c r="AN2486" s="21">
        <f>N2486+AI2486</f>
        <v/>
      </c>
      <c r="AO2486" s="21">
        <f>ROUNDDOWN((R2486+S2486)*0.2/Y2486+2000,0)</f>
        <v/>
      </c>
      <c r="AP2486" s="21">
        <f>ROUNDDOWN((T2486+U2486)*0.2/Z2486+2000,0)</f>
        <v/>
      </c>
      <c r="AQ2486" s="21">
        <f>AL2486-AK2486</f>
        <v/>
      </c>
      <c r="AR2486" s="21">
        <f>AM2486-AK2486</f>
        <v/>
      </c>
      <c r="AS2486" s="21">
        <f>AM2486-AL2486</f>
        <v/>
      </c>
      <c r="AT2486" s="21">
        <f>AK2486+C2486-AJ2486</f>
        <v/>
      </c>
      <c r="AU2486" s="21">
        <f>AL2486+C2486-AM2486</f>
        <v/>
      </c>
      <c r="AV2486" s="21">
        <f>AN2486+C2486-AM2486</f>
        <v/>
      </c>
    </row>
    <row r="2487">
      <c r="A2487" t="inlineStr">
        <is>
          <t>1万円刻み</t>
        </is>
      </c>
      <c r="B2487" s="21">
        <f>'5_1万円刻み'!$A$724</f>
        <v/>
      </c>
      <c r="C2487" s="21">
        <f>AO2487</f>
        <v/>
      </c>
      <c r="D2487" s="21" t="n">
        <v>0</v>
      </c>
      <c r="E2487" s="21">
        <f>ROUND(MIN(B2487/12,650000)*12*0.0915+MIN(B2487/12,1390000)*12*(0.0504+0)+B2487*0.005,0)</f>
        <v/>
      </c>
      <c r="F2487" s="21">
        <f>IF(B2487&lt;741000,0,IF(B2487&lt;2191000,B2487-740000,IF(B2487&lt;2193000,1451000,IF(B2487&lt;2196000,1453000,IF(B2487&lt;2200000,1456000,IF(B2487&lt;3600000,ROUND(ROUNDDOWN(B2487/4,-3)*2.8,0)-80000,IF(B2487&lt;6600000,ROUND(ROUNDDOWN(B2487/4,-3)*3.2,0)-440000,IF(B2487&lt;8500000,ROUNDDOWN(B2487*0.9,0)-1100000,B2487-1950000))))))))</f>
        <v/>
      </c>
      <c r="G2487" s="21">
        <f>IF(F2487&gt;23500000,NA(),IF(F2487&lt;=4890000,1040000,IF(F2487&lt;=6550000,670000,620000)))</f>
        <v/>
      </c>
      <c r="H2487" s="21">
        <f>IF(D2487&lt;=0,0,MAX(0,MIN(2000000,D2487-MIN(100000,ROUNDDOWN(F2487*0.05,0)))))</f>
        <v/>
      </c>
      <c r="I2487" s="21">
        <f>IF(C2487&lt;=2000,0,MIN(C2487,ROUNDDOWN(F2487*0.4,0))-2000)</f>
        <v/>
      </c>
      <c r="J2487" s="21">
        <f>MAX(0,ROUNDDOWN(F2487-E2487-G2487,-3))</f>
        <v/>
      </c>
      <c r="K2487" s="21">
        <f>MAX(0,ROUNDDOWN(F2487-E2487-G2487-H2487-I2487,-3))</f>
        <v/>
      </c>
      <c r="L2487" s="21">
        <f>MAX(0,ROUNDDOWN(F2487-E2487-G2487-H2487,-3))</f>
        <v/>
      </c>
      <c r="M2487" s="21">
        <f>IF(J2487&lt;=0,0,ROUNDDOWN((J2487*LOOKUP(J2487,{0,1950001,3300001,6950001,9000001,18000001,40000001},{0.05,0.1,0.2,0.23,0.33,0.4,0.45})-LOOKUP(J2487,{0,1950001,3300001,6950001,9000001,18000001,40000001},{0,97500,427500,636000,1536000,2796000,4796000}))*1.021,-2))</f>
        <v/>
      </c>
      <c r="N2487" s="21">
        <f>IF(K2487&lt;=0,0,ROUNDDOWN((K2487*LOOKUP(K2487,{0,1950001,3300001,6950001,9000001,18000001,40000001},{0.05,0.1,0.2,0.23,0.33,0.4,0.45})-LOOKUP(K2487,{0,1950001,3300001,6950001,9000001,18000001,40000001},{0,97500,427500,636000,1536000,2796000,4796000}))*1.021,-2))</f>
        <v/>
      </c>
      <c r="O2487" s="21">
        <f>IF(L2487&lt;=0,0,ROUNDDOWN((L2487*LOOKUP(L2487,{0,1950001,3300001,6950001,9000001,18000001,40000001},{0.05,0.1,0.2,0.23,0.33,0.4,0.45})-LOOKUP(L2487,{0,1950001,3300001,6950001,9000001,18000001,40000001},{0,97500,427500,636000,1536000,2796000,4796000}))*1.021,-2))</f>
        <v/>
      </c>
      <c r="P2487" s="21">
        <f>MAX(0,ROUNDDOWN(F2487-E2487-430000,-3))</f>
        <v/>
      </c>
      <c r="Q2487" s="21">
        <f>MAX(0,ROUNDDOWN(F2487-E2487-430000-H2487,-3))</f>
        <v/>
      </c>
      <c r="R2487" s="21">
        <f>IF(F2487&lt;=450000,0,MAX(0,P2487*0.06-MIN(50000,P2487)*0.03))</f>
        <v/>
      </c>
      <c r="S2487" s="21">
        <f>IF(F2487&lt;=450000,0,MAX(0,P2487*0.04-MIN(50000,P2487)*0.02))</f>
        <v/>
      </c>
      <c r="T2487" s="21">
        <f>IF(F2487&lt;=450000,0,MAX(0,Q2487*0.06-MIN(50000,Q2487)*0.03))</f>
        <v/>
      </c>
      <c r="U2487" s="21">
        <f>IF(F2487&lt;=450000,0,MAX(0,Q2487*0.04-MIN(50000,Q2487)*0.02))</f>
        <v/>
      </c>
      <c r="V2487" s="21">
        <f>50000+MAX(0,G2487-480000)</f>
        <v/>
      </c>
      <c r="W2487" s="21">
        <f>P2487-V2487</f>
        <v/>
      </c>
      <c r="X2487" s="21">
        <f>Q2487-V2487</f>
        <v/>
      </c>
      <c r="Y2487" s="22">
        <f>IF(W2487&lt;0,0.9,LOOKUP(W2487,{0,1950001,3300001,6950001,9000001,18000001,40000001},{0.84895,0.7979,0.6958,0.66517,0.56307,0.4916,0.44055}))</f>
        <v/>
      </c>
      <c r="Z2487" s="22">
        <f>IF(X2487&lt;0,0.9,LOOKUP(X2487,{0,1950001,3300001,6950001,9000001,18000001,40000001},{0.84895,0.7979,0.6958,0.66517,0.56307,0.4916,0.44055}))</f>
        <v/>
      </c>
      <c r="AA2487" s="22">
        <f>IF(W2487&lt;0,0,CHOOSE(MATCH(W2487,{0,1950001,3300001,6950001,9000001},1),5.105/84.895,10.21/79.79,20.42/69.58,23.483/66.517,33.693/56.307))</f>
        <v/>
      </c>
      <c r="AB2487" s="21">
        <f>IF(C2487&lt;=2000,0,(MIN(C2487,ROUNDDOWN(F2487*0.3,0))-2000)*0.1)</f>
        <v/>
      </c>
      <c r="AC2487" s="21">
        <f>IF(C2487&lt;=2000,0,MIN((C2487-2000)*Y2487,(R2487+S2487)*0.2))</f>
        <v/>
      </c>
      <c r="AD2487" s="21">
        <f>IF(C2487&lt;=2000,0,MIN((C2487-2000)*Z2487,(T2487+U2487)*0.2))</f>
        <v/>
      </c>
      <c r="AE2487" s="21">
        <f>AC2487*AA2487</f>
        <v/>
      </c>
      <c r="AF2487" s="21">
        <f>ROUNDDOWN(R2487,-2)+ROUNDDOWN(S2487,-2)</f>
        <v/>
      </c>
      <c r="AG2487" s="21">
        <f>ROUNDDOWN(MAX(0,R2487-(AB2487+AC2487+AE2487)*0.6),-2)+ROUNDDOWN(MAX(0,S2487-(AB2487+AC2487+AE2487)*0.4),-2)</f>
        <v/>
      </c>
      <c r="AH2487" s="21">
        <f>ROUNDDOWN(MAX(0,T2487-(AB2487+AD2487)*0.6),-2)+ROUNDDOWN(MAX(0,U2487-(AB2487+AD2487)*0.4),-2)</f>
        <v/>
      </c>
      <c r="AI2487" s="21">
        <f>ROUNDDOWN(T2487,-2)+ROUNDDOWN(U2487,-2)</f>
        <v/>
      </c>
      <c r="AJ2487" s="21">
        <f>M2487+AF2487</f>
        <v/>
      </c>
      <c r="AK2487" s="21">
        <f>M2487+AG2487</f>
        <v/>
      </c>
      <c r="AL2487" s="21">
        <f>N2487+AH2487</f>
        <v/>
      </c>
      <c r="AM2487" s="21">
        <f>O2487+AI2487</f>
        <v/>
      </c>
      <c r="AN2487" s="21">
        <f>N2487+AI2487</f>
        <v/>
      </c>
      <c r="AO2487" s="21">
        <f>ROUNDDOWN((R2487+S2487)*0.2/Y2487+2000,0)</f>
        <v/>
      </c>
      <c r="AP2487" s="21">
        <f>ROUNDDOWN((T2487+U2487)*0.2/Z2487+2000,0)</f>
        <v/>
      </c>
      <c r="AQ2487" s="21">
        <f>AL2487-AK2487</f>
        <v/>
      </c>
      <c r="AR2487" s="21">
        <f>AM2487-AK2487</f>
        <v/>
      </c>
      <c r="AS2487" s="21">
        <f>AM2487-AL2487</f>
        <v/>
      </c>
      <c r="AT2487" s="21">
        <f>AK2487+C2487-AJ2487</f>
        <v/>
      </c>
      <c r="AU2487" s="21">
        <f>AL2487+C2487-AM2487</f>
        <v/>
      </c>
      <c r="AV2487" s="21">
        <f>AN2487+C2487-AM2487</f>
        <v/>
      </c>
    </row>
    <row r="2488">
      <c r="A2488" t="inlineStr">
        <is>
          <t>1万円刻み</t>
        </is>
      </c>
      <c r="B2488" s="21">
        <f>'5_1万円刻み'!$A$725</f>
        <v/>
      </c>
      <c r="C2488" s="21">
        <f>AO2488</f>
        <v/>
      </c>
      <c r="D2488" s="21" t="n">
        <v>0</v>
      </c>
      <c r="E2488" s="21">
        <f>ROUND(MIN(B2488/12,650000)*12*0.0915+MIN(B2488/12,1390000)*12*(0.0504+0)+B2488*0.005,0)</f>
        <v/>
      </c>
      <c r="F2488" s="21">
        <f>IF(B2488&lt;741000,0,IF(B2488&lt;2191000,B2488-740000,IF(B2488&lt;2193000,1451000,IF(B2488&lt;2196000,1453000,IF(B2488&lt;2200000,1456000,IF(B2488&lt;3600000,ROUND(ROUNDDOWN(B2488/4,-3)*2.8,0)-80000,IF(B2488&lt;6600000,ROUND(ROUNDDOWN(B2488/4,-3)*3.2,0)-440000,IF(B2488&lt;8500000,ROUNDDOWN(B2488*0.9,0)-1100000,B2488-1950000))))))))</f>
        <v/>
      </c>
      <c r="G2488" s="21">
        <f>IF(F2488&gt;23500000,NA(),IF(F2488&lt;=4890000,1040000,IF(F2488&lt;=6550000,670000,620000)))</f>
        <v/>
      </c>
      <c r="H2488" s="21">
        <f>IF(D2488&lt;=0,0,MAX(0,MIN(2000000,D2488-MIN(100000,ROUNDDOWN(F2488*0.05,0)))))</f>
        <v/>
      </c>
      <c r="I2488" s="21">
        <f>IF(C2488&lt;=2000,0,MIN(C2488,ROUNDDOWN(F2488*0.4,0))-2000)</f>
        <v/>
      </c>
      <c r="J2488" s="21">
        <f>MAX(0,ROUNDDOWN(F2488-E2488-G2488,-3))</f>
        <v/>
      </c>
      <c r="K2488" s="21">
        <f>MAX(0,ROUNDDOWN(F2488-E2488-G2488-H2488-I2488,-3))</f>
        <v/>
      </c>
      <c r="L2488" s="21">
        <f>MAX(0,ROUNDDOWN(F2488-E2488-G2488-H2488,-3))</f>
        <v/>
      </c>
      <c r="M2488" s="21">
        <f>IF(J2488&lt;=0,0,ROUNDDOWN((J2488*LOOKUP(J2488,{0,1950001,3300001,6950001,9000001,18000001,40000001},{0.05,0.1,0.2,0.23,0.33,0.4,0.45})-LOOKUP(J2488,{0,1950001,3300001,6950001,9000001,18000001,40000001},{0,97500,427500,636000,1536000,2796000,4796000}))*1.021,-2))</f>
        <v/>
      </c>
      <c r="N2488" s="21">
        <f>IF(K2488&lt;=0,0,ROUNDDOWN((K2488*LOOKUP(K2488,{0,1950001,3300001,6950001,9000001,18000001,40000001},{0.05,0.1,0.2,0.23,0.33,0.4,0.45})-LOOKUP(K2488,{0,1950001,3300001,6950001,9000001,18000001,40000001},{0,97500,427500,636000,1536000,2796000,4796000}))*1.021,-2))</f>
        <v/>
      </c>
      <c r="O2488" s="21">
        <f>IF(L2488&lt;=0,0,ROUNDDOWN((L2488*LOOKUP(L2488,{0,1950001,3300001,6950001,9000001,18000001,40000001},{0.05,0.1,0.2,0.23,0.33,0.4,0.45})-LOOKUP(L2488,{0,1950001,3300001,6950001,9000001,18000001,40000001},{0,97500,427500,636000,1536000,2796000,4796000}))*1.021,-2))</f>
        <v/>
      </c>
      <c r="P2488" s="21">
        <f>MAX(0,ROUNDDOWN(F2488-E2488-430000,-3))</f>
        <v/>
      </c>
      <c r="Q2488" s="21">
        <f>MAX(0,ROUNDDOWN(F2488-E2488-430000-H2488,-3))</f>
        <v/>
      </c>
      <c r="R2488" s="21">
        <f>IF(F2488&lt;=450000,0,MAX(0,P2488*0.06-MIN(50000,P2488)*0.03))</f>
        <v/>
      </c>
      <c r="S2488" s="21">
        <f>IF(F2488&lt;=450000,0,MAX(0,P2488*0.04-MIN(50000,P2488)*0.02))</f>
        <v/>
      </c>
      <c r="T2488" s="21">
        <f>IF(F2488&lt;=450000,0,MAX(0,Q2488*0.06-MIN(50000,Q2488)*0.03))</f>
        <v/>
      </c>
      <c r="U2488" s="21">
        <f>IF(F2488&lt;=450000,0,MAX(0,Q2488*0.04-MIN(50000,Q2488)*0.02))</f>
        <v/>
      </c>
      <c r="V2488" s="21">
        <f>50000+MAX(0,G2488-480000)</f>
        <v/>
      </c>
      <c r="W2488" s="21">
        <f>P2488-V2488</f>
        <v/>
      </c>
      <c r="X2488" s="21">
        <f>Q2488-V2488</f>
        <v/>
      </c>
      <c r="Y2488" s="22">
        <f>IF(W2488&lt;0,0.9,LOOKUP(W2488,{0,1950001,3300001,6950001,9000001,18000001,40000001},{0.84895,0.7979,0.6958,0.66517,0.56307,0.4916,0.44055}))</f>
        <v/>
      </c>
      <c r="Z2488" s="22">
        <f>IF(X2488&lt;0,0.9,LOOKUP(X2488,{0,1950001,3300001,6950001,9000001,18000001,40000001},{0.84895,0.7979,0.6958,0.66517,0.56307,0.4916,0.44055}))</f>
        <v/>
      </c>
      <c r="AA2488" s="22">
        <f>IF(W2488&lt;0,0,CHOOSE(MATCH(W2488,{0,1950001,3300001,6950001,9000001},1),5.105/84.895,10.21/79.79,20.42/69.58,23.483/66.517,33.693/56.307))</f>
        <v/>
      </c>
      <c r="AB2488" s="21">
        <f>IF(C2488&lt;=2000,0,(MIN(C2488,ROUNDDOWN(F2488*0.3,0))-2000)*0.1)</f>
        <v/>
      </c>
      <c r="AC2488" s="21">
        <f>IF(C2488&lt;=2000,0,MIN((C2488-2000)*Y2488,(R2488+S2488)*0.2))</f>
        <v/>
      </c>
      <c r="AD2488" s="21">
        <f>IF(C2488&lt;=2000,0,MIN((C2488-2000)*Z2488,(T2488+U2488)*0.2))</f>
        <v/>
      </c>
      <c r="AE2488" s="21">
        <f>AC2488*AA2488</f>
        <v/>
      </c>
      <c r="AF2488" s="21">
        <f>ROUNDDOWN(R2488,-2)+ROUNDDOWN(S2488,-2)</f>
        <v/>
      </c>
      <c r="AG2488" s="21">
        <f>ROUNDDOWN(MAX(0,R2488-(AB2488+AC2488+AE2488)*0.6),-2)+ROUNDDOWN(MAX(0,S2488-(AB2488+AC2488+AE2488)*0.4),-2)</f>
        <v/>
      </c>
      <c r="AH2488" s="21">
        <f>ROUNDDOWN(MAX(0,T2488-(AB2488+AD2488)*0.6),-2)+ROUNDDOWN(MAX(0,U2488-(AB2488+AD2488)*0.4),-2)</f>
        <v/>
      </c>
      <c r="AI2488" s="21">
        <f>ROUNDDOWN(T2488,-2)+ROUNDDOWN(U2488,-2)</f>
        <v/>
      </c>
      <c r="AJ2488" s="21">
        <f>M2488+AF2488</f>
        <v/>
      </c>
      <c r="AK2488" s="21">
        <f>M2488+AG2488</f>
        <v/>
      </c>
      <c r="AL2488" s="21">
        <f>N2488+AH2488</f>
        <v/>
      </c>
      <c r="AM2488" s="21">
        <f>O2488+AI2488</f>
        <v/>
      </c>
      <c r="AN2488" s="21">
        <f>N2488+AI2488</f>
        <v/>
      </c>
      <c r="AO2488" s="21">
        <f>ROUNDDOWN((R2488+S2488)*0.2/Y2488+2000,0)</f>
        <v/>
      </c>
      <c r="AP2488" s="21">
        <f>ROUNDDOWN((T2488+U2488)*0.2/Z2488+2000,0)</f>
        <v/>
      </c>
      <c r="AQ2488" s="21">
        <f>AL2488-AK2488</f>
        <v/>
      </c>
      <c r="AR2488" s="21">
        <f>AM2488-AK2488</f>
        <v/>
      </c>
      <c r="AS2488" s="21">
        <f>AM2488-AL2488</f>
        <v/>
      </c>
      <c r="AT2488" s="21">
        <f>AK2488+C2488-AJ2488</f>
        <v/>
      </c>
      <c r="AU2488" s="21">
        <f>AL2488+C2488-AM2488</f>
        <v/>
      </c>
      <c r="AV2488" s="21">
        <f>AN2488+C2488-AM2488</f>
        <v/>
      </c>
    </row>
    <row r="2489">
      <c r="A2489" t="inlineStr">
        <is>
          <t>1万円刻み</t>
        </is>
      </c>
      <c r="B2489" s="21">
        <f>'5_1万円刻み'!$A$726</f>
        <v/>
      </c>
      <c r="C2489" s="21">
        <f>AO2489</f>
        <v/>
      </c>
      <c r="D2489" s="21" t="n">
        <v>0</v>
      </c>
      <c r="E2489" s="21">
        <f>ROUND(MIN(B2489/12,650000)*12*0.0915+MIN(B2489/12,1390000)*12*(0.0504+0)+B2489*0.005,0)</f>
        <v/>
      </c>
      <c r="F2489" s="21">
        <f>IF(B2489&lt;741000,0,IF(B2489&lt;2191000,B2489-740000,IF(B2489&lt;2193000,1451000,IF(B2489&lt;2196000,1453000,IF(B2489&lt;2200000,1456000,IF(B2489&lt;3600000,ROUND(ROUNDDOWN(B2489/4,-3)*2.8,0)-80000,IF(B2489&lt;6600000,ROUND(ROUNDDOWN(B2489/4,-3)*3.2,0)-440000,IF(B2489&lt;8500000,ROUNDDOWN(B2489*0.9,0)-1100000,B2489-1950000))))))))</f>
        <v/>
      </c>
      <c r="G2489" s="21">
        <f>IF(F2489&gt;23500000,NA(),IF(F2489&lt;=4890000,1040000,IF(F2489&lt;=6550000,670000,620000)))</f>
        <v/>
      </c>
      <c r="H2489" s="21">
        <f>IF(D2489&lt;=0,0,MAX(0,MIN(2000000,D2489-MIN(100000,ROUNDDOWN(F2489*0.05,0)))))</f>
        <v/>
      </c>
      <c r="I2489" s="21">
        <f>IF(C2489&lt;=2000,0,MIN(C2489,ROUNDDOWN(F2489*0.4,0))-2000)</f>
        <v/>
      </c>
      <c r="J2489" s="21">
        <f>MAX(0,ROUNDDOWN(F2489-E2489-G2489,-3))</f>
        <v/>
      </c>
      <c r="K2489" s="21">
        <f>MAX(0,ROUNDDOWN(F2489-E2489-G2489-H2489-I2489,-3))</f>
        <v/>
      </c>
      <c r="L2489" s="21">
        <f>MAX(0,ROUNDDOWN(F2489-E2489-G2489-H2489,-3))</f>
        <v/>
      </c>
      <c r="M2489" s="21">
        <f>IF(J2489&lt;=0,0,ROUNDDOWN((J2489*LOOKUP(J2489,{0,1950001,3300001,6950001,9000001,18000001,40000001},{0.05,0.1,0.2,0.23,0.33,0.4,0.45})-LOOKUP(J2489,{0,1950001,3300001,6950001,9000001,18000001,40000001},{0,97500,427500,636000,1536000,2796000,4796000}))*1.021,-2))</f>
        <v/>
      </c>
      <c r="N2489" s="21">
        <f>IF(K2489&lt;=0,0,ROUNDDOWN((K2489*LOOKUP(K2489,{0,1950001,3300001,6950001,9000001,18000001,40000001},{0.05,0.1,0.2,0.23,0.33,0.4,0.45})-LOOKUP(K2489,{0,1950001,3300001,6950001,9000001,18000001,40000001},{0,97500,427500,636000,1536000,2796000,4796000}))*1.021,-2))</f>
        <v/>
      </c>
      <c r="O2489" s="21">
        <f>IF(L2489&lt;=0,0,ROUNDDOWN((L2489*LOOKUP(L2489,{0,1950001,3300001,6950001,9000001,18000001,40000001},{0.05,0.1,0.2,0.23,0.33,0.4,0.45})-LOOKUP(L2489,{0,1950001,3300001,6950001,9000001,18000001,40000001},{0,97500,427500,636000,1536000,2796000,4796000}))*1.021,-2))</f>
        <v/>
      </c>
      <c r="P2489" s="21">
        <f>MAX(0,ROUNDDOWN(F2489-E2489-430000,-3))</f>
        <v/>
      </c>
      <c r="Q2489" s="21">
        <f>MAX(0,ROUNDDOWN(F2489-E2489-430000-H2489,-3))</f>
        <v/>
      </c>
      <c r="R2489" s="21">
        <f>IF(F2489&lt;=450000,0,MAX(0,P2489*0.06-MIN(50000,P2489)*0.03))</f>
        <v/>
      </c>
      <c r="S2489" s="21">
        <f>IF(F2489&lt;=450000,0,MAX(0,P2489*0.04-MIN(50000,P2489)*0.02))</f>
        <v/>
      </c>
      <c r="T2489" s="21">
        <f>IF(F2489&lt;=450000,0,MAX(0,Q2489*0.06-MIN(50000,Q2489)*0.03))</f>
        <v/>
      </c>
      <c r="U2489" s="21">
        <f>IF(F2489&lt;=450000,0,MAX(0,Q2489*0.04-MIN(50000,Q2489)*0.02))</f>
        <v/>
      </c>
      <c r="V2489" s="21">
        <f>50000+MAX(0,G2489-480000)</f>
        <v/>
      </c>
      <c r="W2489" s="21">
        <f>P2489-V2489</f>
        <v/>
      </c>
      <c r="X2489" s="21">
        <f>Q2489-V2489</f>
        <v/>
      </c>
      <c r="Y2489" s="22">
        <f>IF(W2489&lt;0,0.9,LOOKUP(W2489,{0,1950001,3300001,6950001,9000001,18000001,40000001},{0.84895,0.7979,0.6958,0.66517,0.56307,0.4916,0.44055}))</f>
        <v/>
      </c>
      <c r="Z2489" s="22">
        <f>IF(X2489&lt;0,0.9,LOOKUP(X2489,{0,1950001,3300001,6950001,9000001,18000001,40000001},{0.84895,0.7979,0.6958,0.66517,0.56307,0.4916,0.44055}))</f>
        <v/>
      </c>
      <c r="AA2489" s="22">
        <f>IF(W2489&lt;0,0,CHOOSE(MATCH(W2489,{0,1950001,3300001,6950001,9000001},1),5.105/84.895,10.21/79.79,20.42/69.58,23.483/66.517,33.693/56.307))</f>
        <v/>
      </c>
      <c r="AB2489" s="21">
        <f>IF(C2489&lt;=2000,0,(MIN(C2489,ROUNDDOWN(F2489*0.3,0))-2000)*0.1)</f>
        <v/>
      </c>
      <c r="AC2489" s="21">
        <f>IF(C2489&lt;=2000,0,MIN((C2489-2000)*Y2489,(R2489+S2489)*0.2))</f>
        <v/>
      </c>
      <c r="AD2489" s="21">
        <f>IF(C2489&lt;=2000,0,MIN((C2489-2000)*Z2489,(T2489+U2489)*0.2))</f>
        <v/>
      </c>
      <c r="AE2489" s="21">
        <f>AC2489*AA2489</f>
        <v/>
      </c>
      <c r="AF2489" s="21">
        <f>ROUNDDOWN(R2489,-2)+ROUNDDOWN(S2489,-2)</f>
        <v/>
      </c>
      <c r="AG2489" s="21">
        <f>ROUNDDOWN(MAX(0,R2489-(AB2489+AC2489+AE2489)*0.6),-2)+ROUNDDOWN(MAX(0,S2489-(AB2489+AC2489+AE2489)*0.4),-2)</f>
        <v/>
      </c>
      <c r="AH2489" s="21">
        <f>ROUNDDOWN(MAX(0,T2489-(AB2489+AD2489)*0.6),-2)+ROUNDDOWN(MAX(0,U2489-(AB2489+AD2489)*0.4),-2)</f>
        <v/>
      </c>
      <c r="AI2489" s="21">
        <f>ROUNDDOWN(T2489,-2)+ROUNDDOWN(U2489,-2)</f>
        <v/>
      </c>
      <c r="AJ2489" s="21">
        <f>M2489+AF2489</f>
        <v/>
      </c>
      <c r="AK2489" s="21">
        <f>M2489+AG2489</f>
        <v/>
      </c>
      <c r="AL2489" s="21">
        <f>N2489+AH2489</f>
        <v/>
      </c>
      <c r="AM2489" s="21">
        <f>O2489+AI2489</f>
        <v/>
      </c>
      <c r="AN2489" s="21">
        <f>N2489+AI2489</f>
        <v/>
      </c>
      <c r="AO2489" s="21">
        <f>ROUNDDOWN((R2489+S2489)*0.2/Y2489+2000,0)</f>
        <v/>
      </c>
      <c r="AP2489" s="21">
        <f>ROUNDDOWN((T2489+U2489)*0.2/Z2489+2000,0)</f>
        <v/>
      </c>
      <c r="AQ2489" s="21">
        <f>AL2489-AK2489</f>
        <v/>
      </c>
      <c r="AR2489" s="21">
        <f>AM2489-AK2489</f>
        <v/>
      </c>
      <c r="AS2489" s="21">
        <f>AM2489-AL2489</f>
        <v/>
      </c>
      <c r="AT2489" s="21">
        <f>AK2489+C2489-AJ2489</f>
        <v/>
      </c>
      <c r="AU2489" s="21">
        <f>AL2489+C2489-AM2489</f>
        <v/>
      </c>
      <c r="AV2489" s="21">
        <f>AN2489+C2489-AM2489</f>
        <v/>
      </c>
    </row>
    <row r="2490">
      <c r="A2490" t="inlineStr">
        <is>
          <t>1万円刻み</t>
        </is>
      </c>
      <c r="B2490" s="21">
        <f>'5_1万円刻み'!$A$727</f>
        <v/>
      </c>
      <c r="C2490" s="21">
        <f>AO2490</f>
        <v/>
      </c>
      <c r="D2490" s="21" t="n">
        <v>0</v>
      </c>
      <c r="E2490" s="21">
        <f>ROUND(MIN(B2490/12,650000)*12*0.0915+MIN(B2490/12,1390000)*12*(0.0504+0)+B2490*0.005,0)</f>
        <v/>
      </c>
      <c r="F2490" s="21">
        <f>IF(B2490&lt;741000,0,IF(B2490&lt;2191000,B2490-740000,IF(B2490&lt;2193000,1451000,IF(B2490&lt;2196000,1453000,IF(B2490&lt;2200000,1456000,IF(B2490&lt;3600000,ROUND(ROUNDDOWN(B2490/4,-3)*2.8,0)-80000,IF(B2490&lt;6600000,ROUND(ROUNDDOWN(B2490/4,-3)*3.2,0)-440000,IF(B2490&lt;8500000,ROUNDDOWN(B2490*0.9,0)-1100000,B2490-1950000))))))))</f>
        <v/>
      </c>
      <c r="G2490" s="21">
        <f>IF(F2490&gt;23500000,NA(),IF(F2490&lt;=4890000,1040000,IF(F2490&lt;=6550000,670000,620000)))</f>
        <v/>
      </c>
      <c r="H2490" s="21">
        <f>IF(D2490&lt;=0,0,MAX(0,MIN(2000000,D2490-MIN(100000,ROUNDDOWN(F2490*0.05,0)))))</f>
        <v/>
      </c>
      <c r="I2490" s="21">
        <f>IF(C2490&lt;=2000,0,MIN(C2490,ROUNDDOWN(F2490*0.4,0))-2000)</f>
        <v/>
      </c>
      <c r="J2490" s="21">
        <f>MAX(0,ROUNDDOWN(F2490-E2490-G2490,-3))</f>
        <v/>
      </c>
      <c r="K2490" s="21">
        <f>MAX(0,ROUNDDOWN(F2490-E2490-G2490-H2490-I2490,-3))</f>
        <v/>
      </c>
      <c r="L2490" s="21">
        <f>MAX(0,ROUNDDOWN(F2490-E2490-G2490-H2490,-3))</f>
        <v/>
      </c>
      <c r="M2490" s="21">
        <f>IF(J2490&lt;=0,0,ROUNDDOWN((J2490*LOOKUP(J2490,{0,1950001,3300001,6950001,9000001,18000001,40000001},{0.05,0.1,0.2,0.23,0.33,0.4,0.45})-LOOKUP(J2490,{0,1950001,3300001,6950001,9000001,18000001,40000001},{0,97500,427500,636000,1536000,2796000,4796000}))*1.021,-2))</f>
        <v/>
      </c>
      <c r="N2490" s="21">
        <f>IF(K2490&lt;=0,0,ROUNDDOWN((K2490*LOOKUP(K2490,{0,1950001,3300001,6950001,9000001,18000001,40000001},{0.05,0.1,0.2,0.23,0.33,0.4,0.45})-LOOKUP(K2490,{0,1950001,3300001,6950001,9000001,18000001,40000001},{0,97500,427500,636000,1536000,2796000,4796000}))*1.021,-2))</f>
        <v/>
      </c>
      <c r="O2490" s="21">
        <f>IF(L2490&lt;=0,0,ROUNDDOWN((L2490*LOOKUP(L2490,{0,1950001,3300001,6950001,9000001,18000001,40000001},{0.05,0.1,0.2,0.23,0.33,0.4,0.45})-LOOKUP(L2490,{0,1950001,3300001,6950001,9000001,18000001,40000001},{0,97500,427500,636000,1536000,2796000,4796000}))*1.021,-2))</f>
        <v/>
      </c>
      <c r="P2490" s="21">
        <f>MAX(0,ROUNDDOWN(F2490-E2490-430000,-3))</f>
        <v/>
      </c>
      <c r="Q2490" s="21">
        <f>MAX(0,ROUNDDOWN(F2490-E2490-430000-H2490,-3))</f>
        <v/>
      </c>
      <c r="R2490" s="21">
        <f>IF(F2490&lt;=450000,0,MAX(0,P2490*0.06-MIN(50000,P2490)*0.03))</f>
        <v/>
      </c>
      <c r="S2490" s="21">
        <f>IF(F2490&lt;=450000,0,MAX(0,P2490*0.04-MIN(50000,P2490)*0.02))</f>
        <v/>
      </c>
      <c r="T2490" s="21">
        <f>IF(F2490&lt;=450000,0,MAX(0,Q2490*0.06-MIN(50000,Q2490)*0.03))</f>
        <v/>
      </c>
      <c r="U2490" s="21">
        <f>IF(F2490&lt;=450000,0,MAX(0,Q2490*0.04-MIN(50000,Q2490)*0.02))</f>
        <v/>
      </c>
      <c r="V2490" s="21">
        <f>50000+MAX(0,G2490-480000)</f>
        <v/>
      </c>
      <c r="W2490" s="21">
        <f>P2490-V2490</f>
        <v/>
      </c>
      <c r="X2490" s="21">
        <f>Q2490-V2490</f>
        <v/>
      </c>
      <c r="Y2490" s="22">
        <f>IF(W2490&lt;0,0.9,LOOKUP(W2490,{0,1950001,3300001,6950001,9000001,18000001,40000001},{0.84895,0.7979,0.6958,0.66517,0.56307,0.4916,0.44055}))</f>
        <v/>
      </c>
      <c r="Z2490" s="22">
        <f>IF(X2490&lt;0,0.9,LOOKUP(X2490,{0,1950001,3300001,6950001,9000001,18000001,40000001},{0.84895,0.7979,0.6958,0.66517,0.56307,0.4916,0.44055}))</f>
        <v/>
      </c>
      <c r="AA2490" s="22">
        <f>IF(W2490&lt;0,0,CHOOSE(MATCH(W2490,{0,1950001,3300001,6950001,9000001},1),5.105/84.895,10.21/79.79,20.42/69.58,23.483/66.517,33.693/56.307))</f>
        <v/>
      </c>
      <c r="AB2490" s="21">
        <f>IF(C2490&lt;=2000,0,(MIN(C2490,ROUNDDOWN(F2490*0.3,0))-2000)*0.1)</f>
        <v/>
      </c>
      <c r="AC2490" s="21">
        <f>IF(C2490&lt;=2000,0,MIN((C2490-2000)*Y2490,(R2490+S2490)*0.2))</f>
        <v/>
      </c>
      <c r="AD2490" s="21">
        <f>IF(C2490&lt;=2000,0,MIN((C2490-2000)*Z2490,(T2490+U2490)*0.2))</f>
        <v/>
      </c>
      <c r="AE2490" s="21">
        <f>AC2490*AA2490</f>
        <v/>
      </c>
      <c r="AF2490" s="21">
        <f>ROUNDDOWN(R2490,-2)+ROUNDDOWN(S2490,-2)</f>
        <v/>
      </c>
      <c r="AG2490" s="21">
        <f>ROUNDDOWN(MAX(0,R2490-(AB2490+AC2490+AE2490)*0.6),-2)+ROUNDDOWN(MAX(0,S2490-(AB2490+AC2490+AE2490)*0.4),-2)</f>
        <v/>
      </c>
      <c r="AH2490" s="21">
        <f>ROUNDDOWN(MAX(0,T2490-(AB2490+AD2490)*0.6),-2)+ROUNDDOWN(MAX(0,U2490-(AB2490+AD2490)*0.4),-2)</f>
        <v/>
      </c>
      <c r="AI2490" s="21">
        <f>ROUNDDOWN(T2490,-2)+ROUNDDOWN(U2490,-2)</f>
        <v/>
      </c>
      <c r="AJ2490" s="21">
        <f>M2490+AF2490</f>
        <v/>
      </c>
      <c r="AK2490" s="21">
        <f>M2490+AG2490</f>
        <v/>
      </c>
      <c r="AL2490" s="21">
        <f>N2490+AH2490</f>
        <v/>
      </c>
      <c r="AM2490" s="21">
        <f>O2490+AI2490</f>
        <v/>
      </c>
      <c r="AN2490" s="21">
        <f>N2490+AI2490</f>
        <v/>
      </c>
      <c r="AO2490" s="21">
        <f>ROUNDDOWN((R2490+S2490)*0.2/Y2490+2000,0)</f>
        <v/>
      </c>
      <c r="AP2490" s="21">
        <f>ROUNDDOWN((T2490+U2490)*0.2/Z2490+2000,0)</f>
        <v/>
      </c>
      <c r="AQ2490" s="21">
        <f>AL2490-AK2490</f>
        <v/>
      </c>
      <c r="AR2490" s="21">
        <f>AM2490-AK2490</f>
        <v/>
      </c>
      <c r="AS2490" s="21">
        <f>AM2490-AL2490</f>
        <v/>
      </c>
      <c r="AT2490" s="21">
        <f>AK2490+C2490-AJ2490</f>
        <v/>
      </c>
      <c r="AU2490" s="21">
        <f>AL2490+C2490-AM2490</f>
        <v/>
      </c>
      <c r="AV2490" s="21">
        <f>AN2490+C2490-AM2490</f>
        <v/>
      </c>
    </row>
    <row r="2491">
      <c r="A2491" t="inlineStr">
        <is>
          <t>1万円刻み</t>
        </is>
      </c>
      <c r="B2491" s="21">
        <f>'5_1万円刻み'!$A$728</f>
        <v/>
      </c>
      <c r="C2491" s="21">
        <f>AO2491</f>
        <v/>
      </c>
      <c r="D2491" s="21" t="n">
        <v>0</v>
      </c>
      <c r="E2491" s="21">
        <f>ROUND(MIN(B2491/12,650000)*12*0.0915+MIN(B2491/12,1390000)*12*(0.0504+0)+B2491*0.005,0)</f>
        <v/>
      </c>
      <c r="F2491" s="21">
        <f>IF(B2491&lt;741000,0,IF(B2491&lt;2191000,B2491-740000,IF(B2491&lt;2193000,1451000,IF(B2491&lt;2196000,1453000,IF(B2491&lt;2200000,1456000,IF(B2491&lt;3600000,ROUND(ROUNDDOWN(B2491/4,-3)*2.8,0)-80000,IF(B2491&lt;6600000,ROUND(ROUNDDOWN(B2491/4,-3)*3.2,0)-440000,IF(B2491&lt;8500000,ROUNDDOWN(B2491*0.9,0)-1100000,B2491-1950000))))))))</f>
        <v/>
      </c>
      <c r="G2491" s="21">
        <f>IF(F2491&gt;23500000,NA(),IF(F2491&lt;=4890000,1040000,IF(F2491&lt;=6550000,670000,620000)))</f>
        <v/>
      </c>
      <c r="H2491" s="21">
        <f>IF(D2491&lt;=0,0,MAX(0,MIN(2000000,D2491-MIN(100000,ROUNDDOWN(F2491*0.05,0)))))</f>
        <v/>
      </c>
      <c r="I2491" s="21">
        <f>IF(C2491&lt;=2000,0,MIN(C2491,ROUNDDOWN(F2491*0.4,0))-2000)</f>
        <v/>
      </c>
      <c r="J2491" s="21">
        <f>MAX(0,ROUNDDOWN(F2491-E2491-G2491,-3))</f>
        <v/>
      </c>
      <c r="K2491" s="21">
        <f>MAX(0,ROUNDDOWN(F2491-E2491-G2491-H2491-I2491,-3))</f>
        <v/>
      </c>
      <c r="L2491" s="21">
        <f>MAX(0,ROUNDDOWN(F2491-E2491-G2491-H2491,-3))</f>
        <v/>
      </c>
      <c r="M2491" s="21">
        <f>IF(J2491&lt;=0,0,ROUNDDOWN((J2491*LOOKUP(J2491,{0,1950001,3300001,6950001,9000001,18000001,40000001},{0.05,0.1,0.2,0.23,0.33,0.4,0.45})-LOOKUP(J2491,{0,1950001,3300001,6950001,9000001,18000001,40000001},{0,97500,427500,636000,1536000,2796000,4796000}))*1.021,-2))</f>
        <v/>
      </c>
      <c r="N2491" s="21">
        <f>IF(K2491&lt;=0,0,ROUNDDOWN((K2491*LOOKUP(K2491,{0,1950001,3300001,6950001,9000001,18000001,40000001},{0.05,0.1,0.2,0.23,0.33,0.4,0.45})-LOOKUP(K2491,{0,1950001,3300001,6950001,9000001,18000001,40000001},{0,97500,427500,636000,1536000,2796000,4796000}))*1.021,-2))</f>
        <v/>
      </c>
      <c r="O2491" s="21">
        <f>IF(L2491&lt;=0,0,ROUNDDOWN((L2491*LOOKUP(L2491,{0,1950001,3300001,6950001,9000001,18000001,40000001},{0.05,0.1,0.2,0.23,0.33,0.4,0.45})-LOOKUP(L2491,{0,1950001,3300001,6950001,9000001,18000001,40000001},{0,97500,427500,636000,1536000,2796000,4796000}))*1.021,-2))</f>
        <v/>
      </c>
      <c r="P2491" s="21">
        <f>MAX(0,ROUNDDOWN(F2491-E2491-430000,-3))</f>
        <v/>
      </c>
      <c r="Q2491" s="21">
        <f>MAX(0,ROUNDDOWN(F2491-E2491-430000-H2491,-3))</f>
        <v/>
      </c>
      <c r="R2491" s="21">
        <f>IF(F2491&lt;=450000,0,MAX(0,P2491*0.06-MIN(50000,P2491)*0.03))</f>
        <v/>
      </c>
      <c r="S2491" s="21">
        <f>IF(F2491&lt;=450000,0,MAX(0,P2491*0.04-MIN(50000,P2491)*0.02))</f>
        <v/>
      </c>
      <c r="T2491" s="21">
        <f>IF(F2491&lt;=450000,0,MAX(0,Q2491*0.06-MIN(50000,Q2491)*0.03))</f>
        <v/>
      </c>
      <c r="U2491" s="21">
        <f>IF(F2491&lt;=450000,0,MAX(0,Q2491*0.04-MIN(50000,Q2491)*0.02))</f>
        <v/>
      </c>
      <c r="V2491" s="21">
        <f>50000+MAX(0,G2491-480000)</f>
        <v/>
      </c>
      <c r="W2491" s="21">
        <f>P2491-V2491</f>
        <v/>
      </c>
      <c r="X2491" s="21">
        <f>Q2491-V2491</f>
        <v/>
      </c>
      <c r="Y2491" s="22">
        <f>IF(W2491&lt;0,0.9,LOOKUP(W2491,{0,1950001,3300001,6950001,9000001,18000001,40000001},{0.84895,0.7979,0.6958,0.66517,0.56307,0.4916,0.44055}))</f>
        <v/>
      </c>
      <c r="Z2491" s="22">
        <f>IF(X2491&lt;0,0.9,LOOKUP(X2491,{0,1950001,3300001,6950001,9000001,18000001,40000001},{0.84895,0.7979,0.6958,0.66517,0.56307,0.4916,0.44055}))</f>
        <v/>
      </c>
      <c r="AA2491" s="22">
        <f>IF(W2491&lt;0,0,CHOOSE(MATCH(W2491,{0,1950001,3300001,6950001,9000001},1),5.105/84.895,10.21/79.79,20.42/69.58,23.483/66.517,33.693/56.307))</f>
        <v/>
      </c>
      <c r="AB2491" s="21">
        <f>IF(C2491&lt;=2000,0,(MIN(C2491,ROUNDDOWN(F2491*0.3,0))-2000)*0.1)</f>
        <v/>
      </c>
      <c r="AC2491" s="21">
        <f>IF(C2491&lt;=2000,0,MIN((C2491-2000)*Y2491,(R2491+S2491)*0.2))</f>
        <v/>
      </c>
      <c r="AD2491" s="21">
        <f>IF(C2491&lt;=2000,0,MIN((C2491-2000)*Z2491,(T2491+U2491)*0.2))</f>
        <v/>
      </c>
      <c r="AE2491" s="21">
        <f>AC2491*AA2491</f>
        <v/>
      </c>
      <c r="AF2491" s="21">
        <f>ROUNDDOWN(R2491,-2)+ROUNDDOWN(S2491,-2)</f>
        <v/>
      </c>
      <c r="AG2491" s="21">
        <f>ROUNDDOWN(MAX(0,R2491-(AB2491+AC2491+AE2491)*0.6),-2)+ROUNDDOWN(MAX(0,S2491-(AB2491+AC2491+AE2491)*0.4),-2)</f>
        <v/>
      </c>
      <c r="AH2491" s="21">
        <f>ROUNDDOWN(MAX(0,T2491-(AB2491+AD2491)*0.6),-2)+ROUNDDOWN(MAX(0,U2491-(AB2491+AD2491)*0.4),-2)</f>
        <v/>
      </c>
      <c r="AI2491" s="21">
        <f>ROUNDDOWN(T2491,-2)+ROUNDDOWN(U2491,-2)</f>
        <v/>
      </c>
      <c r="AJ2491" s="21">
        <f>M2491+AF2491</f>
        <v/>
      </c>
      <c r="AK2491" s="21">
        <f>M2491+AG2491</f>
        <v/>
      </c>
      <c r="AL2491" s="21">
        <f>N2491+AH2491</f>
        <v/>
      </c>
      <c r="AM2491" s="21">
        <f>O2491+AI2491</f>
        <v/>
      </c>
      <c r="AN2491" s="21">
        <f>N2491+AI2491</f>
        <v/>
      </c>
      <c r="AO2491" s="21">
        <f>ROUNDDOWN((R2491+S2491)*0.2/Y2491+2000,0)</f>
        <v/>
      </c>
      <c r="AP2491" s="21">
        <f>ROUNDDOWN((T2491+U2491)*0.2/Z2491+2000,0)</f>
        <v/>
      </c>
      <c r="AQ2491" s="21">
        <f>AL2491-AK2491</f>
        <v/>
      </c>
      <c r="AR2491" s="21">
        <f>AM2491-AK2491</f>
        <v/>
      </c>
      <c r="AS2491" s="21">
        <f>AM2491-AL2491</f>
        <v/>
      </c>
      <c r="AT2491" s="21">
        <f>AK2491+C2491-AJ2491</f>
        <v/>
      </c>
      <c r="AU2491" s="21">
        <f>AL2491+C2491-AM2491</f>
        <v/>
      </c>
      <c r="AV2491" s="21">
        <f>AN2491+C2491-AM2491</f>
        <v/>
      </c>
    </row>
    <row r="2492">
      <c r="A2492" t="inlineStr">
        <is>
          <t>1万円刻み</t>
        </is>
      </c>
      <c r="B2492" s="21">
        <f>'5_1万円刻み'!$A$729</f>
        <v/>
      </c>
      <c r="C2492" s="21">
        <f>AO2492</f>
        <v/>
      </c>
      <c r="D2492" s="21" t="n">
        <v>0</v>
      </c>
      <c r="E2492" s="21">
        <f>ROUND(MIN(B2492/12,650000)*12*0.0915+MIN(B2492/12,1390000)*12*(0.0504+0)+B2492*0.005,0)</f>
        <v/>
      </c>
      <c r="F2492" s="21">
        <f>IF(B2492&lt;741000,0,IF(B2492&lt;2191000,B2492-740000,IF(B2492&lt;2193000,1451000,IF(B2492&lt;2196000,1453000,IF(B2492&lt;2200000,1456000,IF(B2492&lt;3600000,ROUND(ROUNDDOWN(B2492/4,-3)*2.8,0)-80000,IF(B2492&lt;6600000,ROUND(ROUNDDOWN(B2492/4,-3)*3.2,0)-440000,IF(B2492&lt;8500000,ROUNDDOWN(B2492*0.9,0)-1100000,B2492-1950000))))))))</f>
        <v/>
      </c>
      <c r="G2492" s="21">
        <f>IF(F2492&gt;23500000,NA(),IF(F2492&lt;=4890000,1040000,IF(F2492&lt;=6550000,670000,620000)))</f>
        <v/>
      </c>
      <c r="H2492" s="21">
        <f>IF(D2492&lt;=0,0,MAX(0,MIN(2000000,D2492-MIN(100000,ROUNDDOWN(F2492*0.05,0)))))</f>
        <v/>
      </c>
      <c r="I2492" s="21">
        <f>IF(C2492&lt;=2000,0,MIN(C2492,ROUNDDOWN(F2492*0.4,0))-2000)</f>
        <v/>
      </c>
      <c r="J2492" s="21">
        <f>MAX(0,ROUNDDOWN(F2492-E2492-G2492,-3))</f>
        <v/>
      </c>
      <c r="K2492" s="21">
        <f>MAX(0,ROUNDDOWN(F2492-E2492-G2492-H2492-I2492,-3))</f>
        <v/>
      </c>
      <c r="L2492" s="21">
        <f>MAX(0,ROUNDDOWN(F2492-E2492-G2492-H2492,-3))</f>
        <v/>
      </c>
      <c r="M2492" s="21">
        <f>IF(J2492&lt;=0,0,ROUNDDOWN((J2492*LOOKUP(J2492,{0,1950001,3300001,6950001,9000001,18000001,40000001},{0.05,0.1,0.2,0.23,0.33,0.4,0.45})-LOOKUP(J2492,{0,1950001,3300001,6950001,9000001,18000001,40000001},{0,97500,427500,636000,1536000,2796000,4796000}))*1.021,-2))</f>
        <v/>
      </c>
      <c r="N2492" s="21">
        <f>IF(K2492&lt;=0,0,ROUNDDOWN((K2492*LOOKUP(K2492,{0,1950001,3300001,6950001,9000001,18000001,40000001},{0.05,0.1,0.2,0.23,0.33,0.4,0.45})-LOOKUP(K2492,{0,1950001,3300001,6950001,9000001,18000001,40000001},{0,97500,427500,636000,1536000,2796000,4796000}))*1.021,-2))</f>
        <v/>
      </c>
      <c r="O2492" s="21">
        <f>IF(L2492&lt;=0,0,ROUNDDOWN((L2492*LOOKUP(L2492,{0,1950001,3300001,6950001,9000001,18000001,40000001},{0.05,0.1,0.2,0.23,0.33,0.4,0.45})-LOOKUP(L2492,{0,1950001,3300001,6950001,9000001,18000001,40000001},{0,97500,427500,636000,1536000,2796000,4796000}))*1.021,-2))</f>
        <v/>
      </c>
      <c r="P2492" s="21">
        <f>MAX(0,ROUNDDOWN(F2492-E2492-430000,-3))</f>
        <v/>
      </c>
      <c r="Q2492" s="21">
        <f>MAX(0,ROUNDDOWN(F2492-E2492-430000-H2492,-3))</f>
        <v/>
      </c>
      <c r="R2492" s="21">
        <f>IF(F2492&lt;=450000,0,MAX(0,P2492*0.06-MIN(50000,P2492)*0.03))</f>
        <v/>
      </c>
      <c r="S2492" s="21">
        <f>IF(F2492&lt;=450000,0,MAX(0,P2492*0.04-MIN(50000,P2492)*0.02))</f>
        <v/>
      </c>
      <c r="T2492" s="21">
        <f>IF(F2492&lt;=450000,0,MAX(0,Q2492*0.06-MIN(50000,Q2492)*0.03))</f>
        <v/>
      </c>
      <c r="U2492" s="21">
        <f>IF(F2492&lt;=450000,0,MAX(0,Q2492*0.04-MIN(50000,Q2492)*0.02))</f>
        <v/>
      </c>
      <c r="V2492" s="21">
        <f>50000+MAX(0,G2492-480000)</f>
        <v/>
      </c>
      <c r="W2492" s="21">
        <f>P2492-V2492</f>
        <v/>
      </c>
      <c r="X2492" s="21">
        <f>Q2492-V2492</f>
        <v/>
      </c>
      <c r="Y2492" s="22">
        <f>IF(W2492&lt;0,0.9,LOOKUP(W2492,{0,1950001,3300001,6950001,9000001,18000001,40000001},{0.84895,0.7979,0.6958,0.66517,0.56307,0.4916,0.44055}))</f>
        <v/>
      </c>
      <c r="Z2492" s="22">
        <f>IF(X2492&lt;0,0.9,LOOKUP(X2492,{0,1950001,3300001,6950001,9000001,18000001,40000001},{0.84895,0.7979,0.6958,0.66517,0.56307,0.4916,0.44055}))</f>
        <v/>
      </c>
      <c r="AA2492" s="22">
        <f>IF(W2492&lt;0,0,CHOOSE(MATCH(W2492,{0,1950001,3300001,6950001,9000001},1),5.105/84.895,10.21/79.79,20.42/69.58,23.483/66.517,33.693/56.307))</f>
        <v/>
      </c>
      <c r="AB2492" s="21">
        <f>IF(C2492&lt;=2000,0,(MIN(C2492,ROUNDDOWN(F2492*0.3,0))-2000)*0.1)</f>
        <v/>
      </c>
      <c r="AC2492" s="21">
        <f>IF(C2492&lt;=2000,0,MIN((C2492-2000)*Y2492,(R2492+S2492)*0.2))</f>
        <v/>
      </c>
      <c r="AD2492" s="21">
        <f>IF(C2492&lt;=2000,0,MIN((C2492-2000)*Z2492,(T2492+U2492)*0.2))</f>
        <v/>
      </c>
      <c r="AE2492" s="21">
        <f>AC2492*AA2492</f>
        <v/>
      </c>
      <c r="AF2492" s="21">
        <f>ROUNDDOWN(R2492,-2)+ROUNDDOWN(S2492,-2)</f>
        <v/>
      </c>
      <c r="AG2492" s="21">
        <f>ROUNDDOWN(MAX(0,R2492-(AB2492+AC2492+AE2492)*0.6),-2)+ROUNDDOWN(MAX(0,S2492-(AB2492+AC2492+AE2492)*0.4),-2)</f>
        <v/>
      </c>
      <c r="AH2492" s="21">
        <f>ROUNDDOWN(MAX(0,T2492-(AB2492+AD2492)*0.6),-2)+ROUNDDOWN(MAX(0,U2492-(AB2492+AD2492)*0.4),-2)</f>
        <v/>
      </c>
      <c r="AI2492" s="21">
        <f>ROUNDDOWN(T2492,-2)+ROUNDDOWN(U2492,-2)</f>
        <v/>
      </c>
      <c r="AJ2492" s="21">
        <f>M2492+AF2492</f>
        <v/>
      </c>
      <c r="AK2492" s="21">
        <f>M2492+AG2492</f>
        <v/>
      </c>
      <c r="AL2492" s="21">
        <f>N2492+AH2492</f>
        <v/>
      </c>
      <c r="AM2492" s="21">
        <f>O2492+AI2492</f>
        <v/>
      </c>
      <c r="AN2492" s="21">
        <f>N2492+AI2492</f>
        <v/>
      </c>
      <c r="AO2492" s="21">
        <f>ROUNDDOWN((R2492+S2492)*0.2/Y2492+2000,0)</f>
        <v/>
      </c>
      <c r="AP2492" s="21">
        <f>ROUNDDOWN((T2492+U2492)*0.2/Z2492+2000,0)</f>
        <v/>
      </c>
      <c r="AQ2492" s="21">
        <f>AL2492-AK2492</f>
        <v/>
      </c>
      <c r="AR2492" s="21">
        <f>AM2492-AK2492</f>
        <v/>
      </c>
      <c r="AS2492" s="21">
        <f>AM2492-AL2492</f>
        <v/>
      </c>
      <c r="AT2492" s="21">
        <f>AK2492+C2492-AJ2492</f>
        <v/>
      </c>
      <c r="AU2492" s="21">
        <f>AL2492+C2492-AM2492</f>
        <v/>
      </c>
      <c r="AV2492" s="21">
        <f>AN2492+C2492-AM2492</f>
        <v/>
      </c>
    </row>
    <row r="2493">
      <c r="A2493" t="inlineStr">
        <is>
          <t>1万円刻み</t>
        </is>
      </c>
      <c r="B2493" s="21">
        <f>'5_1万円刻み'!$A$730</f>
        <v/>
      </c>
      <c r="C2493" s="21">
        <f>AO2493</f>
        <v/>
      </c>
      <c r="D2493" s="21" t="n">
        <v>0</v>
      </c>
      <c r="E2493" s="21">
        <f>ROUND(MIN(B2493/12,650000)*12*0.0915+MIN(B2493/12,1390000)*12*(0.0504+0)+B2493*0.005,0)</f>
        <v/>
      </c>
      <c r="F2493" s="21">
        <f>IF(B2493&lt;741000,0,IF(B2493&lt;2191000,B2493-740000,IF(B2493&lt;2193000,1451000,IF(B2493&lt;2196000,1453000,IF(B2493&lt;2200000,1456000,IF(B2493&lt;3600000,ROUND(ROUNDDOWN(B2493/4,-3)*2.8,0)-80000,IF(B2493&lt;6600000,ROUND(ROUNDDOWN(B2493/4,-3)*3.2,0)-440000,IF(B2493&lt;8500000,ROUNDDOWN(B2493*0.9,0)-1100000,B2493-1950000))))))))</f>
        <v/>
      </c>
      <c r="G2493" s="21">
        <f>IF(F2493&gt;23500000,NA(),IF(F2493&lt;=4890000,1040000,IF(F2493&lt;=6550000,670000,620000)))</f>
        <v/>
      </c>
      <c r="H2493" s="21">
        <f>IF(D2493&lt;=0,0,MAX(0,MIN(2000000,D2493-MIN(100000,ROUNDDOWN(F2493*0.05,0)))))</f>
        <v/>
      </c>
      <c r="I2493" s="21">
        <f>IF(C2493&lt;=2000,0,MIN(C2493,ROUNDDOWN(F2493*0.4,0))-2000)</f>
        <v/>
      </c>
      <c r="J2493" s="21">
        <f>MAX(0,ROUNDDOWN(F2493-E2493-G2493,-3))</f>
        <v/>
      </c>
      <c r="K2493" s="21">
        <f>MAX(0,ROUNDDOWN(F2493-E2493-G2493-H2493-I2493,-3))</f>
        <v/>
      </c>
      <c r="L2493" s="21">
        <f>MAX(0,ROUNDDOWN(F2493-E2493-G2493-H2493,-3))</f>
        <v/>
      </c>
      <c r="M2493" s="21">
        <f>IF(J2493&lt;=0,0,ROUNDDOWN((J2493*LOOKUP(J2493,{0,1950001,3300001,6950001,9000001,18000001,40000001},{0.05,0.1,0.2,0.23,0.33,0.4,0.45})-LOOKUP(J2493,{0,1950001,3300001,6950001,9000001,18000001,40000001},{0,97500,427500,636000,1536000,2796000,4796000}))*1.021,-2))</f>
        <v/>
      </c>
      <c r="N2493" s="21">
        <f>IF(K2493&lt;=0,0,ROUNDDOWN((K2493*LOOKUP(K2493,{0,1950001,3300001,6950001,9000001,18000001,40000001},{0.05,0.1,0.2,0.23,0.33,0.4,0.45})-LOOKUP(K2493,{0,1950001,3300001,6950001,9000001,18000001,40000001},{0,97500,427500,636000,1536000,2796000,4796000}))*1.021,-2))</f>
        <v/>
      </c>
      <c r="O2493" s="21">
        <f>IF(L2493&lt;=0,0,ROUNDDOWN((L2493*LOOKUP(L2493,{0,1950001,3300001,6950001,9000001,18000001,40000001},{0.05,0.1,0.2,0.23,0.33,0.4,0.45})-LOOKUP(L2493,{0,1950001,3300001,6950001,9000001,18000001,40000001},{0,97500,427500,636000,1536000,2796000,4796000}))*1.021,-2))</f>
        <v/>
      </c>
      <c r="P2493" s="21">
        <f>MAX(0,ROUNDDOWN(F2493-E2493-430000,-3))</f>
        <v/>
      </c>
      <c r="Q2493" s="21">
        <f>MAX(0,ROUNDDOWN(F2493-E2493-430000-H2493,-3))</f>
        <v/>
      </c>
      <c r="R2493" s="21">
        <f>IF(F2493&lt;=450000,0,MAX(0,P2493*0.06-MIN(50000,P2493)*0.03))</f>
        <v/>
      </c>
      <c r="S2493" s="21">
        <f>IF(F2493&lt;=450000,0,MAX(0,P2493*0.04-MIN(50000,P2493)*0.02))</f>
        <v/>
      </c>
      <c r="T2493" s="21">
        <f>IF(F2493&lt;=450000,0,MAX(0,Q2493*0.06-MIN(50000,Q2493)*0.03))</f>
        <v/>
      </c>
      <c r="U2493" s="21">
        <f>IF(F2493&lt;=450000,0,MAX(0,Q2493*0.04-MIN(50000,Q2493)*0.02))</f>
        <v/>
      </c>
      <c r="V2493" s="21">
        <f>50000+MAX(0,G2493-480000)</f>
        <v/>
      </c>
      <c r="W2493" s="21">
        <f>P2493-V2493</f>
        <v/>
      </c>
      <c r="X2493" s="21">
        <f>Q2493-V2493</f>
        <v/>
      </c>
      <c r="Y2493" s="22">
        <f>IF(W2493&lt;0,0.9,LOOKUP(W2493,{0,1950001,3300001,6950001,9000001,18000001,40000001},{0.84895,0.7979,0.6958,0.66517,0.56307,0.4916,0.44055}))</f>
        <v/>
      </c>
      <c r="Z2493" s="22">
        <f>IF(X2493&lt;0,0.9,LOOKUP(X2493,{0,1950001,3300001,6950001,9000001,18000001,40000001},{0.84895,0.7979,0.6958,0.66517,0.56307,0.4916,0.44055}))</f>
        <v/>
      </c>
      <c r="AA2493" s="22">
        <f>IF(W2493&lt;0,0,CHOOSE(MATCH(W2493,{0,1950001,3300001,6950001,9000001},1),5.105/84.895,10.21/79.79,20.42/69.58,23.483/66.517,33.693/56.307))</f>
        <v/>
      </c>
      <c r="AB2493" s="21">
        <f>IF(C2493&lt;=2000,0,(MIN(C2493,ROUNDDOWN(F2493*0.3,0))-2000)*0.1)</f>
        <v/>
      </c>
      <c r="AC2493" s="21">
        <f>IF(C2493&lt;=2000,0,MIN((C2493-2000)*Y2493,(R2493+S2493)*0.2))</f>
        <v/>
      </c>
      <c r="AD2493" s="21">
        <f>IF(C2493&lt;=2000,0,MIN((C2493-2000)*Z2493,(T2493+U2493)*0.2))</f>
        <v/>
      </c>
      <c r="AE2493" s="21">
        <f>AC2493*AA2493</f>
        <v/>
      </c>
      <c r="AF2493" s="21">
        <f>ROUNDDOWN(R2493,-2)+ROUNDDOWN(S2493,-2)</f>
        <v/>
      </c>
      <c r="AG2493" s="21">
        <f>ROUNDDOWN(MAX(0,R2493-(AB2493+AC2493+AE2493)*0.6),-2)+ROUNDDOWN(MAX(0,S2493-(AB2493+AC2493+AE2493)*0.4),-2)</f>
        <v/>
      </c>
      <c r="AH2493" s="21">
        <f>ROUNDDOWN(MAX(0,T2493-(AB2493+AD2493)*0.6),-2)+ROUNDDOWN(MAX(0,U2493-(AB2493+AD2493)*0.4),-2)</f>
        <v/>
      </c>
      <c r="AI2493" s="21">
        <f>ROUNDDOWN(T2493,-2)+ROUNDDOWN(U2493,-2)</f>
        <v/>
      </c>
      <c r="AJ2493" s="21">
        <f>M2493+AF2493</f>
        <v/>
      </c>
      <c r="AK2493" s="21">
        <f>M2493+AG2493</f>
        <v/>
      </c>
      <c r="AL2493" s="21">
        <f>N2493+AH2493</f>
        <v/>
      </c>
      <c r="AM2493" s="21">
        <f>O2493+AI2493</f>
        <v/>
      </c>
      <c r="AN2493" s="21">
        <f>N2493+AI2493</f>
        <v/>
      </c>
      <c r="AO2493" s="21">
        <f>ROUNDDOWN((R2493+S2493)*0.2/Y2493+2000,0)</f>
        <v/>
      </c>
      <c r="AP2493" s="21">
        <f>ROUNDDOWN((T2493+U2493)*0.2/Z2493+2000,0)</f>
        <v/>
      </c>
      <c r="AQ2493" s="21">
        <f>AL2493-AK2493</f>
        <v/>
      </c>
      <c r="AR2493" s="21">
        <f>AM2493-AK2493</f>
        <v/>
      </c>
      <c r="AS2493" s="21">
        <f>AM2493-AL2493</f>
        <v/>
      </c>
      <c r="AT2493" s="21">
        <f>AK2493+C2493-AJ2493</f>
        <v/>
      </c>
      <c r="AU2493" s="21">
        <f>AL2493+C2493-AM2493</f>
        <v/>
      </c>
      <c r="AV2493" s="21">
        <f>AN2493+C2493-AM2493</f>
        <v/>
      </c>
    </row>
    <row r="2494">
      <c r="A2494" t="inlineStr">
        <is>
          <t>1万円刻み</t>
        </is>
      </c>
      <c r="B2494" s="21">
        <f>'5_1万円刻み'!$A$731</f>
        <v/>
      </c>
      <c r="C2494" s="21">
        <f>AO2494</f>
        <v/>
      </c>
      <c r="D2494" s="21" t="n">
        <v>0</v>
      </c>
      <c r="E2494" s="21">
        <f>ROUND(MIN(B2494/12,650000)*12*0.0915+MIN(B2494/12,1390000)*12*(0.0504+0)+B2494*0.005,0)</f>
        <v/>
      </c>
      <c r="F2494" s="21">
        <f>IF(B2494&lt;741000,0,IF(B2494&lt;2191000,B2494-740000,IF(B2494&lt;2193000,1451000,IF(B2494&lt;2196000,1453000,IF(B2494&lt;2200000,1456000,IF(B2494&lt;3600000,ROUND(ROUNDDOWN(B2494/4,-3)*2.8,0)-80000,IF(B2494&lt;6600000,ROUND(ROUNDDOWN(B2494/4,-3)*3.2,0)-440000,IF(B2494&lt;8500000,ROUNDDOWN(B2494*0.9,0)-1100000,B2494-1950000))))))))</f>
        <v/>
      </c>
      <c r="G2494" s="21">
        <f>IF(F2494&gt;23500000,NA(),IF(F2494&lt;=4890000,1040000,IF(F2494&lt;=6550000,670000,620000)))</f>
        <v/>
      </c>
      <c r="H2494" s="21">
        <f>IF(D2494&lt;=0,0,MAX(0,MIN(2000000,D2494-MIN(100000,ROUNDDOWN(F2494*0.05,0)))))</f>
        <v/>
      </c>
      <c r="I2494" s="21">
        <f>IF(C2494&lt;=2000,0,MIN(C2494,ROUNDDOWN(F2494*0.4,0))-2000)</f>
        <v/>
      </c>
      <c r="J2494" s="21">
        <f>MAX(0,ROUNDDOWN(F2494-E2494-G2494,-3))</f>
        <v/>
      </c>
      <c r="K2494" s="21">
        <f>MAX(0,ROUNDDOWN(F2494-E2494-G2494-H2494-I2494,-3))</f>
        <v/>
      </c>
      <c r="L2494" s="21">
        <f>MAX(0,ROUNDDOWN(F2494-E2494-G2494-H2494,-3))</f>
        <v/>
      </c>
      <c r="M2494" s="21">
        <f>IF(J2494&lt;=0,0,ROUNDDOWN((J2494*LOOKUP(J2494,{0,1950001,3300001,6950001,9000001,18000001,40000001},{0.05,0.1,0.2,0.23,0.33,0.4,0.45})-LOOKUP(J2494,{0,1950001,3300001,6950001,9000001,18000001,40000001},{0,97500,427500,636000,1536000,2796000,4796000}))*1.021,-2))</f>
        <v/>
      </c>
      <c r="N2494" s="21">
        <f>IF(K2494&lt;=0,0,ROUNDDOWN((K2494*LOOKUP(K2494,{0,1950001,3300001,6950001,9000001,18000001,40000001},{0.05,0.1,0.2,0.23,0.33,0.4,0.45})-LOOKUP(K2494,{0,1950001,3300001,6950001,9000001,18000001,40000001},{0,97500,427500,636000,1536000,2796000,4796000}))*1.021,-2))</f>
        <v/>
      </c>
      <c r="O2494" s="21">
        <f>IF(L2494&lt;=0,0,ROUNDDOWN((L2494*LOOKUP(L2494,{0,1950001,3300001,6950001,9000001,18000001,40000001},{0.05,0.1,0.2,0.23,0.33,0.4,0.45})-LOOKUP(L2494,{0,1950001,3300001,6950001,9000001,18000001,40000001},{0,97500,427500,636000,1536000,2796000,4796000}))*1.021,-2))</f>
        <v/>
      </c>
      <c r="P2494" s="21">
        <f>MAX(0,ROUNDDOWN(F2494-E2494-430000,-3))</f>
        <v/>
      </c>
      <c r="Q2494" s="21">
        <f>MAX(0,ROUNDDOWN(F2494-E2494-430000-H2494,-3))</f>
        <v/>
      </c>
      <c r="R2494" s="21">
        <f>IF(F2494&lt;=450000,0,MAX(0,P2494*0.06-MIN(50000,P2494)*0.03))</f>
        <v/>
      </c>
      <c r="S2494" s="21">
        <f>IF(F2494&lt;=450000,0,MAX(0,P2494*0.04-MIN(50000,P2494)*0.02))</f>
        <v/>
      </c>
      <c r="T2494" s="21">
        <f>IF(F2494&lt;=450000,0,MAX(0,Q2494*0.06-MIN(50000,Q2494)*0.03))</f>
        <v/>
      </c>
      <c r="U2494" s="21">
        <f>IF(F2494&lt;=450000,0,MAX(0,Q2494*0.04-MIN(50000,Q2494)*0.02))</f>
        <v/>
      </c>
      <c r="V2494" s="21">
        <f>50000+MAX(0,G2494-480000)</f>
        <v/>
      </c>
      <c r="W2494" s="21">
        <f>P2494-V2494</f>
        <v/>
      </c>
      <c r="X2494" s="21">
        <f>Q2494-V2494</f>
        <v/>
      </c>
      <c r="Y2494" s="22">
        <f>IF(W2494&lt;0,0.9,LOOKUP(W2494,{0,1950001,3300001,6950001,9000001,18000001,40000001},{0.84895,0.7979,0.6958,0.66517,0.56307,0.4916,0.44055}))</f>
        <v/>
      </c>
      <c r="Z2494" s="22">
        <f>IF(X2494&lt;0,0.9,LOOKUP(X2494,{0,1950001,3300001,6950001,9000001,18000001,40000001},{0.84895,0.7979,0.6958,0.66517,0.56307,0.4916,0.44055}))</f>
        <v/>
      </c>
      <c r="AA2494" s="22">
        <f>IF(W2494&lt;0,0,CHOOSE(MATCH(W2494,{0,1950001,3300001,6950001,9000001},1),5.105/84.895,10.21/79.79,20.42/69.58,23.483/66.517,33.693/56.307))</f>
        <v/>
      </c>
      <c r="AB2494" s="21">
        <f>IF(C2494&lt;=2000,0,(MIN(C2494,ROUNDDOWN(F2494*0.3,0))-2000)*0.1)</f>
        <v/>
      </c>
      <c r="AC2494" s="21">
        <f>IF(C2494&lt;=2000,0,MIN((C2494-2000)*Y2494,(R2494+S2494)*0.2))</f>
        <v/>
      </c>
      <c r="AD2494" s="21">
        <f>IF(C2494&lt;=2000,0,MIN((C2494-2000)*Z2494,(T2494+U2494)*0.2))</f>
        <v/>
      </c>
      <c r="AE2494" s="21">
        <f>AC2494*AA2494</f>
        <v/>
      </c>
      <c r="AF2494" s="21">
        <f>ROUNDDOWN(R2494,-2)+ROUNDDOWN(S2494,-2)</f>
        <v/>
      </c>
      <c r="AG2494" s="21">
        <f>ROUNDDOWN(MAX(0,R2494-(AB2494+AC2494+AE2494)*0.6),-2)+ROUNDDOWN(MAX(0,S2494-(AB2494+AC2494+AE2494)*0.4),-2)</f>
        <v/>
      </c>
      <c r="AH2494" s="21">
        <f>ROUNDDOWN(MAX(0,T2494-(AB2494+AD2494)*0.6),-2)+ROUNDDOWN(MAX(0,U2494-(AB2494+AD2494)*0.4),-2)</f>
        <v/>
      </c>
      <c r="AI2494" s="21">
        <f>ROUNDDOWN(T2494,-2)+ROUNDDOWN(U2494,-2)</f>
        <v/>
      </c>
      <c r="AJ2494" s="21">
        <f>M2494+AF2494</f>
        <v/>
      </c>
      <c r="AK2494" s="21">
        <f>M2494+AG2494</f>
        <v/>
      </c>
      <c r="AL2494" s="21">
        <f>N2494+AH2494</f>
        <v/>
      </c>
      <c r="AM2494" s="21">
        <f>O2494+AI2494</f>
        <v/>
      </c>
      <c r="AN2494" s="21">
        <f>N2494+AI2494</f>
        <v/>
      </c>
      <c r="AO2494" s="21">
        <f>ROUNDDOWN((R2494+S2494)*0.2/Y2494+2000,0)</f>
        <v/>
      </c>
      <c r="AP2494" s="21">
        <f>ROUNDDOWN((T2494+U2494)*0.2/Z2494+2000,0)</f>
        <v/>
      </c>
      <c r="AQ2494" s="21">
        <f>AL2494-AK2494</f>
        <v/>
      </c>
      <c r="AR2494" s="21">
        <f>AM2494-AK2494</f>
        <v/>
      </c>
      <c r="AS2494" s="21">
        <f>AM2494-AL2494</f>
        <v/>
      </c>
      <c r="AT2494" s="21">
        <f>AK2494+C2494-AJ2494</f>
        <v/>
      </c>
      <c r="AU2494" s="21">
        <f>AL2494+C2494-AM2494</f>
        <v/>
      </c>
      <c r="AV2494" s="21">
        <f>AN2494+C2494-AM2494</f>
        <v/>
      </c>
    </row>
    <row r="2495">
      <c r="A2495" t="inlineStr">
        <is>
          <t>1万円刻み</t>
        </is>
      </c>
      <c r="B2495" s="21">
        <f>'5_1万円刻み'!$A$732</f>
        <v/>
      </c>
      <c r="C2495" s="21">
        <f>AO2495</f>
        <v/>
      </c>
      <c r="D2495" s="21" t="n">
        <v>0</v>
      </c>
      <c r="E2495" s="21">
        <f>ROUND(MIN(B2495/12,650000)*12*0.0915+MIN(B2495/12,1390000)*12*(0.0504+0)+B2495*0.005,0)</f>
        <v/>
      </c>
      <c r="F2495" s="21">
        <f>IF(B2495&lt;741000,0,IF(B2495&lt;2191000,B2495-740000,IF(B2495&lt;2193000,1451000,IF(B2495&lt;2196000,1453000,IF(B2495&lt;2200000,1456000,IF(B2495&lt;3600000,ROUND(ROUNDDOWN(B2495/4,-3)*2.8,0)-80000,IF(B2495&lt;6600000,ROUND(ROUNDDOWN(B2495/4,-3)*3.2,0)-440000,IF(B2495&lt;8500000,ROUNDDOWN(B2495*0.9,0)-1100000,B2495-1950000))))))))</f>
        <v/>
      </c>
      <c r="G2495" s="21">
        <f>IF(F2495&gt;23500000,NA(),IF(F2495&lt;=4890000,1040000,IF(F2495&lt;=6550000,670000,620000)))</f>
        <v/>
      </c>
      <c r="H2495" s="21">
        <f>IF(D2495&lt;=0,0,MAX(0,MIN(2000000,D2495-MIN(100000,ROUNDDOWN(F2495*0.05,0)))))</f>
        <v/>
      </c>
      <c r="I2495" s="21">
        <f>IF(C2495&lt;=2000,0,MIN(C2495,ROUNDDOWN(F2495*0.4,0))-2000)</f>
        <v/>
      </c>
      <c r="J2495" s="21">
        <f>MAX(0,ROUNDDOWN(F2495-E2495-G2495,-3))</f>
        <v/>
      </c>
      <c r="K2495" s="21">
        <f>MAX(0,ROUNDDOWN(F2495-E2495-G2495-H2495-I2495,-3))</f>
        <v/>
      </c>
      <c r="L2495" s="21">
        <f>MAX(0,ROUNDDOWN(F2495-E2495-G2495-H2495,-3))</f>
        <v/>
      </c>
      <c r="M2495" s="21">
        <f>IF(J2495&lt;=0,0,ROUNDDOWN((J2495*LOOKUP(J2495,{0,1950001,3300001,6950001,9000001,18000001,40000001},{0.05,0.1,0.2,0.23,0.33,0.4,0.45})-LOOKUP(J2495,{0,1950001,3300001,6950001,9000001,18000001,40000001},{0,97500,427500,636000,1536000,2796000,4796000}))*1.021,-2))</f>
        <v/>
      </c>
      <c r="N2495" s="21">
        <f>IF(K2495&lt;=0,0,ROUNDDOWN((K2495*LOOKUP(K2495,{0,1950001,3300001,6950001,9000001,18000001,40000001},{0.05,0.1,0.2,0.23,0.33,0.4,0.45})-LOOKUP(K2495,{0,1950001,3300001,6950001,9000001,18000001,40000001},{0,97500,427500,636000,1536000,2796000,4796000}))*1.021,-2))</f>
        <v/>
      </c>
      <c r="O2495" s="21">
        <f>IF(L2495&lt;=0,0,ROUNDDOWN((L2495*LOOKUP(L2495,{0,1950001,3300001,6950001,9000001,18000001,40000001},{0.05,0.1,0.2,0.23,0.33,0.4,0.45})-LOOKUP(L2495,{0,1950001,3300001,6950001,9000001,18000001,40000001},{0,97500,427500,636000,1536000,2796000,4796000}))*1.021,-2))</f>
        <v/>
      </c>
      <c r="P2495" s="21">
        <f>MAX(0,ROUNDDOWN(F2495-E2495-430000,-3))</f>
        <v/>
      </c>
      <c r="Q2495" s="21">
        <f>MAX(0,ROUNDDOWN(F2495-E2495-430000-H2495,-3))</f>
        <v/>
      </c>
      <c r="R2495" s="21">
        <f>IF(F2495&lt;=450000,0,MAX(0,P2495*0.06-MIN(50000,P2495)*0.03))</f>
        <v/>
      </c>
      <c r="S2495" s="21">
        <f>IF(F2495&lt;=450000,0,MAX(0,P2495*0.04-MIN(50000,P2495)*0.02))</f>
        <v/>
      </c>
      <c r="T2495" s="21">
        <f>IF(F2495&lt;=450000,0,MAX(0,Q2495*0.06-MIN(50000,Q2495)*0.03))</f>
        <v/>
      </c>
      <c r="U2495" s="21">
        <f>IF(F2495&lt;=450000,0,MAX(0,Q2495*0.04-MIN(50000,Q2495)*0.02))</f>
        <v/>
      </c>
      <c r="V2495" s="21">
        <f>50000+MAX(0,G2495-480000)</f>
        <v/>
      </c>
      <c r="W2495" s="21">
        <f>P2495-V2495</f>
        <v/>
      </c>
      <c r="X2495" s="21">
        <f>Q2495-V2495</f>
        <v/>
      </c>
      <c r="Y2495" s="22">
        <f>IF(W2495&lt;0,0.9,LOOKUP(W2495,{0,1950001,3300001,6950001,9000001,18000001,40000001},{0.84895,0.7979,0.6958,0.66517,0.56307,0.4916,0.44055}))</f>
        <v/>
      </c>
      <c r="Z2495" s="22">
        <f>IF(X2495&lt;0,0.9,LOOKUP(X2495,{0,1950001,3300001,6950001,9000001,18000001,40000001},{0.84895,0.7979,0.6958,0.66517,0.56307,0.4916,0.44055}))</f>
        <v/>
      </c>
      <c r="AA2495" s="22">
        <f>IF(W2495&lt;0,0,CHOOSE(MATCH(W2495,{0,1950001,3300001,6950001,9000001},1),5.105/84.895,10.21/79.79,20.42/69.58,23.483/66.517,33.693/56.307))</f>
        <v/>
      </c>
      <c r="AB2495" s="21">
        <f>IF(C2495&lt;=2000,0,(MIN(C2495,ROUNDDOWN(F2495*0.3,0))-2000)*0.1)</f>
        <v/>
      </c>
      <c r="AC2495" s="21">
        <f>IF(C2495&lt;=2000,0,MIN((C2495-2000)*Y2495,(R2495+S2495)*0.2))</f>
        <v/>
      </c>
      <c r="AD2495" s="21">
        <f>IF(C2495&lt;=2000,0,MIN((C2495-2000)*Z2495,(T2495+U2495)*0.2))</f>
        <v/>
      </c>
      <c r="AE2495" s="21">
        <f>AC2495*AA2495</f>
        <v/>
      </c>
      <c r="AF2495" s="21">
        <f>ROUNDDOWN(R2495,-2)+ROUNDDOWN(S2495,-2)</f>
        <v/>
      </c>
      <c r="AG2495" s="21">
        <f>ROUNDDOWN(MAX(0,R2495-(AB2495+AC2495+AE2495)*0.6),-2)+ROUNDDOWN(MAX(0,S2495-(AB2495+AC2495+AE2495)*0.4),-2)</f>
        <v/>
      </c>
      <c r="AH2495" s="21">
        <f>ROUNDDOWN(MAX(0,T2495-(AB2495+AD2495)*0.6),-2)+ROUNDDOWN(MAX(0,U2495-(AB2495+AD2495)*0.4),-2)</f>
        <v/>
      </c>
      <c r="AI2495" s="21">
        <f>ROUNDDOWN(T2495,-2)+ROUNDDOWN(U2495,-2)</f>
        <v/>
      </c>
      <c r="AJ2495" s="21">
        <f>M2495+AF2495</f>
        <v/>
      </c>
      <c r="AK2495" s="21">
        <f>M2495+AG2495</f>
        <v/>
      </c>
      <c r="AL2495" s="21">
        <f>N2495+AH2495</f>
        <v/>
      </c>
      <c r="AM2495" s="21">
        <f>O2495+AI2495</f>
        <v/>
      </c>
      <c r="AN2495" s="21">
        <f>N2495+AI2495</f>
        <v/>
      </c>
      <c r="AO2495" s="21">
        <f>ROUNDDOWN((R2495+S2495)*0.2/Y2495+2000,0)</f>
        <v/>
      </c>
      <c r="AP2495" s="21">
        <f>ROUNDDOWN((T2495+U2495)*0.2/Z2495+2000,0)</f>
        <v/>
      </c>
      <c r="AQ2495" s="21">
        <f>AL2495-AK2495</f>
        <v/>
      </c>
      <c r="AR2495" s="21">
        <f>AM2495-AK2495</f>
        <v/>
      </c>
      <c r="AS2495" s="21">
        <f>AM2495-AL2495</f>
        <v/>
      </c>
      <c r="AT2495" s="21">
        <f>AK2495+C2495-AJ2495</f>
        <v/>
      </c>
      <c r="AU2495" s="21">
        <f>AL2495+C2495-AM2495</f>
        <v/>
      </c>
      <c r="AV2495" s="21">
        <f>AN2495+C2495-AM2495</f>
        <v/>
      </c>
    </row>
    <row r="2496">
      <c r="A2496" t="inlineStr">
        <is>
          <t>1万円刻み</t>
        </is>
      </c>
      <c r="B2496" s="21">
        <f>'5_1万円刻み'!$A$733</f>
        <v/>
      </c>
      <c r="C2496" s="21">
        <f>AO2496</f>
        <v/>
      </c>
      <c r="D2496" s="21" t="n">
        <v>0</v>
      </c>
      <c r="E2496" s="21">
        <f>ROUND(MIN(B2496/12,650000)*12*0.0915+MIN(B2496/12,1390000)*12*(0.0504+0)+B2496*0.005,0)</f>
        <v/>
      </c>
      <c r="F2496" s="21">
        <f>IF(B2496&lt;741000,0,IF(B2496&lt;2191000,B2496-740000,IF(B2496&lt;2193000,1451000,IF(B2496&lt;2196000,1453000,IF(B2496&lt;2200000,1456000,IF(B2496&lt;3600000,ROUND(ROUNDDOWN(B2496/4,-3)*2.8,0)-80000,IF(B2496&lt;6600000,ROUND(ROUNDDOWN(B2496/4,-3)*3.2,0)-440000,IF(B2496&lt;8500000,ROUNDDOWN(B2496*0.9,0)-1100000,B2496-1950000))))))))</f>
        <v/>
      </c>
      <c r="G2496" s="21">
        <f>IF(F2496&gt;23500000,NA(),IF(F2496&lt;=4890000,1040000,IF(F2496&lt;=6550000,670000,620000)))</f>
        <v/>
      </c>
      <c r="H2496" s="21">
        <f>IF(D2496&lt;=0,0,MAX(0,MIN(2000000,D2496-MIN(100000,ROUNDDOWN(F2496*0.05,0)))))</f>
        <v/>
      </c>
      <c r="I2496" s="21">
        <f>IF(C2496&lt;=2000,0,MIN(C2496,ROUNDDOWN(F2496*0.4,0))-2000)</f>
        <v/>
      </c>
      <c r="J2496" s="21">
        <f>MAX(0,ROUNDDOWN(F2496-E2496-G2496,-3))</f>
        <v/>
      </c>
      <c r="K2496" s="21">
        <f>MAX(0,ROUNDDOWN(F2496-E2496-G2496-H2496-I2496,-3))</f>
        <v/>
      </c>
      <c r="L2496" s="21">
        <f>MAX(0,ROUNDDOWN(F2496-E2496-G2496-H2496,-3))</f>
        <v/>
      </c>
      <c r="M2496" s="21">
        <f>IF(J2496&lt;=0,0,ROUNDDOWN((J2496*LOOKUP(J2496,{0,1950001,3300001,6950001,9000001,18000001,40000001},{0.05,0.1,0.2,0.23,0.33,0.4,0.45})-LOOKUP(J2496,{0,1950001,3300001,6950001,9000001,18000001,40000001},{0,97500,427500,636000,1536000,2796000,4796000}))*1.021,-2))</f>
        <v/>
      </c>
      <c r="N2496" s="21">
        <f>IF(K2496&lt;=0,0,ROUNDDOWN((K2496*LOOKUP(K2496,{0,1950001,3300001,6950001,9000001,18000001,40000001},{0.05,0.1,0.2,0.23,0.33,0.4,0.45})-LOOKUP(K2496,{0,1950001,3300001,6950001,9000001,18000001,40000001},{0,97500,427500,636000,1536000,2796000,4796000}))*1.021,-2))</f>
        <v/>
      </c>
      <c r="O2496" s="21">
        <f>IF(L2496&lt;=0,0,ROUNDDOWN((L2496*LOOKUP(L2496,{0,1950001,3300001,6950001,9000001,18000001,40000001},{0.05,0.1,0.2,0.23,0.33,0.4,0.45})-LOOKUP(L2496,{0,1950001,3300001,6950001,9000001,18000001,40000001},{0,97500,427500,636000,1536000,2796000,4796000}))*1.021,-2))</f>
        <v/>
      </c>
      <c r="P2496" s="21">
        <f>MAX(0,ROUNDDOWN(F2496-E2496-430000,-3))</f>
        <v/>
      </c>
      <c r="Q2496" s="21">
        <f>MAX(0,ROUNDDOWN(F2496-E2496-430000-H2496,-3))</f>
        <v/>
      </c>
      <c r="R2496" s="21">
        <f>IF(F2496&lt;=450000,0,MAX(0,P2496*0.06-MIN(50000,P2496)*0.03))</f>
        <v/>
      </c>
      <c r="S2496" s="21">
        <f>IF(F2496&lt;=450000,0,MAX(0,P2496*0.04-MIN(50000,P2496)*0.02))</f>
        <v/>
      </c>
      <c r="T2496" s="21">
        <f>IF(F2496&lt;=450000,0,MAX(0,Q2496*0.06-MIN(50000,Q2496)*0.03))</f>
        <v/>
      </c>
      <c r="U2496" s="21">
        <f>IF(F2496&lt;=450000,0,MAX(0,Q2496*0.04-MIN(50000,Q2496)*0.02))</f>
        <v/>
      </c>
      <c r="V2496" s="21">
        <f>50000+MAX(0,G2496-480000)</f>
        <v/>
      </c>
      <c r="W2496" s="21">
        <f>P2496-V2496</f>
        <v/>
      </c>
      <c r="X2496" s="21">
        <f>Q2496-V2496</f>
        <v/>
      </c>
      <c r="Y2496" s="22">
        <f>IF(W2496&lt;0,0.9,LOOKUP(W2496,{0,1950001,3300001,6950001,9000001,18000001,40000001},{0.84895,0.7979,0.6958,0.66517,0.56307,0.4916,0.44055}))</f>
        <v/>
      </c>
      <c r="Z2496" s="22">
        <f>IF(X2496&lt;0,0.9,LOOKUP(X2496,{0,1950001,3300001,6950001,9000001,18000001,40000001},{0.84895,0.7979,0.6958,0.66517,0.56307,0.4916,0.44055}))</f>
        <v/>
      </c>
      <c r="AA2496" s="22">
        <f>IF(W2496&lt;0,0,CHOOSE(MATCH(W2496,{0,1950001,3300001,6950001,9000001},1),5.105/84.895,10.21/79.79,20.42/69.58,23.483/66.517,33.693/56.307))</f>
        <v/>
      </c>
      <c r="AB2496" s="21">
        <f>IF(C2496&lt;=2000,0,(MIN(C2496,ROUNDDOWN(F2496*0.3,0))-2000)*0.1)</f>
        <v/>
      </c>
      <c r="AC2496" s="21">
        <f>IF(C2496&lt;=2000,0,MIN((C2496-2000)*Y2496,(R2496+S2496)*0.2))</f>
        <v/>
      </c>
      <c r="AD2496" s="21">
        <f>IF(C2496&lt;=2000,0,MIN((C2496-2000)*Z2496,(T2496+U2496)*0.2))</f>
        <v/>
      </c>
      <c r="AE2496" s="21">
        <f>AC2496*AA2496</f>
        <v/>
      </c>
      <c r="AF2496" s="21">
        <f>ROUNDDOWN(R2496,-2)+ROUNDDOWN(S2496,-2)</f>
        <v/>
      </c>
      <c r="AG2496" s="21">
        <f>ROUNDDOWN(MAX(0,R2496-(AB2496+AC2496+AE2496)*0.6),-2)+ROUNDDOWN(MAX(0,S2496-(AB2496+AC2496+AE2496)*0.4),-2)</f>
        <v/>
      </c>
      <c r="AH2496" s="21">
        <f>ROUNDDOWN(MAX(0,T2496-(AB2496+AD2496)*0.6),-2)+ROUNDDOWN(MAX(0,U2496-(AB2496+AD2496)*0.4),-2)</f>
        <v/>
      </c>
      <c r="AI2496" s="21">
        <f>ROUNDDOWN(T2496,-2)+ROUNDDOWN(U2496,-2)</f>
        <v/>
      </c>
      <c r="AJ2496" s="21">
        <f>M2496+AF2496</f>
        <v/>
      </c>
      <c r="AK2496" s="21">
        <f>M2496+AG2496</f>
        <v/>
      </c>
      <c r="AL2496" s="21">
        <f>N2496+AH2496</f>
        <v/>
      </c>
      <c r="AM2496" s="21">
        <f>O2496+AI2496</f>
        <v/>
      </c>
      <c r="AN2496" s="21">
        <f>N2496+AI2496</f>
        <v/>
      </c>
      <c r="AO2496" s="21">
        <f>ROUNDDOWN((R2496+S2496)*0.2/Y2496+2000,0)</f>
        <v/>
      </c>
      <c r="AP2496" s="21">
        <f>ROUNDDOWN((T2496+U2496)*0.2/Z2496+2000,0)</f>
        <v/>
      </c>
      <c r="AQ2496" s="21">
        <f>AL2496-AK2496</f>
        <v/>
      </c>
      <c r="AR2496" s="21">
        <f>AM2496-AK2496</f>
        <v/>
      </c>
      <c r="AS2496" s="21">
        <f>AM2496-AL2496</f>
        <v/>
      </c>
      <c r="AT2496" s="21">
        <f>AK2496+C2496-AJ2496</f>
        <v/>
      </c>
      <c r="AU2496" s="21">
        <f>AL2496+C2496-AM2496</f>
        <v/>
      </c>
      <c r="AV2496" s="21">
        <f>AN2496+C2496-AM2496</f>
        <v/>
      </c>
    </row>
    <row r="2497">
      <c r="A2497" t="inlineStr">
        <is>
          <t>1万円刻み</t>
        </is>
      </c>
      <c r="B2497" s="21">
        <f>'5_1万円刻み'!$A$734</f>
        <v/>
      </c>
      <c r="C2497" s="21">
        <f>AO2497</f>
        <v/>
      </c>
      <c r="D2497" s="21" t="n">
        <v>0</v>
      </c>
      <c r="E2497" s="21">
        <f>ROUND(MIN(B2497/12,650000)*12*0.0915+MIN(B2497/12,1390000)*12*(0.0504+0)+B2497*0.005,0)</f>
        <v/>
      </c>
      <c r="F2497" s="21">
        <f>IF(B2497&lt;741000,0,IF(B2497&lt;2191000,B2497-740000,IF(B2497&lt;2193000,1451000,IF(B2497&lt;2196000,1453000,IF(B2497&lt;2200000,1456000,IF(B2497&lt;3600000,ROUND(ROUNDDOWN(B2497/4,-3)*2.8,0)-80000,IF(B2497&lt;6600000,ROUND(ROUNDDOWN(B2497/4,-3)*3.2,0)-440000,IF(B2497&lt;8500000,ROUNDDOWN(B2497*0.9,0)-1100000,B2497-1950000))))))))</f>
        <v/>
      </c>
      <c r="G2497" s="21">
        <f>IF(F2497&gt;23500000,NA(),IF(F2497&lt;=4890000,1040000,IF(F2497&lt;=6550000,670000,620000)))</f>
        <v/>
      </c>
      <c r="H2497" s="21">
        <f>IF(D2497&lt;=0,0,MAX(0,MIN(2000000,D2497-MIN(100000,ROUNDDOWN(F2497*0.05,0)))))</f>
        <v/>
      </c>
      <c r="I2497" s="21">
        <f>IF(C2497&lt;=2000,0,MIN(C2497,ROUNDDOWN(F2497*0.4,0))-2000)</f>
        <v/>
      </c>
      <c r="J2497" s="21">
        <f>MAX(0,ROUNDDOWN(F2497-E2497-G2497,-3))</f>
        <v/>
      </c>
      <c r="K2497" s="21">
        <f>MAX(0,ROUNDDOWN(F2497-E2497-G2497-H2497-I2497,-3))</f>
        <v/>
      </c>
      <c r="L2497" s="21">
        <f>MAX(0,ROUNDDOWN(F2497-E2497-G2497-H2497,-3))</f>
        <v/>
      </c>
      <c r="M2497" s="21">
        <f>IF(J2497&lt;=0,0,ROUNDDOWN((J2497*LOOKUP(J2497,{0,1950001,3300001,6950001,9000001,18000001,40000001},{0.05,0.1,0.2,0.23,0.33,0.4,0.45})-LOOKUP(J2497,{0,1950001,3300001,6950001,9000001,18000001,40000001},{0,97500,427500,636000,1536000,2796000,4796000}))*1.021,-2))</f>
        <v/>
      </c>
      <c r="N2497" s="21">
        <f>IF(K2497&lt;=0,0,ROUNDDOWN((K2497*LOOKUP(K2497,{0,1950001,3300001,6950001,9000001,18000001,40000001},{0.05,0.1,0.2,0.23,0.33,0.4,0.45})-LOOKUP(K2497,{0,1950001,3300001,6950001,9000001,18000001,40000001},{0,97500,427500,636000,1536000,2796000,4796000}))*1.021,-2))</f>
        <v/>
      </c>
      <c r="O2497" s="21">
        <f>IF(L2497&lt;=0,0,ROUNDDOWN((L2497*LOOKUP(L2497,{0,1950001,3300001,6950001,9000001,18000001,40000001},{0.05,0.1,0.2,0.23,0.33,0.4,0.45})-LOOKUP(L2497,{0,1950001,3300001,6950001,9000001,18000001,40000001},{0,97500,427500,636000,1536000,2796000,4796000}))*1.021,-2))</f>
        <v/>
      </c>
      <c r="P2497" s="21">
        <f>MAX(0,ROUNDDOWN(F2497-E2497-430000,-3))</f>
        <v/>
      </c>
      <c r="Q2497" s="21">
        <f>MAX(0,ROUNDDOWN(F2497-E2497-430000-H2497,-3))</f>
        <v/>
      </c>
      <c r="R2497" s="21">
        <f>IF(F2497&lt;=450000,0,MAX(0,P2497*0.06-MIN(50000,P2497)*0.03))</f>
        <v/>
      </c>
      <c r="S2497" s="21">
        <f>IF(F2497&lt;=450000,0,MAX(0,P2497*0.04-MIN(50000,P2497)*0.02))</f>
        <v/>
      </c>
      <c r="T2497" s="21">
        <f>IF(F2497&lt;=450000,0,MAX(0,Q2497*0.06-MIN(50000,Q2497)*0.03))</f>
        <v/>
      </c>
      <c r="U2497" s="21">
        <f>IF(F2497&lt;=450000,0,MAX(0,Q2497*0.04-MIN(50000,Q2497)*0.02))</f>
        <v/>
      </c>
      <c r="V2497" s="21">
        <f>50000+MAX(0,G2497-480000)</f>
        <v/>
      </c>
      <c r="W2497" s="21">
        <f>P2497-V2497</f>
        <v/>
      </c>
      <c r="X2497" s="21">
        <f>Q2497-V2497</f>
        <v/>
      </c>
      <c r="Y2497" s="22">
        <f>IF(W2497&lt;0,0.9,LOOKUP(W2497,{0,1950001,3300001,6950001,9000001,18000001,40000001},{0.84895,0.7979,0.6958,0.66517,0.56307,0.4916,0.44055}))</f>
        <v/>
      </c>
      <c r="Z2497" s="22">
        <f>IF(X2497&lt;0,0.9,LOOKUP(X2497,{0,1950001,3300001,6950001,9000001,18000001,40000001},{0.84895,0.7979,0.6958,0.66517,0.56307,0.4916,0.44055}))</f>
        <v/>
      </c>
      <c r="AA2497" s="22">
        <f>IF(W2497&lt;0,0,CHOOSE(MATCH(W2497,{0,1950001,3300001,6950001,9000001},1),5.105/84.895,10.21/79.79,20.42/69.58,23.483/66.517,33.693/56.307))</f>
        <v/>
      </c>
      <c r="AB2497" s="21">
        <f>IF(C2497&lt;=2000,0,(MIN(C2497,ROUNDDOWN(F2497*0.3,0))-2000)*0.1)</f>
        <v/>
      </c>
      <c r="AC2497" s="21">
        <f>IF(C2497&lt;=2000,0,MIN((C2497-2000)*Y2497,(R2497+S2497)*0.2))</f>
        <v/>
      </c>
      <c r="AD2497" s="21">
        <f>IF(C2497&lt;=2000,0,MIN((C2497-2000)*Z2497,(T2497+U2497)*0.2))</f>
        <v/>
      </c>
      <c r="AE2497" s="21">
        <f>AC2497*AA2497</f>
        <v/>
      </c>
      <c r="AF2497" s="21">
        <f>ROUNDDOWN(R2497,-2)+ROUNDDOWN(S2497,-2)</f>
        <v/>
      </c>
      <c r="AG2497" s="21">
        <f>ROUNDDOWN(MAX(0,R2497-(AB2497+AC2497+AE2497)*0.6),-2)+ROUNDDOWN(MAX(0,S2497-(AB2497+AC2497+AE2497)*0.4),-2)</f>
        <v/>
      </c>
      <c r="AH2497" s="21">
        <f>ROUNDDOWN(MAX(0,T2497-(AB2497+AD2497)*0.6),-2)+ROUNDDOWN(MAX(0,U2497-(AB2497+AD2497)*0.4),-2)</f>
        <v/>
      </c>
      <c r="AI2497" s="21">
        <f>ROUNDDOWN(T2497,-2)+ROUNDDOWN(U2497,-2)</f>
        <v/>
      </c>
      <c r="AJ2497" s="21">
        <f>M2497+AF2497</f>
        <v/>
      </c>
      <c r="AK2497" s="21">
        <f>M2497+AG2497</f>
        <v/>
      </c>
      <c r="AL2497" s="21">
        <f>N2497+AH2497</f>
        <v/>
      </c>
      <c r="AM2497" s="21">
        <f>O2497+AI2497</f>
        <v/>
      </c>
      <c r="AN2497" s="21">
        <f>N2497+AI2497</f>
        <v/>
      </c>
      <c r="AO2497" s="21">
        <f>ROUNDDOWN((R2497+S2497)*0.2/Y2497+2000,0)</f>
        <v/>
      </c>
      <c r="AP2497" s="21">
        <f>ROUNDDOWN((T2497+U2497)*0.2/Z2497+2000,0)</f>
        <v/>
      </c>
      <c r="AQ2497" s="21">
        <f>AL2497-AK2497</f>
        <v/>
      </c>
      <c r="AR2497" s="21">
        <f>AM2497-AK2497</f>
        <v/>
      </c>
      <c r="AS2497" s="21">
        <f>AM2497-AL2497</f>
        <v/>
      </c>
      <c r="AT2497" s="21">
        <f>AK2497+C2497-AJ2497</f>
        <v/>
      </c>
      <c r="AU2497" s="21">
        <f>AL2497+C2497-AM2497</f>
        <v/>
      </c>
      <c r="AV2497" s="21">
        <f>AN2497+C2497-AM2497</f>
        <v/>
      </c>
    </row>
    <row r="2498">
      <c r="A2498" t="inlineStr">
        <is>
          <t>1万円刻み</t>
        </is>
      </c>
      <c r="B2498" s="21">
        <f>'5_1万円刻み'!$A$735</f>
        <v/>
      </c>
      <c r="C2498" s="21">
        <f>AO2498</f>
        <v/>
      </c>
      <c r="D2498" s="21" t="n">
        <v>0</v>
      </c>
      <c r="E2498" s="21">
        <f>ROUND(MIN(B2498/12,650000)*12*0.0915+MIN(B2498/12,1390000)*12*(0.0504+0)+B2498*0.005,0)</f>
        <v/>
      </c>
      <c r="F2498" s="21">
        <f>IF(B2498&lt;741000,0,IF(B2498&lt;2191000,B2498-740000,IF(B2498&lt;2193000,1451000,IF(B2498&lt;2196000,1453000,IF(B2498&lt;2200000,1456000,IF(B2498&lt;3600000,ROUND(ROUNDDOWN(B2498/4,-3)*2.8,0)-80000,IF(B2498&lt;6600000,ROUND(ROUNDDOWN(B2498/4,-3)*3.2,0)-440000,IF(B2498&lt;8500000,ROUNDDOWN(B2498*0.9,0)-1100000,B2498-1950000))))))))</f>
        <v/>
      </c>
      <c r="G2498" s="21">
        <f>IF(F2498&gt;23500000,NA(),IF(F2498&lt;=4890000,1040000,IF(F2498&lt;=6550000,670000,620000)))</f>
        <v/>
      </c>
      <c r="H2498" s="21">
        <f>IF(D2498&lt;=0,0,MAX(0,MIN(2000000,D2498-MIN(100000,ROUNDDOWN(F2498*0.05,0)))))</f>
        <v/>
      </c>
      <c r="I2498" s="21">
        <f>IF(C2498&lt;=2000,0,MIN(C2498,ROUNDDOWN(F2498*0.4,0))-2000)</f>
        <v/>
      </c>
      <c r="J2498" s="21">
        <f>MAX(0,ROUNDDOWN(F2498-E2498-G2498,-3))</f>
        <v/>
      </c>
      <c r="K2498" s="21">
        <f>MAX(0,ROUNDDOWN(F2498-E2498-G2498-H2498-I2498,-3))</f>
        <v/>
      </c>
      <c r="L2498" s="21">
        <f>MAX(0,ROUNDDOWN(F2498-E2498-G2498-H2498,-3))</f>
        <v/>
      </c>
      <c r="M2498" s="21">
        <f>IF(J2498&lt;=0,0,ROUNDDOWN((J2498*LOOKUP(J2498,{0,1950001,3300001,6950001,9000001,18000001,40000001},{0.05,0.1,0.2,0.23,0.33,0.4,0.45})-LOOKUP(J2498,{0,1950001,3300001,6950001,9000001,18000001,40000001},{0,97500,427500,636000,1536000,2796000,4796000}))*1.021,-2))</f>
        <v/>
      </c>
      <c r="N2498" s="21">
        <f>IF(K2498&lt;=0,0,ROUNDDOWN((K2498*LOOKUP(K2498,{0,1950001,3300001,6950001,9000001,18000001,40000001},{0.05,0.1,0.2,0.23,0.33,0.4,0.45})-LOOKUP(K2498,{0,1950001,3300001,6950001,9000001,18000001,40000001},{0,97500,427500,636000,1536000,2796000,4796000}))*1.021,-2))</f>
        <v/>
      </c>
      <c r="O2498" s="21">
        <f>IF(L2498&lt;=0,0,ROUNDDOWN((L2498*LOOKUP(L2498,{0,1950001,3300001,6950001,9000001,18000001,40000001},{0.05,0.1,0.2,0.23,0.33,0.4,0.45})-LOOKUP(L2498,{0,1950001,3300001,6950001,9000001,18000001,40000001},{0,97500,427500,636000,1536000,2796000,4796000}))*1.021,-2))</f>
        <v/>
      </c>
      <c r="P2498" s="21">
        <f>MAX(0,ROUNDDOWN(F2498-E2498-430000,-3))</f>
        <v/>
      </c>
      <c r="Q2498" s="21">
        <f>MAX(0,ROUNDDOWN(F2498-E2498-430000-H2498,-3))</f>
        <v/>
      </c>
      <c r="R2498" s="21">
        <f>IF(F2498&lt;=450000,0,MAX(0,P2498*0.06-MIN(50000,P2498)*0.03))</f>
        <v/>
      </c>
      <c r="S2498" s="21">
        <f>IF(F2498&lt;=450000,0,MAX(0,P2498*0.04-MIN(50000,P2498)*0.02))</f>
        <v/>
      </c>
      <c r="T2498" s="21">
        <f>IF(F2498&lt;=450000,0,MAX(0,Q2498*0.06-MIN(50000,Q2498)*0.03))</f>
        <v/>
      </c>
      <c r="U2498" s="21">
        <f>IF(F2498&lt;=450000,0,MAX(0,Q2498*0.04-MIN(50000,Q2498)*0.02))</f>
        <v/>
      </c>
      <c r="V2498" s="21">
        <f>50000+MAX(0,G2498-480000)</f>
        <v/>
      </c>
      <c r="W2498" s="21">
        <f>P2498-V2498</f>
        <v/>
      </c>
      <c r="X2498" s="21">
        <f>Q2498-V2498</f>
        <v/>
      </c>
      <c r="Y2498" s="22">
        <f>IF(W2498&lt;0,0.9,LOOKUP(W2498,{0,1950001,3300001,6950001,9000001,18000001,40000001},{0.84895,0.7979,0.6958,0.66517,0.56307,0.4916,0.44055}))</f>
        <v/>
      </c>
      <c r="Z2498" s="22">
        <f>IF(X2498&lt;0,0.9,LOOKUP(X2498,{0,1950001,3300001,6950001,9000001,18000001,40000001},{0.84895,0.7979,0.6958,0.66517,0.56307,0.4916,0.44055}))</f>
        <v/>
      </c>
      <c r="AA2498" s="22">
        <f>IF(W2498&lt;0,0,CHOOSE(MATCH(W2498,{0,1950001,3300001,6950001,9000001},1),5.105/84.895,10.21/79.79,20.42/69.58,23.483/66.517,33.693/56.307))</f>
        <v/>
      </c>
      <c r="AB2498" s="21">
        <f>IF(C2498&lt;=2000,0,(MIN(C2498,ROUNDDOWN(F2498*0.3,0))-2000)*0.1)</f>
        <v/>
      </c>
      <c r="AC2498" s="21">
        <f>IF(C2498&lt;=2000,0,MIN((C2498-2000)*Y2498,(R2498+S2498)*0.2))</f>
        <v/>
      </c>
      <c r="AD2498" s="21">
        <f>IF(C2498&lt;=2000,0,MIN((C2498-2000)*Z2498,(T2498+U2498)*0.2))</f>
        <v/>
      </c>
      <c r="AE2498" s="21">
        <f>AC2498*AA2498</f>
        <v/>
      </c>
      <c r="AF2498" s="21">
        <f>ROUNDDOWN(R2498,-2)+ROUNDDOWN(S2498,-2)</f>
        <v/>
      </c>
      <c r="AG2498" s="21">
        <f>ROUNDDOWN(MAX(0,R2498-(AB2498+AC2498+AE2498)*0.6),-2)+ROUNDDOWN(MAX(0,S2498-(AB2498+AC2498+AE2498)*0.4),-2)</f>
        <v/>
      </c>
      <c r="AH2498" s="21">
        <f>ROUNDDOWN(MAX(0,T2498-(AB2498+AD2498)*0.6),-2)+ROUNDDOWN(MAX(0,U2498-(AB2498+AD2498)*0.4),-2)</f>
        <v/>
      </c>
      <c r="AI2498" s="21">
        <f>ROUNDDOWN(T2498,-2)+ROUNDDOWN(U2498,-2)</f>
        <v/>
      </c>
      <c r="AJ2498" s="21">
        <f>M2498+AF2498</f>
        <v/>
      </c>
      <c r="AK2498" s="21">
        <f>M2498+AG2498</f>
        <v/>
      </c>
      <c r="AL2498" s="21">
        <f>N2498+AH2498</f>
        <v/>
      </c>
      <c r="AM2498" s="21">
        <f>O2498+AI2498</f>
        <v/>
      </c>
      <c r="AN2498" s="21">
        <f>N2498+AI2498</f>
        <v/>
      </c>
      <c r="AO2498" s="21">
        <f>ROUNDDOWN((R2498+S2498)*0.2/Y2498+2000,0)</f>
        <v/>
      </c>
      <c r="AP2498" s="21">
        <f>ROUNDDOWN((T2498+U2498)*0.2/Z2498+2000,0)</f>
        <v/>
      </c>
      <c r="AQ2498" s="21">
        <f>AL2498-AK2498</f>
        <v/>
      </c>
      <c r="AR2498" s="21">
        <f>AM2498-AK2498</f>
        <v/>
      </c>
      <c r="AS2498" s="21">
        <f>AM2498-AL2498</f>
        <v/>
      </c>
      <c r="AT2498" s="21">
        <f>AK2498+C2498-AJ2498</f>
        <v/>
      </c>
      <c r="AU2498" s="21">
        <f>AL2498+C2498-AM2498</f>
        <v/>
      </c>
      <c r="AV2498" s="21">
        <f>AN2498+C2498-AM2498</f>
        <v/>
      </c>
    </row>
    <row r="2499">
      <c r="A2499" t="inlineStr">
        <is>
          <t>1万円刻み</t>
        </is>
      </c>
      <c r="B2499" s="21">
        <f>'5_1万円刻み'!$A$736</f>
        <v/>
      </c>
      <c r="C2499" s="21">
        <f>AO2499</f>
        <v/>
      </c>
      <c r="D2499" s="21" t="n">
        <v>0</v>
      </c>
      <c r="E2499" s="21">
        <f>ROUND(MIN(B2499/12,650000)*12*0.0915+MIN(B2499/12,1390000)*12*(0.0504+0)+B2499*0.005,0)</f>
        <v/>
      </c>
      <c r="F2499" s="21">
        <f>IF(B2499&lt;741000,0,IF(B2499&lt;2191000,B2499-740000,IF(B2499&lt;2193000,1451000,IF(B2499&lt;2196000,1453000,IF(B2499&lt;2200000,1456000,IF(B2499&lt;3600000,ROUND(ROUNDDOWN(B2499/4,-3)*2.8,0)-80000,IF(B2499&lt;6600000,ROUND(ROUNDDOWN(B2499/4,-3)*3.2,0)-440000,IF(B2499&lt;8500000,ROUNDDOWN(B2499*0.9,0)-1100000,B2499-1950000))))))))</f>
        <v/>
      </c>
      <c r="G2499" s="21">
        <f>IF(F2499&gt;23500000,NA(),IF(F2499&lt;=4890000,1040000,IF(F2499&lt;=6550000,670000,620000)))</f>
        <v/>
      </c>
      <c r="H2499" s="21">
        <f>IF(D2499&lt;=0,0,MAX(0,MIN(2000000,D2499-MIN(100000,ROUNDDOWN(F2499*0.05,0)))))</f>
        <v/>
      </c>
      <c r="I2499" s="21">
        <f>IF(C2499&lt;=2000,0,MIN(C2499,ROUNDDOWN(F2499*0.4,0))-2000)</f>
        <v/>
      </c>
      <c r="J2499" s="21">
        <f>MAX(0,ROUNDDOWN(F2499-E2499-G2499,-3))</f>
        <v/>
      </c>
      <c r="K2499" s="21">
        <f>MAX(0,ROUNDDOWN(F2499-E2499-G2499-H2499-I2499,-3))</f>
        <v/>
      </c>
      <c r="L2499" s="21">
        <f>MAX(0,ROUNDDOWN(F2499-E2499-G2499-H2499,-3))</f>
        <v/>
      </c>
      <c r="M2499" s="21">
        <f>IF(J2499&lt;=0,0,ROUNDDOWN((J2499*LOOKUP(J2499,{0,1950001,3300001,6950001,9000001,18000001,40000001},{0.05,0.1,0.2,0.23,0.33,0.4,0.45})-LOOKUP(J2499,{0,1950001,3300001,6950001,9000001,18000001,40000001},{0,97500,427500,636000,1536000,2796000,4796000}))*1.021,-2))</f>
        <v/>
      </c>
      <c r="N2499" s="21">
        <f>IF(K2499&lt;=0,0,ROUNDDOWN((K2499*LOOKUP(K2499,{0,1950001,3300001,6950001,9000001,18000001,40000001},{0.05,0.1,0.2,0.23,0.33,0.4,0.45})-LOOKUP(K2499,{0,1950001,3300001,6950001,9000001,18000001,40000001},{0,97500,427500,636000,1536000,2796000,4796000}))*1.021,-2))</f>
        <v/>
      </c>
      <c r="O2499" s="21">
        <f>IF(L2499&lt;=0,0,ROUNDDOWN((L2499*LOOKUP(L2499,{0,1950001,3300001,6950001,9000001,18000001,40000001},{0.05,0.1,0.2,0.23,0.33,0.4,0.45})-LOOKUP(L2499,{0,1950001,3300001,6950001,9000001,18000001,40000001},{0,97500,427500,636000,1536000,2796000,4796000}))*1.021,-2))</f>
        <v/>
      </c>
      <c r="P2499" s="21">
        <f>MAX(0,ROUNDDOWN(F2499-E2499-430000,-3))</f>
        <v/>
      </c>
      <c r="Q2499" s="21">
        <f>MAX(0,ROUNDDOWN(F2499-E2499-430000-H2499,-3))</f>
        <v/>
      </c>
      <c r="R2499" s="21">
        <f>IF(F2499&lt;=450000,0,MAX(0,P2499*0.06-MIN(50000,P2499)*0.03))</f>
        <v/>
      </c>
      <c r="S2499" s="21">
        <f>IF(F2499&lt;=450000,0,MAX(0,P2499*0.04-MIN(50000,P2499)*0.02))</f>
        <v/>
      </c>
      <c r="T2499" s="21">
        <f>IF(F2499&lt;=450000,0,MAX(0,Q2499*0.06-MIN(50000,Q2499)*0.03))</f>
        <v/>
      </c>
      <c r="U2499" s="21">
        <f>IF(F2499&lt;=450000,0,MAX(0,Q2499*0.04-MIN(50000,Q2499)*0.02))</f>
        <v/>
      </c>
      <c r="V2499" s="21">
        <f>50000+MAX(0,G2499-480000)</f>
        <v/>
      </c>
      <c r="W2499" s="21">
        <f>P2499-V2499</f>
        <v/>
      </c>
      <c r="X2499" s="21">
        <f>Q2499-V2499</f>
        <v/>
      </c>
      <c r="Y2499" s="22">
        <f>IF(W2499&lt;0,0.9,LOOKUP(W2499,{0,1950001,3300001,6950001,9000001,18000001,40000001},{0.84895,0.7979,0.6958,0.66517,0.56307,0.4916,0.44055}))</f>
        <v/>
      </c>
      <c r="Z2499" s="22">
        <f>IF(X2499&lt;0,0.9,LOOKUP(X2499,{0,1950001,3300001,6950001,9000001,18000001,40000001},{0.84895,0.7979,0.6958,0.66517,0.56307,0.4916,0.44055}))</f>
        <v/>
      </c>
      <c r="AA2499" s="22">
        <f>IF(W2499&lt;0,0,CHOOSE(MATCH(W2499,{0,1950001,3300001,6950001,9000001},1),5.105/84.895,10.21/79.79,20.42/69.58,23.483/66.517,33.693/56.307))</f>
        <v/>
      </c>
      <c r="AB2499" s="21">
        <f>IF(C2499&lt;=2000,0,(MIN(C2499,ROUNDDOWN(F2499*0.3,0))-2000)*0.1)</f>
        <v/>
      </c>
      <c r="AC2499" s="21">
        <f>IF(C2499&lt;=2000,0,MIN((C2499-2000)*Y2499,(R2499+S2499)*0.2))</f>
        <v/>
      </c>
      <c r="AD2499" s="21">
        <f>IF(C2499&lt;=2000,0,MIN((C2499-2000)*Z2499,(T2499+U2499)*0.2))</f>
        <v/>
      </c>
      <c r="AE2499" s="21">
        <f>AC2499*AA2499</f>
        <v/>
      </c>
      <c r="AF2499" s="21">
        <f>ROUNDDOWN(R2499,-2)+ROUNDDOWN(S2499,-2)</f>
        <v/>
      </c>
      <c r="AG2499" s="21">
        <f>ROUNDDOWN(MAX(0,R2499-(AB2499+AC2499+AE2499)*0.6),-2)+ROUNDDOWN(MAX(0,S2499-(AB2499+AC2499+AE2499)*0.4),-2)</f>
        <v/>
      </c>
      <c r="AH2499" s="21">
        <f>ROUNDDOWN(MAX(0,T2499-(AB2499+AD2499)*0.6),-2)+ROUNDDOWN(MAX(0,U2499-(AB2499+AD2499)*0.4),-2)</f>
        <v/>
      </c>
      <c r="AI2499" s="21">
        <f>ROUNDDOWN(T2499,-2)+ROUNDDOWN(U2499,-2)</f>
        <v/>
      </c>
      <c r="AJ2499" s="21">
        <f>M2499+AF2499</f>
        <v/>
      </c>
      <c r="AK2499" s="21">
        <f>M2499+AG2499</f>
        <v/>
      </c>
      <c r="AL2499" s="21">
        <f>N2499+AH2499</f>
        <v/>
      </c>
      <c r="AM2499" s="21">
        <f>O2499+AI2499</f>
        <v/>
      </c>
      <c r="AN2499" s="21">
        <f>N2499+AI2499</f>
        <v/>
      </c>
      <c r="AO2499" s="21">
        <f>ROUNDDOWN((R2499+S2499)*0.2/Y2499+2000,0)</f>
        <v/>
      </c>
      <c r="AP2499" s="21">
        <f>ROUNDDOWN((T2499+U2499)*0.2/Z2499+2000,0)</f>
        <v/>
      </c>
      <c r="AQ2499" s="21">
        <f>AL2499-AK2499</f>
        <v/>
      </c>
      <c r="AR2499" s="21">
        <f>AM2499-AK2499</f>
        <v/>
      </c>
      <c r="AS2499" s="21">
        <f>AM2499-AL2499</f>
        <v/>
      </c>
      <c r="AT2499" s="21">
        <f>AK2499+C2499-AJ2499</f>
        <v/>
      </c>
      <c r="AU2499" s="21">
        <f>AL2499+C2499-AM2499</f>
        <v/>
      </c>
      <c r="AV2499" s="21">
        <f>AN2499+C2499-AM2499</f>
        <v/>
      </c>
    </row>
    <row r="2500">
      <c r="A2500" t="inlineStr">
        <is>
          <t>1万円刻み</t>
        </is>
      </c>
      <c r="B2500" s="21">
        <f>'5_1万円刻み'!$A$737</f>
        <v/>
      </c>
      <c r="C2500" s="21">
        <f>AO2500</f>
        <v/>
      </c>
      <c r="D2500" s="21" t="n">
        <v>0</v>
      </c>
      <c r="E2500" s="21">
        <f>ROUND(MIN(B2500/12,650000)*12*0.0915+MIN(B2500/12,1390000)*12*(0.0504+0)+B2500*0.005,0)</f>
        <v/>
      </c>
      <c r="F2500" s="21">
        <f>IF(B2500&lt;741000,0,IF(B2500&lt;2191000,B2500-740000,IF(B2500&lt;2193000,1451000,IF(B2500&lt;2196000,1453000,IF(B2500&lt;2200000,1456000,IF(B2500&lt;3600000,ROUND(ROUNDDOWN(B2500/4,-3)*2.8,0)-80000,IF(B2500&lt;6600000,ROUND(ROUNDDOWN(B2500/4,-3)*3.2,0)-440000,IF(B2500&lt;8500000,ROUNDDOWN(B2500*0.9,0)-1100000,B2500-1950000))))))))</f>
        <v/>
      </c>
      <c r="G2500" s="21">
        <f>IF(F2500&gt;23500000,NA(),IF(F2500&lt;=4890000,1040000,IF(F2500&lt;=6550000,670000,620000)))</f>
        <v/>
      </c>
      <c r="H2500" s="21">
        <f>IF(D2500&lt;=0,0,MAX(0,MIN(2000000,D2500-MIN(100000,ROUNDDOWN(F2500*0.05,0)))))</f>
        <v/>
      </c>
      <c r="I2500" s="21">
        <f>IF(C2500&lt;=2000,0,MIN(C2500,ROUNDDOWN(F2500*0.4,0))-2000)</f>
        <v/>
      </c>
      <c r="J2500" s="21">
        <f>MAX(0,ROUNDDOWN(F2500-E2500-G2500,-3))</f>
        <v/>
      </c>
      <c r="K2500" s="21">
        <f>MAX(0,ROUNDDOWN(F2500-E2500-G2500-H2500-I2500,-3))</f>
        <v/>
      </c>
      <c r="L2500" s="21">
        <f>MAX(0,ROUNDDOWN(F2500-E2500-G2500-H2500,-3))</f>
        <v/>
      </c>
      <c r="M2500" s="21">
        <f>IF(J2500&lt;=0,0,ROUNDDOWN((J2500*LOOKUP(J2500,{0,1950001,3300001,6950001,9000001,18000001,40000001},{0.05,0.1,0.2,0.23,0.33,0.4,0.45})-LOOKUP(J2500,{0,1950001,3300001,6950001,9000001,18000001,40000001},{0,97500,427500,636000,1536000,2796000,4796000}))*1.021,-2))</f>
        <v/>
      </c>
      <c r="N2500" s="21">
        <f>IF(K2500&lt;=0,0,ROUNDDOWN((K2500*LOOKUP(K2500,{0,1950001,3300001,6950001,9000001,18000001,40000001},{0.05,0.1,0.2,0.23,0.33,0.4,0.45})-LOOKUP(K2500,{0,1950001,3300001,6950001,9000001,18000001,40000001},{0,97500,427500,636000,1536000,2796000,4796000}))*1.021,-2))</f>
        <v/>
      </c>
      <c r="O2500" s="21">
        <f>IF(L2500&lt;=0,0,ROUNDDOWN((L2500*LOOKUP(L2500,{0,1950001,3300001,6950001,9000001,18000001,40000001},{0.05,0.1,0.2,0.23,0.33,0.4,0.45})-LOOKUP(L2500,{0,1950001,3300001,6950001,9000001,18000001,40000001},{0,97500,427500,636000,1536000,2796000,4796000}))*1.021,-2))</f>
        <v/>
      </c>
      <c r="P2500" s="21">
        <f>MAX(0,ROUNDDOWN(F2500-E2500-430000,-3))</f>
        <v/>
      </c>
      <c r="Q2500" s="21">
        <f>MAX(0,ROUNDDOWN(F2500-E2500-430000-H2500,-3))</f>
        <v/>
      </c>
      <c r="R2500" s="21">
        <f>IF(F2500&lt;=450000,0,MAX(0,P2500*0.06-MIN(50000,P2500)*0.03))</f>
        <v/>
      </c>
      <c r="S2500" s="21">
        <f>IF(F2500&lt;=450000,0,MAX(0,P2500*0.04-MIN(50000,P2500)*0.02))</f>
        <v/>
      </c>
      <c r="T2500" s="21">
        <f>IF(F2500&lt;=450000,0,MAX(0,Q2500*0.06-MIN(50000,Q2500)*0.03))</f>
        <v/>
      </c>
      <c r="U2500" s="21">
        <f>IF(F2500&lt;=450000,0,MAX(0,Q2500*0.04-MIN(50000,Q2500)*0.02))</f>
        <v/>
      </c>
      <c r="V2500" s="21">
        <f>50000+MAX(0,G2500-480000)</f>
        <v/>
      </c>
      <c r="W2500" s="21">
        <f>P2500-V2500</f>
        <v/>
      </c>
      <c r="X2500" s="21">
        <f>Q2500-V2500</f>
        <v/>
      </c>
      <c r="Y2500" s="22">
        <f>IF(W2500&lt;0,0.9,LOOKUP(W2500,{0,1950001,3300001,6950001,9000001,18000001,40000001},{0.84895,0.7979,0.6958,0.66517,0.56307,0.4916,0.44055}))</f>
        <v/>
      </c>
      <c r="Z2500" s="22">
        <f>IF(X2500&lt;0,0.9,LOOKUP(X2500,{0,1950001,3300001,6950001,9000001,18000001,40000001},{0.84895,0.7979,0.6958,0.66517,0.56307,0.4916,0.44055}))</f>
        <v/>
      </c>
      <c r="AA2500" s="22">
        <f>IF(W2500&lt;0,0,CHOOSE(MATCH(W2500,{0,1950001,3300001,6950001,9000001},1),5.105/84.895,10.21/79.79,20.42/69.58,23.483/66.517,33.693/56.307))</f>
        <v/>
      </c>
      <c r="AB2500" s="21">
        <f>IF(C2500&lt;=2000,0,(MIN(C2500,ROUNDDOWN(F2500*0.3,0))-2000)*0.1)</f>
        <v/>
      </c>
      <c r="AC2500" s="21">
        <f>IF(C2500&lt;=2000,0,MIN((C2500-2000)*Y2500,(R2500+S2500)*0.2))</f>
        <v/>
      </c>
      <c r="AD2500" s="21">
        <f>IF(C2500&lt;=2000,0,MIN((C2500-2000)*Z2500,(T2500+U2500)*0.2))</f>
        <v/>
      </c>
      <c r="AE2500" s="21">
        <f>AC2500*AA2500</f>
        <v/>
      </c>
      <c r="AF2500" s="21">
        <f>ROUNDDOWN(R2500,-2)+ROUNDDOWN(S2500,-2)</f>
        <v/>
      </c>
      <c r="AG2500" s="21">
        <f>ROUNDDOWN(MAX(0,R2500-(AB2500+AC2500+AE2500)*0.6),-2)+ROUNDDOWN(MAX(0,S2500-(AB2500+AC2500+AE2500)*0.4),-2)</f>
        <v/>
      </c>
      <c r="AH2500" s="21">
        <f>ROUNDDOWN(MAX(0,T2500-(AB2500+AD2500)*0.6),-2)+ROUNDDOWN(MAX(0,U2500-(AB2500+AD2500)*0.4),-2)</f>
        <v/>
      </c>
      <c r="AI2500" s="21">
        <f>ROUNDDOWN(T2500,-2)+ROUNDDOWN(U2500,-2)</f>
        <v/>
      </c>
      <c r="AJ2500" s="21">
        <f>M2500+AF2500</f>
        <v/>
      </c>
      <c r="AK2500" s="21">
        <f>M2500+AG2500</f>
        <v/>
      </c>
      <c r="AL2500" s="21">
        <f>N2500+AH2500</f>
        <v/>
      </c>
      <c r="AM2500" s="21">
        <f>O2500+AI2500</f>
        <v/>
      </c>
      <c r="AN2500" s="21">
        <f>N2500+AI2500</f>
        <v/>
      </c>
      <c r="AO2500" s="21">
        <f>ROUNDDOWN((R2500+S2500)*0.2/Y2500+2000,0)</f>
        <v/>
      </c>
      <c r="AP2500" s="21">
        <f>ROUNDDOWN((T2500+U2500)*0.2/Z2500+2000,0)</f>
        <v/>
      </c>
      <c r="AQ2500" s="21">
        <f>AL2500-AK2500</f>
        <v/>
      </c>
      <c r="AR2500" s="21">
        <f>AM2500-AK2500</f>
        <v/>
      </c>
      <c r="AS2500" s="21">
        <f>AM2500-AL2500</f>
        <v/>
      </c>
      <c r="AT2500" s="21">
        <f>AK2500+C2500-AJ2500</f>
        <v/>
      </c>
      <c r="AU2500" s="21">
        <f>AL2500+C2500-AM2500</f>
        <v/>
      </c>
      <c r="AV2500" s="21">
        <f>AN2500+C2500-AM2500</f>
        <v/>
      </c>
    </row>
    <row r="2501">
      <c r="A2501" t="inlineStr">
        <is>
          <t>1万円刻み</t>
        </is>
      </c>
      <c r="B2501" s="21">
        <f>'5_1万円刻み'!$A$738</f>
        <v/>
      </c>
      <c r="C2501" s="21">
        <f>AO2501</f>
        <v/>
      </c>
      <c r="D2501" s="21" t="n">
        <v>0</v>
      </c>
      <c r="E2501" s="21">
        <f>ROUND(MIN(B2501/12,650000)*12*0.0915+MIN(B2501/12,1390000)*12*(0.0504+0)+B2501*0.005,0)</f>
        <v/>
      </c>
      <c r="F2501" s="21">
        <f>IF(B2501&lt;741000,0,IF(B2501&lt;2191000,B2501-740000,IF(B2501&lt;2193000,1451000,IF(B2501&lt;2196000,1453000,IF(B2501&lt;2200000,1456000,IF(B2501&lt;3600000,ROUND(ROUNDDOWN(B2501/4,-3)*2.8,0)-80000,IF(B2501&lt;6600000,ROUND(ROUNDDOWN(B2501/4,-3)*3.2,0)-440000,IF(B2501&lt;8500000,ROUNDDOWN(B2501*0.9,0)-1100000,B2501-1950000))))))))</f>
        <v/>
      </c>
      <c r="G2501" s="21">
        <f>IF(F2501&gt;23500000,NA(),IF(F2501&lt;=4890000,1040000,IF(F2501&lt;=6550000,670000,620000)))</f>
        <v/>
      </c>
      <c r="H2501" s="21">
        <f>IF(D2501&lt;=0,0,MAX(0,MIN(2000000,D2501-MIN(100000,ROUNDDOWN(F2501*0.05,0)))))</f>
        <v/>
      </c>
      <c r="I2501" s="21">
        <f>IF(C2501&lt;=2000,0,MIN(C2501,ROUNDDOWN(F2501*0.4,0))-2000)</f>
        <v/>
      </c>
      <c r="J2501" s="21">
        <f>MAX(0,ROUNDDOWN(F2501-E2501-G2501,-3))</f>
        <v/>
      </c>
      <c r="K2501" s="21">
        <f>MAX(0,ROUNDDOWN(F2501-E2501-G2501-H2501-I2501,-3))</f>
        <v/>
      </c>
      <c r="L2501" s="21">
        <f>MAX(0,ROUNDDOWN(F2501-E2501-G2501-H2501,-3))</f>
        <v/>
      </c>
      <c r="M2501" s="21">
        <f>IF(J2501&lt;=0,0,ROUNDDOWN((J2501*LOOKUP(J2501,{0,1950001,3300001,6950001,9000001,18000001,40000001},{0.05,0.1,0.2,0.23,0.33,0.4,0.45})-LOOKUP(J2501,{0,1950001,3300001,6950001,9000001,18000001,40000001},{0,97500,427500,636000,1536000,2796000,4796000}))*1.021,-2))</f>
        <v/>
      </c>
      <c r="N2501" s="21">
        <f>IF(K2501&lt;=0,0,ROUNDDOWN((K2501*LOOKUP(K2501,{0,1950001,3300001,6950001,9000001,18000001,40000001},{0.05,0.1,0.2,0.23,0.33,0.4,0.45})-LOOKUP(K2501,{0,1950001,3300001,6950001,9000001,18000001,40000001},{0,97500,427500,636000,1536000,2796000,4796000}))*1.021,-2))</f>
        <v/>
      </c>
      <c r="O2501" s="21">
        <f>IF(L2501&lt;=0,0,ROUNDDOWN((L2501*LOOKUP(L2501,{0,1950001,3300001,6950001,9000001,18000001,40000001},{0.05,0.1,0.2,0.23,0.33,0.4,0.45})-LOOKUP(L2501,{0,1950001,3300001,6950001,9000001,18000001,40000001},{0,97500,427500,636000,1536000,2796000,4796000}))*1.021,-2))</f>
        <v/>
      </c>
      <c r="P2501" s="21">
        <f>MAX(0,ROUNDDOWN(F2501-E2501-430000,-3))</f>
        <v/>
      </c>
      <c r="Q2501" s="21">
        <f>MAX(0,ROUNDDOWN(F2501-E2501-430000-H2501,-3))</f>
        <v/>
      </c>
      <c r="R2501" s="21">
        <f>IF(F2501&lt;=450000,0,MAX(0,P2501*0.06-MIN(50000,P2501)*0.03))</f>
        <v/>
      </c>
      <c r="S2501" s="21">
        <f>IF(F2501&lt;=450000,0,MAX(0,P2501*0.04-MIN(50000,P2501)*0.02))</f>
        <v/>
      </c>
      <c r="T2501" s="21">
        <f>IF(F2501&lt;=450000,0,MAX(0,Q2501*0.06-MIN(50000,Q2501)*0.03))</f>
        <v/>
      </c>
      <c r="U2501" s="21">
        <f>IF(F2501&lt;=450000,0,MAX(0,Q2501*0.04-MIN(50000,Q2501)*0.02))</f>
        <v/>
      </c>
      <c r="V2501" s="21">
        <f>50000+MAX(0,G2501-480000)</f>
        <v/>
      </c>
      <c r="W2501" s="21">
        <f>P2501-V2501</f>
        <v/>
      </c>
      <c r="X2501" s="21">
        <f>Q2501-V2501</f>
        <v/>
      </c>
      <c r="Y2501" s="22">
        <f>IF(W2501&lt;0,0.9,LOOKUP(W2501,{0,1950001,3300001,6950001,9000001,18000001,40000001},{0.84895,0.7979,0.6958,0.66517,0.56307,0.4916,0.44055}))</f>
        <v/>
      </c>
      <c r="Z2501" s="22">
        <f>IF(X2501&lt;0,0.9,LOOKUP(X2501,{0,1950001,3300001,6950001,9000001,18000001,40000001},{0.84895,0.7979,0.6958,0.66517,0.56307,0.4916,0.44055}))</f>
        <v/>
      </c>
      <c r="AA2501" s="22">
        <f>IF(W2501&lt;0,0,CHOOSE(MATCH(W2501,{0,1950001,3300001,6950001,9000001},1),5.105/84.895,10.21/79.79,20.42/69.58,23.483/66.517,33.693/56.307))</f>
        <v/>
      </c>
      <c r="AB2501" s="21">
        <f>IF(C2501&lt;=2000,0,(MIN(C2501,ROUNDDOWN(F2501*0.3,0))-2000)*0.1)</f>
        <v/>
      </c>
      <c r="AC2501" s="21">
        <f>IF(C2501&lt;=2000,0,MIN((C2501-2000)*Y2501,(R2501+S2501)*0.2))</f>
        <v/>
      </c>
      <c r="AD2501" s="21">
        <f>IF(C2501&lt;=2000,0,MIN((C2501-2000)*Z2501,(T2501+U2501)*0.2))</f>
        <v/>
      </c>
      <c r="AE2501" s="21">
        <f>AC2501*AA2501</f>
        <v/>
      </c>
      <c r="AF2501" s="21">
        <f>ROUNDDOWN(R2501,-2)+ROUNDDOWN(S2501,-2)</f>
        <v/>
      </c>
      <c r="AG2501" s="21">
        <f>ROUNDDOWN(MAX(0,R2501-(AB2501+AC2501+AE2501)*0.6),-2)+ROUNDDOWN(MAX(0,S2501-(AB2501+AC2501+AE2501)*0.4),-2)</f>
        <v/>
      </c>
      <c r="AH2501" s="21">
        <f>ROUNDDOWN(MAX(0,T2501-(AB2501+AD2501)*0.6),-2)+ROUNDDOWN(MAX(0,U2501-(AB2501+AD2501)*0.4),-2)</f>
        <v/>
      </c>
      <c r="AI2501" s="21">
        <f>ROUNDDOWN(T2501,-2)+ROUNDDOWN(U2501,-2)</f>
        <v/>
      </c>
      <c r="AJ2501" s="21">
        <f>M2501+AF2501</f>
        <v/>
      </c>
      <c r="AK2501" s="21">
        <f>M2501+AG2501</f>
        <v/>
      </c>
      <c r="AL2501" s="21">
        <f>N2501+AH2501</f>
        <v/>
      </c>
      <c r="AM2501" s="21">
        <f>O2501+AI2501</f>
        <v/>
      </c>
      <c r="AN2501" s="21">
        <f>N2501+AI2501</f>
        <v/>
      </c>
      <c r="AO2501" s="21">
        <f>ROUNDDOWN((R2501+S2501)*0.2/Y2501+2000,0)</f>
        <v/>
      </c>
      <c r="AP2501" s="21">
        <f>ROUNDDOWN((T2501+U2501)*0.2/Z2501+2000,0)</f>
        <v/>
      </c>
      <c r="AQ2501" s="21">
        <f>AL2501-AK2501</f>
        <v/>
      </c>
      <c r="AR2501" s="21">
        <f>AM2501-AK2501</f>
        <v/>
      </c>
      <c r="AS2501" s="21">
        <f>AM2501-AL2501</f>
        <v/>
      </c>
      <c r="AT2501" s="21">
        <f>AK2501+C2501-AJ2501</f>
        <v/>
      </c>
      <c r="AU2501" s="21">
        <f>AL2501+C2501-AM2501</f>
        <v/>
      </c>
      <c r="AV2501" s="21">
        <f>AN2501+C2501-AM2501</f>
        <v/>
      </c>
    </row>
    <row r="2502">
      <c r="A2502" t="inlineStr">
        <is>
          <t>1万円刻み</t>
        </is>
      </c>
      <c r="B2502" s="21">
        <f>'5_1万円刻み'!$A$739</f>
        <v/>
      </c>
      <c r="C2502" s="21">
        <f>AO2502</f>
        <v/>
      </c>
      <c r="D2502" s="21" t="n">
        <v>0</v>
      </c>
      <c r="E2502" s="21">
        <f>ROUND(MIN(B2502/12,650000)*12*0.0915+MIN(B2502/12,1390000)*12*(0.0504+0)+B2502*0.005,0)</f>
        <v/>
      </c>
      <c r="F2502" s="21">
        <f>IF(B2502&lt;741000,0,IF(B2502&lt;2191000,B2502-740000,IF(B2502&lt;2193000,1451000,IF(B2502&lt;2196000,1453000,IF(B2502&lt;2200000,1456000,IF(B2502&lt;3600000,ROUND(ROUNDDOWN(B2502/4,-3)*2.8,0)-80000,IF(B2502&lt;6600000,ROUND(ROUNDDOWN(B2502/4,-3)*3.2,0)-440000,IF(B2502&lt;8500000,ROUNDDOWN(B2502*0.9,0)-1100000,B2502-1950000))))))))</f>
        <v/>
      </c>
      <c r="G2502" s="21">
        <f>IF(F2502&gt;23500000,NA(),IF(F2502&lt;=4890000,1040000,IF(F2502&lt;=6550000,670000,620000)))</f>
        <v/>
      </c>
      <c r="H2502" s="21">
        <f>IF(D2502&lt;=0,0,MAX(0,MIN(2000000,D2502-MIN(100000,ROUNDDOWN(F2502*0.05,0)))))</f>
        <v/>
      </c>
      <c r="I2502" s="21">
        <f>IF(C2502&lt;=2000,0,MIN(C2502,ROUNDDOWN(F2502*0.4,0))-2000)</f>
        <v/>
      </c>
      <c r="J2502" s="21">
        <f>MAX(0,ROUNDDOWN(F2502-E2502-G2502,-3))</f>
        <v/>
      </c>
      <c r="K2502" s="21">
        <f>MAX(0,ROUNDDOWN(F2502-E2502-G2502-H2502-I2502,-3))</f>
        <v/>
      </c>
      <c r="L2502" s="21">
        <f>MAX(0,ROUNDDOWN(F2502-E2502-G2502-H2502,-3))</f>
        <v/>
      </c>
      <c r="M2502" s="21">
        <f>IF(J2502&lt;=0,0,ROUNDDOWN((J2502*LOOKUP(J2502,{0,1950001,3300001,6950001,9000001,18000001,40000001},{0.05,0.1,0.2,0.23,0.33,0.4,0.45})-LOOKUP(J2502,{0,1950001,3300001,6950001,9000001,18000001,40000001},{0,97500,427500,636000,1536000,2796000,4796000}))*1.021,-2))</f>
        <v/>
      </c>
      <c r="N2502" s="21">
        <f>IF(K2502&lt;=0,0,ROUNDDOWN((K2502*LOOKUP(K2502,{0,1950001,3300001,6950001,9000001,18000001,40000001},{0.05,0.1,0.2,0.23,0.33,0.4,0.45})-LOOKUP(K2502,{0,1950001,3300001,6950001,9000001,18000001,40000001},{0,97500,427500,636000,1536000,2796000,4796000}))*1.021,-2))</f>
        <v/>
      </c>
      <c r="O2502" s="21">
        <f>IF(L2502&lt;=0,0,ROUNDDOWN((L2502*LOOKUP(L2502,{0,1950001,3300001,6950001,9000001,18000001,40000001},{0.05,0.1,0.2,0.23,0.33,0.4,0.45})-LOOKUP(L2502,{0,1950001,3300001,6950001,9000001,18000001,40000001},{0,97500,427500,636000,1536000,2796000,4796000}))*1.021,-2))</f>
        <v/>
      </c>
      <c r="P2502" s="21">
        <f>MAX(0,ROUNDDOWN(F2502-E2502-430000,-3))</f>
        <v/>
      </c>
      <c r="Q2502" s="21">
        <f>MAX(0,ROUNDDOWN(F2502-E2502-430000-H2502,-3))</f>
        <v/>
      </c>
      <c r="R2502" s="21">
        <f>IF(F2502&lt;=450000,0,MAX(0,P2502*0.06-MIN(50000,P2502)*0.03))</f>
        <v/>
      </c>
      <c r="S2502" s="21">
        <f>IF(F2502&lt;=450000,0,MAX(0,P2502*0.04-MIN(50000,P2502)*0.02))</f>
        <v/>
      </c>
      <c r="T2502" s="21">
        <f>IF(F2502&lt;=450000,0,MAX(0,Q2502*0.06-MIN(50000,Q2502)*0.03))</f>
        <v/>
      </c>
      <c r="U2502" s="21">
        <f>IF(F2502&lt;=450000,0,MAX(0,Q2502*0.04-MIN(50000,Q2502)*0.02))</f>
        <v/>
      </c>
      <c r="V2502" s="21">
        <f>50000+MAX(0,G2502-480000)</f>
        <v/>
      </c>
      <c r="W2502" s="21">
        <f>P2502-V2502</f>
        <v/>
      </c>
      <c r="X2502" s="21">
        <f>Q2502-V2502</f>
        <v/>
      </c>
      <c r="Y2502" s="22">
        <f>IF(W2502&lt;0,0.9,LOOKUP(W2502,{0,1950001,3300001,6950001,9000001,18000001,40000001},{0.84895,0.7979,0.6958,0.66517,0.56307,0.4916,0.44055}))</f>
        <v/>
      </c>
      <c r="Z2502" s="22">
        <f>IF(X2502&lt;0,0.9,LOOKUP(X2502,{0,1950001,3300001,6950001,9000001,18000001,40000001},{0.84895,0.7979,0.6958,0.66517,0.56307,0.4916,0.44055}))</f>
        <v/>
      </c>
      <c r="AA2502" s="22">
        <f>IF(W2502&lt;0,0,CHOOSE(MATCH(W2502,{0,1950001,3300001,6950001,9000001},1),5.105/84.895,10.21/79.79,20.42/69.58,23.483/66.517,33.693/56.307))</f>
        <v/>
      </c>
      <c r="AB2502" s="21">
        <f>IF(C2502&lt;=2000,0,(MIN(C2502,ROUNDDOWN(F2502*0.3,0))-2000)*0.1)</f>
        <v/>
      </c>
      <c r="AC2502" s="21">
        <f>IF(C2502&lt;=2000,0,MIN((C2502-2000)*Y2502,(R2502+S2502)*0.2))</f>
        <v/>
      </c>
      <c r="AD2502" s="21">
        <f>IF(C2502&lt;=2000,0,MIN((C2502-2000)*Z2502,(T2502+U2502)*0.2))</f>
        <v/>
      </c>
      <c r="AE2502" s="21">
        <f>AC2502*AA2502</f>
        <v/>
      </c>
      <c r="AF2502" s="21">
        <f>ROUNDDOWN(R2502,-2)+ROUNDDOWN(S2502,-2)</f>
        <v/>
      </c>
      <c r="AG2502" s="21">
        <f>ROUNDDOWN(MAX(0,R2502-(AB2502+AC2502+AE2502)*0.6),-2)+ROUNDDOWN(MAX(0,S2502-(AB2502+AC2502+AE2502)*0.4),-2)</f>
        <v/>
      </c>
      <c r="AH2502" s="21">
        <f>ROUNDDOWN(MAX(0,T2502-(AB2502+AD2502)*0.6),-2)+ROUNDDOWN(MAX(0,U2502-(AB2502+AD2502)*0.4),-2)</f>
        <v/>
      </c>
      <c r="AI2502" s="21">
        <f>ROUNDDOWN(T2502,-2)+ROUNDDOWN(U2502,-2)</f>
        <v/>
      </c>
      <c r="AJ2502" s="21">
        <f>M2502+AF2502</f>
        <v/>
      </c>
      <c r="AK2502" s="21">
        <f>M2502+AG2502</f>
        <v/>
      </c>
      <c r="AL2502" s="21">
        <f>N2502+AH2502</f>
        <v/>
      </c>
      <c r="AM2502" s="21">
        <f>O2502+AI2502</f>
        <v/>
      </c>
      <c r="AN2502" s="21">
        <f>N2502+AI2502</f>
        <v/>
      </c>
      <c r="AO2502" s="21">
        <f>ROUNDDOWN((R2502+S2502)*0.2/Y2502+2000,0)</f>
        <v/>
      </c>
      <c r="AP2502" s="21">
        <f>ROUNDDOWN((T2502+U2502)*0.2/Z2502+2000,0)</f>
        <v/>
      </c>
      <c r="AQ2502" s="21">
        <f>AL2502-AK2502</f>
        <v/>
      </c>
      <c r="AR2502" s="21">
        <f>AM2502-AK2502</f>
        <v/>
      </c>
      <c r="AS2502" s="21">
        <f>AM2502-AL2502</f>
        <v/>
      </c>
      <c r="AT2502" s="21">
        <f>AK2502+C2502-AJ2502</f>
        <v/>
      </c>
      <c r="AU2502" s="21">
        <f>AL2502+C2502-AM2502</f>
        <v/>
      </c>
      <c r="AV2502" s="21">
        <f>AN2502+C2502-AM2502</f>
        <v/>
      </c>
    </row>
    <row r="2503">
      <c r="A2503" t="inlineStr">
        <is>
          <t>1万円刻み</t>
        </is>
      </c>
      <c r="B2503" s="21">
        <f>'5_1万円刻み'!$A$740</f>
        <v/>
      </c>
      <c r="C2503" s="21">
        <f>AO2503</f>
        <v/>
      </c>
      <c r="D2503" s="21" t="n">
        <v>0</v>
      </c>
      <c r="E2503" s="21">
        <f>ROUND(MIN(B2503/12,650000)*12*0.0915+MIN(B2503/12,1390000)*12*(0.0504+0)+B2503*0.005,0)</f>
        <v/>
      </c>
      <c r="F2503" s="21">
        <f>IF(B2503&lt;741000,0,IF(B2503&lt;2191000,B2503-740000,IF(B2503&lt;2193000,1451000,IF(B2503&lt;2196000,1453000,IF(B2503&lt;2200000,1456000,IF(B2503&lt;3600000,ROUND(ROUNDDOWN(B2503/4,-3)*2.8,0)-80000,IF(B2503&lt;6600000,ROUND(ROUNDDOWN(B2503/4,-3)*3.2,0)-440000,IF(B2503&lt;8500000,ROUNDDOWN(B2503*0.9,0)-1100000,B2503-1950000))))))))</f>
        <v/>
      </c>
      <c r="G2503" s="21">
        <f>IF(F2503&gt;23500000,NA(),IF(F2503&lt;=4890000,1040000,IF(F2503&lt;=6550000,670000,620000)))</f>
        <v/>
      </c>
      <c r="H2503" s="21">
        <f>IF(D2503&lt;=0,0,MAX(0,MIN(2000000,D2503-MIN(100000,ROUNDDOWN(F2503*0.05,0)))))</f>
        <v/>
      </c>
      <c r="I2503" s="21">
        <f>IF(C2503&lt;=2000,0,MIN(C2503,ROUNDDOWN(F2503*0.4,0))-2000)</f>
        <v/>
      </c>
      <c r="J2503" s="21">
        <f>MAX(0,ROUNDDOWN(F2503-E2503-G2503,-3))</f>
        <v/>
      </c>
      <c r="K2503" s="21">
        <f>MAX(0,ROUNDDOWN(F2503-E2503-G2503-H2503-I2503,-3))</f>
        <v/>
      </c>
      <c r="L2503" s="21">
        <f>MAX(0,ROUNDDOWN(F2503-E2503-G2503-H2503,-3))</f>
        <v/>
      </c>
      <c r="M2503" s="21">
        <f>IF(J2503&lt;=0,0,ROUNDDOWN((J2503*LOOKUP(J2503,{0,1950001,3300001,6950001,9000001,18000001,40000001},{0.05,0.1,0.2,0.23,0.33,0.4,0.45})-LOOKUP(J2503,{0,1950001,3300001,6950001,9000001,18000001,40000001},{0,97500,427500,636000,1536000,2796000,4796000}))*1.021,-2))</f>
        <v/>
      </c>
      <c r="N2503" s="21">
        <f>IF(K2503&lt;=0,0,ROUNDDOWN((K2503*LOOKUP(K2503,{0,1950001,3300001,6950001,9000001,18000001,40000001},{0.05,0.1,0.2,0.23,0.33,0.4,0.45})-LOOKUP(K2503,{0,1950001,3300001,6950001,9000001,18000001,40000001},{0,97500,427500,636000,1536000,2796000,4796000}))*1.021,-2))</f>
        <v/>
      </c>
      <c r="O2503" s="21">
        <f>IF(L2503&lt;=0,0,ROUNDDOWN((L2503*LOOKUP(L2503,{0,1950001,3300001,6950001,9000001,18000001,40000001},{0.05,0.1,0.2,0.23,0.33,0.4,0.45})-LOOKUP(L2503,{0,1950001,3300001,6950001,9000001,18000001,40000001},{0,97500,427500,636000,1536000,2796000,4796000}))*1.021,-2))</f>
        <v/>
      </c>
      <c r="P2503" s="21">
        <f>MAX(0,ROUNDDOWN(F2503-E2503-430000,-3))</f>
        <v/>
      </c>
      <c r="Q2503" s="21">
        <f>MAX(0,ROUNDDOWN(F2503-E2503-430000-H2503,-3))</f>
        <v/>
      </c>
      <c r="R2503" s="21">
        <f>IF(F2503&lt;=450000,0,MAX(0,P2503*0.06-MIN(50000,P2503)*0.03))</f>
        <v/>
      </c>
      <c r="S2503" s="21">
        <f>IF(F2503&lt;=450000,0,MAX(0,P2503*0.04-MIN(50000,P2503)*0.02))</f>
        <v/>
      </c>
      <c r="T2503" s="21">
        <f>IF(F2503&lt;=450000,0,MAX(0,Q2503*0.06-MIN(50000,Q2503)*0.03))</f>
        <v/>
      </c>
      <c r="U2503" s="21">
        <f>IF(F2503&lt;=450000,0,MAX(0,Q2503*0.04-MIN(50000,Q2503)*0.02))</f>
        <v/>
      </c>
      <c r="V2503" s="21">
        <f>50000+MAX(0,G2503-480000)</f>
        <v/>
      </c>
      <c r="W2503" s="21">
        <f>P2503-V2503</f>
        <v/>
      </c>
      <c r="X2503" s="21">
        <f>Q2503-V2503</f>
        <v/>
      </c>
      <c r="Y2503" s="22">
        <f>IF(W2503&lt;0,0.9,LOOKUP(W2503,{0,1950001,3300001,6950001,9000001,18000001,40000001},{0.84895,0.7979,0.6958,0.66517,0.56307,0.4916,0.44055}))</f>
        <v/>
      </c>
      <c r="Z2503" s="22">
        <f>IF(X2503&lt;0,0.9,LOOKUP(X2503,{0,1950001,3300001,6950001,9000001,18000001,40000001},{0.84895,0.7979,0.6958,0.66517,0.56307,0.4916,0.44055}))</f>
        <v/>
      </c>
      <c r="AA2503" s="22">
        <f>IF(W2503&lt;0,0,CHOOSE(MATCH(W2503,{0,1950001,3300001,6950001,9000001},1),5.105/84.895,10.21/79.79,20.42/69.58,23.483/66.517,33.693/56.307))</f>
        <v/>
      </c>
      <c r="AB2503" s="21">
        <f>IF(C2503&lt;=2000,0,(MIN(C2503,ROUNDDOWN(F2503*0.3,0))-2000)*0.1)</f>
        <v/>
      </c>
      <c r="AC2503" s="21">
        <f>IF(C2503&lt;=2000,0,MIN((C2503-2000)*Y2503,(R2503+S2503)*0.2))</f>
        <v/>
      </c>
      <c r="AD2503" s="21">
        <f>IF(C2503&lt;=2000,0,MIN((C2503-2000)*Z2503,(T2503+U2503)*0.2))</f>
        <v/>
      </c>
      <c r="AE2503" s="21">
        <f>AC2503*AA2503</f>
        <v/>
      </c>
      <c r="AF2503" s="21">
        <f>ROUNDDOWN(R2503,-2)+ROUNDDOWN(S2503,-2)</f>
        <v/>
      </c>
      <c r="AG2503" s="21">
        <f>ROUNDDOWN(MAX(0,R2503-(AB2503+AC2503+AE2503)*0.6),-2)+ROUNDDOWN(MAX(0,S2503-(AB2503+AC2503+AE2503)*0.4),-2)</f>
        <v/>
      </c>
      <c r="AH2503" s="21">
        <f>ROUNDDOWN(MAX(0,T2503-(AB2503+AD2503)*0.6),-2)+ROUNDDOWN(MAX(0,U2503-(AB2503+AD2503)*0.4),-2)</f>
        <v/>
      </c>
      <c r="AI2503" s="21">
        <f>ROUNDDOWN(T2503,-2)+ROUNDDOWN(U2503,-2)</f>
        <v/>
      </c>
      <c r="AJ2503" s="21">
        <f>M2503+AF2503</f>
        <v/>
      </c>
      <c r="AK2503" s="21">
        <f>M2503+AG2503</f>
        <v/>
      </c>
      <c r="AL2503" s="21">
        <f>N2503+AH2503</f>
        <v/>
      </c>
      <c r="AM2503" s="21">
        <f>O2503+AI2503</f>
        <v/>
      </c>
      <c r="AN2503" s="21">
        <f>N2503+AI2503</f>
        <v/>
      </c>
      <c r="AO2503" s="21">
        <f>ROUNDDOWN((R2503+S2503)*0.2/Y2503+2000,0)</f>
        <v/>
      </c>
      <c r="AP2503" s="21">
        <f>ROUNDDOWN((T2503+U2503)*0.2/Z2503+2000,0)</f>
        <v/>
      </c>
      <c r="AQ2503" s="21">
        <f>AL2503-AK2503</f>
        <v/>
      </c>
      <c r="AR2503" s="21">
        <f>AM2503-AK2503</f>
        <v/>
      </c>
      <c r="AS2503" s="21">
        <f>AM2503-AL2503</f>
        <v/>
      </c>
      <c r="AT2503" s="21">
        <f>AK2503+C2503-AJ2503</f>
        <v/>
      </c>
      <c r="AU2503" s="21">
        <f>AL2503+C2503-AM2503</f>
        <v/>
      </c>
      <c r="AV2503" s="21">
        <f>AN2503+C2503-AM2503</f>
        <v/>
      </c>
    </row>
    <row r="2504">
      <c r="A2504" t="inlineStr">
        <is>
          <t>1万円刻み</t>
        </is>
      </c>
      <c r="B2504" s="21">
        <f>'5_1万円刻み'!$A$741</f>
        <v/>
      </c>
      <c r="C2504" s="21">
        <f>AO2504</f>
        <v/>
      </c>
      <c r="D2504" s="21" t="n">
        <v>0</v>
      </c>
      <c r="E2504" s="21">
        <f>ROUND(MIN(B2504/12,650000)*12*0.0915+MIN(B2504/12,1390000)*12*(0.0504+0)+B2504*0.005,0)</f>
        <v/>
      </c>
      <c r="F2504" s="21">
        <f>IF(B2504&lt;741000,0,IF(B2504&lt;2191000,B2504-740000,IF(B2504&lt;2193000,1451000,IF(B2504&lt;2196000,1453000,IF(B2504&lt;2200000,1456000,IF(B2504&lt;3600000,ROUND(ROUNDDOWN(B2504/4,-3)*2.8,0)-80000,IF(B2504&lt;6600000,ROUND(ROUNDDOWN(B2504/4,-3)*3.2,0)-440000,IF(B2504&lt;8500000,ROUNDDOWN(B2504*0.9,0)-1100000,B2504-1950000))))))))</f>
        <v/>
      </c>
      <c r="G2504" s="21">
        <f>IF(F2504&gt;23500000,NA(),IF(F2504&lt;=4890000,1040000,IF(F2504&lt;=6550000,670000,620000)))</f>
        <v/>
      </c>
      <c r="H2504" s="21">
        <f>IF(D2504&lt;=0,0,MAX(0,MIN(2000000,D2504-MIN(100000,ROUNDDOWN(F2504*0.05,0)))))</f>
        <v/>
      </c>
      <c r="I2504" s="21">
        <f>IF(C2504&lt;=2000,0,MIN(C2504,ROUNDDOWN(F2504*0.4,0))-2000)</f>
        <v/>
      </c>
      <c r="J2504" s="21">
        <f>MAX(0,ROUNDDOWN(F2504-E2504-G2504,-3))</f>
        <v/>
      </c>
      <c r="K2504" s="21">
        <f>MAX(0,ROUNDDOWN(F2504-E2504-G2504-H2504-I2504,-3))</f>
        <v/>
      </c>
      <c r="L2504" s="21">
        <f>MAX(0,ROUNDDOWN(F2504-E2504-G2504-H2504,-3))</f>
        <v/>
      </c>
      <c r="M2504" s="21">
        <f>IF(J2504&lt;=0,0,ROUNDDOWN((J2504*LOOKUP(J2504,{0,1950001,3300001,6950001,9000001,18000001,40000001},{0.05,0.1,0.2,0.23,0.33,0.4,0.45})-LOOKUP(J2504,{0,1950001,3300001,6950001,9000001,18000001,40000001},{0,97500,427500,636000,1536000,2796000,4796000}))*1.021,-2))</f>
        <v/>
      </c>
      <c r="N2504" s="21">
        <f>IF(K2504&lt;=0,0,ROUNDDOWN((K2504*LOOKUP(K2504,{0,1950001,3300001,6950001,9000001,18000001,40000001},{0.05,0.1,0.2,0.23,0.33,0.4,0.45})-LOOKUP(K2504,{0,1950001,3300001,6950001,9000001,18000001,40000001},{0,97500,427500,636000,1536000,2796000,4796000}))*1.021,-2))</f>
        <v/>
      </c>
      <c r="O2504" s="21">
        <f>IF(L2504&lt;=0,0,ROUNDDOWN((L2504*LOOKUP(L2504,{0,1950001,3300001,6950001,9000001,18000001,40000001},{0.05,0.1,0.2,0.23,0.33,0.4,0.45})-LOOKUP(L2504,{0,1950001,3300001,6950001,9000001,18000001,40000001},{0,97500,427500,636000,1536000,2796000,4796000}))*1.021,-2))</f>
        <v/>
      </c>
      <c r="P2504" s="21">
        <f>MAX(0,ROUNDDOWN(F2504-E2504-430000,-3))</f>
        <v/>
      </c>
      <c r="Q2504" s="21">
        <f>MAX(0,ROUNDDOWN(F2504-E2504-430000-H2504,-3))</f>
        <v/>
      </c>
      <c r="R2504" s="21">
        <f>IF(F2504&lt;=450000,0,MAX(0,P2504*0.06-MIN(50000,P2504)*0.03))</f>
        <v/>
      </c>
      <c r="S2504" s="21">
        <f>IF(F2504&lt;=450000,0,MAX(0,P2504*0.04-MIN(50000,P2504)*0.02))</f>
        <v/>
      </c>
      <c r="T2504" s="21">
        <f>IF(F2504&lt;=450000,0,MAX(0,Q2504*0.06-MIN(50000,Q2504)*0.03))</f>
        <v/>
      </c>
      <c r="U2504" s="21">
        <f>IF(F2504&lt;=450000,0,MAX(0,Q2504*0.04-MIN(50000,Q2504)*0.02))</f>
        <v/>
      </c>
      <c r="V2504" s="21">
        <f>50000+MAX(0,G2504-480000)</f>
        <v/>
      </c>
      <c r="W2504" s="21">
        <f>P2504-V2504</f>
        <v/>
      </c>
      <c r="X2504" s="21">
        <f>Q2504-V2504</f>
        <v/>
      </c>
      <c r="Y2504" s="22">
        <f>IF(W2504&lt;0,0.9,LOOKUP(W2504,{0,1950001,3300001,6950001,9000001,18000001,40000001},{0.84895,0.7979,0.6958,0.66517,0.56307,0.4916,0.44055}))</f>
        <v/>
      </c>
      <c r="Z2504" s="22">
        <f>IF(X2504&lt;0,0.9,LOOKUP(X2504,{0,1950001,3300001,6950001,9000001,18000001,40000001},{0.84895,0.7979,0.6958,0.66517,0.56307,0.4916,0.44055}))</f>
        <v/>
      </c>
      <c r="AA2504" s="22">
        <f>IF(W2504&lt;0,0,CHOOSE(MATCH(W2504,{0,1950001,3300001,6950001,9000001},1),5.105/84.895,10.21/79.79,20.42/69.58,23.483/66.517,33.693/56.307))</f>
        <v/>
      </c>
      <c r="AB2504" s="21">
        <f>IF(C2504&lt;=2000,0,(MIN(C2504,ROUNDDOWN(F2504*0.3,0))-2000)*0.1)</f>
        <v/>
      </c>
      <c r="AC2504" s="21">
        <f>IF(C2504&lt;=2000,0,MIN((C2504-2000)*Y2504,(R2504+S2504)*0.2))</f>
        <v/>
      </c>
      <c r="AD2504" s="21">
        <f>IF(C2504&lt;=2000,0,MIN((C2504-2000)*Z2504,(T2504+U2504)*0.2))</f>
        <v/>
      </c>
      <c r="AE2504" s="21">
        <f>AC2504*AA2504</f>
        <v/>
      </c>
      <c r="AF2504" s="21">
        <f>ROUNDDOWN(R2504,-2)+ROUNDDOWN(S2504,-2)</f>
        <v/>
      </c>
      <c r="AG2504" s="21">
        <f>ROUNDDOWN(MAX(0,R2504-(AB2504+AC2504+AE2504)*0.6),-2)+ROUNDDOWN(MAX(0,S2504-(AB2504+AC2504+AE2504)*0.4),-2)</f>
        <v/>
      </c>
      <c r="AH2504" s="21">
        <f>ROUNDDOWN(MAX(0,T2504-(AB2504+AD2504)*0.6),-2)+ROUNDDOWN(MAX(0,U2504-(AB2504+AD2504)*0.4),-2)</f>
        <v/>
      </c>
      <c r="AI2504" s="21">
        <f>ROUNDDOWN(T2504,-2)+ROUNDDOWN(U2504,-2)</f>
        <v/>
      </c>
      <c r="AJ2504" s="21">
        <f>M2504+AF2504</f>
        <v/>
      </c>
      <c r="AK2504" s="21">
        <f>M2504+AG2504</f>
        <v/>
      </c>
      <c r="AL2504" s="21">
        <f>N2504+AH2504</f>
        <v/>
      </c>
      <c r="AM2504" s="21">
        <f>O2504+AI2504</f>
        <v/>
      </c>
      <c r="AN2504" s="21">
        <f>N2504+AI2504</f>
        <v/>
      </c>
      <c r="AO2504" s="21">
        <f>ROUNDDOWN((R2504+S2504)*0.2/Y2504+2000,0)</f>
        <v/>
      </c>
      <c r="AP2504" s="21">
        <f>ROUNDDOWN((T2504+U2504)*0.2/Z2504+2000,0)</f>
        <v/>
      </c>
      <c r="AQ2504" s="21">
        <f>AL2504-AK2504</f>
        <v/>
      </c>
      <c r="AR2504" s="21">
        <f>AM2504-AK2504</f>
        <v/>
      </c>
      <c r="AS2504" s="21">
        <f>AM2504-AL2504</f>
        <v/>
      </c>
      <c r="AT2504" s="21">
        <f>AK2504+C2504-AJ2504</f>
        <v/>
      </c>
      <c r="AU2504" s="21">
        <f>AL2504+C2504-AM2504</f>
        <v/>
      </c>
      <c r="AV2504" s="21">
        <f>AN2504+C2504-AM2504</f>
        <v/>
      </c>
    </row>
    <row r="2505">
      <c r="A2505" t="inlineStr">
        <is>
          <t>1万円刻み</t>
        </is>
      </c>
      <c r="B2505" s="21">
        <f>'5_1万円刻み'!$A$742</f>
        <v/>
      </c>
      <c r="C2505" s="21">
        <f>AO2505</f>
        <v/>
      </c>
      <c r="D2505" s="21" t="n">
        <v>0</v>
      </c>
      <c r="E2505" s="21">
        <f>ROUND(MIN(B2505/12,650000)*12*0.0915+MIN(B2505/12,1390000)*12*(0.0504+0)+B2505*0.005,0)</f>
        <v/>
      </c>
      <c r="F2505" s="21">
        <f>IF(B2505&lt;741000,0,IF(B2505&lt;2191000,B2505-740000,IF(B2505&lt;2193000,1451000,IF(B2505&lt;2196000,1453000,IF(B2505&lt;2200000,1456000,IF(B2505&lt;3600000,ROUND(ROUNDDOWN(B2505/4,-3)*2.8,0)-80000,IF(B2505&lt;6600000,ROUND(ROUNDDOWN(B2505/4,-3)*3.2,0)-440000,IF(B2505&lt;8500000,ROUNDDOWN(B2505*0.9,0)-1100000,B2505-1950000))))))))</f>
        <v/>
      </c>
      <c r="G2505" s="21">
        <f>IF(F2505&gt;23500000,NA(),IF(F2505&lt;=4890000,1040000,IF(F2505&lt;=6550000,670000,620000)))</f>
        <v/>
      </c>
      <c r="H2505" s="21">
        <f>IF(D2505&lt;=0,0,MAX(0,MIN(2000000,D2505-MIN(100000,ROUNDDOWN(F2505*0.05,0)))))</f>
        <v/>
      </c>
      <c r="I2505" s="21">
        <f>IF(C2505&lt;=2000,0,MIN(C2505,ROUNDDOWN(F2505*0.4,0))-2000)</f>
        <v/>
      </c>
      <c r="J2505" s="21">
        <f>MAX(0,ROUNDDOWN(F2505-E2505-G2505,-3))</f>
        <v/>
      </c>
      <c r="K2505" s="21">
        <f>MAX(0,ROUNDDOWN(F2505-E2505-G2505-H2505-I2505,-3))</f>
        <v/>
      </c>
      <c r="L2505" s="21">
        <f>MAX(0,ROUNDDOWN(F2505-E2505-G2505-H2505,-3))</f>
        <v/>
      </c>
      <c r="M2505" s="21">
        <f>IF(J2505&lt;=0,0,ROUNDDOWN((J2505*LOOKUP(J2505,{0,1950001,3300001,6950001,9000001,18000001,40000001},{0.05,0.1,0.2,0.23,0.33,0.4,0.45})-LOOKUP(J2505,{0,1950001,3300001,6950001,9000001,18000001,40000001},{0,97500,427500,636000,1536000,2796000,4796000}))*1.021,-2))</f>
        <v/>
      </c>
      <c r="N2505" s="21">
        <f>IF(K2505&lt;=0,0,ROUNDDOWN((K2505*LOOKUP(K2505,{0,1950001,3300001,6950001,9000001,18000001,40000001},{0.05,0.1,0.2,0.23,0.33,0.4,0.45})-LOOKUP(K2505,{0,1950001,3300001,6950001,9000001,18000001,40000001},{0,97500,427500,636000,1536000,2796000,4796000}))*1.021,-2))</f>
        <v/>
      </c>
      <c r="O2505" s="21">
        <f>IF(L2505&lt;=0,0,ROUNDDOWN((L2505*LOOKUP(L2505,{0,1950001,3300001,6950001,9000001,18000001,40000001},{0.05,0.1,0.2,0.23,0.33,0.4,0.45})-LOOKUP(L2505,{0,1950001,3300001,6950001,9000001,18000001,40000001},{0,97500,427500,636000,1536000,2796000,4796000}))*1.021,-2))</f>
        <v/>
      </c>
      <c r="P2505" s="21">
        <f>MAX(0,ROUNDDOWN(F2505-E2505-430000,-3))</f>
        <v/>
      </c>
      <c r="Q2505" s="21">
        <f>MAX(0,ROUNDDOWN(F2505-E2505-430000-H2505,-3))</f>
        <v/>
      </c>
      <c r="R2505" s="21">
        <f>IF(F2505&lt;=450000,0,MAX(0,P2505*0.06-MIN(50000,P2505)*0.03))</f>
        <v/>
      </c>
      <c r="S2505" s="21">
        <f>IF(F2505&lt;=450000,0,MAX(0,P2505*0.04-MIN(50000,P2505)*0.02))</f>
        <v/>
      </c>
      <c r="T2505" s="21">
        <f>IF(F2505&lt;=450000,0,MAX(0,Q2505*0.06-MIN(50000,Q2505)*0.03))</f>
        <v/>
      </c>
      <c r="U2505" s="21">
        <f>IF(F2505&lt;=450000,0,MAX(0,Q2505*0.04-MIN(50000,Q2505)*0.02))</f>
        <v/>
      </c>
      <c r="V2505" s="21">
        <f>50000+MAX(0,G2505-480000)</f>
        <v/>
      </c>
      <c r="W2505" s="21">
        <f>P2505-V2505</f>
        <v/>
      </c>
      <c r="X2505" s="21">
        <f>Q2505-V2505</f>
        <v/>
      </c>
      <c r="Y2505" s="22">
        <f>IF(W2505&lt;0,0.9,LOOKUP(W2505,{0,1950001,3300001,6950001,9000001,18000001,40000001},{0.84895,0.7979,0.6958,0.66517,0.56307,0.4916,0.44055}))</f>
        <v/>
      </c>
      <c r="Z2505" s="22">
        <f>IF(X2505&lt;0,0.9,LOOKUP(X2505,{0,1950001,3300001,6950001,9000001,18000001,40000001},{0.84895,0.7979,0.6958,0.66517,0.56307,0.4916,0.44055}))</f>
        <v/>
      </c>
      <c r="AA2505" s="22">
        <f>IF(W2505&lt;0,0,CHOOSE(MATCH(W2505,{0,1950001,3300001,6950001,9000001},1),5.105/84.895,10.21/79.79,20.42/69.58,23.483/66.517,33.693/56.307))</f>
        <v/>
      </c>
      <c r="AB2505" s="21">
        <f>IF(C2505&lt;=2000,0,(MIN(C2505,ROUNDDOWN(F2505*0.3,0))-2000)*0.1)</f>
        <v/>
      </c>
      <c r="AC2505" s="21">
        <f>IF(C2505&lt;=2000,0,MIN((C2505-2000)*Y2505,(R2505+S2505)*0.2))</f>
        <v/>
      </c>
      <c r="AD2505" s="21">
        <f>IF(C2505&lt;=2000,0,MIN((C2505-2000)*Z2505,(T2505+U2505)*0.2))</f>
        <v/>
      </c>
      <c r="AE2505" s="21">
        <f>AC2505*AA2505</f>
        <v/>
      </c>
      <c r="AF2505" s="21">
        <f>ROUNDDOWN(R2505,-2)+ROUNDDOWN(S2505,-2)</f>
        <v/>
      </c>
      <c r="AG2505" s="21">
        <f>ROUNDDOWN(MAX(0,R2505-(AB2505+AC2505+AE2505)*0.6),-2)+ROUNDDOWN(MAX(0,S2505-(AB2505+AC2505+AE2505)*0.4),-2)</f>
        <v/>
      </c>
      <c r="AH2505" s="21">
        <f>ROUNDDOWN(MAX(0,T2505-(AB2505+AD2505)*0.6),-2)+ROUNDDOWN(MAX(0,U2505-(AB2505+AD2505)*0.4),-2)</f>
        <v/>
      </c>
      <c r="AI2505" s="21">
        <f>ROUNDDOWN(T2505,-2)+ROUNDDOWN(U2505,-2)</f>
        <v/>
      </c>
      <c r="AJ2505" s="21">
        <f>M2505+AF2505</f>
        <v/>
      </c>
      <c r="AK2505" s="21">
        <f>M2505+AG2505</f>
        <v/>
      </c>
      <c r="AL2505" s="21">
        <f>N2505+AH2505</f>
        <v/>
      </c>
      <c r="AM2505" s="21">
        <f>O2505+AI2505</f>
        <v/>
      </c>
      <c r="AN2505" s="21">
        <f>N2505+AI2505</f>
        <v/>
      </c>
      <c r="AO2505" s="21">
        <f>ROUNDDOWN((R2505+S2505)*0.2/Y2505+2000,0)</f>
        <v/>
      </c>
      <c r="AP2505" s="21">
        <f>ROUNDDOWN((T2505+U2505)*0.2/Z2505+2000,0)</f>
        <v/>
      </c>
      <c r="AQ2505" s="21">
        <f>AL2505-AK2505</f>
        <v/>
      </c>
      <c r="AR2505" s="21">
        <f>AM2505-AK2505</f>
        <v/>
      </c>
      <c r="AS2505" s="21">
        <f>AM2505-AL2505</f>
        <v/>
      </c>
      <c r="AT2505" s="21">
        <f>AK2505+C2505-AJ2505</f>
        <v/>
      </c>
      <c r="AU2505" s="21">
        <f>AL2505+C2505-AM2505</f>
        <v/>
      </c>
      <c r="AV2505" s="21">
        <f>AN2505+C2505-AM2505</f>
        <v/>
      </c>
    </row>
    <row r="2506">
      <c r="A2506" t="inlineStr">
        <is>
          <t>1万円刻み</t>
        </is>
      </c>
      <c r="B2506" s="21">
        <f>'5_1万円刻み'!$A$743</f>
        <v/>
      </c>
      <c r="C2506" s="21">
        <f>AO2506</f>
        <v/>
      </c>
      <c r="D2506" s="21" t="n">
        <v>0</v>
      </c>
      <c r="E2506" s="21">
        <f>ROUND(MIN(B2506/12,650000)*12*0.0915+MIN(B2506/12,1390000)*12*(0.0504+0)+B2506*0.005,0)</f>
        <v/>
      </c>
      <c r="F2506" s="21">
        <f>IF(B2506&lt;741000,0,IF(B2506&lt;2191000,B2506-740000,IF(B2506&lt;2193000,1451000,IF(B2506&lt;2196000,1453000,IF(B2506&lt;2200000,1456000,IF(B2506&lt;3600000,ROUND(ROUNDDOWN(B2506/4,-3)*2.8,0)-80000,IF(B2506&lt;6600000,ROUND(ROUNDDOWN(B2506/4,-3)*3.2,0)-440000,IF(B2506&lt;8500000,ROUNDDOWN(B2506*0.9,0)-1100000,B2506-1950000))))))))</f>
        <v/>
      </c>
      <c r="G2506" s="21">
        <f>IF(F2506&gt;23500000,NA(),IF(F2506&lt;=4890000,1040000,IF(F2506&lt;=6550000,670000,620000)))</f>
        <v/>
      </c>
      <c r="H2506" s="21">
        <f>IF(D2506&lt;=0,0,MAX(0,MIN(2000000,D2506-MIN(100000,ROUNDDOWN(F2506*0.05,0)))))</f>
        <v/>
      </c>
      <c r="I2506" s="21">
        <f>IF(C2506&lt;=2000,0,MIN(C2506,ROUNDDOWN(F2506*0.4,0))-2000)</f>
        <v/>
      </c>
      <c r="J2506" s="21">
        <f>MAX(0,ROUNDDOWN(F2506-E2506-G2506,-3))</f>
        <v/>
      </c>
      <c r="K2506" s="21">
        <f>MAX(0,ROUNDDOWN(F2506-E2506-G2506-H2506-I2506,-3))</f>
        <v/>
      </c>
      <c r="L2506" s="21">
        <f>MAX(0,ROUNDDOWN(F2506-E2506-G2506-H2506,-3))</f>
        <v/>
      </c>
      <c r="M2506" s="21">
        <f>IF(J2506&lt;=0,0,ROUNDDOWN((J2506*LOOKUP(J2506,{0,1950001,3300001,6950001,9000001,18000001,40000001},{0.05,0.1,0.2,0.23,0.33,0.4,0.45})-LOOKUP(J2506,{0,1950001,3300001,6950001,9000001,18000001,40000001},{0,97500,427500,636000,1536000,2796000,4796000}))*1.021,-2))</f>
        <v/>
      </c>
      <c r="N2506" s="21">
        <f>IF(K2506&lt;=0,0,ROUNDDOWN((K2506*LOOKUP(K2506,{0,1950001,3300001,6950001,9000001,18000001,40000001},{0.05,0.1,0.2,0.23,0.33,0.4,0.45})-LOOKUP(K2506,{0,1950001,3300001,6950001,9000001,18000001,40000001},{0,97500,427500,636000,1536000,2796000,4796000}))*1.021,-2))</f>
        <v/>
      </c>
      <c r="O2506" s="21">
        <f>IF(L2506&lt;=0,0,ROUNDDOWN((L2506*LOOKUP(L2506,{0,1950001,3300001,6950001,9000001,18000001,40000001},{0.05,0.1,0.2,0.23,0.33,0.4,0.45})-LOOKUP(L2506,{0,1950001,3300001,6950001,9000001,18000001,40000001},{0,97500,427500,636000,1536000,2796000,4796000}))*1.021,-2))</f>
        <v/>
      </c>
      <c r="P2506" s="21">
        <f>MAX(0,ROUNDDOWN(F2506-E2506-430000,-3))</f>
        <v/>
      </c>
      <c r="Q2506" s="21">
        <f>MAX(0,ROUNDDOWN(F2506-E2506-430000-H2506,-3))</f>
        <v/>
      </c>
      <c r="R2506" s="21">
        <f>IF(F2506&lt;=450000,0,MAX(0,P2506*0.06-MIN(50000,P2506)*0.03))</f>
        <v/>
      </c>
      <c r="S2506" s="21">
        <f>IF(F2506&lt;=450000,0,MAX(0,P2506*0.04-MIN(50000,P2506)*0.02))</f>
        <v/>
      </c>
      <c r="T2506" s="21">
        <f>IF(F2506&lt;=450000,0,MAX(0,Q2506*0.06-MIN(50000,Q2506)*0.03))</f>
        <v/>
      </c>
      <c r="U2506" s="21">
        <f>IF(F2506&lt;=450000,0,MAX(0,Q2506*0.04-MIN(50000,Q2506)*0.02))</f>
        <v/>
      </c>
      <c r="V2506" s="21">
        <f>50000+MAX(0,G2506-480000)</f>
        <v/>
      </c>
      <c r="W2506" s="21">
        <f>P2506-V2506</f>
        <v/>
      </c>
      <c r="X2506" s="21">
        <f>Q2506-V2506</f>
        <v/>
      </c>
      <c r="Y2506" s="22">
        <f>IF(W2506&lt;0,0.9,LOOKUP(W2506,{0,1950001,3300001,6950001,9000001,18000001,40000001},{0.84895,0.7979,0.6958,0.66517,0.56307,0.4916,0.44055}))</f>
        <v/>
      </c>
      <c r="Z2506" s="22">
        <f>IF(X2506&lt;0,0.9,LOOKUP(X2506,{0,1950001,3300001,6950001,9000001,18000001,40000001},{0.84895,0.7979,0.6958,0.66517,0.56307,0.4916,0.44055}))</f>
        <v/>
      </c>
      <c r="AA2506" s="22">
        <f>IF(W2506&lt;0,0,CHOOSE(MATCH(W2506,{0,1950001,3300001,6950001,9000001},1),5.105/84.895,10.21/79.79,20.42/69.58,23.483/66.517,33.693/56.307))</f>
        <v/>
      </c>
      <c r="AB2506" s="21">
        <f>IF(C2506&lt;=2000,0,(MIN(C2506,ROUNDDOWN(F2506*0.3,0))-2000)*0.1)</f>
        <v/>
      </c>
      <c r="AC2506" s="21">
        <f>IF(C2506&lt;=2000,0,MIN((C2506-2000)*Y2506,(R2506+S2506)*0.2))</f>
        <v/>
      </c>
      <c r="AD2506" s="21">
        <f>IF(C2506&lt;=2000,0,MIN((C2506-2000)*Z2506,(T2506+U2506)*0.2))</f>
        <v/>
      </c>
      <c r="AE2506" s="21">
        <f>AC2506*AA2506</f>
        <v/>
      </c>
      <c r="AF2506" s="21">
        <f>ROUNDDOWN(R2506,-2)+ROUNDDOWN(S2506,-2)</f>
        <v/>
      </c>
      <c r="AG2506" s="21">
        <f>ROUNDDOWN(MAX(0,R2506-(AB2506+AC2506+AE2506)*0.6),-2)+ROUNDDOWN(MAX(0,S2506-(AB2506+AC2506+AE2506)*0.4),-2)</f>
        <v/>
      </c>
      <c r="AH2506" s="21">
        <f>ROUNDDOWN(MAX(0,T2506-(AB2506+AD2506)*0.6),-2)+ROUNDDOWN(MAX(0,U2506-(AB2506+AD2506)*0.4),-2)</f>
        <v/>
      </c>
      <c r="AI2506" s="21">
        <f>ROUNDDOWN(T2506,-2)+ROUNDDOWN(U2506,-2)</f>
        <v/>
      </c>
      <c r="AJ2506" s="21">
        <f>M2506+AF2506</f>
        <v/>
      </c>
      <c r="AK2506" s="21">
        <f>M2506+AG2506</f>
        <v/>
      </c>
      <c r="AL2506" s="21">
        <f>N2506+AH2506</f>
        <v/>
      </c>
      <c r="AM2506" s="21">
        <f>O2506+AI2506</f>
        <v/>
      </c>
      <c r="AN2506" s="21">
        <f>N2506+AI2506</f>
        <v/>
      </c>
      <c r="AO2506" s="21">
        <f>ROUNDDOWN((R2506+S2506)*0.2/Y2506+2000,0)</f>
        <v/>
      </c>
      <c r="AP2506" s="21">
        <f>ROUNDDOWN((T2506+U2506)*0.2/Z2506+2000,0)</f>
        <v/>
      </c>
      <c r="AQ2506" s="21">
        <f>AL2506-AK2506</f>
        <v/>
      </c>
      <c r="AR2506" s="21">
        <f>AM2506-AK2506</f>
        <v/>
      </c>
      <c r="AS2506" s="21">
        <f>AM2506-AL2506</f>
        <v/>
      </c>
      <c r="AT2506" s="21">
        <f>AK2506+C2506-AJ2506</f>
        <v/>
      </c>
      <c r="AU2506" s="21">
        <f>AL2506+C2506-AM2506</f>
        <v/>
      </c>
      <c r="AV2506" s="21">
        <f>AN2506+C2506-AM2506</f>
        <v/>
      </c>
    </row>
    <row r="2507">
      <c r="A2507" t="inlineStr">
        <is>
          <t>1万円刻み</t>
        </is>
      </c>
      <c r="B2507" s="21">
        <f>'5_1万円刻み'!$A$744</f>
        <v/>
      </c>
      <c r="C2507" s="21">
        <f>AO2507</f>
        <v/>
      </c>
      <c r="D2507" s="21" t="n">
        <v>0</v>
      </c>
      <c r="E2507" s="21">
        <f>ROUND(MIN(B2507/12,650000)*12*0.0915+MIN(B2507/12,1390000)*12*(0.0504+0)+B2507*0.005,0)</f>
        <v/>
      </c>
      <c r="F2507" s="21">
        <f>IF(B2507&lt;741000,0,IF(B2507&lt;2191000,B2507-740000,IF(B2507&lt;2193000,1451000,IF(B2507&lt;2196000,1453000,IF(B2507&lt;2200000,1456000,IF(B2507&lt;3600000,ROUND(ROUNDDOWN(B2507/4,-3)*2.8,0)-80000,IF(B2507&lt;6600000,ROUND(ROUNDDOWN(B2507/4,-3)*3.2,0)-440000,IF(B2507&lt;8500000,ROUNDDOWN(B2507*0.9,0)-1100000,B2507-1950000))))))))</f>
        <v/>
      </c>
      <c r="G2507" s="21">
        <f>IF(F2507&gt;23500000,NA(),IF(F2507&lt;=4890000,1040000,IF(F2507&lt;=6550000,670000,620000)))</f>
        <v/>
      </c>
      <c r="H2507" s="21">
        <f>IF(D2507&lt;=0,0,MAX(0,MIN(2000000,D2507-MIN(100000,ROUNDDOWN(F2507*0.05,0)))))</f>
        <v/>
      </c>
      <c r="I2507" s="21">
        <f>IF(C2507&lt;=2000,0,MIN(C2507,ROUNDDOWN(F2507*0.4,0))-2000)</f>
        <v/>
      </c>
      <c r="J2507" s="21">
        <f>MAX(0,ROUNDDOWN(F2507-E2507-G2507,-3))</f>
        <v/>
      </c>
      <c r="K2507" s="21">
        <f>MAX(0,ROUNDDOWN(F2507-E2507-G2507-H2507-I2507,-3))</f>
        <v/>
      </c>
      <c r="L2507" s="21">
        <f>MAX(0,ROUNDDOWN(F2507-E2507-G2507-H2507,-3))</f>
        <v/>
      </c>
      <c r="M2507" s="21">
        <f>IF(J2507&lt;=0,0,ROUNDDOWN((J2507*LOOKUP(J2507,{0,1950001,3300001,6950001,9000001,18000001,40000001},{0.05,0.1,0.2,0.23,0.33,0.4,0.45})-LOOKUP(J2507,{0,1950001,3300001,6950001,9000001,18000001,40000001},{0,97500,427500,636000,1536000,2796000,4796000}))*1.021,-2))</f>
        <v/>
      </c>
      <c r="N2507" s="21">
        <f>IF(K2507&lt;=0,0,ROUNDDOWN((K2507*LOOKUP(K2507,{0,1950001,3300001,6950001,9000001,18000001,40000001},{0.05,0.1,0.2,0.23,0.33,0.4,0.45})-LOOKUP(K2507,{0,1950001,3300001,6950001,9000001,18000001,40000001},{0,97500,427500,636000,1536000,2796000,4796000}))*1.021,-2))</f>
        <v/>
      </c>
      <c r="O2507" s="21">
        <f>IF(L2507&lt;=0,0,ROUNDDOWN((L2507*LOOKUP(L2507,{0,1950001,3300001,6950001,9000001,18000001,40000001},{0.05,0.1,0.2,0.23,0.33,0.4,0.45})-LOOKUP(L2507,{0,1950001,3300001,6950001,9000001,18000001,40000001},{0,97500,427500,636000,1536000,2796000,4796000}))*1.021,-2))</f>
        <v/>
      </c>
      <c r="P2507" s="21">
        <f>MAX(0,ROUNDDOWN(F2507-E2507-430000,-3))</f>
        <v/>
      </c>
      <c r="Q2507" s="21">
        <f>MAX(0,ROUNDDOWN(F2507-E2507-430000-H2507,-3))</f>
        <v/>
      </c>
      <c r="R2507" s="21">
        <f>IF(F2507&lt;=450000,0,MAX(0,P2507*0.06-MIN(50000,P2507)*0.03))</f>
        <v/>
      </c>
      <c r="S2507" s="21">
        <f>IF(F2507&lt;=450000,0,MAX(0,P2507*0.04-MIN(50000,P2507)*0.02))</f>
        <v/>
      </c>
      <c r="T2507" s="21">
        <f>IF(F2507&lt;=450000,0,MAX(0,Q2507*0.06-MIN(50000,Q2507)*0.03))</f>
        <v/>
      </c>
      <c r="U2507" s="21">
        <f>IF(F2507&lt;=450000,0,MAX(0,Q2507*0.04-MIN(50000,Q2507)*0.02))</f>
        <v/>
      </c>
      <c r="V2507" s="21">
        <f>50000+MAX(0,G2507-480000)</f>
        <v/>
      </c>
      <c r="W2507" s="21">
        <f>P2507-V2507</f>
        <v/>
      </c>
      <c r="X2507" s="21">
        <f>Q2507-V2507</f>
        <v/>
      </c>
      <c r="Y2507" s="22">
        <f>IF(W2507&lt;0,0.9,LOOKUP(W2507,{0,1950001,3300001,6950001,9000001,18000001,40000001},{0.84895,0.7979,0.6958,0.66517,0.56307,0.4916,0.44055}))</f>
        <v/>
      </c>
      <c r="Z2507" s="22">
        <f>IF(X2507&lt;0,0.9,LOOKUP(X2507,{0,1950001,3300001,6950001,9000001,18000001,40000001},{0.84895,0.7979,0.6958,0.66517,0.56307,0.4916,0.44055}))</f>
        <v/>
      </c>
      <c r="AA2507" s="22">
        <f>IF(W2507&lt;0,0,CHOOSE(MATCH(W2507,{0,1950001,3300001,6950001,9000001},1),5.105/84.895,10.21/79.79,20.42/69.58,23.483/66.517,33.693/56.307))</f>
        <v/>
      </c>
      <c r="AB2507" s="21">
        <f>IF(C2507&lt;=2000,0,(MIN(C2507,ROUNDDOWN(F2507*0.3,0))-2000)*0.1)</f>
        <v/>
      </c>
      <c r="AC2507" s="21">
        <f>IF(C2507&lt;=2000,0,MIN((C2507-2000)*Y2507,(R2507+S2507)*0.2))</f>
        <v/>
      </c>
      <c r="AD2507" s="21">
        <f>IF(C2507&lt;=2000,0,MIN((C2507-2000)*Z2507,(T2507+U2507)*0.2))</f>
        <v/>
      </c>
      <c r="AE2507" s="21">
        <f>AC2507*AA2507</f>
        <v/>
      </c>
      <c r="AF2507" s="21">
        <f>ROUNDDOWN(R2507,-2)+ROUNDDOWN(S2507,-2)</f>
        <v/>
      </c>
      <c r="AG2507" s="21">
        <f>ROUNDDOWN(MAX(0,R2507-(AB2507+AC2507+AE2507)*0.6),-2)+ROUNDDOWN(MAX(0,S2507-(AB2507+AC2507+AE2507)*0.4),-2)</f>
        <v/>
      </c>
      <c r="AH2507" s="21">
        <f>ROUNDDOWN(MAX(0,T2507-(AB2507+AD2507)*0.6),-2)+ROUNDDOWN(MAX(0,U2507-(AB2507+AD2507)*0.4),-2)</f>
        <v/>
      </c>
      <c r="AI2507" s="21">
        <f>ROUNDDOWN(T2507,-2)+ROUNDDOWN(U2507,-2)</f>
        <v/>
      </c>
      <c r="AJ2507" s="21">
        <f>M2507+AF2507</f>
        <v/>
      </c>
      <c r="AK2507" s="21">
        <f>M2507+AG2507</f>
        <v/>
      </c>
      <c r="AL2507" s="21">
        <f>N2507+AH2507</f>
        <v/>
      </c>
      <c r="AM2507" s="21">
        <f>O2507+AI2507</f>
        <v/>
      </c>
      <c r="AN2507" s="21">
        <f>N2507+AI2507</f>
        <v/>
      </c>
      <c r="AO2507" s="21">
        <f>ROUNDDOWN((R2507+S2507)*0.2/Y2507+2000,0)</f>
        <v/>
      </c>
      <c r="AP2507" s="21">
        <f>ROUNDDOWN((T2507+U2507)*0.2/Z2507+2000,0)</f>
        <v/>
      </c>
      <c r="AQ2507" s="21">
        <f>AL2507-AK2507</f>
        <v/>
      </c>
      <c r="AR2507" s="21">
        <f>AM2507-AK2507</f>
        <v/>
      </c>
      <c r="AS2507" s="21">
        <f>AM2507-AL2507</f>
        <v/>
      </c>
      <c r="AT2507" s="21">
        <f>AK2507+C2507-AJ2507</f>
        <v/>
      </c>
      <c r="AU2507" s="21">
        <f>AL2507+C2507-AM2507</f>
        <v/>
      </c>
      <c r="AV2507" s="21">
        <f>AN2507+C2507-AM2507</f>
        <v/>
      </c>
    </row>
    <row r="2508">
      <c r="A2508" t="inlineStr">
        <is>
          <t>1万円刻み</t>
        </is>
      </c>
      <c r="B2508" s="21">
        <f>'5_1万円刻み'!$A$745</f>
        <v/>
      </c>
      <c r="C2508" s="21">
        <f>AO2508</f>
        <v/>
      </c>
      <c r="D2508" s="21" t="n">
        <v>0</v>
      </c>
      <c r="E2508" s="21">
        <f>ROUND(MIN(B2508/12,650000)*12*0.0915+MIN(B2508/12,1390000)*12*(0.0504+0)+B2508*0.005,0)</f>
        <v/>
      </c>
      <c r="F2508" s="21">
        <f>IF(B2508&lt;741000,0,IF(B2508&lt;2191000,B2508-740000,IF(B2508&lt;2193000,1451000,IF(B2508&lt;2196000,1453000,IF(B2508&lt;2200000,1456000,IF(B2508&lt;3600000,ROUND(ROUNDDOWN(B2508/4,-3)*2.8,0)-80000,IF(B2508&lt;6600000,ROUND(ROUNDDOWN(B2508/4,-3)*3.2,0)-440000,IF(B2508&lt;8500000,ROUNDDOWN(B2508*0.9,0)-1100000,B2508-1950000))))))))</f>
        <v/>
      </c>
      <c r="G2508" s="21">
        <f>IF(F2508&gt;23500000,NA(),IF(F2508&lt;=4890000,1040000,IF(F2508&lt;=6550000,670000,620000)))</f>
        <v/>
      </c>
      <c r="H2508" s="21">
        <f>IF(D2508&lt;=0,0,MAX(0,MIN(2000000,D2508-MIN(100000,ROUNDDOWN(F2508*0.05,0)))))</f>
        <v/>
      </c>
      <c r="I2508" s="21">
        <f>IF(C2508&lt;=2000,0,MIN(C2508,ROUNDDOWN(F2508*0.4,0))-2000)</f>
        <v/>
      </c>
      <c r="J2508" s="21">
        <f>MAX(0,ROUNDDOWN(F2508-E2508-G2508,-3))</f>
        <v/>
      </c>
      <c r="K2508" s="21">
        <f>MAX(0,ROUNDDOWN(F2508-E2508-G2508-H2508-I2508,-3))</f>
        <v/>
      </c>
      <c r="L2508" s="21">
        <f>MAX(0,ROUNDDOWN(F2508-E2508-G2508-H2508,-3))</f>
        <v/>
      </c>
      <c r="M2508" s="21">
        <f>IF(J2508&lt;=0,0,ROUNDDOWN((J2508*LOOKUP(J2508,{0,1950001,3300001,6950001,9000001,18000001,40000001},{0.05,0.1,0.2,0.23,0.33,0.4,0.45})-LOOKUP(J2508,{0,1950001,3300001,6950001,9000001,18000001,40000001},{0,97500,427500,636000,1536000,2796000,4796000}))*1.021,-2))</f>
        <v/>
      </c>
      <c r="N2508" s="21">
        <f>IF(K2508&lt;=0,0,ROUNDDOWN((K2508*LOOKUP(K2508,{0,1950001,3300001,6950001,9000001,18000001,40000001},{0.05,0.1,0.2,0.23,0.33,0.4,0.45})-LOOKUP(K2508,{0,1950001,3300001,6950001,9000001,18000001,40000001},{0,97500,427500,636000,1536000,2796000,4796000}))*1.021,-2))</f>
        <v/>
      </c>
      <c r="O2508" s="21">
        <f>IF(L2508&lt;=0,0,ROUNDDOWN((L2508*LOOKUP(L2508,{0,1950001,3300001,6950001,9000001,18000001,40000001},{0.05,0.1,0.2,0.23,0.33,0.4,0.45})-LOOKUP(L2508,{0,1950001,3300001,6950001,9000001,18000001,40000001},{0,97500,427500,636000,1536000,2796000,4796000}))*1.021,-2))</f>
        <v/>
      </c>
      <c r="P2508" s="21">
        <f>MAX(0,ROUNDDOWN(F2508-E2508-430000,-3))</f>
        <v/>
      </c>
      <c r="Q2508" s="21">
        <f>MAX(0,ROUNDDOWN(F2508-E2508-430000-H2508,-3))</f>
        <v/>
      </c>
      <c r="R2508" s="21">
        <f>IF(F2508&lt;=450000,0,MAX(0,P2508*0.06-MIN(50000,P2508)*0.03))</f>
        <v/>
      </c>
      <c r="S2508" s="21">
        <f>IF(F2508&lt;=450000,0,MAX(0,P2508*0.04-MIN(50000,P2508)*0.02))</f>
        <v/>
      </c>
      <c r="T2508" s="21">
        <f>IF(F2508&lt;=450000,0,MAX(0,Q2508*0.06-MIN(50000,Q2508)*0.03))</f>
        <v/>
      </c>
      <c r="U2508" s="21">
        <f>IF(F2508&lt;=450000,0,MAX(0,Q2508*0.04-MIN(50000,Q2508)*0.02))</f>
        <v/>
      </c>
      <c r="V2508" s="21">
        <f>50000+MAX(0,G2508-480000)</f>
        <v/>
      </c>
      <c r="W2508" s="21">
        <f>P2508-V2508</f>
        <v/>
      </c>
      <c r="X2508" s="21">
        <f>Q2508-V2508</f>
        <v/>
      </c>
      <c r="Y2508" s="22">
        <f>IF(W2508&lt;0,0.9,LOOKUP(W2508,{0,1950001,3300001,6950001,9000001,18000001,40000001},{0.84895,0.7979,0.6958,0.66517,0.56307,0.4916,0.44055}))</f>
        <v/>
      </c>
      <c r="Z2508" s="22">
        <f>IF(X2508&lt;0,0.9,LOOKUP(X2508,{0,1950001,3300001,6950001,9000001,18000001,40000001},{0.84895,0.7979,0.6958,0.66517,0.56307,0.4916,0.44055}))</f>
        <v/>
      </c>
      <c r="AA2508" s="22">
        <f>IF(W2508&lt;0,0,CHOOSE(MATCH(W2508,{0,1950001,3300001,6950001,9000001},1),5.105/84.895,10.21/79.79,20.42/69.58,23.483/66.517,33.693/56.307))</f>
        <v/>
      </c>
      <c r="AB2508" s="21">
        <f>IF(C2508&lt;=2000,0,(MIN(C2508,ROUNDDOWN(F2508*0.3,0))-2000)*0.1)</f>
        <v/>
      </c>
      <c r="AC2508" s="21">
        <f>IF(C2508&lt;=2000,0,MIN((C2508-2000)*Y2508,(R2508+S2508)*0.2))</f>
        <v/>
      </c>
      <c r="AD2508" s="21">
        <f>IF(C2508&lt;=2000,0,MIN((C2508-2000)*Z2508,(T2508+U2508)*0.2))</f>
        <v/>
      </c>
      <c r="AE2508" s="21">
        <f>AC2508*AA2508</f>
        <v/>
      </c>
      <c r="AF2508" s="21">
        <f>ROUNDDOWN(R2508,-2)+ROUNDDOWN(S2508,-2)</f>
        <v/>
      </c>
      <c r="AG2508" s="21">
        <f>ROUNDDOWN(MAX(0,R2508-(AB2508+AC2508+AE2508)*0.6),-2)+ROUNDDOWN(MAX(0,S2508-(AB2508+AC2508+AE2508)*0.4),-2)</f>
        <v/>
      </c>
      <c r="AH2508" s="21">
        <f>ROUNDDOWN(MAX(0,T2508-(AB2508+AD2508)*0.6),-2)+ROUNDDOWN(MAX(0,U2508-(AB2508+AD2508)*0.4),-2)</f>
        <v/>
      </c>
      <c r="AI2508" s="21">
        <f>ROUNDDOWN(T2508,-2)+ROUNDDOWN(U2508,-2)</f>
        <v/>
      </c>
      <c r="AJ2508" s="21">
        <f>M2508+AF2508</f>
        <v/>
      </c>
      <c r="AK2508" s="21">
        <f>M2508+AG2508</f>
        <v/>
      </c>
      <c r="AL2508" s="21">
        <f>N2508+AH2508</f>
        <v/>
      </c>
      <c r="AM2508" s="21">
        <f>O2508+AI2508</f>
        <v/>
      </c>
      <c r="AN2508" s="21">
        <f>N2508+AI2508</f>
        <v/>
      </c>
      <c r="AO2508" s="21">
        <f>ROUNDDOWN((R2508+S2508)*0.2/Y2508+2000,0)</f>
        <v/>
      </c>
      <c r="AP2508" s="21">
        <f>ROUNDDOWN((T2508+U2508)*0.2/Z2508+2000,0)</f>
        <v/>
      </c>
      <c r="AQ2508" s="21">
        <f>AL2508-AK2508</f>
        <v/>
      </c>
      <c r="AR2508" s="21">
        <f>AM2508-AK2508</f>
        <v/>
      </c>
      <c r="AS2508" s="21">
        <f>AM2508-AL2508</f>
        <v/>
      </c>
      <c r="AT2508" s="21">
        <f>AK2508+C2508-AJ2508</f>
        <v/>
      </c>
      <c r="AU2508" s="21">
        <f>AL2508+C2508-AM2508</f>
        <v/>
      </c>
      <c r="AV2508" s="21">
        <f>AN2508+C2508-AM2508</f>
        <v/>
      </c>
    </row>
    <row r="2509">
      <c r="A2509" t="inlineStr">
        <is>
          <t>1万円刻み</t>
        </is>
      </c>
      <c r="B2509" s="21">
        <f>'5_1万円刻み'!$A$746</f>
        <v/>
      </c>
      <c r="C2509" s="21">
        <f>AO2509</f>
        <v/>
      </c>
      <c r="D2509" s="21" t="n">
        <v>0</v>
      </c>
      <c r="E2509" s="21">
        <f>ROUND(MIN(B2509/12,650000)*12*0.0915+MIN(B2509/12,1390000)*12*(0.0504+0)+B2509*0.005,0)</f>
        <v/>
      </c>
      <c r="F2509" s="21">
        <f>IF(B2509&lt;741000,0,IF(B2509&lt;2191000,B2509-740000,IF(B2509&lt;2193000,1451000,IF(B2509&lt;2196000,1453000,IF(B2509&lt;2200000,1456000,IF(B2509&lt;3600000,ROUND(ROUNDDOWN(B2509/4,-3)*2.8,0)-80000,IF(B2509&lt;6600000,ROUND(ROUNDDOWN(B2509/4,-3)*3.2,0)-440000,IF(B2509&lt;8500000,ROUNDDOWN(B2509*0.9,0)-1100000,B2509-1950000))))))))</f>
        <v/>
      </c>
      <c r="G2509" s="21">
        <f>IF(F2509&gt;23500000,NA(),IF(F2509&lt;=4890000,1040000,IF(F2509&lt;=6550000,670000,620000)))</f>
        <v/>
      </c>
      <c r="H2509" s="21">
        <f>IF(D2509&lt;=0,0,MAX(0,MIN(2000000,D2509-MIN(100000,ROUNDDOWN(F2509*0.05,0)))))</f>
        <v/>
      </c>
      <c r="I2509" s="21">
        <f>IF(C2509&lt;=2000,0,MIN(C2509,ROUNDDOWN(F2509*0.4,0))-2000)</f>
        <v/>
      </c>
      <c r="J2509" s="21">
        <f>MAX(0,ROUNDDOWN(F2509-E2509-G2509,-3))</f>
        <v/>
      </c>
      <c r="K2509" s="21">
        <f>MAX(0,ROUNDDOWN(F2509-E2509-G2509-H2509-I2509,-3))</f>
        <v/>
      </c>
      <c r="L2509" s="21">
        <f>MAX(0,ROUNDDOWN(F2509-E2509-G2509-H2509,-3))</f>
        <v/>
      </c>
      <c r="M2509" s="21">
        <f>IF(J2509&lt;=0,0,ROUNDDOWN((J2509*LOOKUP(J2509,{0,1950001,3300001,6950001,9000001,18000001,40000001},{0.05,0.1,0.2,0.23,0.33,0.4,0.45})-LOOKUP(J2509,{0,1950001,3300001,6950001,9000001,18000001,40000001},{0,97500,427500,636000,1536000,2796000,4796000}))*1.021,-2))</f>
        <v/>
      </c>
      <c r="N2509" s="21">
        <f>IF(K2509&lt;=0,0,ROUNDDOWN((K2509*LOOKUP(K2509,{0,1950001,3300001,6950001,9000001,18000001,40000001},{0.05,0.1,0.2,0.23,0.33,0.4,0.45})-LOOKUP(K2509,{0,1950001,3300001,6950001,9000001,18000001,40000001},{0,97500,427500,636000,1536000,2796000,4796000}))*1.021,-2))</f>
        <v/>
      </c>
      <c r="O2509" s="21">
        <f>IF(L2509&lt;=0,0,ROUNDDOWN((L2509*LOOKUP(L2509,{0,1950001,3300001,6950001,9000001,18000001,40000001},{0.05,0.1,0.2,0.23,0.33,0.4,0.45})-LOOKUP(L2509,{0,1950001,3300001,6950001,9000001,18000001,40000001},{0,97500,427500,636000,1536000,2796000,4796000}))*1.021,-2))</f>
        <v/>
      </c>
      <c r="P2509" s="21">
        <f>MAX(0,ROUNDDOWN(F2509-E2509-430000,-3))</f>
        <v/>
      </c>
      <c r="Q2509" s="21">
        <f>MAX(0,ROUNDDOWN(F2509-E2509-430000-H2509,-3))</f>
        <v/>
      </c>
      <c r="R2509" s="21">
        <f>IF(F2509&lt;=450000,0,MAX(0,P2509*0.06-MIN(50000,P2509)*0.03))</f>
        <v/>
      </c>
      <c r="S2509" s="21">
        <f>IF(F2509&lt;=450000,0,MAX(0,P2509*0.04-MIN(50000,P2509)*0.02))</f>
        <v/>
      </c>
      <c r="T2509" s="21">
        <f>IF(F2509&lt;=450000,0,MAX(0,Q2509*0.06-MIN(50000,Q2509)*0.03))</f>
        <v/>
      </c>
      <c r="U2509" s="21">
        <f>IF(F2509&lt;=450000,0,MAX(0,Q2509*0.04-MIN(50000,Q2509)*0.02))</f>
        <v/>
      </c>
      <c r="V2509" s="21">
        <f>50000+MAX(0,G2509-480000)</f>
        <v/>
      </c>
      <c r="W2509" s="21">
        <f>P2509-V2509</f>
        <v/>
      </c>
      <c r="X2509" s="21">
        <f>Q2509-V2509</f>
        <v/>
      </c>
      <c r="Y2509" s="22">
        <f>IF(W2509&lt;0,0.9,LOOKUP(W2509,{0,1950001,3300001,6950001,9000001,18000001,40000001},{0.84895,0.7979,0.6958,0.66517,0.56307,0.4916,0.44055}))</f>
        <v/>
      </c>
      <c r="Z2509" s="22">
        <f>IF(X2509&lt;0,0.9,LOOKUP(X2509,{0,1950001,3300001,6950001,9000001,18000001,40000001},{0.84895,0.7979,0.6958,0.66517,0.56307,0.4916,0.44055}))</f>
        <v/>
      </c>
      <c r="AA2509" s="22">
        <f>IF(W2509&lt;0,0,CHOOSE(MATCH(W2509,{0,1950001,3300001,6950001,9000001},1),5.105/84.895,10.21/79.79,20.42/69.58,23.483/66.517,33.693/56.307))</f>
        <v/>
      </c>
      <c r="AB2509" s="21">
        <f>IF(C2509&lt;=2000,0,(MIN(C2509,ROUNDDOWN(F2509*0.3,0))-2000)*0.1)</f>
        <v/>
      </c>
      <c r="AC2509" s="21">
        <f>IF(C2509&lt;=2000,0,MIN((C2509-2000)*Y2509,(R2509+S2509)*0.2))</f>
        <v/>
      </c>
      <c r="AD2509" s="21">
        <f>IF(C2509&lt;=2000,0,MIN((C2509-2000)*Z2509,(T2509+U2509)*0.2))</f>
        <v/>
      </c>
      <c r="AE2509" s="21">
        <f>AC2509*AA2509</f>
        <v/>
      </c>
      <c r="AF2509" s="21">
        <f>ROUNDDOWN(R2509,-2)+ROUNDDOWN(S2509,-2)</f>
        <v/>
      </c>
      <c r="AG2509" s="21">
        <f>ROUNDDOWN(MAX(0,R2509-(AB2509+AC2509+AE2509)*0.6),-2)+ROUNDDOWN(MAX(0,S2509-(AB2509+AC2509+AE2509)*0.4),-2)</f>
        <v/>
      </c>
      <c r="AH2509" s="21">
        <f>ROUNDDOWN(MAX(0,T2509-(AB2509+AD2509)*0.6),-2)+ROUNDDOWN(MAX(0,U2509-(AB2509+AD2509)*0.4),-2)</f>
        <v/>
      </c>
      <c r="AI2509" s="21">
        <f>ROUNDDOWN(T2509,-2)+ROUNDDOWN(U2509,-2)</f>
        <v/>
      </c>
      <c r="AJ2509" s="21">
        <f>M2509+AF2509</f>
        <v/>
      </c>
      <c r="AK2509" s="21">
        <f>M2509+AG2509</f>
        <v/>
      </c>
      <c r="AL2509" s="21">
        <f>N2509+AH2509</f>
        <v/>
      </c>
      <c r="AM2509" s="21">
        <f>O2509+AI2509</f>
        <v/>
      </c>
      <c r="AN2509" s="21">
        <f>N2509+AI2509</f>
        <v/>
      </c>
      <c r="AO2509" s="21">
        <f>ROUNDDOWN((R2509+S2509)*0.2/Y2509+2000,0)</f>
        <v/>
      </c>
      <c r="AP2509" s="21">
        <f>ROUNDDOWN((T2509+U2509)*0.2/Z2509+2000,0)</f>
        <v/>
      </c>
      <c r="AQ2509" s="21">
        <f>AL2509-AK2509</f>
        <v/>
      </c>
      <c r="AR2509" s="21">
        <f>AM2509-AK2509</f>
        <v/>
      </c>
      <c r="AS2509" s="21">
        <f>AM2509-AL2509</f>
        <v/>
      </c>
      <c r="AT2509" s="21">
        <f>AK2509+C2509-AJ2509</f>
        <v/>
      </c>
      <c r="AU2509" s="21">
        <f>AL2509+C2509-AM2509</f>
        <v/>
      </c>
      <c r="AV2509" s="21">
        <f>AN2509+C2509-AM2509</f>
        <v/>
      </c>
    </row>
    <row r="2510">
      <c r="A2510" t="inlineStr">
        <is>
          <t>1万円刻み</t>
        </is>
      </c>
      <c r="B2510" s="21">
        <f>'5_1万円刻み'!$A$747</f>
        <v/>
      </c>
      <c r="C2510" s="21">
        <f>AO2510</f>
        <v/>
      </c>
      <c r="D2510" s="21" t="n">
        <v>0</v>
      </c>
      <c r="E2510" s="21">
        <f>ROUND(MIN(B2510/12,650000)*12*0.0915+MIN(B2510/12,1390000)*12*(0.0504+0)+B2510*0.005,0)</f>
        <v/>
      </c>
      <c r="F2510" s="21">
        <f>IF(B2510&lt;741000,0,IF(B2510&lt;2191000,B2510-740000,IF(B2510&lt;2193000,1451000,IF(B2510&lt;2196000,1453000,IF(B2510&lt;2200000,1456000,IF(B2510&lt;3600000,ROUND(ROUNDDOWN(B2510/4,-3)*2.8,0)-80000,IF(B2510&lt;6600000,ROUND(ROUNDDOWN(B2510/4,-3)*3.2,0)-440000,IF(B2510&lt;8500000,ROUNDDOWN(B2510*0.9,0)-1100000,B2510-1950000))))))))</f>
        <v/>
      </c>
      <c r="G2510" s="21">
        <f>IF(F2510&gt;23500000,NA(),IF(F2510&lt;=4890000,1040000,IF(F2510&lt;=6550000,670000,620000)))</f>
        <v/>
      </c>
      <c r="H2510" s="21">
        <f>IF(D2510&lt;=0,0,MAX(0,MIN(2000000,D2510-MIN(100000,ROUNDDOWN(F2510*0.05,0)))))</f>
        <v/>
      </c>
      <c r="I2510" s="21">
        <f>IF(C2510&lt;=2000,0,MIN(C2510,ROUNDDOWN(F2510*0.4,0))-2000)</f>
        <v/>
      </c>
      <c r="J2510" s="21">
        <f>MAX(0,ROUNDDOWN(F2510-E2510-G2510,-3))</f>
        <v/>
      </c>
      <c r="K2510" s="21">
        <f>MAX(0,ROUNDDOWN(F2510-E2510-G2510-H2510-I2510,-3))</f>
        <v/>
      </c>
      <c r="L2510" s="21">
        <f>MAX(0,ROUNDDOWN(F2510-E2510-G2510-H2510,-3))</f>
        <v/>
      </c>
      <c r="M2510" s="21">
        <f>IF(J2510&lt;=0,0,ROUNDDOWN((J2510*LOOKUP(J2510,{0,1950001,3300001,6950001,9000001,18000001,40000001},{0.05,0.1,0.2,0.23,0.33,0.4,0.45})-LOOKUP(J2510,{0,1950001,3300001,6950001,9000001,18000001,40000001},{0,97500,427500,636000,1536000,2796000,4796000}))*1.021,-2))</f>
        <v/>
      </c>
      <c r="N2510" s="21">
        <f>IF(K2510&lt;=0,0,ROUNDDOWN((K2510*LOOKUP(K2510,{0,1950001,3300001,6950001,9000001,18000001,40000001},{0.05,0.1,0.2,0.23,0.33,0.4,0.45})-LOOKUP(K2510,{0,1950001,3300001,6950001,9000001,18000001,40000001},{0,97500,427500,636000,1536000,2796000,4796000}))*1.021,-2))</f>
        <v/>
      </c>
      <c r="O2510" s="21">
        <f>IF(L2510&lt;=0,0,ROUNDDOWN((L2510*LOOKUP(L2510,{0,1950001,3300001,6950001,9000001,18000001,40000001},{0.05,0.1,0.2,0.23,0.33,0.4,0.45})-LOOKUP(L2510,{0,1950001,3300001,6950001,9000001,18000001,40000001},{0,97500,427500,636000,1536000,2796000,4796000}))*1.021,-2))</f>
        <v/>
      </c>
      <c r="P2510" s="21">
        <f>MAX(0,ROUNDDOWN(F2510-E2510-430000,-3))</f>
        <v/>
      </c>
      <c r="Q2510" s="21">
        <f>MAX(0,ROUNDDOWN(F2510-E2510-430000-H2510,-3))</f>
        <v/>
      </c>
      <c r="R2510" s="21">
        <f>IF(F2510&lt;=450000,0,MAX(0,P2510*0.06-MIN(50000,P2510)*0.03))</f>
        <v/>
      </c>
      <c r="S2510" s="21">
        <f>IF(F2510&lt;=450000,0,MAX(0,P2510*0.04-MIN(50000,P2510)*0.02))</f>
        <v/>
      </c>
      <c r="T2510" s="21">
        <f>IF(F2510&lt;=450000,0,MAX(0,Q2510*0.06-MIN(50000,Q2510)*0.03))</f>
        <v/>
      </c>
      <c r="U2510" s="21">
        <f>IF(F2510&lt;=450000,0,MAX(0,Q2510*0.04-MIN(50000,Q2510)*0.02))</f>
        <v/>
      </c>
      <c r="V2510" s="21">
        <f>50000+MAX(0,G2510-480000)</f>
        <v/>
      </c>
      <c r="W2510" s="21">
        <f>P2510-V2510</f>
        <v/>
      </c>
      <c r="X2510" s="21">
        <f>Q2510-V2510</f>
        <v/>
      </c>
      <c r="Y2510" s="22">
        <f>IF(W2510&lt;0,0.9,LOOKUP(W2510,{0,1950001,3300001,6950001,9000001,18000001,40000001},{0.84895,0.7979,0.6958,0.66517,0.56307,0.4916,0.44055}))</f>
        <v/>
      </c>
      <c r="Z2510" s="22">
        <f>IF(X2510&lt;0,0.9,LOOKUP(X2510,{0,1950001,3300001,6950001,9000001,18000001,40000001},{0.84895,0.7979,0.6958,0.66517,0.56307,0.4916,0.44055}))</f>
        <v/>
      </c>
      <c r="AA2510" s="22">
        <f>IF(W2510&lt;0,0,CHOOSE(MATCH(W2510,{0,1950001,3300001,6950001,9000001},1),5.105/84.895,10.21/79.79,20.42/69.58,23.483/66.517,33.693/56.307))</f>
        <v/>
      </c>
      <c r="AB2510" s="21">
        <f>IF(C2510&lt;=2000,0,(MIN(C2510,ROUNDDOWN(F2510*0.3,0))-2000)*0.1)</f>
        <v/>
      </c>
      <c r="AC2510" s="21">
        <f>IF(C2510&lt;=2000,0,MIN((C2510-2000)*Y2510,(R2510+S2510)*0.2))</f>
        <v/>
      </c>
      <c r="AD2510" s="21">
        <f>IF(C2510&lt;=2000,0,MIN((C2510-2000)*Z2510,(T2510+U2510)*0.2))</f>
        <v/>
      </c>
      <c r="AE2510" s="21">
        <f>AC2510*AA2510</f>
        <v/>
      </c>
      <c r="AF2510" s="21">
        <f>ROUNDDOWN(R2510,-2)+ROUNDDOWN(S2510,-2)</f>
        <v/>
      </c>
      <c r="AG2510" s="21">
        <f>ROUNDDOWN(MAX(0,R2510-(AB2510+AC2510+AE2510)*0.6),-2)+ROUNDDOWN(MAX(0,S2510-(AB2510+AC2510+AE2510)*0.4),-2)</f>
        <v/>
      </c>
      <c r="AH2510" s="21">
        <f>ROUNDDOWN(MAX(0,T2510-(AB2510+AD2510)*0.6),-2)+ROUNDDOWN(MAX(0,U2510-(AB2510+AD2510)*0.4),-2)</f>
        <v/>
      </c>
      <c r="AI2510" s="21">
        <f>ROUNDDOWN(T2510,-2)+ROUNDDOWN(U2510,-2)</f>
        <v/>
      </c>
      <c r="AJ2510" s="21">
        <f>M2510+AF2510</f>
        <v/>
      </c>
      <c r="AK2510" s="21">
        <f>M2510+AG2510</f>
        <v/>
      </c>
      <c r="AL2510" s="21">
        <f>N2510+AH2510</f>
        <v/>
      </c>
      <c r="AM2510" s="21">
        <f>O2510+AI2510</f>
        <v/>
      </c>
      <c r="AN2510" s="21">
        <f>N2510+AI2510</f>
        <v/>
      </c>
      <c r="AO2510" s="21">
        <f>ROUNDDOWN((R2510+S2510)*0.2/Y2510+2000,0)</f>
        <v/>
      </c>
      <c r="AP2510" s="21">
        <f>ROUNDDOWN((T2510+U2510)*0.2/Z2510+2000,0)</f>
        <v/>
      </c>
      <c r="AQ2510" s="21">
        <f>AL2510-AK2510</f>
        <v/>
      </c>
      <c r="AR2510" s="21">
        <f>AM2510-AK2510</f>
        <v/>
      </c>
      <c r="AS2510" s="21">
        <f>AM2510-AL2510</f>
        <v/>
      </c>
      <c r="AT2510" s="21">
        <f>AK2510+C2510-AJ2510</f>
        <v/>
      </c>
      <c r="AU2510" s="21">
        <f>AL2510+C2510-AM2510</f>
        <v/>
      </c>
      <c r="AV2510" s="21">
        <f>AN2510+C2510-AM2510</f>
        <v/>
      </c>
    </row>
    <row r="2511">
      <c r="A2511" t="inlineStr">
        <is>
          <t>1万円刻み</t>
        </is>
      </c>
      <c r="B2511" s="21">
        <f>'5_1万円刻み'!$A$748</f>
        <v/>
      </c>
      <c r="C2511" s="21">
        <f>AO2511</f>
        <v/>
      </c>
      <c r="D2511" s="21" t="n">
        <v>0</v>
      </c>
      <c r="E2511" s="21">
        <f>ROUND(MIN(B2511/12,650000)*12*0.0915+MIN(B2511/12,1390000)*12*(0.0504+0)+B2511*0.005,0)</f>
        <v/>
      </c>
      <c r="F2511" s="21">
        <f>IF(B2511&lt;741000,0,IF(B2511&lt;2191000,B2511-740000,IF(B2511&lt;2193000,1451000,IF(B2511&lt;2196000,1453000,IF(B2511&lt;2200000,1456000,IF(B2511&lt;3600000,ROUND(ROUNDDOWN(B2511/4,-3)*2.8,0)-80000,IF(B2511&lt;6600000,ROUND(ROUNDDOWN(B2511/4,-3)*3.2,0)-440000,IF(B2511&lt;8500000,ROUNDDOWN(B2511*0.9,0)-1100000,B2511-1950000))))))))</f>
        <v/>
      </c>
      <c r="G2511" s="21">
        <f>IF(F2511&gt;23500000,NA(),IF(F2511&lt;=4890000,1040000,IF(F2511&lt;=6550000,670000,620000)))</f>
        <v/>
      </c>
      <c r="H2511" s="21">
        <f>IF(D2511&lt;=0,0,MAX(0,MIN(2000000,D2511-MIN(100000,ROUNDDOWN(F2511*0.05,0)))))</f>
        <v/>
      </c>
      <c r="I2511" s="21">
        <f>IF(C2511&lt;=2000,0,MIN(C2511,ROUNDDOWN(F2511*0.4,0))-2000)</f>
        <v/>
      </c>
      <c r="J2511" s="21">
        <f>MAX(0,ROUNDDOWN(F2511-E2511-G2511,-3))</f>
        <v/>
      </c>
      <c r="K2511" s="21">
        <f>MAX(0,ROUNDDOWN(F2511-E2511-G2511-H2511-I2511,-3))</f>
        <v/>
      </c>
      <c r="L2511" s="21">
        <f>MAX(0,ROUNDDOWN(F2511-E2511-G2511-H2511,-3))</f>
        <v/>
      </c>
      <c r="M2511" s="21">
        <f>IF(J2511&lt;=0,0,ROUNDDOWN((J2511*LOOKUP(J2511,{0,1950001,3300001,6950001,9000001,18000001,40000001},{0.05,0.1,0.2,0.23,0.33,0.4,0.45})-LOOKUP(J2511,{0,1950001,3300001,6950001,9000001,18000001,40000001},{0,97500,427500,636000,1536000,2796000,4796000}))*1.021,-2))</f>
        <v/>
      </c>
      <c r="N2511" s="21">
        <f>IF(K2511&lt;=0,0,ROUNDDOWN((K2511*LOOKUP(K2511,{0,1950001,3300001,6950001,9000001,18000001,40000001},{0.05,0.1,0.2,0.23,0.33,0.4,0.45})-LOOKUP(K2511,{0,1950001,3300001,6950001,9000001,18000001,40000001},{0,97500,427500,636000,1536000,2796000,4796000}))*1.021,-2))</f>
        <v/>
      </c>
      <c r="O2511" s="21">
        <f>IF(L2511&lt;=0,0,ROUNDDOWN((L2511*LOOKUP(L2511,{0,1950001,3300001,6950001,9000001,18000001,40000001},{0.05,0.1,0.2,0.23,0.33,0.4,0.45})-LOOKUP(L2511,{0,1950001,3300001,6950001,9000001,18000001,40000001},{0,97500,427500,636000,1536000,2796000,4796000}))*1.021,-2))</f>
        <v/>
      </c>
      <c r="P2511" s="21">
        <f>MAX(0,ROUNDDOWN(F2511-E2511-430000,-3))</f>
        <v/>
      </c>
      <c r="Q2511" s="21">
        <f>MAX(0,ROUNDDOWN(F2511-E2511-430000-H2511,-3))</f>
        <v/>
      </c>
      <c r="R2511" s="21">
        <f>IF(F2511&lt;=450000,0,MAX(0,P2511*0.06-MIN(50000,P2511)*0.03))</f>
        <v/>
      </c>
      <c r="S2511" s="21">
        <f>IF(F2511&lt;=450000,0,MAX(0,P2511*0.04-MIN(50000,P2511)*0.02))</f>
        <v/>
      </c>
      <c r="T2511" s="21">
        <f>IF(F2511&lt;=450000,0,MAX(0,Q2511*0.06-MIN(50000,Q2511)*0.03))</f>
        <v/>
      </c>
      <c r="U2511" s="21">
        <f>IF(F2511&lt;=450000,0,MAX(0,Q2511*0.04-MIN(50000,Q2511)*0.02))</f>
        <v/>
      </c>
      <c r="V2511" s="21">
        <f>50000+MAX(0,G2511-480000)</f>
        <v/>
      </c>
      <c r="W2511" s="21">
        <f>P2511-V2511</f>
        <v/>
      </c>
      <c r="X2511" s="21">
        <f>Q2511-V2511</f>
        <v/>
      </c>
      <c r="Y2511" s="22">
        <f>IF(W2511&lt;0,0.9,LOOKUP(W2511,{0,1950001,3300001,6950001,9000001,18000001,40000001},{0.84895,0.7979,0.6958,0.66517,0.56307,0.4916,0.44055}))</f>
        <v/>
      </c>
      <c r="Z2511" s="22">
        <f>IF(X2511&lt;0,0.9,LOOKUP(X2511,{0,1950001,3300001,6950001,9000001,18000001,40000001},{0.84895,0.7979,0.6958,0.66517,0.56307,0.4916,0.44055}))</f>
        <v/>
      </c>
      <c r="AA2511" s="22">
        <f>IF(W2511&lt;0,0,CHOOSE(MATCH(W2511,{0,1950001,3300001,6950001,9000001},1),5.105/84.895,10.21/79.79,20.42/69.58,23.483/66.517,33.693/56.307))</f>
        <v/>
      </c>
      <c r="AB2511" s="21">
        <f>IF(C2511&lt;=2000,0,(MIN(C2511,ROUNDDOWN(F2511*0.3,0))-2000)*0.1)</f>
        <v/>
      </c>
      <c r="AC2511" s="21">
        <f>IF(C2511&lt;=2000,0,MIN((C2511-2000)*Y2511,(R2511+S2511)*0.2))</f>
        <v/>
      </c>
      <c r="AD2511" s="21">
        <f>IF(C2511&lt;=2000,0,MIN((C2511-2000)*Z2511,(T2511+U2511)*0.2))</f>
        <v/>
      </c>
      <c r="AE2511" s="21">
        <f>AC2511*AA2511</f>
        <v/>
      </c>
      <c r="AF2511" s="21">
        <f>ROUNDDOWN(R2511,-2)+ROUNDDOWN(S2511,-2)</f>
        <v/>
      </c>
      <c r="AG2511" s="21">
        <f>ROUNDDOWN(MAX(0,R2511-(AB2511+AC2511+AE2511)*0.6),-2)+ROUNDDOWN(MAX(0,S2511-(AB2511+AC2511+AE2511)*0.4),-2)</f>
        <v/>
      </c>
      <c r="AH2511" s="21">
        <f>ROUNDDOWN(MAX(0,T2511-(AB2511+AD2511)*0.6),-2)+ROUNDDOWN(MAX(0,U2511-(AB2511+AD2511)*0.4),-2)</f>
        <v/>
      </c>
      <c r="AI2511" s="21">
        <f>ROUNDDOWN(T2511,-2)+ROUNDDOWN(U2511,-2)</f>
        <v/>
      </c>
      <c r="AJ2511" s="21">
        <f>M2511+AF2511</f>
        <v/>
      </c>
      <c r="AK2511" s="21">
        <f>M2511+AG2511</f>
        <v/>
      </c>
      <c r="AL2511" s="21">
        <f>N2511+AH2511</f>
        <v/>
      </c>
      <c r="AM2511" s="21">
        <f>O2511+AI2511</f>
        <v/>
      </c>
      <c r="AN2511" s="21">
        <f>N2511+AI2511</f>
        <v/>
      </c>
      <c r="AO2511" s="21">
        <f>ROUNDDOWN((R2511+S2511)*0.2/Y2511+2000,0)</f>
        <v/>
      </c>
      <c r="AP2511" s="21">
        <f>ROUNDDOWN((T2511+U2511)*0.2/Z2511+2000,0)</f>
        <v/>
      </c>
      <c r="AQ2511" s="21">
        <f>AL2511-AK2511</f>
        <v/>
      </c>
      <c r="AR2511" s="21">
        <f>AM2511-AK2511</f>
        <v/>
      </c>
      <c r="AS2511" s="21">
        <f>AM2511-AL2511</f>
        <v/>
      </c>
      <c r="AT2511" s="21">
        <f>AK2511+C2511-AJ2511</f>
        <v/>
      </c>
      <c r="AU2511" s="21">
        <f>AL2511+C2511-AM2511</f>
        <v/>
      </c>
      <c r="AV2511" s="21">
        <f>AN2511+C2511-AM2511</f>
        <v/>
      </c>
    </row>
    <row r="2512">
      <c r="A2512" t="inlineStr">
        <is>
          <t>1万円刻み</t>
        </is>
      </c>
      <c r="B2512" s="21">
        <f>'5_1万円刻み'!$A$749</f>
        <v/>
      </c>
      <c r="C2512" s="21">
        <f>AO2512</f>
        <v/>
      </c>
      <c r="D2512" s="21" t="n">
        <v>0</v>
      </c>
      <c r="E2512" s="21">
        <f>ROUND(MIN(B2512/12,650000)*12*0.0915+MIN(B2512/12,1390000)*12*(0.0504+0)+B2512*0.005,0)</f>
        <v/>
      </c>
      <c r="F2512" s="21">
        <f>IF(B2512&lt;741000,0,IF(B2512&lt;2191000,B2512-740000,IF(B2512&lt;2193000,1451000,IF(B2512&lt;2196000,1453000,IF(B2512&lt;2200000,1456000,IF(B2512&lt;3600000,ROUND(ROUNDDOWN(B2512/4,-3)*2.8,0)-80000,IF(B2512&lt;6600000,ROUND(ROUNDDOWN(B2512/4,-3)*3.2,0)-440000,IF(B2512&lt;8500000,ROUNDDOWN(B2512*0.9,0)-1100000,B2512-1950000))))))))</f>
        <v/>
      </c>
      <c r="G2512" s="21">
        <f>IF(F2512&gt;23500000,NA(),IF(F2512&lt;=4890000,1040000,IF(F2512&lt;=6550000,670000,620000)))</f>
        <v/>
      </c>
      <c r="H2512" s="21">
        <f>IF(D2512&lt;=0,0,MAX(0,MIN(2000000,D2512-MIN(100000,ROUNDDOWN(F2512*0.05,0)))))</f>
        <v/>
      </c>
      <c r="I2512" s="21">
        <f>IF(C2512&lt;=2000,0,MIN(C2512,ROUNDDOWN(F2512*0.4,0))-2000)</f>
        <v/>
      </c>
      <c r="J2512" s="21">
        <f>MAX(0,ROUNDDOWN(F2512-E2512-G2512,-3))</f>
        <v/>
      </c>
      <c r="K2512" s="21">
        <f>MAX(0,ROUNDDOWN(F2512-E2512-G2512-H2512-I2512,-3))</f>
        <v/>
      </c>
      <c r="L2512" s="21">
        <f>MAX(0,ROUNDDOWN(F2512-E2512-G2512-H2512,-3))</f>
        <v/>
      </c>
      <c r="M2512" s="21">
        <f>IF(J2512&lt;=0,0,ROUNDDOWN((J2512*LOOKUP(J2512,{0,1950001,3300001,6950001,9000001,18000001,40000001},{0.05,0.1,0.2,0.23,0.33,0.4,0.45})-LOOKUP(J2512,{0,1950001,3300001,6950001,9000001,18000001,40000001},{0,97500,427500,636000,1536000,2796000,4796000}))*1.021,-2))</f>
        <v/>
      </c>
      <c r="N2512" s="21">
        <f>IF(K2512&lt;=0,0,ROUNDDOWN((K2512*LOOKUP(K2512,{0,1950001,3300001,6950001,9000001,18000001,40000001},{0.05,0.1,0.2,0.23,0.33,0.4,0.45})-LOOKUP(K2512,{0,1950001,3300001,6950001,9000001,18000001,40000001},{0,97500,427500,636000,1536000,2796000,4796000}))*1.021,-2))</f>
        <v/>
      </c>
      <c r="O2512" s="21">
        <f>IF(L2512&lt;=0,0,ROUNDDOWN((L2512*LOOKUP(L2512,{0,1950001,3300001,6950001,9000001,18000001,40000001},{0.05,0.1,0.2,0.23,0.33,0.4,0.45})-LOOKUP(L2512,{0,1950001,3300001,6950001,9000001,18000001,40000001},{0,97500,427500,636000,1536000,2796000,4796000}))*1.021,-2))</f>
        <v/>
      </c>
      <c r="P2512" s="21">
        <f>MAX(0,ROUNDDOWN(F2512-E2512-430000,-3))</f>
        <v/>
      </c>
      <c r="Q2512" s="21">
        <f>MAX(0,ROUNDDOWN(F2512-E2512-430000-H2512,-3))</f>
        <v/>
      </c>
      <c r="R2512" s="21">
        <f>IF(F2512&lt;=450000,0,MAX(0,P2512*0.06-MIN(50000,P2512)*0.03))</f>
        <v/>
      </c>
      <c r="S2512" s="21">
        <f>IF(F2512&lt;=450000,0,MAX(0,P2512*0.04-MIN(50000,P2512)*0.02))</f>
        <v/>
      </c>
      <c r="T2512" s="21">
        <f>IF(F2512&lt;=450000,0,MAX(0,Q2512*0.06-MIN(50000,Q2512)*0.03))</f>
        <v/>
      </c>
      <c r="U2512" s="21">
        <f>IF(F2512&lt;=450000,0,MAX(0,Q2512*0.04-MIN(50000,Q2512)*0.02))</f>
        <v/>
      </c>
      <c r="V2512" s="21">
        <f>50000+MAX(0,G2512-480000)</f>
        <v/>
      </c>
      <c r="W2512" s="21">
        <f>P2512-V2512</f>
        <v/>
      </c>
      <c r="X2512" s="21">
        <f>Q2512-V2512</f>
        <v/>
      </c>
      <c r="Y2512" s="22">
        <f>IF(W2512&lt;0,0.9,LOOKUP(W2512,{0,1950001,3300001,6950001,9000001,18000001,40000001},{0.84895,0.7979,0.6958,0.66517,0.56307,0.4916,0.44055}))</f>
        <v/>
      </c>
      <c r="Z2512" s="22">
        <f>IF(X2512&lt;0,0.9,LOOKUP(X2512,{0,1950001,3300001,6950001,9000001,18000001,40000001},{0.84895,0.7979,0.6958,0.66517,0.56307,0.4916,0.44055}))</f>
        <v/>
      </c>
      <c r="AA2512" s="22">
        <f>IF(W2512&lt;0,0,CHOOSE(MATCH(W2512,{0,1950001,3300001,6950001,9000001},1),5.105/84.895,10.21/79.79,20.42/69.58,23.483/66.517,33.693/56.307))</f>
        <v/>
      </c>
      <c r="AB2512" s="21">
        <f>IF(C2512&lt;=2000,0,(MIN(C2512,ROUNDDOWN(F2512*0.3,0))-2000)*0.1)</f>
        <v/>
      </c>
      <c r="AC2512" s="21">
        <f>IF(C2512&lt;=2000,0,MIN((C2512-2000)*Y2512,(R2512+S2512)*0.2))</f>
        <v/>
      </c>
      <c r="AD2512" s="21">
        <f>IF(C2512&lt;=2000,0,MIN((C2512-2000)*Z2512,(T2512+U2512)*0.2))</f>
        <v/>
      </c>
      <c r="AE2512" s="21">
        <f>AC2512*AA2512</f>
        <v/>
      </c>
      <c r="AF2512" s="21">
        <f>ROUNDDOWN(R2512,-2)+ROUNDDOWN(S2512,-2)</f>
        <v/>
      </c>
      <c r="AG2512" s="21">
        <f>ROUNDDOWN(MAX(0,R2512-(AB2512+AC2512+AE2512)*0.6),-2)+ROUNDDOWN(MAX(0,S2512-(AB2512+AC2512+AE2512)*0.4),-2)</f>
        <v/>
      </c>
      <c r="AH2512" s="21">
        <f>ROUNDDOWN(MAX(0,T2512-(AB2512+AD2512)*0.6),-2)+ROUNDDOWN(MAX(0,U2512-(AB2512+AD2512)*0.4),-2)</f>
        <v/>
      </c>
      <c r="AI2512" s="21">
        <f>ROUNDDOWN(T2512,-2)+ROUNDDOWN(U2512,-2)</f>
        <v/>
      </c>
      <c r="AJ2512" s="21">
        <f>M2512+AF2512</f>
        <v/>
      </c>
      <c r="AK2512" s="21">
        <f>M2512+AG2512</f>
        <v/>
      </c>
      <c r="AL2512" s="21">
        <f>N2512+AH2512</f>
        <v/>
      </c>
      <c r="AM2512" s="21">
        <f>O2512+AI2512</f>
        <v/>
      </c>
      <c r="AN2512" s="21">
        <f>N2512+AI2512</f>
        <v/>
      </c>
      <c r="AO2512" s="21">
        <f>ROUNDDOWN((R2512+S2512)*0.2/Y2512+2000,0)</f>
        <v/>
      </c>
      <c r="AP2512" s="21">
        <f>ROUNDDOWN((T2512+U2512)*0.2/Z2512+2000,0)</f>
        <v/>
      </c>
      <c r="AQ2512" s="21">
        <f>AL2512-AK2512</f>
        <v/>
      </c>
      <c r="AR2512" s="21">
        <f>AM2512-AK2512</f>
        <v/>
      </c>
      <c r="AS2512" s="21">
        <f>AM2512-AL2512</f>
        <v/>
      </c>
      <c r="AT2512" s="21">
        <f>AK2512+C2512-AJ2512</f>
        <v/>
      </c>
      <c r="AU2512" s="21">
        <f>AL2512+C2512-AM2512</f>
        <v/>
      </c>
      <c r="AV2512" s="21">
        <f>AN2512+C2512-AM2512</f>
        <v/>
      </c>
    </row>
    <row r="2513">
      <c r="A2513" t="inlineStr">
        <is>
          <t>1万円刻み</t>
        </is>
      </c>
      <c r="B2513" s="21">
        <f>'5_1万円刻み'!$A$750</f>
        <v/>
      </c>
      <c r="C2513" s="21">
        <f>AO2513</f>
        <v/>
      </c>
      <c r="D2513" s="21" t="n">
        <v>0</v>
      </c>
      <c r="E2513" s="21">
        <f>ROUND(MIN(B2513/12,650000)*12*0.0915+MIN(B2513/12,1390000)*12*(0.0504+0)+B2513*0.005,0)</f>
        <v/>
      </c>
      <c r="F2513" s="21">
        <f>IF(B2513&lt;741000,0,IF(B2513&lt;2191000,B2513-740000,IF(B2513&lt;2193000,1451000,IF(B2513&lt;2196000,1453000,IF(B2513&lt;2200000,1456000,IF(B2513&lt;3600000,ROUND(ROUNDDOWN(B2513/4,-3)*2.8,0)-80000,IF(B2513&lt;6600000,ROUND(ROUNDDOWN(B2513/4,-3)*3.2,0)-440000,IF(B2513&lt;8500000,ROUNDDOWN(B2513*0.9,0)-1100000,B2513-1950000))))))))</f>
        <v/>
      </c>
      <c r="G2513" s="21">
        <f>IF(F2513&gt;23500000,NA(),IF(F2513&lt;=4890000,1040000,IF(F2513&lt;=6550000,670000,620000)))</f>
        <v/>
      </c>
      <c r="H2513" s="21">
        <f>IF(D2513&lt;=0,0,MAX(0,MIN(2000000,D2513-MIN(100000,ROUNDDOWN(F2513*0.05,0)))))</f>
        <v/>
      </c>
      <c r="I2513" s="21">
        <f>IF(C2513&lt;=2000,0,MIN(C2513,ROUNDDOWN(F2513*0.4,0))-2000)</f>
        <v/>
      </c>
      <c r="J2513" s="21">
        <f>MAX(0,ROUNDDOWN(F2513-E2513-G2513,-3))</f>
        <v/>
      </c>
      <c r="K2513" s="21">
        <f>MAX(0,ROUNDDOWN(F2513-E2513-G2513-H2513-I2513,-3))</f>
        <v/>
      </c>
      <c r="L2513" s="21">
        <f>MAX(0,ROUNDDOWN(F2513-E2513-G2513-H2513,-3))</f>
        <v/>
      </c>
      <c r="M2513" s="21">
        <f>IF(J2513&lt;=0,0,ROUNDDOWN((J2513*LOOKUP(J2513,{0,1950001,3300001,6950001,9000001,18000001,40000001},{0.05,0.1,0.2,0.23,0.33,0.4,0.45})-LOOKUP(J2513,{0,1950001,3300001,6950001,9000001,18000001,40000001},{0,97500,427500,636000,1536000,2796000,4796000}))*1.021,-2))</f>
        <v/>
      </c>
      <c r="N2513" s="21">
        <f>IF(K2513&lt;=0,0,ROUNDDOWN((K2513*LOOKUP(K2513,{0,1950001,3300001,6950001,9000001,18000001,40000001},{0.05,0.1,0.2,0.23,0.33,0.4,0.45})-LOOKUP(K2513,{0,1950001,3300001,6950001,9000001,18000001,40000001},{0,97500,427500,636000,1536000,2796000,4796000}))*1.021,-2))</f>
        <v/>
      </c>
      <c r="O2513" s="21">
        <f>IF(L2513&lt;=0,0,ROUNDDOWN((L2513*LOOKUP(L2513,{0,1950001,3300001,6950001,9000001,18000001,40000001},{0.05,0.1,0.2,0.23,0.33,0.4,0.45})-LOOKUP(L2513,{0,1950001,3300001,6950001,9000001,18000001,40000001},{0,97500,427500,636000,1536000,2796000,4796000}))*1.021,-2))</f>
        <v/>
      </c>
      <c r="P2513" s="21">
        <f>MAX(0,ROUNDDOWN(F2513-E2513-430000,-3))</f>
        <v/>
      </c>
      <c r="Q2513" s="21">
        <f>MAX(0,ROUNDDOWN(F2513-E2513-430000-H2513,-3))</f>
        <v/>
      </c>
      <c r="R2513" s="21">
        <f>IF(F2513&lt;=450000,0,MAX(0,P2513*0.06-MIN(50000,P2513)*0.03))</f>
        <v/>
      </c>
      <c r="S2513" s="21">
        <f>IF(F2513&lt;=450000,0,MAX(0,P2513*0.04-MIN(50000,P2513)*0.02))</f>
        <v/>
      </c>
      <c r="T2513" s="21">
        <f>IF(F2513&lt;=450000,0,MAX(0,Q2513*0.06-MIN(50000,Q2513)*0.03))</f>
        <v/>
      </c>
      <c r="U2513" s="21">
        <f>IF(F2513&lt;=450000,0,MAX(0,Q2513*0.04-MIN(50000,Q2513)*0.02))</f>
        <v/>
      </c>
      <c r="V2513" s="21">
        <f>50000+MAX(0,G2513-480000)</f>
        <v/>
      </c>
      <c r="W2513" s="21">
        <f>P2513-V2513</f>
        <v/>
      </c>
      <c r="X2513" s="21">
        <f>Q2513-V2513</f>
        <v/>
      </c>
      <c r="Y2513" s="22">
        <f>IF(W2513&lt;0,0.9,LOOKUP(W2513,{0,1950001,3300001,6950001,9000001,18000001,40000001},{0.84895,0.7979,0.6958,0.66517,0.56307,0.4916,0.44055}))</f>
        <v/>
      </c>
      <c r="Z2513" s="22">
        <f>IF(X2513&lt;0,0.9,LOOKUP(X2513,{0,1950001,3300001,6950001,9000001,18000001,40000001},{0.84895,0.7979,0.6958,0.66517,0.56307,0.4916,0.44055}))</f>
        <v/>
      </c>
      <c r="AA2513" s="22">
        <f>IF(W2513&lt;0,0,CHOOSE(MATCH(W2513,{0,1950001,3300001,6950001,9000001},1),5.105/84.895,10.21/79.79,20.42/69.58,23.483/66.517,33.693/56.307))</f>
        <v/>
      </c>
      <c r="AB2513" s="21">
        <f>IF(C2513&lt;=2000,0,(MIN(C2513,ROUNDDOWN(F2513*0.3,0))-2000)*0.1)</f>
        <v/>
      </c>
      <c r="AC2513" s="21">
        <f>IF(C2513&lt;=2000,0,MIN((C2513-2000)*Y2513,(R2513+S2513)*0.2))</f>
        <v/>
      </c>
      <c r="AD2513" s="21">
        <f>IF(C2513&lt;=2000,0,MIN((C2513-2000)*Z2513,(T2513+U2513)*0.2))</f>
        <v/>
      </c>
      <c r="AE2513" s="21">
        <f>AC2513*AA2513</f>
        <v/>
      </c>
      <c r="AF2513" s="21">
        <f>ROUNDDOWN(R2513,-2)+ROUNDDOWN(S2513,-2)</f>
        <v/>
      </c>
      <c r="AG2513" s="21">
        <f>ROUNDDOWN(MAX(0,R2513-(AB2513+AC2513+AE2513)*0.6),-2)+ROUNDDOWN(MAX(0,S2513-(AB2513+AC2513+AE2513)*0.4),-2)</f>
        <v/>
      </c>
      <c r="AH2513" s="21">
        <f>ROUNDDOWN(MAX(0,T2513-(AB2513+AD2513)*0.6),-2)+ROUNDDOWN(MAX(0,U2513-(AB2513+AD2513)*0.4),-2)</f>
        <v/>
      </c>
      <c r="AI2513" s="21">
        <f>ROUNDDOWN(T2513,-2)+ROUNDDOWN(U2513,-2)</f>
        <v/>
      </c>
      <c r="AJ2513" s="21">
        <f>M2513+AF2513</f>
        <v/>
      </c>
      <c r="AK2513" s="21">
        <f>M2513+AG2513</f>
        <v/>
      </c>
      <c r="AL2513" s="21">
        <f>N2513+AH2513</f>
        <v/>
      </c>
      <c r="AM2513" s="21">
        <f>O2513+AI2513</f>
        <v/>
      </c>
      <c r="AN2513" s="21">
        <f>N2513+AI2513</f>
        <v/>
      </c>
      <c r="AO2513" s="21">
        <f>ROUNDDOWN((R2513+S2513)*0.2/Y2513+2000,0)</f>
        <v/>
      </c>
      <c r="AP2513" s="21">
        <f>ROUNDDOWN((T2513+U2513)*0.2/Z2513+2000,0)</f>
        <v/>
      </c>
      <c r="AQ2513" s="21">
        <f>AL2513-AK2513</f>
        <v/>
      </c>
      <c r="AR2513" s="21">
        <f>AM2513-AK2513</f>
        <v/>
      </c>
      <c r="AS2513" s="21">
        <f>AM2513-AL2513</f>
        <v/>
      </c>
      <c r="AT2513" s="21">
        <f>AK2513+C2513-AJ2513</f>
        <v/>
      </c>
      <c r="AU2513" s="21">
        <f>AL2513+C2513-AM2513</f>
        <v/>
      </c>
      <c r="AV2513" s="21">
        <f>AN2513+C2513-AM2513</f>
        <v/>
      </c>
    </row>
    <row r="2514">
      <c r="A2514" t="inlineStr">
        <is>
          <t>1万円刻み</t>
        </is>
      </c>
      <c r="B2514" s="21">
        <f>'5_1万円刻み'!$A$751</f>
        <v/>
      </c>
      <c r="C2514" s="21">
        <f>AO2514</f>
        <v/>
      </c>
      <c r="D2514" s="21" t="n">
        <v>0</v>
      </c>
      <c r="E2514" s="21">
        <f>ROUND(MIN(B2514/12,650000)*12*0.0915+MIN(B2514/12,1390000)*12*(0.0504+0)+B2514*0.005,0)</f>
        <v/>
      </c>
      <c r="F2514" s="21">
        <f>IF(B2514&lt;741000,0,IF(B2514&lt;2191000,B2514-740000,IF(B2514&lt;2193000,1451000,IF(B2514&lt;2196000,1453000,IF(B2514&lt;2200000,1456000,IF(B2514&lt;3600000,ROUND(ROUNDDOWN(B2514/4,-3)*2.8,0)-80000,IF(B2514&lt;6600000,ROUND(ROUNDDOWN(B2514/4,-3)*3.2,0)-440000,IF(B2514&lt;8500000,ROUNDDOWN(B2514*0.9,0)-1100000,B2514-1950000))))))))</f>
        <v/>
      </c>
      <c r="G2514" s="21">
        <f>IF(F2514&gt;23500000,NA(),IF(F2514&lt;=4890000,1040000,IF(F2514&lt;=6550000,670000,620000)))</f>
        <v/>
      </c>
      <c r="H2514" s="21">
        <f>IF(D2514&lt;=0,0,MAX(0,MIN(2000000,D2514-MIN(100000,ROUNDDOWN(F2514*0.05,0)))))</f>
        <v/>
      </c>
      <c r="I2514" s="21">
        <f>IF(C2514&lt;=2000,0,MIN(C2514,ROUNDDOWN(F2514*0.4,0))-2000)</f>
        <v/>
      </c>
      <c r="J2514" s="21">
        <f>MAX(0,ROUNDDOWN(F2514-E2514-G2514,-3))</f>
        <v/>
      </c>
      <c r="K2514" s="21">
        <f>MAX(0,ROUNDDOWN(F2514-E2514-G2514-H2514-I2514,-3))</f>
        <v/>
      </c>
      <c r="L2514" s="21">
        <f>MAX(0,ROUNDDOWN(F2514-E2514-G2514-H2514,-3))</f>
        <v/>
      </c>
      <c r="M2514" s="21">
        <f>IF(J2514&lt;=0,0,ROUNDDOWN((J2514*LOOKUP(J2514,{0,1950001,3300001,6950001,9000001,18000001,40000001},{0.05,0.1,0.2,0.23,0.33,0.4,0.45})-LOOKUP(J2514,{0,1950001,3300001,6950001,9000001,18000001,40000001},{0,97500,427500,636000,1536000,2796000,4796000}))*1.021,-2))</f>
        <v/>
      </c>
      <c r="N2514" s="21">
        <f>IF(K2514&lt;=0,0,ROUNDDOWN((K2514*LOOKUP(K2514,{0,1950001,3300001,6950001,9000001,18000001,40000001},{0.05,0.1,0.2,0.23,0.33,0.4,0.45})-LOOKUP(K2514,{0,1950001,3300001,6950001,9000001,18000001,40000001},{0,97500,427500,636000,1536000,2796000,4796000}))*1.021,-2))</f>
        <v/>
      </c>
      <c r="O2514" s="21">
        <f>IF(L2514&lt;=0,0,ROUNDDOWN((L2514*LOOKUP(L2514,{0,1950001,3300001,6950001,9000001,18000001,40000001},{0.05,0.1,0.2,0.23,0.33,0.4,0.45})-LOOKUP(L2514,{0,1950001,3300001,6950001,9000001,18000001,40000001},{0,97500,427500,636000,1536000,2796000,4796000}))*1.021,-2))</f>
        <v/>
      </c>
      <c r="P2514" s="21">
        <f>MAX(0,ROUNDDOWN(F2514-E2514-430000,-3))</f>
        <v/>
      </c>
      <c r="Q2514" s="21">
        <f>MAX(0,ROUNDDOWN(F2514-E2514-430000-H2514,-3))</f>
        <v/>
      </c>
      <c r="R2514" s="21">
        <f>IF(F2514&lt;=450000,0,MAX(0,P2514*0.06-MIN(50000,P2514)*0.03))</f>
        <v/>
      </c>
      <c r="S2514" s="21">
        <f>IF(F2514&lt;=450000,0,MAX(0,P2514*0.04-MIN(50000,P2514)*0.02))</f>
        <v/>
      </c>
      <c r="T2514" s="21">
        <f>IF(F2514&lt;=450000,0,MAX(0,Q2514*0.06-MIN(50000,Q2514)*0.03))</f>
        <v/>
      </c>
      <c r="U2514" s="21">
        <f>IF(F2514&lt;=450000,0,MAX(0,Q2514*0.04-MIN(50000,Q2514)*0.02))</f>
        <v/>
      </c>
      <c r="V2514" s="21">
        <f>50000+MAX(0,G2514-480000)</f>
        <v/>
      </c>
      <c r="W2514" s="21">
        <f>P2514-V2514</f>
        <v/>
      </c>
      <c r="X2514" s="21">
        <f>Q2514-V2514</f>
        <v/>
      </c>
      <c r="Y2514" s="22">
        <f>IF(W2514&lt;0,0.9,LOOKUP(W2514,{0,1950001,3300001,6950001,9000001,18000001,40000001},{0.84895,0.7979,0.6958,0.66517,0.56307,0.4916,0.44055}))</f>
        <v/>
      </c>
      <c r="Z2514" s="22">
        <f>IF(X2514&lt;0,0.9,LOOKUP(X2514,{0,1950001,3300001,6950001,9000001,18000001,40000001},{0.84895,0.7979,0.6958,0.66517,0.56307,0.4916,0.44055}))</f>
        <v/>
      </c>
      <c r="AA2514" s="22">
        <f>IF(W2514&lt;0,0,CHOOSE(MATCH(W2514,{0,1950001,3300001,6950001,9000001},1),5.105/84.895,10.21/79.79,20.42/69.58,23.483/66.517,33.693/56.307))</f>
        <v/>
      </c>
      <c r="AB2514" s="21">
        <f>IF(C2514&lt;=2000,0,(MIN(C2514,ROUNDDOWN(F2514*0.3,0))-2000)*0.1)</f>
        <v/>
      </c>
      <c r="AC2514" s="21">
        <f>IF(C2514&lt;=2000,0,MIN((C2514-2000)*Y2514,(R2514+S2514)*0.2))</f>
        <v/>
      </c>
      <c r="AD2514" s="21">
        <f>IF(C2514&lt;=2000,0,MIN((C2514-2000)*Z2514,(T2514+U2514)*0.2))</f>
        <v/>
      </c>
      <c r="AE2514" s="21">
        <f>AC2514*AA2514</f>
        <v/>
      </c>
      <c r="AF2514" s="21">
        <f>ROUNDDOWN(R2514,-2)+ROUNDDOWN(S2514,-2)</f>
        <v/>
      </c>
      <c r="AG2514" s="21">
        <f>ROUNDDOWN(MAX(0,R2514-(AB2514+AC2514+AE2514)*0.6),-2)+ROUNDDOWN(MAX(0,S2514-(AB2514+AC2514+AE2514)*0.4),-2)</f>
        <v/>
      </c>
      <c r="AH2514" s="21">
        <f>ROUNDDOWN(MAX(0,T2514-(AB2514+AD2514)*0.6),-2)+ROUNDDOWN(MAX(0,U2514-(AB2514+AD2514)*0.4),-2)</f>
        <v/>
      </c>
      <c r="AI2514" s="21">
        <f>ROUNDDOWN(T2514,-2)+ROUNDDOWN(U2514,-2)</f>
        <v/>
      </c>
      <c r="AJ2514" s="21">
        <f>M2514+AF2514</f>
        <v/>
      </c>
      <c r="AK2514" s="21">
        <f>M2514+AG2514</f>
        <v/>
      </c>
      <c r="AL2514" s="21">
        <f>N2514+AH2514</f>
        <v/>
      </c>
      <c r="AM2514" s="21">
        <f>O2514+AI2514</f>
        <v/>
      </c>
      <c r="AN2514" s="21">
        <f>N2514+AI2514</f>
        <v/>
      </c>
      <c r="AO2514" s="21">
        <f>ROUNDDOWN((R2514+S2514)*0.2/Y2514+2000,0)</f>
        <v/>
      </c>
      <c r="AP2514" s="21">
        <f>ROUNDDOWN((T2514+U2514)*0.2/Z2514+2000,0)</f>
        <v/>
      </c>
      <c r="AQ2514" s="21">
        <f>AL2514-AK2514</f>
        <v/>
      </c>
      <c r="AR2514" s="21">
        <f>AM2514-AK2514</f>
        <v/>
      </c>
      <c r="AS2514" s="21">
        <f>AM2514-AL2514</f>
        <v/>
      </c>
      <c r="AT2514" s="21">
        <f>AK2514+C2514-AJ2514</f>
        <v/>
      </c>
      <c r="AU2514" s="21">
        <f>AL2514+C2514-AM2514</f>
        <v/>
      </c>
      <c r="AV2514" s="21">
        <f>AN2514+C2514-AM2514</f>
        <v/>
      </c>
    </row>
    <row r="2515">
      <c r="A2515" t="inlineStr">
        <is>
          <t>1万円刻み</t>
        </is>
      </c>
      <c r="B2515" s="21">
        <f>'5_1万円刻み'!$A$752</f>
        <v/>
      </c>
      <c r="C2515" s="21">
        <f>AO2515</f>
        <v/>
      </c>
      <c r="D2515" s="21" t="n">
        <v>0</v>
      </c>
      <c r="E2515" s="21">
        <f>ROUND(MIN(B2515/12,650000)*12*0.0915+MIN(B2515/12,1390000)*12*(0.0504+0)+B2515*0.005,0)</f>
        <v/>
      </c>
      <c r="F2515" s="21">
        <f>IF(B2515&lt;741000,0,IF(B2515&lt;2191000,B2515-740000,IF(B2515&lt;2193000,1451000,IF(B2515&lt;2196000,1453000,IF(B2515&lt;2200000,1456000,IF(B2515&lt;3600000,ROUND(ROUNDDOWN(B2515/4,-3)*2.8,0)-80000,IF(B2515&lt;6600000,ROUND(ROUNDDOWN(B2515/4,-3)*3.2,0)-440000,IF(B2515&lt;8500000,ROUNDDOWN(B2515*0.9,0)-1100000,B2515-1950000))))))))</f>
        <v/>
      </c>
      <c r="G2515" s="21">
        <f>IF(F2515&gt;23500000,NA(),IF(F2515&lt;=4890000,1040000,IF(F2515&lt;=6550000,670000,620000)))</f>
        <v/>
      </c>
      <c r="H2515" s="21">
        <f>IF(D2515&lt;=0,0,MAX(0,MIN(2000000,D2515-MIN(100000,ROUNDDOWN(F2515*0.05,0)))))</f>
        <v/>
      </c>
      <c r="I2515" s="21">
        <f>IF(C2515&lt;=2000,0,MIN(C2515,ROUNDDOWN(F2515*0.4,0))-2000)</f>
        <v/>
      </c>
      <c r="J2515" s="21">
        <f>MAX(0,ROUNDDOWN(F2515-E2515-G2515,-3))</f>
        <v/>
      </c>
      <c r="K2515" s="21">
        <f>MAX(0,ROUNDDOWN(F2515-E2515-G2515-H2515-I2515,-3))</f>
        <v/>
      </c>
      <c r="L2515" s="21">
        <f>MAX(0,ROUNDDOWN(F2515-E2515-G2515-H2515,-3))</f>
        <v/>
      </c>
      <c r="M2515" s="21">
        <f>IF(J2515&lt;=0,0,ROUNDDOWN((J2515*LOOKUP(J2515,{0,1950001,3300001,6950001,9000001,18000001,40000001},{0.05,0.1,0.2,0.23,0.33,0.4,0.45})-LOOKUP(J2515,{0,1950001,3300001,6950001,9000001,18000001,40000001},{0,97500,427500,636000,1536000,2796000,4796000}))*1.021,-2))</f>
        <v/>
      </c>
      <c r="N2515" s="21">
        <f>IF(K2515&lt;=0,0,ROUNDDOWN((K2515*LOOKUP(K2515,{0,1950001,3300001,6950001,9000001,18000001,40000001},{0.05,0.1,0.2,0.23,0.33,0.4,0.45})-LOOKUP(K2515,{0,1950001,3300001,6950001,9000001,18000001,40000001},{0,97500,427500,636000,1536000,2796000,4796000}))*1.021,-2))</f>
        <v/>
      </c>
      <c r="O2515" s="21">
        <f>IF(L2515&lt;=0,0,ROUNDDOWN((L2515*LOOKUP(L2515,{0,1950001,3300001,6950001,9000001,18000001,40000001},{0.05,0.1,0.2,0.23,0.33,0.4,0.45})-LOOKUP(L2515,{0,1950001,3300001,6950001,9000001,18000001,40000001},{0,97500,427500,636000,1536000,2796000,4796000}))*1.021,-2))</f>
        <v/>
      </c>
      <c r="P2515" s="21">
        <f>MAX(0,ROUNDDOWN(F2515-E2515-430000,-3))</f>
        <v/>
      </c>
      <c r="Q2515" s="21">
        <f>MAX(0,ROUNDDOWN(F2515-E2515-430000-H2515,-3))</f>
        <v/>
      </c>
      <c r="R2515" s="21">
        <f>IF(F2515&lt;=450000,0,MAX(0,P2515*0.06-MIN(50000,P2515)*0.03))</f>
        <v/>
      </c>
      <c r="S2515" s="21">
        <f>IF(F2515&lt;=450000,0,MAX(0,P2515*0.04-MIN(50000,P2515)*0.02))</f>
        <v/>
      </c>
      <c r="T2515" s="21">
        <f>IF(F2515&lt;=450000,0,MAX(0,Q2515*0.06-MIN(50000,Q2515)*0.03))</f>
        <v/>
      </c>
      <c r="U2515" s="21">
        <f>IF(F2515&lt;=450000,0,MAX(0,Q2515*0.04-MIN(50000,Q2515)*0.02))</f>
        <v/>
      </c>
      <c r="V2515" s="21">
        <f>50000+MAX(0,G2515-480000)</f>
        <v/>
      </c>
      <c r="W2515" s="21">
        <f>P2515-V2515</f>
        <v/>
      </c>
      <c r="X2515" s="21">
        <f>Q2515-V2515</f>
        <v/>
      </c>
      <c r="Y2515" s="22">
        <f>IF(W2515&lt;0,0.9,LOOKUP(W2515,{0,1950001,3300001,6950001,9000001,18000001,40000001},{0.84895,0.7979,0.6958,0.66517,0.56307,0.4916,0.44055}))</f>
        <v/>
      </c>
      <c r="Z2515" s="22">
        <f>IF(X2515&lt;0,0.9,LOOKUP(X2515,{0,1950001,3300001,6950001,9000001,18000001,40000001},{0.84895,0.7979,0.6958,0.66517,0.56307,0.4916,0.44055}))</f>
        <v/>
      </c>
      <c r="AA2515" s="22">
        <f>IF(W2515&lt;0,0,CHOOSE(MATCH(W2515,{0,1950001,3300001,6950001,9000001},1),5.105/84.895,10.21/79.79,20.42/69.58,23.483/66.517,33.693/56.307))</f>
        <v/>
      </c>
      <c r="AB2515" s="21">
        <f>IF(C2515&lt;=2000,0,(MIN(C2515,ROUNDDOWN(F2515*0.3,0))-2000)*0.1)</f>
        <v/>
      </c>
      <c r="AC2515" s="21">
        <f>IF(C2515&lt;=2000,0,MIN((C2515-2000)*Y2515,(R2515+S2515)*0.2))</f>
        <v/>
      </c>
      <c r="AD2515" s="21">
        <f>IF(C2515&lt;=2000,0,MIN((C2515-2000)*Z2515,(T2515+U2515)*0.2))</f>
        <v/>
      </c>
      <c r="AE2515" s="21">
        <f>AC2515*AA2515</f>
        <v/>
      </c>
      <c r="AF2515" s="21">
        <f>ROUNDDOWN(R2515,-2)+ROUNDDOWN(S2515,-2)</f>
        <v/>
      </c>
      <c r="AG2515" s="21">
        <f>ROUNDDOWN(MAX(0,R2515-(AB2515+AC2515+AE2515)*0.6),-2)+ROUNDDOWN(MAX(0,S2515-(AB2515+AC2515+AE2515)*0.4),-2)</f>
        <v/>
      </c>
      <c r="AH2515" s="21">
        <f>ROUNDDOWN(MAX(0,T2515-(AB2515+AD2515)*0.6),-2)+ROUNDDOWN(MAX(0,U2515-(AB2515+AD2515)*0.4),-2)</f>
        <v/>
      </c>
      <c r="AI2515" s="21">
        <f>ROUNDDOWN(T2515,-2)+ROUNDDOWN(U2515,-2)</f>
        <v/>
      </c>
      <c r="AJ2515" s="21">
        <f>M2515+AF2515</f>
        <v/>
      </c>
      <c r="AK2515" s="21">
        <f>M2515+AG2515</f>
        <v/>
      </c>
      <c r="AL2515" s="21">
        <f>N2515+AH2515</f>
        <v/>
      </c>
      <c r="AM2515" s="21">
        <f>O2515+AI2515</f>
        <v/>
      </c>
      <c r="AN2515" s="21">
        <f>N2515+AI2515</f>
        <v/>
      </c>
      <c r="AO2515" s="21">
        <f>ROUNDDOWN((R2515+S2515)*0.2/Y2515+2000,0)</f>
        <v/>
      </c>
      <c r="AP2515" s="21">
        <f>ROUNDDOWN((T2515+U2515)*0.2/Z2515+2000,0)</f>
        <v/>
      </c>
      <c r="AQ2515" s="21">
        <f>AL2515-AK2515</f>
        <v/>
      </c>
      <c r="AR2515" s="21">
        <f>AM2515-AK2515</f>
        <v/>
      </c>
      <c r="AS2515" s="21">
        <f>AM2515-AL2515</f>
        <v/>
      </c>
      <c r="AT2515" s="21">
        <f>AK2515+C2515-AJ2515</f>
        <v/>
      </c>
      <c r="AU2515" s="21">
        <f>AL2515+C2515-AM2515</f>
        <v/>
      </c>
      <c r="AV2515" s="21">
        <f>AN2515+C2515-AM2515</f>
        <v/>
      </c>
    </row>
    <row r="2516">
      <c r="A2516" t="inlineStr">
        <is>
          <t>1万円刻み</t>
        </is>
      </c>
      <c r="B2516" s="21">
        <f>'5_1万円刻み'!$A$753</f>
        <v/>
      </c>
      <c r="C2516" s="21">
        <f>AO2516</f>
        <v/>
      </c>
      <c r="D2516" s="21" t="n">
        <v>0</v>
      </c>
      <c r="E2516" s="21">
        <f>ROUND(MIN(B2516/12,650000)*12*0.0915+MIN(B2516/12,1390000)*12*(0.0504+0)+B2516*0.005,0)</f>
        <v/>
      </c>
      <c r="F2516" s="21">
        <f>IF(B2516&lt;741000,0,IF(B2516&lt;2191000,B2516-740000,IF(B2516&lt;2193000,1451000,IF(B2516&lt;2196000,1453000,IF(B2516&lt;2200000,1456000,IF(B2516&lt;3600000,ROUND(ROUNDDOWN(B2516/4,-3)*2.8,0)-80000,IF(B2516&lt;6600000,ROUND(ROUNDDOWN(B2516/4,-3)*3.2,0)-440000,IF(B2516&lt;8500000,ROUNDDOWN(B2516*0.9,0)-1100000,B2516-1950000))))))))</f>
        <v/>
      </c>
      <c r="G2516" s="21">
        <f>IF(F2516&gt;23500000,NA(),IF(F2516&lt;=4890000,1040000,IF(F2516&lt;=6550000,670000,620000)))</f>
        <v/>
      </c>
      <c r="H2516" s="21">
        <f>IF(D2516&lt;=0,0,MAX(0,MIN(2000000,D2516-MIN(100000,ROUNDDOWN(F2516*0.05,0)))))</f>
        <v/>
      </c>
      <c r="I2516" s="21">
        <f>IF(C2516&lt;=2000,0,MIN(C2516,ROUNDDOWN(F2516*0.4,0))-2000)</f>
        <v/>
      </c>
      <c r="J2516" s="21">
        <f>MAX(0,ROUNDDOWN(F2516-E2516-G2516,-3))</f>
        <v/>
      </c>
      <c r="K2516" s="21">
        <f>MAX(0,ROUNDDOWN(F2516-E2516-G2516-H2516-I2516,-3))</f>
        <v/>
      </c>
      <c r="L2516" s="21">
        <f>MAX(0,ROUNDDOWN(F2516-E2516-G2516-H2516,-3))</f>
        <v/>
      </c>
      <c r="M2516" s="21">
        <f>IF(J2516&lt;=0,0,ROUNDDOWN((J2516*LOOKUP(J2516,{0,1950001,3300001,6950001,9000001,18000001,40000001},{0.05,0.1,0.2,0.23,0.33,0.4,0.45})-LOOKUP(J2516,{0,1950001,3300001,6950001,9000001,18000001,40000001},{0,97500,427500,636000,1536000,2796000,4796000}))*1.021,-2))</f>
        <v/>
      </c>
      <c r="N2516" s="21">
        <f>IF(K2516&lt;=0,0,ROUNDDOWN((K2516*LOOKUP(K2516,{0,1950001,3300001,6950001,9000001,18000001,40000001},{0.05,0.1,0.2,0.23,0.33,0.4,0.45})-LOOKUP(K2516,{0,1950001,3300001,6950001,9000001,18000001,40000001},{0,97500,427500,636000,1536000,2796000,4796000}))*1.021,-2))</f>
        <v/>
      </c>
      <c r="O2516" s="21">
        <f>IF(L2516&lt;=0,0,ROUNDDOWN((L2516*LOOKUP(L2516,{0,1950001,3300001,6950001,9000001,18000001,40000001},{0.05,0.1,0.2,0.23,0.33,0.4,0.45})-LOOKUP(L2516,{0,1950001,3300001,6950001,9000001,18000001,40000001},{0,97500,427500,636000,1536000,2796000,4796000}))*1.021,-2))</f>
        <v/>
      </c>
      <c r="P2516" s="21">
        <f>MAX(0,ROUNDDOWN(F2516-E2516-430000,-3))</f>
        <v/>
      </c>
      <c r="Q2516" s="21">
        <f>MAX(0,ROUNDDOWN(F2516-E2516-430000-H2516,-3))</f>
        <v/>
      </c>
      <c r="R2516" s="21">
        <f>IF(F2516&lt;=450000,0,MAX(0,P2516*0.06-MIN(50000,P2516)*0.03))</f>
        <v/>
      </c>
      <c r="S2516" s="21">
        <f>IF(F2516&lt;=450000,0,MAX(0,P2516*0.04-MIN(50000,P2516)*0.02))</f>
        <v/>
      </c>
      <c r="T2516" s="21">
        <f>IF(F2516&lt;=450000,0,MAX(0,Q2516*0.06-MIN(50000,Q2516)*0.03))</f>
        <v/>
      </c>
      <c r="U2516" s="21">
        <f>IF(F2516&lt;=450000,0,MAX(0,Q2516*0.04-MIN(50000,Q2516)*0.02))</f>
        <v/>
      </c>
      <c r="V2516" s="21">
        <f>50000+MAX(0,G2516-480000)</f>
        <v/>
      </c>
      <c r="W2516" s="21">
        <f>P2516-V2516</f>
        <v/>
      </c>
      <c r="X2516" s="21">
        <f>Q2516-V2516</f>
        <v/>
      </c>
      <c r="Y2516" s="22">
        <f>IF(W2516&lt;0,0.9,LOOKUP(W2516,{0,1950001,3300001,6950001,9000001,18000001,40000001},{0.84895,0.7979,0.6958,0.66517,0.56307,0.4916,0.44055}))</f>
        <v/>
      </c>
      <c r="Z2516" s="22">
        <f>IF(X2516&lt;0,0.9,LOOKUP(X2516,{0,1950001,3300001,6950001,9000001,18000001,40000001},{0.84895,0.7979,0.6958,0.66517,0.56307,0.4916,0.44055}))</f>
        <v/>
      </c>
      <c r="AA2516" s="22">
        <f>IF(W2516&lt;0,0,CHOOSE(MATCH(W2516,{0,1950001,3300001,6950001,9000001},1),5.105/84.895,10.21/79.79,20.42/69.58,23.483/66.517,33.693/56.307))</f>
        <v/>
      </c>
      <c r="AB2516" s="21">
        <f>IF(C2516&lt;=2000,0,(MIN(C2516,ROUNDDOWN(F2516*0.3,0))-2000)*0.1)</f>
        <v/>
      </c>
      <c r="AC2516" s="21">
        <f>IF(C2516&lt;=2000,0,MIN((C2516-2000)*Y2516,(R2516+S2516)*0.2))</f>
        <v/>
      </c>
      <c r="AD2516" s="21">
        <f>IF(C2516&lt;=2000,0,MIN((C2516-2000)*Z2516,(T2516+U2516)*0.2))</f>
        <v/>
      </c>
      <c r="AE2516" s="21">
        <f>AC2516*AA2516</f>
        <v/>
      </c>
      <c r="AF2516" s="21">
        <f>ROUNDDOWN(R2516,-2)+ROUNDDOWN(S2516,-2)</f>
        <v/>
      </c>
      <c r="AG2516" s="21">
        <f>ROUNDDOWN(MAX(0,R2516-(AB2516+AC2516+AE2516)*0.6),-2)+ROUNDDOWN(MAX(0,S2516-(AB2516+AC2516+AE2516)*0.4),-2)</f>
        <v/>
      </c>
      <c r="AH2516" s="21">
        <f>ROUNDDOWN(MAX(0,T2516-(AB2516+AD2516)*0.6),-2)+ROUNDDOWN(MAX(0,U2516-(AB2516+AD2516)*0.4),-2)</f>
        <v/>
      </c>
      <c r="AI2516" s="21">
        <f>ROUNDDOWN(T2516,-2)+ROUNDDOWN(U2516,-2)</f>
        <v/>
      </c>
      <c r="AJ2516" s="21">
        <f>M2516+AF2516</f>
        <v/>
      </c>
      <c r="AK2516" s="21">
        <f>M2516+AG2516</f>
        <v/>
      </c>
      <c r="AL2516" s="21">
        <f>N2516+AH2516</f>
        <v/>
      </c>
      <c r="AM2516" s="21">
        <f>O2516+AI2516</f>
        <v/>
      </c>
      <c r="AN2516" s="21">
        <f>N2516+AI2516</f>
        <v/>
      </c>
      <c r="AO2516" s="21">
        <f>ROUNDDOWN((R2516+S2516)*0.2/Y2516+2000,0)</f>
        <v/>
      </c>
      <c r="AP2516" s="21">
        <f>ROUNDDOWN((T2516+U2516)*0.2/Z2516+2000,0)</f>
        <v/>
      </c>
      <c r="AQ2516" s="21">
        <f>AL2516-AK2516</f>
        <v/>
      </c>
      <c r="AR2516" s="21">
        <f>AM2516-AK2516</f>
        <v/>
      </c>
      <c r="AS2516" s="21">
        <f>AM2516-AL2516</f>
        <v/>
      </c>
      <c r="AT2516" s="21">
        <f>AK2516+C2516-AJ2516</f>
        <v/>
      </c>
      <c r="AU2516" s="21">
        <f>AL2516+C2516-AM2516</f>
        <v/>
      </c>
      <c r="AV2516" s="21">
        <f>AN2516+C2516-AM2516</f>
        <v/>
      </c>
    </row>
    <row r="2517">
      <c r="A2517" t="inlineStr">
        <is>
          <t>1万円刻み</t>
        </is>
      </c>
      <c r="B2517" s="21">
        <f>'5_1万円刻み'!$A$754</f>
        <v/>
      </c>
      <c r="C2517" s="21">
        <f>AO2517</f>
        <v/>
      </c>
      <c r="D2517" s="21" t="n">
        <v>0</v>
      </c>
      <c r="E2517" s="21">
        <f>ROUND(MIN(B2517/12,650000)*12*0.0915+MIN(B2517/12,1390000)*12*(0.0504+0)+B2517*0.005,0)</f>
        <v/>
      </c>
      <c r="F2517" s="21">
        <f>IF(B2517&lt;741000,0,IF(B2517&lt;2191000,B2517-740000,IF(B2517&lt;2193000,1451000,IF(B2517&lt;2196000,1453000,IF(B2517&lt;2200000,1456000,IF(B2517&lt;3600000,ROUND(ROUNDDOWN(B2517/4,-3)*2.8,0)-80000,IF(B2517&lt;6600000,ROUND(ROUNDDOWN(B2517/4,-3)*3.2,0)-440000,IF(B2517&lt;8500000,ROUNDDOWN(B2517*0.9,0)-1100000,B2517-1950000))))))))</f>
        <v/>
      </c>
      <c r="G2517" s="21">
        <f>IF(F2517&gt;23500000,NA(),IF(F2517&lt;=4890000,1040000,IF(F2517&lt;=6550000,670000,620000)))</f>
        <v/>
      </c>
      <c r="H2517" s="21">
        <f>IF(D2517&lt;=0,0,MAX(0,MIN(2000000,D2517-MIN(100000,ROUNDDOWN(F2517*0.05,0)))))</f>
        <v/>
      </c>
      <c r="I2517" s="21">
        <f>IF(C2517&lt;=2000,0,MIN(C2517,ROUNDDOWN(F2517*0.4,0))-2000)</f>
        <v/>
      </c>
      <c r="J2517" s="21">
        <f>MAX(0,ROUNDDOWN(F2517-E2517-G2517,-3))</f>
        <v/>
      </c>
      <c r="K2517" s="21">
        <f>MAX(0,ROUNDDOWN(F2517-E2517-G2517-H2517-I2517,-3))</f>
        <v/>
      </c>
      <c r="L2517" s="21">
        <f>MAX(0,ROUNDDOWN(F2517-E2517-G2517-H2517,-3))</f>
        <v/>
      </c>
      <c r="M2517" s="21">
        <f>IF(J2517&lt;=0,0,ROUNDDOWN((J2517*LOOKUP(J2517,{0,1950001,3300001,6950001,9000001,18000001,40000001},{0.05,0.1,0.2,0.23,0.33,0.4,0.45})-LOOKUP(J2517,{0,1950001,3300001,6950001,9000001,18000001,40000001},{0,97500,427500,636000,1536000,2796000,4796000}))*1.021,-2))</f>
        <v/>
      </c>
      <c r="N2517" s="21">
        <f>IF(K2517&lt;=0,0,ROUNDDOWN((K2517*LOOKUP(K2517,{0,1950001,3300001,6950001,9000001,18000001,40000001},{0.05,0.1,0.2,0.23,0.33,0.4,0.45})-LOOKUP(K2517,{0,1950001,3300001,6950001,9000001,18000001,40000001},{0,97500,427500,636000,1536000,2796000,4796000}))*1.021,-2))</f>
        <v/>
      </c>
      <c r="O2517" s="21">
        <f>IF(L2517&lt;=0,0,ROUNDDOWN((L2517*LOOKUP(L2517,{0,1950001,3300001,6950001,9000001,18000001,40000001},{0.05,0.1,0.2,0.23,0.33,0.4,0.45})-LOOKUP(L2517,{0,1950001,3300001,6950001,9000001,18000001,40000001},{0,97500,427500,636000,1536000,2796000,4796000}))*1.021,-2))</f>
        <v/>
      </c>
      <c r="P2517" s="21">
        <f>MAX(0,ROUNDDOWN(F2517-E2517-430000,-3))</f>
        <v/>
      </c>
      <c r="Q2517" s="21">
        <f>MAX(0,ROUNDDOWN(F2517-E2517-430000-H2517,-3))</f>
        <v/>
      </c>
      <c r="R2517" s="21">
        <f>IF(F2517&lt;=450000,0,MAX(0,P2517*0.06-MIN(50000,P2517)*0.03))</f>
        <v/>
      </c>
      <c r="S2517" s="21">
        <f>IF(F2517&lt;=450000,0,MAX(0,P2517*0.04-MIN(50000,P2517)*0.02))</f>
        <v/>
      </c>
      <c r="T2517" s="21">
        <f>IF(F2517&lt;=450000,0,MAX(0,Q2517*0.06-MIN(50000,Q2517)*0.03))</f>
        <v/>
      </c>
      <c r="U2517" s="21">
        <f>IF(F2517&lt;=450000,0,MAX(0,Q2517*0.04-MIN(50000,Q2517)*0.02))</f>
        <v/>
      </c>
      <c r="V2517" s="21">
        <f>50000+MAX(0,G2517-480000)</f>
        <v/>
      </c>
      <c r="W2517" s="21">
        <f>P2517-V2517</f>
        <v/>
      </c>
      <c r="X2517" s="21">
        <f>Q2517-V2517</f>
        <v/>
      </c>
      <c r="Y2517" s="22">
        <f>IF(W2517&lt;0,0.9,LOOKUP(W2517,{0,1950001,3300001,6950001,9000001,18000001,40000001},{0.84895,0.7979,0.6958,0.66517,0.56307,0.4916,0.44055}))</f>
        <v/>
      </c>
      <c r="Z2517" s="22">
        <f>IF(X2517&lt;0,0.9,LOOKUP(X2517,{0,1950001,3300001,6950001,9000001,18000001,40000001},{0.84895,0.7979,0.6958,0.66517,0.56307,0.4916,0.44055}))</f>
        <v/>
      </c>
      <c r="AA2517" s="22">
        <f>IF(W2517&lt;0,0,CHOOSE(MATCH(W2517,{0,1950001,3300001,6950001,9000001},1),5.105/84.895,10.21/79.79,20.42/69.58,23.483/66.517,33.693/56.307))</f>
        <v/>
      </c>
      <c r="AB2517" s="21">
        <f>IF(C2517&lt;=2000,0,(MIN(C2517,ROUNDDOWN(F2517*0.3,0))-2000)*0.1)</f>
        <v/>
      </c>
      <c r="AC2517" s="21">
        <f>IF(C2517&lt;=2000,0,MIN((C2517-2000)*Y2517,(R2517+S2517)*0.2))</f>
        <v/>
      </c>
      <c r="AD2517" s="21">
        <f>IF(C2517&lt;=2000,0,MIN((C2517-2000)*Z2517,(T2517+U2517)*0.2))</f>
        <v/>
      </c>
      <c r="AE2517" s="21">
        <f>AC2517*AA2517</f>
        <v/>
      </c>
      <c r="AF2517" s="21">
        <f>ROUNDDOWN(R2517,-2)+ROUNDDOWN(S2517,-2)</f>
        <v/>
      </c>
      <c r="AG2517" s="21">
        <f>ROUNDDOWN(MAX(0,R2517-(AB2517+AC2517+AE2517)*0.6),-2)+ROUNDDOWN(MAX(0,S2517-(AB2517+AC2517+AE2517)*0.4),-2)</f>
        <v/>
      </c>
      <c r="AH2517" s="21">
        <f>ROUNDDOWN(MAX(0,T2517-(AB2517+AD2517)*0.6),-2)+ROUNDDOWN(MAX(0,U2517-(AB2517+AD2517)*0.4),-2)</f>
        <v/>
      </c>
      <c r="AI2517" s="21">
        <f>ROUNDDOWN(T2517,-2)+ROUNDDOWN(U2517,-2)</f>
        <v/>
      </c>
      <c r="AJ2517" s="21">
        <f>M2517+AF2517</f>
        <v/>
      </c>
      <c r="AK2517" s="21">
        <f>M2517+AG2517</f>
        <v/>
      </c>
      <c r="AL2517" s="21">
        <f>N2517+AH2517</f>
        <v/>
      </c>
      <c r="AM2517" s="21">
        <f>O2517+AI2517</f>
        <v/>
      </c>
      <c r="AN2517" s="21">
        <f>N2517+AI2517</f>
        <v/>
      </c>
      <c r="AO2517" s="21">
        <f>ROUNDDOWN((R2517+S2517)*0.2/Y2517+2000,0)</f>
        <v/>
      </c>
      <c r="AP2517" s="21">
        <f>ROUNDDOWN((T2517+U2517)*0.2/Z2517+2000,0)</f>
        <v/>
      </c>
      <c r="AQ2517" s="21">
        <f>AL2517-AK2517</f>
        <v/>
      </c>
      <c r="AR2517" s="21">
        <f>AM2517-AK2517</f>
        <v/>
      </c>
      <c r="AS2517" s="21">
        <f>AM2517-AL2517</f>
        <v/>
      </c>
      <c r="AT2517" s="21">
        <f>AK2517+C2517-AJ2517</f>
        <v/>
      </c>
      <c r="AU2517" s="21">
        <f>AL2517+C2517-AM2517</f>
        <v/>
      </c>
      <c r="AV2517" s="21">
        <f>AN2517+C2517-AM2517</f>
        <v/>
      </c>
    </row>
    <row r="2518">
      <c r="A2518" t="inlineStr">
        <is>
          <t>1万円刻み</t>
        </is>
      </c>
      <c r="B2518" s="21">
        <f>'5_1万円刻み'!$A$755</f>
        <v/>
      </c>
      <c r="C2518" s="21">
        <f>AO2518</f>
        <v/>
      </c>
      <c r="D2518" s="21" t="n">
        <v>0</v>
      </c>
      <c r="E2518" s="21">
        <f>ROUND(MIN(B2518/12,650000)*12*0.0915+MIN(B2518/12,1390000)*12*(0.0504+0)+B2518*0.005,0)</f>
        <v/>
      </c>
      <c r="F2518" s="21">
        <f>IF(B2518&lt;741000,0,IF(B2518&lt;2191000,B2518-740000,IF(B2518&lt;2193000,1451000,IF(B2518&lt;2196000,1453000,IF(B2518&lt;2200000,1456000,IF(B2518&lt;3600000,ROUND(ROUNDDOWN(B2518/4,-3)*2.8,0)-80000,IF(B2518&lt;6600000,ROUND(ROUNDDOWN(B2518/4,-3)*3.2,0)-440000,IF(B2518&lt;8500000,ROUNDDOWN(B2518*0.9,0)-1100000,B2518-1950000))))))))</f>
        <v/>
      </c>
      <c r="G2518" s="21">
        <f>IF(F2518&gt;23500000,NA(),IF(F2518&lt;=4890000,1040000,IF(F2518&lt;=6550000,670000,620000)))</f>
        <v/>
      </c>
      <c r="H2518" s="21">
        <f>IF(D2518&lt;=0,0,MAX(0,MIN(2000000,D2518-MIN(100000,ROUNDDOWN(F2518*0.05,0)))))</f>
        <v/>
      </c>
      <c r="I2518" s="21">
        <f>IF(C2518&lt;=2000,0,MIN(C2518,ROUNDDOWN(F2518*0.4,0))-2000)</f>
        <v/>
      </c>
      <c r="J2518" s="21">
        <f>MAX(0,ROUNDDOWN(F2518-E2518-G2518,-3))</f>
        <v/>
      </c>
      <c r="K2518" s="21">
        <f>MAX(0,ROUNDDOWN(F2518-E2518-G2518-H2518-I2518,-3))</f>
        <v/>
      </c>
      <c r="L2518" s="21">
        <f>MAX(0,ROUNDDOWN(F2518-E2518-G2518-H2518,-3))</f>
        <v/>
      </c>
      <c r="M2518" s="21">
        <f>IF(J2518&lt;=0,0,ROUNDDOWN((J2518*LOOKUP(J2518,{0,1950001,3300001,6950001,9000001,18000001,40000001},{0.05,0.1,0.2,0.23,0.33,0.4,0.45})-LOOKUP(J2518,{0,1950001,3300001,6950001,9000001,18000001,40000001},{0,97500,427500,636000,1536000,2796000,4796000}))*1.021,-2))</f>
        <v/>
      </c>
      <c r="N2518" s="21">
        <f>IF(K2518&lt;=0,0,ROUNDDOWN((K2518*LOOKUP(K2518,{0,1950001,3300001,6950001,9000001,18000001,40000001},{0.05,0.1,0.2,0.23,0.33,0.4,0.45})-LOOKUP(K2518,{0,1950001,3300001,6950001,9000001,18000001,40000001},{0,97500,427500,636000,1536000,2796000,4796000}))*1.021,-2))</f>
        <v/>
      </c>
      <c r="O2518" s="21">
        <f>IF(L2518&lt;=0,0,ROUNDDOWN((L2518*LOOKUP(L2518,{0,1950001,3300001,6950001,9000001,18000001,40000001},{0.05,0.1,0.2,0.23,0.33,0.4,0.45})-LOOKUP(L2518,{0,1950001,3300001,6950001,9000001,18000001,40000001},{0,97500,427500,636000,1536000,2796000,4796000}))*1.021,-2))</f>
        <v/>
      </c>
      <c r="P2518" s="21">
        <f>MAX(0,ROUNDDOWN(F2518-E2518-430000,-3))</f>
        <v/>
      </c>
      <c r="Q2518" s="21">
        <f>MAX(0,ROUNDDOWN(F2518-E2518-430000-H2518,-3))</f>
        <v/>
      </c>
      <c r="R2518" s="21">
        <f>IF(F2518&lt;=450000,0,MAX(0,P2518*0.06-MIN(50000,P2518)*0.03))</f>
        <v/>
      </c>
      <c r="S2518" s="21">
        <f>IF(F2518&lt;=450000,0,MAX(0,P2518*0.04-MIN(50000,P2518)*0.02))</f>
        <v/>
      </c>
      <c r="T2518" s="21">
        <f>IF(F2518&lt;=450000,0,MAX(0,Q2518*0.06-MIN(50000,Q2518)*0.03))</f>
        <v/>
      </c>
      <c r="U2518" s="21">
        <f>IF(F2518&lt;=450000,0,MAX(0,Q2518*0.04-MIN(50000,Q2518)*0.02))</f>
        <v/>
      </c>
      <c r="V2518" s="21">
        <f>50000+MAX(0,G2518-480000)</f>
        <v/>
      </c>
      <c r="W2518" s="21">
        <f>P2518-V2518</f>
        <v/>
      </c>
      <c r="X2518" s="21">
        <f>Q2518-V2518</f>
        <v/>
      </c>
      <c r="Y2518" s="22">
        <f>IF(W2518&lt;0,0.9,LOOKUP(W2518,{0,1950001,3300001,6950001,9000001,18000001,40000001},{0.84895,0.7979,0.6958,0.66517,0.56307,0.4916,0.44055}))</f>
        <v/>
      </c>
      <c r="Z2518" s="22">
        <f>IF(X2518&lt;0,0.9,LOOKUP(X2518,{0,1950001,3300001,6950001,9000001,18000001,40000001},{0.84895,0.7979,0.6958,0.66517,0.56307,0.4916,0.44055}))</f>
        <v/>
      </c>
      <c r="AA2518" s="22">
        <f>IF(W2518&lt;0,0,CHOOSE(MATCH(W2518,{0,1950001,3300001,6950001,9000001},1),5.105/84.895,10.21/79.79,20.42/69.58,23.483/66.517,33.693/56.307))</f>
        <v/>
      </c>
      <c r="AB2518" s="21">
        <f>IF(C2518&lt;=2000,0,(MIN(C2518,ROUNDDOWN(F2518*0.3,0))-2000)*0.1)</f>
        <v/>
      </c>
      <c r="AC2518" s="21">
        <f>IF(C2518&lt;=2000,0,MIN((C2518-2000)*Y2518,(R2518+S2518)*0.2))</f>
        <v/>
      </c>
      <c r="AD2518" s="21">
        <f>IF(C2518&lt;=2000,0,MIN((C2518-2000)*Z2518,(T2518+U2518)*0.2))</f>
        <v/>
      </c>
      <c r="AE2518" s="21">
        <f>AC2518*AA2518</f>
        <v/>
      </c>
      <c r="AF2518" s="21">
        <f>ROUNDDOWN(R2518,-2)+ROUNDDOWN(S2518,-2)</f>
        <v/>
      </c>
      <c r="AG2518" s="21">
        <f>ROUNDDOWN(MAX(0,R2518-(AB2518+AC2518+AE2518)*0.6),-2)+ROUNDDOWN(MAX(0,S2518-(AB2518+AC2518+AE2518)*0.4),-2)</f>
        <v/>
      </c>
      <c r="AH2518" s="21">
        <f>ROUNDDOWN(MAX(0,T2518-(AB2518+AD2518)*0.6),-2)+ROUNDDOWN(MAX(0,U2518-(AB2518+AD2518)*0.4),-2)</f>
        <v/>
      </c>
      <c r="AI2518" s="21">
        <f>ROUNDDOWN(T2518,-2)+ROUNDDOWN(U2518,-2)</f>
        <v/>
      </c>
      <c r="AJ2518" s="21">
        <f>M2518+AF2518</f>
        <v/>
      </c>
      <c r="AK2518" s="21">
        <f>M2518+AG2518</f>
        <v/>
      </c>
      <c r="AL2518" s="21">
        <f>N2518+AH2518</f>
        <v/>
      </c>
      <c r="AM2518" s="21">
        <f>O2518+AI2518</f>
        <v/>
      </c>
      <c r="AN2518" s="21">
        <f>N2518+AI2518</f>
        <v/>
      </c>
      <c r="AO2518" s="21">
        <f>ROUNDDOWN((R2518+S2518)*0.2/Y2518+2000,0)</f>
        <v/>
      </c>
      <c r="AP2518" s="21">
        <f>ROUNDDOWN((T2518+U2518)*0.2/Z2518+2000,0)</f>
        <v/>
      </c>
      <c r="AQ2518" s="21">
        <f>AL2518-AK2518</f>
        <v/>
      </c>
      <c r="AR2518" s="21">
        <f>AM2518-AK2518</f>
        <v/>
      </c>
      <c r="AS2518" s="21">
        <f>AM2518-AL2518</f>
        <v/>
      </c>
      <c r="AT2518" s="21">
        <f>AK2518+C2518-AJ2518</f>
        <v/>
      </c>
      <c r="AU2518" s="21">
        <f>AL2518+C2518-AM2518</f>
        <v/>
      </c>
      <c r="AV2518" s="21">
        <f>AN2518+C2518-AM2518</f>
        <v/>
      </c>
    </row>
    <row r="2519">
      <c r="A2519" t="inlineStr">
        <is>
          <t>1万円刻み</t>
        </is>
      </c>
      <c r="B2519" s="21">
        <f>'5_1万円刻み'!$A$756</f>
        <v/>
      </c>
      <c r="C2519" s="21">
        <f>AO2519</f>
        <v/>
      </c>
      <c r="D2519" s="21" t="n">
        <v>0</v>
      </c>
      <c r="E2519" s="21">
        <f>ROUND(MIN(B2519/12,650000)*12*0.0915+MIN(B2519/12,1390000)*12*(0.0504+0)+B2519*0.005,0)</f>
        <v/>
      </c>
      <c r="F2519" s="21">
        <f>IF(B2519&lt;741000,0,IF(B2519&lt;2191000,B2519-740000,IF(B2519&lt;2193000,1451000,IF(B2519&lt;2196000,1453000,IF(B2519&lt;2200000,1456000,IF(B2519&lt;3600000,ROUND(ROUNDDOWN(B2519/4,-3)*2.8,0)-80000,IF(B2519&lt;6600000,ROUND(ROUNDDOWN(B2519/4,-3)*3.2,0)-440000,IF(B2519&lt;8500000,ROUNDDOWN(B2519*0.9,0)-1100000,B2519-1950000))))))))</f>
        <v/>
      </c>
      <c r="G2519" s="21">
        <f>IF(F2519&gt;23500000,NA(),IF(F2519&lt;=4890000,1040000,IF(F2519&lt;=6550000,670000,620000)))</f>
        <v/>
      </c>
      <c r="H2519" s="21">
        <f>IF(D2519&lt;=0,0,MAX(0,MIN(2000000,D2519-MIN(100000,ROUNDDOWN(F2519*0.05,0)))))</f>
        <v/>
      </c>
      <c r="I2519" s="21">
        <f>IF(C2519&lt;=2000,0,MIN(C2519,ROUNDDOWN(F2519*0.4,0))-2000)</f>
        <v/>
      </c>
      <c r="J2519" s="21">
        <f>MAX(0,ROUNDDOWN(F2519-E2519-G2519,-3))</f>
        <v/>
      </c>
      <c r="K2519" s="21">
        <f>MAX(0,ROUNDDOWN(F2519-E2519-G2519-H2519-I2519,-3))</f>
        <v/>
      </c>
      <c r="L2519" s="21">
        <f>MAX(0,ROUNDDOWN(F2519-E2519-G2519-H2519,-3))</f>
        <v/>
      </c>
      <c r="M2519" s="21">
        <f>IF(J2519&lt;=0,0,ROUNDDOWN((J2519*LOOKUP(J2519,{0,1950001,3300001,6950001,9000001,18000001,40000001},{0.05,0.1,0.2,0.23,0.33,0.4,0.45})-LOOKUP(J2519,{0,1950001,3300001,6950001,9000001,18000001,40000001},{0,97500,427500,636000,1536000,2796000,4796000}))*1.021,-2))</f>
        <v/>
      </c>
      <c r="N2519" s="21">
        <f>IF(K2519&lt;=0,0,ROUNDDOWN((K2519*LOOKUP(K2519,{0,1950001,3300001,6950001,9000001,18000001,40000001},{0.05,0.1,0.2,0.23,0.33,0.4,0.45})-LOOKUP(K2519,{0,1950001,3300001,6950001,9000001,18000001,40000001},{0,97500,427500,636000,1536000,2796000,4796000}))*1.021,-2))</f>
        <v/>
      </c>
      <c r="O2519" s="21">
        <f>IF(L2519&lt;=0,0,ROUNDDOWN((L2519*LOOKUP(L2519,{0,1950001,3300001,6950001,9000001,18000001,40000001},{0.05,0.1,0.2,0.23,0.33,0.4,0.45})-LOOKUP(L2519,{0,1950001,3300001,6950001,9000001,18000001,40000001},{0,97500,427500,636000,1536000,2796000,4796000}))*1.021,-2))</f>
        <v/>
      </c>
      <c r="P2519" s="21">
        <f>MAX(0,ROUNDDOWN(F2519-E2519-430000,-3))</f>
        <v/>
      </c>
      <c r="Q2519" s="21">
        <f>MAX(0,ROUNDDOWN(F2519-E2519-430000-H2519,-3))</f>
        <v/>
      </c>
      <c r="R2519" s="21">
        <f>IF(F2519&lt;=450000,0,MAX(0,P2519*0.06-MIN(50000,P2519)*0.03))</f>
        <v/>
      </c>
      <c r="S2519" s="21">
        <f>IF(F2519&lt;=450000,0,MAX(0,P2519*0.04-MIN(50000,P2519)*0.02))</f>
        <v/>
      </c>
      <c r="T2519" s="21">
        <f>IF(F2519&lt;=450000,0,MAX(0,Q2519*0.06-MIN(50000,Q2519)*0.03))</f>
        <v/>
      </c>
      <c r="U2519" s="21">
        <f>IF(F2519&lt;=450000,0,MAX(0,Q2519*0.04-MIN(50000,Q2519)*0.02))</f>
        <v/>
      </c>
      <c r="V2519" s="21">
        <f>50000+MAX(0,G2519-480000)</f>
        <v/>
      </c>
      <c r="W2519" s="21">
        <f>P2519-V2519</f>
        <v/>
      </c>
      <c r="X2519" s="21">
        <f>Q2519-V2519</f>
        <v/>
      </c>
      <c r="Y2519" s="22">
        <f>IF(W2519&lt;0,0.9,LOOKUP(W2519,{0,1950001,3300001,6950001,9000001,18000001,40000001},{0.84895,0.7979,0.6958,0.66517,0.56307,0.4916,0.44055}))</f>
        <v/>
      </c>
      <c r="Z2519" s="22">
        <f>IF(X2519&lt;0,0.9,LOOKUP(X2519,{0,1950001,3300001,6950001,9000001,18000001,40000001},{0.84895,0.7979,0.6958,0.66517,0.56307,0.4916,0.44055}))</f>
        <v/>
      </c>
      <c r="AA2519" s="22">
        <f>IF(W2519&lt;0,0,CHOOSE(MATCH(W2519,{0,1950001,3300001,6950001,9000001},1),5.105/84.895,10.21/79.79,20.42/69.58,23.483/66.517,33.693/56.307))</f>
        <v/>
      </c>
      <c r="AB2519" s="21">
        <f>IF(C2519&lt;=2000,0,(MIN(C2519,ROUNDDOWN(F2519*0.3,0))-2000)*0.1)</f>
        <v/>
      </c>
      <c r="AC2519" s="21">
        <f>IF(C2519&lt;=2000,0,MIN((C2519-2000)*Y2519,(R2519+S2519)*0.2))</f>
        <v/>
      </c>
      <c r="AD2519" s="21">
        <f>IF(C2519&lt;=2000,0,MIN((C2519-2000)*Z2519,(T2519+U2519)*0.2))</f>
        <v/>
      </c>
      <c r="AE2519" s="21">
        <f>AC2519*AA2519</f>
        <v/>
      </c>
      <c r="AF2519" s="21">
        <f>ROUNDDOWN(R2519,-2)+ROUNDDOWN(S2519,-2)</f>
        <v/>
      </c>
      <c r="AG2519" s="21">
        <f>ROUNDDOWN(MAX(0,R2519-(AB2519+AC2519+AE2519)*0.6),-2)+ROUNDDOWN(MAX(0,S2519-(AB2519+AC2519+AE2519)*0.4),-2)</f>
        <v/>
      </c>
      <c r="AH2519" s="21">
        <f>ROUNDDOWN(MAX(0,T2519-(AB2519+AD2519)*0.6),-2)+ROUNDDOWN(MAX(0,U2519-(AB2519+AD2519)*0.4),-2)</f>
        <v/>
      </c>
      <c r="AI2519" s="21">
        <f>ROUNDDOWN(T2519,-2)+ROUNDDOWN(U2519,-2)</f>
        <v/>
      </c>
      <c r="AJ2519" s="21">
        <f>M2519+AF2519</f>
        <v/>
      </c>
      <c r="AK2519" s="21">
        <f>M2519+AG2519</f>
        <v/>
      </c>
      <c r="AL2519" s="21">
        <f>N2519+AH2519</f>
        <v/>
      </c>
      <c r="AM2519" s="21">
        <f>O2519+AI2519</f>
        <v/>
      </c>
      <c r="AN2519" s="21">
        <f>N2519+AI2519</f>
        <v/>
      </c>
      <c r="AO2519" s="21">
        <f>ROUNDDOWN((R2519+S2519)*0.2/Y2519+2000,0)</f>
        <v/>
      </c>
      <c r="AP2519" s="21">
        <f>ROUNDDOWN((T2519+U2519)*0.2/Z2519+2000,0)</f>
        <v/>
      </c>
      <c r="AQ2519" s="21">
        <f>AL2519-AK2519</f>
        <v/>
      </c>
      <c r="AR2519" s="21">
        <f>AM2519-AK2519</f>
        <v/>
      </c>
      <c r="AS2519" s="21">
        <f>AM2519-AL2519</f>
        <v/>
      </c>
      <c r="AT2519" s="21">
        <f>AK2519+C2519-AJ2519</f>
        <v/>
      </c>
      <c r="AU2519" s="21">
        <f>AL2519+C2519-AM2519</f>
        <v/>
      </c>
      <c r="AV2519" s="21">
        <f>AN2519+C2519-AM2519</f>
        <v/>
      </c>
    </row>
    <row r="2520">
      <c r="A2520" t="inlineStr">
        <is>
          <t>1万円刻み</t>
        </is>
      </c>
      <c r="B2520" s="21">
        <f>'5_1万円刻み'!$A$757</f>
        <v/>
      </c>
      <c r="C2520" s="21">
        <f>AO2520</f>
        <v/>
      </c>
      <c r="D2520" s="21" t="n">
        <v>0</v>
      </c>
      <c r="E2520" s="21">
        <f>ROUND(MIN(B2520/12,650000)*12*0.0915+MIN(B2520/12,1390000)*12*(0.0504+0)+B2520*0.005,0)</f>
        <v/>
      </c>
      <c r="F2520" s="21">
        <f>IF(B2520&lt;741000,0,IF(B2520&lt;2191000,B2520-740000,IF(B2520&lt;2193000,1451000,IF(B2520&lt;2196000,1453000,IF(B2520&lt;2200000,1456000,IF(B2520&lt;3600000,ROUND(ROUNDDOWN(B2520/4,-3)*2.8,0)-80000,IF(B2520&lt;6600000,ROUND(ROUNDDOWN(B2520/4,-3)*3.2,0)-440000,IF(B2520&lt;8500000,ROUNDDOWN(B2520*0.9,0)-1100000,B2520-1950000))))))))</f>
        <v/>
      </c>
      <c r="G2520" s="21">
        <f>IF(F2520&gt;23500000,NA(),IF(F2520&lt;=4890000,1040000,IF(F2520&lt;=6550000,670000,620000)))</f>
        <v/>
      </c>
      <c r="H2520" s="21">
        <f>IF(D2520&lt;=0,0,MAX(0,MIN(2000000,D2520-MIN(100000,ROUNDDOWN(F2520*0.05,0)))))</f>
        <v/>
      </c>
      <c r="I2520" s="21">
        <f>IF(C2520&lt;=2000,0,MIN(C2520,ROUNDDOWN(F2520*0.4,0))-2000)</f>
        <v/>
      </c>
      <c r="J2520" s="21">
        <f>MAX(0,ROUNDDOWN(F2520-E2520-G2520,-3))</f>
        <v/>
      </c>
      <c r="K2520" s="21">
        <f>MAX(0,ROUNDDOWN(F2520-E2520-G2520-H2520-I2520,-3))</f>
        <v/>
      </c>
      <c r="L2520" s="21">
        <f>MAX(0,ROUNDDOWN(F2520-E2520-G2520-H2520,-3))</f>
        <v/>
      </c>
      <c r="M2520" s="21">
        <f>IF(J2520&lt;=0,0,ROUNDDOWN((J2520*LOOKUP(J2520,{0,1950001,3300001,6950001,9000001,18000001,40000001},{0.05,0.1,0.2,0.23,0.33,0.4,0.45})-LOOKUP(J2520,{0,1950001,3300001,6950001,9000001,18000001,40000001},{0,97500,427500,636000,1536000,2796000,4796000}))*1.021,-2))</f>
        <v/>
      </c>
      <c r="N2520" s="21">
        <f>IF(K2520&lt;=0,0,ROUNDDOWN((K2520*LOOKUP(K2520,{0,1950001,3300001,6950001,9000001,18000001,40000001},{0.05,0.1,0.2,0.23,0.33,0.4,0.45})-LOOKUP(K2520,{0,1950001,3300001,6950001,9000001,18000001,40000001},{0,97500,427500,636000,1536000,2796000,4796000}))*1.021,-2))</f>
        <v/>
      </c>
      <c r="O2520" s="21">
        <f>IF(L2520&lt;=0,0,ROUNDDOWN((L2520*LOOKUP(L2520,{0,1950001,3300001,6950001,9000001,18000001,40000001},{0.05,0.1,0.2,0.23,0.33,0.4,0.45})-LOOKUP(L2520,{0,1950001,3300001,6950001,9000001,18000001,40000001},{0,97500,427500,636000,1536000,2796000,4796000}))*1.021,-2))</f>
        <v/>
      </c>
      <c r="P2520" s="21">
        <f>MAX(0,ROUNDDOWN(F2520-E2520-430000,-3))</f>
        <v/>
      </c>
      <c r="Q2520" s="21">
        <f>MAX(0,ROUNDDOWN(F2520-E2520-430000-H2520,-3))</f>
        <v/>
      </c>
      <c r="R2520" s="21">
        <f>IF(F2520&lt;=450000,0,MAX(0,P2520*0.06-MIN(50000,P2520)*0.03))</f>
        <v/>
      </c>
      <c r="S2520" s="21">
        <f>IF(F2520&lt;=450000,0,MAX(0,P2520*0.04-MIN(50000,P2520)*0.02))</f>
        <v/>
      </c>
      <c r="T2520" s="21">
        <f>IF(F2520&lt;=450000,0,MAX(0,Q2520*0.06-MIN(50000,Q2520)*0.03))</f>
        <v/>
      </c>
      <c r="U2520" s="21">
        <f>IF(F2520&lt;=450000,0,MAX(0,Q2520*0.04-MIN(50000,Q2520)*0.02))</f>
        <v/>
      </c>
      <c r="V2520" s="21">
        <f>50000+MAX(0,G2520-480000)</f>
        <v/>
      </c>
      <c r="W2520" s="21">
        <f>P2520-V2520</f>
        <v/>
      </c>
      <c r="X2520" s="21">
        <f>Q2520-V2520</f>
        <v/>
      </c>
      <c r="Y2520" s="22">
        <f>IF(W2520&lt;0,0.9,LOOKUP(W2520,{0,1950001,3300001,6950001,9000001,18000001,40000001},{0.84895,0.7979,0.6958,0.66517,0.56307,0.4916,0.44055}))</f>
        <v/>
      </c>
      <c r="Z2520" s="22">
        <f>IF(X2520&lt;0,0.9,LOOKUP(X2520,{0,1950001,3300001,6950001,9000001,18000001,40000001},{0.84895,0.7979,0.6958,0.66517,0.56307,0.4916,0.44055}))</f>
        <v/>
      </c>
      <c r="AA2520" s="22">
        <f>IF(W2520&lt;0,0,CHOOSE(MATCH(W2520,{0,1950001,3300001,6950001,9000001},1),5.105/84.895,10.21/79.79,20.42/69.58,23.483/66.517,33.693/56.307))</f>
        <v/>
      </c>
      <c r="AB2520" s="21">
        <f>IF(C2520&lt;=2000,0,(MIN(C2520,ROUNDDOWN(F2520*0.3,0))-2000)*0.1)</f>
        <v/>
      </c>
      <c r="AC2520" s="21">
        <f>IF(C2520&lt;=2000,0,MIN((C2520-2000)*Y2520,(R2520+S2520)*0.2))</f>
        <v/>
      </c>
      <c r="AD2520" s="21">
        <f>IF(C2520&lt;=2000,0,MIN((C2520-2000)*Z2520,(T2520+U2520)*0.2))</f>
        <v/>
      </c>
      <c r="AE2520" s="21">
        <f>AC2520*AA2520</f>
        <v/>
      </c>
      <c r="AF2520" s="21">
        <f>ROUNDDOWN(R2520,-2)+ROUNDDOWN(S2520,-2)</f>
        <v/>
      </c>
      <c r="AG2520" s="21">
        <f>ROUNDDOWN(MAX(0,R2520-(AB2520+AC2520+AE2520)*0.6),-2)+ROUNDDOWN(MAX(0,S2520-(AB2520+AC2520+AE2520)*0.4),-2)</f>
        <v/>
      </c>
      <c r="AH2520" s="21">
        <f>ROUNDDOWN(MAX(0,T2520-(AB2520+AD2520)*0.6),-2)+ROUNDDOWN(MAX(0,U2520-(AB2520+AD2520)*0.4),-2)</f>
        <v/>
      </c>
      <c r="AI2520" s="21">
        <f>ROUNDDOWN(T2520,-2)+ROUNDDOWN(U2520,-2)</f>
        <v/>
      </c>
      <c r="AJ2520" s="21">
        <f>M2520+AF2520</f>
        <v/>
      </c>
      <c r="AK2520" s="21">
        <f>M2520+AG2520</f>
        <v/>
      </c>
      <c r="AL2520" s="21">
        <f>N2520+AH2520</f>
        <v/>
      </c>
      <c r="AM2520" s="21">
        <f>O2520+AI2520</f>
        <v/>
      </c>
      <c r="AN2520" s="21">
        <f>N2520+AI2520</f>
        <v/>
      </c>
      <c r="AO2520" s="21">
        <f>ROUNDDOWN((R2520+S2520)*0.2/Y2520+2000,0)</f>
        <v/>
      </c>
      <c r="AP2520" s="21">
        <f>ROUNDDOWN((T2520+U2520)*0.2/Z2520+2000,0)</f>
        <v/>
      </c>
      <c r="AQ2520" s="21">
        <f>AL2520-AK2520</f>
        <v/>
      </c>
      <c r="AR2520" s="21">
        <f>AM2520-AK2520</f>
        <v/>
      </c>
      <c r="AS2520" s="21">
        <f>AM2520-AL2520</f>
        <v/>
      </c>
      <c r="AT2520" s="21">
        <f>AK2520+C2520-AJ2520</f>
        <v/>
      </c>
      <c r="AU2520" s="21">
        <f>AL2520+C2520-AM2520</f>
        <v/>
      </c>
      <c r="AV2520" s="21">
        <f>AN2520+C2520-AM2520</f>
        <v/>
      </c>
    </row>
    <row r="2521">
      <c r="A2521" t="inlineStr">
        <is>
          <t>1万円刻み</t>
        </is>
      </c>
      <c r="B2521" s="21">
        <f>'5_1万円刻み'!$A$758</f>
        <v/>
      </c>
      <c r="C2521" s="21">
        <f>AO2521</f>
        <v/>
      </c>
      <c r="D2521" s="21" t="n">
        <v>0</v>
      </c>
      <c r="E2521" s="21">
        <f>ROUND(MIN(B2521/12,650000)*12*0.0915+MIN(B2521/12,1390000)*12*(0.0504+0)+B2521*0.005,0)</f>
        <v/>
      </c>
      <c r="F2521" s="21">
        <f>IF(B2521&lt;741000,0,IF(B2521&lt;2191000,B2521-740000,IF(B2521&lt;2193000,1451000,IF(B2521&lt;2196000,1453000,IF(B2521&lt;2200000,1456000,IF(B2521&lt;3600000,ROUND(ROUNDDOWN(B2521/4,-3)*2.8,0)-80000,IF(B2521&lt;6600000,ROUND(ROUNDDOWN(B2521/4,-3)*3.2,0)-440000,IF(B2521&lt;8500000,ROUNDDOWN(B2521*0.9,0)-1100000,B2521-1950000))))))))</f>
        <v/>
      </c>
      <c r="G2521" s="21">
        <f>IF(F2521&gt;23500000,NA(),IF(F2521&lt;=4890000,1040000,IF(F2521&lt;=6550000,670000,620000)))</f>
        <v/>
      </c>
      <c r="H2521" s="21">
        <f>IF(D2521&lt;=0,0,MAX(0,MIN(2000000,D2521-MIN(100000,ROUNDDOWN(F2521*0.05,0)))))</f>
        <v/>
      </c>
      <c r="I2521" s="21">
        <f>IF(C2521&lt;=2000,0,MIN(C2521,ROUNDDOWN(F2521*0.4,0))-2000)</f>
        <v/>
      </c>
      <c r="J2521" s="21">
        <f>MAX(0,ROUNDDOWN(F2521-E2521-G2521,-3))</f>
        <v/>
      </c>
      <c r="K2521" s="21">
        <f>MAX(0,ROUNDDOWN(F2521-E2521-G2521-H2521-I2521,-3))</f>
        <v/>
      </c>
      <c r="L2521" s="21">
        <f>MAX(0,ROUNDDOWN(F2521-E2521-G2521-H2521,-3))</f>
        <v/>
      </c>
      <c r="M2521" s="21">
        <f>IF(J2521&lt;=0,0,ROUNDDOWN((J2521*LOOKUP(J2521,{0,1950001,3300001,6950001,9000001,18000001,40000001},{0.05,0.1,0.2,0.23,0.33,0.4,0.45})-LOOKUP(J2521,{0,1950001,3300001,6950001,9000001,18000001,40000001},{0,97500,427500,636000,1536000,2796000,4796000}))*1.021,-2))</f>
        <v/>
      </c>
      <c r="N2521" s="21">
        <f>IF(K2521&lt;=0,0,ROUNDDOWN((K2521*LOOKUP(K2521,{0,1950001,3300001,6950001,9000001,18000001,40000001},{0.05,0.1,0.2,0.23,0.33,0.4,0.45})-LOOKUP(K2521,{0,1950001,3300001,6950001,9000001,18000001,40000001},{0,97500,427500,636000,1536000,2796000,4796000}))*1.021,-2))</f>
        <v/>
      </c>
      <c r="O2521" s="21">
        <f>IF(L2521&lt;=0,0,ROUNDDOWN((L2521*LOOKUP(L2521,{0,1950001,3300001,6950001,9000001,18000001,40000001},{0.05,0.1,0.2,0.23,0.33,0.4,0.45})-LOOKUP(L2521,{0,1950001,3300001,6950001,9000001,18000001,40000001},{0,97500,427500,636000,1536000,2796000,4796000}))*1.021,-2))</f>
        <v/>
      </c>
      <c r="P2521" s="21">
        <f>MAX(0,ROUNDDOWN(F2521-E2521-430000,-3))</f>
        <v/>
      </c>
      <c r="Q2521" s="21">
        <f>MAX(0,ROUNDDOWN(F2521-E2521-430000-H2521,-3))</f>
        <v/>
      </c>
      <c r="R2521" s="21">
        <f>IF(F2521&lt;=450000,0,MAX(0,P2521*0.06-MIN(50000,P2521)*0.03))</f>
        <v/>
      </c>
      <c r="S2521" s="21">
        <f>IF(F2521&lt;=450000,0,MAX(0,P2521*0.04-MIN(50000,P2521)*0.02))</f>
        <v/>
      </c>
      <c r="T2521" s="21">
        <f>IF(F2521&lt;=450000,0,MAX(0,Q2521*0.06-MIN(50000,Q2521)*0.03))</f>
        <v/>
      </c>
      <c r="U2521" s="21">
        <f>IF(F2521&lt;=450000,0,MAX(0,Q2521*0.04-MIN(50000,Q2521)*0.02))</f>
        <v/>
      </c>
      <c r="V2521" s="21">
        <f>50000+MAX(0,G2521-480000)</f>
        <v/>
      </c>
      <c r="W2521" s="21">
        <f>P2521-V2521</f>
        <v/>
      </c>
      <c r="X2521" s="21">
        <f>Q2521-V2521</f>
        <v/>
      </c>
      <c r="Y2521" s="22">
        <f>IF(W2521&lt;0,0.9,LOOKUP(W2521,{0,1950001,3300001,6950001,9000001,18000001,40000001},{0.84895,0.7979,0.6958,0.66517,0.56307,0.4916,0.44055}))</f>
        <v/>
      </c>
      <c r="Z2521" s="22">
        <f>IF(X2521&lt;0,0.9,LOOKUP(X2521,{0,1950001,3300001,6950001,9000001,18000001,40000001},{0.84895,0.7979,0.6958,0.66517,0.56307,0.4916,0.44055}))</f>
        <v/>
      </c>
      <c r="AA2521" s="22">
        <f>IF(W2521&lt;0,0,CHOOSE(MATCH(W2521,{0,1950001,3300001,6950001,9000001},1),5.105/84.895,10.21/79.79,20.42/69.58,23.483/66.517,33.693/56.307))</f>
        <v/>
      </c>
      <c r="AB2521" s="21">
        <f>IF(C2521&lt;=2000,0,(MIN(C2521,ROUNDDOWN(F2521*0.3,0))-2000)*0.1)</f>
        <v/>
      </c>
      <c r="AC2521" s="21">
        <f>IF(C2521&lt;=2000,0,MIN((C2521-2000)*Y2521,(R2521+S2521)*0.2))</f>
        <v/>
      </c>
      <c r="AD2521" s="21">
        <f>IF(C2521&lt;=2000,0,MIN((C2521-2000)*Z2521,(T2521+U2521)*0.2))</f>
        <v/>
      </c>
      <c r="AE2521" s="21">
        <f>AC2521*AA2521</f>
        <v/>
      </c>
      <c r="AF2521" s="21">
        <f>ROUNDDOWN(R2521,-2)+ROUNDDOWN(S2521,-2)</f>
        <v/>
      </c>
      <c r="AG2521" s="21">
        <f>ROUNDDOWN(MAX(0,R2521-(AB2521+AC2521+AE2521)*0.6),-2)+ROUNDDOWN(MAX(0,S2521-(AB2521+AC2521+AE2521)*0.4),-2)</f>
        <v/>
      </c>
      <c r="AH2521" s="21">
        <f>ROUNDDOWN(MAX(0,T2521-(AB2521+AD2521)*0.6),-2)+ROUNDDOWN(MAX(0,U2521-(AB2521+AD2521)*0.4),-2)</f>
        <v/>
      </c>
      <c r="AI2521" s="21">
        <f>ROUNDDOWN(T2521,-2)+ROUNDDOWN(U2521,-2)</f>
        <v/>
      </c>
      <c r="AJ2521" s="21">
        <f>M2521+AF2521</f>
        <v/>
      </c>
      <c r="AK2521" s="21">
        <f>M2521+AG2521</f>
        <v/>
      </c>
      <c r="AL2521" s="21">
        <f>N2521+AH2521</f>
        <v/>
      </c>
      <c r="AM2521" s="21">
        <f>O2521+AI2521</f>
        <v/>
      </c>
      <c r="AN2521" s="21">
        <f>N2521+AI2521</f>
        <v/>
      </c>
      <c r="AO2521" s="21">
        <f>ROUNDDOWN((R2521+S2521)*0.2/Y2521+2000,0)</f>
        <v/>
      </c>
      <c r="AP2521" s="21">
        <f>ROUNDDOWN((T2521+U2521)*0.2/Z2521+2000,0)</f>
        <v/>
      </c>
      <c r="AQ2521" s="21">
        <f>AL2521-AK2521</f>
        <v/>
      </c>
      <c r="AR2521" s="21">
        <f>AM2521-AK2521</f>
        <v/>
      </c>
      <c r="AS2521" s="21">
        <f>AM2521-AL2521</f>
        <v/>
      </c>
      <c r="AT2521" s="21">
        <f>AK2521+C2521-AJ2521</f>
        <v/>
      </c>
      <c r="AU2521" s="21">
        <f>AL2521+C2521-AM2521</f>
        <v/>
      </c>
      <c r="AV2521" s="21">
        <f>AN2521+C2521-AM2521</f>
        <v/>
      </c>
    </row>
    <row r="2522">
      <c r="A2522" t="inlineStr">
        <is>
          <t>1万円刻み</t>
        </is>
      </c>
      <c r="B2522" s="21">
        <f>'5_1万円刻み'!$A$759</f>
        <v/>
      </c>
      <c r="C2522" s="21">
        <f>AO2522</f>
        <v/>
      </c>
      <c r="D2522" s="21" t="n">
        <v>0</v>
      </c>
      <c r="E2522" s="21">
        <f>ROUND(MIN(B2522/12,650000)*12*0.0915+MIN(B2522/12,1390000)*12*(0.0504+0)+B2522*0.005,0)</f>
        <v/>
      </c>
      <c r="F2522" s="21">
        <f>IF(B2522&lt;741000,0,IF(B2522&lt;2191000,B2522-740000,IF(B2522&lt;2193000,1451000,IF(B2522&lt;2196000,1453000,IF(B2522&lt;2200000,1456000,IF(B2522&lt;3600000,ROUND(ROUNDDOWN(B2522/4,-3)*2.8,0)-80000,IF(B2522&lt;6600000,ROUND(ROUNDDOWN(B2522/4,-3)*3.2,0)-440000,IF(B2522&lt;8500000,ROUNDDOWN(B2522*0.9,0)-1100000,B2522-1950000))))))))</f>
        <v/>
      </c>
      <c r="G2522" s="21">
        <f>IF(F2522&gt;23500000,NA(),IF(F2522&lt;=4890000,1040000,IF(F2522&lt;=6550000,670000,620000)))</f>
        <v/>
      </c>
      <c r="H2522" s="21">
        <f>IF(D2522&lt;=0,0,MAX(0,MIN(2000000,D2522-MIN(100000,ROUNDDOWN(F2522*0.05,0)))))</f>
        <v/>
      </c>
      <c r="I2522" s="21">
        <f>IF(C2522&lt;=2000,0,MIN(C2522,ROUNDDOWN(F2522*0.4,0))-2000)</f>
        <v/>
      </c>
      <c r="J2522" s="21">
        <f>MAX(0,ROUNDDOWN(F2522-E2522-G2522,-3))</f>
        <v/>
      </c>
      <c r="K2522" s="21">
        <f>MAX(0,ROUNDDOWN(F2522-E2522-G2522-H2522-I2522,-3))</f>
        <v/>
      </c>
      <c r="L2522" s="21">
        <f>MAX(0,ROUNDDOWN(F2522-E2522-G2522-H2522,-3))</f>
        <v/>
      </c>
      <c r="M2522" s="21">
        <f>IF(J2522&lt;=0,0,ROUNDDOWN((J2522*LOOKUP(J2522,{0,1950001,3300001,6950001,9000001,18000001,40000001},{0.05,0.1,0.2,0.23,0.33,0.4,0.45})-LOOKUP(J2522,{0,1950001,3300001,6950001,9000001,18000001,40000001},{0,97500,427500,636000,1536000,2796000,4796000}))*1.021,-2))</f>
        <v/>
      </c>
      <c r="N2522" s="21">
        <f>IF(K2522&lt;=0,0,ROUNDDOWN((K2522*LOOKUP(K2522,{0,1950001,3300001,6950001,9000001,18000001,40000001},{0.05,0.1,0.2,0.23,0.33,0.4,0.45})-LOOKUP(K2522,{0,1950001,3300001,6950001,9000001,18000001,40000001},{0,97500,427500,636000,1536000,2796000,4796000}))*1.021,-2))</f>
        <v/>
      </c>
      <c r="O2522" s="21">
        <f>IF(L2522&lt;=0,0,ROUNDDOWN((L2522*LOOKUP(L2522,{0,1950001,3300001,6950001,9000001,18000001,40000001},{0.05,0.1,0.2,0.23,0.33,0.4,0.45})-LOOKUP(L2522,{0,1950001,3300001,6950001,9000001,18000001,40000001},{0,97500,427500,636000,1536000,2796000,4796000}))*1.021,-2))</f>
        <v/>
      </c>
      <c r="P2522" s="21">
        <f>MAX(0,ROUNDDOWN(F2522-E2522-430000,-3))</f>
        <v/>
      </c>
      <c r="Q2522" s="21">
        <f>MAX(0,ROUNDDOWN(F2522-E2522-430000-H2522,-3))</f>
        <v/>
      </c>
      <c r="R2522" s="21">
        <f>IF(F2522&lt;=450000,0,MAX(0,P2522*0.06-MIN(50000,P2522)*0.03))</f>
        <v/>
      </c>
      <c r="S2522" s="21">
        <f>IF(F2522&lt;=450000,0,MAX(0,P2522*0.04-MIN(50000,P2522)*0.02))</f>
        <v/>
      </c>
      <c r="T2522" s="21">
        <f>IF(F2522&lt;=450000,0,MAX(0,Q2522*0.06-MIN(50000,Q2522)*0.03))</f>
        <v/>
      </c>
      <c r="U2522" s="21">
        <f>IF(F2522&lt;=450000,0,MAX(0,Q2522*0.04-MIN(50000,Q2522)*0.02))</f>
        <v/>
      </c>
      <c r="V2522" s="21">
        <f>50000+MAX(0,G2522-480000)</f>
        <v/>
      </c>
      <c r="W2522" s="21">
        <f>P2522-V2522</f>
        <v/>
      </c>
      <c r="X2522" s="21">
        <f>Q2522-V2522</f>
        <v/>
      </c>
      <c r="Y2522" s="22">
        <f>IF(W2522&lt;0,0.9,LOOKUP(W2522,{0,1950001,3300001,6950001,9000001,18000001,40000001},{0.84895,0.7979,0.6958,0.66517,0.56307,0.4916,0.44055}))</f>
        <v/>
      </c>
      <c r="Z2522" s="22">
        <f>IF(X2522&lt;0,0.9,LOOKUP(X2522,{0,1950001,3300001,6950001,9000001,18000001,40000001},{0.84895,0.7979,0.6958,0.66517,0.56307,0.4916,0.44055}))</f>
        <v/>
      </c>
      <c r="AA2522" s="22">
        <f>IF(W2522&lt;0,0,CHOOSE(MATCH(W2522,{0,1950001,3300001,6950001,9000001},1),5.105/84.895,10.21/79.79,20.42/69.58,23.483/66.517,33.693/56.307))</f>
        <v/>
      </c>
      <c r="AB2522" s="21">
        <f>IF(C2522&lt;=2000,0,(MIN(C2522,ROUNDDOWN(F2522*0.3,0))-2000)*0.1)</f>
        <v/>
      </c>
      <c r="AC2522" s="21">
        <f>IF(C2522&lt;=2000,0,MIN((C2522-2000)*Y2522,(R2522+S2522)*0.2))</f>
        <v/>
      </c>
      <c r="AD2522" s="21">
        <f>IF(C2522&lt;=2000,0,MIN((C2522-2000)*Z2522,(T2522+U2522)*0.2))</f>
        <v/>
      </c>
      <c r="AE2522" s="21">
        <f>AC2522*AA2522</f>
        <v/>
      </c>
      <c r="AF2522" s="21">
        <f>ROUNDDOWN(R2522,-2)+ROUNDDOWN(S2522,-2)</f>
        <v/>
      </c>
      <c r="AG2522" s="21">
        <f>ROUNDDOWN(MAX(0,R2522-(AB2522+AC2522+AE2522)*0.6),-2)+ROUNDDOWN(MAX(0,S2522-(AB2522+AC2522+AE2522)*0.4),-2)</f>
        <v/>
      </c>
      <c r="AH2522" s="21">
        <f>ROUNDDOWN(MAX(0,T2522-(AB2522+AD2522)*0.6),-2)+ROUNDDOWN(MAX(0,U2522-(AB2522+AD2522)*0.4),-2)</f>
        <v/>
      </c>
      <c r="AI2522" s="21">
        <f>ROUNDDOWN(T2522,-2)+ROUNDDOWN(U2522,-2)</f>
        <v/>
      </c>
      <c r="AJ2522" s="21">
        <f>M2522+AF2522</f>
        <v/>
      </c>
      <c r="AK2522" s="21">
        <f>M2522+AG2522</f>
        <v/>
      </c>
      <c r="AL2522" s="21">
        <f>N2522+AH2522</f>
        <v/>
      </c>
      <c r="AM2522" s="21">
        <f>O2522+AI2522</f>
        <v/>
      </c>
      <c r="AN2522" s="21">
        <f>N2522+AI2522</f>
        <v/>
      </c>
      <c r="AO2522" s="21">
        <f>ROUNDDOWN((R2522+S2522)*0.2/Y2522+2000,0)</f>
        <v/>
      </c>
      <c r="AP2522" s="21">
        <f>ROUNDDOWN((T2522+U2522)*0.2/Z2522+2000,0)</f>
        <v/>
      </c>
      <c r="AQ2522" s="21">
        <f>AL2522-AK2522</f>
        <v/>
      </c>
      <c r="AR2522" s="21">
        <f>AM2522-AK2522</f>
        <v/>
      </c>
      <c r="AS2522" s="21">
        <f>AM2522-AL2522</f>
        <v/>
      </c>
      <c r="AT2522" s="21">
        <f>AK2522+C2522-AJ2522</f>
        <v/>
      </c>
      <c r="AU2522" s="21">
        <f>AL2522+C2522-AM2522</f>
        <v/>
      </c>
      <c r="AV2522" s="21">
        <f>AN2522+C2522-AM2522</f>
        <v/>
      </c>
    </row>
    <row r="2523">
      <c r="A2523" t="inlineStr">
        <is>
          <t>1万円刻み</t>
        </is>
      </c>
      <c r="B2523" s="21">
        <f>'5_1万円刻み'!$A$760</f>
        <v/>
      </c>
      <c r="C2523" s="21">
        <f>AO2523</f>
        <v/>
      </c>
      <c r="D2523" s="21" t="n">
        <v>0</v>
      </c>
      <c r="E2523" s="21">
        <f>ROUND(MIN(B2523/12,650000)*12*0.0915+MIN(B2523/12,1390000)*12*(0.0504+0)+B2523*0.005,0)</f>
        <v/>
      </c>
      <c r="F2523" s="21">
        <f>IF(B2523&lt;741000,0,IF(B2523&lt;2191000,B2523-740000,IF(B2523&lt;2193000,1451000,IF(B2523&lt;2196000,1453000,IF(B2523&lt;2200000,1456000,IF(B2523&lt;3600000,ROUND(ROUNDDOWN(B2523/4,-3)*2.8,0)-80000,IF(B2523&lt;6600000,ROUND(ROUNDDOWN(B2523/4,-3)*3.2,0)-440000,IF(B2523&lt;8500000,ROUNDDOWN(B2523*0.9,0)-1100000,B2523-1950000))))))))</f>
        <v/>
      </c>
      <c r="G2523" s="21">
        <f>IF(F2523&gt;23500000,NA(),IF(F2523&lt;=4890000,1040000,IF(F2523&lt;=6550000,670000,620000)))</f>
        <v/>
      </c>
      <c r="H2523" s="21">
        <f>IF(D2523&lt;=0,0,MAX(0,MIN(2000000,D2523-MIN(100000,ROUNDDOWN(F2523*0.05,0)))))</f>
        <v/>
      </c>
      <c r="I2523" s="21">
        <f>IF(C2523&lt;=2000,0,MIN(C2523,ROUNDDOWN(F2523*0.4,0))-2000)</f>
        <v/>
      </c>
      <c r="J2523" s="21">
        <f>MAX(0,ROUNDDOWN(F2523-E2523-G2523,-3))</f>
        <v/>
      </c>
      <c r="K2523" s="21">
        <f>MAX(0,ROUNDDOWN(F2523-E2523-G2523-H2523-I2523,-3))</f>
        <v/>
      </c>
      <c r="L2523" s="21">
        <f>MAX(0,ROUNDDOWN(F2523-E2523-G2523-H2523,-3))</f>
        <v/>
      </c>
      <c r="M2523" s="21">
        <f>IF(J2523&lt;=0,0,ROUNDDOWN((J2523*LOOKUP(J2523,{0,1950001,3300001,6950001,9000001,18000001,40000001},{0.05,0.1,0.2,0.23,0.33,0.4,0.45})-LOOKUP(J2523,{0,1950001,3300001,6950001,9000001,18000001,40000001},{0,97500,427500,636000,1536000,2796000,4796000}))*1.021,-2))</f>
        <v/>
      </c>
      <c r="N2523" s="21">
        <f>IF(K2523&lt;=0,0,ROUNDDOWN((K2523*LOOKUP(K2523,{0,1950001,3300001,6950001,9000001,18000001,40000001},{0.05,0.1,0.2,0.23,0.33,0.4,0.45})-LOOKUP(K2523,{0,1950001,3300001,6950001,9000001,18000001,40000001},{0,97500,427500,636000,1536000,2796000,4796000}))*1.021,-2))</f>
        <v/>
      </c>
      <c r="O2523" s="21">
        <f>IF(L2523&lt;=0,0,ROUNDDOWN((L2523*LOOKUP(L2523,{0,1950001,3300001,6950001,9000001,18000001,40000001},{0.05,0.1,0.2,0.23,0.33,0.4,0.45})-LOOKUP(L2523,{0,1950001,3300001,6950001,9000001,18000001,40000001},{0,97500,427500,636000,1536000,2796000,4796000}))*1.021,-2))</f>
        <v/>
      </c>
      <c r="P2523" s="21">
        <f>MAX(0,ROUNDDOWN(F2523-E2523-430000,-3))</f>
        <v/>
      </c>
      <c r="Q2523" s="21">
        <f>MAX(0,ROUNDDOWN(F2523-E2523-430000-H2523,-3))</f>
        <v/>
      </c>
      <c r="R2523" s="21">
        <f>IF(F2523&lt;=450000,0,MAX(0,P2523*0.06-MIN(50000,P2523)*0.03))</f>
        <v/>
      </c>
      <c r="S2523" s="21">
        <f>IF(F2523&lt;=450000,0,MAX(0,P2523*0.04-MIN(50000,P2523)*0.02))</f>
        <v/>
      </c>
      <c r="T2523" s="21">
        <f>IF(F2523&lt;=450000,0,MAX(0,Q2523*0.06-MIN(50000,Q2523)*0.03))</f>
        <v/>
      </c>
      <c r="U2523" s="21">
        <f>IF(F2523&lt;=450000,0,MAX(0,Q2523*0.04-MIN(50000,Q2523)*0.02))</f>
        <v/>
      </c>
      <c r="V2523" s="21">
        <f>50000+MAX(0,G2523-480000)</f>
        <v/>
      </c>
      <c r="W2523" s="21">
        <f>P2523-V2523</f>
        <v/>
      </c>
      <c r="X2523" s="21">
        <f>Q2523-V2523</f>
        <v/>
      </c>
      <c r="Y2523" s="22">
        <f>IF(W2523&lt;0,0.9,LOOKUP(W2523,{0,1950001,3300001,6950001,9000001,18000001,40000001},{0.84895,0.7979,0.6958,0.66517,0.56307,0.4916,0.44055}))</f>
        <v/>
      </c>
      <c r="Z2523" s="22">
        <f>IF(X2523&lt;0,0.9,LOOKUP(X2523,{0,1950001,3300001,6950001,9000001,18000001,40000001},{0.84895,0.7979,0.6958,0.66517,0.56307,0.4916,0.44055}))</f>
        <v/>
      </c>
      <c r="AA2523" s="22">
        <f>IF(W2523&lt;0,0,CHOOSE(MATCH(W2523,{0,1950001,3300001,6950001,9000001},1),5.105/84.895,10.21/79.79,20.42/69.58,23.483/66.517,33.693/56.307))</f>
        <v/>
      </c>
      <c r="AB2523" s="21">
        <f>IF(C2523&lt;=2000,0,(MIN(C2523,ROUNDDOWN(F2523*0.3,0))-2000)*0.1)</f>
        <v/>
      </c>
      <c r="AC2523" s="21">
        <f>IF(C2523&lt;=2000,0,MIN((C2523-2000)*Y2523,(R2523+S2523)*0.2))</f>
        <v/>
      </c>
      <c r="AD2523" s="21">
        <f>IF(C2523&lt;=2000,0,MIN((C2523-2000)*Z2523,(T2523+U2523)*0.2))</f>
        <v/>
      </c>
      <c r="AE2523" s="21">
        <f>AC2523*AA2523</f>
        <v/>
      </c>
      <c r="AF2523" s="21">
        <f>ROUNDDOWN(R2523,-2)+ROUNDDOWN(S2523,-2)</f>
        <v/>
      </c>
      <c r="AG2523" s="21">
        <f>ROUNDDOWN(MAX(0,R2523-(AB2523+AC2523+AE2523)*0.6),-2)+ROUNDDOWN(MAX(0,S2523-(AB2523+AC2523+AE2523)*0.4),-2)</f>
        <v/>
      </c>
      <c r="AH2523" s="21">
        <f>ROUNDDOWN(MAX(0,T2523-(AB2523+AD2523)*0.6),-2)+ROUNDDOWN(MAX(0,U2523-(AB2523+AD2523)*0.4),-2)</f>
        <v/>
      </c>
      <c r="AI2523" s="21">
        <f>ROUNDDOWN(T2523,-2)+ROUNDDOWN(U2523,-2)</f>
        <v/>
      </c>
      <c r="AJ2523" s="21">
        <f>M2523+AF2523</f>
        <v/>
      </c>
      <c r="AK2523" s="21">
        <f>M2523+AG2523</f>
        <v/>
      </c>
      <c r="AL2523" s="21">
        <f>N2523+AH2523</f>
        <v/>
      </c>
      <c r="AM2523" s="21">
        <f>O2523+AI2523</f>
        <v/>
      </c>
      <c r="AN2523" s="21">
        <f>N2523+AI2523</f>
        <v/>
      </c>
      <c r="AO2523" s="21">
        <f>ROUNDDOWN((R2523+S2523)*0.2/Y2523+2000,0)</f>
        <v/>
      </c>
      <c r="AP2523" s="21">
        <f>ROUNDDOWN((T2523+U2523)*0.2/Z2523+2000,0)</f>
        <v/>
      </c>
      <c r="AQ2523" s="21">
        <f>AL2523-AK2523</f>
        <v/>
      </c>
      <c r="AR2523" s="21">
        <f>AM2523-AK2523</f>
        <v/>
      </c>
      <c r="AS2523" s="21">
        <f>AM2523-AL2523</f>
        <v/>
      </c>
      <c r="AT2523" s="21">
        <f>AK2523+C2523-AJ2523</f>
        <v/>
      </c>
      <c r="AU2523" s="21">
        <f>AL2523+C2523-AM2523</f>
        <v/>
      </c>
      <c r="AV2523" s="21">
        <f>AN2523+C2523-AM2523</f>
        <v/>
      </c>
    </row>
    <row r="2524">
      <c r="A2524" t="inlineStr">
        <is>
          <t>1万円刻み</t>
        </is>
      </c>
      <c r="B2524" s="21">
        <f>'5_1万円刻み'!$A$761</f>
        <v/>
      </c>
      <c r="C2524" s="21">
        <f>AO2524</f>
        <v/>
      </c>
      <c r="D2524" s="21" t="n">
        <v>0</v>
      </c>
      <c r="E2524" s="21">
        <f>ROUND(MIN(B2524/12,650000)*12*0.0915+MIN(B2524/12,1390000)*12*(0.0504+0)+B2524*0.005,0)</f>
        <v/>
      </c>
      <c r="F2524" s="21">
        <f>IF(B2524&lt;741000,0,IF(B2524&lt;2191000,B2524-740000,IF(B2524&lt;2193000,1451000,IF(B2524&lt;2196000,1453000,IF(B2524&lt;2200000,1456000,IF(B2524&lt;3600000,ROUND(ROUNDDOWN(B2524/4,-3)*2.8,0)-80000,IF(B2524&lt;6600000,ROUND(ROUNDDOWN(B2524/4,-3)*3.2,0)-440000,IF(B2524&lt;8500000,ROUNDDOWN(B2524*0.9,0)-1100000,B2524-1950000))))))))</f>
        <v/>
      </c>
      <c r="G2524" s="21">
        <f>IF(F2524&gt;23500000,NA(),IF(F2524&lt;=4890000,1040000,IF(F2524&lt;=6550000,670000,620000)))</f>
        <v/>
      </c>
      <c r="H2524" s="21">
        <f>IF(D2524&lt;=0,0,MAX(0,MIN(2000000,D2524-MIN(100000,ROUNDDOWN(F2524*0.05,0)))))</f>
        <v/>
      </c>
      <c r="I2524" s="21">
        <f>IF(C2524&lt;=2000,0,MIN(C2524,ROUNDDOWN(F2524*0.4,0))-2000)</f>
        <v/>
      </c>
      <c r="J2524" s="21">
        <f>MAX(0,ROUNDDOWN(F2524-E2524-G2524,-3))</f>
        <v/>
      </c>
      <c r="K2524" s="21">
        <f>MAX(0,ROUNDDOWN(F2524-E2524-G2524-H2524-I2524,-3))</f>
        <v/>
      </c>
      <c r="L2524" s="21">
        <f>MAX(0,ROUNDDOWN(F2524-E2524-G2524-H2524,-3))</f>
        <v/>
      </c>
      <c r="M2524" s="21">
        <f>IF(J2524&lt;=0,0,ROUNDDOWN((J2524*LOOKUP(J2524,{0,1950001,3300001,6950001,9000001,18000001,40000001},{0.05,0.1,0.2,0.23,0.33,0.4,0.45})-LOOKUP(J2524,{0,1950001,3300001,6950001,9000001,18000001,40000001},{0,97500,427500,636000,1536000,2796000,4796000}))*1.021,-2))</f>
        <v/>
      </c>
      <c r="N2524" s="21">
        <f>IF(K2524&lt;=0,0,ROUNDDOWN((K2524*LOOKUP(K2524,{0,1950001,3300001,6950001,9000001,18000001,40000001},{0.05,0.1,0.2,0.23,0.33,0.4,0.45})-LOOKUP(K2524,{0,1950001,3300001,6950001,9000001,18000001,40000001},{0,97500,427500,636000,1536000,2796000,4796000}))*1.021,-2))</f>
        <v/>
      </c>
      <c r="O2524" s="21">
        <f>IF(L2524&lt;=0,0,ROUNDDOWN((L2524*LOOKUP(L2524,{0,1950001,3300001,6950001,9000001,18000001,40000001},{0.05,0.1,0.2,0.23,0.33,0.4,0.45})-LOOKUP(L2524,{0,1950001,3300001,6950001,9000001,18000001,40000001},{0,97500,427500,636000,1536000,2796000,4796000}))*1.021,-2))</f>
        <v/>
      </c>
      <c r="P2524" s="21">
        <f>MAX(0,ROUNDDOWN(F2524-E2524-430000,-3))</f>
        <v/>
      </c>
      <c r="Q2524" s="21">
        <f>MAX(0,ROUNDDOWN(F2524-E2524-430000-H2524,-3))</f>
        <v/>
      </c>
      <c r="R2524" s="21">
        <f>IF(F2524&lt;=450000,0,MAX(0,P2524*0.06-MIN(50000,P2524)*0.03))</f>
        <v/>
      </c>
      <c r="S2524" s="21">
        <f>IF(F2524&lt;=450000,0,MAX(0,P2524*0.04-MIN(50000,P2524)*0.02))</f>
        <v/>
      </c>
      <c r="T2524" s="21">
        <f>IF(F2524&lt;=450000,0,MAX(0,Q2524*0.06-MIN(50000,Q2524)*0.03))</f>
        <v/>
      </c>
      <c r="U2524" s="21">
        <f>IF(F2524&lt;=450000,0,MAX(0,Q2524*0.04-MIN(50000,Q2524)*0.02))</f>
        <v/>
      </c>
      <c r="V2524" s="21">
        <f>50000+MAX(0,G2524-480000)</f>
        <v/>
      </c>
      <c r="W2524" s="21">
        <f>P2524-V2524</f>
        <v/>
      </c>
      <c r="X2524" s="21">
        <f>Q2524-V2524</f>
        <v/>
      </c>
      <c r="Y2524" s="22">
        <f>IF(W2524&lt;0,0.9,LOOKUP(W2524,{0,1950001,3300001,6950001,9000001,18000001,40000001},{0.84895,0.7979,0.6958,0.66517,0.56307,0.4916,0.44055}))</f>
        <v/>
      </c>
      <c r="Z2524" s="22">
        <f>IF(X2524&lt;0,0.9,LOOKUP(X2524,{0,1950001,3300001,6950001,9000001,18000001,40000001},{0.84895,0.7979,0.6958,0.66517,0.56307,0.4916,0.44055}))</f>
        <v/>
      </c>
      <c r="AA2524" s="22">
        <f>IF(W2524&lt;0,0,CHOOSE(MATCH(W2524,{0,1950001,3300001,6950001,9000001},1),5.105/84.895,10.21/79.79,20.42/69.58,23.483/66.517,33.693/56.307))</f>
        <v/>
      </c>
      <c r="AB2524" s="21">
        <f>IF(C2524&lt;=2000,0,(MIN(C2524,ROUNDDOWN(F2524*0.3,0))-2000)*0.1)</f>
        <v/>
      </c>
      <c r="AC2524" s="21">
        <f>IF(C2524&lt;=2000,0,MIN((C2524-2000)*Y2524,(R2524+S2524)*0.2))</f>
        <v/>
      </c>
      <c r="AD2524" s="21">
        <f>IF(C2524&lt;=2000,0,MIN((C2524-2000)*Z2524,(T2524+U2524)*0.2))</f>
        <v/>
      </c>
      <c r="AE2524" s="21">
        <f>AC2524*AA2524</f>
        <v/>
      </c>
      <c r="AF2524" s="21">
        <f>ROUNDDOWN(R2524,-2)+ROUNDDOWN(S2524,-2)</f>
        <v/>
      </c>
      <c r="AG2524" s="21">
        <f>ROUNDDOWN(MAX(0,R2524-(AB2524+AC2524+AE2524)*0.6),-2)+ROUNDDOWN(MAX(0,S2524-(AB2524+AC2524+AE2524)*0.4),-2)</f>
        <v/>
      </c>
      <c r="AH2524" s="21">
        <f>ROUNDDOWN(MAX(0,T2524-(AB2524+AD2524)*0.6),-2)+ROUNDDOWN(MAX(0,U2524-(AB2524+AD2524)*0.4),-2)</f>
        <v/>
      </c>
      <c r="AI2524" s="21">
        <f>ROUNDDOWN(T2524,-2)+ROUNDDOWN(U2524,-2)</f>
        <v/>
      </c>
      <c r="AJ2524" s="21">
        <f>M2524+AF2524</f>
        <v/>
      </c>
      <c r="AK2524" s="21">
        <f>M2524+AG2524</f>
        <v/>
      </c>
      <c r="AL2524" s="21">
        <f>N2524+AH2524</f>
        <v/>
      </c>
      <c r="AM2524" s="21">
        <f>O2524+AI2524</f>
        <v/>
      </c>
      <c r="AN2524" s="21">
        <f>N2524+AI2524</f>
        <v/>
      </c>
      <c r="AO2524" s="21">
        <f>ROUNDDOWN((R2524+S2524)*0.2/Y2524+2000,0)</f>
        <v/>
      </c>
      <c r="AP2524" s="21">
        <f>ROUNDDOWN((T2524+U2524)*0.2/Z2524+2000,0)</f>
        <v/>
      </c>
      <c r="AQ2524" s="21">
        <f>AL2524-AK2524</f>
        <v/>
      </c>
      <c r="AR2524" s="21">
        <f>AM2524-AK2524</f>
        <v/>
      </c>
      <c r="AS2524" s="21">
        <f>AM2524-AL2524</f>
        <v/>
      </c>
      <c r="AT2524" s="21">
        <f>AK2524+C2524-AJ2524</f>
        <v/>
      </c>
      <c r="AU2524" s="21">
        <f>AL2524+C2524-AM2524</f>
        <v/>
      </c>
      <c r="AV2524" s="21">
        <f>AN2524+C2524-AM2524</f>
        <v/>
      </c>
    </row>
    <row r="2525">
      <c r="A2525" t="inlineStr">
        <is>
          <t>1万円刻み</t>
        </is>
      </c>
      <c r="B2525" s="21">
        <f>'5_1万円刻み'!$A$762</f>
        <v/>
      </c>
      <c r="C2525" s="21">
        <f>AO2525</f>
        <v/>
      </c>
      <c r="D2525" s="21" t="n">
        <v>0</v>
      </c>
      <c r="E2525" s="21">
        <f>ROUND(MIN(B2525/12,650000)*12*0.0915+MIN(B2525/12,1390000)*12*(0.0504+0)+B2525*0.005,0)</f>
        <v/>
      </c>
      <c r="F2525" s="21">
        <f>IF(B2525&lt;741000,0,IF(B2525&lt;2191000,B2525-740000,IF(B2525&lt;2193000,1451000,IF(B2525&lt;2196000,1453000,IF(B2525&lt;2200000,1456000,IF(B2525&lt;3600000,ROUND(ROUNDDOWN(B2525/4,-3)*2.8,0)-80000,IF(B2525&lt;6600000,ROUND(ROUNDDOWN(B2525/4,-3)*3.2,0)-440000,IF(B2525&lt;8500000,ROUNDDOWN(B2525*0.9,0)-1100000,B2525-1950000))))))))</f>
        <v/>
      </c>
      <c r="G2525" s="21">
        <f>IF(F2525&gt;23500000,NA(),IF(F2525&lt;=4890000,1040000,IF(F2525&lt;=6550000,670000,620000)))</f>
        <v/>
      </c>
      <c r="H2525" s="21">
        <f>IF(D2525&lt;=0,0,MAX(0,MIN(2000000,D2525-MIN(100000,ROUNDDOWN(F2525*0.05,0)))))</f>
        <v/>
      </c>
      <c r="I2525" s="21">
        <f>IF(C2525&lt;=2000,0,MIN(C2525,ROUNDDOWN(F2525*0.4,0))-2000)</f>
        <v/>
      </c>
      <c r="J2525" s="21">
        <f>MAX(0,ROUNDDOWN(F2525-E2525-G2525,-3))</f>
        <v/>
      </c>
      <c r="K2525" s="21">
        <f>MAX(0,ROUNDDOWN(F2525-E2525-G2525-H2525-I2525,-3))</f>
        <v/>
      </c>
      <c r="L2525" s="21">
        <f>MAX(0,ROUNDDOWN(F2525-E2525-G2525-H2525,-3))</f>
        <v/>
      </c>
      <c r="M2525" s="21">
        <f>IF(J2525&lt;=0,0,ROUNDDOWN((J2525*LOOKUP(J2525,{0,1950001,3300001,6950001,9000001,18000001,40000001},{0.05,0.1,0.2,0.23,0.33,0.4,0.45})-LOOKUP(J2525,{0,1950001,3300001,6950001,9000001,18000001,40000001},{0,97500,427500,636000,1536000,2796000,4796000}))*1.021,-2))</f>
        <v/>
      </c>
      <c r="N2525" s="21">
        <f>IF(K2525&lt;=0,0,ROUNDDOWN((K2525*LOOKUP(K2525,{0,1950001,3300001,6950001,9000001,18000001,40000001},{0.05,0.1,0.2,0.23,0.33,0.4,0.45})-LOOKUP(K2525,{0,1950001,3300001,6950001,9000001,18000001,40000001},{0,97500,427500,636000,1536000,2796000,4796000}))*1.021,-2))</f>
        <v/>
      </c>
      <c r="O2525" s="21">
        <f>IF(L2525&lt;=0,0,ROUNDDOWN((L2525*LOOKUP(L2525,{0,1950001,3300001,6950001,9000001,18000001,40000001},{0.05,0.1,0.2,0.23,0.33,0.4,0.45})-LOOKUP(L2525,{0,1950001,3300001,6950001,9000001,18000001,40000001},{0,97500,427500,636000,1536000,2796000,4796000}))*1.021,-2))</f>
        <v/>
      </c>
      <c r="P2525" s="21">
        <f>MAX(0,ROUNDDOWN(F2525-E2525-430000,-3))</f>
        <v/>
      </c>
      <c r="Q2525" s="21">
        <f>MAX(0,ROUNDDOWN(F2525-E2525-430000-H2525,-3))</f>
        <v/>
      </c>
      <c r="R2525" s="21">
        <f>IF(F2525&lt;=450000,0,MAX(0,P2525*0.06-MIN(50000,P2525)*0.03))</f>
        <v/>
      </c>
      <c r="S2525" s="21">
        <f>IF(F2525&lt;=450000,0,MAX(0,P2525*0.04-MIN(50000,P2525)*0.02))</f>
        <v/>
      </c>
      <c r="T2525" s="21">
        <f>IF(F2525&lt;=450000,0,MAX(0,Q2525*0.06-MIN(50000,Q2525)*0.03))</f>
        <v/>
      </c>
      <c r="U2525" s="21">
        <f>IF(F2525&lt;=450000,0,MAX(0,Q2525*0.04-MIN(50000,Q2525)*0.02))</f>
        <v/>
      </c>
      <c r="V2525" s="21">
        <f>50000+MAX(0,G2525-480000)</f>
        <v/>
      </c>
      <c r="W2525" s="21">
        <f>P2525-V2525</f>
        <v/>
      </c>
      <c r="X2525" s="21">
        <f>Q2525-V2525</f>
        <v/>
      </c>
      <c r="Y2525" s="22">
        <f>IF(W2525&lt;0,0.9,LOOKUP(W2525,{0,1950001,3300001,6950001,9000001,18000001,40000001},{0.84895,0.7979,0.6958,0.66517,0.56307,0.4916,0.44055}))</f>
        <v/>
      </c>
      <c r="Z2525" s="22">
        <f>IF(X2525&lt;0,0.9,LOOKUP(X2525,{0,1950001,3300001,6950001,9000001,18000001,40000001},{0.84895,0.7979,0.6958,0.66517,0.56307,0.4916,0.44055}))</f>
        <v/>
      </c>
      <c r="AA2525" s="22">
        <f>IF(W2525&lt;0,0,CHOOSE(MATCH(W2525,{0,1950001,3300001,6950001,9000001},1),5.105/84.895,10.21/79.79,20.42/69.58,23.483/66.517,33.693/56.307))</f>
        <v/>
      </c>
      <c r="AB2525" s="21">
        <f>IF(C2525&lt;=2000,0,(MIN(C2525,ROUNDDOWN(F2525*0.3,0))-2000)*0.1)</f>
        <v/>
      </c>
      <c r="AC2525" s="21">
        <f>IF(C2525&lt;=2000,0,MIN((C2525-2000)*Y2525,(R2525+S2525)*0.2))</f>
        <v/>
      </c>
      <c r="AD2525" s="21">
        <f>IF(C2525&lt;=2000,0,MIN((C2525-2000)*Z2525,(T2525+U2525)*0.2))</f>
        <v/>
      </c>
      <c r="AE2525" s="21">
        <f>AC2525*AA2525</f>
        <v/>
      </c>
      <c r="AF2525" s="21">
        <f>ROUNDDOWN(R2525,-2)+ROUNDDOWN(S2525,-2)</f>
        <v/>
      </c>
      <c r="AG2525" s="21">
        <f>ROUNDDOWN(MAX(0,R2525-(AB2525+AC2525+AE2525)*0.6),-2)+ROUNDDOWN(MAX(0,S2525-(AB2525+AC2525+AE2525)*0.4),-2)</f>
        <v/>
      </c>
      <c r="AH2525" s="21">
        <f>ROUNDDOWN(MAX(0,T2525-(AB2525+AD2525)*0.6),-2)+ROUNDDOWN(MAX(0,U2525-(AB2525+AD2525)*0.4),-2)</f>
        <v/>
      </c>
      <c r="AI2525" s="21">
        <f>ROUNDDOWN(T2525,-2)+ROUNDDOWN(U2525,-2)</f>
        <v/>
      </c>
      <c r="AJ2525" s="21">
        <f>M2525+AF2525</f>
        <v/>
      </c>
      <c r="AK2525" s="21">
        <f>M2525+AG2525</f>
        <v/>
      </c>
      <c r="AL2525" s="21">
        <f>N2525+AH2525</f>
        <v/>
      </c>
      <c r="AM2525" s="21">
        <f>O2525+AI2525</f>
        <v/>
      </c>
      <c r="AN2525" s="21">
        <f>N2525+AI2525</f>
        <v/>
      </c>
      <c r="AO2525" s="21">
        <f>ROUNDDOWN((R2525+S2525)*0.2/Y2525+2000,0)</f>
        <v/>
      </c>
      <c r="AP2525" s="21">
        <f>ROUNDDOWN((T2525+U2525)*0.2/Z2525+2000,0)</f>
        <v/>
      </c>
      <c r="AQ2525" s="21">
        <f>AL2525-AK2525</f>
        <v/>
      </c>
      <c r="AR2525" s="21">
        <f>AM2525-AK2525</f>
        <v/>
      </c>
      <c r="AS2525" s="21">
        <f>AM2525-AL2525</f>
        <v/>
      </c>
      <c r="AT2525" s="21">
        <f>AK2525+C2525-AJ2525</f>
        <v/>
      </c>
      <c r="AU2525" s="21">
        <f>AL2525+C2525-AM2525</f>
        <v/>
      </c>
      <c r="AV2525" s="21">
        <f>AN2525+C2525-AM2525</f>
        <v/>
      </c>
    </row>
    <row r="2526">
      <c r="A2526" t="inlineStr">
        <is>
          <t>1万円刻み</t>
        </is>
      </c>
      <c r="B2526" s="21">
        <f>'5_1万円刻み'!$A$763</f>
        <v/>
      </c>
      <c r="C2526" s="21">
        <f>AO2526</f>
        <v/>
      </c>
      <c r="D2526" s="21" t="n">
        <v>0</v>
      </c>
      <c r="E2526" s="21">
        <f>ROUND(MIN(B2526/12,650000)*12*0.0915+MIN(B2526/12,1390000)*12*(0.0504+0)+B2526*0.005,0)</f>
        <v/>
      </c>
      <c r="F2526" s="21">
        <f>IF(B2526&lt;741000,0,IF(B2526&lt;2191000,B2526-740000,IF(B2526&lt;2193000,1451000,IF(B2526&lt;2196000,1453000,IF(B2526&lt;2200000,1456000,IF(B2526&lt;3600000,ROUND(ROUNDDOWN(B2526/4,-3)*2.8,0)-80000,IF(B2526&lt;6600000,ROUND(ROUNDDOWN(B2526/4,-3)*3.2,0)-440000,IF(B2526&lt;8500000,ROUNDDOWN(B2526*0.9,0)-1100000,B2526-1950000))))))))</f>
        <v/>
      </c>
      <c r="G2526" s="21">
        <f>IF(F2526&gt;23500000,NA(),IF(F2526&lt;=4890000,1040000,IF(F2526&lt;=6550000,670000,620000)))</f>
        <v/>
      </c>
      <c r="H2526" s="21">
        <f>IF(D2526&lt;=0,0,MAX(0,MIN(2000000,D2526-MIN(100000,ROUNDDOWN(F2526*0.05,0)))))</f>
        <v/>
      </c>
      <c r="I2526" s="21">
        <f>IF(C2526&lt;=2000,0,MIN(C2526,ROUNDDOWN(F2526*0.4,0))-2000)</f>
        <v/>
      </c>
      <c r="J2526" s="21">
        <f>MAX(0,ROUNDDOWN(F2526-E2526-G2526,-3))</f>
        <v/>
      </c>
      <c r="K2526" s="21">
        <f>MAX(0,ROUNDDOWN(F2526-E2526-G2526-H2526-I2526,-3))</f>
        <v/>
      </c>
      <c r="L2526" s="21">
        <f>MAX(0,ROUNDDOWN(F2526-E2526-G2526-H2526,-3))</f>
        <v/>
      </c>
      <c r="M2526" s="21">
        <f>IF(J2526&lt;=0,0,ROUNDDOWN((J2526*LOOKUP(J2526,{0,1950001,3300001,6950001,9000001,18000001,40000001},{0.05,0.1,0.2,0.23,0.33,0.4,0.45})-LOOKUP(J2526,{0,1950001,3300001,6950001,9000001,18000001,40000001},{0,97500,427500,636000,1536000,2796000,4796000}))*1.021,-2))</f>
        <v/>
      </c>
      <c r="N2526" s="21">
        <f>IF(K2526&lt;=0,0,ROUNDDOWN((K2526*LOOKUP(K2526,{0,1950001,3300001,6950001,9000001,18000001,40000001},{0.05,0.1,0.2,0.23,0.33,0.4,0.45})-LOOKUP(K2526,{0,1950001,3300001,6950001,9000001,18000001,40000001},{0,97500,427500,636000,1536000,2796000,4796000}))*1.021,-2))</f>
        <v/>
      </c>
      <c r="O2526" s="21">
        <f>IF(L2526&lt;=0,0,ROUNDDOWN((L2526*LOOKUP(L2526,{0,1950001,3300001,6950001,9000001,18000001,40000001},{0.05,0.1,0.2,0.23,0.33,0.4,0.45})-LOOKUP(L2526,{0,1950001,3300001,6950001,9000001,18000001,40000001},{0,97500,427500,636000,1536000,2796000,4796000}))*1.021,-2))</f>
        <v/>
      </c>
      <c r="P2526" s="21">
        <f>MAX(0,ROUNDDOWN(F2526-E2526-430000,-3))</f>
        <v/>
      </c>
      <c r="Q2526" s="21">
        <f>MAX(0,ROUNDDOWN(F2526-E2526-430000-H2526,-3))</f>
        <v/>
      </c>
      <c r="R2526" s="21">
        <f>IF(F2526&lt;=450000,0,MAX(0,P2526*0.06-MIN(50000,P2526)*0.03))</f>
        <v/>
      </c>
      <c r="S2526" s="21">
        <f>IF(F2526&lt;=450000,0,MAX(0,P2526*0.04-MIN(50000,P2526)*0.02))</f>
        <v/>
      </c>
      <c r="T2526" s="21">
        <f>IF(F2526&lt;=450000,0,MAX(0,Q2526*0.06-MIN(50000,Q2526)*0.03))</f>
        <v/>
      </c>
      <c r="U2526" s="21">
        <f>IF(F2526&lt;=450000,0,MAX(0,Q2526*0.04-MIN(50000,Q2526)*0.02))</f>
        <v/>
      </c>
      <c r="V2526" s="21">
        <f>50000+MAX(0,G2526-480000)</f>
        <v/>
      </c>
      <c r="W2526" s="21">
        <f>P2526-V2526</f>
        <v/>
      </c>
      <c r="X2526" s="21">
        <f>Q2526-V2526</f>
        <v/>
      </c>
      <c r="Y2526" s="22">
        <f>IF(W2526&lt;0,0.9,LOOKUP(W2526,{0,1950001,3300001,6950001,9000001,18000001,40000001},{0.84895,0.7979,0.6958,0.66517,0.56307,0.4916,0.44055}))</f>
        <v/>
      </c>
      <c r="Z2526" s="22">
        <f>IF(X2526&lt;0,0.9,LOOKUP(X2526,{0,1950001,3300001,6950001,9000001,18000001,40000001},{0.84895,0.7979,0.6958,0.66517,0.56307,0.4916,0.44055}))</f>
        <v/>
      </c>
      <c r="AA2526" s="22">
        <f>IF(W2526&lt;0,0,CHOOSE(MATCH(W2526,{0,1950001,3300001,6950001,9000001},1),5.105/84.895,10.21/79.79,20.42/69.58,23.483/66.517,33.693/56.307))</f>
        <v/>
      </c>
      <c r="AB2526" s="21">
        <f>IF(C2526&lt;=2000,0,(MIN(C2526,ROUNDDOWN(F2526*0.3,0))-2000)*0.1)</f>
        <v/>
      </c>
      <c r="AC2526" s="21">
        <f>IF(C2526&lt;=2000,0,MIN((C2526-2000)*Y2526,(R2526+S2526)*0.2))</f>
        <v/>
      </c>
      <c r="AD2526" s="21">
        <f>IF(C2526&lt;=2000,0,MIN((C2526-2000)*Z2526,(T2526+U2526)*0.2))</f>
        <v/>
      </c>
      <c r="AE2526" s="21">
        <f>AC2526*AA2526</f>
        <v/>
      </c>
      <c r="AF2526" s="21">
        <f>ROUNDDOWN(R2526,-2)+ROUNDDOWN(S2526,-2)</f>
        <v/>
      </c>
      <c r="AG2526" s="21">
        <f>ROUNDDOWN(MAX(0,R2526-(AB2526+AC2526+AE2526)*0.6),-2)+ROUNDDOWN(MAX(0,S2526-(AB2526+AC2526+AE2526)*0.4),-2)</f>
        <v/>
      </c>
      <c r="AH2526" s="21">
        <f>ROUNDDOWN(MAX(0,T2526-(AB2526+AD2526)*0.6),-2)+ROUNDDOWN(MAX(0,U2526-(AB2526+AD2526)*0.4),-2)</f>
        <v/>
      </c>
      <c r="AI2526" s="21">
        <f>ROUNDDOWN(T2526,-2)+ROUNDDOWN(U2526,-2)</f>
        <v/>
      </c>
      <c r="AJ2526" s="21">
        <f>M2526+AF2526</f>
        <v/>
      </c>
      <c r="AK2526" s="21">
        <f>M2526+AG2526</f>
        <v/>
      </c>
      <c r="AL2526" s="21">
        <f>N2526+AH2526</f>
        <v/>
      </c>
      <c r="AM2526" s="21">
        <f>O2526+AI2526</f>
        <v/>
      </c>
      <c r="AN2526" s="21">
        <f>N2526+AI2526</f>
        <v/>
      </c>
      <c r="AO2526" s="21">
        <f>ROUNDDOWN((R2526+S2526)*0.2/Y2526+2000,0)</f>
        <v/>
      </c>
      <c r="AP2526" s="21">
        <f>ROUNDDOWN((T2526+U2526)*0.2/Z2526+2000,0)</f>
        <v/>
      </c>
      <c r="AQ2526" s="21">
        <f>AL2526-AK2526</f>
        <v/>
      </c>
      <c r="AR2526" s="21">
        <f>AM2526-AK2526</f>
        <v/>
      </c>
      <c r="AS2526" s="21">
        <f>AM2526-AL2526</f>
        <v/>
      </c>
      <c r="AT2526" s="21">
        <f>AK2526+C2526-AJ2526</f>
        <v/>
      </c>
      <c r="AU2526" s="21">
        <f>AL2526+C2526-AM2526</f>
        <v/>
      </c>
      <c r="AV2526" s="21">
        <f>AN2526+C2526-AM2526</f>
        <v/>
      </c>
    </row>
    <row r="2527">
      <c r="A2527" t="inlineStr">
        <is>
          <t>1万円刻み</t>
        </is>
      </c>
      <c r="B2527" s="21">
        <f>'5_1万円刻み'!$A$764</f>
        <v/>
      </c>
      <c r="C2527" s="21">
        <f>AO2527</f>
        <v/>
      </c>
      <c r="D2527" s="21" t="n">
        <v>0</v>
      </c>
      <c r="E2527" s="21">
        <f>ROUND(MIN(B2527/12,650000)*12*0.0915+MIN(B2527/12,1390000)*12*(0.0504+0)+B2527*0.005,0)</f>
        <v/>
      </c>
      <c r="F2527" s="21">
        <f>IF(B2527&lt;741000,0,IF(B2527&lt;2191000,B2527-740000,IF(B2527&lt;2193000,1451000,IF(B2527&lt;2196000,1453000,IF(B2527&lt;2200000,1456000,IF(B2527&lt;3600000,ROUND(ROUNDDOWN(B2527/4,-3)*2.8,0)-80000,IF(B2527&lt;6600000,ROUND(ROUNDDOWN(B2527/4,-3)*3.2,0)-440000,IF(B2527&lt;8500000,ROUNDDOWN(B2527*0.9,0)-1100000,B2527-1950000))))))))</f>
        <v/>
      </c>
      <c r="G2527" s="21">
        <f>IF(F2527&gt;23500000,NA(),IF(F2527&lt;=4890000,1040000,IF(F2527&lt;=6550000,670000,620000)))</f>
        <v/>
      </c>
      <c r="H2527" s="21">
        <f>IF(D2527&lt;=0,0,MAX(0,MIN(2000000,D2527-MIN(100000,ROUNDDOWN(F2527*0.05,0)))))</f>
        <v/>
      </c>
      <c r="I2527" s="21">
        <f>IF(C2527&lt;=2000,0,MIN(C2527,ROUNDDOWN(F2527*0.4,0))-2000)</f>
        <v/>
      </c>
      <c r="J2527" s="21">
        <f>MAX(0,ROUNDDOWN(F2527-E2527-G2527,-3))</f>
        <v/>
      </c>
      <c r="K2527" s="21">
        <f>MAX(0,ROUNDDOWN(F2527-E2527-G2527-H2527-I2527,-3))</f>
        <v/>
      </c>
      <c r="L2527" s="21">
        <f>MAX(0,ROUNDDOWN(F2527-E2527-G2527-H2527,-3))</f>
        <v/>
      </c>
      <c r="M2527" s="21">
        <f>IF(J2527&lt;=0,0,ROUNDDOWN((J2527*LOOKUP(J2527,{0,1950001,3300001,6950001,9000001,18000001,40000001},{0.05,0.1,0.2,0.23,0.33,0.4,0.45})-LOOKUP(J2527,{0,1950001,3300001,6950001,9000001,18000001,40000001},{0,97500,427500,636000,1536000,2796000,4796000}))*1.021,-2))</f>
        <v/>
      </c>
      <c r="N2527" s="21">
        <f>IF(K2527&lt;=0,0,ROUNDDOWN((K2527*LOOKUP(K2527,{0,1950001,3300001,6950001,9000001,18000001,40000001},{0.05,0.1,0.2,0.23,0.33,0.4,0.45})-LOOKUP(K2527,{0,1950001,3300001,6950001,9000001,18000001,40000001},{0,97500,427500,636000,1536000,2796000,4796000}))*1.021,-2))</f>
        <v/>
      </c>
      <c r="O2527" s="21">
        <f>IF(L2527&lt;=0,0,ROUNDDOWN((L2527*LOOKUP(L2527,{0,1950001,3300001,6950001,9000001,18000001,40000001},{0.05,0.1,0.2,0.23,0.33,0.4,0.45})-LOOKUP(L2527,{0,1950001,3300001,6950001,9000001,18000001,40000001},{0,97500,427500,636000,1536000,2796000,4796000}))*1.021,-2))</f>
        <v/>
      </c>
      <c r="P2527" s="21">
        <f>MAX(0,ROUNDDOWN(F2527-E2527-430000,-3))</f>
        <v/>
      </c>
      <c r="Q2527" s="21">
        <f>MAX(0,ROUNDDOWN(F2527-E2527-430000-H2527,-3))</f>
        <v/>
      </c>
      <c r="R2527" s="21">
        <f>IF(F2527&lt;=450000,0,MAX(0,P2527*0.06-MIN(50000,P2527)*0.03))</f>
        <v/>
      </c>
      <c r="S2527" s="21">
        <f>IF(F2527&lt;=450000,0,MAX(0,P2527*0.04-MIN(50000,P2527)*0.02))</f>
        <v/>
      </c>
      <c r="T2527" s="21">
        <f>IF(F2527&lt;=450000,0,MAX(0,Q2527*0.06-MIN(50000,Q2527)*0.03))</f>
        <v/>
      </c>
      <c r="U2527" s="21">
        <f>IF(F2527&lt;=450000,0,MAX(0,Q2527*0.04-MIN(50000,Q2527)*0.02))</f>
        <v/>
      </c>
      <c r="V2527" s="21">
        <f>50000+MAX(0,G2527-480000)</f>
        <v/>
      </c>
      <c r="W2527" s="21">
        <f>P2527-V2527</f>
        <v/>
      </c>
      <c r="X2527" s="21">
        <f>Q2527-V2527</f>
        <v/>
      </c>
      <c r="Y2527" s="22">
        <f>IF(W2527&lt;0,0.9,LOOKUP(W2527,{0,1950001,3300001,6950001,9000001,18000001,40000001},{0.84895,0.7979,0.6958,0.66517,0.56307,0.4916,0.44055}))</f>
        <v/>
      </c>
      <c r="Z2527" s="22">
        <f>IF(X2527&lt;0,0.9,LOOKUP(X2527,{0,1950001,3300001,6950001,9000001,18000001,40000001},{0.84895,0.7979,0.6958,0.66517,0.56307,0.4916,0.44055}))</f>
        <v/>
      </c>
      <c r="AA2527" s="22">
        <f>IF(W2527&lt;0,0,CHOOSE(MATCH(W2527,{0,1950001,3300001,6950001,9000001},1),5.105/84.895,10.21/79.79,20.42/69.58,23.483/66.517,33.693/56.307))</f>
        <v/>
      </c>
      <c r="AB2527" s="21">
        <f>IF(C2527&lt;=2000,0,(MIN(C2527,ROUNDDOWN(F2527*0.3,0))-2000)*0.1)</f>
        <v/>
      </c>
      <c r="AC2527" s="21">
        <f>IF(C2527&lt;=2000,0,MIN((C2527-2000)*Y2527,(R2527+S2527)*0.2))</f>
        <v/>
      </c>
      <c r="AD2527" s="21">
        <f>IF(C2527&lt;=2000,0,MIN((C2527-2000)*Z2527,(T2527+U2527)*0.2))</f>
        <v/>
      </c>
      <c r="AE2527" s="21">
        <f>AC2527*AA2527</f>
        <v/>
      </c>
      <c r="AF2527" s="21">
        <f>ROUNDDOWN(R2527,-2)+ROUNDDOWN(S2527,-2)</f>
        <v/>
      </c>
      <c r="AG2527" s="21">
        <f>ROUNDDOWN(MAX(0,R2527-(AB2527+AC2527+AE2527)*0.6),-2)+ROUNDDOWN(MAX(0,S2527-(AB2527+AC2527+AE2527)*0.4),-2)</f>
        <v/>
      </c>
      <c r="AH2527" s="21">
        <f>ROUNDDOWN(MAX(0,T2527-(AB2527+AD2527)*0.6),-2)+ROUNDDOWN(MAX(0,U2527-(AB2527+AD2527)*0.4),-2)</f>
        <v/>
      </c>
      <c r="AI2527" s="21">
        <f>ROUNDDOWN(T2527,-2)+ROUNDDOWN(U2527,-2)</f>
        <v/>
      </c>
      <c r="AJ2527" s="21">
        <f>M2527+AF2527</f>
        <v/>
      </c>
      <c r="AK2527" s="21">
        <f>M2527+AG2527</f>
        <v/>
      </c>
      <c r="AL2527" s="21">
        <f>N2527+AH2527</f>
        <v/>
      </c>
      <c r="AM2527" s="21">
        <f>O2527+AI2527</f>
        <v/>
      </c>
      <c r="AN2527" s="21">
        <f>N2527+AI2527</f>
        <v/>
      </c>
      <c r="AO2527" s="21">
        <f>ROUNDDOWN((R2527+S2527)*0.2/Y2527+2000,0)</f>
        <v/>
      </c>
      <c r="AP2527" s="21">
        <f>ROUNDDOWN((T2527+U2527)*0.2/Z2527+2000,0)</f>
        <v/>
      </c>
      <c r="AQ2527" s="21">
        <f>AL2527-AK2527</f>
        <v/>
      </c>
      <c r="AR2527" s="21">
        <f>AM2527-AK2527</f>
        <v/>
      </c>
      <c r="AS2527" s="21">
        <f>AM2527-AL2527</f>
        <v/>
      </c>
      <c r="AT2527" s="21">
        <f>AK2527+C2527-AJ2527</f>
        <v/>
      </c>
      <c r="AU2527" s="21">
        <f>AL2527+C2527-AM2527</f>
        <v/>
      </c>
      <c r="AV2527" s="21">
        <f>AN2527+C2527-AM2527</f>
        <v/>
      </c>
    </row>
    <row r="2528">
      <c r="A2528" t="inlineStr">
        <is>
          <t>1万円刻み</t>
        </is>
      </c>
      <c r="B2528" s="21">
        <f>'5_1万円刻み'!$A$765</f>
        <v/>
      </c>
      <c r="C2528" s="21">
        <f>AO2528</f>
        <v/>
      </c>
      <c r="D2528" s="21" t="n">
        <v>0</v>
      </c>
      <c r="E2528" s="21">
        <f>ROUND(MIN(B2528/12,650000)*12*0.0915+MIN(B2528/12,1390000)*12*(0.0504+0)+B2528*0.005,0)</f>
        <v/>
      </c>
      <c r="F2528" s="21">
        <f>IF(B2528&lt;741000,0,IF(B2528&lt;2191000,B2528-740000,IF(B2528&lt;2193000,1451000,IF(B2528&lt;2196000,1453000,IF(B2528&lt;2200000,1456000,IF(B2528&lt;3600000,ROUND(ROUNDDOWN(B2528/4,-3)*2.8,0)-80000,IF(B2528&lt;6600000,ROUND(ROUNDDOWN(B2528/4,-3)*3.2,0)-440000,IF(B2528&lt;8500000,ROUNDDOWN(B2528*0.9,0)-1100000,B2528-1950000))))))))</f>
        <v/>
      </c>
      <c r="G2528" s="21">
        <f>IF(F2528&gt;23500000,NA(),IF(F2528&lt;=4890000,1040000,IF(F2528&lt;=6550000,670000,620000)))</f>
        <v/>
      </c>
      <c r="H2528" s="21">
        <f>IF(D2528&lt;=0,0,MAX(0,MIN(2000000,D2528-MIN(100000,ROUNDDOWN(F2528*0.05,0)))))</f>
        <v/>
      </c>
      <c r="I2528" s="21">
        <f>IF(C2528&lt;=2000,0,MIN(C2528,ROUNDDOWN(F2528*0.4,0))-2000)</f>
        <v/>
      </c>
      <c r="J2528" s="21">
        <f>MAX(0,ROUNDDOWN(F2528-E2528-G2528,-3))</f>
        <v/>
      </c>
      <c r="K2528" s="21">
        <f>MAX(0,ROUNDDOWN(F2528-E2528-G2528-H2528-I2528,-3))</f>
        <v/>
      </c>
      <c r="L2528" s="21">
        <f>MAX(0,ROUNDDOWN(F2528-E2528-G2528-H2528,-3))</f>
        <v/>
      </c>
      <c r="M2528" s="21">
        <f>IF(J2528&lt;=0,0,ROUNDDOWN((J2528*LOOKUP(J2528,{0,1950001,3300001,6950001,9000001,18000001,40000001},{0.05,0.1,0.2,0.23,0.33,0.4,0.45})-LOOKUP(J2528,{0,1950001,3300001,6950001,9000001,18000001,40000001},{0,97500,427500,636000,1536000,2796000,4796000}))*1.021,-2))</f>
        <v/>
      </c>
      <c r="N2528" s="21">
        <f>IF(K2528&lt;=0,0,ROUNDDOWN((K2528*LOOKUP(K2528,{0,1950001,3300001,6950001,9000001,18000001,40000001},{0.05,0.1,0.2,0.23,0.33,0.4,0.45})-LOOKUP(K2528,{0,1950001,3300001,6950001,9000001,18000001,40000001},{0,97500,427500,636000,1536000,2796000,4796000}))*1.021,-2))</f>
        <v/>
      </c>
      <c r="O2528" s="21">
        <f>IF(L2528&lt;=0,0,ROUNDDOWN((L2528*LOOKUP(L2528,{0,1950001,3300001,6950001,9000001,18000001,40000001},{0.05,0.1,0.2,0.23,0.33,0.4,0.45})-LOOKUP(L2528,{0,1950001,3300001,6950001,9000001,18000001,40000001},{0,97500,427500,636000,1536000,2796000,4796000}))*1.021,-2))</f>
        <v/>
      </c>
      <c r="P2528" s="21">
        <f>MAX(0,ROUNDDOWN(F2528-E2528-430000,-3))</f>
        <v/>
      </c>
      <c r="Q2528" s="21">
        <f>MAX(0,ROUNDDOWN(F2528-E2528-430000-H2528,-3))</f>
        <v/>
      </c>
      <c r="R2528" s="21">
        <f>IF(F2528&lt;=450000,0,MAX(0,P2528*0.06-MIN(50000,P2528)*0.03))</f>
        <v/>
      </c>
      <c r="S2528" s="21">
        <f>IF(F2528&lt;=450000,0,MAX(0,P2528*0.04-MIN(50000,P2528)*0.02))</f>
        <v/>
      </c>
      <c r="T2528" s="21">
        <f>IF(F2528&lt;=450000,0,MAX(0,Q2528*0.06-MIN(50000,Q2528)*0.03))</f>
        <v/>
      </c>
      <c r="U2528" s="21">
        <f>IF(F2528&lt;=450000,0,MAX(0,Q2528*0.04-MIN(50000,Q2528)*0.02))</f>
        <v/>
      </c>
      <c r="V2528" s="21">
        <f>50000+MAX(0,G2528-480000)</f>
        <v/>
      </c>
      <c r="W2528" s="21">
        <f>P2528-V2528</f>
        <v/>
      </c>
      <c r="X2528" s="21">
        <f>Q2528-V2528</f>
        <v/>
      </c>
      <c r="Y2528" s="22">
        <f>IF(W2528&lt;0,0.9,LOOKUP(W2528,{0,1950001,3300001,6950001,9000001,18000001,40000001},{0.84895,0.7979,0.6958,0.66517,0.56307,0.4916,0.44055}))</f>
        <v/>
      </c>
      <c r="Z2528" s="22">
        <f>IF(X2528&lt;0,0.9,LOOKUP(X2528,{0,1950001,3300001,6950001,9000001,18000001,40000001},{0.84895,0.7979,0.6958,0.66517,0.56307,0.4916,0.44055}))</f>
        <v/>
      </c>
      <c r="AA2528" s="22">
        <f>IF(W2528&lt;0,0,CHOOSE(MATCH(W2528,{0,1950001,3300001,6950001,9000001},1),5.105/84.895,10.21/79.79,20.42/69.58,23.483/66.517,33.693/56.307))</f>
        <v/>
      </c>
      <c r="AB2528" s="21">
        <f>IF(C2528&lt;=2000,0,(MIN(C2528,ROUNDDOWN(F2528*0.3,0))-2000)*0.1)</f>
        <v/>
      </c>
      <c r="AC2528" s="21">
        <f>IF(C2528&lt;=2000,0,MIN((C2528-2000)*Y2528,(R2528+S2528)*0.2))</f>
        <v/>
      </c>
      <c r="AD2528" s="21">
        <f>IF(C2528&lt;=2000,0,MIN((C2528-2000)*Z2528,(T2528+U2528)*0.2))</f>
        <v/>
      </c>
      <c r="AE2528" s="21">
        <f>AC2528*AA2528</f>
        <v/>
      </c>
      <c r="AF2528" s="21">
        <f>ROUNDDOWN(R2528,-2)+ROUNDDOWN(S2528,-2)</f>
        <v/>
      </c>
      <c r="AG2528" s="21">
        <f>ROUNDDOWN(MAX(0,R2528-(AB2528+AC2528+AE2528)*0.6),-2)+ROUNDDOWN(MAX(0,S2528-(AB2528+AC2528+AE2528)*0.4),-2)</f>
        <v/>
      </c>
      <c r="AH2528" s="21">
        <f>ROUNDDOWN(MAX(0,T2528-(AB2528+AD2528)*0.6),-2)+ROUNDDOWN(MAX(0,U2528-(AB2528+AD2528)*0.4),-2)</f>
        <v/>
      </c>
      <c r="AI2528" s="21">
        <f>ROUNDDOWN(T2528,-2)+ROUNDDOWN(U2528,-2)</f>
        <v/>
      </c>
      <c r="AJ2528" s="21">
        <f>M2528+AF2528</f>
        <v/>
      </c>
      <c r="AK2528" s="21">
        <f>M2528+AG2528</f>
        <v/>
      </c>
      <c r="AL2528" s="21">
        <f>N2528+AH2528</f>
        <v/>
      </c>
      <c r="AM2528" s="21">
        <f>O2528+AI2528</f>
        <v/>
      </c>
      <c r="AN2528" s="21">
        <f>N2528+AI2528</f>
        <v/>
      </c>
      <c r="AO2528" s="21">
        <f>ROUNDDOWN((R2528+S2528)*0.2/Y2528+2000,0)</f>
        <v/>
      </c>
      <c r="AP2528" s="21">
        <f>ROUNDDOWN((T2528+U2528)*0.2/Z2528+2000,0)</f>
        <v/>
      </c>
      <c r="AQ2528" s="21">
        <f>AL2528-AK2528</f>
        <v/>
      </c>
      <c r="AR2528" s="21">
        <f>AM2528-AK2528</f>
        <v/>
      </c>
      <c r="AS2528" s="21">
        <f>AM2528-AL2528</f>
        <v/>
      </c>
      <c r="AT2528" s="21">
        <f>AK2528+C2528-AJ2528</f>
        <v/>
      </c>
      <c r="AU2528" s="21">
        <f>AL2528+C2528-AM2528</f>
        <v/>
      </c>
      <c r="AV2528" s="21">
        <f>AN2528+C2528-AM2528</f>
        <v/>
      </c>
    </row>
    <row r="2529">
      <c r="A2529" t="inlineStr">
        <is>
          <t>1万円刻み</t>
        </is>
      </c>
      <c r="B2529" s="21">
        <f>'5_1万円刻み'!$A$766</f>
        <v/>
      </c>
      <c r="C2529" s="21">
        <f>AO2529</f>
        <v/>
      </c>
      <c r="D2529" s="21" t="n">
        <v>0</v>
      </c>
      <c r="E2529" s="21">
        <f>ROUND(MIN(B2529/12,650000)*12*0.0915+MIN(B2529/12,1390000)*12*(0.0504+0)+B2529*0.005,0)</f>
        <v/>
      </c>
      <c r="F2529" s="21">
        <f>IF(B2529&lt;741000,0,IF(B2529&lt;2191000,B2529-740000,IF(B2529&lt;2193000,1451000,IF(B2529&lt;2196000,1453000,IF(B2529&lt;2200000,1456000,IF(B2529&lt;3600000,ROUND(ROUNDDOWN(B2529/4,-3)*2.8,0)-80000,IF(B2529&lt;6600000,ROUND(ROUNDDOWN(B2529/4,-3)*3.2,0)-440000,IF(B2529&lt;8500000,ROUNDDOWN(B2529*0.9,0)-1100000,B2529-1950000))))))))</f>
        <v/>
      </c>
      <c r="G2529" s="21">
        <f>IF(F2529&gt;23500000,NA(),IF(F2529&lt;=4890000,1040000,IF(F2529&lt;=6550000,670000,620000)))</f>
        <v/>
      </c>
      <c r="H2529" s="21">
        <f>IF(D2529&lt;=0,0,MAX(0,MIN(2000000,D2529-MIN(100000,ROUNDDOWN(F2529*0.05,0)))))</f>
        <v/>
      </c>
      <c r="I2529" s="21">
        <f>IF(C2529&lt;=2000,0,MIN(C2529,ROUNDDOWN(F2529*0.4,0))-2000)</f>
        <v/>
      </c>
      <c r="J2529" s="21">
        <f>MAX(0,ROUNDDOWN(F2529-E2529-G2529,-3))</f>
        <v/>
      </c>
      <c r="K2529" s="21">
        <f>MAX(0,ROUNDDOWN(F2529-E2529-G2529-H2529-I2529,-3))</f>
        <v/>
      </c>
      <c r="L2529" s="21">
        <f>MAX(0,ROUNDDOWN(F2529-E2529-G2529-H2529,-3))</f>
        <v/>
      </c>
      <c r="M2529" s="21">
        <f>IF(J2529&lt;=0,0,ROUNDDOWN((J2529*LOOKUP(J2529,{0,1950001,3300001,6950001,9000001,18000001,40000001},{0.05,0.1,0.2,0.23,0.33,0.4,0.45})-LOOKUP(J2529,{0,1950001,3300001,6950001,9000001,18000001,40000001},{0,97500,427500,636000,1536000,2796000,4796000}))*1.021,-2))</f>
        <v/>
      </c>
      <c r="N2529" s="21">
        <f>IF(K2529&lt;=0,0,ROUNDDOWN((K2529*LOOKUP(K2529,{0,1950001,3300001,6950001,9000001,18000001,40000001},{0.05,0.1,0.2,0.23,0.33,0.4,0.45})-LOOKUP(K2529,{0,1950001,3300001,6950001,9000001,18000001,40000001},{0,97500,427500,636000,1536000,2796000,4796000}))*1.021,-2))</f>
        <v/>
      </c>
      <c r="O2529" s="21">
        <f>IF(L2529&lt;=0,0,ROUNDDOWN((L2529*LOOKUP(L2529,{0,1950001,3300001,6950001,9000001,18000001,40000001},{0.05,0.1,0.2,0.23,0.33,0.4,0.45})-LOOKUP(L2529,{0,1950001,3300001,6950001,9000001,18000001,40000001},{0,97500,427500,636000,1536000,2796000,4796000}))*1.021,-2))</f>
        <v/>
      </c>
      <c r="P2529" s="21">
        <f>MAX(0,ROUNDDOWN(F2529-E2529-430000,-3))</f>
        <v/>
      </c>
      <c r="Q2529" s="21">
        <f>MAX(0,ROUNDDOWN(F2529-E2529-430000-H2529,-3))</f>
        <v/>
      </c>
      <c r="R2529" s="21">
        <f>IF(F2529&lt;=450000,0,MAX(0,P2529*0.06-MIN(50000,P2529)*0.03))</f>
        <v/>
      </c>
      <c r="S2529" s="21">
        <f>IF(F2529&lt;=450000,0,MAX(0,P2529*0.04-MIN(50000,P2529)*0.02))</f>
        <v/>
      </c>
      <c r="T2529" s="21">
        <f>IF(F2529&lt;=450000,0,MAX(0,Q2529*0.06-MIN(50000,Q2529)*0.03))</f>
        <v/>
      </c>
      <c r="U2529" s="21">
        <f>IF(F2529&lt;=450000,0,MAX(0,Q2529*0.04-MIN(50000,Q2529)*0.02))</f>
        <v/>
      </c>
      <c r="V2529" s="21">
        <f>50000+MAX(0,G2529-480000)</f>
        <v/>
      </c>
      <c r="W2529" s="21">
        <f>P2529-V2529</f>
        <v/>
      </c>
      <c r="X2529" s="21">
        <f>Q2529-V2529</f>
        <v/>
      </c>
      <c r="Y2529" s="22">
        <f>IF(W2529&lt;0,0.9,LOOKUP(W2529,{0,1950001,3300001,6950001,9000001,18000001,40000001},{0.84895,0.7979,0.6958,0.66517,0.56307,0.4916,0.44055}))</f>
        <v/>
      </c>
      <c r="Z2529" s="22">
        <f>IF(X2529&lt;0,0.9,LOOKUP(X2529,{0,1950001,3300001,6950001,9000001,18000001,40000001},{0.84895,0.7979,0.6958,0.66517,0.56307,0.4916,0.44055}))</f>
        <v/>
      </c>
      <c r="AA2529" s="22">
        <f>IF(W2529&lt;0,0,CHOOSE(MATCH(W2529,{0,1950001,3300001,6950001,9000001},1),5.105/84.895,10.21/79.79,20.42/69.58,23.483/66.517,33.693/56.307))</f>
        <v/>
      </c>
      <c r="AB2529" s="21">
        <f>IF(C2529&lt;=2000,0,(MIN(C2529,ROUNDDOWN(F2529*0.3,0))-2000)*0.1)</f>
        <v/>
      </c>
      <c r="AC2529" s="21">
        <f>IF(C2529&lt;=2000,0,MIN((C2529-2000)*Y2529,(R2529+S2529)*0.2))</f>
        <v/>
      </c>
      <c r="AD2529" s="21">
        <f>IF(C2529&lt;=2000,0,MIN((C2529-2000)*Z2529,(T2529+U2529)*0.2))</f>
        <v/>
      </c>
      <c r="AE2529" s="21">
        <f>AC2529*AA2529</f>
        <v/>
      </c>
      <c r="AF2529" s="21">
        <f>ROUNDDOWN(R2529,-2)+ROUNDDOWN(S2529,-2)</f>
        <v/>
      </c>
      <c r="AG2529" s="21">
        <f>ROUNDDOWN(MAX(0,R2529-(AB2529+AC2529+AE2529)*0.6),-2)+ROUNDDOWN(MAX(0,S2529-(AB2529+AC2529+AE2529)*0.4),-2)</f>
        <v/>
      </c>
      <c r="AH2529" s="21">
        <f>ROUNDDOWN(MAX(0,T2529-(AB2529+AD2529)*0.6),-2)+ROUNDDOWN(MAX(0,U2529-(AB2529+AD2529)*0.4),-2)</f>
        <v/>
      </c>
      <c r="AI2529" s="21">
        <f>ROUNDDOWN(T2529,-2)+ROUNDDOWN(U2529,-2)</f>
        <v/>
      </c>
      <c r="AJ2529" s="21">
        <f>M2529+AF2529</f>
        <v/>
      </c>
      <c r="AK2529" s="21">
        <f>M2529+AG2529</f>
        <v/>
      </c>
      <c r="AL2529" s="21">
        <f>N2529+AH2529</f>
        <v/>
      </c>
      <c r="AM2529" s="21">
        <f>O2529+AI2529</f>
        <v/>
      </c>
      <c r="AN2529" s="21">
        <f>N2529+AI2529</f>
        <v/>
      </c>
      <c r="AO2529" s="21">
        <f>ROUNDDOWN((R2529+S2529)*0.2/Y2529+2000,0)</f>
        <v/>
      </c>
      <c r="AP2529" s="21">
        <f>ROUNDDOWN((T2529+U2529)*0.2/Z2529+2000,0)</f>
        <v/>
      </c>
      <c r="AQ2529" s="21">
        <f>AL2529-AK2529</f>
        <v/>
      </c>
      <c r="AR2529" s="21">
        <f>AM2529-AK2529</f>
        <v/>
      </c>
      <c r="AS2529" s="21">
        <f>AM2529-AL2529</f>
        <v/>
      </c>
      <c r="AT2529" s="21">
        <f>AK2529+C2529-AJ2529</f>
        <v/>
      </c>
      <c r="AU2529" s="21">
        <f>AL2529+C2529-AM2529</f>
        <v/>
      </c>
      <c r="AV2529" s="21">
        <f>AN2529+C2529-AM2529</f>
        <v/>
      </c>
    </row>
    <row r="2530">
      <c r="A2530" t="inlineStr">
        <is>
          <t>1万円刻み</t>
        </is>
      </c>
      <c r="B2530" s="21">
        <f>'5_1万円刻み'!$A$767</f>
        <v/>
      </c>
      <c r="C2530" s="21">
        <f>AO2530</f>
        <v/>
      </c>
      <c r="D2530" s="21" t="n">
        <v>0</v>
      </c>
      <c r="E2530" s="21">
        <f>ROUND(MIN(B2530/12,650000)*12*0.0915+MIN(B2530/12,1390000)*12*(0.0504+0)+B2530*0.005,0)</f>
        <v/>
      </c>
      <c r="F2530" s="21">
        <f>IF(B2530&lt;741000,0,IF(B2530&lt;2191000,B2530-740000,IF(B2530&lt;2193000,1451000,IF(B2530&lt;2196000,1453000,IF(B2530&lt;2200000,1456000,IF(B2530&lt;3600000,ROUND(ROUNDDOWN(B2530/4,-3)*2.8,0)-80000,IF(B2530&lt;6600000,ROUND(ROUNDDOWN(B2530/4,-3)*3.2,0)-440000,IF(B2530&lt;8500000,ROUNDDOWN(B2530*0.9,0)-1100000,B2530-1950000))))))))</f>
        <v/>
      </c>
      <c r="G2530" s="21">
        <f>IF(F2530&gt;23500000,NA(),IF(F2530&lt;=4890000,1040000,IF(F2530&lt;=6550000,670000,620000)))</f>
        <v/>
      </c>
      <c r="H2530" s="21">
        <f>IF(D2530&lt;=0,0,MAX(0,MIN(2000000,D2530-MIN(100000,ROUNDDOWN(F2530*0.05,0)))))</f>
        <v/>
      </c>
      <c r="I2530" s="21">
        <f>IF(C2530&lt;=2000,0,MIN(C2530,ROUNDDOWN(F2530*0.4,0))-2000)</f>
        <v/>
      </c>
      <c r="J2530" s="21">
        <f>MAX(0,ROUNDDOWN(F2530-E2530-G2530,-3))</f>
        <v/>
      </c>
      <c r="K2530" s="21">
        <f>MAX(0,ROUNDDOWN(F2530-E2530-G2530-H2530-I2530,-3))</f>
        <v/>
      </c>
      <c r="L2530" s="21">
        <f>MAX(0,ROUNDDOWN(F2530-E2530-G2530-H2530,-3))</f>
        <v/>
      </c>
      <c r="M2530" s="21">
        <f>IF(J2530&lt;=0,0,ROUNDDOWN((J2530*LOOKUP(J2530,{0,1950001,3300001,6950001,9000001,18000001,40000001},{0.05,0.1,0.2,0.23,0.33,0.4,0.45})-LOOKUP(J2530,{0,1950001,3300001,6950001,9000001,18000001,40000001},{0,97500,427500,636000,1536000,2796000,4796000}))*1.021,-2))</f>
        <v/>
      </c>
      <c r="N2530" s="21">
        <f>IF(K2530&lt;=0,0,ROUNDDOWN((K2530*LOOKUP(K2530,{0,1950001,3300001,6950001,9000001,18000001,40000001},{0.05,0.1,0.2,0.23,0.33,0.4,0.45})-LOOKUP(K2530,{0,1950001,3300001,6950001,9000001,18000001,40000001},{0,97500,427500,636000,1536000,2796000,4796000}))*1.021,-2))</f>
        <v/>
      </c>
      <c r="O2530" s="21">
        <f>IF(L2530&lt;=0,0,ROUNDDOWN((L2530*LOOKUP(L2530,{0,1950001,3300001,6950001,9000001,18000001,40000001},{0.05,0.1,0.2,0.23,0.33,0.4,0.45})-LOOKUP(L2530,{0,1950001,3300001,6950001,9000001,18000001,40000001},{0,97500,427500,636000,1536000,2796000,4796000}))*1.021,-2))</f>
        <v/>
      </c>
      <c r="P2530" s="21">
        <f>MAX(0,ROUNDDOWN(F2530-E2530-430000,-3))</f>
        <v/>
      </c>
      <c r="Q2530" s="21">
        <f>MAX(0,ROUNDDOWN(F2530-E2530-430000-H2530,-3))</f>
        <v/>
      </c>
      <c r="R2530" s="21">
        <f>IF(F2530&lt;=450000,0,MAX(0,P2530*0.06-MIN(50000,P2530)*0.03))</f>
        <v/>
      </c>
      <c r="S2530" s="21">
        <f>IF(F2530&lt;=450000,0,MAX(0,P2530*0.04-MIN(50000,P2530)*0.02))</f>
        <v/>
      </c>
      <c r="T2530" s="21">
        <f>IF(F2530&lt;=450000,0,MAX(0,Q2530*0.06-MIN(50000,Q2530)*0.03))</f>
        <v/>
      </c>
      <c r="U2530" s="21">
        <f>IF(F2530&lt;=450000,0,MAX(0,Q2530*0.04-MIN(50000,Q2530)*0.02))</f>
        <v/>
      </c>
      <c r="V2530" s="21">
        <f>50000+MAX(0,G2530-480000)</f>
        <v/>
      </c>
      <c r="W2530" s="21">
        <f>P2530-V2530</f>
        <v/>
      </c>
      <c r="X2530" s="21">
        <f>Q2530-V2530</f>
        <v/>
      </c>
      <c r="Y2530" s="22">
        <f>IF(W2530&lt;0,0.9,LOOKUP(W2530,{0,1950001,3300001,6950001,9000001,18000001,40000001},{0.84895,0.7979,0.6958,0.66517,0.56307,0.4916,0.44055}))</f>
        <v/>
      </c>
      <c r="Z2530" s="22">
        <f>IF(X2530&lt;0,0.9,LOOKUP(X2530,{0,1950001,3300001,6950001,9000001,18000001,40000001},{0.84895,0.7979,0.6958,0.66517,0.56307,0.4916,0.44055}))</f>
        <v/>
      </c>
      <c r="AA2530" s="22">
        <f>IF(W2530&lt;0,0,CHOOSE(MATCH(W2530,{0,1950001,3300001,6950001,9000001},1),5.105/84.895,10.21/79.79,20.42/69.58,23.483/66.517,33.693/56.307))</f>
        <v/>
      </c>
      <c r="AB2530" s="21">
        <f>IF(C2530&lt;=2000,0,(MIN(C2530,ROUNDDOWN(F2530*0.3,0))-2000)*0.1)</f>
        <v/>
      </c>
      <c r="AC2530" s="21">
        <f>IF(C2530&lt;=2000,0,MIN((C2530-2000)*Y2530,(R2530+S2530)*0.2))</f>
        <v/>
      </c>
      <c r="AD2530" s="21">
        <f>IF(C2530&lt;=2000,0,MIN((C2530-2000)*Z2530,(T2530+U2530)*0.2))</f>
        <v/>
      </c>
      <c r="AE2530" s="21">
        <f>AC2530*AA2530</f>
        <v/>
      </c>
      <c r="AF2530" s="21">
        <f>ROUNDDOWN(R2530,-2)+ROUNDDOWN(S2530,-2)</f>
        <v/>
      </c>
      <c r="AG2530" s="21">
        <f>ROUNDDOWN(MAX(0,R2530-(AB2530+AC2530+AE2530)*0.6),-2)+ROUNDDOWN(MAX(0,S2530-(AB2530+AC2530+AE2530)*0.4),-2)</f>
        <v/>
      </c>
      <c r="AH2530" s="21">
        <f>ROUNDDOWN(MAX(0,T2530-(AB2530+AD2530)*0.6),-2)+ROUNDDOWN(MAX(0,U2530-(AB2530+AD2530)*0.4),-2)</f>
        <v/>
      </c>
      <c r="AI2530" s="21">
        <f>ROUNDDOWN(T2530,-2)+ROUNDDOWN(U2530,-2)</f>
        <v/>
      </c>
      <c r="AJ2530" s="21">
        <f>M2530+AF2530</f>
        <v/>
      </c>
      <c r="AK2530" s="21">
        <f>M2530+AG2530</f>
        <v/>
      </c>
      <c r="AL2530" s="21">
        <f>N2530+AH2530</f>
        <v/>
      </c>
      <c r="AM2530" s="21">
        <f>O2530+AI2530</f>
        <v/>
      </c>
      <c r="AN2530" s="21">
        <f>N2530+AI2530</f>
        <v/>
      </c>
      <c r="AO2530" s="21">
        <f>ROUNDDOWN((R2530+S2530)*0.2/Y2530+2000,0)</f>
        <v/>
      </c>
      <c r="AP2530" s="21">
        <f>ROUNDDOWN((T2530+U2530)*0.2/Z2530+2000,0)</f>
        <v/>
      </c>
      <c r="AQ2530" s="21">
        <f>AL2530-AK2530</f>
        <v/>
      </c>
      <c r="AR2530" s="21">
        <f>AM2530-AK2530</f>
        <v/>
      </c>
      <c r="AS2530" s="21">
        <f>AM2530-AL2530</f>
        <v/>
      </c>
      <c r="AT2530" s="21">
        <f>AK2530+C2530-AJ2530</f>
        <v/>
      </c>
      <c r="AU2530" s="21">
        <f>AL2530+C2530-AM2530</f>
        <v/>
      </c>
      <c r="AV2530" s="21">
        <f>AN2530+C2530-AM2530</f>
        <v/>
      </c>
    </row>
    <row r="2531">
      <c r="A2531" t="inlineStr">
        <is>
          <t>1万円刻み</t>
        </is>
      </c>
      <c r="B2531" s="21">
        <f>'5_1万円刻み'!$A$768</f>
        <v/>
      </c>
      <c r="C2531" s="21">
        <f>AO2531</f>
        <v/>
      </c>
      <c r="D2531" s="21" t="n">
        <v>0</v>
      </c>
      <c r="E2531" s="21">
        <f>ROUND(MIN(B2531/12,650000)*12*0.0915+MIN(B2531/12,1390000)*12*(0.0504+0)+B2531*0.005,0)</f>
        <v/>
      </c>
      <c r="F2531" s="21">
        <f>IF(B2531&lt;741000,0,IF(B2531&lt;2191000,B2531-740000,IF(B2531&lt;2193000,1451000,IF(B2531&lt;2196000,1453000,IF(B2531&lt;2200000,1456000,IF(B2531&lt;3600000,ROUND(ROUNDDOWN(B2531/4,-3)*2.8,0)-80000,IF(B2531&lt;6600000,ROUND(ROUNDDOWN(B2531/4,-3)*3.2,0)-440000,IF(B2531&lt;8500000,ROUNDDOWN(B2531*0.9,0)-1100000,B2531-1950000))))))))</f>
        <v/>
      </c>
      <c r="G2531" s="21">
        <f>IF(F2531&gt;23500000,NA(),IF(F2531&lt;=4890000,1040000,IF(F2531&lt;=6550000,670000,620000)))</f>
        <v/>
      </c>
      <c r="H2531" s="21">
        <f>IF(D2531&lt;=0,0,MAX(0,MIN(2000000,D2531-MIN(100000,ROUNDDOWN(F2531*0.05,0)))))</f>
        <v/>
      </c>
      <c r="I2531" s="21">
        <f>IF(C2531&lt;=2000,0,MIN(C2531,ROUNDDOWN(F2531*0.4,0))-2000)</f>
        <v/>
      </c>
      <c r="J2531" s="21">
        <f>MAX(0,ROUNDDOWN(F2531-E2531-G2531,-3))</f>
        <v/>
      </c>
      <c r="K2531" s="21">
        <f>MAX(0,ROUNDDOWN(F2531-E2531-G2531-H2531-I2531,-3))</f>
        <v/>
      </c>
      <c r="L2531" s="21">
        <f>MAX(0,ROUNDDOWN(F2531-E2531-G2531-H2531,-3))</f>
        <v/>
      </c>
      <c r="M2531" s="21">
        <f>IF(J2531&lt;=0,0,ROUNDDOWN((J2531*LOOKUP(J2531,{0,1950001,3300001,6950001,9000001,18000001,40000001},{0.05,0.1,0.2,0.23,0.33,0.4,0.45})-LOOKUP(J2531,{0,1950001,3300001,6950001,9000001,18000001,40000001},{0,97500,427500,636000,1536000,2796000,4796000}))*1.021,-2))</f>
        <v/>
      </c>
      <c r="N2531" s="21">
        <f>IF(K2531&lt;=0,0,ROUNDDOWN((K2531*LOOKUP(K2531,{0,1950001,3300001,6950001,9000001,18000001,40000001},{0.05,0.1,0.2,0.23,0.33,0.4,0.45})-LOOKUP(K2531,{0,1950001,3300001,6950001,9000001,18000001,40000001},{0,97500,427500,636000,1536000,2796000,4796000}))*1.021,-2))</f>
        <v/>
      </c>
      <c r="O2531" s="21">
        <f>IF(L2531&lt;=0,0,ROUNDDOWN((L2531*LOOKUP(L2531,{0,1950001,3300001,6950001,9000001,18000001,40000001},{0.05,0.1,0.2,0.23,0.33,0.4,0.45})-LOOKUP(L2531,{0,1950001,3300001,6950001,9000001,18000001,40000001},{0,97500,427500,636000,1536000,2796000,4796000}))*1.021,-2))</f>
        <v/>
      </c>
      <c r="P2531" s="21">
        <f>MAX(0,ROUNDDOWN(F2531-E2531-430000,-3))</f>
        <v/>
      </c>
      <c r="Q2531" s="21">
        <f>MAX(0,ROUNDDOWN(F2531-E2531-430000-H2531,-3))</f>
        <v/>
      </c>
      <c r="R2531" s="21">
        <f>IF(F2531&lt;=450000,0,MAX(0,P2531*0.06-MIN(50000,P2531)*0.03))</f>
        <v/>
      </c>
      <c r="S2531" s="21">
        <f>IF(F2531&lt;=450000,0,MAX(0,P2531*0.04-MIN(50000,P2531)*0.02))</f>
        <v/>
      </c>
      <c r="T2531" s="21">
        <f>IF(F2531&lt;=450000,0,MAX(0,Q2531*0.06-MIN(50000,Q2531)*0.03))</f>
        <v/>
      </c>
      <c r="U2531" s="21">
        <f>IF(F2531&lt;=450000,0,MAX(0,Q2531*0.04-MIN(50000,Q2531)*0.02))</f>
        <v/>
      </c>
      <c r="V2531" s="21">
        <f>50000+MAX(0,G2531-480000)</f>
        <v/>
      </c>
      <c r="W2531" s="21">
        <f>P2531-V2531</f>
        <v/>
      </c>
      <c r="X2531" s="21">
        <f>Q2531-V2531</f>
        <v/>
      </c>
      <c r="Y2531" s="22">
        <f>IF(W2531&lt;0,0.9,LOOKUP(W2531,{0,1950001,3300001,6950001,9000001,18000001,40000001},{0.84895,0.7979,0.6958,0.66517,0.56307,0.4916,0.44055}))</f>
        <v/>
      </c>
      <c r="Z2531" s="22">
        <f>IF(X2531&lt;0,0.9,LOOKUP(X2531,{0,1950001,3300001,6950001,9000001,18000001,40000001},{0.84895,0.7979,0.6958,0.66517,0.56307,0.4916,0.44055}))</f>
        <v/>
      </c>
      <c r="AA2531" s="22">
        <f>IF(W2531&lt;0,0,CHOOSE(MATCH(W2531,{0,1950001,3300001,6950001,9000001},1),5.105/84.895,10.21/79.79,20.42/69.58,23.483/66.517,33.693/56.307))</f>
        <v/>
      </c>
      <c r="AB2531" s="21">
        <f>IF(C2531&lt;=2000,0,(MIN(C2531,ROUNDDOWN(F2531*0.3,0))-2000)*0.1)</f>
        <v/>
      </c>
      <c r="AC2531" s="21">
        <f>IF(C2531&lt;=2000,0,MIN((C2531-2000)*Y2531,(R2531+S2531)*0.2))</f>
        <v/>
      </c>
      <c r="AD2531" s="21">
        <f>IF(C2531&lt;=2000,0,MIN((C2531-2000)*Z2531,(T2531+U2531)*0.2))</f>
        <v/>
      </c>
      <c r="AE2531" s="21">
        <f>AC2531*AA2531</f>
        <v/>
      </c>
      <c r="AF2531" s="21">
        <f>ROUNDDOWN(R2531,-2)+ROUNDDOWN(S2531,-2)</f>
        <v/>
      </c>
      <c r="AG2531" s="21">
        <f>ROUNDDOWN(MAX(0,R2531-(AB2531+AC2531+AE2531)*0.6),-2)+ROUNDDOWN(MAX(0,S2531-(AB2531+AC2531+AE2531)*0.4),-2)</f>
        <v/>
      </c>
      <c r="AH2531" s="21">
        <f>ROUNDDOWN(MAX(0,T2531-(AB2531+AD2531)*0.6),-2)+ROUNDDOWN(MAX(0,U2531-(AB2531+AD2531)*0.4),-2)</f>
        <v/>
      </c>
      <c r="AI2531" s="21">
        <f>ROUNDDOWN(T2531,-2)+ROUNDDOWN(U2531,-2)</f>
        <v/>
      </c>
      <c r="AJ2531" s="21">
        <f>M2531+AF2531</f>
        <v/>
      </c>
      <c r="AK2531" s="21">
        <f>M2531+AG2531</f>
        <v/>
      </c>
      <c r="AL2531" s="21">
        <f>N2531+AH2531</f>
        <v/>
      </c>
      <c r="AM2531" s="21">
        <f>O2531+AI2531</f>
        <v/>
      </c>
      <c r="AN2531" s="21">
        <f>N2531+AI2531</f>
        <v/>
      </c>
      <c r="AO2531" s="21">
        <f>ROUNDDOWN((R2531+S2531)*0.2/Y2531+2000,0)</f>
        <v/>
      </c>
      <c r="AP2531" s="21">
        <f>ROUNDDOWN((T2531+U2531)*0.2/Z2531+2000,0)</f>
        <v/>
      </c>
      <c r="AQ2531" s="21">
        <f>AL2531-AK2531</f>
        <v/>
      </c>
      <c r="AR2531" s="21">
        <f>AM2531-AK2531</f>
        <v/>
      </c>
      <c r="AS2531" s="21">
        <f>AM2531-AL2531</f>
        <v/>
      </c>
      <c r="AT2531" s="21">
        <f>AK2531+C2531-AJ2531</f>
        <v/>
      </c>
      <c r="AU2531" s="21">
        <f>AL2531+C2531-AM2531</f>
        <v/>
      </c>
      <c r="AV2531" s="21">
        <f>AN2531+C2531-AM2531</f>
        <v/>
      </c>
    </row>
    <row r="2532">
      <c r="A2532" t="inlineStr">
        <is>
          <t>1万円刻み</t>
        </is>
      </c>
      <c r="B2532" s="21">
        <f>'5_1万円刻み'!$A$769</f>
        <v/>
      </c>
      <c r="C2532" s="21">
        <f>AO2532</f>
        <v/>
      </c>
      <c r="D2532" s="21" t="n">
        <v>0</v>
      </c>
      <c r="E2532" s="21">
        <f>ROUND(MIN(B2532/12,650000)*12*0.0915+MIN(B2532/12,1390000)*12*(0.0504+0)+B2532*0.005,0)</f>
        <v/>
      </c>
      <c r="F2532" s="21">
        <f>IF(B2532&lt;741000,0,IF(B2532&lt;2191000,B2532-740000,IF(B2532&lt;2193000,1451000,IF(B2532&lt;2196000,1453000,IF(B2532&lt;2200000,1456000,IF(B2532&lt;3600000,ROUND(ROUNDDOWN(B2532/4,-3)*2.8,0)-80000,IF(B2532&lt;6600000,ROUND(ROUNDDOWN(B2532/4,-3)*3.2,0)-440000,IF(B2532&lt;8500000,ROUNDDOWN(B2532*0.9,0)-1100000,B2532-1950000))))))))</f>
        <v/>
      </c>
      <c r="G2532" s="21">
        <f>IF(F2532&gt;23500000,NA(),IF(F2532&lt;=4890000,1040000,IF(F2532&lt;=6550000,670000,620000)))</f>
        <v/>
      </c>
      <c r="H2532" s="21">
        <f>IF(D2532&lt;=0,0,MAX(0,MIN(2000000,D2532-MIN(100000,ROUNDDOWN(F2532*0.05,0)))))</f>
        <v/>
      </c>
      <c r="I2532" s="21">
        <f>IF(C2532&lt;=2000,0,MIN(C2532,ROUNDDOWN(F2532*0.4,0))-2000)</f>
        <v/>
      </c>
      <c r="J2532" s="21">
        <f>MAX(0,ROUNDDOWN(F2532-E2532-G2532,-3))</f>
        <v/>
      </c>
      <c r="K2532" s="21">
        <f>MAX(0,ROUNDDOWN(F2532-E2532-G2532-H2532-I2532,-3))</f>
        <v/>
      </c>
      <c r="L2532" s="21">
        <f>MAX(0,ROUNDDOWN(F2532-E2532-G2532-H2532,-3))</f>
        <v/>
      </c>
      <c r="M2532" s="21">
        <f>IF(J2532&lt;=0,0,ROUNDDOWN((J2532*LOOKUP(J2532,{0,1950001,3300001,6950001,9000001,18000001,40000001},{0.05,0.1,0.2,0.23,0.33,0.4,0.45})-LOOKUP(J2532,{0,1950001,3300001,6950001,9000001,18000001,40000001},{0,97500,427500,636000,1536000,2796000,4796000}))*1.021,-2))</f>
        <v/>
      </c>
      <c r="N2532" s="21">
        <f>IF(K2532&lt;=0,0,ROUNDDOWN((K2532*LOOKUP(K2532,{0,1950001,3300001,6950001,9000001,18000001,40000001},{0.05,0.1,0.2,0.23,0.33,0.4,0.45})-LOOKUP(K2532,{0,1950001,3300001,6950001,9000001,18000001,40000001},{0,97500,427500,636000,1536000,2796000,4796000}))*1.021,-2))</f>
        <v/>
      </c>
      <c r="O2532" s="21">
        <f>IF(L2532&lt;=0,0,ROUNDDOWN((L2532*LOOKUP(L2532,{0,1950001,3300001,6950001,9000001,18000001,40000001},{0.05,0.1,0.2,0.23,0.33,0.4,0.45})-LOOKUP(L2532,{0,1950001,3300001,6950001,9000001,18000001,40000001},{0,97500,427500,636000,1536000,2796000,4796000}))*1.021,-2))</f>
        <v/>
      </c>
      <c r="P2532" s="21">
        <f>MAX(0,ROUNDDOWN(F2532-E2532-430000,-3))</f>
        <v/>
      </c>
      <c r="Q2532" s="21">
        <f>MAX(0,ROUNDDOWN(F2532-E2532-430000-H2532,-3))</f>
        <v/>
      </c>
      <c r="R2532" s="21">
        <f>IF(F2532&lt;=450000,0,MAX(0,P2532*0.06-MIN(50000,P2532)*0.03))</f>
        <v/>
      </c>
      <c r="S2532" s="21">
        <f>IF(F2532&lt;=450000,0,MAX(0,P2532*0.04-MIN(50000,P2532)*0.02))</f>
        <v/>
      </c>
      <c r="T2532" s="21">
        <f>IF(F2532&lt;=450000,0,MAX(0,Q2532*0.06-MIN(50000,Q2532)*0.03))</f>
        <v/>
      </c>
      <c r="U2532" s="21">
        <f>IF(F2532&lt;=450000,0,MAX(0,Q2532*0.04-MIN(50000,Q2532)*0.02))</f>
        <v/>
      </c>
      <c r="V2532" s="21">
        <f>50000+MAX(0,G2532-480000)</f>
        <v/>
      </c>
      <c r="W2532" s="21">
        <f>P2532-V2532</f>
        <v/>
      </c>
      <c r="X2532" s="21">
        <f>Q2532-V2532</f>
        <v/>
      </c>
      <c r="Y2532" s="22">
        <f>IF(W2532&lt;0,0.9,LOOKUP(W2532,{0,1950001,3300001,6950001,9000001,18000001,40000001},{0.84895,0.7979,0.6958,0.66517,0.56307,0.4916,0.44055}))</f>
        <v/>
      </c>
      <c r="Z2532" s="22">
        <f>IF(X2532&lt;0,0.9,LOOKUP(X2532,{0,1950001,3300001,6950001,9000001,18000001,40000001},{0.84895,0.7979,0.6958,0.66517,0.56307,0.4916,0.44055}))</f>
        <v/>
      </c>
      <c r="AA2532" s="22">
        <f>IF(W2532&lt;0,0,CHOOSE(MATCH(W2532,{0,1950001,3300001,6950001,9000001},1),5.105/84.895,10.21/79.79,20.42/69.58,23.483/66.517,33.693/56.307))</f>
        <v/>
      </c>
      <c r="AB2532" s="21">
        <f>IF(C2532&lt;=2000,0,(MIN(C2532,ROUNDDOWN(F2532*0.3,0))-2000)*0.1)</f>
        <v/>
      </c>
      <c r="AC2532" s="21">
        <f>IF(C2532&lt;=2000,0,MIN((C2532-2000)*Y2532,(R2532+S2532)*0.2))</f>
        <v/>
      </c>
      <c r="AD2532" s="21">
        <f>IF(C2532&lt;=2000,0,MIN((C2532-2000)*Z2532,(T2532+U2532)*0.2))</f>
        <v/>
      </c>
      <c r="AE2532" s="21">
        <f>AC2532*AA2532</f>
        <v/>
      </c>
      <c r="AF2532" s="21">
        <f>ROUNDDOWN(R2532,-2)+ROUNDDOWN(S2532,-2)</f>
        <v/>
      </c>
      <c r="AG2532" s="21">
        <f>ROUNDDOWN(MAX(0,R2532-(AB2532+AC2532+AE2532)*0.6),-2)+ROUNDDOWN(MAX(0,S2532-(AB2532+AC2532+AE2532)*0.4),-2)</f>
        <v/>
      </c>
      <c r="AH2532" s="21">
        <f>ROUNDDOWN(MAX(0,T2532-(AB2532+AD2532)*0.6),-2)+ROUNDDOWN(MAX(0,U2532-(AB2532+AD2532)*0.4),-2)</f>
        <v/>
      </c>
      <c r="AI2532" s="21">
        <f>ROUNDDOWN(T2532,-2)+ROUNDDOWN(U2532,-2)</f>
        <v/>
      </c>
      <c r="AJ2532" s="21">
        <f>M2532+AF2532</f>
        <v/>
      </c>
      <c r="AK2532" s="21">
        <f>M2532+AG2532</f>
        <v/>
      </c>
      <c r="AL2532" s="21">
        <f>N2532+AH2532</f>
        <v/>
      </c>
      <c r="AM2532" s="21">
        <f>O2532+AI2532</f>
        <v/>
      </c>
      <c r="AN2532" s="21">
        <f>N2532+AI2532</f>
        <v/>
      </c>
      <c r="AO2532" s="21">
        <f>ROUNDDOWN((R2532+S2532)*0.2/Y2532+2000,0)</f>
        <v/>
      </c>
      <c r="AP2532" s="21">
        <f>ROUNDDOWN((T2532+U2532)*0.2/Z2532+2000,0)</f>
        <v/>
      </c>
      <c r="AQ2532" s="21">
        <f>AL2532-AK2532</f>
        <v/>
      </c>
      <c r="AR2532" s="21">
        <f>AM2532-AK2532</f>
        <v/>
      </c>
      <c r="AS2532" s="21">
        <f>AM2532-AL2532</f>
        <v/>
      </c>
      <c r="AT2532" s="21">
        <f>AK2532+C2532-AJ2532</f>
        <v/>
      </c>
      <c r="AU2532" s="21">
        <f>AL2532+C2532-AM2532</f>
        <v/>
      </c>
      <c r="AV2532" s="21">
        <f>AN2532+C2532-AM2532</f>
        <v/>
      </c>
    </row>
    <row r="2533">
      <c r="A2533" t="inlineStr">
        <is>
          <t>1万円刻み</t>
        </is>
      </c>
      <c r="B2533" s="21">
        <f>'5_1万円刻み'!$A$770</f>
        <v/>
      </c>
      <c r="C2533" s="21">
        <f>AO2533</f>
        <v/>
      </c>
      <c r="D2533" s="21" t="n">
        <v>0</v>
      </c>
      <c r="E2533" s="21">
        <f>ROUND(MIN(B2533/12,650000)*12*0.0915+MIN(B2533/12,1390000)*12*(0.0504+0)+B2533*0.005,0)</f>
        <v/>
      </c>
      <c r="F2533" s="21">
        <f>IF(B2533&lt;741000,0,IF(B2533&lt;2191000,B2533-740000,IF(B2533&lt;2193000,1451000,IF(B2533&lt;2196000,1453000,IF(B2533&lt;2200000,1456000,IF(B2533&lt;3600000,ROUND(ROUNDDOWN(B2533/4,-3)*2.8,0)-80000,IF(B2533&lt;6600000,ROUND(ROUNDDOWN(B2533/4,-3)*3.2,0)-440000,IF(B2533&lt;8500000,ROUNDDOWN(B2533*0.9,0)-1100000,B2533-1950000))))))))</f>
        <v/>
      </c>
      <c r="G2533" s="21">
        <f>IF(F2533&gt;23500000,NA(),IF(F2533&lt;=4890000,1040000,IF(F2533&lt;=6550000,670000,620000)))</f>
        <v/>
      </c>
      <c r="H2533" s="21">
        <f>IF(D2533&lt;=0,0,MAX(0,MIN(2000000,D2533-MIN(100000,ROUNDDOWN(F2533*0.05,0)))))</f>
        <v/>
      </c>
      <c r="I2533" s="21">
        <f>IF(C2533&lt;=2000,0,MIN(C2533,ROUNDDOWN(F2533*0.4,0))-2000)</f>
        <v/>
      </c>
      <c r="J2533" s="21">
        <f>MAX(0,ROUNDDOWN(F2533-E2533-G2533,-3))</f>
        <v/>
      </c>
      <c r="K2533" s="21">
        <f>MAX(0,ROUNDDOWN(F2533-E2533-G2533-H2533-I2533,-3))</f>
        <v/>
      </c>
      <c r="L2533" s="21">
        <f>MAX(0,ROUNDDOWN(F2533-E2533-G2533-H2533,-3))</f>
        <v/>
      </c>
      <c r="M2533" s="21">
        <f>IF(J2533&lt;=0,0,ROUNDDOWN((J2533*LOOKUP(J2533,{0,1950001,3300001,6950001,9000001,18000001,40000001},{0.05,0.1,0.2,0.23,0.33,0.4,0.45})-LOOKUP(J2533,{0,1950001,3300001,6950001,9000001,18000001,40000001},{0,97500,427500,636000,1536000,2796000,4796000}))*1.021,-2))</f>
        <v/>
      </c>
      <c r="N2533" s="21">
        <f>IF(K2533&lt;=0,0,ROUNDDOWN((K2533*LOOKUP(K2533,{0,1950001,3300001,6950001,9000001,18000001,40000001},{0.05,0.1,0.2,0.23,0.33,0.4,0.45})-LOOKUP(K2533,{0,1950001,3300001,6950001,9000001,18000001,40000001},{0,97500,427500,636000,1536000,2796000,4796000}))*1.021,-2))</f>
        <v/>
      </c>
      <c r="O2533" s="21">
        <f>IF(L2533&lt;=0,0,ROUNDDOWN((L2533*LOOKUP(L2533,{0,1950001,3300001,6950001,9000001,18000001,40000001},{0.05,0.1,0.2,0.23,0.33,0.4,0.45})-LOOKUP(L2533,{0,1950001,3300001,6950001,9000001,18000001,40000001},{0,97500,427500,636000,1536000,2796000,4796000}))*1.021,-2))</f>
        <v/>
      </c>
      <c r="P2533" s="21">
        <f>MAX(0,ROUNDDOWN(F2533-E2533-430000,-3))</f>
        <v/>
      </c>
      <c r="Q2533" s="21">
        <f>MAX(0,ROUNDDOWN(F2533-E2533-430000-H2533,-3))</f>
        <v/>
      </c>
      <c r="R2533" s="21">
        <f>IF(F2533&lt;=450000,0,MAX(0,P2533*0.06-MIN(50000,P2533)*0.03))</f>
        <v/>
      </c>
      <c r="S2533" s="21">
        <f>IF(F2533&lt;=450000,0,MAX(0,P2533*0.04-MIN(50000,P2533)*0.02))</f>
        <v/>
      </c>
      <c r="T2533" s="21">
        <f>IF(F2533&lt;=450000,0,MAX(0,Q2533*0.06-MIN(50000,Q2533)*0.03))</f>
        <v/>
      </c>
      <c r="U2533" s="21">
        <f>IF(F2533&lt;=450000,0,MAX(0,Q2533*0.04-MIN(50000,Q2533)*0.02))</f>
        <v/>
      </c>
      <c r="V2533" s="21">
        <f>50000+MAX(0,G2533-480000)</f>
        <v/>
      </c>
      <c r="W2533" s="21">
        <f>P2533-V2533</f>
        <v/>
      </c>
      <c r="X2533" s="21">
        <f>Q2533-V2533</f>
        <v/>
      </c>
      <c r="Y2533" s="22">
        <f>IF(W2533&lt;0,0.9,LOOKUP(W2533,{0,1950001,3300001,6950001,9000001,18000001,40000001},{0.84895,0.7979,0.6958,0.66517,0.56307,0.4916,0.44055}))</f>
        <v/>
      </c>
      <c r="Z2533" s="22">
        <f>IF(X2533&lt;0,0.9,LOOKUP(X2533,{0,1950001,3300001,6950001,9000001,18000001,40000001},{0.84895,0.7979,0.6958,0.66517,0.56307,0.4916,0.44055}))</f>
        <v/>
      </c>
      <c r="AA2533" s="22">
        <f>IF(W2533&lt;0,0,CHOOSE(MATCH(W2533,{0,1950001,3300001,6950001,9000001},1),5.105/84.895,10.21/79.79,20.42/69.58,23.483/66.517,33.693/56.307))</f>
        <v/>
      </c>
      <c r="AB2533" s="21">
        <f>IF(C2533&lt;=2000,0,(MIN(C2533,ROUNDDOWN(F2533*0.3,0))-2000)*0.1)</f>
        <v/>
      </c>
      <c r="AC2533" s="21">
        <f>IF(C2533&lt;=2000,0,MIN((C2533-2000)*Y2533,(R2533+S2533)*0.2))</f>
        <v/>
      </c>
      <c r="AD2533" s="21">
        <f>IF(C2533&lt;=2000,0,MIN((C2533-2000)*Z2533,(T2533+U2533)*0.2))</f>
        <v/>
      </c>
      <c r="AE2533" s="21">
        <f>AC2533*AA2533</f>
        <v/>
      </c>
      <c r="AF2533" s="21">
        <f>ROUNDDOWN(R2533,-2)+ROUNDDOWN(S2533,-2)</f>
        <v/>
      </c>
      <c r="AG2533" s="21">
        <f>ROUNDDOWN(MAX(0,R2533-(AB2533+AC2533+AE2533)*0.6),-2)+ROUNDDOWN(MAX(0,S2533-(AB2533+AC2533+AE2533)*0.4),-2)</f>
        <v/>
      </c>
      <c r="AH2533" s="21">
        <f>ROUNDDOWN(MAX(0,T2533-(AB2533+AD2533)*0.6),-2)+ROUNDDOWN(MAX(0,U2533-(AB2533+AD2533)*0.4),-2)</f>
        <v/>
      </c>
      <c r="AI2533" s="21">
        <f>ROUNDDOWN(T2533,-2)+ROUNDDOWN(U2533,-2)</f>
        <v/>
      </c>
      <c r="AJ2533" s="21">
        <f>M2533+AF2533</f>
        <v/>
      </c>
      <c r="AK2533" s="21">
        <f>M2533+AG2533</f>
        <v/>
      </c>
      <c r="AL2533" s="21">
        <f>N2533+AH2533</f>
        <v/>
      </c>
      <c r="AM2533" s="21">
        <f>O2533+AI2533</f>
        <v/>
      </c>
      <c r="AN2533" s="21">
        <f>N2533+AI2533</f>
        <v/>
      </c>
      <c r="AO2533" s="21">
        <f>ROUNDDOWN((R2533+S2533)*0.2/Y2533+2000,0)</f>
        <v/>
      </c>
      <c r="AP2533" s="21">
        <f>ROUNDDOWN((T2533+U2533)*0.2/Z2533+2000,0)</f>
        <v/>
      </c>
      <c r="AQ2533" s="21">
        <f>AL2533-AK2533</f>
        <v/>
      </c>
      <c r="AR2533" s="21">
        <f>AM2533-AK2533</f>
        <v/>
      </c>
      <c r="AS2533" s="21">
        <f>AM2533-AL2533</f>
        <v/>
      </c>
      <c r="AT2533" s="21">
        <f>AK2533+C2533-AJ2533</f>
        <v/>
      </c>
      <c r="AU2533" s="21">
        <f>AL2533+C2533-AM2533</f>
        <v/>
      </c>
      <c r="AV2533" s="21">
        <f>AN2533+C2533-AM2533</f>
        <v/>
      </c>
    </row>
    <row r="2534">
      <c r="A2534" t="inlineStr">
        <is>
          <t>1万円刻み</t>
        </is>
      </c>
      <c r="B2534" s="21">
        <f>'5_1万円刻み'!$A$771</f>
        <v/>
      </c>
      <c r="C2534" s="21">
        <f>AO2534</f>
        <v/>
      </c>
      <c r="D2534" s="21" t="n">
        <v>0</v>
      </c>
      <c r="E2534" s="21">
        <f>ROUND(MIN(B2534/12,650000)*12*0.0915+MIN(B2534/12,1390000)*12*(0.0504+0)+B2534*0.005,0)</f>
        <v/>
      </c>
      <c r="F2534" s="21">
        <f>IF(B2534&lt;741000,0,IF(B2534&lt;2191000,B2534-740000,IF(B2534&lt;2193000,1451000,IF(B2534&lt;2196000,1453000,IF(B2534&lt;2200000,1456000,IF(B2534&lt;3600000,ROUND(ROUNDDOWN(B2534/4,-3)*2.8,0)-80000,IF(B2534&lt;6600000,ROUND(ROUNDDOWN(B2534/4,-3)*3.2,0)-440000,IF(B2534&lt;8500000,ROUNDDOWN(B2534*0.9,0)-1100000,B2534-1950000))))))))</f>
        <v/>
      </c>
      <c r="G2534" s="21">
        <f>IF(F2534&gt;23500000,NA(),IF(F2534&lt;=4890000,1040000,IF(F2534&lt;=6550000,670000,620000)))</f>
        <v/>
      </c>
      <c r="H2534" s="21">
        <f>IF(D2534&lt;=0,0,MAX(0,MIN(2000000,D2534-MIN(100000,ROUNDDOWN(F2534*0.05,0)))))</f>
        <v/>
      </c>
      <c r="I2534" s="21">
        <f>IF(C2534&lt;=2000,0,MIN(C2534,ROUNDDOWN(F2534*0.4,0))-2000)</f>
        <v/>
      </c>
      <c r="J2534" s="21">
        <f>MAX(0,ROUNDDOWN(F2534-E2534-G2534,-3))</f>
        <v/>
      </c>
      <c r="K2534" s="21">
        <f>MAX(0,ROUNDDOWN(F2534-E2534-G2534-H2534-I2534,-3))</f>
        <v/>
      </c>
      <c r="L2534" s="21">
        <f>MAX(0,ROUNDDOWN(F2534-E2534-G2534-H2534,-3))</f>
        <v/>
      </c>
      <c r="M2534" s="21">
        <f>IF(J2534&lt;=0,0,ROUNDDOWN((J2534*LOOKUP(J2534,{0,1950001,3300001,6950001,9000001,18000001,40000001},{0.05,0.1,0.2,0.23,0.33,0.4,0.45})-LOOKUP(J2534,{0,1950001,3300001,6950001,9000001,18000001,40000001},{0,97500,427500,636000,1536000,2796000,4796000}))*1.021,-2))</f>
        <v/>
      </c>
      <c r="N2534" s="21">
        <f>IF(K2534&lt;=0,0,ROUNDDOWN((K2534*LOOKUP(K2534,{0,1950001,3300001,6950001,9000001,18000001,40000001},{0.05,0.1,0.2,0.23,0.33,0.4,0.45})-LOOKUP(K2534,{0,1950001,3300001,6950001,9000001,18000001,40000001},{0,97500,427500,636000,1536000,2796000,4796000}))*1.021,-2))</f>
        <v/>
      </c>
      <c r="O2534" s="21">
        <f>IF(L2534&lt;=0,0,ROUNDDOWN((L2534*LOOKUP(L2534,{0,1950001,3300001,6950001,9000001,18000001,40000001},{0.05,0.1,0.2,0.23,0.33,0.4,0.45})-LOOKUP(L2534,{0,1950001,3300001,6950001,9000001,18000001,40000001},{0,97500,427500,636000,1536000,2796000,4796000}))*1.021,-2))</f>
        <v/>
      </c>
      <c r="P2534" s="21">
        <f>MAX(0,ROUNDDOWN(F2534-E2534-430000,-3))</f>
        <v/>
      </c>
      <c r="Q2534" s="21">
        <f>MAX(0,ROUNDDOWN(F2534-E2534-430000-H2534,-3))</f>
        <v/>
      </c>
      <c r="R2534" s="21">
        <f>IF(F2534&lt;=450000,0,MAX(0,P2534*0.06-MIN(50000,P2534)*0.03))</f>
        <v/>
      </c>
      <c r="S2534" s="21">
        <f>IF(F2534&lt;=450000,0,MAX(0,P2534*0.04-MIN(50000,P2534)*0.02))</f>
        <v/>
      </c>
      <c r="T2534" s="21">
        <f>IF(F2534&lt;=450000,0,MAX(0,Q2534*0.06-MIN(50000,Q2534)*0.03))</f>
        <v/>
      </c>
      <c r="U2534" s="21">
        <f>IF(F2534&lt;=450000,0,MAX(0,Q2534*0.04-MIN(50000,Q2534)*0.02))</f>
        <v/>
      </c>
      <c r="V2534" s="21">
        <f>50000+MAX(0,G2534-480000)</f>
        <v/>
      </c>
      <c r="W2534" s="21">
        <f>P2534-V2534</f>
        <v/>
      </c>
      <c r="X2534" s="21">
        <f>Q2534-V2534</f>
        <v/>
      </c>
      <c r="Y2534" s="22">
        <f>IF(W2534&lt;0,0.9,LOOKUP(W2534,{0,1950001,3300001,6950001,9000001,18000001,40000001},{0.84895,0.7979,0.6958,0.66517,0.56307,0.4916,0.44055}))</f>
        <v/>
      </c>
      <c r="Z2534" s="22">
        <f>IF(X2534&lt;0,0.9,LOOKUP(X2534,{0,1950001,3300001,6950001,9000001,18000001,40000001},{0.84895,0.7979,0.6958,0.66517,0.56307,0.4916,0.44055}))</f>
        <v/>
      </c>
      <c r="AA2534" s="22">
        <f>IF(W2534&lt;0,0,CHOOSE(MATCH(W2534,{0,1950001,3300001,6950001,9000001},1),5.105/84.895,10.21/79.79,20.42/69.58,23.483/66.517,33.693/56.307))</f>
        <v/>
      </c>
      <c r="AB2534" s="21">
        <f>IF(C2534&lt;=2000,0,(MIN(C2534,ROUNDDOWN(F2534*0.3,0))-2000)*0.1)</f>
        <v/>
      </c>
      <c r="AC2534" s="21">
        <f>IF(C2534&lt;=2000,0,MIN((C2534-2000)*Y2534,(R2534+S2534)*0.2))</f>
        <v/>
      </c>
      <c r="AD2534" s="21">
        <f>IF(C2534&lt;=2000,0,MIN((C2534-2000)*Z2534,(T2534+U2534)*0.2))</f>
        <v/>
      </c>
      <c r="AE2534" s="21">
        <f>AC2534*AA2534</f>
        <v/>
      </c>
      <c r="AF2534" s="21">
        <f>ROUNDDOWN(R2534,-2)+ROUNDDOWN(S2534,-2)</f>
        <v/>
      </c>
      <c r="AG2534" s="21">
        <f>ROUNDDOWN(MAX(0,R2534-(AB2534+AC2534+AE2534)*0.6),-2)+ROUNDDOWN(MAX(0,S2534-(AB2534+AC2534+AE2534)*0.4),-2)</f>
        <v/>
      </c>
      <c r="AH2534" s="21">
        <f>ROUNDDOWN(MAX(0,T2534-(AB2534+AD2534)*0.6),-2)+ROUNDDOWN(MAX(0,U2534-(AB2534+AD2534)*0.4),-2)</f>
        <v/>
      </c>
      <c r="AI2534" s="21">
        <f>ROUNDDOWN(T2534,-2)+ROUNDDOWN(U2534,-2)</f>
        <v/>
      </c>
      <c r="AJ2534" s="21">
        <f>M2534+AF2534</f>
        <v/>
      </c>
      <c r="AK2534" s="21">
        <f>M2534+AG2534</f>
        <v/>
      </c>
      <c r="AL2534" s="21">
        <f>N2534+AH2534</f>
        <v/>
      </c>
      <c r="AM2534" s="21">
        <f>O2534+AI2534</f>
        <v/>
      </c>
      <c r="AN2534" s="21">
        <f>N2534+AI2534</f>
        <v/>
      </c>
      <c r="AO2534" s="21">
        <f>ROUNDDOWN((R2534+S2534)*0.2/Y2534+2000,0)</f>
        <v/>
      </c>
      <c r="AP2534" s="21">
        <f>ROUNDDOWN((T2534+U2534)*0.2/Z2534+2000,0)</f>
        <v/>
      </c>
      <c r="AQ2534" s="21">
        <f>AL2534-AK2534</f>
        <v/>
      </c>
      <c r="AR2534" s="21">
        <f>AM2534-AK2534</f>
        <v/>
      </c>
      <c r="AS2534" s="21">
        <f>AM2534-AL2534</f>
        <v/>
      </c>
      <c r="AT2534" s="21">
        <f>AK2534+C2534-AJ2534</f>
        <v/>
      </c>
      <c r="AU2534" s="21">
        <f>AL2534+C2534-AM2534</f>
        <v/>
      </c>
      <c r="AV2534" s="21">
        <f>AN2534+C2534-AM2534</f>
        <v/>
      </c>
    </row>
    <row r="2535">
      <c r="A2535" t="inlineStr">
        <is>
          <t>1万円刻み</t>
        </is>
      </c>
      <c r="B2535" s="21">
        <f>'5_1万円刻み'!$A$772</f>
        <v/>
      </c>
      <c r="C2535" s="21">
        <f>AO2535</f>
        <v/>
      </c>
      <c r="D2535" s="21" t="n">
        <v>0</v>
      </c>
      <c r="E2535" s="21">
        <f>ROUND(MIN(B2535/12,650000)*12*0.0915+MIN(B2535/12,1390000)*12*(0.0504+0)+B2535*0.005,0)</f>
        <v/>
      </c>
      <c r="F2535" s="21">
        <f>IF(B2535&lt;741000,0,IF(B2535&lt;2191000,B2535-740000,IF(B2535&lt;2193000,1451000,IF(B2535&lt;2196000,1453000,IF(B2535&lt;2200000,1456000,IF(B2535&lt;3600000,ROUND(ROUNDDOWN(B2535/4,-3)*2.8,0)-80000,IF(B2535&lt;6600000,ROUND(ROUNDDOWN(B2535/4,-3)*3.2,0)-440000,IF(B2535&lt;8500000,ROUNDDOWN(B2535*0.9,0)-1100000,B2535-1950000))))))))</f>
        <v/>
      </c>
      <c r="G2535" s="21">
        <f>IF(F2535&gt;23500000,NA(),IF(F2535&lt;=4890000,1040000,IF(F2535&lt;=6550000,670000,620000)))</f>
        <v/>
      </c>
      <c r="H2535" s="21">
        <f>IF(D2535&lt;=0,0,MAX(0,MIN(2000000,D2535-MIN(100000,ROUNDDOWN(F2535*0.05,0)))))</f>
        <v/>
      </c>
      <c r="I2535" s="21">
        <f>IF(C2535&lt;=2000,0,MIN(C2535,ROUNDDOWN(F2535*0.4,0))-2000)</f>
        <v/>
      </c>
      <c r="J2535" s="21">
        <f>MAX(0,ROUNDDOWN(F2535-E2535-G2535,-3))</f>
        <v/>
      </c>
      <c r="K2535" s="21">
        <f>MAX(0,ROUNDDOWN(F2535-E2535-G2535-H2535-I2535,-3))</f>
        <v/>
      </c>
      <c r="L2535" s="21">
        <f>MAX(0,ROUNDDOWN(F2535-E2535-G2535-H2535,-3))</f>
        <v/>
      </c>
      <c r="M2535" s="21">
        <f>IF(J2535&lt;=0,0,ROUNDDOWN((J2535*LOOKUP(J2535,{0,1950001,3300001,6950001,9000001,18000001,40000001},{0.05,0.1,0.2,0.23,0.33,0.4,0.45})-LOOKUP(J2535,{0,1950001,3300001,6950001,9000001,18000001,40000001},{0,97500,427500,636000,1536000,2796000,4796000}))*1.021,-2))</f>
        <v/>
      </c>
      <c r="N2535" s="21">
        <f>IF(K2535&lt;=0,0,ROUNDDOWN((K2535*LOOKUP(K2535,{0,1950001,3300001,6950001,9000001,18000001,40000001},{0.05,0.1,0.2,0.23,0.33,0.4,0.45})-LOOKUP(K2535,{0,1950001,3300001,6950001,9000001,18000001,40000001},{0,97500,427500,636000,1536000,2796000,4796000}))*1.021,-2))</f>
        <v/>
      </c>
      <c r="O2535" s="21">
        <f>IF(L2535&lt;=0,0,ROUNDDOWN((L2535*LOOKUP(L2535,{0,1950001,3300001,6950001,9000001,18000001,40000001},{0.05,0.1,0.2,0.23,0.33,0.4,0.45})-LOOKUP(L2535,{0,1950001,3300001,6950001,9000001,18000001,40000001},{0,97500,427500,636000,1536000,2796000,4796000}))*1.021,-2))</f>
        <v/>
      </c>
      <c r="P2535" s="21">
        <f>MAX(0,ROUNDDOWN(F2535-E2535-430000,-3))</f>
        <v/>
      </c>
      <c r="Q2535" s="21">
        <f>MAX(0,ROUNDDOWN(F2535-E2535-430000-H2535,-3))</f>
        <v/>
      </c>
      <c r="R2535" s="21">
        <f>IF(F2535&lt;=450000,0,MAX(0,P2535*0.06-MIN(50000,P2535)*0.03))</f>
        <v/>
      </c>
      <c r="S2535" s="21">
        <f>IF(F2535&lt;=450000,0,MAX(0,P2535*0.04-MIN(50000,P2535)*0.02))</f>
        <v/>
      </c>
      <c r="T2535" s="21">
        <f>IF(F2535&lt;=450000,0,MAX(0,Q2535*0.06-MIN(50000,Q2535)*0.03))</f>
        <v/>
      </c>
      <c r="U2535" s="21">
        <f>IF(F2535&lt;=450000,0,MAX(0,Q2535*0.04-MIN(50000,Q2535)*0.02))</f>
        <v/>
      </c>
      <c r="V2535" s="21">
        <f>50000+MAX(0,G2535-480000)</f>
        <v/>
      </c>
      <c r="W2535" s="21">
        <f>P2535-V2535</f>
        <v/>
      </c>
      <c r="X2535" s="21">
        <f>Q2535-V2535</f>
        <v/>
      </c>
      <c r="Y2535" s="22">
        <f>IF(W2535&lt;0,0.9,LOOKUP(W2535,{0,1950001,3300001,6950001,9000001,18000001,40000001},{0.84895,0.7979,0.6958,0.66517,0.56307,0.4916,0.44055}))</f>
        <v/>
      </c>
      <c r="Z2535" s="22">
        <f>IF(X2535&lt;0,0.9,LOOKUP(X2535,{0,1950001,3300001,6950001,9000001,18000001,40000001},{0.84895,0.7979,0.6958,0.66517,0.56307,0.4916,0.44055}))</f>
        <v/>
      </c>
      <c r="AA2535" s="22">
        <f>IF(W2535&lt;0,0,CHOOSE(MATCH(W2535,{0,1950001,3300001,6950001,9000001},1),5.105/84.895,10.21/79.79,20.42/69.58,23.483/66.517,33.693/56.307))</f>
        <v/>
      </c>
      <c r="AB2535" s="21">
        <f>IF(C2535&lt;=2000,0,(MIN(C2535,ROUNDDOWN(F2535*0.3,0))-2000)*0.1)</f>
        <v/>
      </c>
      <c r="AC2535" s="21">
        <f>IF(C2535&lt;=2000,0,MIN((C2535-2000)*Y2535,(R2535+S2535)*0.2))</f>
        <v/>
      </c>
      <c r="AD2535" s="21">
        <f>IF(C2535&lt;=2000,0,MIN((C2535-2000)*Z2535,(T2535+U2535)*0.2))</f>
        <v/>
      </c>
      <c r="AE2535" s="21">
        <f>AC2535*AA2535</f>
        <v/>
      </c>
      <c r="AF2535" s="21">
        <f>ROUNDDOWN(R2535,-2)+ROUNDDOWN(S2535,-2)</f>
        <v/>
      </c>
      <c r="AG2535" s="21">
        <f>ROUNDDOWN(MAX(0,R2535-(AB2535+AC2535+AE2535)*0.6),-2)+ROUNDDOWN(MAX(0,S2535-(AB2535+AC2535+AE2535)*0.4),-2)</f>
        <v/>
      </c>
      <c r="AH2535" s="21">
        <f>ROUNDDOWN(MAX(0,T2535-(AB2535+AD2535)*0.6),-2)+ROUNDDOWN(MAX(0,U2535-(AB2535+AD2535)*0.4),-2)</f>
        <v/>
      </c>
      <c r="AI2535" s="21">
        <f>ROUNDDOWN(T2535,-2)+ROUNDDOWN(U2535,-2)</f>
        <v/>
      </c>
      <c r="AJ2535" s="21">
        <f>M2535+AF2535</f>
        <v/>
      </c>
      <c r="AK2535" s="21">
        <f>M2535+AG2535</f>
        <v/>
      </c>
      <c r="AL2535" s="21">
        <f>N2535+AH2535</f>
        <v/>
      </c>
      <c r="AM2535" s="21">
        <f>O2535+AI2535</f>
        <v/>
      </c>
      <c r="AN2535" s="21">
        <f>N2535+AI2535</f>
        <v/>
      </c>
      <c r="AO2535" s="21">
        <f>ROUNDDOWN((R2535+S2535)*0.2/Y2535+2000,0)</f>
        <v/>
      </c>
      <c r="AP2535" s="21">
        <f>ROUNDDOWN((T2535+U2535)*0.2/Z2535+2000,0)</f>
        <v/>
      </c>
      <c r="AQ2535" s="21">
        <f>AL2535-AK2535</f>
        <v/>
      </c>
      <c r="AR2535" s="21">
        <f>AM2535-AK2535</f>
        <v/>
      </c>
      <c r="AS2535" s="21">
        <f>AM2535-AL2535</f>
        <v/>
      </c>
      <c r="AT2535" s="21">
        <f>AK2535+C2535-AJ2535</f>
        <v/>
      </c>
      <c r="AU2535" s="21">
        <f>AL2535+C2535-AM2535</f>
        <v/>
      </c>
      <c r="AV2535" s="21">
        <f>AN2535+C2535-AM2535</f>
        <v/>
      </c>
    </row>
    <row r="2536">
      <c r="A2536" t="inlineStr">
        <is>
          <t>1万円刻み</t>
        </is>
      </c>
      <c r="B2536" s="21">
        <f>'5_1万円刻み'!$A$773</f>
        <v/>
      </c>
      <c r="C2536" s="21">
        <f>AO2536</f>
        <v/>
      </c>
      <c r="D2536" s="21" t="n">
        <v>0</v>
      </c>
      <c r="E2536" s="21">
        <f>ROUND(MIN(B2536/12,650000)*12*0.0915+MIN(B2536/12,1390000)*12*(0.0504+0)+B2536*0.005,0)</f>
        <v/>
      </c>
      <c r="F2536" s="21">
        <f>IF(B2536&lt;741000,0,IF(B2536&lt;2191000,B2536-740000,IF(B2536&lt;2193000,1451000,IF(B2536&lt;2196000,1453000,IF(B2536&lt;2200000,1456000,IF(B2536&lt;3600000,ROUND(ROUNDDOWN(B2536/4,-3)*2.8,0)-80000,IF(B2536&lt;6600000,ROUND(ROUNDDOWN(B2536/4,-3)*3.2,0)-440000,IF(B2536&lt;8500000,ROUNDDOWN(B2536*0.9,0)-1100000,B2536-1950000))))))))</f>
        <v/>
      </c>
      <c r="G2536" s="21">
        <f>IF(F2536&gt;23500000,NA(),IF(F2536&lt;=4890000,1040000,IF(F2536&lt;=6550000,670000,620000)))</f>
        <v/>
      </c>
      <c r="H2536" s="21">
        <f>IF(D2536&lt;=0,0,MAX(0,MIN(2000000,D2536-MIN(100000,ROUNDDOWN(F2536*0.05,0)))))</f>
        <v/>
      </c>
      <c r="I2536" s="21">
        <f>IF(C2536&lt;=2000,0,MIN(C2536,ROUNDDOWN(F2536*0.4,0))-2000)</f>
        <v/>
      </c>
      <c r="J2536" s="21">
        <f>MAX(0,ROUNDDOWN(F2536-E2536-G2536,-3))</f>
        <v/>
      </c>
      <c r="K2536" s="21">
        <f>MAX(0,ROUNDDOWN(F2536-E2536-G2536-H2536-I2536,-3))</f>
        <v/>
      </c>
      <c r="L2536" s="21">
        <f>MAX(0,ROUNDDOWN(F2536-E2536-G2536-H2536,-3))</f>
        <v/>
      </c>
      <c r="M2536" s="21">
        <f>IF(J2536&lt;=0,0,ROUNDDOWN((J2536*LOOKUP(J2536,{0,1950001,3300001,6950001,9000001,18000001,40000001},{0.05,0.1,0.2,0.23,0.33,0.4,0.45})-LOOKUP(J2536,{0,1950001,3300001,6950001,9000001,18000001,40000001},{0,97500,427500,636000,1536000,2796000,4796000}))*1.021,-2))</f>
        <v/>
      </c>
      <c r="N2536" s="21">
        <f>IF(K2536&lt;=0,0,ROUNDDOWN((K2536*LOOKUP(K2536,{0,1950001,3300001,6950001,9000001,18000001,40000001},{0.05,0.1,0.2,0.23,0.33,0.4,0.45})-LOOKUP(K2536,{0,1950001,3300001,6950001,9000001,18000001,40000001},{0,97500,427500,636000,1536000,2796000,4796000}))*1.021,-2))</f>
        <v/>
      </c>
      <c r="O2536" s="21">
        <f>IF(L2536&lt;=0,0,ROUNDDOWN((L2536*LOOKUP(L2536,{0,1950001,3300001,6950001,9000001,18000001,40000001},{0.05,0.1,0.2,0.23,0.33,0.4,0.45})-LOOKUP(L2536,{0,1950001,3300001,6950001,9000001,18000001,40000001},{0,97500,427500,636000,1536000,2796000,4796000}))*1.021,-2))</f>
        <v/>
      </c>
      <c r="P2536" s="21">
        <f>MAX(0,ROUNDDOWN(F2536-E2536-430000,-3))</f>
        <v/>
      </c>
      <c r="Q2536" s="21">
        <f>MAX(0,ROUNDDOWN(F2536-E2536-430000-H2536,-3))</f>
        <v/>
      </c>
      <c r="R2536" s="21">
        <f>IF(F2536&lt;=450000,0,MAX(0,P2536*0.06-MIN(50000,P2536)*0.03))</f>
        <v/>
      </c>
      <c r="S2536" s="21">
        <f>IF(F2536&lt;=450000,0,MAX(0,P2536*0.04-MIN(50000,P2536)*0.02))</f>
        <v/>
      </c>
      <c r="T2536" s="21">
        <f>IF(F2536&lt;=450000,0,MAX(0,Q2536*0.06-MIN(50000,Q2536)*0.03))</f>
        <v/>
      </c>
      <c r="U2536" s="21">
        <f>IF(F2536&lt;=450000,0,MAX(0,Q2536*0.04-MIN(50000,Q2536)*0.02))</f>
        <v/>
      </c>
      <c r="V2536" s="21">
        <f>50000+MAX(0,G2536-480000)</f>
        <v/>
      </c>
      <c r="W2536" s="21">
        <f>P2536-V2536</f>
        <v/>
      </c>
      <c r="X2536" s="21">
        <f>Q2536-V2536</f>
        <v/>
      </c>
      <c r="Y2536" s="22">
        <f>IF(W2536&lt;0,0.9,LOOKUP(W2536,{0,1950001,3300001,6950001,9000001,18000001,40000001},{0.84895,0.7979,0.6958,0.66517,0.56307,0.4916,0.44055}))</f>
        <v/>
      </c>
      <c r="Z2536" s="22">
        <f>IF(X2536&lt;0,0.9,LOOKUP(X2536,{0,1950001,3300001,6950001,9000001,18000001,40000001},{0.84895,0.7979,0.6958,0.66517,0.56307,0.4916,0.44055}))</f>
        <v/>
      </c>
      <c r="AA2536" s="22">
        <f>IF(W2536&lt;0,0,CHOOSE(MATCH(W2536,{0,1950001,3300001,6950001,9000001},1),5.105/84.895,10.21/79.79,20.42/69.58,23.483/66.517,33.693/56.307))</f>
        <v/>
      </c>
      <c r="AB2536" s="21">
        <f>IF(C2536&lt;=2000,0,(MIN(C2536,ROUNDDOWN(F2536*0.3,0))-2000)*0.1)</f>
        <v/>
      </c>
      <c r="AC2536" s="21">
        <f>IF(C2536&lt;=2000,0,MIN((C2536-2000)*Y2536,(R2536+S2536)*0.2))</f>
        <v/>
      </c>
      <c r="AD2536" s="21">
        <f>IF(C2536&lt;=2000,0,MIN((C2536-2000)*Z2536,(T2536+U2536)*0.2))</f>
        <v/>
      </c>
      <c r="AE2536" s="21">
        <f>AC2536*AA2536</f>
        <v/>
      </c>
      <c r="AF2536" s="21">
        <f>ROUNDDOWN(R2536,-2)+ROUNDDOWN(S2536,-2)</f>
        <v/>
      </c>
      <c r="AG2536" s="21">
        <f>ROUNDDOWN(MAX(0,R2536-(AB2536+AC2536+AE2536)*0.6),-2)+ROUNDDOWN(MAX(0,S2536-(AB2536+AC2536+AE2536)*0.4),-2)</f>
        <v/>
      </c>
      <c r="AH2536" s="21">
        <f>ROUNDDOWN(MAX(0,T2536-(AB2536+AD2536)*0.6),-2)+ROUNDDOWN(MAX(0,U2536-(AB2536+AD2536)*0.4),-2)</f>
        <v/>
      </c>
      <c r="AI2536" s="21">
        <f>ROUNDDOWN(T2536,-2)+ROUNDDOWN(U2536,-2)</f>
        <v/>
      </c>
      <c r="AJ2536" s="21">
        <f>M2536+AF2536</f>
        <v/>
      </c>
      <c r="AK2536" s="21">
        <f>M2536+AG2536</f>
        <v/>
      </c>
      <c r="AL2536" s="21">
        <f>N2536+AH2536</f>
        <v/>
      </c>
      <c r="AM2536" s="21">
        <f>O2536+AI2536</f>
        <v/>
      </c>
      <c r="AN2536" s="21">
        <f>N2536+AI2536</f>
        <v/>
      </c>
      <c r="AO2536" s="21">
        <f>ROUNDDOWN((R2536+S2536)*0.2/Y2536+2000,0)</f>
        <v/>
      </c>
      <c r="AP2536" s="21">
        <f>ROUNDDOWN((T2536+U2536)*0.2/Z2536+2000,0)</f>
        <v/>
      </c>
      <c r="AQ2536" s="21">
        <f>AL2536-AK2536</f>
        <v/>
      </c>
      <c r="AR2536" s="21">
        <f>AM2536-AK2536</f>
        <v/>
      </c>
      <c r="AS2536" s="21">
        <f>AM2536-AL2536</f>
        <v/>
      </c>
      <c r="AT2536" s="21">
        <f>AK2536+C2536-AJ2536</f>
        <v/>
      </c>
      <c r="AU2536" s="21">
        <f>AL2536+C2536-AM2536</f>
        <v/>
      </c>
      <c r="AV2536" s="21">
        <f>AN2536+C2536-AM2536</f>
        <v/>
      </c>
    </row>
    <row r="2537">
      <c r="A2537" t="inlineStr">
        <is>
          <t>1万円刻み</t>
        </is>
      </c>
      <c r="B2537" s="21">
        <f>'5_1万円刻み'!$A$774</f>
        <v/>
      </c>
      <c r="C2537" s="21">
        <f>AO2537</f>
        <v/>
      </c>
      <c r="D2537" s="21" t="n">
        <v>0</v>
      </c>
      <c r="E2537" s="21">
        <f>ROUND(MIN(B2537/12,650000)*12*0.0915+MIN(B2537/12,1390000)*12*(0.0504+0)+B2537*0.005,0)</f>
        <v/>
      </c>
      <c r="F2537" s="21">
        <f>IF(B2537&lt;741000,0,IF(B2537&lt;2191000,B2537-740000,IF(B2537&lt;2193000,1451000,IF(B2537&lt;2196000,1453000,IF(B2537&lt;2200000,1456000,IF(B2537&lt;3600000,ROUND(ROUNDDOWN(B2537/4,-3)*2.8,0)-80000,IF(B2537&lt;6600000,ROUND(ROUNDDOWN(B2537/4,-3)*3.2,0)-440000,IF(B2537&lt;8500000,ROUNDDOWN(B2537*0.9,0)-1100000,B2537-1950000))))))))</f>
        <v/>
      </c>
      <c r="G2537" s="21">
        <f>IF(F2537&gt;23500000,NA(),IF(F2537&lt;=4890000,1040000,IF(F2537&lt;=6550000,670000,620000)))</f>
        <v/>
      </c>
      <c r="H2537" s="21">
        <f>IF(D2537&lt;=0,0,MAX(0,MIN(2000000,D2537-MIN(100000,ROUNDDOWN(F2537*0.05,0)))))</f>
        <v/>
      </c>
      <c r="I2537" s="21">
        <f>IF(C2537&lt;=2000,0,MIN(C2537,ROUNDDOWN(F2537*0.4,0))-2000)</f>
        <v/>
      </c>
      <c r="J2537" s="21">
        <f>MAX(0,ROUNDDOWN(F2537-E2537-G2537,-3))</f>
        <v/>
      </c>
      <c r="K2537" s="21">
        <f>MAX(0,ROUNDDOWN(F2537-E2537-G2537-H2537-I2537,-3))</f>
        <v/>
      </c>
      <c r="L2537" s="21">
        <f>MAX(0,ROUNDDOWN(F2537-E2537-G2537-H2537,-3))</f>
        <v/>
      </c>
      <c r="M2537" s="21">
        <f>IF(J2537&lt;=0,0,ROUNDDOWN((J2537*LOOKUP(J2537,{0,1950001,3300001,6950001,9000001,18000001,40000001},{0.05,0.1,0.2,0.23,0.33,0.4,0.45})-LOOKUP(J2537,{0,1950001,3300001,6950001,9000001,18000001,40000001},{0,97500,427500,636000,1536000,2796000,4796000}))*1.021,-2))</f>
        <v/>
      </c>
      <c r="N2537" s="21">
        <f>IF(K2537&lt;=0,0,ROUNDDOWN((K2537*LOOKUP(K2537,{0,1950001,3300001,6950001,9000001,18000001,40000001},{0.05,0.1,0.2,0.23,0.33,0.4,0.45})-LOOKUP(K2537,{0,1950001,3300001,6950001,9000001,18000001,40000001},{0,97500,427500,636000,1536000,2796000,4796000}))*1.021,-2))</f>
        <v/>
      </c>
      <c r="O2537" s="21">
        <f>IF(L2537&lt;=0,0,ROUNDDOWN((L2537*LOOKUP(L2537,{0,1950001,3300001,6950001,9000001,18000001,40000001},{0.05,0.1,0.2,0.23,0.33,0.4,0.45})-LOOKUP(L2537,{0,1950001,3300001,6950001,9000001,18000001,40000001},{0,97500,427500,636000,1536000,2796000,4796000}))*1.021,-2))</f>
        <v/>
      </c>
      <c r="P2537" s="21">
        <f>MAX(0,ROUNDDOWN(F2537-E2537-430000,-3))</f>
        <v/>
      </c>
      <c r="Q2537" s="21">
        <f>MAX(0,ROUNDDOWN(F2537-E2537-430000-H2537,-3))</f>
        <v/>
      </c>
      <c r="R2537" s="21">
        <f>IF(F2537&lt;=450000,0,MAX(0,P2537*0.06-MIN(50000,P2537)*0.03))</f>
        <v/>
      </c>
      <c r="S2537" s="21">
        <f>IF(F2537&lt;=450000,0,MAX(0,P2537*0.04-MIN(50000,P2537)*0.02))</f>
        <v/>
      </c>
      <c r="T2537" s="21">
        <f>IF(F2537&lt;=450000,0,MAX(0,Q2537*0.06-MIN(50000,Q2537)*0.03))</f>
        <v/>
      </c>
      <c r="U2537" s="21">
        <f>IF(F2537&lt;=450000,0,MAX(0,Q2537*0.04-MIN(50000,Q2537)*0.02))</f>
        <v/>
      </c>
      <c r="V2537" s="21">
        <f>50000+MAX(0,G2537-480000)</f>
        <v/>
      </c>
      <c r="W2537" s="21">
        <f>P2537-V2537</f>
        <v/>
      </c>
      <c r="X2537" s="21">
        <f>Q2537-V2537</f>
        <v/>
      </c>
      <c r="Y2537" s="22">
        <f>IF(W2537&lt;0,0.9,LOOKUP(W2537,{0,1950001,3300001,6950001,9000001,18000001,40000001},{0.84895,0.7979,0.6958,0.66517,0.56307,0.4916,0.44055}))</f>
        <v/>
      </c>
      <c r="Z2537" s="22">
        <f>IF(X2537&lt;0,0.9,LOOKUP(X2537,{0,1950001,3300001,6950001,9000001,18000001,40000001},{0.84895,0.7979,0.6958,0.66517,0.56307,0.4916,0.44055}))</f>
        <v/>
      </c>
      <c r="AA2537" s="22">
        <f>IF(W2537&lt;0,0,CHOOSE(MATCH(W2537,{0,1950001,3300001,6950001,9000001},1),5.105/84.895,10.21/79.79,20.42/69.58,23.483/66.517,33.693/56.307))</f>
        <v/>
      </c>
      <c r="AB2537" s="21">
        <f>IF(C2537&lt;=2000,0,(MIN(C2537,ROUNDDOWN(F2537*0.3,0))-2000)*0.1)</f>
        <v/>
      </c>
      <c r="AC2537" s="21">
        <f>IF(C2537&lt;=2000,0,MIN((C2537-2000)*Y2537,(R2537+S2537)*0.2))</f>
        <v/>
      </c>
      <c r="AD2537" s="21">
        <f>IF(C2537&lt;=2000,0,MIN((C2537-2000)*Z2537,(T2537+U2537)*0.2))</f>
        <v/>
      </c>
      <c r="AE2537" s="21">
        <f>AC2537*AA2537</f>
        <v/>
      </c>
      <c r="AF2537" s="21">
        <f>ROUNDDOWN(R2537,-2)+ROUNDDOWN(S2537,-2)</f>
        <v/>
      </c>
      <c r="AG2537" s="21">
        <f>ROUNDDOWN(MAX(0,R2537-(AB2537+AC2537+AE2537)*0.6),-2)+ROUNDDOWN(MAX(0,S2537-(AB2537+AC2537+AE2537)*0.4),-2)</f>
        <v/>
      </c>
      <c r="AH2537" s="21">
        <f>ROUNDDOWN(MAX(0,T2537-(AB2537+AD2537)*0.6),-2)+ROUNDDOWN(MAX(0,U2537-(AB2537+AD2537)*0.4),-2)</f>
        <v/>
      </c>
      <c r="AI2537" s="21">
        <f>ROUNDDOWN(T2537,-2)+ROUNDDOWN(U2537,-2)</f>
        <v/>
      </c>
      <c r="AJ2537" s="21">
        <f>M2537+AF2537</f>
        <v/>
      </c>
      <c r="AK2537" s="21">
        <f>M2537+AG2537</f>
        <v/>
      </c>
      <c r="AL2537" s="21">
        <f>N2537+AH2537</f>
        <v/>
      </c>
      <c r="AM2537" s="21">
        <f>O2537+AI2537</f>
        <v/>
      </c>
      <c r="AN2537" s="21">
        <f>N2537+AI2537</f>
        <v/>
      </c>
      <c r="AO2537" s="21">
        <f>ROUNDDOWN((R2537+S2537)*0.2/Y2537+2000,0)</f>
        <v/>
      </c>
      <c r="AP2537" s="21">
        <f>ROUNDDOWN((T2537+U2537)*0.2/Z2537+2000,0)</f>
        <v/>
      </c>
      <c r="AQ2537" s="21">
        <f>AL2537-AK2537</f>
        <v/>
      </c>
      <c r="AR2537" s="21">
        <f>AM2537-AK2537</f>
        <v/>
      </c>
      <c r="AS2537" s="21">
        <f>AM2537-AL2537</f>
        <v/>
      </c>
      <c r="AT2537" s="21">
        <f>AK2537+C2537-AJ2537</f>
        <v/>
      </c>
      <c r="AU2537" s="21">
        <f>AL2537+C2537-AM2537</f>
        <v/>
      </c>
      <c r="AV2537" s="21">
        <f>AN2537+C2537-AM2537</f>
        <v/>
      </c>
    </row>
    <row r="2538">
      <c r="A2538" t="inlineStr">
        <is>
          <t>1万円刻み</t>
        </is>
      </c>
      <c r="B2538" s="21">
        <f>'5_1万円刻み'!$A$775</f>
        <v/>
      </c>
      <c r="C2538" s="21">
        <f>AO2538</f>
        <v/>
      </c>
      <c r="D2538" s="21" t="n">
        <v>0</v>
      </c>
      <c r="E2538" s="21">
        <f>ROUND(MIN(B2538/12,650000)*12*0.0915+MIN(B2538/12,1390000)*12*(0.0504+0)+B2538*0.005,0)</f>
        <v/>
      </c>
      <c r="F2538" s="21">
        <f>IF(B2538&lt;741000,0,IF(B2538&lt;2191000,B2538-740000,IF(B2538&lt;2193000,1451000,IF(B2538&lt;2196000,1453000,IF(B2538&lt;2200000,1456000,IF(B2538&lt;3600000,ROUND(ROUNDDOWN(B2538/4,-3)*2.8,0)-80000,IF(B2538&lt;6600000,ROUND(ROUNDDOWN(B2538/4,-3)*3.2,0)-440000,IF(B2538&lt;8500000,ROUNDDOWN(B2538*0.9,0)-1100000,B2538-1950000))))))))</f>
        <v/>
      </c>
      <c r="G2538" s="21">
        <f>IF(F2538&gt;23500000,NA(),IF(F2538&lt;=4890000,1040000,IF(F2538&lt;=6550000,670000,620000)))</f>
        <v/>
      </c>
      <c r="H2538" s="21">
        <f>IF(D2538&lt;=0,0,MAX(0,MIN(2000000,D2538-MIN(100000,ROUNDDOWN(F2538*0.05,0)))))</f>
        <v/>
      </c>
      <c r="I2538" s="21">
        <f>IF(C2538&lt;=2000,0,MIN(C2538,ROUNDDOWN(F2538*0.4,0))-2000)</f>
        <v/>
      </c>
      <c r="J2538" s="21">
        <f>MAX(0,ROUNDDOWN(F2538-E2538-G2538,-3))</f>
        <v/>
      </c>
      <c r="K2538" s="21">
        <f>MAX(0,ROUNDDOWN(F2538-E2538-G2538-H2538-I2538,-3))</f>
        <v/>
      </c>
      <c r="L2538" s="21">
        <f>MAX(0,ROUNDDOWN(F2538-E2538-G2538-H2538,-3))</f>
        <v/>
      </c>
      <c r="M2538" s="21">
        <f>IF(J2538&lt;=0,0,ROUNDDOWN((J2538*LOOKUP(J2538,{0,1950001,3300001,6950001,9000001,18000001,40000001},{0.05,0.1,0.2,0.23,0.33,0.4,0.45})-LOOKUP(J2538,{0,1950001,3300001,6950001,9000001,18000001,40000001},{0,97500,427500,636000,1536000,2796000,4796000}))*1.021,-2))</f>
        <v/>
      </c>
      <c r="N2538" s="21">
        <f>IF(K2538&lt;=0,0,ROUNDDOWN((K2538*LOOKUP(K2538,{0,1950001,3300001,6950001,9000001,18000001,40000001},{0.05,0.1,0.2,0.23,0.33,0.4,0.45})-LOOKUP(K2538,{0,1950001,3300001,6950001,9000001,18000001,40000001},{0,97500,427500,636000,1536000,2796000,4796000}))*1.021,-2))</f>
        <v/>
      </c>
      <c r="O2538" s="21">
        <f>IF(L2538&lt;=0,0,ROUNDDOWN((L2538*LOOKUP(L2538,{0,1950001,3300001,6950001,9000001,18000001,40000001},{0.05,0.1,0.2,0.23,0.33,0.4,0.45})-LOOKUP(L2538,{0,1950001,3300001,6950001,9000001,18000001,40000001},{0,97500,427500,636000,1536000,2796000,4796000}))*1.021,-2))</f>
        <v/>
      </c>
      <c r="P2538" s="21">
        <f>MAX(0,ROUNDDOWN(F2538-E2538-430000,-3))</f>
        <v/>
      </c>
      <c r="Q2538" s="21">
        <f>MAX(0,ROUNDDOWN(F2538-E2538-430000-H2538,-3))</f>
        <v/>
      </c>
      <c r="R2538" s="21">
        <f>IF(F2538&lt;=450000,0,MAX(0,P2538*0.06-MIN(50000,P2538)*0.03))</f>
        <v/>
      </c>
      <c r="S2538" s="21">
        <f>IF(F2538&lt;=450000,0,MAX(0,P2538*0.04-MIN(50000,P2538)*0.02))</f>
        <v/>
      </c>
      <c r="T2538" s="21">
        <f>IF(F2538&lt;=450000,0,MAX(0,Q2538*0.06-MIN(50000,Q2538)*0.03))</f>
        <v/>
      </c>
      <c r="U2538" s="21">
        <f>IF(F2538&lt;=450000,0,MAX(0,Q2538*0.04-MIN(50000,Q2538)*0.02))</f>
        <v/>
      </c>
      <c r="V2538" s="21">
        <f>50000+MAX(0,G2538-480000)</f>
        <v/>
      </c>
      <c r="W2538" s="21">
        <f>P2538-V2538</f>
        <v/>
      </c>
      <c r="X2538" s="21">
        <f>Q2538-V2538</f>
        <v/>
      </c>
      <c r="Y2538" s="22">
        <f>IF(W2538&lt;0,0.9,LOOKUP(W2538,{0,1950001,3300001,6950001,9000001,18000001,40000001},{0.84895,0.7979,0.6958,0.66517,0.56307,0.4916,0.44055}))</f>
        <v/>
      </c>
      <c r="Z2538" s="22">
        <f>IF(X2538&lt;0,0.9,LOOKUP(X2538,{0,1950001,3300001,6950001,9000001,18000001,40000001},{0.84895,0.7979,0.6958,0.66517,0.56307,0.4916,0.44055}))</f>
        <v/>
      </c>
      <c r="AA2538" s="22">
        <f>IF(W2538&lt;0,0,CHOOSE(MATCH(W2538,{0,1950001,3300001,6950001,9000001},1),5.105/84.895,10.21/79.79,20.42/69.58,23.483/66.517,33.693/56.307))</f>
        <v/>
      </c>
      <c r="AB2538" s="21">
        <f>IF(C2538&lt;=2000,0,(MIN(C2538,ROUNDDOWN(F2538*0.3,0))-2000)*0.1)</f>
        <v/>
      </c>
      <c r="AC2538" s="21">
        <f>IF(C2538&lt;=2000,0,MIN((C2538-2000)*Y2538,(R2538+S2538)*0.2))</f>
        <v/>
      </c>
      <c r="AD2538" s="21">
        <f>IF(C2538&lt;=2000,0,MIN((C2538-2000)*Z2538,(T2538+U2538)*0.2))</f>
        <v/>
      </c>
      <c r="AE2538" s="21">
        <f>AC2538*AA2538</f>
        <v/>
      </c>
      <c r="AF2538" s="21">
        <f>ROUNDDOWN(R2538,-2)+ROUNDDOWN(S2538,-2)</f>
        <v/>
      </c>
      <c r="AG2538" s="21">
        <f>ROUNDDOWN(MAX(0,R2538-(AB2538+AC2538+AE2538)*0.6),-2)+ROUNDDOWN(MAX(0,S2538-(AB2538+AC2538+AE2538)*0.4),-2)</f>
        <v/>
      </c>
      <c r="AH2538" s="21">
        <f>ROUNDDOWN(MAX(0,T2538-(AB2538+AD2538)*0.6),-2)+ROUNDDOWN(MAX(0,U2538-(AB2538+AD2538)*0.4),-2)</f>
        <v/>
      </c>
      <c r="AI2538" s="21">
        <f>ROUNDDOWN(T2538,-2)+ROUNDDOWN(U2538,-2)</f>
        <v/>
      </c>
      <c r="AJ2538" s="21">
        <f>M2538+AF2538</f>
        <v/>
      </c>
      <c r="AK2538" s="21">
        <f>M2538+AG2538</f>
        <v/>
      </c>
      <c r="AL2538" s="21">
        <f>N2538+AH2538</f>
        <v/>
      </c>
      <c r="AM2538" s="21">
        <f>O2538+AI2538</f>
        <v/>
      </c>
      <c r="AN2538" s="21">
        <f>N2538+AI2538</f>
        <v/>
      </c>
      <c r="AO2538" s="21">
        <f>ROUNDDOWN((R2538+S2538)*0.2/Y2538+2000,0)</f>
        <v/>
      </c>
      <c r="AP2538" s="21">
        <f>ROUNDDOWN((T2538+U2538)*0.2/Z2538+2000,0)</f>
        <v/>
      </c>
      <c r="AQ2538" s="21">
        <f>AL2538-AK2538</f>
        <v/>
      </c>
      <c r="AR2538" s="21">
        <f>AM2538-AK2538</f>
        <v/>
      </c>
      <c r="AS2538" s="21">
        <f>AM2538-AL2538</f>
        <v/>
      </c>
      <c r="AT2538" s="21">
        <f>AK2538+C2538-AJ2538</f>
        <v/>
      </c>
      <c r="AU2538" s="21">
        <f>AL2538+C2538-AM2538</f>
        <v/>
      </c>
      <c r="AV2538" s="21">
        <f>AN2538+C2538-AM2538</f>
        <v/>
      </c>
    </row>
    <row r="2539">
      <c r="A2539" t="inlineStr">
        <is>
          <t>1万円刻み</t>
        </is>
      </c>
      <c r="B2539" s="21">
        <f>'5_1万円刻み'!$A$776</f>
        <v/>
      </c>
      <c r="C2539" s="21">
        <f>AO2539</f>
        <v/>
      </c>
      <c r="D2539" s="21" t="n">
        <v>0</v>
      </c>
      <c r="E2539" s="21">
        <f>ROUND(MIN(B2539/12,650000)*12*0.0915+MIN(B2539/12,1390000)*12*(0.0504+0)+B2539*0.005,0)</f>
        <v/>
      </c>
      <c r="F2539" s="21">
        <f>IF(B2539&lt;741000,0,IF(B2539&lt;2191000,B2539-740000,IF(B2539&lt;2193000,1451000,IF(B2539&lt;2196000,1453000,IF(B2539&lt;2200000,1456000,IF(B2539&lt;3600000,ROUND(ROUNDDOWN(B2539/4,-3)*2.8,0)-80000,IF(B2539&lt;6600000,ROUND(ROUNDDOWN(B2539/4,-3)*3.2,0)-440000,IF(B2539&lt;8500000,ROUNDDOWN(B2539*0.9,0)-1100000,B2539-1950000))))))))</f>
        <v/>
      </c>
      <c r="G2539" s="21">
        <f>IF(F2539&gt;23500000,NA(),IF(F2539&lt;=4890000,1040000,IF(F2539&lt;=6550000,670000,620000)))</f>
        <v/>
      </c>
      <c r="H2539" s="21">
        <f>IF(D2539&lt;=0,0,MAX(0,MIN(2000000,D2539-MIN(100000,ROUNDDOWN(F2539*0.05,0)))))</f>
        <v/>
      </c>
      <c r="I2539" s="21">
        <f>IF(C2539&lt;=2000,0,MIN(C2539,ROUNDDOWN(F2539*0.4,0))-2000)</f>
        <v/>
      </c>
      <c r="J2539" s="21">
        <f>MAX(0,ROUNDDOWN(F2539-E2539-G2539,-3))</f>
        <v/>
      </c>
      <c r="K2539" s="21">
        <f>MAX(0,ROUNDDOWN(F2539-E2539-G2539-H2539-I2539,-3))</f>
        <v/>
      </c>
      <c r="L2539" s="21">
        <f>MAX(0,ROUNDDOWN(F2539-E2539-G2539-H2539,-3))</f>
        <v/>
      </c>
      <c r="M2539" s="21">
        <f>IF(J2539&lt;=0,0,ROUNDDOWN((J2539*LOOKUP(J2539,{0,1950001,3300001,6950001,9000001,18000001,40000001},{0.05,0.1,0.2,0.23,0.33,0.4,0.45})-LOOKUP(J2539,{0,1950001,3300001,6950001,9000001,18000001,40000001},{0,97500,427500,636000,1536000,2796000,4796000}))*1.021,-2))</f>
        <v/>
      </c>
      <c r="N2539" s="21">
        <f>IF(K2539&lt;=0,0,ROUNDDOWN((K2539*LOOKUP(K2539,{0,1950001,3300001,6950001,9000001,18000001,40000001},{0.05,0.1,0.2,0.23,0.33,0.4,0.45})-LOOKUP(K2539,{0,1950001,3300001,6950001,9000001,18000001,40000001},{0,97500,427500,636000,1536000,2796000,4796000}))*1.021,-2))</f>
        <v/>
      </c>
      <c r="O2539" s="21">
        <f>IF(L2539&lt;=0,0,ROUNDDOWN((L2539*LOOKUP(L2539,{0,1950001,3300001,6950001,9000001,18000001,40000001},{0.05,0.1,0.2,0.23,0.33,0.4,0.45})-LOOKUP(L2539,{0,1950001,3300001,6950001,9000001,18000001,40000001},{0,97500,427500,636000,1536000,2796000,4796000}))*1.021,-2))</f>
        <v/>
      </c>
      <c r="P2539" s="21">
        <f>MAX(0,ROUNDDOWN(F2539-E2539-430000,-3))</f>
        <v/>
      </c>
      <c r="Q2539" s="21">
        <f>MAX(0,ROUNDDOWN(F2539-E2539-430000-H2539,-3))</f>
        <v/>
      </c>
      <c r="R2539" s="21">
        <f>IF(F2539&lt;=450000,0,MAX(0,P2539*0.06-MIN(50000,P2539)*0.03))</f>
        <v/>
      </c>
      <c r="S2539" s="21">
        <f>IF(F2539&lt;=450000,0,MAX(0,P2539*0.04-MIN(50000,P2539)*0.02))</f>
        <v/>
      </c>
      <c r="T2539" s="21">
        <f>IF(F2539&lt;=450000,0,MAX(0,Q2539*0.06-MIN(50000,Q2539)*0.03))</f>
        <v/>
      </c>
      <c r="U2539" s="21">
        <f>IF(F2539&lt;=450000,0,MAX(0,Q2539*0.04-MIN(50000,Q2539)*0.02))</f>
        <v/>
      </c>
      <c r="V2539" s="21">
        <f>50000+MAX(0,G2539-480000)</f>
        <v/>
      </c>
      <c r="W2539" s="21">
        <f>P2539-V2539</f>
        <v/>
      </c>
      <c r="X2539" s="21">
        <f>Q2539-V2539</f>
        <v/>
      </c>
      <c r="Y2539" s="22">
        <f>IF(W2539&lt;0,0.9,LOOKUP(W2539,{0,1950001,3300001,6950001,9000001,18000001,40000001},{0.84895,0.7979,0.6958,0.66517,0.56307,0.4916,0.44055}))</f>
        <v/>
      </c>
      <c r="Z2539" s="22">
        <f>IF(X2539&lt;0,0.9,LOOKUP(X2539,{0,1950001,3300001,6950001,9000001,18000001,40000001},{0.84895,0.7979,0.6958,0.66517,0.56307,0.4916,0.44055}))</f>
        <v/>
      </c>
      <c r="AA2539" s="22">
        <f>IF(W2539&lt;0,0,CHOOSE(MATCH(W2539,{0,1950001,3300001,6950001,9000001},1),5.105/84.895,10.21/79.79,20.42/69.58,23.483/66.517,33.693/56.307))</f>
        <v/>
      </c>
      <c r="AB2539" s="21">
        <f>IF(C2539&lt;=2000,0,(MIN(C2539,ROUNDDOWN(F2539*0.3,0))-2000)*0.1)</f>
        <v/>
      </c>
      <c r="AC2539" s="21">
        <f>IF(C2539&lt;=2000,0,MIN((C2539-2000)*Y2539,(R2539+S2539)*0.2))</f>
        <v/>
      </c>
      <c r="AD2539" s="21">
        <f>IF(C2539&lt;=2000,0,MIN((C2539-2000)*Z2539,(T2539+U2539)*0.2))</f>
        <v/>
      </c>
      <c r="AE2539" s="21">
        <f>AC2539*AA2539</f>
        <v/>
      </c>
      <c r="AF2539" s="21">
        <f>ROUNDDOWN(R2539,-2)+ROUNDDOWN(S2539,-2)</f>
        <v/>
      </c>
      <c r="AG2539" s="21">
        <f>ROUNDDOWN(MAX(0,R2539-(AB2539+AC2539+AE2539)*0.6),-2)+ROUNDDOWN(MAX(0,S2539-(AB2539+AC2539+AE2539)*0.4),-2)</f>
        <v/>
      </c>
      <c r="AH2539" s="21">
        <f>ROUNDDOWN(MAX(0,T2539-(AB2539+AD2539)*0.6),-2)+ROUNDDOWN(MAX(0,U2539-(AB2539+AD2539)*0.4),-2)</f>
        <v/>
      </c>
      <c r="AI2539" s="21">
        <f>ROUNDDOWN(T2539,-2)+ROUNDDOWN(U2539,-2)</f>
        <v/>
      </c>
      <c r="AJ2539" s="21">
        <f>M2539+AF2539</f>
        <v/>
      </c>
      <c r="AK2539" s="21">
        <f>M2539+AG2539</f>
        <v/>
      </c>
      <c r="AL2539" s="21">
        <f>N2539+AH2539</f>
        <v/>
      </c>
      <c r="AM2539" s="21">
        <f>O2539+AI2539</f>
        <v/>
      </c>
      <c r="AN2539" s="21">
        <f>N2539+AI2539</f>
        <v/>
      </c>
      <c r="AO2539" s="21">
        <f>ROUNDDOWN((R2539+S2539)*0.2/Y2539+2000,0)</f>
        <v/>
      </c>
      <c r="AP2539" s="21">
        <f>ROUNDDOWN((T2539+U2539)*0.2/Z2539+2000,0)</f>
        <v/>
      </c>
      <c r="AQ2539" s="21">
        <f>AL2539-AK2539</f>
        <v/>
      </c>
      <c r="AR2539" s="21">
        <f>AM2539-AK2539</f>
        <v/>
      </c>
      <c r="AS2539" s="21">
        <f>AM2539-AL2539</f>
        <v/>
      </c>
      <c r="AT2539" s="21">
        <f>AK2539+C2539-AJ2539</f>
        <v/>
      </c>
      <c r="AU2539" s="21">
        <f>AL2539+C2539-AM2539</f>
        <v/>
      </c>
      <c r="AV2539" s="21">
        <f>AN2539+C2539-AM2539</f>
        <v/>
      </c>
    </row>
    <row r="2540">
      <c r="A2540" t="inlineStr">
        <is>
          <t>1万円刻み</t>
        </is>
      </c>
      <c r="B2540" s="21">
        <f>'5_1万円刻み'!$A$777</f>
        <v/>
      </c>
      <c r="C2540" s="21">
        <f>AO2540</f>
        <v/>
      </c>
      <c r="D2540" s="21" t="n">
        <v>0</v>
      </c>
      <c r="E2540" s="21">
        <f>ROUND(MIN(B2540/12,650000)*12*0.0915+MIN(B2540/12,1390000)*12*(0.0504+0)+B2540*0.005,0)</f>
        <v/>
      </c>
      <c r="F2540" s="21">
        <f>IF(B2540&lt;741000,0,IF(B2540&lt;2191000,B2540-740000,IF(B2540&lt;2193000,1451000,IF(B2540&lt;2196000,1453000,IF(B2540&lt;2200000,1456000,IF(B2540&lt;3600000,ROUND(ROUNDDOWN(B2540/4,-3)*2.8,0)-80000,IF(B2540&lt;6600000,ROUND(ROUNDDOWN(B2540/4,-3)*3.2,0)-440000,IF(B2540&lt;8500000,ROUNDDOWN(B2540*0.9,0)-1100000,B2540-1950000))))))))</f>
        <v/>
      </c>
      <c r="G2540" s="21">
        <f>IF(F2540&gt;23500000,NA(),IF(F2540&lt;=4890000,1040000,IF(F2540&lt;=6550000,670000,620000)))</f>
        <v/>
      </c>
      <c r="H2540" s="21">
        <f>IF(D2540&lt;=0,0,MAX(0,MIN(2000000,D2540-MIN(100000,ROUNDDOWN(F2540*0.05,0)))))</f>
        <v/>
      </c>
      <c r="I2540" s="21">
        <f>IF(C2540&lt;=2000,0,MIN(C2540,ROUNDDOWN(F2540*0.4,0))-2000)</f>
        <v/>
      </c>
      <c r="J2540" s="21">
        <f>MAX(0,ROUNDDOWN(F2540-E2540-G2540,-3))</f>
        <v/>
      </c>
      <c r="K2540" s="21">
        <f>MAX(0,ROUNDDOWN(F2540-E2540-G2540-H2540-I2540,-3))</f>
        <v/>
      </c>
      <c r="L2540" s="21">
        <f>MAX(0,ROUNDDOWN(F2540-E2540-G2540-H2540,-3))</f>
        <v/>
      </c>
      <c r="M2540" s="21">
        <f>IF(J2540&lt;=0,0,ROUNDDOWN((J2540*LOOKUP(J2540,{0,1950001,3300001,6950001,9000001,18000001,40000001},{0.05,0.1,0.2,0.23,0.33,0.4,0.45})-LOOKUP(J2540,{0,1950001,3300001,6950001,9000001,18000001,40000001},{0,97500,427500,636000,1536000,2796000,4796000}))*1.021,-2))</f>
        <v/>
      </c>
      <c r="N2540" s="21">
        <f>IF(K2540&lt;=0,0,ROUNDDOWN((K2540*LOOKUP(K2540,{0,1950001,3300001,6950001,9000001,18000001,40000001},{0.05,0.1,0.2,0.23,0.33,0.4,0.45})-LOOKUP(K2540,{0,1950001,3300001,6950001,9000001,18000001,40000001},{0,97500,427500,636000,1536000,2796000,4796000}))*1.021,-2))</f>
        <v/>
      </c>
      <c r="O2540" s="21">
        <f>IF(L2540&lt;=0,0,ROUNDDOWN((L2540*LOOKUP(L2540,{0,1950001,3300001,6950001,9000001,18000001,40000001},{0.05,0.1,0.2,0.23,0.33,0.4,0.45})-LOOKUP(L2540,{0,1950001,3300001,6950001,9000001,18000001,40000001},{0,97500,427500,636000,1536000,2796000,4796000}))*1.021,-2))</f>
        <v/>
      </c>
      <c r="P2540" s="21">
        <f>MAX(0,ROUNDDOWN(F2540-E2540-430000,-3))</f>
        <v/>
      </c>
      <c r="Q2540" s="21">
        <f>MAX(0,ROUNDDOWN(F2540-E2540-430000-H2540,-3))</f>
        <v/>
      </c>
      <c r="R2540" s="21">
        <f>IF(F2540&lt;=450000,0,MAX(0,P2540*0.06-MIN(50000,P2540)*0.03))</f>
        <v/>
      </c>
      <c r="S2540" s="21">
        <f>IF(F2540&lt;=450000,0,MAX(0,P2540*0.04-MIN(50000,P2540)*0.02))</f>
        <v/>
      </c>
      <c r="T2540" s="21">
        <f>IF(F2540&lt;=450000,0,MAX(0,Q2540*0.06-MIN(50000,Q2540)*0.03))</f>
        <v/>
      </c>
      <c r="U2540" s="21">
        <f>IF(F2540&lt;=450000,0,MAX(0,Q2540*0.04-MIN(50000,Q2540)*0.02))</f>
        <v/>
      </c>
      <c r="V2540" s="21">
        <f>50000+MAX(0,G2540-480000)</f>
        <v/>
      </c>
      <c r="W2540" s="21">
        <f>P2540-V2540</f>
        <v/>
      </c>
      <c r="X2540" s="21">
        <f>Q2540-V2540</f>
        <v/>
      </c>
      <c r="Y2540" s="22">
        <f>IF(W2540&lt;0,0.9,LOOKUP(W2540,{0,1950001,3300001,6950001,9000001,18000001,40000001},{0.84895,0.7979,0.6958,0.66517,0.56307,0.4916,0.44055}))</f>
        <v/>
      </c>
      <c r="Z2540" s="22">
        <f>IF(X2540&lt;0,0.9,LOOKUP(X2540,{0,1950001,3300001,6950001,9000001,18000001,40000001},{0.84895,0.7979,0.6958,0.66517,0.56307,0.4916,0.44055}))</f>
        <v/>
      </c>
      <c r="AA2540" s="22">
        <f>IF(W2540&lt;0,0,CHOOSE(MATCH(W2540,{0,1950001,3300001,6950001,9000001},1),5.105/84.895,10.21/79.79,20.42/69.58,23.483/66.517,33.693/56.307))</f>
        <v/>
      </c>
      <c r="AB2540" s="21">
        <f>IF(C2540&lt;=2000,0,(MIN(C2540,ROUNDDOWN(F2540*0.3,0))-2000)*0.1)</f>
        <v/>
      </c>
      <c r="AC2540" s="21">
        <f>IF(C2540&lt;=2000,0,MIN((C2540-2000)*Y2540,(R2540+S2540)*0.2))</f>
        <v/>
      </c>
      <c r="AD2540" s="21">
        <f>IF(C2540&lt;=2000,0,MIN((C2540-2000)*Z2540,(T2540+U2540)*0.2))</f>
        <v/>
      </c>
      <c r="AE2540" s="21">
        <f>AC2540*AA2540</f>
        <v/>
      </c>
      <c r="AF2540" s="21">
        <f>ROUNDDOWN(R2540,-2)+ROUNDDOWN(S2540,-2)</f>
        <v/>
      </c>
      <c r="AG2540" s="21">
        <f>ROUNDDOWN(MAX(0,R2540-(AB2540+AC2540+AE2540)*0.6),-2)+ROUNDDOWN(MAX(0,S2540-(AB2540+AC2540+AE2540)*0.4),-2)</f>
        <v/>
      </c>
      <c r="AH2540" s="21">
        <f>ROUNDDOWN(MAX(0,T2540-(AB2540+AD2540)*0.6),-2)+ROUNDDOWN(MAX(0,U2540-(AB2540+AD2540)*0.4),-2)</f>
        <v/>
      </c>
      <c r="AI2540" s="21">
        <f>ROUNDDOWN(T2540,-2)+ROUNDDOWN(U2540,-2)</f>
        <v/>
      </c>
      <c r="AJ2540" s="21">
        <f>M2540+AF2540</f>
        <v/>
      </c>
      <c r="AK2540" s="21">
        <f>M2540+AG2540</f>
        <v/>
      </c>
      <c r="AL2540" s="21">
        <f>N2540+AH2540</f>
        <v/>
      </c>
      <c r="AM2540" s="21">
        <f>O2540+AI2540</f>
        <v/>
      </c>
      <c r="AN2540" s="21">
        <f>N2540+AI2540</f>
        <v/>
      </c>
      <c r="AO2540" s="21">
        <f>ROUNDDOWN((R2540+S2540)*0.2/Y2540+2000,0)</f>
        <v/>
      </c>
      <c r="AP2540" s="21">
        <f>ROUNDDOWN((T2540+U2540)*0.2/Z2540+2000,0)</f>
        <v/>
      </c>
      <c r="AQ2540" s="21">
        <f>AL2540-AK2540</f>
        <v/>
      </c>
      <c r="AR2540" s="21">
        <f>AM2540-AK2540</f>
        <v/>
      </c>
      <c r="AS2540" s="21">
        <f>AM2540-AL2540</f>
        <v/>
      </c>
      <c r="AT2540" s="21">
        <f>AK2540+C2540-AJ2540</f>
        <v/>
      </c>
      <c r="AU2540" s="21">
        <f>AL2540+C2540-AM2540</f>
        <v/>
      </c>
      <c r="AV2540" s="21">
        <f>AN2540+C2540-AM2540</f>
        <v/>
      </c>
    </row>
    <row r="2541">
      <c r="A2541" t="inlineStr">
        <is>
          <t>1万円刻み</t>
        </is>
      </c>
      <c r="B2541" s="21">
        <f>'5_1万円刻み'!$A$778</f>
        <v/>
      </c>
      <c r="C2541" s="21">
        <f>AO2541</f>
        <v/>
      </c>
      <c r="D2541" s="21" t="n">
        <v>0</v>
      </c>
      <c r="E2541" s="21">
        <f>ROUND(MIN(B2541/12,650000)*12*0.0915+MIN(B2541/12,1390000)*12*(0.0504+0)+B2541*0.005,0)</f>
        <v/>
      </c>
      <c r="F2541" s="21">
        <f>IF(B2541&lt;741000,0,IF(B2541&lt;2191000,B2541-740000,IF(B2541&lt;2193000,1451000,IF(B2541&lt;2196000,1453000,IF(B2541&lt;2200000,1456000,IF(B2541&lt;3600000,ROUND(ROUNDDOWN(B2541/4,-3)*2.8,0)-80000,IF(B2541&lt;6600000,ROUND(ROUNDDOWN(B2541/4,-3)*3.2,0)-440000,IF(B2541&lt;8500000,ROUNDDOWN(B2541*0.9,0)-1100000,B2541-1950000))))))))</f>
        <v/>
      </c>
      <c r="G2541" s="21">
        <f>IF(F2541&gt;23500000,NA(),IF(F2541&lt;=4890000,1040000,IF(F2541&lt;=6550000,670000,620000)))</f>
        <v/>
      </c>
      <c r="H2541" s="21">
        <f>IF(D2541&lt;=0,0,MAX(0,MIN(2000000,D2541-MIN(100000,ROUNDDOWN(F2541*0.05,0)))))</f>
        <v/>
      </c>
      <c r="I2541" s="21">
        <f>IF(C2541&lt;=2000,0,MIN(C2541,ROUNDDOWN(F2541*0.4,0))-2000)</f>
        <v/>
      </c>
      <c r="J2541" s="21">
        <f>MAX(0,ROUNDDOWN(F2541-E2541-G2541,-3))</f>
        <v/>
      </c>
      <c r="K2541" s="21">
        <f>MAX(0,ROUNDDOWN(F2541-E2541-G2541-H2541-I2541,-3))</f>
        <v/>
      </c>
      <c r="L2541" s="21">
        <f>MAX(0,ROUNDDOWN(F2541-E2541-G2541-H2541,-3))</f>
        <v/>
      </c>
      <c r="M2541" s="21">
        <f>IF(J2541&lt;=0,0,ROUNDDOWN((J2541*LOOKUP(J2541,{0,1950001,3300001,6950001,9000001,18000001,40000001},{0.05,0.1,0.2,0.23,0.33,0.4,0.45})-LOOKUP(J2541,{0,1950001,3300001,6950001,9000001,18000001,40000001},{0,97500,427500,636000,1536000,2796000,4796000}))*1.021,-2))</f>
        <v/>
      </c>
      <c r="N2541" s="21">
        <f>IF(K2541&lt;=0,0,ROUNDDOWN((K2541*LOOKUP(K2541,{0,1950001,3300001,6950001,9000001,18000001,40000001},{0.05,0.1,0.2,0.23,0.33,0.4,0.45})-LOOKUP(K2541,{0,1950001,3300001,6950001,9000001,18000001,40000001},{0,97500,427500,636000,1536000,2796000,4796000}))*1.021,-2))</f>
        <v/>
      </c>
      <c r="O2541" s="21">
        <f>IF(L2541&lt;=0,0,ROUNDDOWN((L2541*LOOKUP(L2541,{0,1950001,3300001,6950001,9000001,18000001,40000001},{0.05,0.1,0.2,0.23,0.33,0.4,0.45})-LOOKUP(L2541,{0,1950001,3300001,6950001,9000001,18000001,40000001},{0,97500,427500,636000,1536000,2796000,4796000}))*1.021,-2))</f>
        <v/>
      </c>
      <c r="P2541" s="21">
        <f>MAX(0,ROUNDDOWN(F2541-E2541-430000,-3))</f>
        <v/>
      </c>
      <c r="Q2541" s="21">
        <f>MAX(0,ROUNDDOWN(F2541-E2541-430000-H2541,-3))</f>
        <v/>
      </c>
      <c r="R2541" s="21">
        <f>IF(F2541&lt;=450000,0,MAX(0,P2541*0.06-MIN(50000,P2541)*0.03))</f>
        <v/>
      </c>
      <c r="S2541" s="21">
        <f>IF(F2541&lt;=450000,0,MAX(0,P2541*0.04-MIN(50000,P2541)*0.02))</f>
        <v/>
      </c>
      <c r="T2541" s="21">
        <f>IF(F2541&lt;=450000,0,MAX(0,Q2541*0.06-MIN(50000,Q2541)*0.03))</f>
        <v/>
      </c>
      <c r="U2541" s="21">
        <f>IF(F2541&lt;=450000,0,MAX(0,Q2541*0.04-MIN(50000,Q2541)*0.02))</f>
        <v/>
      </c>
      <c r="V2541" s="21">
        <f>50000+MAX(0,G2541-480000)</f>
        <v/>
      </c>
      <c r="W2541" s="21">
        <f>P2541-V2541</f>
        <v/>
      </c>
      <c r="X2541" s="21">
        <f>Q2541-V2541</f>
        <v/>
      </c>
      <c r="Y2541" s="22">
        <f>IF(W2541&lt;0,0.9,LOOKUP(W2541,{0,1950001,3300001,6950001,9000001,18000001,40000001},{0.84895,0.7979,0.6958,0.66517,0.56307,0.4916,0.44055}))</f>
        <v/>
      </c>
      <c r="Z2541" s="22">
        <f>IF(X2541&lt;0,0.9,LOOKUP(X2541,{0,1950001,3300001,6950001,9000001,18000001,40000001},{0.84895,0.7979,0.6958,0.66517,0.56307,0.4916,0.44055}))</f>
        <v/>
      </c>
      <c r="AA2541" s="22">
        <f>IF(W2541&lt;0,0,CHOOSE(MATCH(W2541,{0,1950001,3300001,6950001,9000001},1),5.105/84.895,10.21/79.79,20.42/69.58,23.483/66.517,33.693/56.307))</f>
        <v/>
      </c>
      <c r="AB2541" s="21">
        <f>IF(C2541&lt;=2000,0,(MIN(C2541,ROUNDDOWN(F2541*0.3,0))-2000)*0.1)</f>
        <v/>
      </c>
      <c r="AC2541" s="21">
        <f>IF(C2541&lt;=2000,0,MIN((C2541-2000)*Y2541,(R2541+S2541)*0.2))</f>
        <v/>
      </c>
      <c r="AD2541" s="21">
        <f>IF(C2541&lt;=2000,0,MIN((C2541-2000)*Z2541,(T2541+U2541)*0.2))</f>
        <v/>
      </c>
      <c r="AE2541" s="21">
        <f>AC2541*AA2541</f>
        <v/>
      </c>
      <c r="AF2541" s="21">
        <f>ROUNDDOWN(R2541,-2)+ROUNDDOWN(S2541,-2)</f>
        <v/>
      </c>
      <c r="AG2541" s="21">
        <f>ROUNDDOWN(MAX(0,R2541-(AB2541+AC2541+AE2541)*0.6),-2)+ROUNDDOWN(MAX(0,S2541-(AB2541+AC2541+AE2541)*0.4),-2)</f>
        <v/>
      </c>
      <c r="AH2541" s="21">
        <f>ROUNDDOWN(MAX(0,T2541-(AB2541+AD2541)*0.6),-2)+ROUNDDOWN(MAX(0,U2541-(AB2541+AD2541)*0.4),-2)</f>
        <v/>
      </c>
      <c r="AI2541" s="21">
        <f>ROUNDDOWN(T2541,-2)+ROUNDDOWN(U2541,-2)</f>
        <v/>
      </c>
      <c r="AJ2541" s="21">
        <f>M2541+AF2541</f>
        <v/>
      </c>
      <c r="AK2541" s="21">
        <f>M2541+AG2541</f>
        <v/>
      </c>
      <c r="AL2541" s="21">
        <f>N2541+AH2541</f>
        <v/>
      </c>
      <c r="AM2541" s="21">
        <f>O2541+AI2541</f>
        <v/>
      </c>
      <c r="AN2541" s="21">
        <f>N2541+AI2541</f>
        <v/>
      </c>
      <c r="AO2541" s="21">
        <f>ROUNDDOWN((R2541+S2541)*0.2/Y2541+2000,0)</f>
        <v/>
      </c>
      <c r="AP2541" s="21">
        <f>ROUNDDOWN((T2541+U2541)*0.2/Z2541+2000,0)</f>
        <v/>
      </c>
      <c r="AQ2541" s="21">
        <f>AL2541-AK2541</f>
        <v/>
      </c>
      <c r="AR2541" s="21">
        <f>AM2541-AK2541</f>
        <v/>
      </c>
      <c r="AS2541" s="21">
        <f>AM2541-AL2541</f>
        <v/>
      </c>
      <c r="AT2541" s="21">
        <f>AK2541+C2541-AJ2541</f>
        <v/>
      </c>
      <c r="AU2541" s="21">
        <f>AL2541+C2541-AM2541</f>
        <v/>
      </c>
      <c r="AV2541" s="21">
        <f>AN2541+C2541-AM2541</f>
        <v/>
      </c>
    </row>
    <row r="2542">
      <c r="A2542" t="inlineStr">
        <is>
          <t>1万円刻み</t>
        </is>
      </c>
      <c r="B2542" s="21">
        <f>'5_1万円刻み'!$A$779</f>
        <v/>
      </c>
      <c r="C2542" s="21">
        <f>AO2542</f>
        <v/>
      </c>
      <c r="D2542" s="21" t="n">
        <v>0</v>
      </c>
      <c r="E2542" s="21">
        <f>ROUND(MIN(B2542/12,650000)*12*0.0915+MIN(B2542/12,1390000)*12*(0.0504+0)+B2542*0.005,0)</f>
        <v/>
      </c>
      <c r="F2542" s="21">
        <f>IF(B2542&lt;741000,0,IF(B2542&lt;2191000,B2542-740000,IF(B2542&lt;2193000,1451000,IF(B2542&lt;2196000,1453000,IF(B2542&lt;2200000,1456000,IF(B2542&lt;3600000,ROUND(ROUNDDOWN(B2542/4,-3)*2.8,0)-80000,IF(B2542&lt;6600000,ROUND(ROUNDDOWN(B2542/4,-3)*3.2,0)-440000,IF(B2542&lt;8500000,ROUNDDOWN(B2542*0.9,0)-1100000,B2542-1950000))))))))</f>
        <v/>
      </c>
      <c r="G2542" s="21">
        <f>IF(F2542&gt;23500000,NA(),IF(F2542&lt;=4890000,1040000,IF(F2542&lt;=6550000,670000,620000)))</f>
        <v/>
      </c>
      <c r="H2542" s="21">
        <f>IF(D2542&lt;=0,0,MAX(0,MIN(2000000,D2542-MIN(100000,ROUNDDOWN(F2542*0.05,0)))))</f>
        <v/>
      </c>
      <c r="I2542" s="21">
        <f>IF(C2542&lt;=2000,0,MIN(C2542,ROUNDDOWN(F2542*0.4,0))-2000)</f>
        <v/>
      </c>
      <c r="J2542" s="21">
        <f>MAX(0,ROUNDDOWN(F2542-E2542-G2542,-3))</f>
        <v/>
      </c>
      <c r="K2542" s="21">
        <f>MAX(0,ROUNDDOWN(F2542-E2542-G2542-H2542-I2542,-3))</f>
        <v/>
      </c>
      <c r="L2542" s="21">
        <f>MAX(0,ROUNDDOWN(F2542-E2542-G2542-H2542,-3))</f>
        <v/>
      </c>
      <c r="M2542" s="21">
        <f>IF(J2542&lt;=0,0,ROUNDDOWN((J2542*LOOKUP(J2542,{0,1950001,3300001,6950001,9000001,18000001,40000001},{0.05,0.1,0.2,0.23,0.33,0.4,0.45})-LOOKUP(J2542,{0,1950001,3300001,6950001,9000001,18000001,40000001},{0,97500,427500,636000,1536000,2796000,4796000}))*1.021,-2))</f>
        <v/>
      </c>
      <c r="N2542" s="21">
        <f>IF(K2542&lt;=0,0,ROUNDDOWN((K2542*LOOKUP(K2542,{0,1950001,3300001,6950001,9000001,18000001,40000001},{0.05,0.1,0.2,0.23,0.33,0.4,0.45})-LOOKUP(K2542,{0,1950001,3300001,6950001,9000001,18000001,40000001},{0,97500,427500,636000,1536000,2796000,4796000}))*1.021,-2))</f>
        <v/>
      </c>
      <c r="O2542" s="21">
        <f>IF(L2542&lt;=0,0,ROUNDDOWN((L2542*LOOKUP(L2542,{0,1950001,3300001,6950001,9000001,18000001,40000001},{0.05,0.1,0.2,0.23,0.33,0.4,0.45})-LOOKUP(L2542,{0,1950001,3300001,6950001,9000001,18000001,40000001},{0,97500,427500,636000,1536000,2796000,4796000}))*1.021,-2))</f>
        <v/>
      </c>
      <c r="P2542" s="21">
        <f>MAX(0,ROUNDDOWN(F2542-E2542-430000,-3))</f>
        <v/>
      </c>
      <c r="Q2542" s="21">
        <f>MAX(0,ROUNDDOWN(F2542-E2542-430000-H2542,-3))</f>
        <v/>
      </c>
      <c r="R2542" s="21">
        <f>IF(F2542&lt;=450000,0,MAX(0,P2542*0.06-MIN(50000,P2542)*0.03))</f>
        <v/>
      </c>
      <c r="S2542" s="21">
        <f>IF(F2542&lt;=450000,0,MAX(0,P2542*0.04-MIN(50000,P2542)*0.02))</f>
        <v/>
      </c>
      <c r="T2542" s="21">
        <f>IF(F2542&lt;=450000,0,MAX(0,Q2542*0.06-MIN(50000,Q2542)*0.03))</f>
        <v/>
      </c>
      <c r="U2542" s="21">
        <f>IF(F2542&lt;=450000,0,MAX(0,Q2542*0.04-MIN(50000,Q2542)*0.02))</f>
        <v/>
      </c>
      <c r="V2542" s="21">
        <f>50000+MAX(0,G2542-480000)</f>
        <v/>
      </c>
      <c r="W2542" s="21">
        <f>P2542-V2542</f>
        <v/>
      </c>
      <c r="X2542" s="21">
        <f>Q2542-V2542</f>
        <v/>
      </c>
      <c r="Y2542" s="22">
        <f>IF(W2542&lt;0,0.9,LOOKUP(W2542,{0,1950001,3300001,6950001,9000001,18000001,40000001},{0.84895,0.7979,0.6958,0.66517,0.56307,0.4916,0.44055}))</f>
        <v/>
      </c>
      <c r="Z2542" s="22">
        <f>IF(X2542&lt;0,0.9,LOOKUP(X2542,{0,1950001,3300001,6950001,9000001,18000001,40000001},{0.84895,0.7979,0.6958,0.66517,0.56307,0.4916,0.44055}))</f>
        <v/>
      </c>
      <c r="AA2542" s="22">
        <f>IF(W2542&lt;0,0,CHOOSE(MATCH(W2542,{0,1950001,3300001,6950001,9000001},1),5.105/84.895,10.21/79.79,20.42/69.58,23.483/66.517,33.693/56.307))</f>
        <v/>
      </c>
      <c r="AB2542" s="21">
        <f>IF(C2542&lt;=2000,0,(MIN(C2542,ROUNDDOWN(F2542*0.3,0))-2000)*0.1)</f>
        <v/>
      </c>
      <c r="AC2542" s="21">
        <f>IF(C2542&lt;=2000,0,MIN((C2542-2000)*Y2542,(R2542+S2542)*0.2))</f>
        <v/>
      </c>
      <c r="AD2542" s="21">
        <f>IF(C2542&lt;=2000,0,MIN((C2542-2000)*Z2542,(T2542+U2542)*0.2))</f>
        <v/>
      </c>
      <c r="AE2542" s="21">
        <f>AC2542*AA2542</f>
        <v/>
      </c>
      <c r="AF2542" s="21">
        <f>ROUNDDOWN(R2542,-2)+ROUNDDOWN(S2542,-2)</f>
        <v/>
      </c>
      <c r="AG2542" s="21">
        <f>ROUNDDOWN(MAX(0,R2542-(AB2542+AC2542+AE2542)*0.6),-2)+ROUNDDOWN(MAX(0,S2542-(AB2542+AC2542+AE2542)*0.4),-2)</f>
        <v/>
      </c>
      <c r="AH2542" s="21">
        <f>ROUNDDOWN(MAX(0,T2542-(AB2542+AD2542)*0.6),-2)+ROUNDDOWN(MAX(0,U2542-(AB2542+AD2542)*0.4),-2)</f>
        <v/>
      </c>
      <c r="AI2542" s="21">
        <f>ROUNDDOWN(T2542,-2)+ROUNDDOWN(U2542,-2)</f>
        <v/>
      </c>
      <c r="AJ2542" s="21">
        <f>M2542+AF2542</f>
        <v/>
      </c>
      <c r="AK2542" s="21">
        <f>M2542+AG2542</f>
        <v/>
      </c>
      <c r="AL2542" s="21">
        <f>N2542+AH2542</f>
        <v/>
      </c>
      <c r="AM2542" s="21">
        <f>O2542+AI2542</f>
        <v/>
      </c>
      <c r="AN2542" s="21">
        <f>N2542+AI2542</f>
        <v/>
      </c>
      <c r="AO2542" s="21">
        <f>ROUNDDOWN((R2542+S2542)*0.2/Y2542+2000,0)</f>
        <v/>
      </c>
      <c r="AP2542" s="21">
        <f>ROUNDDOWN((T2542+U2542)*0.2/Z2542+2000,0)</f>
        <v/>
      </c>
      <c r="AQ2542" s="21">
        <f>AL2542-AK2542</f>
        <v/>
      </c>
      <c r="AR2542" s="21">
        <f>AM2542-AK2542</f>
        <v/>
      </c>
      <c r="AS2542" s="21">
        <f>AM2542-AL2542</f>
        <v/>
      </c>
      <c r="AT2542" s="21">
        <f>AK2542+C2542-AJ2542</f>
        <v/>
      </c>
      <c r="AU2542" s="21">
        <f>AL2542+C2542-AM2542</f>
        <v/>
      </c>
      <c r="AV2542" s="21">
        <f>AN2542+C2542-AM2542</f>
        <v/>
      </c>
    </row>
    <row r="2543">
      <c r="A2543" t="inlineStr">
        <is>
          <t>1万円刻み</t>
        </is>
      </c>
      <c r="B2543" s="21">
        <f>'5_1万円刻み'!$A$780</f>
        <v/>
      </c>
      <c r="C2543" s="21">
        <f>AO2543</f>
        <v/>
      </c>
      <c r="D2543" s="21" t="n">
        <v>0</v>
      </c>
      <c r="E2543" s="21">
        <f>ROUND(MIN(B2543/12,650000)*12*0.0915+MIN(B2543/12,1390000)*12*(0.0504+0)+B2543*0.005,0)</f>
        <v/>
      </c>
      <c r="F2543" s="21">
        <f>IF(B2543&lt;741000,0,IF(B2543&lt;2191000,B2543-740000,IF(B2543&lt;2193000,1451000,IF(B2543&lt;2196000,1453000,IF(B2543&lt;2200000,1456000,IF(B2543&lt;3600000,ROUND(ROUNDDOWN(B2543/4,-3)*2.8,0)-80000,IF(B2543&lt;6600000,ROUND(ROUNDDOWN(B2543/4,-3)*3.2,0)-440000,IF(B2543&lt;8500000,ROUNDDOWN(B2543*0.9,0)-1100000,B2543-1950000))))))))</f>
        <v/>
      </c>
      <c r="G2543" s="21">
        <f>IF(F2543&gt;23500000,NA(),IF(F2543&lt;=4890000,1040000,IF(F2543&lt;=6550000,670000,620000)))</f>
        <v/>
      </c>
      <c r="H2543" s="21">
        <f>IF(D2543&lt;=0,0,MAX(0,MIN(2000000,D2543-MIN(100000,ROUNDDOWN(F2543*0.05,0)))))</f>
        <v/>
      </c>
      <c r="I2543" s="21">
        <f>IF(C2543&lt;=2000,0,MIN(C2543,ROUNDDOWN(F2543*0.4,0))-2000)</f>
        <v/>
      </c>
      <c r="J2543" s="21">
        <f>MAX(0,ROUNDDOWN(F2543-E2543-G2543,-3))</f>
        <v/>
      </c>
      <c r="K2543" s="21">
        <f>MAX(0,ROUNDDOWN(F2543-E2543-G2543-H2543-I2543,-3))</f>
        <v/>
      </c>
      <c r="L2543" s="21">
        <f>MAX(0,ROUNDDOWN(F2543-E2543-G2543-H2543,-3))</f>
        <v/>
      </c>
      <c r="M2543" s="21">
        <f>IF(J2543&lt;=0,0,ROUNDDOWN((J2543*LOOKUP(J2543,{0,1950001,3300001,6950001,9000001,18000001,40000001},{0.05,0.1,0.2,0.23,0.33,0.4,0.45})-LOOKUP(J2543,{0,1950001,3300001,6950001,9000001,18000001,40000001},{0,97500,427500,636000,1536000,2796000,4796000}))*1.021,-2))</f>
        <v/>
      </c>
      <c r="N2543" s="21">
        <f>IF(K2543&lt;=0,0,ROUNDDOWN((K2543*LOOKUP(K2543,{0,1950001,3300001,6950001,9000001,18000001,40000001},{0.05,0.1,0.2,0.23,0.33,0.4,0.45})-LOOKUP(K2543,{0,1950001,3300001,6950001,9000001,18000001,40000001},{0,97500,427500,636000,1536000,2796000,4796000}))*1.021,-2))</f>
        <v/>
      </c>
      <c r="O2543" s="21">
        <f>IF(L2543&lt;=0,0,ROUNDDOWN((L2543*LOOKUP(L2543,{0,1950001,3300001,6950001,9000001,18000001,40000001},{0.05,0.1,0.2,0.23,0.33,0.4,0.45})-LOOKUP(L2543,{0,1950001,3300001,6950001,9000001,18000001,40000001},{0,97500,427500,636000,1536000,2796000,4796000}))*1.021,-2))</f>
        <v/>
      </c>
      <c r="P2543" s="21">
        <f>MAX(0,ROUNDDOWN(F2543-E2543-430000,-3))</f>
        <v/>
      </c>
      <c r="Q2543" s="21">
        <f>MAX(0,ROUNDDOWN(F2543-E2543-430000-H2543,-3))</f>
        <v/>
      </c>
      <c r="R2543" s="21">
        <f>IF(F2543&lt;=450000,0,MAX(0,P2543*0.06-MIN(50000,P2543)*0.03))</f>
        <v/>
      </c>
      <c r="S2543" s="21">
        <f>IF(F2543&lt;=450000,0,MAX(0,P2543*0.04-MIN(50000,P2543)*0.02))</f>
        <v/>
      </c>
      <c r="T2543" s="21">
        <f>IF(F2543&lt;=450000,0,MAX(0,Q2543*0.06-MIN(50000,Q2543)*0.03))</f>
        <v/>
      </c>
      <c r="U2543" s="21">
        <f>IF(F2543&lt;=450000,0,MAX(0,Q2543*0.04-MIN(50000,Q2543)*0.02))</f>
        <v/>
      </c>
      <c r="V2543" s="21">
        <f>50000+MAX(0,G2543-480000)</f>
        <v/>
      </c>
      <c r="W2543" s="21">
        <f>P2543-V2543</f>
        <v/>
      </c>
      <c r="X2543" s="21">
        <f>Q2543-V2543</f>
        <v/>
      </c>
      <c r="Y2543" s="22">
        <f>IF(W2543&lt;0,0.9,LOOKUP(W2543,{0,1950001,3300001,6950001,9000001,18000001,40000001},{0.84895,0.7979,0.6958,0.66517,0.56307,0.4916,0.44055}))</f>
        <v/>
      </c>
      <c r="Z2543" s="22">
        <f>IF(X2543&lt;0,0.9,LOOKUP(X2543,{0,1950001,3300001,6950001,9000001,18000001,40000001},{0.84895,0.7979,0.6958,0.66517,0.56307,0.4916,0.44055}))</f>
        <v/>
      </c>
      <c r="AA2543" s="22">
        <f>IF(W2543&lt;0,0,CHOOSE(MATCH(W2543,{0,1950001,3300001,6950001,9000001},1),5.105/84.895,10.21/79.79,20.42/69.58,23.483/66.517,33.693/56.307))</f>
        <v/>
      </c>
      <c r="AB2543" s="21">
        <f>IF(C2543&lt;=2000,0,(MIN(C2543,ROUNDDOWN(F2543*0.3,0))-2000)*0.1)</f>
        <v/>
      </c>
      <c r="AC2543" s="21">
        <f>IF(C2543&lt;=2000,0,MIN((C2543-2000)*Y2543,(R2543+S2543)*0.2))</f>
        <v/>
      </c>
      <c r="AD2543" s="21">
        <f>IF(C2543&lt;=2000,0,MIN((C2543-2000)*Z2543,(T2543+U2543)*0.2))</f>
        <v/>
      </c>
      <c r="AE2543" s="21">
        <f>AC2543*AA2543</f>
        <v/>
      </c>
      <c r="AF2543" s="21">
        <f>ROUNDDOWN(R2543,-2)+ROUNDDOWN(S2543,-2)</f>
        <v/>
      </c>
      <c r="AG2543" s="21">
        <f>ROUNDDOWN(MAX(0,R2543-(AB2543+AC2543+AE2543)*0.6),-2)+ROUNDDOWN(MAX(0,S2543-(AB2543+AC2543+AE2543)*0.4),-2)</f>
        <v/>
      </c>
      <c r="AH2543" s="21">
        <f>ROUNDDOWN(MAX(0,T2543-(AB2543+AD2543)*0.6),-2)+ROUNDDOWN(MAX(0,U2543-(AB2543+AD2543)*0.4),-2)</f>
        <v/>
      </c>
      <c r="AI2543" s="21">
        <f>ROUNDDOWN(T2543,-2)+ROUNDDOWN(U2543,-2)</f>
        <v/>
      </c>
      <c r="AJ2543" s="21">
        <f>M2543+AF2543</f>
        <v/>
      </c>
      <c r="AK2543" s="21">
        <f>M2543+AG2543</f>
        <v/>
      </c>
      <c r="AL2543" s="21">
        <f>N2543+AH2543</f>
        <v/>
      </c>
      <c r="AM2543" s="21">
        <f>O2543+AI2543</f>
        <v/>
      </c>
      <c r="AN2543" s="21">
        <f>N2543+AI2543</f>
        <v/>
      </c>
      <c r="AO2543" s="21">
        <f>ROUNDDOWN((R2543+S2543)*0.2/Y2543+2000,0)</f>
        <v/>
      </c>
      <c r="AP2543" s="21">
        <f>ROUNDDOWN((T2543+U2543)*0.2/Z2543+2000,0)</f>
        <v/>
      </c>
      <c r="AQ2543" s="21">
        <f>AL2543-AK2543</f>
        <v/>
      </c>
      <c r="AR2543" s="21">
        <f>AM2543-AK2543</f>
        <v/>
      </c>
      <c r="AS2543" s="21">
        <f>AM2543-AL2543</f>
        <v/>
      </c>
      <c r="AT2543" s="21">
        <f>AK2543+C2543-AJ2543</f>
        <v/>
      </c>
      <c r="AU2543" s="21">
        <f>AL2543+C2543-AM2543</f>
        <v/>
      </c>
      <c r="AV2543" s="21">
        <f>AN2543+C2543-AM2543</f>
        <v/>
      </c>
    </row>
    <row r="2544">
      <c r="A2544" t="inlineStr">
        <is>
          <t>1万円刻み</t>
        </is>
      </c>
      <c r="B2544" s="21">
        <f>'5_1万円刻み'!$A$781</f>
        <v/>
      </c>
      <c r="C2544" s="21">
        <f>AO2544</f>
        <v/>
      </c>
      <c r="D2544" s="21" t="n">
        <v>0</v>
      </c>
      <c r="E2544" s="21">
        <f>ROUND(MIN(B2544/12,650000)*12*0.0915+MIN(B2544/12,1390000)*12*(0.0504+0)+B2544*0.005,0)</f>
        <v/>
      </c>
      <c r="F2544" s="21">
        <f>IF(B2544&lt;741000,0,IF(B2544&lt;2191000,B2544-740000,IF(B2544&lt;2193000,1451000,IF(B2544&lt;2196000,1453000,IF(B2544&lt;2200000,1456000,IF(B2544&lt;3600000,ROUND(ROUNDDOWN(B2544/4,-3)*2.8,0)-80000,IF(B2544&lt;6600000,ROUND(ROUNDDOWN(B2544/4,-3)*3.2,0)-440000,IF(B2544&lt;8500000,ROUNDDOWN(B2544*0.9,0)-1100000,B2544-1950000))))))))</f>
        <v/>
      </c>
      <c r="G2544" s="21">
        <f>IF(F2544&gt;23500000,NA(),IF(F2544&lt;=4890000,1040000,IF(F2544&lt;=6550000,670000,620000)))</f>
        <v/>
      </c>
      <c r="H2544" s="21">
        <f>IF(D2544&lt;=0,0,MAX(0,MIN(2000000,D2544-MIN(100000,ROUNDDOWN(F2544*0.05,0)))))</f>
        <v/>
      </c>
      <c r="I2544" s="21">
        <f>IF(C2544&lt;=2000,0,MIN(C2544,ROUNDDOWN(F2544*0.4,0))-2000)</f>
        <v/>
      </c>
      <c r="J2544" s="21">
        <f>MAX(0,ROUNDDOWN(F2544-E2544-G2544,-3))</f>
        <v/>
      </c>
      <c r="K2544" s="21">
        <f>MAX(0,ROUNDDOWN(F2544-E2544-G2544-H2544-I2544,-3))</f>
        <v/>
      </c>
      <c r="L2544" s="21">
        <f>MAX(0,ROUNDDOWN(F2544-E2544-G2544-H2544,-3))</f>
        <v/>
      </c>
      <c r="M2544" s="21">
        <f>IF(J2544&lt;=0,0,ROUNDDOWN((J2544*LOOKUP(J2544,{0,1950001,3300001,6950001,9000001,18000001,40000001},{0.05,0.1,0.2,0.23,0.33,0.4,0.45})-LOOKUP(J2544,{0,1950001,3300001,6950001,9000001,18000001,40000001},{0,97500,427500,636000,1536000,2796000,4796000}))*1.021,-2))</f>
        <v/>
      </c>
      <c r="N2544" s="21">
        <f>IF(K2544&lt;=0,0,ROUNDDOWN((K2544*LOOKUP(K2544,{0,1950001,3300001,6950001,9000001,18000001,40000001},{0.05,0.1,0.2,0.23,0.33,0.4,0.45})-LOOKUP(K2544,{0,1950001,3300001,6950001,9000001,18000001,40000001},{0,97500,427500,636000,1536000,2796000,4796000}))*1.021,-2))</f>
        <v/>
      </c>
      <c r="O2544" s="21">
        <f>IF(L2544&lt;=0,0,ROUNDDOWN((L2544*LOOKUP(L2544,{0,1950001,3300001,6950001,9000001,18000001,40000001},{0.05,0.1,0.2,0.23,0.33,0.4,0.45})-LOOKUP(L2544,{0,1950001,3300001,6950001,9000001,18000001,40000001},{0,97500,427500,636000,1536000,2796000,4796000}))*1.021,-2))</f>
        <v/>
      </c>
      <c r="P2544" s="21">
        <f>MAX(0,ROUNDDOWN(F2544-E2544-430000,-3))</f>
        <v/>
      </c>
      <c r="Q2544" s="21">
        <f>MAX(0,ROUNDDOWN(F2544-E2544-430000-H2544,-3))</f>
        <v/>
      </c>
      <c r="R2544" s="21">
        <f>IF(F2544&lt;=450000,0,MAX(0,P2544*0.06-MIN(50000,P2544)*0.03))</f>
        <v/>
      </c>
      <c r="S2544" s="21">
        <f>IF(F2544&lt;=450000,0,MAX(0,P2544*0.04-MIN(50000,P2544)*0.02))</f>
        <v/>
      </c>
      <c r="T2544" s="21">
        <f>IF(F2544&lt;=450000,0,MAX(0,Q2544*0.06-MIN(50000,Q2544)*0.03))</f>
        <v/>
      </c>
      <c r="U2544" s="21">
        <f>IF(F2544&lt;=450000,0,MAX(0,Q2544*0.04-MIN(50000,Q2544)*0.02))</f>
        <v/>
      </c>
      <c r="V2544" s="21">
        <f>50000+MAX(0,G2544-480000)</f>
        <v/>
      </c>
      <c r="W2544" s="21">
        <f>P2544-V2544</f>
        <v/>
      </c>
      <c r="X2544" s="21">
        <f>Q2544-V2544</f>
        <v/>
      </c>
      <c r="Y2544" s="22">
        <f>IF(W2544&lt;0,0.9,LOOKUP(W2544,{0,1950001,3300001,6950001,9000001,18000001,40000001},{0.84895,0.7979,0.6958,0.66517,0.56307,0.4916,0.44055}))</f>
        <v/>
      </c>
      <c r="Z2544" s="22">
        <f>IF(X2544&lt;0,0.9,LOOKUP(X2544,{0,1950001,3300001,6950001,9000001,18000001,40000001},{0.84895,0.7979,0.6958,0.66517,0.56307,0.4916,0.44055}))</f>
        <v/>
      </c>
      <c r="AA2544" s="22">
        <f>IF(W2544&lt;0,0,CHOOSE(MATCH(W2544,{0,1950001,3300001,6950001,9000001},1),5.105/84.895,10.21/79.79,20.42/69.58,23.483/66.517,33.693/56.307))</f>
        <v/>
      </c>
      <c r="AB2544" s="21">
        <f>IF(C2544&lt;=2000,0,(MIN(C2544,ROUNDDOWN(F2544*0.3,0))-2000)*0.1)</f>
        <v/>
      </c>
      <c r="AC2544" s="21">
        <f>IF(C2544&lt;=2000,0,MIN((C2544-2000)*Y2544,(R2544+S2544)*0.2))</f>
        <v/>
      </c>
      <c r="AD2544" s="21">
        <f>IF(C2544&lt;=2000,0,MIN((C2544-2000)*Z2544,(T2544+U2544)*0.2))</f>
        <v/>
      </c>
      <c r="AE2544" s="21">
        <f>AC2544*AA2544</f>
        <v/>
      </c>
      <c r="AF2544" s="21">
        <f>ROUNDDOWN(R2544,-2)+ROUNDDOWN(S2544,-2)</f>
        <v/>
      </c>
      <c r="AG2544" s="21">
        <f>ROUNDDOWN(MAX(0,R2544-(AB2544+AC2544+AE2544)*0.6),-2)+ROUNDDOWN(MAX(0,S2544-(AB2544+AC2544+AE2544)*0.4),-2)</f>
        <v/>
      </c>
      <c r="AH2544" s="21">
        <f>ROUNDDOWN(MAX(0,T2544-(AB2544+AD2544)*0.6),-2)+ROUNDDOWN(MAX(0,U2544-(AB2544+AD2544)*0.4),-2)</f>
        <v/>
      </c>
      <c r="AI2544" s="21">
        <f>ROUNDDOWN(T2544,-2)+ROUNDDOWN(U2544,-2)</f>
        <v/>
      </c>
      <c r="AJ2544" s="21">
        <f>M2544+AF2544</f>
        <v/>
      </c>
      <c r="AK2544" s="21">
        <f>M2544+AG2544</f>
        <v/>
      </c>
      <c r="AL2544" s="21">
        <f>N2544+AH2544</f>
        <v/>
      </c>
      <c r="AM2544" s="21">
        <f>O2544+AI2544</f>
        <v/>
      </c>
      <c r="AN2544" s="21">
        <f>N2544+AI2544</f>
        <v/>
      </c>
      <c r="AO2544" s="21">
        <f>ROUNDDOWN((R2544+S2544)*0.2/Y2544+2000,0)</f>
        <v/>
      </c>
      <c r="AP2544" s="21">
        <f>ROUNDDOWN((T2544+U2544)*0.2/Z2544+2000,0)</f>
        <v/>
      </c>
      <c r="AQ2544" s="21">
        <f>AL2544-AK2544</f>
        <v/>
      </c>
      <c r="AR2544" s="21">
        <f>AM2544-AK2544</f>
        <v/>
      </c>
      <c r="AS2544" s="21">
        <f>AM2544-AL2544</f>
        <v/>
      </c>
      <c r="AT2544" s="21">
        <f>AK2544+C2544-AJ2544</f>
        <v/>
      </c>
      <c r="AU2544" s="21">
        <f>AL2544+C2544-AM2544</f>
        <v/>
      </c>
      <c r="AV2544" s="21">
        <f>AN2544+C2544-AM2544</f>
        <v/>
      </c>
    </row>
    <row r="2545">
      <c r="A2545" t="inlineStr">
        <is>
          <t>1万円刻み</t>
        </is>
      </c>
      <c r="B2545" s="21">
        <f>'5_1万円刻み'!$A$782</f>
        <v/>
      </c>
      <c r="C2545" s="21">
        <f>AO2545</f>
        <v/>
      </c>
      <c r="D2545" s="21" t="n">
        <v>0</v>
      </c>
      <c r="E2545" s="21">
        <f>ROUND(MIN(B2545/12,650000)*12*0.0915+MIN(B2545/12,1390000)*12*(0.0504+0)+B2545*0.005,0)</f>
        <v/>
      </c>
      <c r="F2545" s="21">
        <f>IF(B2545&lt;741000,0,IF(B2545&lt;2191000,B2545-740000,IF(B2545&lt;2193000,1451000,IF(B2545&lt;2196000,1453000,IF(B2545&lt;2200000,1456000,IF(B2545&lt;3600000,ROUND(ROUNDDOWN(B2545/4,-3)*2.8,0)-80000,IF(B2545&lt;6600000,ROUND(ROUNDDOWN(B2545/4,-3)*3.2,0)-440000,IF(B2545&lt;8500000,ROUNDDOWN(B2545*0.9,0)-1100000,B2545-1950000))))))))</f>
        <v/>
      </c>
      <c r="G2545" s="21">
        <f>IF(F2545&gt;23500000,NA(),IF(F2545&lt;=4890000,1040000,IF(F2545&lt;=6550000,670000,620000)))</f>
        <v/>
      </c>
      <c r="H2545" s="21">
        <f>IF(D2545&lt;=0,0,MAX(0,MIN(2000000,D2545-MIN(100000,ROUNDDOWN(F2545*0.05,0)))))</f>
        <v/>
      </c>
      <c r="I2545" s="21">
        <f>IF(C2545&lt;=2000,0,MIN(C2545,ROUNDDOWN(F2545*0.4,0))-2000)</f>
        <v/>
      </c>
      <c r="J2545" s="21">
        <f>MAX(0,ROUNDDOWN(F2545-E2545-G2545,-3))</f>
        <v/>
      </c>
      <c r="K2545" s="21">
        <f>MAX(0,ROUNDDOWN(F2545-E2545-G2545-H2545-I2545,-3))</f>
        <v/>
      </c>
      <c r="L2545" s="21">
        <f>MAX(0,ROUNDDOWN(F2545-E2545-G2545-H2545,-3))</f>
        <v/>
      </c>
      <c r="M2545" s="21">
        <f>IF(J2545&lt;=0,0,ROUNDDOWN((J2545*LOOKUP(J2545,{0,1950001,3300001,6950001,9000001,18000001,40000001},{0.05,0.1,0.2,0.23,0.33,0.4,0.45})-LOOKUP(J2545,{0,1950001,3300001,6950001,9000001,18000001,40000001},{0,97500,427500,636000,1536000,2796000,4796000}))*1.021,-2))</f>
        <v/>
      </c>
      <c r="N2545" s="21">
        <f>IF(K2545&lt;=0,0,ROUNDDOWN((K2545*LOOKUP(K2545,{0,1950001,3300001,6950001,9000001,18000001,40000001},{0.05,0.1,0.2,0.23,0.33,0.4,0.45})-LOOKUP(K2545,{0,1950001,3300001,6950001,9000001,18000001,40000001},{0,97500,427500,636000,1536000,2796000,4796000}))*1.021,-2))</f>
        <v/>
      </c>
      <c r="O2545" s="21">
        <f>IF(L2545&lt;=0,0,ROUNDDOWN((L2545*LOOKUP(L2545,{0,1950001,3300001,6950001,9000001,18000001,40000001},{0.05,0.1,0.2,0.23,0.33,0.4,0.45})-LOOKUP(L2545,{0,1950001,3300001,6950001,9000001,18000001,40000001},{0,97500,427500,636000,1536000,2796000,4796000}))*1.021,-2))</f>
        <v/>
      </c>
      <c r="P2545" s="21">
        <f>MAX(0,ROUNDDOWN(F2545-E2545-430000,-3))</f>
        <v/>
      </c>
      <c r="Q2545" s="21">
        <f>MAX(0,ROUNDDOWN(F2545-E2545-430000-H2545,-3))</f>
        <v/>
      </c>
      <c r="R2545" s="21">
        <f>IF(F2545&lt;=450000,0,MAX(0,P2545*0.06-MIN(50000,P2545)*0.03))</f>
        <v/>
      </c>
      <c r="S2545" s="21">
        <f>IF(F2545&lt;=450000,0,MAX(0,P2545*0.04-MIN(50000,P2545)*0.02))</f>
        <v/>
      </c>
      <c r="T2545" s="21">
        <f>IF(F2545&lt;=450000,0,MAX(0,Q2545*0.06-MIN(50000,Q2545)*0.03))</f>
        <v/>
      </c>
      <c r="U2545" s="21">
        <f>IF(F2545&lt;=450000,0,MAX(0,Q2545*0.04-MIN(50000,Q2545)*0.02))</f>
        <v/>
      </c>
      <c r="V2545" s="21">
        <f>50000+MAX(0,G2545-480000)</f>
        <v/>
      </c>
      <c r="W2545" s="21">
        <f>P2545-V2545</f>
        <v/>
      </c>
      <c r="X2545" s="21">
        <f>Q2545-V2545</f>
        <v/>
      </c>
      <c r="Y2545" s="22">
        <f>IF(W2545&lt;0,0.9,LOOKUP(W2545,{0,1950001,3300001,6950001,9000001,18000001,40000001},{0.84895,0.7979,0.6958,0.66517,0.56307,0.4916,0.44055}))</f>
        <v/>
      </c>
      <c r="Z2545" s="22">
        <f>IF(X2545&lt;0,0.9,LOOKUP(X2545,{0,1950001,3300001,6950001,9000001,18000001,40000001},{0.84895,0.7979,0.6958,0.66517,0.56307,0.4916,0.44055}))</f>
        <v/>
      </c>
      <c r="AA2545" s="22">
        <f>IF(W2545&lt;0,0,CHOOSE(MATCH(W2545,{0,1950001,3300001,6950001,9000001},1),5.105/84.895,10.21/79.79,20.42/69.58,23.483/66.517,33.693/56.307))</f>
        <v/>
      </c>
      <c r="AB2545" s="21">
        <f>IF(C2545&lt;=2000,0,(MIN(C2545,ROUNDDOWN(F2545*0.3,0))-2000)*0.1)</f>
        <v/>
      </c>
      <c r="AC2545" s="21">
        <f>IF(C2545&lt;=2000,0,MIN((C2545-2000)*Y2545,(R2545+S2545)*0.2))</f>
        <v/>
      </c>
      <c r="AD2545" s="21">
        <f>IF(C2545&lt;=2000,0,MIN((C2545-2000)*Z2545,(T2545+U2545)*0.2))</f>
        <v/>
      </c>
      <c r="AE2545" s="21">
        <f>AC2545*AA2545</f>
        <v/>
      </c>
      <c r="AF2545" s="21">
        <f>ROUNDDOWN(R2545,-2)+ROUNDDOWN(S2545,-2)</f>
        <v/>
      </c>
      <c r="AG2545" s="21">
        <f>ROUNDDOWN(MAX(0,R2545-(AB2545+AC2545+AE2545)*0.6),-2)+ROUNDDOWN(MAX(0,S2545-(AB2545+AC2545+AE2545)*0.4),-2)</f>
        <v/>
      </c>
      <c r="AH2545" s="21">
        <f>ROUNDDOWN(MAX(0,T2545-(AB2545+AD2545)*0.6),-2)+ROUNDDOWN(MAX(0,U2545-(AB2545+AD2545)*0.4),-2)</f>
        <v/>
      </c>
      <c r="AI2545" s="21">
        <f>ROUNDDOWN(T2545,-2)+ROUNDDOWN(U2545,-2)</f>
        <v/>
      </c>
      <c r="AJ2545" s="21">
        <f>M2545+AF2545</f>
        <v/>
      </c>
      <c r="AK2545" s="21">
        <f>M2545+AG2545</f>
        <v/>
      </c>
      <c r="AL2545" s="21">
        <f>N2545+AH2545</f>
        <v/>
      </c>
      <c r="AM2545" s="21">
        <f>O2545+AI2545</f>
        <v/>
      </c>
      <c r="AN2545" s="21">
        <f>N2545+AI2545</f>
        <v/>
      </c>
      <c r="AO2545" s="21">
        <f>ROUNDDOWN((R2545+S2545)*0.2/Y2545+2000,0)</f>
        <v/>
      </c>
      <c r="AP2545" s="21">
        <f>ROUNDDOWN((T2545+U2545)*0.2/Z2545+2000,0)</f>
        <v/>
      </c>
      <c r="AQ2545" s="21">
        <f>AL2545-AK2545</f>
        <v/>
      </c>
      <c r="AR2545" s="21">
        <f>AM2545-AK2545</f>
        <v/>
      </c>
      <c r="AS2545" s="21">
        <f>AM2545-AL2545</f>
        <v/>
      </c>
      <c r="AT2545" s="21">
        <f>AK2545+C2545-AJ2545</f>
        <v/>
      </c>
      <c r="AU2545" s="21">
        <f>AL2545+C2545-AM2545</f>
        <v/>
      </c>
      <c r="AV2545" s="21">
        <f>AN2545+C2545-AM2545</f>
        <v/>
      </c>
    </row>
    <row r="2546">
      <c r="A2546" t="inlineStr">
        <is>
          <t>1万円刻み</t>
        </is>
      </c>
      <c r="B2546" s="21">
        <f>'5_1万円刻み'!$A$783</f>
        <v/>
      </c>
      <c r="C2546" s="21">
        <f>AO2546</f>
        <v/>
      </c>
      <c r="D2546" s="21" t="n">
        <v>0</v>
      </c>
      <c r="E2546" s="21">
        <f>ROUND(MIN(B2546/12,650000)*12*0.0915+MIN(B2546/12,1390000)*12*(0.0504+0)+B2546*0.005,0)</f>
        <v/>
      </c>
      <c r="F2546" s="21">
        <f>IF(B2546&lt;741000,0,IF(B2546&lt;2191000,B2546-740000,IF(B2546&lt;2193000,1451000,IF(B2546&lt;2196000,1453000,IF(B2546&lt;2200000,1456000,IF(B2546&lt;3600000,ROUND(ROUNDDOWN(B2546/4,-3)*2.8,0)-80000,IF(B2546&lt;6600000,ROUND(ROUNDDOWN(B2546/4,-3)*3.2,0)-440000,IF(B2546&lt;8500000,ROUNDDOWN(B2546*0.9,0)-1100000,B2546-1950000))))))))</f>
        <v/>
      </c>
      <c r="G2546" s="21">
        <f>IF(F2546&gt;23500000,NA(),IF(F2546&lt;=4890000,1040000,IF(F2546&lt;=6550000,670000,620000)))</f>
        <v/>
      </c>
      <c r="H2546" s="21">
        <f>IF(D2546&lt;=0,0,MAX(0,MIN(2000000,D2546-MIN(100000,ROUNDDOWN(F2546*0.05,0)))))</f>
        <v/>
      </c>
      <c r="I2546" s="21">
        <f>IF(C2546&lt;=2000,0,MIN(C2546,ROUNDDOWN(F2546*0.4,0))-2000)</f>
        <v/>
      </c>
      <c r="J2546" s="21">
        <f>MAX(0,ROUNDDOWN(F2546-E2546-G2546,-3))</f>
        <v/>
      </c>
      <c r="K2546" s="21">
        <f>MAX(0,ROUNDDOWN(F2546-E2546-G2546-H2546-I2546,-3))</f>
        <v/>
      </c>
      <c r="L2546" s="21">
        <f>MAX(0,ROUNDDOWN(F2546-E2546-G2546-H2546,-3))</f>
        <v/>
      </c>
      <c r="M2546" s="21">
        <f>IF(J2546&lt;=0,0,ROUNDDOWN((J2546*LOOKUP(J2546,{0,1950001,3300001,6950001,9000001,18000001,40000001},{0.05,0.1,0.2,0.23,0.33,0.4,0.45})-LOOKUP(J2546,{0,1950001,3300001,6950001,9000001,18000001,40000001},{0,97500,427500,636000,1536000,2796000,4796000}))*1.021,-2))</f>
        <v/>
      </c>
      <c r="N2546" s="21">
        <f>IF(K2546&lt;=0,0,ROUNDDOWN((K2546*LOOKUP(K2546,{0,1950001,3300001,6950001,9000001,18000001,40000001},{0.05,0.1,0.2,0.23,0.33,0.4,0.45})-LOOKUP(K2546,{0,1950001,3300001,6950001,9000001,18000001,40000001},{0,97500,427500,636000,1536000,2796000,4796000}))*1.021,-2))</f>
        <v/>
      </c>
      <c r="O2546" s="21">
        <f>IF(L2546&lt;=0,0,ROUNDDOWN((L2546*LOOKUP(L2546,{0,1950001,3300001,6950001,9000001,18000001,40000001},{0.05,0.1,0.2,0.23,0.33,0.4,0.45})-LOOKUP(L2546,{0,1950001,3300001,6950001,9000001,18000001,40000001},{0,97500,427500,636000,1536000,2796000,4796000}))*1.021,-2))</f>
        <v/>
      </c>
      <c r="P2546" s="21">
        <f>MAX(0,ROUNDDOWN(F2546-E2546-430000,-3))</f>
        <v/>
      </c>
      <c r="Q2546" s="21">
        <f>MAX(0,ROUNDDOWN(F2546-E2546-430000-H2546,-3))</f>
        <v/>
      </c>
      <c r="R2546" s="21">
        <f>IF(F2546&lt;=450000,0,MAX(0,P2546*0.06-MIN(50000,P2546)*0.03))</f>
        <v/>
      </c>
      <c r="S2546" s="21">
        <f>IF(F2546&lt;=450000,0,MAX(0,P2546*0.04-MIN(50000,P2546)*0.02))</f>
        <v/>
      </c>
      <c r="T2546" s="21">
        <f>IF(F2546&lt;=450000,0,MAX(0,Q2546*0.06-MIN(50000,Q2546)*0.03))</f>
        <v/>
      </c>
      <c r="U2546" s="21">
        <f>IF(F2546&lt;=450000,0,MAX(0,Q2546*0.04-MIN(50000,Q2546)*0.02))</f>
        <v/>
      </c>
      <c r="V2546" s="21">
        <f>50000+MAX(0,G2546-480000)</f>
        <v/>
      </c>
      <c r="W2546" s="21">
        <f>P2546-V2546</f>
        <v/>
      </c>
      <c r="X2546" s="21">
        <f>Q2546-V2546</f>
        <v/>
      </c>
      <c r="Y2546" s="22">
        <f>IF(W2546&lt;0,0.9,LOOKUP(W2546,{0,1950001,3300001,6950001,9000001,18000001,40000001},{0.84895,0.7979,0.6958,0.66517,0.56307,0.4916,0.44055}))</f>
        <v/>
      </c>
      <c r="Z2546" s="22">
        <f>IF(X2546&lt;0,0.9,LOOKUP(X2546,{0,1950001,3300001,6950001,9000001,18000001,40000001},{0.84895,0.7979,0.6958,0.66517,0.56307,0.4916,0.44055}))</f>
        <v/>
      </c>
      <c r="AA2546" s="22">
        <f>IF(W2546&lt;0,0,CHOOSE(MATCH(W2546,{0,1950001,3300001,6950001,9000001},1),5.105/84.895,10.21/79.79,20.42/69.58,23.483/66.517,33.693/56.307))</f>
        <v/>
      </c>
      <c r="AB2546" s="21">
        <f>IF(C2546&lt;=2000,0,(MIN(C2546,ROUNDDOWN(F2546*0.3,0))-2000)*0.1)</f>
        <v/>
      </c>
      <c r="AC2546" s="21">
        <f>IF(C2546&lt;=2000,0,MIN((C2546-2000)*Y2546,(R2546+S2546)*0.2))</f>
        <v/>
      </c>
      <c r="AD2546" s="21">
        <f>IF(C2546&lt;=2000,0,MIN((C2546-2000)*Z2546,(T2546+U2546)*0.2))</f>
        <v/>
      </c>
      <c r="AE2546" s="21">
        <f>AC2546*AA2546</f>
        <v/>
      </c>
      <c r="AF2546" s="21">
        <f>ROUNDDOWN(R2546,-2)+ROUNDDOWN(S2546,-2)</f>
        <v/>
      </c>
      <c r="AG2546" s="21">
        <f>ROUNDDOWN(MAX(0,R2546-(AB2546+AC2546+AE2546)*0.6),-2)+ROUNDDOWN(MAX(0,S2546-(AB2546+AC2546+AE2546)*0.4),-2)</f>
        <v/>
      </c>
      <c r="AH2546" s="21">
        <f>ROUNDDOWN(MAX(0,T2546-(AB2546+AD2546)*0.6),-2)+ROUNDDOWN(MAX(0,U2546-(AB2546+AD2546)*0.4),-2)</f>
        <v/>
      </c>
      <c r="AI2546" s="21">
        <f>ROUNDDOWN(T2546,-2)+ROUNDDOWN(U2546,-2)</f>
        <v/>
      </c>
      <c r="AJ2546" s="21">
        <f>M2546+AF2546</f>
        <v/>
      </c>
      <c r="AK2546" s="21">
        <f>M2546+AG2546</f>
        <v/>
      </c>
      <c r="AL2546" s="21">
        <f>N2546+AH2546</f>
        <v/>
      </c>
      <c r="AM2546" s="21">
        <f>O2546+AI2546</f>
        <v/>
      </c>
      <c r="AN2546" s="21">
        <f>N2546+AI2546</f>
        <v/>
      </c>
      <c r="AO2546" s="21">
        <f>ROUNDDOWN((R2546+S2546)*0.2/Y2546+2000,0)</f>
        <v/>
      </c>
      <c r="AP2546" s="21">
        <f>ROUNDDOWN((T2546+U2546)*0.2/Z2546+2000,0)</f>
        <v/>
      </c>
      <c r="AQ2546" s="21">
        <f>AL2546-AK2546</f>
        <v/>
      </c>
      <c r="AR2546" s="21">
        <f>AM2546-AK2546</f>
        <v/>
      </c>
      <c r="AS2546" s="21">
        <f>AM2546-AL2546</f>
        <v/>
      </c>
      <c r="AT2546" s="21">
        <f>AK2546+C2546-AJ2546</f>
        <v/>
      </c>
      <c r="AU2546" s="21">
        <f>AL2546+C2546-AM2546</f>
        <v/>
      </c>
      <c r="AV2546" s="21">
        <f>AN2546+C2546-AM2546</f>
        <v/>
      </c>
    </row>
    <row r="2547">
      <c r="A2547" t="inlineStr">
        <is>
          <t>1万円刻み</t>
        </is>
      </c>
      <c r="B2547" s="21">
        <f>'5_1万円刻み'!$A$784</f>
        <v/>
      </c>
      <c r="C2547" s="21">
        <f>AO2547</f>
        <v/>
      </c>
      <c r="D2547" s="21" t="n">
        <v>0</v>
      </c>
      <c r="E2547" s="21">
        <f>ROUND(MIN(B2547/12,650000)*12*0.0915+MIN(B2547/12,1390000)*12*(0.0504+0)+B2547*0.005,0)</f>
        <v/>
      </c>
      <c r="F2547" s="21">
        <f>IF(B2547&lt;741000,0,IF(B2547&lt;2191000,B2547-740000,IF(B2547&lt;2193000,1451000,IF(B2547&lt;2196000,1453000,IF(B2547&lt;2200000,1456000,IF(B2547&lt;3600000,ROUND(ROUNDDOWN(B2547/4,-3)*2.8,0)-80000,IF(B2547&lt;6600000,ROUND(ROUNDDOWN(B2547/4,-3)*3.2,0)-440000,IF(B2547&lt;8500000,ROUNDDOWN(B2547*0.9,0)-1100000,B2547-1950000))))))))</f>
        <v/>
      </c>
      <c r="G2547" s="21">
        <f>IF(F2547&gt;23500000,NA(),IF(F2547&lt;=4890000,1040000,IF(F2547&lt;=6550000,670000,620000)))</f>
        <v/>
      </c>
      <c r="H2547" s="21">
        <f>IF(D2547&lt;=0,0,MAX(0,MIN(2000000,D2547-MIN(100000,ROUNDDOWN(F2547*0.05,0)))))</f>
        <v/>
      </c>
      <c r="I2547" s="21">
        <f>IF(C2547&lt;=2000,0,MIN(C2547,ROUNDDOWN(F2547*0.4,0))-2000)</f>
        <v/>
      </c>
      <c r="J2547" s="21">
        <f>MAX(0,ROUNDDOWN(F2547-E2547-G2547,-3))</f>
        <v/>
      </c>
      <c r="K2547" s="21">
        <f>MAX(0,ROUNDDOWN(F2547-E2547-G2547-H2547-I2547,-3))</f>
        <v/>
      </c>
      <c r="L2547" s="21">
        <f>MAX(0,ROUNDDOWN(F2547-E2547-G2547-H2547,-3))</f>
        <v/>
      </c>
      <c r="M2547" s="21">
        <f>IF(J2547&lt;=0,0,ROUNDDOWN((J2547*LOOKUP(J2547,{0,1950001,3300001,6950001,9000001,18000001,40000001},{0.05,0.1,0.2,0.23,0.33,0.4,0.45})-LOOKUP(J2547,{0,1950001,3300001,6950001,9000001,18000001,40000001},{0,97500,427500,636000,1536000,2796000,4796000}))*1.021,-2))</f>
        <v/>
      </c>
      <c r="N2547" s="21">
        <f>IF(K2547&lt;=0,0,ROUNDDOWN((K2547*LOOKUP(K2547,{0,1950001,3300001,6950001,9000001,18000001,40000001},{0.05,0.1,0.2,0.23,0.33,0.4,0.45})-LOOKUP(K2547,{0,1950001,3300001,6950001,9000001,18000001,40000001},{0,97500,427500,636000,1536000,2796000,4796000}))*1.021,-2))</f>
        <v/>
      </c>
      <c r="O2547" s="21">
        <f>IF(L2547&lt;=0,0,ROUNDDOWN((L2547*LOOKUP(L2547,{0,1950001,3300001,6950001,9000001,18000001,40000001},{0.05,0.1,0.2,0.23,0.33,0.4,0.45})-LOOKUP(L2547,{0,1950001,3300001,6950001,9000001,18000001,40000001},{0,97500,427500,636000,1536000,2796000,4796000}))*1.021,-2))</f>
        <v/>
      </c>
      <c r="P2547" s="21">
        <f>MAX(0,ROUNDDOWN(F2547-E2547-430000,-3))</f>
        <v/>
      </c>
      <c r="Q2547" s="21">
        <f>MAX(0,ROUNDDOWN(F2547-E2547-430000-H2547,-3))</f>
        <v/>
      </c>
      <c r="R2547" s="21">
        <f>IF(F2547&lt;=450000,0,MAX(0,P2547*0.06-MIN(50000,P2547)*0.03))</f>
        <v/>
      </c>
      <c r="S2547" s="21">
        <f>IF(F2547&lt;=450000,0,MAX(0,P2547*0.04-MIN(50000,P2547)*0.02))</f>
        <v/>
      </c>
      <c r="T2547" s="21">
        <f>IF(F2547&lt;=450000,0,MAX(0,Q2547*0.06-MIN(50000,Q2547)*0.03))</f>
        <v/>
      </c>
      <c r="U2547" s="21">
        <f>IF(F2547&lt;=450000,0,MAX(0,Q2547*0.04-MIN(50000,Q2547)*0.02))</f>
        <v/>
      </c>
      <c r="V2547" s="21">
        <f>50000+MAX(0,G2547-480000)</f>
        <v/>
      </c>
      <c r="W2547" s="21">
        <f>P2547-V2547</f>
        <v/>
      </c>
      <c r="X2547" s="21">
        <f>Q2547-V2547</f>
        <v/>
      </c>
      <c r="Y2547" s="22">
        <f>IF(W2547&lt;0,0.9,LOOKUP(W2547,{0,1950001,3300001,6950001,9000001,18000001,40000001},{0.84895,0.7979,0.6958,0.66517,0.56307,0.4916,0.44055}))</f>
        <v/>
      </c>
      <c r="Z2547" s="22">
        <f>IF(X2547&lt;0,0.9,LOOKUP(X2547,{0,1950001,3300001,6950001,9000001,18000001,40000001},{0.84895,0.7979,0.6958,0.66517,0.56307,0.4916,0.44055}))</f>
        <v/>
      </c>
      <c r="AA2547" s="22">
        <f>IF(W2547&lt;0,0,CHOOSE(MATCH(W2547,{0,1950001,3300001,6950001,9000001},1),5.105/84.895,10.21/79.79,20.42/69.58,23.483/66.517,33.693/56.307))</f>
        <v/>
      </c>
      <c r="AB2547" s="21">
        <f>IF(C2547&lt;=2000,0,(MIN(C2547,ROUNDDOWN(F2547*0.3,0))-2000)*0.1)</f>
        <v/>
      </c>
      <c r="AC2547" s="21">
        <f>IF(C2547&lt;=2000,0,MIN((C2547-2000)*Y2547,(R2547+S2547)*0.2))</f>
        <v/>
      </c>
      <c r="AD2547" s="21">
        <f>IF(C2547&lt;=2000,0,MIN((C2547-2000)*Z2547,(T2547+U2547)*0.2))</f>
        <v/>
      </c>
      <c r="AE2547" s="21">
        <f>AC2547*AA2547</f>
        <v/>
      </c>
      <c r="AF2547" s="21">
        <f>ROUNDDOWN(R2547,-2)+ROUNDDOWN(S2547,-2)</f>
        <v/>
      </c>
      <c r="AG2547" s="21">
        <f>ROUNDDOWN(MAX(0,R2547-(AB2547+AC2547+AE2547)*0.6),-2)+ROUNDDOWN(MAX(0,S2547-(AB2547+AC2547+AE2547)*0.4),-2)</f>
        <v/>
      </c>
      <c r="AH2547" s="21">
        <f>ROUNDDOWN(MAX(0,T2547-(AB2547+AD2547)*0.6),-2)+ROUNDDOWN(MAX(0,U2547-(AB2547+AD2547)*0.4),-2)</f>
        <v/>
      </c>
      <c r="AI2547" s="21">
        <f>ROUNDDOWN(T2547,-2)+ROUNDDOWN(U2547,-2)</f>
        <v/>
      </c>
      <c r="AJ2547" s="21">
        <f>M2547+AF2547</f>
        <v/>
      </c>
      <c r="AK2547" s="21">
        <f>M2547+AG2547</f>
        <v/>
      </c>
      <c r="AL2547" s="21">
        <f>N2547+AH2547</f>
        <v/>
      </c>
      <c r="AM2547" s="21">
        <f>O2547+AI2547</f>
        <v/>
      </c>
      <c r="AN2547" s="21">
        <f>N2547+AI2547</f>
        <v/>
      </c>
      <c r="AO2547" s="21">
        <f>ROUNDDOWN((R2547+S2547)*0.2/Y2547+2000,0)</f>
        <v/>
      </c>
      <c r="AP2547" s="21">
        <f>ROUNDDOWN((T2547+U2547)*0.2/Z2547+2000,0)</f>
        <v/>
      </c>
      <c r="AQ2547" s="21">
        <f>AL2547-AK2547</f>
        <v/>
      </c>
      <c r="AR2547" s="21">
        <f>AM2547-AK2547</f>
        <v/>
      </c>
      <c r="AS2547" s="21">
        <f>AM2547-AL2547</f>
        <v/>
      </c>
      <c r="AT2547" s="21">
        <f>AK2547+C2547-AJ2547</f>
        <v/>
      </c>
      <c r="AU2547" s="21">
        <f>AL2547+C2547-AM2547</f>
        <v/>
      </c>
      <c r="AV2547" s="21">
        <f>AN2547+C2547-AM2547</f>
        <v/>
      </c>
    </row>
    <row r="2548">
      <c r="A2548" t="inlineStr">
        <is>
          <t>1万円刻み</t>
        </is>
      </c>
      <c r="B2548" s="21">
        <f>'5_1万円刻み'!$A$785</f>
        <v/>
      </c>
      <c r="C2548" s="21">
        <f>AO2548</f>
        <v/>
      </c>
      <c r="D2548" s="21" t="n">
        <v>0</v>
      </c>
      <c r="E2548" s="21">
        <f>ROUND(MIN(B2548/12,650000)*12*0.0915+MIN(B2548/12,1390000)*12*(0.0504+0)+B2548*0.005,0)</f>
        <v/>
      </c>
      <c r="F2548" s="21">
        <f>IF(B2548&lt;741000,0,IF(B2548&lt;2191000,B2548-740000,IF(B2548&lt;2193000,1451000,IF(B2548&lt;2196000,1453000,IF(B2548&lt;2200000,1456000,IF(B2548&lt;3600000,ROUND(ROUNDDOWN(B2548/4,-3)*2.8,0)-80000,IF(B2548&lt;6600000,ROUND(ROUNDDOWN(B2548/4,-3)*3.2,0)-440000,IF(B2548&lt;8500000,ROUNDDOWN(B2548*0.9,0)-1100000,B2548-1950000))))))))</f>
        <v/>
      </c>
      <c r="G2548" s="21">
        <f>IF(F2548&gt;23500000,NA(),IF(F2548&lt;=4890000,1040000,IF(F2548&lt;=6550000,670000,620000)))</f>
        <v/>
      </c>
      <c r="H2548" s="21">
        <f>IF(D2548&lt;=0,0,MAX(0,MIN(2000000,D2548-MIN(100000,ROUNDDOWN(F2548*0.05,0)))))</f>
        <v/>
      </c>
      <c r="I2548" s="21">
        <f>IF(C2548&lt;=2000,0,MIN(C2548,ROUNDDOWN(F2548*0.4,0))-2000)</f>
        <v/>
      </c>
      <c r="J2548" s="21">
        <f>MAX(0,ROUNDDOWN(F2548-E2548-G2548,-3))</f>
        <v/>
      </c>
      <c r="K2548" s="21">
        <f>MAX(0,ROUNDDOWN(F2548-E2548-G2548-H2548-I2548,-3))</f>
        <v/>
      </c>
      <c r="L2548" s="21">
        <f>MAX(0,ROUNDDOWN(F2548-E2548-G2548-H2548,-3))</f>
        <v/>
      </c>
      <c r="M2548" s="21">
        <f>IF(J2548&lt;=0,0,ROUNDDOWN((J2548*LOOKUP(J2548,{0,1950001,3300001,6950001,9000001,18000001,40000001},{0.05,0.1,0.2,0.23,0.33,0.4,0.45})-LOOKUP(J2548,{0,1950001,3300001,6950001,9000001,18000001,40000001},{0,97500,427500,636000,1536000,2796000,4796000}))*1.021,-2))</f>
        <v/>
      </c>
      <c r="N2548" s="21">
        <f>IF(K2548&lt;=0,0,ROUNDDOWN((K2548*LOOKUP(K2548,{0,1950001,3300001,6950001,9000001,18000001,40000001},{0.05,0.1,0.2,0.23,0.33,0.4,0.45})-LOOKUP(K2548,{0,1950001,3300001,6950001,9000001,18000001,40000001},{0,97500,427500,636000,1536000,2796000,4796000}))*1.021,-2))</f>
        <v/>
      </c>
      <c r="O2548" s="21">
        <f>IF(L2548&lt;=0,0,ROUNDDOWN((L2548*LOOKUP(L2548,{0,1950001,3300001,6950001,9000001,18000001,40000001},{0.05,0.1,0.2,0.23,0.33,0.4,0.45})-LOOKUP(L2548,{0,1950001,3300001,6950001,9000001,18000001,40000001},{0,97500,427500,636000,1536000,2796000,4796000}))*1.021,-2))</f>
        <v/>
      </c>
      <c r="P2548" s="21">
        <f>MAX(0,ROUNDDOWN(F2548-E2548-430000,-3))</f>
        <v/>
      </c>
      <c r="Q2548" s="21">
        <f>MAX(0,ROUNDDOWN(F2548-E2548-430000-H2548,-3))</f>
        <v/>
      </c>
      <c r="R2548" s="21">
        <f>IF(F2548&lt;=450000,0,MAX(0,P2548*0.06-MIN(50000,P2548)*0.03))</f>
        <v/>
      </c>
      <c r="S2548" s="21">
        <f>IF(F2548&lt;=450000,0,MAX(0,P2548*0.04-MIN(50000,P2548)*0.02))</f>
        <v/>
      </c>
      <c r="T2548" s="21">
        <f>IF(F2548&lt;=450000,0,MAX(0,Q2548*0.06-MIN(50000,Q2548)*0.03))</f>
        <v/>
      </c>
      <c r="U2548" s="21">
        <f>IF(F2548&lt;=450000,0,MAX(0,Q2548*0.04-MIN(50000,Q2548)*0.02))</f>
        <v/>
      </c>
      <c r="V2548" s="21">
        <f>50000+MAX(0,G2548-480000)</f>
        <v/>
      </c>
      <c r="W2548" s="21">
        <f>P2548-V2548</f>
        <v/>
      </c>
      <c r="X2548" s="21">
        <f>Q2548-V2548</f>
        <v/>
      </c>
      <c r="Y2548" s="22">
        <f>IF(W2548&lt;0,0.9,LOOKUP(W2548,{0,1950001,3300001,6950001,9000001,18000001,40000001},{0.84895,0.7979,0.6958,0.66517,0.56307,0.4916,0.44055}))</f>
        <v/>
      </c>
      <c r="Z2548" s="22">
        <f>IF(X2548&lt;0,0.9,LOOKUP(X2548,{0,1950001,3300001,6950001,9000001,18000001,40000001},{0.84895,0.7979,0.6958,0.66517,0.56307,0.4916,0.44055}))</f>
        <v/>
      </c>
      <c r="AA2548" s="22">
        <f>IF(W2548&lt;0,0,CHOOSE(MATCH(W2548,{0,1950001,3300001,6950001,9000001},1),5.105/84.895,10.21/79.79,20.42/69.58,23.483/66.517,33.693/56.307))</f>
        <v/>
      </c>
      <c r="AB2548" s="21">
        <f>IF(C2548&lt;=2000,0,(MIN(C2548,ROUNDDOWN(F2548*0.3,0))-2000)*0.1)</f>
        <v/>
      </c>
      <c r="AC2548" s="21">
        <f>IF(C2548&lt;=2000,0,MIN((C2548-2000)*Y2548,(R2548+S2548)*0.2))</f>
        <v/>
      </c>
      <c r="AD2548" s="21">
        <f>IF(C2548&lt;=2000,0,MIN((C2548-2000)*Z2548,(T2548+U2548)*0.2))</f>
        <v/>
      </c>
      <c r="AE2548" s="21">
        <f>AC2548*AA2548</f>
        <v/>
      </c>
      <c r="AF2548" s="21">
        <f>ROUNDDOWN(R2548,-2)+ROUNDDOWN(S2548,-2)</f>
        <v/>
      </c>
      <c r="AG2548" s="21">
        <f>ROUNDDOWN(MAX(0,R2548-(AB2548+AC2548+AE2548)*0.6),-2)+ROUNDDOWN(MAX(0,S2548-(AB2548+AC2548+AE2548)*0.4),-2)</f>
        <v/>
      </c>
      <c r="AH2548" s="21">
        <f>ROUNDDOWN(MAX(0,T2548-(AB2548+AD2548)*0.6),-2)+ROUNDDOWN(MAX(0,U2548-(AB2548+AD2548)*0.4),-2)</f>
        <v/>
      </c>
      <c r="AI2548" s="21">
        <f>ROUNDDOWN(T2548,-2)+ROUNDDOWN(U2548,-2)</f>
        <v/>
      </c>
      <c r="AJ2548" s="21">
        <f>M2548+AF2548</f>
        <v/>
      </c>
      <c r="AK2548" s="21">
        <f>M2548+AG2548</f>
        <v/>
      </c>
      <c r="AL2548" s="21">
        <f>N2548+AH2548</f>
        <v/>
      </c>
      <c r="AM2548" s="21">
        <f>O2548+AI2548</f>
        <v/>
      </c>
      <c r="AN2548" s="21">
        <f>N2548+AI2548</f>
        <v/>
      </c>
      <c r="AO2548" s="21">
        <f>ROUNDDOWN((R2548+S2548)*0.2/Y2548+2000,0)</f>
        <v/>
      </c>
      <c r="AP2548" s="21">
        <f>ROUNDDOWN((T2548+U2548)*0.2/Z2548+2000,0)</f>
        <v/>
      </c>
      <c r="AQ2548" s="21">
        <f>AL2548-AK2548</f>
        <v/>
      </c>
      <c r="AR2548" s="21">
        <f>AM2548-AK2548</f>
        <v/>
      </c>
      <c r="AS2548" s="21">
        <f>AM2548-AL2548</f>
        <v/>
      </c>
      <c r="AT2548" s="21">
        <f>AK2548+C2548-AJ2548</f>
        <v/>
      </c>
      <c r="AU2548" s="21">
        <f>AL2548+C2548-AM2548</f>
        <v/>
      </c>
      <c r="AV2548" s="21">
        <f>AN2548+C2548-AM2548</f>
        <v/>
      </c>
    </row>
    <row r="2549">
      <c r="A2549" t="inlineStr">
        <is>
          <t>1万円刻み</t>
        </is>
      </c>
      <c r="B2549" s="21">
        <f>'5_1万円刻み'!$A$786</f>
        <v/>
      </c>
      <c r="C2549" s="21">
        <f>AO2549</f>
        <v/>
      </c>
      <c r="D2549" s="21" t="n">
        <v>0</v>
      </c>
      <c r="E2549" s="21">
        <f>ROUND(MIN(B2549/12,650000)*12*0.0915+MIN(B2549/12,1390000)*12*(0.0504+0)+B2549*0.005,0)</f>
        <v/>
      </c>
      <c r="F2549" s="21">
        <f>IF(B2549&lt;741000,0,IF(B2549&lt;2191000,B2549-740000,IF(B2549&lt;2193000,1451000,IF(B2549&lt;2196000,1453000,IF(B2549&lt;2200000,1456000,IF(B2549&lt;3600000,ROUND(ROUNDDOWN(B2549/4,-3)*2.8,0)-80000,IF(B2549&lt;6600000,ROUND(ROUNDDOWN(B2549/4,-3)*3.2,0)-440000,IF(B2549&lt;8500000,ROUNDDOWN(B2549*0.9,0)-1100000,B2549-1950000))))))))</f>
        <v/>
      </c>
      <c r="G2549" s="21">
        <f>IF(F2549&gt;23500000,NA(),IF(F2549&lt;=4890000,1040000,IF(F2549&lt;=6550000,670000,620000)))</f>
        <v/>
      </c>
      <c r="H2549" s="21">
        <f>IF(D2549&lt;=0,0,MAX(0,MIN(2000000,D2549-MIN(100000,ROUNDDOWN(F2549*0.05,0)))))</f>
        <v/>
      </c>
      <c r="I2549" s="21">
        <f>IF(C2549&lt;=2000,0,MIN(C2549,ROUNDDOWN(F2549*0.4,0))-2000)</f>
        <v/>
      </c>
      <c r="J2549" s="21">
        <f>MAX(0,ROUNDDOWN(F2549-E2549-G2549,-3))</f>
        <v/>
      </c>
      <c r="K2549" s="21">
        <f>MAX(0,ROUNDDOWN(F2549-E2549-G2549-H2549-I2549,-3))</f>
        <v/>
      </c>
      <c r="L2549" s="21">
        <f>MAX(0,ROUNDDOWN(F2549-E2549-G2549-H2549,-3))</f>
        <v/>
      </c>
      <c r="M2549" s="21">
        <f>IF(J2549&lt;=0,0,ROUNDDOWN((J2549*LOOKUP(J2549,{0,1950001,3300001,6950001,9000001,18000001,40000001},{0.05,0.1,0.2,0.23,0.33,0.4,0.45})-LOOKUP(J2549,{0,1950001,3300001,6950001,9000001,18000001,40000001},{0,97500,427500,636000,1536000,2796000,4796000}))*1.021,-2))</f>
        <v/>
      </c>
      <c r="N2549" s="21">
        <f>IF(K2549&lt;=0,0,ROUNDDOWN((K2549*LOOKUP(K2549,{0,1950001,3300001,6950001,9000001,18000001,40000001},{0.05,0.1,0.2,0.23,0.33,0.4,0.45})-LOOKUP(K2549,{0,1950001,3300001,6950001,9000001,18000001,40000001},{0,97500,427500,636000,1536000,2796000,4796000}))*1.021,-2))</f>
        <v/>
      </c>
      <c r="O2549" s="21">
        <f>IF(L2549&lt;=0,0,ROUNDDOWN((L2549*LOOKUP(L2549,{0,1950001,3300001,6950001,9000001,18000001,40000001},{0.05,0.1,0.2,0.23,0.33,0.4,0.45})-LOOKUP(L2549,{0,1950001,3300001,6950001,9000001,18000001,40000001},{0,97500,427500,636000,1536000,2796000,4796000}))*1.021,-2))</f>
        <v/>
      </c>
      <c r="P2549" s="21">
        <f>MAX(0,ROUNDDOWN(F2549-E2549-430000,-3))</f>
        <v/>
      </c>
      <c r="Q2549" s="21">
        <f>MAX(0,ROUNDDOWN(F2549-E2549-430000-H2549,-3))</f>
        <v/>
      </c>
      <c r="R2549" s="21">
        <f>IF(F2549&lt;=450000,0,MAX(0,P2549*0.06-MIN(50000,P2549)*0.03))</f>
        <v/>
      </c>
      <c r="S2549" s="21">
        <f>IF(F2549&lt;=450000,0,MAX(0,P2549*0.04-MIN(50000,P2549)*0.02))</f>
        <v/>
      </c>
      <c r="T2549" s="21">
        <f>IF(F2549&lt;=450000,0,MAX(0,Q2549*0.06-MIN(50000,Q2549)*0.03))</f>
        <v/>
      </c>
      <c r="U2549" s="21">
        <f>IF(F2549&lt;=450000,0,MAX(0,Q2549*0.04-MIN(50000,Q2549)*0.02))</f>
        <v/>
      </c>
      <c r="V2549" s="21">
        <f>50000+MAX(0,G2549-480000)</f>
        <v/>
      </c>
      <c r="W2549" s="21">
        <f>P2549-V2549</f>
        <v/>
      </c>
      <c r="X2549" s="21">
        <f>Q2549-V2549</f>
        <v/>
      </c>
      <c r="Y2549" s="22">
        <f>IF(W2549&lt;0,0.9,LOOKUP(W2549,{0,1950001,3300001,6950001,9000001,18000001,40000001},{0.84895,0.7979,0.6958,0.66517,0.56307,0.4916,0.44055}))</f>
        <v/>
      </c>
      <c r="Z2549" s="22">
        <f>IF(X2549&lt;0,0.9,LOOKUP(X2549,{0,1950001,3300001,6950001,9000001,18000001,40000001},{0.84895,0.7979,0.6958,0.66517,0.56307,0.4916,0.44055}))</f>
        <v/>
      </c>
      <c r="AA2549" s="22">
        <f>IF(W2549&lt;0,0,CHOOSE(MATCH(W2549,{0,1950001,3300001,6950001,9000001},1),5.105/84.895,10.21/79.79,20.42/69.58,23.483/66.517,33.693/56.307))</f>
        <v/>
      </c>
      <c r="AB2549" s="21">
        <f>IF(C2549&lt;=2000,0,(MIN(C2549,ROUNDDOWN(F2549*0.3,0))-2000)*0.1)</f>
        <v/>
      </c>
      <c r="AC2549" s="21">
        <f>IF(C2549&lt;=2000,0,MIN((C2549-2000)*Y2549,(R2549+S2549)*0.2))</f>
        <v/>
      </c>
      <c r="AD2549" s="21">
        <f>IF(C2549&lt;=2000,0,MIN((C2549-2000)*Z2549,(T2549+U2549)*0.2))</f>
        <v/>
      </c>
      <c r="AE2549" s="21">
        <f>AC2549*AA2549</f>
        <v/>
      </c>
      <c r="AF2549" s="21">
        <f>ROUNDDOWN(R2549,-2)+ROUNDDOWN(S2549,-2)</f>
        <v/>
      </c>
      <c r="AG2549" s="21">
        <f>ROUNDDOWN(MAX(0,R2549-(AB2549+AC2549+AE2549)*0.6),-2)+ROUNDDOWN(MAX(0,S2549-(AB2549+AC2549+AE2549)*0.4),-2)</f>
        <v/>
      </c>
      <c r="AH2549" s="21">
        <f>ROUNDDOWN(MAX(0,T2549-(AB2549+AD2549)*0.6),-2)+ROUNDDOWN(MAX(0,U2549-(AB2549+AD2549)*0.4),-2)</f>
        <v/>
      </c>
      <c r="AI2549" s="21">
        <f>ROUNDDOWN(T2549,-2)+ROUNDDOWN(U2549,-2)</f>
        <v/>
      </c>
      <c r="AJ2549" s="21">
        <f>M2549+AF2549</f>
        <v/>
      </c>
      <c r="AK2549" s="21">
        <f>M2549+AG2549</f>
        <v/>
      </c>
      <c r="AL2549" s="21">
        <f>N2549+AH2549</f>
        <v/>
      </c>
      <c r="AM2549" s="21">
        <f>O2549+AI2549</f>
        <v/>
      </c>
      <c r="AN2549" s="21">
        <f>N2549+AI2549</f>
        <v/>
      </c>
      <c r="AO2549" s="21">
        <f>ROUNDDOWN((R2549+S2549)*0.2/Y2549+2000,0)</f>
        <v/>
      </c>
      <c r="AP2549" s="21">
        <f>ROUNDDOWN((T2549+U2549)*0.2/Z2549+2000,0)</f>
        <v/>
      </c>
      <c r="AQ2549" s="21">
        <f>AL2549-AK2549</f>
        <v/>
      </c>
      <c r="AR2549" s="21">
        <f>AM2549-AK2549</f>
        <v/>
      </c>
      <c r="AS2549" s="21">
        <f>AM2549-AL2549</f>
        <v/>
      </c>
      <c r="AT2549" s="21">
        <f>AK2549+C2549-AJ2549</f>
        <v/>
      </c>
      <c r="AU2549" s="21">
        <f>AL2549+C2549-AM2549</f>
        <v/>
      </c>
      <c r="AV2549" s="21">
        <f>AN2549+C2549-AM2549</f>
        <v/>
      </c>
    </row>
    <row r="2550">
      <c r="A2550" t="inlineStr">
        <is>
          <t>1万円刻み</t>
        </is>
      </c>
      <c r="B2550" s="21">
        <f>'5_1万円刻み'!$A$787</f>
        <v/>
      </c>
      <c r="C2550" s="21">
        <f>AO2550</f>
        <v/>
      </c>
      <c r="D2550" s="21" t="n">
        <v>0</v>
      </c>
      <c r="E2550" s="21">
        <f>ROUND(MIN(B2550/12,650000)*12*0.0915+MIN(B2550/12,1390000)*12*(0.0504+0)+B2550*0.005,0)</f>
        <v/>
      </c>
      <c r="F2550" s="21">
        <f>IF(B2550&lt;741000,0,IF(B2550&lt;2191000,B2550-740000,IF(B2550&lt;2193000,1451000,IF(B2550&lt;2196000,1453000,IF(B2550&lt;2200000,1456000,IF(B2550&lt;3600000,ROUND(ROUNDDOWN(B2550/4,-3)*2.8,0)-80000,IF(B2550&lt;6600000,ROUND(ROUNDDOWN(B2550/4,-3)*3.2,0)-440000,IF(B2550&lt;8500000,ROUNDDOWN(B2550*0.9,0)-1100000,B2550-1950000))))))))</f>
        <v/>
      </c>
      <c r="G2550" s="21">
        <f>IF(F2550&gt;23500000,NA(),IF(F2550&lt;=4890000,1040000,IF(F2550&lt;=6550000,670000,620000)))</f>
        <v/>
      </c>
      <c r="H2550" s="21">
        <f>IF(D2550&lt;=0,0,MAX(0,MIN(2000000,D2550-MIN(100000,ROUNDDOWN(F2550*0.05,0)))))</f>
        <v/>
      </c>
      <c r="I2550" s="21">
        <f>IF(C2550&lt;=2000,0,MIN(C2550,ROUNDDOWN(F2550*0.4,0))-2000)</f>
        <v/>
      </c>
      <c r="J2550" s="21">
        <f>MAX(0,ROUNDDOWN(F2550-E2550-G2550,-3))</f>
        <v/>
      </c>
      <c r="K2550" s="21">
        <f>MAX(0,ROUNDDOWN(F2550-E2550-G2550-H2550-I2550,-3))</f>
        <v/>
      </c>
      <c r="L2550" s="21">
        <f>MAX(0,ROUNDDOWN(F2550-E2550-G2550-H2550,-3))</f>
        <v/>
      </c>
      <c r="M2550" s="21">
        <f>IF(J2550&lt;=0,0,ROUNDDOWN((J2550*LOOKUP(J2550,{0,1950001,3300001,6950001,9000001,18000001,40000001},{0.05,0.1,0.2,0.23,0.33,0.4,0.45})-LOOKUP(J2550,{0,1950001,3300001,6950001,9000001,18000001,40000001},{0,97500,427500,636000,1536000,2796000,4796000}))*1.021,-2))</f>
        <v/>
      </c>
      <c r="N2550" s="21">
        <f>IF(K2550&lt;=0,0,ROUNDDOWN((K2550*LOOKUP(K2550,{0,1950001,3300001,6950001,9000001,18000001,40000001},{0.05,0.1,0.2,0.23,0.33,0.4,0.45})-LOOKUP(K2550,{0,1950001,3300001,6950001,9000001,18000001,40000001},{0,97500,427500,636000,1536000,2796000,4796000}))*1.021,-2))</f>
        <v/>
      </c>
      <c r="O2550" s="21">
        <f>IF(L2550&lt;=0,0,ROUNDDOWN((L2550*LOOKUP(L2550,{0,1950001,3300001,6950001,9000001,18000001,40000001},{0.05,0.1,0.2,0.23,0.33,0.4,0.45})-LOOKUP(L2550,{0,1950001,3300001,6950001,9000001,18000001,40000001},{0,97500,427500,636000,1536000,2796000,4796000}))*1.021,-2))</f>
        <v/>
      </c>
      <c r="P2550" s="21">
        <f>MAX(0,ROUNDDOWN(F2550-E2550-430000,-3))</f>
        <v/>
      </c>
      <c r="Q2550" s="21">
        <f>MAX(0,ROUNDDOWN(F2550-E2550-430000-H2550,-3))</f>
        <v/>
      </c>
      <c r="R2550" s="21">
        <f>IF(F2550&lt;=450000,0,MAX(0,P2550*0.06-MIN(50000,P2550)*0.03))</f>
        <v/>
      </c>
      <c r="S2550" s="21">
        <f>IF(F2550&lt;=450000,0,MAX(0,P2550*0.04-MIN(50000,P2550)*0.02))</f>
        <v/>
      </c>
      <c r="T2550" s="21">
        <f>IF(F2550&lt;=450000,0,MAX(0,Q2550*0.06-MIN(50000,Q2550)*0.03))</f>
        <v/>
      </c>
      <c r="U2550" s="21">
        <f>IF(F2550&lt;=450000,0,MAX(0,Q2550*0.04-MIN(50000,Q2550)*0.02))</f>
        <v/>
      </c>
      <c r="V2550" s="21">
        <f>50000+MAX(0,G2550-480000)</f>
        <v/>
      </c>
      <c r="W2550" s="21">
        <f>P2550-V2550</f>
        <v/>
      </c>
      <c r="X2550" s="21">
        <f>Q2550-V2550</f>
        <v/>
      </c>
      <c r="Y2550" s="22">
        <f>IF(W2550&lt;0,0.9,LOOKUP(W2550,{0,1950001,3300001,6950001,9000001,18000001,40000001},{0.84895,0.7979,0.6958,0.66517,0.56307,0.4916,0.44055}))</f>
        <v/>
      </c>
      <c r="Z2550" s="22">
        <f>IF(X2550&lt;0,0.9,LOOKUP(X2550,{0,1950001,3300001,6950001,9000001,18000001,40000001},{0.84895,0.7979,0.6958,0.66517,0.56307,0.4916,0.44055}))</f>
        <v/>
      </c>
      <c r="AA2550" s="22">
        <f>IF(W2550&lt;0,0,CHOOSE(MATCH(W2550,{0,1950001,3300001,6950001,9000001},1),5.105/84.895,10.21/79.79,20.42/69.58,23.483/66.517,33.693/56.307))</f>
        <v/>
      </c>
      <c r="AB2550" s="21">
        <f>IF(C2550&lt;=2000,0,(MIN(C2550,ROUNDDOWN(F2550*0.3,0))-2000)*0.1)</f>
        <v/>
      </c>
      <c r="AC2550" s="21">
        <f>IF(C2550&lt;=2000,0,MIN((C2550-2000)*Y2550,(R2550+S2550)*0.2))</f>
        <v/>
      </c>
      <c r="AD2550" s="21">
        <f>IF(C2550&lt;=2000,0,MIN((C2550-2000)*Z2550,(T2550+U2550)*0.2))</f>
        <v/>
      </c>
      <c r="AE2550" s="21">
        <f>AC2550*AA2550</f>
        <v/>
      </c>
      <c r="AF2550" s="21">
        <f>ROUNDDOWN(R2550,-2)+ROUNDDOWN(S2550,-2)</f>
        <v/>
      </c>
      <c r="AG2550" s="21">
        <f>ROUNDDOWN(MAX(0,R2550-(AB2550+AC2550+AE2550)*0.6),-2)+ROUNDDOWN(MAX(0,S2550-(AB2550+AC2550+AE2550)*0.4),-2)</f>
        <v/>
      </c>
      <c r="AH2550" s="21">
        <f>ROUNDDOWN(MAX(0,T2550-(AB2550+AD2550)*0.6),-2)+ROUNDDOWN(MAX(0,U2550-(AB2550+AD2550)*0.4),-2)</f>
        <v/>
      </c>
      <c r="AI2550" s="21">
        <f>ROUNDDOWN(T2550,-2)+ROUNDDOWN(U2550,-2)</f>
        <v/>
      </c>
      <c r="AJ2550" s="21">
        <f>M2550+AF2550</f>
        <v/>
      </c>
      <c r="AK2550" s="21">
        <f>M2550+AG2550</f>
        <v/>
      </c>
      <c r="AL2550" s="21">
        <f>N2550+AH2550</f>
        <v/>
      </c>
      <c r="AM2550" s="21">
        <f>O2550+AI2550</f>
        <v/>
      </c>
      <c r="AN2550" s="21">
        <f>N2550+AI2550</f>
        <v/>
      </c>
      <c r="AO2550" s="21">
        <f>ROUNDDOWN((R2550+S2550)*0.2/Y2550+2000,0)</f>
        <v/>
      </c>
      <c r="AP2550" s="21">
        <f>ROUNDDOWN((T2550+U2550)*0.2/Z2550+2000,0)</f>
        <v/>
      </c>
      <c r="AQ2550" s="21">
        <f>AL2550-AK2550</f>
        <v/>
      </c>
      <c r="AR2550" s="21">
        <f>AM2550-AK2550</f>
        <v/>
      </c>
      <c r="AS2550" s="21">
        <f>AM2550-AL2550</f>
        <v/>
      </c>
      <c r="AT2550" s="21">
        <f>AK2550+C2550-AJ2550</f>
        <v/>
      </c>
      <c r="AU2550" s="21">
        <f>AL2550+C2550-AM2550</f>
        <v/>
      </c>
      <c r="AV2550" s="21">
        <f>AN2550+C2550-AM2550</f>
        <v/>
      </c>
    </row>
    <row r="2551">
      <c r="A2551" t="inlineStr">
        <is>
          <t>1万円刻み</t>
        </is>
      </c>
      <c r="B2551" s="21">
        <f>'5_1万円刻み'!$A$788</f>
        <v/>
      </c>
      <c r="C2551" s="21">
        <f>AO2551</f>
        <v/>
      </c>
      <c r="D2551" s="21" t="n">
        <v>0</v>
      </c>
      <c r="E2551" s="21">
        <f>ROUND(MIN(B2551/12,650000)*12*0.0915+MIN(B2551/12,1390000)*12*(0.0504+0)+B2551*0.005,0)</f>
        <v/>
      </c>
      <c r="F2551" s="21">
        <f>IF(B2551&lt;741000,0,IF(B2551&lt;2191000,B2551-740000,IF(B2551&lt;2193000,1451000,IF(B2551&lt;2196000,1453000,IF(B2551&lt;2200000,1456000,IF(B2551&lt;3600000,ROUND(ROUNDDOWN(B2551/4,-3)*2.8,0)-80000,IF(B2551&lt;6600000,ROUND(ROUNDDOWN(B2551/4,-3)*3.2,0)-440000,IF(B2551&lt;8500000,ROUNDDOWN(B2551*0.9,0)-1100000,B2551-1950000))))))))</f>
        <v/>
      </c>
      <c r="G2551" s="21">
        <f>IF(F2551&gt;23500000,NA(),IF(F2551&lt;=4890000,1040000,IF(F2551&lt;=6550000,670000,620000)))</f>
        <v/>
      </c>
      <c r="H2551" s="21">
        <f>IF(D2551&lt;=0,0,MAX(0,MIN(2000000,D2551-MIN(100000,ROUNDDOWN(F2551*0.05,0)))))</f>
        <v/>
      </c>
      <c r="I2551" s="21">
        <f>IF(C2551&lt;=2000,0,MIN(C2551,ROUNDDOWN(F2551*0.4,0))-2000)</f>
        <v/>
      </c>
      <c r="J2551" s="21">
        <f>MAX(0,ROUNDDOWN(F2551-E2551-G2551,-3))</f>
        <v/>
      </c>
      <c r="K2551" s="21">
        <f>MAX(0,ROUNDDOWN(F2551-E2551-G2551-H2551-I2551,-3))</f>
        <v/>
      </c>
      <c r="L2551" s="21">
        <f>MAX(0,ROUNDDOWN(F2551-E2551-G2551-H2551,-3))</f>
        <v/>
      </c>
      <c r="M2551" s="21">
        <f>IF(J2551&lt;=0,0,ROUNDDOWN((J2551*LOOKUP(J2551,{0,1950001,3300001,6950001,9000001,18000001,40000001},{0.05,0.1,0.2,0.23,0.33,0.4,0.45})-LOOKUP(J2551,{0,1950001,3300001,6950001,9000001,18000001,40000001},{0,97500,427500,636000,1536000,2796000,4796000}))*1.021,-2))</f>
        <v/>
      </c>
      <c r="N2551" s="21">
        <f>IF(K2551&lt;=0,0,ROUNDDOWN((K2551*LOOKUP(K2551,{0,1950001,3300001,6950001,9000001,18000001,40000001},{0.05,0.1,0.2,0.23,0.33,0.4,0.45})-LOOKUP(K2551,{0,1950001,3300001,6950001,9000001,18000001,40000001},{0,97500,427500,636000,1536000,2796000,4796000}))*1.021,-2))</f>
        <v/>
      </c>
      <c r="O2551" s="21">
        <f>IF(L2551&lt;=0,0,ROUNDDOWN((L2551*LOOKUP(L2551,{0,1950001,3300001,6950001,9000001,18000001,40000001},{0.05,0.1,0.2,0.23,0.33,0.4,0.45})-LOOKUP(L2551,{0,1950001,3300001,6950001,9000001,18000001,40000001},{0,97500,427500,636000,1536000,2796000,4796000}))*1.021,-2))</f>
        <v/>
      </c>
      <c r="P2551" s="21">
        <f>MAX(0,ROUNDDOWN(F2551-E2551-430000,-3))</f>
        <v/>
      </c>
      <c r="Q2551" s="21">
        <f>MAX(0,ROUNDDOWN(F2551-E2551-430000-H2551,-3))</f>
        <v/>
      </c>
      <c r="R2551" s="21">
        <f>IF(F2551&lt;=450000,0,MAX(0,P2551*0.06-MIN(50000,P2551)*0.03))</f>
        <v/>
      </c>
      <c r="S2551" s="21">
        <f>IF(F2551&lt;=450000,0,MAX(0,P2551*0.04-MIN(50000,P2551)*0.02))</f>
        <v/>
      </c>
      <c r="T2551" s="21">
        <f>IF(F2551&lt;=450000,0,MAX(0,Q2551*0.06-MIN(50000,Q2551)*0.03))</f>
        <v/>
      </c>
      <c r="U2551" s="21">
        <f>IF(F2551&lt;=450000,0,MAX(0,Q2551*0.04-MIN(50000,Q2551)*0.02))</f>
        <v/>
      </c>
      <c r="V2551" s="21">
        <f>50000+MAX(0,G2551-480000)</f>
        <v/>
      </c>
      <c r="W2551" s="21">
        <f>P2551-V2551</f>
        <v/>
      </c>
      <c r="X2551" s="21">
        <f>Q2551-V2551</f>
        <v/>
      </c>
      <c r="Y2551" s="22">
        <f>IF(W2551&lt;0,0.9,LOOKUP(W2551,{0,1950001,3300001,6950001,9000001,18000001,40000001},{0.84895,0.7979,0.6958,0.66517,0.56307,0.4916,0.44055}))</f>
        <v/>
      </c>
      <c r="Z2551" s="22">
        <f>IF(X2551&lt;0,0.9,LOOKUP(X2551,{0,1950001,3300001,6950001,9000001,18000001,40000001},{0.84895,0.7979,0.6958,0.66517,0.56307,0.4916,0.44055}))</f>
        <v/>
      </c>
      <c r="AA2551" s="22">
        <f>IF(W2551&lt;0,0,CHOOSE(MATCH(W2551,{0,1950001,3300001,6950001,9000001},1),5.105/84.895,10.21/79.79,20.42/69.58,23.483/66.517,33.693/56.307))</f>
        <v/>
      </c>
      <c r="AB2551" s="21">
        <f>IF(C2551&lt;=2000,0,(MIN(C2551,ROUNDDOWN(F2551*0.3,0))-2000)*0.1)</f>
        <v/>
      </c>
      <c r="AC2551" s="21">
        <f>IF(C2551&lt;=2000,0,MIN((C2551-2000)*Y2551,(R2551+S2551)*0.2))</f>
        <v/>
      </c>
      <c r="AD2551" s="21">
        <f>IF(C2551&lt;=2000,0,MIN((C2551-2000)*Z2551,(T2551+U2551)*0.2))</f>
        <v/>
      </c>
      <c r="AE2551" s="21">
        <f>AC2551*AA2551</f>
        <v/>
      </c>
      <c r="AF2551" s="21">
        <f>ROUNDDOWN(R2551,-2)+ROUNDDOWN(S2551,-2)</f>
        <v/>
      </c>
      <c r="AG2551" s="21">
        <f>ROUNDDOWN(MAX(0,R2551-(AB2551+AC2551+AE2551)*0.6),-2)+ROUNDDOWN(MAX(0,S2551-(AB2551+AC2551+AE2551)*0.4),-2)</f>
        <v/>
      </c>
      <c r="AH2551" s="21">
        <f>ROUNDDOWN(MAX(0,T2551-(AB2551+AD2551)*0.6),-2)+ROUNDDOWN(MAX(0,U2551-(AB2551+AD2551)*0.4),-2)</f>
        <v/>
      </c>
      <c r="AI2551" s="21">
        <f>ROUNDDOWN(T2551,-2)+ROUNDDOWN(U2551,-2)</f>
        <v/>
      </c>
      <c r="AJ2551" s="21">
        <f>M2551+AF2551</f>
        <v/>
      </c>
      <c r="AK2551" s="21">
        <f>M2551+AG2551</f>
        <v/>
      </c>
      <c r="AL2551" s="21">
        <f>N2551+AH2551</f>
        <v/>
      </c>
      <c r="AM2551" s="21">
        <f>O2551+AI2551</f>
        <v/>
      </c>
      <c r="AN2551" s="21">
        <f>N2551+AI2551</f>
        <v/>
      </c>
      <c r="AO2551" s="21">
        <f>ROUNDDOWN((R2551+S2551)*0.2/Y2551+2000,0)</f>
        <v/>
      </c>
      <c r="AP2551" s="21">
        <f>ROUNDDOWN((T2551+U2551)*0.2/Z2551+2000,0)</f>
        <v/>
      </c>
      <c r="AQ2551" s="21">
        <f>AL2551-AK2551</f>
        <v/>
      </c>
      <c r="AR2551" s="21">
        <f>AM2551-AK2551</f>
        <v/>
      </c>
      <c r="AS2551" s="21">
        <f>AM2551-AL2551</f>
        <v/>
      </c>
      <c r="AT2551" s="21">
        <f>AK2551+C2551-AJ2551</f>
        <v/>
      </c>
      <c r="AU2551" s="21">
        <f>AL2551+C2551-AM2551</f>
        <v/>
      </c>
      <c r="AV2551" s="21">
        <f>AN2551+C2551-AM2551</f>
        <v/>
      </c>
    </row>
    <row r="2552">
      <c r="A2552" t="inlineStr">
        <is>
          <t>1万円刻み</t>
        </is>
      </c>
      <c r="B2552" s="21">
        <f>'5_1万円刻み'!$A$789</f>
        <v/>
      </c>
      <c r="C2552" s="21">
        <f>AO2552</f>
        <v/>
      </c>
      <c r="D2552" s="21" t="n">
        <v>0</v>
      </c>
      <c r="E2552" s="21">
        <f>ROUND(MIN(B2552/12,650000)*12*0.0915+MIN(B2552/12,1390000)*12*(0.0504+0)+B2552*0.005,0)</f>
        <v/>
      </c>
      <c r="F2552" s="21">
        <f>IF(B2552&lt;741000,0,IF(B2552&lt;2191000,B2552-740000,IF(B2552&lt;2193000,1451000,IF(B2552&lt;2196000,1453000,IF(B2552&lt;2200000,1456000,IF(B2552&lt;3600000,ROUND(ROUNDDOWN(B2552/4,-3)*2.8,0)-80000,IF(B2552&lt;6600000,ROUND(ROUNDDOWN(B2552/4,-3)*3.2,0)-440000,IF(B2552&lt;8500000,ROUNDDOWN(B2552*0.9,0)-1100000,B2552-1950000))))))))</f>
        <v/>
      </c>
      <c r="G2552" s="21">
        <f>IF(F2552&gt;23500000,NA(),IF(F2552&lt;=4890000,1040000,IF(F2552&lt;=6550000,670000,620000)))</f>
        <v/>
      </c>
      <c r="H2552" s="21">
        <f>IF(D2552&lt;=0,0,MAX(0,MIN(2000000,D2552-MIN(100000,ROUNDDOWN(F2552*0.05,0)))))</f>
        <v/>
      </c>
      <c r="I2552" s="21">
        <f>IF(C2552&lt;=2000,0,MIN(C2552,ROUNDDOWN(F2552*0.4,0))-2000)</f>
        <v/>
      </c>
      <c r="J2552" s="21">
        <f>MAX(0,ROUNDDOWN(F2552-E2552-G2552,-3))</f>
        <v/>
      </c>
      <c r="K2552" s="21">
        <f>MAX(0,ROUNDDOWN(F2552-E2552-G2552-H2552-I2552,-3))</f>
        <v/>
      </c>
      <c r="L2552" s="21">
        <f>MAX(0,ROUNDDOWN(F2552-E2552-G2552-H2552,-3))</f>
        <v/>
      </c>
      <c r="M2552" s="21">
        <f>IF(J2552&lt;=0,0,ROUNDDOWN((J2552*LOOKUP(J2552,{0,1950001,3300001,6950001,9000001,18000001,40000001},{0.05,0.1,0.2,0.23,0.33,0.4,0.45})-LOOKUP(J2552,{0,1950001,3300001,6950001,9000001,18000001,40000001},{0,97500,427500,636000,1536000,2796000,4796000}))*1.021,-2))</f>
        <v/>
      </c>
      <c r="N2552" s="21">
        <f>IF(K2552&lt;=0,0,ROUNDDOWN((K2552*LOOKUP(K2552,{0,1950001,3300001,6950001,9000001,18000001,40000001},{0.05,0.1,0.2,0.23,0.33,0.4,0.45})-LOOKUP(K2552,{0,1950001,3300001,6950001,9000001,18000001,40000001},{0,97500,427500,636000,1536000,2796000,4796000}))*1.021,-2))</f>
        <v/>
      </c>
      <c r="O2552" s="21">
        <f>IF(L2552&lt;=0,0,ROUNDDOWN((L2552*LOOKUP(L2552,{0,1950001,3300001,6950001,9000001,18000001,40000001},{0.05,0.1,0.2,0.23,0.33,0.4,0.45})-LOOKUP(L2552,{0,1950001,3300001,6950001,9000001,18000001,40000001},{0,97500,427500,636000,1536000,2796000,4796000}))*1.021,-2))</f>
        <v/>
      </c>
      <c r="P2552" s="21">
        <f>MAX(0,ROUNDDOWN(F2552-E2552-430000,-3))</f>
        <v/>
      </c>
      <c r="Q2552" s="21">
        <f>MAX(0,ROUNDDOWN(F2552-E2552-430000-H2552,-3))</f>
        <v/>
      </c>
      <c r="R2552" s="21">
        <f>IF(F2552&lt;=450000,0,MAX(0,P2552*0.06-MIN(50000,P2552)*0.03))</f>
        <v/>
      </c>
      <c r="S2552" s="21">
        <f>IF(F2552&lt;=450000,0,MAX(0,P2552*0.04-MIN(50000,P2552)*0.02))</f>
        <v/>
      </c>
      <c r="T2552" s="21">
        <f>IF(F2552&lt;=450000,0,MAX(0,Q2552*0.06-MIN(50000,Q2552)*0.03))</f>
        <v/>
      </c>
      <c r="U2552" s="21">
        <f>IF(F2552&lt;=450000,0,MAX(0,Q2552*0.04-MIN(50000,Q2552)*0.02))</f>
        <v/>
      </c>
      <c r="V2552" s="21">
        <f>50000+MAX(0,G2552-480000)</f>
        <v/>
      </c>
      <c r="W2552" s="21">
        <f>P2552-V2552</f>
        <v/>
      </c>
      <c r="X2552" s="21">
        <f>Q2552-V2552</f>
        <v/>
      </c>
      <c r="Y2552" s="22">
        <f>IF(W2552&lt;0,0.9,LOOKUP(W2552,{0,1950001,3300001,6950001,9000001,18000001,40000001},{0.84895,0.7979,0.6958,0.66517,0.56307,0.4916,0.44055}))</f>
        <v/>
      </c>
      <c r="Z2552" s="22">
        <f>IF(X2552&lt;0,0.9,LOOKUP(X2552,{0,1950001,3300001,6950001,9000001,18000001,40000001},{0.84895,0.7979,0.6958,0.66517,0.56307,0.4916,0.44055}))</f>
        <v/>
      </c>
      <c r="AA2552" s="22">
        <f>IF(W2552&lt;0,0,CHOOSE(MATCH(W2552,{0,1950001,3300001,6950001,9000001},1),5.105/84.895,10.21/79.79,20.42/69.58,23.483/66.517,33.693/56.307))</f>
        <v/>
      </c>
      <c r="AB2552" s="21">
        <f>IF(C2552&lt;=2000,0,(MIN(C2552,ROUNDDOWN(F2552*0.3,0))-2000)*0.1)</f>
        <v/>
      </c>
      <c r="AC2552" s="21">
        <f>IF(C2552&lt;=2000,0,MIN((C2552-2000)*Y2552,(R2552+S2552)*0.2))</f>
        <v/>
      </c>
      <c r="AD2552" s="21">
        <f>IF(C2552&lt;=2000,0,MIN((C2552-2000)*Z2552,(T2552+U2552)*0.2))</f>
        <v/>
      </c>
      <c r="AE2552" s="21">
        <f>AC2552*AA2552</f>
        <v/>
      </c>
      <c r="AF2552" s="21">
        <f>ROUNDDOWN(R2552,-2)+ROUNDDOWN(S2552,-2)</f>
        <v/>
      </c>
      <c r="AG2552" s="21">
        <f>ROUNDDOWN(MAX(0,R2552-(AB2552+AC2552+AE2552)*0.6),-2)+ROUNDDOWN(MAX(0,S2552-(AB2552+AC2552+AE2552)*0.4),-2)</f>
        <v/>
      </c>
      <c r="AH2552" s="21">
        <f>ROUNDDOWN(MAX(0,T2552-(AB2552+AD2552)*0.6),-2)+ROUNDDOWN(MAX(0,U2552-(AB2552+AD2552)*0.4),-2)</f>
        <v/>
      </c>
      <c r="AI2552" s="21">
        <f>ROUNDDOWN(T2552,-2)+ROUNDDOWN(U2552,-2)</f>
        <v/>
      </c>
      <c r="AJ2552" s="21">
        <f>M2552+AF2552</f>
        <v/>
      </c>
      <c r="AK2552" s="21">
        <f>M2552+AG2552</f>
        <v/>
      </c>
      <c r="AL2552" s="21">
        <f>N2552+AH2552</f>
        <v/>
      </c>
      <c r="AM2552" s="21">
        <f>O2552+AI2552</f>
        <v/>
      </c>
      <c r="AN2552" s="21">
        <f>N2552+AI2552</f>
        <v/>
      </c>
      <c r="AO2552" s="21">
        <f>ROUNDDOWN((R2552+S2552)*0.2/Y2552+2000,0)</f>
        <v/>
      </c>
      <c r="AP2552" s="21">
        <f>ROUNDDOWN((T2552+U2552)*0.2/Z2552+2000,0)</f>
        <v/>
      </c>
      <c r="AQ2552" s="21">
        <f>AL2552-AK2552</f>
        <v/>
      </c>
      <c r="AR2552" s="21">
        <f>AM2552-AK2552</f>
        <v/>
      </c>
      <c r="AS2552" s="21">
        <f>AM2552-AL2552</f>
        <v/>
      </c>
      <c r="AT2552" s="21">
        <f>AK2552+C2552-AJ2552</f>
        <v/>
      </c>
      <c r="AU2552" s="21">
        <f>AL2552+C2552-AM2552</f>
        <v/>
      </c>
      <c r="AV2552" s="21">
        <f>AN2552+C2552-AM2552</f>
        <v/>
      </c>
    </row>
    <row r="2553">
      <c r="A2553" t="inlineStr">
        <is>
          <t>1万円刻み</t>
        </is>
      </c>
      <c r="B2553" s="21">
        <f>'5_1万円刻み'!$A$790</f>
        <v/>
      </c>
      <c r="C2553" s="21">
        <f>AO2553</f>
        <v/>
      </c>
      <c r="D2553" s="21" t="n">
        <v>0</v>
      </c>
      <c r="E2553" s="21">
        <f>ROUND(MIN(B2553/12,650000)*12*0.0915+MIN(B2553/12,1390000)*12*(0.0504+0)+B2553*0.005,0)</f>
        <v/>
      </c>
      <c r="F2553" s="21">
        <f>IF(B2553&lt;741000,0,IF(B2553&lt;2191000,B2553-740000,IF(B2553&lt;2193000,1451000,IF(B2553&lt;2196000,1453000,IF(B2553&lt;2200000,1456000,IF(B2553&lt;3600000,ROUND(ROUNDDOWN(B2553/4,-3)*2.8,0)-80000,IF(B2553&lt;6600000,ROUND(ROUNDDOWN(B2553/4,-3)*3.2,0)-440000,IF(B2553&lt;8500000,ROUNDDOWN(B2553*0.9,0)-1100000,B2553-1950000))))))))</f>
        <v/>
      </c>
      <c r="G2553" s="21">
        <f>IF(F2553&gt;23500000,NA(),IF(F2553&lt;=4890000,1040000,IF(F2553&lt;=6550000,670000,620000)))</f>
        <v/>
      </c>
      <c r="H2553" s="21">
        <f>IF(D2553&lt;=0,0,MAX(0,MIN(2000000,D2553-MIN(100000,ROUNDDOWN(F2553*0.05,0)))))</f>
        <v/>
      </c>
      <c r="I2553" s="21">
        <f>IF(C2553&lt;=2000,0,MIN(C2553,ROUNDDOWN(F2553*0.4,0))-2000)</f>
        <v/>
      </c>
      <c r="J2553" s="21">
        <f>MAX(0,ROUNDDOWN(F2553-E2553-G2553,-3))</f>
        <v/>
      </c>
      <c r="K2553" s="21">
        <f>MAX(0,ROUNDDOWN(F2553-E2553-G2553-H2553-I2553,-3))</f>
        <v/>
      </c>
      <c r="L2553" s="21">
        <f>MAX(0,ROUNDDOWN(F2553-E2553-G2553-H2553,-3))</f>
        <v/>
      </c>
      <c r="M2553" s="21">
        <f>IF(J2553&lt;=0,0,ROUNDDOWN((J2553*LOOKUP(J2553,{0,1950001,3300001,6950001,9000001,18000001,40000001},{0.05,0.1,0.2,0.23,0.33,0.4,0.45})-LOOKUP(J2553,{0,1950001,3300001,6950001,9000001,18000001,40000001},{0,97500,427500,636000,1536000,2796000,4796000}))*1.021,-2))</f>
        <v/>
      </c>
      <c r="N2553" s="21">
        <f>IF(K2553&lt;=0,0,ROUNDDOWN((K2553*LOOKUP(K2553,{0,1950001,3300001,6950001,9000001,18000001,40000001},{0.05,0.1,0.2,0.23,0.33,0.4,0.45})-LOOKUP(K2553,{0,1950001,3300001,6950001,9000001,18000001,40000001},{0,97500,427500,636000,1536000,2796000,4796000}))*1.021,-2))</f>
        <v/>
      </c>
      <c r="O2553" s="21">
        <f>IF(L2553&lt;=0,0,ROUNDDOWN((L2553*LOOKUP(L2553,{0,1950001,3300001,6950001,9000001,18000001,40000001},{0.05,0.1,0.2,0.23,0.33,0.4,0.45})-LOOKUP(L2553,{0,1950001,3300001,6950001,9000001,18000001,40000001},{0,97500,427500,636000,1536000,2796000,4796000}))*1.021,-2))</f>
        <v/>
      </c>
      <c r="P2553" s="21">
        <f>MAX(0,ROUNDDOWN(F2553-E2553-430000,-3))</f>
        <v/>
      </c>
      <c r="Q2553" s="21">
        <f>MAX(0,ROUNDDOWN(F2553-E2553-430000-H2553,-3))</f>
        <v/>
      </c>
      <c r="R2553" s="21">
        <f>IF(F2553&lt;=450000,0,MAX(0,P2553*0.06-MIN(50000,P2553)*0.03))</f>
        <v/>
      </c>
      <c r="S2553" s="21">
        <f>IF(F2553&lt;=450000,0,MAX(0,P2553*0.04-MIN(50000,P2553)*0.02))</f>
        <v/>
      </c>
      <c r="T2553" s="21">
        <f>IF(F2553&lt;=450000,0,MAX(0,Q2553*0.06-MIN(50000,Q2553)*0.03))</f>
        <v/>
      </c>
      <c r="U2553" s="21">
        <f>IF(F2553&lt;=450000,0,MAX(0,Q2553*0.04-MIN(50000,Q2553)*0.02))</f>
        <v/>
      </c>
      <c r="V2553" s="21">
        <f>50000+MAX(0,G2553-480000)</f>
        <v/>
      </c>
      <c r="W2553" s="21">
        <f>P2553-V2553</f>
        <v/>
      </c>
      <c r="X2553" s="21">
        <f>Q2553-V2553</f>
        <v/>
      </c>
      <c r="Y2553" s="22">
        <f>IF(W2553&lt;0,0.9,LOOKUP(W2553,{0,1950001,3300001,6950001,9000001,18000001,40000001},{0.84895,0.7979,0.6958,0.66517,0.56307,0.4916,0.44055}))</f>
        <v/>
      </c>
      <c r="Z2553" s="22">
        <f>IF(X2553&lt;0,0.9,LOOKUP(X2553,{0,1950001,3300001,6950001,9000001,18000001,40000001},{0.84895,0.7979,0.6958,0.66517,0.56307,0.4916,0.44055}))</f>
        <v/>
      </c>
      <c r="AA2553" s="22">
        <f>IF(W2553&lt;0,0,CHOOSE(MATCH(W2553,{0,1950001,3300001,6950001,9000001},1),5.105/84.895,10.21/79.79,20.42/69.58,23.483/66.517,33.693/56.307))</f>
        <v/>
      </c>
      <c r="AB2553" s="21">
        <f>IF(C2553&lt;=2000,0,(MIN(C2553,ROUNDDOWN(F2553*0.3,0))-2000)*0.1)</f>
        <v/>
      </c>
      <c r="AC2553" s="21">
        <f>IF(C2553&lt;=2000,0,MIN((C2553-2000)*Y2553,(R2553+S2553)*0.2))</f>
        <v/>
      </c>
      <c r="AD2553" s="21">
        <f>IF(C2553&lt;=2000,0,MIN((C2553-2000)*Z2553,(T2553+U2553)*0.2))</f>
        <v/>
      </c>
      <c r="AE2553" s="21">
        <f>AC2553*AA2553</f>
        <v/>
      </c>
      <c r="AF2553" s="21">
        <f>ROUNDDOWN(R2553,-2)+ROUNDDOWN(S2553,-2)</f>
        <v/>
      </c>
      <c r="AG2553" s="21">
        <f>ROUNDDOWN(MAX(0,R2553-(AB2553+AC2553+AE2553)*0.6),-2)+ROUNDDOWN(MAX(0,S2553-(AB2553+AC2553+AE2553)*0.4),-2)</f>
        <v/>
      </c>
      <c r="AH2553" s="21">
        <f>ROUNDDOWN(MAX(0,T2553-(AB2553+AD2553)*0.6),-2)+ROUNDDOWN(MAX(0,U2553-(AB2553+AD2553)*0.4),-2)</f>
        <v/>
      </c>
      <c r="AI2553" s="21">
        <f>ROUNDDOWN(T2553,-2)+ROUNDDOWN(U2553,-2)</f>
        <v/>
      </c>
      <c r="AJ2553" s="21">
        <f>M2553+AF2553</f>
        <v/>
      </c>
      <c r="AK2553" s="21">
        <f>M2553+AG2553</f>
        <v/>
      </c>
      <c r="AL2553" s="21">
        <f>N2553+AH2553</f>
        <v/>
      </c>
      <c r="AM2553" s="21">
        <f>O2553+AI2553</f>
        <v/>
      </c>
      <c r="AN2553" s="21">
        <f>N2553+AI2553</f>
        <v/>
      </c>
      <c r="AO2553" s="21">
        <f>ROUNDDOWN((R2553+S2553)*0.2/Y2553+2000,0)</f>
        <v/>
      </c>
      <c r="AP2553" s="21">
        <f>ROUNDDOWN((T2553+U2553)*0.2/Z2553+2000,0)</f>
        <v/>
      </c>
      <c r="AQ2553" s="21">
        <f>AL2553-AK2553</f>
        <v/>
      </c>
      <c r="AR2553" s="21">
        <f>AM2553-AK2553</f>
        <v/>
      </c>
      <c r="AS2553" s="21">
        <f>AM2553-AL2553</f>
        <v/>
      </c>
      <c r="AT2553" s="21">
        <f>AK2553+C2553-AJ2553</f>
        <v/>
      </c>
      <c r="AU2553" s="21">
        <f>AL2553+C2553-AM2553</f>
        <v/>
      </c>
      <c r="AV2553" s="21">
        <f>AN2553+C2553-AM2553</f>
        <v/>
      </c>
    </row>
    <row r="2554">
      <c r="A2554" t="inlineStr">
        <is>
          <t>1万円刻み</t>
        </is>
      </c>
      <c r="B2554" s="21">
        <f>'5_1万円刻み'!$A$791</f>
        <v/>
      </c>
      <c r="C2554" s="21">
        <f>AO2554</f>
        <v/>
      </c>
      <c r="D2554" s="21" t="n">
        <v>0</v>
      </c>
      <c r="E2554" s="21">
        <f>ROUND(MIN(B2554/12,650000)*12*0.0915+MIN(B2554/12,1390000)*12*(0.0504+0)+B2554*0.005,0)</f>
        <v/>
      </c>
      <c r="F2554" s="21">
        <f>IF(B2554&lt;741000,0,IF(B2554&lt;2191000,B2554-740000,IF(B2554&lt;2193000,1451000,IF(B2554&lt;2196000,1453000,IF(B2554&lt;2200000,1456000,IF(B2554&lt;3600000,ROUND(ROUNDDOWN(B2554/4,-3)*2.8,0)-80000,IF(B2554&lt;6600000,ROUND(ROUNDDOWN(B2554/4,-3)*3.2,0)-440000,IF(B2554&lt;8500000,ROUNDDOWN(B2554*0.9,0)-1100000,B2554-1950000))))))))</f>
        <v/>
      </c>
      <c r="G2554" s="21">
        <f>IF(F2554&gt;23500000,NA(),IF(F2554&lt;=4890000,1040000,IF(F2554&lt;=6550000,670000,620000)))</f>
        <v/>
      </c>
      <c r="H2554" s="21">
        <f>IF(D2554&lt;=0,0,MAX(0,MIN(2000000,D2554-MIN(100000,ROUNDDOWN(F2554*0.05,0)))))</f>
        <v/>
      </c>
      <c r="I2554" s="21">
        <f>IF(C2554&lt;=2000,0,MIN(C2554,ROUNDDOWN(F2554*0.4,0))-2000)</f>
        <v/>
      </c>
      <c r="J2554" s="21">
        <f>MAX(0,ROUNDDOWN(F2554-E2554-G2554,-3))</f>
        <v/>
      </c>
      <c r="K2554" s="21">
        <f>MAX(0,ROUNDDOWN(F2554-E2554-G2554-H2554-I2554,-3))</f>
        <v/>
      </c>
      <c r="L2554" s="21">
        <f>MAX(0,ROUNDDOWN(F2554-E2554-G2554-H2554,-3))</f>
        <v/>
      </c>
      <c r="M2554" s="21">
        <f>IF(J2554&lt;=0,0,ROUNDDOWN((J2554*LOOKUP(J2554,{0,1950001,3300001,6950001,9000001,18000001,40000001},{0.05,0.1,0.2,0.23,0.33,0.4,0.45})-LOOKUP(J2554,{0,1950001,3300001,6950001,9000001,18000001,40000001},{0,97500,427500,636000,1536000,2796000,4796000}))*1.021,-2))</f>
        <v/>
      </c>
      <c r="N2554" s="21">
        <f>IF(K2554&lt;=0,0,ROUNDDOWN((K2554*LOOKUP(K2554,{0,1950001,3300001,6950001,9000001,18000001,40000001},{0.05,0.1,0.2,0.23,0.33,0.4,0.45})-LOOKUP(K2554,{0,1950001,3300001,6950001,9000001,18000001,40000001},{0,97500,427500,636000,1536000,2796000,4796000}))*1.021,-2))</f>
        <v/>
      </c>
      <c r="O2554" s="21">
        <f>IF(L2554&lt;=0,0,ROUNDDOWN((L2554*LOOKUP(L2554,{0,1950001,3300001,6950001,9000001,18000001,40000001},{0.05,0.1,0.2,0.23,0.33,0.4,0.45})-LOOKUP(L2554,{0,1950001,3300001,6950001,9000001,18000001,40000001},{0,97500,427500,636000,1536000,2796000,4796000}))*1.021,-2))</f>
        <v/>
      </c>
      <c r="P2554" s="21">
        <f>MAX(0,ROUNDDOWN(F2554-E2554-430000,-3))</f>
        <v/>
      </c>
      <c r="Q2554" s="21">
        <f>MAX(0,ROUNDDOWN(F2554-E2554-430000-H2554,-3))</f>
        <v/>
      </c>
      <c r="R2554" s="21">
        <f>IF(F2554&lt;=450000,0,MAX(0,P2554*0.06-MIN(50000,P2554)*0.03))</f>
        <v/>
      </c>
      <c r="S2554" s="21">
        <f>IF(F2554&lt;=450000,0,MAX(0,P2554*0.04-MIN(50000,P2554)*0.02))</f>
        <v/>
      </c>
      <c r="T2554" s="21">
        <f>IF(F2554&lt;=450000,0,MAX(0,Q2554*0.06-MIN(50000,Q2554)*0.03))</f>
        <v/>
      </c>
      <c r="U2554" s="21">
        <f>IF(F2554&lt;=450000,0,MAX(0,Q2554*0.04-MIN(50000,Q2554)*0.02))</f>
        <v/>
      </c>
      <c r="V2554" s="21">
        <f>50000+MAX(0,G2554-480000)</f>
        <v/>
      </c>
      <c r="W2554" s="21">
        <f>P2554-V2554</f>
        <v/>
      </c>
      <c r="X2554" s="21">
        <f>Q2554-V2554</f>
        <v/>
      </c>
      <c r="Y2554" s="22">
        <f>IF(W2554&lt;0,0.9,LOOKUP(W2554,{0,1950001,3300001,6950001,9000001,18000001,40000001},{0.84895,0.7979,0.6958,0.66517,0.56307,0.4916,0.44055}))</f>
        <v/>
      </c>
      <c r="Z2554" s="22">
        <f>IF(X2554&lt;0,0.9,LOOKUP(X2554,{0,1950001,3300001,6950001,9000001,18000001,40000001},{0.84895,0.7979,0.6958,0.66517,0.56307,0.4916,0.44055}))</f>
        <v/>
      </c>
      <c r="AA2554" s="22">
        <f>IF(W2554&lt;0,0,CHOOSE(MATCH(W2554,{0,1950001,3300001,6950001,9000001},1),5.105/84.895,10.21/79.79,20.42/69.58,23.483/66.517,33.693/56.307))</f>
        <v/>
      </c>
      <c r="AB2554" s="21">
        <f>IF(C2554&lt;=2000,0,(MIN(C2554,ROUNDDOWN(F2554*0.3,0))-2000)*0.1)</f>
        <v/>
      </c>
      <c r="AC2554" s="21">
        <f>IF(C2554&lt;=2000,0,MIN((C2554-2000)*Y2554,(R2554+S2554)*0.2))</f>
        <v/>
      </c>
      <c r="AD2554" s="21">
        <f>IF(C2554&lt;=2000,0,MIN((C2554-2000)*Z2554,(T2554+U2554)*0.2))</f>
        <v/>
      </c>
      <c r="AE2554" s="21">
        <f>AC2554*AA2554</f>
        <v/>
      </c>
      <c r="AF2554" s="21">
        <f>ROUNDDOWN(R2554,-2)+ROUNDDOWN(S2554,-2)</f>
        <v/>
      </c>
      <c r="AG2554" s="21">
        <f>ROUNDDOWN(MAX(0,R2554-(AB2554+AC2554+AE2554)*0.6),-2)+ROUNDDOWN(MAX(0,S2554-(AB2554+AC2554+AE2554)*0.4),-2)</f>
        <v/>
      </c>
      <c r="AH2554" s="21">
        <f>ROUNDDOWN(MAX(0,T2554-(AB2554+AD2554)*0.6),-2)+ROUNDDOWN(MAX(0,U2554-(AB2554+AD2554)*0.4),-2)</f>
        <v/>
      </c>
      <c r="AI2554" s="21">
        <f>ROUNDDOWN(T2554,-2)+ROUNDDOWN(U2554,-2)</f>
        <v/>
      </c>
      <c r="AJ2554" s="21">
        <f>M2554+AF2554</f>
        <v/>
      </c>
      <c r="AK2554" s="21">
        <f>M2554+AG2554</f>
        <v/>
      </c>
      <c r="AL2554" s="21">
        <f>N2554+AH2554</f>
        <v/>
      </c>
      <c r="AM2554" s="21">
        <f>O2554+AI2554</f>
        <v/>
      </c>
      <c r="AN2554" s="21">
        <f>N2554+AI2554</f>
        <v/>
      </c>
      <c r="AO2554" s="21">
        <f>ROUNDDOWN((R2554+S2554)*0.2/Y2554+2000,0)</f>
        <v/>
      </c>
      <c r="AP2554" s="21">
        <f>ROUNDDOWN((T2554+U2554)*0.2/Z2554+2000,0)</f>
        <v/>
      </c>
      <c r="AQ2554" s="21">
        <f>AL2554-AK2554</f>
        <v/>
      </c>
      <c r="AR2554" s="21">
        <f>AM2554-AK2554</f>
        <v/>
      </c>
      <c r="AS2554" s="21">
        <f>AM2554-AL2554</f>
        <v/>
      </c>
      <c r="AT2554" s="21">
        <f>AK2554+C2554-AJ2554</f>
        <v/>
      </c>
      <c r="AU2554" s="21">
        <f>AL2554+C2554-AM2554</f>
        <v/>
      </c>
      <c r="AV2554" s="21">
        <f>AN2554+C2554-AM2554</f>
        <v/>
      </c>
    </row>
    <row r="2555">
      <c r="A2555" t="inlineStr">
        <is>
          <t>1万円刻み</t>
        </is>
      </c>
      <c r="B2555" s="21">
        <f>'5_1万円刻み'!$A$792</f>
        <v/>
      </c>
      <c r="C2555" s="21">
        <f>AO2555</f>
        <v/>
      </c>
      <c r="D2555" s="21" t="n">
        <v>0</v>
      </c>
      <c r="E2555" s="21">
        <f>ROUND(MIN(B2555/12,650000)*12*0.0915+MIN(B2555/12,1390000)*12*(0.0504+0)+B2555*0.005,0)</f>
        <v/>
      </c>
      <c r="F2555" s="21">
        <f>IF(B2555&lt;741000,0,IF(B2555&lt;2191000,B2555-740000,IF(B2555&lt;2193000,1451000,IF(B2555&lt;2196000,1453000,IF(B2555&lt;2200000,1456000,IF(B2555&lt;3600000,ROUND(ROUNDDOWN(B2555/4,-3)*2.8,0)-80000,IF(B2555&lt;6600000,ROUND(ROUNDDOWN(B2555/4,-3)*3.2,0)-440000,IF(B2555&lt;8500000,ROUNDDOWN(B2555*0.9,0)-1100000,B2555-1950000))))))))</f>
        <v/>
      </c>
      <c r="G2555" s="21">
        <f>IF(F2555&gt;23500000,NA(),IF(F2555&lt;=4890000,1040000,IF(F2555&lt;=6550000,670000,620000)))</f>
        <v/>
      </c>
      <c r="H2555" s="21">
        <f>IF(D2555&lt;=0,0,MAX(0,MIN(2000000,D2555-MIN(100000,ROUNDDOWN(F2555*0.05,0)))))</f>
        <v/>
      </c>
      <c r="I2555" s="21">
        <f>IF(C2555&lt;=2000,0,MIN(C2555,ROUNDDOWN(F2555*0.4,0))-2000)</f>
        <v/>
      </c>
      <c r="J2555" s="21">
        <f>MAX(0,ROUNDDOWN(F2555-E2555-G2555,-3))</f>
        <v/>
      </c>
      <c r="K2555" s="21">
        <f>MAX(0,ROUNDDOWN(F2555-E2555-G2555-H2555-I2555,-3))</f>
        <v/>
      </c>
      <c r="L2555" s="21">
        <f>MAX(0,ROUNDDOWN(F2555-E2555-G2555-H2555,-3))</f>
        <v/>
      </c>
      <c r="M2555" s="21">
        <f>IF(J2555&lt;=0,0,ROUNDDOWN((J2555*LOOKUP(J2555,{0,1950001,3300001,6950001,9000001,18000001,40000001},{0.05,0.1,0.2,0.23,0.33,0.4,0.45})-LOOKUP(J2555,{0,1950001,3300001,6950001,9000001,18000001,40000001},{0,97500,427500,636000,1536000,2796000,4796000}))*1.021,-2))</f>
        <v/>
      </c>
      <c r="N2555" s="21">
        <f>IF(K2555&lt;=0,0,ROUNDDOWN((K2555*LOOKUP(K2555,{0,1950001,3300001,6950001,9000001,18000001,40000001},{0.05,0.1,0.2,0.23,0.33,0.4,0.45})-LOOKUP(K2555,{0,1950001,3300001,6950001,9000001,18000001,40000001},{0,97500,427500,636000,1536000,2796000,4796000}))*1.021,-2))</f>
        <v/>
      </c>
      <c r="O2555" s="21">
        <f>IF(L2555&lt;=0,0,ROUNDDOWN((L2555*LOOKUP(L2555,{0,1950001,3300001,6950001,9000001,18000001,40000001},{0.05,0.1,0.2,0.23,0.33,0.4,0.45})-LOOKUP(L2555,{0,1950001,3300001,6950001,9000001,18000001,40000001},{0,97500,427500,636000,1536000,2796000,4796000}))*1.021,-2))</f>
        <v/>
      </c>
      <c r="P2555" s="21">
        <f>MAX(0,ROUNDDOWN(F2555-E2555-430000,-3))</f>
        <v/>
      </c>
      <c r="Q2555" s="21">
        <f>MAX(0,ROUNDDOWN(F2555-E2555-430000-H2555,-3))</f>
        <v/>
      </c>
      <c r="R2555" s="21">
        <f>IF(F2555&lt;=450000,0,MAX(0,P2555*0.06-MIN(50000,P2555)*0.03))</f>
        <v/>
      </c>
      <c r="S2555" s="21">
        <f>IF(F2555&lt;=450000,0,MAX(0,P2555*0.04-MIN(50000,P2555)*0.02))</f>
        <v/>
      </c>
      <c r="T2555" s="21">
        <f>IF(F2555&lt;=450000,0,MAX(0,Q2555*0.06-MIN(50000,Q2555)*0.03))</f>
        <v/>
      </c>
      <c r="U2555" s="21">
        <f>IF(F2555&lt;=450000,0,MAX(0,Q2555*0.04-MIN(50000,Q2555)*0.02))</f>
        <v/>
      </c>
      <c r="V2555" s="21">
        <f>50000+MAX(0,G2555-480000)</f>
        <v/>
      </c>
      <c r="W2555" s="21">
        <f>P2555-V2555</f>
        <v/>
      </c>
      <c r="X2555" s="21">
        <f>Q2555-V2555</f>
        <v/>
      </c>
      <c r="Y2555" s="22">
        <f>IF(W2555&lt;0,0.9,LOOKUP(W2555,{0,1950001,3300001,6950001,9000001,18000001,40000001},{0.84895,0.7979,0.6958,0.66517,0.56307,0.4916,0.44055}))</f>
        <v/>
      </c>
      <c r="Z2555" s="22">
        <f>IF(X2555&lt;0,0.9,LOOKUP(X2555,{0,1950001,3300001,6950001,9000001,18000001,40000001},{0.84895,0.7979,0.6958,0.66517,0.56307,0.4916,0.44055}))</f>
        <v/>
      </c>
      <c r="AA2555" s="22">
        <f>IF(W2555&lt;0,0,CHOOSE(MATCH(W2555,{0,1950001,3300001,6950001,9000001},1),5.105/84.895,10.21/79.79,20.42/69.58,23.483/66.517,33.693/56.307))</f>
        <v/>
      </c>
      <c r="AB2555" s="21">
        <f>IF(C2555&lt;=2000,0,(MIN(C2555,ROUNDDOWN(F2555*0.3,0))-2000)*0.1)</f>
        <v/>
      </c>
      <c r="AC2555" s="21">
        <f>IF(C2555&lt;=2000,0,MIN((C2555-2000)*Y2555,(R2555+S2555)*0.2))</f>
        <v/>
      </c>
      <c r="AD2555" s="21">
        <f>IF(C2555&lt;=2000,0,MIN((C2555-2000)*Z2555,(T2555+U2555)*0.2))</f>
        <v/>
      </c>
      <c r="AE2555" s="21">
        <f>AC2555*AA2555</f>
        <v/>
      </c>
      <c r="AF2555" s="21">
        <f>ROUNDDOWN(R2555,-2)+ROUNDDOWN(S2555,-2)</f>
        <v/>
      </c>
      <c r="AG2555" s="21">
        <f>ROUNDDOWN(MAX(0,R2555-(AB2555+AC2555+AE2555)*0.6),-2)+ROUNDDOWN(MAX(0,S2555-(AB2555+AC2555+AE2555)*0.4),-2)</f>
        <v/>
      </c>
      <c r="AH2555" s="21">
        <f>ROUNDDOWN(MAX(0,T2555-(AB2555+AD2555)*0.6),-2)+ROUNDDOWN(MAX(0,U2555-(AB2555+AD2555)*0.4),-2)</f>
        <v/>
      </c>
      <c r="AI2555" s="21">
        <f>ROUNDDOWN(T2555,-2)+ROUNDDOWN(U2555,-2)</f>
        <v/>
      </c>
      <c r="AJ2555" s="21">
        <f>M2555+AF2555</f>
        <v/>
      </c>
      <c r="AK2555" s="21">
        <f>M2555+AG2555</f>
        <v/>
      </c>
      <c r="AL2555" s="21">
        <f>N2555+AH2555</f>
        <v/>
      </c>
      <c r="AM2555" s="21">
        <f>O2555+AI2555</f>
        <v/>
      </c>
      <c r="AN2555" s="21">
        <f>N2555+AI2555</f>
        <v/>
      </c>
      <c r="AO2555" s="21">
        <f>ROUNDDOWN((R2555+S2555)*0.2/Y2555+2000,0)</f>
        <v/>
      </c>
      <c r="AP2555" s="21">
        <f>ROUNDDOWN((T2555+U2555)*0.2/Z2555+2000,0)</f>
        <v/>
      </c>
      <c r="AQ2555" s="21">
        <f>AL2555-AK2555</f>
        <v/>
      </c>
      <c r="AR2555" s="21">
        <f>AM2555-AK2555</f>
        <v/>
      </c>
      <c r="AS2555" s="21">
        <f>AM2555-AL2555</f>
        <v/>
      </c>
      <c r="AT2555" s="21">
        <f>AK2555+C2555-AJ2555</f>
        <v/>
      </c>
      <c r="AU2555" s="21">
        <f>AL2555+C2555-AM2555</f>
        <v/>
      </c>
      <c r="AV2555" s="21">
        <f>AN2555+C2555-AM2555</f>
        <v/>
      </c>
    </row>
    <row r="2556">
      <c r="A2556" t="inlineStr">
        <is>
          <t>1万円刻み</t>
        </is>
      </c>
      <c r="B2556" s="21">
        <f>'5_1万円刻み'!$A$793</f>
        <v/>
      </c>
      <c r="C2556" s="21">
        <f>AO2556</f>
        <v/>
      </c>
      <c r="D2556" s="21" t="n">
        <v>0</v>
      </c>
      <c r="E2556" s="21">
        <f>ROUND(MIN(B2556/12,650000)*12*0.0915+MIN(B2556/12,1390000)*12*(0.0504+0)+B2556*0.005,0)</f>
        <v/>
      </c>
      <c r="F2556" s="21">
        <f>IF(B2556&lt;741000,0,IF(B2556&lt;2191000,B2556-740000,IF(B2556&lt;2193000,1451000,IF(B2556&lt;2196000,1453000,IF(B2556&lt;2200000,1456000,IF(B2556&lt;3600000,ROUND(ROUNDDOWN(B2556/4,-3)*2.8,0)-80000,IF(B2556&lt;6600000,ROUND(ROUNDDOWN(B2556/4,-3)*3.2,0)-440000,IF(B2556&lt;8500000,ROUNDDOWN(B2556*0.9,0)-1100000,B2556-1950000))))))))</f>
        <v/>
      </c>
      <c r="G2556" s="21">
        <f>IF(F2556&gt;23500000,NA(),IF(F2556&lt;=4890000,1040000,IF(F2556&lt;=6550000,670000,620000)))</f>
        <v/>
      </c>
      <c r="H2556" s="21">
        <f>IF(D2556&lt;=0,0,MAX(0,MIN(2000000,D2556-MIN(100000,ROUNDDOWN(F2556*0.05,0)))))</f>
        <v/>
      </c>
      <c r="I2556" s="21">
        <f>IF(C2556&lt;=2000,0,MIN(C2556,ROUNDDOWN(F2556*0.4,0))-2000)</f>
        <v/>
      </c>
      <c r="J2556" s="21">
        <f>MAX(0,ROUNDDOWN(F2556-E2556-G2556,-3))</f>
        <v/>
      </c>
      <c r="K2556" s="21">
        <f>MAX(0,ROUNDDOWN(F2556-E2556-G2556-H2556-I2556,-3))</f>
        <v/>
      </c>
      <c r="L2556" s="21">
        <f>MAX(0,ROUNDDOWN(F2556-E2556-G2556-H2556,-3))</f>
        <v/>
      </c>
      <c r="M2556" s="21">
        <f>IF(J2556&lt;=0,0,ROUNDDOWN((J2556*LOOKUP(J2556,{0,1950001,3300001,6950001,9000001,18000001,40000001},{0.05,0.1,0.2,0.23,0.33,0.4,0.45})-LOOKUP(J2556,{0,1950001,3300001,6950001,9000001,18000001,40000001},{0,97500,427500,636000,1536000,2796000,4796000}))*1.021,-2))</f>
        <v/>
      </c>
      <c r="N2556" s="21">
        <f>IF(K2556&lt;=0,0,ROUNDDOWN((K2556*LOOKUP(K2556,{0,1950001,3300001,6950001,9000001,18000001,40000001},{0.05,0.1,0.2,0.23,0.33,0.4,0.45})-LOOKUP(K2556,{0,1950001,3300001,6950001,9000001,18000001,40000001},{0,97500,427500,636000,1536000,2796000,4796000}))*1.021,-2))</f>
        <v/>
      </c>
      <c r="O2556" s="21">
        <f>IF(L2556&lt;=0,0,ROUNDDOWN((L2556*LOOKUP(L2556,{0,1950001,3300001,6950001,9000001,18000001,40000001},{0.05,0.1,0.2,0.23,0.33,0.4,0.45})-LOOKUP(L2556,{0,1950001,3300001,6950001,9000001,18000001,40000001},{0,97500,427500,636000,1536000,2796000,4796000}))*1.021,-2))</f>
        <v/>
      </c>
      <c r="P2556" s="21">
        <f>MAX(0,ROUNDDOWN(F2556-E2556-430000,-3))</f>
        <v/>
      </c>
      <c r="Q2556" s="21">
        <f>MAX(0,ROUNDDOWN(F2556-E2556-430000-H2556,-3))</f>
        <v/>
      </c>
      <c r="R2556" s="21">
        <f>IF(F2556&lt;=450000,0,MAX(0,P2556*0.06-MIN(50000,P2556)*0.03))</f>
        <v/>
      </c>
      <c r="S2556" s="21">
        <f>IF(F2556&lt;=450000,0,MAX(0,P2556*0.04-MIN(50000,P2556)*0.02))</f>
        <v/>
      </c>
      <c r="T2556" s="21">
        <f>IF(F2556&lt;=450000,0,MAX(0,Q2556*0.06-MIN(50000,Q2556)*0.03))</f>
        <v/>
      </c>
      <c r="U2556" s="21">
        <f>IF(F2556&lt;=450000,0,MAX(0,Q2556*0.04-MIN(50000,Q2556)*0.02))</f>
        <v/>
      </c>
      <c r="V2556" s="21">
        <f>50000+MAX(0,G2556-480000)</f>
        <v/>
      </c>
      <c r="W2556" s="21">
        <f>P2556-V2556</f>
        <v/>
      </c>
      <c r="X2556" s="21">
        <f>Q2556-V2556</f>
        <v/>
      </c>
      <c r="Y2556" s="22">
        <f>IF(W2556&lt;0,0.9,LOOKUP(W2556,{0,1950001,3300001,6950001,9000001,18000001,40000001},{0.84895,0.7979,0.6958,0.66517,0.56307,0.4916,0.44055}))</f>
        <v/>
      </c>
      <c r="Z2556" s="22">
        <f>IF(X2556&lt;0,0.9,LOOKUP(X2556,{0,1950001,3300001,6950001,9000001,18000001,40000001},{0.84895,0.7979,0.6958,0.66517,0.56307,0.4916,0.44055}))</f>
        <v/>
      </c>
      <c r="AA2556" s="22">
        <f>IF(W2556&lt;0,0,CHOOSE(MATCH(W2556,{0,1950001,3300001,6950001,9000001},1),5.105/84.895,10.21/79.79,20.42/69.58,23.483/66.517,33.693/56.307))</f>
        <v/>
      </c>
      <c r="AB2556" s="21">
        <f>IF(C2556&lt;=2000,0,(MIN(C2556,ROUNDDOWN(F2556*0.3,0))-2000)*0.1)</f>
        <v/>
      </c>
      <c r="AC2556" s="21">
        <f>IF(C2556&lt;=2000,0,MIN((C2556-2000)*Y2556,(R2556+S2556)*0.2))</f>
        <v/>
      </c>
      <c r="AD2556" s="21">
        <f>IF(C2556&lt;=2000,0,MIN((C2556-2000)*Z2556,(T2556+U2556)*0.2))</f>
        <v/>
      </c>
      <c r="AE2556" s="21">
        <f>AC2556*AA2556</f>
        <v/>
      </c>
      <c r="AF2556" s="21">
        <f>ROUNDDOWN(R2556,-2)+ROUNDDOWN(S2556,-2)</f>
        <v/>
      </c>
      <c r="AG2556" s="21">
        <f>ROUNDDOWN(MAX(0,R2556-(AB2556+AC2556+AE2556)*0.6),-2)+ROUNDDOWN(MAX(0,S2556-(AB2556+AC2556+AE2556)*0.4),-2)</f>
        <v/>
      </c>
      <c r="AH2556" s="21">
        <f>ROUNDDOWN(MAX(0,T2556-(AB2556+AD2556)*0.6),-2)+ROUNDDOWN(MAX(0,U2556-(AB2556+AD2556)*0.4),-2)</f>
        <v/>
      </c>
      <c r="AI2556" s="21">
        <f>ROUNDDOWN(T2556,-2)+ROUNDDOWN(U2556,-2)</f>
        <v/>
      </c>
      <c r="AJ2556" s="21">
        <f>M2556+AF2556</f>
        <v/>
      </c>
      <c r="AK2556" s="21">
        <f>M2556+AG2556</f>
        <v/>
      </c>
      <c r="AL2556" s="21">
        <f>N2556+AH2556</f>
        <v/>
      </c>
      <c r="AM2556" s="21">
        <f>O2556+AI2556</f>
        <v/>
      </c>
      <c r="AN2556" s="21">
        <f>N2556+AI2556</f>
        <v/>
      </c>
      <c r="AO2556" s="21">
        <f>ROUNDDOWN((R2556+S2556)*0.2/Y2556+2000,0)</f>
        <v/>
      </c>
      <c r="AP2556" s="21">
        <f>ROUNDDOWN((T2556+U2556)*0.2/Z2556+2000,0)</f>
        <v/>
      </c>
      <c r="AQ2556" s="21">
        <f>AL2556-AK2556</f>
        <v/>
      </c>
      <c r="AR2556" s="21">
        <f>AM2556-AK2556</f>
        <v/>
      </c>
      <c r="AS2556" s="21">
        <f>AM2556-AL2556</f>
        <v/>
      </c>
      <c r="AT2556" s="21">
        <f>AK2556+C2556-AJ2556</f>
        <v/>
      </c>
      <c r="AU2556" s="21">
        <f>AL2556+C2556-AM2556</f>
        <v/>
      </c>
      <c r="AV2556" s="21">
        <f>AN2556+C2556-AM2556</f>
        <v/>
      </c>
    </row>
    <row r="2557">
      <c r="A2557" t="inlineStr">
        <is>
          <t>1万円刻み</t>
        </is>
      </c>
      <c r="B2557" s="21">
        <f>'5_1万円刻み'!$A$794</f>
        <v/>
      </c>
      <c r="C2557" s="21">
        <f>AO2557</f>
        <v/>
      </c>
      <c r="D2557" s="21" t="n">
        <v>0</v>
      </c>
      <c r="E2557" s="21">
        <f>ROUND(MIN(B2557/12,650000)*12*0.0915+MIN(B2557/12,1390000)*12*(0.0504+0)+B2557*0.005,0)</f>
        <v/>
      </c>
      <c r="F2557" s="21">
        <f>IF(B2557&lt;741000,0,IF(B2557&lt;2191000,B2557-740000,IF(B2557&lt;2193000,1451000,IF(B2557&lt;2196000,1453000,IF(B2557&lt;2200000,1456000,IF(B2557&lt;3600000,ROUND(ROUNDDOWN(B2557/4,-3)*2.8,0)-80000,IF(B2557&lt;6600000,ROUND(ROUNDDOWN(B2557/4,-3)*3.2,0)-440000,IF(B2557&lt;8500000,ROUNDDOWN(B2557*0.9,0)-1100000,B2557-1950000))))))))</f>
        <v/>
      </c>
      <c r="G2557" s="21">
        <f>IF(F2557&gt;23500000,NA(),IF(F2557&lt;=4890000,1040000,IF(F2557&lt;=6550000,670000,620000)))</f>
        <v/>
      </c>
      <c r="H2557" s="21">
        <f>IF(D2557&lt;=0,0,MAX(0,MIN(2000000,D2557-MIN(100000,ROUNDDOWN(F2557*0.05,0)))))</f>
        <v/>
      </c>
      <c r="I2557" s="21">
        <f>IF(C2557&lt;=2000,0,MIN(C2557,ROUNDDOWN(F2557*0.4,0))-2000)</f>
        <v/>
      </c>
      <c r="J2557" s="21">
        <f>MAX(0,ROUNDDOWN(F2557-E2557-G2557,-3))</f>
        <v/>
      </c>
      <c r="K2557" s="21">
        <f>MAX(0,ROUNDDOWN(F2557-E2557-G2557-H2557-I2557,-3))</f>
        <v/>
      </c>
      <c r="L2557" s="21">
        <f>MAX(0,ROUNDDOWN(F2557-E2557-G2557-H2557,-3))</f>
        <v/>
      </c>
      <c r="M2557" s="21">
        <f>IF(J2557&lt;=0,0,ROUNDDOWN((J2557*LOOKUP(J2557,{0,1950001,3300001,6950001,9000001,18000001,40000001},{0.05,0.1,0.2,0.23,0.33,0.4,0.45})-LOOKUP(J2557,{0,1950001,3300001,6950001,9000001,18000001,40000001},{0,97500,427500,636000,1536000,2796000,4796000}))*1.021,-2))</f>
        <v/>
      </c>
      <c r="N2557" s="21">
        <f>IF(K2557&lt;=0,0,ROUNDDOWN((K2557*LOOKUP(K2557,{0,1950001,3300001,6950001,9000001,18000001,40000001},{0.05,0.1,0.2,0.23,0.33,0.4,0.45})-LOOKUP(K2557,{0,1950001,3300001,6950001,9000001,18000001,40000001},{0,97500,427500,636000,1536000,2796000,4796000}))*1.021,-2))</f>
        <v/>
      </c>
      <c r="O2557" s="21">
        <f>IF(L2557&lt;=0,0,ROUNDDOWN((L2557*LOOKUP(L2557,{0,1950001,3300001,6950001,9000001,18000001,40000001},{0.05,0.1,0.2,0.23,0.33,0.4,0.45})-LOOKUP(L2557,{0,1950001,3300001,6950001,9000001,18000001,40000001},{0,97500,427500,636000,1536000,2796000,4796000}))*1.021,-2))</f>
        <v/>
      </c>
      <c r="P2557" s="21">
        <f>MAX(0,ROUNDDOWN(F2557-E2557-430000,-3))</f>
        <v/>
      </c>
      <c r="Q2557" s="21">
        <f>MAX(0,ROUNDDOWN(F2557-E2557-430000-H2557,-3))</f>
        <v/>
      </c>
      <c r="R2557" s="21">
        <f>IF(F2557&lt;=450000,0,MAX(0,P2557*0.06-MIN(50000,P2557)*0.03))</f>
        <v/>
      </c>
      <c r="S2557" s="21">
        <f>IF(F2557&lt;=450000,0,MAX(0,P2557*0.04-MIN(50000,P2557)*0.02))</f>
        <v/>
      </c>
      <c r="T2557" s="21">
        <f>IF(F2557&lt;=450000,0,MAX(0,Q2557*0.06-MIN(50000,Q2557)*0.03))</f>
        <v/>
      </c>
      <c r="U2557" s="21">
        <f>IF(F2557&lt;=450000,0,MAX(0,Q2557*0.04-MIN(50000,Q2557)*0.02))</f>
        <v/>
      </c>
      <c r="V2557" s="21">
        <f>50000+MAX(0,G2557-480000)</f>
        <v/>
      </c>
      <c r="W2557" s="21">
        <f>P2557-V2557</f>
        <v/>
      </c>
      <c r="X2557" s="21">
        <f>Q2557-V2557</f>
        <v/>
      </c>
      <c r="Y2557" s="22">
        <f>IF(W2557&lt;0,0.9,LOOKUP(W2557,{0,1950001,3300001,6950001,9000001,18000001,40000001},{0.84895,0.7979,0.6958,0.66517,0.56307,0.4916,0.44055}))</f>
        <v/>
      </c>
      <c r="Z2557" s="22">
        <f>IF(X2557&lt;0,0.9,LOOKUP(X2557,{0,1950001,3300001,6950001,9000001,18000001,40000001},{0.84895,0.7979,0.6958,0.66517,0.56307,0.4916,0.44055}))</f>
        <v/>
      </c>
      <c r="AA2557" s="22">
        <f>IF(W2557&lt;0,0,CHOOSE(MATCH(W2557,{0,1950001,3300001,6950001,9000001},1),5.105/84.895,10.21/79.79,20.42/69.58,23.483/66.517,33.693/56.307))</f>
        <v/>
      </c>
      <c r="AB2557" s="21">
        <f>IF(C2557&lt;=2000,0,(MIN(C2557,ROUNDDOWN(F2557*0.3,0))-2000)*0.1)</f>
        <v/>
      </c>
      <c r="AC2557" s="21">
        <f>IF(C2557&lt;=2000,0,MIN((C2557-2000)*Y2557,(R2557+S2557)*0.2))</f>
        <v/>
      </c>
      <c r="AD2557" s="21">
        <f>IF(C2557&lt;=2000,0,MIN((C2557-2000)*Z2557,(T2557+U2557)*0.2))</f>
        <v/>
      </c>
      <c r="AE2557" s="21">
        <f>AC2557*AA2557</f>
        <v/>
      </c>
      <c r="AF2557" s="21">
        <f>ROUNDDOWN(R2557,-2)+ROUNDDOWN(S2557,-2)</f>
        <v/>
      </c>
      <c r="AG2557" s="21">
        <f>ROUNDDOWN(MAX(0,R2557-(AB2557+AC2557+AE2557)*0.6),-2)+ROUNDDOWN(MAX(0,S2557-(AB2557+AC2557+AE2557)*0.4),-2)</f>
        <v/>
      </c>
      <c r="AH2557" s="21">
        <f>ROUNDDOWN(MAX(0,T2557-(AB2557+AD2557)*0.6),-2)+ROUNDDOWN(MAX(0,U2557-(AB2557+AD2557)*0.4),-2)</f>
        <v/>
      </c>
      <c r="AI2557" s="21">
        <f>ROUNDDOWN(T2557,-2)+ROUNDDOWN(U2557,-2)</f>
        <v/>
      </c>
      <c r="AJ2557" s="21">
        <f>M2557+AF2557</f>
        <v/>
      </c>
      <c r="AK2557" s="21">
        <f>M2557+AG2557</f>
        <v/>
      </c>
      <c r="AL2557" s="21">
        <f>N2557+AH2557</f>
        <v/>
      </c>
      <c r="AM2557" s="21">
        <f>O2557+AI2557</f>
        <v/>
      </c>
      <c r="AN2557" s="21">
        <f>N2557+AI2557</f>
        <v/>
      </c>
      <c r="AO2557" s="21">
        <f>ROUNDDOWN((R2557+S2557)*0.2/Y2557+2000,0)</f>
        <v/>
      </c>
      <c r="AP2557" s="21">
        <f>ROUNDDOWN((T2557+U2557)*0.2/Z2557+2000,0)</f>
        <v/>
      </c>
      <c r="AQ2557" s="21">
        <f>AL2557-AK2557</f>
        <v/>
      </c>
      <c r="AR2557" s="21">
        <f>AM2557-AK2557</f>
        <v/>
      </c>
      <c r="AS2557" s="21">
        <f>AM2557-AL2557</f>
        <v/>
      </c>
      <c r="AT2557" s="21">
        <f>AK2557+C2557-AJ2557</f>
        <v/>
      </c>
      <c r="AU2557" s="21">
        <f>AL2557+C2557-AM2557</f>
        <v/>
      </c>
      <c r="AV2557" s="21">
        <f>AN2557+C2557-AM2557</f>
        <v/>
      </c>
    </row>
    <row r="2558">
      <c r="A2558" t="inlineStr">
        <is>
          <t>1万円刻み</t>
        </is>
      </c>
      <c r="B2558" s="21">
        <f>'5_1万円刻み'!$A$795</f>
        <v/>
      </c>
      <c r="C2558" s="21">
        <f>AO2558</f>
        <v/>
      </c>
      <c r="D2558" s="21" t="n">
        <v>0</v>
      </c>
      <c r="E2558" s="21">
        <f>ROUND(MIN(B2558/12,650000)*12*0.0915+MIN(B2558/12,1390000)*12*(0.0504+0)+B2558*0.005,0)</f>
        <v/>
      </c>
      <c r="F2558" s="21">
        <f>IF(B2558&lt;741000,0,IF(B2558&lt;2191000,B2558-740000,IF(B2558&lt;2193000,1451000,IF(B2558&lt;2196000,1453000,IF(B2558&lt;2200000,1456000,IF(B2558&lt;3600000,ROUND(ROUNDDOWN(B2558/4,-3)*2.8,0)-80000,IF(B2558&lt;6600000,ROUND(ROUNDDOWN(B2558/4,-3)*3.2,0)-440000,IF(B2558&lt;8500000,ROUNDDOWN(B2558*0.9,0)-1100000,B2558-1950000))))))))</f>
        <v/>
      </c>
      <c r="G2558" s="21">
        <f>IF(F2558&gt;23500000,NA(),IF(F2558&lt;=4890000,1040000,IF(F2558&lt;=6550000,670000,620000)))</f>
        <v/>
      </c>
      <c r="H2558" s="21">
        <f>IF(D2558&lt;=0,0,MAX(0,MIN(2000000,D2558-MIN(100000,ROUNDDOWN(F2558*0.05,0)))))</f>
        <v/>
      </c>
      <c r="I2558" s="21">
        <f>IF(C2558&lt;=2000,0,MIN(C2558,ROUNDDOWN(F2558*0.4,0))-2000)</f>
        <v/>
      </c>
      <c r="J2558" s="21">
        <f>MAX(0,ROUNDDOWN(F2558-E2558-G2558,-3))</f>
        <v/>
      </c>
      <c r="K2558" s="21">
        <f>MAX(0,ROUNDDOWN(F2558-E2558-G2558-H2558-I2558,-3))</f>
        <v/>
      </c>
      <c r="L2558" s="21">
        <f>MAX(0,ROUNDDOWN(F2558-E2558-G2558-H2558,-3))</f>
        <v/>
      </c>
      <c r="M2558" s="21">
        <f>IF(J2558&lt;=0,0,ROUNDDOWN((J2558*LOOKUP(J2558,{0,1950001,3300001,6950001,9000001,18000001,40000001},{0.05,0.1,0.2,0.23,0.33,0.4,0.45})-LOOKUP(J2558,{0,1950001,3300001,6950001,9000001,18000001,40000001},{0,97500,427500,636000,1536000,2796000,4796000}))*1.021,-2))</f>
        <v/>
      </c>
      <c r="N2558" s="21">
        <f>IF(K2558&lt;=0,0,ROUNDDOWN((K2558*LOOKUP(K2558,{0,1950001,3300001,6950001,9000001,18000001,40000001},{0.05,0.1,0.2,0.23,0.33,0.4,0.45})-LOOKUP(K2558,{0,1950001,3300001,6950001,9000001,18000001,40000001},{0,97500,427500,636000,1536000,2796000,4796000}))*1.021,-2))</f>
        <v/>
      </c>
      <c r="O2558" s="21">
        <f>IF(L2558&lt;=0,0,ROUNDDOWN((L2558*LOOKUP(L2558,{0,1950001,3300001,6950001,9000001,18000001,40000001},{0.05,0.1,0.2,0.23,0.33,0.4,0.45})-LOOKUP(L2558,{0,1950001,3300001,6950001,9000001,18000001,40000001},{0,97500,427500,636000,1536000,2796000,4796000}))*1.021,-2))</f>
        <v/>
      </c>
      <c r="P2558" s="21">
        <f>MAX(0,ROUNDDOWN(F2558-E2558-430000,-3))</f>
        <v/>
      </c>
      <c r="Q2558" s="21">
        <f>MAX(0,ROUNDDOWN(F2558-E2558-430000-H2558,-3))</f>
        <v/>
      </c>
      <c r="R2558" s="21">
        <f>IF(F2558&lt;=450000,0,MAX(0,P2558*0.06-MIN(50000,P2558)*0.03))</f>
        <v/>
      </c>
      <c r="S2558" s="21">
        <f>IF(F2558&lt;=450000,0,MAX(0,P2558*0.04-MIN(50000,P2558)*0.02))</f>
        <v/>
      </c>
      <c r="T2558" s="21">
        <f>IF(F2558&lt;=450000,0,MAX(0,Q2558*0.06-MIN(50000,Q2558)*0.03))</f>
        <v/>
      </c>
      <c r="U2558" s="21">
        <f>IF(F2558&lt;=450000,0,MAX(0,Q2558*0.04-MIN(50000,Q2558)*0.02))</f>
        <v/>
      </c>
      <c r="V2558" s="21">
        <f>50000+MAX(0,G2558-480000)</f>
        <v/>
      </c>
      <c r="W2558" s="21">
        <f>P2558-V2558</f>
        <v/>
      </c>
      <c r="X2558" s="21">
        <f>Q2558-V2558</f>
        <v/>
      </c>
      <c r="Y2558" s="22">
        <f>IF(W2558&lt;0,0.9,LOOKUP(W2558,{0,1950001,3300001,6950001,9000001,18000001,40000001},{0.84895,0.7979,0.6958,0.66517,0.56307,0.4916,0.44055}))</f>
        <v/>
      </c>
      <c r="Z2558" s="22">
        <f>IF(X2558&lt;0,0.9,LOOKUP(X2558,{0,1950001,3300001,6950001,9000001,18000001,40000001},{0.84895,0.7979,0.6958,0.66517,0.56307,0.4916,0.44055}))</f>
        <v/>
      </c>
      <c r="AA2558" s="22">
        <f>IF(W2558&lt;0,0,CHOOSE(MATCH(W2558,{0,1950001,3300001,6950001,9000001},1),5.105/84.895,10.21/79.79,20.42/69.58,23.483/66.517,33.693/56.307))</f>
        <v/>
      </c>
      <c r="AB2558" s="21">
        <f>IF(C2558&lt;=2000,0,(MIN(C2558,ROUNDDOWN(F2558*0.3,0))-2000)*0.1)</f>
        <v/>
      </c>
      <c r="AC2558" s="21">
        <f>IF(C2558&lt;=2000,0,MIN((C2558-2000)*Y2558,(R2558+S2558)*0.2))</f>
        <v/>
      </c>
      <c r="AD2558" s="21">
        <f>IF(C2558&lt;=2000,0,MIN((C2558-2000)*Z2558,(T2558+U2558)*0.2))</f>
        <v/>
      </c>
      <c r="AE2558" s="21">
        <f>AC2558*AA2558</f>
        <v/>
      </c>
      <c r="AF2558" s="21">
        <f>ROUNDDOWN(R2558,-2)+ROUNDDOWN(S2558,-2)</f>
        <v/>
      </c>
      <c r="AG2558" s="21">
        <f>ROUNDDOWN(MAX(0,R2558-(AB2558+AC2558+AE2558)*0.6),-2)+ROUNDDOWN(MAX(0,S2558-(AB2558+AC2558+AE2558)*0.4),-2)</f>
        <v/>
      </c>
      <c r="AH2558" s="21">
        <f>ROUNDDOWN(MAX(0,T2558-(AB2558+AD2558)*0.6),-2)+ROUNDDOWN(MAX(0,U2558-(AB2558+AD2558)*0.4),-2)</f>
        <v/>
      </c>
      <c r="AI2558" s="21">
        <f>ROUNDDOWN(T2558,-2)+ROUNDDOWN(U2558,-2)</f>
        <v/>
      </c>
      <c r="AJ2558" s="21">
        <f>M2558+AF2558</f>
        <v/>
      </c>
      <c r="AK2558" s="21">
        <f>M2558+AG2558</f>
        <v/>
      </c>
      <c r="AL2558" s="21">
        <f>N2558+AH2558</f>
        <v/>
      </c>
      <c r="AM2558" s="21">
        <f>O2558+AI2558</f>
        <v/>
      </c>
      <c r="AN2558" s="21">
        <f>N2558+AI2558</f>
        <v/>
      </c>
      <c r="AO2558" s="21">
        <f>ROUNDDOWN((R2558+S2558)*0.2/Y2558+2000,0)</f>
        <v/>
      </c>
      <c r="AP2558" s="21">
        <f>ROUNDDOWN((T2558+U2558)*0.2/Z2558+2000,0)</f>
        <v/>
      </c>
      <c r="AQ2558" s="21">
        <f>AL2558-AK2558</f>
        <v/>
      </c>
      <c r="AR2558" s="21">
        <f>AM2558-AK2558</f>
        <v/>
      </c>
      <c r="AS2558" s="21">
        <f>AM2558-AL2558</f>
        <v/>
      </c>
      <c r="AT2558" s="21">
        <f>AK2558+C2558-AJ2558</f>
        <v/>
      </c>
      <c r="AU2558" s="21">
        <f>AL2558+C2558-AM2558</f>
        <v/>
      </c>
      <c r="AV2558" s="21">
        <f>AN2558+C2558-AM2558</f>
        <v/>
      </c>
    </row>
    <row r="2559">
      <c r="A2559" t="inlineStr">
        <is>
          <t>1万円刻み</t>
        </is>
      </c>
      <c r="B2559" s="21">
        <f>'5_1万円刻み'!$A$796</f>
        <v/>
      </c>
      <c r="C2559" s="21">
        <f>AO2559</f>
        <v/>
      </c>
      <c r="D2559" s="21" t="n">
        <v>0</v>
      </c>
      <c r="E2559" s="21">
        <f>ROUND(MIN(B2559/12,650000)*12*0.0915+MIN(B2559/12,1390000)*12*(0.0504+0)+B2559*0.005,0)</f>
        <v/>
      </c>
      <c r="F2559" s="21">
        <f>IF(B2559&lt;741000,0,IF(B2559&lt;2191000,B2559-740000,IF(B2559&lt;2193000,1451000,IF(B2559&lt;2196000,1453000,IF(B2559&lt;2200000,1456000,IF(B2559&lt;3600000,ROUND(ROUNDDOWN(B2559/4,-3)*2.8,0)-80000,IF(B2559&lt;6600000,ROUND(ROUNDDOWN(B2559/4,-3)*3.2,0)-440000,IF(B2559&lt;8500000,ROUNDDOWN(B2559*0.9,0)-1100000,B2559-1950000))))))))</f>
        <v/>
      </c>
      <c r="G2559" s="21">
        <f>IF(F2559&gt;23500000,NA(),IF(F2559&lt;=4890000,1040000,IF(F2559&lt;=6550000,670000,620000)))</f>
        <v/>
      </c>
      <c r="H2559" s="21">
        <f>IF(D2559&lt;=0,0,MAX(0,MIN(2000000,D2559-MIN(100000,ROUNDDOWN(F2559*0.05,0)))))</f>
        <v/>
      </c>
      <c r="I2559" s="21">
        <f>IF(C2559&lt;=2000,0,MIN(C2559,ROUNDDOWN(F2559*0.4,0))-2000)</f>
        <v/>
      </c>
      <c r="J2559" s="21">
        <f>MAX(0,ROUNDDOWN(F2559-E2559-G2559,-3))</f>
        <v/>
      </c>
      <c r="K2559" s="21">
        <f>MAX(0,ROUNDDOWN(F2559-E2559-G2559-H2559-I2559,-3))</f>
        <v/>
      </c>
      <c r="L2559" s="21">
        <f>MAX(0,ROUNDDOWN(F2559-E2559-G2559-H2559,-3))</f>
        <v/>
      </c>
      <c r="M2559" s="21">
        <f>IF(J2559&lt;=0,0,ROUNDDOWN((J2559*LOOKUP(J2559,{0,1950001,3300001,6950001,9000001,18000001,40000001},{0.05,0.1,0.2,0.23,0.33,0.4,0.45})-LOOKUP(J2559,{0,1950001,3300001,6950001,9000001,18000001,40000001},{0,97500,427500,636000,1536000,2796000,4796000}))*1.021,-2))</f>
        <v/>
      </c>
      <c r="N2559" s="21">
        <f>IF(K2559&lt;=0,0,ROUNDDOWN((K2559*LOOKUP(K2559,{0,1950001,3300001,6950001,9000001,18000001,40000001},{0.05,0.1,0.2,0.23,0.33,0.4,0.45})-LOOKUP(K2559,{0,1950001,3300001,6950001,9000001,18000001,40000001},{0,97500,427500,636000,1536000,2796000,4796000}))*1.021,-2))</f>
        <v/>
      </c>
      <c r="O2559" s="21">
        <f>IF(L2559&lt;=0,0,ROUNDDOWN((L2559*LOOKUP(L2559,{0,1950001,3300001,6950001,9000001,18000001,40000001},{0.05,0.1,0.2,0.23,0.33,0.4,0.45})-LOOKUP(L2559,{0,1950001,3300001,6950001,9000001,18000001,40000001},{0,97500,427500,636000,1536000,2796000,4796000}))*1.021,-2))</f>
        <v/>
      </c>
      <c r="P2559" s="21">
        <f>MAX(0,ROUNDDOWN(F2559-E2559-430000,-3))</f>
        <v/>
      </c>
      <c r="Q2559" s="21">
        <f>MAX(0,ROUNDDOWN(F2559-E2559-430000-H2559,-3))</f>
        <v/>
      </c>
      <c r="R2559" s="21">
        <f>IF(F2559&lt;=450000,0,MAX(0,P2559*0.06-MIN(50000,P2559)*0.03))</f>
        <v/>
      </c>
      <c r="S2559" s="21">
        <f>IF(F2559&lt;=450000,0,MAX(0,P2559*0.04-MIN(50000,P2559)*0.02))</f>
        <v/>
      </c>
      <c r="T2559" s="21">
        <f>IF(F2559&lt;=450000,0,MAX(0,Q2559*0.06-MIN(50000,Q2559)*0.03))</f>
        <v/>
      </c>
      <c r="U2559" s="21">
        <f>IF(F2559&lt;=450000,0,MAX(0,Q2559*0.04-MIN(50000,Q2559)*0.02))</f>
        <v/>
      </c>
      <c r="V2559" s="21">
        <f>50000+MAX(0,G2559-480000)</f>
        <v/>
      </c>
      <c r="W2559" s="21">
        <f>P2559-V2559</f>
        <v/>
      </c>
      <c r="X2559" s="21">
        <f>Q2559-V2559</f>
        <v/>
      </c>
      <c r="Y2559" s="22">
        <f>IF(W2559&lt;0,0.9,LOOKUP(W2559,{0,1950001,3300001,6950001,9000001,18000001,40000001},{0.84895,0.7979,0.6958,0.66517,0.56307,0.4916,0.44055}))</f>
        <v/>
      </c>
      <c r="Z2559" s="22">
        <f>IF(X2559&lt;0,0.9,LOOKUP(X2559,{0,1950001,3300001,6950001,9000001,18000001,40000001},{0.84895,0.7979,0.6958,0.66517,0.56307,0.4916,0.44055}))</f>
        <v/>
      </c>
      <c r="AA2559" s="22">
        <f>IF(W2559&lt;0,0,CHOOSE(MATCH(W2559,{0,1950001,3300001,6950001,9000001},1),5.105/84.895,10.21/79.79,20.42/69.58,23.483/66.517,33.693/56.307))</f>
        <v/>
      </c>
      <c r="AB2559" s="21">
        <f>IF(C2559&lt;=2000,0,(MIN(C2559,ROUNDDOWN(F2559*0.3,0))-2000)*0.1)</f>
        <v/>
      </c>
      <c r="AC2559" s="21">
        <f>IF(C2559&lt;=2000,0,MIN((C2559-2000)*Y2559,(R2559+S2559)*0.2))</f>
        <v/>
      </c>
      <c r="AD2559" s="21">
        <f>IF(C2559&lt;=2000,0,MIN((C2559-2000)*Z2559,(T2559+U2559)*0.2))</f>
        <v/>
      </c>
      <c r="AE2559" s="21">
        <f>AC2559*AA2559</f>
        <v/>
      </c>
      <c r="AF2559" s="21">
        <f>ROUNDDOWN(R2559,-2)+ROUNDDOWN(S2559,-2)</f>
        <v/>
      </c>
      <c r="AG2559" s="21">
        <f>ROUNDDOWN(MAX(0,R2559-(AB2559+AC2559+AE2559)*0.6),-2)+ROUNDDOWN(MAX(0,S2559-(AB2559+AC2559+AE2559)*0.4),-2)</f>
        <v/>
      </c>
      <c r="AH2559" s="21">
        <f>ROUNDDOWN(MAX(0,T2559-(AB2559+AD2559)*0.6),-2)+ROUNDDOWN(MAX(0,U2559-(AB2559+AD2559)*0.4),-2)</f>
        <v/>
      </c>
      <c r="AI2559" s="21">
        <f>ROUNDDOWN(T2559,-2)+ROUNDDOWN(U2559,-2)</f>
        <v/>
      </c>
      <c r="AJ2559" s="21">
        <f>M2559+AF2559</f>
        <v/>
      </c>
      <c r="AK2559" s="21">
        <f>M2559+AG2559</f>
        <v/>
      </c>
      <c r="AL2559" s="21">
        <f>N2559+AH2559</f>
        <v/>
      </c>
      <c r="AM2559" s="21">
        <f>O2559+AI2559</f>
        <v/>
      </c>
      <c r="AN2559" s="21">
        <f>N2559+AI2559</f>
        <v/>
      </c>
      <c r="AO2559" s="21">
        <f>ROUNDDOWN((R2559+S2559)*0.2/Y2559+2000,0)</f>
        <v/>
      </c>
      <c r="AP2559" s="21">
        <f>ROUNDDOWN((T2559+U2559)*0.2/Z2559+2000,0)</f>
        <v/>
      </c>
      <c r="AQ2559" s="21">
        <f>AL2559-AK2559</f>
        <v/>
      </c>
      <c r="AR2559" s="21">
        <f>AM2559-AK2559</f>
        <v/>
      </c>
      <c r="AS2559" s="21">
        <f>AM2559-AL2559</f>
        <v/>
      </c>
      <c r="AT2559" s="21">
        <f>AK2559+C2559-AJ2559</f>
        <v/>
      </c>
      <c r="AU2559" s="21">
        <f>AL2559+C2559-AM2559</f>
        <v/>
      </c>
      <c r="AV2559" s="21">
        <f>AN2559+C2559-AM2559</f>
        <v/>
      </c>
    </row>
    <row r="2560">
      <c r="A2560" t="inlineStr">
        <is>
          <t>1万円刻み</t>
        </is>
      </c>
      <c r="B2560" s="21">
        <f>'5_1万円刻み'!$A$797</f>
        <v/>
      </c>
      <c r="C2560" s="21">
        <f>AO2560</f>
        <v/>
      </c>
      <c r="D2560" s="21" t="n">
        <v>0</v>
      </c>
      <c r="E2560" s="21">
        <f>ROUND(MIN(B2560/12,650000)*12*0.0915+MIN(B2560/12,1390000)*12*(0.0504+0)+B2560*0.005,0)</f>
        <v/>
      </c>
      <c r="F2560" s="21">
        <f>IF(B2560&lt;741000,0,IF(B2560&lt;2191000,B2560-740000,IF(B2560&lt;2193000,1451000,IF(B2560&lt;2196000,1453000,IF(B2560&lt;2200000,1456000,IF(B2560&lt;3600000,ROUND(ROUNDDOWN(B2560/4,-3)*2.8,0)-80000,IF(B2560&lt;6600000,ROUND(ROUNDDOWN(B2560/4,-3)*3.2,0)-440000,IF(B2560&lt;8500000,ROUNDDOWN(B2560*0.9,0)-1100000,B2560-1950000))))))))</f>
        <v/>
      </c>
      <c r="G2560" s="21">
        <f>IF(F2560&gt;23500000,NA(),IF(F2560&lt;=4890000,1040000,IF(F2560&lt;=6550000,670000,620000)))</f>
        <v/>
      </c>
      <c r="H2560" s="21">
        <f>IF(D2560&lt;=0,0,MAX(0,MIN(2000000,D2560-MIN(100000,ROUNDDOWN(F2560*0.05,0)))))</f>
        <v/>
      </c>
      <c r="I2560" s="21">
        <f>IF(C2560&lt;=2000,0,MIN(C2560,ROUNDDOWN(F2560*0.4,0))-2000)</f>
        <v/>
      </c>
      <c r="J2560" s="21">
        <f>MAX(0,ROUNDDOWN(F2560-E2560-G2560,-3))</f>
        <v/>
      </c>
      <c r="K2560" s="21">
        <f>MAX(0,ROUNDDOWN(F2560-E2560-G2560-H2560-I2560,-3))</f>
        <v/>
      </c>
      <c r="L2560" s="21">
        <f>MAX(0,ROUNDDOWN(F2560-E2560-G2560-H2560,-3))</f>
        <v/>
      </c>
      <c r="M2560" s="21">
        <f>IF(J2560&lt;=0,0,ROUNDDOWN((J2560*LOOKUP(J2560,{0,1950001,3300001,6950001,9000001,18000001,40000001},{0.05,0.1,0.2,0.23,0.33,0.4,0.45})-LOOKUP(J2560,{0,1950001,3300001,6950001,9000001,18000001,40000001},{0,97500,427500,636000,1536000,2796000,4796000}))*1.021,-2))</f>
        <v/>
      </c>
      <c r="N2560" s="21">
        <f>IF(K2560&lt;=0,0,ROUNDDOWN((K2560*LOOKUP(K2560,{0,1950001,3300001,6950001,9000001,18000001,40000001},{0.05,0.1,0.2,0.23,0.33,0.4,0.45})-LOOKUP(K2560,{0,1950001,3300001,6950001,9000001,18000001,40000001},{0,97500,427500,636000,1536000,2796000,4796000}))*1.021,-2))</f>
        <v/>
      </c>
      <c r="O2560" s="21">
        <f>IF(L2560&lt;=0,0,ROUNDDOWN((L2560*LOOKUP(L2560,{0,1950001,3300001,6950001,9000001,18000001,40000001},{0.05,0.1,0.2,0.23,0.33,0.4,0.45})-LOOKUP(L2560,{0,1950001,3300001,6950001,9000001,18000001,40000001},{0,97500,427500,636000,1536000,2796000,4796000}))*1.021,-2))</f>
        <v/>
      </c>
      <c r="P2560" s="21">
        <f>MAX(0,ROUNDDOWN(F2560-E2560-430000,-3))</f>
        <v/>
      </c>
      <c r="Q2560" s="21">
        <f>MAX(0,ROUNDDOWN(F2560-E2560-430000-H2560,-3))</f>
        <v/>
      </c>
      <c r="R2560" s="21">
        <f>IF(F2560&lt;=450000,0,MAX(0,P2560*0.06-MIN(50000,P2560)*0.03))</f>
        <v/>
      </c>
      <c r="S2560" s="21">
        <f>IF(F2560&lt;=450000,0,MAX(0,P2560*0.04-MIN(50000,P2560)*0.02))</f>
        <v/>
      </c>
      <c r="T2560" s="21">
        <f>IF(F2560&lt;=450000,0,MAX(0,Q2560*0.06-MIN(50000,Q2560)*0.03))</f>
        <v/>
      </c>
      <c r="U2560" s="21">
        <f>IF(F2560&lt;=450000,0,MAX(0,Q2560*0.04-MIN(50000,Q2560)*0.02))</f>
        <v/>
      </c>
      <c r="V2560" s="21">
        <f>50000+MAX(0,G2560-480000)</f>
        <v/>
      </c>
      <c r="W2560" s="21">
        <f>P2560-V2560</f>
        <v/>
      </c>
      <c r="X2560" s="21">
        <f>Q2560-V2560</f>
        <v/>
      </c>
      <c r="Y2560" s="22">
        <f>IF(W2560&lt;0,0.9,LOOKUP(W2560,{0,1950001,3300001,6950001,9000001,18000001,40000001},{0.84895,0.7979,0.6958,0.66517,0.56307,0.4916,0.44055}))</f>
        <v/>
      </c>
      <c r="Z2560" s="22">
        <f>IF(X2560&lt;0,0.9,LOOKUP(X2560,{0,1950001,3300001,6950001,9000001,18000001,40000001},{0.84895,0.7979,0.6958,0.66517,0.56307,0.4916,0.44055}))</f>
        <v/>
      </c>
      <c r="AA2560" s="22">
        <f>IF(W2560&lt;0,0,CHOOSE(MATCH(W2560,{0,1950001,3300001,6950001,9000001},1),5.105/84.895,10.21/79.79,20.42/69.58,23.483/66.517,33.693/56.307))</f>
        <v/>
      </c>
      <c r="AB2560" s="21">
        <f>IF(C2560&lt;=2000,0,(MIN(C2560,ROUNDDOWN(F2560*0.3,0))-2000)*0.1)</f>
        <v/>
      </c>
      <c r="AC2560" s="21">
        <f>IF(C2560&lt;=2000,0,MIN((C2560-2000)*Y2560,(R2560+S2560)*0.2))</f>
        <v/>
      </c>
      <c r="AD2560" s="21">
        <f>IF(C2560&lt;=2000,0,MIN((C2560-2000)*Z2560,(T2560+U2560)*0.2))</f>
        <v/>
      </c>
      <c r="AE2560" s="21">
        <f>AC2560*AA2560</f>
        <v/>
      </c>
      <c r="AF2560" s="21">
        <f>ROUNDDOWN(R2560,-2)+ROUNDDOWN(S2560,-2)</f>
        <v/>
      </c>
      <c r="AG2560" s="21">
        <f>ROUNDDOWN(MAX(0,R2560-(AB2560+AC2560+AE2560)*0.6),-2)+ROUNDDOWN(MAX(0,S2560-(AB2560+AC2560+AE2560)*0.4),-2)</f>
        <v/>
      </c>
      <c r="AH2560" s="21">
        <f>ROUNDDOWN(MAX(0,T2560-(AB2560+AD2560)*0.6),-2)+ROUNDDOWN(MAX(0,U2560-(AB2560+AD2560)*0.4),-2)</f>
        <v/>
      </c>
      <c r="AI2560" s="21">
        <f>ROUNDDOWN(T2560,-2)+ROUNDDOWN(U2560,-2)</f>
        <v/>
      </c>
      <c r="AJ2560" s="21">
        <f>M2560+AF2560</f>
        <v/>
      </c>
      <c r="AK2560" s="21">
        <f>M2560+AG2560</f>
        <v/>
      </c>
      <c r="AL2560" s="21">
        <f>N2560+AH2560</f>
        <v/>
      </c>
      <c r="AM2560" s="21">
        <f>O2560+AI2560</f>
        <v/>
      </c>
      <c r="AN2560" s="21">
        <f>N2560+AI2560</f>
        <v/>
      </c>
      <c r="AO2560" s="21">
        <f>ROUNDDOWN((R2560+S2560)*0.2/Y2560+2000,0)</f>
        <v/>
      </c>
      <c r="AP2560" s="21">
        <f>ROUNDDOWN((T2560+U2560)*0.2/Z2560+2000,0)</f>
        <v/>
      </c>
      <c r="AQ2560" s="21">
        <f>AL2560-AK2560</f>
        <v/>
      </c>
      <c r="AR2560" s="21">
        <f>AM2560-AK2560</f>
        <v/>
      </c>
      <c r="AS2560" s="21">
        <f>AM2560-AL2560</f>
        <v/>
      </c>
      <c r="AT2560" s="21">
        <f>AK2560+C2560-AJ2560</f>
        <v/>
      </c>
      <c r="AU2560" s="21">
        <f>AL2560+C2560-AM2560</f>
        <v/>
      </c>
      <c r="AV2560" s="21">
        <f>AN2560+C2560-AM2560</f>
        <v/>
      </c>
    </row>
    <row r="2561">
      <c r="A2561" t="inlineStr">
        <is>
          <t>1万円刻み</t>
        </is>
      </c>
      <c r="B2561" s="21">
        <f>'5_1万円刻み'!$A$798</f>
        <v/>
      </c>
      <c r="C2561" s="21">
        <f>AO2561</f>
        <v/>
      </c>
      <c r="D2561" s="21" t="n">
        <v>0</v>
      </c>
      <c r="E2561" s="21">
        <f>ROUND(MIN(B2561/12,650000)*12*0.0915+MIN(B2561/12,1390000)*12*(0.0504+0)+B2561*0.005,0)</f>
        <v/>
      </c>
      <c r="F2561" s="21">
        <f>IF(B2561&lt;741000,0,IF(B2561&lt;2191000,B2561-740000,IF(B2561&lt;2193000,1451000,IF(B2561&lt;2196000,1453000,IF(B2561&lt;2200000,1456000,IF(B2561&lt;3600000,ROUND(ROUNDDOWN(B2561/4,-3)*2.8,0)-80000,IF(B2561&lt;6600000,ROUND(ROUNDDOWN(B2561/4,-3)*3.2,0)-440000,IF(B2561&lt;8500000,ROUNDDOWN(B2561*0.9,0)-1100000,B2561-1950000))))))))</f>
        <v/>
      </c>
      <c r="G2561" s="21">
        <f>IF(F2561&gt;23500000,NA(),IF(F2561&lt;=4890000,1040000,IF(F2561&lt;=6550000,670000,620000)))</f>
        <v/>
      </c>
      <c r="H2561" s="21">
        <f>IF(D2561&lt;=0,0,MAX(0,MIN(2000000,D2561-MIN(100000,ROUNDDOWN(F2561*0.05,0)))))</f>
        <v/>
      </c>
      <c r="I2561" s="21">
        <f>IF(C2561&lt;=2000,0,MIN(C2561,ROUNDDOWN(F2561*0.4,0))-2000)</f>
        <v/>
      </c>
      <c r="J2561" s="21">
        <f>MAX(0,ROUNDDOWN(F2561-E2561-G2561,-3))</f>
        <v/>
      </c>
      <c r="K2561" s="21">
        <f>MAX(0,ROUNDDOWN(F2561-E2561-G2561-H2561-I2561,-3))</f>
        <v/>
      </c>
      <c r="L2561" s="21">
        <f>MAX(0,ROUNDDOWN(F2561-E2561-G2561-H2561,-3))</f>
        <v/>
      </c>
      <c r="M2561" s="21">
        <f>IF(J2561&lt;=0,0,ROUNDDOWN((J2561*LOOKUP(J2561,{0,1950001,3300001,6950001,9000001,18000001,40000001},{0.05,0.1,0.2,0.23,0.33,0.4,0.45})-LOOKUP(J2561,{0,1950001,3300001,6950001,9000001,18000001,40000001},{0,97500,427500,636000,1536000,2796000,4796000}))*1.021,-2))</f>
        <v/>
      </c>
      <c r="N2561" s="21">
        <f>IF(K2561&lt;=0,0,ROUNDDOWN((K2561*LOOKUP(K2561,{0,1950001,3300001,6950001,9000001,18000001,40000001},{0.05,0.1,0.2,0.23,0.33,0.4,0.45})-LOOKUP(K2561,{0,1950001,3300001,6950001,9000001,18000001,40000001},{0,97500,427500,636000,1536000,2796000,4796000}))*1.021,-2))</f>
        <v/>
      </c>
      <c r="O2561" s="21">
        <f>IF(L2561&lt;=0,0,ROUNDDOWN((L2561*LOOKUP(L2561,{0,1950001,3300001,6950001,9000001,18000001,40000001},{0.05,0.1,0.2,0.23,0.33,0.4,0.45})-LOOKUP(L2561,{0,1950001,3300001,6950001,9000001,18000001,40000001},{0,97500,427500,636000,1536000,2796000,4796000}))*1.021,-2))</f>
        <v/>
      </c>
      <c r="P2561" s="21">
        <f>MAX(0,ROUNDDOWN(F2561-E2561-430000,-3))</f>
        <v/>
      </c>
      <c r="Q2561" s="21">
        <f>MAX(0,ROUNDDOWN(F2561-E2561-430000-H2561,-3))</f>
        <v/>
      </c>
      <c r="R2561" s="21">
        <f>IF(F2561&lt;=450000,0,MAX(0,P2561*0.06-MIN(50000,P2561)*0.03))</f>
        <v/>
      </c>
      <c r="S2561" s="21">
        <f>IF(F2561&lt;=450000,0,MAX(0,P2561*0.04-MIN(50000,P2561)*0.02))</f>
        <v/>
      </c>
      <c r="T2561" s="21">
        <f>IF(F2561&lt;=450000,0,MAX(0,Q2561*0.06-MIN(50000,Q2561)*0.03))</f>
        <v/>
      </c>
      <c r="U2561" s="21">
        <f>IF(F2561&lt;=450000,0,MAX(0,Q2561*0.04-MIN(50000,Q2561)*0.02))</f>
        <v/>
      </c>
      <c r="V2561" s="21">
        <f>50000+MAX(0,G2561-480000)</f>
        <v/>
      </c>
      <c r="W2561" s="21">
        <f>P2561-V2561</f>
        <v/>
      </c>
      <c r="X2561" s="21">
        <f>Q2561-V2561</f>
        <v/>
      </c>
      <c r="Y2561" s="22">
        <f>IF(W2561&lt;0,0.9,LOOKUP(W2561,{0,1950001,3300001,6950001,9000001,18000001,40000001},{0.84895,0.7979,0.6958,0.66517,0.56307,0.4916,0.44055}))</f>
        <v/>
      </c>
      <c r="Z2561" s="22">
        <f>IF(X2561&lt;0,0.9,LOOKUP(X2561,{0,1950001,3300001,6950001,9000001,18000001,40000001},{0.84895,0.7979,0.6958,0.66517,0.56307,0.4916,0.44055}))</f>
        <v/>
      </c>
      <c r="AA2561" s="22">
        <f>IF(W2561&lt;0,0,CHOOSE(MATCH(W2561,{0,1950001,3300001,6950001,9000001},1),5.105/84.895,10.21/79.79,20.42/69.58,23.483/66.517,33.693/56.307))</f>
        <v/>
      </c>
      <c r="AB2561" s="21">
        <f>IF(C2561&lt;=2000,0,(MIN(C2561,ROUNDDOWN(F2561*0.3,0))-2000)*0.1)</f>
        <v/>
      </c>
      <c r="AC2561" s="21">
        <f>IF(C2561&lt;=2000,0,MIN((C2561-2000)*Y2561,(R2561+S2561)*0.2))</f>
        <v/>
      </c>
      <c r="AD2561" s="21">
        <f>IF(C2561&lt;=2000,0,MIN((C2561-2000)*Z2561,(T2561+U2561)*0.2))</f>
        <v/>
      </c>
      <c r="AE2561" s="21">
        <f>AC2561*AA2561</f>
        <v/>
      </c>
      <c r="AF2561" s="21">
        <f>ROUNDDOWN(R2561,-2)+ROUNDDOWN(S2561,-2)</f>
        <v/>
      </c>
      <c r="AG2561" s="21">
        <f>ROUNDDOWN(MAX(0,R2561-(AB2561+AC2561+AE2561)*0.6),-2)+ROUNDDOWN(MAX(0,S2561-(AB2561+AC2561+AE2561)*0.4),-2)</f>
        <v/>
      </c>
      <c r="AH2561" s="21">
        <f>ROUNDDOWN(MAX(0,T2561-(AB2561+AD2561)*0.6),-2)+ROUNDDOWN(MAX(0,U2561-(AB2561+AD2561)*0.4),-2)</f>
        <v/>
      </c>
      <c r="AI2561" s="21">
        <f>ROUNDDOWN(T2561,-2)+ROUNDDOWN(U2561,-2)</f>
        <v/>
      </c>
      <c r="AJ2561" s="21">
        <f>M2561+AF2561</f>
        <v/>
      </c>
      <c r="AK2561" s="21">
        <f>M2561+AG2561</f>
        <v/>
      </c>
      <c r="AL2561" s="21">
        <f>N2561+AH2561</f>
        <v/>
      </c>
      <c r="AM2561" s="21">
        <f>O2561+AI2561</f>
        <v/>
      </c>
      <c r="AN2561" s="21">
        <f>N2561+AI2561</f>
        <v/>
      </c>
      <c r="AO2561" s="21">
        <f>ROUNDDOWN((R2561+S2561)*0.2/Y2561+2000,0)</f>
        <v/>
      </c>
      <c r="AP2561" s="21">
        <f>ROUNDDOWN((T2561+U2561)*0.2/Z2561+2000,0)</f>
        <v/>
      </c>
      <c r="AQ2561" s="21">
        <f>AL2561-AK2561</f>
        <v/>
      </c>
      <c r="AR2561" s="21">
        <f>AM2561-AK2561</f>
        <v/>
      </c>
      <c r="AS2561" s="21">
        <f>AM2561-AL2561</f>
        <v/>
      </c>
      <c r="AT2561" s="21">
        <f>AK2561+C2561-AJ2561</f>
        <v/>
      </c>
      <c r="AU2561" s="21">
        <f>AL2561+C2561-AM2561</f>
        <v/>
      </c>
      <c r="AV2561" s="21">
        <f>AN2561+C2561-AM2561</f>
        <v/>
      </c>
    </row>
    <row r="2562">
      <c r="A2562" t="inlineStr">
        <is>
          <t>1万円刻み</t>
        </is>
      </c>
      <c r="B2562" s="21">
        <f>'5_1万円刻み'!$A$799</f>
        <v/>
      </c>
      <c r="C2562" s="21">
        <f>AO2562</f>
        <v/>
      </c>
      <c r="D2562" s="21" t="n">
        <v>0</v>
      </c>
      <c r="E2562" s="21">
        <f>ROUND(MIN(B2562/12,650000)*12*0.0915+MIN(B2562/12,1390000)*12*(0.0504+0)+B2562*0.005,0)</f>
        <v/>
      </c>
      <c r="F2562" s="21">
        <f>IF(B2562&lt;741000,0,IF(B2562&lt;2191000,B2562-740000,IF(B2562&lt;2193000,1451000,IF(B2562&lt;2196000,1453000,IF(B2562&lt;2200000,1456000,IF(B2562&lt;3600000,ROUND(ROUNDDOWN(B2562/4,-3)*2.8,0)-80000,IF(B2562&lt;6600000,ROUND(ROUNDDOWN(B2562/4,-3)*3.2,0)-440000,IF(B2562&lt;8500000,ROUNDDOWN(B2562*0.9,0)-1100000,B2562-1950000))))))))</f>
        <v/>
      </c>
      <c r="G2562" s="21">
        <f>IF(F2562&gt;23500000,NA(),IF(F2562&lt;=4890000,1040000,IF(F2562&lt;=6550000,670000,620000)))</f>
        <v/>
      </c>
      <c r="H2562" s="21">
        <f>IF(D2562&lt;=0,0,MAX(0,MIN(2000000,D2562-MIN(100000,ROUNDDOWN(F2562*0.05,0)))))</f>
        <v/>
      </c>
      <c r="I2562" s="21">
        <f>IF(C2562&lt;=2000,0,MIN(C2562,ROUNDDOWN(F2562*0.4,0))-2000)</f>
        <v/>
      </c>
      <c r="J2562" s="21">
        <f>MAX(0,ROUNDDOWN(F2562-E2562-G2562,-3))</f>
        <v/>
      </c>
      <c r="K2562" s="21">
        <f>MAX(0,ROUNDDOWN(F2562-E2562-G2562-H2562-I2562,-3))</f>
        <v/>
      </c>
      <c r="L2562" s="21">
        <f>MAX(0,ROUNDDOWN(F2562-E2562-G2562-H2562,-3))</f>
        <v/>
      </c>
      <c r="M2562" s="21">
        <f>IF(J2562&lt;=0,0,ROUNDDOWN((J2562*LOOKUP(J2562,{0,1950001,3300001,6950001,9000001,18000001,40000001},{0.05,0.1,0.2,0.23,0.33,0.4,0.45})-LOOKUP(J2562,{0,1950001,3300001,6950001,9000001,18000001,40000001},{0,97500,427500,636000,1536000,2796000,4796000}))*1.021,-2))</f>
        <v/>
      </c>
      <c r="N2562" s="21">
        <f>IF(K2562&lt;=0,0,ROUNDDOWN((K2562*LOOKUP(K2562,{0,1950001,3300001,6950001,9000001,18000001,40000001},{0.05,0.1,0.2,0.23,0.33,0.4,0.45})-LOOKUP(K2562,{0,1950001,3300001,6950001,9000001,18000001,40000001},{0,97500,427500,636000,1536000,2796000,4796000}))*1.021,-2))</f>
        <v/>
      </c>
      <c r="O2562" s="21">
        <f>IF(L2562&lt;=0,0,ROUNDDOWN((L2562*LOOKUP(L2562,{0,1950001,3300001,6950001,9000001,18000001,40000001},{0.05,0.1,0.2,0.23,0.33,0.4,0.45})-LOOKUP(L2562,{0,1950001,3300001,6950001,9000001,18000001,40000001},{0,97500,427500,636000,1536000,2796000,4796000}))*1.021,-2))</f>
        <v/>
      </c>
      <c r="P2562" s="21">
        <f>MAX(0,ROUNDDOWN(F2562-E2562-430000,-3))</f>
        <v/>
      </c>
      <c r="Q2562" s="21">
        <f>MAX(0,ROUNDDOWN(F2562-E2562-430000-H2562,-3))</f>
        <v/>
      </c>
      <c r="R2562" s="21">
        <f>IF(F2562&lt;=450000,0,MAX(0,P2562*0.06-MIN(50000,P2562)*0.03))</f>
        <v/>
      </c>
      <c r="S2562" s="21">
        <f>IF(F2562&lt;=450000,0,MAX(0,P2562*0.04-MIN(50000,P2562)*0.02))</f>
        <v/>
      </c>
      <c r="T2562" s="21">
        <f>IF(F2562&lt;=450000,0,MAX(0,Q2562*0.06-MIN(50000,Q2562)*0.03))</f>
        <v/>
      </c>
      <c r="U2562" s="21">
        <f>IF(F2562&lt;=450000,0,MAX(0,Q2562*0.04-MIN(50000,Q2562)*0.02))</f>
        <v/>
      </c>
      <c r="V2562" s="21">
        <f>50000+MAX(0,G2562-480000)</f>
        <v/>
      </c>
      <c r="W2562" s="21">
        <f>P2562-V2562</f>
        <v/>
      </c>
      <c r="X2562" s="21">
        <f>Q2562-V2562</f>
        <v/>
      </c>
      <c r="Y2562" s="22">
        <f>IF(W2562&lt;0,0.9,LOOKUP(W2562,{0,1950001,3300001,6950001,9000001,18000001,40000001},{0.84895,0.7979,0.6958,0.66517,0.56307,0.4916,0.44055}))</f>
        <v/>
      </c>
      <c r="Z2562" s="22">
        <f>IF(X2562&lt;0,0.9,LOOKUP(X2562,{0,1950001,3300001,6950001,9000001,18000001,40000001},{0.84895,0.7979,0.6958,0.66517,0.56307,0.4916,0.44055}))</f>
        <v/>
      </c>
      <c r="AA2562" s="22">
        <f>IF(W2562&lt;0,0,CHOOSE(MATCH(W2562,{0,1950001,3300001,6950001,9000001},1),5.105/84.895,10.21/79.79,20.42/69.58,23.483/66.517,33.693/56.307))</f>
        <v/>
      </c>
      <c r="AB2562" s="21">
        <f>IF(C2562&lt;=2000,0,(MIN(C2562,ROUNDDOWN(F2562*0.3,0))-2000)*0.1)</f>
        <v/>
      </c>
      <c r="AC2562" s="21">
        <f>IF(C2562&lt;=2000,0,MIN((C2562-2000)*Y2562,(R2562+S2562)*0.2))</f>
        <v/>
      </c>
      <c r="AD2562" s="21">
        <f>IF(C2562&lt;=2000,0,MIN((C2562-2000)*Z2562,(T2562+U2562)*0.2))</f>
        <v/>
      </c>
      <c r="AE2562" s="21">
        <f>AC2562*AA2562</f>
        <v/>
      </c>
      <c r="AF2562" s="21">
        <f>ROUNDDOWN(R2562,-2)+ROUNDDOWN(S2562,-2)</f>
        <v/>
      </c>
      <c r="AG2562" s="21">
        <f>ROUNDDOWN(MAX(0,R2562-(AB2562+AC2562+AE2562)*0.6),-2)+ROUNDDOWN(MAX(0,S2562-(AB2562+AC2562+AE2562)*0.4),-2)</f>
        <v/>
      </c>
      <c r="AH2562" s="21">
        <f>ROUNDDOWN(MAX(0,T2562-(AB2562+AD2562)*0.6),-2)+ROUNDDOWN(MAX(0,U2562-(AB2562+AD2562)*0.4),-2)</f>
        <v/>
      </c>
      <c r="AI2562" s="21">
        <f>ROUNDDOWN(T2562,-2)+ROUNDDOWN(U2562,-2)</f>
        <v/>
      </c>
      <c r="AJ2562" s="21">
        <f>M2562+AF2562</f>
        <v/>
      </c>
      <c r="AK2562" s="21">
        <f>M2562+AG2562</f>
        <v/>
      </c>
      <c r="AL2562" s="21">
        <f>N2562+AH2562</f>
        <v/>
      </c>
      <c r="AM2562" s="21">
        <f>O2562+AI2562</f>
        <v/>
      </c>
      <c r="AN2562" s="21">
        <f>N2562+AI2562</f>
        <v/>
      </c>
      <c r="AO2562" s="21">
        <f>ROUNDDOWN((R2562+S2562)*0.2/Y2562+2000,0)</f>
        <v/>
      </c>
      <c r="AP2562" s="21">
        <f>ROUNDDOWN((T2562+U2562)*0.2/Z2562+2000,0)</f>
        <v/>
      </c>
      <c r="AQ2562" s="21">
        <f>AL2562-AK2562</f>
        <v/>
      </c>
      <c r="AR2562" s="21">
        <f>AM2562-AK2562</f>
        <v/>
      </c>
      <c r="AS2562" s="21">
        <f>AM2562-AL2562</f>
        <v/>
      </c>
      <c r="AT2562" s="21">
        <f>AK2562+C2562-AJ2562</f>
        <v/>
      </c>
      <c r="AU2562" s="21">
        <f>AL2562+C2562-AM2562</f>
        <v/>
      </c>
      <c r="AV2562" s="21">
        <f>AN2562+C2562-AM2562</f>
        <v/>
      </c>
    </row>
    <row r="2563">
      <c r="A2563" t="inlineStr">
        <is>
          <t>1万円刻み</t>
        </is>
      </c>
      <c r="B2563" s="21">
        <f>'5_1万円刻み'!$A$800</f>
        <v/>
      </c>
      <c r="C2563" s="21">
        <f>AO2563</f>
        <v/>
      </c>
      <c r="D2563" s="21" t="n">
        <v>0</v>
      </c>
      <c r="E2563" s="21">
        <f>ROUND(MIN(B2563/12,650000)*12*0.0915+MIN(B2563/12,1390000)*12*(0.0504+0)+B2563*0.005,0)</f>
        <v/>
      </c>
      <c r="F2563" s="21">
        <f>IF(B2563&lt;741000,0,IF(B2563&lt;2191000,B2563-740000,IF(B2563&lt;2193000,1451000,IF(B2563&lt;2196000,1453000,IF(B2563&lt;2200000,1456000,IF(B2563&lt;3600000,ROUND(ROUNDDOWN(B2563/4,-3)*2.8,0)-80000,IF(B2563&lt;6600000,ROUND(ROUNDDOWN(B2563/4,-3)*3.2,0)-440000,IF(B2563&lt;8500000,ROUNDDOWN(B2563*0.9,0)-1100000,B2563-1950000))))))))</f>
        <v/>
      </c>
      <c r="G2563" s="21">
        <f>IF(F2563&gt;23500000,NA(),IF(F2563&lt;=4890000,1040000,IF(F2563&lt;=6550000,670000,620000)))</f>
        <v/>
      </c>
      <c r="H2563" s="21">
        <f>IF(D2563&lt;=0,0,MAX(0,MIN(2000000,D2563-MIN(100000,ROUNDDOWN(F2563*0.05,0)))))</f>
        <v/>
      </c>
      <c r="I2563" s="21">
        <f>IF(C2563&lt;=2000,0,MIN(C2563,ROUNDDOWN(F2563*0.4,0))-2000)</f>
        <v/>
      </c>
      <c r="J2563" s="21">
        <f>MAX(0,ROUNDDOWN(F2563-E2563-G2563,-3))</f>
        <v/>
      </c>
      <c r="K2563" s="21">
        <f>MAX(0,ROUNDDOWN(F2563-E2563-G2563-H2563-I2563,-3))</f>
        <v/>
      </c>
      <c r="L2563" s="21">
        <f>MAX(0,ROUNDDOWN(F2563-E2563-G2563-H2563,-3))</f>
        <v/>
      </c>
      <c r="M2563" s="21">
        <f>IF(J2563&lt;=0,0,ROUNDDOWN((J2563*LOOKUP(J2563,{0,1950001,3300001,6950001,9000001,18000001,40000001},{0.05,0.1,0.2,0.23,0.33,0.4,0.45})-LOOKUP(J2563,{0,1950001,3300001,6950001,9000001,18000001,40000001},{0,97500,427500,636000,1536000,2796000,4796000}))*1.021,-2))</f>
        <v/>
      </c>
      <c r="N2563" s="21">
        <f>IF(K2563&lt;=0,0,ROUNDDOWN((K2563*LOOKUP(K2563,{0,1950001,3300001,6950001,9000001,18000001,40000001},{0.05,0.1,0.2,0.23,0.33,0.4,0.45})-LOOKUP(K2563,{0,1950001,3300001,6950001,9000001,18000001,40000001},{0,97500,427500,636000,1536000,2796000,4796000}))*1.021,-2))</f>
        <v/>
      </c>
      <c r="O2563" s="21">
        <f>IF(L2563&lt;=0,0,ROUNDDOWN((L2563*LOOKUP(L2563,{0,1950001,3300001,6950001,9000001,18000001,40000001},{0.05,0.1,0.2,0.23,0.33,0.4,0.45})-LOOKUP(L2563,{0,1950001,3300001,6950001,9000001,18000001,40000001},{0,97500,427500,636000,1536000,2796000,4796000}))*1.021,-2))</f>
        <v/>
      </c>
      <c r="P2563" s="21">
        <f>MAX(0,ROUNDDOWN(F2563-E2563-430000,-3))</f>
        <v/>
      </c>
      <c r="Q2563" s="21">
        <f>MAX(0,ROUNDDOWN(F2563-E2563-430000-H2563,-3))</f>
        <v/>
      </c>
      <c r="R2563" s="21">
        <f>IF(F2563&lt;=450000,0,MAX(0,P2563*0.06-MIN(50000,P2563)*0.03))</f>
        <v/>
      </c>
      <c r="S2563" s="21">
        <f>IF(F2563&lt;=450000,0,MAX(0,P2563*0.04-MIN(50000,P2563)*0.02))</f>
        <v/>
      </c>
      <c r="T2563" s="21">
        <f>IF(F2563&lt;=450000,0,MAX(0,Q2563*0.06-MIN(50000,Q2563)*0.03))</f>
        <v/>
      </c>
      <c r="U2563" s="21">
        <f>IF(F2563&lt;=450000,0,MAX(0,Q2563*0.04-MIN(50000,Q2563)*0.02))</f>
        <v/>
      </c>
      <c r="V2563" s="21">
        <f>50000+MAX(0,G2563-480000)</f>
        <v/>
      </c>
      <c r="W2563" s="21">
        <f>P2563-V2563</f>
        <v/>
      </c>
      <c r="X2563" s="21">
        <f>Q2563-V2563</f>
        <v/>
      </c>
      <c r="Y2563" s="22">
        <f>IF(W2563&lt;0,0.9,LOOKUP(W2563,{0,1950001,3300001,6950001,9000001,18000001,40000001},{0.84895,0.7979,0.6958,0.66517,0.56307,0.4916,0.44055}))</f>
        <v/>
      </c>
      <c r="Z2563" s="22">
        <f>IF(X2563&lt;0,0.9,LOOKUP(X2563,{0,1950001,3300001,6950001,9000001,18000001,40000001},{0.84895,0.7979,0.6958,0.66517,0.56307,0.4916,0.44055}))</f>
        <v/>
      </c>
      <c r="AA2563" s="22">
        <f>IF(W2563&lt;0,0,CHOOSE(MATCH(W2563,{0,1950001,3300001,6950001,9000001},1),5.105/84.895,10.21/79.79,20.42/69.58,23.483/66.517,33.693/56.307))</f>
        <v/>
      </c>
      <c r="AB2563" s="21">
        <f>IF(C2563&lt;=2000,0,(MIN(C2563,ROUNDDOWN(F2563*0.3,0))-2000)*0.1)</f>
        <v/>
      </c>
      <c r="AC2563" s="21">
        <f>IF(C2563&lt;=2000,0,MIN((C2563-2000)*Y2563,(R2563+S2563)*0.2))</f>
        <v/>
      </c>
      <c r="AD2563" s="21">
        <f>IF(C2563&lt;=2000,0,MIN((C2563-2000)*Z2563,(T2563+U2563)*0.2))</f>
        <v/>
      </c>
      <c r="AE2563" s="21">
        <f>AC2563*AA2563</f>
        <v/>
      </c>
      <c r="AF2563" s="21">
        <f>ROUNDDOWN(R2563,-2)+ROUNDDOWN(S2563,-2)</f>
        <v/>
      </c>
      <c r="AG2563" s="21">
        <f>ROUNDDOWN(MAX(0,R2563-(AB2563+AC2563+AE2563)*0.6),-2)+ROUNDDOWN(MAX(0,S2563-(AB2563+AC2563+AE2563)*0.4),-2)</f>
        <v/>
      </c>
      <c r="AH2563" s="21">
        <f>ROUNDDOWN(MAX(0,T2563-(AB2563+AD2563)*0.6),-2)+ROUNDDOWN(MAX(0,U2563-(AB2563+AD2563)*0.4),-2)</f>
        <v/>
      </c>
      <c r="AI2563" s="21">
        <f>ROUNDDOWN(T2563,-2)+ROUNDDOWN(U2563,-2)</f>
        <v/>
      </c>
      <c r="AJ2563" s="21">
        <f>M2563+AF2563</f>
        <v/>
      </c>
      <c r="AK2563" s="21">
        <f>M2563+AG2563</f>
        <v/>
      </c>
      <c r="AL2563" s="21">
        <f>N2563+AH2563</f>
        <v/>
      </c>
      <c r="AM2563" s="21">
        <f>O2563+AI2563</f>
        <v/>
      </c>
      <c r="AN2563" s="21">
        <f>N2563+AI2563</f>
        <v/>
      </c>
      <c r="AO2563" s="21">
        <f>ROUNDDOWN((R2563+S2563)*0.2/Y2563+2000,0)</f>
        <v/>
      </c>
      <c r="AP2563" s="21">
        <f>ROUNDDOWN((T2563+U2563)*0.2/Z2563+2000,0)</f>
        <v/>
      </c>
      <c r="AQ2563" s="21">
        <f>AL2563-AK2563</f>
        <v/>
      </c>
      <c r="AR2563" s="21">
        <f>AM2563-AK2563</f>
        <v/>
      </c>
      <c r="AS2563" s="21">
        <f>AM2563-AL2563</f>
        <v/>
      </c>
      <c r="AT2563" s="21">
        <f>AK2563+C2563-AJ2563</f>
        <v/>
      </c>
      <c r="AU2563" s="21">
        <f>AL2563+C2563-AM2563</f>
        <v/>
      </c>
      <c r="AV2563" s="21">
        <f>AN2563+C2563-AM2563</f>
        <v/>
      </c>
    </row>
    <row r="2564">
      <c r="A2564" t="inlineStr">
        <is>
          <t>1万円刻み</t>
        </is>
      </c>
      <c r="B2564" s="21">
        <f>'5_1万円刻み'!$A$801</f>
        <v/>
      </c>
      <c r="C2564" s="21">
        <f>AO2564</f>
        <v/>
      </c>
      <c r="D2564" s="21" t="n">
        <v>0</v>
      </c>
      <c r="E2564" s="21">
        <f>ROUND(MIN(B2564/12,650000)*12*0.0915+MIN(B2564/12,1390000)*12*(0.0504+0)+B2564*0.005,0)</f>
        <v/>
      </c>
      <c r="F2564" s="21">
        <f>IF(B2564&lt;741000,0,IF(B2564&lt;2191000,B2564-740000,IF(B2564&lt;2193000,1451000,IF(B2564&lt;2196000,1453000,IF(B2564&lt;2200000,1456000,IF(B2564&lt;3600000,ROUND(ROUNDDOWN(B2564/4,-3)*2.8,0)-80000,IF(B2564&lt;6600000,ROUND(ROUNDDOWN(B2564/4,-3)*3.2,0)-440000,IF(B2564&lt;8500000,ROUNDDOWN(B2564*0.9,0)-1100000,B2564-1950000))))))))</f>
        <v/>
      </c>
      <c r="G2564" s="21">
        <f>IF(F2564&gt;23500000,NA(),IF(F2564&lt;=4890000,1040000,IF(F2564&lt;=6550000,670000,620000)))</f>
        <v/>
      </c>
      <c r="H2564" s="21">
        <f>IF(D2564&lt;=0,0,MAX(0,MIN(2000000,D2564-MIN(100000,ROUNDDOWN(F2564*0.05,0)))))</f>
        <v/>
      </c>
      <c r="I2564" s="21">
        <f>IF(C2564&lt;=2000,0,MIN(C2564,ROUNDDOWN(F2564*0.4,0))-2000)</f>
        <v/>
      </c>
      <c r="J2564" s="21">
        <f>MAX(0,ROUNDDOWN(F2564-E2564-G2564,-3))</f>
        <v/>
      </c>
      <c r="K2564" s="21">
        <f>MAX(0,ROUNDDOWN(F2564-E2564-G2564-H2564-I2564,-3))</f>
        <v/>
      </c>
      <c r="L2564" s="21">
        <f>MAX(0,ROUNDDOWN(F2564-E2564-G2564-H2564,-3))</f>
        <v/>
      </c>
      <c r="M2564" s="21">
        <f>IF(J2564&lt;=0,0,ROUNDDOWN((J2564*LOOKUP(J2564,{0,1950001,3300001,6950001,9000001,18000001,40000001},{0.05,0.1,0.2,0.23,0.33,0.4,0.45})-LOOKUP(J2564,{0,1950001,3300001,6950001,9000001,18000001,40000001},{0,97500,427500,636000,1536000,2796000,4796000}))*1.021,-2))</f>
        <v/>
      </c>
      <c r="N2564" s="21">
        <f>IF(K2564&lt;=0,0,ROUNDDOWN((K2564*LOOKUP(K2564,{0,1950001,3300001,6950001,9000001,18000001,40000001},{0.05,0.1,0.2,0.23,0.33,0.4,0.45})-LOOKUP(K2564,{0,1950001,3300001,6950001,9000001,18000001,40000001},{0,97500,427500,636000,1536000,2796000,4796000}))*1.021,-2))</f>
        <v/>
      </c>
      <c r="O2564" s="21">
        <f>IF(L2564&lt;=0,0,ROUNDDOWN((L2564*LOOKUP(L2564,{0,1950001,3300001,6950001,9000001,18000001,40000001},{0.05,0.1,0.2,0.23,0.33,0.4,0.45})-LOOKUP(L2564,{0,1950001,3300001,6950001,9000001,18000001,40000001},{0,97500,427500,636000,1536000,2796000,4796000}))*1.021,-2))</f>
        <v/>
      </c>
      <c r="P2564" s="21">
        <f>MAX(0,ROUNDDOWN(F2564-E2564-430000,-3))</f>
        <v/>
      </c>
      <c r="Q2564" s="21">
        <f>MAX(0,ROUNDDOWN(F2564-E2564-430000-H2564,-3))</f>
        <v/>
      </c>
      <c r="R2564" s="21">
        <f>IF(F2564&lt;=450000,0,MAX(0,P2564*0.06-MIN(50000,P2564)*0.03))</f>
        <v/>
      </c>
      <c r="S2564" s="21">
        <f>IF(F2564&lt;=450000,0,MAX(0,P2564*0.04-MIN(50000,P2564)*0.02))</f>
        <v/>
      </c>
      <c r="T2564" s="21">
        <f>IF(F2564&lt;=450000,0,MAX(0,Q2564*0.06-MIN(50000,Q2564)*0.03))</f>
        <v/>
      </c>
      <c r="U2564" s="21">
        <f>IF(F2564&lt;=450000,0,MAX(0,Q2564*0.04-MIN(50000,Q2564)*0.02))</f>
        <v/>
      </c>
      <c r="V2564" s="21">
        <f>50000+MAX(0,G2564-480000)</f>
        <v/>
      </c>
      <c r="W2564" s="21">
        <f>P2564-V2564</f>
        <v/>
      </c>
      <c r="X2564" s="21">
        <f>Q2564-V2564</f>
        <v/>
      </c>
      <c r="Y2564" s="22">
        <f>IF(W2564&lt;0,0.9,LOOKUP(W2564,{0,1950001,3300001,6950001,9000001,18000001,40000001},{0.84895,0.7979,0.6958,0.66517,0.56307,0.4916,0.44055}))</f>
        <v/>
      </c>
      <c r="Z2564" s="22">
        <f>IF(X2564&lt;0,0.9,LOOKUP(X2564,{0,1950001,3300001,6950001,9000001,18000001,40000001},{0.84895,0.7979,0.6958,0.66517,0.56307,0.4916,0.44055}))</f>
        <v/>
      </c>
      <c r="AA2564" s="22">
        <f>IF(W2564&lt;0,0,CHOOSE(MATCH(W2564,{0,1950001,3300001,6950001,9000001},1),5.105/84.895,10.21/79.79,20.42/69.58,23.483/66.517,33.693/56.307))</f>
        <v/>
      </c>
      <c r="AB2564" s="21">
        <f>IF(C2564&lt;=2000,0,(MIN(C2564,ROUNDDOWN(F2564*0.3,0))-2000)*0.1)</f>
        <v/>
      </c>
      <c r="AC2564" s="21">
        <f>IF(C2564&lt;=2000,0,MIN((C2564-2000)*Y2564,(R2564+S2564)*0.2))</f>
        <v/>
      </c>
      <c r="AD2564" s="21">
        <f>IF(C2564&lt;=2000,0,MIN((C2564-2000)*Z2564,(T2564+U2564)*0.2))</f>
        <v/>
      </c>
      <c r="AE2564" s="21">
        <f>AC2564*AA2564</f>
        <v/>
      </c>
      <c r="AF2564" s="21">
        <f>ROUNDDOWN(R2564,-2)+ROUNDDOWN(S2564,-2)</f>
        <v/>
      </c>
      <c r="AG2564" s="21">
        <f>ROUNDDOWN(MAX(0,R2564-(AB2564+AC2564+AE2564)*0.6),-2)+ROUNDDOWN(MAX(0,S2564-(AB2564+AC2564+AE2564)*0.4),-2)</f>
        <v/>
      </c>
      <c r="AH2564" s="21">
        <f>ROUNDDOWN(MAX(0,T2564-(AB2564+AD2564)*0.6),-2)+ROUNDDOWN(MAX(0,U2564-(AB2564+AD2564)*0.4),-2)</f>
        <v/>
      </c>
      <c r="AI2564" s="21">
        <f>ROUNDDOWN(T2564,-2)+ROUNDDOWN(U2564,-2)</f>
        <v/>
      </c>
      <c r="AJ2564" s="21">
        <f>M2564+AF2564</f>
        <v/>
      </c>
      <c r="AK2564" s="21">
        <f>M2564+AG2564</f>
        <v/>
      </c>
      <c r="AL2564" s="21">
        <f>N2564+AH2564</f>
        <v/>
      </c>
      <c r="AM2564" s="21">
        <f>O2564+AI2564</f>
        <v/>
      </c>
      <c r="AN2564" s="21">
        <f>N2564+AI2564</f>
        <v/>
      </c>
      <c r="AO2564" s="21">
        <f>ROUNDDOWN((R2564+S2564)*0.2/Y2564+2000,0)</f>
        <v/>
      </c>
      <c r="AP2564" s="21">
        <f>ROUNDDOWN((T2564+U2564)*0.2/Z2564+2000,0)</f>
        <v/>
      </c>
      <c r="AQ2564" s="21">
        <f>AL2564-AK2564</f>
        <v/>
      </c>
      <c r="AR2564" s="21">
        <f>AM2564-AK2564</f>
        <v/>
      </c>
      <c r="AS2564" s="21">
        <f>AM2564-AL2564</f>
        <v/>
      </c>
      <c r="AT2564" s="21">
        <f>AK2564+C2564-AJ2564</f>
        <v/>
      </c>
      <c r="AU2564" s="21">
        <f>AL2564+C2564-AM2564</f>
        <v/>
      </c>
      <c r="AV2564" s="21">
        <f>AN2564+C2564-AM2564</f>
        <v/>
      </c>
    </row>
    <row r="2565">
      <c r="A2565" t="inlineStr">
        <is>
          <t>1万円刻み</t>
        </is>
      </c>
      <c r="B2565" s="21">
        <f>'5_1万円刻み'!$A$802</f>
        <v/>
      </c>
      <c r="C2565" s="21">
        <f>AO2565</f>
        <v/>
      </c>
      <c r="D2565" s="21" t="n">
        <v>0</v>
      </c>
      <c r="E2565" s="21">
        <f>ROUND(MIN(B2565/12,650000)*12*0.0915+MIN(B2565/12,1390000)*12*(0.0504+0)+B2565*0.005,0)</f>
        <v/>
      </c>
      <c r="F2565" s="21">
        <f>IF(B2565&lt;741000,0,IF(B2565&lt;2191000,B2565-740000,IF(B2565&lt;2193000,1451000,IF(B2565&lt;2196000,1453000,IF(B2565&lt;2200000,1456000,IF(B2565&lt;3600000,ROUND(ROUNDDOWN(B2565/4,-3)*2.8,0)-80000,IF(B2565&lt;6600000,ROUND(ROUNDDOWN(B2565/4,-3)*3.2,0)-440000,IF(B2565&lt;8500000,ROUNDDOWN(B2565*0.9,0)-1100000,B2565-1950000))))))))</f>
        <v/>
      </c>
      <c r="G2565" s="21">
        <f>IF(F2565&gt;23500000,NA(),IF(F2565&lt;=4890000,1040000,IF(F2565&lt;=6550000,670000,620000)))</f>
        <v/>
      </c>
      <c r="H2565" s="21">
        <f>IF(D2565&lt;=0,0,MAX(0,MIN(2000000,D2565-MIN(100000,ROUNDDOWN(F2565*0.05,0)))))</f>
        <v/>
      </c>
      <c r="I2565" s="21">
        <f>IF(C2565&lt;=2000,0,MIN(C2565,ROUNDDOWN(F2565*0.4,0))-2000)</f>
        <v/>
      </c>
      <c r="J2565" s="21">
        <f>MAX(0,ROUNDDOWN(F2565-E2565-G2565,-3))</f>
        <v/>
      </c>
      <c r="K2565" s="21">
        <f>MAX(0,ROUNDDOWN(F2565-E2565-G2565-H2565-I2565,-3))</f>
        <v/>
      </c>
      <c r="L2565" s="21">
        <f>MAX(0,ROUNDDOWN(F2565-E2565-G2565-H2565,-3))</f>
        <v/>
      </c>
      <c r="M2565" s="21">
        <f>IF(J2565&lt;=0,0,ROUNDDOWN((J2565*LOOKUP(J2565,{0,1950001,3300001,6950001,9000001,18000001,40000001},{0.05,0.1,0.2,0.23,0.33,0.4,0.45})-LOOKUP(J2565,{0,1950001,3300001,6950001,9000001,18000001,40000001},{0,97500,427500,636000,1536000,2796000,4796000}))*1.021,-2))</f>
        <v/>
      </c>
      <c r="N2565" s="21">
        <f>IF(K2565&lt;=0,0,ROUNDDOWN((K2565*LOOKUP(K2565,{0,1950001,3300001,6950001,9000001,18000001,40000001},{0.05,0.1,0.2,0.23,0.33,0.4,0.45})-LOOKUP(K2565,{0,1950001,3300001,6950001,9000001,18000001,40000001},{0,97500,427500,636000,1536000,2796000,4796000}))*1.021,-2))</f>
        <v/>
      </c>
      <c r="O2565" s="21">
        <f>IF(L2565&lt;=0,0,ROUNDDOWN((L2565*LOOKUP(L2565,{0,1950001,3300001,6950001,9000001,18000001,40000001},{0.05,0.1,0.2,0.23,0.33,0.4,0.45})-LOOKUP(L2565,{0,1950001,3300001,6950001,9000001,18000001,40000001},{0,97500,427500,636000,1536000,2796000,4796000}))*1.021,-2))</f>
        <v/>
      </c>
      <c r="P2565" s="21">
        <f>MAX(0,ROUNDDOWN(F2565-E2565-430000,-3))</f>
        <v/>
      </c>
      <c r="Q2565" s="21">
        <f>MAX(0,ROUNDDOWN(F2565-E2565-430000-H2565,-3))</f>
        <v/>
      </c>
      <c r="R2565" s="21">
        <f>IF(F2565&lt;=450000,0,MAX(0,P2565*0.06-MIN(50000,P2565)*0.03))</f>
        <v/>
      </c>
      <c r="S2565" s="21">
        <f>IF(F2565&lt;=450000,0,MAX(0,P2565*0.04-MIN(50000,P2565)*0.02))</f>
        <v/>
      </c>
      <c r="T2565" s="21">
        <f>IF(F2565&lt;=450000,0,MAX(0,Q2565*0.06-MIN(50000,Q2565)*0.03))</f>
        <v/>
      </c>
      <c r="U2565" s="21">
        <f>IF(F2565&lt;=450000,0,MAX(0,Q2565*0.04-MIN(50000,Q2565)*0.02))</f>
        <v/>
      </c>
      <c r="V2565" s="21">
        <f>50000+MAX(0,G2565-480000)</f>
        <v/>
      </c>
      <c r="W2565" s="21">
        <f>P2565-V2565</f>
        <v/>
      </c>
      <c r="X2565" s="21">
        <f>Q2565-V2565</f>
        <v/>
      </c>
      <c r="Y2565" s="22">
        <f>IF(W2565&lt;0,0.9,LOOKUP(W2565,{0,1950001,3300001,6950001,9000001,18000001,40000001},{0.84895,0.7979,0.6958,0.66517,0.56307,0.4916,0.44055}))</f>
        <v/>
      </c>
      <c r="Z2565" s="22">
        <f>IF(X2565&lt;0,0.9,LOOKUP(X2565,{0,1950001,3300001,6950001,9000001,18000001,40000001},{0.84895,0.7979,0.6958,0.66517,0.56307,0.4916,0.44055}))</f>
        <v/>
      </c>
      <c r="AA2565" s="22">
        <f>IF(W2565&lt;0,0,CHOOSE(MATCH(W2565,{0,1950001,3300001,6950001,9000001},1),5.105/84.895,10.21/79.79,20.42/69.58,23.483/66.517,33.693/56.307))</f>
        <v/>
      </c>
      <c r="AB2565" s="21">
        <f>IF(C2565&lt;=2000,0,(MIN(C2565,ROUNDDOWN(F2565*0.3,0))-2000)*0.1)</f>
        <v/>
      </c>
      <c r="AC2565" s="21">
        <f>IF(C2565&lt;=2000,0,MIN((C2565-2000)*Y2565,(R2565+S2565)*0.2))</f>
        <v/>
      </c>
      <c r="AD2565" s="21">
        <f>IF(C2565&lt;=2000,0,MIN((C2565-2000)*Z2565,(T2565+U2565)*0.2))</f>
        <v/>
      </c>
      <c r="AE2565" s="21">
        <f>AC2565*AA2565</f>
        <v/>
      </c>
      <c r="AF2565" s="21">
        <f>ROUNDDOWN(R2565,-2)+ROUNDDOWN(S2565,-2)</f>
        <v/>
      </c>
      <c r="AG2565" s="21">
        <f>ROUNDDOWN(MAX(0,R2565-(AB2565+AC2565+AE2565)*0.6),-2)+ROUNDDOWN(MAX(0,S2565-(AB2565+AC2565+AE2565)*0.4),-2)</f>
        <v/>
      </c>
      <c r="AH2565" s="21">
        <f>ROUNDDOWN(MAX(0,T2565-(AB2565+AD2565)*0.6),-2)+ROUNDDOWN(MAX(0,U2565-(AB2565+AD2565)*0.4),-2)</f>
        <v/>
      </c>
      <c r="AI2565" s="21">
        <f>ROUNDDOWN(T2565,-2)+ROUNDDOWN(U2565,-2)</f>
        <v/>
      </c>
      <c r="AJ2565" s="21">
        <f>M2565+AF2565</f>
        <v/>
      </c>
      <c r="AK2565" s="21">
        <f>M2565+AG2565</f>
        <v/>
      </c>
      <c r="AL2565" s="21">
        <f>N2565+AH2565</f>
        <v/>
      </c>
      <c r="AM2565" s="21">
        <f>O2565+AI2565</f>
        <v/>
      </c>
      <c r="AN2565" s="21">
        <f>N2565+AI2565</f>
        <v/>
      </c>
      <c r="AO2565" s="21">
        <f>ROUNDDOWN((R2565+S2565)*0.2/Y2565+2000,0)</f>
        <v/>
      </c>
      <c r="AP2565" s="21">
        <f>ROUNDDOWN((T2565+U2565)*0.2/Z2565+2000,0)</f>
        <v/>
      </c>
      <c r="AQ2565" s="21">
        <f>AL2565-AK2565</f>
        <v/>
      </c>
      <c r="AR2565" s="21">
        <f>AM2565-AK2565</f>
        <v/>
      </c>
      <c r="AS2565" s="21">
        <f>AM2565-AL2565</f>
        <v/>
      </c>
      <c r="AT2565" s="21">
        <f>AK2565+C2565-AJ2565</f>
        <v/>
      </c>
      <c r="AU2565" s="21">
        <f>AL2565+C2565-AM2565</f>
        <v/>
      </c>
      <c r="AV2565" s="21">
        <f>AN2565+C2565-AM2565</f>
        <v/>
      </c>
    </row>
    <row r="2566">
      <c r="A2566" t="inlineStr">
        <is>
          <t>1万円刻み</t>
        </is>
      </c>
      <c r="B2566" s="21">
        <f>'5_1万円刻み'!$A$803</f>
        <v/>
      </c>
      <c r="C2566" s="21">
        <f>AO2566</f>
        <v/>
      </c>
      <c r="D2566" s="21" t="n">
        <v>0</v>
      </c>
      <c r="E2566" s="21">
        <f>ROUND(MIN(B2566/12,650000)*12*0.0915+MIN(B2566/12,1390000)*12*(0.0504+0)+B2566*0.005,0)</f>
        <v/>
      </c>
      <c r="F2566" s="21">
        <f>IF(B2566&lt;741000,0,IF(B2566&lt;2191000,B2566-740000,IF(B2566&lt;2193000,1451000,IF(B2566&lt;2196000,1453000,IF(B2566&lt;2200000,1456000,IF(B2566&lt;3600000,ROUND(ROUNDDOWN(B2566/4,-3)*2.8,0)-80000,IF(B2566&lt;6600000,ROUND(ROUNDDOWN(B2566/4,-3)*3.2,0)-440000,IF(B2566&lt;8500000,ROUNDDOWN(B2566*0.9,0)-1100000,B2566-1950000))))))))</f>
        <v/>
      </c>
      <c r="G2566" s="21">
        <f>IF(F2566&gt;23500000,NA(),IF(F2566&lt;=4890000,1040000,IF(F2566&lt;=6550000,670000,620000)))</f>
        <v/>
      </c>
      <c r="H2566" s="21">
        <f>IF(D2566&lt;=0,0,MAX(0,MIN(2000000,D2566-MIN(100000,ROUNDDOWN(F2566*0.05,0)))))</f>
        <v/>
      </c>
      <c r="I2566" s="21">
        <f>IF(C2566&lt;=2000,0,MIN(C2566,ROUNDDOWN(F2566*0.4,0))-2000)</f>
        <v/>
      </c>
      <c r="J2566" s="21">
        <f>MAX(0,ROUNDDOWN(F2566-E2566-G2566,-3))</f>
        <v/>
      </c>
      <c r="K2566" s="21">
        <f>MAX(0,ROUNDDOWN(F2566-E2566-G2566-H2566-I2566,-3))</f>
        <v/>
      </c>
      <c r="L2566" s="21">
        <f>MAX(0,ROUNDDOWN(F2566-E2566-G2566-H2566,-3))</f>
        <v/>
      </c>
      <c r="M2566" s="21">
        <f>IF(J2566&lt;=0,0,ROUNDDOWN((J2566*LOOKUP(J2566,{0,1950001,3300001,6950001,9000001,18000001,40000001},{0.05,0.1,0.2,0.23,0.33,0.4,0.45})-LOOKUP(J2566,{0,1950001,3300001,6950001,9000001,18000001,40000001},{0,97500,427500,636000,1536000,2796000,4796000}))*1.021,-2))</f>
        <v/>
      </c>
      <c r="N2566" s="21">
        <f>IF(K2566&lt;=0,0,ROUNDDOWN((K2566*LOOKUP(K2566,{0,1950001,3300001,6950001,9000001,18000001,40000001},{0.05,0.1,0.2,0.23,0.33,0.4,0.45})-LOOKUP(K2566,{0,1950001,3300001,6950001,9000001,18000001,40000001},{0,97500,427500,636000,1536000,2796000,4796000}))*1.021,-2))</f>
        <v/>
      </c>
      <c r="O2566" s="21">
        <f>IF(L2566&lt;=0,0,ROUNDDOWN((L2566*LOOKUP(L2566,{0,1950001,3300001,6950001,9000001,18000001,40000001},{0.05,0.1,0.2,0.23,0.33,0.4,0.45})-LOOKUP(L2566,{0,1950001,3300001,6950001,9000001,18000001,40000001},{0,97500,427500,636000,1536000,2796000,4796000}))*1.021,-2))</f>
        <v/>
      </c>
      <c r="P2566" s="21">
        <f>MAX(0,ROUNDDOWN(F2566-E2566-430000,-3))</f>
        <v/>
      </c>
      <c r="Q2566" s="21">
        <f>MAX(0,ROUNDDOWN(F2566-E2566-430000-H2566,-3))</f>
        <v/>
      </c>
      <c r="R2566" s="21">
        <f>IF(F2566&lt;=450000,0,MAX(0,P2566*0.06-MIN(50000,P2566)*0.03))</f>
        <v/>
      </c>
      <c r="S2566" s="21">
        <f>IF(F2566&lt;=450000,0,MAX(0,P2566*0.04-MIN(50000,P2566)*0.02))</f>
        <v/>
      </c>
      <c r="T2566" s="21">
        <f>IF(F2566&lt;=450000,0,MAX(0,Q2566*0.06-MIN(50000,Q2566)*0.03))</f>
        <v/>
      </c>
      <c r="U2566" s="21">
        <f>IF(F2566&lt;=450000,0,MAX(0,Q2566*0.04-MIN(50000,Q2566)*0.02))</f>
        <v/>
      </c>
      <c r="V2566" s="21">
        <f>50000+MAX(0,G2566-480000)</f>
        <v/>
      </c>
      <c r="W2566" s="21">
        <f>P2566-V2566</f>
        <v/>
      </c>
      <c r="X2566" s="21">
        <f>Q2566-V2566</f>
        <v/>
      </c>
      <c r="Y2566" s="22">
        <f>IF(W2566&lt;0,0.9,LOOKUP(W2566,{0,1950001,3300001,6950001,9000001,18000001,40000001},{0.84895,0.7979,0.6958,0.66517,0.56307,0.4916,0.44055}))</f>
        <v/>
      </c>
      <c r="Z2566" s="22">
        <f>IF(X2566&lt;0,0.9,LOOKUP(X2566,{0,1950001,3300001,6950001,9000001,18000001,40000001},{0.84895,0.7979,0.6958,0.66517,0.56307,0.4916,0.44055}))</f>
        <v/>
      </c>
      <c r="AA2566" s="22">
        <f>IF(W2566&lt;0,0,CHOOSE(MATCH(W2566,{0,1950001,3300001,6950001,9000001},1),5.105/84.895,10.21/79.79,20.42/69.58,23.483/66.517,33.693/56.307))</f>
        <v/>
      </c>
      <c r="AB2566" s="21">
        <f>IF(C2566&lt;=2000,0,(MIN(C2566,ROUNDDOWN(F2566*0.3,0))-2000)*0.1)</f>
        <v/>
      </c>
      <c r="AC2566" s="21">
        <f>IF(C2566&lt;=2000,0,MIN((C2566-2000)*Y2566,(R2566+S2566)*0.2))</f>
        <v/>
      </c>
      <c r="AD2566" s="21">
        <f>IF(C2566&lt;=2000,0,MIN((C2566-2000)*Z2566,(T2566+U2566)*0.2))</f>
        <v/>
      </c>
      <c r="AE2566" s="21">
        <f>AC2566*AA2566</f>
        <v/>
      </c>
      <c r="AF2566" s="21">
        <f>ROUNDDOWN(R2566,-2)+ROUNDDOWN(S2566,-2)</f>
        <v/>
      </c>
      <c r="AG2566" s="21">
        <f>ROUNDDOWN(MAX(0,R2566-(AB2566+AC2566+AE2566)*0.6),-2)+ROUNDDOWN(MAX(0,S2566-(AB2566+AC2566+AE2566)*0.4),-2)</f>
        <v/>
      </c>
      <c r="AH2566" s="21">
        <f>ROUNDDOWN(MAX(0,T2566-(AB2566+AD2566)*0.6),-2)+ROUNDDOWN(MAX(0,U2566-(AB2566+AD2566)*0.4),-2)</f>
        <v/>
      </c>
      <c r="AI2566" s="21">
        <f>ROUNDDOWN(T2566,-2)+ROUNDDOWN(U2566,-2)</f>
        <v/>
      </c>
      <c r="AJ2566" s="21">
        <f>M2566+AF2566</f>
        <v/>
      </c>
      <c r="AK2566" s="21">
        <f>M2566+AG2566</f>
        <v/>
      </c>
      <c r="AL2566" s="21">
        <f>N2566+AH2566</f>
        <v/>
      </c>
      <c r="AM2566" s="21">
        <f>O2566+AI2566</f>
        <v/>
      </c>
      <c r="AN2566" s="21">
        <f>N2566+AI2566</f>
        <v/>
      </c>
      <c r="AO2566" s="21">
        <f>ROUNDDOWN((R2566+S2566)*0.2/Y2566+2000,0)</f>
        <v/>
      </c>
      <c r="AP2566" s="21">
        <f>ROUNDDOWN((T2566+U2566)*0.2/Z2566+2000,0)</f>
        <v/>
      </c>
      <c r="AQ2566" s="21">
        <f>AL2566-AK2566</f>
        <v/>
      </c>
      <c r="AR2566" s="21">
        <f>AM2566-AK2566</f>
        <v/>
      </c>
      <c r="AS2566" s="21">
        <f>AM2566-AL2566</f>
        <v/>
      </c>
      <c r="AT2566" s="21">
        <f>AK2566+C2566-AJ2566</f>
        <v/>
      </c>
      <c r="AU2566" s="21">
        <f>AL2566+C2566-AM2566</f>
        <v/>
      </c>
      <c r="AV2566" s="21">
        <f>AN2566+C2566-AM2566</f>
        <v/>
      </c>
    </row>
    <row r="2567">
      <c r="A2567" t="inlineStr">
        <is>
          <t>1万円刻み</t>
        </is>
      </c>
      <c r="B2567" s="21">
        <f>'5_1万円刻み'!$A$804</f>
        <v/>
      </c>
      <c r="C2567" s="21">
        <f>AO2567</f>
        <v/>
      </c>
      <c r="D2567" s="21" t="n">
        <v>0</v>
      </c>
      <c r="E2567" s="21">
        <f>ROUND(MIN(B2567/12,650000)*12*0.0915+MIN(B2567/12,1390000)*12*(0.0504+0)+B2567*0.005,0)</f>
        <v/>
      </c>
      <c r="F2567" s="21">
        <f>IF(B2567&lt;741000,0,IF(B2567&lt;2191000,B2567-740000,IF(B2567&lt;2193000,1451000,IF(B2567&lt;2196000,1453000,IF(B2567&lt;2200000,1456000,IF(B2567&lt;3600000,ROUND(ROUNDDOWN(B2567/4,-3)*2.8,0)-80000,IF(B2567&lt;6600000,ROUND(ROUNDDOWN(B2567/4,-3)*3.2,0)-440000,IF(B2567&lt;8500000,ROUNDDOWN(B2567*0.9,0)-1100000,B2567-1950000))))))))</f>
        <v/>
      </c>
      <c r="G2567" s="21">
        <f>IF(F2567&gt;23500000,NA(),IF(F2567&lt;=4890000,1040000,IF(F2567&lt;=6550000,670000,620000)))</f>
        <v/>
      </c>
      <c r="H2567" s="21">
        <f>IF(D2567&lt;=0,0,MAX(0,MIN(2000000,D2567-MIN(100000,ROUNDDOWN(F2567*0.05,0)))))</f>
        <v/>
      </c>
      <c r="I2567" s="21">
        <f>IF(C2567&lt;=2000,0,MIN(C2567,ROUNDDOWN(F2567*0.4,0))-2000)</f>
        <v/>
      </c>
      <c r="J2567" s="21">
        <f>MAX(0,ROUNDDOWN(F2567-E2567-G2567,-3))</f>
        <v/>
      </c>
      <c r="K2567" s="21">
        <f>MAX(0,ROUNDDOWN(F2567-E2567-G2567-H2567-I2567,-3))</f>
        <v/>
      </c>
      <c r="L2567" s="21">
        <f>MAX(0,ROUNDDOWN(F2567-E2567-G2567-H2567,-3))</f>
        <v/>
      </c>
      <c r="M2567" s="21">
        <f>IF(J2567&lt;=0,0,ROUNDDOWN((J2567*LOOKUP(J2567,{0,1950001,3300001,6950001,9000001,18000001,40000001},{0.05,0.1,0.2,0.23,0.33,0.4,0.45})-LOOKUP(J2567,{0,1950001,3300001,6950001,9000001,18000001,40000001},{0,97500,427500,636000,1536000,2796000,4796000}))*1.021,-2))</f>
        <v/>
      </c>
      <c r="N2567" s="21">
        <f>IF(K2567&lt;=0,0,ROUNDDOWN((K2567*LOOKUP(K2567,{0,1950001,3300001,6950001,9000001,18000001,40000001},{0.05,0.1,0.2,0.23,0.33,0.4,0.45})-LOOKUP(K2567,{0,1950001,3300001,6950001,9000001,18000001,40000001},{0,97500,427500,636000,1536000,2796000,4796000}))*1.021,-2))</f>
        <v/>
      </c>
      <c r="O2567" s="21">
        <f>IF(L2567&lt;=0,0,ROUNDDOWN((L2567*LOOKUP(L2567,{0,1950001,3300001,6950001,9000001,18000001,40000001},{0.05,0.1,0.2,0.23,0.33,0.4,0.45})-LOOKUP(L2567,{0,1950001,3300001,6950001,9000001,18000001,40000001},{0,97500,427500,636000,1536000,2796000,4796000}))*1.021,-2))</f>
        <v/>
      </c>
      <c r="P2567" s="21">
        <f>MAX(0,ROUNDDOWN(F2567-E2567-430000,-3))</f>
        <v/>
      </c>
      <c r="Q2567" s="21">
        <f>MAX(0,ROUNDDOWN(F2567-E2567-430000-H2567,-3))</f>
        <v/>
      </c>
      <c r="R2567" s="21">
        <f>IF(F2567&lt;=450000,0,MAX(0,P2567*0.06-MIN(50000,P2567)*0.03))</f>
        <v/>
      </c>
      <c r="S2567" s="21">
        <f>IF(F2567&lt;=450000,0,MAX(0,P2567*0.04-MIN(50000,P2567)*0.02))</f>
        <v/>
      </c>
      <c r="T2567" s="21">
        <f>IF(F2567&lt;=450000,0,MAX(0,Q2567*0.06-MIN(50000,Q2567)*0.03))</f>
        <v/>
      </c>
      <c r="U2567" s="21">
        <f>IF(F2567&lt;=450000,0,MAX(0,Q2567*0.04-MIN(50000,Q2567)*0.02))</f>
        <v/>
      </c>
      <c r="V2567" s="21">
        <f>50000+MAX(0,G2567-480000)</f>
        <v/>
      </c>
      <c r="W2567" s="21">
        <f>P2567-V2567</f>
        <v/>
      </c>
      <c r="X2567" s="21">
        <f>Q2567-V2567</f>
        <v/>
      </c>
      <c r="Y2567" s="22">
        <f>IF(W2567&lt;0,0.9,LOOKUP(W2567,{0,1950001,3300001,6950001,9000001,18000001,40000001},{0.84895,0.7979,0.6958,0.66517,0.56307,0.4916,0.44055}))</f>
        <v/>
      </c>
      <c r="Z2567" s="22">
        <f>IF(X2567&lt;0,0.9,LOOKUP(X2567,{0,1950001,3300001,6950001,9000001,18000001,40000001},{0.84895,0.7979,0.6958,0.66517,0.56307,0.4916,0.44055}))</f>
        <v/>
      </c>
      <c r="AA2567" s="22">
        <f>IF(W2567&lt;0,0,CHOOSE(MATCH(W2567,{0,1950001,3300001,6950001,9000001},1),5.105/84.895,10.21/79.79,20.42/69.58,23.483/66.517,33.693/56.307))</f>
        <v/>
      </c>
      <c r="AB2567" s="21">
        <f>IF(C2567&lt;=2000,0,(MIN(C2567,ROUNDDOWN(F2567*0.3,0))-2000)*0.1)</f>
        <v/>
      </c>
      <c r="AC2567" s="21">
        <f>IF(C2567&lt;=2000,0,MIN((C2567-2000)*Y2567,(R2567+S2567)*0.2))</f>
        <v/>
      </c>
      <c r="AD2567" s="21">
        <f>IF(C2567&lt;=2000,0,MIN((C2567-2000)*Z2567,(T2567+U2567)*0.2))</f>
        <v/>
      </c>
      <c r="AE2567" s="21">
        <f>AC2567*AA2567</f>
        <v/>
      </c>
      <c r="AF2567" s="21">
        <f>ROUNDDOWN(R2567,-2)+ROUNDDOWN(S2567,-2)</f>
        <v/>
      </c>
      <c r="AG2567" s="21">
        <f>ROUNDDOWN(MAX(0,R2567-(AB2567+AC2567+AE2567)*0.6),-2)+ROUNDDOWN(MAX(0,S2567-(AB2567+AC2567+AE2567)*0.4),-2)</f>
        <v/>
      </c>
      <c r="AH2567" s="21">
        <f>ROUNDDOWN(MAX(0,T2567-(AB2567+AD2567)*0.6),-2)+ROUNDDOWN(MAX(0,U2567-(AB2567+AD2567)*0.4),-2)</f>
        <v/>
      </c>
      <c r="AI2567" s="21">
        <f>ROUNDDOWN(T2567,-2)+ROUNDDOWN(U2567,-2)</f>
        <v/>
      </c>
      <c r="AJ2567" s="21">
        <f>M2567+AF2567</f>
        <v/>
      </c>
      <c r="AK2567" s="21">
        <f>M2567+AG2567</f>
        <v/>
      </c>
      <c r="AL2567" s="21">
        <f>N2567+AH2567</f>
        <v/>
      </c>
      <c r="AM2567" s="21">
        <f>O2567+AI2567</f>
        <v/>
      </c>
      <c r="AN2567" s="21">
        <f>N2567+AI2567</f>
        <v/>
      </c>
      <c r="AO2567" s="21">
        <f>ROUNDDOWN((R2567+S2567)*0.2/Y2567+2000,0)</f>
        <v/>
      </c>
      <c r="AP2567" s="21">
        <f>ROUNDDOWN((T2567+U2567)*0.2/Z2567+2000,0)</f>
        <v/>
      </c>
      <c r="AQ2567" s="21">
        <f>AL2567-AK2567</f>
        <v/>
      </c>
      <c r="AR2567" s="21">
        <f>AM2567-AK2567</f>
        <v/>
      </c>
      <c r="AS2567" s="21">
        <f>AM2567-AL2567</f>
        <v/>
      </c>
      <c r="AT2567" s="21">
        <f>AK2567+C2567-AJ2567</f>
        <v/>
      </c>
      <c r="AU2567" s="21">
        <f>AL2567+C2567-AM2567</f>
        <v/>
      </c>
      <c r="AV2567" s="21">
        <f>AN2567+C2567-AM2567</f>
        <v/>
      </c>
    </row>
    <row r="2568">
      <c r="A2568" t="inlineStr">
        <is>
          <t>1万円刻み</t>
        </is>
      </c>
      <c r="B2568" s="21">
        <f>'5_1万円刻み'!$A$805</f>
        <v/>
      </c>
      <c r="C2568" s="21">
        <f>AO2568</f>
        <v/>
      </c>
      <c r="D2568" s="21" t="n">
        <v>0</v>
      </c>
      <c r="E2568" s="21">
        <f>ROUND(MIN(B2568/12,650000)*12*0.0915+MIN(B2568/12,1390000)*12*(0.0504+0)+B2568*0.005,0)</f>
        <v/>
      </c>
      <c r="F2568" s="21">
        <f>IF(B2568&lt;741000,0,IF(B2568&lt;2191000,B2568-740000,IF(B2568&lt;2193000,1451000,IF(B2568&lt;2196000,1453000,IF(B2568&lt;2200000,1456000,IF(B2568&lt;3600000,ROUND(ROUNDDOWN(B2568/4,-3)*2.8,0)-80000,IF(B2568&lt;6600000,ROUND(ROUNDDOWN(B2568/4,-3)*3.2,0)-440000,IF(B2568&lt;8500000,ROUNDDOWN(B2568*0.9,0)-1100000,B2568-1950000))))))))</f>
        <v/>
      </c>
      <c r="G2568" s="21">
        <f>IF(F2568&gt;23500000,NA(),IF(F2568&lt;=4890000,1040000,IF(F2568&lt;=6550000,670000,620000)))</f>
        <v/>
      </c>
      <c r="H2568" s="21">
        <f>IF(D2568&lt;=0,0,MAX(0,MIN(2000000,D2568-MIN(100000,ROUNDDOWN(F2568*0.05,0)))))</f>
        <v/>
      </c>
      <c r="I2568" s="21">
        <f>IF(C2568&lt;=2000,0,MIN(C2568,ROUNDDOWN(F2568*0.4,0))-2000)</f>
        <v/>
      </c>
      <c r="J2568" s="21">
        <f>MAX(0,ROUNDDOWN(F2568-E2568-G2568,-3))</f>
        <v/>
      </c>
      <c r="K2568" s="21">
        <f>MAX(0,ROUNDDOWN(F2568-E2568-G2568-H2568-I2568,-3))</f>
        <v/>
      </c>
      <c r="L2568" s="21">
        <f>MAX(0,ROUNDDOWN(F2568-E2568-G2568-H2568,-3))</f>
        <v/>
      </c>
      <c r="M2568" s="21">
        <f>IF(J2568&lt;=0,0,ROUNDDOWN((J2568*LOOKUP(J2568,{0,1950001,3300001,6950001,9000001,18000001,40000001},{0.05,0.1,0.2,0.23,0.33,0.4,0.45})-LOOKUP(J2568,{0,1950001,3300001,6950001,9000001,18000001,40000001},{0,97500,427500,636000,1536000,2796000,4796000}))*1.021,-2))</f>
        <v/>
      </c>
      <c r="N2568" s="21">
        <f>IF(K2568&lt;=0,0,ROUNDDOWN((K2568*LOOKUP(K2568,{0,1950001,3300001,6950001,9000001,18000001,40000001},{0.05,0.1,0.2,0.23,0.33,0.4,0.45})-LOOKUP(K2568,{0,1950001,3300001,6950001,9000001,18000001,40000001},{0,97500,427500,636000,1536000,2796000,4796000}))*1.021,-2))</f>
        <v/>
      </c>
      <c r="O2568" s="21">
        <f>IF(L2568&lt;=0,0,ROUNDDOWN((L2568*LOOKUP(L2568,{0,1950001,3300001,6950001,9000001,18000001,40000001},{0.05,0.1,0.2,0.23,0.33,0.4,0.45})-LOOKUP(L2568,{0,1950001,3300001,6950001,9000001,18000001,40000001},{0,97500,427500,636000,1536000,2796000,4796000}))*1.021,-2))</f>
        <v/>
      </c>
      <c r="P2568" s="21">
        <f>MAX(0,ROUNDDOWN(F2568-E2568-430000,-3))</f>
        <v/>
      </c>
      <c r="Q2568" s="21">
        <f>MAX(0,ROUNDDOWN(F2568-E2568-430000-H2568,-3))</f>
        <v/>
      </c>
      <c r="R2568" s="21">
        <f>IF(F2568&lt;=450000,0,MAX(0,P2568*0.06-MIN(50000,P2568)*0.03))</f>
        <v/>
      </c>
      <c r="S2568" s="21">
        <f>IF(F2568&lt;=450000,0,MAX(0,P2568*0.04-MIN(50000,P2568)*0.02))</f>
        <v/>
      </c>
      <c r="T2568" s="21">
        <f>IF(F2568&lt;=450000,0,MAX(0,Q2568*0.06-MIN(50000,Q2568)*0.03))</f>
        <v/>
      </c>
      <c r="U2568" s="21">
        <f>IF(F2568&lt;=450000,0,MAX(0,Q2568*0.04-MIN(50000,Q2568)*0.02))</f>
        <v/>
      </c>
      <c r="V2568" s="21">
        <f>50000+MAX(0,G2568-480000)</f>
        <v/>
      </c>
      <c r="W2568" s="21">
        <f>P2568-V2568</f>
        <v/>
      </c>
      <c r="X2568" s="21">
        <f>Q2568-V2568</f>
        <v/>
      </c>
      <c r="Y2568" s="22">
        <f>IF(W2568&lt;0,0.9,LOOKUP(W2568,{0,1950001,3300001,6950001,9000001,18000001,40000001},{0.84895,0.7979,0.6958,0.66517,0.56307,0.4916,0.44055}))</f>
        <v/>
      </c>
      <c r="Z2568" s="22">
        <f>IF(X2568&lt;0,0.9,LOOKUP(X2568,{0,1950001,3300001,6950001,9000001,18000001,40000001},{0.84895,0.7979,0.6958,0.66517,0.56307,0.4916,0.44055}))</f>
        <v/>
      </c>
      <c r="AA2568" s="22">
        <f>IF(W2568&lt;0,0,CHOOSE(MATCH(W2568,{0,1950001,3300001,6950001,9000001},1),5.105/84.895,10.21/79.79,20.42/69.58,23.483/66.517,33.693/56.307))</f>
        <v/>
      </c>
      <c r="AB2568" s="21">
        <f>IF(C2568&lt;=2000,0,(MIN(C2568,ROUNDDOWN(F2568*0.3,0))-2000)*0.1)</f>
        <v/>
      </c>
      <c r="AC2568" s="21">
        <f>IF(C2568&lt;=2000,0,MIN((C2568-2000)*Y2568,(R2568+S2568)*0.2))</f>
        <v/>
      </c>
      <c r="AD2568" s="21">
        <f>IF(C2568&lt;=2000,0,MIN((C2568-2000)*Z2568,(T2568+U2568)*0.2))</f>
        <v/>
      </c>
      <c r="AE2568" s="21">
        <f>AC2568*AA2568</f>
        <v/>
      </c>
      <c r="AF2568" s="21">
        <f>ROUNDDOWN(R2568,-2)+ROUNDDOWN(S2568,-2)</f>
        <v/>
      </c>
      <c r="AG2568" s="21">
        <f>ROUNDDOWN(MAX(0,R2568-(AB2568+AC2568+AE2568)*0.6),-2)+ROUNDDOWN(MAX(0,S2568-(AB2568+AC2568+AE2568)*0.4),-2)</f>
        <v/>
      </c>
      <c r="AH2568" s="21">
        <f>ROUNDDOWN(MAX(0,T2568-(AB2568+AD2568)*0.6),-2)+ROUNDDOWN(MAX(0,U2568-(AB2568+AD2568)*0.4),-2)</f>
        <v/>
      </c>
      <c r="AI2568" s="21">
        <f>ROUNDDOWN(T2568,-2)+ROUNDDOWN(U2568,-2)</f>
        <v/>
      </c>
      <c r="AJ2568" s="21">
        <f>M2568+AF2568</f>
        <v/>
      </c>
      <c r="AK2568" s="21">
        <f>M2568+AG2568</f>
        <v/>
      </c>
      <c r="AL2568" s="21">
        <f>N2568+AH2568</f>
        <v/>
      </c>
      <c r="AM2568" s="21">
        <f>O2568+AI2568</f>
        <v/>
      </c>
      <c r="AN2568" s="21">
        <f>N2568+AI2568</f>
        <v/>
      </c>
      <c r="AO2568" s="21">
        <f>ROUNDDOWN((R2568+S2568)*0.2/Y2568+2000,0)</f>
        <v/>
      </c>
      <c r="AP2568" s="21">
        <f>ROUNDDOWN((T2568+U2568)*0.2/Z2568+2000,0)</f>
        <v/>
      </c>
      <c r="AQ2568" s="21">
        <f>AL2568-AK2568</f>
        <v/>
      </c>
      <c r="AR2568" s="21">
        <f>AM2568-AK2568</f>
        <v/>
      </c>
      <c r="AS2568" s="21">
        <f>AM2568-AL2568</f>
        <v/>
      </c>
      <c r="AT2568" s="21">
        <f>AK2568+C2568-AJ2568</f>
        <v/>
      </c>
      <c r="AU2568" s="21">
        <f>AL2568+C2568-AM2568</f>
        <v/>
      </c>
      <c r="AV2568" s="21">
        <f>AN2568+C2568-AM2568</f>
        <v/>
      </c>
    </row>
    <row r="2569">
      <c r="A2569" t="inlineStr">
        <is>
          <t>1万円刻み</t>
        </is>
      </c>
      <c r="B2569" s="21">
        <f>'5_1万円刻み'!$A$806</f>
        <v/>
      </c>
      <c r="C2569" s="21">
        <f>AO2569</f>
        <v/>
      </c>
      <c r="D2569" s="21" t="n">
        <v>0</v>
      </c>
      <c r="E2569" s="21">
        <f>ROUND(MIN(B2569/12,650000)*12*0.0915+MIN(B2569/12,1390000)*12*(0.0504+0)+B2569*0.005,0)</f>
        <v/>
      </c>
      <c r="F2569" s="21">
        <f>IF(B2569&lt;741000,0,IF(B2569&lt;2191000,B2569-740000,IF(B2569&lt;2193000,1451000,IF(B2569&lt;2196000,1453000,IF(B2569&lt;2200000,1456000,IF(B2569&lt;3600000,ROUND(ROUNDDOWN(B2569/4,-3)*2.8,0)-80000,IF(B2569&lt;6600000,ROUND(ROUNDDOWN(B2569/4,-3)*3.2,0)-440000,IF(B2569&lt;8500000,ROUNDDOWN(B2569*0.9,0)-1100000,B2569-1950000))))))))</f>
        <v/>
      </c>
      <c r="G2569" s="21">
        <f>IF(F2569&gt;23500000,NA(),IF(F2569&lt;=4890000,1040000,IF(F2569&lt;=6550000,670000,620000)))</f>
        <v/>
      </c>
      <c r="H2569" s="21">
        <f>IF(D2569&lt;=0,0,MAX(0,MIN(2000000,D2569-MIN(100000,ROUNDDOWN(F2569*0.05,0)))))</f>
        <v/>
      </c>
      <c r="I2569" s="21">
        <f>IF(C2569&lt;=2000,0,MIN(C2569,ROUNDDOWN(F2569*0.4,0))-2000)</f>
        <v/>
      </c>
      <c r="J2569" s="21">
        <f>MAX(0,ROUNDDOWN(F2569-E2569-G2569,-3))</f>
        <v/>
      </c>
      <c r="K2569" s="21">
        <f>MAX(0,ROUNDDOWN(F2569-E2569-G2569-H2569-I2569,-3))</f>
        <v/>
      </c>
      <c r="L2569" s="21">
        <f>MAX(0,ROUNDDOWN(F2569-E2569-G2569-H2569,-3))</f>
        <v/>
      </c>
      <c r="M2569" s="21">
        <f>IF(J2569&lt;=0,0,ROUNDDOWN((J2569*LOOKUP(J2569,{0,1950001,3300001,6950001,9000001,18000001,40000001},{0.05,0.1,0.2,0.23,0.33,0.4,0.45})-LOOKUP(J2569,{0,1950001,3300001,6950001,9000001,18000001,40000001},{0,97500,427500,636000,1536000,2796000,4796000}))*1.021,-2))</f>
        <v/>
      </c>
      <c r="N2569" s="21">
        <f>IF(K2569&lt;=0,0,ROUNDDOWN((K2569*LOOKUP(K2569,{0,1950001,3300001,6950001,9000001,18000001,40000001},{0.05,0.1,0.2,0.23,0.33,0.4,0.45})-LOOKUP(K2569,{0,1950001,3300001,6950001,9000001,18000001,40000001},{0,97500,427500,636000,1536000,2796000,4796000}))*1.021,-2))</f>
        <v/>
      </c>
      <c r="O2569" s="21">
        <f>IF(L2569&lt;=0,0,ROUNDDOWN((L2569*LOOKUP(L2569,{0,1950001,3300001,6950001,9000001,18000001,40000001},{0.05,0.1,0.2,0.23,0.33,0.4,0.45})-LOOKUP(L2569,{0,1950001,3300001,6950001,9000001,18000001,40000001},{0,97500,427500,636000,1536000,2796000,4796000}))*1.021,-2))</f>
        <v/>
      </c>
      <c r="P2569" s="21">
        <f>MAX(0,ROUNDDOWN(F2569-E2569-430000,-3))</f>
        <v/>
      </c>
      <c r="Q2569" s="21">
        <f>MAX(0,ROUNDDOWN(F2569-E2569-430000-H2569,-3))</f>
        <v/>
      </c>
      <c r="R2569" s="21">
        <f>IF(F2569&lt;=450000,0,MAX(0,P2569*0.06-MIN(50000,P2569)*0.03))</f>
        <v/>
      </c>
      <c r="S2569" s="21">
        <f>IF(F2569&lt;=450000,0,MAX(0,P2569*0.04-MIN(50000,P2569)*0.02))</f>
        <v/>
      </c>
      <c r="T2569" s="21">
        <f>IF(F2569&lt;=450000,0,MAX(0,Q2569*0.06-MIN(50000,Q2569)*0.03))</f>
        <v/>
      </c>
      <c r="U2569" s="21">
        <f>IF(F2569&lt;=450000,0,MAX(0,Q2569*0.04-MIN(50000,Q2569)*0.02))</f>
        <v/>
      </c>
      <c r="V2569" s="21">
        <f>50000+MAX(0,G2569-480000)</f>
        <v/>
      </c>
      <c r="W2569" s="21">
        <f>P2569-V2569</f>
        <v/>
      </c>
      <c r="X2569" s="21">
        <f>Q2569-V2569</f>
        <v/>
      </c>
      <c r="Y2569" s="22">
        <f>IF(W2569&lt;0,0.9,LOOKUP(W2569,{0,1950001,3300001,6950001,9000001,18000001,40000001},{0.84895,0.7979,0.6958,0.66517,0.56307,0.4916,0.44055}))</f>
        <v/>
      </c>
      <c r="Z2569" s="22">
        <f>IF(X2569&lt;0,0.9,LOOKUP(X2569,{0,1950001,3300001,6950001,9000001,18000001,40000001},{0.84895,0.7979,0.6958,0.66517,0.56307,0.4916,0.44055}))</f>
        <v/>
      </c>
      <c r="AA2569" s="22">
        <f>IF(W2569&lt;0,0,CHOOSE(MATCH(W2569,{0,1950001,3300001,6950001,9000001},1),5.105/84.895,10.21/79.79,20.42/69.58,23.483/66.517,33.693/56.307))</f>
        <v/>
      </c>
      <c r="AB2569" s="21">
        <f>IF(C2569&lt;=2000,0,(MIN(C2569,ROUNDDOWN(F2569*0.3,0))-2000)*0.1)</f>
        <v/>
      </c>
      <c r="AC2569" s="21">
        <f>IF(C2569&lt;=2000,0,MIN((C2569-2000)*Y2569,(R2569+S2569)*0.2))</f>
        <v/>
      </c>
      <c r="AD2569" s="21">
        <f>IF(C2569&lt;=2000,0,MIN((C2569-2000)*Z2569,(T2569+U2569)*0.2))</f>
        <v/>
      </c>
      <c r="AE2569" s="21">
        <f>AC2569*AA2569</f>
        <v/>
      </c>
      <c r="AF2569" s="21">
        <f>ROUNDDOWN(R2569,-2)+ROUNDDOWN(S2569,-2)</f>
        <v/>
      </c>
      <c r="AG2569" s="21">
        <f>ROUNDDOWN(MAX(0,R2569-(AB2569+AC2569+AE2569)*0.6),-2)+ROUNDDOWN(MAX(0,S2569-(AB2569+AC2569+AE2569)*0.4),-2)</f>
        <v/>
      </c>
      <c r="AH2569" s="21">
        <f>ROUNDDOWN(MAX(0,T2569-(AB2569+AD2569)*0.6),-2)+ROUNDDOWN(MAX(0,U2569-(AB2569+AD2569)*0.4),-2)</f>
        <v/>
      </c>
      <c r="AI2569" s="21">
        <f>ROUNDDOWN(T2569,-2)+ROUNDDOWN(U2569,-2)</f>
        <v/>
      </c>
      <c r="AJ2569" s="21">
        <f>M2569+AF2569</f>
        <v/>
      </c>
      <c r="AK2569" s="21">
        <f>M2569+AG2569</f>
        <v/>
      </c>
      <c r="AL2569" s="21">
        <f>N2569+AH2569</f>
        <v/>
      </c>
      <c r="AM2569" s="21">
        <f>O2569+AI2569</f>
        <v/>
      </c>
      <c r="AN2569" s="21">
        <f>N2569+AI2569</f>
        <v/>
      </c>
      <c r="AO2569" s="21">
        <f>ROUNDDOWN((R2569+S2569)*0.2/Y2569+2000,0)</f>
        <v/>
      </c>
      <c r="AP2569" s="21">
        <f>ROUNDDOWN((T2569+U2569)*0.2/Z2569+2000,0)</f>
        <v/>
      </c>
      <c r="AQ2569" s="21">
        <f>AL2569-AK2569</f>
        <v/>
      </c>
      <c r="AR2569" s="21">
        <f>AM2569-AK2569</f>
        <v/>
      </c>
      <c r="AS2569" s="21">
        <f>AM2569-AL2569</f>
        <v/>
      </c>
      <c r="AT2569" s="21">
        <f>AK2569+C2569-AJ2569</f>
        <v/>
      </c>
      <c r="AU2569" s="21">
        <f>AL2569+C2569-AM2569</f>
        <v/>
      </c>
      <c r="AV2569" s="21">
        <f>AN2569+C2569-AM2569</f>
        <v/>
      </c>
    </row>
    <row r="2570">
      <c r="A2570" t="inlineStr">
        <is>
          <t>1万円刻み</t>
        </is>
      </c>
      <c r="B2570" s="21">
        <f>'5_1万円刻み'!$A$807</f>
        <v/>
      </c>
      <c r="C2570" s="21">
        <f>AO2570</f>
        <v/>
      </c>
      <c r="D2570" s="21" t="n">
        <v>0</v>
      </c>
      <c r="E2570" s="21">
        <f>ROUND(MIN(B2570/12,650000)*12*0.0915+MIN(B2570/12,1390000)*12*(0.0504+0)+B2570*0.005,0)</f>
        <v/>
      </c>
      <c r="F2570" s="21">
        <f>IF(B2570&lt;741000,0,IF(B2570&lt;2191000,B2570-740000,IF(B2570&lt;2193000,1451000,IF(B2570&lt;2196000,1453000,IF(B2570&lt;2200000,1456000,IF(B2570&lt;3600000,ROUND(ROUNDDOWN(B2570/4,-3)*2.8,0)-80000,IF(B2570&lt;6600000,ROUND(ROUNDDOWN(B2570/4,-3)*3.2,0)-440000,IF(B2570&lt;8500000,ROUNDDOWN(B2570*0.9,0)-1100000,B2570-1950000))))))))</f>
        <v/>
      </c>
      <c r="G2570" s="21">
        <f>IF(F2570&gt;23500000,NA(),IF(F2570&lt;=4890000,1040000,IF(F2570&lt;=6550000,670000,620000)))</f>
        <v/>
      </c>
      <c r="H2570" s="21">
        <f>IF(D2570&lt;=0,0,MAX(0,MIN(2000000,D2570-MIN(100000,ROUNDDOWN(F2570*0.05,0)))))</f>
        <v/>
      </c>
      <c r="I2570" s="21">
        <f>IF(C2570&lt;=2000,0,MIN(C2570,ROUNDDOWN(F2570*0.4,0))-2000)</f>
        <v/>
      </c>
      <c r="J2570" s="21">
        <f>MAX(0,ROUNDDOWN(F2570-E2570-G2570,-3))</f>
        <v/>
      </c>
      <c r="K2570" s="21">
        <f>MAX(0,ROUNDDOWN(F2570-E2570-G2570-H2570-I2570,-3))</f>
        <v/>
      </c>
      <c r="L2570" s="21">
        <f>MAX(0,ROUNDDOWN(F2570-E2570-G2570-H2570,-3))</f>
        <v/>
      </c>
      <c r="M2570" s="21">
        <f>IF(J2570&lt;=0,0,ROUNDDOWN((J2570*LOOKUP(J2570,{0,1950001,3300001,6950001,9000001,18000001,40000001},{0.05,0.1,0.2,0.23,0.33,0.4,0.45})-LOOKUP(J2570,{0,1950001,3300001,6950001,9000001,18000001,40000001},{0,97500,427500,636000,1536000,2796000,4796000}))*1.021,-2))</f>
        <v/>
      </c>
      <c r="N2570" s="21">
        <f>IF(K2570&lt;=0,0,ROUNDDOWN((K2570*LOOKUP(K2570,{0,1950001,3300001,6950001,9000001,18000001,40000001},{0.05,0.1,0.2,0.23,0.33,0.4,0.45})-LOOKUP(K2570,{0,1950001,3300001,6950001,9000001,18000001,40000001},{0,97500,427500,636000,1536000,2796000,4796000}))*1.021,-2))</f>
        <v/>
      </c>
      <c r="O2570" s="21">
        <f>IF(L2570&lt;=0,0,ROUNDDOWN((L2570*LOOKUP(L2570,{0,1950001,3300001,6950001,9000001,18000001,40000001},{0.05,0.1,0.2,0.23,0.33,0.4,0.45})-LOOKUP(L2570,{0,1950001,3300001,6950001,9000001,18000001,40000001},{0,97500,427500,636000,1536000,2796000,4796000}))*1.021,-2))</f>
        <v/>
      </c>
      <c r="P2570" s="21">
        <f>MAX(0,ROUNDDOWN(F2570-E2570-430000,-3))</f>
        <v/>
      </c>
      <c r="Q2570" s="21">
        <f>MAX(0,ROUNDDOWN(F2570-E2570-430000-H2570,-3))</f>
        <v/>
      </c>
      <c r="R2570" s="21">
        <f>IF(F2570&lt;=450000,0,MAX(0,P2570*0.06-MIN(50000,P2570)*0.03))</f>
        <v/>
      </c>
      <c r="S2570" s="21">
        <f>IF(F2570&lt;=450000,0,MAX(0,P2570*0.04-MIN(50000,P2570)*0.02))</f>
        <v/>
      </c>
      <c r="T2570" s="21">
        <f>IF(F2570&lt;=450000,0,MAX(0,Q2570*0.06-MIN(50000,Q2570)*0.03))</f>
        <v/>
      </c>
      <c r="U2570" s="21">
        <f>IF(F2570&lt;=450000,0,MAX(0,Q2570*0.04-MIN(50000,Q2570)*0.02))</f>
        <v/>
      </c>
      <c r="V2570" s="21">
        <f>50000+MAX(0,G2570-480000)</f>
        <v/>
      </c>
      <c r="W2570" s="21">
        <f>P2570-V2570</f>
        <v/>
      </c>
      <c r="X2570" s="21">
        <f>Q2570-V2570</f>
        <v/>
      </c>
      <c r="Y2570" s="22">
        <f>IF(W2570&lt;0,0.9,LOOKUP(W2570,{0,1950001,3300001,6950001,9000001,18000001,40000001},{0.84895,0.7979,0.6958,0.66517,0.56307,0.4916,0.44055}))</f>
        <v/>
      </c>
      <c r="Z2570" s="22">
        <f>IF(X2570&lt;0,0.9,LOOKUP(X2570,{0,1950001,3300001,6950001,9000001,18000001,40000001},{0.84895,0.7979,0.6958,0.66517,0.56307,0.4916,0.44055}))</f>
        <v/>
      </c>
      <c r="AA2570" s="22">
        <f>IF(W2570&lt;0,0,CHOOSE(MATCH(W2570,{0,1950001,3300001,6950001,9000001},1),5.105/84.895,10.21/79.79,20.42/69.58,23.483/66.517,33.693/56.307))</f>
        <v/>
      </c>
      <c r="AB2570" s="21">
        <f>IF(C2570&lt;=2000,0,(MIN(C2570,ROUNDDOWN(F2570*0.3,0))-2000)*0.1)</f>
        <v/>
      </c>
      <c r="AC2570" s="21">
        <f>IF(C2570&lt;=2000,0,MIN((C2570-2000)*Y2570,(R2570+S2570)*0.2))</f>
        <v/>
      </c>
      <c r="AD2570" s="21">
        <f>IF(C2570&lt;=2000,0,MIN((C2570-2000)*Z2570,(T2570+U2570)*0.2))</f>
        <v/>
      </c>
      <c r="AE2570" s="21">
        <f>AC2570*AA2570</f>
        <v/>
      </c>
      <c r="AF2570" s="21">
        <f>ROUNDDOWN(R2570,-2)+ROUNDDOWN(S2570,-2)</f>
        <v/>
      </c>
      <c r="AG2570" s="21">
        <f>ROUNDDOWN(MAX(0,R2570-(AB2570+AC2570+AE2570)*0.6),-2)+ROUNDDOWN(MAX(0,S2570-(AB2570+AC2570+AE2570)*0.4),-2)</f>
        <v/>
      </c>
      <c r="AH2570" s="21">
        <f>ROUNDDOWN(MAX(0,T2570-(AB2570+AD2570)*0.6),-2)+ROUNDDOWN(MAX(0,U2570-(AB2570+AD2570)*0.4),-2)</f>
        <v/>
      </c>
      <c r="AI2570" s="21">
        <f>ROUNDDOWN(T2570,-2)+ROUNDDOWN(U2570,-2)</f>
        <v/>
      </c>
      <c r="AJ2570" s="21">
        <f>M2570+AF2570</f>
        <v/>
      </c>
      <c r="AK2570" s="21">
        <f>M2570+AG2570</f>
        <v/>
      </c>
      <c r="AL2570" s="21">
        <f>N2570+AH2570</f>
        <v/>
      </c>
      <c r="AM2570" s="21">
        <f>O2570+AI2570</f>
        <v/>
      </c>
      <c r="AN2570" s="21">
        <f>N2570+AI2570</f>
        <v/>
      </c>
      <c r="AO2570" s="21">
        <f>ROUNDDOWN((R2570+S2570)*0.2/Y2570+2000,0)</f>
        <v/>
      </c>
      <c r="AP2570" s="21">
        <f>ROUNDDOWN((T2570+U2570)*0.2/Z2570+2000,0)</f>
        <v/>
      </c>
      <c r="AQ2570" s="21">
        <f>AL2570-AK2570</f>
        <v/>
      </c>
      <c r="AR2570" s="21">
        <f>AM2570-AK2570</f>
        <v/>
      </c>
      <c r="AS2570" s="21">
        <f>AM2570-AL2570</f>
        <v/>
      </c>
      <c r="AT2570" s="21">
        <f>AK2570+C2570-AJ2570</f>
        <v/>
      </c>
      <c r="AU2570" s="21">
        <f>AL2570+C2570-AM2570</f>
        <v/>
      </c>
      <c r="AV2570" s="21">
        <f>AN2570+C2570-AM2570</f>
        <v/>
      </c>
    </row>
    <row r="2571">
      <c r="A2571" t="inlineStr">
        <is>
          <t>1万円刻み</t>
        </is>
      </c>
      <c r="B2571" s="21">
        <f>'5_1万円刻み'!$A$808</f>
        <v/>
      </c>
      <c r="C2571" s="21">
        <f>AO2571</f>
        <v/>
      </c>
      <c r="D2571" s="21" t="n">
        <v>0</v>
      </c>
      <c r="E2571" s="21">
        <f>ROUND(MIN(B2571/12,650000)*12*0.0915+MIN(B2571/12,1390000)*12*(0.0504+0)+B2571*0.005,0)</f>
        <v/>
      </c>
      <c r="F2571" s="21">
        <f>IF(B2571&lt;741000,0,IF(B2571&lt;2191000,B2571-740000,IF(B2571&lt;2193000,1451000,IF(B2571&lt;2196000,1453000,IF(B2571&lt;2200000,1456000,IF(B2571&lt;3600000,ROUND(ROUNDDOWN(B2571/4,-3)*2.8,0)-80000,IF(B2571&lt;6600000,ROUND(ROUNDDOWN(B2571/4,-3)*3.2,0)-440000,IF(B2571&lt;8500000,ROUNDDOWN(B2571*0.9,0)-1100000,B2571-1950000))))))))</f>
        <v/>
      </c>
      <c r="G2571" s="21">
        <f>IF(F2571&gt;23500000,NA(),IF(F2571&lt;=4890000,1040000,IF(F2571&lt;=6550000,670000,620000)))</f>
        <v/>
      </c>
      <c r="H2571" s="21">
        <f>IF(D2571&lt;=0,0,MAX(0,MIN(2000000,D2571-MIN(100000,ROUNDDOWN(F2571*0.05,0)))))</f>
        <v/>
      </c>
      <c r="I2571" s="21">
        <f>IF(C2571&lt;=2000,0,MIN(C2571,ROUNDDOWN(F2571*0.4,0))-2000)</f>
        <v/>
      </c>
      <c r="J2571" s="21">
        <f>MAX(0,ROUNDDOWN(F2571-E2571-G2571,-3))</f>
        <v/>
      </c>
      <c r="K2571" s="21">
        <f>MAX(0,ROUNDDOWN(F2571-E2571-G2571-H2571-I2571,-3))</f>
        <v/>
      </c>
      <c r="L2571" s="21">
        <f>MAX(0,ROUNDDOWN(F2571-E2571-G2571-H2571,-3))</f>
        <v/>
      </c>
      <c r="M2571" s="21">
        <f>IF(J2571&lt;=0,0,ROUNDDOWN((J2571*LOOKUP(J2571,{0,1950001,3300001,6950001,9000001,18000001,40000001},{0.05,0.1,0.2,0.23,0.33,0.4,0.45})-LOOKUP(J2571,{0,1950001,3300001,6950001,9000001,18000001,40000001},{0,97500,427500,636000,1536000,2796000,4796000}))*1.021,-2))</f>
        <v/>
      </c>
      <c r="N2571" s="21">
        <f>IF(K2571&lt;=0,0,ROUNDDOWN((K2571*LOOKUP(K2571,{0,1950001,3300001,6950001,9000001,18000001,40000001},{0.05,0.1,0.2,0.23,0.33,0.4,0.45})-LOOKUP(K2571,{0,1950001,3300001,6950001,9000001,18000001,40000001},{0,97500,427500,636000,1536000,2796000,4796000}))*1.021,-2))</f>
        <v/>
      </c>
      <c r="O2571" s="21">
        <f>IF(L2571&lt;=0,0,ROUNDDOWN((L2571*LOOKUP(L2571,{0,1950001,3300001,6950001,9000001,18000001,40000001},{0.05,0.1,0.2,0.23,0.33,0.4,0.45})-LOOKUP(L2571,{0,1950001,3300001,6950001,9000001,18000001,40000001},{0,97500,427500,636000,1536000,2796000,4796000}))*1.021,-2))</f>
        <v/>
      </c>
      <c r="P2571" s="21">
        <f>MAX(0,ROUNDDOWN(F2571-E2571-430000,-3))</f>
        <v/>
      </c>
      <c r="Q2571" s="21">
        <f>MAX(0,ROUNDDOWN(F2571-E2571-430000-H2571,-3))</f>
        <v/>
      </c>
      <c r="R2571" s="21">
        <f>IF(F2571&lt;=450000,0,MAX(0,P2571*0.06-MIN(50000,P2571)*0.03))</f>
        <v/>
      </c>
      <c r="S2571" s="21">
        <f>IF(F2571&lt;=450000,0,MAX(0,P2571*0.04-MIN(50000,P2571)*0.02))</f>
        <v/>
      </c>
      <c r="T2571" s="21">
        <f>IF(F2571&lt;=450000,0,MAX(0,Q2571*0.06-MIN(50000,Q2571)*0.03))</f>
        <v/>
      </c>
      <c r="U2571" s="21">
        <f>IF(F2571&lt;=450000,0,MAX(0,Q2571*0.04-MIN(50000,Q2571)*0.02))</f>
        <v/>
      </c>
      <c r="V2571" s="21">
        <f>50000+MAX(0,G2571-480000)</f>
        <v/>
      </c>
      <c r="W2571" s="21">
        <f>P2571-V2571</f>
        <v/>
      </c>
      <c r="X2571" s="21">
        <f>Q2571-V2571</f>
        <v/>
      </c>
      <c r="Y2571" s="22">
        <f>IF(W2571&lt;0,0.9,LOOKUP(W2571,{0,1950001,3300001,6950001,9000001,18000001,40000001},{0.84895,0.7979,0.6958,0.66517,0.56307,0.4916,0.44055}))</f>
        <v/>
      </c>
      <c r="Z2571" s="22">
        <f>IF(X2571&lt;0,0.9,LOOKUP(X2571,{0,1950001,3300001,6950001,9000001,18000001,40000001},{0.84895,0.7979,0.6958,0.66517,0.56307,0.4916,0.44055}))</f>
        <v/>
      </c>
      <c r="AA2571" s="22">
        <f>IF(W2571&lt;0,0,CHOOSE(MATCH(W2571,{0,1950001,3300001,6950001,9000001},1),5.105/84.895,10.21/79.79,20.42/69.58,23.483/66.517,33.693/56.307))</f>
        <v/>
      </c>
      <c r="AB2571" s="21">
        <f>IF(C2571&lt;=2000,0,(MIN(C2571,ROUNDDOWN(F2571*0.3,0))-2000)*0.1)</f>
        <v/>
      </c>
      <c r="AC2571" s="21">
        <f>IF(C2571&lt;=2000,0,MIN((C2571-2000)*Y2571,(R2571+S2571)*0.2))</f>
        <v/>
      </c>
      <c r="AD2571" s="21">
        <f>IF(C2571&lt;=2000,0,MIN((C2571-2000)*Z2571,(T2571+U2571)*0.2))</f>
        <v/>
      </c>
      <c r="AE2571" s="21">
        <f>AC2571*AA2571</f>
        <v/>
      </c>
      <c r="AF2571" s="21">
        <f>ROUNDDOWN(R2571,-2)+ROUNDDOWN(S2571,-2)</f>
        <v/>
      </c>
      <c r="AG2571" s="21">
        <f>ROUNDDOWN(MAX(0,R2571-(AB2571+AC2571+AE2571)*0.6),-2)+ROUNDDOWN(MAX(0,S2571-(AB2571+AC2571+AE2571)*0.4),-2)</f>
        <v/>
      </c>
      <c r="AH2571" s="21">
        <f>ROUNDDOWN(MAX(0,T2571-(AB2571+AD2571)*0.6),-2)+ROUNDDOWN(MAX(0,U2571-(AB2571+AD2571)*0.4),-2)</f>
        <v/>
      </c>
      <c r="AI2571" s="21">
        <f>ROUNDDOWN(T2571,-2)+ROUNDDOWN(U2571,-2)</f>
        <v/>
      </c>
      <c r="AJ2571" s="21">
        <f>M2571+AF2571</f>
        <v/>
      </c>
      <c r="AK2571" s="21">
        <f>M2571+AG2571</f>
        <v/>
      </c>
      <c r="AL2571" s="21">
        <f>N2571+AH2571</f>
        <v/>
      </c>
      <c r="AM2571" s="21">
        <f>O2571+AI2571</f>
        <v/>
      </c>
      <c r="AN2571" s="21">
        <f>N2571+AI2571</f>
        <v/>
      </c>
      <c r="AO2571" s="21">
        <f>ROUNDDOWN((R2571+S2571)*0.2/Y2571+2000,0)</f>
        <v/>
      </c>
      <c r="AP2571" s="21">
        <f>ROUNDDOWN((T2571+U2571)*0.2/Z2571+2000,0)</f>
        <v/>
      </c>
      <c r="AQ2571" s="21">
        <f>AL2571-AK2571</f>
        <v/>
      </c>
      <c r="AR2571" s="21">
        <f>AM2571-AK2571</f>
        <v/>
      </c>
      <c r="AS2571" s="21">
        <f>AM2571-AL2571</f>
        <v/>
      </c>
      <c r="AT2571" s="21">
        <f>AK2571+C2571-AJ2571</f>
        <v/>
      </c>
      <c r="AU2571" s="21">
        <f>AL2571+C2571-AM2571</f>
        <v/>
      </c>
      <c r="AV2571" s="21">
        <f>AN2571+C2571-AM2571</f>
        <v/>
      </c>
    </row>
    <row r="2572">
      <c r="A2572" t="inlineStr">
        <is>
          <t>1万円刻み</t>
        </is>
      </c>
      <c r="B2572" s="21">
        <f>'5_1万円刻み'!$A$809</f>
        <v/>
      </c>
      <c r="C2572" s="21">
        <f>AO2572</f>
        <v/>
      </c>
      <c r="D2572" s="21" t="n">
        <v>0</v>
      </c>
      <c r="E2572" s="21">
        <f>ROUND(MIN(B2572/12,650000)*12*0.0915+MIN(B2572/12,1390000)*12*(0.0504+0)+B2572*0.005,0)</f>
        <v/>
      </c>
      <c r="F2572" s="21">
        <f>IF(B2572&lt;741000,0,IF(B2572&lt;2191000,B2572-740000,IF(B2572&lt;2193000,1451000,IF(B2572&lt;2196000,1453000,IF(B2572&lt;2200000,1456000,IF(B2572&lt;3600000,ROUND(ROUNDDOWN(B2572/4,-3)*2.8,0)-80000,IF(B2572&lt;6600000,ROUND(ROUNDDOWN(B2572/4,-3)*3.2,0)-440000,IF(B2572&lt;8500000,ROUNDDOWN(B2572*0.9,0)-1100000,B2572-1950000))))))))</f>
        <v/>
      </c>
      <c r="G2572" s="21">
        <f>IF(F2572&gt;23500000,NA(),IF(F2572&lt;=4890000,1040000,IF(F2572&lt;=6550000,670000,620000)))</f>
        <v/>
      </c>
      <c r="H2572" s="21">
        <f>IF(D2572&lt;=0,0,MAX(0,MIN(2000000,D2572-MIN(100000,ROUNDDOWN(F2572*0.05,0)))))</f>
        <v/>
      </c>
      <c r="I2572" s="21">
        <f>IF(C2572&lt;=2000,0,MIN(C2572,ROUNDDOWN(F2572*0.4,0))-2000)</f>
        <v/>
      </c>
      <c r="J2572" s="21">
        <f>MAX(0,ROUNDDOWN(F2572-E2572-G2572,-3))</f>
        <v/>
      </c>
      <c r="K2572" s="21">
        <f>MAX(0,ROUNDDOWN(F2572-E2572-G2572-H2572-I2572,-3))</f>
        <v/>
      </c>
      <c r="L2572" s="21">
        <f>MAX(0,ROUNDDOWN(F2572-E2572-G2572-H2572,-3))</f>
        <v/>
      </c>
      <c r="M2572" s="21">
        <f>IF(J2572&lt;=0,0,ROUNDDOWN((J2572*LOOKUP(J2572,{0,1950001,3300001,6950001,9000001,18000001,40000001},{0.05,0.1,0.2,0.23,0.33,0.4,0.45})-LOOKUP(J2572,{0,1950001,3300001,6950001,9000001,18000001,40000001},{0,97500,427500,636000,1536000,2796000,4796000}))*1.021,-2))</f>
        <v/>
      </c>
      <c r="N2572" s="21">
        <f>IF(K2572&lt;=0,0,ROUNDDOWN((K2572*LOOKUP(K2572,{0,1950001,3300001,6950001,9000001,18000001,40000001},{0.05,0.1,0.2,0.23,0.33,0.4,0.45})-LOOKUP(K2572,{0,1950001,3300001,6950001,9000001,18000001,40000001},{0,97500,427500,636000,1536000,2796000,4796000}))*1.021,-2))</f>
        <v/>
      </c>
      <c r="O2572" s="21">
        <f>IF(L2572&lt;=0,0,ROUNDDOWN((L2572*LOOKUP(L2572,{0,1950001,3300001,6950001,9000001,18000001,40000001},{0.05,0.1,0.2,0.23,0.33,0.4,0.45})-LOOKUP(L2572,{0,1950001,3300001,6950001,9000001,18000001,40000001},{0,97500,427500,636000,1536000,2796000,4796000}))*1.021,-2))</f>
        <v/>
      </c>
      <c r="P2572" s="21">
        <f>MAX(0,ROUNDDOWN(F2572-E2572-430000,-3))</f>
        <v/>
      </c>
      <c r="Q2572" s="21">
        <f>MAX(0,ROUNDDOWN(F2572-E2572-430000-H2572,-3))</f>
        <v/>
      </c>
      <c r="R2572" s="21">
        <f>IF(F2572&lt;=450000,0,MAX(0,P2572*0.06-MIN(50000,P2572)*0.03))</f>
        <v/>
      </c>
      <c r="S2572" s="21">
        <f>IF(F2572&lt;=450000,0,MAX(0,P2572*0.04-MIN(50000,P2572)*0.02))</f>
        <v/>
      </c>
      <c r="T2572" s="21">
        <f>IF(F2572&lt;=450000,0,MAX(0,Q2572*0.06-MIN(50000,Q2572)*0.03))</f>
        <v/>
      </c>
      <c r="U2572" s="21">
        <f>IF(F2572&lt;=450000,0,MAX(0,Q2572*0.04-MIN(50000,Q2572)*0.02))</f>
        <v/>
      </c>
      <c r="V2572" s="21">
        <f>50000+MAX(0,G2572-480000)</f>
        <v/>
      </c>
      <c r="W2572" s="21">
        <f>P2572-V2572</f>
        <v/>
      </c>
      <c r="X2572" s="21">
        <f>Q2572-V2572</f>
        <v/>
      </c>
      <c r="Y2572" s="22">
        <f>IF(W2572&lt;0,0.9,LOOKUP(W2572,{0,1950001,3300001,6950001,9000001,18000001,40000001},{0.84895,0.7979,0.6958,0.66517,0.56307,0.4916,0.44055}))</f>
        <v/>
      </c>
      <c r="Z2572" s="22">
        <f>IF(X2572&lt;0,0.9,LOOKUP(X2572,{0,1950001,3300001,6950001,9000001,18000001,40000001},{0.84895,0.7979,0.6958,0.66517,0.56307,0.4916,0.44055}))</f>
        <v/>
      </c>
      <c r="AA2572" s="22">
        <f>IF(W2572&lt;0,0,CHOOSE(MATCH(W2572,{0,1950001,3300001,6950001,9000001},1),5.105/84.895,10.21/79.79,20.42/69.58,23.483/66.517,33.693/56.307))</f>
        <v/>
      </c>
      <c r="AB2572" s="21">
        <f>IF(C2572&lt;=2000,0,(MIN(C2572,ROUNDDOWN(F2572*0.3,0))-2000)*0.1)</f>
        <v/>
      </c>
      <c r="AC2572" s="21">
        <f>IF(C2572&lt;=2000,0,MIN((C2572-2000)*Y2572,(R2572+S2572)*0.2))</f>
        <v/>
      </c>
      <c r="AD2572" s="21">
        <f>IF(C2572&lt;=2000,0,MIN((C2572-2000)*Z2572,(T2572+U2572)*0.2))</f>
        <v/>
      </c>
      <c r="AE2572" s="21">
        <f>AC2572*AA2572</f>
        <v/>
      </c>
      <c r="AF2572" s="21">
        <f>ROUNDDOWN(R2572,-2)+ROUNDDOWN(S2572,-2)</f>
        <v/>
      </c>
      <c r="AG2572" s="21">
        <f>ROUNDDOWN(MAX(0,R2572-(AB2572+AC2572+AE2572)*0.6),-2)+ROUNDDOWN(MAX(0,S2572-(AB2572+AC2572+AE2572)*0.4),-2)</f>
        <v/>
      </c>
      <c r="AH2572" s="21">
        <f>ROUNDDOWN(MAX(0,T2572-(AB2572+AD2572)*0.6),-2)+ROUNDDOWN(MAX(0,U2572-(AB2572+AD2572)*0.4),-2)</f>
        <v/>
      </c>
      <c r="AI2572" s="21">
        <f>ROUNDDOWN(T2572,-2)+ROUNDDOWN(U2572,-2)</f>
        <v/>
      </c>
      <c r="AJ2572" s="21">
        <f>M2572+AF2572</f>
        <v/>
      </c>
      <c r="AK2572" s="21">
        <f>M2572+AG2572</f>
        <v/>
      </c>
      <c r="AL2572" s="21">
        <f>N2572+AH2572</f>
        <v/>
      </c>
      <c r="AM2572" s="21">
        <f>O2572+AI2572</f>
        <v/>
      </c>
      <c r="AN2572" s="21">
        <f>N2572+AI2572</f>
        <v/>
      </c>
      <c r="AO2572" s="21">
        <f>ROUNDDOWN((R2572+S2572)*0.2/Y2572+2000,0)</f>
        <v/>
      </c>
      <c r="AP2572" s="21">
        <f>ROUNDDOWN((T2572+U2572)*0.2/Z2572+2000,0)</f>
        <v/>
      </c>
      <c r="AQ2572" s="21">
        <f>AL2572-AK2572</f>
        <v/>
      </c>
      <c r="AR2572" s="21">
        <f>AM2572-AK2572</f>
        <v/>
      </c>
      <c r="AS2572" s="21">
        <f>AM2572-AL2572</f>
        <v/>
      </c>
      <c r="AT2572" s="21">
        <f>AK2572+C2572-AJ2572</f>
        <v/>
      </c>
      <c r="AU2572" s="21">
        <f>AL2572+C2572-AM2572</f>
        <v/>
      </c>
      <c r="AV2572" s="21">
        <f>AN2572+C2572-AM2572</f>
        <v/>
      </c>
    </row>
    <row r="2573">
      <c r="A2573" t="inlineStr">
        <is>
          <t>1万円刻み</t>
        </is>
      </c>
      <c r="B2573" s="21">
        <f>'5_1万円刻み'!$A$810</f>
        <v/>
      </c>
      <c r="C2573" s="21">
        <f>AO2573</f>
        <v/>
      </c>
      <c r="D2573" s="21" t="n">
        <v>0</v>
      </c>
      <c r="E2573" s="21">
        <f>ROUND(MIN(B2573/12,650000)*12*0.0915+MIN(B2573/12,1390000)*12*(0.0504+0)+B2573*0.005,0)</f>
        <v/>
      </c>
      <c r="F2573" s="21">
        <f>IF(B2573&lt;741000,0,IF(B2573&lt;2191000,B2573-740000,IF(B2573&lt;2193000,1451000,IF(B2573&lt;2196000,1453000,IF(B2573&lt;2200000,1456000,IF(B2573&lt;3600000,ROUND(ROUNDDOWN(B2573/4,-3)*2.8,0)-80000,IF(B2573&lt;6600000,ROUND(ROUNDDOWN(B2573/4,-3)*3.2,0)-440000,IF(B2573&lt;8500000,ROUNDDOWN(B2573*0.9,0)-1100000,B2573-1950000))))))))</f>
        <v/>
      </c>
      <c r="G2573" s="21">
        <f>IF(F2573&gt;23500000,NA(),IF(F2573&lt;=4890000,1040000,IF(F2573&lt;=6550000,670000,620000)))</f>
        <v/>
      </c>
      <c r="H2573" s="21">
        <f>IF(D2573&lt;=0,0,MAX(0,MIN(2000000,D2573-MIN(100000,ROUNDDOWN(F2573*0.05,0)))))</f>
        <v/>
      </c>
      <c r="I2573" s="21">
        <f>IF(C2573&lt;=2000,0,MIN(C2573,ROUNDDOWN(F2573*0.4,0))-2000)</f>
        <v/>
      </c>
      <c r="J2573" s="21">
        <f>MAX(0,ROUNDDOWN(F2573-E2573-G2573,-3))</f>
        <v/>
      </c>
      <c r="K2573" s="21">
        <f>MAX(0,ROUNDDOWN(F2573-E2573-G2573-H2573-I2573,-3))</f>
        <v/>
      </c>
      <c r="L2573" s="21">
        <f>MAX(0,ROUNDDOWN(F2573-E2573-G2573-H2573,-3))</f>
        <v/>
      </c>
      <c r="M2573" s="21">
        <f>IF(J2573&lt;=0,0,ROUNDDOWN((J2573*LOOKUP(J2573,{0,1950001,3300001,6950001,9000001,18000001,40000001},{0.05,0.1,0.2,0.23,0.33,0.4,0.45})-LOOKUP(J2573,{0,1950001,3300001,6950001,9000001,18000001,40000001},{0,97500,427500,636000,1536000,2796000,4796000}))*1.021,-2))</f>
        <v/>
      </c>
      <c r="N2573" s="21">
        <f>IF(K2573&lt;=0,0,ROUNDDOWN((K2573*LOOKUP(K2573,{0,1950001,3300001,6950001,9000001,18000001,40000001},{0.05,0.1,0.2,0.23,0.33,0.4,0.45})-LOOKUP(K2573,{0,1950001,3300001,6950001,9000001,18000001,40000001},{0,97500,427500,636000,1536000,2796000,4796000}))*1.021,-2))</f>
        <v/>
      </c>
      <c r="O2573" s="21">
        <f>IF(L2573&lt;=0,0,ROUNDDOWN((L2573*LOOKUP(L2573,{0,1950001,3300001,6950001,9000001,18000001,40000001},{0.05,0.1,0.2,0.23,0.33,0.4,0.45})-LOOKUP(L2573,{0,1950001,3300001,6950001,9000001,18000001,40000001},{0,97500,427500,636000,1536000,2796000,4796000}))*1.021,-2))</f>
        <v/>
      </c>
      <c r="P2573" s="21">
        <f>MAX(0,ROUNDDOWN(F2573-E2573-430000,-3))</f>
        <v/>
      </c>
      <c r="Q2573" s="21">
        <f>MAX(0,ROUNDDOWN(F2573-E2573-430000-H2573,-3))</f>
        <v/>
      </c>
      <c r="R2573" s="21">
        <f>IF(F2573&lt;=450000,0,MAX(0,P2573*0.06-MIN(50000,P2573)*0.03))</f>
        <v/>
      </c>
      <c r="S2573" s="21">
        <f>IF(F2573&lt;=450000,0,MAX(0,P2573*0.04-MIN(50000,P2573)*0.02))</f>
        <v/>
      </c>
      <c r="T2573" s="21">
        <f>IF(F2573&lt;=450000,0,MAX(0,Q2573*0.06-MIN(50000,Q2573)*0.03))</f>
        <v/>
      </c>
      <c r="U2573" s="21">
        <f>IF(F2573&lt;=450000,0,MAX(0,Q2573*0.04-MIN(50000,Q2573)*0.02))</f>
        <v/>
      </c>
      <c r="V2573" s="21">
        <f>50000+MAX(0,G2573-480000)</f>
        <v/>
      </c>
      <c r="W2573" s="21">
        <f>P2573-V2573</f>
        <v/>
      </c>
      <c r="X2573" s="21">
        <f>Q2573-V2573</f>
        <v/>
      </c>
      <c r="Y2573" s="22">
        <f>IF(W2573&lt;0,0.9,LOOKUP(W2573,{0,1950001,3300001,6950001,9000001,18000001,40000001},{0.84895,0.7979,0.6958,0.66517,0.56307,0.4916,0.44055}))</f>
        <v/>
      </c>
      <c r="Z2573" s="22">
        <f>IF(X2573&lt;0,0.9,LOOKUP(X2573,{0,1950001,3300001,6950001,9000001,18000001,40000001},{0.84895,0.7979,0.6958,0.66517,0.56307,0.4916,0.44055}))</f>
        <v/>
      </c>
      <c r="AA2573" s="22">
        <f>IF(W2573&lt;0,0,CHOOSE(MATCH(W2573,{0,1950001,3300001,6950001,9000001},1),5.105/84.895,10.21/79.79,20.42/69.58,23.483/66.517,33.693/56.307))</f>
        <v/>
      </c>
      <c r="AB2573" s="21">
        <f>IF(C2573&lt;=2000,0,(MIN(C2573,ROUNDDOWN(F2573*0.3,0))-2000)*0.1)</f>
        <v/>
      </c>
      <c r="AC2573" s="21">
        <f>IF(C2573&lt;=2000,0,MIN((C2573-2000)*Y2573,(R2573+S2573)*0.2))</f>
        <v/>
      </c>
      <c r="AD2573" s="21">
        <f>IF(C2573&lt;=2000,0,MIN((C2573-2000)*Z2573,(T2573+U2573)*0.2))</f>
        <v/>
      </c>
      <c r="AE2573" s="21">
        <f>AC2573*AA2573</f>
        <v/>
      </c>
      <c r="AF2573" s="21">
        <f>ROUNDDOWN(R2573,-2)+ROUNDDOWN(S2573,-2)</f>
        <v/>
      </c>
      <c r="AG2573" s="21">
        <f>ROUNDDOWN(MAX(0,R2573-(AB2573+AC2573+AE2573)*0.6),-2)+ROUNDDOWN(MAX(0,S2573-(AB2573+AC2573+AE2573)*0.4),-2)</f>
        <v/>
      </c>
      <c r="AH2573" s="21">
        <f>ROUNDDOWN(MAX(0,T2573-(AB2573+AD2573)*0.6),-2)+ROUNDDOWN(MAX(0,U2573-(AB2573+AD2573)*0.4),-2)</f>
        <v/>
      </c>
      <c r="AI2573" s="21">
        <f>ROUNDDOWN(T2573,-2)+ROUNDDOWN(U2573,-2)</f>
        <v/>
      </c>
      <c r="AJ2573" s="21">
        <f>M2573+AF2573</f>
        <v/>
      </c>
      <c r="AK2573" s="21">
        <f>M2573+AG2573</f>
        <v/>
      </c>
      <c r="AL2573" s="21">
        <f>N2573+AH2573</f>
        <v/>
      </c>
      <c r="AM2573" s="21">
        <f>O2573+AI2573</f>
        <v/>
      </c>
      <c r="AN2573" s="21">
        <f>N2573+AI2573</f>
        <v/>
      </c>
      <c r="AO2573" s="21">
        <f>ROUNDDOWN((R2573+S2573)*0.2/Y2573+2000,0)</f>
        <v/>
      </c>
      <c r="AP2573" s="21">
        <f>ROUNDDOWN((T2573+U2573)*0.2/Z2573+2000,0)</f>
        <v/>
      </c>
      <c r="AQ2573" s="21">
        <f>AL2573-AK2573</f>
        <v/>
      </c>
      <c r="AR2573" s="21">
        <f>AM2573-AK2573</f>
        <v/>
      </c>
      <c r="AS2573" s="21">
        <f>AM2573-AL2573</f>
        <v/>
      </c>
      <c r="AT2573" s="21">
        <f>AK2573+C2573-AJ2573</f>
        <v/>
      </c>
      <c r="AU2573" s="21">
        <f>AL2573+C2573-AM2573</f>
        <v/>
      </c>
      <c r="AV2573" s="21">
        <f>AN2573+C2573-AM2573</f>
        <v/>
      </c>
    </row>
    <row r="2574">
      <c r="A2574" t="inlineStr">
        <is>
          <t>1万円刻み</t>
        </is>
      </c>
      <c r="B2574" s="21">
        <f>'5_1万円刻み'!$A$811</f>
        <v/>
      </c>
      <c r="C2574" s="21">
        <f>AO2574</f>
        <v/>
      </c>
      <c r="D2574" s="21" t="n">
        <v>0</v>
      </c>
      <c r="E2574" s="21">
        <f>ROUND(MIN(B2574/12,650000)*12*0.0915+MIN(B2574/12,1390000)*12*(0.0504+0)+B2574*0.005,0)</f>
        <v/>
      </c>
      <c r="F2574" s="21">
        <f>IF(B2574&lt;741000,0,IF(B2574&lt;2191000,B2574-740000,IF(B2574&lt;2193000,1451000,IF(B2574&lt;2196000,1453000,IF(B2574&lt;2200000,1456000,IF(B2574&lt;3600000,ROUND(ROUNDDOWN(B2574/4,-3)*2.8,0)-80000,IF(B2574&lt;6600000,ROUND(ROUNDDOWN(B2574/4,-3)*3.2,0)-440000,IF(B2574&lt;8500000,ROUNDDOWN(B2574*0.9,0)-1100000,B2574-1950000))))))))</f>
        <v/>
      </c>
      <c r="G2574" s="21">
        <f>IF(F2574&gt;23500000,NA(),IF(F2574&lt;=4890000,1040000,IF(F2574&lt;=6550000,670000,620000)))</f>
        <v/>
      </c>
      <c r="H2574" s="21">
        <f>IF(D2574&lt;=0,0,MAX(0,MIN(2000000,D2574-MIN(100000,ROUNDDOWN(F2574*0.05,0)))))</f>
        <v/>
      </c>
      <c r="I2574" s="21">
        <f>IF(C2574&lt;=2000,0,MIN(C2574,ROUNDDOWN(F2574*0.4,0))-2000)</f>
        <v/>
      </c>
      <c r="J2574" s="21">
        <f>MAX(0,ROUNDDOWN(F2574-E2574-G2574,-3))</f>
        <v/>
      </c>
      <c r="K2574" s="21">
        <f>MAX(0,ROUNDDOWN(F2574-E2574-G2574-H2574-I2574,-3))</f>
        <v/>
      </c>
      <c r="L2574" s="21">
        <f>MAX(0,ROUNDDOWN(F2574-E2574-G2574-H2574,-3))</f>
        <v/>
      </c>
      <c r="M2574" s="21">
        <f>IF(J2574&lt;=0,0,ROUNDDOWN((J2574*LOOKUP(J2574,{0,1950001,3300001,6950001,9000001,18000001,40000001},{0.05,0.1,0.2,0.23,0.33,0.4,0.45})-LOOKUP(J2574,{0,1950001,3300001,6950001,9000001,18000001,40000001},{0,97500,427500,636000,1536000,2796000,4796000}))*1.021,-2))</f>
        <v/>
      </c>
      <c r="N2574" s="21">
        <f>IF(K2574&lt;=0,0,ROUNDDOWN((K2574*LOOKUP(K2574,{0,1950001,3300001,6950001,9000001,18000001,40000001},{0.05,0.1,0.2,0.23,0.33,0.4,0.45})-LOOKUP(K2574,{0,1950001,3300001,6950001,9000001,18000001,40000001},{0,97500,427500,636000,1536000,2796000,4796000}))*1.021,-2))</f>
        <v/>
      </c>
      <c r="O2574" s="21">
        <f>IF(L2574&lt;=0,0,ROUNDDOWN((L2574*LOOKUP(L2574,{0,1950001,3300001,6950001,9000001,18000001,40000001},{0.05,0.1,0.2,0.23,0.33,0.4,0.45})-LOOKUP(L2574,{0,1950001,3300001,6950001,9000001,18000001,40000001},{0,97500,427500,636000,1536000,2796000,4796000}))*1.021,-2))</f>
        <v/>
      </c>
      <c r="P2574" s="21">
        <f>MAX(0,ROUNDDOWN(F2574-E2574-430000,-3))</f>
        <v/>
      </c>
      <c r="Q2574" s="21">
        <f>MAX(0,ROUNDDOWN(F2574-E2574-430000-H2574,-3))</f>
        <v/>
      </c>
      <c r="R2574" s="21">
        <f>IF(F2574&lt;=450000,0,MAX(0,P2574*0.06-MIN(50000,P2574)*0.03))</f>
        <v/>
      </c>
      <c r="S2574" s="21">
        <f>IF(F2574&lt;=450000,0,MAX(0,P2574*0.04-MIN(50000,P2574)*0.02))</f>
        <v/>
      </c>
      <c r="T2574" s="21">
        <f>IF(F2574&lt;=450000,0,MAX(0,Q2574*0.06-MIN(50000,Q2574)*0.03))</f>
        <v/>
      </c>
      <c r="U2574" s="21">
        <f>IF(F2574&lt;=450000,0,MAX(0,Q2574*0.04-MIN(50000,Q2574)*0.02))</f>
        <v/>
      </c>
      <c r="V2574" s="21">
        <f>50000+MAX(0,G2574-480000)</f>
        <v/>
      </c>
      <c r="W2574" s="21">
        <f>P2574-V2574</f>
        <v/>
      </c>
      <c r="X2574" s="21">
        <f>Q2574-V2574</f>
        <v/>
      </c>
      <c r="Y2574" s="22">
        <f>IF(W2574&lt;0,0.9,LOOKUP(W2574,{0,1950001,3300001,6950001,9000001,18000001,40000001},{0.84895,0.7979,0.6958,0.66517,0.56307,0.4916,0.44055}))</f>
        <v/>
      </c>
      <c r="Z2574" s="22">
        <f>IF(X2574&lt;0,0.9,LOOKUP(X2574,{0,1950001,3300001,6950001,9000001,18000001,40000001},{0.84895,0.7979,0.6958,0.66517,0.56307,0.4916,0.44055}))</f>
        <v/>
      </c>
      <c r="AA2574" s="22">
        <f>IF(W2574&lt;0,0,CHOOSE(MATCH(W2574,{0,1950001,3300001,6950001,9000001},1),5.105/84.895,10.21/79.79,20.42/69.58,23.483/66.517,33.693/56.307))</f>
        <v/>
      </c>
      <c r="AB2574" s="21">
        <f>IF(C2574&lt;=2000,0,(MIN(C2574,ROUNDDOWN(F2574*0.3,0))-2000)*0.1)</f>
        <v/>
      </c>
      <c r="AC2574" s="21">
        <f>IF(C2574&lt;=2000,0,MIN((C2574-2000)*Y2574,(R2574+S2574)*0.2))</f>
        <v/>
      </c>
      <c r="AD2574" s="21">
        <f>IF(C2574&lt;=2000,0,MIN((C2574-2000)*Z2574,(T2574+U2574)*0.2))</f>
        <v/>
      </c>
      <c r="AE2574" s="21">
        <f>AC2574*AA2574</f>
        <v/>
      </c>
      <c r="AF2574" s="21">
        <f>ROUNDDOWN(R2574,-2)+ROUNDDOWN(S2574,-2)</f>
        <v/>
      </c>
      <c r="AG2574" s="21">
        <f>ROUNDDOWN(MAX(0,R2574-(AB2574+AC2574+AE2574)*0.6),-2)+ROUNDDOWN(MAX(0,S2574-(AB2574+AC2574+AE2574)*0.4),-2)</f>
        <v/>
      </c>
      <c r="AH2574" s="21">
        <f>ROUNDDOWN(MAX(0,T2574-(AB2574+AD2574)*0.6),-2)+ROUNDDOWN(MAX(0,U2574-(AB2574+AD2574)*0.4),-2)</f>
        <v/>
      </c>
      <c r="AI2574" s="21">
        <f>ROUNDDOWN(T2574,-2)+ROUNDDOWN(U2574,-2)</f>
        <v/>
      </c>
      <c r="AJ2574" s="21">
        <f>M2574+AF2574</f>
        <v/>
      </c>
      <c r="AK2574" s="21">
        <f>M2574+AG2574</f>
        <v/>
      </c>
      <c r="AL2574" s="21">
        <f>N2574+AH2574</f>
        <v/>
      </c>
      <c r="AM2574" s="21">
        <f>O2574+AI2574</f>
        <v/>
      </c>
      <c r="AN2574" s="21">
        <f>N2574+AI2574</f>
        <v/>
      </c>
      <c r="AO2574" s="21">
        <f>ROUNDDOWN((R2574+S2574)*0.2/Y2574+2000,0)</f>
        <v/>
      </c>
      <c r="AP2574" s="21">
        <f>ROUNDDOWN((T2574+U2574)*0.2/Z2574+2000,0)</f>
        <v/>
      </c>
      <c r="AQ2574" s="21">
        <f>AL2574-AK2574</f>
        <v/>
      </c>
      <c r="AR2574" s="21">
        <f>AM2574-AK2574</f>
        <v/>
      </c>
      <c r="AS2574" s="21">
        <f>AM2574-AL2574</f>
        <v/>
      </c>
      <c r="AT2574" s="21">
        <f>AK2574+C2574-AJ2574</f>
        <v/>
      </c>
      <c r="AU2574" s="21">
        <f>AL2574+C2574-AM2574</f>
        <v/>
      </c>
      <c r="AV2574" s="21">
        <f>AN2574+C2574-AM2574</f>
        <v/>
      </c>
    </row>
    <row r="2575">
      <c r="A2575" t="inlineStr">
        <is>
          <t>1万円刻み</t>
        </is>
      </c>
      <c r="B2575" s="21">
        <f>'5_1万円刻み'!$A$812</f>
        <v/>
      </c>
      <c r="C2575" s="21">
        <f>AO2575</f>
        <v/>
      </c>
      <c r="D2575" s="21" t="n">
        <v>0</v>
      </c>
      <c r="E2575" s="21">
        <f>ROUND(MIN(B2575/12,650000)*12*0.0915+MIN(B2575/12,1390000)*12*(0.0504+0)+B2575*0.005,0)</f>
        <v/>
      </c>
      <c r="F2575" s="21">
        <f>IF(B2575&lt;741000,0,IF(B2575&lt;2191000,B2575-740000,IF(B2575&lt;2193000,1451000,IF(B2575&lt;2196000,1453000,IF(B2575&lt;2200000,1456000,IF(B2575&lt;3600000,ROUND(ROUNDDOWN(B2575/4,-3)*2.8,0)-80000,IF(B2575&lt;6600000,ROUND(ROUNDDOWN(B2575/4,-3)*3.2,0)-440000,IF(B2575&lt;8500000,ROUNDDOWN(B2575*0.9,0)-1100000,B2575-1950000))))))))</f>
        <v/>
      </c>
      <c r="G2575" s="21">
        <f>IF(F2575&gt;23500000,NA(),IF(F2575&lt;=4890000,1040000,IF(F2575&lt;=6550000,670000,620000)))</f>
        <v/>
      </c>
      <c r="H2575" s="21">
        <f>IF(D2575&lt;=0,0,MAX(0,MIN(2000000,D2575-MIN(100000,ROUNDDOWN(F2575*0.05,0)))))</f>
        <v/>
      </c>
      <c r="I2575" s="21">
        <f>IF(C2575&lt;=2000,0,MIN(C2575,ROUNDDOWN(F2575*0.4,0))-2000)</f>
        <v/>
      </c>
      <c r="J2575" s="21">
        <f>MAX(0,ROUNDDOWN(F2575-E2575-G2575,-3))</f>
        <v/>
      </c>
      <c r="K2575" s="21">
        <f>MAX(0,ROUNDDOWN(F2575-E2575-G2575-H2575-I2575,-3))</f>
        <v/>
      </c>
      <c r="L2575" s="21">
        <f>MAX(0,ROUNDDOWN(F2575-E2575-G2575-H2575,-3))</f>
        <v/>
      </c>
      <c r="M2575" s="21">
        <f>IF(J2575&lt;=0,0,ROUNDDOWN((J2575*LOOKUP(J2575,{0,1950001,3300001,6950001,9000001,18000001,40000001},{0.05,0.1,0.2,0.23,0.33,0.4,0.45})-LOOKUP(J2575,{0,1950001,3300001,6950001,9000001,18000001,40000001},{0,97500,427500,636000,1536000,2796000,4796000}))*1.021,-2))</f>
        <v/>
      </c>
      <c r="N2575" s="21">
        <f>IF(K2575&lt;=0,0,ROUNDDOWN((K2575*LOOKUP(K2575,{0,1950001,3300001,6950001,9000001,18000001,40000001},{0.05,0.1,0.2,0.23,0.33,0.4,0.45})-LOOKUP(K2575,{0,1950001,3300001,6950001,9000001,18000001,40000001},{0,97500,427500,636000,1536000,2796000,4796000}))*1.021,-2))</f>
        <v/>
      </c>
      <c r="O2575" s="21">
        <f>IF(L2575&lt;=0,0,ROUNDDOWN((L2575*LOOKUP(L2575,{0,1950001,3300001,6950001,9000001,18000001,40000001},{0.05,0.1,0.2,0.23,0.33,0.4,0.45})-LOOKUP(L2575,{0,1950001,3300001,6950001,9000001,18000001,40000001},{0,97500,427500,636000,1536000,2796000,4796000}))*1.021,-2))</f>
        <v/>
      </c>
      <c r="P2575" s="21">
        <f>MAX(0,ROUNDDOWN(F2575-E2575-430000,-3))</f>
        <v/>
      </c>
      <c r="Q2575" s="21">
        <f>MAX(0,ROUNDDOWN(F2575-E2575-430000-H2575,-3))</f>
        <v/>
      </c>
      <c r="R2575" s="21">
        <f>IF(F2575&lt;=450000,0,MAX(0,P2575*0.06-MIN(50000,P2575)*0.03))</f>
        <v/>
      </c>
      <c r="S2575" s="21">
        <f>IF(F2575&lt;=450000,0,MAX(0,P2575*0.04-MIN(50000,P2575)*0.02))</f>
        <v/>
      </c>
      <c r="T2575" s="21">
        <f>IF(F2575&lt;=450000,0,MAX(0,Q2575*0.06-MIN(50000,Q2575)*0.03))</f>
        <v/>
      </c>
      <c r="U2575" s="21">
        <f>IF(F2575&lt;=450000,0,MAX(0,Q2575*0.04-MIN(50000,Q2575)*0.02))</f>
        <v/>
      </c>
      <c r="V2575" s="21">
        <f>50000+MAX(0,G2575-480000)</f>
        <v/>
      </c>
      <c r="W2575" s="21">
        <f>P2575-V2575</f>
        <v/>
      </c>
      <c r="X2575" s="21">
        <f>Q2575-V2575</f>
        <v/>
      </c>
      <c r="Y2575" s="22">
        <f>IF(W2575&lt;0,0.9,LOOKUP(W2575,{0,1950001,3300001,6950001,9000001,18000001,40000001},{0.84895,0.7979,0.6958,0.66517,0.56307,0.4916,0.44055}))</f>
        <v/>
      </c>
      <c r="Z2575" s="22">
        <f>IF(X2575&lt;0,0.9,LOOKUP(X2575,{0,1950001,3300001,6950001,9000001,18000001,40000001},{0.84895,0.7979,0.6958,0.66517,0.56307,0.4916,0.44055}))</f>
        <v/>
      </c>
      <c r="AA2575" s="22">
        <f>IF(W2575&lt;0,0,CHOOSE(MATCH(W2575,{0,1950001,3300001,6950001,9000001},1),5.105/84.895,10.21/79.79,20.42/69.58,23.483/66.517,33.693/56.307))</f>
        <v/>
      </c>
      <c r="AB2575" s="21">
        <f>IF(C2575&lt;=2000,0,(MIN(C2575,ROUNDDOWN(F2575*0.3,0))-2000)*0.1)</f>
        <v/>
      </c>
      <c r="AC2575" s="21">
        <f>IF(C2575&lt;=2000,0,MIN((C2575-2000)*Y2575,(R2575+S2575)*0.2))</f>
        <v/>
      </c>
      <c r="AD2575" s="21">
        <f>IF(C2575&lt;=2000,0,MIN((C2575-2000)*Z2575,(T2575+U2575)*0.2))</f>
        <v/>
      </c>
      <c r="AE2575" s="21">
        <f>AC2575*AA2575</f>
        <v/>
      </c>
      <c r="AF2575" s="21">
        <f>ROUNDDOWN(R2575,-2)+ROUNDDOWN(S2575,-2)</f>
        <v/>
      </c>
      <c r="AG2575" s="21">
        <f>ROUNDDOWN(MAX(0,R2575-(AB2575+AC2575+AE2575)*0.6),-2)+ROUNDDOWN(MAX(0,S2575-(AB2575+AC2575+AE2575)*0.4),-2)</f>
        <v/>
      </c>
      <c r="AH2575" s="21">
        <f>ROUNDDOWN(MAX(0,T2575-(AB2575+AD2575)*0.6),-2)+ROUNDDOWN(MAX(0,U2575-(AB2575+AD2575)*0.4),-2)</f>
        <v/>
      </c>
      <c r="AI2575" s="21">
        <f>ROUNDDOWN(T2575,-2)+ROUNDDOWN(U2575,-2)</f>
        <v/>
      </c>
      <c r="AJ2575" s="21">
        <f>M2575+AF2575</f>
        <v/>
      </c>
      <c r="AK2575" s="21">
        <f>M2575+AG2575</f>
        <v/>
      </c>
      <c r="AL2575" s="21">
        <f>N2575+AH2575</f>
        <v/>
      </c>
      <c r="AM2575" s="21">
        <f>O2575+AI2575</f>
        <v/>
      </c>
      <c r="AN2575" s="21">
        <f>N2575+AI2575</f>
        <v/>
      </c>
      <c r="AO2575" s="21">
        <f>ROUNDDOWN((R2575+S2575)*0.2/Y2575+2000,0)</f>
        <v/>
      </c>
      <c r="AP2575" s="21">
        <f>ROUNDDOWN((T2575+U2575)*0.2/Z2575+2000,0)</f>
        <v/>
      </c>
      <c r="AQ2575" s="21">
        <f>AL2575-AK2575</f>
        <v/>
      </c>
      <c r="AR2575" s="21">
        <f>AM2575-AK2575</f>
        <v/>
      </c>
      <c r="AS2575" s="21">
        <f>AM2575-AL2575</f>
        <v/>
      </c>
      <c r="AT2575" s="21">
        <f>AK2575+C2575-AJ2575</f>
        <v/>
      </c>
      <c r="AU2575" s="21">
        <f>AL2575+C2575-AM2575</f>
        <v/>
      </c>
      <c r="AV2575" s="21">
        <f>AN2575+C2575-AM2575</f>
        <v/>
      </c>
    </row>
    <row r="2576">
      <c r="A2576" t="inlineStr">
        <is>
          <t>1万円刻み</t>
        </is>
      </c>
      <c r="B2576" s="21">
        <f>'5_1万円刻み'!$A$813</f>
        <v/>
      </c>
      <c r="C2576" s="21">
        <f>AO2576</f>
        <v/>
      </c>
      <c r="D2576" s="21" t="n">
        <v>0</v>
      </c>
      <c r="E2576" s="21">
        <f>ROUND(MIN(B2576/12,650000)*12*0.0915+MIN(B2576/12,1390000)*12*(0.0504+0)+B2576*0.005,0)</f>
        <v/>
      </c>
      <c r="F2576" s="21">
        <f>IF(B2576&lt;741000,0,IF(B2576&lt;2191000,B2576-740000,IF(B2576&lt;2193000,1451000,IF(B2576&lt;2196000,1453000,IF(B2576&lt;2200000,1456000,IF(B2576&lt;3600000,ROUND(ROUNDDOWN(B2576/4,-3)*2.8,0)-80000,IF(B2576&lt;6600000,ROUND(ROUNDDOWN(B2576/4,-3)*3.2,0)-440000,IF(B2576&lt;8500000,ROUNDDOWN(B2576*0.9,0)-1100000,B2576-1950000))))))))</f>
        <v/>
      </c>
      <c r="G2576" s="21">
        <f>IF(F2576&gt;23500000,NA(),IF(F2576&lt;=4890000,1040000,IF(F2576&lt;=6550000,670000,620000)))</f>
        <v/>
      </c>
      <c r="H2576" s="21">
        <f>IF(D2576&lt;=0,0,MAX(0,MIN(2000000,D2576-MIN(100000,ROUNDDOWN(F2576*0.05,0)))))</f>
        <v/>
      </c>
      <c r="I2576" s="21">
        <f>IF(C2576&lt;=2000,0,MIN(C2576,ROUNDDOWN(F2576*0.4,0))-2000)</f>
        <v/>
      </c>
      <c r="J2576" s="21">
        <f>MAX(0,ROUNDDOWN(F2576-E2576-G2576,-3))</f>
        <v/>
      </c>
      <c r="K2576" s="21">
        <f>MAX(0,ROUNDDOWN(F2576-E2576-G2576-H2576-I2576,-3))</f>
        <v/>
      </c>
      <c r="L2576" s="21">
        <f>MAX(0,ROUNDDOWN(F2576-E2576-G2576-H2576,-3))</f>
        <v/>
      </c>
      <c r="M2576" s="21">
        <f>IF(J2576&lt;=0,0,ROUNDDOWN((J2576*LOOKUP(J2576,{0,1950001,3300001,6950001,9000001,18000001,40000001},{0.05,0.1,0.2,0.23,0.33,0.4,0.45})-LOOKUP(J2576,{0,1950001,3300001,6950001,9000001,18000001,40000001},{0,97500,427500,636000,1536000,2796000,4796000}))*1.021,-2))</f>
        <v/>
      </c>
      <c r="N2576" s="21">
        <f>IF(K2576&lt;=0,0,ROUNDDOWN((K2576*LOOKUP(K2576,{0,1950001,3300001,6950001,9000001,18000001,40000001},{0.05,0.1,0.2,0.23,0.33,0.4,0.45})-LOOKUP(K2576,{0,1950001,3300001,6950001,9000001,18000001,40000001},{0,97500,427500,636000,1536000,2796000,4796000}))*1.021,-2))</f>
        <v/>
      </c>
      <c r="O2576" s="21">
        <f>IF(L2576&lt;=0,0,ROUNDDOWN((L2576*LOOKUP(L2576,{0,1950001,3300001,6950001,9000001,18000001,40000001},{0.05,0.1,0.2,0.23,0.33,0.4,0.45})-LOOKUP(L2576,{0,1950001,3300001,6950001,9000001,18000001,40000001},{0,97500,427500,636000,1536000,2796000,4796000}))*1.021,-2))</f>
        <v/>
      </c>
      <c r="P2576" s="21">
        <f>MAX(0,ROUNDDOWN(F2576-E2576-430000,-3))</f>
        <v/>
      </c>
      <c r="Q2576" s="21">
        <f>MAX(0,ROUNDDOWN(F2576-E2576-430000-H2576,-3))</f>
        <v/>
      </c>
      <c r="R2576" s="21">
        <f>IF(F2576&lt;=450000,0,MAX(0,P2576*0.06-MIN(50000,P2576)*0.03))</f>
        <v/>
      </c>
      <c r="S2576" s="21">
        <f>IF(F2576&lt;=450000,0,MAX(0,P2576*0.04-MIN(50000,P2576)*0.02))</f>
        <v/>
      </c>
      <c r="T2576" s="21">
        <f>IF(F2576&lt;=450000,0,MAX(0,Q2576*0.06-MIN(50000,Q2576)*0.03))</f>
        <v/>
      </c>
      <c r="U2576" s="21">
        <f>IF(F2576&lt;=450000,0,MAX(0,Q2576*0.04-MIN(50000,Q2576)*0.02))</f>
        <v/>
      </c>
      <c r="V2576" s="21">
        <f>50000+MAX(0,G2576-480000)</f>
        <v/>
      </c>
      <c r="W2576" s="21">
        <f>P2576-V2576</f>
        <v/>
      </c>
      <c r="X2576" s="21">
        <f>Q2576-V2576</f>
        <v/>
      </c>
      <c r="Y2576" s="22">
        <f>IF(W2576&lt;0,0.9,LOOKUP(W2576,{0,1950001,3300001,6950001,9000001,18000001,40000001},{0.84895,0.7979,0.6958,0.66517,0.56307,0.4916,0.44055}))</f>
        <v/>
      </c>
      <c r="Z2576" s="22">
        <f>IF(X2576&lt;0,0.9,LOOKUP(X2576,{0,1950001,3300001,6950001,9000001,18000001,40000001},{0.84895,0.7979,0.6958,0.66517,0.56307,0.4916,0.44055}))</f>
        <v/>
      </c>
      <c r="AA2576" s="22">
        <f>IF(W2576&lt;0,0,CHOOSE(MATCH(W2576,{0,1950001,3300001,6950001,9000001},1),5.105/84.895,10.21/79.79,20.42/69.58,23.483/66.517,33.693/56.307))</f>
        <v/>
      </c>
      <c r="AB2576" s="21">
        <f>IF(C2576&lt;=2000,0,(MIN(C2576,ROUNDDOWN(F2576*0.3,0))-2000)*0.1)</f>
        <v/>
      </c>
      <c r="AC2576" s="21">
        <f>IF(C2576&lt;=2000,0,MIN((C2576-2000)*Y2576,(R2576+S2576)*0.2))</f>
        <v/>
      </c>
      <c r="AD2576" s="21">
        <f>IF(C2576&lt;=2000,0,MIN((C2576-2000)*Z2576,(T2576+U2576)*0.2))</f>
        <v/>
      </c>
      <c r="AE2576" s="21">
        <f>AC2576*AA2576</f>
        <v/>
      </c>
      <c r="AF2576" s="21">
        <f>ROUNDDOWN(R2576,-2)+ROUNDDOWN(S2576,-2)</f>
        <v/>
      </c>
      <c r="AG2576" s="21">
        <f>ROUNDDOWN(MAX(0,R2576-(AB2576+AC2576+AE2576)*0.6),-2)+ROUNDDOWN(MAX(0,S2576-(AB2576+AC2576+AE2576)*0.4),-2)</f>
        <v/>
      </c>
      <c r="AH2576" s="21">
        <f>ROUNDDOWN(MAX(0,T2576-(AB2576+AD2576)*0.6),-2)+ROUNDDOWN(MAX(0,U2576-(AB2576+AD2576)*0.4),-2)</f>
        <v/>
      </c>
      <c r="AI2576" s="21">
        <f>ROUNDDOWN(T2576,-2)+ROUNDDOWN(U2576,-2)</f>
        <v/>
      </c>
      <c r="AJ2576" s="21">
        <f>M2576+AF2576</f>
        <v/>
      </c>
      <c r="AK2576" s="21">
        <f>M2576+AG2576</f>
        <v/>
      </c>
      <c r="AL2576" s="21">
        <f>N2576+AH2576</f>
        <v/>
      </c>
      <c r="AM2576" s="21">
        <f>O2576+AI2576</f>
        <v/>
      </c>
      <c r="AN2576" s="21">
        <f>N2576+AI2576</f>
        <v/>
      </c>
      <c r="AO2576" s="21">
        <f>ROUNDDOWN((R2576+S2576)*0.2/Y2576+2000,0)</f>
        <v/>
      </c>
      <c r="AP2576" s="21">
        <f>ROUNDDOWN((T2576+U2576)*0.2/Z2576+2000,0)</f>
        <v/>
      </c>
      <c r="AQ2576" s="21">
        <f>AL2576-AK2576</f>
        <v/>
      </c>
      <c r="AR2576" s="21">
        <f>AM2576-AK2576</f>
        <v/>
      </c>
      <c r="AS2576" s="21">
        <f>AM2576-AL2576</f>
        <v/>
      </c>
      <c r="AT2576" s="21">
        <f>AK2576+C2576-AJ2576</f>
        <v/>
      </c>
      <c r="AU2576" s="21">
        <f>AL2576+C2576-AM2576</f>
        <v/>
      </c>
      <c r="AV2576" s="21">
        <f>AN2576+C2576-AM2576</f>
        <v/>
      </c>
    </row>
    <row r="2577">
      <c r="A2577" t="inlineStr">
        <is>
          <t>1万円刻み</t>
        </is>
      </c>
      <c r="B2577" s="21">
        <f>'5_1万円刻み'!$A$814</f>
        <v/>
      </c>
      <c r="C2577" s="21">
        <f>AO2577</f>
        <v/>
      </c>
      <c r="D2577" s="21" t="n">
        <v>0</v>
      </c>
      <c r="E2577" s="21">
        <f>ROUND(MIN(B2577/12,650000)*12*0.0915+MIN(B2577/12,1390000)*12*(0.0504+0)+B2577*0.005,0)</f>
        <v/>
      </c>
      <c r="F2577" s="21">
        <f>IF(B2577&lt;741000,0,IF(B2577&lt;2191000,B2577-740000,IF(B2577&lt;2193000,1451000,IF(B2577&lt;2196000,1453000,IF(B2577&lt;2200000,1456000,IF(B2577&lt;3600000,ROUND(ROUNDDOWN(B2577/4,-3)*2.8,0)-80000,IF(B2577&lt;6600000,ROUND(ROUNDDOWN(B2577/4,-3)*3.2,0)-440000,IF(B2577&lt;8500000,ROUNDDOWN(B2577*0.9,0)-1100000,B2577-1950000))))))))</f>
        <v/>
      </c>
      <c r="G2577" s="21">
        <f>IF(F2577&gt;23500000,NA(),IF(F2577&lt;=4890000,1040000,IF(F2577&lt;=6550000,670000,620000)))</f>
        <v/>
      </c>
      <c r="H2577" s="21">
        <f>IF(D2577&lt;=0,0,MAX(0,MIN(2000000,D2577-MIN(100000,ROUNDDOWN(F2577*0.05,0)))))</f>
        <v/>
      </c>
      <c r="I2577" s="21">
        <f>IF(C2577&lt;=2000,0,MIN(C2577,ROUNDDOWN(F2577*0.4,0))-2000)</f>
        <v/>
      </c>
      <c r="J2577" s="21">
        <f>MAX(0,ROUNDDOWN(F2577-E2577-G2577,-3))</f>
        <v/>
      </c>
      <c r="K2577" s="21">
        <f>MAX(0,ROUNDDOWN(F2577-E2577-G2577-H2577-I2577,-3))</f>
        <v/>
      </c>
      <c r="L2577" s="21">
        <f>MAX(0,ROUNDDOWN(F2577-E2577-G2577-H2577,-3))</f>
        <v/>
      </c>
      <c r="M2577" s="21">
        <f>IF(J2577&lt;=0,0,ROUNDDOWN((J2577*LOOKUP(J2577,{0,1950001,3300001,6950001,9000001,18000001,40000001},{0.05,0.1,0.2,0.23,0.33,0.4,0.45})-LOOKUP(J2577,{0,1950001,3300001,6950001,9000001,18000001,40000001},{0,97500,427500,636000,1536000,2796000,4796000}))*1.021,-2))</f>
        <v/>
      </c>
      <c r="N2577" s="21">
        <f>IF(K2577&lt;=0,0,ROUNDDOWN((K2577*LOOKUP(K2577,{0,1950001,3300001,6950001,9000001,18000001,40000001},{0.05,0.1,0.2,0.23,0.33,0.4,0.45})-LOOKUP(K2577,{0,1950001,3300001,6950001,9000001,18000001,40000001},{0,97500,427500,636000,1536000,2796000,4796000}))*1.021,-2))</f>
        <v/>
      </c>
      <c r="O2577" s="21">
        <f>IF(L2577&lt;=0,0,ROUNDDOWN((L2577*LOOKUP(L2577,{0,1950001,3300001,6950001,9000001,18000001,40000001},{0.05,0.1,0.2,0.23,0.33,0.4,0.45})-LOOKUP(L2577,{0,1950001,3300001,6950001,9000001,18000001,40000001},{0,97500,427500,636000,1536000,2796000,4796000}))*1.021,-2))</f>
        <v/>
      </c>
      <c r="P2577" s="21">
        <f>MAX(0,ROUNDDOWN(F2577-E2577-430000,-3))</f>
        <v/>
      </c>
      <c r="Q2577" s="21">
        <f>MAX(0,ROUNDDOWN(F2577-E2577-430000-H2577,-3))</f>
        <v/>
      </c>
      <c r="R2577" s="21">
        <f>IF(F2577&lt;=450000,0,MAX(0,P2577*0.06-MIN(50000,P2577)*0.03))</f>
        <v/>
      </c>
      <c r="S2577" s="21">
        <f>IF(F2577&lt;=450000,0,MAX(0,P2577*0.04-MIN(50000,P2577)*0.02))</f>
        <v/>
      </c>
      <c r="T2577" s="21">
        <f>IF(F2577&lt;=450000,0,MAX(0,Q2577*0.06-MIN(50000,Q2577)*0.03))</f>
        <v/>
      </c>
      <c r="U2577" s="21">
        <f>IF(F2577&lt;=450000,0,MAX(0,Q2577*0.04-MIN(50000,Q2577)*0.02))</f>
        <v/>
      </c>
      <c r="V2577" s="21">
        <f>50000+MAX(0,G2577-480000)</f>
        <v/>
      </c>
      <c r="W2577" s="21">
        <f>P2577-V2577</f>
        <v/>
      </c>
      <c r="X2577" s="21">
        <f>Q2577-V2577</f>
        <v/>
      </c>
      <c r="Y2577" s="22">
        <f>IF(W2577&lt;0,0.9,LOOKUP(W2577,{0,1950001,3300001,6950001,9000001,18000001,40000001},{0.84895,0.7979,0.6958,0.66517,0.56307,0.4916,0.44055}))</f>
        <v/>
      </c>
      <c r="Z2577" s="22">
        <f>IF(X2577&lt;0,0.9,LOOKUP(X2577,{0,1950001,3300001,6950001,9000001,18000001,40000001},{0.84895,0.7979,0.6958,0.66517,0.56307,0.4916,0.44055}))</f>
        <v/>
      </c>
      <c r="AA2577" s="22">
        <f>IF(W2577&lt;0,0,CHOOSE(MATCH(W2577,{0,1950001,3300001,6950001,9000001},1),5.105/84.895,10.21/79.79,20.42/69.58,23.483/66.517,33.693/56.307))</f>
        <v/>
      </c>
      <c r="AB2577" s="21">
        <f>IF(C2577&lt;=2000,0,(MIN(C2577,ROUNDDOWN(F2577*0.3,0))-2000)*0.1)</f>
        <v/>
      </c>
      <c r="AC2577" s="21">
        <f>IF(C2577&lt;=2000,0,MIN((C2577-2000)*Y2577,(R2577+S2577)*0.2))</f>
        <v/>
      </c>
      <c r="AD2577" s="21">
        <f>IF(C2577&lt;=2000,0,MIN((C2577-2000)*Z2577,(T2577+U2577)*0.2))</f>
        <v/>
      </c>
      <c r="AE2577" s="21">
        <f>AC2577*AA2577</f>
        <v/>
      </c>
      <c r="AF2577" s="21">
        <f>ROUNDDOWN(R2577,-2)+ROUNDDOWN(S2577,-2)</f>
        <v/>
      </c>
      <c r="AG2577" s="21">
        <f>ROUNDDOWN(MAX(0,R2577-(AB2577+AC2577+AE2577)*0.6),-2)+ROUNDDOWN(MAX(0,S2577-(AB2577+AC2577+AE2577)*0.4),-2)</f>
        <v/>
      </c>
      <c r="AH2577" s="21">
        <f>ROUNDDOWN(MAX(0,T2577-(AB2577+AD2577)*0.6),-2)+ROUNDDOWN(MAX(0,U2577-(AB2577+AD2577)*0.4),-2)</f>
        <v/>
      </c>
      <c r="AI2577" s="21">
        <f>ROUNDDOWN(T2577,-2)+ROUNDDOWN(U2577,-2)</f>
        <v/>
      </c>
      <c r="AJ2577" s="21">
        <f>M2577+AF2577</f>
        <v/>
      </c>
      <c r="AK2577" s="21">
        <f>M2577+AG2577</f>
        <v/>
      </c>
      <c r="AL2577" s="21">
        <f>N2577+AH2577</f>
        <v/>
      </c>
      <c r="AM2577" s="21">
        <f>O2577+AI2577</f>
        <v/>
      </c>
      <c r="AN2577" s="21">
        <f>N2577+AI2577</f>
        <v/>
      </c>
      <c r="AO2577" s="21">
        <f>ROUNDDOWN((R2577+S2577)*0.2/Y2577+2000,0)</f>
        <v/>
      </c>
      <c r="AP2577" s="21">
        <f>ROUNDDOWN((T2577+U2577)*0.2/Z2577+2000,0)</f>
        <v/>
      </c>
      <c r="AQ2577" s="21">
        <f>AL2577-AK2577</f>
        <v/>
      </c>
      <c r="AR2577" s="21">
        <f>AM2577-AK2577</f>
        <v/>
      </c>
      <c r="AS2577" s="21">
        <f>AM2577-AL2577</f>
        <v/>
      </c>
      <c r="AT2577" s="21">
        <f>AK2577+C2577-AJ2577</f>
        <v/>
      </c>
      <c r="AU2577" s="21">
        <f>AL2577+C2577-AM2577</f>
        <v/>
      </c>
      <c r="AV2577" s="21">
        <f>AN2577+C2577-AM2577</f>
        <v/>
      </c>
    </row>
    <row r="2578">
      <c r="A2578" t="inlineStr">
        <is>
          <t>1万円刻み</t>
        </is>
      </c>
      <c r="B2578" s="21">
        <f>'5_1万円刻み'!$A$815</f>
        <v/>
      </c>
      <c r="C2578" s="21">
        <f>AO2578</f>
        <v/>
      </c>
      <c r="D2578" s="21" t="n">
        <v>0</v>
      </c>
      <c r="E2578" s="21">
        <f>ROUND(MIN(B2578/12,650000)*12*0.0915+MIN(B2578/12,1390000)*12*(0.0504+0)+B2578*0.005,0)</f>
        <v/>
      </c>
      <c r="F2578" s="21">
        <f>IF(B2578&lt;741000,0,IF(B2578&lt;2191000,B2578-740000,IF(B2578&lt;2193000,1451000,IF(B2578&lt;2196000,1453000,IF(B2578&lt;2200000,1456000,IF(B2578&lt;3600000,ROUND(ROUNDDOWN(B2578/4,-3)*2.8,0)-80000,IF(B2578&lt;6600000,ROUND(ROUNDDOWN(B2578/4,-3)*3.2,0)-440000,IF(B2578&lt;8500000,ROUNDDOWN(B2578*0.9,0)-1100000,B2578-1950000))))))))</f>
        <v/>
      </c>
      <c r="G2578" s="21">
        <f>IF(F2578&gt;23500000,NA(),IF(F2578&lt;=4890000,1040000,IF(F2578&lt;=6550000,670000,620000)))</f>
        <v/>
      </c>
      <c r="H2578" s="21">
        <f>IF(D2578&lt;=0,0,MAX(0,MIN(2000000,D2578-MIN(100000,ROUNDDOWN(F2578*0.05,0)))))</f>
        <v/>
      </c>
      <c r="I2578" s="21">
        <f>IF(C2578&lt;=2000,0,MIN(C2578,ROUNDDOWN(F2578*0.4,0))-2000)</f>
        <v/>
      </c>
      <c r="J2578" s="21">
        <f>MAX(0,ROUNDDOWN(F2578-E2578-G2578,-3))</f>
        <v/>
      </c>
      <c r="K2578" s="21">
        <f>MAX(0,ROUNDDOWN(F2578-E2578-G2578-H2578-I2578,-3))</f>
        <v/>
      </c>
      <c r="L2578" s="21">
        <f>MAX(0,ROUNDDOWN(F2578-E2578-G2578-H2578,-3))</f>
        <v/>
      </c>
      <c r="M2578" s="21">
        <f>IF(J2578&lt;=0,0,ROUNDDOWN((J2578*LOOKUP(J2578,{0,1950001,3300001,6950001,9000001,18000001,40000001},{0.05,0.1,0.2,0.23,0.33,0.4,0.45})-LOOKUP(J2578,{0,1950001,3300001,6950001,9000001,18000001,40000001},{0,97500,427500,636000,1536000,2796000,4796000}))*1.021,-2))</f>
        <v/>
      </c>
      <c r="N2578" s="21">
        <f>IF(K2578&lt;=0,0,ROUNDDOWN((K2578*LOOKUP(K2578,{0,1950001,3300001,6950001,9000001,18000001,40000001},{0.05,0.1,0.2,0.23,0.33,0.4,0.45})-LOOKUP(K2578,{0,1950001,3300001,6950001,9000001,18000001,40000001},{0,97500,427500,636000,1536000,2796000,4796000}))*1.021,-2))</f>
        <v/>
      </c>
      <c r="O2578" s="21">
        <f>IF(L2578&lt;=0,0,ROUNDDOWN((L2578*LOOKUP(L2578,{0,1950001,3300001,6950001,9000001,18000001,40000001},{0.05,0.1,0.2,0.23,0.33,0.4,0.45})-LOOKUP(L2578,{0,1950001,3300001,6950001,9000001,18000001,40000001},{0,97500,427500,636000,1536000,2796000,4796000}))*1.021,-2))</f>
        <v/>
      </c>
      <c r="P2578" s="21">
        <f>MAX(0,ROUNDDOWN(F2578-E2578-430000,-3))</f>
        <v/>
      </c>
      <c r="Q2578" s="21">
        <f>MAX(0,ROUNDDOWN(F2578-E2578-430000-H2578,-3))</f>
        <v/>
      </c>
      <c r="R2578" s="21">
        <f>IF(F2578&lt;=450000,0,MAX(0,P2578*0.06-MIN(50000,P2578)*0.03))</f>
        <v/>
      </c>
      <c r="S2578" s="21">
        <f>IF(F2578&lt;=450000,0,MAX(0,P2578*0.04-MIN(50000,P2578)*0.02))</f>
        <v/>
      </c>
      <c r="T2578" s="21">
        <f>IF(F2578&lt;=450000,0,MAX(0,Q2578*0.06-MIN(50000,Q2578)*0.03))</f>
        <v/>
      </c>
      <c r="U2578" s="21">
        <f>IF(F2578&lt;=450000,0,MAX(0,Q2578*0.04-MIN(50000,Q2578)*0.02))</f>
        <v/>
      </c>
      <c r="V2578" s="21">
        <f>50000+MAX(0,G2578-480000)</f>
        <v/>
      </c>
      <c r="W2578" s="21">
        <f>P2578-V2578</f>
        <v/>
      </c>
      <c r="X2578" s="21">
        <f>Q2578-V2578</f>
        <v/>
      </c>
      <c r="Y2578" s="22">
        <f>IF(W2578&lt;0,0.9,LOOKUP(W2578,{0,1950001,3300001,6950001,9000001,18000001,40000001},{0.84895,0.7979,0.6958,0.66517,0.56307,0.4916,0.44055}))</f>
        <v/>
      </c>
      <c r="Z2578" s="22">
        <f>IF(X2578&lt;0,0.9,LOOKUP(X2578,{0,1950001,3300001,6950001,9000001,18000001,40000001},{0.84895,0.7979,0.6958,0.66517,0.56307,0.4916,0.44055}))</f>
        <v/>
      </c>
      <c r="AA2578" s="22">
        <f>IF(W2578&lt;0,0,CHOOSE(MATCH(W2578,{0,1950001,3300001,6950001,9000001},1),5.105/84.895,10.21/79.79,20.42/69.58,23.483/66.517,33.693/56.307))</f>
        <v/>
      </c>
      <c r="AB2578" s="21">
        <f>IF(C2578&lt;=2000,0,(MIN(C2578,ROUNDDOWN(F2578*0.3,0))-2000)*0.1)</f>
        <v/>
      </c>
      <c r="AC2578" s="21">
        <f>IF(C2578&lt;=2000,0,MIN((C2578-2000)*Y2578,(R2578+S2578)*0.2))</f>
        <v/>
      </c>
      <c r="AD2578" s="21">
        <f>IF(C2578&lt;=2000,0,MIN((C2578-2000)*Z2578,(T2578+U2578)*0.2))</f>
        <v/>
      </c>
      <c r="AE2578" s="21">
        <f>AC2578*AA2578</f>
        <v/>
      </c>
      <c r="AF2578" s="21">
        <f>ROUNDDOWN(R2578,-2)+ROUNDDOWN(S2578,-2)</f>
        <v/>
      </c>
      <c r="AG2578" s="21">
        <f>ROUNDDOWN(MAX(0,R2578-(AB2578+AC2578+AE2578)*0.6),-2)+ROUNDDOWN(MAX(0,S2578-(AB2578+AC2578+AE2578)*0.4),-2)</f>
        <v/>
      </c>
      <c r="AH2578" s="21">
        <f>ROUNDDOWN(MAX(0,T2578-(AB2578+AD2578)*0.6),-2)+ROUNDDOWN(MAX(0,U2578-(AB2578+AD2578)*0.4),-2)</f>
        <v/>
      </c>
      <c r="AI2578" s="21">
        <f>ROUNDDOWN(T2578,-2)+ROUNDDOWN(U2578,-2)</f>
        <v/>
      </c>
      <c r="AJ2578" s="21">
        <f>M2578+AF2578</f>
        <v/>
      </c>
      <c r="AK2578" s="21">
        <f>M2578+AG2578</f>
        <v/>
      </c>
      <c r="AL2578" s="21">
        <f>N2578+AH2578</f>
        <v/>
      </c>
      <c r="AM2578" s="21">
        <f>O2578+AI2578</f>
        <v/>
      </c>
      <c r="AN2578" s="21">
        <f>N2578+AI2578</f>
        <v/>
      </c>
      <c r="AO2578" s="21">
        <f>ROUNDDOWN((R2578+S2578)*0.2/Y2578+2000,0)</f>
        <v/>
      </c>
      <c r="AP2578" s="21">
        <f>ROUNDDOWN((T2578+U2578)*0.2/Z2578+2000,0)</f>
        <v/>
      </c>
      <c r="AQ2578" s="21">
        <f>AL2578-AK2578</f>
        <v/>
      </c>
      <c r="AR2578" s="21">
        <f>AM2578-AK2578</f>
        <v/>
      </c>
      <c r="AS2578" s="21">
        <f>AM2578-AL2578</f>
        <v/>
      </c>
      <c r="AT2578" s="21">
        <f>AK2578+C2578-AJ2578</f>
        <v/>
      </c>
      <c r="AU2578" s="21">
        <f>AL2578+C2578-AM2578</f>
        <v/>
      </c>
      <c r="AV2578" s="21">
        <f>AN2578+C2578-AM2578</f>
        <v/>
      </c>
    </row>
    <row r="2579">
      <c r="A2579" t="inlineStr">
        <is>
          <t>1万円刻み</t>
        </is>
      </c>
      <c r="B2579" s="21">
        <f>'5_1万円刻み'!$A$816</f>
        <v/>
      </c>
      <c r="C2579" s="21">
        <f>AO2579</f>
        <v/>
      </c>
      <c r="D2579" s="21" t="n">
        <v>0</v>
      </c>
      <c r="E2579" s="21">
        <f>ROUND(MIN(B2579/12,650000)*12*0.0915+MIN(B2579/12,1390000)*12*(0.0504+0)+B2579*0.005,0)</f>
        <v/>
      </c>
      <c r="F2579" s="21">
        <f>IF(B2579&lt;741000,0,IF(B2579&lt;2191000,B2579-740000,IF(B2579&lt;2193000,1451000,IF(B2579&lt;2196000,1453000,IF(B2579&lt;2200000,1456000,IF(B2579&lt;3600000,ROUND(ROUNDDOWN(B2579/4,-3)*2.8,0)-80000,IF(B2579&lt;6600000,ROUND(ROUNDDOWN(B2579/4,-3)*3.2,0)-440000,IF(B2579&lt;8500000,ROUNDDOWN(B2579*0.9,0)-1100000,B2579-1950000))))))))</f>
        <v/>
      </c>
      <c r="G2579" s="21">
        <f>IF(F2579&gt;23500000,NA(),IF(F2579&lt;=4890000,1040000,IF(F2579&lt;=6550000,670000,620000)))</f>
        <v/>
      </c>
      <c r="H2579" s="21">
        <f>IF(D2579&lt;=0,0,MAX(0,MIN(2000000,D2579-MIN(100000,ROUNDDOWN(F2579*0.05,0)))))</f>
        <v/>
      </c>
      <c r="I2579" s="21">
        <f>IF(C2579&lt;=2000,0,MIN(C2579,ROUNDDOWN(F2579*0.4,0))-2000)</f>
        <v/>
      </c>
      <c r="J2579" s="21">
        <f>MAX(0,ROUNDDOWN(F2579-E2579-G2579,-3))</f>
        <v/>
      </c>
      <c r="K2579" s="21">
        <f>MAX(0,ROUNDDOWN(F2579-E2579-G2579-H2579-I2579,-3))</f>
        <v/>
      </c>
      <c r="L2579" s="21">
        <f>MAX(0,ROUNDDOWN(F2579-E2579-G2579-H2579,-3))</f>
        <v/>
      </c>
      <c r="M2579" s="21">
        <f>IF(J2579&lt;=0,0,ROUNDDOWN((J2579*LOOKUP(J2579,{0,1950001,3300001,6950001,9000001,18000001,40000001},{0.05,0.1,0.2,0.23,0.33,0.4,0.45})-LOOKUP(J2579,{0,1950001,3300001,6950001,9000001,18000001,40000001},{0,97500,427500,636000,1536000,2796000,4796000}))*1.021,-2))</f>
        <v/>
      </c>
      <c r="N2579" s="21">
        <f>IF(K2579&lt;=0,0,ROUNDDOWN((K2579*LOOKUP(K2579,{0,1950001,3300001,6950001,9000001,18000001,40000001},{0.05,0.1,0.2,0.23,0.33,0.4,0.45})-LOOKUP(K2579,{0,1950001,3300001,6950001,9000001,18000001,40000001},{0,97500,427500,636000,1536000,2796000,4796000}))*1.021,-2))</f>
        <v/>
      </c>
      <c r="O2579" s="21">
        <f>IF(L2579&lt;=0,0,ROUNDDOWN((L2579*LOOKUP(L2579,{0,1950001,3300001,6950001,9000001,18000001,40000001},{0.05,0.1,0.2,0.23,0.33,0.4,0.45})-LOOKUP(L2579,{0,1950001,3300001,6950001,9000001,18000001,40000001},{0,97500,427500,636000,1536000,2796000,4796000}))*1.021,-2))</f>
        <v/>
      </c>
      <c r="P2579" s="21">
        <f>MAX(0,ROUNDDOWN(F2579-E2579-430000,-3))</f>
        <v/>
      </c>
      <c r="Q2579" s="21">
        <f>MAX(0,ROUNDDOWN(F2579-E2579-430000-H2579,-3))</f>
        <v/>
      </c>
      <c r="R2579" s="21">
        <f>IF(F2579&lt;=450000,0,MAX(0,P2579*0.06-MIN(50000,P2579)*0.03))</f>
        <v/>
      </c>
      <c r="S2579" s="21">
        <f>IF(F2579&lt;=450000,0,MAX(0,P2579*0.04-MIN(50000,P2579)*0.02))</f>
        <v/>
      </c>
      <c r="T2579" s="21">
        <f>IF(F2579&lt;=450000,0,MAX(0,Q2579*0.06-MIN(50000,Q2579)*0.03))</f>
        <v/>
      </c>
      <c r="U2579" s="21">
        <f>IF(F2579&lt;=450000,0,MAX(0,Q2579*0.04-MIN(50000,Q2579)*0.02))</f>
        <v/>
      </c>
      <c r="V2579" s="21">
        <f>50000+MAX(0,G2579-480000)</f>
        <v/>
      </c>
      <c r="W2579" s="21">
        <f>P2579-V2579</f>
        <v/>
      </c>
      <c r="X2579" s="21">
        <f>Q2579-V2579</f>
        <v/>
      </c>
      <c r="Y2579" s="22">
        <f>IF(W2579&lt;0,0.9,LOOKUP(W2579,{0,1950001,3300001,6950001,9000001,18000001,40000001},{0.84895,0.7979,0.6958,0.66517,0.56307,0.4916,0.44055}))</f>
        <v/>
      </c>
      <c r="Z2579" s="22">
        <f>IF(X2579&lt;0,0.9,LOOKUP(X2579,{0,1950001,3300001,6950001,9000001,18000001,40000001},{0.84895,0.7979,0.6958,0.66517,0.56307,0.4916,0.44055}))</f>
        <v/>
      </c>
      <c r="AA2579" s="22">
        <f>IF(W2579&lt;0,0,CHOOSE(MATCH(W2579,{0,1950001,3300001,6950001,9000001},1),5.105/84.895,10.21/79.79,20.42/69.58,23.483/66.517,33.693/56.307))</f>
        <v/>
      </c>
      <c r="AB2579" s="21">
        <f>IF(C2579&lt;=2000,0,(MIN(C2579,ROUNDDOWN(F2579*0.3,0))-2000)*0.1)</f>
        <v/>
      </c>
      <c r="AC2579" s="21">
        <f>IF(C2579&lt;=2000,0,MIN((C2579-2000)*Y2579,(R2579+S2579)*0.2))</f>
        <v/>
      </c>
      <c r="AD2579" s="21">
        <f>IF(C2579&lt;=2000,0,MIN((C2579-2000)*Z2579,(T2579+U2579)*0.2))</f>
        <v/>
      </c>
      <c r="AE2579" s="21">
        <f>AC2579*AA2579</f>
        <v/>
      </c>
      <c r="AF2579" s="21">
        <f>ROUNDDOWN(R2579,-2)+ROUNDDOWN(S2579,-2)</f>
        <v/>
      </c>
      <c r="AG2579" s="21">
        <f>ROUNDDOWN(MAX(0,R2579-(AB2579+AC2579+AE2579)*0.6),-2)+ROUNDDOWN(MAX(0,S2579-(AB2579+AC2579+AE2579)*0.4),-2)</f>
        <v/>
      </c>
      <c r="AH2579" s="21">
        <f>ROUNDDOWN(MAX(0,T2579-(AB2579+AD2579)*0.6),-2)+ROUNDDOWN(MAX(0,U2579-(AB2579+AD2579)*0.4),-2)</f>
        <v/>
      </c>
      <c r="AI2579" s="21">
        <f>ROUNDDOWN(T2579,-2)+ROUNDDOWN(U2579,-2)</f>
        <v/>
      </c>
      <c r="AJ2579" s="21">
        <f>M2579+AF2579</f>
        <v/>
      </c>
      <c r="AK2579" s="21">
        <f>M2579+AG2579</f>
        <v/>
      </c>
      <c r="AL2579" s="21">
        <f>N2579+AH2579</f>
        <v/>
      </c>
      <c r="AM2579" s="21">
        <f>O2579+AI2579</f>
        <v/>
      </c>
      <c r="AN2579" s="21">
        <f>N2579+AI2579</f>
        <v/>
      </c>
      <c r="AO2579" s="21">
        <f>ROUNDDOWN((R2579+S2579)*0.2/Y2579+2000,0)</f>
        <v/>
      </c>
      <c r="AP2579" s="21">
        <f>ROUNDDOWN((T2579+U2579)*0.2/Z2579+2000,0)</f>
        <v/>
      </c>
      <c r="AQ2579" s="21">
        <f>AL2579-AK2579</f>
        <v/>
      </c>
      <c r="AR2579" s="21">
        <f>AM2579-AK2579</f>
        <v/>
      </c>
      <c r="AS2579" s="21">
        <f>AM2579-AL2579</f>
        <v/>
      </c>
      <c r="AT2579" s="21">
        <f>AK2579+C2579-AJ2579</f>
        <v/>
      </c>
      <c r="AU2579" s="21">
        <f>AL2579+C2579-AM2579</f>
        <v/>
      </c>
      <c r="AV2579" s="21">
        <f>AN2579+C2579-AM2579</f>
        <v/>
      </c>
    </row>
    <row r="2580">
      <c r="A2580" t="inlineStr">
        <is>
          <t>1万円刻み</t>
        </is>
      </c>
      <c r="B2580" s="21">
        <f>'5_1万円刻み'!$A$817</f>
        <v/>
      </c>
      <c r="C2580" s="21">
        <f>AO2580</f>
        <v/>
      </c>
      <c r="D2580" s="21" t="n">
        <v>0</v>
      </c>
      <c r="E2580" s="21">
        <f>ROUND(MIN(B2580/12,650000)*12*0.0915+MIN(B2580/12,1390000)*12*(0.0504+0)+B2580*0.005,0)</f>
        <v/>
      </c>
      <c r="F2580" s="21">
        <f>IF(B2580&lt;741000,0,IF(B2580&lt;2191000,B2580-740000,IF(B2580&lt;2193000,1451000,IF(B2580&lt;2196000,1453000,IF(B2580&lt;2200000,1456000,IF(B2580&lt;3600000,ROUND(ROUNDDOWN(B2580/4,-3)*2.8,0)-80000,IF(B2580&lt;6600000,ROUND(ROUNDDOWN(B2580/4,-3)*3.2,0)-440000,IF(B2580&lt;8500000,ROUNDDOWN(B2580*0.9,0)-1100000,B2580-1950000))))))))</f>
        <v/>
      </c>
      <c r="G2580" s="21">
        <f>IF(F2580&gt;23500000,NA(),IF(F2580&lt;=4890000,1040000,IF(F2580&lt;=6550000,670000,620000)))</f>
        <v/>
      </c>
      <c r="H2580" s="21">
        <f>IF(D2580&lt;=0,0,MAX(0,MIN(2000000,D2580-MIN(100000,ROUNDDOWN(F2580*0.05,0)))))</f>
        <v/>
      </c>
      <c r="I2580" s="21">
        <f>IF(C2580&lt;=2000,0,MIN(C2580,ROUNDDOWN(F2580*0.4,0))-2000)</f>
        <v/>
      </c>
      <c r="J2580" s="21">
        <f>MAX(0,ROUNDDOWN(F2580-E2580-G2580,-3))</f>
        <v/>
      </c>
      <c r="K2580" s="21">
        <f>MAX(0,ROUNDDOWN(F2580-E2580-G2580-H2580-I2580,-3))</f>
        <v/>
      </c>
      <c r="L2580" s="21">
        <f>MAX(0,ROUNDDOWN(F2580-E2580-G2580-H2580,-3))</f>
        <v/>
      </c>
      <c r="M2580" s="21">
        <f>IF(J2580&lt;=0,0,ROUNDDOWN((J2580*LOOKUP(J2580,{0,1950001,3300001,6950001,9000001,18000001,40000001},{0.05,0.1,0.2,0.23,0.33,0.4,0.45})-LOOKUP(J2580,{0,1950001,3300001,6950001,9000001,18000001,40000001},{0,97500,427500,636000,1536000,2796000,4796000}))*1.021,-2))</f>
        <v/>
      </c>
      <c r="N2580" s="21">
        <f>IF(K2580&lt;=0,0,ROUNDDOWN((K2580*LOOKUP(K2580,{0,1950001,3300001,6950001,9000001,18000001,40000001},{0.05,0.1,0.2,0.23,0.33,0.4,0.45})-LOOKUP(K2580,{0,1950001,3300001,6950001,9000001,18000001,40000001},{0,97500,427500,636000,1536000,2796000,4796000}))*1.021,-2))</f>
        <v/>
      </c>
      <c r="O2580" s="21">
        <f>IF(L2580&lt;=0,0,ROUNDDOWN((L2580*LOOKUP(L2580,{0,1950001,3300001,6950001,9000001,18000001,40000001},{0.05,0.1,0.2,0.23,0.33,0.4,0.45})-LOOKUP(L2580,{0,1950001,3300001,6950001,9000001,18000001,40000001},{0,97500,427500,636000,1536000,2796000,4796000}))*1.021,-2))</f>
        <v/>
      </c>
      <c r="P2580" s="21">
        <f>MAX(0,ROUNDDOWN(F2580-E2580-430000,-3))</f>
        <v/>
      </c>
      <c r="Q2580" s="21">
        <f>MAX(0,ROUNDDOWN(F2580-E2580-430000-H2580,-3))</f>
        <v/>
      </c>
      <c r="R2580" s="21">
        <f>IF(F2580&lt;=450000,0,MAX(0,P2580*0.06-MIN(50000,P2580)*0.03))</f>
        <v/>
      </c>
      <c r="S2580" s="21">
        <f>IF(F2580&lt;=450000,0,MAX(0,P2580*0.04-MIN(50000,P2580)*0.02))</f>
        <v/>
      </c>
      <c r="T2580" s="21">
        <f>IF(F2580&lt;=450000,0,MAX(0,Q2580*0.06-MIN(50000,Q2580)*0.03))</f>
        <v/>
      </c>
      <c r="U2580" s="21">
        <f>IF(F2580&lt;=450000,0,MAX(0,Q2580*0.04-MIN(50000,Q2580)*0.02))</f>
        <v/>
      </c>
      <c r="V2580" s="21">
        <f>50000+MAX(0,G2580-480000)</f>
        <v/>
      </c>
      <c r="W2580" s="21">
        <f>P2580-V2580</f>
        <v/>
      </c>
      <c r="X2580" s="21">
        <f>Q2580-V2580</f>
        <v/>
      </c>
      <c r="Y2580" s="22">
        <f>IF(W2580&lt;0,0.9,LOOKUP(W2580,{0,1950001,3300001,6950001,9000001,18000001,40000001},{0.84895,0.7979,0.6958,0.66517,0.56307,0.4916,0.44055}))</f>
        <v/>
      </c>
      <c r="Z2580" s="22">
        <f>IF(X2580&lt;0,0.9,LOOKUP(X2580,{0,1950001,3300001,6950001,9000001,18000001,40000001},{0.84895,0.7979,0.6958,0.66517,0.56307,0.4916,0.44055}))</f>
        <v/>
      </c>
      <c r="AA2580" s="22">
        <f>IF(W2580&lt;0,0,CHOOSE(MATCH(W2580,{0,1950001,3300001,6950001,9000001},1),5.105/84.895,10.21/79.79,20.42/69.58,23.483/66.517,33.693/56.307))</f>
        <v/>
      </c>
      <c r="AB2580" s="21">
        <f>IF(C2580&lt;=2000,0,(MIN(C2580,ROUNDDOWN(F2580*0.3,0))-2000)*0.1)</f>
        <v/>
      </c>
      <c r="AC2580" s="21">
        <f>IF(C2580&lt;=2000,0,MIN((C2580-2000)*Y2580,(R2580+S2580)*0.2))</f>
        <v/>
      </c>
      <c r="AD2580" s="21">
        <f>IF(C2580&lt;=2000,0,MIN((C2580-2000)*Z2580,(T2580+U2580)*0.2))</f>
        <v/>
      </c>
      <c r="AE2580" s="21">
        <f>AC2580*AA2580</f>
        <v/>
      </c>
      <c r="AF2580" s="21">
        <f>ROUNDDOWN(R2580,-2)+ROUNDDOWN(S2580,-2)</f>
        <v/>
      </c>
      <c r="AG2580" s="21">
        <f>ROUNDDOWN(MAX(0,R2580-(AB2580+AC2580+AE2580)*0.6),-2)+ROUNDDOWN(MAX(0,S2580-(AB2580+AC2580+AE2580)*0.4),-2)</f>
        <v/>
      </c>
      <c r="AH2580" s="21">
        <f>ROUNDDOWN(MAX(0,T2580-(AB2580+AD2580)*0.6),-2)+ROUNDDOWN(MAX(0,U2580-(AB2580+AD2580)*0.4),-2)</f>
        <v/>
      </c>
      <c r="AI2580" s="21">
        <f>ROUNDDOWN(T2580,-2)+ROUNDDOWN(U2580,-2)</f>
        <v/>
      </c>
      <c r="AJ2580" s="21">
        <f>M2580+AF2580</f>
        <v/>
      </c>
      <c r="AK2580" s="21">
        <f>M2580+AG2580</f>
        <v/>
      </c>
      <c r="AL2580" s="21">
        <f>N2580+AH2580</f>
        <v/>
      </c>
      <c r="AM2580" s="21">
        <f>O2580+AI2580</f>
        <v/>
      </c>
      <c r="AN2580" s="21">
        <f>N2580+AI2580</f>
        <v/>
      </c>
      <c r="AO2580" s="21">
        <f>ROUNDDOWN((R2580+S2580)*0.2/Y2580+2000,0)</f>
        <v/>
      </c>
      <c r="AP2580" s="21">
        <f>ROUNDDOWN((T2580+U2580)*0.2/Z2580+2000,0)</f>
        <v/>
      </c>
      <c r="AQ2580" s="21">
        <f>AL2580-AK2580</f>
        <v/>
      </c>
      <c r="AR2580" s="21">
        <f>AM2580-AK2580</f>
        <v/>
      </c>
      <c r="AS2580" s="21">
        <f>AM2580-AL2580</f>
        <v/>
      </c>
      <c r="AT2580" s="21">
        <f>AK2580+C2580-AJ2580</f>
        <v/>
      </c>
      <c r="AU2580" s="21">
        <f>AL2580+C2580-AM2580</f>
        <v/>
      </c>
      <c r="AV2580" s="21">
        <f>AN2580+C2580-AM2580</f>
        <v/>
      </c>
    </row>
    <row r="2581">
      <c r="A2581" t="inlineStr">
        <is>
          <t>1万円刻み</t>
        </is>
      </c>
      <c r="B2581" s="21">
        <f>'5_1万円刻み'!$A$818</f>
        <v/>
      </c>
      <c r="C2581" s="21">
        <f>AO2581</f>
        <v/>
      </c>
      <c r="D2581" s="21" t="n">
        <v>0</v>
      </c>
      <c r="E2581" s="21">
        <f>ROUND(MIN(B2581/12,650000)*12*0.0915+MIN(B2581/12,1390000)*12*(0.0504+0)+B2581*0.005,0)</f>
        <v/>
      </c>
      <c r="F2581" s="21">
        <f>IF(B2581&lt;741000,0,IF(B2581&lt;2191000,B2581-740000,IF(B2581&lt;2193000,1451000,IF(B2581&lt;2196000,1453000,IF(B2581&lt;2200000,1456000,IF(B2581&lt;3600000,ROUND(ROUNDDOWN(B2581/4,-3)*2.8,0)-80000,IF(B2581&lt;6600000,ROUND(ROUNDDOWN(B2581/4,-3)*3.2,0)-440000,IF(B2581&lt;8500000,ROUNDDOWN(B2581*0.9,0)-1100000,B2581-1950000))))))))</f>
        <v/>
      </c>
      <c r="G2581" s="21">
        <f>IF(F2581&gt;23500000,NA(),IF(F2581&lt;=4890000,1040000,IF(F2581&lt;=6550000,670000,620000)))</f>
        <v/>
      </c>
      <c r="H2581" s="21">
        <f>IF(D2581&lt;=0,0,MAX(0,MIN(2000000,D2581-MIN(100000,ROUNDDOWN(F2581*0.05,0)))))</f>
        <v/>
      </c>
      <c r="I2581" s="21">
        <f>IF(C2581&lt;=2000,0,MIN(C2581,ROUNDDOWN(F2581*0.4,0))-2000)</f>
        <v/>
      </c>
      <c r="J2581" s="21">
        <f>MAX(0,ROUNDDOWN(F2581-E2581-G2581,-3))</f>
        <v/>
      </c>
      <c r="K2581" s="21">
        <f>MAX(0,ROUNDDOWN(F2581-E2581-G2581-H2581-I2581,-3))</f>
        <v/>
      </c>
      <c r="L2581" s="21">
        <f>MAX(0,ROUNDDOWN(F2581-E2581-G2581-H2581,-3))</f>
        <v/>
      </c>
      <c r="M2581" s="21">
        <f>IF(J2581&lt;=0,0,ROUNDDOWN((J2581*LOOKUP(J2581,{0,1950001,3300001,6950001,9000001,18000001,40000001},{0.05,0.1,0.2,0.23,0.33,0.4,0.45})-LOOKUP(J2581,{0,1950001,3300001,6950001,9000001,18000001,40000001},{0,97500,427500,636000,1536000,2796000,4796000}))*1.021,-2))</f>
        <v/>
      </c>
      <c r="N2581" s="21">
        <f>IF(K2581&lt;=0,0,ROUNDDOWN((K2581*LOOKUP(K2581,{0,1950001,3300001,6950001,9000001,18000001,40000001},{0.05,0.1,0.2,0.23,0.33,0.4,0.45})-LOOKUP(K2581,{0,1950001,3300001,6950001,9000001,18000001,40000001},{0,97500,427500,636000,1536000,2796000,4796000}))*1.021,-2))</f>
        <v/>
      </c>
      <c r="O2581" s="21">
        <f>IF(L2581&lt;=0,0,ROUNDDOWN((L2581*LOOKUP(L2581,{0,1950001,3300001,6950001,9000001,18000001,40000001},{0.05,0.1,0.2,0.23,0.33,0.4,0.45})-LOOKUP(L2581,{0,1950001,3300001,6950001,9000001,18000001,40000001},{0,97500,427500,636000,1536000,2796000,4796000}))*1.021,-2))</f>
        <v/>
      </c>
      <c r="P2581" s="21">
        <f>MAX(0,ROUNDDOWN(F2581-E2581-430000,-3))</f>
        <v/>
      </c>
      <c r="Q2581" s="21">
        <f>MAX(0,ROUNDDOWN(F2581-E2581-430000-H2581,-3))</f>
        <v/>
      </c>
      <c r="R2581" s="21">
        <f>IF(F2581&lt;=450000,0,MAX(0,P2581*0.06-MIN(50000,P2581)*0.03))</f>
        <v/>
      </c>
      <c r="S2581" s="21">
        <f>IF(F2581&lt;=450000,0,MAX(0,P2581*0.04-MIN(50000,P2581)*0.02))</f>
        <v/>
      </c>
      <c r="T2581" s="21">
        <f>IF(F2581&lt;=450000,0,MAX(0,Q2581*0.06-MIN(50000,Q2581)*0.03))</f>
        <v/>
      </c>
      <c r="U2581" s="21">
        <f>IF(F2581&lt;=450000,0,MAX(0,Q2581*0.04-MIN(50000,Q2581)*0.02))</f>
        <v/>
      </c>
      <c r="V2581" s="21">
        <f>50000+MAX(0,G2581-480000)</f>
        <v/>
      </c>
      <c r="W2581" s="21">
        <f>P2581-V2581</f>
        <v/>
      </c>
      <c r="X2581" s="21">
        <f>Q2581-V2581</f>
        <v/>
      </c>
      <c r="Y2581" s="22">
        <f>IF(W2581&lt;0,0.9,LOOKUP(W2581,{0,1950001,3300001,6950001,9000001,18000001,40000001},{0.84895,0.7979,0.6958,0.66517,0.56307,0.4916,0.44055}))</f>
        <v/>
      </c>
      <c r="Z2581" s="22">
        <f>IF(X2581&lt;0,0.9,LOOKUP(X2581,{0,1950001,3300001,6950001,9000001,18000001,40000001},{0.84895,0.7979,0.6958,0.66517,0.56307,0.4916,0.44055}))</f>
        <v/>
      </c>
      <c r="AA2581" s="22">
        <f>IF(W2581&lt;0,0,CHOOSE(MATCH(W2581,{0,1950001,3300001,6950001,9000001},1),5.105/84.895,10.21/79.79,20.42/69.58,23.483/66.517,33.693/56.307))</f>
        <v/>
      </c>
      <c r="AB2581" s="21">
        <f>IF(C2581&lt;=2000,0,(MIN(C2581,ROUNDDOWN(F2581*0.3,0))-2000)*0.1)</f>
        <v/>
      </c>
      <c r="AC2581" s="21">
        <f>IF(C2581&lt;=2000,0,MIN((C2581-2000)*Y2581,(R2581+S2581)*0.2))</f>
        <v/>
      </c>
      <c r="AD2581" s="21">
        <f>IF(C2581&lt;=2000,0,MIN((C2581-2000)*Z2581,(T2581+U2581)*0.2))</f>
        <v/>
      </c>
      <c r="AE2581" s="21">
        <f>AC2581*AA2581</f>
        <v/>
      </c>
      <c r="AF2581" s="21">
        <f>ROUNDDOWN(R2581,-2)+ROUNDDOWN(S2581,-2)</f>
        <v/>
      </c>
      <c r="AG2581" s="21">
        <f>ROUNDDOWN(MAX(0,R2581-(AB2581+AC2581+AE2581)*0.6),-2)+ROUNDDOWN(MAX(0,S2581-(AB2581+AC2581+AE2581)*0.4),-2)</f>
        <v/>
      </c>
      <c r="AH2581" s="21">
        <f>ROUNDDOWN(MAX(0,T2581-(AB2581+AD2581)*0.6),-2)+ROUNDDOWN(MAX(0,U2581-(AB2581+AD2581)*0.4),-2)</f>
        <v/>
      </c>
      <c r="AI2581" s="21">
        <f>ROUNDDOWN(T2581,-2)+ROUNDDOWN(U2581,-2)</f>
        <v/>
      </c>
      <c r="AJ2581" s="21">
        <f>M2581+AF2581</f>
        <v/>
      </c>
      <c r="AK2581" s="21">
        <f>M2581+AG2581</f>
        <v/>
      </c>
      <c r="AL2581" s="21">
        <f>N2581+AH2581</f>
        <v/>
      </c>
      <c r="AM2581" s="21">
        <f>O2581+AI2581</f>
        <v/>
      </c>
      <c r="AN2581" s="21">
        <f>N2581+AI2581</f>
        <v/>
      </c>
      <c r="AO2581" s="21">
        <f>ROUNDDOWN((R2581+S2581)*0.2/Y2581+2000,0)</f>
        <v/>
      </c>
      <c r="AP2581" s="21">
        <f>ROUNDDOWN((T2581+U2581)*0.2/Z2581+2000,0)</f>
        <v/>
      </c>
      <c r="AQ2581" s="21">
        <f>AL2581-AK2581</f>
        <v/>
      </c>
      <c r="AR2581" s="21">
        <f>AM2581-AK2581</f>
        <v/>
      </c>
      <c r="AS2581" s="21">
        <f>AM2581-AL2581</f>
        <v/>
      </c>
      <c r="AT2581" s="21">
        <f>AK2581+C2581-AJ2581</f>
        <v/>
      </c>
      <c r="AU2581" s="21">
        <f>AL2581+C2581-AM2581</f>
        <v/>
      </c>
      <c r="AV2581" s="21">
        <f>AN2581+C2581-AM2581</f>
        <v/>
      </c>
    </row>
    <row r="2582">
      <c r="A2582" t="inlineStr">
        <is>
          <t>1万円刻み</t>
        </is>
      </c>
      <c r="B2582" s="21">
        <f>'5_1万円刻み'!$A$819</f>
        <v/>
      </c>
      <c r="C2582" s="21">
        <f>AO2582</f>
        <v/>
      </c>
      <c r="D2582" s="21" t="n">
        <v>0</v>
      </c>
      <c r="E2582" s="21">
        <f>ROUND(MIN(B2582/12,650000)*12*0.0915+MIN(B2582/12,1390000)*12*(0.0504+0)+B2582*0.005,0)</f>
        <v/>
      </c>
      <c r="F2582" s="21">
        <f>IF(B2582&lt;741000,0,IF(B2582&lt;2191000,B2582-740000,IF(B2582&lt;2193000,1451000,IF(B2582&lt;2196000,1453000,IF(B2582&lt;2200000,1456000,IF(B2582&lt;3600000,ROUND(ROUNDDOWN(B2582/4,-3)*2.8,0)-80000,IF(B2582&lt;6600000,ROUND(ROUNDDOWN(B2582/4,-3)*3.2,0)-440000,IF(B2582&lt;8500000,ROUNDDOWN(B2582*0.9,0)-1100000,B2582-1950000))))))))</f>
        <v/>
      </c>
      <c r="G2582" s="21">
        <f>IF(F2582&gt;23500000,NA(),IF(F2582&lt;=4890000,1040000,IF(F2582&lt;=6550000,670000,620000)))</f>
        <v/>
      </c>
      <c r="H2582" s="21">
        <f>IF(D2582&lt;=0,0,MAX(0,MIN(2000000,D2582-MIN(100000,ROUNDDOWN(F2582*0.05,0)))))</f>
        <v/>
      </c>
      <c r="I2582" s="21">
        <f>IF(C2582&lt;=2000,0,MIN(C2582,ROUNDDOWN(F2582*0.4,0))-2000)</f>
        <v/>
      </c>
      <c r="J2582" s="21">
        <f>MAX(0,ROUNDDOWN(F2582-E2582-G2582,-3))</f>
        <v/>
      </c>
      <c r="K2582" s="21">
        <f>MAX(0,ROUNDDOWN(F2582-E2582-G2582-H2582-I2582,-3))</f>
        <v/>
      </c>
      <c r="L2582" s="21">
        <f>MAX(0,ROUNDDOWN(F2582-E2582-G2582-H2582,-3))</f>
        <v/>
      </c>
      <c r="M2582" s="21">
        <f>IF(J2582&lt;=0,0,ROUNDDOWN((J2582*LOOKUP(J2582,{0,1950001,3300001,6950001,9000001,18000001,40000001},{0.05,0.1,0.2,0.23,0.33,0.4,0.45})-LOOKUP(J2582,{0,1950001,3300001,6950001,9000001,18000001,40000001},{0,97500,427500,636000,1536000,2796000,4796000}))*1.021,-2))</f>
        <v/>
      </c>
      <c r="N2582" s="21">
        <f>IF(K2582&lt;=0,0,ROUNDDOWN((K2582*LOOKUP(K2582,{0,1950001,3300001,6950001,9000001,18000001,40000001},{0.05,0.1,0.2,0.23,0.33,0.4,0.45})-LOOKUP(K2582,{0,1950001,3300001,6950001,9000001,18000001,40000001},{0,97500,427500,636000,1536000,2796000,4796000}))*1.021,-2))</f>
        <v/>
      </c>
      <c r="O2582" s="21">
        <f>IF(L2582&lt;=0,0,ROUNDDOWN((L2582*LOOKUP(L2582,{0,1950001,3300001,6950001,9000001,18000001,40000001},{0.05,0.1,0.2,0.23,0.33,0.4,0.45})-LOOKUP(L2582,{0,1950001,3300001,6950001,9000001,18000001,40000001},{0,97500,427500,636000,1536000,2796000,4796000}))*1.021,-2))</f>
        <v/>
      </c>
      <c r="P2582" s="21">
        <f>MAX(0,ROUNDDOWN(F2582-E2582-430000,-3))</f>
        <v/>
      </c>
      <c r="Q2582" s="21">
        <f>MAX(0,ROUNDDOWN(F2582-E2582-430000-H2582,-3))</f>
        <v/>
      </c>
      <c r="R2582" s="21">
        <f>IF(F2582&lt;=450000,0,MAX(0,P2582*0.06-MIN(50000,P2582)*0.03))</f>
        <v/>
      </c>
      <c r="S2582" s="21">
        <f>IF(F2582&lt;=450000,0,MAX(0,P2582*0.04-MIN(50000,P2582)*0.02))</f>
        <v/>
      </c>
      <c r="T2582" s="21">
        <f>IF(F2582&lt;=450000,0,MAX(0,Q2582*0.06-MIN(50000,Q2582)*0.03))</f>
        <v/>
      </c>
      <c r="U2582" s="21">
        <f>IF(F2582&lt;=450000,0,MAX(0,Q2582*0.04-MIN(50000,Q2582)*0.02))</f>
        <v/>
      </c>
      <c r="V2582" s="21">
        <f>50000+MAX(0,G2582-480000)</f>
        <v/>
      </c>
      <c r="W2582" s="21">
        <f>P2582-V2582</f>
        <v/>
      </c>
      <c r="X2582" s="21">
        <f>Q2582-V2582</f>
        <v/>
      </c>
      <c r="Y2582" s="22">
        <f>IF(W2582&lt;0,0.9,LOOKUP(W2582,{0,1950001,3300001,6950001,9000001,18000001,40000001},{0.84895,0.7979,0.6958,0.66517,0.56307,0.4916,0.44055}))</f>
        <v/>
      </c>
      <c r="Z2582" s="22">
        <f>IF(X2582&lt;0,0.9,LOOKUP(X2582,{0,1950001,3300001,6950001,9000001,18000001,40000001},{0.84895,0.7979,0.6958,0.66517,0.56307,0.4916,0.44055}))</f>
        <v/>
      </c>
      <c r="AA2582" s="22">
        <f>IF(W2582&lt;0,0,CHOOSE(MATCH(W2582,{0,1950001,3300001,6950001,9000001},1),5.105/84.895,10.21/79.79,20.42/69.58,23.483/66.517,33.693/56.307))</f>
        <v/>
      </c>
      <c r="AB2582" s="21">
        <f>IF(C2582&lt;=2000,0,(MIN(C2582,ROUNDDOWN(F2582*0.3,0))-2000)*0.1)</f>
        <v/>
      </c>
      <c r="AC2582" s="21">
        <f>IF(C2582&lt;=2000,0,MIN((C2582-2000)*Y2582,(R2582+S2582)*0.2))</f>
        <v/>
      </c>
      <c r="AD2582" s="21">
        <f>IF(C2582&lt;=2000,0,MIN((C2582-2000)*Z2582,(T2582+U2582)*0.2))</f>
        <v/>
      </c>
      <c r="AE2582" s="21">
        <f>AC2582*AA2582</f>
        <v/>
      </c>
      <c r="AF2582" s="21">
        <f>ROUNDDOWN(R2582,-2)+ROUNDDOWN(S2582,-2)</f>
        <v/>
      </c>
      <c r="AG2582" s="21">
        <f>ROUNDDOWN(MAX(0,R2582-(AB2582+AC2582+AE2582)*0.6),-2)+ROUNDDOWN(MAX(0,S2582-(AB2582+AC2582+AE2582)*0.4),-2)</f>
        <v/>
      </c>
      <c r="AH2582" s="21">
        <f>ROUNDDOWN(MAX(0,T2582-(AB2582+AD2582)*0.6),-2)+ROUNDDOWN(MAX(0,U2582-(AB2582+AD2582)*0.4),-2)</f>
        <v/>
      </c>
      <c r="AI2582" s="21">
        <f>ROUNDDOWN(T2582,-2)+ROUNDDOWN(U2582,-2)</f>
        <v/>
      </c>
      <c r="AJ2582" s="21">
        <f>M2582+AF2582</f>
        <v/>
      </c>
      <c r="AK2582" s="21">
        <f>M2582+AG2582</f>
        <v/>
      </c>
      <c r="AL2582" s="21">
        <f>N2582+AH2582</f>
        <v/>
      </c>
      <c r="AM2582" s="21">
        <f>O2582+AI2582</f>
        <v/>
      </c>
      <c r="AN2582" s="21">
        <f>N2582+AI2582</f>
        <v/>
      </c>
      <c r="AO2582" s="21">
        <f>ROUNDDOWN((R2582+S2582)*0.2/Y2582+2000,0)</f>
        <v/>
      </c>
      <c r="AP2582" s="21">
        <f>ROUNDDOWN((T2582+U2582)*0.2/Z2582+2000,0)</f>
        <v/>
      </c>
      <c r="AQ2582" s="21">
        <f>AL2582-AK2582</f>
        <v/>
      </c>
      <c r="AR2582" s="21">
        <f>AM2582-AK2582</f>
        <v/>
      </c>
      <c r="AS2582" s="21">
        <f>AM2582-AL2582</f>
        <v/>
      </c>
      <c r="AT2582" s="21">
        <f>AK2582+C2582-AJ2582</f>
        <v/>
      </c>
      <c r="AU2582" s="21">
        <f>AL2582+C2582-AM2582</f>
        <v/>
      </c>
      <c r="AV2582" s="21">
        <f>AN2582+C2582-AM2582</f>
        <v/>
      </c>
    </row>
    <row r="2583">
      <c r="A2583" t="inlineStr">
        <is>
          <t>1万円刻み</t>
        </is>
      </c>
      <c r="B2583" s="21">
        <f>'5_1万円刻み'!$A$820</f>
        <v/>
      </c>
      <c r="C2583" s="21">
        <f>AO2583</f>
        <v/>
      </c>
      <c r="D2583" s="21" t="n">
        <v>0</v>
      </c>
      <c r="E2583" s="21">
        <f>ROUND(MIN(B2583/12,650000)*12*0.0915+MIN(B2583/12,1390000)*12*(0.0504+0)+B2583*0.005,0)</f>
        <v/>
      </c>
      <c r="F2583" s="21">
        <f>IF(B2583&lt;741000,0,IF(B2583&lt;2191000,B2583-740000,IF(B2583&lt;2193000,1451000,IF(B2583&lt;2196000,1453000,IF(B2583&lt;2200000,1456000,IF(B2583&lt;3600000,ROUND(ROUNDDOWN(B2583/4,-3)*2.8,0)-80000,IF(B2583&lt;6600000,ROUND(ROUNDDOWN(B2583/4,-3)*3.2,0)-440000,IF(B2583&lt;8500000,ROUNDDOWN(B2583*0.9,0)-1100000,B2583-1950000))))))))</f>
        <v/>
      </c>
      <c r="G2583" s="21">
        <f>IF(F2583&gt;23500000,NA(),IF(F2583&lt;=4890000,1040000,IF(F2583&lt;=6550000,670000,620000)))</f>
        <v/>
      </c>
      <c r="H2583" s="21">
        <f>IF(D2583&lt;=0,0,MAX(0,MIN(2000000,D2583-MIN(100000,ROUNDDOWN(F2583*0.05,0)))))</f>
        <v/>
      </c>
      <c r="I2583" s="21">
        <f>IF(C2583&lt;=2000,0,MIN(C2583,ROUNDDOWN(F2583*0.4,0))-2000)</f>
        <v/>
      </c>
      <c r="J2583" s="21">
        <f>MAX(0,ROUNDDOWN(F2583-E2583-G2583,-3))</f>
        <v/>
      </c>
      <c r="K2583" s="21">
        <f>MAX(0,ROUNDDOWN(F2583-E2583-G2583-H2583-I2583,-3))</f>
        <v/>
      </c>
      <c r="L2583" s="21">
        <f>MAX(0,ROUNDDOWN(F2583-E2583-G2583-H2583,-3))</f>
        <v/>
      </c>
      <c r="M2583" s="21">
        <f>IF(J2583&lt;=0,0,ROUNDDOWN((J2583*LOOKUP(J2583,{0,1950001,3300001,6950001,9000001,18000001,40000001},{0.05,0.1,0.2,0.23,0.33,0.4,0.45})-LOOKUP(J2583,{0,1950001,3300001,6950001,9000001,18000001,40000001},{0,97500,427500,636000,1536000,2796000,4796000}))*1.021,-2))</f>
        <v/>
      </c>
      <c r="N2583" s="21">
        <f>IF(K2583&lt;=0,0,ROUNDDOWN((K2583*LOOKUP(K2583,{0,1950001,3300001,6950001,9000001,18000001,40000001},{0.05,0.1,0.2,0.23,0.33,0.4,0.45})-LOOKUP(K2583,{0,1950001,3300001,6950001,9000001,18000001,40000001},{0,97500,427500,636000,1536000,2796000,4796000}))*1.021,-2))</f>
        <v/>
      </c>
      <c r="O2583" s="21">
        <f>IF(L2583&lt;=0,0,ROUNDDOWN((L2583*LOOKUP(L2583,{0,1950001,3300001,6950001,9000001,18000001,40000001},{0.05,0.1,0.2,0.23,0.33,0.4,0.45})-LOOKUP(L2583,{0,1950001,3300001,6950001,9000001,18000001,40000001},{0,97500,427500,636000,1536000,2796000,4796000}))*1.021,-2))</f>
        <v/>
      </c>
      <c r="P2583" s="21">
        <f>MAX(0,ROUNDDOWN(F2583-E2583-430000,-3))</f>
        <v/>
      </c>
      <c r="Q2583" s="21">
        <f>MAX(0,ROUNDDOWN(F2583-E2583-430000-H2583,-3))</f>
        <v/>
      </c>
      <c r="R2583" s="21">
        <f>IF(F2583&lt;=450000,0,MAX(0,P2583*0.06-MIN(50000,P2583)*0.03))</f>
        <v/>
      </c>
      <c r="S2583" s="21">
        <f>IF(F2583&lt;=450000,0,MAX(0,P2583*0.04-MIN(50000,P2583)*0.02))</f>
        <v/>
      </c>
      <c r="T2583" s="21">
        <f>IF(F2583&lt;=450000,0,MAX(0,Q2583*0.06-MIN(50000,Q2583)*0.03))</f>
        <v/>
      </c>
      <c r="U2583" s="21">
        <f>IF(F2583&lt;=450000,0,MAX(0,Q2583*0.04-MIN(50000,Q2583)*0.02))</f>
        <v/>
      </c>
      <c r="V2583" s="21">
        <f>50000+MAX(0,G2583-480000)</f>
        <v/>
      </c>
      <c r="W2583" s="21">
        <f>P2583-V2583</f>
        <v/>
      </c>
      <c r="X2583" s="21">
        <f>Q2583-V2583</f>
        <v/>
      </c>
      <c r="Y2583" s="22">
        <f>IF(W2583&lt;0,0.9,LOOKUP(W2583,{0,1950001,3300001,6950001,9000001,18000001,40000001},{0.84895,0.7979,0.6958,0.66517,0.56307,0.4916,0.44055}))</f>
        <v/>
      </c>
      <c r="Z2583" s="22">
        <f>IF(X2583&lt;0,0.9,LOOKUP(X2583,{0,1950001,3300001,6950001,9000001,18000001,40000001},{0.84895,0.7979,0.6958,0.66517,0.56307,0.4916,0.44055}))</f>
        <v/>
      </c>
      <c r="AA2583" s="22">
        <f>IF(W2583&lt;0,0,CHOOSE(MATCH(W2583,{0,1950001,3300001,6950001,9000001},1),5.105/84.895,10.21/79.79,20.42/69.58,23.483/66.517,33.693/56.307))</f>
        <v/>
      </c>
      <c r="AB2583" s="21">
        <f>IF(C2583&lt;=2000,0,(MIN(C2583,ROUNDDOWN(F2583*0.3,0))-2000)*0.1)</f>
        <v/>
      </c>
      <c r="AC2583" s="21">
        <f>IF(C2583&lt;=2000,0,MIN((C2583-2000)*Y2583,(R2583+S2583)*0.2))</f>
        <v/>
      </c>
      <c r="AD2583" s="21">
        <f>IF(C2583&lt;=2000,0,MIN((C2583-2000)*Z2583,(T2583+U2583)*0.2))</f>
        <v/>
      </c>
      <c r="AE2583" s="21">
        <f>AC2583*AA2583</f>
        <v/>
      </c>
      <c r="AF2583" s="21">
        <f>ROUNDDOWN(R2583,-2)+ROUNDDOWN(S2583,-2)</f>
        <v/>
      </c>
      <c r="AG2583" s="21">
        <f>ROUNDDOWN(MAX(0,R2583-(AB2583+AC2583+AE2583)*0.6),-2)+ROUNDDOWN(MAX(0,S2583-(AB2583+AC2583+AE2583)*0.4),-2)</f>
        <v/>
      </c>
      <c r="AH2583" s="21">
        <f>ROUNDDOWN(MAX(0,T2583-(AB2583+AD2583)*0.6),-2)+ROUNDDOWN(MAX(0,U2583-(AB2583+AD2583)*0.4),-2)</f>
        <v/>
      </c>
      <c r="AI2583" s="21">
        <f>ROUNDDOWN(T2583,-2)+ROUNDDOWN(U2583,-2)</f>
        <v/>
      </c>
      <c r="AJ2583" s="21">
        <f>M2583+AF2583</f>
        <v/>
      </c>
      <c r="AK2583" s="21">
        <f>M2583+AG2583</f>
        <v/>
      </c>
      <c r="AL2583" s="21">
        <f>N2583+AH2583</f>
        <v/>
      </c>
      <c r="AM2583" s="21">
        <f>O2583+AI2583</f>
        <v/>
      </c>
      <c r="AN2583" s="21">
        <f>N2583+AI2583</f>
        <v/>
      </c>
      <c r="AO2583" s="21">
        <f>ROUNDDOWN((R2583+S2583)*0.2/Y2583+2000,0)</f>
        <v/>
      </c>
      <c r="AP2583" s="21">
        <f>ROUNDDOWN((T2583+U2583)*0.2/Z2583+2000,0)</f>
        <v/>
      </c>
      <c r="AQ2583" s="21">
        <f>AL2583-AK2583</f>
        <v/>
      </c>
      <c r="AR2583" s="21">
        <f>AM2583-AK2583</f>
        <v/>
      </c>
      <c r="AS2583" s="21">
        <f>AM2583-AL2583</f>
        <v/>
      </c>
      <c r="AT2583" s="21">
        <f>AK2583+C2583-AJ2583</f>
        <v/>
      </c>
      <c r="AU2583" s="21">
        <f>AL2583+C2583-AM2583</f>
        <v/>
      </c>
      <c r="AV2583" s="21">
        <f>AN2583+C2583-AM2583</f>
        <v/>
      </c>
    </row>
    <row r="2584">
      <c r="A2584" t="inlineStr">
        <is>
          <t>1万円刻み</t>
        </is>
      </c>
      <c r="B2584" s="21">
        <f>'5_1万円刻み'!$A$821</f>
        <v/>
      </c>
      <c r="C2584" s="21">
        <f>AO2584</f>
        <v/>
      </c>
      <c r="D2584" s="21" t="n">
        <v>0</v>
      </c>
      <c r="E2584" s="21">
        <f>ROUND(MIN(B2584/12,650000)*12*0.0915+MIN(B2584/12,1390000)*12*(0.0504+0)+B2584*0.005,0)</f>
        <v/>
      </c>
      <c r="F2584" s="21">
        <f>IF(B2584&lt;741000,0,IF(B2584&lt;2191000,B2584-740000,IF(B2584&lt;2193000,1451000,IF(B2584&lt;2196000,1453000,IF(B2584&lt;2200000,1456000,IF(B2584&lt;3600000,ROUND(ROUNDDOWN(B2584/4,-3)*2.8,0)-80000,IF(B2584&lt;6600000,ROUND(ROUNDDOWN(B2584/4,-3)*3.2,0)-440000,IF(B2584&lt;8500000,ROUNDDOWN(B2584*0.9,0)-1100000,B2584-1950000))))))))</f>
        <v/>
      </c>
      <c r="G2584" s="21">
        <f>IF(F2584&gt;23500000,NA(),IF(F2584&lt;=4890000,1040000,IF(F2584&lt;=6550000,670000,620000)))</f>
        <v/>
      </c>
      <c r="H2584" s="21">
        <f>IF(D2584&lt;=0,0,MAX(0,MIN(2000000,D2584-MIN(100000,ROUNDDOWN(F2584*0.05,0)))))</f>
        <v/>
      </c>
      <c r="I2584" s="21">
        <f>IF(C2584&lt;=2000,0,MIN(C2584,ROUNDDOWN(F2584*0.4,0))-2000)</f>
        <v/>
      </c>
      <c r="J2584" s="21">
        <f>MAX(0,ROUNDDOWN(F2584-E2584-G2584,-3))</f>
        <v/>
      </c>
      <c r="K2584" s="21">
        <f>MAX(0,ROUNDDOWN(F2584-E2584-G2584-H2584-I2584,-3))</f>
        <v/>
      </c>
      <c r="L2584" s="21">
        <f>MAX(0,ROUNDDOWN(F2584-E2584-G2584-H2584,-3))</f>
        <v/>
      </c>
      <c r="M2584" s="21">
        <f>IF(J2584&lt;=0,0,ROUNDDOWN((J2584*LOOKUP(J2584,{0,1950001,3300001,6950001,9000001,18000001,40000001},{0.05,0.1,0.2,0.23,0.33,0.4,0.45})-LOOKUP(J2584,{0,1950001,3300001,6950001,9000001,18000001,40000001},{0,97500,427500,636000,1536000,2796000,4796000}))*1.021,-2))</f>
        <v/>
      </c>
      <c r="N2584" s="21">
        <f>IF(K2584&lt;=0,0,ROUNDDOWN((K2584*LOOKUP(K2584,{0,1950001,3300001,6950001,9000001,18000001,40000001},{0.05,0.1,0.2,0.23,0.33,0.4,0.45})-LOOKUP(K2584,{0,1950001,3300001,6950001,9000001,18000001,40000001},{0,97500,427500,636000,1536000,2796000,4796000}))*1.021,-2))</f>
        <v/>
      </c>
      <c r="O2584" s="21">
        <f>IF(L2584&lt;=0,0,ROUNDDOWN((L2584*LOOKUP(L2584,{0,1950001,3300001,6950001,9000001,18000001,40000001},{0.05,0.1,0.2,0.23,0.33,0.4,0.45})-LOOKUP(L2584,{0,1950001,3300001,6950001,9000001,18000001,40000001},{0,97500,427500,636000,1536000,2796000,4796000}))*1.021,-2))</f>
        <v/>
      </c>
      <c r="P2584" s="21">
        <f>MAX(0,ROUNDDOWN(F2584-E2584-430000,-3))</f>
        <v/>
      </c>
      <c r="Q2584" s="21">
        <f>MAX(0,ROUNDDOWN(F2584-E2584-430000-H2584,-3))</f>
        <v/>
      </c>
      <c r="R2584" s="21">
        <f>IF(F2584&lt;=450000,0,MAX(0,P2584*0.06-MIN(50000,P2584)*0.03))</f>
        <v/>
      </c>
      <c r="S2584" s="21">
        <f>IF(F2584&lt;=450000,0,MAX(0,P2584*0.04-MIN(50000,P2584)*0.02))</f>
        <v/>
      </c>
      <c r="T2584" s="21">
        <f>IF(F2584&lt;=450000,0,MAX(0,Q2584*0.06-MIN(50000,Q2584)*0.03))</f>
        <v/>
      </c>
      <c r="U2584" s="21">
        <f>IF(F2584&lt;=450000,0,MAX(0,Q2584*0.04-MIN(50000,Q2584)*0.02))</f>
        <v/>
      </c>
      <c r="V2584" s="21">
        <f>50000+MAX(0,G2584-480000)</f>
        <v/>
      </c>
      <c r="W2584" s="21">
        <f>P2584-V2584</f>
        <v/>
      </c>
      <c r="X2584" s="21">
        <f>Q2584-V2584</f>
        <v/>
      </c>
      <c r="Y2584" s="22">
        <f>IF(W2584&lt;0,0.9,LOOKUP(W2584,{0,1950001,3300001,6950001,9000001,18000001,40000001},{0.84895,0.7979,0.6958,0.66517,0.56307,0.4916,0.44055}))</f>
        <v/>
      </c>
      <c r="Z2584" s="22">
        <f>IF(X2584&lt;0,0.9,LOOKUP(X2584,{0,1950001,3300001,6950001,9000001,18000001,40000001},{0.84895,0.7979,0.6958,0.66517,0.56307,0.4916,0.44055}))</f>
        <v/>
      </c>
      <c r="AA2584" s="22">
        <f>IF(W2584&lt;0,0,CHOOSE(MATCH(W2584,{0,1950001,3300001,6950001,9000001},1),5.105/84.895,10.21/79.79,20.42/69.58,23.483/66.517,33.693/56.307))</f>
        <v/>
      </c>
      <c r="AB2584" s="21">
        <f>IF(C2584&lt;=2000,0,(MIN(C2584,ROUNDDOWN(F2584*0.3,0))-2000)*0.1)</f>
        <v/>
      </c>
      <c r="AC2584" s="21">
        <f>IF(C2584&lt;=2000,0,MIN((C2584-2000)*Y2584,(R2584+S2584)*0.2))</f>
        <v/>
      </c>
      <c r="AD2584" s="21">
        <f>IF(C2584&lt;=2000,0,MIN((C2584-2000)*Z2584,(T2584+U2584)*0.2))</f>
        <v/>
      </c>
      <c r="AE2584" s="21">
        <f>AC2584*AA2584</f>
        <v/>
      </c>
      <c r="AF2584" s="21">
        <f>ROUNDDOWN(R2584,-2)+ROUNDDOWN(S2584,-2)</f>
        <v/>
      </c>
      <c r="AG2584" s="21">
        <f>ROUNDDOWN(MAX(0,R2584-(AB2584+AC2584+AE2584)*0.6),-2)+ROUNDDOWN(MAX(0,S2584-(AB2584+AC2584+AE2584)*0.4),-2)</f>
        <v/>
      </c>
      <c r="AH2584" s="21">
        <f>ROUNDDOWN(MAX(0,T2584-(AB2584+AD2584)*0.6),-2)+ROUNDDOWN(MAX(0,U2584-(AB2584+AD2584)*0.4),-2)</f>
        <v/>
      </c>
      <c r="AI2584" s="21">
        <f>ROUNDDOWN(T2584,-2)+ROUNDDOWN(U2584,-2)</f>
        <v/>
      </c>
      <c r="AJ2584" s="21">
        <f>M2584+AF2584</f>
        <v/>
      </c>
      <c r="AK2584" s="21">
        <f>M2584+AG2584</f>
        <v/>
      </c>
      <c r="AL2584" s="21">
        <f>N2584+AH2584</f>
        <v/>
      </c>
      <c r="AM2584" s="21">
        <f>O2584+AI2584</f>
        <v/>
      </c>
      <c r="AN2584" s="21">
        <f>N2584+AI2584</f>
        <v/>
      </c>
      <c r="AO2584" s="21">
        <f>ROUNDDOWN((R2584+S2584)*0.2/Y2584+2000,0)</f>
        <v/>
      </c>
      <c r="AP2584" s="21">
        <f>ROUNDDOWN((T2584+U2584)*0.2/Z2584+2000,0)</f>
        <v/>
      </c>
      <c r="AQ2584" s="21">
        <f>AL2584-AK2584</f>
        <v/>
      </c>
      <c r="AR2584" s="21">
        <f>AM2584-AK2584</f>
        <v/>
      </c>
      <c r="AS2584" s="21">
        <f>AM2584-AL2584</f>
        <v/>
      </c>
      <c r="AT2584" s="21">
        <f>AK2584+C2584-AJ2584</f>
        <v/>
      </c>
      <c r="AU2584" s="21">
        <f>AL2584+C2584-AM2584</f>
        <v/>
      </c>
      <c r="AV2584" s="21">
        <f>AN2584+C2584-AM2584</f>
        <v/>
      </c>
    </row>
    <row r="2585">
      <c r="A2585" t="inlineStr">
        <is>
          <t>1万円刻み</t>
        </is>
      </c>
      <c r="B2585" s="21">
        <f>'5_1万円刻み'!$A$822</f>
        <v/>
      </c>
      <c r="C2585" s="21">
        <f>AO2585</f>
        <v/>
      </c>
      <c r="D2585" s="21" t="n">
        <v>0</v>
      </c>
      <c r="E2585" s="21">
        <f>ROUND(MIN(B2585/12,650000)*12*0.0915+MIN(B2585/12,1390000)*12*(0.0504+0)+B2585*0.005,0)</f>
        <v/>
      </c>
      <c r="F2585" s="21">
        <f>IF(B2585&lt;741000,0,IF(B2585&lt;2191000,B2585-740000,IF(B2585&lt;2193000,1451000,IF(B2585&lt;2196000,1453000,IF(B2585&lt;2200000,1456000,IF(B2585&lt;3600000,ROUND(ROUNDDOWN(B2585/4,-3)*2.8,0)-80000,IF(B2585&lt;6600000,ROUND(ROUNDDOWN(B2585/4,-3)*3.2,0)-440000,IF(B2585&lt;8500000,ROUNDDOWN(B2585*0.9,0)-1100000,B2585-1950000))))))))</f>
        <v/>
      </c>
      <c r="G2585" s="21">
        <f>IF(F2585&gt;23500000,NA(),IF(F2585&lt;=4890000,1040000,IF(F2585&lt;=6550000,670000,620000)))</f>
        <v/>
      </c>
      <c r="H2585" s="21">
        <f>IF(D2585&lt;=0,0,MAX(0,MIN(2000000,D2585-MIN(100000,ROUNDDOWN(F2585*0.05,0)))))</f>
        <v/>
      </c>
      <c r="I2585" s="21">
        <f>IF(C2585&lt;=2000,0,MIN(C2585,ROUNDDOWN(F2585*0.4,0))-2000)</f>
        <v/>
      </c>
      <c r="J2585" s="21">
        <f>MAX(0,ROUNDDOWN(F2585-E2585-G2585,-3))</f>
        <v/>
      </c>
      <c r="K2585" s="21">
        <f>MAX(0,ROUNDDOWN(F2585-E2585-G2585-H2585-I2585,-3))</f>
        <v/>
      </c>
      <c r="L2585" s="21">
        <f>MAX(0,ROUNDDOWN(F2585-E2585-G2585-H2585,-3))</f>
        <v/>
      </c>
      <c r="M2585" s="21">
        <f>IF(J2585&lt;=0,0,ROUNDDOWN((J2585*LOOKUP(J2585,{0,1950001,3300001,6950001,9000001,18000001,40000001},{0.05,0.1,0.2,0.23,0.33,0.4,0.45})-LOOKUP(J2585,{0,1950001,3300001,6950001,9000001,18000001,40000001},{0,97500,427500,636000,1536000,2796000,4796000}))*1.021,-2))</f>
        <v/>
      </c>
      <c r="N2585" s="21">
        <f>IF(K2585&lt;=0,0,ROUNDDOWN((K2585*LOOKUP(K2585,{0,1950001,3300001,6950001,9000001,18000001,40000001},{0.05,0.1,0.2,0.23,0.33,0.4,0.45})-LOOKUP(K2585,{0,1950001,3300001,6950001,9000001,18000001,40000001},{0,97500,427500,636000,1536000,2796000,4796000}))*1.021,-2))</f>
        <v/>
      </c>
      <c r="O2585" s="21">
        <f>IF(L2585&lt;=0,0,ROUNDDOWN((L2585*LOOKUP(L2585,{0,1950001,3300001,6950001,9000001,18000001,40000001},{0.05,0.1,0.2,0.23,0.33,0.4,0.45})-LOOKUP(L2585,{0,1950001,3300001,6950001,9000001,18000001,40000001},{0,97500,427500,636000,1536000,2796000,4796000}))*1.021,-2))</f>
        <v/>
      </c>
      <c r="P2585" s="21">
        <f>MAX(0,ROUNDDOWN(F2585-E2585-430000,-3))</f>
        <v/>
      </c>
      <c r="Q2585" s="21">
        <f>MAX(0,ROUNDDOWN(F2585-E2585-430000-H2585,-3))</f>
        <v/>
      </c>
      <c r="R2585" s="21">
        <f>IF(F2585&lt;=450000,0,MAX(0,P2585*0.06-MIN(50000,P2585)*0.03))</f>
        <v/>
      </c>
      <c r="S2585" s="21">
        <f>IF(F2585&lt;=450000,0,MAX(0,P2585*0.04-MIN(50000,P2585)*0.02))</f>
        <v/>
      </c>
      <c r="T2585" s="21">
        <f>IF(F2585&lt;=450000,0,MAX(0,Q2585*0.06-MIN(50000,Q2585)*0.03))</f>
        <v/>
      </c>
      <c r="U2585" s="21">
        <f>IF(F2585&lt;=450000,0,MAX(0,Q2585*0.04-MIN(50000,Q2585)*0.02))</f>
        <v/>
      </c>
      <c r="V2585" s="21">
        <f>50000+MAX(0,G2585-480000)</f>
        <v/>
      </c>
      <c r="W2585" s="21">
        <f>P2585-V2585</f>
        <v/>
      </c>
      <c r="X2585" s="21">
        <f>Q2585-V2585</f>
        <v/>
      </c>
      <c r="Y2585" s="22">
        <f>IF(W2585&lt;0,0.9,LOOKUP(W2585,{0,1950001,3300001,6950001,9000001,18000001,40000001},{0.84895,0.7979,0.6958,0.66517,0.56307,0.4916,0.44055}))</f>
        <v/>
      </c>
      <c r="Z2585" s="22">
        <f>IF(X2585&lt;0,0.9,LOOKUP(X2585,{0,1950001,3300001,6950001,9000001,18000001,40000001},{0.84895,0.7979,0.6958,0.66517,0.56307,0.4916,0.44055}))</f>
        <v/>
      </c>
      <c r="AA2585" s="22">
        <f>IF(W2585&lt;0,0,CHOOSE(MATCH(W2585,{0,1950001,3300001,6950001,9000001},1),5.105/84.895,10.21/79.79,20.42/69.58,23.483/66.517,33.693/56.307))</f>
        <v/>
      </c>
      <c r="AB2585" s="21">
        <f>IF(C2585&lt;=2000,0,(MIN(C2585,ROUNDDOWN(F2585*0.3,0))-2000)*0.1)</f>
        <v/>
      </c>
      <c r="AC2585" s="21">
        <f>IF(C2585&lt;=2000,0,MIN((C2585-2000)*Y2585,(R2585+S2585)*0.2))</f>
        <v/>
      </c>
      <c r="AD2585" s="21">
        <f>IF(C2585&lt;=2000,0,MIN((C2585-2000)*Z2585,(T2585+U2585)*0.2))</f>
        <v/>
      </c>
      <c r="AE2585" s="21">
        <f>AC2585*AA2585</f>
        <v/>
      </c>
      <c r="AF2585" s="21">
        <f>ROUNDDOWN(R2585,-2)+ROUNDDOWN(S2585,-2)</f>
        <v/>
      </c>
      <c r="AG2585" s="21">
        <f>ROUNDDOWN(MAX(0,R2585-(AB2585+AC2585+AE2585)*0.6),-2)+ROUNDDOWN(MAX(0,S2585-(AB2585+AC2585+AE2585)*0.4),-2)</f>
        <v/>
      </c>
      <c r="AH2585" s="21">
        <f>ROUNDDOWN(MAX(0,T2585-(AB2585+AD2585)*0.6),-2)+ROUNDDOWN(MAX(0,U2585-(AB2585+AD2585)*0.4),-2)</f>
        <v/>
      </c>
      <c r="AI2585" s="21">
        <f>ROUNDDOWN(T2585,-2)+ROUNDDOWN(U2585,-2)</f>
        <v/>
      </c>
      <c r="AJ2585" s="21">
        <f>M2585+AF2585</f>
        <v/>
      </c>
      <c r="AK2585" s="21">
        <f>M2585+AG2585</f>
        <v/>
      </c>
      <c r="AL2585" s="21">
        <f>N2585+AH2585</f>
        <v/>
      </c>
      <c r="AM2585" s="21">
        <f>O2585+AI2585</f>
        <v/>
      </c>
      <c r="AN2585" s="21">
        <f>N2585+AI2585</f>
        <v/>
      </c>
      <c r="AO2585" s="21">
        <f>ROUNDDOWN((R2585+S2585)*0.2/Y2585+2000,0)</f>
        <v/>
      </c>
      <c r="AP2585" s="21">
        <f>ROUNDDOWN((T2585+U2585)*0.2/Z2585+2000,0)</f>
        <v/>
      </c>
      <c r="AQ2585" s="21">
        <f>AL2585-AK2585</f>
        <v/>
      </c>
      <c r="AR2585" s="21">
        <f>AM2585-AK2585</f>
        <v/>
      </c>
      <c r="AS2585" s="21">
        <f>AM2585-AL2585</f>
        <v/>
      </c>
      <c r="AT2585" s="21">
        <f>AK2585+C2585-AJ2585</f>
        <v/>
      </c>
      <c r="AU2585" s="21">
        <f>AL2585+C2585-AM2585</f>
        <v/>
      </c>
      <c r="AV2585" s="21">
        <f>AN2585+C2585-AM2585</f>
        <v/>
      </c>
    </row>
    <row r="2586">
      <c r="A2586" t="inlineStr">
        <is>
          <t>1万円刻み</t>
        </is>
      </c>
      <c r="B2586" s="21">
        <f>'5_1万円刻み'!$A$823</f>
        <v/>
      </c>
      <c r="C2586" s="21">
        <f>AO2586</f>
        <v/>
      </c>
      <c r="D2586" s="21" t="n">
        <v>0</v>
      </c>
      <c r="E2586" s="21">
        <f>ROUND(MIN(B2586/12,650000)*12*0.0915+MIN(B2586/12,1390000)*12*(0.0504+0)+B2586*0.005,0)</f>
        <v/>
      </c>
      <c r="F2586" s="21">
        <f>IF(B2586&lt;741000,0,IF(B2586&lt;2191000,B2586-740000,IF(B2586&lt;2193000,1451000,IF(B2586&lt;2196000,1453000,IF(B2586&lt;2200000,1456000,IF(B2586&lt;3600000,ROUND(ROUNDDOWN(B2586/4,-3)*2.8,0)-80000,IF(B2586&lt;6600000,ROUND(ROUNDDOWN(B2586/4,-3)*3.2,0)-440000,IF(B2586&lt;8500000,ROUNDDOWN(B2586*0.9,0)-1100000,B2586-1950000))))))))</f>
        <v/>
      </c>
      <c r="G2586" s="21">
        <f>IF(F2586&gt;23500000,NA(),IF(F2586&lt;=4890000,1040000,IF(F2586&lt;=6550000,670000,620000)))</f>
        <v/>
      </c>
      <c r="H2586" s="21">
        <f>IF(D2586&lt;=0,0,MAX(0,MIN(2000000,D2586-MIN(100000,ROUNDDOWN(F2586*0.05,0)))))</f>
        <v/>
      </c>
      <c r="I2586" s="21">
        <f>IF(C2586&lt;=2000,0,MIN(C2586,ROUNDDOWN(F2586*0.4,0))-2000)</f>
        <v/>
      </c>
      <c r="J2586" s="21">
        <f>MAX(0,ROUNDDOWN(F2586-E2586-G2586,-3))</f>
        <v/>
      </c>
      <c r="K2586" s="21">
        <f>MAX(0,ROUNDDOWN(F2586-E2586-G2586-H2586-I2586,-3))</f>
        <v/>
      </c>
      <c r="L2586" s="21">
        <f>MAX(0,ROUNDDOWN(F2586-E2586-G2586-H2586,-3))</f>
        <v/>
      </c>
      <c r="M2586" s="21">
        <f>IF(J2586&lt;=0,0,ROUNDDOWN((J2586*LOOKUP(J2586,{0,1950001,3300001,6950001,9000001,18000001,40000001},{0.05,0.1,0.2,0.23,0.33,0.4,0.45})-LOOKUP(J2586,{0,1950001,3300001,6950001,9000001,18000001,40000001},{0,97500,427500,636000,1536000,2796000,4796000}))*1.021,-2))</f>
        <v/>
      </c>
      <c r="N2586" s="21">
        <f>IF(K2586&lt;=0,0,ROUNDDOWN((K2586*LOOKUP(K2586,{0,1950001,3300001,6950001,9000001,18000001,40000001},{0.05,0.1,0.2,0.23,0.33,0.4,0.45})-LOOKUP(K2586,{0,1950001,3300001,6950001,9000001,18000001,40000001},{0,97500,427500,636000,1536000,2796000,4796000}))*1.021,-2))</f>
        <v/>
      </c>
      <c r="O2586" s="21">
        <f>IF(L2586&lt;=0,0,ROUNDDOWN((L2586*LOOKUP(L2586,{0,1950001,3300001,6950001,9000001,18000001,40000001},{0.05,0.1,0.2,0.23,0.33,0.4,0.45})-LOOKUP(L2586,{0,1950001,3300001,6950001,9000001,18000001,40000001},{0,97500,427500,636000,1536000,2796000,4796000}))*1.021,-2))</f>
        <v/>
      </c>
      <c r="P2586" s="21">
        <f>MAX(0,ROUNDDOWN(F2586-E2586-430000,-3))</f>
        <v/>
      </c>
      <c r="Q2586" s="21">
        <f>MAX(0,ROUNDDOWN(F2586-E2586-430000-H2586,-3))</f>
        <v/>
      </c>
      <c r="R2586" s="21">
        <f>IF(F2586&lt;=450000,0,MAX(0,P2586*0.06-MIN(50000,P2586)*0.03))</f>
        <v/>
      </c>
      <c r="S2586" s="21">
        <f>IF(F2586&lt;=450000,0,MAX(0,P2586*0.04-MIN(50000,P2586)*0.02))</f>
        <v/>
      </c>
      <c r="T2586" s="21">
        <f>IF(F2586&lt;=450000,0,MAX(0,Q2586*0.06-MIN(50000,Q2586)*0.03))</f>
        <v/>
      </c>
      <c r="U2586" s="21">
        <f>IF(F2586&lt;=450000,0,MAX(0,Q2586*0.04-MIN(50000,Q2586)*0.02))</f>
        <v/>
      </c>
      <c r="V2586" s="21">
        <f>50000+MAX(0,G2586-480000)</f>
        <v/>
      </c>
      <c r="W2586" s="21">
        <f>P2586-V2586</f>
        <v/>
      </c>
      <c r="X2586" s="21">
        <f>Q2586-V2586</f>
        <v/>
      </c>
      <c r="Y2586" s="22">
        <f>IF(W2586&lt;0,0.9,LOOKUP(W2586,{0,1950001,3300001,6950001,9000001,18000001,40000001},{0.84895,0.7979,0.6958,0.66517,0.56307,0.4916,0.44055}))</f>
        <v/>
      </c>
      <c r="Z2586" s="22">
        <f>IF(X2586&lt;0,0.9,LOOKUP(X2586,{0,1950001,3300001,6950001,9000001,18000001,40000001},{0.84895,0.7979,0.6958,0.66517,0.56307,0.4916,0.44055}))</f>
        <v/>
      </c>
      <c r="AA2586" s="22">
        <f>IF(W2586&lt;0,0,CHOOSE(MATCH(W2586,{0,1950001,3300001,6950001,9000001},1),5.105/84.895,10.21/79.79,20.42/69.58,23.483/66.517,33.693/56.307))</f>
        <v/>
      </c>
      <c r="AB2586" s="21">
        <f>IF(C2586&lt;=2000,0,(MIN(C2586,ROUNDDOWN(F2586*0.3,0))-2000)*0.1)</f>
        <v/>
      </c>
      <c r="AC2586" s="21">
        <f>IF(C2586&lt;=2000,0,MIN((C2586-2000)*Y2586,(R2586+S2586)*0.2))</f>
        <v/>
      </c>
      <c r="AD2586" s="21">
        <f>IF(C2586&lt;=2000,0,MIN((C2586-2000)*Z2586,(T2586+U2586)*0.2))</f>
        <v/>
      </c>
      <c r="AE2586" s="21">
        <f>AC2586*AA2586</f>
        <v/>
      </c>
      <c r="AF2586" s="21">
        <f>ROUNDDOWN(R2586,-2)+ROUNDDOWN(S2586,-2)</f>
        <v/>
      </c>
      <c r="AG2586" s="21">
        <f>ROUNDDOWN(MAX(0,R2586-(AB2586+AC2586+AE2586)*0.6),-2)+ROUNDDOWN(MAX(0,S2586-(AB2586+AC2586+AE2586)*0.4),-2)</f>
        <v/>
      </c>
      <c r="AH2586" s="21">
        <f>ROUNDDOWN(MAX(0,T2586-(AB2586+AD2586)*0.6),-2)+ROUNDDOWN(MAX(0,U2586-(AB2586+AD2586)*0.4),-2)</f>
        <v/>
      </c>
      <c r="AI2586" s="21">
        <f>ROUNDDOWN(T2586,-2)+ROUNDDOWN(U2586,-2)</f>
        <v/>
      </c>
      <c r="AJ2586" s="21">
        <f>M2586+AF2586</f>
        <v/>
      </c>
      <c r="AK2586" s="21">
        <f>M2586+AG2586</f>
        <v/>
      </c>
      <c r="AL2586" s="21">
        <f>N2586+AH2586</f>
        <v/>
      </c>
      <c r="AM2586" s="21">
        <f>O2586+AI2586</f>
        <v/>
      </c>
      <c r="AN2586" s="21">
        <f>N2586+AI2586</f>
        <v/>
      </c>
      <c r="AO2586" s="21">
        <f>ROUNDDOWN((R2586+S2586)*0.2/Y2586+2000,0)</f>
        <v/>
      </c>
      <c r="AP2586" s="21">
        <f>ROUNDDOWN((T2586+U2586)*0.2/Z2586+2000,0)</f>
        <v/>
      </c>
      <c r="AQ2586" s="21">
        <f>AL2586-AK2586</f>
        <v/>
      </c>
      <c r="AR2586" s="21">
        <f>AM2586-AK2586</f>
        <v/>
      </c>
      <c r="AS2586" s="21">
        <f>AM2586-AL2586</f>
        <v/>
      </c>
      <c r="AT2586" s="21">
        <f>AK2586+C2586-AJ2586</f>
        <v/>
      </c>
      <c r="AU2586" s="21">
        <f>AL2586+C2586-AM2586</f>
        <v/>
      </c>
      <c r="AV2586" s="21">
        <f>AN2586+C2586-AM2586</f>
        <v/>
      </c>
    </row>
    <row r="2587">
      <c r="A2587" t="inlineStr">
        <is>
          <t>1万円刻み</t>
        </is>
      </c>
      <c r="B2587" s="21">
        <f>'5_1万円刻み'!$A$824</f>
        <v/>
      </c>
      <c r="C2587" s="21">
        <f>AO2587</f>
        <v/>
      </c>
      <c r="D2587" s="21" t="n">
        <v>0</v>
      </c>
      <c r="E2587" s="21">
        <f>ROUND(MIN(B2587/12,650000)*12*0.0915+MIN(B2587/12,1390000)*12*(0.0504+0)+B2587*0.005,0)</f>
        <v/>
      </c>
      <c r="F2587" s="21">
        <f>IF(B2587&lt;741000,0,IF(B2587&lt;2191000,B2587-740000,IF(B2587&lt;2193000,1451000,IF(B2587&lt;2196000,1453000,IF(B2587&lt;2200000,1456000,IF(B2587&lt;3600000,ROUND(ROUNDDOWN(B2587/4,-3)*2.8,0)-80000,IF(B2587&lt;6600000,ROUND(ROUNDDOWN(B2587/4,-3)*3.2,0)-440000,IF(B2587&lt;8500000,ROUNDDOWN(B2587*0.9,0)-1100000,B2587-1950000))))))))</f>
        <v/>
      </c>
      <c r="G2587" s="21">
        <f>IF(F2587&gt;23500000,NA(),IF(F2587&lt;=4890000,1040000,IF(F2587&lt;=6550000,670000,620000)))</f>
        <v/>
      </c>
      <c r="H2587" s="21">
        <f>IF(D2587&lt;=0,0,MAX(0,MIN(2000000,D2587-MIN(100000,ROUNDDOWN(F2587*0.05,0)))))</f>
        <v/>
      </c>
      <c r="I2587" s="21">
        <f>IF(C2587&lt;=2000,0,MIN(C2587,ROUNDDOWN(F2587*0.4,0))-2000)</f>
        <v/>
      </c>
      <c r="J2587" s="21">
        <f>MAX(0,ROUNDDOWN(F2587-E2587-G2587,-3))</f>
        <v/>
      </c>
      <c r="K2587" s="21">
        <f>MAX(0,ROUNDDOWN(F2587-E2587-G2587-H2587-I2587,-3))</f>
        <v/>
      </c>
      <c r="L2587" s="21">
        <f>MAX(0,ROUNDDOWN(F2587-E2587-G2587-H2587,-3))</f>
        <v/>
      </c>
      <c r="M2587" s="21">
        <f>IF(J2587&lt;=0,0,ROUNDDOWN((J2587*LOOKUP(J2587,{0,1950001,3300001,6950001,9000001,18000001,40000001},{0.05,0.1,0.2,0.23,0.33,0.4,0.45})-LOOKUP(J2587,{0,1950001,3300001,6950001,9000001,18000001,40000001},{0,97500,427500,636000,1536000,2796000,4796000}))*1.021,-2))</f>
        <v/>
      </c>
      <c r="N2587" s="21">
        <f>IF(K2587&lt;=0,0,ROUNDDOWN((K2587*LOOKUP(K2587,{0,1950001,3300001,6950001,9000001,18000001,40000001},{0.05,0.1,0.2,0.23,0.33,0.4,0.45})-LOOKUP(K2587,{0,1950001,3300001,6950001,9000001,18000001,40000001},{0,97500,427500,636000,1536000,2796000,4796000}))*1.021,-2))</f>
        <v/>
      </c>
      <c r="O2587" s="21">
        <f>IF(L2587&lt;=0,0,ROUNDDOWN((L2587*LOOKUP(L2587,{0,1950001,3300001,6950001,9000001,18000001,40000001},{0.05,0.1,0.2,0.23,0.33,0.4,0.45})-LOOKUP(L2587,{0,1950001,3300001,6950001,9000001,18000001,40000001},{0,97500,427500,636000,1536000,2796000,4796000}))*1.021,-2))</f>
        <v/>
      </c>
      <c r="P2587" s="21">
        <f>MAX(0,ROUNDDOWN(F2587-E2587-430000,-3))</f>
        <v/>
      </c>
      <c r="Q2587" s="21">
        <f>MAX(0,ROUNDDOWN(F2587-E2587-430000-H2587,-3))</f>
        <v/>
      </c>
      <c r="R2587" s="21">
        <f>IF(F2587&lt;=450000,0,MAX(0,P2587*0.06-MIN(50000,P2587)*0.03))</f>
        <v/>
      </c>
      <c r="S2587" s="21">
        <f>IF(F2587&lt;=450000,0,MAX(0,P2587*0.04-MIN(50000,P2587)*0.02))</f>
        <v/>
      </c>
      <c r="T2587" s="21">
        <f>IF(F2587&lt;=450000,0,MAX(0,Q2587*0.06-MIN(50000,Q2587)*0.03))</f>
        <v/>
      </c>
      <c r="U2587" s="21">
        <f>IF(F2587&lt;=450000,0,MAX(0,Q2587*0.04-MIN(50000,Q2587)*0.02))</f>
        <v/>
      </c>
      <c r="V2587" s="21">
        <f>50000+MAX(0,G2587-480000)</f>
        <v/>
      </c>
      <c r="W2587" s="21">
        <f>P2587-V2587</f>
        <v/>
      </c>
      <c r="X2587" s="21">
        <f>Q2587-V2587</f>
        <v/>
      </c>
      <c r="Y2587" s="22">
        <f>IF(W2587&lt;0,0.9,LOOKUP(W2587,{0,1950001,3300001,6950001,9000001,18000001,40000001},{0.84895,0.7979,0.6958,0.66517,0.56307,0.4916,0.44055}))</f>
        <v/>
      </c>
      <c r="Z2587" s="22">
        <f>IF(X2587&lt;0,0.9,LOOKUP(X2587,{0,1950001,3300001,6950001,9000001,18000001,40000001},{0.84895,0.7979,0.6958,0.66517,0.56307,0.4916,0.44055}))</f>
        <v/>
      </c>
      <c r="AA2587" s="22">
        <f>IF(W2587&lt;0,0,CHOOSE(MATCH(W2587,{0,1950001,3300001,6950001,9000001},1),5.105/84.895,10.21/79.79,20.42/69.58,23.483/66.517,33.693/56.307))</f>
        <v/>
      </c>
      <c r="AB2587" s="21">
        <f>IF(C2587&lt;=2000,0,(MIN(C2587,ROUNDDOWN(F2587*0.3,0))-2000)*0.1)</f>
        <v/>
      </c>
      <c r="AC2587" s="21">
        <f>IF(C2587&lt;=2000,0,MIN((C2587-2000)*Y2587,(R2587+S2587)*0.2))</f>
        <v/>
      </c>
      <c r="AD2587" s="21">
        <f>IF(C2587&lt;=2000,0,MIN((C2587-2000)*Z2587,(T2587+U2587)*0.2))</f>
        <v/>
      </c>
      <c r="AE2587" s="21">
        <f>AC2587*AA2587</f>
        <v/>
      </c>
      <c r="AF2587" s="21">
        <f>ROUNDDOWN(R2587,-2)+ROUNDDOWN(S2587,-2)</f>
        <v/>
      </c>
      <c r="AG2587" s="21">
        <f>ROUNDDOWN(MAX(0,R2587-(AB2587+AC2587+AE2587)*0.6),-2)+ROUNDDOWN(MAX(0,S2587-(AB2587+AC2587+AE2587)*0.4),-2)</f>
        <v/>
      </c>
      <c r="AH2587" s="21">
        <f>ROUNDDOWN(MAX(0,T2587-(AB2587+AD2587)*0.6),-2)+ROUNDDOWN(MAX(0,U2587-(AB2587+AD2587)*0.4),-2)</f>
        <v/>
      </c>
      <c r="AI2587" s="21">
        <f>ROUNDDOWN(T2587,-2)+ROUNDDOWN(U2587,-2)</f>
        <v/>
      </c>
      <c r="AJ2587" s="21">
        <f>M2587+AF2587</f>
        <v/>
      </c>
      <c r="AK2587" s="21">
        <f>M2587+AG2587</f>
        <v/>
      </c>
      <c r="AL2587" s="21">
        <f>N2587+AH2587</f>
        <v/>
      </c>
      <c r="AM2587" s="21">
        <f>O2587+AI2587</f>
        <v/>
      </c>
      <c r="AN2587" s="21">
        <f>N2587+AI2587</f>
        <v/>
      </c>
      <c r="AO2587" s="21">
        <f>ROUNDDOWN((R2587+S2587)*0.2/Y2587+2000,0)</f>
        <v/>
      </c>
      <c r="AP2587" s="21">
        <f>ROUNDDOWN((T2587+U2587)*0.2/Z2587+2000,0)</f>
        <v/>
      </c>
      <c r="AQ2587" s="21">
        <f>AL2587-AK2587</f>
        <v/>
      </c>
      <c r="AR2587" s="21">
        <f>AM2587-AK2587</f>
        <v/>
      </c>
      <c r="AS2587" s="21">
        <f>AM2587-AL2587</f>
        <v/>
      </c>
      <c r="AT2587" s="21">
        <f>AK2587+C2587-AJ2587</f>
        <v/>
      </c>
      <c r="AU2587" s="21">
        <f>AL2587+C2587-AM2587</f>
        <v/>
      </c>
      <c r="AV2587" s="21">
        <f>AN2587+C2587-AM2587</f>
        <v/>
      </c>
    </row>
    <row r="2588">
      <c r="A2588" t="inlineStr">
        <is>
          <t>1万円刻み</t>
        </is>
      </c>
      <c r="B2588" s="21">
        <f>'5_1万円刻み'!$A$825</f>
        <v/>
      </c>
      <c r="C2588" s="21">
        <f>AO2588</f>
        <v/>
      </c>
      <c r="D2588" s="21" t="n">
        <v>0</v>
      </c>
      <c r="E2588" s="21">
        <f>ROUND(MIN(B2588/12,650000)*12*0.0915+MIN(B2588/12,1390000)*12*(0.0504+0)+B2588*0.005,0)</f>
        <v/>
      </c>
      <c r="F2588" s="21">
        <f>IF(B2588&lt;741000,0,IF(B2588&lt;2191000,B2588-740000,IF(B2588&lt;2193000,1451000,IF(B2588&lt;2196000,1453000,IF(B2588&lt;2200000,1456000,IF(B2588&lt;3600000,ROUND(ROUNDDOWN(B2588/4,-3)*2.8,0)-80000,IF(B2588&lt;6600000,ROUND(ROUNDDOWN(B2588/4,-3)*3.2,0)-440000,IF(B2588&lt;8500000,ROUNDDOWN(B2588*0.9,0)-1100000,B2588-1950000))))))))</f>
        <v/>
      </c>
      <c r="G2588" s="21">
        <f>IF(F2588&gt;23500000,NA(),IF(F2588&lt;=4890000,1040000,IF(F2588&lt;=6550000,670000,620000)))</f>
        <v/>
      </c>
      <c r="H2588" s="21">
        <f>IF(D2588&lt;=0,0,MAX(0,MIN(2000000,D2588-MIN(100000,ROUNDDOWN(F2588*0.05,0)))))</f>
        <v/>
      </c>
      <c r="I2588" s="21">
        <f>IF(C2588&lt;=2000,0,MIN(C2588,ROUNDDOWN(F2588*0.4,0))-2000)</f>
        <v/>
      </c>
      <c r="J2588" s="21">
        <f>MAX(0,ROUNDDOWN(F2588-E2588-G2588,-3))</f>
        <v/>
      </c>
      <c r="K2588" s="21">
        <f>MAX(0,ROUNDDOWN(F2588-E2588-G2588-H2588-I2588,-3))</f>
        <v/>
      </c>
      <c r="L2588" s="21">
        <f>MAX(0,ROUNDDOWN(F2588-E2588-G2588-H2588,-3))</f>
        <v/>
      </c>
      <c r="M2588" s="21">
        <f>IF(J2588&lt;=0,0,ROUNDDOWN((J2588*LOOKUP(J2588,{0,1950001,3300001,6950001,9000001,18000001,40000001},{0.05,0.1,0.2,0.23,0.33,0.4,0.45})-LOOKUP(J2588,{0,1950001,3300001,6950001,9000001,18000001,40000001},{0,97500,427500,636000,1536000,2796000,4796000}))*1.021,-2))</f>
        <v/>
      </c>
      <c r="N2588" s="21">
        <f>IF(K2588&lt;=0,0,ROUNDDOWN((K2588*LOOKUP(K2588,{0,1950001,3300001,6950001,9000001,18000001,40000001},{0.05,0.1,0.2,0.23,0.33,0.4,0.45})-LOOKUP(K2588,{0,1950001,3300001,6950001,9000001,18000001,40000001},{0,97500,427500,636000,1536000,2796000,4796000}))*1.021,-2))</f>
        <v/>
      </c>
      <c r="O2588" s="21">
        <f>IF(L2588&lt;=0,0,ROUNDDOWN((L2588*LOOKUP(L2588,{0,1950001,3300001,6950001,9000001,18000001,40000001},{0.05,0.1,0.2,0.23,0.33,0.4,0.45})-LOOKUP(L2588,{0,1950001,3300001,6950001,9000001,18000001,40000001},{0,97500,427500,636000,1536000,2796000,4796000}))*1.021,-2))</f>
        <v/>
      </c>
      <c r="P2588" s="21">
        <f>MAX(0,ROUNDDOWN(F2588-E2588-430000,-3))</f>
        <v/>
      </c>
      <c r="Q2588" s="21">
        <f>MAX(0,ROUNDDOWN(F2588-E2588-430000-H2588,-3))</f>
        <v/>
      </c>
      <c r="R2588" s="21">
        <f>IF(F2588&lt;=450000,0,MAX(0,P2588*0.06-MIN(50000,P2588)*0.03))</f>
        <v/>
      </c>
      <c r="S2588" s="21">
        <f>IF(F2588&lt;=450000,0,MAX(0,P2588*0.04-MIN(50000,P2588)*0.02))</f>
        <v/>
      </c>
      <c r="T2588" s="21">
        <f>IF(F2588&lt;=450000,0,MAX(0,Q2588*0.06-MIN(50000,Q2588)*0.03))</f>
        <v/>
      </c>
      <c r="U2588" s="21">
        <f>IF(F2588&lt;=450000,0,MAX(0,Q2588*0.04-MIN(50000,Q2588)*0.02))</f>
        <v/>
      </c>
      <c r="V2588" s="21">
        <f>50000+MAX(0,G2588-480000)</f>
        <v/>
      </c>
      <c r="W2588" s="21">
        <f>P2588-V2588</f>
        <v/>
      </c>
      <c r="X2588" s="21">
        <f>Q2588-V2588</f>
        <v/>
      </c>
      <c r="Y2588" s="22">
        <f>IF(W2588&lt;0,0.9,LOOKUP(W2588,{0,1950001,3300001,6950001,9000001,18000001,40000001},{0.84895,0.7979,0.6958,0.66517,0.56307,0.4916,0.44055}))</f>
        <v/>
      </c>
      <c r="Z2588" s="22">
        <f>IF(X2588&lt;0,0.9,LOOKUP(X2588,{0,1950001,3300001,6950001,9000001,18000001,40000001},{0.84895,0.7979,0.6958,0.66517,0.56307,0.4916,0.44055}))</f>
        <v/>
      </c>
      <c r="AA2588" s="22">
        <f>IF(W2588&lt;0,0,CHOOSE(MATCH(W2588,{0,1950001,3300001,6950001,9000001},1),5.105/84.895,10.21/79.79,20.42/69.58,23.483/66.517,33.693/56.307))</f>
        <v/>
      </c>
      <c r="AB2588" s="21">
        <f>IF(C2588&lt;=2000,0,(MIN(C2588,ROUNDDOWN(F2588*0.3,0))-2000)*0.1)</f>
        <v/>
      </c>
      <c r="AC2588" s="21">
        <f>IF(C2588&lt;=2000,0,MIN((C2588-2000)*Y2588,(R2588+S2588)*0.2))</f>
        <v/>
      </c>
      <c r="AD2588" s="21">
        <f>IF(C2588&lt;=2000,0,MIN((C2588-2000)*Z2588,(T2588+U2588)*0.2))</f>
        <v/>
      </c>
      <c r="AE2588" s="21">
        <f>AC2588*AA2588</f>
        <v/>
      </c>
      <c r="AF2588" s="21">
        <f>ROUNDDOWN(R2588,-2)+ROUNDDOWN(S2588,-2)</f>
        <v/>
      </c>
      <c r="AG2588" s="21">
        <f>ROUNDDOWN(MAX(0,R2588-(AB2588+AC2588+AE2588)*0.6),-2)+ROUNDDOWN(MAX(0,S2588-(AB2588+AC2588+AE2588)*0.4),-2)</f>
        <v/>
      </c>
      <c r="AH2588" s="21">
        <f>ROUNDDOWN(MAX(0,T2588-(AB2588+AD2588)*0.6),-2)+ROUNDDOWN(MAX(0,U2588-(AB2588+AD2588)*0.4),-2)</f>
        <v/>
      </c>
      <c r="AI2588" s="21">
        <f>ROUNDDOWN(T2588,-2)+ROUNDDOWN(U2588,-2)</f>
        <v/>
      </c>
      <c r="AJ2588" s="21">
        <f>M2588+AF2588</f>
        <v/>
      </c>
      <c r="AK2588" s="21">
        <f>M2588+AG2588</f>
        <v/>
      </c>
      <c r="AL2588" s="21">
        <f>N2588+AH2588</f>
        <v/>
      </c>
      <c r="AM2588" s="21">
        <f>O2588+AI2588</f>
        <v/>
      </c>
      <c r="AN2588" s="21">
        <f>N2588+AI2588</f>
        <v/>
      </c>
      <c r="AO2588" s="21">
        <f>ROUNDDOWN((R2588+S2588)*0.2/Y2588+2000,0)</f>
        <v/>
      </c>
      <c r="AP2588" s="21">
        <f>ROUNDDOWN((T2588+U2588)*0.2/Z2588+2000,0)</f>
        <v/>
      </c>
      <c r="AQ2588" s="21">
        <f>AL2588-AK2588</f>
        <v/>
      </c>
      <c r="AR2588" s="21">
        <f>AM2588-AK2588</f>
        <v/>
      </c>
      <c r="AS2588" s="21">
        <f>AM2588-AL2588</f>
        <v/>
      </c>
      <c r="AT2588" s="21">
        <f>AK2588+C2588-AJ2588</f>
        <v/>
      </c>
      <c r="AU2588" s="21">
        <f>AL2588+C2588-AM2588</f>
        <v/>
      </c>
      <c r="AV2588" s="21">
        <f>AN2588+C2588-AM2588</f>
        <v/>
      </c>
    </row>
    <row r="2589">
      <c r="A2589" t="inlineStr">
        <is>
          <t>1万円刻み</t>
        </is>
      </c>
      <c r="B2589" s="21">
        <f>'5_1万円刻み'!$A$826</f>
        <v/>
      </c>
      <c r="C2589" s="21">
        <f>AO2589</f>
        <v/>
      </c>
      <c r="D2589" s="21" t="n">
        <v>0</v>
      </c>
      <c r="E2589" s="21">
        <f>ROUND(MIN(B2589/12,650000)*12*0.0915+MIN(B2589/12,1390000)*12*(0.0504+0)+B2589*0.005,0)</f>
        <v/>
      </c>
      <c r="F2589" s="21">
        <f>IF(B2589&lt;741000,0,IF(B2589&lt;2191000,B2589-740000,IF(B2589&lt;2193000,1451000,IF(B2589&lt;2196000,1453000,IF(B2589&lt;2200000,1456000,IF(B2589&lt;3600000,ROUND(ROUNDDOWN(B2589/4,-3)*2.8,0)-80000,IF(B2589&lt;6600000,ROUND(ROUNDDOWN(B2589/4,-3)*3.2,0)-440000,IF(B2589&lt;8500000,ROUNDDOWN(B2589*0.9,0)-1100000,B2589-1950000))))))))</f>
        <v/>
      </c>
      <c r="G2589" s="21">
        <f>IF(F2589&gt;23500000,NA(),IF(F2589&lt;=4890000,1040000,IF(F2589&lt;=6550000,670000,620000)))</f>
        <v/>
      </c>
      <c r="H2589" s="21">
        <f>IF(D2589&lt;=0,0,MAX(0,MIN(2000000,D2589-MIN(100000,ROUNDDOWN(F2589*0.05,0)))))</f>
        <v/>
      </c>
      <c r="I2589" s="21">
        <f>IF(C2589&lt;=2000,0,MIN(C2589,ROUNDDOWN(F2589*0.4,0))-2000)</f>
        <v/>
      </c>
      <c r="J2589" s="21">
        <f>MAX(0,ROUNDDOWN(F2589-E2589-G2589,-3))</f>
        <v/>
      </c>
      <c r="K2589" s="21">
        <f>MAX(0,ROUNDDOWN(F2589-E2589-G2589-H2589-I2589,-3))</f>
        <v/>
      </c>
      <c r="L2589" s="21">
        <f>MAX(0,ROUNDDOWN(F2589-E2589-G2589-H2589,-3))</f>
        <v/>
      </c>
      <c r="M2589" s="21">
        <f>IF(J2589&lt;=0,0,ROUNDDOWN((J2589*LOOKUP(J2589,{0,1950001,3300001,6950001,9000001,18000001,40000001},{0.05,0.1,0.2,0.23,0.33,0.4,0.45})-LOOKUP(J2589,{0,1950001,3300001,6950001,9000001,18000001,40000001},{0,97500,427500,636000,1536000,2796000,4796000}))*1.021,-2))</f>
        <v/>
      </c>
      <c r="N2589" s="21">
        <f>IF(K2589&lt;=0,0,ROUNDDOWN((K2589*LOOKUP(K2589,{0,1950001,3300001,6950001,9000001,18000001,40000001},{0.05,0.1,0.2,0.23,0.33,0.4,0.45})-LOOKUP(K2589,{0,1950001,3300001,6950001,9000001,18000001,40000001},{0,97500,427500,636000,1536000,2796000,4796000}))*1.021,-2))</f>
        <v/>
      </c>
      <c r="O2589" s="21">
        <f>IF(L2589&lt;=0,0,ROUNDDOWN((L2589*LOOKUP(L2589,{0,1950001,3300001,6950001,9000001,18000001,40000001},{0.05,0.1,0.2,0.23,0.33,0.4,0.45})-LOOKUP(L2589,{0,1950001,3300001,6950001,9000001,18000001,40000001},{0,97500,427500,636000,1536000,2796000,4796000}))*1.021,-2))</f>
        <v/>
      </c>
      <c r="P2589" s="21">
        <f>MAX(0,ROUNDDOWN(F2589-E2589-430000,-3))</f>
        <v/>
      </c>
      <c r="Q2589" s="21">
        <f>MAX(0,ROUNDDOWN(F2589-E2589-430000-H2589,-3))</f>
        <v/>
      </c>
      <c r="R2589" s="21">
        <f>IF(F2589&lt;=450000,0,MAX(0,P2589*0.06-MIN(50000,P2589)*0.03))</f>
        <v/>
      </c>
      <c r="S2589" s="21">
        <f>IF(F2589&lt;=450000,0,MAX(0,P2589*0.04-MIN(50000,P2589)*0.02))</f>
        <v/>
      </c>
      <c r="T2589" s="21">
        <f>IF(F2589&lt;=450000,0,MAX(0,Q2589*0.06-MIN(50000,Q2589)*0.03))</f>
        <v/>
      </c>
      <c r="U2589" s="21">
        <f>IF(F2589&lt;=450000,0,MAX(0,Q2589*0.04-MIN(50000,Q2589)*0.02))</f>
        <v/>
      </c>
      <c r="V2589" s="21">
        <f>50000+MAX(0,G2589-480000)</f>
        <v/>
      </c>
      <c r="W2589" s="21">
        <f>P2589-V2589</f>
        <v/>
      </c>
      <c r="X2589" s="21">
        <f>Q2589-V2589</f>
        <v/>
      </c>
      <c r="Y2589" s="22">
        <f>IF(W2589&lt;0,0.9,LOOKUP(W2589,{0,1950001,3300001,6950001,9000001,18000001,40000001},{0.84895,0.7979,0.6958,0.66517,0.56307,0.4916,0.44055}))</f>
        <v/>
      </c>
      <c r="Z2589" s="22">
        <f>IF(X2589&lt;0,0.9,LOOKUP(X2589,{0,1950001,3300001,6950001,9000001,18000001,40000001},{0.84895,0.7979,0.6958,0.66517,0.56307,0.4916,0.44055}))</f>
        <v/>
      </c>
      <c r="AA2589" s="22">
        <f>IF(W2589&lt;0,0,CHOOSE(MATCH(W2589,{0,1950001,3300001,6950001,9000001},1),5.105/84.895,10.21/79.79,20.42/69.58,23.483/66.517,33.693/56.307))</f>
        <v/>
      </c>
      <c r="AB2589" s="21">
        <f>IF(C2589&lt;=2000,0,(MIN(C2589,ROUNDDOWN(F2589*0.3,0))-2000)*0.1)</f>
        <v/>
      </c>
      <c r="AC2589" s="21">
        <f>IF(C2589&lt;=2000,0,MIN((C2589-2000)*Y2589,(R2589+S2589)*0.2))</f>
        <v/>
      </c>
      <c r="AD2589" s="21">
        <f>IF(C2589&lt;=2000,0,MIN((C2589-2000)*Z2589,(T2589+U2589)*0.2))</f>
        <v/>
      </c>
      <c r="AE2589" s="21">
        <f>AC2589*AA2589</f>
        <v/>
      </c>
      <c r="AF2589" s="21">
        <f>ROUNDDOWN(R2589,-2)+ROUNDDOWN(S2589,-2)</f>
        <v/>
      </c>
      <c r="AG2589" s="21">
        <f>ROUNDDOWN(MAX(0,R2589-(AB2589+AC2589+AE2589)*0.6),-2)+ROUNDDOWN(MAX(0,S2589-(AB2589+AC2589+AE2589)*0.4),-2)</f>
        <v/>
      </c>
      <c r="AH2589" s="21">
        <f>ROUNDDOWN(MAX(0,T2589-(AB2589+AD2589)*0.6),-2)+ROUNDDOWN(MAX(0,U2589-(AB2589+AD2589)*0.4),-2)</f>
        <v/>
      </c>
      <c r="AI2589" s="21">
        <f>ROUNDDOWN(T2589,-2)+ROUNDDOWN(U2589,-2)</f>
        <v/>
      </c>
      <c r="AJ2589" s="21">
        <f>M2589+AF2589</f>
        <v/>
      </c>
      <c r="AK2589" s="21">
        <f>M2589+AG2589</f>
        <v/>
      </c>
      <c r="AL2589" s="21">
        <f>N2589+AH2589</f>
        <v/>
      </c>
      <c r="AM2589" s="21">
        <f>O2589+AI2589</f>
        <v/>
      </c>
      <c r="AN2589" s="21">
        <f>N2589+AI2589</f>
        <v/>
      </c>
      <c r="AO2589" s="21">
        <f>ROUNDDOWN((R2589+S2589)*0.2/Y2589+2000,0)</f>
        <v/>
      </c>
      <c r="AP2589" s="21">
        <f>ROUNDDOWN((T2589+U2589)*0.2/Z2589+2000,0)</f>
        <v/>
      </c>
      <c r="AQ2589" s="21">
        <f>AL2589-AK2589</f>
        <v/>
      </c>
      <c r="AR2589" s="21">
        <f>AM2589-AK2589</f>
        <v/>
      </c>
      <c r="AS2589" s="21">
        <f>AM2589-AL2589</f>
        <v/>
      </c>
      <c r="AT2589" s="21">
        <f>AK2589+C2589-AJ2589</f>
        <v/>
      </c>
      <c r="AU2589" s="21">
        <f>AL2589+C2589-AM2589</f>
        <v/>
      </c>
      <c r="AV2589" s="21">
        <f>AN2589+C2589-AM2589</f>
        <v/>
      </c>
    </row>
    <row r="2590">
      <c r="A2590" t="inlineStr">
        <is>
          <t>1万円刻み</t>
        </is>
      </c>
      <c r="B2590" s="21">
        <f>'5_1万円刻み'!$A$827</f>
        <v/>
      </c>
      <c r="C2590" s="21">
        <f>AO2590</f>
        <v/>
      </c>
      <c r="D2590" s="21" t="n">
        <v>0</v>
      </c>
      <c r="E2590" s="21">
        <f>ROUND(MIN(B2590/12,650000)*12*0.0915+MIN(B2590/12,1390000)*12*(0.0504+0)+B2590*0.005,0)</f>
        <v/>
      </c>
      <c r="F2590" s="21">
        <f>IF(B2590&lt;741000,0,IF(B2590&lt;2191000,B2590-740000,IF(B2590&lt;2193000,1451000,IF(B2590&lt;2196000,1453000,IF(B2590&lt;2200000,1456000,IF(B2590&lt;3600000,ROUND(ROUNDDOWN(B2590/4,-3)*2.8,0)-80000,IF(B2590&lt;6600000,ROUND(ROUNDDOWN(B2590/4,-3)*3.2,0)-440000,IF(B2590&lt;8500000,ROUNDDOWN(B2590*0.9,0)-1100000,B2590-1950000))))))))</f>
        <v/>
      </c>
      <c r="G2590" s="21">
        <f>IF(F2590&gt;23500000,NA(),IF(F2590&lt;=4890000,1040000,IF(F2590&lt;=6550000,670000,620000)))</f>
        <v/>
      </c>
      <c r="H2590" s="21">
        <f>IF(D2590&lt;=0,0,MAX(0,MIN(2000000,D2590-MIN(100000,ROUNDDOWN(F2590*0.05,0)))))</f>
        <v/>
      </c>
      <c r="I2590" s="21">
        <f>IF(C2590&lt;=2000,0,MIN(C2590,ROUNDDOWN(F2590*0.4,0))-2000)</f>
        <v/>
      </c>
      <c r="J2590" s="21">
        <f>MAX(0,ROUNDDOWN(F2590-E2590-G2590,-3))</f>
        <v/>
      </c>
      <c r="K2590" s="21">
        <f>MAX(0,ROUNDDOWN(F2590-E2590-G2590-H2590-I2590,-3))</f>
        <v/>
      </c>
      <c r="L2590" s="21">
        <f>MAX(0,ROUNDDOWN(F2590-E2590-G2590-H2590,-3))</f>
        <v/>
      </c>
      <c r="M2590" s="21">
        <f>IF(J2590&lt;=0,0,ROUNDDOWN((J2590*LOOKUP(J2590,{0,1950001,3300001,6950001,9000001,18000001,40000001},{0.05,0.1,0.2,0.23,0.33,0.4,0.45})-LOOKUP(J2590,{0,1950001,3300001,6950001,9000001,18000001,40000001},{0,97500,427500,636000,1536000,2796000,4796000}))*1.021,-2))</f>
        <v/>
      </c>
      <c r="N2590" s="21">
        <f>IF(K2590&lt;=0,0,ROUNDDOWN((K2590*LOOKUP(K2590,{0,1950001,3300001,6950001,9000001,18000001,40000001},{0.05,0.1,0.2,0.23,0.33,0.4,0.45})-LOOKUP(K2590,{0,1950001,3300001,6950001,9000001,18000001,40000001},{0,97500,427500,636000,1536000,2796000,4796000}))*1.021,-2))</f>
        <v/>
      </c>
      <c r="O2590" s="21">
        <f>IF(L2590&lt;=0,0,ROUNDDOWN((L2590*LOOKUP(L2590,{0,1950001,3300001,6950001,9000001,18000001,40000001},{0.05,0.1,0.2,0.23,0.33,0.4,0.45})-LOOKUP(L2590,{0,1950001,3300001,6950001,9000001,18000001,40000001},{0,97500,427500,636000,1536000,2796000,4796000}))*1.021,-2))</f>
        <v/>
      </c>
      <c r="P2590" s="21">
        <f>MAX(0,ROUNDDOWN(F2590-E2590-430000,-3))</f>
        <v/>
      </c>
      <c r="Q2590" s="21">
        <f>MAX(0,ROUNDDOWN(F2590-E2590-430000-H2590,-3))</f>
        <v/>
      </c>
      <c r="R2590" s="21">
        <f>IF(F2590&lt;=450000,0,MAX(0,P2590*0.06-MIN(50000,P2590)*0.03))</f>
        <v/>
      </c>
      <c r="S2590" s="21">
        <f>IF(F2590&lt;=450000,0,MAX(0,P2590*0.04-MIN(50000,P2590)*0.02))</f>
        <v/>
      </c>
      <c r="T2590" s="21">
        <f>IF(F2590&lt;=450000,0,MAX(0,Q2590*0.06-MIN(50000,Q2590)*0.03))</f>
        <v/>
      </c>
      <c r="U2590" s="21">
        <f>IF(F2590&lt;=450000,0,MAX(0,Q2590*0.04-MIN(50000,Q2590)*0.02))</f>
        <v/>
      </c>
      <c r="V2590" s="21">
        <f>50000+MAX(0,G2590-480000)</f>
        <v/>
      </c>
      <c r="W2590" s="21">
        <f>P2590-V2590</f>
        <v/>
      </c>
      <c r="X2590" s="21">
        <f>Q2590-V2590</f>
        <v/>
      </c>
      <c r="Y2590" s="22">
        <f>IF(W2590&lt;0,0.9,LOOKUP(W2590,{0,1950001,3300001,6950001,9000001,18000001,40000001},{0.84895,0.7979,0.6958,0.66517,0.56307,0.4916,0.44055}))</f>
        <v/>
      </c>
      <c r="Z2590" s="22">
        <f>IF(X2590&lt;0,0.9,LOOKUP(X2590,{0,1950001,3300001,6950001,9000001,18000001,40000001},{0.84895,0.7979,0.6958,0.66517,0.56307,0.4916,0.44055}))</f>
        <v/>
      </c>
      <c r="AA2590" s="22">
        <f>IF(W2590&lt;0,0,CHOOSE(MATCH(W2590,{0,1950001,3300001,6950001,9000001},1),5.105/84.895,10.21/79.79,20.42/69.58,23.483/66.517,33.693/56.307))</f>
        <v/>
      </c>
      <c r="AB2590" s="21">
        <f>IF(C2590&lt;=2000,0,(MIN(C2590,ROUNDDOWN(F2590*0.3,0))-2000)*0.1)</f>
        <v/>
      </c>
      <c r="AC2590" s="21">
        <f>IF(C2590&lt;=2000,0,MIN((C2590-2000)*Y2590,(R2590+S2590)*0.2))</f>
        <v/>
      </c>
      <c r="AD2590" s="21">
        <f>IF(C2590&lt;=2000,0,MIN((C2590-2000)*Z2590,(T2590+U2590)*0.2))</f>
        <v/>
      </c>
      <c r="AE2590" s="21">
        <f>AC2590*AA2590</f>
        <v/>
      </c>
      <c r="AF2590" s="21">
        <f>ROUNDDOWN(R2590,-2)+ROUNDDOWN(S2590,-2)</f>
        <v/>
      </c>
      <c r="AG2590" s="21">
        <f>ROUNDDOWN(MAX(0,R2590-(AB2590+AC2590+AE2590)*0.6),-2)+ROUNDDOWN(MAX(0,S2590-(AB2590+AC2590+AE2590)*0.4),-2)</f>
        <v/>
      </c>
      <c r="AH2590" s="21">
        <f>ROUNDDOWN(MAX(0,T2590-(AB2590+AD2590)*0.6),-2)+ROUNDDOWN(MAX(0,U2590-(AB2590+AD2590)*0.4),-2)</f>
        <v/>
      </c>
      <c r="AI2590" s="21">
        <f>ROUNDDOWN(T2590,-2)+ROUNDDOWN(U2590,-2)</f>
        <v/>
      </c>
      <c r="AJ2590" s="21">
        <f>M2590+AF2590</f>
        <v/>
      </c>
      <c r="AK2590" s="21">
        <f>M2590+AG2590</f>
        <v/>
      </c>
      <c r="AL2590" s="21">
        <f>N2590+AH2590</f>
        <v/>
      </c>
      <c r="AM2590" s="21">
        <f>O2590+AI2590</f>
        <v/>
      </c>
      <c r="AN2590" s="21">
        <f>N2590+AI2590</f>
        <v/>
      </c>
      <c r="AO2590" s="21">
        <f>ROUNDDOWN((R2590+S2590)*0.2/Y2590+2000,0)</f>
        <v/>
      </c>
      <c r="AP2590" s="21">
        <f>ROUNDDOWN((T2590+U2590)*0.2/Z2590+2000,0)</f>
        <v/>
      </c>
      <c r="AQ2590" s="21">
        <f>AL2590-AK2590</f>
        <v/>
      </c>
      <c r="AR2590" s="21">
        <f>AM2590-AK2590</f>
        <v/>
      </c>
      <c r="AS2590" s="21">
        <f>AM2590-AL2590</f>
        <v/>
      </c>
      <c r="AT2590" s="21">
        <f>AK2590+C2590-AJ2590</f>
        <v/>
      </c>
      <c r="AU2590" s="21">
        <f>AL2590+C2590-AM2590</f>
        <v/>
      </c>
      <c r="AV2590" s="21">
        <f>AN2590+C2590-AM2590</f>
        <v/>
      </c>
    </row>
    <row r="2591">
      <c r="A2591" t="inlineStr">
        <is>
          <t>1万円刻み</t>
        </is>
      </c>
      <c r="B2591" s="21">
        <f>'5_1万円刻み'!$A$828</f>
        <v/>
      </c>
      <c r="C2591" s="21">
        <f>AO2591</f>
        <v/>
      </c>
      <c r="D2591" s="21" t="n">
        <v>0</v>
      </c>
      <c r="E2591" s="21">
        <f>ROUND(MIN(B2591/12,650000)*12*0.0915+MIN(B2591/12,1390000)*12*(0.0504+0)+B2591*0.005,0)</f>
        <v/>
      </c>
      <c r="F2591" s="21">
        <f>IF(B2591&lt;741000,0,IF(B2591&lt;2191000,B2591-740000,IF(B2591&lt;2193000,1451000,IF(B2591&lt;2196000,1453000,IF(B2591&lt;2200000,1456000,IF(B2591&lt;3600000,ROUND(ROUNDDOWN(B2591/4,-3)*2.8,0)-80000,IF(B2591&lt;6600000,ROUND(ROUNDDOWN(B2591/4,-3)*3.2,0)-440000,IF(B2591&lt;8500000,ROUNDDOWN(B2591*0.9,0)-1100000,B2591-1950000))))))))</f>
        <v/>
      </c>
      <c r="G2591" s="21">
        <f>IF(F2591&gt;23500000,NA(),IF(F2591&lt;=4890000,1040000,IF(F2591&lt;=6550000,670000,620000)))</f>
        <v/>
      </c>
      <c r="H2591" s="21">
        <f>IF(D2591&lt;=0,0,MAX(0,MIN(2000000,D2591-MIN(100000,ROUNDDOWN(F2591*0.05,0)))))</f>
        <v/>
      </c>
      <c r="I2591" s="21">
        <f>IF(C2591&lt;=2000,0,MIN(C2591,ROUNDDOWN(F2591*0.4,0))-2000)</f>
        <v/>
      </c>
      <c r="J2591" s="21">
        <f>MAX(0,ROUNDDOWN(F2591-E2591-G2591,-3))</f>
        <v/>
      </c>
      <c r="K2591" s="21">
        <f>MAX(0,ROUNDDOWN(F2591-E2591-G2591-H2591-I2591,-3))</f>
        <v/>
      </c>
      <c r="L2591" s="21">
        <f>MAX(0,ROUNDDOWN(F2591-E2591-G2591-H2591,-3))</f>
        <v/>
      </c>
      <c r="M2591" s="21">
        <f>IF(J2591&lt;=0,0,ROUNDDOWN((J2591*LOOKUP(J2591,{0,1950001,3300001,6950001,9000001,18000001,40000001},{0.05,0.1,0.2,0.23,0.33,0.4,0.45})-LOOKUP(J2591,{0,1950001,3300001,6950001,9000001,18000001,40000001},{0,97500,427500,636000,1536000,2796000,4796000}))*1.021,-2))</f>
        <v/>
      </c>
      <c r="N2591" s="21">
        <f>IF(K2591&lt;=0,0,ROUNDDOWN((K2591*LOOKUP(K2591,{0,1950001,3300001,6950001,9000001,18000001,40000001},{0.05,0.1,0.2,0.23,0.33,0.4,0.45})-LOOKUP(K2591,{0,1950001,3300001,6950001,9000001,18000001,40000001},{0,97500,427500,636000,1536000,2796000,4796000}))*1.021,-2))</f>
        <v/>
      </c>
      <c r="O2591" s="21">
        <f>IF(L2591&lt;=0,0,ROUNDDOWN((L2591*LOOKUP(L2591,{0,1950001,3300001,6950001,9000001,18000001,40000001},{0.05,0.1,0.2,0.23,0.33,0.4,0.45})-LOOKUP(L2591,{0,1950001,3300001,6950001,9000001,18000001,40000001},{0,97500,427500,636000,1536000,2796000,4796000}))*1.021,-2))</f>
        <v/>
      </c>
      <c r="P2591" s="21">
        <f>MAX(0,ROUNDDOWN(F2591-E2591-430000,-3))</f>
        <v/>
      </c>
      <c r="Q2591" s="21">
        <f>MAX(0,ROUNDDOWN(F2591-E2591-430000-H2591,-3))</f>
        <v/>
      </c>
      <c r="R2591" s="21">
        <f>IF(F2591&lt;=450000,0,MAX(0,P2591*0.06-MIN(50000,P2591)*0.03))</f>
        <v/>
      </c>
      <c r="S2591" s="21">
        <f>IF(F2591&lt;=450000,0,MAX(0,P2591*0.04-MIN(50000,P2591)*0.02))</f>
        <v/>
      </c>
      <c r="T2591" s="21">
        <f>IF(F2591&lt;=450000,0,MAX(0,Q2591*0.06-MIN(50000,Q2591)*0.03))</f>
        <v/>
      </c>
      <c r="U2591" s="21">
        <f>IF(F2591&lt;=450000,0,MAX(0,Q2591*0.04-MIN(50000,Q2591)*0.02))</f>
        <v/>
      </c>
      <c r="V2591" s="21">
        <f>50000+MAX(0,G2591-480000)</f>
        <v/>
      </c>
      <c r="W2591" s="21">
        <f>P2591-V2591</f>
        <v/>
      </c>
      <c r="X2591" s="21">
        <f>Q2591-V2591</f>
        <v/>
      </c>
      <c r="Y2591" s="22">
        <f>IF(W2591&lt;0,0.9,LOOKUP(W2591,{0,1950001,3300001,6950001,9000001,18000001,40000001},{0.84895,0.7979,0.6958,0.66517,0.56307,0.4916,0.44055}))</f>
        <v/>
      </c>
      <c r="Z2591" s="22">
        <f>IF(X2591&lt;0,0.9,LOOKUP(X2591,{0,1950001,3300001,6950001,9000001,18000001,40000001},{0.84895,0.7979,0.6958,0.66517,0.56307,0.4916,0.44055}))</f>
        <v/>
      </c>
      <c r="AA2591" s="22">
        <f>IF(W2591&lt;0,0,CHOOSE(MATCH(W2591,{0,1950001,3300001,6950001,9000001},1),5.105/84.895,10.21/79.79,20.42/69.58,23.483/66.517,33.693/56.307))</f>
        <v/>
      </c>
      <c r="AB2591" s="21">
        <f>IF(C2591&lt;=2000,0,(MIN(C2591,ROUNDDOWN(F2591*0.3,0))-2000)*0.1)</f>
        <v/>
      </c>
      <c r="AC2591" s="21">
        <f>IF(C2591&lt;=2000,0,MIN((C2591-2000)*Y2591,(R2591+S2591)*0.2))</f>
        <v/>
      </c>
      <c r="AD2591" s="21">
        <f>IF(C2591&lt;=2000,0,MIN((C2591-2000)*Z2591,(T2591+U2591)*0.2))</f>
        <v/>
      </c>
      <c r="AE2591" s="21">
        <f>AC2591*AA2591</f>
        <v/>
      </c>
      <c r="AF2591" s="21">
        <f>ROUNDDOWN(R2591,-2)+ROUNDDOWN(S2591,-2)</f>
        <v/>
      </c>
      <c r="AG2591" s="21">
        <f>ROUNDDOWN(MAX(0,R2591-(AB2591+AC2591+AE2591)*0.6),-2)+ROUNDDOWN(MAX(0,S2591-(AB2591+AC2591+AE2591)*0.4),-2)</f>
        <v/>
      </c>
      <c r="AH2591" s="21">
        <f>ROUNDDOWN(MAX(0,T2591-(AB2591+AD2591)*0.6),-2)+ROUNDDOWN(MAX(0,U2591-(AB2591+AD2591)*0.4),-2)</f>
        <v/>
      </c>
      <c r="AI2591" s="21">
        <f>ROUNDDOWN(T2591,-2)+ROUNDDOWN(U2591,-2)</f>
        <v/>
      </c>
      <c r="AJ2591" s="21">
        <f>M2591+AF2591</f>
        <v/>
      </c>
      <c r="AK2591" s="21">
        <f>M2591+AG2591</f>
        <v/>
      </c>
      <c r="AL2591" s="21">
        <f>N2591+AH2591</f>
        <v/>
      </c>
      <c r="AM2591" s="21">
        <f>O2591+AI2591</f>
        <v/>
      </c>
      <c r="AN2591" s="21">
        <f>N2591+AI2591</f>
        <v/>
      </c>
      <c r="AO2591" s="21">
        <f>ROUNDDOWN((R2591+S2591)*0.2/Y2591+2000,0)</f>
        <v/>
      </c>
      <c r="AP2591" s="21">
        <f>ROUNDDOWN((T2591+U2591)*0.2/Z2591+2000,0)</f>
        <v/>
      </c>
      <c r="AQ2591" s="21">
        <f>AL2591-AK2591</f>
        <v/>
      </c>
      <c r="AR2591" s="21">
        <f>AM2591-AK2591</f>
        <v/>
      </c>
      <c r="AS2591" s="21">
        <f>AM2591-AL2591</f>
        <v/>
      </c>
      <c r="AT2591" s="21">
        <f>AK2591+C2591-AJ2591</f>
        <v/>
      </c>
      <c r="AU2591" s="21">
        <f>AL2591+C2591-AM2591</f>
        <v/>
      </c>
      <c r="AV2591" s="21">
        <f>AN2591+C2591-AM2591</f>
        <v/>
      </c>
    </row>
    <row r="2592">
      <c r="A2592" t="inlineStr">
        <is>
          <t>1万円刻み</t>
        </is>
      </c>
      <c r="B2592" s="21">
        <f>'5_1万円刻み'!$A$829</f>
        <v/>
      </c>
      <c r="C2592" s="21">
        <f>AO2592</f>
        <v/>
      </c>
      <c r="D2592" s="21" t="n">
        <v>0</v>
      </c>
      <c r="E2592" s="21">
        <f>ROUND(MIN(B2592/12,650000)*12*0.0915+MIN(B2592/12,1390000)*12*(0.0504+0)+B2592*0.005,0)</f>
        <v/>
      </c>
      <c r="F2592" s="21">
        <f>IF(B2592&lt;741000,0,IF(B2592&lt;2191000,B2592-740000,IF(B2592&lt;2193000,1451000,IF(B2592&lt;2196000,1453000,IF(B2592&lt;2200000,1456000,IF(B2592&lt;3600000,ROUND(ROUNDDOWN(B2592/4,-3)*2.8,0)-80000,IF(B2592&lt;6600000,ROUND(ROUNDDOWN(B2592/4,-3)*3.2,0)-440000,IF(B2592&lt;8500000,ROUNDDOWN(B2592*0.9,0)-1100000,B2592-1950000))))))))</f>
        <v/>
      </c>
      <c r="G2592" s="21">
        <f>IF(F2592&gt;23500000,NA(),IF(F2592&lt;=4890000,1040000,IF(F2592&lt;=6550000,670000,620000)))</f>
        <v/>
      </c>
      <c r="H2592" s="21">
        <f>IF(D2592&lt;=0,0,MAX(0,MIN(2000000,D2592-MIN(100000,ROUNDDOWN(F2592*0.05,0)))))</f>
        <v/>
      </c>
      <c r="I2592" s="21">
        <f>IF(C2592&lt;=2000,0,MIN(C2592,ROUNDDOWN(F2592*0.4,0))-2000)</f>
        <v/>
      </c>
      <c r="J2592" s="21">
        <f>MAX(0,ROUNDDOWN(F2592-E2592-G2592,-3))</f>
        <v/>
      </c>
      <c r="K2592" s="21">
        <f>MAX(0,ROUNDDOWN(F2592-E2592-G2592-H2592-I2592,-3))</f>
        <v/>
      </c>
      <c r="L2592" s="21">
        <f>MAX(0,ROUNDDOWN(F2592-E2592-G2592-H2592,-3))</f>
        <v/>
      </c>
      <c r="M2592" s="21">
        <f>IF(J2592&lt;=0,0,ROUNDDOWN((J2592*LOOKUP(J2592,{0,1950001,3300001,6950001,9000001,18000001,40000001},{0.05,0.1,0.2,0.23,0.33,0.4,0.45})-LOOKUP(J2592,{0,1950001,3300001,6950001,9000001,18000001,40000001},{0,97500,427500,636000,1536000,2796000,4796000}))*1.021,-2))</f>
        <v/>
      </c>
      <c r="N2592" s="21">
        <f>IF(K2592&lt;=0,0,ROUNDDOWN((K2592*LOOKUP(K2592,{0,1950001,3300001,6950001,9000001,18000001,40000001},{0.05,0.1,0.2,0.23,0.33,0.4,0.45})-LOOKUP(K2592,{0,1950001,3300001,6950001,9000001,18000001,40000001},{0,97500,427500,636000,1536000,2796000,4796000}))*1.021,-2))</f>
        <v/>
      </c>
      <c r="O2592" s="21">
        <f>IF(L2592&lt;=0,0,ROUNDDOWN((L2592*LOOKUP(L2592,{0,1950001,3300001,6950001,9000001,18000001,40000001},{0.05,0.1,0.2,0.23,0.33,0.4,0.45})-LOOKUP(L2592,{0,1950001,3300001,6950001,9000001,18000001,40000001},{0,97500,427500,636000,1536000,2796000,4796000}))*1.021,-2))</f>
        <v/>
      </c>
      <c r="P2592" s="21">
        <f>MAX(0,ROUNDDOWN(F2592-E2592-430000,-3))</f>
        <v/>
      </c>
      <c r="Q2592" s="21">
        <f>MAX(0,ROUNDDOWN(F2592-E2592-430000-H2592,-3))</f>
        <v/>
      </c>
      <c r="R2592" s="21">
        <f>IF(F2592&lt;=450000,0,MAX(0,P2592*0.06-MIN(50000,P2592)*0.03))</f>
        <v/>
      </c>
      <c r="S2592" s="21">
        <f>IF(F2592&lt;=450000,0,MAX(0,P2592*0.04-MIN(50000,P2592)*0.02))</f>
        <v/>
      </c>
      <c r="T2592" s="21">
        <f>IF(F2592&lt;=450000,0,MAX(0,Q2592*0.06-MIN(50000,Q2592)*0.03))</f>
        <v/>
      </c>
      <c r="U2592" s="21">
        <f>IF(F2592&lt;=450000,0,MAX(0,Q2592*0.04-MIN(50000,Q2592)*0.02))</f>
        <v/>
      </c>
      <c r="V2592" s="21">
        <f>50000+MAX(0,G2592-480000)</f>
        <v/>
      </c>
      <c r="W2592" s="21">
        <f>P2592-V2592</f>
        <v/>
      </c>
      <c r="X2592" s="21">
        <f>Q2592-V2592</f>
        <v/>
      </c>
      <c r="Y2592" s="22">
        <f>IF(W2592&lt;0,0.9,LOOKUP(W2592,{0,1950001,3300001,6950001,9000001,18000001,40000001},{0.84895,0.7979,0.6958,0.66517,0.56307,0.4916,0.44055}))</f>
        <v/>
      </c>
      <c r="Z2592" s="22">
        <f>IF(X2592&lt;0,0.9,LOOKUP(X2592,{0,1950001,3300001,6950001,9000001,18000001,40000001},{0.84895,0.7979,0.6958,0.66517,0.56307,0.4916,0.44055}))</f>
        <v/>
      </c>
      <c r="AA2592" s="22">
        <f>IF(W2592&lt;0,0,CHOOSE(MATCH(W2592,{0,1950001,3300001,6950001,9000001},1),5.105/84.895,10.21/79.79,20.42/69.58,23.483/66.517,33.693/56.307))</f>
        <v/>
      </c>
      <c r="AB2592" s="21">
        <f>IF(C2592&lt;=2000,0,(MIN(C2592,ROUNDDOWN(F2592*0.3,0))-2000)*0.1)</f>
        <v/>
      </c>
      <c r="AC2592" s="21">
        <f>IF(C2592&lt;=2000,0,MIN((C2592-2000)*Y2592,(R2592+S2592)*0.2))</f>
        <v/>
      </c>
      <c r="AD2592" s="21">
        <f>IF(C2592&lt;=2000,0,MIN((C2592-2000)*Z2592,(T2592+U2592)*0.2))</f>
        <v/>
      </c>
      <c r="AE2592" s="21">
        <f>AC2592*AA2592</f>
        <v/>
      </c>
      <c r="AF2592" s="21">
        <f>ROUNDDOWN(R2592,-2)+ROUNDDOWN(S2592,-2)</f>
        <v/>
      </c>
      <c r="AG2592" s="21">
        <f>ROUNDDOWN(MAX(0,R2592-(AB2592+AC2592+AE2592)*0.6),-2)+ROUNDDOWN(MAX(0,S2592-(AB2592+AC2592+AE2592)*0.4),-2)</f>
        <v/>
      </c>
      <c r="AH2592" s="21">
        <f>ROUNDDOWN(MAX(0,T2592-(AB2592+AD2592)*0.6),-2)+ROUNDDOWN(MAX(0,U2592-(AB2592+AD2592)*0.4),-2)</f>
        <v/>
      </c>
      <c r="AI2592" s="21">
        <f>ROUNDDOWN(T2592,-2)+ROUNDDOWN(U2592,-2)</f>
        <v/>
      </c>
      <c r="AJ2592" s="21">
        <f>M2592+AF2592</f>
        <v/>
      </c>
      <c r="AK2592" s="21">
        <f>M2592+AG2592</f>
        <v/>
      </c>
      <c r="AL2592" s="21">
        <f>N2592+AH2592</f>
        <v/>
      </c>
      <c r="AM2592" s="21">
        <f>O2592+AI2592</f>
        <v/>
      </c>
      <c r="AN2592" s="21">
        <f>N2592+AI2592</f>
        <v/>
      </c>
      <c r="AO2592" s="21">
        <f>ROUNDDOWN((R2592+S2592)*0.2/Y2592+2000,0)</f>
        <v/>
      </c>
      <c r="AP2592" s="21">
        <f>ROUNDDOWN((T2592+U2592)*0.2/Z2592+2000,0)</f>
        <v/>
      </c>
      <c r="AQ2592" s="21">
        <f>AL2592-AK2592</f>
        <v/>
      </c>
      <c r="AR2592" s="21">
        <f>AM2592-AK2592</f>
        <v/>
      </c>
      <c r="AS2592" s="21">
        <f>AM2592-AL2592</f>
        <v/>
      </c>
      <c r="AT2592" s="21">
        <f>AK2592+C2592-AJ2592</f>
        <v/>
      </c>
      <c r="AU2592" s="21">
        <f>AL2592+C2592-AM2592</f>
        <v/>
      </c>
      <c r="AV2592" s="21">
        <f>AN2592+C2592-AM2592</f>
        <v/>
      </c>
    </row>
    <row r="2593">
      <c r="A2593" t="inlineStr">
        <is>
          <t>1万円刻み</t>
        </is>
      </c>
      <c r="B2593" s="21">
        <f>'5_1万円刻み'!$A$830</f>
        <v/>
      </c>
      <c r="C2593" s="21">
        <f>AO2593</f>
        <v/>
      </c>
      <c r="D2593" s="21" t="n">
        <v>0</v>
      </c>
      <c r="E2593" s="21">
        <f>ROUND(MIN(B2593/12,650000)*12*0.0915+MIN(B2593/12,1390000)*12*(0.0504+0)+B2593*0.005,0)</f>
        <v/>
      </c>
      <c r="F2593" s="21">
        <f>IF(B2593&lt;741000,0,IF(B2593&lt;2191000,B2593-740000,IF(B2593&lt;2193000,1451000,IF(B2593&lt;2196000,1453000,IF(B2593&lt;2200000,1456000,IF(B2593&lt;3600000,ROUND(ROUNDDOWN(B2593/4,-3)*2.8,0)-80000,IF(B2593&lt;6600000,ROUND(ROUNDDOWN(B2593/4,-3)*3.2,0)-440000,IF(B2593&lt;8500000,ROUNDDOWN(B2593*0.9,0)-1100000,B2593-1950000))))))))</f>
        <v/>
      </c>
      <c r="G2593" s="21">
        <f>IF(F2593&gt;23500000,NA(),IF(F2593&lt;=4890000,1040000,IF(F2593&lt;=6550000,670000,620000)))</f>
        <v/>
      </c>
      <c r="H2593" s="21">
        <f>IF(D2593&lt;=0,0,MAX(0,MIN(2000000,D2593-MIN(100000,ROUNDDOWN(F2593*0.05,0)))))</f>
        <v/>
      </c>
      <c r="I2593" s="21">
        <f>IF(C2593&lt;=2000,0,MIN(C2593,ROUNDDOWN(F2593*0.4,0))-2000)</f>
        <v/>
      </c>
      <c r="J2593" s="21">
        <f>MAX(0,ROUNDDOWN(F2593-E2593-G2593,-3))</f>
        <v/>
      </c>
      <c r="K2593" s="21">
        <f>MAX(0,ROUNDDOWN(F2593-E2593-G2593-H2593-I2593,-3))</f>
        <v/>
      </c>
      <c r="L2593" s="21">
        <f>MAX(0,ROUNDDOWN(F2593-E2593-G2593-H2593,-3))</f>
        <v/>
      </c>
      <c r="M2593" s="21">
        <f>IF(J2593&lt;=0,0,ROUNDDOWN((J2593*LOOKUP(J2593,{0,1950001,3300001,6950001,9000001,18000001,40000001},{0.05,0.1,0.2,0.23,0.33,0.4,0.45})-LOOKUP(J2593,{0,1950001,3300001,6950001,9000001,18000001,40000001},{0,97500,427500,636000,1536000,2796000,4796000}))*1.021,-2))</f>
        <v/>
      </c>
      <c r="N2593" s="21">
        <f>IF(K2593&lt;=0,0,ROUNDDOWN((K2593*LOOKUP(K2593,{0,1950001,3300001,6950001,9000001,18000001,40000001},{0.05,0.1,0.2,0.23,0.33,0.4,0.45})-LOOKUP(K2593,{0,1950001,3300001,6950001,9000001,18000001,40000001},{0,97500,427500,636000,1536000,2796000,4796000}))*1.021,-2))</f>
        <v/>
      </c>
      <c r="O2593" s="21">
        <f>IF(L2593&lt;=0,0,ROUNDDOWN((L2593*LOOKUP(L2593,{0,1950001,3300001,6950001,9000001,18000001,40000001},{0.05,0.1,0.2,0.23,0.33,0.4,0.45})-LOOKUP(L2593,{0,1950001,3300001,6950001,9000001,18000001,40000001},{0,97500,427500,636000,1536000,2796000,4796000}))*1.021,-2))</f>
        <v/>
      </c>
      <c r="P2593" s="21">
        <f>MAX(0,ROUNDDOWN(F2593-E2593-430000,-3))</f>
        <v/>
      </c>
      <c r="Q2593" s="21">
        <f>MAX(0,ROUNDDOWN(F2593-E2593-430000-H2593,-3))</f>
        <v/>
      </c>
      <c r="R2593" s="21">
        <f>IF(F2593&lt;=450000,0,MAX(0,P2593*0.06-MIN(50000,P2593)*0.03))</f>
        <v/>
      </c>
      <c r="S2593" s="21">
        <f>IF(F2593&lt;=450000,0,MAX(0,P2593*0.04-MIN(50000,P2593)*0.02))</f>
        <v/>
      </c>
      <c r="T2593" s="21">
        <f>IF(F2593&lt;=450000,0,MAX(0,Q2593*0.06-MIN(50000,Q2593)*0.03))</f>
        <v/>
      </c>
      <c r="U2593" s="21">
        <f>IF(F2593&lt;=450000,0,MAX(0,Q2593*0.04-MIN(50000,Q2593)*0.02))</f>
        <v/>
      </c>
      <c r="V2593" s="21">
        <f>50000+MAX(0,G2593-480000)</f>
        <v/>
      </c>
      <c r="W2593" s="21">
        <f>P2593-V2593</f>
        <v/>
      </c>
      <c r="X2593" s="21">
        <f>Q2593-V2593</f>
        <v/>
      </c>
      <c r="Y2593" s="22">
        <f>IF(W2593&lt;0,0.9,LOOKUP(W2593,{0,1950001,3300001,6950001,9000001,18000001,40000001},{0.84895,0.7979,0.6958,0.66517,0.56307,0.4916,0.44055}))</f>
        <v/>
      </c>
      <c r="Z2593" s="22">
        <f>IF(X2593&lt;0,0.9,LOOKUP(X2593,{0,1950001,3300001,6950001,9000001,18000001,40000001},{0.84895,0.7979,0.6958,0.66517,0.56307,0.4916,0.44055}))</f>
        <v/>
      </c>
      <c r="AA2593" s="22">
        <f>IF(W2593&lt;0,0,CHOOSE(MATCH(W2593,{0,1950001,3300001,6950001,9000001},1),5.105/84.895,10.21/79.79,20.42/69.58,23.483/66.517,33.693/56.307))</f>
        <v/>
      </c>
      <c r="AB2593" s="21">
        <f>IF(C2593&lt;=2000,0,(MIN(C2593,ROUNDDOWN(F2593*0.3,0))-2000)*0.1)</f>
        <v/>
      </c>
      <c r="AC2593" s="21">
        <f>IF(C2593&lt;=2000,0,MIN((C2593-2000)*Y2593,(R2593+S2593)*0.2))</f>
        <v/>
      </c>
      <c r="AD2593" s="21">
        <f>IF(C2593&lt;=2000,0,MIN((C2593-2000)*Z2593,(T2593+U2593)*0.2))</f>
        <v/>
      </c>
      <c r="AE2593" s="21">
        <f>AC2593*AA2593</f>
        <v/>
      </c>
      <c r="AF2593" s="21">
        <f>ROUNDDOWN(R2593,-2)+ROUNDDOWN(S2593,-2)</f>
        <v/>
      </c>
      <c r="AG2593" s="21">
        <f>ROUNDDOWN(MAX(0,R2593-(AB2593+AC2593+AE2593)*0.6),-2)+ROUNDDOWN(MAX(0,S2593-(AB2593+AC2593+AE2593)*0.4),-2)</f>
        <v/>
      </c>
      <c r="AH2593" s="21">
        <f>ROUNDDOWN(MAX(0,T2593-(AB2593+AD2593)*0.6),-2)+ROUNDDOWN(MAX(0,U2593-(AB2593+AD2593)*0.4),-2)</f>
        <v/>
      </c>
      <c r="AI2593" s="21">
        <f>ROUNDDOWN(T2593,-2)+ROUNDDOWN(U2593,-2)</f>
        <v/>
      </c>
      <c r="AJ2593" s="21">
        <f>M2593+AF2593</f>
        <v/>
      </c>
      <c r="AK2593" s="21">
        <f>M2593+AG2593</f>
        <v/>
      </c>
      <c r="AL2593" s="21">
        <f>N2593+AH2593</f>
        <v/>
      </c>
      <c r="AM2593" s="21">
        <f>O2593+AI2593</f>
        <v/>
      </c>
      <c r="AN2593" s="21">
        <f>N2593+AI2593</f>
        <v/>
      </c>
      <c r="AO2593" s="21">
        <f>ROUNDDOWN((R2593+S2593)*0.2/Y2593+2000,0)</f>
        <v/>
      </c>
      <c r="AP2593" s="21">
        <f>ROUNDDOWN((T2593+U2593)*0.2/Z2593+2000,0)</f>
        <v/>
      </c>
      <c r="AQ2593" s="21">
        <f>AL2593-AK2593</f>
        <v/>
      </c>
      <c r="AR2593" s="21">
        <f>AM2593-AK2593</f>
        <v/>
      </c>
      <c r="AS2593" s="21">
        <f>AM2593-AL2593</f>
        <v/>
      </c>
      <c r="AT2593" s="21">
        <f>AK2593+C2593-AJ2593</f>
        <v/>
      </c>
      <c r="AU2593" s="21">
        <f>AL2593+C2593-AM2593</f>
        <v/>
      </c>
      <c r="AV2593" s="21">
        <f>AN2593+C2593-AM2593</f>
        <v/>
      </c>
    </row>
    <row r="2594">
      <c r="A2594" t="inlineStr">
        <is>
          <t>1万円刻み</t>
        </is>
      </c>
      <c r="B2594" s="21">
        <f>'5_1万円刻み'!$A$831</f>
        <v/>
      </c>
      <c r="C2594" s="21">
        <f>AO2594</f>
        <v/>
      </c>
      <c r="D2594" s="21" t="n">
        <v>0</v>
      </c>
      <c r="E2594" s="21">
        <f>ROUND(MIN(B2594/12,650000)*12*0.0915+MIN(B2594/12,1390000)*12*(0.0504+0)+B2594*0.005,0)</f>
        <v/>
      </c>
      <c r="F2594" s="21">
        <f>IF(B2594&lt;741000,0,IF(B2594&lt;2191000,B2594-740000,IF(B2594&lt;2193000,1451000,IF(B2594&lt;2196000,1453000,IF(B2594&lt;2200000,1456000,IF(B2594&lt;3600000,ROUND(ROUNDDOWN(B2594/4,-3)*2.8,0)-80000,IF(B2594&lt;6600000,ROUND(ROUNDDOWN(B2594/4,-3)*3.2,0)-440000,IF(B2594&lt;8500000,ROUNDDOWN(B2594*0.9,0)-1100000,B2594-1950000))))))))</f>
        <v/>
      </c>
      <c r="G2594" s="21">
        <f>IF(F2594&gt;23500000,NA(),IF(F2594&lt;=4890000,1040000,IF(F2594&lt;=6550000,670000,620000)))</f>
        <v/>
      </c>
      <c r="H2594" s="21">
        <f>IF(D2594&lt;=0,0,MAX(0,MIN(2000000,D2594-MIN(100000,ROUNDDOWN(F2594*0.05,0)))))</f>
        <v/>
      </c>
      <c r="I2594" s="21">
        <f>IF(C2594&lt;=2000,0,MIN(C2594,ROUNDDOWN(F2594*0.4,0))-2000)</f>
        <v/>
      </c>
      <c r="J2594" s="21">
        <f>MAX(0,ROUNDDOWN(F2594-E2594-G2594,-3))</f>
        <v/>
      </c>
      <c r="K2594" s="21">
        <f>MAX(0,ROUNDDOWN(F2594-E2594-G2594-H2594-I2594,-3))</f>
        <v/>
      </c>
      <c r="L2594" s="21">
        <f>MAX(0,ROUNDDOWN(F2594-E2594-G2594-H2594,-3))</f>
        <v/>
      </c>
      <c r="M2594" s="21">
        <f>IF(J2594&lt;=0,0,ROUNDDOWN((J2594*LOOKUP(J2594,{0,1950001,3300001,6950001,9000001,18000001,40000001},{0.05,0.1,0.2,0.23,0.33,0.4,0.45})-LOOKUP(J2594,{0,1950001,3300001,6950001,9000001,18000001,40000001},{0,97500,427500,636000,1536000,2796000,4796000}))*1.021,-2))</f>
        <v/>
      </c>
      <c r="N2594" s="21">
        <f>IF(K2594&lt;=0,0,ROUNDDOWN((K2594*LOOKUP(K2594,{0,1950001,3300001,6950001,9000001,18000001,40000001},{0.05,0.1,0.2,0.23,0.33,0.4,0.45})-LOOKUP(K2594,{0,1950001,3300001,6950001,9000001,18000001,40000001},{0,97500,427500,636000,1536000,2796000,4796000}))*1.021,-2))</f>
        <v/>
      </c>
      <c r="O2594" s="21">
        <f>IF(L2594&lt;=0,0,ROUNDDOWN((L2594*LOOKUP(L2594,{0,1950001,3300001,6950001,9000001,18000001,40000001},{0.05,0.1,0.2,0.23,0.33,0.4,0.45})-LOOKUP(L2594,{0,1950001,3300001,6950001,9000001,18000001,40000001},{0,97500,427500,636000,1536000,2796000,4796000}))*1.021,-2))</f>
        <v/>
      </c>
      <c r="P2594" s="21">
        <f>MAX(0,ROUNDDOWN(F2594-E2594-430000,-3))</f>
        <v/>
      </c>
      <c r="Q2594" s="21">
        <f>MAX(0,ROUNDDOWN(F2594-E2594-430000-H2594,-3))</f>
        <v/>
      </c>
      <c r="R2594" s="21">
        <f>IF(F2594&lt;=450000,0,MAX(0,P2594*0.06-MIN(50000,P2594)*0.03))</f>
        <v/>
      </c>
      <c r="S2594" s="21">
        <f>IF(F2594&lt;=450000,0,MAX(0,P2594*0.04-MIN(50000,P2594)*0.02))</f>
        <v/>
      </c>
      <c r="T2594" s="21">
        <f>IF(F2594&lt;=450000,0,MAX(0,Q2594*0.06-MIN(50000,Q2594)*0.03))</f>
        <v/>
      </c>
      <c r="U2594" s="21">
        <f>IF(F2594&lt;=450000,0,MAX(0,Q2594*0.04-MIN(50000,Q2594)*0.02))</f>
        <v/>
      </c>
      <c r="V2594" s="21">
        <f>50000+MAX(0,G2594-480000)</f>
        <v/>
      </c>
      <c r="W2594" s="21">
        <f>P2594-V2594</f>
        <v/>
      </c>
      <c r="X2594" s="21">
        <f>Q2594-V2594</f>
        <v/>
      </c>
      <c r="Y2594" s="22">
        <f>IF(W2594&lt;0,0.9,LOOKUP(W2594,{0,1950001,3300001,6950001,9000001,18000001,40000001},{0.84895,0.7979,0.6958,0.66517,0.56307,0.4916,0.44055}))</f>
        <v/>
      </c>
      <c r="Z2594" s="22">
        <f>IF(X2594&lt;0,0.9,LOOKUP(X2594,{0,1950001,3300001,6950001,9000001,18000001,40000001},{0.84895,0.7979,0.6958,0.66517,0.56307,0.4916,0.44055}))</f>
        <v/>
      </c>
      <c r="AA2594" s="22">
        <f>IF(W2594&lt;0,0,CHOOSE(MATCH(W2594,{0,1950001,3300001,6950001,9000001},1),5.105/84.895,10.21/79.79,20.42/69.58,23.483/66.517,33.693/56.307))</f>
        <v/>
      </c>
      <c r="AB2594" s="21">
        <f>IF(C2594&lt;=2000,0,(MIN(C2594,ROUNDDOWN(F2594*0.3,0))-2000)*0.1)</f>
        <v/>
      </c>
      <c r="AC2594" s="21">
        <f>IF(C2594&lt;=2000,0,MIN((C2594-2000)*Y2594,(R2594+S2594)*0.2))</f>
        <v/>
      </c>
      <c r="AD2594" s="21">
        <f>IF(C2594&lt;=2000,0,MIN((C2594-2000)*Z2594,(T2594+U2594)*0.2))</f>
        <v/>
      </c>
      <c r="AE2594" s="21">
        <f>AC2594*AA2594</f>
        <v/>
      </c>
      <c r="AF2594" s="21">
        <f>ROUNDDOWN(R2594,-2)+ROUNDDOWN(S2594,-2)</f>
        <v/>
      </c>
      <c r="AG2594" s="21">
        <f>ROUNDDOWN(MAX(0,R2594-(AB2594+AC2594+AE2594)*0.6),-2)+ROUNDDOWN(MAX(0,S2594-(AB2594+AC2594+AE2594)*0.4),-2)</f>
        <v/>
      </c>
      <c r="AH2594" s="21">
        <f>ROUNDDOWN(MAX(0,T2594-(AB2594+AD2594)*0.6),-2)+ROUNDDOWN(MAX(0,U2594-(AB2594+AD2594)*0.4),-2)</f>
        <v/>
      </c>
      <c r="AI2594" s="21">
        <f>ROUNDDOWN(T2594,-2)+ROUNDDOWN(U2594,-2)</f>
        <v/>
      </c>
      <c r="AJ2594" s="21">
        <f>M2594+AF2594</f>
        <v/>
      </c>
      <c r="AK2594" s="21">
        <f>M2594+AG2594</f>
        <v/>
      </c>
      <c r="AL2594" s="21">
        <f>N2594+AH2594</f>
        <v/>
      </c>
      <c r="AM2594" s="21">
        <f>O2594+AI2594</f>
        <v/>
      </c>
      <c r="AN2594" s="21">
        <f>N2594+AI2594</f>
        <v/>
      </c>
      <c r="AO2594" s="21">
        <f>ROUNDDOWN((R2594+S2594)*0.2/Y2594+2000,0)</f>
        <v/>
      </c>
      <c r="AP2594" s="21">
        <f>ROUNDDOWN((T2594+U2594)*0.2/Z2594+2000,0)</f>
        <v/>
      </c>
      <c r="AQ2594" s="21">
        <f>AL2594-AK2594</f>
        <v/>
      </c>
      <c r="AR2594" s="21">
        <f>AM2594-AK2594</f>
        <v/>
      </c>
      <c r="AS2594" s="21">
        <f>AM2594-AL2594</f>
        <v/>
      </c>
      <c r="AT2594" s="21">
        <f>AK2594+C2594-AJ2594</f>
        <v/>
      </c>
      <c r="AU2594" s="21">
        <f>AL2594+C2594-AM2594</f>
        <v/>
      </c>
      <c r="AV2594" s="21">
        <f>AN2594+C2594-AM2594</f>
        <v/>
      </c>
    </row>
    <row r="2595">
      <c r="A2595" t="inlineStr">
        <is>
          <t>1万円刻み</t>
        </is>
      </c>
      <c r="B2595" s="21">
        <f>'5_1万円刻み'!$A$832</f>
        <v/>
      </c>
      <c r="C2595" s="21">
        <f>AO2595</f>
        <v/>
      </c>
      <c r="D2595" s="21" t="n">
        <v>0</v>
      </c>
      <c r="E2595" s="21">
        <f>ROUND(MIN(B2595/12,650000)*12*0.0915+MIN(B2595/12,1390000)*12*(0.0504+0)+B2595*0.005,0)</f>
        <v/>
      </c>
      <c r="F2595" s="21">
        <f>IF(B2595&lt;741000,0,IF(B2595&lt;2191000,B2595-740000,IF(B2595&lt;2193000,1451000,IF(B2595&lt;2196000,1453000,IF(B2595&lt;2200000,1456000,IF(B2595&lt;3600000,ROUND(ROUNDDOWN(B2595/4,-3)*2.8,0)-80000,IF(B2595&lt;6600000,ROUND(ROUNDDOWN(B2595/4,-3)*3.2,0)-440000,IF(B2595&lt;8500000,ROUNDDOWN(B2595*0.9,0)-1100000,B2595-1950000))))))))</f>
        <v/>
      </c>
      <c r="G2595" s="21">
        <f>IF(F2595&gt;23500000,NA(),IF(F2595&lt;=4890000,1040000,IF(F2595&lt;=6550000,670000,620000)))</f>
        <v/>
      </c>
      <c r="H2595" s="21">
        <f>IF(D2595&lt;=0,0,MAX(0,MIN(2000000,D2595-MIN(100000,ROUNDDOWN(F2595*0.05,0)))))</f>
        <v/>
      </c>
      <c r="I2595" s="21">
        <f>IF(C2595&lt;=2000,0,MIN(C2595,ROUNDDOWN(F2595*0.4,0))-2000)</f>
        <v/>
      </c>
      <c r="J2595" s="21">
        <f>MAX(0,ROUNDDOWN(F2595-E2595-G2595,-3))</f>
        <v/>
      </c>
      <c r="K2595" s="21">
        <f>MAX(0,ROUNDDOWN(F2595-E2595-G2595-H2595-I2595,-3))</f>
        <v/>
      </c>
      <c r="L2595" s="21">
        <f>MAX(0,ROUNDDOWN(F2595-E2595-G2595-H2595,-3))</f>
        <v/>
      </c>
      <c r="M2595" s="21">
        <f>IF(J2595&lt;=0,0,ROUNDDOWN((J2595*LOOKUP(J2595,{0,1950001,3300001,6950001,9000001,18000001,40000001},{0.05,0.1,0.2,0.23,0.33,0.4,0.45})-LOOKUP(J2595,{0,1950001,3300001,6950001,9000001,18000001,40000001},{0,97500,427500,636000,1536000,2796000,4796000}))*1.021,-2))</f>
        <v/>
      </c>
      <c r="N2595" s="21">
        <f>IF(K2595&lt;=0,0,ROUNDDOWN((K2595*LOOKUP(K2595,{0,1950001,3300001,6950001,9000001,18000001,40000001},{0.05,0.1,0.2,0.23,0.33,0.4,0.45})-LOOKUP(K2595,{0,1950001,3300001,6950001,9000001,18000001,40000001},{0,97500,427500,636000,1536000,2796000,4796000}))*1.021,-2))</f>
        <v/>
      </c>
      <c r="O2595" s="21">
        <f>IF(L2595&lt;=0,0,ROUNDDOWN((L2595*LOOKUP(L2595,{0,1950001,3300001,6950001,9000001,18000001,40000001},{0.05,0.1,0.2,0.23,0.33,0.4,0.45})-LOOKUP(L2595,{0,1950001,3300001,6950001,9000001,18000001,40000001},{0,97500,427500,636000,1536000,2796000,4796000}))*1.021,-2))</f>
        <v/>
      </c>
      <c r="P2595" s="21">
        <f>MAX(0,ROUNDDOWN(F2595-E2595-430000,-3))</f>
        <v/>
      </c>
      <c r="Q2595" s="21">
        <f>MAX(0,ROUNDDOWN(F2595-E2595-430000-H2595,-3))</f>
        <v/>
      </c>
      <c r="R2595" s="21">
        <f>IF(F2595&lt;=450000,0,MAX(0,P2595*0.06-MIN(50000,P2595)*0.03))</f>
        <v/>
      </c>
      <c r="S2595" s="21">
        <f>IF(F2595&lt;=450000,0,MAX(0,P2595*0.04-MIN(50000,P2595)*0.02))</f>
        <v/>
      </c>
      <c r="T2595" s="21">
        <f>IF(F2595&lt;=450000,0,MAX(0,Q2595*0.06-MIN(50000,Q2595)*0.03))</f>
        <v/>
      </c>
      <c r="U2595" s="21">
        <f>IF(F2595&lt;=450000,0,MAX(0,Q2595*0.04-MIN(50000,Q2595)*0.02))</f>
        <v/>
      </c>
      <c r="V2595" s="21">
        <f>50000+MAX(0,G2595-480000)</f>
        <v/>
      </c>
      <c r="W2595" s="21">
        <f>P2595-V2595</f>
        <v/>
      </c>
      <c r="X2595" s="21">
        <f>Q2595-V2595</f>
        <v/>
      </c>
      <c r="Y2595" s="22">
        <f>IF(W2595&lt;0,0.9,LOOKUP(W2595,{0,1950001,3300001,6950001,9000001,18000001,40000001},{0.84895,0.7979,0.6958,0.66517,0.56307,0.4916,0.44055}))</f>
        <v/>
      </c>
      <c r="Z2595" s="22">
        <f>IF(X2595&lt;0,0.9,LOOKUP(X2595,{0,1950001,3300001,6950001,9000001,18000001,40000001},{0.84895,0.7979,0.6958,0.66517,0.56307,0.4916,0.44055}))</f>
        <v/>
      </c>
      <c r="AA2595" s="22">
        <f>IF(W2595&lt;0,0,CHOOSE(MATCH(W2595,{0,1950001,3300001,6950001,9000001},1),5.105/84.895,10.21/79.79,20.42/69.58,23.483/66.517,33.693/56.307))</f>
        <v/>
      </c>
      <c r="AB2595" s="21">
        <f>IF(C2595&lt;=2000,0,(MIN(C2595,ROUNDDOWN(F2595*0.3,0))-2000)*0.1)</f>
        <v/>
      </c>
      <c r="AC2595" s="21">
        <f>IF(C2595&lt;=2000,0,MIN((C2595-2000)*Y2595,(R2595+S2595)*0.2))</f>
        <v/>
      </c>
      <c r="AD2595" s="21">
        <f>IF(C2595&lt;=2000,0,MIN((C2595-2000)*Z2595,(T2595+U2595)*0.2))</f>
        <v/>
      </c>
      <c r="AE2595" s="21">
        <f>AC2595*AA2595</f>
        <v/>
      </c>
      <c r="AF2595" s="21">
        <f>ROUNDDOWN(R2595,-2)+ROUNDDOWN(S2595,-2)</f>
        <v/>
      </c>
      <c r="AG2595" s="21">
        <f>ROUNDDOWN(MAX(0,R2595-(AB2595+AC2595+AE2595)*0.6),-2)+ROUNDDOWN(MAX(0,S2595-(AB2595+AC2595+AE2595)*0.4),-2)</f>
        <v/>
      </c>
      <c r="AH2595" s="21">
        <f>ROUNDDOWN(MAX(0,T2595-(AB2595+AD2595)*0.6),-2)+ROUNDDOWN(MAX(0,U2595-(AB2595+AD2595)*0.4),-2)</f>
        <v/>
      </c>
      <c r="AI2595" s="21">
        <f>ROUNDDOWN(T2595,-2)+ROUNDDOWN(U2595,-2)</f>
        <v/>
      </c>
      <c r="AJ2595" s="21">
        <f>M2595+AF2595</f>
        <v/>
      </c>
      <c r="AK2595" s="21">
        <f>M2595+AG2595</f>
        <v/>
      </c>
      <c r="AL2595" s="21">
        <f>N2595+AH2595</f>
        <v/>
      </c>
      <c r="AM2595" s="21">
        <f>O2595+AI2595</f>
        <v/>
      </c>
      <c r="AN2595" s="21">
        <f>N2595+AI2595</f>
        <v/>
      </c>
      <c r="AO2595" s="21">
        <f>ROUNDDOWN((R2595+S2595)*0.2/Y2595+2000,0)</f>
        <v/>
      </c>
      <c r="AP2595" s="21">
        <f>ROUNDDOWN((T2595+U2595)*0.2/Z2595+2000,0)</f>
        <v/>
      </c>
      <c r="AQ2595" s="21">
        <f>AL2595-AK2595</f>
        <v/>
      </c>
      <c r="AR2595" s="21">
        <f>AM2595-AK2595</f>
        <v/>
      </c>
      <c r="AS2595" s="21">
        <f>AM2595-AL2595</f>
        <v/>
      </c>
      <c r="AT2595" s="21">
        <f>AK2595+C2595-AJ2595</f>
        <v/>
      </c>
      <c r="AU2595" s="21">
        <f>AL2595+C2595-AM2595</f>
        <v/>
      </c>
      <c r="AV2595" s="21">
        <f>AN2595+C2595-AM2595</f>
        <v/>
      </c>
    </row>
    <row r="2596">
      <c r="A2596" t="inlineStr">
        <is>
          <t>1万円刻み</t>
        </is>
      </c>
      <c r="B2596" s="21">
        <f>'5_1万円刻み'!$A$833</f>
        <v/>
      </c>
      <c r="C2596" s="21">
        <f>AO2596</f>
        <v/>
      </c>
      <c r="D2596" s="21" t="n">
        <v>0</v>
      </c>
      <c r="E2596" s="21">
        <f>ROUND(MIN(B2596/12,650000)*12*0.0915+MIN(B2596/12,1390000)*12*(0.0504+0)+B2596*0.005,0)</f>
        <v/>
      </c>
      <c r="F2596" s="21">
        <f>IF(B2596&lt;741000,0,IF(B2596&lt;2191000,B2596-740000,IF(B2596&lt;2193000,1451000,IF(B2596&lt;2196000,1453000,IF(B2596&lt;2200000,1456000,IF(B2596&lt;3600000,ROUND(ROUNDDOWN(B2596/4,-3)*2.8,0)-80000,IF(B2596&lt;6600000,ROUND(ROUNDDOWN(B2596/4,-3)*3.2,0)-440000,IF(B2596&lt;8500000,ROUNDDOWN(B2596*0.9,0)-1100000,B2596-1950000))))))))</f>
        <v/>
      </c>
      <c r="G2596" s="21">
        <f>IF(F2596&gt;23500000,NA(),IF(F2596&lt;=4890000,1040000,IF(F2596&lt;=6550000,670000,620000)))</f>
        <v/>
      </c>
      <c r="H2596" s="21">
        <f>IF(D2596&lt;=0,0,MAX(0,MIN(2000000,D2596-MIN(100000,ROUNDDOWN(F2596*0.05,0)))))</f>
        <v/>
      </c>
      <c r="I2596" s="21">
        <f>IF(C2596&lt;=2000,0,MIN(C2596,ROUNDDOWN(F2596*0.4,0))-2000)</f>
        <v/>
      </c>
      <c r="J2596" s="21">
        <f>MAX(0,ROUNDDOWN(F2596-E2596-G2596,-3))</f>
        <v/>
      </c>
      <c r="K2596" s="21">
        <f>MAX(0,ROUNDDOWN(F2596-E2596-G2596-H2596-I2596,-3))</f>
        <v/>
      </c>
      <c r="L2596" s="21">
        <f>MAX(0,ROUNDDOWN(F2596-E2596-G2596-H2596,-3))</f>
        <v/>
      </c>
      <c r="M2596" s="21">
        <f>IF(J2596&lt;=0,0,ROUNDDOWN((J2596*LOOKUP(J2596,{0,1950001,3300001,6950001,9000001,18000001,40000001},{0.05,0.1,0.2,0.23,0.33,0.4,0.45})-LOOKUP(J2596,{0,1950001,3300001,6950001,9000001,18000001,40000001},{0,97500,427500,636000,1536000,2796000,4796000}))*1.021,-2))</f>
        <v/>
      </c>
      <c r="N2596" s="21">
        <f>IF(K2596&lt;=0,0,ROUNDDOWN((K2596*LOOKUP(K2596,{0,1950001,3300001,6950001,9000001,18000001,40000001},{0.05,0.1,0.2,0.23,0.33,0.4,0.45})-LOOKUP(K2596,{0,1950001,3300001,6950001,9000001,18000001,40000001},{0,97500,427500,636000,1536000,2796000,4796000}))*1.021,-2))</f>
        <v/>
      </c>
      <c r="O2596" s="21">
        <f>IF(L2596&lt;=0,0,ROUNDDOWN((L2596*LOOKUP(L2596,{0,1950001,3300001,6950001,9000001,18000001,40000001},{0.05,0.1,0.2,0.23,0.33,0.4,0.45})-LOOKUP(L2596,{0,1950001,3300001,6950001,9000001,18000001,40000001},{0,97500,427500,636000,1536000,2796000,4796000}))*1.021,-2))</f>
        <v/>
      </c>
      <c r="P2596" s="21">
        <f>MAX(0,ROUNDDOWN(F2596-E2596-430000,-3))</f>
        <v/>
      </c>
      <c r="Q2596" s="21">
        <f>MAX(0,ROUNDDOWN(F2596-E2596-430000-H2596,-3))</f>
        <v/>
      </c>
      <c r="R2596" s="21">
        <f>IF(F2596&lt;=450000,0,MAX(0,P2596*0.06-MIN(50000,P2596)*0.03))</f>
        <v/>
      </c>
      <c r="S2596" s="21">
        <f>IF(F2596&lt;=450000,0,MAX(0,P2596*0.04-MIN(50000,P2596)*0.02))</f>
        <v/>
      </c>
      <c r="T2596" s="21">
        <f>IF(F2596&lt;=450000,0,MAX(0,Q2596*0.06-MIN(50000,Q2596)*0.03))</f>
        <v/>
      </c>
      <c r="U2596" s="21">
        <f>IF(F2596&lt;=450000,0,MAX(0,Q2596*0.04-MIN(50000,Q2596)*0.02))</f>
        <v/>
      </c>
      <c r="V2596" s="21">
        <f>50000+MAX(0,G2596-480000)</f>
        <v/>
      </c>
      <c r="W2596" s="21">
        <f>P2596-V2596</f>
        <v/>
      </c>
      <c r="X2596" s="21">
        <f>Q2596-V2596</f>
        <v/>
      </c>
      <c r="Y2596" s="22">
        <f>IF(W2596&lt;0,0.9,LOOKUP(W2596,{0,1950001,3300001,6950001,9000001,18000001,40000001},{0.84895,0.7979,0.6958,0.66517,0.56307,0.4916,0.44055}))</f>
        <v/>
      </c>
      <c r="Z2596" s="22">
        <f>IF(X2596&lt;0,0.9,LOOKUP(X2596,{0,1950001,3300001,6950001,9000001,18000001,40000001},{0.84895,0.7979,0.6958,0.66517,0.56307,0.4916,0.44055}))</f>
        <v/>
      </c>
      <c r="AA2596" s="22">
        <f>IF(W2596&lt;0,0,CHOOSE(MATCH(W2596,{0,1950001,3300001,6950001,9000001},1),5.105/84.895,10.21/79.79,20.42/69.58,23.483/66.517,33.693/56.307))</f>
        <v/>
      </c>
      <c r="AB2596" s="21">
        <f>IF(C2596&lt;=2000,0,(MIN(C2596,ROUNDDOWN(F2596*0.3,0))-2000)*0.1)</f>
        <v/>
      </c>
      <c r="AC2596" s="21">
        <f>IF(C2596&lt;=2000,0,MIN((C2596-2000)*Y2596,(R2596+S2596)*0.2))</f>
        <v/>
      </c>
      <c r="AD2596" s="21">
        <f>IF(C2596&lt;=2000,0,MIN((C2596-2000)*Z2596,(T2596+U2596)*0.2))</f>
        <v/>
      </c>
      <c r="AE2596" s="21">
        <f>AC2596*AA2596</f>
        <v/>
      </c>
      <c r="AF2596" s="21">
        <f>ROUNDDOWN(R2596,-2)+ROUNDDOWN(S2596,-2)</f>
        <v/>
      </c>
      <c r="AG2596" s="21">
        <f>ROUNDDOWN(MAX(0,R2596-(AB2596+AC2596+AE2596)*0.6),-2)+ROUNDDOWN(MAX(0,S2596-(AB2596+AC2596+AE2596)*0.4),-2)</f>
        <v/>
      </c>
      <c r="AH2596" s="21">
        <f>ROUNDDOWN(MAX(0,T2596-(AB2596+AD2596)*0.6),-2)+ROUNDDOWN(MAX(0,U2596-(AB2596+AD2596)*0.4),-2)</f>
        <v/>
      </c>
      <c r="AI2596" s="21">
        <f>ROUNDDOWN(T2596,-2)+ROUNDDOWN(U2596,-2)</f>
        <v/>
      </c>
      <c r="AJ2596" s="21">
        <f>M2596+AF2596</f>
        <v/>
      </c>
      <c r="AK2596" s="21">
        <f>M2596+AG2596</f>
        <v/>
      </c>
      <c r="AL2596" s="21">
        <f>N2596+AH2596</f>
        <v/>
      </c>
      <c r="AM2596" s="21">
        <f>O2596+AI2596</f>
        <v/>
      </c>
      <c r="AN2596" s="21">
        <f>N2596+AI2596</f>
        <v/>
      </c>
      <c r="AO2596" s="21">
        <f>ROUNDDOWN((R2596+S2596)*0.2/Y2596+2000,0)</f>
        <v/>
      </c>
      <c r="AP2596" s="21">
        <f>ROUNDDOWN((T2596+U2596)*0.2/Z2596+2000,0)</f>
        <v/>
      </c>
      <c r="AQ2596" s="21">
        <f>AL2596-AK2596</f>
        <v/>
      </c>
      <c r="AR2596" s="21">
        <f>AM2596-AK2596</f>
        <v/>
      </c>
      <c r="AS2596" s="21">
        <f>AM2596-AL2596</f>
        <v/>
      </c>
      <c r="AT2596" s="21">
        <f>AK2596+C2596-AJ2596</f>
        <v/>
      </c>
      <c r="AU2596" s="21">
        <f>AL2596+C2596-AM2596</f>
        <v/>
      </c>
      <c r="AV2596" s="21">
        <f>AN2596+C2596-AM2596</f>
        <v/>
      </c>
    </row>
    <row r="2597">
      <c r="A2597" t="inlineStr">
        <is>
          <t>1万円刻み</t>
        </is>
      </c>
      <c r="B2597" s="21">
        <f>'5_1万円刻み'!$A$834</f>
        <v/>
      </c>
      <c r="C2597" s="21">
        <f>AO2597</f>
        <v/>
      </c>
      <c r="D2597" s="21" t="n">
        <v>0</v>
      </c>
      <c r="E2597" s="21">
        <f>ROUND(MIN(B2597/12,650000)*12*0.0915+MIN(B2597/12,1390000)*12*(0.0504+0)+B2597*0.005,0)</f>
        <v/>
      </c>
      <c r="F2597" s="21">
        <f>IF(B2597&lt;741000,0,IF(B2597&lt;2191000,B2597-740000,IF(B2597&lt;2193000,1451000,IF(B2597&lt;2196000,1453000,IF(B2597&lt;2200000,1456000,IF(B2597&lt;3600000,ROUND(ROUNDDOWN(B2597/4,-3)*2.8,0)-80000,IF(B2597&lt;6600000,ROUND(ROUNDDOWN(B2597/4,-3)*3.2,0)-440000,IF(B2597&lt;8500000,ROUNDDOWN(B2597*0.9,0)-1100000,B2597-1950000))))))))</f>
        <v/>
      </c>
      <c r="G2597" s="21">
        <f>IF(F2597&gt;23500000,NA(),IF(F2597&lt;=4890000,1040000,IF(F2597&lt;=6550000,670000,620000)))</f>
        <v/>
      </c>
      <c r="H2597" s="21">
        <f>IF(D2597&lt;=0,0,MAX(0,MIN(2000000,D2597-MIN(100000,ROUNDDOWN(F2597*0.05,0)))))</f>
        <v/>
      </c>
      <c r="I2597" s="21">
        <f>IF(C2597&lt;=2000,0,MIN(C2597,ROUNDDOWN(F2597*0.4,0))-2000)</f>
        <v/>
      </c>
      <c r="J2597" s="21">
        <f>MAX(0,ROUNDDOWN(F2597-E2597-G2597,-3))</f>
        <v/>
      </c>
      <c r="K2597" s="21">
        <f>MAX(0,ROUNDDOWN(F2597-E2597-G2597-H2597-I2597,-3))</f>
        <v/>
      </c>
      <c r="L2597" s="21">
        <f>MAX(0,ROUNDDOWN(F2597-E2597-G2597-H2597,-3))</f>
        <v/>
      </c>
      <c r="M2597" s="21">
        <f>IF(J2597&lt;=0,0,ROUNDDOWN((J2597*LOOKUP(J2597,{0,1950001,3300001,6950001,9000001,18000001,40000001},{0.05,0.1,0.2,0.23,0.33,0.4,0.45})-LOOKUP(J2597,{0,1950001,3300001,6950001,9000001,18000001,40000001},{0,97500,427500,636000,1536000,2796000,4796000}))*1.021,-2))</f>
        <v/>
      </c>
      <c r="N2597" s="21">
        <f>IF(K2597&lt;=0,0,ROUNDDOWN((K2597*LOOKUP(K2597,{0,1950001,3300001,6950001,9000001,18000001,40000001},{0.05,0.1,0.2,0.23,0.33,0.4,0.45})-LOOKUP(K2597,{0,1950001,3300001,6950001,9000001,18000001,40000001},{0,97500,427500,636000,1536000,2796000,4796000}))*1.021,-2))</f>
        <v/>
      </c>
      <c r="O2597" s="21">
        <f>IF(L2597&lt;=0,0,ROUNDDOWN((L2597*LOOKUP(L2597,{0,1950001,3300001,6950001,9000001,18000001,40000001},{0.05,0.1,0.2,0.23,0.33,0.4,0.45})-LOOKUP(L2597,{0,1950001,3300001,6950001,9000001,18000001,40000001},{0,97500,427500,636000,1536000,2796000,4796000}))*1.021,-2))</f>
        <v/>
      </c>
      <c r="P2597" s="21">
        <f>MAX(0,ROUNDDOWN(F2597-E2597-430000,-3))</f>
        <v/>
      </c>
      <c r="Q2597" s="21">
        <f>MAX(0,ROUNDDOWN(F2597-E2597-430000-H2597,-3))</f>
        <v/>
      </c>
      <c r="R2597" s="21">
        <f>IF(F2597&lt;=450000,0,MAX(0,P2597*0.06-MIN(50000,P2597)*0.03))</f>
        <v/>
      </c>
      <c r="S2597" s="21">
        <f>IF(F2597&lt;=450000,0,MAX(0,P2597*0.04-MIN(50000,P2597)*0.02))</f>
        <v/>
      </c>
      <c r="T2597" s="21">
        <f>IF(F2597&lt;=450000,0,MAX(0,Q2597*0.06-MIN(50000,Q2597)*0.03))</f>
        <v/>
      </c>
      <c r="U2597" s="21">
        <f>IF(F2597&lt;=450000,0,MAX(0,Q2597*0.04-MIN(50000,Q2597)*0.02))</f>
        <v/>
      </c>
      <c r="V2597" s="21">
        <f>50000+MAX(0,G2597-480000)</f>
        <v/>
      </c>
      <c r="W2597" s="21">
        <f>P2597-V2597</f>
        <v/>
      </c>
      <c r="X2597" s="21">
        <f>Q2597-V2597</f>
        <v/>
      </c>
      <c r="Y2597" s="22">
        <f>IF(W2597&lt;0,0.9,LOOKUP(W2597,{0,1950001,3300001,6950001,9000001,18000001,40000001},{0.84895,0.7979,0.6958,0.66517,0.56307,0.4916,0.44055}))</f>
        <v/>
      </c>
      <c r="Z2597" s="22">
        <f>IF(X2597&lt;0,0.9,LOOKUP(X2597,{0,1950001,3300001,6950001,9000001,18000001,40000001},{0.84895,0.7979,0.6958,0.66517,0.56307,0.4916,0.44055}))</f>
        <v/>
      </c>
      <c r="AA2597" s="22">
        <f>IF(W2597&lt;0,0,CHOOSE(MATCH(W2597,{0,1950001,3300001,6950001,9000001},1),5.105/84.895,10.21/79.79,20.42/69.58,23.483/66.517,33.693/56.307))</f>
        <v/>
      </c>
      <c r="AB2597" s="21">
        <f>IF(C2597&lt;=2000,0,(MIN(C2597,ROUNDDOWN(F2597*0.3,0))-2000)*0.1)</f>
        <v/>
      </c>
      <c r="AC2597" s="21">
        <f>IF(C2597&lt;=2000,0,MIN((C2597-2000)*Y2597,(R2597+S2597)*0.2))</f>
        <v/>
      </c>
      <c r="AD2597" s="21">
        <f>IF(C2597&lt;=2000,0,MIN((C2597-2000)*Z2597,(T2597+U2597)*0.2))</f>
        <v/>
      </c>
      <c r="AE2597" s="21">
        <f>AC2597*AA2597</f>
        <v/>
      </c>
      <c r="AF2597" s="21">
        <f>ROUNDDOWN(R2597,-2)+ROUNDDOWN(S2597,-2)</f>
        <v/>
      </c>
      <c r="AG2597" s="21">
        <f>ROUNDDOWN(MAX(0,R2597-(AB2597+AC2597+AE2597)*0.6),-2)+ROUNDDOWN(MAX(0,S2597-(AB2597+AC2597+AE2597)*0.4),-2)</f>
        <v/>
      </c>
      <c r="AH2597" s="21">
        <f>ROUNDDOWN(MAX(0,T2597-(AB2597+AD2597)*0.6),-2)+ROUNDDOWN(MAX(0,U2597-(AB2597+AD2597)*0.4),-2)</f>
        <v/>
      </c>
      <c r="AI2597" s="21">
        <f>ROUNDDOWN(T2597,-2)+ROUNDDOWN(U2597,-2)</f>
        <v/>
      </c>
      <c r="AJ2597" s="21">
        <f>M2597+AF2597</f>
        <v/>
      </c>
      <c r="AK2597" s="21">
        <f>M2597+AG2597</f>
        <v/>
      </c>
      <c r="AL2597" s="21">
        <f>N2597+AH2597</f>
        <v/>
      </c>
      <c r="AM2597" s="21">
        <f>O2597+AI2597</f>
        <v/>
      </c>
      <c r="AN2597" s="21">
        <f>N2597+AI2597</f>
        <v/>
      </c>
      <c r="AO2597" s="21">
        <f>ROUNDDOWN((R2597+S2597)*0.2/Y2597+2000,0)</f>
        <v/>
      </c>
      <c r="AP2597" s="21">
        <f>ROUNDDOWN((T2597+U2597)*0.2/Z2597+2000,0)</f>
        <v/>
      </c>
      <c r="AQ2597" s="21">
        <f>AL2597-AK2597</f>
        <v/>
      </c>
      <c r="AR2597" s="21">
        <f>AM2597-AK2597</f>
        <v/>
      </c>
      <c r="AS2597" s="21">
        <f>AM2597-AL2597</f>
        <v/>
      </c>
      <c r="AT2597" s="21">
        <f>AK2597+C2597-AJ2597</f>
        <v/>
      </c>
      <c r="AU2597" s="21">
        <f>AL2597+C2597-AM2597</f>
        <v/>
      </c>
      <c r="AV2597" s="21">
        <f>AN2597+C2597-AM2597</f>
        <v/>
      </c>
    </row>
    <row r="2598">
      <c r="A2598" t="inlineStr">
        <is>
          <t>1万円刻み</t>
        </is>
      </c>
      <c r="B2598" s="21">
        <f>'5_1万円刻み'!$A$835</f>
        <v/>
      </c>
      <c r="C2598" s="21">
        <f>AO2598</f>
        <v/>
      </c>
      <c r="D2598" s="21" t="n">
        <v>0</v>
      </c>
      <c r="E2598" s="21">
        <f>ROUND(MIN(B2598/12,650000)*12*0.0915+MIN(B2598/12,1390000)*12*(0.0504+0)+B2598*0.005,0)</f>
        <v/>
      </c>
      <c r="F2598" s="21">
        <f>IF(B2598&lt;741000,0,IF(B2598&lt;2191000,B2598-740000,IF(B2598&lt;2193000,1451000,IF(B2598&lt;2196000,1453000,IF(B2598&lt;2200000,1456000,IF(B2598&lt;3600000,ROUND(ROUNDDOWN(B2598/4,-3)*2.8,0)-80000,IF(B2598&lt;6600000,ROUND(ROUNDDOWN(B2598/4,-3)*3.2,0)-440000,IF(B2598&lt;8500000,ROUNDDOWN(B2598*0.9,0)-1100000,B2598-1950000))))))))</f>
        <v/>
      </c>
      <c r="G2598" s="21">
        <f>IF(F2598&gt;23500000,NA(),IF(F2598&lt;=4890000,1040000,IF(F2598&lt;=6550000,670000,620000)))</f>
        <v/>
      </c>
      <c r="H2598" s="21">
        <f>IF(D2598&lt;=0,0,MAX(0,MIN(2000000,D2598-MIN(100000,ROUNDDOWN(F2598*0.05,0)))))</f>
        <v/>
      </c>
      <c r="I2598" s="21">
        <f>IF(C2598&lt;=2000,0,MIN(C2598,ROUNDDOWN(F2598*0.4,0))-2000)</f>
        <v/>
      </c>
      <c r="J2598" s="21">
        <f>MAX(0,ROUNDDOWN(F2598-E2598-G2598,-3))</f>
        <v/>
      </c>
      <c r="K2598" s="21">
        <f>MAX(0,ROUNDDOWN(F2598-E2598-G2598-H2598-I2598,-3))</f>
        <v/>
      </c>
      <c r="L2598" s="21">
        <f>MAX(0,ROUNDDOWN(F2598-E2598-G2598-H2598,-3))</f>
        <v/>
      </c>
      <c r="M2598" s="21">
        <f>IF(J2598&lt;=0,0,ROUNDDOWN((J2598*LOOKUP(J2598,{0,1950001,3300001,6950001,9000001,18000001,40000001},{0.05,0.1,0.2,0.23,0.33,0.4,0.45})-LOOKUP(J2598,{0,1950001,3300001,6950001,9000001,18000001,40000001},{0,97500,427500,636000,1536000,2796000,4796000}))*1.021,-2))</f>
        <v/>
      </c>
      <c r="N2598" s="21">
        <f>IF(K2598&lt;=0,0,ROUNDDOWN((K2598*LOOKUP(K2598,{0,1950001,3300001,6950001,9000001,18000001,40000001},{0.05,0.1,0.2,0.23,0.33,0.4,0.45})-LOOKUP(K2598,{0,1950001,3300001,6950001,9000001,18000001,40000001},{0,97500,427500,636000,1536000,2796000,4796000}))*1.021,-2))</f>
        <v/>
      </c>
      <c r="O2598" s="21">
        <f>IF(L2598&lt;=0,0,ROUNDDOWN((L2598*LOOKUP(L2598,{0,1950001,3300001,6950001,9000001,18000001,40000001},{0.05,0.1,0.2,0.23,0.33,0.4,0.45})-LOOKUP(L2598,{0,1950001,3300001,6950001,9000001,18000001,40000001},{0,97500,427500,636000,1536000,2796000,4796000}))*1.021,-2))</f>
        <v/>
      </c>
      <c r="P2598" s="21">
        <f>MAX(0,ROUNDDOWN(F2598-E2598-430000,-3))</f>
        <v/>
      </c>
      <c r="Q2598" s="21">
        <f>MAX(0,ROUNDDOWN(F2598-E2598-430000-H2598,-3))</f>
        <v/>
      </c>
      <c r="R2598" s="21">
        <f>IF(F2598&lt;=450000,0,MAX(0,P2598*0.06-MIN(50000,P2598)*0.03))</f>
        <v/>
      </c>
      <c r="S2598" s="21">
        <f>IF(F2598&lt;=450000,0,MAX(0,P2598*0.04-MIN(50000,P2598)*0.02))</f>
        <v/>
      </c>
      <c r="T2598" s="21">
        <f>IF(F2598&lt;=450000,0,MAX(0,Q2598*0.06-MIN(50000,Q2598)*0.03))</f>
        <v/>
      </c>
      <c r="U2598" s="21">
        <f>IF(F2598&lt;=450000,0,MAX(0,Q2598*0.04-MIN(50000,Q2598)*0.02))</f>
        <v/>
      </c>
      <c r="V2598" s="21">
        <f>50000+MAX(0,G2598-480000)</f>
        <v/>
      </c>
      <c r="W2598" s="21">
        <f>P2598-V2598</f>
        <v/>
      </c>
      <c r="X2598" s="21">
        <f>Q2598-V2598</f>
        <v/>
      </c>
      <c r="Y2598" s="22">
        <f>IF(W2598&lt;0,0.9,LOOKUP(W2598,{0,1950001,3300001,6950001,9000001,18000001,40000001},{0.84895,0.7979,0.6958,0.66517,0.56307,0.4916,0.44055}))</f>
        <v/>
      </c>
      <c r="Z2598" s="22">
        <f>IF(X2598&lt;0,0.9,LOOKUP(X2598,{0,1950001,3300001,6950001,9000001,18000001,40000001},{0.84895,0.7979,0.6958,0.66517,0.56307,0.4916,0.44055}))</f>
        <v/>
      </c>
      <c r="AA2598" s="22">
        <f>IF(W2598&lt;0,0,CHOOSE(MATCH(W2598,{0,1950001,3300001,6950001,9000001},1),5.105/84.895,10.21/79.79,20.42/69.58,23.483/66.517,33.693/56.307))</f>
        <v/>
      </c>
      <c r="AB2598" s="21">
        <f>IF(C2598&lt;=2000,0,(MIN(C2598,ROUNDDOWN(F2598*0.3,0))-2000)*0.1)</f>
        <v/>
      </c>
      <c r="AC2598" s="21">
        <f>IF(C2598&lt;=2000,0,MIN((C2598-2000)*Y2598,(R2598+S2598)*0.2))</f>
        <v/>
      </c>
      <c r="AD2598" s="21">
        <f>IF(C2598&lt;=2000,0,MIN((C2598-2000)*Z2598,(T2598+U2598)*0.2))</f>
        <v/>
      </c>
      <c r="AE2598" s="21">
        <f>AC2598*AA2598</f>
        <v/>
      </c>
      <c r="AF2598" s="21">
        <f>ROUNDDOWN(R2598,-2)+ROUNDDOWN(S2598,-2)</f>
        <v/>
      </c>
      <c r="AG2598" s="21">
        <f>ROUNDDOWN(MAX(0,R2598-(AB2598+AC2598+AE2598)*0.6),-2)+ROUNDDOWN(MAX(0,S2598-(AB2598+AC2598+AE2598)*0.4),-2)</f>
        <v/>
      </c>
      <c r="AH2598" s="21">
        <f>ROUNDDOWN(MAX(0,T2598-(AB2598+AD2598)*0.6),-2)+ROUNDDOWN(MAX(0,U2598-(AB2598+AD2598)*0.4),-2)</f>
        <v/>
      </c>
      <c r="AI2598" s="21">
        <f>ROUNDDOWN(T2598,-2)+ROUNDDOWN(U2598,-2)</f>
        <v/>
      </c>
      <c r="AJ2598" s="21">
        <f>M2598+AF2598</f>
        <v/>
      </c>
      <c r="AK2598" s="21">
        <f>M2598+AG2598</f>
        <v/>
      </c>
      <c r="AL2598" s="21">
        <f>N2598+AH2598</f>
        <v/>
      </c>
      <c r="AM2598" s="21">
        <f>O2598+AI2598</f>
        <v/>
      </c>
      <c r="AN2598" s="21">
        <f>N2598+AI2598</f>
        <v/>
      </c>
      <c r="AO2598" s="21">
        <f>ROUNDDOWN((R2598+S2598)*0.2/Y2598+2000,0)</f>
        <v/>
      </c>
      <c r="AP2598" s="21">
        <f>ROUNDDOWN((T2598+U2598)*0.2/Z2598+2000,0)</f>
        <v/>
      </c>
      <c r="AQ2598" s="21">
        <f>AL2598-AK2598</f>
        <v/>
      </c>
      <c r="AR2598" s="21">
        <f>AM2598-AK2598</f>
        <v/>
      </c>
      <c r="AS2598" s="21">
        <f>AM2598-AL2598</f>
        <v/>
      </c>
      <c r="AT2598" s="21">
        <f>AK2598+C2598-AJ2598</f>
        <v/>
      </c>
      <c r="AU2598" s="21">
        <f>AL2598+C2598-AM2598</f>
        <v/>
      </c>
      <c r="AV2598" s="21">
        <f>AN2598+C2598-AM2598</f>
        <v/>
      </c>
    </row>
    <row r="2599">
      <c r="A2599" t="inlineStr">
        <is>
          <t>1万円刻み</t>
        </is>
      </c>
      <c r="B2599" s="21">
        <f>'5_1万円刻み'!$A$836</f>
        <v/>
      </c>
      <c r="C2599" s="21">
        <f>AO2599</f>
        <v/>
      </c>
      <c r="D2599" s="21" t="n">
        <v>0</v>
      </c>
      <c r="E2599" s="21">
        <f>ROUND(MIN(B2599/12,650000)*12*0.0915+MIN(B2599/12,1390000)*12*(0.0504+0)+B2599*0.005,0)</f>
        <v/>
      </c>
      <c r="F2599" s="21">
        <f>IF(B2599&lt;741000,0,IF(B2599&lt;2191000,B2599-740000,IF(B2599&lt;2193000,1451000,IF(B2599&lt;2196000,1453000,IF(B2599&lt;2200000,1456000,IF(B2599&lt;3600000,ROUND(ROUNDDOWN(B2599/4,-3)*2.8,0)-80000,IF(B2599&lt;6600000,ROUND(ROUNDDOWN(B2599/4,-3)*3.2,0)-440000,IF(B2599&lt;8500000,ROUNDDOWN(B2599*0.9,0)-1100000,B2599-1950000))))))))</f>
        <v/>
      </c>
      <c r="G2599" s="21">
        <f>IF(F2599&gt;23500000,NA(),IF(F2599&lt;=4890000,1040000,IF(F2599&lt;=6550000,670000,620000)))</f>
        <v/>
      </c>
      <c r="H2599" s="21">
        <f>IF(D2599&lt;=0,0,MAX(0,MIN(2000000,D2599-MIN(100000,ROUNDDOWN(F2599*0.05,0)))))</f>
        <v/>
      </c>
      <c r="I2599" s="21">
        <f>IF(C2599&lt;=2000,0,MIN(C2599,ROUNDDOWN(F2599*0.4,0))-2000)</f>
        <v/>
      </c>
      <c r="J2599" s="21">
        <f>MAX(0,ROUNDDOWN(F2599-E2599-G2599,-3))</f>
        <v/>
      </c>
      <c r="K2599" s="21">
        <f>MAX(0,ROUNDDOWN(F2599-E2599-G2599-H2599-I2599,-3))</f>
        <v/>
      </c>
      <c r="L2599" s="21">
        <f>MAX(0,ROUNDDOWN(F2599-E2599-G2599-H2599,-3))</f>
        <v/>
      </c>
      <c r="M2599" s="21">
        <f>IF(J2599&lt;=0,0,ROUNDDOWN((J2599*LOOKUP(J2599,{0,1950001,3300001,6950001,9000001,18000001,40000001},{0.05,0.1,0.2,0.23,0.33,0.4,0.45})-LOOKUP(J2599,{0,1950001,3300001,6950001,9000001,18000001,40000001},{0,97500,427500,636000,1536000,2796000,4796000}))*1.021,-2))</f>
        <v/>
      </c>
      <c r="N2599" s="21">
        <f>IF(K2599&lt;=0,0,ROUNDDOWN((K2599*LOOKUP(K2599,{0,1950001,3300001,6950001,9000001,18000001,40000001},{0.05,0.1,0.2,0.23,0.33,0.4,0.45})-LOOKUP(K2599,{0,1950001,3300001,6950001,9000001,18000001,40000001},{0,97500,427500,636000,1536000,2796000,4796000}))*1.021,-2))</f>
        <v/>
      </c>
      <c r="O2599" s="21">
        <f>IF(L2599&lt;=0,0,ROUNDDOWN((L2599*LOOKUP(L2599,{0,1950001,3300001,6950001,9000001,18000001,40000001},{0.05,0.1,0.2,0.23,0.33,0.4,0.45})-LOOKUP(L2599,{0,1950001,3300001,6950001,9000001,18000001,40000001},{0,97500,427500,636000,1536000,2796000,4796000}))*1.021,-2))</f>
        <v/>
      </c>
      <c r="P2599" s="21">
        <f>MAX(0,ROUNDDOWN(F2599-E2599-430000,-3))</f>
        <v/>
      </c>
      <c r="Q2599" s="21">
        <f>MAX(0,ROUNDDOWN(F2599-E2599-430000-H2599,-3))</f>
        <v/>
      </c>
      <c r="R2599" s="21">
        <f>IF(F2599&lt;=450000,0,MAX(0,P2599*0.06-MIN(50000,P2599)*0.03))</f>
        <v/>
      </c>
      <c r="S2599" s="21">
        <f>IF(F2599&lt;=450000,0,MAX(0,P2599*0.04-MIN(50000,P2599)*0.02))</f>
        <v/>
      </c>
      <c r="T2599" s="21">
        <f>IF(F2599&lt;=450000,0,MAX(0,Q2599*0.06-MIN(50000,Q2599)*0.03))</f>
        <v/>
      </c>
      <c r="U2599" s="21">
        <f>IF(F2599&lt;=450000,0,MAX(0,Q2599*0.04-MIN(50000,Q2599)*0.02))</f>
        <v/>
      </c>
      <c r="V2599" s="21">
        <f>50000+MAX(0,G2599-480000)</f>
        <v/>
      </c>
      <c r="W2599" s="21">
        <f>P2599-V2599</f>
        <v/>
      </c>
      <c r="X2599" s="21">
        <f>Q2599-V2599</f>
        <v/>
      </c>
      <c r="Y2599" s="22">
        <f>IF(W2599&lt;0,0.9,LOOKUP(W2599,{0,1950001,3300001,6950001,9000001,18000001,40000001},{0.84895,0.7979,0.6958,0.66517,0.56307,0.4916,0.44055}))</f>
        <v/>
      </c>
      <c r="Z2599" s="22">
        <f>IF(X2599&lt;0,0.9,LOOKUP(X2599,{0,1950001,3300001,6950001,9000001,18000001,40000001},{0.84895,0.7979,0.6958,0.66517,0.56307,0.4916,0.44055}))</f>
        <v/>
      </c>
      <c r="AA2599" s="22">
        <f>IF(W2599&lt;0,0,CHOOSE(MATCH(W2599,{0,1950001,3300001,6950001,9000001},1),5.105/84.895,10.21/79.79,20.42/69.58,23.483/66.517,33.693/56.307))</f>
        <v/>
      </c>
      <c r="AB2599" s="21">
        <f>IF(C2599&lt;=2000,0,(MIN(C2599,ROUNDDOWN(F2599*0.3,0))-2000)*0.1)</f>
        <v/>
      </c>
      <c r="AC2599" s="21">
        <f>IF(C2599&lt;=2000,0,MIN((C2599-2000)*Y2599,(R2599+S2599)*0.2))</f>
        <v/>
      </c>
      <c r="AD2599" s="21">
        <f>IF(C2599&lt;=2000,0,MIN((C2599-2000)*Z2599,(T2599+U2599)*0.2))</f>
        <v/>
      </c>
      <c r="AE2599" s="21">
        <f>AC2599*AA2599</f>
        <v/>
      </c>
      <c r="AF2599" s="21">
        <f>ROUNDDOWN(R2599,-2)+ROUNDDOWN(S2599,-2)</f>
        <v/>
      </c>
      <c r="AG2599" s="21">
        <f>ROUNDDOWN(MAX(0,R2599-(AB2599+AC2599+AE2599)*0.6),-2)+ROUNDDOWN(MAX(0,S2599-(AB2599+AC2599+AE2599)*0.4),-2)</f>
        <v/>
      </c>
      <c r="AH2599" s="21">
        <f>ROUNDDOWN(MAX(0,T2599-(AB2599+AD2599)*0.6),-2)+ROUNDDOWN(MAX(0,U2599-(AB2599+AD2599)*0.4),-2)</f>
        <v/>
      </c>
      <c r="AI2599" s="21">
        <f>ROUNDDOWN(T2599,-2)+ROUNDDOWN(U2599,-2)</f>
        <v/>
      </c>
      <c r="AJ2599" s="21">
        <f>M2599+AF2599</f>
        <v/>
      </c>
      <c r="AK2599" s="21">
        <f>M2599+AG2599</f>
        <v/>
      </c>
      <c r="AL2599" s="21">
        <f>N2599+AH2599</f>
        <v/>
      </c>
      <c r="AM2599" s="21">
        <f>O2599+AI2599</f>
        <v/>
      </c>
      <c r="AN2599" s="21">
        <f>N2599+AI2599</f>
        <v/>
      </c>
      <c r="AO2599" s="21">
        <f>ROUNDDOWN((R2599+S2599)*0.2/Y2599+2000,0)</f>
        <v/>
      </c>
      <c r="AP2599" s="21">
        <f>ROUNDDOWN((T2599+U2599)*0.2/Z2599+2000,0)</f>
        <v/>
      </c>
      <c r="AQ2599" s="21">
        <f>AL2599-AK2599</f>
        <v/>
      </c>
      <c r="AR2599" s="21">
        <f>AM2599-AK2599</f>
        <v/>
      </c>
      <c r="AS2599" s="21">
        <f>AM2599-AL2599</f>
        <v/>
      </c>
      <c r="AT2599" s="21">
        <f>AK2599+C2599-AJ2599</f>
        <v/>
      </c>
      <c r="AU2599" s="21">
        <f>AL2599+C2599-AM2599</f>
        <v/>
      </c>
      <c r="AV2599" s="21">
        <f>AN2599+C2599-AM2599</f>
        <v/>
      </c>
    </row>
    <row r="2600">
      <c r="A2600" t="inlineStr">
        <is>
          <t>1万円刻み</t>
        </is>
      </c>
      <c r="B2600" s="21">
        <f>'5_1万円刻み'!$A$837</f>
        <v/>
      </c>
      <c r="C2600" s="21">
        <f>AO2600</f>
        <v/>
      </c>
      <c r="D2600" s="21" t="n">
        <v>0</v>
      </c>
      <c r="E2600" s="21">
        <f>ROUND(MIN(B2600/12,650000)*12*0.0915+MIN(B2600/12,1390000)*12*(0.0504+0)+B2600*0.005,0)</f>
        <v/>
      </c>
      <c r="F2600" s="21">
        <f>IF(B2600&lt;741000,0,IF(B2600&lt;2191000,B2600-740000,IF(B2600&lt;2193000,1451000,IF(B2600&lt;2196000,1453000,IF(B2600&lt;2200000,1456000,IF(B2600&lt;3600000,ROUND(ROUNDDOWN(B2600/4,-3)*2.8,0)-80000,IF(B2600&lt;6600000,ROUND(ROUNDDOWN(B2600/4,-3)*3.2,0)-440000,IF(B2600&lt;8500000,ROUNDDOWN(B2600*0.9,0)-1100000,B2600-1950000))))))))</f>
        <v/>
      </c>
      <c r="G2600" s="21">
        <f>IF(F2600&gt;23500000,NA(),IF(F2600&lt;=4890000,1040000,IF(F2600&lt;=6550000,670000,620000)))</f>
        <v/>
      </c>
      <c r="H2600" s="21">
        <f>IF(D2600&lt;=0,0,MAX(0,MIN(2000000,D2600-MIN(100000,ROUNDDOWN(F2600*0.05,0)))))</f>
        <v/>
      </c>
      <c r="I2600" s="21">
        <f>IF(C2600&lt;=2000,0,MIN(C2600,ROUNDDOWN(F2600*0.4,0))-2000)</f>
        <v/>
      </c>
      <c r="J2600" s="21">
        <f>MAX(0,ROUNDDOWN(F2600-E2600-G2600,-3))</f>
        <v/>
      </c>
      <c r="K2600" s="21">
        <f>MAX(0,ROUNDDOWN(F2600-E2600-G2600-H2600-I2600,-3))</f>
        <v/>
      </c>
      <c r="L2600" s="21">
        <f>MAX(0,ROUNDDOWN(F2600-E2600-G2600-H2600,-3))</f>
        <v/>
      </c>
      <c r="M2600" s="21">
        <f>IF(J2600&lt;=0,0,ROUNDDOWN((J2600*LOOKUP(J2600,{0,1950001,3300001,6950001,9000001,18000001,40000001},{0.05,0.1,0.2,0.23,0.33,0.4,0.45})-LOOKUP(J2600,{0,1950001,3300001,6950001,9000001,18000001,40000001},{0,97500,427500,636000,1536000,2796000,4796000}))*1.021,-2))</f>
        <v/>
      </c>
      <c r="N2600" s="21">
        <f>IF(K2600&lt;=0,0,ROUNDDOWN((K2600*LOOKUP(K2600,{0,1950001,3300001,6950001,9000001,18000001,40000001},{0.05,0.1,0.2,0.23,0.33,0.4,0.45})-LOOKUP(K2600,{0,1950001,3300001,6950001,9000001,18000001,40000001},{0,97500,427500,636000,1536000,2796000,4796000}))*1.021,-2))</f>
        <v/>
      </c>
      <c r="O2600" s="21">
        <f>IF(L2600&lt;=0,0,ROUNDDOWN((L2600*LOOKUP(L2600,{0,1950001,3300001,6950001,9000001,18000001,40000001},{0.05,0.1,0.2,0.23,0.33,0.4,0.45})-LOOKUP(L2600,{0,1950001,3300001,6950001,9000001,18000001,40000001},{0,97500,427500,636000,1536000,2796000,4796000}))*1.021,-2))</f>
        <v/>
      </c>
      <c r="P2600" s="21">
        <f>MAX(0,ROUNDDOWN(F2600-E2600-430000,-3))</f>
        <v/>
      </c>
      <c r="Q2600" s="21">
        <f>MAX(0,ROUNDDOWN(F2600-E2600-430000-H2600,-3))</f>
        <v/>
      </c>
      <c r="R2600" s="21">
        <f>IF(F2600&lt;=450000,0,MAX(0,P2600*0.06-MIN(50000,P2600)*0.03))</f>
        <v/>
      </c>
      <c r="S2600" s="21">
        <f>IF(F2600&lt;=450000,0,MAX(0,P2600*0.04-MIN(50000,P2600)*0.02))</f>
        <v/>
      </c>
      <c r="T2600" s="21">
        <f>IF(F2600&lt;=450000,0,MAX(0,Q2600*0.06-MIN(50000,Q2600)*0.03))</f>
        <v/>
      </c>
      <c r="U2600" s="21">
        <f>IF(F2600&lt;=450000,0,MAX(0,Q2600*0.04-MIN(50000,Q2600)*0.02))</f>
        <v/>
      </c>
      <c r="V2600" s="21">
        <f>50000+MAX(0,G2600-480000)</f>
        <v/>
      </c>
      <c r="W2600" s="21">
        <f>P2600-V2600</f>
        <v/>
      </c>
      <c r="X2600" s="21">
        <f>Q2600-V2600</f>
        <v/>
      </c>
      <c r="Y2600" s="22">
        <f>IF(W2600&lt;0,0.9,LOOKUP(W2600,{0,1950001,3300001,6950001,9000001,18000001,40000001},{0.84895,0.7979,0.6958,0.66517,0.56307,0.4916,0.44055}))</f>
        <v/>
      </c>
      <c r="Z2600" s="22">
        <f>IF(X2600&lt;0,0.9,LOOKUP(X2600,{0,1950001,3300001,6950001,9000001,18000001,40000001},{0.84895,0.7979,0.6958,0.66517,0.56307,0.4916,0.44055}))</f>
        <v/>
      </c>
      <c r="AA2600" s="22">
        <f>IF(W2600&lt;0,0,CHOOSE(MATCH(W2600,{0,1950001,3300001,6950001,9000001},1),5.105/84.895,10.21/79.79,20.42/69.58,23.483/66.517,33.693/56.307))</f>
        <v/>
      </c>
      <c r="AB2600" s="21">
        <f>IF(C2600&lt;=2000,0,(MIN(C2600,ROUNDDOWN(F2600*0.3,0))-2000)*0.1)</f>
        <v/>
      </c>
      <c r="AC2600" s="21">
        <f>IF(C2600&lt;=2000,0,MIN((C2600-2000)*Y2600,(R2600+S2600)*0.2))</f>
        <v/>
      </c>
      <c r="AD2600" s="21">
        <f>IF(C2600&lt;=2000,0,MIN((C2600-2000)*Z2600,(T2600+U2600)*0.2))</f>
        <v/>
      </c>
      <c r="AE2600" s="21">
        <f>AC2600*AA2600</f>
        <v/>
      </c>
      <c r="AF2600" s="21">
        <f>ROUNDDOWN(R2600,-2)+ROUNDDOWN(S2600,-2)</f>
        <v/>
      </c>
      <c r="AG2600" s="21">
        <f>ROUNDDOWN(MAX(0,R2600-(AB2600+AC2600+AE2600)*0.6),-2)+ROUNDDOWN(MAX(0,S2600-(AB2600+AC2600+AE2600)*0.4),-2)</f>
        <v/>
      </c>
      <c r="AH2600" s="21">
        <f>ROUNDDOWN(MAX(0,T2600-(AB2600+AD2600)*0.6),-2)+ROUNDDOWN(MAX(0,U2600-(AB2600+AD2600)*0.4),-2)</f>
        <v/>
      </c>
      <c r="AI2600" s="21">
        <f>ROUNDDOWN(T2600,-2)+ROUNDDOWN(U2600,-2)</f>
        <v/>
      </c>
      <c r="AJ2600" s="21">
        <f>M2600+AF2600</f>
        <v/>
      </c>
      <c r="AK2600" s="21">
        <f>M2600+AG2600</f>
        <v/>
      </c>
      <c r="AL2600" s="21">
        <f>N2600+AH2600</f>
        <v/>
      </c>
      <c r="AM2600" s="21">
        <f>O2600+AI2600</f>
        <v/>
      </c>
      <c r="AN2600" s="21">
        <f>N2600+AI2600</f>
        <v/>
      </c>
      <c r="AO2600" s="21">
        <f>ROUNDDOWN((R2600+S2600)*0.2/Y2600+2000,0)</f>
        <v/>
      </c>
      <c r="AP2600" s="21">
        <f>ROUNDDOWN((T2600+U2600)*0.2/Z2600+2000,0)</f>
        <v/>
      </c>
      <c r="AQ2600" s="21">
        <f>AL2600-AK2600</f>
        <v/>
      </c>
      <c r="AR2600" s="21">
        <f>AM2600-AK2600</f>
        <v/>
      </c>
      <c r="AS2600" s="21">
        <f>AM2600-AL2600</f>
        <v/>
      </c>
      <c r="AT2600" s="21">
        <f>AK2600+C2600-AJ2600</f>
        <v/>
      </c>
      <c r="AU2600" s="21">
        <f>AL2600+C2600-AM2600</f>
        <v/>
      </c>
      <c r="AV2600" s="21">
        <f>AN2600+C2600-AM2600</f>
        <v/>
      </c>
    </row>
    <row r="2601">
      <c r="A2601" t="inlineStr">
        <is>
          <t>1万円刻み</t>
        </is>
      </c>
      <c r="B2601" s="21">
        <f>'5_1万円刻み'!$A$838</f>
        <v/>
      </c>
      <c r="C2601" s="21">
        <f>AO2601</f>
        <v/>
      </c>
      <c r="D2601" s="21" t="n">
        <v>0</v>
      </c>
      <c r="E2601" s="21">
        <f>ROUND(MIN(B2601/12,650000)*12*0.0915+MIN(B2601/12,1390000)*12*(0.0504+0)+B2601*0.005,0)</f>
        <v/>
      </c>
      <c r="F2601" s="21">
        <f>IF(B2601&lt;741000,0,IF(B2601&lt;2191000,B2601-740000,IF(B2601&lt;2193000,1451000,IF(B2601&lt;2196000,1453000,IF(B2601&lt;2200000,1456000,IF(B2601&lt;3600000,ROUND(ROUNDDOWN(B2601/4,-3)*2.8,0)-80000,IF(B2601&lt;6600000,ROUND(ROUNDDOWN(B2601/4,-3)*3.2,0)-440000,IF(B2601&lt;8500000,ROUNDDOWN(B2601*0.9,0)-1100000,B2601-1950000))))))))</f>
        <v/>
      </c>
      <c r="G2601" s="21">
        <f>IF(F2601&gt;23500000,NA(),IF(F2601&lt;=4890000,1040000,IF(F2601&lt;=6550000,670000,620000)))</f>
        <v/>
      </c>
      <c r="H2601" s="21">
        <f>IF(D2601&lt;=0,0,MAX(0,MIN(2000000,D2601-MIN(100000,ROUNDDOWN(F2601*0.05,0)))))</f>
        <v/>
      </c>
      <c r="I2601" s="21">
        <f>IF(C2601&lt;=2000,0,MIN(C2601,ROUNDDOWN(F2601*0.4,0))-2000)</f>
        <v/>
      </c>
      <c r="J2601" s="21">
        <f>MAX(0,ROUNDDOWN(F2601-E2601-G2601,-3))</f>
        <v/>
      </c>
      <c r="K2601" s="21">
        <f>MAX(0,ROUNDDOWN(F2601-E2601-G2601-H2601-I2601,-3))</f>
        <v/>
      </c>
      <c r="L2601" s="21">
        <f>MAX(0,ROUNDDOWN(F2601-E2601-G2601-H2601,-3))</f>
        <v/>
      </c>
      <c r="M2601" s="21">
        <f>IF(J2601&lt;=0,0,ROUNDDOWN((J2601*LOOKUP(J2601,{0,1950001,3300001,6950001,9000001,18000001,40000001},{0.05,0.1,0.2,0.23,0.33,0.4,0.45})-LOOKUP(J2601,{0,1950001,3300001,6950001,9000001,18000001,40000001},{0,97500,427500,636000,1536000,2796000,4796000}))*1.021,-2))</f>
        <v/>
      </c>
      <c r="N2601" s="21">
        <f>IF(K2601&lt;=0,0,ROUNDDOWN((K2601*LOOKUP(K2601,{0,1950001,3300001,6950001,9000001,18000001,40000001},{0.05,0.1,0.2,0.23,0.33,0.4,0.45})-LOOKUP(K2601,{0,1950001,3300001,6950001,9000001,18000001,40000001},{0,97500,427500,636000,1536000,2796000,4796000}))*1.021,-2))</f>
        <v/>
      </c>
      <c r="O2601" s="21">
        <f>IF(L2601&lt;=0,0,ROUNDDOWN((L2601*LOOKUP(L2601,{0,1950001,3300001,6950001,9000001,18000001,40000001},{0.05,0.1,0.2,0.23,0.33,0.4,0.45})-LOOKUP(L2601,{0,1950001,3300001,6950001,9000001,18000001,40000001},{0,97500,427500,636000,1536000,2796000,4796000}))*1.021,-2))</f>
        <v/>
      </c>
      <c r="P2601" s="21">
        <f>MAX(0,ROUNDDOWN(F2601-E2601-430000,-3))</f>
        <v/>
      </c>
      <c r="Q2601" s="21">
        <f>MAX(0,ROUNDDOWN(F2601-E2601-430000-H2601,-3))</f>
        <v/>
      </c>
      <c r="R2601" s="21">
        <f>IF(F2601&lt;=450000,0,MAX(0,P2601*0.06-MIN(50000,P2601)*0.03))</f>
        <v/>
      </c>
      <c r="S2601" s="21">
        <f>IF(F2601&lt;=450000,0,MAX(0,P2601*0.04-MIN(50000,P2601)*0.02))</f>
        <v/>
      </c>
      <c r="T2601" s="21">
        <f>IF(F2601&lt;=450000,0,MAX(0,Q2601*0.06-MIN(50000,Q2601)*0.03))</f>
        <v/>
      </c>
      <c r="U2601" s="21">
        <f>IF(F2601&lt;=450000,0,MAX(0,Q2601*0.04-MIN(50000,Q2601)*0.02))</f>
        <v/>
      </c>
      <c r="V2601" s="21">
        <f>50000+MAX(0,G2601-480000)</f>
        <v/>
      </c>
      <c r="W2601" s="21">
        <f>P2601-V2601</f>
        <v/>
      </c>
      <c r="X2601" s="21">
        <f>Q2601-V2601</f>
        <v/>
      </c>
      <c r="Y2601" s="22">
        <f>IF(W2601&lt;0,0.9,LOOKUP(W2601,{0,1950001,3300001,6950001,9000001,18000001,40000001},{0.84895,0.7979,0.6958,0.66517,0.56307,0.4916,0.44055}))</f>
        <v/>
      </c>
      <c r="Z2601" s="22">
        <f>IF(X2601&lt;0,0.9,LOOKUP(X2601,{0,1950001,3300001,6950001,9000001,18000001,40000001},{0.84895,0.7979,0.6958,0.66517,0.56307,0.4916,0.44055}))</f>
        <v/>
      </c>
      <c r="AA2601" s="22">
        <f>IF(W2601&lt;0,0,CHOOSE(MATCH(W2601,{0,1950001,3300001,6950001,9000001},1),5.105/84.895,10.21/79.79,20.42/69.58,23.483/66.517,33.693/56.307))</f>
        <v/>
      </c>
      <c r="AB2601" s="21">
        <f>IF(C2601&lt;=2000,0,(MIN(C2601,ROUNDDOWN(F2601*0.3,0))-2000)*0.1)</f>
        <v/>
      </c>
      <c r="AC2601" s="21">
        <f>IF(C2601&lt;=2000,0,MIN((C2601-2000)*Y2601,(R2601+S2601)*0.2))</f>
        <v/>
      </c>
      <c r="AD2601" s="21">
        <f>IF(C2601&lt;=2000,0,MIN((C2601-2000)*Z2601,(T2601+U2601)*0.2))</f>
        <v/>
      </c>
      <c r="AE2601" s="21">
        <f>AC2601*AA2601</f>
        <v/>
      </c>
      <c r="AF2601" s="21">
        <f>ROUNDDOWN(R2601,-2)+ROUNDDOWN(S2601,-2)</f>
        <v/>
      </c>
      <c r="AG2601" s="21">
        <f>ROUNDDOWN(MAX(0,R2601-(AB2601+AC2601+AE2601)*0.6),-2)+ROUNDDOWN(MAX(0,S2601-(AB2601+AC2601+AE2601)*0.4),-2)</f>
        <v/>
      </c>
      <c r="AH2601" s="21">
        <f>ROUNDDOWN(MAX(0,T2601-(AB2601+AD2601)*0.6),-2)+ROUNDDOWN(MAX(0,U2601-(AB2601+AD2601)*0.4),-2)</f>
        <v/>
      </c>
      <c r="AI2601" s="21">
        <f>ROUNDDOWN(T2601,-2)+ROUNDDOWN(U2601,-2)</f>
        <v/>
      </c>
      <c r="AJ2601" s="21">
        <f>M2601+AF2601</f>
        <v/>
      </c>
      <c r="AK2601" s="21">
        <f>M2601+AG2601</f>
        <v/>
      </c>
      <c r="AL2601" s="21">
        <f>N2601+AH2601</f>
        <v/>
      </c>
      <c r="AM2601" s="21">
        <f>O2601+AI2601</f>
        <v/>
      </c>
      <c r="AN2601" s="21">
        <f>N2601+AI2601</f>
        <v/>
      </c>
      <c r="AO2601" s="21">
        <f>ROUNDDOWN((R2601+S2601)*0.2/Y2601+2000,0)</f>
        <v/>
      </c>
      <c r="AP2601" s="21">
        <f>ROUNDDOWN((T2601+U2601)*0.2/Z2601+2000,0)</f>
        <v/>
      </c>
      <c r="AQ2601" s="21">
        <f>AL2601-AK2601</f>
        <v/>
      </c>
      <c r="AR2601" s="21">
        <f>AM2601-AK2601</f>
        <v/>
      </c>
      <c r="AS2601" s="21">
        <f>AM2601-AL2601</f>
        <v/>
      </c>
      <c r="AT2601" s="21">
        <f>AK2601+C2601-AJ2601</f>
        <v/>
      </c>
      <c r="AU2601" s="21">
        <f>AL2601+C2601-AM2601</f>
        <v/>
      </c>
      <c r="AV2601" s="21">
        <f>AN2601+C2601-AM2601</f>
        <v/>
      </c>
    </row>
    <row r="2602">
      <c r="A2602" t="inlineStr">
        <is>
          <t>1万円刻み</t>
        </is>
      </c>
      <c r="B2602" s="21">
        <f>'5_1万円刻み'!$A$839</f>
        <v/>
      </c>
      <c r="C2602" s="21">
        <f>AO2602</f>
        <v/>
      </c>
      <c r="D2602" s="21" t="n">
        <v>0</v>
      </c>
      <c r="E2602" s="21">
        <f>ROUND(MIN(B2602/12,650000)*12*0.0915+MIN(B2602/12,1390000)*12*(0.0504+0)+B2602*0.005,0)</f>
        <v/>
      </c>
      <c r="F2602" s="21">
        <f>IF(B2602&lt;741000,0,IF(B2602&lt;2191000,B2602-740000,IF(B2602&lt;2193000,1451000,IF(B2602&lt;2196000,1453000,IF(B2602&lt;2200000,1456000,IF(B2602&lt;3600000,ROUND(ROUNDDOWN(B2602/4,-3)*2.8,0)-80000,IF(B2602&lt;6600000,ROUND(ROUNDDOWN(B2602/4,-3)*3.2,0)-440000,IF(B2602&lt;8500000,ROUNDDOWN(B2602*0.9,0)-1100000,B2602-1950000))))))))</f>
        <v/>
      </c>
      <c r="G2602" s="21">
        <f>IF(F2602&gt;23500000,NA(),IF(F2602&lt;=4890000,1040000,IF(F2602&lt;=6550000,670000,620000)))</f>
        <v/>
      </c>
      <c r="H2602" s="21">
        <f>IF(D2602&lt;=0,0,MAX(0,MIN(2000000,D2602-MIN(100000,ROUNDDOWN(F2602*0.05,0)))))</f>
        <v/>
      </c>
      <c r="I2602" s="21">
        <f>IF(C2602&lt;=2000,0,MIN(C2602,ROUNDDOWN(F2602*0.4,0))-2000)</f>
        <v/>
      </c>
      <c r="J2602" s="21">
        <f>MAX(0,ROUNDDOWN(F2602-E2602-G2602,-3))</f>
        <v/>
      </c>
      <c r="K2602" s="21">
        <f>MAX(0,ROUNDDOWN(F2602-E2602-G2602-H2602-I2602,-3))</f>
        <v/>
      </c>
      <c r="L2602" s="21">
        <f>MAX(0,ROUNDDOWN(F2602-E2602-G2602-H2602,-3))</f>
        <v/>
      </c>
      <c r="M2602" s="21">
        <f>IF(J2602&lt;=0,0,ROUNDDOWN((J2602*LOOKUP(J2602,{0,1950001,3300001,6950001,9000001,18000001,40000001},{0.05,0.1,0.2,0.23,0.33,0.4,0.45})-LOOKUP(J2602,{0,1950001,3300001,6950001,9000001,18000001,40000001},{0,97500,427500,636000,1536000,2796000,4796000}))*1.021,-2))</f>
        <v/>
      </c>
      <c r="N2602" s="21">
        <f>IF(K2602&lt;=0,0,ROUNDDOWN((K2602*LOOKUP(K2602,{0,1950001,3300001,6950001,9000001,18000001,40000001},{0.05,0.1,0.2,0.23,0.33,0.4,0.45})-LOOKUP(K2602,{0,1950001,3300001,6950001,9000001,18000001,40000001},{0,97500,427500,636000,1536000,2796000,4796000}))*1.021,-2))</f>
        <v/>
      </c>
      <c r="O2602" s="21">
        <f>IF(L2602&lt;=0,0,ROUNDDOWN((L2602*LOOKUP(L2602,{0,1950001,3300001,6950001,9000001,18000001,40000001},{0.05,0.1,0.2,0.23,0.33,0.4,0.45})-LOOKUP(L2602,{0,1950001,3300001,6950001,9000001,18000001,40000001},{0,97500,427500,636000,1536000,2796000,4796000}))*1.021,-2))</f>
        <v/>
      </c>
      <c r="P2602" s="21">
        <f>MAX(0,ROUNDDOWN(F2602-E2602-430000,-3))</f>
        <v/>
      </c>
      <c r="Q2602" s="21">
        <f>MAX(0,ROUNDDOWN(F2602-E2602-430000-H2602,-3))</f>
        <v/>
      </c>
      <c r="R2602" s="21">
        <f>IF(F2602&lt;=450000,0,MAX(0,P2602*0.06-MIN(50000,P2602)*0.03))</f>
        <v/>
      </c>
      <c r="S2602" s="21">
        <f>IF(F2602&lt;=450000,0,MAX(0,P2602*0.04-MIN(50000,P2602)*0.02))</f>
        <v/>
      </c>
      <c r="T2602" s="21">
        <f>IF(F2602&lt;=450000,0,MAX(0,Q2602*0.06-MIN(50000,Q2602)*0.03))</f>
        <v/>
      </c>
      <c r="U2602" s="21">
        <f>IF(F2602&lt;=450000,0,MAX(0,Q2602*0.04-MIN(50000,Q2602)*0.02))</f>
        <v/>
      </c>
      <c r="V2602" s="21">
        <f>50000+MAX(0,G2602-480000)</f>
        <v/>
      </c>
      <c r="W2602" s="21">
        <f>P2602-V2602</f>
        <v/>
      </c>
      <c r="X2602" s="21">
        <f>Q2602-V2602</f>
        <v/>
      </c>
      <c r="Y2602" s="22">
        <f>IF(W2602&lt;0,0.9,LOOKUP(W2602,{0,1950001,3300001,6950001,9000001,18000001,40000001},{0.84895,0.7979,0.6958,0.66517,0.56307,0.4916,0.44055}))</f>
        <v/>
      </c>
      <c r="Z2602" s="22">
        <f>IF(X2602&lt;0,0.9,LOOKUP(X2602,{0,1950001,3300001,6950001,9000001,18000001,40000001},{0.84895,0.7979,0.6958,0.66517,0.56307,0.4916,0.44055}))</f>
        <v/>
      </c>
      <c r="AA2602" s="22">
        <f>IF(W2602&lt;0,0,CHOOSE(MATCH(W2602,{0,1950001,3300001,6950001,9000001},1),5.105/84.895,10.21/79.79,20.42/69.58,23.483/66.517,33.693/56.307))</f>
        <v/>
      </c>
      <c r="AB2602" s="21">
        <f>IF(C2602&lt;=2000,0,(MIN(C2602,ROUNDDOWN(F2602*0.3,0))-2000)*0.1)</f>
        <v/>
      </c>
      <c r="AC2602" s="21">
        <f>IF(C2602&lt;=2000,0,MIN((C2602-2000)*Y2602,(R2602+S2602)*0.2))</f>
        <v/>
      </c>
      <c r="AD2602" s="21">
        <f>IF(C2602&lt;=2000,0,MIN((C2602-2000)*Z2602,(T2602+U2602)*0.2))</f>
        <v/>
      </c>
      <c r="AE2602" s="21">
        <f>AC2602*AA2602</f>
        <v/>
      </c>
      <c r="AF2602" s="21">
        <f>ROUNDDOWN(R2602,-2)+ROUNDDOWN(S2602,-2)</f>
        <v/>
      </c>
      <c r="AG2602" s="21">
        <f>ROUNDDOWN(MAX(0,R2602-(AB2602+AC2602+AE2602)*0.6),-2)+ROUNDDOWN(MAX(0,S2602-(AB2602+AC2602+AE2602)*0.4),-2)</f>
        <v/>
      </c>
      <c r="AH2602" s="21">
        <f>ROUNDDOWN(MAX(0,T2602-(AB2602+AD2602)*0.6),-2)+ROUNDDOWN(MAX(0,U2602-(AB2602+AD2602)*0.4),-2)</f>
        <v/>
      </c>
      <c r="AI2602" s="21">
        <f>ROUNDDOWN(T2602,-2)+ROUNDDOWN(U2602,-2)</f>
        <v/>
      </c>
      <c r="AJ2602" s="21">
        <f>M2602+AF2602</f>
        <v/>
      </c>
      <c r="AK2602" s="21">
        <f>M2602+AG2602</f>
        <v/>
      </c>
      <c r="AL2602" s="21">
        <f>N2602+AH2602</f>
        <v/>
      </c>
      <c r="AM2602" s="21">
        <f>O2602+AI2602</f>
        <v/>
      </c>
      <c r="AN2602" s="21">
        <f>N2602+AI2602</f>
        <v/>
      </c>
      <c r="AO2602" s="21">
        <f>ROUNDDOWN((R2602+S2602)*0.2/Y2602+2000,0)</f>
        <v/>
      </c>
      <c r="AP2602" s="21">
        <f>ROUNDDOWN((T2602+U2602)*0.2/Z2602+2000,0)</f>
        <v/>
      </c>
      <c r="AQ2602" s="21">
        <f>AL2602-AK2602</f>
        <v/>
      </c>
      <c r="AR2602" s="21">
        <f>AM2602-AK2602</f>
        <v/>
      </c>
      <c r="AS2602" s="21">
        <f>AM2602-AL2602</f>
        <v/>
      </c>
      <c r="AT2602" s="21">
        <f>AK2602+C2602-AJ2602</f>
        <v/>
      </c>
      <c r="AU2602" s="21">
        <f>AL2602+C2602-AM2602</f>
        <v/>
      </c>
      <c r="AV2602" s="21">
        <f>AN2602+C2602-AM2602</f>
        <v/>
      </c>
    </row>
    <row r="2603">
      <c r="A2603" t="inlineStr">
        <is>
          <t>1万円刻み</t>
        </is>
      </c>
      <c r="B2603" s="21">
        <f>'5_1万円刻み'!$A$840</f>
        <v/>
      </c>
      <c r="C2603" s="21">
        <f>AO2603</f>
        <v/>
      </c>
      <c r="D2603" s="21" t="n">
        <v>0</v>
      </c>
      <c r="E2603" s="21">
        <f>ROUND(MIN(B2603/12,650000)*12*0.0915+MIN(B2603/12,1390000)*12*(0.0504+0)+B2603*0.005,0)</f>
        <v/>
      </c>
      <c r="F2603" s="21">
        <f>IF(B2603&lt;741000,0,IF(B2603&lt;2191000,B2603-740000,IF(B2603&lt;2193000,1451000,IF(B2603&lt;2196000,1453000,IF(B2603&lt;2200000,1456000,IF(B2603&lt;3600000,ROUND(ROUNDDOWN(B2603/4,-3)*2.8,0)-80000,IF(B2603&lt;6600000,ROUND(ROUNDDOWN(B2603/4,-3)*3.2,0)-440000,IF(B2603&lt;8500000,ROUNDDOWN(B2603*0.9,0)-1100000,B2603-1950000))))))))</f>
        <v/>
      </c>
      <c r="G2603" s="21">
        <f>IF(F2603&gt;23500000,NA(),IF(F2603&lt;=4890000,1040000,IF(F2603&lt;=6550000,670000,620000)))</f>
        <v/>
      </c>
      <c r="H2603" s="21">
        <f>IF(D2603&lt;=0,0,MAX(0,MIN(2000000,D2603-MIN(100000,ROUNDDOWN(F2603*0.05,0)))))</f>
        <v/>
      </c>
      <c r="I2603" s="21">
        <f>IF(C2603&lt;=2000,0,MIN(C2603,ROUNDDOWN(F2603*0.4,0))-2000)</f>
        <v/>
      </c>
      <c r="J2603" s="21">
        <f>MAX(0,ROUNDDOWN(F2603-E2603-G2603,-3))</f>
        <v/>
      </c>
      <c r="K2603" s="21">
        <f>MAX(0,ROUNDDOWN(F2603-E2603-G2603-H2603-I2603,-3))</f>
        <v/>
      </c>
      <c r="L2603" s="21">
        <f>MAX(0,ROUNDDOWN(F2603-E2603-G2603-H2603,-3))</f>
        <v/>
      </c>
      <c r="M2603" s="21">
        <f>IF(J2603&lt;=0,0,ROUNDDOWN((J2603*LOOKUP(J2603,{0,1950001,3300001,6950001,9000001,18000001,40000001},{0.05,0.1,0.2,0.23,0.33,0.4,0.45})-LOOKUP(J2603,{0,1950001,3300001,6950001,9000001,18000001,40000001},{0,97500,427500,636000,1536000,2796000,4796000}))*1.021,-2))</f>
        <v/>
      </c>
      <c r="N2603" s="21">
        <f>IF(K2603&lt;=0,0,ROUNDDOWN((K2603*LOOKUP(K2603,{0,1950001,3300001,6950001,9000001,18000001,40000001},{0.05,0.1,0.2,0.23,0.33,0.4,0.45})-LOOKUP(K2603,{0,1950001,3300001,6950001,9000001,18000001,40000001},{0,97500,427500,636000,1536000,2796000,4796000}))*1.021,-2))</f>
        <v/>
      </c>
      <c r="O2603" s="21">
        <f>IF(L2603&lt;=0,0,ROUNDDOWN((L2603*LOOKUP(L2603,{0,1950001,3300001,6950001,9000001,18000001,40000001},{0.05,0.1,0.2,0.23,0.33,0.4,0.45})-LOOKUP(L2603,{0,1950001,3300001,6950001,9000001,18000001,40000001},{0,97500,427500,636000,1536000,2796000,4796000}))*1.021,-2))</f>
        <v/>
      </c>
      <c r="P2603" s="21">
        <f>MAX(0,ROUNDDOWN(F2603-E2603-430000,-3))</f>
        <v/>
      </c>
      <c r="Q2603" s="21">
        <f>MAX(0,ROUNDDOWN(F2603-E2603-430000-H2603,-3))</f>
        <v/>
      </c>
      <c r="R2603" s="21">
        <f>IF(F2603&lt;=450000,0,MAX(0,P2603*0.06-MIN(50000,P2603)*0.03))</f>
        <v/>
      </c>
      <c r="S2603" s="21">
        <f>IF(F2603&lt;=450000,0,MAX(0,P2603*0.04-MIN(50000,P2603)*0.02))</f>
        <v/>
      </c>
      <c r="T2603" s="21">
        <f>IF(F2603&lt;=450000,0,MAX(0,Q2603*0.06-MIN(50000,Q2603)*0.03))</f>
        <v/>
      </c>
      <c r="U2603" s="21">
        <f>IF(F2603&lt;=450000,0,MAX(0,Q2603*0.04-MIN(50000,Q2603)*0.02))</f>
        <v/>
      </c>
      <c r="V2603" s="21">
        <f>50000+MAX(0,G2603-480000)</f>
        <v/>
      </c>
      <c r="W2603" s="21">
        <f>P2603-V2603</f>
        <v/>
      </c>
      <c r="X2603" s="21">
        <f>Q2603-V2603</f>
        <v/>
      </c>
      <c r="Y2603" s="22">
        <f>IF(W2603&lt;0,0.9,LOOKUP(W2603,{0,1950001,3300001,6950001,9000001,18000001,40000001},{0.84895,0.7979,0.6958,0.66517,0.56307,0.4916,0.44055}))</f>
        <v/>
      </c>
      <c r="Z2603" s="22">
        <f>IF(X2603&lt;0,0.9,LOOKUP(X2603,{0,1950001,3300001,6950001,9000001,18000001,40000001},{0.84895,0.7979,0.6958,0.66517,0.56307,0.4916,0.44055}))</f>
        <v/>
      </c>
      <c r="AA2603" s="22">
        <f>IF(W2603&lt;0,0,CHOOSE(MATCH(W2603,{0,1950001,3300001,6950001,9000001},1),5.105/84.895,10.21/79.79,20.42/69.58,23.483/66.517,33.693/56.307))</f>
        <v/>
      </c>
      <c r="AB2603" s="21">
        <f>IF(C2603&lt;=2000,0,(MIN(C2603,ROUNDDOWN(F2603*0.3,0))-2000)*0.1)</f>
        <v/>
      </c>
      <c r="AC2603" s="21">
        <f>IF(C2603&lt;=2000,0,MIN((C2603-2000)*Y2603,(R2603+S2603)*0.2))</f>
        <v/>
      </c>
      <c r="AD2603" s="21">
        <f>IF(C2603&lt;=2000,0,MIN((C2603-2000)*Z2603,(T2603+U2603)*0.2))</f>
        <v/>
      </c>
      <c r="AE2603" s="21">
        <f>AC2603*AA2603</f>
        <v/>
      </c>
      <c r="AF2603" s="21">
        <f>ROUNDDOWN(R2603,-2)+ROUNDDOWN(S2603,-2)</f>
        <v/>
      </c>
      <c r="AG2603" s="21">
        <f>ROUNDDOWN(MAX(0,R2603-(AB2603+AC2603+AE2603)*0.6),-2)+ROUNDDOWN(MAX(0,S2603-(AB2603+AC2603+AE2603)*0.4),-2)</f>
        <v/>
      </c>
      <c r="AH2603" s="21">
        <f>ROUNDDOWN(MAX(0,T2603-(AB2603+AD2603)*0.6),-2)+ROUNDDOWN(MAX(0,U2603-(AB2603+AD2603)*0.4),-2)</f>
        <v/>
      </c>
      <c r="AI2603" s="21">
        <f>ROUNDDOWN(T2603,-2)+ROUNDDOWN(U2603,-2)</f>
        <v/>
      </c>
      <c r="AJ2603" s="21">
        <f>M2603+AF2603</f>
        <v/>
      </c>
      <c r="AK2603" s="21">
        <f>M2603+AG2603</f>
        <v/>
      </c>
      <c r="AL2603" s="21">
        <f>N2603+AH2603</f>
        <v/>
      </c>
      <c r="AM2603" s="21">
        <f>O2603+AI2603</f>
        <v/>
      </c>
      <c r="AN2603" s="21">
        <f>N2603+AI2603</f>
        <v/>
      </c>
      <c r="AO2603" s="21">
        <f>ROUNDDOWN((R2603+S2603)*0.2/Y2603+2000,0)</f>
        <v/>
      </c>
      <c r="AP2603" s="21">
        <f>ROUNDDOWN((T2603+U2603)*0.2/Z2603+2000,0)</f>
        <v/>
      </c>
      <c r="AQ2603" s="21">
        <f>AL2603-AK2603</f>
        <v/>
      </c>
      <c r="AR2603" s="21">
        <f>AM2603-AK2603</f>
        <v/>
      </c>
      <c r="AS2603" s="21">
        <f>AM2603-AL2603</f>
        <v/>
      </c>
      <c r="AT2603" s="21">
        <f>AK2603+C2603-AJ2603</f>
        <v/>
      </c>
      <c r="AU2603" s="21">
        <f>AL2603+C2603-AM2603</f>
        <v/>
      </c>
      <c r="AV2603" s="21">
        <f>AN2603+C2603-AM2603</f>
        <v/>
      </c>
    </row>
    <row r="2604">
      <c r="A2604" t="inlineStr">
        <is>
          <t>1万円刻み</t>
        </is>
      </c>
      <c r="B2604" s="21">
        <f>'5_1万円刻み'!$A$841</f>
        <v/>
      </c>
      <c r="C2604" s="21">
        <f>AO2604</f>
        <v/>
      </c>
      <c r="D2604" s="21" t="n">
        <v>0</v>
      </c>
      <c r="E2604" s="21">
        <f>ROUND(MIN(B2604/12,650000)*12*0.0915+MIN(B2604/12,1390000)*12*(0.0504+0)+B2604*0.005,0)</f>
        <v/>
      </c>
      <c r="F2604" s="21">
        <f>IF(B2604&lt;741000,0,IF(B2604&lt;2191000,B2604-740000,IF(B2604&lt;2193000,1451000,IF(B2604&lt;2196000,1453000,IF(B2604&lt;2200000,1456000,IF(B2604&lt;3600000,ROUND(ROUNDDOWN(B2604/4,-3)*2.8,0)-80000,IF(B2604&lt;6600000,ROUND(ROUNDDOWN(B2604/4,-3)*3.2,0)-440000,IF(B2604&lt;8500000,ROUNDDOWN(B2604*0.9,0)-1100000,B2604-1950000))))))))</f>
        <v/>
      </c>
      <c r="G2604" s="21">
        <f>IF(F2604&gt;23500000,NA(),IF(F2604&lt;=4890000,1040000,IF(F2604&lt;=6550000,670000,620000)))</f>
        <v/>
      </c>
      <c r="H2604" s="21">
        <f>IF(D2604&lt;=0,0,MAX(0,MIN(2000000,D2604-MIN(100000,ROUNDDOWN(F2604*0.05,0)))))</f>
        <v/>
      </c>
      <c r="I2604" s="21">
        <f>IF(C2604&lt;=2000,0,MIN(C2604,ROUNDDOWN(F2604*0.4,0))-2000)</f>
        <v/>
      </c>
      <c r="J2604" s="21">
        <f>MAX(0,ROUNDDOWN(F2604-E2604-G2604,-3))</f>
        <v/>
      </c>
      <c r="K2604" s="21">
        <f>MAX(0,ROUNDDOWN(F2604-E2604-G2604-H2604-I2604,-3))</f>
        <v/>
      </c>
      <c r="L2604" s="21">
        <f>MAX(0,ROUNDDOWN(F2604-E2604-G2604-H2604,-3))</f>
        <v/>
      </c>
      <c r="M2604" s="21">
        <f>IF(J2604&lt;=0,0,ROUNDDOWN((J2604*LOOKUP(J2604,{0,1950001,3300001,6950001,9000001,18000001,40000001},{0.05,0.1,0.2,0.23,0.33,0.4,0.45})-LOOKUP(J2604,{0,1950001,3300001,6950001,9000001,18000001,40000001},{0,97500,427500,636000,1536000,2796000,4796000}))*1.021,-2))</f>
        <v/>
      </c>
      <c r="N2604" s="21">
        <f>IF(K2604&lt;=0,0,ROUNDDOWN((K2604*LOOKUP(K2604,{0,1950001,3300001,6950001,9000001,18000001,40000001},{0.05,0.1,0.2,0.23,0.33,0.4,0.45})-LOOKUP(K2604,{0,1950001,3300001,6950001,9000001,18000001,40000001},{0,97500,427500,636000,1536000,2796000,4796000}))*1.021,-2))</f>
        <v/>
      </c>
      <c r="O2604" s="21">
        <f>IF(L2604&lt;=0,0,ROUNDDOWN((L2604*LOOKUP(L2604,{0,1950001,3300001,6950001,9000001,18000001,40000001},{0.05,0.1,0.2,0.23,0.33,0.4,0.45})-LOOKUP(L2604,{0,1950001,3300001,6950001,9000001,18000001,40000001},{0,97500,427500,636000,1536000,2796000,4796000}))*1.021,-2))</f>
        <v/>
      </c>
      <c r="P2604" s="21">
        <f>MAX(0,ROUNDDOWN(F2604-E2604-430000,-3))</f>
        <v/>
      </c>
      <c r="Q2604" s="21">
        <f>MAX(0,ROUNDDOWN(F2604-E2604-430000-H2604,-3))</f>
        <v/>
      </c>
      <c r="R2604" s="21">
        <f>IF(F2604&lt;=450000,0,MAX(0,P2604*0.06-MIN(50000,P2604)*0.03))</f>
        <v/>
      </c>
      <c r="S2604" s="21">
        <f>IF(F2604&lt;=450000,0,MAX(0,P2604*0.04-MIN(50000,P2604)*0.02))</f>
        <v/>
      </c>
      <c r="T2604" s="21">
        <f>IF(F2604&lt;=450000,0,MAX(0,Q2604*0.06-MIN(50000,Q2604)*0.03))</f>
        <v/>
      </c>
      <c r="U2604" s="21">
        <f>IF(F2604&lt;=450000,0,MAX(0,Q2604*0.04-MIN(50000,Q2604)*0.02))</f>
        <v/>
      </c>
      <c r="V2604" s="21">
        <f>50000+MAX(0,G2604-480000)</f>
        <v/>
      </c>
      <c r="W2604" s="21">
        <f>P2604-V2604</f>
        <v/>
      </c>
      <c r="X2604" s="21">
        <f>Q2604-V2604</f>
        <v/>
      </c>
      <c r="Y2604" s="22">
        <f>IF(W2604&lt;0,0.9,LOOKUP(W2604,{0,1950001,3300001,6950001,9000001,18000001,40000001},{0.84895,0.7979,0.6958,0.66517,0.56307,0.4916,0.44055}))</f>
        <v/>
      </c>
      <c r="Z2604" s="22">
        <f>IF(X2604&lt;0,0.9,LOOKUP(X2604,{0,1950001,3300001,6950001,9000001,18000001,40000001},{0.84895,0.7979,0.6958,0.66517,0.56307,0.4916,0.44055}))</f>
        <v/>
      </c>
      <c r="AA2604" s="22">
        <f>IF(W2604&lt;0,0,CHOOSE(MATCH(W2604,{0,1950001,3300001,6950001,9000001},1),5.105/84.895,10.21/79.79,20.42/69.58,23.483/66.517,33.693/56.307))</f>
        <v/>
      </c>
      <c r="AB2604" s="21">
        <f>IF(C2604&lt;=2000,0,(MIN(C2604,ROUNDDOWN(F2604*0.3,0))-2000)*0.1)</f>
        <v/>
      </c>
      <c r="AC2604" s="21">
        <f>IF(C2604&lt;=2000,0,MIN((C2604-2000)*Y2604,(R2604+S2604)*0.2))</f>
        <v/>
      </c>
      <c r="AD2604" s="21">
        <f>IF(C2604&lt;=2000,0,MIN((C2604-2000)*Z2604,(T2604+U2604)*0.2))</f>
        <v/>
      </c>
      <c r="AE2604" s="21">
        <f>AC2604*AA2604</f>
        <v/>
      </c>
      <c r="AF2604" s="21">
        <f>ROUNDDOWN(R2604,-2)+ROUNDDOWN(S2604,-2)</f>
        <v/>
      </c>
      <c r="AG2604" s="21">
        <f>ROUNDDOWN(MAX(0,R2604-(AB2604+AC2604+AE2604)*0.6),-2)+ROUNDDOWN(MAX(0,S2604-(AB2604+AC2604+AE2604)*0.4),-2)</f>
        <v/>
      </c>
      <c r="AH2604" s="21">
        <f>ROUNDDOWN(MAX(0,T2604-(AB2604+AD2604)*0.6),-2)+ROUNDDOWN(MAX(0,U2604-(AB2604+AD2604)*0.4),-2)</f>
        <v/>
      </c>
      <c r="AI2604" s="21">
        <f>ROUNDDOWN(T2604,-2)+ROUNDDOWN(U2604,-2)</f>
        <v/>
      </c>
      <c r="AJ2604" s="21">
        <f>M2604+AF2604</f>
        <v/>
      </c>
      <c r="AK2604" s="21">
        <f>M2604+AG2604</f>
        <v/>
      </c>
      <c r="AL2604" s="21">
        <f>N2604+AH2604</f>
        <v/>
      </c>
      <c r="AM2604" s="21">
        <f>O2604+AI2604</f>
        <v/>
      </c>
      <c r="AN2604" s="21">
        <f>N2604+AI2604</f>
        <v/>
      </c>
      <c r="AO2604" s="21">
        <f>ROUNDDOWN((R2604+S2604)*0.2/Y2604+2000,0)</f>
        <v/>
      </c>
      <c r="AP2604" s="21">
        <f>ROUNDDOWN((T2604+U2604)*0.2/Z2604+2000,0)</f>
        <v/>
      </c>
      <c r="AQ2604" s="21">
        <f>AL2604-AK2604</f>
        <v/>
      </c>
      <c r="AR2604" s="21">
        <f>AM2604-AK2604</f>
        <v/>
      </c>
      <c r="AS2604" s="21">
        <f>AM2604-AL2604</f>
        <v/>
      </c>
      <c r="AT2604" s="21">
        <f>AK2604+C2604-AJ2604</f>
        <v/>
      </c>
      <c r="AU2604" s="21">
        <f>AL2604+C2604-AM2604</f>
        <v/>
      </c>
      <c r="AV2604" s="21">
        <f>AN2604+C2604-AM2604</f>
        <v/>
      </c>
    </row>
    <row r="2605">
      <c r="A2605" t="inlineStr">
        <is>
          <t>1万円刻み</t>
        </is>
      </c>
      <c r="B2605" s="21">
        <f>'5_1万円刻み'!$A$842</f>
        <v/>
      </c>
      <c r="C2605" s="21">
        <f>AO2605</f>
        <v/>
      </c>
      <c r="D2605" s="21" t="n">
        <v>0</v>
      </c>
      <c r="E2605" s="21">
        <f>ROUND(MIN(B2605/12,650000)*12*0.0915+MIN(B2605/12,1390000)*12*(0.0504+0)+B2605*0.005,0)</f>
        <v/>
      </c>
      <c r="F2605" s="21">
        <f>IF(B2605&lt;741000,0,IF(B2605&lt;2191000,B2605-740000,IF(B2605&lt;2193000,1451000,IF(B2605&lt;2196000,1453000,IF(B2605&lt;2200000,1456000,IF(B2605&lt;3600000,ROUND(ROUNDDOWN(B2605/4,-3)*2.8,0)-80000,IF(B2605&lt;6600000,ROUND(ROUNDDOWN(B2605/4,-3)*3.2,0)-440000,IF(B2605&lt;8500000,ROUNDDOWN(B2605*0.9,0)-1100000,B2605-1950000))))))))</f>
        <v/>
      </c>
      <c r="G2605" s="21">
        <f>IF(F2605&gt;23500000,NA(),IF(F2605&lt;=4890000,1040000,IF(F2605&lt;=6550000,670000,620000)))</f>
        <v/>
      </c>
      <c r="H2605" s="21">
        <f>IF(D2605&lt;=0,0,MAX(0,MIN(2000000,D2605-MIN(100000,ROUNDDOWN(F2605*0.05,0)))))</f>
        <v/>
      </c>
      <c r="I2605" s="21">
        <f>IF(C2605&lt;=2000,0,MIN(C2605,ROUNDDOWN(F2605*0.4,0))-2000)</f>
        <v/>
      </c>
      <c r="J2605" s="21">
        <f>MAX(0,ROUNDDOWN(F2605-E2605-G2605,-3))</f>
        <v/>
      </c>
      <c r="K2605" s="21">
        <f>MAX(0,ROUNDDOWN(F2605-E2605-G2605-H2605-I2605,-3))</f>
        <v/>
      </c>
      <c r="L2605" s="21">
        <f>MAX(0,ROUNDDOWN(F2605-E2605-G2605-H2605,-3))</f>
        <v/>
      </c>
      <c r="M2605" s="21">
        <f>IF(J2605&lt;=0,0,ROUNDDOWN((J2605*LOOKUP(J2605,{0,1950001,3300001,6950001,9000001,18000001,40000001},{0.05,0.1,0.2,0.23,0.33,0.4,0.45})-LOOKUP(J2605,{0,1950001,3300001,6950001,9000001,18000001,40000001},{0,97500,427500,636000,1536000,2796000,4796000}))*1.021,-2))</f>
        <v/>
      </c>
      <c r="N2605" s="21">
        <f>IF(K2605&lt;=0,0,ROUNDDOWN((K2605*LOOKUP(K2605,{0,1950001,3300001,6950001,9000001,18000001,40000001},{0.05,0.1,0.2,0.23,0.33,0.4,0.45})-LOOKUP(K2605,{0,1950001,3300001,6950001,9000001,18000001,40000001},{0,97500,427500,636000,1536000,2796000,4796000}))*1.021,-2))</f>
        <v/>
      </c>
      <c r="O2605" s="21">
        <f>IF(L2605&lt;=0,0,ROUNDDOWN((L2605*LOOKUP(L2605,{0,1950001,3300001,6950001,9000001,18000001,40000001},{0.05,0.1,0.2,0.23,0.33,0.4,0.45})-LOOKUP(L2605,{0,1950001,3300001,6950001,9000001,18000001,40000001},{0,97500,427500,636000,1536000,2796000,4796000}))*1.021,-2))</f>
        <v/>
      </c>
      <c r="P2605" s="21">
        <f>MAX(0,ROUNDDOWN(F2605-E2605-430000,-3))</f>
        <v/>
      </c>
      <c r="Q2605" s="21">
        <f>MAX(0,ROUNDDOWN(F2605-E2605-430000-H2605,-3))</f>
        <v/>
      </c>
      <c r="R2605" s="21">
        <f>IF(F2605&lt;=450000,0,MAX(0,P2605*0.06-MIN(50000,P2605)*0.03))</f>
        <v/>
      </c>
      <c r="S2605" s="21">
        <f>IF(F2605&lt;=450000,0,MAX(0,P2605*0.04-MIN(50000,P2605)*0.02))</f>
        <v/>
      </c>
      <c r="T2605" s="21">
        <f>IF(F2605&lt;=450000,0,MAX(0,Q2605*0.06-MIN(50000,Q2605)*0.03))</f>
        <v/>
      </c>
      <c r="U2605" s="21">
        <f>IF(F2605&lt;=450000,0,MAX(0,Q2605*0.04-MIN(50000,Q2605)*0.02))</f>
        <v/>
      </c>
      <c r="V2605" s="21">
        <f>50000+MAX(0,G2605-480000)</f>
        <v/>
      </c>
      <c r="W2605" s="21">
        <f>P2605-V2605</f>
        <v/>
      </c>
      <c r="X2605" s="21">
        <f>Q2605-V2605</f>
        <v/>
      </c>
      <c r="Y2605" s="22">
        <f>IF(W2605&lt;0,0.9,LOOKUP(W2605,{0,1950001,3300001,6950001,9000001,18000001,40000001},{0.84895,0.7979,0.6958,0.66517,0.56307,0.4916,0.44055}))</f>
        <v/>
      </c>
      <c r="Z2605" s="22">
        <f>IF(X2605&lt;0,0.9,LOOKUP(X2605,{0,1950001,3300001,6950001,9000001,18000001,40000001},{0.84895,0.7979,0.6958,0.66517,0.56307,0.4916,0.44055}))</f>
        <v/>
      </c>
      <c r="AA2605" s="22">
        <f>IF(W2605&lt;0,0,CHOOSE(MATCH(W2605,{0,1950001,3300001,6950001,9000001},1),5.105/84.895,10.21/79.79,20.42/69.58,23.483/66.517,33.693/56.307))</f>
        <v/>
      </c>
      <c r="AB2605" s="21">
        <f>IF(C2605&lt;=2000,0,(MIN(C2605,ROUNDDOWN(F2605*0.3,0))-2000)*0.1)</f>
        <v/>
      </c>
      <c r="AC2605" s="21">
        <f>IF(C2605&lt;=2000,0,MIN((C2605-2000)*Y2605,(R2605+S2605)*0.2))</f>
        <v/>
      </c>
      <c r="AD2605" s="21">
        <f>IF(C2605&lt;=2000,0,MIN((C2605-2000)*Z2605,(T2605+U2605)*0.2))</f>
        <v/>
      </c>
      <c r="AE2605" s="21">
        <f>AC2605*AA2605</f>
        <v/>
      </c>
      <c r="AF2605" s="21">
        <f>ROUNDDOWN(R2605,-2)+ROUNDDOWN(S2605,-2)</f>
        <v/>
      </c>
      <c r="AG2605" s="21">
        <f>ROUNDDOWN(MAX(0,R2605-(AB2605+AC2605+AE2605)*0.6),-2)+ROUNDDOWN(MAX(0,S2605-(AB2605+AC2605+AE2605)*0.4),-2)</f>
        <v/>
      </c>
      <c r="AH2605" s="21">
        <f>ROUNDDOWN(MAX(0,T2605-(AB2605+AD2605)*0.6),-2)+ROUNDDOWN(MAX(0,U2605-(AB2605+AD2605)*0.4),-2)</f>
        <v/>
      </c>
      <c r="AI2605" s="21">
        <f>ROUNDDOWN(T2605,-2)+ROUNDDOWN(U2605,-2)</f>
        <v/>
      </c>
      <c r="AJ2605" s="21">
        <f>M2605+AF2605</f>
        <v/>
      </c>
      <c r="AK2605" s="21">
        <f>M2605+AG2605</f>
        <v/>
      </c>
      <c r="AL2605" s="21">
        <f>N2605+AH2605</f>
        <v/>
      </c>
      <c r="AM2605" s="21">
        <f>O2605+AI2605</f>
        <v/>
      </c>
      <c r="AN2605" s="21">
        <f>N2605+AI2605</f>
        <v/>
      </c>
      <c r="AO2605" s="21">
        <f>ROUNDDOWN((R2605+S2605)*0.2/Y2605+2000,0)</f>
        <v/>
      </c>
      <c r="AP2605" s="21">
        <f>ROUNDDOWN((T2605+U2605)*0.2/Z2605+2000,0)</f>
        <v/>
      </c>
      <c r="AQ2605" s="21">
        <f>AL2605-AK2605</f>
        <v/>
      </c>
      <c r="AR2605" s="21">
        <f>AM2605-AK2605</f>
        <v/>
      </c>
      <c r="AS2605" s="21">
        <f>AM2605-AL2605</f>
        <v/>
      </c>
      <c r="AT2605" s="21">
        <f>AK2605+C2605-AJ2605</f>
        <v/>
      </c>
      <c r="AU2605" s="21">
        <f>AL2605+C2605-AM2605</f>
        <v/>
      </c>
      <c r="AV2605" s="21">
        <f>AN2605+C2605-AM2605</f>
        <v/>
      </c>
    </row>
    <row r="2606">
      <c r="A2606" t="inlineStr">
        <is>
          <t>1万円刻み</t>
        </is>
      </c>
      <c r="B2606" s="21">
        <f>'5_1万円刻み'!$A$843</f>
        <v/>
      </c>
      <c r="C2606" s="21">
        <f>AO2606</f>
        <v/>
      </c>
      <c r="D2606" s="21" t="n">
        <v>0</v>
      </c>
      <c r="E2606" s="21">
        <f>ROUND(MIN(B2606/12,650000)*12*0.0915+MIN(B2606/12,1390000)*12*(0.0504+0)+B2606*0.005,0)</f>
        <v/>
      </c>
      <c r="F2606" s="21">
        <f>IF(B2606&lt;741000,0,IF(B2606&lt;2191000,B2606-740000,IF(B2606&lt;2193000,1451000,IF(B2606&lt;2196000,1453000,IF(B2606&lt;2200000,1456000,IF(B2606&lt;3600000,ROUND(ROUNDDOWN(B2606/4,-3)*2.8,0)-80000,IF(B2606&lt;6600000,ROUND(ROUNDDOWN(B2606/4,-3)*3.2,0)-440000,IF(B2606&lt;8500000,ROUNDDOWN(B2606*0.9,0)-1100000,B2606-1950000))))))))</f>
        <v/>
      </c>
      <c r="G2606" s="21">
        <f>IF(F2606&gt;23500000,NA(),IF(F2606&lt;=4890000,1040000,IF(F2606&lt;=6550000,670000,620000)))</f>
        <v/>
      </c>
      <c r="H2606" s="21">
        <f>IF(D2606&lt;=0,0,MAX(0,MIN(2000000,D2606-MIN(100000,ROUNDDOWN(F2606*0.05,0)))))</f>
        <v/>
      </c>
      <c r="I2606" s="21">
        <f>IF(C2606&lt;=2000,0,MIN(C2606,ROUNDDOWN(F2606*0.4,0))-2000)</f>
        <v/>
      </c>
      <c r="J2606" s="21">
        <f>MAX(0,ROUNDDOWN(F2606-E2606-G2606,-3))</f>
        <v/>
      </c>
      <c r="K2606" s="21">
        <f>MAX(0,ROUNDDOWN(F2606-E2606-G2606-H2606-I2606,-3))</f>
        <v/>
      </c>
      <c r="L2606" s="21">
        <f>MAX(0,ROUNDDOWN(F2606-E2606-G2606-H2606,-3))</f>
        <v/>
      </c>
      <c r="M2606" s="21">
        <f>IF(J2606&lt;=0,0,ROUNDDOWN((J2606*LOOKUP(J2606,{0,1950001,3300001,6950001,9000001,18000001,40000001},{0.05,0.1,0.2,0.23,0.33,0.4,0.45})-LOOKUP(J2606,{0,1950001,3300001,6950001,9000001,18000001,40000001},{0,97500,427500,636000,1536000,2796000,4796000}))*1.021,-2))</f>
        <v/>
      </c>
      <c r="N2606" s="21">
        <f>IF(K2606&lt;=0,0,ROUNDDOWN((K2606*LOOKUP(K2606,{0,1950001,3300001,6950001,9000001,18000001,40000001},{0.05,0.1,0.2,0.23,0.33,0.4,0.45})-LOOKUP(K2606,{0,1950001,3300001,6950001,9000001,18000001,40000001},{0,97500,427500,636000,1536000,2796000,4796000}))*1.021,-2))</f>
        <v/>
      </c>
      <c r="O2606" s="21">
        <f>IF(L2606&lt;=0,0,ROUNDDOWN((L2606*LOOKUP(L2606,{0,1950001,3300001,6950001,9000001,18000001,40000001},{0.05,0.1,0.2,0.23,0.33,0.4,0.45})-LOOKUP(L2606,{0,1950001,3300001,6950001,9000001,18000001,40000001},{0,97500,427500,636000,1536000,2796000,4796000}))*1.021,-2))</f>
        <v/>
      </c>
      <c r="P2606" s="21">
        <f>MAX(0,ROUNDDOWN(F2606-E2606-430000,-3))</f>
        <v/>
      </c>
      <c r="Q2606" s="21">
        <f>MAX(0,ROUNDDOWN(F2606-E2606-430000-H2606,-3))</f>
        <v/>
      </c>
      <c r="R2606" s="21">
        <f>IF(F2606&lt;=450000,0,MAX(0,P2606*0.06-MIN(50000,P2606)*0.03))</f>
        <v/>
      </c>
      <c r="S2606" s="21">
        <f>IF(F2606&lt;=450000,0,MAX(0,P2606*0.04-MIN(50000,P2606)*0.02))</f>
        <v/>
      </c>
      <c r="T2606" s="21">
        <f>IF(F2606&lt;=450000,0,MAX(0,Q2606*0.06-MIN(50000,Q2606)*0.03))</f>
        <v/>
      </c>
      <c r="U2606" s="21">
        <f>IF(F2606&lt;=450000,0,MAX(0,Q2606*0.04-MIN(50000,Q2606)*0.02))</f>
        <v/>
      </c>
      <c r="V2606" s="21">
        <f>50000+MAX(0,G2606-480000)</f>
        <v/>
      </c>
      <c r="W2606" s="21">
        <f>P2606-V2606</f>
        <v/>
      </c>
      <c r="X2606" s="21">
        <f>Q2606-V2606</f>
        <v/>
      </c>
      <c r="Y2606" s="22">
        <f>IF(W2606&lt;0,0.9,LOOKUP(W2606,{0,1950001,3300001,6950001,9000001,18000001,40000001},{0.84895,0.7979,0.6958,0.66517,0.56307,0.4916,0.44055}))</f>
        <v/>
      </c>
      <c r="Z2606" s="22">
        <f>IF(X2606&lt;0,0.9,LOOKUP(X2606,{0,1950001,3300001,6950001,9000001,18000001,40000001},{0.84895,0.7979,0.6958,0.66517,0.56307,0.4916,0.44055}))</f>
        <v/>
      </c>
      <c r="AA2606" s="22">
        <f>IF(W2606&lt;0,0,CHOOSE(MATCH(W2606,{0,1950001,3300001,6950001,9000001},1),5.105/84.895,10.21/79.79,20.42/69.58,23.483/66.517,33.693/56.307))</f>
        <v/>
      </c>
      <c r="AB2606" s="21">
        <f>IF(C2606&lt;=2000,0,(MIN(C2606,ROUNDDOWN(F2606*0.3,0))-2000)*0.1)</f>
        <v/>
      </c>
      <c r="AC2606" s="21">
        <f>IF(C2606&lt;=2000,0,MIN((C2606-2000)*Y2606,(R2606+S2606)*0.2))</f>
        <v/>
      </c>
      <c r="AD2606" s="21">
        <f>IF(C2606&lt;=2000,0,MIN((C2606-2000)*Z2606,(T2606+U2606)*0.2))</f>
        <v/>
      </c>
      <c r="AE2606" s="21">
        <f>AC2606*AA2606</f>
        <v/>
      </c>
      <c r="AF2606" s="21">
        <f>ROUNDDOWN(R2606,-2)+ROUNDDOWN(S2606,-2)</f>
        <v/>
      </c>
      <c r="AG2606" s="21">
        <f>ROUNDDOWN(MAX(0,R2606-(AB2606+AC2606+AE2606)*0.6),-2)+ROUNDDOWN(MAX(0,S2606-(AB2606+AC2606+AE2606)*0.4),-2)</f>
        <v/>
      </c>
      <c r="AH2606" s="21">
        <f>ROUNDDOWN(MAX(0,T2606-(AB2606+AD2606)*0.6),-2)+ROUNDDOWN(MAX(0,U2606-(AB2606+AD2606)*0.4),-2)</f>
        <v/>
      </c>
      <c r="AI2606" s="21">
        <f>ROUNDDOWN(T2606,-2)+ROUNDDOWN(U2606,-2)</f>
        <v/>
      </c>
      <c r="AJ2606" s="21">
        <f>M2606+AF2606</f>
        <v/>
      </c>
      <c r="AK2606" s="21">
        <f>M2606+AG2606</f>
        <v/>
      </c>
      <c r="AL2606" s="21">
        <f>N2606+AH2606</f>
        <v/>
      </c>
      <c r="AM2606" s="21">
        <f>O2606+AI2606</f>
        <v/>
      </c>
      <c r="AN2606" s="21">
        <f>N2606+AI2606</f>
        <v/>
      </c>
      <c r="AO2606" s="21">
        <f>ROUNDDOWN((R2606+S2606)*0.2/Y2606+2000,0)</f>
        <v/>
      </c>
      <c r="AP2606" s="21">
        <f>ROUNDDOWN((T2606+U2606)*0.2/Z2606+2000,0)</f>
        <v/>
      </c>
      <c r="AQ2606" s="21">
        <f>AL2606-AK2606</f>
        <v/>
      </c>
      <c r="AR2606" s="21">
        <f>AM2606-AK2606</f>
        <v/>
      </c>
      <c r="AS2606" s="21">
        <f>AM2606-AL2606</f>
        <v/>
      </c>
      <c r="AT2606" s="21">
        <f>AK2606+C2606-AJ2606</f>
        <v/>
      </c>
      <c r="AU2606" s="21">
        <f>AL2606+C2606-AM2606</f>
        <v/>
      </c>
      <c r="AV2606" s="21">
        <f>AN2606+C2606-AM2606</f>
        <v/>
      </c>
    </row>
    <row r="2607">
      <c r="A2607" t="inlineStr">
        <is>
          <t>1万円刻み</t>
        </is>
      </c>
      <c r="B2607" s="21">
        <f>'5_1万円刻み'!$A$844</f>
        <v/>
      </c>
      <c r="C2607" s="21">
        <f>AO2607</f>
        <v/>
      </c>
      <c r="D2607" s="21" t="n">
        <v>0</v>
      </c>
      <c r="E2607" s="21">
        <f>ROUND(MIN(B2607/12,650000)*12*0.0915+MIN(B2607/12,1390000)*12*(0.0504+0)+B2607*0.005,0)</f>
        <v/>
      </c>
      <c r="F2607" s="21">
        <f>IF(B2607&lt;741000,0,IF(B2607&lt;2191000,B2607-740000,IF(B2607&lt;2193000,1451000,IF(B2607&lt;2196000,1453000,IF(B2607&lt;2200000,1456000,IF(B2607&lt;3600000,ROUND(ROUNDDOWN(B2607/4,-3)*2.8,0)-80000,IF(B2607&lt;6600000,ROUND(ROUNDDOWN(B2607/4,-3)*3.2,0)-440000,IF(B2607&lt;8500000,ROUNDDOWN(B2607*0.9,0)-1100000,B2607-1950000))))))))</f>
        <v/>
      </c>
      <c r="G2607" s="21">
        <f>IF(F2607&gt;23500000,NA(),IF(F2607&lt;=4890000,1040000,IF(F2607&lt;=6550000,670000,620000)))</f>
        <v/>
      </c>
      <c r="H2607" s="21">
        <f>IF(D2607&lt;=0,0,MAX(0,MIN(2000000,D2607-MIN(100000,ROUNDDOWN(F2607*0.05,0)))))</f>
        <v/>
      </c>
      <c r="I2607" s="21">
        <f>IF(C2607&lt;=2000,0,MIN(C2607,ROUNDDOWN(F2607*0.4,0))-2000)</f>
        <v/>
      </c>
      <c r="J2607" s="21">
        <f>MAX(0,ROUNDDOWN(F2607-E2607-G2607,-3))</f>
        <v/>
      </c>
      <c r="K2607" s="21">
        <f>MAX(0,ROUNDDOWN(F2607-E2607-G2607-H2607-I2607,-3))</f>
        <v/>
      </c>
      <c r="L2607" s="21">
        <f>MAX(0,ROUNDDOWN(F2607-E2607-G2607-H2607,-3))</f>
        <v/>
      </c>
      <c r="M2607" s="21">
        <f>IF(J2607&lt;=0,0,ROUNDDOWN((J2607*LOOKUP(J2607,{0,1950001,3300001,6950001,9000001,18000001,40000001},{0.05,0.1,0.2,0.23,0.33,0.4,0.45})-LOOKUP(J2607,{0,1950001,3300001,6950001,9000001,18000001,40000001},{0,97500,427500,636000,1536000,2796000,4796000}))*1.021,-2))</f>
        <v/>
      </c>
      <c r="N2607" s="21">
        <f>IF(K2607&lt;=0,0,ROUNDDOWN((K2607*LOOKUP(K2607,{0,1950001,3300001,6950001,9000001,18000001,40000001},{0.05,0.1,0.2,0.23,0.33,0.4,0.45})-LOOKUP(K2607,{0,1950001,3300001,6950001,9000001,18000001,40000001},{0,97500,427500,636000,1536000,2796000,4796000}))*1.021,-2))</f>
        <v/>
      </c>
      <c r="O2607" s="21">
        <f>IF(L2607&lt;=0,0,ROUNDDOWN((L2607*LOOKUP(L2607,{0,1950001,3300001,6950001,9000001,18000001,40000001},{0.05,0.1,0.2,0.23,0.33,0.4,0.45})-LOOKUP(L2607,{0,1950001,3300001,6950001,9000001,18000001,40000001},{0,97500,427500,636000,1536000,2796000,4796000}))*1.021,-2))</f>
        <v/>
      </c>
      <c r="P2607" s="21">
        <f>MAX(0,ROUNDDOWN(F2607-E2607-430000,-3))</f>
        <v/>
      </c>
      <c r="Q2607" s="21">
        <f>MAX(0,ROUNDDOWN(F2607-E2607-430000-H2607,-3))</f>
        <v/>
      </c>
      <c r="R2607" s="21">
        <f>IF(F2607&lt;=450000,0,MAX(0,P2607*0.06-MIN(50000,P2607)*0.03))</f>
        <v/>
      </c>
      <c r="S2607" s="21">
        <f>IF(F2607&lt;=450000,0,MAX(0,P2607*0.04-MIN(50000,P2607)*0.02))</f>
        <v/>
      </c>
      <c r="T2607" s="21">
        <f>IF(F2607&lt;=450000,0,MAX(0,Q2607*0.06-MIN(50000,Q2607)*0.03))</f>
        <v/>
      </c>
      <c r="U2607" s="21">
        <f>IF(F2607&lt;=450000,0,MAX(0,Q2607*0.04-MIN(50000,Q2607)*0.02))</f>
        <v/>
      </c>
      <c r="V2607" s="21">
        <f>50000+MAX(0,G2607-480000)</f>
        <v/>
      </c>
      <c r="W2607" s="21">
        <f>P2607-V2607</f>
        <v/>
      </c>
      <c r="X2607" s="21">
        <f>Q2607-V2607</f>
        <v/>
      </c>
      <c r="Y2607" s="22">
        <f>IF(W2607&lt;0,0.9,LOOKUP(W2607,{0,1950001,3300001,6950001,9000001,18000001,40000001},{0.84895,0.7979,0.6958,0.66517,0.56307,0.4916,0.44055}))</f>
        <v/>
      </c>
      <c r="Z2607" s="22">
        <f>IF(X2607&lt;0,0.9,LOOKUP(X2607,{0,1950001,3300001,6950001,9000001,18000001,40000001},{0.84895,0.7979,0.6958,0.66517,0.56307,0.4916,0.44055}))</f>
        <v/>
      </c>
      <c r="AA2607" s="22">
        <f>IF(W2607&lt;0,0,CHOOSE(MATCH(W2607,{0,1950001,3300001,6950001,9000001},1),5.105/84.895,10.21/79.79,20.42/69.58,23.483/66.517,33.693/56.307))</f>
        <v/>
      </c>
      <c r="AB2607" s="21">
        <f>IF(C2607&lt;=2000,0,(MIN(C2607,ROUNDDOWN(F2607*0.3,0))-2000)*0.1)</f>
        <v/>
      </c>
      <c r="AC2607" s="21">
        <f>IF(C2607&lt;=2000,0,MIN((C2607-2000)*Y2607,(R2607+S2607)*0.2))</f>
        <v/>
      </c>
      <c r="AD2607" s="21">
        <f>IF(C2607&lt;=2000,0,MIN((C2607-2000)*Z2607,(T2607+U2607)*0.2))</f>
        <v/>
      </c>
      <c r="AE2607" s="21">
        <f>AC2607*AA2607</f>
        <v/>
      </c>
      <c r="AF2607" s="21">
        <f>ROUNDDOWN(R2607,-2)+ROUNDDOWN(S2607,-2)</f>
        <v/>
      </c>
      <c r="AG2607" s="21">
        <f>ROUNDDOWN(MAX(0,R2607-(AB2607+AC2607+AE2607)*0.6),-2)+ROUNDDOWN(MAX(0,S2607-(AB2607+AC2607+AE2607)*0.4),-2)</f>
        <v/>
      </c>
      <c r="AH2607" s="21">
        <f>ROUNDDOWN(MAX(0,T2607-(AB2607+AD2607)*0.6),-2)+ROUNDDOWN(MAX(0,U2607-(AB2607+AD2607)*0.4),-2)</f>
        <v/>
      </c>
      <c r="AI2607" s="21">
        <f>ROUNDDOWN(T2607,-2)+ROUNDDOWN(U2607,-2)</f>
        <v/>
      </c>
      <c r="AJ2607" s="21">
        <f>M2607+AF2607</f>
        <v/>
      </c>
      <c r="AK2607" s="21">
        <f>M2607+AG2607</f>
        <v/>
      </c>
      <c r="AL2607" s="21">
        <f>N2607+AH2607</f>
        <v/>
      </c>
      <c r="AM2607" s="21">
        <f>O2607+AI2607</f>
        <v/>
      </c>
      <c r="AN2607" s="21">
        <f>N2607+AI2607</f>
        <v/>
      </c>
      <c r="AO2607" s="21">
        <f>ROUNDDOWN((R2607+S2607)*0.2/Y2607+2000,0)</f>
        <v/>
      </c>
      <c r="AP2607" s="21">
        <f>ROUNDDOWN((T2607+U2607)*0.2/Z2607+2000,0)</f>
        <v/>
      </c>
      <c r="AQ2607" s="21">
        <f>AL2607-AK2607</f>
        <v/>
      </c>
      <c r="AR2607" s="21">
        <f>AM2607-AK2607</f>
        <v/>
      </c>
      <c r="AS2607" s="21">
        <f>AM2607-AL2607</f>
        <v/>
      </c>
      <c r="AT2607" s="21">
        <f>AK2607+C2607-AJ2607</f>
        <v/>
      </c>
      <c r="AU2607" s="21">
        <f>AL2607+C2607-AM2607</f>
        <v/>
      </c>
      <c r="AV2607" s="21">
        <f>AN2607+C2607-AM2607</f>
        <v/>
      </c>
    </row>
    <row r="2608">
      <c r="A2608" t="inlineStr">
        <is>
          <t>1万円刻み</t>
        </is>
      </c>
      <c r="B2608" s="21">
        <f>'5_1万円刻み'!$A$845</f>
        <v/>
      </c>
      <c r="C2608" s="21">
        <f>AO2608</f>
        <v/>
      </c>
      <c r="D2608" s="21" t="n">
        <v>0</v>
      </c>
      <c r="E2608" s="21">
        <f>ROUND(MIN(B2608/12,650000)*12*0.0915+MIN(B2608/12,1390000)*12*(0.0504+0)+B2608*0.005,0)</f>
        <v/>
      </c>
      <c r="F2608" s="21">
        <f>IF(B2608&lt;741000,0,IF(B2608&lt;2191000,B2608-740000,IF(B2608&lt;2193000,1451000,IF(B2608&lt;2196000,1453000,IF(B2608&lt;2200000,1456000,IF(B2608&lt;3600000,ROUND(ROUNDDOWN(B2608/4,-3)*2.8,0)-80000,IF(B2608&lt;6600000,ROUND(ROUNDDOWN(B2608/4,-3)*3.2,0)-440000,IF(B2608&lt;8500000,ROUNDDOWN(B2608*0.9,0)-1100000,B2608-1950000))))))))</f>
        <v/>
      </c>
      <c r="G2608" s="21">
        <f>IF(F2608&gt;23500000,NA(),IF(F2608&lt;=4890000,1040000,IF(F2608&lt;=6550000,670000,620000)))</f>
        <v/>
      </c>
      <c r="H2608" s="21">
        <f>IF(D2608&lt;=0,0,MAX(0,MIN(2000000,D2608-MIN(100000,ROUNDDOWN(F2608*0.05,0)))))</f>
        <v/>
      </c>
      <c r="I2608" s="21">
        <f>IF(C2608&lt;=2000,0,MIN(C2608,ROUNDDOWN(F2608*0.4,0))-2000)</f>
        <v/>
      </c>
      <c r="J2608" s="21">
        <f>MAX(0,ROUNDDOWN(F2608-E2608-G2608,-3))</f>
        <v/>
      </c>
      <c r="K2608" s="21">
        <f>MAX(0,ROUNDDOWN(F2608-E2608-G2608-H2608-I2608,-3))</f>
        <v/>
      </c>
      <c r="L2608" s="21">
        <f>MAX(0,ROUNDDOWN(F2608-E2608-G2608-H2608,-3))</f>
        <v/>
      </c>
      <c r="M2608" s="21">
        <f>IF(J2608&lt;=0,0,ROUNDDOWN((J2608*LOOKUP(J2608,{0,1950001,3300001,6950001,9000001,18000001,40000001},{0.05,0.1,0.2,0.23,0.33,0.4,0.45})-LOOKUP(J2608,{0,1950001,3300001,6950001,9000001,18000001,40000001},{0,97500,427500,636000,1536000,2796000,4796000}))*1.021,-2))</f>
        <v/>
      </c>
      <c r="N2608" s="21">
        <f>IF(K2608&lt;=0,0,ROUNDDOWN((K2608*LOOKUP(K2608,{0,1950001,3300001,6950001,9000001,18000001,40000001},{0.05,0.1,0.2,0.23,0.33,0.4,0.45})-LOOKUP(K2608,{0,1950001,3300001,6950001,9000001,18000001,40000001},{0,97500,427500,636000,1536000,2796000,4796000}))*1.021,-2))</f>
        <v/>
      </c>
      <c r="O2608" s="21">
        <f>IF(L2608&lt;=0,0,ROUNDDOWN((L2608*LOOKUP(L2608,{0,1950001,3300001,6950001,9000001,18000001,40000001},{0.05,0.1,0.2,0.23,0.33,0.4,0.45})-LOOKUP(L2608,{0,1950001,3300001,6950001,9000001,18000001,40000001},{0,97500,427500,636000,1536000,2796000,4796000}))*1.021,-2))</f>
        <v/>
      </c>
      <c r="P2608" s="21">
        <f>MAX(0,ROUNDDOWN(F2608-E2608-430000,-3))</f>
        <v/>
      </c>
      <c r="Q2608" s="21">
        <f>MAX(0,ROUNDDOWN(F2608-E2608-430000-H2608,-3))</f>
        <v/>
      </c>
      <c r="R2608" s="21">
        <f>IF(F2608&lt;=450000,0,MAX(0,P2608*0.06-MIN(50000,P2608)*0.03))</f>
        <v/>
      </c>
      <c r="S2608" s="21">
        <f>IF(F2608&lt;=450000,0,MAX(0,P2608*0.04-MIN(50000,P2608)*0.02))</f>
        <v/>
      </c>
      <c r="T2608" s="21">
        <f>IF(F2608&lt;=450000,0,MAX(0,Q2608*0.06-MIN(50000,Q2608)*0.03))</f>
        <v/>
      </c>
      <c r="U2608" s="21">
        <f>IF(F2608&lt;=450000,0,MAX(0,Q2608*0.04-MIN(50000,Q2608)*0.02))</f>
        <v/>
      </c>
      <c r="V2608" s="21">
        <f>50000+MAX(0,G2608-480000)</f>
        <v/>
      </c>
      <c r="W2608" s="21">
        <f>P2608-V2608</f>
        <v/>
      </c>
      <c r="X2608" s="21">
        <f>Q2608-V2608</f>
        <v/>
      </c>
      <c r="Y2608" s="22">
        <f>IF(W2608&lt;0,0.9,LOOKUP(W2608,{0,1950001,3300001,6950001,9000001,18000001,40000001},{0.84895,0.7979,0.6958,0.66517,0.56307,0.4916,0.44055}))</f>
        <v/>
      </c>
      <c r="Z2608" s="22">
        <f>IF(X2608&lt;0,0.9,LOOKUP(X2608,{0,1950001,3300001,6950001,9000001,18000001,40000001},{0.84895,0.7979,0.6958,0.66517,0.56307,0.4916,0.44055}))</f>
        <v/>
      </c>
      <c r="AA2608" s="22">
        <f>IF(W2608&lt;0,0,CHOOSE(MATCH(W2608,{0,1950001,3300001,6950001,9000001},1),5.105/84.895,10.21/79.79,20.42/69.58,23.483/66.517,33.693/56.307))</f>
        <v/>
      </c>
      <c r="AB2608" s="21">
        <f>IF(C2608&lt;=2000,0,(MIN(C2608,ROUNDDOWN(F2608*0.3,0))-2000)*0.1)</f>
        <v/>
      </c>
      <c r="AC2608" s="21">
        <f>IF(C2608&lt;=2000,0,MIN((C2608-2000)*Y2608,(R2608+S2608)*0.2))</f>
        <v/>
      </c>
      <c r="AD2608" s="21">
        <f>IF(C2608&lt;=2000,0,MIN((C2608-2000)*Z2608,(T2608+U2608)*0.2))</f>
        <v/>
      </c>
      <c r="AE2608" s="21">
        <f>AC2608*AA2608</f>
        <v/>
      </c>
      <c r="AF2608" s="21">
        <f>ROUNDDOWN(R2608,-2)+ROUNDDOWN(S2608,-2)</f>
        <v/>
      </c>
      <c r="AG2608" s="21">
        <f>ROUNDDOWN(MAX(0,R2608-(AB2608+AC2608+AE2608)*0.6),-2)+ROUNDDOWN(MAX(0,S2608-(AB2608+AC2608+AE2608)*0.4),-2)</f>
        <v/>
      </c>
      <c r="AH2608" s="21">
        <f>ROUNDDOWN(MAX(0,T2608-(AB2608+AD2608)*0.6),-2)+ROUNDDOWN(MAX(0,U2608-(AB2608+AD2608)*0.4),-2)</f>
        <v/>
      </c>
      <c r="AI2608" s="21">
        <f>ROUNDDOWN(T2608,-2)+ROUNDDOWN(U2608,-2)</f>
        <v/>
      </c>
      <c r="AJ2608" s="21">
        <f>M2608+AF2608</f>
        <v/>
      </c>
      <c r="AK2608" s="21">
        <f>M2608+AG2608</f>
        <v/>
      </c>
      <c r="AL2608" s="21">
        <f>N2608+AH2608</f>
        <v/>
      </c>
      <c r="AM2608" s="21">
        <f>O2608+AI2608</f>
        <v/>
      </c>
      <c r="AN2608" s="21">
        <f>N2608+AI2608</f>
        <v/>
      </c>
      <c r="AO2608" s="21">
        <f>ROUNDDOWN((R2608+S2608)*0.2/Y2608+2000,0)</f>
        <v/>
      </c>
      <c r="AP2608" s="21">
        <f>ROUNDDOWN((T2608+U2608)*0.2/Z2608+2000,0)</f>
        <v/>
      </c>
      <c r="AQ2608" s="21">
        <f>AL2608-AK2608</f>
        <v/>
      </c>
      <c r="AR2608" s="21">
        <f>AM2608-AK2608</f>
        <v/>
      </c>
      <c r="AS2608" s="21">
        <f>AM2608-AL2608</f>
        <v/>
      </c>
      <c r="AT2608" s="21">
        <f>AK2608+C2608-AJ2608</f>
        <v/>
      </c>
      <c r="AU2608" s="21">
        <f>AL2608+C2608-AM2608</f>
        <v/>
      </c>
      <c r="AV2608" s="21">
        <f>AN2608+C2608-AM2608</f>
        <v/>
      </c>
    </row>
    <row r="2609">
      <c r="A2609" t="inlineStr">
        <is>
          <t>1万円刻み</t>
        </is>
      </c>
      <c r="B2609" s="21">
        <f>'5_1万円刻み'!$A$846</f>
        <v/>
      </c>
      <c r="C2609" s="21">
        <f>AO2609</f>
        <v/>
      </c>
      <c r="D2609" s="21" t="n">
        <v>0</v>
      </c>
      <c r="E2609" s="21">
        <f>ROUND(MIN(B2609/12,650000)*12*0.0915+MIN(B2609/12,1390000)*12*(0.0504+0)+B2609*0.005,0)</f>
        <v/>
      </c>
      <c r="F2609" s="21">
        <f>IF(B2609&lt;741000,0,IF(B2609&lt;2191000,B2609-740000,IF(B2609&lt;2193000,1451000,IF(B2609&lt;2196000,1453000,IF(B2609&lt;2200000,1456000,IF(B2609&lt;3600000,ROUND(ROUNDDOWN(B2609/4,-3)*2.8,0)-80000,IF(B2609&lt;6600000,ROUND(ROUNDDOWN(B2609/4,-3)*3.2,0)-440000,IF(B2609&lt;8500000,ROUNDDOWN(B2609*0.9,0)-1100000,B2609-1950000))))))))</f>
        <v/>
      </c>
      <c r="G2609" s="21">
        <f>IF(F2609&gt;23500000,NA(),IF(F2609&lt;=4890000,1040000,IF(F2609&lt;=6550000,670000,620000)))</f>
        <v/>
      </c>
      <c r="H2609" s="21">
        <f>IF(D2609&lt;=0,0,MAX(0,MIN(2000000,D2609-MIN(100000,ROUNDDOWN(F2609*0.05,0)))))</f>
        <v/>
      </c>
      <c r="I2609" s="21">
        <f>IF(C2609&lt;=2000,0,MIN(C2609,ROUNDDOWN(F2609*0.4,0))-2000)</f>
        <v/>
      </c>
      <c r="J2609" s="21">
        <f>MAX(0,ROUNDDOWN(F2609-E2609-G2609,-3))</f>
        <v/>
      </c>
      <c r="K2609" s="21">
        <f>MAX(0,ROUNDDOWN(F2609-E2609-G2609-H2609-I2609,-3))</f>
        <v/>
      </c>
      <c r="L2609" s="21">
        <f>MAX(0,ROUNDDOWN(F2609-E2609-G2609-H2609,-3))</f>
        <v/>
      </c>
      <c r="M2609" s="21">
        <f>IF(J2609&lt;=0,0,ROUNDDOWN((J2609*LOOKUP(J2609,{0,1950001,3300001,6950001,9000001,18000001,40000001},{0.05,0.1,0.2,0.23,0.33,0.4,0.45})-LOOKUP(J2609,{0,1950001,3300001,6950001,9000001,18000001,40000001},{0,97500,427500,636000,1536000,2796000,4796000}))*1.021,-2))</f>
        <v/>
      </c>
      <c r="N2609" s="21">
        <f>IF(K2609&lt;=0,0,ROUNDDOWN((K2609*LOOKUP(K2609,{0,1950001,3300001,6950001,9000001,18000001,40000001},{0.05,0.1,0.2,0.23,0.33,0.4,0.45})-LOOKUP(K2609,{0,1950001,3300001,6950001,9000001,18000001,40000001},{0,97500,427500,636000,1536000,2796000,4796000}))*1.021,-2))</f>
        <v/>
      </c>
      <c r="O2609" s="21">
        <f>IF(L2609&lt;=0,0,ROUNDDOWN((L2609*LOOKUP(L2609,{0,1950001,3300001,6950001,9000001,18000001,40000001},{0.05,0.1,0.2,0.23,0.33,0.4,0.45})-LOOKUP(L2609,{0,1950001,3300001,6950001,9000001,18000001,40000001},{0,97500,427500,636000,1536000,2796000,4796000}))*1.021,-2))</f>
        <v/>
      </c>
      <c r="P2609" s="21">
        <f>MAX(0,ROUNDDOWN(F2609-E2609-430000,-3))</f>
        <v/>
      </c>
      <c r="Q2609" s="21">
        <f>MAX(0,ROUNDDOWN(F2609-E2609-430000-H2609,-3))</f>
        <v/>
      </c>
      <c r="R2609" s="21">
        <f>IF(F2609&lt;=450000,0,MAX(0,P2609*0.06-MIN(50000,P2609)*0.03))</f>
        <v/>
      </c>
      <c r="S2609" s="21">
        <f>IF(F2609&lt;=450000,0,MAX(0,P2609*0.04-MIN(50000,P2609)*0.02))</f>
        <v/>
      </c>
      <c r="T2609" s="21">
        <f>IF(F2609&lt;=450000,0,MAX(0,Q2609*0.06-MIN(50000,Q2609)*0.03))</f>
        <v/>
      </c>
      <c r="U2609" s="21">
        <f>IF(F2609&lt;=450000,0,MAX(0,Q2609*0.04-MIN(50000,Q2609)*0.02))</f>
        <v/>
      </c>
      <c r="V2609" s="21">
        <f>50000+MAX(0,G2609-480000)</f>
        <v/>
      </c>
      <c r="W2609" s="21">
        <f>P2609-V2609</f>
        <v/>
      </c>
      <c r="X2609" s="21">
        <f>Q2609-V2609</f>
        <v/>
      </c>
      <c r="Y2609" s="22">
        <f>IF(W2609&lt;0,0.9,LOOKUP(W2609,{0,1950001,3300001,6950001,9000001,18000001,40000001},{0.84895,0.7979,0.6958,0.66517,0.56307,0.4916,0.44055}))</f>
        <v/>
      </c>
      <c r="Z2609" s="22">
        <f>IF(X2609&lt;0,0.9,LOOKUP(X2609,{0,1950001,3300001,6950001,9000001,18000001,40000001},{0.84895,0.7979,0.6958,0.66517,0.56307,0.4916,0.44055}))</f>
        <v/>
      </c>
      <c r="AA2609" s="22">
        <f>IF(W2609&lt;0,0,CHOOSE(MATCH(W2609,{0,1950001,3300001,6950001,9000001},1),5.105/84.895,10.21/79.79,20.42/69.58,23.483/66.517,33.693/56.307))</f>
        <v/>
      </c>
      <c r="AB2609" s="21">
        <f>IF(C2609&lt;=2000,0,(MIN(C2609,ROUNDDOWN(F2609*0.3,0))-2000)*0.1)</f>
        <v/>
      </c>
      <c r="AC2609" s="21">
        <f>IF(C2609&lt;=2000,0,MIN((C2609-2000)*Y2609,(R2609+S2609)*0.2))</f>
        <v/>
      </c>
      <c r="AD2609" s="21">
        <f>IF(C2609&lt;=2000,0,MIN((C2609-2000)*Z2609,(T2609+U2609)*0.2))</f>
        <v/>
      </c>
      <c r="AE2609" s="21">
        <f>AC2609*AA2609</f>
        <v/>
      </c>
      <c r="AF2609" s="21">
        <f>ROUNDDOWN(R2609,-2)+ROUNDDOWN(S2609,-2)</f>
        <v/>
      </c>
      <c r="AG2609" s="21">
        <f>ROUNDDOWN(MAX(0,R2609-(AB2609+AC2609+AE2609)*0.6),-2)+ROUNDDOWN(MAX(0,S2609-(AB2609+AC2609+AE2609)*0.4),-2)</f>
        <v/>
      </c>
      <c r="AH2609" s="21">
        <f>ROUNDDOWN(MAX(0,T2609-(AB2609+AD2609)*0.6),-2)+ROUNDDOWN(MAX(0,U2609-(AB2609+AD2609)*0.4),-2)</f>
        <v/>
      </c>
      <c r="AI2609" s="21">
        <f>ROUNDDOWN(T2609,-2)+ROUNDDOWN(U2609,-2)</f>
        <v/>
      </c>
      <c r="AJ2609" s="21">
        <f>M2609+AF2609</f>
        <v/>
      </c>
      <c r="AK2609" s="21">
        <f>M2609+AG2609</f>
        <v/>
      </c>
      <c r="AL2609" s="21">
        <f>N2609+AH2609</f>
        <v/>
      </c>
      <c r="AM2609" s="21">
        <f>O2609+AI2609</f>
        <v/>
      </c>
      <c r="AN2609" s="21">
        <f>N2609+AI2609</f>
        <v/>
      </c>
      <c r="AO2609" s="21">
        <f>ROUNDDOWN((R2609+S2609)*0.2/Y2609+2000,0)</f>
        <v/>
      </c>
      <c r="AP2609" s="21">
        <f>ROUNDDOWN((T2609+U2609)*0.2/Z2609+2000,0)</f>
        <v/>
      </c>
      <c r="AQ2609" s="21">
        <f>AL2609-AK2609</f>
        <v/>
      </c>
      <c r="AR2609" s="21">
        <f>AM2609-AK2609</f>
        <v/>
      </c>
      <c r="AS2609" s="21">
        <f>AM2609-AL2609</f>
        <v/>
      </c>
      <c r="AT2609" s="21">
        <f>AK2609+C2609-AJ2609</f>
        <v/>
      </c>
      <c r="AU2609" s="21">
        <f>AL2609+C2609-AM2609</f>
        <v/>
      </c>
      <c r="AV2609" s="21">
        <f>AN2609+C2609-AM2609</f>
        <v/>
      </c>
    </row>
    <row r="2610">
      <c r="A2610" t="inlineStr">
        <is>
          <t>1万円刻み</t>
        </is>
      </c>
      <c r="B2610" s="21">
        <f>'5_1万円刻み'!$A$847</f>
        <v/>
      </c>
      <c r="C2610" s="21">
        <f>AO2610</f>
        <v/>
      </c>
      <c r="D2610" s="21" t="n">
        <v>0</v>
      </c>
      <c r="E2610" s="21">
        <f>ROUND(MIN(B2610/12,650000)*12*0.0915+MIN(B2610/12,1390000)*12*(0.0504+0)+B2610*0.005,0)</f>
        <v/>
      </c>
      <c r="F2610" s="21">
        <f>IF(B2610&lt;741000,0,IF(B2610&lt;2191000,B2610-740000,IF(B2610&lt;2193000,1451000,IF(B2610&lt;2196000,1453000,IF(B2610&lt;2200000,1456000,IF(B2610&lt;3600000,ROUND(ROUNDDOWN(B2610/4,-3)*2.8,0)-80000,IF(B2610&lt;6600000,ROUND(ROUNDDOWN(B2610/4,-3)*3.2,0)-440000,IF(B2610&lt;8500000,ROUNDDOWN(B2610*0.9,0)-1100000,B2610-1950000))))))))</f>
        <v/>
      </c>
      <c r="G2610" s="21">
        <f>IF(F2610&gt;23500000,NA(),IF(F2610&lt;=4890000,1040000,IF(F2610&lt;=6550000,670000,620000)))</f>
        <v/>
      </c>
      <c r="H2610" s="21">
        <f>IF(D2610&lt;=0,0,MAX(0,MIN(2000000,D2610-MIN(100000,ROUNDDOWN(F2610*0.05,0)))))</f>
        <v/>
      </c>
      <c r="I2610" s="21">
        <f>IF(C2610&lt;=2000,0,MIN(C2610,ROUNDDOWN(F2610*0.4,0))-2000)</f>
        <v/>
      </c>
      <c r="J2610" s="21">
        <f>MAX(0,ROUNDDOWN(F2610-E2610-G2610,-3))</f>
        <v/>
      </c>
      <c r="K2610" s="21">
        <f>MAX(0,ROUNDDOWN(F2610-E2610-G2610-H2610-I2610,-3))</f>
        <v/>
      </c>
      <c r="L2610" s="21">
        <f>MAX(0,ROUNDDOWN(F2610-E2610-G2610-H2610,-3))</f>
        <v/>
      </c>
      <c r="M2610" s="21">
        <f>IF(J2610&lt;=0,0,ROUNDDOWN((J2610*LOOKUP(J2610,{0,1950001,3300001,6950001,9000001,18000001,40000001},{0.05,0.1,0.2,0.23,0.33,0.4,0.45})-LOOKUP(J2610,{0,1950001,3300001,6950001,9000001,18000001,40000001},{0,97500,427500,636000,1536000,2796000,4796000}))*1.021,-2))</f>
        <v/>
      </c>
      <c r="N2610" s="21">
        <f>IF(K2610&lt;=0,0,ROUNDDOWN((K2610*LOOKUP(K2610,{0,1950001,3300001,6950001,9000001,18000001,40000001},{0.05,0.1,0.2,0.23,0.33,0.4,0.45})-LOOKUP(K2610,{0,1950001,3300001,6950001,9000001,18000001,40000001},{0,97500,427500,636000,1536000,2796000,4796000}))*1.021,-2))</f>
        <v/>
      </c>
      <c r="O2610" s="21">
        <f>IF(L2610&lt;=0,0,ROUNDDOWN((L2610*LOOKUP(L2610,{0,1950001,3300001,6950001,9000001,18000001,40000001},{0.05,0.1,0.2,0.23,0.33,0.4,0.45})-LOOKUP(L2610,{0,1950001,3300001,6950001,9000001,18000001,40000001},{0,97500,427500,636000,1536000,2796000,4796000}))*1.021,-2))</f>
        <v/>
      </c>
      <c r="P2610" s="21">
        <f>MAX(0,ROUNDDOWN(F2610-E2610-430000,-3))</f>
        <v/>
      </c>
      <c r="Q2610" s="21">
        <f>MAX(0,ROUNDDOWN(F2610-E2610-430000-H2610,-3))</f>
        <v/>
      </c>
      <c r="R2610" s="21">
        <f>IF(F2610&lt;=450000,0,MAX(0,P2610*0.06-MIN(50000,P2610)*0.03))</f>
        <v/>
      </c>
      <c r="S2610" s="21">
        <f>IF(F2610&lt;=450000,0,MAX(0,P2610*0.04-MIN(50000,P2610)*0.02))</f>
        <v/>
      </c>
      <c r="T2610" s="21">
        <f>IF(F2610&lt;=450000,0,MAX(0,Q2610*0.06-MIN(50000,Q2610)*0.03))</f>
        <v/>
      </c>
      <c r="U2610" s="21">
        <f>IF(F2610&lt;=450000,0,MAX(0,Q2610*0.04-MIN(50000,Q2610)*0.02))</f>
        <v/>
      </c>
      <c r="V2610" s="21">
        <f>50000+MAX(0,G2610-480000)</f>
        <v/>
      </c>
      <c r="W2610" s="21">
        <f>P2610-V2610</f>
        <v/>
      </c>
      <c r="X2610" s="21">
        <f>Q2610-V2610</f>
        <v/>
      </c>
      <c r="Y2610" s="22">
        <f>IF(W2610&lt;0,0.9,LOOKUP(W2610,{0,1950001,3300001,6950001,9000001,18000001,40000001},{0.84895,0.7979,0.6958,0.66517,0.56307,0.4916,0.44055}))</f>
        <v/>
      </c>
      <c r="Z2610" s="22">
        <f>IF(X2610&lt;0,0.9,LOOKUP(X2610,{0,1950001,3300001,6950001,9000001,18000001,40000001},{0.84895,0.7979,0.6958,0.66517,0.56307,0.4916,0.44055}))</f>
        <v/>
      </c>
      <c r="AA2610" s="22">
        <f>IF(W2610&lt;0,0,CHOOSE(MATCH(W2610,{0,1950001,3300001,6950001,9000001},1),5.105/84.895,10.21/79.79,20.42/69.58,23.483/66.517,33.693/56.307))</f>
        <v/>
      </c>
      <c r="AB2610" s="21">
        <f>IF(C2610&lt;=2000,0,(MIN(C2610,ROUNDDOWN(F2610*0.3,0))-2000)*0.1)</f>
        <v/>
      </c>
      <c r="AC2610" s="21">
        <f>IF(C2610&lt;=2000,0,MIN((C2610-2000)*Y2610,(R2610+S2610)*0.2))</f>
        <v/>
      </c>
      <c r="AD2610" s="21">
        <f>IF(C2610&lt;=2000,0,MIN((C2610-2000)*Z2610,(T2610+U2610)*0.2))</f>
        <v/>
      </c>
      <c r="AE2610" s="21">
        <f>AC2610*AA2610</f>
        <v/>
      </c>
      <c r="AF2610" s="21">
        <f>ROUNDDOWN(R2610,-2)+ROUNDDOWN(S2610,-2)</f>
        <v/>
      </c>
      <c r="AG2610" s="21">
        <f>ROUNDDOWN(MAX(0,R2610-(AB2610+AC2610+AE2610)*0.6),-2)+ROUNDDOWN(MAX(0,S2610-(AB2610+AC2610+AE2610)*0.4),-2)</f>
        <v/>
      </c>
      <c r="AH2610" s="21">
        <f>ROUNDDOWN(MAX(0,T2610-(AB2610+AD2610)*0.6),-2)+ROUNDDOWN(MAX(0,U2610-(AB2610+AD2610)*0.4),-2)</f>
        <v/>
      </c>
      <c r="AI2610" s="21">
        <f>ROUNDDOWN(T2610,-2)+ROUNDDOWN(U2610,-2)</f>
        <v/>
      </c>
      <c r="AJ2610" s="21">
        <f>M2610+AF2610</f>
        <v/>
      </c>
      <c r="AK2610" s="21">
        <f>M2610+AG2610</f>
        <v/>
      </c>
      <c r="AL2610" s="21">
        <f>N2610+AH2610</f>
        <v/>
      </c>
      <c r="AM2610" s="21">
        <f>O2610+AI2610</f>
        <v/>
      </c>
      <c r="AN2610" s="21">
        <f>N2610+AI2610</f>
        <v/>
      </c>
      <c r="AO2610" s="21">
        <f>ROUNDDOWN((R2610+S2610)*0.2/Y2610+2000,0)</f>
        <v/>
      </c>
      <c r="AP2610" s="21">
        <f>ROUNDDOWN((T2610+U2610)*0.2/Z2610+2000,0)</f>
        <v/>
      </c>
      <c r="AQ2610" s="21">
        <f>AL2610-AK2610</f>
        <v/>
      </c>
      <c r="AR2610" s="21">
        <f>AM2610-AK2610</f>
        <v/>
      </c>
      <c r="AS2610" s="21">
        <f>AM2610-AL2610</f>
        <v/>
      </c>
      <c r="AT2610" s="21">
        <f>AK2610+C2610-AJ2610</f>
        <v/>
      </c>
      <c r="AU2610" s="21">
        <f>AL2610+C2610-AM2610</f>
        <v/>
      </c>
      <c r="AV2610" s="21">
        <f>AN2610+C2610-AM2610</f>
        <v/>
      </c>
    </row>
    <row r="2611">
      <c r="A2611" t="inlineStr">
        <is>
          <t>1万円刻み</t>
        </is>
      </c>
      <c r="B2611" s="21">
        <f>'5_1万円刻み'!$A$848</f>
        <v/>
      </c>
      <c r="C2611" s="21">
        <f>AO2611</f>
        <v/>
      </c>
      <c r="D2611" s="21" t="n">
        <v>0</v>
      </c>
      <c r="E2611" s="21">
        <f>ROUND(MIN(B2611/12,650000)*12*0.0915+MIN(B2611/12,1390000)*12*(0.0504+0)+B2611*0.005,0)</f>
        <v/>
      </c>
      <c r="F2611" s="21">
        <f>IF(B2611&lt;741000,0,IF(B2611&lt;2191000,B2611-740000,IF(B2611&lt;2193000,1451000,IF(B2611&lt;2196000,1453000,IF(B2611&lt;2200000,1456000,IF(B2611&lt;3600000,ROUND(ROUNDDOWN(B2611/4,-3)*2.8,0)-80000,IF(B2611&lt;6600000,ROUND(ROUNDDOWN(B2611/4,-3)*3.2,0)-440000,IF(B2611&lt;8500000,ROUNDDOWN(B2611*0.9,0)-1100000,B2611-1950000))))))))</f>
        <v/>
      </c>
      <c r="G2611" s="21">
        <f>IF(F2611&gt;23500000,NA(),IF(F2611&lt;=4890000,1040000,IF(F2611&lt;=6550000,670000,620000)))</f>
        <v/>
      </c>
      <c r="H2611" s="21">
        <f>IF(D2611&lt;=0,0,MAX(0,MIN(2000000,D2611-MIN(100000,ROUNDDOWN(F2611*0.05,0)))))</f>
        <v/>
      </c>
      <c r="I2611" s="21">
        <f>IF(C2611&lt;=2000,0,MIN(C2611,ROUNDDOWN(F2611*0.4,0))-2000)</f>
        <v/>
      </c>
      <c r="J2611" s="21">
        <f>MAX(0,ROUNDDOWN(F2611-E2611-G2611,-3))</f>
        <v/>
      </c>
      <c r="K2611" s="21">
        <f>MAX(0,ROUNDDOWN(F2611-E2611-G2611-H2611-I2611,-3))</f>
        <v/>
      </c>
      <c r="L2611" s="21">
        <f>MAX(0,ROUNDDOWN(F2611-E2611-G2611-H2611,-3))</f>
        <v/>
      </c>
      <c r="M2611" s="21">
        <f>IF(J2611&lt;=0,0,ROUNDDOWN((J2611*LOOKUP(J2611,{0,1950001,3300001,6950001,9000001,18000001,40000001},{0.05,0.1,0.2,0.23,0.33,0.4,0.45})-LOOKUP(J2611,{0,1950001,3300001,6950001,9000001,18000001,40000001},{0,97500,427500,636000,1536000,2796000,4796000}))*1.021,-2))</f>
        <v/>
      </c>
      <c r="N2611" s="21">
        <f>IF(K2611&lt;=0,0,ROUNDDOWN((K2611*LOOKUP(K2611,{0,1950001,3300001,6950001,9000001,18000001,40000001},{0.05,0.1,0.2,0.23,0.33,0.4,0.45})-LOOKUP(K2611,{0,1950001,3300001,6950001,9000001,18000001,40000001},{0,97500,427500,636000,1536000,2796000,4796000}))*1.021,-2))</f>
        <v/>
      </c>
      <c r="O2611" s="21">
        <f>IF(L2611&lt;=0,0,ROUNDDOWN((L2611*LOOKUP(L2611,{0,1950001,3300001,6950001,9000001,18000001,40000001},{0.05,0.1,0.2,0.23,0.33,0.4,0.45})-LOOKUP(L2611,{0,1950001,3300001,6950001,9000001,18000001,40000001},{0,97500,427500,636000,1536000,2796000,4796000}))*1.021,-2))</f>
        <v/>
      </c>
      <c r="P2611" s="21">
        <f>MAX(0,ROUNDDOWN(F2611-E2611-430000,-3))</f>
        <v/>
      </c>
      <c r="Q2611" s="21">
        <f>MAX(0,ROUNDDOWN(F2611-E2611-430000-H2611,-3))</f>
        <v/>
      </c>
      <c r="R2611" s="21">
        <f>IF(F2611&lt;=450000,0,MAX(0,P2611*0.06-MIN(50000,P2611)*0.03))</f>
        <v/>
      </c>
      <c r="S2611" s="21">
        <f>IF(F2611&lt;=450000,0,MAX(0,P2611*0.04-MIN(50000,P2611)*0.02))</f>
        <v/>
      </c>
      <c r="T2611" s="21">
        <f>IF(F2611&lt;=450000,0,MAX(0,Q2611*0.06-MIN(50000,Q2611)*0.03))</f>
        <v/>
      </c>
      <c r="U2611" s="21">
        <f>IF(F2611&lt;=450000,0,MAX(0,Q2611*0.04-MIN(50000,Q2611)*0.02))</f>
        <v/>
      </c>
      <c r="V2611" s="21">
        <f>50000+MAX(0,G2611-480000)</f>
        <v/>
      </c>
      <c r="W2611" s="21">
        <f>P2611-V2611</f>
        <v/>
      </c>
      <c r="X2611" s="21">
        <f>Q2611-V2611</f>
        <v/>
      </c>
      <c r="Y2611" s="22">
        <f>IF(W2611&lt;0,0.9,LOOKUP(W2611,{0,1950001,3300001,6950001,9000001,18000001,40000001},{0.84895,0.7979,0.6958,0.66517,0.56307,0.4916,0.44055}))</f>
        <v/>
      </c>
      <c r="Z2611" s="22">
        <f>IF(X2611&lt;0,0.9,LOOKUP(X2611,{0,1950001,3300001,6950001,9000001,18000001,40000001},{0.84895,0.7979,0.6958,0.66517,0.56307,0.4916,0.44055}))</f>
        <v/>
      </c>
      <c r="AA2611" s="22">
        <f>IF(W2611&lt;0,0,CHOOSE(MATCH(W2611,{0,1950001,3300001,6950001,9000001},1),5.105/84.895,10.21/79.79,20.42/69.58,23.483/66.517,33.693/56.307))</f>
        <v/>
      </c>
      <c r="AB2611" s="21">
        <f>IF(C2611&lt;=2000,0,(MIN(C2611,ROUNDDOWN(F2611*0.3,0))-2000)*0.1)</f>
        <v/>
      </c>
      <c r="AC2611" s="21">
        <f>IF(C2611&lt;=2000,0,MIN((C2611-2000)*Y2611,(R2611+S2611)*0.2))</f>
        <v/>
      </c>
      <c r="AD2611" s="21">
        <f>IF(C2611&lt;=2000,0,MIN((C2611-2000)*Z2611,(T2611+U2611)*0.2))</f>
        <v/>
      </c>
      <c r="AE2611" s="21">
        <f>AC2611*AA2611</f>
        <v/>
      </c>
      <c r="AF2611" s="21">
        <f>ROUNDDOWN(R2611,-2)+ROUNDDOWN(S2611,-2)</f>
        <v/>
      </c>
      <c r="AG2611" s="21">
        <f>ROUNDDOWN(MAX(0,R2611-(AB2611+AC2611+AE2611)*0.6),-2)+ROUNDDOWN(MAX(0,S2611-(AB2611+AC2611+AE2611)*0.4),-2)</f>
        <v/>
      </c>
      <c r="AH2611" s="21">
        <f>ROUNDDOWN(MAX(0,T2611-(AB2611+AD2611)*0.6),-2)+ROUNDDOWN(MAX(0,U2611-(AB2611+AD2611)*0.4),-2)</f>
        <v/>
      </c>
      <c r="AI2611" s="21">
        <f>ROUNDDOWN(T2611,-2)+ROUNDDOWN(U2611,-2)</f>
        <v/>
      </c>
      <c r="AJ2611" s="21">
        <f>M2611+AF2611</f>
        <v/>
      </c>
      <c r="AK2611" s="21">
        <f>M2611+AG2611</f>
        <v/>
      </c>
      <c r="AL2611" s="21">
        <f>N2611+AH2611</f>
        <v/>
      </c>
      <c r="AM2611" s="21">
        <f>O2611+AI2611</f>
        <v/>
      </c>
      <c r="AN2611" s="21">
        <f>N2611+AI2611</f>
        <v/>
      </c>
      <c r="AO2611" s="21">
        <f>ROUNDDOWN((R2611+S2611)*0.2/Y2611+2000,0)</f>
        <v/>
      </c>
      <c r="AP2611" s="21">
        <f>ROUNDDOWN((T2611+U2611)*0.2/Z2611+2000,0)</f>
        <v/>
      </c>
      <c r="AQ2611" s="21">
        <f>AL2611-AK2611</f>
        <v/>
      </c>
      <c r="AR2611" s="21">
        <f>AM2611-AK2611</f>
        <v/>
      </c>
      <c r="AS2611" s="21">
        <f>AM2611-AL2611</f>
        <v/>
      </c>
      <c r="AT2611" s="21">
        <f>AK2611+C2611-AJ2611</f>
        <v/>
      </c>
      <c r="AU2611" s="21">
        <f>AL2611+C2611-AM2611</f>
        <v/>
      </c>
      <c r="AV2611" s="21">
        <f>AN2611+C2611-AM2611</f>
        <v/>
      </c>
    </row>
    <row r="2612">
      <c r="A2612" t="inlineStr">
        <is>
          <t>1万円刻み</t>
        </is>
      </c>
      <c r="B2612" s="21">
        <f>'5_1万円刻み'!$A$849</f>
        <v/>
      </c>
      <c r="C2612" s="21">
        <f>AO2612</f>
        <v/>
      </c>
      <c r="D2612" s="21" t="n">
        <v>0</v>
      </c>
      <c r="E2612" s="21">
        <f>ROUND(MIN(B2612/12,650000)*12*0.0915+MIN(B2612/12,1390000)*12*(0.0504+0)+B2612*0.005,0)</f>
        <v/>
      </c>
      <c r="F2612" s="21">
        <f>IF(B2612&lt;741000,0,IF(B2612&lt;2191000,B2612-740000,IF(B2612&lt;2193000,1451000,IF(B2612&lt;2196000,1453000,IF(B2612&lt;2200000,1456000,IF(B2612&lt;3600000,ROUND(ROUNDDOWN(B2612/4,-3)*2.8,0)-80000,IF(B2612&lt;6600000,ROUND(ROUNDDOWN(B2612/4,-3)*3.2,0)-440000,IF(B2612&lt;8500000,ROUNDDOWN(B2612*0.9,0)-1100000,B2612-1950000))))))))</f>
        <v/>
      </c>
      <c r="G2612" s="21">
        <f>IF(F2612&gt;23500000,NA(),IF(F2612&lt;=4890000,1040000,IF(F2612&lt;=6550000,670000,620000)))</f>
        <v/>
      </c>
      <c r="H2612" s="21">
        <f>IF(D2612&lt;=0,0,MAX(0,MIN(2000000,D2612-MIN(100000,ROUNDDOWN(F2612*0.05,0)))))</f>
        <v/>
      </c>
      <c r="I2612" s="21">
        <f>IF(C2612&lt;=2000,0,MIN(C2612,ROUNDDOWN(F2612*0.4,0))-2000)</f>
        <v/>
      </c>
      <c r="J2612" s="21">
        <f>MAX(0,ROUNDDOWN(F2612-E2612-G2612,-3))</f>
        <v/>
      </c>
      <c r="K2612" s="21">
        <f>MAX(0,ROUNDDOWN(F2612-E2612-G2612-H2612-I2612,-3))</f>
        <v/>
      </c>
      <c r="L2612" s="21">
        <f>MAX(0,ROUNDDOWN(F2612-E2612-G2612-H2612,-3))</f>
        <v/>
      </c>
      <c r="M2612" s="21">
        <f>IF(J2612&lt;=0,0,ROUNDDOWN((J2612*LOOKUP(J2612,{0,1950001,3300001,6950001,9000001,18000001,40000001},{0.05,0.1,0.2,0.23,0.33,0.4,0.45})-LOOKUP(J2612,{0,1950001,3300001,6950001,9000001,18000001,40000001},{0,97500,427500,636000,1536000,2796000,4796000}))*1.021,-2))</f>
        <v/>
      </c>
      <c r="N2612" s="21">
        <f>IF(K2612&lt;=0,0,ROUNDDOWN((K2612*LOOKUP(K2612,{0,1950001,3300001,6950001,9000001,18000001,40000001},{0.05,0.1,0.2,0.23,0.33,0.4,0.45})-LOOKUP(K2612,{0,1950001,3300001,6950001,9000001,18000001,40000001},{0,97500,427500,636000,1536000,2796000,4796000}))*1.021,-2))</f>
        <v/>
      </c>
      <c r="O2612" s="21">
        <f>IF(L2612&lt;=0,0,ROUNDDOWN((L2612*LOOKUP(L2612,{0,1950001,3300001,6950001,9000001,18000001,40000001},{0.05,0.1,0.2,0.23,0.33,0.4,0.45})-LOOKUP(L2612,{0,1950001,3300001,6950001,9000001,18000001,40000001},{0,97500,427500,636000,1536000,2796000,4796000}))*1.021,-2))</f>
        <v/>
      </c>
      <c r="P2612" s="21">
        <f>MAX(0,ROUNDDOWN(F2612-E2612-430000,-3))</f>
        <v/>
      </c>
      <c r="Q2612" s="21">
        <f>MAX(0,ROUNDDOWN(F2612-E2612-430000-H2612,-3))</f>
        <v/>
      </c>
      <c r="R2612" s="21">
        <f>IF(F2612&lt;=450000,0,MAX(0,P2612*0.06-MIN(50000,P2612)*0.03))</f>
        <v/>
      </c>
      <c r="S2612" s="21">
        <f>IF(F2612&lt;=450000,0,MAX(0,P2612*0.04-MIN(50000,P2612)*0.02))</f>
        <v/>
      </c>
      <c r="T2612" s="21">
        <f>IF(F2612&lt;=450000,0,MAX(0,Q2612*0.06-MIN(50000,Q2612)*0.03))</f>
        <v/>
      </c>
      <c r="U2612" s="21">
        <f>IF(F2612&lt;=450000,0,MAX(0,Q2612*0.04-MIN(50000,Q2612)*0.02))</f>
        <v/>
      </c>
      <c r="V2612" s="21">
        <f>50000+MAX(0,G2612-480000)</f>
        <v/>
      </c>
      <c r="W2612" s="21">
        <f>P2612-V2612</f>
        <v/>
      </c>
      <c r="X2612" s="21">
        <f>Q2612-V2612</f>
        <v/>
      </c>
      <c r="Y2612" s="22">
        <f>IF(W2612&lt;0,0.9,LOOKUP(W2612,{0,1950001,3300001,6950001,9000001,18000001,40000001},{0.84895,0.7979,0.6958,0.66517,0.56307,0.4916,0.44055}))</f>
        <v/>
      </c>
      <c r="Z2612" s="22">
        <f>IF(X2612&lt;0,0.9,LOOKUP(X2612,{0,1950001,3300001,6950001,9000001,18000001,40000001},{0.84895,0.7979,0.6958,0.66517,0.56307,0.4916,0.44055}))</f>
        <v/>
      </c>
      <c r="AA2612" s="22">
        <f>IF(W2612&lt;0,0,CHOOSE(MATCH(W2612,{0,1950001,3300001,6950001,9000001},1),5.105/84.895,10.21/79.79,20.42/69.58,23.483/66.517,33.693/56.307))</f>
        <v/>
      </c>
      <c r="AB2612" s="21">
        <f>IF(C2612&lt;=2000,0,(MIN(C2612,ROUNDDOWN(F2612*0.3,0))-2000)*0.1)</f>
        <v/>
      </c>
      <c r="AC2612" s="21">
        <f>IF(C2612&lt;=2000,0,MIN((C2612-2000)*Y2612,(R2612+S2612)*0.2))</f>
        <v/>
      </c>
      <c r="AD2612" s="21">
        <f>IF(C2612&lt;=2000,0,MIN((C2612-2000)*Z2612,(T2612+U2612)*0.2))</f>
        <v/>
      </c>
      <c r="AE2612" s="21">
        <f>AC2612*AA2612</f>
        <v/>
      </c>
      <c r="AF2612" s="21">
        <f>ROUNDDOWN(R2612,-2)+ROUNDDOWN(S2612,-2)</f>
        <v/>
      </c>
      <c r="AG2612" s="21">
        <f>ROUNDDOWN(MAX(0,R2612-(AB2612+AC2612+AE2612)*0.6),-2)+ROUNDDOWN(MAX(0,S2612-(AB2612+AC2612+AE2612)*0.4),-2)</f>
        <v/>
      </c>
      <c r="AH2612" s="21">
        <f>ROUNDDOWN(MAX(0,T2612-(AB2612+AD2612)*0.6),-2)+ROUNDDOWN(MAX(0,U2612-(AB2612+AD2612)*0.4),-2)</f>
        <v/>
      </c>
      <c r="AI2612" s="21">
        <f>ROUNDDOWN(T2612,-2)+ROUNDDOWN(U2612,-2)</f>
        <v/>
      </c>
      <c r="AJ2612" s="21">
        <f>M2612+AF2612</f>
        <v/>
      </c>
      <c r="AK2612" s="21">
        <f>M2612+AG2612</f>
        <v/>
      </c>
      <c r="AL2612" s="21">
        <f>N2612+AH2612</f>
        <v/>
      </c>
      <c r="AM2612" s="21">
        <f>O2612+AI2612</f>
        <v/>
      </c>
      <c r="AN2612" s="21">
        <f>N2612+AI2612</f>
        <v/>
      </c>
      <c r="AO2612" s="21">
        <f>ROUNDDOWN((R2612+S2612)*0.2/Y2612+2000,0)</f>
        <v/>
      </c>
      <c r="AP2612" s="21">
        <f>ROUNDDOWN((T2612+U2612)*0.2/Z2612+2000,0)</f>
        <v/>
      </c>
      <c r="AQ2612" s="21">
        <f>AL2612-AK2612</f>
        <v/>
      </c>
      <c r="AR2612" s="21">
        <f>AM2612-AK2612</f>
        <v/>
      </c>
      <c r="AS2612" s="21">
        <f>AM2612-AL2612</f>
        <v/>
      </c>
      <c r="AT2612" s="21">
        <f>AK2612+C2612-AJ2612</f>
        <v/>
      </c>
      <c r="AU2612" s="21">
        <f>AL2612+C2612-AM2612</f>
        <v/>
      </c>
      <c r="AV2612" s="21">
        <f>AN2612+C2612-AM2612</f>
        <v/>
      </c>
    </row>
    <row r="2613">
      <c r="A2613" t="inlineStr">
        <is>
          <t>1万円刻み</t>
        </is>
      </c>
      <c r="B2613" s="21">
        <f>'5_1万円刻み'!$A$850</f>
        <v/>
      </c>
      <c r="C2613" s="21">
        <f>AO2613</f>
        <v/>
      </c>
      <c r="D2613" s="21" t="n">
        <v>0</v>
      </c>
      <c r="E2613" s="21">
        <f>ROUND(MIN(B2613/12,650000)*12*0.0915+MIN(B2613/12,1390000)*12*(0.0504+0)+B2613*0.005,0)</f>
        <v/>
      </c>
      <c r="F2613" s="21">
        <f>IF(B2613&lt;741000,0,IF(B2613&lt;2191000,B2613-740000,IF(B2613&lt;2193000,1451000,IF(B2613&lt;2196000,1453000,IF(B2613&lt;2200000,1456000,IF(B2613&lt;3600000,ROUND(ROUNDDOWN(B2613/4,-3)*2.8,0)-80000,IF(B2613&lt;6600000,ROUND(ROUNDDOWN(B2613/4,-3)*3.2,0)-440000,IF(B2613&lt;8500000,ROUNDDOWN(B2613*0.9,0)-1100000,B2613-1950000))))))))</f>
        <v/>
      </c>
      <c r="G2613" s="21">
        <f>IF(F2613&gt;23500000,NA(),IF(F2613&lt;=4890000,1040000,IF(F2613&lt;=6550000,670000,620000)))</f>
        <v/>
      </c>
      <c r="H2613" s="21">
        <f>IF(D2613&lt;=0,0,MAX(0,MIN(2000000,D2613-MIN(100000,ROUNDDOWN(F2613*0.05,0)))))</f>
        <v/>
      </c>
      <c r="I2613" s="21">
        <f>IF(C2613&lt;=2000,0,MIN(C2613,ROUNDDOWN(F2613*0.4,0))-2000)</f>
        <v/>
      </c>
      <c r="J2613" s="21">
        <f>MAX(0,ROUNDDOWN(F2613-E2613-G2613,-3))</f>
        <v/>
      </c>
      <c r="K2613" s="21">
        <f>MAX(0,ROUNDDOWN(F2613-E2613-G2613-H2613-I2613,-3))</f>
        <v/>
      </c>
      <c r="L2613" s="21">
        <f>MAX(0,ROUNDDOWN(F2613-E2613-G2613-H2613,-3))</f>
        <v/>
      </c>
      <c r="M2613" s="21">
        <f>IF(J2613&lt;=0,0,ROUNDDOWN((J2613*LOOKUP(J2613,{0,1950001,3300001,6950001,9000001,18000001,40000001},{0.05,0.1,0.2,0.23,0.33,0.4,0.45})-LOOKUP(J2613,{0,1950001,3300001,6950001,9000001,18000001,40000001},{0,97500,427500,636000,1536000,2796000,4796000}))*1.021,-2))</f>
        <v/>
      </c>
      <c r="N2613" s="21">
        <f>IF(K2613&lt;=0,0,ROUNDDOWN((K2613*LOOKUP(K2613,{0,1950001,3300001,6950001,9000001,18000001,40000001},{0.05,0.1,0.2,0.23,0.33,0.4,0.45})-LOOKUP(K2613,{0,1950001,3300001,6950001,9000001,18000001,40000001},{0,97500,427500,636000,1536000,2796000,4796000}))*1.021,-2))</f>
        <v/>
      </c>
      <c r="O2613" s="21">
        <f>IF(L2613&lt;=0,0,ROUNDDOWN((L2613*LOOKUP(L2613,{0,1950001,3300001,6950001,9000001,18000001,40000001},{0.05,0.1,0.2,0.23,0.33,0.4,0.45})-LOOKUP(L2613,{0,1950001,3300001,6950001,9000001,18000001,40000001},{0,97500,427500,636000,1536000,2796000,4796000}))*1.021,-2))</f>
        <v/>
      </c>
      <c r="P2613" s="21">
        <f>MAX(0,ROUNDDOWN(F2613-E2613-430000,-3))</f>
        <v/>
      </c>
      <c r="Q2613" s="21">
        <f>MAX(0,ROUNDDOWN(F2613-E2613-430000-H2613,-3))</f>
        <v/>
      </c>
      <c r="R2613" s="21">
        <f>IF(F2613&lt;=450000,0,MAX(0,P2613*0.06-MIN(50000,P2613)*0.03))</f>
        <v/>
      </c>
      <c r="S2613" s="21">
        <f>IF(F2613&lt;=450000,0,MAX(0,P2613*0.04-MIN(50000,P2613)*0.02))</f>
        <v/>
      </c>
      <c r="T2613" s="21">
        <f>IF(F2613&lt;=450000,0,MAX(0,Q2613*0.06-MIN(50000,Q2613)*0.03))</f>
        <v/>
      </c>
      <c r="U2613" s="21">
        <f>IF(F2613&lt;=450000,0,MAX(0,Q2613*0.04-MIN(50000,Q2613)*0.02))</f>
        <v/>
      </c>
      <c r="V2613" s="21">
        <f>50000+MAX(0,G2613-480000)</f>
        <v/>
      </c>
      <c r="W2613" s="21">
        <f>P2613-V2613</f>
        <v/>
      </c>
      <c r="X2613" s="21">
        <f>Q2613-V2613</f>
        <v/>
      </c>
      <c r="Y2613" s="22">
        <f>IF(W2613&lt;0,0.9,LOOKUP(W2613,{0,1950001,3300001,6950001,9000001,18000001,40000001},{0.84895,0.7979,0.6958,0.66517,0.56307,0.4916,0.44055}))</f>
        <v/>
      </c>
      <c r="Z2613" s="22">
        <f>IF(X2613&lt;0,0.9,LOOKUP(X2613,{0,1950001,3300001,6950001,9000001,18000001,40000001},{0.84895,0.7979,0.6958,0.66517,0.56307,0.4916,0.44055}))</f>
        <v/>
      </c>
      <c r="AA2613" s="22">
        <f>IF(W2613&lt;0,0,CHOOSE(MATCH(W2613,{0,1950001,3300001,6950001,9000001},1),5.105/84.895,10.21/79.79,20.42/69.58,23.483/66.517,33.693/56.307))</f>
        <v/>
      </c>
      <c r="AB2613" s="21">
        <f>IF(C2613&lt;=2000,0,(MIN(C2613,ROUNDDOWN(F2613*0.3,0))-2000)*0.1)</f>
        <v/>
      </c>
      <c r="AC2613" s="21">
        <f>IF(C2613&lt;=2000,0,MIN((C2613-2000)*Y2613,(R2613+S2613)*0.2))</f>
        <v/>
      </c>
      <c r="AD2613" s="21">
        <f>IF(C2613&lt;=2000,0,MIN((C2613-2000)*Z2613,(T2613+U2613)*0.2))</f>
        <v/>
      </c>
      <c r="AE2613" s="21">
        <f>AC2613*AA2613</f>
        <v/>
      </c>
      <c r="AF2613" s="21">
        <f>ROUNDDOWN(R2613,-2)+ROUNDDOWN(S2613,-2)</f>
        <v/>
      </c>
      <c r="AG2613" s="21">
        <f>ROUNDDOWN(MAX(0,R2613-(AB2613+AC2613+AE2613)*0.6),-2)+ROUNDDOWN(MAX(0,S2613-(AB2613+AC2613+AE2613)*0.4),-2)</f>
        <v/>
      </c>
      <c r="AH2613" s="21">
        <f>ROUNDDOWN(MAX(0,T2613-(AB2613+AD2613)*0.6),-2)+ROUNDDOWN(MAX(0,U2613-(AB2613+AD2613)*0.4),-2)</f>
        <v/>
      </c>
      <c r="AI2613" s="21">
        <f>ROUNDDOWN(T2613,-2)+ROUNDDOWN(U2613,-2)</f>
        <v/>
      </c>
      <c r="AJ2613" s="21">
        <f>M2613+AF2613</f>
        <v/>
      </c>
      <c r="AK2613" s="21">
        <f>M2613+AG2613</f>
        <v/>
      </c>
      <c r="AL2613" s="21">
        <f>N2613+AH2613</f>
        <v/>
      </c>
      <c r="AM2613" s="21">
        <f>O2613+AI2613</f>
        <v/>
      </c>
      <c r="AN2613" s="21">
        <f>N2613+AI2613</f>
        <v/>
      </c>
      <c r="AO2613" s="21">
        <f>ROUNDDOWN((R2613+S2613)*0.2/Y2613+2000,0)</f>
        <v/>
      </c>
      <c r="AP2613" s="21">
        <f>ROUNDDOWN((T2613+U2613)*0.2/Z2613+2000,0)</f>
        <v/>
      </c>
      <c r="AQ2613" s="21">
        <f>AL2613-AK2613</f>
        <v/>
      </c>
      <c r="AR2613" s="21">
        <f>AM2613-AK2613</f>
        <v/>
      </c>
      <c r="AS2613" s="21">
        <f>AM2613-AL2613</f>
        <v/>
      </c>
      <c r="AT2613" s="21">
        <f>AK2613+C2613-AJ2613</f>
        <v/>
      </c>
      <c r="AU2613" s="21">
        <f>AL2613+C2613-AM2613</f>
        <v/>
      </c>
      <c r="AV2613" s="21">
        <f>AN2613+C2613-AM2613</f>
        <v/>
      </c>
    </row>
    <row r="2614">
      <c r="A2614" t="inlineStr">
        <is>
          <t>1万円刻み</t>
        </is>
      </c>
      <c r="B2614" s="21">
        <f>'5_1万円刻み'!$A$851</f>
        <v/>
      </c>
      <c r="C2614" s="21">
        <f>AO2614</f>
        <v/>
      </c>
      <c r="D2614" s="21" t="n">
        <v>0</v>
      </c>
      <c r="E2614" s="21">
        <f>ROUND(MIN(B2614/12,650000)*12*0.0915+MIN(B2614/12,1390000)*12*(0.0504+0)+B2614*0.005,0)</f>
        <v/>
      </c>
      <c r="F2614" s="21">
        <f>IF(B2614&lt;741000,0,IF(B2614&lt;2191000,B2614-740000,IF(B2614&lt;2193000,1451000,IF(B2614&lt;2196000,1453000,IF(B2614&lt;2200000,1456000,IF(B2614&lt;3600000,ROUND(ROUNDDOWN(B2614/4,-3)*2.8,0)-80000,IF(B2614&lt;6600000,ROUND(ROUNDDOWN(B2614/4,-3)*3.2,0)-440000,IF(B2614&lt;8500000,ROUNDDOWN(B2614*0.9,0)-1100000,B2614-1950000))))))))</f>
        <v/>
      </c>
      <c r="G2614" s="21">
        <f>IF(F2614&gt;23500000,NA(),IF(F2614&lt;=4890000,1040000,IF(F2614&lt;=6550000,670000,620000)))</f>
        <v/>
      </c>
      <c r="H2614" s="21">
        <f>IF(D2614&lt;=0,0,MAX(0,MIN(2000000,D2614-MIN(100000,ROUNDDOWN(F2614*0.05,0)))))</f>
        <v/>
      </c>
      <c r="I2614" s="21">
        <f>IF(C2614&lt;=2000,0,MIN(C2614,ROUNDDOWN(F2614*0.4,0))-2000)</f>
        <v/>
      </c>
      <c r="J2614" s="21">
        <f>MAX(0,ROUNDDOWN(F2614-E2614-G2614,-3))</f>
        <v/>
      </c>
      <c r="K2614" s="21">
        <f>MAX(0,ROUNDDOWN(F2614-E2614-G2614-H2614-I2614,-3))</f>
        <v/>
      </c>
      <c r="L2614" s="21">
        <f>MAX(0,ROUNDDOWN(F2614-E2614-G2614-H2614,-3))</f>
        <v/>
      </c>
      <c r="M2614" s="21">
        <f>IF(J2614&lt;=0,0,ROUNDDOWN((J2614*LOOKUP(J2614,{0,1950001,3300001,6950001,9000001,18000001,40000001},{0.05,0.1,0.2,0.23,0.33,0.4,0.45})-LOOKUP(J2614,{0,1950001,3300001,6950001,9000001,18000001,40000001},{0,97500,427500,636000,1536000,2796000,4796000}))*1.021,-2))</f>
        <v/>
      </c>
      <c r="N2614" s="21">
        <f>IF(K2614&lt;=0,0,ROUNDDOWN((K2614*LOOKUP(K2614,{0,1950001,3300001,6950001,9000001,18000001,40000001},{0.05,0.1,0.2,0.23,0.33,0.4,0.45})-LOOKUP(K2614,{0,1950001,3300001,6950001,9000001,18000001,40000001},{0,97500,427500,636000,1536000,2796000,4796000}))*1.021,-2))</f>
        <v/>
      </c>
      <c r="O2614" s="21">
        <f>IF(L2614&lt;=0,0,ROUNDDOWN((L2614*LOOKUP(L2614,{0,1950001,3300001,6950001,9000001,18000001,40000001},{0.05,0.1,0.2,0.23,0.33,0.4,0.45})-LOOKUP(L2614,{0,1950001,3300001,6950001,9000001,18000001,40000001},{0,97500,427500,636000,1536000,2796000,4796000}))*1.021,-2))</f>
        <v/>
      </c>
      <c r="P2614" s="21">
        <f>MAX(0,ROUNDDOWN(F2614-E2614-430000,-3))</f>
        <v/>
      </c>
      <c r="Q2614" s="21">
        <f>MAX(0,ROUNDDOWN(F2614-E2614-430000-H2614,-3))</f>
        <v/>
      </c>
      <c r="R2614" s="21">
        <f>IF(F2614&lt;=450000,0,MAX(0,P2614*0.06-MIN(50000,P2614)*0.03))</f>
        <v/>
      </c>
      <c r="S2614" s="21">
        <f>IF(F2614&lt;=450000,0,MAX(0,P2614*0.04-MIN(50000,P2614)*0.02))</f>
        <v/>
      </c>
      <c r="T2614" s="21">
        <f>IF(F2614&lt;=450000,0,MAX(0,Q2614*0.06-MIN(50000,Q2614)*0.03))</f>
        <v/>
      </c>
      <c r="U2614" s="21">
        <f>IF(F2614&lt;=450000,0,MAX(0,Q2614*0.04-MIN(50000,Q2614)*0.02))</f>
        <v/>
      </c>
      <c r="V2614" s="21">
        <f>50000+MAX(0,G2614-480000)</f>
        <v/>
      </c>
      <c r="W2614" s="21">
        <f>P2614-V2614</f>
        <v/>
      </c>
      <c r="X2614" s="21">
        <f>Q2614-V2614</f>
        <v/>
      </c>
      <c r="Y2614" s="22">
        <f>IF(W2614&lt;0,0.9,LOOKUP(W2614,{0,1950001,3300001,6950001,9000001,18000001,40000001},{0.84895,0.7979,0.6958,0.66517,0.56307,0.4916,0.44055}))</f>
        <v/>
      </c>
      <c r="Z2614" s="22">
        <f>IF(X2614&lt;0,0.9,LOOKUP(X2614,{0,1950001,3300001,6950001,9000001,18000001,40000001},{0.84895,0.7979,0.6958,0.66517,0.56307,0.4916,0.44055}))</f>
        <v/>
      </c>
      <c r="AA2614" s="22">
        <f>IF(W2614&lt;0,0,CHOOSE(MATCH(W2614,{0,1950001,3300001,6950001,9000001},1),5.105/84.895,10.21/79.79,20.42/69.58,23.483/66.517,33.693/56.307))</f>
        <v/>
      </c>
      <c r="AB2614" s="21">
        <f>IF(C2614&lt;=2000,0,(MIN(C2614,ROUNDDOWN(F2614*0.3,0))-2000)*0.1)</f>
        <v/>
      </c>
      <c r="AC2614" s="21">
        <f>IF(C2614&lt;=2000,0,MIN((C2614-2000)*Y2614,(R2614+S2614)*0.2))</f>
        <v/>
      </c>
      <c r="AD2614" s="21">
        <f>IF(C2614&lt;=2000,0,MIN((C2614-2000)*Z2614,(T2614+U2614)*0.2))</f>
        <v/>
      </c>
      <c r="AE2614" s="21">
        <f>AC2614*AA2614</f>
        <v/>
      </c>
      <c r="AF2614" s="21">
        <f>ROUNDDOWN(R2614,-2)+ROUNDDOWN(S2614,-2)</f>
        <v/>
      </c>
      <c r="AG2614" s="21">
        <f>ROUNDDOWN(MAX(0,R2614-(AB2614+AC2614+AE2614)*0.6),-2)+ROUNDDOWN(MAX(0,S2614-(AB2614+AC2614+AE2614)*0.4),-2)</f>
        <v/>
      </c>
      <c r="AH2614" s="21">
        <f>ROUNDDOWN(MAX(0,T2614-(AB2614+AD2614)*0.6),-2)+ROUNDDOWN(MAX(0,U2614-(AB2614+AD2614)*0.4),-2)</f>
        <v/>
      </c>
      <c r="AI2614" s="21">
        <f>ROUNDDOWN(T2614,-2)+ROUNDDOWN(U2614,-2)</f>
        <v/>
      </c>
      <c r="AJ2614" s="21">
        <f>M2614+AF2614</f>
        <v/>
      </c>
      <c r="AK2614" s="21">
        <f>M2614+AG2614</f>
        <v/>
      </c>
      <c r="AL2614" s="21">
        <f>N2614+AH2614</f>
        <v/>
      </c>
      <c r="AM2614" s="21">
        <f>O2614+AI2614</f>
        <v/>
      </c>
      <c r="AN2614" s="21">
        <f>N2614+AI2614</f>
        <v/>
      </c>
      <c r="AO2614" s="21">
        <f>ROUNDDOWN((R2614+S2614)*0.2/Y2614+2000,0)</f>
        <v/>
      </c>
      <c r="AP2614" s="21">
        <f>ROUNDDOWN((T2614+U2614)*0.2/Z2614+2000,0)</f>
        <v/>
      </c>
      <c r="AQ2614" s="21">
        <f>AL2614-AK2614</f>
        <v/>
      </c>
      <c r="AR2614" s="21">
        <f>AM2614-AK2614</f>
        <v/>
      </c>
      <c r="AS2614" s="21">
        <f>AM2614-AL2614</f>
        <v/>
      </c>
      <c r="AT2614" s="21">
        <f>AK2614+C2614-AJ2614</f>
        <v/>
      </c>
      <c r="AU2614" s="21">
        <f>AL2614+C2614-AM2614</f>
        <v/>
      </c>
      <c r="AV2614" s="21">
        <f>AN2614+C2614-AM2614</f>
        <v/>
      </c>
    </row>
    <row r="2615">
      <c r="A2615" t="inlineStr">
        <is>
          <t>1万円刻み</t>
        </is>
      </c>
      <c r="B2615" s="21">
        <f>'5_1万円刻み'!$A$852</f>
        <v/>
      </c>
      <c r="C2615" s="21">
        <f>AO2615</f>
        <v/>
      </c>
      <c r="D2615" s="21" t="n">
        <v>0</v>
      </c>
      <c r="E2615" s="21">
        <f>ROUND(MIN(B2615/12,650000)*12*0.0915+MIN(B2615/12,1390000)*12*(0.0504+0)+B2615*0.005,0)</f>
        <v/>
      </c>
      <c r="F2615" s="21">
        <f>IF(B2615&lt;741000,0,IF(B2615&lt;2191000,B2615-740000,IF(B2615&lt;2193000,1451000,IF(B2615&lt;2196000,1453000,IF(B2615&lt;2200000,1456000,IF(B2615&lt;3600000,ROUND(ROUNDDOWN(B2615/4,-3)*2.8,0)-80000,IF(B2615&lt;6600000,ROUND(ROUNDDOWN(B2615/4,-3)*3.2,0)-440000,IF(B2615&lt;8500000,ROUNDDOWN(B2615*0.9,0)-1100000,B2615-1950000))))))))</f>
        <v/>
      </c>
      <c r="G2615" s="21">
        <f>IF(F2615&gt;23500000,NA(),IF(F2615&lt;=4890000,1040000,IF(F2615&lt;=6550000,670000,620000)))</f>
        <v/>
      </c>
      <c r="H2615" s="21">
        <f>IF(D2615&lt;=0,0,MAX(0,MIN(2000000,D2615-MIN(100000,ROUNDDOWN(F2615*0.05,0)))))</f>
        <v/>
      </c>
      <c r="I2615" s="21">
        <f>IF(C2615&lt;=2000,0,MIN(C2615,ROUNDDOWN(F2615*0.4,0))-2000)</f>
        <v/>
      </c>
      <c r="J2615" s="21">
        <f>MAX(0,ROUNDDOWN(F2615-E2615-G2615,-3))</f>
        <v/>
      </c>
      <c r="K2615" s="21">
        <f>MAX(0,ROUNDDOWN(F2615-E2615-G2615-H2615-I2615,-3))</f>
        <v/>
      </c>
      <c r="L2615" s="21">
        <f>MAX(0,ROUNDDOWN(F2615-E2615-G2615-H2615,-3))</f>
        <v/>
      </c>
      <c r="M2615" s="21">
        <f>IF(J2615&lt;=0,0,ROUNDDOWN((J2615*LOOKUP(J2615,{0,1950001,3300001,6950001,9000001,18000001,40000001},{0.05,0.1,0.2,0.23,0.33,0.4,0.45})-LOOKUP(J2615,{0,1950001,3300001,6950001,9000001,18000001,40000001},{0,97500,427500,636000,1536000,2796000,4796000}))*1.021,-2))</f>
        <v/>
      </c>
      <c r="N2615" s="21">
        <f>IF(K2615&lt;=0,0,ROUNDDOWN((K2615*LOOKUP(K2615,{0,1950001,3300001,6950001,9000001,18000001,40000001},{0.05,0.1,0.2,0.23,0.33,0.4,0.45})-LOOKUP(K2615,{0,1950001,3300001,6950001,9000001,18000001,40000001},{0,97500,427500,636000,1536000,2796000,4796000}))*1.021,-2))</f>
        <v/>
      </c>
      <c r="O2615" s="21">
        <f>IF(L2615&lt;=0,0,ROUNDDOWN((L2615*LOOKUP(L2615,{0,1950001,3300001,6950001,9000001,18000001,40000001},{0.05,0.1,0.2,0.23,0.33,0.4,0.45})-LOOKUP(L2615,{0,1950001,3300001,6950001,9000001,18000001,40000001},{0,97500,427500,636000,1536000,2796000,4796000}))*1.021,-2))</f>
        <v/>
      </c>
      <c r="P2615" s="21">
        <f>MAX(0,ROUNDDOWN(F2615-E2615-430000,-3))</f>
        <v/>
      </c>
      <c r="Q2615" s="21">
        <f>MAX(0,ROUNDDOWN(F2615-E2615-430000-H2615,-3))</f>
        <v/>
      </c>
      <c r="R2615" s="21">
        <f>IF(F2615&lt;=450000,0,MAX(0,P2615*0.06-MIN(50000,P2615)*0.03))</f>
        <v/>
      </c>
      <c r="S2615" s="21">
        <f>IF(F2615&lt;=450000,0,MAX(0,P2615*0.04-MIN(50000,P2615)*0.02))</f>
        <v/>
      </c>
      <c r="T2615" s="21">
        <f>IF(F2615&lt;=450000,0,MAX(0,Q2615*0.06-MIN(50000,Q2615)*0.03))</f>
        <v/>
      </c>
      <c r="U2615" s="21">
        <f>IF(F2615&lt;=450000,0,MAX(0,Q2615*0.04-MIN(50000,Q2615)*0.02))</f>
        <v/>
      </c>
      <c r="V2615" s="21">
        <f>50000+MAX(0,G2615-480000)</f>
        <v/>
      </c>
      <c r="W2615" s="21">
        <f>P2615-V2615</f>
        <v/>
      </c>
      <c r="X2615" s="21">
        <f>Q2615-V2615</f>
        <v/>
      </c>
      <c r="Y2615" s="22">
        <f>IF(W2615&lt;0,0.9,LOOKUP(W2615,{0,1950001,3300001,6950001,9000001,18000001,40000001},{0.84895,0.7979,0.6958,0.66517,0.56307,0.4916,0.44055}))</f>
        <v/>
      </c>
      <c r="Z2615" s="22">
        <f>IF(X2615&lt;0,0.9,LOOKUP(X2615,{0,1950001,3300001,6950001,9000001,18000001,40000001},{0.84895,0.7979,0.6958,0.66517,0.56307,0.4916,0.44055}))</f>
        <v/>
      </c>
      <c r="AA2615" s="22">
        <f>IF(W2615&lt;0,0,CHOOSE(MATCH(W2615,{0,1950001,3300001,6950001,9000001},1),5.105/84.895,10.21/79.79,20.42/69.58,23.483/66.517,33.693/56.307))</f>
        <v/>
      </c>
      <c r="AB2615" s="21">
        <f>IF(C2615&lt;=2000,0,(MIN(C2615,ROUNDDOWN(F2615*0.3,0))-2000)*0.1)</f>
        <v/>
      </c>
      <c r="AC2615" s="21">
        <f>IF(C2615&lt;=2000,0,MIN((C2615-2000)*Y2615,(R2615+S2615)*0.2))</f>
        <v/>
      </c>
      <c r="AD2615" s="21">
        <f>IF(C2615&lt;=2000,0,MIN((C2615-2000)*Z2615,(T2615+U2615)*0.2))</f>
        <v/>
      </c>
      <c r="AE2615" s="21">
        <f>AC2615*AA2615</f>
        <v/>
      </c>
      <c r="AF2615" s="21">
        <f>ROUNDDOWN(R2615,-2)+ROUNDDOWN(S2615,-2)</f>
        <v/>
      </c>
      <c r="AG2615" s="21">
        <f>ROUNDDOWN(MAX(0,R2615-(AB2615+AC2615+AE2615)*0.6),-2)+ROUNDDOWN(MAX(0,S2615-(AB2615+AC2615+AE2615)*0.4),-2)</f>
        <v/>
      </c>
      <c r="AH2615" s="21">
        <f>ROUNDDOWN(MAX(0,T2615-(AB2615+AD2615)*0.6),-2)+ROUNDDOWN(MAX(0,U2615-(AB2615+AD2615)*0.4),-2)</f>
        <v/>
      </c>
      <c r="AI2615" s="21">
        <f>ROUNDDOWN(T2615,-2)+ROUNDDOWN(U2615,-2)</f>
        <v/>
      </c>
      <c r="AJ2615" s="21">
        <f>M2615+AF2615</f>
        <v/>
      </c>
      <c r="AK2615" s="21">
        <f>M2615+AG2615</f>
        <v/>
      </c>
      <c r="AL2615" s="21">
        <f>N2615+AH2615</f>
        <v/>
      </c>
      <c r="AM2615" s="21">
        <f>O2615+AI2615</f>
        <v/>
      </c>
      <c r="AN2615" s="21">
        <f>N2615+AI2615</f>
        <v/>
      </c>
      <c r="AO2615" s="21">
        <f>ROUNDDOWN((R2615+S2615)*0.2/Y2615+2000,0)</f>
        <v/>
      </c>
      <c r="AP2615" s="21">
        <f>ROUNDDOWN((T2615+U2615)*0.2/Z2615+2000,0)</f>
        <v/>
      </c>
      <c r="AQ2615" s="21">
        <f>AL2615-AK2615</f>
        <v/>
      </c>
      <c r="AR2615" s="21">
        <f>AM2615-AK2615</f>
        <v/>
      </c>
      <c r="AS2615" s="21">
        <f>AM2615-AL2615</f>
        <v/>
      </c>
      <c r="AT2615" s="21">
        <f>AK2615+C2615-AJ2615</f>
        <v/>
      </c>
      <c r="AU2615" s="21">
        <f>AL2615+C2615-AM2615</f>
        <v/>
      </c>
      <c r="AV2615" s="21">
        <f>AN2615+C2615-AM2615</f>
        <v/>
      </c>
    </row>
    <row r="2616">
      <c r="A2616" t="inlineStr">
        <is>
          <t>1万円刻み</t>
        </is>
      </c>
      <c r="B2616" s="21">
        <f>'5_1万円刻み'!$A$853</f>
        <v/>
      </c>
      <c r="C2616" s="21">
        <f>AO2616</f>
        <v/>
      </c>
      <c r="D2616" s="21" t="n">
        <v>0</v>
      </c>
      <c r="E2616" s="21">
        <f>ROUND(MIN(B2616/12,650000)*12*0.0915+MIN(B2616/12,1390000)*12*(0.0504+0)+B2616*0.005,0)</f>
        <v/>
      </c>
      <c r="F2616" s="21">
        <f>IF(B2616&lt;741000,0,IF(B2616&lt;2191000,B2616-740000,IF(B2616&lt;2193000,1451000,IF(B2616&lt;2196000,1453000,IF(B2616&lt;2200000,1456000,IF(B2616&lt;3600000,ROUND(ROUNDDOWN(B2616/4,-3)*2.8,0)-80000,IF(B2616&lt;6600000,ROUND(ROUNDDOWN(B2616/4,-3)*3.2,0)-440000,IF(B2616&lt;8500000,ROUNDDOWN(B2616*0.9,0)-1100000,B2616-1950000))))))))</f>
        <v/>
      </c>
      <c r="G2616" s="21">
        <f>IF(F2616&gt;23500000,NA(),IF(F2616&lt;=4890000,1040000,IF(F2616&lt;=6550000,670000,620000)))</f>
        <v/>
      </c>
      <c r="H2616" s="21">
        <f>IF(D2616&lt;=0,0,MAX(0,MIN(2000000,D2616-MIN(100000,ROUNDDOWN(F2616*0.05,0)))))</f>
        <v/>
      </c>
      <c r="I2616" s="21">
        <f>IF(C2616&lt;=2000,0,MIN(C2616,ROUNDDOWN(F2616*0.4,0))-2000)</f>
        <v/>
      </c>
      <c r="J2616" s="21">
        <f>MAX(0,ROUNDDOWN(F2616-E2616-G2616,-3))</f>
        <v/>
      </c>
      <c r="K2616" s="21">
        <f>MAX(0,ROUNDDOWN(F2616-E2616-G2616-H2616-I2616,-3))</f>
        <v/>
      </c>
      <c r="L2616" s="21">
        <f>MAX(0,ROUNDDOWN(F2616-E2616-G2616-H2616,-3))</f>
        <v/>
      </c>
      <c r="M2616" s="21">
        <f>IF(J2616&lt;=0,0,ROUNDDOWN((J2616*LOOKUP(J2616,{0,1950001,3300001,6950001,9000001,18000001,40000001},{0.05,0.1,0.2,0.23,0.33,0.4,0.45})-LOOKUP(J2616,{0,1950001,3300001,6950001,9000001,18000001,40000001},{0,97500,427500,636000,1536000,2796000,4796000}))*1.021,-2))</f>
        <v/>
      </c>
      <c r="N2616" s="21">
        <f>IF(K2616&lt;=0,0,ROUNDDOWN((K2616*LOOKUP(K2616,{0,1950001,3300001,6950001,9000001,18000001,40000001},{0.05,0.1,0.2,0.23,0.33,0.4,0.45})-LOOKUP(K2616,{0,1950001,3300001,6950001,9000001,18000001,40000001},{0,97500,427500,636000,1536000,2796000,4796000}))*1.021,-2))</f>
        <v/>
      </c>
      <c r="O2616" s="21">
        <f>IF(L2616&lt;=0,0,ROUNDDOWN((L2616*LOOKUP(L2616,{0,1950001,3300001,6950001,9000001,18000001,40000001},{0.05,0.1,0.2,0.23,0.33,0.4,0.45})-LOOKUP(L2616,{0,1950001,3300001,6950001,9000001,18000001,40000001},{0,97500,427500,636000,1536000,2796000,4796000}))*1.021,-2))</f>
        <v/>
      </c>
      <c r="P2616" s="21">
        <f>MAX(0,ROUNDDOWN(F2616-E2616-430000,-3))</f>
        <v/>
      </c>
      <c r="Q2616" s="21">
        <f>MAX(0,ROUNDDOWN(F2616-E2616-430000-H2616,-3))</f>
        <v/>
      </c>
      <c r="R2616" s="21">
        <f>IF(F2616&lt;=450000,0,MAX(0,P2616*0.06-MIN(50000,P2616)*0.03))</f>
        <v/>
      </c>
      <c r="S2616" s="21">
        <f>IF(F2616&lt;=450000,0,MAX(0,P2616*0.04-MIN(50000,P2616)*0.02))</f>
        <v/>
      </c>
      <c r="T2616" s="21">
        <f>IF(F2616&lt;=450000,0,MAX(0,Q2616*0.06-MIN(50000,Q2616)*0.03))</f>
        <v/>
      </c>
      <c r="U2616" s="21">
        <f>IF(F2616&lt;=450000,0,MAX(0,Q2616*0.04-MIN(50000,Q2616)*0.02))</f>
        <v/>
      </c>
      <c r="V2616" s="21">
        <f>50000+MAX(0,G2616-480000)</f>
        <v/>
      </c>
      <c r="W2616" s="21">
        <f>P2616-V2616</f>
        <v/>
      </c>
      <c r="X2616" s="21">
        <f>Q2616-V2616</f>
        <v/>
      </c>
      <c r="Y2616" s="22">
        <f>IF(W2616&lt;0,0.9,LOOKUP(W2616,{0,1950001,3300001,6950001,9000001,18000001,40000001},{0.84895,0.7979,0.6958,0.66517,0.56307,0.4916,0.44055}))</f>
        <v/>
      </c>
      <c r="Z2616" s="22">
        <f>IF(X2616&lt;0,0.9,LOOKUP(X2616,{0,1950001,3300001,6950001,9000001,18000001,40000001},{0.84895,0.7979,0.6958,0.66517,0.56307,0.4916,0.44055}))</f>
        <v/>
      </c>
      <c r="AA2616" s="22">
        <f>IF(W2616&lt;0,0,CHOOSE(MATCH(W2616,{0,1950001,3300001,6950001,9000001},1),5.105/84.895,10.21/79.79,20.42/69.58,23.483/66.517,33.693/56.307))</f>
        <v/>
      </c>
      <c r="AB2616" s="21">
        <f>IF(C2616&lt;=2000,0,(MIN(C2616,ROUNDDOWN(F2616*0.3,0))-2000)*0.1)</f>
        <v/>
      </c>
      <c r="AC2616" s="21">
        <f>IF(C2616&lt;=2000,0,MIN((C2616-2000)*Y2616,(R2616+S2616)*0.2))</f>
        <v/>
      </c>
      <c r="AD2616" s="21">
        <f>IF(C2616&lt;=2000,0,MIN((C2616-2000)*Z2616,(T2616+U2616)*0.2))</f>
        <v/>
      </c>
      <c r="AE2616" s="21">
        <f>AC2616*AA2616</f>
        <v/>
      </c>
      <c r="AF2616" s="21">
        <f>ROUNDDOWN(R2616,-2)+ROUNDDOWN(S2616,-2)</f>
        <v/>
      </c>
      <c r="AG2616" s="21">
        <f>ROUNDDOWN(MAX(0,R2616-(AB2616+AC2616+AE2616)*0.6),-2)+ROUNDDOWN(MAX(0,S2616-(AB2616+AC2616+AE2616)*0.4),-2)</f>
        <v/>
      </c>
      <c r="AH2616" s="21">
        <f>ROUNDDOWN(MAX(0,T2616-(AB2616+AD2616)*0.6),-2)+ROUNDDOWN(MAX(0,U2616-(AB2616+AD2616)*0.4),-2)</f>
        <v/>
      </c>
      <c r="AI2616" s="21">
        <f>ROUNDDOWN(T2616,-2)+ROUNDDOWN(U2616,-2)</f>
        <v/>
      </c>
      <c r="AJ2616" s="21">
        <f>M2616+AF2616</f>
        <v/>
      </c>
      <c r="AK2616" s="21">
        <f>M2616+AG2616</f>
        <v/>
      </c>
      <c r="AL2616" s="21">
        <f>N2616+AH2616</f>
        <v/>
      </c>
      <c r="AM2616" s="21">
        <f>O2616+AI2616</f>
        <v/>
      </c>
      <c r="AN2616" s="21">
        <f>N2616+AI2616</f>
        <v/>
      </c>
      <c r="AO2616" s="21">
        <f>ROUNDDOWN((R2616+S2616)*0.2/Y2616+2000,0)</f>
        <v/>
      </c>
      <c r="AP2616" s="21">
        <f>ROUNDDOWN((T2616+U2616)*0.2/Z2616+2000,0)</f>
        <v/>
      </c>
      <c r="AQ2616" s="21">
        <f>AL2616-AK2616</f>
        <v/>
      </c>
      <c r="AR2616" s="21">
        <f>AM2616-AK2616</f>
        <v/>
      </c>
      <c r="AS2616" s="21">
        <f>AM2616-AL2616</f>
        <v/>
      </c>
      <c r="AT2616" s="21">
        <f>AK2616+C2616-AJ2616</f>
        <v/>
      </c>
      <c r="AU2616" s="21">
        <f>AL2616+C2616-AM2616</f>
        <v/>
      </c>
      <c r="AV2616" s="21">
        <f>AN2616+C2616-AM2616</f>
        <v/>
      </c>
    </row>
    <row r="2617">
      <c r="A2617" t="inlineStr">
        <is>
          <t>1万円刻み</t>
        </is>
      </c>
      <c r="B2617" s="21">
        <f>'5_1万円刻み'!$A$854</f>
        <v/>
      </c>
      <c r="C2617" s="21">
        <f>AO2617</f>
        <v/>
      </c>
      <c r="D2617" s="21" t="n">
        <v>0</v>
      </c>
      <c r="E2617" s="21">
        <f>ROUND(MIN(B2617/12,650000)*12*0.0915+MIN(B2617/12,1390000)*12*(0.0504+0)+B2617*0.005,0)</f>
        <v/>
      </c>
      <c r="F2617" s="21">
        <f>IF(B2617&lt;741000,0,IF(B2617&lt;2191000,B2617-740000,IF(B2617&lt;2193000,1451000,IF(B2617&lt;2196000,1453000,IF(B2617&lt;2200000,1456000,IF(B2617&lt;3600000,ROUND(ROUNDDOWN(B2617/4,-3)*2.8,0)-80000,IF(B2617&lt;6600000,ROUND(ROUNDDOWN(B2617/4,-3)*3.2,0)-440000,IF(B2617&lt;8500000,ROUNDDOWN(B2617*0.9,0)-1100000,B2617-1950000))))))))</f>
        <v/>
      </c>
      <c r="G2617" s="21">
        <f>IF(F2617&gt;23500000,NA(),IF(F2617&lt;=4890000,1040000,IF(F2617&lt;=6550000,670000,620000)))</f>
        <v/>
      </c>
      <c r="H2617" s="21">
        <f>IF(D2617&lt;=0,0,MAX(0,MIN(2000000,D2617-MIN(100000,ROUNDDOWN(F2617*0.05,0)))))</f>
        <v/>
      </c>
      <c r="I2617" s="21">
        <f>IF(C2617&lt;=2000,0,MIN(C2617,ROUNDDOWN(F2617*0.4,0))-2000)</f>
        <v/>
      </c>
      <c r="J2617" s="21">
        <f>MAX(0,ROUNDDOWN(F2617-E2617-G2617,-3))</f>
        <v/>
      </c>
      <c r="K2617" s="21">
        <f>MAX(0,ROUNDDOWN(F2617-E2617-G2617-H2617-I2617,-3))</f>
        <v/>
      </c>
      <c r="L2617" s="21">
        <f>MAX(0,ROUNDDOWN(F2617-E2617-G2617-H2617,-3))</f>
        <v/>
      </c>
      <c r="M2617" s="21">
        <f>IF(J2617&lt;=0,0,ROUNDDOWN((J2617*LOOKUP(J2617,{0,1950001,3300001,6950001,9000001,18000001,40000001},{0.05,0.1,0.2,0.23,0.33,0.4,0.45})-LOOKUP(J2617,{0,1950001,3300001,6950001,9000001,18000001,40000001},{0,97500,427500,636000,1536000,2796000,4796000}))*1.021,-2))</f>
        <v/>
      </c>
      <c r="N2617" s="21">
        <f>IF(K2617&lt;=0,0,ROUNDDOWN((K2617*LOOKUP(K2617,{0,1950001,3300001,6950001,9000001,18000001,40000001},{0.05,0.1,0.2,0.23,0.33,0.4,0.45})-LOOKUP(K2617,{0,1950001,3300001,6950001,9000001,18000001,40000001},{0,97500,427500,636000,1536000,2796000,4796000}))*1.021,-2))</f>
        <v/>
      </c>
      <c r="O2617" s="21">
        <f>IF(L2617&lt;=0,0,ROUNDDOWN((L2617*LOOKUP(L2617,{0,1950001,3300001,6950001,9000001,18000001,40000001},{0.05,0.1,0.2,0.23,0.33,0.4,0.45})-LOOKUP(L2617,{0,1950001,3300001,6950001,9000001,18000001,40000001},{0,97500,427500,636000,1536000,2796000,4796000}))*1.021,-2))</f>
        <v/>
      </c>
      <c r="P2617" s="21">
        <f>MAX(0,ROUNDDOWN(F2617-E2617-430000,-3))</f>
        <v/>
      </c>
      <c r="Q2617" s="21">
        <f>MAX(0,ROUNDDOWN(F2617-E2617-430000-H2617,-3))</f>
        <v/>
      </c>
      <c r="R2617" s="21">
        <f>IF(F2617&lt;=450000,0,MAX(0,P2617*0.06-MIN(50000,P2617)*0.03))</f>
        <v/>
      </c>
      <c r="S2617" s="21">
        <f>IF(F2617&lt;=450000,0,MAX(0,P2617*0.04-MIN(50000,P2617)*0.02))</f>
        <v/>
      </c>
      <c r="T2617" s="21">
        <f>IF(F2617&lt;=450000,0,MAX(0,Q2617*0.06-MIN(50000,Q2617)*0.03))</f>
        <v/>
      </c>
      <c r="U2617" s="21">
        <f>IF(F2617&lt;=450000,0,MAX(0,Q2617*0.04-MIN(50000,Q2617)*0.02))</f>
        <v/>
      </c>
      <c r="V2617" s="21">
        <f>50000+MAX(0,G2617-480000)</f>
        <v/>
      </c>
      <c r="W2617" s="21">
        <f>P2617-V2617</f>
        <v/>
      </c>
      <c r="X2617" s="21">
        <f>Q2617-V2617</f>
        <v/>
      </c>
      <c r="Y2617" s="22">
        <f>IF(W2617&lt;0,0.9,LOOKUP(W2617,{0,1950001,3300001,6950001,9000001,18000001,40000001},{0.84895,0.7979,0.6958,0.66517,0.56307,0.4916,0.44055}))</f>
        <v/>
      </c>
      <c r="Z2617" s="22">
        <f>IF(X2617&lt;0,0.9,LOOKUP(X2617,{0,1950001,3300001,6950001,9000001,18000001,40000001},{0.84895,0.7979,0.6958,0.66517,0.56307,0.4916,0.44055}))</f>
        <v/>
      </c>
      <c r="AA2617" s="22">
        <f>IF(W2617&lt;0,0,CHOOSE(MATCH(W2617,{0,1950001,3300001,6950001,9000001},1),5.105/84.895,10.21/79.79,20.42/69.58,23.483/66.517,33.693/56.307))</f>
        <v/>
      </c>
      <c r="AB2617" s="21">
        <f>IF(C2617&lt;=2000,0,(MIN(C2617,ROUNDDOWN(F2617*0.3,0))-2000)*0.1)</f>
        <v/>
      </c>
      <c r="AC2617" s="21">
        <f>IF(C2617&lt;=2000,0,MIN((C2617-2000)*Y2617,(R2617+S2617)*0.2))</f>
        <v/>
      </c>
      <c r="AD2617" s="21">
        <f>IF(C2617&lt;=2000,0,MIN((C2617-2000)*Z2617,(T2617+U2617)*0.2))</f>
        <v/>
      </c>
      <c r="AE2617" s="21">
        <f>AC2617*AA2617</f>
        <v/>
      </c>
      <c r="AF2617" s="21">
        <f>ROUNDDOWN(R2617,-2)+ROUNDDOWN(S2617,-2)</f>
        <v/>
      </c>
      <c r="AG2617" s="21">
        <f>ROUNDDOWN(MAX(0,R2617-(AB2617+AC2617+AE2617)*0.6),-2)+ROUNDDOWN(MAX(0,S2617-(AB2617+AC2617+AE2617)*0.4),-2)</f>
        <v/>
      </c>
      <c r="AH2617" s="21">
        <f>ROUNDDOWN(MAX(0,T2617-(AB2617+AD2617)*0.6),-2)+ROUNDDOWN(MAX(0,U2617-(AB2617+AD2617)*0.4),-2)</f>
        <v/>
      </c>
      <c r="AI2617" s="21">
        <f>ROUNDDOWN(T2617,-2)+ROUNDDOWN(U2617,-2)</f>
        <v/>
      </c>
      <c r="AJ2617" s="21">
        <f>M2617+AF2617</f>
        <v/>
      </c>
      <c r="AK2617" s="21">
        <f>M2617+AG2617</f>
        <v/>
      </c>
      <c r="AL2617" s="21">
        <f>N2617+AH2617</f>
        <v/>
      </c>
      <c r="AM2617" s="21">
        <f>O2617+AI2617</f>
        <v/>
      </c>
      <c r="AN2617" s="21">
        <f>N2617+AI2617</f>
        <v/>
      </c>
      <c r="AO2617" s="21">
        <f>ROUNDDOWN((R2617+S2617)*0.2/Y2617+2000,0)</f>
        <v/>
      </c>
      <c r="AP2617" s="21">
        <f>ROUNDDOWN((T2617+U2617)*0.2/Z2617+2000,0)</f>
        <v/>
      </c>
      <c r="AQ2617" s="21">
        <f>AL2617-AK2617</f>
        <v/>
      </c>
      <c r="AR2617" s="21">
        <f>AM2617-AK2617</f>
        <v/>
      </c>
      <c r="AS2617" s="21">
        <f>AM2617-AL2617</f>
        <v/>
      </c>
      <c r="AT2617" s="21">
        <f>AK2617+C2617-AJ2617</f>
        <v/>
      </c>
      <c r="AU2617" s="21">
        <f>AL2617+C2617-AM2617</f>
        <v/>
      </c>
      <c r="AV2617" s="21">
        <f>AN2617+C2617-AM2617</f>
        <v/>
      </c>
    </row>
    <row r="2618">
      <c r="A2618" t="inlineStr">
        <is>
          <t>1万円刻み</t>
        </is>
      </c>
      <c r="B2618" s="21">
        <f>'5_1万円刻み'!$A$855</f>
        <v/>
      </c>
      <c r="C2618" s="21">
        <f>AO2618</f>
        <v/>
      </c>
      <c r="D2618" s="21" t="n">
        <v>0</v>
      </c>
      <c r="E2618" s="21">
        <f>ROUND(MIN(B2618/12,650000)*12*0.0915+MIN(B2618/12,1390000)*12*(0.0504+0)+B2618*0.005,0)</f>
        <v/>
      </c>
      <c r="F2618" s="21">
        <f>IF(B2618&lt;741000,0,IF(B2618&lt;2191000,B2618-740000,IF(B2618&lt;2193000,1451000,IF(B2618&lt;2196000,1453000,IF(B2618&lt;2200000,1456000,IF(B2618&lt;3600000,ROUND(ROUNDDOWN(B2618/4,-3)*2.8,0)-80000,IF(B2618&lt;6600000,ROUND(ROUNDDOWN(B2618/4,-3)*3.2,0)-440000,IF(B2618&lt;8500000,ROUNDDOWN(B2618*0.9,0)-1100000,B2618-1950000))))))))</f>
        <v/>
      </c>
      <c r="G2618" s="21">
        <f>IF(F2618&gt;23500000,NA(),IF(F2618&lt;=4890000,1040000,IF(F2618&lt;=6550000,670000,620000)))</f>
        <v/>
      </c>
      <c r="H2618" s="21">
        <f>IF(D2618&lt;=0,0,MAX(0,MIN(2000000,D2618-MIN(100000,ROUNDDOWN(F2618*0.05,0)))))</f>
        <v/>
      </c>
      <c r="I2618" s="21">
        <f>IF(C2618&lt;=2000,0,MIN(C2618,ROUNDDOWN(F2618*0.4,0))-2000)</f>
        <v/>
      </c>
      <c r="J2618" s="21">
        <f>MAX(0,ROUNDDOWN(F2618-E2618-G2618,-3))</f>
        <v/>
      </c>
      <c r="K2618" s="21">
        <f>MAX(0,ROUNDDOWN(F2618-E2618-G2618-H2618-I2618,-3))</f>
        <v/>
      </c>
      <c r="L2618" s="21">
        <f>MAX(0,ROUNDDOWN(F2618-E2618-G2618-H2618,-3))</f>
        <v/>
      </c>
      <c r="M2618" s="21">
        <f>IF(J2618&lt;=0,0,ROUNDDOWN((J2618*LOOKUP(J2618,{0,1950001,3300001,6950001,9000001,18000001,40000001},{0.05,0.1,0.2,0.23,0.33,0.4,0.45})-LOOKUP(J2618,{0,1950001,3300001,6950001,9000001,18000001,40000001},{0,97500,427500,636000,1536000,2796000,4796000}))*1.021,-2))</f>
        <v/>
      </c>
      <c r="N2618" s="21">
        <f>IF(K2618&lt;=0,0,ROUNDDOWN((K2618*LOOKUP(K2618,{0,1950001,3300001,6950001,9000001,18000001,40000001},{0.05,0.1,0.2,0.23,0.33,0.4,0.45})-LOOKUP(K2618,{0,1950001,3300001,6950001,9000001,18000001,40000001},{0,97500,427500,636000,1536000,2796000,4796000}))*1.021,-2))</f>
        <v/>
      </c>
      <c r="O2618" s="21">
        <f>IF(L2618&lt;=0,0,ROUNDDOWN((L2618*LOOKUP(L2618,{0,1950001,3300001,6950001,9000001,18000001,40000001},{0.05,0.1,0.2,0.23,0.33,0.4,0.45})-LOOKUP(L2618,{0,1950001,3300001,6950001,9000001,18000001,40000001},{0,97500,427500,636000,1536000,2796000,4796000}))*1.021,-2))</f>
        <v/>
      </c>
      <c r="P2618" s="21">
        <f>MAX(0,ROUNDDOWN(F2618-E2618-430000,-3))</f>
        <v/>
      </c>
      <c r="Q2618" s="21">
        <f>MAX(0,ROUNDDOWN(F2618-E2618-430000-H2618,-3))</f>
        <v/>
      </c>
      <c r="R2618" s="21">
        <f>IF(F2618&lt;=450000,0,MAX(0,P2618*0.06-MIN(50000,P2618)*0.03))</f>
        <v/>
      </c>
      <c r="S2618" s="21">
        <f>IF(F2618&lt;=450000,0,MAX(0,P2618*0.04-MIN(50000,P2618)*0.02))</f>
        <v/>
      </c>
      <c r="T2618" s="21">
        <f>IF(F2618&lt;=450000,0,MAX(0,Q2618*0.06-MIN(50000,Q2618)*0.03))</f>
        <v/>
      </c>
      <c r="U2618" s="21">
        <f>IF(F2618&lt;=450000,0,MAX(0,Q2618*0.04-MIN(50000,Q2618)*0.02))</f>
        <v/>
      </c>
      <c r="V2618" s="21">
        <f>50000+MAX(0,G2618-480000)</f>
        <v/>
      </c>
      <c r="W2618" s="21">
        <f>P2618-V2618</f>
        <v/>
      </c>
      <c r="X2618" s="21">
        <f>Q2618-V2618</f>
        <v/>
      </c>
      <c r="Y2618" s="22">
        <f>IF(W2618&lt;0,0.9,LOOKUP(W2618,{0,1950001,3300001,6950001,9000001,18000001,40000001},{0.84895,0.7979,0.6958,0.66517,0.56307,0.4916,0.44055}))</f>
        <v/>
      </c>
      <c r="Z2618" s="22">
        <f>IF(X2618&lt;0,0.9,LOOKUP(X2618,{0,1950001,3300001,6950001,9000001,18000001,40000001},{0.84895,0.7979,0.6958,0.66517,0.56307,0.4916,0.44055}))</f>
        <v/>
      </c>
      <c r="AA2618" s="22">
        <f>IF(W2618&lt;0,0,CHOOSE(MATCH(W2618,{0,1950001,3300001,6950001,9000001},1),5.105/84.895,10.21/79.79,20.42/69.58,23.483/66.517,33.693/56.307))</f>
        <v/>
      </c>
      <c r="AB2618" s="21">
        <f>IF(C2618&lt;=2000,0,(MIN(C2618,ROUNDDOWN(F2618*0.3,0))-2000)*0.1)</f>
        <v/>
      </c>
      <c r="AC2618" s="21">
        <f>IF(C2618&lt;=2000,0,MIN((C2618-2000)*Y2618,(R2618+S2618)*0.2))</f>
        <v/>
      </c>
      <c r="AD2618" s="21">
        <f>IF(C2618&lt;=2000,0,MIN((C2618-2000)*Z2618,(T2618+U2618)*0.2))</f>
        <v/>
      </c>
      <c r="AE2618" s="21">
        <f>AC2618*AA2618</f>
        <v/>
      </c>
      <c r="AF2618" s="21">
        <f>ROUNDDOWN(R2618,-2)+ROUNDDOWN(S2618,-2)</f>
        <v/>
      </c>
      <c r="AG2618" s="21">
        <f>ROUNDDOWN(MAX(0,R2618-(AB2618+AC2618+AE2618)*0.6),-2)+ROUNDDOWN(MAX(0,S2618-(AB2618+AC2618+AE2618)*0.4),-2)</f>
        <v/>
      </c>
      <c r="AH2618" s="21">
        <f>ROUNDDOWN(MAX(0,T2618-(AB2618+AD2618)*0.6),-2)+ROUNDDOWN(MAX(0,U2618-(AB2618+AD2618)*0.4),-2)</f>
        <v/>
      </c>
      <c r="AI2618" s="21">
        <f>ROUNDDOWN(T2618,-2)+ROUNDDOWN(U2618,-2)</f>
        <v/>
      </c>
      <c r="AJ2618" s="21">
        <f>M2618+AF2618</f>
        <v/>
      </c>
      <c r="AK2618" s="21">
        <f>M2618+AG2618</f>
        <v/>
      </c>
      <c r="AL2618" s="21">
        <f>N2618+AH2618</f>
        <v/>
      </c>
      <c r="AM2618" s="21">
        <f>O2618+AI2618</f>
        <v/>
      </c>
      <c r="AN2618" s="21">
        <f>N2618+AI2618</f>
        <v/>
      </c>
      <c r="AO2618" s="21">
        <f>ROUNDDOWN((R2618+S2618)*0.2/Y2618+2000,0)</f>
        <v/>
      </c>
      <c r="AP2618" s="21">
        <f>ROUNDDOWN((T2618+U2618)*0.2/Z2618+2000,0)</f>
        <v/>
      </c>
      <c r="AQ2618" s="21">
        <f>AL2618-AK2618</f>
        <v/>
      </c>
      <c r="AR2618" s="21">
        <f>AM2618-AK2618</f>
        <v/>
      </c>
      <c r="AS2618" s="21">
        <f>AM2618-AL2618</f>
        <v/>
      </c>
      <c r="AT2618" s="21">
        <f>AK2618+C2618-AJ2618</f>
        <v/>
      </c>
      <c r="AU2618" s="21">
        <f>AL2618+C2618-AM2618</f>
        <v/>
      </c>
      <c r="AV2618" s="21">
        <f>AN2618+C2618-AM2618</f>
        <v/>
      </c>
    </row>
    <row r="2619">
      <c r="A2619" t="inlineStr">
        <is>
          <t>1万円刻み</t>
        </is>
      </c>
      <c r="B2619" s="21">
        <f>'5_1万円刻み'!$A$856</f>
        <v/>
      </c>
      <c r="C2619" s="21">
        <f>AO2619</f>
        <v/>
      </c>
      <c r="D2619" s="21" t="n">
        <v>0</v>
      </c>
      <c r="E2619" s="21">
        <f>ROUND(MIN(B2619/12,650000)*12*0.0915+MIN(B2619/12,1390000)*12*(0.0504+0)+B2619*0.005,0)</f>
        <v/>
      </c>
      <c r="F2619" s="21">
        <f>IF(B2619&lt;741000,0,IF(B2619&lt;2191000,B2619-740000,IF(B2619&lt;2193000,1451000,IF(B2619&lt;2196000,1453000,IF(B2619&lt;2200000,1456000,IF(B2619&lt;3600000,ROUND(ROUNDDOWN(B2619/4,-3)*2.8,0)-80000,IF(B2619&lt;6600000,ROUND(ROUNDDOWN(B2619/4,-3)*3.2,0)-440000,IF(B2619&lt;8500000,ROUNDDOWN(B2619*0.9,0)-1100000,B2619-1950000))))))))</f>
        <v/>
      </c>
      <c r="G2619" s="21">
        <f>IF(F2619&gt;23500000,NA(),IF(F2619&lt;=4890000,1040000,IF(F2619&lt;=6550000,670000,620000)))</f>
        <v/>
      </c>
      <c r="H2619" s="21">
        <f>IF(D2619&lt;=0,0,MAX(0,MIN(2000000,D2619-MIN(100000,ROUNDDOWN(F2619*0.05,0)))))</f>
        <v/>
      </c>
      <c r="I2619" s="21">
        <f>IF(C2619&lt;=2000,0,MIN(C2619,ROUNDDOWN(F2619*0.4,0))-2000)</f>
        <v/>
      </c>
      <c r="J2619" s="21">
        <f>MAX(0,ROUNDDOWN(F2619-E2619-G2619,-3))</f>
        <v/>
      </c>
      <c r="K2619" s="21">
        <f>MAX(0,ROUNDDOWN(F2619-E2619-G2619-H2619-I2619,-3))</f>
        <v/>
      </c>
      <c r="L2619" s="21">
        <f>MAX(0,ROUNDDOWN(F2619-E2619-G2619-H2619,-3))</f>
        <v/>
      </c>
      <c r="M2619" s="21">
        <f>IF(J2619&lt;=0,0,ROUNDDOWN((J2619*LOOKUP(J2619,{0,1950001,3300001,6950001,9000001,18000001,40000001},{0.05,0.1,0.2,0.23,0.33,0.4,0.45})-LOOKUP(J2619,{0,1950001,3300001,6950001,9000001,18000001,40000001},{0,97500,427500,636000,1536000,2796000,4796000}))*1.021,-2))</f>
        <v/>
      </c>
      <c r="N2619" s="21">
        <f>IF(K2619&lt;=0,0,ROUNDDOWN((K2619*LOOKUP(K2619,{0,1950001,3300001,6950001,9000001,18000001,40000001},{0.05,0.1,0.2,0.23,0.33,0.4,0.45})-LOOKUP(K2619,{0,1950001,3300001,6950001,9000001,18000001,40000001},{0,97500,427500,636000,1536000,2796000,4796000}))*1.021,-2))</f>
        <v/>
      </c>
      <c r="O2619" s="21">
        <f>IF(L2619&lt;=0,0,ROUNDDOWN((L2619*LOOKUP(L2619,{0,1950001,3300001,6950001,9000001,18000001,40000001},{0.05,0.1,0.2,0.23,0.33,0.4,0.45})-LOOKUP(L2619,{0,1950001,3300001,6950001,9000001,18000001,40000001},{0,97500,427500,636000,1536000,2796000,4796000}))*1.021,-2))</f>
        <v/>
      </c>
      <c r="P2619" s="21">
        <f>MAX(0,ROUNDDOWN(F2619-E2619-430000,-3))</f>
        <v/>
      </c>
      <c r="Q2619" s="21">
        <f>MAX(0,ROUNDDOWN(F2619-E2619-430000-H2619,-3))</f>
        <v/>
      </c>
      <c r="R2619" s="21">
        <f>IF(F2619&lt;=450000,0,MAX(0,P2619*0.06-MIN(50000,P2619)*0.03))</f>
        <v/>
      </c>
      <c r="S2619" s="21">
        <f>IF(F2619&lt;=450000,0,MAX(0,P2619*0.04-MIN(50000,P2619)*0.02))</f>
        <v/>
      </c>
      <c r="T2619" s="21">
        <f>IF(F2619&lt;=450000,0,MAX(0,Q2619*0.06-MIN(50000,Q2619)*0.03))</f>
        <v/>
      </c>
      <c r="U2619" s="21">
        <f>IF(F2619&lt;=450000,0,MAX(0,Q2619*0.04-MIN(50000,Q2619)*0.02))</f>
        <v/>
      </c>
      <c r="V2619" s="21">
        <f>50000+MAX(0,G2619-480000)</f>
        <v/>
      </c>
      <c r="W2619" s="21">
        <f>P2619-V2619</f>
        <v/>
      </c>
      <c r="X2619" s="21">
        <f>Q2619-V2619</f>
        <v/>
      </c>
      <c r="Y2619" s="22">
        <f>IF(W2619&lt;0,0.9,LOOKUP(W2619,{0,1950001,3300001,6950001,9000001,18000001,40000001},{0.84895,0.7979,0.6958,0.66517,0.56307,0.4916,0.44055}))</f>
        <v/>
      </c>
      <c r="Z2619" s="22">
        <f>IF(X2619&lt;0,0.9,LOOKUP(X2619,{0,1950001,3300001,6950001,9000001,18000001,40000001},{0.84895,0.7979,0.6958,0.66517,0.56307,0.4916,0.44055}))</f>
        <v/>
      </c>
      <c r="AA2619" s="22">
        <f>IF(W2619&lt;0,0,CHOOSE(MATCH(W2619,{0,1950001,3300001,6950001,9000001},1),5.105/84.895,10.21/79.79,20.42/69.58,23.483/66.517,33.693/56.307))</f>
        <v/>
      </c>
      <c r="AB2619" s="21">
        <f>IF(C2619&lt;=2000,0,(MIN(C2619,ROUNDDOWN(F2619*0.3,0))-2000)*0.1)</f>
        <v/>
      </c>
      <c r="AC2619" s="21">
        <f>IF(C2619&lt;=2000,0,MIN((C2619-2000)*Y2619,(R2619+S2619)*0.2))</f>
        <v/>
      </c>
      <c r="AD2619" s="21">
        <f>IF(C2619&lt;=2000,0,MIN((C2619-2000)*Z2619,(T2619+U2619)*0.2))</f>
        <v/>
      </c>
      <c r="AE2619" s="21">
        <f>AC2619*AA2619</f>
        <v/>
      </c>
      <c r="AF2619" s="21">
        <f>ROUNDDOWN(R2619,-2)+ROUNDDOWN(S2619,-2)</f>
        <v/>
      </c>
      <c r="AG2619" s="21">
        <f>ROUNDDOWN(MAX(0,R2619-(AB2619+AC2619+AE2619)*0.6),-2)+ROUNDDOWN(MAX(0,S2619-(AB2619+AC2619+AE2619)*0.4),-2)</f>
        <v/>
      </c>
      <c r="AH2619" s="21">
        <f>ROUNDDOWN(MAX(0,T2619-(AB2619+AD2619)*0.6),-2)+ROUNDDOWN(MAX(0,U2619-(AB2619+AD2619)*0.4),-2)</f>
        <v/>
      </c>
      <c r="AI2619" s="21">
        <f>ROUNDDOWN(T2619,-2)+ROUNDDOWN(U2619,-2)</f>
        <v/>
      </c>
      <c r="AJ2619" s="21">
        <f>M2619+AF2619</f>
        <v/>
      </c>
      <c r="AK2619" s="21">
        <f>M2619+AG2619</f>
        <v/>
      </c>
      <c r="AL2619" s="21">
        <f>N2619+AH2619</f>
        <v/>
      </c>
      <c r="AM2619" s="21">
        <f>O2619+AI2619</f>
        <v/>
      </c>
      <c r="AN2619" s="21">
        <f>N2619+AI2619</f>
        <v/>
      </c>
      <c r="AO2619" s="21">
        <f>ROUNDDOWN((R2619+S2619)*0.2/Y2619+2000,0)</f>
        <v/>
      </c>
      <c r="AP2619" s="21">
        <f>ROUNDDOWN((T2619+U2619)*0.2/Z2619+2000,0)</f>
        <v/>
      </c>
      <c r="AQ2619" s="21">
        <f>AL2619-AK2619</f>
        <v/>
      </c>
      <c r="AR2619" s="21">
        <f>AM2619-AK2619</f>
        <v/>
      </c>
      <c r="AS2619" s="21">
        <f>AM2619-AL2619</f>
        <v/>
      </c>
      <c r="AT2619" s="21">
        <f>AK2619+C2619-AJ2619</f>
        <v/>
      </c>
      <c r="AU2619" s="21">
        <f>AL2619+C2619-AM2619</f>
        <v/>
      </c>
      <c r="AV2619" s="21">
        <f>AN2619+C2619-AM2619</f>
        <v/>
      </c>
    </row>
    <row r="2620">
      <c r="A2620" t="inlineStr">
        <is>
          <t>1万円刻み</t>
        </is>
      </c>
      <c r="B2620" s="21">
        <f>'5_1万円刻み'!$A$857</f>
        <v/>
      </c>
      <c r="C2620" s="21">
        <f>AO2620</f>
        <v/>
      </c>
      <c r="D2620" s="21" t="n">
        <v>0</v>
      </c>
      <c r="E2620" s="21">
        <f>ROUND(MIN(B2620/12,650000)*12*0.0915+MIN(B2620/12,1390000)*12*(0.0504+0)+B2620*0.005,0)</f>
        <v/>
      </c>
      <c r="F2620" s="21">
        <f>IF(B2620&lt;741000,0,IF(B2620&lt;2191000,B2620-740000,IF(B2620&lt;2193000,1451000,IF(B2620&lt;2196000,1453000,IF(B2620&lt;2200000,1456000,IF(B2620&lt;3600000,ROUND(ROUNDDOWN(B2620/4,-3)*2.8,0)-80000,IF(B2620&lt;6600000,ROUND(ROUNDDOWN(B2620/4,-3)*3.2,0)-440000,IF(B2620&lt;8500000,ROUNDDOWN(B2620*0.9,0)-1100000,B2620-1950000))))))))</f>
        <v/>
      </c>
      <c r="G2620" s="21">
        <f>IF(F2620&gt;23500000,NA(),IF(F2620&lt;=4890000,1040000,IF(F2620&lt;=6550000,670000,620000)))</f>
        <v/>
      </c>
      <c r="H2620" s="21">
        <f>IF(D2620&lt;=0,0,MAX(0,MIN(2000000,D2620-MIN(100000,ROUNDDOWN(F2620*0.05,0)))))</f>
        <v/>
      </c>
      <c r="I2620" s="21">
        <f>IF(C2620&lt;=2000,0,MIN(C2620,ROUNDDOWN(F2620*0.4,0))-2000)</f>
        <v/>
      </c>
      <c r="J2620" s="21">
        <f>MAX(0,ROUNDDOWN(F2620-E2620-G2620,-3))</f>
        <v/>
      </c>
      <c r="K2620" s="21">
        <f>MAX(0,ROUNDDOWN(F2620-E2620-G2620-H2620-I2620,-3))</f>
        <v/>
      </c>
      <c r="L2620" s="21">
        <f>MAX(0,ROUNDDOWN(F2620-E2620-G2620-H2620,-3))</f>
        <v/>
      </c>
      <c r="M2620" s="21">
        <f>IF(J2620&lt;=0,0,ROUNDDOWN((J2620*LOOKUP(J2620,{0,1950001,3300001,6950001,9000001,18000001,40000001},{0.05,0.1,0.2,0.23,0.33,0.4,0.45})-LOOKUP(J2620,{0,1950001,3300001,6950001,9000001,18000001,40000001},{0,97500,427500,636000,1536000,2796000,4796000}))*1.021,-2))</f>
        <v/>
      </c>
      <c r="N2620" s="21">
        <f>IF(K2620&lt;=0,0,ROUNDDOWN((K2620*LOOKUP(K2620,{0,1950001,3300001,6950001,9000001,18000001,40000001},{0.05,0.1,0.2,0.23,0.33,0.4,0.45})-LOOKUP(K2620,{0,1950001,3300001,6950001,9000001,18000001,40000001},{0,97500,427500,636000,1536000,2796000,4796000}))*1.021,-2))</f>
        <v/>
      </c>
      <c r="O2620" s="21">
        <f>IF(L2620&lt;=0,0,ROUNDDOWN((L2620*LOOKUP(L2620,{0,1950001,3300001,6950001,9000001,18000001,40000001},{0.05,0.1,0.2,0.23,0.33,0.4,0.45})-LOOKUP(L2620,{0,1950001,3300001,6950001,9000001,18000001,40000001},{0,97500,427500,636000,1536000,2796000,4796000}))*1.021,-2))</f>
        <v/>
      </c>
      <c r="P2620" s="21">
        <f>MAX(0,ROUNDDOWN(F2620-E2620-430000,-3))</f>
        <v/>
      </c>
      <c r="Q2620" s="21">
        <f>MAX(0,ROUNDDOWN(F2620-E2620-430000-H2620,-3))</f>
        <v/>
      </c>
      <c r="R2620" s="21">
        <f>IF(F2620&lt;=450000,0,MAX(0,P2620*0.06-MIN(50000,P2620)*0.03))</f>
        <v/>
      </c>
      <c r="S2620" s="21">
        <f>IF(F2620&lt;=450000,0,MAX(0,P2620*0.04-MIN(50000,P2620)*0.02))</f>
        <v/>
      </c>
      <c r="T2620" s="21">
        <f>IF(F2620&lt;=450000,0,MAX(0,Q2620*0.06-MIN(50000,Q2620)*0.03))</f>
        <v/>
      </c>
      <c r="U2620" s="21">
        <f>IF(F2620&lt;=450000,0,MAX(0,Q2620*0.04-MIN(50000,Q2620)*0.02))</f>
        <v/>
      </c>
      <c r="V2620" s="21">
        <f>50000+MAX(0,G2620-480000)</f>
        <v/>
      </c>
      <c r="W2620" s="21">
        <f>P2620-V2620</f>
        <v/>
      </c>
      <c r="X2620" s="21">
        <f>Q2620-V2620</f>
        <v/>
      </c>
      <c r="Y2620" s="22">
        <f>IF(W2620&lt;0,0.9,LOOKUP(W2620,{0,1950001,3300001,6950001,9000001,18000001,40000001},{0.84895,0.7979,0.6958,0.66517,0.56307,0.4916,0.44055}))</f>
        <v/>
      </c>
      <c r="Z2620" s="22">
        <f>IF(X2620&lt;0,0.9,LOOKUP(X2620,{0,1950001,3300001,6950001,9000001,18000001,40000001},{0.84895,0.7979,0.6958,0.66517,0.56307,0.4916,0.44055}))</f>
        <v/>
      </c>
      <c r="AA2620" s="22">
        <f>IF(W2620&lt;0,0,CHOOSE(MATCH(W2620,{0,1950001,3300001,6950001,9000001},1),5.105/84.895,10.21/79.79,20.42/69.58,23.483/66.517,33.693/56.307))</f>
        <v/>
      </c>
      <c r="AB2620" s="21">
        <f>IF(C2620&lt;=2000,0,(MIN(C2620,ROUNDDOWN(F2620*0.3,0))-2000)*0.1)</f>
        <v/>
      </c>
      <c r="AC2620" s="21">
        <f>IF(C2620&lt;=2000,0,MIN((C2620-2000)*Y2620,(R2620+S2620)*0.2))</f>
        <v/>
      </c>
      <c r="AD2620" s="21">
        <f>IF(C2620&lt;=2000,0,MIN((C2620-2000)*Z2620,(T2620+U2620)*0.2))</f>
        <v/>
      </c>
      <c r="AE2620" s="21">
        <f>AC2620*AA2620</f>
        <v/>
      </c>
      <c r="AF2620" s="21">
        <f>ROUNDDOWN(R2620,-2)+ROUNDDOWN(S2620,-2)</f>
        <v/>
      </c>
      <c r="AG2620" s="21">
        <f>ROUNDDOWN(MAX(0,R2620-(AB2620+AC2620+AE2620)*0.6),-2)+ROUNDDOWN(MAX(0,S2620-(AB2620+AC2620+AE2620)*0.4),-2)</f>
        <v/>
      </c>
      <c r="AH2620" s="21">
        <f>ROUNDDOWN(MAX(0,T2620-(AB2620+AD2620)*0.6),-2)+ROUNDDOWN(MAX(0,U2620-(AB2620+AD2620)*0.4),-2)</f>
        <v/>
      </c>
      <c r="AI2620" s="21">
        <f>ROUNDDOWN(T2620,-2)+ROUNDDOWN(U2620,-2)</f>
        <v/>
      </c>
      <c r="AJ2620" s="21">
        <f>M2620+AF2620</f>
        <v/>
      </c>
      <c r="AK2620" s="21">
        <f>M2620+AG2620</f>
        <v/>
      </c>
      <c r="AL2620" s="21">
        <f>N2620+AH2620</f>
        <v/>
      </c>
      <c r="AM2620" s="21">
        <f>O2620+AI2620</f>
        <v/>
      </c>
      <c r="AN2620" s="21">
        <f>N2620+AI2620</f>
        <v/>
      </c>
      <c r="AO2620" s="21">
        <f>ROUNDDOWN((R2620+S2620)*0.2/Y2620+2000,0)</f>
        <v/>
      </c>
      <c r="AP2620" s="21">
        <f>ROUNDDOWN((T2620+U2620)*0.2/Z2620+2000,0)</f>
        <v/>
      </c>
      <c r="AQ2620" s="21">
        <f>AL2620-AK2620</f>
        <v/>
      </c>
      <c r="AR2620" s="21">
        <f>AM2620-AK2620</f>
        <v/>
      </c>
      <c r="AS2620" s="21">
        <f>AM2620-AL2620</f>
        <v/>
      </c>
      <c r="AT2620" s="21">
        <f>AK2620+C2620-AJ2620</f>
        <v/>
      </c>
      <c r="AU2620" s="21">
        <f>AL2620+C2620-AM2620</f>
        <v/>
      </c>
      <c r="AV2620" s="21">
        <f>AN2620+C2620-AM2620</f>
        <v/>
      </c>
    </row>
    <row r="2621">
      <c r="A2621" t="inlineStr">
        <is>
          <t>1万円刻み</t>
        </is>
      </c>
      <c r="B2621" s="21">
        <f>'5_1万円刻み'!$A$858</f>
        <v/>
      </c>
      <c r="C2621" s="21">
        <f>AO2621</f>
        <v/>
      </c>
      <c r="D2621" s="21" t="n">
        <v>0</v>
      </c>
      <c r="E2621" s="21">
        <f>ROUND(MIN(B2621/12,650000)*12*0.0915+MIN(B2621/12,1390000)*12*(0.0504+0)+B2621*0.005,0)</f>
        <v/>
      </c>
      <c r="F2621" s="21">
        <f>IF(B2621&lt;741000,0,IF(B2621&lt;2191000,B2621-740000,IF(B2621&lt;2193000,1451000,IF(B2621&lt;2196000,1453000,IF(B2621&lt;2200000,1456000,IF(B2621&lt;3600000,ROUND(ROUNDDOWN(B2621/4,-3)*2.8,0)-80000,IF(B2621&lt;6600000,ROUND(ROUNDDOWN(B2621/4,-3)*3.2,0)-440000,IF(B2621&lt;8500000,ROUNDDOWN(B2621*0.9,0)-1100000,B2621-1950000))))))))</f>
        <v/>
      </c>
      <c r="G2621" s="21">
        <f>IF(F2621&gt;23500000,NA(),IF(F2621&lt;=4890000,1040000,IF(F2621&lt;=6550000,670000,620000)))</f>
        <v/>
      </c>
      <c r="H2621" s="21">
        <f>IF(D2621&lt;=0,0,MAX(0,MIN(2000000,D2621-MIN(100000,ROUNDDOWN(F2621*0.05,0)))))</f>
        <v/>
      </c>
      <c r="I2621" s="21">
        <f>IF(C2621&lt;=2000,0,MIN(C2621,ROUNDDOWN(F2621*0.4,0))-2000)</f>
        <v/>
      </c>
      <c r="J2621" s="21">
        <f>MAX(0,ROUNDDOWN(F2621-E2621-G2621,-3))</f>
        <v/>
      </c>
      <c r="K2621" s="21">
        <f>MAX(0,ROUNDDOWN(F2621-E2621-G2621-H2621-I2621,-3))</f>
        <v/>
      </c>
      <c r="L2621" s="21">
        <f>MAX(0,ROUNDDOWN(F2621-E2621-G2621-H2621,-3))</f>
        <v/>
      </c>
      <c r="M2621" s="21">
        <f>IF(J2621&lt;=0,0,ROUNDDOWN((J2621*LOOKUP(J2621,{0,1950001,3300001,6950001,9000001,18000001,40000001},{0.05,0.1,0.2,0.23,0.33,0.4,0.45})-LOOKUP(J2621,{0,1950001,3300001,6950001,9000001,18000001,40000001},{0,97500,427500,636000,1536000,2796000,4796000}))*1.021,-2))</f>
        <v/>
      </c>
      <c r="N2621" s="21">
        <f>IF(K2621&lt;=0,0,ROUNDDOWN((K2621*LOOKUP(K2621,{0,1950001,3300001,6950001,9000001,18000001,40000001},{0.05,0.1,0.2,0.23,0.33,0.4,0.45})-LOOKUP(K2621,{0,1950001,3300001,6950001,9000001,18000001,40000001},{0,97500,427500,636000,1536000,2796000,4796000}))*1.021,-2))</f>
        <v/>
      </c>
      <c r="O2621" s="21">
        <f>IF(L2621&lt;=0,0,ROUNDDOWN((L2621*LOOKUP(L2621,{0,1950001,3300001,6950001,9000001,18000001,40000001},{0.05,0.1,0.2,0.23,0.33,0.4,0.45})-LOOKUP(L2621,{0,1950001,3300001,6950001,9000001,18000001,40000001},{0,97500,427500,636000,1536000,2796000,4796000}))*1.021,-2))</f>
        <v/>
      </c>
      <c r="P2621" s="21">
        <f>MAX(0,ROUNDDOWN(F2621-E2621-430000,-3))</f>
        <v/>
      </c>
      <c r="Q2621" s="21">
        <f>MAX(0,ROUNDDOWN(F2621-E2621-430000-H2621,-3))</f>
        <v/>
      </c>
      <c r="R2621" s="21">
        <f>IF(F2621&lt;=450000,0,MAX(0,P2621*0.06-MIN(50000,P2621)*0.03))</f>
        <v/>
      </c>
      <c r="S2621" s="21">
        <f>IF(F2621&lt;=450000,0,MAX(0,P2621*0.04-MIN(50000,P2621)*0.02))</f>
        <v/>
      </c>
      <c r="T2621" s="21">
        <f>IF(F2621&lt;=450000,0,MAX(0,Q2621*0.06-MIN(50000,Q2621)*0.03))</f>
        <v/>
      </c>
      <c r="U2621" s="21">
        <f>IF(F2621&lt;=450000,0,MAX(0,Q2621*0.04-MIN(50000,Q2621)*0.02))</f>
        <v/>
      </c>
      <c r="V2621" s="21">
        <f>50000+MAX(0,G2621-480000)</f>
        <v/>
      </c>
      <c r="W2621" s="21">
        <f>P2621-V2621</f>
        <v/>
      </c>
      <c r="X2621" s="21">
        <f>Q2621-V2621</f>
        <v/>
      </c>
      <c r="Y2621" s="22">
        <f>IF(W2621&lt;0,0.9,LOOKUP(W2621,{0,1950001,3300001,6950001,9000001,18000001,40000001},{0.84895,0.7979,0.6958,0.66517,0.56307,0.4916,0.44055}))</f>
        <v/>
      </c>
      <c r="Z2621" s="22">
        <f>IF(X2621&lt;0,0.9,LOOKUP(X2621,{0,1950001,3300001,6950001,9000001,18000001,40000001},{0.84895,0.7979,0.6958,0.66517,0.56307,0.4916,0.44055}))</f>
        <v/>
      </c>
      <c r="AA2621" s="22">
        <f>IF(W2621&lt;0,0,CHOOSE(MATCH(W2621,{0,1950001,3300001,6950001,9000001},1),5.105/84.895,10.21/79.79,20.42/69.58,23.483/66.517,33.693/56.307))</f>
        <v/>
      </c>
      <c r="AB2621" s="21">
        <f>IF(C2621&lt;=2000,0,(MIN(C2621,ROUNDDOWN(F2621*0.3,0))-2000)*0.1)</f>
        <v/>
      </c>
      <c r="AC2621" s="21">
        <f>IF(C2621&lt;=2000,0,MIN((C2621-2000)*Y2621,(R2621+S2621)*0.2))</f>
        <v/>
      </c>
      <c r="AD2621" s="21">
        <f>IF(C2621&lt;=2000,0,MIN((C2621-2000)*Z2621,(T2621+U2621)*0.2))</f>
        <v/>
      </c>
      <c r="AE2621" s="21">
        <f>AC2621*AA2621</f>
        <v/>
      </c>
      <c r="AF2621" s="21">
        <f>ROUNDDOWN(R2621,-2)+ROUNDDOWN(S2621,-2)</f>
        <v/>
      </c>
      <c r="AG2621" s="21">
        <f>ROUNDDOWN(MAX(0,R2621-(AB2621+AC2621+AE2621)*0.6),-2)+ROUNDDOWN(MAX(0,S2621-(AB2621+AC2621+AE2621)*0.4),-2)</f>
        <v/>
      </c>
      <c r="AH2621" s="21">
        <f>ROUNDDOWN(MAX(0,T2621-(AB2621+AD2621)*0.6),-2)+ROUNDDOWN(MAX(0,U2621-(AB2621+AD2621)*0.4),-2)</f>
        <v/>
      </c>
      <c r="AI2621" s="21">
        <f>ROUNDDOWN(T2621,-2)+ROUNDDOWN(U2621,-2)</f>
        <v/>
      </c>
      <c r="AJ2621" s="21">
        <f>M2621+AF2621</f>
        <v/>
      </c>
      <c r="AK2621" s="21">
        <f>M2621+AG2621</f>
        <v/>
      </c>
      <c r="AL2621" s="21">
        <f>N2621+AH2621</f>
        <v/>
      </c>
      <c r="AM2621" s="21">
        <f>O2621+AI2621</f>
        <v/>
      </c>
      <c r="AN2621" s="21">
        <f>N2621+AI2621</f>
        <v/>
      </c>
      <c r="AO2621" s="21">
        <f>ROUNDDOWN((R2621+S2621)*0.2/Y2621+2000,0)</f>
        <v/>
      </c>
      <c r="AP2621" s="21">
        <f>ROUNDDOWN((T2621+U2621)*0.2/Z2621+2000,0)</f>
        <v/>
      </c>
      <c r="AQ2621" s="21">
        <f>AL2621-AK2621</f>
        <v/>
      </c>
      <c r="AR2621" s="21">
        <f>AM2621-AK2621</f>
        <v/>
      </c>
      <c r="AS2621" s="21">
        <f>AM2621-AL2621</f>
        <v/>
      </c>
      <c r="AT2621" s="21">
        <f>AK2621+C2621-AJ2621</f>
        <v/>
      </c>
      <c r="AU2621" s="21">
        <f>AL2621+C2621-AM2621</f>
        <v/>
      </c>
      <c r="AV2621" s="21">
        <f>AN2621+C2621-AM2621</f>
        <v/>
      </c>
    </row>
    <row r="2622">
      <c r="A2622" t="inlineStr">
        <is>
          <t>1万円刻み</t>
        </is>
      </c>
      <c r="B2622" s="21">
        <f>'5_1万円刻み'!$A$859</f>
        <v/>
      </c>
      <c r="C2622" s="21">
        <f>AO2622</f>
        <v/>
      </c>
      <c r="D2622" s="21" t="n">
        <v>0</v>
      </c>
      <c r="E2622" s="21">
        <f>ROUND(MIN(B2622/12,650000)*12*0.0915+MIN(B2622/12,1390000)*12*(0.0504+0)+B2622*0.005,0)</f>
        <v/>
      </c>
      <c r="F2622" s="21">
        <f>IF(B2622&lt;741000,0,IF(B2622&lt;2191000,B2622-740000,IF(B2622&lt;2193000,1451000,IF(B2622&lt;2196000,1453000,IF(B2622&lt;2200000,1456000,IF(B2622&lt;3600000,ROUND(ROUNDDOWN(B2622/4,-3)*2.8,0)-80000,IF(B2622&lt;6600000,ROUND(ROUNDDOWN(B2622/4,-3)*3.2,0)-440000,IF(B2622&lt;8500000,ROUNDDOWN(B2622*0.9,0)-1100000,B2622-1950000))))))))</f>
        <v/>
      </c>
      <c r="G2622" s="21">
        <f>IF(F2622&gt;23500000,NA(),IF(F2622&lt;=4890000,1040000,IF(F2622&lt;=6550000,670000,620000)))</f>
        <v/>
      </c>
      <c r="H2622" s="21">
        <f>IF(D2622&lt;=0,0,MAX(0,MIN(2000000,D2622-MIN(100000,ROUNDDOWN(F2622*0.05,0)))))</f>
        <v/>
      </c>
      <c r="I2622" s="21">
        <f>IF(C2622&lt;=2000,0,MIN(C2622,ROUNDDOWN(F2622*0.4,0))-2000)</f>
        <v/>
      </c>
      <c r="J2622" s="21">
        <f>MAX(0,ROUNDDOWN(F2622-E2622-G2622,-3))</f>
        <v/>
      </c>
      <c r="K2622" s="21">
        <f>MAX(0,ROUNDDOWN(F2622-E2622-G2622-H2622-I2622,-3))</f>
        <v/>
      </c>
      <c r="L2622" s="21">
        <f>MAX(0,ROUNDDOWN(F2622-E2622-G2622-H2622,-3))</f>
        <v/>
      </c>
      <c r="M2622" s="21">
        <f>IF(J2622&lt;=0,0,ROUNDDOWN((J2622*LOOKUP(J2622,{0,1950001,3300001,6950001,9000001,18000001,40000001},{0.05,0.1,0.2,0.23,0.33,0.4,0.45})-LOOKUP(J2622,{0,1950001,3300001,6950001,9000001,18000001,40000001},{0,97500,427500,636000,1536000,2796000,4796000}))*1.021,-2))</f>
        <v/>
      </c>
      <c r="N2622" s="21">
        <f>IF(K2622&lt;=0,0,ROUNDDOWN((K2622*LOOKUP(K2622,{0,1950001,3300001,6950001,9000001,18000001,40000001},{0.05,0.1,0.2,0.23,0.33,0.4,0.45})-LOOKUP(K2622,{0,1950001,3300001,6950001,9000001,18000001,40000001},{0,97500,427500,636000,1536000,2796000,4796000}))*1.021,-2))</f>
        <v/>
      </c>
      <c r="O2622" s="21">
        <f>IF(L2622&lt;=0,0,ROUNDDOWN((L2622*LOOKUP(L2622,{0,1950001,3300001,6950001,9000001,18000001,40000001},{0.05,0.1,0.2,0.23,0.33,0.4,0.45})-LOOKUP(L2622,{0,1950001,3300001,6950001,9000001,18000001,40000001},{0,97500,427500,636000,1536000,2796000,4796000}))*1.021,-2))</f>
        <v/>
      </c>
      <c r="P2622" s="21">
        <f>MAX(0,ROUNDDOWN(F2622-E2622-430000,-3))</f>
        <v/>
      </c>
      <c r="Q2622" s="21">
        <f>MAX(0,ROUNDDOWN(F2622-E2622-430000-H2622,-3))</f>
        <v/>
      </c>
      <c r="R2622" s="21">
        <f>IF(F2622&lt;=450000,0,MAX(0,P2622*0.06-MIN(50000,P2622)*0.03))</f>
        <v/>
      </c>
      <c r="S2622" s="21">
        <f>IF(F2622&lt;=450000,0,MAX(0,P2622*0.04-MIN(50000,P2622)*0.02))</f>
        <v/>
      </c>
      <c r="T2622" s="21">
        <f>IF(F2622&lt;=450000,0,MAX(0,Q2622*0.06-MIN(50000,Q2622)*0.03))</f>
        <v/>
      </c>
      <c r="U2622" s="21">
        <f>IF(F2622&lt;=450000,0,MAX(0,Q2622*0.04-MIN(50000,Q2622)*0.02))</f>
        <v/>
      </c>
      <c r="V2622" s="21">
        <f>50000+MAX(0,G2622-480000)</f>
        <v/>
      </c>
      <c r="W2622" s="21">
        <f>P2622-V2622</f>
        <v/>
      </c>
      <c r="X2622" s="21">
        <f>Q2622-V2622</f>
        <v/>
      </c>
      <c r="Y2622" s="22">
        <f>IF(W2622&lt;0,0.9,LOOKUP(W2622,{0,1950001,3300001,6950001,9000001,18000001,40000001},{0.84895,0.7979,0.6958,0.66517,0.56307,0.4916,0.44055}))</f>
        <v/>
      </c>
      <c r="Z2622" s="22">
        <f>IF(X2622&lt;0,0.9,LOOKUP(X2622,{0,1950001,3300001,6950001,9000001,18000001,40000001},{0.84895,0.7979,0.6958,0.66517,0.56307,0.4916,0.44055}))</f>
        <v/>
      </c>
      <c r="AA2622" s="22">
        <f>IF(W2622&lt;0,0,CHOOSE(MATCH(W2622,{0,1950001,3300001,6950001,9000001},1),5.105/84.895,10.21/79.79,20.42/69.58,23.483/66.517,33.693/56.307))</f>
        <v/>
      </c>
      <c r="AB2622" s="21">
        <f>IF(C2622&lt;=2000,0,(MIN(C2622,ROUNDDOWN(F2622*0.3,0))-2000)*0.1)</f>
        <v/>
      </c>
      <c r="AC2622" s="21">
        <f>IF(C2622&lt;=2000,0,MIN((C2622-2000)*Y2622,(R2622+S2622)*0.2))</f>
        <v/>
      </c>
      <c r="AD2622" s="21">
        <f>IF(C2622&lt;=2000,0,MIN((C2622-2000)*Z2622,(T2622+U2622)*0.2))</f>
        <v/>
      </c>
      <c r="AE2622" s="21">
        <f>AC2622*AA2622</f>
        <v/>
      </c>
      <c r="AF2622" s="21">
        <f>ROUNDDOWN(R2622,-2)+ROUNDDOWN(S2622,-2)</f>
        <v/>
      </c>
      <c r="AG2622" s="21">
        <f>ROUNDDOWN(MAX(0,R2622-(AB2622+AC2622+AE2622)*0.6),-2)+ROUNDDOWN(MAX(0,S2622-(AB2622+AC2622+AE2622)*0.4),-2)</f>
        <v/>
      </c>
      <c r="AH2622" s="21">
        <f>ROUNDDOWN(MAX(0,T2622-(AB2622+AD2622)*0.6),-2)+ROUNDDOWN(MAX(0,U2622-(AB2622+AD2622)*0.4),-2)</f>
        <v/>
      </c>
      <c r="AI2622" s="21">
        <f>ROUNDDOWN(T2622,-2)+ROUNDDOWN(U2622,-2)</f>
        <v/>
      </c>
      <c r="AJ2622" s="21">
        <f>M2622+AF2622</f>
        <v/>
      </c>
      <c r="AK2622" s="21">
        <f>M2622+AG2622</f>
        <v/>
      </c>
      <c r="AL2622" s="21">
        <f>N2622+AH2622</f>
        <v/>
      </c>
      <c r="AM2622" s="21">
        <f>O2622+AI2622</f>
        <v/>
      </c>
      <c r="AN2622" s="21">
        <f>N2622+AI2622</f>
        <v/>
      </c>
      <c r="AO2622" s="21">
        <f>ROUNDDOWN((R2622+S2622)*0.2/Y2622+2000,0)</f>
        <v/>
      </c>
      <c r="AP2622" s="21">
        <f>ROUNDDOWN((T2622+U2622)*0.2/Z2622+2000,0)</f>
        <v/>
      </c>
      <c r="AQ2622" s="21">
        <f>AL2622-AK2622</f>
        <v/>
      </c>
      <c r="AR2622" s="21">
        <f>AM2622-AK2622</f>
        <v/>
      </c>
      <c r="AS2622" s="21">
        <f>AM2622-AL2622</f>
        <v/>
      </c>
      <c r="AT2622" s="21">
        <f>AK2622+C2622-AJ2622</f>
        <v/>
      </c>
      <c r="AU2622" s="21">
        <f>AL2622+C2622-AM2622</f>
        <v/>
      </c>
      <c r="AV2622" s="21">
        <f>AN2622+C2622-AM2622</f>
        <v/>
      </c>
    </row>
    <row r="2623">
      <c r="A2623" t="inlineStr">
        <is>
          <t>1万円刻み</t>
        </is>
      </c>
      <c r="B2623" s="21">
        <f>'5_1万円刻み'!$A$860</f>
        <v/>
      </c>
      <c r="C2623" s="21">
        <f>AO2623</f>
        <v/>
      </c>
      <c r="D2623" s="21" t="n">
        <v>0</v>
      </c>
      <c r="E2623" s="21">
        <f>ROUND(MIN(B2623/12,650000)*12*0.0915+MIN(B2623/12,1390000)*12*(0.0504+0)+B2623*0.005,0)</f>
        <v/>
      </c>
      <c r="F2623" s="21">
        <f>IF(B2623&lt;741000,0,IF(B2623&lt;2191000,B2623-740000,IF(B2623&lt;2193000,1451000,IF(B2623&lt;2196000,1453000,IF(B2623&lt;2200000,1456000,IF(B2623&lt;3600000,ROUND(ROUNDDOWN(B2623/4,-3)*2.8,0)-80000,IF(B2623&lt;6600000,ROUND(ROUNDDOWN(B2623/4,-3)*3.2,0)-440000,IF(B2623&lt;8500000,ROUNDDOWN(B2623*0.9,0)-1100000,B2623-1950000))))))))</f>
        <v/>
      </c>
      <c r="G2623" s="21">
        <f>IF(F2623&gt;23500000,NA(),IF(F2623&lt;=4890000,1040000,IF(F2623&lt;=6550000,670000,620000)))</f>
        <v/>
      </c>
      <c r="H2623" s="21">
        <f>IF(D2623&lt;=0,0,MAX(0,MIN(2000000,D2623-MIN(100000,ROUNDDOWN(F2623*0.05,0)))))</f>
        <v/>
      </c>
      <c r="I2623" s="21">
        <f>IF(C2623&lt;=2000,0,MIN(C2623,ROUNDDOWN(F2623*0.4,0))-2000)</f>
        <v/>
      </c>
      <c r="J2623" s="21">
        <f>MAX(0,ROUNDDOWN(F2623-E2623-G2623,-3))</f>
        <v/>
      </c>
      <c r="K2623" s="21">
        <f>MAX(0,ROUNDDOWN(F2623-E2623-G2623-H2623-I2623,-3))</f>
        <v/>
      </c>
      <c r="L2623" s="21">
        <f>MAX(0,ROUNDDOWN(F2623-E2623-G2623-H2623,-3))</f>
        <v/>
      </c>
      <c r="M2623" s="21">
        <f>IF(J2623&lt;=0,0,ROUNDDOWN((J2623*LOOKUP(J2623,{0,1950001,3300001,6950001,9000001,18000001,40000001},{0.05,0.1,0.2,0.23,0.33,0.4,0.45})-LOOKUP(J2623,{0,1950001,3300001,6950001,9000001,18000001,40000001},{0,97500,427500,636000,1536000,2796000,4796000}))*1.021,-2))</f>
        <v/>
      </c>
      <c r="N2623" s="21">
        <f>IF(K2623&lt;=0,0,ROUNDDOWN((K2623*LOOKUP(K2623,{0,1950001,3300001,6950001,9000001,18000001,40000001},{0.05,0.1,0.2,0.23,0.33,0.4,0.45})-LOOKUP(K2623,{0,1950001,3300001,6950001,9000001,18000001,40000001},{0,97500,427500,636000,1536000,2796000,4796000}))*1.021,-2))</f>
        <v/>
      </c>
      <c r="O2623" s="21">
        <f>IF(L2623&lt;=0,0,ROUNDDOWN((L2623*LOOKUP(L2623,{0,1950001,3300001,6950001,9000001,18000001,40000001},{0.05,0.1,0.2,0.23,0.33,0.4,0.45})-LOOKUP(L2623,{0,1950001,3300001,6950001,9000001,18000001,40000001},{0,97500,427500,636000,1536000,2796000,4796000}))*1.021,-2))</f>
        <v/>
      </c>
      <c r="P2623" s="21">
        <f>MAX(0,ROUNDDOWN(F2623-E2623-430000,-3))</f>
        <v/>
      </c>
      <c r="Q2623" s="21">
        <f>MAX(0,ROUNDDOWN(F2623-E2623-430000-H2623,-3))</f>
        <v/>
      </c>
      <c r="R2623" s="21">
        <f>IF(F2623&lt;=450000,0,MAX(0,P2623*0.06-MIN(50000,P2623)*0.03))</f>
        <v/>
      </c>
      <c r="S2623" s="21">
        <f>IF(F2623&lt;=450000,0,MAX(0,P2623*0.04-MIN(50000,P2623)*0.02))</f>
        <v/>
      </c>
      <c r="T2623" s="21">
        <f>IF(F2623&lt;=450000,0,MAX(0,Q2623*0.06-MIN(50000,Q2623)*0.03))</f>
        <v/>
      </c>
      <c r="U2623" s="21">
        <f>IF(F2623&lt;=450000,0,MAX(0,Q2623*0.04-MIN(50000,Q2623)*0.02))</f>
        <v/>
      </c>
      <c r="V2623" s="21">
        <f>50000+MAX(0,G2623-480000)</f>
        <v/>
      </c>
      <c r="W2623" s="21">
        <f>P2623-V2623</f>
        <v/>
      </c>
      <c r="X2623" s="21">
        <f>Q2623-V2623</f>
        <v/>
      </c>
      <c r="Y2623" s="22">
        <f>IF(W2623&lt;0,0.9,LOOKUP(W2623,{0,1950001,3300001,6950001,9000001,18000001,40000001},{0.84895,0.7979,0.6958,0.66517,0.56307,0.4916,0.44055}))</f>
        <v/>
      </c>
      <c r="Z2623" s="22">
        <f>IF(X2623&lt;0,0.9,LOOKUP(X2623,{0,1950001,3300001,6950001,9000001,18000001,40000001},{0.84895,0.7979,0.6958,0.66517,0.56307,0.4916,0.44055}))</f>
        <v/>
      </c>
      <c r="AA2623" s="22">
        <f>IF(W2623&lt;0,0,CHOOSE(MATCH(W2623,{0,1950001,3300001,6950001,9000001},1),5.105/84.895,10.21/79.79,20.42/69.58,23.483/66.517,33.693/56.307))</f>
        <v/>
      </c>
      <c r="AB2623" s="21">
        <f>IF(C2623&lt;=2000,0,(MIN(C2623,ROUNDDOWN(F2623*0.3,0))-2000)*0.1)</f>
        <v/>
      </c>
      <c r="AC2623" s="21">
        <f>IF(C2623&lt;=2000,0,MIN((C2623-2000)*Y2623,(R2623+S2623)*0.2))</f>
        <v/>
      </c>
      <c r="AD2623" s="21">
        <f>IF(C2623&lt;=2000,0,MIN((C2623-2000)*Z2623,(T2623+U2623)*0.2))</f>
        <v/>
      </c>
      <c r="AE2623" s="21">
        <f>AC2623*AA2623</f>
        <v/>
      </c>
      <c r="AF2623" s="21">
        <f>ROUNDDOWN(R2623,-2)+ROUNDDOWN(S2623,-2)</f>
        <v/>
      </c>
      <c r="AG2623" s="21">
        <f>ROUNDDOWN(MAX(0,R2623-(AB2623+AC2623+AE2623)*0.6),-2)+ROUNDDOWN(MAX(0,S2623-(AB2623+AC2623+AE2623)*0.4),-2)</f>
        <v/>
      </c>
      <c r="AH2623" s="21">
        <f>ROUNDDOWN(MAX(0,T2623-(AB2623+AD2623)*0.6),-2)+ROUNDDOWN(MAX(0,U2623-(AB2623+AD2623)*0.4),-2)</f>
        <v/>
      </c>
      <c r="AI2623" s="21">
        <f>ROUNDDOWN(T2623,-2)+ROUNDDOWN(U2623,-2)</f>
        <v/>
      </c>
      <c r="AJ2623" s="21">
        <f>M2623+AF2623</f>
        <v/>
      </c>
      <c r="AK2623" s="21">
        <f>M2623+AG2623</f>
        <v/>
      </c>
      <c r="AL2623" s="21">
        <f>N2623+AH2623</f>
        <v/>
      </c>
      <c r="AM2623" s="21">
        <f>O2623+AI2623</f>
        <v/>
      </c>
      <c r="AN2623" s="21">
        <f>N2623+AI2623</f>
        <v/>
      </c>
      <c r="AO2623" s="21">
        <f>ROUNDDOWN((R2623+S2623)*0.2/Y2623+2000,0)</f>
        <v/>
      </c>
      <c r="AP2623" s="21">
        <f>ROUNDDOWN((T2623+U2623)*0.2/Z2623+2000,0)</f>
        <v/>
      </c>
      <c r="AQ2623" s="21">
        <f>AL2623-AK2623</f>
        <v/>
      </c>
      <c r="AR2623" s="21">
        <f>AM2623-AK2623</f>
        <v/>
      </c>
      <c r="AS2623" s="21">
        <f>AM2623-AL2623</f>
        <v/>
      </c>
      <c r="AT2623" s="21">
        <f>AK2623+C2623-AJ2623</f>
        <v/>
      </c>
      <c r="AU2623" s="21">
        <f>AL2623+C2623-AM2623</f>
        <v/>
      </c>
      <c r="AV2623" s="21">
        <f>AN2623+C2623-AM2623</f>
        <v/>
      </c>
    </row>
    <row r="2624">
      <c r="A2624" t="inlineStr">
        <is>
          <t>1万円刻み</t>
        </is>
      </c>
      <c r="B2624" s="21">
        <f>'5_1万円刻み'!$A$861</f>
        <v/>
      </c>
      <c r="C2624" s="21">
        <f>AO2624</f>
        <v/>
      </c>
      <c r="D2624" s="21" t="n">
        <v>0</v>
      </c>
      <c r="E2624" s="21">
        <f>ROUND(MIN(B2624/12,650000)*12*0.0915+MIN(B2624/12,1390000)*12*(0.0504+0)+B2624*0.005,0)</f>
        <v/>
      </c>
      <c r="F2624" s="21">
        <f>IF(B2624&lt;741000,0,IF(B2624&lt;2191000,B2624-740000,IF(B2624&lt;2193000,1451000,IF(B2624&lt;2196000,1453000,IF(B2624&lt;2200000,1456000,IF(B2624&lt;3600000,ROUND(ROUNDDOWN(B2624/4,-3)*2.8,0)-80000,IF(B2624&lt;6600000,ROUND(ROUNDDOWN(B2624/4,-3)*3.2,0)-440000,IF(B2624&lt;8500000,ROUNDDOWN(B2624*0.9,0)-1100000,B2624-1950000))))))))</f>
        <v/>
      </c>
      <c r="G2624" s="21">
        <f>IF(F2624&gt;23500000,NA(),IF(F2624&lt;=4890000,1040000,IF(F2624&lt;=6550000,670000,620000)))</f>
        <v/>
      </c>
      <c r="H2624" s="21">
        <f>IF(D2624&lt;=0,0,MAX(0,MIN(2000000,D2624-MIN(100000,ROUNDDOWN(F2624*0.05,0)))))</f>
        <v/>
      </c>
      <c r="I2624" s="21">
        <f>IF(C2624&lt;=2000,0,MIN(C2624,ROUNDDOWN(F2624*0.4,0))-2000)</f>
        <v/>
      </c>
      <c r="J2624" s="21">
        <f>MAX(0,ROUNDDOWN(F2624-E2624-G2624,-3))</f>
        <v/>
      </c>
      <c r="K2624" s="21">
        <f>MAX(0,ROUNDDOWN(F2624-E2624-G2624-H2624-I2624,-3))</f>
        <v/>
      </c>
      <c r="L2624" s="21">
        <f>MAX(0,ROUNDDOWN(F2624-E2624-G2624-H2624,-3))</f>
        <v/>
      </c>
      <c r="M2624" s="21">
        <f>IF(J2624&lt;=0,0,ROUNDDOWN((J2624*LOOKUP(J2624,{0,1950001,3300001,6950001,9000001,18000001,40000001},{0.05,0.1,0.2,0.23,0.33,0.4,0.45})-LOOKUP(J2624,{0,1950001,3300001,6950001,9000001,18000001,40000001},{0,97500,427500,636000,1536000,2796000,4796000}))*1.021,-2))</f>
        <v/>
      </c>
      <c r="N2624" s="21">
        <f>IF(K2624&lt;=0,0,ROUNDDOWN((K2624*LOOKUP(K2624,{0,1950001,3300001,6950001,9000001,18000001,40000001},{0.05,0.1,0.2,0.23,0.33,0.4,0.45})-LOOKUP(K2624,{0,1950001,3300001,6950001,9000001,18000001,40000001},{0,97500,427500,636000,1536000,2796000,4796000}))*1.021,-2))</f>
        <v/>
      </c>
      <c r="O2624" s="21">
        <f>IF(L2624&lt;=0,0,ROUNDDOWN((L2624*LOOKUP(L2624,{0,1950001,3300001,6950001,9000001,18000001,40000001},{0.05,0.1,0.2,0.23,0.33,0.4,0.45})-LOOKUP(L2624,{0,1950001,3300001,6950001,9000001,18000001,40000001},{0,97500,427500,636000,1536000,2796000,4796000}))*1.021,-2))</f>
        <v/>
      </c>
      <c r="P2624" s="21">
        <f>MAX(0,ROUNDDOWN(F2624-E2624-430000,-3))</f>
        <v/>
      </c>
      <c r="Q2624" s="21">
        <f>MAX(0,ROUNDDOWN(F2624-E2624-430000-H2624,-3))</f>
        <v/>
      </c>
      <c r="R2624" s="21">
        <f>IF(F2624&lt;=450000,0,MAX(0,P2624*0.06-MIN(50000,P2624)*0.03))</f>
        <v/>
      </c>
      <c r="S2624" s="21">
        <f>IF(F2624&lt;=450000,0,MAX(0,P2624*0.04-MIN(50000,P2624)*0.02))</f>
        <v/>
      </c>
      <c r="T2624" s="21">
        <f>IF(F2624&lt;=450000,0,MAX(0,Q2624*0.06-MIN(50000,Q2624)*0.03))</f>
        <v/>
      </c>
      <c r="U2624" s="21">
        <f>IF(F2624&lt;=450000,0,MAX(0,Q2624*0.04-MIN(50000,Q2624)*0.02))</f>
        <v/>
      </c>
      <c r="V2624" s="21">
        <f>50000+MAX(0,G2624-480000)</f>
        <v/>
      </c>
      <c r="W2624" s="21">
        <f>P2624-V2624</f>
        <v/>
      </c>
      <c r="X2624" s="21">
        <f>Q2624-V2624</f>
        <v/>
      </c>
      <c r="Y2624" s="22">
        <f>IF(W2624&lt;0,0.9,LOOKUP(W2624,{0,1950001,3300001,6950001,9000001,18000001,40000001},{0.84895,0.7979,0.6958,0.66517,0.56307,0.4916,0.44055}))</f>
        <v/>
      </c>
      <c r="Z2624" s="22">
        <f>IF(X2624&lt;0,0.9,LOOKUP(X2624,{0,1950001,3300001,6950001,9000001,18000001,40000001},{0.84895,0.7979,0.6958,0.66517,0.56307,0.4916,0.44055}))</f>
        <v/>
      </c>
      <c r="AA2624" s="22">
        <f>IF(W2624&lt;0,0,CHOOSE(MATCH(W2624,{0,1950001,3300001,6950001,9000001},1),5.105/84.895,10.21/79.79,20.42/69.58,23.483/66.517,33.693/56.307))</f>
        <v/>
      </c>
      <c r="AB2624" s="21">
        <f>IF(C2624&lt;=2000,0,(MIN(C2624,ROUNDDOWN(F2624*0.3,0))-2000)*0.1)</f>
        <v/>
      </c>
      <c r="AC2624" s="21">
        <f>IF(C2624&lt;=2000,0,MIN((C2624-2000)*Y2624,(R2624+S2624)*0.2))</f>
        <v/>
      </c>
      <c r="AD2624" s="21">
        <f>IF(C2624&lt;=2000,0,MIN((C2624-2000)*Z2624,(T2624+U2624)*0.2))</f>
        <v/>
      </c>
      <c r="AE2624" s="21">
        <f>AC2624*AA2624</f>
        <v/>
      </c>
      <c r="AF2624" s="21">
        <f>ROUNDDOWN(R2624,-2)+ROUNDDOWN(S2624,-2)</f>
        <v/>
      </c>
      <c r="AG2624" s="21">
        <f>ROUNDDOWN(MAX(0,R2624-(AB2624+AC2624+AE2624)*0.6),-2)+ROUNDDOWN(MAX(0,S2624-(AB2624+AC2624+AE2624)*0.4),-2)</f>
        <v/>
      </c>
      <c r="AH2624" s="21">
        <f>ROUNDDOWN(MAX(0,T2624-(AB2624+AD2624)*0.6),-2)+ROUNDDOWN(MAX(0,U2624-(AB2624+AD2624)*0.4),-2)</f>
        <v/>
      </c>
      <c r="AI2624" s="21">
        <f>ROUNDDOWN(T2624,-2)+ROUNDDOWN(U2624,-2)</f>
        <v/>
      </c>
      <c r="AJ2624" s="21">
        <f>M2624+AF2624</f>
        <v/>
      </c>
      <c r="AK2624" s="21">
        <f>M2624+AG2624</f>
        <v/>
      </c>
      <c r="AL2624" s="21">
        <f>N2624+AH2624</f>
        <v/>
      </c>
      <c r="AM2624" s="21">
        <f>O2624+AI2624</f>
        <v/>
      </c>
      <c r="AN2624" s="21">
        <f>N2624+AI2624</f>
        <v/>
      </c>
      <c r="AO2624" s="21">
        <f>ROUNDDOWN((R2624+S2624)*0.2/Y2624+2000,0)</f>
        <v/>
      </c>
      <c r="AP2624" s="21">
        <f>ROUNDDOWN((T2624+U2624)*0.2/Z2624+2000,0)</f>
        <v/>
      </c>
      <c r="AQ2624" s="21">
        <f>AL2624-AK2624</f>
        <v/>
      </c>
      <c r="AR2624" s="21">
        <f>AM2624-AK2624</f>
        <v/>
      </c>
      <c r="AS2624" s="21">
        <f>AM2624-AL2624</f>
        <v/>
      </c>
      <c r="AT2624" s="21">
        <f>AK2624+C2624-AJ2624</f>
        <v/>
      </c>
      <c r="AU2624" s="21">
        <f>AL2624+C2624-AM2624</f>
        <v/>
      </c>
      <c r="AV2624" s="21">
        <f>AN2624+C2624-AM2624</f>
        <v/>
      </c>
    </row>
    <row r="2625">
      <c r="A2625" t="inlineStr">
        <is>
          <t>1万円刻み</t>
        </is>
      </c>
      <c r="B2625" s="21">
        <f>'5_1万円刻み'!$A$862</f>
        <v/>
      </c>
      <c r="C2625" s="21">
        <f>AO2625</f>
        <v/>
      </c>
      <c r="D2625" s="21" t="n">
        <v>0</v>
      </c>
      <c r="E2625" s="21">
        <f>ROUND(MIN(B2625/12,650000)*12*0.0915+MIN(B2625/12,1390000)*12*(0.0504+0)+B2625*0.005,0)</f>
        <v/>
      </c>
      <c r="F2625" s="21">
        <f>IF(B2625&lt;741000,0,IF(B2625&lt;2191000,B2625-740000,IF(B2625&lt;2193000,1451000,IF(B2625&lt;2196000,1453000,IF(B2625&lt;2200000,1456000,IF(B2625&lt;3600000,ROUND(ROUNDDOWN(B2625/4,-3)*2.8,0)-80000,IF(B2625&lt;6600000,ROUND(ROUNDDOWN(B2625/4,-3)*3.2,0)-440000,IF(B2625&lt;8500000,ROUNDDOWN(B2625*0.9,0)-1100000,B2625-1950000))))))))</f>
        <v/>
      </c>
      <c r="G2625" s="21">
        <f>IF(F2625&gt;23500000,NA(),IF(F2625&lt;=4890000,1040000,IF(F2625&lt;=6550000,670000,620000)))</f>
        <v/>
      </c>
      <c r="H2625" s="21">
        <f>IF(D2625&lt;=0,0,MAX(0,MIN(2000000,D2625-MIN(100000,ROUNDDOWN(F2625*0.05,0)))))</f>
        <v/>
      </c>
      <c r="I2625" s="21">
        <f>IF(C2625&lt;=2000,0,MIN(C2625,ROUNDDOWN(F2625*0.4,0))-2000)</f>
        <v/>
      </c>
      <c r="J2625" s="21">
        <f>MAX(0,ROUNDDOWN(F2625-E2625-G2625,-3))</f>
        <v/>
      </c>
      <c r="K2625" s="21">
        <f>MAX(0,ROUNDDOWN(F2625-E2625-G2625-H2625-I2625,-3))</f>
        <v/>
      </c>
      <c r="L2625" s="21">
        <f>MAX(0,ROUNDDOWN(F2625-E2625-G2625-H2625,-3))</f>
        <v/>
      </c>
      <c r="M2625" s="21">
        <f>IF(J2625&lt;=0,0,ROUNDDOWN((J2625*LOOKUP(J2625,{0,1950001,3300001,6950001,9000001,18000001,40000001},{0.05,0.1,0.2,0.23,0.33,0.4,0.45})-LOOKUP(J2625,{0,1950001,3300001,6950001,9000001,18000001,40000001},{0,97500,427500,636000,1536000,2796000,4796000}))*1.021,-2))</f>
        <v/>
      </c>
      <c r="N2625" s="21">
        <f>IF(K2625&lt;=0,0,ROUNDDOWN((K2625*LOOKUP(K2625,{0,1950001,3300001,6950001,9000001,18000001,40000001},{0.05,0.1,0.2,0.23,0.33,0.4,0.45})-LOOKUP(K2625,{0,1950001,3300001,6950001,9000001,18000001,40000001},{0,97500,427500,636000,1536000,2796000,4796000}))*1.021,-2))</f>
        <v/>
      </c>
      <c r="O2625" s="21">
        <f>IF(L2625&lt;=0,0,ROUNDDOWN((L2625*LOOKUP(L2625,{0,1950001,3300001,6950001,9000001,18000001,40000001},{0.05,0.1,0.2,0.23,0.33,0.4,0.45})-LOOKUP(L2625,{0,1950001,3300001,6950001,9000001,18000001,40000001},{0,97500,427500,636000,1536000,2796000,4796000}))*1.021,-2))</f>
        <v/>
      </c>
      <c r="P2625" s="21">
        <f>MAX(0,ROUNDDOWN(F2625-E2625-430000,-3))</f>
        <v/>
      </c>
      <c r="Q2625" s="21">
        <f>MAX(0,ROUNDDOWN(F2625-E2625-430000-H2625,-3))</f>
        <v/>
      </c>
      <c r="R2625" s="21">
        <f>IF(F2625&lt;=450000,0,MAX(0,P2625*0.06-MIN(50000,P2625)*0.03))</f>
        <v/>
      </c>
      <c r="S2625" s="21">
        <f>IF(F2625&lt;=450000,0,MAX(0,P2625*0.04-MIN(50000,P2625)*0.02))</f>
        <v/>
      </c>
      <c r="T2625" s="21">
        <f>IF(F2625&lt;=450000,0,MAX(0,Q2625*0.06-MIN(50000,Q2625)*0.03))</f>
        <v/>
      </c>
      <c r="U2625" s="21">
        <f>IF(F2625&lt;=450000,0,MAX(0,Q2625*0.04-MIN(50000,Q2625)*0.02))</f>
        <v/>
      </c>
      <c r="V2625" s="21">
        <f>50000+MAX(0,G2625-480000)</f>
        <v/>
      </c>
      <c r="W2625" s="21">
        <f>P2625-V2625</f>
        <v/>
      </c>
      <c r="X2625" s="21">
        <f>Q2625-V2625</f>
        <v/>
      </c>
      <c r="Y2625" s="22">
        <f>IF(W2625&lt;0,0.9,LOOKUP(W2625,{0,1950001,3300001,6950001,9000001,18000001,40000001},{0.84895,0.7979,0.6958,0.66517,0.56307,0.4916,0.44055}))</f>
        <v/>
      </c>
      <c r="Z2625" s="22">
        <f>IF(X2625&lt;0,0.9,LOOKUP(X2625,{0,1950001,3300001,6950001,9000001,18000001,40000001},{0.84895,0.7979,0.6958,0.66517,0.56307,0.4916,0.44055}))</f>
        <v/>
      </c>
      <c r="AA2625" s="22">
        <f>IF(W2625&lt;0,0,CHOOSE(MATCH(W2625,{0,1950001,3300001,6950001,9000001},1),5.105/84.895,10.21/79.79,20.42/69.58,23.483/66.517,33.693/56.307))</f>
        <v/>
      </c>
      <c r="AB2625" s="21">
        <f>IF(C2625&lt;=2000,0,(MIN(C2625,ROUNDDOWN(F2625*0.3,0))-2000)*0.1)</f>
        <v/>
      </c>
      <c r="AC2625" s="21">
        <f>IF(C2625&lt;=2000,0,MIN((C2625-2000)*Y2625,(R2625+S2625)*0.2))</f>
        <v/>
      </c>
      <c r="AD2625" s="21">
        <f>IF(C2625&lt;=2000,0,MIN((C2625-2000)*Z2625,(T2625+U2625)*0.2))</f>
        <v/>
      </c>
      <c r="AE2625" s="21">
        <f>AC2625*AA2625</f>
        <v/>
      </c>
      <c r="AF2625" s="21">
        <f>ROUNDDOWN(R2625,-2)+ROUNDDOWN(S2625,-2)</f>
        <v/>
      </c>
      <c r="AG2625" s="21">
        <f>ROUNDDOWN(MAX(0,R2625-(AB2625+AC2625+AE2625)*0.6),-2)+ROUNDDOWN(MAX(0,S2625-(AB2625+AC2625+AE2625)*0.4),-2)</f>
        <v/>
      </c>
      <c r="AH2625" s="21">
        <f>ROUNDDOWN(MAX(0,T2625-(AB2625+AD2625)*0.6),-2)+ROUNDDOWN(MAX(0,U2625-(AB2625+AD2625)*0.4),-2)</f>
        <v/>
      </c>
      <c r="AI2625" s="21">
        <f>ROUNDDOWN(T2625,-2)+ROUNDDOWN(U2625,-2)</f>
        <v/>
      </c>
      <c r="AJ2625" s="21">
        <f>M2625+AF2625</f>
        <v/>
      </c>
      <c r="AK2625" s="21">
        <f>M2625+AG2625</f>
        <v/>
      </c>
      <c r="AL2625" s="21">
        <f>N2625+AH2625</f>
        <v/>
      </c>
      <c r="AM2625" s="21">
        <f>O2625+AI2625</f>
        <v/>
      </c>
      <c r="AN2625" s="21">
        <f>N2625+AI2625</f>
        <v/>
      </c>
      <c r="AO2625" s="21">
        <f>ROUNDDOWN((R2625+S2625)*0.2/Y2625+2000,0)</f>
        <v/>
      </c>
      <c r="AP2625" s="21">
        <f>ROUNDDOWN((T2625+U2625)*0.2/Z2625+2000,0)</f>
        <v/>
      </c>
      <c r="AQ2625" s="21">
        <f>AL2625-AK2625</f>
        <v/>
      </c>
      <c r="AR2625" s="21">
        <f>AM2625-AK2625</f>
        <v/>
      </c>
      <c r="AS2625" s="21">
        <f>AM2625-AL2625</f>
        <v/>
      </c>
      <c r="AT2625" s="21">
        <f>AK2625+C2625-AJ2625</f>
        <v/>
      </c>
      <c r="AU2625" s="21">
        <f>AL2625+C2625-AM2625</f>
        <v/>
      </c>
      <c r="AV2625" s="21">
        <f>AN2625+C2625-AM2625</f>
        <v/>
      </c>
    </row>
    <row r="2626">
      <c r="A2626" t="inlineStr">
        <is>
          <t>1万円刻み</t>
        </is>
      </c>
      <c r="B2626" s="21">
        <f>'5_1万円刻み'!$A$863</f>
        <v/>
      </c>
      <c r="C2626" s="21">
        <f>AO2626</f>
        <v/>
      </c>
      <c r="D2626" s="21" t="n">
        <v>0</v>
      </c>
      <c r="E2626" s="21">
        <f>ROUND(MIN(B2626/12,650000)*12*0.0915+MIN(B2626/12,1390000)*12*(0.0504+0)+B2626*0.005,0)</f>
        <v/>
      </c>
      <c r="F2626" s="21">
        <f>IF(B2626&lt;741000,0,IF(B2626&lt;2191000,B2626-740000,IF(B2626&lt;2193000,1451000,IF(B2626&lt;2196000,1453000,IF(B2626&lt;2200000,1456000,IF(B2626&lt;3600000,ROUND(ROUNDDOWN(B2626/4,-3)*2.8,0)-80000,IF(B2626&lt;6600000,ROUND(ROUNDDOWN(B2626/4,-3)*3.2,0)-440000,IF(B2626&lt;8500000,ROUNDDOWN(B2626*0.9,0)-1100000,B2626-1950000))))))))</f>
        <v/>
      </c>
      <c r="G2626" s="21">
        <f>IF(F2626&gt;23500000,NA(),IF(F2626&lt;=4890000,1040000,IF(F2626&lt;=6550000,670000,620000)))</f>
        <v/>
      </c>
      <c r="H2626" s="21">
        <f>IF(D2626&lt;=0,0,MAX(0,MIN(2000000,D2626-MIN(100000,ROUNDDOWN(F2626*0.05,0)))))</f>
        <v/>
      </c>
      <c r="I2626" s="21">
        <f>IF(C2626&lt;=2000,0,MIN(C2626,ROUNDDOWN(F2626*0.4,0))-2000)</f>
        <v/>
      </c>
      <c r="J2626" s="21">
        <f>MAX(0,ROUNDDOWN(F2626-E2626-G2626,-3))</f>
        <v/>
      </c>
      <c r="K2626" s="21">
        <f>MAX(0,ROUNDDOWN(F2626-E2626-G2626-H2626-I2626,-3))</f>
        <v/>
      </c>
      <c r="L2626" s="21">
        <f>MAX(0,ROUNDDOWN(F2626-E2626-G2626-H2626,-3))</f>
        <v/>
      </c>
      <c r="M2626" s="21">
        <f>IF(J2626&lt;=0,0,ROUNDDOWN((J2626*LOOKUP(J2626,{0,1950001,3300001,6950001,9000001,18000001,40000001},{0.05,0.1,0.2,0.23,0.33,0.4,0.45})-LOOKUP(J2626,{0,1950001,3300001,6950001,9000001,18000001,40000001},{0,97500,427500,636000,1536000,2796000,4796000}))*1.021,-2))</f>
        <v/>
      </c>
      <c r="N2626" s="21">
        <f>IF(K2626&lt;=0,0,ROUNDDOWN((K2626*LOOKUP(K2626,{0,1950001,3300001,6950001,9000001,18000001,40000001},{0.05,0.1,0.2,0.23,0.33,0.4,0.45})-LOOKUP(K2626,{0,1950001,3300001,6950001,9000001,18000001,40000001},{0,97500,427500,636000,1536000,2796000,4796000}))*1.021,-2))</f>
        <v/>
      </c>
      <c r="O2626" s="21">
        <f>IF(L2626&lt;=0,0,ROUNDDOWN((L2626*LOOKUP(L2626,{0,1950001,3300001,6950001,9000001,18000001,40000001},{0.05,0.1,0.2,0.23,0.33,0.4,0.45})-LOOKUP(L2626,{0,1950001,3300001,6950001,9000001,18000001,40000001},{0,97500,427500,636000,1536000,2796000,4796000}))*1.021,-2))</f>
        <v/>
      </c>
      <c r="P2626" s="21">
        <f>MAX(0,ROUNDDOWN(F2626-E2626-430000,-3))</f>
        <v/>
      </c>
      <c r="Q2626" s="21">
        <f>MAX(0,ROUNDDOWN(F2626-E2626-430000-H2626,-3))</f>
        <v/>
      </c>
      <c r="R2626" s="21">
        <f>IF(F2626&lt;=450000,0,MAX(0,P2626*0.06-MIN(50000,P2626)*0.03))</f>
        <v/>
      </c>
      <c r="S2626" s="21">
        <f>IF(F2626&lt;=450000,0,MAX(0,P2626*0.04-MIN(50000,P2626)*0.02))</f>
        <v/>
      </c>
      <c r="T2626" s="21">
        <f>IF(F2626&lt;=450000,0,MAX(0,Q2626*0.06-MIN(50000,Q2626)*0.03))</f>
        <v/>
      </c>
      <c r="U2626" s="21">
        <f>IF(F2626&lt;=450000,0,MAX(0,Q2626*0.04-MIN(50000,Q2626)*0.02))</f>
        <v/>
      </c>
      <c r="V2626" s="21">
        <f>50000+MAX(0,G2626-480000)</f>
        <v/>
      </c>
      <c r="W2626" s="21">
        <f>P2626-V2626</f>
        <v/>
      </c>
      <c r="X2626" s="21">
        <f>Q2626-V2626</f>
        <v/>
      </c>
      <c r="Y2626" s="22">
        <f>IF(W2626&lt;0,0.9,LOOKUP(W2626,{0,1950001,3300001,6950001,9000001,18000001,40000001},{0.84895,0.7979,0.6958,0.66517,0.56307,0.4916,0.44055}))</f>
        <v/>
      </c>
      <c r="Z2626" s="22">
        <f>IF(X2626&lt;0,0.9,LOOKUP(X2626,{0,1950001,3300001,6950001,9000001,18000001,40000001},{0.84895,0.7979,0.6958,0.66517,0.56307,0.4916,0.44055}))</f>
        <v/>
      </c>
      <c r="AA2626" s="22">
        <f>IF(W2626&lt;0,0,CHOOSE(MATCH(W2626,{0,1950001,3300001,6950001,9000001},1),5.105/84.895,10.21/79.79,20.42/69.58,23.483/66.517,33.693/56.307))</f>
        <v/>
      </c>
      <c r="AB2626" s="21">
        <f>IF(C2626&lt;=2000,0,(MIN(C2626,ROUNDDOWN(F2626*0.3,0))-2000)*0.1)</f>
        <v/>
      </c>
      <c r="AC2626" s="21">
        <f>IF(C2626&lt;=2000,0,MIN((C2626-2000)*Y2626,(R2626+S2626)*0.2))</f>
        <v/>
      </c>
      <c r="AD2626" s="21">
        <f>IF(C2626&lt;=2000,0,MIN((C2626-2000)*Z2626,(T2626+U2626)*0.2))</f>
        <v/>
      </c>
      <c r="AE2626" s="21">
        <f>AC2626*AA2626</f>
        <v/>
      </c>
      <c r="AF2626" s="21">
        <f>ROUNDDOWN(R2626,-2)+ROUNDDOWN(S2626,-2)</f>
        <v/>
      </c>
      <c r="AG2626" s="21">
        <f>ROUNDDOWN(MAX(0,R2626-(AB2626+AC2626+AE2626)*0.6),-2)+ROUNDDOWN(MAX(0,S2626-(AB2626+AC2626+AE2626)*0.4),-2)</f>
        <v/>
      </c>
      <c r="AH2626" s="21">
        <f>ROUNDDOWN(MAX(0,T2626-(AB2626+AD2626)*0.6),-2)+ROUNDDOWN(MAX(0,U2626-(AB2626+AD2626)*0.4),-2)</f>
        <v/>
      </c>
      <c r="AI2626" s="21">
        <f>ROUNDDOWN(T2626,-2)+ROUNDDOWN(U2626,-2)</f>
        <v/>
      </c>
      <c r="AJ2626" s="21">
        <f>M2626+AF2626</f>
        <v/>
      </c>
      <c r="AK2626" s="21">
        <f>M2626+AG2626</f>
        <v/>
      </c>
      <c r="AL2626" s="21">
        <f>N2626+AH2626</f>
        <v/>
      </c>
      <c r="AM2626" s="21">
        <f>O2626+AI2626</f>
        <v/>
      </c>
      <c r="AN2626" s="21">
        <f>N2626+AI2626</f>
        <v/>
      </c>
      <c r="AO2626" s="21">
        <f>ROUNDDOWN((R2626+S2626)*0.2/Y2626+2000,0)</f>
        <v/>
      </c>
      <c r="AP2626" s="21">
        <f>ROUNDDOWN((T2626+U2626)*0.2/Z2626+2000,0)</f>
        <v/>
      </c>
      <c r="AQ2626" s="21">
        <f>AL2626-AK2626</f>
        <v/>
      </c>
      <c r="AR2626" s="21">
        <f>AM2626-AK2626</f>
        <v/>
      </c>
      <c r="AS2626" s="21">
        <f>AM2626-AL2626</f>
        <v/>
      </c>
      <c r="AT2626" s="21">
        <f>AK2626+C2626-AJ2626</f>
        <v/>
      </c>
      <c r="AU2626" s="21">
        <f>AL2626+C2626-AM2626</f>
        <v/>
      </c>
      <c r="AV2626" s="21">
        <f>AN2626+C2626-AM2626</f>
        <v/>
      </c>
    </row>
    <row r="2627">
      <c r="A2627" t="inlineStr">
        <is>
          <t>1万円刻み</t>
        </is>
      </c>
      <c r="B2627" s="21">
        <f>'5_1万円刻み'!$A$864</f>
        <v/>
      </c>
      <c r="C2627" s="21">
        <f>AO2627</f>
        <v/>
      </c>
      <c r="D2627" s="21" t="n">
        <v>0</v>
      </c>
      <c r="E2627" s="21">
        <f>ROUND(MIN(B2627/12,650000)*12*0.0915+MIN(B2627/12,1390000)*12*(0.0504+0)+B2627*0.005,0)</f>
        <v/>
      </c>
      <c r="F2627" s="21">
        <f>IF(B2627&lt;741000,0,IF(B2627&lt;2191000,B2627-740000,IF(B2627&lt;2193000,1451000,IF(B2627&lt;2196000,1453000,IF(B2627&lt;2200000,1456000,IF(B2627&lt;3600000,ROUND(ROUNDDOWN(B2627/4,-3)*2.8,0)-80000,IF(B2627&lt;6600000,ROUND(ROUNDDOWN(B2627/4,-3)*3.2,0)-440000,IF(B2627&lt;8500000,ROUNDDOWN(B2627*0.9,0)-1100000,B2627-1950000))))))))</f>
        <v/>
      </c>
      <c r="G2627" s="21">
        <f>IF(F2627&gt;23500000,NA(),IF(F2627&lt;=4890000,1040000,IF(F2627&lt;=6550000,670000,620000)))</f>
        <v/>
      </c>
      <c r="H2627" s="21">
        <f>IF(D2627&lt;=0,0,MAX(0,MIN(2000000,D2627-MIN(100000,ROUNDDOWN(F2627*0.05,0)))))</f>
        <v/>
      </c>
      <c r="I2627" s="21">
        <f>IF(C2627&lt;=2000,0,MIN(C2627,ROUNDDOWN(F2627*0.4,0))-2000)</f>
        <v/>
      </c>
      <c r="J2627" s="21">
        <f>MAX(0,ROUNDDOWN(F2627-E2627-G2627,-3))</f>
        <v/>
      </c>
      <c r="K2627" s="21">
        <f>MAX(0,ROUNDDOWN(F2627-E2627-G2627-H2627-I2627,-3))</f>
        <v/>
      </c>
      <c r="L2627" s="21">
        <f>MAX(0,ROUNDDOWN(F2627-E2627-G2627-H2627,-3))</f>
        <v/>
      </c>
      <c r="M2627" s="21">
        <f>IF(J2627&lt;=0,0,ROUNDDOWN((J2627*LOOKUP(J2627,{0,1950001,3300001,6950001,9000001,18000001,40000001},{0.05,0.1,0.2,0.23,0.33,0.4,0.45})-LOOKUP(J2627,{0,1950001,3300001,6950001,9000001,18000001,40000001},{0,97500,427500,636000,1536000,2796000,4796000}))*1.021,-2))</f>
        <v/>
      </c>
      <c r="N2627" s="21">
        <f>IF(K2627&lt;=0,0,ROUNDDOWN((K2627*LOOKUP(K2627,{0,1950001,3300001,6950001,9000001,18000001,40000001},{0.05,0.1,0.2,0.23,0.33,0.4,0.45})-LOOKUP(K2627,{0,1950001,3300001,6950001,9000001,18000001,40000001},{0,97500,427500,636000,1536000,2796000,4796000}))*1.021,-2))</f>
        <v/>
      </c>
      <c r="O2627" s="21">
        <f>IF(L2627&lt;=0,0,ROUNDDOWN((L2627*LOOKUP(L2627,{0,1950001,3300001,6950001,9000001,18000001,40000001},{0.05,0.1,0.2,0.23,0.33,0.4,0.45})-LOOKUP(L2627,{0,1950001,3300001,6950001,9000001,18000001,40000001},{0,97500,427500,636000,1536000,2796000,4796000}))*1.021,-2))</f>
        <v/>
      </c>
      <c r="P2627" s="21">
        <f>MAX(0,ROUNDDOWN(F2627-E2627-430000,-3))</f>
        <v/>
      </c>
      <c r="Q2627" s="21">
        <f>MAX(0,ROUNDDOWN(F2627-E2627-430000-H2627,-3))</f>
        <v/>
      </c>
      <c r="R2627" s="21">
        <f>IF(F2627&lt;=450000,0,MAX(0,P2627*0.06-MIN(50000,P2627)*0.03))</f>
        <v/>
      </c>
      <c r="S2627" s="21">
        <f>IF(F2627&lt;=450000,0,MAX(0,P2627*0.04-MIN(50000,P2627)*0.02))</f>
        <v/>
      </c>
      <c r="T2627" s="21">
        <f>IF(F2627&lt;=450000,0,MAX(0,Q2627*0.06-MIN(50000,Q2627)*0.03))</f>
        <v/>
      </c>
      <c r="U2627" s="21">
        <f>IF(F2627&lt;=450000,0,MAX(0,Q2627*0.04-MIN(50000,Q2627)*0.02))</f>
        <v/>
      </c>
      <c r="V2627" s="21">
        <f>50000+MAX(0,G2627-480000)</f>
        <v/>
      </c>
      <c r="W2627" s="21">
        <f>P2627-V2627</f>
        <v/>
      </c>
      <c r="X2627" s="21">
        <f>Q2627-V2627</f>
        <v/>
      </c>
      <c r="Y2627" s="22">
        <f>IF(W2627&lt;0,0.9,LOOKUP(W2627,{0,1950001,3300001,6950001,9000001,18000001,40000001},{0.84895,0.7979,0.6958,0.66517,0.56307,0.4916,0.44055}))</f>
        <v/>
      </c>
      <c r="Z2627" s="22">
        <f>IF(X2627&lt;0,0.9,LOOKUP(X2627,{0,1950001,3300001,6950001,9000001,18000001,40000001},{0.84895,0.7979,0.6958,0.66517,0.56307,0.4916,0.44055}))</f>
        <v/>
      </c>
      <c r="AA2627" s="22">
        <f>IF(W2627&lt;0,0,CHOOSE(MATCH(W2627,{0,1950001,3300001,6950001,9000001},1),5.105/84.895,10.21/79.79,20.42/69.58,23.483/66.517,33.693/56.307))</f>
        <v/>
      </c>
      <c r="AB2627" s="21">
        <f>IF(C2627&lt;=2000,0,(MIN(C2627,ROUNDDOWN(F2627*0.3,0))-2000)*0.1)</f>
        <v/>
      </c>
      <c r="AC2627" s="21">
        <f>IF(C2627&lt;=2000,0,MIN((C2627-2000)*Y2627,(R2627+S2627)*0.2))</f>
        <v/>
      </c>
      <c r="AD2627" s="21">
        <f>IF(C2627&lt;=2000,0,MIN((C2627-2000)*Z2627,(T2627+U2627)*0.2))</f>
        <v/>
      </c>
      <c r="AE2627" s="21">
        <f>AC2627*AA2627</f>
        <v/>
      </c>
      <c r="AF2627" s="21">
        <f>ROUNDDOWN(R2627,-2)+ROUNDDOWN(S2627,-2)</f>
        <v/>
      </c>
      <c r="AG2627" s="21">
        <f>ROUNDDOWN(MAX(0,R2627-(AB2627+AC2627+AE2627)*0.6),-2)+ROUNDDOWN(MAX(0,S2627-(AB2627+AC2627+AE2627)*0.4),-2)</f>
        <v/>
      </c>
      <c r="AH2627" s="21">
        <f>ROUNDDOWN(MAX(0,T2627-(AB2627+AD2627)*0.6),-2)+ROUNDDOWN(MAX(0,U2627-(AB2627+AD2627)*0.4),-2)</f>
        <v/>
      </c>
      <c r="AI2627" s="21">
        <f>ROUNDDOWN(T2627,-2)+ROUNDDOWN(U2627,-2)</f>
        <v/>
      </c>
      <c r="AJ2627" s="21">
        <f>M2627+AF2627</f>
        <v/>
      </c>
      <c r="AK2627" s="21">
        <f>M2627+AG2627</f>
        <v/>
      </c>
      <c r="AL2627" s="21">
        <f>N2627+AH2627</f>
        <v/>
      </c>
      <c r="AM2627" s="21">
        <f>O2627+AI2627</f>
        <v/>
      </c>
      <c r="AN2627" s="21">
        <f>N2627+AI2627</f>
        <v/>
      </c>
      <c r="AO2627" s="21">
        <f>ROUNDDOWN((R2627+S2627)*0.2/Y2627+2000,0)</f>
        <v/>
      </c>
      <c r="AP2627" s="21">
        <f>ROUNDDOWN((T2627+U2627)*0.2/Z2627+2000,0)</f>
        <v/>
      </c>
      <c r="AQ2627" s="21">
        <f>AL2627-AK2627</f>
        <v/>
      </c>
      <c r="AR2627" s="21">
        <f>AM2627-AK2627</f>
        <v/>
      </c>
      <c r="AS2627" s="21">
        <f>AM2627-AL2627</f>
        <v/>
      </c>
      <c r="AT2627" s="21">
        <f>AK2627+C2627-AJ2627</f>
        <v/>
      </c>
      <c r="AU2627" s="21">
        <f>AL2627+C2627-AM2627</f>
        <v/>
      </c>
      <c r="AV2627" s="21">
        <f>AN2627+C2627-AM2627</f>
        <v/>
      </c>
    </row>
    <row r="2628">
      <c r="A2628" t="inlineStr">
        <is>
          <t>1万円刻み</t>
        </is>
      </c>
      <c r="B2628" s="21">
        <f>'5_1万円刻み'!$A$865</f>
        <v/>
      </c>
      <c r="C2628" s="21">
        <f>AO2628</f>
        <v/>
      </c>
      <c r="D2628" s="21" t="n">
        <v>0</v>
      </c>
      <c r="E2628" s="21">
        <f>ROUND(MIN(B2628/12,650000)*12*0.0915+MIN(B2628/12,1390000)*12*(0.0504+0)+B2628*0.005,0)</f>
        <v/>
      </c>
      <c r="F2628" s="21">
        <f>IF(B2628&lt;741000,0,IF(B2628&lt;2191000,B2628-740000,IF(B2628&lt;2193000,1451000,IF(B2628&lt;2196000,1453000,IF(B2628&lt;2200000,1456000,IF(B2628&lt;3600000,ROUND(ROUNDDOWN(B2628/4,-3)*2.8,0)-80000,IF(B2628&lt;6600000,ROUND(ROUNDDOWN(B2628/4,-3)*3.2,0)-440000,IF(B2628&lt;8500000,ROUNDDOWN(B2628*0.9,0)-1100000,B2628-1950000))))))))</f>
        <v/>
      </c>
      <c r="G2628" s="21">
        <f>IF(F2628&gt;23500000,NA(),IF(F2628&lt;=4890000,1040000,IF(F2628&lt;=6550000,670000,620000)))</f>
        <v/>
      </c>
      <c r="H2628" s="21">
        <f>IF(D2628&lt;=0,0,MAX(0,MIN(2000000,D2628-MIN(100000,ROUNDDOWN(F2628*0.05,0)))))</f>
        <v/>
      </c>
      <c r="I2628" s="21">
        <f>IF(C2628&lt;=2000,0,MIN(C2628,ROUNDDOWN(F2628*0.4,0))-2000)</f>
        <v/>
      </c>
      <c r="J2628" s="21">
        <f>MAX(0,ROUNDDOWN(F2628-E2628-G2628,-3))</f>
        <v/>
      </c>
      <c r="K2628" s="21">
        <f>MAX(0,ROUNDDOWN(F2628-E2628-G2628-H2628-I2628,-3))</f>
        <v/>
      </c>
      <c r="L2628" s="21">
        <f>MAX(0,ROUNDDOWN(F2628-E2628-G2628-H2628,-3))</f>
        <v/>
      </c>
      <c r="M2628" s="21">
        <f>IF(J2628&lt;=0,0,ROUNDDOWN((J2628*LOOKUP(J2628,{0,1950001,3300001,6950001,9000001,18000001,40000001},{0.05,0.1,0.2,0.23,0.33,0.4,0.45})-LOOKUP(J2628,{0,1950001,3300001,6950001,9000001,18000001,40000001},{0,97500,427500,636000,1536000,2796000,4796000}))*1.021,-2))</f>
        <v/>
      </c>
      <c r="N2628" s="21">
        <f>IF(K2628&lt;=0,0,ROUNDDOWN((K2628*LOOKUP(K2628,{0,1950001,3300001,6950001,9000001,18000001,40000001},{0.05,0.1,0.2,0.23,0.33,0.4,0.45})-LOOKUP(K2628,{0,1950001,3300001,6950001,9000001,18000001,40000001},{0,97500,427500,636000,1536000,2796000,4796000}))*1.021,-2))</f>
        <v/>
      </c>
      <c r="O2628" s="21">
        <f>IF(L2628&lt;=0,0,ROUNDDOWN((L2628*LOOKUP(L2628,{0,1950001,3300001,6950001,9000001,18000001,40000001},{0.05,0.1,0.2,0.23,0.33,0.4,0.45})-LOOKUP(L2628,{0,1950001,3300001,6950001,9000001,18000001,40000001},{0,97500,427500,636000,1536000,2796000,4796000}))*1.021,-2))</f>
        <v/>
      </c>
      <c r="P2628" s="21">
        <f>MAX(0,ROUNDDOWN(F2628-E2628-430000,-3))</f>
        <v/>
      </c>
      <c r="Q2628" s="21">
        <f>MAX(0,ROUNDDOWN(F2628-E2628-430000-H2628,-3))</f>
        <v/>
      </c>
      <c r="R2628" s="21">
        <f>IF(F2628&lt;=450000,0,MAX(0,P2628*0.06-MIN(50000,P2628)*0.03))</f>
        <v/>
      </c>
      <c r="S2628" s="21">
        <f>IF(F2628&lt;=450000,0,MAX(0,P2628*0.04-MIN(50000,P2628)*0.02))</f>
        <v/>
      </c>
      <c r="T2628" s="21">
        <f>IF(F2628&lt;=450000,0,MAX(0,Q2628*0.06-MIN(50000,Q2628)*0.03))</f>
        <v/>
      </c>
      <c r="U2628" s="21">
        <f>IF(F2628&lt;=450000,0,MAX(0,Q2628*0.04-MIN(50000,Q2628)*0.02))</f>
        <v/>
      </c>
      <c r="V2628" s="21">
        <f>50000+MAX(0,G2628-480000)</f>
        <v/>
      </c>
      <c r="W2628" s="21">
        <f>P2628-V2628</f>
        <v/>
      </c>
      <c r="X2628" s="21">
        <f>Q2628-V2628</f>
        <v/>
      </c>
      <c r="Y2628" s="22">
        <f>IF(W2628&lt;0,0.9,LOOKUP(W2628,{0,1950001,3300001,6950001,9000001,18000001,40000001},{0.84895,0.7979,0.6958,0.66517,0.56307,0.4916,0.44055}))</f>
        <v/>
      </c>
      <c r="Z2628" s="22">
        <f>IF(X2628&lt;0,0.9,LOOKUP(X2628,{0,1950001,3300001,6950001,9000001,18000001,40000001},{0.84895,0.7979,0.6958,0.66517,0.56307,0.4916,0.44055}))</f>
        <v/>
      </c>
      <c r="AA2628" s="22">
        <f>IF(W2628&lt;0,0,CHOOSE(MATCH(W2628,{0,1950001,3300001,6950001,9000001},1),5.105/84.895,10.21/79.79,20.42/69.58,23.483/66.517,33.693/56.307))</f>
        <v/>
      </c>
      <c r="AB2628" s="21">
        <f>IF(C2628&lt;=2000,0,(MIN(C2628,ROUNDDOWN(F2628*0.3,0))-2000)*0.1)</f>
        <v/>
      </c>
      <c r="AC2628" s="21">
        <f>IF(C2628&lt;=2000,0,MIN((C2628-2000)*Y2628,(R2628+S2628)*0.2))</f>
        <v/>
      </c>
      <c r="AD2628" s="21">
        <f>IF(C2628&lt;=2000,0,MIN((C2628-2000)*Z2628,(T2628+U2628)*0.2))</f>
        <v/>
      </c>
      <c r="AE2628" s="21">
        <f>AC2628*AA2628</f>
        <v/>
      </c>
      <c r="AF2628" s="21">
        <f>ROUNDDOWN(R2628,-2)+ROUNDDOWN(S2628,-2)</f>
        <v/>
      </c>
      <c r="AG2628" s="21">
        <f>ROUNDDOWN(MAX(0,R2628-(AB2628+AC2628+AE2628)*0.6),-2)+ROUNDDOWN(MAX(0,S2628-(AB2628+AC2628+AE2628)*0.4),-2)</f>
        <v/>
      </c>
      <c r="AH2628" s="21">
        <f>ROUNDDOWN(MAX(0,T2628-(AB2628+AD2628)*0.6),-2)+ROUNDDOWN(MAX(0,U2628-(AB2628+AD2628)*0.4),-2)</f>
        <v/>
      </c>
      <c r="AI2628" s="21">
        <f>ROUNDDOWN(T2628,-2)+ROUNDDOWN(U2628,-2)</f>
        <v/>
      </c>
      <c r="AJ2628" s="21">
        <f>M2628+AF2628</f>
        <v/>
      </c>
      <c r="AK2628" s="21">
        <f>M2628+AG2628</f>
        <v/>
      </c>
      <c r="AL2628" s="21">
        <f>N2628+AH2628</f>
        <v/>
      </c>
      <c r="AM2628" s="21">
        <f>O2628+AI2628</f>
        <v/>
      </c>
      <c r="AN2628" s="21">
        <f>N2628+AI2628</f>
        <v/>
      </c>
      <c r="AO2628" s="21">
        <f>ROUNDDOWN((R2628+S2628)*0.2/Y2628+2000,0)</f>
        <v/>
      </c>
      <c r="AP2628" s="21">
        <f>ROUNDDOWN((T2628+U2628)*0.2/Z2628+2000,0)</f>
        <v/>
      </c>
      <c r="AQ2628" s="21">
        <f>AL2628-AK2628</f>
        <v/>
      </c>
      <c r="AR2628" s="21">
        <f>AM2628-AK2628</f>
        <v/>
      </c>
      <c r="AS2628" s="21">
        <f>AM2628-AL2628</f>
        <v/>
      </c>
      <c r="AT2628" s="21">
        <f>AK2628+C2628-AJ2628</f>
        <v/>
      </c>
      <c r="AU2628" s="21">
        <f>AL2628+C2628-AM2628</f>
        <v/>
      </c>
      <c r="AV2628" s="21">
        <f>AN2628+C2628-AM2628</f>
        <v/>
      </c>
    </row>
    <row r="2629">
      <c r="A2629" t="inlineStr">
        <is>
          <t>1万円刻み</t>
        </is>
      </c>
      <c r="B2629" s="21">
        <f>'5_1万円刻み'!$A$866</f>
        <v/>
      </c>
      <c r="C2629" s="21">
        <f>AO2629</f>
        <v/>
      </c>
      <c r="D2629" s="21" t="n">
        <v>0</v>
      </c>
      <c r="E2629" s="21">
        <f>ROUND(MIN(B2629/12,650000)*12*0.0915+MIN(B2629/12,1390000)*12*(0.0504+0)+B2629*0.005,0)</f>
        <v/>
      </c>
      <c r="F2629" s="21">
        <f>IF(B2629&lt;741000,0,IF(B2629&lt;2191000,B2629-740000,IF(B2629&lt;2193000,1451000,IF(B2629&lt;2196000,1453000,IF(B2629&lt;2200000,1456000,IF(B2629&lt;3600000,ROUND(ROUNDDOWN(B2629/4,-3)*2.8,0)-80000,IF(B2629&lt;6600000,ROUND(ROUNDDOWN(B2629/4,-3)*3.2,0)-440000,IF(B2629&lt;8500000,ROUNDDOWN(B2629*0.9,0)-1100000,B2629-1950000))))))))</f>
        <v/>
      </c>
      <c r="G2629" s="21">
        <f>IF(F2629&gt;23500000,NA(),IF(F2629&lt;=4890000,1040000,IF(F2629&lt;=6550000,670000,620000)))</f>
        <v/>
      </c>
      <c r="H2629" s="21">
        <f>IF(D2629&lt;=0,0,MAX(0,MIN(2000000,D2629-MIN(100000,ROUNDDOWN(F2629*0.05,0)))))</f>
        <v/>
      </c>
      <c r="I2629" s="21">
        <f>IF(C2629&lt;=2000,0,MIN(C2629,ROUNDDOWN(F2629*0.4,0))-2000)</f>
        <v/>
      </c>
      <c r="J2629" s="21">
        <f>MAX(0,ROUNDDOWN(F2629-E2629-G2629,-3))</f>
        <v/>
      </c>
      <c r="K2629" s="21">
        <f>MAX(0,ROUNDDOWN(F2629-E2629-G2629-H2629-I2629,-3))</f>
        <v/>
      </c>
      <c r="L2629" s="21">
        <f>MAX(0,ROUNDDOWN(F2629-E2629-G2629-H2629,-3))</f>
        <v/>
      </c>
      <c r="M2629" s="21">
        <f>IF(J2629&lt;=0,0,ROUNDDOWN((J2629*LOOKUP(J2629,{0,1950001,3300001,6950001,9000001,18000001,40000001},{0.05,0.1,0.2,0.23,0.33,0.4,0.45})-LOOKUP(J2629,{0,1950001,3300001,6950001,9000001,18000001,40000001},{0,97500,427500,636000,1536000,2796000,4796000}))*1.021,-2))</f>
        <v/>
      </c>
      <c r="N2629" s="21">
        <f>IF(K2629&lt;=0,0,ROUNDDOWN((K2629*LOOKUP(K2629,{0,1950001,3300001,6950001,9000001,18000001,40000001},{0.05,0.1,0.2,0.23,0.33,0.4,0.45})-LOOKUP(K2629,{0,1950001,3300001,6950001,9000001,18000001,40000001},{0,97500,427500,636000,1536000,2796000,4796000}))*1.021,-2))</f>
        <v/>
      </c>
      <c r="O2629" s="21">
        <f>IF(L2629&lt;=0,0,ROUNDDOWN((L2629*LOOKUP(L2629,{0,1950001,3300001,6950001,9000001,18000001,40000001},{0.05,0.1,0.2,0.23,0.33,0.4,0.45})-LOOKUP(L2629,{0,1950001,3300001,6950001,9000001,18000001,40000001},{0,97500,427500,636000,1536000,2796000,4796000}))*1.021,-2))</f>
        <v/>
      </c>
      <c r="P2629" s="21">
        <f>MAX(0,ROUNDDOWN(F2629-E2629-430000,-3))</f>
        <v/>
      </c>
      <c r="Q2629" s="21">
        <f>MAX(0,ROUNDDOWN(F2629-E2629-430000-H2629,-3))</f>
        <v/>
      </c>
      <c r="R2629" s="21">
        <f>IF(F2629&lt;=450000,0,MAX(0,P2629*0.06-MIN(50000,P2629)*0.03))</f>
        <v/>
      </c>
      <c r="S2629" s="21">
        <f>IF(F2629&lt;=450000,0,MAX(0,P2629*0.04-MIN(50000,P2629)*0.02))</f>
        <v/>
      </c>
      <c r="T2629" s="21">
        <f>IF(F2629&lt;=450000,0,MAX(0,Q2629*0.06-MIN(50000,Q2629)*0.03))</f>
        <v/>
      </c>
      <c r="U2629" s="21">
        <f>IF(F2629&lt;=450000,0,MAX(0,Q2629*0.04-MIN(50000,Q2629)*0.02))</f>
        <v/>
      </c>
      <c r="V2629" s="21">
        <f>50000+MAX(0,G2629-480000)</f>
        <v/>
      </c>
      <c r="W2629" s="21">
        <f>P2629-V2629</f>
        <v/>
      </c>
      <c r="X2629" s="21">
        <f>Q2629-V2629</f>
        <v/>
      </c>
      <c r="Y2629" s="22">
        <f>IF(W2629&lt;0,0.9,LOOKUP(W2629,{0,1950001,3300001,6950001,9000001,18000001,40000001},{0.84895,0.7979,0.6958,0.66517,0.56307,0.4916,0.44055}))</f>
        <v/>
      </c>
      <c r="Z2629" s="22">
        <f>IF(X2629&lt;0,0.9,LOOKUP(X2629,{0,1950001,3300001,6950001,9000001,18000001,40000001},{0.84895,0.7979,0.6958,0.66517,0.56307,0.4916,0.44055}))</f>
        <v/>
      </c>
      <c r="AA2629" s="22">
        <f>IF(W2629&lt;0,0,CHOOSE(MATCH(W2629,{0,1950001,3300001,6950001,9000001},1),5.105/84.895,10.21/79.79,20.42/69.58,23.483/66.517,33.693/56.307))</f>
        <v/>
      </c>
      <c r="AB2629" s="21">
        <f>IF(C2629&lt;=2000,0,(MIN(C2629,ROUNDDOWN(F2629*0.3,0))-2000)*0.1)</f>
        <v/>
      </c>
      <c r="AC2629" s="21">
        <f>IF(C2629&lt;=2000,0,MIN((C2629-2000)*Y2629,(R2629+S2629)*0.2))</f>
        <v/>
      </c>
      <c r="AD2629" s="21">
        <f>IF(C2629&lt;=2000,0,MIN((C2629-2000)*Z2629,(T2629+U2629)*0.2))</f>
        <v/>
      </c>
      <c r="AE2629" s="21">
        <f>AC2629*AA2629</f>
        <v/>
      </c>
      <c r="AF2629" s="21">
        <f>ROUNDDOWN(R2629,-2)+ROUNDDOWN(S2629,-2)</f>
        <v/>
      </c>
      <c r="AG2629" s="21">
        <f>ROUNDDOWN(MAX(0,R2629-(AB2629+AC2629+AE2629)*0.6),-2)+ROUNDDOWN(MAX(0,S2629-(AB2629+AC2629+AE2629)*0.4),-2)</f>
        <v/>
      </c>
      <c r="AH2629" s="21">
        <f>ROUNDDOWN(MAX(0,T2629-(AB2629+AD2629)*0.6),-2)+ROUNDDOWN(MAX(0,U2629-(AB2629+AD2629)*0.4),-2)</f>
        <v/>
      </c>
      <c r="AI2629" s="21">
        <f>ROUNDDOWN(T2629,-2)+ROUNDDOWN(U2629,-2)</f>
        <v/>
      </c>
      <c r="AJ2629" s="21">
        <f>M2629+AF2629</f>
        <v/>
      </c>
      <c r="AK2629" s="21">
        <f>M2629+AG2629</f>
        <v/>
      </c>
      <c r="AL2629" s="21">
        <f>N2629+AH2629</f>
        <v/>
      </c>
      <c r="AM2629" s="21">
        <f>O2629+AI2629</f>
        <v/>
      </c>
      <c r="AN2629" s="21">
        <f>N2629+AI2629</f>
        <v/>
      </c>
      <c r="AO2629" s="21">
        <f>ROUNDDOWN((R2629+S2629)*0.2/Y2629+2000,0)</f>
        <v/>
      </c>
      <c r="AP2629" s="21">
        <f>ROUNDDOWN((T2629+U2629)*0.2/Z2629+2000,0)</f>
        <v/>
      </c>
      <c r="AQ2629" s="21">
        <f>AL2629-AK2629</f>
        <v/>
      </c>
      <c r="AR2629" s="21">
        <f>AM2629-AK2629</f>
        <v/>
      </c>
      <c r="AS2629" s="21">
        <f>AM2629-AL2629</f>
        <v/>
      </c>
      <c r="AT2629" s="21">
        <f>AK2629+C2629-AJ2629</f>
        <v/>
      </c>
      <c r="AU2629" s="21">
        <f>AL2629+C2629-AM2629</f>
        <v/>
      </c>
      <c r="AV2629" s="21">
        <f>AN2629+C2629-AM2629</f>
        <v/>
      </c>
    </row>
    <row r="2630">
      <c r="A2630" t="inlineStr">
        <is>
          <t>1万円刻み</t>
        </is>
      </c>
      <c r="B2630" s="21">
        <f>'5_1万円刻み'!$A$867</f>
        <v/>
      </c>
      <c r="C2630" s="21">
        <f>AO2630</f>
        <v/>
      </c>
      <c r="D2630" s="21" t="n">
        <v>0</v>
      </c>
      <c r="E2630" s="21">
        <f>ROUND(MIN(B2630/12,650000)*12*0.0915+MIN(B2630/12,1390000)*12*(0.0504+0)+B2630*0.005,0)</f>
        <v/>
      </c>
      <c r="F2630" s="21">
        <f>IF(B2630&lt;741000,0,IF(B2630&lt;2191000,B2630-740000,IF(B2630&lt;2193000,1451000,IF(B2630&lt;2196000,1453000,IF(B2630&lt;2200000,1456000,IF(B2630&lt;3600000,ROUND(ROUNDDOWN(B2630/4,-3)*2.8,0)-80000,IF(B2630&lt;6600000,ROUND(ROUNDDOWN(B2630/4,-3)*3.2,0)-440000,IF(B2630&lt;8500000,ROUNDDOWN(B2630*0.9,0)-1100000,B2630-1950000))))))))</f>
        <v/>
      </c>
      <c r="G2630" s="21">
        <f>IF(F2630&gt;23500000,NA(),IF(F2630&lt;=4890000,1040000,IF(F2630&lt;=6550000,670000,620000)))</f>
        <v/>
      </c>
      <c r="H2630" s="21">
        <f>IF(D2630&lt;=0,0,MAX(0,MIN(2000000,D2630-MIN(100000,ROUNDDOWN(F2630*0.05,0)))))</f>
        <v/>
      </c>
      <c r="I2630" s="21">
        <f>IF(C2630&lt;=2000,0,MIN(C2630,ROUNDDOWN(F2630*0.4,0))-2000)</f>
        <v/>
      </c>
      <c r="J2630" s="21">
        <f>MAX(0,ROUNDDOWN(F2630-E2630-G2630,-3))</f>
        <v/>
      </c>
      <c r="K2630" s="21">
        <f>MAX(0,ROUNDDOWN(F2630-E2630-G2630-H2630-I2630,-3))</f>
        <v/>
      </c>
      <c r="L2630" s="21">
        <f>MAX(0,ROUNDDOWN(F2630-E2630-G2630-H2630,-3))</f>
        <v/>
      </c>
      <c r="M2630" s="21">
        <f>IF(J2630&lt;=0,0,ROUNDDOWN((J2630*LOOKUP(J2630,{0,1950001,3300001,6950001,9000001,18000001,40000001},{0.05,0.1,0.2,0.23,0.33,0.4,0.45})-LOOKUP(J2630,{0,1950001,3300001,6950001,9000001,18000001,40000001},{0,97500,427500,636000,1536000,2796000,4796000}))*1.021,-2))</f>
        <v/>
      </c>
      <c r="N2630" s="21">
        <f>IF(K2630&lt;=0,0,ROUNDDOWN((K2630*LOOKUP(K2630,{0,1950001,3300001,6950001,9000001,18000001,40000001},{0.05,0.1,0.2,0.23,0.33,0.4,0.45})-LOOKUP(K2630,{0,1950001,3300001,6950001,9000001,18000001,40000001},{0,97500,427500,636000,1536000,2796000,4796000}))*1.021,-2))</f>
        <v/>
      </c>
      <c r="O2630" s="21">
        <f>IF(L2630&lt;=0,0,ROUNDDOWN((L2630*LOOKUP(L2630,{0,1950001,3300001,6950001,9000001,18000001,40000001},{0.05,0.1,0.2,0.23,0.33,0.4,0.45})-LOOKUP(L2630,{0,1950001,3300001,6950001,9000001,18000001,40000001},{0,97500,427500,636000,1536000,2796000,4796000}))*1.021,-2))</f>
        <v/>
      </c>
      <c r="P2630" s="21">
        <f>MAX(0,ROUNDDOWN(F2630-E2630-430000,-3))</f>
        <v/>
      </c>
      <c r="Q2630" s="21">
        <f>MAX(0,ROUNDDOWN(F2630-E2630-430000-H2630,-3))</f>
        <v/>
      </c>
      <c r="R2630" s="21">
        <f>IF(F2630&lt;=450000,0,MAX(0,P2630*0.06-MIN(50000,P2630)*0.03))</f>
        <v/>
      </c>
      <c r="S2630" s="21">
        <f>IF(F2630&lt;=450000,0,MAX(0,P2630*0.04-MIN(50000,P2630)*0.02))</f>
        <v/>
      </c>
      <c r="T2630" s="21">
        <f>IF(F2630&lt;=450000,0,MAX(0,Q2630*0.06-MIN(50000,Q2630)*0.03))</f>
        <v/>
      </c>
      <c r="U2630" s="21">
        <f>IF(F2630&lt;=450000,0,MAX(0,Q2630*0.04-MIN(50000,Q2630)*0.02))</f>
        <v/>
      </c>
      <c r="V2630" s="21">
        <f>50000+MAX(0,G2630-480000)</f>
        <v/>
      </c>
      <c r="W2630" s="21">
        <f>P2630-V2630</f>
        <v/>
      </c>
      <c r="X2630" s="21">
        <f>Q2630-V2630</f>
        <v/>
      </c>
      <c r="Y2630" s="22">
        <f>IF(W2630&lt;0,0.9,LOOKUP(W2630,{0,1950001,3300001,6950001,9000001,18000001,40000001},{0.84895,0.7979,0.6958,0.66517,0.56307,0.4916,0.44055}))</f>
        <v/>
      </c>
      <c r="Z2630" s="22">
        <f>IF(X2630&lt;0,0.9,LOOKUP(X2630,{0,1950001,3300001,6950001,9000001,18000001,40000001},{0.84895,0.7979,0.6958,0.66517,0.56307,0.4916,0.44055}))</f>
        <v/>
      </c>
      <c r="AA2630" s="22">
        <f>IF(W2630&lt;0,0,CHOOSE(MATCH(W2630,{0,1950001,3300001,6950001,9000001},1),5.105/84.895,10.21/79.79,20.42/69.58,23.483/66.517,33.693/56.307))</f>
        <v/>
      </c>
      <c r="AB2630" s="21">
        <f>IF(C2630&lt;=2000,0,(MIN(C2630,ROUNDDOWN(F2630*0.3,0))-2000)*0.1)</f>
        <v/>
      </c>
      <c r="AC2630" s="21">
        <f>IF(C2630&lt;=2000,0,MIN((C2630-2000)*Y2630,(R2630+S2630)*0.2))</f>
        <v/>
      </c>
      <c r="AD2630" s="21">
        <f>IF(C2630&lt;=2000,0,MIN((C2630-2000)*Z2630,(T2630+U2630)*0.2))</f>
        <v/>
      </c>
      <c r="AE2630" s="21">
        <f>AC2630*AA2630</f>
        <v/>
      </c>
      <c r="AF2630" s="21">
        <f>ROUNDDOWN(R2630,-2)+ROUNDDOWN(S2630,-2)</f>
        <v/>
      </c>
      <c r="AG2630" s="21">
        <f>ROUNDDOWN(MAX(0,R2630-(AB2630+AC2630+AE2630)*0.6),-2)+ROUNDDOWN(MAX(0,S2630-(AB2630+AC2630+AE2630)*0.4),-2)</f>
        <v/>
      </c>
      <c r="AH2630" s="21">
        <f>ROUNDDOWN(MAX(0,T2630-(AB2630+AD2630)*0.6),-2)+ROUNDDOWN(MAX(0,U2630-(AB2630+AD2630)*0.4),-2)</f>
        <v/>
      </c>
      <c r="AI2630" s="21">
        <f>ROUNDDOWN(T2630,-2)+ROUNDDOWN(U2630,-2)</f>
        <v/>
      </c>
      <c r="AJ2630" s="21">
        <f>M2630+AF2630</f>
        <v/>
      </c>
      <c r="AK2630" s="21">
        <f>M2630+AG2630</f>
        <v/>
      </c>
      <c r="AL2630" s="21">
        <f>N2630+AH2630</f>
        <v/>
      </c>
      <c r="AM2630" s="21">
        <f>O2630+AI2630</f>
        <v/>
      </c>
      <c r="AN2630" s="21">
        <f>N2630+AI2630</f>
        <v/>
      </c>
      <c r="AO2630" s="21">
        <f>ROUNDDOWN((R2630+S2630)*0.2/Y2630+2000,0)</f>
        <v/>
      </c>
      <c r="AP2630" s="21">
        <f>ROUNDDOWN((T2630+U2630)*0.2/Z2630+2000,0)</f>
        <v/>
      </c>
      <c r="AQ2630" s="21">
        <f>AL2630-AK2630</f>
        <v/>
      </c>
      <c r="AR2630" s="21">
        <f>AM2630-AK2630</f>
        <v/>
      </c>
      <c r="AS2630" s="21">
        <f>AM2630-AL2630</f>
        <v/>
      </c>
      <c r="AT2630" s="21">
        <f>AK2630+C2630-AJ2630</f>
        <v/>
      </c>
      <c r="AU2630" s="21">
        <f>AL2630+C2630-AM2630</f>
        <v/>
      </c>
      <c r="AV2630" s="21">
        <f>AN2630+C2630-AM2630</f>
        <v/>
      </c>
    </row>
    <row r="2631">
      <c r="A2631" t="inlineStr">
        <is>
          <t>1万円刻み</t>
        </is>
      </c>
      <c r="B2631" s="21">
        <f>'5_1万円刻み'!$A$868</f>
        <v/>
      </c>
      <c r="C2631" s="21">
        <f>AO2631</f>
        <v/>
      </c>
      <c r="D2631" s="21" t="n">
        <v>0</v>
      </c>
      <c r="E2631" s="21">
        <f>ROUND(MIN(B2631/12,650000)*12*0.0915+MIN(B2631/12,1390000)*12*(0.0504+0)+B2631*0.005,0)</f>
        <v/>
      </c>
      <c r="F2631" s="21">
        <f>IF(B2631&lt;741000,0,IF(B2631&lt;2191000,B2631-740000,IF(B2631&lt;2193000,1451000,IF(B2631&lt;2196000,1453000,IF(B2631&lt;2200000,1456000,IF(B2631&lt;3600000,ROUND(ROUNDDOWN(B2631/4,-3)*2.8,0)-80000,IF(B2631&lt;6600000,ROUND(ROUNDDOWN(B2631/4,-3)*3.2,0)-440000,IF(B2631&lt;8500000,ROUNDDOWN(B2631*0.9,0)-1100000,B2631-1950000))))))))</f>
        <v/>
      </c>
      <c r="G2631" s="21">
        <f>IF(F2631&gt;23500000,NA(),IF(F2631&lt;=4890000,1040000,IF(F2631&lt;=6550000,670000,620000)))</f>
        <v/>
      </c>
      <c r="H2631" s="21">
        <f>IF(D2631&lt;=0,0,MAX(0,MIN(2000000,D2631-MIN(100000,ROUNDDOWN(F2631*0.05,0)))))</f>
        <v/>
      </c>
      <c r="I2631" s="21">
        <f>IF(C2631&lt;=2000,0,MIN(C2631,ROUNDDOWN(F2631*0.4,0))-2000)</f>
        <v/>
      </c>
      <c r="J2631" s="21">
        <f>MAX(0,ROUNDDOWN(F2631-E2631-G2631,-3))</f>
        <v/>
      </c>
      <c r="K2631" s="21">
        <f>MAX(0,ROUNDDOWN(F2631-E2631-G2631-H2631-I2631,-3))</f>
        <v/>
      </c>
      <c r="L2631" s="21">
        <f>MAX(0,ROUNDDOWN(F2631-E2631-G2631-H2631,-3))</f>
        <v/>
      </c>
      <c r="M2631" s="21">
        <f>IF(J2631&lt;=0,0,ROUNDDOWN((J2631*LOOKUP(J2631,{0,1950001,3300001,6950001,9000001,18000001,40000001},{0.05,0.1,0.2,0.23,0.33,0.4,0.45})-LOOKUP(J2631,{0,1950001,3300001,6950001,9000001,18000001,40000001},{0,97500,427500,636000,1536000,2796000,4796000}))*1.021,-2))</f>
        <v/>
      </c>
      <c r="N2631" s="21">
        <f>IF(K2631&lt;=0,0,ROUNDDOWN((K2631*LOOKUP(K2631,{0,1950001,3300001,6950001,9000001,18000001,40000001},{0.05,0.1,0.2,0.23,0.33,0.4,0.45})-LOOKUP(K2631,{0,1950001,3300001,6950001,9000001,18000001,40000001},{0,97500,427500,636000,1536000,2796000,4796000}))*1.021,-2))</f>
        <v/>
      </c>
      <c r="O2631" s="21">
        <f>IF(L2631&lt;=0,0,ROUNDDOWN((L2631*LOOKUP(L2631,{0,1950001,3300001,6950001,9000001,18000001,40000001},{0.05,0.1,0.2,0.23,0.33,0.4,0.45})-LOOKUP(L2631,{0,1950001,3300001,6950001,9000001,18000001,40000001},{0,97500,427500,636000,1536000,2796000,4796000}))*1.021,-2))</f>
        <v/>
      </c>
      <c r="P2631" s="21">
        <f>MAX(0,ROUNDDOWN(F2631-E2631-430000,-3))</f>
        <v/>
      </c>
      <c r="Q2631" s="21">
        <f>MAX(0,ROUNDDOWN(F2631-E2631-430000-H2631,-3))</f>
        <v/>
      </c>
      <c r="R2631" s="21">
        <f>IF(F2631&lt;=450000,0,MAX(0,P2631*0.06-MIN(50000,P2631)*0.03))</f>
        <v/>
      </c>
      <c r="S2631" s="21">
        <f>IF(F2631&lt;=450000,0,MAX(0,P2631*0.04-MIN(50000,P2631)*0.02))</f>
        <v/>
      </c>
      <c r="T2631" s="21">
        <f>IF(F2631&lt;=450000,0,MAX(0,Q2631*0.06-MIN(50000,Q2631)*0.03))</f>
        <v/>
      </c>
      <c r="U2631" s="21">
        <f>IF(F2631&lt;=450000,0,MAX(0,Q2631*0.04-MIN(50000,Q2631)*0.02))</f>
        <v/>
      </c>
      <c r="V2631" s="21">
        <f>50000+MAX(0,G2631-480000)</f>
        <v/>
      </c>
      <c r="W2631" s="21">
        <f>P2631-V2631</f>
        <v/>
      </c>
      <c r="X2631" s="21">
        <f>Q2631-V2631</f>
        <v/>
      </c>
      <c r="Y2631" s="22">
        <f>IF(W2631&lt;0,0.9,LOOKUP(W2631,{0,1950001,3300001,6950001,9000001,18000001,40000001},{0.84895,0.7979,0.6958,0.66517,0.56307,0.4916,0.44055}))</f>
        <v/>
      </c>
      <c r="Z2631" s="22">
        <f>IF(X2631&lt;0,0.9,LOOKUP(X2631,{0,1950001,3300001,6950001,9000001,18000001,40000001},{0.84895,0.7979,0.6958,0.66517,0.56307,0.4916,0.44055}))</f>
        <v/>
      </c>
      <c r="AA2631" s="22">
        <f>IF(W2631&lt;0,0,CHOOSE(MATCH(W2631,{0,1950001,3300001,6950001,9000001},1),5.105/84.895,10.21/79.79,20.42/69.58,23.483/66.517,33.693/56.307))</f>
        <v/>
      </c>
      <c r="AB2631" s="21">
        <f>IF(C2631&lt;=2000,0,(MIN(C2631,ROUNDDOWN(F2631*0.3,0))-2000)*0.1)</f>
        <v/>
      </c>
      <c r="AC2631" s="21">
        <f>IF(C2631&lt;=2000,0,MIN((C2631-2000)*Y2631,(R2631+S2631)*0.2))</f>
        <v/>
      </c>
      <c r="AD2631" s="21">
        <f>IF(C2631&lt;=2000,0,MIN((C2631-2000)*Z2631,(T2631+U2631)*0.2))</f>
        <v/>
      </c>
      <c r="AE2631" s="21">
        <f>AC2631*AA2631</f>
        <v/>
      </c>
      <c r="AF2631" s="21">
        <f>ROUNDDOWN(R2631,-2)+ROUNDDOWN(S2631,-2)</f>
        <v/>
      </c>
      <c r="AG2631" s="21">
        <f>ROUNDDOWN(MAX(0,R2631-(AB2631+AC2631+AE2631)*0.6),-2)+ROUNDDOWN(MAX(0,S2631-(AB2631+AC2631+AE2631)*0.4),-2)</f>
        <v/>
      </c>
      <c r="AH2631" s="21">
        <f>ROUNDDOWN(MAX(0,T2631-(AB2631+AD2631)*0.6),-2)+ROUNDDOWN(MAX(0,U2631-(AB2631+AD2631)*0.4),-2)</f>
        <v/>
      </c>
      <c r="AI2631" s="21">
        <f>ROUNDDOWN(T2631,-2)+ROUNDDOWN(U2631,-2)</f>
        <v/>
      </c>
      <c r="AJ2631" s="21">
        <f>M2631+AF2631</f>
        <v/>
      </c>
      <c r="AK2631" s="21">
        <f>M2631+AG2631</f>
        <v/>
      </c>
      <c r="AL2631" s="21">
        <f>N2631+AH2631</f>
        <v/>
      </c>
      <c r="AM2631" s="21">
        <f>O2631+AI2631</f>
        <v/>
      </c>
      <c r="AN2631" s="21">
        <f>N2631+AI2631</f>
        <v/>
      </c>
      <c r="AO2631" s="21">
        <f>ROUNDDOWN((R2631+S2631)*0.2/Y2631+2000,0)</f>
        <v/>
      </c>
      <c r="AP2631" s="21">
        <f>ROUNDDOWN((T2631+U2631)*0.2/Z2631+2000,0)</f>
        <v/>
      </c>
      <c r="AQ2631" s="21">
        <f>AL2631-AK2631</f>
        <v/>
      </c>
      <c r="AR2631" s="21">
        <f>AM2631-AK2631</f>
        <v/>
      </c>
      <c r="AS2631" s="21">
        <f>AM2631-AL2631</f>
        <v/>
      </c>
      <c r="AT2631" s="21">
        <f>AK2631+C2631-AJ2631</f>
        <v/>
      </c>
      <c r="AU2631" s="21">
        <f>AL2631+C2631-AM2631</f>
        <v/>
      </c>
      <c r="AV2631" s="21">
        <f>AN2631+C2631-AM2631</f>
        <v/>
      </c>
    </row>
    <row r="2632">
      <c r="A2632" t="inlineStr">
        <is>
          <t>1万円刻み</t>
        </is>
      </c>
      <c r="B2632" s="21">
        <f>'5_1万円刻み'!$A$869</f>
        <v/>
      </c>
      <c r="C2632" s="21">
        <f>AO2632</f>
        <v/>
      </c>
      <c r="D2632" s="21" t="n">
        <v>0</v>
      </c>
      <c r="E2632" s="21">
        <f>ROUND(MIN(B2632/12,650000)*12*0.0915+MIN(B2632/12,1390000)*12*(0.0504+0)+B2632*0.005,0)</f>
        <v/>
      </c>
      <c r="F2632" s="21">
        <f>IF(B2632&lt;741000,0,IF(B2632&lt;2191000,B2632-740000,IF(B2632&lt;2193000,1451000,IF(B2632&lt;2196000,1453000,IF(B2632&lt;2200000,1456000,IF(B2632&lt;3600000,ROUND(ROUNDDOWN(B2632/4,-3)*2.8,0)-80000,IF(B2632&lt;6600000,ROUND(ROUNDDOWN(B2632/4,-3)*3.2,0)-440000,IF(B2632&lt;8500000,ROUNDDOWN(B2632*0.9,0)-1100000,B2632-1950000))))))))</f>
        <v/>
      </c>
      <c r="G2632" s="21">
        <f>IF(F2632&gt;23500000,NA(),IF(F2632&lt;=4890000,1040000,IF(F2632&lt;=6550000,670000,620000)))</f>
        <v/>
      </c>
      <c r="H2632" s="21">
        <f>IF(D2632&lt;=0,0,MAX(0,MIN(2000000,D2632-MIN(100000,ROUNDDOWN(F2632*0.05,0)))))</f>
        <v/>
      </c>
      <c r="I2632" s="21">
        <f>IF(C2632&lt;=2000,0,MIN(C2632,ROUNDDOWN(F2632*0.4,0))-2000)</f>
        <v/>
      </c>
      <c r="J2632" s="21">
        <f>MAX(0,ROUNDDOWN(F2632-E2632-G2632,-3))</f>
        <v/>
      </c>
      <c r="K2632" s="21">
        <f>MAX(0,ROUNDDOWN(F2632-E2632-G2632-H2632-I2632,-3))</f>
        <v/>
      </c>
      <c r="L2632" s="21">
        <f>MAX(0,ROUNDDOWN(F2632-E2632-G2632-H2632,-3))</f>
        <v/>
      </c>
      <c r="M2632" s="21">
        <f>IF(J2632&lt;=0,0,ROUNDDOWN((J2632*LOOKUP(J2632,{0,1950001,3300001,6950001,9000001,18000001,40000001},{0.05,0.1,0.2,0.23,0.33,0.4,0.45})-LOOKUP(J2632,{0,1950001,3300001,6950001,9000001,18000001,40000001},{0,97500,427500,636000,1536000,2796000,4796000}))*1.021,-2))</f>
        <v/>
      </c>
      <c r="N2632" s="21">
        <f>IF(K2632&lt;=0,0,ROUNDDOWN((K2632*LOOKUP(K2632,{0,1950001,3300001,6950001,9000001,18000001,40000001},{0.05,0.1,0.2,0.23,0.33,0.4,0.45})-LOOKUP(K2632,{0,1950001,3300001,6950001,9000001,18000001,40000001},{0,97500,427500,636000,1536000,2796000,4796000}))*1.021,-2))</f>
        <v/>
      </c>
      <c r="O2632" s="21">
        <f>IF(L2632&lt;=0,0,ROUNDDOWN((L2632*LOOKUP(L2632,{0,1950001,3300001,6950001,9000001,18000001,40000001},{0.05,0.1,0.2,0.23,0.33,0.4,0.45})-LOOKUP(L2632,{0,1950001,3300001,6950001,9000001,18000001,40000001},{0,97500,427500,636000,1536000,2796000,4796000}))*1.021,-2))</f>
        <v/>
      </c>
      <c r="P2632" s="21">
        <f>MAX(0,ROUNDDOWN(F2632-E2632-430000,-3))</f>
        <v/>
      </c>
      <c r="Q2632" s="21">
        <f>MAX(0,ROUNDDOWN(F2632-E2632-430000-H2632,-3))</f>
        <v/>
      </c>
      <c r="R2632" s="21">
        <f>IF(F2632&lt;=450000,0,MAX(0,P2632*0.06-MIN(50000,P2632)*0.03))</f>
        <v/>
      </c>
      <c r="S2632" s="21">
        <f>IF(F2632&lt;=450000,0,MAX(0,P2632*0.04-MIN(50000,P2632)*0.02))</f>
        <v/>
      </c>
      <c r="T2632" s="21">
        <f>IF(F2632&lt;=450000,0,MAX(0,Q2632*0.06-MIN(50000,Q2632)*0.03))</f>
        <v/>
      </c>
      <c r="U2632" s="21">
        <f>IF(F2632&lt;=450000,0,MAX(0,Q2632*0.04-MIN(50000,Q2632)*0.02))</f>
        <v/>
      </c>
      <c r="V2632" s="21">
        <f>50000+MAX(0,G2632-480000)</f>
        <v/>
      </c>
      <c r="W2632" s="21">
        <f>P2632-V2632</f>
        <v/>
      </c>
      <c r="X2632" s="21">
        <f>Q2632-V2632</f>
        <v/>
      </c>
      <c r="Y2632" s="22">
        <f>IF(W2632&lt;0,0.9,LOOKUP(W2632,{0,1950001,3300001,6950001,9000001,18000001,40000001},{0.84895,0.7979,0.6958,0.66517,0.56307,0.4916,0.44055}))</f>
        <v/>
      </c>
      <c r="Z2632" s="22">
        <f>IF(X2632&lt;0,0.9,LOOKUP(X2632,{0,1950001,3300001,6950001,9000001,18000001,40000001},{0.84895,0.7979,0.6958,0.66517,0.56307,0.4916,0.44055}))</f>
        <v/>
      </c>
      <c r="AA2632" s="22">
        <f>IF(W2632&lt;0,0,CHOOSE(MATCH(W2632,{0,1950001,3300001,6950001,9000001},1),5.105/84.895,10.21/79.79,20.42/69.58,23.483/66.517,33.693/56.307))</f>
        <v/>
      </c>
      <c r="AB2632" s="21">
        <f>IF(C2632&lt;=2000,0,(MIN(C2632,ROUNDDOWN(F2632*0.3,0))-2000)*0.1)</f>
        <v/>
      </c>
      <c r="AC2632" s="21">
        <f>IF(C2632&lt;=2000,0,MIN((C2632-2000)*Y2632,(R2632+S2632)*0.2))</f>
        <v/>
      </c>
      <c r="AD2632" s="21">
        <f>IF(C2632&lt;=2000,0,MIN((C2632-2000)*Z2632,(T2632+U2632)*0.2))</f>
        <v/>
      </c>
      <c r="AE2632" s="21">
        <f>AC2632*AA2632</f>
        <v/>
      </c>
      <c r="AF2632" s="21">
        <f>ROUNDDOWN(R2632,-2)+ROUNDDOWN(S2632,-2)</f>
        <v/>
      </c>
      <c r="AG2632" s="21">
        <f>ROUNDDOWN(MAX(0,R2632-(AB2632+AC2632+AE2632)*0.6),-2)+ROUNDDOWN(MAX(0,S2632-(AB2632+AC2632+AE2632)*0.4),-2)</f>
        <v/>
      </c>
      <c r="AH2632" s="21">
        <f>ROUNDDOWN(MAX(0,T2632-(AB2632+AD2632)*0.6),-2)+ROUNDDOWN(MAX(0,U2632-(AB2632+AD2632)*0.4),-2)</f>
        <v/>
      </c>
      <c r="AI2632" s="21">
        <f>ROUNDDOWN(T2632,-2)+ROUNDDOWN(U2632,-2)</f>
        <v/>
      </c>
      <c r="AJ2632" s="21">
        <f>M2632+AF2632</f>
        <v/>
      </c>
      <c r="AK2632" s="21">
        <f>M2632+AG2632</f>
        <v/>
      </c>
      <c r="AL2632" s="21">
        <f>N2632+AH2632</f>
        <v/>
      </c>
      <c r="AM2632" s="21">
        <f>O2632+AI2632</f>
        <v/>
      </c>
      <c r="AN2632" s="21">
        <f>N2632+AI2632</f>
        <v/>
      </c>
      <c r="AO2632" s="21">
        <f>ROUNDDOWN((R2632+S2632)*0.2/Y2632+2000,0)</f>
        <v/>
      </c>
      <c r="AP2632" s="21">
        <f>ROUNDDOWN((T2632+U2632)*0.2/Z2632+2000,0)</f>
        <v/>
      </c>
      <c r="AQ2632" s="21">
        <f>AL2632-AK2632</f>
        <v/>
      </c>
      <c r="AR2632" s="21">
        <f>AM2632-AK2632</f>
        <v/>
      </c>
      <c r="AS2632" s="21">
        <f>AM2632-AL2632</f>
        <v/>
      </c>
      <c r="AT2632" s="21">
        <f>AK2632+C2632-AJ2632</f>
        <v/>
      </c>
      <c r="AU2632" s="21">
        <f>AL2632+C2632-AM2632</f>
        <v/>
      </c>
      <c r="AV2632" s="21">
        <f>AN2632+C2632-AM2632</f>
        <v/>
      </c>
    </row>
    <row r="2633">
      <c r="A2633" t="inlineStr">
        <is>
          <t>1万円刻み</t>
        </is>
      </c>
      <c r="B2633" s="21">
        <f>'5_1万円刻み'!$A$870</f>
        <v/>
      </c>
      <c r="C2633" s="21">
        <f>AO2633</f>
        <v/>
      </c>
      <c r="D2633" s="21" t="n">
        <v>0</v>
      </c>
      <c r="E2633" s="21">
        <f>ROUND(MIN(B2633/12,650000)*12*0.0915+MIN(B2633/12,1390000)*12*(0.0504+0)+B2633*0.005,0)</f>
        <v/>
      </c>
      <c r="F2633" s="21">
        <f>IF(B2633&lt;741000,0,IF(B2633&lt;2191000,B2633-740000,IF(B2633&lt;2193000,1451000,IF(B2633&lt;2196000,1453000,IF(B2633&lt;2200000,1456000,IF(B2633&lt;3600000,ROUND(ROUNDDOWN(B2633/4,-3)*2.8,0)-80000,IF(B2633&lt;6600000,ROUND(ROUNDDOWN(B2633/4,-3)*3.2,0)-440000,IF(B2633&lt;8500000,ROUNDDOWN(B2633*0.9,0)-1100000,B2633-1950000))))))))</f>
        <v/>
      </c>
      <c r="G2633" s="21">
        <f>IF(F2633&gt;23500000,NA(),IF(F2633&lt;=4890000,1040000,IF(F2633&lt;=6550000,670000,620000)))</f>
        <v/>
      </c>
      <c r="H2633" s="21">
        <f>IF(D2633&lt;=0,0,MAX(0,MIN(2000000,D2633-MIN(100000,ROUNDDOWN(F2633*0.05,0)))))</f>
        <v/>
      </c>
      <c r="I2633" s="21">
        <f>IF(C2633&lt;=2000,0,MIN(C2633,ROUNDDOWN(F2633*0.4,0))-2000)</f>
        <v/>
      </c>
      <c r="J2633" s="21">
        <f>MAX(0,ROUNDDOWN(F2633-E2633-G2633,-3))</f>
        <v/>
      </c>
      <c r="K2633" s="21">
        <f>MAX(0,ROUNDDOWN(F2633-E2633-G2633-H2633-I2633,-3))</f>
        <v/>
      </c>
      <c r="L2633" s="21">
        <f>MAX(0,ROUNDDOWN(F2633-E2633-G2633-H2633,-3))</f>
        <v/>
      </c>
      <c r="M2633" s="21">
        <f>IF(J2633&lt;=0,0,ROUNDDOWN((J2633*LOOKUP(J2633,{0,1950001,3300001,6950001,9000001,18000001,40000001},{0.05,0.1,0.2,0.23,0.33,0.4,0.45})-LOOKUP(J2633,{0,1950001,3300001,6950001,9000001,18000001,40000001},{0,97500,427500,636000,1536000,2796000,4796000}))*1.021,-2))</f>
        <v/>
      </c>
      <c r="N2633" s="21">
        <f>IF(K2633&lt;=0,0,ROUNDDOWN((K2633*LOOKUP(K2633,{0,1950001,3300001,6950001,9000001,18000001,40000001},{0.05,0.1,0.2,0.23,0.33,0.4,0.45})-LOOKUP(K2633,{0,1950001,3300001,6950001,9000001,18000001,40000001},{0,97500,427500,636000,1536000,2796000,4796000}))*1.021,-2))</f>
        <v/>
      </c>
      <c r="O2633" s="21">
        <f>IF(L2633&lt;=0,0,ROUNDDOWN((L2633*LOOKUP(L2633,{0,1950001,3300001,6950001,9000001,18000001,40000001},{0.05,0.1,0.2,0.23,0.33,0.4,0.45})-LOOKUP(L2633,{0,1950001,3300001,6950001,9000001,18000001,40000001},{0,97500,427500,636000,1536000,2796000,4796000}))*1.021,-2))</f>
        <v/>
      </c>
      <c r="P2633" s="21">
        <f>MAX(0,ROUNDDOWN(F2633-E2633-430000,-3))</f>
        <v/>
      </c>
      <c r="Q2633" s="21">
        <f>MAX(0,ROUNDDOWN(F2633-E2633-430000-H2633,-3))</f>
        <v/>
      </c>
      <c r="R2633" s="21">
        <f>IF(F2633&lt;=450000,0,MAX(0,P2633*0.06-MIN(50000,P2633)*0.03))</f>
        <v/>
      </c>
      <c r="S2633" s="21">
        <f>IF(F2633&lt;=450000,0,MAX(0,P2633*0.04-MIN(50000,P2633)*0.02))</f>
        <v/>
      </c>
      <c r="T2633" s="21">
        <f>IF(F2633&lt;=450000,0,MAX(0,Q2633*0.06-MIN(50000,Q2633)*0.03))</f>
        <v/>
      </c>
      <c r="U2633" s="21">
        <f>IF(F2633&lt;=450000,0,MAX(0,Q2633*0.04-MIN(50000,Q2633)*0.02))</f>
        <v/>
      </c>
      <c r="V2633" s="21">
        <f>50000+MAX(0,G2633-480000)</f>
        <v/>
      </c>
      <c r="W2633" s="21">
        <f>P2633-V2633</f>
        <v/>
      </c>
      <c r="X2633" s="21">
        <f>Q2633-V2633</f>
        <v/>
      </c>
      <c r="Y2633" s="22">
        <f>IF(W2633&lt;0,0.9,LOOKUP(W2633,{0,1950001,3300001,6950001,9000001,18000001,40000001},{0.84895,0.7979,0.6958,0.66517,0.56307,0.4916,0.44055}))</f>
        <v/>
      </c>
      <c r="Z2633" s="22">
        <f>IF(X2633&lt;0,0.9,LOOKUP(X2633,{0,1950001,3300001,6950001,9000001,18000001,40000001},{0.84895,0.7979,0.6958,0.66517,0.56307,0.4916,0.44055}))</f>
        <v/>
      </c>
      <c r="AA2633" s="22">
        <f>IF(W2633&lt;0,0,CHOOSE(MATCH(W2633,{0,1950001,3300001,6950001,9000001},1),5.105/84.895,10.21/79.79,20.42/69.58,23.483/66.517,33.693/56.307))</f>
        <v/>
      </c>
      <c r="AB2633" s="21">
        <f>IF(C2633&lt;=2000,0,(MIN(C2633,ROUNDDOWN(F2633*0.3,0))-2000)*0.1)</f>
        <v/>
      </c>
      <c r="AC2633" s="21">
        <f>IF(C2633&lt;=2000,0,MIN((C2633-2000)*Y2633,(R2633+S2633)*0.2))</f>
        <v/>
      </c>
      <c r="AD2633" s="21">
        <f>IF(C2633&lt;=2000,0,MIN((C2633-2000)*Z2633,(T2633+U2633)*0.2))</f>
        <v/>
      </c>
      <c r="AE2633" s="21">
        <f>AC2633*AA2633</f>
        <v/>
      </c>
      <c r="AF2633" s="21">
        <f>ROUNDDOWN(R2633,-2)+ROUNDDOWN(S2633,-2)</f>
        <v/>
      </c>
      <c r="AG2633" s="21">
        <f>ROUNDDOWN(MAX(0,R2633-(AB2633+AC2633+AE2633)*0.6),-2)+ROUNDDOWN(MAX(0,S2633-(AB2633+AC2633+AE2633)*0.4),-2)</f>
        <v/>
      </c>
      <c r="AH2633" s="21">
        <f>ROUNDDOWN(MAX(0,T2633-(AB2633+AD2633)*0.6),-2)+ROUNDDOWN(MAX(0,U2633-(AB2633+AD2633)*0.4),-2)</f>
        <v/>
      </c>
      <c r="AI2633" s="21">
        <f>ROUNDDOWN(T2633,-2)+ROUNDDOWN(U2633,-2)</f>
        <v/>
      </c>
      <c r="AJ2633" s="21">
        <f>M2633+AF2633</f>
        <v/>
      </c>
      <c r="AK2633" s="21">
        <f>M2633+AG2633</f>
        <v/>
      </c>
      <c r="AL2633" s="21">
        <f>N2633+AH2633</f>
        <v/>
      </c>
      <c r="AM2633" s="21">
        <f>O2633+AI2633</f>
        <v/>
      </c>
      <c r="AN2633" s="21">
        <f>N2633+AI2633</f>
        <v/>
      </c>
      <c r="AO2633" s="21">
        <f>ROUNDDOWN((R2633+S2633)*0.2/Y2633+2000,0)</f>
        <v/>
      </c>
      <c r="AP2633" s="21">
        <f>ROUNDDOWN((T2633+U2633)*0.2/Z2633+2000,0)</f>
        <v/>
      </c>
      <c r="AQ2633" s="21">
        <f>AL2633-AK2633</f>
        <v/>
      </c>
      <c r="AR2633" s="21">
        <f>AM2633-AK2633</f>
        <v/>
      </c>
      <c r="AS2633" s="21">
        <f>AM2633-AL2633</f>
        <v/>
      </c>
      <c r="AT2633" s="21">
        <f>AK2633+C2633-AJ2633</f>
        <v/>
      </c>
      <c r="AU2633" s="21">
        <f>AL2633+C2633-AM2633</f>
        <v/>
      </c>
      <c r="AV2633" s="21">
        <f>AN2633+C2633-AM2633</f>
        <v/>
      </c>
    </row>
    <row r="2634">
      <c r="A2634" t="inlineStr">
        <is>
          <t>1万円刻み</t>
        </is>
      </c>
      <c r="B2634" s="21">
        <f>'5_1万円刻み'!$A$871</f>
        <v/>
      </c>
      <c r="C2634" s="21">
        <f>AO2634</f>
        <v/>
      </c>
      <c r="D2634" s="21" t="n">
        <v>0</v>
      </c>
      <c r="E2634" s="21">
        <f>ROUND(MIN(B2634/12,650000)*12*0.0915+MIN(B2634/12,1390000)*12*(0.0504+0)+B2634*0.005,0)</f>
        <v/>
      </c>
      <c r="F2634" s="21">
        <f>IF(B2634&lt;741000,0,IF(B2634&lt;2191000,B2634-740000,IF(B2634&lt;2193000,1451000,IF(B2634&lt;2196000,1453000,IF(B2634&lt;2200000,1456000,IF(B2634&lt;3600000,ROUND(ROUNDDOWN(B2634/4,-3)*2.8,0)-80000,IF(B2634&lt;6600000,ROUND(ROUNDDOWN(B2634/4,-3)*3.2,0)-440000,IF(B2634&lt;8500000,ROUNDDOWN(B2634*0.9,0)-1100000,B2634-1950000))))))))</f>
        <v/>
      </c>
      <c r="G2634" s="21">
        <f>IF(F2634&gt;23500000,NA(),IF(F2634&lt;=4890000,1040000,IF(F2634&lt;=6550000,670000,620000)))</f>
        <v/>
      </c>
      <c r="H2634" s="21">
        <f>IF(D2634&lt;=0,0,MAX(0,MIN(2000000,D2634-MIN(100000,ROUNDDOWN(F2634*0.05,0)))))</f>
        <v/>
      </c>
      <c r="I2634" s="21">
        <f>IF(C2634&lt;=2000,0,MIN(C2634,ROUNDDOWN(F2634*0.4,0))-2000)</f>
        <v/>
      </c>
      <c r="J2634" s="21">
        <f>MAX(0,ROUNDDOWN(F2634-E2634-G2634,-3))</f>
        <v/>
      </c>
      <c r="K2634" s="21">
        <f>MAX(0,ROUNDDOWN(F2634-E2634-G2634-H2634-I2634,-3))</f>
        <v/>
      </c>
      <c r="L2634" s="21">
        <f>MAX(0,ROUNDDOWN(F2634-E2634-G2634-H2634,-3))</f>
        <v/>
      </c>
      <c r="M2634" s="21">
        <f>IF(J2634&lt;=0,0,ROUNDDOWN((J2634*LOOKUP(J2634,{0,1950001,3300001,6950001,9000001,18000001,40000001},{0.05,0.1,0.2,0.23,0.33,0.4,0.45})-LOOKUP(J2634,{0,1950001,3300001,6950001,9000001,18000001,40000001},{0,97500,427500,636000,1536000,2796000,4796000}))*1.021,-2))</f>
        <v/>
      </c>
      <c r="N2634" s="21">
        <f>IF(K2634&lt;=0,0,ROUNDDOWN((K2634*LOOKUP(K2634,{0,1950001,3300001,6950001,9000001,18000001,40000001},{0.05,0.1,0.2,0.23,0.33,0.4,0.45})-LOOKUP(K2634,{0,1950001,3300001,6950001,9000001,18000001,40000001},{0,97500,427500,636000,1536000,2796000,4796000}))*1.021,-2))</f>
        <v/>
      </c>
      <c r="O2634" s="21">
        <f>IF(L2634&lt;=0,0,ROUNDDOWN((L2634*LOOKUP(L2634,{0,1950001,3300001,6950001,9000001,18000001,40000001},{0.05,0.1,0.2,0.23,0.33,0.4,0.45})-LOOKUP(L2634,{0,1950001,3300001,6950001,9000001,18000001,40000001},{0,97500,427500,636000,1536000,2796000,4796000}))*1.021,-2))</f>
        <v/>
      </c>
      <c r="P2634" s="21">
        <f>MAX(0,ROUNDDOWN(F2634-E2634-430000,-3))</f>
        <v/>
      </c>
      <c r="Q2634" s="21">
        <f>MAX(0,ROUNDDOWN(F2634-E2634-430000-H2634,-3))</f>
        <v/>
      </c>
      <c r="R2634" s="21">
        <f>IF(F2634&lt;=450000,0,MAX(0,P2634*0.06-MIN(50000,P2634)*0.03))</f>
        <v/>
      </c>
      <c r="S2634" s="21">
        <f>IF(F2634&lt;=450000,0,MAX(0,P2634*0.04-MIN(50000,P2634)*0.02))</f>
        <v/>
      </c>
      <c r="T2634" s="21">
        <f>IF(F2634&lt;=450000,0,MAX(0,Q2634*0.06-MIN(50000,Q2634)*0.03))</f>
        <v/>
      </c>
      <c r="U2634" s="21">
        <f>IF(F2634&lt;=450000,0,MAX(0,Q2634*0.04-MIN(50000,Q2634)*0.02))</f>
        <v/>
      </c>
      <c r="V2634" s="21">
        <f>50000+MAX(0,G2634-480000)</f>
        <v/>
      </c>
      <c r="W2634" s="21">
        <f>P2634-V2634</f>
        <v/>
      </c>
      <c r="X2634" s="21">
        <f>Q2634-V2634</f>
        <v/>
      </c>
      <c r="Y2634" s="22">
        <f>IF(W2634&lt;0,0.9,LOOKUP(W2634,{0,1950001,3300001,6950001,9000001,18000001,40000001},{0.84895,0.7979,0.6958,0.66517,0.56307,0.4916,0.44055}))</f>
        <v/>
      </c>
      <c r="Z2634" s="22">
        <f>IF(X2634&lt;0,0.9,LOOKUP(X2634,{0,1950001,3300001,6950001,9000001,18000001,40000001},{0.84895,0.7979,0.6958,0.66517,0.56307,0.4916,0.44055}))</f>
        <v/>
      </c>
      <c r="AA2634" s="22">
        <f>IF(W2634&lt;0,0,CHOOSE(MATCH(W2634,{0,1950001,3300001,6950001,9000001},1),5.105/84.895,10.21/79.79,20.42/69.58,23.483/66.517,33.693/56.307))</f>
        <v/>
      </c>
      <c r="AB2634" s="21">
        <f>IF(C2634&lt;=2000,0,(MIN(C2634,ROUNDDOWN(F2634*0.3,0))-2000)*0.1)</f>
        <v/>
      </c>
      <c r="AC2634" s="21">
        <f>IF(C2634&lt;=2000,0,MIN((C2634-2000)*Y2634,(R2634+S2634)*0.2))</f>
        <v/>
      </c>
      <c r="AD2634" s="21">
        <f>IF(C2634&lt;=2000,0,MIN((C2634-2000)*Z2634,(T2634+U2634)*0.2))</f>
        <v/>
      </c>
      <c r="AE2634" s="21">
        <f>AC2634*AA2634</f>
        <v/>
      </c>
      <c r="AF2634" s="21">
        <f>ROUNDDOWN(R2634,-2)+ROUNDDOWN(S2634,-2)</f>
        <v/>
      </c>
      <c r="AG2634" s="21">
        <f>ROUNDDOWN(MAX(0,R2634-(AB2634+AC2634+AE2634)*0.6),-2)+ROUNDDOWN(MAX(0,S2634-(AB2634+AC2634+AE2634)*0.4),-2)</f>
        <v/>
      </c>
      <c r="AH2634" s="21">
        <f>ROUNDDOWN(MAX(0,T2634-(AB2634+AD2634)*0.6),-2)+ROUNDDOWN(MAX(0,U2634-(AB2634+AD2634)*0.4),-2)</f>
        <v/>
      </c>
      <c r="AI2634" s="21">
        <f>ROUNDDOWN(T2634,-2)+ROUNDDOWN(U2634,-2)</f>
        <v/>
      </c>
      <c r="AJ2634" s="21">
        <f>M2634+AF2634</f>
        <v/>
      </c>
      <c r="AK2634" s="21">
        <f>M2634+AG2634</f>
        <v/>
      </c>
      <c r="AL2634" s="21">
        <f>N2634+AH2634</f>
        <v/>
      </c>
      <c r="AM2634" s="21">
        <f>O2634+AI2634</f>
        <v/>
      </c>
      <c r="AN2634" s="21">
        <f>N2634+AI2634</f>
        <v/>
      </c>
      <c r="AO2634" s="21">
        <f>ROUNDDOWN((R2634+S2634)*0.2/Y2634+2000,0)</f>
        <v/>
      </c>
      <c r="AP2634" s="21">
        <f>ROUNDDOWN((T2634+U2634)*0.2/Z2634+2000,0)</f>
        <v/>
      </c>
      <c r="AQ2634" s="21">
        <f>AL2634-AK2634</f>
        <v/>
      </c>
      <c r="AR2634" s="21">
        <f>AM2634-AK2634</f>
        <v/>
      </c>
      <c r="AS2634" s="21">
        <f>AM2634-AL2634</f>
        <v/>
      </c>
      <c r="AT2634" s="21">
        <f>AK2634+C2634-AJ2634</f>
        <v/>
      </c>
      <c r="AU2634" s="21">
        <f>AL2634+C2634-AM2634</f>
        <v/>
      </c>
      <c r="AV2634" s="21">
        <f>AN2634+C2634-AM2634</f>
        <v/>
      </c>
    </row>
    <row r="2635">
      <c r="A2635" t="inlineStr">
        <is>
          <t>1万円刻み</t>
        </is>
      </c>
      <c r="B2635" s="21">
        <f>'5_1万円刻み'!$A$872</f>
        <v/>
      </c>
      <c r="C2635" s="21">
        <f>AO2635</f>
        <v/>
      </c>
      <c r="D2635" s="21" t="n">
        <v>0</v>
      </c>
      <c r="E2635" s="21">
        <f>ROUND(MIN(B2635/12,650000)*12*0.0915+MIN(B2635/12,1390000)*12*(0.0504+0)+B2635*0.005,0)</f>
        <v/>
      </c>
      <c r="F2635" s="21">
        <f>IF(B2635&lt;741000,0,IF(B2635&lt;2191000,B2635-740000,IF(B2635&lt;2193000,1451000,IF(B2635&lt;2196000,1453000,IF(B2635&lt;2200000,1456000,IF(B2635&lt;3600000,ROUND(ROUNDDOWN(B2635/4,-3)*2.8,0)-80000,IF(B2635&lt;6600000,ROUND(ROUNDDOWN(B2635/4,-3)*3.2,0)-440000,IF(B2635&lt;8500000,ROUNDDOWN(B2635*0.9,0)-1100000,B2635-1950000))))))))</f>
        <v/>
      </c>
      <c r="G2635" s="21">
        <f>IF(F2635&gt;23500000,NA(),IF(F2635&lt;=4890000,1040000,IF(F2635&lt;=6550000,670000,620000)))</f>
        <v/>
      </c>
      <c r="H2635" s="21">
        <f>IF(D2635&lt;=0,0,MAX(0,MIN(2000000,D2635-MIN(100000,ROUNDDOWN(F2635*0.05,0)))))</f>
        <v/>
      </c>
      <c r="I2635" s="21">
        <f>IF(C2635&lt;=2000,0,MIN(C2635,ROUNDDOWN(F2635*0.4,0))-2000)</f>
        <v/>
      </c>
      <c r="J2635" s="21">
        <f>MAX(0,ROUNDDOWN(F2635-E2635-G2635,-3))</f>
        <v/>
      </c>
      <c r="K2635" s="21">
        <f>MAX(0,ROUNDDOWN(F2635-E2635-G2635-H2635-I2635,-3))</f>
        <v/>
      </c>
      <c r="L2635" s="21">
        <f>MAX(0,ROUNDDOWN(F2635-E2635-G2635-H2635,-3))</f>
        <v/>
      </c>
      <c r="M2635" s="21">
        <f>IF(J2635&lt;=0,0,ROUNDDOWN((J2635*LOOKUP(J2635,{0,1950001,3300001,6950001,9000001,18000001,40000001},{0.05,0.1,0.2,0.23,0.33,0.4,0.45})-LOOKUP(J2635,{0,1950001,3300001,6950001,9000001,18000001,40000001},{0,97500,427500,636000,1536000,2796000,4796000}))*1.021,-2))</f>
        <v/>
      </c>
      <c r="N2635" s="21">
        <f>IF(K2635&lt;=0,0,ROUNDDOWN((K2635*LOOKUP(K2635,{0,1950001,3300001,6950001,9000001,18000001,40000001},{0.05,0.1,0.2,0.23,0.33,0.4,0.45})-LOOKUP(K2635,{0,1950001,3300001,6950001,9000001,18000001,40000001},{0,97500,427500,636000,1536000,2796000,4796000}))*1.021,-2))</f>
        <v/>
      </c>
      <c r="O2635" s="21">
        <f>IF(L2635&lt;=0,0,ROUNDDOWN((L2635*LOOKUP(L2635,{0,1950001,3300001,6950001,9000001,18000001,40000001},{0.05,0.1,0.2,0.23,0.33,0.4,0.45})-LOOKUP(L2635,{0,1950001,3300001,6950001,9000001,18000001,40000001},{0,97500,427500,636000,1536000,2796000,4796000}))*1.021,-2))</f>
        <v/>
      </c>
      <c r="P2635" s="21">
        <f>MAX(0,ROUNDDOWN(F2635-E2635-430000,-3))</f>
        <v/>
      </c>
      <c r="Q2635" s="21">
        <f>MAX(0,ROUNDDOWN(F2635-E2635-430000-H2635,-3))</f>
        <v/>
      </c>
      <c r="R2635" s="21">
        <f>IF(F2635&lt;=450000,0,MAX(0,P2635*0.06-MIN(50000,P2635)*0.03))</f>
        <v/>
      </c>
      <c r="S2635" s="21">
        <f>IF(F2635&lt;=450000,0,MAX(0,P2635*0.04-MIN(50000,P2635)*0.02))</f>
        <v/>
      </c>
      <c r="T2635" s="21">
        <f>IF(F2635&lt;=450000,0,MAX(0,Q2635*0.06-MIN(50000,Q2635)*0.03))</f>
        <v/>
      </c>
      <c r="U2635" s="21">
        <f>IF(F2635&lt;=450000,0,MAX(0,Q2635*0.04-MIN(50000,Q2635)*0.02))</f>
        <v/>
      </c>
      <c r="V2635" s="21">
        <f>50000+MAX(0,G2635-480000)</f>
        <v/>
      </c>
      <c r="W2635" s="21">
        <f>P2635-V2635</f>
        <v/>
      </c>
      <c r="X2635" s="21">
        <f>Q2635-V2635</f>
        <v/>
      </c>
      <c r="Y2635" s="22">
        <f>IF(W2635&lt;0,0.9,LOOKUP(W2635,{0,1950001,3300001,6950001,9000001,18000001,40000001},{0.84895,0.7979,0.6958,0.66517,0.56307,0.4916,0.44055}))</f>
        <v/>
      </c>
      <c r="Z2635" s="22">
        <f>IF(X2635&lt;0,0.9,LOOKUP(X2635,{0,1950001,3300001,6950001,9000001,18000001,40000001},{0.84895,0.7979,0.6958,0.66517,0.56307,0.4916,0.44055}))</f>
        <v/>
      </c>
      <c r="AA2635" s="22">
        <f>IF(W2635&lt;0,0,CHOOSE(MATCH(W2635,{0,1950001,3300001,6950001,9000001},1),5.105/84.895,10.21/79.79,20.42/69.58,23.483/66.517,33.693/56.307))</f>
        <v/>
      </c>
      <c r="AB2635" s="21">
        <f>IF(C2635&lt;=2000,0,(MIN(C2635,ROUNDDOWN(F2635*0.3,0))-2000)*0.1)</f>
        <v/>
      </c>
      <c r="AC2635" s="21">
        <f>IF(C2635&lt;=2000,0,MIN((C2635-2000)*Y2635,(R2635+S2635)*0.2))</f>
        <v/>
      </c>
      <c r="AD2635" s="21">
        <f>IF(C2635&lt;=2000,0,MIN((C2635-2000)*Z2635,(T2635+U2635)*0.2))</f>
        <v/>
      </c>
      <c r="AE2635" s="21">
        <f>AC2635*AA2635</f>
        <v/>
      </c>
      <c r="AF2635" s="21">
        <f>ROUNDDOWN(R2635,-2)+ROUNDDOWN(S2635,-2)</f>
        <v/>
      </c>
      <c r="AG2635" s="21">
        <f>ROUNDDOWN(MAX(0,R2635-(AB2635+AC2635+AE2635)*0.6),-2)+ROUNDDOWN(MAX(0,S2635-(AB2635+AC2635+AE2635)*0.4),-2)</f>
        <v/>
      </c>
      <c r="AH2635" s="21">
        <f>ROUNDDOWN(MAX(0,T2635-(AB2635+AD2635)*0.6),-2)+ROUNDDOWN(MAX(0,U2635-(AB2635+AD2635)*0.4),-2)</f>
        <v/>
      </c>
      <c r="AI2635" s="21">
        <f>ROUNDDOWN(T2635,-2)+ROUNDDOWN(U2635,-2)</f>
        <v/>
      </c>
      <c r="AJ2635" s="21">
        <f>M2635+AF2635</f>
        <v/>
      </c>
      <c r="AK2635" s="21">
        <f>M2635+AG2635</f>
        <v/>
      </c>
      <c r="AL2635" s="21">
        <f>N2635+AH2635</f>
        <v/>
      </c>
      <c r="AM2635" s="21">
        <f>O2635+AI2635</f>
        <v/>
      </c>
      <c r="AN2635" s="21">
        <f>N2635+AI2635</f>
        <v/>
      </c>
      <c r="AO2635" s="21">
        <f>ROUNDDOWN((R2635+S2635)*0.2/Y2635+2000,0)</f>
        <v/>
      </c>
      <c r="AP2635" s="21">
        <f>ROUNDDOWN((T2635+U2635)*0.2/Z2635+2000,0)</f>
        <v/>
      </c>
      <c r="AQ2635" s="21">
        <f>AL2635-AK2635</f>
        <v/>
      </c>
      <c r="AR2635" s="21">
        <f>AM2635-AK2635</f>
        <v/>
      </c>
      <c r="AS2635" s="21">
        <f>AM2635-AL2635</f>
        <v/>
      </c>
      <c r="AT2635" s="21">
        <f>AK2635+C2635-AJ2635</f>
        <v/>
      </c>
      <c r="AU2635" s="21">
        <f>AL2635+C2635-AM2635</f>
        <v/>
      </c>
      <c r="AV2635" s="21">
        <f>AN2635+C2635-AM2635</f>
        <v/>
      </c>
    </row>
    <row r="2636">
      <c r="A2636" t="inlineStr">
        <is>
          <t>1万円刻み</t>
        </is>
      </c>
      <c r="B2636" s="21">
        <f>'5_1万円刻み'!$A$873</f>
        <v/>
      </c>
      <c r="C2636" s="21">
        <f>AO2636</f>
        <v/>
      </c>
      <c r="D2636" s="21" t="n">
        <v>0</v>
      </c>
      <c r="E2636" s="21">
        <f>ROUND(MIN(B2636/12,650000)*12*0.0915+MIN(B2636/12,1390000)*12*(0.0504+0)+B2636*0.005,0)</f>
        <v/>
      </c>
      <c r="F2636" s="21">
        <f>IF(B2636&lt;741000,0,IF(B2636&lt;2191000,B2636-740000,IF(B2636&lt;2193000,1451000,IF(B2636&lt;2196000,1453000,IF(B2636&lt;2200000,1456000,IF(B2636&lt;3600000,ROUND(ROUNDDOWN(B2636/4,-3)*2.8,0)-80000,IF(B2636&lt;6600000,ROUND(ROUNDDOWN(B2636/4,-3)*3.2,0)-440000,IF(B2636&lt;8500000,ROUNDDOWN(B2636*0.9,0)-1100000,B2636-1950000))))))))</f>
        <v/>
      </c>
      <c r="G2636" s="21">
        <f>IF(F2636&gt;23500000,NA(),IF(F2636&lt;=4890000,1040000,IF(F2636&lt;=6550000,670000,620000)))</f>
        <v/>
      </c>
      <c r="H2636" s="21">
        <f>IF(D2636&lt;=0,0,MAX(0,MIN(2000000,D2636-MIN(100000,ROUNDDOWN(F2636*0.05,0)))))</f>
        <v/>
      </c>
      <c r="I2636" s="21">
        <f>IF(C2636&lt;=2000,0,MIN(C2636,ROUNDDOWN(F2636*0.4,0))-2000)</f>
        <v/>
      </c>
      <c r="J2636" s="21">
        <f>MAX(0,ROUNDDOWN(F2636-E2636-G2636,-3))</f>
        <v/>
      </c>
      <c r="K2636" s="21">
        <f>MAX(0,ROUNDDOWN(F2636-E2636-G2636-H2636-I2636,-3))</f>
        <v/>
      </c>
      <c r="L2636" s="21">
        <f>MAX(0,ROUNDDOWN(F2636-E2636-G2636-H2636,-3))</f>
        <v/>
      </c>
      <c r="M2636" s="21">
        <f>IF(J2636&lt;=0,0,ROUNDDOWN((J2636*LOOKUP(J2636,{0,1950001,3300001,6950001,9000001,18000001,40000001},{0.05,0.1,0.2,0.23,0.33,0.4,0.45})-LOOKUP(J2636,{0,1950001,3300001,6950001,9000001,18000001,40000001},{0,97500,427500,636000,1536000,2796000,4796000}))*1.021,-2))</f>
        <v/>
      </c>
      <c r="N2636" s="21">
        <f>IF(K2636&lt;=0,0,ROUNDDOWN((K2636*LOOKUP(K2636,{0,1950001,3300001,6950001,9000001,18000001,40000001},{0.05,0.1,0.2,0.23,0.33,0.4,0.45})-LOOKUP(K2636,{0,1950001,3300001,6950001,9000001,18000001,40000001},{0,97500,427500,636000,1536000,2796000,4796000}))*1.021,-2))</f>
        <v/>
      </c>
      <c r="O2636" s="21">
        <f>IF(L2636&lt;=0,0,ROUNDDOWN((L2636*LOOKUP(L2636,{0,1950001,3300001,6950001,9000001,18000001,40000001},{0.05,0.1,0.2,0.23,0.33,0.4,0.45})-LOOKUP(L2636,{0,1950001,3300001,6950001,9000001,18000001,40000001},{0,97500,427500,636000,1536000,2796000,4796000}))*1.021,-2))</f>
        <v/>
      </c>
      <c r="P2636" s="21">
        <f>MAX(0,ROUNDDOWN(F2636-E2636-430000,-3))</f>
        <v/>
      </c>
      <c r="Q2636" s="21">
        <f>MAX(0,ROUNDDOWN(F2636-E2636-430000-H2636,-3))</f>
        <v/>
      </c>
      <c r="R2636" s="21">
        <f>IF(F2636&lt;=450000,0,MAX(0,P2636*0.06-MIN(50000,P2636)*0.03))</f>
        <v/>
      </c>
      <c r="S2636" s="21">
        <f>IF(F2636&lt;=450000,0,MAX(0,P2636*0.04-MIN(50000,P2636)*0.02))</f>
        <v/>
      </c>
      <c r="T2636" s="21">
        <f>IF(F2636&lt;=450000,0,MAX(0,Q2636*0.06-MIN(50000,Q2636)*0.03))</f>
        <v/>
      </c>
      <c r="U2636" s="21">
        <f>IF(F2636&lt;=450000,0,MAX(0,Q2636*0.04-MIN(50000,Q2636)*0.02))</f>
        <v/>
      </c>
      <c r="V2636" s="21">
        <f>50000+MAX(0,G2636-480000)</f>
        <v/>
      </c>
      <c r="W2636" s="21">
        <f>P2636-V2636</f>
        <v/>
      </c>
      <c r="X2636" s="21">
        <f>Q2636-V2636</f>
        <v/>
      </c>
      <c r="Y2636" s="22">
        <f>IF(W2636&lt;0,0.9,LOOKUP(W2636,{0,1950001,3300001,6950001,9000001,18000001,40000001},{0.84895,0.7979,0.6958,0.66517,0.56307,0.4916,0.44055}))</f>
        <v/>
      </c>
      <c r="Z2636" s="22">
        <f>IF(X2636&lt;0,0.9,LOOKUP(X2636,{0,1950001,3300001,6950001,9000001,18000001,40000001},{0.84895,0.7979,0.6958,0.66517,0.56307,0.4916,0.44055}))</f>
        <v/>
      </c>
      <c r="AA2636" s="22">
        <f>IF(W2636&lt;0,0,CHOOSE(MATCH(W2636,{0,1950001,3300001,6950001,9000001},1),5.105/84.895,10.21/79.79,20.42/69.58,23.483/66.517,33.693/56.307))</f>
        <v/>
      </c>
      <c r="AB2636" s="21">
        <f>IF(C2636&lt;=2000,0,(MIN(C2636,ROUNDDOWN(F2636*0.3,0))-2000)*0.1)</f>
        <v/>
      </c>
      <c r="AC2636" s="21">
        <f>IF(C2636&lt;=2000,0,MIN((C2636-2000)*Y2636,(R2636+S2636)*0.2))</f>
        <v/>
      </c>
      <c r="AD2636" s="21">
        <f>IF(C2636&lt;=2000,0,MIN((C2636-2000)*Z2636,(T2636+U2636)*0.2))</f>
        <v/>
      </c>
      <c r="AE2636" s="21">
        <f>AC2636*AA2636</f>
        <v/>
      </c>
      <c r="AF2636" s="21">
        <f>ROUNDDOWN(R2636,-2)+ROUNDDOWN(S2636,-2)</f>
        <v/>
      </c>
      <c r="AG2636" s="21">
        <f>ROUNDDOWN(MAX(0,R2636-(AB2636+AC2636+AE2636)*0.6),-2)+ROUNDDOWN(MAX(0,S2636-(AB2636+AC2636+AE2636)*0.4),-2)</f>
        <v/>
      </c>
      <c r="AH2636" s="21">
        <f>ROUNDDOWN(MAX(0,T2636-(AB2636+AD2636)*0.6),-2)+ROUNDDOWN(MAX(0,U2636-(AB2636+AD2636)*0.4),-2)</f>
        <v/>
      </c>
      <c r="AI2636" s="21">
        <f>ROUNDDOWN(T2636,-2)+ROUNDDOWN(U2636,-2)</f>
        <v/>
      </c>
      <c r="AJ2636" s="21">
        <f>M2636+AF2636</f>
        <v/>
      </c>
      <c r="AK2636" s="21">
        <f>M2636+AG2636</f>
        <v/>
      </c>
      <c r="AL2636" s="21">
        <f>N2636+AH2636</f>
        <v/>
      </c>
      <c r="AM2636" s="21">
        <f>O2636+AI2636</f>
        <v/>
      </c>
      <c r="AN2636" s="21">
        <f>N2636+AI2636</f>
        <v/>
      </c>
      <c r="AO2636" s="21">
        <f>ROUNDDOWN((R2636+S2636)*0.2/Y2636+2000,0)</f>
        <v/>
      </c>
      <c r="AP2636" s="21">
        <f>ROUNDDOWN((T2636+U2636)*0.2/Z2636+2000,0)</f>
        <v/>
      </c>
      <c r="AQ2636" s="21">
        <f>AL2636-AK2636</f>
        <v/>
      </c>
      <c r="AR2636" s="21">
        <f>AM2636-AK2636</f>
        <v/>
      </c>
      <c r="AS2636" s="21">
        <f>AM2636-AL2636</f>
        <v/>
      </c>
      <c r="AT2636" s="21">
        <f>AK2636+C2636-AJ2636</f>
        <v/>
      </c>
      <c r="AU2636" s="21">
        <f>AL2636+C2636-AM2636</f>
        <v/>
      </c>
      <c r="AV2636" s="21">
        <f>AN2636+C2636-AM2636</f>
        <v/>
      </c>
    </row>
    <row r="2637">
      <c r="A2637" t="inlineStr">
        <is>
          <t>1万円刻み</t>
        </is>
      </c>
      <c r="B2637" s="21">
        <f>'5_1万円刻み'!$A$874</f>
        <v/>
      </c>
      <c r="C2637" s="21">
        <f>AO2637</f>
        <v/>
      </c>
      <c r="D2637" s="21" t="n">
        <v>0</v>
      </c>
      <c r="E2637" s="21">
        <f>ROUND(MIN(B2637/12,650000)*12*0.0915+MIN(B2637/12,1390000)*12*(0.0504+0)+B2637*0.005,0)</f>
        <v/>
      </c>
      <c r="F2637" s="21">
        <f>IF(B2637&lt;741000,0,IF(B2637&lt;2191000,B2637-740000,IF(B2637&lt;2193000,1451000,IF(B2637&lt;2196000,1453000,IF(B2637&lt;2200000,1456000,IF(B2637&lt;3600000,ROUND(ROUNDDOWN(B2637/4,-3)*2.8,0)-80000,IF(B2637&lt;6600000,ROUND(ROUNDDOWN(B2637/4,-3)*3.2,0)-440000,IF(B2637&lt;8500000,ROUNDDOWN(B2637*0.9,0)-1100000,B2637-1950000))))))))</f>
        <v/>
      </c>
      <c r="G2637" s="21">
        <f>IF(F2637&gt;23500000,NA(),IF(F2637&lt;=4890000,1040000,IF(F2637&lt;=6550000,670000,620000)))</f>
        <v/>
      </c>
      <c r="H2637" s="21">
        <f>IF(D2637&lt;=0,0,MAX(0,MIN(2000000,D2637-MIN(100000,ROUNDDOWN(F2637*0.05,0)))))</f>
        <v/>
      </c>
      <c r="I2637" s="21">
        <f>IF(C2637&lt;=2000,0,MIN(C2637,ROUNDDOWN(F2637*0.4,0))-2000)</f>
        <v/>
      </c>
      <c r="J2637" s="21">
        <f>MAX(0,ROUNDDOWN(F2637-E2637-G2637,-3))</f>
        <v/>
      </c>
      <c r="K2637" s="21">
        <f>MAX(0,ROUNDDOWN(F2637-E2637-G2637-H2637-I2637,-3))</f>
        <v/>
      </c>
      <c r="L2637" s="21">
        <f>MAX(0,ROUNDDOWN(F2637-E2637-G2637-H2637,-3))</f>
        <v/>
      </c>
      <c r="M2637" s="21">
        <f>IF(J2637&lt;=0,0,ROUNDDOWN((J2637*LOOKUP(J2637,{0,1950001,3300001,6950001,9000001,18000001,40000001},{0.05,0.1,0.2,0.23,0.33,0.4,0.45})-LOOKUP(J2637,{0,1950001,3300001,6950001,9000001,18000001,40000001},{0,97500,427500,636000,1536000,2796000,4796000}))*1.021,-2))</f>
        <v/>
      </c>
      <c r="N2637" s="21">
        <f>IF(K2637&lt;=0,0,ROUNDDOWN((K2637*LOOKUP(K2637,{0,1950001,3300001,6950001,9000001,18000001,40000001},{0.05,0.1,0.2,0.23,0.33,0.4,0.45})-LOOKUP(K2637,{0,1950001,3300001,6950001,9000001,18000001,40000001},{0,97500,427500,636000,1536000,2796000,4796000}))*1.021,-2))</f>
        <v/>
      </c>
      <c r="O2637" s="21">
        <f>IF(L2637&lt;=0,0,ROUNDDOWN((L2637*LOOKUP(L2637,{0,1950001,3300001,6950001,9000001,18000001,40000001},{0.05,0.1,0.2,0.23,0.33,0.4,0.45})-LOOKUP(L2637,{0,1950001,3300001,6950001,9000001,18000001,40000001},{0,97500,427500,636000,1536000,2796000,4796000}))*1.021,-2))</f>
        <v/>
      </c>
      <c r="P2637" s="21">
        <f>MAX(0,ROUNDDOWN(F2637-E2637-430000,-3))</f>
        <v/>
      </c>
      <c r="Q2637" s="21">
        <f>MAX(0,ROUNDDOWN(F2637-E2637-430000-H2637,-3))</f>
        <v/>
      </c>
      <c r="R2637" s="21">
        <f>IF(F2637&lt;=450000,0,MAX(0,P2637*0.06-MIN(50000,P2637)*0.03))</f>
        <v/>
      </c>
      <c r="S2637" s="21">
        <f>IF(F2637&lt;=450000,0,MAX(0,P2637*0.04-MIN(50000,P2637)*0.02))</f>
        <v/>
      </c>
      <c r="T2637" s="21">
        <f>IF(F2637&lt;=450000,0,MAX(0,Q2637*0.06-MIN(50000,Q2637)*0.03))</f>
        <v/>
      </c>
      <c r="U2637" s="21">
        <f>IF(F2637&lt;=450000,0,MAX(0,Q2637*0.04-MIN(50000,Q2637)*0.02))</f>
        <v/>
      </c>
      <c r="V2637" s="21">
        <f>50000+MAX(0,G2637-480000)</f>
        <v/>
      </c>
      <c r="W2637" s="21">
        <f>P2637-V2637</f>
        <v/>
      </c>
      <c r="X2637" s="21">
        <f>Q2637-V2637</f>
        <v/>
      </c>
      <c r="Y2637" s="22">
        <f>IF(W2637&lt;0,0.9,LOOKUP(W2637,{0,1950001,3300001,6950001,9000001,18000001,40000001},{0.84895,0.7979,0.6958,0.66517,0.56307,0.4916,0.44055}))</f>
        <v/>
      </c>
      <c r="Z2637" s="22">
        <f>IF(X2637&lt;0,0.9,LOOKUP(X2637,{0,1950001,3300001,6950001,9000001,18000001,40000001},{0.84895,0.7979,0.6958,0.66517,0.56307,0.4916,0.44055}))</f>
        <v/>
      </c>
      <c r="AA2637" s="22">
        <f>IF(W2637&lt;0,0,CHOOSE(MATCH(W2637,{0,1950001,3300001,6950001,9000001},1),5.105/84.895,10.21/79.79,20.42/69.58,23.483/66.517,33.693/56.307))</f>
        <v/>
      </c>
      <c r="AB2637" s="21">
        <f>IF(C2637&lt;=2000,0,(MIN(C2637,ROUNDDOWN(F2637*0.3,0))-2000)*0.1)</f>
        <v/>
      </c>
      <c r="AC2637" s="21">
        <f>IF(C2637&lt;=2000,0,MIN((C2637-2000)*Y2637,(R2637+S2637)*0.2))</f>
        <v/>
      </c>
      <c r="AD2637" s="21">
        <f>IF(C2637&lt;=2000,0,MIN((C2637-2000)*Z2637,(T2637+U2637)*0.2))</f>
        <v/>
      </c>
      <c r="AE2637" s="21">
        <f>AC2637*AA2637</f>
        <v/>
      </c>
      <c r="AF2637" s="21">
        <f>ROUNDDOWN(R2637,-2)+ROUNDDOWN(S2637,-2)</f>
        <v/>
      </c>
      <c r="AG2637" s="21">
        <f>ROUNDDOWN(MAX(0,R2637-(AB2637+AC2637+AE2637)*0.6),-2)+ROUNDDOWN(MAX(0,S2637-(AB2637+AC2637+AE2637)*0.4),-2)</f>
        <v/>
      </c>
      <c r="AH2637" s="21">
        <f>ROUNDDOWN(MAX(0,T2637-(AB2637+AD2637)*0.6),-2)+ROUNDDOWN(MAX(0,U2637-(AB2637+AD2637)*0.4),-2)</f>
        <v/>
      </c>
      <c r="AI2637" s="21">
        <f>ROUNDDOWN(T2637,-2)+ROUNDDOWN(U2637,-2)</f>
        <v/>
      </c>
      <c r="AJ2637" s="21">
        <f>M2637+AF2637</f>
        <v/>
      </c>
      <c r="AK2637" s="21">
        <f>M2637+AG2637</f>
        <v/>
      </c>
      <c r="AL2637" s="21">
        <f>N2637+AH2637</f>
        <v/>
      </c>
      <c r="AM2637" s="21">
        <f>O2637+AI2637</f>
        <v/>
      </c>
      <c r="AN2637" s="21">
        <f>N2637+AI2637</f>
        <v/>
      </c>
      <c r="AO2637" s="21">
        <f>ROUNDDOWN((R2637+S2637)*0.2/Y2637+2000,0)</f>
        <v/>
      </c>
      <c r="AP2637" s="21">
        <f>ROUNDDOWN((T2637+U2637)*0.2/Z2637+2000,0)</f>
        <v/>
      </c>
      <c r="AQ2637" s="21">
        <f>AL2637-AK2637</f>
        <v/>
      </c>
      <c r="AR2637" s="21">
        <f>AM2637-AK2637</f>
        <v/>
      </c>
      <c r="AS2637" s="21">
        <f>AM2637-AL2637</f>
        <v/>
      </c>
      <c r="AT2637" s="21">
        <f>AK2637+C2637-AJ2637</f>
        <v/>
      </c>
      <c r="AU2637" s="21">
        <f>AL2637+C2637-AM2637</f>
        <v/>
      </c>
      <c r="AV2637" s="21">
        <f>AN2637+C2637-AM2637</f>
        <v/>
      </c>
    </row>
    <row r="2638">
      <c r="A2638" t="inlineStr">
        <is>
          <t>1万円刻み</t>
        </is>
      </c>
      <c r="B2638" s="21">
        <f>'5_1万円刻み'!$A$875</f>
        <v/>
      </c>
      <c r="C2638" s="21">
        <f>AO2638</f>
        <v/>
      </c>
      <c r="D2638" s="21" t="n">
        <v>0</v>
      </c>
      <c r="E2638" s="21">
        <f>ROUND(MIN(B2638/12,650000)*12*0.0915+MIN(B2638/12,1390000)*12*(0.0504+0)+B2638*0.005,0)</f>
        <v/>
      </c>
      <c r="F2638" s="21">
        <f>IF(B2638&lt;741000,0,IF(B2638&lt;2191000,B2638-740000,IF(B2638&lt;2193000,1451000,IF(B2638&lt;2196000,1453000,IF(B2638&lt;2200000,1456000,IF(B2638&lt;3600000,ROUND(ROUNDDOWN(B2638/4,-3)*2.8,0)-80000,IF(B2638&lt;6600000,ROUND(ROUNDDOWN(B2638/4,-3)*3.2,0)-440000,IF(B2638&lt;8500000,ROUNDDOWN(B2638*0.9,0)-1100000,B2638-1950000))))))))</f>
        <v/>
      </c>
      <c r="G2638" s="21">
        <f>IF(F2638&gt;23500000,NA(),IF(F2638&lt;=4890000,1040000,IF(F2638&lt;=6550000,670000,620000)))</f>
        <v/>
      </c>
      <c r="H2638" s="21">
        <f>IF(D2638&lt;=0,0,MAX(0,MIN(2000000,D2638-MIN(100000,ROUNDDOWN(F2638*0.05,0)))))</f>
        <v/>
      </c>
      <c r="I2638" s="21">
        <f>IF(C2638&lt;=2000,0,MIN(C2638,ROUNDDOWN(F2638*0.4,0))-2000)</f>
        <v/>
      </c>
      <c r="J2638" s="21">
        <f>MAX(0,ROUNDDOWN(F2638-E2638-G2638,-3))</f>
        <v/>
      </c>
      <c r="K2638" s="21">
        <f>MAX(0,ROUNDDOWN(F2638-E2638-G2638-H2638-I2638,-3))</f>
        <v/>
      </c>
      <c r="L2638" s="21">
        <f>MAX(0,ROUNDDOWN(F2638-E2638-G2638-H2638,-3))</f>
        <v/>
      </c>
      <c r="M2638" s="21">
        <f>IF(J2638&lt;=0,0,ROUNDDOWN((J2638*LOOKUP(J2638,{0,1950001,3300001,6950001,9000001,18000001,40000001},{0.05,0.1,0.2,0.23,0.33,0.4,0.45})-LOOKUP(J2638,{0,1950001,3300001,6950001,9000001,18000001,40000001},{0,97500,427500,636000,1536000,2796000,4796000}))*1.021,-2))</f>
        <v/>
      </c>
      <c r="N2638" s="21">
        <f>IF(K2638&lt;=0,0,ROUNDDOWN((K2638*LOOKUP(K2638,{0,1950001,3300001,6950001,9000001,18000001,40000001},{0.05,0.1,0.2,0.23,0.33,0.4,0.45})-LOOKUP(K2638,{0,1950001,3300001,6950001,9000001,18000001,40000001},{0,97500,427500,636000,1536000,2796000,4796000}))*1.021,-2))</f>
        <v/>
      </c>
      <c r="O2638" s="21">
        <f>IF(L2638&lt;=0,0,ROUNDDOWN((L2638*LOOKUP(L2638,{0,1950001,3300001,6950001,9000001,18000001,40000001},{0.05,0.1,0.2,0.23,0.33,0.4,0.45})-LOOKUP(L2638,{0,1950001,3300001,6950001,9000001,18000001,40000001},{0,97500,427500,636000,1536000,2796000,4796000}))*1.021,-2))</f>
        <v/>
      </c>
      <c r="P2638" s="21">
        <f>MAX(0,ROUNDDOWN(F2638-E2638-430000,-3))</f>
        <v/>
      </c>
      <c r="Q2638" s="21">
        <f>MAX(0,ROUNDDOWN(F2638-E2638-430000-H2638,-3))</f>
        <v/>
      </c>
      <c r="R2638" s="21">
        <f>IF(F2638&lt;=450000,0,MAX(0,P2638*0.06-MIN(50000,P2638)*0.03))</f>
        <v/>
      </c>
      <c r="S2638" s="21">
        <f>IF(F2638&lt;=450000,0,MAX(0,P2638*0.04-MIN(50000,P2638)*0.02))</f>
        <v/>
      </c>
      <c r="T2638" s="21">
        <f>IF(F2638&lt;=450000,0,MAX(0,Q2638*0.06-MIN(50000,Q2638)*0.03))</f>
        <v/>
      </c>
      <c r="U2638" s="21">
        <f>IF(F2638&lt;=450000,0,MAX(0,Q2638*0.04-MIN(50000,Q2638)*0.02))</f>
        <v/>
      </c>
      <c r="V2638" s="21">
        <f>50000+MAX(0,G2638-480000)</f>
        <v/>
      </c>
      <c r="W2638" s="21">
        <f>P2638-V2638</f>
        <v/>
      </c>
      <c r="X2638" s="21">
        <f>Q2638-V2638</f>
        <v/>
      </c>
      <c r="Y2638" s="22">
        <f>IF(W2638&lt;0,0.9,LOOKUP(W2638,{0,1950001,3300001,6950001,9000001,18000001,40000001},{0.84895,0.7979,0.6958,0.66517,0.56307,0.4916,0.44055}))</f>
        <v/>
      </c>
      <c r="Z2638" s="22">
        <f>IF(X2638&lt;0,0.9,LOOKUP(X2638,{0,1950001,3300001,6950001,9000001,18000001,40000001},{0.84895,0.7979,0.6958,0.66517,0.56307,0.4916,0.44055}))</f>
        <v/>
      </c>
      <c r="AA2638" s="22">
        <f>IF(W2638&lt;0,0,CHOOSE(MATCH(W2638,{0,1950001,3300001,6950001,9000001},1),5.105/84.895,10.21/79.79,20.42/69.58,23.483/66.517,33.693/56.307))</f>
        <v/>
      </c>
      <c r="AB2638" s="21">
        <f>IF(C2638&lt;=2000,0,(MIN(C2638,ROUNDDOWN(F2638*0.3,0))-2000)*0.1)</f>
        <v/>
      </c>
      <c r="AC2638" s="21">
        <f>IF(C2638&lt;=2000,0,MIN((C2638-2000)*Y2638,(R2638+S2638)*0.2))</f>
        <v/>
      </c>
      <c r="AD2638" s="21">
        <f>IF(C2638&lt;=2000,0,MIN((C2638-2000)*Z2638,(T2638+U2638)*0.2))</f>
        <v/>
      </c>
      <c r="AE2638" s="21">
        <f>AC2638*AA2638</f>
        <v/>
      </c>
      <c r="AF2638" s="21">
        <f>ROUNDDOWN(R2638,-2)+ROUNDDOWN(S2638,-2)</f>
        <v/>
      </c>
      <c r="AG2638" s="21">
        <f>ROUNDDOWN(MAX(0,R2638-(AB2638+AC2638+AE2638)*0.6),-2)+ROUNDDOWN(MAX(0,S2638-(AB2638+AC2638+AE2638)*0.4),-2)</f>
        <v/>
      </c>
      <c r="AH2638" s="21">
        <f>ROUNDDOWN(MAX(0,T2638-(AB2638+AD2638)*0.6),-2)+ROUNDDOWN(MAX(0,U2638-(AB2638+AD2638)*0.4),-2)</f>
        <v/>
      </c>
      <c r="AI2638" s="21">
        <f>ROUNDDOWN(T2638,-2)+ROUNDDOWN(U2638,-2)</f>
        <v/>
      </c>
      <c r="AJ2638" s="21">
        <f>M2638+AF2638</f>
        <v/>
      </c>
      <c r="AK2638" s="21">
        <f>M2638+AG2638</f>
        <v/>
      </c>
      <c r="AL2638" s="21">
        <f>N2638+AH2638</f>
        <v/>
      </c>
      <c r="AM2638" s="21">
        <f>O2638+AI2638</f>
        <v/>
      </c>
      <c r="AN2638" s="21">
        <f>N2638+AI2638</f>
        <v/>
      </c>
      <c r="AO2638" s="21">
        <f>ROUNDDOWN((R2638+S2638)*0.2/Y2638+2000,0)</f>
        <v/>
      </c>
      <c r="AP2638" s="21">
        <f>ROUNDDOWN((T2638+U2638)*0.2/Z2638+2000,0)</f>
        <v/>
      </c>
      <c r="AQ2638" s="21">
        <f>AL2638-AK2638</f>
        <v/>
      </c>
      <c r="AR2638" s="21">
        <f>AM2638-AK2638</f>
        <v/>
      </c>
      <c r="AS2638" s="21">
        <f>AM2638-AL2638</f>
        <v/>
      </c>
      <c r="AT2638" s="21">
        <f>AK2638+C2638-AJ2638</f>
        <v/>
      </c>
      <c r="AU2638" s="21">
        <f>AL2638+C2638-AM2638</f>
        <v/>
      </c>
      <c r="AV2638" s="21">
        <f>AN2638+C2638-AM2638</f>
        <v/>
      </c>
    </row>
    <row r="2639">
      <c r="A2639" t="inlineStr">
        <is>
          <t>1万円刻み</t>
        </is>
      </c>
      <c r="B2639" s="21">
        <f>'5_1万円刻み'!$A$876</f>
        <v/>
      </c>
      <c r="C2639" s="21">
        <f>AO2639</f>
        <v/>
      </c>
      <c r="D2639" s="21" t="n">
        <v>0</v>
      </c>
      <c r="E2639" s="21">
        <f>ROUND(MIN(B2639/12,650000)*12*0.0915+MIN(B2639/12,1390000)*12*(0.0504+0)+B2639*0.005,0)</f>
        <v/>
      </c>
      <c r="F2639" s="21">
        <f>IF(B2639&lt;741000,0,IF(B2639&lt;2191000,B2639-740000,IF(B2639&lt;2193000,1451000,IF(B2639&lt;2196000,1453000,IF(B2639&lt;2200000,1456000,IF(B2639&lt;3600000,ROUND(ROUNDDOWN(B2639/4,-3)*2.8,0)-80000,IF(B2639&lt;6600000,ROUND(ROUNDDOWN(B2639/4,-3)*3.2,0)-440000,IF(B2639&lt;8500000,ROUNDDOWN(B2639*0.9,0)-1100000,B2639-1950000))))))))</f>
        <v/>
      </c>
      <c r="G2639" s="21">
        <f>IF(F2639&gt;23500000,NA(),IF(F2639&lt;=4890000,1040000,IF(F2639&lt;=6550000,670000,620000)))</f>
        <v/>
      </c>
      <c r="H2639" s="21">
        <f>IF(D2639&lt;=0,0,MAX(0,MIN(2000000,D2639-MIN(100000,ROUNDDOWN(F2639*0.05,0)))))</f>
        <v/>
      </c>
      <c r="I2639" s="21">
        <f>IF(C2639&lt;=2000,0,MIN(C2639,ROUNDDOWN(F2639*0.4,0))-2000)</f>
        <v/>
      </c>
      <c r="J2639" s="21">
        <f>MAX(0,ROUNDDOWN(F2639-E2639-G2639,-3))</f>
        <v/>
      </c>
      <c r="K2639" s="21">
        <f>MAX(0,ROUNDDOWN(F2639-E2639-G2639-H2639-I2639,-3))</f>
        <v/>
      </c>
      <c r="L2639" s="21">
        <f>MAX(0,ROUNDDOWN(F2639-E2639-G2639-H2639,-3))</f>
        <v/>
      </c>
      <c r="M2639" s="21">
        <f>IF(J2639&lt;=0,0,ROUNDDOWN((J2639*LOOKUP(J2639,{0,1950001,3300001,6950001,9000001,18000001,40000001},{0.05,0.1,0.2,0.23,0.33,0.4,0.45})-LOOKUP(J2639,{0,1950001,3300001,6950001,9000001,18000001,40000001},{0,97500,427500,636000,1536000,2796000,4796000}))*1.021,-2))</f>
        <v/>
      </c>
      <c r="N2639" s="21">
        <f>IF(K2639&lt;=0,0,ROUNDDOWN((K2639*LOOKUP(K2639,{0,1950001,3300001,6950001,9000001,18000001,40000001},{0.05,0.1,0.2,0.23,0.33,0.4,0.45})-LOOKUP(K2639,{0,1950001,3300001,6950001,9000001,18000001,40000001},{0,97500,427500,636000,1536000,2796000,4796000}))*1.021,-2))</f>
        <v/>
      </c>
      <c r="O2639" s="21">
        <f>IF(L2639&lt;=0,0,ROUNDDOWN((L2639*LOOKUP(L2639,{0,1950001,3300001,6950001,9000001,18000001,40000001},{0.05,0.1,0.2,0.23,0.33,0.4,0.45})-LOOKUP(L2639,{0,1950001,3300001,6950001,9000001,18000001,40000001},{0,97500,427500,636000,1536000,2796000,4796000}))*1.021,-2))</f>
        <v/>
      </c>
      <c r="P2639" s="21">
        <f>MAX(0,ROUNDDOWN(F2639-E2639-430000,-3))</f>
        <v/>
      </c>
      <c r="Q2639" s="21">
        <f>MAX(0,ROUNDDOWN(F2639-E2639-430000-H2639,-3))</f>
        <v/>
      </c>
      <c r="R2639" s="21">
        <f>IF(F2639&lt;=450000,0,MAX(0,P2639*0.06-MIN(50000,P2639)*0.03))</f>
        <v/>
      </c>
      <c r="S2639" s="21">
        <f>IF(F2639&lt;=450000,0,MAX(0,P2639*0.04-MIN(50000,P2639)*0.02))</f>
        <v/>
      </c>
      <c r="T2639" s="21">
        <f>IF(F2639&lt;=450000,0,MAX(0,Q2639*0.06-MIN(50000,Q2639)*0.03))</f>
        <v/>
      </c>
      <c r="U2639" s="21">
        <f>IF(F2639&lt;=450000,0,MAX(0,Q2639*0.04-MIN(50000,Q2639)*0.02))</f>
        <v/>
      </c>
      <c r="V2639" s="21">
        <f>50000+MAX(0,G2639-480000)</f>
        <v/>
      </c>
      <c r="W2639" s="21">
        <f>P2639-V2639</f>
        <v/>
      </c>
      <c r="X2639" s="21">
        <f>Q2639-V2639</f>
        <v/>
      </c>
      <c r="Y2639" s="22">
        <f>IF(W2639&lt;0,0.9,LOOKUP(W2639,{0,1950001,3300001,6950001,9000001,18000001,40000001},{0.84895,0.7979,0.6958,0.66517,0.56307,0.4916,0.44055}))</f>
        <v/>
      </c>
      <c r="Z2639" s="22">
        <f>IF(X2639&lt;0,0.9,LOOKUP(X2639,{0,1950001,3300001,6950001,9000001,18000001,40000001},{0.84895,0.7979,0.6958,0.66517,0.56307,0.4916,0.44055}))</f>
        <v/>
      </c>
      <c r="AA2639" s="22">
        <f>IF(W2639&lt;0,0,CHOOSE(MATCH(W2639,{0,1950001,3300001,6950001,9000001},1),5.105/84.895,10.21/79.79,20.42/69.58,23.483/66.517,33.693/56.307))</f>
        <v/>
      </c>
      <c r="AB2639" s="21">
        <f>IF(C2639&lt;=2000,0,(MIN(C2639,ROUNDDOWN(F2639*0.3,0))-2000)*0.1)</f>
        <v/>
      </c>
      <c r="AC2639" s="21">
        <f>IF(C2639&lt;=2000,0,MIN((C2639-2000)*Y2639,(R2639+S2639)*0.2))</f>
        <v/>
      </c>
      <c r="AD2639" s="21">
        <f>IF(C2639&lt;=2000,0,MIN((C2639-2000)*Z2639,(T2639+U2639)*0.2))</f>
        <v/>
      </c>
      <c r="AE2639" s="21">
        <f>AC2639*AA2639</f>
        <v/>
      </c>
      <c r="AF2639" s="21">
        <f>ROUNDDOWN(R2639,-2)+ROUNDDOWN(S2639,-2)</f>
        <v/>
      </c>
      <c r="AG2639" s="21">
        <f>ROUNDDOWN(MAX(0,R2639-(AB2639+AC2639+AE2639)*0.6),-2)+ROUNDDOWN(MAX(0,S2639-(AB2639+AC2639+AE2639)*0.4),-2)</f>
        <v/>
      </c>
      <c r="AH2639" s="21">
        <f>ROUNDDOWN(MAX(0,T2639-(AB2639+AD2639)*0.6),-2)+ROUNDDOWN(MAX(0,U2639-(AB2639+AD2639)*0.4),-2)</f>
        <v/>
      </c>
      <c r="AI2639" s="21">
        <f>ROUNDDOWN(T2639,-2)+ROUNDDOWN(U2639,-2)</f>
        <v/>
      </c>
      <c r="AJ2639" s="21">
        <f>M2639+AF2639</f>
        <v/>
      </c>
      <c r="AK2639" s="21">
        <f>M2639+AG2639</f>
        <v/>
      </c>
      <c r="AL2639" s="21">
        <f>N2639+AH2639</f>
        <v/>
      </c>
      <c r="AM2639" s="21">
        <f>O2639+AI2639</f>
        <v/>
      </c>
      <c r="AN2639" s="21">
        <f>N2639+AI2639</f>
        <v/>
      </c>
      <c r="AO2639" s="21">
        <f>ROUNDDOWN((R2639+S2639)*0.2/Y2639+2000,0)</f>
        <v/>
      </c>
      <c r="AP2639" s="21">
        <f>ROUNDDOWN((T2639+U2639)*0.2/Z2639+2000,0)</f>
        <v/>
      </c>
      <c r="AQ2639" s="21">
        <f>AL2639-AK2639</f>
        <v/>
      </c>
      <c r="AR2639" s="21">
        <f>AM2639-AK2639</f>
        <v/>
      </c>
      <c r="AS2639" s="21">
        <f>AM2639-AL2639</f>
        <v/>
      </c>
      <c r="AT2639" s="21">
        <f>AK2639+C2639-AJ2639</f>
        <v/>
      </c>
      <c r="AU2639" s="21">
        <f>AL2639+C2639-AM2639</f>
        <v/>
      </c>
      <c r="AV2639" s="21">
        <f>AN2639+C2639-AM2639</f>
        <v/>
      </c>
    </row>
    <row r="2640">
      <c r="A2640" t="inlineStr">
        <is>
          <t>1万円刻み</t>
        </is>
      </c>
      <c r="B2640" s="21">
        <f>'5_1万円刻み'!$A$877</f>
        <v/>
      </c>
      <c r="C2640" s="21">
        <f>AO2640</f>
        <v/>
      </c>
      <c r="D2640" s="21" t="n">
        <v>0</v>
      </c>
      <c r="E2640" s="21">
        <f>ROUND(MIN(B2640/12,650000)*12*0.0915+MIN(B2640/12,1390000)*12*(0.0504+0)+B2640*0.005,0)</f>
        <v/>
      </c>
      <c r="F2640" s="21">
        <f>IF(B2640&lt;741000,0,IF(B2640&lt;2191000,B2640-740000,IF(B2640&lt;2193000,1451000,IF(B2640&lt;2196000,1453000,IF(B2640&lt;2200000,1456000,IF(B2640&lt;3600000,ROUND(ROUNDDOWN(B2640/4,-3)*2.8,0)-80000,IF(B2640&lt;6600000,ROUND(ROUNDDOWN(B2640/4,-3)*3.2,0)-440000,IF(B2640&lt;8500000,ROUNDDOWN(B2640*0.9,0)-1100000,B2640-1950000))))))))</f>
        <v/>
      </c>
      <c r="G2640" s="21">
        <f>IF(F2640&gt;23500000,NA(),IF(F2640&lt;=4890000,1040000,IF(F2640&lt;=6550000,670000,620000)))</f>
        <v/>
      </c>
      <c r="H2640" s="21">
        <f>IF(D2640&lt;=0,0,MAX(0,MIN(2000000,D2640-MIN(100000,ROUNDDOWN(F2640*0.05,0)))))</f>
        <v/>
      </c>
      <c r="I2640" s="21">
        <f>IF(C2640&lt;=2000,0,MIN(C2640,ROUNDDOWN(F2640*0.4,0))-2000)</f>
        <v/>
      </c>
      <c r="J2640" s="21">
        <f>MAX(0,ROUNDDOWN(F2640-E2640-G2640,-3))</f>
        <v/>
      </c>
      <c r="K2640" s="21">
        <f>MAX(0,ROUNDDOWN(F2640-E2640-G2640-H2640-I2640,-3))</f>
        <v/>
      </c>
      <c r="L2640" s="21">
        <f>MAX(0,ROUNDDOWN(F2640-E2640-G2640-H2640,-3))</f>
        <v/>
      </c>
      <c r="M2640" s="21">
        <f>IF(J2640&lt;=0,0,ROUNDDOWN((J2640*LOOKUP(J2640,{0,1950001,3300001,6950001,9000001,18000001,40000001},{0.05,0.1,0.2,0.23,0.33,0.4,0.45})-LOOKUP(J2640,{0,1950001,3300001,6950001,9000001,18000001,40000001},{0,97500,427500,636000,1536000,2796000,4796000}))*1.021,-2))</f>
        <v/>
      </c>
      <c r="N2640" s="21">
        <f>IF(K2640&lt;=0,0,ROUNDDOWN((K2640*LOOKUP(K2640,{0,1950001,3300001,6950001,9000001,18000001,40000001},{0.05,0.1,0.2,0.23,0.33,0.4,0.45})-LOOKUP(K2640,{0,1950001,3300001,6950001,9000001,18000001,40000001},{0,97500,427500,636000,1536000,2796000,4796000}))*1.021,-2))</f>
        <v/>
      </c>
      <c r="O2640" s="21">
        <f>IF(L2640&lt;=0,0,ROUNDDOWN((L2640*LOOKUP(L2640,{0,1950001,3300001,6950001,9000001,18000001,40000001},{0.05,0.1,0.2,0.23,0.33,0.4,0.45})-LOOKUP(L2640,{0,1950001,3300001,6950001,9000001,18000001,40000001},{0,97500,427500,636000,1536000,2796000,4796000}))*1.021,-2))</f>
        <v/>
      </c>
      <c r="P2640" s="21">
        <f>MAX(0,ROUNDDOWN(F2640-E2640-430000,-3))</f>
        <v/>
      </c>
      <c r="Q2640" s="21">
        <f>MAX(0,ROUNDDOWN(F2640-E2640-430000-H2640,-3))</f>
        <v/>
      </c>
      <c r="R2640" s="21">
        <f>IF(F2640&lt;=450000,0,MAX(0,P2640*0.06-MIN(50000,P2640)*0.03))</f>
        <v/>
      </c>
      <c r="S2640" s="21">
        <f>IF(F2640&lt;=450000,0,MAX(0,P2640*0.04-MIN(50000,P2640)*0.02))</f>
        <v/>
      </c>
      <c r="T2640" s="21">
        <f>IF(F2640&lt;=450000,0,MAX(0,Q2640*0.06-MIN(50000,Q2640)*0.03))</f>
        <v/>
      </c>
      <c r="U2640" s="21">
        <f>IF(F2640&lt;=450000,0,MAX(0,Q2640*0.04-MIN(50000,Q2640)*0.02))</f>
        <v/>
      </c>
      <c r="V2640" s="21">
        <f>50000+MAX(0,G2640-480000)</f>
        <v/>
      </c>
      <c r="W2640" s="21">
        <f>P2640-V2640</f>
        <v/>
      </c>
      <c r="X2640" s="21">
        <f>Q2640-V2640</f>
        <v/>
      </c>
      <c r="Y2640" s="22">
        <f>IF(W2640&lt;0,0.9,LOOKUP(W2640,{0,1950001,3300001,6950001,9000001,18000001,40000001},{0.84895,0.7979,0.6958,0.66517,0.56307,0.4916,0.44055}))</f>
        <v/>
      </c>
      <c r="Z2640" s="22">
        <f>IF(X2640&lt;0,0.9,LOOKUP(X2640,{0,1950001,3300001,6950001,9000001,18000001,40000001},{0.84895,0.7979,0.6958,0.66517,0.56307,0.4916,0.44055}))</f>
        <v/>
      </c>
      <c r="AA2640" s="22">
        <f>IF(W2640&lt;0,0,CHOOSE(MATCH(W2640,{0,1950001,3300001,6950001,9000001},1),5.105/84.895,10.21/79.79,20.42/69.58,23.483/66.517,33.693/56.307))</f>
        <v/>
      </c>
      <c r="AB2640" s="21">
        <f>IF(C2640&lt;=2000,0,(MIN(C2640,ROUNDDOWN(F2640*0.3,0))-2000)*0.1)</f>
        <v/>
      </c>
      <c r="AC2640" s="21">
        <f>IF(C2640&lt;=2000,0,MIN((C2640-2000)*Y2640,(R2640+S2640)*0.2))</f>
        <v/>
      </c>
      <c r="AD2640" s="21">
        <f>IF(C2640&lt;=2000,0,MIN((C2640-2000)*Z2640,(T2640+U2640)*0.2))</f>
        <v/>
      </c>
      <c r="AE2640" s="21">
        <f>AC2640*AA2640</f>
        <v/>
      </c>
      <c r="AF2640" s="21">
        <f>ROUNDDOWN(R2640,-2)+ROUNDDOWN(S2640,-2)</f>
        <v/>
      </c>
      <c r="AG2640" s="21">
        <f>ROUNDDOWN(MAX(0,R2640-(AB2640+AC2640+AE2640)*0.6),-2)+ROUNDDOWN(MAX(0,S2640-(AB2640+AC2640+AE2640)*0.4),-2)</f>
        <v/>
      </c>
      <c r="AH2640" s="21">
        <f>ROUNDDOWN(MAX(0,T2640-(AB2640+AD2640)*0.6),-2)+ROUNDDOWN(MAX(0,U2640-(AB2640+AD2640)*0.4),-2)</f>
        <v/>
      </c>
      <c r="AI2640" s="21">
        <f>ROUNDDOWN(T2640,-2)+ROUNDDOWN(U2640,-2)</f>
        <v/>
      </c>
      <c r="AJ2640" s="21">
        <f>M2640+AF2640</f>
        <v/>
      </c>
      <c r="AK2640" s="21">
        <f>M2640+AG2640</f>
        <v/>
      </c>
      <c r="AL2640" s="21">
        <f>N2640+AH2640</f>
        <v/>
      </c>
      <c r="AM2640" s="21">
        <f>O2640+AI2640</f>
        <v/>
      </c>
      <c r="AN2640" s="21">
        <f>N2640+AI2640</f>
        <v/>
      </c>
      <c r="AO2640" s="21">
        <f>ROUNDDOWN((R2640+S2640)*0.2/Y2640+2000,0)</f>
        <v/>
      </c>
      <c r="AP2640" s="21">
        <f>ROUNDDOWN((T2640+U2640)*0.2/Z2640+2000,0)</f>
        <v/>
      </c>
      <c r="AQ2640" s="21">
        <f>AL2640-AK2640</f>
        <v/>
      </c>
      <c r="AR2640" s="21">
        <f>AM2640-AK2640</f>
        <v/>
      </c>
      <c r="AS2640" s="21">
        <f>AM2640-AL2640</f>
        <v/>
      </c>
      <c r="AT2640" s="21">
        <f>AK2640+C2640-AJ2640</f>
        <v/>
      </c>
      <c r="AU2640" s="21">
        <f>AL2640+C2640-AM2640</f>
        <v/>
      </c>
      <c r="AV2640" s="21">
        <f>AN2640+C2640-AM2640</f>
        <v/>
      </c>
    </row>
    <row r="2641">
      <c r="A2641" t="inlineStr">
        <is>
          <t>1万円刻み</t>
        </is>
      </c>
      <c r="B2641" s="21">
        <f>'5_1万円刻み'!$A$878</f>
        <v/>
      </c>
      <c r="C2641" s="21">
        <f>AO2641</f>
        <v/>
      </c>
      <c r="D2641" s="21" t="n">
        <v>0</v>
      </c>
      <c r="E2641" s="21">
        <f>ROUND(MIN(B2641/12,650000)*12*0.0915+MIN(B2641/12,1390000)*12*(0.0504+0)+B2641*0.005,0)</f>
        <v/>
      </c>
      <c r="F2641" s="21">
        <f>IF(B2641&lt;741000,0,IF(B2641&lt;2191000,B2641-740000,IF(B2641&lt;2193000,1451000,IF(B2641&lt;2196000,1453000,IF(B2641&lt;2200000,1456000,IF(B2641&lt;3600000,ROUND(ROUNDDOWN(B2641/4,-3)*2.8,0)-80000,IF(B2641&lt;6600000,ROUND(ROUNDDOWN(B2641/4,-3)*3.2,0)-440000,IF(B2641&lt;8500000,ROUNDDOWN(B2641*0.9,0)-1100000,B2641-1950000))))))))</f>
        <v/>
      </c>
      <c r="G2641" s="21">
        <f>IF(F2641&gt;23500000,NA(),IF(F2641&lt;=4890000,1040000,IF(F2641&lt;=6550000,670000,620000)))</f>
        <v/>
      </c>
      <c r="H2641" s="21">
        <f>IF(D2641&lt;=0,0,MAX(0,MIN(2000000,D2641-MIN(100000,ROUNDDOWN(F2641*0.05,0)))))</f>
        <v/>
      </c>
      <c r="I2641" s="21">
        <f>IF(C2641&lt;=2000,0,MIN(C2641,ROUNDDOWN(F2641*0.4,0))-2000)</f>
        <v/>
      </c>
      <c r="J2641" s="21">
        <f>MAX(0,ROUNDDOWN(F2641-E2641-G2641,-3))</f>
        <v/>
      </c>
      <c r="K2641" s="21">
        <f>MAX(0,ROUNDDOWN(F2641-E2641-G2641-H2641-I2641,-3))</f>
        <v/>
      </c>
      <c r="L2641" s="21">
        <f>MAX(0,ROUNDDOWN(F2641-E2641-G2641-H2641,-3))</f>
        <v/>
      </c>
      <c r="M2641" s="21">
        <f>IF(J2641&lt;=0,0,ROUNDDOWN((J2641*LOOKUP(J2641,{0,1950001,3300001,6950001,9000001,18000001,40000001},{0.05,0.1,0.2,0.23,0.33,0.4,0.45})-LOOKUP(J2641,{0,1950001,3300001,6950001,9000001,18000001,40000001},{0,97500,427500,636000,1536000,2796000,4796000}))*1.021,-2))</f>
        <v/>
      </c>
      <c r="N2641" s="21">
        <f>IF(K2641&lt;=0,0,ROUNDDOWN((K2641*LOOKUP(K2641,{0,1950001,3300001,6950001,9000001,18000001,40000001},{0.05,0.1,0.2,0.23,0.33,0.4,0.45})-LOOKUP(K2641,{0,1950001,3300001,6950001,9000001,18000001,40000001},{0,97500,427500,636000,1536000,2796000,4796000}))*1.021,-2))</f>
        <v/>
      </c>
      <c r="O2641" s="21">
        <f>IF(L2641&lt;=0,0,ROUNDDOWN((L2641*LOOKUP(L2641,{0,1950001,3300001,6950001,9000001,18000001,40000001},{0.05,0.1,0.2,0.23,0.33,0.4,0.45})-LOOKUP(L2641,{0,1950001,3300001,6950001,9000001,18000001,40000001},{0,97500,427500,636000,1536000,2796000,4796000}))*1.021,-2))</f>
        <v/>
      </c>
      <c r="P2641" s="21">
        <f>MAX(0,ROUNDDOWN(F2641-E2641-430000,-3))</f>
        <v/>
      </c>
      <c r="Q2641" s="21">
        <f>MAX(0,ROUNDDOWN(F2641-E2641-430000-H2641,-3))</f>
        <v/>
      </c>
      <c r="R2641" s="21">
        <f>IF(F2641&lt;=450000,0,MAX(0,P2641*0.06-MIN(50000,P2641)*0.03))</f>
        <v/>
      </c>
      <c r="S2641" s="21">
        <f>IF(F2641&lt;=450000,0,MAX(0,P2641*0.04-MIN(50000,P2641)*0.02))</f>
        <v/>
      </c>
      <c r="T2641" s="21">
        <f>IF(F2641&lt;=450000,0,MAX(0,Q2641*0.06-MIN(50000,Q2641)*0.03))</f>
        <v/>
      </c>
      <c r="U2641" s="21">
        <f>IF(F2641&lt;=450000,0,MAX(0,Q2641*0.04-MIN(50000,Q2641)*0.02))</f>
        <v/>
      </c>
      <c r="V2641" s="21">
        <f>50000+MAX(0,G2641-480000)</f>
        <v/>
      </c>
      <c r="W2641" s="21">
        <f>P2641-V2641</f>
        <v/>
      </c>
      <c r="X2641" s="21">
        <f>Q2641-V2641</f>
        <v/>
      </c>
      <c r="Y2641" s="22">
        <f>IF(W2641&lt;0,0.9,LOOKUP(W2641,{0,1950001,3300001,6950001,9000001,18000001,40000001},{0.84895,0.7979,0.6958,0.66517,0.56307,0.4916,0.44055}))</f>
        <v/>
      </c>
      <c r="Z2641" s="22">
        <f>IF(X2641&lt;0,0.9,LOOKUP(X2641,{0,1950001,3300001,6950001,9000001,18000001,40000001},{0.84895,0.7979,0.6958,0.66517,0.56307,0.4916,0.44055}))</f>
        <v/>
      </c>
      <c r="AA2641" s="22">
        <f>IF(W2641&lt;0,0,CHOOSE(MATCH(W2641,{0,1950001,3300001,6950001,9000001},1),5.105/84.895,10.21/79.79,20.42/69.58,23.483/66.517,33.693/56.307))</f>
        <v/>
      </c>
      <c r="AB2641" s="21">
        <f>IF(C2641&lt;=2000,0,(MIN(C2641,ROUNDDOWN(F2641*0.3,0))-2000)*0.1)</f>
        <v/>
      </c>
      <c r="AC2641" s="21">
        <f>IF(C2641&lt;=2000,0,MIN((C2641-2000)*Y2641,(R2641+S2641)*0.2))</f>
        <v/>
      </c>
      <c r="AD2641" s="21">
        <f>IF(C2641&lt;=2000,0,MIN((C2641-2000)*Z2641,(T2641+U2641)*0.2))</f>
        <v/>
      </c>
      <c r="AE2641" s="21">
        <f>AC2641*AA2641</f>
        <v/>
      </c>
      <c r="AF2641" s="21">
        <f>ROUNDDOWN(R2641,-2)+ROUNDDOWN(S2641,-2)</f>
        <v/>
      </c>
      <c r="AG2641" s="21">
        <f>ROUNDDOWN(MAX(0,R2641-(AB2641+AC2641+AE2641)*0.6),-2)+ROUNDDOWN(MAX(0,S2641-(AB2641+AC2641+AE2641)*0.4),-2)</f>
        <v/>
      </c>
      <c r="AH2641" s="21">
        <f>ROUNDDOWN(MAX(0,T2641-(AB2641+AD2641)*0.6),-2)+ROUNDDOWN(MAX(0,U2641-(AB2641+AD2641)*0.4),-2)</f>
        <v/>
      </c>
      <c r="AI2641" s="21">
        <f>ROUNDDOWN(T2641,-2)+ROUNDDOWN(U2641,-2)</f>
        <v/>
      </c>
      <c r="AJ2641" s="21">
        <f>M2641+AF2641</f>
        <v/>
      </c>
      <c r="AK2641" s="21">
        <f>M2641+AG2641</f>
        <v/>
      </c>
      <c r="AL2641" s="21">
        <f>N2641+AH2641</f>
        <v/>
      </c>
      <c r="AM2641" s="21">
        <f>O2641+AI2641</f>
        <v/>
      </c>
      <c r="AN2641" s="21">
        <f>N2641+AI2641</f>
        <v/>
      </c>
      <c r="AO2641" s="21">
        <f>ROUNDDOWN((R2641+S2641)*0.2/Y2641+2000,0)</f>
        <v/>
      </c>
      <c r="AP2641" s="21">
        <f>ROUNDDOWN((T2641+U2641)*0.2/Z2641+2000,0)</f>
        <v/>
      </c>
      <c r="AQ2641" s="21">
        <f>AL2641-AK2641</f>
        <v/>
      </c>
      <c r="AR2641" s="21">
        <f>AM2641-AK2641</f>
        <v/>
      </c>
      <c r="AS2641" s="21">
        <f>AM2641-AL2641</f>
        <v/>
      </c>
      <c r="AT2641" s="21">
        <f>AK2641+C2641-AJ2641</f>
        <v/>
      </c>
      <c r="AU2641" s="21">
        <f>AL2641+C2641-AM2641</f>
        <v/>
      </c>
      <c r="AV2641" s="21">
        <f>AN2641+C2641-AM2641</f>
        <v/>
      </c>
    </row>
    <row r="2642">
      <c r="A2642" t="inlineStr">
        <is>
          <t>1万円刻み</t>
        </is>
      </c>
      <c r="B2642" s="21">
        <f>'5_1万円刻み'!$A$879</f>
        <v/>
      </c>
      <c r="C2642" s="21">
        <f>AO2642</f>
        <v/>
      </c>
      <c r="D2642" s="21" t="n">
        <v>0</v>
      </c>
      <c r="E2642" s="21">
        <f>ROUND(MIN(B2642/12,650000)*12*0.0915+MIN(B2642/12,1390000)*12*(0.0504+0)+B2642*0.005,0)</f>
        <v/>
      </c>
      <c r="F2642" s="21">
        <f>IF(B2642&lt;741000,0,IF(B2642&lt;2191000,B2642-740000,IF(B2642&lt;2193000,1451000,IF(B2642&lt;2196000,1453000,IF(B2642&lt;2200000,1456000,IF(B2642&lt;3600000,ROUND(ROUNDDOWN(B2642/4,-3)*2.8,0)-80000,IF(B2642&lt;6600000,ROUND(ROUNDDOWN(B2642/4,-3)*3.2,0)-440000,IF(B2642&lt;8500000,ROUNDDOWN(B2642*0.9,0)-1100000,B2642-1950000))))))))</f>
        <v/>
      </c>
      <c r="G2642" s="21">
        <f>IF(F2642&gt;23500000,NA(),IF(F2642&lt;=4890000,1040000,IF(F2642&lt;=6550000,670000,620000)))</f>
        <v/>
      </c>
      <c r="H2642" s="21">
        <f>IF(D2642&lt;=0,0,MAX(0,MIN(2000000,D2642-MIN(100000,ROUNDDOWN(F2642*0.05,0)))))</f>
        <v/>
      </c>
      <c r="I2642" s="21">
        <f>IF(C2642&lt;=2000,0,MIN(C2642,ROUNDDOWN(F2642*0.4,0))-2000)</f>
        <v/>
      </c>
      <c r="J2642" s="21">
        <f>MAX(0,ROUNDDOWN(F2642-E2642-G2642,-3))</f>
        <v/>
      </c>
      <c r="K2642" s="21">
        <f>MAX(0,ROUNDDOWN(F2642-E2642-G2642-H2642-I2642,-3))</f>
        <v/>
      </c>
      <c r="L2642" s="21">
        <f>MAX(0,ROUNDDOWN(F2642-E2642-G2642-H2642,-3))</f>
        <v/>
      </c>
      <c r="M2642" s="21">
        <f>IF(J2642&lt;=0,0,ROUNDDOWN((J2642*LOOKUP(J2642,{0,1950001,3300001,6950001,9000001,18000001,40000001},{0.05,0.1,0.2,0.23,0.33,0.4,0.45})-LOOKUP(J2642,{0,1950001,3300001,6950001,9000001,18000001,40000001},{0,97500,427500,636000,1536000,2796000,4796000}))*1.021,-2))</f>
        <v/>
      </c>
      <c r="N2642" s="21">
        <f>IF(K2642&lt;=0,0,ROUNDDOWN((K2642*LOOKUP(K2642,{0,1950001,3300001,6950001,9000001,18000001,40000001},{0.05,0.1,0.2,0.23,0.33,0.4,0.45})-LOOKUP(K2642,{0,1950001,3300001,6950001,9000001,18000001,40000001},{0,97500,427500,636000,1536000,2796000,4796000}))*1.021,-2))</f>
        <v/>
      </c>
      <c r="O2642" s="21">
        <f>IF(L2642&lt;=0,0,ROUNDDOWN((L2642*LOOKUP(L2642,{0,1950001,3300001,6950001,9000001,18000001,40000001},{0.05,0.1,0.2,0.23,0.33,0.4,0.45})-LOOKUP(L2642,{0,1950001,3300001,6950001,9000001,18000001,40000001},{0,97500,427500,636000,1536000,2796000,4796000}))*1.021,-2))</f>
        <v/>
      </c>
      <c r="P2642" s="21">
        <f>MAX(0,ROUNDDOWN(F2642-E2642-430000,-3))</f>
        <v/>
      </c>
      <c r="Q2642" s="21">
        <f>MAX(0,ROUNDDOWN(F2642-E2642-430000-H2642,-3))</f>
        <v/>
      </c>
      <c r="R2642" s="21">
        <f>IF(F2642&lt;=450000,0,MAX(0,P2642*0.06-MIN(50000,P2642)*0.03))</f>
        <v/>
      </c>
      <c r="S2642" s="21">
        <f>IF(F2642&lt;=450000,0,MAX(0,P2642*0.04-MIN(50000,P2642)*0.02))</f>
        <v/>
      </c>
      <c r="T2642" s="21">
        <f>IF(F2642&lt;=450000,0,MAX(0,Q2642*0.06-MIN(50000,Q2642)*0.03))</f>
        <v/>
      </c>
      <c r="U2642" s="21">
        <f>IF(F2642&lt;=450000,0,MAX(0,Q2642*0.04-MIN(50000,Q2642)*0.02))</f>
        <v/>
      </c>
      <c r="V2642" s="21">
        <f>50000+MAX(0,G2642-480000)</f>
        <v/>
      </c>
      <c r="W2642" s="21">
        <f>P2642-V2642</f>
        <v/>
      </c>
      <c r="X2642" s="21">
        <f>Q2642-V2642</f>
        <v/>
      </c>
      <c r="Y2642" s="22">
        <f>IF(W2642&lt;0,0.9,LOOKUP(W2642,{0,1950001,3300001,6950001,9000001,18000001,40000001},{0.84895,0.7979,0.6958,0.66517,0.56307,0.4916,0.44055}))</f>
        <v/>
      </c>
      <c r="Z2642" s="22">
        <f>IF(X2642&lt;0,0.9,LOOKUP(X2642,{0,1950001,3300001,6950001,9000001,18000001,40000001},{0.84895,0.7979,0.6958,0.66517,0.56307,0.4916,0.44055}))</f>
        <v/>
      </c>
      <c r="AA2642" s="22">
        <f>IF(W2642&lt;0,0,CHOOSE(MATCH(W2642,{0,1950001,3300001,6950001,9000001},1),5.105/84.895,10.21/79.79,20.42/69.58,23.483/66.517,33.693/56.307))</f>
        <v/>
      </c>
      <c r="AB2642" s="21">
        <f>IF(C2642&lt;=2000,0,(MIN(C2642,ROUNDDOWN(F2642*0.3,0))-2000)*0.1)</f>
        <v/>
      </c>
      <c r="AC2642" s="21">
        <f>IF(C2642&lt;=2000,0,MIN((C2642-2000)*Y2642,(R2642+S2642)*0.2))</f>
        <v/>
      </c>
      <c r="AD2642" s="21">
        <f>IF(C2642&lt;=2000,0,MIN((C2642-2000)*Z2642,(T2642+U2642)*0.2))</f>
        <v/>
      </c>
      <c r="AE2642" s="21">
        <f>AC2642*AA2642</f>
        <v/>
      </c>
      <c r="AF2642" s="21">
        <f>ROUNDDOWN(R2642,-2)+ROUNDDOWN(S2642,-2)</f>
        <v/>
      </c>
      <c r="AG2642" s="21">
        <f>ROUNDDOWN(MAX(0,R2642-(AB2642+AC2642+AE2642)*0.6),-2)+ROUNDDOWN(MAX(0,S2642-(AB2642+AC2642+AE2642)*0.4),-2)</f>
        <v/>
      </c>
      <c r="AH2642" s="21">
        <f>ROUNDDOWN(MAX(0,T2642-(AB2642+AD2642)*0.6),-2)+ROUNDDOWN(MAX(0,U2642-(AB2642+AD2642)*0.4),-2)</f>
        <v/>
      </c>
      <c r="AI2642" s="21">
        <f>ROUNDDOWN(T2642,-2)+ROUNDDOWN(U2642,-2)</f>
        <v/>
      </c>
      <c r="AJ2642" s="21">
        <f>M2642+AF2642</f>
        <v/>
      </c>
      <c r="AK2642" s="21">
        <f>M2642+AG2642</f>
        <v/>
      </c>
      <c r="AL2642" s="21">
        <f>N2642+AH2642</f>
        <v/>
      </c>
      <c r="AM2642" s="21">
        <f>O2642+AI2642</f>
        <v/>
      </c>
      <c r="AN2642" s="21">
        <f>N2642+AI2642</f>
        <v/>
      </c>
      <c r="AO2642" s="21">
        <f>ROUNDDOWN((R2642+S2642)*0.2/Y2642+2000,0)</f>
        <v/>
      </c>
      <c r="AP2642" s="21">
        <f>ROUNDDOWN((T2642+U2642)*0.2/Z2642+2000,0)</f>
        <v/>
      </c>
      <c r="AQ2642" s="21">
        <f>AL2642-AK2642</f>
        <v/>
      </c>
      <c r="AR2642" s="21">
        <f>AM2642-AK2642</f>
        <v/>
      </c>
      <c r="AS2642" s="21">
        <f>AM2642-AL2642</f>
        <v/>
      </c>
      <c r="AT2642" s="21">
        <f>AK2642+C2642-AJ2642</f>
        <v/>
      </c>
      <c r="AU2642" s="21">
        <f>AL2642+C2642-AM2642</f>
        <v/>
      </c>
      <c r="AV2642" s="21">
        <f>AN2642+C2642-AM2642</f>
        <v/>
      </c>
    </row>
    <row r="2643">
      <c r="A2643" t="inlineStr">
        <is>
          <t>1万円刻み</t>
        </is>
      </c>
      <c r="B2643" s="21">
        <f>'5_1万円刻み'!$A$880</f>
        <v/>
      </c>
      <c r="C2643" s="21">
        <f>AO2643</f>
        <v/>
      </c>
      <c r="D2643" s="21" t="n">
        <v>0</v>
      </c>
      <c r="E2643" s="21">
        <f>ROUND(MIN(B2643/12,650000)*12*0.0915+MIN(B2643/12,1390000)*12*(0.0504+0)+B2643*0.005,0)</f>
        <v/>
      </c>
      <c r="F2643" s="21">
        <f>IF(B2643&lt;741000,0,IF(B2643&lt;2191000,B2643-740000,IF(B2643&lt;2193000,1451000,IF(B2643&lt;2196000,1453000,IF(B2643&lt;2200000,1456000,IF(B2643&lt;3600000,ROUND(ROUNDDOWN(B2643/4,-3)*2.8,0)-80000,IF(B2643&lt;6600000,ROUND(ROUNDDOWN(B2643/4,-3)*3.2,0)-440000,IF(B2643&lt;8500000,ROUNDDOWN(B2643*0.9,0)-1100000,B2643-1950000))))))))</f>
        <v/>
      </c>
      <c r="G2643" s="21">
        <f>IF(F2643&gt;23500000,NA(),IF(F2643&lt;=4890000,1040000,IF(F2643&lt;=6550000,670000,620000)))</f>
        <v/>
      </c>
      <c r="H2643" s="21">
        <f>IF(D2643&lt;=0,0,MAX(0,MIN(2000000,D2643-MIN(100000,ROUNDDOWN(F2643*0.05,0)))))</f>
        <v/>
      </c>
      <c r="I2643" s="21">
        <f>IF(C2643&lt;=2000,0,MIN(C2643,ROUNDDOWN(F2643*0.4,0))-2000)</f>
        <v/>
      </c>
      <c r="J2643" s="21">
        <f>MAX(0,ROUNDDOWN(F2643-E2643-G2643,-3))</f>
        <v/>
      </c>
      <c r="K2643" s="21">
        <f>MAX(0,ROUNDDOWN(F2643-E2643-G2643-H2643-I2643,-3))</f>
        <v/>
      </c>
      <c r="L2643" s="21">
        <f>MAX(0,ROUNDDOWN(F2643-E2643-G2643-H2643,-3))</f>
        <v/>
      </c>
      <c r="M2643" s="21">
        <f>IF(J2643&lt;=0,0,ROUNDDOWN((J2643*LOOKUP(J2643,{0,1950001,3300001,6950001,9000001,18000001,40000001},{0.05,0.1,0.2,0.23,0.33,0.4,0.45})-LOOKUP(J2643,{0,1950001,3300001,6950001,9000001,18000001,40000001},{0,97500,427500,636000,1536000,2796000,4796000}))*1.021,-2))</f>
        <v/>
      </c>
      <c r="N2643" s="21">
        <f>IF(K2643&lt;=0,0,ROUNDDOWN((K2643*LOOKUP(K2643,{0,1950001,3300001,6950001,9000001,18000001,40000001},{0.05,0.1,0.2,0.23,0.33,0.4,0.45})-LOOKUP(K2643,{0,1950001,3300001,6950001,9000001,18000001,40000001},{0,97500,427500,636000,1536000,2796000,4796000}))*1.021,-2))</f>
        <v/>
      </c>
      <c r="O2643" s="21">
        <f>IF(L2643&lt;=0,0,ROUNDDOWN((L2643*LOOKUP(L2643,{0,1950001,3300001,6950001,9000001,18000001,40000001},{0.05,0.1,0.2,0.23,0.33,0.4,0.45})-LOOKUP(L2643,{0,1950001,3300001,6950001,9000001,18000001,40000001},{0,97500,427500,636000,1536000,2796000,4796000}))*1.021,-2))</f>
        <v/>
      </c>
      <c r="P2643" s="21">
        <f>MAX(0,ROUNDDOWN(F2643-E2643-430000,-3))</f>
        <v/>
      </c>
      <c r="Q2643" s="21">
        <f>MAX(0,ROUNDDOWN(F2643-E2643-430000-H2643,-3))</f>
        <v/>
      </c>
      <c r="R2643" s="21">
        <f>IF(F2643&lt;=450000,0,MAX(0,P2643*0.06-MIN(50000,P2643)*0.03))</f>
        <v/>
      </c>
      <c r="S2643" s="21">
        <f>IF(F2643&lt;=450000,0,MAX(0,P2643*0.04-MIN(50000,P2643)*0.02))</f>
        <v/>
      </c>
      <c r="T2643" s="21">
        <f>IF(F2643&lt;=450000,0,MAX(0,Q2643*0.06-MIN(50000,Q2643)*0.03))</f>
        <v/>
      </c>
      <c r="U2643" s="21">
        <f>IF(F2643&lt;=450000,0,MAX(0,Q2643*0.04-MIN(50000,Q2643)*0.02))</f>
        <v/>
      </c>
      <c r="V2643" s="21">
        <f>50000+MAX(0,G2643-480000)</f>
        <v/>
      </c>
      <c r="W2643" s="21">
        <f>P2643-V2643</f>
        <v/>
      </c>
      <c r="X2643" s="21">
        <f>Q2643-V2643</f>
        <v/>
      </c>
      <c r="Y2643" s="22">
        <f>IF(W2643&lt;0,0.9,LOOKUP(W2643,{0,1950001,3300001,6950001,9000001,18000001,40000001},{0.84895,0.7979,0.6958,0.66517,0.56307,0.4916,0.44055}))</f>
        <v/>
      </c>
      <c r="Z2643" s="22">
        <f>IF(X2643&lt;0,0.9,LOOKUP(X2643,{0,1950001,3300001,6950001,9000001,18000001,40000001},{0.84895,0.7979,0.6958,0.66517,0.56307,0.4916,0.44055}))</f>
        <v/>
      </c>
      <c r="AA2643" s="22">
        <f>IF(W2643&lt;0,0,CHOOSE(MATCH(W2643,{0,1950001,3300001,6950001,9000001},1),5.105/84.895,10.21/79.79,20.42/69.58,23.483/66.517,33.693/56.307))</f>
        <v/>
      </c>
      <c r="AB2643" s="21">
        <f>IF(C2643&lt;=2000,0,(MIN(C2643,ROUNDDOWN(F2643*0.3,0))-2000)*0.1)</f>
        <v/>
      </c>
      <c r="AC2643" s="21">
        <f>IF(C2643&lt;=2000,0,MIN((C2643-2000)*Y2643,(R2643+S2643)*0.2))</f>
        <v/>
      </c>
      <c r="AD2643" s="21">
        <f>IF(C2643&lt;=2000,0,MIN((C2643-2000)*Z2643,(T2643+U2643)*0.2))</f>
        <v/>
      </c>
      <c r="AE2643" s="21">
        <f>AC2643*AA2643</f>
        <v/>
      </c>
      <c r="AF2643" s="21">
        <f>ROUNDDOWN(R2643,-2)+ROUNDDOWN(S2643,-2)</f>
        <v/>
      </c>
      <c r="AG2643" s="21">
        <f>ROUNDDOWN(MAX(0,R2643-(AB2643+AC2643+AE2643)*0.6),-2)+ROUNDDOWN(MAX(0,S2643-(AB2643+AC2643+AE2643)*0.4),-2)</f>
        <v/>
      </c>
      <c r="AH2643" s="21">
        <f>ROUNDDOWN(MAX(0,T2643-(AB2643+AD2643)*0.6),-2)+ROUNDDOWN(MAX(0,U2643-(AB2643+AD2643)*0.4),-2)</f>
        <v/>
      </c>
      <c r="AI2643" s="21">
        <f>ROUNDDOWN(T2643,-2)+ROUNDDOWN(U2643,-2)</f>
        <v/>
      </c>
      <c r="AJ2643" s="21">
        <f>M2643+AF2643</f>
        <v/>
      </c>
      <c r="AK2643" s="21">
        <f>M2643+AG2643</f>
        <v/>
      </c>
      <c r="AL2643" s="21">
        <f>N2643+AH2643</f>
        <v/>
      </c>
      <c r="AM2643" s="21">
        <f>O2643+AI2643</f>
        <v/>
      </c>
      <c r="AN2643" s="21">
        <f>N2643+AI2643</f>
        <v/>
      </c>
      <c r="AO2643" s="21">
        <f>ROUNDDOWN((R2643+S2643)*0.2/Y2643+2000,0)</f>
        <v/>
      </c>
      <c r="AP2643" s="21">
        <f>ROUNDDOWN((T2643+U2643)*0.2/Z2643+2000,0)</f>
        <v/>
      </c>
      <c r="AQ2643" s="21">
        <f>AL2643-AK2643</f>
        <v/>
      </c>
      <c r="AR2643" s="21">
        <f>AM2643-AK2643</f>
        <v/>
      </c>
      <c r="AS2643" s="21">
        <f>AM2643-AL2643</f>
        <v/>
      </c>
      <c r="AT2643" s="21">
        <f>AK2643+C2643-AJ2643</f>
        <v/>
      </c>
      <c r="AU2643" s="21">
        <f>AL2643+C2643-AM2643</f>
        <v/>
      </c>
      <c r="AV2643" s="21">
        <f>AN2643+C2643-AM2643</f>
        <v/>
      </c>
    </row>
    <row r="2644">
      <c r="A2644" t="inlineStr">
        <is>
          <t>1万円刻み</t>
        </is>
      </c>
      <c r="B2644" s="21">
        <f>'5_1万円刻み'!$A$881</f>
        <v/>
      </c>
      <c r="C2644" s="21">
        <f>AO2644</f>
        <v/>
      </c>
      <c r="D2644" s="21" t="n">
        <v>0</v>
      </c>
      <c r="E2644" s="21">
        <f>ROUND(MIN(B2644/12,650000)*12*0.0915+MIN(B2644/12,1390000)*12*(0.0504+0)+B2644*0.005,0)</f>
        <v/>
      </c>
      <c r="F2644" s="21">
        <f>IF(B2644&lt;741000,0,IF(B2644&lt;2191000,B2644-740000,IF(B2644&lt;2193000,1451000,IF(B2644&lt;2196000,1453000,IF(B2644&lt;2200000,1456000,IF(B2644&lt;3600000,ROUND(ROUNDDOWN(B2644/4,-3)*2.8,0)-80000,IF(B2644&lt;6600000,ROUND(ROUNDDOWN(B2644/4,-3)*3.2,0)-440000,IF(B2644&lt;8500000,ROUNDDOWN(B2644*0.9,0)-1100000,B2644-1950000))))))))</f>
        <v/>
      </c>
      <c r="G2644" s="21">
        <f>IF(F2644&gt;23500000,NA(),IF(F2644&lt;=4890000,1040000,IF(F2644&lt;=6550000,670000,620000)))</f>
        <v/>
      </c>
      <c r="H2644" s="21">
        <f>IF(D2644&lt;=0,0,MAX(0,MIN(2000000,D2644-MIN(100000,ROUNDDOWN(F2644*0.05,0)))))</f>
        <v/>
      </c>
      <c r="I2644" s="21">
        <f>IF(C2644&lt;=2000,0,MIN(C2644,ROUNDDOWN(F2644*0.4,0))-2000)</f>
        <v/>
      </c>
      <c r="J2644" s="21">
        <f>MAX(0,ROUNDDOWN(F2644-E2644-G2644,-3))</f>
        <v/>
      </c>
      <c r="K2644" s="21">
        <f>MAX(0,ROUNDDOWN(F2644-E2644-G2644-H2644-I2644,-3))</f>
        <v/>
      </c>
      <c r="L2644" s="21">
        <f>MAX(0,ROUNDDOWN(F2644-E2644-G2644-H2644,-3))</f>
        <v/>
      </c>
      <c r="M2644" s="21">
        <f>IF(J2644&lt;=0,0,ROUNDDOWN((J2644*LOOKUP(J2644,{0,1950001,3300001,6950001,9000001,18000001,40000001},{0.05,0.1,0.2,0.23,0.33,0.4,0.45})-LOOKUP(J2644,{0,1950001,3300001,6950001,9000001,18000001,40000001},{0,97500,427500,636000,1536000,2796000,4796000}))*1.021,-2))</f>
        <v/>
      </c>
      <c r="N2644" s="21">
        <f>IF(K2644&lt;=0,0,ROUNDDOWN((K2644*LOOKUP(K2644,{0,1950001,3300001,6950001,9000001,18000001,40000001},{0.05,0.1,0.2,0.23,0.33,0.4,0.45})-LOOKUP(K2644,{0,1950001,3300001,6950001,9000001,18000001,40000001},{0,97500,427500,636000,1536000,2796000,4796000}))*1.021,-2))</f>
        <v/>
      </c>
      <c r="O2644" s="21">
        <f>IF(L2644&lt;=0,0,ROUNDDOWN((L2644*LOOKUP(L2644,{0,1950001,3300001,6950001,9000001,18000001,40000001},{0.05,0.1,0.2,0.23,0.33,0.4,0.45})-LOOKUP(L2644,{0,1950001,3300001,6950001,9000001,18000001,40000001},{0,97500,427500,636000,1536000,2796000,4796000}))*1.021,-2))</f>
        <v/>
      </c>
      <c r="P2644" s="21">
        <f>MAX(0,ROUNDDOWN(F2644-E2644-430000,-3))</f>
        <v/>
      </c>
      <c r="Q2644" s="21">
        <f>MAX(0,ROUNDDOWN(F2644-E2644-430000-H2644,-3))</f>
        <v/>
      </c>
      <c r="R2644" s="21">
        <f>IF(F2644&lt;=450000,0,MAX(0,P2644*0.06-MIN(50000,P2644)*0.03))</f>
        <v/>
      </c>
      <c r="S2644" s="21">
        <f>IF(F2644&lt;=450000,0,MAX(0,P2644*0.04-MIN(50000,P2644)*0.02))</f>
        <v/>
      </c>
      <c r="T2644" s="21">
        <f>IF(F2644&lt;=450000,0,MAX(0,Q2644*0.06-MIN(50000,Q2644)*0.03))</f>
        <v/>
      </c>
      <c r="U2644" s="21">
        <f>IF(F2644&lt;=450000,0,MAX(0,Q2644*0.04-MIN(50000,Q2644)*0.02))</f>
        <v/>
      </c>
      <c r="V2644" s="21">
        <f>50000+MAX(0,G2644-480000)</f>
        <v/>
      </c>
      <c r="W2644" s="21">
        <f>P2644-V2644</f>
        <v/>
      </c>
      <c r="X2644" s="21">
        <f>Q2644-V2644</f>
        <v/>
      </c>
      <c r="Y2644" s="22">
        <f>IF(W2644&lt;0,0.9,LOOKUP(W2644,{0,1950001,3300001,6950001,9000001,18000001,40000001},{0.84895,0.7979,0.6958,0.66517,0.56307,0.4916,0.44055}))</f>
        <v/>
      </c>
      <c r="Z2644" s="22">
        <f>IF(X2644&lt;0,0.9,LOOKUP(X2644,{0,1950001,3300001,6950001,9000001,18000001,40000001},{0.84895,0.7979,0.6958,0.66517,0.56307,0.4916,0.44055}))</f>
        <v/>
      </c>
      <c r="AA2644" s="22">
        <f>IF(W2644&lt;0,0,CHOOSE(MATCH(W2644,{0,1950001,3300001,6950001,9000001},1),5.105/84.895,10.21/79.79,20.42/69.58,23.483/66.517,33.693/56.307))</f>
        <v/>
      </c>
      <c r="AB2644" s="21">
        <f>IF(C2644&lt;=2000,0,(MIN(C2644,ROUNDDOWN(F2644*0.3,0))-2000)*0.1)</f>
        <v/>
      </c>
      <c r="AC2644" s="21">
        <f>IF(C2644&lt;=2000,0,MIN((C2644-2000)*Y2644,(R2644+S2644)*0.2))</f>
        <v/>
      </c>
      <c r="AD2644" s="21">
        <f>IF(C2644&lt;=2000,0,MIN((C2644-2000)*Z2644,(T2644+U2644)*0.2))</f>
        <v/>
      </c>
      <c r="AE2644" s="21">
        <f>AC2644*AA2644</f>
        <v/>
      </c>
      <c r="AF2644" s="21">
        <f>ROUNDDOWN(R2644,-2)+ROUNDDOWN(S2644,-2)</f>
        <v/>
      </c>
      <c r="AG2644" s="21">
        <f>ROUNDDOWN(MAX(0,R2644-(AB2644+AC2644+AE2644)*0.6),-2)+ROUNDDOWN(MAX(0,S2644-(AB2644+AC2644+AE2644)*0.4),-2)</f>
        <v/>
      </c>
      <c r="AH2644" s="21">
        <f>ROUNDDOWN(MAX(0,T2644-(AB2644+AD2644)*0.6),-2)+ROUNDDOWN(MAX(0,U2644-(AB2644+AD2644)*0.4),-2)</f>
        <v/>
      </c>
      <c r="AI2644" s="21">
        <f>ROUNDDOWN(T2644,-2)+ROUNDDOWN(U2644,-2)</f>
        <v/>
      </c>
      <c r="AJ2644" s="21">
        <f>M2644+AF2644</f>
        <v/>
      </c>
      <c r="AK2644" s="21">
        <f>M2644+AG2644</f>
        <v/>
      </c>
      <c r="AL2644" s="21">
        <f>N2644+AH2644</f>
        <v/>
      </c>
      <c r="AM2644" s="21">
        <f>O2644+AI2644</f>
        <v/>
      </c>
      <c r="AN2644" s="21">
        <f>N2644+AI2644</f>
        <v/>
      </c>
      <c r="AO2644" s="21">
        <f>ROUNDDOWN((R2644+S2644)*0.2/Y2644+2000,0)</f>
        <v/>
      </c>
      <c r="AP2644" s="21">
        <f>ROUNDDOWN((T2644+U2644)*0.2/Z2644+2000,0)</f>
        <v/>
      </c>
      <c r="AQ2644" s="21">
        <f>AL2644-AK2644</f>
        <v/>
      </c>
      <c r="AR2644" s="21">
        <f>AM2644-AK2644</f>
        <v/>
      </c>
      <c r="AS2644" s="21">
        <f>AM2644-AL2644</f>
        <v/>
      </c>
      <c r="AT2644" s="21">
        <f>AK2644+C2644-AJ2644</f>
        <v/>
      </c>
      <c r="AU2644" s="21">
        <f>AL2644+C2644-AM2644</f>
        <v/>
      </c>
      <c r="AV2644" s="21">
        <f>AN2644+C2644-AM2644</f>
        <v/>
      </c>
    </row>
    <row r="2645">
      <c r="A2645" t="inlineStr">
        <is>
          <t>1万円刻み</t>
        </is>
      </c>
      <c r="B2645" s="21">
        <f>'5_1万円刻み'!$A$882</f>
        <v/>
      </c>
      <c r="C2645" s="21">
        <f>AO2645</f>
        <v/>
      </c>
      <c r="D2645" s="21" t="n">
        <v>0</v>
      </c>
      <c r="E2645" s="21">
        <f>ROUND(MIN(B2645/12,650000)*12*0.0915+MIN(B2645/12,1390000)*12*(0.0504+0)+B2645*0.005,0)</f>
        <v/>
      </c>
      <c r="F2645" s="21">
        <f>IF(B2645&lt;741000,0,IF(B2645&lt;2191000,B2645-740000,IF(B2645&lt;2193000,1451000,IF(B2645&lt;2196000,1453000,IF(B2645&lt;2200000,1456000,IF(B2645&lt;3600000,ROUND(ROUNDDOWN(B2645/4,-3)*2.8,0)-80000,IF(B2645&lt;6600000,ROUND(ROUNDDOWN(B2645/4,-3)*3.2,0)-440000,IF(B2645&lt;8500000,ROUNDDOWN(B2645*0.9,0)-1100000,B2645-1950000))))))))</f>
        <v/>
      </c>
      <c r="G2645" s="21">
        <f>IF(F2645&gt;23500000,NA(),IF(F2645&lt;=4890000,1040000,IF(F2645&lt;=6550000,670000,620000)))</f>
        <v/>
      </c>
      <c r="H2645" s="21">
        <f>IF(D2645&lt;=0,0,MAX(0,MIN(2000000,D2645-MIN(100000,ROUNDDOWN(F2645*0.05,0)))))</f>
        <v/>
      </c>
      <c r="I2645" s="21">
        <f>IF(C2645&lt;=2000,0,MIN(C2645,ROUNDDOWN(F2645*0.4,0))-2000)</f>
        <v/>
      </c>
      <c r="J2645" s="21">
        <f>MAX(0,ROUNDDOWN(F2645-E2645-G2645,-3))</f>
        <v/>
      </c>
      <c r="K2645" s="21">
        <f>MAX(0,ROUNDDOWN(F2645-E2645-G2645-H2645-I2645,-3))</f>
        <v/>
      </c>
      <c r="L2645" s="21">
        <f>MAX(0,ROUNDDOWN(F2645-E2645-G2645-H2645,-3))</f>
        <v/>
      </c>
      <c r="M2645" s="21">
        <f>IF(J2645&lt;=0,0,ROUNDDOWN((J2645*LOOKUP(J2645,{0,1950001,3300001,6950001,9000001,18000001,40000001},{0.05,0.1,0.2,0.23,0.33,0.4,0.45})-LOOKUP(J2645,{0,1950001,3300001,6950001,9000001,18000001,40000001},{0,97500,427500,636000,1536000,2796000,4796000}))*1.021,-2))</f>
        <v/>
      </c>
      <c r="N2645" s="21">
        <f>IF(K2645&lt;=0,0,ROUNDDOWN((K2645*LOOKUP(K2645,{0,1950001,3300001,6950001,9000001,18000001,40000001},{0.05,0.1,0.2,0.23,0.33,0.4,0.45})-LOOKUP(K2645,{0,1950001,3300001,6950001,9000001,18000001,40000001},{0,97500,427500,636000,1536000,2796000,4796000}))*1.021,-2))</f>
        <v/>
      </c>
      <c r="O2645" s="21">
        <f>IF(L2645&lt;=0,0,ROUNDDOWN((L2645*LOOKUP(L2645,{0,1950001,3300001,6950001,9000001,18000001,40000001},{0.05,0.1,0.2,0.23,0.33,0.4,0.45})-LOOKUP(L2645,{0,1950001,3300001,6950001,9000001,18000001,40000001},{0,97500,427500,636000,1536000,2796000,4796000}))*1.021,-2))</f>
        <v/>
      </c>
      <c r="P2645" s="21">
        <f>MAX(0,ROUNDDOWN(F2645-E2645-430000,-3))</f>
        <v/>
      </c>
      <c r="Q2645" s="21">
        <f>MAX(0,ROUNDDOWN(F2645-E2645-430000-H2645,-3))</f>
        <v/>
      </c>
      <c r="R2645" s="21">
        <f>IF(F2645&lt;=450000,0,MAX(0,P2645*0.06-MIN(50000,P2645)*0.03))</f>
        <v/>
      </c>
      <c r="S2645" s="21">
        <f>IF(F2645&lt;=450000,0,MAX(0,P2645*0.04-MIN(50000,P2645)*0.02))</f>
        <v/>
      </c>
      <c r="T2645" s="21">
        <f>IF(F2645&lt;=450000,0,MAX(0,Q2645*0.06-MIN(50000,Q2645)*0.03))</f>
        <v/>
      </c>
      <c r="U2645" s="21">
        <f>IF(F2645&lt;=450000,0,MAX(0,Q2645*0.04-MIN(50000,Q2645)*0.02))</f>
        <v/>
      </c>
      <c r="V2645" s="21">
        <f>50000+MAX(0,G2645-480000)</f>
        <v/>
      </c>
      <c r="W2645" s="21">
        <f>P2645-V2645</f>
        <v/>
      </c>
      <c r="X2645" s="21">
        <f>Q2645-V2645</f>
        <v/>
      </c>
      <c r="Y2645" s="22">
        <f>IF(W2645&lt;0,0.9,LOOKUP(W2645,{0,1950001,3300001,6950001,9000001,18000001,40000001},{0.84895,0.7979,0.6958,0.66517,0.56307,0.4916,0.44055}))</f>
        <v/>
      </c>
      <c r="Z2645" s="22">
        <f>IF(X2645&lt;0,0.9,LOOKUP(X2645,{0,1950001,3300001,6950001,9000001,18000001,40000001},{0.84895,0.7979,0.6958,0.66517,0.56307,0.4916,0.44055}))</f>
        <v/>
      </c>
      <c r="AA2645" s="22">
        <f>IF(W2645&lt;0,0,CHOOSE(MATCH(W2645,{0,1950001,3300001,6950001,9000001},1),5.105/84.895,10.21/79.79,20.42/69.58,23.483/66.517,33.693/56.307))</f>
        <v/>
      </c>
      <c r="AB2645" s="21">
        <f>IF(C2645&lt;=2000,0,(MIN(C2645,ROUNDDOWN(F2645*0.3,0))-2000)*0.1)</f>
        <v/>
      </c>
      <c r="AC2645" s="21">
        <f>IF(C2645&lt;=2000,0,MIN((C2645-2000)*Y2645,(R2645+S2645)*0.2))</f>
        <v/>
      </c>
      <c r="AD2645" s="21">
        <f>IF(C2645&lt;=2000,0,MIN((C2645-2000)*Z2645,(T2645+U2645)*0.2))</f>
        <v/>
      </c>
      <c r="AE2645" s="21">
        <f>AC2645*AA2645</f>
        <v/>
      </c>
      <c r="AF2645" s="21">
        <f>ROUNDDOWN(R2645,-2)+ROUNDDOWN(S2645,-2)</f>
        <v/>
      </c>
      <c r="AG2645" s="21">
        <f>ROUNDDOWN(MAX(0,R2645-(AB2645+AC2645+AE2645)*0.6),-2)+ROUNDDOWN(MAX(0,S2645-(AB2645+AC2645+AE2645)*0.4),-2)</f>
        <v/>
      </c>
      <c r="AH2645" s="21">
        <f>ROUNDDOWN(MAX(0,T2645-(AB2645+AD2645)*0.6),-2)+ROUNDDOWN(MAX(0,U2645-(AB2645+AD2645)*0.4),-2)</f>
        <v/>
      </c>
      <c r="AI2645" s="21">
        <f>ROUNDDOWN(T2645,-2)+ROUNDDOWN(U2645,-2)</f>
        <v/>
      </c>
      <c r="AJ2645" s="21">
        <f>M2645+AF2645</f>
        <v/>
      </c>
      <c r="AK2645" s="21">
        <f>M2645+AG2645</f>
        <v/>
      </c>
      <c r="AL2645" s="21">
        <f>N2645+AH2645</f>
        <v/>
      </c>
      <c r="AM2645" s="21">
        <f>O2645+AI2645</f>
        <v/>
      </c>
      <c r="AN2645" s="21">
        <f>N2645+AI2645</f>
        <v/>
      </c>
      <c r="AO2645" s="21">
        <f>ROUNDDOWN((R2645+S2645)*0.2/Y2645+2000,0)</f>
        <v/>
      </c>
      <c r="AP2645" s="21">
        <f>ROUNDDOWN((T2645+U2645)*0.2/Z2645+2000,0)</f>
        <v/>
      </c>
      <c r="AQ2645" s="21">
        <f>AL2645-AK2645</f>
        <v/>
      </c>
      <c r="AR2645" s="21">
        <f>AM2645-AK2645</f>
        <v/>
      </c>
      <c r="AS2645" s="21">
        <f>AM2645-AL2645</f>
        <v/>
      </c>
      <c r="AT2645" s="21">
        <f>AK2645+C2645-AJ2645</f>
        <v/>
      </c>
      <c r="AU2645" s="21">
        <f>AL2645+C2645-AM2645</f>
        <v/>
      </c>
      <c r="AV2645" s="21">
        <f>AN2645+C2645-AM2645</f>
        <v/>
      </c>
    </row>
    <row r="2646">
      <c r="A2646" t="inlineStr">
        <is>
          <t>1万円刻み</t>
        </is>
      </c>
      <c r="B2646" s="21">
        <f>'5_1万円刻み'!$A$883</f>
        <v/>
      </c>
      <c r="C2646" s="21">
        <f>AO2646</f>
        <v/>
      </c>
      <c r="D2646" s="21" t="n">
        <v>0</v>
      </c>
      <c r="E2646" s="21">
        <f>ROUND(MIN(B2646/12,650000)*12*0.0915+MIN(B2646/12,1390000)*12*(0.0504+0)+B2646*0.005,0)</f>
        <v/>
      </c>
      <c r="F2646" s="21">
        <f>IF(B2646&lt;741000,0,IF(B2646&lt;2191000,B2646-740000,IF(B2646&lt;2193000,1451000,IF(B2646&lt;2196000,1453000,IF(B2646&lt;2200000,1456000,IF(B2646&lt;3600000,ROUND(ROUNDDOWN(B2646/4,-3)*2.8,0)-80000,IF(B2646&lt;6600000,ROUND(ROUNDDOWN(B2646/4,-3)*3.2,0)-440000,IF(B2646&lt;8500000,ROUNDDOWN(B2646*0.9,0)-1100000,B2646-1950000))))))))</f>
        <v/>
      </c>
      <c r="G2646" s="21">
        <f>IF(F2646&gt;23500000,NA(),IF(F2646&lt;=4890000,1040000,IF(F2646&lt;=6550000,670000,620000)))</f>
        <v/>
      </c>
      <c r="H2646" s="21">
        <f>IF(D2646&lt;=0,0,MAX(0,MIN(2000000,D2646-MIN(100000,ROUNDDOWN(F2646*0.05,0)))))</f>
        <v/>
      </c>
      <c r="I2646" s="21">
        <f>IF(C2646&lt;=2000,0,MIN(C2646,ROUNDDOWN(F2646*0.4,0))-2000)</f>
        <v/>
      </c>
      <c r="J2646" s="21">
        <f>MAX(0,ROUNDDOWN(F2646-E2646-G2646,-3))</f>
        <v/>
      </c>
      <c r="K2646" s="21">
        <f>MAX(0,ROUNDDOWN(F2646-E2646-G2646-H2646-I2646,-3))</f>
        <v/>
      </c>
      <c r="L2646" s="21">
        <f>MAX(0,ROUNDDOWN(F2646-E2646-G2646-H2646,-3))</f>
        <v/>
      </c>
      <c r="M2646" s="21">
        <f>IF(J2646&lt;=0,0,ROUNDDOWN((J2646*LOOKUP(J2646,{0,1950001,3300001,6950001,9000001,18000001,40000001},{0.05,0.1,0.2,0.23,0.33,0.4,0.45})-LOOKUP(J2646,{0,1950001,3300001,6950001,9000001,18000001,40000001},{0,97500,427500,636000,1536000,2796000,4796000}))*1.021,-2))</f>
        <v/>
      </c>
      <c r="N2646" s="21">
        <f>IF(K2646&lt;=0,0,ROUNDDOWN((K2646*LOOKUP(K2646,{0,1950001,3300001,6950001,9000001,18000001,40000001},{0.05,0.1,0.2,0.23,0.33,0.4,0.45})-LOOKUP(K2646,{0,1950001,3300001,6950001,9000001,18000001,40000001},{0,97500,427500,636000,1536000,2796000,4796000}))*1.021,-2))</f>
        <v/>
      </c>
      <c r="O2646" s="21">
        <f>IF(L2646&lt;=0,0,ROUNDDOWN((L2646*LOOKUP(L2646,{0,1950001,3300001,6950001,9000001,18000001,40000001},{0.05,0.1,0.2,0.23,0.33,0.4,0.45})-LOOKUP(L2646,{0,1950001,3300001,6950001,9000001,18000001,40000001},{0,97500,427500,636000,1536000,2796000,4796000}))*1.021,-2))</f>
        <v/>
      </c>
      <c r="P2646" s="21">
        <f>MAX(0,ROUNDDOWN(F2646-E2646-430000,-3))</f>
        <v/>
      </c>
      <c r="Q2646" s="21">
        <f>MAX(0,ROUNDDOWN(F2646-E2646-430000-H2646,-3))</f>
        <v/>
      </c>
      <c r="R2646" s="21">
        <f>IF(F2646&lt;=450000,0,MAX(0,P2646*0.06-MIN(50000,P2646)*0.03))</f>
        <v/>
      </c>
      <c r="S2646" s="21">
        <f>IF(F2646&lt;=450000,0,MAX(0,P2646*0.04-MIN(50000,P2646)*0.02))</f>
        <v/>
      </c>
      <c r="T2646" s="21">
        <f>IF(F2646&lt;=450000,0,MAX(0,Q2646*0.06-MIN(50000,Q2646)*0.03))</f>
        <v/>
      </c>
      <c r="U2646" s="21">
        <f>IF(F2646&lt;=450000,0,MAX(0,Q2646*0.04-MIN(50000,Q2646)*0.02))</f>
        <v/>
      </c>
      <c r="V2646" s="21">
        <f>50000+MAX(0,G2646-480000)</f>
        <v/>
      </c>
      <c r="W2646" s="21">
        <f>P2646-V2646</f>
        <v/>
      </c>
      <c r="X2646" s="21">
        <f>Q2646-V2646</f>
        <v/>
      </c>
      <c r="Y2646" s="22">
        <f>IF(W2646&lt;0,0.9,LOOKUP(W2646,{0,1950001,3300001,6950001,9000001,18000001,40000001},{0.84895,0.7979,0.6958,0.66517,0.56307,0.4916,0.44055}))</f>
        <v/>
      </c>
      <c r="Z2646" s="22">
        <f>IF(X2646&lt;0,0.9,LOOKUP(X2646,{0,1950001,3300001,6950001,9000001,18000001,40000001},{0.84895,0.7979,0.6958,0.66517,0.56307,0.4916,0.44055}))</f>
        <v/>
      </c>
      <c r="AA2646" s="22">
        <f>IF(W2646&lt;0,0,CHOOSE(MATCH(W2646,{0,1950001,3300001,6950001,9000001},1),5.105/84.895,10.21/79.79,20.42/69.58,23.483/66.517,33.693/56.307))</f>
        <v/>
      </c>
      <c r="AB2646" s="21">
        <f>IF(C2646&lt;=2000,0,(MIN(C2646,ROUNDDOWN(F2646*0.3,0))-2000)*0.1)</f>
        <v/>
      </c>
      <c r="AC2646" s="21">
        <f>IF(C2646&lt;=2000,0,MIN((C2646-2000)*Y2646,(R2646+S2646)*0.2))</f>
        <v/>
      </c>
      <c r="AD2646" s="21">
        <f>IF(C2646&lt;=2000,0,MIN((C2646-2000)*Z2646,(T2646+U2646)*0.2))</f>
        <v/>
      </c>
      <c r="AE2646" s="21">
        <f>AC2646*AA2646</f>
        <v/>
      </c>
      <c r="AF2646" s="21">
        <f>ROUNDDOWN(R2646,-2)+ROUNDDOWN(S2646,-2)</f>
        <v/>
      </c>
      <c r="AG2646" s="21">
        <f>ROUNDDOWN(MAX(0,R2646-(AB2646+AC2646+AE2646)*0.6),-2)+ROUNDDOWN(MAX(0,S2646-(AB2646+AC2646+AE2646)*0.4),-2)</f>
        <v/>
      </c>
      <c r="AH2646" s="21">
        <f>ROUNDDOWN(MAX(0,T2646-(AB2646+AD2646)*0.6),-2)+ROUNDDOWN(MAX(0,U2646-(AB2646+AD2646)*0.4),-2)</f>
        <v/>
      </c>
      <c r="AI2646" s="21">
        <f>ROUNDDOWN(T2646,-2)+ROUNDDOWN(U2646,-2)</f>
        <v/>
      </c>
      <c r="AJ2646" s="21">
        <f>M2646+AF2646</f>
        <v/>
      </c>
      <c r="AK2646" s="21">
        <f>M2646+AG2646</f>
        <v/>
      </c>
      <c r="AL2646" s="21">
        <f>N2646+AH2646</f>
        <v/>
      </c>
      <c r="AM2646" s="21">
        <f>O2646+AI2646</f>
        <v/>
      </c>
      <c r="AN2646" s="21">
        <f>N2646+AI2646</f>
        <v/>
      </c>
      <c r="AO2646" s="21">
        <f>ROUNDDOWN((R2646+S2646)*0.2/Y2646+2000,0)</f>
        <v/>
      </c>
      <c r="AP2646" s="21">
        <f>ROUNDDOWN((T2646+U2646)*0.2/Z2646+2000,0)</f>
        <v/>
      </c>
      <c r="AQ2646" s="21">
        <f>AL2646-AK2646</f>
        <v/>
      </c>
      <c r="AR2646" s="21">
        <f>AM2646-AK2646</f>
        <v/>
      </c>
      <c r="AS2646" s="21">
        <f>AM2646-AL2646</f>
        <v/>
      </c>
      <c r="AT2646" s="21">
        <f>AK2646+C2646-AJ2646</f>
        <v/>
      </c>
      <c r="AU2646" s="21">
        <f>AL2646+C2646-AM2646</f>
        <v/>
      </c>
      <c r="AV2646" s="21">
        <f>AN2646+C2646-AM2646</f>
        <v/>
      </c>
    </row>
    <row r="2647">
      <c r="A2647" t="inlineStr">
        <is>
          <t>1万円刻み</t>
        </is>
      </c>
      <c r="B2647" s="21">
        <f>'5_1万円刻み'!$A$884</f>
        <v/>
      </c>
      <c r="C2647" s="21">
        <f>AO2647</f>
        <v/>
      </c>
      <c r="D2647" s="21" t="n">
        <v>0</v>
      </c>
      <c r="E2647" s="21">
        <f>ROUND(MIN(B2647/12,650000)*12*0.0915+MIN(B2647/12,1390000)*12*(0.0504+0)+B2647*0.005,0)</f>
        <v/>
      </c>
      <c r="F2647" s="21">
        <f>IF(B2647&lt;741000,0,IF(B2647&lt;2191000,B2647-740000,IF(B2647&lt;2193000,1451000,IF(B2647&lt;2196000,1453000,IF(B2647&lt;2200000,1456000,IF(B2647&lt;3600000,ROUND(ROUNDDOWN(B2647/4,-3)*2.8,0)-80000,IF(B2647&lt;6600000,ROUND(ROUNDDOWN(B2647/4,-3)*3.2,0)-440000,IF(B2647&lt;8500000,ROUNDDOWN(B2647*0.9,0)-1100000,B2647-1950000))))))))</f>
        <v/>
      </c>
      <c r="G2647" s="21">
        <f>IF(F2647&gt;23500000,NA(),IF(F2647&lt;=4890000,1040000,IF(F2647&lt;=6550000,670000,620000)))</f>
        <v/>
      </c>
      <c r="H2647" s="21">
        <f>IF(D2647&lt;=0,0,MAX(0,MIN(2000000,D2647-MIN(100000,ROUNDDOWN(F2647*0.05,0)))))</f>
        <v/>
      </c>
      <c r="I2647" s="21">
        <f>IF(C2647&lt;=2000,0,MIN(C2647,ROUNDDOWN(F2647*0.4,0))-2000)</f>
        <v/>
      </c>
      <c r="J2647" s="21">
        <f>MAX(0,ROUNDDOWN(F2647-E2647-G2647,-3))</f>
        <v/>
      </c>
      <c r="K2647" s="21">
        <f>MAX(0,ROUNDDOWN(F2647-E2647-G2647-H2647-I2647,-3))</f>
        <v/>
      </c>
      <c r="L2647" s="21">
        <f>MAX(0,ROUNDDOWN(F2647-E2647-G2647-H2647,-3))</f>
        <v/>
      </c>
      <c r="M2647" s="21">
        <f>IF(J2647&lt;=0,0,ROUNDDOWN((J2647*LOOKUP(J2647,{0,1950001,3300001,6950001,9000001,18000001,40000001},{0.05,0.1,0.2,0.23,0.33,0.4,0.45})-LOOKUP(J2647,{0,1950001,3300001,6950001,9000001,18000001,40000001},{0,97500,427500,636000,1536000,2796000,4796000}))*1.021,-2))</f>
        <v/>
      </c>
      <c r="N2647" s="21">
        <f>IF(K2647&lt;=0,0,ROUNDDOWN((K2647*LOOKUP(K2647,{0,1950001,3300001,6950001,9000001,18000001,40000001},{0.05,0.1,0.2,0.23,0.33,0.4,0.45})-LOOKUP(K2647,{0,1950001,3300001,6950001,9000001,18000001,40000001},{0,97500,427500,636000,1536000,2796000,4796000}))*1.021,-2))</f>
        <v/>
      </c>
      <c r="O2647" s="21">
        <f>IF(L2647&lt;=0,0,ROUNDDOWN((L2647*LOOKUP(L2647,{0,1950001,3300001,6950001,9000001,18000001,40000001},{0.05,0.1,0.2,0.23,0.33,0.4,0.45})-LOOKUP(L2647,{0,1950001,3300001,6950001,9000001,18000001,40000001},{0,97500,427500,636000,1536000,2796000,4796000}))*1.021,-2))</f>
        <v/>
      </c>
      <c r="P2647" s="21">
        <f>MAX(0,ROUNDDOWN(F2647-E2647-430000,-3))</f>
        <v/>
      </c>
      <c r="Q2647" s="21">
        <f>MAX(0,ROUNDDOWN(F2647-E2647-430000-H2647,-3))</f>
        <v/>
      </c>
      <c r="R2647" s="21">
        <f>IF(F2647&lt;=450000,0,MAX(0,P2647*0.06-MIN(50000,P2647)*0.03))</f>
        <v/>
      </c>
      <c r="S2647" s="21">
        <f>IF(F2647&lt;=450000,0,MAX(0,P2647*0.04-MIN(50000,P2647)*0.02))</f>
        <v/>
      </c>
      <c r="T2647" s="21">
        <f>IF(F2647&lt;=450000,0,MAX(0,Q2647*0.06-MIN(50000,Q2647)*0.03))</f>
        <v/>
      </c>
      <c r="U2647" s="21">
        <f>IF(F2647&lt;=450000,0,MAX(0,Q2647*0.04-MIN(50000,Q2647)*0.02))</f>
        <v/>
      </c>
      <c r="V2647" s="21">
        <f>50000+MAX(0,G2647-480000)</f>
        <v/>
      </c>
      <c r="W2647" s="21">
        <f>P2647-V2647</f>
        <v/>
      </c>
      <c r="X2647" s="21">
        <f>Q2647-V2647</f>
        <v/>
      </c>
      <c r="Y2647" s="22">
        <f>IF(W2647&lt;0,0.9,LOOKUP(W2647,{0,1950001,3300001,6950001,9000001,18000001,40000001},{0.84895,0.7979,0.6958,0.66517,0.56307,0.4916,0.44055}))</f>
        <v/>
      </c>
      <c r="Z2647" s="22">
        <f>IF(X2647&lt;0,0.9,LOOKUP(X2647,{0,1950001,3300001,6950001,9000001,18000001,40000001},{0.84895,0.7979,0.6958,0.66517,0.56307,0.4916,0.44055}))</f>
        <v/>
      </c>
      <c r="AA2647" s="22">
        <f>IF(W2647&lt;0,0,CHOOSE(MATCH(W2647,{0,1950001,3300001,6950001,9000001},1),5.105/84.895,10.21/79.79,20.42/69.58,23.483/66.517,33.693/56.307))</f>
        <v/>
      </c>
      <c r="AB2647" s="21">
        <f>IF(C2647&lt;=2000,0,(MIN(C2647,ROUNDDOWN(F2647*0.3,0))-2000)*0.1)</f>
        <v/>
      </c>
      <c r="AC2647" s="21">
        <f>IF(C2647&lt;=2000,0,MIN((C2647-2000)*Y2647,(R2647+S2647)*0.2))</f>
        <v/>
      </c>
      <c r="AD2647" s="21">
        <f>IF(C2647&lt;=2000,0,MIN((C2647-2000)*Z2647,(T2647+U2647)*0.2))</f>
        <v/>
      </c>
      <c r="AE2647" s="21">
        <f>AC2647*AA2647</f>
        <v/>
      </c>
      <c r="AF2647" s="21">
        <f>ROUNDDOWN(R2647,-2)+ROUNDDOWN(S2647,-2)</f>
        <v/>
      </c>
      <c r="AG2647" s="21">
        <f>ROUNDDOWN(MAX(0,R2647-(AB2647+AC2647+AE2647)*0.6),-2)+ROUNDDOWN(MAX(0,S2647-(AB2647+AC2647+AE2647)*0.4),-2)</f>
        <v/>
      </c>
      <c r="AH2647" s="21">
        <f>ROUNDDOWN(MAX(0,T2647-(AB2647+AD2647)*0.6),-2)+ROUNDDOWN(MAX(0,U2647-(AB2647+AD2647)*0.4),-2)</f>
        <v/>
      </c>
      <c r="AI2647" s="21">
        <f>ROUNDDOWN(T2647,-2)+ROUNDDOWN(U2647,-2)</f>
        <v/>
      </c>
      <c r="AJ2647" s="21">
        <f>M2647+AF2647</f>
        <v/>
      </c>
      <c r="AK2647" s="21">
        <f>M2647+AG2647</f>
        <v/>
      </c>
      <c r="AL2647" s="21">
        <f>N2647+AH2647</f>
        <v/>
      </c>
      <c r="AM2647" s="21">
        <f>O2647+AI2647</f>
        <v/>
      </c>
      <c r="AN2647" s="21">
        <f>N2647+AI2647</f>
        <v/>
      </c>
      <c r="AO2647" s="21">
        <f>ROUNDDOWN((R2647+S2647)*0.2/Y2647+2000,0)</f>
        <v/>
      </c>
      <c r="AP2647" s="21">
        <f>ROUNDDOWN((T2647+U2647)*0.2/Z2647+2000,0)</f>
        <v/>
      </c>
      <c r="AQ2647" s="21">
        <f>AL2647-AK2647</f>
        <v/>
      </c>
      <c r="AR2647" s="21">
        <f>AM2647-AK2647</f>
        <v/>
      </c>
      <c r="AS2647" s="21">
        <f>AM2647-AL2647</f>
        <v/>
      </c>
      <c r="AT2647" s="21">
        <f>AK2647+C2647-AJ2647</f>
        <v/>
      </c>
      <c r="AU2647" s="21">
        <f>AL2647+C2647-AM2647</f>
        <v/>
      </c>
      <c r="AV2647" s="21">
        <f>AN2647+C2647-AM2647</f>
        <v/>
      </c>
    </row>
    <row r="2648">
      <c r="A2648" t="inlineStr">
        <is>
          <t>1万円刻み</t>
        </is>
      </c>
      <c r="B2648" s="21">
        <f>'5_1万円刻み'!$A$885</f>
        <v/>
      </c>
      <c r="C2648" s="21">
        <f>AO2648</f>
        <v/>
      </c>
      <c r="D2648" s="21" t="n">
        <v>0</v>
      </c>
      <c r="E2648" s="21">
        <f>ROUND(MIN(B2648/12,650000)*12*0.0915+MIN(B2648/12,1390000)*12*(0.0504+0)+B2648*0.005,0)</f>
        <v/>
      </c>
      <c r="F2648" s="21">
        <f>IF(B2648&lt;741000,0,IF(B2648&lt;2191000,B2648-740000,IF(B2648&lt;2193000,1451000,IF(B2648&lt;2196000,1453000,IF(B2648&lt;2200000,1456000,IF(B2648&lt;3600000,ROUND(ROUNDDOWN(B2648/4,-3)*2.8,0)-80000,IF(B2648&lt;6600000,ROUND(ROUNDDOWN(B2648/4,-3)*3.2,0)-440000,IF(B2648&lt;8500000,ROUNDDOWN(B2648*0.9,0)-1100000,B2648-1950000))))))))</f>
        <v/>
      </c>
      <c r="G2648" s="21">
        <f>IF(F2648&gt;23500000,NA(),IF(F2648&lt;=4890000,1040000,IF(F2648&lt;=6550000,670000,620000)))</f>
        <v/>
      </c>
      <c r="H2648" s="21">
        <f>IF(D2648&lt;=0,0,MAX(0,MIN(2000000,D2648-MIN(100000,ROUNDDOWN(F2648*0.05,0)))))</f>
        <v/>
      </c>
      <c r="I2648" s="21">
        <f>IF(C2648&lt;=2000,0,MIN(C2648,ROUNDDOWN(F2648*0.4,0))-2000)</f>
        <v/>
      </c>
      <c r="J2648" s="21">
        <f>MAX(0,ROUNDDOWN(F2648-E2648-G2648,-3))</f>
        <v/>
      </c>
      <c r="K2648" s="21">
        <f>MAX(0,ROUNDDOWN(F2648-E2648-G2648-H2648-I2648,-3))</f>
        <v/>
      </c>
      <c r="L2648" s="21">
        <f>MAX(0,ROUNDDOWN(F2648-E2648-G2648-H2648,-3))</f>
        <v/>
      </c>
      <c r="M2648" s="21">
        <f>IF(J2648&lt;=0,0,ROUNDDOWN((J2648*LOOKUP(J2648,{0,1950001,3300001,6950001,9000001,18000001,40000001},{0.05,0.1,0.2,0.23,0.33,0.4,0.45})-LOOKUP(J2648,{0,1950001,3300001,6950001,9000001,18000001,40000001},{0,97500,427500,636000,1536000,2796000,4796000}))*1.021,-2))</f>
        <v/>
      </c>
      <c r="N2648" s="21">
        <f>IF(K2648&lt;=0,0,ROUNDDOWN((K2648*LOOKUP(K2648,{0,1950001,3300001,6950001,9000001,18000001,40000001},{0.05,0.1,0.2,0.23,0.33,0.4,0.45})-LOOKUP(K2648,{0,1950001,3300001,6950001,9000001,18000001,40000001},{0,97500,427500,636000,1536000,2796000,4796000}))*1.021,-2))</f>
        <v/>
      </c>
      <c r="O2648" s="21">
        <f>IF(L2648&lt;=0,0,ROUNDDOWN((L2648*LOOKUP(L2648,{0,1950001,3300001,6950001,9000001,18000001,40000001},{0.05,0.1,0.2,0.23,0.33,0.4,0.45})-LOOKUP(L2648,{0,1950001,3300001,6950001,9000001,18000001,40000001},{0,97500,427500,636000,1536000,2796000,4796000}))*1.021,-2))</f>
        <v/>
      </c>
      <c r="P2648" s="21">
        <f>MAX(0,ROUNDDOWN(F2648-E2648-430000,-3))</f>
        <v/>
      </c>
      <c r="Q2648" s="21">
        <f>MAX(0,ROUNDDOWN(F2648-E2648-430000-H2648,-3))</f>
        <v/>
      </c>
      <c r="R2648" s="21">
        <f>IF(F2648&lt;=450000,0,MAX(0,P2648*0.06-MIN(50000,P2648)*0.03))</f>
        <v/>
      </c>
      <c r="S2648" s="21">
        <f>IF(F2648&lt;=450000,0,MAX(0,P2648*0.04-MIN(50000,P2648)*0.02))</f>
        <v/>
      </c>
      <c r="T2648" s="21">
        <f>IF(F2648&lt;=450000,0,MAX(0,Q2648*0.06-MIN(50000,Q2648)*0.03))</f>
        <v/>
      </c>
      <c r="U2648" s="21">
        <f>IF(F2648&lt;=450000,0,MAX(0,Q2648*0.04-MIN(50000,Q2648)*0.02))</f>
        <v/>
      </c>
      <c r="V2648" s="21">
        <f>50000+MAX(0,G2648-480000)</f>
        <v/>
      </c>
      <c r="W2648" s="21">
        <f>P2648-V2648</f>
        <v/>
      </c>
      <c r="X2648" s="21">
        <f>Q2648-V2648</f>
        <v/>
      </c>
      <c r="Y2648" s="22">
        <f>IF(W2648&lt;0,0.9,LOOKUP(W2648,{0,1950001,3300001,6950001,9000001,18000001,40000001},{0.84895,0.7979,0.6958,0.66517,0.56307,0.4916,0.44055}))</f>
        <v/>
      </c>
      <c r="Z2648" s="22">
        <f>IF(X2648&lt;0,0.9,LOOKUP(X2648,{0,1950001,3300001,6950001,9000001,18000001,40000001},{0.84895,0.7979,0.6958,0.66517,0.56307,0.4916,0.44055}))</f>
        <v/>
      </c>
      <c r="AA2648" s="22">
        <f>IF(W2648&lt;0,0,CHOOSE(MATCH(W2648,{0,1950001,3300001,6950001,9000001},1),5.105/84.895,10.21/79.79,20.42/69.58,23.483/66.517,33.693/56.307))</f>
        <v/>
      </c>
      <c r="AB2648" s="21">
        <f>IF(C2648&lt;=2000,0,(MIN(C2648,ROUNDDOWN(F2648*0.3,0))-2000)*0.1)</f>
        <v/>
      </c>
      <c r="AC2648" s="21">
        <f>IF(C2648&lt;=2000,0,MIN((C2648-2000)*Y2648,(R2648+S2648)*0.2))</f>
        <v/>
      </c>
      <c r="AD2648" s="21">
        <f>IF(C2648&lt;=2000,0,MIN((C2648-2000)*Z2648,(T2648+U2648)*0.2))</f>
        <v/>
      </c>
      <c r="AE2648" s="21">
        <f>AC2648*AA2648</f>
        <v/>
      </c>
      <c r="AF2648" s="21">
        <f>ROUNDDOWN(R2648,-2)+ROUNDDOWN(S2648,-2)</f>
        <v/>
      </c>
      <c r="AG2648" s="21">
        <f>ROUNDDOWN(MAX(0,R2648-(AB2648+AC2648+AE2648)*0.6),-2)+ROUNDDOWN(MAX(0,S2648-(AB2648+AC2648+AE2648)*0.4),-2)</f>
        <v/>
      </c>
      <c r="AH2648" s="21">
        <f>ROUNDDOWN(MAX(0,T2648-(AB2648+AD2648)*0.6),-2)+ROUNDDOWN(MAX(0,U2648-(AB2648+AD2648)*0.4),-2)</f>
        <v/>
      </c>
      <c r="AI2648" s="21">
        <f>ROUNDDOWN(T2648,-2)+ROUNDDOWN(U2648,-2)</f>
        <v/>
      </c>
      <c r="AJ2648" s="21">
        <f>M2648+AF2648</f>
        <v/>
      </c>
      <c r="AK2648" s="21">
        <f>M2648+AG2648</f>
        <v/>
      </c>
      <c r="AL2648" s="21">
        <f>N2648+AH2648</f>
        <v/>
      </c>
      <c r="AM2648" s="21">
        <f>O2648+AI2648</f>
        <v/>
      </c>
      <c r="AN2648" s="21">
        <f>N2648+AI2648</f>
        <v/>
      </c>
      <c r="AO2648" s="21">
        <f>ROUNDDOWN((R2648+S2648)*0.2/Y2648+2000,0)</f>
        <v/>
      </c>
      <c r="AP2648" s="21">
        <f>ROUNDDOWN((T2648+U2648)*0.2/Z2648+2000,0)</f>
        <v/>
      </c>
      <c r="AQ2648" s="21">
        <f>AL2648-AK2648</f>
        <v/>
      </c>
      <c r="AR2648" s="21">
        <f>AM2648-AK2648</f>
        <v/>
      </c>
      <c r="AS2648" s="21">
        <f>AM2648-AL2648</f>
        <v/>
      </c>
      <c r="AT2648" s="21">
        <f>AK2648+C2648-AJ2648</f>
        <v/>
      </c>
      <c r="AU2648" s="21">
        <f>AL2648+C2648-AM2648</f>
        <v/>
      </c>
      <c r="AV2648" s="21">
        <f>AN2648+C2648-AM2648</f>
        <v/>
      </c>
    </row>
    <row r="2649">
      <c r="A2649" t="inlineStr">
        <is>
          <t>1万円刻み</t>
        </is>
      </c>
      <c r="B2649" s="21">
        <f>'5_1万円刻み'!$A$886</f>
        <v/>
      </c>
      <c r="C2649" s="21">
        <f>AO2649</f>
        <v/>
      </c>
      <c r="D2649" s="21" t="n">
        <v>0</v>
      </c>
      <c r="E2649" s="21">
        <f>ROUND(MIN(B2649/12,650000)*12*0.0915+MIN(B2649/12,1390000)*12*(0.0504+0)+B2649*0.005,0)</f>
        <v/>
      </c>
      <c r="F2649" s="21">
        <f>IF(B2649&lt;741000,0,IF(B2649&lt;2191000,B2649-740000,IF(B2649&lt;2193000,1451000,IF(B2649&lt;2196000,1453000,IF(B2649&lt;2200000,1456000,IF(B2649&lt;3600000,ROUND(ROUNDDOWN(B2649/4,-3)*2.8,0)-80000,IF(B2649&lt;6600000,ROUND(ROUNDDOWN(B2649/4,-3)*3.2,0)-440000,IF(B2649&lt;8500000,ROUNDDOWN(B2649*0.9,0)-1100000,B2649-1950000))))))))</f>
        <v/>
      </c>
      <c r="G2649" s="21">
        <f>IF(F2649&gt;23500000,NA(),IF(F2649&lt;=4890000,1040000,IF(F2649&lt;=6550000,670000,620000)))</f>
        <v/>
      </c>
      <c r="H2649" s="21">
        <f>IF(D2649&lt;=0,0,MAX(0,MIN(2000000,D2649-MIN(100000,ROUNDDOWN(F2649*0.05,0)))))</f>
        <v/>
      </c>
      <c r="I2649" s="21">
        <f>IF(C2649&lt;=2000,0,MIN(C2649,ROUNDDOWN(F2649*0.4,0))-2000)</f>
        <v/>
      </c>
      <c r="J2649" s="21">
        <f>MAX(0,ROUNDDOWN(F2649-E2649-G2649,-3))</f>
        <v/>
      </c>
      <c r="K2649" s="21">
        <f>MAX(0,ROUNDDOWN(F2649-E2649-G2649-H2649-I2649,-3))</f>
        <v/>
      </c>
      <c r="L2649" s="21">
        <f>MAX(0,ROUNDDOWN(F2649-E2649-G2649-H2649,-3))</f>
        <v/>
      </c>
      <c r="M2649" s="21">
        <f>IF(J2649&lt;=0,0,ROUNDDOWN((J2649*LOOKUP(J2649,{0,1950001,3300001,6950001,9000001,18000001,40000001},{0.05,0.1,0.2,0.23,0.33,0.4,0.45})-LOOKUP(J2649,{0,1950001,3300001,6950001,9000001,18000001,40000001},{0,97500,427500,636000,1536000,2796000,4796000}))*1.021,-2))</f>
        <v/>
      </c>
      <c r="N2649" s="21">
        <f>IF(K2649&lt;=0,0,ROUNDDOWN((K2649*LOOKUP(K2649,{0,1950001,3300001,6950001,9000001,18000001,40000001},{0.05,0.1,0.2,0.23,0.33,0.4,0.45})-LOOKUP(K2649,{0,1950001,3300001,6950001,9000001,18000001,40000001},{0,97500,427500,636000,1536000,2796000,4796000}))*1.021,-2))</f>
        <v/>
      </c>
      <c r="O2649" s="21">
        <f>IF(L2649&lt;=0,0,ROUNDDOWN((L2649*LOOKUP(L2649,{0,1950001,3300001,6950001,9000001,18000001,40000001},{0.05,0.1,0.2,0.23,0.33,0.4,0.45})-LOOKUP(L2649,{0,1950001,3300001,6950001,9000001,18000001,40000001},{0,97500,427500,636000,1536000,2796000,4796000}))*1.021,-2))</f>
        <v/>
      </c>
      <c r="P2649" s="21">
        <f>MAX(0,ROUNDDOWN(F2649-E2649-430000,-3))</f>
        <v/>
      </c>
      <c r="Q2649" s="21">
        <f>MAX(0,ROUNDDOWN(F2649-E2649-430000-H2649,-3))</f>
        <v/>
      </c>
      <c r="R2649" s="21">
        <f>IF(F2649&lt;=450000,0,MAX(0,P2649*0.06-MIN(50000,P2649)*0.03))</f>
        <v/>
      </c>
      <c r="S2649" s="21">
        <f>IF(F2649&lt;=450000,0,MAX(0,P2649*0.04-MIN(50000,P2649)*0.02))</f>
        <v/>
      </c>
      <c r="T2649" s="21">
        <f>IF(F2649&lt;=450000,0,MAX(0,Q2649*0.06-MIN(50000,Q2649)*0.03))</f>
        <v/>
      </c>
      <c r="U2649" s="21">
        <f>IF(F2649&lt;=450000,0,MAX(0,Q2649*0.04-MIN(50000,Q2649)*0.02))</f>
        <v/>
      </c>
      <c r="V2649" s="21">
        <f>50000+MAX(0,G2649-480000)</f>
        <v/>
      </c>
      <c r="W2649" s="21">
        <f>P2649-V2649</f>
        <v/>
      </c>
      <c r="X2649" s="21">
        <f>Q2649-V2649</f>
        <v/>
      </c>
      <c r="Y2649" s="22">
        <f>IF(W2649&lt;0,0.9,LOOKUP(W2649,{0,1950001,3300001,6950001,9000001,18000001,40000001},{0.84895,0.7979,0.6958,0.66517,0.56307,0.4916,0.44055}))</f>
        <v/>
      </c>
      <c r="Z2649" s="22">
        <f>IF(X2649&lt;0,0.9,LOOKUP(X2649,{0,1950001,3300001,6950001,9000001,18000001,40000001},{0.84895,0.7979,0.6958,0.66517,0.56307,0.4916,0.44055}))</f>
        <v/>
      </c>
      <c r="AA2649" s="22">
        <f>IF(W2649&lt;0,0,CHOOSE(MATCH(W2649,{0,1950001,3300001,6950001,9000001},1),5.105/84.895,10.21/79.79,20.42/69.58,23.483/66.517,33.693/56.307))</f>
        <v/>
      </c>
      <c r="AB2649" s="21">
        <f>IF(C2649&lt;=2000,0,(MIN(C2649,ROUNDDOWN(F2649*0.3,0))-2000)*0.1)</f>
        <v/>
      </c>
      <c r="AC2649" s="21">
        <f>IF(C2649&lt;=2000,0,MIN((C2649-2000)*Y2649,(R2649+S2649)*0.2))</f>
        <v/>
      </c>
      <c r="AD2649" s="21">
        <f>IF(C2649&lt;=2000,0,MIN((C2649-2000)*Z2649,(T2649+U2649)*0.2))</f>
        <v/>
      </c>
      <c r="AE2649" s="21">
        <f>AC2649*AA2649</f>
        <v/>
      </c>
      <c r="AF2649" s="21">
        <f>ROUNDDOWN(R2649,-2)+ROUNDDOWN(S2649,-2)</f>
        <v/>
      </c>
      <c r="AG2649" s="21">
        <f>ROUNDDOWN(MAX(0,R2649-(AB2649+AC2649+AE2649)*0.6),-2)+ROUNDDOWN(MAX(0,S2649-(AB2649+AC2649+AE2649)*0.4),-2)</f>
        <v/>
      </c>
      <c r="AH2649" s="21">
        <f>ROUNDDOWN(MAX(0,T2649-(AB2649+AD2649)*0.6),-2)+ROUNDDOWN(MAX(0,U2649-(AB2649+AD2649)*0.4),-2)</f>
        <v/>
      </c>
      <c r="AI2649" s="21">
        <f>ROUNDDOWN(T2649,-2)+ROUNDDOWN(U2649,-2)</f>
        <v/>
      </c>
      <c r="AJ2649" s="21">
        <f>M2649+AF2649</f>
        <v/>
      </c>
      <c r="AK2649" s="21">
        <f>M2649+AG2649</f>
        <v/>
      </c>
      <c r="AL2649" s="21">
        <f>N2649+AH2649</f>
        <v/>
      </c>
      <c r="AM2649" s="21">
        <f>O2649+AI2649</f>
        <v/>
      </c>
      <c r="AN2649" s="21">
        <f>N2649+AI2649</f>
        <v/>
      </c>
      <c r="AO2649" s="21">
        <f>ROUNDDOWN((R2649+S2649)*0.2/Y2649+2000,0)</f>
        <v/>
      </c>
      <c r="AP2649" s="21">
        <f>ROUNDDOWN((T2649+U2649)*0.2/Z2649+2000,0)</f>
        <v/>
      </c>
      <c r="AQ2649" s="21">
        <f>AL2649-AK2649</f>
        <v/>
      </c>
      <c r="AR2649" s="21">
        <f>AM2649-AK2649</f>
        <v/>
      </c>
      <c r="AS2649" s="21">
        <f>AM2649-AL2649</f>
        <v/>
      </c>
      <c r="AT2649" s="21">
        <f>AK2649+C2649-AJ2649</f>
        <v/>
      </c>
      <c r="AU2649" s="21">
        <f>AL2649+C2649-AM2649</f>
        <v/>
      </c>
      <c r="AV2649" s="21">
        <f>AN2649+C2649-AM2649</f>
        <v/>
      </c>
    </row>
    <row r="2650">
      <c r="A2650" t="inlineStr">
        <is>
          <t>1万円刻み</t>
        </is>
      </c>
      <c r="B2650" s="21">
        <f>'5_1万円刻み'!$A$887</f>
        <v/>
      </c>
      <c r="C2650" s="21">
        <f>AO2650</f>
        <v/>
      </c>
      <c r="D2650" s="21" t="n">
        <v>0</v>
      </c>
      <c r="E2650" s="21">
        <f>ROUND(MIN(B2650/12,650000)*12*0.0915+MIN(B2650/12,1390000)*12*(0.0504+0)+B2650*0.005,0)</f>
        <v/>
      </c>
      <c r="F2650" s="21">
        <f>IF(B2650&lt;741000,0,IF(B2650&lt;2191000,B2650-740000,IF(B2650&lt;2193000,1451000,IF(B2650&lt;2196000,1453000,IF(B2650&lt;2200000,1456000,IF(B2650&lt;3600000,ROUND(ROUNDDOWN(B2650/4,-3)*2.8,0)-80000,IF(B2650&lt;6600000,ROUND(ROUNDDOWN(B2650/4,-3)*3.2,0)-440000,IF(B2650&lt;8500000,ROUNDDOWN(B2650*0.9,0)-1100000,B2650-1950000))))))))</f>
        <v/>
      </c>
      <c r="G2650" s="21">
        <f>IF(F2650&gt;23500000,NA(),IF(F2650&lt;=4890000,1040000,IF(F2650&lt;=6550000,670000,620000)))</f>
        <v/>
      </c>
      <c r="H2650" s="21">
        <f>IF(D2650&lt;=0,0,MAX(0,MIN(2000000,D2650-MIN(100000,ROUNDDOWN(F2650*0.05,0)))))</f>
        <v/>
      </c>
      <c r="I2650" s="21">
        <f>IF(C2650&lt;=2000,0,MIN(C2650,ROUNDDOWN(F2650*0.4,0))-2000)</f>
        <v/>
      </c>
      <c r="J2650" s="21">
        <f>MAX(0,ROUNDDOWN(F2650-E2650-G2650,-3))</f>
        <v/>
      </c>
      <c r="K2650" s="21">
        <f>MAX(0,ROUNDDOWN(F2650-E2650-G2650-H2650-I2650,-3))</f>
        <v/>
      </c>
      <c r="L2650" s="21">
        <f>MAX(0,ROUNDDOWN(F2650-E2650-G2650-H2650,-3))</f>
        <v/>
      </c>
      <c r="M2650" s="21">
        <f>IF(J2650&lt;=0,0,ROUNDDOWN((J2650*LOOKUP(J2650,{0,1950001,3300001,6950001,9000001,18000001,40000001},{0.05,0.1,0.2,0.23,0.33,0.4,0.45})-LOOKUP(J2650,{0,1950001,3300001,6950001,9000001,18000001,40000001},{0,97500,427500,636000,1536000,2796000,4796000}))*1.021,-2))</f>
        <v/>
      </c>
      <c r="N2650" s="21">
        <f>IF(K2650&lt;=0,0,ROUNDDOWN((K2650*LOOKUP(K2650,{0,1950001,3300001,6950001,9000001,18000001,40000001},{0.05,0.1,0.2,0.23,0.33,0.4,0.45})-LOOKUP(K2650,{0,1950001,3300001,6950001,9000001,18000001,40000001},{0,97500,427500,636000,1536000,2796000,4796000}))*1.021,-2))</f>
        <v/>
      </c>
      <c r="O2650" s="21">
        <f>IF(L2650&lt;=0,0,ROUNDDOWN((L2650*LOOKUP(L2650,{0,1950001,3300001,6950001,9000001,18000001,40000001},{0.05,0.1,0.2,0.23,0.33,0.4,0.45})-LOOKUP(L2650,{0,1950001,3300001,6950001,9000001,18000001,40000001},{0,97500,427500,636000,1536000,2796000,4796000}))*1.021,-2))</f>
        <v/>
      </c>
      <c r="P2650" s="21">
        <f>MAX(0,ROUNDDOWN(F2650-E2650-430000,-3))</f>
        <v/>
      </c>
      <c r="Q2650" s="21">
        <f>MAX(0,ROUNDDOWN(F2650-E2650-430000-H2650,-3))</f>
        <v/>
      </c>
      <c r="R2650" s="21">
        <f>IF(F2650&lt;=450000,0,MAX(0,P2650*0.06-MIN(50000,P2650)*0.03))</f>
        <v/>
      </c>
      <c r="S2650" s="21">
        <f>IF(F2650&lt;=450000,0,MAX(0,P2650*0.04-MIN(50000,P2650)*0.02))</f>
        <v/>
      </c>
      <c r="T2650" s="21">
        <f>IF(F2650&lt;=450000,0,MAX(0,Q2650*0.06-MIN(50000,Q2650)*0.03))</f>
        <v/>
      </c>
      <c r="U2650" s="21">
        <f>IF(F2650&lt;=450000,0,MAX(0,Q2650*0.04-MIN(50000,Q2650)*0.02))</f>
        <v/>
      </c>
      <c r="V2650" s="21">
        <f>50000+MAX(0,G2650-480000)</f>
        <v/>
      </c>
      <c r="W2650" s="21">
        <f>P2650-V2650</f>
        <v/>
      </c>
      <c r="X2650" s="21">
        <f>Q2650-V2650</f>
        <v/>
      </c>
      <c r="Y2650" s="22">
        <f>IF(W2650&lt;0,0.9,LOOKUP(W2650,{0,1950001,3300001,6950001,9000001,18000001,40000001},{0.84895,0.7979,0.6958,0.66517,0.56307,0.4916,0.44055}))</f>
        <v/>
      </c>
      <c r="Z2650" s="22">
        <f>IF(X2650&lt;0,0.9,LOOKUP(X2650,{0,1950001,3300001,6950001,9000001,18000001,40000001},{0.84895,0.7979,0.6958,0.66517,0.56307,0.4916,0.44055}))</f>
        <v/>
      </c>
      <c r="AA2650" s="22">
        <f>IF(W2650&lt;0,0,CHOOSE(MATCH(W2650,{0,1950001,3300001,6950001,9000001},1),5.105/84.895,10.21/79.79,20.42/69.58,23.483/66.517,33.693/56.307))</f>
        <v/>
      </c>
      <c r="AB2650" s="21">
        <f>IF(C2650&lt;=2000,0,(MIN(C2650,ROUNDDOWN(F2650*0.3,0))-2000)*0.1)</f>
        <v/>
      </c>
      <c r="AC2650" s="21">
        <f>IF(C2650&lt;=2000,0,MIN((C2650-2000)*Y2650,(R2650+S2650)*0.2))</f>
        <v/>
      </c>
      <c r="AD2650" s="21">
        <f>IF(C2650&lt;=2000,0,MIN((C2650-2000)*Z2650,(T2650+U2650)*0.2))</f>
        <v/>
      </c>
      <c r="AE2650" s="21">
        <f>AC2650*AA2650</f>
        <v/>
      </c>
      <c r="AF2650" s="21">
        <f>ROUNDDOWN(R2650,-2)+ROUNDDOWN(S2650,-2)</f>
        <v/>
      </c>
      <c r="AG2650" s="21">
        <f>ROUNDDOWN(MAX(0,R2650-(AB2650+AC2650+AE2650)*0.6),-2)+ROUNDDOWN(MAX(0,S2650-(AB2650+AC2650+AE2650)*0.4),-2)</f>
        <v/>
      </c>
      <c r="AH2650" s="21">
        <f>ROUNDDOWN(MAX(0,T2650-(AB2650+AD2650)*0.6),-2)+ROUNDDOWN(MAX(0,U2650-(AB2650+AD2650)*0.4),-2)</f>
        <v/>
      </c>
      <c r="AI2650" s="21">
        <f>ROUNDDOWN(T2650,-2)+ROUNDDOWN(U2650,-2)</f>
        <v/>
      </c>
      <c r="AJ2650" s="21">
        <f>M2650+AF2650</f>
        <v/>
      </c>
      <c r="AK2650" s="21">
        <f>M2650+AG2650</f>
        <v/>
      </c>
      <c r="AL2650" s="21">
        <f>N2650+AH2650</f>
        <v/>
      </c>
      <c r="AM2650" s="21">
        <f>O2650+AI2650</f>
        <v/>
      </c>
      <c r="AN2650" s="21">
        <f>N2650+AI2650</f>
        <v/>
      </c>
      <c r="AO2650" s="21">
        <f>ROUNDDOWN((R2650+S2650)*0.2/Y2650+2000,0)</f>
        <v/>
      </c>
      <c r="AP2650" s="21">
        <f>ROUNDDOWN((T2650+U2650)*0.2/Z2650+2000,0)</f>
        <v/>
      </c>
      <c r="AQ2650" s="21">
        <f>AL2650-AK2650</f>
        <v/>
      </c>
      <c r="AR2650" s="21">
        <f>AM2650-AK2650</f>
        <v/>
      </c>
      <c r="AS2650" s="21">
        <f>AM2650-AL2650</f>
        <v/>
      </c>
      <c r="AT2650" s="21">
        <f>AK2650+C2650-AJ2650</f>
        <v/>
      </c>
      <c r="AU2650" s="21">
        <f>AL2650+C2650-AM2650</f>
        <v/>
      </c>
      <c r="AV2650" s="21">
        <f>AN2650+C2650-AM2650</f>
        <v/>
      </c>
    </row>
    <row r="2651">
      <c r="A2651" t="inlineStr">
        <is>
          <t>1万円刻み</t>
        </is>
      </c>
      <c r="B2651" s="21">
        <f>'5_1万円刻み'!$A$888</f>
        <v/>
      </c>
      <c r="C2651" s="21">
        <f>AO2651</f>
        <v/>
      </c>
      <c r="D2651" s="21" t="n">
        <v>0</v>
      </c>
      <c r="E2651" s="21">
        <f>ROUND(MIN(B2651/12,650000)*12*0.0915+MIN(B2651/12,1390000)*12*(0.0504+0)+B2651*0.005,0)</f>
        <v/>
      </c>
      <c r="F2651" s="21">
        <f>IF(B2651&lt;741000,0,IF(B2651&lt;2191000,B2651-740000,IF(B2651&lt;2193000,1451000,IF(B2651&lt;2196000,1453000,IF(B2651&lt;2200000,1456000,IF(B2651&lt;3600000,ROUND(ROUNDDOWN(B2651/4,-3)*2.8,0)-80000,IF(B2651&lt;6600000,ROUND(ROUNDDOWN(B2651/4,-3)*3.2,0)-440000,IF(B2651&lt;8500000,ROUNDDOWN(B2651*0.9,0)-1100000,B2651-1950000))))))))</f>
        <v/>
      </c>
      <c r="G2651" s="21">
        <f>IF(F2651&gt;23500000,NA(),IF(F2651&lt;=4890000,1040000,IF(F2651&lt;=6550000,670000,620000)))</f>
        <v/>
      </c>
      <c r="H2651" s="21">
        <f>IF(D2651&lt;=0,0,MAX(0,MIN(2000000,D2651-MIN(100000,ROUNDDOWN(F2651*0.05,0)))))</f>
        <v/>
      </c>
      <c r="I2651" s="21">
        <f>IF(C2651&lt;=2000,0,MIN(C2651,ROUNDDOWN(F2651*0.4,0))-2000)</f>
        <v/>
      </c>
      <c r="J2651" s="21">
        <f>MAX(0,ROUNDDOWN(F2651-E2651-G2651,-3))</f>
        <v/>
      </c>
      <c r="K2651" s="21">
        <f>MAX(0,ROUNDDOWN(F2651-E2651-G2651-H2651-I2651,-3))</f>
        <v/>
      </c>
      <c r="L2651" s="21">
        <f>MAX(0,ROUNDDOWN(F2651-E2651-G2651-H2651,-3))</f>
        <v/>
      </c>
      <c r="M2651" s="21">
        <f>IF(J2651&lt;=0,0,ROUNDDOWN((J2651*LOOKUP(J2651,{0,1950001,3300001,6950001,9000001,18000001,40000001},{0.05,0.1,0.2,0.23,0.33,0.4,0.45})-LOOKUP(J2651,{0,1950001,3300001,6950001,9000001,18000001,40000001},{0,97500,427500,636000,1536000,2796000,4796000}))*1.021,-2))</f>
        <v/>
      </c>
      <c r="N2651" s="21">
        <f>IF(K2651&lt;=0,0,ROUNDDOWN((K2651*LOOKUP(K2651,{0,1950001,3300001,6950001,9000001,18000001,40000001},{0.05,0.1,0.2,0.23,0.33,0.4,0.45})-LOOKUP(K2651,{0,1950001,3300001,6950001,9000001,18000001,40000001},{0,97500,427500,636000,1536000,2796000,4796000}))*1.021,-2))</f>
        <v/>
      </c>
      <c r="O2651" s="21">
        <f>IF(L2651&lt;=0,0,ROUNDDOWN((L2651*LOOKUP(L2651,{0,1950001,3300001,6950001,9000001,18000001,40000001},{0.05,0.1,0.2,0.23,0.33,0.4,0.45})-LOOKUP(L2651,{0,1950001,3300001,6950001,9000001,18000001,40000001},{0,97500,427500,636000,1536000,2796000,4796000}))*1.021,-2))</f>
        <v/>
      </c>
      <c r="P2651" s="21">
        <f>MAX(0,ROUNDDOWN(F2651-E2651-430000,-3))</f>
        <v/>
      </c>
      <c r="Q2651" s="21">
        <f>MAX(0,ROUNDDOWN(F2651-E2651-430000-H2651,-3))</f>
        <v/>
      </c>
      <c r="R2651" s="21">
        <f>IF(F2651&lt;=450000,0,MAX(0,P2651*0.06-MIN(50000,P2651)*0.03))</f>
        <v/>
      </c>
      <c r="S2651" s="21">
        <f>IF(F2651&lt;=450000,0,MAX(0,P2651*0.04-MIN(50000,P2651)*0.02))</f>
        <v/>
      </c>
      <c r="T2651" s="21">
        <f>IF(F2651&lt;=450000,0,MAX(0,Q2651*0.06-MIN(50000,Q2651)*0.03))</f>
        <v/>
      </c>
      <c r="U2651" s="21">
        <f>IF(F2651&lt;=450000,0,MAX(0,Q2651*0.04-MIN(50000,Q2651)*0.02))</f>
        <v/>
      </c>
      <c r="V2651" s="21">
        <f>50000+MAX(0,G2651-480000)</f>
        <v/>
      </c>
      <c r="W2651" s="21">
        <f>P2651-V2651</f>
        <v/>
      </c>
      <c r="X2651" s="21">
        <f>Q2651-V2651</f>
        <v/>
      </c>
      <c r="Y2651" s="22">
        <f>IF(W2651&lt;0,0.9,LOOKUP(W2651,{0,1950001,3300001,6950001,9000001,18000001,40000001},{0.84895,0.7979,0.6958,0.66517,0.56307,0.4916,0.44055}))</f>
        <v/>
      </c>
      <c r="Z2651" s="22">
        <f>IF(X2651&lt;0,0.9,LOOKUP(X2651,{0,1950001,3300001,6950001,9000001,18000001,40000001},{0.84895,0.7979,0.6958,0.66517,0.56307,0.4916,0.44055}))</f>
        <v/>
      </c>
      <c r="AA2651" s="22">
        <f>IF(W2651&lt;0,0,CHOOSE(MATCH(W2651,{0,1950001,3300001,6950001,9000001},1),5.105/84.895,10.21/79.79,20.42/69.58,23.483/66.517,33.693/56.307))</f>
        <v/>
      </c>
      <c r="AB2651" s="21">
        <f>IF(C2651&lt;=2000,0,(MIN(C2651,ROUNDDOWN(F2651*0.3,0))-2000)*0.1)</f>
        <v/>
      </c>
      <c r="AC2651" s="21">
        <f>IF(C2651&lt;=2000,0,MIN((C2651-2000)*Y2651,(R2651+S2651)*0.2))</f>
        <v/>
      </c>
      <c r="AD2651" s="21">
        <f>IF(C2651&lt;=2000,0,MIN((C2651-2000)*Z2651,(T2651+U2651)*0.2))</f>
        <v/>
      </c>
      <c r="AE2651" s="21">
        <f>AC2651*AA2651</f>
        <v/>
      </c>
      <c r="AF2651" s="21">
        <f>ROUNDDOWN(R2651,-2)+ROUNDDOWN(S2651,-2)</f>
        <v/>
      </c>
      <c r="AG2651" s="21">
        <f>ROUNDDOWN(MAX(0,R2651-(AB2651+AC2651+AE2651)*0.6),-2)+ROUNDDOWN(MAX(0,S2651-(AB2651+AC2651+AE2651)*0.4),-2)</f>
        <v/>
      </c>
      <c r="AH2651" s="21">
        <f>ROUNDDOWN(MAX(0,T2651-(AB2651+AD2651)*0.6),-2)+ROUNDDOWN(MAX(0,U2651-(AB2651+AD2651)*0.4),-2)</f>
        <v/>
      </c>
      <c r="AI2651" s="21">
        <f>ROUNDDOWN(T2651,-2)+ROUNDDOWN(U2651,-2)</f>
        <v/>
      </c>
      <c r="AJ2651" s="21">
        <f>M2651+AF2651</f>
        <v/>
      </c>
      <c r="AK2651" s="21">
        <f>M2651+AG2651</f>
        <v/>
      </c>
      <c r="AL2651" s="21">
        <f>N2651+AH2651</f>
        <v/>
      </c>
      <c r="AM2651" s="21">
        <f>O2651+AI2651</f>
        <v/>
      </c>
      <c r="AN2651" s="21">
        <f>N2651+AI2651</f>
        <v/>
      </c>
      <c r="AO2651" s="21">
        <f>ROUNDDOWN((R2651+S2651)*0.2/Y2651+2000,0)</f>
        <v/>
      </c>
      <c r="AP2651" s="21">
        <f>ROUNDDOWN((T2651+U2651)*0.2/Z2651+2000,0)</f>
        <v/>
      </c>
      <c r="AQ2651" s="21">
        <f>AL2651-AK2651</f>
        <v/>
      </c>
      <c r="AR2651" s="21">
        <f>AM2651-AK2651</f>
        <v/>
      </c>
      <c r="AS2651" s="21">
        <f>AM2651-AL2651</f>
        <v/>
      </c>
      <c r="AT2651" s="21">
        <f>AK2651+C2651-AJ2651</f>
        <v/>
      </c>
      <c r="AU2651" s="21">
        <f>AL2651+C2651-AM2651</f>
        <v/>
      </c>
      <c r="AV2651" s="21">
        <f>AN2651+C2651-AM2651</f>
        <v/>
      </c>
    </row>
    <row r="2652">
      <c r="A2652" t="inlineStr">
        <is>
          <t>1万円刻み</t>
        </is>
      </c>
      <c r="B2652" s="21">
        <f>'5_1万円刻み'!$A$889</f>
        <v/>
      </c>
      <c r="C2652" s="21">
        <f>AO2652</f>
        <v/>
      </c>
      <c r="D2652" s="21" t="n">
        <v>0</v>
      </c>
      <c r="E2652" s="21">
        <f>ROUND(MIN(B2652/12,650000)*12*0.0915+MIN(B2652/12,1390000)*12*(0.0504+0)+B2652*0.005,0)</f>
        <v/>
      </c>
      <c r="F2652" s="21">
        <f>IF(B2652&lt;741000,0,IF(B2652&lt;2191000,B2652-740000,IF(B2652&lt;2193000,1451000,IF(B2652&lt;2196000,1453000,IF(B2652&lt;2200000,1456000,IF(B2652&lt;3600000,ROUND(ROUNDDOWN(B2652/4,-3)*2.8,0)-80000,IF(B2652&lt;6600000,ROUND(ROUNDDOWN(B2652/4,-3)*3.2,0)-440000,IF(B2652&lt;8500000,ROUNDDOWN(B2652*0.9,0)-1100000,B2652-1950000))))))))</f>
        <v/>
      </c>
      <c r="G2652" s="21">
        <f>IF(F2652&gt;23500000,NA(),IF(F2652&lt;=4890000,1040000,IF(F2652&lt;=6550000,670000,620000)))</f>
        <v/>
      </c>
      <c r="H2652" s="21">
        <f>IF(D2652&lt;=0,0,MAX(0,MIN(2000000,D2652-MIN(100000,ROUNDDOWN(F2652*0.05,0)))))</f>
        <v/>
      </c>
      <c r="I2652" s="21">
        <f>IF(C2652&lt;=2000,0,MIN(C2652,ROUNDDOWN(F2652*0.4,0))-2000)</f>
        <v/>
      </c>
      <c r="J2652" s="21">
        <f>MAX(0,ROUNDDOWN(F2652-E2652-G2652,-3))</f>
        <v/>
      </c>
      <c r="K2652" s="21">
        <f>MAX(0,ROUNDDOWN(F2652-E2652-G2652-H2652-I2652,-3))</f>
        <v/>
      </c>
      <c r="L2652" s="21">
        <f>MAX(0,ROUNDDOWN(F2652-E2652-G2652-H2652,-3))</f>
        <v/>
      </c>
      <c r="M2652" s="21">
        <f>IF(J2652&lt;=0,0,ROUNDDOWN((J2652*LOOKUP(J2652,{0,1950001,3300001,6950001,9000001,18000001,40000001},{0.05,0.1,0.2,0.23,0.33,0.4,0.45})-LOOKUP(J2652,{0,1950001,3300001,6950001,9000001,18000001,40000001},{0,97500,427500,636000,1536000,2796000,4796000}))*1.021,-2))</f>
        <v/>
      </c>
      <c r="N2652" s="21">
        <f>IF(K2652&lt;=0,0,ROUNDDOWN((K2652*LOOKUP(K2652,{0,1950001,3300001,6950001,9000001,18000001,40000001},{0.05,0.1,0.2,0.23,0.33,0.4,0.45})-LOOKUP(K2652,{0,1950001,3300001,6950001,9000001,18000001,40000001},{0,97500,427500,636000,1536000,2796000,4796000}))*1.021,-2))</f>
        <v/>
      </c>
      <c r="O2652" s="21">
        <f>IF(L2652&lt;=0,0,ROUNDDOWN((L2652*LOOKUP(L2652,{0,1950001,3300001,6950001,9000001,18000001,40000001},{0.05,0.1,0.2,0.23,0.33,0.4,0.45})-LOOKUP(L2652,{0,1950001,3300001,6950001,9000001,18000001,40000001},{0,97500,427500,636000,1536000,2796000,4796000}))*1.021,-2))</f>
        <v/>
      </c>
      <c r="P2652" s="21">
        <f>MAX(0,ROUNDDOWN(F2652-E2652-430000,-3))</f>
        <v/>
      </c>
      <c r="Q2652" s="21">
        <f>MAX(0,ROUNDDOWN(F2652-E2652-430000-H2652,-3))</f>
        <v/>
      </c>
      <c r="R2652" s="21">
        <f>IF(F2652&lt;=450000,0,MAX(0,P2652*0.06-MIN(50000,P2652)*0.03))</f>
        <v/>
      </c>
      <c r="S2652" s="21">
        <f>IF(F2652&lt;=450000,0,MAX(0,P2652*0.04-MIN(50000,P2652)*0.02))</f>
        <v/>
      </c>
      <c r="T2652" s="21">
        <f>IF(F2652&lt;=450000,0,MAX(0,Q2652*0.06-MIN(50000,Q2652)*0.03))</f>
        <v/>
      </c>
      <c r="U2652" s="21">
        <f>IF(F2652&lt;=450000,0,MAX(0,Q2652*0.04-MIN(50000,Q2652)*0.02))</f>
        <v/>
      </c>
      <c r="V2652" s="21">
        <f>50000+MAX(0,G2652-480000)</f>
        <v/>
      </c>
      <c r="W2652" s="21">
        <f>P2652-V2652</f>
        <v/>
      </c>
      <c r="X2652" s="21">
        <f>Q2652-V2652</f>
        <v/>
      </c>
      <c r="Y2652" s="22">
        <f>IF(W2652&lt;0,0.9,LOOKUP(W2652,{0,1950001,3300001,6950001,9000001,18000001,40000001},{0.84895,0.7979,0.6958,0.66517,0.56307,0.4916,0.44055}))</f>
        <v/>
      </c>
      <c r="Z2652" s="22">
        <f>IF(X2652&lt;0,0.9,LOOKUP(X2652,{0,1950001,3300001,6950001,9000001,18000001,40000001},{0.84895,0.7979,0.6958,0.66517,0.56307,0.4916,0.44055}))</f>
        <v/>
      </c>
      <c r="AA2652" s="22">
        <f>IF(W2652&lt;0,0,CHOOSE(MATCH(W2652,{0,1950001,3300001,6950001,9000001},1),5.105/84.895,10.21/79.79,20.42/69.58,23.483/66.517,33.693/56.307))</f>
        <v/>
      </c>
      <c r="AB2652" s="21">
        <f>IF(C2652&lt;=2000,0,(MIN(C2652,ROUNDDOWN(F2652*0.3,0))-2000)*0.1)</f>
        <v/>
      </c>
      <c r="AC2652" s="21">
        <f>IF(C2652&lt;=2000,0,MIN((C2652-2000)*Y2652,(R2652+S2652)*0.2))</f>
        <v/>
      </c>
      <c r="AD2652" s="21">
        <f>IF(C2652&lt;=2000,0,MIN((C2652-2000)*Z2652,(T2652+U2652)*0.2))</f>
        <v/>
      </c>
      <c r="AE2652" s="21">
        <f>AC2652*AA2652</f>
        <v/>
      </c>
      <c r="AF2652" s="21">
        <f>ROUNDDOWN(R2652,-2)+ROUNDDOWN(S2652,-2)</f>
        <v/>
      </c>
      <c r="AG2652" s="21">
        <f>ROUNDDOWN(MAX(0,R2652-(AB2652+AC2652+AE2652)*0.6),-2)+ROUNDDOWN(MAX(0,S2652-(AB2652+AC2652+AE2652)*0.4),-2)</f>
        <v/>
      </c>
      <c r="AH2652" s="21">
        <f>ROUNDDOWN(MAX(0,T2652-(AB2652+AD2652)*0.6),-2)+ROUNDDOWN(MAX(0,U2652-(AB2652+AD2652)*0.4),-2)</f>
        <v/>
      </c>
      <c r="AI2652" s="21">
        <f>ROUNDDOWN(T2652,-2)+ROUNDDOWN(U2652,-2)</f>
        <v/>
      </c>
      <c r="AJ2652" s="21">
        <f>M2652+AF2652</f>
        <v/>
      </c>
      <c r="AK2652" s="21">
        <f>M2652+AG2652</f>
        <v/>
      </c>
      <c r="AL2652" s="21">
        <f>N2652+AH2652</f>
        <v/>
      </c>
      <c r="AM2652" s="21">
        <f>O2652+AI2652</f>
        <v/>
      </c>
      <c r="AN2652" s="21">
        <f>N2652+AI2652</f>
        <v/>
      </c>
      <c r="AO2652" s="21">
        <f>ROUNDDOWN((R2652+S2652)*0.2/Y2652+2000,0)</f>
        <v/>
      </c>
      <c r="AP2652" s="21">
        <f>ROUNDDOWN((T2652+U2652)*0.2/Z2652+2000,0)</f>
        <v/>
      </c>
      <c r="AQ2652" s="21">
        <f>AL2652-AK2652</f>
        <v/>
      </c>
      <c r="AR2652" s="21">
        <f>AM2652-AK2652</f>
        <v/>
      </c>
      <c r="AS2652" s="21">
        <f>AM2652-AL2652</f>
        <v/>
      </c>
      <c r="AT2652" s="21">
        <f>AK2652+C2652-AJ2652</f>
        <v/>
      </c>
      <c r="AU2652" s="21">
        <f>AL2652+C2652-AM2652</f>
        <v/>
      </c>
      <c r="AV2652" s="21">
        <f>AN2652+C2652-AM2652</f>
        <v/>
      </c>
    </row>
    <row r="2653">
      <c r="A2653" t="inlineStr">
        <is>
          <t>1万円刻み</t>
        </is>
      </c>
      <c r="B2653" s="21">
        <f>'5_1万円刻み'!$A$890</f>
        <v/>
      </c>
      <c r="C2653" s="21">
        <f>AO2653</f>
        <v/>
      </c>
      <c r="D2653" s="21" t="n">
        <v>0</v>
      </c>
      <c r="E2653" s="21">
        <f>ROUND(MIN(B2653/12,650000)*12*0.0915+MIN(B2653/12,1390000)*12*(0.0504+0)+B2653*0.005,0)</f>
        <v/>
      </c>
      <c r="F2653" s="21">
        <f>IF(B2653&lt;741000,0,IF(B2653&lt;2191000,B2653-740000,IF(B2653&lt;2193000,1451000,IF(B2653&lt;2196000,1453000,IF(B2653&lt;2200000,1456000,IF(B2653&lt;3600000,ROUND(ROUNDDOWN(B2653/4,-3)*2.8,0)-80000,IF(B2653&lt;6600000,ROUND(ROUNDDOWN(B2653/4,-3)*3.2,0)-440000,IF(B2653&lt;8500000,ROUNDDOWN(B2653*0.9,0)-1100000,B2653-1950000))))))))</f>
        <v/>
      </c>
      <c r="G2653" s="21">
        <f>IF(F2653&gt;23500000,NA(),IF(F2653&lt;=4890000,1040000,IF(F2653&lt;=6550000,670000,620000)))</f>
        <v/>
      </c>
      <c r="H2653" s="21">
        <f>IF(D2653&lt;=0,0,MAX(0,MIN(2000000,D2653-MIN(100000,ROUNDDOWN(F2653*0.05,0)))))</f>
        <v/>
      </c>
      <c r="I2653" s="21">
        <f>IF(C2653&lt;=2000,0,MIN(C2653,ROUNDDOWN(F2653*0.4,0))-2000)</f>
        <v/>
      </c>
      <c r="J2653" s="21">
        <f>MAX(0,ROUNDDOWN(F2653-E2653-G2653,-3))</f>
        <v/>
      </c>
      <c r="K2653" s="21">
        <f>MAX(0,ROUNDDOWN(F2653-E2653-G2653-H2653-I2653,-3))</f>
        <v/>
      </c>
      <c r="L2653" s="21">
        <f>MAX(0,ROUNDDOWN(F2653-E2653-G2653-H2653,-3))</f>
        <v/>
      </c>
      <c r="M2653" s="21">
        <f>IF(J2653&lt;=0,0,ROUNDDOWN((J2653*LOOKUP(J2653,{0,1950001,3300001,6950001,9000001,18000001,40000001},{0.05,0.1,0.2,0.23,0.33,0.4,0.45})-LOOKUP(J2653,{0,1950001,3300001,6950001,9000001,18000001,40000001},{0,97500,427500,636000,1536000,2796000,4796000}))*1.021,-2))</f>
        <v/>
      </c>
      <c r="N2653" s="21">
        <f>IF(K2653&lt;=0,0,ROUNDDOWN((K2653*LOOKUP(K2653,{0,1950001,3300001,6950001,9000001,18000001,40000001},{0.05,0.1,0.2,0.23,0.33,0.4,0.45})-LOOKUP(K2653,{0,1950001,3300001,6950001,9000001,18000001,40000001},{0,97500,427500,636000,1536000,2796000,4796000}))*1.021,-2))</f>
        <v/>
      </c>
      <c r="O2653" s="21">
        <f>IF(L2653&lt;=0,0,ROUNDDOWN((L2653*LOOKUP(L2653,{0,1950001,3300001,6950001,9000001,18000001,40000001},{0.05,0.1,0.2,0.23,0.33,0.4,0.45})-LOOKUP(L2653,{0,1950001,3300001,6950001,9000001,18000001,40000001},{0,97500,427500,636000,1536000,2796000,4796000}))*1.021,-2))</f>
        <v/>
      </c>
      <c r="P2653" s="21">
        <f>MAX(0,ROUNDDOWN(F2653-E2653-430000,-3))</f>
        <v/>
      </c>
      <c r="Q2653" s="21">
        <f>MAX(0,ROUNDDOWN(F2653-E2653-430000-H2653,-3))</f>
        <v/>
      </c>
      <c r="R2653" s="21">
        <f>IF(F2653&lt;=450000,0,MAX(0,P2653*0.06-MIN(50000,P2653)*0.03))</f>
        <v/>
      </c>
      <c r="S2653" s="21">
        <f>IF(F2653&lt;=450000,0,MAX(0,P2653*0.04-MIN(50000,P2653)*0.02))</f>
        <v/>
      </c>
      <c r="T2653" s="21">
        <f>IF(F2653&lt;=450000,0,MAX(0,Q2653*0.06-MIN(50000,Q2653)*0.03))</f>
        <v/>
      </c>
      <c r="U2653" s="21">
        <f>IF(F2653&lt;=450000,0,MAX(0,Q2653*0.04-MIN(50000,Q2653)*0.02))</f>
        <v/>
      </c>
      <c r="V2653" s="21">
        <f>50000+MAX(0,G2653-480000)</f>
        <v/>
      </c>
      <c r="W2653" s="21">
        <f>P2653-V2653</f>
        <v/>
      </c>
      <c r="X2653" s="21">
        <f>Q2653-V2653</f>
        <v/>
      </c>
      <c r="Y2653" s="22">
        <f>IF(W2653&lt;0,0.9,LOOKUP(W2653,{0,1950001,3300001,6950001,9000001,18000001,40000001},{0.84895,0.7979,0.6958,0.66517,0.56307,0.4916,0.44055}))</f>
        <v/>
      </c>
      <c r="Z2653" s="22">
        <f>IF(X2653&lt;0,0.9,LOOKUP(X2653,{0,1950001,3300001,6950001,9000001,18000001,40000001},{0.84895,0.7979,0.6958,0.66517,0.56307,0.4916,0.44055}))</f>
        <v/>
      </c>
      <c r="AA2653" s="22">
        <f>IF(W2653&lt;0,0,CHOOSE(MATCH(W2653,{0,1950001,3300001,6950001,9000001},1),5.105/84.895,10.21/79.79,20.42/69.58,23.483/66.517,33.693/56.307))</f>
        <v/>
      </c>
      <c r="AB2653" s="21">
        <f>IF(C2653&lt;=2000,0,(MIN(C2653,ROUNDDOWN(F2653*0.3,0))-2000)*0.1)</f>
        <v/>
      </c>
      <c r="AC2653" s="21">
        <f>IF(C2653&lt;=2000,0,MIN((C2653-2000)*Y2653,(R2653+S2653)*0.2))</f>
        <v/>
      </c>
      <c r="AD2653" s="21">
        <f>IF(C2653&lt;=2000,0,MIN((C2653-2000)*Z2653,(T2653+U2653)*0.2))</f>
        <v/>
      </c>
      <c r="AE2653" s="21">
        <f>AC2653*AA2653</f>
        <v/>
      </c>
      <c r="AF2653" s="21">
        <f>ROUNDDOWN(R2653,-2)+ROUNDDOWN(S2653,-2)</f>
        <v/>
      </c>
      <c r="AG2653" s="21">
        <f>ROUNDDOWN(MAX(0,R2653-(AB2653+AC2653+AE2653)*0.6),-2)+ROUNDDOWN(MAX(0,S2653-(AB2653+AC2653+AE2653)*0.4),-2)</f>
        <v/>
      </c>
      <c r="AH2653" s="21">
        <f>ROUNDDOWN(MAX(0,T2653-(AB2653+AD2653)*0.6),-2)+ROUNDDOWN(MAX(0,U2653-(AB2653+AD2653)*0.4),-2)</f>
        <v/>
      </c>
      <c r="AI2653" s="21">
        <f>ROUNDDOWN(T2653,-2)+ROUNDDOWN(U2653,-2)</f>
        <v/>
      </c>
      <c r="AJ2653" s="21">
        <f>M2653+AF2653</f>
        <v/>
      </c>
      <c r="AK2653" s="21">
        <f>M2653+AG2653</f>
        <v/>
      </c>
      <c r="AL2653" s="21">
        <f>N2653+AH2653</f>
        <v/>
      </c>
      <c r="AM2653" s="21">
        <f>O2653+AI2653</f>
        <v/>
      </c>
      <c r="AN2653" s="21">
        <f>N2653+AI2653</f>
        <v/>
      </c>
      <c r="AO2653" s="21">
        <f>ROUNDDOWN((R2653+S2653)*0.2/Y2653+2000,0)</f>
        <v/>
      </c>
      <c r="AP2653" s="21">
        <f>ROUNDDOWN((T2653+U2653)*0.2/Z2653+2000,0)</f>
        <v/>
      </c>
      <c r="AQ2653" s="21">
        <f>AL2653-AK2653</f>
        <v/>
      </c>
      <c r="AR2653" s="21">
        <f>AM2653-AK2653</f>
        <v/>
      </c>
      <c r="AS2653" s="21">
        <f>AM2653-AL2653</f>
        <v/>
      </c>
      <c r="AT2653" s="21">
        <f>AK2653+C2653-AJ2653</f>
        <v/>
      </c>
      <c r="AU2653" s="21">
        <f>AL2653+C2653-AM2653</f>
        <v/>
      </c>
      <c r="AV2653" s="21">
        <f>AN2653+C2653-AM2653</f>
        <v/>
      </c>
    </row>
    <row r="2654">
      <c r="A2654" t="inlineStr">
        <is>
          <t>1万円刻み</t>
        </is>
      </c>
      <c r="B2654" s="21">
        <f>'5_1万円刻み'!$A$891</f>
        <v/>
      </c>
      <c r="C2654" s="21">
        <f>AO2654</f>
        <v/>
      </c>
      <c r="D2654" s="21" t="n">
        <v>0</v>
      </c>
      <c r="E2654" s="21">
        <f>ROUND(MIN(B2654/12,650000)*12*0.0915+MIN(B2654/12,1390000)*12*(0.0504+0)+B2654*0.005,0)</f>
        <v/>
      </c>
      <c r="F2654" s="21">
        <f>IF(B2654&lt;741000,0,IF(B2654&lt;2191000,B2654-740000,IF(B2654&lt;2193000,1451000,IF(B2654&lt;2196000,1453000,IF(B2654&lt;2200000,1456000,IF(B2654&lt;3600000,ROUND(ROUNDDOWN(B2654/4,-3)*2.8,0)-80000,IF(B2654&lt;6600000,ROUND(ROUNDDOWN(B2654/4,-3)*3.2,0)-440000,IF(B2654&lt;8500000,ROUNDDOWN(B2654*0.9,0)-1100000,B2654-1950000))))))))</f>
        <v/>
      </c>
      <c r="G2654" s="21">
        <f>IF(F2654&gt;23500000,NA(),IF(F2654&lt;=4890000,1040000,IF(F2654&lt;=6550000,670000,620000)))</f>
        <v/>
      </c>
      <c r="H2654" s="21">
        <f>IF(D2654&lt;=0,0,MAX(0,MIN(2000000,D2654-MIN(100000,ROUNDDOWN(F2654*0.05,0)))))</f>
        <v/>
      </c>
      <c r="I2654" s="21">
        <f>IF(C2654&lt;=2000,0,MIN(C2654,ROUNDDOWN(F2654*0.4,0))-2000)</f>
        <v/>
      </c>
      <c r="J2654" s="21">
        <f>MAX(0,ROUNDDOWN(F2654-E2654-G2654,-3))</f>
        <v/>
      </c>
      <c r="K2654" s="21">
        <f>MAX(0,ROUNDDOWN(F2654-E2654-G2654-H2654-I2654,-3))</f>
        <v/>
      </c>
      <c r="L2654" s="21">
        <f>MAX(0,ROUNDDOWN(F2654-E2654-G2654-H2654,-3))</f>
        <v/>
      </c>
      <c r="M2654" s="21">
        <f>IF(J2654&lt;=0,0,ROUNDDOWN((J2654*LOOKUP(J2654,{0,1950001,3300001,6950001,9000001,18000001,40000001},{0.05,0.1,0.2,0.23,0.33,0.4,0.45})-LOOKUP(J2654,{0,1950001,3300001,6950001,9000001,18000001,40000001},{0,97500,427500,636000,1536000,2796000,4796000}))*1.021,-2))</f>
        <v/>
      </c>
      <c r="N2654" s="21">
        <f>IF(K2654&lt;=0,0,ROUNDDOWN((K2654*LOOKUP(K2654,{0,1950001,3300001,6950001,9000001,18000001,40000001},{0.05,0.1,0.2,0.23,0.33,0.4,0.45})-LOOKUP(K2654,{0,1950001,3300001,6950001,9000001,18000001,40000001},{0,97500,427500,636000,1536000,2796000,4796000}))*1.021,-2))</f>
        <v/>
      </c>
      <c r="O2654" s="21">
        <f>IF(L2654&lt;=0,0,ROUNDDOWN((L2654*LOOKUP(L2654,{0,1950001,3300001,6950001,9000001,18000001,40000001},{0.05,0.1,0.2,0.23,0.33,0.4,0.45})-LOOKUP(L2654,{0,1950001,3300001,6950001,9000001,18000001,40000001},{0,97500,427500,636000,1536000,2796000,4796000}))*1.021,-2))</f>
        <v/>
      </c>
      <c r="P2654" s="21">
        <f>MAX(0,ROUNDDOWN(F2654-E2654-430000,-3))</f>
        <v/>
      </c>
      <c r="Q2654" s="21">
        <f>MAX(0,ROUNDDOWN(F2654-E2654-430000-H2654,-3))</f>
        <v/>
      </c>
      <c r="R2654" s="21">
        <f>IF(F2654&lt;=450000,0,MAX(0,P2654*0.06-MIN(50000,P2654)*0.03))</f>
        <v/>
      </c>
      <c r="S2654" s="21">
        <f>IF(F2654&lt;=450000,0,MAX(0,P2654*0.04-MIN(50000,P2654)*0.02))</f>
        <v/>
      </c>
      <c r="T2654" s="21">
        <f>IF(F2654&lt;=450000,0,MAX(0,Q2654*0.06-MIN(50000,Q2654)*0.03))</f>
        <v/>
      </c>
      <c r="U2654" s="21">
        <f>IF(F2654&lt;=450000,0,MAX(0,Q2654*0.04-MIN(50000,Q2654)*0.02))</f>
        <v/>
      </c>
      <c r="V2654" s="21">
        <f>50000+MAX(0,G2654-480000)</f>
        <v/>
      </c>
      <c r="W2654" s="21">
        <f>P2654-V2654</f>
        <v/>
      </c>
      <c r="X2654" s="21">
        <f>Q2654-V2654</f>
        <v/>
      </c>
      <c r="Y2654" s="22">
        <f>IF(W2654&lt;0,0.9,LOOKUP(W2654,{0,1950001,3300001,6950001,9000001,18000001,40000001},{0.84895,0.7979,0.6958,0.66517,0.56307,0.4916,0.44055}))</f>
        <v/>
      </c>
      <c r="Z2654" s="22">
        <f>IF(X2654&lt;0,0.9,LOOKUP(X2654,{0,1950001,3300001,6950001,9000001,18000001,40000001},{0.84895,0.7979,0.6958,0.66517,0.56307,0.4916,0.44055}))</f>
        <v/>
      </c>
      <c r="AA2654" s="22">
        <f>IF(W2654&lt;0,0,CHOOSE(MATCH(W2654,{0,1950001,3300001,6950001,9000001},1),5.105/84.895,10.21/79.79,20.42/69.58,23.483/66.517,33.693/56.307))</f>
        <v/>
      </c>
      <c r="AB2654" s="21">
        <f>IF(C2654&lt;=2000,0,(MIN(C2654,ROUNDDOWN(F2654*0.3,0))-2000)*0.1)</f>
        <v/>
      </c>
      <c r="AC2654" s="21">
        <f>IF(C2654&lt;=2000,0,MIN((C2654-2000)*Y2654,(R2654+S2654)*0.2))</f>
        <v/>
      </c>
      <c r="AD2654" s="21">
        <f>IF(C2654&lt;=2000,0,MIN((C2654-2000)*Z2654,(T2654+U2654)*0.2))</f>
        <v/>
      </c>
      <c r="AE2654" s="21">
        <f>AC2654*AA2654</f>
        <v/>
      </c>
      <c r="AF2654" s="21">
        <f>ROUNDDOWN(R2654,-2)+ROUNDDOWN(S2654,-2)</f>
        <v/>
      </c>
      <c r="AG2654" s="21">
        <f>ROUNDDOWN(MAX(0,R2654-(AB2654+AC2654+AE2654)*0.6),-2)+ROUNDDOWN(MAX(0,S2654-(AB2654+AC2654+AE2654)*0.4),-2)</f>
        <v/>
      </c>
      <c r="AH2654" s="21">
        <f>ROUNDDOWN(MAX(0,T2654-(AB2654+AD2654)*0.6),-2)+ROUNDDOWN(MAX(0,U2654-(AB2654+AD2654)*0.4),-2)</f>
        <v/>
      </c>
      <c r="AI2654" s="21">
        <f>ROUNDDOWN(T2654,-2)+ROUNDDOWN(U2654,-2)</f>
        <v/>
      </c>
      <c r="AJ2654" s="21">
        <f>M2654+AF2654</f>
        <v/>
      </c>
      <c r="AK2654" s="21">
        <f>M2654+AG2654</f>
        <v/>
      </c>
      <c r="AL2654" s="21">
        <f>N2654+AH2654</f>
        <v/>
      </c>
      <c r="AM2654" s="21">
        <f>O2654+AI2654</f>
        <v/>
      </c>
      <c r="AN2654" s="21">
        <f>N2654+AI2654</f>
        <v/>
      </c>
      <c r="AO2654" s="21">
        <f>ROUNDDOWN((R2654+S2654)*0.2/Y2654+2000,0)</f>
        <v/>
      </c>
      <c r="AP2654" s="21">
        <f>ROUNDDOWN((T2654+U2654)*0.2/Z2654+2000,0)</f>
        <v/>
      </c>
      <c r="AQ2654" s="21">
        <f>AL2654-AK2654</f>
        <v/>
      </c>
      <c r="AR2654" s="21">
        <f>AM2654-AK2654</f>
        <v/>
      </c>
      <c r="AS2654" s="21">
        <f>AM2654-AL2654</f>
        <v/>
      </c>
      <c r="AT2654" s="21">
        <f>AK2654+C2654-AJ2654</f>
        <v/>
      </c>
      <c r="AU2654" s="21">
        <f>AL2654+C2654-AM2654</f>
        <v/>
      </c>
      <c r="AV2654" s="21">
        <f>AN2654+C2654-AM2654</f>
        <v/>
      </c>
    </row>
    <row r="2655">
      <c r="A2655" t="inlineStr">
        <is>
          <t>1万円刻み</t>
        </is>
      </c>
      <c r="B2655" s="21">
        <f>'5_1万円刻み'!$A$892</f>
        <v/>
      </c>
      <c r="C2655" s="21">
        <f>AO2655</f>
        <v/>
      </c>
      <c r="D2655" s="21" t="n">
        <v>0</v>
      </c>
      <c r="E2655" s="21">
        <f>ROUND(MIN(B2655/12,650000)*12*0.0915+MIN(B2655/12,1390000)*12*(0.0504+0)+B2655*0.005,0)</f>
        <v/>
      </c>
      <c r="F2655" s="21">
        <f>IF(B2655&lt;741000,0,IF(B2655&lt;2191000,B2655-740000,IF(B2655&lt;2193000,1451000,IF(B2655&lt;2196000,1453000,IF(B2655&lt;2200000,1456000,IF(B2655&lt;3600000,ROUND(ROUNDDOWN(B2655/4,-3)*2.8,0)-80000,IF(B2655&lt;6600000,ROUND(ROUNDDOWN(B2655/4,-3)*3.2,0)-440000,IF(B2655&lt;8500000,ROUNDDOWN(B2655*0.9,0)-1100000,B2655-1950000))))))))</f>
        <v/>
      </c>
      <c r="G2655" s="21">
        <f>IF(F2655&gt;23500000,NA(),IF(F2655&lt;=4890000,1040000,IF(F2655&lt;=6550000,670000,620000)))</f>
        <v/>
      </c>
      <c r="H2655" s="21">
        <f>IF(D2655&lt;=0,0,MAX(0,MIN(2000000,D2655-MIN(100000,ROUNDDOWN(F2655*0.05,0)))))</f>
        <v/>
      </c>
      <c r="I2655" s="21">
        <f>IF(C2655&lt;=2000,0,MIN(C2655,ROUNDDOWN(F2655*0.4,0))-2000)</f>
        <v/>
      </c>
      <c r="J2655" s="21">
        <f>MAX(0,ROUNDDOWN(F2655-E2655-G2655,-3))</f>
        <v/>
      </c>
      <c r="K2655" s="21">
        <f>MAX(0,ROUNDDOWN(F2655-E2655-G2655-H2655-I2655,-3))</f>
        <v/>
      </c>
      <c r="L2655" s="21">
        <f>MAX(0,ROUNDDOWN(F2655-E2655-G2655-H2655,-3))</f>
        <v/>
      </c>
      <c r="M2655" s="21">
        <f>IF(J2655&lt;=0,0,ROUNDDOWN((J2655*LOOKUP(J2655,{0,1950001,3300001,6950001,9000001,18000001,40000001},{0.05,0.1,0.2,0.23,0.33,0.4,0.45})-LOOKUP(J2655,{0,1950001,3300001,6950001,9000001,18000001,40000001},{0,97500,427500,636000,1536000,2796000,4796000}))*1.021,-2))</f>
        <v/>
      </c>
      <c r="N2655" s="21">
        <f>IF(K2655&lt;=0,0,ROUNDDOWN((K2655*LOOKUP(K2655,{0,1950001,3300001,6950001,9000001,18000001,40000001},{0.05,0.1,0.2,0.23,0.33,0.4,0.45})-LOOKUP(K2655,{0,1950001,3300001,6950001,9000001,18000001,40000001},{0,97500,427500,636000,1536000,2796000,4796000}))*1.021,-2))</f>
        <v/>
      </c>
      <c r="O2655" s="21">
        <f>IF(L2655&lt;=0,0,ROUNDDOWN((L2655*LOOKUP(L2655,{0,1950001,3300001,6950001,9000001,18000001,40000001},{0.05,0.1,0.2,0.23,0.33,0.4,0.45})-LOOKUP(L2655,{0,1950001,3300001,6950001,9000001,18000001,40000001},{0,97500,427500,636000,1536000,2796000,4796000}))*1.021,-2))</f>
        <v/>
      </c>
      <c r="P2655" s="21">
        <f>MAX(0,ROUNDDOWN(F2655-E2655-430000,-3))</f>
        <v/>
      </c>
      <c r="Q2655" s="21">
        <f>MAX(0,ROUNDDOWN(F2655-E2655-430000-H2655,-3))</f>
        <v/>
      </c>
      <c r="R2655" s="21">
        <f>IF(F2655&lt;=450000,0,MAX(0,P2655*0.06-MIN(50000,P2655)*0.03))</f>
        <v/>
      </c>
      <c r="S2655" s="21">
        <f>IF(F2655&lt;=450000,0,MAX(0,P2655*0.04-MIN(50000,P2655)*0.02))</f>
        <v/>
      </c>
      <c r="T2655" s="21">
        <f>IF(F2655&lt;=450000,0,MAX(0,Q2655*0.06-MIN(50000,Q2655)*0.03))</f>
        <v/>
      </c>
      <c r="U2655" s="21">
        <f>IF(F2655&lt;=450000,0,MAX(0,Q2655*0.04-MIN(50000,Q2655)*0.02))</f>
        <v/>
      </c>
      <c r="V2655" s="21">
        <f>50000+MAX(0,G2655-480000)</f>
        <v/>
      </c>
      <c r="W2655" s="21">
        <f>P2655-V2655</f>
        <v/>
      </c>
      <c r="X2655" s="21">
        <f>Q2655-V2655</f>
        <v/>
      </c>
      <c r="Y2655" s="22">
        <f>IF(W2655&lt;0,0.9,LOOKUP(W2655,{0,1950001,3300001,6950001,9000001,18000001,40000001},{0.84895,0.7979,0.6958,0.66517,0.56307,0.4916,0.44055}))</f>
        <v/>
      </c>
      <c r="Z2655" s="22">
        <f>IF(X2655&lt;0,0.9,LOOKUP(X2655,{0,1950001,3300001,6950001,9000001,18000001,40000001},{0.84895,0.7979,0.6958,0.66517,0.56307,0.4916,0.44055}))</f>
        <v/>
      </c>
      <c r="AA2655" s="22">
        <f>IF(W2655&lt;0,0,CHOOSE(MATCH(W2655,{0,1950001,3300001,6950001,9000001},1),5.105/84.895,10.21/79.79,20.42/69.58,23.483/66.517,33.693/56.307))</f>
        <v/>
      </c>
      <c r="AB2655" s="21">
        <f>IF(C2655&lt;=2000,0,(MIN(C2655,ROUNDDOWN(F2655*0.3,0))-2000)*0.1)</f>
        <v/>
      </c>
      <c r="AC2655" s="21">
        <f>IF(C2655&lt;=2000,0,MIN((C2655-2000)*Y2655,(R2655+S2655)*0.2))</f>
        <v/>
      </c>
      <c r="AD2655" s="21">
        <f>IF(C2655&lt;=2000,0,MIN((C2655-2000)*Z2655,(T2655+U2655)*0.2))</f>
        <v/>
      </c>
      <c r="AE2655" s="21">
        <f>AC2655*AA2655</f>
        <v/>
      </c>
      <c r="AF2655" s="21">
        <f>ROUNDDOWN(R2655,-2)+ROUNDDOWN(S2655,-2)</f>
        <v/>
      </c>
      <c r="AG2655" s="21">
        <f>ROUNDDOWN(MAX(0,R2655-(AB2655+AC2655+AE2655)*0.6),-2)+ROUNDDOWN(MAX(0,S2655-(AB2655+AC2655+AE2655)*0.4),-2)</f>
        <v/>
      </c>
      <c r="AH2655" s="21">
        <f>ROUNDDOWN(MAX(0,T2655-(AB2655+AD2655)*0.6),-2)+ROUNDDOWN(MAX(0,U2655-(AB2655+AD2655)*0.4),-2)</f>
        <v/>
      </c>
      <c r="AI2655" s="21">
        <f>ROUNDDOWN(T2655,-2)+ROUNDDOWN(U2655,-2)</f>
        <v/>
      </c>
      <c r="AJ2655" s="21">
        <f>M2655+AF2655</f>
        <v/>
      </c>
      <c r="AK2655" s="21">
        <f>M2655+AG2655</f>
        <v/>
      </c>
      <c r="AL2655" s="21">
        <f>N2655+AH2655</f>
        <v/>
      </c>
      <c r="AM2655" s="21">
        <f>O2655+AI2655</f>
        <v/>
      </c>
      <c r="AN2655" s="21">
        <f>N2655+AI2655</f>
        <v/>
      </c>
      <c r="AO2655" s="21">
        <f>ROUNDDOWN((R2655+S2655)*0.2/Y2655+2000,0)</f>
        <v/>
      </c>
      <c r="AP2655" s="21">
        <f>ROUNDDOWN((T2655+U2655)*0.2/Z2655+2000,0)</f>
        <v/>
      </c>
      <c r="AQ2655" s="21">
        <f>AL2655-AK2655</f>
        <v/>
      </c>
      <c r="AR2655" s="21">
        <f>AM2655-AK2655</f>
        <v/>
      </c>
      <c r="AS2655" s="21">
        <f>AM2655-AL2655</f>
        <v/>
      </c>
      <c r="AT2655" s="21">
        <f>AK2655+C2655-AJ2655</f>
        <v/>
      </c>
      <c r="AU2655" s="21">
        <f>AL2655+C2655-AM2655</f>
        <v/>
      </c>
      <c r="AV2655" s="21">
        <f>AN2655+C2655-AM2655</f>
        <v/>
      </c>
    </row>
    <row r="2656">
      <c r="A2656" t="inlineStr">
        <is>
          <t>1万円刻み</t>
        </is>
      </c>
      <c r="B2656" s="21">
        <f>'5_1万円刻み'!$A$893</f>
        <v/>
      </c>
      <c r="C2656" s="21">
        <f>AO2656</f>
        <v/>
      </c>
      <c r="D2656" s="21" t="n">
        <v>0</v>
      </c>
      <c r="E2656" s="21">
        <f>ROUND(MIN(B2656/12,650000)*12*0.0915+MIN(B2656/12,1390000)*12*(0.0504+0)+B2656*0.005,0)</f>
        <v/>
      </c>
      <c r="F2656" s="21">
        <f>IF(B2656&lt;741000,0,IF(B2656&lt;2191000,B2656-740000,IF(B2656&lt;2193000,1451000,IF(B2656&lt;2196000,1453000,IF(B2656&lt;2200000,1456000,IF(B2656&lt;3600000,ROUND(ROUNDDOWN(B2656/4,-3)*2.8,0)-80000,IF(B2656&lt;6600000,ROUND(ROUNDDOWN(B2656/4,-3)*3.2,0)-440000,IF(B2656&lt;8500000,ROUNDDOWN(B2656*0.9,0)-1100000,B2656-1950000))))))))</f>
        <v/>
      </c>
      <c r="G2656" s="21">
        <f>IF(F2656&gt;23500000,NA(),IF(F2656&lt;=4890000,1040000,IF(F2656&lt;=6550000,670000,620000)))</f>
        <v/>
      </c>
      <c r="H2656" s="21">
        <f>IF(D2656&lt;=0,0,MAX(0,MIN(2000000,D2656-MIN(100000,ROUNDDOWN(F2656*0.05,0)))))</f>
        <v/>
      </c>
      <c r="I2656" s="21">
        <f>IF(C2656&lt;=2000,0,MIN(C2656,ROUNDDOWN(F2656*0.4,0))-2000)</f>
        <v/>
      </c>
      <c r="J2656" s="21">
        <f>MAX(0,ROUNDDOWN(F2656-E2656-G2656,-3))</f>
        <v/>
      </c>
      <c r="K2656" s="21">
        <f>MAX(0,ROUNDDOWN(F2656-E2656-G2656-H2656-I2656,-3))</f>
        <v/>
      </c>
      <c r="L2656" s="21">
        <f>MAX(0,ROUNDDOWN(F2656-E2656-G2656-H2656,-3))</f>
        <v/>
      </c>
      <c r="M2656" s="21">
        <f>IF(J2656&lt;=0,0,ROUNDDOWN((J2656*LOOKUP(J2656,{0,1950001,3300001,6950001,9000001,18000001,40000001},{0.05,0.1,0.2,0.23,0.33,0.4,0.45})-LOOKUP(J2656,{0,1950001,3300001,6950001,9000001,18000001,40000001},{0,97500,427500,636000,1536000,2796000,4796000}))*1.021,-2))</f>
        <v/>
      </c>
      <c r="N2656" s="21">
        <f>IF(K2656&lt;=0,0,ROUNDDOWN((K2656*LOOKUP(K2656,{0,1950001,3300001,6950001,9000001,18000001,40000001},{0.05,0.1,0.2,0.23,0.33,0.4,0.45})-LOOKUP(K2656,{0,1950001,3300001,6950001,9000001,18000001,40000001},{0,97500,427500,636000,1536000,2796000,4796000}))*1.021,-2))</f>
        <v/>
      </c>
      <c r="O2656" s="21">
        <f>IF(L2656&lt;=0,0,ROUNDDOWN((L2656*LOOKUP(L2656,{0,1950001,3300001,6950001,9000001,18000001,40000001},{0.05,0.1,0.2,0.23,0.33,0.4,0.45})-LOOKUP(L2656,{0,1950001,3300001,6950001,9000001,18000001,40000001},{0,97500,427500,636000,1536000,2796000,4796000}))*1.021,-2))</f>
        <v/>
      </c>
      <c r="P2656" s="21">
        <f>MAX(0,ROUNDDOWN(F2656-E2656-430000,-3))</f>
        <v/>
      </c>
      <c r="Q2656" s="21">
        <f>MAX(0,ROUNDDOWN(F2656-E2656-430000-H2656,-3))</f>
        <v/>
      </c>
      <c r="R2656" s="21">
        <f>IF(F2656&lt;=450000,0,MAX(0,P2656*0.06-MIN(50000,P2656)*0.03))</f>
        <v/>
      </c>
      <c r="S2656" s="21">
        <f>IF(F2656&lt;=450000,0,MAX(0,P2656*0.04-MIN(50000,P2656)*0.02))</f>
        <v/>
      </c>
      <c r="T2656" s="21">
        <f>IF(F2656&lt;=450000,0,MAX(0,Q2656*0.06-MIN(50000,Q2656)*0.03))</f>
        <v/>
      </c>
      <c r="U2656" s="21">
        <f>IF(F2656&lt;=450000,0,MAX(0,Q2656*0.04-MIN(50000,Q2656)*0.02))</f>
        <v/>
      </c>
      <c r="V2656" s="21">
        <f>50000+MAX(0,G2656-480000)</f>
        <v/>
      </c>
      <c r="W2656" s="21">
        <f>P2656-V2656</f>
        <v/>
      </c>
      <c r="X2656" s="21">
        <f>Q2656-V2656</f>
        <v/>
      </c>
      <c r="Y2656" s="22">
        <f>IF(W2656&lt;0,0.9,LOOKUP(W2656,{0,1950001,3300001,6950001,9000001,18000001,40000001},{0.84895,0.7979,0.6958,0.66517,0.56307,0.4916,0.44055}))</f>
        <v/>
      </c>
      <c r="Z2656" s="22">
        <f>IF(X2656&lt;0,0.9,LOOKUP(X2656,{0,1950001,3300001,6950001,9000001,18000001,40000001},{0.84895,0.7979,0.6958,0.66517,0.56307,0.4916,0.44055}))</f>
        <v/>
      </c>
      <c r="AA2656" s="22">
        <f>IF(W2656&lt;0,0,CHOOSE(MATCH(W2656,{0,1950001,3300001,6950001,9000001},1),5.105/84.895,10.21/79.79,20.42/69.58,23.483/66.517,33.693/56.307))</f>
        <v/>
      </c>
      <c r="AB2656" s="21">
        <f>IF(C2656&lt;=2000,0,(MIN(C2656,ROUNDDOWN(F2656*0.3,0))-2000)*0.1)</f>
        <v/>
      </c>
      <c r="AC2656" s="21">
        <f>IF(C2656&lt;=2000,0,MIN((C2656-2000)*Y2656,(R2656+S2656)*0.2))</f>
        <v/>
      </c>
      <c r="AD2656" s="21">
        <f>IF(C2656&lt;=2000,0,MIN((C2656-2000)*Z2656,(T2656+U2656)*0.2))</f>
        <v/>
      </c>
      <c r="AE2656" s="21">
        <f>AC2656*AA2656</f>
        <v/>
      </c>
      <c r="AF2656" s="21">
        <f>ROUNDDOWN(R2656,-2)+ROUNDDOWN(S2656,-2)</f>
        <v/>
      </c>
      <c r="AG2656" s="21">
        <f>ROUNDDOWN(MAX(0,R2656-(AB2656+AC2656+AE2656)*0.6),-2)+ROUNDDOWN(MAX(0,S2656-(AB2656+AC2656+AE2656)*0.4),-2)</f>
        <v/>
      </c>
      <c r="AH2656" s="21">
        <f>ROUNDDOWN(MAX(0,T2656-(AB2656+AD2656)*0.6),-2)+ROUNDDOWN(MAX(0,U2656-(AB2656+AD2656)*0.4),-2)</f>
        <v/>
      </c>
      <c r="AI2656" s="21">
        <f>ROUNDDOWN(T2656,-2)+ROUNDDOWN(U2656,-2)</f>
        <v/>
      </c>
      <c r="AJ2656" s="21">
        <f>M2656+AF2656</f>
        <v/>
      </c>
      <c r="AK2656" s="21">
        <f>M2656+AG2656</f>
        <v/>
      </c>
      <c r="AL2656" s="21">
        <f>N2656+AH2656</f>
        <v/>
      </c>
      <c r="AM2656" s="21">
        <f>O2656+AI2656</f>
        <v/>
      </c>
      <c r="AN2656" s="21">
        <f>N2656+AI2656</f>
        <v/>
      </c>
      <c r="AO2656" s="21">
        <f>ROUNDDOWN((R2656+S2656)*0.2/Y2656+2000,0)</f>
        <v/>
      </c>
      <c r="AP2656" s="21">
        <f>ROUNDDOWN((T2656+U2656)*0.2/Z2656+2000,0)</f>
        <v/>
      </c>
      <c r="AQ2656" s="21">
        <f>AL2656-AK2656</f>
        <v/>
      </c>
      <c r="AR2656" s="21">
        <f>AM2656-AK2656</f>
        <v/>
      </c>
      <c r="AS2656" s="21">
        <f>AM2656-AL2656</f>
        <v/>
      </c>
      <c r="AT2656" s="21">
        <f>AK2656+C2656-AJ2656</f>
        <v/>
      </c>
      <c r="AU2656" s="21">
        <f>AL2656+C2656-AM2656</f>
        <v/>
      </c>
      <c r="AV2656" s="21">
        <f>AN2656+C2656-AM2656</f>
        <v/>
      </c>
    </row>
    <row r="2657">
      <c r="A2657" t="inlineStr">
        <is>
          <t>1万円刻み</t>
        </is>
      </c>
      <c r="B2657" s="21">
        <f>'5_1万円刻み'!$A$894</f>
        <v/>
      </c>
      <c r="C2657" s="21">
        <f>AO2657</f>
        <v/>
      </c>
      <c r="D2657" s="21" t="n">
        <v>0</v>
      </c>
      <c r="E2657" s="21">
        <f>ROUND(MIN(B2657/12,650000)*12*0.0915+MIN(B2657/12,1390000)*12*(0.0504+0)+B2657*0.005,0)</f>
        <v/>
      </c>
      <c r="F2657" s="21">
        <f>IF(B2657&lt;741000,0,IF(B2657&lt;2191000,B2657-740000,IF(B2657&lt;2193000,1451000,IF(B2657&lt;2196000,1453000,IF(B2657&lt;2200000,1456000,IF(B2657&lt;3600000,ROUND(ROUNDDOWN(B2657/4,-3)*2.8,0)-80000,IF(B2657&lt;6600000,ROUND(ROUNDDOWN(B2657/4,-3)*3.2,0)-440000,IF(B2657&lt;8500000,ROUNDDOWN(B2657*0.9,0)-1100000,B2657-1950000))))))))</f>
        <v/>
      </c>
      <c r="G2657" s="21">
        <f>IF(F2657&gt;23500000,NA(),IF(F2657&lt;=4890000,1040000,IF(F2657&lt;=6550000,670000,620000)))</f>
        <v/>
      </c>
      <c r="H2657" s="21">
        <f>IF(D2657&lt;=0,0,MAX(0,MIN(2000000,D2657-MIN(100000,ROUNDDOWN(F2657*0.05,0)))))</f>
        <v/>
      </c>
      <c r="I2657" s="21">
        <f>IF(C2657&lt;=2000,0,MIN(C2657,ROUNDDOWN(F2657*0.4,0))-2000)</f>
        <v/>
      </c>
      <c r="J2657" s="21">
        <f>MAX(0,ROUNDDOWN(F2657-E2657-G2657,-3))</f>
        <v/>
      </c>
      <c r="K2657" s="21">
        <f>MAX(0,ROUNDDOWN(F2657-E2657-G2657-H2657-I2657,-3))</f>
        <v/>
      </c>
      <c r="L2657" s="21">
        <f>MAX(0,ROUNDDOWN(F2657-E2657-G2657-H2657,-3))</f>
        <v/>
      </c>
      <c r="M2657" s="21">
        <f>IF(J2657&lt;=0,0,ROUNDDOWN((J2657*LOOKUP(J2657,{0,1950001,3300001,6950001,9000001,18000001,40000001},{0.05,0.1,0.2,0.23,0.33,0.4,0.45})-LOOKUP(J2657,{0,1950001,3300001,6950001,9000001,18000001,40000001},{0,97500,427500,636000,1536000,2796000,4796000}))*1.021,-2))</f>
        <v/>
      </c>
      <c r="N2657" s="21">
        <f>IF(K2657&lt;=0,0,ROUNDDOWN((K2657*LOOKUP(K2657,{0,1950001,3300001,6950001,9000001,18000001,40000001},{0.05,0.1,0.2,0.23,0.33,0.4,0.45})-LOOKUP(K2657,{0,1950001,3300001,6950001,9000001,18000001,40000001},{0,97500,427500,636000,1536000,2796000,4796000}))*1.021,-2))</f>
        <v/>
      </c>
      <c r="O2657" s="21">
        <f>IF(L2657&lt;=0,0,ROUNDDOWN((L2657*LOOKUP(L2657,{0,1950001,3300001,6950001,9000001,18000001,40000001},{0.05,0.1,0.2,0.23,0.33,0.4,0.45})-LOOKUP(L2657,{0,1950001,3300001,6950001,9000001,18000001,40000001},{0,97500,427500,636000,1536000,2796000,4796000}))*1.021,-2))</f>
        <v/>
      </c>
      <c r="P2657" s="21">
        <f>MAX(0,ROUNDDOWN(F2657-E2657-430000,-3))</f>
        <v/>
      </c>
      <c r="Q2657" s="21">
        <f>MAX(0,ROUNDDOWN(F2657-E2657-430000-H2657,-3))</f>
        <v/>
      </c>
      <c r="R2657" s="21">
        <f>IF(F2657&lt;=450000,0,MAX(0,P2657*0.06-MIN(50000,P2657)*0.03))</f>
        <v/>
      </c>
      <c r="S2657" s="21">
        <f>IF(F2657&lt;=450000,0,MAX(0,P2657*0.04-MIN(50000,P2657)*0.02))</f>
        <v/>
      </c>
      <c r="T2657" s="21">
        <f>IF(F2657&lt;=450000,0,MAX(0,Q2657*0.06-MIN(50000,Q2657)*0.03))</f>
        <v/>
      </c>
      <c r="U2657" s="21">
        <f>IF(F2657&lt;=450000,0,MAX(0,Q2657*0.04-MIN(50000,Q2657)*0.02))</f>
        <v/>
      </c>
      <c r="V2657" s="21">
        <f>50000+MAX(0,G2657-480000)</f>
        <v/>
      </c>
      <c r="W2657" s="21">
        <f>P2657-V2657</f>
        <v/>
      </c>
      <c r="X2657" s="21">
        <f>Q2657-V2657</f>
        <v/>
      </c>
      <c r="Y2657" s="22">
        <f>IF(W2657&lt;0,0.9,LOOKUP(W2657,{0,1950001,3300001,6950001,9000001,18000001,40000001},{0.84895,0.7979,0.6958,0.66517,0.56307,0.4916,0.44055}))</f>
        <v/>
      </c>
      <c r="Z2657" s="22">
        <f>IF(X2657&lt;0,0.9,LOOKUP(X2657,{0,1950001,3300001,6950001,9000001,18000001,40000001},{0.84895,0.7979,0.6958,0.66517,0.56307,0.4916,0.44055}))</f>
        <v/>
      </c>
      <c r="AA2657" s="22">
        <f>IF(W2657&lt;0,0,CHOOSE(MATCH(W2657,{0,1950001,3300001,6950001,9000001},1),5.105/84.895,10.21/79.79,20.42/69.58,23.483/66.517,33.693/56.307))</f>
        <v/>
      </c>
      <c r="AB2657" s="21">
        <f>IF(C2657&lt;=2000,0,(MIN(C2657,ROUNDDOWN(F2657*0.3,0))-2000)*0.1)</f>
        <v/>
      </c>
      <c r="AC2657" s="21">
        <f>IF(C2657&lt;=2000,0,MIN((C2657-2000)*Y2657,(R2657+S2657)*0.2))</f>
        <v/>
      </c>
      <c r="AD2657" s="21">
        <f>IF(C2657&lt;=2000,0,MIN((C2657-2000)*Z2657,(T2657+U2657)*0.2))</f>
        <v/>
      </c>
      <c r="AE2657" s="21">
        <f>AC2657*AA2657</f>
        <v/>
      </c>
      <c r="AF2657" s="21">
        <f>ROUNDDOWN(R2657,-2)+ROUNDDOWN(S2657,-2)</f>
        <v/>
      </c>
      <c r="AG2657" s="21">
        <f>ROUNDDOWN(MAX(0,R2657-(AB2657+AC2657+AE2657)*0.6),-2)+ROUNDDOWN(MAX(0,S2657-(AB2657+AC2657+AE2657)*0.4),-2)</f>
        <v/>
      </c>
      <c r="AH2657" s="21">
        <f>ROUNDDOWN(MAX(0,T2657-(AB2657+AD2657)*0.6),-2)+ROUNDDOWN(MAX(0,U2657-(AB2657+AD2657)*0.4),-2)</f>
        <v/>
      </c>
      <c r="AI2657" s="21">
        <f>ROUNDDOWN(T2657,-2)+ROUNDDOWN(U2657,-2)</f>
        <v/>
      </c>
      <c r="AJ2657" s="21">
        <f>M2657+AF2657</f>
        <v/>
      </c>
      <c r="AK2657" s="21">
        <f>M2657+AG2657</f>
        <v/>
      </c>
      <c r="AL2657" s="21">
        <f>N2657+AH2657</f>
        <v/>
      </c>
      <c r="AM2657" s="21">
        <f>O2657+AI2657</f>
        <v/>
      </c>
      <c r="AN2657" s="21">
        <f>N2657+AI2657</f>
        <v/>
      </c>
      <c r="AO2657" s="21">
        <f>ROUNDDOWN((R2657+S2657)*0.2/Y2657+2000,0)</f>
        <v/>
      </c>
      <c r="AP2657" s="21">
        <f>ROUNDDOWN((T2657+U2657)*0.2/Z2657+2000,0)</f>
        <v/>
      </c>
      <c r="AQ2657" s="21">
        <f>AL2657-AK2657</f>
        <v/>
      </c>
      <c r="AR2657" s="21">
        <f>AM2657-AK2657</f>
        <v/>
      </c>
      <c r="AS2657" s="21">
        <f>AM2657-AL2657</f>
        <v/>
      </c>
      <c r="AT2657" s="21">
        <f>AK2657+C2657-AJ2657</f>
        <v/>
      </c>
      <c r="AU2657" s="21">
        <f>AL2657+C2657-AM2657</f>
        <v/>
      </c>
      <c r="AV2657" s="21">
        <f>AN2657+C2657-AM2657</f>
        <v/>
      </c>
    </row>
    <row r="2658">
      <c r="A2658" t="inlineStr">
        <is>
          <t>1万円刻み</t>
        </is>
      </c>
      <c r="B2658" s="21">
        <f>'5_1万円刻み'!$A$895</f>
        <v/>
      </c>
      <c r="C2658" s="21">
        <f>AO2658</f>
        <v/>
      </c>
      <c r="D2658" s="21" t="n">
        <v>0</v>
      </c>
      <c r="E2658" s="21">
        <f>ROUND(MIN(B2658/12,650000)*12*0.0915+MIN(B2658/12,1390000)*12*(0.0504+0)+B2658*0.005,0)</f>
        <v/>
      </c>
      <c r="F2658" s="21">
        <f>IF(B2658&lt;741000,0,IF(B2658&lt;2191000,B2658-740000,IF(B2658&lt;2193000,1451000,IF(B2658&lt;2196000,1453000,IF(B2658&lt;2200000,1456000,IF(B2658&lt;3600000,ROUND(ROUNDDOWN(B2658/4,-3)*2.8,0)-80000,IF(B2658&lt;6600000,ROUND(ROUNDDOWN(B2658/4,-3)*3.2,0)-440000,IF(B2658&lt;8500000,ROUNDDOWN(B2658*0.9,0)-1100000,B2658-1950000))))))))</f>
        <v/>
      </c>
      <c r="G2658" s="21">
        <f>IF(F2658&gt;23500000,NA(),IF(F2658&lt;=4890000,1040000,IF(F2658&lt;=6550000,670000,620000)))</f>
        <v/>
      </c>
      <c r="H2658" s="21">
        <f>IF(D2658&lt;=0,0,MAX(0,MIN(2000000,D2658-MIN(100000,ROUNDDOWN(F2658*0.05,0)))))</f>
        <v/>
      </c>
      <c r="I2658" s="21">
        <f>IF(C2658&lt;=2000,0,MIN(C2658,ROUNDDOWN(F2658*0.4,0))-2000)</f>
        <v/>
      </c>
      <c r="J2658" s="21">
        <f>MAX(0,ROUNDDOWN(F2658-E2658-G2658,-3))</f>
        <v/>
      </c>
      <c r="K2658" s="21">
        <f>MAX(0,ROUNDDOWN(F2658-E2658-G2658-H2658-I2658,-3))</f>
        <v/>
      </c>
      <c r="L2658" s="21">
        <f>MAX(0,ROUNDDOWN(F2658-E2658-G2658-H2658,-3))</f>
        <v/>
      </c>
      <c r="M2658" s="21">
        <f>IF(J2658&lt;=0,0,ROUNDDOWN((J2658*LOOKUP(J2658,{0,1950001,3300001,6950001,9000001,18000001,40000001},{0.05,0.1,0.2,0.23,0.33,0.4,0.45})-LOOKUP(J2658,{0,1950001,3300001,6950001,9000001,18000001,40000001},{0,97500,427500,636000,1536000,2796000,4796000}))*1.021,-2))</f>
        <v/>
      </c>
      <c r="N2658" s="21">
        <f>IF(K2658&lt;=0,0,ROUNDDOWN((K2658*LOOKUP(K2658,{0,1950001,3300001,6950001,9000001,18000001,40000001},{0.05,0.1,0.2,0.23,0.33,0.4,0.45})-LOOKUP(K2658,{0,1950001,3300001,6950001,9000001,18000001,40000001},{0,97500,427500,636000,1536000,2796000,4796000}))*1.021,-2))</f>
        <v/>
      </c>
      <c r="O2658" s="21">
        <f>IF(L2658&lt;=0,0,ROUNDDOWN((L2658*LOOKUP(L2658,{0,1950001,3300001,6950001,9000001,18000001,40000001},{0.05,0.1,0.2,0.23,0.33,0.4,0.45})-LOOKUP(L2658,{0,1950001,3300001,6950001,9000001,18000001,40000001},{0,97500,427500,636000,1536000,2796000,4796000}))*1.021,-2))</f>
        <v/>
      </c>
      <c r="P2658" s="21">
        <f>MAX(0,ROUNDDOWN(F2658-E2658-430000,-3))</f>
        <v/>
      </c>
      <c r="Q2658" s="21">
        <f>MAX(0,ROUNDDOWN(F2658-E2658-430000-H2658,-3))</f>
        <v/>
      </c>
      <c r="R2658" s="21">
        <f>IF(F2658&lt;=450000,0,MAX(0,P2658*0.06-MIN(50000,P2658)*0.03))</f>
        <v/>
      </c>
      <c r="S2658" s="21">
        <f>IF(F2658&lt;=450000,0,MAX(0,P2658*0.04-MIN(50000,P2658)*0.02))</f>
        <v/>
      </c>
      <c r="T2658" s="21">
        <f>IF(F2658&lt;=450000,0,MAX(0,Q2658*0.06-MIN(50000,Q2658)*0.03))</f>
        <v/>
      </c>
      <c r="U2658" s="21">
        <f>IF(F2658&lt;=450000,0,MAX(0,Q2658*0.04-MIN(50000,Q2658)*0.02))</f>
        <v/>
      </c>
      <c r="V2658" s="21">
        <f>50000+MAX(0,G2658-480000)</f>
        <v/>
      </c>
      <c r="W2658" s="21">
        <f>P2658-V2658</f>
        <v/>
      </c>
      <c r="X2658" s="21">
        <f>Q2658-V2658</f>
        <v/>
      </c>
      <c r="Y2658" s="22">
        <f>IF(W2658&lt;0,0.9,LOOKUP(W2658,{0,1950001,3300001,6950001,9000001,18000001,40000001},{0.84895,0.7979,0.6958,0.66517,0.56307,0.4916,0.44055}))</f>
        <v/>
      </c>
      <c r="Z2658" s="22">
        <f>IF(X2658&lt;0,0.9,LOOKUP(X2658,{0,1950001,3300001,6950001,9000001,18000001,40000001},{0.84895,0.7979,0.6958,0.66517,0.56307,0.4916,0.44055}))</f>
        <v/>
      </c>
      <c r="AA2658" s="22">
        <f>IF(W2658&lt;0,0,CHOOSE(MATCH(W2658,{0,1950001,3300001,6950001,9000001},1),5.105/84.895,10.21/79.79,20.42/69.58,23.483/66.517,33.693/56.307))</f>
        <v/>
      </c>
      <c r="AB2658" s="21">
        <f>IF(C2658&lt;=2000,0,(MIN(C2658,ROUNDDOWN(F2658*0.3,0))-2000)*0.1)</f>
        <v/>
      </c>
      <c r="AC2658" s="21">
        <f>IF(C2658&lt;=2000,0,MIN((C2658-2000)*Y2658,(R2658+S2658)*0.2))</f>
        <v/>
      </c>
      <c r="AD2658" s="21">
        <f>IF(C2658&lt;=2000,0,MIN((C2658-2000)*Z2658,(T2658+U2658)*0.2))</f>
        <v/>
      </c>
      <c r="AE2658" s="21">
        <f>AC2658*AA2658</f>
        <v/>
      </c>
      <c r="AF2658" s="21">
        <f>ROUNDDOWN(R2658,-2)+ROUNDDOWN(S2658,-2)</f>
        <v/>
      </c>
      <c r="AG2658" s="21">
        <f>ROUNDDOWN(MAX(0,R2658-(AB2658+AC2658+AE2658)*0.6),-2)+ROUNDDOWN(MAX(0,S2658-(AB2658+AC2658+AE2658)*0.4),-2)</f>
        <v/>
      </c>
      <c r="AH2658" s="21">
        <f>ROUNDDOWN(MAX(0,T2658-(AB2658+AD2658)*0.6),-2)+ROUNDDOWN(MAX(0,U2658-(AB2658+AD2658)*0.4),-2)</f>
        <v/>
      </c>
      <c r="AI2658" s="21">
        <f>ROUNDDOWN(T2658,-2)+ROUNDDOWN(U2658,-2)</f>
        <v/>
      </c>
      <c r="AJ2658" s="21">
        <f>M2658+AF2658</f>
        <v/>
      </c>
      <c r="AK2658" s="21">
        <f>M2658+AG2658</f>
        <v/>
      </c>
      <c r="AL2658" s="21">
        <f>N2658+AH2658</f>
        <v/>
      </c>
      <c r="AM2658" s="21">
        <f>O2658+AI2658</f>
        <v/>
      </c>
      <c r="AN2658" s="21">
        <f>N2658+AI2658</f>
        <v/>
      </c>
      <c r="AO2658" s="21">
        <f>ROUNDDOWN((R2658+S2658)*0.2/Y2658+2000,0)</f>
        <v/>
      </c>
      <c r="AP2658" s="21">
        <f>ROUNDDOWN((T2658+U2658)*0.2/Z2658+2000,0)</f>
        <v/>
      </c>
      <c r="AQ2658" s="21">
        <f>AL2658-AK2658</f>
        <v/>
      </c>
      <c r="AR2658" s="21">
        <f>AM2658-AK2658</f>
        <v/>
      </c>
      <c r="AS2658" s="21">
        <f>AM2658-AL2658</f>
        <v/>
      </c>
      <c r="AT2658" s="21">
        <f>AK2658+C2658-AJ2658</f>
        <v/>
      </c>
      <c r="AU2658" s="21">
        <f>AL2658+C2658-AM2658</f>
        <v/>
      </c>
      <c r="AV2658" s="21">
        <f>AN2658+C2658-AM2658</f>
        <v/>
      </c>
    </row>
    <row r="2659">
      <c r="A2659" t="inlineStr">
        <is>
          <t>1万円刻み</t>
        </is>
      </c>
      <c r="B2659" s="21">
        <f>'5_1万円刻み'!$A$896</f>
        <v/>
      </c>
      <c r="C2659" s="21">
        <f>AO2659</f>
        <v/>
      </c>
      <c r="D2659" s="21" t="n">
        <v>0</v>
      </c>
      <c r="E2659" s="21">
        <f>ROUND(MIN(B2659/12,650000)*12*0.0915+MIN(B2659/12,1390000)*12*(0.0504+0)+B2659*0.005,0)</f>
        <v/>
      </c>
      <c r="F2659" s="21">
        <f>IF(B2659&lt;741000,0,IF(B2659&lt;2191000,B2659-740000,IF(B2659&lt;2193000,1451000,IF(B2659&lt;2196000,1453000,IF(B2659&lt;2200000,1456000,IF(B2659&lt;3600000,ROUND(ROUNDDOWN(B2659/4,-3)*2.8,0)-80000,IF(B2659&lt;6600000,ROUND(ROUNDDOWN(B2659/4,-3)*3.2,0)-440000,IF(B2659&lt;8500000,ROUNDDOWN(B2659*0.9,0)-1100000,B2659-1950000))))))))</f>
        <v/>
      </c>
      <c r="G2659" s="21">
        <f>IF(F2659&gt;23500000,NA(),IF(F2659&lt;=4890000,1040000,IF(F2659&lt;=6550000,670000,620000)))</f>
        <v/>
      </c>
      <c r="H2659" s="21">
        <f>IF(D2659&lt;=0,0,MAX(0,MIN(2000000,D2659-MIN(100000,ROUNDDOWN(F2659*0.05,0)))))</f>
        <v/>
      </c>
      <c r="I2659" s="21">
        <f>IF(C2659&lt;=2000,0,MIN(C2659,ROUNDDOWN(F2659*0.4,0))-2000)</f>
        <v/>
      </c>
      <c r="J2659" s="21">
        <f>MAX(0,ROUNDDOWN(F2659-E2659-G2659,-3))</f>
        <v/>
      </c>
      <c r="K2659" s="21">
        <f>MAX(0,ROUNDDOWN(F2659-E2659-G2659-H2659-I2659,-3))</f>
        <v/>
      </c>
      <c r="L2659" s="21">
        <f>MAX(0,ROUNDDOWN(F2659-E2659-G2659-H2659,-3))</f>
        <v/>
      </c>
      <c r="M2659" s="21">
        <f>IF(J2659&lt;=0,0,ROUNDDOWN((J2659*LOOKUP(J2659,{0,1950001,3300001,6950001,9000001,18000001,40000001},{0.05,0.1,0.2,0.23,0.33,0.4,0.45})-LOOKUP(J2659,{0,1950001,3300001,6950001,9000001,18000001,40000001},{0,97500,427500,636000,1536000,2796000,4796000}))*1.021,-2))</f>
        <v/>
      </c>
      <c r="N2659" s="21">
        <f>IF(K2659&lt;=0,0,ROUNDDOWN((K2659*LOOKUP(K2659,{0,1950001,3300001,6950001,9000001,18000001,40000001},{0.05,0.1,0.2,0.23,0.33,0.4,0.45})-LOOKUP(K2659,{0,1950001,3300001,6950001,9000001,18000001,40000001},{0,97500,427500,636000,1536000,2796000,4796000}))*1.021,-2))</f>
        <v/>
      </c>
      <c r="O2659" s="21">
        <f>IF(L2659&lt;=0,0,ROUNDDOWN((L2659*LOOKUP(L2659,{0,1950001,3300001,6950001,9000001,18000001,40000001},{0.05,0.1,0.2,0.23,0.33,0.4,0.45})-LOOKUP(L2659,{0,1950001,3300001,6950001,9000001,18000001,40000001},{0,97500,427500,636000,1536000,2796000,4796000}))*1.021,-2))</f>
        <v/>
      </c>
      <c r="P2659" s="21">
        <f>MAX(0,ROUNDDOWN(F2659-E2659-430000,-3))</f>
        <v/>
      </c>
      <c r="Q2659" s="21">
        <f>MAX(0,ROUNDDOWN(F2659-E2659-430000-H2659,-3))</f>
        <v/>
      </c>
      <c r="R2659" s="21">
        <f>IF(F2659&lt;=450000,0,MAX(0,P2659*0.06-MIN(50000,P2659)*0.03))</f>
        <v/>
      </c>
      <c r="S2659" s="21">
        <f>IF(F2659&lt;=450000,0,MAX(0,P2659*0.04-MIN(50000,P2659)*0.02))</f>
        <v/>
      </c>
      <c r="T2659" s="21">
        <f>IF(F2659&lt;=450000,0,MAX(0,Q2659*0.06-MIN(50000,Q2659)*0.03))</f>
        <v/>
      </c>
      <c r="U2659" s="21">
        <f>IF(F2659&lt;=450000,0,MAX(0,Q2659*0.04-MIN(50000,Q2659)*0.02))</f>
        <v/>
      </c>
      <c r="V2659" s="21">
        <f>50000+MAX(0,G2659-480000)</f>
        <v/>
      </c>
      <c r="W2659" s="21">
        <f>P2659-V2659</f>
        <v/>
      </c>
      <c r="X2659" s="21">
        <f>Q2659-V2659</f>
        <v/>
      </c>
      <c r="Y2659" s="22">
        <f>IF(W2659&lt;0,0.9,LOOKUP(W2659,{0,1950001,3300001,6950001,9000001,18000001,40000001},{0.84895,0.7979,0.6958,0.66517,0.56307,0.4916,0.44055}))</f>
        <v/>
      </c>
      <c r="Z2659" s="22">
        <f>IF(X2659&lt;0,0.9,LOOKUP(X2659,{0,1950001,3300001,6950001,9000001,18000001,40000001},{0.84895,0.7979,0.6958,0.66517,0.56307,0.4916,0.44055}))</f>
        <v/>
      </c>
      <c r="AA2659" s="22">
        <f>IF(W2659&lt;0,0,CHOOSE(MATCH(W2659,{0,1950001,3300001,6950001,9000001},1),5.105/84.895,10.21/79.79,20.42/69.58,23.483/66.517,33.693/56.307))</f>
        <v/>
      </c>
      <c r="AB2659" s="21">
        <f>IF(C2659&lt;=2000,0,(MIN(C2659,ROUNDDOWN(F2659*0.3,0))-2000)*0.1)</f>
        <v/>
      </c>
      <c r="AC2659" s="21">
        <f>IF(C2659&lt;=2000,0,MIN((C2659-2000)*Y2659,(R2659+S2659)*0.2))</f>
        <v/>
      </c>
      <c r="AD2659" s="21">
        <f>IF(C2659&lt;=2000,0,MIN((C2659-2000)*Z2659,(T2659+U2659)*0.2))</f>
        <v/>
      </c>
      <c r="AE2659" s="21">
        <f>AC2659*AA2659</f>
        <v/>
      </c>
      <c r="AF2659" s="21">
        <f>ROUNDDOWN(R2659,-2)+ROUNDDOWN(S2659,-2)</f>
        <v/>
      </c>
      <c r="AG2659" s="21">
        <f>ROUNDDOWN(MAX(0,R2659-(AB2659+AC2659+AE2659)*0.6),-2)+ROUNDDOWN(MAX(0,S2659-(AB2659+AC2659+AE2659)*0.4),-2)</f>
        <v/>
      </c>
      <c r="AH2659" s="21">
        <f>ROUNDDOWN(MAX(0,T2659-(AB2659+AD2659)*0.6),-2)+ROUNDDOWN(MAX(0,U2659-(AB2659+AD2659)*0.4),-2)</f>
        <v/>
      </c>
      <c r="AI2659" s="21">
        <f>ROUNDDOWN(T2659,-2)+ROUNDDOWN(U2659,-2)</f>
        <v/>
      </c>
      <c r="AJ2659" s="21">
        <f>M2659+AF2659</f>
        <v/>
      </c>
      <c r="AK2659" s="21">
        <f>M2659+AG2659</f>
        <v/>
      </c>
      <c r="AL2659" s="21">
        <f>N2659+AH2659</f>
        <v/>
      </c>
      <c r="AM2659" s="21">
        <f>O2659+AI2659</f>
        <v/>
      </c>
      <c r="AN2659" s="21">
        <f>N2659+AI2659</f>
        <v/>
      </c>
      <c r="AO2659" s="21">
        <f>ROUNDDOWN((R2659+S2659)*0.2/Y2659+2000,0)</f>
        <v/>
      </c>
      <c r="AP2659" s="21">
        <f>ROUNDDOWN((T2659+U2659)*0.2/Z2659+2000,0)</f>
        <v/>
      </c>
      <c r="AQ2659" s="21">
        <f>AL2659-AK2659</f>
        <v/>
      </c>
      <c r="AR2659" s="21">
        <f>AM2659-AK2659</f>
        <v/>
      </c>
      <c r="AS2659" s="21">
        <f>AM2659-AL2659</f>
        <v/>
      </c>
      <c r="AT2659" s="21">
        <f>AK2659+C2659-AJ2659</f>
        <v/>
      </c>
      <c r="AU2659" s="21">
        <f>AL2659+C2659-AM2659</f>
        <v/>
      </c>
      <c r="AV2659" s="21">
        <f>AN2659+C2659-AM2659</f>
        <v/>
      </c>
    </row>
    <row r="2660">
      <c r="A2660" t="inlineStr">
        <is>
          <t>1万円刻み</t>
        </is>
      </c>
      <c r="B2660" s="21">
        <f>'5_1万円刻み'!$A$897</f>
        <v/>
      </c>
      <c r="C2660" s="21">
        <f>AO2660</f>
        <v/>
      </c>
      <c r="D2660" s="21" t="n">
        <v>0</v>
      </c>
      <c r="E2660" s="21">
        <f>ROUND(MIN(B2660/12,650000)*12*0.0915+MIN(B2660/12,1390000)*12*(0.0504+0)+B2660*0.005,0)</f>
        <v/>
      </c>
      <c r="F2660" s="21">
        <f>IF(B2660&lt;741000,0,IF(B2660&lt;2191000,B2660-740000,IF(B2660&lt;2193000,1451000,IF(B2660&lt;2196000,1453000,IF(B2660&lt;2200000,1456000,IF(B2660&lt;3600000,ROUND(ROUNDDOWN(B2660/4,-3)*2.8,0)-80000,IF(B2660&lt;6600000,ROUND(ROUNDDOWN(B2660/4,-3)*3.2,0)-440000,IF(B2660&lt;8500000,ROUNDDOWN(B2660*0.9,0)-1100000,B2660-1950000))))))))</f>
        <v/>
      </c>
      <c r="G2660" s="21">
        <f>IF(F2660&gt;23500000,NA(),IF(F2660&lt;=4890000,1040000,IF(F2660&lt;=6550000,670000,620000)))</f>
        <v/>
      </c>
      <c r="H2660" s="21">
        <f>IF(D2660&lt;=0,0,MAX(0,MIN(2000000,D2660-MIN(100000,ROUNDDOWN(F2660*0.05,0)))))</f>
        <v/>
      </c>
      <c r="I2660" s="21">
        <f>IF(C2660&lt;=2000,0,MIN(C2660,ROUNDDOWN(F2660*0.4,0))-2000)</f>
        <v/>
      </c>
      <c r="J2660" s="21">
        <f>MAX(0,ROUNDDOWN(F2660-E2660-G2660,-3))</f>
        <v/>
      </c>
      <c r="K2660" s="21">
        <f>MAX(0,ROUNDDOWN(F2660-E2660-G2660-H2660-I2660,-3))</f>
        <v/>
      </c>
      <c r="L2660" s="21">
        <f>MAX(0,ROUNDDOWN(F2660-E2660-G2660-H2660,-3))</f>
        <v/>
      </c>
      <c r="M2660" s="21">
        <f>IF(J2660&lt;=0,0,ROUNDDOWN((J2660*LOOKUP(J2660,{0,1950001,3300001,6950001,9000001,18000001,40000001},{0.05,0.1,0.2,0.23,0.33,0.4,0.45})-LOOKUP(J2660,{0,1950001,3300001,6950001,9000001,18000001,40000001},{0,97500,427500,636000,1536000,2796000,4796000}))*1.021,-2))</f>
        <v/>
      </c>
      <c r="N2660" s="21">
        <f>IF(K2660&lt;=0,0,ROUNDDOWN((K2660*LOOKUP(K2660,{0,1950001,3300001,6950001,9000001,18000001,40000001},{0.05,0.1,0.2,0.23,0.33,0.4,0.45})-LOOKUP(K2660,{0,1950001,3300001,6950001,9000001,18000001,40000001},{0,97500,427500,636000,1536000,2796000,4796000}))*1.021,-2))</f>
        <v/>
      </c>
      <c r="O2660" s="21">
        <f>IF(L2660&lt;=0,0,ROUNDDOWN((L2660*LOOKUP(L2660,{0,1950001,3300001,6950001,9000001,18000001,40000001},{0.05,0.1,0.2,0.23,0.33,0.4,0.45})-LOOKUP(L2660,{0,1950001,3300001,6950001,9000001,18000001,40000001},{0,97500,427500,636000,1536000,2796000,4796000}))*1.021,-2))</f>
        <v/>
      </c>
      <c r="P2660" s="21">
        <f>MAX(0,ROUNDDOWN(F2660-E2660-430000,-3))</f>
        <v/>
      </c>
      <c r="Q2660" s="21">
        <f>MAX(0,ROUNDDOWN(F2660-E2660-430000-H2660,-3))</f>
        <v/>
      </c>
      <c r="R2660" s="21">
        <f>IF(F2660&lt;=450000,0,MAX(0,P2660*0.06-MIN(50000,P2660)*0.03))</f>
        <v/>
      </c>
      <c r="S2660" s="21">
        <f>IF(F2660&lt;=450000,0,MAX(0,P2660*0.04-MIN(50000,P2660)*0.02))</f>
        <v/>
      </c>
      <c r="T2660" s="21">
        <f>IF(F2660&lt;=450000,0,MAX(0,Q2660*0.06-MIN(50000,Q2660)*0.03))</f>
        <v/>
      </c>
      <c r="U2660" s="21">
        <f>IF(F2660&lt;=450000,0,MAX(0,Q2660*0.04-MIN(50000,Q2660)*0.02))</f>
        <v/>
      </c>
      <c r="V2660" s="21">
        <f>50000+MAX(0,G2660-480000)</f>
        <v/>
      </c>
      <c r="W2660" s="21">
        <f>P2660-V2660</f>
        <v/>
      </c>
      <c r="X2660" s="21">
        <f>Q2660-V2660</f>
        <v/>
      </c>
      <c r="Y2660" s="22">
        <f>IF(W2660&lt;0,0.9,LOOKUP(W2660,{0,1950001,3300001,6950001,9000001,18000001,40000001},{0.84895,0.7979,0.6958,0.66517,0.56307,0.4916,0.44055}))</f>
        <v/>
      </c>
      <c r="Z2660" s="22">
        <f>IF(X2660&lt;0,0.9,LOOKUP(X2660,{0,1950001,3300001,6950001,9000001,18000001,40000001},{0.84895,0.7979,0.6958,0.66517,0.56307,0.4916,0.44055}))</f>
        <v/>
      </c>
      <c r="AA2660" s="22">
        <f>IF(W2660&lt;0,0,CHOOSE(MATCH(W2660,{0,1950001,3300001,6950001,9000001},1),5.105/84.895,10.21/79.79,20.42/69.58,23.483/66.517,33.693/56.307))</f>
        <v/>
      </c>
      <c r="AB2660" s="21">
        <f>IF(C2660&lt;=2000,0,(MIN(C2660,ROUNDDOWN(F2660*0.3,0))-2000)*0.1)</f>
        <v/>
      </c>
      <c r="AC2660" s="21">
        <f>IF(C2660&lt;=2000,0,MIN((C2660-2000)*Y2660,(R2660+S2660)*0.2))</f>
        <v/>
      </c>
      <c r="AD2660" s="21">
        <f>IF(C2660&lt;=2000,0,MIN((C2660-2000)*Z2660,(T2660+U2660)*0.2))</f>
        <v/>
      </c>
      <c r="AE2660" s="21">
        <f>AC2660*AA2660</f>
        <v/>
      </c>
      <c r="AF2660" s="21">
        <f>ROUNDDOWN(R2660,-2)+ROUNDDOWN(S2660,-2)</f>
        <v/>
      </c>
      <c r="AG2660" s="21">
        <f>ROUNDDOWN(MAX(0,R2660-(AB2660+AC2660+AE2660)*0.6),-2)+ROUNDDOWN(MAX(0,S2660-(AB2660+AC2660+AE2660)*0.4),-2)</f>
        <v/>
      </c>
      <c r="AH2660" s="21">
        <f>ROUNDDOWN(MAX(0,T2660-(AB2660+AD2660)*0.6),-2)+ROUNDDOWN(MAX(0,U2660-(AB2660+AD2660)*0.4),-2)</f>
        <v/>
      </c>
      <c r="AI2660" s="21">
        <f>ROUNDDOWN(T2660,-2)+ROUNDDOWN(U2660,-2)</f>
        <v/>
      </c>
      <c r="AJ2660" s="21">
        <f>M2660+AF2660</f>
        <v/>
      </c>
      <c r="AK2660" s="21">
        <f>M2660+AG2660</f>
        <v/>
      </c>
      <c r="AL2660" s="21">
        <f>N2660+AH2660</f>
        <v/>
      </c>
      <c r="AM2660" s="21">
        <f>O2660+AI2660</f>
        <v/>
      </c>
      <c r="AN2660" s="21">
        <f>N2660+AI2660</f>
        <v/>
      </c>
      <c r="AO2660" s="21">
        <f>ROUNDDOWN((R2660+S2660)*0.2/Y2660+2000,0)</f>
        <v/>
      </c>
      <c r="AP2660" s="21">
        <f>ROUNDDOWN((T2660+U2660)*0.2/Z2660+2000,0)</f>
        <v/>
      </c>
      <c r="AQ2660" s="21">
        <f>AL2660-AK2660</f>
        <v/>
      </c>
      <c r="AR2660" s="21">
        <f>AM2660-AK2660</f>
        <v/>
      </c>
      <c r="AS2660" s="21">
        <f>AM2660-AL2660</f>
        <v/>
      </c>
      <c r="AT2660" s="21">
        <f>AK2660+C2660-AJ2660</f>
        <v/>
      </c>
      <c r="AU2660" s="21">
        <f>AL2660+C2660-AM2660</f>
        <v/>
      </c>
      <c r="AV2660" s="21">
        <f>AN2660+C2660-AM2660</f>
        <v/>
      </c>
    </row>
    <row r="2661">
      <c r="A2661" t="inlineStr">
        <is>
          <t>1万円刻み</t>
        </is>
      </c>
      <c r="B2661" s="21">
        <f>'5_1万円刻み'!$A$898</f>
        <v/>
      </c>
      <c r="C2661" s="21">
        <f>AO2661</f>
        <v/>
      </c>
      <c r="D2661" s="21" t="n">
        <v>0</v>
      </c>
      <c r="E2661" s="21">
        <f>ROUND(MIN(B2661/12,650000)*12*0.0915+MIN(B2661/12,1390000)*12*(0.0504+0)+B2661*0.005,0)</f>
        <v/>
      </c>
      <c r="F2661" s="21">
        <f>IF(B2661&lt;741000,0,IF(B2661&lt;2191000,B2661-740000,IF(B2661&lt;2193000,1451000,IF(B2661&lt;2196000,1453000,IF(B2661&lt;2200000,1456000,IF(B2661&lt;3600000,ROUND(ROUNDDOWN(B2661/4,-3)*2.8,0)-80000,IF(B2661&lt;6600000,ROUND(ROUNDDOWN(B2661/4,-3)*3.2,0)-440000,IF(B2661&lt;8500000,ROUNDDOWN(B2661*0.9,0)-1100000,B2661-1950000))))))))</f>
        <v/>
      </c>
      <c r="G2661" s="21">
        <f>IF(F2661&gt;23500000,NA(),IF(F2661&lt;=4890000,1040000,IF(F2661&lt;=6550000,670000,620000)))</f>
        <v/>
      </c>
      <c r="H2661" s="21">
        <f>IF(D2661&lt;=0,0,MAX(0,MIN(2000000,D2661-MIN(100000,ROUNDDOWN(F2661*0.05,0)))))</f>
        <v/>
      </c>
      <c r="I2661" s="21">
        <f>IF(C2661&lt;=2000,0,MIN(C2661,ROUNDDOWN(F2661*0.4,0))-2000)</f>
        <v/>
      </c>
      <c r="J2661" s="21">
        <f>MAX(0,ROUNDDOWN(F2661-E2661-G2661,-3))</f>
        <v/>
      </c>
      <c r="K2661" s="21">
        <f>MAX(0,ROUNDDOWN(F2661-E2661-G2661-H2661-I2661,-3))</f>
        <v/>
      </c>
      <c r="L2661" s="21">
        <f>MAX(0,ROUNDDOWN(F2661-E2661-G2661-H2661,-3))</f>
        <v/>
      </c>
      <c r="M2661" s="21">
        <f>IF(J2661&lt;=0,0,ROUNDDOWN((J2661*LOOKUP(J2661,{0,1950001,3300001,6950001,9000001,18000001,40000001},{0.05,0.1,0.2,0.23,0.33,0.4,0.45})-LOOKUP(J2661,{0,1950001,3300001,6950001,9000001,18000001,40000001},{0,97500,427500,636000,1536000,2796000,4796000}))*1.021,-2))</f>
        <v/>
      </c>
      <c r="N2661" s="21">
        <f>IF(K2661&lt;=0,0,ROUNDDOWN((K2661*LOOKUP(K2661,{0,1950001,3300001,6950001,9000001,18000001,40000001},{0.05,0.1,0.2,0.23,0.33,0.4,0.45})-LOOKUP(K2661,{0,1950001,3300001,6950001,9000001,18000001,40000001},{0,97500,427500,636000,1536000,2796000,4796000}))*1.021,-2))</f>
        <v/>
      </c>
      <c r="O2661" s="21">
        <f>IF(L2661&lt;=0,0,ROUNDDOWN((L2661*LOOKUP(L2661,{0,1950001,3300001,6950001,9000001,18000001,40000001},{0.05,0.1,0.2,0.23,0.33,0.4,0.45})-LOOKUP(L2661,{0,1950001,3300001,6950001,9000001,18000001,40000001},{0,97500,427500,636000,1536000,2796000,4796000}))*1.021,-2))</f>
        <v/>
      </c>
      <c r="P2661" s="21">
        <f>MAX(0,ROUNDDOWN(F2661-E2661-430000,-3))</f>
        <v/>
      </c>
      <c r="Q2661" s="21">
        <f>MAX(0,ROUNDDOWN(F2661-E2661-430000-H2661,-3))</f>
        <v/>
      </c>
      <c r="R2661" s="21">
        <f>IF(F2661&lt;=450000,0,MAX(0,P2661*0.06-MIN(50000,P2661)*0.03))</f>
        <v/>
      </c>
      <c r="S2661" s="21">
        <f>IF(F2661&lt;=450000,0,MAX(0,P2661*0.04-MIN(50000,P2661)*0.02))</f>
        <v/>
      </c>
      <c r="T2661" s="21">
        <f>IF(F2661&lt;=450000,0,MAX(0,Q2661*0.06-MIN(50000,Q2661)*0.03))</f>
        <v/>
      </c>
      <c r="U2661" s="21">
        <f>IF(F2661&lt;=450000,0,MAX(0,Q2661*0.04-MIN(50000,Q2661)*0.02))</f>
        <v/>
      </c>
      <c r="V2661" s="21">
        <f>50000+MAX(0,G2661-480000)</f>
        <v/>
      </c>
      <c r="W2661" s="21">
        <f>P2661-V2661</f>
        <v/>
      </c>
      <c r="X2661" s="21">
        <f>Q2661-V2661</f>
        <v/>
      </c>
      <c r="Y2661" s="22">
        <f>IF(W2661&lt;0,0.9,LOOKUP(W2661,{0,1950001,3300001,6950001,9000001,18000001,40000001},{0.84895,0.7979,0.6958,0.66517,0.56307,0.4916,0.44055}))</f>
        <v/>
      </c>
      <c r="Z2661" s="22">
        <f>IF(X2661&lt;0,0.9,LOOKUP(X2661,{0,1950001,3300001,6950001,9000001,18000001,40000001},{0.84895,0.7979,0.6958,0.66517,0.56307,0.4916,0.44055}))</f>
        <v/>
      </c>
      <c r="AA2661" s="22">
        <f>IF(W2661&lt;0,0,CHOOSE(MATCH(W2661,{0,1950001,3300001,6950001,9000001},1),5.105/84.895,10.21/79.79,20.42/69.58,23.483/66.517,33.693/56.307))</f>
        <v/>
      </c>
      <c r="AB2661" s="21">
        <f>IF(C2661&lt;=2000,0,(MIN(C2661,ROUNDDOWN(F2661*0.3,0))-2000)*0.1)</f>
        <v/>
      </c>
      <c r="AC2661" s="21">
        <f>IF(C2661&lt;=2000,0,MIN((C2661-2000)*Y2661,(R2661+S2661)*0.2))</f>
        <v/>
      </c>
      <c r="AD2661" s="21">
        <f>IF(C2661&lt;=2000,0,MIN((C2661-2000)*Z2661,(T2661+U2661)*0.2))</f>
        <v/>
      </c>
      <c r="AE2661" s="21">
        <f>AC2661*AA2661</f>
        <v/>
      </c>
      <c r="AF2661" s="21">
        <f>ROUNDDOWN(R2661,-2)+ROUNDDOWN(S2661,-2)</f>
        <v/>
      </c>
      <c r="AG2661" s="21">
        <f>ROUNDDOWN(MAX(0,R2661-(AB2661+AC2661+AE2661)*0.6),-2)+ROUNDDOWN(MAX(0,S2661-(AB2661+AC2661+AE2661)*0.4),-2)</f>
        <v/>
      </c>
      <c r="AH2661" s="21">
        <f>ROUNDDOWN(MAX(0,T2661-(AB2661+AD2661)*0.6),-2)+ROUNDDOWN(MAX(0,U2661-(AB2661+AD2661)*0.4),-2)</f>
        <v/>
      </c>
      <c r="AI2661" s="21">
        <f>ROUNDDOWN(T2661,-2)+ROUNDDOWN(U2661,-2)</f>
        <v/>
      </c>
      <c r="AJ2661" s="21">
        <f>M2661+AF2661</f>
        <v/>
      </c>
      <c r="AK2661" s="21">
        <f>M2661+AG2661</f>
        <v/>
      </c>
      <c r="AL2661" s="21">
        <f>N2661+AH2661</f>
        <v/>
      </c>
      <c r="AM2661" s="21">
        <f>O2661+AI2661</f>
        <v/>
      </c>
      <c r="AN2661" s="21">
        <f>N2661+AI2661</f>
        <v/>
      </c>
      <c r="AO2661" s="21">
        <f>ROUNDDOWN((R2661+S2661)*0.2/Y2661+2000,0)</f>
        <v/>
      </c>
      <c r="AP2661" s="21">
        <f>ROUNDDOWN((T2661+U2661)*0.2/Z2661+2000,0)</f>
        <v/>
      </c>
      <c r="AQ2661" s="21">
        <f>AL2661-AK2661</f>
        <v/>
      </c>
      <c r="AR2661" s="21">
        <f>AM2661-AK2661</f>
        <v/>
      </c>
      <c r="AS2661" s="21">
        <f>AM2661-AL2661</f>
        <v/>
      </c>
      <c r="AT2661" s="21">
        <f>AK2661+C2661-AJ2661</f>
        <v/>
      </c>
      <c r="AU2661" s="21">
        <f>AL2661+C2661-AM2661</f>
        <v/>
      </c>
      <c r="AV2661" s="21">
        <f>AN2661+C2661-AM2661</f>
        <v/>
      </c>
    </row>
    <row r="2662">
      <c r="A2662" t="inlineStr">
        <is>
          <t>1万円刻み</t>
        </is>
      </c>
      <c r="B2662" s="21">
        <f>'5_1万円刻み'!$A$899</f>
        <v/>
      </c>
      <c r="C2662" s="21">
        <f>AO2662</f>
        <v/>
      </c>
      <c r="D2662" s="21" t="n">
        <v>0</v>
      </c>
      <c r="E2662" s="21">
        <f>ROUND(MIN(B2662/12,650000)*12*0.0915+MIN(B2662/12,1390000)*12*(0.0504+0)+B2662*0.005,0)</f>
        <v/>
      </c>
      <c r="F2662" s="21">
        <f>IF(B2662&lt;741000,0,IF(B2662&lt;2191000,B2662-740000,IF(B2662&lt;2193000,1451000,IF(B2662&lt;2196000,1453000,IF(B2662&lt;2200000,1456000,IF(B2662&lt;3600000,ROUND(ROUNDDOWN(B2662/4,-3)*2.8,0)-80000,IF(B2662&lt;6600000,ROUND(ROUNDDOWN(B2662/4,-3)*3.2,0)-440000,IF(B2662&lt;8500000,ROUNDDOWN(B2662*0.9,0)-1100000,B2662-1950000))))))))</f>
        <v/>
      </c>
      <c r="G2662" s="21">
        <f>IF(F2662&gt;23500000,NA(),IF(F2662&lt;=4890000,1040000,IF(F2662&lt;=6550000,670000,620000)))</f>
        <v/>
      </c>
      <c r="H2662" s="21">
        <f>IF(D2662&lt;=0,0,MAX(0,MIN(2000000,D2662-MIN(100000,ROUNDDOWN(F2662*0.05,0)))))</f>
        <v/>
      </c>
      <c r="I2662" s="21">
        <f>IF(C2662&lt;=2000,0,MIN(C2662,ROUNDDOWN(F2662*0.4,0))-2000)</f>
        <v/>
      </c>
      <c r="J2662" s="21">
        <f>MAX(0,ROUNDDOWN(F2662-E2662-G2662,-3))</f>
        <v/>
      </c>
      <c r="K2662" s="21">
        <f>MAX(0,ROUNDDOWN(F2662-E2662-G2662-H2662-I2662,-3))</f>
        <v/>
      </c>
      <c r="L2662" s="21">
        <f>MAX(0,ROUNDDOWN(F2662-E2662-G2662-H2662,-3))</f>
        <v/>
      </c>
      <c r="M2662" s="21">
        <f>IF(J2662&lt;=0,0,ROUNDDOWN((J2662*LOOKUP(J2662,{0,1950001,3300001,6950001,9000001,18000001,40000001},{0.05,0.1,0.2,0.23,0.33,0.4,0.45})-LOOKUP(J2662,{0,1950001,3300001,6950001,9000001,18000001,40000001},{0,97500,427500,636000,1536000,2796000,4796000}))*1.021,-2))</f>
        <v/>
      </c>
      <c r="N2662" s="21">
        <f>IF(K2662&lt;=0,0,ROUNDDOWN((K2662*LOOKUP(K2662,{0,1950001,3300001,6950001,9000001,18000001,40000001},{0.05,0.1,0.2,0.23,0.33,0.4,0.45})-LOOKUP(K2662,{0,1950001,3300001,6950001,9000001,18000001,40000001},{0,97500,427500,636000,1536000,2796000,4796000}))*1.021,-2))</f>
        <v/>
      </c>
      <c r="O2662" s="21">
        <f>IF(L2662&lt;=0,0,ROUNDDOWN((L2662*LOOKUP(L2662,{0,1950001,3300001,6950001,9000001,18000001,40000001},{0.05,0.1,0.2,0.23,0.33,0.4,0.45})-LOOKUP(L2662,{0,1950001,3300001,6950001,9000001,18000001,40000001},{0,97500,427500,636000,1536000,2796000,4796000}))*1.021,-2))</f>
        <v/>
      </c>
      <c r="P2662" s="21">
        <f>MAX(0,ROUNDDOWN(F2662-E2662-430000,-3))</f>
        <v/>
      </c>
      <c r="Q2662" s="21">
        <f>MAX(0,ROUNDDOWN(F2662-E2662-430000-H2662,-3))</f>
        <v/>
      </c>
      <c r="R2662" s="21">
        <f>IF(F2662&lt;=450000,0,MAX(0,P2662*0.06-MIN(50000,P2662)*0.03))</f>
        <v/>
      </c>
      <c r="S2662" s="21">
        <f>IF(F2662&lt;=450000,0,MAX(0,P2662*0.04-MIN(50000,P2662)*0.02))</f>
        <v/>
      </c>
      <c r="T2662" s="21">
        <f>IF(F2662&lt;=450000,0,MAX(0,Q2662*0.06-MIN(50000,Q2662)*0.03))</f>
        <v/>
      </c>
      <c r="U2662" s="21">
        <f>IF(F2662&lt;=450000,0,MAX(0,Q2662*0.04-MIN(50000,Q2662)*0.02))</f>
        <v/>
      </c>
      <c r="V2662" s="21">
        <f>50000+MAX(0,G2662-480000)</f>
        <v/>
      </c>
      <c r="W2662" s="21">
        <f>P2662-V2662</f>
        <v/>
      </c>
      <c r="X2662" s="21">
        <f>Q2662-V2662</f>
        <v/>
      </c>
      <c r="Y2662" s="22">
        <f>IF(W2662&lt;0,0.9,LOOKUP(W2662,{0,1950001,3300001,6950001,9000001,18000001,40000001},{0.84895,0.7979,0.6958,0.66517,0.56307,0.4916,0.44055}))</f>
        <v/>
      </c>
      <c r="Z2662" s="22">
        <f>IF(X2662&lt;0,0.9,LOOKUP(X2662,{0,1950001,3300001,6950001,9000001,18000001,40000001},{0.84895,0.7979,0.6958,0.66517,0.56307,0.4916,0.44055}))</f>
        <v/>
      </c>
      <c r="AA2662" s="22">
        <f>IF(W2662&lt;0,0,CHOOSE(MATCH(W2662,{0,1950001,3300001,6950001,9000001},1),5.105/84.895,10.21/79.79,20.42/69.58,23.483/66.517,33.693/56.307))</f>
        <v/>
      </c>
      <c r="AB2662" s="21">
        <f>IF(C2662&lt;=2000,0,(MIN(C2662,ROUNDDOWN(F2662*0.3,0))-2000)*0.1)</f>
        <v/>
      </c>
      <c r="AC2662" s="21">
        <f>IF(C2662&lt;=2000,0,MIN((C2662-2000)*Y2662,(R2662+S2662)*0.2))</f>
        <v/>
      </c>
      <c r="AD2662" s="21">
        <f>IF(C2662&lt;=2000,0,MIN((C2662-2000)*Z2662,(T2662+U2662)*0.2))</f>
        <v/>
      </c>
      <c r="AE2662" s="21">
        <f>AC2662*AA2662</f>
        <v/>
      </c>
      <c r="AF2662" s="21">
        <f>ROUNDDOWN(R2662,-2)+ROUNDDOWN(S2662,-2)</f>
        <v/>
      </c>
      <c r="AG2662" s="21">
        <f>ROUNDDOWN(MAX(0,R2662-(AB2662+AC2662+AE2662)*0.6),-2)+ROUNDDOWN(MAX(0,S2662-(AB2662+AC2662+AE2662)*0.4),-2)</f>
        <v/>
      </c>
      <c r="AH2662" s="21">
        <f>ROUNDDOWN(MAX(0,T2662-(AB2662+AD2662)*0.6),-2)+ROUNDDOWN(MAX(0,U2662-(AB2662+AD2662)*0.4),-2)</f>
        <v/>
      </c>
      <c r="AI2662" s="21">
        <f>ROUNDDOWN(T2662,-2)+ROUNDDOWN(U2662,-2)</f>
        <v/>
      </c>
      <c r="AJ2662" s="21">
        <f>M2662+AF2662</f>
        <v/>
      </c>
      <c r="AK2662" s="21">
        <f>M2662+AG2662</f>
        <v/>
      </c>
      <c r="AL2662" s="21">
        <f>N2662+AH2662</f>
        <v/>
      </c>
      <c r="AM2662" s="21">
        <f>O2662+AI2662</f>
        <v/>
      </c>
      <c r="AN2662" s="21">
        <f>N2662+AI2662</f>
        <v/>
      </c>
      <c r="AO2662" s="21">
        <f>ROUNDDOWN((R2662+S2662)*0.2/Y2662+2000,0)</f>
        <v/>
      </c>
      <c r="AP2662" s="21">
        <f>ROUNDDOWN((T2662+U2662)*0.2/Z2662+2000,0)</f>
        <v/>
      </c>
      <c r="AQ2662" s="21">
        <f>AL2662-AK2662</f>
        <v/>
      </c>
      <c r="AR2662" s="21">
        <f>AM2662-AK2662</f>
        <v/>
      </c>
      <c r="AS2662" s="21">
        <f>AM2662-AL2662</f>
        <v/>
      </c>
      <c r="AT2662" s="21">
        <f>AK2662+C2662-AJ2662</f>
        <v/>
      </c>
      <c r="AU2662" s="21">
        <f>AL2662+C2662-AM2662</f>
        <v/>
      </c>
      <c r="AV2662" s="21">
        <f>AN2662+C2662-AM2662</f>
        <v/>
      </c>
    </row>
    <row r="2663">
      <c r="A2663" t="inlineStr">
        <is>
          <t>1万円刻み</t>
        </is>
      </c>
      <c r="B2663" s="21">
        <f>'5_1万円刻み'!$A$900</f>
        <v/>
      </c>
      <c r="C2663" s="21">
        <f>AO2663</f>
        <v/>
      </c>
      <c r="D2663" s="21" t="n">
        <v>0</v>
      </c>
      <c r="E2663" s="21">
        <f>ROUND(MIN(B2663/12,650000)*12*0.0915+MIN(B2663/12,1390000)*12*(0.0504+0)+B2663*0.005,0)</f>
        <v/>
      </c>
      <c r="F2663" s="21">
        <f>IF(B2663&lt;741000,0,IF(B2663&lt;2191000,B2663-740000,IF(B2663&lt;2193000,1451000,IF(B2663&lt;2196000,1453000,IF(B2663&lt;2200000,1456000,IF(B2663&lt;3600000,ROUND(ROUNDDOWN(B2663/4,-3)*2.8,0)-80000,IF(B2663&lt;6600000,ROUND(ROUNDDOWN(B2663/4,-3)*3.2,0)-440000,IF(B2663&lt;8500000,ROUNDDOWN(B2663*0.9,0)-1100000,B2663-1950000))))))))</f>
        <v/>
      </c>
      <c r="G2663" s="21">
        <f>IF(F2663&gt;23500000,NA(),IF(F2663&lt;=4890000,1040000,IF(F2663&lt;=6550000,670000,620000)))</f>
        <v/>
      </c>
      <c r="H2663" s="21">
        <f>IF(D2663&lt;=0,0,MAX(0,MIN(2000000,D2663-MIN(100000,ROUNDDOWN(F2663*0.05,0)))))</f>
        <v/>
      </c>
      <c r="I2663" s="21">
        <f>IF(C2663&lt;=2000,0,MIN(C2663,ROUNDDOWN(F2663*0.4,0))-2000)</f>
        <v/>
      </c>
      <c r="J2663" s="21">
        <f>MAX(0,ROUNDDOWN(F2663-E2663-G2663,-3))</f>
        <v/>
      </c>
      <c r="K2663" s="21">
        <f>MAX(0,ROUNDDOWN(F2663-E2663-G2663-H2663-I2663,-3))</f>
        <v/>
      </c>
      <c r="L2663" s="21">
        <f>MAX(0,ROUNDDOWN(F2663-E2663-G2663-H2663,-3))</f>
        <v/>
      </c>
      <c r="M2663" s="21">
        <f>IF(J2663&lt;=0,0,ROUNDDOWN((J2663*LOOKUP(J2663,{0,1950001,3300001,6950001,9000001,18000001,40000001},{0.05,0.1,0.2,0.23,0.33,0.4,0.45})-LOOKUP(J2663,{0,1950001,3300001,6950001,9000001,18000001,40000001},{0,97500,427500,636000,1536000,2796000,4796000}))*1.021,-2))</f>
        <v/>
      </c>
      <c r="N2663" s="21">
        <f>IF(K2663&lt;=0,0,ROUNDDOWN((K2663*LOOKUP(K2663,{0,1950001,3300001,6950001,9000001,18000001,40000001},{0.05,0.1,0.2,0.23,0.33,0.4,0.45})-LOOKUP(K2663,{0,1950001,3300001,6950001,9000001,18000001,40000001},{0,97500,427500,636000,1536000,2796000,4796000}))*1.021,-2))</f>
        <v/>
      </c>
      <c r="O2663" s="21">
        <f>IF(L2663&lt;=0,0,ROUNDDOWN((L2663*LOOKUP(L2663,{0,1950001,3300001,6950001,9000001,18000001,40000001},{0.05,0.1,0.2,0.23,0.33,0.4,0.45})-LOOKUP(L2663,{0,1950001,3300001,6950001,9000001,18000001,40000001},{0,97500,427500,636000,1536000,2796000,4796000}))*1.021,-2))</f>
        <v/>
      </c>
      <c r="P2663" s="21">
        <f>MAX(0,ROUNDDOWN(F2663-E2663-430000,-3))</f>
        <v/>
      </c>
      <c r="Q2663" s="21">
        <f>MAX(0,ROUNDDOWN(F2663-E2663-430000-H2663,-3))</f>
        <v/>
      </c>
      <c r="R2663" s="21">
        <f>IF(F2663&lt;=450000,0,MAX(0,P2663*0.06-MIN(50000,P2663)*0.03))</f>
        <v/>
      </c>
      <c r="S2663" s="21">
        <f>IF(F2663&lt;=450000,0,MAX(0,P2663*0.04-MIN(50000,P2663)*0.02))</f>
        <v/>
      </c>
      <c r="T2663" s="21">
        <f>IF(F2663&lt;=450000,0,MAX(0,Q2663*0.06-MIN(50000,Q2663)*0.03))</f>
        <v/>
      </c>
      <c r="U2663" s="21">
        <f>IF(F2663&lt;=450000,0,MAX(0,Q2663*0.04-MIN(50000,Q2663)*0.02))</f>
        <v/>
      </c>
      <c r="V2663" s="21">
        <f>50000+MAX(0,G2663-480000)</f>
        <v/>
      </c>
      <c r="W2663" s="21">
        <f>P2663-V2663</f>
        <v/>
      </c>
      <c r="X2663" s="21">
        <f>Q2663-V2663</f>
        <v/>
      </c>
      <c r="Y2663" s="22">
        <f>IF(W2663&lt;0,0.9,LOOKUP(W2663,{0,1950001,3300001,6950001,9000001,18000001,40000001},{0.84895,0.7979,0.6958,0.66517,0.56307,0.4916,0.44055}))</f>
        <v/>
      </c>
      <c r="Z2663" s="22">
        <f>IF(X2663&lt;0,0.9,LOOKUP(X2663,{0,1950001,3300001,6950001,9000001,18000001,40000001},{0.84895,0.7979,0.6958,0.66517,0.56307,0.4916,0.44055}))</f>
        <v/>
      </c>
      <c r="AA2663" s="22">
        <f>IF(W2663&lt;0,0,CHOOSE(MATCH(W2663,{0,1950001,3300001,6950001,9000001},1),5.105/84.895,10.21/79.79,20.42/69.58,23.483/66.517,33.693/56.307))</f>
        <v/>
      </c>
      <c r="AB2663" s="21">
        <f>IF(C2663&lt;=2000,0,(MIN(C2663,ROUNDDOWN(F2663*0.3,0))-2000)*0.1)</f>
        <v/>
      </c>
      <c r="AC2663" s="21">
        <f>IF(C2663&lt;=2000,0,MIN((C2663-2000)*Y2663,(R2663+S2663)*0.2))</f>
        <v/>
      </c>
      <c r="AD2663" s="21">
        <f>IF(C2663&lt;=2000,0,MIN((C2663-2000)*Z2663,(T2663+U2663)*0.2))</f>
        <v/>
      </c>
      <c r="AE2663" s="21">
        <f>AC2663*AA2663</f>
        <v/>
      </c>
      <c r="AF2663" s="21">
        <f>ROUNDDOWN(R2663,-2)+ROUNDDOWN(S2663,-2)</f>
        <v/>
      </c>
      <c r="AG2663" s="21">
        <f>ROUNDDOWN(MAX(0,R2663-(AB2663+AC2663+AE2663)*0.6),-2)+ROUNDDOWN(MAX(0,S2663-(AB2663+AC2663+AE2663)*0.4),-2)</f>
        <v/>
      </c>
      <c r="AH2663" s="21">
        <f>ROUNDDOWN(MAX(0,T2663-(AB2663+AD2663)*0.6),-2)+ROUNDDOWN(MAX(0,U2663-(AB2663+AD2663)*0.4),-2)</f>
        <v/>
      </c>
      <c r="AI2663" s="21">
        <f>ROUNDDOWN(T2663,-2)+ROUNDDOWN(U2663,-2)</f>
        <v/>
      </c>
      <c r="AJ2663" s="21">
        <f>M2663+AF2663</f>
        <v/>
      </c>
      <c r="AK2663" s="21">
        <f>M2663+AG2663</f>
        <v/>
      </c>
      <c r="AL2663" s="21">
        <f>N2663+AH2663</f>
        <v/>
      </c>
      <c r="AM2663" s="21">
        <f>O2663+AI2663</f>
        <v/>
      </c>
      <c r="AN2663" s="21">
        <f>N2663+AI2663</f>
        <v/>
      </c>
      <c r="AO2663" s="21">
        <f>ROUNDDOWN((R2663+S2663)*0.2/Y2663+2000,0)</f>
        <v/>
      </c>
      <c r="AP2663" s="21">
        <f>ROUNDDOWN((T2663+U2663)*0.2/Z2663+2000,0)</f>
        <v/>
      </c>
      <c r="AQ2663" s="21">
        <f>AL2663-AK2663</f>
        <v/>
      </c>
      <c r="AR2663" s="21">
        <f>AM2663-AK2663</f>
        <v/>
      </c>
      <c r="AS2663" s="21">
        <f>AM2663-AL2663</f>
        <v/>
      </c>
      <c r="AT2663" s="21">
        <f>AK2663+C2663-AJ2663</f>
        <v/>
      </c>
      <c r="AU2663" s="21">
        <f>AL2663+C2663-AM2663</f>
        <v/>
      </c>
      <c r="AV2663" s="21">
        <f>AN2663+C2663-AM2663</f>
        <v/>
      </c>
    </row>
    <row r="2664">
      <c r="A2664" t="inlineStr">
        <is>
          <t>1万円刻み</t>
        </is>
      </c>
      <c r="B2664" s="21">
        <f>'5_1万円刻み'!$A$901</f>
        <v/>
      </c>
      <c r="C2664" s="21">
        <f>AO2664</f>
        <v/>
      </c>
      <c r="D2664" s="21" t="n">
        <v>0</v>
      </c>
      <c r="E2664" s="21">
        <f>ROUND(MIN(B2664/12,650000)*12*0.0915+MIN(B2664/12,1390000)*12*(0.0504+0)+B2664*0.005,0)</f>
        <v/>
      </c>
      <c r="F2664" s="21">
        <f>IF(B2664&lt;741000,0,IF(B2664&lt;2191000,B2664-740000,IF(B2664&lt;2193000,1451000,IF(B2664&lt;2196000,1453000,IF(B2664&lt;2200000,1456000,IF(B2664&lt;3600000,ROUND(ROUNDDOWN(B2664/4,-3)*2.8,0)-80000,IF(B2664&lt;6600000,ROUND(ROUNDDOWN(B2664/4,-3)*3.2,0)-440000,IF(B2664&lt;8500000,ROUNDDOWN(B2664*0.9,0)-1100000,B2664-1950000))))))))</f>
        <v/>
      </c>
      <c r="G2664" s="21">
        <f>IF(F2664&gt;23500000,NA(),IF(F2664&lt;=4890000,1040000,IF(F2664&lt;=6550000,670000,620000)))</f>
        <v/>
      </c>
      <c r="H2664" s="21">
        <f>IF(D2664&lt;=0,0,MAX(0,MIN(2000000,D2664-MIN(100000,ROUNDDOWN(F2664*0.05,0)))))</f>
        <v/>
      </c>
      <c r="I2664" s="21">
        <f>IF(C2664&lt;=2000,0,MIN(C2664,ROUNDDOWN(F2664*0.4,0))-2000)</f>
        <v/>
      </c>
      <c r="J2664" s="21">
        <f>MAX(0,ROUNDDOWN(F2664-E2664-G2664,-3))</f>
        <v/>
      </c>
      <c r="K2664" s="21">
        <f>MAX(0,ROUNDDOWN(F2664-E2664-G2664-H2664-I2664,-3))</f>
        <v/>
      </c>
      <c r="L2664" s="21">
        <f>MAX(0,ROUNDDOWN(F2664-E2664-G2664-H2664,-3))</f>
        <v/>
      </c>
      <c r="M2664" s="21">
        <f>IF(J2664&lt;=0,0,ROUNDDOWN((J2664*LOOKUP(J2664,{0,1950001,3300001,6950001,9000001,18000001,40000001},{0.05,0.1,0.2,0.23,0.33,0.4,0.45})-LOOKUP(J2664,{0,1950001,3300001,6950001,9000001,18000001,40000001},{0,97500,427500,636000,1536000,2796000,4796000}))*1.021,-2))</f>
        <v/>
      </c>
      <c r="N2664" s="21">
        <f>IF(K2664&lt;=0,0,ROUNDDOWN((K2664*LOOKUP(K2664,{0,1950001,3300001,6950001,9000001,18000001,40000001},{0.05,0.1,0.2,0.23,0.33,0.4,0.45})-LOOKUP(K2664,{0,1950001,3300001,6950001,9000001,18000001,40000001},{0,97500,427500,636000,1536000,2796000,4796000}))*1.021,-2))</f>
        <v/>
      </c>
      <c r="O2664" s="21">
        <f>IF(L2664&lt;=0,0,ROUNDDOWN((L2664*LOOKUP(L2664,{0,1950001,3300001,6950001,9000001,18000001,40000001},{0.05,0.1,0.2,0.23,0.33,0.4,0.45})-LOOKUP(L2664,{0,1950001,3300001,6950001,9000001,18000001,40000001},{0,97500,427500,636000,1536000,2796000,4796000}))*1.021,-2))</f>
        <v/>
      </c>
      <c r="P2664" s="21">
        <f>MAX(0,ROUNDDOWN(F2664-E2664-430000,-3))</f>
        <v/>
      </c>
      <c r="Q2664" s="21">
        <f>MAX(0,ROUNDDOWN(F2664-E2664-430000-H2664,-3))</f>
        <v/>
      </c>
      <c r="R2664" s="21">
        <f>IF(F2664&lt;=450000,0,MAX(0,P2664*0.06-MIN(50000,P2664)*0.03))</f>
        <v/>
      </c>
      <c r="S2664" s="21">
        <f>IF(F2664&lt;=450000,0,MAX(0,P2664*0.04-MIN(50000,P2664)*0.02))</f>
        <v/>
      </c>
      <c r="T2664" s="21">
        <f>IF(F2664&lt;=450000,0,MAX(0,Q2664*0.06-MIN(50000,Q2664)*0.03))</f>
        <v/>
      </c>
      <c r="U2664" s="21">
        <f>IF(F2664&lt;=450000,0,MAX(0,Q2664*0.04-MIN(50000,Q2664)*0.02))</f>
        <v/>
      </c>
      <c r="V2664" s="21">
        <f>50000+MAX(0,G2664-480000)</f>
        <v/>
      </c>
      <c r="W2664" s="21">
        <f>P2664-V2664</f>
        <v/>
      </c>
      <c r="X2664" s="21">
        <f>Q2664-V2664</f>
        <v/>
      </c>
      <c r="Y2664" s="22">
        <f>IF(W2664&lt;0,0.9,LOOKUP(W2664,{0,1950001,3300001,6950001,9000001,18000001,40000001},{0.84895,0.7979,0.6958,0.66517,0.56307,0.4916,0.44055}))</f>
        <v/>
      </c>
      <c r="Z2664" s="22">
        <f>IF(X2664&lt;0,0.9,LOOKUP(X2664,{0,1950001,3300001,6950001,9000001,18000001,40000001},{0.84895,0.7979,0.6958,0.66517,0.56307,0.4916,0.44055}))</f>
        <v/>
      </c>
      <c r="AA2664" s="22">
        <f>IF(W2664&lt;0,0,CHOOSE(MATCH(W2664,{0,1950001,3300001,6950001,9000001},1),5.105/84.895,10.21/79.79,20.42/69.58,23.483/66.517,33.693/56.307))</f>
        <v/>
      </c>
      <c r="AB2664" s="21">
        <f>IF(C2664&lt;=2000,0,(MIN(C2664,ROUNDDOWN(F2664*0.3,0))-2000)*0.1)</f>
        <v/>
      </c>
      <c r="AC2664" s="21">
        <f>IF(C2664&lt;=2000,0,MIN((C2664-2000)*Y2664,(R2664+S2664)*0.2))</f>
        <v/>
      </c>
      <c r="AD2664" s="21">
        <f>IF(C2664&lt;=2000,0,MIN((C2664-2000)*Z2664,(T2664+U2664)*0.2))</f>
        <v/>
      </c>
      <c r="AE2664" s="21">
        <f>AC2664*AA2664</f>
        <v/>
      </c>
      <c r="AF2664" s="21">
        <f>ROUNDDOWN(R2664,-2)+ROUNDDOWN(S2664,-2)</f>
        <v/>
      </c>
      <c r="AG2664" s="21">
        <f>ROUNDDOWN(MAX(0,R2664-(AB2664+AC2664+AE2664)*0.6),-2)+ROUNDDOWN(MAX(0,S2664-(AB2664+AC2664+AE2664)*0.4),-2)</f>
        <v/>
      </c>
      <c r="AH2664" s="21">
        <f>ROUNDDOWN(MAX(0,T2664-(AB2664+AD2664)*0.6),-2)+ROUNDDOWN(MAX(0,U2664-(AB2664+AD2664)*0.4),-2)</f>
        <v/>
      </c>
      <c r="AI2664" s="21">
        <f>ROUNDDOWN(T2664,-2)+ROUNDDOWN(U2664,-2)</f>
        <v/>
      </c>
      <c r="AJ2664" s="21">
        <f>M2664+AF2664</f>
        <v/>
      </c>
      <c r="AK2664" s="21">
        <f>M2664+AG2664</f>
        <v/>
      </c>
      <c r="AL2664" s="21">
        <f>N2664+AH2664</f>
        <v/>
      </c>
      <c r="AM2664" s="21">
        <f>O2664+AI2664</f>
        <v/>
      </c>
      <c r="AN2664" s="21">
        <f>N2664+AI2664</f>
        <v/>
      </c>
      <c r="AO2664" s="21">
        <f>ROUNDDOWN((R2664+S2664)*0.2/Y2664+2000,0)</f>
        <v/>
      </c>
      <c r="AP2664" s="21">
        <f>ROUNDDOWN((T2664+U2664)*0.2/Z2664+2000,0)</f>
        <v/>
      </c>
      <c r="AQ2664" s="21">
        <f>AL2664-AK2664</f>
        <v/>
      </c>
      <c r="AR2664" s="21">
        <f>AM2664-AK2664</f>
        <v/>
      </c>
      <c r="AS2664" s="21">
        <f>AM2664-AL2664</f>
        <v/>
      </c>
      <c r="AT2664" s="21">
        <f>AK2664+C2664-AJ2664</f>
        <v/>
      </c>
      <c r="AU2664" s="21">
        <f>AL2664+C2664-AM2664</f>
        <v/>
      </c>
      <c r="AV2664" s="21">
        <f>AN2664+C2664-AM2664</f>
        <v/>
      </c>
    </row>
    <row r="2665">
      <c r="A2665" t="inlineStr">
        <is>
          <t>1万円刻み</t>
        </is>
      </c>
      <c r="B2665" s="21">
        <f>'5_1万円刻み'!$A$902</f>
        <v/>
      </c>
      <c r="C2665" s="21">
        <f>AO2665</f>
        <v/>
      </c>
      <c r="D2665" s="21" t="n">
        <v>0</v>
      </c>
      <c r="E2665" s="21">
        <f>ROUND(MIN(B2665/12,650000)*12*0.0915+MIN(B2665/12,1390000)*12*(0.0504+0)+B2665*0.005,0)</f>
        <v/>
      </c>
      <c r="F2665" s="21">
        <f>IF(B2665&lt;741000,0,IF(B2665&lt;2191000,B2665-740000,IF(B2665&lt;2193000,1451000,IF(B2665&lt;2196000,1453000,IF(B2665&lt;2200000,1456000,IF(B2665&lt;3600000,ROUND(ROUNDDOWN(B2665/4,-3)*2.8,0)-80000,IF(B2665&lt;6600000,ROUND(ROUNDDOWN(B2665/4,-3)*3.2,0)-440000,IF(B2665&lt;8500000,ROUNDDOWN(B2665*0.9,0)-1100000,B2665-1950000))))))))</f>
        <v/>
      </c>
      <c r="G2665" s="21">
        <f>IF(F2665&gt;23500000,NA(),IF(F2665&lt;=4890000,1040000,IF(F2665&lt;=6550000,670000,620000)))</f>
        <v/>
      </c>
      <c r="H2665" s="21">
        <f>IF(D2665&lt;=0,0,MAX(0,MIN(2000000,D2665-MIN(100000,ROUNDDOWN(F2665*0.05,0)))))</f>
        <v/>
      </c>
      <c r="I2665" s="21">
        <f>IF(C2665&lt;=2000,0,MIN(C2665,ROUNDDOWN(F2665*0.4,0))-2000)</f>
        <v/>
      </c>
      <c r="J2665" s="21">
        <f>MAX(0,ROUNDDOWN(F2665-E2665-G2665,-3))</f>
        <v/>
      </c>
      <c r="K2665" s="21">
        <f>MAX(0,ROUNDDOWN(F2665-E2665-G2665-H2665-I2665,-3))</f>
        <v/>
      </c>
      <c r="L2665" s="21">
        <f>MAX(0,ROUNDDOWN(F2665-E2665-G2665-H2665,-3))</f>
        <v/>
      </c>
      <c r="M2665" s="21">
        <f>IF(J2665&lt;=0,0,ROUNDDOWN((J2665*LOOKUP(J2665,{0,1950001,3300001,6950001,9000001,18000001,40000001},{0.05,0.1,0.2,0.23,0.33,0.4,0.45})-LOOKUP(J2665,{0,1950001,3300001,6950001,9000001,18000001,40000001},{0,97500,427500,636000,1536000,2796000,4796000}))*1.021,-2))</f>
        <v/>
      </c>
      <c r="N2665" s="21">
        <f>IF(K2665&lt;=0,0,ROUNDDOWN((K2665*LOOKUP(K2665,{0,1950001,3300001,6950001,9000001,18000001,40000001},{0.05,0.1,0.2,0.23,0.33,0.4,0.45})-LOOKUP(K2665,{0,1950001,3300001,6950001,9000001,18000001,40000001},{0,97500,427500,636000,1536000,2796000,4796000}))*1.021,-2))</f>
        <v/>
      </c>
      <c r="O2665" s="21">
        <f>IF(L2665&lt;=0,0,ROUNDDOWN((L2665*LOOKUP(L2665,{0,1950001,3300001,6950001,9000001,18000001,40000001},{0.05,0.1,0.2,0.23,0.33,0.4,0.45})-LOOKUP(L2665,{0,1950001,3300001,6950001,9000001,18000001,40000001},{0,97500,427500,636000,1536000,2796000,4796000}))*1.021,-2))</f>
        <v/>
      </c>
      <c r="P2665" s="21">
        <f>MAX(0,ROUNDDOWN(F2665-E2665-430000,-3))</f>
        <v/>
      </c>
      <c r="Q2665" s="21">
        <f>MAX(0,ROUNDDOWN(F2665-E2665-430000-H2665,-3))</f>
        <v/>
      </c>
      <c r="R2665" s="21">
        <f>IF(F2665&lt;=450000,0,MAX(0,P2665*0.06-MIN(50000,P2665)*0.03))</f>
        <v/>
      </c>
      <c r="S2665" s="21">
        <f>IF(F2665&lt;=450000,0,MAX(0,P2665*0.04-MIN(50000,P2665)*0.02))</f>
        <v/>
      </c>
      <c r="T2665" s="21">
        <f>IF(F2665&lt;=450000,0,MAX(0,Q2665*0.06-MIN(50000,Q2665)*0.03))</f>
        <v/>
      </c>
      <c r="U2665" s="21">
        <f>IF(F2665&lt;=450000,0,MAX(0,Q2665*0.04-MIN(50000,Q2665)*0.02))</f>
        <v/>
      </c>
      <c r="V2665" s="21">
        <f>50000+MAX(0,G2665-480000)</f>
        <v/>
      </c>
      <c r="W2665" s="21">
        <f>P2665-V2665</f>
        <v/>
      </c>
      <c r="X2665" s="21">
        <f>Q2665-V2665</f>
        <v/>
      </c>
      <c r="Y2665" s="22">
        <f>IF(W2665&lt;0,0.9,LOOKUP(W2665,{0,1950001,3300001,6950001,9000001,18000001,40000001},{0.84895,0.7979,0.6958,0.66517,0.56307,0.4916,0.44055}))</f>
        <v/>
      </c>
      <c r="Z2665" s="22">
        <f>IF(X2665&lt;0,0.9,LOOKUP(X2665,{0,1950001,3300001,6950001,9000001,18000001,40000001},{0.84895,0.7979,0.6958,0.66517,0.56307,0.4916,0.44055}))</f>
        <v/>
      </c>
      <c r="AA2665" s="22">
        <f>IF(W2665&lt;0,0,CHOOSE(MATCH(W2665,{0,1950001,3300001,6950001,9000001},1),5.105/84.895,10.21/79.79,20.42/69.58,23.483/66.517,33.693/56.307))</f>
        <v/>
      </c>
      <c r="AB2665" s="21">
        <f>IF(C2665&lt;=2000,0,(MIN(C2665,ROUNDDOWN(F2665*0.3,0))-2000)*0.1)</f>
        <v/>
      </c>
      <c r="AC2665" s="21">
        <f>IF(C2665&lt;=2000,0,MIN((C2665-2000)*Y2665,(R2665+S2665)*0.2))</f>
        <v/>
      </c>
      <c r="AD2665" s="21">
        <f>IF(C2665&lt;=2000,0,MIN((C2665-2000)*Z2665,(T2665+U2665)*0.2))</f>
        <v/>
      </c>
      <c r="AE2665" s="21">
        <f>AC2665*AA2665</f>
        <v/>
      </c>
      <c r="AF2665" s="21">
        <f>ROUNDDOWN(R2665,-2)+ROUNDDOWN(S2665,-2)</f>
        <v/>
      </c>
      <c r="AG2665" s="21">
        <f>ROUNDDOWN(MAX(0,R2665-(AB2665+AC2665+AE2665)*0.6),-2)+ROUNDDOWN(MAX(0,S2665-(AB2665+AC2665+AE2665)*0.4),-2)</f>
        <v/>
      </c>
      <c r="AH2665" s="21">
        <f>ROUNDDOWN(MAX(0,T2665-(AB2665+AD2665)*0.6),-2)+ROUNDDOWN(MAX(0,U2665-(AB2665+AD2665)*0.4),-2)</f>
        <v/>
      </c>
      <c r="AI2665" s="21">
        <f>ROUNDDOWN(T2665,-2)+ROUNDDOWN(U2665,-2)</f>
        <v/>
      </c>
      <c r="AJ2665" s="21">
        <f>M2665+AF2665</f>
        <v/>
      </c>
      <c r="AK2665" s="21">
        <f>M2665+AG2665</f>
        <v/>
      </c>
      <c r="AL2665" s="21">
        <f>N2665+AH2665</f>
        <v/>
      </c>
      <c r="AM2665" s="21">
        <f>O2665+AI2665</f>
        <v/>
      </c>
      <c r="AN2665" s="21">
        <f>N2665+AI2665</f>
        <v/>
      </c>
      <c r="AO2665" s="21">
        <f>ROUNDDOWN((R2665+S2665)*0.2/Y2665+2000,0)</f>
        <v/>
      </c>
      <c r="AP2665" s="21">
        <f>ROUNDDOWN((T2665+U2665)*0.2/Z2665+2000,0)</f>
        <v/>
      </c>
      <c r="AQ2665" s="21">
        <f>AL2665-AK2665</f>
        <v/>
      </c>
      <c r="AR2665" s="21">
        <f>AM2665-AK2665</f>
        <v/>
      </c>
      <c r="AS2665" s="21">
        <f>AM2665-AL2665</f>
        <v/>
      </c>
      <c r="AT2665" s="21">
        <f>AK2665+C2665-AJ2665</f>
        <v/>
      </c>
      <c r="AU2665" s="21">
        <f>AL2665+C2665-AM2665</f>
        <v/>
      </c>
      <c r="AV2665" s="21">
        <f>AN2665+C2665-AM2665</f>
        <v/>
      </c>
    </row>
    <row r="2666">
      <c r="A2666" t="inlineStr">
        <is>
          <t>1万円刻み</t>
        </is>
      </c>
      <c r="B2666" s="21">
        <f>'5_1万円刻み'!$A$903</f>
        <v/>
      </c>
      <c r="C2666" s="21">
        <f>AO2666</f>
        <v/>
      </c>
      <c r="D2666" s="21" t="n">
        <v>0</v>
      </c>
      <c r="E2666" s="21">
        <f>ROUND(MIN(B2666/12,650000)*12*0.0915+MIN(B2666/12,1390000)*12*(0.0504+0)+B2666*0.005,0)</f>
        <v/>
      </c>
      <c r="F2666" s="21">
        <f>IF(B2666&lt;741000,0,IF(B2666&lt;2191000,B2666-740000,IF(B2666&lt;2193000,1451000,IF(B2666&lt;2196000,1453000,IF(B2666&lt;2200000,1456000,IF(B2666&lt;3600000,ROUND(ROUNDDOWN(B2666/4,-3)*2.8,0)-80000,IF(B2666&lt;6600000,ROUND(ROUNDDOWN(B2666/4,-3)*3.2,0)-440000,IF(B2666&lt;8500000,ROUNDDOWN(B2666*0.9,0)-1100000,B2666-1950000))))))))</f>
        <v/>
      </c>
      <c r="G2666" s="21">
        <f>IF(F2666&gt;23500000,NA(),IF(F2666&lt;=4890000,1040000,IF(F2666&lt;=6550000,670000,620000)))</f>
        <v/>
      </c>
      <c r="H2666" s="21">
        <f>IF(D2666&lt;=0,0,MAX(0,MIN(2000000,D2666-MIN(100000,ROUNDDOWN(F2666*0.05,0)))))</f>
        <v/>
      </c>
      <c r="I2666" s="21">
        <f>IF(C2666&lt;=2000,0,MIN(C2666,ROUNDDOWN(F2666*0.4,0))-2000)</f>
        <v/>
      </c>
      <c r="J2666" s="21">
        <f>MAX(0,ROUNDDOWN(F2666-E2666-G2666,-3))</f>
        <v/>
      </c>
      <c r="K2666" s="21">
        <f>MAX(0,ROUNDDOWN(F2666-E2666-G2666-H2666-I2666,-3))</f>
        <v/>
      </c>
      <c r="L2666" s="21">
        <f>MAX(0,ROUNDDOWN(F2666-E2666-G2666-H2666,-3))</f>
        <v/>
      </c>
      <c r="M2666" s="21">
        <f>IF(J2666&lt;=0,0,ROUNDDOWN((J2666*LOOKUP(J2666,{0,1950001,3300001,6950001,9000001,18000001,40000001},{0.05,0.1,0.2,0.23,0.33,0.4,0.45})-LOOKUP(J2666,{0,1950001,3300001,6950001,9000001,18000001,40000001},{0,97500,427500,636000,1536000,2796000,4796000}))*1.021,-2))</f>
        <v/>
      </c>
      <c r="N2666" s="21">
        <f>IF(K2666&lt;=0,0,ROUNDDOWN((K2666*LOOKUP(K2666,{0,1950001,3300001,6950001,9000001,18000001,40000001},{0.05,0.1,0.2,0.23,0.33,0.4,0.45})-LOOKUP(K2666,{0,1950001,3300001,6950001,9000001,18000001,40000001},{0,97500,427500,636000,1536000,2796000,4796000}))*1.021,-2))</f>
        <v/>
      </c>
      <c r="O2666" s="21">
        <f>IF(L2666&lt;=0,0,ROUNDDOWN((L2666*LOOKUP(L2666,{0,1950001,3300001,6950001,9000001,18000001,40000001},{0.05,0.1,0.2,0.23,0.33,0.4,0.45})-LOOKUP(L2666,{0,1950001,3300001,6950001,9000001,18000001,40000001},{0,97500,427500,636000,1536000,2796000,4796000}))*1.021,-2))</f>
        <v/>
      </c>
      <c r="P2666" s="21">
        <f>MAX(0,ROUNDDOWN(F2666-E2666-430000,-3))</f>
        <v/>
      </c>
      <c r="Q2666" s="21">
        <f>MAX(0,ROUNDDOWN(F2666-E2666-430000-H2666,-3))</f>
        <v/>
      </c>
      <c r="R2666" s="21">
        <f>IF(F2666&lt;=450000,0,MAX(0,P2666*0.06-MIN(50000,P2666)*0.03))</f>
        <v/>
      </c>
      <c r="S2666" s="21">
        <f>IF(F2666&lt;=450000,0,MAX(0,P2666*0.04-MIN(50000,P2666)*0.02))</f>
        <v/>
      </c>
      <c r="T2666" s="21">
        <f>IF(F2666&lt;=450000,0,MAX(0,Q2666*0.06-MIN(50000,Q2666)*0.03))</f>
        <v/>
      </c>
      <c r="U2666" s="21">
        <f>IF(F2666&lt;=450000,0,MAX(0,Q2666*0.04-MIN(50000,Q2666)*0.02))</f>
        <v/>
      </c>
      <c r="V2666" s="21">
        <f>50000+MAX(0,G2666-480000)</f>
        <v/>
      </c>
      <c r="W2666" s="21">
        <f>P2666-V2666</f>
        <v/>
      </c>
      <c r="X2666" s="21">
        <f>Q2666-V2666</f>
        <v/>
      </c>
      <c r="Y2666" s="22">
        <f>IF(W2666&lt;0,0.9,LOOKUP(W2666,{0,1950001,3300001,6950001,9000001,18000001,40000001},{0.84895,0.7979,0.6958,0.66517,0.56307,0.4916,0.44055}))</f>
        <v/>
      </c>
      <c r="Z2666" s="22">
        <f>IF(X2666&lt;0,0.9,LOOKUP(X2666,{0,1950001,3300001,6950001,9000001,18000001,40000001},{0.84895,0.7979,0.6958,0.66517,0.56307,0.4916,0.44055}))</f>
        <v/>
      </c>
      <c r="AA2666" s="22">
        <f>IF(W2666&lt;0,0,CHOOSE(MATCH(W2666,{0,1950001,3300001,6950001,9000001},1),5.105/84.895,10.21/79.79,20.42/69.58,23.483/66.517,33.693/56.307))</f>
        <v/>
      </c>
      <c r="AB2666" s="21">
        <f>IF(C2666&lt;=2000,0,(MIN(C2666,ROUNDDOWN(F2666*0.3,0))-2000)*0.1)</f>
        <v/>
      </c>
      <c r="AC2666" s="21">
        <f>IF(C2666&lt;=2000,0,MIN((C2666-2000)*Y2666,(R2666+S2666)*0.2))</f>
        <v/>
      </c>
      <c r="AD2666" s="21">
        <f>IF(C2666&lt;=2000,0,MIN((C2666-2000)*Z2666,(T2666+U2666)*0.2))</f>
        <v/>
      </c>
      <c r="AE2666" s="21">
        <f>AC2666*AA2666</f>
        <v/>
      </c>
      <c r="AF2666" s="21">
        <f>ROUNDDOWN(R2666,-2)+ROUNDDOWN(S2666,-2)</f>
        <v/>
      </c>
      <c r="AG2666" s="21">
        <f>ROUNDDOWN(MAX(0,R2666-(AB2666+AC2666+AE2666)*0.6),-2)+ROUNDDOWN(MAX(0,S2666-(AB2666+AC2666+AE2666)*0.4),-2)</f>
        <v/>
      </c>
      <c r="AH2666" s="21">
        <f>ROUNDDOWN(MAX(0,T2666-(AB2666+AD2666)*0.6),-2)+ROUNDDOWN(MAX(0,U2666-(AB2666+AD2666)*0.4),-2)</f>
        <v/>
      </c>
      <c r="AI2666" s="21">
        <f>ROUNDDOWN(T2666,-2)+ROUNDDOWN(U2666,-2)</f>
        <v/>
      </c>
      <c r="AJ2666" s="21">
        <f>M2666+AF2666</f>
        <v/>
      </c>
      <c r="AK2666" s="21">
        <f>M2666+AG2666</f>
        <v/>
      </c>
      <c r="AL2666" s="21">
        <f>N2666+AH2666</f>
        <v/>
      </c>
      <c r="AM2666" s="21">
        <f>O2666+AI2666</f>
        <v/>
      </c>
      <c r="AN2666" s="21">
        <f>N2666+AI2666</f>
        <v/>
      </c>
      <c r="AO2666" s="21">
        <f>ROUNDDOWN((R2666+S2666)*0.2/Y2666+2000,0)</f>
        <v/>
      </c>
      <c r="AP2666" s="21">
        <f>ROUNDDOWN((T2666+U2666)*0.2/Z2666+2000,0)</f>
        <v/>
      </c>
      <c r="AQ2666" s="21">
        <f>AL2666-AK2666</f>
        <v/>
      </c>
      <c r="AR2666" s="21">
        <f>AM2666-AK2666</f>
        <v/>
      </c>
      <c r="AS2666" s="21">
        <f>AM2666-AL2666</f>
        <v/>
      </c>
      <c r="AT2666" s="21">
        <f>AK2666+C2666-AJ2666</f>
        <v/>
      </c>
      <c r="AU2666" s="21">
        <f>AL2666+C2666-AM2666</f>
        <v/>
      </c>
      <c r="AV2666" s="21">
        <f>AN2666+C2666-AM2666</f>
        <v/>
      </c>
    </row>
    <row r="2667">
      <c r="A2667" t="inlineStr">
        <is>
          <t>1万円刻み</t>
        </is>
      </c>
      <c r="B2667" s="21">
        <f>'5_1万円刻み'!$A$904</f>
        <v/>
      </c>
      <c r="C2667" s="21">
        <f>AO2667</f>
        <v/>
      </c>
      <c r="D2667" s="21" t="n">
        <v>0</v>
      </c>
      <c r="E2667" s="21">
        <f>ROUND(MIN(B2667/12,650000)*12*0.0915+MIN(B2667/12,1390000)*12*(0.0504+0)+B2667*0.005,0)</f>
        <v/>
      </c>
      <c r="F2667" s="21">
        <f>IF(B2667&lt;741000,0,IF(B2667&lt;2191000,B2667-740000,IF(B2667&lt;2193000,1451000,IF(B2667&lt;2196000,1453000,IF(B2667&lt;2200000,1456000,IF(B2667&lt;3600000,ROUND(ROUNDDOWN(B2667/4,-3)*2.8,0)-80000,IF(B2667&lt;6600000,ROUND(ROUNDDOWN(B2667/4,-3)*3.2,0)-440000,IF(B2667&lt;8500000,ROUNDDOWN(B2667*0.9,0)-1100000,B2667-1950000))))))))</f>
        <v/>
      </c>
      <c r="G2667" s="21">
        <f>IF(F2667&gt;23500000,NA(),IF(F2667&lt;=4890000,1040000,IF(F2667&lt;=6550000,670000,620000)))</f>
        <v/>
      </c>
      <c r="H2667" s="21">
        <f>IF(D2667&lt;=0,0,MAX(0,MIN(2000000,D2667-MIN(100000,ROUNDDOWN(F2667*0.05,0)))))</f>
        <v/>
      </c>
      <c r="I2667" s="21">
        <f>IF(C2667&lt;=2000,0,MIN(C2667,ROUNDDOWN(F2667*0.4,0))-2000)</f>
        <v/>
      </c>
      <c r="J2667" s="21">
        <f>MAX(0,ROUNDDOWN(F2667-E2667-G2667,-3))</f>
        <v/>
      </c>
      <c r="K2667" s="21">
        <f>MAX(0,ROUNDDOWN(F2667-E2667-G2667-H2667-I2667,-3))</f>
        <v/>
      </c>
      <c r="L2667" s="21">
        <f>MAX(0,ROUNDDOWN(F2667-E2667-G2667-H2667,-3))</f>
        <v/>
      </c>
      <c r="M2667" s="21">
        <f>IF(J2667&lt;=0,0,ROUNDDOWN((J2667*LOOKUP(J2667,{0,1950001,3300001,6950001,9000001,18000001,40000001},{0.05,0.1,0.2,0.23,0.33,0.4,0.45})-LOOKUP(J2667,{0,1950001,3300001,6950001,9000001,18000001,40000001},{0,97500,427500,636000,1536000,2796000,4796000}))*1.021,-2))</f>
        <v/>
      </c>
      <c r="N2667" s="21">
        <f>IF(K2667&lt;=0,0,ROUNDDOWN((K2667*LOOKUP(K2667,{0,1950001,3300001,6950001,9000001,18000001,40000001},{0.05,0.1,0.2,0.23,0.33,0.4,0.45})-LOOKUP(K2667,{0,1950001,3300001,6950001,9000001,18000001,40000001},{0,97500,427500,636000,1536000,2796000,4796000}))*1.021,-2))</f>
        <v/>
      </c>
      <c r="O2667" s="21">
        <f>IF(L2667&lt;=0,0,ROUNDDOWN((L2667*LOOKUP(L2667,{0,1950001,3300001,6950001,9000001,18000001,40000001},{0.05,0.1,0.2,0.23,0.33,0.4,0.45})-LOOKUP(L2667,{0,1950001,3300001,6950001,9000001,18000001,40000001},{0,97500,427500,636000,1536000,2796000,4796000}))*1.021,-2))</f>
        <v/>
      </c>
      <c r="P2667" s="21">
        <f>MAX(0,ROUNDDOWN(F2667-E2667-430000,-3))</f>
        <v/>
      </c>
      <c r="Q2667" s="21">
        <f>MAX(0,ROUNDDOWN(F2667-E2667-430000-H2667,-3))</f>
        <v/>
      </c>
      <c r="R2667" s="21">
        <f>IF(F2667&lt;=450000,0,MAX(0,P2667*0.06-MIN(50000,P2667)*0.03))</f>
        <v/>
      </c>
      <c r="S2667" s="21">
        <f>IF(F2667&lt;=450000,0,MAX(0,P2667*0.04-MIN(50000,P2667)*0.02))</f>
        <v/>
      </c>
      <c r="T2667" s="21">
        <f>IF(F2667&lt;=450000,0,MAX(0,Q2667*0.06-MIN(50000,Q2667)*0.03))</f>
        <v/>
      </c>
      <c r="U2667" s="21">
        <f>IF(F2667&lt;=450000,0,MAX(0,Q2667*0.04-MIN(50000,Q2667)*0.02))</f>
        <v/>
      </c>
      <c r="V2667" s="21">
        <f>50000+MAX(0,G2667-480000)</f>
        <v/>
      </c>
      <c r="W2667" s="21">
        <f>P2667-V2667</f>
        <v/>
      </c>
      <c r="X2667" s="21">
        <f>Q2667-V2667</f>
        <v/>
      </c>
      <c r="Y2667" s="22">
        <f>IF(W2667&lt;0,0.9,LOOKUP(W2667,{0,1950001,3300001,6950001,9000001,18000001,40000001},{0.84895,0.7979,0.6958,0.66517,0.56307,0.4916,0.44055}))</f>
        <v/>
      </c>
      <c r="Z2667" s="22">
        <f>IF(X2667&lt;0,0.9,LOOKUP(X2667,{0,1950001,3300001,6950001,9000001,18000001,40000001},{0.84895,0.7979,0.6958,0.66517,0.56307,0.4916,0.44055}))</f>
        <v/>
      </c>
      <c r="AA2667" s="22">
        <f>IF(W2667&lt;0,0,CHOOSE(MATCH(W2667,{0,1950001,3300001,6950001,9000001},1),5.105/84.895,10.21/79.79,20.42/69.58,23.483/66.517,33.693/56.307))</f>
        <v/>
      </c>
      <c r="AB2667" s="21">
        <f>IF(C2667&lt;=2000,0,(MIN(C2667,ROUNDDOWN(F2667*0.3,0))-2000)*0.1)</f>
        <v/>
      </c>
      <c r="AC2667" s="21">
        <f>IF(C2667&lt;=2000,0,MIN((C2667-2000)*Y2667,(R2667+S2667)*0.2))</f>
        <v/>
      </c>
      <c r="AD2667" s="21">
        <f>IF(C2667&lt;=2000,0,MIN((C2667-2000)*Z2667,(T2667+U2667)*0.2))</f>
        <v/>
      </c>
      <c r="AE2667" s="21">
        <f>AC2667*AA2667</f>
        <v/>
      </c>
      <c r="AF2667" s="21">
        <f>ROUNDDOWN(R2667,-2)+ROUNDDOWN(S2667,-2)</f>
        <v/>
      </c>
      <c r="AG2667" s="21">
        <f>ROUNDDOWN(MAX(0,R2667-(AB2667+AC2667+AE2667)*0.6),-2)+ROUNDDOWN(MAX(0,S2667-(AB2667+AC2667+AE2667)*0.4),-2)</f>
        <v/>
      </c>
      <c r="AH2667" s="21">
        <f>ROUNDDOWN(MAX(0,T2667-(AB2667+AD2667)*0.6),-2)+ROUNDDOWN(MAX(0,U2667-(AB2667+AD2667)*0.4),-2)</f>
        <v/>
      </c>
      <c r="AI2667" s="21">
        <f>ROUNDDOWN(T2667,-2)+ROUNDDOWN(U2667,-2)</f>
        <v/>
      </c>
      <c r="AJ2667" s="21">
        <f>M2667+AF2667</f>
        <v/>
      </c>
      <c r="AK2667" s="21">
        <f>M2667+AG2667</f>
        <v/>
      </c>
      <c r="AL2667" s="21">
        <f>N2667+AH2667</f>
        <v/>
      </c>
      <c r="AM2667" s="21">
        <f>O2667+AI2667</f>
        <v/>
      </c>
      <c r="AN2667" s="21">
        <f>N2667+AI2667</f>
        <v/>
      </c>
      <c r="AO2667" s="21">
        <f>ROUNDDOWN((R2667+S2667)*0.2/Y2667+2000,0)</f>
        <v/>
      </c>
      <c r="AP2667" s="21">
        <f>ROUNDDOWN((T2667+U2667)*0.2/Z2667+2000,0)</f>
        <v/>
      </c>
      <c r="AQ2667" s="21">
        <f>AL2667-AK2667</f>
        <v/>
      </c>
      <c r="AR2667" s="21">
        <f>AM2667-AK2667</f>
        <v/>
      </c>
      <c r="AS2667" s="21">
        <f>AM2667-AL2667</f>
        <v/>
      </c>
      <c r="AT2667" s="21">
        <f>AK2667+C2667-AJ2667</f>
        <v/>
      </c>
      <c r="AU2667" s="21">
        <f>AL2667+C2667-AM2667</f>
        <v/>
      </c>
      <c r="AV2667" s="21">
        <f>AN2667+C2667-AM2667</f>
        <v/>
      </c>
    </row>
    <row r="2668">
      <c r="A2668" t="inlineStr">
        <is>
          <t>1万円刻み</t>
        </is>
      </c>
      <c r="B2668" s="21">
        <f>'5_1万円刻み'!$A$905</f>
        <v/>
      </c>
      <c r="C2668" s="21">
        <f>AO2668</f>
        <v/>
      </c>
      <c r="D2668" s="21" t="n">
        <v>0</v>
      </c>
      <c r="E2668" s="21">
        <f>ROUND(MIN(B2668/12,650000)*12*0.0915+MIN(B2668/12,1390000)*12*(0.0504+0)+B2668*0.005,0)</f>
        <v/>
      </c>
      <c r="F2668" s="21">
        <f>IF(B2668&lt;741000,0,IF(B2668&lt;2191000,B2668-740000,IF(B2668&lt;2193000,1451000,IF(B2668&lt;2196000,1453000,IF(B2668&lt;2200000,1456000,IF(B2668&lt;3600000,ROUND(ROUNDDOWN(B2668/4,-3)*2.8,0)-80000,IF(B2668&lt;6600000,ROUND(ROUNDDOWN(B2668/4,-3)*3.2,0)-440000,IF(B2668&lt;8500000,ROUNDDOWN(B2668*0.9,0)-1100000,B2668-1950000))))))))</f>
        <v/>
      </c>
      <c r="G2668" s="21">
        <f>IF(F2668&gt;23500000,NA(),IF(F2668&lt;=4890000,1040000,IF(F2668&lt;=6550000,670000,620000)))</f>
        <v/>
      </c>
      <c r="H2668" s="21">
        <f>IF(D2668&lt;=0,0,MAX(0,MIN(2000000,D2668-MIN(100000,ROUNDDOWN(F2668*0.05,0)))))</f>
        <v/>
      </c>
      <c r="I2668" s="21">
        <f>IF(C2668&lt;=2000,0,MIN(C2668,ROUNDDOWN(F2668*0.4,0))-2000)</f>
        <v/>
      </c>
      <c r="J2668" s="21">
        <f>MAX(0,ROUNDDOWN(F2668-E2668-G2668,-3))</f>
        <v/>
      </c>
      <c r="K2668" s="21">
        <f>MAX(0,ROUNDDOWN(F2668-E2668-G2668-H2668-I2668,-3))</f>
        <v/>
      </c>
      <c r="L2668" s="21">
        <f>MAX(0,ROUNDDOWN(F2668-E2668-G2668-H2668,-3))</f>
        <v/>
      </c>
      <c r="M2668" s="21">
        <f>IF(J2668&lt;=0,0,ROUNDDOWN((J2668*LOOKUP(J2668,{0,1950001,3300001,6950001,9000001,18000001,40000001},{0.05,0.1,0.2,0.23,0.33,0.4,0.45})-LOOKUP(J2668,{0,1950001,3300001,6950001,9000001,18000001,40000001},{0,97500,427500,636000,1536000,2796000,4796000}))*1.021,-2))</f>
        <v/>
      </c>
      <c r="N2668" s="21">
        <f>IF(K2668&lt;=0,0,ROUNDDOWN((K2668*LOOKUP(K2668,{0,1950001,3300001,6950001,9000001,18000001,40000001},{0.05,0.1,0.2,0.23,0.33,0.4,0.45})-LOOKUP(K2668,{0,1950001,3300001,6950001,9000001,18000001,40000001},{0,97500,427500,636000,1536000,2796000,4796000}))*1.021,-2))</f>
        <v/>
      </c>
      <c r="O2668" s="21">
        <f>IF(L2668&lt;=0,0,ROUNDDOWN((L2668*LOOKUP(L2668,{0,1950001,3300001,6950001,9000001,18000001,40000001},{0.05,0.1,0.2,0.23,0.33,0.4,0.45})-LOOKUP(L2668,{0,1950001,3300001,6950001,9000001,18000001,40000001},{0,97500,427500,636000,1536000,2796000,4796000}))*1.021,-2))</f>
        <v/>
      </c>
      <c r="P2668" s="21">
        <f>MAX(0,ROUNDDOWN(F2668-E2668-430000,-3))</f>
        <v/>
      </c>
      <c r="Q2668" s="21">
        <f>MAX(0,ROUNDDOWN(F2668-E2668-430000-H2668,-3))</f>
        <v/>
      </c>
      <c r="R2668" s="21">
        <f>IF(F2668&lt;=450000,0,MAX(0,P2668*0.06-MIN(50000,P2668)*0.03))</f>
        <v/>
      </c>
      <c r="S2668" s="21">
        <f>IF(F2668&lt;=450000,0,MAX(0,P2668*0.04-MIN(50000,P2668)*0.02))</f>
        <v/>
      </c>
      <c r="T2668" s="21">
        <f>IF(F2668&lt;=450000,0,MAX(0,Q2668*0.06-MIN(50000,Q2668)*0.03))</f>
        <v/>
      </c>
      <c r="U2668" s="21">
        <f>IF(F2668&lt;=450000,0,MAX(0,Q2668*0.04-MIN(50000,Q2668)*0.02))</f>
        <v/>
      </c>
      <c r="V2668" s="21">
        <f>50000+MAX(0,G2668-480000)</f>
        <v/>
      </c>
      <c r="W2668" s="21">
        <f>P2668-V2668</f>
        <v/>
      </c>
      <c r="X2668" s="21">
        <f>Q2668-V2668</f>
        <v/>
      </c>
      <c r="Y2668" s="22">
        <f>IF(W2668&lt;0,0.9,LOOKUP(W2668,{0,1950001,3300001,6950001,9000001,18000001,40000001},{0.84895,0.7979,0.6958,0.66517,0.56307,0.4916,0.44055}))</f>
        <v/>
      </c>
      <c r="Z2668" s="22">
        <f>IF(X2668&lt;0,0.9,LOOKUP(X2668,{0,1950001,3300001,6950001,9000001,18000001,40000001},{0.84895,0.7979,0.6958,0.66517,0.56307,0.4916,0.44055}))</f>
        <v/>
      </c>
      <c r="AA2668" s="22">
        <f>IF(W2668&lt;0,0,CHOOSE(MATCH(W2668,{0,1950001,3300001,6950001,9000001},1),5.105/84.895,10.21/79.79,20.42/69.58,23.483/66.517,33.693/56.307))</f>
        <v/>
      </c>
      <c r="AB2668" s="21">
        <f>IF(C2668&lt;=2000,0,(MIN(C2668,ROUNDDOWN(F2668*0.3,0))-2000)*0.1)</f>
        <v/>
      </c>
      <c r="AC2668" s="21">
        <f>IF(C2668&lt;=2000,0,MIN((C2668-2000)*Y2668,(R2668+S2668)*0.2))</f>
        <v/>
      </c>
      <c r="AD2668" s="21">
        <f>IF(C2668&lt;=2000,0,MIN((C2668-2000)*Z2668,(T2668+U2668)*0.2))</f>
        <v/>
      </c>
      <c r="AE2668" s="21">
        <f>AC2668*AA2668</f>
        <v/>
      </c>
      <c r="AF2668" s="21">
        <f>ROUNDDOWN(R2668,-2)+ROUNDDOWN(S2668,-2)</f>
        <v/>
      </c>
      <c r="AG2668" s="21">
        <f>ROUNDDOWN(MAX(0,R2668-(AB2668+AC2668+AE2668)*0.6),-2)+ROUNDDOWN(MAX(0,S2668-(AB2668+AC2668+AE2668)*0.4),-2)</f>
        <v/>
      </c>
      <c r="AH2668" s="21">
        <f>ROUNDDOWN(MAX(0,T2668-(AB2668+AD2668)*0.6),-2)+ROUNDDOWN(MAX(0,U2668-(AB2668+AD2668)*0.4),-2)</f>
        <v/>
      </c>
      <c r="AI2668" s="21">
        <f>ROUNDDOWN(T2668,-2)+ROUNDDOWN(U2668,-2)</f>
        <v/>
      </c>
      <c r="AJ2668" s="21">
        <f>M2668+AF2668</f>
        <v/>
      </c>
      <c r="AK2668" s="21">
        <f>M2668+AG2668</f>
        <v/>
      </c>
      <c r="AL2668" s="21">
        <f>N2668+AH2668</f>
        <v/>
      </c>
      <c r="AM2668" s="21">
        <f>O2668+AI2668</f>
        <v/>
      </c>
      <c r="AN2668" s="21">
        <f>N2668+AI2668</f>
        <v/>
      </c>
      <c r="AO2668" s="21">
        <f>ROUNDDOWN((R2668+S2668)*0.2/Y2668+2000,0)</f>
        <v/>
      </c>
      <c r="AP2668" s="21">
        <f>ROUNDDOWN((T2668+U2668)*0.2/Z2668+2000,0)</f>
        <v/>
      </c>
      <c r="AQ2668" s="21">
        <f>AL2668-AK2668</f>
        <v/>
      </c>
      <c r="AR2668" s="21">
        <f>AM2668-AK2668</f>
        <v/>
      </c>
      <c r="AS2668" s="21">
        <f>AM2668-AL2668</f>
        <v/>
      </c>
      <c r="AT2668" s="21">
        <f>AK2668+C2668-AJ2668</f>
        <v/>
      </c>
      <c r="AU2668" s="21">
        <f>AL2668+C2668-AM2668</f>
        <v/>
      </c>
      <c r="AV2668" s="21">
        <f>AN2668+C2668-AM2668</f>
        <v/>
      </c>
    </row>
    <row r="2669">
      <c r="A2669" t="inlineStr">
        <is>
          <t>1万円刻み</t>
        </is>
      </c>
      <c r="B2669" s="21">
        <f>'5_1万円刻み'!$A$906</f>
        <v/>
      </c>
      <c r="C2669" s="21">
        <f>AO2669</f>
        <v/>
      </c>
      <c r="D2669" s="21" t="n">
        <v>0</v>
      </c>
      <c r="E2669" s="21">
        <f>ROUND(MIN(B2669/12,650000)*12*0.0915+MIN(B2669/12,1390000)*12*(0.0504+0)+B2669*0.005,0)</f>
        <v/>
      </c>
      <c r="F2669" s="21">
        <f>IF(B2669&lt;741000,0,IF(B2669&lt;2191000,B2669-740000,IF(B2669&lt;2193000,1451000,IF(B2669&lt;2196000,1453000,IF(B2669&lt;2200000,1456000,IF(B2669&lt;3600000,ROUND(ROUNDDOWN(B2669/4,-3)*2.8,0)-80000,IF(B2669&lt;6600000,ROUND(ROUNDDOWN(B2669/4,-3)*3.2,0)-440000,IF(B2669&lt;8500000,ROUNDDOWN(B2669*0.9,0)-1100000,B2669-1950000))))))))</f>
        <v/>
      </c>
      <c r="G2669" s="21">
        <f>IF(F2669&gt;23500000,NA(),IF(F2669&lt;=4890000,1040000,IF(F2669&lt;=6550000,670000,620000)))</f>
        <v/>
      </c>
      <c r="H2669" s="21">
        <f>IF(D2669&lt;=0,0,MAX(0,MIN(2000000,D2669-MIN(100000,ROUNDDOWN(F2669*0.05,0)))))</f>
        <v/>
      </c>
      <c r="I2669" s="21">
        <f>IF(C2669&lt;=2000,0,MIN(C2669,ROUNDDOWN(F2669*0.4,0))-2000)</f>
        <v/>
      </c>
      <c r="J2669" s="21">
        <f>MAX(0,ROUNDDOWN(F2669-E2669-G2669,-3))</f>
        <v/>
      </c>
      <c r="K2669" s="21">
        <f>MAX(0,ROUNDDOWN(F2669-E2669-G2669-H2669-I2669,-3))</f>
        <v/>
      </c>
      <c r="L2669" s="21">
        <f>MAX(0,ROUNDDOWN(F2669-E2669-G2669-H2669,-3))</f>
        <v/>
      </c>
      <c r="M2669" s="21">
        <f>IF(J2669&lt;=0,0,ROUNDDOWN((J2669*LOOKUP(J2669,{0,1950001,3300001,6950001,9000001,18000001,40000001},{0.05,0.1,0.2,0.23,0.33,0.4,0.45})-LOOKUP(J2669,{0,1950001,3300001,6950001,9000001,18000001,40000001},{0,97500,427500,636000,1536000,2796000,4796000}))*1.021,-2))</f>
        <v/>
      </c>
      <c r="N2669" s="21">
        <f>IF(K2669&lt;=0,0,ROUNDDOWN((K2669*LOOKUP(K2669,{0,1950001,3300001,6950001,9000001,18000001,40000001},{0.05,0.1,0.2,0.23,0.33,0.4,0.45})-LOOKUP(K2669,{0,1950001,3300001,6950001,9000001,18000001,40000001},{0,97500,427500,636000,1536000,2796000,4796000}))*1.021,-2))</f>
        <v/>
      </c>
      <c r="O2669" s="21">
        <f>IF(L2669&lt;=0,0,ROUNDDOWN((L2669*LOOKUP(L2669,{0,1950001,3300001,6950001,9000001,18000001,40000001},{0.05,0.1,0.2,0.23,0.33,0.4,0.45})-LOOKUP(L2669,{0,1950001,3300001,6950001,9000001,18000001,40000001},{0,97500,427500,636000,1536000,2796000,4796000}))*1.021,-2))</f>
        <v/>
      </c>
      <c r="P2669" s="21">
        <f>MAX(0,ROUNDDOWN(F2669-E2669-430000,-3))</f>
        <v/>
      </c>
      <c r="Q2669" s="21">
        <f>MAX(0,ROUNDDOWN(F2669-E2669-430000-H2669,-3))</f>
        <v/>
      </c>
      <c r="R2669" s="21">
        <f>IF(F2669&lt;=450000,0,MAX(0,P2669*0.06-MIN(50000,P2669)*0.03))</f>
        <v/>
      </c>
      <c r="S2669" s="21">
        <f>IF(F2669&lt;=450000,0,MAX(0,P2669*0.04-MIN(50000,P2669)*0.02))</f>
        <v/>
      </c>
      <c r="T2669" s="21">
        <f>IF(F2669&lt;=450000,0,MAX(0,Q2669*0.06-MIN(50000,Q2669)*0.03))</f>
        <v/>
      </c>
      <c r="U2669" s="21">
        <f>IF(F2669&lt;=450000,0,MAX(0,Q2669*0.04-MIN(50000,Q2669)*0.02))</f>
        <v/>
      </c>
      <c r="V2669" s="21">
        <f>50000+MAX(0,G2669-480000)</f>
        <v/>
      </c>
      <c r="W2669" s="21">
        <f>P2669-V2669</f>
        <v/>
      </c>
      <c r="X2669" s="21">
        <f>Q2669-V2669</f>
        <v/>
      </c>
      <c r="Y2669" s="22">
        <f>IF(W2669&lt;0,0.9,LOOKUP(W2669,{0,1950001,3300001,6950001,9000001,18000001,40000001},{0.84895,0.7979,0.6958,0.66517,0.56307,0.4916,0.44055}))</f>
        <v/>
      </c>
      <c r="Z2669" s="22">
        <f>IF(X2669&lt;0,0.9,LOOKUP(X2669,{0,1950001,3300001,6950001,9000001,18000001,40000001},{0.84895,0.7979,0.6958,0.66517,0.56307,0.4916,0.44055}))</f>
        <v/>
      </c>
      <c r="AA2669" s="22">
        <f>IF(W2669&lt;0,0,CHOOSE(MATCH(W2669,{0,1950001,3300001,6950001,9000001},1),5.105/84.895,10.21/79.79,20.42/69.58,23.483/66.517,33.693/56.307))</f>
        <v/>
      </c>
      <c r="AB2669" s="21">
        <f>IF(C2669&lt;=2000,0,(MIN(C2669,ROUNDDOWN(F2669*0.3,0))-2000)*0.1)</f>
        <v/>
      </c>
      <c r="AC2669" s="21">
        <f>IF(C2669&lt;=2000,0,MIN((C2669-2000)*Y2669,(R2669+S2669)*0.2))</f>
        <v/>
      </c>
      <c r="AD2669" s="21">
        <f>IF(C2669&lt;=2000,0,MIN((C2669-2000)*Z2669,(T2669+U2669)*0.2))</f>
        <v/>
      </c>
      <c r="AE2669" s="21">
        <f>AC2669*AA2669</f>
        <v/>
      </c>
      <c r="AF2669" s="21">
        <f>ROUNDDOWN(R2669,-2)+ROUNDDOWN(S2669,-2)</f>
        <v/>
      </c>
      <c r="AG2669" s="21">
        <f>ROUNDDOWN(MAX(0,R2669-(AB2669+AC2669+AE2669)*0.6),-2)+ROUNDDOWN(MAX(0,S2669-(AB2669+AC2669+AE2669)*0.4),-2)</f>
        <v/>
      </c>
      <c r="AH2669" s="21">
        <f>ROUNDDOWN(MAX(0,T2669-(AB2669+AD2669)*0.6),-2)+ROUNDDOWN(MAX(0,U2669-(AB2669+AD2669)*0.4),-2)</f>
        <v/>
      </c>
      <c r="AI2669" s="21">
        <f>ROUNDDOWN(T2669,-2)+ROUNDDOWN(U2669,-2)</f>
        <v/>
      </c>
      <c r="AJ2669" s="21">
        <f>M2669+AF2669</f>
        <v/>
      </c>
      <c r="AK2669" s="21">
        <f>M2669+AG2669</f>
        <v/>
      </c>
      <c r="AL2669" s="21">
        <f>N2669+AH2669</f>
        <v/>
      </c>
      <c r="AM2669" s="21">
        <f>O2669+AI2669</f>
        <v/>
      </c>
      <c r="AN2669" s="21">
        <f>N2669+AI2669</f>
        <v/>
      </c>
      <c r="AO2669" s="21">
        <f>ROUNDDOWN((R2669+S2669)*0.2/Y2669+2000,0)</f>
        <v/>
      </c>
      <c r="AP2669" s="21">
        <f>ROUNDDOWN((T2669+U2669)*0.2/Z2669+2000,0)</f>
        <v/>
      </c>
      <c r="AQ2669" s="21">
        <f>AL2669-AK2669</f>
        <v/>
      </c>
      <c r="AR2669" s="21">
        <f>AM2669-AK2669</f>
        <v/>
      </c>
      <c r="AS2669" s="21">
        <f>AM2669-AL2669</f>
        <v/>
      </c>
      <c r="AT2669" s="21">
        <f>AK2669+C2669-AJ2669</f>
        <v/>
      </c>
      <c r="AU2669" s="21">
        <f>AL2669+C2669-AM2669</f>
        <v/>
      </c>
      <c r="AV2669" s="21">
        <f>AN2669+C2669-AM2669</f>
        <v/>
      </c>
    </row>
    <row r="2670">
      <c r="A2670" t="inlineStr">
        <is>
          <t>1万円刻み</t>
        </is>
      </c>
      <c r="B2670" s="21">
        <f>'5_1万円刻み'!$A$907</f>
        <v/>
      </c>
      <c r="C2670" s="21">
        <f>AO2670</f>
        <v/>
      </c>
      <c r="D2670" s="21" t="n">
        <v>0</v>
      </c>
      <c r="E2670" s="21">
        <f>ROUND(MIN(B2670/12,650000)*12*0.0915+MIN(B2670/12,1390000)*12*(0.0504+0)+B2670*0.005,0)</f>
        <v/>
      </c>
      <c r="F2670" s="21">
        <f>IF(B2670&lt;741000,0,IF(B2670&lt;2191000,B2670-740000,IF(B2670&lt;2193000,1451000,IF(B2670&lt;2196000,1453000,IF(B2670&lt;2200000,1456000,IF(B2670&lt;3600000,ROUND(ROUNDDOWN(B2670/4,-3)*2.8,0)-80000,IF(B2670&lt;6600000,ROUND(ROUNDDOWN(B2670/4,-3)*3.2,0)-440000,IF(B2670&lt;8500000,ROUNDDOWN(B2670*0.9,0)-1100000,B2670-1950000))))))))</f>
        <v/>
      </c>
      <c r="G2670" s="21">
        <f>IF(F2670&gt;23500000,NA(),IF(F2670&lt;=4890000,1040000,IF(F2670&lt;=6550000,670000,620000)))</f>
        <v/>
      </c>
      <c r="H2670" s="21">
        <f>IF(D2670&lt;=0,0,MAX(0,MIN(2000000,D2670-MIN(100000,ROUNDDOWN(F2670*0.05,0)))))</f>
        <v/>
      </c>
      <c r="I2670" s="21">
        <f>IF(C2670&lt;=2000,0,MIN(C2670,ROUNDDOWN(F2670*0.4,0))-2000)</f>
        <v/>
      </c>
      <c r="J2670" s="21">
        <f>MAX(0,ROUNDDOWN(F2670-E2670-G2670,-3))</f>
        <v/>
      </c>
      <c r="K2670" s="21">
        <f>MAX(0,ROUNDDOWN(F2670-E2670-G2670-H2670-I2670,-3))</f>
        <v/>
      </c>
      <c r="L2670" s="21">
        <f>MAX(0,ROUNDDOWN(F2670-E2670-G2670-H2670,-3))</f>
        <v/>
      </c>
      <c r="M2670" s="21">
        <f>IF(J2670&lt;=0,0,ROUNDDOWN((J2670*LOOKUP(J2670,{0,1950001,3300001,6950001,9000001,18000001,40000001},{0.05,0.1,0.2,0.23,0.33,0.4,0.45})-LOOKUP(J2670,{0,1950001,3300001,6950001,9000001,18000001,40000001},{0,97500,427500,636000,1536000,2796000,4796000}))*1.021,-2))</f>
        <v/>
      </c>
      <c r="N2670" s="21">
        <f>IF(K2670&lt;=0,0,ROUNDDOWN((K2670*LOOKUP(K2670,{0,1950001,3300001,6950001,9000001,18000001,40000001},{0.05,0.1,0.2,0.23,0.33,0.4,0.45})-LOOKUP(K2670,{0,1950001,3300001,6950001,9000001,18000001,40000001},{0,97500,427500,636000,1536000,2796000,4796000}))*1.021,-2))</f>
        <v/>
      </c>
      <c r="O2670" s="21">
        <f>IF(L2670&lt;=0,0,ROUNDDOWN((L2670*LOOKUP(L2670,{0,1950001,3300001,6950001,9000001,18000001,40000001},{0.05,0.1,0.2,0.23,0.33,0.4,0.45})-LOOKUP(L2670,{0,1950001,3300001,6950001,9000001,18000001,40000001},{0,97500,427500,636000,1536000,2796000,4796000}))*1.021,-2))</f>
        <v/>
      </c>
      <c r="P2670" s="21">
        <f>MAX(0,ROUNDDOWN(F2670-E2670-430000,-3))</f>
        <v/>
      </c>
      <c r="Q2670" s="21">
        <f>MAX(0,ROUNDDOWN(F2670-E2670-430000-H2670,-3))</f>
        <v/>
      </c>
      <c r="R2670" s="21">
        <f>IF(F2670&lt;=450000,0,MAX(0,P2670*0.06-MIN(50000,P2670)*0.03))</f>
        <v/>
      </c>
      <c r="S2670" s="21">
        <f>IF(F2670&lt;=450000,0,MAX(0,P2670*0.04-MIN(50000,P2670)*0.02))</f>
        <v/>
      </c>
      <c r="T2670" s="21">
        <f>IF(F2670&lt;=450000,0,MAX(0,Q2670*0.06-MIN(50000,Q2670)*0.03))</f>
        <v/>
      </c>
      <c r="U2670" s="21">
        <f>IF(F2670&lt;=450000,0,MAX(0,Q2670*0.04-MIN(50000,Q2670)*0.02))</f>
        <v/>
      </c>
      <c r="V2670" s="21">
        <f>50000+MAX(0,G2670-480000)</f>
        <v/>
      </c>
      <c r="W2670" s="21">
        <f>P2670-V2670</f>
        <v/>
      </c>
      <c r="X2670" s="21">
        <f>Q2670-V2670</f>
        <v/>
      </c>
      <c r="Y2670" s="22">
        <f>IF(W2670&lt;0,0.9,LOOKUP(W2670,{0,1950001,3300001,6950001,9000001,18000001,40000001},{0.84895,0.7979,0.6958,0.66517,0.56307,0.4916,0.44055}))</f>
        <v/>
      </c>
      <c r="Z2670" s="22">
        <f>IF(X2670&lt;0,0.9,LOOKUP(X2670,{0,1950001,3300001,6950001,9000001,18000001,40000001},{0.84895,0.7979,0.6958,0.66517,0.56307,0.4916,0.44055}))</f>
        <v/>
      </c>
      <c r="AA2670" s="22">
        <f>IF(W2670&lt;0,0,CHOOSE(MATCH(W2670,{0,1950001,3300001,6950001,9000001},1),5.105/84.895,10.21/79.79,20.42/69.58,23.483/66.517,33.693/56.307))</f>
        <v/>
      </c>
      <c r="AB2670" s="21">
        <f>IF(C2670&lt;=2000,0,(MIN(C2670,ROUNDDOWN(F2670*0.3,0))-2000)*0.1)</f>
        <v/>
      </c>
      <c r="AC2670" s="21">
        <f>IF(C2670&lt;=2000,0,MIN((C2670-2000)*Y2670,(R2670+S2670)*0.2))</f>
        <v/>
      </c>
      <c r="AD2670" s="21">
        <f>IF(C2670&lt;=2000,0,MIN((C2670-2000)*Z2670,(T2670+U2670)*0.2))</f>
        <v/>
      </c>
      <c r="AE2670" s="21">
        <f>AC2670*AA2670</f>
        <v/>
      </c>
      <c r="AF2670" s="21">
        <f>ROUNDDOWN(R2670,-2)+ROUNDDOWN(S2670,-2)</f>
        <v/>
      </c>
      <c r="AG2670" s="21">
        <f>ROUNDDOWN(MAX(0,R2670-(AB2670+AC2670+AE2670)*0.6),-2)+ROUNDDOWN(MAX(0,S2670-(AB2670+AC2670+AE2670)*0.4),-2)</f>
        <v/>
      </c>
      <c r="AH2670" s="21">
        <f>ROUNDDOWN(MAX(0,T2670-(AB2670+AD2670)*0.6),-2)+ROUNDDOWN(MAX(0,U2670-(AB2670+AD2670)*0.4),-2)</f>
        <v/>
      </c>
      <c r="AI2670" s="21">
        <f>ROUNDDOWN(T2670,-2)+ROUNDDOWN(U2670,-2)</f>
        <v/>
      </c>
      <c r="AJ2670" s="21">
        <f>M2670+AF2670</f>
        <v/>
      </c>
      <c r="AK2670" s="21">
        <f>M2670+AG2670</f>
        <v/>
      </c>
      <c r="AL2670" s="21">
        <f>N2670+AH2670</f>
        <v/>
      </c>
      <c r="AM2670" s="21">
        <f>O2670+AI2670</f>
        <v/>
      </c>
      <c r="AN2670" s="21">
        <f>N2670+AI2670</f>
        <v/>
      </c>
      <c r="AO2670" s="21">
        <f>ROUNDDOWN((R2670+S2670)*0.2/Y2670+2000,0)</f>
        <v/>
      </c>
      <c r="AP2670" s="21">
        <f>ROUNDDOWN((T2670+U2670)*0.2/Z2670+2000,0)</f>
        <v/>
      </c>
      <c r="AQ2670" s="21">
        <f>AL2670-AK2670</f>
        <v/>
      </c>
      <c r="AR2670" s="21">
        <f>AM2670-AK2670</f>
        <v/>
      </c>
      <c r="AS2670" s="21">
        <f>AM2670-AL2670</f>
        <v/>
      </c>
      <c r="AT2670" s="21">
        <f>AK2670+C2670-AJ2670</f>
        <v/>
      </c>
      <c r="AU2670" s="21">
        <f>AL2670+C2670-AM2670</f>
        <v/>
      </c>
      <c r="AV2670" s="21">
        <f>AN2670+C2670-AM2670</f>
        <v/>
      </c>
    </row>
    <row r="2671">
      <c r="A2671" t="inlineStr">
        <is>
          <t>1万円刻み</t>
        </is>
      </c>
      <c r="B2671" s="21">
        <f>'5_1万円刻み'!$A$908</f>
        <v/>
      </c>
      <c r="C2671" s="21">
        <f>AO2671</f>
        <v/>
      </c>
      <c r="D2671" s="21" t="n">
        <v>0</v>
      </c>
      <c r="E2671" s="21">
        <f>ROUND(MIN(B2671/12,650000)*12*0.0915+MIN(B2671/12,1390000)*12*(0.0504+0)+B2671*0.005,0)</f>
        <v/>
      </c>
      <c r="F2671" s="21">
        <f>IF(B2671&lt;741000,0,IF(B2671&lt;2191000,B2671-740000,IF(B2671&lt;2193000,1451000,IF(B2671&lt;2196000,1453000,IF(B2671&lt;2200000,1456000,IF(B2671&lt;3600000,ROUND(ROUNDDOWN(B2671/4,-3)*2.8,0)-80000,IF(B2671&lt;6600000,ROUND(ROUNDDOWN(B2671/4,-3)*3.2,0)-440000,IF(B2671&lt;8500000,ROUNDDOWN(B2671*0.9,0)-1100000,B2671-1950000))))))))</f>
        <v/>
      </c>
      <c r="G2671" s="21">
        <f>IF(F2671&gt;23500000,NA(),IF(F2671&lt;=4890000,1040000,IF(F2671&lt;=6550000,670000,620000)))</f>
        <v/>
      </c>
      <c r="H2671" s="21">
        <f>IF(D2671&lt;=0,0,MAX(0,MIN(2000000,D2671-MIN(100000,ROUNDDOWN(F2671*0.05,0)))))</f>
        <v/>
      </c>
      <c r="I2671" s="21">
        <f>IF(C2671&lt;=2000,0,MIN(C2671,ROUNDDOWN(F2671*0.4,0))-2000)</f>
        <v/>
      </c>
      <c r="J2671" s="21">
        <f>MAX(0,ROUNDDOWN(F2671-E2671-G2671,-3))</f>
        <v/>
      </c>
      <c r="K2671" s="21">
        <f>MAX(0,ROUNDDOWN(F2671-E2671-G2671-H2671-I2671,-3))</f>
        <v/>
      </c>
      <c r="L2671" s="21">
        <f>MAX(0,ROUNDDOWN(F2671-E2671-G2671-H2671,-3))</f>
        <v/>
      </c>
      <c r="M2671" s="21">
        <f>IF(J2671&lt;=0,0,ROUNDDOWN((J2671*LOOKUP(J2671,{0,1950001,3300001,6950001,9000001,18000001,40000001},{0.05,0.1,0.2,0.23,0.33,0.4,0.45})-LOOKUP(J2671,{0,1950001,3300001,6950001,9000001,18000001,40000001},{0,97500,427500,636000,1536000,2796000,4796000}))*1.021,-2))</f>
        <v/>
      </c>
      <c r="N2671" s="21">
        <f>IF(K2671&lt;=0,0,ROUNDDOWN((K2671*LOOKUP(K2671,{0,1950001,3300001,6950001,9000001,18000001,40000001},{0.05,0.1,0.2,0.23,0.33,0.4,0.45})-LOOKUP(K2671,{0,1950001,3300001,6950001,9000001,18000001,40000001},{0,97500,427500,636000,1536000,2796000,4796000}))*1.021,-2))</f>
        <v/>
      </c>
      <c r="O2671" s="21">
        <f>IF(L2671&lt;=0,0,ROUNDDOWN((L2671*LOOKUP(L2671,{0,1950001,3300001,6950001,9000001,18000001,40000001},{0.05,0.1,0.2,0.23,0.33,0.4,0.45})-LOOKUP(L2671,{0,1950001,3300001,6950001,9000001,18000001,40000001},{0,97500,427500,636000,1536000,2796000,4796000}))*1.021,-2))</f>
        <v/>
      </c>
      <c r="P2671" s="21">
        <f>MAX(0,ROUNDDOWN(F2671-E2671-430000,-3))</f>
        <v/>
      </c>
      <c r="Q2671" s="21">
        <f>MAX(0,ROUNDDOWN(F2671-E2671-430000-H2671,-3))</f>
        <v/>
      </c>
      <c r="R2671" s="21">
        <f>IF(F2671&lt;=450000,0,MAX(0,P2671*0.06-MIN(50000,P2671)*0.03))</f>
        <v/>
      </c>
      <c r="S2671" s="21">
        <f>IF(F2671&lt;=450000,0,MAX(0,P2671*0.04-MIN(50000,P2671)*0.02))</f>
        <v/>
      </c>
      <c r="T2671" s="21">
        <f>IF(F2671&lt;=450000,0,MAX(0,Q2671*0.06-MIN(50000,Q2671)*0.03))</f>
        <v/>
      </c>
      <c r="U2671" s="21">
        <f>IF(F2671&lt;=450000,0,MAX(0,Q2671*0.04-MIN(50000,Q2671)*0.02))</f>
        <v/>
      </c>
      <c r="V2671" s="21">
        <f>50000+MAX(0,G2671-480000)</f>
        <v/>
      </c>
      <c r="W2671" s="21">
        <f>P2671-V2671</f>
        <v/>
      </c>
      <c r="X2671" s="21">
        <f>Q2671-V2671</f>
        <v/>
      </c>
      <c r="Y2671" s="22">
        <f>IF(W2671&lt;0,0.9,LOOKUP(W2671,{0,1950001,3300001,6950001,9000001,18000001,40000001},{0.84895,0.7979,0.6958,0.66517,0.56307,0.4916,0.44055}))</f>
        <v/>
      </c>
      <c r="Z2671" s="22">
        <f>IF(X2671&lt;0,0.9,LOOKUP(X2671,{0,1950001,3300001,6950001,9000001,18000001,40000001},{0.84895,0.7979,0.6958,0.66517,0.56307,0.4916,0.44055}))</f>
        <v/>
      </c>
      <c r="AA2671" s="22">
        <f>IF(W2671&lt;0,0,CHOOSE(MATCH(W2671,{0,1950001,3300001,6950001,9000001},1),5.105/84.895,10.21/79.79,20.42/69.58,23.483/66.517,33.693/56.307))</f>
        <v/>
      </c>
      <c r="AB2671" s="21">
        <f>IF(C2671&lt;=2000,0,(MIN(C2671,ROUNDDOWN(F2671*0.3,0))-2000)*0.1)</f>
        <v/>
      </c>
      <c r="AC2671" s="21">
        <f>IF(C2671&lt;=2000,0,MIN((C2671-2000)*Y2671,(R2671+S2671)*0.2))</f>
        <v/>
      </c>
      <c r="AD2671" s="21">
        <f>IF(C2671&lt;=2000,0,MIN((C2671-2000)*Z2671,(T2671+U2671)*0.2))</f>
        <v/>
      </c>
      <c r="AE2671" s="21">
        <f>AC2671*AA2671</f>
        <v/>
      </c>
      <c r="AF2671" s="21">
        <f>ROUNDDOWN(R2671,-2)+ROUNDDOWN(S2671,-2)</f>
        <v/>
      </c>
      <c r="AG2671" s="21">
        <f>ROUNDDOWN(MAX(0,R2671-(AB2671+AC2671+AE2671)*0.6),-2)+ROUNDDOWN(MAX(0,S2671-(AB2671+AC2671+AE2671)*0.4),-2)</f>
        <v/>
      </c>
      <c r="AH2671" s="21">
        <f>ROUNDDOWN(MAX(0,T2671-(AB2671+AD2671)*0.6),-2)+ROUNDDOWN(MAX(0,U2671-(AB2671+AD2671)*0.4),-2)</f>
        <v/>
      </c>
      <c r="AI2671" s="21">
        <f>ROUNDDOWN(T2671,-2)+ROUNDDOWN(U2671,-2)</f>
        <v/>
      </c>
      <c r="AJ2671" s="21">
        <f>M2671+AF2671</f>
        <v/>
      </c>
      <c r="AK2671" s="21">
        <f>M2671+AG2671</f>
        <v/>
      </c>
      <c r="AL2671" s="21">
        <f>N2671+AH2671</f>
        <v/>
      </c>
      <c r="AM2671" s="21">
        <f>O2671+AI2671</f>
        <v/>
      </c>
      <c r="AN2671" s="21">
        <f>N2671+AI2671</f>
        <v/>
      </c>
      <c r="AO2671" s="21">
        <f>ROUNDDOWN((R2671+S2671)*0.2/Y2671+2000,0)</f>
        <v/>
      </c>
      <c r="AP2671" s="21">
        <f>ROUNDDOWN((T2671+U2671)*0.2/Z2671+2000,0)</f>
        <v/>
      </c>
      <c r="AQ2671" s="21">
        <f>AL2671-AK2671</f>
        <v/>
      </c>
      <c r="AR2671" s="21">
        <f>AM2671-AK2671</f>
        <v/>
      </c>
      <c r="AS2671" s="21">
        <f>AM2671-AL2671</f>
        <v/>
      </c>
      <c r="AT2671" s="21">
        <f>AK2671+C2671-AJ2671</f>
        <v/>
      </c>
      <c r="AU2671" s="21">
        <f>AL2671+C2671-AM2671</f>
        <v/>
      </c>
      <c r="AV2671" s="21">
        <f>AN2671+C2671-AM2671</f>
        <v/>
      </c>
    </row>
    <row r="2672">
      <c r="A2672" t="inlineStr">
        <is>
          <t>1万円刻み</t>
        </is>
      </c>
      <c r="B2672" s="21">
        <f>'5_1万円刻み'!$A$909</f>
        <v/>
      </c>
      <c r="C2672" s="21">
        <f>AO2672</f>
        <v/>
      </c>
      <c r="D2672" s="21" t="n">
        <v>0</v>
      </c>
      <c r="E2672" s="21">
        <f>ROUND(MIN(B2672/12,650000)*12*0.0915+MIN(B2672/12,1390000)*12*(0.0504+0)+B2672*0.005,0)</f>
        <v/>
      </c>
      <c r="F2672" s="21">
        <f>IF(B2672&lt;741000,0,IF(B2672&lt;2191000,B2672-740000,IF(B2672&lt;2193000,1451000,IF(B2672&lt;2196000,1453000,IF(B2672&lt;2200000,1456000,IF(B2672&lt;3600000,ROUND(ROUNDDOWN(B2672/4,-3)*2.8,0)-80000,IF(B2672&lt;6600000,ROUND(ROUNDDOWN(B2672/4,-3)*3.2,0)-440000,IF(B2672&lt;8500000,ROUNDDOWN(B2672*0.9,0)-1100000,B2672-1950000))))))))</f>
        <v/>
      </c>
      <c r="G2672" s="21">
        <f>IF(F2672&gt;23500000,NA(),IF(F2672&lt;=4890000,1040000,IF(F2672&lt;=6550000,670000,620000)))</f>
        <v/>
      </c>
      <c r="H2672" s="21">
        <f>IF(D2672&lt;=0,0,MAX(0,MIN(2000000,D2672-MIN(100000,ROUNDDOWN(F2672*0.05,0)))))</f>
        <v/>
      </c>
      <c r="I2672" s="21">
        <f>IF(C2672&lt;=2000,0,MIN(C2672,ROUNDDOWN(F2672*0.4,0))-2000)</f>
        <v/>
      </c>
      <c r="J2672" s="21">
        <f>MAX(0,ROUNDDOWN(F2672-E2672-G2672,-3))</f>
        <v/>
      </c>
      <c r="K2672" s="21">
        <f>MAX(0,ROUNDDOWN(F2672-E2672-G2672-H2672-I2672,-3))</f>
        <v/>
      </c>
      <c r="L2672" s="21">
        <f>MAX(0,ROUNDDOWN(F2672-E2672-G2672-H2672,-3))</f>
        <v/>
      </c>
      <c r="M2672" s="21">
        <f>IF(J2672&lt;=0,0,ROUNDDOWN((J2672*LOOKUP(J2672,{0,1950001,3300001,6950001,9000001,18000001,40000001},{0.05,0.1,0.2,0.23,0.33,0.4,0.45})-LOOKUP(J2672,{0,1950001,3300001,6950001,9000001,18000001,40000001},{0,97500,427500,636000,1536000,2796000,4796000}))*1.021,-2))</f>
        <v/>
      </c>
      <c r="N2672" s="21">
        <f>IF(K2672&lt;=0,0,ROUNDDOWN((K2672*LOOKUP(K2672,{0,1950001,3300001,6950001,9000001,18000001,40000001},{0.05,0.1,0.2,0.23,0.33,0.4,0.45})-LOOKUP(K2672,{0,1950001,3300001,6950001,9000001,18000001,40000001},{0,97500,427500,636000,1536000,2796000,4796000}))*1.021,-2))</f>
        <v/>
      </c>
      <c r="O2672" s="21">
        <f>IF(L2672&lt;=0,0,ROUNDDOWN((L2672*LOOKUP(L2672,{0,1950001,3300001,6950001,9000001,18000001,40000001},{0.05,0.1,0.2,0.23,0.33,0.4,0.45})-LOOKUP(L2672,{0,1950001,3300001,6950001,9000001,18000001,40000001},{0,97500,427500,636000,1536000,2796000,4796000}))*1.021,-2))</f>
        <v/>
      </c>
      <c r="P2672" s="21">
        <f>MAX(0,ROUNDDOWN(F2672-E2672-430000,-3))</f>
        <v/>
      </c>
      <c r="Q2672" s="21">
        <f>MAX(0,ROUNDDOWN(F2672-E2672-430000-H2672,-3))</f>
        <v/>
      </c>
      <c r="R2672" s="21">
        <f>IF(F2672&lt;=450000,0,MAX(0,P2672*0.06-MIN(50000,P2672)*0.03))</f>
        <v/>
      </c>
      <c r="S2672" s="21">
        <f>IF(F2672&lt;=450000,0,MAX(0,P2672*0.04-MIN(50000,P2672)*0.02))</f>
        <v/>
      </c>
      <c r="T2672" s="21">
        <f>IF(F2672&lt;=450000,0,MAX(0,Q2672*0.06-MIN(50000,Q2672)*0.03))</f>
        <v/>
      </c>
      <c r="U2672" s="21">
        <f>IF(F2672&lt;=450000,0,MAX(0,Q2672*0.04-MIN(50000,Q2672)*0.02))</f>
        <v/>
      </c>
      <c r="V2672" s="21">
        <f>50000+MAX(0,G2672-480000)</f>
        <v/>
      </c>
      <c r="W2672" s="21">
        <f>P2672-V2672</f>
        <v/>
      </c>
      <c r="X2672" s="21">
        <f>Q2672-V2672</f>
        <v/>
      </c>
      <c r="Y2672" s="22">
        <f>IF(W2672&lt;0,0.9,LOOKUP(W2672,{0,1950001,3300001,6950001,9000001,18000001,40000001},{0.84895,0.7979,0.6958,0.66517,0.56307,0.4916,0.44055}))</f>
        <v/>
      </c>
      <c r="Z2672" s="22">
        <f>IF(X2672&lt;0,0.9,LOOKUP(X2672,{0,1950001,3300001,6950001,9000001,18000001,40000001},{0.84895,0.7979,0.6958,0.66517,0.56307,0.4916,0.44055}))</f>
        <v/>
      </c>
      <c r="AA2672" s="22">
        <f>IF(W2672&lt;0,0,CHOOSE(MATCH(W2672,{0,1950001,3300001,6950001,9000001},1),5.105/84.895,10.21/79.79,20.42/69.58,23.483/66.517,33.693/56.307))</f>
        <v/>
      </c>
      <c r="AB2672" s="21">
        <f>IF(C2672&lt;=2000,0,(MIN(C2672,ROUNDDOWN(F2672*0.3,0))-2000)*0.1)</f>
        <v/>
      </c>
      <c r="AC2672" s="21">
        <f>IF(C2672&lt;=2000,0,MIN((C2672-2000)*Y2672,(R2672+S2672)*0.2))</f>
        <v/>
      </c>
      <c r="AD2672" s="21">
        <f>IF(C2672&lt;=2000,0,MIN((C2672-2000)*Z2672,(T2672+U2672)*0.2))</f>
        <v/>
      </c>
      <c r="AE2672" s="21">
        <f>AC2672*AA2672</f>
        <v/>
      </c>
      <c r="AF2672" s="21">
        <f>ROUNDDOWN(R2672,-2)+ROUNDDOWN(S2672,-2)</f>
        <v/>
      </c>
      <c r="AG2672" s="21">
        <f>ROUNDDOWN(MAX(0,R2672-(AB2672+AC2672+AE2672)*0.6),-2)+ROUNDDOWN(MAX(0,S2672-(AB2672+AC2672+AE2672)*0.4),-2)</f>
        <v/>
      </c>
      <c r="AH2672" s="21">
        <f>ROUNDDOWN(MAX(0,T2672-(AB2672+AD2672)*0.6),-2)+ROUNDDOWN(MAX(0,U2672-(AB2672+AD2672)*0.4),-2)</f>
        <v/>
      </c>
      <c r="AI2672" s="21">
        <f>ROUNDDOWN(T2672,-2)+ROUNDDOWN(U2672,-2)</f>
        <v/>
      </c>
      <c r="AJ2672" s="21">
        <f>M2672+AF2672</f>
        <v/>
      </c>
      <c r="AK2672" s="21">
        <f>M2672+AG2672</f>
        <v/>
      </c>
      <c r="AL2672" s="21">
        <f>N2672+AH2672</f>
        <v/>
      </c>
      <c r="AM2672" s="21">
        <f>O2672+AI2672</f>
        <v/>
      </c>
      <c r="AN2672" s="21">
        <f>N2672+AI2672</f>
        <v/>
      </c>
      <c r="AO2672" s="21">
        <f>ROUNDDOWN((R2672+S2672)*0.2/Y2672+2000,0)</f>
        <v/>
      </c>
      <c r="AP2672" s="21">
        <f>ROUNDDOWN((T2672+U2672)*0.2/Z2672+2000,0)</f>
        <v/>
      </c>
      <c r="AQ2672" s="21">
        <f>AL2672-AK2672</f>
        <v/>
      </c>
      <c r="AR2672" s="21">
        <f>AM2672-AK2672</f>
        <v/>
      </c>
      <c r="AS2672" s="21">
        <f>AM2672-AL2672</f>
        <v/>
      </c>
      <c r="AT2672" s="21">
        <f>AK2672+C2672-AJ2672</f>
        <v/>
      </c>
      <c r="AU2672" s="21">
        <f>AL2672+C2672-AM2672</f>
        <v/>
      </c>
      <c r="AV2672" s="21">
        <f>AN2672+C2672-AM2672</f>
        <v/>
      </c>
    </row>
    <row r="2673">
      <c r="A2673" t="inlineStr">
        <is>
          <t>1万円刻み</t>
        </is>
      </c>
      <c r="B2673" s="21">
        <f>'5_1万円刻み'!$A$910</f>
        <v/>
      </c>
      <c r="C2673" s="21">
        <f>AO2673</f>
        <v/>
      </c>
      <c r="D2673" s="21" t="n">
        <v>0</v>
      </c>
      <c r="E2673" s="21">
        <f>ROUND(MIN(B2673/12,650000)*12*0.0915+MIN(B2673/12,1390000)*12*(0.0504+0)+B2673*0.005,0)</f>
        <v/>
      </c>
      <c r="F2673" s="21">
        <f>IF(B2673&lt;741000,0,IF(B2673&lt;2191000,B2673-740000,IF(B2673&lt;2193000,1451000,IF(B2673&lt;2196000,1453000,IF(B2673&lt;2200000,1456000,IF(B2673&lt;3600000,ROUND(ROUNDDOWN(B2673/4,-3)*2.8,0)-80000,IF(B2673&lt;6600000,ROUND(ROUNDDOWN(B2673/4,-3)*3.2,0)-440000,IF(B2673&lt;8500000,ROUNDDOWN(B2673*0.9,0)-1100000,B2673-1950000))))))))</f>
        <v/>
      </c>
      <c r="G2673" s="21">
        <f>IF(F2673&gt;23500000,NA(),IF(F2673&lt;=4890000,1040000,IF(F2673&lt;=6550000,670000,620000)))</f>
        <v/>
      </c>
      <c r="H2673" s="21">
        <f>IF(D2673&lt;=0,0,MAX(0,MIN(2000000,D2673-MIN(100000,ROUNDDOWN(F2673*0.05,0)))))</f>
        <v/>
      </c>
      <c r="I2673" s="21">
        <f>IF(C2673&lt;=2000,0,MIN(C2673,ROUNDDOWN(F2673*0.4,0))-2000)</f>
        <v/>
      </c>
      <c r="J2673" s="21">
        <f>MAX(0,ROUNDDOWN(F2673-E2673-G2673,-3))</f>
        <v/>
      </c>
      <c r="K2673" s="21">
        <f>MAX(0,ROUNDDOWN(F2673-E2673-G2673-H2673-I2673,-3))</f>
        <v/>
      </c>
      <c r="L2673" s="21">
        <f>MAX(0,ROUNDDOWN(F2673-E2673-G2673-H2673,-3))</f>
        <v/>
      </c>
      <c r="M2673" s="21">
        <f>IF(J2673&lt;=0,0,ROUNDDOWN((J2673*LOOKUP(J2673,{0,1950001,3300001,6950001,9000001,18000001,40000001},{0.05,0.1,0.2,0.23,0.33,0.4,0.45})-LOOKUP(J2673,{0,1950001,3300001,6950001,9000001,18000001,40000001},{0,97500,427500,636000,1536000,2796000,4796000}))*1.021,-2))</f>
        <v/>
      </c>
      <c r="N2673" s="21">
        <f>IF(K2673&lt;=0,0,ROUNDDOWN((K2673*LOOKUP(K2673,{0,1950001,3300001,6950001,9000001,18000001,40000001},{0.05,0.1,0.2,0.23,0.33,0.4,0.45})-LOOKUP(K2673,{0,1950001,3300001,6950001,9000001,18000001,40000001},{0,97500,427500,636000,1536000,2796000,4796000}))*1.021,-2))</f>
        <v/>
      </c>
      <c r="O2673" s="21">
        <f>IF(L2673&lt;=0,0,ROUNDDOWN((L2673*LOOKUP(L2673,{0,1950001,3300001,6950001,9000001,18000001,40000001},{0.05,0.1,0.2,0.23,0.33,0.4,0.45})-LOOKUP(L2673,{0,1950001,3300001,6950001,9000001,18000001,40000001},{0,97500,427500,636000,1536000,2796000,4796000}))*1.021,-2))</f>
        <v/>
      </c>
      <c r="P2673" s="21">
        <f>MAX(0,ROUNDDOWN(F2673-E2673-430000,-3))</f>
        <v/>
      </c>
      <c r="Q2673" s="21">
        <f>MAX(0,ROUNDDOWN(F2673-E2673-430000-H2673,-3))</f>
        <v/>
      </c>
      <c r="R2673" s="21">
        <f>IF(F2673&lt;=450000,0,MAX(0,P2673*0.06-MIN(50000,P2673)*0.03))</f>
        <v/>
      </c>
      <c r="S2673" s="21">
        <f>IF(F2673&lt;=450000,0,MAX(0,P2673*0.04-MIN(50000,P2673)*0.02))</f>
        <v/>
      </c>
      <c r="T2673" s="21">
        <f>IF(F2673&lt;=450000,0,MAX(0,Q2673*0.06-MIN(50000,Q2673)*0.03))</f>
        <v/>
      </c>
      <c r="U2673" s="21">
        <f>IF(F2673&lt;=450000,0,MAX(0,Q2673*0.04-MIN(50000,Q2673)*0.02))</f>
        <v/>
      </c>
      <c r="V2673" s="21">
        <f>50000+MAX(0,G2673-480000)</f>
        <v/>
      </c>
      <c r="W2673" s="21">
        <f>P2673-V2673</f>
        <v/>
      </c>
      <c r="X2673" s="21">
        <f>Q2673-V2673</f>
        <v/>
      </c>
      <c r="Y2673" s="22">
        <f>IF(W2673&lt;0,0.9,LOOKUP(W2673,{0,1950001,3300001,6950001,9000001,18000001,40000001},{0.84895,0.7979,0.6958,0.66517,0.56307,0.4916,0.44055}))</f>
        <v/>
      </c>
      <c r="Z2673" s="22">
        <f>IF(X2673&lt;0,0.9,LOOKUP(X2673,{0,1950001,3300001,6950001,9000001,18000001,40000001},{0.84895,0.7979,0.6958,0.66517,0.56307,0.4916,0.44055}))</f>
        <v/>
      </c>
      <c r="AA2673" s="22">
        <f>IF(W2673&lt;0,0,CHOOSE(MATCH(W2673,{0,1950001,3300001,6950001,9000001},1),5.105/84.895,10.21/79.79,20.42/69.58,23.483/66.517,33.693/56.307))</f>
        <v/>
      </c>
      <c r="AB2673" s="21">
        <f>IF(C2673&lt;=2000,0,(MIN(C2673,ROUNDDOWN(F2673*0.3,0))-2000)*0.1)</f>
        <v/>
      </c>
      <c r="AC2673" s="21">
        <f>IF(C2673&lt;=2000,0,MIN((C2673-2000)*Y2673,(R2673+S2673)*0.2))</f>
        <v/>
      </c>
      <c r="AD2673" s="21">
        <f>IF(C2673&lt;=2000,0,MIN((C2673-2000)*Z2673,(T2673+U2673)*0.2))</f>
        <v/>
      </c>
      <c r="AE2673" s="21">
        <f>AC2673*AA2673</f>
        <v/>
      </c>
      <c r="AF2673" s="21">
        <f>ROUNDDOWN(R2673,-2)+ROUNDDOWN(S2673,-2)</f>
        <v/>
      </c>
      <c r="AG2673" s="21">
        <f>ROUNDDOWN(MAX(0,R2673-(AB2673+AC2673+AE2673)*0.6),-2)+ROUNDDOWN(MAX(0,S2673-(AB2673+AC2673+AE2673)*0.4),-2)</f>
        <v/>
      </c>
      <c r="AH2673" s="21">
        <f>ROUNDDOWN(MAX(0,T2673-(AB2673+AD2673)*0.6),-2)+ROUNDDOWN(MAX(0,U2673-(AB2673+AD2673)*0.4),-2)</f>
        <v/>
      </c>
      <c r="AI2673" s="21">
        <f>ROUNDDOWN(T2673,-2)+ROUNDDOWN(U2673,-2)</f>
        <v/>
      </c>
      <c r="AJ2673" s="21">
        <f>M2673+AF2673</f>
        <v/>
      </c>
      <c r="AK2673" s="21">
        <f>M2673+AG2673</f>
        <v/>
      </c>
      <c r="AL2673" s="21">
        <f>N2673+AH2673</f>
        <v/>
      </c>
      <c r="AM2673" s="21">
        <f>O2673+AI2673</f>
        <v/>
      </c>
      <c r="AN2673" s="21">
        <f>N2673+AI2673</f>
        <v/>
      </c>
      <c r="AO2673" s="21">
        <f>ROUNDDOWN((R2673+S2673)*0.2/Y2673+2000,0)</f>
        <v/>
      </c>
      <c r="AP2673" s="21">
        <f>ROUNDDOWN((T2673+U2673)*0.2/Z2673+2000,0)</f>
        <v/>
      </c>
      <c r="AQ2673" s="21">
        <f>AL2673-AK2673</f>
        <v/>
      </c>
      <c r="AR2673" s="21">
        <f>AM2673-AK2673</f>
        <v/>
      </c>
      <c r="AS2673" s="21">
        <f>AM2673-AL2673</f>
        <v/>
      </c>
      <c r="AT2673" s="21">
        <f>AK2673+C2673-AJ2673</f>
        <v/>
      </c>
      <c r="AU2673" s="21">
        <f>AL2673+C2673-AM2673</f>
        <v/>
      </c>
      <c r="AV2673" s="21">
        <f>AN2673+C2673-AM2673</f>
        <v/>
      </c>
    </row>
    <row r="2674">
      <c r="A2674" t="inlineStr">
        <is>
          <t>1万円刻み</t>
        </is>
      </c>
      <c r="B2674" s="21">
        <f>'5_1万円刻み'!$A$911</f>
        <v/>
      </c>
      <c r="C2674" s="21">
        <f>AO2674</f>
        <v/>
      </c>
      <c r="D2674" s="21" t="n">
        <v>0</v>
      </c>
      <c r="E2674" s="21">
        <f>ROUND(MIN(B2674/12,650000)*12*0.0915+MIN(B2674/12,1390000)*12*(0.0504+0)+B2674*0.005,0)</f>
        <v/>
      </c>
      <c r="F2674" s="21">
        <f>IF(B2674&lt;741000,0,IF(B2674&lt;2191000,B2674-740000,IF(B2674&lt;2193000,1451000,IF(B2674&lt;2196000,1453000,IF(B2674&lt;2200000,1456000,IF(B2674&lt;3600000,ROUND(ROUNDDOWN(B2674/4,-3)*2.8,0)-80000,IF(B2674&lt;6600000,ROUND(ROUNDDOWN(B2674/4,-3)*3.2,0)-440000,IF(B2674&lt;8500000,ROUNDDOWN(B2674*0.9,0)-1100000,B2674-1950000))))))))</f>
        <v/>
      </c>
      <c r="G2674" s="21">
        <f>IF(F2674&gt;23500000,NA(),IF(F2674&lt;=4890000,1040000,IF(F2674&lt;=6550000,670000,620000)))</f>
        <v/>
      </c>
      <c r="H2674" s="21">
        <f>IF(D2674&lt;=0,0,MAX(0,MIN(2000000,D2674-MIN(100000,ROUNDDOWN(F2674*0.05,0)))))</f>
        <v/>
      </c>
      <c r="I2674" s="21">
        <f>IF(C2674&lt;=2000,0,MIN(C2674,ROUNDDOWN(F2674*0.4,0))-2000)</f>
        <v/>
      </c>
      <c r="J2674" s="21">
        <f>MAX(0,ROUNDDOWN(F2674-E2674-G2674,-3))</f>
        <v/>
      </c>
      <c r="K2674" s="21">
        <f>MAX(0,ROUNDDOWN(F2674-E2674-G2674-H2674-I2674,-3))</f>
        <v/>
      </c>
      <c r="L2674" s="21">
        <f>MAX(0,ROUNDDOWN(F2674-E2674-G2674-H2674,-3))</f>
        <v/>
      </c>
      <c r="M2674" s="21">
        <f>IF(J2674&lt;=0,0,ROUNDDOWN((J2674*LOOKUP(J2674,{0,1950001,3300001,6950001,9000001,18000001,40000001},{0.05,0.1,0.2,0.23,0.33,0.4,0.45})-LOOKUP(J2674,{0,1950001,3300001,6950001,9000001,18000001,40000001},{0,97500,427500,636000,1536000,2796000,4796000}))*1.021,-2))</f>
        <v/>
      </c>
      <c r="N2674" s="21">
        <f>IF(K2674&lt;=0,0,ROUNDDOWN((K2674*LOOKUP(K2674,{0,1950001,3300001,6950001,9000001,18000001,40000001},{0.05,0.1,0.2,0.23,0.33,0.4,0.45})-LOOKUP(K2674,{0,1950001,3300001,6950001,9000001,18000001,40000001},{0,97500,427500,636000,1536000,2796000,4796000}))*1.021,-2))</f>
        <v/>
      </c>
      <c r="O2674" s="21">
        <f>IF(L2674&lt;=0,0,ROUNDDOWN((L2674*LOOKUP(L2674,{0,1950001,3300001,6950001,9000001,18000001,40000001},{0.05,0.1,0.2,0.23,0.33,0.4,0.45})-LOOKUP(L2674,{0,1950001,3300001,6950001,9000001,18000001,40000001},{0,97500,427500,636000,1536000,2796000,4796000}))*1.021,-2))</f>
        <v/>
      </c>
      <c r="P2674" s="21">
        <f>MAX(0,ROUNDDOWN(F2674-E2674-430000,-3))</f>
        <v/>
      </c>
      <c r="Q2674" s="21">
        <f>MAX(0,ROUNDDOWN(F2674-E2674-430000-H2674,-3))</f>
        <v/>
      </c>
      <c r="R2674" s="21">
        <f>IF(F2674&lt;=450000,0,MAX(0,P2674*0.06-MIN(50000,P2674)*0.03))</f>
        <v/>
      </c>
      <c r="S2674" s="21">
        <f>IF(F2674&lt;=450000,0,MAX(0,P2674*0.04-MIN(50000,P2674)*0.02))</f>
        <v/>
      </c>
      <c r="T2674" s="21">
        <f>IF(F2674&lt;=450000,0,MAX(0,Q2674*0.06-MIN(50000,Q2674)*0.03))</f>
        <v/>
      </c>
      <c r="U2674" s="21">
        <f>IF(F2674&lt;=450000,0,MAX(0,Q2674*0.04-MIN(50000,Q2674)*0.02))</f>
        <v/>
      </c>
      <c r="V2674" s="21">
        <f>50000+MAX(0,G2674-480000)</f>
        <v/>
      </c>
      <c r="W2674" s="21">
        <f>P2674-V2674</f>
        <v/>
      </c>
      <c r="X2674" s="21">
        <f>Q2674-V2674</f>
        <v/>
      </c>
      <c r="Y2674" s="22">
        <f>IF(W2674&lt;0,0.9,LOOKUP(W2674,{0,1950001,3300001,6950001,9000001,18000001,40000001},{0.84895,0.7979,0.6958,0.66517,0.56307,0.4916,0.44055}))</f>
        <v/>
      </c>
      <c r="Z2674" s="22">
        <f>IF(X2674&lt;0,0.9,LOOKUP(X2674,{0,1950001,3300001,6950001,9000001,18000001,40000001},{0.84895,0.7979,0.6958,0.66517,0.56307,0.4916,0.44055}))</f>
        <v/>
      </c>
      <c r="AA2674" s="22">
        <f>IF(W2674&lt;0,0,CHOOSE(MATCH(W2674,{0,1950001,3300001,6950001,9000001},1),5.105/84.895,10.21/79.79,20.42/69.58,23.483/66.517,33.693/56.307))</f>
        <v/>
      </c>
      <c r="AB2674" s="21">
        <f>IF(C2674&lt;=2000,0,(MIN(C2674,ROUNDDOWN(F2674*0.3,0))-2000)*0.1)</f>
        <v/>
      </c>
      <c r="AC2674" s="21">
        <f>IF(C2674&lt;=2000,0,MIN((C2674-2000)*Y2674,(R2674+S2674)*0.2))</f>
        <v/>
      </c>
      <c r="AD2674" s="21">
        <f>IF(C2674&lt;=2000,0,MIN((C2674-2000)*Z2674,(T2674+U2674)*0.2))</f>
        <v/>
      </c>
      <c r="AE2674" s="21">
        <f>AC2674*AA2674</f>
        <v/>
      </c>
      <c r="AF2674" s="21">
        <f>ROUNDDOWN(R2674,-2)+ROUNDDOWN(S2674,-2)</f>
        <v/>
      </c>
      <c r="AG2674" s="21">
        <f>ROUNDDOWN(MAX(0,R2674-(AB2674+AC2674+AE2674)*0.6),-2)+ROUNDDOWN(MAX(0,S2674-(AB2674+AC2674+AE2674)*0.4),-2)</f>
        <v/>
      </c>
      <c r="AH2674" s="21">
        <f>ROUNDDOWN(MAX(0,T2674-(AB2674+AD2674)*0.6),-2)+ROUNDDOWN(MAX(0,U2674-(AB2674+AD2674)*0.4),-2)</f>
        <v/>
      </c>
      <c r="AI2674" s="21">
        <f>ROUNDDOWN(T2674,-2)+ROUNDDOWN(U2674,-2)</f>
        <v/>
      </c>
      <c r="AJ2674" s="21">
        <f>M2674+AF2674</f>
        <v/>
      </c>
      <c r="AK2674" s="21">
        <f>M2674+AG2674</f>
        <v/>
      </c>
      <c r="AL2674" s="21">
        <f>N2674+AH2674</f>
        <v/>
      </c>
      <c r="AM2674" s="21">
        <f>O2674+AI2674</f>
        <v/>
      </c>
      <c r="AN2674" s="21">
        <f>N2674+AI2674</f>
        <v/>
      </c>
      <c r="AO2674" s="21">
        <f>ROUNDDOWN((R2674+S2674)*0.2/Y2674+2000,0)</f>
        <v/>
      </c>
      <c r="AP2674" s="21">
        <f>ROUNDDOWN((T2674+U2674)*0.2/Z2674+2000,0)</f>
        <v/>
      </c>
      <c r="AQ2674" s="21">
        <f>AL2674-AK2674</f>
        <v/>
      </c>
      <c r="AR2674" s="21">
        <f>AM2674-AK2674</f>
        <v/>
      </c>
      <c r="AS2674" s="21">
        <f>AM2674-AL2674</f>
        <v/>
      </c>
      <c r="AT2674" s="21">
        <f>AK2674+C2674-AJ2674</f>
        <v/>
      </c>
      <c r="AU2674" s="21">
        <f>AL2674+C2674-AM2674</f>
        <v/>
      </c>
      <c r="AV2674" s="21">
        <f>AN2674+C2674-AM2674</f>
        <v/>
      </c>
    </row>
    <row r="2675">
      <c r="A2675" t="inlineStr">
        <is>
          <t>1万円刻み</t>
        </is>
      </c>
      <c r="B2675" s="21">
        <f>'5_1万円刻み'!$A$912</f>
        <v/>
      </c>
      <c r="C2675" s="21">
        <f>AO2675</f>
        <v/>
      </c>
      <c r="D2675" s="21" t="n">
        <v>0</v>
      </c>
      <c r="E2675" s="21">
        <f>ROUND(MIN(B2675/12,650000)*12*0.0915+MIN(B2675/12,1390000)*12*(0.0504+0)+B2675*0.005,0)</f>
        <v/>
      </c>
      <c r="F2675" s="21">
        <f>IF(B2675&lt;741000,0,IF(B2675&lt;2191000,B2675-740000,IF(B2675&lt;2193000,1451000,IF(B2675&lt;2196000,1453000,IF(B2675&lt;2200000,1456000,IF(B2675&lt;3600000,ROUND(ROUNDDOWN(B2675/4,-3)*2.8,0)-80000,IF(B2675&lt;6600000,ROUND(ROUNDDOWN(B2675/4,-3)*3.2,0)-440000,IF(B2675&lt;8500000,ROUNDDOWN(B2675*0.9,0)-1100000,B2675-1950000))))))))</f>
        <v/>
      </c>
      <c r="G2675" s="21">
        <f>IF(F2675&gt;23500000,NA(),IF(F2675&lt;=4890000,1040000,IF(F2675&lt;=6550000,670000,620000)))</f>
        <v/>
      </c>
      <c r="H2675" s="21">
        <f>IF(D2675&lt;=0,0,MAX(0,MIN(2000000,D2675-MIN(100000,ROUNDDOWN(F2675*0.05,0)))))</f>
        <v/>
      </c>
      <c r="I2675" s="21">
        <f>IF(C2675&lt;=2000,0,MIN(C2675,ROUNDDOWN(F2675*0.4,0))-2000)</f>
        <v/>
      </c>
      <c r="J2675" s="21">
        <f>MAX(0,ROUNDDOWN(F2675-E2675-G2675,-3))</f>
        <v/>
      </c>
      <c r="K2675" s="21">
        <f>MAX(0,ROUNDDOWN(F2675-E2675-G2675-H2675-I2675,-3))</f>
        <v/>
      </c>
      <c r="L2675" s="21">
        <f>MAX(0,ROUNDDOWN(F2675-E2675-G2675-H2675,-3))</f>
        <v/>
      </c>
      <c r="M2675" s="21">
        <f>IF(J2675&lt;=0,0,ROUNDDOWN((J2675*LOOKUP(J2675,{0,1950001,3300001,6950001,9000001,18000001,40000001},{0.05,0.1,0.2,0.23,0.33,0.4,0.45})-LOOKUP(J2675,{0,1950001,3300001,6950001,9000001,18000001,40000001},{0,97500,427500,636000,1536000,2796000,4796000}))*1.021,-2))</f>
        <v/>
      </c>
      <c r="N2675" s="21">
        <f>IF(K2675&lt;=0,0,ROUNDDOWN((K2675*LOOKUP(K2675,{0,1950001,3300001,6950001,9000001,18000001,40000001},{0.05,0.1,0.2,0.23,0.33,0.4,0.45})-LOOKUP(K2675,{0,1950001,3300001,6950001,9000001,18000001,40000001},{0,97500,427500,636000,1536000,2796000,4796000}))*1.021,-2))</f>
        <v/>
      </c>
      <c r="O2675" s="21">
        <f>IF(L2675&lt;=0,0,ROUNDDOWN((L2675*LOOKUP(L2675,{0,1950001,3300001,6950001,9000001,18000001,40000001},{0.05,0.1,0.2,0.23,0.33,0.4,0.45})-LOOKUP(L2675,{0,1950001,3300001,6950001,9000001,18000001,40000001},{0,97500,427500,636000,1536000,2796000,4796000}))*1.021,-2))</f>
        <v/>
      </c>
      <c r="P2675" s="21">
        <f>MAX(0,ROUNDDOWN(F2675-E2675-430000,-3))</f>
        <v/>
      </c>
      <c r="Q2675" s="21">
        <f>MAX(0,ROUNDDOWN(F2675-E2675-430000-H2675,-3))</f>
        <v/>
      </c>
      <c r="R2675" s="21">
        <f>IF(F2675&lt;=450000,0,MAX(0,P2675*0.06-MIN(50000,P2675)*0.03))</f>
        <v/>
      </c>
      <c r="S2675" s="21">
        <f>IF(F2675&lt;=450000,0,MAX(0,P2675*0.04-MIN(50000,P2675)*0.02))</f>
        <v/>
      </c>
      <c r="T2675" s="21">
        <f>IF(F2675&lt;=450000,0,MAX(0,Q2675*0.06-MIN(50000,Q2675)*0.03))</f>
        <v/>
      </c>
      <c r="U2675" s="21">
        <f>IF(F2675&lt;=450000,0,MAX(0,Q2675*0.04-MIN(50000,Q2675)*0.02))</f>
        <v/>
      </c>
      <c r="V2675" s="21">
        <f>50000+MAX(0,G2675-480000)</f>
        <v/>
      </c>
      <c r="W2675" s="21">
        <f>P2675-V2675</f>
        <v/>
      </c>
      <c r="X2675" s="21">
        <f>Q2675-V2675</f>
        <v/>
      </c>
      <c r="Y2675" s="22">
        <f>IF(W2675&lt;0,0.9,LOOKUP(W2675,{0,1950001,3300001,6950001,9000001,18000001,40000001},{0.84895,0.7979,0.6958,0.66517,0.56307,0.4916,0.44055}))</f>
        <v/>
      </c>
      <c r="Z2675" s="22">
        <f>IF(X2675&lt;0,0.9,LOOKUP(X2675,{0,1950001,3300001,6950001,9000001,18000001,40000001},{0.84895,0.7979,0.6958,0.66517,0.56307,0.4916,0.44055}))</f>
        <v/>
      </c>
      <c r="AA2675" s="22">
        <f>IF(W2675&lt;0,0,CHOOSE(MATCH(W2675,{0,1950001,3300001,6950001,9000001},1),5.105/84.895,10.21/79.79,20.42/69.58,23.483/66.517,33.693/56.307))</f>
        <v/>
      </c>
      <c r="AB2675" s="21">
        <f>IF(C2675&lt;=2000,0,(MIN(C2675,ROUNDDOWN(F2675*0.3,0))-2000)*0.1)</f>
        <v/>
      </c>
      <c r="AC2675" s="21">
        <f>IF(C2675&lt;=2000,0,MIN((C2675-2000)*Y2675,(R2675+S2675)*0.2))</f>
        <v/>
      </c>
      <c r="AD2675" s="21">
        <f>IF(C2675&lt;=2000,0,MIN((C2675-2000)*Z2675,(T2675+U2675)*0.2))</f>
        <v/>
      </c>
      <c r="AE2675" s="21">
        <f>AC2675*AA2675</f>
        <v/>
      </c>
      <c r="AF2675" s="21">
        <f>ROUNDDOWN(R2675,-2)+ROUNDDOWN(S2675,-2)</f>
        <v/>
      </c>
      <c r="AG2675" s="21">
        <f>ROUNDDOWN(MAX(0,R2675-(AB2675+AC2675+AE2675)*0.6),-2)+ROUNDDOWN(MAX(0,S2675-(AB2675+AC2675+AE2675)*0.4),-2)</f>
        <v/>
      </c>
      <c r="AH2675" s="21">
        <f>ROUNDDOWN(MAX(0,T2675-(AB2675+AD2675)*0.6),-2)+ROUNDDOWN(MAX(0,U2675-(AB2675+AD2675)*0.4),-2)</f>
        <v/>
      </c>
      <c r="AI2675" s="21">
        <f>ROUNDDOWN(T2675,-2)+ROUNDDOWN(U2675,-2)</f>
        <v/>
      </c>
      <c r="AJ2675" s="21">
        <f>M2675+AF2675</f>
        <v/>
      </c>
      <c r="AK2675" s="21">
        <f>M2675+AG2675</f>
        <v/>
      </c>
      <c r="AL2675" s="21">
        <f>N2675+AH2675</f>
        <v/>
      </c>
      <c r="AM2675" s="21">
        <f>O2675+AI2675</f>
        <v/>
      </c>
      <c r="AN2675" s="21">
        <f>N2675+AI2675</f>
        <v/>
      </c>
      <c r="AO2675" s="21">
        <f>ROUNDDOWN((R2675+S2675)*0.2/Y2675+2000,0)</f>
        <v/>
      </c>
      <c r="AP2675" s="21">
        <f>ROUNDDOWN((T2675+U2675)*0.2/Z2675+2000,0)</f>
        <v/>
      </c>
      <c r="AQ2675" s="21">
        <f>AL2675-AK2675</f>
        <v/>
      </c>
      <c r="AR2675" s="21">
        <f>AM2675-AK2675</f>
        <v/>
      </c>
      <c r="AS2675" s="21">
        <f>AM2675-AL2675</f>
        <v/>
      </c>
      <c r="AT2675" s="21">
        <f>AK2675+C2675-AJ2675</f>
        <v/>
      </c>
      <c r="AU2675" s="21">
        <f>AL2675+C2675-AM2675</f>
        <v/>
      </c>
      <c r="AV2675" s="21">
        <f>AN2675+C2675-AM2675</f>
        <v/>
      </c>
    </row>
    <row r="2676">
      <c r="A2676" t="inlineStr">
        <is>
          <t>1万円刻み</t>
        </is>
      </c>
      <c r="B2676" s="21">
        <f>'5_1万円刻み'!$A$913</f>
        <v/>
      </c>
      <c r="C2676" s="21">
        <f>AO2676</f>
        <v/>
      </c>
      <c r="D2676" s="21" t="n">
        <v>0</v>
      </c>
      <c r="E2676" s="21">
        <f>ROUND(MIN(B2676/12,650000)*12*0.0915+MIN(B2676/12,1390000)*12*(0.0504+0)+B2676*0.005,0)</f>
        <v/>
      </c>
      <c r="F2676" s="21">
        <f>IF(B2676&lt;741000,0,IF(B2676&lt;2191000,B2676-740000,IF(B2676&lt;2193000,1451000,IF(B2676&lt;2196000,1453000,IF(B2676&lt;2200000,1456000,IF(B2676&lt;3600000,ROUND(ROUNDDOWN(B2676/4,-3)*2.8,0)-80000,IF(B2676&lt;6600000,ROUND(ROUNDDOWN(B2676/4,-3)*3.2,0)-440000,IF(B2676&lt;8500000,ROUNDDOWN(B2676*0.9,0)-1100000,B2676-1950000))))))))</f>
        <v/>
      </c>
      <c r="G2676" s="21">
        <f>IF(F2676&gt;23500000,NA(),IF(F2676&lt;=4890000,1040000,IF(F2676&lt;=6550000,670000,620000)))</f>
        <v/>
      </c>
      <c r="H2676" s="21">
        <f>IF(D2676&lt;=0,0,MAX(0,MIN(2000000,D2676-MIN(100000,ROUNDDOWN(F2676*0.05,0)))))</f>
        <v/>
      </c>
      <c r="I2676" s="21">
        <f>IF(C2676&lt;=2000,0,MIN(C2676,ROUNDDOWN(F2676*0.4,0))-2000)</f>
        <v/>
      </c>
      <c r="J2676" s="21">
        <f>MAX(0,ROUNDDOWN(F2676-E2676-G2676,-3))</f>
        <v/>
      </c>
      <c r="K2676" s="21">
        <f>MAX(0,ROUNDDOWN(F2676-E2676-G2676-H2676-I2676,-3))</f>
        <v/>
      </c>
      <c r="L2676" s="21">
        <f>MAX(0,ROUNDDOWN(F2676-E2676-G2676-H2676,-3))</f>
        <v/>
      </c>
      <c r="M2676" s="21">
        <f>IF(J2676&lt;=0,0,ROUNDDOWN((J2676*LOOKUP(J2676,{0,1950001,3300001,6950001,9000001,18000001,40000001},{0.05,0.1,0.2,0.23,0.33,0.4,0.45})-LOOKUP(J2676,{0,1950001,3300001,6950001,9000001,18000001,40000001},{0,97500,427500,636000,1536000,2796000,4796000}))*1.021,-2))</f>
        <v/>
      </c>
      <c r="N2676" s="21">
        <f>IF(K2676&lt;=0,0,ROUNDDOWN((K2676*LOOKUP(K2676,{0,1950001,3300001,6950001,9000001,18000001,40000001},{0.05,0.1,0.2,0.23,0.33,0.4,0.45})-LOOKUP(K2676,{0,1950001,3300001,6950001,9000001,18000001,40000001},{0,97500,427500,636000,1536000,2796000,4796000}))*1.021,-2))</f>
        <v/>
      </c>
      <c r="O2676" s="21">
        <f>IF(L2676&lt;=0,0,ROUNDDOWN((L2676*LOOKUP(L2676,{0,1950001,3300001,6950001,9000001,18000001,40000001},{0.05,0.1,0.2,0.23,0.33,0.4,0.45})-LOOKUP(L2676,{0,1950001,3300001,6950001,9000001,18000001,40000001},{0,97500,427500,636000,1536000,2796000,4796000}))*1.021,-2))</f>
        <v/>
      </c>
      <c r="P2676" s="21">
        <f>MAX(0,ROUNDDOWN(F2676-E2676-430000,-3))</f>
        <v/>
      </c>
      <c r="Q2676" s="21">
        <f>MAX(0,ROUNDDOWN(F2676-E2676-430000-H2676,-3))</f>
        <v/>
      </c>
      <c r="R2676" s="21">
        <f>IF(F2676&lt;=450000,0,MAX(0,P2676*0.06-MIN(50000,P2676)*0.03))</f>
        <v/>
      </c>
      <c r="S2676" s="21">
        <f>IF(F2676&lt;=450000,0,MAX(0,P2676*0.04-MIN(50000,P2676)*0.02))</f>
        <v/>
      </c>
      <c r="T2676" s="21">
        <f>IF(F2676&lt;=450000,0,MAX(0,Q2676*0.06-MIN(50000,Q2676)*0.03))</f>
        <v/>
      </c>
      <c r="U2676" s="21">
        <f>IF(F2676&lt;=450000,0,MAX(0,Q2676*0.04-MIN(50000,Q2676)*0.02))</f>
        <v/>
      </c>
      <c r="V2676" s="21">
        <f>50000+MAX(0,G2676-480000)</f>
        <v/>
      </c>
      <c r="W2676" s="21">
        <f>P2676-V2676</f>
        <v/>
      </c>
      <c r="X2676" s="21">
        <f>Q2676-V2676</f>
        <v/>
      </c>
      <c r="Y2676" s="22">
        <f>IF(W2676&lt;0,0.9,LOOKUP(W2676,{0,1950001,3300001,6950001,9000001,18000001,40000001},{0.84895,0.7979,0.6958,0.66517,0.56307,0.4916,0.44055}))</f>
        <v/>
      </c>
      <c r="Z2676" s="22">
        <f>IF(X2676&lt;0,0.9,LOOKUP(X2676,{0,1950001,3300001,6950001,9000001,18000001,40000001},{0.84895,0.7979,0.6958,0.66517,0.56307,0.4916,0.44055}))</f>
        <v/>
      </c>
      <c r="AA2676" s="22">
        <f>IF(W2676&lt;0,0,CHOOSE(MATCH(W2676,{0,1950001,3300001,6950001,9000001},1),5.105/84.895,10.21/79.79,20.42/69.58,23.483/66.517,33.693/56.307))</f>
        <v/>
      </c>
      <c r="AB2676" s="21">
        <f>IF(C2676&lt;=2000,0,(MIN(C2676,ROUNDDOWN(F2676*0.3,0))-2000)*0.1)</f>
        <v/>
      </c>
      <c r="AC2676" s="21">
        <f>IF(C2676&lt;=2000,0,MIN((C2676-2000)*Y2676,(R2676+S2676)*0.2))</f>
        <v/>
      </c>
      <c r="AD2676" s="21">
        <f>IF(C2676&lt;=2000,0,MIN((C2676-2000)*Z2676,(T2676+U2676)*0.2))</f>
        <v/>
      </c>
      <c r="AE2676" s="21">
        <f>AC2676*AA2676</f>
        <v/>
      </c>
      <c r="AF2676" s="21">
        <f>ROUNDDOWN(R2676,-2)+ROUNDDOWN(S2676,-2)</f>
        <v/>
      </c>
      <c r="AG2676" s="21">
        <f>ROUNDDOWN(MAX(0,R2676-(AB2676+AC2676+AE2676)*0.6),-2)+ROUNDDOWN(MAX(0,S2676-(AB2676+AC2676+AE2676)*0.4),-2)</f>
        <v/>
      </c>
      <c r="AH2676" s="21">
        <f>ROUNDDOWN(MAX(0,T2676-(AB2676+AD2676)*0.6),-2)+ROUNDDOWN(MAX(0,U2676-(AB2676+AD2676)*0.4),-2)</f>
        <v/>
      </c>
      <c r="AI2676" s="21">
        <f>ROUNDDOWN(T2676,-2)+ROUNDDOWN(U2676,-2)</f>
        <v/>
      </c>
      <c r="AJ2676" s="21">
        <f>M2676+AF2676</f>
        <v/>
      </c>
      <c r="AK2676" s="21">
        <f>M2676+AG2676</f>
        <v/>
      </c>
      <c r="AL2676" s="21">
        <f>N2676+AH2676</f>
        <v/>
      </c>
      <c r="AM2676" s="21">
        <f>O2676+AI2676</f>
        <v/>
      </c>
      <c r="AN2676" s="21">
        <f>N2676+AI2676</f>
        <v/>
      </c>
      <c r="AO2676" s="21">
        <f>ROUNDDOWN((R2676+S2676)*0.2/Y2676+2000,0)</f>
        <v/>
      </c>
      <c r="AP2676" s="21">
        <f>ROUNDDOWN((T2676+U2676)*0.2/Z2676+2000,0)</f>
        <v/>
      </c>
      <c r="AQ2676" s="21">
        <f>AL2676-AK2676</f>
        <v/>
      </c>
      <c r="AR2676" s="21">
        <f>AM2676-AK2676</f>
        <v/>
      </c>
      <c r="AS2676" s="21">
        <f>AM2676-AL2676</f>
        <v/>
      </c>
      <c r="AT2676" s="21">
        <f>AK2676+C2676-AJ2676</f>
        <v/>
      </c>
      <c r="AU2676" s="21">
        <f>AL2676+C2676-AM2676</f>
        <v/>
      </c>
      <c r="AV2676" s="21">
        <f>AN2676+C2676-AM2676</f>
        <v/>
      </c>
    </row>
    <row r="2677">
      <c r="A2677" t="inlineStr">
        <is>
          <t>1万円刻み</t>
        </is>
      </c>
      <c r="B2677" s="21">
        <f>'5_1万円刻み'!$A$914</f>
        <v/>
      </c>
      <c r="C2677" s="21">
        <f>AO2677</f>
        <v/>
      </c>
      <c r="D2677" s="21" t="n">
        <v>0</v>
      </c>
      <c r="E2677" s="21">
        <f>ROUND(MIN(B2677/12,650000)*12*0.0915+MIN(B2677/12,1390000)*12*(0.0504+0)+B2677*0.005,0)</f>
        <v/>
      </c>
      <c r="F2677" s="21">
        <f>IF(B2677&lt;741000,0,IF(B2677&lt;2191000,B2677-740000,IF(B2677&lt;2193000,1451000,IF(B2677&lt;2196000,1453000,IF(B2677&lt;2200000,1456000,IF(B2677&lt;3600000,ROUND(ROUNDDOWN(B2677/4,-3)*2.8,0)-80000,IF(B2677&lt;6600000,ROUND(ROUNDDOWN(B2677/4,-3)*3.2,0)-440000,IF(B2677&lt;8500000,ROUNDDOWN(B2677*0.9,0)-1100000,B2677-1950000))))))))</f>
        <v/>
      </c>
      <c r="G2677" s="21">
        <f>IF(F2677&gt;23500000,NA(),IF(F2677&lt;=4890000,1040000,IF(F2677&lt;=6550000,670000,620000)))</f>
        <v/>
      </c>
      <c r="H2677" s="21">
        <f>IF(D2677&lt;=0,0,MAX(0,MIN(2000000,D2677-MIN(100000,ROUNDDOWN(F2677*0.05,0)))))</f>
        <v/>
      </c>
      <c r="I2677" s="21">
        <f>IF(C2677&lt;=2000,0,MIN(C2677,ROUNDDOWN(F2677*0.4,0))-2000)</f>
        <v/>
      </c>
      <c r="J2677" s="21">
        <f>MAX(0,ROUNDDOWN(F2677-E2677-G2677,-3))</f>
        <v/>
      </c>
      <c r="K2677" s="21">
        <f>MAX(0,ROUNDDOWN(F2677-E2677-G2677-H2677-I2677,-3))</f>
        <v/>
      </c>
      <c r="L2677" s="21">
        <f>MAX(0,ROUNDDOWN(F2677-E2677-G2677-H2677,-3))</f>
        <v/>
      </c>
      <c r="M2677" s="21">
        <f>IF(J2677&lt;=0,0,ROUNDDOWN((J2677*LOOKUP(J2677,{0,1950001,3300001,6950001,9000001,18000001,40000001},{0.05,0.1,0.2,0.23,0.33,0.4,0.45})-LOOKUP(J2677,{0,1950001,3300001,6950001,9000001,18000001,40000001},{0,97500,427500,636000,1536000,2796000,4796000}))*1.021,-2))</f>
        <v/>
      </c>
      <c r="N2677" s="21">
        <f>IF(K2677&lt;=0,0,ROUNDDOWN((K2677*LOOKUP(K2677,{0,1950001,3300001,6950001,9000001,18000001,40000001},{0.05,0.1,0.2,0.23,0.33,0.4,0.45})-LOOKUP(K2677,{0,1950001,3300001,6950001,9000001,18000001,40000001},{0,97500,427500,636000,1536000,2796000,4796000}))*1.021,-2))</f>
        <v/>
      </c>
      <c r="O2677" s="21">
        <f>IF(L2677&lt;=0,0,ROUNDDOWN((L2677*LOOKUP(L2677,{0,1950001,3300001,6950001,9000001,18000001,40000001},{0.05,0.1,0.2,0.23,0.33,0.4,0.45})-LOOKUP(L2677,{0,1950001,3300001,6950001,9000001,18000001,40000001},{0,97500,427500,636000,1536000,2796000,4796000}))*1.021,-2))</f>
        <v/>
      </c>
      <c r="P2677" s="21">
        <f>MAX(0,ROUNDDOWN(F2677-E2677-430000,-3))</f>
        <v/>
      </c>
      <c r="Q2677" s="21">
        <f>MAX(0,ROUNDDOWN(F2677-E2677-430000-H2677,-3))</f>
        <v/>
      </c>
      <c r="R2677" s="21">
        <f>IF(F2677&lt;=450000,0,MAX(0,P2677*0.06-MIN(50000,P2677)*0.03))</f>
        <v/>
      </c>
      <c r="S2677" s="21">
        <f>IF(F2677&lt;=450000,0,MAX(0,P2677*0.04-MIN(50000,P2677)*0.02))</f>
        <v/>
      </c>
      <c r="T2677" s="21">
        <f>IF(F2677&lt;=450000,0,MAX(0,Q2677*0.06-MIN(50000,Q2677)*0.03))</f>
        <v/>
      </c>
      <c r="U2677" s="21">
        <f>IF(F2677&lt;=450000,0,MAX(0,Q2677*0.04-MIN(50000,Q2677)*0.02))</f>
        <v/>
      </c>
      <c r="V2677" s="21">
        <f>50000+MAX(0,G2677-480000)</f>
        <v/>
      </c>
      <c r="W2677" s="21">
        <f>P2677-V2677</f>
        <v/>
      </c>
      <c r="X2677" s="21">
        <f>Q2677-V2677</f>
        <v/>
      </c>
      <c r="Y2677" s="22">
        <f>IF(W2677&lt;0,0.9,LOOKUP(W2677,{0,1950001,3300001,6950001,9000001,18000001,40000001},{0.84895,0.7979,0.6958,0.66517,0.56307,0.4916,0.44055}))</f>
        <v/>
      </c>
      <c r="Z2677" s="22">
        <f>IF(X2677&lt;0,0.9,LOOKUP(X2677,{0,1950001,3300001,6950001,9000001,18000001,40000001},{0.84895,0.7979,0.6958,0.66517,0.56307,0.4916,0.44055}))</f>
        <v/>
      </c>
      <c r="AA2677" s="22">
        <f>IF(W2677&lt;0,0,CHOOSE(MATCH(W2677,{0,1950001,3300001,6950001,9000001},1),5.105/84.895,10.21/79.79,20.42/69.58,23.483/66.517,33.693/56.307))</f>
        <v/>
      </c>
      <c r="AB2677" s="21">
        <f>IF(C2677&lt;=2000,0,(MIN(C2677,ROUNDDOWN(F2677*0.3,0))-2000)*0.1)</f>
        <v/>
      </c>
      <c r="AC2677" s="21">
        <f>IF(C2677&lt;=2000,0,MIN((C2677-2000)*Y2677,(R2677+S2677)*0.2))</f>
        <v/>
      </c>
      <c r="AD2677" s="21">
        <f>IF(C2677&lt;=2000,0,MIN((C2677-2000)*Z2677,(T2677+U2677)*0.2))</f>
        <v/>
      </c>
      <c r="AE2677" s="21">
        <f>AC2677*AA2677</f>
        <v/>
      </c>
      <c r="AF2677" s="21">
        <f>ROUNDDOWN(R2677,-2)+ROUNDDOWN(S2677,-2)</f>
        <v/>
      </c>
      <c r="AG2677" s="21">
        <f>ROUNDDOWN(MAX(0,R2677-(AB2677+AC2677+AE2677)*0.6),-2)+ROUNDDOWN(MAX(0,S2677-(AB2677+AC2677+AE2677)*0.4),-2)</f>
        <v/>
      </c>
      <c r="AH2677" s="21">
        <f>ROUNDDOWN(MAX(0,T2677-(AB2677+AD2677)*0.6),-2)+ROUNDDOWN(MAX(0,U2677-(AB2677+AD2677)*0.4),-2)</f>
        <v/>
      </c>
      <c r="AI2677" s="21">
        <f>ROUNDDOWN(T2677,-2)+ROUNDDOWN(U2677,-2)</f>
        <v/>
      </c>
      <c r="AJ2677" s="21">
        <f>M2677+AF2677</f>
        <v/>
      </c>
      <c r="AK2677" s="21">
        <f>M2677+AG2677</f>
        <v/>
      </c>
      <c r="AL2677" s="21">
        <f>N2677+AH2677</f>
        <v/>
      </c>
      <c r="AM2677" s="21">
        <f>O2677+AI2677</f>
        <v/>
      </c>
      <c r="AN2677" s="21">
        <f>N2677+AI2677</f>
        <v/>
      </c>
      <c r="AO2677" s="21">
        <f>ROUNDDOWN((R2677+S2677)*0.2/Y2677+2000,0)</f>
        <v/>
      </c>
      <c r="AP2677" s="21">
        <f>ROUNDDOWN((T2677+U2677)*0.2/Z2677+2000,0)</f>
        <v/>
      </c>
      <c r="AQ2677" s="21">
        <f>AL2677-AK2677</f>
        <v/>
      </c>
      <c r="AR2677" s="21">
        <f>AM2677-AK2677</f>
        <v/>
      </c>
      <c r="AS2677" s="21">
        <f>AM2677-AL2677</f>
        <v/>
      </c>
      <c r="AT2677" s="21">
        <f>AK2677+C2677-AJ2677</f>
        <v/>
      </c>
      <c r="AU2677" s="21">
        <f>AL2677+C2677-AM2677</f>
        <v/>
      </c>
      <c r="AV2677" s="21">
        <f>AN2677+C2677-AM2677</f>
        <v/>
      </c>
    </row>
    <row r="2678">
      <c r="A2678" t="inlineStr">
        <is>
          <t>1万円刻み</t>
        </is>
      </c>
      <c r="B2678" s="21">
        <f>'5_1万円刻み'!$A$915</f>
        <v/>
      </c>
      <c r="C2678" s="21">
        <f>AO2678</f>
        <v/>
      </c>
      <c r="D2678" s="21" t="n">
        <v>0</v>
      </c>
      <c r="E2678" s="21">
        <f>ROUND(MIN(B2678/12,650000)*12*0.0915+MIN(B2678/12,1390000)*12*(0.0504+0)+B2678*0.005,0)</f>
        <v/>
      </c>
      <c r="F2678" s="21">
        <f>IF(B2678&lt;741000,0,IF(B2678&lt;2191000,B2678-740000,IF(B2678&lt;2193000,1451000,IF(B2678&lt;2196000,1453000,IF(B2678&lt;2200000,1456000,IF(B2678&lt;3600000,ROUND(ROUNDDOWN(B2678/4,-3)*2.8,0)-80000,IF(B2678&lt;6600000,ROUND(ROUNDDOWN(B2678/4,-3)*3.2,0)-440000,IF(B2678&lt;8500000,ROUNDDOWN(B2678*0.9,0)-1100000,B2678-1950000))))))))</f>
        <v/>
      </c>
      <c r="G2678" s="21">
        <f>IF(F2678&gt;23500000,NA(),IF(F2678&lt;=4890000,1040000,IF(F2678&lt;=6550000,670000,620000)))</f>
        <v/>
      </c>
      <c r="H2678" s="21">
        <f>IF(D2678&lt;=0,0,MAX(0,MIN(2000000,D2678-MIN(100000,ROUNDDOWN(F2678*0.05,0)))))</f>
        <v/>
      </c>
      <c r="I2678" s="21">
        <f>IF(C2678&lt;=2000,0,MIN(C2678,ROUNDDOWN(F2678*0.4,0))-2000)</f>
        <v/>
      </c>
      <c r="J2678" s="21">
        <f>MAX(0,ROUNDDOWN(F2678-E2678-G2678,-3))</f>
        <v/>
      </c>
      <c r="K2678" s="21">
        <f>MAX(0,ROUNDDOWN(F2678-E2678-G2678-H2678-I2678,-3))</f>
        <v/>
      </c>
      <c r="L2678" s="21">
        <f>MAX(0,ROUNDDOWN(F2678-E2678-G2678-H2678,-3))</f>
        <v/>
      </c>
      <c r="M2678" s="21">
        <f>IF(J2678&lt;=0,0,ROUNDDOWN((J2678*LOOKUP(J2678,{0,1950001,3300001,6950001,9000001,18000001,40000001},{0.05,0.1,0.2,0.23,0.33,0.4,0.45})-LOOKUP(J2678,{0,1950001,3300001,6950001,9000001,18000001,40000001},{0,97500,427500,636000,1536000,2796000,4796000}))*1.021,-2))</f>
        <v/>
      </c>
      <c r="N2678" s="21">
        <f>IF(K2678&lt;=0,0,ROUNDDOWN((K2678*LOOKUP(K2678,{0,1950001,3300001,6950001,9000001,18000001,40000001},{0.05,0.1,0.2,0.23,0.33,0.4,0.45})-LOOKUP(K2678,{0,1950001,3300001,6950001,9000001,18000001,40000001},{0,97500,427500,636000,1536000,2796000,4796000}))*1.021,-2))</f>
        <v/>
      </c>
      <c r="O2678" s="21">
        <f>IF(L2678&lt;=0,0,ROUNDDOWN((L2678*LOOKUP(L2678,{0,1950001,3300001,6950001,9000001,18000001,40000001},{0.05,0.1,0.2,0.23,0.33,0.4,0.45})-LOOKUP(L2678,{0,1950001,3300001,6950001,9000001,18000001,40000001},{0,97500,427500,636000,1536000,2796000,4796000}))*1.021,-2))</f>
        <v/>
      </c>
      <c r="P2678" s="21">
        <f>MAX(0,ROUNDDOWN(F2678-E2678-430000,-3))</f>
        <v/>
      </c>
      <c r="Q2678" s="21">
        <f>MAX(0,ROUNDDOWN(F2678-E2678-430000-H2678,-3))</f>
        <v/>
      </c>
      <c r="R2678" s="21">
        <f>IF(F2678&lt;=450000,0,MAX(0,P2678*0.06-MIN(50000,P2678)*0.03))</f>
        <v/>
      </c>
      <c r="S2678" s="21">
        <f>IF(F2678&lt;=450000,0,MAX(0,P2678*0.04-MIN(50000,P2678)*0.02))</f>
        <v/>
      </c>
      <c r="T2678" s="21">
        <f>IF(F2678&lt;=450000,0,MAX(0,Q2678*0.06-MIN(50000,Q2678)*0.03))</f>
        <v/>
      </c>
      <c r="U2678" s="21">
        <f>IF(F2678&lt;=450000,0,MAX(0,Q2678*0.04-MIN(50000,Q2678)*0.02))</f>
        <v/>
      </c>
      <c r="V2678" s="21">
        <f>50000+MAX(0,G2678-480000)</f>
        <v/>
      </c>
      <c r="W2678" s="21">
        <f>P2678-V2678</f>
        <v/>
      </c>
      <c r="X2678" s="21">
        <f>Q2678-V2678</f>
        <v/>
      </c>
      <c r="Y2678" s="22">
        <f>IF(W2678&lt;0,0.9,LOOKUP(W2678,{0,1950001,3300001,6950001,9000001,18000001,40000001},{0.84895,0.7979,0.6958,0.66517,0.56307,0.4916,0.44055}))</f>
        <v/>
      </c>
      <c r="Z2678" s="22">
        <f>IF(X2678&lt;0,0.9,LOOKUP(X2678,{0,1950001,3300001,6950001,9000001,18000001,40000001},{0.84895,0.7979,0.6958,0.66517,0.56307,0.4916,0.44055}))</f>
        <v/>
      </c>
      <c r="AA2678" s="22">
        <f>IF(W2678&lt;0,0,CHOOSE(MATCH(W2678,{0,1950001,3300001,6950001,9000001},1),5.105/84.895,10.21/79.79,20.42/69.58,23.483/66.517,33.693/56.307))</f>
        <v/>
      </c>
      <c r="AB2678" s="21">
        <f>IF(C2678&lt;=2000,0,(MIN(C2678,ROUNDDOWN(F2678*0.3,0))-2000)*0.1)</f>
        <v/>
      </c>
      <c r="AC2678" s="21">
        <f>IF(C2678&lt;=2000,0,MIN((C2678-2000)*Y2678,(R2678+S2678)*0.2))</f>
        <v/>
      </c>
      <c r="AD2678" s="21">
        <f>IF(C2678&lt;=2000,0,MIN((C2678-2000)*Z2678,(T2678+U2678)*0.2))</f>
        <v/>
      </c>
      <c r="AE2678" s="21">
        <f>AC2678*AA2678</f>
        <v/>
      </c>
      <c r="AF2678" s="21">
        <f>ROUNDDOWN(R2678,-2)+ROUNDDOWN(S2678,-2)</f>
        <v/>
      </c>
      <c r="AG2678" s="21">
        <f>ROUNDDOWN(MAX(0,R2678-(AB2678+AC2678+AE2678)*0.6),-2)+ROUNDDOWN(MAX(0,S2678-(AB2678+AC2678+AE2678)*0.4),-2)</f>
        <v/>
      </c>
      <c r="AH2678" s="21">
        <f>ROUNDDOWN(MAX(0,T2678-(AB2678+AD2678)*0.6),-2)+ROUNDDOWN(MAX(0,U2678-(AB2678+AD2678)*0.4),-2)</f>
        <v/>
      </c>
      <c r="AI2678" s="21">
        <f>ROUNDDOWN(T2678,-2)+ROUNDDOWN(U2678,-2)</f>
        <v/>
      </c>
      <c r="AJ2678" s="21">
        <f>M2678+AF2678</f>
        <v/>
      </c>
      <c r="AK2678" s="21">
        <f>M2678+AG2678</f>
        <v/>
      </c>
      <c r="AL2678" s="21">
        <f>N2678+AH2678</f>
        <v/>
      </c>
      <c r="AM2678" s="21">
        <f>O2678+AI2678</f>
        <v/>
      </c>
      <c r="AN2678" s="21">
        <f>N2678+AI2678</f>
        <v/>
      </c>
      <c r="AO2678" s="21">
        <f>ROUNDDOWN((R2678+S2678)*0.2/Y2678+2000,0)</f>
        <v/>
      </c>
      <c r="AP2678" s="21">
        <f>ROUNDDOWN((T2678+U2678)*0.2/Z2678+2000,0)</f>
        <v/>
      </c>
      <c r="AQ2678" s="21">
        <f>AL2678-AK2678</f>
        <v/>
      </c>
      <c r="AR2678" s="21">
        <f>AM2678-AK2678</f>
        <v/>
      </c>
      <c r="AS2678" s="21">
        <f>AM2678-AL2678</f>
        <v/>
      </c>
      <c r="AT2678" s="21">
        <f>AK2678+C2678-AJ2678</f>
        <v/>
      </c>
      <c r="AU2678" s="21">
        <f>AL2678+C2678-AM2678</f>
        <v/>
      </c>
      <c r="AV2678" s="21">
        <f>AN2678+C2678-AM2678</f>
        <v/>
      </c>
    </row>
    <row r="2679">
      <c r="A2679" t="inlineStr">
        <is>
          <t>1万円刻み</t>
        </is>
      </c>
      <c r="B2679" s="21">
        <f>'5_1万円刻み'!$A$916</f>
        <v/>
      </c>
      <c r="C2679" s="21">
        <f>AO2679</f>
        <v/>
      </c>
      <c r="D2679" s="21" t="n">
        <v>0</v>
      </c>
      <c r="E2679" s="21">
        <f>ROUND(MIN(B2679/12,650000)*12*0.0915+MIN(B2679/12,1390000)*12*(0.0504+0)+B2679*0.005,0)</f>
        <v/>
      </c>
      <c r="F2679" s="21">
        <f>IF(B2679&lt;741000,0,IF(B2679&lt;2191000,B2679-740000,IF(B2679&lt;2193000,1451000,IF(B2679&lt;2196000,1453000,IF(B2679&lt;2200000,1456000,IF(B2679&lt;3600000,ROUND(ROUNDDOWN(B2679/4,-3)*2.8,0)-80000,IF(B2679&lt;6600000,ROUND(ROUNDDOWN(B2679/4,-3)*3.2,0)-440000,IF(B2679&lt;8500000,ROUNDDOWN(B2679*0.9,0)-1100000,B2679-1950000))))))))</f>
        <v/>
      </c>
      <c r="G2679" s="21">
        <f>IF(F2679&gt;23500000,NA(),IF(F2679&lt;=4890000,1040000,IF(F2679&lt;=6550000,670000,620000)))</f>
        <v/>
      </c>
      <c r="H2679" s="21">
        <f>IF(D2679&lt;=0,0,MAX(0,MIN(2000000,D2679-MIN(100000,ROUNDDOWN(F2679*0.05,0)))))</f>
        <v/>
      </c>
      <c r="I2679" s="21">
        <f>IF(C2679&lt;=2000,0,MIN(C2679,ROUNDDOWN(F2679*0.4,0))-2000)</f>
        <v/>
      </c>
      <c r="J2679" s="21">
        <f>MAX(0,ROUNDDOWN(F2679-E2679-G2679,-3))</f>
        <v/>
      </c>
      <c r="K2679" s="21">
        <f>MAX(0,ROUNDDOWN(F2679-E2679-G2679-H2679-I2679,-3))</f>
        <v/>
      </c>
      <c r="L2679" s="21">
        <f>MAX(0,ROUNDDOWN(F2679-E2679-G2679-H2679,-3))</f>
        <v/>
      </c>
      <c r="M2679" s="21">
        <f>IF(J2679&lt;=0,0,ROUNDDOWN((J2679*LOOKUP(J2679,{0,1950001,3300001,6950001,9000001,18000001,40000001},{0.05,0.1,0.2,0.23,0.33,0.4,0.45})-LOOKUP(J2679,{0,1950001,3300001,6950001,9000001,18000001,40000001},{0,97500,427500,636000,1536000,2796000,4796000}))*1.021,-2))</f>
        <v/>
      </c>
      <c r="N2679" s="21">
        <f>IF(K2679&lt;=0,0,ROUNDDOWN((K2679*LOOKUP(K2679,{0,1950001,3300001,6950001,9000001,18000001,40000001},{0.05,0.1,0.2,0.23,0.33,0.4,0.45})-LOOKUP(K2679,{0,1950001,3300001,6950001,9000001,18000001,40000001},{0,97500,427500,636000,1536000,2796000,4796000}))*1.021,-2))</f>
        <v/>
      </c>
      <c r="O2679" s="21">
        <f>IF(L2679&lt;=0,0,ROUNDDOWN((L2679*LOOKUP(L2679,{0,1950001,3300001,6950001,9000001,18000001,40000001},{0.05,0.1,0.2,0.23,0.33,0.4,0.45})-LOOKUP(L2679,{0,1950001,3300001,6950001,9000001,18000001,40000001},{0,97500,427500,636000,1536000,2796000,4796000}))*1.021,-2))</f>
        <v/>
      </c>
      <c r="P2679" s="21">
        <f>MAX(0,ROUNDDOWN(F2679-E2679-430000,-3))</f>
        <v/>
      </c>
      <c r="Q2679" s="21">
        <f>MAX(0,ROUNDDOWN(F2679-E2679-430000-H2679,-3))</f>
        <v/>
      </c>
      <c r="R2679" s="21">
        <f>IF(F2679&lt;=450000,0,MAX(0,P2679*0.06-MIN(50000,P2679)*0.03))</f>
        <v/>
      </c>
      <c r="S2679" s="21">
        <f>IF(F2679&lt;=450000,0,MAX(0,P2679*0.04-MIN(50000,P2679)*0.02))</f>
        <v/>
      </c>
      <c r="T2679" s="21">
        <f>IF(F2679&lt;=450000,0,MAX(0,Q2679*0.06-MIN(50000,Q2679)*0.03))</f>
        <v/>
      </c>
      <c r="U2679" s="21">
        <f>IF(F2679&lt;=450000,0,MAX(0,Q2679*0.04-MIN(50000,Q2679)*0.02))</f>
        <v/>
      </c>
      <c r="V2679" s="21">
        <f>50000+MAX(0,G2679-480000)</f>
        <v/>
      </c>
      <c r="W2679" s="21">
        <f>P2679-V2679</f>
        <v/>
      </c>
      <c r="X2679" s="21">
        <f>Q2679-V2679</f>
        <v/>
      </c>
      <c r="Y2679" s="22">
        <f>IF(W2679&lt;0,0.9,LOOKUP(W2679,{0,1950001,3300001,6950001,9000001,18000001,40000001},{0.84895,0.7979,0.6958,0.66517,0.56307,0.4916,0.44055}))</f>
        <v/>
      </c>
      <c r="Z2679" s="22">
        <f>IF(X2679&lt;0,0.9,LOOKUP(X2679,{0,1950001,3300001,6950001,9000001,18000001,40000001},{0.84895,0.7979,0.6958,0.66517,0.56307,0.4916,0.44055}))</f>
        <v/>
      </c>
      <c r="AA2679" s="22">
        <f>IF(W2679&lt;0,0,CHOOSE(MATCH(W2679,{0,1950001,3300001,6950001,9000001},1),5.105/84.895,10.21/79.79,20.42/69.58,23.483/66.517,33.693/56.307))</f>
        <v/>
      </c>
      <c r="AB2679" s="21">
        <f>IF(C2679&lt;=2000,0,(MIN(C2679,ROUNDDOWN(F2679*0.3,0))-2000)*0.1)</f>
        <v/>
      </c>
      <c r="AC2679" s="21">
        <f>IF(C2679&lt;=2000,0,MIN((C2679-2000)*Y2679,(R2679+S2679)*0.2))</f>
        <v/>
      </c>
      <c r="AD2679" s="21">
        <f>IF(C2679&lt;=2000,0,MIN((C2679-2000)*Z2679,(T2679+U2679)*0.2))</f>
        <v/>
      </c>
      <c r="AE2679" s="21">
        <f>AC2679*AA2679</f>
        <v/>
      </c>
      <c r="AF2679" s="21">
        <f>ROUNDDOWN(R2679,-2)+ROUNDDOWN(S2679,-2)</f>
        <v/>
      </c>
      <c r="AG2679" s="21">
        <f>ROUNDDOWN(MAX(0,R2679-(AB2679+AC2679+AE2679)*0.6),-2)+ROUNDDOWN(MAX(0,S2679-(AB2679+AC2679+AE2679)*0.4),-2)</f>
        <v/>
      </c>
      <c r="AH2679" s="21">
        <f>ROUNDDOWN(MAX(0,T2679-(AB2679+AD2679)*0.6),-2)+ROUNDDOWN(MAX(0,U2679-(AB2679+AD2679)*0.4),-2)</f>
        <v/>
      </c>
      <c r="AI2679" s="21">
        <f>ROUNDDOWN(T2679,-2)+ROUNDDOWN(U2679,-2)</f>
        <v/>
      </c>
      <c r="AJ2679" s="21">
        <f>M2679+AF2679</f>
        <v/>
      </c>
      <c r="AK2679" s="21">
        <f>M2679+AG2679</f>
        <v/>
      </c>
      <c r="AL2679" s="21">
        <f>N2679+AH2679</f>
        <v/>
      </c>
      <c r="AM2679" s="21">
        <f>O2679+AI2679</f>
        <v/>
      </c>
      <c r="AN2679" s="21">
        <f>N2679+AI2679</f>
        <v/>
      </c>
      <c r="AO2679" s="21">
        <f>ROUNDDOWN((R2679+S2679)*0.2/Y2679+2000,0)</f>
        <v/>
      </c>
      <c r="AP2679" s="21">
        <f>ROUNDDOWN((T2679+U2679)*0.2/Z2679+2000,0)</f>
        <v/>
      </c>
      <c r="AQ2679" s="21">
        <f>AL2679-AK2679</f>
        <v/>
      </c>
      <c r="AR2679" s="21">
        <f>AM2679-AK2679</f>
        <v/>
      </c>
      <c r="AS2679" s="21">
        <f>AM2679-AL2679</f>
        <v/>
      </c>
      <c r="AT2679" s="21">
        <f>AK2679+C2679-AJ2679</f>
        <v/>
      </c>
      <c r="AU2679" s="21">
        <f>AL2679+C2679-AM2679</f>
        <v/>
      </c>
      <c r="AV2679" s="21">
        <f>AN2679+C2679-AM2679</f>
        <v/>
      </c>
    </row>
    <row r="2680">
      <c r="A2680" t="inlineStr">
        <is>
          <t>1万円刻み</t>
        </is>
      </c>
      <c r="B2680" s="21">
        <f>'5_1万円刻み'!$A$917</f>
        <v/>
      </c>
      <c r="C2680" s="21">
        <f>AO2680</f>
        <v/>
      </c>
      <c r="D2680" s="21" t="n">
        <v>0</v>
      </c>
      <c r="E2680" s="21">
        <f>ROUND(MIN(B2680/12,650000)*12*0.0915+MIN(B2680/12,1390000)*12*(0.0504+0)+B2680*0.005,0)</f>
        <v/>
      </c>
      <c r="F2680" s="21">
        <f>IF(B2680&lt;741000,0,IF(B2680&lt;2191000,B2680-740000,IF(B2680&lt;2193000,1451000,IF(B2680&lt;2196000,1453000,IF(B2680&lt;2200000,1456000,IF(B2680&lt;3600000,ROUND(ROUNDDOWN(B2680/4,-3)*2.8,0)-80000,IF(B2680&lt;6600000,ROUND(ROUNDDOWN(B2680/4,-3)*3.2,0)-440000,IF(B2680&lt;8500000,ROUNDDOWN(B2680*0.9,0)-1100000,B2680-1950000))))))))</f>
        <v/>
      </c>
      <c r="G2680" s="21">
        <f>IF(F2680&gt;23500000,NA(),IF(F2680&lt;=4890000,1040000,IF(F2680&lt;=6550000,670000,620000)))</f>
        <v/>
      </c>
      <c r="H2680" s="21">
        <f>IF(D2680&lt;=0,0,MAX(0,MIN(2000000,D2680-MIN(100000,ROUNDDOWN(F2680*0.05,0)))))</f>
        <v/>
      </c>
      <c r="I2680" s="21">
        <f>IF(C2680&lt;=2000,0,MIN(C2680,ROUNDDOWN(F2680*0.4,0))-2000)</f>
        <v/>
      </c>
      <c r="J2680" s="21">
        <f>MAX(0,ROUNDDOWN(F2680-E2680-G2680,-3))</f>
        <v/>
      </c>
      <c r="K2680" s="21">
        <f>MAX(0,ROUNDDOWN(F2680-E2680-G2680-H2680-I2680,-3))</f>
        <v/>
      </c>
      <c r="L2680" s="21">
        <f>MAX(0,ROUNDDOWN(F2680-E2680-G2680-H2680,-3))</f>
        <v/>
      </c>
      <c r="M2680" s="21">
        <f>IF(J2680&lt;=0,0,ROUNDDOWN((J2680*LOOKUP(J2680,{0,1950001,3300001,6950001,9000001,18000001,40000001},{0.05,0.1,0.2,0.23,0.33,0.4,0.45})-LOOKUP(J2680,{0,1950001,3300001,6950001,9000001,18000001,40000001},{0,97500,427500,636000,1536000,2796000,4796000}))*1.021,-2))</f>
        <v/>
      </c>
      <c r="N2680" s="21">
        <f>IF(K2680&lt;=0,0,ROUNDDOWN((K2680*LOOKUP(K2680,{0,1950001,3300001,6950001,9000001,18000001,40000001},{0.05,0.1,0.2,0.23,0.33,0.4,0.45})-LOOKUP(K2680,{0,1950001,3300001,6950001,9000001,18000001,40000001},{0,97500,427500,636000,1536000,2796000,4796000}))*1.021,-2))</f>
        <v/>
      </c>
      <c r="O2680" s="21">
        <f>IF(L2680&lt;=0,0,ROUNDDOWN((L2680*LOOKUP(L2680,{0,1950001,3300001,6950001,9000001,18000001,40000001},{0.05,0.1,0.2,0.23,0.33,0.4,0.45})-LOOKUP(L2680,{0,1950001,3300001,6950001,9000001,18000001,40000001},{0,97500,427500,636000,1536000,2796000,4796000}))*1.021,-2))</f>
        <v/>
      </c>
      <c r="P2680" s="21">
        <f>MAX(0,ROUNDDOWN(F2680-E2680-430000,-3))</f>
        <v/>
      </c>
      <c r="Q2680" s="21">
        <f>MAX(0,ROUNDDOWN(F2680-E2680-430000-H2680,-3))</f>
        <v/>
      </c>
      <c r="R2680" s="21">
        <f>IF(F2680&lt;=450000,0,MAX(0,P2680*0.06-MIN(50000,P2680)*0.03))</f>
        <v/>
      </c>
      <c r="S2680" s="21">
        <f>IF(F2680&lt;=450000,0,MAX(0,P2680*0.04-MIN(50000,P2680)*0.02))</f>
        <v/>
      </c>
      <c r="T2680" s="21">
        <f>IF(F2680&lt;=450000,0,MAX(0,Q2680*0.06-MIN(50000,Q2680)*0.03))</f>
        <v/>
      </c>
      <c r="U2680" s="21">
        <f>IF(F2680&lt;=450000,0,MAX(0,Q2680*0.04-MIN(50000,Q2680)*0.02))</f>
        <v/>
      </c>
      <c r="V2680" s="21">
        <f>50000+MAX(0,G2680-480000)</f>
        <v/>
      </c>
      <c r="W2680" s="21">
        <f>P2680-V2680</f>
        <v/>
      </c>
      <c r="X2680" s="21">
        <f>Q2680-V2680</f>
        <v/>
      </c>
      <c r="Y2680" s="22">
        <f>IF(W2680&lt;0,0.9,LOOKUP(W2680,{0,1950001,3300001,6950001,9000001,18000001,40000001},{0.84895,0.7979,0.6958,0.66517,0.56307,0.4916,0.44055}))</f>
        <v/>
      </c>
      <c r="Z2680" s="22">
        <f>IF(X2680&lt;0,0.9,LOOKUP(X2680,{0,1950001,3300001,6950001,9000001,18000001,40000001},{0.84895,0.7979,0.6958,0.66517,0.56307,0.4916,0.44055}))</f>
        <v/>
      </c>
      <c r="AA2680" s="22">
        <f>IF(W2680&lt;0,0,CHOOSE(MATCH(W2680,{0,1950001,3300001,6950001,9000001},1),5.105/84.895,10.21/79.79,20.42/69.58,23.483/66.517,33.693/56.307))</f>
        <v/>
      </c>
      <c r="AB2680" s="21">
        <f>IF(C2680&lt;=2000,0,(MIN(C2680,ROUNDDOWN(F2680*0.3,0))-2000)*0.1)</f>
        <v/>
      </c>
      <c r="AC2680" s="21">
        <f>IF(C2680&lt;=2000,0,MIN((C2680-2000)*Y2680,(R2680+S2680)*0.2))</f>
        <v/>
      </c>
      <c r="AD2680" s="21">
        <f>IF(C2680&lt;=2000,0,MIN((C2680-2000)*Z2680,(T2680+U2680)*0.2))</f>
        <v/>
      </c>
      <c r="AE2680" s="21">
        <f>AC2680*AA2680</f>
        <v/>
      </c>
      <c r="AF2680" s="21">
        <f>ROUNDDOWN(R2680,-2)+ROUNDDOWN(S2680,-2)</f>
        <v/>
      </c>
      <c r="AG2680" s="21">
        <f>ROUNDDOWN(MAX(0,R2680-(AB2680+AC2680+AE2680)*0.6),-2)+ROUNDDOWN(MAX(0,S2680-(AB2680+AC2680+AE2680)*0.4),-2)</f>
        <v/>
      </c>
      <c r="AH2680" s="21">
        <f>ROUNDDOWN(MAX(0,T2680-(AB2680+AD2680)*0.6),-2)+ROUNDDOWN(MAX(0,U2680-(AB2680+AD2680)*0.4),-2)</f>
        <v/>
      </c>
      <c r="AI2680" s="21">
        <f>ROUNDDOWN(T2680,-2)+ROUNDDOWN(U2680,-2)</f>
        <v/>
      </c>
      <c r="AJ2680" s="21">
        <f>M2680+AF2680</f>
        <v/>
      </c>
      <c r="AK2680" s="21">
        <f>M2680+AG2680</f>
        <v/>
      </c>
      <c r="AL2680" s="21">
        <f>N2680+AH2680</f>
        <v/>
      </c>
      <c r="AM2680" s="21">
        <f>O2680+AI2680</f>
        <v/>
      </c>
      <c r="AN2680" s="21">
        <f>N2680+AI2680</f>
        <v/>
      </c>
      <c r="AO2680" s="21">
        <f>ROUNDDOWN((R2680+S2680)*0.2/Y2680+2000,0)</f>
        <v/>
      </c>
      <c r="AP2680" s="21">
        <f>ROUNDDOWN((T2680+U2680)*0.2/Z2680+2000,0)</f>
        <v/>
      </c>
      <c r="AQ2680" s="21">
        <f>AL2680-AK2680</f>
        <v/>
      </c>
      <c r="AR2680" s="21">
        <f>AM2680-AK2680</f>
        <v/>
      </c>
      <c r="AS2680" s="21">
        <f>AM2680-AL2680</f>
        <v/>
      </c>
      <c r="AT2680" s="21">
        <f>AK2680+C2680-AJ2680</f>
        <v/>
      </c>
      <c r="AU2680" s="21">
        <f>AL2680+C2680-AM2680</f>
        <v/>
      </c>
      <c r="AV2680" s="21">
        <f>AN2680+C2680-AM2680</f>
        <v/>
      </c>
    </row>
    <row r="2681">
      <c r="A2681" t="inlineStr">
        <is>
          <t>1万円刻み</t>
        </is>
      </c>
      <c r="B2681" s="21">
        <f>'5_1万円刻み'!$A$918</f>
        <v/>
      </c>
      <c r="C2681" s="21">
        <f>AO2681</f>
        <v/>
      </c>
      <c r="D2681" s="21" t="n">
        <v>0</v>
      </c>
      <c r="E2681" s="21">
        <f>ROUND(MIN(B2681/12,650000)*12*0.0915+MIN(B2681/12,1390000)*12*(0.0504+0)+B2681*0.005,0)</f>
        <v/>
      </c>
      <c r="F2681" s="21">
        <f>IF(B2681&lt;741000,0,IF(B2681&lt;2191000,B2681-740000,IF(B2681&lt;2193000,1451000,IF(B2681&lt;2196000,1453000,IF(B2681&lt;2200000,1456000,IF(B2681&lt;3600000,ROUND(ROUNDDOWN(B2681/4,-3)*2.8,0)-80000,IF(B2681&lt;6600000,ROUND(ROUNDDOWN(B2681/4,-3)*3.2,0)-440000,IF(B2681&lt;8500000,ROUNDDOWN(B2681*0.9,0)-1100000,B2681-1950000))))))))</f>
        <v/>
      </c>
      <c r="G2681" s="21">
        <f>IF(F2681&gt;23500000,NA(),IF(F2681&lt;=4890000,1040000,IF(F2681&lt;=6550000,670000,620000)))</f>
        <v/>
      </c>
      <c r="H2681" s="21">
        <f>IF(D2681&lt;=0,0,MAX(0,MIN(2000000,D2681-MIN(100000,ROUNDDOWN(F2681*0.05,0)))))</f>
        <v/>
      </c>
      <c r="I2681" s="21">
        <f>IF(C2681&lt;=2000,0,MIN(C2681,ROUNDDOWN(F2681*0.4,0))-2000)</f>
        <v/>
      </c>
      <c r="J2681" s="21">
        <f>MAX(0,ROUNDDOWN(F2681-E2681-G2681,-3))</f>
        <v/>
      </c>
      <c r="K2681" s="21">
        <f>MAX(0,ROUNDDOWN(F2681-E2681-G2681-H2681-I2681,-3))</f>
        <v/>
      </c>
      <c r="L2681" s="21">
        <f>MAX(0,ROUNDDOWN(F2681-E2681-G2681-H2681,-3))</f>
        <v/>
      </c>
      <c r="M2681" s="21">
        <f>IF(J2681&lt;=0,0,ROUNDDOWN((J2681*LOOKUP(J2681,{0,1950001,3300001,6950001,9000001,18000001,40000001},{0.05,0.1,0.2,0.23,0.33,0.4,0.45})-LOOKUP(J2681,{0,1950001,3300001,6950001,9000001,18000001,40000001},{0,97500,427500,636000,1536000,2796000,4796000}))*1.021,-2))</f>
        <v/>
      </c>
      <c r="N2681" s="21">
        <f>IF(K2681&lt;=0,0,ROUNDDOWN((K2681*LOOKUP(K2681,{0,1950001,3300001,6950001,9000001,18000001,40000001},{0.05,0.1,0.2,0.23,0.33,0.4,0.45})-LOOKUP(K2681,{0,1950001,3300001,6950001,9000001,18000001,40000001},{0,97500,427500,636000,1536000,2796000,4796000}))*1.021,-2))</f>
        <v/>
      </c>
      <c r="O2681" s="21">
        <f>IF(L2681&lt;=0,0,ROUNDDOWN((L2681*LOOKUP(L2681,{0,1950001,3300001,6950001,9000001,18000001,40000001},{0.05,0.1,0.2,0.23,0.33,0.4,0.45})-LOOKUP(L2681,{0,1950001,3300001,6950001,9000001,18000001,40000001},{0,97500,427500,636000,1536000,2796000,4796000}))*1.021,-2))</f>
        <v/>
      </c>
      <c r="P2681" s="21">
        <f>MAX(0,ROUNDDOWN(F2681-E2681-430000,-3))</f>
        <v/>
      </c>
      <c r="Q2681" s="21">
        <f>MAX(0,ROUNDDOWN(F2681-E2681-430000-H2681,-3))</f>
        <v/>
      </c>
      <c r="R2681" s="21">
        <f>IF(F2681&lt;=450000,0,MAX(0,P2681*0.06-MIN(50000,P2681)*0.03))</f>
        <v/>
      </c>
      <c r="S2681" s="21">
        <f>IF(F2681&lt;=450000,0,MAX(0,P2681*0.04-MIN(50000,P2681)*0.02))</f>
        <v/>
      </c>
      <c r="T2681" s="21">
        <f>IF(F2681&lt;=450000,0,MAX(0,Q2681*0.06-MIN(50000,Q2681)*0.03))</f>
        <v/>
      </c>
      <c r="U2681" s="21">
        <f>IF(F2681&lt;=450000,0,MAX(0,Q2681*0.04-MIN(50000,Q2681)*0.02))</f>
        <v/>
      </c>
      <c r="V2681" s="21">
        <f>50000+MAX(0,G2681-480000)</f>
        <v/>
      </c>
      <c r="W2681" s="21">
        <f>P2681-V2681</f>
        <v/>
      </c>
      <c r="X2681" s="21">
        <f>Q2681-V2681</f>
        <v/>
      </c>
      <c r="Y2681" s="22">
        <f>IF(W2681&lt;0,0.9,LOOKUP(W2681,{0,1950001,3300001,6950001,9000001,18000001,40000001},{0.84895,0.7979,0.6958,0.66517,0.56307,0.4916,0.44055}))</f>
        <v/>
      </c>
      <c r="Z2681" s="22">
        <f>IF(X2681&lt;0,0.9,LOOKUP(X2681,{0,1950001,3300001,6950001,9000001,18000001,40000001},{0.84895,0.7979,0.6958,0.66517,0.56307,0.4916,0.44055}))</f>
        <v/>
      </c>
      <c r="AA2681" s="22">
        <f>IF(W2681&lt;0,0,CHOOSE(MATCH(W2681,{0,1950001,3300001,6950001,9000001},1),5.105/84.895,10.21/79.79,20.42/69.58,23.483/66.517,33.693/56.307))</f>
        <v/>
      </c>
      <c r="AB2681" s="21">
        <f>IF(C2681&lt;=2000,0,(MIN(C2681,ROUNDDOWN(F2681*0.3,0))-2000)*0.1)</f>
        <v/>
      </c>
      <c r="AC2681" s="21">
        <f>IF(C2681&lt;=2000,0,MIN((C2681-2000)*Y2681,(R2681+S2681)*0.2))</f>
        <v/>
      </c>
      <c r="AD2681" s="21">
        <f>IF(C2681&lt;=2000,0,MIN((C2681-2000)*Z2681,(T2681+U2681)*0.2))</f>
        <v/>
      </c>
      <c r="AE2681" s="21">
        <f>AC2681*AA2681</f>
        <v/>
      </c>
      <c r="AF2681" s="21">
        <f>ROUNDDOWN(R2681,-2)+ROUNDDOWN(S2681,-2)</f>
        <v/>
      </c>
      <c r="AG2681" s="21">
        <f>ROUNDDOWN(MAX(0,R2681-(AB2681+AC2681+AE2681)*0.6),-2)+ROUNDDOWN(MAX(0,S2681-(AB2681+AC2681+AE2681)*0.4),-2)</f>
        <v/>
      </c>
      <c r="AH2681" s="21">
        <f>ROUNDDOWN(MAX(0,T2681-(AB2681+AD2681)*0.6),-2)+ROUNDDOWN(MAX(0,U2681-(AB2681+AD2681)*0.4),-2)</f>
        <v/>
      </c>
      <c r="AI2681" s="21">
        <f>ROUNDDOWN(T2681,-2)+ROUNDDOWN(U2681,-2)</f>
        <v/>
      </c>
      <c r="AJ2681" s="21">
        <f>M2681+AF2681</f>
        <v/>
      </c>
      <c r="AK2681" s="21">
        <f>M2681+AG2681</f>
        <v/>
      </c>
      <c r="AL2681" s="21">
        <f>N2681+AH2681</f>
        <v/>
      </c>
      <c r="AM2681" s="21">
        <f>O2681+AI2681</f>
        <v/>
      </c>
      <c r="AN2681" s="21">
        <f>N2681+AI2681</f>
        <v/>
      </c>
      <c r="AO2681" s="21">
        <f>ROUNDDOWN((R2681+S2681)*0.2/Y2681+2000,0)</f>
        <v/>
      </c>
      <c r="AP2681" s="21">
        <f>ROUNDDOWN((T2681+U2681)*0.2/Z2681+2000,0)</f>
        <v/>
      </c>
      <c r="AQ2681" s="21">
        <f>AL2681-AK2681</f>
        <v/>
      </c>
      <c r="AR2681" s="21">
        <f>AM2681-AK2681</f>
        <v/>
      </c>
      <c r="AS2681" s="21">
        <f>AM2681-AL2681</f>
        <v/>
      </c>
      <c r="AT2681" s="21">
        <f>AK2681+C2681-AJ2681</f>
        <v/>
      </c>
      <c r="AU2681" s="21">
        <f>AL2681+C2681-AM2681</f>
        <v/>
      </c>
      <c r="AV2681" s="21">
        <f>AN2681+C2681-AM2681</f>
        <v/>
      </c>
    </row>
    <row r="2682">
      <c r="A2682" t="inlineStr">
        <is>
          <t>1万円刻み</t>
        </is>
      </c>
      <c r="B2682" s="21">
        <f>'5_1万円刻み'!$A$919</f>
        <v/>
      </c>
      <c r="C2682" s="21">
        <f>AO2682</f>
        <v/>
      </c>
      <c r="D2682" s="21" t="n">
        <v>0</v>
      </c>
      <c r="E2682" s="21">
        <f>ROUND(MIN(B2682/12,650000)*12*0.0915+MIN(B2682/12,1390000)*12*(0.0504+0)+B2682*0.005,0)</f>
        <v/>
      </c>
      <c r="F2682" s="21">
        <f>IF(B2682&lt;741000,0,IF(B2682&lt;2191000,B2682-740000,IF(B2682&lt;2193000,1451000,IF(B2682&lt;2196000,1453000,IF(B2682&lt;2200000,1456000,IF(B2682&lt;3600000,ROUND(ROUNDDOWN(B2682/4,-3)*2.8,0)-80000,IF(B2682&lt;6600000,ROUND(ROUNDDOWN(B2682/4,-3)*3.2,0)-440000,IF(B2682&lt;8500000,ROUNDDOWN(B2682*0.9,0)-1100000,B2682-1950000))))))))</f>
        <v/>
      </c>
      <c r="G2682" s="21">
        <f>IF(F2682&gt;23500000,NA(),IF(F2682&lt;=4890000,1040000,IF(F2682&lt;=6550000,670000,620000)))</f>
        <v/>
      </c>
      <c r="H2682" s="21">
        <f>IF(D2682&lt;=0,0,MAX(0,MIN(2000000,D2682-MIN(100000,ROUNDDOWN(F2682*0.05,0)))))</f>
        <v/>
      </c>
      <c r="I2682" s="21">
        <f>IF(C2682&lt;=2000,0,MIN(C2682,ROUNDDOWN(F2682*0.4,0))-2000)</f>
        <v/>
      </c>
      <c r="J2682" s="21">
        <f>MAX(0,ROUNDDOWN(F2682-E2682-G2682,-3))</f>
        <v/>
      </c>
      <c r="K2682" s="21">
        <f>MAX(0,ROUNDDOWN(F2682-E2682-G2682-H2682-I2682,-3))</f>
        <v/>
      </c>
      <c r="L2682" s="21">
        <f>MAX(0,ROUNDDOWN(F2682-E2682-G2682-H2682,-3))</f>
        <v/>
      </c>
      <c r="M2682" s="21">
        <f>IF(J2682&lt;=0,0,ROUNDDOWN((J2682*LOOKUP(J2682,{0,1950001,3300001,6950001,9000001,18000001,40000001},{0.05,0.1,0.2,0.23,0.33,0.4,0.45})-LOOKUP(J2682,{0,1950001,3300001,6950001,9000001,18000001,40000001},{0,97500,427500,636000,1536000,2796000,4796000}))*1.021,-2))</f>
        <v/>
      </c>
      <c r="N2682" s="21">
        <f>IF(K2682&lt;=0,0,ROUNDDOWN((K2682*LOOKUP(K2682,{0,1950001,3300001,6950001,9000001,18000001,40000001},{0.05,0.1,0.2,0.23,0.33,0.4,0.45})-LOOKUP(K2682,{0,1950001,3300001,6950001,9000001,18000001,40000001},{0,97500,427500,636000,1536000,2796000,4796000}))*1.021,-2))</f>
        <v/>
      </c>
      <c r="O2682" s="21">
        <f>IF(L2682&lt;=0,0,ROUNDDOWN((L2682*LOOKUP(L2682,{0,1950001,3300001,6950001,9000001,18000001,40000001},{0.05,0.1,0.2,0.23,0.33,0.4,0.45})-LOOKUP(L2682,{0,1950001,3300001,6950001,9000001,18000001,40000001},{0,97500,427500,636000,1536000,2796000,4796000}))*1.021,-2))</f>
        <v/>
      </c>
      <c r="P2682" s="21">
        <f>MAX(0,ROUNDDOWN(F2682-E2682-430000,-3))</f>
        <v/>
      </c>
      <c r="Q2682" s="21">
        <f>MAX(0,ROUNDDOWN(F2682-E2682-430000-H2682,-3))</f>
        <v/>
      </c>
      <c r="R2682" s="21">
        <f>IF(F2682&lt;=450000,0,MAX(0,P2682*0.06-MIN(50000,P2682)*0.03))</f>
        <v/>
      </c>
      <c r="S2682" s="21">
        <f>IF(F2682&lt;=450000,0,MAX(0,P2682*0.04-MIN(50000,P2682)*0.02))</f>
        <v/>
      </c>
      <c r="T2682" s="21">
        <f>IF(F2682&lt;=450000,0,MAX(0,Q2682*0.06-MIN(50000,Q2682)*0.03))</f>
        <v/>
      </c>
      <c r="U2682" s="21">
        <f>IF(F2682&lt;=450000,0,MAX(0,Q2682*0.04-MIN(50000,Q2682)*0.02))</f>
        <v/>
      </c>
      <c r="V2682" s="21">
        <f>50000+MAX(0,G2682-480000)</f>
        <v/>
      </c>
      <c r="W2682" s="21">
        <f>P2682-V2682</f>
        <v/>
      </c>
      <c r="X2682" s="21">
        <f>Q2682-V2682</f>
        <v/>
      </c>
      <c r="Y2682" s="22">
        <f>IF(W2682&lt;0,0.9,LOOKUP(W2682,{0,1950001,3300001,6950001,9000001,18000001,40000001},{0.84895,0.7979,0.6958,0.66517,0.56307,0.4916,0.44055}))</f>
        <v/>
      </c>
      <c r="Z2682" s="22">
        <f>IF(X2682&lt;0,0.9,LOOKUP(X2682,{0,1950001,3300001,6950001,9000001,18000001,40000001},{0.84895,0.7979,0.6958,0.66517,0.56307,0.4916,0.44055}))</f>
        <v/>
      </c>
      <c r="AA2682" s="22">
        <f>IF(W2682&lt;0,0,CHOOSE(MATCH(W2682,{0,1950001,3300001,6950001,9000001},1),5.105/84.895,10.21/79.79,20.42/69.58,23.483/66.517,33.693/56.307))</f>
        <v/>
      </c>
      <c r="AB2682" s="21">
        <f>IF(C2682&lt;=2000,0,(MIN(C2682,ROUNDDOWN(F2682*0.3,0))-2000)*0.1)</f>
        <v/>
      </c>
      <c r="AC2682" s="21">
        <f>IF(C2682&lt;=2000,0,MIN((C2682-2000)*Y2682,(R2682+S2682)*0.2))</f>
        <v/>
      </c>
      <c r="AD2682" s="21">
        <f>IF(C2682&lt;=2000,0,MIN((C2682-2000)*Z2682,(T2682+U2682)*0.2))</f>
        <v/>
      </c>
      <c r="AE2682" s="21">
        <f>AC2682*AA2682</f>
        <v/>
      </c>
      <c r="AF2682" s="21">
        <f>ROUNDDOWN(R2682,-2)+ROUNDDOWN(S2682,-2)</f>
        <v/>
      </c>
      <c r="AG2682" s="21">
        <f>ROUNDDOWN(MAX(0,R2682-(AB2682+AC2682+AE2682)*0.6),-2)+ROUNDDOWN(MAX(0,S2682-(AB2682+AC2682+AE2682)*0.4),-2)</f>
        <v/>
      </c>
      <c r="AH2682" s="21">
        <f>ROUNDDOWN(MAX(0,T2682-(AB2682+AD2682)*0.6),-2)+ROUNDDOWN(MAX(0,U2682-(AB2682+AD2682)*0.4),-2)</f>
        <v/>
      </c>
      <c r="AI2682" s="21">
        <f>ROUNDDOWN(T2682,-2)+ROUNDDOWN(U2682,-2)</f>
        <v/>
      </c>
      <c r="AJ2682" s="21">
        <f>M2682+AF2682</f>
        <v/>
      </c>
      <c r="AK2682" s="21">
        <f>M2682+AG2682</f>
        <v/>
      </c>
      <c r="AL2682" s="21">
        <f>N2682+AH2682</f>
        <v/>
      </c>
      <c r="AM2682" s="21">
        <f>O2682+AI2682</f>
        <v/>
      </c>
      <c r="AN2682" s="21">
        <f>N2682+AI2682</f>
        <v/>
      </c>
      <c r="AO2682" s="21">
        <f>ROUNDDOWN((R2682+S2682)*0.2/Y2682+2000,0)</f>
        <v/>
      </c>
      <c r="AP2682" s="21">
        <f>ROUNDDOWN((T2682+U2682)*0.2/Z2682+2000,0)</f>
        <v/>
      </c>
      <c r="AQ2682" s="21">
        <f>AL2682-AK2682</f>
        <v/>
      </c>
      <c r="AR2682" s="21">
        <f>AM2682-AK2682</f>
        <v/>
      </c>
      <c r="AS2682" s="21">
        <f>AM2682-AL2682</f>
        <v/>
      </c>
      <c r="AT2682" s="21">
        <f>AK2682+C2682-AJ2682</f>
        <v/>
      </c>
      <c r="AU2682" s="21">
        <f>AL2682+C2682-AM2682</f>
        <v/>
      </c>
      <c r="AV2682" s="21">
        <f>AN2682+C2682-AM2682</f>
        <v/>
      </c>
    </row>
    <row r="2683">
      <c r="A2683" t="inlineStr">
        <is>
          <t>1万円刻み</t>
        </is>
      </c>
      <c r="B2683" s="21">
        <f>'5_1万円刻み'!$A$920</f>
        <v/>
      </c>
      <c r="C2683" s="21">
        <f>AO2683</f>
        <v/>
      </c>
      <c r="D2683" s="21" t="n">
        <v>0</v>
      </c>
      <c r="E2683" s="21">
        <f>ROUND(MIN(B2683/12,650000)*12*0.0915+MIN(B2683/12,1390000)*12*(0.0504+0)+B2683*0.005,0)</f>
        <v/>
      </c>
      <c r="F2683" s="21">
        <f>IF(B2683&lt;741000,0,IF(B2683&lt;2191000,B2683-740000,IF(B2683&lt;2193000,1451000,IF(B2683&lt;2196000,1453000,IF(B2683&lt;2200000,1456000,IF(B2683&lt;3600000,ROUND(ROUNDDOWN(B2683/4,-3)*2.8,0)-80000,IF(B2683&lt;6600000,ROUND(ROUNDDOWN(B2683/4,-3)*3.2,0)-440000,IF(B2683&lt;8500000,ROUNDDOWN(B2683*0.9,0)-1100000,B2683-1950000))))))))</f>
        <v/>
      </c>
      <c r="G2683" s="21">
        <f>IF(F2683&gt;23500000,NA(),IF(F2683&lt;=4890000,1040000,IF(F2683&lt;=6550000,670000,620000)))</f>
        <v/>
      </c>
      <c r="H2683" s="21">
        <f>IF(D2683&lt;=0,0,MAX(0,MIN(2000000,D2683-MIN(100000,ROUNDDOWN(F2683*0.05,0)))))</f>
        <v/>
      </c>
      <c r="I2683" s="21">
        <f>IF(C2683&lt;=2000,0,MIN(C2683,ROUNDDOWN(F2683*0.4,0))-2000)</f>
        <v/>
      </c>
      <c r="J2683" s="21">
        <f>MAX(0,ROUNDDOWN(F2683-E2683-G2683,-3))</f>
        <v/>
      </c>
      <c r="K2683" s="21">
        <f>MAX(0,ROUNDDOWN(F2683-E2683-G2683-H2683-I2683,-3))</f>
        <v/>
      </c>
      <c r="L2683" s="21">
        <f>MAX(0,ROUNDDOWN(F2683-E2683-G2683-H2683,-3))</f>
        <v/>
      </c>
      <c r="M2683" s="21">
        <f>IF(J2683&lt;=0,0,ROUNDDOWN((J2683*LOOKUP(J2683,{0,1950001,3300001,6950001,9000001,18000001,40000001},{0.05,0.1,0.2,0.23,0.33,0.4,0.45})-LOOKUP(J2683,{0,1950001,3300001,6950001,9000001,18000001,40000001},{0,97500,427500,636000,1536000,2796000,4796000}))*1.021,-2))</f>
        <v/>
      </c>
      <c r="N2683" s="21">
        <f>IF(K2683&lt;=0,0,ROUNDDOWN((K2683*LOOKUP(K2683,{0,1950001,3300001,6950001,9000001,18000001,40000001},{0.05,0.1,0.2,0.23,0.33,0.4,0.45})-LOOKUP(K2683,{0,1950001,3300001,6950001,9000001,18000001,40000001},{0,97500,427500,636000,1536000,2796000,4796000}))*1.021,-2))</f>
        <v/>
      </c>
      <c r="O2683" s="21">
        <f>IF(L2683&lt;=0,0,ROUNDDOWN((L2683*LOOKUP(L2683,{0,1950001,3300001,6950001,9000001,18000001,40000001},{0.05,0.1,0.2,0.23,0.33,0.4,0.45})-LOOKUP(L2683,{0,1950001,3300001,6950001,9000001,18000001,40000001},{0,97500,427500,636000,1536000,2796000,4796000}))*1.021,-2))</f>
        <v/>
      </c>
      <c r="P2683" s="21">
        <f>MAX(0,ROUNDDOWN(F2683-E2683-430000,-3))</f>
        <v/>
      </c>
      <c r="Q2683" s="21">
        <f>MAX(0,ROUNDDOWN(F2683-E2683-430000-H2683,-3))</f>
        <v/>
      </c>
      <c r="R2683" s="21">
        <f>IF(F2683&lt;=450000,0,MAX(0,P2683*0.06-MIN(50000,P2683)*0.03))</f>
        <v/>
      </c>
      <c r="S2683" s="21">
        <f>IF(F2683&lt;=450000,0,MAX(0,P2683*0.04-MIN(50000,P2683)*0.02))</f>
        <v/>
      </c>
      <c r="T2683" s="21">
        <f>IF(F2683&lt;=450000,0,MAX(0,Q2683*0.06-MIN(50000,Q2683)*0.03))</f>
        <v/>
      </c>
      <c r="U2683" s="21">
        <f>IF(F2683&lt;=450000,0,MAX(0,Q2683*0.04-MIN(50000,Q2683)*0.02))</f>
        <v/>
      </c>
      <c r="V2683" s="21">
        <f>50000+MAX(0,G2683-480000)</f>
        <v/>
      </c>
      <c r="W2683" s="21">
        <f>P2683-V2683</f>
        <v/>
      </c>
      <c r="X2683" s="21">
        <f>Q2683-V2683</f>
        <v/>
      </c>
      <c r="Y2683" s="22">
        <f>IF(W2683&lt;0,0.9,LOOKUP(W2683,{0,1950001,3300001,6950001,9000001,18000001,40000001},{0.84895,0.7979,0.6958,0.66517,0.56307,0.4916,0.44055}))</f>
        <v/>
      </c>
      <c r="Z2683" s="22">
        <f>IF(X2683&lt;0,0.9,LOOKUP(X2683,{0,1950001,3300001,6950001,9000001,18000001,40000001},{0.84895,0.7979,0.6958,0.66517,0.56307,0.4916,0.44055}))</f>
        <v/>
      </c>
      <c r="AA2683" s="22">
        <f>IF(W2683&lt;0,0,CHOOSE(MATCH(W2683,{0,1950001,3300001,6950001,9000001},1),5.105/84.895,10.21/79.79,20.42/69.58,23.483/66.517,33.693/56.307))</f>
        <v/>
      </c>
      <c r="AB2683" s="21">
        <f>IF(C2683&lt;=2000,0,(MIN(C2683,ROUNDDOWN(F2683*0.3,0))-2000)*0.1)</f>
        <v/>
      </c>
      <c r="AC2683" s="21">
        <f>IF(C2683&lt;=2000,0,MIN((C2683-2000)*Y2683,(R2683+S2683)*0.2))</f>
        <v/>
      </c>
      <c r="AD2683" s="21">
        <f>IF(C2683&lt;=2000,0,MIN((C2683-2000)*Z2683,(T2683+U2683)*0.2))</f>
        <v/>
      </c>
      <c r="AE2683" s="21">
        <f>AC2683*AA2683</f>
        <v/>
      </c>
      <c r="AF2683" s="21">
        <f>ROUNDDOWN(R2683,-2)+ROUNDDOWN(S2683,-2)</f>
        <v/>
      </c>
      <c r="AG2683" s="21">
        <f>ROUNDDOWN(MAX(0,R2683-(AB2683+AC2683+AE2683)*0.6),-2)+ROUNDDOWN(MAX(0,S2683-(AB2683+AC2683+AE2683)*0.4),-2)</f>
        <v/>
      </c>
      <c r="AH2683" s="21">
        <f>ROUNDDOWN(MAX(0,T2683-(AB2683+AD2683)*0.6),-2)+ROUNDDOWN(MAX(0,U2683-(AB2683+AD2683)*0.4),-2)</f>
        <v/>
      </c>
      <c r="AI2683" s="21">
        <f>ROUNDDOWN(T2683,-2)+ROUNDDOWN(U2683,-2)</f>
        <v/>
      </c>
      <c r="AJ2683" s="21">
        <f>M2683+AF2683</f>
        <v/>
      </c>
      <c r="AK2683" s="21">
        <f>M2683+AG2683</f>
        <v/>
      </c>
      <c r="AL2683" s="21">
        <f>N2683+AH2683</f>
        <v/>
      </c>
      <c r="AM2683" s="21">
        <f>O2683+AI2683</f>
        <v/>
      </c>
      <c r="AN2683" s="21">
        <f>N2683+AI2683</f>
        <v/>
      </c>
      <c r="AO2683" s="21">
        <f>ROUNDDOWN((R2683+S2683)*0.2/Y2683+2000,0)</f>
        <v/>
      </c>
      <c r="AP2683" s="21">
        <f>ROUNDDOWN((T2683+U2683)*0.2/Z2683+2000,0)</f>
        <v/>
      </c>
      <c r="AQ2683" s="21">
        <f>AL2683-AK2683</f>
        <v/>
      </c>
      <c r="AR2683" s="21">
        <f>AM2683-AK2683</f>
        <v/>
      </c>
      <c r="AS2683" s="21">
        <f>AM2683-AL2683</f>
        <v/>
      </c>
      <c r="AT2683" s="21">
        <f>AK2683+C2683-AJ2683</f>
        <v/>
      </c>
      <c r="AU2683" s="21">
        <f>AL2683+C2683-AM2683</f>
        <v/>
      </c>
      <c r="AV2683" s="21">
        <f>AN2683+C2683-AM2683</f>
        <v/>
      </c>
    </row>
    <row r="2684">
      <c r="A2684" t="inlineStr">
        <is>
          <t>1万円刻み</t>
        </is>
      </c>
      <c r="B2684" s="21">
        <f>'5_1万円刻み'!$A$921</f>
        <v/>
      </c>
      <c r="C2684" s="21">
        <f>AO2684</f>
        <v/>
      </c>
      <c r="D2684" s="21" t="n">
        <v>0</v>
      </c>
      <c r="E2684" s="21">
        <f>ROUND(MIN(B2684/12,650000)*12*0.0915+MIN(B2684/12,1390000)*12*(0.0504+0)+B2684*0.005,0)</f>
        <v/>
      </c>
      <c r="F2684" s="21">
        <f>IF(B2684&lt;741000,0,IF(B2684&lt;2191000,B2684-740000,IF(B2684&lt;2193000,1451000,IF(B2684&lt;2196000,1453000,IF(B2684&lt;2200000,1456000,IF(B2684&lt;3600000,ROUND(ROUNDDOWN(B2684/4,-3)*2.8,0)-80000,IF(B2684&lt;6600000,ROUND(ROUNDDOWN(B2684/4,-3)*3.2,0)-440000,IF(B2684&lt;8500000,ROUNDDOWN(B2684*0.9,0)-1100000,B2684-1950000))))))))</f>
        <v/>
      </c>
      <c r="G2684" s="21">
        <f>IF(F2684&gt;23500000,NA(),IF(F2684&lt;=4890000,1040000,IF(F2684&lt;=6550000,670000,620000)))</f>
        <v/>
      </c>
      <c r="H2684" s="21">
        <f>IF(D2684&lt;=0,0,MAX(0,MIN(2000000,D2684-MIN(100000,ROUNDDOWN(F2684*0.05,0)))))</f>
        <v/>
      </c>
      <c r="I2684" s="21">
        <f>IF(C2684&lt;=2000,0,MIN(C2684,ROUNDDOWN(F2684*0.4,0))-2000)</f>
        <v/>
      </c>
      <c r="J2684" s="21">
        <f>MAX(0,ROUNDDOWN(F2684-E2684-G2684,-3))</f>
        <v/>
      </c>
      <c r="K2684" s="21">
        <f>MAX(0,ROUNDDOWN(F2684-E2684-G2684-H2684-I2684,-3))</f>
        <v/>
      </c>
      <c r="L2684" s="21">
        <f>MAX(0,ROUNDDOWN(F2684-E2684-G2684-H2684,-3))</f>
        <v/>
      </c>
      <c r="M2684" s="21">
        <f>IF(J2684&lt;=0,0,ROUNDDOWN((J2684*LOOKUP(J2684,{0,1950001,3300001,6950001,9000001,18000001,40000001},{0.05,0.1,0.2,0.23,0.33,0.4,0.45})-LOOKUP(J2684,{0,1950001,3300001,6950001,9000001,18000001,40000001},{0,97500,427500,636000,1536000,2796000,4796000}))*1.021,-2))</f>
        <v/>
      </c>
      <c r="N2684" s="21">
        <f>IF(K2684&lt;=0,0,ROUNDDOWN((K2684*LOOKUP(K2684,{0,1950001,3300001,6950001,9000001,18000001,40000001},{0.05,0.1,0.2,0.23,0.33,0.4,0.45})-LOOKUP(K2684,{0,1950001,3300001,6950001,9000001,18000001,40000001},{0,97500,427500,636000,1536000,2796000,4796000}))*1.021,-2))</f>
        <v/>
      </c>
      <c r="O2684" s="21">
        <f>IF(L2684&lt;=0,0,ROUNDDOWN((L2684*LOOKUP(L2684,{0,1950001,3300001,6950001,9000001,18000001,40000001},{0.05,0.1,0.2,0.23,0.33,0.4,0.45})-LOOKUP(L2684,{0,1950001,3300001,6950001,9000001,18000001,40000001},{0,97500,427500,636000,1536000,2796000,4796000}))*1.021,-2))</f>
        <v/>
      </c>
      <c r="P2684" s="21">
        <f>MAX(0,ROUNDDOWN(F2684-E2684-430000,-3))</f>
        <v/>
      </c>
      <c r="Q2684" s="21">
        <f>MAX(0,ROUNDDOWN(F2684-E2684-430000-H2684,-3))</f>
        <v/>
      </c>
      <c r="R2684" s="21">
        <f>IF(F2684&lt;=450000,0,MAX(0,P2684*0.06-MIN(50000,P2684)*0.03))</f>
        <v/>
      </c>
      <c r="S2684" s="21">
        <f>IF(F2684&lt;=450000,0,MAX(0,P2684*0.04-MIN(50000,P2684)*0.02))</f>
        <v/>
      </c>
      <c r="T2684" s="21">
        <f>IF(F2684&lt;=450000,0,MAX(0,Q2684*0.06-MIN(50000,Q2684)*0.03))</f>
        <v/>
      </c>
      <c r="U2684" s="21">
        <f>IF(F2684&lt;=450000,0,MAX(0,Q2684*0.04-MIN(50000,Q2684)*0.02))</f>
        <v/>
      </c>
      <c r="V2684" s="21">
        <f>50000+MAX(0,G2684-480000)</f>
        <v/>
      </c>
      <c r="W2684" s="21">
        <f>P2684-V2684</f>
        <v/>
      </c>
      <c r="X2684" s="21">
        <f>Q2684-V2684</f>
        <v/>
      </c>
      <c r="Y2684" s="22">
        <f>IF(W2684&lt;0,0.9,LOOKUP(W2684,{0,1950001,3300001,6950001,9000001,18000001,40000001},{0.84895,0.7979,0.6958,0.66517,0.56307,0.4916,0.44055}))</f>
        <v/>
      </c>
      <c r="Z2684" s="22">
        <f>IF(X2684&lt;0,0.9,LOOKUP(X2684,{0,1950001,3300001,6950001,9000001,18000001,40000001},{0.84895,0.7979,0.6958,0.66517,0.56307,0.4916,0.44055}))</f>
        <v/>
      </c>
      <c r="AA2684" s="22">
        <f>IF(W2684&lt;0,0,CHOOSE(MATCH(W2684,{0,1950001,3300001,6950001,9000001},1),5.105/84.895,10.21/79.79,20.42/69.58,23.483/66.517,33.693/56.307))</f>
        <v/>
      </c>
      <c r="AB2684" s="21">
        <f>IF(C2684&lt;=2000,0,(MIN(C2684,ROUNDDOWN(F2684*0.3,0))-2000)*0.1)</f>
        <v/>
      </c>
      <c r="AC2684" s="21">
        <f>IF(C2684&lt;=2000,0,MIN((C2684-2000)*Y2684,(R2684+S2684)*0.2))</f>
        <v/>
      </c>
      <c r="AD2684" s="21">
        <f>IF(C2684&lt;=2000,0,MIN((C2684-2000)*Z2684,(T2684+U2684)*0.2))</f>
        <v/>
      </c>
      <c r="AE2684" s="21">
        <f>AC2684*AA2684</f>
        <v/>
      </c>
      <c r="AF2684" s="21">
        <f>ROUNDDOWN(R2684,-2)+ROUNDDOWN(S2684,-2)</f>
        <v/>
      </c>
      <c r="AG2684" s="21">
        <f>ROUNDDOWN(MAX(0,R2684-(AB2684+AC2684+AE2684)*0.6),-2)+ROUNDDOWN(MAX(0,S2684-(AB2684+AC2684+AE2684)*0.4),-2)</f>
        <v/>
      </c>
      <c r="AH2684" s="21">
        <f>ROUNDDOWN(MAX(0,T2684-(AB2684+AD2684)*0.6),-2)+ROUNDDOWN(MAX(0,U2684-(AB2684+AD2684)*0.4),-2)</f>
        <v/>
      </c>
      <c r="AI2684" s="21">
        <f>ROUNDDOWN(T2684,-2)+ROUNDDOWN(U2684,-2)</f>
        <v/>
      </c>
      <c r="AJ2684" s="21">
        <f>M2684+AF2684</f>
        <v/>
      </c>
      <c r="AK2684" s="21">
        <f>M2684+AG2684</f>
        <v/>
      </c>
      <c r="AL2684" s="21">
        <f>N2684+AH2684</f>
        <v/>
      </c>
      <c r="AM2684" s="21">
        <f>O2684+AI2684</f>
        <v/>
      </c>
      <c r="AN2684" s="21">
        <f>N2684+AI2684</f>
        <v/>
      </c>
      <c r="AO2684" s="21">
        <f>ROUNDDOWN((R2684+S2684)*0.2/Y2684+2000,0)</f>
        <v/>
      </c>
      <c r="AP2684" s="21">
        <f>ROUNDDOWN((T2684+U2684)*0.2/Z2684+2000,0)</f>
        <v/>
      </c>
      <c r="AQ2684" s="21">
        <f>AL2684-AK2684</f>
        <v/>
      </c>
      <c r="AR2684" s="21">
        <f>AM2684-AK2684</f>
        <v/>
      </c>
      <c r="AS2684" s="21">
        <f>AM2684-AL2684</f>
        <v/>
      </c>
      <c r="AT2684" s="21">
        <f>AK2684+C2684-AJ2684</f>
        <v/>
      </c>
      <c r="AU2684" s="21">
        <f>AL2684+C2684-AM2684</f>
        <v/>
      </c>
      <c r="AV2684" s="21">
        <f>AN2684+C2684-AM2684</f>
        <v/>
      </c>
    </row>
    <row r="2685">
      <c r="A2685" t="inlineStr">
        <is>
          <t>1万円刻み</t>
        </is>
      </c>
      <c r="B2685" s="21">
        <f>'5_1万円刻み'!$A$922</f>
        <v/>
      </c>
      <c r="C2685" s="21">
        <f>AO2685</f>
        <v/>
      </c>
      <c r="D2685" s="21" t="n">
        <v>0</v>
      </c>
      <c r="E2685" s="21">
        <f>ROUND(MIN(B2685/12,650000)*12*0.0915+MIN(B2685/12,1390000)*12*(0.0504+0)+B2685*0.005,0)</f>
        <v/>
      </c>
      <c r="F2685" s="21">
        <f>IF(B2685&lt;741000,0,IF(B2685&lt;2191000,B2685-740000,IF(B2685&lt;2193000,1451000,IF(B2685&lt;2196000,1453000,IF(B2685&lt;2200000,1456000,IF(B2685&lt;3600000,ROUND(ROUNDDOWN(B2685/4,-3)*2.8,0)-80000,IF(B2685&lt;6600000,ROUND(ROUNDDOWN(B2685/4,-3)*3.2,0)-440000,IF(B2685&lt;8500000,ROUNDDOWN(B2685*0.9,0)-1100000,B2685-1950000))))))))</f>
        <v/>
      </c>
      <c r="G2685" s="21">
        <f>IF(F2685&gt;23500000,NA(),IF(F2685&lt;=4890000,1040000,IF(F2685&lt;=6550000,670000,620000)))</f>
        <v/>
      </c>
      <c r="H2685" s="21">
        <f>IF(D2685&lt;=0,0,MAX(0,MIN(2000000,D2685-MIN(100000,ROUNDDOWN(F2685*0.05,0)))))</f>
        <v/>
      </c>
      <c r="I2685" s="21">
        <f>IF(C2685&lt;=2000,0,MIN(C2685,ROUNDDOWN(F2685*0.4,0))-2000)</f>
        <v/>
      </c>
      <c r="J2685" s="21">
        <f>MAX(0,ROUNDDOWN(F2685-E2685-G2685,-3))</f>
        <v/>
      </c>
      <c r="K2685" s="21">
        <f>MAX(0,ROUNDDOWN(F2685-E2685-G2685-H2685-I2685,-3))</f>
        <v/>
      </c>
      <c r="L2685" s="21">
        <f>MAX(0,ROUNDDOWN(F2685-E2685-G2685-H2685,-3))</f>
        <v/>
      </c>
      <c r="M2685" s="21">
        <f>IF(J2685&lt;=0,0,ROUNDDOWN((J2685*LOOKUP(J2685,{0,1950001,3300001,6950001,9000001,18000001,40000001},{0.05,0.1,0.2,0.23,0.33,0.4,0.45})-LOOKUP(J2685,{0,1950001,3300001,6950001,9000001,18000001,40000001},{0,97500,427500,636000,1536000,2796000,4796000}))*1.021,-2))</f>
        <v/>
      </c>
      <c r="N2685" s="21">
        <f>IF(K2685&lt;=0,0,ROUNDDOWN((K2685*LOOKUP(K2685,{0,1950001,3300001,6950001,9000001,18000001,40000001},{0.05,0.1,0.2,0.23,0.33,0.4,0.45})-LOOKUP(K2685,{0,1950001,3300001,6950001,9000001,18000001,40000001},{0,97500,427500,636000,1536000,2796000,4796000}))*1.021,-2))</f>
        <v/>
      </c>
      <c r="O2685" s="21">
        <f>IF(L2685&lt;=0,0,ROUNDDOWN((L2685*LOOKUP(L2685,{0,1950001,3300001,6950001,9000001,18000001,40000001},{0.05,0.1,0.2,0.23,0.33,0.4,0.45})-LOOKUP(L2685,{0,1950001,3300001,6950001,9000001,18000001,40000001},{0,97500,427500,636000,1536000,2796000,4796000}))*1.021,-2))</f>
        <v/>
      </c>
      <c r="P2685" s="21">
        <f>MAX(0,ROUNDDOWN(F2685-E2685-430000,-3))</f>
        <v/>
      </c>
      <c r="Q2685" s="21">
        <f>MAX(0,ROUNDDOWN(F2685-E2685-430000-H2685,-3))</f>
        <v/>
      </c>
      <c r="R2685" s="21">
        <f>IF(F2685&lt;=450000,0,MAX(0,P2685*0.06-MIN(50000,P2685)*0.03))</f>
        <v/>
      </c>
      <c r="S2685" s="21">
        <f>IF(F2685&lt;=450000,0,MAX(0,P2685*0.04-MIN(50000,P2685)*0.02))</f>
        <v/>
      </c>
      <c r="T2685" s="21">
        <f>IF(F2685&lt;=450000,0,MAX(0,Q2685*0.06-MIN(50000,Q2685)*0.03))</f>
        <v/>
      </c>
      <c r="U2685" s="21">
        <f>IF(F2685&lt;=450000,0,MAX(0,Q2685*0.04-MIN(50000,Q2685)*0.02))</f>
        <v/>
      </c>
      <c r="V2685" s="21">
        <f>50000+MAX(0,G2685-480000)</f>
        <v/>
      </c>
      <c r="W2685" s="21">
        <f>P2685-V2685</f>
        <v/>
      </c>
      <c r="X2685" s="21">
        <f>Q2685-V2685</f>
        <v/>
      </c>
      <c r="Y2685" s="22">
        <f>IF(W2685&lt;0,0.9,LOOKUP(W2685,{0,1950001,3300001,6950001,9000001,18000001,40000001},{0.84895,0.7979,0.6958,0.66517,0.56307,0.4916,0.44055}))</f>
        <v/>
      </c>
      <c r="Z2685" s="22">
        <f>IF(X2685&lt;0,0.9,LOOKUP(X2685,{0,1950001,3300001,6950001,9000001,18000001,40000001},{0.84895,0.7979,0.6958,0.66517,0.56307,0.4916,0.44055}))</f>
        <v/>
      </c>
      <c r="AA2685" s="22">
        <f>IF(W2685&lt;0,0,CHOOSE(MATCH(W2685,{0,1950001,3300001,6950001,9000001},1),5.105/84.895,10.21/79.79,20.42/69.58,23.483/66.517,33.693/56.307))</f>
        <v/>
      </c>
      <c r="AB2685" s="21">
        <f>IF(C2685&lt;=2000,0,(MIN(C2685,ROUNDDOWN(F2685*0.3,0))-2000)*0.1)</f>
        <v/>
      </c>
      <c r="AC2685" s="21">
        <f>IF(C2685&lt;=2000,0,MIN((C2685-2000)*Y2685,(R2685+S2685)*0.2))</f>
        <v/>
      </c>
      <c r="AD2685" s="21">
        <f>IF(C2685&lt;=2000,0,MIN((C2685-2000)*Z2685,(T2685+U2685)*0.2))</f>
        <v/>
      </c>
      <c r="AE2685" s="21">
        <f>AC2685*AA2685</f>
        <v/>
      </c>
      <c r="AF2685" s="21">
        <f>ROUNDDOWN(R2685,-2)+ROUNDDOWN(S2685,-2)</f>
        <v/>
      </c>
      <c r="AG2685" s="21">
        <f>ROUNDDOWN(MAX(0,R2685-(AB2685+AC2685+AE2685)*0.6),-2)+ROUNDDOWN(MAX(0,S2685-(AB2685+AC2685+AE2685)*0.4),-2)</f>
        <v/>
      </c>
      <c r="AH2685" s="21">
        <f>ROUNDDOWN(MAX(0,T2685-(AB2685+AD2685)*0.6),-2)+ROUNDDOWN(MAX(0,U2685-(AB2685+AD2685)*0.4),-2)</f>
        <v/>
      </c>
      <c r="AI2685" s="21">
        <f>ROUNDDOWN(T2685,-2)+ROUNDDOWN(U2685,-2)</f>
        <v/>
      </c>
      <c r="AJ2685" s="21">
        <f>M2685+AF2685</f>
        <v/>
      </c>
      <c r="AK2685" s="21">
        <f>M2685+AG2685</f>
        <v/>
      </c>
      <c r="AL2685" s="21">
        <f>N2685+AH2685</f>
        <v/>
      </c>
      <c r="AM2685" s="21">
        <f>O2685+AI2685</f>
        <v/>
      </c>
      <c r="AN2685" s="21">
        <f>N2685+AI2685</f>
        <v/>
      </c>
      <c r="AO2685" s="21">
        <f>ROUNDDOWN((R2685+S2685)*0.2/Y2685+2000,0)</f>
        <v/>
      </c>
      <c r="AP2685" s="21">
        <f>ROUNDDOWN((T2685+U2685)*0.2/Z2685+2000,0)</f>
        <v/>
      </c>
      <c r="AQ2685" s="21">
        <f>AL2685-AK2685</f>
        <v/>
      </c>
      <c r="AR2685" s="21">
        <f>AM2685-AK2685</f>
        <v/>
      </c>
      <c r="AS2685" s="21">
        <f>AM2685-AL2685</f>
        <v/>
      </c>
      <c r="AT2685" s="21">
        <f>AK2685+C2685-AJ2685</f>
        <v/>
      </c>
      <c r="AU2685" s="21">
        <f>AL2685+C2685-AM2685</f>
        <v/>
      </c>
      <c r="AV2685" s="21">
        <f>AN2685+C2685-AM2685</f>
        <v/>
      </c>
    </row>
    <row r="2686">
      <c r="A2686" t="inlineStr">
        <is>
          <t>1万円刻み</t>
        </is>
      </c>
      <c r="B2686" s="21">
        <f>'5_1万円刻み'!$A$923</f>
        <v/>
      </c>
      <c r="C2686" s="21">
        <f>AO2686</f>
        <v/>
      </c>
      <c r="D2686" s="21" t="n">
        <v>0</v>
      </c>
      <c r="E2686" s="21">
        <f>ROUND(MIN(B2686/12,650000)*12*0.0915+MIN(B2686/12,1390000)*12*(0.0504+0)+B2686*0.005,0)</f>
        <v/>
      </c>
      <c r="F2686" s="21">
        <f>IF(B2686&lt;741000,0,IF(B2686&lt;2191000,B2686-740000,IF(B2686&lt;2193000,1451000,IF(B2686&lt;2196000,1453000,IF(B2686&lt;2200000,1456000,IF(B2686&lt;3600000,ROUND(ROUNDDOWN(B2686/4,-3)*2.8,0)-80000,IF(B2686&lt;6600000,ROUND(ROUNDDOWN(B2686/4,-3)*3.2,0)-440000,IF(B2686&lt;8500000,ROUNDDOWN(B2686*0.9,0)-1100000,B2686-1950000))))))))</f>
        <v/>
      </c>
      <c r="G2686" s="21">
        <f>IF(F2686&gt;23500000,NA(),IF(F2686&lt;=4890000,1040000,IF(F2686&lt;=6550000,670000,620000)))</f>
        <v/>
      </c>
      <c r="H2686" s="21">
        <f>IF(D2686&lt;=0,0,MAX(0,MIN(2000000,D2686-MIN(100000,ROUNDDOWN(F2686*0.05,0)))))</f>
        <v/>
      </c>
      <c r="I2686" s="21">
        <f>IF(C2686&lt;=2000,0,MIN(C2686,ROUNDDOWN(F2686*0.4,0))-2000)</f>
        <v/>
      </c>
      <c r="J2686" s="21">
        <f>MAX(0,ROUNDDOWN(F2686-E2686-G2686,-3))</f>
        <v/>
      </c>
      <c r="K2686" s="21">
        <f>MAX(0,ROUNDDOWN(F2686-E2686-G2686-H2686-I2686,-3))</f>
        <v/>
      </c>
      <c r="L2686" s="21">
        <f>MAX(0,ROUNDDOWN(F2686-E2686-G2686-H2686,-3))</f>
        <v/>
      </c>
      <c r="M2686" s="21">
        <f>IF(J2686&lt;=0,0,ROUNDDOWN((J2686*LOOKUP(J2686,{0,1950001,3300001,6950001,9000001,18000001,40000001},{0.05,0.1,0.2,0.23,0.33,0.4,0.45})-LOOKUP(J2686,{0,1950001,3300001,6950001,9000001,18000001,40000001},{0,97500,427500,636000,1536000,2796000,4796000}))*1.021,-2))</f>
        <v/>
      </c>
      <c r="N2686" s="21">
        <f>IF(K2686&lt;=0,0,ROUNDDOWN((K2686*LOOKUP(K2686,{0,1950001,3300001,6950001,9000001,18000001,40000001},{0.05,0.1,0.2,0.23,0.33,0.4,0.45})-LOOKUP(K2686,{0,1950001,3300001,6950001,9000001,18000001,40000001},{0,97500,427500,636000,1536000,2796000,4796000}))*1.021,-2))</f>
        <v/>
      </c>
      <c r="O2686" s="21">
        <f>IF(L2686&lt;=0,0,ROUNDDOWN((L2686*LOOKUP(L2686,{0,1950001,3300001,6950001,9000001,18000001,40000001},{0.05,0.1,0.2,0.23,0.33,0.4,0.45})-LOOKUP(L2686,{0,1950001,3300001,6950001,9000001,18000001,40000001},{0,97500,427500,636000,1536000,2796000,4796000}))*1.021,-2))</f>
        <v/>
      </c>
      <c r="P2686" s="21">
        <f>MAX(0,ROUNDDOWN(F2686-E2686-430000,-3))</f>
        <v/>
      </c>
      <c r="Q2686" s="21">
        <f>MAX(0,ROUNDDOWN(F2686-E2686-430000-H2686,-3))</f>
        <v/>
      </c>
      <c r="R2686" s="21">
        <f>IF(F2686&lt;=450000,0,MAX(0,P2686*0.06-MIN(50000,P2686)*0.03))</f>
        <v/>
      </c>
      <c r="S2686" s="21">
        <f>IF(F2686&lt;=450000,0,MAX(0,P2686*0.04-MIN(50000,P2686)*0.02))</f>
        <v/>
      </c>
      <c r="T2686" s="21">
        <f>IF(F2686&lt;=450000,0,MAX(0,Q2686*0.06-MIN(50000,Q2686)*0.03))</f>
        <v/>
      </c>
      <c r="U2686" s="21">
        <f>IF(F2686&lt;=450000,0,MAX(0,Q2686*0.04-MIN(50000,Q2686)*0.02))</f>
        <v/>
      </c>
      <c r="V2686" s="21">
        <f>50000+MAX(0,G2686-480000)</f>
        <v/>
      </c>
      <c r="W2686" s="21">
        <f>P2686-V2686</f>
        <v/>
      </c>
      <c r="X2686" s="21">
        <f>Q2686-V2686</f>
        <v/>
      </c>
      <c r="Y2686" s="22">
        <f>IF(W2686&lt;0,0.9,LOOKUP(W2686,{0,1950001,3300001,6950001,9000001,18000001,40000001},{0.84895,0.7979,0.6958,0.66517,0.56307,0.4916,0.44055}))</f>
        <v/>
      </c>
      <c r="Z2686" s="22">
        <f>IF(X2686&lt;0,0.9,LOOKUP(X2686,{0,1950001,3300001,6950001,9000001,18000001,40000001},{0.84895,0.7979,0.6958,0.66517,0.56307,0.4916,0.44055}))</f>
        <v/>
      </c>
      <c r="AA2686" s="22">
        <f>IF(W2686&lt;0,0,CHOOSE(MATCH(W2686,{0,1950001,3300001,6950001,9000001},1),5.105/84.895,10.21/79.79,20.42/69.58,23.483/66.517,33.693/56.307))</f>
        <v/>
      </c>
      <c r="AB2686" s="21">
        <f>IF(C2686&lt;=2000,0,(MIN(C2686,ROUNDDOWN(F2686*0.3,0))-2000)*0.1)</f>
        <v/>
      </c>
      <c r="AC2686" s="21">
        <f>IF(C2686&lt;=2000,0,MIN((C2686-2000)*Y2686,(R2686+S2686)*0.2))</f>
        <v/>
      </c>
      <c r="AD2686" s="21">
        <f>IF(C2686&lt;=2000,0,MIN((C2686-2000)*Z2686,(T2686+U2686)*0.2))</f>
        <v/>
      </c>
      <c r="AE2686" s="21">
        <f>AC2686*AA2686</f>
        <v/>
      </c>
      <c r="AF2686" s="21">
        <f>ROUNDDOWN(R2686,-2)+ROUNDDOWN(S2686,-2)</f>
        <v/>
      </c>
      <c r="AG2686" s="21">
        <f>ROUNDDOWN(MAX(0,R2686-(AB2686+AC2686+AE2686)*0.6),-2)+ROUNDDOWN(MAX(0,S2686-(AB2686+AC2686+AE2686)*0.4),-2)</f>
        <v/>
      </c>
      <c r="AH2686" s="21">
        <f>ROUNDDOWN(MAX(0,T2686-(AB2686+AD2686)*0.6),-2)+ROUNDDOWN(MAX(0,U2686-(AB2686+AD2686)*0.4),-2)</f>
        <v/>
      </c>
      <c r="AI2686" s="21">
        <f>ROUNDDOWN(T2686,-2)+ROUNDDOWN(U2686,-2)</f>
        <v/>
      </c>
      <c r="AJ2686" s="21">
        <f>M2686+AF2686</f>
        <v/>
      </c>
      <c r="AK2686" s="21">
        <f>M2686+AG2686</f>
        <v/>
      </c>
      <c r="AL2686" s="21">
        <f>N2686+AH2686</f>
        <v/>
      </c>
      <c r="AM2686" s="21">
        <f>O2686+AI2686</f>
        <v/>
      </c>
      <c r="AN2686" s="21">
        <f>N2686+AI2686</f>
        <v/>
      </c>
      <c r="AO2686" s="21">
        <f>ROUNDDOWN((R2686+S2686)*0.2/Y2686+2000,0)</f>
        <v/>
      </c>
      <c r="AP2686" s="21">
        <f>ROUNDDOWN((T2686+U2686)*0.2/Z2686+2000,0)</f>
        <v/>
      </c>
      <c r="AQ2686" s="21">
        <f>AL2686-AK2686</f>
        <v/>
      </c>
      <c r="AR2686" s="21">
        <f>AM2686-AK2686</f>
        <v/>
      </c>
      <c r="AS2686" s="21">
        <f>AM2686-AL2686</f>
        <v/>
      </c>
      <c r="AT2686" s="21">
        <f>AK2686+C2686-AJ2686</f>
        <v/>
      </c>
      <c r="AU2686" s="21">
        <f>AL2686+C2686-AM2686</f>
        <v/>
      </c>
      <c r="AV2686" s="21">
        <f>AN2686+C2686-AM2686</f>
        <v/>
      </c>
    </row>
    <row r="2687">
      <c r="A2687" t="inlineStr">
        <is>
          <t>1万円刻み</t>
        </is>
      </c>
      <c r="B2687" s="21">
        <f>'5_1万円刻み'!$A$924</f>
        <v/>
      </c>
      <c r="C2687" s="21">
        <f>AO2687</f>
        <v/>
      </c>
      <c r="D2687" s="21" t="n">
        <v>0</v>
      </c>
      <c r="E2687" s="21">
        <f>ROUND(MIN(B2687/12,650000)*12*0.0915+MIN(B2687/12,1390000)*12*(0.0504+0)+B2687*0.005,0)</f>
        <v/>
      </c>
      <c r="F2687" s="21">
        <f>IF(B2687&lt;741000,0,IF(B2687&lt;2191000,B2687-740000,IF(B2687&lt;2193000,1451000,IF(B2687&lt;2196000,1453000,IF(B2687&lt;2200000,1456000,IF(B2687&lt;3600000,ROUND(ROUNDDOWN(B2687/4,-3)*2.8,0)-80000,IF(B2687&lt;6600000,ROUND(ROUNDDOWN(B2687/4,-3)*3.2,0)-440000,IF(B2687&lt;8500000,ROUNDDOWN(B2687*0.9,0)-1100000,B2687-1950000))))))))</f>
        <v/>
      </c>
      <c r="G2687" s="21">
        <f>IF(F2687&gt;23500000,NA(),IF(F2687&lt;=4890000,1040000,IF(F2687&lt;=6550000,670000,620000)))</f>
        <v/>
      </c>
      <c r="H2687" s="21">
        <f>IF(D2687&lt;=0,0,MAX(0,MIN(2000000,D2687-MIN(100000,ROUNDDOWN(F2687*0.05,0)))))</f>
        <v/>
      </c>
      <c r="I2687" s="21">
        <f>IF(C2687&lt;=2000,0,MIN(C2687,ROUNDDOWN(F2687*0.4,0))-2000)</f>
        <v/>
      </c>
      <c r="J2687" s="21">
        <f>MAX(0,ROUNDDOWN(F2687-E2687-G2687,-3))</f>
        <v/>
      </c>
      <c r="K2687" s="21">
        <f>MAX(0,ROUNDDOWN(F2687-E2687-G2687-H2687-I2687,-3))</f>
        <v/>
      </c>
      <c r="L2687" s="21">
        <f>MAX(0,ROUNDDOWN(F2687-E2687-G2687-H2687,-3))</f>
        <v/>
      </c>
      <c r="M2687" s="21">
        <f>IF(J2687&lt;=0,0,ROUNDDOWN((J2687*LOOKUP(J2687,{0,1950001,3300001,6950001,9000001,18000001,40000001},{0.05,0.1,0.2,0.23,0.33,0.4,0.45})-LOOKUP(J2687,{0,1950001,3300001,6950001,9000001,18000001,40000001},{0,97500,427500,636000,1536000,2796000,4796000}))*1.021,-2))</f>
        <v/>
      </c>
      <c r="N2687" s="21">
        <f>IF(K2687&lt;=0,0,ROUNDDOWN((K2687*LOOKUP(K2687,{0,1950001,3300001,6950001,9000001,18000001,40000001},{0.05,0.1,0.2,0.23,0.33,0.4,0.45})-LOOKUP(K2687,{0,1950001,3300001,6950001,9000001,18000001,40000001},{0,97500,427500,636000,1536000,2796000,4796000}))*1.021,-2))</f>
        <v/>
      </c>
      <c r="O2687" s="21">
        <f>IF(L2687&lt;=0,0,ROUNDDOWN((L2687*LOOKUP(L2687,{0,1950001,3300001,6950001,9000001,18000001,40000001},{0.05,0.1,0.2,0.23,0.33,0.4,0.45})-LOOKUP(L2687,{0,1950001,3300001,6950001,9000001,18000001,40000001},{0,97500,427500,636000,1536000,2796000,4796000}))*1.021,-2))</f>
        <v/>
      </c>
      <c r="P2687" s="21">
        <f>MAX(0,ROUNDDOWN(F2687-E2687-430000,-3))</f>
        <v/>
      </c>
      <c r="Q2687" s="21">
        <f>MAX(0,ROUNDDOWN(F2687-E2687-430000-H2687,-3))</f>
        <v/>
      </c>
      <c r="R2687" s="21">
        <f>IF(F2687&lt;=450000,0,MAX(0,P2687*0.06-MIN(50000,P2687)*0.03))</f>
        <v/>
      </c>
      <c r="S2687" s="21">
        <f>IF(F2687&lt;=450000,0,MAX(0,P2687*0.04-MIN(50000,P2687)*0.02))</f>
        <v/>
      </c>
      <c r="T2687" s="21">
        <f>IF(F2687&lt;=450000,0,MAX(0,Q2687*0.06-MIN(50000,Q2687)*0.03))</f>
        <v/>
      </c>
      <c r="U2687" s="21">
        <f>IF(F2687&lt;=450000,0,MAX(0,Q2687*0.04-MIN(50000,Q2687)*0.02))</f>
        <v/>
      </c>
      <c r="V2687" s="21">
        <f>50000+MAX(0,G2687-480000)</f>
        <v/>
      </c>
      <c r="W2687" s="21">
        <f>P2687-V2687</f>
        <v/>
      </c>
      <c r="X2687" s="21">
        <f>Q2687-V2687</f>
        <v/>
      </c>
      <c r="Y2687" s="22">
        <f>IF(W2687&lt;0,0.9,LOOKUP(W2687,{0,1950001,3300001,6950001,9000001,18000001,40000001},{0.84895,0.7979,0.6958,0.66517,0.56307,0.4916,0.44055}))</f>
        <v/>
      </c>
      <c r="Z2687" s="22">
        <f>IF(X2687&lt;0,0.9,LOOKUP(X2687,{0,1950001,3300001,6950001,9000001,18000001,40000001},{0.84895,0.7979,0.6958,0.66517,0.56307,0.4916,0.44055}))</f>
        <v/>
      </c>
      <c r="AA2687" s="22">
        <f>IF(W2687&lt;0,0,CHOOSE(MATCH(W2687,{0,1950001,3300001,6950001,9000001},1),5.105/84.895,10.21/79.79,20.42/69.58,23.483/66.517,33.693/56.307))</f>
        <v/>
      </c>
      <c r="AB2687" s="21">
        <f>IF(C2687&lt;=2000,0,(MIN(C2687,ROUNDDOWN(F2687*0.3,0))-2000)*0.1)</f>
        <v/>
      </c>
      <c r="AC2687" s="21">
        <f>IF(C2687&lt;=2000,0,MIN((C2687-2000)*Y2687,(R2687+S2687)*0.2))</f>
        <v/>
      </c>
      <c r="AD2687" s="21">
        <f>IF(C2687&lt;=2000,0,MIN((C2687-2000)*Z2687,(T2687+U2687)*0.2))</f>
        <v/>
      </c>
      <c r="AE2687" s="21">
        <f>AC2687*AA2687</f>
        <v/>
      </c>
      <c r="AF2687" s="21">
        <f>ROUNDDOWN(R2687,-2)+ROUNDDOWN(S2687,-2)</f>
        <v/>
      </c>
      <c r="AG2687" s="21">
        <f>ROUNDDOWN(MAX(0,R2687-(AB2687+AC2687+AE2687)*0.6),-2)+ROUNDDOWN(MAX(0,S2687-(AB2687+AC2687+AE2687)*0.4),-2)</f>
        <v/>
      </c>
      <c r="AH2687" s="21">
        <f>ROUNDDOWN(MAX(0,T2687-(AB2687+AD2687)*0.6),-2)+ROUNDDOWN(MAX(0,U2687-(AB2687+AD2687)*0.4),-2)</f>
        <v/>
      </c>
      <c r="AI2687" s="21">
        <f>ROUNDDOWN(T2687,-2)+ROUNDDOWN(U2687,-2)</f>
        <v/>
      </c>
      <c r="AJ2687" s="21">
        <f>M2687+AF2687</f>
        <v/>
      </c>
      <c r="AK2687" s="21">
        <f>M2687+AG2687</f>
        <v/>
      </c>
      <c r="AL2687" s="21">
        <f>N2687+AH2687</f>
        <v/>
      </c>
      <c r="AM2687" s="21">
        <f>O2687+AI2687</f>
        <v/>
      </c>
      <c r="AN2687" s="21">
        <f>N2687+AI2687</f>
        <v/>
      </c>
      <c r="AO2687" s="21">
        <f>ROUNDDOWN((R2687+S2687)*0.2/Y2687+2000,0)</f>
        <v/>
      </c>
      <c r="AP2687" s="21">
        <f>ROUNDDOWN((T2687+U2687)*0.2/Z2687+2000,0)</f>
        <v/>
      </c>
      <c r="AQ2687" s="21">
        <f>AL2687-AK2687</f>
        <v/>
      </c>
      <c r="AR2687" s="21">
        <f>AM2687-AK2687</f>
        <v/>
      </c>
      <c r="AS2687" s="21">
        <f>AM2687-AL2687</f>
        <v/>
      </c>
      <c r="AT2687" s="21">
        <f>AK2687+C2687-AJ2687</f>
        <v/>
      </c>
      <c r="AU2687" s="21">
        <f>AL2687+C2687-AM2687</f>
        <v/>
      </c>
      <c r="AV2687" s="21">
        <f>AN2687+C2687-AM2687</f>
        <v/>
      </c>
    </row>
    <row r="2688">
      <c r="A2688" t="inlineStr">
        <is>
          <t>1万円刻み</t>
        </is>
      </c>
      <c r="B2688" s="21">
        <f>'5_1万円刻み'!$A$925</f>
        <v/>
      </c>
      <c r="C2688" s="21">
        <f>AO2688</f>
        <v/>
      </c>
      <c r="D2688" s="21" t="n">
        <v>0</v>
      </c>
      <c r="E2688" s="21">
        <f>ROUND(MIN(B2688/12,650000)*12*0.0915+MIN(B2688/12,1390000)*12*(0.0504+0)+B2688*0.005,0)</f>
        <v/>
      </c>
      <c r="F2688" s="21">
        <f>IF(B2688&lt;741000,0,IF(B2688&lt;2191000,B2688-740000,IF(B2688&lt;2193000,1451000,IF(B2688&lt;2196000,1453000,IF(B2688&lt;2200000,1456000,IF(B2688&lt;3600000,ROUND(ROUNDDOWN(B2688/4,-3)*2.8,0)-80000,IF(B2688&lt;6600000,ROUND(ROUNDDOWN(B2688/4,-3)*3.2,0)-440000,IF(B2688&lt;8500000,ROUNDDOWN(B2688*0.9,0)-1100000,B2688-1950000))))))))</f>
        <v/>
      </c>
      <c r="G2688" s="21">
        <f>IF(F2688&gt;23500000,NA(),IF(F2688&lt;=4890000,1040000,IF(F2688&lt;=6550000,670000,620000)))</f>
        <v/>
      </c>
      <c r="H2688" s="21">
        <f>IF(D2688&lt;=0,0,MAX(0,MIN(2000000,D2688-MIN(100000,ROUNDDOWN(F2688*0.05,0)))))</f>
        <v/>
      </c>
      <c r="I2688" s="21">
        <f>IF(C2688&lt;=2000,0,MIN(C2688,ROUNDDOWN(F2688*0.4,0))-2000)</f>
        <v/>
      </c>
      <c r="J2688" s="21">
        <f>MAX(0,ROUNDDOWN(F2688-E2688-G2688,-3))</f>
        <v/>
      </c>
      <c r="K2688" s="21">
        <f>MAX(0,ROUNDDOWN(F2688-E2688-G2688-H2688-I2688,-3))</f>
        <v/>
      </c>
      <c r="L2688" s="21">
        <f>MAX(0,ROUNDDOWN(F2688-E2688-G2688-H2688,-3))</f>
        <v/>
      </c>
      <c r="M2688" s="21">
        <f>IF(J2688&lt;=0,0,ROUNDDOWN((J2688*LOOKUP(J2688,{0,1950001,3300001,6950001,9000001,18000001,40000001},{0.05,0.1,0.2,0.23,0.33,0.4,0.45})-LOOKUP(J2688,{0,1950001,3300001,6950001,9000001,18000001,40000001},{0,97500,427500,636000,1536000,2796000,4796000}))*1.021,-2))</f>
        <v/>
      </c>
      <c r="N2688" s="21">
        <f>IF(K2688&lt;=0,0,ROUNDDOWN((K2688*LOOKUP(K2688,{0,1950001,3300001,6950001,9000001,18000001,40000001},{0.05,0.1,0.2,0.23,0.33,0.4,0.45})-LOOKUP(K2688,{0,1950001,3300001,6950001,9000001,18000001,40000001},{0,97500,427500,636000,1536000,2796000,4796000}))*1.021,-2))</f>
        <v/>
      </c>
      <c r="O2688" s="21">
        <f>IF(L2688&lt;=0,0,ROUNDDOWN((L2688*LOOKUP(L2688,{0,1950001,3300001,6950001,9000001,18000001,40000001},{0.05,0.1,0.2,0.23,0.33,0.4,0.45})-LOOKUP(L2688,{0,1950001,3300001,6950001,9000001,18000001,40000001},{0,97500,427500,636000,1536000,2796000,4796000}))*1.021,-2))</f>
        <v/>
      </c>
      <c r="P2688" s="21">
        <f>MAX(0,ROUNDDOWN(F2688-E2688-430000,-3))</f>
        <v/>
      </c>
      <c r="Q2688" s="21">
        <f>MAX(0,ROUNDDOWN(F2688-E2688-430000-H2688,-3))</f>
        <v/>
      </c>
      <c r="R2688" s="21">
        <f>IF(F2688&lt;=450000,0,MAX(0,P2688*0.06-MIN(50000,P2688)*0.03))</f>
        <v/>
      </c>
      <c r="S2688" s="21">
        <f>IF(F2688&lt;=450000,0,MAX(0,P2688*0.04-MIN(50000,P2688)*0.02))</f>
        <v/>
      </c>
      <c r="T2688" s="21">
        <f>IF(F2688&lt;=450000,0,MAX(0,Q2688*0.06-MIN(50000,Q2688)*0.03))</f>
        <v/>
      </c>
      <c r="U2688" s="21">
        <f>IF(F2688&lt;=450000,0,MAX(0,Q2688*0.04-MIN(50000,Q2688)*0.02))</f>
        <v/>
      </c>
      <c r="V2688" s="21">
        <f>50000+MAX(0,G2688-480000)</f>
        <v/>
      </c>
      <c r="W2688" s="21">
        <f>P2688-V2688</f>
        <v/>
      </c>
      <c r="X2688" s="21">
        <f>Q2688-V2688</f>
        <v/>
      </c>
      <c r="Y2688" s="22">
        <f>IF(W2688&lt;0,0.9,LOOKUP(W2688,{0,1950001,3300001,6950001,9000001,18000001,40000001},{0.84895,0.7979,0.6958,0.66517,0.56307,0.4916,0.44055}))</f>
        <v/>
      </c>
      <c r="Z2688" s="22">
        <f>IF(X2688&lt;0,0.9,LOOKUP(X2688,{0,1950001,3300001,6950001,9000001,18000001,40000001},{0.84895,0.7979,0.6958,0.66517,0.56307,0.4916,0.44055}))</f>
        <v/>
      </c>
      <c r="AA2688" s="22">
        <f>IF(W2688&lt;0,0,CHOOSE(MATCH(W2688,{0,1950001,3300001,6950001,9000001},1),5.105/84.895,10.21/79.79,20.42/69.58,23.483/66.517,33.693/56.307))</f>
        <v/>
      </c>
      <c r="AB2688" s="21">
        <f>IF(C2688&lt;=2000,0,(MIN(C2688,ROUNDDOWN(F2688*0.3,0))-2000)*0.1)</f>
        <v/>
      </c>
      <c r="AC2688" s="21">
        <f>IF(C2688&lt;=2000,0,MIN((C2688-2000)*Y2688,(R2688+S2688)*0.2))</f>
        <v/>
      </c>
      <c r="AD2688" s="21">
        <f>IF(C2688&lt;=2000,0,MIN((C2688-2000)*Z2688,(T2688+U2688)*0.2))</f>
        <v/>
      </c>
      <c r="AE2688" s="21">
        <f>AC2688*AA2688</f>
        <v/>
      </c>
      <c r="AF2688" s="21">
        <f>ROUNDDOWN(R2688,-2)+ROUNDDOWN(S2688,-2)</f>
        <v/>
      </c>
      <c r="AG2688" s="21">
        <f>ROUNDDOWN(MAX(0,R2688-(AB2688+AC2688+AE2688)*0.6),-2)+ROUNDDOWN(MAX(0,S2688-(AB2688+AC2688+AE2688)*0.4),-2)</f>
        <v/>
      </c>
      <c r="AH2688" s="21">
        <f>ROUNDDOWN(MAX(0,T2688-(AB2688+AD2688)*0.6),-2)+ROUNDDOWN(MAX(0,U2688-(AB2688+AD2688)*0.4),-2)</f>
        <v/>
      </c>
      <c r="AI2688" s="21">
        <f>ROUNDDOWN(T2688,-2)+ROUNDDOWN(U2688,-2)</f>
        <v/>
      </c>
      <c r="AJ2688" s="21">
        <f>M2688+AF2688</f>
        <v/>
      </c>
      <c r="AK2688" s="21">
        <f>M2688+AG2688</f>
        <v/>
      </c>
      <c r="AL2688" s="21">
        <f>N2688+AH2688</f>
        <v/>
      </c>
      <c r="AM2688" s="21">
        <f>O2688+AI2688</f>
        <v/>
      </c>
      <c r="AN2688" s="21">
        <f>N2688+AI2688</f>
        <v/>
      </c>
      <c r="AO2688" s="21">
        <f>ROUNDDOWN((R2688+S2688)*0.2/Y2688+2000,0)</f>
        <v/>
      </c>
      <c r="AP2688" s="21">
        <f>ROUNDDOWN((T2688+U2688)*0.2/Z2688+2000,0)</f>
        <v/>
      </c>
      <c r="AQ2688" s="21">
        <f>AL2688-AK2688</f>
        <v/>
      </c>
      <c r="AR2688" s="21">
        <f>AM2688-AK2688</f>
        <v/>
      </c>
      <c r="AS2688" s="21">
        <f>AM2688-AL2688</f>
        <v/>
      </c>
      <c r="AT2688" s="21">
        <f>AK2688+C2688-AJ2688</f>
        <v/>
      </c>
      <c r="AU2688" s="21">
        <f>AL2688+C2688-AM2688</f>
        <v/>
      </c>
      <c r="AV2688" s="21">
        <f>AN2688+C2688-AM2688</f>
        <v/>
      </c>
    </row>
    <row r="2689">
      <c r="A2689" t="inlineStr">
        <is>
          <t>1万円刻み</t>
        </is>
      </c>
      <c r="B2689" s="21">
        <f>'5_1万円刻み'!$A$926</f>
        <v/>
      </c>
      <c r="C2689" s="21">
        <f>AO2689</f>
        <v/>
      </c>
      <c r="D2689" s="21" t="n">
        <v>0</v>
      </c>
      <c r="E2689" s="21">
        <f>ROUND(MIN(B2689/12,650000)*12*0.0915+MIN(B2689/12,1390000)*12*(0.0504+0)+B2689*0.005,0)</f>
        <v/>
      </c>
      <c r="F2689" s="21">
        <f>IF(B2689&lt;741000,0,IF(B2689&lt;2191000,B2689-740000,IF(B2689&lt;2193000,1451000,IF(B2689&lt;2196000,1453000,IF(B2689&lt;2200000,1456000,IF(B2689&lt;3600000,ROUND(ROUNDDOWN(B2689/4,-3)*2.8,0)-80000,IF(B2689&lt;6600000,ROUND(ROUNDDOWN(B2689/4,-3)*3.2,0)-440000,IF(B2689&lt;8500000,ROUNDDOWN(B2689*0.9,0)-1100000,B2689-1950000))))))))</f>
        <v/>
      </c>
      <c r="G2689" s="21">
        <f>IF(F2689&gt;23500000,NA(),IF(F2689&lt;=4890000,1040000,IF(F2689&lt;=6550000,670000,620000)))</f>
        <v/>
      </c>
      <c r="H2689" s="21">
        <f>IF(D2689&lt;=0,0,MAX(0,MIN(2000000,D2689-MIN(100000,ROUNDDOWN(F2689*0.05,0)))))</f>
        <v/>
      </c>
      <c r="I2689" s="21">
        <f>IF(C2689&lt;=2000,0,MIN(C2689,ROUNDDOWN(F2689*0.4,0))-2000)</f>
        <v/>
      </c>
      <c r="J2689" s="21">
        <f>MAX(0,ROUNDDOWN(F2689-E2689-G2689,-3))</f>
        <v/>
      </c>
      <c r="K2689" s="21">
        <f>MAX(0,ROUNDDOWN(F2689-E2689-G2689-H2689-I2689,-3))</f>
        <v/>
      </c>
      <c r="L2689" s="21">
        <f>MAX(0,ROUNDDOWN(F2689-E2689-G2689-H2689,-3))</f>
        <v/>
      </c>
      <c r="M2689" s="21">
        <f>IF(J2689&lt;=0,0,ROUNDDOWN((J2689*LOOKUP(J2689,{0,1950001,3300001,6950001,9000001,18000001,40000001},{0.05,0.1,0.2,0.23,0.33,0.4,0.45})-LOOKUP(J2689,{0,1950001,3300001,6950001,9000001,18000001,40000001},{0,97500,427500,636000,1536000,2796000,4796000}))*1.021,-2))</f>
        <v/>
      </c>
      <c r="N2689" s="21">
        <f>IF(K2689&lt;=0,0,ROUNDDOWN((K2689*LOOKUP(K2689,{0,1950001,3300001,6950001,9000001,18000001,40000001},{0.05,0.1,0.2,0.23,0.33,0.4,0.45})-LOOKUP(K2689,{0,1950001,3300001,6950001,9000001,18000001,40000001},{0,97500,427500,636000,1536000,2796000,4796000}))*1.021,-2))</f>
        <v/>
      </c>
      <c r="O2689" s="21">
        <f>IF(L2689&lt;=0,0,ROUNDDOWN((L2689*LOOKUP(L2689,{0,1950001,3300001,6950001,9000001,18000001,40000001},{0.05,0.1,0.2,0.23,0.33,0.4,0.45})-LOOKUP(L2689,{0,1950001,3300001,6950001,9000001,18000001,40000001},{0,97500,427500,636000,1536000,2796000,4796000}))*1.021,-2))</f>
        <v/>
      </c>
      <c r="P2689" s="21">
        <f>MAX(0,ROUNDDOWN(F2689-E2689-430000,-3))</f>
        <v/>
      </c>
      <c r="Q2689" s="21">
        <f>MAX(0,ROUNDDOWN(F2689-E2689-430000-H2689,-3))</f>
        <v/>
      </c>
      <c r="R2689" s="21">
        <f>IF(F2689&lt;=450000,0,MAX(0,P2689*0.06-MIN(50000,P2689)*0.03))</f>
        <v/>
      </c>
      <c r="S2689" s="21">
        <f>IF(F2689&lt;=450000,0,MAX(0,P2689*0.04-MIN(50000,P2689)*0.02))</f>
        <v/>
      </c>
      <c r="T2689" s="21">
        <f>IF(F2689&lt;=450000,0,MAX(0,Q2689*0.06-MIN(50000,Q2689)*0.03))</f>
        <v/>
      </c>
      <c r="U2689" s="21">
        <f>IF(F2689&lt;=450000,0,MAX(0,Q2689*0.04-MIN(50000,Q2689)*0.02))</f>
        <v/>
      </c>
      <c r="V2689" s="21">
        <f>50000+MAX(0,G2689-480000)</f>
        <v/>
      </c>
      <c r="W2689" s="21">
        <f>P2689-V2689</f>
        <v/>
      </c>
      <c r="X2689" s="21">
        <f>Q2689-V2689</f>
        <v/>
      </c>
      <c r="Y2689" s="22">
        <f>IF(W2689&lt;0,0.9,LOOKUP(W2689,{0,1950001,3300001,6950001,9000001,18000001,40000001},{0.84895,0.7979,0.6958,0.66517,0.56307,0.4916,0.44055}))</f>
        <v/>
      </c>
      <c r="Z2689" s="22">
        <f>IF(X2689&lt;0,0.9,LOOKUP(X2689,{0,1950001,3300001,6950001,9000001,18000001,40000001},{0.84895,0.7979,0.6958,0.66517,0.56307,0.4916,0.44055}))</f>
        <v/>
      </c>
      <c r="AA2689" s="22">
        <f>IF(W2689&lt;0,0,CHOOSE(MATCH(W2689,{0,1950001,3300001,6950001,9000001},1),5.105/84.895,10.21/79.79,20.42/69.58,23.483/66.517,33.693/56.307))</f>
        <v/>
      </c>
      <c r="AB2689" s="21">
        <f>IF(C2689&lt;=2000,0,(MIN(C2689,ROUNDDOWN(F2689*0.3,0))-2000)*0.1)</f>
        <v/>
      </c>
      <c r="AC2689" s="21">
        <f>IF(C2689&lt;=2000,0,MIN((C2689-2000)*Y2689,(R2689+S2689)*0.2))</f>
        <v/>
      </c>
      <c r="AD2689" s="21">
        <f>IF(C2689&lt;=2000,0,MIN((C2689-2000)*Z2689,(T2689+U2689)*0.2))</f>
        <v/>
      </c>
      <c r="AE2689" s="21">
        <f>AC2689*AA2689</f>
        <v/>
      </c>
      <c r="AF2689" s="21">
        <f>ROUNDDOWN(R2689,-2)+ROUNDDOWN(S2689,-2)</f>
        <v/>
      </c>
      <c r="AG2689" s="21">
        <f>ROUNDDOWN(MAX(0,R2689-(AB2689+AC2689+AE2689)*0.6),-2)+ROUNDDOWN(MAX(0,S2689-(AB2689+AC2689+AE2689)*0.4),-2)</f>
        <v/>
      </c>
      <c r="AH2689" s="21">
        <f>ROUNDDOWN(MAX(0,T2689-(AB2689+AD2689)*0.6),-2)+ROUNDDOWN(MAX(0,U2689-(AB2689+AD2689)*0.4),-2)</f>
        <v/>
      </c>
      <c r="AI2689" s="21">
        <f>ROUNDDOWN(T2689,-2)+ROUNDDOWN(U2689,-2)</f>
        <v/>
      </c>
      <c r="AJ2689" s="21">
        <f>M2689+AF2689</f>
        <v/>
      </c>
      <c r="AK2689" s="21">
        <f>M2689+AG2689</f>
        <v/>
      </c>
      <c r="AL2689" s="21">
        <f>N2689+AH2689</f>
        <v/>
      </c>
      <c r="AM2689" s="21">
        <f>O2689+AI2689</f>
        <v/>
      </c>
      <c r="AN2689" s="21">
        <f>N2689+AI2689</f>
        <v/>
      </c>
      <c r="AO2689" s="21">
        <f>ROUNDDOWN((R2689+S2689)*0.2/Y2689+2000,0)</f>
        <v/>
      </c>
      <c r="AP2689" s="21">
        <f>ROUNDDOWN((T2689+U2689)*0.2/Z2689+2000,0)</f>
        <v/>
      </c>
      <c r="AQ2689" s="21">
        <f>AL2689-AK2689</f>
        <v/>
      </c>
      <c r="AR2689" s="21">
        <f>AM2689-AK2689</f>
        <v/>
      </c>
      <c r="AS2689" s="21">
        <f>AM2689-AL2689</f>
        <v/>
      </c>
      <c r="AT2689" s="21">
        <f>AK2689+C2689-AJ2689</f>
        <v/>
      </c>
      <c r="AU2689" s="21">
        <f>AL2689+C2689-AM2689</f>
        <v/>
      </c>
      <c r="AV2689" s="21">
        <f>AN2689+C2689-AM2689</f>
        <v/>
      </c>
    </row>
    <row r="2690">
      <c r="A2690" t="inlineStr">
        <is>
          <t>1万円刻み</t>
        </is>
      </c>
      <c r="B2690" s="21">
        <f>'5_1万円刻み'!$A$927</f>
        <v/>
      </c>
      <c r="C2690" s="21">
        <f>AO2690</f>
        <v/>
      </c>
      <c r="D2690" s="21" t="n">
        <v>0</v>
      </c>
      <c r="E2690" s="21">
        <f>ROUND(MIN(B2690/12,650000)*12*0.0915+MIN(B2690/12,1390000)*12*(0.0504+0)+B2690*0.005,0)</f>
        <v/>
      </c>
      <c r="F2690" s="21">
        <f>IF(B2690&lt;741000,0,IF(B2690&lt;2191000,B2690-740000,IF(B2690&lt;2193000,1451000,IF(B2690&lt;2196000,1453000,IF(B2690&lt;2200000,1456000,IF(B2690&lt;3600000,ROUND(ROUNDDOWN(B2690/4,-3)*2.8,0)-80000,IF(B2690&lt;6600000,ROUND(ROUNDDOWN(B2690/4,-3)*3.2,0)-440000,IF(B2690&lt;8500000,ROUNDDOWN(B2690*0.9,0)-1100000,B2690-1950000))))))))</f>
        <v/>
      </c>
      <c r="G2690" s="21">
        <f>IF(F2690&gt;23500000,NA(),IF(F2690&lt;=4890000,1040000,IF(F2690&lt;=6550000,670000,620000)))</f>
        <v/>
      </c>
      <c r="H2690" s="21">
        <f>IF(D2690&lt;=0,0,MAX(0,MIN(2000000,D2690-MIN(100000,ROUNDDOWN(F2690*0.05,0)))))</f>
        <v/>
      </c>
      <c r="I2690" s="21">
        <f>IF(C2690&lt;=2000,0,MIN(C2690,ROUNDDOWN(F2690*0.4,0))-2000)</f>
        <v/>
      </c>
      <c r="J2690" s="21">
        <f>MAX(0,ROUNDDOWN(F2690-E2690-G2690,-3))</f>
        <v/>
      </c>
      <c r="K2690" s="21">
        <f>MAX(0,ROUNDDOWN(F2690-E2690-G2690-H2690-I2690,-3))</f>
        <v/>
      </c>
      <c r="L2690" s="21">
        <f>MAX(0,ROUNDDOWN(F2690-E2690-G2690-H2690,-3))</f>
        <v/>
      </c>
      <c r="M2690" s="21">
        <f>IF(J2690&lt;=0,0,ROUNDDOWN((J2690*LOOKUP(J2690,{0,1950001,3300001,6950001,9000001,18000001,40000001},{0.05,0.1,0.2,0.23,0.33,0.4,0.45})-LOOKUP(J2690,{0,1950001,3300001,6950001,9000001,18000001,40000001},{0,97500,427500,636000,1536000,2796000,4796000}))*1.021,-2))</f>
        <v/>
      </c>
      <c r="N2690" s="21">
        <f>IF(K2690&lt;=0,0,ROUNDDOWN((K2690*LOOKUP(K2690,{0,1950001,3300001,6950001,9000001,18000001,40000001},{0.05,0.1,0.2,0.23,0.33,0.4,0.45})-LOOKUP(K2690,{0,1950001,3300001,6950001,9000001,18000001,40000001},{0,97500,427500,636000,1536000,2796000,4796000}))*1.021,-2))</f>
        <v/>
      </c>
      <c r="O2690" s="21">
        <f>IF(L2690&lt;=0,0,ROUNDDOWN((L2690*LOOKUP(L2690,{0,1950001,3300001,6950001,9000001,18000001,40000001},{0.05,0.1,0.2,0.23,0.33,0.4,0.45})-LOOKUP(L2690,{0,1950001,3300001,6950001,9000001,18000001,40000001},{0,97500,427500,636000,1536000,2796000,4796000}))*1.021,-2))</f>
        <v/>
      </c>
      <c r="P2690" s="21">
        <f>MAX(0,ROUNDDOWN(F2690-E2690-430000,-3))</f>
        <v/>
      </c>
      <c r="Q2690" s="21">
        <f>MAX(0,ROUNDDOWN(F2690-E2690-430000-H2690,-3))</f>
        <v/>
      </c>
      <c r="R2690" s="21">
        <f>IF(F2690&lt;=450000,0,MAX(0,P2690*0.06-MIN(50000,P2690)*0.03))</f>
        <v/>
      </c>
      <c r="S2690" s="21">
        <f>IF(F2690&lt;=450000,0,MAX(0,P2690*0.04-MIN(50000,P2690)*0.02))</f>
        <v/>
      </c>
      <c r="T2690" s="21">
        <f>IF(F2690&lt;=450000,0,MAX(0,Q2690*0.06-MIN(50000,Q2690)*0.03))</f>
        <v/>
      </c>
      <c r="U2690" s="21">
        <f>IF(F2690&lt;=450000,0,MAX(0,Q2690*0.04-MIN(50000,Q2690)*0.02))</f>
        <v/>
      </c>
      <c r="V2690" s="21">
        <f>50000+MAX(0,G2690-480000)</f>
        <v/>
      </c>
      <c r="W2690" s="21">
        <f>P2690-V2690</f>
        <v/>
      </c>
      <c r="X2690" s="21">
        <f>Q2690-V2690</f>
        <v/>
      </c>
      <c r="Y2690" s="22">
        <f>IF(W2690&lt;0,0.9,LOOKUP(W2690,{0,1950001,3300001,6950001,9000001,18000001,40000001},{0.84895,0.7979,0.6958,0.66517,0.56307,0.4916,0.44055}))</f>
        <v/>
      </c>
      <c r="Z2690" s="22">
        <f>IF(X2690&lt;0,0.9,LOOKUP(X2690,{0,1950001,3300001,6950001,9000001,18000001,40000001},{0.84895,0.7979,0.6958,0.66517,0.56307,0.4916,0.44055}))</f>
        <v/>
      </c>
      <c r="AA2690" s="22">
        <f>IF(W2690&lt;0,0,CHOOSE(MATCH(W2690,{0,1950001,3300001,6950001,9000001},1),5.105/84.895,10.21/79.79,20.42/69.58,23.483/66.517,33.693/56.307))</f>
        <v/>
      </c>
      <c r="AB2690" s="21">
        <f>IF(C2690&lt;=2000,0,(MIN(C2690,ROUNDDOWN(F2690*0.3,0))-2000)*0.1)</f>
        <v/>
      </c>
      <c r="AC2690" s="21">
        <f>IF(C2690&lt;=2000,0,MIN((C2690-2000)*Y2690,(R2690+S2690)*0.2))</f>
        <v/>
      </c>
      <c r="AD2690" s="21">
        <f>IF(C2690&lt;=2000,0,MIN((C2690-2000)*Z2690,(T2690+U2690)*0.2))</f>
        <v/>
      </c>
      <c r="AE2690" s="21">
        <f>AC2690*AA2690</f>
        <v/>
      </c>
      <c r="AF2690" s="21">
        <f>ROUNDDOWN(R2690,-2)+ROUNDDOWN(S2690,-2)</f>
        <v/>
      </c>
      <c r="AG2690" s="21">
        <f>ROUNDDOWN(MAX(0,R2690-(AB2690+AC2690+AE2690)*0.6),-2)+ROUNDDOWN(MAX(0,S2690-(AB2690+AC2690+AE2690)*0.4),-2)</f>
        <v/>
      </c>
      <c r="AH2690" s="21">
        <f>ROUNDDOWN(MAX(0,T2690-(AB2690+AD2690)*0.6),-2)+ROUNDDOWN(MAX(0,U2690-(AB2690+AD2690)*0.4),-2)</f>
        <v/>
      </c>
      <c r="AI2690" s="21">
        <f>ROUNDDOWN(T2690,-2)+ROUNDDOWN(U2690,-2)</f>
        <v/>
      </c>
      <c r="AJ2690" s="21">
        <f>M2690+AF2690</f>
        <v/>
      </c>
      <c r="AK2690" s="21">
        <f>M2690+AG2690</f>
        <v/>
      </c>
      <c r="AL2690" s="21">
        <f>N2690+AH2690</f>
        <v/>
      </c>
      <c r="AM2690" s="21">
        <f>O2690+AI2690</f>
        <v/>
      </c>
      <c r="AN2690" s="21">
        <f>N2690+AI2690</f>
        <v/>
      </c>
      <c r="AO2690" s="21">
        <f>ROUNDDOWN((R2690+S2690)*0.2/Y2690+2000,0)</f>
        <v/>
      </c>
      <c r="AP2690" s="21">
        <f>ROUNDDOWN((T2690+U2690)*0.2/Z2690+2000,0)</f>
        <v/>
      </c>
      <c r="AQ2690" s="21">
        <f>AL2690-AK2690</f>
        <v/>
      </c>
      <c r="AR2690" s="21">
        <f>AM2690-AK2690</f>
        <v/>
      </c>
      <c r="AS2690" s="21">
        <f>AM2690-AL2690</f>
        <v/>
      </c>
      <c r="AT2690" s="21">
        <f>AK2690+C2690-AJ2690</f>
        <v/>
      </c>
      <c r="AU2690" s="21">
        <f>AL2690+C2690-AM2690</f>
        <v/>
      </c>
      <c r="AV2690" s="21">
        <f>AN2690+C2690-AM2690</f>
        <v/>
      </c>
    </row>
    <row r="2691">
      <c r="A2691" t="inlineStr">
        <is>
          <t>1万円刻み</t>
        </is>
      </c>
      <c r="B2691" s="21">
        <f>'5_1万円刻み'!$A$928</f>
        <v/>
      </c>
      <c r="C2691" s="21">
        <f>AO2691</f>
        <v/>
      </c>
      <c r="D2691" s="21" t="n">
        <v>0</v>
      </c>
      <c r="E2691" s="21">
        <f>ROUND(MIN(B2691/12,650000)*12*0.0915+MIN(B2691/12,1390000)*12*(0.0504+0)+B2691*0.005,0)</f>
        <v/>
      </c>
      <c r="F2691" s="21">
        <f>IF(B2691&lt;741000,0,IF(B2691&lt;2191000,B2691-740000,IF(B2691&lt;2193000,1451000,IF(B2691&lt;2196000,1453000,IF(B2691&lt;2200000,1456000,IF(B2691&lt;3600000,ROUND(ROUNDDOWN(B2691/4,-3)*2.8,0)-80000,IF(B2691&lt;6600000,ROUND(ROUNDDOWN(B2691/4,-3)*3.2,0)-440000,IF(B2691&lt;8500000,ROUNDDOWN(B2691*0.9,0)-1100000,B2691-1950000))))))))</f>
        <v/>
      </c>
      <c r="G2691" s="21">
        <f>IF(F2691&gt;23500000,NA(),IF(F2691&lt;=4890000,1040000,IF(F2691&lt;=6550000,670000,620000)))</f>
        <v/>
      </c>
      <c r="H2691" s="21">
        <f>IF(D2691&lt;=0,0,MAX(0,MIN(2000000,D2691-MIN(100000,ROUNDDOWN(F2691*0.05,0)))))</f>
        <v/>
      </c>
      <c r="I2691" s="21">
        <f>IF(C2691&lt;=2000,0,MIN(C2691,ROUNDDOWN(F2691*0.4,0))-2000)</f>
        <v/>
      </c>
      <c r="J2691" s="21">
        <f>MAX(0,ROUNDDOWN(F2691-E2691-G2691,-3))</f>
        <v/>
      </c>
      <c r="K2691" s="21">
        <f>MAX(0,ROUNDDOWN(F2691-E2691-G2691-H2691-I2691,-3))</f>
        <v/>
      </c>
      <c r="L2691" s="21">
        <f>MAX(0,ROUNDDOWN(F2691-E2691-G2691-H2691,-3))</f>
        <v/>
      </c>
      <c r="M2691" s="21">
        <f>IF(J2691&lt;=0,0,ROUNDDOWN((J2691*LOOKUP(J2691,{0,1950001,3300001,6950001,9000001,18000001,40000001},{0.05,0.1,0.2,0.23,0.33,0.4,0.45})-LOOKUP(J2691,{0,1950001,3300001,6950001,9000001,18000001,40000001},{0,97500,427500,636000,1536000,2796000,4796000}))*1.021,-2))</f>
        <v/>
      </c>
      <c r="N2691" s="21">
        <f>IF(K2691&lt;=0,0,ROUNDDOWN((K2691*LOOKUP(K2691,{0,1950001,3300001,6950001,9000001,18000001,40000001},{0.05,0.1,0.2,0.23,0.33,0.4,0.45})-LOOKUP(K2691,{0,1950001,3300001,6950001,9000001,18000001,40000001},{0,97500,427500,636000,1536000,2796000,4796000}))*1.021,-2))</f>
        <v/>
      </c>
      <c r="O2691" s="21">
        <f>IF(L2691&lt;=0,0,ROUNDDOWN((L2691*LOOKUP(L2691,{0,1950001,3300001,6950001,9000001,18000001,40000001},{0.05,0.1,0.2,0.23,0.33,0.4,0.45})-LOOKUP(L2691,{0,1950001,3300001,6950001,9000001,18000001,40000001},{0,97500,427500,636000,1536000,2796000,4796000}))*1.021,-2))</f>
        <v/>
      </c>
      <c r="P2691" s="21">
        <f>MAX(0,ROUNDDOWN(F2691-E2691-430000,-3))</f>
        <v/>
      </c>
      <c r="Q2691" s="21">
        <f>MAX(0,ROUNDDOWN(F2691-E2691-430000-H2691,-3))</f>
        <v/>
      </c>
      <c r="R2691" s="21">
        <f>IF(F2691&lt;=450000,0,MAX(0,P2691*0.06-MIN(50000,P2691)*0.03))</f>
        <v/>
      </c>
      <c r="S2691" s="21">
        <f>IF(F2691&lt;=450000,0,MAX(0,P2691*0.04-MIN(50000,P2691)*0.02))</f>
        <v/>
      </c>
      <c r="T2691" s="21">
        <f>IF(F2691&lt;=450000,0,MAX(0,Q2691*0.06-MIN(50000,Q2691)*0.03))</f>
        <v/>
      </c>
      <c r="U2691" s="21">
        <f>IF(F2691&lt;=450000,0,MAX(0,Q2691*0.04-MIN(50000,Q2691)*0.02))</f>
        <v/>
      </c>
      <c r="V2691" s="21">
        <f>50000+MAX(0,G2691-480000)</f>
        <v/>
      </c>
      <c r="W2691" s="21">
        <f>P2691-V2691</f>
        <v/>
      </c>
      <c r="X2691" s="21">
        <f>Q2691-V2691</f>
        <v/>
      </c>
      <c r="Y2691" s="22">
        <f>IF(W2691&lt;0,0.9,LOOKUP(W2691,{0,1950001,3300001,6950001,9000001,18000001,40000001},{0.84895,0.7979,0.6958,0.66517,0.56307,0.4916,0.44055}))</f>
        <v/>
      </c>
      <c r="Z2691" s="22">
        <f>IF(X2691&lt;0,0.9,LOOKUP(X2691,{0,1950001,3300001,6950001,9000001,18000001,40000001},{0.84895,0.7979,0.6958,0.66517,0.56307,0.4916,0.44055}))</f>
        <v/>
      </c>
      <c r="AA2691" s="22">
        <f>IF(W2691&lt;0,0,CHOOSE(MATCH(W2691,{0,1950001,3300001,6950001,9000001},1),5.105/84.895,10.21/79.79,20.42/69.58,23.483/66.517,33.693/56.307))</f>
        <v/>
      </c>
      <c r="AB2691" s="21">
        <f>IF(C2691&lt;=2000,0,(MIN(C2691,ROUNDDOWN(F2691*0.3,0))-2000)*0.1)</f>
        <v/>
      </c>
      <c r="AC2691" s="21">
        <f>IF(C2691&lt;=2000,0,MIN((C2691-2000)*Y2691,(R2691+S2691)*0.2))</f>
        <v/>
      </c>
      <c r="AD2691" s="21">
        <f>IF(C2691&lt;=2000,0,MIN((C2691-2000)*Z2691,(T2691+U2691)*0.2))</f>
        <v/>
      </c>
      <c r="AE2691" s="21">
        <f>AC2691*AA2691</f>
        <v/>
      </c>
      <c r="AF2691" s="21">
        <f>ROUNDDOWN(R2691,-2)+ROUNDDOWN(S2691,-2)</f>
        <v/>
      </c>
      <c r="AG2691" s="21">
        <f>ROUNDDOWN(MAX(0,R2691-(AB2691+AC2691+AE2691)*0.6),-2)+ROUNDDOWN(MAX(0,S2691-(AB2691+AC2691+AE2691)*0.4),-2)</f>
        <v/>
      </c>
      <c r="AH2691" s="21">
        <f>ROUNDDOWN(MAX(0,T2691-(AB2691+AD2691)*0.6),-2)+ROUNDDOWN(MAX(0,U2691-(AB2691+AD2691)*0.4),-2)</f>
        <v/>
      </c>
      <c r="AI2691" s="21">
        <f>ROUNDDOWN(T2691,-2)+ROUNDDOWN(U2691,-2)</f>
        <v/>
      </c>
      <c r="AJ2691" s="21">
        <f>M2691+AF2691</f>
        <v/>
      </c>
      <c r="AK2691" s="21">
        <f>M2691+AG2691</f>
        <v/>
      </c>
      <c r="AL2691" s="21">
        <f>N2691+AH2691</f>
        <v/>
      </c>
      <c r="AM2691" s="21">
        <f>O2691+AI2691</f>
        <v/>
      </c>
      <c r="AN2691" s="21">
        <f>N2691+AI2691</f>
        <v/>
      </c>
      <c r="AO2691" s="21">
        <f>ROUNDDOWN((R2691+S2691)*0.2/Y2691+2000,0)</f>
        <v/>
      </c>
      <c r="AP2691" s="21">
        <f>ROUNDDOWN((T2691+U2691)*0.2/Z2691+2000,0)</f>
        <v/>
      </c>
      <c r="AQ2691" s="21">
        <f>AL2691-AK2691</f>
        <v/>
      </c>
      <c r="AR2691" s="21">
        <f>AM2691-AK2691</f>
        <v/>
      </c>
      <c r="AS2691" s="21">
        <f>AM2691-AL2691</f>
        <v/>
      </c>
      <c r="AT2691" s="21">
        <f>AK2691+C2691-AJ2691</f>
        <v/>
      </c>
      <c r="AU2691" s="21">
        <f>AL2691+C2691-AM2691</f>
        <v/>
      </c>
      <c r="AV2691" s="21">
        <f>AN2691+C2691-AM2691</f>
        <v/>
      </c>
    </row>
    <row r="2692">
      <c r="A2692" t="inlineStr">
        <is>
          <t>1万円刻み</t>
        </is>
      </c>
      <c r="B2692" s="21">
        <f>'5_1万円刻み'!$A$929</f>
        <v/>
      </c>
      <c r="C2692" s="21">
        <f>AO2692</f>
        <v/>
      </c>
      <c r="D2692" s="21" t="n">
        <v>0</v>
      </c>
      <c r="E2692" s="21">
        <f>ROUND(MIN(B2692/12,650000)*12*0.0915+MIN(B2692/12,1390000)*12*(0.0504+0)+B2692*0.005,0)</f>
        <v/>
      </c>
      <c r="F2692" s="21">
        <f>IF(B2692&lt;741000,0,IF(B2692&lt;2191000,B2692-740000,IF(B2692&lt;2193000,1451000,IF(B2692&lt;2196000,1453000,IF(B2692&lt;2200000,1456000,IF(B2692&lt;3600000,ROUND(ROUNDDOWN(B2692/4,-3)*2.8,0)-80000,IF(B2692&lt;6600000,ROUND(ROUNDDOWN(B2692/4,-3)*3.2,0)-440000,IF(B2692&lt;8500000,ROUNDDOWN(B2692*0.9,0)-1100000,B2692-1950000))))))))</f>
        <v/>
      </c>
      <c r="G2692" s="21">
        <f>IF(F2692&gt;23500000,NA(),IF(F2692&lt;=4890000,1040000,IF(F2692&lt;=6550000,670000,620000)))</f>
        <v/>
      </c>
      <c r="H2692" s="21">
        <f>IF(D2692&lt;=0,0,MAX(0,MIN(2000000,D2692-MIN(100000,ROUNDDOWN(F2692*0.05,0)))))</f>
        <v/>
      </c>
      <c r="I2692" s="21">
        <f>IF(C2692&lt;=2000,0,MIN(C2692,ROUNDDOWN(F2692*0.4,0))-2000)</f>
        <v/>
      </c>
      <c r="J2692" s="21">
        <f>MAX(0,ROUNDDOWN(F2692-E2692-G2692,-3))</f>
        <v/>
      </c>
      <c r="K2692" s="21">
        <f>MAX(0,ROUNDDOWN(F2692-E2692-G2692-H2692-I2692,-3))</f>
        <v/>
      </c>
      <c r="L2692" s="21">
        <f>MAX(0,ROUNDDOWN(F2692-E2692-G2692-H2692,-3))</f>
        <v/>
      </c>
      <c r="M2692" s="21">
        <f>IF(J2692&lt;=0,0,ROUNDDOWN((J2692*LOOKUP(J2692,{0,1950001,3300001,6950001,9000001,18000001,40000001},{0.05,0.1,0.2,0.23,0.33,0.4,0.45})-LOOKUP(J2692,{0,1950001,3300001,6950001,9000001,18000001,40000001},{0,97500,427500,636000,1536000,2796000,4796000}))*1.021,-2))</f>
        <v/>
      </c>
      <c r="N2692" s="21">
        <f>IF(K2692&lt;=0,0,ROUNDDOWN((K2692*LOOKUP(K2692,{0,1950001,3300001,6950001,9000001,18000001,40000001},{0.05,0.1,0.2,0.23,0.33,0.4,0.45})-LOOKUP(K2692,{0,1950001,3300001,6950001,9000001,18000001,40000001},{0,97500,427500,636000,1536000,2796000,4796000}))*1.021,-2))</f>
        <v/>
      </c>
      <c r="O2692" s="21">
        <f>IF(L2692&lt;=0,0,ROUNDDOWN((L2692*LOOKUP(L2692,{0,1950001,3300001,6950001,9000001,18000001,40000001},{0.05,0.1,0.2,0.23,0.33,0.4,0.45})-LOOKUP(L2692,{0,1950001,3300001,6950001,9000001,18000001,40000001},{0,97500,427500,636000,1536000,2796000,4796000}))*1.021,-2))</f>
        <v/>
      </c>
      <c r="P2692" s="21">
        <f>MAX(0,ROUNDDOWN(F2692-E2692-430000,-3))</f>
        <v/>
      </c>
      <c r="Q2692" s="21">
        <f>MAX(0,ROUNDDOWN(F2692-E2692-430000-H2692,-3))</f>
        <v/>
      </c>
      <c r="R2692" s="21">
        <f>IF(F2692&lt;=450000,0,MAX(0,P2692*0.06-MIN(50000,P2692)*0.03))</f>
        <v/>
      </c>
      <c r="S2692" s="21">
        <f>IF(F2692&lt;=450000,0,MAX(0,P2692*0.04-MIN(50000,P2692)*0.02))</f>
        <v/>
      </c>
      <c r="T2692" s="21">
        <f>IF(F2692&lt;=450000,0,MAX(0,Q2692*0.06-MIN(50000,Q2692)*0.03))</f>
        <v/>
      </c>
      <c r="U2692" s="21">
        <f>IF(F2692&lt;=450000,0,MAX(0,Q2692*0.04-MIN(50000,Q2692)*0.02))</f>
        <v/>
      </c>
      <c r="V2692" s="21">
        <f>50000+MAX(0,G2692-480000)</f>
        <v/>
      </c>
      <c r="W2692" s="21">
        <f>P2692-V2692</f>
        <v/>
      </c>
      <c r="X2692" s="21">
        <f>Q2692-V2692</f>
        <v/>
      </c>
      <c r="Y2692" s="22">
        <f>IF(W2692&lt;0,0.9,LOOKUP(W2692,{0,1950001,3300001,6950001,9000001,18000001,40000001},{0.84895,0.7979,0.6958,0.66517,0.56307,0.4916,0.44055}))</f>
        <v/>
      </c>
      <c r="Z2692" s="22">
        <f>IF(X2692&lt;0,0.9,LOOKUP(X2692,{0,1950001,3300001,6950001,9000001,18000001,40000001},{0.84895,0.7979,0.6958,0.66517,0.56307,0.4916,0.44055}))</f>
        <v/>
      </c>
      <c r="AA2692" s="22">
        <f>IF(W2692&lt;0,0,CHOOSE(MATCH(W2692,{0,1950001,3300001,6950001,9000001},1),5.105/84.895,10.21/79.79,20.42/69.58,23.483/66.517,33.693/56.307))</f>
        <v/>
      </c>
      <c r="AB2692" s="21">
        <f>IF(C2692&lt;=2000,0,(MIN(C2692,ROUNDDOWN(F2692*0.3,0))-2000)*0.1)</f>
        <v/>
      </c>
      <c r="AC2692" s="21">
        <f>IF(C2692&lt;=2000,0,MIN((C2692-2000)*Y2692,(R2692+S2692)*0.2))</f>
        <v/>
      </c>
      <c r="AD2692" s="21">
        <f>IF(C2692&lt;=2000,0,MIN((C2692-2000)*Z2692,(T2692+U2692)*0.2))</f>
        <v/>
      </c>
      <c r="AE2692" s="21">
        <f>AC2692*AA2692</f>
        <v/>
      </c>
      <c r="AF2692" s="21">
        <f>ROUNDDOWN(R2692,-2)+ROUNDDOWN(S2692,-2)</f>
        <v/>
      </c>
      <c r="AG2692" s="21">
        <f>ROUNDDOWN(MAX(0,R2692-(AB2692+AC2692+AE2692)*0.6),-2)+ROUNDDOWN(MAX(0,S2692-(AB2692+AC2692+AE2692)*0.4),-2)</f>
        <v/>
      </c>
      <c r="AH2692" s="21">
        <f>ROUNDDOWN(MAX(0,T2692-(AB2692+AD2692)*0.6),-2)+ROUNDDOWN(MAX(0,U2692-(AB2692+AD2692)*0.4),-2)</f>
        <v/>
      </c>
      <c r="AI2692" s="21">
        <f>ROUNDDOWN(T2692,-2)+ROUNDDOWN(U2692,-2)</f>
        <v/>
      </c>
      <c r="AJ2692" s="21">
        <f>M2692+AF2692</f>
        <v/>
      </c>
      <c r="AK2692" s="21">
        <f>M2692+AG2692</f>
        <v/>
      </c>
      <c r="AL2692" s="21">
        <f>N2692+AH2692</f>
        <v/>
      </c>
      <c r="AM2692" s="21">
        <f>O2692+AI2692</f>
        <v/>
      </c>
      <c r="AN2692" s="21">
        <f>N2692+AI2692</f>
        <v/>
      </c>
      <c r="AO2692" s="21">
        <f>ROUNDDOWN((R2692+S2692)*0.2/Y2692+2000,0)</f>
        <v/>
      </c>
      <c r="AP2692" s="21">
        <f>ROUNDDOWN((T2692+U2692)*0.2/Z2692+2000,0)</f>
        <v/>
      </c>
      <c r="AQ2692" s="21">
        <f>AL2692-AK2692</f>
        <v/>
      </c>
      <c r="AR2692" s="21">
        <f>AM2692-AK2692</f>
        <v/>
      </c>
      <c r="AS2692" s="21">
        <f>AM2692-AL2692</f>
        <v/>
      </c>
      <c r="AT2692" s="21">
        <f>AK2692+C2692-AJ2692</f>
        <v/>
      </c>
      <c r="AU2692" s="21">
        <f>AL2692+C2692-AM2692</f>
        <v/>
      </c>
      <c r="AV2692" s="21">
        <f>AN2692+C2692-AM2692</f>
        <v/>
      </c>
    </row>
    <row r="2693">
      <c r="A2693" t="inlineStr">
        <is>
          <t>1万円刻み</t>
        </is>
      </c>
      <c r="B2693" s="21">
        <f>'5_1万円刻み'!$A$930</f>
        <v/>
      </c>
      <c r="C2693" s="21">
        <f>AO2693</f>
        <v/>
      </c>
      <c r="D2693" s="21" t="n">
        <v>0</v>
      </c>
      <c r="E2693" s="21">
        <f>ROUND(MIN(B2693/12,650000)*12*0.0915+MIN(B2693/12,1390000)*12*(0.0504+0)+B2693*0.005,0)</f>
        <v/>
      </c>
      <c r="F2693" s="21">
        <f>IF(B2693&lt;741000,0,IF(B2693&lt;2191000,B2693-740000,IF(B2693&lt;2193000,1451000,IF(B2693&lt;2196000,1453000,IF(B2693&lt;2200000,1456000,IF(B2693&lt;3600000,ROUND(ROUNDDOWN(B2693/4,-3)*2.8,0)-80000,IF(B2693&lt;6600000,ROUND(ROUNDDOWN(B2693/4,-3)*3.2,0)-440000,IF(B2693&lt;8500000,ROUNDDOWN(B2693*0.9,0)-1100000,B2693-1950000))))))))</f>
        <v/>
      </c>
      <c r="G2693" s="21">
        <f>IF(F2693&gt;23500000,NA(),IF(F2693&lt;=4890000,1040000,IF(F2693&lt;=6550000,670000,620000)))</f>
        <v/>
      </c>
      <c r="H2693" s="21">
        <f>IF(D2693&lt;=0,0,MAX(0,MIN(2000000,D2693-MIN(100000,ROUNDDOWN(F2693*0.05,0)))))</f>
        <v/>
      </c>
      <c r="I2693" s="21">
        <f>IF(C2693&lt;=2000,0,MIN(C2693,ROUNDDOWN(F2693*0.4,0))-2000)</f>
        <v/>
      </c>
      <c r="J2693" s="21">
        <f>MAX(0,ROUNDDOWN(F2693-E2693-G2693,-3))</f>
        <v/>
      </c>
      <c r="K2693" s="21">
        <f>MAX(0,ROUNDDOWN(F2693-E2693-G2693-H2693-I2693,-3))</f>
        <v/>
      </c>
      <c r="L2693" s="21">
        <f>MAX(0,ROUNDDOWN(F2693-E2693-G2693-H2693,-3))</f>
        <v/>
      </c>
      <c r="M2693" s="21">
        <f>IF(J2693&lt;=0,0,ROUNDDOWN((J2693*LOOKUP(J2693,{0,1950001,3300001,6950001,9000001,18000001,40000001},{0.05,0.1,0.2,0.23,0.33,0.4,0.45})-LOOKUP(J2693,{0,1950001,3300001,6950001,9000001,18000001,40000001},{0,97500,427500,636000,1536000,2796000,4796000}))*1.021,-2))</f>
        <v/>
      </c>
      <c r="N2693" s="21">
        <f>IF(K2693&lt;=0,0,ROUNDDOWN((K2693*LOOKUP(K2693,{0,1950001,3300001,6950001,9000001,18000001,40000001},{0.05,0.1,0.2,0.23,0.33,0.4,0.45})-LOOKUP(K2693,{0,1950001,3300001,6950001,9000001,18000001,40000001},{0,97500,427500,636000,1536000,2796000,4796000}))*1.021,-2))</f>
        <v/>
      </c>
      <c r="O2693" s="21">
        <f>IF(L2693&lt;=0,0,ROUNDDOWN((L2693*LOOKUP(L2693,{0,1950001,3300001,6950001,9000001,18000001,40000001},{0.05,0.1,0.2,0.23,0.33,0.4,0.45})-LOOKUP(L2693,{0,1950001,3300001,6950001,9000001,18000001,40000001},{0,97500,427500,636000,1536000,2796000,4796000}))*1.021,-2))</f>
        <v/>
      </c>
      <c r="P2693" s="21">
        <f>MAX(0,ROUNDDOWN(F2693-E2693-430000,-3))</f>
        <v/>
      </c>
      <c r="Q2693" s="21">
        <f>MAX(0,ROUNDDOWN(F2693-E2693-430000-H2693,-3))</f>
        <v/>
      </c>
      <c r="R2693" s="21">
        <f>IF(F2693&lt;=450000,0,MAX(0,P2693*0.06-MIN(50000,P2693)*0.03))</f>
        <v/>
      </c>
      <c r="S2693" s="21">
        <f>IF(F2693&lt;=450000,0,MAX(0,P2693*0.04-MIN(50000,P2693)*0.02))</f>
        <v/>
      </c>
      <c r="T2693" s="21">
        <f>IF(F2693&lt;=450000,0,MAX(0,Q2693*0.06-MIN(50000,Q2693)*0.03))</f>
        <v/>
      </c>
      <c r="U2693" s="21">
        <f>IF(F2693&lt;=450000,0,MAX(0,Q2693*0.04-MIN(50000,Q2693)*0.02))</f>
        <v/>
      </c>
      <c r="V2693" s="21">
        <f>50000+MAX(0,G2693-480000)</f>
        <v/>
      </c>
      <c r="W2693" s="21">
        <f>P2693-V2693</f>
        <v/>
      </c>
      <c r="X2693" s="21">
        <f>Q2693-V2693</f>
        <v/>
      </c>
      <c r="Y2693" s="22">
        <f>IF(W2693&lt;0,0.9,LOOKUP(W2693,{0,1950001,3300001,6950001,9000001,18000001,40000001},{0.84895,0.7979,0.6958,0.66517,0.56307,0.4916,0.44055}))</f>
        <v/>
      </c>
      <c r="Z2693" s="22">
        <f>IF(X2693&lt;0,0.9,LOOKUP(X2693,{0,1950001,3300001,6950001,9000001,18000001,40000001},{0.84895,0.7979,0.6958,0.66517,0.56307,0.4916,0.44055}))</f>
        <v/>
      </c>
      <c r="AA2693" s="22">
        <f>IF(W2693&lt;0,0,CHOOSE(MATCH(W2693,{0,1950001,3300001,6950001,9000001},1),5.105/84.895,10.21/79.79,20.42/69.58,23.483/66.517,33.693/56.307))</f>
        <v/>
      </c>
      <c r="AB2693" s="21">
        <f>IF(C2693&lt;=2000,0,(MIN(C2693,ROUNDDOWN(F2693*0.3,0))-2000)*0.1)</f>
        <v/>
      </c>
      <c r="AC2693" s="21">
        <f>IF(C2693&lt;=2000,0,MIN((C2693-2000)*Y2693,(R2693+S2693)*0.2))</f>
        <v/>
      </c>
      <c r="AD2693" s="21">
        <f>IF(C2693&lt;=2000,0,MIN((C2693-2000)*Z2693,(T2693+U2693)*0.2))</f>
        <v/>
      </c>
      <c r="AE2693" s="21">
        <f>AC2693*AA2693</f>
        <v/>
      </c>
      <c r="AF2693" s="21">
        <f>ROUNDDOWN(R2693,-2)+ROUNDDOWN(S2693,-2)</f>
        <v/>
      </c>
      <c r="AG2693" s="21">
        <f>ROUNDDOWN(MAX(0,R2693-(AB2693+AC2693+AE2693)*0.6),-2)+ROUNDDOWN(MAX(0,S2693-(AB2693+AC2693+AE2693)*0.4),-2)</f>
        <v/>
      </c>
      <c r="AH2693" s="21">
        <f>ROUNDDOWN(MAX(0,T2693-(AB2693+AD2693)*0.6),-2)+ROUNDDOWN(MAX(0,U2693-(AB2693+AD2693)*0.4),-2)</f>
        <v/>
      </c>
      <c r="AI2693" s="21">
        <f>ROUNDDOWN(T2693,-2)+ROUNDDOWN(U2693,-2)</f>
        <v/>
      </c>
      <c r="AJ2693" s="21">
        <f>M2693+AF2693</f>
        <v/>
      </c>
      <c r="AK2693" s="21">
        <f>M2693+AG2693</f>
        <v/>
      </c>
      <c r="AL2693" s="21">
        <f>N2693+AH2693</f>
        <v/>
      </c>
      <c r="AM2693" s="21">
        <f>O2693+AI2693</f>
        <v/>
      </c>
      <c r="AN2693" s="21">
        <f>N2693+AI2693</f>
        <v/>
      </c>
      <c r="AO2693" s="21">
        <f>ROUNDDOWN((R2693+S2693)*0.2/Y2693+2000,0)</f>
        <v/>
      </c>
      <c r="AP2693" s="21">
        <f>ROUNDDOWN((T2693+U2693)*0.2/Z2693+2000,0)</f>
        <v/>
      </c>
      <c r="AQ2693" s="21">
        <f>AL2693-AK2693</f>
        <v/>
      </c>
      <c r="AR2693" s="21">
        <f>AM2693-AK2693</f>
        <v/>
      </c>
      <c r="AS2693" s="21">
        <f>AM2693-AL2693</f>
        <v/>
      </c>
      <c r="AT2693" s="21">
        <f>AK2693+C2693-AJ2693</f>
        <v/>
      </c>
      <c r="AU2693" s="21">
        <f>AL2693+C2693-AM2693</f>
        <v/>
      </c>
      <c r="AV2693" s="21">
        <f>AN2693+C2693-AM2693</f>
        <v/>
      </c>
    </row>
    <row r="2694">
      <c r="A2694" t="inlineStr">
        <is>
          <t>1万円刻み</t>
        </is>
      </c>
      <c r="B2694" s="21">
        <f>'5_1万円刻み'!$A$931</f>
        <v/>
      </c>
      <c r="C2694" s="21">
        <f>AO2694</f>
        <v/>
      </c>
      <c r="D2694" s="21" t="n">
        <v>0</v>
      </c>
      <c r="E2694" s="21">
        <f>ROUND(MIN(B2694/12,650000)*12*0.0915+MIN(B2694/12,1390000)*12*(0.0504+0)+B2694*0.005,0)</f>
        <v/>
      </c>
      <c r="F2694" s="21">
        <f>IF(B2694&lt;741000,0,IF(B2694&lt;2191000,B2694-740000,IF(B2694&lt;2193000,1451000,IF(B2694&lt;2196000,1453000,IF(B2694&lt;2200000,1456000,IF(B2694&lt;3600000,ROUND(ROUNDDOWN(B2694/4,-3)*2.8,0)-80000,IF(B2694&lt;6600000,ROUND(ROUNDDOWN(B2694/4,-3)*3.2,0)-440000,IF(B2694&lt;8500000,ROUNDDOWN(B2694*0.9,0)-1100000,B2694-1950000))))))))</f>
        <v/>
      </c>
      <c r="G2694" s="21">
        <f>IF(F2694&gt;23500000,NA(),IF(F2694&lt;=4890000,1040000,IF(F2694&lt;=6550000,670000,620000)))</f>
        <v/>
      </c>
      <c r="H2694" s="21">
        <f>IF(D2694&lt;=0,0,MAX(0,MIN(2000000,D2694-MIN(100000,ROUNDDOWN(F2694*0.05,0)))))</f>
        <v/>
      </c>
      <c r="I2694" s="21">
        <f>IF(C2694&lt;=2000,0,MIN(C2694,ROUNDDOWN(F2694*0.4,0))-2000)</f>
        <v/>
      </c>
      <c r="J2694" s="21">
        <f>MAX(0,ROUNDDOWN(F2694-E2694-G2694,-3))</f>
        <v/>
      </c>
      <c r="K2694" s="21">
        <f>MAX(0,ROUNDDOWN(F2694-E2694-G2694-H2694-I2694,-3))</f>
        <v/>
      </c>
      <c r="L2694" s="21">
        <f>MAX(0,ROUNDDOWN(F2694-E2694-G2694-H2694,-3))</f>
        <v/>
      </c>
      <c r="M2694" s="21">
        <f>IF(J2694&lt;=0,0,ROUNDDOWN((J2694*LOOKUP(J2694,{0,1950001,3300001,6950001,9000001,18000001,40000001},{0.05,0.1,0.2,0.23,0.33,0.4,0.45})-LOOKUP(J2694,{0,1950001,3300001,6950001,9000001,18000001,40000001},{0,97500,427500,636000,1536000,2796000,4796000}))*1.021,-2))</f>
        <v/>
      </c>
      <c r="N2694" s="21">
        <f>IF(K2694&lt;=0,0,ROUNDDOWN((K2694*LOOKUP(K2694,{0,1950001,3300001,6950001,9000001,18000001,40000001},{0.05,0.1,0.2,0.23,0.33,0.4,0.45})-LOOKUP(K2694,{0,1950001,3300001,6950001,9000001,18000001,40000001},{0,97500,427500,636000,1536000,2796000,4796000}))*1.021,-2))</f>
        <v/>
      </c>
      <c r="O2694" s="21">
        <f>IF(L2694&lt;=0,0,ROUNDDOWN((L2694*LOOKUP(L2694,{0,1950001,3300001,6950001,9000001,18000001,40000001},{0.05,0.1,0.2,0.23,0.33,0.4,0.45})-LOOKUP(L2694,{0,1950001,3300001,6950001,9000001,18000001,40000001},{0,97500,427500,636000,1536000,2796000,4796000}))*1.021,-2))</f>
        <v/>
      </c>
      <c r="P2694" s="21">
        <f>MAX(0,ROUNDDOWN(F2694-E2694-430000,-3))</f>
        <v/>
      </c>
      <c r="Q2694" s="21">
        <f>MAX(0,ROUNDDOWN(F2694-E2694-430000-H2694,-3))</f>
        <v/>
      </c>
      <c r="R2694" s="21">
        <f>IF(F2694&lt;=450000,0,MAX(0,P2694*0.06-MIN(50000,P2694)*0.03))</f>
        <v/>
      </c>
      <c r="S2694" s="21">
        <f>IF(F2694&lt;=450000,0,MAX(0,P2694*0.04-MIN(50000,P2694)*0.02))</f>
        <v/>
      </c>
      <c r="T2694" s="21">
        <f>IF(F2694&lt;=450000,0,MAX(0,Q2694*0.06-MIN(50000,Q2694)*0.03))</f>
        <v/>
      </c>
      <c r="U2694" s="21">
        <f>IF(F2694&lt;=450000,0,MAX(0,Q2694*0.04-MIN(50000,Q2694)*0.02))</f>
        <v/>
      </c>
      <c r="V2694" s="21">
        <f>50000+MAX(0,G2694-480000)</f>
        <v/>
      </c>
      <c r="W2694" s="21">
        <f>P2694-V2694</f>
        <v/>
      </c>
      <c r="X2694" s="21">
        <f>Q2694-V2694</f>
        <v/>
      </c>
      <c r="Y2694" s="22">
        <f>IF(W2694&lt;0,0.9,LOOKUP(W2694,{0,1950001,3300001,6950001,9000001,18000001,40000001},{0.84895,0.7979,0.6958,0.66517,0.56307,0.4916,0.44055}))</f>
        <v/>
      </c>
      <c r="Z2694" s="22">
        <f>IF(X2694&lt;0,0.9,LOOKUP(X2694,{0,1950001,3300001,6950001,9000001,18000001,40000001},{0.84895,0.7979,0.6958,0.66517,0.56307,0.4916,0.44055}))</f>
        <v/>
      </c>
      <c r="AA2694" s="22">
        <f>IF(W2694&lt;0,0,CHOOSE(MATCH(W2694,{0,1950001,3300001,6950001,9000001},1),5.105/84.895,10.21/79.79,20.42/69.58,23.483/66.517,33.693/56.307))</f>
        <v/>
      </c>
      <c r="AB2694" s="21">
        <f>IF(C2694&lt;=2000,0,(MIN(C2694,ROUNDDOWN(F2694*0.3,0))-2000)*0.1)</f>
        <v/>
      </c>
      <c r="AC2694" s="21">
        <f>IF(C2694&lt;=2000,0,MIN((C2694-2000)*Y2694,(R2694+S2694)*0.2))</f>
        <v/>
      </c>
      <c r="AD2694" s="21">
        <f>IF(C2694&lt;=2000,0,MIN((C2694-2000)*Z2694,(T2694+U2694)*0.2))</f>
        <v/>
      </c>
      <c r="AE2694" s="21">
        <f>AC2694*AA2694</f>
        <v/>
      </c>
      <c r="AF2694" s="21">
        <f>ROUNDDOWN(R2694,-2)+ROUNDDOWN(S2694,-2)</f>
        <v/>
      </c>
      <c r="AG2694" s="21">
        <f>ROUNDDOWN(MAX(0,R2694-(AB2694+AC2694+AE2694)*0.6),-2)+ROUNDDOWN(MAX(0,S2694-(AB2694+AC2694+AE2694)*0.4),-2)</f>
        <v/>
      </c>
      <c r="AH2694" s="21">
        <f>ROUNDDOWN(MAX(0,T2694-(AB2694+AD2694)*0.6),-2)+ROUNDDOWN(MAX(0,U2694-(AB2694+AD2694)*0.4),-2)</f>
        <v/>
      </c>
      <c r="AI2694" s="21">
        <f>ROUNDDOWN(T2694,-2)+ROUNDDOWN(U2694,-2)</f>
        <v/>
      </c>
      <c r="AJ2694" s="21">
        <f>M2694+AF2694</f>
        <v/>
      </c>
      <c r="AK2694" s="21">
        <f>M2694+AG2694</f>
        <v/>
      </c>
      <c r="AL2694" s="21">
        <f>N2694+AH2694</f>
        <v/>
      </c>
      <c r="AM2694" s="21">
        <f>O2694+AI2694</f>
        <v/>
      </c>
      <c r="AN2694" s="21">
        <f>N2694+AI2694</f>
        <v/>
      </c>
      <c r="AO2694" s="21">
        <f>ROUNDDOWN((R2694+S2694)*0.2/Y2694+2000,0)</f>
        <v/>
      </c>
      <c r="AP2694" s="21">
        <f>ROUNDDOWN((T2694+U2694)*0.2/Z2694+2000,0)</f>
        <v/>
      </c>
      <c r="AQ2694" s="21">
        <f>AL2694-AK2694</f>
        <v/>
      </c>
      <c r="AR2694" s="21">
        <f>AM2694-AK2694</f>
        <v/>
      </c>
      <c r="AS2694" s="21">
        <f>AM2694-AL2694</f>
        <v/>
      </c>
      <c r="AT2694" s="21">
        <f>AK2694+C2694-AJ2694</f>
        <v/>
      </c>
      <c r="AU2694" s="21">
        <f>AL2694+C2694-AM2694</f>
        <v/>
      </c>
      <c r="AV2694" s="21">
        <f>AN2694+C2694-AM2694</f>
        <v/>
      </c>
    </row>
    <row r="2695">
      <c r="A2695" t="inlineStr">
        <is>
          <t>1万円刻み</t>
        </is>
      </c>
      <c r="B2695" s="21">
        <f>'5_1万円刻み'!$A$932</f>
        <v/>
      </c>
      <c r="C2695" s="21">
        <f>AO2695</f>
        <v/>
      </c>
      <c r="D2695" s="21" t="n">
        <v>0</v>
      </c>
      <c r="E2695" s="21">
        <f>ROUND(MIN(B2695/12,650000)*12*0.0915+MIN(B2695/12,1390000)*12*(0.0504+0)+B2695*0.005,0)</f>
        <v/>
      </c>
      <c r="F2695" s="21">
        <f>IF(B2695&lt;741000,0,IF(B2695&lt;2191000,B2695-740000,IF(B2695&lt;2193000,1451000,IF(B2695&lt;2196000,1453000,IF(B2695&lt;2200000,1456000,IF(B2695&lt;3600000,ROUND(ROUNDDOWN(B2695/4,-3)*2.8,0)-80000,IF(B2695&lt;6600000,ROUND(ROUNDDOWN(B2695/4,-3)*3.2,0)-440000,IF(B2695&lt;8500000,ROUNDDOWN(B2695*0.9,0)-1100000,B2695-1950000))))))))</f>
        <v/>
      </c>
      <c r="G2695" s="21">
        <f>IF(F2695&gt;23500000,NA(),IF(F2695&lt;=4890000,1040000,IF(F2695&lt;=6550000,670000,620000)))</f>
        <v/>
      </c>
      <c r="H2695" s="21">
        <f>IF(D2695&lt;=0,0,MAX(0,MIN(2000000,D2695-MIN(100000,ROUNDDOWN(F2695*0.05,0)))))</f>
        <v/>
      </c>
      <c r="I2695" s="21">
        <f>IF(C2695&lt;=2000,0,MIN(C2695,ROUNDDOWN(F2695*0.4,0))-2000)</f>
        <v/>
      </c>
      <c r="J2695" s="21">
        <f>MAX(0,ROUNDDOWN(F2695-E2695-G2695,-3))</f>
        <v/>
      </c>
      <c r="K2695" s="21">
        <f>MAX(0,ROUNDDOWN(F2695-E2695-G2695-H2695-I2695,-3))</f>
        <v/>
      </c>
      <c r="L2695" s="21">
        <f>MAX(0,ROUNDDOWN(F2695-E2695-G2695-H2695,-3))</f>
        <v/>
      </c>
      <c r="M2695" s="21">
        <f>IF(J2695&lt;=0,0,ROUNDDOWN((J2695*LOOKUP(J2695,{0,1950001,3300001,6950001,9000001,18000001,40000001},{0.05,0.1,0.2,0.23,0.33,0.4,0.45})-LOOKUP(J2695,{0,1950001,3300001,6950001,9000001,18000001,40000001},{0,97500,427500,636000,1536000,2796000,4796000}))*1.021,-2))</f>
        <v/>
      </c>
      <c r="N2695" s="21">
        <f>IF(K2695&lt;=0,0,ROUNDDOWN((K2695*LOOKUP(K2695,{0,1950001,3300001,6950001,9000001,18000001,40000001},{0.05,0.1,0.2,0.23,0.33,0.4,0.45})-LOOKUP(K2695,{0,1950001,3300001,6950001,9000001,18000001,40000001},{0,97500,427500,636000,1536000,2796000,4796000}))*1.021,-2))</f>
        <v/>
      </c>
      <c r="O2695" s="21">
        <f>IF(L2695&lt;=0,0,ROUNDDOWN((L2695*LOOKUP(L2695,{0,1950001,3300001,6950001,9000001,18000001,40000001},{0.05,0.1,0.2,0.23,0.33,0.4,0.45})-LOOKUP(L2695,{0,1950001,3300001,6950001,9000001,18000001,40000001},{0,97500,427500,636000,1536000,2796000,4796000}))*1.021,-2))</f>
        <v/>
      </c>
      <c r="P2695" s="21">
        <f>MAX(0,ROUNDDOWN(F2695-E2695-430000,-3))</f>
        <v/>
      </c>
      <c r="Q2695" s="21">
        <f>MAX(0,ROUNDDOWN(F2695-E2695-430000-H2695,-3))</f>
        <v/>
      </c>
      <c r="R2695" s="21">
        <f>IF(F2695&lt;=450000,0,MAX(0,P2695*0.06-MIN(50000,P2695)*0.03))</f>
        <v/>
      </c>
      <c r="S2695" s="21">
        <f>IF(F2695&lt;=450000,0,MAX(0,P2695*0.04-MIN(50000,P2695)*0.02))</f>
        <v/>
      </c>
      <c r="T2695" s="21">
        <f>IF(F2695&lt;=450000,0,MAX(0,Q2695*0.06-MIN(50000,Q2695)*0.03))</f>
        <v/>
      </c>
      <c r="U2695" s="21">
        <f>IF(F2695&lt;=450000,0,MAX(0,Q2695*0.04-MIN(50000,Q2695)*0.02))</f>
        <v/>
      </c>
      <c r="V2695" s="21">
        <f>50000+MAX(0,G2695-480000)</f>
        <v/>
      </c>
      <c r="W2695" s="21">
        <f>P2695-V2695</f>
        <v/>
      </c>
      <c r="X2695" s="21">
        <f>Q2695-V2695</f>
        <v/>
      </c>
      <c r="Y2695" s="22">
        <f>IF(W2695&lt;0,0.9,LOOKUP(W2695,{0,1950001,3300001,6950001,9000001,18000001,40000001},{0.84895,0.7979,0.6958,0.66517,0.56307,0.4916,0.44055}))</f>
        <v/>
      </c>
      <c r="Z2695" s="22">
        <f>IF(X2695&lt;0,0.9,LOOKUP(X2695,{0,1950001,3300001,6950001,9000001,18000001,40000001},{0.84895,0.7979,0.6958,0.66517,0.56307,0.4916,0.44055}))</f>
        <v/>
      </c>
      <c r="AA2695" s="22">
        <f>IF(W2695&lt;0,0,CHOOSE(MATCH(W2695,{0,1950001,3300001,6950001,9000001},1),5.105/84.895,10.21/79.79,20.42/69.58,23.483/66.517,33.693/56.307))</f>
        <v/>
      </c>
      <c r="AB2695" s="21">
        <f>IF(C2695&lt;=2000,0,(MIN(C2695,ROUNDDOWN(F2695*0.3,0))-2000)*0.1)</f>
        <v/>
      </c>
      <c r="AC2695" s="21">
        <f>IF(C2695&lt;=2000,0,MIN((C2695-2000)*Y2695,(R2695+S2695)*0.2))</f>
        <v/>
      </c>
      <c r="AD2695" s="21">
        <f>IF(C2695&lt;=2000,0,MIN((C2695-2000)*Z2695,(T2695+U2695)*0.2))</f>
        <v/>
      </c>
      <c r="AE2695" s="21">
        <f>AC2695*AA2695</f>
        <v/>
      </c>
      <c r="AF2695" s="21">
        <f>ROUNDDOWN(R2695,-2)+ROUNDDOWN(S2695,-2)</f>
        <v/>
      </c>
      <c r="AG2695" s="21">
        <f>ROUNDDOWN(MAX(0,R2695-(AB2695+AC2695+AE2695)*0.6),-2)+ROUNDDOWN(MAX(0,S2695-(AB2695+AC2695+AE2695)*0.4),-2)</f>
        <v/>
      </c>
      <c r="AH2695" s="21">
        <f>ROUNDDOWN(MAX(0,T2695-(AB2695+AD2695)*0.6),-2)+ROUNDDOWN(MAX(0,U2695-(AB2695+AD2695)*0.4),-2)</f>
        <v/>
      </c>
      <c r="AI2695" s="21">
        <f>ROUNDDOWN(T2695,-2)+ROUNDDOWN(U2695,-2)</f>
        <v/>
      </c>
      <c r="AJ2695" s="21">
        <f>M2695+AF2695</f>
        <v/>
      </c>
      <c r="AK2695" s="21">
        <f>M2695+AG2695</f>
        <v/>
      </c>
      <c r="AL2695" s="21">
        <f>N2695+AH2695</f>
        <v/>
      </c>
      <c r="AM2695" s="21">
        <f>O2695+AI2695</f>
        <v/>
      </c>
      <c r="AN2695" s="21">
        <f>N2695+AI2695</f>
        <v/>
      </c>
      <c r="AO2695" s="21">
        <f>ROUNDDOWN((R2695+S2695)*0.2/Y2695+2000,0)</f>
        <v/>
      </c>
      <c r="AP2695" s="21">
        <f>ROUNDDOWN((T2695+U2695)*0.2/Z2695+2000,0)</f>
        <v/>
      </c>
      <c r="AQ2695" s="21">
        <f>AL2695-AK2695</f>
        <v/>
      </c>
      <c r="AR2695" s="21">
        <f>AM2695-AK2695</f>
        <v/>
      </c>
      <c r="AS2695" s="21">
        <f>AM2695-AL2695</f>
        <v/>
      </c>
      <c r="AT2695" s="21">
        <f>AK2695+C2695-AJ2695</f>
        <v/>
      </c>
      <c r="AU2695" s="21">
        <f>AL2695+C2695-AM2695</f>
        <v/>
      </c>
      <c r="AV2695" s="21">
        <f>AN2695+C2695-AM2695</f>
        <v/>
      </c>
    </row>
    <row r="2696">
      <c r="A2696" t="inlineStr">
        <is>
          <t>1万円刻み</t>
        </is>
      </c>
      <c r="B2696" s="21">
        <f>'5_1万円刻み'!$A$933</f>
        <v/>
      </c>
      <c r="C2696" s="21">
        <f>AO2696</f>
        <v/>
      </c>
      <c r="D2696" s="21" t="n">
        <v>0</v>
      </c>
      <c r="E2696" s="21">
        <f>ROUND(MIN(B2696/12,650000)*12*0.0915+MIN(B2696/12,1390000)*12*(0.0504+0)+B2696*0.005,0)</f>
        <v/>
      </c>
      <c r="F2696" s="21">
        <f>IF(B2696&lt;741000,0,IF(B2696&lt;2191000,B2696-740000,IF(B2696&lt;2193000,1451000,IF(B2696&lt;2196000,1453000,IF(B2696&lt;2200000,1456000,IF(B2696&lt;3600000,ROUND(ROUNDDOWN(B2696/4,-3)*2.8,0)-80000,IF(B2696&lt;6600000,ROUND(ROUNDDOWN(B2696/4,-3)*3.2,0)-440000,IF(B2696&lt;8500000,ROUNDDOWN(B2696*0.9,0)-1100000,B2696-1950000))))))))</f>
        <v/>
      </c>
      <c r="G2696" s="21">
        <f>IF(F2696&gt;23500000,NA(),IF(F2696&lt;=4890000,1040000,IF(F2696&lt;=6550000,670000,620000)))</f>
        <v/>
      </c>
      <c r="H2696" s="21">
        <f>IF(D2696&lt;=0,0,MAX(0,MIN(2000000,D2696-MIN(100000,ROUNDDOWN(F2696*0.05,0)))))</f>
        <v/>
      </c>
      <c r="I2696" s="21">
        <f>IF(C2696&lt;=2000,0,MIN(C2696,ROUNDDOWN(F2696*0.4,0))-2000)</f>
        <v/>
      </c>
      <c r="J2696" s="21">
        <f>MAX(0,ROUNDDOWN(F2696-E2696-G2696,-3))</f>
        <v/>
      </c>
      <c r="K2696" s="21">
        <f>MAX(0,ROUNDDOWN(F2696-E2696-G2696-H2696-I2696,-3))</f>
        <v/>
      </c>
      <c r="L2696" s="21">
        <f>MAX(0,ROUNDDOWN(F2696-E2696-G2696-H2696,-3))</f>
        <v/>
      </c>
      <c r="M2696" s="21">
        <f>IF(J2696&lt;=0,0,ROUNDDOWN((J2696*LOOKUP(J2696,{0,1950001,3300001,6950001,9000001,18000001,40000001},{0.05,0.1,0.2,0.23,0.33,0.4,0.45})-LOOKUP(J2696,{0,1950001,3300001,6950001,9000001,18000001,40000001},{0,97500,427500,636000,1536000,2796000,4796000}))*1.021,-2))</f>
        <v/>
      </c>
      <c r="N2696" s="21">
        <f>IF(K2696&lt;=0,0,ROUNDDOWN((K2696*LOOKUP(K2696,{0,1950001,3300001,6950001,9000001,18000001,40000001},{0.05,0.1,0.2,0.23,0.33,0.4,0.45})-LOOKUP(K2696,{0,1950001,3300001,6950001,9000001,18000001,40000001},{0,97500,427500,636000,1536000,2796000,4796000}))*1.021,-2))</f>
        <v/>
      </c>
      <c r="O2696" s="21">
        <f>IF(L2696&lt;=0,0,ROUNDDOWN((L2696*LOOKUP(L2696,{0,1950001,3300001,6950001,9000001,18000001,40000001},{0.05,0.1,0.2,0.23,0.33,0.4,0.45})-LOOKUP(L2696,{0,1950001,3300001,6950001,9000001,18000001,40000001},{0,97500,427500,636000,1536000,2796000,4796000}))*1.021,-2))</f>
        <v/>
      </c>
      <c r="P2696" s="21">
        <f>MAX(0,ROUNDDOWN(F2696-E2696-430000,-3))</f>
        <v/>
      </c>
      <c r="Q2696" s="21">
        <f>MAX(0,ROUNDDOWN(F2696-E2696-430000-H2696,-3))</f>
        <v/>
      </c>
      <c r="R2696" s="21">
        <f>IF(F2696&lt;=450000,0,MAX(0,P2696*0.06-MIN(50000,P2696)*0.03))</f>
        <v/>
      </c>
      <c r="S2696" s="21">
        <f>IF(F2696&lt;=450000,0,MAX(0,P2696*0.04-MIN(50000,P2696)*0.02))</f>
        <v/>
      </c>
      <c r="T2696" s="21">
        <f>IF(F2696&lt;=450000,0,MAX(0,Q2696*0.06-MIN(50000,Q2696)*0.03))</f>
        <v/>
      </c>
      <c r="U2696" s="21">
        <f>IF(F2696&lt;=450000,0,MAX(0,Q2696*0.04-MIN(50000,Q2696)*0.02))</f>
        <v/>
      </c>
      <c r="V2696" s="21">
        <f>50000+MAX(0,G2696-480000)</f>
        <v/>
      </c>
      <c r="W2696" s="21">
        <f>P2696-V2696</f>
        <v/>
      </c>
      <c r="X2696" s="21">
        <f>Q2696-V2696</f>
        <v/>
      </c>
      <c r="Y2696" s="22">
        <f>IF(W2696&lt;0,0.9,LOOKUP(W2696,{0,1950001,3300001,6950001,9000001,18000001,40000001},{0.84895,0.7979,0.6958,0.66517,0.56307,0.4916,0.44055}))</f>
        <v/>
      </c>
      <c r="Z2696" s="22">
        <f>IF(X2696&lt;0,0.9,LOOKUP(X2696,{0,1950001,3300001,6950001,9000001,18000001,40000001},{0.84895,0.7979,0.6958,0.66517,0.56307,0.4916,0.44055}))</f>
        <v/>
      </c>
      <c r="AA2696" s="22">
        <f>IF(W2696&lt;0,0,CHOOSE(MATCH(W2696,{0,1950001,3300001,6950001,9000001},1),5.105/84.895,10.21/79.79,20.42/69.58,23.483/66.517,33.693/56.307))</f>
        <v/>
      </c>
      <c r="AB2696" s="21">
        <f>IF(C2696&lt;=2000,0,(MIN(C2696,ROUNDDOWN(F2696*0.3,0))-2000)*0.1)</f>
        <v/>
      </c>
      <c r="AC2696" s="21">
        <f>IF(C2696&lt;=2000,0,MIN((C2696-2000)*Y2696,(R2696+S2696)*0.2))</f>
        <v/>
      </c>
      <c r="AD2696" s="21">
        <f>IF(C2696&lt;=2000,0,MIN((C2696-2000)*Z2696,(T2696+U2696)*0.2))</f>
        <v/>
      </c>
      <c r="AE2696" s="21">
        <f>AC2696*AA2696</f>
        <v/>
      </c>
      <c r="AF2696" s="21">
        <f>ROUNDDOWN(R2696,-2)+ROUNDDOWN(S2696,-2)</f>
        <v/>
      </c>
      <c r="AG2696" s="21">
        <f>ROUNDDOWN(MAX(0,R2696-(AB2696+AC2696+AE2696)*0.6),-2)+ROUNDDOWN(MAX(0,S2696-(AB2696+AC2696+AE2696)*0.4),-2)</f>
        <v/>
      </c>
      <c r="AH2696" s="21">
        <f>ROUNDDOWN(MAX(0,T2696-(AB2696+AD2696)*0.6),-2)+ROUNDDOWN(MAX(0,U2696-(AB2696+AD2696)*0.4),-2)</f>
        <v/>
      </c>
      <c r="AI2696" s="21">
        <f>ROUNDDOWN(T2696,-2)+ROUNDDOWN(U2696,-2)</f>
        <v/>
      </c>
      <c r="AJ2696" s="21">
        <f>M2696+AF2696</f>
        <v/>
      </c>
      <c r="AK2696" s="21">
        <f>M2696+AG2696</f>
        <v/>
      </c>
      <c r="AL2696" s="21">
        <f>N2696+AH2696</f>
        <v/>
      </c>
      <c r="AM2696" s="21">
        <f>O2696+AI2696</f>
        <v/>
      </c>
      <c r="AN2696" s="21">
        <f>N2696+AI2696</f>
        <v/>
      </c>
      <c r="AO2696" s="21">
        <f>ROUNDDOWN((R2696+S2696)*0.2/Y2696+2000,0)</f>
        <v/>
      </c>
      <c r="AP2696" s="21">
        <f>ROUNDDOWN((T2696+U2696)*0.2/Z2696+2000,0)</f>
        <v/>
      </c>
      <c r="AQ2696" s="21">
        <f>AL2696-AK2696</f>
        <v/>
      </c>
      <c r="AR2696" s="21">
        <f>AM2696-AK2696</f>
        <v/>
      </c>
      <c r="AS2696" s="21">
        <f>AM2696-AL2696</f>
        <v/>
      </c>
      <c r="AT2696" s="21">
        <f>AK2696+C2696-AJ2696</f>
        <v/>
      </c>
      <c r="AU2696" s="21">
        <f>AL2696+C2696-AM2696</f>
        <v/>
      </c>
      <c r="AV2696" s="21">
        <f>AN2696+C2696-AM2696</f>
        <v/>
      </c>
    </row>
    <row r="2697">
      <c r="A2697" t="inlineStr">
        <is>
          <t>1万円刻み</t>
        </is>
      </c>
      <c r="B2697" s="21">
        <f>'5_1万円刻み'!$A$934</f>
        <v/>
      </c>
      <c r="C2697" s="21">
        <f>AO2697</f>
        <v/>
      </c>
      <c r="D2697" s="21" t="n">
        <v>0</v>
      </c>
      <c r="E2697" s="21">
        <f>ROUND(MIN(B2697/12,650000)*12*0.0915+MIN(B2697/12,1390000)*12*(0.0504+0)+B2697*0.005,0)</f>
        <v/>
      </c>
      <c r="F2697" s="21">
        <f>IF(B2697&lt;741000,0,IF(B2697&lt;2191000,B2697-740000,IF(B2697&lt;2193000,1451000,IF(B2697&lt;2196000,1453000,IF(B2697&lt;2200000,1456000,IF(B2697&lt;3600000,ROUND(ROUNDDOWN(B2697/4,-3)*2.8,0)-80000,IF(B2697&lt;6600000,ROUND(ROUNDDOWN(B2697/4,-3)*3.2,0)-440000,IF(B2697&lt;8500000,ROUNDDOWN(B2697*0.9,0)-1100000,B2697-1950000))))))))</f>
        <v/>
      </c>
      <c r="G2697" s="21">
        <f>IF(F2697&gt;23500000,NA(),IF(F2697&lt;=4890000,1040000,IF(F2697&lt;=6550000,670000,620000)))</f>
        <v/>
      </c>
      <c r="H2697" s="21">
        <f>IF(D2697&lt;=0,0,MAX(0,MIN(2000000,D2697-MIN(100000,ROUNDDOWN(F2697*0.05,0)))))</f>
        <v/>
      </c>
      <c r="I2697" s="21">
        <f>IF(C2697&lt;=2000,0,MIN(C2697,ROUNDDOWN(F2697*0.4,0))-2000)</f>
        <v/>
      </c>
      <c r="J2697" s="21">
        <f>MAX(0,ROUNDDOWN(F2697-E2697-G2697,-3))</f>
        <v/>
      </c>
      <c r="K2697" s="21">
        <f>MAX(0,ROUNDDOWN(F2697-E2697-G2697-H2697-I2697,-3))</f>
        <v/>
      </c>
      <c r="L2697" s="21">
        <f>MAX(0,ROUNDDOWN(F2697-E2697-G2697-H2697,-3))</f>
        <v/>
      </c>
      <c r="M2697" s="21">
        <f>IF(J2697&lt;=0,0,ROUNDDOWN((J2697*LOOKUP(J2697,{0,1950001,3300001,6950001,9000001,18000001,40000001},{0.05,0.1,0.2,0.23,0.33,0.4,0.45})-LOOKUP(J2697,{0,1950001,3300001,6950001,9000001,18000001,40000001},{0,97500,427500,636000,1536000,2796000,4796000}))*1.021,-2))</f>
        <v/>
      </c>
      <c r="N2697" s="21">
        <f>IF(K2697&lt;=0,0,ROUNDDOWN((K2697*LOOKUP(K2697,{0,1950001,3300001,6950001,9000001,18000001,40000001},{0.05,0.1,0.2,0.23,0.33,0.4,0.45})-LOOKUP(K2697,{0,1950001,3300001,6950001,9000001,18000001,40000001},{0,97500,427500,636000,1536000,2796000,4796000}))*1.021,-2))</f>
        <v/>
      </c>
      <c r="O2697" s="21">
        <f>IF(L2697&lt;=0,0,ROUNDDOWN((L2697*LOOKUP(L2697,{0,1950001,3300001,6950001,9000001,18000001,40000001},{0.05,0.1,0.2,0.23,0.33,0.4,0.45})-LOOKUP(L2697,{0,1950001,3300001,6950001,9000001,18000001,40000001},{0,97500,427500,636000,1536000,2796000,4796000}))*1.021,-2))</f>
        <v/>
      </c>
      <c r="P2697" s="21">
        <f>MAX(0,ROUNDDOWN(F2697-E2697-430000,-3))</f>
        <v/>
      </c>
      <c r="Q2697" s="21">
        <f>MAX(0,ROUNDDOWN(F2697-E2697-430000-H2697,-3))</f>
        <v/>
      </c>
      <c r="R2697" s="21">
        <f>IF(F2697&lt;=450000,0,MAX(0,P2697*0.06-MIN(50000,P2697)*0.03))</f>
        <v/>
      </c>
      <c r="S2697" s="21">
        <f>IF(F2697&lt;=450000,0,MAX(0,P2697*0.04-MIN(50000,P2697)*0.02))</f>
        <v/>
      </c>
      <c r="T2697" s="21">
        <f>IF(F2697&lt;=450000,0,MAX(0,Q2697*0.06-MIN(50000,Q2697)*0.03))</f>
        <v/>
      </c>
      <c r="U2697" s="21">
        <f>IF(F2697&lt;=450000,0,MAX(0,Q2697*0.04-MIN(50000,Q2697)*0.02))</f>
        <v/>
      </c>
      <c r="V2697" s="21">
        <f>50000+MAX(0,G2697-480000)</f>
        <v/>
      </c>
      <c r="W2697" s="21">
        <f>P2697-V2697</f>
        <v/>
      </c>
      <c r="X2697" s="21">
        <f>Q2697-V2697</f>
        <v/>
      </c>
      <c r="Y2697" s="22">
        <f>IF(W2697&lt;0,0.9,LOOKUP(W2697,{0,1950001,3300001,6950001,9000001,18000001,40000001},{0.84895,0.7979,0.6958,0.66517,0.56307,0.4916,0.44055}))</f>
        <v/>
      </c>
      <c r="Z2697" s="22">
        <f>IF(X2697&lt;0,0.9,LOOKUP(X2697,{0,1950001,3300001,6950001,9000001,18000001,40000001},{0.84895,0.7979,0.6958,0.66517,0.56307,0.4916,0.44055}))</f>
        <v/>
      </c>
      <c r="AA2697" s="22">
        <f>IF(W2697&lt;0,0,CHOOSE(MATCH(W2697,{0,1950001,3300001,6950001,9000001},1),5.105/84.895,10.21/79.79,20.42/69.58,23.483/66.517,33.693/56.307))</f>
        <v/>
      </c>
      <c r="AB2697" s="21">
        <f>IF(C2697&lt;=2000,0,(MIN(C2697,ROUNDDOWN(F2697*0.3,0))-2000)*0.1)</f>
        <v/>
      </c>
      <c r="AC2697" s="21">
        <f>IF(C2697&lt;=2000,0,MIN((C2697-2000)*Y2697,(R2697+S2697)*0.2))</f>
        <v/>
      </c>
      <c r="AD2697" s="21">
        <f>IF(C2697&lt;=2000,0,MIN((C2697-2000)*Z2697,(T2697+U2697)*0.2))</f>
        <v/>
      </c>
      <c r="AE2697" s="21">
        <f>AC2697*AA2697</f>
        <v/>
      </c>
      <c r="AF2697" s="21">
        <f>ROUNDDOWN(R2697,-2)+ROUNDDOWN(S2697,-2)</f>
        <v/>
      </c>
      <c r="AG2697" s="21">
        <f>ROUNDDOWN(MAX(0,R2697-(AB2697+AC2697+AE2697)*0.6),-2)+ROUNDDOWN(MAX(0,S2697-(AB2697+AC2697+AE2697)*0.4),-2)</f>
        <v/>
      </c>
      <c r="AH2697" s="21">
        <f>ROUNDDOWN(MAX(0,T2697-(AB2697+AD2697)*0.6),-2)+ROUNDDOWN(MAX(0,U2697-(AB2697+AD2697)*0.4),-2)</f>
        <v/>
      </c>
      <c r="AI2697" s="21">
        <f>ROUNDDOWN(T2697,-2)+ROUNDDOWN(U2697,-2)</f>
        <v/>
      </c>
      <c r="AJ2697" s="21">
        <f>M2697+AF2697</f>
        <v/>
      </c>
      <c r="AK2697" s="21">
        <f>M2697+AG2697</f>
        <v/>
      </c>
      <c r="AL2697" s="21">
        <f>N2697+AH2697</f>
        <v/>
      </c>
      <c r="AM2697" s="21">
        <f>O2697+AI2697</f>
        <v/>
      </c>
      <c r="AN2697" s="21">
        <f>N2697+AI2697</f>
        <v/>
      </c>
      <c r="AO2697" s="21">
        <f>ROUNDDOWN((R2697+S2697)*0.2/Y2697+2000,0)</f>
        <v/>
      </c>
      <c r="AP2697" s="21">
        <f>ROUNDDOWN((T2697+U2697)*0.2/Z2697+2000,0)</f>
        <v/>
      </c>
      <c r="AQ2697" s="21">
        <f>AL2697-AK2697</f>
        <v/>
      </c>
      <c r="AR2697" s="21">
        <f>AM2697-AK2697</f>
        <v/>
      </c>
      <c r="AS2697" s="21">
        <f>AM2697-AL2697</f>
        <v/>
      </c>
      <c r="AT2697" s="21">
        <f>AK2697+C2697-AJ2697</f>
        <v/>
      </c>
      <c r="AU2697" s="21">
        <f>AL2697+C2697-AM2697</f>
        <v/>
      </c>
      <c r="AV2697" s="21">
        <f>AN2697+C2697-AM2697</f>
        <v/>
      </c>
    </row>
    <row r="2698">
      <c r="A2698" t="inlineStr">
        <is>
          <t>1万円刻み</t>
        </is>
      </c>
      <c r="B2698" s="21">
        <f>'5_1万円刻み'!$A$935</f>
        <v/>
      </c>
      <c r="C2698" s="21">
        <f>AO2698</f>
        <v/>
      </c>
      <c r="D2698" s="21" t="n">
        <v>0</v>
      </c>
      <c r="E2698" s="21">
        <f>ROUND(MIN(B2698/12,650000)*12*0.0915+MIN(B2698/12,1390000)*12*(0.0504+0)+B2698*0.005,0)</f>
        <v/>
      </c>
      <c r="F2698" s="21">
        <f>IF(B2698&lt;741000,0,IF(B2698&lt;2191000,B2698-740000,IF(B2698&lt;2193000,1451000,IF(B2698&lt;2196000,1453000,IF(B2698&lt;2200000,1456000,IF(B2698&lt;3600000,ROUND(ROUNDDOWN(B2698/4,-3)*2.8,0)-80000,IF(B2698&lt;6600000,ROUND(ROUNDDOWN(B2698/4,-3)*3.2,0)-440000,IF(B2698&lt;8500000,ROUNDDOWN(B2698*0.9,0)-1100000,B2698-1950000))))))))</f>
        <v/>
      </c>
      <c r="G2698" s="21">
        <f>IF(F2698&gt;23500000,NA(),IF(F2698&lt;=4890000,1040000,IF(F2698&lt;=6550000,670000,620000)))</f>
        <v/>
      </c>
      <c r="H2698" s="21">
        <f>IF(D2698&lt;=0,0,MAX(0,MIN(2000000,D2698-MIN(100000,ROUNDDOWN(F2698*0.05,0)))))</f>
        <v/>
      </c>
      <c r="I2698" s="21">
        <f>IF(C2698&lt;=2000,0,MIN(C2698,ROUNDDOWN(F2698*0.4,0))-2000)</f>
        <v/>
      </c>
      <c r="J2698" s="21">
        <f>MAX(0,ROUNDDOWN(F2698-E2698-G2698,-3))</f>
        <v/>
      </c>
      <c r="K2698" s="21">
        <f>MAX(0,ROUNDDOWN(F2698-E2698-G2698-H2698-I2698,-3))</f>
        <v/>
      </c>
      <c r="L2698" s="21">
        <f>MAX(0,ROUNDDOWN(F2698-E2698-G2698-H2698,-3))</f>
        <v/>
      </c>
      <c r="M2698" s="21">
        <f>IF(J2698&lt;=0,0,ROUNDDOWN((J2698*LOOKUP(J2698,{0,1950001,3300001,6950001,9000001,18000001,40000001},{0.05,0.1,0.2,0.23,0.33,0.4,0.45})-LOOKUP(J2698,{0,1950001,3300001,6950001,9000001,18000001,40000001},{0,97500,427500,636000,1536000,2796000,4796000}))*1.021,-2))</f>
        <v/>
      </c>
      <c r="N2698" s="21">
        <f>IF(K2698&lt;=0,0,ROUNDDOWN((K2698*LOOKUP(K2698,{0,1950001,3300001,6950001,9000001,18000001,40000001},{0.05,0.1,0.2,0.23,0.33,0.4,0.45})-LOOKUP(K2698,{0,1950001,3300001,6950001,9000001,18000001,40000001},{0,97500,427500,636000,1536000,2796000,4796000}))*1.021,-2))</f>
        <v/>
      </c>
      <c r="O2698" s="21">
        <f>IF(L2698&lt;=0,0,ROUNDDOWN((L2698*LOOKUP(L2698,{0,1950001,3300001,6950001,9000001,18000001,40000001},{0.05,0.1,0.2,0.23,0.33,0.4,0.45})-LOOKUP(L2698,{0,1950001,3300001,6950001,9000001,18000001,40000001},{0,97500,427500,636000,1536000,2796000,4796000}))*1.021,-2))</f>
        <v/>
      </c>
      <c r="P2698" s="21">
        <f>MAX(0,ROUNDDOWN(F2698-E2698-430000,-3))</f>
        <v/>
      </c>
      <c r="Q2698" s="21">
        <f>MAX(0,ROUNDDOWN(F2698-E2698-430000-H2698,-3))</f>
        <v/>
      </c>
      <c r="R2698" s="21">
        <f>IF(F2698&lt;=450000,0,MAX(0,P2698*0.06-MIN(50000,P2698)*0.03))</f>
        <v/>
      </c>
      <c r="S2698" s="21">
        <f>IF(F2698&lt;=450000,0,MAX(0,P2698*0.04-MIN(50000,P2698)*0.02))</f>
        <v/>
      </c>
      <c r="T2698" s="21">
        <f>IF(F2698&lt;=450000,0,MAX(0,Q2698*0.06-MIN(50000,Q2698)*0.03))</f>
        <v/>
      </c>
      <c r="U2698" s="21">
        <f>IF(F2698&lt;=450000,0,MAX(0,Q2698*0.04-MIN(50000,Q2698)*0.02))</f>
        <v/>
      </c>
      <c r="V2698" s="21">
        <f>50000+MAX(0,G2698-480000)</f>
        <v/>
      </c>
      <c r="W2698" s="21">
        <f>P2698-V2698</f>
        <v/>
      </c>
      <c r="X2698" s="21">
        <f>Q2698-V2698</f>
        <v/>
      </c>
      <c r="Y2698" s="22">
        <f>IF(W2698&lt;0,0.9,LOOKUP(W2698,{0,1950001,3300001,6950001,9000001,18000001,40000001},{0.84895,0.7979,0.6958,0.66517,0.56307,0.4916,0.44055}))</f>
        <v/>
      </c>
      <c r="Z2698" s="22">
        <f>IF(X2698&lt;0,0.9,LOOKUP(X2698,{0,1950001,3300001,6950001,9000001,18000001,40000001},{0.84895,0.7979,0.6958,0.66517,0.56307,0.4916,0.44055}))</f>
        <v/>
      </c>
      <c r="AA2698" s="22">
        <f>IF(W2698&lt;0,0,CHOOSE(MATCH(W2698,{0,1950001,3300001,6950001,9000001},1),5.105/84.895,10.21/79.79,20.42/69.58,23.483/66.517,33.693/56.307))</f>
        <v/>
      </c>
      <c r="AB2698" s="21">
        <f>IF(C2698&lt;=2000,0,(MIN(C2698,ROUNDDOWN(F2698*0.3,0))-2000)*0.1)</f>
        <v/>
      </c>
      <c r="AC2698" s="21">
        <f>IF(C2698&lt;=2000,0,MIN((C2698-2000)*Y2698,(R2698+S2698)*0.2))</f>
        <v/>
      </c>
      <c r="AD2698" s="21">
        <f>IF(C2698&lt;=2000,0,MIN((C2698-2000)*Z2698,(T2698+U2698)*0.2))</f>
        <v/>
      </c>
      <c r="AE2698" s="21">
        <f>AC2698*AA2698</f>
        <v/>
      </c>
      <c r="AF2698" s="21">
        <f>ROUNDDOWN(R2698,-2)+ROUNDDOWN(S2698,-2)</f>
        <v/>
      </c>
      <c r="AG2698" s="21">
        <f>ROUNDDOWN(MAX(0,R2698-(AB2698+AC2698+AE2698)*0.6),-2)+ROUNDDOWN(MAX(0,S2698-(AB2698+AC2698+AE2698)*0.4),-2)</f>
        <v/>
      </c>
      <c r="AH2698" s="21">
        <f>ROUNDDOWN(MAX(0,T2698-(AB2698+AD2698)*0.6),-2)+ROUNDDOWN(MAX(0,U2698-(AB2698+AD2698)*0.4),-2)</f>
        <v/>
      </c>
      <c r="AI2698" s="21">
        <f>ROUNDDOWN(T2698,-2)+ROUNDDOWN(U2698,-2)</f>
        <v/>
      </c>
      <c r="AJ2698" s="21">
        <f>M2698+AF2698</f>
        <v/>
      </c>
      <c r="AK2698" s="21">
        <f>M2698+AG2698</f>
        <v/>
      </c>
      <c r="AL2698" s="21">
        <f>N2698+AH2698</f>
        <v/>
      </c>
      <c r="AM2698" s="21">
        <f>O2698+AI2698</f>
        <v/>
      </c>
      <c r="AN2698" s="21">
        <f>N2698+AI2698</f>
        <v/>
      </c>
      <c r="AO2698" s="21">
        <f>ROUNDDOWN((R2698+S2698)*0.2/Y2698+2000,0)</f>
        <v/>
      </c>
      <c r="AP2698" s="21">
        <f>ROUNDDOWN((T2698+U2698)*0.2/Z2698+2000,0)</f>
        <v/>
      </c>
      <c r="AQ2698" s="21">
        <f>AL2698-AK2698</f>
        <v/>
      </c>
      <c r="AR2698" s="21">
        <f>AM2698-AK2698</f>
        <v/>
      </c>
      <c r="AS2698" s="21">
        <f>AM2698-AL2698</f>
        <v/>
      </c>
      <c r="AT2698" s="21">
        <f>AK2698+C2698-AJ2698</f>
        <v/>
      </c>
      <c r="AU2698" s="21">
        <f>AL2698+C2698-AM2698</f>
        <v/>
      </c>
      <c r="AV2698" s="21">
        <f>AN2698+C2698-AM2698</f>
        <v/>
      </c>
    </row>
    <row r="2699">
      <c r="A2699" t="inlineStr">
        <is>
          <t>1万円刻み</t>
        </is>
      </c>
      <c r="B2699" s="21">
        <f>'5_1万円刻み'!$A$936</f>
        <v/>
      </c>
      <c r="C2699" s="21">
        <f>AO2699</f>
        <v/>
      </c>
      <c r="D2699" s="21" t="n">
        <v>0</v>
      </c>
      <c r="E2699" s="21">
        <f>ROUND(MIN(B2699/12,650000)*12*0.0915+MIN(B2699/12,1390000)*12*(0.0504+0)+B2699*0.005,0)</f>
        <v/>
      </c>
      <c r="F2699" s="21">
        <f>IF(B2699&lt;741000,0,IF(B2699&lt;2191000,B2699-740000,IF(B2699&lt;2193000,1451000,IF(B2699&lt;2196000,1453000,IF(B2699&lt;2200000,1456000,IF(B2699&lt;3600000,ROUND(ROUNDDOWN(B2699/4,-3)*2.8,0)-80000,IF(B2699&lt;6600000,ROUND(ROUNDDOWN(B2699/4,-3)*3.2,0)-440000,IF(B2699&lt;8500000,ROUNDDOWN(B2699*0.9,0)-1100000,B2699-1950000))))))))</f>
        <v/>
      </c>
      <c r="G2699" s="21">
        <f>IF(F2699&gt;23500000,NA(),IF(F2699&lt;=4890000,1040000,IF(F2699&lt;=6550000,670000,620000)))</f>
        <v/>
      </c>
      <c r="H2699" s="21">
        <f>IF(D2699&lt;=0,0,MAX(0,MIN(2000000,D2699-MIN(100000,ROUNDDOWN(F2699*0.05,0)))))</f>
        <v/>
      </c>
      <c r="I2699" s="21">
        <f>IF(C2699&lt;=2000,0,MIN(C2699,ROUNDDOWN(F2699*0.4,0))-2000)</f>
        <v/>
      </c>
      <c r="J2699" s="21">
        <f>MAX(0,ROUNDDOWN(F2699-E2699-G2699,-3))</f>
        <v/>
      </c>
      <c r="K2699" s="21">
        <f>MAX(0,ROUNDDOWN(F2699-E2699-G2699-H2699-I2699,-3))</f>
        <v/>
      </c>
      <c r="L2699" s="21">
        <f>MAX(0,ROUNDDOWN(F2699-E2699-G2699-H2699,-3))</f>
        <v/>
      </c>
      <c r="M2699" s="21">
        <f>IF(J2699&lt;=0,0,ROUNDDOWN((J2699*LOOKUP(J2699,{0,1950001,3300001,6950001,9000001,18000001,40000001},{0.05,0.1,0.2,0.23,0.33,0.4,0.45})-LOOKUP(J2699,{0,1950001,3300001,6950001,9000001,18000001,40000001},{0,97500,427500,636000,1536000,2796000,4796000}))*1.021,-2))</f>
        <v/>
      </c>
      <c r="N2699" s="21">
        <f>IF(K2699&lt;=0,0,ROUNDDOWN((K2699*LOOKUP(K2699,{0,1950001,3300001,6950001,9000001,18000001,40000001},{0.05,0.1,0.2,0.23,0.33,0.4,0.45})-LOOKUP(K2699,{0,1950001,3300001,6950001,9000001,18000001,40000001},{0,97500,427500,636000,1536000,2796000,4796000}))*1.021,-2))</f>
        <v/>
      </c>
      <c r="O2699" s="21">
        <f>IF(L2699&lt;=0,0,ROUNDDOWN((L2699*LOOKUP(L2699,{0,1950001,3300001,6950001,9000001,18000001,40000001},{0.05,0.1,0.2,0.23,0.33,0.4,0.45})-LOOKUP(L2699,{0,1950001,3300001,6950001,9000001,18000001,40000001},{0,97500,427500,636000,1536000,2796000,4796000}))*1.021,-2))</f>
        <v/>
      </c>
      <c r="P2699" s="21">
        <f>MAX(0,ROUNDDOWN(F2699-E2699-430000,-3))</f>
        <v/>
      </c>
      <c r="Q2699" s="21">
        <f>MAX(0,ROUNDDOWN(F2699-E2699-430000-H2699,-3))</f>
        <v/>
      </c>
      <c r="R2699" s="21">
        <f>IF(F2699&lt;=450000,0,MAX(0,P2699*0.06-MIN(50000,P2699)*0.03))</f>
        <v/>
      </c>
      <c r="S2699" s="21">
        <f>IF(F2699&lt;=450000,0,MAX(0,P2699*0.04-MIN(50000,P2699)*0.02))</f>
        <v/>
      </c>
      <c r="T2699" s="21">
        <f>IF(F2699&lt;=450000,0,MAX(0,Q2699*0.06-MIN(50000,Q2699)*0.03))</f>
        <v/>
      </c>
      <c r="U2699" s="21">
        <f>IF(F2699&lt;=450000,0,MAX(0,Q2699*0.04-MIN(50000,Q2699)*0.02))</f>
        <v/>
      </c>
      <c r="V2699" s="21">
        <f>50000+MAX(0,G2699-480000)</f>
        <v/>
      </c>
      <c r="W2699" s="21">
        <f>P2699-V2699</f>
        <v/>
      </c>
      <c r="X2699" s="21">
        <f>Q2699-V2699</f>
        <v/>
      </c>
      <c r="Y2699" s="22">
        <f>IF(W2699&lt;0,0.9,LOOKUP(W2699,{0,1950001,3300001,6950001,9000001,18000001,40000001},{0.84895,0.7979,0.6958,0.66517,0.56307,0.4916,0.44055}))</f>
        <v/>
      </c>
      <c r="Z2699" s="22">
        <f>IF(X2699&lt;0,0.9,LOOKUP(X2699,{0,1950001,3300001,6950001,9000001,18000001,40000001},{0.84895,0.7979,0.6958,0.66517,0.56307,0.4916,0.44055}))</f>
        <v/>
      </c>
      <c r="AA2699" s="22">
        <f>IF(W2699&lt;0,0,CHOOSE(MATCH(W2699,{0,1950001,3300001,6950001,9000001},1),5.105/84.895,10.21/79.79,20.42/69.58,23.483/66.517,33.693/56.307))</f>
        <v/>
      </c>
      <c r="AB2699" s="21">
        <f>IF(C2699&lt;=2000,0,(MIN(C2699,ROUNDDOWN(F2699*0.3,0))-2000)*0.1)</f>
        <v/>
      </c>
      <c r="AC2699" s="21">
        <f>IF(C2699&lt;=2000,0,MIN((C2699-2000)*Y2699,(R2699+S2699)*0.2))</f>
        <v/>
      </c>
      <c r="AD2699" s="21">
        <f>IF(C2699&lt;=2000,0,MIN((C2699-2000)*Z2699,(T2699+U2699)*0.2))</f>
        <v/>
      </c>
      <c r="AE2699" s="21">
        <f>AC2699*AA2699</f>
        <v/>
      </c>
      <c r="AF2699" s="21">
        <f>ROUNDDOWN(R2699,-2)+ROUNDDOWN(S2699,-2)</f>
        <v/>
      </c>
      <c r="AG2699" s="21">
        <f>ROUNDDOWN(MAX(0,R2699-(AB2699+AC2699+AE2699)*0.6),-2)+ROUNDDOWN(MAX(0,S2699-(AB2699+AC2699+AE2699)*0.4),-2)</f>
        <v/>
      </c>
      <c r="AH2699" s="21">
        <f>ROUNDDOWN(MAX(0,T2699-(AB2699+AD2699)*0.6),-2)+ROUNDDOWN(MAX(0,U2699-(AB2699+AD2699)*0.4),-2)</f>
        <v/>
      </c>
      <c r="AI2699" s="21">
        <f>ROUNDDOWN(T2699,-2)+ROUNDDOWN(U2699,-2)</f>
        <v/>
      </c>
      <c r="AJ2699" s="21">
        <f>M2699+AF2699</f>
        <v/>
      </c>
      <c r="AK2699" s="21">
        <f>M2699+AG2699</f>
        <v/>
      </c>
      <c r="AL2699" s="21">
        <f>N2699+AH2699</f>
        <v/>
      </c>
      <c r="AM2699" s="21">
        <f>O2699+AI2699</f>
        <v/>
      </c>
      <c r="AN2699" s="21">
        <f>N2699+AI2699</f>
        <v/>
      </c>
      <c r="AO2699" s="21">
        <f>ROUNDDOWN((R2699+S2699)*0.2/Y2699+2000,0)</f>
        <v/>
      </c>
      <c r="AP2699" s="21">
        <f>ROUNDDOWN((T2699+U2699)*0.2/Z2699+2000,0)</f>
        <v/>
      </c>
      <c r="AQ2699" s="21">
        <f>AL2699-AK2699</f>
        <v/>
      </c>
      <c r="AR2699" s="21">
        <f>AM2699-AK2699</f>
        <v/>
      </c>
      <c r="AS2699" s="21">
        <f>AM2699-AL2699</f>
        <v/>
      </c>
      <c r="AT2699" s="21">
        <f>AK2699+C2699-AJ2699</f>
        <v/>
      </c>
      <c r="AU2699" s="21">
        <f>AL2699+C2699-AM2699</f>
        <v/>
      </c>
      <c r="AV2699" s="21">
        <f>AN2699+C2699-AM2699</f>
        <v/>
      </c>
    </row>
    <row r="2700">
      <c r="A2700" t="inlineStr">
        <is>
          <t>1万円刻み</t>
        </is>
      </c>
      <c r="B2700" s="21">
        <f>'5_1万円刻み'!$A$937</f>
        <v/>
      </c>
      <c r="C2700" s="21">
        <f>AO2700</f>
        <v/>
      </c>
      <c r="D2700" s="21" t="n">
        <v>0</v>
      </c>
      <c r="E2700" s="21">
        <f>ROUND(MIN(B2700/12,650000)*12*0.0915+MIN(B2700/12,1390000)*12*(0.0504+0)+B2700*0.005,0)</f>
        <v/>
      </c>
      <c r="F2700" s="21">
        <f>IF(B2700&lt;741000,0,IF(B2700&lt;2191000,B2700-740000,IF(B2700&lt;2193000,1451000,IF(B2700&lt;2196000,1453000,IF(B2700&lt;2200000,1456000,IF(B2700&lt;3600000,ROUND(ROUNDDOWN(B2700/4,-3)*2.8,0)-80000,IF(B2700&lt;6600000,ROUND(ROUNDDOWN(B2700/4,-3)*3.2,0)-440000,IF(B2700&lt;8500000,ROUNDDOWN(B2700*0.9,0)-1100000,B2700-1950000))))))))</f>
        <v/>
      </c>
      <c r="G2700" s="21">
        <f>IF(F2700&gt;23500000,NA(),IF(F2700&lt;=4890000,1040000,IF(F2700&lt;=6550000,670000,620000)))</f>
        <v/>
      </c>
      <c r="H2700" s="21">
        <f>IF(D2700&lt;=0,0,MAX(0,MIN(2000000,D2700-MIN(100000,ROUNDDOWN(F2700*0.05,0)))))</f>
        <v/>
      </c>
      <c r="I2700" s="21">
        <f>IF(C2700&lt;=2000,0,MIN(C2700,ROUNDDOWN(F2700*0.4,0))-2000)</f>
        <v/>
      </c>
      <c r="J2700" s="21">
        <f>MAX(0,ROUNDDOWN(F2700-E2700-G2700,-3))</f>
        <v/>
      </c>
      <c r="K2700" s="21">
        <f>MAX(0,ROUNDDOWN(F2700-E2700-G2700-H2700-I2700,-3))</f>
        <v/>
      </c>
      <c r="L2700" s="21">
        <f>MAX(0,ROUNDDOWN(F2700-E2700-G2700-H2700,-3))</f>
        <v/>
      </c>
      <c r="M2700" s="21">
        <f>IF(J2700&lt;=0,0,ROUNDDOWN((J2700*LOOKUP(J2700,{0,1950001,3300001,6950001,9000001,18000001,40000001},{0.05,0.1,0.2,0.23,0.33,0.4,0.45})-LOOKUP(J2700,{0,1950001,3300001,6950001,9000001,18000001,40000001},{0,97500,427500,636000,1536000,2796000,4796000}))*1.021,-2))</f>
        <v/>
      </c>
      <c r="N2700" s="21">
        <f>IF(K2700&lt;=0,0,ROUNDDOWN((K2700*LOOKUP(K2700,{0,1950001,3300001,6950001,9000001,18000001,40000001},{0.05,0.1,0.2,0.23,0.33,0.4,0.45})-LOOKUP(K2700,{0,1950001,3300001,6950001,9000001,18000001,40000001},{0,97500,427500,636000,1536000,2796000,4796000}))*1.021,-2))</f>
        <v/>
      </c>
      <c r="O2700" s="21">
        <f>IF(L2700&lt;=0,0,ROUNDDOWN((L2700*LOOKUP(L2700,{0,1950001,3300001,6950001,9000001,18000001,40000001},{0.05,0.1,0.2,0.23,0.33,0.4,0.45})-LOOKUP(L2700,{0,1950001,3300001,6950001,9000001,18000001,40000001},{0,97500,427500,636000,1536000,2796000,4796000}))*1.021,-2))</f>
        <v/>
      </c>
      <c r="P2700" s="21">
        <f>MAX(0,ROUNDDOWN(F2700-E2700-430000,-3))</f>
        <v/>
      </c>
      <c r="Q2700" s="21">
        <f>MAX(0,ROUNDDOWN(F2700-E2700-430000-H2700,-3))</f>
        <v/>
      </c>
      <c r="R2700" s="21">
        <f>IF(F2700&lt;=450000,0,MAX(0,P2700*0.06-MIN(50000,P2700)*0.03))</f>
        <v/>
      </c>
      <c r="S2700" s="21">
        <f>IF(F2700&lt;=450000,0,MAX(0,P2700*0.04-MIN(50000,P2700)*0.02))</f>
        <v/>
      </c>
      <c r="T2700" s="21">
        <f>IF(F2700&lt;=450000,0,MAX(0,Q2700*0.06-MIN(50000,Q2700)*0.03))</f>
        <v/>
      </c>
      <c r="U2700" s="21">
        <f>IF(F2700&lt;=450000,0,MAX(0,Q2700*0.04-MIN(50000,Q2700)*0.02))</f>
        <v/>
      </c>
      <c r="V2700" s="21">
        <f>50000+MAX(0,G2700-480000)</f>
        <v/>
      </c>
      <c r="W2700" s="21">
        <f>P2700-V2700</f>
        <v/>
      </c>
      <c r="X2700" s="21">
        <f>Q2700-V2700</f>
        <v/>
      </c>
      <c r="Y2700" s="22">
        <f>IF(W2700&lt;0,0.9,LOOKUP(W2700,{0,1950001,3300001,6950001,9000001,18000001,40000001},{0.84895,0.7979,0.6958,0.66517,0.56307,0.4916,0.44055}))</f>
        <v/>
      </c>
      <c r="Z2700" s="22">
        <f>IF(X2700&lt;0,0.9,LOOKUP(X2700,{0,1950001,3300001,6950001,9000001,18000001,40000001},{0.84895,0.7979,0.6958,0.66517,0.56307,0.4916,0.44055}))</f>
        <v/>
      </c>
      <c r="AA2700" s="22">
        <f>IF(W2700&lt;0,0,CHOOSE(MATCH(W2700,{0,1950001,3300001,6950001,9000001},1),5.105/84.895,10.21/79.79,20.42/69.58,23.483/66.517,33.693/56.307))</f>
        <v/>
      </c>
      <c r="AB2700" s="21">
        <f>IF(C2700&lt;=2000,0,(MIN(C2700,ROUNDDOWN(F2700*0.3,0))-2000)*0.1)</f>
        <v/>
      </c>
      <c r="AC2700" s="21">
        <f>IF(C2700&lt;=2000,0,MIN((C2700-2000)*Y2700,(R2700+S2700)*0.2))</f>
        <v/>
      </c>
      <c r="AD2700" s="21">
        <f>IF(C2700&lt;=2000,0,MIN((C2700-2000)*Z2700,(T2700+U2700)*0.2))</f>
        <v/>
      </c>
      <c r="AE2700" s="21">
        <f>AC2700*AA2700</f>
        <v/>
      </c>
      <c r="AF2700" s="21">
        <f>ROUNDDOWN(R2700,-2)+ROUNDDOWN(S2700,-2)</f>
        <v/>
      </c>
      <c r="AG2700" s="21">
        <f>ROUNDDOWN(MAX(0,R2700-(AB2700+AC2700+AE2700)*0.6),-2)+ROUNDDOWN(MAX(0,S2700-(AB2700+AC2700+AE2700)*0.4),-2)</f>
        <v/>
      </c>
      <c r="AH2700" s="21">
        <f>ROUNDDOWN(MAX(0,T2700-(AB2700+AD2700)*0.6),-2)+ROUNDDOWN(MAX(0,U2700-(AB2700+AD2700)*0.4),-2)</f>
        <v/>
      </c>
      <c r="AI2700" s="21">
        <f>ROUNDDOWN(T2700,-2)+ROUNDDOWN(U2700,-2)</f>
        <v/>
      </c>
      <c r="AJ2700" s="21">
        <f>M2700+AF2700</f>
        <v/>
      </c>
      <c r="AK2700" s="21">
        <f>M2700+AG2700</f>
        <v/>
      </c>
      <c r="AL2700" s="21">
        <f>N2700+AH2700</f>
        <v/>
      </c>
      <c r="AM2700" s="21">
        <f>O2700+AI2700</f>
        <v/>
      </c>
      <c r="AN2700" s="21">
        <f>N2700+AI2700</f>
        <v/>
      </c>
      <c r="AO2700" s="21">
        <f>ROUNDDOWN((R2700+S2700)*0.2/Y2700+2000,0)</f>
        <v/>
      </c>
      <c r="AP2700" s="21">
        <f>ROUNDDOWN((T2700+U2700)*0.2/Z2700+2000,0)</f>
        <v/>
      </c>
      <c r="AQ2700" s="21">
        <f>AL2700-AK2700</f>
        <v/>
      </c>
      <c r="AR2700" s="21">
        <f>AM2700-AK2700</f>
        <v/>
      </c>
      <c r="AS2700" s="21">
        <f>AM2700-AL2700</f>
        <v/>
      </c>
      <c r="AT2700" s="21">
        <f>AK2700+C2700-AJ2700</f>
        <v/>
      </c>
      <c r="AU2700" s="21">
        <f>AL2700+C2700-AM2700</f>
        <v/>
      </c>
      <c r="AV2700" s="21">
        <f>AN2700+C2700-AM2700</f>
        <v/>
      </c>
    </row>
    <row r="2701">
      <c r="A2701" t="inlineStr">
        <is>
          <t>1万円刻み</t>
        </is>
      </c>
      <c r="B2701" s="21">
        <f>'5_1万円刻み'!$A$938</f>
        <v/>
      </c>
      <c r="C2701" s="21">
        <f>AO2701</f>
        <v/>
      </c>
      <c r="D2701" s="21" t="n">
        <v>0</v>
      </c>
      <c r="E2701" s="21">
        <f>ROUND(MIN(B2701/12,650000)*12*0.0915+MIN(B2701/12,1390000)*12*(0.0504+0)+B2701*0.005,0)</f>
        <v/>
      </c>
      <c r="F2701" s="21">
        <f>IF(B2701&lt;741000,0,IF(B2701&lt;2191000,B2701-740000,IF(B2701&lt;2193000,1451000,IF(B2701&lt;2196000,1453000,IF(B2701&lt;2200000,1456000,IF(B2701&lt;3600000,ROUND(ROUNDDOWN(B2701/4,-3)*2.8,0)-80000,IF(B2701&lt;6600000,ROUND(ROUNDDOWN(B2701/4,-3)*3.2,0)-440000,IF(B2701&lt;8500000,ROUNDDOWN(B2701*0.9,0)-1100000,B2701-1950000))))))))</f>
        <v/>
      </c>
      <c r="G2701" s="21">
        <f>IF(F2701&gt;23500000,NA(),IF(F2701&lt;=4890000,1040000,IF(F2701&lt;=6550000,670000,620000)))</f>
        <v/>
      </c>
      <c r="H2701" s="21">
        <f>IF(D2701&lt;=0,0,MAX(0,MIN(2000000,D2701-MIN(100000,ROUNDDOWN(F2701*0.05,0)))))</f>
        <v/>
      </c>
      <c r="I2701" s="21">
        <f>IF(C2701&lt;=2000,0,MIN(C2701,ROUNDDOWN(F2701*0.4,0))-2000)</f>
        <v/>
      </c>
      <c r="J2701" s="21">
        <f>MAX(0,ROUNDDOWN(F2701-E2701-G2701,-3))</f>
        <v/>
      </c>
      <c r="K2701" s="21">
        <f>MAX(0,ROUNDDOWN(F2701-E2701-G2701-H2701-I2701,-3))</f>
        <v/>
      </c>
      <c r="L2701" s="21">
        <f>MAX(0,ROUNDDOWN(F2701-E2701-G2701-H2701,-3))</f>
        <v/>
      </c>
      <c r="M2701" s="21">
        <f>IF(J2701&lt;=0,0,ROUNDDOWN((J2701*LOOKUP(J2701,{0,1950001,3300001,6950001,9000001,18000001,40000001},{0.05,0.1,0.2,0.23,0.33,0.4,0.45})-LOOKUP(J2701,{0,1950001,3300001,6950001,9000001,18000001,40000001},{0,97500,427500,636000,1536000,2796000,4796000}))*1.021,-2))</f>
        <v/>
      </c>
      <c r="N2701" s="21">
        <f>IF(K2701&lt;=0,0,ROUNDDOWN((K2701*LOOKUP(K2701,{0,1950001,3300001,6950001,9000001,18000001,40000001},{0.05,0.1,0.2,0.23,0.33,0.4,0.45})-LOOKUP(K2701,{0,1950001,3300001,6950001,9000001,18000001,40000001},{0,97500,427500,636000,1536000,2796000,4796000}))*1.021,-2))</f>
        <v/>
      </c>
      <c r="O2701" s="21">
        <f>IF(L2701&lt;=0,0,ROUNDDOWN((L2701*LOOKUP(L2701,{0,1950001,3300001,6950001,9000001,18000001,40000001},{0.05,0.1,0.2,0.23,0.33,0.4,0.45})-LOOKUP(L2701,{0,1950001,3300001,6950001,9000001,18000001,40000001},{0,97500,427500,636000,1536000,2796000,4796000}))*1.021,-2))</f>
        <v/>
      </c>
      <c r="P2701" s="21">
        <f>MAX(0,ROUNDDOWN(F2701-E2701-430000,-3))</f>
        <v/>
      </c>
      <c r="Q2701" s="21">
        <f>MAX(0,ROUNDDOWN(F2701-E2701-430000-H2701,-3))</f>
        <v/>
      </c>
      <c r="R2701" s="21">
        <f>IF(F2701&lt;=450000,0,MAX(0,P2701*0.06-MIN(50000,P2701)*0.03))</f>
        <v/>
      </c>
      <c r="S2701" s="21">
        <f>IF(F2701&lt;=450000,0,MAX(0,P2701*0.04-MIN(50000,P2701)*0.02))</f>
        <v/>
      </c>
      <c r="T2701" s="21">
        <f>IF(F2701&lt;=450000,0,MAX(0,Q2701*0.06-MIN(50000,Q2701)*0.03))</f>
        <v/>
      </c>
      <c r="U2701" s="21">
        <f>IF(F2701&lt;=450000,0,MAX(0,Q2701*0.04-MIN(50000,Q2701)*0.02))</f>
        <v/>
      </c>
      <c r="V2701" s="21">
        <f>50000+MAX(0,G2701-480000)</f>
        <v/>
      </c>
      <c r="W2701" s="21">
        <f>P2701-V2701</f>
        <v/>
      </c>
      <c r="X2701" s="21">
        <f>Q2701-V2701</f>
        <v/>
      </c>
      <c r="Y2701" s="22">
        <f>IF(W2701&lt;0,0.9,LOOKUP(W2701,{0,1950001,3300001,6950001,9000001,18000001,40000001},{0.84895,0.7979,0.6958,0.66517,0.56307,0.4916,0.44055}))</f>
        <v/>
      </c>
      <c r="Z2701" s="22">
        <f>IF(X2701&lt;0,0.9,LOOKUP(X2701,{0,1950001,3300001,6950001,9000001,18000001,40000001},{0.84895,0.7979,0.6958,0.66517,0.56307,0.4916,0.44055}))</f>
        <v/>
      </c>
      <c r="AA2701" s="22">
        <f>IF(W2701&lt;0,0,CHOOSE(MATCH(W2701,{0,1950001,3300001,6950001,9000001},1),5.105/84.895,10.21/79.79,20.42/69.58,23.483/66.517,33.693/56.307))</f>
        <v/>
      </c>
      <c r="AB2701" s="21">
        <f>IF(C2701&lt;=2000,0,(MIN(C2701,ROUNDDOWN(F2701*0.3,0))-2000)*0.1)</f>
        <v/>
      </c>
      <c r="AC2701" s="21">
        <f>IF(C2701&lt;=2000,0,MIN((C2701-2000)*Y2701,(R2701+S2701)*0.2))</f>
        <v/>
      </c>
      <c r="AD2701" s="21">
        <f>IF(C2701&lt;=2000,0,MIN((C2701-2000)*Z2701,(T2701+U2701)*0.2))</f>
        <v/>
      </c>
      <c r="AE2701" s="21">
        <f>AC2701*AA2701</f>
        <v/>
      </c>
      <c r="AF2701" s="21">
        <f>ROUNDDOWN(R2701,-2)+ROUNDDOWN(S2701,-2)</f>
        <v/>
      </c>
      <c r="AG2701" s="21">
        <f>ROUNDDOWN(MAX(0,R2701-(AB2701+AC2701+AE2701)*0.6),-2)+ROUNDDOWN(MAX(0,S2701-(AB2701+AC2701+AE2701)*0.4),-2)</f>
        <v/>
      </c>
      <c r="AH2701" s="21">
        <f>ROUNDDOWN(MAX(0,T2701-(AB2701+AD2701)*0.6),-2)+ROUNDDOWN(MAX(0,U2701-(AB2701+AD2701)*0.4),-2)</f>
        <v/>
      </c>
      <c r="AI2701" s="21">
        <f>ROUNDDOWN(T2701,-2)+ROUNDDOWN(U2701,-2)</f>
        <v/>
      </c>
      <c r="AJ2701" s="21">
        <f>M2701+AF2701</f>
        <v/>
      </c>
      <c r="AK2701" s="21">
        <f>M2701+AG2701</f>
        <v/>
      </c>
      <c r="AL2701" s="21">
        <f>N2701+AH2701</f>
        <v/>
      </c>
      <c r="AM2701" s="21">
        <f>O2701+AI2701</f>
        <v/>
      </c>
      <c r="AN2701" s="21">
        <f>N2701+AI2701</f>
        <v/>
      </c>
      <c r="AO2701" s="21">
        <f>ROUNDDOWN((R2701+S2701)*0.2/Y2701+2000,0)</f>
        <v/>
      </c>
      <c r="AP2701" s="21">
        <f>ROUNDDOWN((T2701+U2701)*0.2/Z2701+2000,0)</f>
        <v/>
      </c>
      <c r="AQ2701" s="21">
        <f>AL2701-AK2701</f>
        <v/>
      </c>
      <c r="AR2701" s="21">
        <f>AM2701-AK2701</f>
        <v/>
      </c>
      <c r="AS2701" s="21">
        <f>AM2701-AL2701</f>
        <v/>
      </c>
      <c r="AT2701" s="21">
        <f>AK2701+C2701-AJ2701</f>
        <v/>
      </c>
      <c r="AU2701" s="21">
        <f>AL2701+C2701-AM2701</f>
        <v/>
      </c>
      <c r="AV2701" s="21">
        <f>AN2701+C2701-AM2701</f>
        <v/>
      </c>
    </row>
    <row r="2702">
      <c r="A2702" t="inlineStr">
        <is>
          <t>1万円刻み</t>
        </is>
      </c>
      <c r="B2702" s="21">
        <f>'5_1万円刻み'!$A$939</f>
        <v/>
      </c>
      <c r="C2702" s="21">
        <f>AO2702</f>
        <v/>
      </c>
      <c r="D2702" s="21" t="n">
        <v>0</v>
      </c>
      <c r="E2702" s="21">
        <f>ROUND(MIN(B2702/12,650000)*12*0.0915+MIN(B2702/12,1390000)*12*(0.0504+0)+B2702*0.005,0)</f>
        <v/>
      </c>
      <c r="F2702" s="21">
        <f>IF(B2702&lt;741000,0,IF(B2702&lt;2191000,B2702-740000,IF(B2702&lt;2193000,1451000,IF(B2702&lt;2196000,1453000,IF(B2702&lt;2200000,1456000,IF(B2702&lt;3600000,ROUND(ROUNDDOWN(B2702/4,-3)*2.8,0)-80000,IF(B2702&lt;6600000,ROUND(ROUNDDOWN(B2702/4,-3)*3.2,0)-440000,IF(B2702&lt;8500000,ROUNDDOWN(B2702*0.9,0)-1100000,B2702-1950000))))))))</f>
        <v/>
      </c>
      <c r="G2702" s="21">
        <f>IF(F2702&gt;23500000,NA(),IF(F2702&lt;=4890000,1040000,IF(F2702&lt;=6550000,670000,620000)))</f>
        <v/>
      </c>
      <c r="H2702" s="21">
        <f>IF(D2702&lt;=0,0,MAX(0,MIN(2000000,D2702-MIN(100000,ROUNDDOWN(F2702*0.05,0)))))</f>
        <v/>
      </c>
      <c r="I2702" s="21">
        <f>IF(C2702&lt;=2000,0,MIN(C2702,ROUNDDOWN(F2702*0.4,0))-2000)</f>
        <v/>
      </c>
      <c r="J2702" s="21">
        <f>MAX(0,ROUNDDOWN(F2702-E2702-G2702,-3))</f>
        <v/>
      </c>
      <c r="K2702" s="21">
        <f>MAX(0,ROUNDDOWN(F2702-E2702-G2702-H2702-I2702,-3))</f>
        <v/>
      </c>
      <c r="L2702" s="21">
        <f>MAX(0,ROUNDDOWN(F2702-E2702-G2702-H2702,-3))</f>
        <v/>
      </c>
      <c r="M2702" s="21">
        <f>IF(J2702&lt;=0,0,ROUNDDOWN((J2702*LOOKUP(J2702,{0,1950001,3300001,6950001,9000001,18000001,40000001},{0.05,0.1,0.2,0.23,0.33,0.4,0.45})-LOOKUP(J2702,{0,1950001,3300001,6950001,9000001,18000001,40000001},{0,97500,427500,636000,1536000,2796000,4796000}))*1.021,-2))</f>
        <v/>
      </c>
      <c r="N2702" s="21">
        <f>IF(K2702&lt;=0,0,ROUNDDOWN((K2702*LOOKUP(K2702,{0,1950001,3300001,6950001,9000001,18000001,40000001},{0.05,0.1,0.2,0.23,0.33,0.4,0.45})-LOOKUP(K2702,{0,1950001,3300001,6950001,9000001,18000001,40000001},{0,97500,427500,636000,1536000,2796000,4796000}))*1.021,-2))</f>
        <v/>
      </c>
      <c r="O2702" s="21">
        <f>IF(L2702&lt;=0,0,ROUNDDOWN((L2702*LOOKUP(L2702,{0,1950001,3300001,6950001,9000001,18000001,40000001},{0.05,0.1,0.2,0.23,0.33,0.4,0.45})-LOOKUP(L2702,{0,1950001,3300001,6950001,9000001,18000001,40000001},{0,97500,427500,636000,1536000,2796000,4796000}))*1.021,-2))</f>
        <v/>
      </c>
      <c r="P2702" s="21">
        <f>MAX(0,ROUNDDOWN(F2702-E2702-430000,-3))</f>
        <v/>
      </c>
      <c r="Q2702" s="21">
        <f>MAX(0,ROUNDDOWN(F2702-E2702-430000-H2702,-3))</f>
        <v/>
      </c>
      <c r="R2702" s="21">
        <f>IF(F2702&lt;=450000,0,MAX(0,P2702*0.06-MIN(50000,P2702)*0.03))</f>
        <v/>
      </c>
      <c r="S2702" s="21">
        <f>IF(F2702&lt;=450000,0,MAX(0,P2702*0.04-MIN(50000,P2702)*0.02))</f>
        <v/>
      </c>
      <c r="T2702" s="21">
        <f>IF(F2702&lt;=450000,0,MAX(0,Q2702*0.06-MIN(50000,Q2702)*0.03))</f>
        <v/>
      </c>
      <c r="U2702" s="21">
        <f>IF(F2702&lt;=450000,0,MAX(0,Q2702*0.04-MIN(50000,Q2702)*0.02))</f>
        <v/>
      </c>
      <c r="V2702" s="21">
        <f>50000+MAX(0,G2702-480000)</f>
        <v/>
      </c>
      <c r="W2702" s="21">
        <f>P2702-V2702</f>
        <v/>
      </c>
      <c r="X2702" s="21">
        <f>Q2702-V2702</f>
        <v/>
      </c>
      <c r="Y2702" s="22">
        <f>IF(W2702&lt;0,0.9,LOOKUP(W2702,{0,1950001,3300001,6950001,9000001,18000001,40000001},{0.84895,0.7979,0.6958,0.66517,0.56307,0.4916,0.44055}))</f>
        <v/>
      </c>
      <c r="Z2702" s="22">
        <f>IF(X2702&lt;0,0.9,LOOKUP(X2702,{0,1950001,3300001,6950001,9000001,18000001,40000001},{0.84895,0.7979,0.6958,0.66517,0.56307,0.4916,0.44055}))</f>
        <v/>
      </c>
      <c r="AA2702" s="22">
        <f>IF(W2702&lt;0,0,CHOOSE(MATCH(W2702,{0,1950001,3300001,6950001,9000001},1),5.105/84.895,10.21/79.79,20.42/69.58,23.483/66.517,33.693/56.307))</f>
        <v/>
      </c>
      <c r="AB2702" s="21">
        <f>IF(C2702&lt;=2000,0,(MIN(C2702,ROUNDDOWN(F2702*0.3,0))-2000)*0.1)</f>
        <v/>
      </c>
      <c r="AC2702" s="21">
        <f>IF(C2702&lt;=2000,0,MIN((C2702-2000)*Y2702,(R2702+S2702)*0.2))</f>
        <v/>
      </c>
      <c r="AD2702" s="21">
        <f>IF(C2702&lt;=2000,0,MIN((C2702-2000)*Z2702,(T2702+U2702)*0.2))</f>
        <v/>
      </c>
      <c r="AE2702" s="21">
        <f>AC2702*AA2702</f>
        <v/>
      </c>
      <c r="AF2702" s="21">
        <f>ROUNDDOWN(R2702,-2)+ROUNDDOWN(S2702,-2)</f>
        <v/>
      </c>
      <c r="AG2702" s="21">
        <f>ROUNDDOWN(MAX(0,R2702-(AB2702+AC2702+AE2702)*0.6),-2)+ROUNDDOWN(MAX(0,S2702-(AB2702+AC2702+AE2702)*0.4),-2)</f>
        <v/>
      </c>
      <c r="AH2702" s="21">
        <f>ROUNDDOWN(MAX(0,T2702-(AB2702+AD2702)*0.6),-2)+ROUNDDOWN(MAX(0,U2702-(AB2702+AD2702)*0.4),-2)</f>
        <v/>
      </c>
      <c r="AI2702" s="21">
        <f>ROUNDDOWN(T2702,-2)+ROUNDDOWN(U2702,-2)</f>
        <v/>
      </c>
      <c r="AJ2702" s="21">
        <f>M2702+AF2702</f>
        <v/>
      </c>
      <c r="AK2702" s="21">
        <f>M2702+AG2702</f>
        <v/>
      </c>
      <c r="AL2702" s="21">
        <f>N2702+AH2702</f>
        <v/>
      </c>
      <c r="AM2702" s="21">
        <f>O2702+AI2702</f>
        <v/>
      </c>
      <c r="AN2702" s="21">
        <f>N2702+AI2702</f>
        <v/>
      </c>
      <c r="AO2702" s="21">
        <f>ROUNDDOWN((R2702+S2702)*0.2/Y2702+2000,0)</f>
        <v/>
      </c>
      <c r="AP2702" s="21">
        <f>ROUNDDOWN((T2702+U2702)*0.2/Z2702+2000,0)</f>
        <v/>
      </c>
      <c r="AQ2702" s="21">
        <f>AL2702-AK2702</f>
        <v/>
      </c>
      <c r="AR2702" s="21">
        <f>AM2702-AK2702</f>
        <v/>
      </c>
      <c r="AS2702" s="21">
        <f>AM2702-AL2702</f>
        <v/>
      </c>
      <c r="AT2702" s="21">
        <f>AK2702+C2702-AJ2702</f>
        <v/>
      </c>
      <c r="AU2702" s="21">
        <f>AL2702+C2702-AM2702</f>
        <v/>
      </c>
      <c r="AV2702" s="21">
        <f>AN2702+C2702-AM2702</f>
        <v/>
      </c>
    </row>
    <row r="2703">
      <c r="A2703" t="inlineStr">
        <is>
          <t>1万円刻み</t>
        </is>
      </c>
      <c r="B2703" s="21">
        <f>'5_1万円刻み'!$A$940</f>
        <v/>
      </c>
      <c r="C2703" s="21">
        <f>AO2703</f>
        <v/>
      </c>
      <c r="D2703" s="21" t="n">
        <v>0</v>
      </c>
      <c r="E2703" s="21">
        <f>ROUND(MIN(B2703/12,650000)*12*0.0915+MIN(B2703/12,1390000)*12*(0.0504+0)+B2703*0.005,0)</f>
        <v/>
      </c>
      <c r="F2703" s="21">
        <f>IF(B2703&lt;741000,0,IF(B2703&lt;2191000,B2703-740000,IF(B2703&lt;2193000,1451000,IF(B2703&lt;2196000,1453000,IF(B2703&lt;2200000,1456000,IF(B2703&lt;3600000,ROUND(ROUNDDOWN(B2703/4,-3)*2.8,0)-80000,IF(B2703&lt;6600000,ROUND(ROUNDDOWN(B2703/4,-3)*3.2,0)-440000,IF(B2703&lt;8500000,ROUNDDOWN(B2703*0.9,0)-1100000,B2703-1950000))))))))</f>
        <v/>
      </c>
      <c r="G2703" s="21">
        <f>IF(F2703&gt;23500000,NA(),IF(F2703&lt;=4890000,1040000,IF(F2703&lt;=6550000,670000,620000)))</f>
        <v/>
      </c>
      <c r="H2703" s="21">
        <f>IF(D2703&lt;=0,0,MAX(0,MIN(2000000,D2703-MIN(100000,ROUNDDOWN(F2703*0.05,0)))))</f>
        <v/>
      </c>
      <c r="I2703" s="21">
        <f>IF(C2703&lt;=2000,0,MIN(C2703,ROUNDDOWN(F2703*0.4,0))-2000)</f>
        <v/>
      </c>
      <c r="J2703" s="21">
        <f>MAX(0,ROUNDDOWN(F2703-E2703-G2703,-3))</f>
        <v/>
      </c>
      <c r="K2703" s="21">
        <f>MAX(0,ROUNDDOWN(F2703-E2703-G2703-H2703-I2703,-3))</f>
        <v/>
      </c>
      <c r="L2703" s="21">
        <f>MAX(0,ROUNDDOWN(F2703-E2703-G2703-H2703,-3))</f>
        <v/>
      </c>
      <c r="M2703" s="21">
        <f>IF(J2703&lt;=0,0,ROUNDDOWN((J2703*LOOKUP(J2703,{0,1950001,3300001,6950001,9000001,18000001,40000001},{0.05,0.1,0.2,0.23,0.33,0.4,0.45})-LOOKUP(J2703,{0,1950001,3300001,6950001,9000001,18000001,40000001},{0,97500,427500,636000,1536000,2796000,4796000}))*1.021,-2))</f>
        <v/>
      </c>
      <c r="N2703" s="21">
        <f>IF(K2703&lt;=0,0,ROUNDDOWN((K2703*LOOKUP(K2703,{0,1950001,3300001,6950001,9000001,18000001,40000001},{0.05,0.1,0.2,0.23,0.33,0.4,0.45})-LOOKUP(K2703,{0,1950001,3300001,6950001,9000001,18000001,40000001},{0,97500,427500,636000,1536000,2796000,4796000}))*1.021,-2))</f>
        <v/>
      </c>
      <c r="O2703" s="21">
        <f>IF(L2703&lt;=0,0,ROUNDDOWN((L2703*LOOKUP(L2703,{0,1950001,3300001,6950001,9000001,18000001,40000001},{0.05,0.1,0.2,0.23,0.33,0.4,0.45})-LOOKUP(L2703,{0,1950001,3300001,6950001,9000001,18000001,40000001},{0,97500,427500,636000,1536000,2796000,4796000}))*1.021,-2))</f>
        <v/>
      </c>
      <c r="P2703" s="21">
        <f>MAX(0,ROUNDDOWN(F2703-E2703-430000,-3))</f>
        <v/>
      </c>
      <c r="Q2703" s="21">
        <f>MAX(0,ROUNDDOWN(F2703-E2703-430000-H2703,-3))</f>
        <v/>
      </c>
      <c r="R2703" s="21">
        <f>IF(F2703&lt;=450000,0,MAX(0,P2703*0.06-MIN(50000,P2703)*0.03))</f>
        <v/>
      </c>
      <c r="S2703" s="21">
        <f>IF(F2703&lt;=450000,0,MAX(0,P2703*0.04-MIN(50000,P2703)*0.02))</f>
        <v/>
      </c>
      <c r="T2703" s="21">
        <f>IF(F2703&lt;=450000,0,MAX(0,Q2703*0.06-MIN(50000,Q2703)*0.03))</f>
        <v/>
      </c>
      <c r="U2703" s="21">
        <f>IF(F2703&lt;=450000,0,MAX(0,Q2703*0.04-MIN(50000,Q2703)*0.02))</f>
        <v/>
      </c>
      <c r="V2703" s="21">
        <f>50000+MAX(0,G2703-480000)</f>
        <v/>
      </c>
      <c r="W2703" s="21">
        <f>P2703-V2703</f>
        <v/>
      </c>
      <c r="X2703" s="21">
        <f>Q2703-V2703</f>
        <v/>
      </c>
      <c r="Y2703" s="22">
        <f>IF(W2703&lt;0,0.9,LOOKUP(W2703,{0,1950001,3300001,6950001,9000001,18000001,40000001},{0.84895,0.7979,0.6958,0.66517,0.56307,0.4916,0.44055}))</f>
        <v/>
      </c>
      <c r="Z2703" s="22">
        <f>IF(X2703&lt;0,0.9,LOOKUP(X2703,{0,1950001,3300001,6950001,9000001,18000001,40000001},{0.84895,0.7979,0.6958,0.66517,0.56307,0.4916,0.44055}))</f>
        <v/>
      </c>
      <c r="AA2703" s="22">
        <f>IF(W2703&lt;0,0,CHOOSE(MATCH(W2703,{0,1950001,3300001,6950001,9000001},1),5.105/84.895,10.21/79.79,20.42/69.58,23.483/66.517,33.693/56.307))</f>
        <v/>
      </c>
      <c r="AB2703" s="21">
        <f>IF(C2703&lt;=2000,0,(MIN(C2703,ROUNDDOWN(F2703*0.3,0))-2000)*0.1)</f>
        <v/>
      </c>
      <c r="AC2703" s="21">
        <f>IF(C2703&lt;=2000,0,MIN((C2703-2000)*Y2703,(R2703+S2703)*0.2))</f>
        <v/>
      </c>
      <c r="AD2703" s="21">
        <f>IF(C2703&lt;=2000,0,MIN((C2703-2000)*Z2703,(T2703+U2703)*0.2))</f>
        <v/>
      </c>
      <c r="AE2703" s="21">
        <f>AC2703*AA2703</f>
        <v/>
      </c>
      <c r="AF2703" s="21">
        <f>ROUNDDOWN(R2703,-2)+ROUNDDOWN(S2703,-2)</f>
        <v/>
      </c>
      <c r="AG2703" s="21">
        <f>ROUNDDOWN(MAX(0,R2703-(AB2703+AC2703+AE2703)*0.6),-2)+ROUNDDOWN(MAX(0,S2703-(AB2703+AC2703+AE2703)*0.4),-2)</f>
        <v/>
      </c>
      <c r="AH2703" s="21">
        <f>ROUNDDOWN(MAX(0,T2703-(AB2703+AD2703)*0.6),-2)+ROUNDDOWN(MAX(0,U2703-(AB2703+AD2703)*0.4),-2)</f>
        <v/>
      </c>
      <c r="AI2703" s="21">
        <f>ROUNDDOWN(T2703,-2)+ROUNDDOWN(U2703,-2)</f>
        <v/>
      </c>
      <c r="AJ2703" s="21">
        <f>M2703+AF2703</f>
        <v/>
      </c>
      <c r="AK2703" s="21">
        <f>M2703+AG2703</f>
        <v/>
      </c>
      <c r="AL2703" s="21">
        <f>N2703+AH2703</f>
        <v/>
      </c>
      <c r="AM2703" s="21">
        <f>O2703+AI2703</f>
        <v/>
      </c>
      <c r="AN2703" s="21">
        <f>N2703+AI2703</f>
        <v/>
      </c>
      <c r="AO2703" s="21">
        <f>ROUNDDOWN((R2703+S2703)*0.2/Y2703+2000,0)</f>
        <v/>
      </c>
      <c r="AP2703" s="21">
        <f>ROUNDDOWN((T2703+U2703)*0.2/Z2703+2000,0)</f>
        <v/>
      </c>
      <c r="AQ2703" s="21">
        <f>AL2703-AK2703</f>
        <v/>
      </c>
      <c r="AR2703" s="21">
        <f>AM2703-AK2703</f>
        <v/>
      </c>
      <c r="AS2703" s="21">
        <f>AM2703-AL2703</f>
        <v/>
      </c>
      <c r="AT2703" s="21">
        <f>AK2703+C2703-AJ2703</f>
        <v/>
      </c>
      <c r="AU2703" s="21">
        <f>AL2703+C2703-AM2703</f>
        <v/>
      </c>
      <c r="AV2703" s="21">
        <f>AN2703+C2703-AM2703</f>
        <v/>
      </c>
    </row>
    <row r="2704">
      <c r="A2704" t="inlineStr">
        <is>
          <t>1万円刻み</t>
        </is>
      </c>
      <c r="B2704" s="21">
        <f>'5_1万円刻み'!$A$941</f>
        <v/>
      </c>
      <c r="C2704" s="21">
        <f>AO2704</f>
        <v/>
      </c>
      <c r="D2704" s="21" t="n">
        <v>0</v>
      </c>
      <c r="E2704" s="21">
        <f>ROUND(MIN(B2704/12,650000)*12*0.0915+MIN(B2704/12,1390000)*12*(0.0504+0)+B2704*0.005,0)</f>
        <v/>
      </c>
      <c r="F2704" s="21">
        <f>IF(B2704&lt;741000,0,IF(B2704&lt;2191000,B2704-740000,IF(B2704&lt;2193000,1451000,IF(B2704&lt;2196000,1453000,IF(B2704&lt;2200000,1456000,IF(B2704&lt;3600000,ROUND(ROUNDDOWN(B2704/4,-3)*2.8,0)-80000,IF(B2704&lt;6600000,ROUND(ROUNDDOWN(B2704/4,-3)*3.2,0)-440000,IF(B2704&lt;8500000,ROUNDDOWN(B2704*0.9,0)-1100000,B2704-1950000))))))))</f>
        <v/>
      </c>
      <c r="G2704" s="21">
        <f>IF(F2704&gt;23500000,NA(),IF(F2704&lt;=4890000,1040000,IF(F2704&lt;=6550000,670000,620000)))</f>
        <v/>
      </c>
      <c r="H2704" s="21">
        <f>IF(D2704&lt;=0,0,MAX(0,MIN(2000000,D2704-MIN(100000,ROUNDDOWN(F2704*0.05,0)))))</f>
        <v/>
      </c>
      <c r="I2704" s="21">
        <f>IF(C2704&lt;=2000,0,MIN(C2704,ROUNDDOWN(F2704*0.4,0))-2000)</f>
        <v/>
      </c>
      <c r="J2704" s="21">
        <f>MAX(0,ROUNDDOWN(F2704-E2704-G2704,-3))</f>
        <v/>
      </c>
      <c r="K2704" s="21">
        <f>MAX(0,ROUNDDOWN(F2704-E2704-G2704-H2704-I2704,-3))</f>
        <v/>
      </c>
      <c r="L2704" s="21">
        <f>MAX(0,ROUNDDOWN(F2704-E2704-G2704-H2704,-3))</f>
        <v/>
      </c>
      <c r="M2704" s="21">
        <f>IF(J2704&lt;=0,0,ROUNDDOWN((J2704*LOOKUP(J2704,{0,1950001,3300001,6950001,9000001,18000001,40000001},{0.05,0.1,0.2,0.23,0.33,0.4,0.45})-LOOKUP(J2704,{0,1950001,3300001,6950001,9000001,18000001,40000001},{0,97500,427500,636000,1536000,2796000,4796000}))*1.021,-2))</f>
        <v/>
      </c>
      <c r="N2704" s="21">
        <f>IF(K2704&lt;=0,0,ROUNDDOWN((K2704*LOOKUP(K2704,{0,1950001,3300001,6950001,9000001,18000001,40000001},{0.05,0.1,0.2,0.23,0.33,0.4,0.45})-LOOKUP(K2704,{0,1950001,3300001,6950001,9000001,18000001,40000001},{0,97500,427500,636000,1536000,2796000,4796000}))*1.021,-2))</f>
        <v/>
      </c>
      <c r="O2704" s="21">
        <f>IF(L2704&lt;=0,0,ROUNDDOWN((L2704*LOOKUP(L2704,{0,1950001,3300001,6950001,9000001,18000001,40000001},{0.05,0.1,0.2,0.23,0.33,0.4,0.45})-LOOKUP(L2704,{0,1950001,3300001,6950001,9000001,18000001,40000001},{0,97500,427500,636000,1536000,2796000,4796000}))*1.021,-2))</f>
        <v/>
      </c>
      <c r="P2704" s="21">
        <f>MAX(0,ROUNDDOWN(F2704-E2704-430000,-3))</f>
        <v/>
      </c>
      <c r="Q2704" s="21">
        <f>MAX(0,ROUNDDOWN(F2704-E2704-430000-H2704,-3))</f>
        <v/>
      </c>
      <c r="R2704" s="21">
        <f>IF(F2704&lt;=450000,0,MAX(0,P2704*0.06-MIN(50000,P2704)*0.03))</f>
        <v/>
      </c>
      <c r="S2704" s="21">
        <f>IF(F2704&lt;=450000,0,MAX(0,P2704*0.04-MIN(50000,P2704)*0.02))</f>
        <v/>
      </c>
      <c r="T2704" s="21">
        <f>IF(F2704&lt;=450000,0,MAX(0,Q2704*0.06-MIN(50000,Q2704)*0.03))</f>
        <v/>
      </c>
      <c r="U2704" s="21">
        <f>IF(F2704&lt;=450000,0,MAX(0,Q2704*0.04-MIN(50000,Q2704)*0.02))</f>
        <v/>
      </c>
      <c r="V2704" s="21">
        <f>50000+MAX(0,G2704-480000)</f>
        <v/>
      </c>
      <c r="W2704" s="21">
        <f>P2704-V2704</f>
        <v/>
      </c>
      <c r="X2704" s="21">
        <f>Q2704-V2704</f>
        <v/>
      </c>
      <c r="Y2704" s="22">
        <f>IF(W2704&lt;0,0.9,LOOKUP(W2704,{0,1950001,3300001,6950001,9000001,18000001,40000001},{0.84895,0.7979,0.6958,0.66517,0.56307,0.4916,0.44055}))</f>
        <v/>
      </c>
      <c r="Z2704" s="22">
        <f>IF(X2704&lt;0,0.9,LOOKUP(X2704,{0,1950001,3300001,6950001,9000001,18000001,40000001},{0.84895,0.7979,0.6958,0.66517,0.56307,0.4916,0.44055}))</f>
        <v/>
      </c>
      <c r="AA2704" s="22">
        <f>IF(W2704&lt;0,0,CHOOSE(MATCH(W2704,{0,1950001,3300001,6950001,9000001},1),5.105/84.895,10.21/79.79,20.42/69.58,23.483/66.517,33.693/56.307))</f>
        <v/>
      </c>
      <c r="AB2704" s="21">
        <f>IF(C2704&lt;=2000,0,(MIN(C2704,ROUNDDOWN(F2704*0.3,0))-2000)*0.1)</f>
        <v/>
      </c>
      <c r="AC2704" s="21">
        <f>IF(C2704&lt;=2000,0,MIN((C2704-2000)*Y2704,(R2704+S2704)*0.2))</f>
        <v/>
      </c>
      <c r="AD2704" s="21">
        <f>IF(C2704&lt;=2000,0,MIN((C2704-2000)*Z2704,(T2704+U2704)*0.2))</f>
        <v/>
      </c>
      <c r="AE2704" s="21">
        <f>AC2704*AA2704</f>
        <v/>
      </c>
      <c r="AF2704" s="21">
        <f>ROUNDDOWN(R2704,-2)+ROUNDDOWN(S2704,-2)</f>
        <v/>
      </c>
      <c r="AG2704" s="21">
        <f>ROUNDDOWN(MAX(0,R2704-(AB2704+AC2704+AE2704)*0.6),-2)+ROUNDDOWN(MAX(0,S2704-(AB2704+AC2704+AE2704)*0.4),-2)</f>
        <v/>
      </c>
      <c r="AH2704" s="21">
        <f>ROUNDDOWN(MAX(0,T2704-(AB2704+AD2704)*0.6),-2)+ROUNDDOWN(MAX(0,U2704-(AB2704+AD2704)*0.4),-2)</f>
        <v/>
      </c>
      <c r="AI2704" s="21">
        <f>ROUNDDOWN(T2704,-2)+ROUNDDOWN(U2704,-2)</f>
        <v/>
      </c>
      <c r="AJ2704" s="21">
        <f>M2704+AF2704</f>
        <v/>
      </c>
      <c r="AK2704" s="21">
        <f>M2704+AG2704</f>
        <v/>
      </c>
      <c r="AL2704" s="21">
        <f>N2704+AH2704</f>
        <v/>
      </c>
      <c r="AM2704" s="21">
        <f>O2704+AI2704</f>
        <v/>
      </c>
      <c r="AN2704" s="21">
        <f>N2704+AI2704</f>
        <v/>
      </c>
      <c r="AO2704" s="21">
        <f>ROUNDDOWN((R2704+S2704)*0.2/Y2704+2000,0)</f>
        <v/>
      </c>
      <c r="AP2704" s="21">
        <f>ROUNDDOWN((T2704+U2704)*0.2/Z2704+2000,0)</f>
        <v/>
      </c>
      <c r="AQ2704" s="21">
        <f>AL2704-AK2704</f>
        <v/>
      </c>
      <c r="AR2704" s="21">
        <f>AM2704-AK2704</f>
        <v/>
      </c>
      <c r="AS2704" s="21">
        <f>AM2704-AL2704</f>
        <v/>
      </c>
      <c r="AT2704" s="21">
        <f>AK2704+C2704-AJ2704</f>
        <v/>
      </c>
      <c r="AU2704" s="21">
        <f>AL2704+C2704-AM2704</f>
        <v/>
      </c>
      <c r="AV2704" s="21">
        <f>AN2704+C2704-AM2704</f>
        <v/>
      </c>
    </row>
    <row r="2705">
      <c r="A2705" t="inlineStr">
        <is>
          <t>1万円刻み</t>
        </is>
      </c>
      <c r="B2705" s="21">
        <f>'5_1万円刻み'!$A$942</f>
        <v/>
      </c>
      <c r="C2705" s="21">
        <f>AO2705</f>
        <v/>
      </c>
      <c r="D2705" s="21" t="n">
        <v>0</v>
      </c>
      <c r="E2705" s="21">
        <f>ROUND(MIN(B2705/12,650000)*12*0.0915+MIN(B2705/12,1390000)*12*(0.0504+0)+B2705*0.005,0)</f>
        <v/>
      </c>
      <c r="F2705" s="21">
        <f>IF(B2705&lt;741000,0,IF(B2705&lt;2191000,B2705-740000,IF(B2705&lt;2193000,1451000,IF(B2705&lt;2196000,1453000,IF(B2705&lt;2200000,1456000,IF(B2705&lt;3600000,ROUND(ROUNDDOWN(B2705/4,-3)*2.8,0)-80000,IF(B2705&lt;6600000,ROUND(ROUNDDOWN(B2705/4,-3)*3.2,0)-440000,IF(B2705&lt;8500000,ROUNDDOWN(B2705*0.9,0)-1100000,B2705-1950000))))))))</f>
        <v/>
      </c>
      <c r="G2705" s="21">
        <f>IF(F2705&gt;23500000,NA(),IF(F2705&lt;=4890000,1040000,IF(F2705&lt;=6550000,670000,620000)))</f>
        <v/>
      </c>
      <c r="H2705" s="21">
        <f>IF(D2705&lt;=0,0,MAX(0,MIN(2000000,D2705-MIN(100000,ROUNDDOWN(F2705*0.05,0)))))</f>
        <v/>
      </c>
      <c r="I2705" s="21">
        <f>IF(C2705&lt;=2000,0,MIN(C2705,ROUNDDOWN(F2705*0.4,0))-2000)</f>
        <v/>
      </c>
      <c r="J2705" s="21">
        <f>MAX(0,ROUNDDOWN(F2705-E2705-G2705,-3))</f>
        <v/>
      </c>
      <c r="K2705" s="21">
        <f>MAX(0,ROUNDDOWN(F2705-E2705-G2705-H2705-I2705,-3))</f>
        <v/>
      </c>
      <c r="L2705" s="21">
        <f>MAX(0,ROUNDDOWN(F2705-E2705-G2705-H2705,-3))</f>
        <v/>
      </c>
      <c r="M2705" s="21">
        <f>IF(J2705&lt;=0,0,ROUNDDOWN((J2705*LOOKUP(J2705,{0,1950001,3300001,6950001,9000001,18000001,40000001},{0.05,0.1,0.2,0.23,0.33,0.4,0.45})-LOOKUP(J2705,{0,1950001,3300001,6950001,9000001,18000001,40000001},{0,97500,427500,636000,1536000,2796000,4796000}))*1.021,-2))</f>
        <v/>
      </c>
      <c r="N2705" s="21">
        <f>IF(K2705&lt;=0,0,ROUNDDOWN((K2705*LOOKUP(K2705,{0,1950001,3300001,6950001,9000001,18000001,40000001},{0.05,0.1,0.2,0.23,0.33,0.4,0.45})-LOOKUP(K2705,{0,1950001,3300001,6950001,9000001,18000001,40000001},{0,97500,427500,636000,1536000,2796000,4796000}))*1.021,-2))</f>
        <v/>
      </c>
      <c r="O2705" s="21">
        <f>IF(L2705&lt;=0,0,ROUNDDOWN((L2705*LOOKUP(L2705,{0,1950001,3300001,6950001,9000001,18000001,40000001},{0.05,0.1,0.2,0.23,0.33,0.4,0.45})-LOOKUP(L2705,{0,1950001,3300001,6950001,9000001,18000001,40000001},{0,97500,427500,636000,1536000,2796000,4796000}))*1.021,-2))</f>
        <v/>
      </c>
      <c r="P2705" s="21">
        <f>MAX(0,ROUNDDOWN(F2705-E2705-430000,-3))</f>
        <v/>
      </c>
      <c r="Q2705" s="21">
        <f>MAX(0,ROUNDDOWN(F2705-E2705-430000-H2705,-3))</f>
        <v/>
      </c>
      <c r="R2705" s="21">
        <f>IF(F2705&lt;=450000,0,MAX(0,P2705*0.06-MIN(50000,P2705)*0.03))</f>
        <v/>
      </c>
      <c r="S2705" s="21">
        <f>IF(F2705&lt;=450000,0,MAX(0,P2705*0.04-MIN(50000,P2705)*0.02))</f>
        <v/>
      </c>
      <c r="T2705" s="21">
        <f>IF(F2705&lt;=450000,0,MAX(0,Q2705*0.06-MIN(50000,Q2705)*0.03))</f>
        <v/>
      </c>
      <c r="U2705" s="21">
        <f>IF(F2705&lt;=450000,0,MAX(0,Q2705*0.04-MIN(50000,Q2705)*0.02))</f>
        <v/>
      </c>
      <c r="V2705" s="21">
        <f>50000+MAX(0,G2705-480000)</f>
        <v/>
      </c>
      <c r="W2705" s="21">
        <f>P2705-V2705</f>
        <v/>
      </c>
      <c r="X2705" s="21">
        <f>Q2705-V2705</f>
        <v/>
      </c>
      <c r="Y2705" s="22">
        <f>IF(W2705&lt;0,0.9,LOOKUP(W2705,{0,1950001,3300001,6950001,9000001,18000001,40000001},{0.84895,0.7979,0.6958,0.66517,0.56307,0.4916,0.44055}))</f>
        <v/>
      </c>
      <c r="Z2705" s="22">
        <f>IF(X2705&lt;0,0.9,LOOKUP(X2705,{0,1950001,3300001,6950001,9000001,18000001,40000001},{0.84895,0.7979,0.6958,0.66517,0.56307,0.4916,0.44055}))</f>
        <v/>
      </c>
      <c r="AA2705" s="22">
        <f>IF(W2705&lt;0,0,CHOOSE(MATCH(W2705,{0,1950001,3300001,6950001,9000001},1),5.105/84.895,10.21/79.79,20.42/69.58,23.483/66.517,33.693/56.307))</f>
        <v/>
      </c>
      <c r="AB2705" s="21">
        <f>IF(C2705&lt;=2000,0,(MIN(C2705,ROUNDDOWN(F2705*0.3,0))-2000)*0.1)</f>
        <v/>
      </c>
      <c r="AC2705" s="21">
        <f>IF(C2705&lt;=2000,0,MIN((C2705-2000)*Y2705,(R2705+S2705)*0.2))</f>
        <v/>
      </c>
      <c r="AD2705" s="21">
        <f>IF(C2705&lt;=2000,0,MIN((C2705-2000)*Z2705,(T2705+U2705)*0.2))</f>
        <v/>
      </c>
      <c r="AE2705" s="21">
        <f>AC2705*AA2705</f>
        <v/>
      </c>
      <c r="AF2705" s="21">
        <f>ROUNDDOWN(R2705,-2)+ROUNDDOWN(S2705,-2)</f>
        <v/>
      </c>
      <c r="AG2705" s="21">
        <f>ROUNDDOWN(MAX(0,R2705-(AB2705+AC2705+AE2705)*0.6),-2)+ROUNDDOWN(MAX(0,S2705-(AB2705+AC2705+AE2705)*0.4),-2)</f>
        <v/>
      </c>
      <c r="AH2705" s="21">
        <f>ROUNDDOWN(MAX(0,T2705-(AB2705+AD2705)*0.6),-2)+ROUNDDOWN(MAX(0,U2705-(AB2705+AD2705)*0.4),-2)</f>
        <v/>
      </c>
      <c r="AI2705" s="21">
        <f>ROUNDDOWN(T2705,-2)+ROUNDDOWN(U2705,-2)</f>
        <v/>
      </c>
      <c r="AJ2705" s="21">
        <f>M2705+AF2705</f>
        <v/>
      </c>
      <c r="AK2705" s="21">
        <f>M2705+AG2705</f>
        <v/>
      </c>
      <c r="AL2705" s="21">
        <f>N2705+AH2705</f>
        <v/>
      </c>
      <c r="AM2705" s="21">
        <f>O2705+AI2705</f>
        <v/>
      </c>
      <c r="AN2705" s="21">
        <f>N2705+AI2705</f>
        <v/>
      </c>
      <c r="AO2705" s="21">
        <f>ROUNDDOWN((R2705+S2705)*0.2/Y2705+2000,0)</f>
        <v/>
      </c>
      <c r="AP2705" s="21">
        <f>ROUNDDOWN((T2705+U2705)*0.2/Z2705+2000,0)</f>
        <v/>
      </c>
      <c r="AQ2705" s="21">
        <f>AL2705-AK2705</f>
        <v/>
      </c>
      <c r="AR2705" s="21">
        <f>AM2705-AK2705</f>
        <v/>
      </c>
      <c r="AS2705" s="21">
        <f>AM2705-AL2705</f>
        <v/>
      </c>
      <c r="AT2705" s="21">
        <f>AK2705+C2705-AJ2705</f>
        <v/>
      </c>
      <c r="AU2705" s="21">
        <f>AL2705+C2705-AM2705</f>
        <v/>
      </c>
      <c r="AV2705" s="21">
        <f>AN2705+C2705-AM2705</f>
        <v/>
      </c>
    </row>
    <row r="2706">
      <c r="A2706" t="inlineStr">
        <is>
          <t>1万円刻み</t>
        </is>
      </c>
      <c r="B2706" s="21">
        <f>'5_1万円刻み'!$A$943</f>
        <v/>
      </c>
      <c r="C2706" s="21">
        <f>AO2706</f>
        <v/>
      </c>
      <c r="D2706" s="21" t="n">
        <v>0</v>
      </c>
      <c r="E2706" s="21">
        <f>ROUND(MIN(B2706/12,650000)*12*0.0915+MIN(B2706/12,1390000)*12*(0.0504+0)+B2706*0.005,0)</f>
        <v/>
      </c>
      <c r="F2706" s="21">
        <f>IF(B2706&lt;741000,0,IF(B2706&lt;2191000,B2706-740000,IF(B2706&lt;2193000,1451000,IF(B2706&lt;2196000,1453000,IF(B2706&lt;2200000,1456000,IF(B2706&lt;3600000,ROUND(ROUNDDOWN(B2706/4,-3)*2.8,0)-80000,IF(B2706&lt;6600000,ROUND(ROUNDDOWN(B2706/4,-3)*3.2,0)-440000,IF(B2706&lt;8500000,ROUNDDOWN(B2706*0.9,0)-1100000,B2706-1950000))))))))</f>
        <v/>
      </c>
      <c r="G2706" s="21">
        <f>IF(F2706&gt;23500000,NA(),IF(F2706&lt;=4890000,1040000,IF(F2706&lt;=6550000,670000,620000)))</f>
        <v/>
      </c>
      <c r="H2706" s="21">
        <f>IF(D2706&lt;=0,0,MAX(0,MIN(2000000,D2706-MIN(100000,ROUNDDOWN(F2706*0.05,0)))))</f>
        <v/>
      </c>
      <c r="I2706" s="21">
        <f>IF(C2706&lt;=2000,0,MIN(C2706,ROUNDDOWN(F2706*0.4,0))-2000)</f>
        <v/>
      </c>
      <c r="J2706" s="21">
        <f>MAX(0,ROUNDDOWN(F2706-E2706-G2706,-3))</f>
        <v/>
      </c>
      <c r="K2706" s="21">
        <f>MAX(0,ROUNDDOWN(F2706-E2706-G2706-H2706-I2706,-3))</f>
        <v/>
      </c>
      <c r="L2706" s="21">
        <f>MAX(0,ROUNDDOWN(F2706-E2706-G2706-H2706,-3))</f>
        <v/>
      </c>
      <c r="M2706" s="21">
        <f>IF(J2706&lt;=0,0,ROUNDDOWN((J2706*LOOKUP(J2706,{0,1950001,3300001,6950001,9000001,18000001,40000001},{0.05,0.1,0.2,0.23,0.33,0.4,0.45})-LOOKUP(J2706,{0,1950001,3300001,6950001,9000001,18000001,40000001},{0,97500,427500,636000,1536000,2796000,4796000}))*1.021,-2))</f>
        <v/>
      </c>
      <c r="N2706" s="21">
        <f>IF(K2706&lt;=0,0,ROUNDDOWN((K2706*LOOKUP(K2706,{0,1950001,3300001,6950001,9000001,18000001,40000001},{0.05,0.1,0.2,0.23,0.33,0.4,0.45})-LOOKUP(K2706,{0,1950001,3300001,6950001,9000001,18000001,40000001},{0,97500,427500,636000,1536000,2796000,4796000}))*1.021,-2))</f>
        <v/>
      </c>
      <c r="O2706" s="21">
        <f>IF(L2706&lt;=0,0,ROUNDDOWN((L2706*LOOKUP(L2706,{0,1950001,3300001,6950001,9000001,18000001,40000001},{0.05,0.1,0.2,0.23,0.33,0.4,0.45})-LOOKUP(L2706,{0,1950001,3300001,6950001,9000001,18000001,40000001},{0,97500,427500,636000,1536000,2796000,4796000}))*1.021,-2))</f>
        <v/>
      </c>
      <c r="P2706" s="21">
        <f>MAX(0,ROUNDDOWN(F2706-E2706-430000,-3))</f>
        <v/>
      </c>
      <c r="Q2706" s="21">
        <f>MAX(0,ROUNDDOWN(F2706-E2706-430000-H2706,-3))</f>
        <v/>
      </c>
      <c r="R2706" s="21">
        <f>IF(F2706&lt;=450000,0,MAX(0,P2706*0.06-MIN(50000,P2706)*0.03))</f>
        <v/>
      </c>
      <c r="S2706" s="21">
        <f>IF(F2706&lt;=450000,0,MAX(0,P2706*0.04-MIN(50000,P2706)*0.02))</f>
        <v/>
      </c>
      <c r="T2706" s="21">
        <f>IF(F2706&lt;=450000,0,MAX(0,Q2706*0.06-MIN(50000,Q2706)*0.03))</f>
        <v/>
      </c>
      <c r="U2706" s="21">
        <f>IF(F2706&lt;=450000,0,MAX(0,Q2706*0.04-MIN(50000,Q2706)*0.02))</f>
        <v/>
      </c>
      <c r="V2706" s="21">
        <f>50000+MAX(0,G2706-480000)</f>
        <v/>
      </c>
      <c r="W2706" s="21">
        <f>P2706-V2706</f>
        <v/>
      </c>
      <c r="X2706" s="21">
        <f>Q2706-V2706</f>
        <v/>
      </c>
      <c r="Y2706" s="22">
        <f>IF(W2706&lt;0,0.9,LOOKUP(W2706,{0,1950001,3300001,6950001,9000001,18000001,40000001},{0.84895,0.7979,0.6958,0.66517,0.56307,0.4916,0.44055}))</f>
        <v/>
      </c>
      <c r="Z2706" s="22">
        <f>IF(X2706&lt;0,0.9,LOOKUP(X2706,{0,1950001,3300001,6950001,9000001,18000001,40000001},{0.84895,0.7979,0.6958,0.66517,0.56307,0.4916,0.44055}))</f>
        <v/>
      </c>
      <c r="AA2706" s="22">
        <f>IF(W2706&lt;0,0,CHOOSE(MATCH(W2706,{0,1950001,3300001,6950001,9000001},1),5.105/84.895,10.21/79.79,20.42/69.58,23.483/66.517,33.693/56.307))</f>
        <v/>
      </c>
      <c r="AB2706" s="21">
        <f>IF(C2706&lt;=2000,0,(MIN(C2706,ROUNDDOWN(F2706*0.3,0))-2000)*0.1)</f>
        <v/>
      </c>
      <c r="AC2706" s="21">
        <f>IF(C2706&lt;=2000,0,MIN((C2706-2000)*Y2706,(R2706+S2706)*0.2))</f>
        <v/>
      </c>
      <c r="AD2706" s="21">
        <f>IF(C2706&lt;=2000,0,MIN((C2706-2000)*Z2706,(T2706+U2706)*0.2))</f>
        <v/>
      </c>
      <c r="AE2706" s="21">
        <f>AC2706*AA2706</f>
        <v/>
      </c>
      <c r="AF2706" s="21">
        <f>ROUNDDOWN(R2706,-2)+ROUNDDOWN(S2706,-2)</f>
        <v/>
      </c>
      <c r="AG2706" s="21">
        <f>ROUNDDOWN(MAX(0,R2706-(AB2706+AC2706+AE2706)*0.6),-2)+ROUNDDOWN(MAX(0,S2706-(AB2706+AC2706+AE2706)*0.4),-2)</f>
        <v/>
      </c>
      <c r="AH2706" s="21">
        <f>ROUNDDOWN(MAX(0,T2706-(AB2706+AD2706)*0.6),-2)+ROUNDDOWN(MAX(0,U2706-(AB2706+AD2706)*0.4),-2)</f>
        <v/>
      </c>
      <c r="AI2706" s="21">
        <f>ROUNDDOWN(T2706,-2)+ROUNDDOWN(U2706,-2)</f>
        <v/>
      </c>
      <c r="AJ2706" s="21">
        <f>M2706+AF2706</f>
        <v/>
      </c>
      <c r="AK2706" s="21">
        <f>M2706+AG2706</f>
        <v/>
      </c>
      <c r="AL2706" s="21">
        <f>N2706+AH2706</f>
        <v/>
      </c>
      <c r="AM2706" s="21">
        <f>O2706+AI2706</f>
        <v/>
      </c>
      <c r="AN2706" s="21">
        <f>N2706+AI2706</f>
        <v/>
      </c>
      <c r="AO2706" s="21">
        <f>ROUNDDOWN((R2706+S2706)*0.2/Y2706+2000,0)</f>
        <v/>
      </c>
      <c r="AP2706" s="21">
        <f>ROUNDDOWN((T2706+U2706)*0.2/Z2706+2000,0)</f>
        <v/>
      </c>
      <c r="AQ2706" s="21">
        <f>AL2706-AK2706</f>
        <v/>
      </c>
      <c r="AR2706" s="21">
        <f>AM2706-AK2706</f>
        <v/>
      </c>
      <c r="AS2706" s="21">
        <f>AM2706-AL2706</f>
        <v/>
      </c>
      <c r="AT2706" s="21">
        <f>AK2706+C2706-AJ2706</f>
        <v/>
      </c>
      <c r="AU2706" s="21">
        <f>AL2706+C2706-AM2706</f>
        <v/>
      </c>
      <c r="AV2706" s="21">
        <f>AN2706+C2706-AM2706</f>
        <v/>
      </c>
    </row>
    <row r="2707">
      <c r="A2707" t="inlineStr">
        <is>
          <t>1万円刻み</t>
        </is>
      </c>
      <c r="B2707" s="21">
        <f>'5_1万円刻み'!$A$944</f>
        <v/>
      </c>
      <c r="C2707" s="21">
        <f>AO2707</f>
        <v/>
      </c>
      <c r="D2707" s="21" t="n">
        <v>0</v>
      </c>
      <c r="E2707" s="21">
        <f>ROUND(MIN(B2707/12,650000)*12*0.0915+MIN(B2707/12,1390000)*12*(0.0504+0)+B2707*0.005,0)</f>
        <v/>
      </c>
      <c r="F2707" s="21">
        <f>IF(B2707&lt;741000,0,IF(B2707&lt;2191000,B2707-740000,IF(B2707&lt;2193000,1451000,IF(B2707&lt;2196000,1453000,IF(B2707&lt;2200000,1456000,IF(B2707&lt;3600000,ROUND(ROUNDDOWN(B2707/4,-3)*2.8,0)-80000,IF(B2707&lt;6600000,ROUND(ROUNDDOWN(B2707/4,-3)*3.2,0)-440000,IF(B2707&lt;8500000,ROUNDDOWN(B2707*0.9,0)-1100000,B2707-1950000))))))))</f>
        <v/>
      </c>
      <c r="G2707" s="21">
        <f>IF(F2707&gt;23500000,NA(),IF(F2707&lt;=4890000,1040000,IF(F2707&lt;=6550000,670000,620000)))</f>
        <v/>
      </c>
      <c r="H2707" s="21">
        <f>IF(D2707&lt;=0,0,MAX(0,MIN(2000000,D2707-MIN(100000,ROUNDDOWN(F2707*0.05,0)))))</f>
        <v/>
      </c>
      <c r="I2707" s="21">
        <f>IF(C2707&lt;=2000,0,MIN(C2707,ROUNDDOWN(F2707*0.4,0))-2000)</f>
        <v/>
      </c>
      <c r="J2707" s="21">
        <f>MAX(0,ROUNDDOWN(F2707-E2707-G2707,-3))</f>
        <v/>
      </c>
      <c r="K2707" s="21">
        <f>MAX(0,ROUNDDOWN(F2707-E2707-G2707-H2707-I2707,-3))</f>
        <v/>
      </c>
      <c r="L2707" s="21">
        <f>MAX(0,ROUNDDOWN(F2707-E2707-G2707-H2707,-3))</f>
        <v/>
      </c>
      <c r="M2707" s="21">
        <f>IF(J2707&lt;=0,0,ROUNDDOWN((J2707*LOOKUP(J2707,{0,1950001,3300001,6950001,9000001,18000001,40000001},{0.05,0.1,0.2,0.23,0.33,0.4,0.45})-LOOKUP(J2707,{0,1950001,3300001,6950001,9000001,18000001,40000001},{0,97500,427500,636000,1536000,2796000,4796000}))*1.021,-2))</f>
        <v/>
      </c>
      <c r="N2707" s="21">
        <f>IF(K2707&lt;=0,0,ROUNDDOWN((K2707*LOOKUP(K2707,{0,1950001,3300001,6950001,9000001,18000001,40000001},{0.05,0.1,0.2,0.23,0.33,0.4,0.45})-LOOKUP(K2707,{0,1950001,3300001,6950001,9000001,18000001,40000001},{0,97500,427500,636000,1536000,2796000,4796000}))*1.021,-2))</f>
        <v/>
      </c>
      <c r="O2707" s="21">
        <f>IF(L2707&lt;=0,0,ROUNDDOWN((L2707*LOOKUP(L2707,{0,1950001,3300001,6950001,9000001,18000001,40000001},{0.05,0.1,0.2,0.23,0.33,0.4,0.45})-LOOKUP(L2707,{0,1950001,3300001,6950001,9000001,18000001,40000001},{0,97500,427500,636000,1536000,2796000,4796000}))*1.021,-2))</f>
        <v/>
      </c>
      <c r="P2707" s="21">
        <f>MAX(0,ROUNDDOWN(F2707-E2707-430000,-3))</f>
        <v/>
      </c>
      <c r="Q2707" s="21">
        <f>MAX(0,ROUNDDOWN(F2707-E2707-430000-H2707,-3))</f>
        <v/>
      </c>
      <c r="R2707" s="21">
        <f>IF(F2707&lt;=450000,0,MAX(0,P2707*0.06-MIN(50000,P2707)*0.03))</f>
        <v/>
      </c>
      <c r="S2707" s="21">
        <f>IF(F2707&lt;=450000,0,MAX(0,P2707*0.04-MIN(50000,P2707)*0.02))</f>
        <v/>
      </c>
      <c r="T2707" s="21">
        <f>IF(F2707&lt;=450000,0,MAX(0,Q2707*0.06-MIN(50000,Q2707)*0.03))</f>
        <v/>
      </c>
      <c r="U2707" s="21">
        <f>IF(F2707&lt;=450000,0,MAX(0,Q2707*0.04-MIN(50000,Q2707)*0.02))</f>
        <v/>
      </c>
      <c r="V2707" s="21">
        <f>50000+MAX(0,G2707-480000)</f>
        <v/>
      </c>
      <c r="W2707" s="21">
        <f>P2707-V2707</f>
        <v/>
      </c>
      <c r="X2707" s="21">
        <f>Q2707-V2707</f>
        <v/>
      </c>
      <c r="Y2707" s="22">
        <f>IF(W2707&lt;0,0.9,LOOKUP(W2707,{0,1950001,3300001,6950001,9000001,18000001,40000001},{0.84895,0.7979,0.6958,0.66517,0.56307,0.4916,0.44055}))</f>
        <v/>
      </c>
      <c r="Z2707" s="22">
        <f>IF(X2707&lt;0,0.9,LOOKUP(X2707,{0,1950001,3300001,6950001,9000001,18000001,40000001},{0.84895,0.7979,0.6958,0.66517,0.56307,0.4916,0.44055}))</f>
        <v/>
      </c>
      <c r="AA2707" s="22">
        <f>IF(W2707&lt;0,0,CHOOSE(MATCH(W2707,{0,1950001,3300001,6950001,9000001},1),5.105/84.895,10.21/79.79,20.42/69.58,23.483/66.517,33.693/56.307))</f>
        <v/>
      </c>
      <c r="AB2707" s="21">
        <f>IF(C2707&lt;=2000,0,(MIN(C2707,ROUNDDOWN(F2707*0.3,0))-2000)*0.1)</f>
        <v/>
      </c>
      <c r="AC2707" s="21">
        <f>IF(C2707&lt;=2000,0,MIN((C2707-2000)*Y2707,(R2707+S2707)*0.2))</f>
        <v/>
      </c>
      <c r="AD2707" s="21">
        <f>IF(C2707&lt;=2000,0,MIN((C2707-2000)*Z2707,(T2707+U2707)*0.2))</f>
        <v/>
      </c>
      <c r="AE2707" s="21">
        <f>AC2707*AA2707</f>
        <v/>
      </c>
      <c r="AF2707" s="21">
        <f>ROUNDDOWN(R2707,-2)+ROUNDDOWN(S2707,-2)</f>
        <v/>
      </c>
      <c r="AG2707" s="21">
        <f>ROUNDDOWN(MAX(0,R2707-(AB2707+AC2707+AE2707)*0.6),-2)+ROUNDDOWN(MAX(0,S2707-(AB2707+AC2707+AE2707)*0.4),-2)</f>
        <v/>
      </c>
      <c r="AH2707" s="21">
        <f>ROUNDDOWN(MAX(0,T2707-(AB2707+AD2707)*0.6),-2)+ROUNDDOWN(MAX(0,U2707-(AB2707+AD2707)*0.4),-2)</f>
        <v/>
      </c>
      <c r="AI2707" s="21">
        <f>ROUNDDOWN(T2707,-2)+ROUNDDOWN(U2707,-2)</f>
        <v/>
      </c>
      <c r="AJ2707" s="21">
        <f>M2707+AF2707</f>
        <v/>
      </c>
      <c r="AK2707" s="21">
        <f>M2707+AG2707</f>
        <v/>
      </c>
      <c r="AL2707" s="21">
        <f>N2707+AH2707</f>
        <v/>
      </c>
      <c r="AM2707" s="21">
        <f>O2707+AI2707</f>
        <v/>
      </c>
      <c r="AN2707" s="21">
        <f>N2707+AI2707</f>
        <v/>
      </c>
      <c r="AO2707" s="21">
        <f>ROUNDDOWN((R2707+S2707)*0.2/Y2707+2000,0)</f>
        <v/>
      </c>
      <c r="AP2707" s="21">
        <f>ROUNDDOWN((T2707+U2707)*0.2/Z2707+2000,0)</f>
        <v/>
      </c>
      <c r="AQ2707" s="21">
        <f>AL2707-AK2707</f>
        <v/>
      </c>
      <c r="AR2707" s="21">
        <f>AM2707-AK2707</f>
        <v/>
      </c>
      <c r="AS2707" s="21">
        <f>AM2707-AL2707</f>
        <v/>
      </c>
      <c r="AT2707" s="21">
        <f>AK2707+C2707-AJ2707</f>
        <v/>
      </c>
      <c r="AU2707" s="21">
        <f>AL2707+C2707-AM2707</f>
        <v/>
      </c>
      <c r="AV2707" s="21">
        <f>AN2707+C2707-AM2707</f>
        <v/>
      </c>
    </row>
    <row r="2708">
      <c r="A2708" t="inlineStr">
        <is>
          <t>1万円刻み</t>
        </is>
      </c>
      <c r="B2708" s="21">
        <f>'5_1万円刻み'!$A$945</f>
        <v/>
      </c>
      <c r="C2708" s="21">
        <f>AO2708</f>
        <v/>
      </c>
      <c r="D2708" s="21" t="n">
        <v>0</v>
      </c>
      <c r="E2708" s="21">
        <f>ROUND(MIN(B2708/12,650000)*12*0.0915+MIN(B2708/12,1390000)*12*(0.0504+0)+B2708*0.005,0)</f>
        <v/>
      </c>
      <c r="F2708" s="21">
        <f>IF(B2708&lt;741000,0,IF(B2708&lt;2191000,B2708-740000,IF(B2708&lt;2193000,1451000,IF(B2708&lt;2196000,1453000,IF(B2708&lt;2200000,1456000,IF(B2708&lt;3600000,ROUND(ROUNDDOWN(B2708/4,-3)*2.8,0)-80000,IF(B2708&lt;6600000,ROUND(ROUNDDOWN(B2708/4,-3)*3.2,0)-440000,IF(B2708&lt;8500000,ROUNDDOWN(B2708*0.9,0)-1100000,B2708-1950000))))))))</f>
        <v/>
      </c>
      <c r="G2708" s="21">
        <f>IF(F2708&gt;23500000,NA(),IF(F2708&lt;=4890000,1040000,IF(F2708&lt;=6550000,670000,620000)))</f>
        <v/>
      </c>
      <c r="H2708" s="21">
        <f>IF(D2708&lt;=0,0,MAX(0,MIN(2000000,D2708-MIN(100000,ROUNDDOWN(F2708*0.05,0)))))</f>
        <v/>
      </c>
      <c r="I2708" s="21">
        <f>IF(C2708&lt;=2000,0,MIN(C2708,ROUNDDOWN(F2708*0.4,0))-2000)</f>
        <v/>
      </c>
      <c r="J2708" s="21">
        <f>MAX(0,ROUNDDOWN(F2708-E2708-G2708,-3))</f>
        <v/>
      </c>
      <c r="K2708" s="21">
        <f>MAX(0,ROUNDDOWN(F2708-E2708-G2708-H2708-I2708,-3))</f>
        <v/>
      </c>
      <c r="L2708" s="21">
        <f>MAX(0,ROUNDDOWN(F2708-E2708-G2708-H2708,-3))</f>
        <v/>
      </c>
      <c r="M2708" s="21">
        <f>IF(J2708&lt;=0,0,ROUNDDOWN((J2708*LOOKUP(J2708,{0,1950001,3300001,6950001,9000001,18000001,40000001},{0.05,0.1,0.2,0.23,0.33,0.4,0.45})-LOOKUP(J2708,{0,1950001,3300001,6950001,9000001,18000001,40000001},{0,97500,427500,636000,1536000,2796000,4796000}))*1.021,-2))</f>
        <v/>
      </c>
      <c r="N2708" s="21">
        <f>IF(K2708&lt;=0,0,ROUNDDOWN((K2708*LOOKUP(K2708,{0,1950001,3300001,6950001,9000001,18000001,40000001},{0.05,0.1,0.2,0.23,0.33,0.4,0.45})-LOOKUP(K2708,{0,1950001,3300001,6950001,9000001,18000001,40000001},{0,97500,427500,636000,1536000,2796000,4796000}))*1.021,-2))</f>
        <v/>
      </c>
      <c r="O2708" s="21">
        <f>IF(L2708&lt;=0,0,ROUNDDOWN((L2708*LOOKUP(L2708,{0,1950001,3300001,6950001,9000001,18000001,40000001},{0.05,0.1,0.2,0.23,0.33,0.4,0.45})-LOOKUP(L2708,{0,1950001,3300001,6950001,9000001,18000001,40000001},{0,97500,427500,636000,1536000,2796000,4796000}))*1.021,-2))</f>
        <v/>
      </c>
      <c r="P2708" s="21">
        <f>MAX(0,ROUNDDOWN(F2708-E2708-430000,-3))</f>
        <v/>
      </c>
      <c r="Q2708" s="21">
        <f>MAX(0,ROUNDDOWN(F2708-E2708-430000-H2708,-3))</f>
        <v/>
      </c>
      <c r="R2708" s="21">
        <f>IF(F2708&lt;=450000,0,MAX(0,P2708*0.06-MIN(50000,P2708)*0.03))</f>
        <v/>
      </c>
      <c r="S2708" s="21">
        <f>IF(F2708&lt;=450000,0,MAX(0,P2708*0.04-MIN(50000,P2708)*0.02))</f>
        <v/>
      </c>
      <c r="T2708" s="21">
        <f>IF(F2708&lt;=450000,0,MAX(0,Q2708*0.06-MIN(50000,Q2708)*0.03))</f>
        <v/>
      </c>
      <c r="U2708" s="21">
        <f>IF(F2708&lt;=450000,0,MAX(0,Q2708*0.04-MIN(50000,Q2708)*0.02))</f>
        <v/>
      </c>
      <c r="V2708" s="21">
        <f>50000+MAX(0,G2708-480000)</f>
        <v/>
      </c>
      <c r="W2708" s="21">
        <f>P2708-V2708</f>
        <v/>
      </c>
      <c r="X2708" s="21">
        <f>Q2708-V2708</f>
        <v/>
      </c>
      <c r="Y2708" s="22">
        <f>IF(W2708&lt;0,0.9,LOOKUP(W2708,{0,1950001,3300001,6950001,9000001,18000001,40000001},{0.84895,0.7979,0.6958,0.66517,0.56307,0.4916,0.44055}))</f>
        <v/>
      </c>
      <c r="Z2708" s="22">
        <f>IF(X2708&lt;0,0.9,LOOKUP(X2708,{0,1950001,3300001,6950001,9000001,18000001,40000001},{0.84895,0.7979,0.6958,0.66517,0.56307,0.4916,0.44055}))</f>
        <v/>
      </c>
      <c r="AA2708" s="22">
        <f>IF(W2708&lt;0,0,CHOOSE(MATCH(W2708,{0,1950001,3300001,6950001,9000001},1),5.105/84.895,10.21/79.79,20.42/69.58,23.483/66.517,33.693/56.307))</f>
        <v/>
      </c>
      <c r="AB2708" s="21">
        <f>IF(C2708&lt;=2000,0,(MIN(C2708,ROUNDDOWN(F2708*0.3,0))-2000)*0.1)</f>
        <v/>
      </c>
      <c r="AC2708" s="21">
        <f>IF(C2708&lt;=2000,0,MIN((C2708-2000)*Y2708,(R2708+S2708)*0.2))</f>
        <v/>
      </c>
      <c r="AD2708" s="21">
        <f>IF(C2708&lt;=2000,0,MIN((C2708-2000)*Z2708,(T2708+U2708)*0.2))</f>
        <v/>
      </c>
      <c r="AE2708" s="21">
        <f>AC2708*AA2708</f>
        <v/>
      </c>
      <c r="AF2708" s="21">
        <f>ROUNDDOWN(R2708,-2)+ROUNDDOWN(S2708,-2)</f>
        <v/>
      </c>
      <c r="AG2708" s="21">
        <f>ROUNDDOWN(MAX(0,R2708-(AB2708+AC2708+AE2708)*0.6),-2)+ROUNDDOWN(MAX(0,S2708-(AB2708+AC2708+AE2708)*0.4),-2)</f>
        <v/>
      </c>
      <c r="AH2708" s="21">
        <f>ROUNDDOWN(MAX(0,T2708-(AB2708+AD2708)*0.6),-2)+ROUNDDOWN(MAX(0,U2708-(AB2708+AD2708)*0.4),-2)</f>
        <v/>
      </c>
      <c r="AI2708" s="21">
        <f>ROUNDDOWN(T2708,-2)+ROUNDDOWN(U2708,-2)</f>
        <v/>
      </c>
      <c r="AJ2708" s="21">
        <f>M2708+AF2708</f>
        <v/>
      </c>
      <c r="AK2708" s="21">
        <f>M2708+AG2708</f>
        <v/>
      </c>
      <c r="AL2708" s="21">
        <f>N2708+AH2708</f>
        <v/>
      </c>
      <c r="AM2708" s="21">
        <f>O2708+AI2708</f>
        <v/>
      </c>
      <c r="AN2708" s="21">
        <f>N2708+AI2708</f>
        <v/>
      </c>
      <c r="AO2708" s="21">
        <f>ROUNDDOWN((R2708+S2708)*0.2/Y2708+2000,0)</f>
        <v/>
      </c>
      <c r="AP2708" s="21">
        <f>ROUNDDOWN((T2708+U2708)*0.2/Z2708+2000,0)</f>
        <v/>
      </c>
      <c r="AQ2708" s="21">
        <f>AL2708-AK2708</f>
        <v/>
      </c>
      <c r="AR2708" s="21">
        <f>AM2708-AK2708</f>
        <v/>
      </c>
      <c r="AS2708" s="21">
        <f>AM2708-AL2708</f>
        <v/>
      </c>
      <c r="AT2708" s="21">
        <f>AK2708+C2708-AJ2708</f>
        <v/>
      </c>
      <c r="AU2708" s="21">
        <f>AL2708+C2708-AM2708</f>
        <v/>
      </c>
      <c r="AV2708" s="21">
        <f>AN2708+C2708-AM2708</f>
        <v/>
      </c>
    </row>
    <row r="2709">
      <c r="A2709" t="inlineStr">
        <is>
          <t>1万円刻み</t>
        </is>
      </c>
      <c r="B2709" s="21">
        <f>'5_1万円刻み'!$A$946</f>
        <v/>
      </c>
      <c r="C2709" s="21">
        <f>AO2709</f>
        <v/>
      </c>
      <c r="D2709" s="21" t="n">
        <v>0</v>
      </c>
      <c r="E2709" s="21">
        <f>ROUND(MIN(B2709/12,650000)*12*0.0915+MIN(B2709/12,1390000)*12*(0.0504+0)+B2709*0.005,0)</f>
        <v/>
      </c>
      <c r="F2709" s="21">
        <f>IF(B2709&lt;741000,0,IF(B2709&lt;2191000,B2709-740000,IF(B2709&lt;2193000,1451000,IF(B2709&lt;2196000,1453000,IF(B2709&lt;2200000,1456000,IF(B2709&lt;3600000,ROUND(ROUNDDOWN(B2709/4,-3)*2.8,0)-80000,IF(B2709&lt;6600000,ROUND(ROUNDDOWN(B2709/4,-3)*3.2,0)-440000,IF(B2709&lt;8500000,ROUNDDOWN(B2709*0.9,0)-1100000,B2709-1950000))))))))</f>
        <v/>
      </c>
      <c r="G2709" s="21">
        <f>IF(F2709&gt;23500000,NA(),IF(F2709&lt;=4890000,1040000,IF(F2709&lt;=6550000,670000,620000)))</f>
        <v/>
      </c>
      <c r="H2709" s="21">
        <f>IF(D2709&lt;=0,0,MAX(0,MIN(2000000,D2709-MIN(100000,ROUNDDOWN(F2709*0.05,0)))))</f>
        <v/>
      </c>
      <c r="I2709" s="21">
        <f>IF(C2709&lt;=2000,0,MIN(C2709,ROUNDDOWN(F2709*0.4,0))-2000)</f>
        <v/>
      </c>
      <c r="J2709" s="21">
        <f>MAX(0,ROUNDDOWN(F2709-E2709-G2709,-3))</f>
        <v/>
      </c>
      <c r="K2709" s="21">
        <f>MAX(0,ROUNDDOWN(F2709-E2709-G2709-H2709-I2709,-3))</f>
        <v/>
      </c>
      <c r="L2709" s="21">
        <f>MAX(0,ROUNDDOWN(F2709-E2709-G2709-H2709,-3))</f>
        <v/>
      </c>
      <c r="M2709" s="21">
        <f>IF(J2709&lt;=0,0,ROUNDDOWN((J2709*LOOKUP(J2709,{0,1950001,3300001,6950001,9000001,18000001,40000001},{0.05,0.1,0.2,0.23,0.33,0.4,0.45})-LOOKUP(J2709,{0,1950001,3300001,6950001,9000001,18000001,40000001},{0,97500,427500,636000,1536000,2796000,4796000}))*1.021,-2))</f>
        <v/>
      </c>
      <c r="N2709" s="21">
        <f>IF(K2709&lt;=0,0,ROUNDDOWN((K2709*LOOKUP(K2709,{0,1950001,3300001,6950001,9000001,18000001,40000001},{0.05,0.1,0.2,0.23,0.33,0.4,0.45})-LOOKUP(K2709,{0,1950001,3300001,6950001,9000001,18000001,40000001},{0,97500,427500,636000,1536000,2796000,4796000}))*1.021,-2))</f>
        <v/>
      </c>
      <c r="O2709" s="21">
        <f>IF(L2709&lt;=0,0,ROUNDDOWN((L2709*LOOKUP(L2709,{0,1950001,3300001,6950001,9000001,18000001,40000001},{0.05,0.1,0.2,0.23,0.33,0.4,0.45})-LOOKUP(L2709,{0,1950001,3300001,6950001,9000001,18000001,40000001},{0,97500,427500,636000,1536000,2796000,4796000}))*1.021,-2))</f>
        <v/>
      </c>
      <c r="P2709" s="21">
        <f>MAX(0,ROUNDDOWN(F2709-E2709-430000,-3))</f>
        <v/>
      </c>
      <c r="Q2709" s="21">
        <f>MAX(0,ROUNDDOWN(F2709-E2709-430000-H2709,-3))</f>
        <v/>
      </c>
      <c r="R2709" s="21">
        <f>IF(F2709&lt;=450000,0,MAX(0,P2709*0.06-MIN(50000,P2709)*0.03))</f>
        <v/>
      </c>
      <c r="S2709" s="21">
        <f>IF(F2709&lt;=450000,0,MAX(0,P2709*0.04-MIN(50000,P2709)*0.02))</f>
        <v/>
      </c>
      <c r="T2709" s="21">
        <f>IF(F2709&lt;=450000,0,MAX(0,Q2709*0.06-MIN(50000,Q2709)*0.03))</f>
        <v/>
      </c>
      <c r="U2709" s="21">
        <f>IF(F2709&lt;=450000,0,MAX(0,Q2709*0.04-MIN(50000,Q2709)*0.02))</f>
        <v/>
      </c>
      <c r="V2709" s="21">
        <f>50000+MAX(0,G2709-480000)</f>
        <v/>
      </c>
      <c r="W2709" s="21">
        <f>P2709-V2709</f>
        <v/>
      </c>
      <c r="X2709" s="21">
        <f>Q2709-V2709</f>
        <v/>
      </c>
      <c r="Y2709" s="22">
        <f>IF(W2709&lt;0,0.9,LOOKUP(W2709,{0,1950001,3300001,6950001,9000001,18000001,40000001},{0.84895,0.7979,0.6958,0.66517,0.56307,0.4916,0.44055}))</f>
        <v/>
      </c>
      <c r="Z2709" s="22">
        <f>IF(X2709&lt;0,0.9,LOOKUP(X2709,{0,1950001,3300001,6950001,9000001,18000001,40000001},{0.84895,0.7979,0.6958,0.66517,0.56307,0.4916,0.44055}))</f>
        <v/>
      </c>
      <c r="AA2709" s="22">
        <f>IF(W2709&lt;0,0,CHOOSE(MATCH(W2709,{0,1950001,3300001,6950001,9000001},1),5.105/84.895,10.21/79.79,20.42/69.58,23.483/66.517,33.693/56.307))</f>
        <v/>
      </c>
      <c r="AB2709" s="21">
        <f>IF(C2709&lt;=2000,0,(MIN(C2709,ROUNDDOWN(F2709*0.3,0))-2000)*0.1)</f>
        <v/>
      </c>
      <c r="AC2709" s="21">
        <f>IF(C2709&lt;=2000,0,MIN((C2709-2000)*Y2709,(R2709+S2709)*0.2))</f>
        <v/>
      </c>
      <c r="AD2709" s="21">
        <f>IF(C2709&lt;=2000,0,MIN((C2709-2000)*Z2709,(T2709+U2709)*0.2))</f>
        <v/>
      </c>
      <c r="AE2709" s="21">
        <f>AC2709*AA2709</f>
        <v/>
      </c>
      <c r="AF2709" s="21">
        <f>ROUNDDOWN(R2709,-2)+ROUNDDOWN(S2709,-2)</f>
        <v/>
      </c>
      <c r="AG2709" s="21">
        <f>ROUNDDOWN(MAX(0,R2709-(AB2709+AC2709+AE2709)*0.6),-2)+ROUNDDOWN(MAX(0,S2709-(AB2709+AC2709+AE2709)*0.4),-2)</f>
        <v/>
      </c>
      <c r="AH2709" s="21">
        <f>ROUNDDOWN(MAX(0,T2709-(AB2709+AD2709)*0.6),-2)+ROUNDDOWN(MAX(0,U2709-(AB2709+AD2709)*0.4),-2)</f>
        <v/>
      </c>
      <c r="AI2709" s="21">
        <f>ROUNDDOWN(T2709,-2)+ROUNDDOWN(U2709,-2)</f>
        <v/>
      </c>
      <c r="AJ2709" s="21">
        <f>M2709+AF2709</f>
        <v/>
      </c>
      <c r="AK2709" s="21">
        <f>M2709+AG2709</f>
        <v/>
      </c>
      <c r="AL2709" s="21">
        <f>N2709+AH2709</f>
        <v/>
      </c>
      <c r="AM2709" s="21">
        <f>O2709+AI2709</f>
        <v/>
      </c>
      <c r="AN2709" s="21">
        <f>N2709+AI2709</f>
        <v/>
      </c>
      <c r="AO2709" s="21">
        <f>ROUNDDOWN((R2709+S2709)*0.2/Y2709+2000,0)</f>
        <v/>
      </c>
      <c r="AP2709" s="21">
        <f>ROUNDDOWN((T2709+U2709)*0.2/Z2709+2000,0)</f>
        <v/>
      </c>
      <c r="AQ2709" s="21">
        <f>AL2709-AK2709</f>
        <v/>
      </c>
      <c r="AR2709" s="21">
        <f>AM2709-AK2709</f>
        <v/>
      </c>
      <c r="AS2709" s="21">
        <f>AM2709-AL2709</f>
        <v/>
      </c>
      <c r="AT2709" s="21">
        <f>AK2709+C2709-AJ2709</f>
        <v/>
      </c>
      <c r="AU2709" s="21">
        <f>AL2709+C2709-AM2709</f>
        <v/>
      </c>
      <c r="AV2709" s="21">
        <f>AN2709+C2709-AM2709</f>
        <v/>
      </c>
    </row>
    <row r="2710">
      <c r="A2710" t="inlineStr">
        <is>
          <t>1万円刻み</t>
        </is>
      </c>
      <c r="B2710" s="21">
        <f>'5_1万円刻み'!$A$947</f>
        <v/>
      </c>
      <c r="C2710" s="21">
        <f>AO2710</f>
        <v/>
      </c>
      <c r="D2710" s="21" t="n">
        <v>0</v>
      </c>
      <c r="E2710" s="21">
        <f>ROUND(MIN(B2710/12,650000)*12*0.0915+MIN(B2710/12,1390000)*12*(0.0504+0)+B2710*0.005,0)</f>
        <v/>
      </c>
      <c r="F2710" s="21">
        <f>IF(B2710&lt;741000,0,IF(B2710&lt;2191000,B2710-740000,IF(B2710&lt;2193000,1451000,IF(B2710&lt;2196000,1453000,IF(B2710&lt;2200000,1456000,IF(B2710&lt;3600000,ROUND(ROUNDDOWN(B2710/4,-3)*2.8,0)-80000,IF(B2710&lt;6600000,ROUND(ROUNDDOWN(B2710/4,-3)*3.2,0)-440000,IF(B2710&lt;8500000,ROUNDDOWN(B2710*0.9,0)-1100000,B2710-1950000))))))))</f>
        <v/>
      </c>
      <c r="G2710" s="21">
        <f>IF(F2710&gt;23500000,NA(),IF(F2710&lt;=4890000,1040000,IF(F2710&lt;=6550000,670000,620000)))</f>
        <v/>
      </c>
      <c r="H2710" s="21">
        <f>IF(D2710&lt;=0,0,MAX(0,MIN(2000000,D2710-MIN(100000,ROUNDDOWN(F2710*0.05,0)))))</f>
        <v/>
      </c>
      <c r="I2710" s="21">
        <f>IF(C2710&lt;=2000,0,MIN(C2710,ROUNDDOWN(F2710*0.4,0))-2000)</f>
        <v/>
      </c>
      <c r="J2710" s="21">
        <f>MAX(0,ROUNDDOWN(F2710-E2710-G2710,-3))</f>
        <v/>
      </c>
      <c r="K2710" s="21">
        <f>MAX(0,ROUNDDOWN(F2710-E2710-G2710-H2710-I2710,-3))</f>
        <v/>
      </c>
      <c r="L2710" s="21">
        <f>MAX(0,ROUNDDOWN(F2710-E2710-G2710-H2710,-3))</f>
        <v/>
      </c>
      <c r="M2710" s="21">
        <f>IF(J2710&lt;=0,0,ROUNDDOWN((J2710*LOOKUP(J2710,{0,1950001,3300001,6950001,9000001,18000001,40000001},{0.05,0.1,0.2,0.23,0.33,0.4,0.45})-LOOKUP(J2710,{0,1950001,3300001,6950001,9000001,18000001,40000001},{0,97500,427500,636000,1536000,2796000,4796000}))*1.021,-2))</f>
        <v/>
      </c>
      <c r="N2710" s="21">
        <f>IF(K2710&lt;=0,0,ROUNDDOWN((K2710*LOOKUP(K2710,{0,1950001,3300001,6950001,9000001,18000001,40000001},{0.05,0.1,0.2,0.23,0.33,0.4,0.45})-LOOKUP(K2710,{0,1950001,3300001,6950001,9000001,18000001,40000001},{0,97500,427500,636000,1536000,2796000,4796000}))*1.021,-2))</f>
        <v/>
      </c>
      <c r="O2710" s="21">
        <f>IF(L2710&lt;=0,0,ROUNDDOWN((L2710*LOOKUP(L2710,{0,1950001,3300001,6950001,9000001,18000001,40000001},{0.05,0.1,0.2,0.23,0.33,0.4,0.45})-LOOKUP(L2710,{0,1950001,3300001,6950001,9000001,18000001,40000001},{0,97500,427500,636000,1536000,2796000,4796000}))*1.021,-2))</f>
        <v/>
      </c>
      <c r="P2710" s="21">
        <f>MAX(0,ROUNDDOWN(F2710-E2710-430000,-3))</f>
        <v/>
      </c>
      <c r="Q2710" s="21">
        <f>MAX(0,ROUNDDOWN(F2710-E2710-430000-H2710,-3))</f>
        <v/>
      </c>
      <c r="R2710" s="21">
        <f>IF(F2710&lt;=450000,0,MAX(0,P2710*0.06-MIN(50000,P2710)*0.03))</f>
        <v/>
      </c>
      <c r="S2710" s="21">
        <f>IF(F2710&lt;=450000,0,MAX(0,P2710*0.04-MIN(50000,P2710)*0.02))</f>
        <v/>
      </c>
      <c r="T2710" s="21">
        <f>IF(F2710&lt;=450000,0,MAX(0,Q2710*0.06-MIN(50000,Q2710)*0.03))</f>
        <v/>
      </c>
      <c r="U2710" s="21">
        <f>IF(F2710&lt;=450000,0,MAX(0,Q2710*0.04-MIN(50000,Q2710)*0.02))</f>
        <v/>
      </c>
      <c r="V2710" s="21">
        <f>50000+MAX(0,G2710-480000)</f>
        <v/>
      </c>
      <c r="W2710" s="21">
        <f>P2710-V2710</f>
        <v/>
      </c>
      <c r="X2710" s="21">
        <f>Q2710-V2710</f>
        <v/>
      </c>
      <c r="Y2710" s="22">
        <f>IF(W2710&lt;0,0.9,LOOKUP(W2710,{0,1950001,3300001,6950001,9000001,18000001,40000001},{0.84895,0.7979,0.6958,0.66517,0.56307,0.4916,0.44055}))</f>
        <v/>
      </c>
      <c r="Z2710" s="22">
        <f>IF(X2710&lt;0,0.9,LOOKUP(X2710,{0,1950001,3300001,6950001,9000001,18000001,40000001},{0.84895,0.7979,0.6958,0.66517,0.56307,0.4916,0.44055}))</f>
        <v/>
      </c>
      <c r="AA2710" s="22">
        <f>IF(W2710&lt;0,0,CHOOSE(MATCH(W2710,{0,1950001,3300001,6950001,9000001},1),5.105/84.895,10.21/79.79,20.42/69.58,23.483/66.517,33.693/56.307))</f>
        <v/>
      </c>
      <c r="AB2710" s="21">
        <f>IF(C2710&lt;=2000,0,(MIN(C2710,ROUNDDOWN(F2710*0.3,0))-2000)*0.1)</f>
        <v/>
      </c>
      <c r="AC2710" s="21">
        <f>IF(C2710&lt;=2000,0,MIN((C2710-2000)*Y2710,(R2710+S2710)*0.2))</f>
        <v/>
      </c>
      <c r="AD2710" s="21">
        <f>IF(C2710&lt;=2000,0,MIN((C2710-2000)*Z2710,(T2710+U2710)*0.2))</f>
        <v/>
      </c>
      <c r="AE2710" s="21">
        <f>AC2710*AA2710</f>
        <v/>
      </c>
      <c r="AF2710" s="21">
        <f>ROUNDDOWN(R2710,-2)+ROUNDDOWN(S2710,-2)</f>
        <v/>
      </c>
      <c r="AG2710" s="21">
        <f>ROUNDDOWN(MAX(0,R2710-(AB2710+AC2710+AE2710)*0.6),-2)+ROUNDDOWN(MAX(0,S2710-(AB2710+AC2710+AE2710)*0.4),-2)</f>
        <v/>
      </c>
      <c r="AH2710" s="21">
        <f>ROUNDDOWN(MAX(0,T2710-(AB2710+AD2710)*0.6),-2)+ROUNDDOWN(MAX(0,U2710-(AB2710+AD2710)*0.4),-2)</f>
        <v/>
      </c>
      <c r="AI2710" s="21">
        <f>ROUNDDOWN(T2710,-2)+ROUNDDOWN(U2710,-2)</f>
        <v/>
      </c>
      <c r="AJ2710" s="21">
        <f>M2710+AF2710</f>
        <v/>
      </c>
      <c r="AK2710" s="21">
        <f>M2710+AG2710</f>
        <v/>
      </c>
      <c r="AL2710" s="21">
        <f>N2710+AH2710</f>
        <v/>
      </c>
      <c r="AM2710" s="21">
        <f>O2710+AI2710</f>
        <v/>
      </c>
      <c r="AN2710" s="21">
        <f>N2710+AI2710</f>
        <v/>
      </c>
      <c r="AO2710" s="21">
        <f>ROUNDDOWN((R2710+S2710)*0.2/Y2710+2000,0)</f>
        <v/>
      </c>
      <c r="AP2710" s="21">
        <f>ROUNDDOWN((T2710+U2710)*0.2/Z2710+2000,0)</f>
        <v/>
      </c>
      <c r="AQ2710" s="21">
        <f>AL2710-AK2710</f>
        <v/>
      </c>
      <c r="AR2710" s="21">
        <f>AM2710-AK2710</f>
        <v/>
      </c>
      <c r="AS2710" s="21">
        <f>AM2710-AL2710</f>
        <v/>
      </c>
      <c r="AT2710" s="21">
        <f>AK2710+C2710-AJ2710</f>
        <v/>
      </c>
      <c r="AU2710" s="21">
        <f>AL2710+C2710-AM2710</f>
        <v/>
      </c>
      <c r="AV2710" s="21">
        <f>AN2710+C2710-AM2710</f>
        <v/>
      </c>
    </row>
    <row r="2711">
      <c r="A2711" t="inlineStr">
        <is>
          <t>1万円刻み</t>
        </is>
      </c>
      <c r="B2711" s="21">
        <f>'5_1万円刻み'!$A$948</f>
        <v/>
      </c>
      <c r="C2711" s="21">
        <f>AO2711</f>
        <v/>
      </c>
      <c r="D2711" s="21" t="n">
        <v>0</v>
      </c>
      <c r="E2711" s="21">
        <f>ROUND(MIN(B2711/12,650000)*12*0.0915+MIN(B2711/12,1390000)*12*(0.0504+0)+B2711*0.005,0)</f>
        <v/>
      </c>
      <c r="F2711" s="21">
        <f>IF(B2711&lt;741000,0,IF(B2711&lt;2191000,B2711-740000,IF(B2711&lt;2193000,1451000,IF(B2711&lt;2196000,1453000,IF(B2711&lt;2200000,1456000,IF(B2711&lt;3600000,ROUND(ROUNDDOWN(B2711/4,-3)*2.8,0)-80000,IF(B2711&lt;6600000,ROUND(ROUNDDOWN(B2711/4,-3)*3.2,0)-440000,IF(B2711&lt;8500000,ROUNDDOWN(B2711*0.9,0)-1100000,B2711-1950000))))))))</f>
        <v/>
      </c>
      <c r="G2711" s="21">
        <f>IF(F2711&gt;23500000,NA(),IF(F2711&lt;=4890000,1040000,IF(F2711&lt;=6550000,670000,620000)))</f>
        <v/>
      </c>
      <c r="H2711" s="21">
        <f>IF(D2711&lt;=0,0,MAX(0,MIN(2000000,D2711-MIN(100000,ROUNDDOWN(F2711*0.05,0)))))</f>
        <v/>
      </c>
      <c r="I2711" s="21">
        <f>IF(C2711&lt;=2000,0,MIN(C2711,ROUNDDOWN(F2711*0.4,0))-2000)</f>
        <v/>
      </c>
      <c r="J2711" s="21">
        <f>MAX(0,ROUNDDOWN(F2711-E2711-G2711,-3))</f>
        <v/>
      </c>
      <c r="K2711" s="21">
        <f>MAX(0,ROUNDDOWN(F2711-E2711-G2711-H2711-I2711,-3))</f>
        <v/>
      </c>
      <c r="L2711" s="21">
        <f>MAX(0,ROUNDDOWN(F2711-E2711-G2711-H2711,-3))</f>
        <v/>
      </c>
      <c r="M2711" s="21">
        <f>IF(J2711&lt;=0,0,ROUNDDOWN((J2711*LOOKUP(J2711,{0,1950001,3300001,6950001,9000001,18000001,40000001},{0.05,0.1,0.2,0.23,0.33,0.4,0.45})-LOOKUP(J2711,{0,1950001,3300001,6950001,9000001,18000001,40000001},{0,97500,427500,636000,1536000,2796000,4796000}))*1.021,-2))</f>
        <v/>
      </c>
      <c r="N2711" s="21">
        <f>IF(K2711&lt;=0,0,ROUNDDOWN((K2711*LOOKUP(K2711,{0,1950001,3300001,6950001,9000001,18000001,40000001},{0.05,0.1,0.2,0.23,0.33,0.4,0.45})-LOOKUP(K2711,{0,1950001,3300001,6950001,9000001,18000001,40000001},{0,97500,427500,636000,1536000,2796000,4796000}))*1.021,-2))</f>
        <v/>
      </c>
      <c r="O2711" s="21">
        <f>IF(L2711&lt;=0,0,ROUNDDOWN((L2711*LOOKUP(L2711,{0,1950001,3300001,6950001,9000001,18000001,40000001},{0.05,0.1,0.2,0.23,0.33,0.4,0.45})-LOOKUP(L2711,{0,1950001,3300001,6950001,9000001,18000001,40000001},{0,97500,427500,636000,1536000,2796000,4796000}))*1.021,-2))</f>
        <v/>
      </c>
      <c r="P2711" s="21">
        <f>MAX(0,ROUNDDOWN(F2711-E2711-430000,-3))</f>
        <v/>
      </c>
      <c r="Q2711" s="21">
        <f>MAX(0,ROUNDDOWN(F2711-E2711-430000-H2711,-3))</f>
        <v/>
      </c>
      <c r="R2711" s="21">
        <f>IF(F2711&lt;=450000,0,MAX(0,P2711*0.06-MIN(50000,P2711)*0.03))</f>
        <v/>
      </c>
      <c r="S2711" s="21">
        <f>IF(F2711&lt;=450000,0,MAX(0,P2711*0.04-MIN(50000,P2711)*0.02))</f>
        <v/>
      </c>
      <c r="T2711" s="21">
        <f>IF(F2711&lt;=450000,0,MAX(0,Q2711*0.06-MIN(50000,Q2711)*0.03))</f>
        <v/>
      </c>
      <c r="U2711" s="21">
        <f>IF(F2711&lt;=450000,0,MAX(0,Q2711*0.04-MIN(50000,Q2711)*0.02))</f>
        <v/>
      </c>
      <c r="V2711" s="21">
        <f>50000+MAX(0,G2711-480000)</f>
        <v/>
      </c>
      <c r="W2711" s="21">
        <f>P2711-V2711</f>
        <v/>
      </c>
      <c r="X2711" s="21">
        <f>Q2711-V2711</f>
        <v/>
      </c>
      <c r="Y2711" s="22">
        <f>IF(W2711&lt;0,0.9,LOOKUP(W2711,{0,1950001,3300001,6950001,9000001,18000001,40000001},{0.84895,0.7979,0.6958,0.66517,0.56307,0.4916,0.44055}))</f>
        <v/>
      </c>
      <c r="Z2711" s="22">
        <f>IF(X2711&lt;0,0.9,LOOKUP(X2711,{0,1950001,3300001,6950001,9000001,18000001,40000001},{0.84895,0.7979,0.6958,0.66517,0.56307,0.4916,0.44055}))</f>
        <v/>
      </c>
      <c r="AA2711" s="22">
        <f>IF(W2711&lt;0,0,CHOOSE(MATCH(W2711,{0,1950001,3300001,6950001,9000001},1),5.105/84.895,10.21/79.79,20.42/69.58,23.483/66.517,33.693/56.307))</f>
        <v/>
      </c>
      <c r="AB2711" s="21">
        <f>IF(C2711&lt;=2000,0,(MIN(C2711,ROUNDDOWN(F2711*0.3,0))-2000)*0.1)</f>
        <v/>
      </c>
      <c r="AC2711" s="21">
        <f>IF(C2711&lt;=2000,0,MIN((C2711-2000)*Y2711,(R2711+S2711)*0.2))</f>
        <v/>
      </c>
      <c r="AD2711" s="21">
        <f>IF(C2711&lt;=2000,0,MIN((C2711-2000)*Z2711,(T2711+U2711)*0.2))</f>
        <v/>
      </c>
      <c r="AE2711" s="21">
        <f>AC2711*AA2711</f>
        <v/>
      </c>
      <c r="AF2711" s="21">
        <f>ROUNDDOWN(R2711,-2)+ROUNDDOWN(S2711,-2)</f>
        <v/>
      </c>
      <c r="AG2711" s="21">
        <f>ROUNDDOWN(MAX(0,R2711-(AB2711+AC2711+AE2711)*0.6),-2)+ROUNDDOWN(MAX(0,S2711-(AB2711+AC2711+AE2711)*0.4),-2)</f>
        <v/>
      </c>
      <c r="AH2711" s="21">
        <f>ROUNDDOWN(MAX(0,T2711-(AB2711+AD2711)*0.6),-2)+ROUNDDOWN(MAX(0,U2711-(AB2711+AD2711)*0.4),-2)</f>
        <v/>
      </c>
      <c r="AI2711" s="21">
        <f>ROUNDDOWN(T2711,-2)+ROUNDDOWN(U2711,-2)</f>
        <v/>
      </c>
      <c r="AJ2711" s="21">
        <f>M2711+AF2711</f>
        <v/>
      </c>
      <c r="AK2711" s="21">
        <f>M2711+AG2711</f>
        <v/>
      </c>
      <c r="AL2711" s="21">
        <f>N2711+AH2711</f>
        <v/>
      </c>
      <c r="AM2711" s="21">
        <f>O2711+AI2711</f>
        <v/>
      </c>
      <c r="AN2711" s="21">
        <f>N2711+AI2711</f>
        <v/>
      </c>
      <c r="AO2711" s="21">
        <f>ROUNDDOWN((R2711+S2711)*0.2/Y2711+2000,0)</f>
        <v/>
      </c>
      <c r="AP2711" s="21">
        <f>ROUNDDOWN((T2711+U2711)*0.2/Z2711+2000,0)</f>
        <v/>
      </c>
      <c r="AQ2711" s="21">
        <f>AL2711-AK2711</f>
        <v/>
      </c>
      <c r="AR2711" s="21">
        <f>AM2711-AK2711</f>
        <v/>
      </c>
      <c r="AS2711" s="21">
        <f>AM2711-AL2711</f>
        <v/>
      </c>
      <c r="AT2711" s="21">
        <f>AK2711+C2711-AJ2711</f>
        <v/>
      </c>
      <c r="AU2711" s="21">
        <f>AL2711+C2711-AM2711</f>
        <v/>
      </c>
      <c r="AV2711" s="21">
        <f>AN2711+C2711-AM2711</f>
        <v/>
      </c>
    </row>
    <row r="2712">
      <c r="A2712" t="inlineStr">
        <is>
          <t>1万円刻み</t>
        </is>
      </c>
      <c r="B2712" s="21">
        <f>'5_1万円刻み'!$A$949</f>
        <v/>
      </c>
      <c r="C2712" s="21">
        <f>AO2712</f>
        <v/>
      </c>
      <c r="D2712" s="21" t="n">
        <v>0</v>
      </c>
      <c r="E2712" s="21">
        <f>ROUND(MIN(B2712/12,650000)*12*0.0915+MIN(B2712/12,1390000)*12*(0.0504+0)+B2712*0.005,0)</f>
        <v/>
      </c>
      <c r="F2712" s="21">
        <f>IF(B2712&lt;741000,0,IF(B2712&lt;2191000,B2712-740000,IF(B2712&lt;2193000,1451000,IF(B2712&lt;2196000,1453000,IF(B2712&lt;2200000,1456000,IF(B2712&lt;3600000,ROUND(ROUNDDOWN(B2712/4,-3)*2.8,0)-80000,IF(B2712&lt;6600000,ROUND(ROUNDDOWN(B2712/4,-3)*3.2,0)-440000,IF(B2712&lt;8500000,ROUNDDOWN(B2712*0.9,0)-1100000,B2712-1950000))))))))</f>
        <v/>
      </c>
      <c r="G2712" s="21">
        <f>IF(F2712&gt;23500000,NA(),IF(F2712&lt;=4890000,1040000,IF(F2712&lt;=6550000,670000,620000)))</f>
        <v/>
      </c>
      <c r="H2712" s="21">
        <f>IF(D2712&lt;=0,0,MAX(0,MIN(2000000,D2712-MIN(100000,ROUNDDOWN(F2712*0.05,0)))))</f>
        <v/>
      </c>
      <c r="I2712" s="21">
        <f>IF(C2712&lt;=2000,0,MIN(C2712,ROUNDDOWN(F2712*0.4,0))-2000)</f>
        <v/>
      </c>
      <c r="J2712" s="21">
        <f>MAX(0,ROUNDDOWN(F2712-E2712-G2712,-3))</f>
        <v/>
      </c>
      <c r="K2712" s="21">
        <f>MAX(0,ROUNDDOWN(F2712-E2712-G2712-H2712-I2712,-3))</f>
        <v/>
      </c>
      <c r="L2712" s="21">
        <f>MAX(0,ROUNDDOWN(F2712-E2712-G2712-H2712,-3))</f>
        <v/>
      </c>
      <c r="M2712" s="21">
        <f>IF(J2712&lt;=0,0,ROUNDDOWN((J2712*LOOKUP(J2712,{0,1950001,3300001,6950001,9000001,18000001,40000001},{0.05,0.1,0.2,0.23,0.33,0.4,0.45})-LOOKUP(J2712,{0,1950001,3300001,6950001,9000001,18000001,40000001},{0,97500,427500,636000,1536000,2796000,4796000}))*1.021,-2))</f>
        <v/>
      </c>
      <c r="N2712" s="21">
        <f>IF(K2712&lt;=0,0,ROUNDDOWN((K2712*LOOKUP(K2712,{0,1950001,3300001,6950001,9000001,18000001,40000001},{0.05,0.1,0.2,0.23,0.33,0.4,0.45})-LOOKUP(K2712,{0,1950001,3300001,6950001,9000001,18000001,40000001},{0,97500,427500,636000,1536000,2796000,4796000}))*1.021,-2))</f>
        <v/>
      </c>
      <c r="O2712" s="21">
        <f>IF(L2712&lt;=0,0,ROUNDDOWN((L2712*LOOKUP(L2712,{0,1950001,3300001,6950001,9000001,18000001,40000001},{0.05,0.1,0.2,0.23,0.33,0.4,0.45})-LOOKUP(L2712,{0,1950001,3300001,6950001,9000001,18000001,40000001},{0,97500,427500,636000,1536000,2796000,4796000}))*1.021,-2))</f>
        <v/>
      </c>
      <c r="P2712" s="21">
        <f>MAX(0,ROUNDDOWN(F2712-E2712-430000,-3))</f>
        <v/>
      </c>
      <c r="Q2712" s="21">
        <f>MAX(0,ROUNDDOWN(F2712-E2712-430000-H2712,-3))</f>
        <v/>
      </c>
      <c r="R2712" s="21">
        <f>IF(F2712&lt;=450000,0,MAX(0,P2712*0.06-MIN(50000,P2712)*0.03))</f>
        <v/>
      </c>
      <c r="S2712" s="21">
        <f>IF(F2712&lt;=450000,0,MAX(0,P2712*0.04-MIN(50000,P2712)*0.02))</f>
        <v/>
      </c>
      <c r="T2712" s="21">
        <f>IF(F2712&lt;=450000,0,MAX(0,Q2712*0.06-MIN(50000,Q2712)*0.03))</f>
        <v/>
      </c>
      <c r="U2712" s="21">
        <f>IF(F2712&lt;=450000,0,MAX(0,Q2712*0.04-MIN(50000,Q2712)*0.02))</f>
        <v/>
      </c>
      <c r="V2712" s="21">
        <f>50000+MAX(0,G2712-480000)</f>
        <v/>
      </c>
      <c r="W2712" s="21">
        <f>P2712-V2712</f>
        <v/>
      </c>
      <c r="X2712" s="21">
        <f>Q2712-V2712</f>
        <v/>
      </c>
      <c r="Y2712" s="22">
        <f>IF(W2712&lt;0,0.9,LOOKUP(W2712,{0,1950001,3300001,6950001,9000001,18000001,40000001},{0.84895,0.7979,0.6958,0.66517,0.56307,0.4916,0.44055}))</f>
        <v/>
      </c>
      <c r="Z2712" s="22">
        <f>IF(X2712&lt;0,0.9,LOOKUP(X2712,{0,1950001,3300001,6950001,9000001,18000001,40000001},{0.84895,0.7979,0.6958,0.66517,0.56307,0.4916,0.44055}))</f>
        <v/>
      </c>
      <c r="AA2712" s="22">
        <f>IF(W2712&lt;0,0,CHOOSE(MATCH(W2712,{0,1950001,3300001,6950001,9000001},1),5.105/84.895,10.21/79.79,20.42/69.58,23.483/66.517,33.693/56.307))</f>
        <v/>
      </c>
      <c r="AB2712" s="21">
        <f>IF(C2712&lt;=2000,0,(MIN(C2712,ROUNDDOWN(F2712*0.3,0))-2000)*0.1)</f>
        <v/>
      </c>
      <c r="AC2712" s="21">
        <f>IF(C2712&lt;=2000,0,MIN((C2712-2000)*Y2712,(R2712+S2712)*0.2))</f>
        <v/>
      </c>
      <c r="AD2712" s="21">
        <f>IF(C2712&lt;=2000,0,MIN((C2712-2000)*Z2712,(T2712+U2712)*0.2))</f>
        <v/>
      </c>
      <c r="AE2712" s="21">
        <f>AC2712*AA2712</f>
        <v/>
      </c>
      <c r="AF2712" s="21">
        <f>ROUNDDOWN(R2712,-2)+ROUNDDOWN(S2712,-2)</f>
        <v/>
      </c>
      <c r="AG2712" s="21">
        <f>ROUNDDOWN(MAX(0,R2712-(AB2712+AC2712+AE2712)*0.6),-2)+ROUNDDOWN(MAX(0,S2712-(AB2712+AC2712+AE2712)*0.4),-2)</f>
        <v/>
      </c>
      <c r="AH2712" s="21">
        <f>ROUNDDOWN(MAX(0,T2712-(AB2712+AD2712)*0.6),-2)+ROUNDDOWN(MAX(0,U2712-(AB2712+AD2712)*0.4),-2)</f>
        <v/>
      </c>
      <c r="AI2712" s="21">
        <f>ROUNDDOWN(T2712,-2)+ROUNDDOWN(U2712,-2)</f>
        <v/>
      </c>
      <c r="AJ2712" s="21">
        <f>M2712+AF2712</f>
        <v/>
      </c>
      <c r="AK2712" s="21">
        <f>M2712+AG2712</f>
        <v/>
      </c>
      <c r="AL2712" s="21">
        <f>N2712+AH2712</f>
        <v/>
      </c>
      <c r="AM2712" s="21">
        <f>O2712+AI2712</f>
        <v/>
      </c>
      <c r="AN2712" s="21">
        <f>N2712+AI2712</f>
        <v/>
      </c>
      <c r="AO2712" s="21">
        <f>ROUNDDOWN((R2712+S2712)*0.2/Y2712+2000,0)</f>
        <v/>
      </c>
      <c r="AP2712" s="21">
        <f>ROUNDDOWN((T2712+U2712)*0.2/Z2712+2000,0)</f>
        <v/>
      </c>
      <c r="AQ2712" s="21">
        <f>AL2712-AK2712</f>
        <v/>
      </c>
      <c r="AR2712" s="21">
        <f>AM2712-AK2712</f>
        <v/>
      </c>
      <c r="AS2712" s="21">
        <f>AM2712-AL2712</f>
        <v/>
      </c>
      <c r="AT2712" s="21">
        <f>AK2712+C2712-AJ2712</f>
        <v/>
      </c>
      <c r="AU2712" s="21">
        <f>AL2712+C2712-AM2712</f>
        <v/>
      </c>
      <c r="AV2712" s="21">
        <f>AN2712+C2712-AM2712</f>
        <v/>
      </c>
    </row>
    <row r="2713">
      <c r="A2713" t="inlineStr">
        <is>
          <t>1万円刻み</t>
        </is>
      </c>
      <c r="B2713" s="21">
        <f>'5_1万円刻み'!$A$950</f>
        <v/>
      </c>
      <c r="C2713" s="21">
        <f>AO2713</f>
        <v/>
      </c>
      <c r="D2713" s="21" t="n">
        <v>0</v>
      </c>
      <c r="E2713" s="21">
        <f>ROUND(MIN(B2713/12,650000)*12*0.0915+MIN(B2713/12,1390000)*12*(0.0504+0)+B2713*0.005,0)</f>
        <v/>
      </c>
      <c r="F2713" s="21">
        <f>IF(B2713&lt;741000,0,IF(B2713&lt;2191000,B2713-740000,IF(B2713&lt;2193000,1451000,IF(B2713&lt;2196000,1453000,IF(B2713&lt;2200000,1456000,IF(B2713&lt;3600000,ROUND(ROUNDDOWN(B2713/4,-3)*2.8,0)-80000,IF(B2713&lt;6600000,ROUND(ROUNDDOWN(B2713/4,-3)*3.2,0)-440000,IF(B2713&lt;8500000,ROUNDDOWN(B2713*0.9,0)-1100000,B2713-1950000))))))))</f>
        <v/>
      </c>
      <c r="G2713" s="21">
        <f>IF(F2713&gt;23500000,NA(),IF(F2713&lt;=4890000,1040000,IF(F2713&lt;=6550000,670000,620000)))</f>
        <v/>
      </c>
      <c r="H2713" s="21">
        <f>IF(D2713&lt;=0,0,MAX(0,MIN(2000000,D2713-MIN(100000,ROUNDDOWN(F2713*0.05,0)))))</f>
        <v/>
      </c>
      <c r="I2713" s="21">
        <f>IF(C2713&lt;=2000,0,MIN(C2713,ROUNDDOWN(F2713*0.4,0))-2000)</f>
        <v/>
      </c>
      <c r="J2713" s="21">
        <f>MAX(0,ROUNDDOWN(F2713-E2713-G2713,-3))</f>
        <v/>
      </c>
      <c r="K2713" s="21">
        <f>MAX(0,ROUNDDOWN(F2713-E2713-G2713-H2713-I2713,-3))</f>
        <v/>
      </c>
      <c r="L2713" s="21">
        <f>MAX(0,ROUNDDOWN(F2713-E2713-G2713-H2713,-3))</f>
        <v/>
      </c>
      <c r="M2713" s="21">
        <f>IF(J2713&lt;=0,0,ROUNDDOWN((J2713*LOOKUP(J2713,{0,1950001,3300001,6950001,9000001,18000001,40000001},{0.05,0.1,0.2,0.23,0.33,0.4,0.45})-LOOKUP(J2713,{0,1950001,3300001,6950001,9000001,18000001,40000001},{0,97500,427500,636000,1536000,2796000,4796000}))*1.021,-2))</f>
        <v/>
      </c>
      <c r="N2713" s="21">
        <f>IF(K2713&lt;=0,0,ROUNDDOWN((K2713*LOOKUP(K2713,{0,1950001,3300001,6950001,9000001,18000001,40000001},{0.05,0.1,0.2,0.23,0.33,0.4,0.45})-LOOKUP(K2713,{0,1950001,3300001,6950001,9000001,18000001,40000001},{0,97500,427500,636000,1536000,2796000,4796000}))*1.021,-2))</f>
        <v/>
      </c>
      <c r="O2713" s="21">
        <f>IF(L2713&lt;=0,0,ROUNDDOWN((L2713*LOOKUP(L2713,{0,1950001,3300001,6950001,9000001,18000001,40000001},{0.05,0.1,0.2,0.23,0.33,0.4,0.45})-LOOKUP(L2713,{0,1950001,3300001,6950001,9000001,18000001,40000001},{0,97500,427500,636000,1536000,2796000,4796000}))*1.021,-2))</f>
        <v/>
      </c>
      <c r="P2713" s="21">
        <f>MAX(0,ROUNDDOWN(F2713-E2713-430000,-3))</f>
        <v/>
      </c>
      <c r="Q2713" s="21">
        <f>MAX(0,ROUNDDOWN(F2713-E2713-430000-H2713,-3))</f>
        <v/>
      </c>
      <c r="R2713" s="21">
        <f>IF(F2713&lt;=450000,0,MAX(0,P2713*0.06-MIN(50000,P2713)*0.03))</f>
        <v/>
      </c>
      <c r="S2713" s="21">
        <f>IF(F2713&lt;=450000,0,MAX(0,P2713*0.04-MIN(50000,P2713)*0.02))</f>
        <v/>
      </c>
      <c r="T2713" s="21">
        <f>IF(F2713&lt;=450000,0,MAX(0,Q2713*0.06-MIN(50000,Q2713)*0.03))</f>
        <v/>
      </c>
      <c r="U2713" s="21">
        <f>IF(F2713&lt;=450000,0,MAX(0,Q2713*0.04-MIN(50000,Q2713)*0.02))</f>
        <v/>
      </c>
      <c r="V2713" s="21">
        <f>50000+MAX(0,G2713-480000)</f>
        <v/>
      </c>
      <c r="W2713" s="21">
        <f>P2713-V2713</f>
        <v/>
      </c>
      <c r="X2713" s="21">
        <f>Q2713-V2713</f>
        <v/>
      </c>
      <c r="Y2713" s="22">
        <f>IF(W2713&lt;0,0.9,LOOKUP(W2713,{0,1950001,3300001,6950001,9000001,18000001,40000001},{0.84895,0.7979,0.6958,0.66517,0.56307,0.4916,0.44055}))</f>
        <v/>
      </c>
      <c r="Z2713" s="22">
        <f>IF(X2713&lt;0,0.9,LOOKUP(X2713,{0,1950001,3300001,6950001,9000001,18000001,40000001},{0.84895,0.7979,0.6958,0.66517,0.56307,0.4916,0.44055}))</f>
        <v/>
      </c>
      <c r="AA2713" s="22">
        <f>IF(W2713&lt;0,0,CHOOSE(MATCH(W2713,{0,1950001,3300001,6950001,9000001},1),5.105/84.895,10.21/79.79,20.42/69.58,23.483/66.517,33.693/56.307))</f>
        <v/>
      </c>
      <c r="AB2713" s="21">
        <f>IF(C2713&lt;=2000,0,(MIN(C2713,ROUNDDOWN(F2713*0.3,0))-2000)*0.1)</f>
        <v/>
      </c>
      <c r="AC2713" s="21">
        <f>IF(C2713&lt;=2000,0,MIN((C2713-2000)*Y2713,(R2713+S2713)*0.2))</f>
        <v/>
      </c>
      <c r="AD2713" s="21">
        <f>IF(C2713&lt;=2000,0,MIN((C2713-2000)*Z2713,(T2713+U2713)*0.2))</f>
        <v/>
      </c>
      <c r="AE2713" s="21">
        <f>AC2713*AA2713</f>
        <v/>
      </c>
      <c r="AF2713" s="21">
        <f>ROUNDDOWN(R2713,-2)+ROUNDDOWN(S2713,-2)</f>
        <v/>
      </c>
      <c r="AG2713" s="21">
        <f>ROUNDDOWN(MAX(0,R2713-(AB2713+AC2713+AE2713)*0.6),-2)+ROUNDDOWN(MAX(0,S2713-(AB2713+AC2713+AE2713)*0.4),-2)</f>
        <v/>
      </c>
      <c r="AH2713" s="21">
        <f>ROUNDDOWN(MAX(0,T2713-(AB2713+AD2713)*0.6),-2)+ROUNDDOWN(MAX(0,U2713-(AB2713+AD2713)*0.4),-2)</f>
        <v/>
      </c>
      <c r="AI2713" s="21">
        <f>ROUNDDOWN(T2713,-2)+ROUNDDOWN(U2713,-2)</f>
        <v/>
      </c>
      <c r="AJ2713" s="21">
        <f>M2713+AF2713</f>
        <v/>
      </c>
      <c r="AK2713" s="21">
        <f>M2713+AG2713</f>
        <v/>
      </c>
      <c r="AL2713" s="21">
        <f>N2713+AH2713</f>
        <v/>
      </c>
      <c r="AM2713" s="21">
        <f>O2713+AI2713</f>
        <v/>
      </c>
      <c r="AN2713" s="21">
        <f>N2713+AI2713</f>
        <v/>
      </c>
      <c r="AO2713" s="21">
        <f>ROUNDDOWN((R2713+S2713)*0.2/Y2713+2000,0)</f>
        <v/>
      </c>
      <c r="AP2713" s="21">
        <f>ROUNDDOWN((T2713+U2713)*0.2/Z2713+2000,0)</f>
        <v/>
      </c>
      <c r="AQ2713" s="21">
        <f>AL2713-AK2713</f>
        <v/>
      </c>
      <c r="AR2713" s="21">
        <f>AM2713-AK2713</f>
        <v/>
      </c>
      <c r="AS2713" s="21">
        <f>AM2713-AL2713</f>
        <v/>
      </c>
      <c r="AT2713" s="21">
        <f>AK2713+C2713-AJ2713</f>
        <v/>
      </c>
      <c r="AU2713" s="21">
        <f>AL2713+C2713-AM2713</f>
        <v/>
      </c>
      <c r="AV2713" s="21">
        <f>AN2713+C2713-AM2713</f>
        <v/>
      </c>
    </row>
    <row r="2714">
      <c r="A2714" t="inlineStr">
        <is>
          <t>1万円刻み</t>
        </is>
      </c>
      <c r="B2714" s="21">
        <f>'5_1万円刻み'!$A$951</f>
        <v/>
      </c>
      <c r="C2714" s="21">
        <f>AO2714</f>
        <v/>
      </c>
      <c r="D2714" s="21" t="n">
        <v>0</v>
      </c>
      <c r="E2714" s="21">
        <f>ROUND(MIN(B2714/12,650000)*12*0.0915+MIN(B2714/12,1390000)*12*(0.0504+0)+B2714*0.005,0)</f>
        <v/>
      </c>
      <c r="F2714" s="21">
        <f>IF(B2714&lt;741000,0,IF(B2714&lt;2191000,B2714-740000,IF(B2714&lt;2193000,1451000,IF(B2714&lt;2196000,1453000,IF(B2714&lt;2200000,1456000,IF(B2714&lt;3600000,ROUND(ROUNDDOWN(B2714/4,-3)*2.8,0)-80000,IF(B2714&lt;6600000,ROUND(ROUNDDOWN(B2714/4,-3)*3.2,0)-440000,IF(B2714&lt;8500000,ROUNDDOWN(B2714*0.9,0)-1100000,B2714-1950000))))))))</f>
        <v/>
      </c>
      <c r="G2714" s="21">
        <f>IF(F2714&gt;23500000,NA(),IF(F2714&lt;=4890000,1040000,IF(F2714&lt;=6550000,670000,620000)))</f>
        <v/>
      </c>
      <c r="H2714" s="21">
        <f>IF(D2714&lt;=0,0,MAX(0,MIN(2000000,D2714-MIN(100000,ROUNDDOWN(F2714*0.05,0)))))</f>
        <v/>
      </c>
      <c r="I2714" s="21">
        <f>IF(C2714&lt;=2000,0,MIN(C2714,ROUNDDOWN(F2714*0.4,0))-2000)</f>
        <v/>
      </c>
      <c r="J2714" s="21">
        <f>MAX(0,ROUNDDOWN(F2714-E2714-G2714,-3))</f>
        <v/>
      </c>
      <c r="K2714" s="21">
        <f>MAX(0,ROUNDDOWN(F2714-E2714-G2714-H2714-I2714,-3))</f>
        <v/>
      </c>
      <c r="L2714" s="21">
        <f>MAX(0,ROUNDDOWN(F2714-E2714-G2714-H2714,-3))</f>
        <v/>
      </c>
      <c r="M2714" s="21">
        <f>IF(J2714&lt;=0,0,ROUNDDOWN((J2714*LOOKUP(J2714,{0,1950001,3300001,6950001,9000001,18000001,40000001},{0.05,0.1,0.2,0.23,0.33,0.4,0.45})-LOOKUP(J2714,{0,1950001,3300001,6950001,9000001,18000001,40000001},{0,97500,427500,636000,1536000,2796000,4796000}))*1.021,-2))</f>
        <v/>
      </c>
      <c r="N2714" s="21">
        <f>IF(K2714&lt;=0,0,ROUNDDOWN((K2714*LOOKUP(K2714,{0,1950001,3300001,6950001,9000001,18000001,40000001},{0.05,0.1,0.2,0.23,0.33,0.4,0.45})-LOOKUP(K2714,{0,1950001,3300001,6950001,9000001,18000001,40000001},{0,97500,427500,636000,1536000,2796000,4796000}))*1.021,-2))</f>
        <v/>
      </c>
      <c r="O2714" s="21">
        <f>IF(L2714&lt;=0,0,ROUNDDOWN((L2714*LOOKUP(L2714,{0,1950001,3300001,6950001,9000001,18000001,40000001},{0.05,0.1,0.2,0.23,0.33,0.4,0.45})-LOOKUP(L2714,{0,1950001,3300001,6950001,9000001,18000001,40000001},{0,97500,427500,636000,1536000,2796000,4796000}))*1.021,-2))</f>
        <v/>
      </c>
      <c r="P2714" s="21">
        <f>MAX(0,ROUNDDOWN(F2714-E2714-430000,-3))</f>
        <v/>
      </c>
      <c r="Q2714" s="21">
        <f>MAX(0,ROUNDDOWN(F2714-E2714-430000-H2714,-3))</f>
        <v/>
      </c>
      <c r="R2714" s="21">
        <f>IF(F2714&lt;=450000,0,MAX(0,P2714*0.06-MIN(50000,P2714)*0.03))</f>
        <v/>
      </c>
      <c r="S2714" s="21">
        <f>IF(F2714&lt;=450000,0,MAX(0,P2714*0.04-MIN(50000,P2714)*0.02))</f>
        <v/>
      </c>
      <c r="T2714" s="21">
        <f>IF(F2714&lt;=450000,0,MAX(0,Q2714*0.06-MIN(50000,Q2714)*0.03))</f>
        <v/>
      </c>
      <c r="U2714" s="21">
        <f>IF(F2714&lt;=450000,0,MAX(0,Q2714*0.04-MIN(50000,Q2714)*0.02))</f>
        <v/>
      </c>
      <c r="V2714" s="21">
        <f>50000+MAX(0,G2714-480000)</f>
        <v/>
      </c>
      <c r="W2714" s="21">
        <f>P2714-V2714</f>
        <v/>
      </c>
      <c r="X2714" s="21">
        <f>Q2714-V2714</f>
        <v/>
      </c>
      <c r="Y2714" s="22">
        <f>IF(W2714&lt;0,0.9,LOOKUP(W2714,{0,1950001,3300001,6950001,9000001,18000001,40000001},{0.84895,0.7979,0.6958,0.66517,0.56307,0.4916,0.44055}))</f>
        <v/>
      </c>
      <c r="Z2714" s="22">
        <f>IF(X2714&lt;0,0.9,LOOKUP(X2714,{0,1950001,3300001,6950001,9000001,18000001,40000001},{0.84895,0.7979,0.6958,0.66517,0.56307,0.4916,0.44055}))</f>
        <v/>
      </c>
      <c r="AA2714" s="22">
        <f>IF(W2714&lt;0,0,CHOOSE(MATCH(W2714,{0,1950001,3300001,6950001,9000001},1),5.105/84.895,10.21/79.79,20.42/69.58,23.483/66.517,33.693/56.307))</f>
        <v/>
      </c>
      <c r="AB2714" s="21">
        <f>IF(C2714&lt;=2000,0,(MIN(C2714,ROUNDDOWN(F2714*0.3,0))-2000)*0.1)</f>
        <v/>
      </c>
      <c r="AC2714" s="21">
        <f>IF(C2714&lt;=2000,0,MIN((C2714-2000)*Y2714,(R2714+S2714)*0.2))</f>
        <v/>
      </c>
      <c r="AD2714" s="21">
        <f>IF(C2714&lt;=2000,0,MIN((C2714-2000)*Z2714,(T2714+U2714)*0.2))</f>
        <v/>
      </c>
      <c r="AE2714" s="21">
        <f>AC2714*AA2714</f>
        <v/>
      </c>
      <c r="AF2714" s="21">
        <f>ROUNDDOWN(R2714,-2)+ROUNDDOWN(S2714,-2)</f>
        <v/>
      </c>
      <c r="AG2714" s="21">
        <f>ROUNDDOWN(MAX(0,R2714-(AB2714+AC2714+AE2714)*0.6),-2)+ROUNDDOWN(MAX(0,S2714-(AB2714+AC2714+AE2714)*0.4),-2)</f>
        <v/>
      </c>
      <c r="AH2714" s="21">
        <f>ROUNDDOWN(MAX(0,T2714-(AB2714+AD2714)*0.6),-2)+ROUNDDOWN(MAX(0,U2714-(AB2714+AD2714)*0.4),-2)</f>
        <v/>
      </c>
      <c r="AI2714" s="21">
        <f>ROUNDDOWN(T2714,-2)+ROUNDDOWN(U2714,-2)</f>
        <v/>
      </c>
      <c r="AJ2714" s="21">
        <f>M2714+AF2714</f>
        <v/>
      </c>
      <c r="AK2714" s="21">
        <f>M2714+AG2714</f>
        <v/>
      </c>
      <c r="AL2714" s="21">
        <f>N2714+AH2714</f>
        <v/>
      </c>
      <c r="AM2714" s="21">
        <f>O2714+AI2714</f>
        <v/>
      </c>
      <c r="AN2714" s="21">
        <f>N2714+AI2714</f>
        <v/>
      </c>
      <c r="AO2714" s="21">
        <f>ROUNDDOWN((R2714+S2714)*0.2/Y2714+2000,0)</f>
        <v/>
      </c>
      <c r="AP2714" s="21">
        <f>ROUNDDOWN((T2714+U2714)*0.2/Z2714+2000,0)</f>
        <v/>
      </c>
      <c r="AQ2714" s="21">
        <f>AL2714-AK2714</f>
        <v/>
      </c>
      <c r="AR2714" s="21">
        <f>AM2714-AK2714</f>
        <v/>
      </c>
      <c r="AS2714" s="21">
        <f>AM2714-AL2714</f>
        <v/>
      </c>
      <c r="AT2714" s="21">
        <f>AK2714+C2714-AJ2714</f>
        <v/>
      </c>
      <c r="AU2714" s="21">
        <f>AL2714+C2714-AM2714</f>
        <v/>
      </c>
      <c r="AV2714" s="21">
        <f>AN2714+C2714-AM2714</f>
        <v/>
      </c>
    </row>
    <row r="2715">
      <c r="A2715" t="inlineStr">
        <is>
          <t>1万円刻み</t>
        </is>
      </c>
      <c r="B2715" s="21">
        <f>'5_1万円刻み'!$A$952</f>
        <v/>
      </c>
      <c r="C2715" s="21">
        <f>AO2715</f>
        <v/>
      </c>
      <c r="D2715" s="21" t="n">
        <v>0</v>
      </c>
      <c r="E2715" s="21">
        <f>ROUND(MIN(B2715/12,650000)*12*0.0915+MIN(B2715/12,1390000)*12*(0.0504+0)+B2715*0.005,0)</f>
        <v/>
      </c>
      <c r="F2715" s="21">
        <f>IF(B2715&lt;741000,0,IF(B2715&lt;2191000,B2715-740000,IF(B2715&lt;2193000,1451000,IF(B2715&lt;2196000,1453000,IF(B2715&lt;2200000,1456000,IF(B2715&lt;3600000,ROUND(ROUNDDOWN(B2715/4,-3)*2.8,0)-80000,IF(B2715&lt;6600000,ROUND(ROUNDDOWN(B2715/4,-3)*3.2,0)-440000,IF(B2715&lt;8500000,ROUNDDOWN(B2715*0.9,0)-1100000,B2715-1950000))))))))</f>
        <v/>
      </c>
      <c r="G2715" s="21">
        <f>IF(F2715&gt;23500000,NA(),IF(F2715&lt;=4890000,1040000,IF(F2715&lt;=6550000,670000,620000)))</f>
        <v/>
      </c>
      <c r="H2715" s="21">
        <f>IF(D2715&lt;=0,0,MAX(0,MIN(2000000,D2715-MIN(100000,ROUNDDOWN(F2715*0.05,0)))))</f>
        <v/>
      </c>
      <c r="I2715" s="21">
        <f>IF(C2715&lt;=2000,0,MIN(C2715,ROUNDDOWN(F2715*0.4,0))-2000)</f>
        <v/>
      </c>
      <c r="J2715" s="21">
        <f>MAX(0,ROUNDDOWN(F2715-E2715-G2715,-3))</f>
        <v/>
      </c>
      <c r="K2715" s="21">
        <f>MAX(0,ROUNDDOWN(F2715-E2715-G2715-H2715-I2715,-3))</f>
        <v/>
      </c>
      <c r="L2715" s="21">
        <f>MAX(0,ROUNDDOWN(F2715-E2715-G2715-H2715,-3))</f>
        <v/>
      </c>
      <c r="M2715" s="21">
        <f>IF(J2715&lt;=0,0,ROUNDDOWN((J2715*LOOKUP(J2715,{0,1950001,3300001,6950001,9000001,18000001,40000001},{0.05,0.1,0.2,0.23,0.33,0.4,0.45})-LOOKUP(J2715,{0,1950001,3300001,6950001,9000001,18000001,40000001},{0,97500,427500,636000,1536000,2796000,4796000}))*1.021,-2))</f>
        <v/>
      </c>
      <c r="N2715" s="21">
        <f>IF(K2715&lt;=0,0,ROUNDDOWN((K2715*LOOKUP(K2715,{0,1950001,3300001,6950001,9000001,18000001,40000001},{0.05,0.1,0.2,0.23,0.33,0.4,0.45})-LOOKUP(K2715,{0,1950001,3300001,6950001,9000001,18000001,40000001},{0,97500,427500,636000,1536000,2796000,4796000}))*1.021,-2))</f>
        <v/>
      </c>
      <c r="O2715" s="21">
        <f>IF(L2715&lt;=0,0,ROUNDDOWN((L2715*LOOKUP(L2715,{0,1950001,3300001,6950001,9000001,18000001,40000001},{0.05,0.1,0.2,0.23,0.33,0.4,0.45})-LOOKUP(L2715,{0,1950001,3300001,6950001,9000001,18000001,40000001},{0,97500,427500,636000,1536000,2796000,4796000}))*1.021,-2))</f>
        <v/>
      </c>
      <c r="P2715" s="21">
        <f>MAX(0,ROUNDDOWN(F2715-E2715-430000,-3))</f>
        <v/>
      </c>
      <c r="Q2715" s="21">
        <f>MAX(0,ROUNDDOWN(F2715-E2715-430000-H2715,-3))</f>
        <v/>
      </c>
      <c r="R2715" s="21">
        <f>IF(F2715&lt;=450000,0,MAX(0,P2715*0.06-MIN(50000,P2715)*0.03))</f>
        <v/>
      </c>
      <c r="S2715" s="21">
        <f>IF(F2715&lt;=450000,0,MAX(0,P2715*0.04-MIN(50000,P2715)*0.02))</f>
        <v/>
      </c>
      <c r="T2715" s="21">
        <f>IF(F2715&lt;=450000,0,MAX(0,Q2715*0.06-MIN(50000,Q2715)*0.03))</f>
        <v/>
      </c>
      <c r="U2715" s="21">
        <f>IF(F2715&lt;=450000,0,MAX(0,Q2715*0.04-MIN(50000,Q2715)*0.02))</f>
        <v/>
      </c>
      <c r="V2715" s="21">
        <f>50000+MAX(0,G2715-480000)</f>
        <v/>
      </c>
      <c r="W2715" s="21">
        <f>P2715-V2715</f>
        <v/>
      </c>
      <c r="X2715" s="21">
        <f>Q2715-V2715</f>
        <v/>
      </c>
      <c r="Y2715" s="22">
        <f>IF(W2715&lt;0,0.9,LOOKUP(W2715,{0,1950001,3300001,6950001,9000001,18000001,40000001},{0.84895,0.7979,0.6958,0.66517,0.56307,0.4916,0.44055}))</f>
        <v/>
      </c>
      <c r="Z2715" s="22">
        <f>IF(X2715&lt;0,0.9,LOOKUP(X2715,{0,1950001,3300001,6950001,9000001,18000001,40000001},{0.84895,0.7979,0.6958,0.66517,0.56307,0.4916,0.44055}))</f>
        <v/>
      </c>
      <c r="AA2715" s="22">
        <f>IF(W2715&lt;0,0,CHOOSE(MATCH(W2715,{0,1950001,3300001,6950001,9000001},1),5.105/84.895,10.21/79.79,20.42/69.58,23.483/66.517,33.693/56.307))</f>
        <v/>
      </c>
      <c r="AB2715" s="21">
        <f>IF(C2715&lt;=2000,0,(MIN(C2715,ROUNDDOWN(F2715*0.3,0))-2000)*0.1)</f>
        <v/>
      </c>
      <c r="AC2715" s="21">
        <f>IF(C2715&lt;=2000,0,MIN((C2715-2000)*Y2715,(R2715+S2715)*0.2))</f>
        <v/>
      </c>
      <c r="AD2715" s="21">
        <f>IF(C2715&lt;=2000,0,MIN((C2715-2000)*Z2715,(T2715+U2715)*0.2))</f>
        <v/>
      </c>
      <c r="AE2715" s="21">
        <f>AC2715*AA2715</f>
        <v/>
      </c>
      <c r="AF2715" s="21">
        <f>ROUNDDOWN(R2715,-2)+ROUNDDOWN(S2715,-2)</f>
        <v/>
      </c>
      <c r="AG2715" s="21">
        <f>ROUNDDOWN(MAX(0,R2715-(AB2715+AC2715+AE2715)*0.6),-2)+ROUNDDOWN(MAX(0,S2715-(AB2715+AC2715+AE2715)*0.4),-2)</f>
        <v/>
      </c>
      <c r="AH2715" s="21">
        <f>ROUNDDOWN(MAX(0,T2715-(AB2715+AD2715)*0.6),-2)+ROUNDDOWN(MAX(0,U2715-(AB2715+AD2715)*0.4),-2)</f>
        <v/>
      </c>
      <c r="AI2715" s="21">
        <f>ROUNDDOWN(T2715,-2)+ROUNDDOWN(U2715,-2)</f>
        <v/>
      </c>
      <c r="AJ2715" s="21">
        <f>M2715+AF2715</f>
        <v/>
      </c>
      <c r="AK2715" s="21">
        <f>M2715+AG2715</f>
        <v/>
      </c>
      <c r="AL2715" s="21">
        <f>N2715+AH2715</f>
        <v/>
      </c>
      <c r="AM2715" s="21">
        <f>O2715+AI2715</f>
        <v/>
      </c>
      <c r="AN2715" s="21">
        <f>N2715+AI2715</f>
        <v/>
      </c>
      <c r="AO2715" s="21">
        <f>ROUNDDOWN((R2715+S2715)*0.2/Y2715+2000,0)</f>
        <v/>
      </c>
      <c r="AP2715" s="21">
        <f>ROUNDDOWN((T2715+U2715)*0.2/Z2715+2000,0)</f>
        <v/>
      </c>
      <c r="AQ2715" s="21">
        <f>AL2715-AK2715</f>
        <v/>
      </c>
      <c r="AR2715" s="21">
        <f>AM2715-AK2715</f>
        <v/>
      </c>
      <c r="AS2715" s="21">
        <f>AM2715-AL2715</f>
        <v/>
      </c>
      <c r="AT2715" s="21">
        <f>AK2715+C2715-AJ2715</f>
        <v/>
      </c>
      <c r="AU2715" s="21">
        <f>AL2715+C2715-AM2715</f>
        <v/>
      </c>
      <c r="AV2715" s="21">
        <f>AN2715+C2715-AM2715</f>
        <v/>
      </c>
    </row>
    <row r="2716">
      <c r="A2716" t="inlineStr">
        <is>
          <t>1万円刻み</t>
        </is>
      </c>
      <c r="B2716" s="21">
        <f>'5_1万円刻み'!$A$953</f>
        <v/>
      </c>
      <c r="C2716" s="21">
        <f>AO2716</f>
        <v/>
      </c>
      <c r="D2716" s="21" t="n">
        <v>0</v>
      </c>
      <c r="E2716" s="21">
        <f>ROUND(MIN(B2716/12,650000)*12*0.0915+MIN(B2716/12,1390000)*12*(0.0504+0)+B2716*0.005,0)</f>
        <v/>
      </c>
      <c r="F2716" s="21">
        <f>IF(B2716&lt;741000,0,IF(B2716&lt;2191000,B2716-740000,IF(B2716&lt;2193000,1451000,IF(B2716&lt;2196000,1453000,IF(B2716&lt;2200000,1456000,IF(B2716&lt;3600000,ROUND(ROUNDDOWN(B2716/4,-3)*2.8,0)-80000,IF(B2716&lt;6600000,ROUND(ROUNDDOWN(B2716/4,-3)*3.2,0)-440000,IF(B2716&lt;8500000,ROUNDDOWN(B2716*0.9,0)-1100000,B2716-1950000))))))))</f>
        <v/>
      </c>
      <c r="G2716" s="21">
        <f>IF(F2716&gt;23500000,NA(),IF(F2716&lt;=4890000,1040000,IF(F2716&lt;=6550000,670000,620000)))</f>
        <v/>
      </c>
      <c r="H2716" s="21">
        <f>IF(D2716&lt;=0,0,MAX(0,MIN(2000000,D2716-MIN(100000,ROUNDDOWN(F2716*0.05,0)))))</f>
        <v/>
      </c>
      <c r="I2716" s="21">
        <f>IF(C2716&lt;=2000,0,MIN(C2716,ROUNDDOWN(F2716*0.4,0))-2000)</f>
        <v/>
      </c>
      <c r="J2716" s="21">
        <f>MAX(0,ROUNDDOWN(F2716-E2716-G2716,-3))</f>
        <v/>
      </c>
      <c r="K2716" s="21">
        <f>MAX(0,ROUNDDOWN(F2716-E2716-G2716-H2716-I2716,-3))</f>
        <v/>
      </c>
      <c r="L2716" s="21">
        <f>MAX(0,ROUNDDOWN(F2716-E2716-G2716-H2716,-3))</f>
        <v/>
      </c>
      <c r="M2716" s="21">
        <f>IF(J2716&lt;=0,0,ROUNDDOWN((J2716*LOOKUP(J2716,{0,1950001,3300001,6950001,9000001,18000001,40000001},{0.05,0.1,0.2,0.23,0.33,0.4,0.45})-LOOKUP(J2716,{0,1950001,3300001,6950001,9000001,18000001,40000001},{0,97500,427500,636000,1536000,2796000,4796000}))*1.021,-2))</f>
        <v/>
      </c>
      <c r="N2716" s="21">
        <f>IF(K2716&lt;=0,0,ROUNDDOWN((K2716*LOOKUP(K2716,{0,1950001,3300001,6950001,9000001,18000001,40000001},{0.05,0.1,0.2,0.23,0.33,0.4,0.45})-LOOKUP(K2716,{0,1950001,3300001,6950001,9000001,18000001,40000001},{0,97500,427500,636000,1536000,2796000,4796000}))*1.021,-2))</f>
        <v/>
      </c>
      <c r="O2716" s="21">
        <f>IF(L2716&lt;=0,0,ROUNDDOWN((L2716*LOOKUP(L2716,{0,1950001,3300001,6950001,9000001,18000001,40000001},{0.05,0.1,0.2,0.23,0.33,0.4,0.45})-LOOKUP(L2716,{0,1950001,3300001,6950001,9000001,18000001,40000001},{0,97500,427500,636000,1536000,2796000,4796000}))*1.021,-2))</f>
        <v/>
      </c>
      <c r="P2716" s="21">
        <f>MAX(0,ROUNDDOWN(F2716-E2716-430000,-3))</f>
        <v/>
      </c>
      <c r="Q2716" s="21">
        <f>MAX(0,ROUNDDOWN(F2716-E2716-430000-H2716,-3))</f>
        <v/>
      </c>
      <c r="R2716" s="21">
        <f>IF(F2716&lt;=450000,0,MAX(0,P2716*0.06-MIN(50000,P2716)*0.03))</f>
        <v/>
      </c>
      <c r="S2716" s="21">
        <f>IF(F2716&lt;=450000,0,MAX(0,P2716*0.04-MIN(50000,P2716)*0.02))</f>
        <v/>
      </c>
      <c r="T2716" s="21">
        <f>IF(F2716&lt;=450000,0,MAX(0,Q2716*0.06-MIN(50000,Q2716)*0.03))</f>
        <v/>
      </c>
      <c r="U2716" s="21">
        <f>IF(F2716&lt;=450000,0,MAX(0,Q2716*0.04-MIN(50000,Q2716)*0.02))</f>
        <v/>
      </c>
      <c r="V2716" s="21">
        <f>50000+MAX(0,G2716-480000)</f>
        <v/>
      </c>
      <c r="W2716" s="21">
        <f>P2716-V2716</f>
        <v/>
      </c>
      <c r="X2716" s="21">
        <f>Q2716-V2716</f>
        <v/>
      </c>
      <c r="Y2716" s="22">
        <f>IF(W2716&lt;0,0.9,LOOKUP(W2716,{0,1950001,3300001,6950001,9000001,18000001,40000001},{0.84895,0.7979,0.6958,0.66517,0.56307,0.4916,0.44055}))</f>
        <v/>
      </c>
      <c r="Z2716" s="22">
        <f>IF(X2716&lt;0,0.9,LOOKUP(X2716,{0,1950001,3300001,6950001,9000001,18000001,40000001},{0.84895,0.7979,0.6958,0.66517,0.56307,0.4916,0.44055}))</f>
        <v/>
      </c>
      <c r="AA2716" s="22">
        <f>IF(W2716&lt;0,0,CHOOSE(MATCH(W2716,{0,1950001,3300001,6950001,9000001},1),5.105/84.895,10.21/79.79,20.42/69.58,23.483/66.517,33.693/56.307))</f>
        <v/>
      </c>
      <c r="AB2716" s="21">
        <f>IF(C2716&lt;=2000,0,(MIN(C2716,ROUNDDOWN(F2716*0.3,0))-2000)*0.1)</f>
        <v/>
      </c>
      <c r="AC2716" s="21">
        <f>IF(C2716&lt;=2000,0,MIN((C2716-2000)*Y2716,(R2716+S2716)*0.2))</f>
        <v/>
      </c>
      <c r="AD2716" s="21">
        <f>IF(C2716&lt;=2000,0,MIN((C2716-2000)*Z2716,(T2716+U2716)*0.2))</f>
        <v/>
      </c>
      <c r="AE2716" s="21">
        <f>AC2716*AA2716</f>
        <v/>
      </c>
      <c r="AF2716" s="21">
        <f>ROUNDDOWN(R2716,-2)+ROUNDDOWN(S2716,-2)</f>
        <v/>
      </c>
      <c r="AG2716" s="21">
        <f>ROUNDDOWN(MAX(0,R2716-(AB2716+AC2716+AE2716)*0.6),-2)+ROUNDDOWN(MAX(0,S2716-(AB2716+AC2716+AE2716)*0.4),-2)</f>
        <v/>
      </c>
      <c r="AH2716" s="21">
        <f>ROUNDDOWN(MAX(0,T2716-(AB2716+AD2716)*0.6),-2)+ROUNDDOWN(MAX(0,U2716-(AB2716+AD2716)*0.4),-2)</f>
        <v/>
      </c>
      <c r="AI2716" s="21">
        <f>ROUNDDOWN(T2716,-2)+ROUNDDOWN(U2716,-2)</f>
        <v/>
      </c>
      <c r="AJ2716" s="21">
        <f>M2716+AF2716</f>
        <v/>
      </c>
      <c r="AK2716" s="21">
        <f>M2716+AG2716</f>
        <v/>
      </c>
      <c r="AL2716" s="21">
        <f>N2716+AH2716</f>
        <v/>
      </c>
      <c r="AM2716" s="21">
        <f>O2716+AI2716</f>
        <v/>
      </c>
      <c r="AN2716" s="21">
        <f>N2716+AI2716</f>
        <v/>
      </c>
      <c r="AO2716" s="21">
        <f>ROUNDDOWN((R2716+S2716)*0.2/Y2716+2000,0)</f>
        <v/>
      </c>
      <c r="AP2716" s="21">
        <f>ROUNDDOWN((T2716+U2716)*0.2/Z2716+2000,0)</f>
        <v/>
      </c>
      <c r="AQ2716" s="21">
        <f>AL2716-AK2716</f>
        <v/>
      </c>
      <c r="AR2716" s="21">
        <f>AM2716-AK2716</f>
        <v/>
      </c>
      <c r="AS2716" s="21">
        <f>AM2716-AL2716</f>
        <v/>
      </c>
      <c r="AT2716" s="21">
        <f>AK2716+C2716-AJ2716</f>
        <v/>
      </c>
      <c r="AU2716" s="21">
        <f>AL2716+C2716-AM2716</f>
        <v/>
      </c>
      <c r="AV2716" s="21">
        <f>AN2716+C2716-AM2716</f>
        <v/>
      </c>
    </row>
    <row r="2717">
      <c r="A2717" t="inlineStr">
        <is>
          <t>1万円刻み</t>
        </is>
      </c>
      <c r="B2717" s="21">
        <f>'5_1万円刻み'!$A$954</f>
        <v/>
      </c>
      <c r="C2717" s="21">
        <f>AO2717</f>
        <v/>
      </c>
      <c r="D2717" s="21" t="n">
        <v>0</v>
      </c>
      <c r="E2717" s="21">
        <f>ROUND(MIN(B2717/12,650000)*12*0.0915+MIN(B2717/12,1390000)*12*(0.0504+0)+B2717*0.005,0)</f>
        <v/>
      </c>
      <c r="F2717" s="21">
        <f>IF(B2717&lt;741000,0,IF(B2717&lt;2191000,B2717-740000,IF(B2717&lt;2193000,1451000,IF(B2717&lt;2196000,1453000,IF(B2717&lt;2200000,1456000,IF(B2717&lt;3600000,ROUND(ROUNDDOWN(B2717/4,-3)*2.8,0)-80000,IF(B2717&lt;6600000,ROUND(ROUNDDOWN(B2717/4,-3)*3.2,0)-440000,IF(B2717&lt;8500000,ROUNDDOWN(B2717*0.9,0)-1100000,B2717-1950000))))))))</f>
        <v/>
      </c>
      <c r="G2717" s="21">
        <f>IF(F2717&gt;23500000,NA(),IF(F2717&lt;=4890000,1040000,IF(F2717&lt;=6550000,670000,620000)))</f>
        <v/>
      </c>
      <c r="H2717" s="21">
        <f>IF(D2717&lt;=0,0,MAX(0,MIN(2000000,D2717-MIN(100000,ROUNDDOWN(F2717*0.05,0)))))</f>
        <v/>
      </c>
      <c r="I2717" s="21">
        <f>IF(C2717&lt;=2000,0,MIN(C2717,ROUNDDOWN(F2717*0.4,0))-2000)</f>
        <v/>
      </c>
      <c r="J2717" s="21">
        <f>MAX(0,ROUNDDOWN(F2717-E2717-G2717,-3))</f>
        <v/>
      </c>
      <c r="K2717" s="21">
        <f>MAX(0,ROUNDDOWN(F2717-E2717-G2717-H2717-I2717,-3))</f>
        <v/>
      </c>
      <c r="L2717" s="21">
        <f>MAX(0,ROUNDDOWN(F2717-E2717-G2717-H2717,-3))</f>
        <v/>
      </c>
      <c r="M2717" s="21">
        <f>IF(J2717&lt;=0,0,ROUNDDOWN((J2717*LOOKUP(J2717,{0,1950001,3300001,6950001,9000001,18000001,40000001},{0.05,0.1,0.2,0.23,0.33,0.4,0.45})-LOOKUP(J2717,{0,1950001,3300001,6950001,9000001,18000001,40000001},{0,97500,427500,636000,1536000,2796000,4796000}))*1.021,-2))</f>
        <v/>
      </c>
      <c r="N2717" s="21">
        <f>IF(K2717&lt;=0,0,ROUNDDOWN((K2717*LOOKUP(K2717,{0,1950001,3300001,6950001,9000001,18000001,40000001},{0.05,0.1,0.2,0.23,0.33,0.4,0.45})-LOOKUP(K2717,{0,1950001,3300001,6950001,9000001,18000001,40000001},{0,97500,427500,636000,1536000,2796000,4796000}))*1.021,-2))</f>
        <v/>
      </c>
      <c r="O2717" s="21">
        <f>IF(L2717&lt;=0,0,ROUNDDOWN((L2717*LOOKUP(L2717,{0,1950001,3300001,6950001,9000001,18000001,40000001},{0.05,0.1,0.2,0.23,0.33,0.4,0.45})-LOOKUP(L2717,{0,1950001,3300001,6950001,9000001,18000001,40000001},{0,97500,427500,636000,1536000,2796000,4796000}))*1.021,-2))</f>
        <v/>
      </c>
      <c r="P2717" s="21">
        <f>MAX(0,ROUNDDOWN(F2717-E2717-430000,-3))</f>
        <v/>
      </c>
      <c r="Q2717" s="21">
        <f>MAX(0,ROUNDDOWN(F2717-E2717-430000-H2717,-3))</f>
        <v/>
      </c>
      <c r="R2717" s="21">
        <f>IF(F2717&lt;=450000,0,MAX(0,P2717*0.06-MIN(50000,P2717)*0.03))</f>
        <v/>
      </c>
      <c r="S2717" s="21">
        <f>IF(F2717&lt;=450000,0,MAX(0,P2717*0.04-MIN(50000,P2717)*0.02))</f>
        <v/>
      </c>
      <c r="T2717" s="21">
        <f>IF(F2717&lt;=450000,0,MAX(0,Q2717*0.06-MIN(50000,Q2717)*0.03))</f>
        <v/>
      </c>
      <c r="U2717" s="21">
        <f>IF(F2717&lt;=450000,0,MAX(0,Q2717*0.04-MIN(50000,Q2717)*0.02))</f>
        <v/>
      </c>
      <c r="V2717" s="21">
        <f>50000+MAX(0,G2717-480000)</f>
        <v/>
      </c>
      <c r="W2717" s="21">
        <f>P2717-V2717</f>
        <v/>
      </c>
      <c r="X2717" s="21">
        <f>Q2717-V2717</f>
        <v/>
      </c>
      <c r="Y2717" s="22">
        <f>IF(W2717&lt;0,0.9,LOOKUP(W2717,{0,1950001,3300001,6950001,9000001,18000001,40000001},{0.84895,0.7979,0.6958,0.66517,0.56307,0.4916,0.44055}))</f>
        <v/>
      </c>
      <c r="Z2717" s="22">
        <f>IF(X2717&lt;0,0.9,LOOKUP(X2717,{0,1950001,3300001,6950001,9000001,18000001,40000001},{0.84895,0.7979,0.6958,0.66517,0.56307,0.4916,0.44055}))</f>
        <v/>
      </c>
      <c r="AA2717" s="22">
        <f>IF(W2717&lt;0,0,CHOOSE(MATCH(W2717,{0,1950001,3300001,6950001,9000001},1),5.105/84.895,10.21/79.79,20.42/69.58,23.483/66.517,33.693/56.307))</f>
        <v/>
      </c>
      <c r="AB2717" s="21">
        <f>IF(C2717&lt;=2000,0,(MIN(C2717,ROUNDDOWN(F2717*0.3,0))-2000)*0.1)</f>
        <v/>
      </c>
      <c r="AC2717" s="21">
        <f>IF(C2717&lt;=2000,0,MIN((C2717-2000)*Y2717,(R2717+S2717)*0.2))</f>
        <v/>
      </c>
      <c r="AD2717" s="21">
        <f>IF(C2717&lt;=2000,0,MIN((C2717-2000)*Z2717,(T2717+U2717)*0.2))</f>
        <v/>
      </c>
      <c r="AE2717" s="21">
        <f>AC2717*AA2717</f>
        <v/>
      </c>
      <c r="AF2717" s="21">
        <f>ROUNDDOWN(R2717,-2)+ROUNDDOWN(S2717,-2)</f>
        <v/>
      </c>
      <c r="AG2717" s="21">
        <f>ROUNDDOWN(MAX(0,R2717-(AB2717+AC2717+AE2717)*0.6),-2)+ROUNDDOWN(MAX(0,S2717-(AB2717+AC2717+AE2717)*0.4),-2)</f>
        <v/>
      </c>
      <c r="AH2717" s="21">
        <f>ROUNDDOWN(MAX(0,T2717-(AB2717+AD2717)*0.6),-2)+ROUNDDOWN(MAX(0,U2717-(AB2717+AD2717)*0.4),-2)</f>
        <v/>
      </c>
      <c r="AI2717" s="21">
        <f>ROUNDDOWN(T2717,-2)+ROUNDDOWN(U2717,-2)</f>
        <v/>
      </c>
      <c r="AJ2717" s="21">
        <f>M2717+AF2717</f>
        <v/>
      </c>
      <c r="AK2717" s="21">
        <f>M2717+AG2717</f>
        <v/>
      </c>
      <c r="AL2717" s="21">
        <f>N2717+AH2717</f>
        <v/>
      </c>
      <c r="AM2717" s="21">
        <f>O2717+AI2717</f>
        <v/>
      </c>
      <c r="AN2717" s="21">
        <f>N2717+AI2717</f>
        <v/>
      </c>
      <c r="AO2717" s="21">
        <f>ROUNDDOWN((R2717+S2717)*0.2/Y2717+2000,0)</f>
        <v/>
      </c>
      <c r="AP2717" s="21">
        <f>ROUNDDOWN((T2717+U2717)*0.2/Z2717+2000,0)</f>
        <v/>
      </c>
      <c r="AQ2717" s="21">
        <f>AL2717-AK2717</f>
        <v/>
      </c>
      <c r="AR2717" s="21">
        <f>AM2717-AK2717</f>
        <v/>
      </c>
      <c r="AS2717" s="21">
        <f>AM2717-AL2717</f>
        <v/>
      </c>
      <c r="AT2717" s="21">
        <f>AK2717+C2717-AJ2717</f>
        <v/>
      </c>
      <c r="AU2717" s="21">
        <f>AL2717+C2717-AM2717</f>
        <v/>
      </c>
      <c r="AV2717" s="21">
        <f>AN2717+C2717-AM2717</f>
        <v/>
      </c>
    </row>
    <row r="2718">
      <c r="A2718" t="inlineStr">
        <is>
          <t>1万円刻み</t>
        </is>
      </c>
      <c r="B2718" s="21">
        <f>'5_1万円刻み'!$A$955</f>
        <v/>
      </c>
      <c r="C2718" s="21">
        <f>AO2718</f>
        <v/>
      </c>
      <c r="D2718" s="21" t="n">
        <v>0</v>
      </c>
      <c r="E2718" s="21">
        <f>ROUND(MIN(B2718/12,650000)*12*0.0915+MIN(B2718/12,1390000)*12*(0.0504+0)+B2718*0.005,0)</f>
        <v/>
      </c>
      <c r="F2718" s="21">
        <f>IF(B2718&lt;741000,0,IF(B2718&lt;2191000,B2718-740000,IF(B2718&lt;2193000,1451000,IF(B2718&lt;2196000,1453000,IF(B2718&lt;2200000,1456000,IF(B2718&lt;3600000,ROUND(ROUNDDOWN(B2718/4,-3)*2.8,0)-80000,IF(B2718&lt;6600000,ROUND(ROUNDDOWN(B2718/4,-3)*3.2,0)-440000,IF(B2718&lt;8500000,ROUNDDOWN(B2718*0.9,0)-1100000,B2718-1950000))))))))</f>
        <v/>
      </c>
      <c r="G2718" s="21">
        <f>IF(F2718&gt;23500000,NA(),IF(F2718&lt;=4890000,1040000,IF(F2718&lt;=6550000,670000,620000)))</f>
        <v/>
      </c>
      <c r="H2718" s="21">
        <f>IF(D2718&lt;=0,0,MAX(0,MIN(2000000,D2718-MIN(100000,ROUNDDOWN(F2718*0.05,0)))))</f>
        <v/>
      </c>
      <c r="I2718" s="21">
        <f>IF(C2718&lt;=2000,0,MIN(C2718,ROUNDDOWN(F2718*0.4,0))-2000)</f>
        <v/>
      </c>
      <c r="J2718" s="21">
        <f>MAX(0,ROUNDDOWN(F2718-E2718-G2718,-3))</f>
        <v/>
      </c>
      <c r="K2718" s="21">
        <f>MAX(0,ROUNDDOWN(F2718-E2718-G2718-H2718-I2718,-3))</f>
        <v/>
      </c>
      <c r="L2718" s="21">
        <f>MAX(0,ROUNDDOWN(F2718-E2718-G2718-H2718,-3))</f>
        <v/>
      </c>
      <c r="M2718" s="21">
        <f>IF(J2718&lt;=0,0,ROUNDDOWN((J2718*LOOKUP(J2718,{0,1950001,3300001,6950001,9000001,18000001,40000001},{0.05,0.1,0.2,0.23,0.33,0.4,0.45})-LOOKUP(J2718,{0,1950001,3300001,6950001,9000001,18000001,40000001},{0,97500,427500,636000,1536000,2796000,4796000}))*1.021,-2))</f>
        <v/>
      </c>
      <c r="N2718" s="21">
        <f>IF(K2718&lt;=0,0,ROUNDDOWN((K2718*LOOKUP(K2718,{0,1950001,3300001,6950001,9000001,18000001,40000001},{0.05,0.1,0.2,0.23,0.33,0.4,0.45})-LOOKUP(K2718,{0,1950001,3300001,6950001,9000001,18000001,40000001},{0,97500,427500,636000,1536000,2796000,4796000}))*1.021,-2))</f>
        <v/>
      </c>
      <c r="O2718" s="21">
        <f>IF(L2718&lt;=0,0,ROUNDDOWN((L2718*LOOKUP(L2718,{0,1950001,3300001,6950001,9000001,18000001,40000001},{0.05,0.1,0.2,0.23,0.33,0.4,0.45})-LOOKUP(L2718,{0,1950001,3300001,6950001,9000001,18000001,40000001},{0,97500,427500,636000,1536000,2796000,4796000}))*1.021,-2))</f>
        <v/>
      </c>
      <c r="P2718" s="21">
        <f>MAX(0,ROUNDDOWN(F2718-E2718-430000,-3))</f>
        <v/>
      </c>
      <c r="Q2718" s="21">
        <f>MAX(0,ROUNDDOWN(F2718-E2718-430000-H2718,-3))</f>
        <v/>
      </c>
      <c r="R2718" s="21">
        <f>IF(F2718&lt;=450000,0,MAX(0,P2718*0.06-MIN(50000,P2718)*0.03))</f>
        <v/>
      </c>
      <c r="S2718" s="21">
        <f>IF(F2718&lt;=450000,0,MAX(0,P2718*0.04-MIN(50000,P2718)*0.02))</f>
        <v/>
      </c>
      <c r="T2718" s="21">
        <f>IF(F2718&lt;=450000,0,MAX(0,Q2718*0.06-MIN(50000,Q2718)*0.03))</f>
        <v/>
      </c>
      <c r="U2718" s="21">
        <f>IF(F2718&lt;=450000,0,MAX(0,Q2718*0.04-MIN(50000,Q2718)*0.02))</f>
        <v/>
      </c>
      <c r="V2718" s="21">
        <f>50000+MAX(0,G2718-480000)</f>
        <v/>
      </c>
      <c r="W2718" s="21">
        <f>P2718-V2718</f>
        <v/>
      </c>
      <c r="X2718" s="21">
        <f>Q2718-V2718</f>
        <v/>
      </c>
      <c r="Y2718" s="22">
        <f>IF(W2718&lt;0,0.9,LOOKUP(W2718,{0,1950001,3300001,6950001,9000001,18000001,40000001},{0.84895,0.7979,0.6958,0.66517,0.56307,0.4916,0.44055}))</f>
        <v/>
      </c>
      <c r="Z2718" s="22">
        <f>IF(X2718&lt;0,0.9,LOOKUP(X2718,{0,1950001,3300001,6950001,9000001,18000001,40000001},{0.84895,0.7979,0.6958,0.66517,0.56307,0.4916,0.44055}))</f>
        <v/>
      </c>
      <c r="AA2718" s="22">
        <f>IF(W2718&lt;0,0,CHOOSE(MATCH(W2718,{0,1950001,3300001,6950001,9000001},1),5.105/84.895,10.21/79.79,20.42/69.58,23.483/66.517,33.693/56.307))</f>
        <v/>
      </c>
      <c r="AB2718" s="21">
        <f>IF(C2718&lt;=2000,0,(MIN(C2718,ROUNDDOWN(F2718*0.3,0))-2000)*0.1)</f>
        <v/>
      </c>
      <c r="AC2718" s="21">
        <f>IF(C2718&lt;=2000,0,MIN((C2718-2000)*Y2718,(R2718+S2718)*0.2))</f>
        <v/>
      </c>
      <c r="AD2718" s="21">
        <f>IF(C2718&lt;=2000,0,MIN((C2718-2000)*Z2718,(T2718+U2718)*0.2))</f>
        <v/>
      </c>
      <c r="AE2718" s="21">
        <f>AC2718*AA2718</f>
        <v/>
      </c>
      <c r="AF2718" s="21">
        <f>ROUNDDOWN(R2718,-2)+ROUNDDOWN(S2718,-2)</f>
        <v/>
      </c>
      <c r="AG2718" s="21">
        <f>ROUNDDOWN(MAX(0,R2718-(AB2718+AC2718+AE2718)*0.6),-2)+ROUNDDOWN(MAX(0,S2718-(AB2718+AC2718+AE2718)*0.4),-2)</f>
        <v/>
      </c>
      <c r="AH2718" s="21">
        <f>ROUNDDOWN(MAX(0,T2718-(AB2718+AD2718)*0.6),-2)+ROUNDDOWN(MAX(0,U2718-(AB2718+AD2718)*0.4),-2)</f>
        <v/>
      </c>
      <c r="AI2718" s="21">
        <f>ROUNDDOWN(T2718,-2)+ROUNDDOWN(U2718,-2)</f>
        <v/>
      </c>
      <c r="AJ2718" s="21">
        <f>M2718+AF2718</f>
        <v/>
      </c>
      <c r="AK2718" s="21">
        <f>M2718+AG2718</f>
        <v/>
      </c>
      <c r="AL2718" s="21">
        <f>N2718+AH2718</f>
        <v/>
      </c>
      <c r="AM2718" s="21">
        <f>O2718+AI2718</f>
        <v/>
      </c>
      <c r="AN2718" s="21">
        <f>N2718+AI2718</f>
        <v/>
      </c>
      <c r="AO2718" s="21">
        <f>ROUNDDOWN((R2718+S2718)*0.2/Y2718+2000,0)</f>
        <v/>
      </c>
      <c r="AP2718" s="21">
        <f>ROUNDDOWN((T2718+U2718)*0.2/Z2718+2000,0)</f>
        <v/>
      </c>
      <c r="AQ2718" s="21">
        <f>AL2718-AK2718</f>
        <v/>
      </c>
      <c r="AR2718" s="21">
        <f>AM2718-AK2718</f>
        <v/>
      </c>
      <c r="AS2718" s="21">
        <f>AM2718-AL2718</f>
        <v/>
      </c>
      <c r="AT2718" s="21">
        <f>AK2718+C2718-AJ2718</f>
        <v/>
      </c>
      <c r="AU2718" s="21">
        <f>AL2718+C2718-AM2718</f>
        <v/>
      </c>
      <c r="AV2718" s="21">
        <f>AN2718+C2718-AM2718</f>
        <v/>
      </c>
    </row>
    <row r="2719">
      <c r="A2719" t="inlineStr">
        <is>
          <t>1万円刻み</t>
        </is>
      </c>
      <c r="B2719" s="21">
        <f>'5_1万円刻み'!$A$956</f>
        <v/>
      </c>
      <c r="C2719" s="21">
        <f>AO2719</f>
        <v/>
      </c>
      <c r="D2719" s="21" t="n">
        <v>0</v>
      </c>
      <c r="E2719" s="21">
        <f>ROUND(MIN(B2719/12,650000)*12*0.0915+MIN(B2719/12,1390000)*12*(0.0504+0)+B2719*0.005,0)</f>
        <v/>
      </c>
      <c r="F2719" s="21">
        <f>IF(B2719&lt;741000,0,IF(B2719&lt;2191000,B2719-740000,IF(B2719&lt;2193000,1451000,IF(B2719&lt;2196000,1453000,IF(B2719&lt;2200000,1456000,IF(B2719&lt;3600000,ROUND(ROUNDDOWN(B2719/4,-3)*2.8,0)-80000,IF(B2719&lt;6600000,ROUND(ROUNDDOWN(B2719/4,-3)*3.2,0)-440000,IF(B2719&lt;8500000,ROUNDDOWN(B2719*0.9,0)-1100000,B2719-1950000))))))))</f>
        <v/>
      </c>
      <c r="G2719" s="21">
        <f>IF(F2719&gt;23500000,NA(),IF(F2719&lt;=4890000,1040000,IF(F2719&lt;=6550000,670000,620000)))</f>
        <v/>
      </c>
      <c r="H2719" s="21">
        <f>IF(D2719&lt;=0,0,MAX(0,MIN(2000000,D2719-MIN(100000,ROUNDDOWN(F2719*0.05,0)))))</f>
        <v/>
      </c>
      <c r="I2719" s="21">
        <f>IF(C2719&lt;=2000,0,MIN(C2719,ROUNDDOWN(F2719*0.4,0))-2000)</f>
        <v/>
      </c>
      <c r="J2719" s="21">
        <f>MAX(0,ROUNDDOWN(F2719-E2719-G2719,-3))</f>
        <v/>
      </c>
      <c r="K2719" s="21">
        <f>MAX(0,ROUNDDOWN(F2719-E2719-G2719-H2719-I2719,-3))</f>
        <v/>
      </c>
      <c r="L2719" s="21">
        <f>MAX(0,ROUNDDOWN(F2719-E2719-G2719-H2719,-3))</f>
        <v/>
      </c>
      <c r="M2719" s="21">
        <f>IF(J2719&lt;=0,0,ROUNDDOWN((J2719*LOOKUP(J2719,{0,1950001,3300001,6950001,9000001,18000001,40000001},{0.05,0.1,0.2,0.23,0.33,0.4,0.45})-LOOKUP(J2719,{0,1950001,3300001,6950001,9000001,18000001,40000001},{0,97500,427500,636000,1536000,2796000,4796000}))*1.021,-2))</f>
        <v/>
      </c>
      <c r="N2719" s="21">
        <f>IF(K2719&lt;=0,0,ROUNDDOWN((K2719*LOOKUP(K2719,{0,1950001,3300001,6950001,9000001,18000001,40000001},{0.05,0.1,0.2,0.23,0.33,0.4,0.45})-LOOKUP(K2719,{0,1950001,3300001,6950001,9000001,18000001,40000001},{0,97500,427500,636000,1536000,2796000,4796000}))*1.021,-2))</f>
        <v/>
      </c>
      <c r="O2719" s="21">
        <f>IF(L2719&lt;=0,0,ROUNDDOWN((L2719*LOOKUP(L2719,{0,1950001,3300001,6950001,9000001,18000001,40000001},{0.05,0.1,0.2,0.23,0.33,0.4,0.45})-LOOKUP(L2719,{0,1950001,3300001,6950001,9000001,18000001,40000001},{0,97500,427500,636000,1536000,2796000,4796000}))*1.021,-2))</f>
        <v/>
      </c>
      <c r="P2719" s="21">
        <f>MAX(0,ROUNDDOWN(F2719-E2719-430000,-3))</f>
        <v/>
      </c>
      <c r="Q2719" s="21">
        <f>MAX(0,ROUNDDOWN(F2719-E2719-430000-H2719,-3))</f>
        <v/>
      </c>
      <c r="R2719" s="21">
        <f>IF(F2719&lt;=450000,0,MAX(0,P2719*0.06-MIN(50000,P2719)*0.03))</f>
        <v/>
      </c>
      <c r="S2719" s="21">
        <f>IF(F2719&lt;=450000,0,MAX(0,P2719*0.04-MIN(50000,P2719)*0.02))</f>
        <v/>
      </c>
      <c r="T2719" s="21">
        <f>IF(F2719&lt;=450000,0,MAX(0,Q2719*0.06-MIN(50000,Q2719)*0.03))</f>
        <v/>
      </c>
      <c r="U2719" s="21">
        <f>IF(F2719&lt;=450000,0,MAX(0,Q2719*0.04-MIN(50000,Q2719)*0.02))</f>
        <v/>
      </c>
      <c r="V2719" s="21">
        <f>50000+MAX(0,G2719-480000)</f>
        <v/>
      </c>
      <c r="W2719" s="21">
        <f>P2719-V2719</f>
        <v/>
      </c>
      <c r="X2719" s="21">
        <f>Q2719-V2719</f>
        <v/>
      </c>
      <c r="Y2719" s="22">
        <f>IF(W2719&lt;0,0.9,LOOKUP(W2719,{0,1950001,3300001,6950001,9000001,18000001,40000001},{0.84895,0.7979,0.6958,0.66517,0.56307,0.4916,0.44055}))</f>
        <v/>
      </c>
      <c r="Z2719" s="22">
        <f>IF(X2719&lt;0,0.9,LOOKUP(X2719,{0,1950001,3300001,6950001,9000001,18000001,40000001},{0.84895,0.7979,0.6958,0.66517,0.56307,0.4916,0.44055}))</f>
        <v/>
      </c>
      <c r="AA2719" s="22">
        <f>IF(W2719&lt;0,0,CHOOSE(MATCH(W2719,{0,1950001,3300001,6950001,9000001},1),5.105/84.895,10.21/79.79,20.42/69.58,23.483/66.517,33.693/56.307))</f>
        <v/>
      </c>
      <c r="AB2719" s="21">
        <f>IF(C2719&lt;=2000,0,(MIN(C2719,ROUNDDOWN(F2719*0.3,0))-2000)*0.1)</f>
        <v/>
      </c>
      <c r="AC2719" s="21">
        <f>IF(C2719&lt;=2000,0,MIN((C2719-2000)*Y2719,(R2719+S2719)*0.2))</f>
        <v/>
      </c>
      <c r="AD2719" s="21">
        <f>IF(C2719&lt;=2000,0,MIN((C2719-2000)*Z2719,(T2719+U2719)*0.2))</f>
        <v/>
      </c>
      <c r="AE2719" s="21">
        <f>AC2719*AA2719</f>
        <v/>
      </c>
      <c r="AF2719" s="21">
        <f>ROUNDDOWN(R2719,-2)+ROUNDDOWN(S2719,-2)</f>
        <v/>
      </c>
      <c r="AG2719" s="21">
        <f>ROUNDDOWN(MAX(0,R2719-(AB2719+AC2719+AE2719)*0.6),-2)+ROUNDDOWN(MAX(0,S2719-(AB2719+AC2719+AE2719)*0.4),-2)</f>
        <v/>
      </c>
      <c r="AH2719" s="21">
        <f>ROUNDDOWN(MAX(0,T2719-(AB2719+AD2719)*0.6),-2)+ROUNDDOWN(MAX(0,U2719-(AB2719+AD2719)*0.4),-2)</f>
        <v/>
      </c>
      <c r="AI2719" s="21">
        <f>ROUNDDOWN(T2719,-2)+ROUNDDOWN(U2719,-2)</f>
        <v/>
      </c>
      <c r="AJ2719" s="21">
        <f>M2719+AF2719</f>
        <v/>
      </c>
      <c r="AK2719" s="21">
        <f>M2719+AG2719</f>
        <v/>
      </c>
      <c r="AL2719" s="21">
        <f>N2719+AH2719</f>
        <v/>
      </c>
      <c r="AM2719" s="21">
        <f>O2719+AI2719</f>
        <v/>
      </c>
      <c r="AN2719" s="21">
        <f>N2719+AI2719</f>
        <v/>
      </c>
      <c r="AO2719" s="21">
        <f>ROUNDDOWN((R2719+S2719)*0.2/Y2719+2000,0)</f>
        <v/>
      </c>
      <c r="AP2719" s="21">
        <f>ROUNDDOWN((T2719+U2719)*0.2/Z2719+2000,0)</f>
        <v/>
      </c>
      <c r="AQ2719" s="21">
        <f>AL2719-AK2719</f>
        <v/>
      </c>
      <c r="AR2719" s="21">
        <f>AM2719-AK2719</f>
        <v/>
      </c>
      <c r="AS2719" s="21">
        <f>AM2719-AL2719</f>
        <v/>
      </c>
      <c r="AT2719" s="21">
        <f>AK2719+C2719-AJ2719</f>
        <v/>
      </c>
      <c r="AU2719" s="21">
        <f>AL2719+C2719-AM2719</f>
        <v/>
      </c>
      <c r="AV2719" s="21">
        <f>AN2719+C2719-AM2719</f>
        <v/>
      </c>
    </row>
    <row r="2720">
      <c r="A2720" t="inlineStr">
        <is>
          <t>1万円刻み</t>
        </is>
      </c>
      <c r="B2720" s="21">
        <f>'5_1万円刻み'!$A$957</f>
        <v/>
      </c>
      <c r="C2720" s="21">
        <f>AO2720</f>
        <v/>
      </c>
      <c r="D2720" s="21" t="n">
        <v>0</v>
      </c>
      <c r="E2720" s="21">
        <f>ROUND(MIN(B2720/12,650000)*12*0.0915+MIN(B2720/12,1390000)*12*(0.0504+0)+B2720*0.005,0)</f>
        <v/>
      </c>
      <c r="F2720" s="21">
        <f>IF(B2720&lt;741000,0,IF(B2720&lt;2191000,B2720-740000,IF(B2720&lt;2193000,1451000,IF(B2720&lt;2196000,1453000,IF(B2720&lt;2200000,1456000,IF(B2720&lt;3600000,ROUND(ROUNDDOWN(B2720/4,-3)*2.8,0)-80000,IF(B2720&lt;6600000,ROUND(ROUNDDOWN(B2720/4,-3)*3.2,0)-440000,IF(B2720&lt;8500000,ROUNDDOWN(B2720*0.9,0)-1100000,B2720-1950000))))))))</f>
        <v/>
      </c>
      <c r="G2720" s="21">
        <f>IF(F2720&gt;23500000,NA(),IF(F2720&lt;=4890000,1040000,IF(F2720&lt;=6550000,670000,620000)))</f>
        <v/>
      </c>
      <c r="H2720" s="21">
        <f>IF(D2720&lt;=0,0,MAX(0,MIN(2000000,D2720-MIN(100000,ROUNDDOWN(F2720*0.05,0)))))</f>
        <v/>
      </c>
      <c r="I2720" s="21">
        <f>IF(C2720&lt;=2000,0,MIN(C2720,ROUNDDOWN(F2720*0.4,0))-2000)</f>
        <v/>
      </c>
      <c r="J2720" s="21">
        <f>MAX(0,ROUNDDOWN(F2720-E2720-G2720,-3))</f>
        <v/>
      </c>
      <c r="K2720" s="21">
        <f>MAX(0,ROUNDDOWN(F2720-E2720-G2720-H2720-I2720,-3))</f>
        <v/>
      </c>
      <c r="L2720" s="21">
        <f>MAX(0,ROUNDDOWN(F2720-E2720-G2720-H2720,-3))</f>
        <v/>
      </c>
      <c r="M2720" s="21">
        <f>IF(J2720&lt;=0,0,ROUNDDOWN((J2720*LOOKUP(J2720,{0,1950001,3300001,6950001,9000001,18000001,40000001},{0.05,0.1,0.2,0.23,0.33,0.4,0.45})-LOOKUP(J2720,{0,1950001,3300001,6950001,9000001,18000001,40000001},{0,97500,427500,636000,1536000,2796000,4796000}))*1.021,-2))</f>
        <v/>
      </c>
      <c r="N2720" s="21">
        <f>IF(K2720&lt;=0,0,ROUNDDOWN((K2720*LOOKUP(K2720,{0,1950001,3300001,6950001,9000001,18000001,40000001},{0.05,0.1,0.2,0.23,0.33,0.4,0.45})-LOOKUP(K2720,{0,1950001,3300001,6950001,9000001,18000001,40000001},{0,97500,427500,636000,1536000,2796000,4796000}))*1.021,-2))</f>
        <v/>
      </c>
      <c r="O2720" s="21">
        <f>IF(L2720&lt;=0,0,ROUNDDOWN((L2720*LOOKUP(L2720,{0,1950001,3300001,6950001,9000001,18000001,40000001},{0.05,0.1,0.2,0.23,0.33,0.4,0.45})-LOOKUP(L2720,{0,1950001,3300001,6950001,9000001,18000001,40000001},{0,97500,427500,636000,1536000,2796000,4796000}))*1.021,-2))</f>
        <v/>
      </c>
      <c r="P2720" s="21">
        <f>MAX(0,ROUNDDOWN(F2720-E2720-430000,-3))</f>
        <v/>
      </c>
      <c r="Q2720" s="21">
        <f>MAX(0,ROUNDDOWN(F2720-E2720-430000-H2720,-3))</f>
        <v/>
      </c>
      <c r="R2720" s="21">
        <f>IF(F2720&lt;=450000,0,MAX(0,P2720*0.06-MIN(50000,P2720)*0.03))</f>
        <v/>
      </c>
      <c r="S2720" s="21">
        <f>IF(F2720&lt;=450000,0,MAX(0,P2720*0.04-MIN(50000,P2720)*0.02))</f>
        <v/>
      </c>
      <c r="T2720" s="21">
        <f>IF(F2720&lt;=450000,0,MAX(0,Q2720*0.06-MIN(50000,Q2720)*0.03))</f>
        <v/>
      </c>
      <c r="U2720" s="21">
        <f>IF(F2720&lt;=450000,0,MAX(0,Q2720*0.04-MIN(50000,Q2720)*0.02))</f>
        <v/>
      </c>
      <c r="V2720" s="21">
        <f>50000+MAX(0,G2720-480000)</f>
        <v/>
      </c>
      <c r="W2720" s="21">
        <f>P2720-V2720</f>
        <v/>
      </c>
      <c r="X2720" s="21">
        <f>Q2720-V2720</f>
        <v/>
      </c>
      <c r="Y2720" s="22">
        <f>IF(W2720&lt;0,0.9,LOOKUP(W2720,{0,1950001,3300001,6950001,9000001,18000001,40000001},{0.84895,0.7979,0.6958,0.66517,0.56307,0.4916,0.44055}))</f>
        <v/>
      </c>
      <c r="Z2720" s="22">
        <f>IF(X2720&lt;0,0.9,LOOKUP(X2720,{0,1950001,3300001,6950001,9000001,18000001,40000001},{0.84895,0.7979,0.6958,0.66517,0.56307,0.4916,0.44055}))</f>
        <v/>
      </c>
      <c r="AA2720" s="22">
        <f>IF(W2720&lt;0,0,CHOOSE(MATCH(W2720,{0,1950001,3300001,6950001,9000001},1),5.105/84.895,10.21/79.79,20.42/69.58,23.483/66.517,33.693/56.307))</f>
        <v/>
      </c>
      <c r="AB2720" s="21">
        <f>IF(C2720&lt;=2000,0,(MIN(C2720,ROUNDDOWN(F2720*0.3,0))-2000)*0.1)</f>
        <v/>
      </c>
      <c r="AC2720" s="21">
        <f>IF(C2720&lt;=2000,0,MIN((C2720-2000)*Y2720,(R2720+S2720)*0.2))</f>
        <v/>
      </c>
      <c r="AD2720" s="21">
        <f>IF(C2720&lt;=2000,0,MIN((C2720-2000)*Z2720,(T2720+U2720)*0.2))</f>
        <v/>
      </c>
      <c r="AE2720" s="21">
        <f>AC2720*AA2720</f>
        <v/>
      </c>
      <c r="AF2720" s="21">
        <f>ROUNDDOWN(R2720,-2)+ROUNDDOWN(S2720,-2)</f>
        <v/>
      </c>
      <c r="AG2720" s="21">
        <f>ROUNDDOWN(MAX(0,R2720-(AB2720+AC2720+AE2720)*0.6),-2)+ROUNDDOWN(MAX(0,S2720-(AB2720+AC2720+AE2720)*0.4),-2)</f>
        <v/>
      </c>
      <c r="AH2720" s="21">
        <f>ROUNDDOWN(MAX(0,T2720-(AB2720+AD2720)*0.6),-2)+ROUNDDOWN(MAX(0,U2720-(AB2720+AD2720)*0.4),-2)</f>
        <v/>
      </c>
      <c r="AI2720" s="21">
        <f>ROUNDDOWN(T2720,-2)+ROUNDDOWN(U2720,-2)</f>
        <v/>
      </c>
      <c r="AJ2720" s="21">
        <f>M2720+AF2720</f>
        <v/>
      </c>
      <c r="AK2720" s="21">
        <f>M2720+AG2720</f>
        <v/>
      </c>
      <c r="AL2720" s="21">
        <f>N2720+AH2720</f>
        <v/>
      </c>
      <c r="AM2720" s="21">
        <f>O2720+AI2720</f>
        <v/>
      </c>
      <c r="AN2720" s="21">
        <f>N2720+AI2720</f>
        <v/>
      </c>
      <c r="AO2720" s="21">
        <f>ROUNDDOWN((R2720+S2720)*0.2/Y2720+2000,0)</f>
        <v/>
      </c>
      <c r="AP2720" s="21">
        <f>ROUNDDOWN((T2720+U2720)*0.2/Z2720+2000,0)</f>
        <v/>
      </c>
      <c r="AQ2720" s="21">
        <f>AL2720-AK2720</f>
        <v/>
      </c>
      <c r="AR2720" s="21">
        <f>AM2720-AK2720</f>
        <v/>
      </c>
      <c r="AS2720" s="21">
        <f>AM2720-AL2720</f>
        <v/>
      </c>
      <c r="AT2720" s="21">
        <f>AK2720+C2720-AJ2720</f>
        <v/>
      </c>
      <c r="AU2720" s="21">
        <f>AL2720+C2720-AM2720</f>
        <v/>
      </c>
      <c r="AV2720" s="21">
        <f>AN2720+C2720-AM2720</f>
        <v/>
      </c>
    </row>
    <row r="2721">
      <c r="A2721" t="inlineStr">
        <is>
          <t>1万円刻み</t>
        </is>
      </c>
      <c r="B2721" s="21">
        <f>'5_1万円刻み'!$A$958</f>
        <v/>
      </c>
      <c r="C2721" s="21">
        <f>AO2721</f>
        <v/>
      </c>
      <c r="D2721" s="21" t="n">
        <v>0</v>
      </c>
      <c r="E2721" s="21">
        <f>ROUND(MIN(B2721/12,650000)*12*0.0915+MIN(B2721/12,1390000)*12*(0.0504+0)+B2721*0.005,0)</f>
        <v/>
      </c>
      <c r="F2721" s="21">
        <f>IF(B2721&lt;741000,0,IF(B2721&lt;2191000,B2721-740000,IF(B2721&lt;2193000,1451000,IF(B2721&lt;2196000,1453000,IF(B2721&lt;2200000,1456000,IF(B2721&lt;3600000,ROUND(ROUNDDOWN(B2721/4,-3)*2.8,0)-80000,IF(B2721&lt;6600000,ROUND(ROUNDDOWN(B2721/4,-3)*3.2,0)-440000,IF(B2721&lt;8500000,ROUNDDOWN(B2721*0.9,0)-1100000,B2721-1950000))))))))</f>
        <v/>
      </c>
      <c r="G2721" s="21">
        <f>IF(F2721&gt;23500000,NA(),IF(F2721&lt;=4890000,1040000,IF(F2721&lt;=6550000,670000,620000)))</f>
        <v/>
      </c>
      <c r="H2721" s="21">
        <f>IF(D2721&lt;=0,0,MAX(0,MIN(2000000,D2721-MIN(100000,ROUNDDOWN(F2721*0.05,0)))))</f>
        <v/>
      </c>
      <c r="I2721" s="21">
        <f>IF(C2721&lt;=2000,0,MIN(C2721,ROUNDDOWN(F2721*0.4,0))-2000)</f>
        <v/>
      </c>
      <c r="J2721" s="21">
        <f>MAX(0,ROUNDDOWN(F2721-E2721-G2721,-3))</f>
        <v/>
      </c>
      <c r="K2721" s="21">
        <f>MAX(0,ROUNDDOWN(F2721-E2721-G2721-H2721-I2721,-3))</f>
        <v/>
      </c>
      <c r="L2721" s="21">
        <f>MAX(0,ROUNDDOWN(F2721-E2721-G2721-H2721,-3))</f>
        <v/>
      </c>
      <c r="M2721" s="21">
        <f>IF(J2721&lt;=0,0,ROUNDDOWN((J2721*LOOKUP(J2721,{0,1950001,3300001,6950001,9000001,18000001,40000001},{0.05,0.1,0.2,0.23,0.33,0.4,0.45})-LOOKUP(J2721,{0,1950001,3300001,6950001,9000001,18000001,40000001},{0,97500,427500,636000,1536000,2796000,4796000}))*1.021,-2))</f>
        <v/>
      </c>
      <c r="N2721" s="21">
        <f>IF(K2721&lt;=0,0,ROUNDDOWN((K2721*LOOKUP(K2721,{0,1950001,3300001,6950001,9000001,18000001,40000001},{0.05,0.1,0.2,0.23,0.33,0.4,0.45})-LOOKUP(K2721,{0,1950001,3300001,6950001,9000001,18000001,40000001},{0,97500,427500,636000,1536000,2796000,4796000}))*1.021,-2))</f>
        <v/>
      </c>
      <c r="O2721" s="21">
        <f>IF(L2721&lt;=0,0,ROUNDDOWN((L2721*LOOKUP(L2721,{0,1950001,3300001,6950001,9000001,18000001,40000001},{0.05,0.1,0.2,0.23,0.33,0.4,0.45})-LOOKUP(L2721,{0,1950001,3300001,6950001,9000001,18000001,40000001},{0,97500,427500,636000,1536000,2796000,4796000}))*1.021,-2))</f>
        <v/>
      </c>
      <c r="P2721" s="21">
        <f>MAX(0,ROUNDDOWN(F2721-E2721-430000,-3))</f>
        <v/>
      </c>
      <c r="Q2721" s="21">
        <f>MAX(0,ROUNDDOWN(F2721-E2721-430000-H2721,-3))</f>
        <v/>
      </c>
      <c r="R2721" s="21">
        <f>IF(F2721&lt;=450000,0,MAX(0,P2721*0.06-MIN(50000,P2721)*0.03))</f>
        <v/>
      </c>
      <c r="S2721" s="21">
        <f>IF(F2721&lt;=450000,0,MAX(0,P2721*0.04-MIN(50000,P2721)*0.02))</f>
        <v/>
      </c>
      <c r="T2721" s="21">
        <f>IF(F2721&lt;=450000,0,MAX(0,Q2721*0.06-MIN(50000,Q2721)*0.03))</f>
        <v/>
      </c>
      <c r="U2721" s="21">
        <f>IF(F2721&lt;=450000,0,MAX(0,Q2721*0.04-MIN(50000,Q2721)*0.02))</f>
        <v/>
      </c>
      <c r="V2721" s="21">
        <f>50000+MAX(0,G2721-480000)</f>
        <v/>
      </c>
      <c r="W2721" s="21">
        <f>P2721-V2721</f>
        <v/>
      </c>
      <c r="X2721" s="21">
        <f>Q2721-V2721</f>
        <v/>
      </c>
      <c r="Y2721" s="22">
        <f>IF(W2721&lt;0,0.9,LOOKUP(W2721,{0,1950001,3300001,6950001,9000001,18000001,40000001},{0.84895,0.7979,0.6958,0.66517,0.56307,0.4916,0.44055}))</f>
        <v/>
      </c>
      <c r="Z2721" s="22">
        <f>IF(X2721&lt;0,0.9,LOOKUP(X2721,{0,1950001,3300001,6950001,9000001,18000001,40000001},{0.84895,0.7979,0.6958,0.66517,0.56307,0.4916,0.44055}))</f>
        <v/>
      </c>
      <c r="AA2721" s="22">
        <f>IF(W2721&lt;0,0,CHOOSE(MATCH(W2721,{0,1950001,3300001,6950001,9000001},1),5.105/84.895,10.21/79.79,20.42/69.58,23.483/66.517,33.693/56.307))</f>
        <v/>
      </c>
      <c r="AB2721" s="21">
        <f>IF(C2721&lt;=2000,0,(MIN(C2721,ROUNDDOWN(F2721*0.3,0))-2000)*0.1)</f>
        <v/>
      </c>
      <c r="AC2721" s="21">
        <f>IF(C2721&lt;=2000,0,MIN((C2721-2000)*Y2721,(R2721+S2721)*0.2))</f>
        <v/>
      </c>
      <c r="AD2721" s="21">
        <f>IF(C2721&lt;=2000,0,MIN((C2721-2000)*Z2721,(T2721+U2721)*0.2))</f>
        <v/>
      </c>
      <c r="AE2721" s="21">
        <f>AC2721*AA2721</f>
        <v/>
      </c>
      <c r="AF2721" s="21">
        <f>ROUNDDOWN(R2721,-2)+ROUNDDOWN(S2721,-2)</f>
        <v/>
      </c>
      <c r="AG2721" s="21">
        <f>ROUNDDOWN(MAX(0,R2721-(AB2721+AC2721+AE2721)*0.6),-2)+ROUNDDOWN(MAX(0,S2721-(AB2721+AC2721+AE2721)*0.4),-2)</f>
        <v/>
      </c>
      <c r="AH2721" s="21">
        <f>ROUNDDOWN(MAX(0,T2721-(AB2721+AD2721)*0.6),-2)+ROUNDDOWN(MAX(0,U2721-(AB2721+AD2721)*0.4),-2)</f>
        <v/>
      </c>
      <c r="AI2721" s="21">
        <f>ROUNDDOWN(T2721,-2)+ROUNDDOWN(U2721,-2)</f>
        <v/>
      </c>
      <c r="AJ2721" s="21">
        <f>M2721+AF2721</f>
        <v/>
      </c>
      <c r="AK2721" s="21">
        <f>M2721+AG2721</f>
        <v/>
      </c>
      <c r="AL2721" s="21">
        <f>N2721+AH2721</f>
        <v/>
      </c>
      <c r="AM2721" s="21">
        <f>O2721+AI2721</f>
        <v/>
      </c>
      <c r="AN2721" s="21">
        <f>N2721+AI2721</f>
        <v/>
      </c>
      <c r="AO2721" s="21">
        <f>ROUNDDOWN((R2721+S2721)*0.2/Y2721+2000,0)</f>
        <v/>
      </c>
      <c r="AP2721" s="21">
        <f>ROUNDDOWN((T2721+U2721)*0.2/Z2721+2000,0)</f>
        <v/>
      </c>
      <c r="AQ2721" s="21">
        <f>AL2721-AK2721</f>
        <v/>
      </c>
      <c r="AR2721" s="21">
        <f>AM2721-AK2721</f>
        <v/>
      </c>
      <c r="AS2721" s="21">
        <f>AM2721-AL2721</f>
        <v/>
      </c>
      <c r="AT2721" s="21">
        <f>AK2721+C2721-AJ2721</f>
        <v/>
      </c>
      <c r="AU2721" s="21">
        <f>AL2721+C2721-AM2721</f>
        <v/>
      </c>
      <c r="AV2721" s="21">
        <f>AN2721+C2721-AM2721</f>
        <v/>
      </c>
    </row>
    <row r="2722">
      <c r="A2722" t="inlineStr">
        <is>
          <t>1万円刻み</t>
        </is>
      </c>
      <c r="B2722" s="21">
        <f>'5_1万円刻み'!$A$959</f>
        <v/>
      </c>
      <c r="C2722" s="21">
        <f>AO2722</f>
        <v/>
      </c>
      <c r="D2722" s="21" t="n">
        <v>0</v>
      </c>
      <c r="E2722" s="21">
        <f>ROUND(MIN(B2722/12,650000)*12*0.0915+MIN(B2722/12,1390000)*12*(0.0504+0)+B2722*0.005,0)</f>
        <v/>
      </c>
      <c r="F2722" s="21">
        <f>IF(B2722&lt;741000,0,IF(B2722&lt;2191000,B2722-740000,IF(B2722&lt;2193000,1451000,IF(B2722&lt;2196000,1453000,IF(B2722&lt;2200000,1456000,IF(B2722&lt;3600000,ROUND(ROUNDDOWN(B2722/4,-3)*2.8,0)-80000,IF(B2722&lt;6600000,ROUND(ROUNDDOWN(B2722/4,-3)*3.2,0)-440000,IF(B2722&lt;8500000,ROUNDDOWN(B2722*0.9,0)-1100000,B2722-1950000))))))))</f>
        <v/>
      </c>
      <c r="G2722" s="21">
        <f>IF(F2722&gt;23500000,NA(),IF(F2722&lt;=4890000,1040000,IF(F2722&lt;=6550000,670000,620000)))</f>
        <v/>
      </c>
      <c r="H2722" s="21">
        <f>IF(D2722&lt;=0,0,MAX(0,MIN(2000000,D2722-MIN(100000,ROUNDDOWN(F2722*0.05,0)))))</f>
        <v/>
      </c>
      <c r="I2722" s="21">
        <f>IF(C2722&lt;=2000,0,MIN(C2722,ROUNDDOWN(F2722*0.4,0))-2000)</f>
        <v/>
      </c>
      <c r="J2722" s="21">
        <f>MAX(0,ROUNDDOWN(F2722-E2722-G2722,-3))</f>
        <v/>
      </c>
      <c r="K2722" s="21">
        <f>MAX(0,ROUNDDOWN(F2722-E2722-G2722-H2722-I2722,-3))</f>
        <v/>
      </c>
      <c r="L2722" s="21">
        <f>MAX(0,ROUNDDOWN(F2722-E2722-G2722-H2722,-3))</f>
        <v/>
      </c>
      <c r="M2722" s="21">
        <f>IF(J2722&lt;=0,0,ROUNDDOWN((J2722*LOOKUP(J2722,{0,1950001,3300001,6950001,9000001,18000001,40000001},{0.05,0.1,0.2,0.23,0.33,0.4,0.45})-LOOKUP(J2722,{0,1950001,3300001,6950001,9000001,18000001,40000001},{0,97500,427500,636000,1536000,2796000,4796000}))*1.021,-2))</f>
        <v/>
      </c>
      <c r="N2722" s="21">
        <f>IF(K2722&lt;=0,0,ROUNDDOWN((K2722*LOOKUP(K2722,{0,1950001,3300001,6950001,9000001,18000001,40000001},{0.05,0.1,0.2,0.23,0.33,0.4,0.45})-LOOKUP(K2722,{0,1950001,3300001,6950001,9000001,18000001,40000001},{0,97500,427500,636000,1536000,2796000,4796000}))*1.021,-2))</f>
        <v/>
      </c>
      <c r="O2722" s="21">
        <f>IF(L2722&lt;=0,0,ROUNDDOWN((L2722*LOOKUP(L2722,{0,1950001,3300001,6950001,9000001,18000001,40000001},{0.05,0.1,0.2,0.23,0.33,0.4,0.45})-LOOKUP(L2722,{0,1950001,3300001,6950001,9000001,18000001,40000001},{0,97500,427500,636000,1536000,2796000,4796000}))*1.021,-2))</f>
        <v/>
      </c>
      <c r="P2722" s="21">
        <f>MAX(0,ROUNDDOWN(F2722-E2722-430000,-3))</f>
        <v/>
      </c>
      <c r="Q2722" s="21">
        <f>MAX(0,ROUNDDOWN(F2722-E2722-430000-H2722,-3))</f>
        <v/>
      </c>
      <c r="R2722" s="21">
        <f>IF(F2722&lt;=450000,0,MAX(0,P2722*0.06-MIN(50000,P2722)*0.03))</f>
        <v/>
      </c>
      <c r="S2722" s="21">
        <f>IF(F2722&lt;=450000,0,MAX(0,P2722*0.04-MIN(50000,P2722)*0.02))</f>
        <v/>
      </c>
      <c r="T2722" s="21">
        <f>IF(F2722&lt;=450000,0,MAX(0,Q2722*0.06-MIN(50000,Q2722)*0.03))</f>
        <v/>
      </c>
      <c r="U2722" s="21">
        <f>IF(F2722&lt;=450000,0,MAX(0,Q2722*0.04-MIN(50000,Q2722)*0.02))</f>
        <v/>
      </c>
      <c r="V2722" s="21">
        <f>50000+MAX(0,G2722-480000)</f>
        <v/>
      </c>
      <c r="W2722" s="21">
        <f>P2722-V2722</f>
        <v/>
      </c>
      <c r="X2722" s="21">
        <f>Q2722-V2722</f>
        <v/>
      </c>
      <c r="Y2722" s="22">
        <f>IF(W2722&lt;0,0.9,LOOKUP(W2722,{0,1950001,3300001,6950001,9000001,18000001,40000001},{0.84895,0.7979,0.6958,0.66517,0.56307,0.4916,0.44055}))</f>
        <v/>
      </c>
      <c r="Z2722" s="22">
        <f>IF(X2722&lt;0,0.9,LOOKUP(X2722,{0,1950001,3300001,6950001,9000001,18000001,40000001},{0.84895,0.7979,0.6958,0.66517,0.56307,0.4916,0.44055}))</f>
        <v/>
      </c>
      <c r="AA2722" s="22">
        <f>IF(W2722&lt;0,0,CHOOSE(MATCH(W2722,{0,1950001,3300001,6950001,9000001},1),5.105/84.895,10.21/79.79,20.42/69.58,23.483/66.517,33.693/56.307))</f>
        <v/>
      </c>
      <c r="AB2722" s="21">
        <f>IF(C2722&lt;=2000,0,(MIN(C2722,ROUNDDOWN(F2722*0.3,0))-2000)*0.1)</f>
        <v/>
      </c>
      <c r="AC2722" s="21">
        <f>IF(C2722&lt;=2000,0,MIN((C2722-2000)*Y2722,(R2722+S2722)*0.2))</f>
        <v/>
      </c>
      <c r="AD2722" s="21">
        <f>IF(C2722&lt;=2000,0,MIN((C2722-2000)*Z2722,(T2722+U2722)*0.2))</f>
        <v/>
      </c>
      <c r="AE2722" s="21">
        <f>AC2722*AA2722</f>
        <v/>
      </c>
      <c r="AF2722" s="21">
        <f>ROUNDDOWN(R2722,-2)+ROUNDDOWN(S2722,-2)</f>
        <v/>
      </c>
      <c r="AG2722" s="21">
        <f>ROUNDDOWN(MAX(0,R2722-(AB2722+AC2722+AE2722)*0.6),-2)+ROUNDDOWN(MAX(0,S2722-(AB2722+AC2722+AE2722)*0.4),-2)</f>
        <v/>
      </c>
      <c r="AH2722" s="21">
        <f>ROUNDDOWN(MAX(0,T2722-(AB2722+AD2722)*0.6),-2)+ROUNDDOWN(MAX(0,U2722-(AB2722+AD2722)*0.4),-2)</f>
        <v/>
      </c>
      <c r="AI2722" s="21">
        <f>ROUNDDOWN(T2722,-2)+ROUNDDOWN(U2722,-2)</f>
        <v/>
      </c>
      <c r="AJ2722" s="21">
        <f>M2722+AF2722</f>
        <v/>
      </c>
      <c r="AK2722" s="21">
        <f>M2722+AG2722</f>
        <v/>
      </c>
      <c r="AL2722" s="21">
        <f>N2722+AH2722</f>
        <v/>
      </c>
      <c r="AM2722" s="21">
        <f>O2722+AI2722</f>
        <v/>
      </c>
      <c r="AN2722" s="21">
        <f>N2722+AI2722</f>
        <v/>
      </c>
      <c r="AO2722" s="21">
        <f>ROUNDDOWN((R2722+S2722)*0.2/Y2722+2000,0)</f>
        <v/>
      </c>
      <c r="AP2722" s="21">
        <f>ROUNDDOWN((T2722+U2722)*0.2/Z2722+2000,0)</f>
        <v/>
      </c>
      <c r="AQ2722" s="21">
        <f>AL2722-AK2722</f>
        <v/>
      </c>
      <c r="AR2722" s="21">
        <f>AM2722-AK2722</f>
        <v/>
      </c>
      <c r="AS2722" s="21">
        <f>AM2722-AL2722</f>
        <v/>
      </c>
      <c r="AT2722" s="21">
        <f>AK2722+C2722-AJ2722</f>
        <v/>
      </c>
      <c r="AU2722" s="21">
        <f>AL2722+C2722-AM2722</f>
        <v/>
      </c>
      <c r="AV2722" s="21">
        <f>AN2722+C2722-AM2722</f>
        <v/>
      </c>
    </row>
    <row r="2723">
      <c r="A2723" t="inlineStr">
        <is>
          <t>1万円刻み</t>
        </is>
      </c>
      <c r="B2723" s="21">
        <f>'5_1万円刻み'!$A$960</f>
        <v/>
      </c>
      <c r="C2723" s="21">
        <f>AO2723</f>
        <v/>
      </c>
      <c r="D2723" s="21" t="n">
        <v>0</v>
      </c>
      <c r="E2723" s="21">
        <f>ROUND(MIN(B2723/12,650000)*12*0.0915+MIN(B2723/12,1390000)*12*(0.0504+0)+B2723*0.005,0)</f>
        <v/>
      </c>
      <c r="F2723" s="21">
        <f>IF(B2723&lt;741000,0,IF(B2723&lt;2191000,B2723-740000,IF(B2723&lt;2193000,1451000,IF(B2723&lt;2196000,1453000,IF(B2723&lt;2200000,1456000,IF(B2723&lt;3600000,ROUND(ROUNDDOWN(B2723/4,-3)*2.8,0)-80000,IF(B2723&lt;6600000,ROUND(ROUNDDOWN(B2723/4,-3)*3.2,0)-440000,IF(B2723&lt;8500000,ROUNDDOWN(B2723*0.9,0)-1100000,B2723-1950000))))))))</f>
        <v/>
      </c>
      <c r="G2723" s="21">
        <f>IF(F2723&gt;23500000,NA(),IF(F2723&lt;=4890000,1040000,IF(F2723&lt;=6550000,670000,620000)))</f>
        <v/>
      </c>
      <c r="H2723" s="21">
        <f>IF(D2723&lt;=0,0,MAX(0,MIN(2000000,D2723-MIN(100000,ROUNDDOWN(F2723*0.05,0)))))</f>
        <v/>
      </c>
      <c r="I2723" s="21">
        <f>IF(C2723&lt;=2000,0,MIN(C2723,ROUNDDOWN(F2723*0.4,0))-2000)</f>
        <v/>
      </c>
      <c r="J2723" s="21">
        <f>MAX(0,ROUNDDOWN(F2723-E2723-G2723,-3))</f>
        <v/>
      </c>
      <c r="K2723" s="21">
        <f>MAX(0,ROUNDDOWN(F2723-E2723-G2723-H2723-I2723,-3))</f>
        <v/>
      </c>
      <c r="L2723" s="21">
        <f>MAX(0,ROUNDDOWN(F2723-E2723-G2723-H2723,-3))</f>
        <v/>
      </c>
      <c r="M2723" s="21">
        <f>IF(J2723&lt;=0,0,ROUNDDOWN((J2723*LOOKUP(J2723,{0,1950001,3300001,6950001,9000001,18000001,40000001},{0.05,0.1,0.2,0.23,0.33,0.4,0.45})-LOOKUP(J2723,{0,1950001,3300001,6950001,9000001,18000001,40000001},{0,97500,427500,636000,1536000,2796000,4796000}))*1.021,-2))</f>
        <v/>
      </c>
      <c r="N2723" s="21">
        <f>IF(K2723&lt;=0,0,ROUNDDOWN((K2723*LOOKUP(K2723,{0,1950001,3300001,6950001,9000001,18000001,40000001},{0.05,0.1,0.2,0.23,0.33,0.4,0.45})-LOOKUP(K2723,{0,1950001,3300001,6950001,9000001,18000001,40000001},{0,97500,427500,636000,1536000,2796000,4796000}))*1.021,-2))</f>
        <v/>
      </c>
      <c r="O2723" s="21">
        <f>IF(L2723&lt;=0,0,ROUNDDOWN((L2723*LOOKUP(L2723,{0,1950001,3300001,6950001,9000001,18000001,40000001},{0.05,0.1,0.2,0.23,0.33,0.4,0.45})-LOOKUP(L2723,{0,1950001,3300001,6950001,9000001,18000001,40000001},{0,97500,427500,636000,1536000,2796000,4796000}))*1.021,-2))</f>
        <v/>
      </c>
      <c r="P2723" s="21">
        <f>MAX(0,ROUNDDOWN(F2723-E2723-430000,-3))</f>
        <v/>
      </c>
      <c r="Q2723" s="21">
        <f>MAX(0,ROUNDDOWN(F2723-E2723-430000-H2723,-3))</f>
        <v/>
      </c>
      <c r="R2723" s="21">
        <f>IF(F2723&lt;=450000,0,MAX(0,P2723*0.06-MIN(50000,P2723)*0.03))</f>
        <v/>
      </c>
      <c r="S2723" s="21">
        <f>IF(F2723&lt;=450000,0,MAX(0,P2723*0.04-MIN(50000,P2723)*0.02))</f>
        <v/>
      </c>
      <c r="T2723" s="21">
        <f>IF(F2723&lt;=450000,0,MAX(0,Q2723*0.06-MIN(50000,Q2723)*0.03))</f>
        <v/>
      </c>
      <c r="U2723" s="21">
        <f>IF(F2723&lt;=450000,0,MAX(0,Q2723*0.04-MIN(50000,Q2723)*0.02))</f>
        <v/>
      </c>
      <c r="V2723" s="21">
        <f>50000+MAX(0,G2723-480000)</f>
        <v/>
      </c>
      <c r="W2723" s="21">
        <f>P2723-V2723</f>
        <v/>
      </c>
      <c r="X2723" s="21">
        <f>Q2723-V2723</f>
        <v/>
      </c>
      <c r="Y2723" s="22">
        <f>IF(W2723&lt;0,0.9,LOOKUP(W2723,{0,1950001,3300001,6950001,9000001,18000001,40000001},{0.84895,0.7979,0.6958,0.66517,0.56307,0.4916,0.44055}))</f>
        <v/>
      </c>
      <c r="Z2723" s="22">
        <f>IF(X2723&lt;0,0.9,LOOKUP(X2723,{0,1950001,3300001,6950001,9000001,18000001,40000001},{0.84895,0.7979,0.6958,0.66517,0.56307,0.4916,0.44055}))</f>
        <v/>
      </c>
      <c r="AA2723" s="22">
        <f>IF(W2723&lt;0,0,CHOOSE(MATCH(W2723,{0,1950001,3300001,6950001,9000001},1),5.105/84.895,10.21/79.79,20.42/69.58,23.483/66.517,33.693/56.307))</f>
        <v/>
      </c>
      <c r="AB2723" s="21">
        <f>IF(C2723&lt;=2000,0,(MIN(C2723,ROUNDDOWN(F2723*0.3,0))-2000)*0.1)</f>
        <v/>
      </c>
      <c r="AC2723" s="21">
        <f>IF(C2723&lt;=2000,0,MIN((C2723-2000)*Y2723,(R2723+S2723)*0.2))</f>
        <v/>
      </c>
      <c r="AD2723" s="21">
        <f>IF(C2723&lt;=2000,0,MIN((C2723-2000)*Z2723,(T2723+U2723)*0.2))</f>
        <v/>
      </c>
      <c r="AE2723" s="21">
        <f>AC2723*AA2723</f>
        <v/>
      </c>
      <c r="AF2723" s="21">
        <f>ROUNDDOWN(R2723,-2)+ROUNDDOWN(S2723,-2)</f>
        <v/>
      </c>
      <c r="AG2723" s="21">
        <f>ROUNDDOWN(MAX(0,R2723-(AB2723+AC2723+AE2723)*0.6),-2)+ROUNDDOWN(MAX(0,S2723-(AB2723+AC2723+AE2723)*0.4),-2)</f>
        <v/>
      </c>
      <c r="AH2723" s="21">
        <f>ROUNDDOWN(MAX(0,T2723-(AB2723+AD2723)*0.6),-2)+ROUNDDOWN(MAX(0,U2723-(AB2723+AD2723)*0.4),-2)</f>
        <v/>
      </c>
      <c r="AI2723" s="21">
        <f>ROUNDDOWN(T2723,-2)+ROUNDDOWN(U2723,-2)</f>
        <v/>
      </c>
      <c r="AJ2723" s="21">
        <f>M2723+AF2723</f>
        <v/>
      </c>
      <c r="AK2723" s="21">
        <f>M2723+AG2723</f>
        <v/>
      </c>
      <c r="AL2723" s="21">
        <f>N2723+AH2723</f>
        <v/>
      </c>
      <c r="AM2723" s="21">
        <f>O2723+AI2723</f>
        <v/>
      </c>
      <c r="AN2723" s="21">
        <f>N2723+AI2723</f>
        <v/>
      </c>
      <c r="AO2723" s="21">
        <f>ROUNDDOWN((R2723+S2723)*0.2/Y2723+2000,0)</f>
        <v/>
      </c>
      <c r="AP2723" s="21">
        <f>ROUNDDOWN((T2723+U2723)*0.2/Z2723+2000,0)</f>
        <v/>
      </c>
      <c r="AQ2723" s="21">
        <f>AL2723-AK2723</f>
        <v/>
      </c>
      <c r="AR2723" s="21">
        <f>AM2723-AK2723</f>
        <v/>
      </c>
      <c r="AS2723" s="21">
        <f>AM2723-AL2723</f>
        <v/>
      </c>
      <c r="AT2723" s="21">
        <f>AK2723+C2723-AJ2723</f>
        <v/>
      </c>
      <c r="AU2723" s="21">
        <f>AL2723+C2723-AM2723</f>
        <v/>
      </c>
      <c r="AV2723" s="21">
        <f>AN2723+C2723-AM2723</f>
        <v/>
      </c>
    </row>
    <row r="2724">
      <c r="A2724" t="inlineStr">
        <is>
          <t>1万円刻み</t>
        </is>
      </c>
      <c r="B2724" s="21">
        <f>'5_1万円刻み'!$A$961</f>
        <v/>
      </c>
      <c r="C2724" s="21">
        <f>AO2724</f>
        <v/>
      </c>
      <c r="D2724" s="21" t="n">
        <v>0</v>
      </c>
      <c r="E2724" s="21">
        <f>ROUND(MIN(B2724/12,650000)*12*0.0915+MIN(B2724/12,1390000)*12*(0.0504+0)+B2724*0.005,0)</f>
        <v/>
      </c>
      <c r="F2724" s="21">
        <f>IF(B2724&lt;741000,0,IF(B2724&lt;2191000,B2724-740000,IF(B2724&lt;2193000,1451000,IF(B2724&lt;2196000,1453000,IF(B2724&lt;2200000,1456000,IF(B2724&lt;3600000,ROUND(ROUNDDOWN(B2724/4,-3)*2.8,0)-80000,IF(B2724&lt;6600000,ROUND(ROUNDDOWN(B2724/4,-3)*3.2,0)-440000,IF(B2724&lt;8500000,ROUNDDOWN(B2724*0.9,0)-1100000,B2724-1950000))))))))</f>
        <v/>
      </c>
      <c r="G2724" s="21">
        <f>IF(F2724&gt;23500000,NA(),IF(F2724&lt;=4890000,1040000,IF(F2724&lt;=6550000,670000,620000)))</f>
        <v/>
      </c>
      <c r="H2724" s="21">
        <f>IF(D2724&lt;=0,0,MAX(0,MIN(2000000,D2724-MIN(100000,ROUNDDOWN(F2724*0.05,0)))))</f>
        <v/>
      </c>
      <c r="I2724" s="21">
        <f>IF(C2724&lt;=2000,0,MIN(C2724,ROUNDDOWN(F2724*0.4,0))-2000)</f>
        <v/>
      </c>
      <c r="J2724" s="21">
        <f>MAX(0,ROUNDDOWN(F2724-E2724-G2724,-3))</f>
        <v/>
      </c>
      <c r="K2724" s="21">
        <f>MAX(0,ROUNDDOWN(F2724-E2724-G2724-H2724-I2724,-3))</f>
        <v/>
      </c>
      <c r="L2724" s="21">
        <f>MAX(0,ROUNDDOWN(F2724-E2724-G2724-H2724,-3))</f>
        <v/>
      </c>
      <c r="M2724" s="21">
        <f>IF(J2724&lt;=0,0,ROUNDDOWN((J2724*LOOKUP(J2724,{0,1950001,3300001,6950001,9000001,18000001,40000001},{0.05,0.1,0.2,0.23,0.33,0.4,0.45})-LOOKUP(J2724,{0,1950001,3300001,6950001,9000001,18000001,40000001},{0,97500,427500,636000,1536000,2796000,4796000}))*1.021,-2))</f>
        <v/>
      </c>
      <c r="N2724" s="21">
        <f>IF(K2724&lt;=0,0,ROUNDDOWN((K2724*LOOKUP(K2724,{0,1950001,3300001,6950001,9000001,18000001,40000001},{0.05,0.1,0.2,0.23,0.33,0.4,0.45})-LOOKUP(K2724,{0,1950001,3300001,6950001,9000001,18000001,40000001},{0,97500,427500,636000,1536000,2796000,4796000}))*1.021,-2))</f>
        <v/>
      </c>
      <c r="O2724" s="21">
        <f>IF(L2724&lt;=0,0,ROUNDDOWN((L2724*LOOKUP(L2724,{0,1950001,3300001,6950001,9000001,18000001,40000001},{0.05,0.1,0.2,0.23,0.33,0.4,0.45})-LOOKUP(L2724,{0,1950001,3300001,6950001,9000001,18000001,40000001},{0,97500,427500,636000,1536000,2796000,4796000}))*1.021,-2))</f>
        <v/>
      </c>
      <c r="P2724" s="21">
        <f>MAX(0,ROUNDDOWN(F2724-E2724-430000,-3))</f>
        <v/>
      </c>
      <c r="Q2724" s="21">
        <f>MAX(0,ROUNDDOWN(F2724-E2724-430000-H2724,-3))</f>
        <v/>
      </c>
      <c r="R2724" s="21">
        <f>IF(F2724&lt;=450000,0,MAX(0,P2724*0.06-MIN(50000,P2724)*0.03))</f>
        <v/>
      </c>
      <c r="S2724" s="21">
        <f>IF(F2724&lt;=450000,0,MAX(0,P2724*0.04-MIN(50000,P2724)*0.02))</f>
        <v/>
      </c>
      <c r="T2724" s="21">
        <f>IF(F2724&lt;=450000,0,MAX(0,Q2724*0.06-MIN(50000,Q2724)*0.03))</f>
        <v/>
      </c>
      <c r="U2724" s="21">
        <f>IF(F2724&lt;=450000,0,MAX(0,Q2724*0.04-MIN(50000,Q2724)*0.02))</f>
        <v/>
      </c>
      <c r="V2724" s="21">
        <f>50000+MAX(0,G2724-480000)</f>
        <v/>
      </c>
      <c r="W2724" s="21">
        <f>P2724-V2724</f>
        <v/>
      </c>
      <c r="X2724" s="21">
        <f>Q2724-V2724</f>
        <v/>
      </c>
      <c r="Y2724" s="22">
        <f>IF(W2724&lt;0,0.9,LOOKUP(W2724,{0,1950001,3300001,6950001,9000001,18000001,40000001},{0.84895,0.7979,0.6958,0.66517,0.56307,0.4916,0.44055}))</f>
        <v/>
      </c>
      <c r="Z2724" s="22">
        <f>IF(X2724&lt;0,0.9,LOOKUP(X2724,{0,1950001,3300001,6950001,9000001,18000001,40000001},{0.84895,0.7979,0.6958,0.66517,0.56307,0.4916,0.44055}))</f>
        <v/>
      </c>
      <c r="AA2724" s="22">
        <f>IF(W2724&lt;0,0,CHOOSE(MATCH(W2724,{0,1950001,3300001,6950001,9000001},1),5.105/84.895,10.21/79.79,20.42/69.58,23.483/66.517,33.693/56.307))</f>
        <v/>
      </c>
      <c r="AB2724" s="21">
        <f>IF(C2724&lt;=2000,0,(MIN(C2724,ROUNDDOWN(F2724*0.3,0))-2000)*0.1)</f>
        <v/>
      </c>
      <c r="AC2724" s="21">
        <f>IF(C2724&lt;=2000,0,MIN((C2724-2000)*Y2724,(R2724+S2724)*0.2))</f>
        <v/>
      </c>
      <c r="AD2724" s="21">
        <f>IF(C2724&lt;=2000,0,MIN((C2724-2000)*Z2724,(T2724+U2724)*0.2))</f>
        <v/>
      </c>
      <c r="AE2724" s="21">
        <f>AC2724*AA2724</f>
        <v/>
      </c>
      <c r="AF2724" s="21">
        <f>ROUNDDOWN(R2724,-2)+ROUNDDOWN(S2724,-2)</f>
        <v/>
      </c>
      <c r="AG2724" s="21">
        <f>ROUNDDOWN(MAX(0,R2724-(AB2724+AC2724+AE2724)*0.6),-2)+ROUNDDOWN(MAX(0,S2724-(AB2724+AC2724+AE2724)*0.4),-2)</f>
        <v/>
      </c>
      <c r="AH2724" s="21">
        <f>ROUNDDOWN(MAX(0,T2724-(AB2724+AD2724)*0.6),-2)+ROUNDDOWN(MAX(0,U2724-(AB2724+AD2724)*0.4),-2)</f>
        <v/>
      </c>
      <c r="AI2724" s="21">
        <f>ROUNDDOWN(T2724,-2)+ROUNDDOWN(U2724,-2)</f>
        <v/>
      </c>
      <c r="AJ2724" s="21">
        <f>M2724+AF2724</f>
        <v/>
      </c>
      <c r="AK2724" s="21">
        <f>M2724+AG2724</f>
        <v/>
      </c>
      <c r="AL2724" s="21">
        <f>N2724+AH2724</f>
        <v/>
      </c>
      <c r="AM2724" s="21">
        <f>O2724+AI2724</f>
        <v/>
      </c>
      <c r="AN2724" s="21">
        <f>N2724+AI2724</f>
        <v/>
      </c>
      <c r="AO2724" s="21">
        <f>ROUNDDOWN((R2724+S2724)*0.2/Y2724+2000,0)</f>
        <v/>
      </c>
      <c r="AP2724" s="21">
        <f>ROUNDDOWN((T2724+U2724)*0.2/Z2724+2000,0)</f>
        <v/>
      </c>
      <c r="AQ2724" s="21">
        <f>AL2724-AK2724</f>
        <v/>
      </c>
      <c r="AR2724" s="21">
        <f>AM2724-AK2724</f>
        <v/>
      </c>
      <c r="AS2724" s="21">
        <f>AM2724-AL2724</f>
        <v/>
      </c>
      <c r="AT2724" s="21">
        <f>AK2724+C2724-AJ2724</f>
        <v/>
      </c>
      <c r="AU2724" s="21">
        <f>AL2724+C2724-AM2724</f>
        <v/>
      </c>
      <c r="AV2724" s="21">
        <f>AN2724+C2724-AM2724</f>
        <v/>
      </c>
    </row>
    <row r="2725">
      <c r="A2725" t="inlineStr">
        <is>
          <t>1万円刻み</t>
        </is>
      </c>
      <c r="B2725" s="21">
        <f>'5_1万円刻み'!$A$962</f>
        <v/>
      </c>
      <c r="C2725" s="21">
        <f>AO2725</f>
        <v/>
      </c>
      <c r="D2725" s="21" t="n">
        <v>0</v>
      </c>
      <c r="E2725" s="21">
        <f>ROUND(MIN(B2725/12,650000)*12*0.0915+MIN(B2725/12,1390000)*12*(0.0504+0)+B2725*0.005,0)</f>
        <v/>
      </c>
      <c r="F2725" s="21">
        <f>IF(B2725&lt;741000,0,IF(B2725&lt;2191000,B2725-740000,IF(B2725&lt;2193000,1451000,IF(B2725&lt;2196000,1453000,IF(B2725&lt;2200000,1456000,IF(B2725&lt;3600000,ROUND(ROUNDDOWN(B2725/4,-3)*2.8,0)-80000,IF(B2725&lt;6600000,ROUND(ROUNDDOWN(B2725/4,-3)*3.2,0)-440000,IF(B2725&lt;8500000,ROUNDDOWN(B2725*0.9,0)-1100000,B2725-1950000))))))))</f>
        <v/>
      </c>
      <c r="G2725" s="21">
        <f>IF(F2725&gt;23500000,NA(),IF(F2725&lt;=4890000,1040000,IF(F2725&lt;=6550000,670000,620000)))</f>
        <v/>
      </c>
      <c r="H2725" s="21">
        <f>IF(D2725&lt;=0,0,MAX(0,MIN(2000000,D2725-MIN(100000,ROUNDDOWN(F2725*0.05,0)))))</f>
        <v/>
      </c>
      <c r="I2725" s="21">
        <f>IF(C2725&lt;=2000,0,MIN(C2725,ROUNDDOWN(F2725*0.4,0))-2000)</f>
        <v/>
      </c>
      <c r="J2725" s="21">
        <f>MAX(0,ROUNDDOWN(F2725-E2725-G2725,-3))</f>
        <v/>
      </c>
      <c r="K2725" s="21">
        <f>MAX(0,ROUNDDOWN(F2725-E2725-G2725-H2725-I2725,-3))</f>
        <v/>
      </c>
      <c r="L2725" s="21">
        <f>MAX(0,ROUNDDOWN(F2725-E2725-G2725-H2725,-3))</f>
        <v/>
      </c>
      <c r="M2725" s="21">
        <f>IF(J2725&lt;=0,0,ROUNDDOWN((J2725*LOOKUP(J2725,{0,1950001,3300001,6950001,9000001,18000001,40000001},{0.05,0.1,0.2,0.23,0.33,0.4,0.45})-LOOKUP(J2725,{0,1950001,3300001,6950001,9000001,18000001,40000001},{0,97500,427500,636000,1536000,2796000,4796000}))*1.021,-2))</f>
        <v/>
      </c>
      <c r="N2725" s="21">
        <f>IF(K2725&lt;=0,0,ROUNDDOWN((K2725*LOOKUP(K2725,{0,1950001,3300001,6950001,9000001,18000001,40000001},{0.05,0.1,0.2,0.23,0.33,0.4,0.45})-LOOKUP(K2725,{0,1950001,3300001,6950001,9000001,18000001,40000001},{0,97500,427500,636000,1536000,2796000,4796000}))*1.021,-2))</f>
        <v/>
      </c>
      <c r="O2725" s="21">
        <f>IF(L2725&lt;=0,0,ROUNDDOWN((L2725*LOOKUP(L2725,{0,1950001,3300001,6950001,9000001,18000001,40000001},{0.05,0.1,0.2,0.23,0.33,0.4,0.45})-LOOKUP(L2725,{0,1950001,3300001,6950001,9000001,18000001,40000001},{0,97500,427500,636000,1536000,2796000,4796000}))*1.021,-2))</f>
        <v/>
      </c>
      <c r="P2725" s="21">
        <f>MAX(0,ROUNDDOWN(F2725-E2725-430000,-3))</f>
        <v/>
      </c>
      <c r="Q2725" s="21">
        <f>MAX(0,ROUNDDOWN(F2725-E2725-430000-H2725,-3))</f>
        <v/>
      </c>
      <c r="R2725" s="21">
        <f>IF(F2725&lt;=450000,0,MAX(0,P2725*0.06-MIN(50000,P2725)*0.03))</f>
        <v/>
      </c>
      <c r="S2725" s="21">
        <f>IF(F2725&lt;=450000,0,MAX(0,P2725*0.04-MIN(50000,P2725)*0.02))</f>
        <v/>
      </c>
      <c r="T2725" s="21">
        <f>IF(F2725&lt;=450000,0,MAX(0,Q2725*0.06-MIN(50000,Q2725)*0.03))</f>
        <v/>
      </c>
      <c r="U2725" s="21">
        <f>IF(F2725&lt;=450000,0,MAX(0,Q2725*0.04-MIN(50000,Q2725)*0.02))</f>
        <v/>
      </c>
      <c r="V2725" s="21">
        <f>50000+MAX(0,G2725-480000)</f>
        <v/>
      </c>
      <c r="W2725" s="21">
        <f>P2725-V2725</f>
        <v/>
      </c>
      <c r="X2725" s="21">
        <f>Q2725-V2725</f>
        <v/>
      </c>
      <c r="Y2725" s="22">
        <f>IF(W2725&lt;0,0.9,LOOKUP(W2725,{0,1950001,3300001,6950001,9000001,18000001,40000001},{0.84895,0.7979,0.6958,0.66517,0.56307,0.4916,0.44055}))</f>
        <v/>
      </c>
      <c r="Z2725" s="22">
        <f>IF(X2725&lt;0,0.9,LOOKUP(X2725,{0,1950001,3300001,6950001,9000001,18000001,40000001},{0.84895,0.7979,0.6958,0.66517,0.56307,0.4916,0.44055}))</f>
        <v/>
      </c>
      <c r="AA2725" s="22">
        <f>IF(W2725&lt;0,0,CHOOSE(MATCH(W2725,{0,1950001,3300001,6950001,9000001},1),5.105/84.895,10.21/79.79,20.42/69.58,23.483/66.517,33.693/56.307))</f>
        <v/>
      </c>
      <c r="AB2725" s="21">
        <f>IF(C2725&lt;=2000,0,(MIN(C2725,ROUNDDOWN(F2725*0.3,0))-2000)*0.1)</f>
        <v/>
      </c>
      <c r="AC2725" s="21">
        <f>IF(C2725&lt;=2000,0,MIN((C2725-2000)*Y2725,(R2725+S2725)*0.2))</f>
        <v/>
      </c>
      <c r="AD2725" s="21">
        <f>IF(C2725&lt;=2000,0,MIN((C2725-2000)*Z2725,(T2725+U2725)*0.2))</f>
        <v/>
      </c>
      <c r="AE2725" s="21">
        <f>AC2725*AA2725</f>
        <v/>
      </c>
      <c r="AF2725" s="21">
        <f>ROUNDDOWN(R2725,-2)+ROUNDDOWN(S2725,-2)</f>
        <v/>
      </c>
      <c r="AG2725" s="21">
        <f>ROUNDDOWN(MAX(0,R2725-(AB2725+AC2725+AE2725)*0.6),-2)+ROUNDDOWN(MAX(0,S2725-(AB2725+AC2725+AE2725)*0.4),-2)</f>
        <v/>
      </c>
      <c r="AH2725" s="21">
        <f>ROUNDDOWN(MAX(0,T2725-(AB2725+AD2725)*0.6),-2)+ROUNDDOWN(MAX(0,U2725-(AB2725+AD2725)*0.4),-2)</f>
        <v/>
      </c>
      <c r="AI2725" s="21">
        <f>ROUNDDOWN(T2725,-2)+ROUNDDOWN(U2725,-2)</f>
        <v/>
      </c>
      <c r="AJ2725" s="21">
        <f>M2725+AF2725</f>
        <v/>
      </c>
      <c r="AK2725" s="21">
        <f>M2725+AG2725</f>
        <v/>
      </c>
      <c r="AL2725" s="21">
        <f>N2725+AH2725</f>
        <v/>
      </c>
      <c r="AM2725" s="21">
        <f>O2725+AI2725</f>
        <v/>
      </c>
      <c r="AN2725" s="21">
        <f>N2725+AI2725</f>
        <v/>
      </c>
      <c r="AO2725" s="21">
        <f>ROUNDDOWN((R2725+S2725)*0.2/Y2725+2000,0)</f>
        <v/>
      </c>
      <c r="AP2725" s="21">
        <f>ROUNDDOWN((T2725+U2725)*0.2/Z2725+2000,0)</f>
        <v/>
      </c>
      <c r="AQ2725" s="21">
        <f>AL2725-AK2725</f>
        <v/>
      </c>
      <c r="AR2725" s="21">
        <f>AM2725-AK2725</f>
        <v/>
      </c>
      <c r="AS2725" s="21">
        <f>AM2725-AL2725</f>
        <v/>
      </c>
      <c r="AT2725" s="21">
        <f>AK2725+C2725-AJ2725</f>
        <v/>
      </c>
      <c r="AU2725" s="21">
        <f>AL2725+C2725-AM2725</f>
        <v/>
      </c>
      <c r="AV2725" s="21">
        <f>AN2725+C2725-AM2725</f>
        <v/>
      </c>
    </row>
    <row r="2726">
      <c r="A2726" t="inlineStr">
        <is>
          <t>1万円刻み</t>
        </is>
      </c>
      <c r="B2726" s="21">
        <f>'5_1万円刻み'!$A$963</f>
        <v/>
      </c>
      <c r="C2726" s="21">
        <f>AO2726</f>
        <v/>
      </c>
      <c r="D2726" s="21" t="n">
        <v>0</v>
      </c>
      <c r="E2726" s="21">
        <f>ROUND(MIN(B2726/12,650000)*12*0.0915+MIN(B2726/12,1390000)*12*(0.0504+0)+B2726*0.005,0)</f>
        <v/>
      </c>
      <c r="F2726" s="21">
        <f>IF(B2726&lt;741000,0,IF(B2726&lt;2191000,B2726-740000,IF(B2726&lt;2193000,1451000,IF(B2726&lt;2196000,1453000,IF(B2726&lt;2200000,1456000,IF(B2726&lt;3600000,ROUND(ROUNDDOWN(B2726/4,-3)*2.8,0)-80000,IF(B2726&lt;6600000,ROUND(ROUNDDOWN(B2726/4,-3)*3.2,0)-440000,IF(B2726&lt;8500000,ROUNDDOWN(B2726*0.9,0)-1100000,B2726-1950000))))))))</f>
        <v/>
      </c>
      <c r="G2726" s="21">
        <f>IF(F2726&gt;23500000,NA(),IF(F2726&lt;=4890000,1040000,IF(F2726&lt;=6550000,670000,620000)))</f>
        <v/>
      </c>
      <c r="H2726" s="21">
        <f>IF(D2726&lt;=0,0,MAX(0,MIN(2000000,D2726-MIN(100000,ROUNDDOWN(F2726*0.05,0)))))</f>
        <v/>
      </c>
      <c r="I2726" s="21">
        <f>IF(C2726&lt;=2000,0,MIN(C2726,ROUNDDOWN(F2726*0.4,0))-2000)</f>
        <v/>
      </c>
      <c r="J2726" s="21">
        <f>MAX(0,ROUNDDOWN(F2726-E2726-G2726,-3))</f>
        <v/>
      </c>
      <c r="K2726" s="21">
        <f>MAX(0,ROUNDDOWN(F2726-E2726-G2726-H2726-I2726,-3))</f>
        <v/>
      </c>
      <c r="L2726" s="21">
        <f>MAX(0,ROUNDDOWN(F2726-E2726-G2726-H2726,-3))</f>
        <v/>
      </c>
      <c r="M2726" s="21">
        <f>IF(J2726&lt;=0,0,ROUNDDOWN((J2726*LOOKUP(J2726,{0,1950001,3300001,6950001,9000001,18000001,40000001},{0.05,0.1,0.2,0.23,0.33,0.4,0.45})-LOOKUP(J2726,{0,1950001,3300001,6950001,9000001,18000001,40000001},{0,97500,427500,636000,1536000,2796000,4796000}))*1.021,-2))</f>
        <v/>
      </c>
      <c r="N2726" s="21">
        <f>IF(K2726&lt;=0,0,ROUNDDOWN((K2726*LOOKUP(K2726,{0,1950001,3300001,6950001,9000001,18000001,40000001},{0.05,0.1,0.2,0.23,0.33,0.4,0.45})-LOOKUP(K2726,{0,1950001,3300001,6950001,9000001,18000001,40000001},{0,97500,427500,636000,1536000,2796000,4796000}))*1.021,-2))</f>
        <v/>
      </c>
      <c r="O2726" s="21">
        <f>IF(L2726&lt;=0,0,ROUNDDOWN((L2726*LOOKUP(L2726,{0,1950001,3300001,6950001,9000001,18000001,40000001},{0.05,0.1,0.2,0.23,0.33,0.4,0.45})-LOOKUP(L2726,{0,1950001,3300001,6950001,9000001,18000001,40000001},{0,97500,427500,636000,1536000,2796000,4796000}))*1.021,-2))</f>
        <v/>
      </c>
      <c r="P2726" s="21">
        <f>MAX(0,ROUNDDOWN(F2726-E2726-430000,-3))</f>
        <v/>
      </c>
      <c r="Q2726" s="21">
        <f>MAX(0,ROUNDDOWN(F2726-E2726-430000-H2726,-3))</f>
        <v/>
      </c>
      <c r="R2726" s="21">
        <f>IF(F2726&lt;=450000,0,MAX(0,P2726*0.06-MIN(50000,P2726)*0.03))</f>
        <v/>
      </c>
      <c r="S2726" s="21">
        <f>IF(F2726&lt;=450000,0,MAX(0,P2726*0.04-MIN(50000,P2726)*0.02))</f>
        <v/>
      </c>
      <c r="T2726" s="21">
        <f>IF(F2726&lt;=450000,0,MAX(0,Q2726*0.06-MIN(50000,Q2726)*0.03))</f>
        <v/>
      </c>
      <c r="U2726" s="21">
        <f>IF(F2726&lt;=450000,0,MAX(0,Q2726*0.04-MIN(50000,Q2726)*0.02))</f>
        <v/>
      </c>
      <c r="V2726" s="21">
        <f>50000+MAX(0,G2726-480000)</f>
        <v/>
      </c>
      <c r="W2726" s="21">
        <f>P2726-V2726</f>
        <v/>
      </c>
      <c r="X2726" s="21">
        <f>Q2726-V2726</f>
        <v/>
      </c>
      <c r="Y2726" s="22">
        <f>IF(W2726&lt;0,0.9,LOOKUP(W2726,{0,1950001,3300001,6950001,9000001,18000001,40000001},{0.84895,0.7979,0.6958,0.66517,0.56307,0.4916,0.44055}))</f>
        <v/>
      </c>
      <c r="Z2726" s="22">
        <f>IF(X2726&lt;0,0.9,LOOKUP(X2726,{0,1950001,3300001,6950001,9000001,18000001,40000001},{0.84895,0.7979,0.6958,0.66517,0.56307,0.4916,0.44055}))</f>
        <v/>
      </c>
      <c r="AA2726" s="22">
        <f>IF(W2726&lt;0,0,CHOOSE(MATCH(W2726,{0,1950001,3300001,6950001,9000001},1),5.105/84.895,10.21/79.79,20.42/69.58,23.483/66.517,33.693/56.307))</f>
        <v/>
      </c>
      <c r="AB2726" s="21">
        <f>IF(C2726&lt;=2000,0,(MIN(C2726,ROUNDDOWN(F2726*0.3,0))-2000)*0.1)</f>
        <v/>
      </c>
      <c r="AC2726" s="21">
        <f>IF(C2726&lt;=2000,0,MIN((C2726-2000)*Y2726,(R2726+S2726)*0.2))</f>
        <v/>
      </c>
      <c r="AD2726" s="21">
        <f>IF(C2726&lt;=2000,0,MIN((C2726-2000)*Z2726,(T2726+U2726)*0.2))</f>
        <v/>
      </c>
      <c r="AE2726" s="21">
        <f>AC2726*AA2726</f>
        <v/>
      </c>
      <c r="AF2726" s="21">
        <f>ROUNDDOWN(R2726,-2)+ROUNDDOWN(S2726,-2)</f>
        <v/>
      </c>
      <c r="AG2726" s="21">
        <f>ROUNDDOWN(MAX(0,R2726-(AB2726+AC2726+AE2726)*0.6),-2)+ROUNDDOWN(MAX(0,S2726-(AB2726+AC2726+AE2726)*0.4),-2)</f>
        <v/>
      </c>
      <c r="AH2726" s="21">
        <f>ROUNDDOWN(MAX(0,T2726-(AB2726+AD2726)*0.6),-2)+ROUNDDOWN(MAX(0,U2726-(AB2726+AD2726)*0.4),-2)</f>
        <v/>
      </c>
      <c r="AI2726" s="21">
        <f>ROUNDDOWN(T2726,-2)+ROUNDDOWN(U2726,-2)</f>
        <v/>
      </c>
      <c r="AJ2726" s="21">
        <f>M2726+AF2726</f>
        <v/>
      </c>
      <c r="AK2726" s="21">
        <f>M2726+AG2726</f>
        <v/>
      </c>
      <c r="AL2726" s="21">
        <f>N2726+AH2726</f>
        <v/>
      </c>
      <c r="AM2726" s="21">
        <f>O2726+AI2726</f>
        <v/>
      </c>
      <c r="AN2726" s="21">
        <f>N2726+AI2726</f>
        <v/>
      </c>
      <c r="AO2726" s="21">
        <f>ROUNDDOWN((R2726+S2726)*0.2/Y2726+2000,0)</f>
        <v/>
      </c>
      <c r="AP2726" s="21">
        <f>ROUNDDOWN((T2726+U2726)*0.2/Z2726+2000,0)</f>
        <v/>
      </c>
      <c r="AQ2726" s="21">
        <f>AL2726-AK2726</f>
        <v/>
      </c>
      <c r="AR2726" s="21">
        <f>AM2726-AK2726</f>
        <v/>
      </c>
      <c r="AS2726" s="21">
        <f>AM2726-AL2726</f>
        <v/>
      </c>
      <c r="AT2726" s="21">
        <f>AK2726+C2726-AJ2726</f>
        <v/>
      </c>
      <c r="AU2726" s="21">
        <f>AL2726+C2726-AM2726</f>
        <v/>
      </c>
      <c r="AV2726" s="21">
        <f>AN2726+C2726-AM2726</f>
        <v/>
      </c>
    </row>
    <row r="2727">
      <c r="A2727" t="inlineStr">
        <is>
          <t>1万円刻み</t>
        </is>
      </c>
      <c r="B2727" s="21">
        <f>'5_1万円刻み'!$A$964</f>
        <v/>
      </c>
      <c r="C2727" s="21">
        <f>AO2727</f>
        <v/>
      </c>
      <c r="D2727" s="21" t="n">
        <v>0</v>
      </c>
      <c r="E2727" s="21">
        <f>ROUND(MIN(B2727/12,650000)*12*0.0915+MIN(B2727/12,1390000)*12*(0.0504+0)+B2727*0.005,0)</f>
        <v/>
      </c>
      <c r="F2727" s="21">
        <f>IF(B2727&lt;741000,0,IF(B2727&lt;2191000,B2727-740000,IF(B2727&lt;2193000,1451000,IF(B2727&lt;2196000,1453000,IF(B2727&lt;2200000,1456000,IF(B2727&lt;3600000,ROUND(ROUNDDOWN(B2727/4,-3)*2.8,0)-80000,IF(B2727&lt;6600000,ROUND(ROUNDDOWN(B2727/4,-3)*3.2,0)-440000,IF(B2727&lt;8500000,ROUNDDOWN(B2727*0.9,0)-1100000,B2727-1950000))))))))</f>
        <v/>
      </c>
      <c r="G2727" s="21">
        <f>IF(F2727&gt;23500000,NA(),IF(F2727&lt;=4890000,1040000,IF(F2727&lt;=6550000,670000,620000)))</f>
        <v/>
      </c>
      <c r="H2727" s="21">
        <f>IF(D2727&lt;=0,0,MAX(0,MIN(2000000,D2727-MIN(100000,ROUNDDOWN(F2727*0.05,0)))))</f>
        <v/>
      </c>
      <c r="I2727" s="21">
        <f>IF(C2727&lt;=2000,0,MIN(C2727,ROUNDDOWN(F2727*0.4,0))-2000)</f>
        <v/>
      </c>
      <c r="J2727" s="21">
        <f>MAX(0,ROUNDDOWN(F2727-E2727-G2727,-3))</f>
        <v/>
      </c>
      <c r="K2727" s="21">
        <f>MAX(0,ROUNDDOWN(F2727-E2727-G2727-H2727-I2727,-3))</f>
        <v/>
      </c>
      <c r="L2727" s="21">
        <f>MAX(0,ROUNDDOWN(F2727-E2727-G2727-H2727,-3))</f>
        <v/>
      </c>
      <c r="M2727" s="21">
        <f>IF(J2727&lt;=0,0,ROUNDDOWN((J2727*LOOKUP(J2727,{0,1950001,3300001,6950001,9000001,18000001,40000001},{0.05,0.1,0.2,0.23,0.33,0.4,0.45})-LOOKUP(J2727,{0,1950001,3300001,6950001,9000001,18000001,40000001},{0,97500,427500,636000,1536000,2796000,4796000}))*1.021,-2))</f>
        <v/>
      </c>
      <c r="N2727" s="21">
        <f>IF(K2727&lt;=0,0,ROUNDDOWN((K2727*LOOKUP(K2727,{0,1950001,3300001,6950001,9000001,18000001,40000001},{0.05,0.1,0.2,0.23,0.33,0.4,0.45})-LOOKUP(K2727,{0,1950001,3300001,6950001,9000001,18000001,40000001},{0,97500,427500,636000,1536000,2796000,4796000}))*1.021,-2))</f>
        <v/>
      </c>
      <c r="O2727" s="21">
        <f>IF(L2727&lt;=0,0,ROUNDDOWN((L2727*LOOKUP(L2727,{0,1950001,3300001,6950001,9000001,18000001,40000001},{0.05,0.1,0.2,0.23,0.33,0.4,0.45})-LOOKUP(L2727,{0,1950001,3300001,6950001,9000001,18000001,40000001},{0,97500,427500,636000,1536000,2796000,4796000}))*1.021,-2))</f>
        <v/>
      </c>
      <c r="P2727" s="21">
        <f>MAX(0,ROUNDDOWN(F2727-E2727-430000,-3))</f>
        <v/>
      </c>
      <c r="Q2727" s="21">
        <f>MAX(0,ROUNDDOWN(F2727-E2727-430000-H2727,-3))</f>
        <v/>
      </c>
      <c r="R2727" s="21">
        <f>IF(F2727&lt;=450000,0,MAX(0,P2727*0.06-MIN(50000,P2727)*0.03))</f>
        <v/>
      </c>
      <c r="S2727" s="21">
        <f>IF(F2727&lt;=450000,0,MAX(0,P2727*0.04-MIN(50000,P2727)*0.02))</f>
        <v/>
      </c>
      <c r="T2727" s="21">
        <f>IF(F2727&lt;=450000,0,MAX(0,Q2727*0.06-MIN(50000,Q2727)*0.03))</f>
        <v/>
      </c>
      <c r="U2727" s="21">
        <f>IF(F2727&lt;=450000,0,MAX(0,Q2727*0.04-MIN(50000,Q2727)*0.02))</f>
        <v/>
      </c>
      <c r="V2727" s="21">
        <f>50000+MAX(0,G2727-480000)</f>
        <v/>
      </c>
      <c r="W2727" s="21">
        <f>P2727-V2727</f>
        <v/>
      </c>
      <c r="X2727" s="21">
        <f>Q2727-V2727</f>
        <v/>
      </c>
      <c r="Y2727" s="22">
        <f>IF(W2727&lt;0,0.9,LOOKUP(W2727,{0,1950001,3300001,6950001,9000001,18000001,40000001},{0.84895,0.7979,0.6958,0.66517,0.56307,0.4916,0.44055}))</f>
        <v/>
      </c>
      <c r="Z2727" s="22">
        <f>IF(X2727&lt;0,0.9,LOOKUP(X2727,{0,1950001,3300001,6950001,9000001,18000001,40000001},{0.84895,0.7979,0.6958,0.66517,0.56307,0.4916,0.44055}))</f>
        <v/>
      </c>
      <c r="AA2727" s="22">
        <f>IF(W2727&lt;0,0,CHOOSE(MATCH(W2727,{0,1950001,3300001,6950001,9000001},1),5.105/84.895,10.21/79.79,20.42/69.58,23.483/66.517,33.693/56.307))</f>
        <v/>
      </c>
      <c r="AB2727" s="21">
        <f>IF(C2727&lt;=2000,0,(MIN(C2727,ROUNDDOWN(F2727*0.3,0))-2000)*0.1)</f>
        <v/>
      </c>
      <c r="AC2727" s="21">
        <f>IF(C2727&lt;=2000,0,MIN((C2727-2000)*Y2727,(R2727+S2727)*0.2))</f>
        <v/>
      </c>
      <c r="AD2727" s="21">
        <f>IF(C2727&lt;=2000,0,MIN((C2727-2000)*Z2727,(T2727+U2727)*0.2))</f>
        <v/>
      </c>
      <c r="AE2727" s="21">
        <f>AC2727*AA2727</f>
        <v/>
      </c>
      <c r="AF2727" s="21">
        <f>ROUNDDOWN(R2727,-2)+ROUNDDOWN(S2727,-2)</f>
        <v/>
      </c>
      <c r="AG2727" s="21">
        <f>ROUNDDOWN(MAX(0,R2727-(AB2727+AC2727+AE2727)*0.6),-2)+ROUNDDOWN(MAX(0,S2727-(AB2727+AC2727+AE2727)*0.4),-2)</f>
        <v/>
      </c>
      <c r="AH2727" s="21">
        <f>ROUNDDOWN(MAX(0,T2727-(AB2727+AD2727)*0.6),-2)+ROUNDDOWN(MAX(0,U2727-(AB2727+AD2727)*0.4),-2)</f>
        <v/>
      </c>
      <c r="AI2727" s="21">
        <f>ROUNDDOWN(T2727,-2)+ROUNDDOWN(U2727,-2)</f>
        <v/>
      </c>
      <c r="AJ2727" s="21">
        <f>M2727+AF2727</f>
        <v/>
      </c>
      <c r="AK2727" s="21">
        <f>M2727+AG2727</f>
        <v/>
      </c>
      <c r="AL2727" s="21">
        <f>N2727+AH2727</f>
        <v/>
      </c>
      <c r="AM2727" s="21">
        <f>O2727+AI2727</f>
        <v/>
      </c>
      <c r="AN2727" s="21">
        <f>N2727+AI2727</f>
        <v/>
      </c>
      <c r="AO2727" s="21">
        <f>ROUNDDOWN((R2727+S2727)*0.2/Y2727+2000,0)</f>
        <v/>
      </c>
      <c r="AP2727" s="21">
        <f>ROUNDDOWN((T2727+U2727)*0.2/Z2727+2000,0)</f>
        <v/>
      </c>
      <c r="AQ2727" s="21">
        <f>AL2727-AK2727</f>
        <v/>
      </c>
      <c r="AR2727" s="21">
        <f>AM2727-AK2727</f>
        <v/>
      </c>
      <c r="AS2727" s="21">
        <f>AM2727-AL2727</f>
        <v/>
      </c>
      <c r="AT2727" s="21">
        <f>AK2727+C2727-AJ2727</f>
        <v/>
      </c>
      <c r="AU2727" s="21">
        <f>AL2727+C2727-AM2727</f>
        <v/>
      </c>
      <c r="AV2727" s="21">
        <f>AN2727+C2727-AM2727</f>
        <v/>
      </c>
    </row>
    <row r="2728">
      <c r="A2728" t="inlineStr">
        <is>
          <t>1万円刻み</t>
        </is>
      </c>
      <c r="B2728" s="21">
        <f>'5_1万円刻み'!$A$965</f>
        <v/>
      </c>
      <c r="C2728" s="21">
        <f>AO2728</f>
        <v/>
      </c>
      <c r="D2728" s="21" t="n">
        <v>0</v>
      </c>
      <c r="E2728" s="21">
        <f>ROUND(MIN(B2728/12,650000)*12*0.0915+MIN(B2728/12,1390000)*12*(0.0504+0)+B2728*0.005,0)</f>
        <v/>
      </c>
      <c r="F2728" s="21">
        <f>IF(B2728&lt;741000,0,IF(B2728&lt;2191000,B2728-740000,IF(B2728&lt;2193000,1451000,IF(B2728&lt;2196000,1453000,IF(B2728&lt;2200000,1456000,IF(B2728&lt;3600000,ROUND(ROUNDDOWN(B2728/4,-3)*2.8,0)-80000,IF(B2728&lt;6600000,ROUND(ROUNDDOWN(B2728/4,-3)*3.2,0)-440000,IF(B2728&lt;8500000,ROUNDDOWN(B2728*0.9,0)-1100000,B2728-1950000))))))))</f>
        <v/>
      </c>
      <c r="G2728" s="21">
        <f>IF(F2728&gt;23500000,NA(),IF(F2728&lt;=4890000,1040000,IF(F2728&lt;=6550000,670000,620000)))</f>
        <v/>
      </c>
      <c r="H2728" s="21">
        <f>IF(D2728&lt;=0,0,MAX(0,MIN(2000000,D2728-MIN(100000,ROUNDDOWN(F2728*0.05,0)))))</f>
        <v/>
      </c>
      <c r="I2728" s="21">
        <f>IF(C2728&lt;=2000,0,MIN(C2728,ROUNDDOWN(F2728*0.4,0))-2000)</f>
        <v/>
      </c>
      <c r="J2728" s="21">
        <f>MAX(0,ROUNDDOWN(F2728-E2728-G2728,-3))</f>
        <v/>
      </c>
      <c r="K2728" s="21">
        <f>MAX(0,ROUNDDOWN(F2728-E2728-G2728-H2728-I2728,-3))</f>
        <v/>
      </c>
      <c r="L2728" s="21">
        <f>MAX(0,ROUNDDOWN(F2728-E2728-G2728-H2728,-3))</f>
        <v/>
      </c>
      <c r="M2728" s="21">
        <f>IF(J2728&lt;=0,0,ROUNDDOWN((J2728*LOOKUP(J2728,{0,1950001,3300001,6950001,9000001,18000001,40000001},{0.05,0.1,0.2,0.23,0.33,0.4,0.45})-LOOKUP(J2728,{0,1950001,3300001,6950001,9000001,18000001,40000001},{0,97500,427500,636000,1536000,2796000,4796000}))*1.021,-2))</f>
        <v/>
      </c>
      <c r="N2728" s="21">
        <f>IF(K2728&lt;=0,0,ROUNDDOWN((K2728*LOOKUP(K2728,{0,1950001,3300001,6950001,9000001,18000001,40000001},{0.05,0.1,0.2,0.23,0.33,0.4,0.45})-LOOKUP(K2728,{0,1950001,3300001,6950001,9000001,18000001,40000001},{0,97500,427500,636000,1536000,2796000,4796000}))*1.021,-2))</f>
        <v/>
      </c>
      <c r="O2728" s="21">
        <f>IF(L2728&lt;=0,0,ROUNDDOWN((L2728*LOOKUP(L2728,{0,1950001,3300001,6950001,9000001,18000001,40000001},{0.05,0.1,0.2,0.23,0.33,0.4,0.45})-LOOKUP(L2728,{0,1950001,3300001,6950001,9000001,18000001,40000001},{0,97500,427500,636000,1536000,2796000,4796000}))*1.021,-2))</f>
        <v/>
      </c>
      <c r="P2728" s="21">
        <f>MAX(0,ROUNDDOWN(F2728-E2728-430000,-3))</f>
        <v/>
      </c>
      <c r="Q2728" s="21">
        <f>MAX(0,ROUNDDOWN(F2728-E2728-430000-H2728,-3))</f>
        <v/>
      </c>
      <c r="R2728" s="21">
        <f>IF(F2728&lt;=450000,0,MAX(0,P2728*0.06-MIN(50000,P2728)*0.03))</f>
        <v/>
      </c>
      <c r="S2728" s="21">
        <f>IF(F2728&lt;=450000,0,MAX(0,P2728*0.04-MIN(50000,P2728)*0.02))</f>
        <v/>
      </c>
      <c r="T2728" s="21">
        <f>IF(F2728&lt;=450000,0,MAX(0,Q2728*0.06-MIN(50000,Q2728)*0.03))</f>
        <v/>
      </c>
      <c r="U2728" s="21">
        <f>IF(F2728&lt;=450000,0,MAX(0,Q2728*0.04-MIN(50000,Q2728)*0.02))</f>
        <v/>
      </c>
      <c r="V2728" s="21">
        <f>50000+MAX(0,G2728-480000)</f>
        <v/>
      </c>
      <c r="W2728" s="21">
        <f>P2728-V2728</f>
        <v/>
      </c>
      <c r="X2728" s="21">
        <f>Q2728-V2728</f>
        <v/>
      </c>
      <c r="Y2728" s="22">
        <f>IF(W2728&lt;0,0.9,LOOKUP(W2728,{0,1950001,3300001,6950001,9000001,18000001,40000001},{0.84895,0.7979,0.6958,0.66517,0.56307,0.4916,0.44055}))</f>
        <v/>
      </c>
      <c r="Z2728" s="22">
        <f>IF(X2728&lt;0,0.9,LOOKUP(X2728,{0,1950001,3300001,6950001,9000001,18000001,40000001},{0.84895,0.7979,0.6958,0.66517,0.56307,0.4916,0.44055}))</f>
        <v/>
      </c>
      <c r="AA2728" s="22">
        <f>IF(W2728&lt;0,0,CHOOSE(MATCH(W2728,{0,1950001,3300001,6950001,9000001},1),5.105/84.895,10.21/79.79,20.42/69.58,23.483/66.517,33.693/56.307))</f>
        <v/>
      </c>
      <c r="AB2728" s="21">
        <f>IF(C2728&lt;=2000,0,(MIN(C2728,ROUNDDOWN(F2728*0.3,0))-2000)*0.1)</f>
        <v/>
      </c>
      <c r="AC2728" s="21">
        <f>IF(C2728&lt;=2000,0,MIN((C2728-2000)*Y2728,(R2728+S2728)*0.2))</f>
        <v/>
      </c>
      <c r="AD2728" s="21">
        <f>IF(C2728&lt;=2000,0,MIN((C2728-2000)*Z2728,(T2728+U2728)*0.2))</f>
        <v/>
      </c>
      <c r="AE2728" s="21">
        <f>AC2728*AA2728</f>
        <v/>
      </c>
      <c r="AF2728" s="21">
        <f>ROUNDDOWN(R2728,-2)+ROUNDDOWN(S2728,-2)</f>
        <v/>
      </c>
      <c r="AG2728" s="21">
        <f>ROUNDDOWN(MAX(0,R2728-(AB2728+AC2728+AE2728)*0.6),-2)+ROUNDDOWN(MAX(0,S2728-(AB2728+AC2728+AE2728)*0.4),-2)</f>
        <v/>
      </c>
      <c r="AH2728" s="21">
        <f>ROUNDDOWN(MAX(0,T2728-(AB2728+AD2728)*0.6),-2)+ROUNDDOWN(MAX(0,U2728-(AB2728+AD2728)*0.4),-2)</f>
        <v/>
      </c>
      <c r="AI2728" s="21">
        <f>ROUNDDOWN(T2728,-2)+ROUNDDOWN(U2728,-2)</f>
        <v/>
      </c>
      <c r="AJ2728" s="21">
        <f>M2728+AF2728</f>
        <v/>
      </c>
      <c r="AK2728" s="21">
        <f>M2728+AG2728</f>
        <v/>
      </c>
      <c r="AL2728" s="21">
        <f>N2728+AH2728</f>
        <v/>
      </c>
      <c r="AM2728" s="21">
        <f>O2728+AI2728</f>
        <v/>
      </c>
      <c r="AN2728" s="21">
        <f>N2728+AI2728</f>
        <v/>
      </c>
      <c r="AO2728" s="21">
        <f>ROUNDDOWN((R2728+S2728)*0.2/Y2728+2000,0)</f>
        <v/>
      </c>
      <c r="AP2728" s="21">
        <f>ROUNDDOWN((T2728+U2728)*0.2/Z2728+2000,0)</f>
        <v/>
      </c>
      <c r="AQ2728" s="21">
        <f>AL2728-AK2728</f>
        <v/>
      </c>
      <c r="AR2728" s="21">
        <f>AM2728-AK2728</f>
        <v/>
      </c>
      <c r="AS2728" s="21">
        <f>AM2728-AL2728</f>
        <v/>
      </c>
      <c r="AT2728" s="21">
        <f>AK2728+C2728-AJ2728</f>
        <v/>
      </c>
      <c r="AU2728" s="21">
        <f>AL2728+C2728-AM2728</f>
        <v/>
      </c>
      <c r="AV2728" s="21">
        <f>AN2728+C2728-AM2728</f>
        <v/>
      </c>
    </row>
    <row r="2729">
      <c r="A2729" t="inlineStr">
        <is>
          <t>1万円刻み</t>
        </is>
      </c>
      <c r="B2729" s="21">
        <f>'5_1万円刻み'!$A$966</f>
        <v/>
      </c>
      <c r="C2729" s="21">
        <f>AO2729</f>
        <v/>
      </c>
      <c r="D2729" s="21" t="n">
        <v>0</v>
      </c>
      <c r="E2729" s="21">
        <f>ROUND(MIN(B2729/12,650000)*12*0.0915+MIN(B2729/12,1390000)*12*(0.0504+0)+B2729*0.005,0)</f>
        <v/>
      </c>
      <c r="F2729" s="21">
        <f>IF(B2729&lt;741000,0,IF(B2729&lt;2191000,B2729-740000,IF(B2729&lt;2193000,1451000,IF(B2729&lt;2196000,1453000,IF(B2729&lt;2200000,1456000,IF(B2729&lt;3600000,ROUND(ROUNDDOWN(B2729/4,-3)*2.8,0)-80000,IF(B2729&lt;6600000,ROUND(ROUNDDOWN(B2729/4,-3)*3.2,0)-440000,IF(B2729&lt;8500000,ROUNDDOWN(B2729*0.9,0)-1100000,B2729-1950000))))))))</f>
        <v/>
      </c>
      <c r="G2729" s="21">
        <f>IF(F2729&gt;23500000,NA(),IF(F2729&lt;=4890000,1040000,IF(F2729&lt;=6550000,670000,620000)))</f>
        <v/>
      </c>
      <c r="H2729" s="21">
        <f>IF(D2729&lt;=0,0,MAX(0,MIN(2000000,D2729-MIN(100000,ROUNDDOWN(F2729*0.05,0)))))</f>
        <v/>
      </c>
      <c r="I2729" s="21">
        <f>IF(C2729&lt;=2000,0,MIN(C2729,ROUNDDOWN(F2729*0.4,0))-2000)</f>
        <v/>
      </c>
      <c r="J2729" s="21">
        <f>MAX(0,ROUNDDOWN(F2729-E2729-G2729,-3))</f>
        <v/>
      </c>
      <c r="K2729" s="21">
        <f>MAX(0,ROUNDDOWN(F2729-E2729-G2729-H2729-I2729,-3))</f>
        <v/>
      </c>
      <c r="L2729" s="21">
        <f>MAX(0,ROUNDDOWN(F2729-E2729-G2729-H2729,-3))</f>
        <v/>
      </c>
      <c r="M2729" s="21">
        <f>IF(J2729&lt;=0,0,ROUNDDOWN((J2729*LOOKUP(J2729,{0,1950001,3300001,6950001,9000001,18000001,40000001},{0.05,0.1,0.2,0.23,0.33,0.4,0.45})-LOOKUP(J2729,{0,1950001,3300001,6950001,9000001,18000001,40000001},{0,97500,427500,636000,1536000,2796000,4796000}))*1.021,-2))</f>
        <v/>
      </c>
      <c r="N2729" s="21">
        <f>IF(K2729&lt;=0,0,ROUNDDOWN((K2729*LOOKUP(K2729,{0,1950001,3300001,6950001,9000001,18000001,40000001},{0.05,0.1,0.2,0.23,0.33,0.4,0.45})-LOOKUP(K2729,{0,1950001,3300001,6950001,9000001,18000001,40000001},{0,97500,427500,636000,1536000,2796000,4796000}))*1.021,-2))</f>
        <v/>
      </c>
      <c r="O2729" s="21">
        <f>IF(L2729&lt;=0,0,ROUNDDOWN((L2729*LOOKUP(L2729,{0,1950001,3300001,6950001,9000001,18000001,40000001},{0.05,0.1,0.2,0.23,0.33,0.4,0.45})-LOOKUP(L2729,{0,1950001,3300001,6950001,9000001,18000001,40000001},{0,97500,427500,636000,1536000,2796000,4796000}))*1.021,-2))</f>
        <v/>
      </c>
      <c r="P2729" s="21">
        <f>MAX(0,ROUNDDOWN(F2729-E2729-430000,-3))</f>
        <v/>
      </c>
      <c r="Q2729" s="21">
        <f>MAX(0,ROUNDDOWN(F2729-E2729-430000-H2729,-3))</f>
        <v/>
      </c>
      <c r="R2729" s="21">
        <f>IF(F2729&lt;=450000,0,MAX(0,P2729*0.06-MIN(50000,P2729)*0.03))</f>
        <v/>
      </c>
      <c r="S2729" s="21">
        <f>IF(F2729&lt;=450000,0,MAX(0,P2729*0.04-MIN(50000,P2729)*0.02))</f>
        <v/>
      </c>
      <c r="T2729" s="21">
        <f>IF(F2729&lt;=450000,0,MAX(0,Q2729*0.06-MIN(50000,Q2729)*0.03))</f>
        <v/>
      </c>
      <c r="U2729" s="21">
        <f>IF(F2729&lt;=450000,0,MAX(0,Q2729*0.04-MIN(50000,Q2729)*0.02))</f>
        <v/>
      </c>
      <c r="V2729" s="21">
        <f>50000+MAX(0,G2729-480000)</f>
        <v/>
      </c>
      <c r="W2729" s="21">
        <f>P2729-V2729</f>
        <v/>
      </c>
      <c r="X2729" s="21">
        <f>Q2729-V2729</f>
        <v/>
      </c>
      <c r="Y2729" s="22">
        <f>IF(W2729&lt;0,0.9,LOOKUP(W2729,{0,1950001,3300001,6950001,9000001,18000001,40000001},{0.84895,0.7979,0.6958,0.66517,0.56307,0.4916,0.44055}))</f>
        <v/>
      </c>
      <c r="Z2729" s="22">
        <f>IF(X2729&lt;0,0.9,LOOKUP(X2729,{0,1950001,3300001,6950001,9000001,18000001,40000001},{0.84895,0.7979,0.6958,0.66517,0.56307,0.4916,0.44055}))</f>
        <v/>
      </c>
      <c r="AA2729" s="22">
        <f>IF(W2729&lt;0,0,CHOOSE(MATCH(W2729,{0,1950001,3300001,6950001,9000001},1),5.105/84.895,10.21/79.79,20.42/69.58,23.483/66.517,33.693/56.307))</f>
        <v/>
      </c>
      <c r="AB2729" s="21">
        <f>IF(C2729&lt;=2000,0,(MIN(C2729,ROUNDDOWN(F2729*0.3,0))-2000)*0.1)</f>
        <v/>
      </c>
      <c r="AC2729" s="21">
        <f>IF(C2729&lt;=2000,0,MIN((C2729-2000)*Y2729,(R2729+S2729)*0.2))</f>
        <v/>
      </c>
      <c r="AD2729" s="21">
        <f>IF(C2729&lt;=2000,0,MIN((C2729-2000)*Z2729,(T2729+U2729)*0.2))</f>
        <v/>
      </c>
      <c r="AE2729" s="21">
        <f>AC2729*AA2729</f>
        <v/>
      </c>
      <c r="AF2729" s="21">
        <f>ROUNDDOWN(R2729,-2)+ROUNDDOWN(S2729,-2)</f>
        <v/>
      </c>
      <c r="AG2729" s="21">
        <f>ROUNDDOWN(MAX(0,R2729-(AB2729+AC2729+AE2729)*0.6),-2)+ROUNDDOWN(MAX(0,S2729-(AB2729+AC2729+AE2729)*0.4),-2)</f>
        <v/>
      </c>
      <c r="AH2729" s="21">
        <f>ROUNDDOWN(MAX(0,T2729-(AB2729+AD2729)*0.6),-2)+ROUNDDOWN(MAX(0,U2729-(AB2729+AD2729)*0.4),-2)</f>
        <v/>
      </c>
      <c r="AI2729" s="21">
        <f>ROUNDDOWN(T2729,-2)+ROUNDDOWN(U2729,-2)</f>
        <v/>
      </c>
      <c r="AJ2729" s="21">
        <f>M2729+AF2729</f>
        <v/>
      </c>
      <c r="AK2729" s="21">
        <f>M2729+AG2729</f>
        <v/>
      </c>
      <c r="AL2729" s="21">
        <f>N2729+AH2729</f>
        <v/>
      </c>
      <c r="AM2729" s="21">
        <f>O2729+AI2729</f>
        <v/>
      </c>
      <c r="AN2729" s="21">
        <f>N2729+AI2729</f>
        <v/>
      </c>
      <c r="AO2729" s="21">
        <f>ROUNDDOWN((R2729+S2729)*0.2/Y2729+2000,0)</f>
        <v/>
      </c>
      <c r="AP2729" s="21">
        <f>ROUNDDOWN((T2729+U2729)*0.2/Z2729+2000,0)</f>
        <v/>
      </c>
      <c r="AQ2729" s="21">
        <f>AL2729-AK2729</f>
        <v/>
      </c>
      <c r="AR2729" s="21">
        <f>AM2729-AK2729</f>
        <v/>
      </c>
      <c r="AS2729" s="21">
        <f>AM2729-AL2729</f>
        <v/>
      </c>
      <c r="AT2729" s="21">
        <f>AK2729+C2729-AJ2729</f>
        <v/>
      </c>
      <c r="AU2729" s="21">
        <f>AL2729+C2729-AM2729</f>
        <v/>
      </c>
      <c r="AV2729" s="21">
        <f>AN2729+C2729-AM2729</f>
        <v/>
      </c>
    </row>
    <row r="2730">
      <c r="A2730" t="inlineStr">
        <is>
          <t>1万円刻み</t>
        </is>
      </c>
      <c r="B2730" s="21">
        <f>'5_1万円刻み'!$A$967</f>
        <v/>
      </c>
      <c r="C2730" s="21">
        <f>AO2730</f>
        <v/>
      </c>
      <c r="D2730" s="21" t="n">
        <v>0</v>
      </c>
      <c r="E2730" s="21">
        <f>ROUND(MIN(B2730/12,650000)*12*0.0915+MIN(B2730/12,1390000)*12*(0.0504+0)+B2730*0.005,0)</f>
        <v/>
      </c>
      <c r="F2730" s="21">
        <f>IF(B2730&lt;741000,0,IF(B2730&lt;2191000,B2730-740000,IF(B2730&lt;2193000,1451000,IF(B2730&lt;2196000,1453000,IF(B2730&lt;2200000,1456000,IF(B2730&lt;3600000,ROUND(ROUNDDOWN(B2730/4,-3)*2.8,0)-80000,IF(B2730&lt;6600000,ROUND(ROUNDDOWN(B2730/4,-3)*3.2,0)-440000,IF(B2730&lt;8500000,ROUNDDOWN(B2730*0.9,0)-1100000,B2730-1950000))))))))</f>
        <v/>
      </c>
      <c r="G2730" s="21">
        <f>IF(F2730&gt;23500000,NA(),IF(F2730&lt;=4890000,1040000,IF(F2730&lt;=6550000,670000,620000)))</f>
        <v/>
      </c>
      <c r="H2730" s="21">
        <f>IF(D2730&lt;=0,0,MAX(0,MIN(2000000,D2730-MIN(100000,ROUNDDOWN(F2730*0.05,0)))))</f>
        <v/>
      </c>
      <c r="I2730" s="21">
        <f>IF(C2730&lt;=2000,0,MIN(C2730,ROUNDDOWN(F2730*0.4,0))-2000)</f>
        <v/>
      </c>
      <c r="J2730" s="21">
        <f>MAX(0,ROUNDDOWN(F2730-E2730-G2730,-3))</f>
        <v/>
      </c>
      <c r="K2730" s="21">
        <f>MAX(0,ROUNDDOWN(F2730-E2730-G2730-H2730-I2730,-3))</f>
        <v/>
      </c>
      <c r="L2730" s="21">
        <f>MAX(0,ROUNDDOWN(F2730-E2730-G2730-H2730,-3))</f>
        <v/>
      </c>
      <c r="M2730" s="21">
        <f>IF(J2730&lt;=0,0,ROUNDDOWN((J2730*LOOKUP(J2730,{0,1950001,3300001,6950001,9000001,18000001,40000001},{0.05,0.1,0.2,0.23,0.33,0.4,0.45})-LOOKUP(J2730,{0,1950001,3300001,6950001,9000001,18000001,40000001},{0,97500,427500,636000,1536000,2796000,4796000}))*1.021,-2))</f>
        <v/>
      </c>
      <c r="N2730" s="21">
        <f>IF(K2730&lt;=0,0,ROUNDDOWN((K2730*LOOKUP(K2730,{0,1950001,3300001,6950001,9000001,18000001,40000001},{0.05,0.1,0.2,0.23,0.33,0.4,0.45})-LOOKUP(K2730,{0,1950001,3300001,6950001,9000001,18000001,40000001},{0,97500,427500,636000,1536000,2796000,4796000}))*1.021,-2))</f>
        <v/>
      </c>
      <c r="O2730" s="21">
        <f>IF(L2730&lt;=0,0,ROUNDDOWN((L2730*LOOKUP(L2730,{0,1950001,3300001,6950001,9000001,18000001,40000001},{0.05,0.1,0.2,0.23,0.33,0.4,0.45})-LOOKUP(L2730,{0,1950001,3300001,6950001,9000001,18000001,40000001},{0,97500,427500,636000,1536000,2796000,4796000}))*1.021,-2))</f>
        <v/>
      </c>
      <c r="P2730" s="21">
        <f>MAX(0,ROUNDDOWN(F2730-E2730-430000,-3))</f>
        <v/>
      </c>
      <c r="Q2730" s="21">
        <f>MAX(0,ROUNDDOWN(F2730-E2730-430000-H2730,-3))</f>
        <v/>
      </c>
      <c r="R2730" s="21">
        <f>IF(F2730&lt;=450000,0,MAX(0,P2730*0.06-MIN(50000,P2730)*0.03))</f>
        <v/>
      </c>
      <c r="S2730" s="21">
        <f>IF(F2730&lt;=450000,0,MAX(0,P2730*0.04-MIN(50000,P2730)*0.02))</f>
        <v/>
      </c>
      <c r="T2730" s="21">
        <f>IF(F2730&lt;=450000,0,MAX(0,Q2730*0.06-MIN(50000,Q2730)*0.03))</f>
        <v/>
      </c>
      <c r="U2730" s="21">
        <f>IF(F2730&lt;=450000,0,MAX(0,Q2730*0.04-MIN(50000,Q2730)*0.02))</f>
        <v/>
      </c>
      <c r="V2730" s="21">
        <f>50000+MAX(0,G2730-480000)</f>
        <v/>
      </c>
      <c r="W2730" s="21">
        <f>P2730-V2730</f>
        <v/>
      </c>
      <c r="X2730" s="21">
        <f>Q2730-V2730</f>
        <v/>
      </c>
      <c r="Y2730" s="22">
        <f>IF(W2730&lt;0,0.9,LOOKUP(W2730,{0,1950001,3300001,6950001,9000001,18000001,40000001},{0.84895,0.7979,0.6958,0.66517,0.56307,0.4916,0.44055}))</f>
        <v/>
      </c>
      <c r="Z2730" s="22">
        <f>IF(X2730&lt;0,0.9,LOOKUP(X2730,{0,1950001,3300001,6950001,9000001,18000001,40000001},{0.84895,0.7979,0.6958,0.66517,0.56307,0.4916,0.44055}))</f>
        <v/>
      </c>
      <c r="AA2730" s="22">
        <f>IF(W2730&lt;0,0,CHOOSE(MATCH(W2730,{0,1950001,3300001,6950001,9000001},1),5.105/84.895,10.21/79.79,20.42/69.58,23.483/66.517,33.693/56.307))</f>
        <v/>
      </c>
      <c r="AB2730" s="21">
        <f>IF(C2730&lt;=2000,0,(MIN(C2730,ROUNDDOWN(F2730*0.3,0))-2000)*0.1)</f>
        <v/>
      </c>
      <c r="AC2730" s="21">
        <f>IF(C2730&lt;=2000,0,MIN((C2730-2000)*Y2730,(R2730+S2730)*0.2))</f>
        <v/>
      </c>
      <c r="AD2730" s="21">
        <f>IF(C2730&lt;=2000,0,MIN((C2730-2000)*Z2730,(T2730+U2730)*0.2))</f>
        <v/>
      </c>
      <c r="AE2730" s="21">
        <f>AC2730*AA2730</f>
        <v/>
      </c>
      <c r="AF2730" s="21">
        <f>ROUNDDOWN(R2730,-2)+ROUNDDOWN(S2730,-2)</f>
        <v/>
      </c>
      <c r="AG2730" s="21">
        <f>ROUNDDOWN(MAX(0,R2730-(AB2730+AC2730+AE2730)*0.6),-2)+ROUNDDOWN(MAX(0,S2730-(AB2730+AC2730+AE2730)*0.4),-2)</f>
        <v/>
      </c>
      <c r="AH2730" s="21">
        <f>ROUNDDOWN(MAX(0,T2730-(AB2730+AD2730)*0.6),-2)+ROUNDDOWN(MAX(0,U2730-(AB2730+AD2730)*0.4),-2)</f>
        <v/>
      </c>
      <c r="AI2730" s="21">
        <f>ROUNDDOWN(T2730,-2)+ROUNDDOWN(U2730,-2)</f>
        <v/>
      </c>
      <c r="AJ2730" s="21">
        <f>M2730+AF2730</f>
        <v/>
      </c>
      <c r="AK2730" s="21">
        <f>M2730+AG2730</f>
        <v/>
      </c>
      <c r="AL2730" s="21">
        <f>N2730+AH2730</f>
        <v/>
      </c>
      <c r="AM2730" s="21">
        <f>O2730+AI2730</f>
        <v/>
      </c>
      <c r="AN2730" s="21">
        <f>N2730+AI2730</f>
        <v/>
      </c>
      <c r="AO2730" s="21">
        <f>ROUNDDOWN((R2730+S2730)*0.2/Y2730+2000,0)</f>
        <v/>
      </c>
      <c r="AP2730" s="21">
        <f>ROUNDDOWN((T2730+U2730)*0.2/Z2730+2000,0)</f>
        <v/>
      </c>
      <c r="AQ2730" s="21">
        <f>AL2730-AK2730</f>
        <v/>
      </c>
      <c r="AR2730" s="21">
        <f>AM2730-AK2730</f>
        <v/>
      </c>
      <c r="AS2730" s="21">
        <f>AM2730-AL2730</f>
        <v/>
      </c>
      <c r="AT2730" s="21">
        <f>AK2730+C2730-AJ2730</f>
        <v/>
      </c>
      <c r="AU2730" s="21">
        <f>AL2730+C2730-AM2730</f>
        <v/>
      </c>
      <c r="AV2730" s="21">
        <f>AN2730+C2730-AM2730</f>
        <v/>
      </c>
    </row>
    <row r="2731">
      <c r="A2731" t="inlineStr">
        <is>
          <t>1万円刻み</t>
        </is>
      </c>
      <c r="B2731" s="21">
        <f>'5_1万円刻み'!$A$968</f>
        <v/>
      </c>
      <c r="C2731" s="21">
        <f>AO2731</f>
        <v/>
      </c>
      <c r="D2731" s="21" t="n">
        <v>0</v>
      </c>
      <c r="E2731" s="21">
        <f>ROUND(MIN(B2731/12,650000)*12*0.0915+MIN(B2731/12,1390000)*12*(0.0504+0)+B2731*0.005,0)</f>
        <v/>
      </c>
      <c r="F2731" s="21">
        <f>IF(B2731&lt;741000,0,IF(B2731&lt;2191000,B2731-740000,IF(B2731&lt;2193000,1451000,IF(B2731&lt;2196000,1453000,IF(B2731&lt;2200000,1456000,IF(B2731&lt;3600000,ROUND(ROUNDDOWN(B2731/4,-3)*2.8,0)-80000,IF(B2731&lt;6600000,ROUND(ROUNDDOWN(B2731/4,-3)*3.2,0)-440000,IF(B2731&lt;8500000,ROUNDDOWN(B2731*0.9,0)-1100000,B2731-1950000))))))))</f>
        <v/>
      </c>
      <c r="G2731" s="21">
        <f>IF(F2731&gt;23500000,NA(),IF(F2731&lt;=4890000,1040000,IF(F2731&lt;=6550000,670000,620000)))</f>
        <v/>
      </c>
      <c r="H2731" s="21">
        <f>IF(D2731&lt;=0,0,MAX(0,MIN(2000000,D2731-MIN(100000,ROUNDDOWN(F2731*0.05,0)))))</f>
        <v/>
      </c>
      <c r="I2731" s="21">
        <f>IF(C2731&lt;=2000,0,MIN(C2731,ROUNDDOWN(F2731*0.4,0))-2000)</f>
        <v/>
      </c>
      <c r="J2731" s="21">
        <f>MAX(0,ROUNDDOWN(F2731-E2731-G2731,-3))</f>
        <v/>
      </c>
      <c r="K2731" s="21">
        <f>MAX(0,ROUNDDOWN(F2731-E2731-G2731-H2731-I2731,-3))</f>
        <v/>
      </c>
      <c r="L2731" s="21">
        <f>MAX(0,ROUNDDOWN(F2731-E2731-G2731-H2731,-3))</f>
        <v/>
      </c>
      <c r="M2731" s="21">
        <f>IF(J2731&lt;=0,0,ROUNDDOWN((J2731*LOOKUP(J2731,{0,1950001,3300001,6950001,9000001,18000001,40000001},{0.05,0.1,0.2,0.23,0.33,0.4,0.45})-LOOKUP(J2731,{0,1950001,3300001,6950001,9000001,18000001,40000001},{0,97500,427500,636000,1536000,2796000,4796000}))*1.021,-2))</f>
        <v/>
      </c>
      <c r="N2731" s="21">
        <f>IF(K2731&lt;=0,0,ROUNDDOWN((K2731*LOOKUP(K2731,{0,1950001,3300001,6950001,9000001,18000001,40000001},{0.05,0.1,0.2,0.23,0.33,0.4,0.45})-LOOKUP(K2731,{0,1950001,3300001,6950001,9000001,18000001,40000001},{0,97500,427500,636000,1536000,2796000,4796000}))*1.021,-2))</f>
        <v/>
      </c>
      <c r="O2731" s="21">
        <f>IF(L2731&lt;=0,0,ROUNDDOWN((L2731*LOOKUP(L2731,{0,1950001,3300001,6950001,9000001,18000001,40000001},{0.05,0.1,0.2,0.23,0.33,0.4,0.45})-LOOKUP(L2731,{0,1950001,3300001,6950001,9000001,18000001,40000001},{0,97500,427500,636000,1536000,2796000,4796000}))*1.021,-2))</f>
        <v/>
      </c>
      <c r="P2731" s="21">
        <f>MAX(0,ROUNDDOWN(F2731-E2731-430000,-3))</f>
        <v/>
      </c>
      <c r="Q2731" s="21">
        <f>MAX(0,ROUNDDOWN(F2731-E2731-430000-H2731,-3))</f>
        <v/>
      </c>
      <c r="R2731" s="21">
        <f>IF(F2731&lt;=450000,0,MAX(0,P2731*0.06-MIN(50000,P2731)*0.03))</f>
        <v/>
      </c>
      <c r="S2731" s="21">
        <f>IF(F2731&lt;=450000,0,MAX(0,P2731*0.04-MIN(50000,P2731)*0.02))</f>
        <v/>
      </c>
      <c r="T2731" s="21">
        <f>IF(F2731&lt;=450000,0,MAX(0,Q2731*0.06-MIN(50000,Q2731)*0.03))</f>
        <v/>
      </c>
      <c r="U2731" s="21">
        <f>IF(F2731&lt;=450000,0,MAX(0,Q2731*0.04-MIN(50000,Q2731)*0.02))</f>
        <v/>
      </c>
      <c r="V2731" s="21">
        <f>50000+MAX(0,G2731-480000)</f>
        <v/>
      </c>
      <c r="W2731" s="21">
        <f>P2731-V2731</f>
        <v/>
      </c>
      <c r="X2731" s="21">
        <f>Q2731-V2731</f>
        <v/>
      </c>
      <c r="Y2731" s="22">
        <f>IF(W2731&lt;0,0.9,LOOKUP(W2731,{0,1950001,3300001,6950001,9000001,18000001,40000001},{0.84895,0.7979,0.6958,0.66517,0.56307,0.4916,0.44055}))</f>
        <v/>
      </c>
      <c r="Z2731" s="22">
        <f>IF(X2731&lt;0,0.9,LOOKUP(X2731,{0,1950001,3300001,6950001,9000001,18000001,40000001},{0.84895,0.7979,0.6958,0.66517,0.56307,0.4916,0.44055}))</f>
        <v/>
      </c>
      <c r="AA2731" s="22">
        <f>IF(W2731&lt;0,0,CHOOSE(MATCH(W2731,{0,1950001,3300001,6950001,9000001},1),5.105/84.895,10.21/79.79,20.42/69.58,23.483/66.517,33.693/56.307))</f>
        <v/>
      </c>
      <c r="AB2731" s="21">
        <f>IF(C2731&lt;=2000,0,(MIN(C2731,ROUNDDOWN(F2731*0.3,0))-2000)*0.1)</f>
        <v/>
      </c>
      <c r="AC2731" s="21">
        <f>IF(C2731&lt;=2000,0,MIN((C2731-2000)*Y2731,(R2731+S2731)*0.2))</f>
        <v/>
      </c>
      <c r="AD2731" s="21">
        <f>IF(C2731&lt;=2000,0,MIN((C2731-2000)*Z2731,(T2731+U2731)*0.2))</f>
        <v/>
      </c>
      <c r="AE2731" s="21">
        <f>AC2731*AA2731</f>
        <v/>
      </c>
      <c r="AF2731" s="21">
        <f>ROUNDDOWN(R2731,-2)+ROUNDDOWN(S2731,-2)</f>
        <v/>
      </c>
      <c r="AG2731" s="21">
        <f>ROUNDDOWN(MAX(0,R2731-(AB2731+AC2731+AE2731)*0.6),-2)+ROUNDDOWN(MAX(0,S2731-(AB2731+AC2731+AE2731)*0.4),-2)</f>
        <v/>
      </c>
      <c r="AH2731" s="21">
        <f>ROUNDDOWN(MAX(0,T2731-(AB2731+AD2731)*0.6),-2)+ROUNDDOWN(MAX(0,U2731-(AB2731+AD2731)*0.4),-2)</f>
        <v/>
      </c>
      <c r="AI2731" s="21">
        <f>ROUNDDOWN(T2731,-2)+ROUNDDOWN(U2731,-2)</f>
        <v/>
      </c>
      <c r="AJ2731" s="21">
        <f>M2731+AF2731</f>
        <v/>
      </c>
      <c r="AK2731" s="21">
        <f>M2731+AG2731</f>
        <v/>
      </c>
      <c r="AL2731" s="21">
        <f>N2731+AH2731</f>
        <v/>
      </c>
      <c r="AM2731" s="21">
        <f>O2731+AI2731</f>
        <v/>
      </c>
      <c r="AN2731" s="21">
        <f>N2731+AI2731</f>
        <v/>
      </c>
      <c r="AO2731" s="21">
        <f>ROUNDDOWN((R2731+S2731)*0.2/Y2731+2000,0)</f>
        <v/>
      </c>
      <c r="AP2731" s="21">
        <f>ROUNDDOWN((T2731+U2731)*0.2/Z2731+2000,0)</f>
        <v/>
      </c>
      <c r="AQ2731" s="21">
        <f>AL2731-AK2731</f>
        <v/>
      </c>
      <c r="AR2731" s="21">
        <f>AM2731-AK2731</f>
        <v/>
      </c>
      <c r="AS2731" s="21">
        <f>AM2731-AL2731</f>
        <v/>
      </c>
      <c r="AT2731" s="21">
        <f>AK2731+C2731-AJ2731</f>
        <v/>
      </c>
      <c r="AU2731" s="21">
        <f>AL2731+C2731-AM2731</f>
        <v/>
      </c>
      <c r="AV2731" s="21">
        <f>AN2731+C2731-AM2731</f>
        <v/>
      </c>
    </row>
    <row r="2732">
      <c r="A2732" t="inlineStr">
        <is>
          <t>1万円刻み</t>
        </is>
      </c>
      <c r="B2732" s="21">
        <f>'5_1万円刻み'!$A$969</f>
        <v/>
      </c>
      <c r="C2732" s="21">
        <f>AO2732</f>
        <v/>
      </c>
      <c r="D2732" s="21" t="n">
        <v>0</v>
      </c>
      <c r="E2732" s="21">
        <f>ROUND(MIN(B2732/12,650000)*12*0.0915+MIN(B2732/12,1390000)*12*(0.0504+0)+B2732*0.005,0)</f>
        <v/>
      </c>
      <c r="F2732" s="21">
        <f>IF(B2732&lt;741000,0,IF(B2732&lt;2191000,B2732-740000,IF(B2732&lt;2193000,1451000,IF(B2732&lt;2196000,1453000,IF(B2732&lt;2200000,1456000,IF(B2732&lt;3600000,ROUND(ROUNDDOWN(B2732/4,-3)*2.8,0)-80000,IF(B2732&lt;6600000,ROUND(ROUNDDOWN(B2732/4,-3)*3.2,0)-440000,IF(B2732&lt;8500000,ROUNDDOWN(B2732*0.9,0)-1100000,B2732-1950000))))))))</f>
        <v/>
      </c>
      <c r="G2732" s="21">
        <f>IF(F2732&gt;23500000,NA(),IF(F2732&lt;=4890000,1040000,IF(F2732&lt;=6550000,670000,620000)))</f>
        <v/>
      </c>
      <c r="H2732" s="21">
        <f>IF(D2732&lt;=0,0,MAX(0,MIN(2000000,D2732-MIN(100000,ROUNDDOWN(F2732*0.05,0)))))</f>
        <v/>
      </c>
      <c r="I2732" s="21">
        <f>IF(C2732&lt;=2000,0,MIN(C2732,ROUNDDOWN(F2732*0.4,0))-2000)</f>
        <v/>
      </c>
      <c r="J2732" s="21">
        <f>MAX(0,ROUNDDOWN(F2732-E2732-G2732,-3))</f>
        <v/>
      </c>
      <c r="K2732" s="21">
        <f>MAX(0,ROUNDDOWN(F2732-E2732-G2732-H2732-I2732,-3))</f>
        <v/>
      </c>
      <c r="L2732" s="21">
        <f>MAX(0,ROUNDDOWN(F2732-E2732-G2732-H2732,-3))</f>
        <v/>
      </c>
      <c r="M2732" s="21">
        <f>IF(J2732&lt;=0,0,ROUNDDOWN((J2732*LOOKUP(J2732,{0,1950001,3300001,6950001,9000001,18000001,40000001},{0.05,0.1,0.2,0.23,0.33,0.4,0.45})-LOOKUP(J2732,{0,1950001,3300001,6950001,9000001,18000001,40000001},{0,97500,427500,636000,1536000,2796000,4796000}))*1.021,-2))</f>
        <v/>
      </c>
      <c r="N2732" s="21">
        <f>IF(K2732&lt;=0,0,ROUNDDOWN((K2732*LOOKUP(K2732,{0,1950001,3300001,6950001,9000001,18000001,40000001},{0.05,0.1,0.2,0.23,0.33,0.4,0.45})-LOOKUP(K2732,{0,1950001,3300001,6950001,9000001,18000001,40000001},{0,97500,427500,636000,1536000,2796000,4796000}))*1.021,-2))</f>
        <v/>
      </c>
      <c r="O2732" s="21">
        <f>IF(L2732&lt;=0,0,ROUNDDOWN((L2732*LOOKUP(L2732,{0,1950001,3300001,6950001,9000001,18000001,40000001},{0.05,0.1,0.2,0.23,0.33,0.4,0.45})-LOOKUP(L2732,{0,1950001,3300001,6950001,9000001,18000001,40000001},{0,97500,427500,636000,1536000,2796000,4796000}))*1.021,-2))</f>
        <v/>
      </c>
      <c r="P2732" s="21">
        <f>MAX(0,ROUNDDOWN(F2732-E2732-430000,-3))</f>
        <v/>
      </c>
      <c r="Q2732" s="21">
        <f>MAX(0,ROUNDDOWN(F2732-E2732-430000-H2732,-3))</f>
        <v/>
      </c>
      <c r="R2732" s="21">
        <f>IF(F2732&lt;=450000,0,MAX(0,P2732*0.06-MIN(50000,P2732)*0.03))</f>
        <v/>
      </c>
      <c r="S2732" s="21">
        <f>IF(F2732&lt;=450000,0,MAX(0,P2732*0.04-MIN(50000,P2732)*0.02))</f>
        <v/>
      </c>
      <c r="T2732" s="21">
        <f>IF(F2732&lt;=450000,0,MAX(0,Q2732*0.06-MIN(50000,Q2732)*0.03))</f>
        <v/>
      </c>
      <c r="U2732" s="21">
        <f>IF(F2732&lt;=450000,0,MAX(0,Q2732*0.04-MIN(50000,Q2732)*0.02))</f>
        <v/>
      </c>
      <c r="V2732" s="21">
        <f>50000+MAX(0,G2732-480000)</f>
        <v/>
      </c>
      <c r="W2732" s="21">
        <f>P2732-V2732</f>
        <v/>
      </c>
      <c r="X2732" s="21">
        <f>Q2732-V2732</f>
        <v/>
      </c>
      <c r="Y2732" s="22">
        <f>IF(W2732&lt;0,0.9,LOOKUP(W2732,{0,1950001,3300001,6950001,9000001,18000001,40000001},{0.84895,0.7979,0.6958,0.66517,0.56307,0.4916,0.44055}))</f>
        <v/>
      </c>
      <c r="Z2732" s="22">
        <f>IF(X2732&lt;0,0.9,LOOKUP(X2732,{0,1950001,3300001,6950001,9000001,18000001,40000001},{0.84895,0.7979,0.6958,0.66517,0.56307,0.4916,0.44055}))</f>
        <v/>
      </c>
      <c r="AA2732" s="22">
        <f>IF(W2732&lt;0,0,CHOOSE(MATCH(W2732,{0,1950001,3300001,6950001,9000001},1),5.105/84.895,10.21/79.79,20.42/69.58,23.483/66.517,33.693/56.307))</f>
        <v/>
      </c>
      <c r="AB2732" s="21">
        <f>IF(C2732&lt;=2000,0,(MIN(C2732,ROUNDDOWN(F2732*0.3,0))-2000)*0.1)</f>
        <v/>
      </c>
      <c r="AC2732" s="21">
        <f>IF(C2732&lt;=2000,0,MIN((C2732-2000)*Y2732,(R2732+S2732)*0.2))</f>
        <v/>
      </c>
      <c r="AD2732" s="21">
        <f>IF(C2732&lt;=2000,0,MIN((C2732-2000)*Z2732,(T2732+U2732)*0.2))</f>
        <v/>
      </c>
      <c r="AE2732" s="21">
        <f>AC2732*AA2732</f>
        <v/>
      </c>
      <c r="AF2732" s="21">
        <f>ROUNDDOWN(R2732,-2)+ROUNDDOWN(S2732,-2)</f>
        <v/>
      </c>
      <c r="AG2732" s="21">
        <f>ROUNDDOWN(MAX(0,R2732-(AB2732+AC2732+AE2732)*0.6),-2)+ROUNDDOWN(MAX(0,S2732-(AB2732+AC2732+AE2732)*0.4),-2)</f>
        <v/>
      </c>
      <c r="AH2732" s="21">
        <f>ROUNDDOWN(MAX(0,T2732-(AB2732+AD2732)*0.6),-2)+ROUNDDOWN(MAX(0,U2732-(AB2732+AD2732)*0.4),-2)</f>
        <v/>
      </c>
      <c r="AI2732" s="21">
        <f>ROUNDDOWN(T2732,-2)+ROUNDDOWN(U2732,-2)</f>
        <v/>
      </c>
      <c r="AJ2732" s="21">
        <f>M2732+AF2732</f>
        <v/>
      </c>
      <c r="AK2732" s="21">
        <f>M2732+AG2732</f>
        <v/>
      </c>
      <c r="AL2732" s="21">
        <f>N2732+AH2732</f>
        <v/>
      </c>
      <c r="AM2732" s="21">
        <f>O2732+AI2732</f>
        <v/>
      </c>
      <c r="AN2732" s="21">
        <f>N2732+AI2732</f>
        <v/>
      </c>
      <c r="AO2732" s="21">
        <f>ROUNDDOWN((R2732+S2732)*0.2/Y2732+2000,0)</f>
        <v/>
      </c>
      <c r="AP2732" s="21">
        <f>ROUNDDOWN((T2732+U2732)*0.2/Z2732+2000,0)</f>
        <v/>
      </c>
      <c r="AQ2732" s="21">
        <f>AL2732-AK2732</f>
        <v/>
      </c>
      <c r="AR2732" s="21">
        <f>AM2732-AK2732</f>
        <v/>
      </c>
      <c r="AS2732" s="21">
        <f>AM2732-AL2732</f>
        <v/>
      </c>
      <c r="AT2732" s="21">
        <f>AK2732+C2732-AJ2732</f>
        <v/>
      </c>
      <c r="AU2732" s="21">
        <f>AL2732+C2732-AM2732</f>
        <v/>
      </c>
      <c r="AV2732" s="21">
        <f>AN2732+C2732-AM2732</f>
        <v/>
      </c>
    </row>
    <row r="2733">
      <c r="A2733" t="inlineStr">
        <is>
          <t>1万円刻み</t>
        </is>
      </c>
      <c r="B2733" s="21">
        <f>'5_1万円刻み'!$A$970</f>
        <v/>
      </c>
      <c r="C2733" s="21">
        <f>AO2733</f>
        <v/>
      </c>
      <c r="D2733" s="21" t="n">
        <v>0</v>
      </c>
      <c r="E2733" s="21">
        <f>ROUND(MIN(B2733/12,650000)*12*0.0915+MIN(B2733/12,1390000)*12*(0.0504+0)+B2733*0.005,0)</f>
        <v/>
      </c>
      <c r="F2733" s="21">
        <f>IF(B2733&lt;741000,0,IF(B2733&lt;2191000,B2733-740000,IF(B2733&lt;2193000,1451000,IF(B2733&lt;2196000,1453000,IF(B2733&lt;2200000,1456000,IF(B2733&lt;3600000,ROUND(ROUNDDOWN(B2733/4,-3)*2.8,0)-80000,IF(B2733&lt;6600000,ROUND(ROUNDDOWN(B2733/4,-3)*3.2,0)-440000,IF(B2733&lt;8500000,ROUNDDOWN(B2733*0.9,0)-1100000,B2733-1950000))))))))</f>
        <v/>
      </c>
      <c r="G2733" s="21">
        <f>IF(F2733&gt;23500000,NA(),IF(F2733&lt;=4890000,1040000,IF(F2733&lt;=6550000,670000,620000)))</f>
        <v/>
      </c>
      <c r="H2733" s="21">
        <f>IF(D2733&lt;=0,0,MAX(0,MIN(2000000,D2733-MIN(100000,ROUNDDOWN(F2733*0.05,0)))))</f>
        <v/>
      </c>
      <c r="I2733" s="21">
        <f>IF(C2733&lt;=2000,0,MIN(C2733,ROUNDDOWN(F2733*0.4,0))-2000)</f>
        <v/>
      </c>
      <c r="J2733" s="21">
        <f>MAX(0,ROUNDDOWN(F2733-E2733-G2733,-3))</f>
        <v/>
      </c>
      <c r="K2733" s="21">
        <f>MAX(0,ROUNDDOWN(F2733-E2733-G2733-H2733-I2733,-3))</f>
        <v/>
      </c>
      <c r="L2733" s="21">
        <f>MAX(0,ROUNDDOWN(F2733-E2733-G2733-H2733,-3))</f>
        <v/>
      </c>
      <c r="M2733" s="21">
        <f>IF(J2733&lt;=0,0,ROUNDDOWN((J2733*LOOKUP(J2733,{0,1950001,3300001,6950001,9000001,18000001,40000001},{0.05,0.1,0.2,0.23,0.33,0.4,0.45})-LOOKUP(J2733,{0,1950001,3300001,6950001,9000001,18000001,40000001},{0,97500,427500,636000,1536000,2796000,4796000}))*1.021,-2))</f>
        <v/>
      </c>
      <c r="N2733" s="21">
        <f>IF(K2733&lt;=0,0,ROUNDDOWN((K2733*LOOKUP(K2733,{0,1950001,3300001,6950001,9000001,18000001,40000001},{0.05,0.1,0.2,0.23,0.33,0.4,0.45})-LOOKUP(K2733,{0,1950001,3300001,6950001,9000001,18000001,40000001},{0,97500,427500,636000,1536000,2796000,4796000}))*1.021,-2))</f>
        <v/>
      </c>
      <c r="O2733" s="21">
        <f>IF(L2733&lt;=0,0,ROUNDDOWN((L2733*LOOKUP(L2733,{0,1950001,3300001,6950001,9000001,18000001,40000001},{0.05,0.1,0.2,0.23,0.33,0.4,0.45})-LOOKUP(L2733,{0,1950001,3300001,6950001,9000001,18000001,40000001},{0,97500,427500,636000,1536000,2796000,4796000}))*1.021,-2))</f>
        <v/>
      </c>
      <c r="P2733" s="21">
        <f>MAX(0,ROUNDDOWN(F2733-E2733-430000,-3))</f>
        <v/>
      </c>
      <c r="Q2733" s="21">
        <f>MAX(0,ROUNDDOWN(F2733-E2733-430000-H2733,-3))</f>
        <v/>
      </c>
      <c r="R2733" s="21">
        <f>IF(F2733&lt;=450000,0,MAX(0,P2733*0.06-MIN(50000,P2733)*0.03))</f>
        <v/>
      </c>
      <c r="S2733" s="21">
        <f>IF(F2733&lt;=450000,0,MAX(0,P2733*0.04-MIN(50000,P2733)*0.02))</f>
        <v/>
      </c>
      <c r="T2733" s="21">
        <f>IF(F2733&lt;=450000,0,MAX(0,Q2733*0.06-MIN(50000,Q2733)*0.03))</f>
        <v/>
      </c>
      <c r="U2733" s="21">
        <f>IF(F2733&lt;=450000,0,MAX(0,Q2733*0.04-MIN(50000,Q2733)*0.02))</f>
        <v/>
      </c>
      <c r="V2733" s="21">
        <f>50000+MAX(0,G2733-480000)</f>
        <v/>
      </c>
      <c r="W2733" s="21">
        <f>P2733-V2733</f>
        <v/>
      </c>
      <c r="X2733" s="21">
        <f>Q2733-V2733</f>
        <v/>
      </c>
      <c r="Y2733" s="22">
        <f>IF(W2733&lt;0,0.9,LOOKUP(W2733,{0,1950001,3300001,6950001,9000001,18000001,40000001},{0.84895,0.7979,0.6958,0.66517,0.56307,0.4916,0.44055}))</f>
        <v/>
      </c>
      <c r="Z2733" s="22">
        <f>IF(X2733&lt;0,0.9,LOOKUP(X2733,{0,1950001,3300001,6950001,9000001,18000001,40000001},{0.84895,0.7979,0.6958,0.66517,0.56307,0.4916,0.44055}))</f>
        <v/>
      </c>
      <c r="AA2733" s="22">
        <f>IF(W2733&lt;0,0,CHOOSE(MATCH(W2733,{0,1950001,3300001,6950001,9000001},1),5.105/84.895,10.21/79.79,20.42/69.58,23.483/66.517,33.693/56.307))</f>
        <v/>
      </c>
      <c r="AB2733" s="21">
        <f>IF(C2733&lt;=2000,0,(MIN(C2733,ROUNDDOWN(F2733*0.3,0))-2000)*0.1)</f>
        <v/>
      </c>
      <c r="AC2733" s="21">
        <f>IF(C2733&lt;=2000,0,MIN((C2733-2000)*Y2733,(R2733+S2733)*0.2))</f>
        <v/>
      </c>
      <c r="AD2733" s="21">
        <f>IF(C2733&lt;=2000,0,MIN((C2733-2000)*Z2733,(T2733+U2733)*0.2))</f>
        <v/>
      </c>
      <c r="AE2733" s="21">
        <f>AC2733*AA2733</f>
        <v/>
      </c>
      <c r="AF2733" s="21">
        <f>ROUNDDOWN(R2733,-2)+ROUNDDOWN(S2733,-2)</f>
        <v/>
      </c>
      <c r="AG2733" s="21">
        <f>ROUNDDOWN(MAX(0,R2733-(AB2733+AC2733+AE2733)*0.6),-2)+ROUNDDOWN(MAX(0,S2733-(AB2733+AC2733+AE2733)*0.4),-2)</f>
        <v/>
      </c>
      <c r="AH2733" s="21">
        <f>ROUNDDOWN(MAX(0,T2733-(AB2733+AD2733)*0.6),-2)+ROUNDDOWN(MAX(0,U2733-(AB2733+AD2733)*0.4),-2)</f>
        <v/>
      </c>
      <c r="AI2733" s="21">
        <f>ROUNDDOWN(T2733,-2)+ROUNDDOWN(U2733,-2)</f>
        <v/>
      </c>
      <c r="AJ2733" s="21">
        <f>M2733+AF2733</f>
        <v/>
      </c>
      <c r="AK2733" s="21">
        <f>M2733+AG2733</f>
        <v/>
      </c>
      <c r="AL2733" s="21">
        <f>N2733+AH2733</f>
        <v/>
      </c>
      <c r="AM2733" s="21">
        <f>O2733+AI2733</f>
        <v/>
      </c>
      <c r="AN2733" s="21">
        <f>N2733+AI2733</f>
        <v/>
      </c>
      <c r="AO2733" s="21">
        <f>ROUNDDOWN((R2733+S2733)*0.2/Y2733+2000,0)</f>
        <v/>
      </c>
      <c r="AP2733" s="21">
        <f>ROUNDDOWN((T2733+U2733)*0.2/Z2733+2000,0)</f>
        <v/>
      </c>
      <c r="AQ2733" s="21">
        <f>AL2733-AK2733</f>
        <v/>
      </c>
      <c r="AR2733" s="21">
        <f>AM2733-AK2733</f>
        <v/>
      </c>
      <c r="AS2733" s="21">
        <f>AM2733-AL2733</f>
        <v/>
      </c>
      <c r="AT2733" s="21">
        <f>AK2733+C2733-AJ2733</f>
        <v/>
      </c>
      <c r="AU2733" s="21">
        <f>AL2733+C2733-AM2733</f>
        <v/>
      </c>
      <c r="AV2733" s="21">
        <f>AN2733+C2733-AM2733</f>
        <v/>
      </c>
    </row>
    <row r="2734">
      <c r="A2734" t="inlineStr">
        <is>
          <t>1万円刻み</t>
        </is>
      </c>
      <c r="B2734" s="21">
        <f>'5_1万円刻み'!$A$971</f>
        <v/>
      </c>
      <c r="C2734" s="21">
        <f>AO2734</f>
        <v/>
      </c>
      <c r="D2734" s="21" t="n">
        <v>0</v>
      </c>
      <c r="E2734" s="21">
        <f>ROUND(MIN(B2734/12,650000)*12*0.0915+MIN(B2734/12,1390000)*12*(0.0504+0)+B2734*0.005,0)</f>
        <v/>
      </c>
      <c r="F2734" s="21">
        <f>IF(B2734&lt;741000,0,IF(B2734&lt;2191000,B2734-740000,IF(B2734&lt;2193000,1451000,IF(B2734&lt;2196000,1453000,IF(B2734&lt;2200000,1456000,IF(B2734&lt;3600000,ROUND(ROUNDDOWN(B2734/4,-3)*2.8,0)-80000,IF(B2734&lt;6600000,ROUND(ROUNDDOWN(B2734/4,-3)*3.2,0)-440000,IF(B2734&lt;8500000,ROUNDDOWN(B2734*0.9,0)-1100000,B2734-1950000))))))))</f>
        <v/>
      </c>
      <c r="G2734" s="21">
        <f>IF(F2734&gt;23500000,NA(),IF(F2734&lt;=4890000,1040000,IF(F2734&lt;=6550000,670000,620000)))</f>
        <v/>
      </c>
      <c r="H2734" s="21">
        <f>IF(D2734&lt;=0,0,MAX(0,MIN(2000000,D2734-MIN(100000,ROUNDDOWN(F2734*0.05,0)))))</f>
        <v/>
      </c>
      <c r="I2734" s="21">
        <f>IF(C2734&lt;=2000,0,MIN(C2734,ROUNDDOWN(F2734*0.4,0))-2000)</f>
        <v/>
      </c>
      <c r="J2734" s="21">
        <f>MAX(0,ROUNDDOWN(F2734-E2734-G2734,-3))</f>
        <v/>
      </c>
      <c r="K2734" s="21">
        <f>MAX(0,ROUNDDOWN(F2734-E2734-G2734-H2734-I2734,-3))</f>
        <v/>
      </c>
      <c r="L2734" s="21">
        <f>MAX(0,ROUNDDOWN(F2734-E2734-G2734-H2734,-3))</f>
        <v/>
      </c>
      <c r="M2734" s="21">
        <f>IF(J2734&lt;=0,0,ROUNDDOWN((J2734*LOOKUP(J2734,{0,1950001,3300001,6950001,9000001,18000001,40000001},{0.05,0.1,0.2,0.23,0.33,0.4,0.45})-LOOKUP(J2734,{0,1950001,3300001,6950001,9000001,18000001,40000001},{0,97500,427500,636000,1536000,2796000,4796000}))*1.021,-2))</f>
        <v/>
      </c>
      <c r="N2734" s="21">
        <f>IF(K2734&lt;=0,0,ROUNDDOWN((K2734*LOOKUP(K2734,{0,1950001,3300001,6950001,9000001,18000001,40000001},{0.05,0.1,0.2,0.23,0.33,0.4,0.45})-LOOKUP(K2734,{0,1950001,3300001,6950001,9000001,18000001,40000001},{0,97500,427500,636000,1536000,2796000,4796000}))*1.021,-2))</f>
        <v/>
      </c>
      <c r="O2734" s="21">
        <f>IF(L2734&lt;=0,0,ROUNDDOWN((L2734*LOOKUP(L2734,{0,1950001,3300001,6950001,9000001,18000001,40000001},{0.05,0.1,0.2,0.23,0.33,0.4,0.45})-LOOKUP(L2734,{0,1950001,3300001,6950001,9000001,18000001,40000001},{0,97500,427500,636000,1536000,2796000,4796000}))*1.021,-2))</f>
        <v/>
      </c>
      <c r="P2734" s="21">
        <f>MAX(0,ROUNDDOWN(F2734-E2734-430000,-3))</f>
        <v/>
      </c>
      <c r="Q2734" s="21">
        <f>MAX(0,ROUNDDOWN(F2734-E2734-430000-H2734,-3))</f>
        <v/>
      </c>
      <c r="R2734" s="21">
        <f>IF(F2734&lt;=450000,0,MAX(0,P2734*0.06-MIN(50000,P2734)*0.03))</f>
        <v/>
      </c>
      <c r="S2734" s="21">
        <f>IF(F2734&lt;=450000,0,MAX(0,P2734*0.04-MIN(50000,P2734)*0.02))</f>
        <v/>
      </c>
      <c r="T2734" s="21">
        <f>IF(F2734&lt;=450000,0,MAX(0,Q2734*0.06-MIN(50000,Q2734)*0.03))</f>
        <v/>
      </c>
      <c r="U2734" s="21">
        <f>IF(F2734&lt;=450000,0,MAX(0,Q2734*0.04-MIN(50000,Q2734)*0.02))</f>
        <v/>
      </c>
      <c r="V2734" s="21">
        <f>50000+MAX(0,G2734-480000)</f>
        <v/>
      </c>
      <c r="W2734" s="21">
        <f>P2734-V2734</f>
        <v/>
      </c>
      <c r="X2734" s="21">
        <f>Q2734-V2734</f>
        <v/>
      </c>
      <c r="Y2734" s="22">
        <f>IF(W2734&lt;0,0.9,LOOKUP(W2734,{0,1950001,3300001,6950001,9000001,18000001,40000001},{0.84895,0.7979,0.6958,0.66517,0.56307,0.4916,0.44055}))</f>
        <v/>
      </c>
      <c r="Z2734" s="22">
        <f>IF(X2734&lt;0,0.9,LOOKUP(X2734,{0,1950001,3300001,6950001,9000001,18000001,40000001},{0.84895,0.7979,0.6958,0.66517,0.56307,0.4916,0.44055}))</f>
        <v/>
      </c>
      <c r="AA2734" s="22">
        <f>IF(W2734&lt;0,0,CHOOSE(MATCH(W2734,{0,1950001,3300001,6950001,9000001},1),5.105/84.895,10.21/79.79,20.42/69.58,23.483/66.517,33.693/56.307))</f>
        <v/>
      </c>
      <c r="AB2734" s="21">
        <f>IF(C2734&lt;=2000,0,(MIN(C2734,ROUNDDOWN(F2734*0.3,0))-2000)*0.1)</f>
        <v/>
      </c>
      <c r="AC2734" s="21">
        <f>IF(C2734&lt;=2000,0,MIN((C2734-2000)*Y2734,(R2734+S2734)*0.2))</f>
        <v/>
      </c>
      <c r="AD2734" s="21">
        <f>IF(C2734&lt;=2000,0,MIN((C2734-2000)*Z2734,(T2734+U2734)*0.2))</f>
        <v/>
      </c>
      <c r="AE2734" s="21">
        <f>AC2734*AA2734</f>
        <v/>
      </c>
      <c r="AF2734" s="21">
        <f>ROUNDDOWN(R2734,-2)+ROUNDDOWN(S2734,-2)</f>
        <v/>
      </c>
      <c r="AG2734" s="21">
        <f>ROUNDDOWN(MAX(0,R2734-(AB2734+AC2734+AE2734)*0.6),-2)+ROUNDDOWN(MAX(0,S2734-(AB2734+AC2734+AE2734)*0.4),-2)</f>
        <v/>
      </c>
      <c r="AH2734" s="21">
        <f>ROUNDDOWN(MAX(0,T2734-(AB2734+AD2734)*0.6),-2)+ROUNDDOWN(MAX(0,U2734-(AB2734+AD2734)*0.4),-2)</f>
        <v/>
      </c>
      <c r="AI2734" s="21">
        <f>ROUNDDOWN(T2734,-2)+ROUNDDOWN(U2734,-2)</f>
        <v/>
      </c>
      <c r="AJ2734" s="21">
        <f>M2734+AF2734</f>
        <v/>
      </c>
      <c r="AK2734" s="21">
        <f>M2734+AG2734</f>
        <v/>
      </c>
      <c r="AL2734" s="21">
        <f>N2734+AH2734</f>
        <v/>
      </c>
      <c r="AM2734" s="21">
        <f>O2734+AI2734</f>
        <v/>
      </c>
      <c r="AN2734" s="21">
        <f>N2734+AI2734</f>
        <v/>
      </c>
      <c r="AO2734" s="21">
        <f>ROUNDDOWN((R2734+S2734)*0.2/Y2734+2000,0)</f>
        <v/>
      </c>
      <c r="AP2734" s="21">
        <f>ROUNDDOWN((T2734+U2734)*0.2/Z2734+2000,0)</f>
        <v/>
      </c>
      <c r="AQ2734" s="21">
        <f>AL2734-AK2734</f>
        <v/>
      </c>
      <c r="AR2734" s="21">
        <f>AM2734-AK2734</f>
        <v/>
      </c>
      <c r="AS2734" s="21">
        <f>AM2734-AL2734</f>
        <v/>
      </c>
      <c r="AT2734" s="21">
        <f>AK2734+C2734-AJ2734</f>
        <v/>
      </c>
      <c r="AU2734" s="21">
        <f>AL2734+C2734-AM2734</f>
        <v/>
      </c>
      <c r="AV2734" s="21">
        <f>AN2734+C2734-AM2734</f>
        <v/>
      </c>
    </row>
    <row r="2735">
      <c r="A2735" t="inlineStr">
        <is>
          <t>1万円刻み</t>
        </is>
      </c>
      <c r="B2735" s="21">
        <f>'5_1万円刻み'!$A$972</f>
        <v/>
      </c>
      <c r="C2735" s="21">
        <f>AO2735</f>
        <v/>
      </c>
      <c r="D2735" s="21" t="n">
        <v>0</v>
      </c>
      <c r="E2735" s="21">
        <f>ROUND(MIN(B2735/12,650000)*12*0.0915+MIN(B2735/12,1390000)*12*(0.0504+0)+B2735*0.005,0)</f>
        <v/>
      </c>
      <c r="F2735" s="21">
        <f>IF(B2735&lt;741000,0,IF(B2735&lt;2191000,B2735-740000,IF(B2735&lt;2193000,1451000,IF(B2735&lt;2196000,1453000,IF(B2735&lt;2200000,1456000,IF(B2735&lt;3600000,ROUND(ROUNDDOWN(B2735/4,-3)*2.8,0)-80000,IF(B2735&lt;6600000,ROUND(ROUNDDOWN(B2735/4,-3)*3.2,0)-440000,IF(B2735&lt;8500000,ROUNDDOWN(B2735*0.9,0)-1100000,B2735-1950000))))))))</f>
        <v/>
      </c>
      <c r="G2735" s="21">
        <f>IF(F2735&gt;23500000,NA(),IF(F2735&lt;=4890000,1040000,IF(F2735&lt;=6550000,670000,620000)))</f>
        <v/>
      </c>
      <c r="H2735" s="21">
        <f>IF(D2735&lt;=0,0,MAX(0,MIN(2000000,D2735-MIN(100000,ROUNDDOWN(F2735*0.05,0)))))</f>
        <v/>
      </c>
      <c r="I2735" s="21">
        <f>IF(C2735&lt;=2000,0,MIN(C2735,ROUNDDOWN(F2735*0.4,0))-2000)</f>
        <v/>
      </c>
      <c r="J2735" s="21">
        <f>MAX(0,ROUNDDOWN(F2735-E2735-G2735,-3))</f>
        <v/>
      </c>
      <c r="K2735" s="21">
        <f>MAX(0,ROUNDDOWN(F2735-E2735-G2735-H2735-I2735,-3))</f>
        <v/>
      </c>
      <c r="L2735" s="21">
        <f>MAX(0,ROUNDDOWN(F2735-E2735-G2735-H2735,-3))</f>
        <v/>
      </c>
      <c r="M2735" s="21">
        <f>IF(J2735&lt;=0,0,ROUNDDOWN((J2735*LOOKUP(J2735,{0,1950001,3300001,6950001,9000001,18000001,40000001},{0.05,0.1,0.2,0.23,0.33,0.4,0.45})-LOOKUP(J2735,{0,1950001,3300001,6950001,9000001,18000001,40000001},{0,97500,427500,636000,1536000,2796000,4796000}))*1.021,-2))</f>
        <v/>
      </c>
      <c r="N2735" s="21">
        <f>IF(K2735&lt;=0,0,ROUNDDOWN((K2735*LOOKUP(K2735,{0,1950001,3300001,6950001,9000001,18000001,40000001},{0.05,0.1,0.2,0.23,0.33,0.4,0.45})-LOOKUP(K2735,{0,1950001,3300001,6950001,9000001,18000001,40000001},{0,97500,427500,636000,1536000,2796000,4796000}))*1.021,-2))</f>
        <v/>
      </c>
      <c r="O2735" s="21">
        <f>IF(L2735&lt;=0,0,ROUNDDOWN((L2735*LOOKUP(L2735,{0,1950001,3300001,6950001,9000001,18000001,40000001},{0.05,0.1,0.2,0.23,0.33,0.4,0.45})-LOOKUP(L2735,{0,1950001,3300001,6950001,9000001,18000001,40000001},{0,97500,427500,636000,1536000,2796000,4796000}))*1.021,-2))</f>
        <v/>
      </c>
      <c r="P2735" s="21">
        <f>MAX(0,ROUNDDOWN(F2735-E2735-430000,-3))</f>
        <v/>
      </c>
      <c r="Q2735" s="21">
        <f>MAX(0,ROUNDDOWN(F2735-E2735-430000-H2735,-3))</f>
        <v/>
      </c>
      <c r="R2735" s="21">
        <f>IF(F2735&lt;=450000,0,MAX(0,P2735*0.06-MIN(50000,P2735)*0.03))</f>
        <v/>
      </c>
      <c r="S2735" s="21">
        <f>IF(F2735&lt;=450000,0,MAX(0,P2735*0.04-MIN(50000,P2735)*0.02))</f>
        <v/>
      </c>
      <c r="T2735" s="21">
        <f>IF(F2735&lt;=450000,0,MAX(0,Q2735*0.06-MIN(50000,Q2735)*0.03))</f>
        <v/>
      </c>
      <c r="U2735" s="21">
        <f>IF(F2735&lt;=450000,0,MAX(0,Q2735*0.04-MIN(50000,Q2735)*0.02))</f>
        <v/>
      </c>
      <c r="V2735" s="21">
        <f>50000+MAX(0,G2735-480000)</f>
        <v/>
      </c>
      <c r="W2735" s="21">
        <f>P2735-V2735</f>
        <v/>
      </c>
      <c r="X2735" s="21">
        <f>Q2735-V2735</f>
        <v/>
      </c>
      <c r="Y2735" s="22">
        <f>IF(W2735&lt;0,0.9,LOOKUP(W2735,{0,1950001,3300001,6950001,9000001,18000001,40000001},{0.84895,0.7979,0.6958,0.66517,0.56307,0.4916,0.44055}))</f>
        <v/>
      </c>
      <c r="Z2735" s="22">
        <f>IF(X2735&lt;0,0.9,LOOKUP(X2735,{0,1950001,3300001,6950001,9000001,18000001,40000001},{0.84895,0.7979,0.6958,0.66517,0.56307,0.4916,0.44055}))</f>
        <v/>
      </c>
      <c r="AA2735" s="22">
        <f>IF(W2735&lt;0,0,CHOOSE(MATCH(W2735,{0,1950001,3300001,6950001,9000001},1),5.105/84.895,10.21/79.79,20.42/69.58,23.483/66.517,33.693/56.307))</f>
        <v/>
      </c>
      <c r="AB2735" s="21">
        <f>IF(C2735&lt;=2000,0,(MIN(C2735,ROUNDDOWN(F2735*0.3,0))-2000)*0.1)</f>
        <v/>
      </c>
      <c r="AC2735" s="21">
        <f>IF(C2735&lt;=2000,0,MIN((C2735-2000)*Y2735,(R2735+S2735)*0.2))</f>
        <v/>
      </c>
      <c r="AD2735" s="21">
        <f>IF(C2735&lt;=2000,0,MIN((C2735-2000)*Z2735,(T2735+U2735)*0.2))</f>
        <v/>
      </c>
      <c r="AE2735" s="21">
        <f>AC2735*AA2735</f>
        <v/>
      </c>
      <c r="AF2735" s="21">
        <f>ROUNDDOWN(R2735,-2)+ROUNDDOWN(S2735,-2)</f>
        <v/>
      </c>
      <c r="AG2735" s="21">
        <f>ROUNDDOWN(MAX(0,R2735-(AB2735+AC2735+AE2735)*0.6),-2)+ROUNDDOWN(MAX(0,S2735-(AB2735+AC2735+AE2735)*0.4),-2)</f>
        <v/>
      </c>
      <c r="AH2735" s="21">
        <f>ROUNDDOWN(MAX(0,T2735-(AB2735+AD2735)*0.6),-2)+ROUNDDOWN(MAX(0,U2735-(AB2735+AD2735)*0.4),-2)</f>
        <v/>
      </c>
      <c r="AI2735" s="21">
        <f>ROUNDDOWN(T2735,-2)+ROUNDDOWN(U2735,-2)</f>
        <v/>
      </c>
      <c r="AJ2735" s="21">
        <f>M2735+AF2735</f>
        <v/>
      </c>
      <c r="AK2735" s="21">
        <f>M2735+AG2735</f>
        <v/>
      </c>
      <c r="AL2735" s="21">
        <f>N2735+AH2735</f>
        <v/>
      </c>
      <c r="AM2735" s="21">
        <f>O2735+AI2735</f>
        <v/>
      </c>
      <c r="AN2735" s="21">
        <f>N2735+AI2735</f>
        <v/>
      </c>
      <c r="AO2735" s="21">
        <f>ROUNDDOWN((R2735+S2735)*0.2/Y2735+2000,0)</f>
        <v/>
      </c>
      <c r="AP2735" s="21">
        <f>ROUNDDOWN((T2735+U2735)*0.2/Z2735+2000,0)</f>
        <v/>
      </c>
      <c r="AQ2735" s="21">
        <f>AL2735-AK2735</f>
        <v/>
      </c>
      <c r="AR2735" s="21">
        <f>AM2735-AK2735</f>
        <v/>
      </c>
      <c r="AS2735" s="21">
        <f>AM2735-AL2735</f>
        <v/>
      </c>
      <c r="AT2735" s="21">
        <f>AK2735+C2735-AJ2735</f>
        <v/>
      </c>
      <c r="AU2735" s="21">
        <f>AL2735+C2735-AM2735</f>
        <v/>
      </c>
      <c r="AV2735" s="21">
        <f>AN2735+C2735-AM2735</f>
        <v/>
      </c>
    </row>
    <row r="2736">
      <c r="A2736" t="inlineStr">
        <is>
          <t>1万円刻み</t>
        </is>
      </c>
      <c r="B2736" s="21">
        <f>'5_1万円刻み'!$A$973</f>
        <v/>
      </c>
      <c r="C2736" s="21">
        <f>AO2736</f>
        <v/>
      </c>
      <c r="D2736" s="21" t="n">
        <v>0</v>
      </c>
      <c r="E2736" s="21">
        <f>ROUND(MIN(B2736/12,650000)*12*0.0915+MIN(B2736/12,1390000)*12*(0.0504+0)+B2736*0.005,0)</f>
        <v/>
      </c>
      <c r="F2736" s="21">
        <f>IF(B2736&lt;741000,0,IF(B2736&lt;2191000,B2736-740000,IF(B2736&lt;2193000,1451000,IF(B2736&lt;2196000,1453000,IF(B2736&lt;2200000,1456000,IF(B2736&lt;3600000,ROUND(ROUNDDOWN(B2736/4,-3)*2.8,0)-80000,IF(B2736&lt;6600000,ROUND(ROUNDDOWN(B2736/4,-3)*3.2,0)-440000,IF(B2736&lt;8500000,ROUNDDOWN(B2736*0.9,0)-1100000,B2736-1950000))))))))</f>
        <v/>
      </c>
      <c r="G2736" s="21">
        <f>IF(F2736&gt;23500000,NA(),IF(F2736&lt;=4890000,1040000,IF(F2736&lt;=6550000,670000,620000)))</f>
        <v/>
      </c>
      <c r="H2736" s="21">
        <f>IF(D2736&lt;=0,0,MAX(0,MIN(2000000,D2736-MIN(100000,ROUNDDOWN(F2736*0.05,0)))))</f>
        <v/>
      </c>
      <c r="I2736" s="21">
        <f>IF(C2736&lt;=2000,0,MIN(C2736,ROUNDDOWN(F2736*0.4,0))-2000)</f>
        <v/>
      </c>
      <c r="J2736" s="21">
        <f>MAX(0,ROUNDDOWN(F2736-E2736-G2736,-3))</f>
        <v/>
      </c>
      <c r="K2736" s="21">
        <f>MAX(0,ROUNDDOWN(F2736-E2736-G2736-H2736-I2736,-3))</f>
        <v/>
      </c>
      <c r="L2736" s="21">
        <f>MAX(0,ROUNDDOWN(F2736-E2736-G2736-H2736,-3))</f>
        <v/>
      </c>
      <c r="M2736" s="21">
        <f>IF(J2736&lt;=0,0,ROUNDDOWN((J2736*LOOKUP(J2736,{0,1950001,3300001,6950001,9000001,18000001,40000001},{0.05,0.1,0.2,0.23,0.33,0.4,0.45})-LOOKUP(J2736,{0,1950001,3300001,6950001,9000001,18000001,40000001},{0,97500,427500,636000,1536000,2796000,4796000}))*1.021,-2))</f>
        <v/>
      </c>
      <c r="N2736" s="21">
        <f>IF(K2736&lt;=0,0,ROUNDDOWN((K2736*LOOKUP(K2736,{0,1950001,3300001,6950001,9000001,18000001,40000001},{0.05,0.1,0.2,0.23,0.33,0.4,0.45})-LOOKUP(K2736,{0,1950001,3300001,6950001,9000001,18000001,40000001},{0,97500,427500,636000,1536000,2796000,4796000}))*1.021,-2))</f>
        <v/>
      </c>
      <c r="O2736" s="21">
        <f>IF(L2736&lt;=0,0,ROUNDDOWN((L2736*LOOKUP(L2736,{0,1950001,3300001,6950001,9000001,18000001,40000001},{0.05,0.1,0.2,0.23,0.33,0.4,0.45})-LOOKUP(L2736,{0,1950001,3300001,6950001,9000001,18000001,40000001},{0,97500,427500,636000,1536000,2796000,4796000}))*1.021,-2))</f>
        <v/>
      </c>
      <c r="P2736" s="21">
        <f>MAX(0,ROUNDDOWN(F2736-E2736-430000,-3))</f>
        <v/>
      </c>
      <c r="Q2736" s="21">
        <f>MAX(0,ROUNDDOWN(F2736-E2736-430000-H2736,-3))</f>
        <v/>
      </c>
      <c r="R2736" s="21">
        <f>IF(F2736&lt;=450000,0,MAX(0,P2736*0.06-MIN(50000,P2736)*0.03))</f>
        <v/>
      </c>
      <c r="S2736" s="21">
        <f>IF(F2736&lt;=450000,0,MAX(0,P2736*0.04-MIN(50000,P2736)*0.02))</f>
        <v/>
      </c>
      <c r="T2736" s="21">
        <f>IF(F2736&lt;=450000,0,MAX(0,Q2736*0.06-MIN(50000,Q2736)*0.03))</f>
        <v/>
      </c>
      <c r="U2736" s="21">
        <f>IF(F2736&lt;=450000,0,MAX(0,Q2736*0.04-MIN(50000,Q2736)*0.02))</f>
        <v/>
      </c>
      <c r="V2736" s="21">
        <f>50000+MAX(0,G2736-480000)</f>
        <v/>
      </c>
      <c r="W2736" s="21">
        <f>P2736-V2736</f>
        <v/>
      </c>
      <c r="X2736" s="21">
        <f>Q2736-V2736</f>
        <v/>
      </c>
      <c r="Y2736" s="22">
        <f>IF(W2736&lt;0,0.9,LOOKUP(W2736,{0,1950001,3300001,6950001,9000001,18000001,40000001},{0.84895,0.7979,0.6958,0.66517,0.56307,0.4916,0.44055}))</f>
        <v/>
      </c>
      <c r="Z2736" s="22">
        <f>IF(X2736&lt;0,0.9,LOOKUP(X2736,{0,1950001,3300001,6950001,9000001,18000001,40000001},{0.84895,0.7979,0.6958,0.66517,0.56307,0.4916,0.44055}))</f>
        <v/>
      </c>
      <c r="AA2736" s="22">
        <f>IF(W2736&lt;0,0,CHOOSE(MATCH(W2736,{0,1950001,3300001,6950001,9000001},1),5.105/84.895,10.21/79.79,20.42/69.58,23.483/66.517,33.693/56.307))</f>
        <v/>
      </c>
      <c r="AB2736" s="21">
        <f>IF(C2736&lt;=2000,0,(MIN(C2736,ROUNDDOWN(F2736*0.3,0))-2000)*0.1)</f>
        <v/>
      </c>
      <c r="AC2736" s="21">
        <f>IF(C2736&lt;=2000,0,MIN((C2736-2000)*Y2736,(R2736+S2736)*0.2))</f>
        <v/>
      </c>
      <c r="AD2736" s="21">
        <f>IF(C2736&lt;=2000,0,MIN((C2736-2000)*Z2736,(T2736+U2736)*0.2))</f>
        <v/>
      </c>
      <c r="AE2736" s="21">
        <f>AC2736*AA2736</f>
        <v/>
      </c>
      <c r="AF2736" s="21">
        <f>ROUNDDOWN(R2736,-2)+ROUNDDOWN(S2736,-2)</f>
        <v/>
      </c>
      <c r="AG2736" s="21">
        <f>ROUNDDOWN(MAX(0,R2736-(AB2736+AC2736+AE2736)*0.6),-2)+ROUNDDOWN(MAX(0,S2736-(AB2736+AC2736+AE2736)*0.4),-2)</f>
        <v/>
      </c>
      <c r="AH2736" s="21">
        <f>ROUNDDOWN(MAX(0,T2736-(AB2736+AD2736)*0.6),-2)+ROUNDDOWN(MAX(0,U2736-(AB2736+AD2736)*0.4),-2)</f>
        <v/>
      </c>
      <c r="AI2736" s="21">
        <f>ROUNDDOWN(T2736,-2)+ROUNDDOWN(U2736,-2)</f>
        <v/>
      </c>
      <c r="AJ2736" s="21">
        <f>M2736+AF2736</f>
        <v/>
      </c>
      <c r="AK2736" s="21">
        <f>M2736+AG2736</f>
        <v/>
      </c>
      <c r="AL2736" s="21">
        <f>N2736+AH2736</f>
        <v/>
      </c>
      <c r="AM2736" s="21">
        <f>O2736+AI2736</f>
        <v/>
      </c>
      <c r="AN2736" s="21">
        <f>N2736+AI2736</f>
        <v/>
      </c>
      <c r="AO2736" s="21">
        <f>ROUNDDOWN((R2736+S2736)*0.2/Y2736+2000,0)</f>
        <v/>
      </c>
      <c r="AP2736" s="21">
        <f>ROUNDDOWN((T2736+U2736)*0.2/Z2736+2000,0)</f>
        <v/>
      </c>
      <c r="AQ2736" s="21">
        <f>AL2736-AK2736</f>
        <v/>
      </c>
      <c r="AR2736" s="21">
        <f>AM2736-AK2736</f>
        <v/>
      </c>
      <c r="AS2736" s="21">
        <f>AM2736-AL2736</f>
        <v/>
      </c>
      <c r="AT2736" s="21">
        <f>AK2736+C2736-AJ2736</f>
        <v/>
      </c>
      <c r="AU2736" s="21">
        <f>AL2736+C2736-AM2736</f>
        <v/>
      </c>
      <c r="AV2736" s="21">
        <f>AN2736+C2736-AM2736</f>
        <v/>
      </c>
    </row>
    <row r="2737">
      <c r="A2737" t="inlineStr">
        <is>
          <t>1万円刻み</t>
        </is>
      </c>
      <c r="B2737" s="21">
        <f>'5_1万円刻み'!$A$974</f>
        <v/>
      </c>
      <c r="C2737" s="21">
        <f>AO2737</f>
        <v/>
      </c>
      <c r="D2737" s="21" t="n">
        <v>0</v>
      </c>
      <c r="E2737" s="21">
        <f>ROUND(MIN(B2737/12,650000)*12*0.0915+MIN(B2737/12,1390000)*12*(0.0504+0)+B2737*0.005,0)</f>
        <v/>
      </c>
      <c r="F2737" s="21">
        <f>IF(B2737&lt;741000,0,IF(B2737&lt;2191000,B2737-740000,IF(B2737&lt;2193000,1451000,IF(B2737&lt;2196000,1453000,IF(B2737&lt;2200000,1456000,IF(B2737&lt;3600000,ROUND(ROUNDDOWN(B2737/4,-3)*2.8,0)-80000,IF(B2737&lt;6600000,ROUND(ROUNDDOWN(B2737/4,-3)*3.2,0)-440000,IF(B2737&lt;8500000,ROUNDDOWN(B2737*0.9,0)-1100000,B2737-1950000))))))))</f>
        <v/>
      </c>
      <c r="G2737" s="21">
        <f>IF(F2737&gt;23500000,NA(),IF(F2737&lt;=4890000,1040000,IF(F2737&lt;=6550000,670000,620000)))</f>
        <v/>
      </c>
      <c r="H2737" s="21">
        <f>IF(D2737&lt;=0,0,MAX(0,MIN(2000000,D2737-MIN(100000,ROUNDDOWN(F2737*0.05,0)))))</f>
        <v/>
      </c>
      <c r="I2737" s="21">
        <f>IF(C2737&lt;=2000,0,MIN(C2737,ROUNDDOWN(F2737*0.4,0))-2000)</f>
        <v/>
      </c>
      <c r="J2737" s="21">
        <f>MAX(0,ROUNDDOWN(F2737-E2737-G2737,-3))</f>
        <v/>
      </c>
      <c r="K2737" s="21">
        <f>MAX(0,ROUNDDOWN(F2737-E2737-G2737-H2737-I2737,-3))</f>
        <v/>
      </c>
      <c r="L2737" s="21">
        <f>MAX(0,ROUNDDOWN(F2737-E2737-G2737-H2737,-3))</f>
        <v/>
      </c>
      <c r="M2737" s="21">
        <f>IF(J2737&lt;=0,0,ROUNDDOWN((J2737*LOOKUP(J2737,{0,1950001,3300001,6950001,9000001,18000001,40000001},{0.05,0.1,0.2,0.23,0.33,0.4,0.45})-LOOKUP(J2737,{0,1950001,3300001,6950001,9000001,18000001,40000001},{0,97500,427500,636000,1536000,2796000,4796000}))*1.021,-2))</f>
        <v/>
      </c>
      <c r="N2737" s="21">
        <f>IF(K2737&lt;=0,0,ROUNDDOWN((K2737*LOOKUP(K2737,{0,1950001,3300001,6950001,9000001,18000001,40000001},{0.05,0.1,0.2,0.23,0.33,0.4,0.45})-LOOKUP(K2737,{0,1950001,3300001,6950001,9000001,18000001,40000001},{0,97500,427500,636000,1536000,2796000,4796000}))*1.021,-2))</f>
        <v/>
      </c>
      <c r="O2737" s="21">
        <f>IF(L2737&lt;=0,0,ROUNDDOWN((L2737*LOOKUP(L2737,{0,1950001,3300001,6950001,9000001,18000001,40000001},{0.05,0.1,0.2,0.23,0.33,0.4,0.45})-LOOKUP(L2737,{0,1950001,3300001,6950001,9000001,18000001,40000001},{0,97500,427500,636000,1536000,2796000,4796000}))*1.021,-2))</f>
        <v/>
      </c>
      <c r="P2737" s="21">
        <f>MAX(0,ROUNDDOWN(F2737-E2737-430000,-3))</f>
        <v/>
      </c>
      <c r="Q2737" s="21">
        <f>MAX(0,ROUNDDOWN(F2737-E2737-430000-H2737,-3))</f>
        <v/>
      </c>
      <c r="R2737" s="21">
        <f>IF(F2737&lt;=450000,0,MAX(0,P2737*0.06-MIN(50000,P2737)*0.03))</f>
        <v/>
      </c>
      <c r="S2737" s="21">
        <f>IF(F2737&lt;=450000,0,MAX(0,P2737*0.04-MIN(50000,P2737)*0.02))</f>
        <v/>
      </c>
      <c r="T2737" s="21">
        <f>IF(F2737&lt;=450000,0,MAX(0,Q2737*0.06-MIN(50000,Q2737)*0.03))</f>
        <v/>
      </c>
      <c r="U2737" s="21">
        <f>IF(F2737&lt;=450000,0,MAX(0,Q2737*0.04-MIN(50000,Q2737)*0.02))</f>
        <v/>
      </c>
      <c r="V2737" s="21">
        <f>50000+MAX(0,G2737-480000)</f>
        <v/>
      </c>
      <c r="W2737" s="21">
        <f>P2737-V2737</f>
        <v/>
      </c>
      <c r="X2737" s="21">
        <f>Q2737-V2737</f>
        <v/>
      </c>
      <c r="Y2737" s="22">
        <f>IF(W2737&lt;0,0.9,LOOKUP(W2737,{0,1950001,3300001,6950001,9000001,18000001,40000001},{0.84895,0.7979,0.6958,0.66517,0.56307,0.4916,0.44055}))</f>
        <v/>
      </c>
      <c r="Z2737" s="22">
        <f>IF(X2737&lt;0,0.9,LOOKUP(X2737,{0,1950001,3300001,6950001,9000001,18000001,40000001},{0.84895,0.7979,0.6958,0.66517,0.56307,0.4916,0.44055}))</f>
        <v/>
      </c>
      <c r="AA2737" s="22">
        <f>IF(W2737&lt;0,0,CHOOSE(MATCH(W2737,{0,1950001,3300001,6950001,9000001},1),5.105/84.895,10.21/79.79,20.42/69.58,23.483/66.517,33.693/56.307))</f>
        <v/>
      </c>
      <c r="AB2737" s="21">
        <f>IF(C2737&lt;=2000,0,(MIN(C2737,ROUNDDOWN(F2737*0.3,0))-2000)*0.1)</f>
        <v/>
      </c>
      <c r="AC2737" s="21">
        <f>IF(C2737&lt;=2000,0,MIN((C2737-2000)*Y2737,(R2737+S2737)*0.2))</f>
        <v/>
      </c>
      <c r="AD2737" s="21">
        <f>IF(C2737&lt;=2000,0,MIN((C2737-2000)*Z2737,(T2737+U2737)*0.2))</f>
        <v/>
      </c>
      <c r="AE2737" s="21">
        <f>AC2737*AA2737</f>
        <v/>
      </c>
      <c r="AF2737" s="21">
        <f>ROUNDDOWN(R2737,-2)+ROUNDDOWN(S2737,-2)</f>
        <v/>
      </c>
      <c r="AG2737" s="21">
        <f>ROUNDDOWN(MAX(0,R2737-(AB2737+AC2737+AE2737)*0.6),-2)+ROUNDDOWN(MAX(0,S2737-(AB2737+AC2737+AE2737)*0.4),-2)</f>
        <v/>
      </c>
      <c r="AH2737" s="21">
        <f>ROUNDDOWN(MAX(0,T2737-(AB2737+AD2737)*0.6),-2)+ROUNDDOWN(MAX(0,U2737-(AB2737+AD2737)*0.4),-2)</f>
        <v/>
      </c>
      <c r="AI2737" s="21">
        <f>ROUNDDOWN(T2737,-2)+ROUNDDOWN(U2737,-2)</f>
        <v/>
      </c>
      <c r="AJ2737" s="21">
        <f>M2737+AF2737</f>
        <v/>
      </c>
      <c r="AK2737" s="21">
        <f>M2737+AG2737</f>
        <v/>
      </c>
      <c r="AL2737" s="21">
        <f>N2737+AH2737</f>
        <v/>
      </c>
      <c r="AM2737" s="21">
        <f>O2737+AI2737</f>
        <v/>
      </c>
      <c r="AN2737" s="21">
        <f>N2737+AI2737</f>
        <v/>
      </c>
      <c r="AO2737" s="21">
        <f>ROUNDDOWN((R2737+S2737)*0.2/Y2737+2000,0)</f>
        <v/>
      </c>
      <c r="AP2737" s="21">
        <f>ROUNDDOWN((T2737+U2737)*0.2/Z2737+2000,0)</f>
        <v/>
      </c>
      <c r="AQ2737" s="21">
        <f>AL2737-AK2737</f>
        <v/>
      </c>
      <c r="AR2737" s="21">
        <f>AM2737-AK2737</f>
        <v/>
      </c>
      <c r="AS2737" s="21">
        <f>AM2737-AL2737</f>
        <v/>
      </c>
      <c r="AT2737" s="21">
        <f>AK2737+C2737-AJ2737</f>
        <v/>
      </c>
      <c r="AU2737" s="21">
        <f>AL2737+C2737-AM2737</f>
        <v/>
      </c>
      <c r="AV2737" s="21">
        <f>AN2737+C2737-AM2737</f>
        <v/>
      </c>
    </row>
    <row r="2738">
      <c r="A2738" t="inlineStr">
        <is>
          <t>1万円刻み</t>
        </is>
      </c>
      <c r="B2738" s="21">
        <f>'5_1万円刻み'!$A$975</f>
        <v/>
      </c>
      <c r="C2738" s="21">
        <f>AO2738</f>
        <v/>
      </c>
      <c r="D2738" s="21" t="n">
        <v>0</v>
      </c>
      <c r="E2738" s="21">
        <f>ROUND(MIN(B2738/12,650000)*12*0.0915+MIN(B2738/12,1390000)*12*(0.0504+0)+B2738*0.005,0)</f>
        <v/>
      </c>
      <c r="F2738" s="21">
        <f>IF(B2738&lt;741000,0,IF(B2738&lt;2191000,B2738-740000,IF(B2738&lt;2193000,1451000,IF(B2738&lt;2196000,1453000,IF(B2738&lt;2200000,1456000,IF(B2738&lt;3600000,ROUND(ROUNDDOWN(B2738/4,-3)*2.8,0)-80000,IF(B2738&lt;6600000,ROUND(ROUNDDOWN(B2738/4,-3)*3.2,0)-440000,IF(B2738&lt;8500000,ROUNDDOWN(B2738*0.9,0)-1100000,B2738-1950000))))))))</f>
        <v/>
      </c>
      <c r="G2738" s="21">
        <f>IF(F2738&gt;23500000,NA(),IF(F2738&lt;=4890000,1040000,IF(F2738&lt;=6550000,670000,620000)))</f>
        <v/>
      </c>
      <c r="H2738" s="21">
        <f>IF(D2738&lt;=0,0,MAX(0,MIN(2000000,D2738-MIN(100000,ROUNDDOWN(F2738*0.05,0)))))</f>
        <v/>
      </c>
      <c r="I2738" s="21">
        <f>IF(C2738&lt;=2000,0,MIN(C2738,ROUNDDOWN(F2738*0.4,0))-2000)</f>
        <v/>
      </c>
      <c r="J2738" s="21">
        <f>MAX(0,ROUNDDOWN(F2738-E2738-G2738,-3))</f>
        <v/>
      </c>
      <c r="K2738" s="21">
        <f>MAX(0,ROUNDDOWN(F2738-E2738-G2738-H2738-I2738,-3))</f>
        <v/>
      </c>
      <c r="L2738" s="21">
        <f>MAX(0,ROUNDDOWN(F2738-E2738-G2738-H2738,-3))</f>
        <v/>
      </c>
      <c r="M2738" s="21">
        <f>IF(J2738&lt;=0,0,ROUNDDOWN((J2738*LOOKUP(J2738,{0,1950001,3300001,6950001,9000001,18000001,40000001},{0.05,0.1,0.2,0.23,0.33,0.4,0.45})-LOOKUP(J2738,{0,1950001,3300001,6950001,9000001,18000001,40000001},{0,97500,427500,636000,1536000,2796000,4796000}))*1.021,-2))</f>
        <v/>
      </c>
      <c r="N2738" s="21">
        <f>IF(K2738&lt;=0,0,ROUNDDOWN((K2738*LOOKUP(K2738,{0,1950001,3300001,6950001,9000001,18000001,40000001},{0.05,0.1,0.2,0.23,0.33,0.4,0.45})-LOOKUP(K2738,{0,1950001,3300001,6950001,9000001,18000001,40000001},{0,97500,427500,636000,1536000,2796000,4796000}))*1.021,-2))</f>
        <v/>
      </c>
      <c r="O2738" s="21">
        <f>IF(L2738&lt;=0,0,ROUNDDOWN((L2738*LOOKUP(L2738,{0,1950001,3300001,6950001,9000001,18000001,40000001},{0.05,0.1,0.2,0.23,0.33,0.4,0.45})-LOOKUP(L2738,{0,1950001,3300001,6950001,9000001,18000001,40000001},{0,97500,427500,636000,1536000,2796000,4796000}))*1.021,-2))</f>
        <v/>
      </c>
      <c r="P2738" s="21">
        <f>MAX(0,ROUNDDOWN(F2738-E2738-430000,-3))</f>
        <v/>
      </c>
      <c r="Q2738" s="21">
        <f>MAX(0,ROUNDDOWN(F2738-E2738-430000-H2738,-3))</f>
        <v/>
      </c>
      <c r="R2738" s="21">
        <f>IF(F2738&lt;=450000,0,MAX(0,P2738*0.06-MIN(50000,P2738)*0.03))</f>
        <v/>
      </c>
      <c r="S2738" s="21">
        <f>IF(F2738&lt;=450000,0,MAX(0,P2738*0.04-MIN(50000,P2738)*0.02))</f>
        <v/>
      </c>
      <c r="T2738" s="21">
        <f>IF(F2738&lt;=450000,0,MAX(0,Q2738*0.06-MIN(50000,Q2738)*0.03))</f>
        <v/>
      </c>
      <c r="U2738" s="21">
        <f>IF(F2738&lt;=450000,0,MAX(0,Q2738*0.04-MIN(50000,Q2738)*0.02))</f>
        <v/>
      </c>
      <c r="V2738" s="21">
        <f>50000+MAX(0,G2738-480000)</f>
        <v/>
      </c>
      <c r="W2738" s="21">
        <f>P2738-V2738</f>
        <v/>
      </c>
      <c r="X2738" s="21">
        <f>Q2738-V2738</f>
        <v/>
      </c>
      <c r="Y2738" s="22">
        <f>IF(W2738&lt;0,0.9,LOOKUP(W2738,{0,1950001,3300001,6950001,9000001,18000001,40000001},{0.84895,0.7979,0.6958,0.66517,0.56307,0.4916,0.44055}))</f>
        <v/>
      </c>
      <c r="Z2738" s="22">
        <f>IF(X2738&lt;0,0.9,LOOKUP(X2738,{0,1950001,3300001,6950001,9000001,18000001,40000001},{0.84895,0.7979,0.6958,0.66517,0.56307,0.4916,0.44055}))</f>
        <v/>
      </c>
      <c r="AA2738" s="22">
        <f>IF(W2738&lt;0,0,CHOOSE(MATCH(W2738,{0,1950001,3300001,6950001,9000001},1),5.105/84.895,10.21/79.79,20.42/69.58,23.483/66.517,33.693/56.307))</f>
        <v/>
      </c>
      <c r="AB2738" s="21">
        <f>IF(C2738&lt;=2000,0,(MIN(C2738,ROUNDDOWN(F2738*0.3,0))-2000)*0.1)</f>
        <v/>
      </c>
      <c r="AC2738" s="21">
        <f>IF(C2738&lt;=2000,0,MIN((C2738-2000)*Y2738,(R2738+S2738)*0.2))</f>
        <v/>
      </c>
      <c r="AD2738" s="21">
        <f>IF(C2738&lt;=2000,0,MIN((C2738-2000)*Z2738,(T2738+U2738)*0.2))</f>
        <v/>
      </c>
      <c r="AE2738" s="21">
        <f>AC2738*AA2738</f>
        <v/>
      </c>
      <c r="AF2738" s="21">
        <f>ROUNDDOWN(R2738,-2)+ROUNDDOWN(S2738,-2)</f>
        <v/>
      </c>
      <c r="AG2738" s="21">
        <f>ROUNDDOWN(MAX(0,R2738-(AB2738+AC2738+AE2738)*0.6),-2)+ROUNDDOWN(MAX(0,S2738-(AB2738+AC2738+AE2738)*0.4),-2)</f>
        <v/>
      </c>
      <c r="AH2738" s="21">
        <f>ROUNDDOWN(MAX(0,T2738-(AB2738+AD2738)*0.6),-2)+ROUNDDOWN(MAX(0,U2738-(AB2738+AD2738)*0.4),-2)</f>
        <v/>
      </c>
      <c r="AI2738" s="21">
        <f>ROUNDDOWN(T2738,-2)+ROUNDDOWN(U2738,-2)</f>
        <v/>
      </c>
      <c r="AJ2738" s="21">
        <f>M2738+AF2738</f>
        <v/>
      </c>
      <c r="AK2738" s="21">
        <f>M2738+AG2738</f>
        <v/>
      </c>
      <c r="AL2738" s="21">
        <f>N2738+AH2738</f>
        <v/>
      </c>
      <c r="AM2738" s="21">
        <f>O2738+AI2738</f>
        <v/>
      </c>
      <c r="AN2738" s="21">
        <f>N2738+AI2738</f>
        <v/>
      </c>
      <c r="AO2738" s="21">
        <f>ROUNDDOWN((R2738+S2738)*0.2/Y2738+2000,0)</f>
        <v/>
      </c>
      <c r="AP2738" s="21">
        <f>ROUNDDOWN((T2738+U2738)*0.2/Z2738+2000,0)</f>
        <v/>
      </c>
      <c r="AQ2738" s="21">
        <f>AL2738-AK2738</f>
        <v/>
      </c>
      <c r="AR2738" s="21">
        <f>AM2738-AK2738</f>
        <v/>
      </c>
      <c r="AS2738" s="21">
        <f>AM2738-AL2738</f>
        <v/>
      </c>
      <c r="AT2738" s="21">
        <f>AK2738+C2738-AJ2738</f>
        <v/>
      </c>
      <c r="AU2738" s="21">
        <f>AL2738+C2738-AM2738</f>
        <v/>
      </c>
      <c r="AV2738" s="21">
        <f>AN2738+C2738-AM2738</f>
        <v/>
      </c>
    </row>
    <row r="2739">
      <c r="A2739" t="inlineStr">
        <is>
          <t>1万円刻み</t>
        </is>
      </c>
      <c r="B2739" s="21">
        <f>'5_1万円刻み'!$A$976</f>
        <v/>
      </c>
      <c r="C2739" s="21">
        <f>AO2739</f>
        <v/>
      </c>
      <c r="D2739" s="21" t="n">
        <v>0</v>
      </c>
      <c r="E2739" s="21">
        <f>ROUND(MIN(B2739/12,650000)*12*0.0915+MIN(B2739/12,1390000)*12*(0.0504+0)+B2739*0.005,0)</f>
        <v/>
      </c>
      <c r="F2739" s="21">
        <f>IF(B2739&lt;741000,0,IF(B2739&lt;2191000,B2739-740000,IF(B2739&lt;2193000,1451000,IF(B2739&lt;2196000,1453000,IF(B2739&lt;2200000,1456000,IF(B2739&lt;3600000,ROUND(ROUNDDOWN(B2739/4,-3)*2.8,0)-80000,IF(B2739&lt;6600000,ROUND(ROUNDDOWN(B2739/4,-3)*3.2,0)-440000,IF(B2739&lt;8500000,ROUNDDOWN(B2739*0.9,0)-1100000,B2739-1950000))))))))</f>
        <v/>
      </c>
      <c r="G2739" s="21">
        <f>IF(F2739&gt;23500000,NA(),IF(F2739&lt;=4890000,1040000,IF(F2739&lt;=6550000,670000,620000)))</f>
        <v/>
      </c>
      <c r="H2739" s="21">
        <f>IF(D2739&lt;=0,0,MAX(0,MIN(2000000,D2739-MIN(100000,ROUNDDOWN(F2739*0.05,0)))))</f>
        <v/>
      </c>
      <c r="I2739" s="21">
        <f>IF(C2739&lt;=2000,0,MIN(C2739,ROUNDDOWN(F2739*0.4,0))-2000)</f>
        <v/>
      </c>
      <c r="J2739" s="21">
        <f>MAX(0,ROUNDDOWN(F2739-E2739-G2739,-3))</f>
        <v/>
      </c>
      <c r="K2739" s="21">
        <f>MAX(0,ROUNDDOWN(F2739-E2739-G2739-H2739-I2739,-3))</f>
        <v/>
      </c>
      <c r="L2739" s="21">
        <f>MAX(0,ROUNDDOWN(F2739-E2739-G2739-H2739,-3))</f>
        <v/>
      </c>
      <c r="M2739" s="21">
        <f>IF(J2739&lt;=0,0,ROUNDDOWN((J2739*LOOKUP(J2739,{0,1950001,3300001,6950001,9000001,18000001,40000001},{0.05,0.1,0.2,0.23,0.33,0.4,0.45})-LOOKUP(J2739,{0,1950001,3300001,6950001,9000001,18000001,40000001},{0,97500,427500,636000,1536000,2796000,4796000}))*1.021,-2))</f>
        <v/>
      </c>
      <c r="N2739" s="21">
        <f>IF(K2739&lt;=0,0,ROUNDDOWN((K2739*LOOKUP(K2739,{0,1950001,3300001,6950001,9000001,18000001,40000001},{0.05,0.1,0.2,0.23,0.33,0.4,0.45})-LOOKUP(K2739,{0,1950001,3300001,6950001,9000001,18000001,40000001},{0,97500,427500,636000,1536000,2796000,4796000}))*1.021,-2))</f>
        <v/>
      </c>
      <c r="O2739" s="21">
        <f>IF(L2739&lt;=0,0,ROUNDDOWN((L2739*LOOKUP(L2739,{0,1950001,3300001,6950001,9000001,18000001,40000001},{0.05,0.1,0.2,0.23,0.33,0.4,0.45})-LOOKUP(L2739,{0,1950001,3300001,6950001,9000001,18000001,40000001},{0,97500,427500,636000,1536000,2796000,4796000}))*1.021,-2))</f>
        <v/>
      </c>
      <c r="P2739" s="21">
        <f>MAX(0,ROUNDDOWN(F2739-E2739-430000,-3))</f>
        <v/>
      </c>
      <c r="Q2739" s="21">
        <f>MAX(0,ROUNDDOWN(F2739-E2739-430000-H2739,-3))</f>
        <v/>
      </c>
      <c r="R2739" s="21">
        <f>IF(F2739&lt;=450000,0,MAX(0,P2739*0.06-MIN(50000,P2739)*0.03))</f>
        <v/>
      </c>
      <c r="S2739" s="21">
        <f>IF(F2739&lt;=450000,0,MAX(0,P2739*0.04-MIN(50000,P2739)*0.02))</f>
        <v/>
      </c>
      <c r="T2739" s="21">
        <f>IF(F2739&lt;=450000,0,MAX(0,Q2739*0.06-MIN(50000,Q2739)*0.03))</f>
        <v/>
      </c>
      <c r="U2739" s="21">
        <f>IF(F2739&lt;=450000,0,MAX(0,Q2739*0.04-MIN(50000,Q2739)*0.02))</f>
        <v/>
      </c>
      <c r="V2739" s="21">
        <f>50000+MAX(0,G2739-480000)</f>
        <v/>
      </c>
      <c r="W2739" s="21">
        <f>P2739-V2739</f>
        <v/>
      </c>
      <c r="X2739" s="21">
        <f>Q2739-V2739</f>
        <v/>
      </c>
      <c r="Y2739" s="22">
        <f>IF(W2739&lt;0,0.9,LOOKUP(W2739,{0,1950001,3300001,6950001,9000001,18000001,40000001},{0.84895,0.7979,0.6958,0.66517,0.56307,0.4916,0.44055}))</f>
        <v/>
      </c>
      <c r="Z2739" s="22">
        <f>IF(X2739&lt;0,0.9,LOOKUP(X2739,{0,1950001,3300001,6950001,9000001,18000001,40000001},{0.84895,0.7979,0.6958,0.66517,0.56307,0.4916,0.44055}))</f>
        <v/>
      </c>
      <c r="AA2739" s="22">
        <f>IF(W2739&lt;0,0,CHOOSE(MATCH(W2739,{0,1950001,3300001,6950001,9000001},1),5.105/84.895,10.21/79.79,20.42/69.58,23.483/66.517,33.693/56.307))</f>
        <v/>
      </c>
      <c r="AB2739" s="21">
        <f>IF(C2739&lt;=2000,0,(MIN(C2739,ROUNDDOWN(F2739*0.3,0))-2000)*0.1)</f>
        <v/>
      </c>
      <c r="AC2739" s="21">
        <f>IF(C2739&lt;=2000,0,MIN((C2739-2000)*Y2739,(R2739+S2739)*0.2))</f>
        <v/>
      </c>
      <c r="AD2739" s="21">
        <f>IF(C2739&lt;=2000,0,MIN((C2739-2000)*Z2739,(T2739+U2739)*0.2))</f>
        <v/>
      </c>
      <c r="AE2739" s="21">
        <f>AC2739*AA2739</f>
        <v/>
      </c>
      <c r="AF2739" s="21">
        <f>ROUNDDOWN(R2739,-2)+ROUNDDOWN(S2739,-2)</f>
        <v/>
      </c>
      <c r="AG2739" s="21">
        <f>ROUNDDOWN(MAX(0,R2739-(AB2739+AC2739+AE2739)*0.6),-2)+ROUNDDOWN(MAX(0,S2739-(AB2739+AC2739+AE2739)*0.4),-2)</f>
        <v/>
      </c>
      <c r="AH2739" s="21">
        <f>ROUNDDOWN(MAX(0,T2739-(AB2739+AD2739)*0.6),-2)+ROUNDDOWN(MAX(0,U2739-(AB2739+AD2739)*0.4),-2)</f>
        <v/>
      </c>
      <c r="AI2739" s="21">
        <f>ROUNDDOWN(T2739,-2)+ROUNDDOWN(U2739,-2)</f>
        <v/>
      </c>
      <c r="AJ2739" s="21">
        <f>M2739+AF2739</f>
        <v/>
      </c>
      <c r="AK2739" s="21">
        <f>M2739+AG2739</f>
        <v/>
      </c>
      <c r="AL2739" s="21">
        <f>N2739+AH2739</f>
        <v/>
      </c>
      <c r="AM2739" s="21">
        <f>O2739+AI2739</f>
        <v/>
      </c>
      <c r="AN2739" s="21">
        <f>N2739+AI2739</f>
        <v/>
      </c>
      <c r="AO2739" s="21">
        <f>ROUNDDOWN((R2739+S2739)*0.2/Y2739+2000,0)</f>
        <v/>
      </c>
      <c r="AP2739" s="21">
        <f>ROUNDDOWN((T2739+U2739)*0.2/Z2739+2000,0)</f>
        <v/>
      </c>
      <c r="AQ2739" s="21">
        <f>AL2739-AK2739</f>
        <v/>
      </c>
      <c r="AR2739" s="21">
        <f>AM2739-AK2739</f>
        <v/>
      </c>
      <c r="AS2739" s="21">
        <f>AM2739-AL2739</f>
        <v/>
      </c>
      <c r="AT2739" s="21">
        <f>AK2739+C2739-AJ2739</f>
        <v/>
      </c>
      <c r="AU2739" s="21">
        <f>AL2739+C2739-AM2739</f>
        <v/>
      </c>
      <c r="AV2739" s="21">
        <f>AN2739+C2739-AM2739</f>
        <v/>
      </c>
    </row>
    <row r="2740">
      <c r="A2740" t="inlineStr">
        <is>
          <t>1万円刻み</t>
        </is>
      </c>
      <c r="B2740" s="21">
        <f>'5_1万円刻み'!$A$977</f>
        <v/>
      </c>
      <c r="C2740" s="21">
        <f>AO2740</f>
        <v/>
      </c>
      <c r="D2740" s="21" t="n">
        <v>0</v>
      </c>
      <c r="E2740" s="21">
        <f>ROUND(MIN(B2740/12,650000)*12*0.0915+MIN(B2740/12,1390000)*12*(0.0504+0)+B2740*0.005,0)</f>
        <v/>
      </c>
      <c r="F2740" s="21">
        <f>IF(B2740&lt;741000,0,IF(B2740&lt;2191000,B2740-740000,IF(B2740&lt;2193000,1451000,IF(B2740&lt;2196000,1453000,IF(B2740&lt;2200000,1456000,IF(B2740&lt;3600000,ROUND(ROUNDDOWN(B2740/4,-3)*2.8,0)-80000,IF(B2740&lt;6600000,ROUND(ROUNDDOWN(B2740/4,-3)*3.2,0)-440000,IF(B2740&lt;8500000,ROUNDDOWN(B2740*0.9,0)-1100000,B2740-1950000))))))))</f>
        <v/>
      </c>
      <c r="G2740" s="21">
        <f>IF(F2740&gt;23500000,NA(),IF(F2740&lt;=4890000,1040000,IF(F2740&lt;=6550000,670000,620000)))</f>
        <v/>
      </c>
      <c r="H2740" s="21">
        <f>IF(D2740&lt;=0,0,MAX(0,MIN(2000000,D2740-MIN(100000,ROUNDDOWN(F2740*0.05,0)))))</f>
        <v/>
      </c>
      <c r="I2740" s="21">
        <f>IF(C2740&lt;=2000,0,MIN(C2740,ROUNDDOWN(F2740*0.4,0))-2000)</f>
        <v/>
      </c>
      <c r="J2740" s="21">
        <f>MAX(0,ROUNDDOWN(F2740-E2740-G2740,-3))</f>
        <v/>
      </c>
      <c r="K2740" s="21">
        <f>MAX(0,ROUNDDOWN(F2740-E2740-G2740-H2740-I2740,-3))</f>
        <v/>
      </c>
      <c r="L2740" s="21">
        <f>MAX(0,ROUNDDOWN(F2740-E2740-G2740-H2740,-3))</f>
        <v/>
      </c>
      <c r="M2740" s="21">
        <f>IF(J2740&lt;=0,0,ROUNDDOWN((J2740*LOOKUP(J2740,{0,1950001,3300001,6950001,9000001,18000001,40000001},{0.05,0.1,0.2,0.23,0.33,0.4,0.45})-LOOKUP(J2740,{0,1950001,3300001,6950001,9000001,18000001,40000001},{0,97500,427500,636000,1536000,2796000,4796000}))*1.021,-2))</f>
        <v/>
      </c>
      <c r="N2740" s="21">
        <f>IF(K2740&lt;=0,0,ROUNDDOWN((K2740*LOOKUP(K2740,{0,1950001,3300001,6950001,9000001,18000001,40000001},{0.05,0.1,0.2,0.23,0.33,0.4,0.45})-LOOKUP(K2740,{0,1950001,3300001,6950001,9000001,18000001,40000001},{0,97500,427500,636000,1536000,2796000,4796000}))*1.021,-2))</f>
        <v/>
      </c>
      <c r="O2740" s="21">
        <f>IF(L2740&lt;=0,0,ROUNDDOWN((L2740*LOOKUP(L2740,{0,1950001,3300001,6950001,9000001,18000001,40000001},{0.05,0.1,0.2,0.23,0.33,0.4,0.45})-LOOKUP(L2740,{0,1950001,3300001,6950001,9000001,18000001,40000001},{0,97500,427500,636000,1536000,2796000,4796000}))*1.021,-2))</f>
        <v/>
      </c>
      <c r="P2740" s="21">
        <f>MAX(0,ROUNDDOWN(F2740-E2740-430000,-3))</f>
        <v/>
      </c>
      <c r="Q2740" s="21">
        <f>MAX(0,ROUNDDOWN(F2740-E2740-430000-H2740,-3))</f>
        <v/>
      </c>
      <c r="R2740" s="21">
        <f>IF(F2740&lt;=450000,0,MAX(0,P2740*0.06-MIN(50000,P2740)*0.03))</f>
        <v/>
      </c>
      <c r="S2740" s="21">
        <f>IF(F2740&lt;=450000,0,MAX(0,P2740*0.04-MIN(50000,P2740)*0.02))</f>
        <v/>
      </c>
      <c r="T2740" s="21">
        <f>IF(F2740&lt;=450000,0,MAX(0,Q2740*0.06-MIN(50000,Q2740)*0.03))</f>
        <v/>
      </c>
      <c r="U2740" s="21">
        <f>IF(F2740&lt;=450000,0,MAX(0,Q2740*0.04-MIN(50000,Q2740)*0.02))</f>
        <v/>
      </c>
      <c r="V2740" s="21">
        <f>50000+MAX(0,G2740-480000)</f>
        <v/>
      </c>
      <c r="W2740" s="21">
        <f>P2740-V2740</f>
        <v/>
      </c>
      <c r="X2740" s="21">
        <f>Q2740-V2740</f>
        <v/>
      </c>
      <c r="Y2740" s="22">
        <f>IF(W2740&lt;0,0.9,LOOKUP(W2740,{0,1950001,3300001,6950001,9000001,18000001,40000001},{0.84895,0.7979,0.6958,0.66517,0.56307,0.4916,0.44055}))</f>
        <v/>
      </c>
      <c r="Z2740" s="22">
        <f>IF(X2740&lt;0,0.9,LOOKUP(X2740,{0,1950001,3300001,6950001,9000001,18000001,40000001},{0.84895,0.7979,0.6958,0.66517,0.56307,0.4916,0.44055}))</f>
        <v/>
      </c>
      <c r="AA2740" s="22">
        <f>IF(W2740&lt;0,0,CHOOSE(MATCH(W2740,{0,1950001,3300001,6950001,9000001},1),5.105/84.895,10.21/79.79,20.42/69.58,23.483/66.517,33.693/56.307))</f>
        <v/>
      </c>
      <c r="AB2740" s="21">
        <f>IF(C2740&lt;=2000,0,(MIN(C2740,ROUNDDOWN(F2740*0.3,0))-2000)*0.1)</f>
        <v/>
      </c>
      <c r="AC2740" s="21">
        <f>IF(C2740&lt;=2000,0,MIN((C2740-2000)*Y2740,(R2740+S2740)*0.2))</f>
        <v/>
      </c>
      <c r="AD2740" s="21">
        <f>IF(C2740&lt;=2000,0,MIN((C2740-2000)*Z2740,(T2740+U2740)*0.2))</f>
        <v/>
      </c>
      <c r="AE2740" s="21">
        <f>AC2740*AA2740</f>
        <v/>
      </c>
      <c r="AF2740" s="21">
        <f>ROUNDDOWN(R2740,-2)+ROUNDDOWN(S2740,-2)</f>
        <v/>
      </c>
      <c r="AG2740" s="21">
        <f>ROUNDDOWN(MAX(0,R2740-(AB2740+AC2740+AE2740)*0.6),-2)+ROUNDDOWN(MAX(0,S2740-(AB2740+AC2740+AE2740)*0.4),-2)</f>
        <v/>
      </c>
      <c r="AH2740" s="21">
        <f>ROUNDDOWN(MAX(0,T2740-(AB2740+AD2740)*0.6),-2)+ROUNDDOWN(MAX(0,U2740-(AB2740+AD2740)*0.4),-2)</f>
        <v/>
      </c>
      <c r="AI2740" s="21">
        <f>ROUNDDOWN(T2740,-2)+ROUNDDOWN(U2740,-2)</f>
        <v/>
      </c>
      <c r="AJ2740" s="21">
        <f>M2740+AF2740</f>
        <v/>
      </c>
      <c r="AK2740" s="21">
        <f>M2740+AG2740</f>
        <v/>
      </c>
      <c r="AL2740" s="21">
        <f>N2740+AH2740</f>
        <v/>
      </c>
      <c r="AM2740" s="21">
        <f>O2740+AI2740</f>
        <v/>
      </c>
      <c r="AN2740" s="21">
        <f>N2740+AI2740</f>
        <v/>
      </c>
      <c r="AO2740" s="21">
        <f>ROUNDDOWN((R2740+S2740)*0.2/Y2740+2000,0)</f>
        <v/>
      </c>
      <c r="AP2740" s="21">
        <f>ROUNDDOWN((T2740+U2740)*0.2/Z2740+2000,0)</f>
        <v/>
      </c>
      <c r="AQ2740" s="21">
        <f>AL2740-AK2740</f>
        <v/>
      </c>
      <c r="AR2740" s="21">
        <f>AM2740-AK2740</f>
        <v/>
      </c>
      <c r="AS2740" s="21">
        <f>AM2740-AL2740</f>
        <v/>
      </c>
      <c r="AT2740" s="21">
        <f>AK2740+C2740-AJ2740</f>
        <v/>
      </c>
      <c r="AU2740" s="21">
        <f>AL2740+C2740-AM2740</f>
        <v/>
      </c>
      <c r="AV2740" s="21">
        <f>AN2740+C2740-AM2740</f>
        <v/>
      </c>
    </row>
    <row r="2741">
      <c r="A2741" t="inlineStr">
        <is>
          <t>1万円刻み</t>
        </is>
      </c>
      <c r="B2741" s="21">
        <f>'5_1万円刻み'!$A$978</f>
        <v/>
      </c>
      <c r="C2741" s="21">
        <f>AO2741</f>
        <v/>
      </c>
      <c r="D2741" s="21" t="n">
        <v>0</v>
      </c>
      <c r="E2741" s="21">
        <f>ROUND(MIN(B2741/12,650000)*12*0.0915+MIN(B2741/12,1390000)*12*(0.0504+0)+B2741*0.005,0)</f>
        <v/>
      </c>
      <c r="F2741" s="21">
        <f>IF(B2741&lt;741000,0,IF(B2741&lt;2191000,B2741-740000,IF(B2741&lt;2193000,1451000,IF(B2741&lt;2196000,1453000,IF(B2741&lt;2200000,1456000,IF(B2741&lt;3600000,ROUND(ROUNDDOWN(B2741/4,-3)*2.8,0)-80000,IF(B2741&lt;6600000,ROUND(ROUNDDOWN(B2741/4,-3)*3.2,0)-440000,IF(B2741&lt;8500000,ROUNDDOWN(B2741*0.9,0)-1100000,B2741-1950000))))))))</f>
        <v/>
      </c>
      <c r="G2741" s="21">
        <f>IF(F2741&gt;23500000,NA(),IF(F2741&lt;=4890000,1040000,IF(F2741&lt;=6550000,670000,620000)))</f>
        <v/>
      </c>
      <c r="H2741" s="21">
        <f>IF(D2741&lt;=0,0,MAX(0,MIN(2000000,D2741-MIN(100000,ROUNDDOWN(F2741*0.05,0)))))</f>
        <v/>
      </c>
      <c r="I2741" s="21">
        <f>IF(C2741&lt;=2000,0,MIN(C2741,ROUNDDOWN(F2741*0.4,0))-2000)</f>
        <v/>
      </c>
      <c r="J2741" s="21">
        <f>MAX(0,ROUNDDOWN(F2741-E2741-G2741,-3))</f>
        <v/>
      </c>
      <c r="K2741" s="21">
        <f>MAX(0,ROUNDDOWN(F2741-E2741-G2741-H2741-I2741,-3))</f>
        <v/>
      </c>
      <c r="L2741" s="21">
        <f>MAX(0,ROUNDDOWN(F2741-E2741-G2741-H2741,-3))</f>
        <v/>
      </c>
      <c r="M2741" s="21">
        <f>IF(J2741&lt;=0,0,ROUNDDOWN((J2741*LOOKUP(J2741,{0,1950001,3300001,6950001,9000001,18000001,40000001},{0.05,0.1,0.2,0.23,0.33,0.4,0.45})-LOOKUP(J2741,{0,1950001,3300001,6950001,9000001,18000001,40000001},{0,97500,427500,636000,1536000,2796000,4796000}))*1.021,-2))</f>
        <v/>
      </c>
      <c r="N2741" s="21">
        <f>IF(K2741&lt;=0,0,ROUNDDOWN((K2741*LOOKUP(K2741,{0,1950001,3300001,6950001,9000001,18000001,40000001},{0.05,0.1,0.2,0.23,0.33,0.4,0.45})-LOOKUP(K2741,{0,1950001,3300001,6950001,9000001,18000001,40000001},{0,97500,427500,636000,1536000,2796000,4796000}))*1.021,-2))</f>
        <v/>
      </c>
      <c r="O2741" s="21">
        <f>IF(L2741&lt;=0,0,ROUNDDOWN((L2741*LOOKUP(L2741,{0,1950001,3300001,6950001,9000001,18000001,40000001},{0.05,0.1,0.2,0.23,0.33,0.4,0.45})-LOOKUP(L2741,{0,1950001,3300001,6950001,9000001,18000001,40000001},{0,97500,427500,636000,1536000,2796000,4796000}))*1.021,-2))</f>
        <v/>
      </c>
      <c r="P2741" s="21">
        <f>MAX(0,ROUNDDOWN(F2741-E2741-430000,-3))</f>
        <v/>
      </c>
      <c r="Q2741" s="21">
        <f>MAX(0,ROUNDDOWN(F2741-E2741-430000-H2741,-3))</f>
        <v/>
      </c>
      <c r="R2741" s="21">
        <f>IF(F2741&lt;=450000,0,MAX(0,P2741*0.06-MIN(50000,P2741)*0.03))</f>
        <v/>
      </c>
      <c r="S2741" s="21">
        <f>IF(F2741&lt;=450000,0,MAX(0,P2741*0.04-MIN(50000,P2741)*0.02))</f>
        <v/>
      </c>
      <c r="T2741" s="21">
        <f>IF(F2741&lt;=450000,0,MAX(0,Q2741*0.06-MIN(50000,Q2741)*0.03))</f>
        <v/>
      </c>
      <c r="U2741" s="21">
        <f>IF(F2741&lt;=450000,0,MAX(0,Q2741*0.04-MIN(50000,Q2741)*0.02))</f>
        <v/>
      </c>
      <c r="V2741" s="21">
        <f>50000+MAX(0,G2741-480000)</f>
        <v/>
      </c>
      <c r="W2741" s="21">
        <f>P2741-V2741</f>
        <v/>
      </c>
      <c r="X2741" s="21">
        <f>Q2741-V2741</f>
        <v/>
      </c>
      <c r="Y2741" s="22">
        <f>IF(W2741&lt;0,0.9,LOOKUP(W2741,{0,1950001,3300001,6950001,9000001,18000001,40000001},{0.84895,0.7979,0.6958,0.66517,0.56307,0.4916,0.44055}))</f>
        <v/>
      </c>
      <c r="Z2741" s="22">
        <f>IF(X2741&lt;0,0.9,LOOKUP(X2741,{0,1950001,3300001,6950001,9000001,18000001,40000001},{0.84895,0.7979,0.6958,0.66517,0.56307,0.4916,0.44055}))</f>
        <v/>
      </c>
      <c r="AA2741" s="22">
        <f>IF(W2741&lt;0,0,CHOOSE(MATCH(W2741,{0,1950001,3300001,6950001,9000001},1),5.105/84.895,10.21/79.79,20.42/69.58,23.483/66.517,33.693/56.307))</f>
        <v/>
      </c>
      <c r="AB2741" s="21">
        <f>IF(C2741&lt;=2000,0,(MIN(C2741,ROUNDDOWN(F2741*0.3,0))-2000)*0.1)</f>
        <v/>
      </c>
      <c r="AC2741" s="21">
        <f>IF(C2741&lt;=2000,0,MIN((C2741-2000)*Y2741,(R2741+S2741)*0.2))</f>
        <v/>
      </c>
      <c r="AD2741" s="21">
        <f>IF(C2741&lt;=2000,0,MIN((C2741-2000)*Z2741,(T2741+U2741)*0.2))</f>
        <v/>
      </c>
      <c r="AE2741" s="21">
        <f>AC2741*AA2741</f>
        <v/>
      </c>
      <c r="AF2741" s="21">
        <f>ROUNDDOWN(R2741,-2)+ROUNDDOWN(S2741,-2)</f>
        <v/>
      </c>
      <c r="AG2741" s="21">
        <f>ROUNDDOWN(MAX(0,R2741-(AB2741+AC2741+AE2741)*0.6),-2)+ROUNDDOWN(MAX(0,S2741-(AB2741+AC2741+AE2741)*0.4),-2)</f>
        <v/>
      </c>
      <c r="AH2741" s="21">
        <f>ROUNDDOWN(MAX(0,T2741-(AB2741+AD2741)*0.6),-2)+ROUNDDOWN(MAX(0,U2741-(AB2741+AD2741)*0.4),-2)</f>
        <v/>
      </c>
      <c r="AI2741" s="21">
        <f>ROUNDDOWN(T2741,-2)+ROUNDDOWN(U2741,-2)</f>
        <v/>
      </c>
      <c r="AJ2741" s="21">
        <f>M2741+AF2741</f>
        <v/>
      </c>
      <c r="AK2741" s="21">
        <f>M2741+AG2741</f>
        <v/>
      </c>
      <c r="AL2741" s="21">
        <f>N2741+AH2741</f>
        <v/>
      </c>
      <c r="AM2741" s="21">
        <f>O2741+AI2741</f>
        <v/>
      </c>
      <c r="AN2741" s="21">
        <f>N2741+AI2741</f>
        <v/>
      </c>
      <c r="AO2741" s="21">
        <f>ROUNDDOWN((R2741+S2741)*0.2/Y2741+2000,0)</f>
        <v/>
      </c>
      <c r="AP2741" s="21">
        <f>ROUNDDOWN((T2741+U2741)*0.2/Z2741+2000,0)</f>
        <v/>
      </c>
      <c r="AQ2741" s="21">
        <f>AL2741-AK2741</f>
        <v/>
      </c>
      <c r="AR2741" s="21">
        <f>AM2741-AK2741</f>
        <v/>
      </c>
      <c r="AS2741" s="21">
        <f>AM2741-AL2741</f>
        <v/>
      </c>
      <c r="AT2741" s="21">
        <f>AK2741+C2741-AJ2741</f>
        <v/>
      </c>
      <c r="AU2741" s="21">
        <f>AL2741+C2741-AM2741</f>
        <v/>
      </c>
      <c r="AV2741" s="21">
        <f>AN2741+C2741-AM2741</f>
        <v/>
      </c>
    </row>
    <row r="2742">
      <c r="A2742" t="inlineStr">
        <is>
          <t>1万円刻み</t>
        </is>
      </c>
      <c r="B2742" s="21">
        <f>'5_1万円刻み'!$A$979</f>
        <v/>
      </c>
      <c r="C2742" s="21">
        <f>AO2742</f>
        <v/>
      </c>
      <c r="D2742" s="21" t="n">
        <v>0</v>
      </c>
      <c r="E2742" s="21">
        <f>ROUND(MIN(B2742/12,650000)*12*0.0915+MIN(B2742/12,1390000)*12*(0.0504+0)+B2742*0.005,0)</f>
        <v/>
      </c>
      <c r="F2742" s="21">
        <f>IF(B2742&lt;741000,0,IF(B2742&lt;2191000,B2742-740000,IF(B2742&lt;2193000,1451000,IF(B2742&lt;2196000,1453000,IF(B2742&lt;2200000,1456000,IF(B2742&lt;3600000,ROUND(ROUNDDOWN(B2742/4,-3)*2.8,0)-80000,IF(B2742&lt;6600000,ROUND(ROUNDDOWN(B2742/4,-3)*3.2,0)-440000,IF(B2742&lt;8500000,ROUNDDOWN(B2742*0.9,0)-1100000,B2742-1950000))))))))</f>
        <v/>
      </c>
      <c r="G2742" s="21">
        <f>IF(F2742&gt;23500000,NA(),IF(F2742&lt;=4890000,1040000,IF(F2742&lt;=6550000,670000,620000)))</f>
        <v/>
      </c>
      <c r="H2742" s="21">
        <f>IF(D2742&lt;=0,0,MAX(0,MIN(2000000,D2742-MIN(100000,ROUNDDOWN(F2742*0.05,0)))))</f>
        <v/>
      </c>
      <c r="I2742" s="21">
        <f>IF(C2742&lt;=2000,0,MIN(C2742,ROUNDDOWN(F2742*0.4,0))-2000)</f>
        <v/>
      </c>
      <c r="J2742" s="21">
        <f>MAX(0,ROUNDDOWN(F2742-E2742-G2742,-3))</f>
        <v/>
      </c>
      <c r="K2742" s="21">
        <f>MAX(0,ROUNDDOWN(F2742-E2742-G2742-H2742-I2742,-3))</f>
        <v/>
      </c>
      <c r="L2742" s="21">
        <f>MAX(0,ROUNDDOWN(F2742-E2742-G2742-H2742,-3))</f>
        <v/>
      </c>
      <c r="M2742" s="21">
        <f>IF(J2742&lt;=0,0,ROUNDDOWN((J2742*LOOKUP(J2742,{0,1950001,3300001,6950001,9000001,18000001,40000001},{0.05,0.1,0.2,0.23,0.33,0.4,0.45})-LOOKUP(J2742,{0,1950001,3300001,6950001,9000001,18000001,40000001},{0,97500,427500,636000,1536000,2796000,4796000}))*1.021,-2))</f>
        <v/>
      </c>
      <c r="N2742" s="21">
        <f>IF(K2742&lt;=0,0,ROUNDDOWN((K2742*LOOKUP(K2742,{0,1950001,3300001,6950001,9000001,18000001,40000001},{0.05,0.1,0.2,0.23,0.33,0.4,0.45})-LOOKUP(K2742,{0,1950001,3300001,6950001,9000001,18000001,40000001},{0,97500,427500,636000,1536000,2796000,4796000}))*1.021,-2))</f>
        <v/>
      </c>
      <c r="O2742" s="21">
        <f>IF(L2742&lt;=0,0,ROUNDDOWN((L2742*LOOKUP(L2742,{0,1950001,3300001,6950001,9000001,18000001,40000001},{0.05,0.1,0.2,0.23,0.33,0.4,0.45})-LOOKUP(L2742,{0,1950001,3300001,6950001,9000001,18000001,40000001},{0,97500,427500,636000,1536000,2796000,4796000}))*1.021,-2))</f>
        <v/>
      </c>
      <c r="P2742" s="21">
        <f>MAX(0,ROUNDDOWN(F2742-E2742-430000,-3))</f>
        <v/>
      </c>
      <c r="Q2742" s="21">
        <f>MAX(0,ROUNDDOWN(F2742-E2742-430000-H2742,-3))</f>
        <v/>
      </c>
      <c r="R2742" s="21">
        <f>IF(F2742&lt;=450000,0,MAX(0,P2742*0.06-MIN(50000,P2742)*0.03))</f>
        <v/>
      </c>
      <c r="S2742" s="21">
        <f>IF(F2742&lt;=450000,0,MAX(0,P2742*0.04-MIN(50000,P2742)*0.02))</f>
        <v/>
      </c>
      <c r="T2742" s="21">
        <f>IF(F2742&lt;=450000,0,MAX(0,Q2742*0.06-MIN(50000,Q2742)*0.03))</f>
        <v/>
      </c>
      <c r="U2742" s="21">
        <f>IF(F2742&lt;=450000,0,MAX(0,Q2742*0.04-MIN(50000,Q2742)*0.02))</f>
        <v/>
      </c>
      <c r="V2742" s="21">
        <f>50000+MAX(0,G2742-480000)</f>
        <v/>
      </c>
      <c r="W2742" s="21">
        <f>P2742-V2742</f>
        <v/>
      </c>
      <c r="X2742" s="21">
        <f>Q2742-V2742</f>
        <v/>
      </c>
      <c r="Y2742" s="22">
        <f>IF(W2742&lt;0,0.9,LOOKUP(W2742,{0,1950001,3300001,6950001,9000001,18000001,40000001},{0.84895,0.7979,0.6958,0.66517,0.56307,0.4916,0.44055}))</f>
        <v/>
      </c>
      <c r="Z2742" s="22">
        <f>IF(X2742&lt;0,0.9,LOOKUP(X2742,{0,1950001,3300001,6950001,9000001,18000001,40000001},{0.84895,0.7979,0.6958,0.66517,0.56307,0.4916,0.44055}))</f>
        <v/>
      </c>
      <c r="AA2742" s="22">
        <f>IF(W2742&lt;0,0,CHOOSE(MATCH(W2742,{0,1950001,3300001,6950001,9000001},1),5.105/84.895,10.21/79.79,20.42/69.58,23.483/66.517,33.693/56.307))</f>
        <v/>
      </c>
      <c r="AB2742" s="21">
        <f>IF(C2742&lt;=2000,0,(MIN(C2742,ROUNDDOWN(F2742*0.3,0))-2000)*0.1)</f>
        <v/>
      </c>
      <c r="AC2742" s="21">
        <f>IF(C2742&lt;=2000,0,MIN((C2742-2000)*Y2742,(R2742+S2742)*0.2))</f>
        <v/>
      </c>
      <c r="AD2742" s="21">
        <f>IF(C2742&lt;=2000,0,MIN((C2742-2000)*Z2742,(T2742+U2742)*0.2))</f>
        <v/>
      </c>
      <c r="AE2742" s="21">
        <f>AC2742*AA2742</f>
        <v/>
      </c>
      <c r="AF2742" s="21">
        <f>ROUNDDOWN(R2742,-2)+ROUNDDOWN(S2742,-2)</f>
        <v/>
      </c>
      <c r="AG2742" s="21">
        <f>ROUNDDOWN(MAX(0,R2742-(AB2742+AC2742+AE2742)*0.6),-2)+ROUNDDOWN(MAX(0,S2742-(AB2742+AC2742+AE2742)*0.4),-2)</f>
        <v/>
      </c>
      <c r="AH2742" s="21">
        <f>ROUNDDOWN(MAX(0,T2742-(AB2742+AD2742)*0.6),-2)+ROUNDDOWN(MAX(0,U2742-(AB2742+AD2742)*0.4),-2)</f>
        <v/>
      </c>
      <c r="AI2742" s="21">
        <f>ROUNDDOWN(T2742,-2)+ROUNDDOWN(U2742,-2)</f>
        <v/>
      </c>
      <c r="AJ2742" s="21">
        <f>M2742+AF2742</f>
        <v/>
      </c>
      <c r="AK2742" s="21">
        <f>M2742+AG2742</f>
        <v/>
      </c>
      <c r="AL2742" s="21">
        <f>N2742+AH2742</f>
        <v/>
      </c>
      <c r="AM2742" s="21">
        <f>O2742+AI2742</f>
        <v/>
      </c>
      <c r="AN2742" s="21">
        <f>N2742+AI2742</f>
        <v/>
      </c>
      <c r="AO2742" s="21">
        <f>ROUNDDOWN((R2742+S2742)*0.2/Y2742+2000,0)</f>
        <v/>
      </c>
      <c r="AP2742" s="21">
        <f>ROUNDDOWN((T2742+U2742)*0.2/Z2742+2000,0)</f>
        <v/>
      </c>
      <c r="AQ2742" s="21">
        <f>AL2742-AK2742</f>
        <v/>
      </c>
      <c r="AR2742" s="21">
        <f>AM2742-AK2742</f>
        <v/>
      </c>
      <c r="AS2742" s="21">
        <f>AM2742-AL2742</f>
        <v/>
      </c>
      <c r="AT2742" s="21">
        <f>AK2742+C2742-AJ2742</f>
        <v/>
      </c>
      <c r="AU2742" s="21">
        <f>AL2742+C2742-AM2742</f>
        <v/>
      </c>
      <c r="AV2742" s="21">
        <f>AN2742+C2742-AM2742</f>
        <v/>
      </c>
    </row>
    <row r="2743">
      <c r="A2743" t="inlineStr">
        <is>
          <t>1万円刻み</t>
        </is>
      </c>
      <c r="B2743" s="21">
        <f>'5_1万円刻み'!$A$980</f>
        <v/>
      </c>
      <c r="C2743" s="21">
        <f>AO2743</f>
        <v/>
      </c>
      <c r="D2743" s="21" t="n">
        <v>0</v>
      </c>
      <c r="E2743" s="21">
        <f>ROUND(MIN(B2743/12,650000)*12*0.0915+MIN(B2743/12,1390000)*12*(0.0504+0)+B2743*0.005,0)</f>
        <v/>
      </c>
      <c r="F2743" s="21">
        <f>IF(B2743&lt;741000,0,IF(B2743&lt;2191000,B2743-740000,IF(B2743&lt;2193000,1451000,IF(B2743&lt;2196000,1453000,IF(B2743&lt;2200000,1456000,IF(B2743&lt;3600000,ROUND(ROUNDDOWN(B2743/4,-3)*2.8,0)-80000,IF(B2743&lt;6600000,ROUND(ROUNDDOWN(B2743/4,-3)*3.2,0)-440000,IF(B2743&lt;8500000,ROUNDDOWN(B2743*0.9,0)-1100000,B2743-1950000))))))))</f>
        <v/>
      </c>
      <c r="G2743" s="21">
        <f>IF(F2743&gt;23500000,NA(),IF(F2743&lt;=4890000,1040000,IF(F2743&lt;=6550000,670000,620000)))</f>
        <v/>
      </c>
      <c r="H2743" s="21">
        <f>IF(D2743&lt;=0,0,MAX(0,MIN(2000000,D2743-MIN(100000,ROUNDDOWN(F2743*0.05,0)))))</f>
        <v/>
      </c>
      <c r="I2743" s="21">
        <f>IF(C2743&lt;=2000,0,MIN(C2743,ROUNDDOWN(F2743*0.4,0))-2000)</f>
        <v/>
      </c>
      <c r="J2743" s="21">
        <f>MAX(0,ROUNDDOWN(F2743-E2743-G2743,-3))</f>
        <v/>
      </c>
      <c r="K2743" s="21">
        <f>MAX(0,ROUNDDOWN(F2743-E2743-G2743-H2743-I2743,-3))</f>
        <v/>
      </c>
      <c r="L2743" s="21">
        <f>MAX(0,ROUNDDOWN(F2743-E2743-G2743-H2743,-3))</f>
        <v/>
      </c>
      <c r="M2743" s="21">
        <f>IF(J2743&lt;=0,0,ROUNDDOWN((J2743*LOOKUP(J2743,{0,1950001,3300001,6950001,9000001,18000001,40000001},{0.05,0.1,0.2,0.23,0.33,0.4,0.45})-LOOKUP(J2743,{0,1950001,3300001,6950001,9000001,18000001,40000001},{0,97500,427500,636000,1536000,2796000,4796000}))*1.021,-2))</f>
        <v/>
      </c>
      <c r="N2743" s="21">
        <f>IF(K2743&lt;=0,0,ROUNDDOWN((K2743*LOOKUP(K2743,{0,1950001,3300001,6950001,9000001,18000001,40000001},{0.05,0.1,0.2,0.23,0.33,0.4,0.45})-LOOKUP(K2743,{0,1950001,3300001,6950001,9000001,18000001,40000001},{0,97500,427500,636000,1536000,2796000,4796000}))*1.021,-2))</f>
        <v/>
      </c>
      <c r="O2743" s="21">
        <f>IF(L2743&lt;=0,0,ROUNDDOWN((L2743*LOOKUP(L2743,{0,1950001,3300001,6950001,9000001,18000001,40000001},{0.05,0.1,0.2,0.23,0.33,0.4,0.45})-LOOKUP(L2743,{0,1950001,3300001,6950001,9000001,18000001,40000001},{0,97500,427500,636000,1536000,2796000,4796000}))*1.021,-2))</f>
        <v/>
      </c>
      <c r="P2743" s="21">
        <f>MAX(0,ROUNDDOWN(F2743-E2743-430000,-3))</f>
        <v/>
      </c>
      <c r="Q2743" s="21">
        <f>MAX(0,ROUNDDOWN(F2743-E2743-430000-H2743,-3))</f>
        <v/>
      </c>
      <c r="R2743" s="21">
        <f>IF(F2743&lt;=450000,0,MAX(0,P2743*0.06-MIN(50000,P2743)*0.03))</f>
        <v/>
      </c>
      <c r="S2743" s="21">
        <f>IF(F2743&lt;=450000,0,MAX(0,P2743*0.04-MIN(50000,P2743)*0.02))</f>
        <v/>
      </c>
      <c r="T2743" s="21">
        <f>IF(F2743&lt;=450000,0,MAX(0,Q2743*0.06-MIN(50000,Q2743)*0.03))</f>
        <v/>
      </c>
      <c r="U2743" s="21">
        <f>IF(F2743&lt;=450000,0,MAX(0,Q2743*0.04-MIN(50000,Q2743)*0.02))</f>
        <v/>
      </c>
      <c r="V2743" s="21">
        <f>50000+MAX(0,G2743-480000)</f>
        <v/>
      </c>
      <c r="W2743" s="21">
        <f>P2743-V2743</f>
        <v/>
      </c>
      <c r="X2743" s="21">
        <f>Q2743-V2743</f>
        <v/>
      </c>
      <c r="Y2743" s="22">
        <f>IF(W2743&lt;0,0.9,LOOKUP(W2743,{0,1950001,3300001,6950001,9000001,18000001,40000001},{0.84895,0.7979,0.6958,0.66517,0.56307,0.4916,0.44055}))</f>
        <v/>
      </c>
      <c r="Z2743" s="22">
        <f>IF(X2743&lt;0,0.9,LOOKUP(X2743,{0,1950001,3300001,6950001,9000001,18000001,40000001},{0.84895,0.7979,0.6958,0.66517,0.56307,0.4916,0.44055}))</f>
        <v/>
      </c>
      <c r="AA2743" s="22">
        <f>IF(W2743&lt;0,0,CHOOSE(MATCH(W2743,{0,1950001,3300001,6950001,9000001},1),5.105/84.895,10.21/79.79,20.42/69.58,23.483/66.517,33.693/56.307))</f>
        <v/>
      </c>
      <c r="AB2743" s="21">
        <f>IF(C2743&lt;=2000,0,(MIN(C2743,ROUNDDOWN(F2743*0.3,0))-2000)*0.1)</f>
        <v/>
      </c>
      <c r="AC2743" s="21">
        <f>IF(C2743&lt;=2000,0,MIN((C2743-2000)*Y2743,(R2743+S2743)*0.2))</f>
        <v/>
      </c>
      <c r="AD2743" s="21">
        <f>IF(C2743&lt;=2000,0,MIN((C2743-2000)*Z2743,(T2743+U2743)*0.2))</f>
        <v/>
      </c>
      <c r="AE2743" s="21">
        <f>AC2743*AA2743</f>
        <v/>
      </c>
      <c r="AF2743" s="21">
        <f>ROUNDDOWN(R2743,-2)+ROUNDDOWN(S2743,-2)</f>
        <v/>
      </c>
      <c r="AG2743" s="21">
        <f>ROUNDDOWN(MAX(0,R2743-(AB2743+AC2743+AE2743)*0.6),-2)+ROUNDDOWN(MAX(0,S2743-(AB2743+AC2743+AE2743)*0.4),-2)</f>
        <v/>
      </c>
      <c r="AH2743" s="21">
        <f>ROUNDDOWN(MAX(0,T2743-(AB2743+AD2743)*0.6),-2)+ROUNDDOWN(MAX(0,U2743-(AB2743+AD2743)*0.4),-2)</f>
        <v/>
      </c>
      <c r="AI2743" s="21">
        <f>ROUNDDOWN(T2743,-2)+ROUNDDOWN(U2743,-2)</f>
        <v/>
      </c>
      <c r="AJ2743" s="21">
        <f>M2743+AF2743</f>
        <v/>
      </c>
      <c r="AK2743" s="21">
        <f>M2743+AG2743</f>
        <v/>
      </c>
      <c r="AL2743" s="21">
        <f>N2743+AH2743</f>
        <v/>
      </c>
      <c r="AM2743" s="21">
        <f>O2743+AI2743</f>
        <v/>
      </c>
      <c r="AN2743" s="21">
        <f>N2743+AI2743</f>
        <v/>
      </c>
      <c r="AO2743" s="21">
        <f>ROUNDDOWN((R2743+S2743)*0.2/Y2743+2000,0)</f>
        <v/>
      </c>
      <c r="AP2743" s="21">
        <f>ROUNDDOWN((T2743+U2743)*0.2/Z2743+2000,0)</f>
        <v/>
      </c>
      <c r="AQ2743" s="21">
        <f>AL2743-AK2743</f>
        <v/>
      </c>
      <c r="AR2743" s="21">
        <f>AM2743-AK2743</f>
        <v/>
      </c>
      <c r="AS2743" s="21">
        <f>AM2743-AL2743</f>
        <v/>
      </c>
      <c r="AT2743" s="21">
        <f>AK2743+C2743-AJ2743</f>
        <v/>
      </c>
      <c r="AU2743" s="21">
        <f>AL2743+C2743-AM2743</f>
        <v/>
      </c>
      <c r="AV2743" s="21">
        <f>AN2743+C2743-AM2743</f>
        <v/>
      </c>
    </row>
    <row r="2744">
      <c r="A2744" t="inlineStr">
        <is>
          <t>1万円刻み</t>
        </is>
      </c>
      <c r="B2744" s="21">
        <f>'5_1万円刻み'!$A$981</f>
        <v/>
      </c>
      <c r="C2744" s="21">
        <f>AO2744</f>
        <v/>
      </c>
      <c r="D2744" s="21" t="n">
        <v>0</v>
      </c>
      <c r="E2744" s="21">
        <f>ROUND(MIN(B2744/12,650000)*12*0.0915+MIN(B2744/12,1390000)*12*(0.0504+0)+B2744*0.005,0)</f>
        <v/>
      </c>
      <c r="F2744" s="21">
        <f>IF(B2744&lt;741000,0,IF(B2744&lt;2191000,B2744-740000,IF(B2744&lt;2193000,1451000,IF(B2744&lt;2196000,1453000,IF(B2744&lt;2200000,1456000,IF(B2744&lt;3600000,ROUND(ROUNDDOWN(B2744/4,-3)*2.8,0)-80000,IF(B2744&lt;6600000,ROUND(ROUNDDOWN(B2744/4,-3)*3.2,0)-440000,IF(B2744&lt;8500000,ROUNDDOWN(B2744*0.9,0)-1100000,B2744-1950000))))))))</f>
        <v/>
      </c>
      <c r="G2744" s="21">
        <f>IF(F2744&gt;23500000,NA(),IF(F2744&lt;=4890000,1040000,IF(F2744&lt;=6550000,670000,620000)))</f>
        <v/>
      </c>
      <c r="H2744" s="21">
        <f>IF(D2744&lt;=0,0,MAX(0,MIN(2000000,D2744-MIN(100000,ROUNDDOWN(F2744*0.05,0)))))</f>
        <v/>
      </c>
      <c r="I2744" s="21">
        <f>IF(C2744&lt;=2000,0,MIN(C2744,ROUNDDOWN(F2744*0.4,0))-2000)</f>
        <v/>
      </c>
      <c r="J2744" s="21">
        <f>MAX(0,ROUNDDOWN(F2744-E2744-G2744,-3))</f>
        <v/>
      </c>
      <c r="K2744" s="21">
        <f>MAX(0,ROUNDDOWN(F2744-E2744-G2744-H2744-I2744,-3))</f>
        <v/>
      </c>
      <c r="L2744" s="21">
        <f>MAX(0,ROUNDDOWN(F2744-E2744-G2744-H2744,-3))</f>
        <v/>
      </c>
      <c r="M2744" s="21">
        <f>IF(J2744&lt;=0,0,ROUNDDOWN((J2744*LOOKUP(J2744,{0,1950001,3300001,6950001,9000001,18000001,40000001},{0.05,0.1,0.2,0.23,0.33,0.4,0.45})-LOOKUP(J2744,{0,1950001,3300001,6950001,9000001,18000001,40000001},{0,97500,427500,636000,1536000,2796000,4796000}))*1.021,-2))</f>
        <v/>
      </c>
      <c r="N2744" s="21">
        <f>IF(K2744&lt;=0,0,ROUNDDOWN((K2744*LOOKUP(K2744,{0,1950001,3300001,6950001,9000001,18000001,40000001},{0.05,0.1,0.2,0.23,0.33,0.4,0.45})-LOOKUP(K2744,{0,1950001,3300001,6950001,9000001,18000001,40000001},{0,97500,427500,636000,1536000,2796000,4796000}))*1.021,-2))</f>
        <v/>
      </c>
      <c r="O2744" s="21">
        <f>IF(L2744&lt;=0,0,ROUNDDOWN((L2744*LOOKUP(L2744,{0,1950001,3300001,6950001,9000001,18000001,40000001},{0.05,0.1,0.2,0.23,0.33,0.4,0.45})-LOOKUP(L2744,{0,1950001,3300001,6950001,9000001,18000001,40000001},{0,97500,427500,636000,1536000,2796000,4796000}))*1.021,-2))</f>
        <v/>
      </c>
      <c r="P2744" s="21">
        <f>MAX(0,ROUNDDOWN(F2744-E2744-430000,-3))</f>
        <v/>
      </c>
      <c r="Q2744" s="21">
        <f>MAX(0,ROUNDDOWN(F2744-E2744-430000-H2744,-3))</f>
        <v/>
      </c>
      <c r="R2744" s="21">
        <f>IF(F2744&lt;=450000,0,MAX(0,P2744*0.06-MIN(50000,P2744)*0.03))</f>
        <v/>
      </c>
      <c r="S2744" s="21">
        <f>IF(F2744&lt;=450000,0,MAX(0,P2744*0.04-MIN(50000,P2744)*0.02))</f>
        <v/>
      </c>
      <c r="T2744" s="21">
        <f>IF(F2744&lt;=450000,0,MAX(0,Q2744*0.06-MIN(50000,Q2744)*0.03))</f>
        <v/>
      </c>
      <c r="U2744" s="21">
        <f>IF(F2744&lt;=450000,0,MAX(0,Q2744*0.04-MIN(50000,Q2744)*0.02))</f>
        <v/>
      </c>
      <c r="V2744" s="21">
        <f>50000+MAX(0,G2744-480000)</f>
        <v/>
      </c>
      <c r="W2744" s="21">
        <f>P2744-V2744</f>
        <v/>
      </c>
      <c r="X2744" s="21">
        <f>Q2744-V2744</f>
        <v/>
      </c>
      <c r="Y2744" s="22">
        <f>IF(W2744&lt;0,0.9,LOOKUP(W2744,{0,1950001,3300001,6950001,9000001,18000001,40000001},{0.84895,0.7979,0.6958,0.66517,0.56307,0.4916,0.44055}))</f>
        <v/>
      </c>
      <c r="Z2744" s="22">
        <f>IF(X2744&lt;0,0.9,LOOKUP(X2744,{0,1950001,3300001,6950001,9000001,18000001,40000001},{0.84895,0.7979,0.6958,0.66517,0.56307,0.4916,0.44055}))</f>
        <v/>
      </c>
      <c r="AA2744" s="22">
        <f>IF(W2744&lt;0,0,CHOOSE(MATCH(W2744,{0,1950001,3300001,6950001,9000001},1),5.105/84.895,10.21/79.79,20.42/69.58,23.483/66.517,33.693/56.307))</f>
        <v/>
      </c>
      <c r="AB2744" s="21">
        <f>IF(C2744&lt;=2000,0,(MIN(C2744,ROUNDDOWN(F2744*0.3,0))-2000)*0.1)</f>
        <v/>
      </c>
      <c r="AC2744" s="21">
        <f>IF(C2744&lt;=2000,0,MIN((C2744-2000)*Y2744,(R2744+S2744)*0.2))</f>
        <v/>
      </c>
      <c r="AD2744" s="21">
        <f>IF(C2744&lt;=2000,0,MIN((C2744-2000)*Z2744,(T2744+U2744)*0.2))</f>
        <v/>
      </c>
      <c r="AE2744" s="21">
        <f>AC2744*AA2744</f>
        <v/>
      </c>
      <c r="AF2744" s="21">
        <f>ROUNDDOWN(R2744,-2)+ROUNDDOWN(S2744,-2)</f>
        <v/>
      </c>
      <c r="AG2744" s="21">
        <f>ROUNDDOWN(MAX(0,R2744-(AB2744+AC2744+AE2744)*0.6),-2)+ROUNDDOWN(MAX(0,S2744-(AB2744+AC2744+AE2744)*0.4),-2)</f>
        <v/>
      </c>
      <c r="AH2744" s="21">
        <f>ROUNDDOWN(MAX(0,T2744-(AB2744+AD2744)*0.6),-2)+ROUNDDOWN(MAX(0,U2744-(AB2744+AD2744)*0.4),-2)</f>
        <v/>
      </c>
      <c r="AI2744" s="21">
        <f>ROUNDDOWN(T2744,-2)+ROUNDDOWN(U2744,-2)</f>
        <v/>
      </c>
      <c r="AJ2744" s="21">
        <f>M2744+AF2744</f>
        <v/>
      </c>
      <c r="AK2744" s="21">
        <f>M2744+AG2744</f>
        <v/>
      </c>
      <c r="AL2744" s="21">
        <f>N2744+AH2744</f>
        <v/>
      </c>
      <c r="AM2744" s="21">
        <f>O2744+AI2744</f>
        <v/>
      </c>
      <c r="AN2744" s="21">
        <f>N2744+AI2744</f>
        <v/>
      </c>
      <c r="AO2744" s="21">
        <f>ROUNDDOWN((R2744+S2744)*0.2/Y2744+2000,0)</f>
        <v/>
      </c>
      <c r="AP2744" s="21">
        <f>ROUNDDOWN((T2744+U2744)*0.2/Z2744+2000,0)</f>
        <v/>
      </c>
      <c r="AQ2744" s="21">
        <f>AL2744-AK2744</f>
        <v/>
      </c>
      <c r="AR2744" s="21">
        <f>AM2744-AK2744</f>
        <v/>
      </c>
      <c r="AS2744" s="21">
        <f>AM2744-AL2744</f>
        <v/>
      </c>
      <c r="AT2744" s="21">
        <f>AK2744+C2744-AJ2744</f>
        <v/>
      </c>
      <c r="AU2744" s="21">
        <f>AL2744+C2744-AM2744</f>
        <v/>
      </c>
      <c r="AV2744" s="21">
        <f>AN2744+C2744-AM2744</f>
        <v/>
      </c>
    </row>
    <row r="2745">
      <c r="A2745" t="inlineStr">
        <is>
          <t>1万円刻み</t>
        </is>
      </c>
      <c r="B2745" s="21">
        <f>'5_1万円刻み'!$A$982</f>
        <v/>
      </c>
      <c r="C2745" s="21">
        <f>AO2745</f>
        <v/>
      </c>
      <c r="D2745" s="21" t="n">
        <v>0</v>
      </c>
      <c r="E2745" s="21">
        <f>ROUND(MIN(B2745/12,650000)*12*0.0915+MIN(B2745/12,1390000)*12*(0.0504+0)+B2745*0.005,0)</f>
        <v/>
      </c>
      <c r="F2745" s="21">
        <f>IF(B2745&lt;741000,0,IF(B2745&lt;2191000,B2745-740000,IF(B2745&lt;2193000,1451000,IF(B2745&lt;2196000,1453000,IF(B2745&lt;2200000,1456000,IF(B2745&lt;3600000,ROUND(ROUNDDOWN(B2745/4,-3)*2.8,0)-80000,IF(B2745&lt;6600000,ROUND(ROUNDDOWN(B2745/4,-3)*3.2,0)-440000,IF(B2745&lt;8500000,ROUNDDOWN(B2745*0.9,0)-1100000,B2745-1950000))))))))</f>
        <v/>
      </c>
      <c r="G2745" s="21">
        <f>IF(F2745&gt;23500000,NA(),IF(F2745&lt;=4890000,1040000,IF(F2745&lt;=6550000,670000,620000)))</f>
        <v/>
      </c>
      <c r="H2745" s="21">
        <f>IF(D2745&lt;=0,0,MAX(0,MIN(2000000,D2745-MIN(100000,ROUNDDOWN(F2745*0.05,0)))))</f>
        <v/>
      </c>
      <c r="I2745" s="21">
        <f>IF(C2745&lt;=2000,0,MIN(C2745,ROUNDDOWN(F2745*0.4,0))-2000)</f>
        <v/>
      </c>
      <c r="J2745" s="21">
        <f>MAX(0,ROUNDDOWN(F2745-E2745-G2745,-3))</f>
        <v/>
      </c>
      <c r="K2745" s="21">
        <f>MAX(0,ROUNDDOWN(F2745-E2745-G2745-H2745-I2745,-3))</f>
        <v/>
      </c>
      <c r="L2745" s="21">
        <f>MAX(0,ROUNDDOWN(F2745-E2745-G2745-H2745,-3))</f>
        <v/>
      </c>
      <c r="M2745" s="21">
        <f>IF(J2745&lt;=0,0,ROUNDDOWN((J2745*LOOKUP(J2745,{0,1950001,3300001,6950001,9000001,18000001,40000001},{0.05,0.1,0.2,0.23,0.33,0.4,0.45})-LOOKUP(J2745,{0,1950001,3300001,6950001,9000001,18000001,40000001},{0,97500,427500,636000,1536000,2796000,4796000}))*1.021,-2))</f>
        <v/>
      </c>
      <c r="N2745" s="21">
        <f>IF(K2745&lt;=0,0,ROUNDDOWN((K2745*LOOKUP(K2745,{0,1950001,3300001,6950001,9000001,18000001,40000001},{0.05,0.1,0.2,0.23,0.33,0.4,0.45})-LOOKUP(K2745,{0,1950001,3300001,6950001,9000001,18000001,40000001},{0,97500,427500,636000,1536000,2796000,4796000}))*1.021,-2))</f>
        <v/>
      </c>
      <c r="O2745" s="21">
        <f>IF(L2745&lt;=0,0,ROUNDDOWN((L2745*LOOKUP(L2745,{0,1950001,3300001,6950001,9000001,18000001,40000001},{0.05,0.1,0.2,0.23,0.33,0.4,0.45})-LOOKUP(L2745,{0,1950001,3300001,6950001,9000001,18000001,40000001},{0,97500,427500,636000,1536000,2796000,4796000}))*1.021,-2))</f>
        <v/>
      </c>
      <c r="P2745" s="21">
        <f>MAX(0,ROUNDDOWN(F2745-E2745-430000,-3))</f>
        <v/>
      </c>
      <c r="Q2745" s="21">
        <f>MAX(0,ROUNDDOWN(F2745-E2745-430000-H2745,-3))</f>
        <v/>
      </c>
      <c r="R2745" s="21">
        <f>IF(F2745&lt;=450000,0,MAX(0,P2745*0.06-MIN(50000,P2745)*0.03))</f>
        <v/>
      </c>
      <c r="S2745" s="21">
        <f>IF(F2745&lt;=450000,0,MAX(0,P2745*0.04-MIN(50000,P2745)*0.02))</f>
        <v/>
      </c>
      <c r="T2745" s="21">
        <f>IF(F2745&lt;=450000,0,MAX(0,Q2745*0.06-MIN(50000,Q2745)*0.03))</f>
        <v/>
      </c>
      <c r="U2745" s="21">
        <f>IF(F2745&lt;=450000,0,MAX(0,Q2745*0.04-MIN(50000,Q2745)*0.02))</f>
        <v/>
      </c>
      <c r="V2745" s="21">
        <f>50000+MAX(0,G2745-480000)</f>
        <v/>
      </c>
      <c r="W2745" s="21">
        <f>P2745-V2745</f>
        <v/>
      </c>
      <c r="X2745" s="21">
        <f>Q2745-V2745</f>
        <v/>
      </c>
      <c r="Y2745" s="22">
        <f>IF(W2745&lt;0,0.9,LOOKUP(W2745,{0,1950001,3300001,6950001,9000001,18000001,40000001},{0.84895,0.7979,0.6958,0.66517,0.56307,0.4916,0.44055}))</f>
        <v/>
      </c>
      <c r="Z2745" s="22">
        <f>IF(X2745&lt;0,0.9,LOOKUP(X2745,{0,1950001,3300001,6950001,9000001,18000001,40000001},{0.84895,0.7979,0.6958,0.66517,0.56307,0.4916,0.44055}))</f>
        <v/>
      </c>
      <c r="AA2745" s="22">
        <f>IF(W2745&lt;0,0,CHOOSE(MATCH(W2745,{0,1950001,3300001,6950001,9000001},1),5.105/84.895,10.21/79.79,20.42/69.58,23.483/66.517,33.693/56.307))</f>
        <v/>
      </c>
      <c r="AB2745" s="21">
        <f>IF(C2745&lt;=2000,0,(MIN(C2745,ROUNDDOWN(F2745*0.3,0))-2000)*0.1)</f>
        <v/>
      </c>
      <c r="AC2745" s="21">
        <f>IF(C2745&lt;=2000,0,MIN((C2745-2000)*Y2745,(R2745+S2745)*0.2))</f>
        <v/>
      </c>
      <c r="AD2745" s="21">
        <f>IF(C2745&lt;=2000,0,MIN((C2745-2000)*Z2745,(T2745+U2745)*0.2))</f>
        <v/>
      </c>
      <c r="AE2745" s="21">
        <f>AC2745*AA2745</f>
        <v/>
      </c>
      <c r="AF2745" s="21">
        <f>ROUNDDOWN(R2745,-2)+ROUNDDOWN(S2745,-2)</f>
        <v/>
      </c>
      <c r="AG2745" s="21">
        <f>ROUNDDOWN(MAX(0,R2745-(AB2745+AC2745+AE2745)*0.6),-2)+ROUNDDOWN(MAX(0,S2745-(AB2745+AC2745+AE2745)*0.4),-2)</f>
        <v/>
      </c>
      <c r="AH2745" s="21">
        <f>ROUNDDOWN(MAX(0,T2745-(AB2745+AD2745)*0.6),-2)+ROUNDDOWN(MAX(0,U2745-(AB2745+AD2745)*0.4),-2)</f>
        <v/>
      </c>
      <c r="AI2745" s="21">
        <f>ROUNDDOWN(T2745,-2)+ROUNDDOWN(U2745,-2)</f>
        <v/>
      </c>
      <c r="AJ2745" s="21">
        <f>M2745+AF2745</f>
        <v/>
      </c>
      <c r="AK2745" s="21">
        <f>M2745+AG2745</f>
        <v/>
      </c>
      <c r="AL2745" s="21">
        <f>N2745+AH2745</f>
        <v/>
      </c>
      <c r="AM2745" s="21">
        <f>O2745+AI2745</f>
        <v/>
      </c>
      <c r="AN2745" s="21">
        <f>N2745+AI2745</f>
        <v/>
      </c>
      <c r="AO2745" s="21">
        <f>ROUNDDOWN((R2745+S2745)*0.2/Y2745+2000,0)</f>
        <v/>
      </c>
      <c r="AP2745" s="21">
        <f>ROUNDDOWN((T2745+U2745)*0.2/Z2745+2000,0)</f>
        <v/>
      </c>
      <c r="AQ2745" s="21">
        <f>AL2745-AK2745</f>
        <v/>
      </c>
      <c r="AR2745" s="21">
        <f>AM2745-AK2745</f>
        <v/>
      </c>
      <c r="AS2745" s="21">
        <f>AM2745-AL2745</f>
        <v/>
      </c>
      <c r="AT2745" s="21">
        <f>AK2745+C2745-AJ2745</f>
        <v/>
      </c>
      <c r="AU2745" s="21">
        <f>AL2745+C2745-AM2745</f>
        <v/>
      </c>
      <c r="AV2745" s="21">
        <f>AN2745+C2745-AM2745</f>
        <v/>
      </c>
    </row>
    <row r="2746">
      <c r="A2746" t="inlineStr">
        <is>
          <t>1万円刻み</t>
        </is>
      </c>
      <c r="B2746" s="21">
        <f>'5_1万円刻み'!$A$983</f>
        <v/>
      </c>
      <c r="C2746" s="21">
        <f>AO2746</f>
        <v/>
      </c>
      <c r="D2746" s="21" t="n">
        <v>0</v>
      </c>
      <c r="E2746" s="21">
        <f>ROUND(MIN(B2746/12,650000)*12*0.0915+MIN(B2746/12,1390000)*12*(0.0504+0)+B2746*0.005,0)</f>
        <v/>
      </c>
      <c r="F2746" s="21">
        <f>IF(B2746&lt;741000,0,IF(B2746&lt;2191000,B2746-740000,IF(B2746&lt;2193000,1451000,IF(B2746&lt;2196000,1453000,IF(B2746&lt;2200000,1456000,IF(B2746&lt;3600000,ROUND(ROUNDDOWN(B2746/4,-3)*2.8,0)-80000,IF(B2746&lt;6600000,ROUND(ROUNDDOWN(B2746/4,-3)*3.2,0)-440000,IF(B2746&lt;8500000,ROUNDDOWN(B2746*0.9,0)-1100000,B2746-1950000))))))))</f>
        <v/>
      </c>
      <c r="G2746" s="21">
        <f>IF(F2746&gt;23500000,NA(),IF(F2746&lt;=4890000,1040000,IF(F2746&lt;=6550000,670000,620000)))</f>
        <v/>
      </c>
      <c r="H2746" s="21">
        <f>IF(D2746&lt;=0,0,MAX(0,MIN(2000000,D2746-MIN(100000,ROUNDDOWN(F2746*0.05,0)))))</f>
        <v/>
      </c>
      <c r="I2746" s="21">
        <f>IF(C2746&lt;=2000,0,MIN(C2746,ROUNDDOWN(F2746*0.4,0))-2000)</f>
        <v/>
      </c>
      <c r="J2746" s="21">
        <f>MAX(0,ROUNDDOWN(F2746-E2746-G2746,-3))</f>
        <v/>
      </c>
      <c r="K2746" s="21">
        <f>MAX(0,ROUNDDOWN(F2746-E2746-G2746-H2746-I2746,-3))</f>
        <v/>
      </c>
      <c r="L2746" s="21">
        <f>MAX(0,ROUNDDOWN(F2746-E2746-G2746-H2746,-3))</f>
        <v/>
      </c>
      <c r="M2746" s="21">
        <f>IF(J2746&lt;=0,0,ROUNDDOWN((J2746*LOOKUP(J2746,{0,1950001,3300001,6950001,9000001,18000001,40000001},{0.05,0.1,0.2,0.23,0.33,0.4,0.45})-LOOKUP(J2746,{0,1950001,3300001,6950001,9000001,18000001,40000001},{0,97500,427500,636000,1536000,2796000,4796000}))*1.021,-2))</f>
        <v/>
      </c>
      <c r="N2746" s="21">
        <f>IF(K2746&lt;=0,0,ROUNDDOWN((K2746*LOOKUP(K2746,{0,1950001,3300001,6950001,9000001,18000001,40000001},{0.05,0.1,0.2,0.23,0.33,0.4,0.45})-LOOKUP(K2746,{0,1950001,3300001,6950001,9000001,18000001,40000001},{0,97500,427500,636000,1536000,2796000,4796000}))*1.021,-2))</f>
        <v/>
      </c>
      <c r="O2746" s="21">
        <f>IF(L2746&lt;=0,0,ROUNDDOWN((L2746*LOOKUP(L2746,{0,1950001,3300001,6950001,9000001,18000001,40000001},{0.05,0.1,0.2,0.23,0.33,0.4,0.45})-LOOKUP(L2746,{0,1950001,3300001,6950001,9000001,18000001,40000001},{0,97500,427500,636000,1536000,2796000,4796000}))*1.021,-2))</f>
        <v/>
      </c>
      <c r="P2746" s="21">
        <f>MAX(0,ROUNDDOWN(F2746-E2746-430000,-3))</f>
        <v/>
      </c>
      <c r="Q2746" s="21">
        <f>MAX(0,ROUNDDOWN(F2746-E2746-430000-H2746,-3))</f>
        <v/>
      </c>
      <c r="R2746" s="21">
        <f>IF(F2746&lt;=450000,0,MAX(0,P2746*0.06-MIN(50000,P2746)*0.03))</f>
        <v/>
      </c>
      <c r="S2746" s="21">
        <f>IF(F2746&lt;=450000,0,MAX(0,P2746*0.04-MIN(50000,P2746)*0.02))</f>
        <v/>
      </c>
      <c r="T2746" s="21">
        <f>IF(F2746&lt;=450000,0,MAX(0,Q2746*0.06-MIN(50000,Q2746)*0.03))</f>
        <v/>
      </c>
      <c r="U2746" s="21">
        <f>IF(F2746&lt;=450000,0,MAX(0,Q2746*0.04-MIN(50000,Q2746)*0.02))</f>
        <v/>
      </c>
      <c r="V2746" s="21">
        <f>50000+MAX(0,G2746-480000)</f>
        <v/>
      </c>
      <c r="W2746" s="21">
        <f>P2746-V2746</f>
        <v/>
      </c>
      <c r="X2746" s="21">
        <f>Q2746-V2746</f>
        <v/>
      </c>
      <c r="Y2746" s="22">
        <f>IF(W2746&lt;0,0.9,LOOKUP(W2746,{0,1950001,3300001,6950001,9000001,18000001,40000001},{0.84895,0.7979,0.6958,0.66517,0.56307,0.4916,0.44055}))</f>
        <v/>
      </c>
      <c r="Z2746" s="22">
        <f>IF(X2746&lt;0,0.9,LOOKUP(X2746,{0,1950001,3300001,6950001,9000001,18000001,40000001},{0.84895,0.7979,0.6958,0.66517,0.56307,0.4916,0.44055}))</f>
        <v/>
      </c>
      <c r="AA2746" s="22">
        <f>IF(W2746&lt;0,0,CHOOSE(MATCH(W2746,{0,1950001,3300001,6950001,9000001},1),5.105/84.895,10.21/79.79,20.42/69.58,23.483/66.517,33.693/56.307))</f>
        <v/>
      </c>
      <c r="AB2746" s="21">
        <f>IF(C2746&lt;=2000,0,(MIN(C2746,ROUNDDOWN(F2746*0.3,0))-2000)*0.1)</f>
        <v/>
      </c>
      <c r="AC2746" s="21">
        <f>IF(C2746&lt;=2000,0,MIN((C2746-2000)*Y2746,(R2746+S2746)*0.2))</f>
        <v/>
      </c>
      <c r="AD2746" s="21">
        <f>IF(C2746&lt;=2000,0,MIN((C2746-2000)*Z2746,(T2746+U2746)*0.2))</f>
        <v/>
      </c>
      <c r="AE2746" s="21">
        <f>AC2746*AA2746</f>
        <v/>
      </c>
      <c r="AF2746" s="21">
        <f>ROUNDDOWN(R2746,-2)+ROUNDDOWN(S2746,-2)</f>
        <v/>
      </c>
      <c r="AG2746" s="21">
        <f>ROUNDDOWN(MAX(0,R2746-(AB2746+AC2746+AE2746)*0.6),-2)+ROUNDDOWN(MAX(0,S2746-(AB2746+AC2746+AE2746)*0.4),-2)</f>
        <v/>
      </c>
      <c r="AH2746" s="21">
        <f>ROUNDDOWN(MAX(0,T2746-(AB2746+AD2746)*0.6),-2)+ROUNDDOWN(MAX(0,U2746-(AB2746+AD2746)*0.4),-2)</f>
        <v/>
      </c>
      <c r="AI2746" s="21">
        <f>ROUNDDOWN(T2746,-2)+ROUNDDOWN(U2746,-2)</f>
        <v/>
      </c>
      <c r="AJ2746" s="21">
        <f>M2746+AF2746</f>
        <v/>
      </c>
      <c r="AK2746" s="21">
        <f>M2746+AG2746</f>
        <v/>
      </c>
      <c r="AL2746" s="21">
        <f>N2746+AH2746</f>
        <v/>
      </c>
      <c r="AM2746" s="21">
        <f>O2746+AI2746</f>
        <v/>
      </c>
      <c r="AN2746" s="21">
        <f>N2746+AI2746</f>
        <v/>
      </c>
      <c r="AO2746" s="21">
        <f>ROUNDDOWN((R2746+S2746)*0.2/Y2746+2000,0)</f>
        <v/>
      </c>
      <c r="AP2746" s="21">
        <f>ROUNDDOWN((T2746+U2746)*0.2/Z2746+2000,0)</f>
        <v/>
      </c>
      <c r="AQ2746" s="21">
        <f>AL2746-AK2746</f>
        <v/>
      </c>
      <c r="AR2746" s="21">
        <f>AM2746-AK2746</f>
        <v/>
      </c>
      <c r="AS2746" s="21">
        <f>AM2746-AL2746</f>
        <v/>
      </c>
      <c r="AT2746" s="21">
        <f>AK2746+C2746-AJ2746</f>
        <v/>
      </c>
      <c r="AU2746" s="21">
        <f>AL2746+C2746-AM2746</f>
        <v/>
      </c>
      <c r="AV2746" s="21">
        <f>AN2746+C2746-AM2746</f>
        <v/>
      </c>
    </row>
    <row r="2747">
      <c r="A2747" t="inlineStr">
        <is>
          <t>1万円刻み</t>
        </is>
      </c>
      <c r="B2747" s="21">
        <f>'5_1万円刻み'!$A$984</f>
        <v/>
      </c>
      <c r="C2747" s="21">
        <f>AO2747</f>
        <v/>
      </c>
      <c r="D2747" s="21" t="n">
        <v>0</v>
      </c>
      <c r="E2747" s="21">
        <f>ROUND(MIN(B2747/12,650000)*12*0.0915+MIN(B2747/12,1390000)*12*(0.0504+0)+B2747*0.005,0)</f>
        <v/>
      </c>
      <c r="F2747" s="21">
        <f>IF(B2747&lt;741000,0,IF(B2747&lt;2191000,B2747-740000,IF(B2747&lt;2193000,1451000,IF(B2747&lt;2196000,1453000,IF(B2747&lt;2200000,1456000,IF(B2747&lt;3600000,ROUND(ROUNDDOWN(B2747/4,-3)*2.8,0)-80000,IF(B2747&lt;6600000,ROUND(ROUNDDOWN(B2747/4,-3)*3.2,0)-440000,IF(B2747&lt;8500000,ROUNDDOWN(B2747*0.9,0)-1100000,B2747-1950000))))))))</f>
        <v/>
      </c>
      <c r="G2747" s="21">
        <f>IF(F2747&gt;23500000,NA(),IF(F2747&lt;=4890000,1040000,IF(F2747&lt;=6550000,670000,620000)))</f>
        <v/>
      </c>
      <c r="H2747" s="21">
        <f>IF(D2747&lt;=0,0,MAX(0,MIN(2000000,D2747-MIN(100000,ROUNDDOWN(F2747*0.05,0)))))</f>
        <v/>
      </c>
      <c r="I2747" s="21">
        <f>IF(C2747&lt;=2000,0,MIN(C2747,ROUNDDOWN(F2747*0.4,0))-2000)</f>
        <v/>
      </c>
      <c r="J2747" s="21">
        <f>MAX(0,ROUNDDOWN(F2747-E2747-G2747,-3))</f>
        <v/>
      </c>
      <c r="K2747" s="21">
        <f>MAX(0,ROUNDDOWN(F2747-E2747-G2747-H2747-I2747,-3))</f>
        <v/>
      </c>
      <c r="L2747" s="21">
        <f>MAX(0,ROUNDDOWN(F2747-E2747-G2747-H2747,-3))</f>
        <v/>
      </c>
      <c r="M2747" s="21">
        <f>IF(J2747&lt;=0,0,ROUNDDOWN((J2747*LOOKUP(J2747,{0,1950001,3300001,6950001,9000001,18000001,40000001},{0.05,0.1,0.2,0.23,0.33,0.4,0.45})-LOOKUP(J2747,{0,1950001,3300001,6950001,9000001,18000001,40000001},{0,97500,427500,636000,1536000,2796000,4796000}))*1.021,-2))</f>
        <v/>
      </c>
      <c r="N2747" s="21">
        <f>IF(K2747&lt;=0,0,ROUNDDOWN((K2747*LOOKUP(K2747,{0,1950001,3300001,6950001,9000001,18000001,40000001},{0.05,0.1,0.2,0.23,0.33,0.4,0.45})-LOOKUP(K2747,{0,1950001,3300001,6950001,9000001,18000001,40000001},{0,97500,427500,636000,1536000,2796000,4796000}))*1.021,-2))</f>
        <v/>
      </c>
      <c r="O2747" s="21">
        <f>IF(L2747&lt;=0,0,ROUNDDOWN((L2747*LOOKUP(L2747,{0,1950001,3300001,6950001,9000001,18000001,40000001},{0.05,0.1,0.2,0.23,0.33,0.4,0.45})-LOOKUP(L2747,{0,1950001,3300001,6950001,9000001,18000001,40000001},{0,97500,427500,636000,1536000,2796000,4796000}))*1.021,-2))</f>
        <v/>
      </c>
      <c r="P2747" s="21">
        <f>MAX(0,ROUNDDOWN(F2747-E2747-430000,-3))</f>
        <v/>
      </c>
      <c r="Q2747" s="21">
        <f>MAX(0,ROUNDDOWN(F2747-E2747-430000-H2747,-3))</f>
        <v/>
      </c>
      <c r="R2747" s="21">
        <f>IF(F2747&lt;=450000,0,MAX(0,P2747*0.06-MIN(50000,P2747)*0.03))</f>
        <v/>
      </c>
      <c r="S2747" s="21">
        <f>IF(F2747&lt;=450000,0,MAX(0,P2747*0.04-MIN(50000,P2747)*0.02))</f>
        <v/>
      </c>
      <c r="T2747" s="21">
        <f>IF(F2747&lt;=450000,0,MAX(0,Q2747*0.06-MIN(50000,Q2747)*0.03))</f>
        <v/>
      </c>
      <c r="U2747" s="21">
        <f>IF(F2747&lt;=450000,0,MAX(0,Q2747*0.04-MIN(50000,Q2747)*0.02))</f>
        <v/>
      </c>
      <c r="V2747" s="21">
        <f>50000+MAX(0,G2747-480000)</f>
        <v/>
      </c>
      <c r="W2747" s="21">
        <f>P2747-V2747</f>
        <v/>
      </c>
      <c r="X2747" s="21">
        <f>Q2747-V2747</f>
        <v/>
      </c>
      <c r="Y2747" s="22">
        <f>IF(W2747&lt;0,0.9,LOOKUP(W2747,{0,1950001,3300001,6950001,9000001,18000001,40000001},{0.84895,0.7979,0.6958,0.66517,0.56307,0.4916,0.44055}))</f>
        <v/>
      </c>
      <c r="Z2747" s="22">
        <f>IF(X2747&lt;0,0.9,LOOKUP(X2747,{0,1950001,3300001,6950001,9000001,18000001,40000001},{0.84895,0.7979,0.6958,0.66517,0.56307,0.4916,0.44055}))</f>
        <v/>
      </c>
      <c r="AA2747" s="22">
        <f>IF(W2747&lt;0,0,CHOOSE(MATCH(W2747,{0,1950001,3300001,6950001,9000001},1),5.105/84.895,10.21/79.79,20.42/69.58,23.483/66.517,33.693/56.307))</f>
        <v/>
      </c>
      <c r="AB2747" s="21">
        <f>IF(C2747&lt;=2000,0,(MIN(C2747,ROUNDDOWN(F2747*0.3,0))-2000)*0.1)</f>
        <v/>
      </c>
      <c r="AC2747" s="21">
        <f>IF(C2747&lt;=2000,0,MIN((C2747-2000)*Y2747,(R2747+S2747)*0.2))</f>
        <v/>
      </c>
      <c r="AD2747" s="21">
        <f>IF(C2747&lt;=2000,0,MIN((C2747-2000)*Z2747,(T2747+U2747)*0.2))</f>
        <v/>
      </c>
      <c r="AE2747" s="21">
        <f>AC2747*AA2747</f>
        <v/>
      </c>
      <c r="AF2747" s="21">
        <f>ROUNDDOWN(R2747,-2)+ROUNDDOWN(S2747,-2)</f>
        <v/>
      </c>
      <c r="AG2747" s="21">
        <f>ROUNDDOWN(MAX(0,R2747-(AB2747+AC2747+AE2747)*0.6),-2)+ROUNDDOWN(MAX(0,S2747-(AB2747+AC2747+AE2747)*0.4),-2)</f>
        <v/>
      </c>
      <c r="AH2747" s="21">
        <f>ROUNDDOWN(MAX(0,T2747-(AB2747+AD2747)*0.6),-2)+ROUNDDOWN(MAX(0,U2747-(AB2747+AD2747)*0.4),-2)</f>
        <v/>
      </c>
      <c r="AI2747" s="21">
        <f>ROUNDDOWN(T2747,-2)+ROUNDDOWN(U2747,-2)</f>
        <v/>
      </c>
      <c r="AJ2747" s="21">
        <f>M2747+AF2747</f>
        <v/>
      </c>
      <c r="AK2747" s="21">
        <f>M2747+AG2747</f>
        <v/>
      </c>
      <c r="AL2747" s="21">
        <f>N2747+AH2747</f>
        <v/>
      </c>
      <c r="AM2747" s="21">
        <f>O2747+AI2747</f>
        <v/>
      </c>
      <c r="AN2747" s="21">
        <f>N2747+AI2747</f>
        <v/>
      </c>
      <c r="AO2747" s="21">
        <f>ROUNDDOWN((R2747+S2747)*0.2/Y2747+2000,0)</f>
        <v/>
      </c>
      <c r="AP2747" s="21">
        <f>ROUNDDOWN((T2747+U2747)*0.2/Z2747+2000,0)</f>
        <v/>
      </c>
      <c r="AQ2747" s="21">
        <f>AL2747-AK2747</f>
        <v/>
      </c>
      <c r="AR2747" s="21">
        <f>AM2747-AK2747</f>
        <v/>
      </c>
      <c r="AS2747" s="21">
        <f>AM2747-AL2747</f>
        <v/>
      </c>
      <c r="AT2747" s="21">
        <f>AK2747+C2747-AJ2747</f>
        <v/>
      </c>
      <c r="AU2747" s="21">
        <f>AL2747+C2747-AM2747</f>
        <v/>
      </c>
      <c r="AV2747" s="21">
        <f>AN2747+C2747-AM2747</f>
        <v/>
      </c>
    </row>
    <row r="2748">
      <c r="A2748" t="inlineStr">
        <is>
          <t>1万円刻み</t>
        </is>
      </c>
      <c r="B2748" s="21">
        <f>'5_1万円刻み'!$A$985</f>
        <v/>
      </c>
      <c r="C2748" s="21">
        <f>AO2748</f>
        <v/>
      </c>
      <c r="D2748" s="21" t="n">
        <v>0</v>
      </c>
      <c r="E2748" s="21">
        <f>ROUND(MIN(B2748/12,650000)*12*0.0915+MIN(B2748/12,1390000)*12*(0.0504+0)+B2748*0.005,0)</f>
        <v/>
      </c>
      <c r="F2748" s="21">
        <f>IF(B2748&lt;741000,0,IF(B2748&lt;2191000,B2748-740000,IF(B2748&lt;2193000,1451000,IF(B2748&lt;2196000,1453000,IF(B2748&lt;2200000,1456000,IF(B2748&lt;3600000,ROUND(ROUNDDOWN(B2748/4,-3)*2.8,0)-80000,IF(B2748&lt;6600000,ROUND(ROUNDDOWN(B2748/4,-3)*3.2,0)-440000,IF(B2748&lt;8500000,ROUNDDOWN(B2748*0.9,0)-1100000,B2748-1950000))))))))</f>
        <v/>
      </c>
      <c r="G2748" s="21">
        <f>IF(F2748&gt;23500000,NA(),IF(F2748&lt;=4890000,1040000,IF(F2748&lt;=6550000,670000,620000)))</f>
        <v/>
      </c>
      <c r="H2748" s="21">
        <f>IF(D2748&lt;=0,0,MAX(0,MIN(2000000,D2748-MIN(100000,ROUNDDOWN(F2748*0.05,0)))))</f>
        <v/>
      </c>
      <c r="I2748" s="21">
        <f>IF(C2748&lt;=2000,0,MIN(C2748,ROUNDDOWN(F2748*0.4,0))-2000)</f>
        <v/>
      </c>
      <c r="J2748" s="21">
        <f>MAX(0,ROUNDDOWN(F2748-E2748-G2748,-3))</f>
        <v/>
      </c>
      <c r="K2748" s="21">
        <f>MAX(0,ROUNDDOWN(F2748-E2748-G2748-H2748-I2748,-3))</f>
        <v/>
      </c>
      <c r="L2748" s="21">
        <f>MAX(0,ROUNDDOWN(F2748-E2748-G2748-H2748,-3))</f>
        <v/>
      </c>
      <c r="M2748" s="21">
        <f>IF(J2748&lt;=0,0,ROUNDDOWN((J2748*LOOKUP(J2748,{0,1950001,3300001,6950001,9000001,18000001,40000001},{0.05,0.1,0.2,0.23,0.33,0.4,0.45})-LOOKUP(J2748,{0,1950001,3300001,6950001,9000001,18000001,40000001},{0,97500,427500,636000,1536000,2796000,4796000}))*1.021,-2))</f>
        <v/>
      </c>
      <c r="N2748" s="21">
        <f>IF(K2748&lt;=0,0,ROUNDDOWN((K2748*LOOKUP(K2748,{0,1950001,3300001,6950001,9000001,18000001,40000001},{0.05,0.1,0.2,0.23,0.33,0.4,0.45})-LOOKUP(K2748,{0,1950001,3300001,6950001,9000001,18000001,40000001},{0,97500,427500,636000,1536000,2796000,4796000}))*1.021,-2))</f>
        <v/>
      </c>
      <c r="O2748" s="21">
        <f>IF(L2748&lt;=0,0,ROUNDDOWN((L2748*LOOKUP(L2748,{0,1950001,3300001,6950001,9000001,18000001,40000001},{0.05,0.1,0.2,0.23,0.33,0.4,0.45})-LOOKUP(L2748,{0,1950001,3300001,6950001,9000001,18000001,40000001},{0,97500,427500,636000,1536000,2796000,4796000}))*1.021,-2))</f>
        <v/>
      </c>
      <c r="P2748" s="21">
        <f>MAX(0,ROUNDDOWN(F2748-E2748-430000,-3))</f>
        <v/>
      </c>
      <c r="Q2748" s="21">
        <f>MAX(0,ROUNDDOWN(F2748-E2748-430000-H2748,-3))</f>
        <v/>
      </c>
      <c r="R2748" s="21">
        <f>IF(F2748&lt;=450000,0,MAX(0,P2748*0.06-MIN(50000,P2748)*0.03))</f>
        <v/>
      </c>
      <c r="S2748" s="21">
        <f>IF(F2748&lt;=450000,0,MAX(0,P2748*0.04-MIN(50000,P2748)*0.02))</f>
        <v/>
      </c>
      <c r="T2748" s="21">
        <f>IF(F2748&lt;=450000,0,MAX(0,Q2748*0.06-MIN(50000,Q2748)*0.03))</f>
        <v/>
      </c>
      <c r="U2748" s="21">
        <f>IF(F2748&lt;=450000,0,MAX(0,Q2748*0.04-MIN(50000,Q2748)*0.02))</f>
        <v/>
      </c>
      <c r="V2748" s="21">
        <f>50000+MAX(0,G2748-480000)</f>
        <v/>
      </c>
      <c r="W2748" s="21">
        <f>P2748-V2748</f>
        <v/>
      </c>
      <c r="X2748" s="21">
        <f>Q2748-V2748</f>
        <v/>
      </c>
      <c r="Y2748" s="22">
        <f>IF(W2748&lt;0,0.9,LOOKUP(W2748,{0,1950001,3300001,6950001,9000001,18000001,40000001},{0.84895,0.7979,0.6958,0.66517,0.56307,0.4916,0.44055}))</f>
        <v/>
      </c>
      <c r="Z2748" s="22">
        <f>IF(X2748&lt;0,0.9,LOOKUP(X2748,{0,1950001,3300001,6950001,9000001,18000001,40000001},{0.84895,0.7979,0.6958,0.66517,0.56307,0.4916,0.44055}))</f>
        <v/>
      </c>
      <c r="AA2748" s="22">
        <f>IF(W2748&lt;0,0,CHOOSE(MATCH(W2748,{0,1950001,3300001,6950001,9000001},1),5.105/84.895,10.21/79.79,20.42/69.58,23.483/66.517,33.693/56.307))</f>
        <v/>
      </c>
      <c r="AB2748" s="21">
        <f>IF(C2748&lt;=2000,0,(MIN(C2748,ROUNDDOWN(F2748*0.3,0))-2000)*0.1)</f>
        <v/>
      </c>
      <c r="AC2748" s="21">
        <f>IF(C2748&lt;=2000,0,MIN((C2748-2000)*Y2748,(R2748+S2748)*0.2))</f>
        <v/>
      </c>
      <c r="AD2748" s="21">
        <f>IF(C2748&lt;=2000,0,MIN((C2748-2000)*Z2748,(T2748+U2748)*0.2))</f>
        <v/>
      </c>
      <c r="AE2748" s="21">
        <f>AC2748*AA2748</f>
        <v/>
      </c>
      <c r="AF2748" s="21">
        <f>ROUNDDOWN(R2748,-2)+ROUNDDOWN(S2748,-2)</f>
        <v/>
      </c>
      <c r="AG2748" s="21">
        <f>ROUNDDOWN(MAX(0,R2748-(AB2748+AC2748+AE2748)*0.6),-2)+ROUNDDOWN(MAX(0,S2748-(AB2748+AC2748+AE2748)*0.4),-2)</f>
        <v/>
      </c>
      <c r="AH2748" s="21">
        <f>ROUNDDOWN(MAX(0,T2748-(AB2748+AD2748)*0.6),-2)+ROUNDDOWN(MAX(0,U2748-(AB2748+AD2748)*0.4),-2)</f>
        <v/>
      </c>
      <c r="AI2748" s="21">
        <f>ROUNDDOWN(T2748,-2)+ROUNDDOWN(U2748,-2)</f>
        <v/>
      </c>
      <c r="AJ2748" s="21">
        <f>M2748+AF2748</f>
        <v/>
      </c>
      <c r="AK2748" s="21">
        <f>M2748+AG2748</f>
        <v/>
      </c>
      <c r="AL2748" s="21">
        <f>N2748+AH2748</f>
        <v/>
      </c>
      <c r="AM2748" s="21">
        <f>O2748+AI2748</f>
        <v/>
      </c>
      <c r="AN2748" s="21">
        <f>N2748+AI2748</f>
        <v/>
      </c>
      <c r="AO2748" s="21">
        <f>ROUNDDOWN((R2748+S2748)*0.2/Y2748+2000,0)</f>
        <v/>
      </c>
      <c r="AP2748" s="21">
        <f>ROUNDDOWN((T2748+U2748)*0.2/Z2748+2000,0)</f>
        <v/>
      </c>
      <c r="AQ2748" s="21">
        <f>AL2748-AK2748</f>
        <v/>
      </c>
      <c r="AR2748" s="21">
        <f>AM2748-AK2748</f>
        <v/>
      </c>
      <c r="AS2748" s="21">
        <f>AM2748-AL2748</f>
        <v/>
      </c>
      <c r="AT2748" s="21">
        <f>AK2748+C2748-AJ2748</f>
        <v/>
      </c>
      <c r="AU2748" s="21">
        <f>AL2748+C2748-AM2748</f>
        <v/>
      </c>
      <c r="AV2748" s="21">
        <f>AN2748+C2748-AM2748</f>
        <v/>
      </c>
    </row>
    <row r="2749">
      <c r="A2749" t="inlineStr">
        <is>
          <t>1万円刻み</t>
        </is>
      </c>
      <c r="B2749" s="21">
        <f>'5_1万円刻み'!$A$986</f>
        <v/>
      </c>
      <c r="C2749" s="21">
        <f>AO2749</f>
        <v/>
      </c>
      <c r="D2749" s="21" t="n">
        <v>0</v>
      </c>
      <c r="E2749" s="21">
        <f>ROUND(MIN(B2749/12,650000)*12*0.0915+MIN(B2749/12,1390000)*12*(0.0504+0)+B2749*0.005,0)</f>
        <v/>
      </c>
      <c r="F2749" s="21">
        <f>IF(B2749&lt;741000,0,IF(B2749&lt;2191000,B2749-740000,IF(B2749&lt;2193000,1451000,IF(B2749&lt;2196000,1453000,IF(B2749&lt;2200000,1456000,IF(B2749&lt;3600000,ROUND(ROUNDDOWN(B2749/4,-3)*2.8,0)-80000,IF(B2749&lt;6600000,ROUND(ROUNDDOWN(B2749/4,-3)*3.2,0)-440000,IF(B2749&lt;8500000,ROUNDDOWN(B2749*0.9,0)-1100000,B2749-1950000))))))))</f>
        <v/>
      </c>
      <c r="G2749" s="21">
        <f>IF(F2749&gt;23500000,NA(),IF(F2749&lt;=4890000,1040000,IF(F2749&lt;=6550000,670000,620000)))</f>
        <v/>
      </c>
      <c r="H2749" s="21">
        <f>IF(D2749&lt;=0,0,MAX(0,MIN(2000000,D2749-MIN(100000,ROUNDDOWN(F2749*0.05,0)))))</f>
        <v/>
      </c>
      <c r="I2749" s="21">
        <f>IF(C2749&lt;=2000,0,MIN(C2749,ROUNDDOWN(F2749*0.4,0))-2000)</f>
        <v/>
      </c>
      <c r="J2749" s="21">
        <f>MAX(0,ROUNDDOWN(F2749-E2749-G2749,-3))</f>
        <v/>
      </c>
      <c r="K2749" s="21">
        <f>MAX(0,ROUNDDOWN(F2749-E2749-G2749-H2749-I2749,-3))</f>
        <v/>
      </c>
      <c r="L2749" s="21">
        <f>MAX(0,ROUNDDOWN(F2749-E2749-G2749-H2749,-3))</f>
        <v/>
      </c>
      <c r="M2749" s="21">
        <f>IF(J2749&lt;=0,0,ROUNDDOWN((J2749*LOOKUP(J2749,{0,1950001,3300001,6950001,9000001,18000001,40000001},{0.05,0.1,0.2,0.23,0.33,0.4,0.45})-LOOKUP(J2749,{0,1950001,3300001,6950001,9000001,18000001,40000001},{0,97500,427500,636000,1536000,2796000,4796000}))*1.021,-2))</f>
        <v/>
      </c>
      <c r="N2749" s="21">
        <f>IF(K2749&lt;=0,0,ROUNDDOWN((K2749*LOOKUP(K2749,{0,1950001,3300001,6950001,9000001,18000001,40000001},{0.05,0.1,0.2,0.23,0.33,0.4,0.45})-LOOKUP(K2749,{0,1950001,3300001,6950001,9000001,18000001,40000001},{0,97500,427500,636000,1536000,2796000,4796000}))*1.021,-2))</f>
        <v/>
      </c>
      <c r="O2749" s="21">
        <f>IF(L2749&lt;=0,0,ROUNDDOWN((L2749*LOOKUP(L2749,{0,1950001,3300001,6950001,9000001,18000001,40000001},{0.05,0.1,0.2,0.23,0.33,0.4,0.45})-LOOKUP(L2749,{0,1950001,3300001,6950001,9000001,18000001,40000001},{0,97500,427500,636000,1536000,2796000,4796000}))*1.021,-2))</f>
        <v/>
      </c>
      <c r="P2749" s="21">
        <f>MAX(0,ROUNDDOWN(F2749-E2749-430000,-3))</f>
        <v/>
      </c>
      <c r="Q2749" s="21">
        <f>MAX(0,ROUNDDOWN(F2749-E2749-430000-H2749,-3))</f>
        <v/>
      </c>
      <c r="R2749" s="21">
        <f>IF(F2749&lt;=450000,0,MAX(0,P2749*0.06-MIN(50000,P2749)*0.03))</f>
        <v/>
      </c>
      <c r="S2749" s="21">
        <f>IF(F2749&lt;=450000,0,MAX(0,P2749*0.04-MIN(50000,P2749)*0.02))</f>
        <v/>
      </c>
      <c r="T2749" s="21">
        <f>IF(F2749&lt;=450000,0,MAX(0,Q2749*0.06-MIN(50000,Q2749)*0.03))</f>
        <v/>
      </c>
      <c r="U2749" s="21">
        <f>IF(F2749&lt;=450000,0,MAX(0,Q2749*0.04-MIN(50000,Q2749)*0.02))</f>
        <v/>
      </c>
      <c r="V2749" s="21">
        <f>50000+MAX(0,G2749-480000)</f>
        <v/>
      </c>
      <c r="W2749" s="21">
        <f>P2749-V2749</f>
        <v/>
      </c>
      <c r="X2749" s="21">
        <f>Q2749-V2749</f>
        <v/>
      </c>
      <c r="Y2749" s="22">
        <f>IF(W2749&lt;0,0.9,LOOKUP(W2749,{0,1950001,3300001,6950001,9000001,18000001,40000001},{0.84895,0.7979,0.6958,0.66517,0.56307,0.4916,0.44055}))</f>
        <v/>
      </c>
      <c r="Z2749" s="22">
        <f>IF(X2749&lt;0,0.9,LOOKUP(X2749,{0,1950001,3300001,6950001,9000001,18000001,40000001},{0.84895,0.7979,0.6958,0.66517,0.56307,0.4916,0.44055}))</f>
        <v/>
      </c>
      <c r="AA2749" s="22">
        <f>IF(W2749&lt;0,0,CHOOSE(MATCH(W2749,{0,1950001,3300001,6950001,9000001},1),5.105/84.895,10.21/79.79,20.42/69.58,23.483/66.517,33.693/56.307))</f>
        <v/>
      </c>
      <c r="AB2749" s="21">
        <f>IF(C2749&lt;=2000,0,(MIN(C2749,ROUNDDOWN(F2749*0.3,0))-2000)*0.1)</f>
        <v/>
      </c>
      <c r="AC2749" s="21">
        <f>IF(C2749&lt;=2000,0,MIN((C2749-2000)*Y2749,(R2749+S2749)*0.2))</f>
        <v/>
      </c>
      <c r="AD2749" s="21">
        <f>IF(C2749&lt;=2000,0,MIN((C2749-2000)*Z2749,(T2749+U2749)*0.2))</f>
        <v/>
      </c>
      <c r="AE2749" s="21">
        <f>AC2749*AA2749</f>
        <v/>
      </c>
      <c r="AF2749" s="21">
        <f>ROUNDDOWN(R2749,-2)+ROUNDDOWN(S2749,-2)</f>
        <v/>
      </c>
      <c r="AG2749" s="21">
        <f>ROUNDDOWN(MAX(0,R2749-(AB2749+AC2749+AE2749)*0.6),-2)+ROUNDDOWN(MAX(0,S2749-(AB2749+AC2749+AE2749)*0.4),-2)</f>
        <v/>
      </c>
      <c r="AH2749" s="21">
        <f>ROUNDDOWN(MAX(0,T2749-(AB2749+AD2749)*0.6),-2)+ROUNDDOWN(MAX(0,U2749-(AB2749+AD2749)*0.4),-2)</f>
        <v/>
      </c>
      <c r="AI2749" s="21">
        <f>ROUNDDOWN(T2749,-2)+ROUNDDOWN(U2749,-2)</f>
        <v/>
      </c>
      <c r="AJ2749" s="21">
        <f>M2749+AF2749</f>
        <v/>
      </c>
      <c r="AK2749" s="21">
        <f>M2749+AG2749</f>
        <v/>
      </c>
      <c r="AL2749" s="21">
        <f>N2749+AH2749</f>
        <v/>
      </c>
      <c r="AM2749" s="21">
        <f>O2749+AI2749</f>
        <v/>
      </c>
      <c r="AN2749" s="21">
        <f>N2749+AI2749</f>
        <v/>
      </c>
      <c r="AO2749" s="21">
        <f>ROUNDDOWN((R2749+S2749)*0.2/Y2749+2000,0)</f>
        <v/>
      </c>
      <c r="AP2749" s="21">
        <f>ROUNDDOWN((T2749+U2749)*0.2/Z2749+2000,0)</f>
        <v/>
      </c>
      <c r="AQ2749" s="21">
        <f>AL2749-AK2749</f>
        <v/>
      </c>
      <c r="AR2749" s="21">
        <f>AM2749-AK2749</f>
        <v/>
      </c>
      <c r="AS2749" s="21">
        <f>AM2749-AL2749</f>
        <v/>
      </c>
      <c r="AT2749" s="21">
        <f>AK2749+C2749-AJ2749</f>
        <v/>
      </c>
      <c r="AU2749" s="21">
        <f>AL2749+C2749-AM2749</f>
        <v/>
      </c>
      <c r="AV2749" s="21">
        <f>AN2749+C2749-AM2749</f>
        <v/>
      </c>
    </row>
    <row r="2750">
      <c r="A2750" t="inlineStr">
        <is>
          <t>1万円刻み</t>
        </is>
      </c>
      <c r="B2750" s="21">
        <f>'5_1万円刻み'!$A$987</f>
        <v/>
      </c>
      <c r="C2750" s="21">
        <f>AO2750</f>
        <v/>
      </c>
      <c r="D2750" s="21" t="n">
        <v>0</v>
      </c>
      <c r="E2750" s="21">
        <f>ROUND(MIN(B2750/12,650000)*12*0.0915+MIN(B2750/12,1390000)*12*(0.0504+0)+B2750*0.005,0)</f>
        <v/>
      </c>
      <c r="F2750" s="21">
        <f>IF(B2750&lt;741000,0,IF(B2750&lt;2191000,B2750-740000,IF(B2750&lt;2193000,1451000,IF(B2750&lt;2196000,1453000,IF(B2750&lt;2200000,1456000,IF(B2750&lt;3600000,ROUND(ROUNDDOWN(B2750/4,-3)*2.8,0)-80000,IF(B2750&lt;6600000,ROUND(ROUNDDOWN(B2750/4,-3)*3.2,0)-440000,IF(B2750&lt;8500000,ROUNDDOWN(B2750*0.9,0)-1100000,B2750-1950000))))))))</f>
        <v/>
      </c>
      <c r="G2750" s="21">
        <f>IF(F2750&gt;23500000,NA(),IF(F2750&lt;=4890000,1040000,IF(F2750&lt;=6550000,670000,620000)))</f>
        <v/>
      </c>
      <c r="H2750" s="21">
        <f>IF(D2750&lt;=0,0,MAX(0,MIN(2000000,D2750-MIN(100000,ROUNDDOWN(F2750*0.05,0)))))</f>
        <v/>
      </c>
      <c r="I2750" s="21">
        <f>IF(C2750&lt;=2000,0,MIN(C2750,ROUNDDOWN(F2750*0.4,0))-2000)</f>
        <v/>
      </c>
      <c r="J2750" s="21">
        <f>MAX(0,ROUNDDOWN(F2750-E2750-G2750,-3))</f>
        <v/>
      </c>
      <c r="K2750" s="21">
        <f>MAX(0,ROUNDDOWN(F2750-E2750-G2750-H2750-I2750,-3))</f>
        <v/>
      </c>
      <c r="L2750" s="21">
        <f>MAX(0,ROUNDDOWN(F2750-E2750-G2750-H2750,-3))</f>
        <v/>
      </c>
      <c r="M2750" s="21">
        <f>IF(J2750&lt;=0,0,ROUNDDOWN((J2750*LOOKUP(J2750,{0,1950001,3300001,6950001,9000001,18000001,40000001},{0.05,0.1,0.2,0.23,0.33,0.4,0.45})-LOOKUP(J2750,{0,1950001,3300001,6950001,9000001,18000001,40000001},{0,97500,427500,636000,1536000,2796000,4796000}))*1.021,-2))</f>
        <v/>
      </c>
      <c r="N2750" s="21">
        <f>IF(K2750&lt;=0,0,ROUNDDOWN((K2750*LOOKUP(K2750,{0,1950001,3300001,6950001,9000001,18000001,40000001},{0.05,0.1,0.2,0.23,0.33,0.4,0.45})-LOOKUP(K2750,{0,1950001,3300001,6950001,9000001,18000001,40000001},{0,97500,427500,636000,1536000,2796000,4796000}))*1.021,-2))</f>
        <v/>
      </c>
      <c r="O2750" s="21">
        <f>IF(L2750&lt;=0,0,ROUNDDOWN((L2750*LOOKUP(L2750,{0,1950001,3300001,6950001,9000001,18000001,40000001},{0.05,0.1,0.2,0.23,0.33,0.4,0.45})-LOOKUP(L2750,{0,1950001,3300001,6950001,9000001,18000001,40000001},{0,97500,427500,636000,1536000,2796000,4796000}))*1.021,-2))</f>
        <v/>
      </c>
      <c r="P2750" s="21">
        <f>MAX(0,ROUNDDOWN(F2750-E2750-430000,-3))</f>
        <v/>
      </c>
      <c r="Q2750" s="21">
        <f>MAX(0,ROUNDDOWN(F2750-E2750-430000-H2750,-3))</f>
        <v/>
      </c>
      <c r="R2750" s="21">
        <f>IF(F2750&lt;=450000,0,MAX(0,P2750*0.06-MIN(50000,P2750)*0.03))</f>
        <v/>
      </c>
      <c r="S2750" s="21">
        <f>IF(F2750&lt;=450000,0,MAX(0,P2750*0.04-MIN(50000,P2750)*0.02))</f>
        <v/>
      </c>
      <c r="T2750" s="21">
        <f>IF(F2750&lt;=450000,0,MAX(0,Q2750*0.06-MIN(50000,Q2750)*0.03))</f>
        <v/>
      </c>
      <c r="U2750" s="21">
        <f>IF(F2750&lt;=450000,0,MAX(0,Q2750*0.04-MIN(50000,Q2750)*0.02))</f>
        <v/>
      </c>
      <c r="V2750" s="21">
        <f>50000+MAX(0,G2750-480000)</f>
        <v/>
      </c>
      <c r="W2750" s="21">
        <f>P2750-V2750</f>
        <v/>
      </c>
      <c r="X2750" s="21">
        <f>Q2750-V2750</f>
        <v/>
      </c>
      <c r="Y2750" s="22">
        <f>IF(W2750&lt;0,0.9,LOOKUP(W2750,{0,1950001,3300001,6950001,9000001,18000001,40000001},{0.84895,0.7979,0.6958,0.66517,0.56307,0.4916,0.44055}))</f>
        <v/>
      </c>
      <c r="Z2750" s="22">
        <f>IF(X2750&lt;0,0.9,LOOKUP(X2750,{0,1950001,3300001,6950001,9000001,18000001,40000001},{0.84895,0.7979,0.6958,0.66517,0.56307,0.4916,0.44055}))</f>
        <v/>
      </c>
      <c r="AA2750" s="22">
        <f>IF(W2750&lt;0,0,CHOOSE(MATCH(W2750,{0,1950001,3300001,6950001,9000001},1),5.105/84.895,10.21/79.79,20.42/69.58,23.483/66.517,33.693/56.307))</f>
        <v/>
      </c>
      <c r="AB2750" s="21">
        <f>IF(C2750&lt;=2000,0,(MIN(C2750,ROUNDDOWN(F2750*0.3,0))-2000)*0.1)</f>
        <v/>
      </c>
      <c r="AC2750" s="21">
        <f>IF(C2750&lt;=2000,0,MIN((C2750-2000)*Y2750,(R2750+S2750)*0.2))</f>
        <v/>
      </c>
      <c r="AD2750" s="21">
        <f>IF(C2750&lt;=2000,0,MIN((C2750-2000)*Z2750,(T2750+U2750)*0.2))</f>
        <v/>
      </c>
      <c r="AE2750" s="21">
        <f>AC2750*AA2750</f>
        <v/>
      </c>
      <c r="AF2750" s="21">
        <f>ROUNDDOWN(R2750,-2)+ROUNDDOWN(S2750,-2)</f>
        <v/>
      </c>
      <c r="AG2750" s="21">
        <f>ROUNDDOWN(MAX(0,R2750-(AB2750+AC2750+AE2750)*0.6),-2)+ROUNDDOWN(MAX(0,S2750-(AB2750+AC2750+AE2750)*0.4),-2)</f>
        <v/>
      </c>
      <c r="AH2750" s="21">
        <f>ROUNDDOWN(MAX(0,T2750-(AB2750+AD2750)*0.6),-2)+ROUNDDOWN(MAX(0,U2750-(AB2750+AD2750)*0.4),-2)</f>
        <v/>
      </c>
      <c r="AI2750" s="21">
        <f>ROUNDDOWN(T2750,-2)+ROUNDDOWN(U2750,-2)</f>
        <v/>
      </c>
      <c r="AJ2750" s="21">
        <f>M2750+AF2750</f>
        <v/>
      </c>
      <c r="AK2750" s="21">
        <f>M2750+AG2750</f>
        <v/>
      </c>
      <c r="AL2750" s="21">
        <f>N2750+AH2750</f>
        <v/>
      </c>
      <c r="AM2750" s="21">
        <f>O2750+AI2750</f>
        <v/>
      </c>
      <c r="AN2750" s="21">
        <f>N2750+AI2750</f>
        <v/>
      </c>
      <c r="AO2750" s="21">
        <f>ROUNDDOWN((R2750+S2750)*0.2/Y2750+2000,0)</f>
        <v/>
      </c>
      <c r="AP2750" s="21">
        <f>ROUNDDOWN((T2750+U2750)*0.2/Z2750+2000,0)</f>
        <v/>
      </c>
      <c r="AQ2750" s="21">
        <f>AL2750-AK2750</f>
        <v/>
      </c>
      <c r="AR2750" s="21">
        <f>AM2750-AK2750</f>
        <v/>
      </c>
      <c r="AS2750" s="21">
        <f>AM2750-AL2750</f>
        <v/>
      </c>
      <c r="AT2750" s="21">
        <f>AK2750+C2750-AJ2750</f>
        <v/>
      </c>
      <c r="AU2750" s="21">
        <f>AL2750+C2750-AM2750</f>
        <v/>
      </c>
      <c r="AV2750" s="21">
        <f>AN2750+C2750-AM2750</f>
        <v/>
      </c>
    </row>
    <row r="2751">
      <c r="A2751" t="inlineStr">
        <is>
          <t>1万円刻み</t>
        </is>
      </c>
      <c r="B2751" s="21">
        <f>'5_1万円刻み'!$A$988</f>
        <v/>
      </c>
      <c r="C2751" s="21">
        <f>AO2751</f>
        <v/>
      </c>
      <c r="D2751" s="21" t="n">
        <v>0</v>
      </c>
      <c r="E2751" s="21">
        <f>ROUND(MIN(B2751/12,650000)*12*0.0915+MIN(B2751/12,1390000)*12*(0.0504+0)+B2751*0.005,0)</f>
        <v/>
      </c>
      <c r="F2751" s="21">
        <f>IF(B2751&lt;741000,0,IF(B2751&lt;2191000,B2751-740000,IF(B2751&lt;2193000,1451000,IF(B2751&lt;2196000,1453000,IF(B2751&lt;2200000,1456000,IF(B2751&lt;3600000,ROUND(ROUNDDOWN(B2751/4,-3)*2.8,0)-80000,IF(B2751&lt;6600000,ROUND(ROUNDDOWN(B2751/4,-3)*3.2,0)-440000,IF(B2751&lt;8500000,ROUNDDOWN(B2751*0.9,0)-1100000,B2751-1950000))))))))</f>
        <v/>
      </c>
      <c r="G2751" s="21">
        <f>IF(F2751&gt;23500000,NA(),IF(F2751&lt;=4890000,1040000,IF(F2751&lt;=6550000,670000,620000)))</f>
        <v/>
      </c>
      <c r="H2751" s="21">
        <f>IF(D2751&lt;=0,0,MAX(0,MIN(2000000,D2751-MIN(100000,ROUNDDOWN(F2751*0.05,0)))))</f>
        <v/>
      </c>
      <c r="I2751" s="21">
        <f>IF(C2751&lt;=2000,0,MIN(C2751,ROUNDDOWN(F2751*0.4,0))-2000)</f>
        <v/>
      </c>
      <c r="J2751" s="21">
        <f>MAX(0,ROUNDDOWN(F2751-E2751-G2751,-3))</f>
        <v/>
      </c>
      <c r="K2751" s="21">
        <f>MAX(0,ROUNDDOWN(F2751-E2751-G2751-H2751-I2751,-3))</f>
        <v/>
      </c>
      <c r="L2751" s="21">
        <f>MAX(0,ROUNDDOWN(F2751-E2751-G2751-H2751,-3))</f>
        <v/>
      </c>
      <c r="M2751" s="21">
        <f>IF(J2751&lt;=0,0,ROUNDDOWN((J2751*LOOKUP(J2751,{0,1950001,3300001,6950001,9000001,18000001,40000001},{0.05,0.1,0.2,0.23,0.33,0.4,0.45})-LOOKUP(J2751,{0,1950001,3300001,6950001,9000001,18000001,40000001},{0,97500,427500,636000,1536000,2796000,4796000}))*1.021,-2))</f>
        <v/>
      </c>
      <c r="N2751" s="21">
        <f>IF(K2751&lt;=0,0,ROUNDDOWN((K2751*LOOKUP(K2751,{0,1950001,3300001,6950001,9000001,18000001,40000001},{0.05,0.1,0.2,0.23,0.33,0.4,0.45})-LOOKUP(K2751,{0,1950001,3300001,6950001,9000001,18000001,40000001},{0,97500,427500,636000,1536000,2796000,4796000}))*1.021,-2))</f>
        <v/>
      </c>
      <c r="O2751" s="21">
        <f>IF(L2751&lt;=0,0,ROUNDDOWN((L2751*LOOKUP(L2751,{0,1950001,3300001,6950001,9000001,18000001,40000001},{0.05,0.1,0.2,0.23,0.33,0.4,0.45})-LOOKUP(L2751,{0,1950001,3300001,6950001,9000001,18000001,40000001},{0,97500,427500,636000,1536000,2796000,4796000}))*1.021,-2))</f>
        <v/>
      </c>
      <c r="P2751" s="21">
        <f>MAX(0,ROUNDDOWN(F2751-E2751-430000,-3))</f>
        <v/>
      </c>
      <c r="Q2751" s="21">
        <f>MAX(0,ROUNDDOWN(F2751-E2751-430000-H2751,-3))</f>
        <v/>
      </c>
      <c r="R2751" s="21">
        <f>IF(F2751&lt;=450000,0,MAX(0,P2751*0.06-MIN(50000,P2751)*0.03))</f>
        <v/>
      </c>
      <c r="S2751" s="21">
        <f>IF(F2751&lt;=450000,0,MAX(0,P2751*0.04-MIN(50000,P2751)*0.02))</f>
        <v/>
      </c>
      <c r="T2751" s="21">
        <f>IF(F2751&lt;=450000,0,MAX(0,Q2751*0.06-MIN(50000,Q2751)*0.03))</f>
        <v/>
      </c>
      <c r="U2751" s="21">
        <f>IF(F2751&lt;=450000,0,MAX(0,Q2751*0.04-MIN(50000,Q2751)*0.02))</f>
        <v/>
      </c>
      <c r="V2751" s="21">
        <f>50000+MAX(0,G2751-480000)</f>
        <v/>
      </c>
      <c r="W2751" s="21">
        <f>P2751-V2751</f>
        <v/>
      </c>
      <c r="X2751" s="21">
        <f>Q2751-V2751</f>
        <v/>
      </c>
      <c r="Y2751" s="22">
        <f>IF(W2751&lt;0,0.9,LOOKUP(W2751,{0,1950001,3300001,6950001,9000001,18000001,40000001},{0.84895,0.7979,0.6958,0.66517,0.56307,0.4916,0.44055}))</f>
        <v/>
      </c>
      <c r="Z2751" s="22">
        <f>IF(X2751&lt;0,0.9,LOOKUP(X2751,{0,1950001,3300001,6950001,9000001,18000001,40000001},{0.84895,0.7979,0.6958,0.66517,0.56307,0.4916,0.44055}))</f>
        <v/>
      </c>
      <c r="AA2751" s="22">
        <f>IF(W2751&lt;0,0,CHOOSE(MATCH(W2751,{0,1950001,3300001,6950001,9000001},1),5.105/84.895,10.21/79.79,20.42/69.58,23.483/66.517,33.693/56.307))</f>
        <v/>
      </c>
      <c r="AB2751" s="21">
        <f>IF(C2751&lt;=2000,0,(MIN(C2751,ROUNDDOWN(F2751*0.3,0))-2000)*0.1)</f>
        <v/>
      </c>
      <c r="AC2751" s="21">
        <f>IF(C2751&lt;=2000,0,MIN((C2751-2000)*Y2751,(R2751+S2751)*0.2))</f>
        <v/>
      </c>
      <c r="AD2751" s="21">
        <f>IF(C2751&lt;=2000,0,MIN((C2751-2000)*Z2751,(T2751+U2751)*0.2))</f>
        <v/>
      </c>
      <c r="AE2751" s="21">
        <f>AC2751*AA2751</f>
        <v/>
      </c>
      <c r="AF2751" s="21">
        <f>ROUNDDOWN(R2751,-2)+ROUNDDOWN(S2751,-2)</f>
        <v/>
      </c>
      <c r="AG2751" s="21">
        <f>ROUNDDOWN(MAX(0,R2751-(AB2751+AC2751+AE2751)*0.6),-2)+ROUNDDOWN(MAX(0,S2751-(AB2751+AC2751+AE2751)*0.4),-2)</f>
        <v/>
      </c>
      <c r="AH2751" s="21">
        <f>ROUNDDOWN(MAX(0,T2751-(AB2751+AD2751)*0.6),-2)+ROUNDDOWN(MAX(0,U2751-(AB2751+AD2751)*0.4),-2)</f>
        <v/>
      </c>
      <c r="AI2751" s="21">
        <f>ROUNDDOWN(T2751,-2)+ROUNDDOWN(U2751,-2)</f>
        <v/>
      </c>
      <c r="AJ2751" s="21">
        <f>M2751+AF2751</f>
        <v/>
      </c>
      <c r="AK2751" s="21">
        <f>M2751+AG2751</f>
        <v/>
      </c>
      <c r="AL2751" s="21">
        <f>N2751+AH2751</f>
        <v/>
      </c>
      <c r="AM2751" s="21">
        <f>O2751+AI2751</f>
        <v/>
      </c>
      <c r="AN2751" s="21">
        <f>N2751+AI2751</f>
        <v/>
      </c>
      <c r="AO2751" s="21">
        <f>ROUNDDOWN((R2751+S2751)*0.2/Y2751+2000,0)</f>
        <v/>
      </c>
      <c r="AP2751" s="21">
        <f>ROUNDDOWN((T2751+U2751)*0.2/Z2751+2000,0)</f>
        <v/>
      </c>
      <c r="AQ2751" s="21">
        <f>AL2751-AK2751</f>
        <v/>
      </c>
      <c r="AR2751" s="21">
        <f>AM2751-AK2751</f>
        <v/>
      </c>
      <c r="AS2751" s="21">
        <f>AM2751-AL2751</f>
        <v/>
      </c>
      <c r="AT2751" s="21">
        <f>AK2751+C2751-AJ2751</f>
        <v/>
      </c>
      <c r="AU2751" s="21">
        <f>AL2751+C2751-AM2751</f>
        <v/>
      </c>
      <c r="AV2751" s="21">
        <f>AN2751+C2751-AM2751</f>
        <v/>
      </c>
    </row>
    <row r="2752">
      <c r="A2752" t="inlineStr">
        <is>
          <t>1万円刻み</t>
        </is>
      </c>
      <c r="B2752" s="21">
        <f>'5_1万円刻み'!$A$989</f>
        <v/>
      </c>
      <c r="C2752" s="21">
        <f>AO2752</f>
        <v/>
      </c>
      <c r="D2752" s="21" t="n">
        <v>0</v>
      </c>
      <c r="E2752" s="21">
        <f>ROUND(MIN(B2752/12,650000)*12*0.0915+MIN(B2752/12,1390000)*12*(0.0504+0)+B2752*0.005,0)</f>
        <v/>
      </c>
      <c r="F2752" s="21">
        <f>IF(B2752&lt;741000,0,IF(B2752&lt;2191000,B2752-740000,IF(B2752&lt;2193000,1451000,IF(B2752&lt;2196000,1453000,IF(B2752&lt;2200000,1456000,IF(B2752&lt;3600000,ROUND(ROUNDDOWN(B2752/4,-3)*2.8,0)-80000,IF(B2752&lt;6600000,ROUND(ROUNDDOWN(B2752/4,-3)*3.2,0)-440000,IF(B2752&lt;8500000,ROUNDDOWN(B2752*0.9,0)-1100000,B2752-1950000))))))))</f>
        <v/>
      </c>
      <c r="G2752" s="21">
        <f>IF(F2752&gt;23500000,NA(),IF(F2752&lt;=4890000,1040000,IF(F2752&lt;=6550000,670000,620000)))</f>
        <v/>
      </c>
      <c r="H2752" s="21">
        <f>IF(D2752&lt;=0,0,MAX(0,MIN(2000000,D2752-MIN(100000,ROUNDDOWN(F2752*0.05,0)))))</f>
        <v/>
      </c>
      <c r="I2752" s="21">
        <f>IF(C2752&lt;=2000,0,MIN(C2752,ROUNDDOWN(F2752*0.4,0))-2000)</f>
        <v/>
      </c>
      <c r="J2752" s="21">
        <f>MAX(0,ROUNDDOWN(F2752-E2752-G2752,-3))</f>
        <v/>
      </c>
      <c r="K2752" s="21">
        <f>MAX(0,ROUNDDOWN(F2752-E2752-G2752-H2752-I2752,-3))</f>
        <v/>
      </c>
      <c r="L2752" s="21">
        <f>MAX(0,ROUNDDOWN(F2752-E2752-G2752-H2752,-3))</f>
        <v/>
      </c>
      <c r="M2752" s="21">
        <f>IF(J2752&lt;=0,0,ROUNDDOWN((J2752*LOOKUP(J2752,{0,1950001,3300001,6950001,9000001,18000001,40000001},{0.05,0.1,0.2,0.23,0.33,0.4,0.45})-LOOKUP(J2752,{0,1950001,3300001,6950001,9000001,18000001,40000001},{0,97500,427500,636000,1536000,2796000,4796000}))*1.021,-2))</f>
        <v/>
      </c>
      <c r="N2752" s="21">
        <f>IF(K2752&lt;=0,0,ROUNDDOWN((K2752*LOOKUP(K2752,{0,1950001,3300001,6950001,9000001,18000001,40000001},{0.05,0.1,0.2,0.23,0.33,0.4,0.45})-LOOKUP(K2752,{0,1950001,3300001,6950001,9000001,18000001,40000001},{0,97500,427500,636000,1536000,2796000,4796000}))*1.021,-2))</f>
        <v/>
      </c>
      <c r="O2752" s="21">
        <f>IF(L2752&lt;=0,0,ROUNDDOWN((L2752*LOOKUP(L2752,{0,1950001,3300001,6950001,9000001,18000001,40000001},{0.05,0.1,0.2,0.23,0.33,0.4,0.45})-LOOKUP(L2752,{0,1950001,3300001,6950001,9000001,18000001,40000001},{0,97500,427500,636000,1536000,2796000,4796000}))*1.021,-2))</f>
        <v/>
      </c>
      <c r="P2752" s="21">
        <f>MAX(0,ROUNDDOWN(F2752-E2752-430000,-3))</f>
        <v/>
      </c>
      <c r="Q2752" s="21">
        <f>MAX(0,ROUNDDOWN(F2752-E2752-430000-H2752,-3))</f>
        <v/>
      </c>
      <c r="R2752" s="21">
        <f>IF(F2752&lt;=450000,0,MAX(0,P2752*0.06-MIN(50000,P2752)*0.03))</f>
        <v/>
      </c>
      <c r="S2752" s="21">
        <f>IF(F2752&lt;=450000,0,MAX(0,P2752*0.04-MIN(50000,P2752)*0.02))</f>
        <v/>
      </c>
      <c r="T2752" s="21">
        <f>IF(F2752&lt;=450000,0,MAX(0,Q2752*0.06-MIN(50000,Q2752)*0.03))</f>
        <v/>
      </c>
      <c r="U2752" s="21">
        <f>IF(F2752&lt;=450000,0,MAX(0,Q2752*0.04-MIN(50000,Q2752)*0.02))</f>
        <v/>
      </c>
      <c r="V2752" s="21">
        <f>50000+MAX(0,G2752-480000)</f>
        <v/>
      </c>
      <c r="W2752" s="21">
        <f>P2752-V2752</f>
        <v/>
      </c>
      <c r="X2752" s="21">
        <f>Q2752-V2752</f>
        <v/>
      </c>
      <c r="Y2752" s="22">
        <f>IF(W2752&lt;0,0.9,LOOKUP(W2752,{0,1950001,3300001,6950001,9000001,18000001,40000001},{0.84895,0.7979,0.6958,0.66517,0.56307,0.4916,0.44055}))</f>
        <v/>
      </c>
      <c r="Z2752" s="22">
        <f>IF(X2752&lt;0,0.9,LOOKUP(X2752,{0,1950001,3300001,6950001,9000001,18000001,40000001},{0.84895,0.7979,0.6958,0.66517,0.56307,0.4916,0.44055}))</f>
        <v/>
      </c>
      <c r="AA2752" s="22">
        <f>IF(W2752&lt;0,0,CHOOSE(MATCH(W2752,{0,1950001,3300001,6950001,9000001},1),5.105/84.895,10.21/79.79,20.42/69.58,23.483/66.517,33.693/56.307))</f>
        <v/>
      </c>
      <c r="AB2752" s="21">
        <f>IF(C2752&lt;=2000,0,(MIN(C2752,ROUNDDOWN(F2752*0.3,0))-2000)*0.1)</f>
        <v/>
      </c>
      <c r="AC2752" s="21">
        <f>IF(C2752&lt;=2000,0,MIN((C2752-2000)*Y2752,(R2752+S2752)*0.2))</f>
        <v/>
      </c>
      <c r="AD2752" s="21">
        <f>IF(C2752&lt;=2000,0,MIN((C2752-2000)*Z2752,(T2752+U2752)*0.2))</f>
        <v/>
      </c>
      <c r="AE2752" s="21">
        <f>AC2752*AA2752</f>
        <v/>
      </c>
      <c r="AF2752" s="21">
        <f>ROUNDDOWN(R2752,-2)+ROUNDDOWN(S2752,-2)</f>
        <v/>
      </c>
      <c r="AG2752" s="21">
        <f>ROUNDDOWN(MAX(0,R2752-(AB2752+AC2752+AE2752)*0.6),-2)+ROUNDDOWN(MAX(0,S2752-(AB2752+AC2752+AE2752)*0.4),-2)</f>
        <v/>
      </c>
      <c r="AH2752" s="21">
        <f>ROUNDDOWN(MAX(0,T2752-(AB2752+AD2752)*0.6),-2)+ROUNDDOWN(MAX(0,U2752-(AB2752+AD2752)*0.4),-2)</f>
        <v/>
      </c>
      <c r="AI2752" s="21">
        <f>ROUNDDOWN(T2752,-2)+ROUNDDOWN(U2752,-2)</f>
        <v/>
      </c>
      <c r="AJ2752" s="21">
        <f>M2752+AF2752</f>
        <v/>
      </c>
      <c r="AK2752" s="21">
        <f>M2752+AG2752</f>
        <v/>
      </c>
      <c r="AL2752" s="21">
        <f>N2752+AH2752</f>
        <v/>
      </c>
      <c r="AM2752" s="21">
        <f>O2752+AI2752</f>
        <v/>
      </c>
      <c r="AN2752" s="21">
        <f>N2752+AI2752</f>
        <v/>
      </c>
      <c r="AO2752" s="21">
        <f>ROUNDDOWN((R2752+S2752)*0.2/Y2752+2000,0)</f>
        <v/>
      </c>
      <c r="AP2752" s="21">
        <f>ROUNDDOWN((T2752+U2752)*0.2/Z2752+2000,0)</f>
        <v/>
      </c>
      <c r="AQ2752" s="21">
        <f>AL2752-AK2752</f>
        <v/>
      </c>
      <c r="AR2752" s="21">
        <f>AM2752-AK2752</f>
        <v/>
      </c>
      <c r="AS2752" s="21">
        <f>AM2752-AL2752</f>
        <v/>
      </c>
      <c r="AT2752" s="21">
        <f>AK2752+C2752-AJ2752</f>
        <v/>
      </c>
      <c r="AU2752" s="21">
        <f>AL2752+C2752-AM2752</f>
        <v/>
      </c>
      <c r="AV2752" s="21">
        <f>AN2752+C2752-AM2752</f>
        <v/>
      </c>
    </row>
    <row r="2753">
      <c r="A2753" t="inlineStr">
        <is>
          <t>1万円刻み</t>
        </is>
      </c>
      <c r="B2753" s="21">
        <f>'5_1万円刻み'!$A$990</f>
        <v/>
      </c>
      <c r="C2753" s="21">
        <f>AO2753</f>
        <v/>
      </c>
      <c r="D2753" s="21" t="n">
        <v>0</v>
      </c>
      <c r="E2753" s="21">
        <f>ROUND(MIN(B2753/12,650000)*12*0.0915+MIN(B2753/12,1390000)*12*(0.0504+0)+B2753*0.005,0)</f>
        <v/>
      </c>
      <c r="F2753" s="21">
        <f>IF(B2753&lt;741000,0,IF(B2753&lt;2191000,B2753-740000,IF(B2753&lt;2193000,1451000,IF(B2753&lt;2196000,1453000,IF(B2753&lt;2200000,1456000,IF(B2753&lt;3600000,ROUND(ROUNDDOWN(B2753/4,-3)*2.8,0)-80000,IF(B2753&lt;6600000,ROUND(ROUNDDOWN(B2753/4,-3)*3.2,0)-440000,IF(B2753&lt;8500000,ROUNDDOWN(B2753*0.9,0)-1100000,B2753-1950000))))))))</f>
        <v/>
      </c>
      <c r="G2753" s="21">
        <f>IF(F2753&gt;23500000,NA(),IF(F2753&lt;=4890000,1040000,IF(F2753&lt;=6550000,670000,620000)))</f>
        <v/>
      </c>
      <c r="H2753" s="21">
        <f>IF(D2753&lt;=0,0,MAX(0,MIN(2000000,D2753-MIN(100000,ROUNDDOWN(F2753*0.05,0)))))</f>
        <v/>
      </c>
      <c r="I2753" s="21">
        <f>IF(C2753&lt;=2000,0,MIN(C2753,ROUNDDOWN(F2753*0.4,0))-2000)</f>
        <v/>
      </c>
      <c r="J2753" s="21">
        <f>MAX(0,ROUNDDOWN(F2753-E2753-G2753,-3))</f>
        <v/>
      </c>
      <c r="K2753" s="21">
        <f>MAX(0,ROUNDDOWN(F2753-E2753-G2753-H2753-I2753,-3))</f>
        <v/>
      </c>
      <c r="L2753" s="21">
        <f>MAX(0,ROUNDDOWN(F2753-E2753-G2753-H2753,-3))</f>
        <v/>
      </c>
      <c r="M2753" s="21">
        <f>IF(J2753&lt;=0,0,ROUNDDOWN((J2753*LOOKUP(J2753,{0,1950001,3300001,6950001,9000001,18000001,40000001},{0.05,0.1,0.2,0.23,0.33,0.4,0.45})-LOOKUP(J2753,{0,1950001,3300001,6950001,9000001,18000001,40000001},{0,97500,427500,636000,1536000,2796000,4796000}))*1.021,-2))</f>
        <v/>
      </c>
      <c r="N2753" s="21">
        <f>IF(K2753&lt;=0,0,ROUNDDOWN((K2753*LOOKUP(K2753,{0,1950001,3300001,6950001,9000001,18000001,40000001},{0.05,0.1,0.2,0.23,0.33,0.4,0.45})-LOOKUP(K2753,{0,1950001,3300001,6950001,9000001,18000001,40000001},{0,97500,427500,636000,1536000,2796000,4796000}))*1.021,-2))</f>
        <v/>
      </c>
      <c r="O2753" s="21">
        <f>IF(L2753&lt;=0,0,ROUNDDOWN((L2753*LOOKUP(L2753,{0,1950001,3300001,6950001,9000001,18000001,40000001},{0.05,0.1,0.2,0.23,0.33,0.4,0.45})-LOOKUP(L2753,{0,1950001,3300001,6950001,9000001,18000001,40000001},{0,97500,427500,636000,1536000,2796000,4796000}))*1.021,-2))</f>
        <v/>
      </c>
      <c r="P2753" s="21">
        <f>MAX(0,ROUNDDOWN(F2753-E2753-430000,-3))</f>
        <v/>
      </c>
      <c r="Q2753" s="21">
        <f>MAX(0,ROUNDDOWN(F2753-E2753-430000-H2753,-3))</f>
        <v/>
      </c>
      <c r="R2753" s="21">
        <f>IF(F2753&lt;=450000,0,MAX(0,P2753*0.06-MIN(50000,P2753)*0.03))</f>
        <v/>
      </c>
      <c r="S2753" s="21">
        <f>IF(F2753&lt;=450000,0,MAX(0,P2753*0.04-MIN(50000,P2753)*0.02))</f>
        <v/>
      </c>
      <c r="T2753" s="21">
        <f>IF(F2753&lt;=450000,0,MAX(0,Q2753*0.06-MIN(50000,Q2753)*0.03))</f>
        <v/>
      </c>
      <c r="U2753" s="21">
        <f>IF(F2753&lt;=450000,0,MAX(0,Q2753*0.04-MIN(50000,Q2753)*0.02))</f>
        <v/>
      </c>
      <c r="V2753" s="21">
        <f>50000+MAX(0,G2753-480000)</f>
        <v/>
      </c>
      <c r="W2753" s="21">
        <f>P2753-V2753</f>
        <v/>
      </c>
      <c r="X2753" s="21">
        <f>Q2753-V2753</f>
        <v/>
      </c>
      <c r="Y2753" s="22">
        <f>IF(W2753&lt;0,0.9,LOOKUP(W2753,{0,1950001,3300001,6950001,9000001,18000001,40000001},{0.84895,0.7979,0.6958,0.66517,0.56307,0.4916,0.44055}))</f>
        <v/>
      </c>
      <c r="Z2753" s="22">
        <f>IF(X2753&lt;0,0.9,LOOKUP(X2753,{0,1950001,3300001,6950001,9000001,18000001,40000001},{0.84895,0.7979,0.6958,0.66517,0.56307,0.4916,0.44055}))</f>
        <v/>
      </c>
      <c r="AA2753" s="22">
        <f>IF(W2753&lt;0,0,CHOOSE(MATCH(W2753,{0,1950001,3300001,6950001,9000001},1),5.105/84.895,10.21/79.79,20.42/69.58,23.483/66.517,33.693/56.307))</f>
        <v/>
      </c>
      <c r="AB2753" s="21">
        <f>IF(C2753&lt;=2000,0,(MIN(C2753,ROUNDDOWN(F2753*0.3,0))-2000)*0.1)</f>
        <v/>
      </c>
      <c r="AC2753" s="21">
        <f>IF(C2753&lt;=2000,0,MIN((C2753-2000)*Y2753,(R2753+S2753)*0.2))</f>
        <v/>
      </c>
      <c r="AD2753" s="21">
        <f>IF(C2753&lt;=2000,0,MIN((C2753-2000)*Z2753,(T2753+U2753)*0.2))</f>
        <v/>
      </c>
      <c r="AE2753" s="21">
        <f>AC2753*AA2753</f>
        <v/>
      </c>
      <c r="AF2753" s="21">
        <f>ROUNDDOWN(R2753,-2)+ROUNDDOWN(S2753,-2)</f>
        <v/>
      </c>
      <c r="AG2753" s="21">
        <f>ROUNDDOWN(MAX(0,R2753-(AB2753+AC2753+AE2753)*0.6),-2)+ROUNDDOWN(MAX(0,S2753-(AB2753+AC2753+AE2753)*0.4),-2)</f>
        <v/>
      </c>
      <c r="AH2753" s="21">
        <f>ROUNDDOWN(MAX(0,T2753-(AB2753+AD2753)*0.6),-2)+ROUNDDOWN(MAX(0,U2753-(AB2753+AD2753)*0.4),-2)</f>
        <v/>
      </c>
      <c r="AI2753" s="21">
        <f>ROUNDDOWN(T2753,-2)+ROUNDDOWN(U2753,-2)</f>
        <v/>
      </c>
      <c r="AJ2753" s="21">
        <f>M2753+AF2753</f>
        <v/>
      </c>
      <c r="AK2753" s="21">
        <f>M2753+AG2753</f>
        <v/>
      </c>
      <c r="AL2753" s="21">
        <f>N2753+AH2753</f>
        <v/>
      </c>
      <c r="AM2753" s="21">
        <f>O2753+AI2753</f>
        <v/>
      </c>
      <c r="AN2753" s="21">
        <f>N2753+AI2753</f>
        <v/>
      </c>
      <c r="AO2753" s="21">
        <f>ROUNDDOWN((R2753+S2753)*0.2/Y2753+2000,0)</f>
        <v/>
      </c>
      <c r="AP2753" s="21">
        <f>ROUNDDOWN((T2753+U2753)*0.2/Z2753+2000,0)</f>
        <v/>
      </c>
      <c r="AQ2753" s="21">
        <f>AL2753-AK2753</f>
        <v/>
      </c>
      <c r="AR2753" s="21">
        <f>AM2753-AK2753</f>
        <v/>
      </c>
      <c r="AS2753" s="21">
        <f>AM2753-AL2753</f>
        <v/>
      </c>
      <c r="AT2753" s="21">
        <f>AK2753+C2753-AJ2753</f>
        <v/>
      </c>
      <c r="AU2753" s="21">
        <f>AL2753+C2753-AM2753</f>
        <v/>
      </c>
      <c r="AV2753" s="21">
        <f>AN2753+C2753-AM2753</f>
        <v/>
      </c>
    </row>
    <row r="2754">
      <c r="A2754" t="inlineStr">
        <is>
          <t>1万円刻み</t>
        </is>
      </c>
      <c r="B2754" s="21">
        <f>'5_1万円刻み'!$A$991</f>
        <v/>
      </c>
      <c r="C2754" s="21">
        <f>AO2754</f>
        <v/>
      </c>
      <c r="D2754" s="21" t="n">
        <v>0</v>
      </c>
      <c r="E2754" s="21">
        <f>ROUND(MIN(B2754/12,650000)*12*0.0915+MIN(B2754/12,1390000)*12*(0.0504+0)+B2754*0.005,0)</f>
        <v/>
      </c>
      <c r="F2754" s="21">
        <f>IF(B2754&lt;741000,0,IF(B2754&lt;2191000,B2754-740000,IF(B2754&lt;2193000,1451000,IF(B2754&lt;2196000,1453000,IF(B2754&lt;2200000,1456000,IF(B2754&lt;3600000,ROUND(ROUNDDOWN(B2754/4,-3)*2.8,0)-80000,IF(B2754&lt;6600000,ROUND(ROUNDDOWN(B2754/4,-3)*3.2,0)-440000,IF(B2754&lt;8500000,ROUNDDOWN(B2754*0.9,0)-1100000,B2754-1950000))))))))</f>
        <v/>
      </c>
      <c r="G2754" s="21">
        <f>IF(F2754&gt;23500000,NA(),IF(F2754&lt;=4890000,1040000,IF(F2754&lt;=6550000,670000,620000)))</f>
        <v/>
      </c>
      <c r="H2754" s="21">
        <f>IF(D2754&lt;=0,0,MAX(0,MIN(2000000,D2754-MIN(100000,ROUNDDOWN(F2754*0.05,0)))))</f>
        <v/>
      </c>
      <c r="I2754" s="21">
        <f>IF(C2754&lt;=2000,0,MIN(C2754,ROUNDDOWN(F2754*0.4,0))-2000)</f>
        <v/>
      </c>
      <c r="J2754" s="21">
        <f>MAX(0,ROUNDDOWN(F2754-E2754-G2754,-3))</f>
        <v/>
      </c>
      <c r="K2754" s="21">
        <f>MAX(0,ROUNDDOWN(F2754-E2754-G2754-H2754-I2754,-3))</f>
        <v/>
      </c>
      <c r="L2754" s="21">
        <f>MAX(0,ROUNDDOWN(F2754-E2754-G2754-H2754,-3))</f>
        <v/>
      </c>
      <c r="M2754" s="21">
        <f>IF(J2754&lt;=0,0,ROUNDDOWN((J2754*LOOKUP(J2754,{0,1950001,3300001,6950001,9000001,18000001,40000001},{0.05,0.1,0.2,0.23,0.33,0.4,0.45})-LOOKUP(J2754,{0,1950001,3300001,6950001,9000001,18000001,40000001},{0,97500,427500,636000,1536000,2796000,4796000}))*1.021,-2))</f>
        <v/>
      </c>
      <c r="N2754" s="21">
        <f>IF(K2754&lt;=0,0,ROUNDDOWN((K2754*LOOKUP(K2754,{0,1950001,3300001,6950001,9000001,18000001,40000001},{0.05,0.1,0.2,0.23,0.33,0.4,0.45})-LOOKUP(K2754,{0,1950001,3300001,6950001,9000001,18000001,40000001},{0,97500,427500,636000,1536000,2796000,4796000}))*1.021,-2))</f>
        <v/>
      </c>
      <c r="O2754" s="21">
        <f>IF(L2754&lt;=0,0,ROUNDDOWN((L2754*LOOKUP(L2754,{0,1950001,3300001,6950001,9000001,18000001,40000001},{0.05,0.1,0.2,0.23,0.33,0.4,0.45})-LOOKUP(L2754,{0,1950001,3300001,6950001,9000001,18000001,40000001},{0,97500,427500,636000,1536000,2796000,4796000}))*1.021,-2))</f>
        <v/>
      </c>
      <c r="P2754" s="21">
        <f>MAX(0,ROUNDDOWN(F2754-E2754-430000,-3))</f>
        <v/>
      </c>
      <c r="Q2754" s="21">
        <f>MAX(0,ROUNDDOWN(F2754-E2754-430000-H2754,-3))</f>
        <v/>
      </c>
      <c r="R2754" s="21">
        <f>IF(F2754&lt;=450000,0,MAX(0,P2754*0.06-MIN(50000,P2754)*0.03))</f>
        <v/>
      </c>
      <c r="S2754" s="21">
        <f>IF(F2754&lt;=450000,0,MAX(0,P2754*0.04-MIN(50000,P2754)*0.02))</f>
        <v/>
      </c>
      <c r="T2754" s="21">
        <f>IF(F2754&lt;=450000,0,MAX(0,Q2754*0.06-MIN(50000,Q2754)*0.03))</f>
        <v/>
      </c>
      <c r="U2754" s="21">
        <f>IF(F2754&lt;=450000,0,MAX(0,Q2754*0.04-MIN(50000,Q2754)*0.02))</f>
        <v/>
      </c>
      <c r="V2754" s="21">
        <f>50000+MAX(0,G2754-480000)</f>
        <v/>
      </c>
      <c r="W2754" s="21">
        <f>P2754-V2754</f>
        <v/>
      </c>
      <c r="X2754" s="21">
        <f>Q2754-V2754</f>
        <v/>
      </c>
      <c r="Y2754" s="22">
        <f>IF(W2754&lt;0,0.9,LOOKUP(W2754,{0,1950001,3300001,6950001,9000001,18000001,40000001},{0.84895,0.7979,0.6958,0.66517,0.56307,0.4916,0.44055}))</f>
        <v/>
      </c>
      <c r="Z2754" s="22">
        <f>IF(X2754&lt;0,0.9,LOOKUP(X2754,{0,1950001,3300001,6950001,9000001,18000001,40000001},{0.84895,0.7979,0.6958,0.66517,0.56307,0.4916,0.44055}))</f>
        <v/>
      </c>
      <c r="AA2754" s="22">
        <f>IF(W2754&lt;0,0,CHOOSE(MATCH(W2754,{0,1950001,3300001,6950001,9000001},1),5.105/84.895,10.21/79.79,20.42/69.58,23.483/66.517,33.693/56.307))</f>
        <v/>
      </c>
      <c r="AB2754" s="21">
        <f>IF(C2754&lt;=2000,0,(MIN(C2754,ROUNDDOWN(F2754*0.3,0))-2000)*0.1)</f>
        <v/>
      </c>
      <c r="AC2754" s="21">
        <f>IF(C2754&lt;=2000,0,MIN((C2754-2000)*Y2754,(R2754+S2754)*0.2))</f>
        <v/>
      </c>
      <c r="AD2754" s="21">
        <f>IF(C2754&lt;=2000,0,MIN((C2754-2000)*Z2754,(T2754+U2754)*0.2))</f>
        <v/>
      </c>
      <c r="AE2754" s="21">
        <f>AC2754*AA2754</f>
        <v/>
      </c>
      <c r="AF2754" s="21">
        <f>ROUNDDOWN(R2754,-2)+ROUNDDOWN(S2754,-2)</f>
        <v/>
      </c>
      <c r="AG2754" s="21">
        <f>ROUNDDOWN(MAX(0,R2754-(AB2754+AC2754+AE2754)*0.6),-2)+ROUNDDOWN(MAX(0,S2754-(AB2754+AC2754+AE2754)*0.4),-2)</f>
        <v/>
      </c>
      <c r="AH2754" s="21">
        <f>ROUNDDOWN(MAX(0,T2754-(AB2754+AD2754)*0.6),-2)+ROUNDDOWN(MAX(0,U2754-(AB2754+AD2754)*0.4),-2)</f>
        <v/>
      </c>
      <c r="AI2754" s="21">
        <f>ROUNDDOWN(T2754,-2)+ROUNDDOWN(U2754,-2)</f>
        <v/>
      </c>
      <c r="AJ2754" s="21">
        <f>M2754+AF2754</f>
        <v/>
      </c>
      <c r="AK2754" s="21">
        <f>M2754+AG2754</f>
        <v/>
      </c>
      <c r="AL2754" s="21">
        <f>N2754+AH2754</f>
        <v/>
      </c>
      <c r="AM2754" s="21">
        <f>O2754+AI2754</f>
        <v/>
      </c>
      <c r="AN2754" s="21">
        <f>N2754+AI2754</f>
        <v/>
      </c>
      <c r="AO2754" s="21">
        <f>ROUNDDOWN((R2754+S2754)*0.2/Y2754+2000,0)</f>
        <v/>
      </c>
      <c r="AP2754" s="21">
        <f>ROUNDDOWN((T2754+U2754)*0.2/Z2754+2000,0)</f>
        <v/>
      </c>
      <c r="AQ2754" s="21">
        <f>AL2754-AK2754</f>
        <v/>
      </c>
      <c r="AR2754" s="21">
        <f>AM2754-AK2754</f>
        <v/>
      </c>
      <c r="AS2754" s="21">
        <f>AM2754-AL2754</f>
        <v/>
      </c>
      <c r="AT2754" s="21">
        <f>AK2754+C2754-AJ2754</f>
        <v/>
      </c>
      <c r="AU2754" s="21">
        <f>AL2754+C2754-AM2754</f>
        <v/>
      </c>
      <c r="AV2754" s="21">
        <f>AN2754+C2754-AM2754</f>
        <v/>
      </c>
    </row>
    <row r="2755">
      <c r="A2755" t="inlineStr">
        <is>
          <t>1万円刻み</t>
        </is>
      </c>
      <c r="B2755" s="21">
        <f>'5_1万円刻み'!$A$992</f>
        <v/>
      </c>
      <c r="C2755" s="21">
        <f>AO2755</f>
        <v/>
      </c>
      <c r="D2755" s="21" t="n">
        <v>0</v>
      </c>
      <c r="E2755" s="21">
        <f>ROUND(MIN(B2755/12,650000)*12*0.0915+MIN(B2755/12,1390000)*12*(0.0504+0)+B2755*0.005,0)</f>
        <v/>
      </c>
      <c r="F2755" s="21">
        <f>IF(B2755&lt;741000,0,IF(B2755&lt;2191000,B2755-740000,IF(B2755&lt;2193000,1451000,IF(B2755&lt;2196000,1453000,IF(B2755&lt;2200000,1456000,IF(B2755&lt;3600000,ROUND(ROUNDDOWN(B2755/4,-3)*2.8,0)-80000,IF(B2755&lt;6600000,ROUND(ROUNDDOWN(B2755/4,-3)*3.2,0)-440000,IF(B2755&lt;8500000,ROUNDDOWN(B2755*0.9,0)-1100000,B2755-1950000))))))))</f>
        <v/>
      </c>
      <c r="G2755" s="21">
        <f>IF(F2755&gt;23500000,NA(),IF(F2755&lt;=4890000,1040000,IF(F2755&lt;=6550000,670000,620000)))</f>
        <v/>
      </c>
      <c r="H2755" s="21">
        <f>IF(D2755&lt;=0,0,MAX(0,MIN(2000000,D2755-MIN(100000,ROUNDDOWN(F2755*0.05,0)))))</f>
        <v/>
      </c>
      <c r="I2755" s="21">
        <f>IF(C2755&lt;=2000,0,MIN(C2755,ROUNDDOWN(F2755*0.4,0))-2000)</f>
        <v/>
      </c>
      <c r="J2755" s="21">
        <f>MAX(0,ROUNDDOWN(F2755-E2755-G2755,-3))</f>
        <v/>
      </c>
      <c r="K2755" s="21">
        <f>MAX(0,ROUNDDOWN(F2755-E2755-G2755-H2755-I2755,-3))</f>
        <v/>
      </c>
      <c r="L2755" s="21">
        <f>MAX(0,ROUNDDOWN(F2755-E2755-G2755-H2755,-3))</f>
        <v/>
      </c>
      <c r="M2755" s="21">
        <f>IF(J2755&lt;=0,0,ROUNDDOWN((J2755*LOOKUP(J2755,{0,1950001,3300001,6950001,9000001,18000001,40000001},{0.05,0.1,0.2,0.23,0.33,0.4,0.45})-LOOKUP(J2755,{0,1950001,3300001,6950001,9000001,18000001,40000001},{0,97500,427500,636000,1536000,2796000,4796000}))*1.021,-2))</f>
        <v/>
      </c>
      <c r="N2755" s="21">
        <f>IF(K2755&lt;=0,0,ROUNDDOWN((K2755*LOOKUP(K2755,{0,1950001,3300001,6950001,9000001,18000001,40000001},{0.05,0.1,0.2,0.23,0.33,0.4,0.45})-LOOKUP(K2755,{0,1950001,3300001,6950001,9000001,18000001,40000001},{0,97500,427500,636000,1536000,2796000,4796000}))*1.021,-2))</f>
        <v/>
      </c>
      <c r="O2755" s="21">
        <f>IF(L2755&lt;=0,0,ROUNDDOWN((L2755*LOOKUP(L2755,{0,1950001,3300001,6950001,9000001,18000001,40000001},{0.05,0.1,0.2,0.23,0.33,0.4,0.45})-LOOKUP(L2755,{0,1950001,3300001,6950001,9000001,18000001,40000001},{0,97500,427500,636000,1536000,2796000,4796000}))*1.021,-2))</f>
        <v/>
      </c>
      <c r="P2755" s="21">
        <f>MAX(0,ROUNDDOWN(F2755-E2755-430000,-3))</f>
        <v/>
      </c>
      <c r="Q2755" s="21">
        <f>MAX(0,ROUNDDOWN(F2755-E2755-430000-H2755,-3))</f>
        <v/>
      </c>
      <c r="R2755" s="21">
        <f>IF(F2755&lt;=450000,0,MAX(0,P2755*0.06-MIN(50000,P2755)*0.03))</f>
        <v/>
      </c>
      <c r="S2755" s="21">
        <f>IF(F2755&lt;=450000,0,MAX(0,P2755*0.04-MIN(50000,P2755)*0.02))</f>
        <v/>
      </c>
      <c r="T2755" s="21">
        <f>IF(F2755&lt;=450000,0,MAX(0,Q2755*0.06-MIN(50000,Q2755)*0.03))</f>
        <v/>
      </c>
      <c r="U2755" s="21">
        <f>IF(F2755&lt;=450000,0,MAX(0,Q2755*0.04-MIN(50000,Q2755)*0.02))</f>
        <v/>
      </c>
      <c r="V2755" s="21">
        <f>50000+MAX(0,G2755-480000)</f>
        <v/>
      </c>
      <c r="W2755" s="21">
        <f>P2755-V2755</f>
        <v/>
      </c>
      <c r="X2755" s="21">
        <f>Q2755-V2755</f>
        <v/>
      </c>
      <c r="Y2755" s="22">
        <f>IF(W2755&lt;0,0.9,LOOKUP(W2755,{0,1950001,3300001,6950001,9000001,18000001,40000001},{0.84895,0.7979,0.6958,0.66517,0.56307,0.4916,0.44055}))</f>
        <v/>
      </c>
      <c r="Z2755" s="22">
        <f>IF(X2755&lt;0,0.9,LOOKUP(X2755,{0,1950001,3300001,6950001,9000001,18000001,40000001},{0.84895,0.7979,0.6958,0.66517,0.56307,0.4916,0.44055}))</f>
        <v/>
      </c>
      <c r="AA2755" s="22">
        <f>IF(W2755&lt;0,0,CHOOSE(MATCH(W2755,{0,1950001,3300001,6950001,9000001},1),5.105/84.895,10.21/79.79,20.42/69.58,23.483/66.517,33.693/56.307))</f>
        <v/>
      </c>
      <c r="AB2755" s="21">
        <f>IF(C2755&lt;=2000,0,(MIN(C2755,ROUNDDOWN(F2755*0.3,0))-2000)*0.1)</f>
        <v/>
      </c>
      <c r="AC2755" s="21">
        <f>IF(C2755&lt;=2000,0,MIN((C2755-2000)*Y2755,(R2755+S2755)*0.2))</f>
        <v/>
      </c>
      <c r="AD2755" s="21">
        <f>IF(C2755&lt;=2000,0,MIN((C2755-2000)*Z2755,(T2755+U2755)*0.2))</f>
        <v/>
      </c>
      <c r="AE2755" s="21">
        <f>AC2755*AA2755</f>
        <v/>
      </c>
      <c r="AF2755" s="21">
        <f>ROUNDDOWN(R2755,-2)+ROUNDDOWN(S2755,-2)</f>
        <v/>
      </c>
      <c r="AG2755" s="21">
        <f>ROUNDDOWN(MAX(0,R2755-(AB2755+AC2755+AE2755)*0.6),-2)+ROUNDDOWN(MAX(0,S2755-(AB2755+AC2755+AE2755)*0.4),-2)</f>
        <v/>
      </c>
      <c r="AH2755" s="21">
        <f>ROUNDDOWN(MAX(0,T2755-(AB2755+AD2755)*0.6),-2)+ROUNDDOWN(MAX(0,U2755-(AB2755+AD2755)*0.4),-2)</f>
        <v/>
      </c>
      <c r="AI2755" s="21">
        <f>ROUNDDOWN(T2755,-2)+ROUNDDOWN(U2755,-2)</f>
        <v/>
      </c>
      <c r="AJ2755" s="21">
        <f>M2755+AF2755</f>
        <v/>
      </c>
      <c r="AK2755" s="21">
        <f>M2755+AG2755</f>
        <v/>
      </c>
      <c r="AL2755" s="21">
        <f>N2755+AH2755</f>
        <v/>
      </c>
      <c r="AM2755" s="21">
        <f>O2755+AI2755</f>
        <v/>
      </c>
      <c r="AN2755" s="21">
        <f>N2755+AI2755</f>
        <v/>
      </c>
      <c r="AO2755" s="21">
        <f>ROUNDDOWN((R2755+S2755)*0.2/Y2755+2000,0)</f>
        <v/>
      </c>
      <c r="AP2755" s="21">
        <f>ROUNDDOWN((T2755+U2755)*0.2/Z2755+2000,0)</f>
        <v/>
      </c>
      <c r="AQ2755" s="21">
        <f>AL2755-AK2755</f>
        <v/>
      </c>
      <c r="AR2755" s="21">
        <f>AM2755-AK2755</f>
        <v/>
      </c>
      <c r="AS2755" s="21">
        <f>AM2755-AL2755</f>
        <v/>
      </c>
      <c r="AT2755" s="21">
        <f>AK2755+C2755-AJ2755</f>
        <v/>
      </c>
      <c r="AU2755" s="21">
        <f>AL2755+C2755-AM2755</f>
        <v/>
      </c>
      <c r="AV2755" s="21">
        <f>AN2755+C2755-AM2755</f>
        <v/>
      </c>
    </row>
    <row r="2756">
      <c r="A2756" t="inlineStr">
        <is>
          <t>1万円刻み</t>
        </is>
      </c>
      <c r="B2756" s="21">
        <f>'5_1万円刻み'!$A$993</f>
        <v/>
      </c>
      <c r="C2756" s="21">
        <f>AO2756</f>
        <v/>
      </c>
      <c r="D2756" s="21" t="n">
        <v>0</v>
      </c>
      <c r="E2756" s="21">
        <f>ROUND(MIN(B2756/12,650000)*12*0.0915+MIN(B2756/12,1390000)*12*(0.0504+0)+B2756*0.005,0)</f>
        <v/>
      </c>
      <c r="F2756" s="21">
        <f>IF(B2756&lt;741000,0,IF(B2756&lt;2191000,B2756-740000,IF(B2756&lt;2193000,1451000,IF(B2756&lt;2196000,1453000,IF(B2756&lt;2200000,1456000,IF(B2756&lt;3600000,ROUND(ROUNDDOWN(B2756/4,-3)*2.8,0)-80000,IF(B2756&lt;6600000,ROUND(ROUNDDOWN(B2756/4,-3)*3.2,0)-440000,IF(B2756&lt;8500000,ROUNDDOWN(B2756*0.9,0)-1100000,B2756-1950000))))))))</f>
        <v/>
      </c>
      <c r="G2756" s="21">
        <f>IF(F2756&gt;23500000,NA(),IF(F2756&lt;=4890000,1040000,IF(F2756&lt;=6550000,670000,620000)))</f>
        <v/>
      </c>
      <c r="H2756" s="21">
        <f>IF(D2756&lt;=0,0,MAX(0,MIN(2000000,D2756-MIN(100000,ROUNDDOWN(F2756*0.05,0)))))</f>
        <v/>
      </c>
      <c r="I2756" s="21">
        <f>IF(C2756&lt;=2000,0,MIN(C2756,ROUNDDOWN(F2756*0.4,0))-2000)</f>
        <v/>
      </c>
      <c r="J2756" s="21">
        <f>MAX(0,ROUNDDOWN(F2756-E2756-G2756,-3))</f>
        <v/>
      </c>
      <c r="K2756" s="21">
        <f>MAX(0,ROUNDDOWN(F2756-E2756-G2756-H2756-I2756,-3))</f>
        <v/>
      </c>
      <c r="L2756" s="21">
        <f>MAX(0,ROUNDDOWN(F2756-E2756-G2756-H2756,-3))</f>
        <v/>
      </c>
      <c r="M2756" s="21">
        <f>IF(J2756&lt;=0,0,ROUNDDOWN((J2756*LOOKUP(J2756,{0,1950001,3300001,6950001,9000001,18000001,40000001},{0.05,0.1,0.2,0.23,0.33,0.4,0.45})-LOOKUP(J2756,{0,1950001,3300001,6950001,9000001,18000001,40000001},{0,97500,427500,636000,1536000,2796000,4796000}))*1.021,-2))</f>
        <v/>
      </c>
      <c r="N2756" s="21">
        <f>IF(K2756&lt;=0,0,ROUNDDOWN((K2756*LOOKUP(K2756,{0,1950001,3300001,6950001,9000001,18000001,40000001},{0.05,0.1,0.2,0.23,0.33,0.4,0.45})-LOOKUP(K2756,{0,1950001,3300001,6950001,9000001,18000001,40000001},{0,97500,427500,636000,1536000,2796000,4796000}))*1.021,-2))</f>
        <v/>
      </c>
      <c r="O2756" s="21">
        <f>IF(L2756&lt;=0,0,ROUNDDOWN((L2756*LOOKUP(L2756,{0,1950001,3300001,6950001,9000001,18000001,40000001},{0.05,0.1,0.2,0.23,0.33,0.4,0.45})-LOOKUP(L2756,{0,1950001,3300001,6950001,9000001,18000001,40000001},{0,97500,427500,636000,1536000,2796000,4796000}))*1.021,-2))</f>
        <v/>
      </c>
      <c r="P2756" s="21">
        <f>MAX(0,ROUNDDOWN(F2756-E2756-430000,-3))</f>
        <v/>
      </c>
      <c r="Q2756" s="21">
        <f>MAX(0,ROUNDDOWN(F2756-E2756-430000-H2756,-3))</f>
        <v/>
      </c>
      <c r="R2756" s="21">
        <f>IF(F2756&lt;=450000,0,MAX(0,P2756*0.06-MIN(50000,P2756)*0.03))</f>
        <v/>
      </c>
      <c r="S2756" s="21">
        <f>IF(F2756&lt;=450000,0,MAX(0,P2756*0.04-MIN(50000,P2756)*0.02))</f>
        <v/>
      </c>
      <c r="T2756" s="21">
        <f>IF(F2756&lt;=450000,0,MAX(0,Q2756*0.06-MIN(50000,Q2756)*0.03))</f>
        <v/>
      </c>
      <c r="U2756" s="21">
        <f>IF(F2756&lt;=450000,0,MAX(0,Q2756*0.04-MIN(50000,Q2756)*0.02))</f>
        <v/>
      </c>
      <c r="V2756" s="21">
        <f>50000+MAX(0,G2756-480000)</f>
        <v/>
      </c>
      <c r="W2756" s="21">
        <f>P2756-V2756</f>
        <v/>
      </c>
      <c r="X2756" s="21">
        <f>Q2756-V2756</f>
        <v/>
      </c>
      <c r="Y2756" s="22">
        <f>IF(W2756&lt;0,0.9,LOOKUP(W2756,{0,1950001,3300001,6950001,9000001,18000001,40000001},{0.84895,0.7979,0.6958,0.66517,0.56307,0.4916,0.44055}))</f>
        <v/>
      </c>
      <c r="Z2756" s="22">
        <f>IF(X2756&lt;0,0.9,LOOKUP(X2756,{0,1950001,3300001,6950001,9000001,18000001,40000001},{0.84895,0.7979,0.6958,0.66517,0.56307,0.4916,0.44055}))</f>
        <v/>
      </c>
      <c r="AA2756" s="22">
        <f>IF(W2756&lt;0,0,CHOOSE(MATCH(W2756,{0,1950001,3300001,6950001,9000001},1),5.105/84.895,10.21/79.79,20.42/69.58,23.483/66.517,33.693/56.307))</f>
        <v/>
      </c>
      <c r="AB2756" s="21">
        <f>IF(C2756&lt;=2000,0,(MIN(C2756,ROUNDDOWN(F2756*0.3,0))-2000)*0.1)</f>
        <v/>
      </c>
      <c r="AC2756" s="21">
        <f>IF(C2756&lt;=2000,0,MIN((C2756-2000)*Y2756,(R2756+S2756)*0.2))</f>
        <v/>
      </c>
      <c r="AD2756" s="21">
        <f>IF(C2756&lt;=2000,0,MIN((C2756-2000)*Z2756,(T2756+U2756)*0.2))</f>
        <v/>
      </c>
      <c r="AE2756" s="21">
        <f>AC2756*AA2756</f>
        <v/>
      </c>
      <c r="AF2756" s="21">
        <f>ROUNDDOWN(R2756,-2)+ROUNDDOWN(S2756,-2)</f>
        <v/>
      </c>
      <c r="AG2756" s="21">
        <f>ROUNDDOWN(MAX(0,R2756-(AB2756+AC2756+AE2756)*0.6),-2)+ROUNDDOWN(MAX(0,S2756-(AB2756+AC2756+AE2756)*0.4),-2)</f>
        <v/>
      </c>
      <c r="AH2756" s="21">
        <f>ROUNDDOWN(MAX(0,T2756-(AB2756+AD2756)*0.6),-2)+ROUNDDOWN(MAX(0,U2756-(AB2756+AD2756)*0.4),-2)</f>
        <v/>
      </c>
      <c r="AI2756" s="21">
        <f>ROUNDDOWN(T2756,-2)+ROUNDDOWN(U2756,-2)</f>
        <v/>
      </c>
      <c r="AJ2756" s="21">
        <f>M2756+AF2756</f>
        <v/>
      </c>
      <c r="AK2756" s="21">
        <f>M2756+AG2756</f>
        <v/>
      </c>
      <c r="AL2756" s="21">
        <f>N2756+AH2756</f>
        <v/>
      </c>
      <c r="AM2756" s="21">
        <f>O2756+AI2756</f>
        <v/>
      </c>
      <c r="AN2756" s="21">
        <f>N2756+AI2756</f>
        <v/>
      </c>
      <c r="AO2756" s="21">
        <f>ROUNDDOWN((R2756+S2756)*0.2/Y2756+2000,0)</f>
        <v/>
      </c>
      <c r="AP2756" s="21">
        <f>ROUNDDOWN((T2756+U2756)*0.2/Z2756+2000,0)</f>
        <v/>
      </c>
      <c r="AQ2756" s="21">
        <f>AL2756-AK2756</f>
        <v/>
      </c>
      <c r="AR2756" s="21">
        <f>AM2756-AK2756</f>
        <v/>
      </c>
      <c r="AS2756" s="21">
        <f>AM2756-AL2756</f>
        <v/>
      </c>
      <c r="AT2756" s="21">
        <f>AK2756+C2756-AJ2756</f>
        <v/>
      </c>
      <c r="AU2756" s="21">
        <f>AL2756+C2756-AM2756</f>
        <v/>
      </c>
      <c r="AV2756" s="21">
        <f>AN2756+C2756-AM2756</f>
        <v/>
      </c>
    </row>
    <row r="2757">
      <c r="A2757" t="inlineStr">
        <is>
          <t>1万円刻み</t>
        </is>
      </c>
      <c r="B2757" s="21">
        <f>'5_1万円刻み'!$A$994</f>
        <v/>
      </c>
      <c r="C2757" s="21">
        <f>AO2757</f>
        <v/>
      </c>
      <c r="D2757" s="21" t="n">
        <v>0</v>
      </c>
      <c r="E2757" s="21">
        <f>ROUND(MIN(B2757/12,650000)*12*0.0915+MIN(B2757/12,1390000)*12*(0.0504+0)+B2757*0.005,0)</f>
        <v/>
      </c>
      <c r="F2757" s="21">
        <f>IF(B2757&lt;741000,0,IF(B2757&lt;2191000,B2757-740000,IF(B2757&lt;2193000,1451000,IF(B2757&lt;2196000,1453000,IF(B2757&lt;2200000,1456000,IF(B2757&lt;3600000,ROUND(ROUNDDOWN(B2757/4,-3)*2.8,0)-80000,IF(B2757&lt;6600000,ROUND(ROUNDDOWN(B2757/4,-3)*3.2,0)-440000,IF(B2757&lt;8500000,ROUNDDOWN(B2757*0.9,0)-1100000,B2757-1950000))))))))</f>
        <v/>
      </c>
      <c r="G2757" s="21">
        <f>IF(F2757&gt;23500000,NA(),IF(F2757&lt;=4890000,1040000,IF(F2757&lt;=6550000,670000,620000)))</f>
        <v/>
      </c>
      <c r="H2757" s="21">
        <f>IF(D2757&lt;=0,0,MAX(0,MIN(2000000,D2757-MIN(100000,ROUNDDOWN(F2757*0.05,0)))))</f>
        <v/>
      </c>
      <c r="I2757" s="21">
        <f>IF(C2757&lt;=2000,0,MIN(C2757,ROUNDDOWN(F2757*0.4,0))-2000)</f>
        <v/>
      </c>
      <c r="J2757" s="21">
        <f>MAX(0,ROUNDDOWN(F2757-E2757-G2757,-3))</f>
        <v/>
      </c>
      <c r="K2757" s="21">
        <f>MAX(0,ROUNDDOWN(F2757-E2757-G2757-H2757-I2757,-3))</f>
        <v/>
      </c>
      <c r="L2757" s="21">
        <f>MAX(0,ROUNDDOWN(F2757-E2757-G2757-H2757,-3))</f>
        <v/>
      </c>
      <c r="M2757" s="21">
        <f>IF(J2757&lt;=0,0,ROUNDDOWN((J2757*LOOKUP(J2757,{0,1950001,3300001,6950001,9000001,18000001,40000001},{0.05,0.1,0.2,0.23,0.33,0.4,0.45})-LOOKUP(J2757,{0,1950001,3300001,6950001,9000001,18000001,40000001},{0,97500,427500,636000,1536000,2796000,4796000}))*1.021,-2))</f>
        <v/>
      </c>
      <c r="N2757" s="21">
        <f>IF(K2757&lt;=0,0,ROUNDDOWN((K2757*LOOKUP(K2757,{0,1950001,3300001,6950001,9000001,18000001,40000001},{0.05,0.1,0.2,0.23,0.33,0.4,0.45})-LOOKUP(K2757,{0,1950001,3300001,6950001,9000001,18000001,40000001},{0,97500,427500,636000,1536000,2796000,4796000}))*1.021,-2))</f>
        <v/>
      </c>
      <c r="O2757" s="21">
        <f>IF(L2757&lt;=0,0,ROUNDDOWN((L2757*LOOKUP(L2757,{0,1950001,3300001,6950001,9000001,18000001,40000001},{0.05,0.1,0.2,0.23,0.33,0.4,0.45})-LOOKUP(L2757,{0,1950001,3300001,6950001,9000001,18000001,40000001},{0,97500,427500,636000,1536000,2796000,4796000}))*1.021,-2))</f>
        <v/>
      </c>
      <c r="P2757" s="21">
        <f>MAX(0,ROUNDDOWN(F2757-E2757-430000,-3))</f>
        <v/>
      </c>
      <c r="Q2757" s="21">
        <f>MAX(0,ROUNDDOWN(F2757-E2757-430000-H2757,-3))</f>
        <v/>
      </c>
      <c r="R2757" s="21">
        <f>IF(F2757&lt;=450000,0,MAX(0,P2757*0.06-MIN(50000,P2757)*0.03))</f>
        <v/>
      </c>
      <c r="S2757" s="21">
        <f>IF(F2757&lt;=450000,0,MAX(0,P2757*0.04-MIN(50000,P2757)*0.02))</f>
        <v/>
      </c>
      <c r="T2757" s="21">
        <f>IF(F2757&lt;=450000,0,MAX(0,Q2757*0.06-MIN(50000,Q2757)*0.03))</f>
        <v/>
      </c>
      <c r="U2757" s="21">
        <f>IF(F2757&lt;=450000,0,MAX(0,Q2757*0.04-MIN(50000,Q2757)*0.02))</f>
        <v/>
      </c>
      <c r="V2757" s="21">
        <f>50000+MAX(0,G2757-480000)</f>
        <v/>
      </c>
      <c r="W2757" s="21">
        <f>P2757-V2757</f>
        <v/>
      </c>
      <c r="X2757" s="21">
        <f>Q2757-V2757</f>
        <v/>
      </c>
      <c r="Y2757" s="22">
        <f>IF(W2757&lt;0,0.9,LOOKUP(W2757,{0,1950001,3300001,6950001,9000001,18000001,40000001},{0.84895,0.7979,0.6958,0.66517,0.56307,0.4916,0.44055}))</f>
        <v/>
      </c>
      <c r="Z2757" s="22">
        <f>IF(X2757&lt;0,0.9,LOOKUP(X2757,{0,1950001,3300001,6950001,9000001,18000001,40000001},{0.84895,0.7979,0.6958,0.66517,0.56307,0.4916,0.44055}))</f>
        <v/>
      </c>
      <c r="AA2757" s="22">
        <f>IF(W2757&lt;0,0,CHOOSE(MATCH(W2757,{0,1950001,3300001,6950001,9000001},1),5.105/84.895,10.21/79.79,20.42/69.58,23.483/66.517,33.693/56.307))</f>
        <v/>
      </c>
      <c r="AB2757" s="21">
        <f>IF(C2757&lt;=2000,0,(MIN(C2757,ROUNDDOWN(F2757*0.3,0))-2000)*0.1)</f>
        <v/>
      </c>
      <c r="AC2757" s="21">
        <f>IF(C2757&lt;=2000,0,MIN((C2757-2000)*Y2757,(R2757+S2757)*0.2))</f>
        <v/>
      </c>
      <c r="AD2757" s="21">
        <f>IF(C2757&lt;=2000,0,MIN((C2757-2000)*Z2757,(T2757+U2757)*0.2))</f>
        <v/>
      </c>
      <c r="AE2757" s="21">
        <f>AC2757*AA2757</f>
        <v/>
      </c>
      <c r="AF2757" s="21">
        <f>ROUNDDOWN(R2757,-2)+ROUNDDOWN(S2757,-2)</f>
        <v/>
      </c>
      <c r="AG2757" s="21">
        <f>ROUNDDOWN(MAX(0,R2757-(AB2757+AC2757+AE2757)*0.6),-2)+ROUNDDOWN(MAX(0,S2757-(AB2757+AC2757+AE2757)*0.4),-2)</f>
        <v/>
      </c>
      <c r="AH2757" s="21">
        <f>ROUNDDOWN(MAX(0,T2757-(AB2757+AD2757)*0.6),-2)+ROUNDDOWN(MAX(0,U2757-(AB2757+AD2757)*0.4),-2)</f>
        <v/>
      </c>
      <c r="AI2757" s="21">
        <f>ROUNDDOWN(T2757,-2)+ROUNDDOWN(U2757,-2)</f>
        <v/>
      </c>
      <c r="AJ2757" s="21">
        <f>M2757+AF2757</f>
        <v/>
      </c>
      <c r="AK2757" s="21">
        <f>M2757+AG2757</f>
        <v/>
      </c>
      <c r="AL2757" s="21">
        <f>N2757+AH2757</f>
        <v/>
      </c>
      <c r="AM2757" s="21">
        <f>O2757+AI2757</f>
        <v/>
      </c>
      <c r="AN2757" s="21">
        <f>N2757+AI2757</f>
        <v/>
      </c>
      <c r="AO2757" s="21">
        <f>ROUNDDOWN((R2757+S2757)*0.2/Y2757+2000,0)</f>
        <v/>
      </c>
      <c r="AP2757" s="21">
        <f>ROUNDDOWN((T2757+U2757)*0.2/Z2757+2000,0)</f>
        <v/>
      </c>
      <c r="AQ2757" s="21">
        <f>AL2757-AK2757</f>
        <v/>
      </c>
      <c r="AR2757" s="21">
        <f>AM2757-AK2757</f>
        <v/>
      </c>
      <c r="AS2757" s="21">
        <f>AM2757-AL2757</f>
        <v/>
      </c>
      <c r="AT2757" s="21">
        <f>AK2757+C2757-AJ2757</f>
        <v/>
      </c>
      <c r="AU2757" s="21">
        <f>AL2757+C2757-AM2757</f>
        <v/>
      </c>
      <c r="AV2757" s="21">
        <f>AN2757+C2757-AM2757</f>
        <v/>
      </c>
    </row>
    <row r="2758">
      <c r="A2758" t="inlineStr">
        <is>
          <t>1万円刻み</t>
        </is>
      </c>
      <c r="B2758" s="21">
        <f>'5_1万円刻み'!$A$995</f>
        <v/>
      </c>
      <c r="C2758" s="21">
        <f>AO2758</f>
        <v/>
      </c>
      <c r="D2758" s="21" t="n">
        <v>0</v>
      </c>
      <c r="E2758" s="21">
        <f>ROUND(MIN(B2758/12,650000)*12*0.0915+MIN(B2758/12,1390000)*12*(0.0504+0)+B2758*0.005,0)</f>
        <v/>
      </c>
      <c r="F2758" s="21">
        <f>IF(B2758&lt;741000,0,IF(B2758&lt;2191000,B2758-740000,IF(B2758&lt;2193000,1451000,IF(B2758&lt;2196000,1453000,IF(B2758&lt;2200000,1456000,IF(B2758&lt;3600000,ROUND(ROUNDDOWN(B2758/4,-3)*2.8,0)-80000,IF(B2758&lt;6600000,ROUND(ROUNDDOWN(B2758/4,-3)*3.2,0)-440000,IF(B2758&lt;8500000,ROUNDDOWN(B2758*0.9,0)-1100000,B2758-1950000))))))))</f>
        <v/>
      </c>
      <c r="G2758" s="21">
        <f>IF(F2758&gt;23500000,NA(),IF(F2758&lt;=4890000,1040000,IF(F2758&lt;=6550000,670000,620000)))</f>
        <v/>
      </c>
      <c r="H2758" s="21">
        <f>IF(D2758&lt;=0,0,MAX(0,MIN(2000000,D2758-MIN(100000,ROUNDDOWN(F2758*0.05,0)))))</f>
        <v/>
      </c>
      <c r="I2758" s="21">
        <f>IF(C2758&lt;=2000,0,MIN(C2758,ROUNDDOWN(F2758*0.4,0))-2000)</f>
        <v/>
      </c>
      <c r="J2758" s="21">
        <f>MAX(0,ROUNDDOWN(F2758-E2758-G2758,-3))</f>
        <v/>
      </c>
      <c r="K2758" s="21">
        <f>MAX(0,ROUNDDOWN(F2758-E2758-G2758-H2758-I2758,-3))</f>
        <v/>
      </c>
      <c r="L2758" s="21">
        <f>MAX(0,ROUNDDOWN(F2758-E2758-G2758-H2758,-3))</f>
        <v/>
      </c>
      <c r="M2758" s="21">
        <f>IF(J2758&lt;=0,0,ROUNDDOWN((J2758*LOOKUP(J2758,{0,1950001,3300001,6950001,9000001,18000001,40000001},{0.05,0.1,0.2,0.23,0.33,0.4,0.45})-LOOKUP(J2758,{0,1950001,3300001,6950001,9000001,18000001,40000001},{0,97500,427500,636000,1536000,2796000,4796000}))*1.021,-2))</f>
        <v/>
      </c>
      <c r="N2758" s="21">
        <f>IF(K2758&lt;=0,0,ROUNDDOWN((K2758*LOOKUP(K2758,{0,1950001,3300001,6950001,9000001,18000001,40000001},{0.05,0.1,0.2,0.23,0.33,0.4,0.45})-LOOKUP(K2758,{0,1950001,3300001,6950001,9000001,18000001,40000001},{0,97500,427500,636000,1536000,2796000,4796000}))*1.021,-2))</f>
        <v/>
      </c>
      <c r="O2758" s="21">
        <f>IF(L2758&lt;=0,0,ROUNDDOWN((L2758*LOOKUP(L2758,{0,1950001,3300001,6950001,9000001,18000001,40000001},{0.05,0.1,0.2,0.23,0.33,0.4,0.45})-LOOKUP(L2758,{0,1950001,3300001,6950001,9000001,18000001,40000001},{0,97500,427500,636000,1536000,2796000,4796000}))*1.021,-2))</f>
        <v/>
      </c>
      <c r="P2758" s="21">
        <f>MAX(0,ROUNDDOWN(F2758-E2758-430000,-3))</f>
        <v/>
      </c>
      <c r="Q2758" s="21">
        <f>MAX(0,ROUNDDOWN(F2758-E2758-430000-H2758,-3))</f>
        <v/>
      </c>
      <c r="R2758" s="21">
        <f>IF(F2758&lt;=450000,0,MAX(0,P2758*0.06-MIN(50000,P2758)*0.03))</f>
        <v/>
      </c>
      <c r="S2758" s="21">
        <f>IF(F2758&lt;=450000,0,MAX(0,P2758*0.04-MIN(50000,P2758)*0.02))</f>
        <v/>
      </c>
      <c r="T2758" s="21">
        <f>IF(F2758&lt;=450000,0,MAX(0,Q2758*0.06-MIN(50000,Q2758)*0.03))</f>
        <v/>
      </c>
      <c r="U2758" s="21">
        <f>IF(F2758&lt;=450000,0,MAX(0,Q2758*0.04-MIN(50000,Q2758)*0.02))</f>
        <v/>
      </c>
      <c r="V2758" s="21">
        <f>50000+MAX(0,G2758-480000)</f>
        <v/>
      </c>
      <c r="W2758" s="21">
        <f>P2758-V2758</f>
        <v/>
      </c>
      <c r="X2758" s="21">
        <f>Q2758-V2758</f>
        <v/>
      </c>
      <c r="Y2758" s="22">
        <f>IF(W2758&lt;0,0.9,LOOKUP(W2758,{0,1950001,3300001,6950001,9000001,18000001,40000001},{0.84895,0.7979,0.6958,0.66517,0.56307,0.4916,0.44055}))</f>
        <v/>
      </c>
      <c r="Z2758" s="22">
        <f>IF(X2758&lt;0,0.9,LOOKUP(X2758,{0,1950001,3300001,6950001,9000001,18000001,40000001},{0.84895,0.7979,0.6958,0.66517,0.56307,0.4916,0.44055}))</f>
        <v/>
      </c>
      <c r="AA2758" s="22">
        <f>IF(W2758&lt;0,0,CHOOSE(MATCH(W2758,{0,1950001,3300001,6950001,9000001},1),5.105/84.895,10.21/79.79,20.42/69.58,23.483/66.517,33.693/56.307))</f>
        <v/>
      </c>
      <c r="AB2758" s="21">
        <f>IF(C2758&lt;=2000,0,(MIN(C2758,ROUNDDOWN(F2758*0.3,0))-2000)*0.1)</f>
        <v/>
      </c>
      <c r="AC2758" s="21">
        <f>IF(C2758&lt;=2000,0,MIN((C2758-2000)*Y2758,(R2758+S2758)*0.2))</f>
        <v/>
      </c>
      <c r="AD2758" s="21">
        <f>IF(C2758&lt;=2000,0,MIN((C2758-2000)*Z2758,(T2758+U2758)*0.2))</f>
        <v/>
      </c>
      <c r="AE2758" s="21">
        <f>AC2758*AA2758</f>
        <v/>
      </c>
      <c r="AF2758" s="21">
        <f>ROUNDDOWN(R2758,-2)+ROUNDDOWN(S2758,-2)</f>
        <v/>
      </c>
      <c r="AG2758" s="21">
        <f>ROUNDDOWN(MAX(0,R2758-(AB2758+AC2758+AE2758)*0.6),-2)+ROUNDDOWN(MAX(0,S2758-(AB2758+AC2758+AE2758)*0.4),-2)</f>
        <v/>
      </c>
      <c r="AH2758" s="21">
        <f>ROUNDDOWN(MAX(0,T2758-(AB2758+AD2758)*0.6),-2)+ROUNDDOWN(MAX(0,U2758-(AB2758+AD2758)*0.4),-2)</f>
        <v/>
      </c>
      <c r="AI2758" s="21">
        <f>ROUNDDOWN(T2758,-2)+ROUNDDOWN(U2758,-2)</f>
        <v/>
      </c>
      <c r="AJ2758" s="21">
        <f>M2758+AF2758</f>
        <v/>
      </c>
      <c r="AK2758" s="21">
        <f>M2758+AG2758</f>
        <v/>
      </c>
      <c r="AL2758" s="21">
        <f>N2758+AH2758</f>
        <v/>
      </c>
      <c r="AM2758" s="21">
        <f>O2758+AI2758</f>
        <v/>
      </c>
      <c r="AN2758" s="21">
        <f>N2758+AI2758</f>
        <v/>
      </c>
      <c r="AO2758" s="21">
        <f>ROUNDDOWN((R2758+S2758)*0.2/Y2758+2000,0)</f>
        <v/>
      </c>
      <c r="AP2758" s="21">
        <f>ROUNDDOWN((T2758+U2758)*0.2/Z2758+2000,0)</f>
        <v/>
      </c>
      <c r="AQ2758" s="21">
        <f>AL2758-AK2758</f>
        <v/>
      </c>
      <c r="AR2758" s="21">
        <f>AM2758-AK2758</f>
        <v/>
      </c>
      <c r="AS2758" s="21">
        <f>AM2758-AL2758</f>
        <v/>
      </c>
      <c r="AT2758" s="21">
        <f>AK2758+C2758-AJ2758</f>
        <v/>
      </c>
      <c r="AU2758" s="21">
        <f>AL2758+C2758-AM2758</f>
        <v/>
      </c>
      <c r="AV2758" s="21">
        <f>AN2758+C2758-AM2758</f>
        <v/>
      </c>
    </row>
    <row r="2759">
      <c r="A2759" t="inlineStr">
        <is>
          <t>1万円刻み</t>
        </is>
      </c>
      <c r="B2759" s="21">
        <f>'5_1万円刻み'!$A$996</f>
        <v/>
      </c>
      <c r="C2759" s="21">
        <f>AO2759</f>
        <v/>
      </c>
      <c r="D2759" s="21" t="n">
        <v>0</v>
      </c>
      <c r="E2759" s="21">
        <f>ROUND(MIN(B2759/12,650000)*12*0.0915+MIN(B2759/12,1390000)*12*(0.0504+0)+B2759*0.005,0)</f>
        <v/>
      </c>
      <c r="F2759" s="21">
        <f>IF(B2759&lt;741000,0,IF(B2759&lt;2191000,B2759-740000,IF(B2759&lt;2193000,1451000,IF(B2759&lt;2196000,1453000,IF(B2759&lt;2200000,1456000,IF(B2759&lt;3600000,ROUND(ROUNDDOWN(B2759/4,-3)*2.8,0)-80000,IF(B2759&lt;6600000,ROUND(ROUNDDOWN(B2759/4,-3)*3.2,0)-440000,IF(B2759&lt;8500000,ROUNDDOWN(B2759*0.9,0)-1100000,B2759-1950000))))))))</f>
        <v/>
      </c>
      <c r="G2759" s="21">
        <f>IF(F2759&gt;23500000,NA(),IF(F2759&lt;=4890000,1040000,IF(F2759&lt;=6550000,670000,620000)))</f>
        <v/>
      </c>
      <c r="H2759" s="21">
        <f>IF(D2759&lt;=0,0,MAX(0,MIN(2000000,D2759-MIN(100000,ROUNDDOWN(F2759*0.05,0)))))</f>
        <v/>
      </c>
      <c r="I2759" s="21">
        <f>IF(C2759&lt;=2000,0,MIN(C2759,ROUNDDOWN(F2759*0.4,0))-2000)</f>
        <v/>
      </c>
      <c r="J2759" s="21">
        <f>MAX(0,ROUNDDOWN(F2759-E2759-G2759,-3))</f>
        <v/>
      </c>
      <c r="K2759" s="21">
        <f>MAX(0,ROUNDDOWN(F2759-E2759-G2759-H2759-I2759,-3))</f>
        <v/>
      </c>
      <c r="L2759" s="21">
        <f>MAX(0,ROUNDDOWN(F2759-E2759-G2759-H2759,-3))</f>
        <v/>
      </c>
      <c r="M2759" s="21">
        <f>IF(J2759&lt;=0,0,ROUNDDOWN((J2759*LOOKUP(J2759,{0,1950001,3300001,6950001,9000001,18000001,40000001},{0.05,0.1,0.2,0.23,0.33,0.4,0.45})-LOOKUP(J2759,{0,1950001,3300001,6950001,9000001,18000001,40000001},{0,97500,427500,636000,1536000,2796000,4796000}))*1.021,-2))</f>
        <v/>
      </c>
      <c r="N2759" s="21">
        <f>IF(K2759&lt;=0,0,ROUNDDOWN((K2759*LOOKUP(K2759,{0,1950001,3300001,6950001,9000001,18000001,40000001},{0.05,0.1,0.2,0.23,0.33,0.4,0.45})-LOOKUP(K2759,{0,1950001,3300001,6950001,9000001,18000001,40000001},{0,97500,427500,636000,1536000,2796000,4796000}))*1.021,-2))</f>
        <v/>
      </c>
      <c r="O2759" s="21">
        <f>IF(L2759&lt;=0,0,ROUNDDOWN((L2759*LOOKUP(L2759,{0,1950001,3300001,6950001,9000001,18000001,40000001},{0.05,0.1,0.2,0.23,0.33,0.4,0.45})-LOOKUP(L2759,{0,1950001,3300001,6950001,9000001,18000001,40000001},{0,97500,427500,636000,1536000,2796000,4796000}))*1.021,-2))</f>
        <v/>
      </c>
      <c r="P2759" s="21">
        <f>MAX(0,ROUNDDOWN(F2759-E2759-430000,-3))</f>
        <v/>
      </c>
      <c r="Q2759" s="21">
        <f>MAX(0,ROUNDDOWN(F2759-E2759-430000-H2759,-3))</f>
        <v/>
      </c>
      <c r="R2759" s="21">
        <f>IF(F2759&lt;=450000,0,MAX(0,P2759*0.06-MIN(50000,P2759)*0.03))</f>
        <v/>
      </c>
      <c r="S2759" s="21">
        <f>IF(F2759&lt;=450000,0,MAX(0,P2759*0.04-MIN(50000,P2759)*0.02))</f>
        <v/>
      </c>
      <c r="T2759" s="21">
        <f>IF(F2759&lt;=450000,0,MAX(0,Q2759*0.06-MIN(50000,Q2759)*0.03))</f>
        <v/>
      </c>
      <c r="U2759" s="21">
        <f>IF(F2759&lt;=450000,0,MAX(0,Q2759*0.04-MIN(50000,Q2759)*0.02))</f>
        <v/>
      </c>
      <c r="V2759" s="21">
        <f>50000+MAX(0,G2759-480000)</f>
        <v/>
      </c>
      <c r="W2759" s="21">
        <f>P2759-V2759</f>
        <v/>
      </c>
      <c r="X2759" s="21">
        <f>Q2759-V2759</f>
        <v/>
      </c>
      <c r="Y2759" s="22">
        <f>IF(W2759&lt;0,0.9,LOOKUP(W2759,{0,1950001,3300001,6950001,9000001,18000001,40000001},{0.84895,0.7979,0.6958,0.66517,0.56307,0.4916,0.44055}))</f>
        <v/>
      </c>
      <c r="Z2759" s="22">
        <f>IF(X2759&lt;0,0.9,LOOKUP(X2759,{0,1950001,3300001,6950001,9000001,18000001,40000001},{0.84895,0.7979,0.6958,0.66517,0.56307,0.4916,0.44055}))</f>
        <v/>
      </c>
      <c r="AA2759" s="22">
        <f>IF(W2759&lt;0,0,CHOOSE(MATCH(W2759,{0,1950001,3300001,6950001,9000001},1),5.105/84.895,10.21/79.79,20.42/69.58,23.483/66.517,33.693/56.307))</f>
        <v/>
      </c>
      <c r="AB2759" s="21">
        <f>IF(C2759&lt;=2000,0,(MIN(C2759,ROUNDDOWN(F2759*0.3,0))-2000)*0.1)</f>
        <v/>
      </c>
      <c r="AC2759" s="21">
        <f>IF(C2759&lt;=2000,0,MIN((C2759-2000)*Y2759,(R2759+S2759)*0.2))</f>
        <v/>
      </c>
      <c r="AD2759" s="21">
        <f>IF(C2759&lt;=2000,0,MIN((C2759-2000)*Z2759,(T2759+U2759)*0.2))</f>
        <v/>
      </c>
      <c r="AE2759" s="21">
        <f>AC2759*AA2759</f>
        <v/>
      </c>
      <c r="AF2759" s="21">
        <f>ROUNDDOWN(R2759,-2)+ROUNDDOWN(S2759,-2)</f>
        <v/>
      </c>
      <c r="AG2759" s="21">
        <f>ROUNDDOWN(MAX(0,R2759-(AB2759+AC2759+AE2759)*0.6),-2)+ROUNDDOWN(MAX(0,S2759-(AB2759+AC2759+AE2759)*0.4),-2)</f>
        <v/>
      </c>
      <c r="AH2759" s="21">
        <f>ROUNDDOWN(MAX(0,T2759-(AB2759+AD2759)*0.6),-2)+ROUNDDOWN(MAX(0,U2759-(AB2759+AD2759)*0.4),-2)</f>
        <v/>
      </c>
      <c r="AI2759" s="21">
        <f>ROUNDDOWN(T2759,-2)+ROUNDDOWN(U2759,-2)</f>
        <v/>
      </c>
      <c r="AJ2759" s="21">
        <f>M2759+AF2759</f>
        <v/>
      </c>
      <c r="AK2759" s="21">
        <f>M2759+AG2759</f>
        <v/>
      </c>
      <c r="AL2759" s="21">
        <f>N2759+AH2759</f>
        <v/>
      </c>
      <c r="AM2759" s="21">
        <f>O2759+AI2759</f>
        <v/>
      </c>
      <c r="AN2759" s="21">
        <f>N2759+AI2759</f>
        <v/>
      </c>
      <c r="AO2759" s="21">
        <f>ROUNDDOWN((R2759+S2759)*0.2/Y2759+2000,0)</f>
        <v/>
      </c>
      <c r="AP2759" s="21">
        <f>ROUNDDOWN((T2759+U2759)*0.2/Z2759+2000,0)</f>
        <v/>
      </c>
      <c r="AQ2759" s="21">
        <f>AL2759-AK2759</f>
        <v/>
      </c>
      <c r="AR2759" s="21">
        <f>AM2759-AK2759</f>
        <v/>
      </c>
      <c r="AS2759" s="21">
        <f>AM2759-AL2759</f>
        <v/>
      </c>
      <c r="AT2759" s="21">
        <f>AK2759+C2759-AJ2759</f>
        <v/>
      </c>
      <c r="AU2759" s="21">
        <f>AL2759+C2759-AM2759</f>
        <v/>
      </c>
      <c r="AV2759" s="21">
        <f>AN2759+C2759-AM2759</f>
        <v/>
      </c>
    </row>
    <row r="2760">
      <c r="A2760" t="inlineStr">
        <is>
          <t>1万円刻み</t>
        </is>
      </c>
      <c r="B2760" s="21">
        <f>'5_1万円刻み'!$A$997</f>
        <v/>
      </c>
      <c r="C2760" s="21">
        <f>AO2760</f>
        <v/>
      </c>
      <c r="D2760" s="21" t="n">
        <v>0</v>
      </c>
      <c r="E2760" s="21">
        <f>ROUND(MIN(B2760/12,650000)*12*0.0915+MIN(B2760/12,1390000)*12*(0.0504+0)+B2760*0.005,0)</f>
        <v/>
      </c>
      <c r="F2760" s="21">
        <f>IF(B2760&lt;741000,0,IF(B2760&lt;2191000,B2760-740000,IF(B2760&lt;2193000,1451000,IF(B2760&lt;2196000,1453000,IF(B2760&lt;2200000,1456000,IF(B2760&lt;3600000,ROUND(ROUNDDOWN(B2760/4,-3)*2.8,0)-80000,IF(B2760&lt;6600000,ROUND(ROUNDDOWN(B2760/4,-3)*3.2,0)-440000,IF(B2760&lt;8500000,ROUNDDOWN(B2760*0.9,0)-1100000,B2760-1950000))))))))</f>
        <v/>
      </c>
      <c r="G2760" s="21">
        <f>IF(F2760&gt;23500000,NA(),IF(F2760&lt;=4890000,1040000,IF(F2760&lt;=6550000,670000,620000)))</f>
        <v/>
      </c>
      <c r="H2760" s="21">
        <f>IF(D2760&lt;=0,0,MAX(0,MIN(2000000,D2760-MIN(100000,ROUNDDOWN(F2760*0.05,0)))))</f>
        <v/>
      </c>
      <c r="I2760" s="21">
        <f>IF(C2760&lt;=2000,0,MIN(C2760,ROUNDDOWN(F2760*0.4,0))-2000)</f>
        <v/>
      </c>
      <c r="J2760" s="21">
        <f>MAX(0,ROUNDDOWN(F2760-E2760-G2760,-3))</f>
        <v/>
      </c>
      <c r="K2760" s="21">
        <f>MAX(0,ROUNDDOWN(F2760-E2760-G2760-H2760-I2760,-3))</f>
        <v/>
      </c>
      <c r="L2760" s="21">
        <f>MAX(0,ROUNDDOWN(F2760-E2760-G2760-H2760,-3))</f>
        <v/>
      </c>
      <c r="M2760" s="21">
        <f>IF(J2760&lt;=0,0,ROUNDDOWN((J2760*LOOKUP(J2760,{0,1950001,3300001,6950001,9000001,18000001,40000001},{0.05,0.1,0.2,0.23,0.33,0.4,0.45})-LOOKUP(J2760,{0,1950001,3300001,6950001,9000001,18000001,40000001},{0,97500,427500,636000,1536000,2796000,4796000}))*1.021,-2))</f>
        <v/>
      </c>
      <c r="N2760" s="21">
        <f>IF(K2760&lt;=0,0,ROUNDDOWN((K2760*LOOKUP(K2760,{0,1950001,3300001,6950001,9000001,18000001,40000001},{0.05,0.1,0.2,0.23,0.33,0.4,0.45})-LOOKUP(K2760,{0,1950001,3300001,6950001,9000001,18000001,40000001},{0,97500,427500,636000,1536000,2796000,4796000}))*1.021,-2))</f>
        <v/>
      </c>
      <c r="O2760" s="21">
        <f>IF(L2760&lt;=0,0,ROUNDDOWN((L2760*LOOKUP(L2760,{0,1950001,3300001,6950001,9000001,18000001,40000001},{0.05,0.1,0.2,0.23,0.33,0.4,0.45})-LOOKUP(L2760,{0,1950001,3300001,6950001,9000001,18000001,40000001},{0,97500,427500,636000,1536000,2796000,4796000}))*1.021,-2))</f>
        <v/>
      </c>
      <c r="P2760" s="21">
        <f>MAX(0,ROUNDDOWN(F2760-E2760-430000,-3))</f>
        <v/>
      </c>
      <c r="Q2760" s="21">
        <f>MAX(0,ROUNDDOWN(F2760-E2760-430000-H2760,-3))</f>
        <v/>
      </c>
      <c r="R2760" s="21">
        <f>IF(F2760&lt;=450000,0,MAX(0,P2760*0.06-MIN(50000,P2760)*0.03))</f>
        <v/>
      </c>
      <c r="S2760" s="21">
        <f>IF(F2760&lt;=450000,0,MAX(0,P2760*0.04-MIN(50000,P2760)*0.02))</f>
        <v/>
      </c>
      <c r="T2760" s="21">
        <f>IF(F2760&lt;=450000,0,MAX(0,Q2760*0.06-MIN(50000,Q2760)*0.03))</f>
        <v/>
      </c>
      <c r="U2760" s="21">
        <f>IF(F2760&lt;=450000,0,MAX(0,Q2760*0.04-MIN(50000,Q2760)*0.02))</f>
        <v/>
      </c>
      <c r="V2760" s="21">
        <f>50000+MAX(0,G2760-480000)</f>
        <v/>
      </c>
      <c r="W2760" s="21">
        <f>P2760-V2760</f>
        <v/>
      </c>
      <c r="X2760" s="21">
        <f>Q2760-V2760</f>
        <v/>
      </c>
      <c r="Y2760" s="22">
        <f>IF(W2760&lt;0,0.9,LOOKUP(W2760,{0,1950001,3300001,6950001,9000001,18000001,40000001},{0.84895,0.7979,0.6958,0.66517,0.56307,0.4916,0.44055}))</f>
        <v/>
      </c>
      <c r="Z2760" s="22">
        <f>IF(X2760&lt;0,0.9,LOOKUP(X2760,{0,1950001,3300001,6950001,9000001,18000001,40000001},{0.84895,0.7979,0.6958,0.66517,0.56307,0.4916,0.44055}))</f>
        <v/>
      </c>
      <c r="AA2760" s="22">
        <f>IF(W2760&lt;0,0,CHOOSE(MATCH(W2760,{0,1950001,3300001,6950001,9000001},1),5.105/84.895,10.21/79.79,20.42/69.58,23.483/66.517,33.693/56.307))</f>
        <v/>
      </c>
      <c r="AB2760" s="21">
        <f>IF(C2760&lt;=2000,0,(MIN(C2760,ROUNDDOWN(F2760*0.3,0))-2000)*0.1)</f>
        <v/>
      </c>
      <c r="AC2760" s="21">
        <f>IF(C2760&lt;=2000,0,MIN((C2760-2000)*Y2760,(R2760+S2760)*0.2))</f>
        <v/>
      </c>
      <c r="AD2760" s="21">
        <f>IF(C2760&lt;=2000,0,MIN((C2760-2000)*Z2760,(T2760+U2760)*0.2))</f>
        <v/>
      </c>
      <c r="AE2760" s="21">
        <f>AC2760*AA2760</f>
        <v/>
      </c>
      <c r="AF2760" s="21">
        <f>ROUNDDOWN(R2760,-2)+ROUNDDOWN(S2760,-2)</f>
        <v/>
      </c>
      <c r="AG2760" s="21">
        <f>ROUNDDOWN(MAX(0,R2760-(AB2760+AC2760+AE2760)*0.6),-2)+ROUNDDOWN(MAX(0,S2760-(AB2760+AC2760+AE2760)*0.4),-2)</f>
        <v/>
      </c>
      <c r="AH2760" s="21">
        <f>ROUNDDOWN(MAX(0,T2760-(AB2760+AD2760)*0.6),-2)+ROUNDDOWN(MAX(0,U2760-(AB2760+AD2760)*0.4),-2)</f>
        <v/>
      </c>
      <c r="AI2760" s="21">
        <f>ROUNDDOWN(T2760,-2)+ROUNDDOWN(U2760,-2)</f>
        <v/>
      </c>
      <c r="AJ2760" s="21">
        <f>M2760+AF2760</f>
        <v/>
      </c>
      <c r="AK2760" s="21">
        <f>M2760+AG2760</f>
        <v/>
      </c>
      <c r="AL2760" s="21">
        <f>N2760+AH2760</f>
        <v/>
      </c>
      <c r="AM2760" s="21">
        <f>O2760+AI2760</f>
        <v/>
      </c>
      <c r="AN2760" s="21">
        <f>N2760+AI2760</f>
        <v/>
      </c>
      <c r="AO2760" s="21">
        <f>ROUNDDOWN((R2760+S2760)*0.2/Y2760+2000,0)</f>
        <v/>
      </c>
      <c r="AP2760" s="21">
        <f>ROUNDDOWN((T2760+U2760)*0.2/Z2760+2000,0)</f>
        <v/>
      </c>
      <c r="AQ2760" s="21">
        <f>AL2760-AK2760</f>
        <v/>
      </c>
      <c r="AR2760" s="21">
        <f>AM2760-AK2760</f>
        <v/>
      </c>
      <c r="AS2760" s="21">
        <f>AM2760-AL2760</f>
        <v/>
      </c>
      <c r="AT2760" s="21">
        <f>AK2760+C2760-AJ2760</f>
        <v/>
      </c>
      <c r="AU2760" s="21">
        <f>AL2760+C2760-AM2760</f>
        <v/>
      </c>
      <c r="AV2760" s="21">
        <f>AN2760+C2760-AM2760</f>
        <v/>
      </c>
    </row>
    <row r="2761">
      <c r="A2761" t="inlineStr">
        <is>
          <t>1万円刻み</t>
        </is>
      </c>
      <c r="B2761" s="21">
        <f>'5_1万円刻み'!$A$998</f>
        <v/>
      </c>
      <c r="C2761" s="21">
        <f>AO2761</f>
        <v/>
      </c>
      <c r="D2761" s="21" t="n">
        <v>0</v>
      </c>
      <c r="E2761" s="21">
        <f>ROUND(MIN(B2761/12,650000)*12*0.0915+MIN(B2761/12,1390000)*12*(0.0504+0)+B2761*0.005,0)</f>
        <v/>
      </c>
      <c r="F2761" s="21">
        <f>IF(B2761&lt;741000,0,IF(B2761&lt;2191000,B2761-740000,IF(B2761&lt;2193000,1451000,IF(B2761&lt;2196000,1453000,IF(B2761&lt;2200000,1456000,IF(B2761&lt;3600000,ROUND(ROUNDDOWN(B2761/4,-3)*2.8,0)-80000,IF(B2761&lt;6600000,ROUND(ROUNDDOWN(B2761/4,-3)*3.2,0)-440000,IF(B2761&lt;8500000,ROUNDDOWN(B2761*0.9,0)-1100000,B2761-1950000))))))))</f>
        <v/>
      </c>
      <c r="G2761" s="21">
        <f>IF(F2761&gt;23500000,NA(),IF(F2761&lt;=4890000,1040000,IF(F2761&lt;=6550000,670000,620000)))</f>
        <v/>
      </c>
      <c r="H2761" s="21">
        <f>IF(D2761&lt;=0,0,MAX(0,MIN(2000000,D2761-MIN(100000,ROUNDDOWN(F2761*0.05,0)))))</f>
        <v/>
      </c>
      <c r="I2761" s="21">
        <f>IF(C2761&lt;=2000,0,MIN(C2761,ROUNDDOWN(F2761*0.4,0))-2000)</f>
        <v/>
      </c>
      <c r="J2761" s="21">
        <f>MAX(0,ROUNDDOWN(F2761-E2761-G2761,-3))</f>
        <v/>
      </c>
      <c r="K2761" s="21">
        <f>MAX(0,ROUNDDOWN(F2761-E2761-G2761-H2761-I2761,-3))</f>
        <v/>
      </c>
      <c r="L2761" s="21">
        <f>MAX(0,ROUNDDOWN(F2761-E2761-G2761-H2761,-3))</f>
        <v/>
      </c>
      <c r="M2761" s="21">
        <f>IF(J2761&lt;=0,0,ROUNDDOWN((J2761*LOOKUP(J2761,{0,1950001,3300001,6950001,9000001,18000001,40000001},{0.05,0.1,0.2,0.23,0.33,0.4,0.45})-LOOKUP(J2761,{0,1950001,3300001,6950001,9000001,18000001,40000001},{0,97500,427500,636000,1536000,2796000,4796000}))*1.021,-2))</f>
        <v/>
      </c>
      <c r="N2761" s="21">
        <f>IF(K2761&lt;=0,0,ROUNDDOWN((K2761*LOOKUP(K2761,{0,1950001,3300001,6950001,9000001,18000001,40000001},{0.05,0.1,0.2,0.23,0.33,0.4,0.45})-LOOKUP(K2761,{0,1950001,3300001,6950001,9000001,18000001,40000001},{0,97500,427500,636000,1536000,2796000,4796000}))*1.021,-2))</f>
        <v/>
      </c>
      <c r="O2761" s="21">
        <f>IF(L2761&lt;=0,0,ROUNDDOWN((L2761*LOOKUP(L2761,{0,1950001,3300001,6950001,9000001,18000001,40000001},{0.05,0.1,0.2,0.23,0.33,0.4,0.45})-LOOKUP(L2761,{0,1950001,3300001,6950001,9000001,18000001,40000001},{0,97500,427500,636000,1536000,2796000,4796000}))*1.021,-2))</f>
        <v/>
      </c>
      <c r="P2761" s="21">
        <f>MAX(0,ROUNDDOWN(F2761-E2761-430000,-3))</f>
        <v/>
      </c>
      <c r="Q2761" s="21">
        <f>MAX(0,ROUNDDOWN(F2761-E2761-430000-H2761,-3))</f>
        <v/>
      </c>
      <c r="R2761" s="21">
        <f>IF(F2761&lt;=450000,0,MAX(0,P2761*0.06-MIN(50000,P2761)*0.03))</f>
        <v/>
      </c>
      <c r="S2761" s="21">
        <f>IF(F2761&lt;=450000,0,MAX(0,P2761*0.04-MIN(50000,P2761)*0.02))</f>
        <v/>
      </c>
      <c r="T2761" s="21">
        <f>IF(F2761&lt;=450000,0,MAX(0,Q2761*0.06-MIN(50000,Q2761)*0.03))</f>
        <v/>
      </c>
      <c r="U2761" s="21">
        <f>IF(F2761&lt;=450000,0,MAX(0,Q2761*0.04-MIN(50000,Q2761)*0.02))</f>
        <v/>
      </c>
      <c r="V2761" s="21">
        <f>50000+MAX(0,G2761-480000)</f>
        <v/>
      </c>
      <c r="W2761" s="21">
        <f>P2761-V2761</f>
        <v/>
      </c>
      <c r="X2761" s="21">
        <f>Q2761-V2761</f>
        <v/>
      </c>
      <c r="Y2761" s="22">
        <f>IF(W2761&lt;0,0.9,LOOKUP(W2761,{0,1950001,3300001,6950001,9000001,18000001,40000001},{0.84895,0.7979,0.6958,0.66517,0.56307,0.4916,0.44055}))</f>
        <v/>
      </c>
      <c r="Z2761" s="22">
        <f>IF(X2761&lt;0,0.9,LOOKUP(X2761,{0,1950001,3300001,6950001,9000001,18000001,40000001},{0.84895,0.7979,0.6958,0.66517,0.56307,0.4916,0.44055}))</f>
        <v/>
      </c>
      <c r="AA2761" s="22">
        <f>IF(W2761&lt;0,0,CHOOSE(MATCH(W2761,{0,1950001,3300001,6950001,9000001},1),5.105/84.895,10.21/79.79,20.42/69.58,23.483/66.517,33.693/56.307))</f>
        <v/>
      </c>
      <c r="AB2761" s="21">
        <f>IF(C2761&lt;=2000,0,(MIN(C2761,ROUNDDOWN(F2761*0.3,0))-2000)*0.1)</f>
        <v/>
      </c>
      <c r="AC2761" s="21">
        <f>IF(C2761&lt;=2000,0,MIN((C2761-2000)*Y2761,(R2761+S2761)*0.2))</f>
        <v/>
      </c>
      <c r="AD2761" s="21">
        <f>IF(C2761&lt;=2000,0,MIN((C2761-2000)*Z2761,(T2761+U2761)*0.2))</f>
        <v/>
      </c>
      <c r="AE2761" s="21">
        <f>AC2761*AA2761</f>
        <v/>
      </c>
      <c r="AF2761" s="21">
        <f>ROUNDDOWN(R2761,-2)+ROUNDDOWN(S2761,-2)</f>
        <v/>
      </c>
      <c r="AG2761" s="21">
        <f>ROUNDDOWN(MAX(0,R2761-(AB2761+AC2761+AE2761)*0.6),-2)+ROUNDDOWN(MAX(0,S2761-(AB2761+AC2761+AE2761)*0.4),-2)</f>
        <v/>
      </c>
      <c r="AH2761" s="21">
        <f>ROUNDDOWN(MAX(0,T2761-(AB2761+AD2761)*0.6),-2)+ROUNDDOWN(MAX(0,U2761-(AB2761+AD2761)*0.4),-2)</f>
        <v/>
      </c>
      <c r="AI2761" s="21">
        <f>ROUNDDOWN(T2761,-2)+ROUNDDOWN(U2761,-2)</f>
        <v/>
      </c>
      <c r="AJ2761" s="21">
        <f>M2761+AF2761</f>
        <v/>
      </c>
      <c r="AK2761" s="21">
        <f>M2761+AG2761</f>
        <v/>
      </c>
      <c r="AL2761" s="21">
        <f>N2761+AH2761</f>
        <v/>
      </c>
      <c r="AM2761" s="21">
        <f>O2761+AI2761</f>
        <v/>
      </c>
      <c r="AN2761" s="21">
        <f>N2761+AI2761</f>
        <v/>
      </c>
      <c r="AO2761" s="21">
        <f>ROUNDDOWN((R2761+S2761)*0.2/Y2761+2000,0)</f>
        <v/>
      </c>
      <c r="AP2761" s="21">
        <f>ROUNDDOWN((T2761+U2761)*0.2/Z2761+2000,0)</f>
        <v/>
      </c>
      <c r="AQ2761" s="21">
        <f>AL2761-AK2761</f>
        <v/>
      </c>
      <c r="AR2761" s="21">
        <f>AM2761-AK2761</f>
        <v/>
      </c>
      <c r="AS2761" s="21">
        <f>AM2761-AL2761</f>
        <v/>
      </c>
      <c r="AT2761" s="21">
        <f>AK2761+C2761-AJ2761</f>
        <v/>
      </c>
      <c r="AU2761" s="21">
        <f>AL2761+C2761-AM2761</f>
        <v/>
      </c>
      <c r="AV2761" s="21">
        <f>AN2761+C2761-AM2761</f>
        <v/>
      </c>
    </row>
    <row r="2762">
      <c r="A2762" t="inlineStr">
        <is>
          <t>1万円刻み</t>
        </is>
      </c>
      <c r="B2762" s="21">
        <f>'5_1万円刻み'!$A$999</f>
        <v/>
      </c>
      <c r="C2762" s="21">
        <f>AO2762</f>
        <v/>
      </c>
      <c r="D2762" s="21" t="n">
        <v>0</v>
      </c>
      <c r="E2762" s="21">
        <f>ROUND(MIN(B2762/12,650000)*12*0.0915+MIN(B2762/12,1390000)*12*(0.0504+0)+B2762*0.005,0)</f>
        <v/>
      </c>
      <c r="F2762" s="21">
        <f>IF(B2762&lt;741000,0,IF(B2762&lt;2191000,B2762-740000,IF(B2762&lt;2193000,1451000,IF(B2762&lt;2196000,1453000,IF(B2762&lt;2200000,1456000,IF(B2762&lt;3600000,ROUND(ROUNDDOWN(B2762/4,-3)*2.8,0)-80000,IF(B2762&lt;6600000,ROUND(ROUNDDOWN(B2762/4,-3)*3.2,0)-440000,IF(B2762&lt;8500000,ROUNDDOWN(B2762*0.9,0)-1100000,B2762-1950000))))))))</f>
        <v/>
      </c>
      <c r="G2762" s="21">
        <f>IF(F2762&gt;23500000,NA(),IF(F2762&lt;=4890000,1040000,IF(F2762&lt;=6550000,670000,620000)))</f>
        <v/>
      </c>
      <c r="H2762" s="21">
        <f>IF(D2762&lt;=0,0,MAX(0,MIN(2000000,D2762-MIN(100000,ROUNDDOWN(F2762*0.05,0)))))</f>
        <v/>
      </c>
      <c r="I2762" s="21">
        <f>IF(C2762&lt;=2000,0,MIN(C2762,ROUNDDOWN(F2762*0.4,0))-2000)</f>
        <v/>
      </c>
      <c r="J2762" s="21">
        <f>MAX(0,ROUNDDOWN(F2762-E2762-G2762,-3))</f>
        <v/>
      </c>
      <c r="K2762" s="21">
        <f>MAX(0,ROUNDDOWN(F2762-E2762-G2762-H2762-I2762,-3))</f>
        <v/>
      </c>
      <c r="L2762" s="21">
        <f>MAX(0,ROUNDDOWN(F2762-E2762-G2762-H2762,-3))</f>
        <v/>
      </c>
      <c r="M2762" s="21">
        <f>IF(J2762&lt;=0,0,ROUNDDOWN((J2762*LOOKUP(J2762,{0,1950001,3300001,6950001,9000001,18000001,40000001},{0.05,0.1,0.2,0.23,0.33,0.4,0.45})-LOOKUP(J2762,{0,1950001,3300001,6950001,9000001,18000001,40000001},{0,97500,427500,636000,1536000,2796000,4796000}))*1.021,-2))</f>
        <v/>
      </c>
      <c r="N2762" s="21">
        <f>IF(K2762&lt;=0,0,ROUNDDOWN((K2762*LOOKUP(K2762,{0,1950001,3300001,6950001,9000001,18000001,40000001},{0.05,0.1,0.2,0.23,0.33,0.4,0.45})-LOOKUP(K2762,{0,1950001,3300001,6950001,9000001,18000001,40000001},{0,97500,427500,636000,1536000,2796000,4796000}))*1.021,-2))</f>
        <v/>
      </c>
      <c r="O2762" s="21">
        <f>IF(L2762&lt;=0,0,ROUNDDOWN((L2762*LOOKUP(L2762,{0,1950001,3300001,6950001,9000001,18000001,40000001},{0.05,0.1,0.2,0.23,0.33,0.4,0.45})-LOOKUP(L2762,{0,1950001,3300001,6950001,9000001,18000001,40000001},{0,97500,427500,636000,1536000,2796000,4796000}))*1.021,-2))</f>
        <v/>
      </c>
      <c r="P2762" s="21">
        <f>MAX(0,ROUNDDOWN(F2762-E2762-430000,-3))</f>
        <v/>
      </c>
      <c r="Q2762" s="21">
        <f>MAX(0,ROUNDDOWN(F2762-E2762-430000-H2762,-3))</f>
        <v/>
      </c>
      <c r="R2762" s="21">
        <f>IF(F2762&lt;=450000,0,MAX(0,P2762*0.06-MIN(50000,P2762)*0.03))</f>
        <v/>
      </c>
      <c r="S2762" s="21">
        <f>IF(F2762&lt;=450000,0,MAX(0,P2762*0.04-MIN(50000,P2762)*0.02))</f>
        <v/>
      </c>
      <c r="T2762" s="21">
        <f>IF(F2762&lt;=450000,0,MAX(0,Q2762*0.06-MIN(50000,Q2762)*0.03))</f>
        <v/>
      </c>
      <c r="U2762" s="21">
        <f>IF(F2762&lt;=450000,0,MAX(0,Q2762*0.04-MIN(50000,Q2762)*0.02))</f>
        <v/>
      </c>
      <c r="V2762" s="21">
        <f>50000+MAX(0,G2762-480000)</f>
        <v/>
      </c>
      <c r="W2762" s="21">
        <f>P2762-V2762</f>
        <v/>
      </c>
      <c r="X2762" s="21">
        <f>Q2762-V2762</f>
        <v/>
      </c>
      <c r="Y2762" s="22">
        <f>IF(W2762&lt;0,0.9,LOOKUP(W2762,{0,1950001,3300001,6950001,9000001,18000001,40000001},{0.84895,0.7979,0.6958,0.66517,0.56307,0.4916,0.44055}))</f>
        <v/>
      </c>
      <c r="Z2762" s="22">
        <f>IF(X2762&lt;0,0.9,LOOKUP(X2762,{0,1950001,3300001,6950001,9000001,18000001,40000001},{0.84895,0.7979,0.6958,0.66517,0.56307,0.4916,0.44055}))</f>
        <v/>
      </c>
      <c r="AA2762" s="22">
        <f>IF(W2762&lt;0,0,CHOOSE(MATCH(W2762,{0,1950001,3300001,6950001,9000001},1),5.105/84.895,10.21/79.79,20.42/69.58,23.483/66.517,33.693/56.307))</f>
        <v/>
      </c>
      <c r="AB2762" s="21">
        <f>IF(C2762&lt;=2000,0,(MIN(C2762,ROUNDDOWN(F2762*0.3,0))-2000)*0.1)</f>
        <v/>
      </c>
      <c r="AC2762" s="21">
        <f>IF(C2762&lt;=2000,0,MIN((C2762-2000)*Y2762,(R2762+S2762)*0.2))</f>
        <v/>
      </c>
      <c r="AD2762" s="21">
        <f>IF(C2762&lt;=2000,0,MIN((C2762-2000)*Z2762,(T2762+U2762)*0.2))</f>
        <v/>
      </c>
      <c r="AE2762" s="21">
        <f>AC2762*AA2762</f>
        <v/>
      </c>
      <c r="AF2762" s="21">
        <f>ROUNDDOWN(R2762,-2)+ROUNDDOWN(S2762,-2)</f>
        <v/>
      </c>
      <c r="AG2762" s="21">
        <f>ROUNDDOWN(MAX(0,R2762-(AB2762+AC2762+AE2762)*0.6),-2)+ROUNDDOWN(MAX(0,S2762-(AB2762+AC2762+AE2762)*0.4),-2)</f>
        <v/>
      </c>
      <c r="AH2762" s="21">
        <f>ROUNDDOWN(MAX(0,T2762-(AB2762+AD2762)*0.6),-2)+ROUNDDOWN(MAX(0,U2762-(AB2762+AD2762)*0.4),-2)</f>
        <v/>
      </c>
      <c r="AI2762" s="21">
        <f>ROUNDDOWN(T2762,-2)+ROUNDDOWN(U2762,-2)</f>
        <v/>
      </c>
      <c r="AJ2762" s="21">
        <f>M2762+AF2762</f>
        <v/>
      </c>
      <c r="AK2762" s="21">
        <f>M2762+AG2762</f>
        <v/>
      </c>
      <c r="AL2762" s="21">
        <f>N2762+AH2762</f>
        <v/>
      </c>
      <c r="AM2762" s="21">
        <f>O2762+AI2762</f>
        <v/>
      </c>
      <c r="AN2762" s="21">
        <f>N2762+AI2762</f>
        <v/>
      </c>
      <c r="AO2762" s="21">
        <f>ROUNDDOWN((R2762+S2762)*0.2/Y2762+2000,0)</f>
        <v/>
      </c>
      <c r="AP2762" s="21">
        <f>ROUNDDOWN((T2762+U2762)*0.2/Z2762+2000,0)</f>
        <v/>
      </c>
      <c r="AQ2762" s="21">
        <f>AL2762-AK2762</f>
        <v/>
      </c>
      <c r="AR2762" s="21">
        <f>AM2762-AK2762</f>
        <v/>
      </c>
      <c r="AS2762" s="21">
        <f>AM2762-AL2762</f>
        <v/>
      </c>
      <c r="AT2762" s="21">
        <f>AK2762+C2762-AJ2762</f>
        <v/>
      </c>
      <c r="AU2762" s="21">
        <f>AL2762+C2762-AM2762</f>
        <v/>
      </c>
      <c r="AV2762" s="21">
        <f>AN2762+C2762-AM2762</f>
        <v/>
      </c>
    </row>
    <row r="2763">
      <c r="A2763" t="inlineStr">
        <is>
          <t>1万円刻み</t>
        </is>
      </c>
      <c r="B2763" s="21">
        <f>'5_1万円刻み'!$A$1000</f>
        <v/>
      </c>
      <c r="C2763" s="21">
        <f>AO2763</f>
        <v/>
      </c>
      <c r="D2763" s="21" t="n">
        <v>0</v>
      </c>
      <c r="E2763" s="21">
        <f>ROUND(MIN(B2763/12,650000)*12*0.0915+MIN(B2763/12,1390000)*12*(0.0504+0)+B2763*0.005,0)</f>
        <v/>
      </c>
      <c r="F2763" s="21">
        <f>IF(B2763&lt;741000,0,IF(B2763&lt;2191000,B2763-740000,IF(B2763&lt;2193000,1451000,IF(B2763&lt;2196000,1453000,IF(B2763&lt;2200000,1456000,IF(B2763&lt;3600000,ROUND(ROUNDDOWN(B2763/4,-3)*2.8,0)-80000,IF(B2763&lt;6600000,ROUND(ROUNDDOWN(B2763/4,-3)*3.2,0)-440000,IF(B2763&lt;8500000,ROUNDDOWN(B2763*0.9,0)-1100000,B2763-1950000))))))))</f>
        <v/>
      </c>
      <c r="G2763" s="21">
        <f>IF(F2763&gt;23500000,NA(),IF(F2763&lt;=4890000,1040000,IF(F2763&lt;=6550000,670000,620000)))</f>
        <v/>
      </c>
      <c r="H2763" s="21">
        <f>IF(D2763&lt;=0,0,MAX(0,MIN(2000000,D2763-MIN(100000,ROUNDDOWN(F2763*0.05,0)))))</f>
        <v/>
      </c>
      <c r="I2763" s="21">
        <f>IF(C2763&lt;=2000,0,MIN(C2763,ROUNDDOWN(F2763*0.4,0))-2000)</f>
        <v/>
      </c>
      <c r="J2763" s="21">
        <f>MAX(0,ROUNDDOWN(F2763-E2763-G2763,-3))</f>
        <v/>
      </c>
      <c r="K2763" s="21">
        <f>MAX(0,ROUNDDOWN(F2763-E2763-G2763-H2763-I2763,-3))</f>
        <v/>
      </c>
      <c r="L2763" s="21">
        <f>MAX(0,ROUNDDOWN(F2763-E2763-G2763-H2763,-3))</f>
        <v/>
      </c>
      <c r="M2763" s="21">
        <f>IF(J2763&lt;=0,0,ROUNDDOWN((J2763*LOOKUP(J2763,{0,1950001,3300001,6950001,9000001,18000001,40000001},{0.05,0.1,0.2,0.23,0.33,0.4,0.45})-LOOKUP(J2763,{0,1950001,3300001,6950001,9000001,18000001,40000001},{0,97500,427500,636000,1536000,2796000,4796000}))*1.021,-2))</f>
        <v/>
      </c>
      <c r="N2763" s="21">
        <f>IF(K2763&lt;=0,0,ROUNDDOWN((K2763*LOOKUP(K2763,{0,1950001,3300001,6950001,9000001,18000001,40000001},{0.05,0.1,0.2,0.23,0.33,0.4,0.45})-LOOKUP(K2763,{0,1950001,3300001,6950001,9000001,18000001,40000001},{0,97500,427500,636000,1536000,2796000,4796000}))*1.021,-2))</f>
        <v/>
      </c>
      <c r="O2763" s="21">
        <f>IF(L2763&lt;=0,0,ROUNDDOWN((L2763*LOOKUP(L2763,{0,1950001,3300001,6950001,9000001,18000001,40000001},{0.05,0.1,0.2,0.23,0.33,0.4,0.45})-LOOKUP(L2763,{0,1950001,3300001,6950001,9000001,18000001,40000001},{0,97500,427500,636000,1536000,2796000,4796000}))*1.021,-2))</f>
        <v/>
      </c>
      <c r="P2763" s="21">
        <f>MAX(0,ROUNDDOWN(F2763-E2763-430000,-3))</f>
        <v/>
      </c>
      <c r="Q2763" s="21">
        <f>MAX(0,ROUNDDOWN(F2763-E2763-430000-H2763,-3))</f>
        <v/>
      </c>
      <c r="R2763" s="21">
        <f>IF(F2763&lt;=450000,0,MAX(0,P2763*0.06-MIN(50000,P2763)*0.03))</f>
        <v/>
      </c>
      <c r="S2763" s="21">
        <f>IF(F2763&lt;=450000,0,MAX(0,P2763*0.04-MIN(50000,P2763)*0.02))</f>
        <v/>
      </c>
      <c r="T2763" s="21">
        <f>IF(F2763&lt;=450000,0,MAX(0,Q2763*0.06-MIN(50000,Q2763)*0.03))</f>
        <v/>
      </c>
      <c r="U2763" s="21">
        <f>IF(F2763&lt;=450000,0,MAX(0,Q2763*0.04-MIN(50000,Q2763)*0.02))</f>
        <v/>
      </c>
      <c r="V2763" s="21">
        <f>50000+MAX(0,G2763-480000)</f>
        <v/>
      </c>
      <c r="W2763" s="21">
        <f>P2763-V2763</f>
        <v/>
      </c>
      <c r="X2763" s="21">
        <f>Q2763-V2763</f>
        <v/>
      </c>
      <c r="Y2763" s="22">
        <f>IF(W2763&lt;0,0.9,LOOKUP(W2763,{0,1950001,3300001,6950001,9000001,18000001,40000001},{0.84895,0.7979,0.6958,0.66517,0.56307,0.4916,0.44055}))</f>
        <v/>
      </c>
      <c r="Z2763" s="22">
        <f>IF(X2763&lt;0,0.9,LOOKUP(X2763,{0,1950001,3300001,6950001,9000001,18000001,40000001},{0.84895,0.7979,0.6958,0.66517,0.56307,0.4916,0.44055}))</f>
        <v/>
      </c>
      <c r="AA2763" s="22">
        <f>IF(W2763&lt;0,0,CHOOSE(MATCH(W2763,{0,1950001,3300001,6950001,9000001},1),5.105/84.895,10.21/79.79,20.42/69.58,23.483/66.517,33.693/56.307))</f>
        <v/>
      </c>
      <c r="AB2763" s="21">
        <f>IF(C2763&lt;=2000,0,(MIN(C2763,ROUNDDOWN(F2763*0.3,0))-2000)*0.1)</f>
        <v/>
      </c>
      <c r="AC2763" s="21">
        <f>IF(C2763&lt;=2000,0,MIN((C2763-2000)*Y2763,(R2763+S2763)*0.2))</f>
        <v/>
      </c>
      <c r="AD2763" s="21">
        <f>IF(C2763&lt;=2000,0,MIN((C2763-2000)*Z2763,(T2763+U2763)*0.2))</f>
        <v/>
      </c>
      <c r="AE2763" s="21">
        <f>AC2763*AA2763</f>
        <v/>
      </c>
      <c r="AF2763" s="21">
        <f>ROUNDDOWN(R2763,-2)+ROUNDDOWN(S2763,-2)</f>
        <v/>
      </c>
      <c r="AG2763" s="21">
        <f>ROUNDDOWN(MAX(0,R2763-(AB2763+AC2763+AE2763)*0.6),-2)+ROUNDDOWN(MAX(0,S2763-(AB2763+AC2763+AE2763)*0.4),-2)</f>
        <v/>
      </c>
      <c r="AH2763" s="21">
        <f>ROUNDDOWN(MAX(0,T2763-(AB2763+AD2763)*0.6),-2)+ROUNDDOWN(MAX(0,U2763-(AB2763+AD2763)*0.4),-2)</f>
        <v/>
      </c>
      <c r="AI2763" s="21">
        <f>ROUNDDOWN(T2763,-2)+ROUNDDOWN(U2763,-2)</f>
        <v/>
      </c>
      <c r="AJ2763" s="21">
        <f>M2763+AF2763</f>
        <v/>
      </c>
      <c r="AK2763" s="21">
        <f>M2763+AG2763</f>
        <v/>
      </c>
      <c r="AL2763" s="21">
        <f>N2763+AH2763</f>
        <v/>
      </c>
      <c r="AM2763" s="21">
        <f>O2763+AI2763</f>
        <v/>
      </c>
      <c r="AN2763" s="21">
        <f>N2763+AI2763</f>
        <v/>
      </c>
      <c r="AO2763" s="21">
        <f>ROUNDDOWN((R2763+S2763)*0.2/Y2763+2000,0)</f>
        <v/>
      </c>
      <c r="AP2763" s="21">
        <f>ROUNDDOWN((T2763+U2763)*0.2/Z2763+2000,0)</f>
        <v/>
      </c>
      <c r="AQ2763" s="21">
        <f>AL2763-AK2763</f>
        <v/>
      </c>
      <c r="AR2763" s="21">
        <f>AM2763-AK2763</f>
        <v/>
      </c>
      <c r="AS2763" s="21">
        <f>AM2763-AL2763</f>
        <v/>
      </c>
      <c r="AT2763" s="21">
        <f>AK2763+C2763-AJ2763</f>
        <v/>
      </c>
      <c r="AU2763" s="21">
        <f>AL2763+C2763-AM2763</f>
        <v/>
      </c>
      <c r="AV2763" s="21">
        <f>AN2763+C2763-AM2763</f>
        <v/>
      </c>
    </row>
    <row r="2764">
      <c r="A2764" t="inlineStr">
        <is>
          <t>1万円刻み</t>
        </is>
      </c>
      <c r="B2764" s="21">
        <f>'5_1万円刻み'!$A$1001</f>
        <v/>
      </c>
      <c r="C2764" s="21">
        <f>AO2764</f>
        <v/>
      </c>
      <c r="D2764" s="21" t="n">
        <v>0</v>
      </c>
      <c r="E2764" s="21">
        <f>ROUND(MIN(B2764/12,650000)*12*0.0915+MIN(B2764/12,1390000)*12*(0.0504+0)+B2764*0.005,0)</f>
        <v/>
      </c>
      <c r="F2764" s="21">
        <f>IF(B2764&lt;741000,0,IF(B2764&lt;2191000,B2764-740000,IF(B2764&lt;2193000,1451000,IF(B2764&lt;2196000,1453000,IF(B2764&lt;2200000,1456000,IF(B2764&lt;3600000,ROUND(ROUNDDOWN(B2764/4,-3)*2.8,0)-80000,IF(B2764&lt;6600000,ROUND(ROUNDDOWN(B2764/4,-3)*3.2,0)-440000,IF(B2764&lt;8500000,ROUNDDOWN(B2764*0.9,0)-1100000,B2764-1950000))))))))</f>
        <v/>
      </c>
      <c r="G2764" s="21">
        <f>IF(F2764&gt;23500000,NA(),IF(F2764&lt;=4890000,1040000,IF(F2764&lt;=6550000,670000,620000)))</f>
        <v/>
      </c>
      <c r="H2764" s="21">
        <f>IF(D2764&lt;=0,0,MAX(0,MIN(2000000,D2764-MIN(100000,ROUNDDOWN(F2764*0.05,0)))))</f>
        <v/>
      </c>
      <c r="I2764" s="21">
        <f>IF(C2764&lt;=2000,0,MIN(C2764,ROUNDDOWN(F2764*0.4,0))-2000)</f>
        <v/>
      </c>
      <c r="J2764" s="21">
        <f>MAX(0,ROUNDDOWN(F2764-E2764-G2764,-3))</f>
        <v/>
      </c>
      <c r="K2764" s="21">
        <f>MAX(0,ROUNDDOWN(F2764-E2764-G2764-H2764-I2764,-3))</f>
        <v/>
      </c>
      <c r="L2764" s="21">
        <f>MAX(0,ROUNDDOWN(F2764-E2764-G2764-H2764,-3))</f>
        <v/>
      </c>
      <c r="M2764" s="21">
        <f>IF(J2764&lt;=0,0,ROUNDDOWN((J2764*LOOKUP(J2764,{0,1950001,3300001,6950001,9000001,18000001,40000001},{0.05,0.1,0.2,0.23,0.33,0.4,0.45})-LOOKUP(J2764,{0,1950001,3300001,6950001,9000001,18000001,40000001},{0,97500,427500,636000,1536000,2796000,4796000}))*1.021,-2))</f>
        <v/>
      </c>
      <c r="N2764" s="21">
        <f>IF(K2764&lt;=0,0,ROUNDDOWN((K2764*LOOKUP(K2764,{0,1950001,3300001,6950001,9000001,18000001,40000001},{0.05,0.1,0.2,0.23,0.33,0.4,0.45})-LOOKUP(K2764,{0,1950001,3300001,6950001,9000001,18000001,40000001},{0,97500,427500,636000,1536000,2796000,4796000}))*1.021,-2))</f>
        <v/>
      </c>
      <c r="O2764" s="21">
        <f>IF(L2764&lt;=0,0,ROUNDDOWN((L2764*LOOKUP(L2764,{0,1950001,3300001,6950001,9000001,18000001,40000001},{0.05,0.1,0.2,0.23,0.33,0.4,0.45})-LOOKUP(L2764,{0,1950001,3300001,6950001,9000001,18000001,40000001},{0,97500,427500,636000,1536000,2796000,4796000}))*1.021,-2))</f>
        <v/>
      </c>
      <c r="P2764" s="21">
        <f>MAX(0,ROUNDDOWN(F2764-E2764-430000,-3))</f>
        <v/>
      </c>
      <c r="Q2764" s="21">
        <f>MAX(0,ROUNDDOWN(F2764-E2764-430000-H2764,-3))</f>
        <v/>
      </c>
      <c r="R2764" s="21">
        <f>IF(F2764&lt;=450000,0,MAX(0,P2764*0.06-MIN(50000,P2764)*0.03))</f>
        <v/>
      </c>
      <c r="S2764" s="21">
        <f>IF(F2764&lt;=450000,0,MAX(0,P2764*0.04-MIN(50000,P2764)*0.02))</f>
        <v/>
      </c>
      <c r="T2764" s="21">
        <f>IF(F2764&lt;=450000,0,MAX(0,Q2764*0.06-MIN(50000,Q2764)*0.03))</f>
        <v/>
      </c>
      <c r="U2764" s="21">
        <f>IF(F2764&lt;=450000,0,MAX(0,Q2764*0.04-MIN(50000,Q2764)*0.02))</f>
        <v/>
      </c>
      <c r="V2764" s="21">
        <f>50000+MAX(0,G2764-480000)</f>
        <v/>
      </c>
      <c r="W2764" s="21">
        <f>P2764-V2764</f>
        <v/>
      </c>
      <c r="X2764" s="21">
        <f>Q2764-V2764</f>
        <v/>
      </c>
      <c r="Y2764" s="22">
        <f>IF(W2764&lt;0,0.9,LOOKUP(W2764,{0,1950001,3300001,6950001,9000001,18000001,40000001},{0.84895,0.7979,0.6958,0.66517,0.56307,0.4916,0.44055}))</f>
        <v/>
      </c>
      <c r="Z2764" s="22">
        <f>IF(X2764&lt;0,0.9,LOOKUP(X2764,{0,1950001,3300001,6950001,9000001,18000001,40000001},{0.84895,0.7979,0.6958,0.66517,0.56307,0.4916,0.44055}))</f>
        <v/>
      </c>
      <c r="AA2764" s="22">
        <f>IF(W2764&lt;0,0,CHOOSE(MATCH(W2764,{0,1950001,3300001,6950001,9000001},1),5.105/84.895,10.21/79.79,20.42/69.58,23.483/66.517,33.693/56.307))</f>
        <v/>
      </c>
      <c r="AB2764" s="21">
        <f>IF(C2764&lt;=2000,0,(MIN(C2764,ROUNDDOWN(F2764*0.3,0))-2000)*0.1)</f>
        <v/>
      </c>
      <c r="AC2764" s="21">
        <f>IF(C2764&lt;=2000,0,MIN((C2764-2000)*Y2764,(R2764+S2764)*0.2))</f>
        <v/>
      </c>
      <c r="AD2764" s="21">
        <f>IF(C2764&lt;=2000,0,MIN((C2764-2000)*Z2764,(T2764+U2764)*0.2))</f>
        <v/>
      </c>
      <c r="AE2764" s="21">
        <f>AC2764*AA2764</f>
        <v/>
      </c>
      <c r="AF2764" s="21">
        <f>ROUNDDOWN(R2764,-2)+ROUNDDOWN(S2764,-2)</f>
        <v/>
      </c>
      <c r="AG2764" s="21">
        <f>ROUNDDOWN(MAX(0,R2764-(AB2764+AC2764+AE2764)*0.6),-2)+ROUNDDOWN(MAX(0,S2764-(AB2764+AC2764+AE2764)*0.4),-2)</f>
        <v/>
      </c>
      <c r="AH2764" s="21">
        <f>ROUNDDOWN(MAX(0,T2764-(AB2764+AD2764)*0.6),-2)+ROUNDDOWN(MAX(0,U2764-(AB2764+AD2764)*0.4),-2)</f>
        <v/>
      </c>
      <c r="AI2764" s="21">
        <f>ROUNDDOWN(T2764,-2)+ROUNDDOWN(U2764,-2)</f>
        <v/>
      </c>
      <c r="AJ2764" s="21">
        <f>M2764+AF2764</f>
        <v/>
      </c>
      <c r="AK2764" s="21">
        <f>M2764+AG2764</f>
        <v/>
      </c>
      <c r="AL2764" s="21">
        <f>N2764+AH2764</f>
        <v/>
      </c>
      <c r="AM2764" s="21">
        <f>O2764+AI2764</f>
        <v/>
      </c>
      <c r="AN2764" s="21">
        <f>N2764+AI2764</f>
        <v/>
      </c>
      <c r="AO2764" s="21">
        <f>ROUNDDOWN((R2764+S2764)*0.2/Y2764+2000,0)</f>
        <v/>
      </c>
      <c r="AP2764" s="21">
        <f>ROUNDDOWN((T2764+U2764)*0.2/Z2764+2000,0)</f>
        <v/>
      </c>
      <c r="AQ2764" s="21">
        <f>AL2764-AK2764</f>
        <v/>
      </c>
      <c r="AR2764" s="21">
        <f>AM2764-AK2764</f>
        <v/>
      </c>
      <c r="AS2764" s="21">
        <f>AM2764-AL2764</f>
        <v/>
      </c>
      <c r="AT2764" s="21">
        <f>AK2764+C2764-AJ2764</f>
        <v/>
      </c>
      <c r="AU2764" s="21">
        <f>AL2764+C2764-AM2764</f>
        <v/>
      </c>
      <c r="AV2764" s="21">
        <f>AN2764+C2764-AM2764</f>
        <v/>
      </c>
    </row>
    <row r="2765">
      <c r="A2765" t="inlineStr">
        <is>
          <t>1万円刻み</t>
        </is>
      </c>
      <c r="B2765" s="21">
        <f>'5_1万円刻み'!$A$1002</f>
        <v/>
      </c>
      <c r="C2765" s="21">
        <f>AO2765</f>
        <v/>
      </c>
      <c r="D2765" s="21" t="n">
        <v>0</v>
      </c>
      <c r="E2765" s="21">
        <f>ROUND(MIN(B2765/12,650000)*12*0.0915+MIN(B2765/12,1390000)*12*(0.0504+0)+B2765*0.005,0)</f>
        <v/>
      </c>
      <c r="F2765" s="21">
        <f>IF(B2765&lt;741000,0,IF(B2765&lt;2191000,B2765-740000,IF(B2765&lt;2193000,1451000,IF(B2765&lt;2196000,1453000,IF(B2765&lt;2200000,1456000,IF(B2765&lt;3600000,ROUND(ROUNDDOWN(B2765/4,-3)*2.8,0)-80000,IF(B2765&lt;6600000,ROUND(ROUNDDOWN(B2765/4,-3)*3.2,0)-440000,IF(B2765&lt;8500000,ROUNDDOWN(B2765*0.9,0)-1100000,B2765-1950000))))))))</f>
        <v/>
      </c>
      <c r="G2765" s="21">
        <f>IF(F2765&gt;23500000,NA(),IF(F2765&lt;=4890000,1040000,IF(F2765&lt;=6550000,670000,620000)))</f>
        <v/>
      </c>
      <c r="H2765" s="21">
        <f>IF(D2765&lt;=0,0,MAX(0,MIN(2000000,D2765-MIN(100000,ROUNDDOWN(F2765*0.05,0)))))</f>
        <v/>
      </c>
      <c r="I2765" s="21">
        <f>IF(C2765&lt;=2000,0,MIN(C2765,ROUNDDOWN(F2765*0.4,0))-2000)</f>
        <v/>
      </c>
      <c r="J2765" s="21">
        <f>MAX(0,ROUNDDOWN(F2765-E2765-G2765,-3))</f>
        <v/>
      </c>
      <c r="K2765" s="21">
        <f>MAX(0,ROUNDDOWN(F2765-E2765-G2765-H2765-I2765,-3))</f>
        <v/>
      </c>
      <c r="L2765" s="21">
        <f>MAX(0,ROUNDDOWN(F2765-E2765-G2765-H2765,-3))</f>
        <v/>
      </c>
      <c r="M2765" s="21">
        <f>IF(J2765&lt;=0,0,ROUNDDOWN((J2765*LOOKUP(J2765,{0,1950001,3300001,6950001,9000001,18000001,40000001},{0.05,0.1,0.2,0.23,0.33,0.4,0.45})-LOOKUP(J2765,{0,1950001,3300001,6950001,9000001,18000001,40000001},{0,97500,427500,636000,1536000,2796000,4796000}))*1.021,-2))</f>
        <v/>
      </c>
      <c r="N2765" s="21">
        <f>IF(K2765&lt;=0,0,ROUNDDOWN((K2765*LOOKUP(K2765,{0,1950001,3300001,6950001,9000001,18000001,40000001},{0.05,0.1,0.2,0.23,0.33,0.4,0.45})-LOOKUP(K2765,{0,1950001,3300001,6950001,9000001,18000001,40000001},{0,97500,427500,636000,1536000,2796000,4796000}))*1.021,-2))</f>
        <v/>
      </c>
      <c r="O2765" s="21">
        <f>IF(L2765&lt;=0,0,ROUNDDOWN((L2765*LOOKUP(L2765,{0,1950001,3300001,6950001,9000001,18000001,40000001},{0.05,0.1,0.2,0.23,0.33,0.4,0.45})-LOOKUP(L2765,{0,1950001,3300001,6950001,9000001,18000001,40000001},{0,97500,427500,636000,1536000,2796000,4796000}))*1.021,-2))</f>
        <v/>
      </c>
      <c r="P2765" s="21">
        <f>MAX(0,ROUNDDOWN(F2765-E2765-430000,-3))</f>
        <v/>
      </c>
      <c r="Q2765" s="21">
        <f>MAX(0,ROUNDDOWN(F2765-E2765-430000-H2765,-3))</f>
        <v/>
      </c>
      <c r="R2765" s="21">
        <f>IF(F2765&lt;=450000,0,MAX(0,P2765*0.06-MIN(50000,P2765)*0.03))</f>
        <v/>
      </c>
      <c r="S2765" s="21">
        <f>IF(F2765&lt;=450000,0,MAX(0,P2765*0.04-MIN(50000,P2765)*0.02))</f>
        <v/>
      </c>
      <c r="T2765" s="21">
        <f>IF(F2765&lt;=450000,0,MAX(0,Q2765*0.06-MIN(50000,Q2765)*0.03))</f>
        <v/>
      </c>
      <c r="U2765" s="21">
        <f>IF(F2765&lt;=450000,0,MAX(0,Q2765*0.04-MIN(50000,Q2765)*0.02))</f>
        <v/>
      </c>
      <c r="V2765" s="21">
        <f>50000+MAX(0,G2765-480000)</f>
        <v/>
      </c>
      <c r="W2765" s="21">
        <f>P2765-V2765</f>
        <v/>
      </c>
      <c r="X2765" s="21">
        <f>Q2765-V2765</f>
        <v/>
      </c>
      <c r="Y2765" s="22">
        <f>IF(W2765&lt;0,0.9,LOOKUP(W2765,{0,1950001,3300001,6950001,9000001,18000001,40000001},{0.84895,0.7979,0.6958,0.66517,0.56307,0.4916,0.44055}))</f>
        <v/>
      </c>
      <c r="Z2765" s="22">
        <f>IF(X2765&lt;0,0.9,LOOKUP(X2765,{0,1950001,3300001,6950001,9000001,18000001,40000001},{0.84895,0.7979,0.6958,0.66517,0.56307,0.4916,0.44055}))</f>
        <v/>
      </c>
      <c r="AA2765" s="22">
        <f>IF(W2765&lt;0,0,CHOOSE(MATCH(W2765,{0,1950001,3300001,6950001,9000001},1),5.105/84.895,10.21/79.79,20.42/69.58,23.483/66.517,33.693/56.307))</f>
        <v/>
      </c>
      <c r="AB2765" s="21">
        <f>IF(C2765&lt;=2000,0,(MIN(C2765,ROUNDDOWN(F2765*0.3,0))-2000)*0.1)</f>
        <v/>
      </c>
      <c r="AC2765" s="21">
        <f>IF(C2765&lt;=2000,0,MIN((C2765-2000)*Y2765,(R2765+S2765)*0.2))</f>
        <v/>
      </c>
      <c r="AD2765" s="21">
        <f>IF(C2765&lt;=2000,0,MIN((C2765-2000)*Z2765,(T2765+U2765)*0.2))</f>
        <v/>
      </c>
      <c r="AE2765" s="21">
        <f>AC2765*AA2765</f>
        <v/>
      </c>
      <c r="AF2765" s="21">
        <f>ROUNDDOWN(R2765,-2)+ROUNDDOWN(S2765,-2)</f>
        <v/>
      </c>
      <c r="AG2765" s="21">
        <f>ROUNDDOWN(MAX(0,R2765-(AB2765+AC2765+AE2765)*0.6),-2)+ROUNDDOWN(MAX(0,S2765-(AB2765+AC2765+AE2765)*0.4),-2)</f>
        <v/>
      </c>
      <c r="AH2765" s="21">
        <f>ROUNDDOWN(MAX(0,T2765-(AB2765+AD2765)*0.6),-2)+ROUNDDOWN(MAX(0,U2765-(AB2765+AD2765)*0.4),-2)</f>
        <v/>
      </c>
      <c r="AI2765" s="21">
        <f>ROUNDDOWN(T2765,-2)+ROUNDDOWN(U2765,-2)</f>
        <v/>
      </c>
      <c r="AJ2765" s="21">
        <f>M2765+AF2765</f>
        <v/>
      </c>
      <c r="AK2765" s="21">
        <f>M2765+AG2765</f>
        <v/>
      </c>
      <c r="AL2765" s="21">
        <f>N2765+AH2765</f>
        <v/>
      </c>
      <c r="AM2765" s="21">
        <f>O2765+AI2765</f>
        <v/>
      </c>
      <c r="AN2765" s="21">
        <f>N2765+AI2765</f>
        <v/>
      </c>
      <c r="AO2765" s="21">
        <f>ROUNDDOWN((R2765+S2765)*0.2/Y2765+2000,0)</f>
        <v/>
      </c>
      <c r="AP2765" s="21">
        <f>ROUNDDOWN((T2765+U2765)*0.2/Z2765+2000,0)</f>
        <v/>
      </c>
      <c r="AQ2765" s="21">
        <f>AL2765-AK2765</f>
        <v/>
      </c>
      <c r="AR2765" s="21">
        <f>AM2765-AK2765</f>
        <v/>
      </c>
      <c r="AS2765" s="21">
        <f>AM2765-AL2765</f>
        <v/>
      </c>
      <c r="AT2765" s="21">
        <f>AK2765+C2765-AJ2765</f>
        <v/>
      </c>
      <c r="AU2765" s="21">
        <f>AL2765+C2765-AM2765</f>
        <v/>
      </c>
      <c r="AV2765" s="21">
        <f>AN2765+C2765-AM2765</f>
        <v/>
      </c>
    </row>
    <row r="2766">
      <c r="A2766" t="inlineStr">
        <is>
          <t>1万円刻み</t>
        </is>
      </c>
      <c r="B2766" s="21">
        <f>'5_1万円刻み'!$A$1003</f>
        <v/>
      </c>
      <c r="C2766" s="21">
        <f>AO2766</f>
        <v/>
      </c>
      <c r="D2766" s="21" t="n">
        <v>0</v>
      </c>
      <c r="E2766" s="21">
        <f>ROUND(MIN(B2766/12,650000)*12*0.0915+MIN(B2766/12,1390000)*12*(0.0504+0)+B2766*0.005,0)</f>
        <v/>
      </c>
      <c r="F2766" s="21">
        <f>IF(B2766&lt;741000,0,IF(B2766&lt;2191000,B2766-740000,IF(B2766&lt;2193000,1451000,IF(B2766&lt;2196000,1453000,IF(B2766&lt;2200000,1456000,IF(B2766&lt;3600000,ROUND(ROUNDDOWN(B2766/4,-3)*2.8,0)-80000,IF(B2766&lt;6600000,ROUND(ROUNDDOWN(B2766/4,-3)*3.2,0)-440000,IF(B2766&lt;8500000,ROUNDDOWN(B2766*0.9,0)-1100000,B2766-1950000))))))))</f>
        <v/>
      </c>
      <c r="G2766" s="21">
        <f>IF(F2766&gt;23500000,NA(),IF(F2766&lt;=4890000,1040000,IF(F2766&lt;=6550000,670000,620000)))</f>
        <v/>
      </c>
      <c r="H2766" s="21">
        <f>IF(D2766&lt;=0,0,MAX(0,MIN(2000000,D2766-MIN(100000,ROUNDDOWN(F2766*0.05,0)))))</f>
        <v/>
      </c>
      <c r="I2766" s="21">
        <f>IF(C2766&lt;=2000,0,MIN(C2766,ROUNDDOWN(F2766*0.4,0))-2000)</f>
        <v/>
      </c>
      <c r="J2766" s="21">
        <f>MAX(0,ROUNDDOWN(F2766-E2766-G2766,-3))</f>
        <v/>
      </c>
      <c r="K2766" s="21">
        <f>MAX(0,ROUNDDOWN(F2766-E2766-G2766-H2766-I2766,-3))</f>
        <v/>
      </c>
      <c r="L2766" s="21">
        <f>MAX(0,ROUNDDOWN(F2766-E2766-G2766-H2766,-3))</f>
        <v/>
      </c>
      <c r="M2766" s="21">
        <f>IF(J2766&lt;=0,0,ROUNDDOWN((J2766*LOOKUP(J2766,{0,1950001,3300001,6950001,9000001,18000001,40000001},{0.05,0.1,0.2,0.23,0.33,0.4,0.45})-LOOKUP(J2766,{0,1950001,3300001,6950001,9000001,18000001,40000001},{0,97500,427500,636000,1536000,2796000,4796000}))*1.021,-2))</f>
        <v/>
      </c>
      <c r="N2766" s="21">
        <f>IF(K2766&lt;=0,0,ROUNDDOWN((K2766*LOOKUP(K2766,{0,1950001,3300001,6950001,9000001,18000001,40000001},{0.05,0.1,0.2,0.23,0.33,0.4,0.45})-LOOKUP(K2766,{0,1950001,3300001,6950001,9000001,18000001,40000001},{0,97500,427500,636000,1536000,2796000,4796000}))*1.021,-2))</f>
        <v/>
      </c>
      <c r="O2766" s="21">
        <f>IF(L2766&lt;=0,0,ROUNDDOWN((L2766*LOOKUP(L2766,{0,1950001,3300001,6950001,9000001,18000001,40000001},{0.05,0.1,0.2,0.23,0.33,0.4,0.45})-LOOKUP(L2766,{0,1950001,3300001,6950001,9000001,18000001,40000001},{0,97500,427500,636000,1536000,2796000,4796000}))*1.021,-2))</f>
        <v/>
      </c>
      <c r="P2766" s="21">
        <f>MAX(0,ROUNDDOWN(F2766-E2766-430000,-3))</f>
        <v/>
      </c>
      <c r="Q2766" s="21">
        <f>MAX(0,ROUNDDOWN(F2766-E2766-430000-H2766,-3))</f>
        <v/>
      </c>
      <c r="R2766" s="21">
        <f>IF(F2766&lt;=450000,0,MAX(0,P2766*0.06-MIN(50000,P2766)*0.03))</f>
        <v/>
      </c>
      <c r="S2766" s="21">
        <f>IF(F2766&lt;=450000,0,MAX(0,P2766*0.04-MIN(50000,P2766)*0.02))</f>
        <v/>
      </c>
      <c r="T2766" s="21">
        <f>IF(F2766&lt;=450000,0,MAX(0,Q2766*0.06-MIN(50000,Q2766)*0.03))</f>
        <v/>
      </c>
      <c r="U2766" s="21">
        <f>IF(F2766&lt;=450000,0,MAX(0,Q2766*0.04-MIN(50000,Q2766)*0.02))</f>
        <v/>
      </c>
      <c r="V2766" s="21">
        <f>50000+MAX(0,G2766-480000)</f>
        <v/>
      </c>
      <c r="W2766" s="21">
        <f>P2766-V2766</f>
        <v/>
      </c>
      <c r="X2766" s="21">
        <f>Q2766-V2766</f>
        <v/>
      </c>
      <c r="Y2766" s="22">
        <f>IF(W2766&lt;0,0.9,LOOKUP(W2766,{0,1950001,3300001,6950001,9000001,18000001,40000001},{0.84895,0.7979,0.6958,0.66517,0.56307,0.4916,0.44055}))</f>
        <v/>
      </c>
      <c r="Z2766" s="22">
        <f>IF(X2766&lt;0,0.9,LOOKUP(X2766,{0,1950001,3300001,6950001,9000001,18000001,40000001},{0.84895,0.7979,0.6958,0.66517,0.56307,0.4916,0.44055}))</f>
        <v/>
      </c>
      <c r="AA2766" s="22">
        <f>IF(W2766&lt;0,0,CHOOSE(MATCH(W2766,{0,1950001,3300001,6950001,9000001},1),5.105/84.895,10.21/79.79,20.42/69.58,23.483/66.517,33.693/56.307))</f>
        <v/>
      </c>
      <c r="AB2766" s="21">
        <f>IF(C2766&lt;=2000,0,(MIN(C2766,ROUNDDOWN(F2766*0.3,0))-2000)*0.1)</f>
        <v/>
      </c>
      <c r="AC2766" s="21">
        <f>IF(C2766&lt;=2000,0,MIN((C2766-2000)*Y2766,(R2766+S2766)*0.2))</f>
        <v/>
      </c>
      <c r="AD2766" s="21">
        <f>IF(C2766&lt;=2000,0,MIN((C2766-2000)*Z2766,(T2766+U2766)*0.2))</f>
        <v/>
      </c>
      <c r="AE2766" s="21">
        <f>AC2766*AA2766</f>
        <v/>
      </c>
      <c r="AF2766" s="21">
        <f>ROUNDDOWN(R2766,-2)+ROUNDDOWN(S2766,-2)</f>
        <v/>
      </c>
      <c r="AG2766" s="21">
        <f>ROUNDDOWN(MAX(0,R2766-(AB2766+AC2766+AE2766)*0.6),-2)+ROUNDDOWN(MAX(0,S2766-(AB2766+AC2766+AE2766)*0.4),-2)</f>
        <v/>
      </c>
      <c r="AH2766" s="21">
        <f>ROUNDDOWN(MAX(0,T2766-(AB2766+AD2766)*0.6),-2)+ROUNDDOWN(MAX(0,U2766-(AB2766+AD2766)*0.4),-2)</f>
        <v/>
      </c>
      <c r="AI2766" s="21">
        <f>ROUNDDOWN(T2766,-2)+ROUNDDOWN(U2766,-2)</f>
        <v/>
      </c>
      <c r="AJ2766" s="21">
        <f>M2766+AF2766</f>
        <v/>
      </c>
      <c r="AK2766" s="21">
        <f>M2766+AG2766</f>
        <v/>
      </c>
      <c r="AL2766" s="21">
        <f>N2766+AH2766</f>
        <v/>
      </c>
      <c r="AM2766" s="21">
        <f>O2766+AI2766</f>
        <v/>
      </c>
      <c r="AN2766" s="21">
        <f>N2766+AI2766</f>
        <v/>
      </c>
      <c r="AO2766" s="21">
        <f>ROUNDDOWN((R2766+S2766)*0.2/Y2766+2000,0)</f>
        <v/>
      </c>
      <c r="AP2766" s="21">
        <f>ROUNDDOWN((T2766+U2766)*0.2/Z2766+2000,0)</f>
        <v/>
      </c>
      <c r="AQ2766" s="21">
        <f>AL2766-AK2766</f>
        <v/>
      </c>
      <c r="AR2766" s="21">
        <f>AM2766-AK2766</f>
        <v/>
      </c>
      <c r="AS2766" s="21">
        <f>AM2766-AL2766</f>
        <v/>
      </c>
      <c r="AT2766" s="21">
        <f>AK2766+C2766-AJ2766</f>
        <v/>
      </c>
      <c r="AU2766" s="21">
        <f>AL2766+C2766-AM2766</f>
        <v/>
      </c>
      <c r="AV2766" s="21">
        <f>AN2766+C2766-AM2766</f>
        <v/>
      </c>
    </row>
    <row r="2767">
      <c r="A2767" t="inlineStr">
        <is>
          <t>1万円刻み</t>
        </is>
      </c>
      <c r="B2767" s="21">
        <f>'5_1万円刻み'!$A$1004</f>
        <v/>
      </c>
      <c r="C2767" s="21">
        <f>AO2767</f>
        <v/>
      </c>
      <c r="D2767" s="21" t="n">
        <v>0</v>
      </c>
      <c r="E2767" s="21">
        <f>ROUND(MIN(B2767/12,650000)*12*0.0915+MIN(B2767/12,1390000)*12*(0.0504+0)+B2767*0.005,0)</f>
        <v/>
      </c>
      <c r="F2767" s="21">
        <f>IF(B2767&lt;741000,0,IF(B2767&lt;2191000,B2767-740000,IF(B2767&lt;2193000,1451000,IF(B2767&lt;2196000,1453000,IF(B2767&lt;2200000,1456000,IF(B2767&lt;3600000,ROUND(ROUNDDOWN(B2767/4,-3)*2.8,0)-80000,IF(B2767&lt;6600000,ROUND(ROUNDDOWN(B2767/4,-3)*3.2,0)-440000,IF(B2767&lt;8500000,ROUNDDOWN(B2767*0.9,0)-1100000,B2767-1950000))))))))</f>
        <v/>
      </c>
      <c r="G2767" s="21">
        <f>IF(F2767&gt;23500000,NA(),IF(F2767&lt;=4890000,1040000,IF(F2767&lt;=6550000,670000,620000)))</f>
        <v/>
      </c>
      <c r="H2767" s="21">
        <f>IF(D2767&lt;=0,0,MAX(0,MIN(2000000,D2767-MIN(100000,ROUNDDOWN(F2767*0.05,0)))))</f>
        <v/>
      </c>
      <c r="I2767" s="21">
        <f>IF(C2767&lt;=2000,0,MIN(C2767,ROUNDDOWN(F2767*0.4,0))-2000)</f>
        <v/>
      </c>
      <c r="J2767" s="21">
        <f>MAX(0,ROUNDDOWN(F2767-E2767-G2767,-3))</f>
        <v/>
      </c>
      <c r="K2767" s="21">
        <f>MAX(0,ROUNDDOWN(F2767-E2767-G2767-H2767-I2767,-3))</f>
        <v/>
      </c>
      <c r="L2767" s="21">
        <f>MAX(0,ROUNDDOWN(F2767-E2767-G2767-H2767,-3))</f>
        <v/>
      </c>
      <c r="M2767" s="21">
        <f>IF(J2767&lt;=0,0,ROUNDDOWN((J2767*LOOKUP(J2767,{0,1950001,3300001,6950001,9000001,18000001,40000001},{0.05,0.1,0.2,0.23,0.33,0.4,0.45})-LOOKUP(J2767,{0,1950001,3300001,6950001,9000001,18000001,40000001},{0,97500,427500,636000,1536000,2796000,4796000}))*1.021,-2))</f>
        <v/>
      </c>
      <c r="N2767" s="21">
        <f>IF(K2767&lt;=0,0,ROUNDDOWN((K2767*LOOKUP(K2767,{0,1950001,3300001,6950001,9000001,18000001,40000001},{0.05,0.1,0.2,0.23,0.33,0.4,0.45})-LOOKUP(K2767,{0,1950001,3300001,6950001,9000001,18000001,40000001},{0,97500,427500,636000,1536000,2796000,4796000}))*1.021,-2))</f>
        <v/>
      </c>
      <c r="O2767" s="21">
        <f>IF(L2767&lt;=0,0,ROUNDDOWN((L2767*LOOKUP(L2767,{0,1950001,3300001,6950001,9000001,18000001,40000001},{0.05,0.1,0.2,0.23,0.33,0.4,0.45})-LOOKUP(L2767,{0,1950001,3300001,6950001,9000001,18000001,40000001},{0,97500,427500,636000,1536000,2796000,4796000}))*1.021,-2))</f>
        <v/>
      </c>
      <c r="P2767" s="21">
        <f>MAX(0,ROUNDDOWN(F2767-E2767-430000,-3))</f>
        <v/>
      </c>
      <c r="Q2767" s="21">
        <f>MAX(0,ROUNDDOWN(F2767-E2767-430000-H2767,-3))</f>
        <v/>
      </c>
      <c r="R2767" s="21">
        <f>IF(F2767&lt;=450000,0,MAX(0,P2767*0.06-MIN(50000,P2767)*0.03))</f>
        <v/>
      </c>
      <c r="S2767" s="21">
        <f>IF(F2767&lt;=450000,0,MAX(0,P2767*0.04-MIN(50000,P2767)*0.02))</f>
        <v/>
      </c>
      <c r="T2767" s="21">
        <f>IF(F2767&lt;=450000,0,MAX(0,Q2767*0.06-MIN(50000,Q2767)*0.03))</f>
        <v/>
      </c>
      <c r="U2767" s="21">
        <f>IF(F2767&lt;=450000,0,MAX(0,Q2767*0.04-MIN(50000,Q2767)*0.02))</f>
        <v/>
      </c>
      <c r="V2767" s="21">
        <f>50000+MAX(0,G2767-480000)</f>
        <v/>
      </c>
      <c r="W2767" s="21">
        <f>P2767-V2767</f>
        <v/>
      </c>
      <c r="X2767" s="21">
        <f>Q2767-V2767</f>
        <v/>
      </c>
      <c r="Y2767" s="22">
        <f>IF(W2767&lt;0,0.9,LOOKUP(W2767,{0,1950001,3300001,6950001,9000001,18000001,40000001},{0.84895,0.7979,0.6958,0.66517,0.56307,0.4916,0.44055}))</f>
        <v/>
      </c>
      <c r="Z2767" s="22">
        <f>IF(X2767&lt;0,0.9,LOOKUP(X2767,{0,1950001,3300001,6950001,9000001,18000001,40000001},{0.84895,0.7979,0.6958,0.66517,0.56307,0.4916,0.44055}))</f>
        <v/>
      </c>
      <c r="AA2767" s="22">
        <f>IF(W2767&lt;0,0,CHOOSE(MATCH(W2767,{0,1950001,3300001,6950001,9000001},1),5.105/84.895,10.21/79.79,20.42/69.58,23.483/66.517,33.693/56.307))</f>
        <v/>
      </c>
      <c r="AB2767" s="21">
        <f>IF(C2767&lt;=2000,0,(MIN(C2767,ROUNDDOWN(F2767*0.3,0))-2000)*0.1)</f>
        <v/>
      </c>
      <c r="AC2767" s="21">
        <f>IF(C2767&lt;=2000,0,MIN((C2767-2000)*Y2767,(R2767+S2767)*0.2))</f>
        <v/>
      </c>
      <c r="AD2767" s="21">
        <f>IF(C2767&lt;=2000,0,MIN((C2767-2000)*Z2767,(T2767+U2767)*0.2))</f>
        <v/>
      </c>
      <c r="AE2767" s="21">
        <f>AC2767*AA2767</f>
        <v/>
      </c>
      <c r="AF2767" s="21">
        <f>ROUNDDOWN(R2767,-2)+ROUNDDOWN(S2767,-2)</f>
        <v/>
      </c>
      <c r="AG2767" s="21">
        <f>ROUNDDOWN(MAX(0,R2767-(AB2767+AC2767+AE2767)*0.6),-2)+ROUNDDOWN(MAX(0,S2767-(AB2767+AC2767+AE2767)*0.4),-2)</f>
        <v/>
      </c>
      <c r="AH2767" s="21">
        <f>ROUNDDOWN(MAX(0,T2767-(AB2767+AD2767)*0.6),-2)+ROUNDDOWN(MAX(0,U2767-(AB2767+AD2767)*0.4),-2)</f>
        <v/>
      </c>
      <c r="AI2767" s="21">
        <f>ROUNDDOWN(T2767,-2)+ROUNDDOWN(U2767,-2)</f>
        <v/>
      </c>
      <c r="AJ2767" s="21">
        <f>M2767+AF2767</f>
        <v/>
      </c>
      <c r="AK2767" s="21">
        <f>M2767+AG2767</f>
        <v/>
      </c>
      <c r="AL2767" s="21">
        <f>N2767+AH2767</f>
        <v/>
      </c>
      <c r="AM2767" s="21">
        <f>O2767+AI2767</f>
        <v/>
      </c>
      <c r="AN2767" s="21">
        <f>N2767+AI2767</f>
        <v/>
      </c>
      <c r="AO2767" s="21">
        <f>ROUNDDOWN((R2767+S2767)*0.2/Y2767+2000,0)</f>
        <v/>
      </c>
      <c r="AP2767" s="21">
        <f>ROUNDDOWN((T2767+U2767)*0.2/Z2767+2000,0)</f>
        <v/>
      </c>
      <c r="AQ2767" s="21">
        <f>AL2767-AK2767</f>
        <v/>
      </c>
      <c r="AR2767" s="21">
        <f>AM2767-AK2767</f>
        <v/>
      </c>
      <c r="AS2767" s="21">
        <f>AM2767-AL2767</f>
        <v/>
      </c>
      <c r="AT2767" s="21">
        <f>AK2767+C2767-AJ2767</f>
        <v/>
      </c>
      <c r="AU2767" s="21">
        <f>AL2767+C2767-AM2767</f>
        <v/>
      </c>
      <c r="AV2767" s="21">
        <f>AN2767+C2767-AM2767</f>
        <v/>
      </c>
    </row>
    <row r="2768">
      <c r="A2768" t="inlineStr">
        <is>
          <t>1万円刻み</t>
        </is>
      </c>
      <c r="B2768" s="21">
        <f>'5_1万円刻み'!$A$1005</f>
        <v/>
      </c>
      <c r="C2768" s="21">
        <f>AO2768</f>
        <v/>
      </c>
      <c r="D2768" s="21" t="n">
        <v>0</v>
      </c>
      <c r="E2768" s="21">
        <f>ROUND(MIN(B2768/12,650000)*12*0.0915+MIN(B2768/12,1390000)*12*(0.0504+0)+B2768*0.005,0)</f>
        <v/>
      </c>
      <c r="F2768" s="21">
        <f>IF(B2768&lt;741000,0,IF(B2768&lt;2191000,B2768-740000,IF(B2768&lt;2193000,1451000,IF(B2768&lt;2196000,1453000,IF(B2768&lt;2200000,1456000,IF(B2768&lt;3600000,ROUND(ROUNDDOWN(B2768/4,-3)*2.8,0)-80000,IF(B2768&lt;6600000,ROUND(ROUNDDOWN(B2768/4,-3)*3.2,0)-440000,IF(B2768&lt;8500000,ROUNDDOWN(B2768*0.9,0)-1100000,B2768-1950000))))))))</f>
        <v/>
      </c>
      <c r="G2768" s="21">
        <f>IF(F2768&gt;23500000,NA(),IF(F2768&lt;=4890000,1040000,IF(F2768&lt;=6550000,670000,620000)))</f>
        <v/>
      </c>
      <c r="H2768" s="21">
        <f>IF(D2768&lt;=0,0,MAX(0,MIN(2000000,D2768-MIN(100000,ROUNDDOWN(F2768*0.05,0)))))</f>
        <v/>
      </c>
      <c r="I2768" s="21">
        <f>IF(C2768&lt;=2000,0,MIN(C2768,ROUNDDOWN(F2768*0.4,0))-2000)</f>
        <v/>
      </c>
      <c r="J2768" s="21">
        <f>MAX(0,ROUNDDOWN(F2768-E2768-G2768,-3))</f>
        <v/>
      </c>
      <c r="K2768" s="21">
        <f>MAX(0,ROUNDDOWN(F2768-E2768-G2768-H2768-I2768,-3))</f>
        <v/>
      </c>
      <c r="L2768" s="21">
        <f>MAX(0,ROUNDDOWN(F2768-E2768-G2768-H2768,-3))</f>
        <v/>
      </c>
      <c r="M2768" s="21">
        <f>IF(J2768&lt;=0,0,ROUNDDOWN((J2768*LOOKUP(J2768,{0,1950001,3300001,6950001,9000001,18000001,40000001},{0.05,0.1,0.2,0.23,0.33,0.4,0.45})-LOOKUP(J2768,{0,1950001,3300001,6950001,9000001,18000001,40000001},{0,97500,427500,636000,1536000,2796000,4796000}))*1.021,-2))</f>
        <v/>
      </c>
      <c r="N2768" s="21">
        <f>IF(K2768&lt;=0,0,ROUNDDOWN((K2768*LOOKUP(K2768,{0,1950001,3300001,6950001,9000001,18000001,40000001},{0.05,0.1,0.2,0.23,0.33,0.4,0.45})-LOOKUP(K2768,{0,1950001,3300001,6950001,9000001,18000001,40000001},{0,97500,427500,636000,1536000,2796000,4796000}))*1.021,-2))</f>
        <v/>
      </c>
      <c r="O2768" s="21">
        <f>IF(L2768&lt;=0,0,ROUNDDOWN((L2768*LOOKUP(L2768,{0,1950001,3300001,6950001,9000001,18000001,40000001},{0.05,0.1,0.2,0.23,0.33,0.4,0.45})-LOOKUP(L2768,{0,1950001,3300001,6950001,9000001,18000001,40000001},{0,97500,427500,636000,1536000,2796000,4796000}))*1.021,-2))</f>
        <v/>
      </c>
      <c r="P2768" s="21">
        <f>MAX(0,ROUNDDOWN(F2768-E2768-430000,-3))</f>
        <v/>
      </c>
      <c r="Q2768" s="21">
        <f>MAX(0,ROUNDDOWN(F2768-E2768-430000-H2768,-3))</f>
        <v/>
      </c>
      <c r="R2768" s="21">
        <f>IF(F2768&lt;=450000,0,MAX(0,P2768*0.06-MIN(50000,P2768)*0.03))</f>
        <v/>
      </c>
      <c r="S2768" s="21">
        <f>IF(F2768&lt;=450000,0,MAX(0,P2768*0.04-MIN(50000,P2768)*0.02))</f>
        <v/>
      </c>
      <c r="T2768" s="21">
        <f>IF(F2768&lt;=450000,0,MAX(0,Q2768*0.06-MIN(50000,Q2768)*0.03))</f>
        <v/>
      </c>
      <c r="U2768" s="21">
        <f>IF(F2768&lt;=450000,0,MAX(0,Q2768*0.04-MIN(50000,Q2768)*0.02))</f>
        <v/>
      </c>
      <c r="V2768" s="21">
        <f>50000+MAX(0,G2768-480000)</f>
        <v/>
      </c>
      <c r="W2768" s="21">
        <f>P2768-V2768</f>
        <v/>
      </c>
      <c r="X2768" s="21">
        <f>Q2768-V2768</f>
        <v/>
      </c>
      <c r="Y2768" s="22">
        <f>IF(W2768&lt;0,0.9,LOOKUP(W2768,{0,1950001,3300001,6950001,9000001,18000001,40000001},{0.84895,0.7979,0.6958,0.66517,0.56307,0.4916,0.44055}))</f>
        <v/>
      </c>
      <c r="Z2768" s="22">
        <f>IF(X2768&lt;0,0.9,LOOKUP(X2768,{0,1950001,3300001,6950001,9000001,18000001,40000001},{0.84895,0.7979,0.6958,0.66517,0.56307,0.4916,0.44055}))</f>
        <v/>
      </c>
      <c r="AA2768" s="22">
        <f>IF(W2768&lt;0,0,CHOOSE(MATCH(W2768,{0,1950001,3300001,6950001,9000001},1),5.105/84.895,10.21/79.79,20.42/69.58,23.483/66.517,33.693/56.307))</f>
        <v/>
      </c>
      <c r="AB2768" s="21">
        <f>IF(C2768&lt;=2000,0,(MIN(C2768,ROUNDDOWN(F2768*0.3,0))-2000)*0.1)</f>
        <v/>
      </c>
      <c r="AC2768" s="21">
        <f>IF(C2768&lt;=2000,0,MIN((C2768-2000)*Y2768,(R2768+S2768)*0.2))</f>
        <v/>
      </c>
      <c r="AD2768" s="21">
        <f>IF(C2768&lt;=2000,0,MIN((C2768-2000)*Z2768,(T2768+U2768)*0.2))</f>
        <v/>
      </c>
      <c r="AE2768" s="21">
        <f>AC2768*AA2768</f>
        <v/>
      </c>
      <c r="AF2768" s="21">
        <f>ROUNDDOWN(R2768,-2)+ROUNDDOWN(S2768,-2)</f>
        <v/>
      </c>
      <c r="AG2768" s="21">
        <f>ROUNDDOWN(MAX(0,R2768-(AB2768+AC2768+AE2768)*0.6),-2)+ROUNDDOWN(MAX(0,S2768-(AB2768+AC2768+AE2768)*0.4),-2)</f>
        <v/>
      </c>
      <c r="AH2768" s="21">
        <f>ROUNDDOWN(MAX(0,T2768-(AB2768+AD2768)*0.6),-2)+ROUNDDOWN(MAX(0,U2768-(AB2768+AD2768)*0.4),-2)</f>
        <v/>
      </c>
      <c r="AI2768" s="21">
        <f>ROUNDDOWN(T2768,-2)+ROUNDDOWN(U2768,-2)</f>
        <v/>
      </c>
      <c r="AJ2768" s="21">
        <f>M2768+AF2768</f>
        <v/>
      </c>
      <c r="AK2768" s="21">
        <f>M2768+AG2768</f>
        <v/>
      </c>
      <c r="AL2768" s="21">
        <f>N2768+AH2768</f>
        <v/>
      </c>
      <c r="AM2768" s="21">
        <f>O2768+AI2768</f>
        <v/>
      </c>
      <c r="AN2768" s="21">
        <f>N2768+AI2768</f>
        <v/>
      </c>
      <c r="AO2768" s="21">
        <f>ROUNDDOWN((R2768+S2768)*0.2/Y2768+2000,0)</f>
        <v/>
      </c>
      <c r="AP2768" s="21">
        <f>ROUNDDOWN((T2768+U2768)*0.2/Z2768+2000,0)</f>
        <v/>
      </c>
      <c r="AQ2768" s="21">
        <f>AL2768-AK2768</f>
        <v/>
      </c>
      <c r="AR2768" s="21">
        <f>AM2768-AK2768</f>
        <v/>
      </c>
      <c r="AS2768" s="21">
        <f>AM2768-AL2768</f>
        <v/>
      </c>
      <c r="AT2768" s="21">
        <f>AK2768+C2768-AJ2768</f>
        <v/>
      </c>
      <c r="AU2768" s="21">
        <f>AL2768+C2768-AM2768</f>
        <v/>
      </c>
      <c r="AV2768" s="21">
        <f>AN2768+C2768-AM2768</f>
        <v/>
      </c>
    </row>
    <row r="2769">
      <c r="A2769" t="inlineStr">
        <is>
          <t>1万円刻み</t>
        </is>
      </c>
      <c r="B2769" s="21">
        <f>'5_1万円刻み'!$A$1006</f>
        <v/>
      </c>
      <c r="C2769" s="21">
        <f>AO2769</f>
        <v/>
      </c>
      <c r="D2769" s="21" t="n">
        <v>0</v>
      </c>
      <c r="E2769" s="21">
        <f>ROUND(MIN(B2769/12,650000)*12*0.0915+MIN(B2769/12,1390000)*12*(0.0504+0)+B2769*0.005,0)</f>
        <v/>
      </c>
      <c r="F2769" s="21">
        <f>IF(B2769&lt;741000,0,IF(B2769&lt;2191000,B2769-740000,IF(B2769&lt;2193000,1451000,IF(B2769&lt;2196000,1453000,IF(B2769&lt;2200000,1456000,IF(B2769&lt;3600000,ROUND(ROUNDDOWN(B2769/4,-3)*2.8,0)-80000,IF(B2769&lt;6600000,ROUND(ROUNDDOWN(B2769/4,-3)*3.2,0)-440000,IF(B2769&lt;8500000,ROUNDDOWN(B2769*0.9,0)-1100000,B2769-1950000))))))))</f>
        <v/>
      </c>
      <c r="G2769" s="21">
        <f>IF(F2769&gt;23500000,NA(),IF(F2769&lt;=4890000,1040000,IF(F2769&lt;=6550000,670000,620000)))</f>
        <v/>
      </c>
      <c r="H2769" s="21">
        <f>IF(D2769&lt;=0,0,MAX(0,MIN(2000000,D2769-MIN(100000,ROUNDDOWN(F2769*0.05,0)))))</f>
        <v/>
      </c>
      <c r="I2769" s="21">
        <f>IF(C2769&lt;=2000,0,MIN(C2769,ROUNDDOWN(F2769*0.4,0))-2000)</f>
        <v/>
      </c>
      <c r="J2769" s="21">
        <f>MAX(0,ROUNDDOWN(F2769-E2769-G2769,-3))</f>
        <v/>
      </c>
      <c r="K2769" s="21">
        <f>MAX(0,ROUNDDOWN(F2769-E2769-G2769-H2769-I2769,-3))</f>
        <v/>
      </c>
      <c r="L2769" s="21">
        <f>MAX(0,ROUNDDOWN(F2769-E2769-G2769-H2769,-3))</f>
        <v/>
      </c>
      <c r="M2769" s="21">
        <f>IF(J2769&lt;=0,0,ROUNDDOWN((J2769*LOOKUP(J2769,{0,1950001,3300001,6950001,9000001,18000001,40000001},{0.05,0.1,0.2,0.23,0.33,0.4,0.45})-LOOKUP(J2769,{0,1950001,3300001,6950001,9000001,18000001,40000001},{0,97500,427500,636000,1536000,2796000,4796000}))*1.021,-2))</f>
        <v/>
      </c>
      <c r="N2769" s="21">
        <f>IF(K2769&lt;=0,0,ROUNDDOWN((K2769*LOOKUP(K2769,{0,1950001,3300001,6950001,9000001,18000001,40000001},{0.05,0.1,0.2,0.23,0.33,0.4,0.45})-LOOKUP(K2769,{0,1950001,3300001,6950001,9000001,18000001,40000001},{0,97500,427500,636000,1536000,2796000,4796000}))*1.021,-2))</f>
        <v/>
      </c>
      <c r="O2769" s="21">
        <f>IF(L2769&lt;=0,0,ROUNDDOWN((L2769*LOOKUP(L2769,{0,1950001,3300001,6950001,9000001,18000001,40000001},{0.05,0.1,0.2,0.23,0.33,0.4,0.45})-LOOKUP(L2769,{0,1950001,3300001,6950001,9000001,18000001,40000001},{0,97500,427500,636000,1536000,2796000,4796000}))*1.021,-2))</f>
        <v/>
      </c>
      <c r="P2769" s="21">
        <f>MAX(0,ROUNDDOWN(F2769-E2769-430000,-3))</f>
        <v/>
      </c>
      <c r="Q2769" s="21">
        <f>MAX(0,ROUNDDOWN(F2769-E2769-430000-H2769,-3))</f>
        <v/>
      </c>
      <c r="R2769" s="21">
        <f>IF(F2769&lt;=450000,0,MAX(0,P2769*0.06-MIN(50000,P2769)*0.03))</f>
        <v/>
      </c>
      <c r="S2769" s="21">
        <f>IF(F2769&lt;=450000,0,MAX(0,P2769*0.04-MIN(50000,P2769)*0.02))</f>
        <v/>
      </c>
      <c r="T2769" s="21">
        <f>IF(F2769&lt;=450000,0,MAX(0,Q2769*0.06-MIN(50000,Q2769)*0.03))</f>
        <v/>
      </c>
      <c r="U2769" s="21">
        <f>IF(F2769&lt;=450000,0,MAX(0,Q2769*0.04-MIN(50000,Q2769)*0.02))</f>
        <v/>
      </c>
      <c r="V2769" s="21">
        <f>50000+MAX(0,G2769-480000)</f>
        <v/>
      </c>
      <c r="W2769" s="21">
        <f>P2769-V2769</f>
        <v/>
      </c>
      <c r="X2769" s="21">
        <f>Q2769-V2769</f>
        <v/>
      </c>
      <c r="Y2769" s="22">
        <f>IF(W2769&lt;0,0.9,LOOKUP(W2769,{0,1950001,3300001,6950001,9000001,18000001,40000001},{0.84895,0.7979,0.6958,0.66517,0.56307,0.4916,0.44055}))</f>
        <v/>
      </c>
      <c r="Z2769" s="22">
        <f>IF(X2769&lt;0,0.9,LOOKUP(X2769,{0,1950001,3300001,6950001,9000001,18000001,40000001},{0.84895,0.7979,0.6958,0.66517,0.56307,0.4916,0.44055}))</f>
        <v/>
      </c>
      <c r="AA2769" s="22">
        <f>IF(W2769&lt;0,0,CHOOSE(MATCH(W2769,{0,1950001,3300001,6950001,9000001},1),5.105/84.895,10.21/79.79,20.42/69.58,23.483/66.517,33.693/56.307))</f>
        <v/>
      </c>
      <c r="AB2769" s="21">
        <f>IF(C2769&lt;=2000,0,(MIN(C2769,ROUNDDOWN(F2769*0.3,0))-2000)*0.1)</f>
        <v/>
      </c>
      <c r="AC2769" s="21">
        <f>IF(C2769&lt;=2000,0,MIN((C2769-2000)*Y2769,(R2769+S2769)*0.2))</f>
        <v/>
      </c>
      <c r="AD2769" s="21">
        <f>IF(C2769&lt;=2000,0,MIN((C2769-2000)*Z2769,(T2769+U2769)*0.2))</f>
        <v/>
      </c>
      <c r="AE2769" s="21">
        <f>AC2769*AA2769</f>
        <v/>
      </c>
      <c r="AF2769" s="21">
        <f>ROUNDDOWN(R2769,-2)+ROUNDDOWN(S2769,-2)</f>
        <v/>
      </c>
      <c r="AG2769" s="21">
        <f>ROUNDDOWN(MAX(0,R2769-(AB2769+AC2769+AE2769)*0.6),-2)+ROUNDDOWN(MAX(0,S2769-(AB2769+AC2769+AE2769)*0.4),-2)</f>
        <v/>
      </c>
      <c r="AH2769" s="21">
        <f>ROUNDDOWN(MAX(0,T2769-(AB2769+AD2769)*0.6),-2)+ROUNDDOWN(MAX(0,U2769-(AB2769+AD2769)*0.4),-2)</f>
        <v/>
      </c>
      <c r="AI2769" s="21">
        <f>ROUNDDOWN(T2769,-2)+ROUNDDOWN(U2769,-2)</f>
        <v/>
      </c>
      <c r="AJ2769" s="21">
        <f>M2769+AF2769</f>
        <v/>
      </c>
      <c r="AK2769" s="21">
        <f>M2769+AG2769</f>
        <v/>
      </c>
      <c r="AL2769" s="21">
        <f>N2769+AH2769</f>
        <v/>
      </c>
      <c r="AM2769" s="21">
        <f>O2769+AI2769</f>
        <v/>
      </c>
      <c r="AN2769" s="21">
        <f>N2769+AI2769</f>
        <v/>
      </c>
      <c r="AO2769" s="21">
        <f>ROUNDDOWN((R2769+S2769)*0.2/Y2769+2000,0)</f>
        <v/>
      </c>
      <c r="AP2769" s="21">
        <f>ROUNDDOWN((T2769+U2769)*0.2/Z2769+2000,0)</f>
        <v/>
      </c>
      <c r="AQ2769" s="21">
        <f>AL2769-AK2769</f>
        <v/>
      </c>
      <c r="AR2769" s="21">
        <f>AM2769-AK2769</f>
        <v/>
      </c>
      <c r="AS2769" s="21">
        <f>AM2769-AL2769</f>
        <v/>
      </c>
      <c r="AT2769" s="21">
        <f>AK2769+C2769-AJ2769</f>
        <v/>
      </c>
      <c r="AU2769" s="21">
        <f>AL2769+C2769-AM2769</f>
        <v/>
      </c>
      <c r="AV2769" s="21">
        <f>AN2769+C2769-AM2769</f>
        <v/>
      </c>
    </row>
    <row r="2770">
      <c r="A2770" t="inlineStr">
        <is>
          <t>1万円刻み</t>
        </is>
      </c>
      <c r="B2770" s="21">
        <f>'5_1万円刻み'!$A$1007</f>
        <v/>
      </c>
      <c r="C2770" s="21">
        <f>AO2770</f>
        <v/>
      </c>
      <c r="D2770" s="21" t="n">
        <v>0</v>
      </c>
      <c r="E2770" s="21">
        <f>ROUND(MIN(B2770/12,650000)*12*0.0915+MIN(B2770/12,1390000)*12*(0.0504+0)+B2770*0.005,0)</f>
        <v/>
      </c>
      <c r="F2770" s="21">
        <f>IF(B2770&lt;741000,0,IF(B2770&lt;2191000,B2770-740000,IF(B2770&lt;2193000,1451000,IF(B2770&lt;2196000,1453000,IF(B2770&lt;2200000,1456000,IF(B2770&lt;3600000,ROUND(ROUNDDOWN(B2770/4,-3)*2.8,0)-80000,IF(B2770&lt;6600000,ROUND(ROUNDDOWN(B2770/4,-3)*3.2,0)-440000,IF(B2770&lt;8500000,ROUNDDOWN(B2770*0.9,0)-1100000,B2770-1950000))))))))</f>
        <v/>
      </c>
      <c r="G2770" s="21">
        <f>IF(F2770&gt;23500000,NA(),IF(F2770&lt;=4890000,1040000,IF(F2770&lt;=6550000,670000,620000)))</f>
        <v/>
      </c>
      <c r="H2770" s="21">
        <f>IF(D2770&lt;=0,0,MAX(0,MIN(2000000,D2770-MIN(100000,ROUNDDOWN(F2770*0.05,0)))))</f>
        <v/>
      </c>
      <c r="I2770" s="21">
        <f>IF(C2770&lt;=2000,0,MIN(C2770,ROUNDDOWN(F2770*0.4,0))-2000)</f>
        <v/>
      </c>
      <c r="J2770" s="21">
        <f>MAX(0,ROUNDDOWN(F2770-E2770-G2770,-3))</f>
        <v/>
      </c>
      <c r="K2770" s="21">
        <f>MAX(0,ROUNDDOWN(F2770-E2770-G2770-H2770-I2770,-3))</f>
        <v/>
      </c>
      <c r="L2770" s="21">
        <f>MAX(0,ROUNDDOWN(F2770-E2770-G2770-H2770,-3))</f>
        <v/>
      </c>
      <c r="M2770" s="21">
        <f>IF(J2770&lt;=0,0,ROUNDDOWN((J2770*LOOKUP(J2770,{0,1950001,3300001,6950001,9000001,18000001,40000001},{0.05,0.1,0.2,0.23,0.33,0.4,0.45})-LOOKUP(J2770,{0,1950001,3300001,6950001,9000001,18000001,40000001},{0,97500,427500,636000,1536000,2796000,4796000}))*1.021,-2))</f>
        <v/>
      </c>
      <c r="N2770" s="21">
        <f>IF(K2770&lt;=0,0,ROUNDDOWN((K2770*LOOKUP(K2770,{0,1950001,3300001,6950001,9000001,18000001,40000001},{0.05,0.1,0.2,0.23,0.33,0.4,0.45})-LOOKUP(K2770,{0,1950001,3300001,6950001,9000001,18000001,40000001},{0,97500,427500,636000,1536000,2796000,4796000}))*1.021,-2))</f>
        <v/>
      </c>
      <c r="O2770" s="21">
        <f>IF(L2770&lt;=0,0,ROUNDDOWN((L2770*LOOKUP(L2770,{0,1950001,3300001,6950001,9000001,18000001,40000001},{0.05,0.1,0.2,0.23,0.33,0.4,0.45})-LOOKUP(L2770,{0,1950001,3300001,6950001,9000001,18000001,40000001},{0,97500,427500,636000,1536000,2796000,4796000}))*1.021,-2))</f>
        <v/>
      </c>
      <c r="P2770" s="21">
        <f>MAX(0,ROUNDDOWN(F2770-E2770-430000,-3))</f>
        <v/>
      </c>
      <c r="Q2770" s="21">
        <f>MAX(0,ROUNDDOWN(F2770-E2770-430000-H2770,-3))</f>
        <v/>
      </c>
      <c r="R2770" s="21">
        <f>IF(F2770&lt;=450000,0,MAX(0,P2770*0.06-MIN(50000,P2770)*0.03))</f>
        <v/>
      </c>
      <c r="S2770" s="21">
        <f>IF(F2770&lt;=450000,0,MAX(0,P2770*0.04-MIN(50000,P2770)*0.02))</f>
        <v/>
      </c>
      <c r="T2770" s="21">
        <f>IF(F2770&lt;=450000,0,MAX(0,Q2770*0.06-MIN(50000,Q2770)*0.03))</f>
        <v/>
      </c>
      <c r="U2770" s="21">
        <f>IF(F2770&lt;=450000,0,MAX(0,Q2770*0.04-MIN(50000,Q2770)*0.02))</f>
        <v/>
      </c>
      <c r="V2770" s="21">
        <f>50000+MAX(0,G2770-480000)</f>
        <v/>
      </c>
      <c r="W2770" s="21">
        <f>P2770-V2770</f>
        <v/>
      </c>
      <c r="X2770" s="21">
        <f>Q2770-V2770</f>
        <v/>
      </c>
      <c r="Y2770" s="22">
        <f>IF(W2770&lt;0,0.9,LOOKUP(W2770,{0,1950001,3300001,6950001,9000001,18000001,40000001},{0.84895,0.7979,0.6958,0.66517,0.56307,0.4916,0.44055}))</f>
        <v/>
      </c>
      <c r="Z2770" s="22">
        <f>IF(X2770&lt;0,0.9,LOOKUP(X2770,{0,1950001,3300001,6950001,9000001,18000001,40000001},{0.84895,0.7979,0.6958,0.66517,0.56307,0.4916,0.44055}))</f>
        <v/>
      </c>
      <c r="AA2770" s="22">
        <f>IF(W2770&lt;0,0,CHOOSE(MATCH(W2770,{0,1950001,3300001,6950001,9000001},1),5.105/84.895,10.21/79.79,20.42/69.58,23.483/66.517,33.693/56.307))</f>
        <v/>
      </c>
      <c r="AB2770" s="21">
        <f>IF(C2770&lt;=2000,0,(MIN(C2770,ROUNDDOWN(F2770*0.3,0))-2000)*0.1)</f>
        <v/>
      </c>
      <c r="AC2770" s="21">
        <f>IF(C2770&lt;=2000,0,MIN((C2770-2000)*Y2770,(R2770+S2770)*0.2))</f>
        <v/>
      </c>
      <c r="AD2770" s="21">
        <f>IF(C2770&lt;=2000,0,MIN((C2770-2000)*Z2770,(T2770+U2770)*0.2))</f>
        <v/>
      </c>
      <c r="AE2770" s="21">
        <f>AC2770*AA2770</f>
        <v/>
      </c>
      <c r="AF2770" s="21">
        <f>ROUNDDOWN(R2770,-2)+ROUNDDOWN(S2770,-2)</f>
        <v/>
      </c>
      <c r="AG2770" s="21">
        <f>ROUNDDOWN(MAX(0,R2770-(AB2770+AC2770+AE2770)*0.6),-2)+ROUNDDOWN(MAX(0,S2770-(AB2770+AC2770+AE2770)*0.4),-2)</f>
        <v/>
      </c>
      <c r="AH2770" s="21">
        <f>ROUNDDOWN(MAX(0,T2770-(AB2770+AD2770)*0.6),-2)+ROUNDDOWN(MAX(0,U2770-(AB2770+AD2770)*0.4),-2)</f>
        <v/>
      </c>
      <c r="AI2770" s="21">
        <f>ROUNDDOWN(T2770,-2)+ROUNDDOWN(U2770,-2)</f>
        <v/>
      </c>
      <c r="AJ2770" s="21">
        <f>M2770+AF2770</f>
        <v/>
      </c>
      <c r="AK2770" s="21">
        <f>M2770+AG2770</f>
        <v/>
      </c>
      <c r="AL2770" s="21">
        <f>N2770+AH2770</f>
        <v/>
      </c>
      <c r="AM2770" s="21">
        <f>O2770+AI2770</f>
        <v/>
      </c>
      <c r="AN2770" s="21">
        <f>N2770+AI2770</f>
        <v/>
      </c>
      <c r="AO2770" s="21">
        <f>ROUNDDOWN((R2770+S2770)*0.2/Y2770+2000,0)</f>
        <v/>
      </c>
      <c r="AP2770" s="21">
        <f>ROUNDDOWN((T2770+U2770)*0.2/Z2770+2000,0)</f>
        <v/>
      </c>
      <c r="AQ2770" s="21">
        <f>AL2770-AK2770</f>
        <v/>
      </c>
      <c r="AR2770" s="21">
        <f>AM2770-AK2770</f>
        <v/>
      </c>
      <c r="AS2770" s="21">
        <f>AM2770-AL2770</f>
        <v/>
      </c>
      <c r="AT2770" s="21">
        <f>AK2770+C2770-AJ2770</f>
        <v/>
      </c>
      <c r="AU2770" s="21">
        <f>AL2770+C2770-AM2770</f>
        <v/>
      </c>
      <c r="AV2770" s="21">
        <f>AN2770+C2770-AM2770</f>
        <v/>
      </c>
    </row>
    <row r="2771">
      <c r="A2771" t="inlineStr">
        <is>
          <t>1万円刻み</t>
        </is>
      </c>
      <c r="B2771" s="21">
        <f>'5_1万円刻み'!$A$1008</f>
        <v/>
      </c>
      <c r="C2771" s="21">
        <f>AO2771</f>
        <v/>
      </c>
      <c r="D2771" s="21" t="n">
        <v>0</v>
      </c>
      <c r="E2771" s="21">
        <f>ROUND(MIN(B2771/12,650000)*12*0.0915+MIN(B2771/12,1390000)*12*(0.0504+0)+B2771*0.005,0)</f>
        <v/>
      </c>
      <c r="F2771" s="21">
        <f>IF(B2771&lt;741000,0,IF(B2771&lt;2191000,B2771-740000,IF(B2771&lt;2193000,1451000,IF(B2771&lt;2196000,1453000,IF(B2771&lt;2200000,1456000,IF(B2771&lt;3600000,ROUND(ROUNDDOWN(B2771/4,-3)*2.8,0)-80000,IF(B2771&lt;6600000,ROUND(ROUNDDOWN(B2771/4,-3)*3.2,0)-440000,IF(B2771&lt;8500000,ROUNDDOWN(B2771*0.9,0)-1100000,B2771-1950000))))))))</f>
        <v/>
      </c>
      <c r="G2771" s="21">
        <f>IF(F2771&gt;23500000,NA(),IF(F2771&lt;=4890000,1040000,IF(F2771&lt;=6550000,670000,620000)))</f>
        <v/>
      </c>
      <c r="H2771" s="21">
        <f>IF(D2771&lt;=0,0,MAX(0,MIN(2000000,D2771-MIN(100000,ROUNDDOWN(F2771*0.05,0)))))</f>
        <v/>
      </c>
      <c r="I2771" s="21">
        <f>IF(C2771&lt;=2000,0,MIN(C2771,ROUNDDOWN(F2771*0.4,0))-2000)</f>
        <v/>
      </c>
      <c r="J2771" s="21">
        <f>MAX(0,ROUNDDOWN(F2771-E2771-G2771,-3))</f>
        <v/>
      </c>
      <c r="K2771" s="21">
        <f>MAX(0,ROUNDDOWN(F2771-E2771-G2771-H2771-I2771,-3))</f>
        <v/>
      </c>
      <c r="L2771" s="21">
        <f>MAX(0,ROUNDDOWN(F2771-E2771-G2771-H2771,-3))</f>
        <v/>
      </c>
      <c r="M2771" s="21">
        <f>IF(J2771&lt;=0,0,ROUNDDOWN((J2771*LOOKUP(J2771,{0,1950001,3300001,6950001,9000001,18000001,40000001},{0.05,0.1,0.2,0.23,0.33,0.4,0.45})-LOOKUP(J2771,{0,1950001,3300001,6950001,9000001,18000001,40000001},{0,97500,427500,636000,1536000,2796000,4796000}))*1.021,-2))</f>
        <v/>
      </c>
      <c r="N2771" s="21">
        <f>IF(K2771&lt;=0,0,ROUNDDOWN((K2771*LOOKUP(K2771,{0,1950001,3300001,6950001,9000001,18000001,40000001},{0.05,0.1,0.2,0.23,0.33,0.4,0.45})-LOOKUP(K2771,{0,1950001,3300001,6950001,9000001,18000001,40000001},{0,97500,427500,636000,1536000,2796000,4796000}))*1.021,-2))</f>
        <v/>
      </c>
      <c r="O2771" s="21">
        <f>IF(L2771&lt;=0,0,ROUNDDOWN((L2771*LOOKUP(L2771,{0,1950001,3300001,6950001,9000001,18000001,40000001},{0.05,0.1,0.2,0.23,0.33,0.4,0.45})-LOOKUP(L2771,{0,1950001,3300001,6950001,9000001,18000001,40000001},{0,97500,427500,636000,1536000,2796000,4796000}))*1.021,-2))</f>
        <v/>
      </c>
      <c r="P2771" s="21">
        <f>MAX(0,ROUNDDOWN(F2771-E2771-430000,-3))</f>
        <v/>
      </c>
      <c r="Q2771" s="21">
        <f>MAX(0,ROUNDDOWN(F2771-E2771-430000-H2771,-3))</f>
        <v/>
      </c>
      <c r="R2771" s="21">
        <f>IF(F2771&lt;=450000,0,MAX(0,P2771*0.06-MIN(50000,P2771)*0.03))</f>
        <v/>
      </c>
      <c r="S2771" s="21">
        <f>IF(F2771&lt;=450000,0,MAX(0,P2771*0.04-MIN(50000,P2771)*0.02))</f>
        <v/>
      </c>
      <c r="T2771" s="21">
        <f>IF(F2771&lt;=450000,0,MAX(0,Q2771*0.06-MIN(50000,Q2771)*0.03))</f>
        <v/>
      </c>
      <c r="U2771" s="21">
        <f>IF(F2771&lt;=450000,0,MAX(0,Q2771*0.04-MIN(50000,Q2771)*0.02))</f>
        <v/>
      </c>
      <c r="V2771" s="21">
        <f>50000+MAX(0,G2771-480000)</f>
        <v/>
      </c>
      <c r="W2771" s="21">
        <f>P2771-V2771</f>
        <v/>
      </c>
      <c r="X2771" s="21">
        <f>Q2771-V2771</f>
        <v/>
      </c>
      <c r="Y2771" s="22">
        <f>IF(W2771&lt;0,0.9,LOOKUP(W2771,{0,1950001,3300001,6950001,9000001,18000001,40000001},{0.84895,0.7979,0.6958,0.66517,0.56307,0.4916,0.44055}))</f>
        <v/>
      </c>
      <c r="Z2771" s="22">
        <f>IF(X2771&lt;0,0.9,LOOKUP(X2771,{0,1950001,3300001,6950001,9000001,18000001,40000001},{0.84895,0.7979,0.6958,0.66517,0.56307,0.4916,0.44055}))</f>
        <v/>
      </c>
      <c r="AA2771" s="22">
        <f>IF(W2771&lt;0,0,CHOOSE(MATCH(W2771,{0,1950001,3300001,6950001,9000001},1),5.105/84.895,10.21/79.79,20.42/69.58,23.483/66.517,33.693/56.307))</f>
        <v/>
      </c>
      <c r="AB2771" s="21">
        <f>IF(C2771&lt;=2000,0,(MIN(C2771,ROUNDDOWN(F2771*0.3,0))-2000)*0.1)</f>
        <v/>
      </c>
      <c r="AC2771" s="21">
        <f>IF(C2771&lt;=2000,0,MIN((C2771-2000)*Y2771,(R2771+S2771)*0.2))</f>
        <v/>
      </c>
      <c r="AD2771" s="21">
        <f>IF(C2771&lt;=2000,0,MIN((C2771-2000)*Z2771,(T2771+U2771)*0.2))</f>
        <v/>
      </c>
      <c r="AE2771" s="21">
        <f>AC2771*AA2771</f>
        <v/>
      </c>
      <c r="AF2771" s="21">
        <f>ROUNDDOWN(R2771,-2)+ROUNDDOWN(S2771,-2)</f>
        <v/>
      </c>
      <c r="AG2771" s="21">
        <f>ROUNDDOWN(MAX(0,R2771-(AB2771+AC2771+AE2771)*0.6),-2)+ROUNDDOWN(MAX(0,S2771-(AB2771+AC2771+AE2771)*0.4),-2)</f>
        <v/>
      </c>
      <c r="AH2771" s="21">
        <f>ROUNDDOWN(MAX(0,T2771-(AB2771+AD2771)*0.6),-2)+ROUNDDOWN(MAX(0,U2771-(AB2771+AD2771)*0.4),-2)</f>
        <v/>
      </c>
      <c r="AI2771" s="21">
        <f>ROUNDDOWN(T2771,-2)+ROUNDDOWN(U2771,-2)</f>
        <v/>
      </c>
      <c r="AJ2771" s="21">
        <f>M2771+AF2771</f>
        <v/>
      </c>
      <c r="AK2771" s="21">
        <f>M2771+AG2771</f>
        <v/>
      </c>
      <c r="AL2771" s="21">
        <f>N2771+AH2771</f>
        <v/>
      </c>
      <c r="AM2771" s="21">
        <f>O2771+AI2771</f>
        <v/>
      </c>
      <c r="AN2771" s="21">
        <f>N2771+AI2771</f>
        <v/>
      </c>
      <c r="AO2771" s="21">
        <f>ROUNDDOWN((R2771+S2771)*0.2/Y2771+2000,0)</f>
        <v/>
      </c>
      <c r="AP2771" s="21">
        <f>ROUNDDOWN((T2771+U2771)*0.2/Z2771+2000,0)</f>
        <v/>
      </c>
      <c r="AQ2771" s="21">
        <f>AL2771-AK2771</f>
        <v/>
      </c>
      <c r="AR2771" s="21">
        <f>AM2771-AK2771</f>
        <v/>
      </c>
      <c r="AS2771" s="21">
        <f>AM2771-AL2771</f>
        <v/>
      </c>
      <c r="AT2771" s="21">
        <f>AK2771+C2771-AJ2771</f>
        <v/>
      </c>
      <c r="AU2771" s="21">
        <f>AL2771+C2771-AM2771</f>
        <v/>
      </c>
      <c r="AV2771" s="21">
        <f>AN2771+C2771-AM2771</f>
        <v/>
      </c>
    </row>
    <row r="2772">
      <c r="A2772" t="inlineStr">
        <is>
          <t>1万円刻み</t>
        </is>
      </c>
      <c r="B2772" s="21">
        <f>'5_1万円刻み'!$A$1009</f>
        <v/>
      </c>
      <c r="C2772" s="21">
        <f>AO2772</f>
        <v/>
      </c>
      <c r="D2772" s="21" t="n">
        <v>0</v>
      </c>
      <c r="E2772" s="21">
        <f>ROUND(MIN(B2772/12,650000)*12*0.0915+MIN(B2772/12,1390000)*12*(0.0504+0)+B2772*0.005,0)</f>
        <v/>
      </c>
      <c r="F2772" s="21">
        <f>IF(B2772&lt;741000,0,IF(B2772&lt;2191000,B2772-740000,IF(B2772&lt;2193000,1451000,IF(B2772&lt;2196000,1453000,IF(B2772&lt;2200000,1456000,IF(B2772&lt;3600000,ROUND(ROUNDDOWN(B2772/4,-3)*2.8,0)-80000,IF(B2772&lt;6600000,ROUND(ROUNDDOWN(B2772/4,-3)*3.2,0)-440000,IF(B2772&lt;8500000,ROUNDDOWN(B2772*0.9,0)-1100000,B2772-1950000))))))))</f>
        <v/>
      </c>
      <c r="G2772" s="21">
        <f>IF(F2772&gt;23500000,NA(),IF(F2772&lt;=4890000,1040000,IF(F2772&lt;=6550000,670000,620000)))</f>
        <v/>
      </c>
      <c r="H2772" s="21">
        <f>IF(D2772&lt;=0,0,MAX(0,MIN(2000000,D2772-MIN(100000,ROUNDDOWN(F2772*0.05,0)))))</f>
        <v/>
      </c>
      <c r="I2772" s="21">
        <f>IF(C2772&lt;=2000,0,MIN(C2772,ROUNDDOWN(F2772*0.4,0))-2000)</f>
        <v/>
      </c>
      <c r="J2772" s="21">
        <f>MAX(0,ROUNDDOWN(F2772-E2772-G2772,-3))</f>
        <v/>
      </c>
      <c r="K2772" s="21">
        <f>MAX(0,ROUNDDOWN(F2772-E2772-G2772-H2772-I2772,-3))</f>
        <v/>
      </c>
      <c r="L2772" s="21">
        <f>MAX(0,ROUNDDOWN(F2772-E2772-G2772-H2772,-3))</f>
        <v/>
      </c>
      <c r="M2772" s="21">
        <f>IF(J2772&lt;=0,0,ROUNDDOWN((J2772*LOOKUP(J2772,{0,1950001,3300001,6950001,9000001,18000001,40000001},{0.05,0.1,0.2,0.23,0.33,0.4,0.45})-LOOKUP(J2772,{0,1950001,3300001,6950001,9000001,18000001,40000001},{0,97500,427500,636000,1536000,2796000,4796000}))*1.021,-2))</f>
        <v/>
      </c>
      <c r="N2772" s="21">
        <f>IF(K2772&lt;=0,0,ROUNDDOWN((K2772*LOOKUP(K2772,{0,1950001,3300001,6950001,9000001,18000001,40000001},{0.05,0.1,0.2,0.23,0.33,0.4,0.45})-LOOKUP(K2772,{0,1950001,3300001,6950001,9000001,18000001,40000001},{0,97500,427500,636000,1536000,2796000,4796000}))*1.021,-2))</f>
        <v/>
      </c>
      <c r="O2772" s="21">
        <f>IF(L2772&lt;=0,0,ROUNDDOWN((L2772*LOOKUP(L2772,{0,1950001,3300001,6950001,9000001,18000001,40000001},{0.05,0.1,0.2,0.23,0.33,0.4,0.45})-LOOKUP(L2772,{0,1950001,3300001,6950001,9000001,18000001,40000001},{0,97500,427500,636000,1536000,2796000,4796000}))*1.021,-2))</f>
        <v/>
      </c>
      <c r="P2772" s="21">
        <f>MAX(0,ROUNDDOWN(F2772-E2772-430000,-3))</f>
        <v/>
      </c>
      <c r="Q2772" s="21">
        <f>MAX(0,ROUNDDOWN(F2772-E2772-430000-H2772,-3))</f>
        <v/>
      </c>
      <c r="R2772" s="21">
        <f>IF(F2772&lt;=450000,0,MAX(0,P2772*0.06-MIN(50000,P2772)*0.03))</f>
        <v/>
      </c>
      <c r="S2772" s="21">
        <f>IF(F2772&lt;=450000,0,MAX(0,P2772*0.04-MIN(50000,P2772)*0.02))</f>
        <v/>
      </c>
      <c r="T2772" s="21">
        <f>IF(F2772&lt;=450000,0,MAX(0,Q2772*0.06-MIN(50000,Q2772)*0.03))</f>
        <v/>
      </c>
      <c r="U2772" s="21">
        <f>IF(F2772&lt;=450000,0,MAX(0,Q2772*0.04-MIN(50000,Q2772)*0.02))</f>
        <v/>
      </c>
      <c r="V2772" s="21">
        <f>50000+MAX(0,G2772-480000)</f>
        <v/>
      </c>
      <c r="W2772" s="21">
        <f>P2772-V2772</f>
        <v/>
      </c>
      <c r="X2772" s="21">
        <f>Q2772-V2772</f>
        <v/>
      </c>
      <c r="Y2772" s="22">
        <f>IF(W2772&lt;0,0.9,LOOKUP(W2772,{0,1950001,3300001,6950001,9000001,18000001,40000001},{0.84895,0.7979,0.6958,0.66517,0.56307,0.4916,0.44055}))</f>
        <v/>
      </c>
      <c r="Z2772" s="22">
        <f>IF(X2772&lt;0,0.9,LOOKUP(X2772,{0,1950001,3300001,6950001,9000001,18000001,40000001},{0.84895,0.7979,0.6958,0.66517,0.56307,0.4916,0.44055}))</f>
        <v/>
      </c>
      <c r="AA2772" s="22">
        <f>IF(W2772&lt;0,0,CHOOSE(MATCH(W2772,{0,1950001,3300001,6950001,9000001},1),5.105/84.895,10.21/79.79,20.42/69.58,23.483/66.517,33.693/56.307))</f>
        <v/>
      </c>
      <c r="AB2772" s="21">
        <f>IF(C2772&lt;=2000,0,(MIN(C2772,ROUNDDOWN(F2772*0.3,0))-2000)*0.1)</f>
        <v/>
      </c>
      <c r="AC2772" s="21">
        <f>IF(C2772&lt;=2000,0,MIN((C2772-2000)*Y2772,(R2772+S2772)*0.2))</f>
        <v/>
      </c>
      <c r="AD2772" s="21">
        <f>IF(C2772&lt;=2000,0,MIN((C2772-2000)*Z2772,(T2772+U2772)*0.2))</f>
        <v/>
      </c>
      <c r="AE2772" s="21">
        <f>AC2772*AA2772</f>
        <v/>
      </c>
      <c r="AF2772" s="21">
        <f>ROUNDDOWN(R2772,-2)+ROUNDDOWN(S2772,-2)</f>
        <v/>
      </c>
      <c r="AG2772" s="21">
        <f>ROUNDDOWN(MAX(0,R2772-(AB2772+AC2772+AE2772)*0.6),-2)+ROUNDDOWN(MAX(0,S2772-(AB2772+AC2772+AE2772)*0.4),-2)</f>
        <v/>
      </c>
      <c r="AH2772" s="21">
        <f>ROUNDDOWN(MAX(0,T2772-(AB2772+AD2772)*0.6),-2)+ROUNDDOWN(MAX(0,U2772-(AB2772+AD2772)*0.4),-2)</f>
        <v/>
      </c>
      <c r="AI2772" s="21">
        <f>ROUNDDOWN(T2772,-2)+ROUNDDOWN(U2772,-2)</f>
        <v/>
      </c>
      <c r="AJ2772" s="21">
        <f>M2772+AF2772</f>
        <v/>
      </c>
      <c r="AK2772" s="21">
        <f>M2772+AG2772</f>
        <v/>
      </c>
      <c r="AL2772" s="21">
        <f>N2772+AH2772</f>
        <v/>
      </c>
      <c r="AM2772" s="21">
        <f>O2772+AI2772</f>
        <v/>
      </c>
      <c r="AN2772" s="21">
        <f>N2772+AI2772</f>
        <v/>
      </c>
      <c r="AO2772" s="21">
        <f>ROUNDDOWN((R2772+S2772)*0.2/Y2772+2000,0)</f>
        <v/>
      </c>
      <c r="AP2772" s="21">
        <f>ROUNDDOWN((T2772+U2772)*0.2/Z2772+2000,0)</f>
        <v/>
      </c>
      <c r="AQ2772" s="21">
        <f>AL2772-AK2772</f>
        <v/>
      </c>
      <c r="AR2772" s="21">
        <f>AM2772-AK2772</f>
        <v/>
      </c>
      <c r="AS2772" s="21">
        <f>AM2772-AL2772</f>
        <v/>
      </c>
      <c r="AT2772" s="21">
        <f>AK2772+C2772-AJ2772</f>
        <v/>
      </c>
      <c r="AU2772" s="21">
        <f>AL2772+C2772-AM2772</f>
        <v/>
      </c>
      <c r="AV2772" s="21">
        <f>AN2772+C2772-AM2772</f>
        <v/>
      </c>
    </row>
    <row r="2773">
      <c r="A2773" t="inlineStr">
        <is>
          <t>1万円刻み</t>
        </is>
      </c>
      <c r="B2773" s="21">
        <f>'5_1万円刻み'!$A$1010</f>
        <v/>
      </c>
      <c r="C2773" s="21">
        <f>AO2773</f>
        <v/>
      </c>
      <c r="D2773" s="21" t="n">
        <v>0</v>
      </c>
      <c r="E2773" s="21">
        <f>ROUND(MIN(B2773/12,650000)*12*0.0915+MIN(B2773/12,1390000)*12*(0.0504+0)+B2773*0.005,0)</f>
        <v/>
      </c>
      <c r="F2773" s="21">
        <f>IF(B2773&lt;741000,0,IF(B2773&lt;2191000,B2773-740000,IF(B2773&lt;2193000,1451000,IF(B2773&lt;2196000,1453000,IF(B2773&lt;2200000,1456000,IF(B2773&lt;3600000,ROUND(ROUNDDOWN(B2773/4,-3)*2.8,0)-80000,IF(B2773&lt;6600000,ROUND(ROUNDDOWN(B2773/4,-3)*3.2,0)-440000,IF(B2773&lt;8500000,ROUNDDOWN(B2773*0.9,0)-1100000,B2773-1950000))))))))</f>
        <v/>
      </c>
      <c r="G2773" s="21">
        <f>IF(F2773&gt;23500000,NA(),IF(F2773&lt;=4890000,1040000,IF(F2773&lt;=6550000,670000,620000)))</f>
        <v/>
      </c>
      <c r="H2773" s="21">
        <f>IF(D2773&lt;=0,0,MAX(0,MIN(2000000,D2773-MIN(100000,ROUNDDOWN(F2773*0.05,0)))))</f>
        <v/>
      </c>
      <c r="I2773" s="21">
        <f>IF(C2773&lt;=2000,0,MIN(C2773,ROUNDDOWN(F2773*0.4,0))-2000)</f>
        <v/>
      </c>
      <c r="J2773" s="21">
        <f>MAX(0,ROUNDDOWN(F2773-E2773-G2773,-3))</f>
        <v/>
      </c>
      <c r="K2773" s="21">
        <f>MAX(0,ROUNDDOWN(F2773-E2773-G2773-H2773-I2773,-3))</f>
        <v/>
      </c>
      <c r="L2773" s="21">
        <f>MAX(0,ROUNDDOWN(F2773-E2773-G2773-H2773,-3))</f>
        <v/>
      </c>
      <c r="M2773" s="21">
        <f>IF(J2773&lt;=0,0,ROUNDDOWN((J2773*LOOKUP(J2773,{0,1950001,3300001,6950001,9000001,18000001,40000001},{0.05,0.1,0.2,0.23,0.33,0.4,0.45})-LOOKUP(J2773,{0,1950001,3300001,6950001,9000001,18000001,40000001},{0,97500,427500,636000,1536000,2796000,4796000}))*1.021,-2))</f>
        <v/>
      </c>
      <c r="N2773" s="21">
        <f>IF(K2773&lt;=0,0,ROUNDDOWN((K2773*LOOKUP(K2773,{0,1950001,3300001,6950001,9000001,18000001,40000001},{0.05,0.1,0.2,0.23,0.33,0.4,0.45})-LOOKUP(K2773,{0,1950001,3300001,6950001,9000001,18000001,40000001},{0,97500,427500,636000,1536000,2796000,4796000}))*1.021,-2))</f>
        <v/>
      </c>
      <c r="O2773" s="21">
        <f>IF(L2773&lt;=0,0,ROUNDDOWN((L2773*LOOKUP(L2773,{0,1950001,3300001,6950001,9000001,18000001,40000001},{0.05,0.1,0.2,0.23,0.33,0.4,0.45})-LOOKUP(L2773,{0,1950001,3300001,6950001,9000001,18000001,40000001},{0,97500,427500,636000,1536000,2796000,4796000}))*1.021,-2))</f>
        <v/>
      </c>
      <c r="P2773" s="21">
        <f>MAX(0,ROUNDDOWN(F2773-E2773-430000,-3))</f>
        <v/>
      </c>
      <c r="Q2773" s="21">
        <f>MAX(0,ROUNDDOWN(F2773-E2773-430000-H2773,-3))</f>
        <v/>
      </c>
      <c r="R2773" s="21">
        <f>IF(F2773&lt;=450000,0,MAX(0,P2773*0.06-MIN(50000,P2773)*0.03))</f>
        <v/>
      </c>
      <c r="S2773" s="21">
        <f>IF(F2773&lt;=450000,0,MAX(0,P2773*0.04-MIN(50000,P2773)*0.02))</f>
        <v/>
      </c>
      <c r="T2773" s="21">
        <f>IF(F2773&lt;=450000,0,MAX(0,Q2773*0.06-MIN(50000,Q2773)*0.03))</f>
        <v/>
      </c>
      <c r="U2773" s="21">
        <f>IF(F2773&lt;=450000,0,MAX(0,Q2773*0.04-MIN(50000,Q2773)*0.02))</f>
        <v/>
      </c>
      <c r="V2773" s="21">
        <f>50000+MAX(0,G2773-480000)</f>
        <v/>
      </c>
      <c r="W2773" s="21">
        <f>P2773-V2773</f>
        <v/>
      </c>
      <c r="X2773" s="21">
        <f>Q2773-V2773</f>
        <v/>
      </c>
      <c r="Y2773" s="22">
        <f>IF(W2773&lt;0,0.9,LOOKUP(W2773,{0,1950001,3300001,6950001,9000001,18000001,40000001},{0.84895,0.7979,0.6958,0.66517,0.56307,0.4916,0.44055}))</f>
        <v/>
      </c>
      <c r="Z2773" s="22">
        <f>IF(X2773&lt;0,0.9,LOOKUP(X2773,{0,1950001,3300001,6950001,9000001,18000001,40000001},{0.84895,0.7979,0.6958,0.66517,0.56307,0.4916,0.44055}))</f>
        <v/>
      </c>
      <c r="AA2773" s="22">
        <f>IF(W2773&lt;0,0,CHOOSE(MATCH(W2773,{0,1950001,3300001,6950001,9000001},1),5.105/84.895,10.21/79.79,20.42/69.58,23.483/66.517,33.693/56.307))</f>
        <v/>
      </c>
      <c r="AB2773" s="21">
        <f>IF(C2773&lt;=2000,0,(MIN(C2773,ROUNDDOWN(F2773*0.3,0))-2000)*0.1)</f>
        <v/>
      </c>
      <c r="AC2773" s="21">
        <f>IF(C2773&lt;=2000,0,MIN((C2773-2000)*Y2773,(R2773+S2773)*0.2))</f>
        <v/>
      </c>
      <c r="AD2773" s="21">
        <f>IF(C2773&lt;=2000,0,MIN((C2773-2000)*Z2773,(T2773+U2773)*0.2))</f>
        <v/>
      </c>
      <c r="AE2773" s="21">
        <f>AC2773*AA2773</f>
        <v/>
      </c>
      <c r="AF2773" s="21">
        <f>ROUNDDOWN(R2773,-2)+ROUNDDOWN(S2773,-2)</f>
        <v/>
      </c>
      <c r="AG2773" s="21">
        <f>ROUNDDOWN(MAX(0,R2773-(AB2773+AC2773+AE2773)*0.6),-2)+ROUNDDOWN(MAX(0,S2773-(AB2773+AC2773+AE2773)*0.4),-2)</f>
        <v/>
      </c>
      <c r="AH2773" s="21">
        <f>ROUNDDOWN(MAX(0,T2773-(AB2773+AD2773)*0.6),-2)+ROUNDDOWN(MAX(0,U2773-(AB2773+AD2773)*0.4),-2)</f>
        <v/>
      </c>
      <c r="AI2773" s="21">
        <f>ROUNDDOWN(T2773,-2)+ROUNDDOWN(U2773,-2)</f>
        <v/>
      </c>
      <c r="AJ2773" s="21">
        <f>M2773+AF2773</f>
        <v/>
      </c>
      <c r="AK2773" s="21">
        <f>M2773+AG2773</f>
        <v/>
      </c>
      <c r="AL2773" s="21">
        <f>N2773+AH2773</f>
        <v/>
      </c>
      <c r="AM2773" s="21">
        <f>O2773+AI2773</f>
        <v/>
      </c>
      <c r="AN2773" s="21">
        <f>N2773+AI2773</f>
        <v/>
      </c>
      <c r="AO2773" s="21">
        <f>ROUNDDOWN((R2773+S2773)*0.2/Y2773+2000,0)</f>
        <v/>
      </c>
      <c r="AP2773" s="21">
        <f>ROUNDDOWN((T2773+U2773)*0.2/Z2773+2000,0)</f>
        <v/>
      </c>
      <c r="AQ2773" s="21">
        <f>AL2773-AK2773</f>
        <v/>
      </c>
      <c r="AR2773" s="21">
        <f>AM2773-AK2773</f>
        <v/>
      </c>
      <c r="AS2773" s="21">
        <f>AM2773-AL2773</f>
        <v/>
      </c>
      <c r="AT2773" s="21">
        <f>AK2773+C2773-AJ2773</f>
        <v/>
      </c>
      <c r="AU2773" s="21">
        <f>AL2773+C2773-AM2773</f>
        <v/>
      </c>
      <c r="AV2773" s="21">
        <f>AN2773+C2773-AM2773</f>
        <v/>
      </c>
    </row>
    <row r="2774">
      <c r="A2774" t="inlineStr">
        <is>
          <t>1万円刻み</t>
        </is>
      </c>
      <c r="B2774" s="21">
        <f>'5_1万円刻み'!$A$1011</f>
        <v/>
      </c>
      <c r="C2774" s="21">
        <f>AO2774</f>
        <v/>
      </c>
      <c r="D2774" s="21" t="n">
        <v>0</v>
      </c>
      <c r="E2774" s="21">
        <f>ROUND(MIN(B2774/12,650000)*12*0.0915+MIN(B2774/12,1390000)*12*(0.0504+0)+B2774*0.005,0)</f>
        <v/>
      </c>
      <c r="F2774" s="21">
        <f>IF(B2774&lt;741000,0,IF(B2774&lt;2191000,B2774-740000,IF(B2774&lt;2193000,1451000,IF(B2774&lt;2196000,1453000,IF(B2774&lt;2200000,1456000,IF(B2774&lt;3600000,ROUND(ROUNDDOWN(B2774/4,-3)*2.8,0)-80000,IF(B2774&lt;6600000,ROUND(ROUNDDOWN(B2774/4,-3)*3.2,0)-440000,IF(B2774&lt;8500000,ROUNDDOWN(B2774*0.9,0)-1100000,B2774-1950000))))))))</f>
        <v/>
      </c>
      <c r="G2774" s="21">
        <f>IF(F2774&gt;23500000,NA(),IF(F2774&lt;=4890000,1040000,IF(F2774&lt;=6550000,670000,620000)))</f>
        <v/>
      </c>
      <c r="H2774" s="21">
        <f>IF(D2774&lt;=0,0,MAX(0,MIN(2000000,D2774-MIN(100000,ROUNDDOWN(F2774*0.05,0)))))</f>
        <v/>
      </c>
      <c r="I2774" s="21">
        <f>IF(C2774&lt;=2000,0,MIN(C2774,ROUNDDOWN(F2774*0.4,0))-2000)</f>
        <v/>
      </c>
      <c r="J2774" s="21">
        <f>MAX(0,ROUNDDOWN(F2774-E2774-G2774,-3))</f>
        <v/>
      </c>
      <c r="K2774" s="21">
        <f>MAX(0,ROUNDDOWN(F2774-E2774-G2774-H2774-I2774,-3))</f>
        <v/>
      </c>
      <c r="L2774" s="21">
        <f>MAX(0,ROUNDDOWN(F2774-E2774-G2774-H2774,-3))</f>
        <v/>
      </c>
      <c r="M2774" s="21">
        <f>IF(J2774&lt;=0,0,ROUNDDOWN((J2774*LOOKUP(J2774,{0,1950001,3300001,6950001,9000001,18000001,40000001},{0.05,0.1,0.2,0.23,0.33,0.4,0.45})-LOOKUP(J2774,{0,1950001,3300001,6950001,9000001,18000001,40000001},{0,97500,427500,636000,1536000,2796000,4796000}))*1.021,-2))</f>
        <v/>
      </c>
      <c r="N2774" s="21">
        <f>IF(K2774&lt;=0,0,ROUNDDOWN((K2774*LOOKUP(K2774,{0,1950001,3300001,6950001,9000001,18000001,40000001},{0.05,0.1,0.2,0.23,0.33,0.4,0.45})-LOOKUP(K2774,{0,1950001,3300001,6950001,9000001,18000001,40000001},{0,97500,427500,636000,1536000,2796000,4796000}))*1.021,-2))</f>
        <v/>
      </c>
      <c r="O2774" s="21">
        <f>IF(L2774&lt;=0,0,ROUNDDOWN((L2774*LOOKUP(L2774,{0,1950001,3300001,6950001,9000001,18000001,40000001},{0.05,0.1,0.2,0.23,0.33,0.4,0.45})-LOOKUP(L2774,{0,1950001,3300001,6950001,9000001,18000001,40000001},{0,97500,427500,636000,1536000,2796000,4796000}))*1.021,-2))</f>
        <v/>
      </c>
      <c r="P2774" s="21">
        <f>MAX(0,ROUNDDOWN(F2774-E2774-430000,-3))</f>
        <v/>
      </c>
      <c r="Q2774" s="21">
        <f>MAX(0,ROUNDDOWN(F2774-E2774-430000-H2774,-3))</f>
        <v/>
      </c>
      <c r="R2774" s="21">
        <f>IF(F2774&lt;=450000,0,MAX(0,P2774*0.06-MIN(50000,P2774)*0.03))</f>
        <v/>
      </c>
      <c r="S2774" s="21">
        <f>IF(F2774&lt;=450000,0,MAX(0,P2774*0.04-MIN(50000,P2774)*0.02))</f>
        <v/>
      </c>
      <c r="T2774" s="21">
        <f>IF(F2774&lt;=450000,0,MAX(0,Q2774*0.06-MIN(50000,Q2774)*0.03))</f>
        <v/>
      </c>
      <c r="U2774" s="21">
        <f>IF(F2774&lt;=450000,0,MAX(0,Q2774*0.04-MIN(50000,Q2774)*0.02))</f>
        <v/>
      </c>
      <c r="V2774" s="21">
        <f>50000+MAX(0,G2774-480000)</f>
        <v/>
      </c>
      <c r="W2774" s="21">
        <f>P2774-V2774</f>
        <v/>
      </c>
      <c r="X2774" s="21">
        <f>Q2774-V2774</f>
        <v/>
      </c>
      <c r="Y2774" s="22">
        <f>IF(W2774&lt;0,0.9,LOOKUP(W2774,{0,1950001,3300001,6950001,9000001,18000001,40000001},{0.84895,0.7979,0.6958,0.66517,0.56307,0.4916,0.44055}))</f>
        <v/>
      </c>
      <c r="Z2774" s="22">
        <f>IF(X2774&lt;0,0.9,LOOKUP(X2774,{0,1950001,3300001,6950001,9000001,18000001,40000001},{0.84895,0.7979,0.6958,0.66517,0.56307,0.4916,0.44055}))</f>
        <v/>
      </c>
      <c r="AA2774" s="22">
        <f>IF(W2774&lt;0,0,CHOOSE(MATCH(W2774,{0,1950001,3300001,6950001,9000001},1),5.105/84.895,10.21/79.79,20.42/69.58,23.483/66.517,33.693/56.307))</f>
        <v/>
      </c>
      <c r="AB2774" s="21">
        <f>IF(C2774&lt;=2000,0,(MIN(C2774,ROUNDDOWN(F2774*0.3,0))-2000)*0.1)</f>
        <v/>
      </c>
      <c r="AC2774" s="21">
        <f>IF(C2774&lt;=2000,0,MIN((C2774-2000)*Y2774,(R2774+S2774)*0.2))</f>
        <v/>
      </c>
      <c r="AD2774" s="21">
        <f>IF(C2774&lt;=2000,0,MIN((C2774-2000)*Z2774,(T2774+U2774)*0.2))</f>
        <v/>
      </c>
      <c r="AE2774" s="21">
        <f>AC2774*AA2774</f>
        <v/>
      </c>
      <c r="AF2774" s="21">
        <f>ROUNDDOWN(R2774,-2)+ROUNDDOWN(S2774,-2)</f>
        <v/>
      </c>
      <c r="AG2774" s="21">
        <f>ROUNDDOWN(MAX(0,R2774-(AB2774+AC2774+AE2774)*0.6),-2)+ROUNDDOWN(MAX(0,S2774-(AB2774+AC2774+AE2774)*0.4),-2)</f>
        <v/>
      </c>
      <c r="AH2774" s="21">
        <f>ROUNDDOWN(MAX(0,T2774-(AB2774+AD2774)*0.6),-2)+ROUNDDOWN(MAX(0,U2774-(AB2774+AD2774)*0.4),-2)</f>
        <v/>
      </c>
      <c r="AI2774" s="21">
        <f>ROUNDDOWN(T2774,-2)+ROUNDDOWN(U2774,-2)</f>
        <v/>
      </c>
      <c r="AJ2774" s="21">
        <f>M2774+AF2774</f>
        <v/>
      </c>
      <c r="AK2774" s="21">
        <f>M2774+AG2774</f>
        <v/>
      </c>
      <c r="AL2774" s="21">
        <f>N2774+AH2774</f>
        <v/>
      </c>
      <c r="AM2774" s="21">
        <f>O2774+AI2774</f>
        <v/>
      </c>
      <c r="AN2774" s="21">
        <f>N2774+AI2774</f>
        <v/>
      </c>
      <c r="AO2774" s="21">
        <f>ROUNDDOWN((R2774+S2774)*0.2/Y2774+2000,0)</f>
        <v/>
      </c>
      <c r="AP2774" s="21">
        <f>ROUNDDOWN((T2774+U2774)*0.2/Z2774+2000,0)</f>
        <v/>
      </c>
      <c r="AQ2774" s="21">
        <f>AL2774-AK2774</f>
        <v/>
      </c>
      <c r="AR2774" s="21">
        <f>AM2774-AK2774</f>
        <v/>
      </c>
      <c r="AS2774" s="21">
        <f>AM2774-AL2774</f>
        <v/>
      </c>
      <c r="AT2774" s="21">
        <f>AK2774+C2774-AJ2774</f>
        <v/>
      </c>
      <c r="AU2774" s="21">
        <f>AL2774+C2774-AM2774</f>
        <v/>
      </c>
      <c r="AV2774" s="21">
        <f>AN2774+C2774-AM2774</f>
        <v/>
      </c>
    </row>
    <row r="2775">
      <c r="A2775" t="inlineStr">
        <is>
          <t>1万円刻み</t>
        </is>
      </c>
      <c r="B2775" s="21">
        <f>'5_1万円刻み'!$A$1012</f>
        <v/>
      </c>
      <c r="C2775" s="21">
        <f>AO2775</f>
        <v/>
      </c>
      <c r="D2775" s="21" t="n">
        <v>0</v>
      </c>
      <c r="E2775" s="21">
        <f>ROUND(MIN(B2775/12,650000)*12*0.0915+MIN(B2775/12,1390000)*12*(0.0504+0)+B2775*0.005,0)</f>
        <v/>
      </c>
      <c r="F2775" s="21">
        <f>IF(B2775&lt;741000,0,IF(B2775&lt;2191000,B2775-740000,IF(B2775&lt;2193000,1451000,IF(B2775&lt;2196000,1453000,IF(B2775&lt;2200000,1456000,IF(B2775&lt;3600000,ROUND(ROUNDDOWN(B2775/4,-3)*2.8,0)-80000,IF(B2775&lt;6600000,ROUND(ROUNDDOWN(B2775/4,-3)*3.2,0)-440000,IF(B2775&lt;8500000,ROUNDDOWN(B2775*0.9,0)-1100000,B2775-1950000))))))))</f>
        <v/>
      </c>
      <c r="G2775" s="21">
        <f>IF(F2775&gt;23500000,NA(),IF(F2775&lt;=4890000,1040000,IF(F2775&lt;=6550000,670000,620000)))</f>
        <v/>
      </c>
      <c r="H2775" s="21">
        <f>IF(D2775&lt;=0,0,MAX(0,MIN(2000000,D2775-MIN(100000,ROUNDDOWN(F2775*0.05,0)))))</f>
        <v/>
      </c>
      <c r="I2775" s="21">
        <f>IF(C2775&lt;=2000,0,MIN(C2775,ROUNDDOWN(F2775*0.4,0))-2000)</f>
        <v/>
      </c>
      <c r="J2775" s="21">
        <f>MAX(0,ROUNDDOWN(F2775-E2775-G2775,-3))</f>
        <v/>
      </c>
      <c r="K2775" s="21">
        <f>MAX(0,ROUNDDOWN(F2775-E2775-G2775-H2775-I2775,-3))</f>
        <v/>
      </c>
      <c r="L2775" s="21">
        <f>MAX(0,ROUNDDOWN(F2775-E2775-G2775-H2775,-3))</f>
        <v/>
      </c>
      <c r="M2775" s="21">
        <f>IF(J2775&lt;=0,0,ROUNDDOWN((J2775*LOOKUP(J2775,{0,1950001,3300001,6950001,9000001,18000001,40000001},{0.05,0.1,0.2,0.23,0.33,0.4,0.45})-LOOKUP(J2775,{0,1950001,3300001,6950001,9000001,18000001,40000001},{0,97500,427500,636000,1536000,2796000,4796000}))*1.021,-2))</f>
        <v/>
      </c>
      <c r="N2775" s="21">
        <f>IF(K2775&lt;=0,0,ROUNDDOWN((K2775*LOOKUP(K2775,{0,1950001,3300001,6950001,9000001,18000001,40000001},{0.05,0.1,0.2,0.23,0.33,0.4,0.45})-LOOKUP(K2775,{0,1950001,3300001,6950001,9000001,18000001,40000001},{0,97500,427500,636000,1536000,2796000,4796000}))*1.021,-2))</f>
        <v/>
      </c>
      <c r="O2775" s="21">
        <f>IF(L2775&lt;=0,0,ROUNDDOWN((L2775*LOOKUP(L2775,{0,1950001,3300001,6950001,9000001,18000001,40000001},{0.05,0.1,0.2,0.23,0.33,0.4,0.45})-LOOKUP(L2775,{0,1950001,3300001,6950001,9000001,18000001,40000001},{0,97500,427500,636000,1536000,2796000,4796000}))*1.021,-2))</f>
        <v/>
      </c>
      <c r="P2775" s="21">
        <f>MAX(0,ROUNDDOWN(F2775-E2775-430000,-3))</f>
        <v/>
      </c>
      <c r="Q2775" s="21">
        <f>MAX(0,ROUNDDOWN(F2775-E2775-430000-H2775,-3))</f>
        <v/>
      </c>
      <c r="R2775" s="21">
        <f>IF(F2775&lt;=450000,0,MAX(0,P2775*0.06-MIN(50000,P2775)*0.03))</f>
        <v/>
      </c>
      <c r="S2775" s="21">
        <f>IF(F2775&lt;=450000,0,MAX(0,P2775*0.04-MIN(50000,P2775)*0.02))</f>
        <v/>
      </c>
      <c r="T2775" s="21">
        <f>IF(F2775&lt;=450000,0,MAX(0,Q2775*0.06-MIN(50000,Q2775)*0.03))</f>
        <v/>
      </c>
      <c r="U2775" s="21">
        <f>IF(F2775&lt;=450000,0,MAX(0,Q2775*0.04-MIN(50000,Q2775)*0.02))</f>
        <v/>
      </c>
      <c r="V2775" s="21">
        <f>50000+MAX(0,G2775-480000)</f>
        <v/>
      </c>
      <c r="W2775" s="21">
        <f>P2775-V2775</f>
        <v/>
      </c>
      <c r="X2775" s="21">
        <f>Q2775-V2775</f>
        <v/>
      </c>
      <c r="Y2775" s="22">
        <f>IF(W2775&lt;0,0.9,LOOKUP(W2775,{0,1950001,3300001,6950001,9000001,18000001,40000001},{0.84895,0.7979,0.6958,0.66517,0.56307,0.4916,0.44055}))</f>
        <v/>
      </c>
      <c r="Z2775" s="22">
        <f>IF(X2775&lt;0,0.9,LOOKUP(X2775,{0,1950001,3300001,6950001,9000001,18000001,40000001},{0.84895,0.7979,0.6958,0.66517,0.56307,0.4916,0.44055}))</f>
        <v/>
      </c>
      <c r="AA2775" s="22">
        <f>IF(W2775&lt;0,0,CHOOSE(MATCH(W2775,{0,1950001,3300001,6950001,9000001},1),5.105/84.895,10.21/79.79,20.42/69.58,23.483/66.517,33.693/56.307))</f>
        <v/>
      </c>
      <c r="AB2775" s="21">
        <f>IF(C2775&lt;=2000,0,(MIN(C2775,ROUNDDOWN(F2775*0.3,0))-2000)*0.1)</f>
        <v/>
      </c>
      <c r="AC2775" s="21">
        <f>IF(C2775&lt;=2000,0,MIN((C2775-2000)*Y2775,(R2775+S2775)*0.2))</f>
        <v/>
      </c>
      <c r="AD2775" s="21">
        <f>IF(C2775&lt;=2000,0,MIN((C2775-2000)*Z2775,(T2775+U2775)*0.2))</f>
        <v/>
      </c>
      <c r="AE2775" s="21">
        <f>AC2775*AA2775</f>
        <v/>
      </c>
      <c r="AF2775" s="21">
        <f>ROUNDDOWN(R2775,-2)+ROUNDDOWN(S2775,-2)</f>
        <v/>
      </c>
      <c r="AG2775" s="21">
        <f>ROUNDDOWN(MAX(0,R2775-(AB2775+AC2775+AE2775)*0.6),-2)+ROUNDDOWN(MAX(0,S2775-(AB2775+AC2775+AE2775)*0.4),-2)</f>
        <v/>
      </c>
      <c r="AH2775" s="21">
        <f>ROUNDDOWN(MAX(0,T2775-(AB2775+AD2775)*0.6),-2)+ROUNDDOWN(MAX(0,U2775-(AB2775+AD2775)*0.4),-2)</f>
        <v/>
      </c>
      <c r="AI2775" s="21">
        <f>ROUNDDOWN(T2775,-2)+ROUNDDOWN(U2775,-2)</f>
        <v/>
      </c>
      <c r="AJ2775" s="21">
        <f>M2775+AF2775</f>
        <v/>
      </c>
      <c r="AK2775" s="21">
        <f>M2775+AG2775</f>
        <v/>
      </c>
      <c r="AL2775" s="21">
        <f>N2775+AH2775</f>
        <v/>
      </c>
      <c r="AM2775" s="21">
        <f>O2775+AI2775</f>
        <v/>
      </c>
      <c r="AN2775" s="21">
        <f>N2775+AI2775</f>
        <v/>
      </c>
      <c r="AO2775" s="21">
        <f>ROUNDDOWN((R2775+S2775)*0.2/Y2775+2000,0)</f>
        <v/>
      </c>
      <c r="AP2775" s="21">
        <f>ROUNDDOWN((T2775+U2775)*0.2/Z2775+2000,0)</f>
        <v/>
      </c>
      <c r="AQ2775" s="21">
        <f>AL2775-AK2775</f>
        <v/>
      </c>
      <c r="AR2775" s="21">
        <f>AM2775-AK2775</f>
        <v/>
      </c>
      <c r="AS2775" s="21">
        <f>AM2775-AL2775</f>
        <v/>
      </c>
      <c r="AT2775" s="21">
        <f>AK2775+C2775-AJ2775</f>
        <v/>
      </c>
      <c r="AU2775" s="21">
        <f>AL2775+C2775-AM2775</f>
        <v/>
      </c>
      <c r="AV2775" s="21">
        <f>AN2775+C2775-AM2775</f>
        <v/>
      </c>
    </row>
    <row r="2776">
      <c r="A2776" t="inlineStr">
        <is>
          <t>1万円刻み</t>
        </is>
      </c>
      <c r="B2776" s="21">
        <f>'5_1万円刻み'!$A$1013</f>
        <v/>
      </c>
      <c r="C2776" s="21">
        <f>AO2776</f>
        <v/>
      </c>
      <c r="D2776" s="21" t="n">
        <v>0</v>
      </c>
      <c r="E2776" s="21">
        <f>ROUND(MIN(B2776/12,650000)*12*0.0915+MIN(B2776/12,1390000)*12*(0.0504+0)+B2776*0.005,0)</f>
        <v/>
      </c>
      <c r="F2776" s="21">
        <f>IF(B2776&lt;741000,0,IF(B2776&lt;2191000,B2776-740000,IF(B2776&lt;2193000,1451000,IF(B2776&lt;2196000,1453000,IF(B2776&lt;2200000,1456000,IF(B2776&lt;3600000,ROUND(ROUNDDOWN(B2776/4,-3)*2.8,0)-80000,IF(B2776&lt;6600000,ROUND(ROUNDDOWN(B2776/4,-3)*3.2,0)-440000,IF(B2776&lt;8500000,ROUNDDOWN(B2776*0.9,0)-1100000,B2776-1950000))))))))</f>
        <v/>
      </c>
      <c r="G2776" s="21">
        <f>IF(F2776&gt;23500000,NA(),IF(F2776&lt;=4890000,1040000,IF(F2776&lt;=6550000,670000,620000)))</f>
        <v/>
      </c>
      <c r="H2776" s="21">
        <f>IF(D2776&lt;=0,0,MAX(0,MIN(2000000,D2776-MIN(100000,ROUNDDOWN(F2776*0.05,0)))))</f>
        <v/>
      </c>
      <c r="I2776" s="21">
        <f>IF(C2776&lt;=2000,0,MIN(C2776,ROUNDDOWN(F2776*0.4,0))-2000)</f>
        <v/>
      </c>
      <c r="J2776" s="21">
        <f>MAX(0,ROUNDDOWN(F2776-E2776-G2776,-3))</f>
        <v/>
      </c>
      <c r="K2776" s="21">
        <f>MAX(0,ROUNDDOWN(F2776-E2776-G2776-H2776-I2776,-3))</f>
        <v/>
      </c>
      <c r="L2776" s="21">
        <f>MAX(0,ROUNDDOWN(F2776-E2776-G2776-H2776,-3))</f>
        <v/>
      </c>
      <c r="M2776" s="21">
        <f>IF(J2776&lt;=0,0,ROUNDDOWN((J2776*LOOKUP(J2776,{0,1950001,3300001,6950001,9000001,18000001,40000001},{0.05,0.1,0.2,0.23,0.33,0.4,0.45})-LOOKUP(J2776,{0,1950001,3300001,6950001,9000001,18000001,40000001},{0,97500,427500,636000,1536000,2796000,4796000}))*1.021,-2))</f>
        <v/>
      </c>
      <c r="N2776" s="21">
        <f>IF(K2776&lt;=0,0,ROUNDDOWN((K2776*LOOKUP(K2776,{0,1950001,3300001,6950001,9000001,18000001,40000001},{0.05,0.1,0.2,0.23,0.33,0.4,0.45})-LOOKUP(K2776,{0,1950001,3300001,6950001,9000001,18000001,40000001},{0,97500,427500,636000,1536000,2796000,4796000}))*1.021,-2))</f>
        <v/>
      </c>
      <c r="O2776" s="21">
        <f>IF(L2776&lt;=0,0,ROUNDDOWN((L2776*LOOKUP(L2776,{0,1950001,3300001,6950001,9000001,18000001,40000001},{0.05,0.1,0.2,0.23,0.33,0.4,0.45})-LOOKUP(L2776,{0,1950001,3300001,6950001,9000001,18000001,40000001},{0,97500,427500,636000,1536000,2796000,4796000}))*1.021,-2))</f>
        <v/>
      </c>
      <c r="P2776" s="21">
        <f>MAX(0,ROUNDDOWN(F2776-E2776-430000,-3))</f>
        <v/>
      </c>
      <c r="Q2776" s="21">
        <f>MAX(0,ROUNDDOWN(F2776-E2776-430000-H2776,-3))</f>
        <v/>
      </c>
      <c r="R2776" s="21">
        <f>IF(F2776&lt;=450000,0,MAX(0,P2776*0.06-MIN(50000,P2776)*0.03))</f>
        <v/>
      </c>
      <c r="S2776" s="21">
        <f>IF(F2776&lt;=450000,0,MAX(0,P2776*0.04-MIN(50000,P2776)*0.02))</f>
        <v/>
      </c>
      <c r="T2776" s="21">
        <f>IF(F2776&lt;=450000,0,MAX(0,Q2776*0.06-MIN(50000,Q2776)*0.03))</f>
        <v/>
      </c>
      <c r="U2776" s="21">
        <f>IF(F2776&lt;=450000,0,MAX(0,Q2776*0.04-MIN(50000,Q2776)*0.02))</f>
        <v/>
      </c>
      <c r="V2776" s="21">
        <f>50000+MAX(0,G2776-480000)</f>
        <v/>
      </c>
      <c r="W2776" s="21">
        <f>P2776-V2776</f>
        <v/>
      </c>
      <c r="X2776" s="21">
        <f>Q2776-V2776</f>
        <v/>
      </c>
      <c r="Y2776" s="22">
        <f>IF(W2776&lt;0,0.9,LOOKUP(W2776,{0,1950001,3300001,6950001,9000001,18000001,40000001},{0.84895,0.7979,0.6958,0.66517,0.56307,0.4916,0.44055}))</f>
        <v/>
      </c>
      <c r="Z2776" s="22">
        <f>IF(X2776&lt;0,0.9,LOOKUP(X2776,{0,1950001,3300001,6950001,9000001,18000001,40000001},{0.84895,0.7979,0.6958,0.66517,0.56307,0.4916,0.44055}))</f>
        <v/>
      </c>
      <c r="AA2776" s="22">
        <f>IF(W2776&lt;0,0,CHOOSE(MATCH(W2776,{0,1950001,3300001,6950001,9000001},1),5.105/84.895,10.21/79.79,20.42/69.58,23.483/66.517,33.693/56.307))</f>
        <v/>
      </c>
      <c r="AB2776" s="21">
        <f>IF(C2776&lt;=2000,0,(MIN(C2776,ROUNDDOWN(F2776*0.3,0))-2000)*0.1)</f>
        <v/>
      </c>
      <c r="AC2776" s="21">
        <f>IF(C2776&lt;=2000,0,MIN((C2776-2000)*Y2776,(R2776+S2776)*0.2))</f>
        <v/>
      </c>
      <c r="AD2776" s="21">
        <f>IF(C2776&lt;=2000,0,MIN((C2776-2000)*Z2776,(T2776+U2776)*0.2))</f>
        <v/>
      </c>
      <c r="AE2776" s="21">
        <f>AC2776*AA2776</f>
        <v/>
      </c>
      <c r="AF2776" s="21">
        <f>ROUNDDOWN(R2776,-2)+ROUNDDOWN(S2776,-2)</f>
        <v/>
      </c>
      <c r="AG2776" s="21">
        <f>ROUNDDOWN(MAX(0,R2776-(AB2776+AC2776+AE2776)*0.6),-2)+ROUNDDOWN(MAX(0,S2776-(AB2776+AC2776+AE2776)*0.4),-2)</f>
        <v/>
      </c>
      <c r="AH2776" s="21">
        <f>ROUNDDOWN(MAX(0,T2776-(AB2776+AD2776)*0.6),-2)+ROUNDDOWN(MAX(0,U2776-(AB2776+AD2776)*0.4),-2)</f>
        <v/>
      </c>
      <c r="AI2776" s="21">
        <f>ROUNDDOWN(T2776,-2)+ROUNDDOWN(U2776,-2)</f>
        <v/>
      </c>
      <c r="AJ2776" s="21">
        <f>M2776+AF2776</f>
        <v/>
      </c>
      <c r="AK2776" s="21">
        <f>M2776+AG2776</f>
        <v/>
      </c>
      <c r="AL2776" s="21">
        <f>N2776+AH2776</f>
        <v/>
      </c>
      <c r="AM2776" s="21">
        <f>O2776+AI2776</f>
        <v/>
      </c>
      <c r="AN2776" s="21">
        <f>N2776+AI2776</f>
        <v/>
      </c>
      <c r="AO2776" s="21">
        <f>ROUNDDOWN((R2776+S2776)*0.2/Y2776+2000,0)</f>
        <v/>
      </c>
      <c r="AP2776" s="21">
        <f>ROUNDDOWN((T2776+U2776)*0.2/Z2776+2000,0)</f>
        <v/>
      </c>
      <c r="AQ2776" s="21">
        <f>AL2776-AK2776</f>
        <v/>
      </c>
      <c r="AR2776" s="21">
        <f>AM2776-AK2776</f>
        <v/>
      </c>
      <c r="AS2776" s="21">
        <f>AM2776-AL2776</f>
        <v/>
      </c>
      <c r="AT2776" s="21">
        <f>AK2776+C2776-AJ2776</f>
        <v/>
      </c>
      <c r="AU2776" s="21">
        <f>AL2776+C2776-AM2776</f>
        <v/>
      </c>
      <c r="AV2776" s="21">
        <f>AN2776+C2776-AM2776</f>
        <v/>
      </c>
    </row>
    <row r="2777">
      <c r="A2777" t="inlineStr">
        <is>
          <t>1万円刻み</t>
        </is>
      </c>
      <c r="B2777" s="21">
        <f>'5_1万円刻み'!$A$1014</f>
        <v/>
      </c>
      <c r="C2777" s="21">
        <f>AO2777</f>
        <v/>
      </c>
      <c r="D2777" s="21" t="n">
        <v>0</v>
      </c>
      <c r="E2777" s="21">
        <f>ROUND(MIN(B2777/12,650000)*12*0.0915+MIN(B2777/12,1390000)*12*(0.0504+0)+B2777*0.005,0)</f>
        <v/>
      </c>
      <c r="F2777" s="21">
        <f>IF(B2777&lt;741000,0,IF(B2777&lt;2191000,B2777-740000,IF(B2777&lt;2193000,1451000,IF(B2777&lt;2196000,1453000,IF(B2777&lt;2200000,1456000,IF(B2777&lt;3600000,ROUND(ROUNDDOWN(B2777/4,-3)*2.8,0)-80000,IF(B2777&lt;6600000,ROUND(ROUNDDOWN(B2777/4,-3)*3.2,0)-440000,IF(B2777&lt;8500000,ROUNDDOWN(B2777*0.9,0)-1100000,B2777-1950000))))))))</f>
        <v/>
      </c>
      <c r="G2777" s="21">
        <f>IF(F2777&gt;23500000,NA(),IF(F2777&lt;=4890000,1040000,IF(F2777&lt;=6550000,670000,620000)))</f>
        <v/>
      </c>
      <c r="H2777" s="21">
        <f>IF(D2777&lt;=0,0,MAX(0,MIN(2000000,D2777-MIN(100000,ROUNDDOWN(F2777*0.05,0)))))</f>
        <v/>
      </c>
      <c r="I2777" s="21">
        <f>IF(C2777&lt;=2000,0,MIN(C2777,ROUNDDOWN(F2777*0.4,0))-2000)</f>
        <v/>
      </c>
      <c r="J2777" s="21">
        <f>MAX(0,ROUNDDOWN(F2777-E2777-G2777,-3))</f>
        <v/>
      </c>
      <c r="K2777" s="21">
        <f>MAX(0,ROUNDDOWN(F2777-E2777-G2777-H2777-I2777,-3))</f>
        <v/>
      </c>
      <c r="L2777" s="21">
        <f>MAX(0,ROUNDDOWN(F2777-E2777-G2777-H2777,-3))</f>
        <v/>
      </c>
      <c r="M2777" s="21">
        <f>IF(J2777&lt;=0,0,ROUNDDOWN((J2777*LOOKUP(J2777,{0,1950001,3300001,6950001,9000001,18000001,40000001},{0.05,0.1,0.2,0.23,0.33,0.4,0.45})-LOOKUP(J2777,{0,1950001,3300001,6950001,9000001,18000001,40000001},{0,97500,427500,636000,1536000,2796000,4796000}))*1.021,-2))</f>
        <v/>
      </c>
      <c r="N2777" s="21">
        <f>IF(K2777&lt;=0,0,ROUNDDOWN((K2777*LOOKUP(K2777,{0,1950001,3300001,6950001,9000001,18000001,40000001},{0.05,0.1,0.2,0.23,0.33,0.4,0.45})-LOOKUP(K2777,{0,1950001,3300001,6950001,9000001,18000001,40000001},{0,97500,427500,636000,1536000,2796000,4796000}))*1.021,-2))</f>
        <v/>
      </c>
      <c r="O2777" s="21">
        <f>IF(L2777&lt;=0,0,ROUNDDOWN((L2777*LOOKUP(L2777,{0,1950001,3300001,6950001,9000001,18000001,40000001},{0.05,0.1,0.2,0.23,0.33,0.4,0.45})-LOOKUP(L2777,{0,1950001,3300001,6950001,9000001,18000001,40000001},{0,97500,427500,636000,1536000,2796000,4796000}))*1.021,-2))</f>
        <v/>
      </c>
      <c r="P2777" s="21">
        <f>MAX(0,ROUNDDOWN(F2777-E2777-430000,-3))</f>
        <v/>
      </c>
      <c r="Q2777" s="21">
        <f>MAX(0,ROUNDDOWN(F2777-E2777-430000-H2777,-3))</f>
        <v/>
      </c>
      <c r="R2777" s="21">
        <f>IF(F2777&lt;=450000,0,MAX(0,P2777*0.06-MIN(50000,P2777)*0.03))</f>
        <v/>
      </c>
      <c r="S2777" s="21">
        <f>IF(F2777&lt;=450000,0,MAX(0,P2777*0.04-MIN(50000,P2777)*0.02))</f>
        <v/>
      </c>
      <c r="T2777" s="21">
        <f>IF(F2777&lt;=450000,0,MAX(0,Q2777*0.06-MIN(50000,Q2777)*0.03))</f>
        <v/>
      </c>
      <c r="U2777" s="21">
        <f>IF(F2777&lt;=450000,0,MAX(0,Q2777*0.04-MIN(50000,Q2777)*0.02))</f>
        <v/>
      </c>
      <c r="V2777" s="21">
        <f>50000+MAX(0,G2777-480000)</f>
        <v/>
      </c>
      <c r="W2777" s="21">
        <f>P2777-V2777</f>
        <v/>
      </c>
      <c r="X2777" s="21">
        <f>Q2777-V2777</f>
        <v/>
      </c>
      <c r="Y2777" s="22">
        <f>IF(W2777&lt;0,0.9,LOOKUP(W2777,{0,1950001,3300001,6950001,9000001,18000001,40000001},{0.84895,0.7979,0.6958,0.66517,0.56307,0.4916,0.44055}))</f>
        <v/>
      </c>
      <c r="Z2777" s="22">
        <f>IF(X2777&lt;0,0.9,LOOKUP(X2777,{0,1950001,3300001,6950001,9000001,18000001,40000001},{0.84895,0.7979,0.6958,0.66517,0.56307,0.4916,0.44055}))</f>
        <v/>
      </c>
      <c r="AA2777" s="22">
        <f>IF(W2777&lt;0,0,CHOOSE(MATCH(W2777,{0,1950001,3300001,6950001,9000001},1),5.105/84.895,10.21/79.79,20.42/69.58,23.483/66.517,33.693/56.307))</f>
        <v/>
      </c>
      <c r="AB2777" s="21">
        <f>IF(C2777&lt;=2000,0,(MIN(C2777,ROUNDDOWN(F2777*0.3,0))-2000)*0.1)</f>
        <v/>
      </c>
      <c r="AC2777" s="21">
        <f>IF(C2777&lt;=2000,0,MIN((C2777-2000)*Y2777,(R2777+S2777)*0.2))</f>
        <v/>
      </c>
      <c r="AD2777" s="21">
        <f>IF(C2777&lt;=2000,0,MIN((C2777-2000)*Z2777,(T2777+U2777)*0.2))</f>
        <v/>
      </c>
      <c r="AE2777" s="21">
        <f>AC2777*AA2777</f>
        <v/>
      </c>
      <c r="AF2777" s="21">
        <f>ROUNDDOWN(R2777,-2)+ROUNDDOWN(S2777,-2)</f>
        <v/>
      </c>
      <c r="AG2777" s="21">
        <f>ROUNDDOWN(MAX(0,R2777-(AB2777+AC2777+AE2777)*0.6),-2)+ROUNDDOWN(MAX(0,S2777-(AB2777+AC2777+AE2777)*0.4),-2)</f>
        <v/>
      </c>
      <c r="AH2777" s="21">
        <f>ROUNDDOWN(MAX(0,T2777-(AB2777+AD2777)*0.6),-2)+ROUNDDOWN(MAX(0,U2777-(AB2777+AD2777)*0.4),-2)</f>
        <v/>
      </c>
      <c r="AI2777" s="21">
        <f>ROUNDDOWN(T2777,-2)+ROUNDDOWN(U2777,-2)</f>
        <v/>
      </c>
      <c r="AJ2777" s="21">
        <f>M2777+AF2777</f>
        <v/>
      </c>
      <c r="AK2777" s="21">
        <f>M2777+AG2777</f>
        <v/>
      </c>
      <c r="AL2777" s="21">
        <f>N2777+AH2777</f>
        <v/>
      </c>
      <c r="AM2777" s="21">
        <f>O2777+AI2777</f>
        <v/>
      </c>
      <c r="AN2777" s="21">
        <f>N2777+AI2777</f>
        <v/>
      </c>
      <c r="AO2777" s="21">
        <f>ROUNDDOWN((R2777+S2777)*0.2/Y2777+2000,0)</f>
        <v/>
      </c>
      <c r="AP2777" s="21">
        <f>ROUNDDOWN((T2777+U2777)*0.2/Z2777+2000,0)</f>
        <v/>
      </c>
      <c r="AQ2777" s="21">
        <f>AL2777-AK2777</f>
        <v/>
      </c>
      <c r="AR2777" s="21">
        <f>AM2777-AK2777</f>
        <v/>
      </c>
      <c r="AS2777" s="21">
        <f>AM2777-AL2777</f>
        <v/>
      </c>
      <c r="AT2777" s="21">
        <f>AK2777+C2777-AJ2777</f>
        <v/>
      </c>
      <c r="AU2777" s="21">
        <f>AL2777+C2777-AM2777</f>
        <v/>
      </c>
      <c r="AV2777" s="21">
        <f>AN2777+C2777-AM2777</f>
        <v/>
      </c>
    </row>
    <row r="2778">
      <c r="A2778" t="inlineStr">
        <is>
          <t>1万円刻み</t>
        </is>
      </c>
      <c r="B2778" s="21">
        <f>'5_1万円刻み'!$A$1015</f>
        <v/>
      </c>
      <c r="C2778" s="21">
        <f>AO2778</f>
        <v/>
      </c>
      <c r="D2778" s="21" t="n">
        <v>0</v>
      </c>
      <c r="E2778" s="21">
        <f>ROUND(MIN(B2778/12,650000)*12*0.0915+MIN(B2778/12,1390000)*12*(0.0504+0)+B2778*0.005,0)</f>
        <v/>
      </c>
      <c r="F2778" s="21">
        <f>IF(B2778&lt;741000,0,IF(B2778&lt;2191000,B2778-740000,IF(B2778&lt;2193000,1451000,IF(B2778&lt;2196000,1453000,IF(B2778&lt;2200000,1456000,IF(B2778&lt;3600000,ROUND(ROUNDDOWN(B2778/4,-3)*2.8,0)-80000,IF(B2778&lt;6600000,ROUND(ROUNDDOWN(B2778/4,-3)*3.2,0)-440000,IF(B2778&lt;8500000,ROUNDDOWN(B2778*0.9,0)-1100000,B2778-1950000))))))))</f>
        <v/>
      </c>
      <c r="G2778" s="21">
        <f>IF(F2778&gt;23500000,NA(),IF(F2778&lt;=4890000,1040000,IF(F2778&lt;=6550000,670000,620000)))</f>
        <v/>
      </c>
      <c r="H2778" s="21">
        <f>IF(D2778&lt;=0,0,MAX(0,MIN(2000000,D2778-MIN(100000,ROUNDDOWN(F2778*0.05,0)))))</f>
        <v/>
      </c>
      <c r="I2778" s="21">
        <f>IF(C2778&lt;=2000,0,MIN(C2778,ROUNDDOWN(F2778*0.4,0))-2000)</f>
        <v/>
      </c>
      <c r="J2778" s="21">
        <f>MAX(0,ROUNDDOWN(F2778-E2778-G2778,-3))</f>
        <v/>
      </c>
      <c r="K2778" s="21">
        <f>MAX(0,ROUNDDOWN(F2778-E2778-G2778-H2778-I2778,-3))</f>
        <v/>
      </c>
      <c r="L2778" s="21">
        <f>MAX(0,ROUNDDOWN(F2778-E2778-G2778-H2778,-3))</f>
        <v/>
      </c>
      <c r="M2778" s="21">
        <f>IF(J2778&lt;=0,0,ROUNDDOWN((J2778*LOOKUP(J2778,{0,1950001,3300001,6950001,9000001,18000001,40000001},{0.05,0.1,0.2,0.23,0.33,0.4,0.45})-LOOKUP(J2778,{0,1950001,3300001,6950001,9000001,18000001,40000001},{0,97500,427500,636000,1536000,2796000,4796000}))*1.021,-2))</f>
        <v/>
      </c>
      <c r="N2778" s="21">
        <f>IF(K2778&lt;=0,0,ROUNDDOWN((K2778*LOOKUP(K2778,{0,1950001,3300001,6950001,9000001,18000001,40000001},{0.05,0.1,0.2,0.23,0.33,0.4,0.45})-LOOKUP(K2778,{0,1950001,3300001,6950001,9000001,18000001,40000001},{0,97500,427500,636000,1536000,2796000,4796000}))*1.021,-2))</f>
        <v/>
      </c>
      <c r="O2778" s="21">
        <f>IF(L2778&lt;=0,0,ROUNDDOWN((L2778*LOOKUP(L2778,{0,1950001,3300001,6950001,9000001,18000001,40000001},{0.05,0.1,0.2,0.23,0.33,0.4,0.45})-LOOKUP(L2778,{0,1950001,3300001,6950001,9000001,18000001,40000001},{0,97500,427500,636000,1536000,2796000,4796000}))*1.021,-2))</f>
        <v/>
      </c>
      <c r="P2778" s="21">
        <f>MAX(0,ROUNDDOWN(F2778-E2778-430000,-3))</f>
        <v/>
      </c>
      <c r="Q2778" s="21">
        <f>MAX(0,ROUNDDOWN(F2778-E2778-430000-H2778,-3))</f>
        <v/>
      </c>
      <c r="R2778" s="21">
        <f>IF(F2778&lt;=450000,0,MAX(0,P2778*0.06-MIN(50000,P2778)*0.03))</f>
        <v/>
      </c>
      <c r="S2778" s="21">
        <f>IF(F2778&lt;=450000,0,MAX(0,P2778*0.04-MIN(50000,P2778)*0.02))</f>
        <v/>
      </c>
      <c r="T2778" s="21">
        <f>IF(F2778&lt;=450000,0,MAX(0,Q2778*0.06-MIN(50000,Q2778)*0.03))</f>
        <v/>
      </c>
      <c r="U2778" s="21">
        <f>IF(F2778&lt;=450000,0,MAX(0,Q2778*0.04-MIN(50000,Q2778)*0.02))</f>
        <v/>
      </c>
      <c r="V2778" s="21">
        <f>50000+MAX(0,G2778-480000)</f>
        <v/>
      </c>
      <c r="W2778" s="21">
        <f>P2778-V2778</f>
        <v/>
      </c>
      <c r="X2778" s="21">
        <f>Q2778-V2778</f>
        <v/>
      </c>
      <c r="Y2778" s="22">
        <f>IF(W2778&lt;0,0.9,LOOKUP(W2778,{0,1950001,3300001,6950001,9000001,18000001,40000001},{0.84895,0.7979,0.6958,0.66517,0.56307,0.4916,0.44055}))</f>
        <v/>
      </c>
      <c r="Z2778" s="22">
        <f>IF(X2778&lt;0,0.9,LOOKUP(X2778,{0,1950001,3300001,6950001,9000001,18000001,40000001},{0.84895,0.7979,0.6958,0.66517,0.56307,0.4916,0.44055}))</f>
        <v/>
      </c>
      <c r="AA2778" s="22">
        <f>IF(W2778&lt;0,0,CHOOSE(MATCH(W2778,{0,1950001,3300001,6950001,9000001},1),5.105/84.895,10.21/79.79,20.42/69.58,23.483/66.517,33.693/56.307))</f>
        <v/>
      </c>
      <c r="AB2778" s="21">
        <f>IF(C2778&lt;=2000,0,(MIN(C2778,ROUNDDOWN(F2778*0.3,0))-2000)*0.1)</f>
        <v/>
      </c>
      <c r="AC2778" s="21">
        <f>IF(C2778&lt;=2000,0,MIN((C2778-2000)*Y2778,(R2778+S2778)*0.2))</f>
        <v/>
      </c>
      <c r="AD2778" s="21">
        <f>IF(C2778&lt;=2000,0,MIN((C2778-2000)*Z2778,(T2778+U2778)*0.2))</f>
        <v/>
      </c>
      <c r="AE2778" s="21">
        <f>AC2778*AA2778</f>
        <v/>
      </c>
      <c r="AF2778" s="21">
        <f>ROUNDDOWN(R2778,-2)+ROUNDDOWN(S2778,-2)</f>
        <v/>
      </c>
      <c r="AG2778" s="21">
        <f>ROUNDDOWN(MAX(0,R2778-(AB2778+AC2778+AE2778)*0.6),-2)+ROUNDDOWN(MAX(0,S2778-(AB2778+AC2778+AE2778)*0.4),-2)</f>
        <v/>
      </c>
      <c r="AH2778" s="21">
        <f>ROUNDDOWN(MAX(0,T2778-(AB2778+AD2778)*0.6),-2)+ROUNDDOWN(MAX(0,U2778-(AB2778+AD2778)*0.4),-2)</f>
        <v/>
      </c>
      <c r="AI2778" s="21">
        <f>ROUNDDOWN(T2778,-2)+ROUNDDOWN(U2778,-2)</f>
        <v/>
      </c>
      <c r="AJ2778" s="21">
        <f>M2778+AF2778</f>
        <v/>
      </c>
      <c r="AK2778" s="21">
        <f>M2778+AG2778</f>
        <v/>
      </c>
      <c r="AL2778" s="21">
        <f>N2778+AH2778</f>
        <v/>
      </c>
      <c r="AM2778" s="21">
        <f>O2778+AI2778</f>
        <v/>
      </c>
      <c r="AN2778" s="21">
        <f>N2778+AI2778</f>
        <v/>
      </c>
      <c r="AO2778" s="21">
        <f>ROUNDDOWN((R2778+S2778)*0.2/Y2778+2000,0)</f>
        <v/>
      </c>
      <c r="AP2778" s="21">
        <f>ROUNDDOWN((T2778+U2778)*0.2/Z2778+2000,0)</f>
        <v/>
      </c>
      <c r="AQ2778" s="21">
        <f>AL2778-AK2778</f>
        <v/>
      </c>
      <c r="AR2778" s="21">
        <f>AM2778-AK2778</f>
        <v/>
      </c>
      <c r="AS2778" s="21">
        <f>AM2778-AL2778</f>
        <v/>
      </c>
      <c r="AT2778" s="21">
        <f>AK2778+C2778-AJ2778</f>
        <v/>
      </c>
      <c r="AU2778" s="21">
        <f>AL2778+C2778-AM2778</f>
        <v/>
      </c>
      <c r="AV2778" s="21">
        <f>AN2778+C2778-AM2778</f>
        <v/>
      </c>
    </row>
    <row r="2779">
      <c r="A2779" t="inlineStr">
        <is>
          <t>1万円刻み</t>
        </is>
      </c>
      <c r="B2779" s="21">
        <f>'5_1万円刻み'!$A$1016</f>
        <v/>
      </c>
      <c r="C2779" s="21">
        <f>AO2779</f>
        <v/>
      </c>
      <c r="D2779" s="21" t="n">
        <v>0</v>
      </c>
      <c r="E2779" s="21">
        <f>ROUND(MIN(B2779/12,650000)*12*0.0915+MIN(B2779/12,1390000)*12*(0.0504+0)+B2779*0.005,0)</f>
        <v/>
      </c>
      <c r="F2779" s="21">
        <f>IF(B2779&lt;741000,0,IF(B2779&lt;2191000,B2779-740000,IF(B2779&lt;2193000,1451000,IF(B2779&lt;2196000,1453000,IF(B2779&lt;2200000,1456000,IF(B2779&lt;3600000,ROUND(ROUNDDOWN(B2779/4,-3)*2.8,0)-80000,IF(B2779&lt;6600000,ROUND(ROUNDDOWN(B2779/4,-3)*3.2,0)-440000,IF(B2779&lt;8500000,ROUNDDOWN(B2779*0.9,0)-1100000,B2779-1950000))))))))</f>
        <v/>
      </c>
      <c r="G2779" s="21">
        <f>IF(F2779&gt;23500000,NA(),IF(F2779&lt;=4890000,1040000,IF(F2779&lt;=6550000,670000,620000)))</f>
        <v/>
      </c>
      <c r="H2779" s="21">
        <f>IF(D2779&lt;=0,0,MAX(0,MIN(2000000,D2779-MIN(100000,ROUNDDOWN(F2779*0.05,0)))))</f>
        <v/>
      </c>
      <c r="I2779" s="21">
        <f>IF(C2779&lt;=2000,0,MIN(C2779,ROUNDDOWN(F2779*0.4,0))-2000)</f>
        <v/>
      </c>
      <c r="J2779" s="21">
        <f>MAX(0,ROUNDDOWN(F2779-E2779-G2779,-3))</f>
        <v/>
      </c>
      <c r="K2779" s="21">
        <f>MAX(0,ROUNDDOWN(F2779-E2779-G2779-H2779-I2779,-3))</f>
        <v/>
      </c>
      <c r="L2779" s="21">
        <f>MAX(0,ROUNDDOWN(F2779-E2779-G2779-H2779,-3))</f>
        <v/>
      </c>
      <c r="M2779" s="21">
        <f>IF(J2779&lt;=0,0,ROUNDDOWN((J2779*LOOKUP(J2779,{0,1950001,3300001,6950001,9000001,18000001,40000001},{0.05,0.1,0.2,0.23,0.33,0.4,0.45})-LOOKUP(J2779,{0,1950001,3300001,6950001,9000001,18000001,40000001},{0,97500,427500,636000,1536000,2796000,4796000}))*1.021,-2))</f>
        <v/>
      </c>
      <c r="N2779" s="21">
        <f>IF(K2779&lt;=0,0,ROUNDDOWN((K2779*LOOKUP(K2779,{0,1950001,3300001,6950001,9000001,18000001,40000001},{0.05,0.1,0.2,0.23,0.33,0.4,0.45})-LOOKUP(K2779,{0,1950001,3300001,6950001,9000001,18000001,40000001},{0,97500,427500,636000,1536000,2796000,4796000}))*1.021,-2))</f>
        <v/>
      </c>
      <c r="O2779" s="21">
        <f>IF(L2779&lt;=0,0,ROUNDDOWN((L2779*LOOKUP(L2779,{0,1950001,3300001,6950001,9000001,18000001,40000001},{0.05,0.1,0.2,0.23,0.33,0.4,0.45})-LOOKUP(L2779,{0,1950001,3300001,6950001,9000001,18000001,40000001},{0,97500,427500,636000,1536000,2796000,4796000}))*1.021,-2))</f>
        <v/>
      </c>
      <c r="P2779" s="21">
        <f>MAX(0,ROUNDDOWN(F2779-E2779-430000,-3))</f>
        <v/>
      </c>
      <c r="Q2779" s="21">
        <f>MAX(0,ROUNDDOWN(F2779-E2779-430000-H2779,-3))</f>
        <v/>
      </c>
      <c r="R2779" s="21">
        <f>IF(F2779&lt;=450000,0,MAX(0,P2779*0.06-MIN(50000,P2779)*0.03))</f>
        <v/>
      </c>
      <c r="S2779" s="21">
        <f>IF(F2779&lt;=450000,0,MAX(0,P2779*0.04-MIN(50000,P2779)*0.02))</f>
        <v/>
      </c>
      <c r="T2779" s="21">
        <f>IF(F2779&lt;=450000,0,MAX(0,Q2779*0.06-MIN(50000,Q2779)*0.03))</f>
        <v/>
      </c>
      <c r="U2779" s="21">
        <f>IF(F2779&lt;=450000,0,MAX(0,Q2779*0.04-MIN(50000,Q2779)*0.02))</f>
        <v/>
      </c>
      <c r="V2779" s="21">
        <f>50000+MAX(0,G2779-480000)</f>
        <v/>
      </c>
      <c r="W2779" s="21">
        <f>P2779-V2779</f>
        <v/>
      </c>
      <c r="X2779" s="21">
        <f>Q2779-V2779</f>
        <v/>
      </c>
      <c r="Y2779" s="22">
        <f>IF(W2779&lt;0,0.9,LOOKUP(W2779,{0,1950001,3300001,6950001,9000001,18000001,40000001},{0.84895,0.7979,0.6958,0.66517,0.56307,0.4916,0.44055}))</f>
        <v/>
      </c>
      <c r="Z2779" s="22">
        <f>IF(X2779&lt;0,0.9,LOOKUP(X2779,{0,1950001,3300001,6950001,9000001,18000001,40000001},{0.84895,0.7979,0.6958,0.66517,0.56307,0.4916,0.44055}))</f>
        <v/>
      </c>
      <c r="AA2779" s="22">
        <f>IF(W2779&lt;0,0,CHOOSE(MATCH(W2779,{0,1950001,3300001,6950001,9000001},1),5.105/84.895,10.21/79.79,20.42/69.58,23.483/66.517,33.693/56.307))</f>
        <v/>
      </c>
      <c r="AB2779" s="21">
        <f>IF(C2779&lt;=2000,0,(MIN(C2779,ROUNDDOWN(F2779*0.3,0))-2000)*0.1)</f>
        <v/>
      </c>
      <c r="AC2779" s="21">
        <f>IF(C2779&lt;=2000,0,MIN((C2779-2000)*Y2779,(R2779+S2779)*0.2))</f>
        <v/>
      </c>
      <c r="AD2779" s="21">
        <f>IF(C2779&lt;=2000,0,MIN((C2779-2000)*Z2779,(T2779+U2779)*0.2))</f>
        <v/>
      </c>
      <c r="AE2779" s="21">
        <f>AC2779*AA2779</f>
        <v/>
      </c>
      <c r="AF2779" s="21">
        <f>ROUNDDOWN(R2779,-2)+ROUNDDOWN(S2779,-2)</f>
        <v/>
      </c>
      <c r="AG2779" s="21">
        <f>ROUNDDOWN(MAX(0,R2779-(AB2779+AC2779+AE2779)*0.6),-2)+ROUNDDOWN(MAX(0,S2779-(AB2779+AC2779+AE2779)*0.4),-2)</f>
        <v/>
      </c>
      <c r="AH2779" s="21">
        <f>ROUNDDOWN(MAX(0,T2779-(AB2779+AD2779)*0.6),-2)+ROUNDDOWN(MAX(0,U2779-(AB2779+AD2779)*0.4),-2)</f>
        <v/>
      </c>
      <c r="AI2779" s="21">
        <f>ROUNDDOWN(T2779,-2)+ROUNDDOWN(U2779,-2)</f>
        <v/>
      </c>
      <c r="AJ2779" s="21">
        <f>M2779+AF2779</f>
        <v/>
      </c>
      <c r="AK2779" s="21">
        <f>M2779+AG2779</f>
        <v/>
      </c>
      <c r="AL2779" s="21">
        <f>N2779+AH2779</f>
        <v/>
      </c>
      <c r="AM2779" s="21">
        <f>O2779+AI2779</f>
        <v/>
      </c>
      <c r="AN2779" s="21">
        <f>N2779+AI2779</f>
        <v/>
      </c>
      <c r="AO2779" s="21">
        <f>ROUNDDOWN((R2779+S2779)*0.2/Y2779+2000,0)</f>
        <v/>
      </c>
      <c r="AP2779" s="21">
        <f>ROUNDDOWN((T2779+U2779)*0.2/Z2779+2000,0)</f>
        <v/>
      </c>
      <c r="AQ2779" s="21">
        <f>AL2779-AK2779</f>
        <v/>
      </c>
      <c r="AR2779" s="21">
        <f>AM2779-AK2779</f>
        <v/>
      </c>
      <c r="AS2779" s="21">
        <f>AM2779-AL2779</f>
        <v/>
      </c>
      <c r="AT2779" s="21">
        <f>AK2779+C2779-AJ2779</f>
        <v/>
      </c>
      <c r="AU2779" s="21">
        <f>AL2779+C2779-AM2779</f>
        <v/>
      </c>
      <c r="AV2779" s="21">
        <f>AN2779+C2779-AM2779</f>
        <v/>
      </c>
    </row>
    <row r="2780">
      <c r="A2780" t="inlineStr">
        <is>
          <t>1万円刻み</t>
        </is>
      </c>
      <c r="B2780" s="21">
        <f>'5_1万円刻み'!$A$1017</f>
        <v/>
      </c>
      <c r="C2780" s="21">
        <f>AO2780</f>
        <v/>
      </c>
      <c r="D2780" s="21" t="n">
        <v>0</v>
      </c>
      <c r="E2780" s="21">
        <f>ROUND(MIN(B2780/12,650000)*12*0.0915+MIN(B2780/12,1390000)*12*(0.0504+0)+B2780*0.005,0)</f>
        <v/>
      </c>
      <c r="F2780" s="21">
        <f>IF(B2780&lt;741000,0,IF(B2780&lt;2191000,B2780-740000,IF(B2780&lt;2193000,1451000,IF(B2780&lt;2196000,1453000,IF(B2780&lt;2200000,1456000,IF(B2780&lt;3600000,ROUND(ROUNDDOWN(B2780/4,-3)*2.8,0)-80000,IF(B2780&lt;6600000,ROUND(ROUNDDOWN(B2780/4,-3)*3.2,0)-440000,IF(B2780&lt;8500000,ROUNDDOWN(B2780*0.9,0)-1100000,B2780-1950000))))))))</f>
        <v/>
      </c>
      <c r="G2780" s="21">
        <f>IF(F2780&gt;23500000,NA(),IF(F2780&lt;=4890000,1040000,IF(F2780&lt;=6550000,670000,620000)))</f>
        <v/>
      </c>
      <c r="H2780" s="21">
        <f>IF(D2780&lt;=0,0,MAX(0,MIN(2000000,D2780-MIN(100000,ROUNDDOWN(F2780*0.05,0)))))</f>
        <v/>
      </c>
      <c r="I2780" s="21">
        <f>IF(C2780&lt;=2000,0,MIN(C2780,ROUNDDOWN(F2780*0.4,0))-2000)</f>
        <v/>
      </c>
      <c r="J2780" s="21">
        <f>MAX(0,ROUNDDOWN(F2780-E2780-G2780,-3))</f>
        <v/>
      </c>
      <c r="K2780" s="21">
        <f>MAX(0,ROUNDDOWN(F2780-E2780-G2780-H2780-I2780,-3))</f>
        <v/>
      </c>
      <c r="L2780" s="21">
        <f>MAX(0,ROUNDDOWN(F2780-E2780-G2780-H2780,-3))</f>
        <v/>
      </c>
      <c r="M2780" s="21">
        <f>IF(J2780&lt;=0,0,ROUNDDOWN((J2780*LOOKUP(J2780,{0,1950001,3300001,6950001,9000001,18000001,40000001},{0.05,0.1,0.2,0.23,0.33,0.4,0.45})-LOOKUP(J2780,{0,1950001,3300001,6950001,9000001,18000001,40000001},{0,97500,427500,636000,1536000,2796000,4796000}))*1.021,-2))</f>
        <v/>
      </c>
      <c r="N2780" s="21">
        <f>IF(K2780&lt;=0,0,ROUNDDOWN((K2780*LOOKUP(K2780,{0,1950001,3300001,6950001,9000001,18000001,40000001},{0.05,0.1,0.2,0.23,0.33,0.4,0.45})-LOOKUP(K2780,{0,1950001,3300001,6950001,9000001,18000001,40000001},{0,97500,427500,636000,1536000,2796000,4796000}))*1.021,-2))</f>
        <v/>
      </c>
      <c r="O2780" s="21">
        <f>IF(L2780&lt;=0,0,ROUNDDOWN((L2780*LOOKUP(L2780,{0,1950001,3300001,6950001,9000001,18000001,40000001},{0.05,0.1,0.2,0.23,0.33,0.4,0.45})-LOOKUP(L2780,{0,1950001,3300001,6950001,9000001,18000001,40000001},{0,97500,427500,636000,1536000,2796000,4796000}))*1.021,-2))</f>
        <v/>
      </c>
      <c r="P2780" s="21">
        <f>MAX(0,ROUNDDOWN(F2780-E2780-430000,-3))</f>
        <v/>
      </c>
      <c r="Q2780" s="21">
        <f>MAX(0,ROUNDDOWN(F2780-E2780-430000-H2780,-3))</f>
        <v/>
      </c>
      <c r="R2780" s="21">
        <f>IF(F2780&lt;=450000,0,MAX(0,P2780*0.06-MIN(50000,P2780)*0.03))</f>
        <v/>
      </c>
      <c r="S2780" s="21">
        <f>IF(F2780&lt;=450000,0,MAX(0,P2780*0.04-MIN(50000,P2780)*0.02))</f>
        <v/>
      </c>
      <c r="T2780" s="21">
        <f>IF(F2780&lt;=450000,0,MAX(0,Q2780*0.06-MIN(50000,Q2780)*0.03))</f>
        <v/>
      </c>
      <c r="U2780" s="21">
        <f>IF(F2780&lt;=450000,0,MAX(0,Q2780*0.04-MIN(50000,Q2780)*0.02))</f>
        <v/>
      </c>
      <c r="V2780" s="21">
        <f>50000+MAX(0,G2780-480000)</f>
        <v/>
      </c>
      <c r="W2780" s="21">
        <f>P2780-V2780</f>
        <v/>
      </c>
      <c r="X2780" s="21">
        <f>Q2780-V2780</f>
        <v/>
      </c>
      <c r="Y2780" s="22">
        <f>IF(W2780&lt;0,0.9,LOOKUP(W2780,{0,1950001,3300001,6950001,9000001,18000001,40000001},{0.84895,0.7979,0.6958,0.66517,0.56307,0.4916,0.44055}))</f>
        <v/>
      </c>
      <c r="Z2780" s="22">
        <f>IF(X2780&lt;0,0.9,LOOKUP(X2780,{0,1950001,3300001,6950001,9000001,18000001,40000001},{0.84895,0.7979,0.6958,0.66517,0.56307,0.4916,0.44055}))</f>
        <v/>
      </c>
      <c r="AA2780" s="22">
        <f>IF(W2780&lt;0,0,CHOOSE(MATCH(W2780,{0,1950001,3300001,6950001,9000001},1),5.105/84.895,10.21/79.79,20.42/69.58,23.483/66.517,33.693/56.307))</f>
        <v/>
      </c>
      <c r="AB2780" s="21">
        <f>IF(C2780&lt;=2000,0,(MIN(C2780,ROUNDDOWN(F2780*0.3,0))-2000)*0.1)</f>
        <v/>
      </c>
      <c r="AC2780" s="21">
        <f>IF(C2780&lt;=2000,0,MIN((C2780-2000)*Y2780,(R2780+S2780)*0.2))</f>
        <v/>
      </c>
      <c r="AD2780" s="21">
        <f>IF(C2780&lt;=2000,0,MIN((C2780-2000)*Z2780,(T2780+U2780)*0.2))</f>
        <v/>
      </c>
      <c r="AE2780" s="21">
        <f>AC2780*AA2780</f>
        <v/>
      </c>
      <c r="AF2780" s="21">
        <f>ROUNDDOWN(R2780,-2)+ROUNDDOWN(S2780,-2)</f>
        <v/>
      </c>
      <c r="AG2780" s="21">
        <f>ROUNDDOWN(MAX(0,R2780-(AB2780+AC2780+AE2780)*0.6),-2)+ROUNDDOWN(MAX(0,S2780-(AB2780+AC2780+AE2780)*0.4),-2)</f>
        <v/>
      </c>
      <c r="AH2780" s="21">
        <f>ROUNDDOWN(MAX(0,T2780-(AB2780+AD2780)*0.6),-2)+ROUNDDOWN(MAX(0,U2780-(AB2780+AD2780)*0.4),-2)</f>
        <v/>
      </c>
      <c r="AI2780" s="21">
        <f>ROUNDDOWN(T2780,-2)+ROUNDDOWN(U2780,-2)</f>
        <v/>
      </c>
      <c r="AJ2780" s="21">
        <f>M2780+AF2780</f>
        <v/>
      </c>
      <c r="AK2780" s="21">
        <f>M2780+AG2780</f>
        <v/>
      </c>
      <c r="AL2780" s="21">
        <f>N2780+AH2780</f>
        <v/>
      </c>
      <c r="AM2780" s="21">
        <f>O2780+AI2780</f>
        <v/>
      </c>
      <c r="AN2780" s="21">
        <f>N2780+AI2780</f>
        <v/>
      </c>
      <c r="AO2780" s="21">
        <f>ROUNDDOWN((R2780+S2780)*0.2/Y2780+2000,0)</f>
        <v/>
      </c>
      <c r="AP2780" s="21">
        <f>ROUNDDOWN((T2780+U2780)*0.2/Z2780+2000,0)</f>
        <v/>
      </c>
      <c r="AQ2780" s="21">
        <f>AL2780-AK2780</f>
        <v/>
      </c>
      <c r="AR2780" s="21">
        <f>AM2780-AK2780</f>
        <v/>
      </c>
      <c r="AS2780" s="21">
        <f>AM2780-AL2780</f>
        <v/>
      </c>
      <c r="AT2780" s="21">
        <f>AK2780+C2780-AJ2780</f>
        <v/>
      </c>
      <c r="AU2780" s="21">
        <f>AL2780+C2780-AM2780</f>
        <v/>
      </c>
      <c r="AV2780" s="21">
        <f>AN2780+C2780-AM2780</f>
        <v/>
      </c>
    </row>
    <row r="2781">
      <c r="A2781" t="inlineStr">
        <is>
          <t>1万円刻み</t>
        </is>
      </c>
      <c r="B2781" s="21">
        <f>'5_1万円刻み'!$A$1018</f>
        <v/>
      </c>
      <c r="C2781" s="21">
        <f>AO2781</f>
        <v/>
      </c>
      <c r="D2781" s="21" t="n">
        <v>0</v>
      </c>
      <c r="E2781" s="21">
        <f>ROUND(MIN(B2781/12,650000)*12*0.0915+MIN(B2781/12,1390000)*12*(0.0504+0)+B2781*0.005,0)</f>
        <v/>
      </c>
      <c r="F2781" s="21">
        <f>IF(B2781&lt;741000,0,IF(B2781&lt;2191000,B2781-740000,IF(B2781&lt;2193000,1451000,IF(B2781&lt;2196000,1453000,IF(B2781&lt;2200000,1456000,IF(B2781&lt;3600000,ROUND(ROUNDDOWN(B2781/4,-3)*2.8,0)-80000,IF(B2781&lt;6600000,ROUND(ROUNDDOWN(B2781/4,-3)*3.2,0)-440000,IF(B2781&lt;8500000,ROUNDDOWN(B2781*0.9,0)-1100000,B2781-1950000))))))))</f>
        <v/>
      </c>
      <c r="G2781" s="21">
        <f>IF(F2781&gt;23500000,NA(),IF(F2781&lt;=4890000,1040000,IF(F2781&lt;=6550000,670000,620000)))</f>
        <v/>
      </c>
      <c r="H2781" s="21">
        <f>IF(D2781&lt;=0,0,MAX(0,MIN(2000000,D2781-MIN(100000,ROUNDDOWN(F2781*0.05,0)))))</f>
        <v/>
      </c>
      <c r="I2781" s="21">
        <f>IF(C2781&lt;=2000,0,MIN(C2781,ROUNDDOWN(F2781*0.4,0))-2000)</f>
        <v/>
      </c>
      <c r="J2781" s="21">
        <f>MAX(0,ROUNDDOWN(F2781-E2781-G2781,-3))</f>
        <v/>
      </c>
      <c r="K2781" s="21">
        <f>MAX(0,ROUNDDOWN(F2781-E2781-G2781-H2781-I2781,-3))</f>
        <v/>
      </c>
      <c r="L2781" s="21">
        <f>MAX(0,ROUNDDOWN(F2781-E2781-G2781-H2781,-3))</f>
        <v/>
      </c>
      <c r="M2781" s="21">
        <f>IF(J2781&lt;=0,0,ROUNDDOWN((J2781*LOOKUP(J2781,{0,1950001,3300001,6950001,9000001,18000001,40000001},{0.05,0.1,0.2,0.23,0.33,0.4,0.45})-LOOKUP(J2781,{0,1950001,3300001,6950001,9000001,18000001,40000001},{0,97500,427500,636000,1536000,2796000,4796000}))*1.021,-2))</f>
        <v/>
      </c>
      <c r="N2781" s="21">
        <f>IF(K2781&lt;=0,0,ROUNDDOWN((K2781*LOOKUP(K2781,{0,1950001,3300001,6950001,9000001,18000001,40000001},{0.05,0.1,0.2,0.23,0.33,0.4,0.45})-LOOKUP(K2781,{0,1950001,3300001,6950001,9000001,18000001,40000001},{0,97500,427500,636000,1536000,2796000,4796000}))*1.021,-2))</f>
        <v/>
      </c>
      <c r="O2781" s="21">
        <f>IF(L2781&lt;=0,0,ROUNDDOWN((L2781*LOOKUP(L2781,{0,1950001,3300001,6950001,9000001,18000001,40000001},{0.05,0.1,0.2,0.23,0.33,0.4,0.45})-LOOKUP(L2781,{0,1950001,3300001,6950001,9000001,18000001,40000001},{0,97500,427500,636000,1536000,2796000,4796000}))*1.021,-2))</f>
        <v/>
      </c>
      <c r="P2781" s="21">
        <f>MAX(0,ROUNDDOWN(F2781-E2781-430000,-3))</f>
        <v/>
      </c>
      <c r="Q2781" s="21">
        <f>MAX(0,ROUNDDOWN(F2781-E2781-430000-H2781,-3))</f>
        <v/>
      </c>
      <c r="R2781" s="21">
        <f>IF(F2781&lt;=450000,0,MAX(0,P2781*0.06-MIN(50000,P2781)*0.03))</f>
        <v/>
      </c>
      <c r="S2781" s="21">
        <f>IF(F2781&lt;=450000,0,MAX(0,P2781*0.04-MIN(50000,P2781)*0.02))</f>
        <v/>
      </c>
      <c r="T2781" s="21">
        <f>IF(F2781&lt;=450000,0,MAX(0,Q2781*0.06-MIN(50000,Q2781)*0.03))</f>
        <v/>
      </c>
      <c r="U2781" s="21">
        <f>IF(F2781&lt;=450000,0,MAX(0,Q2781*0.04-MIN(50000,Q2781)*0.02))</f>
        <v/>
      </c>
      <c r="V2781" s="21">
        <f>50000+MAX(0,G2781-480000)</f>
        <v/>
      </c>
      <c r="W2781" s="21">
        <f>P2781-V2781</f>
        <v/>
      </c>
      <c r="X2781" s="21">
        <f>Q2781-V2781</f>
        <v/>
      </c>
      <c r="Y2781" s="22">
        <f>IF(W2781&lt;0,0.9,LOOKUP(W2781,{0,1950001,3300001,6950001,9000001,18000001,40000001},{0.84895,0.7979,0.6958,0.66517,0.56307,0.4916,0.44055}))</f>
        <v/>
      </c>
      <c r="Z2781" s="22">
        <f>IF(X2781&lt;0,0.9,LOOKUP(X2781,{0,1950001,3300001,6950001,9000001,18000001,40000001},{0.84895,0.7979,0.6958,0.66517,0.56307,0.4916,0.44055}))</f>
        <v/>
      </c>
      <c r="AA2781" s="22">
        <f>IF(W2781&lt;0,0,CHOOSE(MATCH(W2781,{0,1950001,3300001,6950001,9000001},1),5.105/84.895,10.21/79.79,20.42/69.58,23.483/66.517,33.693/56.307))</f>
        <v/>
      </c>
      <c r="AB2781" s="21">
        <f>IF(C2781&lt;=2000,0,(MIN(C2781,ROUNDDOWN(F2781*0.3,0))-2000)*0.1)</f>
        <v/>
      </c>
      <c r="AC2781" s="21">
        <f>IF(C2781&lt;=2000,0,MIN((C2781-2000)*Y2781,(R2781+S2781)*0.2))</f>
        <v/>
      </c>
      <c r="AD2781" s="21">
        <f>IF(C2781&lt;=2000,0,MIN((C2781-2000)*Z2781,(T2781+U2781)*0.2))</f>
        <v/>
      </c>
      <c r="AE2781" s="21">
        <f>AC2781*AA2781</f>
        <v/>
      </c>
      <c r="AF2781" s="21">
        <f>ROUNDDOWN(R2781,-2)+ROUNDDOWN(S2781,-2)</f>
        <v/>
      </c>
      <c r="AG2781" s="21">
        <f>ROUNDDOWN(MAX(0,R2781-(AB2781+AC2781+AE2781)*0.6),-2)+ROUNDDOWN(MAX(0,S2781-(AB2781+AC2781+AE2781)*0.4),-2)</f>
        <v/>
      </c>
      <c r="AH2781" s="21">
        <f>ROUNDDOWN(MAX(0,T2781-(AB2781+AD2781)*0.6),-2)+ROUNDDOWN(MAX(0,U2781-(AB2781+AD2781)*0.4),-2)</f>
        <v/>
      </c>
      <c r="AI2781" s="21">
        <f>ROUNDDOWN(T2781,-2)+ROUNDDOWN(U2781,-2)</f>
        <v/>
      </c>
      <c r="AJ2781" s="21">
        <f>M2781+AF2781</f>
        <v/>
      </c>
      <c r="AK2781" s="21">
        <f>M2781+AG2781</f>
        <v/>
      </c>
      <c r="AL2781" s="21">
        <f>N2781+AH2781</f>
        <v/>
      </c>
      <c r="AM2781" s="21">
        <f>O2781+AI2781</f>
        <v/>
      </c>
      <c r="AN2781" s="21">
        <f>N2781+AI2781</f>
        <v/>
      </c>
      <c r="AO2781" s="21">
        <f>ROUNDDOWN((R2781+S2781)*0.2/Y2781+2000,0)</f>
        <v/>
      </c>
      <c r="AP2781" s="21">
        <f>ROUNDDOWN((T2781+U2781)*0.2/Z2781+2000,0)</f>
        <v/>
      </c>
      <c r="AQ2781" s="21">
        <f>AL2781-AK2781</f>
        <v/>
      </c>
      <c r="AR2781" s="21">
        <f>AM2781-AK2781</f>
        <v/>
      </c>
      <c r="AS2781" s="21">
        <f>AM2781-AL2781</f>
        <v/>
      </c>
      <c r="AT2781" s="21">
        <f>AK2781+C2781-AJ2781</f>
        <v/>
      </c>
      <c r="AU2781" s="21">
        <f>AL2781+C2781-AM2781</f>
        <v/>
      </c>
      <c r="AV2781" s="21">
        <f>AN2781+C2781-AM2781</f>
        <v/>
      </c>
    </row>
    <row r="2782">
      <c r="A2782" t="inlineStr">
        <is>
          <t>1万円刻み</t>
        </is>
      </c>
      <c r="B2782" s="21">
        <f>'5_1万円刻み'!$A$1019</f>
        <v/>
      </c>
      <c r="C2782" s="21">
        <f>AO2782</f>
        <v/>
      </c>
      <c r="D2782" s="21" t="n">
        <v>0</v>
      </c>
      <c r="E2782" s="21">
        <f>ROUND(MIN(B2782/12,650000)*12*0.0915+MIN(B2782/12,1390000)*12*(0.0504+0)+B2782*0.005,0)</f>
        <v/>
      </c>
      <c r="F2782" s="21">
        <f>IF(B2782&lt;741000,0,IF(B2782&lt;2191000,B2782-740000,IF(B2782&lt;2193000,1451000,IF(B2782&lt;2196000,1453000,IF(B2782&lt;2200000,1456000,IF(B2782&lt;3600000,ROUND(ROUNDDOWN(B2782/4,-3)*2.8,0)-80000,IF(B2782&lt;6600000,ROUND(ROUNDDOWN(B2782/4,-3)*3.2,0)-440000,IF(B2782&lt;8500000,ROUNDDOWN(B2782*0.9,0)-1100000,B2782-1950000))))))))</f>
        <v/>
      </c>
      <c r="G2782" s="21">
        <f>IF(F2782&gt;23500000,NA(),IF(F2782&lt;=4890000,1040000,IF(F2782&lt;=6550000,670000,620000)))</f>
        <v/>
      </c>
      <c r="H2782" s="21">
        <f>IF(D2782&lt;=0,0,MAX(0,MIN(2000000,D2782-MIN(100000,ROUNDDOWN(F2782*0.05,0)))))</f>
        <v/>
      </c>
      <c r="I2782" s="21">
        <f>IF(C2782&lt;=2000,0,MIN(C2782,ROUNDDOWN(F2782*0.4,0))-2000)</f>
        <v/>
      </c>
      <c r="J2782" s="21">
        <f>MAX(0,ROUNDDOWN(F2782-E2782-G2782,-3))</f>
        <v/>
      </c>
      <c r="K2782" s="21">
        <f>MAX(0,ROUNDDOWN(F2782-E2782-G2782-H2782-I2782,-3))</f>
        <v/>
      </c>
      <c r="L2782" s="21">
        <f>MAX(0,ROUNDDOWN(F2782-E2782-G2782-H2782,-3))</f>
        <v/>
      </c>
      <c r="M2782" s="21">
        <f>IF(J2782&lt;=0,0,ROUNDDOWN((J2782*LOOKUP(J2782,{0,1950001,3300001,6950001,9000001,18000001,40000001},{0.05,0.1,0.2,0.23,0.33,0.4,0.45})-LOOKUP(J2782,{0,1950001,3300001,6950001,9000001,18000001,40000001},{0,97500,427500,636000,1536000,2796000,4796000}))*1.021,-2))</f>
        <v/>
      </c>
      <c r="N2782" s="21">
        <f>IF(K2782&lt;=0,0,ROUNDDOWN((K2782*LOOKUP(K2782,{0,1950001,3300001,6950001,9000001,18000001,40000001},{0.05,0.1,0.2,0.23,0.33,0.4,0.45})-LOOKUP(K2782,{0,1950001,3300001,6950001,9000001,18000001,40000001},{0,97500,427500,636000,1536000,2796000,4796000}))*1.021,-2))</f>
        <v/>
      </c>
      <c r="O2782" s="21">
        <f>IF(L2782&lt;=0,0,ROUNDDOWN((L2782*LOOKUP(L2782,{0,1950001,3300001,6950001,9000001,18000001,40000001},{0.05,0.1,0.2,0.23,0.33,0.4,0.45})-LOOKUP(L2782,{0,1950001,3300001,6950001,9000001,18000001,40000001},{0,97500,427500,636000,1536000,2796000,4796000}))*1.021,-2))</f>
        <v/>
      </c>
      <c r="P2782" s="21">
        <f>MAX(0,ROUNDDOWN(F2782-E2782-430000,-3))</f>
        <v/>
      </c>
      <c r="Q2782" s="21">
        <f>MAX(0,ROUNDDOWN(F2782-E2782-430000-H2782,-3))</f>
        <v/>
      </c>
      <c r="R2782" s="21">
        <f>IF(F2782&lt;=450000,0,MAX(0,P2782*0.06-MIN(50000,P2782)*0.03))</f>
        <v/>
      </c>
      <c r="S2782" s="21">
        <f>IF(F2782&lt;=450000,0,MAX(0,P2782*0.04-MIN(50000,P2782)*0.02))</f>
        <v/>
      </c>
      <c r="T2782" s="21">
        <f>IF(F2782&lt;=450000,0,MAX(0,Q2782*0.06-MIN(50000,Q2782)*0.03))</f>
        <v/>
      </c>
      <c r="U2782" s="21">
        <f>IF(F2782&lt;=450000,0,MAX(0,Q2782*0.04-MIN(50000,Q2782)*0.02))</f>
        <v/>
      </c>
      <c r="V2782" s="21">
        <f>50000+MAX(0,G2782-480000)</f>
        <v/>
      </c>
      <c r="W2782" s="21">
        <f>P2782-V2782</f>
        <v/>
      </c>
      <c r="X2782" s="21">
        <f>Q2782-V2782</f>
        <v/>
      </c>
      <c r="Y2782" s="22">
        <f>IF(W2782&lt;0,0.9,LOOKUP(W2782,{0,1950001,3300001,6950001,9000001,18000001,40000001},{0.84895,0.7979,0.6958,0.66517,0.56307,0.4916,0.44055}))</f>
        <v/>
      </c>
      <c r="Z2782" s="22">
        <f>IF(X2782&lt;0,0.9,LOOKUP(X2782,{0,1950001,3300001,6950001,9000001,18000001,40000001},{0.84895,0.7979,0.6958,0.66517,0.56307,0.4916,0.44055}))</f>
        <v/>
      </c>
      <c r="AA2782" s="22">
        <f>IF(W2782&lt;0,0,CHOOSE(MATCH(W2782,{0,1950001,3300001,6950001,9000001},1),5.105/84.895,10.21/79.79,20.42/69.58,23.483/66.517,33.693/56.307))</f>
        <v/>
      </c>
      <c r="AB2782" s="21">
        <f>IF(C2782&lt;=2000,0,(MIN(C2782,ROUNDDOWN(F2782*0.3,0))-2000)*0.1)</f>
        <v/>
      </c>
      <c r="AC2782" s="21">
        <f>IF(C2782&lt;=2000,0,MIN((C2782-2000)*Y2782,(R2782+S2782)*0.2))</f>
        <v/>
      </c>
      <c r="AD2782" s="21">
        <f>IF(C2782&lt;=2000,0,MIN((C2782-2000)*Z2782,(T2782+U2782)*0.2))</f>
        <v/>
      </c>
      <c r="AE2782" s="21">
        <f>AC2782*AA2782</f>
        <v/>
      </c>
      <c r="AF2782" s="21">
        <f>ROUNDDOWN(R2782,-2)+ROUNDDOWN(S2782,-2)</f>
        <v/>
      </c>
      <c r="AG2782" s="21">
        <f>ROUNDDOWN(MAX(0,R2782-(AB2782+AC2782+AE2782)*0.6),-2)+ROUNDDOWN(MAX(0,S2782-(AB2782+AC2782+AE2782)*0.4),-2)</f>
        <v/>
      </c>
      <c r="AH2782" s="21">
        <f>ROUNDDOWN(MAX(0,T2782-(AB2782+AD2782)*0.6),-2)+ROUNDDOWN(MAX(0,U2782-(AB2782+AD2782)*0.4),-2)</f>
        <v/>
      </c>
      <c r="AI2782" s="21">
        <f>ROUNDDOWN(T2782,-2)+ROUNDDOWN(U2782,-2)</f>
        <v/>
      </c>
      <c r="AJ2782" s="21">
        <f>M2782+AF2782</f>
        <v/>
      </c>
      <c r="AK2782" s="21">
        <f>M2782+AG2782</f>
        <v/>
      </c>
      <c r="AL2782" s="21">
        <f>N2782+AH2782</f>
        <v/>
      </c>
      <c r="AM2782" s="21">
        <f>O2782+AI2782</f>
        <v/>
      </c>
      <c r="AN2782" s="21">
        <f>N2782+AI2782</f>
        <v/>
      </c>
      <c r="AO2782" s="21">
        <f>ROUNDDOWN((R2782+S2782)*0.2/Y2782+2000,0)</f>
        <v/>
      </c>
      <c r="AP2782" s="21">
        <f>ROUNDDOWN((T2782+U2782)*0.2/Z2782+2000,0)</f>
        <v/>
      </c>
      <c r="AQ2782" s="21">
        <f>AL2782-AK2782</f>
        <v/>
      </c>
      <c r="AR2782" s="21">
        <f>AM2782-AK2782</f>
        <v/>
      </c>
      <c r="AS2782" s="21">
        <f>AM2782-AL2782</f>
        <v/>
      </c>
      <c r="AT2782" s="21">
        <f>AK2782+C2782-AJ2782</f>
        <v/>
      </c>
      <c r="AU2782" s="21">
        <f>AL2782+C2782-AM2782</f>
        <v/>
      </c>
      <c r="AV2782" s="21">
        <f>AN2782+C2782-AM2782</f>
        <v/>
      </c>
    </row>
    <row r="2783">
      <c r="A2783" t="inlineStr">
        <is>
          <t>1万円刻み</t>
        </is>
      </c>
      <c r="B2783" s="21">
        <f>'5_1万円刻み'!$A$1020</f>
        <v/>
      </c>
      <c r="C2783" s="21">
        <f>AO2783</f>
        <v/>
      </c>
      <c r="D2783" s="21" t="n">
        <v>0</v>
      </c>
      <c r="E2783" s="21">
        <f>ROUND(MIN(B2783/12,650000)*12*0.0915+MIN(B2783/12,1390000)*12*(0.0504+0)+B2783*0.005,0)</f>
        <v/>
      </c>
      <c r="F2783" s="21">
        <f>IF(B2783&lt;741000,0,IF(B2783&lt;2191000,B2783-740000,IF(B2783&lt;2193000,1451000,IF(B2783&lt;2196000,1453000,IF(B2783&lt;2200000,1456000,IF(B2783&lt;3600000,ROUND(ROUNDDOWN(B2783/4,-3)*2.8,0)-80000,IF(B2783&lt;6600000,ROUND(ROUNDDOWN(B2783/4,-3)*3.2,0)-440000,IF(B2783&lt;8500000,ROUNDDOWN(B2783*0.9,0)-1100000,B2783-1950000))))))))</f>
        <v/>
      </c>
      <c r="G2783" s="21">
        <f>IF(F2783&gt;23500000,NA(),IF(F2783&lt;=4890000,1040000,IF(F2783&lt;=6550000,670000,620000)))</f>
        <v/>
      </c>
      <c r="H2783" s="21">
        <f>IF(D2783&lt;=0,0,MAX(0,MIN(2000000,D2783-MIN(100000,ROUNDDOWN(F2783*0.05,0)))))</f>
        <v/>
      </c>
      <c r="I2783" s="21">
        <f>IF(C2783&lt;=2000,0,MIN(C2783,ROUNDDOWN(F2783*0.4,0))-2000)</f>
        <v/>
      </c>
      <c r="J2783" s="21">
        <f>MAX(0,ROUNDDOWN(F2783-E2783-G2783,-3))</f>
        <v/>
      </c>
      <c r="K2783" s="21">
        <f>MAX(0,ROUNDDOWN(F2783-E2783-G2783-H2783-I2783,-3))</f>
        <v/>
      </c>
      <c r="L2783" s="21">
        <f>MAX(0,ROUNDDOWN(F2783-E2783-G2783-H2783,-3))</f>
        <v/>
      </c>
      <c r="M2783" s="21">
        <f>IF(J2783&lt;=0,0,ROUNDDOWN((J2783*LOOKUP(J2783,{0,1950001,3300001,6950001,9000001,18000001,40000001},{0.05,0.1,0.2,0.23,0.33,0.4,0.45})-LOOKUP(J2783,{0,1950001,3300001,6950001,9000001,18000001,40000001},{0,97500,427500,636000,1536000,2796000,4796000}))*1.021,-2))</f>
        <v/>
      </c>
      <c r="N2783" s="21">
        <f>IF(K2783&lt;=0,0,ROUNDDOWN((K2783*LOOKUP(K2783,{0,1950001,3300001,6950001,9000001,18000001,40000001},{0.05,0.1,0.2,0.23,0.33,0.4,0.45})-LOOKUP(K2783,{0,1950001,3300001,6950001,9000001,18000001,40000001},{0,97500,427500,636000,1536000,2796000,4796000}))*1.021,-2))</f>
        <v/>
      </c>
      <c r="O2783" s="21">
        <f>IF(L2783&lt;=0,0,ROUNDDOWN((L2783*LOOKUP(L2783,{0,1950001,3300001,6950001,9000001,18000001,40000001},{0.05,0.1,0.2,0.23,0.33,0.4,0.45})-LOOKUP(L2783,{0,1950001,3300001,6950001,9000001,18000001,40000001},{0,97500,427500,636000,1536000,2796000,4796000}))*1.021,-2))</f>
        <v/>
      </c>
      <c r="P2783" s="21">
        <f>MAX(0,ROUNDDOWN(F2783-E2783-430000,-3))</f>
        <v/>
      </c>
      <c r="Q2783" s="21">
        <f>MAX(0,ROUNDDOWN(F2783-E2783-430000-H2783,-3))</f>
        <v/>
      </c>
      <c r="R2783" s="21">
        <f>IF(F2783&lt;=450000,0,MAX(0,P2783*0.06-MIN(50000,P2783)*0.03))</f>
        <v/>
      </c>
      <c r="S2783" s="21">
        <f>IF(F2783&lt;=450000,0,MAX(0,P2783*0.04-MIN(50000,P2783)*0.02))</f>
        <v/>
      </c>
      <c r="T2783" s="21">
        <f>IF(F2783&lt;=450000,0,MAX(0,Q2783*0.06-MIN(50000,Q2783)*0.03))</f>
        <v/>
      </c>
      <c r="U2783" s="21">
        <f>IF(F2783&lt;=450000,0,MAX(0,Q2783*0.04-MIN(50000,Q2783)*0.02))</f>
        <v/>
      </c>
      <c r="V2783" s="21">
        <f>50000+MAX(0,G2783-480000)</f>
        <v/>
      </c>
      <c r="W2783" s="21">
        <f>P2783-V2783</f>
        <v/>
      </c>
      <c r="X2783" s="21">
        <f>Q2783-V2783</f>
        <v/>
      </c>
      <c r="Y2783" s="22">
        <f>IF(W2783&lt;0,0.9,LOOKUP(W2783,{0,1950001,3300001,6950001,9000001,18000001,40000001},{0.84895,0.7979,0.6958,0.66517,0.56307,0.4916,0.44055}))</f>
        <v/>
      </c>
      <c r="Z2783" s="22">
        <f>IF(X2783&lt;0,0.9,LOOKUP(X2783,{0,1950001,3300001,6950001,9000001,18000001,40000001},{0.84895,0.7979,0.6958,0.66517,0.56307,0.4916,0.44055}))</f>
        <v/>
      </c>
      <c r="AA2783" s="22">
        <f>IF(W2783&lt;0,0,CHOOSE(MATCH(W2783,{0,1950001,3300001,6950001,9000001},1),5.105/84.895,10.21/79.79,20.42/69.58,23.483/66.517,33.693/56.307))</f>
        <v/>
      </c>
      <c r="AB2783" s="21">
        <f>IF(C2783&lt;=2000,0,(MIN(C2783,ROUNDDOWN(F2783*0.3,0))-2000)*0.1)</f>
        <v/>
      </c>
      <c r="AC2783" s="21">
        <f>IF(C2783&lt;=2000,0,MIN((C2783-2000)*Y2783,(R2783+S2783)*0.2))</f>
        <v/>
      </c>
      <c r="AD2783" s="21">
        <f>IF(C2783&lt;=2000,0,MIN((C2783-2000)*Z2783,(T2783+U2783)*0.2))</f>
        <v/>
      </c>
      <c r="AE2783" s="21">
        <f>AC2783*AA2783</f>
        <v/>
      </c>
      <c r="AF2783" s="21">
        <f>ROUNDDOWN(R2783,-2)+ROUNDDOWN(S2783,-2)</f>
        <v/>
      </c>
      <c r="AG2783" s="21">
        <f>ROUNDDOWN(MAX(0,R2783-(AB2783+AC2783+AE2783)*0.6),-2)+ROUNDDOWN(MAX(0,S2783-(AB2783+AC2783+AE2783)*0.4),-2)</f>
        <v/>
      </c>
      <c r="AH2783" s="21">
        <f>ROUNDDOWN(MAX(0,T2783-(AB2783+AD2783)*0.6),-2)+ROUNDDOWN(MAX(0,U2783-(AB2783+AD2783)*0.4),-2)</f>
        <v/>
      </c>
      <c r="AI2783" s="21">
        <f>ROUNDDOWN(T2783,-2)+ROUNDDOWN(U2783,-2)</f>
        <v/>
      </c>
      <c r="AJ2783" s="21">
        <f>M2783+AF2783</f>
        <v/>
      </c>
      <c r="AK2783" s="21">
        <f>M2783+AG2783</f>
        <v/>
      </c>
      <c r="AL2783" s="21">
        <f>N2783+AH2783</f>
        <v/>
      </c>
      <c r="AM2783" s="21">
        <f>O2783+AI2783</f>
        <v/>
      </c>
      <c r="AN2783" s="21">
        <f>N2783+AI2783</f>
        <v/>
      </c>
      <c r="AO2783" s="21">
        <f>ROUNDDOWN((R2783+S2783)*0.2/Y2783+2000,0)</f>
        <v/>
      </c>
      <c r="AP2783" s="21">
        <f>ROUNDDOWN((T2783+U2783)*0.2/Z2783+2000,0)</f>
        <v/>
      </c>
      <c r="AQ2783" s="21">
        <f>AL2783-AK2783</f>
        <v/>
      </c>
      <c r="AR2783" s="21">
        <f>AM2783-AK2783</f>
        <v/>
      </c>
      <c r="AS2783" s="21">
        <f>AM2783-AL2783</f>
        <v/>
      </c>
      <c r="AT2783" s="21">
        <f>AK2783+C2783-AJ2783</f>
        <v/>
      </c>
      <c r="AU2783" s="21">
        <f>AL2783+C2783-AM2783</f>
        <v/>
      </c>
      <c r="AV2783" s="21">
        <f>AN2783+C2783-AM2783</f>
        <v/>
      </c>
    </row>
    <row r="2784">
      <c r="A2784" t="inlineStr">
        <is>
          <t>1万円刻み</t>
        </is>
      </c>
      <c r="B2784" s="21">
        <f>'5_1万円刻み'!$A$1021</f>
        <v/>
      </c>
      <c r="C2784" s="21">
        <f>AO2784</f>
        <v/>
      </c>
      <c r="D2784" s="21" t="n">
        <v>0</v>
      </c>
      <c r="E2784" s="21">
        <f>ROUND(MIN(B2784/12,650000)*12*0.0915+MIN(B2784/12,1390000)*12*(0.0504+0)+B2784*0.005,0)</f>
        <v/>
      </c>
      <c r="F2784" s="21">
        <f>IF(B2784&lt;741000,0,IF(B2784&lt;2191000,B2784-740000,IF(B2784&lt;2193000,1451000,IF(B2784&lt;2196000,1453000,IF(B2784&lt;2200000,1456000,IF(B2784&lt;3600000,ROUND(ROUNDDOWN(B2784/4,-3)*2.8,0)-80000,IF(B2784&lt;6600000,ROUND(ROUNDDOWN(B2784/4,-3)*3.2,0)-440000,IF(B2784&lt;8500000,ROUNDDOWN(B2784*0.9,0)-1100000,B2784-1950000))))))))</f>
        <v/>
      </c>
      <c r="G2784" s="21">
        <f>IF(F2784&gt;23500000,NA(),IF(F2784&lt;=4890000,1040000,IF(F2784&lt;=6550000,670000,620000)))</f>
        <v/>
      </c>
      <c r="H2784" s="21">
        <f>IF(D2784&lt;=0,0,MAX(0,MIN(2000000,D2784-MIN(100000,ROUNDDOWN(F2784*0.05,0)))))</f>
        <v/>
      </c>
      <c r="I2784" s="21">
        <f>IF(C2784&lt;=2000,0,MIN(C2784,ROUNDDOWN(F2784*0.4,0))-2000)</f>
        <v/>
      </c>
      <c r="J2784" s="21">
        <f>MAX(0,ROUNDDOWN(F2784-E2784-G2784,-3))</f>
        <v/>
      </c>
      <c r="K2784" s="21">
        <f>MAX(0,ROUNDDOWN(F2784-E2784-G2784-H2784-I2784,-3))</f>
        <v/>
      </c>
      <c r="L2784" s="21">
        <f>MAX(0,ROUNDDOWN(F2784-E2784-G2784-H2784,-3))</f>
        <v/>
      </c>
      <c r="M2784" s="21">
        <f>IF(J2784&lt;=0,0,ROUNDDOWN((J2784*LOOKUP(J2784,{0,1950001,3300001,6950001,9000001,18000001,40000001},{0.05,0.1,0.2,0.23,0.33,0.4,0.45})-LOOKUP(J2784,{0,1950001,3300001,6950001,9000001,18000001,40000001},{0,97500,427500,636000,1536000,2796000,4796000}))*1.021,-2))</f>
        <v/>
      </c>
      <c r="N2784" s="21">
        <f>IF(K2784&lt;=0,0,ROUNDDOWN((K2784*LOOKUP(K2784,{0,1950001,3300001,6950001,9000001,18000001,40000001},{0.05,0.1,0.2,0.23,0.33,0.4,0.45})-LOOKUP(K2784,{0,1950001,3300001,6950001,9000001,18000001,40000001},{0,97500,427500,636000,1536000,2796000,4796000}))*1.021,-2))</f>
        <v/>
      </c>
      <c r="O2784" s="21">
        <f>IF(L2784&lt;=0,0,ROUNDDOWN((L2784*LOOKUP(L2784,{0,1950001,3300001,6950001,9000001,18000001,40000001},{0.05,0.1,0.2,0.23,0.33,0.4,0.45})-LOOKUP(L2784,{0,1950001,3300001,6950001,9000001,18000001,40000001},{0,97500,427500,636000,1536000,2796000,4796000}))*1.021,-2))</f>
        <v/>
      </c>
      <c r="P2784" s="21">
        <f>MAX(0,ROUNDDOWN(F2784-E2784-430000,-3))</f>
        <v/>
      </c>
      <c r="Q2784" s="21">
        <f>MAX(0,ROUNDDOWN(F2784-E2784-430000-H2784,-3))</f>
        <v/>
      </c>
      <c r="R2784" s="21">
        <f>IF(F2784&lt;=450000,0,MAX(0,P2784*0.06-MIN(50000,P2784)*0.03))</f>
        <v/>
      </c>
      <c r="S2784" s="21">
        <f>IF(F2784&lt;=450000,0,MAX(0,P2784*0.04-MIN(50000,P2784)*0.02))</f>
        <v/>
      </c>
      <c r="T2784" s="21">
        <f>IF(F2784&lt;=450000,0,MAX(0,Q2784*0.06-MIN(50000,Q2784)*0.03))</f>
        <v/>
      </c>
      <c r="U2784" s="21">
        <f>IF(F2784&lt;=450000,0,MAX(0,Q2784*0.04-MIN(50000,Q2784)*0.02))</f>
        <v/>
      </c>
      <c r="V2784" s="21">
        <f>50000+MAX(0,G2784-480000)</f>
        <v/>
      </c>
      <c r="W2784" s="21">
        <f>P2784-V2784</f>
        <v/>
      </c>
      <c r="X2784" s="21">
        <f>Q2784-V2784</f>
        <v/>
      </c>
      <c r="Y2784" s="22">
        <f>IF(W2784&lt;0,0.9,LOOKUP(W2784,{0,1950001,3300001,6950001,9000001,18000001,40000001},{0.84895,0.7979,0.6958,0.66517,0.56307,0.4916,0.44055}))</f>
        <v/>
      </c>
      <c r="Z2784" s="22">
        <f>IF(X2784&lt;0,0.9,LOOKUP(X2784,{0,1950001,3300001,6950001,9000001,18000001,40000001},{0.84895,0.7979,0.6958,0.66517,0.56307,0.4916,0.44055}))</f>
        <v/>
      </c>
      <c r="AA2784" s="22">
        <f>IF(W2784&lt;0,0,CHOOSE(MATCH(W2784,{0,1950001,3300001,6950001,9000001},1),5.105/84.895,10.21/79.79,20.42/69.58,23.483/66.517,33.693/56.307))</f>
        <v/>
      </c>
      <c r="AB2784" s="21">
        <f>IF(C2784&lt;=2000,0,(MIN(C2784,ROUNDDOWN(F2784*0.3,0))-2000)*0.1)</f>
        <v/>
      </c>
      <c r="AC2784" s="21">
        <f>IF(C2784&lt;=2000,0,MIN((C2784-2000)*Y2784,(R2784+S2784)*0.2))</f>
        <v/>
      </c>
      <c r="AD2784" s="21">
        <f>IF(C2784&lt;=2000,0,MIN((C2784-2000)*Z2784,(T2784+U2784)*0.2))</f>
        <v/>
      </c>
      <c r="AE2784" s="21">
        <f>AC2784*AA2784</f>
        <v/>
      </c>
      <c r="AF2784" s="21">
        <f>ROUNDDOWN(R2784,-2)+ROUNDDOWN(S2784,-2)</f>
        <v/>
      </c>
      <c r="AG2784" s="21">
        <f>ROUNDDOWN(MAX(0,R2784-(AB2784+AC2784+AE2784)*0.6),-2)+ROUNDDOWN(MAX(0,S2784-(AB2784+AC2784+AE2784)*0.4),-2)</f>
        <v/>
      </c>
      <c r="AH2784" s="21">
        <f>ROUNDDOWN(MAX(0,T2784-(AB2784+AD2784)*0.6),-2)+ROUNDDOWN(MAX(0,U2784-(AB2784+AD2784)*0.4),-2)</f>
        <v/>
      </c>
      <c r="AI2784" s="21">
        <f>ROUNDDOWN(T2784,-2)+ROUNDDOWN(U2784,-2)</f>
        <v/>
      </c>
      <c r="AJ2784" s="21">
        <f>M2784+AF2784</f>
        <v/>
      </c>
      <c r="AK2784" s="21">
        <f>M2784+AG2784</f>
        <v/>
      </c>
      <c r="AL2784" s="21">
        <f>N2784+AH2784</f>
        <v/>
      </c>
      <c r="AM2784" s="21">
        <f>O2784+AI2784</f>
        <v/>
      </c>
      <c r="AN2784" s="21">
        <f>N2784+AI2784</f>
        <v/>
      </c>
      <c r="AO2784" s="21">
        <f>ROUNDDOWN((R2784+S2784)*0.2/Y2784+2000,0)</f>
        <v/>
      </c>
      <c r="AP2784" s="21">
        <f>ROUNDDOWN((T2784+U2784)*0.2/Z2784+2000,0)</f>
        <v/>
      </c>
      <c r="AQ2784" s="21">
        <f>AL2784-AK2784</f>
        <v/>
      </c>
      <c r="AR2784" s="21">
        <f>AM2784-AK2784</f>
        <v/>
      </c>
      <c r="AS2784" s="21">
        <f>AM2784-AL2784</f>
        <v/>
      </c>
      <c r="AT2784" s="21">
        <f>AK2784+C2784-AJ2784</f>
        <v/>
      </c>
      <c r="AU2784" s="21">
        <f>AL2784+C2784-AM2784</f>
        <v/>
      </c>
      <c r="AV2784" s="21">
        <f>AN2784+C2784-AM2784</f>
        <v/>
      </c>
    </row>
    <row r="2785">
      <c r="A2785" t="inlineStr">
        <is>
          <t>1万円刻み</t>
        </is>
      </c>
      <c r="B2785" s="21">
        <f>'5_1万円刻み'!$A$1022</f>
        <v/>
      </c>
      <c r="C2785" s="21">
        <f>AO2785</f>
        <v/>
      </c>
      <c r="D2785" s="21" t="n">
        <v>0</v>
      </c>
      <c r="E2785" s="21">
        <f>ROUND(MIN(B2785/12,650000)*12*0.0915+MIN(B2785/12,1390000)*12*(0.0504+0)+B2785*0.005,0)</f>
        <v/>
      </c>
      <c r="F2785" s="21">
        <f>IF(B2785&lt;741000,0,IF(B2785&lt;2191000,B2785-740000,IF(B2785&lt;2193000,1451000,IF(B2785&lt;2196000,1453000,IF(B2785&lt;2200000,1456000,IF(B2785&lt;3600000,ROUND(ROUNDDOWN(B2785/4,-3)*2.8,0)-80000,IF(B2785&lt;6600000,ROUND(ROUNDDOWN(B2785/4,-3)*3.2,0)-440000,IF(B2785&lt;8500000,ROUNDDOWN(B2785*0.9,0)-1100000,B2785-1950000))))))))</f>
        <v/>
      </c>
      <c r="G2785" s="21">
        <f>IF(F2785&gt;23500000,NA(),IF(F2785&lt;=4890000,1040000,IF(F2785&lt;=6550000,670000,620000)))</f>
        <v/>
      </c>
      <c r="H2785" s="21">
        <f>IF(D2785&lt;=0,0,MAX(0,MIN(2000000,D2785-MIN(100000,ROUNDDOWN(F2785*0.05,0)))))</f>
        <v/>
      </c>
      <c r="I2785" s="21">
        <f>IF(C2785&lt;=2000,0,MIN(C2785,ROUNDDOWN(F2785*0.4,0))-2000)</f>
        <v/>
      </c>
      <c r="J2785" s="21">
        <f>MAX(0,ROUNDDOWN(F2785-E2785-G2785,-3))</f>
        <v/>
      </c>
      <c r="K2785" s="21">
        <f>MAX(0,ROUNDDOWN(F2785-E2785-G2785-H2785-I2785,-3))</f>
        <v/>
      </c>
      <c r="L2785" s="21">
        <f>MAX(0,ROUNDDOWN(F2785-E2785-G2785-H2785,-3))</f>
        <v/>
      </c>
      <c r="M2785" s="21">
        <f>IF(J2785&lt;=0,0,ROUNDDOWN((J2785*LOOKUP(J2785,{0,1950001,3300001,6950001,9000001,18000001,40000001},{0.05,0.1,0.2,0.23,0.33,0.4,0.45})-LOOKUP(J2785,{0,1950001,3300001,6950001,9000001,18000001,40000001},{0,97500,427500,636000,1536000,2796000,4796000}))*1.021,-2))</f>
        <v/>
      </c>
      <c r="N2785" s="21">
        <f>IF(K2785&lt;=0,0,ROUNDDOWN((K2785*LOOKUP(K2785,{0,1950001,3300001,6950001,9000001,18000001,40000001},{0.05,0.1,0.2,0.23,0.33,0.4,0.45})-LOOKUP(K2785,{0,1950001,3300001,6950001,9000001,18000001,40000001},{0,97500,427500,636000,1536000,2796000,4796000}))*1.021,-2))</f>
        <v/>
      </c>
      <c r="O2785" s="21">
        <f>IF(L2785&lt;=0,0,ROUNDDOWN((L2785*LOOKUP(L2785,{0,1950001,3300001,6950001,9000001,18000001,40000001},{0.05,0.1,0.2,0.23,0.33,0.4,0.45})-LOOKUP(L2785,{0,1950001,3300001,6950001,9000001,18000001,40000001},{0,97500,427500,636000,1536000,2796000,4796000}))*1.021,-2))</f>
        <v/>
      </c>
      <c r="P2785" s="21">
        <f>MAX(0,ROUNDDOWN(F2785-E2785-430000,-3))</f>
        <v/>
      </c>
      <c r="Q2785" s="21">
        <f>MAX(0,ROUNDDOWN(F2785-E2785-430000-H2785,-3))</f>
        <v/>
      </c>
      <c r="R2785" s="21">
        <f>IF(F2785&lt;=450000,0,MAX(0,P2785*0.06-MIN(50000,P2785)*0.03))</f>
        <v/>
      </c>
      <c r="S2785" s="21">
        <f>IF(F2785&lt;=450000,0,MAX(0,P2785*0.04-MIN(50000,P2785)*0.02))</f>
        <v/>
      </c>
      <c r="T2785" s="21">
        <f>IF(F2785&lt;=450000,0,MAX(0,Q2785*0.06-MIN(50000,Q2785)*0.03))</f>
        <v/>
      </c>
      <c r="U2785" s="21">
        <f>IF(F2785&lt;=450000,0,MAX(0,Q2785*0.04-MIN(50000,Q2785)*0.02))</f>
        <v/>
      </c>
      <c r="V2785" s="21">
        <f>50000+MAX(0,G2785-480000)</f>
        <v/>
      </c>
      <c r="W2785" s="21">
        <f>P2785-V2785</f>
        <v/>
      </c>
      <c r="X2785" s="21">
        <f>Q2785-V2785</f>
        <v/>
      </c>
      <c r="Y2785" s="22">
        <f>IF(W2785&lt;0,0.9,LOOKUP(W2785,{0,1950001,3300001,6950001,9000001,18000001,40000001},{0.84895,0.7979,0.6958,0.66517,0.56307,0.4916,0.44055}))</f>
        <v/>
      </c>
      <c r="Z2785" s="22">
        <f>IF(X2785&lt;0,0.9,LOOKUP(X2785,{0,1950001,3300001,6950001,9000001,18000001,40000001},{0.84895,0.7979,0.6958,0.66517,0.56307,0.4916,0.44055}))</f>
        <v/>
      </c>
      <c r="AA2785" s="22">
        <f>IF(W2785&lt;0,0,CHOOSE(MATCH(W2785,{0,1950001,3300001,6950001,9000001},1),5.105/84.895,10.21/79.79,20.42/69.58,23.483/66.517,33.693/56.307))</f>
        <v/>
      </c>
      <c r="AB2785" s="21">
        <f>IF(C2785&lt;=2000,0,(MIN(C2785,ROUNDDOWN(F2785*0.3,0))-2000)*0.1)</f>
        <v/>
      </c>
      <c r="AC2785" s="21">
        <f>IF(C2785&lt;=2000,0,MIN((C2785-2000)*Y2785,(R2785+S2785)*0.2))</f>
        <v/>
      </c>
      <c r="AD2785" s="21">
        <f>IF(C2785&lt;=2000,0,MIN((C2785-2000)*Z2785,(T2785+U2785)*0.2))</f>
        <v/>
      </c>
      <c r="AE2785" s="21">
        <f>AC2785*AA2785</f>
        <v/>
      </c>
      <c r="AF2785" s="21">
        <f>ROUNDDOWN(R2785,-2)+ROUNDDOWN(S2785,-2)</f>
        <v/>
      </c>
      <c r="AG2785" s="21">
        <f>ROUNDDOWN(MAX(0,R2785-(AB2785+AC2785+AE2785)*0.6),-2)+ROUNDDOWN(MAX(0,S2785-(AB2785+AC2785+AE2785)*0.4),-2)</f>
        <v/>
      </c>
      <c r="AH2785" s="21">
        <f>ROUNDDOWN(MAX(0,T2785-(AB2785+AD2785)*0.6),-2)+ROUNDDOWN(MAX(0,U2785-(AB2785+AD2785)*0.4),-2)</f>
        <v/>
      </c>
      <c r="AI2785" s="21">
        <f>ROUNDDOWN(T2785,-2)+ROUNDDOWN(U2785,-2)</f>
        <v/>
      </c>
      <c r="AJ2785" s="21">
        <f>M2785+AF2785</f>
        <v/>
      </c>
      <c r="AK2785" s="21">
        <f>M2785+AG2785</f>
        <v/>
      </c>
      <c r="AL2785" s="21">
        <f>N2785+AH2785</f>
        <v/>
      </c>
      <c r="AM2785" s="21">
        <f>O2785+AI2785</f>
        <v/>
      </c>
      <c r="AN2785" s="21">
        <f>N2785+AI2785</f>
        <v/>
      </c>
      <c r="AO2785" s="21">
        <f>ROUNDDOWN((R2785+S2785)*0.2/Y2785+2000,0)</f>
        <v/>
      </c>
      <c r="AP2785" s="21">
        <f>ROUNDDOWN((T2785+U2785)*0.2/Z2785+2000,0)</f>
        <v/>
      </c>
      <c r="AQ2785" s="21">
        <f>AL2785-AK2785</f>
        <v/>
      </c>
      <c r="AR2785" s="21">
        <f>AM2785-AK2785</f>
        <v/>
      </c>
      <c r="AS2785" s="21">
        <f>AM2785-AL2785</f>
        <v/>
      </c>
      <c r="AT2785" s="21">
        <f>AK2785+C2785-AJ2785</f>
        <v/>
      </c>
      <c r="AU2785" s="21">
        <f>AL2785+C2785-AM2785</f>
        <v/>
      </c>
      <c r="AV2785" s="21">
        <f>AN2785+C2785-AM2785</f>
        <v/>
      </c>
    </row>
    <row r="2786">
      <c r="A2786" t="inlineStr">
        <is>
          <t>1万円刻み</t>
        </is>
      </c>
      <c r="B2786" s="21">
        <f>'5_1万円刻み'!$A$1023</f>
        <v/>
      </c>
      <c r="C2786" s="21">
        <f>AO2786</f>
        <v/>
      </c>
      <c r="D2786" s="21" t="n">
        <v>0</v>
      </c>
      <c r="E2786" s="21">
        <f>ROUND(MIN(B2786/12,650000)*12*0.0915+MIN(B2786/12,1390000)*12*(0.0504+0)+B2786*0.005,0)</f>
        <v/>
      </c>
      <c r="F2786" s="21">
        <f>IF(B2786&lt;741000,0,IF(B2786&lt;2191000,B2786-740000,IF(B2786&lt;2193000,1451000,IF(B2786&lt;2196000,1453000,IF(B2786&lt;2200000,1456000,IF(B2786&lt;3600000,ROUND(ROUNDDOWN(B2786/4,-3)*2.8,0)-80000,IF(B2786&lt;6600000,ROUND(ROUNDDOWN(B2786/4,-3)*3.2,0)-440000,IF(B2786&lt;8500000,ROUNDDOWN(B2786*0.9,0)-1100000,B2786-1950000))))))))</f>
        <v/>
      </c>
      <c r="G2786" s="21">
        <f>IF(F2786&gt;23500000,NA(),IF(F2786&lt;=4890000,1040000,IF(F2786&lt;=6550000,670000,620000)))</f>
        <v/>
      </c>
      <c r="H2786" s="21">
        <f>IF(D2786&lt;=0,0,MAX(0,MIN(2000000,D2786-MIN(100000,ROUNDDOWN(F2786*0.05,0)))))</f>
        <v/>
      </c>
      <c r="I2786" s="21">
        <f>IF(C2786&lt;=2000,0,MIN(C2786,ROUNDDOWN(F2786*0.4,0))-2000)</f>
        <v/>
      </c>
      <c r="J2786" s="21">
        <f>MAX(0,ROUNDDOWN(F2786-E2786-G2786,-3))</f>
        <v/>
      </c>
      <c r="K2786" s="21">
        <f>MAX(0,ROUNDDOWN(F2786-E2786-G2786-H2786-I2786,-3))</f>
        <v/>
      </c>
      <c r="L2786" s="21">
        <f>MAX(0,ROUNDDOWN(F2786-E2786-G2786-H2786,-3))</f>
        <v/>
      </c>
      <c r="M2786" s="21">
        <f>IF(J2786&lt;=0,0,ROUNDDOWN((J2786*LOOKUP(J2786,{0,1950001,3300001,6950001,9000001,18000001,40000001},{0.05,0.1,0.2,0.23,0.33,0.4,0.45})-LOOKUP(J2786,{0,1950001,3300001,6950001,9000001,18000001,40000001},{0,97500,427500,636000,1536000,2796000,4796000}))*1.021,-2))</f>
        <v/>
      </c>
      <c r="N2786" s="21">
        <f>IF(K2786&lt;=0,0,ROUNDDOWN((K2786*LOOKUP(K2786,{0,1950001,3300001,6950001,9000001,18000001,40000001},{0.05,0.1,0.2,0.23,0.33,0.4,0.45})-LOOKUP(K2786,{0,1950001,3300001,6950001,9000001,18000001,40000001},{0,97500,427500,636000,1536000,2796000,4796000}))*1.021,-2))</f>
        <v/>
      </c>
      <c r="O2786" s="21">
        <f>IF(L2786&lt;=0,0,ROUNDDOWN((L2786*LOOKUP(L2786,{0,1950001,3300001,6950001,9000001,18000001,40000001},{0.05,0.1,0.2,0.23,0.33,0.4,0.45})-LOOKUP(L2786,{0,1950001,3300001,6950001,9000001,18000001,40000001},{0,97500,427500,636000,1536000,2796000,4796000}))*1.021,-2))</f>
        <v/>
      </c>
      <c r="P2786" s="21">
        <f>MAX(0,ROUNDDOWN(F2786-E2786-430000,-3))</f>
        <v/>
      </c>
      <c r="Q2786" s="21">
        <f>MAX(0,ROUNDDOWN(F2786-E2786-430000-H2786,-3))</f>
        <v/>
      </c>
      <c r="R2786" s="21">
        <f>IF(F2786&lt;=450000,0,MAX(0,P2786*0.06-MIN(50000,P2786)*0.03))</f>
        <v/>
      </c>
      <c r="S2786" s="21">
        <f>IF(F2786&lt;=450000,0,MAX(0,P2786*0.04-MIN(50000,P2786)*0.02))</f>
        <v/>
      </c>
      <c r="T2786" s="21">
        <f>IF(F2786&lt;=450000,0,MAX(0,Q2786*0.06-MIN(50000,Q2786)*0.03))</f>
        <v/>
      </c>
      <c r="U2786" s="21">
        <f>IF(F2786&lt;=450000,0,MAX(0,Q2786*0.04-MIN(50000,Q2786)*0.02))</f>
        <v/>
      </c>
      <c r="V2786" s="21">
        <f>50000+MAX(0,G2786-480000)</f>
        <v/>
      </c>
      <c r="W2786" s="21">
        <f>P2786-V2786</f>
        <v/>
      </c>
      <c r="X2786" s="21">
        <f>Q2786-V2786</f>
        <v/>
      </c>
      <c r="Y2786" s="22">
        <f>IF(W2786&lt;0,0.9,LOOKUP(W2786,{0,1950001,3300001,6950001,9000001,18000001,40000001},{0.84895,0.7979,0.6958,0.66517,0.56307,0.4916,0.44055}))</f>
        <v/>
      </c>
      <c r="Z2786" s="22">
        <f>IF(X2786&lt;0,0.9,LOOKUP(X2786,{0,1950001,3300001,6950001,9000001,18000001,40000001},{0.84895,0.7979,0.6958,0.66517,0.56307,0.4916,0.44055}))</f>
        <v/>
      </c>
      <c r="AA2786" s="22">
        <f>IF(W2786&lt;0,0,CHOOSE(MATCH(W2786,{0,1950001,3300001,6950001,9000001},1),5.105/84.895,10.21/79.79,20.42/69.58,23.483/66.517,33.693/56.307))</f>
        <v/>
      </c>
      <c r="AB2786" s="21">
        <f>IF(C2786&lt;=2000,0,(MIN(C2786,ROUNDDOWN(F2786*0.3,0))-2000)*0.1)</f>
        <v/>
      </c>
      <c r="AC2786" s="21">
        <f>IF(C2786&lt;=2000,0,MIN((C2786-2000)*Y2786,(R2786+S2786)*0.2))</f>
        <v/>
      </c>
      <c r="AD2786" s="21">
        <f>IF(C2786&lt;=2000,0,MIN((C2786-2000)*Z2786,(T2786+U2786)*0.2))</f>
        <v/>
      </c>
      <c r="AE2786" s="21">
        <f>AC2786*AA2786</f>
        <v/>
      </c>
      <c r="AF2786" s="21">
        <f>ROUNDDOWN(R2786,-2)+ROUNDDOWN(S2786,-2)</f>
        <v/>
      </c>
      <c r="AG2786" s="21">
        <f>ROUNDDOWN(MAX(0,R2786-(AB2786+AC2786+AE2786)*0.6),-2)+ROUNDDOWN(MAX(0,S2786-(AB2786+AC2786+AE2786)*0.4),-2)</f>
        <v/>
      </c>
      <c r="AH2786" s="21">
        <f>ROUNDDOWN(MAX(0,T2786-(AB2786+AD2786)*0.6),-2)+ROUNDDOWN(MAX(0,U2786-(AB2786+AD2786)*0.4),-2)</f>
        <v/>
      </c>
      <c r="AI2786" s="21">
        <f>ROUNDDOWN(T2786,-2)+ROUNDDOWN(U2786,-2)</f>
        <v/>
      </c>
      <c r="AJ2786" s="21">
        <f>M2786+AF2786</f>
        <v/>
      </c>
      <c r="AK2786" s="21">
        <f>M2786+AG2786</f>
        <v/>
      </c>
      <c r="AL2786" s="21">
        <f>N2786+AH2786</f>
        <v/>
      </c>
      <c r="AM2786" s="21">
        <f>O2786+AI2786</f>
        <v/>
      </c>
      <c r="AN2786" s="21">
        <f>N2786+AI2786</f>
        <v/>
      </c>
      <c r="AO2786" s="21">
        <f>ROUNDDOWN((R2786+S2786)*0.2/Y2786+2000,0)</f>
        <v/>
      </c>
      <c r="AP2786" s="21">
        <f>ROUNDDOWN((T2786+U2786)*0.2/Z2786+2000,0)</f>
        <v/>
      </c>
      <c r="AQ2786" s="21">
        <f>AL2786-AK2786</f>
        <v/>
      </c>
      <c r="AR2786" s="21">
        <f>AM2786-AK2786</f>
        <v/>
      </c>
      <c r="AS2786" s="21">
        <f>AM2786-AL2786</f>
        <v/>
      </c>
      <c r="AT2786" s="21">
        <f>AK2786+C2786-AJ2786</f>
        <v/>
      </c>
      <c r="AU2786" s="21">
        <f>AL2786+C2786-AM2786</f>
        <v/>
      </c>
      <c r="AV2786" s="21">
        <f>AN2786+C2786-AM2786</f>
        <v/>
      </c>
    </row>
    <row r="2787">
      <c r="A2787" t="inlineStr">
        <is>
          <t>1万円刻み</t>
        </is>
      </c>
      <c r="B2787" s="21">
        <f>'5_1万円刻み'!$A$1024</f>
        <v/>
      </c>
      <c r="C2787" s="21">
        <f>AO2787</f>
        <v/>
      </c>
      <c r="D2787" s="21" t="n">
        <v>0</v>
      </c>
      <c r="E2787" s="21">
        <f>ROUND(MIN(B2787/12,650000)*12*0.0915+MIN(B2787/12,1390000)*12*(0.0504+0)+B2787*0.005,0)</f>
        <v/>
      </c>
      <c r="F2787" s="21">
        <f>IF(B2787&lt;741000,0,IF(B2787&lt;2191000,B2787-740000,IF(B2787&lt;2193000,1451000,IF(B2787&lt;2196000,1453000,IF(B2787&lt;2200000,1456000,IF(B2787&lt;3600000,ROUND(ROUNDDOWN(B2787/4,-3)*2.8,0)-80000,IF(B2787&lt;6600000,ROUND(ROUNDDOWN(B2787/4,-3)*3.2,0)-440000,IF(B2787&lt;8500000,ROUNDDOWN(B2787*0.9,0)-1100000,B2787-1950000))))))))</f>
        <v/>
      </c>
      <c r="G2787" s="21">
        <f>IF(F2787&gt;23500000,NA(),IF(F2787&lt;=4890000,1040000,IF(F2787&lt;=6550000,670000,620000)))</f>
        <v/>
      </c>
      <c r="H2787" s="21">
        <f>IF(D2787&lt;=0,0,MAX(0,MIN(2000000,D2787-MIN(100000,ROUNDDOWN(F2787*0.05,0)))))</f>
        <v/>
      </c>
      <c r="I2787" s="21">
        <f>IF(C2787&lt;=2000,0,MIN(C2787,ROUNDDOWN(F2787*0.4,0))-2000)</f>
        <v/>
      </c>
      <c r="J2787" s="21">
        <f>MAX(0,ROUNDDOWN(F2787-E2787-G2787,-3))</f>
        <v/>
      </c>
      <c r="K2787" s="21">
        <f>MAX(0,ROUNDDOWN(F2787-E2787-G2787-H2787-I2787,-3))</f>
        <v/>
      </c>
      <c r="L2787" s="21">
        <f>MAX(0,ROUNDDOWN(F2787-E2787-G2787-H2787,-3))</f>
        <v/>
      </c>
      <c r="M2787" s="21">
        <f>IF(J2787&lt;=0,0,ROUNDDOWN((J2787*LOOKUP(J2787,{0,1950001,3300001,6950001,9000001,18000001,40000001},{0.05,0.1,0.2,0.23,0.33,0.4,0.45})-LOOKUP(J2787,{0,1950001,3300001,6950001,9000001,18000001,40000001},{0,97500,427500,636000,1536000,2796000,4796000}))*1.021,-2))</f>
        <v/>
      </c>
      <c r="N2787" s="21">
        <f>IF(K2787&lt;=0,0,ROUNDDOWN((K2787*LOOKUP(K2787,{0,1950001,3300001,6950001,9000001,18000001,40000001},{0.05,0.1,0.2,0.23,0.33,0.4,0.45})-LOOKUP(K2787,{0,1950001,3300001,6950001,9000001,18000001,40000001},{0,97500,427500,636000,1536000,2796000,4796000}))*1.021,-2))</f>
        <v/>
      </c>
      <c r="O2787" s="21">
        <f>IF(L2787&lt;=0,0,ROUNDDOWN((L2787*LOOKUP(L2787,{0,1950001,3300001,6950001,9000001,18000001,40000001},{0.05,0.1,0.2,0.23,0.33,0.4,0.45})-LOOKUP(L2787,{0,1950001,3300001,6950001,9000001,18000001,40000001},{0,97500,427500,636000,1536000,2796000,4796000}))*1.021,-2))</f>
        <v/>
      </c>
      <c r="P2787" s="21">
        <f>MAX(0,ROUNDDOWN(F2787-E2787-430000,-3))</f>
        <v/>
      </c>
      <c r="Q2787" s="21">
        <f>MAX(0,ROUNDDOWN(F2787-E2787-430000-H2787,-3))</f>
        <v/>
      </c>
      <c r="R2787" s="21">
        <f>IF(F2787&lt;=450000,0,MAX(0,P2787*0.06-MIN(50000,P2787)*0.03))</f>
        <v/>
      </c>
      <c r="S2787" s="21">
        <f>IF(F2787&lt;=450000,0,MAX(0,P2787*0.04-MIN(50000,P2787)*0.02))</f>
        <v/>
      </c>
      <c r="T2787" s="21">
        <f>IF(F2787&lt;=450000,0,MAX(0,Q2787*0.06-MIN(50000,Q2787)*0.03))</f>
        <v/>
      </c>
      <c r="U2787" s="21">
        <f>IF(F2787&lt;=450000,0,MAX(0,Q2787*0.04-MIN(50000,Q2787)*0.02))</f>
        <v/>
      </c>
      <c r="V2787" s="21">
        <f>50000+MAX(0,G2787-480000)</f>
        <v/>
      </c>
      <c r="W2787" s="21">
        <f>P2787-V2787</f>
        <v/>
      </c>
      <c r="X2787" s="21">
        <f>Q2787-V2787</f>
        <v/>
      </c>
      <c r="Y2787" s="22">
        <f>IF(W2787&lt;0,0.9,LOOKUP(W2787,{0,1950001,3300001,6950001,9000001,18000001,40000001},{0.84895,0.7979,0.6958,0.66517,0.56307,0.4916,0.44055}))</f>
        <v/>
      </c>
      <c r="Z2787" s="22">
        <f>IF(X2787&lt;0,0.9,LOOKUP(X2787,{0,1950001,3300001,6950001,9000001,18000001,40000001},{0.84895,0.7979,0.6958,0.66517,0.56307,0.4916,0.44055}))</f>
        <v/>
      </c>
      <c r="AA2787" s="22">
        <f>IF(W2787&lt;0,0,CHOOSE(MATCH(W2787,{0,1950001,3300001,6950001,9000001},1),5.105/84.895,10.21/79.79,20.42/69.58,23.483/66.517,33.693/56.307))</f>
        <v/>
      </c>
      <c r="AB2787" s="21">
        <f>IF(C2787&lt;=2000,0,(MIN(C2787,ROUNDDOWN(F2787*0.3,0))-2000)*0.1)</f>
        <v/>
      </c>
      <c r="AC2787" s="21">
        <f>IF(C2787&lt;=2000,0,MIN((C2787-2000)*Y2787,(R2787+S2787)*0.2))</f>
        <v/>
      </c>
      <c r="AD2787" s="21">
        <f>IF(C2787&lt;=2000,0,MIN((C2787-2000)*Z2787,(T2787+U2787)*0.2))</f>
        <v/>
      </c>
      <c r="AE2787" s="21">
        <f>AC2787*AA2787</f>
        <v/>
      </c>
      <c r="AF2787" s="21">
        <f>ROUNDDOWN(R2787,-2)+ROUNDDOWN(S2787,-2)</f>
        <v/>
      </c>
      <c r="AG2787" s="21">
        <f>ROUNDDOWN(MAX(0,R2787-(AB2787+AC2787+AE2787)*0.6),-2)+ROUNDDOWN(MAX(0,S2787-(AB2787+AC2787+AE2787)*0.4),-2)</f>
        <v/>
      </c>
      <c r="AH2787" s="21">
        <f>ROUNDDOWN(MAX(0,T2787-(AB2787+AD2787)*0.6),-2)+ROUNDDOWN(MAX(0,U2787-(AB2787+AD2787)*0.4),-2)</f>
        <v/>
      </c>
      <c r="AI2787" s="21">
        <f>ROUNDDOWN(T2787,-2)+ROUNDDOWN(U2787,-2)</f>
        <v/>
      </c>
      <c r="AJ2787" s="21">
        <f>M2787+AF2787</f>
        <v/>
      </c>
      <c r="AK2787" s="21">
        <f>M2787+AG2787</f>
        <v/>
      </c>
      <c r="AL2787" s="21">
        <f>N2787+AH2787</f>
        <v/>
      </c>
      <c r="AM2787" s="21">
        <f>O2787+AI2787</f>
        <v/>
      </c>
      <c r="AN2787" s="21">
        <f>N2787+AI2787</f>
        <v/>
      </c>
      <c r="AO2787" s="21">
        <f>ROUNDDOWN((R2787+S2787)*0.2/Y2787+2000,0)</f>
        <v/>
      </c>
      <c r="AP2787" s="21">
        <f>ROUNDDOWN((T2787+U2787)*0.2/Z2787+2000,0)</f>
        <v/>
      </c>
      <c r="AQ2787" s="21">
        <f>AL2787-AK2787</f>
        <v/>
      </c>
      <c r="AR2787" s="21">
        <f>AM2787-AK2787</f>
        <v/>
      </c>
      <c r="AS2787" s="21">
        <f>AM2787-AL2787</f>
        <v/>
      </c>
      <c r="AT2787" s="21">
        <f>AK2787+C2787-AJ2787</f>
        <v/>
      </c>
      <c r="AU2787" s="21">
        <f>AL2787+C2787-AM2787</f>
        <v/>
      </c>
      <c r="AV2787" s="21">
        <f>AN2787+C2787-AM2787</f>
        <v/>
      </c>
    </row>
    <row r="2788">
      <c r="A2788" t="inlineStr">
        <is>
          <t>1万円刻み</t>
        </is>
      </c>
      <c r="B2788" s="21">
        <f>'5_1万円刻み'!$A$1025</f>
        <v/>
      </c>
      <c r="C2788" s="21">
        <f>AO2788</f>
        <v/>
      </c>
      <c r="D2788" s="21" t="n">
        <v>0</v>
      </c>
      <c r="E2788" s="21">
        <f>ROUND(MIN(B2788/12,650000)*12*0.0915+MIN(B2788/12,1390000)*12*(0.0504+0)+B2788*0.005,0)</f>
        <v/>
      </c>
      <c r="F2788" s="21">
        <f>IF(B2788&lt;741000,0,IF(B2788&lt;2191000,B2788-740000,IF(B2788&lt;2193000,1451000,IF(B2788&lt;2196000,1453000,IF(B2788&lt;2200000,1456000,IF(B2788&lt;3600000,ROUND(ROUNDDOWN(B2788/4,-3)*2.8,0)-80000,IF(B2788&lt;6600000,ROUND(ROUNDDOWN(B2788/4,-3)*3.2,0)-440000,IF(B2788&lt;8500000,ROUNDDOWN(B2788*0.9,0)-1100000,B2788-1950000))))))))</f>
        <v/>
      </c>
      <c r="G2788" s="21">
        <f>IF(F2788&gt;23500000,NA(),IF(F2788&lt;=4890000,1040000,IF(F2788&lt;=6550000,670000,620000)))</f>
        <v/>
      </c>
      <c r="H2788" s="21">
        <f>IF(D2788&lt;=0,0,MAX(0,MIN(2000000,D2788-MIN(100000,ROUNDDOWN(F2788*0.05,0)))))</f>
        <v/>
      </c>
      <c r="I2788" s="21">
        <f>IF(C2788&lt;=2000,0,MIN(C2788,ROUNDDOWN(F2788*0.4,0))-2000)</f>
        <v/>
      </c>
      <c r="J2788" s="21">
        <f>MAX(0,ROUNDDOWN(F2788-E2788-G2788,-3))</f>
        <v/>
      </c>
      <c r="K2788" s="21">
        <f>MAX(0,ROUNDDOWN(F2788-E2788-G2788-H2788-I2788,-3))</f>
        <v/>
      </c>
      <c r="L2788" s="21">
        <f>MAX(0,ROUNDDOWN(F2788-E2788-G2788-H2788,-3))</f>
        <v/>
      </c>
      <c r="M2788" s="21">
        <f>IF(J2788&lt;=0,0,ROUNDDOWN((J2788*LOOKUP(J2788,{0,1950001,3300001,6950001,9000001,18000001,40000001},{0.05,0.1,0.2,0.23,0.33,0.4,0.45})-LOOKUP(J2788,{0,1950001,3300001,6950001,9000001,18000001,40000001},{0,97500,427500,636000,1536000,2796000,4796000}))*1.021,-2))</f>
        <v/>
      </c>
      <c r="N2788" s="21">
        <f>IF(K2788&lt;=0,0,ROUNDDOWN((K2788*LOOKUP(K2788,{0,1950001,3300001,6950001,9000001,18000001,40000001},{0.05,0.1,0.2,0.23,0.33,0.4,0.45})-LOOKUP(K2788,{0,1950001,3300001,6950001,9000001,18000001,40000001},{0,97500,427500,636000,1536000,2796000,4796000}))*1.021,-2))</f>
        <v/>
      </c>
      <c r="O2788" s="21">
        <f>IF(L2788&lt;=0,0,ROUNDDOWN((L2788*LOOKUP(L2788,{0,1950001,3300001,6950001,9000001,18000001,40000001},{0.05,0.1,0.2,0.23,0.33,0.4,0.45})-LOOKUP(L2788,{0,1950001,3300001,6950001,9000001,18000001,40000001},{0,97500,427500,636000,1536000,2796000,4796000}))*1.021,-2))</f>
        <v/>
      </c>
      <c r="P2788" s="21">
        <f>MAX(0,ROUNDDOWN(F2788-E2788-430000,-3))</f>
        <v/>
      </c>
      <c r="Q2788" s="21">
        <f>MAX(0,ROUNDDOWN(F2788-E2788-430000-H2788,-3))</f>
        <v/>
      </c>
      <c r="R2788" s="21">
        <f>IF(F2788&lt;=450000,0,MAX(0,P2788*0.06-MIN(50000,P2788)*0.03))</f>
        <v/>
      </c>
      <c r="S2788" s="21">
        <f>IF(F2788&lt;=450000,0,MAX(0,P2788*0.04-MIN(50000,P2788)*0.02))</f>
        <v/>
      </c>
      <c r="T2788" s="21">
        <f>IF(F2788&lt;=450000,0,MAX(0,Q2788*0.06-MIN(50000,Q2788)*0.03))</f>
        <v/>
      </c>
      <c r="U2788" s="21">
        <f>IF(F2788&lt;=450000,0,MAX(0,Q2788*0.04-MIN(50000,Q2788)*0.02))</f>
        <v/>
      </c>
      <c r="V2788" s="21">
        <f>50000+MAX(0,G2788-480000)</f>
        <v/>
      </c>
      <c r="W2788" s="21">
        <f>P2788-V2788</f>
        <v/>
      </c>
      <c r="X2788" s="21">
        <f>Q2788-V2788</f>
        <v/>
      </c>
      <c r="Y2788" s="22">
        <f>IF(W2788&lt;0,0.9,LOOKUP(W2788,{0,1950001,3300001,6950001,9000001,18000001,40000001},{0.84895,0.7979,0.6958,0.66517,0.56307,0.4916,0.44055}))</f>
        <v/>
      </c>
      <c r="Z2788" s="22">
        <f>IF(X2788&lt;0,0.9,LOOKUP(X2788,{0,1950001,3300001,6950001,9000001,18000001,40000001},{0.84895,0.7979,0.6958,0.66517,0.56307,0.4916,0.44055}))</f>
        <v/>
      </c>
      <c r="AA2788" s="22">
        <f>IF(W2788&lt;0,0,CHOOSE(MATCH(W2788,{0,1950001,3300001,6950001,9000001},1),5.105/84.895,10.21/79.79,20.42/69.58,23.483/66.517,33.693/56.307))</f>
        <v/>
      </c>
      <c r="AB2788" s="21">
        <f>IF(C2788&lt;=2000,0,(MIN(C2788,ROUNDDOWN(F2788*0.3,0))-2000)*0.1)</f>
        <v/>
      </c>
      <c r="AC2788" s="21">
        <f>IF(C2788&lt;=2000,0,MIN((C2788-2000)*Y2788,(R2788+S2788)*0.2))</f>
        <v/>
      </c>
      <c r="AD2788" s="21">
        <f>IF(C2788&lt;=2000,0,MIN((C2788-2000)*Z2788,(T2788+U2788)*0.2))</f>
        <v/>
      </c>
      <c r="AE2788" s="21">
        <f>AC2788*AA2788</f>
        <v/>
      </c>
      <c r="AF2788" s="21">
        <f>ROUNDDOWN(R2788,-2)+ROUNDDOWN(S2788,-2)</f>
        <v/>
      </c>
      <c r="AG2788" s="21">
        <f>ROUNDDOWN(MAX(0,R2788-(AB2788+AC2788+AE2788)*0.6),-2)+ROUNDDOWN(MAX(0,S2788-(AB2788+AC2788+AE2788)*0.4),-2)</f>
        <v/>
      </c>
      <c r="AH2788" s="21">
        <f>ROUNDDOWN(MAX(0,T2788-(AB2788+AD2788)*0.6),-2)+ROUNDDOWN(MAX(0,U2788-(AB2788+AD2788)*0.4),-2)</f>
        <v/>
      </c>
      <c r="AI2788" s="21">
        <f>ROUNDDOWN(T2788,-2)+ROUNDDOWN(U2788,-2)</f>
        <v/>
      </c>
      <c r="AJ2788" s="21">
        <f>M2788+AF2788</f>
        <v/>
      </c>
      <c r="AK2788" s="21">
        <f>M2788+AG2788</f>
        <v/>
      </c>
      <c r="AL2788" s="21">
        <f>N2788+AH2788</f>
        <v/>
      </c>
      <c r="AM2788" s="21">
        <f>O2788+AI2788</f>
        <v/>
      </c>
      <c r="AN2788" s="21">
        <f>N2788+AI2788</f>
        <v/>
      </c>
      <c r="AO2788" s="21">
        <f>ROUNDDOWN((R2788+S2788)*0.2/Y2788+2000,0)</f>
        <v/>
      </c>
      <c r="AP2788" s="21">
        <f>ROUNDDOWN((T2788+U2788)*0.2/Z2788+2000,0)</f>
        <v/>
      </c>
      <c r="AQ2788" s="21">
        <f>AL2788-AK2788</f>
        <v/>
      </c>
      <c r="AR2788" s="21">
        <f>AM2788-AK2788</f>
        <v/>
      </c>
      <c r="AS2788" s="21">
        <f>AM2788-AL2788</f>
        <v/>
      </c>
      <c r="AT2788" s="21">
        <f>AK2788+C2788-AJ2788</f>
        <v/>
      </c>
      <c r="AU2788" s="21">
        <f>AL2788+C2788-AM2788</f>
        <v/>
      </c>
      <c r="AV2788" s="21">
        <f>AN2788+C2788-AM2788</f>
        <v/>
      </c>
    </row>
    <row r="2789">
      <c r="A2789" t="inlineStr">
        <is>
          <t>1万円刻み</t>
        </is>
      </c>
      <c r="B2789" s="21">
        <f>'5_1万円刻み'!$A$1026</f>
        <v/>
      </c>
      <c r="C2789" s="21">
        <f>AO2789</f>
        <v/>
      </c>
      <c r="D2789" s="21" t="n">
        <v>0</v>
      </c>
      <c r="E2789" s="21">
        <f>ROUND(MIN(B2789/12,650000)*12*0.0915+MIN(B2789/12,1390000)*12*(0.0504+0)+B2789*0.005,0)</f>
        <v/>
      </c>
      <c r="F2789" s="21">
        <f>IF(B2789&lt;741000,0,IF(B2789&lt;2191000,B2789-740000,IF(B2789&lt;2193000,1451000,IF(B2789&lt;2196000,1453000,IF(B2789&lt;2200000,1456000,IF(B2789&lt;3600000,ROUND(ROUNDDOWN(B2789/4,-3)*2.8,0)-80000,IF(B2789&lt;6600000,ROUND(ROUNDDOWN(B2789/4,-3)*3.2,0)-440000,IF(B2789&lt;8500000,ROUNDDOWN(B2789*0.9,0)-1100000,B2789-1950000))))))))</f>
        <v/>
      </c>
      <c r="G2789" s="21">
        <f>IF(F2789&gt;23500000,NA(),IF(F2789&lt;=4890000,1040000,IF(F2789&lt;=6550000,670000,620000)))</f>
        <v/>
      </c>
      <c r="H2789" s="21">
        <f>IF(D2789&lt;=0,0,MAX(0,MIN(2000000,D2789-MIN(100000,ROUNDDOWN(F2789*0.05,0)))))</f>
        <v/>
      </c>
      <c r="I2789" s="21">
        <f>IF(C2789&lt;=2000,0,MIN(C2789,ROUNDDOWN(F2789*0.4,0))-2000)</f>
        <v/>
      </c>
      <c r="J2789" s="21">
        <f>MAX(0,ROUNDDOWN(F2789-E2789-G2789,-3))</f>
        <v/>
      </c>
      <c r="K2789" s="21">
        <f>MAX(0,ROUNDDOWN(F2789-E2789-G2789-H2789-I2789,-3))</f>
        <v/>
      </c>
      <c r="L2789" s="21">
        <f>MAX(0,ROUNDDOWN(F2789-E2789-G2789-H2789,-3))</f>
        <v/>
      </c>
      <c r="M2789" s="21">
        <f>IF(J2789&lt;=0,0,ROUNDDOWN((J2789*LOOKUP(J2789,{0,1950001,3300001,6950001,9000001,18000001,40000001},{0.05,0.1,0.2,0.23,0.33,0.4,0.45})-LOOKUP(J2789,{0,1950001,3300001,6950001,9000001,18000001,40000001},{0,97500,427500,636000,1536000,2796000,4796000}))*1.021,-2))</f>
        <v/>
      </c>
      <c r="N2789" s="21">
        <f>IF(K2789&lt;=0,0,ROUNDDOWN((K2789*LOOKUP(K2789,{0,1950001,3300001,6950001,9000001,18000001,40000001},{0.05,0.1,0.2,0.23,0.33,0.4,0.45})-LOOKUP(K2789,{0,1950001,3300001,6950001,9000001,18000001,40000001},{0,97500,427500,636000,1536000,2796000,4796000}))*1.021,-2))</f>
        <v/>
      </c>
      <c r="O2789" s="21">
        <f>IF(L2789&lt;=0,0,ROUNDDOWN((L2789*LOOKUP(L2789,{0,1950001,3300001,6950001,9000001,18000001,40000001},{0.05,0.1,0.2,0.23,0.33,0.4,0.45})-LOOKUP(L2789,{0,1950001,3300001,6950001,9000001,18000001,40000001},{0,97500,427500,636000,1536000,2796000,4796000}))*1.021,-2))</f>
        <v/>
      </c>
      <c r="P2789" s="21">
        <f>MAX(0,ROUNDDOWN(F2789-E2789-430000,-3))</f>
        <v/>
      </c>
      <c r="Q2789" s="21">
        <f>MAX(0,ROUNDDOWN(F2789-E2789-430000-H2789,-3))</f>
        <v/>
      </c>
      <c r="R2789" s="21">
        <f>IF(F2789&lt;=450000,0,MAX(0,P2789*0.06-MIN(50000,P2789)*0.03))</f>
        <v/>
      </c>
      <c r="S2789" s="21">
        <f>IF(F2789&lt;=450000,0,MAX(0,P2789*0.04-MIN(50000,P2789)*0.02))</f>
        <v/>
      </c>
      <c r="T2789" s="21">
        <f>IF(F2789&lt;=450000,0,MAX(0,Q2789*0.06-MIN(50000,Q2789)*0.03))</f>
        <v/>
      </c>
      <c r="U2789" s="21">
        <f>IF(F2789&lt;=450000,0,MAX(0,Q2789*0.04-MIN(50000,Q2789)*0.02))</f>
        <v/>
      </c>
      <c r="V2789" s="21">
        <f>50000+MAX(0,G2789-480000)</f>
        <v/>
      </c>
      <c r="W2789" s="21">
        <f>P2789-V2789</f>
        <v/>
      </c>
      <c r="X2789" s="21">
        <f>Q2789-V2789</f>
        <v/>
      </c>
      <c r="Y2789" s="22">
        <f>IF(W2789&lt;0,0.9,LOOKUP(W2789,{0,1950001,3300001,6950001,9000001,18000001,40000001},{0.84895,0.7979,0.6958,0.66517,0.56307,0.4916,0.44055}))</f>
        <v/>
      </c>
      <c r="Z2789" s="22">
        <f>IF(X2789&lt;0,0.9,LOOKUP(X2789,{0,1950001,3300001,6950001,9000001,18000001,40000001},{0.84895,0.7979,0.6958,0.66517,0.56307,0.4916,0.44055}))</f>
        <v/>
      </c>
      <c r="AA2789" s="22">
        <f>IF(W2789&lt;0,0,CHOOSE(MATCH(W2789,{0,1950001,3300001,6950001,9000001},1),5.105/84.895,10.21/79.79,20.42/69.58,23.483/66.517,33.693/56.307))</f>
        <v/>
      </c>
      <c r="AB2789" s="21">
        <f>IF(C2789&lt;=2000,0,(MIN(C2789,ROUNDDOWN(F2789*0.3,0))-2000)*0.1)</f>
        <v/>
      </c>
      <c r="AC2789" s="21">
        <f>IF(C2789&lt;=2000,0,MIN((C2789-2000)*Y2789,(R2789+S2789)*0.2))</f>
        <v/>
      </c>
      <c r="AD2789" s="21">
        <f>IF(C2789&lt;=2000,0,MIN((C2789-2000)*Z2789,(T2789+U2789)*0.2))</f>
        <v/>
      </c>
      <c r="AE2789" s="21">
        <f>AC2789*AA2789</f>
        <v/>
      </c>
      <c r="AF2789" s="21">
        <f>ROUNDDOWN(R2789,-2)+ROUNDDOWN(S2789,-2)</f>
        <v/>
      </c>
      <c r="AG2789" s="21">
        <f>ROUNDDOWN(MAX(0,R2789-(AB2789+AC2789+AE2789)*0.6),-2)+ROUNDDOWN(MAX(0,S2789-(AB2789+AC2789+AE2789)*0.4),-2)</f>
        <v/>
      </c>
      <c r="AH2789" s="21">
        <f>ROUNDDOWN(MAX(0,T2789-(AB2789+AD2789)*0.6),-2)+ROUNDDOWN(MAX(0,U2789-(AB2789+AD2789)*0.4),-2)</f>
        <v/>
      </c>
      <c r="AI2789" s="21">
        <f>ROUNDDOWN(T2789,-2)+ROUNDDOWN(U2789,-2)</f>
        <v/>
      </c>
      <c r="AJ2789" s="21">
        <f>M2789+AF2789</f>
        <v/>
      </c>
      <c r="AK2789" s="21">
        <f>M2789+AG2789</f>
        <v/>
      </c>
      <c r="AL2789" s="21">
        <f>N2789+AH2789</f>
        <v/>
      </c>
      <c r="AM2789" s="21">
        <f>O2789+AI2789</f>
        <v/>
      </c>
      <c r="AN2789" s="21">
        <f>N2789+AI2789</f>
        <v/>
      </c>
      <c r="AO2789" s="21">
        <f>ROUNDDOWN((R2789+S2789)*0.2/Y2789+2000,0)</f>
        <v/>
      </c>
      <c r="AP2789" s="21">
        <f>ROUNDDOWN((T2789+U2789)*0.2/Z2789+2000,0)</f>
        <v/>
      </c>
      <c r="AQ2789" s="21">
        <f>AL2789-AK2789</f>
        <v/>
      </c>
      <c r="AR2789" s="21">
        <f>AM2789-AK2789</f>
        <v/>
      </c>
      <c r="AS2789" s="21">
        <f>AM2789-AL2789</f>
        <v/>
      </c>
      <c r="AT2789" s="21">
        <f>AK2789+C2789-AJ2789</f>
        <v/>
      </c>
      <c r="AU2789" s="21">
        <f>AL2789+C2789-AM2789</f>
        <v/>
      </c>
      <c r="AV2789" s="21">
        <f>AN2789+C2789-AM2789</f>
        <v/>
      </c>
    </row>
    <row r="2790">
      <c r="A2790" t="inlineStr">
        <is>
          <t>1万円刻み</t>
        </is>
      </c>
      <c r="B2790" s="21">
        <f>'5_1万円刻み'!$A$1027</f>
        <v/>
      </c>
      <c r="C2790" s="21">
        <f>AO2790</f>
        <v/>
      </c>
      <c r="D2790" s="21" t="n">
        <v>0</v>
      </c>
      <c r="E2790" s="21">
        <f>ROUND(MIN(B2790/12,650000)*12*0.0915+MIN(B2790/12,1390000)*12*(0.0504+0)+B2790*0.005,0)</f>
        <v/>
      </c>
      <c r="F2790" s="21">
        <f>IF(B2790&lt;741000,0,IF(B2790&lt;2191000,B2790-740000,IF(B2790&lt;2193000,1451000,IF(B2790&lt;2196000,1453000,IF(B2790&lt;2200000,1456000,IF(B2790&lt;3600000,ROUND(ROUNDDOWN(B2790/4,-3)*2.8,0)-80000,IF(B2790&lt;6600000,ROUND(ROUNDDOWN(B2790/4,-3)*3.2,0)-440000,IF(B2790&lt;8500000,ROUNDDOWN(B2790*0.9,0)-1100000,B2790-1950000))))))))</f>
        <v/>
      </c>
      <c r="G2790" s="21">
        <f>IF(F2790&gt;23500000,NA(),IF(F2790&lt;=4890000,1040000,IF(F2790&lt;=6550000,670000,620000)))</f>
        <v/>
      </c>
      <c r="H2790" s="21">
        <f>IF(D2790&lt;=0,0,MAX(0,MIN(2000000,D2790-MIN(100000,ROUNDDOWN(F2790*0.05,0)))))</f>
        <v/>
      </c>
      <c r="I2790" s="21">
        <f>IF(C2790&lt;=2000,0,MIN(C2790,ROUNDDOWN(F2790*0.4,0))-2000)</f>
        <v/>
      </c>
      <c r="J2790" s="21">
        <f>MAX(0,ROUNDDOWN(F2790-E2790-G2790,-3))</f>
        <v/>
      </c>
      <c r="K2790" s="21">
        <f>MAX(0,ROUNDDOWN(F2790-E2790-G2790-H2790-I2790,-3))</f>
        <v/>
      </c>
      <c r="L2790" s="21">
        <f>MAX(0,ROUNDDOWN(F2790-E2790-G2790-H2790,-3))</f>
        <v/>
      </c>
      <c r="M2790" s="21">
        <f>IF(J2790&lt;=0,0,ROUNDDOWN((J2790*LOOKUP(J2790,{0,1950001,3300001,6950001,9000001,18000001,40000001},{0.05,0.1,0.2,0.23,0.33,0.4,0.45})-LOOKUP(J2790,{0,1950001,3300001,6950001,9000001,18000001,40000001},{0,97500,427500,636000,1536000,2796000,4796000}))*1.021,-2))</f>
        <v/>
      </c>
      <c r="N2790" s="21">
        <f>IF(K2790&lt;=0,0,ROUNDDOWN((K2790*LOOKUP(K2790,{0,1950001,3300001,6950001,9000001,18000001,40000001},{0.05,0.1,0.2,0.23,0.33,0.4,0.45})-LOOKUP(K2790,{0,1950001,3300001,6950001,9000001,18000001,40000001},{0,97500,427500,636000,1536000,2796000,4796000}))*1.021,-2))</f>
        <v/>
      </c>
      <c r="O2790" s="21">
        <f>IF(L2790&lt;=0,0,ROUNDDOWN((L2790*LOOKUP(L2790,{0,1950001,3300001,6950001,9000001,18000001,40000001},{0.05,0.1,0.2,0.23,0.33,0.4,0.45})-LOOKUP(L2790,{0,1950001,3300001,6950001,9000001,18000001,40000001},{0,97500,427500,636000,1536000,2796000,4796000}))*1.021,-2))</f>
        <v/>
      </c>
      <c r="P2790" s="21">
        <f>MAX(0,ROUNDDOWN(F2790-E2790-430000,-3))</f>
        <v/>
      </c>
      <c r="Q2790" s="21">
        <f>MAX(0,ROUNDDOWN(F2790-E2790-430000-H2790,-3))</f>
        <v/>
      </c>
      <c r="R2790" s="21">
        <f>IF(F2790&lt;=450000,0,MAX(0,P2790*0.06-MIN(50000,P2790)*0.03))</f>
        <v/>
      </c>
      <c r="S2790" s="21">
        <f>IF(F2790&lt;=450000,0,MAX(0,P2790*0.04-MIN(50000,P2790)*0.02))</f>
        <v/>
      </c>
      <c r="T2790" s="21">
        <f>IF(F2790&lt;=450000,0,MAX(0,Q2790*0.06-MIN(50000,Q2790)*0.03))</f>
        <v/>
      </c>
      <c r="U2790" s="21">
        <f>IF(F2790&lt;=450000,0,MAX(0,Q2790*0.04-MIN(50000,Q2790)*0.02))</f>
        <v/>
      </c>
      <c r="V2790" s="21">
        <f>50000+MAX(0,G2790-480000)</f>
        <v/>
      </c>
      <c r="W2790" s="21">
        <f>P2790-V2790</f>
        <v/>
      </c>
      <c r="X2790" s="21">
        <f>Q2790-V2790</f>
        <v/>
      </c>
      <c r="Y2790" s="22">
        <f>IF(W2790&lt;0,0.9,LOOKUP(W2790,{0,1950001,3300001,6950001,9000001,18000001,40000001},{0.84895,0.7979,0.6958,0.66517,0.56307,0.4916,0.44055}))</f>
        <v/>
      </c>
      <c r="Z2790" s="22">
        <f>IF(X2790&lt;0,0.9,LOOKUP(X2790,{0,1950001,3300001,6950001,9000001,18000001,40000001},{0.84895,0.7979,0.6958,0.66517,0.56307,0.4916,0.44055}))</f>
        <v/>
      </c>
      <c r="AA2790" s="22">
        <f>IF(W2790&lt;0,0,CHOOSE(MATCH(W2790,{0,1950001,3300001,6950001,9000001},1),5.105/84.895,10.21/79.79,20.42/69.58,23.483/66.517,33.693/56.307))</f>
        <v/>
      </c>
      <c r="AB2790" s="21">
        <f>IF(C2790&lt;=2000,0,(MIN(C2790,ROUNDDOWN(F2790*0.3,0))-2000)*0.1)</f>
        <v/>
      </c>
      <c r="AC2790" s="21">
        <f>IF(C2790&lt;=2000,0,MIN((C2790-2000)*Y2790,(R2790+S2790)*0.2))</f>
        <v/>
      </c>
      <c r="AD2790" s="21">
        <f>IF(C2790&lt;=2000,0,MIN((C2790-2000)*Z2790,(T2790+U2790)*0.2))</f>
        <v/>
      </c>
      <c r="AE2790" s="21">
        <f>AC2790*AA2790</f>
        <v/>
      </c>
      <c r="AF2790" s="21">
        <f>ROUNDDOWN(R2790,-2)+ROUNDDOWN(S2790,-2)</f>
        <v/>
      </c>
      <c r="AG2790" s="21">
        <f>ROUNDDOWN(MAX(0,R2790-(AB2790+AC2790+AE2790)*0.6),-2)+ROUNDDOWN(MAX(0,S2790-(AB2790+AC2790+AE2790)*0.4),-2)</f>
        <v/>
      </c>
      <c r="AH2790" s="21">
        <f>ROUNDDOWN(MAX(0,T2790-(AB2790+AD2790)*0.6),-2)+ROUNDDOWN(MAX(0,U2790-(AB2790+AD2790)*0.4),-2)</f>
        <v/>
      </c>
      <c r="AI2790" s="21">
        <f>ROUNDDOWN(T2790,-2)+ROUNDDOWN(U2790,-2)</f>
        <v/>
      </c>
      <c r="AJ2790" s="21">
        <f>M2790+AF2790</f>
        <v/>
      </c>
      <c r="AK2790" s="21">
        <f>M2790+AG2790</f>
        <v/>
      </c>
      <c r="AL2790" s="21">
        <f>N2790+AH2790</f>
        <v/>
      </c>
      <c r="AM2790" s="21">
        <f>O2790+AI2790</f>
        <v/>
      </c>
      <c r="AN2790" s="21">
        <f>N2790+AI2790</f>
        <v/>
      </c>
      <c r="AO2790" s="21">
        <f>ROUNDDOWN((R2790+S2790)*0.2/Y2790+2000,0)</f>
        <v/>
      </c>
      <c r="AP2790" s="21">
        <f>ROUNDDOWN((T2790+U2790)*0.2/Z2790+2000,0)</f>
        <v/>
      </c>
      <c r="AQ2790" s="21">
        <f>AL2790-AK2790</f>
        <v/>
      </c>
      <c r="AR2790" s="21">
        <f>AM2790-AK2790</f>
        <v/>
      </c>
      <c r="AS2790" s="21">
        <f>AM2790-AL2790</f>
        <v/>
      </c>
      <c r="AT2790" s="21">
        <f>AK2790+C2790-AJ2790</f>
        <v/>
      </c>
      <c r="AU2790" s="21">
        <f>AL2790+C2790-AM2790</f>
        <v/>
      </c>
      <c r="AV2790" s="21">
        <f>AN2790+C2790-AM2790</f>
        <v/>
      </c>
    </row>
    <row r="2791">
      <c r="A2791" t="inlineStr">
        <is>
          <t>1万円刻み</t>
        </is>
      </c>
      <c r="B2791" s="21">
        <f>'5_1万円刻み'!$A$1028</f>
        <v/>
      </c>
      <c r="C2791" s="21">
        <f>AO2791</f>
        <v/>
      </c>
      <c r="D2791" s="21" t="n">
        <v>0</v>
      </c>
      <c r="E2791" s="21">
        <f>ROUND(MIN(B2791/12,650000)*12*0.0915+MIN(B2791/12,1390000)*12*(0.0504+0)+B2791*0.005,0)</f>
        <v/>
      </c>
      <c r="F2791" s="21">
        <f>IF(B2791&lt;741000,0,IF(B2791&lt;2191000,B2791-740000,IF(B2791&lt;2193000,1451000,IF(B2791&lt;2196000,1453000,IF(B2791&lt;2200000,1456000,IF(B2791&lt;3600000,ROUND(ROUNDDOWN(B2791/4,-3)*2.8,0)-80000,IF(B2791&lt;6600000,ROUND(ROUNDDOWN(B2791/4,-3)*3.2,0)-440000,IF(B2791&lt;8500000,ROUNDDOWN(B2791*0.9,0)-1100000,B2791-1950000))))))))</f>
        <v/>
      </c>
      <c r="G2791" s="21">
        <f>IF(F2791&gt;23500000,NA(),IF(F2791&lt;=4890000,1040000,IF(F2791&lt;=6550000,670000,620000)))</f>
        <v/>
      </c>
      <c r="H2791" s="21">
        <f>IF(D2791&lt;=0,0,MAX(0,MIN(2000000,D2791-MIN(100000,ROUNDDOWN(F2791*0.05,0)))))</f>
        <v/>
      </c>
      <c r="I2791" s="21">
        <f>IF(C2791&lt;=2000,0,MIN(C2791,ROUNDDOWN(F2791*0.4,0))-2000)</f>
        <v/>
      </c>
      <c r="J2791" s="21">
        <f>MAX(0,ROUNDDOWN(F2791-E2791-G2791,-3))</f>
        <v/>
      </c>
      <c r="K2791" s="21">
        <f>MAX(0,ROUNDDOWN(F2791-E2791-G2791-H2791-I2791,-3))</f>
        <v/>
      </c>
      <c r="L2791" s="21">
        <f>MAX(0,ROUNDDOWN(F2791-E2791-G2791-H2791,-3))</f>
        <v/>
      </c>
      <c r="M2791" s="21">
        <f>IF(J2791&lt;=0,0,ROUNDDOWN((J2791*LOOKUP(J2791,{0,1950001,3300001,6950001,9000001,18000001,40000001},{0.05,0.1,0.2,0.23,0.33,0.4,0.45})-LOOKUP(J2791,{0,1950001,3300001,6950001,9000001,18000001,40000001},{0,97500,427500,636000,1536000,2796000,4796000}))*1.021,-2))</f>
        <v/>
      </c>
      <c r="N2791" s="21">
        <f>IF(K2791&lt;=0,0,ROUNDDOWN((K2791*LOOKUP(K2791,{0,1950001,3300001,6950001,9000001,18000001,40000001},{0.05,0.1,0.2,0.23,0.33,0.4,0.45})-LOOKUP(K2791,{0,1950001,3300001,6950001,9000001,18000001,40000001},{0,97500,427500,636000,1536000,2796000,4796000}))*1.021,-2))</f>
        <v/>
      </c>
      <c r="O2791" s="21">
        <f>IF(L2791&lt;=0,0,ROUNDDOWN((L2791*LOOKUP(L2791,{0,1950001,3300001,6950001,9000001,18000001,40000001},{0.05,0.1,0.2,0.23,0.33,0.4,0.45})-LOOKUP(L2791,{0,1950001,3300001,6950001,9000001,18000001,40000001},{0,97500,427500,636000,1536000,2796000,4796000}))*1.021,-2))</f>
        <v/>
      </c>
      <c r="P2791" s="21">
        <f>MAX(0,ROUNDDOWN(F2791-E2791-430000,-3))</f>
        <v/>
      </c>
      <c r="Q2791" s="21">
        <f>MAX(0,ROUNDDOWN(F2791-E2791-430000-H2791,-3))</f>
        <v/>
      </c>
      <c r="R2791" s="21">
        <f>IF(F2791&lt;=450000,0,MAX(0,P2791*0.06-MIN(50000,P2791)*0.03))</f>
        <v/>
      </c>
      <c r="S2791" s="21">
        <f>IF(F2791&lt;=450000,0,MAX(0,P2791*0.04-MIN(50000,P2791)*0.02))</f>
        <v/>
      </c>
      <c r="T2791" s="21">
        <f>IF(F2791&lt;=450000,0,MAX(0,Q2791*0.06-MIN(50000,Q2791)*0.03))</f>
        <v/>
      </c>
      <c r="U2791" s="21">
        <f>IF(F2791&lt;=450000,0,MAX(0,Q2791*0.04-MIN(50000,Q2791)*0.02))</f>
        <v/>
      </c>
      <c r="V2791" s="21">
        <f>50000+MAX(0,G2791-480000)</f>
        <v/>
      </c>
      <c r="W2791" s="21">
        <f>P2791-V2791</f>
        <v/>
      </c>
      <c r="X2791" s="21">
        <f>Q2791-V2791</f>
        <v/>
      </c>
      <c r="Y2791" s="22">
        <f>IF(W2791&lt;0,0.9,LOOKUP(W2791,{0,1950001,3300001,6950001,9000001,18000001,40000001},{0.84895,0.7979,0.6958,0.66517,0.56307,0.4916,0.44055}))</f>
        <v/>
      </c>
      <c r="Z2791" s="22">
        <f>IF(X2791&lt;0,0.9,LOOKUP(X2791,{0,1950001,3300001,6950001,9000001,18000001,40000001},{0.84895,0.7979,0.6958,0.66517,0.56307,0.4916,0.44055}))</f>
        <v/>
      </c>
      <c r="AA2791" s="22">
        <f>IF(W2791&lt;0,0,CHOOSE(MATCH(W2791,{0,1950001,3300001,6950001,9000001},1),5.105/84.895,10.21/79.79,20.42/69.58,23.483/66.517,33.693/56.307))</f>
        <v/>
      </c>
      <c r="AB2791" s="21">
        <f>IF(C2791&lt;=2000,0,(MIN(C2791,ROUNDDOWN(F2791*0.3,0))-2000)*0.1)</f>
        <v/>
      </c>
      <c r="AC2791" s="21">
        <f>IF(C2791&lt;=2000,0,MIN((C2791-2000)*Y2791,(R2791+S2791)*0.2))</f>
        <v/>
      </c>
      <c r="AD2791" s="21">
        <f>IF(C2791&lt;=2000,0,MIN((C2791-2000)*Z2791,(T2791+U2791)*0.2))</f>
        <v/>
      </c>
      <c r="AE2791" s="21">
        <f>AC2791*AA2791</f>
        <v/>
      </c>
      <c r="AF2791" s="21">
        <f>ROUNDDOWN(R2791,-2)+ROUNDDOWN(S2791,-2)</f>
        <v/>
      </c>
      <c r="AG2791" s="21">
        <f>ROUNDDOWN(MAX(0,R2791-(AB2791+AC2791+AE2791)*0.6),-2)+ROUNDDOWN(MAX(0,S2791-(AB2791+AC2791+AE2791)*0.4),-2)</f>
        <v/>
      </c>
      <c r="AH2791" s="21">
        <f>ROUNDDOWN(MAX(0,T2791-(AB2791+AD2791)*0.6),-2)+ROUNDDOWN(MAX(0,U2791-(AB2791+AD2791)*0.4),-2)</f>
        <v/>
      </c>
      <c r="AI2791" s="21">
        <f>ROUNDDOWN(T2791,-2)+ROUNDDOWN(U2791,-2)</f>
        <v/>
      </c>
      <c r="AJ2791" s="21">
        <f>M2791+AF2791</f>
        <v/>
      </c>
      <c r="AK2791" s="21">
        <f>M2791+AG2791</f>
        <v/>
      </c>
      <c r="AL2791" s="21">
        <f>N2791+AH2791</f>
        <v/>
      </c>
      <c r="AM2791" s="21">
        <f>O2791+AI2791</f>
        <v/>
      </c>
      <c r="AN2791" s="21">
        <f>N2791+AI2791</f>
        <v/>
      </c>
      <c r="AO2791" s="21">
        <f>ROUNDDOWN((R2791+S2791)*0.2/Y2791+2000,0)</f>
        <v/>
      </c>
      <c r="AP2791" s="21">
        <f>ROUNDDOWN((T2791+U2791)*0.2/Z2791+2000,0)</f>
        <v/>
      </c>
      <c r="AQ2791" s="21">
        <f>AL2791-AK2791</f>
        <v/>
      </c>
      <c r="AR2791" s="21">
        <f>AM2791-AK2791</f>
        <v/>
      </c>
      <c r="AS2791" s="21">
        <f>AM2791-AL2791</f>
        <v/>
      </c>
      <c r="AT2791" s="21">
        <f>AK2791+C2791-AJ2791</f>
        <v/>
      </c>
      <c r="AU2791" s="21">
        <f>AL2791+C2791-AM2791</f>
        <v/>
      </c>
      <c r="AV2791" s="21">
        <f>AN2791+C2791-AM2791</f>
        <v/>
      </c>
    </row>
    <row r="2792">
      <c r="A2792" t="inlineStr">
        <is>
          <t>1万円刻み</t>
        </is>
      </c>
      <c r="B2792" s="21">
        <f>'5_1万円刻み'!$A$1029</f>
        <v/>
      </c>
      <c r="C2792" s="21">
        <f>AO2792</f>
        <v/>
      </c>
      <c r="D2792" s="21" t="n">
        <v>0</v>
      </c>
      <c r="E2792" s="21">
        <f>ROUND(MIN(B2792/12,650000)*12*0.0915+MIN(B2792/12,1390000)*12*(0.0504+0)+B2792*0.005,0)</f>
        <v/>
      </c>
      <c r="F2792" s="21">
        <f>IF(B2792&lt;741000,0,IF(B2792&lt;2191000,B2792-740000,IF(B2792&lt;2193000,1451000,IF(B2792&lt;2196000,1453000,IF(B2792&lt;2200000,1456000,IF(B2792&lt;3600000,ROUND(ROUNDDOWN(B2792/4,-3)*2.8,0)-80000,IF(B2792&lt;6600000,ROUND(ROUNDDOWN(B2792/4,-3)*3.2,0)-440000,IF(B2792&lt;8500000,ROUNDDOWN(B2792*0.9,0)-1100000,B2792-1950000))))))))</f>
        <v/>
      </c>
      <c r="G2792" s="21">
        <f>IF(F2792&gt;23500000,NA(),IF(F2792&lt;=4890000,1040000,IF(F2792&lt;=6550000,670000,620000)))</f>
        <v/>
      </c>
      <c r="H2792" s="21">
        <f>IF(D2792&lt;=0,0,MAX(0,MIN(2000000,D2792-MIN(100000,ROUNDDOWN(F2792*0.05,0)))))</f>
        <v/>
      </c>
      <c r="I2792" s="21">
        <f>IF(C2792&lt;=2000,0,MIN(C2792,ROUNDDOWN(F2792*0.4,0))-2000)</f>
        <v/>
      </c>
      <c r="J2792" s="21">
        <f>MAX(0,ROUNDDOWN(F2792-E2792-G2792,-3))</f>
        <v/>
      </c>
      <c r="K2792" s="21">
        <f>MAX(0,ROUNDDOWN(F2792-E2792-G2792-H2792-I2792,-3))</f>
        <v/>
      </c>
      <c r="L2792" s="21">
        <f>MAX(0,ROUNDDOWN(F2792-E2792-G2792-H2792,-3))</f>
        <v/>
      </c>
      <c r="M2792" s="21">
        <f>IF(J2792&lt;=0,0,ROUNDDOWN((J2792*LOOKUP(J2792,{0,1950001,3300001,6950001,9000001,18000001,40000001},{0.05,0.1,0.2,0.23,0.33,0.4,0.45})-LOOKUP(J2792,{0,1950001,3300001,6950001,9000001,18000001,40000001},{0,97500,427500,636000,1536000,2796000,4796000}))*1.021,-2))</f>
        <v/>
      </c>
      <c r="N2792" s="21">
        <f>IF(K2792&lt;=0,0,ROUNDDOWN((K2792*LOOKUP(K2792,{0,1950001,3300001,6950001,9000001,18000001,40000001},{0.05,0.1,0.2,0.23,0.33,0.4,0.45})-LOOKUP(K2792,{0,1950001,3300001,6950001,9000001,18000001,40000001},{0,97500,427500,636000,1536000,2796000,4796000}))*1.021,-2))</f>
        <v/>
      </c>
      <c r="O2792" s="21">
        <f>IF(L2792&lt;=0,0,ROUNDDOWN((L2792*LOOKUP(L2792,{0,1950001,3300001,6950001,9000001,18000001,40000001},{0.05,0.1,0.2,0.23,0.33,0.4,0.45})-LOOKUP(L2792,{0,1950001,3300001,6950001,9000001,18000001,40000001},{0,97500,427500,636000,1536000,2796000,4796000}))*1.021,-2))</f>
        <v/>
      </c>
      <c r="P2792" s="21">
        <f>MAX(0,ROUNDDOWN(F2792-E2792-430000,-3))</f>
        <v/>
      </c>
      <c r="Q2792" s="21">
        <f>MAX(0,ROUNDDOWN(F2792-E2792-430000-H2792,-3))</f>
        <v/>
      </c>
      <c r="R2792" s="21">
        <f>IF(F2792&lt;=450000,0,MAX(0,P2792*0.06-MIN(50000,P2792)*0.03))</f>
        <v/>
      </c>
      <c r="S2792" s="21">
        <f>IF(F2792&lt;=450000,0,MAX(0,P2792*0.04-MIN(50000,P2792)*0.02))</f>
        <v/>
      </c>
      <c r="T2792" s="21">
        <f>IF(F2792&lt;=450000,0,MAX(0,Q2792*0.06-MIN(50000,Q2792)*0.03))</f>
        <v/>
      </c>
      <c r="U2792" s="21">
        <f>IF(F2792&lt;=450000,0,MAX(0,Q2792*0.04-MIN(50000,Q2792)*0.02))</f>
        <v/>
      </c>
      <c r="V2792" s="21">
        <f>50000+MAX(0,G2792-480000)</f>
        <v/>
      </c>
      <c r="W2792" s="21">
        <f>P2792-V2792</f>
        <v/>
      </c>
      <c r="X2792" s="21">
        <f>Q2792-V2792</f>
        <v/>
      </c>
      <c r="Y2792" s="22">
        <f>IF(W2792&lt;0,0.9,LOOKUP(W2792,{0,1950001,3300001,6950001,9000001,18000001,40000001},{0.84895,0.7979,0.6958,0.66517,0.56307,0.4916,0.44055}))</f>
        <v/>
      </c>
      <c r="Z2792" s="22">
        <f>IF(X2792&lt;0,0.9,LOOKUP(X2792,{0,1950001,3300001,6950001,9000001,18000001,40000001},{0.84895,0.7979,0.6958,0.66517,0.56307,0.4916,0.44055}))</f>
        <v/>
      </c>
      <c r="AA2792" s="22">
        <f>IF(W2792&lt;0,0,CHOOSE(MATCH(W2792,{0,1950001,3300001,6950001,9000001},1),5.105/84.895,10.21/79.79,20.42/69.58,23.483/66.517,33.693/56.307))</f>
        <v/>
      </c>
      <c r="AB2792" s="21">
        <f>IF(C2792&lt;=2000,0,(MIN(C2792,ROUNDDOWN(F2792*0.3,0))-2000)*0.1)</f>
        <v/>
      </c>
      <c r="AC2792" s="21">
        <f>IF(C2792&lt;=2000,0,MIN((C2792-2000)*Y2792,(R2792+S2792)*0.2))</f>
        <v/>
      </c>
      <c r="AD2792" s="21">
        <f>IF(C2792&lt;=2000,0,MIN((C2792-2000)*Z2792,(T2792+U2792)*0.2))</f>
        <v/>
      </c>
      <c r="AE2792" s="21">
        <f>AC2792*AA2792</f>
        <v/>
      </c>
      <c r="AF2792" s="21">
        <f>ROUNDDOWN(R2792,-2)+ROUNDDOWN(S2792,-2)</f>
        <v/>
      </c>
      <c r="AG2792" s="21">
        <f>ROUNDDOWN(MAX(0,R2792-(AB2792+AC2792+AE2792)*0.6),-2)+ROUNDDOWN(MAX(0,S2792-(AB2792+AC2792+AE2792)*0.4),-2)</f>
        <v/>
      </c>
      <c r="AH2792" s="21">
        <f>ROUNDDOWN(MAX(0,T2792-(AB2792+AD2792)*0.6),-2)+ROUNDDOWN(MAX(0,U2792-(AB2792+AD2792)*0.4),-2)</f>
        <v/>
      </c>
      <c r="AI2792" s="21">
        <f>ROUNDDOWN(T2792,-2)+ROUNDDOWN(U2792,-2)</f>
        <v/>
      </c>
      <c r="AJ2792" s="21">
        <f>M2792+AF2792</f>
        <v/>
      </c>
      <c r="AK2792" s="21">
        <f>M2792+AG2792</f>
        <v/>
      </c>
      <c r="AL2792" s="21">
        <f>N2792+AH2792</f>
        <v/>
      </c>
      <c r="AM2792" s="21">
        <f>O2792+AI2792</f>
        <v/>
      </c>
      <c r="AN2792" s="21">
        <f>N2792+AI2792</f>
        <v/>
      </c>
      <c r="AO2792" s="21">
        <f>ROUNDDOWN((R2792+S2792)*0.2/Y2792+2000,0)</f>
        <v/>
      </c>
      <c r="AP2792" s="21">
        <f>ROUNDDOWN((T2792+U2792)*0.2/Z2792+2000,0)</f>
        <v/>
      </c>
      <c r="AQ2792" s="21">
        <f>AL2792-AK2792</f>
        <v/>
      </c>
      <c r="AR2792" s="21">
        <f>AM2792-AK2792</f>
        <v/>
      </c>
      <c r="AS2792" s="21">
        <f>AM2792-AL2792</f>
        <v/>
      </c>
      <c r="AT2792" s="21">
        <f>AK2792+C2792-AJ2792</f>
        <v/>
      </c>
      <c r="AU2792" s="21">
        <f>AL2792+C2792-AM2792</f>
        <v/>
      </c>
      <c r="AV2792" s="21">
        <f>AN2792+C2792-AM2792</f>
        <v/>
      </c>
    </row>
    <row r="2793">
      <c r="A2793" t="inlineStr">
        <is>
          <t>1万円刻み</t>
        </is>
      </c>
      <c r="B2793" s="21">
        <f>'5_1万円刻み'!$A$1030</f>
        <v/>
      </c>
      <c r="C2793" s="21">
        <f>AO2793</f>
        <v/>
      </c>
      <c r="D2793" s="21" t="n">
        <v>0</v>
      </c>
      <c r="E2793" s="21">
        <f>ROUND(MIN(B2793/12,650000)*12*0.0915+MIN(B2793/12,1390000)*12*(0.0504+0)+B2793*0.005,0)</f>
        <v/>
      </c>
      <c r="F2793" s="21">
        <f>IF(B2793&lt;741000,0,IF(B2793&lt;2191000,B2793-740000,IF(B2793&lt;2193000,1451000,IF(B2793&lt;2196000,1453000,IF(B2793&lt;2200000,1456000,IF(B2793&lt;3600000,ROUND(ROUNDDOWN(B2793/4,-3)*2.8,0)-80000,IF(B2793&lt;6600000,ROUND(ROUNDDOWN(B2793/4,-3)*3.2,0)-440000,IF(B2793&lt;8500000,ROUNDDOWN(B2793*0.9,0)-1100000,B2793-1950000))))))))</f>
        <v/>
      </c>
      <c r="G2793" s="21">
        <f>IF(F2793&gt;23500000,NA(),IF(F2793&lt;=4890000,1040000,IF(F2793&lt;=6550000,670000,620000)))</f>
        <v/>
      </c>
      <c r="H2793" s="21">
        <f>IF(D2793&lt;=0,0,MAX(0,MIN(2000000,D2793-MIN(100000,ROUNDDOWN(F2793*0.05,0)))))</f>
        <v/>
      </c>
      <c r="I2793" s="21">
        <f>IF(C2793&lt;=2000,0,MIN(C2793,ROUNDDOWN(F2793*0.4,0))-2000)</f>
        <v/>
      </c>
      <c r="J2793" s="21">
        <f>MAX(0,ROUNDDOWN(F2793-E2793-G2793,-3))</f>
        <v/>
      </c>
      <c r="K2793" s="21">
        <f>MAX(0,ROUNDDOWN(F2793-E2793-G2793-H2793-I2793,-3))</f>
        <v/>
      </c>
      <c r="L2793" s="21">
        <f>MAX(0,ROUNDDOWN(F2793-E2793-G2793-H2793,-3))</f>
        <v/>
      </c>
      <c r="M2793" s="21">
        <f>IF(J2793&lt;=0,0,ROUNDDOWN((J2793*LOOKUP(J2793,{0,1950001,3300001,6950001,9000001,18000001,40000001},{0.05,0.1,0.2,0.23,0.33,0.4,0.45})-LOOKUP(J2793,{0,1950001,3300001,6950001,9000001,18000001,40000001},{0,97500,427500,636000,1536000,2796000,4796000}))*1.021,-2))</f>
        <v/>
      </c>
      <c r="N2793" s="21">
        <f>IF(K2793&lt;=0,0,ROUNDDOWN((K2793*LOOKUP(K2793,{0,1950001,3300001,6950001,9000001,18000001,40000001},{0.05,0.1,0.2,0.23,0.33,0.4,0.45})-LOOKUP(K2793,{0,1950001,3300001,6950001,9000001,18000001,40000001},{0,97500,427500,636000,1536000,2796000,4796000}))*1.021,-2))</f>
        <v/>
      </c>
      <c r="O2793" s="21">
        <f>IF(L2793&lt;=0,0,ROUNDDOWN((L2793*LOOKUP(L2793,{0,1950001,3300001,6950001,9000001,18000001,40000001},{0.05,0.1,0.2,0.23,0.33,0.4,0.45})-LOOKUP(L2793,{0,1950001,3300001,6950001,9000001,18000001,40000001},{0,97500,427500,636000,1536000,2796000,4796000}))*1.021,-2))</f>
        <v/>
      </c>
      <c r="P2793" s="21">
        <f>MAX(0,ROUNDDOWN(F2793-E2793-430000,-3))</f>
        <v/>
      </c>
      <c r="Q2793" s="21">
        <f>MAX(0,ROUNDDOWN(F2793-E2793-430000-H2793,-3))</f>
        <v/>
      </c>
      <c r="R2793" s="21">
        <f>IF(F2793&lt;=450000,0,MAX(0,P2793*0.06-MIN(50000,P2793)*0.03))</f>
        <v/>
      </c>
      <c r="S2793" s="21">
        <f>IF(F2793&lt;=450000,0,MAX(0,P2793*0.04-MIN(50000,P2793)*0.02))</f>
        <v/>
      </c>
      <c r="T2793" s="21">
        <f>IF(F2793&lt;=450000,0,MAX(0,Q2793*0.06-MIN(50000,Q2793)*0.03))</f>
        <v/>
      </c>
      <c r="U2793" s="21">
        <f>IF(F2793&lt;=450000,0,MAX(0,Q2793*0.04-MIN(50000,Q2793)*0.02))</f>
        <v/>
      </c>
      <c r="V2793" s="21">
        <f>50000+MAX(0,G2793-480000)</f>
        <v/>
      </c>
      <c r="W2793" s="21">
        <f>P2793-V2793</f>
        <v/>
      </c>
      <c r="X2793" s="21">
        <f>Q2793-V2793</f>
        <v/>
      </c>
      <c r="Y2793" s="22">
        <f>IF(W2793&lt;0,0.9,LOOKUP(W2793,{0,1950001,3300001,6950001,9000001,18000001,40000001},{0.84895,0.7979,0.6958,0.66517,0.56307,0.4916,0.44055}))</f>
        <v/>
      </c>
      <c r="Z2793" s="22">
        <f>IF(X2793&lt;0,0.9,LOOKUP(X2793,{0,1950001,3300001,6950001,9000001,18000001,40000001},{0.84895,0.7979,0.6958,0.66517,0.56307,0.4916,0.44055}))</f>
        <v/>
      </c>
      <c r="AA2793" s="22">
        <f>IF(W2793&lt;0,0,CHOOSE(MATCH(W2793,{0,1950001,3300001,6950001,9000001},1),5.105/84.895,10.21/79.79,20.42/69.58,23.483/66.517,33.693/56.307))</f>
        <v/>
      </c>
      <c r="AB2793" s="21">
        <f>IF(C2793&lt;=2000,0,(MIN(C2793,ROUNDDOWN(F2793*0.3,0))-2000)*0.1)</f>
        <v/>
      </c>
      <c r="AC2793" s="21">
        <f>IF(C2793&lt;=2000,0,MIN((C2793-2000)*Y2793,(R2793+S2793)*0.2))</f>
        <v/>
      </c>
      <c r="AD2793" s="21">
        <f>IF(C2793&lt;=2000,0,MIN((C2793-2000)*Z2793,(T2793+U2793)*0.2))</f>
        <v/>
      </c>
      <c r="AE2793" s="21">
        <f>AC2793*AA2793</f>
        <v/>
      </c>
      <c r="AF2793" s="21">
        <f>ROUNDDOWN(R2793,-2)+ROUNDDOWN(S2793,-2)</f>
        <v/>
      </c>
      <c r="AG2793" s="21">
        <f>ROUNDDOWN(MAX(0,R2793-(AB2793+AC2793+AE2793)*0.6),-2)+ROUNDDOWN(MAX(0,S2793-(AB2793+AC2793+AE2793)*0.4),-2)</f>
        <v/>
      </c>
      <c r="AH2793" s="21">
        <f>ROUNDDOWN(MAX(0,T2793-(AB2793+AD2793)*0.6),-2)+ROUNDDOWN(MAX(0,U2793-(AB2793+AD2793)*0.4),-2)</f>
        <v/>
      </c>
      <c r="AI2793" s="21">
        <f>ROUNDDOWN(T2793,-2)+ROUNDDOWN(U2793,-2)</f>
        <v/>
      </c>
      <c r="AJ2793" s="21">
        <f>M2793+AF2793</f>
        <v/>
      </c>
      <c r="AK2793" s="21">
        <f>M2793+AG2793</f>
        <v/>
      </c>
      <c r="AL2793" s="21">
        <f>N2793+AH2793</f>
        <v/>
      </c>
      <c r="AM2793" s="21">
        <f>O2793+AI2793</f>
        <v/>
      </c>
      <c r="AN2793" s="21">
        <f>N2793+AI2793</f>
        <v/>
      </c>
      <c r="AO2793" s="21">
        <f>ROUNDDOWN((R2793+S2793)*0.2/Y2793+2000,0)</f>
        <v/>
      </c>
      <c r="AP2793" s="21">
        <f>ROUNDDOWN((T2793+U2793)*0.2/Z2793+2000,0)</f>
        <v/>
      </c>
      <c r="AQ2793" s="21">
        <f>AL2793-AK2793</f>
        <v/>
      </c>
      <c r="AR2793" s="21">
        <f>AM2793-AK2793</f>
        <v/>
      </c>
      <c r="AS2793" s="21">
        <f>AM2793-AL2793</f>
        <v/>
      </c>
      <c r="AT2793" s="21">
        <f>AK2793+C2793-AJ2793</f>
        <v/>
      </c>
      <c r="AU2793" s="21">
        <f>AL2793+C2793-AM2793</f>
        <v/>
      </c>
      <c r="AV2793" s="21">
        <f>AN2793+C2793-AM2793</f>
        <v/>
      </c>
    </row>
    <row r="2794">
      <c r="A2794" t="inlineStr">
        <is>
          <t>1万円刻み</t>
        </is>
      </c>
      <c r="B2794" s="21">
        <f>'5_1万円刻み'!$A$1031</f>
        <v/>
      </c>
      <c r="C2794" s="21">
        <f>AO2794</f>
        <v/>
      </c>
      <c r="D2794" s="21" t="n">
        <v>0</v>
      </c>
      <c r="E2794" s="21">
        <f>ROUND(MIN(B2794/12,650000)*12*0.0915+MIN(B2794/12,1390000)*12*(0.0504+0)+B2794*0.005,0)</f>
        <v/>
      </c>
      <c r="F2794" s="21">
        <f>IF(B2794&lt;741000,0,IF(B2794&lt;2191000,B2794-740000,IF(B2794&lt;2193000,1451000,IF(B2794&lt;2196000,1453000,IF(B2794&lt;2200000,1456000,IF(B2794&lt;3600000,ROUND(ROUNDDOWN(B2794/4,-3)*2.8,0)-80000,IF(B2794&lt;6600000,ROUND(ROUNDDOWN(B2794/4,-3)*3.2,0)-440000,IF(B2794&lt;8500000,ROUNDDOWN(B2794*0.9,0)-1100000,B2794-1950000))))))))</f>
        <v/>
      </c>
      <c r="G2794" s="21">
        <f>IF(F2794&gt;23500000,NA(),IF(F2794&lt;=4890000,1040000,IF(F2794&lt;=6550000,670000,620000)))</f>
        <v/>
      </c>
      <c r="H2794" s="21">
        <f>IF(D2794&lt;=0,0,MAX(0,MIN(2000000,D2794-MIN(100000,ROUNDDOWN(F2794*0.05,0)))))</f>
        <v/>
      </c>
      <c r="I2794" s="21">
        <f>IF(C2794&lt;=2000,0,MIN(C2794,ROUNDDOWN(F2794*0.4,0))-2000)</f>
        <v/>
      </c>
      <c r="J2794" s="21">
        <f>MAX(0,ROUNDDOWN(F2794-E2794-G2794,-3))</f>
        <v/>
      </c>
      <c r="K2794" s="21">
        <f>MAX(0,ROUNDDOWN(F2794-E2794-G2794-H2794-I2794,-3))</f>
        <v/>
      </c>
      <c r="L2794" s="21">
        <f>MAX(0,ROUNDDOWN(F2794-E2794-G2794-H2794,-3))</f>
        <v/>
      </c>
      <c r="M2794" s="21">
        <f>IF(J2794&lt;=0,0,ROUNDDOWN((J2794*LOOKUP(J2794,{0,1950001,3300001,6950001,9000001,18000001,40000001},{0.05,0.1,0.2,0.23,0.33,0.4,0.45})-LOOKUP(J2794,{0,1950001,3300001,6950001,9000001,18000001,40000001},{0,97500,427500,636000,1536000,2796000,4796000}))*1.021,-2))</f>
        <v/>
      </c>
      <c r="N2794" s="21">
        <f>IF(K2794&lt;=0,0,ROUNDDOWN((K2794*LOOKUP(K2794,{0,1950001,3300001,6950001,9000001,18000001,40000001},{0.05,0.1,0.2,0.23,0.33,0.4,0.45})-LOOKUP(K2794,{0,1950001,3300001,6950001,9000001,18000001,40000001},{0,97500,427500,636000,1536000,2796000,4796000}))*1.021,-2))</f>
        <v/>
      </c>
      <c r="O2794" s="21">
        <f>IF(L2794&lt;=0,0,ROUNDDOWN((L2794*LOOKUP(L2794,{0,1950001,3300001,6950001,9000001,18000001,40000001},{0.05,0.1,0.2,0.23,0.33,0.4,0.45})-LOOKUP(L2794,{0,1950001,3300001,6950001,9000001,18000001,40000001},{0,97500,427500,636000,1536000,2796000,4796000}))*1.021,-2))</f>
        <v/>
      </c>
      <c r="P2794" s="21">
        <f>MAX(0,ROUNDDOWN(F2794-E2794-430000,-3))</f>
        <v/>
      </c>
      <c r="Q2794" s="21">
        <f>MAX(0,ROUNDDOWN(F2794-E2794-430000-H2794,-3))</f>
        <v/>
      </c>
      <c r="R2794" s="21">
        <f>IF(F2794&lt;=450000,0,MAX(0,P2794*0.06-MIN(50000,P2794)*0.03))</f>
        <v/>
      </c>
      <c r="S2794" s="21">
        <f>IF(F2794&lt;=450000,0,MAX(0,P2794*0.04-MIN(50000,P2794)*0.02))</f>
        <v/>
      </c>
      <c r="T2794" s="21">
        <f>IF(F2794&lt;=450000,0,MAX(0,Q2794*0.06-MIN(50000,Q2794)*0.03))</f>
        <v/>
      </c>
      <c r="U2794" s="21">
        <f>IF(F2794&lt;=450000,0,MAX(0,Q2794*0.04-MIN(50000,Q2794)*0.02))</f>
        <v/>
      </c>
      <c r="V2794" s="21">
        <f>50000+MAX(0,G2794-480000)</f>
        <v/>
      </c>
      <c r="W2794" s="21">
        <f>P2794-V2794</f>
        <v/>
      </c>
      <c r="X2794" s="21">
        <f>Q2794-V2794</f>
        <v/>
      </c>
      <c r="Y2794" s="22">
        <f>IF(W2794&lt;0,0.9,LOOKUP(W2794,{0,1950001,3300001,6950001,9000001,18000001,40000001},{0.84895,0.7979,0.6958,0.66517,0.56307,0.4916,0.44055}))</f>
        <v/>
      </c>
      <c r="Z2794" s="22">
        <f>IF(X2794&lt;0,0.9,LOOKUP(X2794,{0,1950001,3300001,6950001,9000001,18000001,40000001},{0.84895,0.7979,0.6958,0.66517,0.56307,0.4916,0.44055}))</f>
        <v/>
      </c>
      <c r="AA2794" s="22">
        <f>IF(W2794&lt;0,0,CHOOSE(MATCH(W2794,{0,1950001,3300001,6950001,9000001},1),5.105/84.895,10.21/79.79,20.42/69.58,23.483/66.517,33.693/56.307))</f>
        <v/>
      </c>
      <c r="AB2794" s="21">
        <f>IF(C2794&lt;=2000,0,(MIN(C2794,ROUNDDOWN(F2794*0.3,0))-2000)*0.1)</f>
        <v/>
      </c>
      <c r="AC2794" s="21">
        <f>IF(C2794&lt;=2000,0,MIN((C2794-2000)*Y2794,(R2794+S2794)*0.2))</f>
        <v/>
      </c>
      <c r="AD2794" s="21">
        <f>IF(C2794&lt;=2000,0,MIN((C2794-2000)*Z2794,(T2794+U2794)*0.2))</f>
        <v/>
      </c>
      <c r="AE2794" s="21">
        <f>AC2794*AA2794</f>
        <v/>
      </c>
      <c r="AF2794" s="21">
        <f>ROUNDDOWN(R2794,-2)+ROUNDDOWN(S2794,-2)</f>
        <v/>
      </c>
      <c r="AG2794" s="21">
        <f>ROUNDDOWN(MAX(0,R2794-(AB2794+AC2794+AE2794)*0.6),-2)+ROUNDDOWN(MAX(0,S2794-(AB2794+AC2794+AE2794)*0.4),-2)</f>
        <v/>
      </c>
      <c r="AH2794" s="21">
        <f>ROUNDDOWN(MAX(0,T2794-(AB2794+AD2794)*0.6),-2)+ROUNDDOWN(MAX(0,U2794-(AB2794+AD2794)*0.4),-2)</f>
        <v/>
      </c>
      <c r="AI2794" s="21">
        <f>ROUNDDOWN(T2794,-2)+ROUNDDOWN(U2794,-2)</f>
        <v/>
      </c>
      <c r="AJ2794" s="21">
        <f>M2794+AF2794</f>
        <v/>
      </c>
      <c r="AK2794" s="21">
        <f>M2794+AG2794</f>
        <v/>
      </c>
      <c r="AL2794" s="21">
        <f>N2794+AH2794</f>
        <v/>
      </c>
      <c r="AM2794" s="21">
        <f>O2794+AI2794</f>
        <v/>
      </c>
      <c r="AN2794" s="21">
        <f>N2794+AI2794</f>
        <v/>
      </c>
      <c r="AO2794" s="21">
        <f>ROUNDDOWN((R2794+S2794)*0.2/Y2794+2000,0)</f>
        <v/>
      </c>
      <c r="AP2794" s="21">
        <f>ROUNDDOWN((T2794+U2794)*0.2/Z2794+2000,0)</f>
        <v/>
      </c>
      <c r="AQ2794" s="21">
        <f>AL2794-AK2794</f>
        <v/>
      </c>
      <c r="AR2794" s="21">
        <f>AM2794-AK2794</f>
        <v/>
      </c>
      <c r="AS2794" s="21">
        <f>AM2794-AL2794</f>
        <v/>
      </c>
      <c r="AT2794" s="21">
        <f>AK2794+C2794-AJ2794</f>
        <v/>
      </c>
      <c r="AU2794" s="21">
        <f>AL2794+C2794-AM2794</f>
        <v/>
      </c>
      <c r="AV2794" s="21">
        <f>AN2794+C2794-AM2794</f>
        <v/>
      </c>
    </row>
    <row r="2795">
      <c r="A2795" t="inlineStr">
        <is>
          <t>1万円刻み</t>
        </is>
      </c>
      <c r="B2795" s="21">
        <f>'5_1万円刻み'!$A$1032</f>
        <v/>
      </c>
      <c r="C2795" s="21">
        <f>AO2795</f>
        <v/>
      </c>
      <c r="D2795" s="21" t="n">
        <v>0</v>
      </c>
      <c r="E2795" s="21">
        <f>ROUND(MIN(B2795/12,650000)*12*0.0915+MIN(B2795/12,1390000)*12*(0.0504+0)+B2795*0.005,0)</f>
        <v/>
      </c>
      <c r="F2795" s="21">
        <f>IF(B2795&lt;741000,0,IF(B2795&lt;2191000,B2795-740000,IF(B2795&lt;2193000,1451000,IF(B2795&lt;2196000,1453000,IF(B2795&lt;2200000,1456000,IF(B2795&lt;3600000,ROUND(ROUNDDOWN(B2795/4,-3)*2.8,0)-80000,IF(B2795&lt;6600000,ROUND(ROUNDDOWN(B2795/4,-3)*3.2,0)-440000,IF(B2795&lt;8500000,ROUNDDOWN(B2795*0.9,0)-1100000,B2795-1950000))))))))</f>
        <v/>
      </c>
      <c r="G2795" s="21">
        <f>IF(F2795&gt;23500000,NA(),IF(F2795&lt;=4890000,1040000,IF(F2795&lt;=6550000,670000,620000)))</f>
        <v/>
      </c>
      <c r="H2795" s="21">
        <f>IF(D2795&lt;=0,0,MAX(0,MIN(2000000,D2795-MIN(100000,ROUNDDOWN(F2795*0.05,0)))))</f>
        <v/>
      </c>
      <c r="I2795" s="21">
        <f>IF(C2795&lt;=2000,0,MIN(C2795,ROUNDDOWN(F2795*0.4,0))-2000)</f>
        <v/>
      </c>
      <c r="J2795" s="21">
        <f>MAX(0,ROUNDDOWN(F2795-E2795-G2795,-3))</f>
        <v/>
      </c>
      <c r="K2795" s="21">
        <f>MAX(0,ROUNDDOWN(F2795-E2795-G2795-H2795-I2795,-3))</f>
        <v/>
      </c>
      <c r="L2795" s="21">
        <f>MAX(0,ROUNDDOWN(F2795-E2795-G2795-H2795,-3))</f>
        <v/>
      </c>
      <c r="M2795" s="21">
        <f>IF(J2795&lt;=0,0,ROUNDDOWN((J2795*LOOKUP(J2795,{0,1950001,3300001,6950001,9000001,18000001,40000001},{0.05,0.1,0.2,0.23,0.33,0.4,0.45})-LOOKUP(J2795,{0,1950001,3300001,6950001,9000001,18000001,40000001},{0,97500,427500,636000,1536000,2796000,4796000}))*1.021,-2))</f>
        <v/>
      </c>
      <c r="N2795" s="21">
        <f>IF(K2795&lt;=0,0,ROUNDDOWN((K2795*LOOKUP(K2795,{0,1950001,3300001,6950001,9000001,18000001,40000001},{0.05,0.1,0.2,0.23,0.33,0.4,0.45})-LOOKUP(K2795,{0,1950001,3300001,6950001,9000001,18000001,40000001},{0,97500,427500,636000,1536000,2796000,4796000}))*1.021,-2))</f>
        <v/>
      </c>
      <c r="O2795" s="21">
        <f>IF(L2795&lt;=0,0,ROUNDDOWN((L2795*LOOKUP(L2795,{0,1950001,3300001,6950001,9000001,18000001,40000001},{0.05,0.1,0.2,0.23,0.33,0.4,0.45})-LOOKUP(L2795,{0,1950001,3300001,6950001,9000001,18000001,40000001},{0,97500,427500,636000,1536000,2796000,4796000}))*1.021,-2))</f>
        <v/>
      </c>
      <c r="P2795" s="21">
        <f>MAX(0,ROUNDDOWN(F2795-E2795-430000,-3))</f>
        <v/>
      </c>
      <c r="Q2795" s="21">
        <f>MAX(0,ROUNDDOWN(F2795-E2795-430000-H2795,-3))</f>
        <v/>
      </c>
      <c r="R2795" s="21">
        <f>IF(F2795&lt;=450000,0,MAX(0,P2795*0.06-MIN(50000,P2795)*0.03))</f>
        <v/>
      </c>
      <c r="S2795" s="21">
        <f>IF(F2795&lt;=450000,0,MAX(0,P2795*0.04-MIN(50000,P2795)*0.02))</f>
        <v/>
      </c>
      <c r="T2795" s="21">
        <f>IF(F2795&lt;=450000,0,MAX(0,Q2795*0.06-MIN(50000,Q2795)*0.03))</f>
        <v/>
      </c>
      <c r="U2795" s="21">
        <f>IF(F2795&lt;=450000,0,MAX(0,Q2795*0.04-MIN(50000,Q2795)*0.02))</f>
        <v/>
      </c>
      <c r="V2795" s="21">
        <f>50000+MAX(0,G2795-480000)</f>
        <v/>
      </c>
      <c r="W2795" s="21">
        <f>P2795-V2795</f>
        <v/>
      </c>
      <c r="X2795" s="21">
        <f>Q2795-V2795</f>
        <v/>
      </c>
      <c r="Y2795" s="22">
        <f>IF(W2795&lt;0,0.9,LOOKUP(W2795,{0,1950001,3300001,6950001,9000001,18000001,40000001},{0.84895,0.7979,0.6958,0.66517,0.56307,0.4916,0.44055}))</f>
        <v/>
      </c>
      <c r="Z2795" s="22">
        <f>IF(X2795&lt;0,0.9,LOOKUP(X2795,{0,1950001,3300001,6950001,9000001,18000001,40000001},{0.84895,0.7979,0.6958,0.66517,0.56307,0.4916,0.44055}))</f>
        <v/>
      </c>
      <c r="AA2795" s="22">
        <f>IF(W2795&lt;0,0,CHOOSE(MATCH(W2795,{0,1950001,3300001,6950001,9000001},1),5.105/84.895,10.21/79.79,20.42/69.58,23.483/66.517,33.693/56.307))</f>
        <v/>
      </c>
      <c r="AB2795" s="21">
        <f>IF(C2795&lt;=2000,0,(MIN(C2795,ROUNDDOWN(F2795*0.3,0))-2000)*0.1)</f>
        <v/>
      </c>
      <c r="AC2795" s="21">
        <f>IF(C2795&lt;=2000,0,MIN((C2795-2000)*Y2795,(R2795+S2795)*0.2))</f>
        <v/>
      </c>
      <c r="AD2795" s="21">
        <f>IF(C2795&lt;=2000,0,MIN((C2795-2000)*Z2795,(T2795+U2795)*0.2))</f>
        <v/>
      </c>
      <c r="AE2795" s="21">
        <f>AC2795*AA2795</f>
        <v/>
      </c>
      <c r="AF2795" s="21">
        <f>ROUNDDOWN(R2795,-2)+ROUNDDOWN(S2795,-2)</f>
        <v/>
      </c>
      <c r="AG2795" s="21">
        <f>ROUNDDOWN(MAX(0,R2795-(AB2795+AC2795+AE2795)*0.6),-2)+ROUNDDOWN(MAX(0,S2795-(AB2795+AC2795+AE2795)*0.4),-2)</f>
        <v/>
      </c>
      <c r="AH2795" s="21">
        <f>ROUNDDOWN(MAX(0,T2795-(AB2795+AD2795)*0.6),-2)+ROUNDDOWN(MAX(0,U2795-(AB2795+AD2795)*0.4),-2)</f>
        <v/>
      </c>
      <c r="AI2795" s="21">
        <f>ROUNDDOWN(T2795,-2)+ROUNDDOWN(U2795,-2)</f>
        <v/>
      </c>
      <c r="AJ2795" s="21">
        <f>M2795+AF2795</f>
        <v/>
      </c>
      <c r="AK2795" s="21">
        <f>M2795+AG2795</f>
        <v/>
      </c>
      <c r="AL2795" s="21">
        <f>N2795+AH2795</f>
        <v/>
      </c>
      <c r="AM2795" s="21">
        <f>O2795+AI2795</f>
        <v/>
      </c>
      <c r="AN2795" s="21">
        <f>N2795+AI2795</f>
        <v/>
      </c>
      <c r="AO2795" s="21">
        <f>ROUNDDOWN((R2795+S2795)*0.2/Y2795+2000,0)</f>
        <v/>
      </c>
      <c r="AP2795" s="21">
        <f>ROUNDDOWN((T2795+U2795)*0.2/Z2795+2000,0)</f>
        <v/>
      </c>
      <c r="AQ2795" s="21">
        <f>AL2795-AK2795</f>
        <v/>
      </c>
      <c r="AR2795" s="21">
        <f>AM2795-AK2795</f>
        <v/>
      </c>
      <c r="AS2795" s="21">
        <f>AM2795-AL2795</f>
        <v/>
      </c>
      <c r="AT2795" s="21">
        <f>AK2795+C2795-AJ2795</f>
        <v/>
      </c>
      <c r="AU2795" s="21">
        <f>AL2795+C2795-AM2795</f>
        <v/>
      </c>
      <c r="AV2795" s="21">
        <f>AN2795+C2795-AM2795</f>
        <v/>
      </c>
    </row>
    <row r="2796">
      <c r="A2796" t="inlineStr">
        <is>
          <t>1万円刻み</t>
        </is>
      </c>
      <c r="B2796" s="21">
        <f>'5_1万円刻み'!$A$1033</f>
        <v/>
      </c>
      <c r="C2796" s="21">
        <f>AO2796</f>
        <v/>
      </c>
      <c r="D2796" s="21" t="n">
        <v>0</v>
      </c>
      <c r="E2796" s="21">
        <f>ROUND(MIN(B2796/12,650000)*12*0.0915+MIN(B2796/12,1390000)*12*(0.0504+0)+B2796*0.005,0)</f>
        <v/>
      </c>
      <c r="F2796" s="21">
        <f>IF(B2796&lt;741000,0,IF(B2796&lt;2191000,B2796-740000,IF(B2796&lt;2193000,1451000,IF(B2796&lt;2196000,1453000,IF(B2796&lt;2200000,1456000,IF(B2796&lt;3600000,ROUND(ROUNDDOWN(B2796/4,-3)*2.8,0)-80000,IF(B2796&lt;6600000,ROUND(ROUNDDOWN(B2796/4,-3)*3.2,0)-440000,IF(B2796&lt;8500000,ROUNDDOWN(B2796*0.9,0)-1100000,B2796-1950000))))))))</f>
        <v/>
      </c>
      <c r="G2796" s="21">
        <f>IF(F2796&gt;23500000,NA(),IF(F2796&lt;=4890000,1040000,IF(F2796&lt;=6550000,670000,620000)))</f>
        <v/>
      </c>
      <c r="H2796" s="21">
        <f>IF(D2796&lt;=0,0,MAX(0,MIN(2000000,D2796-MIN(100000,ROUNDDOWN(F2796*0.05,0)))))</f>
        <v/>
      </c>
      <c r="I2796" s="21">
        <f>IF(C2796&lt;=2000,0,MIN(C2796,ROUNDDOWN(F2796*0.4,0))-2000)</f>
        <v/>
      </c>
      <c r="J2796" s="21">
        <f>MAX(0,ROUNDDOWN(F2796-E2796-G2796,-3))</f>
        <v/>
      </c>
      <c r="K2796" s="21">
        <f>MAX(0,ROUNDDOWN(F2796-E2796-G2796-H2796-I2796,-3))</f>
        <v/>
      </c>
      <c r="L2796" s="21">
        <f>MAX(0,ROUNDDOWN(F2796-E2796-G2796-H2796,-3))</f>
        <v/>
      </c>
      <c r="M2796" s="21">
        <f>IF(J2796&lt;=0,0,ROUNDDOWN((J2796*LOOKUP(J2796,{0,1950001,3300001,6950001,9000001,18000001,40000001},{0.05,0.1,0.2,0.23,0.33,0.4,0.45})-LOOKUP(J2796,{0,1950001,3300001,6950001,9000001,18000001,40000001},{0,97500,427500,636000,1536000,2796000,4796000}))*1.021,-2))</f>
        <v/>
      </c>
      <c r="N2796" s="21">
        <f>IF(K2796&lt;=0,0,ROUNDDOWN((K2796*LOOKUP(K2796,{0,1950001,3300001,6950001,9000001,18000001,40000001},{0.05,0.1,0.2,0.23,0.33,0.4,0.45})-LOOKUP(K2796,{0,1950001,3300001,6950001,9000001,18000001,40000001},{0,97500,427500,636000,1536000,2796000,4796000}))*1.021,-2))</f>
        <v/>
      </c>
      <c r="O2796" s="21">
        <f>IF(L2796&lt;=0,0,ROUNDDOWN((L2796*LOOKUP(L2796,{0,1950001,3300001,6950001,9000001,18000001,40000001},{0.05,0.1,0.2,0.23,0.33,0.4,0.45})-LOOKUP(L2796,{0,1950001,3300001,6950001,9000001,18000001,40000001},{0,97500,427500,636000,1536000,2796000,4796000}))*1.021,-2))</f>
        <v/>
      </c>
      <c r="P2796" s="21">
        <f>MAX(0,ROUNDDOWN(F2796-E2796-430000,-3))</f>
        <v/>
      </c>
      <c r="Q2796" s="21">
        <f>MAX(0,ROUNDDOWN(F2796-E2796-430000-H2796,-3))</f>
        <v/>
      </c>
      <c r="R2796" s="21">
        <f>IF(F2796&lt;=450000,0,MAX(0,P2796*0.06-MIN(50000,P2796)*0.03))</f>
        <v/>
      </c>
      <c r="S2796" s="21">
        <f>IF(F2796&lt;=450000,0,MAX(0,P2796*0.04-MIN(50000,P2796)*0.02))</f>
        <v/>
      </c>
      <c r="T2796" s="21">
        <f>IF(F2796&lt;=450000,0,MAX(0,Q2796*0.06-MIN(50000,Q2796)*0.03))</f>
        <v/>
      </c>
      <c r="U2796" s="21">
        <f>IF(F2796&lt;=450000,0,MAX(0,Q2796*0.04-MIN(50000,Q2796)*0.02))</f>
        <v/>
      </c>
      <c r="V2796" s="21">
        <f>50000+MAX(0,G2796-480000)</f>
        <v/>
      </c>
      <c r="W2796" s="21">
        <f>P2796-V2796</f>
        <v/>
      </c>
      <c r="X2796" s="21">
        <f>Q2796-V2796</f>
        <v/>
      </c>
      <c r="Y2796" s="22">
        <f>IF(W2796&lt;0,0.9,LOOKUP(W2796,{0,1950001,3300001,6950001,9000001,18000001,40000001},{0.84895,0.7979,0.6958,0.66517,0.56307,0.4916,0.44055}))</f>
        <v/>
      </c>
      <c r="Z2796" s="22">
        <f>IF(X2796&lt;0,0.9,LOOKUP(X2796,{0,1950001,3300001,6950001,9000001,18000001,40000001},{0.84895,0.7979,0.6958,0.66517,0.56307,0.4916,0.44055}))</f>
        <v/>
      </c>
      <c r="AA2796" s="22">
        <f>IF(W2796&lt;0,0,CHOOSE(MATCH(W2796,{0,1950001,3300001,6950001,9000001},1),5.105/84.895,10.21/79.79,20.42/69.58,23.483/66.517,33.693/56.307))</f>
        <v/>
      </c>
      <c r="AB2796" s="21">
        <f>IF(C2796&lt;=2000,0,(MIN(C2796,ROUNDDOWN(F2796*0.3,0))-2000)*0.1)</f>
        <v/>
      </c>
      <c r="AC2796" s="21">
        <f>IF(C2796&lt;=2000,0,MIN((C2796-2000)*Y2796,(R2796+S2796)*0.2))</f>
        <v/>
      </c>
      <c r="AD2796" s="21">
        <f>IF(C2796&lt;=2000,0,MIN((C2796-2000)*Z2796,(T2796+U2796)*0.2))</f>
        <v/>
      </c>
      <c r="AE2796" s="21">
        <f>AC2796*AA2796</f>
        <v/>
      </c>
      <c r="AF2796" s="21">
        <f>ROUNDDOWN(R2796,-2)+ROUNDDOWN(S2796,-2)</f>
        <v/>
      </c>
      <c r="AG2796" s="21">
        <f>ROUNDDOWN(MAX(0,R2796-(AB2796+AC2796+AE2796)*0.6),-2)+ROUNDDOWN(MAX(0,S2796-(AB2796+AC2796+AE2796)*0.4),-2)</f>
        <v/>
      </c>
      <c r="AH2796" s="21">
        <f>ROUNDDOWN(MAX(0,T2796-(AB2796+AD2796)*0.6),-2)+ROUNDDOWN(MAX(0,U2796-(AB2796+AD2796)*0.4),-2)</f>
        <v/>
      </c>
      <c r="AI2796" s="21">
        <f>ROUNDDOWN(T2796,-2)+ROUNDDOWN(U2796,-2)</f>
        <v/>
      </c>
      <c r="AJ2796" s="21">
        <f>M2796+AF2796</f>
        <v/>
      </c>
      <c r="AK2796" s="21">
        <f>M2796+AG2796</f>
        <v/>
      </c>
      <c r="AL2796" s="21">
        <f>N2796+AH2796</f>
        <v/>
      </c>
      <c r="AM2796" s="21">
        <f>O2796+AI2796</f>
        <v/>
      </c>
      <c r="AN2796" s="21">
        <f>N2796+AI2796</f>
        <v/>
      </c>
      <c r="AO2796" s="21">
        <f>ROUNDDOWN((R2796+S2796)*0.2/Y2796+2000,0)</f>
        <v/>
      </c>
      <c r="AP2796" s="21">
        <f>ROUNDDOWN((T2796+U2796)*0.2/Z2796+2000,0)</f>
        <v/>
      </c>
      <c r="AQ2796" s="21">
        <f>AL2796-AK2796</f>
        <v/>
      </c>
      <c r="AR2796" s="21">
        <f>AM2796-AK2796</f>
        <v/>
      </c>
      <c r="AS2796" s="21">
        <f>AM2796-AL2796</f>
        <v/>
      </c>
      <c r="AT2796" s="21">
        <f>AK2796+C2796-AJ2796</f>
        <v/>
      </c>
      <c r="AU2796" s="21">
        <f>AL2796+C2796-AM2796</f>
        <v/>
      </c>
      <c r="AV2796" s="21">
        <f>AN2796+C2796-AM2796</f>
        <v/>
      </c>
    </row>
    <row r="2797">
      <c r="A2797" t="inlineStr">
        <is>
          <t>1万円刻み</t>
        </is>
      </c>
      <c r="B2797" s="21">
        <f>'5_1万円刻み'!$A$1034</f>
        <v/>
      </c>
      <c r="C2797" s="21">
        <f>AO2797</f>
        <v/>
      </c>
      <c r="D2797" s="21" t="n">
        <v>0</v>
      </c>
      <c r="E2797" s="21">
        <f>ROUND(MIN(B2797/12,650000)*12*0.0915+MIN(B2797/12,1390000)*12*(0.0504+0)+B2797*0.005,0)</f>
        <v/>
      </c>
      <c r="F2797" s="21">
        <f>IF(B2797&lt;741000,0,IF(B2797&lt;2191000,B2797-740000,IF(B2797&lt;2193000,1451000,IF(B2797&lt;2196000,1453000,IF(B2797&lt;2200000,1456000,IF(B2797&lt;3600000,ROUND(ROUNDDOWN(B2797/4,-3)*2.8,0)-80000,IF(B2797&lt;6600000,ROUND(ROUNDDOWN(B2797/4,-3)*3.2,0)-440000,IF(B2797&lt;8500000,ROUNDDOWN(B2797*0.9,0)-1100000,B2797-1950000))))))))</f>
        <v/>
      </c>
      <c r="G2797" s="21">
        <f>IF(F2797&gt;23500000,NA(),IF(F2797&lt;=4890000,1040000,IF(F2797&lt;=6550000,670000,620000)))</f>
        <v/>
      </c>
      <c r="H2797" s="21">
        <f>IF(D2797&lt;=0,0,MAX(0,MIN(2000000,D2797-MIN(100000,ROUNDDOWN(F2797*0.05,0)))))</f>
        <v/>
      </c>
      <c r="I2797" s="21">
        <f>IF(C2797&lt;=2000,0,MIN(C2797,ROUNDDOWN(F2797*0.4,0))-2000)</f>
        <v/>
      </c>
      <c r="J2797" s="21">
        <f>MAX(0,ROUNDDOWN(F2797-E2797-G2797,-3))</f>
        <v/>
      </c>
      <c r="K2797" s="21">
        <f>MAX(0,ROUNDDOWN(F2797-E2797-G2797-H2797-I2797,-3))</f>
        <v/>
      </c>
      <c r="L2797" s="21">
        <f>MAX(0,ROUNDDOWN(F2797-E2797-G2797-H2797,-3))</f>
        <v/>
      </c>
      <c r="M2797" s="21">
        <f>IF(J2797&lt;=0,0,ROUNDDOWN((J2797*LOOKUP(J2797,{0,1950001,3300001,6950001,9000001,18000001,40000001},{0.05,0.1,0.2,0.23,0.33,0.4,0.45})-LOOKUP(J2797,{0,1950001,3300001,6950001,9000001,18000001,40000001},{0,97500,427500,636000,1536000,2796000,4796000}))*1.021,-2))</f>
        <v/>
      </c>
      <c r="N2797" s="21">
        <f>IF(K2797&lt;=0,0,ROUNDDOWN((K2797*LOOKUP(K2797,{0,1950001,3300001,6950001,9000001,18000001,40000001},{0.05,0.1,0.2,0.23,0.33,0.4,0.45})-LOOKUP(K2797,{0,1950001,3300001,6950001,9000001,18000001,40000001},{0,97500,427500,636000,1536000,2796000,4796000}))*1.021,-2))</f>
        <v/>
      </c>
      <c r="O2797" s="21">
        <f>IF(L2797&lt;=0,0,ROUNDDOWN((L2797*LOOKUP(L2797,{0,1950001,3300001,6950001,9000001,18000001,40000001},{0.05,0.1,0.2,0.23,0.33,0.4,0.45})-LOOKUP(L2797,{0,1950001,3300001,6950001,9000001,18000001,40000001},{0,97500,427500,636000,1536000,2796000,4796000}))*1.021,-2))</f>
        <v/>
      </c>
      <c r="P2797" s="21">
        <f>MAX(0,ROUNDDOWN(F2797-E2797-430000,-3))</f>
        <v/>
      </c>
      <c r="Q2797" s="21">
        <f>MAX(0,ROUNDDOWN(F2797-E2797-430000-H2797,-3))</f>
        <v/>
      </c>
      <c r="R2797" s="21">
        <f>IF(F2797&lt;=450000,0,MAX(0,P2797*0.06-MIN(50000,P2797)*0.03))</f>
        <v/>
      </c>
      <c r="S2797" s="21">
        <f>IF(F2797&lt;=450000,0,MAX(0,P2797*0.04-MIN(50000,P2797)*0.02))</f>
        <v/>
      </c>
      <c r="T2797" s="21">
        <f>IF(F2797&lt;=450000,0,MAX(0,Q2797*0.06-MIN(50000,Q2797)*0.03))</f>
        <v/>
      </c>
      <c r="U2797" s="21">
        <f>IF(F2797&lt;=450000,0,MAX(0,Q2797*0.04-MIN(50000,Q2797)*0.02))</f>
        <v/>
      </c>
      <c r="V2797" s="21">
        <f>50000+MAX(0,G2797-480000)</f>
        <v/>
      </c>
      <c r="W2797" s="21">
        <f>P2797-V2797</f>
        <v/>
      </c>
      <c r="X2797" s="21">
        <f>Q2797-V2797</f>
        <v/>
      </c>
      <c r="Y2797" s="22">
        <f>IF(W2797&lt;0,0.9,LOOKUP(W2797,{0,1950001,3300001,6950001,9000001,18000001,40000001},{0.84895,0.7979,0.6958,0.66517,0.56307,0.4916,0.44055}))</f>
        <v/>
      </c>
      <c r="Z2797" s="22">
        <f>IF(X2797&lt;0,0.9,LOOKUP(X2797,{0,1950001,3300001,6950001,9000001,18000001,40000001},{0.84895,0.7979,0.6958,0.66517,0.56307,0.4916,0.44055}))</f>
        <v/>
      </c>
      <c r="AA2797" s="22">
        <f>IF(W2797&lt;0,0,CHOOSE(MATCH(W2797,{0,1950001,3300001,6950001,9000001},1),5.105/84.895,10.21/79.79,20.42/69.58,23.483/66.517,33.693/56.307))</f>
        <v/>
      </c>
      <c r="AB2797" s="21">
        <f>IF(C2797&lt;=2000,0,(MIN(C2797,ROUNDDOWN(F2797*0.3,0))-2000)*0.1)</f>
        <v/>
      </c>
      <c r="AC2797" s="21">
        <f>IF(C2797&lt;=2000,0,MIN((C2797-2000)*Y2797,(R2797+S2797)*0.2))</f>
        <v/>
      </c>
      <c r="AD2797" s="21">
        <f>IF(C2797&lt;=2000,0,MIN((C2797-2000)*Z2797,(T2797+U2797)*0.2))</f>
        <v/>
      </c>
      <c r="AE2797" s="21">
        <f>AC2797*AA2797</f>
        <v/>
      </c>
      <c r="AF2797" s="21">
        <f>ROUNDDOWN(R2797,-2)+ROUNDDOWN(S2797,-2)</f>
        <v/>
      </c>
      <c r="AG2797" s="21">
        <f>ROUNDDOWN(MAX(0,R2797-(AB2797+AC2797+AE2797)*0.6),-2)+ROUNDDOWN(MAX(0,S2797-(AB2797+AC2797+AE2797)*0.4),-2)</f>
        <v/>
      </c>
      <c r="AH2797" s="21">
        <f>ROUNDDOWN(MAX(0,T2797-(AB2797+AD2797)*0.6),-2)+ROUNDDOWN(MAX(0,U2797-(AB2797+AD2797)*0.4),-2)</f>
        <v/>
      </c>
      <c r="AI2797" s="21">
        <f>ROUNDDOWN(T2797,-2)+ROUNDDOWN(U2797,-2)</f>
        <v/>
      </c>
      <c r="AJ2797" s="21">
        <f>M2797+AF2797</f>
        <v/>
      </c>
      <c r="AK2797" s="21">
        <f>M2797+AG2797</f>
        <v/>
      </c>
      <c r="AL2797" s="21">
        <f>N2797+AH2797</f>
        <v/>
      </c>
      <c r="AM2797" s="21">
        <f>O2797+AI2797</f>
        <v/>
      </c>
      <c r="AN2797" s="21">
        <f>N2797+AI2797</f>
        <v/>
      </c>
      <c r="AO2797" s="21">
        <f>ROUNDDOWN((R2797+S2797)*0.2/Y2797+2000,0)</f>
        <v/>
      </c>
      <c r="AP2797" s="21">
        <f>ROUNDDOWN((T2797+U2797)*0.2/Z2797+2000,0)</f>
        <v/>
      </c>
      <c r="AQ2797" s="21">
        <f>AL2797-AK2797</f>
        <v/>
      </c>
      <c r="AR2797" s="21">
        <f>AM2797-AK2797</f>
        <v/>
      </c>
      <c r="AS2797" s="21">
        <f>AM2797-AL2797</f>
        <v/>
      </c>
      <c r="AT2797" s="21">
        <f>AK2797+C2797-AJ2797</f>
        <v/>
      </c>
      <c r="AU2797" s="21">
        <f>AL2797+C2797-AM2797</f>
        <v/>
      </c>
      <c r="AV2797" s="21">
        <f>AN2797+C2797-AM2797</f>
        <v/>
      </c>
    </row>
    <row r="2798">
      <c r="A2798" t="inlineStr">
        <is>
          <t>1万円刻み</t>
        </is>
      </c>
      <c r="B2798" s="21">
        <f>'5_1万円刻み'!$A$1035</f>
        <v/>
      </c>
      <c r="C2798" s="21">
        <f>AO2798</f>
        <v/>
      </c>
      <c r="D2798" s="21" t="n">
        <v>0</v>
      </c>
      <c r="E2798" s="21">
        <f>ROUND(MIN(B2798/12,650000)*12*0.0915+MIN(B2798/12,1390000)*12*(0.0504+0)+B2798*0.005,0)</f>
        <v/>
      </c>
      <c r="F2798" s="21">
        <f>IF(B2798&lt;741000,0,IF(B2798&lt;2191000,B2798-740000,IF(B2798&lt;2193000,1451000,IF(B2798&lt;2196000,1453000,IF(B2798&lt;2200000,1456000,IF(B2798&lt;3600000,ROUND(ROUNDDOWN(B2798/4,-3)*2.8,0)-80000,IF(B2798&lt;6600000,ROUND(ROUNDDOWN(B2798/4,-3)*3.2,0)-440000,IF(B2798&lt;8500000,ROUNDDOWN(B2798*0.9,0)-1100000,B2798-1950000))))))))</f>
        <v/>
      </c>
      <c r="G2798" s="21">
        <f>IF(F2798&gt;23500000,NA(),IF(F2798&lt;=4890000,1040000,IF(F2798&lt;=6550000,670000,620000)))</f>
        <v/>
      </c>
      <c r="H2798" s="21">
        <f>IF(D2798&lt;=0,0,MAX(0,MIN(2000000,D2798-MIN(100000,ROUNDDOWN(F2798*0.05,0)))))</f>
        <v/>
      </c>
      <c r="I2798" s="21">
        <f>IF(C2798&lt;=2000,0,MIN(C2798,ROUNDDOWN(F2798*0.4,0))-2000)</f>
        <v/>
      </c>
      <c r="J2798" s="21">
        <f>MAX(0,ROUNDDOWN(F2798-E2798-G2798,-3))</f>
        <v/>
      </c>
      <c r="K2798" s="21">
        <f>MAX(0,ROUNDDOWN(F2798-E2798-G2798-H2798-I2798,-3))</f>
        <v/>
      </c>
      <c r="L2798" s="21">
        <f>MAX(0,ROUNDDOWN(F2798-E2798-G2798-H2798,-3))</f>
        <v/>
      </c>
      <c r="M2798" s="21">
        <f>IF(J2798&lt;=0,0,ROUNDDOWN((J2798*LOOKUP(J2798,{0,1950001,3300001,6950001,9000001,18000001,40000001},{0.05,0.1,0.2,0.23,0.33,0.4,0.45})-LOOKUP(J2798,{0,1950001,3300001,6950001,9000001,18000001,40000001},{0,97500,427500,636000,1536000,2796000,4796000}))*1.021,-2))</f>
        <v/>
      </c>
      <c r="N2798" s="21">
        <f>IF(K2798&lt;=0,0,ROUNDDOWN((K2798*LOOKUP(K2798,{0,1950001,3300001,6950001,9000001,18000001,40000001},{0.05,0.1,0.2,0.23,0.33,0.4,0.45})-LOOKUP(K2798,{0,1950001,3300001,6950001,9000001,18000001,40000001},{0,97500,427500,636000,1536000,2796000,4796000}))*1.021,-2))</f>
        <v/>
      </c>
      <c r="O2798" s="21">
        <f>IF(L2798&lt;=0,0,ROUNDDOWN((L2798*LOOKUP(L2798,{0,1950001,3300001,6950001,9000001,18000001,40000001},{0.05,0.1,0.2,0.23,0.33,0.4,0.45})-LOOKUP(L2798,{0,1950001,3300001,6950001,9000001,18000001,40000001},{0,97500,427500,636000,1536000,2796000,4796000}))*1.021,-2))</f>
        <v/>
      </c>
      <c r="P2798" s="21">
        <f>MAX(0,ROUNDDOWN(F2798-E2798-430000,-3))</f>
        <v/>
      </c>
      <c r="Q2798" s="21">
        <f>MAX(0,ROUNDDOWN(F2798-E2798-430000-H2798,-3))</f>
        <v/>
      </c>
      <c r="R2798" s="21">
        <f>IF(F2798&lt;=450000,0,MAX(0,P2798*0.06-MIN(50000,P2798)*0.03))</f>
        <v/>
      </c>
      <c r="S2798" s="21">
        <f>IF(F2798&lt;=450000,0,MAX(0,P2798*0.04-MIN(50000,P2798)*0.02))</f>
        <v/>
      </c>
      <c r="T2798" s="21">
        <f>IF(F2798&lt;=450000,0,MAX(0,Q2798*0.06-MIN(50000,Q2798)*0.03))</f>
        <v/>
      </c>
      <c r="U2798" s="21">
        <f>IF(F2798&lt;=450000,0,MAX(0,Q2798*0.04-MIN(50000,Q2798)*0.02))</f>
        <v/>
      </c>
      <c r="V2798" s="21">
        <f>50000+MAX(0,G2798-480000)</f>
        <v/>
      </c>
      <c r="W2798" s="21">
        <f>P2798-V2798</f>
        <v/>
      </c>
      <c r="X2798" s="21">
        <f>Q2798-V2798</f>
        <v/>
      </c>
      <c r="Y2798" s="22">
        <f>IF(W2798&lt;0,0.9,LOOKUP(W2798,{0,1950001,3300001,6950001,9000001,18000001,40000001},{0.84895,0.7979,0.6958,0.66517,0.56307,0.4916,0.44055}))</f>
        <v/>
      </c>
      <c r="Z2798" s="22">
        <f>IF(X2798&lt;0,0.9,LOOKUP(X2798,{0,1950001,3300001,6950001,9000001,18000001,40000001},{0.84895,0.7979,0.6958,0.66517,0.56307,0.4916,0.44055}))</f>
        <v/>
      </c>
      <c r="AA2798" s="22">
        <f>IF(W2798&lt;0,0,CHOOSE(MATCH(W2798,{0,1950001,3300001,6950001,9000001},1),5.105/84.895,10.21/79.79,20.42/69.58,23.483/66.517,33.693/56.307))</f>
        <v/>
      </c>
      <c r="AB2798" s="21">
        <f>IF(C2798&lt;=2000,0,(MIN(C2798,ROUNDDOWN(F2798*0.3,0))-2000)*0.1)</f>
        <v/>
      </c>
      <c r="AC2798" s="21">
        <f>IF(C2798&lt;=2000,0,MIN((C2798-2000)*Y2798,(R2798+S2798)*0.2))</f>
        <v/>
      </c>
      <c r="AD2798" s="21">
        <f>IF(C2798&lt;=2000,0,MIN((C2798-2000)*Z2798,(T2798+U2798)*0.2))</f>
        <v/>
      </c>
      <c r="AE2798" s="21">
        <f>AC2798*AA2798</f>
        <v/>
      </c>
      <c r="AF2798" s="21">
        <f>ROUNDDOWN(R2798,-2)+ROUNDDOWN(S2798,-2)</f>
        <v/>
      </c>
      <c r="AG2798" s="21">
        <f>ROUNDDOWN(MAX(0,R2798-(AB2798+AC2798+AE2798)*0.6),-2)+ROUNDDOWN(MAX(0,S2798-(AB2798+AC2798+AE2798)*0.4),-2)</f>
        <v/>
      </c>
      <c r="AH2798" s="21">
        <f>ROUNDDOWN(MAX(0,T2798-(AB2798+AD2798)*0.6),-2)+ROUNDDOWN(MAX(0,U2798-(AB2798+AD2798)*0.4),-2)</f>
        <v/>
      </c>
      <c r="AI2798" s="21">
        <f>ROUNDDOWN(T2798,-2)+ROUNDDOWN(U2798,-2)</f>
        <v/>
      </c>
      <c r="AJ2798" s="21">
        <f>M2798+AF2798</f>
        <v/>
      </c>
      <c r="AK2798" s="21">
        <f>M2798+AG2798</f>
        <v/>
      </c>
      <c r="AL2798" s="21">
        <f>N2798+AH2798</f>
        <v/>
      </c>
      <c r="AM2798" s="21">
        <f>O2798+AI2798</f>
        <v/>
      </c>
      <c r="AN2798" s="21">
        <f>N2798+AI2798</f>
        <v/>
      </c>
      <c r="AO2798" s="21">
        <f>ROUNDDOWN((R2798+S2798)*0.2/Y2798+2000,0)</f>
        <v/>
      </c>
      <c r="AP2798" s="21">
        <f>ROUNDDOWN((T2798+U2798)*0.2/Z2798+2000,0)</f>
        <v/>
      </c>
      <c r="AQ2798" s="21">
        <f>AL2798-AK2798</f>
        <v/>
      </c>
      <c r="AR2798" s="21">
        <f>AM2798-AK2798</f>
        <v/>
      </c>
      <c r="AS2798" s="21">
        <f>AM2798-AL2798</f>
        <v/>
      </c>
      <c r="AT2798" s="21">
        <f>AK2798+C2798-AJ2798</f>
        <v/>
      </c>
      <c r="AU2798" s="21">
        <f>AL2798+C2798-AM2798</f>
        <v/>
      </c>
      <c r="AV2798" s="21">
        <f>AN2798+C2798-AM2798</f>
        <v/>
      </c>
    </row>
    <row r="2799">
      <c r="A2799" t="inlineStr">
        <is>
          <t>1万円刻み</t>
        </is>
      </c>
      <c r="B2799" s="21">
        <f>'5_1万円刻み'!$A$1036</f>
        <v/>
      </c>
      <c r="C2799" s="21">
        <f>AO2799</f>
        <v/>
      </c>
      <c r="D2799" s="21" t="n">
        <v>0</v>
      </c>
      <c r="E2799" s="21">
        <f>ROUND(MIN(B2799/12,650000)*12*0.0915+MIN(B2799/12,1390000)*12*(0.0504+0)+B2799*0.005,0)</f>
        <v/>
      </c>
      <c r="F2799" s="21">
        <f>IF(B2799&lt;741000,0,IF(B2799&lt;2191000,B2799-740000,IF(B2799&lt;2193000,1451000,IF(B2799&lt;2196000,1453000,IF(B2799&lt;2200000,1456000,IF(B2799&lt;3600000,ROUND(ROUNDDOWN(B2799/4,-3)*2.8,0)-80000,IF(B2799&lt;6600000,ROUND(ROUNDDOWN(B2799/4,-3)*3.2,0)-440000,IF(B2799&lt;8500000,ROUNDDOWN(B2799*0.9,0)-1100000,B2799-1950000))))))))</f>
        <v/>
      </c>
      <c r="G2799" s="21">
        <f>IF(F2799&gt;23500000,NA(),IF(F2799&lt;=4890000,1040000,IF(F2799&lt;=6550000,670000,620000)))</f>
        <v/>
      </c>
      <c r="H2799" s="21">
        <f>IF(D2799&lt;=0,0,MAX(0,MIN(2000000,D2799-MIN(100000,ROUNDDOWN(F2799*0.05,0)))))</f>
        <v/>
      </c>
      <c r="I2799" s="21">
        <f>IF(C2799&lt;=2000,0,MIN(C2799,ROUNDDOWN(F2799*0.4,0))-2000)</f>
        <v/>
      </c>
      <c r="J2799" s="21">
        <f>MAX(0,ROUNDDOWN(F2799-E2799-G2799,-3))</f>
        <v/>
      </c>
      <c r="K2799" s="21">
        <f>MAX(0,ROUNDDOWN(F2799-E2799-G2799-H2799-I2799,-3))</f>
        <v/>
      </c>
      <c r="L2799" s="21">
        <f>MAX(0,ROUNDDOWN(F2799-E2799-G2799-H2799,-3))</f>
        <v/>
      </c>
      <c r="M2799" s="21">
        <f>IF(J2799&lt;=0,0,ROUNDDOWN((J2799*LOOKUP(J2799,{0,1950001,3300001,6950001,9000001,18000001,40000001},{0.05,0.1,0.2,0.23,0.33,0.4,0.45})-LOOKUP(J2799,{0,1950001,3300001,6950001,9000001,18000001,40000001},{0,97500,427500,636000,1536000,2796000,4796000}))*1.021,-2))</f>
        <v/>
      </c>
      <c r="N2799" s="21">
        <f>IF(K2799&lt;=0,0,ROUNDDOWN((K2799*LOOKUP(K2799,{0,1950001,3300001,6950001,9000001,18000001,40000001},{0.05,0.1,0.2,0.23,0.33,0.4,0.45})-LOOKUP(K2799,{0,1950001,3300001,6950001,9000001,18000001,40000001},{0,97500,427500,636000,1536000,2796000,4796000}))*1.021,-2))</f>
        <v/>
      </c>
      <c r="O2799" s="21">
        <f>IF(L2799&lt;=0,0,ROUNDDOWN((L2799*LOOKUP(L2799,{0,1950001,3300001,6950001,9000001,18000001,40000001},{0.05,0.1,0.2,0.23,0.33,0.4,0.45})-LOOKUP(L2799,{0,1950001,3300001,6950001,9000001,18000001,40000001},{0,97500,427500,636000,1536000,2796000,4796000}))*1.021,-2))</f>
        <v/>
      </c>
      <c r="P2799" s="21">
        <f>MAX(0,ROUNDDOWN(F2799-E2799-430000,-3))</f>
        <v/>
      </c>
      <c r="Q2799" s="21">
        <f>MAX(0,ROUNDDOWN(F2799-E2799-430000-H2799,-3))</f>
        <v/>
      </c>
      <c r="R2799" s="21">
        <f>IF(F2799&lt;=450000,0,MAX(0,P2799*0.06-MIN(50000,P2799)*0.03))</f>
        <v/>
      </c>
      <c r="S2799" s="21">
        <f>IF(F2799&lt;=450000,0,MAX(0,P2799*0.04-MIN(50000,P2799)*0.02))</f>
        <v/>
      </c>
      <c r="T2799" s="21">
        <f>IF(F2799&lt;=450000,0,MAX(0,Q2799*0.06-MIN(50000,Q2799)*0.03))</f>
        <v/>
      </c>
      <c r="U2799" s="21">
        <f>IF(F2799&lt;=450000,0,MAX(0,Q2799*0.04-MIN(50000,Q2799)*0.02))</f>
        <v/>
      </c>
      <c r="V2799" s="21">
        <f>50000+MAX(0,G2799-480000)</f>
        <v/>
      </c>
      <c r="W2799" s="21">
        <f>P2799-V2799</f>
        <v/>
      </c>
      <c r="X2799" s="21">
        <f>Q2799-V2799</f>
        <v/>
      </c>
      <c r="Y2799" s="22">
        <f>IF(W2799&lt;0,0.9,LOOKUP(W2799,{0,1950001,3300001,6950001,9000001,18000001,40000001},{0.84895,0.7979,0.6958,0.66517,0.56307,0.4916,0.44055}))</f>
        <v/>
      </c>
      <c r="Z2799" s="22">
        <f>IF(X2799&lt;0,0.9,LOOKUP(X2799,{0,1950001,3300001,6950001,9000001,18000001,40000001},{0.84895,0.7979,0.6958,0.66517,0.56307,0.4916,0.44055}))</f>
        <v/>
      </c>
      <c r="AA2799" s="22">
        <f>IF(W2799&lt;0,0,CHOOSE(MATCH(W2799,{0,1950001,3300001,6950001,9000001},1),5.105/84.895,10.21/79.79,20.42/69.58,23.483/66.517,33.693/56.307))</f>
        <v/>
      </c>
      <c r="AB2799" s="21">
        <f>IF(C2799&lt;=2000,0,(MIN(C2799,ROUNDDOWN(F2799*0.3,0))-2000)*0.1)</f>
        <v/>
      </c>
      <c r="AC2799" s="21">
        <f>IF(C2799&lt;=2000,0,MIN((C2799-2000)*Y2799,(R2799+S2799)*0.2))</f>
        <v/>
      </c>
      <c r="AD2799" s="21">
        <f>IF(C2799&lt;=2000,0,MIN((C2799-2000)*Z2799,(T2799+U2799)*0.2))</f>
        <v/>
      </c>
      <c r="AE2799" s="21">
        <f>AC2799*AA2799</f>
        <v/>
      </c>
      <c r="AF2799" s="21">
        <f>ROUNDDOWN(R2799,-2)+ROUNDDOWN(S2799,-2)</f>
        <v/>
      </c>
      <c r="AG2799" s="21">
        <f>ROUNDDOWN(MAX(0,R2799-(AB2799+AC2799+AE2799)*0.6),-2)+ROUNDDOWN(MAX(0,S2799-(AB2799+AC2799+AE2799)*0.4),-2)</f>
        <v/>
      </c>
      <c r="AH2799" s="21">
        <f>ROUNDDOWN(MAX(0,T2799-(AB2799+AD2799)*0.6),-2)+ROUNDDOWN(MAX(0,U2799-(AB2799+AD2799)*0.4),-2)</f>
        <v/>
      </c>
      <c r="AI2799" s="21">
        <f>ROUNDDOWN(T2799,-2)+ROUNDDOWN(U2799,-2)</f>
        <v/>
      </c>
      <c r="AJ2799" s="21">
        <f>M2799+AF2799</f>
        <v/>
      </c>
      <c r="AK2799" s="21">
        <f>M2799+AG2799</f>
        <v/>
      </c>
      <c r="AL2799" s="21">
        <f>N2799+AH2799</f>
        <v/>
      </c>
      <c r="AM2799" s="21">
        <f>O2799+AI2799</f>
        <v/>
      </c>
      <c r="AN2799" s="21">
        <f>N2799+AI2799</f>
        <v/>
      </c>
      <c r="AO2799" s="21">
        <f>ROUNDDOWN((R2799+S2799)*0.2/Y2799+2000,0)</f>
        <v/>
      </c>
      <c r="AP2799" s="21">
        <f>ROUNDDOWN((T2799+U2799)*0.2/Z2799+2000,0)</f>
        <v/>
      </c>
      <c r="AQ2799" s="21">
        <f>AL2799-AK2799</f>
        <v/>
      </c>
      <c r="AR2799" s="21">
        <f>AM2799-AK2799</f>
        <v/>
      </c>
      <c r="AS2799" s="21">
        <f>AM2799-AL2799</f>
        <v/>
      </c>
      <c r="AT2799" s="21">
        <f>AK2799+C2799-AJ2799</f>
        <v/>
      </c>
      <c r="AU2799" s="21">
        <f>AL2799+C2799-AM2799</f>
        <v/>
      </c>
      <c r="AV2799" s="21">
        <f>AN2799+C2799-AM2799</f>
        <v/>
      </c>
    </row>
    <row r="2800">
      <c r="A2800" t="inlineStr">
        <is>
          <t>1万円刻み</t>
        </is>
      </c>
      <c r="B2800" s="21">
        <f>'5_1万円刻み'!$A$1037</f>
        <v/>
      </c>
      <c r="C2800" s="21">
        <f>AO2800</f>
        <v/>
      </c>
      <c r="D2800" s="21" t="n">
        <v>0</v>
      </c>
      <c r="E2800" s="21">
        <f>ROUND(MIN(B2800/12,650000)*12*0.0915+MIN(B2800/12,1390000)*12*(0.0504+0)+B2800*0.005,0)</f>
        <v/>
      </c>
      <c r="F2800" s="21">
        <f>IF(B2800&lt;741000,0,IF(B2800&lt;2191000,B2800-740000,IF(B2800&lt;2193000,1451000,IF(B2800&lt;2196000,1453000,IF(B2800&lt;2200000,1456000,IF(B2800&lt;3600000,ROUND(ROUNDDOWN(B2800/4,-3)*2.8,0)-80000,IF(B2800&lt;6600000,ROUND(ROUNDDOWN(B2800/4,-3)*3.2,0)-440000,IF(B2800&lt;8500000,ROUNDDOWN(B2800*0.9,0)-1100000,B2800-1950000))))))))</f>
        <v/>
      </c>
      <c r="G2800" s="21">
        <f>IF(F2800&gt;23500000,NA(),IF(F2800&lt;=4890000,1040000,IF(F2800&lt;=6550000,670000,620000)))</f>
        <v/>
      </c>
      <c r="H2800" s="21">
        <f>IF(D2800&lt;=0,0,MAX(0,MIN(2000000,D2800-MIN(100000,ROUNDDOWN(F2800*0.05,0)))))</f>
        <v/>
      </c>
      <c r="I2800" s="21">
        <f>IF(C2800&lt;=2000,0,MIN(C2800,ROUNDDOWN(F2800*0.4,0))-2000)</f>
        <v/>
      </c>
      <c r="J2800" s="21">
        <f>MAX(0,ROUNDDOWN(F2800-E2800-G2800,-3))</f>
        <v/>
      </c>
      <c r="K2800" s="21">
        <f>MAX(0,ROUNDDOWN(F2800-E2800-G2800-H2800-I2800,-3))</f>
        <v/>
      </c>
      <c r="L2800" s="21">
        <f>MAX(0,ROUNDDOWN(F2800-E2800-G2800-H2800,-3))</f>
        <v/>
      </c>
      <c r="M2800" s="21">
        <f>IF(J2800&lt;=0,0,ROUNDDOWN((J2800*LOOKUP(J2800,{0,1950001,3300001,6950001,9000001,18000001,40000001},{0.05,0.1,0.2,0.23,0.33,0.4,0.45})-LOOKUP(J2800,{0,1950001,3300001,6950001,9000001,18000001,40000001},{0,97500,427500,636000,1536000,2796000,4796000}))*1.021,-2))</f>
        <v/>
      </c>
      <c r="N2800" s="21">
        <f>IF(K2800&lt;=0,0,ROUNDDOWN((K2800*LOOKUP(K2800,{0,1950001,3300001,6950001,9000001,18000001,40000001},{0.05,0.1,0.2,0.23,0.33,0.4,0.45})-LOOKUP(K2800,{0,1950001,3300001,6950001,9000001,18000001,40000001},{0,97500,427500,636000,1536000,2796000,4796000}))*1.021,-2))</f>
        <v/>
      </c>
      <c r="O2800" s="21">
        <f>IF(L2800&lt;=0,0,ROUNDDOWN((L2800*LOOKUP(L2800,{0,1950001,3300001,6950001,9000001,18000001,40000001},{0.05,0.1,0.2,0.23,0.33,0.4,0.45})-LOOKUP(L2800,{0,1950001,3300001,6950001,9000001,18000001,40000001},{0,97500,427500,636000,1536000,2796000,4796000}))*1.021,-2))</f>
        <v/>
      </c>
      <c r="P2800" s="21">
        <f>MAX(0,ROUNDDOWN(F2800-E2800-430000,-3))</f>
        <v/>
      </c>
      <c r="Q2800" s="21">
        <f>MAX(0,ROUNDDOWN(F2800-E2800-430000-H2800,-3))</f>
        <v/>
      </c>
      <c r="R2800" s="21">
        <f>IF(F2800&lt;=450000,0,MAX(0,P2800*0.06-MIN(50000,P2800)*0.03))</f>
        <v/>
      </c>
      <c r="S2800" s="21">
        <f>IF(F2800&lt;=450000,0,MAX(0,P2800*0.04-MIN(50000,P2800)*0.02))</f>
        <v/>
      </c>
      <c r="T2800" s="21">
        <f>IF(F2800&lt;=450000,0,MAX(0,Q2800*0.06-MIN(50000,Q2800)*0.03))</f>
        <v/>
      </c>
      <c r="U2800" s="21">
        <f>IF(F2800&lt;=450000,0,MAX(0,Q2800*0.04-MIN(50000,Q2800)*0.02))</f>
        <v/>
      </c>
      <c r="V2800" s="21">
        <f>50000+MAX(0,G2800-480000)</f>
        <v/>
      </c>
      <c r="W2800" s="21">
        <f>P2800-V2800</f>
        <v/>
      </c>
      <c r="X2800" s="21">
        <f>Q2800-V2800</f>
        <v/>
      </c>
      <c r="Y2800" s="22">
        <f>IF(W2800&lt;0,0.9,LOOKUP(W2800,{0,1950001,3300001,6950001,9000001,18000001,40000001},{0.84895,0.7979,0.6958,0.66517,0.56307,0.4916,0.44055}))</f>
        <v/>
      </c>
      <c r="Z2800" s="22">
        <f>IF(X2800&lt;0,0.9,LOOKUP(X2800,{0,1950001,3300001,6950001,9000001,18000001,40000001},{0.84895,0.7979,0.6958,0.66517,0.56307,0.4916,0.44055}))</f>
        <v/>
      </c>
      <c r="AA2800" s="22">
        <f>IF(W2800&lt;0,0,CHOOSE(MATCH(W2800,{0,1950001,3300001,6950001,9000001},1),5.105/84.895,10.21/79.79,20.42/69.58,23.483/66.517,33.693/56.307))</f>
        <v/>
      </c>
      <c r="AB2800" s="21">
        <f>IF(C2800&lt;=2000,0,(MIN(C2800,ROUNDDOWN(F2800*0.3,0))-2000)*0.1)</f>
        <v/>
      </c>
      <c r="AC2800" s="21">
        <f>IF(C2800&lt;=2000,0,MIN((C2800-2000)*Y2800,(R2800+S2800)*0.2))</f>
        <v/>
      </c>
      <c r="AD2800" s="21">
        <f>IF(C2800&lt;=2000,0,MIN((C2800-2000)*Z2800,(T2800+U2800)*0.2))</f>
        <v/>
      </c>
      <c r="AE2800" s="21">
        <f>AC2800*AA2800</f>
        <v/>
      </c>
      <c r="AF2800" s="21">
        <f>ROUNDDOWN(R2800,-2)+ROUNDDOWN(S2800,-2)</f>
        <v/>
      </c>
      <c r="AG2800" s="21">
        <f>ROUNDDOWN(MAX(0,R2800-(AB2800+AC2800+AE2800)*0.6),-2)+ROUNDDOWN(MAX(0,S2800-(AB2800+AC2800+AE2800)*0.4),-2)</f>
        <v/>
      </c>
      <c r="AH2800" s="21">
        <f>ROUNDDOWN(MAX(0,T2800-(AB2800+AD2800)*0.6),-2)+ROUNDDOWN(MAX(0,U2800-(AB2800+AD2800)*0.4),-2)</f>
        <v/>
      </c>
      <c r="AI2800" s="21">
        <f>ROUNDDOWN(T2800,-2)+ROUNDDOWN(U2800,-2)</f>
        <v/>
      </c>
      <c r="AJ2800" s="21">
        <f>M2800+AF2800</f>
        <v/>
      </c>
      <c r="AK2800" s="21">
        <f>M2800+AG2800</f>
        <v/>
      </c>
      <c r="AL2800" s="21">
        <f>N2800+AH2800</f>
        <v/>
      </c>
      <c r="AM2800" s="21">
        <f>O2800+AI2800</f>
        <v/>
      </c>
      <c r="AN2800" s="21">
        <f>N2800+AI2800</f>
        <v/>
      </c>
      <c r="AO2800" s="21">
        <f>ROUNDDOWN((R2800+S2800)*0.2/Y2800+2000,0)</f>
        <v/>
      </c>
      <c r="AP2800" s="21">
        <f>ROUNDDOWN((T2800+U2800)*0.2/Z2800+2000,0)</f>
        <v/>
      </c>
      <c r="AQ2800" s="21">
        <f>AL2800-AK2800</f>
        <v/>
      </c>
      <c r="AR2800" s="21">
        <f>AM2800-AK2800</f>
        <v/>
      </c>
      <c r="AS2800" s="21">
        <f>AM2800-AL2800</f>
        <v/>
      </c>
      <c r="AT2800" s="21">
        <f>AK2800+C2800-AJ2800</f>
        <v/>
      </c>
      <c r="AU2800" s="21">
        <f>AL2800+C2800-AM2800</f>
        <v/>
      </c>
      <c r="AV2800" s="21">
        <f>AN2800+C2800-AM2800</f>
        <v/>
      </c>
    </row>
    <row r="2801">
      <c r="A2801" t="inlineStr">
        <is>
          <t>1万円刻み</t>
        </is>
      </c>
      <c r="B2801" s="21">
        <f>'5_1万円刻み'!$A$1038</f>
        <v/>
      </c>
      <c r="C2801" s="21">
        <f>AO2801</f>
        <v/>
      </c>
      <c r="D2801" s="21" t="n">
        <v>0</v>
      </c>
      <c r="E2801" s="21">
        <f>ROUND(MIN(B2801/12,650000)*12*0.0915+MIN(B2801/12,1390000)*12*(0.0504+0)+B2801*0.005,0)</f>
        <v/>
      </c>
      <c r="F2801" s="21">
        <f>IF(B2801&lt;741000,0,IF(B2801&lt;2191000,B2801-740000,IF(B2801&lt;2193000,1451000,IF(B2801&lt;2196000,1453000,IF(B2801&lt;2200000,1456000,IF(B2801&lt;3600000,ROUND(ROUNDDOWN(B2801/4,-3)*2.8,0)-80000,IF(B2801&lt;6600000,ROUND(ROUNDDOWN(B2801/4,-3)*3.2,0)-440000,IF(B2801&lt;8500000,ROUNDDOWN(B2801*0.9,0)-1100000,B2801-1950000))))))))</f>
        <v/>
      </c>
      <c r="G2801" s="21">
        <f>IF(F2801&gt;23500000,NA(),IF(F2801&lt;=4890000,1040000,IF(F2801&lt;=6550000,670000,620000)))</f>
        <v/>
      </c>
      <c r="H2801" s="21">
        <f>IF(D2801&lt;=0,0,MAX(0,MIN(2000000,D2801-MIN(100000,ROUNDDOWN(F2801*0.05,0)))))</f>
        <v/>
      </c>
      <c r="I2801" s="21">
        <f>IF(C2801&lt;=2000,0,MIN(C2801,ROUNDDOWN(F2801*0.4,0))-2000)</f>
        <v/>
      </c>
      <c r="J2801" s="21">
        <f>MAX(0,ROUNDDOWN(F2801-E2801-G2801,-3))</f>
        <v/>
      </c>
      <c r="K2801" s="21">
        <f>MAX(0,ROUNDDOWN(F2801-E2801-G2801-H2801-I2801,-3))</f>
        <v/>
      </c>
      <c r="L2801" s="21">
        <f>MAX(0,ROUNDDOWN(F2801-E2801-G2801-H2801,-3))</f>
        <v/>
      </c>
      <c r="M2801" s="21">
        <f>IF(J2801&lt;=0,0,ROUNDDOWN((J2801*LOOKUP(J2801,{0,1950001,3300001,6950001,9000001,18000001,40000001},{0.05,0.1,0.2,0.23,0.33,0.4,0.45})-LOOKUP(J2801,{0,1950001,3300001,6950001,9000001,18000001,40000001},{0,97500,427500,636000,1536000,2796000,4796000}))*1.021,-2))</f>
        <v/>
      </c>
      <c r="N2801" s="21">
        <f>IF(K2801&lt;=0,0,ROUNDDOWN((K2801*LOOKUP(K2801,{0,1950001,3300001,6950001,9000001,18000001,40000001},{0.05,0.1,0.2,0.23,0.33,0.4,0.45})-LOOKUP(K2801,{0,1950001,3300001,6950001,9000001,18000001,40000001},{0,97500,427500,636000,1536000,2796000,4796000}))*1.021,-2))</f>
        <v/>
      </c>
      <c r="O2801" s="21">
        <f>IF(L2801&lt;=0,0,ROUNDDOWN((L2801*LOOKUP(L2801,{0,1950001,3300001,6950001,9000001,18000001,40000001},{0.05,0.1,0.2,0.23,0.33,0.4,0.45})-LOOKUP(L2801,{0,1950001,3300001,6950001,9000001,18000001,40000001},{0,97500,427500,636000,1536000,2796000,4796000}))*1.021,-2))</f>
        <v/>
      </c>
      <c r="P2801" s="21">
        <f>MAX(0,ROUNDDOWN(F2801-E2801-430000,-3))</f>
        <v/>
      </c>
      <c r="Q2801" s="21">
        <f>MAX(0,ROUNDDOWN(F2801-E2801-430000-H2801,-3))</f>
        <v/>
      </c>
      <c r="R2801" s="21">
        <f>IF(F2801&lt;=450000,0,MAX(0,P2801*0.06-MIN(50000,P2801)*0.03))</f>
        <v/>
      </c>
      <c r="S2801" s="21">
        <f>IF(F2801&lt;=450000,0,MAX(0,P2801*0.04-MIN(50000,P2801)*0.02))</f>
        <v/>
      </c>
      <c r="T2801" s="21">
        <f>IF(F2801&lt;=450000,0,MAX(0,Q2801*0.06-MIN(50000,Q2801)*0.03))</f>
        <v/>
      </c>
      <c r="U2801" s="21">
        <f>IF(F2801&lt;=450000,0,MAX(0,Q2801*0.04-MIN(50000,Q2801)*0.02))</f>
        <v/>
      </c>
      <c r="V2801" s="21">
        <f>50000+MAX(0,G2801-480000)</f>
        <v/>
      </c>
      <c r="W2801" s="21">
        <f>P2801-V2801</f>
        <v/>
      </c>
      <c r="X2801" s="21">
        <f>Q2801-V2801</f>
        <v/>
      </c>
      <c r="Y2801" s="22">
        <f>IF(W2801&lt;0,0.9,LOOKUP(W2801,{0,1950001,3300001,6950001,9000001,18000001,40000001},{0.84895,0.7979,0.6958,0.66517,0.56307,0.4916,0.44055}))</f>
        <v/>
      </c>
      <c r="Z2801" s="22">
        <f>IF(X2801&lt;0,0.9,LOOKUP(X2801,{0,1950001,3300001,6950001,9000001,18000001,40000001},{0.84895,0.7979,0.6958,0.66517,0.56307,0.4916,0.44055}))</f>
        <v/>
      </c>
      <c r="AA2801" s="22">
        <f>IF(W2801&lt;0,0,CHOOSE(MATCH(W2801,{0,1950001,3300001,6950001,9000001},1),5.105/84.895,10.21/79.79,20.42/69.58,23.483/66.517,33.693/56.307))</f>
        <v/>
      </c>
      <c r="AB2801" s="21">
        <f>IF(C2801&lt;=2000,0,(MIN(C2801,ROUNDDOWN(F2801*0.3,0))-2000)*0.1)</f>
        <v/>
      </c>
      <c r="AC2801" s="21">
        <f>IF(C2801&lt;=2000,0,MIN((C2801-2000)*Y2801,(R2801+S2801)*0.2))</f>
        <v/>
      </c>
      <c r="AD2801" s="21">
        <f>IF(C2801&lt;=2000,0,MIN((C2801-2000)*Z2801,(T2801+U2801)*0.2))</f>
        <v/>
      </c>
      <c r="AE2801" s="21">
        <f>AC2801*AA2801</f>
        <v/>
      </c>
      <c r="AF2801" s="21">
        <f>ROUNDDOWN(R2801,-2)+ROUNDDOWN(S2801,-2)</f>
        <v/>
      </c>
      <c r="AG2801" s="21">
        <f>ROUNDDOWN(MAX(0,R2801-(AB2801+AC2801+AE2801)*0.6),-2)+ROUNDDOWN(MAX(0,S2801-(AB2801+AC2801+AE2801)*0.4),-2)</f>
        <v/>
      </c>
      <c r="AH2801" s="21">
        <f>ROUNDDOWN(MAX(0,T2801-(AB2801+AD2801)*0.6),-2)+ROUNDDOWN(MAX(0,U2801-(AB2801+AD2801)*0.4),-2)</f>
        <v/>
      </c>
      <c r="AI2801" s="21">
        <f>ROUNDDOWN(T2801,-2)+ROUNDDOWN(U2801,-2)</f>
        <v/>
      </c>
      <c r="AJ2801" s="21">
        <f>M2801+AF2801</f>
        <v/>
      </c>
      <c r="AK2801" s="21">
        <f>M2801+AG2801</f>
        <v/>
      </c>
      <c r="AL2801" s="21">
        <f>N2801+AH2801</f>
        <v/>
      </c>
      <c r="AM2801" s="21">
        <f>O2801+AI2801</f>
        <v/>
      </c>
      <c r="AN2801" s="21">
        <f>N2801+AI2801</f>
        <v/>
      </c>
      <c r="AO2801" s="21">
        <f>ROUNDDOWN((R2801+S2801)*0.2/Y2801+2000,0)</f>
        <v/>
      </c>
      <c r="AP2801" s="21">
        <f>ROUNDDOWN((T2801+U2801)*0.2/Z2801+2000,0)</f>
        <v/>
      </c>
      <c r="AQ2801" s="21">
        <f>AL2801-AK2801</f>
        <v/>
      </c>
      <c r="AR2801" s="21">
        <f>AM2801-AK2801</f>
        <v/>
      </c>
      <c r="AS2801" s="21">
        <f>AM2801-AL2801</f>
        <v/>
      </c>
      <c r="AT2801" s="21">
        <f>AK2801+C2801-AJ2801</f>
        <v/>
      </c>
      <c r="AU2801" s="21">
        <f>AL2801+C2801-AM2801</f>
        <v/>
      </c>
      <c r="AV2801" s="21">
        <f>AN2801+C2801-AM2801</f>
        <v/>
      </c>
    </row>
    <row r="2802">
      <c r="A2802" t="inlineStr">
        <is>
          <t>1万円刻み</t>
        </is>
      </c>
      <c r="B2802" s="21">
        <f>'5_1万円刻み'!$A$1039</f>
        <v/>
      </c>
      <c r="C2802" s="21">
        <f>AO2802</f>
        <v/>
      </c>
      <c r="D2802" s="21" t="n">
        <v>0</v>
      </c>
      <c r="E2802" s="21">
        <f>ROUND(MIN(B2802/12,650000)*12*0.0915+MIN(B2802/12,1390000)*12*(0.0504+0)+B2802*0.005,0)</f>
        <v/>
      </c>
      <c r="F2802" s="21">
        <f>IF(B2802&lt;741000,0,IF(B2802&lt;2191000,B2802-740000,IF(B2802&lt;2193000,1451000,IF(B2802&lt;2196000,1453000,IF(B2802&lt;2200000,1456000,IF(B2802&lt;3600000,ROUND(ROUNDDOWN(B2802/4,-3)*2.8,0)-80000,IF(B2802&lt;6600000,ROUND(ROUNDDOWN(B2802/4,-3)*3.2,0)-440000,IF(B2802&lt;8500000,ROUNDDOWN(B2802*0.9,0)-1100000,B2802-1950000))))))))</f>
        <v/>
      </c>
      <c r="G2802" s="21">
        <f>IF(F2802&gt;23500000,NA(),IF(F2802&lt;=4890000,1040000,IF(F2802&lt;=6550000,670000,620000)))</f>
        <v/>
      </c>
      <c r="H2802" s="21">
        <f>IF(D2802&lt;=0,0,MAX(0,MIN(2000000,D2802-MIN(100000,ROUNDDOWN(F2802*0.05,0)))))</f>
        <v/>
      </c>
      <c r="I2802" s="21">
        <f>IF(C2802&lt;=2000,0,MIN(C2802,ROUNDDOWN(F2802*0.4,0))-2000)</f>
        <v/>
      </c>
      <c r="J2802" s="21">
        <f>MAX(0,ROUNDDOWN(F2802-E2802-G2802,-3))</f>
        <v/>
      </c>
      <c r="K2802" s="21">
        <f>MAX(0,ROUNDDOWN(F2802-E2802-G2802-H2802-I2802,-3))</f>
        <v/>
      </c>
      <c r="L2802" s="21">
        <f>MAX(0,ROUNDDOWN(F2802-E2802-G2802-H2802,-3))</f>
        <v/>
      </c>
      <c r="M2802" s="21">
        <f>IF(J2802&lt;=0,0,ROUNDDOWN((J2802*LOOKUP(J2802,{0,1950001,3300001,6950001,9000001,18000001,40000001},{0.05,0.1,0.2,0.23,0.33,0.4,0.45})-LOOKUP(J2802,{0,1950001,3300001,6950001,9000001,18000001,40000001},{0,97500,427500,636000,1536000,2796000,4796000}))*1.021,-2))</f>
        <v/>
      </c>
      <c r="N2802" s="21">
        <f>IF(K2802&lt;=0,0,ROUNDDOWN((K2802*LOOKUP(K2802,{0,1950001,3300001,6950001,9000001,18000001,40000001},{0.05,0.1,0.2,0.23,0.33,0.4,0.45})-LOOKUP(K2802,{0,1950001,3300001,6950001,9000001,18000001,40000001},{0,97500,427500,636000,1536000,2796000,4796000}))*1.021,-2))</f>
        <v/>
      </c>
      <c r="O2802" s="21">
        <f>IF(L2802&lt;=0,0,ROUNDDOWN((L2802*LOOKUP(L2802,{0,1950001,3300001,6950001,9000001,18000001,40000001},{0.05,0.1,0.2,0.23,0.33,0.4,0.45})-LOOKUP(L2802,{0,1950001,3300001,6950001,9000001,18000001,40000001},{0,97500,427500,636000,1536000,2796000,4796000}))*1.021,-2))</f>
        <v/>
      </c>
      <c r="P2802" s="21">
        <f>MAX(0,ROUNDDOWN(F2802-E2802-430000,-3))</f>
        <v/>
      </c>
      <c r="Q2802" s="21">
        <f>MAX(0,ROUNDDOWN(F2802-E2802-430000-H2802,-3))</f>
        <v/>
      </c>
      <c r="R2802" s="21">
        <f>IF(F2802&lt;=450000,0,MAX(0,P2802*0.06-MIN(50000,P2802)*0.03))</f>
        <v/>
      </c>
      <c r="S2802" s="21">
        <f>IF(F2802&lt;=450000,0,MAX(0,P2802*0.04-MIN(50000,P2802)*0.02))</f>
        <v/>
      </c>
      <c r="T2802" s="21">
        <f>IF(F2802&lt;=450000,0,MAX(0,Q2802*0.06-MIN(50000,Q2802)*0.03))</f>
        <v/>
      </c>
      <c r="U2802" s="21">
        <f>IF(F2802&lt;=450000,0,MAX(0,Q2802*0.04-MIN(50000,Q2802)*0.02))</f>
        <v/>
      </c>
      <c r="V2802" s="21">
        <f>50000+MAX(0,G2802-480000)</f>
        <v/>
      </c>
      <c r="W2802" s="21">
        <f>P2802-V2802</f>
        <v/>
      </c>
      <c r="X2802" s="21">
        <f>Q2802-V2802</f>
        <v/>
      </c>
      <c r="Y2802" s="22">
        <f>IF(W2802&lt;0,0.9,LOOKUP(W2802,{0,1950001,3300001,6950001,9000001,18000001,40000001},{0.84895,0.7979,0.6958,0.66517,0.56307,0.4916,0.44055}))</f>
        <v/>
      </c>
      <c r="Z2802" s="22">
        <f>IF(X2802&lt;0,0.9,LOOKUP(X2802,{0,1950001,3300001,6950001,9000001,18000001,40000001},{0.84895,0.7979,0.6958,0.66517,0.56307,0.4916,0.44055}))</f>
        <v/>
      </c>
      <c r="AA2802" s="22">
        <f>IF(W2802&lt;0,0,CHOOSE(MATCH(W2802,{0,1950001,3300001,6950001,9000001},1),5.105/84.895,10.21/79.79,20.42/69.58,23.483/66.517,33.693/56.307))</f>
        <v/>
      </c>
      <c r="AB2802" s="21">
        <f>IF(C2802&lt;=2000,0,(MIN(C2802,ROUNDDOWN(F2802*0.3,0))-2000)*0.1)</f>
        <v/>
      </c>
      <c r="AC2802" s="21">
        <f>IF(C2802&lt;=2000,0,MIN((C2802-2000)*Y2802,(R2802+S2802)*0.2))</f>
        <v/>
      </c>
      <c r="AD2802" s="21">
        <f>IF(C2802&lt;=2000,0,MIN((C2802-2000)*Z2802,(T2802+U2802)*0.2))</f>
        <v/>
      </c>
      <c r="AE2802" s="21">
        <f>AC2802*AA2802</f>
        <v/>
      </c>
      <c r="AF2802" s="21">
        <f>ROUNDDOWN(R2802,-2)+ROUNDDOWN(S2802,-2)</f>
        <v/>
      </c>
      <c r="AG2802" s="21">
        <f>ROUNDDOWN(MAX(0,R2802-(AB2802+AC2802+AE2802)*0.6),-2)+ROUNDDOWN(MAX(0,S2802-(AB2802+AC2802+AE2802)*0.4),-2)</f>
        <v/>
      </c>
      <c r="AH2802" s="21">
        <f>ROUNDDOWN(MAX(0,T2802-(AB2802+AD2802)*0.6),-2)+ROUNDDOWN(MAX(0,U2802-(AB2802+AD2802)*0.4),-2)</f>
        <v/>
      </c>
      <c r="AI2802" s="21">
        <f>ROUNDDOWN(T2802,-2)+ROUNDDOWN(U2802,-2)</f>
        <v/>
      </c>
      <c r="AJ2802" s="21">
        <f>M2802+AF2802</f>
        <v/>
      </c>
      <c r="AK2802" s="21">
        <f>M2802+AG2802</f>
        <v/>
      </c>
      <c r="AL2802" s="21">
        <f>N2802+AH2802</f>
        <v/>
      </c>
      <c r="AM2802" s="21">
        <f>O2802+AI2802</f>
        <v/>
      </c>
      <c r="AN2802" s="21">
        <f>N2802+AI2802</f>
        <v/>
      </c>
      <c r="AO2802" s="21">
        <f>ROUNDDOWN((R2802+S2802)*0.2/Y2802+2000,0)</f>
        <v/>
      </c>
      <c r="AP2802" s="21">
        <f>ROUNDDOWN((T2802+U2802)*0.2/Z2802+2000,0)</f>
        <v/>
      </c>
      <c r="AQ2802" s="21">
        <f>AL2802-AK2802</f>
        <v/>
      </c>
      <c r="AR2802" s="21">
        <f>AM2802-AK2802</f>
        <v/>
      </c>
      <c r="AS2802" s="21">
        <f>AM2802-AL2802</f>
        <v/>
      </c>
      <c r="AT2802" s="21">
        <f>AK2802+C2802-AJ2802</f>
        <v/>
      </c>
      <c r="AU2802" s="21">
        <f>AL2802+C2802-AM2802</f>
        <v/>
      </c>
      <c r="AV2802" s="21">
        <f>AN2802+C2802-AM2802</f>
        <v/>
      </c>
    </row>
    <row r="2803">
      <c r="A2803" t="inlineStr">
        <is>
          <t>1万円刻み</t>
        </is>
      </c>
      <c r="B2803" s="21">
        <f>'5_1万円刻み'!$A$1040</f>
        <v/>
      </c>
      <c r="C2803" s="21">
        <f>AO2803</f>
        <v/>
      </c>
      <c r="D2803" s="21" t="n">
        <v>0</v>
      </c>
      <c r="E2803" s="21">
        <f>ROUND(MIN(B2803/12,650000)*12*0.0915+MIN(B2803/12,1390000)*12*(0.0504+0)+B2803*0.005,0)</f>
        <v/>
      </c>
      <c r="F2803" s="21">
        <f>IF(B2803&lt;741000,0,IF(B2803&lt;2191000,B2803-740000,IF(B2803&lt;2193000,1451000,IF(B2803&lt;2196000,1453000,IF(B2803&lt;2200000,1456000,IF(B2803&lt;3600000,ROUND(ROUNDDOWN(B2803/4,-3)*2.8,0)-80000,IF(B2803&lt;6600000,ROUND(ROUNDDOWN(B2803/4,-3)*3.2,0)-440000,IF(B2803&lt;8500000,ROUNDDOWN(B2803*0.9,0)-1100000,B2803-1950000))))))))</f>
        <v/>
      </c>
      <c r="G2803" s="21">
        <f>IF(F2803&gt;23500000,NA(),IF(F2803&lt;=4890000,1040000,IF(F2803&lt;=6550000,670000,620000)))</f>
        <v/>
      </c>
      <c r="H2803" s="21">
        <f>IF(D2803&lt;=0,0,MAX(0,MIN(2000000,D2803-MIN(100000,ROUNDDOWN(F2803*0.05,0)))))</f>
        <v/>
      </c>
      <c r="I2803" s="21">
        <f>IF(C2803&lt;=2000,0,MIN(C2803,ROUNDDOWN(F2803*0.4,0))-2000)</f>
        <v/>
      </c>
      <c r="J2803" s="21">
        <f>MAX(0,ROUNDDOWN(F2803-E2803-G2803,-3))</f>
        <v/>
      </c>
      <c r="K2803" s="21">
        <f>MAX(0,ROUNDDOWN(F2803-E2803-G2803-H2803-I2803,-3))</f>
        <v/>
      </c>
      <c r="L2803" s="21">
        <f>MAX(0,ROUNDDOWN(F2803-E2803-G2803-H2803,-3))</f>
        <v/>
      </c>
      <c r="M2803" s="21">
        <f>IF(J2803&lt;=0,0,ROUNDDOWN((J2803*LOOKUP(J2803,{0,1950001,3300001,6950001,9000001,18000001,40000001},{0.05,0.1,0.2,0.23,0.33,0.4,0.45})-LOOKUP(J2803,{0,1950001,3300001,6950001,9000001,18000001,40000001},{0,97500,427500,636000,1536000,2796000,4796000}))*1.021,-2))</f>
        <v/>
      </c>
      <c r="N2803" s="21">
        <f>IF(K2803&lt;=0,0,ROUNDDOWN((K2803*LOOKUP(K2803,{0,1950001,3300001,6950001,9000001,18000001,40000001},{0.05,0.1,0.2,0.23,0.33,0.4,0.45})-LOOKUP(K2803,{0,1950001,3300001,6950001,9000001,18000001,40000001},{0,97500,427500,636000,1536000,2796000,4796000}))*1.021,-2))</f>
        <v/>
      </c>
      <c r="O2803" s="21">
        <f>IF(L2803&lt;=0,0,ROUNDDOWN((L2803*LOOKUP(L2803,{0,1950001,3300001,6950001,9000001,18000001,40000001},{0.05,0.1,0.2,0.23,0.33,0.4,0.45})-LOOKUP(L2803,{0,1950001,3300001,6950001,9000001,18000001,40000001},{0,97500,427500,636000,1536000,2796000,4796000}))*1.021,-2))</f>
        <v/>
      </c>
      <c r="P2803" s="21">
        <f>MAX(0,ROUNDDOWN(F2803-E2803-430000,-3))</f>
        <v/>
      </c>
      <c r="Q2803" s="21">
        <f>MAX(0,ROUNDDOWN(F2803-E2803-430000-H2803,-3))</f>
        <v/>
      </c>
      <c r="R2803" s="21">
        <f>IF(F2803&lt;=450000,0,MAX(0,P2803*0.06-MIN(50000,P2803)*0.03))</f>
        <v/>
      </c>
      <c r="S2803" s="21">
        <f>IF(F2803&lt;=450000,0,MAX(0,P2803*0.04-MIN(50000,P2803)*0.02))</f>
        <v/>
      </c>
      <c r="T2803" s="21">
        <f>IF(F2803&lt;=450000,0,MAX(0,Q2803*0.06-MIN(50000,Q2803)*0.03))</f>
        <v/>
      </c>
      <c r="U2803" s="21">
        <f>IF(F2803&lt;=450000,0,MAX(0,Q2803*0.04-MIN(50000,Q2803)*0.02))</f>
        <v/>
      </c>
      <c r="V2803" s="21">
        <f>50000+MAX(0,G2803-480000)</f>
        <v/>
      </c>
      <c r="W2803" s="21">
        <f>P2803-V2803</f>
        <v/>
      </c>
      <c r="X2803" s="21">
        <f>Q2803-V2803</f>
        <v/>
      </c>
      <c r="Y2803" s="22">
        <f>IF(W2803&lt;0,0.9,LOOKUP(W2803,{0,1950001,3300001,6950001,9000001,18000001,40000001},{0.84895,0.7979,0.6958,0.66517,0.56307,0.4916,0.44055}))</f>
        <v/>
      </c>
      <c r="Z2803" s="22">
        <f>IF(X2803&lt;0,0.9,LOOKUP(X2803,{0,1950001,3300001,6950001,9000001,18000001,40000001},{0.84895,0.7979,0.6958,0.66517,0.56307,0.4916,0.44055}))</f>
        <v/>
      </c>
      <c r="AA2803" s="22">
        <f>IF(W2803&lt;0,0,CHOOSE(MATCH(W2803,{0,1950001,3300001,6950001,9000001},1),5.105/84.895,10.21/79.79,20.42/69.58,23.483/66.517,33.693/56.307))</f>
        <v/>
      </c>
      <c r="AB2803" s="21">
        <f>IF(C2803&lt;=2000,0,(MIN(C2803,ROUNDDOWN(F2803*0.3,0))-2000)*0.1)</f>
        <v/>
      </c>
      <c r="AC2803" s="21">
        <f>IF(C2803&lt;=2000,0,MIN((C2803-2000)*Y2803,(R2803+S2803)*0.2))</f>
        <v/>
      </c>
      <c r="AD2803" s="21">
        <f>IF(C2803&lt;=2000,0,MIN((C2803-2000)*Z2803,(T2803+U2803)*0.2))</f>
        <v/>
      </c>
      <c r="AE2803" s="21">
        <f>AC2803*AA2803</f>
        <v/>
      </c>
      <c r="AF2803" s="21">
        <f>ROUNDDOWN(R2803,-2)+ROUNDDOWN(S2803,-2)</f>
        <v/>
      </c>
      <c r="AG2803" s="21">
        <f>ROUNDDOWN(MAX(0,R2803-(AB2803+AC2803+AE2803)*0.6),-2)+ROUNDDOWN(MAX(0,S2803-(AB2803+AC2803+AE2803)*0.4),-2)</f>
        <v/>
      </c>
      <c r="AH2803" s="21">
        <f>ROUNDDOWN(MAX(0,T2803-(AB2803+AD2803)*0.6),-2)+ROUNDDOWN(MAX(0,U2803-(AB2803+AD2803)*0.4),-2)</f>
        <v/>
      </c>
      <c r="AI2803" s="21">
        <f>ROUNDDOWN(T2803,-2)+ROUNDDOWN(U2803,-2)</f>
        <v/>
      </c>
      <c r="AJ2803" s="21">
        <f>M2803+AF2803</f>
        <v/>
      </c>
      <c r="AK2803" s="21">
        <f>M2803+AG2803</f>
        <v/>
      </c>
      <c r="AL2803" s="21">
        <f>N2803+AH2803</f>
        <v/>
      </c>
      <c r="AM2803" s="21">
        <f>O2803+AI2803</f>
        <v/>
      </c>
      <c r="AN2803" s="21">
        <f>N2803+AI2803</f>
        <v/>
      </c>
      <c r="AO2803" s="21">
        <f>ROUNDDOWN((R2803+S2803)*0.2/Y2803+2000,0)</f>
        <v/>
      </c>
      <c r="AP2803" s="21">
        <f>ROUNDDOWN((T2803+U2803)*0.2/Z2803+2000,0)</f>
        <v/>
      </c>
      <c r="AQ2803" s="21">
        <f>AL2803-AK2803</f>
        <v/>
      </c>
      <c r="AR2803" s="21">
        <f>AM2803-AK2803</f>
        <v/>
      </c>
      <c r="AS2803" s="21">
        <f>AM2803-AL2803</f>
        <v/>
      </c>
      <c r="AT2803" s="21">
        <f>AK2803+C2803-AJ2803</f>
        <v/>
      </c>
      <c r="AU2803" s="21">
        <f>AL2803+C2803-AM2803</f>
        <v/>
      </c>
      <c r="AV2803" s="21">
        <f>AN2803+C2803-AM2803</f>
        <v/>
      </c>
    </row>
    <row r="2804">
      <c r="A2804" t="inlineStr">
        <is>
          <t>1万円刻み</t>
        </is>
      </c>
      <c r="B2804" s="21">
        <f>'5_1万円刻み'!$A$1041</f>
        <v/>
      </c>
      <c r="C2804" s="21">
        <f>AO2804</f>
        <v/>
      </c>
      <c r="D2804" s="21" t="n">
        <v>0</v>
      </c>
      <c r="E2804" s="21">
        <f>ROUND(MIN(B2804/12,650000)*12*0.0915+MIN(B2804/12,1390000)*12*(0.0504+0)+B2804*0.005,0)</f>
        <v/>
      </c>
      <c r="F2804" s="21">
        <f>IF(B2804&lt;741000,0,IF(B2804&lt;2191000,B2804-740000,IF(B2804&lt;2193000,1451000,IF(B2804&lt;2196000,1453000,IF(B2804&lt;2200000,1456000,IF(B2804&lt;3600000,ROUND(ROUNDDOWN(B2804/4,-3)*2.8,0)-80000,IF(B2804&lt;6600000,ROUND(ROUNDDOWN(B2804/4,-3)*3.2,0)-440000,IF(B2804&lt;8500000,ROUNDDOWN(B2804*0.9,0)-1100000,B2804-1950000))))))))</f>
        <v/>
      </c>
      <c r="G2804" s="21">
        <f>IF(F2804&gt;23500000,NA(),IF(F2804&lt;=4890000,1040000,IF(F2804&lt;=6550000,670000,620000)))</f>
        <v/>
      </c>
      <c r="H2804" s="21">
        <f>IF(D2804&lt;=0,0,MAX(0,MIN(2000000,D2804-MIN(100000,ROUNDDOWN(F2804*0.05,0)))))</f>
        <v/>
      </c>
      <c r="I2804" s="21">
        <f>IF(C2804&lt;=2000,0,MIN(C2804,ROUNDDOWN(F2804*0.4,0))-2000)</f>
        <v/>
      </c>
      <c r="J2804" s="21">
        <f>MAX(0,ROUNDDOWN(F2804-E2804-G2804,-3))</f>
        <v/>
      </c>
      <c r="K2804" s="21">
        <f>MAX(0,ROUNDDOWN(F2804-E2804-G2804-H2804-I2804,-3))</f>
        <v/>
      </c>
      <c r="L2804" s="21">
        <f>MAX(0,ROUNDDOWN(F2804-E2804-G2804-H2804,-3))</f>
        <v/>
      </c>
      <c r="M2804" s="21">
        <f>IF(J2804&lt;=0,0,ROUNDDOWN((J2804*LOOKUP(J2804,{0,1950001,3300001,6950001,9000001,18000001,40000001},{0.05,0.1,0.2,0.23,0.33,0.4,0.45})-LOOKUP(J2804,{0,1950001,3300001,6950001,9000001,18000001,40000001},{0,97500,427500,636000,1536000,2796000,4796000}))*1.021,-2))</f>
        <v/>
      </c>
      <c r="N2804" s="21">
        <f>IF(K2804&lt;=0,0,ROUNDDOWN((K2804*LOOKUP(K2804,{0,1950001,3300001,6950001,9000001,18000001,40000001},{0.05,0.1,0.2,0.23,0.33,0.4,0.45})-LOOKUP(K2804,{0,1950001,3300001,6950001,9000001,18000001,40000001},{0,97500,427500,636000,1536000,2796000,4796000}))*1.021,-2))</f>
        <v/>
      </c>
      <c r="O2804" s="21">
        <f>IF(L2804&lt;=0,0,ROUNDDOWN((L2804*LOOKUP(L2804,{0,1950001,3300001,6950001,9000001,18000001,40000001},{0.05,0.1,0.2,0.23,0.33,0.4,0.45})-LOOKUP(L2804,{0,1950001,3300001,6950001,9000001,18000001,40000001},{0,97500,427500,636000,1536000,2796000,4796000}))*1.021,-2))</f>
        <v/>
      </c>
      <c r="P2804" s="21">
        <f>MAX(0,ROUNDDOWN(F2804-E2804-430000,-3))</f>
        <v/>
      </c>
      <c r="Q2804" s="21">
        <f>MAX(0,ROUNDDOWN(F2804-E2804-430000-H2804,-3))</f>
        <v/>
      </c>
      <c r="R2804" s="21">
        <f>IF(F2804&lt;=450000,0,MAX(0,P2804*0.06-MIN(50000,P2804)*0.03))</f>
        <v/>
      </c>
      <c r="S2804" s="21">
        <f>IF(F2804&lt;=450000,0,MAX(0,P2804*0.04-MIN(50000,P2804)*0.02))</f>
        <v/>
      </c>
      <c r="T2804" s="21">
        <f>IF(F2804&lt;=450000,0,MAX(0,Q2804*0.06-MIN(50000,Q2804)*0.03))</f>
        <v/>
      </c>
      <c r="U2804" s="21">
        <f>IF(F2804&lt;=450000,0,MAX(0,Q2804*0.04-MIN(50000,Q2804)*0.02))</f>
        <v/>
      </c>
      <c r="V2804" s="21">
        <f>50000+MAX(0,G2804-480000)</f>
        <v/>
      </c>
      <c r="W2804" s="21">
        <f>P2804-V2804</f>
        <v/>
      </c>
      <c r="X2804" s="21">
        <f>Q2804-V2804</f>
        <v/>
      </c>
      <c r="Y2804" s="22">
        <f>IF(W2804&lt;0,0.9,LOOKUP(W2804,{0,1950001,3300001,6950001,9000001,18000001,40000001},{0.84895,0.7979,0.6958,0.66517,0.56307,0.4916,0.44055}))</f>
        <v/>
      </c>
      <c r="Z2804" s="22">
        <f>IF(X2804&lt;0,0.9,LOOKUP(X2804,{0,1950001,3300001,6950001,9000001,18000001,40000001},{0.84895,0.7979,0.6958,0.66517,0.56307,0.4916,0.44055}))</f>
        <v/>
      </c>
      <c r="AA2804" s="22">
        <f>IF(W2804&lt;0,0,CHOOSE(MATCH(W2804,{0,1950001,3300001,6950001,9000001},1),5.105/84.895,10.21/79.79,20.42/69.58,23.483/66.517,33.693/56.307))</f>
        <v/>
      </c>
      <c r="AB2804" s="21">
        <f>IF(C2804&lt;=2000,0,(MIN(C2804,ROUNDDOWN(F2804*0.3,0))-2000)*0.1)</f>
        <v/>
      </c>
      <c r="AC2804" s="21">
        <f>IF(C2804&lt;=2000,0,MIN((C2804-2000)*Y2804,(R2804+S2804)*0.2))</f>
        <v/>
      </c>
      <c r="AD2804" s="21">
        <f>IF(C2804&lt;=2000,0,MIN((C2804-2000)*Z2804,(T2804+U2804)*0.2))</f>
        <v/>
      </c>
      <c r="AE2804" s="21">
        <f>AC2804*AA2804</f>
        <v/>
      </c>
      <c r="AF2804" s="21">
        <f>ROUNDDOWN(R2804,-2)+ROUNDDOWN(S2804,-2)</f>
        <v/>
      </c>
      <c r="AG2804" s="21">
        <f>ROUNDDOWN(MAX(0,R2804-(AB2804+AC2804+AE2804)*0.6),-2)+ROUNDDOWN(MAX(0,S2804-(AB2804+AC2804+AE2804)*0.4),-2)</f>
        <v/>
      </c>
      <c r="AH2804" s="21">
        <f>ROUNDDOWN(MAX(0,T2804-(AB2804+AD2804)*0.6),-2)+ROUNDDOWN(MAX(0,U2804-(AB2804+AD2804)*0.4),-2)</f>
        <v/>
      </c>
      <c r="AI2804" s="21">
        <f>ROUNDDOWN(T2804,-2)+ROUNDDOWN(U2804,-2)</f>
        <v/>
      </c>
      <c r="AJ2804" s="21">
        <f>M2804+AF2804</f>
        <v/>
      </c>
      <c r="AK2804" s="21">
        <f>M2804+AG2804</f>
        <v/>
      </c>
      <c r="AL2804" s="21">
        <f>N2804+AH2804</f>
        <v/>
      </c>
      <c r="AM2804" s="21">
        <f>O2804+AI2804</f>
        <v/>
      </c>
      <c r="AN2804" s="21">
        <f>N2804+AI2804</f>
        <v/>
      </c>
      <c r="AO2804" s="21">
        <f>ROUNDDOWN((R2804+S2804)*0.2/Y2804+2000,0)</f>
        <v/>
      </c>
      <c r="AP2804" s="21">
        <f>ROUNDDOWN((T2804+U2804)*0.2/Z2804+2000,0)</f>
        <v/>
      </c>
      <c r="AQ2804" s="21">
        <f>AL2804-AK2804</f>
        <v/>
      </c>
      <c r="AR2804" s="21">
        <f>AM2804-AK2804</f>
        <v/>
      </c>
      <c r="AS2804" s="21">
        <f>AM2804-AL2804</f>
        <v/>
      </c>
      <c r="AT2804" s="21">
        <f>AK2804+C2804-AJ2804</f>
        <v/>
      </c>
      <c r="AU2804" s="21">
        <f>AL2804+C2804-AM2804</f>
        <v/>
      </c>
      <c r="AV2804" s="21">
        <f>AN2804+C2804-AM2804</f>
        <v/>
      </c>
    </row>
    <row r="2805">
      <c r="A2805" t="inlineStr">
        <is>
          <t>1万円刻み</t>
        </is>
      </c>
      <c r="B2805" s="21">
        <f>'5_1万円刻み'!$A$1042</f>
        <v/>
      </c>
      <c r="C2805" s="21">
        <f>AO2805</f>
        <v/>
      </c>
      <c r="D2805" s="21" t="n">
        <v>0</v>
      </c>
      <c r="E2805" s="21">
        <f>ROUND(MIN(B2805/12,650000)*12*0.0915+MIN(B2805/12,1390000)*12*(0.0504+0)+B2805*0.005,0)</f>
        <v/>
      </c>
      <c r="F2805" s="21">
        <f>IF(B2805&lt;741000,0,IF(B2805&lt;2191000,B2805-740000,IF(B2805&lt;2193000,1451000,IF(B2805&lt;2196000,1453000,IF(B2805&lt;2200000,1456000,IF(B2805&lt;3600000,ROUND(ROUNDDOWN(B2805/4,-3)*2.8,0)-80000,IF(B2805&lt;6600000,ROUND(ROUNDDOWN(B2805/4,-3)*3.2,0)-440000,IF(B2805&lt;8500000,ROUNDDOWN(B2805*0.9,0)-1100000,B2805-1950000))))))))</f>
        <v/>
      </c>
      <c r="G2805" s="21">
        <f>IF(F2805&gt;23500000,NA(),IF(F2805&lt;=4890000,1040000,IF(F2805&lt;=6550000,670000,620000)))</f>
        <v/>
      </c>
      <c r="H2805" s="21">
        <f>IF(D2805&lt;=0,0,MAX(0,MIN(2000000,D2805-MIN(100000,ROUNDDOWN(F2805*0.05,0)))))</f>
        <v/>
      </c>
      <c r="I2805" s="21">
        <f>IF(C2805&lt;=2000,0,MIN(C2805,ROUNDDOWN(F2805*0.4,0))-2000)</f>
        <v/>
      </c>
      <c r="J2805" s="21">
        <f>MAX(0,ROUNDDOWN(F2805-E2805-G2805,-3))</f>
        <v/>
      </c>
      <c r="K2805" s="21">
        <f>MAX(0,ROUNDDOWN(F2805-E2805-G2805-H2805-I2805,-3))</f>
        <v/>
      </c>
      <c r="L2805" s="21">
        <f>MAX(0,ROUNDDOWN(F2805-E2805-G2805-H2805,-3))</f>
        <v/>
      </c>
      <c r="M2805" s="21">
        <f>IF(J2805&lt;=0,0,ROUNDDOWN((J2805*LOOKUP(J2805,{0,1950001,3300001,6950001,9000001,18000001,40000001},{0.05,0.1,0.2,0.23,0.33,0.4,0.45})-LOOKUP(J2805,{0,1950001,3300001,6950001,9000001,18000001,40000001},{0,97500,427500,636000,1536000,2796000,4796000}))*1.021,-2))</f>
        <v/>
      </c>
      <c r="N2805" s="21">
        <f>IF(K2805&lt;=0,0,ROUNDDOWN((K2805*LOOKUP(K2805,{0,1950001,3300001,6950001,9000001,18000001,40000001},{0.05,0.1,0.2,0.23,0.33,0.4,0.45})-LOOKUP(K2805,{0,1950001,3300001,6950001,9000001,18000001,40000001},{0,97500,427500,636000,1536000,2796000,4796000}))*1.021,-2))</f>
        <v/>
      </c>
      <c r="O2805" s="21">
        <f>IF(L2805&lt;=0,0,ROUNDDOWN((L2805*LOOKUP(L2805,{0,1950001,3300001,6950001,9000001,18000001,40000001},{0.05,0.1,0.2,0.23,0.33,0.4,0.45})-LOOKUP(L2805,{0,1950001,3300001,6950001,9000001,18000001,40000001},{0,97500,427500,636000,1536000,2796000,4796000}))*1.021,-2))</f>
        <v/>
      </c>
      <c r="P2805" s="21">
        <f>MAX(0,ROUNDDOWN(F2805-E2805-430000,-3))</f>
        <v/>
      </c>
      <c r="Q2805" s="21">
        <f>MAX(0,ROUNDDOWN(F2805-E2805-430000-H2805,-3))</f>
        <v/>
      </c>
      <c r="R2805" s="21">
        <f>IF(F2805&lt;=450000,0,MAX(0,P2805*0.06-MIN(50000,P2805)*0.03))</f>
        <v/>
      </c>
      <c r="S2805" s="21">
        <f>IF(F2805&lt;=450000,0,MAX(0,P2805*0.04-MIN(50000,P2805)*0.02))</f>
        <v/>
      </c>
      <c r="T2805" s="21">
        <f>IF(F2805&lt;=450000,0,MAX(0,Q2805*0.06-MIN(50000,Q2805)*0.03))</f>
        <v/>
      </c>
      <c r="U2805" s="21">
        <f>IF(F2805&lt;=450000,0,MAX(0,Q2805*0.04-MIN(50000,Q2805)*0.02))</f>
        <v/>
      </c>
      <c r="V2805" s="21">
        <f>50000+MAX(0,G2805-480000)</f>
        <v/>
      </c>
      <c r="W2805" s="21">
        <f>P2805-V2805</f>
        <v/>
      </c>
      <c r="X2805" s="21">
        <f>Q2805-V2805</f>
        <v/>
      </c>
      <c r="Y2805" s="22">
        <f>IF(W2805&lt;0,0.9,LOOKUP(W2805,{0,1950001,3300001,6950001,9000001,18000001,40000001},{0.84895,0.7979,0.6958,0.66517,0.56307,0.4916,0.44055}))</f>
        <v/>
      </c>
      <c r="Z2805" s="22">
        <f>IF(X2805&lt;0,0.9,LOOKUP(X2805,{0,1950001,3300001,6950001,9000001,18000001,40000001},{0.84895,0.7979,0.6958,0.66517,0.56307,0.4916,0.44055}))</f>
        <v/>
      </c>
      <c r="AA2805" s="22">
        <f>IF(W2805&lt;0,0,CHOOSE(MATCH(W2805,{0,1950001,3300001,6950001,9000001},1),5.105/84.895,10.21/79.79,20.42/69.58,23.483/66.517,33.693/56.307))</f>
        <v/>
      </c>
      <c r="AB2805" s="21">
        <f>IF(C2805&lt;=2000,0,(MIN(C2805,ROUNDDOWN(F2805*0.3,0))-2000)*0.1)</f>
        <v/>
      </c>
      <c r="AC2805" s="21">
        <f>IF(C2805&lt;=2000,0,MIN((C2805-2000)*Y2805,(R2805+S2805)*0.2))</f>
        <v/>
      </c>
      <c r="AD2805" s="21">
        <f>IF(C2805&lt;=2000,0,MIN((C2805-2000)*Z2805,(T2805+U2805)*0.2))</f>
        <v/>
      </c>
      <c r="AE2805" s="21">
        <f>AC2805*AA2805</f>
        <v/>
      </c>
      <c r="AF2805" s="21">
        <f>ROUNDDOWN(R2805,-2)+ROUNDDOWN(S2805,-2)</f>
        <v/>
      </c>
      <c r="AG2805" s="21">
        <f>ROUNDDOWN(MAX(0,R2805-(AB2805+AC2805+AE2805)*0.6),-2)+ROUNDDOWN(MAX(0,S2805-(AB2805+AC2805+AE2805)*0.4),-2)</f>
        <v/>
      </c>
      <c r="AH2805" s="21">
        <f>ROUNDDOWN(MAX(0,T2805-(AB2805+AD2805)*0.6),-2)+ROUNDDOWN(MAX(0,U2805-(AB2805+AD2805)*0.4),-2)</f>
        <v/>
      </c>
      <c r="AI2805" s="21">
        <f>ROUNDDOWN(T2805,-2)+ROUNDDOWN(U2805,-2)</f>
        <v/>
      </c>
      <c r="AJ2805" s="21">
        <f>M2805+AF2805</f>
        <v/>
      </c>
      <c r="AK2805" s="21">
        <f>M2805+AG2805</f>
        <v/>
      </c>
      <c r="AL2805" s="21">
        <f>N2805+AH2805</f>
        <v/>
      </c>
      <c r="AM2805" s="21">
        <f>O2805+AI2805</f>
        <v/>
      </c>
      <c r="AN2805" s="21">
        <f>N2805+AI2805</f>
        <v/>
      </c>
      <c r="AO2805" s="21">
        <f>ROUNDDOWN((R2805+S2805)*0.2/Y2805+2000,0)</f>
        <v/>
      </c>
      <c r="AP2805" s="21">
        <f>ROUNDDOWN((T2805+U2805)*0.2/Z2805+2000,0)</f>
        <v/>
      </c>
      <c r="AQ2805" s="21">
        <f>AL2805-AK2805</f>
        <v/>
      </c>
      <c r="AR2805" s="21">
        <f>AM2805-AK2805</f>
        <v/>
      </c>
      <c r="AS2805" s="21">
        <f>AM2805-AL2805</f>
        <v/>
      </c>
      <c r="AT2805" s="21">
        <f>AK2805+C2805-AJ2805</f>
        <v/>
      </c>
      <c r="AU2805" s="21">
        <f>AL2805+C2805-AM2805</f>
        <v/>
      </c>
      <c r="AV2805" s="21">
        <f>AN2805+C2805-AM2805</f>
        <v/>
      </c>
    </row>
    <row r="2806">
      <c r="A2806" t="inlineStr">
        <is>
          <t>1万円刻み</t>
        </is>
      </c>
      <c r="B2806" s="21">
        <f>'5_1万円刻み'!$A$1043</f>
        <v/>
      </c>
      <c r="C2806" s="21">
        <f>AO2806</f>
        <v/>
      </c>
      <c r="D2806" s="21" t="n">
        <v>0</v>
      </c>
      <c r="E2806" s="21">
        <f>ROUND(MIN(B2806/12,650000)*12*0.0915+MIN(B2806/12,1390000)*12*(0.0504+0)+B2806*0.005,0)</f>
        <v/>
      </c>
      <c r="F2806" s="21">
        <f>IF(B2806&lt;741000,0,IF(B2806&lt;2191000,B2806-740000,IF(B2806&lt;2193000,1451000,IF(B2806&lt;2196000,1453000,IF(B2806&lt;2200000,1456000,IF(B2806&lt;3600000,ROUND(ROUNDDOWN(B2806/4,-3)*2.8,0)-80000,IF(B2806&lt;6600000,ROUND(ROUNDDOWN(B2806/4,-3)*3.2,0)-440000,IF(B2806&lt;8500000,ROUNDDOWN(B2806*0.9,0)-1100000,B2806-1950000))))))))</f>
        <v/>
      </c>
      <c r="G2806" s="21">
        <f>IF(F2806&gt;23500000,NA(),IF(F2806&lt;=4890000,1040000,IF(F2806&lt;=6550000,670000,620000)))</f>
        <v/>
      </c>
      <c r="H2806" s="21">
        <f>IF(D2806&lt;=0,0,MAX(0,MIN(2000000,D2806-MIN(100000,ROUNDDOWN(F2806*0.05,0)))))</f>
        <v/>
      </c>
      <c r="I2806" s="21">
        <f>IF(C2806&lt;=2000,0,MIN(C2806,ROUNDDOWN(F2806*0.4,0))-2000)</f>
        <v/>
      </c>
      <c r="J2806" s="21">
        <f>MAX(0,ROUNDDOWN(F2806-E2806-G2806,-3))</f>
        <v/>
      </c>
      <c r="K2806" s="21">
        <f>MAX(0,ROUNDDOWN(F2806-E2806-G2806-H2806-I2806,-3))</f>
        <v/>
      </c>
      <c r="L2806" s="21">
        <f>MAX(0,ROUNDDOWN(F2806-E2806-G2806-H2806,-3))</f>
        <v/>
      </c>
      <c r="M2806" s="21">
        <f>IF(J2806&lt;=0,0,ROUNDDOWN((J2806*LOOKUP(J2806,{0,1950001,3300001,6950001,9000001,18000001,40000001},{0.05,0.1,0.2,0.23,0.33,0.4,0.45})-LOOKUP(J2806,{0,1950001,3300001,6950001,9000001,18000001,40000001},{0,97500,427500,636000,1536000,2796000,4796000}))*1.021,-2))</f>
        <v/>
      </c>
      <c r="N2806" s="21">
        <f>IF(K2806&lt;=0,0,ROUNDDOWN((K2806*LOOKUP(K2806,{0,1950001,3300001,6950001,9000001,18000001,40000001},{0.05,0.1,0.2,0.23,0.33,0.4,0.45})-LOOKUP(K2806,{0,1950001,3300001,6950001,9000001,18000001,40000001},{0,97500,427500,636000,1536000,2796000,4796000}))*1.021,-2))</f>
        <v/>
      </c>
      <c r="O2806" s="21">
        <f>IF(L2806&lt;=0,0,ROUNDDOWN((L2806*LOOKUP(L2806,{0,1950001,3300001,6950001,9000001,18000001,40000001},{0.05,0.1,0.2,0.23,0.33,0.4,0.45})-LOOKUP(L2806,{0,1950001,3300001,6950001,9000001,18000001,40000001},{0,97500,427500,636000,1536000,2796000,4796000}))*1.021,-2))</f>
        <v/>
      </c>
      <c r="P2806" s="21">
        <f>MAX(0,ROUNDDOWN(F2806-E2806-430000,-3))</f>
        <v/>
      </c>
      <c r="Q2806" s="21">
        <f>MAX(0,ROUNDDOWN(F2806-E2806-430000-H2806,-3))</f>
        <v/>
      </c>
      <c r="R2806" s="21">
        <f>IF(F2806&lt;=450000,0,MAX(0,P2806*0.06-MIN(50000,P2806)*0.03))</f>
        <v/>
      </c>
      <c r="S2806" s="21">
        <f>IF(F2806&lt;=450000,0,MAX(0,P2806*0.04-MIN(50000,P2806)*0.02))</f>
        <v/>
      </c>
      <c r="T2806" s="21">
        <f>IF(F2806&lt;=450000,0,MAX(0,Q2806*0.06-MIN(50000,Q2806)*0.03))</f>
        <v/>
      </c>
      <c r="U2806" s="21">
        <f>IF(F2806&lt;=450000,0,MAX(0,Q2806*0.04-MIN(50000,Q2806)*0.02))</f>
        <v/>
      </c>
      <c r="V2806" s="21">
        <f>50000+MAX(0,G2806-480000)</f>
        <v/>
      </c>
      <c r="W2806" s="21">
        <f>P2806-V2806</f>
        <v/>
      </c>
      <c r="X2806" s="21">
        <f>Q2806-V2806</f>
        <v/>
      </c>
      <c r="Y2806" s="22">
        <f>IF(W2806&lt;0,0.9,LOOKUP(W2806,{0,1950001,3300001,6950001,9000001,18000001,40000001},{0.84895,0.7979,0.6958,0.66517,0.56307,0.4916,0.44055}))</f>
        <v/>
      </c>
      <c r="Z2806" s="22">
        <f>IF(X2806&lt;0,0.9,LOOKUP(X2806,{0,1950001,3300001,6950001,9000001,18000001,40000001},{0.84895,0.7979,0.6958,0.66517,0.56307,0.4916,0.44055}))</f>
        <v/>
      </c>
      <c r="AA2806" s="22">
        <f>IF(W2806&lt;0,0,CHOOSE(MATCH(W2806,{0,1950001,3300001,6950001,9000001},1),5.105/84.895,10.21/79.79,20.42/69.58,23.483/66.517,33.693/56.307))</f>
        <v/>
      </c>
      <c r="AB2806" s="21">
        <f>IF(C2806&lt;=2000,0,(MIN(C2806,ROUNDDOWN(F2806*0.3,0))-2000)*0.1)</f>
        <v/>
      </c>
      <c r="AC2806" s="21">
        <f>IF(C2806&lt;=2000,0,MIN((C2806-2000)*Y2806,(R2806+S2806)*0.2))</f>
        <v/>
      </c>
      <c r="AD2806" s="21">
        <f>IF(C2806&lt;=2000,0,MIN((C2806-2000)*Z2806,(T2806+U2806)*0.2))</f>
        <v/>
      </c>
      <c r="AE2806" s="21">
        <f>AC2806*AA2806</f>
        <v/>
      </c>
      <c r="AF2806" s="21">
        <f>ROUNDDOWN(R2806,-2)+ROUNDDOWN(S2806,-2)</f>
        <v/>
      </c>
      <c r="AG2806" s="21">
        <f>ROUNDDOWN(MAX(0,R2806-(AB2806+AC2806+AE2806)*0.6),-2)+ROUNDDOWN(MAX(0,S2806-(AB2806+AC2806+AE2806)*0.4),-2)</f>
        <v/>
      </c>
      <c r="AH2806" s="21">
        <f>ROUNDDOWN(MAX(0,T2806-(AB2806+AD2806)*0.6),-2)+ROUNDDOWN(MAX(0,U2806-(AB2806+AD2806)*0.4),-2)</f>
        <v/>
      </c>
      <c r="AI2806" s="21">
        <f>ROUNDDOWN(T2806,-2)+ROUNDDOWN(U2806,-2)</f>
        <v/>
      </c>
      <c r="AJ2806" s="21">
        <f>M2806+AF2806</f>
        <v/>
      </c>
      <c r="AK2806" s="21">
        <f>M2806+AG2806</f>
        <v/>
      </c>
      <c r="AL2806" s="21">
        <f>N2806+AH2806</f>
        <v/>
      </c>
      <c r="AM2806" s="21">
        <f>O2806+AI2806</f>
        <v/>
      </c>
      <c r="AN2806" s="21">
        <f>N2806+AI2806</f>
        <v/>
      </c>
      <c r="AO2806" s="21">
        <f>ROUNDDOWN((R2806+S2806)*0.2/Y2806+2000,0)</f>
        <v/>
      </c>
      <c r="AP2806" s="21">
        <f>ROUNDDOWN((T2806+U2806)*0.2/Z2806+2000,0)</f>
        <v/>
      </c>
      <c r="AQ2806" s="21">
        <f>AL2806-AK2806</f>
        <v/>
      </c>
      <c r="AR2806" s="21">
        <f>AM2806-AK2806</f>
        <v/>
      </c>
      <c r="AS2806" s="21">
        <f>AM2806-AL2806</f>
        <v/>
      </c>
      <c r="AT2806" s="21">
        <f>AK2806+C2806-AJ2806</f>
        <v/>
      </c>
      <c r="AU2806" s="21">
        <f>AL2806+C2806-AM2806</f>
        <v/>
      </c>
      <c r="AV2806" s="21">
        <f>AN2806+C2806-AM2806</f>
        <v/>
      </c>
    </row>
    <row r="2807">
      <c r="A2807" t="inlineStr">
        <is>
          <t>1万円刻み</t>
        </is>
      </c>
      <c r="B2807" s="21">
        <f>'5_1万円刻み'!$A$1044</f>
        <v/>
      </c>
      <c r="C2807" s="21">
        <f>AO2807</f>
        <v/>
      </c>
      <c r="D2807" s="21" t="n">
        <v>0</v>
      </c>
      <c r="E2807" s="21">
        <f>ROUND(MIN(B2807/12,650000)*12*0.0915+MIN(B2807/12,1390000)*12*(0.0504+0)+B2807*0.005,0)</f>
        <v/>
      </c>
      <c r="F2807" s="21">
        <f>IF(B2807&lt;741000,0,IF(B2807&lt;2191000,B2807-740000,IF(B2807&lt;2193000,1451000,IF(B2807&lt;2196000,1453000,IF(B2807&lt;2200000,1456000,IF(B2807&lt;3600000,ROUND(ROUNDDOWN(B2807/4,-3)*2.8,0)-80000,IF(B2807&lt;6600000,ROUND(ROUNDDOWN(B2807/4,-3)*3.2,0)-440000,IF(B2807&lt;8500000,ROUNDDOWN(B2807*0.9,0)-1100000,B2807-1950000))))))))</f>
        <v/>
      </c>
      <c r="G2807" s="21">
        <f>IF(F2807&gt;23500000,NA(),IF(F2807&lt;=4890000,1040000,IF(F2807&lt;=6550000,670000,620000)))</f>
        <v/>
      </c>
      <c r="H2807" s="21">
        <f>IF(D2807&lt;=0,0,MAX(0,MIN(2000000,D2807-MIN(100000,ROUNDDOWN(F2807*0.05,0)))))</f>
        <v/>
      </c>
      <c r="I2807" s="21">
        <f>IF(C2807&lt;=2000,0,MIN(C2807,ROUNDDOWN(F2807*0.4,0))-2000)</f>
        <v/>
      </c>
      <c r="J2807" s="21">
        <f>MAX(0,ROUNDDOWN(F2807-E2807-G2807,-3))</f>
        <v/>
      </c>
      <c r="K2807" s="21">
        <f>MAX(0,ROUNDDOWN(F2807-E2807-G2807-H2807-I2807,-3))</f>
        <v/>
      </c>
      <c r="L2807" s="21">
        <f>MAX(0,ROUNDDOWN(F2807-E2807-G2807-H2807,-3))</f>
        <v/>
      </c>
      <c r="M2807" s="21">
        <f>IF(J2807&lt;=0,0,ROUNDDOWN((J2807*LOOKUP(J2807,{0,1950001,3300001,6950001,9000001,18000001,40000001},{0.05,0.1,0.2,0.23,0.33,0.4,0.45})-LOOKUP(J2807,{0,1950001,3300001,6950001,9000001,18000001,40000001},{0,97500,427500,636000,1536000,2796000,4796000}))*1.021,-2))</f>
        <v/>
      </c>
      <c r="N2807" s="21">
        <f>IF(K2807&lt;=0,0,ROUNDDOWN((K2807*LOOKUP(K2807,{0,1950001,3300001,6950001,9000001,18000001,40000001},{0.05,0.1,0.2,0.23,0.33,0.4,0.45})-LOOKUP(K2807,{0,1950001,3300001,6950001,9000001,18000001,40000001},{0,97500,427500,636000,1536000,2796000,4796000}))*1.021,-2))</f>
        <v/>
      </c>
      <c r="O2807" s="21">
        <f>IF(L2807&lt;=0,0,ROUNDDOWN((L2807*LOOKUP(L2807,{0,1950001,3300001,6950001,9000001,18000001,40000001},{0.05,0.1,0.2,0.23,0.33,0.4,0.45})-LOOKUP(L2807,{0,1950001,3300001,6950001,9000001,18000001,40000001},{0,97500,427500,636000,1536000,2796000,4796000}))*1.021,-2))</f>
        <v/>
      </c>
      <c r="P2807" s="21">
        <f>MAX(0,ROUNDDOWN(F2807-E2807-430000,-3))</f>
        <v/>
      </c>
      <c r="Q2807" s="21">
        <f>MAX(0,ROUNDDOWN(F2807-E2807-430000-H2807,-3))</f>
        <v/>
      </c>
      <c r="R2807" s="21">
        <f>IF(F2807&lt;=450000,0,MAX(0,P2807*0.06-MIN(50000,P2807)*0.03))</f>
        <v/>
      </c>
      <c r="S2807" s="21">
        <f>IF(F2807&lt;=450000,0,MAX(0,P2807*0.04-MIN(50000,P2807)*0.02))</f>
        <v/>
      </c>
      <c r="T2807" s="21">
        <f>IF(F2807&lt;=450000,0,MAX(0,Q2807*0.06-MIN(50000,Q2807)*0.03))</f>
        <v/>
      </c>
      <c r="U2807" s="21">
        <f>IF(F2807&lt;=450000,0,MAX(0,Q2807*0.04-MIN(50000,Q2807)*0.02))</f>
        <v/>
      </c>
      <c r="V2807" s="21">
        <f>50000+MAX(0,G2807-480000)</f>
        <v/>
      </c>
      <c r="W2807" s="21">
        <f>P2807-V2807</f>
        <v/>
      </c>
      <c r="X2807" s="21">
        <f>Q2807-V2807</f>
        <v/>
      </c>
      <c r="Y2807" s="22">
        <f>IF(W2807&lt;0,0.9,LOOKUP(W2807,{0,1950001,3300001,6950001,9000001,18000001,40000001},{0.84895,0.7979,0.6958,0.66517,0.56307,0.4916,0.44055}))</f>
        <v/>
      </c>
      <c r="Z2807" s="22">
        <f>IF(X2807&lt;0,0.9,LOOKUP(X2807,{0,1950001,3300001,6950001,9000001,18000001,40000001},{0.84895,0.7979,0.6958,0.66517,0.56307,0.4916,0.44055}))</f>
        <v/>
      </c>
      <c r="AA2807" s="22">
        <f>IF(W2807&lt;0,0,CHOOSE(MATCH(W2807,{0,1950001,3300001,6950001,9000001},1),5.105/84.895,10.21/79.79,20.42/69.58,23.483/66.517,33.693/56.307))</f>
        <v/>
      </c>
      <c r="AB2807" s="21">
        <f>IF(C2807&lt;=2000,0,(MIN(C2807,ROUNDDOWN(F2807*0.3,0))-2000)*0.1)</f>
        <v/>
      </c>
      <c r="AC2807" s="21">
        <f>IF(C2807&lt;=2000,0,MIN((C2807-2000)*Y2807,(R2807+S2807)*0.2))</f>
        <v/>
      </c>
      <c r="AD2807" s="21">
        <f>IF(C2807&lt;=2000,0,MIN((C2807-2000)*Z2807,(T2807+U2807)*0.2))</f>
        <v/>
      </c>
      <c r="AE2807" s="21">
        <f>AC2807*AA2807</f>
        <v/>
      </c>
      <c r="AF2807" s="21">
        <f>ROUNDDOWN(R2807,-2)+ROUNDDOWN(S2807,-2)</f>
        <v/>
      </c>
      <c r="AG2807" s="21">
        <f>ROUNDDOWN(MAX(0,R2807-(AB2807+AC2807+AE2807)*0.6),-2)+ROUNDDOWN(MAX(0,S2807-(AB2807+AC2807+AE2807)*0.4),-2)</f>
        <v/>
      </c>
      <c r="AH2807" s="21">
        <f>ROUNDDOWN(MAX(0,T2807-(AB2807+AD2807)*0.6),-2)+ROUNDDOWN(MAX(0,U2807-(AB2807+AD2807)*0.4),-2)</f>
        <v/>
      </c>
      <c r="AI2807" s="21">
        <f>ROUNDDOWN(T2807,-2)+ROUNDDOWN(U2807,-2)</f>
        <v/>
      </c>
      <c r="AJ2807" s="21">
        <f>M2807+AF2807</f>
        <v/>
      </c>
      <c r="AK2807" s="21">
        <f>M2807+AG2807</f>
        <v/>
      </c>
      <c r="AL2807" s="21">
        <f>N2807+AH2807</f>
        <v/>
      </c>
      <c r="AM2807" s="21">
        <f>O2807+AI2807</f>
        <v/>
      </c>
      <c r="AN2807" s="21">
        <f>N2807+AI2807</f>
        <v/>
      </c>
      <c r="AO2807" s="21">
        <f>ROUNDDOWN((R2807+S2807)*0.2/Y2807+2000,0)</f>
        <v/>
      </c>
      <c r="AP2807" s="21">
        <f>ROUNDDOWN((T2807+U2807)*0.2/Z2807+2000,0)</f>
        <v/>
      </c>
      <c r="AQ2807" s="21">
        <f>AL2807-AK2807</f>
        <v/>
      </c>
      <c r="AR2807" s="21">
        <f>AM2807-AK2807</f>
        <v/>
      </c>
      <c r="AS2807" s="21">
        <f>AM2807-AL2807</f>
        <v/>
      </c>
      <c r="AT2807" s="21">
        <f>AK2807+C2807-AJ2807</f>
        <v/>
      </c>
      <c r="AU2807" s="21">
        <f>AL2807+C2807-AM2807</f>
        <v/>
      </c>
      <c r="AV2807" s="21">
        <f>AN2807+C2807-AM2807</f>
        <v/>
      </c>
    </row>
    <row r="2808">
      <c r="A2808" t="inlineStr">
        <is>
          <t>1万円刻み</t>
        </is>
      </c>
      <c r="B2808" s="21">
        <f>'5_1万円刻み'!$A$1045</f>
        <v/>
      </c>
      <c r="C2808" s="21">
        <f>AO2808</f>
        <v/>
      </c>
      <c r="D2808" s="21" t="n">
        <v>0</v>
      </c>
      <c r="E2808" s="21">
        <f>ROUND(MIN(B2808/12,650000)*12*0.0915+MIN(B2808/12,1390000)*12*(0.0504+0)+B2808*0.005,0)</f>
        <v/>
      </c>
      <c r="F2808" s="21">
        <f>IF(B2808&lt;741000,0,IF(B2808&lt;2191000,B2808-740000,IF(B2808&lt;2193000,1451000,IF(B2808&lt;2196000,1453000,IF(B2808&lt;2200000,1456000,IF(B2808&lt;3600000,ROUND(ROUNDDOWN(B2808/4,-3)*2.8,0)-80000,IF(B2808&lt;6600000,ROUND(ROUNDDOWN(B2808/4,-3)*3.2,0)-440000,IF(B2808&lt;8500000,ROUNDDOWN(B2808*0.9,0)-1100000,B2808-1950000))))))))</f>
        <v/>
      </c>
      <c r="G2808" s="21">
        <f>IF(F2808&gt;23500000,NA(),IF(F2808&lt;=4890000,1040000,IF(F2808&lt;=6550000,670000,620000)))</f>
        <v/>
      </c>
      <c r="H2808" s="21">
        <f>IF(D2808&lt;=0,0,MAX(0,MIN(2000000,D2808-MIN(100000,ROUNDDOWN(F2808*0.05,0)))))</f>
        <v/>
      </c>
      <c r="I2808" s="21">
        <f>IF(C2808&lt;=2000,0,MIN(C2808,ROUNDDOWN(F2808*0.4,0))-2000)</f>
        <v/>
      </c>
      <c r="J2808" s="21">
        <f>MAX(0,ROUNDDOWN(F2808-E2808-G2808,-3))</f>
        <v/>
      </c>
      <c r="K2808" s="21">
        <f>MAX(0,ROUNDDOWN(F2808-E2808-G2808-H2808-I2808,-3))</f>
        <v/>
      </c>
      <c r="L2808" s="21">
        <f>MAX(0,ROUNDDOWN(F2808-E2808-G2808-H2808,-3))</f>
        <v/>
      </c>
      <c r="M2808" s="21">
        <f>IF(J2808&lt;=0,0,ROUNDDOWN((J2808*LOOKUP(J2808,{0,1950001,3300001,6950001,9000001,18000001,40000001},{0.05,0.1,0.2,0.23,0.33,0.4,0.45})-LOOKUP(J2808,{0,1950001,3300001,6950001,9000001,18000001,40000001},{0,97500,427500,636000,1536000,2796000,4796000}))*1.021,-2))</f>
        <v/>
      </c>
      <c r="N2808" s="21">
        <f>IF(K2808&lt;=0,0,ROUNDDOWN((K2808*LOOKUP(K2808,{0,1950001,3300001,6950001,9000001,18000001,40000001},{0.05,0.1,0.2,0.23,0.33,0.4,0.45})-LOOKUP(K2808,{0,1950001,3300001,6950001,9000001,18000001,40000001},{0,97500,427500,636000,1536000,2796000,4796000}))*1.021,-2))</f>
        <v/>
      </c>
      <c r="O2808" s="21">
        <f>IF(L2808&lt;=0,0,ROUNDDOWN((L2808*LOOKUP(L2808,{0,1950001,3300001,6950001,9000001,18000001,40000001},{0.05,0.1,0.2,0.23,0.33,0.4,0.45})-LOOKUP(L2808,{0,1950001,3300001,6950001,9000001,18000001,40000001},{0,97500,427500,636000,1536000,2796000,4796000}))*1.021,-2))</f>
        <v/>
      </c>
      <c r="P2808" s="21">
        <f>MAX(0,ROUNDDOWN(F2808-E2808-430000,-3))</f>
        <v/>
      </c>
      <c r="Q2808" s="21">
        <f>MAX(0,ROUNDDOWN(F2808-E2808-430000-H2808,-3))</f>
        <v/>
      </c>
      <c r="R2808" s="21">
        <f>IF(F2808&lt;=450000,0,MAX(0,P2808*0.06-MIN(50000,P2808)*0.03))</f>
        <v/>
      </c>
      <c r="S2808" s="21">
        <f>IF(F2808&lt;=450000,0,MAX(0,P2808*0.04-MIN(50000,P2808)*0.02))</f>
        <v/>
      </c>
      <c r="T2808" s="21">
        <f>IF(F2808&lt;=450000,0,MAX(0,Q2808*0.06-MIN(50000,Q2808)*0.03))</f>
        <v/>
      </c>
      <c r="U2808" s="21">
        <f>IF(F2808&lt;=450000,0,MAX(0,Q2808*0.04-MIN(50000,Q2808)*0.02))</f>
        <v/>
      </c>
      <c r="V2808" s="21">
        <f>50000+MAX(0,G2808-480000)</f>
        <v/>
      </c>
      <c r="W2808" s="21">
        <f>P2808-V2808</f>
        <v/>
      </c>
      <c r="X2808" s="21">
        <f>Q2808-V2808</f>
        <v/>
      </c>
      <c r="Y2808" s="22">
        <f>IF(W2808&lt;0,0.9,LOOKUP(W2808,{0,1950001,3300001,6950001,9000001,18000001,40000001},{0.84895,0.7979,0.6958,0.66517,0.56307,0.4916,0.44055}))</f>
        <v/>
      </c>
      <c r="Z2808" s="22">
        <f>IF(X2808&lt;0,0.9,LOOKUP(X2808,{0,1950001,3300001,6950001,9000001,18000001,40000001},{0.84895,0.7979,0.6958,0.66517,0.56307,0.4916,0.44055}))</f>
        <v/>
      </c>
      <c r="AA2808" s="22">
        <f>IF(W2808&lt;0,0,CHOOSE(MATCH(W2808,{0,1950001,3300001,6950001,9000001},1),5.105/84.895,10.21/79.79,20.42/69.58,23.483/66.517,33.693/56.307))</f>
        <v/>
      </c>
      <c r="AB2808" s="21">
        <f>IF(C2808&lt;=2000,0,(MIN(C2808,ROUNDDOWN(F2808*0.3,0))-2000)*0.1)</f>
        <v/>
      </c>
      <c r="AC2808" s="21">
        <f>IF(C2808&lt;=2000,0,MIN((C2808-2000)*Y2808,(R2808+S2808)*0.2))</f>
        <v/>
      </c>
      <c r="AD2808" s="21">
        <f>IF(C2808&lt;=2000,0,MIN((C2808-2000)*Z2808,(T2808+U2808)*0.2))</f>
        <v/>
      </c>
      <c r="AE2808" s="21">
        <f>AC2808*AA2808</f>
        <v/>
      </c>
      <c r="AF2808" s="21">
        <f>ROUNDDOWN(R2808,-2)+ROUNDDOWN(S2808,-2)</f>
        <v/>
      </c>
      <c r="AG2808" s="21">
        <f>ROUNDDOWN(MAX(0,R2808-(AB2808+AC2808+AE2808)*0.6),-2)+ROUNDDOWN(MAX(0,S2808-(AB2808+AC2808+AE2808)*0.4),-2)</f>
        <v/>
      </c>
      <c r="AH2808" s="21">
        <f>ROUNDDOWN(MAX(0,T2808-(AB2808+AD2808)*0.6),-2)+ROUNDDOWN(MAX(0,U2808-(AB2808+AD2808)*0.4),-2)</f>
        <v/>
      </c>
      <c r="AI2808" s="21">
        <f>ROUNDDOWN(T2808,-2)+ROUNDDOWN(U2808,-2)</f>
        <v/>
      </c>
      <c r="AJ2808" s="21">
        <f>M2808+AF2808</f>
        <v/>
      </c>
      <c r="AK2808" s="21">
        <f>M2808+AG2808</f>
        <v/>
      </c>
      <c r="AL2808" s="21">
        <f>N2808+AH2808</f>
        <v/>
      </c>
      <c r="AM2808" s="21">
        <f>O2808+AI2808</f>
        <v/>
      </c>
      <c r="AN2808" s="21">
        <f>N2808+AI2808</f>
        <v/>
      </c>
      <c r="AO2808" s="21">
        <f>ROUNDDOWN((R2808+S2808)*0.2/Y2808+2000,0)</f>
        <v/>
      </c>
      <c r="AP2808" s="21">
        <f>ROUNDDOWN((T2808+U2808)*0.2/Z2808+2000,0)</f>
        <v/>
      </c>
      <c r="AQ2808" s="21">
        <f>AL2808-AK2808</f>
        <v/>
      </c>
      <c r="AR2808" s="21">
        <f>AM2808-AK2808</f>
        <v/>
      </c>
      <c r="AS2808" s="21">
        <f>AM2808-AL2808</f>
        <v/>
      </c>
      <c r="AT2808" s="21">
        <f>AK2808+C2808-AJ2808</f>
        <v/>
      </c>
      <c r="AU2808" s="21">
        <f>AL2808+C2808-AM2808</f>
        <v/>
      </c>
      <c r="AV2808" s="21">
        <f>AN2808+C2808-AM2808</f>
        <v/>
      </c>
    </row>
    <row r="2809">
      <c r="A2809" t="inlineStr">
        <is>
          <t>1万円刻み</t>
        </is>
      </c>
      <c r="B2809" s="21">
        <f>'5_1万円刻み'!$A$1046</f>
        <v/>
      </c>
      <c r="C2809" s="21">
        <f>AO2809</f>
        <v/>
      </c>
      <c r="D2809" s="21" t="n">
        <v>0</v>
      </c>
      <c r="E2809" s="21">
        <f>ROUND(MIN(B2809/12,650000)*12*0.0915+MIN(B2809/12,1390000)*12*(0.0504+0)+B2809*0.005,0)</f>
        <v/>
      </c>
      <c r="F2809" s="21">
        <f>IF(B2809&lt;741000,0,IF(B2809&lt;2191000,B2809-740000,IF(B2809&lt;2193000,1451000,IF(B2809&lt;2196000,1453000,IF(B2809&lt;2200000,1456000,IF(B2809&lt;3600000,ROUND(ROUNDDOWN(B2809/4,-3)*2.8,0)-80000,IF(B2809&lt;6600000,ROUND(ROUNDDOWN(B2809/4,-3)*3.2,0)-440000,IF(B2809&lt;8500000,ROUNDDOWN(B2809*0.9,0)-1100000,B2809-1950000))))))))</f>
        <v/>
      </c>
      <c r="G2809" s="21">
        <f>IF(F2809&gt;23500000,NA(),IF(F2809&lt;=4890000,1040000,IF(F2809&lt;=6550000,670000,620000)))</f>
        <v/>
      </c>
      <c r="H2809" s="21">
        <f>IF(D2809&lt;=0,0,MAX(0,MIN(2000000,D2809-MIN(100000,ROUNDDOWN(F2809*0.05,0)))))</f>
        <v/>
      </c>
      <c r="I2809" s="21">
        <f>IF(C2809&lt;=2000,0,MIN(C2809,ROUNDDOWN(F2809*0.4,0))-2000)</f>
        <v/>
      </c>
      <c r="J2809" s="21">
        <f>MAX(0,ROUNDDOWN(F2809-E2809-G2809,-3))</f>
        <v/>
      </c>
      <c r="K2809" s="21">
        <f>MAX(0,ROUNDDOWN(F2809-E2809-G2809-H2809-I2809,-3))</f>
        <v/>
      </c>
      <c r="L2809" s="21">
        <f>MAX(0,ROUNDDOWN(F2809-E2809-G2809-H2809,-3))</f>
        <v/>
      </c>
      <c r="M2809" s="21">
        <f>IF(J2809&lt;=0,0,ROUNDDOWN((J2809*LOOKUP(J2809,{0,1950001,3300001,6950001,9000001,18000001,40000001},{0.05,0.1,0.2,0.23,0.33,0.4,0.45})-LOOKUP(J2809,{0,1950001,3300001,6950001,9000001,18000001,40000001},{0,97500,427500,636000,1536000,2796000,4796000}))*1.021,-2))</f>
        <v/>
      </c>
      <c r="N2809" s="21">
        <f>IF(K2809&lt;=0,0,ROUNDDOWN((K2809*LOOKUP(K2809,{0,1950001,3300001,6950001,9000001,18000001,40000001},{0.05,0.1,0.2,0.23,0.33,0.4,0.45})-LOOKUP(K2809,{0,1950001,3300001,6950001,9000001,18000001,40000001},{0,97500,427500,636000,1536000,2796000,4796000}))*1.021,-2))</f>
        <v/>
      </c>
      <c r="O2809" s="21">
        <f>IF(L2809&lt;=0,0,ROUNDDOWN((L2809*LOOKUP(L2809,{0,1950001,3300001,6950001,9000001,18000001,40000001},{0.05,0.1,0.2,0.23,0.33,0.4,0.45})-LOOKUP(L2809,{0,1950001,3300001,6950001,9000001,18000001,40000001},{0,97500,427500,636000,1536000,2796000,4796000}))*1.021,-2))</f>
        <v/>
      </c>
      <c r="P2809" s="21">
        <f>MAX(0,ROUNDDOWN(F2809-E2809-430000,-3))</f>
        <v/>
      </c>
      <c r="Q2809" s="21">
        <f>MAX(0,ROUNDDOWN(F2809-E2809-430000-H2809,-3))</f>
        <v/>
      </c>
      <c r="R2809" s="21">
        <f>IF(F2809&lt;=450000,0,MAX(0,P2809*0.06-MIN(50000,P2809)*0.03))</f>
        <v/>
      </c>
      <c r="S2809" s="21">
        <f>IF(F2809&lt;=450000,0,MAX(0,P2809*0.04-MIN(50000,P2809)*0.02))</f>
        <v/>
      </c>
      <c r="T2809" s="21">
        <f>IF(F2809&lt;=450000,0,MAX(0,Q2809*0.06-MIN(50000,Q2809)*0.03))</f>
        <v/>
      </c>
      <c r="U2809" s="21">
        <f>IF(F2809&lt;=450000,0,MAX(0,Q2809*0.04-MIN(50000,Q2809)*0.02))</f>
        <v/>
      </c>
      <c r="V2809" s="21">
        <f>50000+MAX(0,G2809-480000)</f>
        <v/>
      </c>
      <c r="W2809" s="21">
        <f>P2809-V2809</f>
        <v/>
      </c>
      <c r="X2809" s="21">
        <f>Q2809-V2809</f>
        <v/>
      </c>
      <c r="Y2809" s="22">
        <f>IF(W2809&lt;0,0.9,LOOKUP(W2809,{0,1950001,3300001,6950001,9000001,18000001,40000001},{0.84895,0.7979,0.6958,0.66517,0.56307,0.4916,0.44055}))</f>
        <v/>
      </c>
      <c r="Z2809" s="22">
        <f>IF(X2809&lt;0,0.9,LOOKUP(X2809,{0,1950001,3300001,6950001,9000001,18000001,40000001},{0.84895,0.7979,0.6958,0.66517,0.56307,0.4916,0.44055}))</f>
        <v/>
      </c>
      <c r="AA2809" s="22">
        <f>IF(W2809&lt;0,0,CHOOSE(MATCH(W2809,{0,1950001,3300001,6950001,9000001},1),5.105/84.895,10.21/79.79,20.42/69.58,23.483/66.517,33.693/56.307))</f>
        <v/>
      </c>
      <c r="AB2809" s="21">
        <f>IF(C2809&lt;=2000,0,(MIN(C2809,ROUNDDOWN(F2809*0.3,0))-2000)*0.1)</f>
        <v/>
      </c>
      <c r="AC2809" s="21">
        <f>IF(C2809&lt;=2000,0,MIN((C2809-2000)*Y2809,(R2809+S2809)*0.2))</f>
        <v/>
      </c>
      <c r="AD2809" s="21">
        <f>IF(C2809&lt;=2000,0,MIN((C2809-2000)*Z2809,(T2809+U2809)*0.2))</f>
        <v/>
      </c>
      <c r="AE2809" s="21">
        <f>AC2809*AA2809</f>
        <v/>
      </c>
      <c r="AF2809" s="21">
        <f>ROUNDDOWN(R2809,-2)+ROUNDDOWN(S2809,-2)</f>
        <v/>
      </c>
      <c r="AG2809" s="21">
        <f>ROUNDDOWN(MAX(0,R2809-(AB2809+AC2809+AE2809)*0.6),-2)+ROUNDDOWN(MAX(0,S2809-(AB2809+AC2809+AE2809)*0.4),-2)</f>
        <v/>
      </c>
      <c r="AH2809" s="21">
        <f>ROUNDDOWN(MAX(0,T2809-(AB2809+AD2809)*0.6),-2)+ROUNDDOWN(MAX(0,U2809-(AB2809+AD2809)*0.4),-2)</f>
        <v/>
      </c>
      <c r="AI2809" s="21">
        <f>ROUNDDOWN(T2809,-2)+ROUNDDOWN(U2809,-2)</f>
        <v/>
      </c>
      <c r="AJ2809" s="21">
        <f>M2809+AF2809</f>
        <v/>
      </c>
      <c r="AK2809" s="21">
        <f>M2809+AG2809</f>
        <v/>
      </c>
      <c r="AL2809" s="21">
        <f>N2809+AH2809</f>
        <v/>
      </c>
      <c r="AM2809" s="21">
        <f>O2809+AI2809</f>
        <v/>
      </c>
      <c r="AN2809" s="21">
        <f>N2809+AI2809</f>
        <v/>
      </c>
      <c r="AO2809" s="21">
        <f>ROUNDDOWN((R2809+S2809)*0.2/Y2809+2000,0)</f>
        <v/>
      </c>
      <c r="AP2809" s="21">
        <f>ROUNDDOWN((T2809+U2809)*0.2/Z2809+2000,0)</f>
        <v/>
      </c>
      <c r="AQ2809" s="21">
        <f>AL2809-AK2809</f>
        <v/>
      </c>
      <c r="AR2809" s="21">
        <f>AM2809-AK2809</f>
        <v/>
      </c>
      <c r="AS2809" s="21">
        <f>AM2809-AL2809</f>
        <v/>
      </c>
      <c r="AT2809" s="21">
        <f>AK2809+C2809-AJ2809</f>
        <v/>
      </c>
      <c r="AU2809" s="21">
        <f>AL2809+C2809-AM2809</f>
        <v/>
      </c>
      <c r="AV2809" s="21">
        <f>AN2809+C2809-AM2809</f>
        <v/>
      </c>
    </row>
    <row r="2810">
      <c r="A2810" t="inlineStr">
        <is>
          <t>1万円刻み</t>
        </is>
      </c>
      <c r="B2810" s="21">
        <f>'5_1万円刻み'!$A$1047</f>
        <v/>
      </c>
      <c r="C2810" s="21">
        <f>AO2810</f>
        <v/>
      </c>
      <c r="D2810" s="21" t="n">
        <v>0</v>
      </c>
      <c r="E2810" s="21">
        <f>ROUND(MIN(B2810/12,650000)*12*0.0915+MIN(B2810/12,1390000)*12*(0.0504+0)+B2810*0.005,0)</f>
        <v/>
      </c>
      <c r="F2810" s="21">
        <f>IF(B2810&lt;741000,0,IF(B2810&lt;2191000,B2810-740000,IF(B2810&lt;2193000,1451000,IF(B2810&lt;2196000,1453000,IF(B2810&lt;2200000,1456000,IF(B2810&lt;3600000,ROUND(ROUNDDOWN(B2810/4,-3)*2.8,0)-80000,IF(B2810&lt;6600000,ROUND(ROUNDDOWN(B2810/4,-3)*3.2,0)-440000,IF(B2810&lt;8500000,ROUNDDOWN(B2810*0.9,0)-1100000,B2810-1950000))))))))</f>
        <v/>
      </c>
      <c r="G2810" s="21">
        <f>IF(F2810&gt;23500000,NA(),IF(F2810&lt;=4890000,1040000,IF(F2810&lt;=6550000,670000,620000)))</f>
        <v/>
      </c>
      <c r="H2810" s="21">
        <f>IF(D2810&lt;=0,0,MAX(0,MIN(2000000,D2810-MIN(100000,ROUNDDOWN(F2810*0.05,0)))))</f>
        <v/>
      </c>
      <c r="I2810" s="21">
        <f>IF(C2810&lt;=2000,0,MIN(C2810,ROUNDDOWN(F2810*0.4,0))-2000)</f>
        <v/>
      </c>
      <c r="J2810" s="21">
        <f>MAX(0,ROUNDDOWN(F2810-E2810-G2810,-3))</f>
        <v/>
      </c>
      <c r="K2810" s="21">
        <f>MAX(0,ROUNDDOWN(F2810-E2810-G2810-H2810-I2810,-3))</f>
        <v/>
      </c>
      <c r="L2810" s="21">
        <f>MAX(0,ROUNDDOWN(F2810-E2810-G2810-H2810,-3))</f>
        <v/>
      </c>
      <c r="M2810" s="21">
        <f>IF(J2810&lt;=0,0,ROUNDDOWN((J2810*LOOKUP(J2810,{0,1950001,3300001,6950001,9000001,18000001,40000001},{0.05,0.1,0.2,0.23,0.33,0.4,0.45})-LOOKUP(J2810,{0,1950001,3300001,6950001,9000001,18000001,40000001},{0,97500,427500,636000,1536000,2796000,4796000}))*1.021,-2))</f>
        <v/>
      </c>
      <c r="N2810" s="21">
        <f>IF(K2810&lt;=0,0,ROUNDDOWN((K2810*LOOKUP(K2810,{0,1950001,3300001,6950001,9000001,18000001,40000001},{0.05,0.1,0.2,0.23,0.33,0.4,0.45})-LOOKUP(K2810,{0,1950001,3300001,6950001,9000001,18000001,40000001},{0,97500,427500,636000,1536000,2796000,4796000}))*1.021,-2))</f>
        <v/>
      </c>
      <c r="O2810" s="21">
        <f>IF(L2810&lt;=0,0,ROUNDDOWN((L2810*LOOKUP(L2810,{0,1950001,3300001,6950001,9000001,18000001,40000001},{0.05,0.1,0.2,0.23,0.33,0.4,0.45})-LOOKUP(L2810,{0,1950001,3300001,6950001,9000001,18000001,40000001},{0,97500,427500,636000,1536000,2796000,4796000}))*1.021,-2))</f>
        <v/>
      </c>
      <c r="P2810" s="21">
        <f>MAX(0,ROUNDDOWN(F2810-E2810-430000,-3))</f>
        <v/>
      </c>
      <c r="Q2810" s="21">
        <f>MAX(0,ROUNDDOWN(F2810-E2810-430000-H2810,-3))</f>
        <v/>
      </c>
      <c r="R2810" s="21">
        <f>IF(F2810&lt;=450000,0,MAX(0,P2810*0.06-MIN(50000,P2810)*0.03))</f>
        <v/>
      </c>
      <c r="S2810" s="21">
        <f>IF(F2810&lt;=450000,0,MAX(0,P2810*0.04-MIN(50000,P2810)*0.02))</f>
        <v/>
      </c>
      <c r="T2810" s="21">
        <f>IF(F2810&lt;=450000,0,MAX(0,Q2810*0.06-MIN(50000,Q2810)*0.03))</f>
        <v/>
      </c>
      <c r="U2810" s="21">
        <f>IF(F2810&lt;=450000,0,MAX(0,Q2810*0.04-MIN(50000,Q2810)*0.02))</f>
        <v/>
      </c>
      <c r="V2810" s="21">
        <f>50000+MAX(0,G2810-480000)</f>
        <v/>
      </c>
      <c r="W2810" s="21">
        <f>P2810-V2810</f>
        <v/>
      </c>
      <c r="X2810" s="21">
        <f>Q2810-V2810</f>
        <v/>
      </c>
      <c r="Y2810" s="22">
        <f>IF(W2810&lt;0,0.9,LOOKUP(W2810,{0,1950001,3300001,6950001,9000001,18000001,40000001},{0.84895,0.7979,0.6958,0.66517,0.56307,0.4916,0.44055}))</f>
        <v/>
      </c>
      <c r="Z2810" s="22">
        <f>IF(X2810&lt;0,0.9,LOOKUP(X2810,{0,1950001,3300001,6950001,9000001,18000001,40000001},{0.84895,0.7979,0.6958,0.66517,0.56307,0.4916,0.44055}))</f>
        <v/>
      </c>
      <c r="AA2810" s="22">
        <f>IF(W2810&lt;0,0,CHOOSE(MATCH(W2810,{0,1950001,3300001,6950001,9000001},1),5.105/84.895,10.21/79.79,20.42/69.58,23.483/66.517,33.693/56.307))</f>
        <v/>
      </c>
      <c r="AB2810" s="21">
        <f>IF(C2810&lt;=2000,0,(MIN(C2810,ROUNDDOWN(F2810*0.3,0))-2000)*0.1)</f>
        <v/>
      </c>
      <c r="AC2810" s="21">
        <f>IF(C2810&lt;=2000,0,MIN((C2810-2000)*Y2810,(R2810+S2810)*0.2))</f>
        <v/>
      </c>
      <c r="AD2810" s="21">
        <f>IF(C2810&lt;=2000,0,MIN((C2810-2000)*Z2810,(T2810+U2810)*0.2))</f>
        <v/>
      </c>
      <c r="AE2810" s="21">
        <f>AC2810*AA2810</f>
        <v/>
      </c>
      <c r="AF2810" s="21">
        <f>ROUNDDOWN(R2810,-2)+ROUNDDOWN(S2810,-2)</f>
        <v/>
      </c>
      <c r="AG2810" s="21">
        <f>ROUNDDOWN(MAX(0,R2810-(AB2810+AC2810+AE2810)*0.6),-2)+ROUNDDOWN(MAX(0,S2810-(AB2810+AC2810+AE2810)*0.4),-2)</f>
        <v/>
      </c>
      <c r="AH2810" s="21">
        <f>ROUNDDOWN(MAX(0,T2810-(AB2810+AD2810)*0.6),-2)+ROUNDDOWN(MAX(0,U2810-(AB2810+AD2810)*0.4),-2)</f>
        <v/>
      </c>
      <c r="AI2810" s="21">
        <f>ROUNDDOWN(T2810,-2)+ROUNDDOWN(U2810,-2)</f>
        <v/>
      </c>
      <c r="AJ2810" s="21">
        <f>M2810+AF2810</f>
        <v/>
      </c>
      <c r="AK2810" s="21">
        <f>M2810+AG2810</f>
        <v/>
      </c>
      <c r="AL2810" s="21">
        <f>N2810+AH2810</f>
        <v/>
      </c>
      <c r="AM2810" s="21">
        <f>O2810+AI2810</f>
        <v/>
      </c>
      <c r="AN2810" s="21">
        <f>N2810+AI2810</f>
        <v/>
      </c>
      <c r="AO2810" s="21">
        <f>ROUNDDOWN((R2810+S2810)*0.2/Y2810+2000,0)</f>
        <v/>
      </c>
      <c r="AP2810" s="21">
        <f>ROUNDDOWN((T2810+U2810)*0.2/Z2810+2000,0)</f>
        <v/>
      </c>
      <c r="AQ2810" s="21">
        <f>AL2810-AK2810</f>
        <v/>
      </c>
      <c r="AR2810" s="21">
        <f>AM2810-AK2810</f>
        <v/>
      </c>
      <c r="AS2810" s="21">
        <f>AM2810-AL2810</f>
        <v/>
      </c>
      <c r="AT2810" s="21">
        <f>AK2810+C2810-AJ2810</f>
        <v/>
      </c>
      <c r="AU2810" s="21">
        <f>AL2810+C2810-AM2810</f>
        <v/>
      </c>
      <c r="AV2810" s="21">
        <f>AN2810+C2810-AM2810</f>
        <v/>
      </c>
    </row>
    <row r="2811">
      <c r="A2811" t="inlineStr">
        <is>
          <t>1万円刻み</t>
        </is>
      </c>
      <c r="B2811" s="21">
        <f>'5_1万円刻み'!$A$1048</f>
        <v/>
      </c>
      <c r="C2811" s="21">
        <f>AO2811</f>
        <v/>
      </c>
      <c r="D2811" s="21" t="n">
        <v>0</v>
      </c>
      <c r="E2811" s="21">
        <f>ROUND(MIN(B2811/12,650000)*12*0.0915+MIN(B2811/12,1390000)*12*(0.0504+0)+B2811*0.005,0)</f>
        <v/>
      </c>
      <c r="F2811" s="21">
        <f>IF(B2811&lt;741000,0,IF(B2811&lt;2191000,B2811-740000,IF(B2811&lt;2193000,1451000,IF(B2811&lt;2196000,1453000,IF(B2811&lt;2200000,1456000,IF(B2811&lt;3600000,ROUND(ROUNDDOWN(B2811/4,-3)*2.8,0)-80000,IF(B2811&lt;6600000,ROUND(ROUNDDOWN(B2811/4,-3)*3.2,0)-440000,IF(B2811&lt;8500000,ROUNDDOWN(B2811*0.9,0)-1100000,B2811-1950000))))))))</f>
        <v/>
      </c>
      <c r="G2811" s="21">
        <f>IF(F2811&gt;23500000,NA(),IF(F2811&lt;=4890000,1040000,IF(F2811&lt;=6550000,670000,620000)))</f>
        <v/>
      </c>
      <c r="H2811" s="21">
        <f>IF(D2811&lt;=0,0,MAX(0,MIN(2000000,D2811-MIN(100000,ROUNDDOWN(F2811*0.05,0)))))</f>
        <v/>
      </c>
      <c r="I2811" s="21">
        <f>IF(C2811&lt;=2000,0,MIN(C2811,ROUNDDOWN(F2811*0.4,0))-2000)</f>
        <v/>
      </c>
      <c r="J2811" s="21">
        <f>MAX(0,ROUNDDOWN(F2811-E2811-G2811,-3))</f>
        <v/>
      </c>
      <c r="K2811" s="21">
        <f>MAX(0,ROUNDDOWN(F2811-E2811-G2811-H2811-I2811,-3))</f>
        <v/>
      </c>
      <c r="L2811" s="21">
        <f>MAX(0,ROUNDDOWN(F2811-E2811-G2811-H2811,-3))</f>
        <v/>
      </c>
      <c r="M2811" s="21">
        <f>IF(J2811&lt;=0,0,ROUNDDOWN((J2811*LOOKUP(J2811,{0,1950001,3300001,6950001,9000001,18000001,40000001},{0.05,0.1,0.2,0.23,0.33,0.4,0.45})-LOOKUP(J2811,{0,1950001,3300001,6950001,9000001,18000001,40000001},{0,97500,427500,636000,1536000,2796000,4796000}))*1.021,-2))</f>
        <v/>
      </c>
      <c r="N2811" s="21">
        <f>IF(K2811&lt;=0,0,ROUNDDOWN((K2811*LOOKUP(K2811,{0,1950001,3300001,6950001,9000001,18000001,40000001},{0.05,0.1,0.2,0.23,0.33,0.4,0.45})-LOOKUP(K2811,{0,1950001,3300001,6950001,9000001,18000001,40000001},{0,97500,427500,636000,1536000,2796000,4796000}))*1.021,-2))</f>
        <v/>
      </c>
      <c r="O2811" s="21">
        <f>IF(L2811&lt;=0,0,ROUNDDOWN((L2811*LOOKUP(L2811,{0,1950001,3300001,6950001,9000001,18000001,40000001},{0.05,0.1,0.2,0.23,0.33,0.4,0.45})-LOOKUP(L2811,{0,1950001,3300001,6950001,9000001,18000001,40000001},{0,97500,427500,636000,1536000,2796000,4796000}))*1.021,-2))</f>
        <v/>
      </c>
      <c r="P2811" s="21">
        <f>MAX(0,ROUNDDOWN(F2811-E2811-430000,-3))</f>
        <v/>
      </c>
      <c r="Q2811" s="21">
        <f>MAX(0,ROUNDDOWN(F2811-E2811-430000-H2811,-3))</f>
        <v/>
      </c>
      <c r="R2811" s="21">
        <f>IF(F2811&lt;=450000,0,MAX(0,P2811*0.06-MIN(50000,P2811)*0.03))</f>
        <v/>
      </c>
      <c r="S2811" s="21">
        <f>IF(F2811&lt;=450000,0,MAX(0,P2811*0.04-MIN(50000,P2811)*0.02))</f>
        <v/>
      </c>
      <c r="T2811" s="21">
        <f>IF(F2811&lt;=450000,0,MAX(0,Q2811*0.06-MIN(50000,Q2811)*0.03))</f>
        <v/>
      </c>
      <c r="U2811" s="21">
        <f>IF(F2811&lt;=450000,0,MAX(0,Q2811*0.04-MIN(50000,Q2811)*0.02))</f>
        <v/>
      </c>
      <c r="V2811" s="21">
        <f>50000+MAX(0,G2811-480000)</f>
        <v/>
      </c>
      <c r="W2811" s="21">
        <f>P2811-V2811</f>
        <v/>
      </c>
      <c r="X2811" s="21">
        <f>Q2811-V2811</f>
        <v/>
      </c>
      <c r="Y2811" s="22">
        <f>IF(W2811&lt;0,0.9,LOOKUP(W2811,{0,1950001,3300001,6950001,9000001,18000001,40000001},{0.84895,0.7979,0.6958,0.66517,0.56307,0.4916,0.44055}))</f>
        <v/>
      </c>
      <c r="Z2811" s="22">
        <f>IF(X2811&lt;0,0.9,LOOKUP(X2811,{0,1950001,3300001,6950001,9000001,18000001,40000001},{0.84895,0.7979,0.6958,0.66517,0.56307,0.4916,0.44055}))</f>
        <v/>
      </c>
      <c r="AA2811" s="22">
        <f>IF(W2811&lt;0,0,CHOOSE(MATCH(W2811,{0,1950001,3300001,6950001,9000001},1),5.105/84.895,10.21/79.79,20.42/69.58,23.483/66.517,33.693/56.307))</f>
        <v/>
      </c>
      <c r="AB2811" s="21">
        <f>IF(C2811&lt;=2000,0,(MIN(C2811,ROUNDDOWN(F2811*0.3,0))-2000)*0.1)</f>
        <v/>
      </c>
      <c r="AC2811" s="21">
        <f>IF(C2811&lt;=2000,0,MIN((C2811-2000)*Y2811,(R2811+S2811)*0.2))</f>
        <v/>
      </c>
      <c r="AD2811" s="21">
        <f>IF(C2811&lt;=2000,0,MIN((C2811-2000)*Z2811,(T2811+U2811)*0.2))</f>
        <v/>
      </c>
      <c r="AE2811" s="21">
        <f>AC2811*AA2811</f>
        <v/>
      </c>
      <c r="AF2811" s="21">
        <f>ROUNDDOWN(R2811,-2)+ROUNDDOWN(S2811,-2)</f>
        <v/>
      </c>
      <c r="AG2811" s="21">
        <f>ROUNDDOWN(MAX(0,R2811-(AB2811+AC2811+AE2811)*0.6),-2)+ROUNDDOWN(MAX(0,S2811-(AB2811+AC2811+AE2811)*0.4),-2)</f>
        <v/>
      </c>
      <c r="AH2811" s="21">
        <f>ROUNDDOWN(MAX(0,T2811-(AB2811+AD2811)*0.6),-2)+ROUNDDOWN(MAX(0,U2811-(AB2811+AD2811)*0.4),-2)</f>
        <v/>
      </c>
      <c r="AI2811" s="21">
        <f>ROUNDDOWN(T2811,-2)+ROUNDDOWN(U2811,-2)</f>
        <v/>
      </c>
      <c r="AJ2811" s="21">
        <f>M2811+AF2811</f>
        <v/>
      </c>
      <c r="AK2811" s="21">
        <f>M2811+AG2811</f>
        <v/>
      </c>
      <c r="AL2811" s="21">
        <f>N2811+AH2811</f>
        <v/>
      </c>
      <c r="AM2811" s="21">
        <f>O2811+AI2811</f>
        <v/>
      </c>
      <c r="AN2811" s="21">
        <f>N2811+AI2811</f>
        <v/>
      </c>
      <c r="AO2811" s="21">
        <f>ROUNDDOWN((R2811+S2811)*0.2/Y2811+2000,0)</f>
        <v/>
      </c>
      <c r="AP2811" s="21">
        <f>ROUNDDOWN((T2811+U2811)*0.2/Z2811+2000,0)</f>
        <v/>
      </c>
      <c r="AQ2811" s="21">
        <f>AL2811-AK2811</f>
        <v/>
      </c>
      <c r="AR2811" s="21">
        <f>AM2811-AK2811</f>
        <v/>
      </c>
      <c r="AS2811" s="21">
        <f>AM2811-AL2811</f>
        <v/>
      </c>
      <c r="AT2811" s="21">
        <f>AK2811+C2811-AJ2811</f>
        <v/>
      </c>
      <c r="AU2811" s="21">
        <f>AL2811+C2811-AM2811</f>
        <v/>
      </c>
      <c r="AV2811" s="21">
        <f>AN2811+C2811-AM2811</f>
        <v/>
      </c>
    </row>
    <row r="2812">
      <c r="A2812" t="inlineStr">
        <is>
          <t>1万円刻み</t>
        </is>
      </c>
      <c r="B2812" s="21">
        <f>'5_1万円刻み'!$A$1049</f>
        <v/>
      </c>
      <c r="C2812" s="21">
        <f>AO2812</f>
        <v/>
      </c>
      <c r="D2812" s="21" t="n">
        <v>0</v>
      </c>
      <c r="E2812" s="21">
        <f>ROUND(MIN(B2812/12,650000)*12*0.0915+MIN(B2812/12,1390000)*12*(0.0504+0)+B2812*0.005,0)</f>
        <v/>
      </c>
      <c r="F2812" s="21">
        <f>IF(B2812&lt;741000,0,IF(B2812&lt;2191000,B2812-740000,IF(B2812&lt;2193000,1451000,IF(B2812&lt;2196000,1453000,IF(B2812&lt;2200000,1456000,IF(B2812&lt;3600000,ROUND(ROUNDDOWN(B2812/4,-3)*2.8,0)-80000,IF(B2812&lt;6600000,ROUND(ROUNDDOWN(B2812/4,-3)*3.2,0)-440000,IF(B2812&lt;8500000,ROUNDDOWN(B2812*0.9,0)-1100000,B2812-1950000))))))))</f>
        <v/>
      </c>
      <c r="G2812" s="21">
        <f>IF(F2812&gt;23500000,NA(),IF(F2812&lt;=4890000,1040000,IF(F2812&lt;=6550000,670000,620000)))</f>
        <v/>
      </c>
      <c r="H2812" s="21">
        <f>IF(D2812&lt;=0,0,MAX(0,MIN(2000000,D2812-MIN(100000,ROUNDDOWN(F2812*0.05,0)))))</f>
        <v/>
      </c>
      <c r="I2812" s="21">
        <f>IF(C2812&lt;=2000,0,MIN(C2812,ROUNDDOWN(F2812*0.4,0))-2000)</f>
        <v/>
      </c>
      <c r="J2812" s="21">
        <f>MAX(0,ROUNDDOWN(F2812-E2812-G2812,-3))</f>
        <v/>
      </c>
      <c r="K2812" s="21">
        <f>MAX(0,ROUNDDOWN(F2812-E2812-G2812-H2812-I2812,-3))</f>
        <v/>
      </c>
      <c r="L2812" s="21">
        <f>MAX(0,ROUNDDOWN(F2812-E2812-G2812-H2812,-3))</f>
        <v/>
      </c>
      <c r="M2812" s="21">
        <f>IF(J2812&lt;=0,0,ROUNDDOWN((J2812*LOOKUP(J2812,{0,1950001,3300001,6950001,9000001,18000001,40000001},{0.05,0.1,0.2,0.23,0.33,0.4,0.45})-LOOKUP(J2812,{0,1950001,3300001,6950001,9000001,18000001,40000001},{0,97500,427500,636000,1536000,2796000,4796000}))*1.021,-2))</f>
        <v/>
      </c>
      <c r="N2812" s="21">
        <f>IF(K2812&lt;=0,0,ROUNDDOWN((K2812*LOOKUP(K2812,{0,1950001,3300001,6950001,9000001,18000001,40000001},{0.05,0.1,0.2,0.23,0.33,0.4,0.45})-LOOKUP(K2812,{0,1950001,3300001,6950001,9000001,18000001,40000001},{0,97500,427500,636000,1536000,2796000,4796000}))*1.021,-2))</f>
        <v/>
      </c>
      <c r="O2812" s="21">
        <f>IF(L2812&lt;=0,0,ROUNDDOWN((L2812*LOOKUP(L2812,{0,1950001,3300001,6950001,9000001,18000001,40000001},{0.05,0.1,0.2,0.23,0.33,0.4,0.45})-LOOKUP(L2812,{0,1950001,3300001,6950001,9000001,18000001,40000001},{0,97500,427500,636000,1536000,2796000,4796000}))*1.021,-2))</f>
        <v/>
      </c>
      <c r="P2812" s="21">
        <f>MAX(0,ROUNDDOWN(F2812-E2812-430000,-3))</f>
        <v/>
      </c>
      <c r="Q2812" s="21">
        <f>MAX(0,ROUNDDOWN(F2812-E2812-430000-H2812,-3))</f>
        <v/>
      </c>
      <c r="R2812" s="21">
        <f>IF(F2812&lt;=450000,0,MAX(0,P2812*0.06-MIN(50000,P2812)*0.03))</f>
        <v/>
      </c>
      <c r="S2812" s="21">
        <f>IF(F2812&lt;=450000,0,MAX(0,P2812*0.04-MIN(50000,P2812)*0.02))</f>
        <v/>
      </c>
      <c r="T2812" s="21">
        <f>IF(F2812&lt;=450000,0,MAX(0,Q2812*0.06-MIN(50000,Q2812)*0.03))</f>
        <v/>
      </c>
      <c r="U2812" s="21">
        <f>IF(F2812&lt;=450000,0,MAX(0,Q2812*0.04-MIN(50000,Q2812)*0.02))</f>
        <v/>
      </c>
      <c r="V2812" s="21">
        <f>50000+MAX(0,G2812-480000)</f>
        <v/>
      </c>
      <c r="W2812" s="21">
        <f>P2812-V2812</f>
        <v/>
      </c>
      <c r="X2812" s="21">
        <f>Q2812-V2812</f>
        <v/>
      </c>
      <c r="Y2812" s="22">
        <f>IF(W2812&lt;0,0.9,LOOKUP(W2812,{0,1950001,3300001,6950001,9000001,18000001,40000001},{0.84895,0.7979,0.6958,0.66517,0.56307,0.4916,0.44055}))</f>
        <v/>
      </c>
      <c r="Z2812" s="22">
        <f>IF(X2812&lt;0,0.9,LOOKUP(X2812,{0,1950001,3300001,6950001,9000001,18000001,40000001},{0.84895,0.7979,0.6958,0.66517,0.56307,0.4916,0.44055}))</f>
        <v/>
      </c>
      <c r="AA2812" s="22">
        <f>IF(W2812&lt;0,0,CHOOSE(MATCH(W2812,{0,1950001,3300001,6950001,9000001},1),5.105/84.895,10.21/79.79,20.42/69.58,23.483/66.517,33.693/56.307))</f>
        <v/>
      </c>
      <c r="AB2812" s="21">
        <f>IF(C2812&lt;=2000,0,(MIN(C2812,ROUNDDOWN(F2812*0.3,0))-2000)*0.1)</f>
        <v/>
      </c>
      <c r="AC2812" s="21">
        <f>IF(C2812&lt;=2000,0,MIN((C2812-2000)*Y2812,(R2812+S2812)*0.2))</f>
        <v/>
      </c>
      <c r="AD2812" s="21">
        <f>IF(C2812&lt;=2000,0,MIN((C2812-2000)*Z2812,(T2812+U2812)*0.2))</f>
        <v/>
      </c>
      <c r="AE2812" s="21">
        <f>AC2812*AA2812</f>
        <v/>
      </c>
      <c r="AF2812" s="21">
        <f>ROUNDDOWN(R2812,-2)+ROUNDDOWN(S2812,-2)</f>
        <v/>
      </c>
      <c r="AG2812" s="21">
        <f>ROUNDDOWN(MAX(0,R2812-(AB2812+AC2812+AE2812)*0.6),-2)+ROUNDDOWN(MAX(0,S2812-(AB2812+AC2812+AE2812)*0.4),-2)</f>
        <v/>
      </c>
      <c r="AH2812" s="21">
        <f>ROUNDDOWN(MAX(0,T2812-(AB2812+AD2812)*0.6),-2)+ROUNDDOWN(MAX(0,U2812-(AB2812+AD2812)*0.4),-2)</f>
        <v/>
      </c>
      <c r="AI2812" s="21">
        <f>ROUNDDOWN(T2812,-2)+ROUNDDOWN(U2812,-2)</f>
        <v/>
      </c>
      <c r="AJ2812" s="21">
        <f>M2812+AF2812</f>
        <v/>
      </c>
      <c r="AK2812" s="21">
        <f>M2812+AG2812</f>
        <v/>
      </c>
      <c r="AL2812" s="21">
        <f>N2812+AH2812</f>
        <v/>
      </c>
      <c r="AM2812" s="21">
        <f>O2812+AI2812</f>
        <v/>
      </c>
      <c r="AN2812" s="21">
        <f>N2812+AI2812</f>
        <v/>
      </c>
      <c r="AO2812" s="21">
        <f>ROUNDDOWN((R2812+S2812)*0.2/Y2812+2000,0)</f>
        <v/>
      </c>
      <c r="AP2812" s="21">
        <f>ROUNDDOWN((T2812+U2812)*0.2/Z2812+2000,0)</f>
        <v/>
      </c>
      <c r="AQ2812" s="21">
        <f>AL2812-AK2812</f>
        <v/>
      </c>
      <c r="AR2812" s="21">
        <f>AM2812-AK2812</f>
        <v/>
      </c>
      <c r="AS2812" s="21">
        <f>AM2812-AL2812</f>
        <v/>
      </c>
      <c r="AT2812" s="21">
        <f>AK2812+C2812-AJ2812</f>
        <v/>
      </c>
      <c r="AU2812" s="21">
        <f>AL2812+C2812-AM2812</f>
        <v/>
      </c>
      <c r="AV2812" s="21">
        <f>AN2812+C2812-AM2812</f>
        <v/>
      </c>
    </row>
    <row r="2813">
      <c r="A2813" t="inlineStr">
        <is>
          <t>1万円刻み</t>
        </is>
      </c>
      <c r="B2813" s="21">
        <f>'5_1万円刻み'!$A$1050</f>
        <v/>
      </c>
      <c r="C2813" s="21">
        <f>AO2813</f>
        <v/>
      </c>
      <c r="D2813" s="21" t="n">
        <v>0</v>
      </c>
      <c r="E2813" s="21">
        <f>ROUND(MIN(B2813/12,650000)*12*0.0915+MIN(B2813/12,1390000)*12*(0.0504+0)+B2813*0.005,0)</f>
        <v/>
      </c>
      <c r="F2813" s="21">
        <f>IF(B2813&lt;741000,0,IF(B2813&lt;2191000,B2813-740000,IF(B2813&lt;2193000,1451000,IF(B2813&lt;2196000,1453000,IF(B2813&lt;2200000,1456000,IF(B2813&lt;3600000,ROUND(ROUNDDOWN(B2813/4,-3)*2.8,0)-80000,IF(B2813&lt;6600000,ROUND(ROUNDDOWN(B2813/4,-3)*3.2,0)-440000,IF(B2813&lt;8500000,ROUNDDOWN(B2813*0.9,0)-1100000,B2813-1950000))))))))</f>
        <v/>
      </c>
      <c r="G2813" s="21">
        <f>IF(F2813&gt;23500000,NA(),IF(F2813&lt;=4890000,1040000,IF(F2813&lt;=6550000,670000,620000)))</f>
        <v/>
      </c>
      <c r="H2813" s="21">
        <f>IF(D2813&lt;=0,0,MAX(0,MIN(2000000,D2813-MIN(100000,ROUNDDOWN(F2813*0.05,0)))))</f>
        <v/>
      </c>
      <c r="I2813" s="21">
        <f>IF(C2813&lt;=2000,0,MIN(C2813,ROUNDDOWN(F2813*0.4,0))-2000)</f>
        <v/>
      </c>
      <c r="J2813" s="21">
        <f>MAX(0,ROUNDDOWN(F2813-E2813-G2813,-3))</f>
        <v/>
      </c>
      <c r="K2813" s="21">
        <f>MAX(0,ROUNDDOWN(F2813-E2813-G2813-H2813-I2813,-3))</f>
        <v/>
      </c>
      <c r="L2813" s="21">
        <f>MAX(0,ROUNDDOWN(F2813-E2813-G2813-H2813,-3))</f>
        <v/>
      </c>
      <c r="M2813" s="21">
        <f>IF(J2813&lt;=0,0,ROUNDDOWN((J2813*LOOKUP(J2813,{0,1950001,3300001,6950001,9000001,18000001,40000001},{0.05,0.1,0.2,0.23,0.33,0.4,0.45})-LOOKUP(J2813,{0,1950001,3300001,6950001,9000001,18000001,40000001},{0,97500,427500,636000,1536000,2796000,4796000}))*1.021,-2))</f>
        <v/>
      </c>
      <c r="N2813" s="21">
        <f>IF(K2813&lt;=0,0,ROUNDDOWN((K2813*LOOKUP(K2813,{0,1950001,3300001,6950001,9000001,18000001,40000001},{0.05,0.1,0.2,0.23,0.33,0.4,0.45})-LOOKUP(K2813,{0,1950001,3300001,6950001,9000001,18000001,40000001},{0,97500,427500,636000,1536000,2796000,4796000}))*1.021,-2))</f>
        <v/>
      </c>
      <c r="O2813" s="21">
        <f>IF(L2813&lt;=0,0,ROUNDDOWN((L2813*LOOKUP(L2813,{0,1950001,3300001,6950001,9000001,18000001,40000001},{0.05,0.1,0.2,0.23,0.33,0.4,0.45})-LOOKUP(L2813,{0,1950001,3300001,6950001,9000001,18000001,40000001},{0,97500,427500,636000,1536000,2796000,4796000}))*1.021,-2))</f>
        <v/>
      </c>
      <c r="P2813" s="21">
        <f>MAX(0,ROUNDDOWN(F2813-E2813-430000,-3))</f>
        <v/>
      </c>
      <c r="Q2813" s="21">
        <f>MAX(0,ROUNDDOWN(F2813-E2813-430000-H2813,-3))</f>
        <v/>
      </c>
      <c r="R2813" s="21">
        <f>IF(F2813&lt;=450000,0,MAX(0,P2813*0.06-MIN(50000,P2813)*0.03))</f>
        <v/>
      </c>
      <c r="S2813" s="21">
        <f>IF(F2813&lt;=450000,0,MAX(0,P2813*0.04-MIN(50000,P2813)*0.02))</f>
        <v/>
      </c>
      <c r="T2813" s="21">
        <f>IF(F2813&lt;=450000,0,MAX(0,Q2813*0.06-MIN(50000,Q2813)*0.03))</f>
        <v/>
      </c>
      <c r="U2813" s="21">
        <f>IF(F2813&lt;=450000,0,MAX(0,Q2813*0.04-MIN(50000,Q2813)*0.02))</f>
        <v/>
      </c>
      <c r="V2813" s="21">
        <f>50000+MAX(0,G2813-480000)</f>
        <v/>
      </c>
      <c r="W2813" s="21">
        <f>P2813-V2813</f>
        <v/>
      </c>
      <c r="X2813" s="21">
        <f>Q2813-V2813</f>
        <v/>
      </c>
      <c r="Y2813" s="22">
        <f>IF(W2813&lt;0,0.9,LOOKUP(W2813,{0,1950001,3300001,6950001,9000001,18000001,40000001},{0.84895,0.7979,0.6958,0.66517,0.56307,0.4916,0.44055}))</f>
        <v/>
      </c>
      <c r="Z2813" s="22">
        <f>IF(X2813&lt;0,0.9,LOOKUP(X2813,{0,1950001,3300001,6950001,9000001,18000001,40000001},{0.84895,0.7979,0.6958,0.66517,0.56307,0.4916,0.44055}))</f>
        <v/>
      </c>
      <c r="AA2813" s="22">
        <f>IF(W2813&lt;0,0,CHOOSE(MATCH(W2813,{0,1950001,3300001,6950001,9000001},1),5.105/84.895,10.21/79.79,20.42/69.58,23.483/66.517,33.693/56.307))</f>
        <v/>
      </c>
      <c r="AB2813" s="21">
        <f>IF(C2813&lt;=2000,0,(MIN(C2813,ROUNDDOWN(F2813*0.3,0))-2000)*0.1)</f>
        <v/>
      </c>
      <c r="AC2813" s="21">
        <f>IF(C2813&lt;=2000,0,MIN((C2813-2000)*Y2813,(R2813+S2813)*0.2))</f>
        <v/>
      </c>
      <c r="AD2813" s="21">
        <f>IF(C2813&lt;=2000,0,MIN((C2813-2000)*Z2813,(T2813+U2813)*0.2))</f>
        <v/>
      </c>
      <c r="AE2813" s="21">
        <f>AC2813*AA2813</f>
        <v/>
      </c>
      <c r="AF2813" s="21">
        <f>ROUNDDOWN(R2813,-2)+ROUNDDOWN(S2813,-2)</f>
        <v/>
      </c>
      <c r="AG2813" s="21">
        <f>ROUNDDOWN(MAX(0,R2813-(AB2813+AC2813+AE2813)*0.6),-2)+ROUNDDOWN(MAX(0,S2813-(AB2813+AC2813+AE2813)*0.4),-2)</f>
        <v/>
      </c>
      <c r="AH2813" s="21">
        <f>ROUNDDOWN(MAX(0,T2813-(AB2813+AD2813)*0.6),-2)+ROUNDDOWN(MAX(0,U2813-(AB2813+AD2813)*0.4),-2)</f>
        <v/>
      </c>
      <c r="AI2813" s="21">
        <f>ROUNDDOWN(T2813,-2)+ROUNDDOWN(U2813,-2)</f>
        <v/>
      </c>
      <c r="AJ2813" s="21">
        <f>M2813+AF2813</f>
        <v/>
      </c>
      <c r="AK2813" s="21">
        <f>M2813+AG2813</f>
        <v/>
      </c>
      <c r="AL2813" s="21">
        <f>N2813+AH2813</f>
        <v/>
      </c>
      <c r="AM2813" s="21">
        <f>O2813+AI2813</f>
        <v/>
      </c>
      <c r="AN2813" s="21">
        <f>N2813+AI2813</f>
        <v/>
      </c>
      <c r="AO2813" s="21">
        <f>ROUNDDOWN((R2813+S2813)*0.2/Y2813+2000,0)</f>
        <v/>
      </c>
      <c r="AP2813" s="21">
        <f>ROUNDDOWN((T2813+U2813)*0.2/Z2813+2000,0)</f>
        <v/>
      </c>
      <c r="AQ2813" s="21">
        <f>AL2813-AK2813</f>
        <v/>
      </c>
      <c r="AR2813" s="21">
        <f>AM2813-AK2813</f>
        <v/>
      </c>
      <c r="AS2813" s="21">
        <f>AM2813-AL2813</f>
        <v/>
      </c>
      <c r="AT2813" s="21">
        <f>AK2813+C2813-AJ2813</f>
        <v/>
      </c>
      <c r="AU2813" s="21">
        <f>AL2813+C2813-AM2813</f>
        <v/>
      </c>
      <c r="AV2813" s="21">
        <f>AN2813+C2813-AM2813</f>
        <v/>
      </c>
    </row>
    <row r="2814">
      <c r="A2814" t="inlineStr">
        <is>
          <t>1万円刻み</t>
        </is>
      </c>
      <c r="B2814" s="21">
        <f>'5_1万円刻み'!$A$1051</f>
        <v/>
      </c>
      <c r="C2814" s="21">
        <f>AO2814</f>
        <v/>
      </c>
      <c r="D2814" s="21" t="n">
        <v>0</v>
      </c>
      <c r="E2814" s="21">
        <f>ROUND(MIN(B2814/12,650000)*12*0.0915+MIN(B2814/12,1390000)*12*(0.0504+0)+B2814*0.005,0)</f>
        <v/>
      </c>
      <c r="F2814" s="21">
        <f>IF(B2814&lt;741000,0,IF(B2814&lt;2191000,B2814-740000,IF(B2814&lt;2193000,1451000,IF(B2814&lt;2196000,1453000,IF(B2814&lt;2200000,1456000,IF(B2814&lt;3600000,ROUND(ROUNDDOWN(B2814/4,-3)*2.8,0)-80000,IF(B2814&lt;6600000,ROUND(ROUNDDOWN(B2814/4,-3)*3.2,0)-440000,IF(B2814&lt;8500000,ROUNDDOWN(B2814*0.9,0)-1100000,B2814-1950000))))))))</f>
        <v/>
      </c>
      <c r="G2814" s="21">
        <f>IF(F2814&gt;23500000,NA(),IF(F2814&lt;=4890000,1040000,IF(F2814&lt;=6550000,670000,620000)))</f>
        <v/>
      </c>
      <c r="H2814" s="21">
        <f>IF(D2814&lt;=0,0,MAX(0,MIN(2000000,D2814-MIN(100000,ROUNDDOWN(F2814*0.05,0)))))</f>
        <v/>
      </c>
      <c r="I2814" s="21">
        <f>IF(C2814&lt;=2000,0,MIN(C2814,ROUNDDOWN(F2814*0.4,0))-2000)</f>
        <v/>
      </c>
      <c r="J2814" s="21">
        <f>MAX(0,ROUNDDOWN(F2814-E2814-G2814,-3))</f>
        <v/>
      </c>
      <c r="K2814" s="21">
        <f>MAX(0,ROUNDDOWN(F2814-E2814-G2814-H2814-I2814,-3))</f>
        <v/>
      </c>
      <c r="L2814" s="21">
        <f>MAX(0,ROUNDDOWN(F2814-E2814-G2814-H2814,-3))</f>
        <v/>
      </c>
      <c r="M2814" s="21">
        <f>IF(J2814&lt;=0,0,ROUNDDOWN((J2814*LOOKUP(J2814,{0,1950001,3300001,6950001,9000001,18000001,40000001},{0.05,0.1,0.2,0.23,0.33,0.4,0.45})-LOOKUP(J2814,{0,1950001,3300001,6950001,9000001,18000001,40000001},{0,97500,427500,636000,1536000,2796000,4796000}))*1.021,-2))</f>
        <v/>
      </c>
      <c r="N2814" s="21">
        <f>IF(K2814&lt;=0,0,ROUNDDOWN((K2814*LOOKUP(K2814,{0,1950001,3300001,6950001,9000001,18000001,40000001},{0.05,0.1,0.2,0.23,0.33,0.4,0.45})-LOOKUP(K2814,{0,1950001,3300001,6950001,9000001,18000001,40000001},{0,97500,427500,636000,1536000,2796000,4796000}))*1.021,-2))</f>
        <v/>
      </c>
      <c r="O2814" s="21">
        <f>IF(L2814&lt;=0,0,ROUNDDOWN((L2814*LOOKUP(L2814,{0,1950001,3300001,6950001,9000001,18000001,40000001},{0.05,0.1,0.2,0.23,0.33,0.4,0.45})-LOOKUP(L2814,{0,1950001,3300001,6950001,9000001,18000001,40000001},{0,97500,427500,636000,1536000,2796000,4796000}))*1.021,-2))</f>
        <v/>
      </c>
      <c r="P2814" s="21">
        <f>MAX(0,ROUNDDOWN(F2814-E2814-430000,-3))</f>
        <v/>
      </c>
      <c r="Q2814" s="21">
        <f>MAX(0,ROUNDDOWN(F2814-E2814-430000-H2814,-3))</f>
        <v/>
      </c>
      <c r="R2814" s="21">
        <f>IF(F2814&lt;=450000,0,MAX(0,P2814*0.06-MIN(50000,P2814)*0.03))</f>
        <v/>
      </c>
      <c r="S2814" s="21">
        <f>IF(F2814&lt;=450000,0,MAX(0,P2814*0.04-MIN(50000,P2814)*0.02))</f>
        <v/>
      </c>
      <c r="T2814" s="21">
        <f>IF(F2814&lt;=450000,0,MAX(0,Q2814*0.06-MIN(50000,Q2814)*0.03))</f>
        <v/>
      </c>
      <c r="U2814" s="21">
        <f>IF(F2814&lt;=450000,0,MAX(0,Q2814*0.04-MIN(50000,Q2814)*0.02))</f>
        <v/>
      </c>
      <c r="V2814" s="21">
        <f>50000+MAX(0,G2814-480000)</f>
        <v/>
      </c>
      <c r="W2814" s="21">
        <f>P2814-V2814</f>
        <v/>
      </c>
      <c r="X2814" s="21">
        <f>Q2814-V2814</f>
        <v/>
      </c>
      <c r="Y2814" s="22">
        <f>IF(W2814&lt;0,0.9,LOOKUP(W2814,{0,1950001,3300001,6950001,9000001,18000001,40000001},{0.84895,0.7979,0.6958,0.66517,0.56307,0.4916,0.44055}))</f>
        <v/>
      </c>
      <c r="Z2814" s="22">
        <f>IF(X2814&lt;0,0.9,LOOKUP(X2814,{0,1950001,3300001,6950001,9000001,18000001,40000001},{0.84895,0.7979,0.6958,0.66517,0.56307,0.4916,0.44055}))</f>
        <v/>
      </c>
      <c r="AA2814" s="22">
        <f>IF(W2814&lt;0,0,CHOOSE(MATCH(W2814,{0,1950001,3300001,6950001,9000001},1),5.105/84.895,10.21/79.79,20.42/69.58,23.483/66.517,33.693/56.307))</f>
        <v/>
      </c>
      <c r="AB2814" s="21">
        <f>IF(C2814&lt;=2000,0,(MIN(C2814,ROUNDDOWN(F2814*0.3,0))-2000)*0.1)</f>
        <v/>
      </c>
      <c r="AC2814" s="21">
        <f>IF(C2814&lt;=2000,0,MIN((C2814-2000)*Y2814,(R2814+S2814)*0.2))</f>
        <v/>
      </c>
      <c r="AD2814" s="21">
        <f>IF(C2814&lt;=2000,0,MIN((C2814-2000)*Z2814,(T2814+U2814)*0.2))</f>
        <v/>
      </c>
      <c r="AE2814" s="21">
        <f>AC2814*AA2814</f>
        <v/>
      </c>
      <c r="AF2814" s="21">
        <f>ROUNDDOWN(R2814,-2)+ROUNDDOWN(S2814,-2)</f>
        <v/>
      </c>
      <c r="AG2814" s="21">
        <f>ROUNDDOWN(MAX(0,R2814-(AB2814+AC2814+AE2814)*0.6),-2)+ROUNDDOWN(MAX(0,S2814-(AB2814+AC2814+AE2814)*0.4),-2)</f>
        <v/>
      </c>
      <c r="AH2814" s="21">
        <f>ROUNDDOWN(MAX(0,T2814-(AB2814+AD2814)*0.6),-2)+ROUNDDOWN(MAX(0,U2814-(AB2814+AD2814)*0.4),-2)</f>
        <v/>
      </c>
      <c r="AI2814" s="21">
        <f>ROUNDDOWN(T2814,-2)+ROUNDDOWN(U2814,-2)</f>
        <v/>
      </c>
      <c r="AJ2814" s="21">
        <f>M2814+AF2814</f>
        <v/>
      </c>
      <c r="AK2814" s="21">
        <f>M2814+AG2814</f>
        <v/>
      </c>
      <c r="AL2814" s="21">
        <f>N2814+AH2814</f>
        <v/>
      </c>
      <c r="AM2814" s="21">
        <f>O2814+AI2814</f>
        <v/>
      </c>
      <c r="AN2814" s="21">
        <f>N2814+AI2814</f>
        <v/>
      </c>
      <c r="AO2814" s="21">
        <f>ROUNDDOWN((R2814+S2814)*0.2/Y2814+2000,0)</f>
        <v/>
      </c>
      <c r="AP2814" s="21">
        <f>ROUNDDOWN((T2814+U2814)*0.2/Z2814+2000,0)</f>
        <v/>
      </c>
      <c r="AQ2814" s="21">
        <f>AL2814-AK2814</f>
        <v/>
      </c>
      <c r="AR2814" s="21">
        <f>AM2814-AK2814</f>
        <v/>
      </c>
      <c r="AS2814" s="21">
        <f>AM2814-AL2814</f>
        <v/>
      </c>
      <c r="AT2814" s="21">
        <f>AK2814+C2814-AJ2814</f>
        <v/>
      </c>
      <c r="AU2814" s="21">
        <f>AL2814+C2814-AM2814</f>
        <v/>
      </c>
      <c r="AV2814" s="21">
        <f>AN2814+C2814-AM2814</f>
        <v/>
      </c>
    </row>
    <row r="2815">
      <c r="A2815" t="inlineStr">
        <is>
          <t>1万円刻み</t>
        </is>
      </c>
      <c r="B2815" s="21">
        <f>'5_1万円刻み'!$A$1052</f>
        <v/>
      </c>
      <c r="C2815" s="21">
        <f>AO2815</f>
        <v/>
      </c>
      <c r="D2815" s="21" t="n">
        <v>0</v>
      </c>
      <c r="E2815" s="21">
        <f>ROUND(MIN(B2815/12,650000)*12*0.0915+MIN(B2815/12,1390000)*12*(0.0504+0)+B2815*0.005,0)</f>
        <v/>
      </c>
      <c r="F2815" s="21">
        <f>IF(B2815&lt;741000,0,IF(B2815&lt;2191000,B2815-740000,IF(B2815&lt;2193000,1451000,IF(B2815&lt;2196000,1453000,IF(B2815&lt;2200000,1456000,IF(B2815&lt;3600000,ROUND(ROUNDDOWN(B2815/4,-3)*2.8,0)-80000,IF(B2815&lt;6600000,ROUND(ROUNDDOWN(B2815/4,-3)*3.2,0)-440000,IF(B2815&lt;8500000,ROUNDDOWN(B2815*0.9,0)-1100000,B2815-1950000))))))))</f>
        <v/>
      </c>
      <c r="G2815" s="21">
        <f>IF(F2815&gt;23500000,NA(),IF(F2815&lt;=4890000,1040000,IF(F2815&lt;=6550000,670000,620000)))</f>
        <v/>
      </c>
      <c r="H2815" s="21">
        <f>IF(D2815&lt;=0,0,MAX(0,MIN(2000000,D2815-MIN(100000,ROUNDDOWN(F2815*0.05,0)))))</f>
        <v/>
      </c>
      <c r="I2815" s="21">
        <f>IF(C2815&lt;=2000,0,MIN(C2815,ROUNDDOWN(F2815*0.4,0))-2000)</f>
        <v/>
      </c>
      <c r="J2815" s="21">
        <f>MAX(0,ROUNDDOWN(F2815-E2815-G2815,-3))</f>
        <v/>
      </c>
      <c r="K2815" s="21">
        <f>MAX(0,ROUNDDOWN(F2815-E2815-G2815-H2815-I2815,-3))</f>
        <v/>
      </c>
      <c r="L2815" s="21">
        <f>MAX(0,ROUNDDOWN(F2815-E2815-G2815-H2815,-3))</f>
        <v/>
      </c>
      <c r="M2815" s="21">
        <f>IF(J2815&lt;=0,0,ROUNDDOWN((J2815*LOOKUP(J2815,{0,1950001,3300001,6950001,9000001,18000001,40000001},{0.05,0.1,0.2,0.23,0.33,0.4,0.45})-LOOKUP(J2815,{0,1950001,3300001,6950001,9000001,18000001,40000001},{0,97500,427500,636000,1536000,2796000,4796000}))*1.021,-2))</f>
        <v/>
      </c>
      <c r="N2815" s="21">
        <f>IF(K2815&lt;=0,0,ROUNDDOWN((K2815*LOOKUP(K2815,{0,1950001,3300001,6950001,9000001,18000001,40000001},{0.05,0.1,0.2,0.23,0.33,0.4,0.45})-LOOKUP(K2815,{0,1950001,3300001,6950001,9000001,18000001,40000001},{0,97500,427500,636000,1536000,2796000,4796000}))*1.021,-2))</f>
        <v/>
      </c>
      <c r="O2815" s="21">
        <f>IF(L2815&lt;=0,0,ROUNDDOWN((L2815*LOOKUP(L2815,{0,1950001,3300001,6950001,9000001,18000001,40000001},{0.05,0.1,0.2,0.23,0.33,0.4,0.45})-LOOKUP(L2815,{0,1950001,3300001,6950001,9000001,18000001,40000001},{0,97500,427500,636000,1536000,2796000,4796000}))*1.021,-2))</f>
        <v/>
      </c>
      <c r="P2815" s="21">
        <f>MAX(0,ROUNDDOWN(F2815-E2815-430000,-3))</f>
        <v/>
      </c>
      <c r="Q2815" s="21">
        <f>MAX(0,ROUNDDOWN(F2815-E2815-430000-H2815,-3))</f>
        <v/>
      </c>
      <c r="R2815" s="21">
        <f>IF(F2815&lt;=450000,0,MAX(0,P2815*0.06-MIN(50000,P2815)*0.03))</f>
        <v/>
      </c>
      <c r="S2815" s="21">
        <f>IF(F2815&lt;=450000,0,MAX(0,P2815*0.04-MIN(50000,P2815)*0.02))</f>
        <v/>
      </c>
      <c r="T2815" s="21">
        <f>IF(F2815&lt;=450000,0,MAX(0,Q2815*0.06-MIN(50000,Q2815)*0.03))</f>
        <v/>
      </c>
      <c r="U2815" s="21">
        <f>IF(F2815&lt;=450000,0,MAX(0,Q2815*0.04-MIN(50000,Q2815)*0.02))</f>
        <v/>
      </c>
      <c r="V2815" s="21">
        <f>50000+MAX(0,G2815-480000)</f>
        <v/>
      </c>
      <c r="W2815" s="21">
        <f>P2815-V2815</f>
        <v/>
      </c>
      <c r="X2815" s="21">
        <f>Q2815-V2815</f>
        <v/>
      </c>
      <c r="Y2815" s="22">
        <f>IF(W2815&lt;0,0.9,LOOKUP(W2815,{0,1950001,3300001,6950001,9000001,18000001,40000001},{0.84895,0.7979,0.6958,0.66517,0.56307,0.4916,0.44055}))</f>
        <v/>
      </c>
      <c r="Z2815" s="22">
        <f>IF(X2815&lt;0,0.9,LOOKUP(X2815,{0,1950001,3300001,6950001,9000001,18000001,40000001},{0.84895,0.7979,0.6958,0.66517,0.56307,0.4916,0.44055}))</f>
        <v/>
      </c>
      <c r="AA2815" s="22">
        <f>IF(W2815&lt;0,0,CHOOSE(MATCH(W2815,{0,1950001,3300001,6950001,9000001},1),5.105/84.895,10.21/79.79,20.42/69.58,23.483/66.517,33.693/56.307))</f>
        <v/>
      </c>
      <c r="AB2815" s="21">
        <f>IF(C2815&lt;=2000,0,(MIN(C2815,ROUNDDOWN(F2815*0.3,0))-2000)*0.1)</f>
        <v/>
      </c>
      <c r="AC2815" s="21">
        <f>IF(C2815&lt;=2000,0,MIN((C2815-2000)*Y2815,(R2815+S2815)*0.2))</f>
        <v/>
      </c>
      <c r="AD2815" s="21">
        <f>IF(C2815&lt;=2000,0,MIN((C2815-2000)*Z2815,(T2815+U2815)*0.2))</f>
        <v/>
      </c>
      <c r="AE2815" s="21">
        <f>AC2815*AA2815</f>
        <v/>
      </c>
      <c r="AF2815" s="21">
        <f>ROUNDDOWN(R2815,-2)+ROUNDDOWN(S2815,-2)</f>
        <v/>
      </c>
      <c r="AG2815" s="21">
        <f>ROUNDDOWN(MAX(0,R2815-(AB2815+AC2815+AE2815)*0.6),-2)+ROUNDDOWN(MAX(0,S2815-(AB2815+AC2815+AE2815)*0.4),-2)</f>
        <v/>
      </c>
      <c r="AH2815" s="21">
        <f>ROUNDDOWN(MAX(0,T2815-(AB2815+AD2815)*0.6),-2)+ROUNDDOWN(MAX(0,U2815-(AB2815+AD2815)*0.4),-2)</f>
        <v/>
      </c>
      <c r="AI2815" s="21">
        <f>ROUNDDOWN(T2815,-2)+ROUNDDOWN(U2815,-2)</f>
        <v/>
      </c>
      <c r="AJ2815" s="21">
        <f>M2815+AF2815</f>
        <v/>
      </c>
      <c r="AK2815" s="21">
        <f>M2815+AG2815</f>
        <v/>
      </c>
      <c r="AL2815" s="21">
        <f>N2815+AH2815</f>
        <v/>
      </c>
      <c r="AM2815" s="21">
        <f>O2815+AI2815</f>
        <v/>
      </c>
      <c r="AN2815" s="21">
        <f>N2815+AI2815</f>
        <v/>
      </c>
      <c r="AO2815" s="21">
        <f>ROUNDDOWN((R2815+S2815)*0.2/Y2815+2000,0)</f>
        <v/>
      </c>
      <c r="AP2815" s="21">
        <f>ROUNDDOWN((T2815+U2815)*0.2/Z2815+2000,0)</f>
        <v/>
      </c>
      <c r="AQ2815" s="21">
        <f>AL2815-AK2815</f>
        <v/>
      </c>
      <c r="AR2815" s="21">
        <f>AM2815-AK2815</f>
        <v/>
      </c>
      <c r="AS2815" s="21">
        <f>AM2815-AL2815</f>
        <v/>
      </c>
      <c r="AT2815" s="21">
        <f>AK2815+C2815-AJ2815</f>
        <v/>
      </c>
      <c r="AU2815" s="21">
        <f>AL2815+C2815-AM2815</f>
        <v/>
      </c>
      <c r="AV2815" s="21">
        <f>AN2815+C2815-AM2815</f>
        <v/>
      </c>
    </row>
    <row r="2816">
      <c r="A2816" t="inlineStr">
        <is>
          <t>1万円刻み</t>
        </is>
      </c>
      <c r="B2816" s="21">
        <f>'5_1万円刻み'!$A$1053</f>
        <v/>
      </c>
      <c r="C2816" s="21">
        <f>AO2816</f>
        <v/>
      </c>
      <c r="D2816" s="21" t="n">
        <v>0</v>
      </c>
      <c r="E2816" s="21">
        <f>ROUND(MIN(B2816/12,650000)*12*0.0915+MIN(B2816/12,1390000)*12*(0.0504+0)+B2816*0.005,0)</f>
        <v/>
      </c>
      <c r="F2816" s="21">
        <f>IF(B2816&lt;741000,0,IF(B2816&lt;2191000,B2816-740000,IF(B2816&lt;2193000,1451000,IF(B2816&lt;2196000,1453000,IF(B2816&lt;2200000,1456000,IF(B2816&lt;3600000,ROUND(ROUNDDOWN(B2816/4,-3)*2.8,0)-80000,IF(B2816&lt;6600000,ROUND(ROUNDDOWN(B2816/4,-3)*3.2,0)-440000,IF(B2816&lt;8500000,ROUNDDOWN(B2816*0.9,0)-1100000,B2816-1950000))))))))</f>
        <v/>
      </c>
      <c r="G2816" s="21">
        <f>IF(F2816&gt;23500000,NA(),IF(F2816&lt;=4890000,1040000,IF(F2816&lt;=6550000,670000,620000)))</f>
        <v/>
      </c>
      <c r="H2816" s="21">
        <f>IF(D2816&lt;=0,0,MAX(0,MIN(2000000,D2816-MIN(100000,ROUNDDOWN(F2816*0.05,0)))))</f>
        <v/>
      </c>
      <c r="I2816" s="21">
        <f>IF(C2816&lt;=2000,0,MIN(C2816,ROUNDDOWN(F2816*0.4,0))-2000)</f>
        <v/>
      </c>
      <c r="J2816" s="21">
        <f>MAX(0,ROUNDDOWN(F2816-E2816-G2816,-3))</f>
        <v/>
      </c>
      <c r="K2816" s="21">
        <f>MAX(0,ROUNDDOWN(F2816-E2816-G2816-H2816-I2816,-3))</f>
        <v/>
      </c>
      <c r="L2816" s="21">
        <f>MAX(0,ROUNDDOWN(F2816-E2816-G2816-H2816,-3))</f>
        <v/>
      </c>
      <c r="M2816" s="21">
        <f>IF(J2816&lt;=0,0,ROUNDDOWN((J2816*LOOKUP(J2816,{0,1950001,3300001,6950001,9000001,18000001,40000001},{0.05,0.1,0.2,0.23,0.33,0.4,0.45})-LOOKUP(J2816,{0,1950001,3300001,6950001,9000001,18000001,40000001},{0,97500,427500,636000,1536000,2796000,4796000}))*1.021,-2))</f>
        <v/>
      </c>
      <c r="N2816" s="21">
        <f>IF(K2816&lt;=0,0,ROUNDDOWN((K2816*LOOKUP(K2816,{0,1950001,3300001,6950001,9000001,18000001,40000001},{0.05,0.1,0.2,0.23,0.33,0.4,0.45})-LOOKUP(K2816,{0,1950001,3300001,6950001,9000001,18000001,40000001},{0,97500,427500,636000,1536000,2796000,4796000}))*1.021,-2))</f>
        <v/>
      </c>
      <c r="O2816" s="21">
        <f>IF(L2816&lt;=0,0,ROUNDDOWN((L2816*LOOKUP(L2816,{0,1950001,3300001,6950001,9000001,18000001,40000001},{0.05,0.1,0.2,0.23,0.33,0.4,0.45})-LOOKUP(L2816,{0,1950001,3300001,6950001,9000001,18000001,40000001},{0,97500,427500,636000,1536000,2796000,4796000}))*1.021,-2))</f>
        <v/>
      </c>
      <c r="P2816" s="21">
        <f>MAX(0,ROUNDDOWN(F2816-E2816-430000,-3))</f>
        <v/>
      </c>
      <c r="Q2816" s="21">
        <f>MAX(0,ROUNDDOWN(F2816-E2816-430000-H2816,-3))</f>
        <v/>
      </c>
      <c r="R2816" s="21">
        <f>IF(F2816&lt;=450000,0,MAX(0,P2816*0.06-MIN(50000,P2816)*0.03))</f>
        <v/>
      </c>
      <c r="S2816" s="21">
        <f>IF(F2816&lt;=450000,0,MAX(0,P2816*0.04-MIN(50000,P2816)*0.02))</f>
        <v/>
      </c>
      <c r="T2816" s="21">
        <f>IF(F2816&lt;=450000,0,MAX(0,Q2816*0.06-MIN(50000,Q2816)*0.03))</f>
        <v/>
      </c>
      <c r="U2816" s="21">
        <f>IF(F2816&lt;=450000,0,MAX(0,Q2816*0.04-MIN(50000,Q2816)*0.02))</f>
        <v/>
      </c>
      <c r="V2816" s="21">
        <f>50000+MAX(0,G2816-480000)</f>
        <v/>
      </c>
      <c r="W2816" s="21">
        <f>P2816-V2816</f>
        <v/>
      </c>
      <c r="X2816" s="21">
        <f>Q2816-V2816</f>
        <v/>
      </c>
      <c r="Y2816" s="22">
        <f>IF(W2816&lt;0,0.9,LOOKUP(W2816,{0,1950001,3300001,6950001,9000001,18000001,40000001},{0.84895,0.7979,0.6958,0.66517,0.56307,0.4916,0.44055}))</f>
        <v/>
      </c>
      <c r="Z2816" s="22">
        <f>IF(X2816&lt;0,0.9,LOOKUP(X2816,{0,1950001,3300001,6950001,9000001,18000001,40000001},{0.84895,0.7979,0.6958,0.66517,0.56307,0.4916,0.44055}))</f>
        <v/>
      </c>
      <c r="AA2816" s="22">
        <f>IF(W2816&lt;0,0,CHOOSE(MATCH(W2816,{0,1950001,3300001,6950001,9000001},1),5.105/84.895,10.21/79.79,20.42/69.58,23.483/66.517,33.693/56.307))</f>
        <v/>
      </c>
      <c r="AB2816" s="21">
        <f>IF(C2816&lt;=2000,0,(MIN(C2816,ROUNDDOWN(F2816*0.3,0))-2000)*0.1)</f>
        <v/>
      </c>
      <c r="AC2816" s="21">
        <f>IF(C2816&lt;=2000,0,MIN((C2816-2000)*Y2816,(R2816+S2816)*0.2))</f>
        <v/>
      </c>
      <c r="AD2816" s="21">
        <f>IF(C2816&lt;=2000,0,MIN((C2816-2000)*Z2816,(T2816+U2816)*0.2))</f>
        <v/>
      </c>
      <c r="AE2816" s="21">
        <f>AC2816*AA2816</f>
        <v/>
      </c>
      <c r="AF2816" s="21">
        <f>ROUNDDOWN(R2816,-2)+ROUNDDOWN(S2816,-2)</f>
        <v/>
      </c>
      <c r="AG2816" s="21">
        <f>ROUNDDOWN(MAX(0,R2816-(AB2816+AC2816+AE2816)*0.6),-2)+ROUNDDOWN(MAX(0,S2816-(AB2816+AC2816+AE2816)*0.4),-2)</f>
        <v/>
      </c>
      <c r="AH2816" s="21">
        <f>ROUNDDOWN(MAX(0,T2816-(AB2816+AD2816)*0.6),-2)+ROUNDDOWN(MAX(0,U2816-(AB2816+AD2816)*0.4),-2)</f>
        <v/>
      </c>
      <c r="AI2816" s="21">
        <f>ROUNDDOWN(T2816,-2)+ROUNDDOWN(U2816,-2)</f>
        <v/>
      </c>
      <c r="AJ2816" s="21">
        <f>M2816+AF2816</f>
        <v/>
      </c>
      <c r="AK2816" s="21">
        <f>M2816+AG2816</f>
        <v/>
      </c>
      <c r="AL2816" s="21">
        <f>N2816+AH2816</f>
        <v/>
      </c>
      <c r="AM2816" s="21">
        <f>O2816+AI2816</f>
        <v/>
      </c>
      <c r="AN2816" s="21">
        <f>N2816+AI2816</f>
        <v/>
      </c>
      <c r="AO2816" s="21">
        <f>ROUNDDOWN((R2816+S2816)*0.2/Y2816+2000,0)</f>
        <v/>
      </c>
      <c r="AP2816" s="21">
        <f>ROUNDDOWN((T2816+U2816)*0.2/Z2816+2000,0)</f>
        <v/>
      </c>
      <c r="AQ2816" s="21">
        <f>AL2816-AK2816</f>
        <v/>
      </c>
      <c r="AR2816" s="21">
        <f>AM2816-AK2816</f>
        <v/>
      </c>
      <c r="AS2816" s="21">
        <f>AM2816-AL2816</f>
        <v/>
      </c>
      <c r="AT2816" s="21">
        <f>AK2816+C2816-AJ2816</f>
        <v/>
      </c>
      <c r="AU2816" s="21">
        <f>AL2816+C2816-AM2816</f>
        <v/>
      </c>
      <c r="AV2816" s="21">
        <f>AN2816+C2816-AM2816</f>
        <v/>
      </c>
    </row>
    <row r="2817">
      <c r="A2817" t="inlineStr">
        <is>
          <t>1万円刻み</t>
        </is>
      </c>
      <c r="B2817" s="21">
        <f>'5_1万円刻み'!$A$1054</f>
        <v/>
      </c>
      <c r="C2817" s="21">
        <f>AO2817</f>
        <v/>
      </c>
      <c r="D2817" s="21" t="n">
        <v>0</v>
      </c>
      <c r="E2817" s="21">
        <f>ROUND(MIN(B2817/12,650000)*12*0.0915+MIN(B2817/12,1390000)*12*(0.0504+0)+B2817*0.005,0)</f>
        <v/>
      </c>
      <c r="F2817" s="21">
        <f>IF(B2817&lt;741000,0,IF(B2817&lt;2191000,B2817-740000,IF(B2817&lt;2193000,1451000,IF(B2817&lt;2196000,1453000,IF(B2817&lt;2200000,1456000,IF(B2817&lt;3600000,ROUND(ROUNDDOWN(B2817/4,-3)*2.8,0)-80000,IF(B2817&lt;6600000,ROUND(ROUNDDOWN(B2817/4,-3)*3.2,0)-440000,IF(B2817&lt;8500000,ROUNDDOWN(B2817*0.9,0)-1100000,B2817-1950000))))))))</f>
        <v/>
      </c>
      <c r="G2817" s="21">
        <f>IF(F2817&gt;23500000,NA(),IF(F2817&lt;=4890000,1040000,IF(F2817&lt;=6550000,670000,620000)))</f>
        <v/>
      </c>
      <c r="H2817" s="21">
        <f>IF(D2817&lt;=0,0,MAX(0,MIN(2000000,D2817-MIN(100000,ROUNDDOWN(F2817*0.05,0)))))</f>
        <v/>
      </c>
      <c r="I2817" s="21">
        <f>IF(C2817&lt;=2000,0,MIN(C2817,ROUNDDOWN(F2817*0.4,0))-2000)</f>
        <v/>
      </c>
      <c r="J2817" s="21">
        <f>MAX(0,ROUNDDOWN(F2817-E2817-G2817,-3))</f>
        <v/>
      </c>
      <c r="K2817" s="21">
        <f>MAX(0,ROUNDDOWN(F2817-E2817-G2817-H2817-I2817,-3))</f>
        <v/>
      </c>
      <c r="L2817" s="21">
        <f>MAX(0,ROUNDDOWN(F2817-E2817-G2817-H2817,-3))</f>
        <v/>
      </c>
      <c r="M2817" s="21">
        <f>IF(J2817&lt;=0,0,ROUNDDOWN((J2817*LOOKUP(J2817,{0,1950001,3300001,6950001,9000001,18000001,40000001},{0.05,0.1,0.2,0.23,0.33,0.4,0.45})-LOOKUP(J2817,{0,1950001,3300001,6950001,9000001,18000001,40000001},{0,97500,427500,636000,1536000,2796000,4796000}))*1.021,-2))</f>
        <v/>
      </c>
      <c r="N2817" s="21">
        <f>IF(K2817&lt;=0,0,ROUNDDOWN((K2817*LOOKUP(K2817,{0,1950001,3300001,6950001,9000001,18000001,40000001},{0.05,0.1,0.2,0.23,0.33,0.4,0.45})-LOOKUP(K2817,{0,1950001,3300001,6950001,9000001,18000001,40000001},{0,97500,427500,636000,1536000,2796000,4796000}))*1.021,-2))</f>
        <v/>
      </c>
      <c r="O2817" s="21">
        <f>IF(L2817&lt;=0,0,ROUNDDOWN((L2817*LOOKUP(L2817,{0,1950001,3300001,6950001,9000001,18000001,40000001},{0.05,0.1,0.2,0.23,0.33,0.4,0.45})-LOOKUP(L2817,{0,1950001,3300001,6950001,9000001,18000001,40000001},{0,97500,427500,636000,1536000,2796000,4796000}))*1.021,-2))</f>
        <v/>
      </c>
      <c r="P2817" s="21">
        <f>MAX(0,ROUNDDOWN(F2817-E2817-430000,-3))</f>
        <v/>
      </c>
      <c r="Q2817" s="21">
        <f>MAX(0,ROUNDDOWN(F2817-E2817-430000-H2817,-3))</f>
        <v/>
      </c>
      <c r="R2817" s="21">
        <f>IF(F2817&lt;=450000,0,MAX(0,P2817*0.06-MIN(50000,P2817)*0.03))</f>
        <v/>
      </c>
      <c r="S2817" s="21">
        <f>IF(F2817&lt;=450000,0,MAX(0,P2817*0.04-MIN(50000,P2817)*0.02))</f>
        <v/>
      </c>
      <c r="T2817" s="21">
        <f>IF(F2817&lt;=450000,0,MAX(0,Q2817*0.06-MIN(50000,Q2817)*0.03))</f>
        <v/>
      </c>
      <c r="U2817" s="21">
        <f>IF(F2817&lt;=450000,0,MAX(0,Q2817*0.04-MIN(50000,Q2817)*0.02))</f>
        <v/>
      </c>
      <c r="V2817" s="21">
        <f>50000+MAX(0,G2817-480000)</f>
        <v/>
      </c>
      <c r="W2817" s="21">
        <f>P2817-V2817</f>
        <v/>
      </c>
      <c r="X2817" s="21">
        <f>Q2817-V2817</f>
        <v/>
      </c>
      <c r="Y2817" s="22">
        <f>IF(W2817&lt;0,0.9,LOOKUP(W2817,{0,1950001,3300001,6950001,9000001,18000001,40000001},{0.84895,0.7979,0.6958,0.66517,0.56307,0.4916,0.44055}))</f>
        <v/>
      </c>
      <c r="Z2817" s="22">
        <f>IF(X2817&lt;0,0.9,LOOKUP(X2817,{0,1950001,3300001,6950001,9000001,18000001,40000001},{0.84895,0.7979,0.6958,0.66517,0.56307,0.4916,0.44055}))</f>
        <v/>
      </c>
      <c r="AA2817" s="22">
        <f>IF(W2817&lt;0,0,CHOOSE(MATCH(W2817,{0,1950001,3300001,6950001,9000001},1),5.105/84.895,10.21/79.79,20.42/69.58,23.483/66.517,33.693/56.307))</f>
        <v/>
      </c>
      <c r="AB2817" s="21">
        <f>IF(C2817&lt;=2000,0,(MIN(C2817,ROUNDDOWN(F2817*0.3,0))-2000)*0.1)</f>
        <v/>
      </c>
      <c r="AC2817" s="21">
        <f>IF(C2817&lt;=2000,0,MIN((C2817-2000)*Y2817,(R2817+S2817)*0.2))</f>
        <v/>
      </c>
      <c r="AD2817" s="21">
        <f>IF(C2817&lt;=2000,0,MIN((C2817-2000)*Z2817,(T2817+U2817)*0.2))</f>
        <v/>
      </c>
      <c r="AE2817" s="21">
        <f>AC2817*AA2817</f>
        <v/>
      </c>
      <c r="AF2817" s="21">
        <f>ROUNDDOWN(R2817,-2)+ROUNDDOWN(S2817,-2)</f>
        <v/>
      </c>
      <c r="AG2817" s="21">
        <f>ROUNDDOWN(MAX(0,R2817-(AB2817+AC2817+AE2817)*0.6),-2)+ROUNDDOWN(MAX(0,S2817-(AB2817+AC2817+AE2817)*0.4),-2)</f>
        <v/>
      </c>
      <c r="AH2817" s="21">
        <f>ROUNDDOWN(MAX(0,T2817-(AB2817+AD2817)*0.6),-2)+ROUNDDOWN(MAX(0,U2817-(AB2817+AD2817)*0.4),-2)</f>
        <v/>
      </c>
      <c r="AI2817" s="21">
        <f>ROUNDDOWN(T2817,-2)+ROUNDDOWN(U2817,-2)</f>
        <v/>
      </c>
      <c r="AJ2817" s="21">
        <f>M2817+AF2817</f>
        <v/>
      </c>
      <c r="AK2817" s="21">
        <f>M2817+AG2817</f>
        <v/>
      </c>
      <c r="AL2817" s="21">
        <f>N2817+AH2817</f>
        <v/>
      </c>
      <c r="AM2817" s="21">
        <f>O2817+AI2817</f>
        <v/>
      </c>
      <c r="AN2817" s="21">
        <f>N2817+AI2817</f>
        <v/>
      </c>
      <c r="AO2817" s="21">
        <f>ROUNDDOWN((R2817+S2817)*0.2/Y2817+2000,0)</f>
        <v/>
      </c>
      <c r="AP2817" s="21">
        <f>ROUNDDOWN((T2817+U2817)*0.2/Z2817+2000,0)</f>
        <v/>
      </c>
      <c r="AQ2817" s="21">
        <f>AL2817-AK2817</f>
        <v/>
      </c>
      <c r="AR2817" s="21">
        <f>AM2817-AK2817</f>
        <v/>
      </c>
      <c r="AS2817" s="21">
        <f>AM2817-AL2817</f>
        <v/>
      </c>
      <c r="AT2817" s="21">
        <f>AK2817+C2817-AJ2817</f>
        <v/>
      </c>
      <c r="AU2817" s="21">
        <f>AL2817+C2817-AM2817</f>
        <v/>
      </c>
      <c r="AV2817" s="21">
        <f>AN2817+C2817-AM2817</f>
        <v/>
      </c>
    </row>
    <row r="2818">
      <c r="A2818" t="inlineStr">
        <is>
          <t>1万円刻み</t>
        </is>
      </c>
      <c r="B2818" s="21">
        <f>'5_1万円刻み'!$A$1055</f>
        <v/>
      </c>
      <c r="C2818" s="21">
        <f>AO2818</f>
        <v/>
      </c>
      <c r="D2818" s="21" t="n">
        <v>0</v>
      </c>
      <c r="E2818" s="21">
        <f>ROUND(MIN(B2818/12,650000)*12*0.0915+MIN(B2818/12,1390000)*12*(0.0504+0)+B2818*0.005,0)</f>
        <v/>
      </c>
      <c r="F2818" s="21">
        <f>IF(B2818&lt;741000,0,IF(B2818&lt;2191000,B2818-740000,IF(B2818&lt;2193000,1451000,IF(B2818&lt;2196000,1453000,IF(B2818&lt;2200000,1456000,IF(B2818&lt;3600000,ROUND(ROUNDDOWN(B2818/4,-3)*2.8,0)-80000,IF(B2818&lt;6600000,ROUND(ROUNDDOWN(B2818/4,-3)*3.2,0)-440000,IF(B2818&lt;8500000,ROUNDDOWN(B2818*0.9,0)-1100000,B2818-1950000))))))))</f>
        <v/>
      </c>
      <c r="G2818" s="21">
        <f>IF(F2818&gt;23500000,NA(),IF(F2818&lt;=4890000,1040000,IF(F2818&lt;=6550000,670000,620000)))</f>
        <v/>
      </c>
      <c r="H2818" s="21">
        <f>IF(D2818&lt;=0,0,MAX(0,MIN(2000000,D2818-MIN(100000,ROUNDDOWN(F2818*0.05,0)))))</f>
        <v/>
      </c>
      <c r="I2818" s="21">
        <f>IF(C2818&lt;=2000,0,MIN(C2818,ROUNDDOWN(F2818*0.4,0))-2000)</f>
        <v/>
      </c>
      <c r="J2818" s="21">
        <f>MAX(0,ROUNDDOWN(F2818-E2818-G2818,-3))</f>
        <v/>
      </c>
      <c r="K2818" s="21">
        <f>MAX(0,ROUNDDOWN(F2818-E2818-G2818-H2818-I2818,-3))</f>
        <v/>
      </c>
      <c r="L2818" s="21">
        <f>MAX(0,ROUNDDOWN(F2818-E2818-G2818-H2818,-3))</f>
        <v/>
      </c>
      <c r="M2818" s="21">
        <f>IF(J2818&lt;=0,0,ROUNDDOWN((J2818*LOOKUP(J2818,{0,1950001,3300001,6950001,9000001,18000001,40000001},{0.05,0.1,0.2,0.23,0.33,0.4,0.45})-LOOKUP(J2818,{0,1950001,3300001,6950001,9000001,18000001,40000001},{0,97500,427500,636000,1536000,2796000,4796000}))*1.021,-2))</f>
        <v/>
      </c>
      <c r="N2818" s="21">
        <f>IF(K2818&lt;=0,0,ROUNDDOWN((K2818*LOOKUP(K2818,{0,1950001,3300001,6950001,9000001,18000001,40000001},{0.05,0.1,0.2,0.23,0.33,0.4,0.45})-LOOKUP(K2818,{0,1950001,3300001,6950001,9000001,18000001,40000001},{0,97500,427500,636000,1536000,2796000,4796000}))*1.021,-2))</f>
        <v/>
      </c>
      <c r="O2818" s="21">
        <f>IF(L2818&lt;=0,0,ROUNDDOWN((L2818*LOOKUP(L2818,{0,1950001,3300001,6950001,9000001,18000001,40000001},{0.05,0.1,0.2,0.23,0.33,0.4,0.45})-LOOKUP(L2818,{0,1950001,3300001,6950001,9000001,18000001,40000001},{0,97500,427500,636000,1536000,2796000,4796000}))*1.021,-2))</f>
        <v/>
      </c>
      <c r="P2818" s="21">
        <f>MAX(0,ROUNDDOWN(F2818-E2818-430000,-3))</f>
        <v/>
      </c>
      <c r="Q2818" s="21">
        <f>MAX(0,ROUNDDOWN(F2818-E2818-430000-H2818,-3))</f>
        <v/>
      </c>
      <c r="R2818" s="21">
        <f>IF(F2818&lt;=450000,0,MAX(0,P2818*0.06-MIN(50000,P2818)*0.03))</f>
        <v/>
      </c>
      <c r="S2818" s="21">
        <f>IF(F2818&lt;=450000,0,MAX(0,P2818*0.04-MIN(50000,P2818)*0.02))</f>
        <v/>
      </c>
      <c r="T2818" s="21">
        <f>IF(F2818&lt;=450000,0,MAX(0,Q2818*0.06-MIN(50000,Q2818)*0.03))</f>
        <v/>
      </c>
      <c r="U2818" s="21">
        <f>IF(F2818&lt;=450000,0,MAX(0,Q2818*0.04-MIN(50000,Q2818)*0.02))</f>
        <v/>
      </c>
      <c r="V2818" s="21">
        <f>50000+MAX(0,G2818-480000)</f>
        <v/>
      </c>
      <c r="W2818" s="21">
        <f>P2818-V2818</f>
        <v/>
      </c>
      <c r="X2818" s="21">
        <f>Q2818-V2818</f>
        <v/>
      </c>
      <c r="Y2818" s="22">
        <f>IF(W2818&lt;0,0.9,LOOKUP(W2818,{0,1950001,3300001,6950001,9000001,18000001,40000001},{0.84895,0.7979,0.6958,0.66517,0.56307,0.4916,0.44055}))</f>
        <v/>
      </c>
      <c r="Z2818" s="22">
        <f>IF(X2818&lt;0,0.9,LOOKUP(X2818,{0,1950001,3300001,6950001,9000001,18000001,40000001},{0.84895,0.7979,0.6958,0.66517,0.56307,0.4916,0.44055}))</f>
        <v/>
      </c>
      <c r="AA2818" s="22">
        <f>IF(W2818&lt;0,0,CHOOSE(MATCH(W2818,{0,1950001,3300001,6950001,9000001},1),5.105/84.895,10.21/79.79,20.42/69.58,23.483/66.517,33.693/56.307))</f>
        <v/>
      </c>
      <c r="AB2818" s="21">
        <f>IF(C2818&lt;=2000,0,(MIN(C2818,ROUNDDOWN(F2818*0.3,0))-2000)*0.1)</f>
        <v/>
      </c>
      <c r="AC2818" s="21">
        <f>IF(C2818&lt;=2000,0,MIN((C2818-2000)*Y2818,(R2818+S2818)*0.2))</f>
        <v/>
      </c>
      <c r="AD2818" s="21">
        <f>IF(C2818&lt;=2000,0,MIN((C2818-2000)*Z2818,(T2818+U2818)*0.2))</f>
        <v/>
      </c>
      <c r="AE2818" s="21">
        <f>AC2818*AA2818</f>
        <v/>
      </c>
      <c r="AF2818" s="21">
        <f>ROUNDDOWN(R2818,-2)+ROUNDDOWN(S2818,-2)</f>
        <v/>
      </c>
      <c r="AG2818" s="21">
        <f>ROUNDDOWN(MAX(0,R2818-(AB2818+AC2818+AE2818)*0.6),-2)+ROUNDDOWN(MAX(0,S2818-(AB2818+AC2818+AE2818)*0.4),-2)</f>
        <v/>
      </c>
      <c r="AH2818" s="21">
        <f>ROUNDDOWN(MAX(0,T2818-(AB2818+AD2818)*0.6),-2)+ROUNDDOWN(MAX(0,U2818-(AB2818+AD2818)*0.4),-2)</f>
        <v/>
      </c>
      <c r="AI2818" s="21">
        <f>ROUNDDOWN(T2818,-2)+ROUNDDOWN(U2818,-2)</f>
        <v/>
      </c>
      <c r="AJ2818" s="21">
        <f>M2818+AF2818</f>
        <v/>
      </c>
      <c r="AK2818" s="21">
        <f>M2818+AG2818</f>
        <v/>
      </c>
      <c r="AL2818" s="21">
        <f>N2818+AH2818</f>
        <v/>
      </c>
      <c r="AM2818" s="21">
        <f>O2818+AI2818</f>
        <v/>
      </c>
      <c r="AN2818" s="21">
        <f>N2818+AI2818</f>
        <v/>
      </c>
      <c r="AO2818" s="21">
        <f>ROUNDDOWN((R2818+S2818)*0.2/Y2818+2000,0)</f>
        <v/>
      </c>
      <c r="AP2818" s="21">
        <f>ROUNDDOWN((T2818+U2818)*0.2/Z2818+2000,0)</f>
        <v/>
      </c>
      <c r="AQ2818" s="21">
        <f>AL2818-AK2818</f>
        <v/>
      </c>
      <c r="AR2818" s="21">
        <f>AM2818-AK2818</f>
        <v/>
      </c>
      <c r="AS2818" s="21">
        <f>AM2818-AL2818</f>
        <v/>
      </c>
      <c r="AT2818" s="21">
        <f>AK2818+C2818-AJ2818</f>
        <v/>
      </c>
      <c r="AU2818" s="21">
        <f>AL2818+C2818-AM2818</f>
        <v/>
      </c>
      <c r="AV2818" s="21">
        <f>AN2818+C2818-AM2818</f>
        <v/>
      </c>
    </row>
    <row r="2819">
      <c r="A2819" t="inlineStr">
        <is>
          <t>1万円刻み</t>
        </is>
      </c>
      <c r="B2819" s="21">
        <f>'5_1万円刻み'!$A$1056</f>
        <v/>
      </c>
      <c r="C2819" s="21">
        <f>AO2819</f>
        <v/>
      </c>
      <c r="D2819" s="21" t="n">
        <v>0</v>
      </c>
      <c r="E2819" s="21">
        <f>ROUND(MIN(B2819/12,650000)*12*0.0915+MIN(B2819/12,1390000)*12*(0.0504+0)+B2819*0.005,0)</f>
        <v/>
      </c>
      <c r="F2819" s="21">
        <f>IF(B2819&lt;741000,0,IF(B2819&lt;2191000,B2819-740000,IF(B2819&lt;2193000,1451000,IF(B2819&lt;2196000,1453000,IF(B2819&lt;2200000,1456000,IF(B2819&lt;3600000,ROUND(ROUNDDOWN(B2819/4,-3)*2.8,0)-80000,IF(B2819&lt;6600000,ROUND(ROUNDDOWN(B2819/4,-3)*3.2,0)-440000,IF(B2819&lt;8500000,ROUNDDOWN(B2819*0.9,0)-1100000,B2819-1950000))))))))</f>
        <v/>
      </c>
      <c r="G2819" s="21">
        <f>IF(F2819&gt;23500000,NA(),IF(F2819&lt;=4890000,1040000,IF(F2819&lt;=6550000,670000,620000)))</f>
        <v/>
      </c>
      <c r="H2819" s="21">
        <f>IF(D2819&lt;=0,0,MAX(0,MIN(2000000,D2819-MIN(100000,ROUNDDOWN(F2819*0.05,0)))))</f>
        <v/>
      </c>
      <c r="I2819" s="21">
        <f>IF(C2819&lt;=2000,0,MIN(C2819,ROUNDDOWN(F2819*0.4,0))-2000)</f>
        <v/>
      </c>
      <c r="J2819" s="21">
        <f>MAX(0,ROUNDDOWN(F2819-E2819-G2819,-3))</f>
        <v/>
      </c>
      <c r="K2819" s="21">
        <f>MAX(0,ROUNDDOWN(F2819-E2819-G2819-H2819-I2819,-3))</f>
        <v/>
      </c>
      <c r="L2819" s="21">
        <f>MAX(0,ROUNDDOWN(F2819-E2819-G2819-H2819,-3))</f>
        <v/>
      </c>
      <c r="M2819" s="21">
        <f>IF(J2819&lt;=0,0,ROUNDDOWN((J2819*LOOKUP(J2819,{0,1950001,3300001,6950001,9000001,18000001,40000001},{0.05,0.1,0.2,0.23,0.33,0.4,0.45})-LOOKUP(J2819,{0,1950001,3300001,6950001,9000001,18000001,40000001},{0,97500,427500,636000,1536000,2796000,4796000}))*1.021,-2))</f>
        <v/>
      </c>
      <c r="N2819" s="21">
        <f>IF(K2819&lt;=0,0,ROUNDDOWN((K2819*LOOKUP(K2819,{0,1950001,3300001,6950001,9000001,18000001,40000001},{0.05,0.1,0.2,0.23,0.33,0.4,0.45})-LOOKUP(K2819,{0,1950001,3300001,6950001,9000001,18000001,40000001},{0,97500,427500,636000,1536000,2796000,4796000}))*1.021,-2))</f>
        <v/>
      </c>
      <c r="O2819" s="21">
        <f>IF(L2819&lt;=0,0,ROUNDDOWN((L2819*LOOKUP(L2819,{0,1950001,3300001,6950001,9000001,18000001,40000001},{0.05,0.1,0.2,0.23,0.33,0.4,0.45})-LOOKUP(L2819,{0,1950001,3300001,6950001,9000001,18000001,40000001},{0,97500,427500,636000,1536000,2796000,4796000}))*1.021,-2))</f>
        <v/>
      </c>
      <c r="P2819" s="21">
        <f>MAX(0,ROUNDDOWN(F2819-E2819-430000,-3))</f>
        <v/>
      </c>
      <c r="Q2819" s="21">
        <f>MAX(0,ROUNDDOWN(F2819-E2819-430000-H2819,-3))</f>
        <v/>
      </c>
      <c r="R2819" s="21">
        <f>IF(F2819&lt;=450000,0,MAX(0,P2819*0.06-MIN(50000,P2819)*0.03))</f>
        <v/>
      </c>
      <c r="S2819" s="21">
        <f>IF(F2819&lt;=450000,0,MAX(0,P2819*0.04-MIN(50000,P2819)*0.02))</f>
        <v/>
      </c>
      <c r="T2819" s="21">
        <f>IF(F2819&lt;=450000,0,MAX(0,Q2819*0.06-MIN(50000,Q2819)*0.03))</f>
        <v/>
      </c>
      <c r="U2819" s="21">
        <f>IF(F2819&lt;=450000,0,MAX(0,Q2819*0.04-MIN(50000,Q2819)*0.02))</f>
        <v/>
      </c>
      <c r="V2819" s="21">
        <f>50000+MAX(0,G2819-480000)</f>
        <v/>
      </c>
      <c r="W2819" s="21">
        <f>P2819-V2819</f>
        <v/>
      </c>
      <c r="X2819" s="21">
        <f>Q2819-V2819</f>
        <v/>
      </c>
      <c r="Y2819" s="22">
        <f>IF(W2819&lt;0,0.9,LOOKUP(W2819,{0,1950001,3300001,6950001,9000001,18000001,40000001},{0.84895,0.7979,0.6958,0.66517,0.56307,0.4916,0.44055}))</f>
        <v/>
      </c>
      <c r="Z2819" s="22">
        <f>IF(X2819&lt;0,0.9,LOOKUP(X2819,{0,1950001,3300001,6950001,9000001,18000001,40000001},{0.84895,0.7979,0.6958,0.66517,0.56307,0.4916,0.44055}))</f>
        <v/>
      </c>
      <c r="AA2819" s="22">
        <f>IF(W2819&lt;0,0,CHOOSE(MATCH(W2819,{0,1950001,3300001,6950001,9000001},1),5.105/84.895,10.21/79.79,20.42/69.58,23.483/66.517,33.693/56.307))</f>
        <v/>
      </c>
      <c r="AB2819" s="21">
        <f>IF(C2819&lt;=2000,0,(MIN(C2819,ROUNDDOWN(F2819*0.3,0))-2000)*0.1)</f>
        <v/>
      </c>
      <c r="AC2819" s="21">
        <f>IF(C2819&lt;=2000,0,MIN((C2819-2000)*Y2819,(R2819+S2819)*0.2))</f>
        <v/>
      </c>
      <c r="AD2819" s="21">
        <f>IF(C2819&lt;=2000,0,MIN((C2819-2000)*Z2819,(T2819+U2819)*0.2))</f>
        <v/>
      </c>
      <c r="AE2819" s="21">
        <f>AC2819*AA2819</f>
        <v/>
      </c>
      <c r="AF2819" s="21">
        <f>ROUNDDOWN(R2819,-2)+ROUNDDOWN(S2819,-2)</f>
        <v/>
      </c>
      <c r="AG2819" s="21">
        <f>ROUNDDOWN(MAX(0,R2819-(AB2819+AC2819+AE2819)*0.6),-2)+ROUNDDOWN(MAX(0,S2819-(AB2819+AC2819+AE2819)*0.4),-2)</f>
        <v/>
      </c>
      <c r="AH2819" s="21">
        <f>ROUNDDOWN(MAX(0,T2819-(AB2819+AD2819)*0.6),-2)+ROUNDDOWN(MAX(0,U2819-(AB2819+AD2819)*0.4),-2)</f>
        <v/>
      </c>
      <c r="AI2819" s="21">
        <f>ROUNDDOWN(T2819,-2)+ROUNDDOWN(U2819,-2)</f>
        <v/>
      </c>
      <c r="AJ2819" s="21">
        <f>M2819+AF2819</f>
        <v/>
      </c>
      <c r="AK2819" s="21">
        <f>M2819+AG2819</f>
        <v/>
      </c>
      <c r="AL2819" s="21">
        <f>N2819+AH2819</f>
        <v/>
      </c>
      <c r="AM2819" s="21">
        <f>O2819+AI2819</f>
        <v/>
      </c>
      <c r="AN2819" s="21">
        <f>N2819+AI2819</f>
        <v/>
      </c>
      <c r="AO2819" s="21">
        <f>ROUNDDOWN((R2819+S2819)*0.2/Y2819+2000,0)</f>
        <v/>
      </c>
      <c r="AP2819" s="21">
        <f>ROUNDDOWN((T2819+U2819)*0.2/Z2819+2000,0)</f>
        <v/>
      </c>
      <c r="AQ2819" s="21">
        <f>AL2819-AK2819</f>
        <v/>
      </c>
      <c r="AR2819" s="21">
        <f>AM2819-AK2819</f>
        <v/>
      </c>
      <c r="AS2819" s="21">
        <f>AM2819-AL2819</f>
        <v/>
      </c>
      <c r="AT2819" s="21">
        <f>AK2819+C2819-AJ2819</f>
        <v/>
      </c>
      <c r="AU2819" s="21">
        <f>AL2819+C2819-AM2819</f>
        <v/>
      </c>
      <c r="AV2819" s="21">
        <f>AN2819+C2819-AM2819</f>
        <v/>
      </c>
    </row>
    <row r="2820">
      <c r="A2820" t="inlineStr">
        <is>
          <t>1万円刻み</t>
        </is>
      </c>
      <c r="B2820" s="21">
        <f>'5_1万円刻み'!$A$1057</f>
        <v/>
      </c>
      <c r="C2820" s="21">
        <f>AO2820</f>
        <v/>
      </c>
      <c r="D2820" s="21" t="n">
        <v>0</v>
      </c>
      <c r="E2820" s="21">
        <f>ROUND(MIN(B2820/12,650000)*12*0.0915+MIN(B2820/12,1390000)*12*(0.0504+0)+B2820*0.005,0)</f>
        <v/>
      </c>
      <c r="F2820" s="21">
        <f>IF(B2820&lt;741000,0,IF(B2820&lt;2191000,B2820-740000,IF(B2820&lt;2193000,1451000,IF(B2820&lt;2196000,1453000,IF(B2820&lt;2200000,1456000,IF(B2820&lt;3600000,ROUND(ROUNDDOWN(B2820/4,-3)*2.8,0)-80000,IF(B2820&lt;6600000,ROUND(ROUNDDOWN(B2820/4,-3)*3.2,0)-440000,IF(B2820&lt;8500000,ROUNDDOWN(B2820*0.9,0)-1100000,B2820-1950000))))))))</f>
        <v/>
      </c>
      <c r="G2820" s="21">
        <f>IF(F2820&gt;23500000,NA(),IF(F2820&lt;=4890000,1040000,IF(F2820&lt;=6550000,670000,620000)))</f>
        <v/>
      </c>
      <c r="H2820" s="21">
        <f>IF(D2820&lt;=0,0,MAX(0,MIN(2000000,D2820-MIN(100000,ROUNDDOWN(F2820*0.05,0)))))</f>
        <v/>
      </c>
      <c r="I2820" s="21">
        <f>IF(C2820&lt;=2000,0,MIN(C2820,ROUNDDOWN(F2820*0.4,0))-2000)</f>
        <v/>
      </c>
      <c r="J2820" s="21">
        <f>MAX(0,ROUNDDOWN(F2820-E2820-G2820,-3))</f>
        <v/>
      </c>
      <c r="K2820" s="21">
        <f>MAX(0,ROUNDDOWN(F2820-E2820-G2820-H2820-I2820,-3))</f>
        <v/>
      </c>
      <c r="L2820" s="21">
        <f>MAX(0,ROUNDDOWN(F2820-E2820-G2820-H2820,-3))</f>
        <v/>
      </c>
      <c r="M2820" s="21">
        <f>IF(J2820&lt;=0,0,ROUNDDOWN((J2820*LOOKUP(J2820,{0,1950001,3300001,6950001,9000001,18000001,40000001},{0.05,0.1,0.2,0.23,0.33,0.4,0.45})-LOOKUP(J2820,{0,1950001,3300001,6950001,9000001,18000001,40000001},{0,97500,427500,636000,1536000,2796000,4796000}))*1.021,-2))</f>
        <v/>
      </c>
      <c r="N2820" s="21">
        <f>IF(K2820&lt;=0,0,ROUNDDOWN((K2820*LOOKUP(K2820,{0,1950001,3300001,6950001,9000001,18000001,40000001},{0.05,0.1,0.2,0.23,0.33,0.4,0.45})-LOOKUP(K2820,{0,1950001,3300001,6950001,9000001,18000001,40000001},{0,97500,427500,636000,1536000,2796000,4796000}))*1.021,-2))</f>
        <v/>
      </c>
      <c r="O2820" s="21">
        <f>IF(L2820&lt;=0,0,ROUNDDOWN((L2820*LOOKUP(L2820,{0,1950001,3300001,6950001,9000001,18000001,40000001},{0.05,0.1,0.2,0.23,0.33,0.4,0.45})-LOOKUP(L2820,{0,1950001,3300001,6950001,9000001,18000001,40000001},{0,97500,427500,636000,1536000,2796000,4796000}))*1.021,-2))</f>
        <v/>
      </c>
      <c r="P2820" s="21">
        <f>MAX(0,ROUNDDOWN(F2820-E2820-430000,-3))</f>
        <v/>
      </c>
      <c r="Q2820" s="21">
        <f>MAX(0,ROUNDDOWN(F2820-E2820-430000-H2820,-3))</f>
        <v/>
      </c>
      <c r="R2820" s="21">
        <f>IF(F2820&lt;=450000,0,MAX(0,P2820*0.06-MIN(50000,P2820)*0.03))</f>
        <v/>
      </c>
      <c r="S2820" s="21">
        <f>IF(F2820&lt;=450000,0,MAX(0,P2820*0.04-MIN(50000,P2820)*0.02))</f>
        <v/>
      </c>
      <c r="T2820" s="21">
        <f>IF(F2820&lt;=450000,0,MAX(0,Q2820*0.06-MIN(50000,Q2820)*0.03))</f>
        <v/>
      </c>
      <c r="U2820" s="21">
        <f>IF(F2820&lt;=450000,0,MAX(0,Q2820*0.04-MIN(50000,Q2820)*0.02))</f>
        <v/>
      </c>
      <c r="V2820" s="21">
        <f>50000+MAX(0,G2820-480000)</f>
        <v/>
      </c>
      <c r="W2820" s="21">
        <f>P2820-V2820</f>
        <v/>
      </c>
      <c r="X2820" s="21">
        <f>Q2820-V2820</f>
        <v/>
      </c>
      <c r="Y2820" s="22">
        <f>IF(W2820&lt;0,0.9,LOOKUP(W2820,{0,1950001,3300001,6950001,9000001,18000001,40000001},{0.84895,0.7979,0.6958,0.66517,0.56307,0.4916,0.44055}))</f>
        <v/>
      </c>
      <c r="Z2820" s="22">
        <f>IF(X2820&lt;0,0.9,LOOKUP(X2820,{0,1950001,3300001,6950001,9000001,18000001,40000001},{0.84895,0.7979,0.6958,0.66517,0.56307,0.4916,0.44055}))</f>
        <v/>
      </c>
      <c r="AA2820" s="22">
        <f>IF(W2820&lt;0,0,CHOOSE(MATCH(W2820,{0,1950001,3300001,6950001,9000001},1),5.105/84.895,10.21/79.79,20.42/69.58,23.483/66.517,33.693/56.307))</f>
        <v/>
      </c>
      <c r="AB2820" s="21">
        <f>IF(C2820&lt;=2000,0,(MIN(C2820,ROUNDDOWN(F2820*0.3,0))-2000)*0.1)</f>
        <v/>
      </c>
      <c r="AC2820" s="21">
        <f>IF(C2820&lt;=2000,0,MIN((C2820-2000)*Y2820,(R2820+S2820)*0.2))</f>
        <v/>
      </c>
      <c r="AD2820" s="21">
        <f>IF(C2820&lt;=2000,0,MIN((C2820-2000)*Z2820,(T2820+U2820)*0.2))</f>
        <v/>
      </c>
      <c r="AE2820" s="21">
        <f>AC2820*AA2820</f>
        <v/>
      </c>
      <c r="AF2820" s="21">
        <f>ROUNDDOWN(R2820,-2)+ROUNDDOWN(S2820,-2)</f>
        <v/>
      </c>
      <c r="AG2820" s="21">
        <f>ROUNDDOWN(MAX(0,R2820-(AB2820+AC2820+AE2820)*0.6),-2)+ROUNDDOWN(MAX(0,S2820-(AB2820+AC2820+AE2820)*0.4),-2)</f>
        <v/>
      </c>
      <c r="AH2820" s="21">
        <f>ROUNDDOWN(MAX(0,T2820-(AB2820+AD2820)*0.6),-2)+ROUNDDOWN(MAX(0,U2820-(AB2820+AD2820)*0.4),-2)</f>
        <v/>
      </c>
      <c r="AI2820" s="21">
        <f>ROUNDDOWN(T2820,-2)+ROUNDDOWN(U2820,-2)</f>
        <v/>
      </c>
      <c r="AJ2820" s="21">
        <f>M2820+AF2820</f>
        <v/>
      </c>
      <c r="AK2820" s="21">
        <f>M2820+AG2820</f>
        <v/>
      </c>
      <c r="AL2820" s="21">
        <f>N2820+AH2820</f>
        <v/>
      </c>
      <c r="AM2820" s="21">
        <f>O2820+AI2820</f>
        <v/>
      </c>
      <c r="AN2820" s="21">
        <f>N2820+AI2820</f>
        <v/>
      </c>
      <c r="AO2820" s="21">
        <f>ROUNDDOWN((R2820+S2820)*0.2/Y2820+2000,0)</f>
        <v/>
      </c>
      <c r="AP2820" s="21">
        <f>ROUNDDOWN((T2820+U2820)*0.2/Z2820+2000,0)</f>
        <v/>
      </c>
      <c r="AQ2820" s="21">
        <f>AL2820-AK2820</f>
        <v/>
      </c>
      <c r="AR2820" s="21">
        <f>AM2820-AK2820</f>
        <v/>
      </c>
      <c r="AS2820" s="21">
        <f>AM2820-AL2820</f>
        <v/>
      </c>
      <c r="AT2820" s="21">
        <f>AK2820+C2820-AJ2820</f>
        <v/>
      </c>
      <c r="AU2820" s="21">
        <f>AL2820+C2820-AM2820</f>
        <v/>
      </c>
      <c r="AV2820" s="21">
        <f>AN2820+C2820-AM2820</f>
        <v/>
      </c>
    </row>
    <row r="2821">
      <c r="A2821" t="inlineStr">
        <is>
          <t>1万円刻み</t>
        </is>
      </c>
      <c r="B2821" s="21">
        <f>'5_1万円刻み'!$A$1058</f>
        <v/>
      </c>
      <c r="C2821" s="21">
        <f>AO2821</f>
        <v/>
      </c>
      <c r="D2821" s="21" t="n">
        <v>0</v>
      </c>
      <c r="E2821" s="21">
        <f>ROUND(MIN(B2821/12,650000)*12*0.0915+MIN(B2821/12,1390000)*12*(0.0504+0)+B2821*0.005,0)</f>
        <v/>
      </c>
      <c r="F2821" s="21">
        <f>IF(B2821&lt;741000,0,IF(B2821&lt;2191000,B2821-740000,IF(B2821&lt;2193000,1451000,IF(B2821&lt;2196000,1453000,IF(B2821&lt;2200000,1456000,IF(B2821&lt;3600000,ROUND(ROUNDDOWN(B2821/4,-3)*2.8,0)-80000,IF(B2821&lt;6600000,ROUND(ROUNDDOWN(B2821/4,-3)*3.2,0)-440000,IF(B2821&lt;8500000,ROUNDDOWN(B2821*0.9,0)-1100000,B2821-1950000))))))))</f>
        <v/>
      </c>
      <c r="G2821" s="21">
        <f>IF(F2821&gt;23500000,NA(),IF(F2821&lt;=4890000,1040000,IF(F2821&lt;=6550000,670000,620000)))</f>
        <v/>
      </c>
      <c r="H2821" s="21">
        <f>IF(D2821&lt;=0,0,MAX(0,MIN(2000000,D2821-MIN(100000,ROUNDDOWN(F2821*0.05,0)))))</f>
        <v/>
      </c>
      <c r="I2821" s="21">
        <f>IF(C2821&lt;=2000,0,MIN(C2821,ROUNDDOWN(F2821*0.4,0))-2000)</f>
        <v/>
      </c>
      <c r="J2821" s="21">
        <f>MAX(0,ROUNDDOWN(F2821-E2821-G2821,-3))</f>
        <v/>
      </c>
      <c r="K2821" s="21">
        <f>MAX(0,ROUNDDOWN(F2821-E2821-G2821-H2821-I2821,-3))</f>
        <v/>
      </c>
      <c r="L2821" s="21">
        <f>MAX(0,ROUNDDOWN(F2821-E2821-G2821-H2821,-3))</f>
        <v/>
      </c>
      <c r="M2821" s="21">
        <f>IF(J2821&lt;=0,0,ROUNDDOWN((J2821*LOOKUP(J2821,{0,1950001,3300001,6950001,9000001,18000001,40000001},{0.05,0.1,0.2,0.23,0.33,0.4,0.45})-LOOKUP(J2821,{0,1950001,3300001,6950001,9000001,18000001,40000001},{0,97500,427500,636000,1536000,2796000,4796000}))*1.021,-2))</f>
        <v/>
      </c>
      <c r="N2821" s="21">
        <f>IF(K2821&lt;=0,0,ROUNDDOWN((K2821*LOOKUP(K2821,{0,1950001,3300001,6950001,9000001,18000001,40000001},{0.05,0.1,0.2,0.23,0.33,0.4,0.45})-LOOKUP(K2821,{0,1950001,3300001,6950001,9000001,18000001,40000001},{0,97500,427500,636000,1536000,2796000,4796000}))*1.021,-2))</f>
        <v/>
      </c>
      <c r="O2821" s="21">
        <f>IF(L2821&lt;=0,0,ROUNDDOWN((L2821*LOOKUP(L2821,{0,1950001,3300001,6950001,9000001,18000001,40000001},{0.05,0.1,0.2,0.23,0.33,0.4,0.45})-LOOKUP(L2821,{0,1950001,3300001,6950001,9000001,18000001,40000001},{0,97500,427500,636000,1536000,2796000,4796000}))*1.021,-2))</f>
        <v/>
      </c>
      <c r="P2821" s="21">
        <f>MAX(0,ROUNDDOWN(F2821-E2821-430000,-3))</f>
        <v/>
      </c>
      <c r="Q2821" s="21">
        <f>MAX(0,ROUNDDOWN(F2821-E2821-430000-H2821,-3))</f>
        <v/>
      </c>
      <c r="R2821" s="21">
        <f>IF(F2821&lt;=450000,0,MAX(0,P2821*0.06-MIN(50000,P2821)*0.03))</f>
        <v/>
      </c>
      <c r="S2821" s="21">
        <f>IF(F2821&lt;=450000,0,MAX(0,P2821*0.04-MIN(50000,P2821)*0.02))</f>
        <v/>
      </c>
      <c r="T2821" s="21">
        <f>IF(F2821&lt;=450000,0,MAX(0,Q2821*0.06-MIN(50000,Q2821)*0.03))</f>
        <v/>
      </c>
      <c r="U2821" s="21">
        <f>IF(F2821&lt;=450000,0,MAX(0,Q2821*0.04-MIN(50000,Q2821)*0.02))</f>
        <v/>
      </c>
      <c r="V2821" s="21">
        <f>50000+MAX(0,G2821-480000)</f>
        <v/>
      </c>
      <c r="W2821" s="21">
        <f>P2821-V2821</f>
        <v/>
      </c>
      <c r="X2821" s="21">
        <f>Q2821-V2821</f>
        <v/>
      </c>
      <c r="Y2821" s="22">
        <f>IF(W2821&lt;0,0.9,LOOKUP(W2821,{0,1950001,3300001,6950001,9000001,18000001,40000001},{0.84895,0.7979,0.6958,0.66517,0.56307,0.4916,0.44055}))</f>
        <v/>
      </c>
      <c r="Z2821" s="22">
        <f>IF(X2821&lt;0,0.9,LOOKUP(X2821,{0,1950001,3300001,6950001,9000001,18000001,40000001},{0.84895,0.7979,0.6958,0.66517,0.56307,0.4916,0.44055}))</f>
        <v/>
      </c>
      <c r="AA2821" s="22">
        <f>IF(W2821&lt;0,0,CHOOSE(MATCH(W2821,{0,1950001,3300001,6950001,9000001},1),5.105/84.895,10.21/79.79,20.42/69.58,23.483/66.517,33.693/56.307))</f>
        <v/>
      </c>
      <c r="AB2821" s="21">
        <f>IF(C2821&lt;=2000,0,(MIN(C2821,ROUNDDOWN(F2821*0.3,0))-2000)*0.1)</f>
        <v/>
      </c>
      <c r="AC2821" s="21">
        <f>IF(C2821&lt;=2000,0,MIN((C2821-2000)*Y2821,(R2821+S2821)*0.2))</f>
        <v/>
      </c>
      <c r="AD2821" s="21">
        <f>IF(C2821&lt;=2000,0,MIN((C2821-2000)*Z2821,(T2821+U2821)*0.2))</f>
        <v/>
      </c>
      <c r="AE2821" s="21">
        <f>AC2821*AA2821</f>
        <v/>
      </c>
      <c r="AF2821" s="21">
        <f>ROUNDDOWN(R2821,-2)+ROUNDDOWN(S2821,-2)</f>
        <v/>
      </c>
      <c r="AG2821" s="21">
        <f>ROUNDDOWN(MAX(0,R2821-(AB2821+AC2821+AE2821)*0.6),-2)+ROUNDDOWN(MAX(0,S2821-(AB2821+AC2821+AE2821)*0.4),-2)</f>
        <v/>
      </c>
      <c r="AH2821" s="21">
        <f>ROUNDDOWN(MAX(0,T2821-(AB2821+AD2821)*0.6),-2)+ROUNDDOWN(MAX(0,U2821-(AB2821+AD2821)*0.4),-2)</f>
        <v/>
      </c>
      <c r="AI2821" s="21">
        <f>ROUNDDOWN(T2821,-2)+ROUNDDOWN(U2821,-2)</f>
        <v/>
      </c>
      <c r="AJ2821" s="21">
        <f>M2821+AF2821</f>
        <v/>
      </c>
      <c r="AK2821" s="21">
        <f>M2821+AG2821</f>
        <v/>
      </c>
      <c r="AL2821" s="21">
        <f>N2821+AH2821</f>
        <v/>
      </c>
      <c r="AM2821" s="21">
        <f>O2821+AI2821</f>
        <v/>
      </c>
      <c r="AN2821" s="21">
        <f>N2821+AI2821</f>
        <v/>
      </c>
      <c r="AO2821" s="21">
        <f>ROUNDDOWN((R2821+S2821)*0.2/Y2821+2000,0)</f>
        <v/>
      </c>
      <c r="AP2821" s="21">
        <f>ROUNDDOWN((T2821+U2821)*0.2/Z2821+2000,0)</f>
        <v/>
      </c>
      <c r="AQ2821" s="21">
        <f>AL2821-AK2821</f>
        <v/>
      </c>
      <c r="AR2821" s="21">
        <f>AM2821-AK2821</f>
        <v/>
      </c>
      <c r="AS2821" s="21">
        <f>AM2821-AL2821</f>
        <v/>
      </c>
      <c r="AT2821" s="21">
        <f>AK2821+C2821-AJ2821</f>
        <v/>
      </c>
      <c r="AU2821" s="21">
        <f>AL2821+C2821-AM2821</f>
        <v/>
      </c>
      <c r="AV2821" s="21">
        <f>AN2821+C2821-AM2821</f>
        <v/>
      </c>
    </row>
    <row r="2822">
      <c r="A2822" t="inlineStr">
        <is>
          <t>1万円刻み</t>
        </is>
      </c>
      <c r="B2822" s="21">
        <f>'5_1万円刻み'!$A$1059</f>
        <v/>
      </c>
      <c r="C2822" s="21">
        <f>AO2822</f>
        <v/>
      </c>
      <c r="D2822" s="21" t="n">
        <v>0</v>
      </c>
      <c r="E2822" s="21">
        <f>ROUND(MIN(B2822/12,650000)*12*0.0915+MIN(B2822/12,1390000)*12*(0.0504+0)+B2822*0.005,0)</f>
        <v/>
      </c>
      <c r="F2822" s="21">
        <f>IF(B2822&lt;741000,0,IF(B2822&lt;2191000,B2822-740000,IF(B2822&lt;2193000,1451000,IF(B2822&lt;2196000,1453000,IF(B2822&lt;2200000,1456000,IF(B2822&lt;3600000,ROUND(ROUNDDOWN(B2822/4,-3)*2.8,0)-80000,IF(B2822&lt;6600000,ROUND(ROUNDDOWN(B2822/4,-3)*3.2,0)-440000,IF(B2822&lt;8500000,ROUNDDOWN(B2822*0.9,0)-1100000,B2822-1950000))))))))</f>
        <v/>
      </c>
      <c r="G2822" s="21">
        <f>IF(F2822&gt;23500000,NA(),IF(F2822&lt;=4890000,1040000,IF(F2822&lt;=6550000,670000,620000)))</f>
        <v/>
      </c>
      <c r="H2822" s="21">
        <f>IF(D2822&lt;=0,0,MAX(0,MIN(2000000,D2822-MIN(100000,ROUNDDOWN(F2822*0.05,0)))))</f>
        <v/>
      </c>
      <c r="I2822" s="21">
        <f>IF(C2822&lt;=2000,0,MIN(C2822,ROUNDDOWN(F2822*0.4,0))-2000)</f>
        <v/>
      </c>
      <c r="J2822" s="21">
        <f>MAX(0,ROUNDDOWN(F2822-E2822-G2822,-3))</f>
        <v/>
      </c>
      <c r="K2822" s="21">
        <f>MAX(0,ROUNDDOWN(F2822-E2822-G2822-H2822-I2822,-3))</f>
        <v/>
      </c>
      <c r="L2822" s="21">
        <f>MAX(0,ROUNDDOWN(F2822-E2822-G2822-H2822,-3))</f>
        <v/>
      </c>
      <c r="M2822" s="21">
        <f>IF(J2822&lt;=0,0,ROUNDDOWN((J2822*LOOKUP(J2822,{0,1950001,3300001,6950001,9000001,18000001,40000001},{0.05,0.1,0.2,0.23,0.33,0.4,0.45})-LOOKUP(J2822,{0,1950001,3300001,6950001,9000001,18000001,40000001},{0,97500,427500,636000,1536000,2796000,4796000}))*1.021,-2))</f>
        <v/>
      </c>
      <c r="N2822" s="21">
        <f>IF(K2822&lt;=0,0,ROUNDDOWN((K2822*LOOKUP(K2822,{0,1950001,3300001,6950001,9000001,18000001,40000001},{0.05,0.1,0.2,0.23,0.33,0.4,0.45})-LOOKUP(K2822,{0,1950001,3300001,6950001,9000001,18000001,40000001},{0,97500,427500,636000,1536000,2796000,4796000}))*1.021,-2))</f>
        <v/>
      </c>
      <c r="O2822" s="21">
        <f>IF(L2822&lt;=0,0,ROUNDDOWN((L2822*LOOKUP(L2822,{0,1950001,3300001,6950001,9000001,18000001,40000001},{0.05,0.1,0.2,0.23,0.33,0.4,0.45})-LOOKUP(L2822,{0,1950001,3300001,6950001,9000001,18000001,40000001},{0,97500,427500,636000,1536000,2796000,4796000}))*1.021,-2))</f>
        <v/>
      </c>
      <c r="P2822" s="21">
        <f>MAX(0,ROUNDDOWN(F2822-E2822-430000,-3))</f>
        <v/>
      </c>
      <c r="Q2822" s="21">
        <f>MAX(0,ROUNDDOWN(F2822-E2822-430000-H2822,-3))</f>
        <v/>
      </c>
      <c r="R2822" s="21">
        <f>IF(F2822&lt;=450000,0,MAX(0,P2822*0.06-MIN(50000,P2822)*0.03))</f>
        <v/>
      </c>
      <c r="S2822" s="21">
        <f>IF(F2822&lt;=450000,0,MAX(0,P2822*0.04-MIN(50000,P2822)*0.02))</f>
        <v/>
      </c>
      <c r="T2822" s="21">
        <f>IF(F2822&lt;=450000,0,MAX(0,Q2822*0.06-MIN(50000,Q2822)*0.03))</f>
        <v/>
      </c>
      <c r="U2822" s="21">
        <f>IF(F2822&lt;=450000,0,MAX(0,Q2822*0.04-MIN(50000,Q2822)*0.02))</f>
        <v/>
      </c>
      <c r="V2822" s="21">
        <f>50000+MAX(0,G2822-480000)</f>
        <v/>
      </c>
      <c r="W2822" s="21">
        <f>P2822-V2822</f>
        <v/>
      </c>
      <c r="X2822" s="21">
        <f>Q2822-V2822</f>
        <v/>
      </c>
      <c r="Y2822" s="22">
        <f>IF(W2822&lt;0,0.9,LOOKUP(W2822,{0,1950001,3300001,6950001,9000001,18000001,40000001},{0.84895,0.7979,0.6958,0.66517,0.56307,0.4916,0.44055}))</f>
        <v/>
      </c>
      <c r="Z2822" s="22">
        <f>IF(X2822&lt;0,0.9,LOOKUP(X2822,{0,1950001,3300001,6950001,9000001,18000001,40000001},{0.84895,0.7979,0.6958,0.66517,0.56307,0.4916,0.44055}))</f>
        <v/>
      </c>
      <c r="AA2822" s="22">
        <f>IF(W2822&lt;0,0,CHOOSE(MATCH(W2822,{0,1950001,3300001,6950001,9000001},1),5.105/84.895,10.21/79.79,20.42/69.58,23.483/66.517,33.693/56.307))</f>
        <v/>
      </c>
      <c r="AB2822" s="21">
        <f>IF(C2822&lt;=2000,0,(MIN(C2822,ROUNDDOWN(F2822*0.3,0))-2000)*0.1)</f>
        <v/>
      </c>
      <c r="AC2822" s="21">
        <f>IF(C2822&lt;=2000,0,MIN((C2822-2000)*Y2822,(R2822+S2822)*0.2))</f>
        <v/>
      </c>
      <c r="AD2822" s="21">
        <f>IF(C2822&lt;=2000,0,MIN((C2822-2000)*Z2822,(T2822+U2822)*0.2))</f>
        <v/>
      </c>
      <c r="AE2822" s="21">
        <f>AC2822*AA2822</f>
        <v/>
      </c>
      <c r="AF2822" s="21">
        <f>ROUNDDOWN(R2822,-2)+ROUNDDOWN(S2822,-2)</f>
        <v/>
      </c>
      <c r="AG2822" s="21">
        <f>ROUNDDOWN(MAX(0,R2822-(AB2822+AC2822+AE2822)*0.6),-2)+ROUNDDOWN(MAX(0,S2822-(AB2822+AC2822+AE2822)*0.4),-2)</f>
        <v/>
      </c>
      <c r="AH2822" s="21">
        <f>ROUNDDOWN(MAX(0,T2822-(AB2822+AD2822)*0.6),-2)+ROUNDDOWN(MAX(0,U2822-(AB2822+AD2822)*0.4),-2)</f>
        <v/>
      </c>
      <c r="AI2822" s="21">
        <f>ROUNDDOWN(T2822,-2)+ROUNDDOWN(U2822,-2)</f>
        <v/>
      </c>
      <c r="AJ2822" s="21">
        <f>M2822+AF2822</f>
        <v/>
      </c>
      <c r="AK2822" s="21">
        <f>M2822+AG2822</f>
        <v/>
      </c>
      <c r="AL2822" s="21">
        <f>N2822+AH2822</f>
        <v/>
      </c>
      <c r="AM2822" s="21">
        <f>O2822+AI2822</f>
        <v/>
      </c>
      <c r="AN2822" s="21">
        <f>N2822+AI2822</f>
        <v/>
      </c>
      <c r="AO2822" s="21">
        <f>ROUNDDOWN((R2822+S2822)*0.2/Y2822+2000,0)</f>
        <v/>
      </c>
      <c r="AP2822" s="21">
        <f>ROUNDDOWN((T2822+U2822)*0.2/Z2822+2000,0)</f>
        <v/>
      </c>
      <c r="AQ2822" s="21">
        <f>AL2822-AK2822</f>
        <v/>
      </c>
      <c r="AR2822" s="21">
        <f>AM2822-AK2822</f>
        <v/>
      </c>
      <c r="AS2822" s="21">
        <f>AM2822-AL2822</f>
        <v/>
      </c>
      <c r="AT2822" s="21">
        <f>AK2822+C2822-AJ2822</f>
        <v/>
      </c>
      <c r="AU2822" s="21">
        <f>AL2822+C2822-AM2822</f>
        <v/>
      </c>
      <c r="AV2822" s="21">
        <f>AN2822+C2822-AM2822</f>
        <v/>
      </c>
    </row>
    <row r="2823">
      <c r="A2823" t="inlineStr">
        <is>
          <t>1万円刻み</t>
        </is>
      </c>
      <c r="B2823" s="21">
        <f>'5_1万円刻み'!$A$1060</f>
        <v/>
      </c>
      <c r="C2823" s="21">
        <f>AO2823</f>
        <v/>
      </c>
      <c r="D2823" s="21" t="n">
        <v>0</v>
      </c>
      <c r="E2823" s="21">
        <f>ROUND(MIN(B2823/12,650000)*12*0.0915+MIN(B2823/12,1390000)*12*(0.0504+0)+B2823*0.005,0)</f>
        <v/>
      </c>
      <c r="F2823" s="21">
        <f>IF(B2823&lt;741000,0,IF(B2823&lt;2191000,B2823-740000,IF(B2823&lt;2193000,1451000,IF(B2823&lt;2196000,1453000,IF(B2823&lt;2200000,1456000,IF(B2823&lt;3600000,ROUND(ROUNDDOWN(B2823/4,-3)*2.8,0)-80000,IF(B2823&lt;6600000,ROUND(ROUNDDOWN(B2823/4,-3)*3.2,0)-440000,IF(B2823&lt;8500000,ROUNDDOWN(B2823*0.9,0)-1100000,B2823-1950000))))))))</f>
        <v/>
      </c>
      <c r="G2823" s="21">
        <f>IF(F2823&gt;23500000,NA(),IF(F2823&lt;=4890000,1040000,IF(F2823&lt;=6550000,670000,620000)))</f>
        <v/>
      </c>
      <c r="H2823" s="21">
        <f>IF(D2823&lt;=0,0,MAX(0,MIN(2000000,D2823-MIN(100000,ROUNDDOWN(F2823*0.05,0)))))</f>
        <v/>
      </c>
      <c r="I2823" s="21">
        <f>IF(C2823&lt;=2000,0,MIN(C2823,ROUNDDOWN(F2823*0.4,0))-2000)</f>
        <v/>
      </c>
      <c r="J2823" s="21">
        <f>MAX(0,ROUNDDOWN(F2823-E2823-G2823,-3))</f>
        <v/>
      </c>
      <c r="K2823" s="21">
        <f>MAX(0,ROUNDDOWN(F2823-E2823-G2823-H2823-I2823,-3))</f>
        <v/>
      </c>
      <c r="L2823" s="21">
        <f>MAX(0,ROUNDDOWN(F2823-E2823-G2823-H2823,-3))</f>
        <v/>
      </c>
      <c r="M2823" s="21">
        <f>IF(J2823&lt;=0,0,ROUNDDOWN((J2823*LOOKUP(J2823,{0,1950001,3300001,6950001,9000001,18000001,40000001},{0.05,0.1,0.2,0.23,0.33,0.4,0.45})-LOOKUP(J2823,{0,1950001,3300001,6950001,9000001,18000001,40000001},{0,97500,427500,636000,1536000,2796000,4796000}))*1.021,-2))</f>
        <v/>
      </c>
      <c r="N2823" s="21">
        <f>IF(K2823&lt;=0,0,ROUNDDOWN((K2823*LOOKUP(K2823,{0,1950001,3300001,6950001,9000001,18000001,40000001},{0.05,0.1,0.2,0.23,0.33,0.4,0.45})-LOOKUP(K2823,{0,1950001,3300001,6950001,9000001,18000001,40000001},{0,97500,427500,636000,1536000,2796000,4796000}))*1.021,-2))</f>
        <v/>
      </c>
      <c r="O2823" s="21">
        <f>IF(L2823&lt;=0,0,ROUNDDOWN((L2823*LOOKUP(L2823,{0,1950001,3300001,6950001,9000001,18000001,40000001},{0.05,0.1,0.2,0.23,0.33,0.4,0.45})-LOOKUP(L2823,{0,1950001,3300001,6950001,9000001,18000001,40000001},{0,97500,427500,636000,1536000,2796000,4796000}))*1.021,-2))</f>
        <v/>
      </c>
      <c r="P2823" s="21">
        <f>MAX(0,ROUNDDOWN(F2823-E2823-430000,-3))</f>
        <v/>
      </c>
      <c r="Q2823" s="21">
        <f>MAX(0,ROUNDDOWN(F2823-E2823-430000-H2823,-3))</f>
        <v/>
      </c>
      <c r="R2823" s="21">
        <f>IF(F2823&lt;=450000,0,MAX(0,P2823*0.06-MIN(50000,P2823)*0.03))</f>
        <v/>
      </c>
      <c r="S2823" s="21">
        <f>IF(F2823&lt;=450000,0,MAX(0,P2823*0.04-MIN(50000,P2823)*0.02))</f>
        <v/>
      </c>
      <c r="T2823" s="21">
        <f>IF(F2823&lt;=450000,0,MAX(0,Q2823*0.06-MIN(50000,Q2823)*0.03))</f>
        <v/>
      </c>
      <c r="U2823" s="21">
        <f>IF(F2823&lt;=450000,0,MAX(0,Q2823*0.04-MIN(50000,Q2823)*0.02))</f>
        <v/>
      </c>
      <c r="V2823" s="21">
        <f>50000+MAX(0,G2823-480000)</f>
        <v/>
      </c>
      <c r="W2823" s="21">
        <f>P2823-V2823</f>
        <v/>
      </c>
      <c r="X2823" s="21">
        <f>Q2823-V2823</f>
        <v/>
      </c>
      <c r="Y2823" s="22">
        <f>IF(W2823&lt;0,0.9,LOOKUP(W2823,{0,1950001,3300001,6950001,9000001,18000001,40000001},{0.84895,0.7979,0.6958,0.66517,0.56307,0.4916,0.44055}))</f>
        <v/>
      </c>
      <c r="Z2823" s="22">
        <f>IF(X2823&lt;0,0.9,LOOKUP(X2823,{0,1950001,3300001,6950001,9000001,18000001,40000001},{0.84895,0.7979,0.6958,0.66517,0.56307,0.4916,0.44055}))</f>
        <v/>
      </c>
      <c r="AA2823" s="22">
        <f>IF(W2823&lt;0,0,CHOOSE(MATCH(W2823,{0,1950001,3300001,6950001,9000001},1),5.105/84.895,10.21/79.79,20.42/69.58,23.483/66.517,33.693/56.307))</f>
        <v/>
      </c>
      <c r="AB2823" s="21">
        <f>IF(C2823&lt;=2000,0,(MIN(C2823,ROUNDDOWN(F2823*0.3,0))-2000)*0.1)</f>
        <v/>
      </c>
      <c r="AC2823" s="21">
        <f>IF(C2823&lt;=2000,0,MIN((C2823-2000)*Y2823,(R2823+S2823)*0.2))</f>
        <v/>
      </c>
      <c r="AD2823" s="21">
        <f>IF(C2823&lt;=2000,0,MIN((C2823-2000)*Z2823,(T2823+U2823)*0.2))</f>
        <v/>
      </c>
      <c r="AE2823" s="21">
        <f>AC2823*AA2823</f>
        <v/>
      </c>
      <c r="AF2823" s="21">
        <f>ROUNDDOWN(R2823,-2)+ROUNDDOWN(S2823,-2)</f>
        <v/>
      </c>
      <c r="AG2823" s="21">
        <f>ROUNDDOWN(MAX(0,R2823-(AB2823+AC2823+AE2823)*0.6),-2)+ROUNDDOWN(MAX(0,S2823-(AB2823+AC2823+AE2823)*0.4),-2)</f>
        <v/>
      </c>
      <c r="AH2823" s="21">
        <f>ROUNDDOWN(MAX(0,T2823-(AB2823+AD2823)*0.6),-2)+ROUNDDOWN(MAX(0,U2823-(AB2823+AD2823)*0.4),-2)</f>
        <v/>
      </c>
      <c r="AI2823" s="21">
        <f>ROUNDDOWN(T2823,-2)+ROUNDDOWN(U2823,-2)</f>
        <v/>
      </c>
      <c r="AJ2823" s="21">
        <f>M2823+AF2823</f>
        <v/>
      </c>
      <c r="AK2823" s="21">
        <f>M2823+AG2823</f>
        <v/>
      </c>
      <c r="AL2823" s="21">
        <f>N2823+AH2823</f>
        <v/>
      </c>
      <c r="AM2823" s="21">
        <f>O2823+AI2823</f>
        <v/>
      </c>
      <c r="AN2823" s="21">
        <f>N2823+AI2823</f>
        <v/>
      </c>
      <c r="AO2823" s="21">
        <f>ROUNDDOWN((R2823+S2823)*0.2/Y2823+2000,0)</f>
        <v/>
      </c>
      <c r="AP2823" s="21">
        <f>ROUNDDOWN((T2823+U2823)*0.2/Z2823+2000,0)</f>
        <v/>
      </c>
      <c r="AQ2823" s="21">
        <f>AL2823-AK2823</f>
        <v/>
      </c>
      <c r="AR2823" s="21">
        <f>AM2823-AK2823</f>
        <v/>
      </c>
      <c r="AS2823" s="21">
        <f>AM2823-AL2823</f>
        <v/>
      </c>
      <c r="AT2823" s="21">
        <f>AK2823+C2823-AJ2823</f>
        <v/>
      </c>
      <c r="AU2823" s="21">
        <f>AL2823+C2823-AM2823</f>
        <v/>
      </c>
      <c r="AV2823" s="21">
        <f>AN2823+C2823-AM2823</f>
        <v/>
      </c>
    </row>
    <row r="2824">
      <c r="A2824" t="inlineStr">
        <is>
          <t>1万円刻み</t>
        </is>
      </c>
      <c r="B2824" s="21">
        <f>'5_1万円刻み'!$A$1061</f>
        <v/>
      </c>
      <c r="C2824" s="21">
        <f>AO2824</f>
        <v/>
      </c>
      <c r="D2824" s="21" t="n">
        <v>0</v>
      </c>
      <c r="E2824" s="21">
        <f>ROUND(MIN(B2824/12,650000)*12*0.0915+MIN(B2824/12,1390000)*12*(0.0504+0)+B2824*0.005,0)</f>
        <v/>
      </c>
      <c r="F2824" s="21">
        <f>IF(B2824&lt;741000,0,IF(B2824&lt;2191000,B2824-740000,IF(B2824&lt;2193000,1451000,IF(B2824&lt;2196000,1453000,IF(B2824&lt;2200000,1456000,IF(B2824&lt;3600000,ROUND(ROUNDDOWN(B2824/4,-3)*2.8,0)-80000,IF(B2824&lt;6600000,ROUND(ROUNDDOWN(B2824/4,-3)*3.2,0)-440000,IF(B2824&lt;8500000,ROUNDDOWN(B2824*0.9,0)-1100000,B2824-1950000))))))))</f>
        <v/>
      </c>
      <c r="G2824" s="21">
        <f>IF(F2824&gt;23500000,NA(),IF(F2824&lt;=4890000,1040000,IF(F2824&lt;=6550000,670000,620000)))</f>
        <v/>
      </c>
      <c r="H2824" s="21">
        <f>IF(D2824&lt;=0,0,MAX(0,MIN(2000000,D2824-MIN(100000,ROUNDDOWN(F2824*0.05,0)))))</f>
        <v/>
      </c>
      <c r="I2824" s="21">
        <f>IF(C2824&lt;=2000,0,MIN(C2824,ROUNDDOWN(F2824*0.4,0))-2000)</f>
        <v/>
      </c>
      <c r="J2824" s="21">
        <f>MAX(0,ROUNDDOWN(F2824-E2824-G2824,-3))</f>
        <v/>
      </c>
      <c r="K2824" s="21">
        <f>MAX(0,ROUNDDOWN(F2824-E2824-G2824-H2824-I2824,-3))</f>
        <v/>
      </c>
      <c r="L2824" s="21">
        <f>MAX(0,ROUNDDOWN(F2824-E2824-G2824-H2824,-3))</f>
        <v/>
      </c>
      <c r="M2824" s="21">
        <f>IF(J2824&lt;=0,0,ROUNDDOWN((J2824*LOOKUP(J2824,{0,1950001,3300001,6950001,9000001,18000001,40000001},{0.05,0.1,0.2,0.23,0.33,0.4,0.45})-LOOKUP(J2824,{0,1950001,3300001,6950001,9000001,18000001,40000001},{0,97500,427500,636000,1536000,2796000,4796000}))*1.021,-2))</f>
        <v/>
      </c>
      <c r="N2824" s="21">
        <f>IF(K2824&lt;=0,0,ROUNDDOWN((K2824*LOOKUP(K2824,{0,1950001,3300001,6950001,9000001,18000001,40000001},{0.05,0.1,0.2,0.23,0.33,0.4,0.45})-LOOKUP(K2824,{0,1950001,3300001,6950001,9000001,18000001,40000001},{0,97500,427500,636000,1536000,2796000,4796000}))*1.021,-2))</f>
        <v/>
      </c>
      <c r="O2824" s="21">
        <f>IF(L2824&lt;=0,0,ROUNDDOWN((L2824*LOOKUP(L2824,{0,1950001,3300001,6950001,9000001,18000001,40000001},{0.05,0.1,0.2,0.23,0.33,0.4,0.45})-LOOKUP(L2824,{0,1950001,3300001,6950001,9000001,18000001,40000001},{0,97500,427500,636000,1536000,2796000,4796000}))*1.021,-2))</f>
        <v/>
      </c>
      <c r="P2824" s="21">
        <f>MAX(0,ROUNDDOWN(F2824-E2824-430000,-3))</f>
        <v/>
      </c>
      <c r="Q2824" s="21">
        <f>MAX(0,ROUNDDOWN(F2824-E2824-430000-H2824,-3))</f>
        <v/>
      </c>
      <c r="R2824" s="21">
        <f>IF(F2824&lt;=450000,0,MAX(0,P2824*0.06-MIN(50000,P2824)*0.03))</f>
        <v/>
      </c>
      <c r="S2824" s="21">
        <f>IF(F2824&lt;=450000,0,MAX(0,P2824*0.04-MIN(50000,P2824)*0.02))</f>
        <v/>
      </c>
      <c r="T2824" s="21">
        <f>IF(F2824&lt;=450000,0,MAX(0,Q2824*0.06-MIN(50000,Q2824)*0.03))</f>
        <v/>
      </c>
      <c r="U2824" s="21">
        <f>IF(F2824&lt;=450000,0,MAX(0,Q2824*0.04-MIN(50000,Q2824)*0.02))</f>
        <v/>
      </c>
      <c r="V2824" s="21">
        <f>50000+MAX(0,G2824-480000)</f>
        <v/>
      </c>
      <c r="W2824" s="21">
        <f>P2824-V2824</f>
        <v/>
      </c>
      <c r="X2824" s="21">
        <f>Q2824-V2824</f>
        <v/>
      </c>
      <c r="Y2824" s="22">
        <f>IF(W2824&lt;0,0.9,LOOKUP(W2824,{0,1950001,3300001,6950001,9000001,18000001,40000001},{0.84895,0.7979,0.6958,0.66517,0.56307,0.4916,0.44055}))</f>
        <v/>
      </c>
      <c r="Z2824" s="22">
        <f>IF(X2824&lt;0,0.9,LOOKUP(X2824,{0,1950001,3300001,6950001,9000001,18000001,40000001},{0.84895,0.7979,0.6958,0.66517,0.56307,0.4916,0.44055}))</f>
        <v/>
      </c>
      <c r="AA2824" s="22">
        <f>IF(W2824&lt;0,0,CHOOSE(MATCH(W2824,{0,1950001,3300001,6950001,9000001},1),5.105/84.895,10.21/79.79,20.42/69.58,23.483/66.517,33.693/56.307))</f>
        <v/>
      </c>
      <c r="AB2824" s="21">
        <f>IF(C2824&lt;=2000,0,(MIN(C2824,ROUNDDOWN(F2824*0.3,0))-2000)*0.1)</f>
        <v/>
      </c>
      <c r="AC2824" s="21">
        <f>IF(C2824&lt;=2000,0,MIN((C2824-2000)*Y2824,(R2824+S2824)*0.2))</f>
        <v/>
      </c>
      <c r="AD2824" s="21">
        <f>IF(C2824&lt;=2000,0,MIN((C2824-2000)*Z2824,(T2824+U2824)*0.2))</f>
        <v/>
      </c>
      <c r="AE2824" s="21">
        <f>AC2824*AA2824</f>
        <v/>
      </c>
      <c r="AF2824" s="21">
        <f>ROUNDDOWN(R2824,-2)+ROUNDDOWN(S2824,-2)</f>
        <v/>
      </c>
      <c r="AG2824" s="21">
        <f>ROUNDDOWN(MAX(0,R2824-(AB2824+AC2824+AE2824)*0.6),-2)+ROUNDDOWN(MAX(0,S2824-(AB2824+AC2824+AE2824)*0.4),-2)</f>
        <v/>
      </c>
      <c r="AH2824" s="21">
        <f>ROUNDDOWN(MAX(0,T2824-(AB2824+AD2824)*0.6),-2)+ROUNDDOWN(MAX(0,U2824-(AB2824+AD2824)*0.4),-2)</f>
        <v/>
      </c>
      <c r="AI2824" s="21">
        <f>ROUNDDOWN(T2824,-2)+ROUNDDOWN(U2824,-2)</f>
        <v/>
      </c>
      <c r="AJ2824" s="21">
        <f>M2824+AF2824</f>
        <v/>
      </c>
      <c r="AK2824" s="21">
        <f>M2824+AG2824</f>
        <v/>
      </c>
      <c r="AL2824" s="21">
        <f>N2824+AH2824</f>
        <v/>
      </c>
      <c r="AM2824" s="21">
        <f>O2824+AI2824</f>
        <v/>
      </c>
      <c r="AN2824" s="21">
        <f>N2824+AI2824</f>
        <v/>
      </c>
      <c r="AO2824" s="21">
        <f>ROUNDDOWN((R2824+S2824)*0.2/Y2824+2000,0)</f>
        <v/>
      </c>
      <c r="AP2824" s="21">
        <f>ROUNDDOWN((T2824+U2824)*0.2/Z2824+2000,0)</f>
        <v/>
      </c>
      <c r="AQ2824" s="21">
        <f>AL2824-AK2824</f>
        <v/>
      </c>
      <c r="AR2824" s="21">
        <f>AM2824-AK2824</f>
        <v/>
      </c>
      <c r="AS2824" s="21">
        <f>AM2824-AL2824</f>
        <v/>
      </c>
      <c r="AT2824" s="21">
        <f>AK2824+C2824-AJ2824</f>
        <v/>
      </c>
      <c r="AU2824" s="21">
        <f>AL2824+C2824-AM2824</f>
        <v/>
      </c>
      <c r="AV2824" s="21">
        <f>AN2824+C2824-AM2824</f>
        <v/>
      </c>
    </row>
    <row r="2825">
      <c r="A2825" t="inlineStr">
        <is>
          <t>1万円刻み</t>
        </is>
      </c>
      <c r="B2825" s="21">
        <f>'5_1万円刻み'!$A$1062</f>
        <v/>
      </c>
      <c r="C2825" s="21">
        <f>AO2825</f>
        <v/>
      </c>
      <c r="D2825" s="21" t="n">
        <v>0</v>
      </c>
      <c r="E2825" s="21">
        <f>ROUND(MIN(B2825/12,650000)*12*0.0915+MIN(B2825/12,1390000)*12*(0.0504+0)+B2825*0.005,0)</f>
        <v/>
      </c>
      <c r="F2825" s="21">
        <f>IF(B2825&lt;741000,0,IF(B2825&lt;2191000,B2825-740000,IF(B2825&lt;2193000,1451000,IF(B2825&lt;2196000,1453000,IF(B2825&lt;2200000,1456000,IF(B2825&lt;3600000,ROUND(ROUNDDOWN(B2825/4,-3)*2.8,0)-80000,IF(B2825&lt;6600000,ROUND(ROUNDDOWN(B2825/4,-3)*3.2,0)-440000,IF(B2825&lt;8500000,ROUNDDOWN(B2825*0.9,0)-1100000,B2825-1950000))))))))</f>
        <v/>
      </c>
      <c r="G2825" s="21">
        <f>IF(F2825&gt;23500000,NA(),IF(F2825&lt;=4890000,1040000,IF(F2825&lt;=6550000,670000,620000)))</f>
        <v/>
      </c>
      <c r="H2825" s="21">
        <f>IF(D2825&lt;=0,0,MAX(0,MIN(2000000,D2825-MIN(100000,ROUNDDOWN(F2825*0.05,0)))))</f>
        <v/>
      </c>
      <c r="I2825" s="21">
        <f>IF(C2825&lt;=2000,0,MIN(C2825,ROUNDDOWN(F2825*0.4,0))-2000)</f>
        <v/>
      </c>
      <c r="J2825" s="21">
        <f>MAX(0,ROUNDDOWN(F2825-E2825-G2825,-3))</f>
        <v/>
      </c>
      <c r="K2825" s="21">
        <f>MAX(0,ROUNDDOWN(F2825-E2825-G2825-H2825-I2825,-3))</f>
        <v/>
      </c>
      <c r="L2825" s="21">
        <f>MAX(0,ROUNDDOWN(F2825-E2825-G2825-H2825,-3))</f>
        <v/>
      </c>
      <c r="M2825" s="21">
        <f>IF(J2825&lt;=0,0,ROUNDDOWN((J2825*LOOKUP(J2825,{0,1950001,3300001,6950001,9000001,18000001,40000001},{0.05,0.1,0.2,0.23,0.33,0.4,0.45})-LOOKUP(J2825,{0,1950001,3300001,6950001,9000001,18000001,40000001},{0,97500,427500,636000,1536000,2796000,4796000}))*1.021,-2))</f>
        <v/>
      </c>
      <c r="N2825" s="21">
        <f>IF(K2825&lt;=0,0,ROUNDDOWN((K2825*LOOKUP(K2825,{0,1950001,3300001,6950001,9000001,18000001,40000001},{0.05,0.1,0.2,0.23,0.33,0.4,0.45})-LOOKUP(K2825,{0,1950001,3300001,6950001,9000001,18000001,40000001},{0,97500,427500,636000,1536000,2796000,4796000}))*1.021,-2))</f>
        <v/>
      </c>
      <c r="O2825" s="21">
        <f>IF(L2825&lt;=0,0,ROUNDDOWN((L2825*LOOKUP(L2825,{0,1950001,3300001,6950001,9000001,18000001,40000001},{0.05,0.1,0.2,0.23,0.33,0.4,0.45})-LOOKUP(L2825,{0,1950001,3300001,6950001,9000001,18000001,40000001},{0,97500,427500,636000,1536000,2796000,4796000}))*1.021,-2))</f>
        <v/>
      </c>
      <c r="P2825" s="21">
        <f>MAX(0,ROUNDDOWN(F2825-E2825-430000,-3))</f>
        <v/>
      </c>
      <c r="Q2825" s="21">
        <f>MAX(0,ROUNDDOWN(F2825-E2825-430000-H2825,-3))</f>
        <v/>
      </c>
      <c r="R2825" s="21">
        <f>IF(F2825&lt;=450000,0,MAX(0,P2825*0.06-MIN(50000,P2825)*0.03))</f>
        <v/>
      </c>
      <c r="S2825" s="21">
        <f>IF(F2825&lt;=450000,0,MAX(0,P2825*0.04-MIN(50000,P2825)*0.02))</f>
        <v/>
      </c>
      <c r="T2825" s="21">
        <f>IF(F2825&lt;=450000,0,MAX(0,Q2825*0.06-MIN(50000,Q2825)*0.03))</f>
        <v/>
      </c>
      <c r="U2825" s="21">
        <f>IF(F2825&lt;=450000,0,MAX(0,Q2825*0.04-MIN(50000,Q2825)*0.02))</f>
        <v/>
      </c>
      <c r="V2825" s="21">
        <f>50000+MAX(0,G2825-480000)</f>
        <v/>
      </c>
      <c r="W2825" s="21">
        <f>P2825-V2825</f>
        <v/>
      </c>
      <c r="X2825" s="21">
        <f>Q2825-V2825</f>
        <v/>
      </c>
      <c r="Y2825" s="22">
        <f>IF(W2825&lt;0,0.9,LOOKUP(W2825,{0,1950001,3300001,6950001,9000001,18000001,40000001},{0.84895,0.7979,0.6958,0.66517,0.56307,0.4916,0.44055}))</f>
        <v/>
      </c>
      <c r="Z2825" s="22">
        <f>IF(X2825&lt;0,0.9,LOOKUP(X2825,{0,1950001,3300001,6950001,9000001,18000001,40000001},{0.84895,0.7979,0.6958,0.66517,0.56307,0.4916,0.44055}))</f>
        <v/>
      </c>
      <c r="AA2825" s="22">
        <f>IF(W2825&lt;0,0,CHOOSE(MATCH(W2825,{0,1950001,3300001,6950001,9000001},1),5.105/84.895,10.21/79.79,20.42/69.58,23.483/66.517,33.693/56.307))</f>
        <v/>
      </c>
      <c r="AB2825" s="21">
        <f>IF(C2825&lt;=2000,0,(MIN(C2825,ROUNDDOWN(F2825*0.3,0))-2000)*0.1)</f>
        <v/>
      </c>
      <c r="AC2825" s="21">
        <f>IF(C2825&lt;=2000,0,MIN((C2825-2000)*Y2825,(R2825+S2825)*0.2))</f>
        <v/>
      </c>
      <c r="AD2825" s="21">
        <f>IF(C2825&lt;=2000,0,MIN((C2825-2000)*Z2825,(T2825+U2825)*0.2))</f>
        <v/>
      </c>
      <c r="AE2825" s="21">
        <f>AC2825*AA2825</f>
        <v/>
      </c>
      <c r="AF2825" s="21">
        <f>ROUNDDOWN(R2825,-2)+ROUNDDOWN(S2825,-2)</f>
        <v/>
      </c>
      <c r="AG2825" s="21">
        <f>ROUNDDOWN(MAX(0,R2825-(AB2825+AC2825+AE2825)*0.6),-2)+ROUNDDOWN(MAX(0,S2825-(AB2825+AC2825+AE2825)*0.4),-2)</f>
        <v/>
      </c>
      <c r="AH2825" s="21">
        <f>ROUNDDOWN(MAX(0,T2825-(AB2825+AD2825)*0.6),-2)+ROUNDDOWN(MAX(0,U2825-(AB2825+AD2825)*0.4),-2)</f>
        <v/>
      </c>
      <c r="AI2825" s="21">
        <f>ROUNDDOWN(T2825,-2)+ROUNDDOWN(U2825,-2)</f>
        <v/>
      </c>
      <c r="AJ2825" s="21">
        <f>M2825+AF2825</f>
        <v/>
      </c>
      <c r="AK2825" s="21">
        <f>M2825+AG2825</f>
        <v/>
      </c>
      <c r="AL2825" s="21">
        <f>N2825+AH2825</f>
        <v/>
      </c>
      <c r="AM2825" s="21">
        <f>O2825+AI2825</f>
        <v/>
      </c>
      <c r="AN2825" s="21">
        <f>N2825+AI2825</f>
        <v/>
      </c>
      <c r="AO2825" s="21">
        <f>ROUNDDOWN((R2825+S2825)*0.2/Y2825+2000,0)</f>
        <v/>
      </c>
      <c r="AP2825" s="21">
        <f>ROUNDDOWN((T2825+U2825)*0.2/Z2825+2000,0)</f>
        <v/>
      </c>
      <c r="AQ2825" s="21">
        <f>AL2825-AK2825</f>
        <v/>
      </c>
      <c r="AR2825" s="21">
        <f>AM2825-AK2825</f>
        <v/>
      </c>
      <c r="AS2825" s="21">
        <f>AM2825-AL2825</f>
        <v/>
      </c>
      <c r="AT2825" s="21">
        <f>AK2825+C2825-AJ2825</f>
        <v/>
      </c>
      <c r="AU2825" s="21">
        <f>AL2825+C2825-AM2825</f>
        <v/>
      </c>
      <c r="AV2825" s="21">
        <f>AN2825+C2825-AM2825</f>
        <v/>
      </c>
    </row>
    <row r="2826">
      <c r="A2826" t="inlineStr">
        <is>
          <t>1万円刻み</t>
        </is>
      </c>
      <c r="B2826" s="21">
        <f>'5_1万円刻み'!$A$1063</f>
        <v/>
      </c>
      <c r="C2826" s="21">
        <f>AO2826</f>
        <v/>
      </c>
      <c r="D2826" s="21" t="n">
        <v>0</v>
      </c>
      <c r="E2826" s="21">
        <f>ROUND(MIN(B2826/12,650000)*12*0.0915+MIN(B2826/12,1390000)*12*(0.0504+0)+B2826*0.005,0)</f>
        <v/>
      </c>
      <c r="F2826" s="21">
        <f>IF(B2826&lt;741000,0,IF(B2826&lt;2191000,B2826-740000,IF(B2826&lt;2193000,1451000,IF(B2826&lt;2196000,1453000,IF(B2826&lt;2200000,1456000,IF(B2826&lt;3600000,ROUND(ROUNDDOWN(B2826/4,-3)*2.8,0)-80000,IF(B2826&lt;6600000,ROUND(ROUNDDOWN(B2826/4,-3)*3.2,0)-440000,IF(B2826&lt;8500000,ROUNDDOWN(B2826*0.9,0)-1100000,B2826-1950000))))))))</f>
        <v/>
      </c>
      <c r="G2826" s="21">
        <f>IF(F2826&gt;23500000,NA(),IF(F2826&lt;=4890000,1040000,IF(F2826&lt;=6550000,670000,620000)))</f>
        <v/>
      </c>
      <c r="H2826" s="21">
        <f>IF(D2826&lt;=0,0,MAX(0,MIN(2000000,D2826-MIN(100000,ROUNDDOWN(F2826*0.05,0)))))</f>
        <v/>
      </c>
      <c r="I2826" s="21">
        <f>IF(C2826&lt;=2000,0,MIN(C2826,ROUNDDOWN(F2826*0.4,0))-2000)</f>
        <v/>
      </c>
      <c r="J2826" s="21">
        <f>MAX(0,ROUNDDOWN(F2826-E2826-G2826,-3))</f>
        <v/>
      </c>
      <c r="K2826" s="21">
        <f>MAX(0,ROUNDDOWN(F2826-E2826-G2826-H2826-I2826,-3))</f>
        <v/>
      </c>
      <c r="L2826" s="21">
        <f>MAX(0,ROUNDDOWN(F2826-E2826-G2826-H2826,-3))</f>
        <v/>
      </c>
      <c r="M2826" s="21">
        <f>IF(J2826&lt;=0,0,ROUNDDOWN((J2826*LOOKUP(J2826,{0,1950001,3300001,6950001,9000001,18000001,40000001},{0.05,0.1,0.2,0.23,0.33,0.4,0.45})-LOOKUP(J2826,{0,1950001,3300001,6950001,9000001,18000001,40000001},{0,97500,427500,636000,1536000,2796000,4796000}))*1.021,-2))</f>
        <v/>
      </c>
      <c r="N2826" s="21">
        <f>IF(K2826&lt;=0,0,ROUNDDOWN((K2826*LOOKUP(K2826,{0,1950001,3300001,6950001,9000001,18000001,40000001},{0.05,0.1,0.2,0.23,0.33,0.4,0.45})-LOOKUP(K2826,{0,1950001,3300001,6950001,9000001,18000001,40000001},{0,97500,427500,636000,1536000,2796000,4796000}))*1.021,-2))</f>
        <v/>
      </c>
      <c r="O2826" s="21">
        <f>IF(L2826&lt;=0,0,ROUNDDOWN((L2826*LOOKUP(L2826,{0,1950001,3300001,6950001,9000001,18000001,40000001},{0.05,0.1,0.2,0.23,0.33,0.4,0.45})-LOOKUP(L2826,{0,1950001,3300001,6950001,9000001,18000001,40000001},{0,97500,427500,636000,1536000,2796000,4796000}))*1.021,-2))</f>
        <v/>
      </c>
      <c r="P2826" s="21">
        <f>MAX(0,ROUNDDOWN(F2826-E2826-430000,-3))</f>
        <v/>
      </c>
      <c r="Q2826" s="21">
        <f>MAX(0,ROUNDDOWN(F2826-E2826-430000-H2826,-3))</f>
        <v/>
      </c>
      <c r="R2826" s="21">
        <f>IF(F2826&lt;=450000,0,MAX(0,P2826*0.06-MIN(50000,P2826)*0.03))</f>
        <v/>
      </c>
      <c r="S2826" s="21">
        <f>IF(F2826&lt;=450000,0,MAX(0,P2826*0.04-MIN(50000,P2826)*0.02))</f>
        <v/>
      </c>
      <c r="T2826" s="21">
        <f>IF(F2826&lt;=450000,0,MAX(0,Q2826*0.06-MIN(50000,Q2826)*0.03))</f>
        <v/>
      </c>
      <c r="U2826" s="21">
        <f>IF(F2826&lt;=450000,0,MAX(0,Q2826*0.04-MIN(50000,Q2826)*0.02))</f>
        <v/>
      </c>
      <c r="V2826" s="21">
        <f>50000+MAX(0,G2826-480000)</f>
        <v/>
      </c>
      <c r="W2826" s="21">
        <f>P2826-V2826</f>
        <v/>
      </c>
      <c r="X2826" s="21">
        <f>Q2826-V2826</f>
        <v/>
      </c>
      <c r="Y2826" s="22">
        <f>IF(W2826&lt;0,0.9,LOOKUP(W2826,{0,1950001,3300001,6950001,9000001,18000001,40000001},{0.84895,0.7979,0.6958,0.66517,0.56307,0.4916,0.44055}))</f>
        <v/>
      </c>
      <c r="Z2826" s="22">
        <f>IF(X2826&lt;0,0.9,LOOKUP(X2826,{0,1950001,3300001,6950001,9000001,18000001,40000001},{0.84895,0.7979,0.6958,0.66517,0.56307,0.4916,0.44055}))</f>
        <v/>
      </c>
      <c r="AA2826" s="22">
        <f>IF(W2826&lt;0,0,CHOOSE(MATCH(W2826,{0,1950001,3300001,6950001,9000001},1),5.105/84.895,10.21/79.79,20.42/69.58,23.483/66.517,33.693/56.307))</f>
        <v/>
      </c>
      <c r="AB2826" s="21">
        <f>IF(C2826&lt;=2000,0,(MIN(C2826,ROUNDDOWN(F2826*0.3,0))-2000)*0.1)</f>
        <v/>
      </c>
      <c r="AC2826" s="21">
        <f>IF(C2826&lt;=2000,0,MIN((C2826-2000)*Y2826,(R2826+S2826)*0.2))</f>
        <v/>
      </c>
      <c r="AD2826" s="21">
        <f>IF(C2826&lt;=2000,0,MIN((C2826-2000)*Z2826,(T2826+U2826)*0.2))</f>
        <v/>
      </c>
      <c r="AE2826" s="21">
        <f>AC2826*AA2826</f>
        <v/>
      </c>
      <c r="AF2826" s="21">
        <f>ROUNDDOWN(R2826,-2)+ROUNDDOWN(S2826,-2)</f>
        <v/>
      </c>
      <c r="AG2826" s="21">
        <f>ROUNDDOWN(MAX(0,R2826-(AB2826+AC2826+AE2826)*0.6),-2)+ROUNDDOWN(MAX(0,S2826-(AB2826+AC2826+AE2826)*0.4),-2)</f>
        <v/>
      </c>
      <c r="AH2826" s="21">
        <f>ROUNDDOWN(MAX(0,T2826-(AB2826+AD2826)*0.6),-2)+ROUNDDOWN(MAX(0,U2826-(AB2826+AD2826)*0.4),-2)</f>
        <v/>
      </c>
      <c r="AI2826" s="21">
        <f>ROUNDDOWN(T2826,-2)+ROUNDDOWN(U2826,-2)</f>
        <v/>
      </c>
      <c r="AJ2826" s="21">
        <f>M2826+AF2826</f>
        <v/>
      </c>
      <c r="AK2826" s="21">
        <f>M2826+AG2826</f>
        <v/>
      </c>
      <c r="AL2826" s="21">
        <f>N2826+AH2826</f>
        <v/>
      </c>
      <c r="AM2826" s="21">
        <f>O2826+AI2826</f>
        <v/>
      </c>
      <c r="AN2826" s="21">
        <f>N2826+AI2826</f>
        <v/>
      </c>
      <c r="AO2826" s="21">
        <f>ROUNDDOWN((R2826+S2826)*0.2/Y2826+2000,0)</f>
        <v/>
      </c>
      <c r="AP2826" s="21">
        <f>ROUNDDOWN((T2826+U2826)*0.2/Z2826+2000,0)</f>
        <v/>
      </c>
      <c r="AQ2826" s="21">
        <f>AL2826-AK2826</f>
        <v/>
      </c>
      <c r="AR2826" s="21">
        <f>AM2826-AK2826</f>
        <v/>
      </c>
      <c r="AS2826" s="21">
        <f>AM2826-AL2826</f>
        <v/>
      </c>
      <c r="AT2826" s="21">
        <f>AK2826+C2826-AJ2826</f>
        <v/>
      </c>
      <c r="AU2826" s="21">
        <f>AL2826+C2826-AM2826</f>
        <v/>
      </c>
      <c r="AV2826" s="21">
        <f>AN2826+C2826-AM2826</f>
        <v/>
      </c>
    </row>
    <row r="2827">
      <c r="A2827" t="inlineStr">
        <is>
          <t>1万円刻み</t>
        </is>
      </c>
      <c r="B2827" s="21">
        <f>'5_1万円刻み'!$A$1064</f>
        <v/>
      </c>
      <c r="C2827" s="21">
        <f>AO2827</f>
        <v/>
      </c>
      <c r="D2827" s="21" t="n">
        <v>0</v>
      </c>
      <c r="E2827" s="21">
        <f>ROUND(MIN(B2827/12,650000)*12*0.0915+MIN(B2827/12,1390000)*12*(0.0504+0)+B2827*0.005,0)</f>
        <v/>
      </c>
      <c r="F2827" s="21">
        <f>IF(B2827&lt;741000,0,IF(B2827&lt;2191000,B2827-740000,IF(B2827&lt;2193000,1451000,IF(B2827&lt;2196000,1453000,IF(B2827&lt;2200000,1456000,IF(B2827&lt;3600000,ROUND(ROUNDDOWN(B2827/4,-3)*2.8,0)-80000,IF(B2827&lt;6600000,ROUND(ROUNDDOWN(B2827/4,-3)*3.2,0)-440000,IF(B2827&lt;8500000,ROUNDDOWN(B2827*0.9,0)-1100000,B2827-1950000))))))))</f>
        <v/>
      </c>
      <c r="G2827" s="21">
        <f>IF(F2827&gt;23500000,NA(),IF(F2827&lt;=4890000,1040000,IF(F2827&lt;=6550000,670000,620000)))</f>
        <v/>
      </c>
      <c r="H2827" s="21">
        <f>IF(D2827&lt;=0,0,MAX(0,MIN(2000000,D2827-MIN(100000,ROUNDDOWN(F2827*0.05,0)))))</f>
        <v/>
      </c>
      <c r="I2827" s="21">
        <f>IF(C2827&lt;=2000,0,MIN(C2827,ROUNDDOWN(F2827*0.4,0))-2000)</f>
        <v/>
      </c>
      <c r="J2827" s="21">
        <f>MAX(0,ROUNDDOWN(F2827-E2827-G2827,-3))</f>
        <v/>
      </c>
      <c r="K2827" s="21">
        <f>MAX(0,ROUNDDOWN(F2827-E2827-G2827-H2827-I2827,-3))</f>
        <v/>
      </c>
      <c r="L2827" s="21">
        <f>MAX(0,ROUNDDOWN(F2827-E2827-G2827-H2827,-3))</f>
        <v/>
      </c>
      <c r="M2827" s="21">
        <f>IF(J2827&lt;=0,0,ROUNDDOWN((J2827*LOOKUP(J2827,{0,1950001,3300001,6950001,9000001,18000001,40000001},{0.05,0.1,0.2,0.23,0.33,0.4,0.45})-LOOKUP(J2827,{0,1950001,3300001,6950001,9000001,18000001,40000001},{0,97500,427500,636000,1536000,2796000,4796000}))*1.021,-2))</f>
        <v/>
      </c>
      <c r="N2827" s="21">
        <f>IF(K2827&lt;=0,0,ROUNDDOWN((K2827*LOOKUP(K2827,{0,1950001,3300001,6950001,9000001,18000001,40000001},{0.05,0.1,0.2,0.23,0.33,0.4,0.45})-LOOKUP(K2827,{0,1950001,3300001,6950001,9000001,18000001,40000001},{0,97500,427500,636000,1536000,2796000,4796000}))*1.021,-2))</f>
        <v/>
      </c>
      <c r="O2827" s="21">
        <f>IF(L2827&lt;=0,0,ROUNDDOWN((L2827*LOOKUP(L2827,{0,1950001,3300001,6950001,9000001,18000001,40000001},{0.05,0.1,0.2,0.23,0.33,0.4,0.45})-LOOKUP(L2827,{0,1950001,3300001,6950001,9000001,18000001,40000001},{0,97500,427500,636000,1536000,2796000,4796000}))*1.021,-2))</f>
        <v/>
      </c>
      <c r="P2827" s="21">
        <f>MAX(0,ROUNDDOWN(F2827-E2827-430000,-3))</f>
        <v/>
      </c>
      <c r="Q2827" s="21">
        <f>MAX(0,ROUNDDOWN(F2827-E2827-430000-H2827,-3))</f>
        <v/>
      </c>
      <c r="R2827" s="21">
        <f>IF(F2827&lt;=450000,0,MAX(0,P2827*0.06-MIN(50000,P2827)*0.03))</f>
        <v/>
      </c>
      <c r="S2827" s="21">
        <f>IF(F2827&lt;=450000,0,MAX(0,P2827*0.04-MIN(50000,P2827)*0.02))</f>
        <v/>
      </c>
      <c r="T2827" s="21">
        <f>IF(F2827&lt;=450000,0,MAX(0,Q2827*0.06-MIN(50000,Q2827)*0.03))</f>
        <v/>
      </c>
      <c r="U2827" s="21">
        <f>IF(F2827&lt;=450000,0,MAX(0,Q2827*0.04-MIN(50000,Q2827)*0.02))</f>
        <v/>
      </c>
      <c r="V2827" s="21">
        <f>50000+MAX(0,G2827-480000)</f>
        <v/>
      </c>
      <c r="W2827" s="21">
        <f>P2827-V2827</f>
        <v/>
      </c>
      <c r="X2827" s="21">
        <f>Q2827-V2827</f>
        <v/>
      </c>
      <c r="Y2827" s="22">
        <f>IF(W2827&lt;0,0.9,LOOKUP(W2827,{0,1950001,3300001,6950001,9000001,18000001,40000001},{0.84895,0.7979,0.6958,0.66517,0.56307,0.4916,0.44055}))</f>
        <v/>
      </c>
      <c r="Z2827" s="22">
        <f>IF(X2827&lt;0,0.9,LOOKUP(X2827,{0,1950001,3300001,6950001,9000001,18000001,40000001},{0.84895,0.7979,0.6958,0.66517,0.56307,0.4916,0.44055}))</f>
        <v/>
      </c>
      <c r="AA2827" s="22">
        <f>IF(W2827&lt;0,0,CHOOSE(MATCH(W2827,{0,1950001,3300001,6950001,9000001},1),5.105/84.895,10.21/79.79,20.42/69.58,23.483/66.517,33.693/56.307))</f>
        <v/>
      </c>
      <c r="AB2827" s="21">
        <f>IF(C2827&lt;=2000,0,(MIN(C2827,ROUNDDOWN(F2827*0.3,0))-2000)*0.1)</f>
        <v/>
      </c>
      <c r="AC2827" s="21">
        <f>IF(C2827&lt;=2000,0,MIN((C2827-2000)*Y2827,(R2827+S2827)*0.2))</f>
        <v/>
      </c>
      <c r="AD2827" s="21">
        <f>IF(C2827&lt;=2000,0,MIN((C2827-2000)*Z2827,(T2827+U2827)*0.2))</f>
        <v/>
      </c>
      <c r="AE2827" s="21">
        <f>AC2827*AA2827</f>
        <v/>
      </c>
      <c r="AF2827" s="21">
        <f>ROUNDDOWN(R2827,-2)+ROUNDDOWN(S2827,-2)</f>
        <v/>
      </c>
      <c r="AG2827" s="21">
        <f>ROUNDDOWN(MAX(0,R2827-(AB2827+AC2827+AE2827)*0.6),-2)+ROUNDDOWN(MAX(0,S2827-(AB2827+AC2827+AE2827)*0.4),-2)</f>
        <v/>
      </c>
      <c r="AH2827" s="21">
        <f>ROUNDDOWN(MAX(0,T2827-(AB2827+AD2827)*0.6),-2)+ROUNDDOWN(MAX(0,U2827-(AB2827+AD2827)*0.4),-2)</f>
        <v/>
      </c>
      <c r="AI2827" s="21">
        <f>ROUNDDOWN(T2827,-2)+ROUNDDOWN(U2827,-2)</f>
        <v/>
      </c>
      <c r="AJ2827" s="21">
        <f>M2827+AF2827</f>
        <v/>
      </c>
      <c r="AK2827" s="21">
        <f>M2827+AG2827</f>
        <v/>
      </c>
      <c r="AL2827" s="21">
        <f>N2827+AH2827</f>
        <v/>
      </c>
      <c r="AM2827" s="21">
        <f>O2827+AI2827</f>
        <v/>
      </c>
      <c r="AN2827" s="21">
        <f>N2827+AI2827</f>
        <v/>
      </c>
      <c r="AO2827" s="21">
        <f>ROUNDDOWN((R2827+S2827)*0.2/Y2827+2000,0)</f>
        <v/>
      </c>
      <c r="AP2827" s="21">
        <f>ROUNDDOWN((T2827+U2827)*0.2/Z2827+2000,0)</f>
        <v/>
      </c>
      <c r="AQ2827" s="21">
        <f>AL2827-AK2827</f>
        <v/>
      </c>
      <c r="AR2827" s="21">
        <f>AM2827-AK2827</f>
        <v/>
      </c>
      <c r="AS2827" s="21">
        <f>AM2827-AL2827</f>
        <v/>
      </c>
      <c r="AT2827" s="21">
        <f>AK2827+C2827-AJ2827</f>
        <v/>
      </c>
      <c r="AU2827" s="21">
        <f>AL2827+C2827-AM2827</f>
        <v/>
      </c>
      <c r="AV2827" s="21">
        <f>AN2827+C2827-AM2827</f>
        <v/>
      </c>
    </row>
    <row r="2828">
      <c r="A2828" t="inlineStr">
        <is>
          <t>1万円刻み</t>
        </is>
      </c>
      <c r="B2828" s="21">
        <f>'5_1万円刻み'!$A$1065</f>
        <v/>
      </c>
      <c r="C2828" s="21">
        <f>AO2828</f>
        <v/>
      </c>
      <c r="D2828" s="21" t="n">
        <v>0</v>
      </c>
      <c r="E2828" s="21">
        <f>ROUND(MIN(B2828/12,650000)*12*0.0915+MIN(B2828/12,1390000)*12*(0.0504+0)+B2828*0.005,0)</f>
        <v/>
      </c>
      <c r="F2828" s="21">
        <f>IF(B2828&lt;741000,0,IF(B2828&lt;2191000,B2828-740000,IF(B2828&lt;2193000,1451000,IF(B2828&lt;2196000,1453000,IF(B2828&lt;2200000,1456000,IF(B2828&lt;3600000,ROUND(ROUNDDOWN(B2828/4,-3)*2.8,0)-80000,IF(B2828&lt;6600000,ROUND(ROUNDDOWN(B2828/4,-3)*3.2,0)-440000,IF(B2828&lt;8500000,ROUNDDOWN(B2828*0.9,0)-1100000,B2828-1950000))))))))</f>
        <v/>
      </c>
      <c r="G2828" s="21">
        <f>IF(F2828&gt;23500000,NA(),IF(F2828&lt;=4890000,1040000,IF(F2828&lt;=6550000,670000,620000)))</f>
        <v/>
      </c>
      <c r="H2828" s="21">
        <f>IF(D2828&lt;=0,0,MAX(0,MIN(2000000,D2828-MIN(100000,ROUNDDOWN(F2828*0.05,0)))))</f>
        <v/>
      </c>
      <c r="I2828" s="21">
        <f>IF(C2828&lt;=2000,0,MIN(C2828,ROUNDDOWN(F2828*0.4,0))-2000)</f>
        <v/>
      </c>
      <c r="J2828" s="21">
        <f>MAX(0,ROUNDDOWN(F2828-E2828-G2828,-3))</f>
        <v/>
      </c>
      <c r="K2828" s="21">
        <f>MAX(0,ROUNDDOWN(F2828-E2828-G2828-H2828-I2828,-3))</f>
        <v/>
      </c>
      <c r="L2828" s="21">
        <f>MAX(0,ROUNDDOWN(F2828-E2828-G2828-H2828,-3))</f>
        <v/>
      </c>
      <c r="M2828" s="21">
        <f>IF(J2828&lt;=0,0,ROUNDDOWN((J2828*LOOKUP(J2828,{0,1950001,3300001,6950001,9000001,18000001,40000001},{0.05,0.1,0.2,0.23,0.33,0.4,0.45})-LOOKUP(J2828,{0,1950001,3300001,6950001,9000001,18000001,40000001},{0,97500,427500,636000,1536000,2796000,4796000}))*1.021,-2))</f>
        <v/>
      </c>
      <c r="N2828" s="21">
        <f>IF(K2828&lt;=0,0,ROUNDDOWN((K2828*LOOKUP(K2828,{0,1950001,3300001,6950001,9000001,18000001,40000001},{0.05,0.1,0.2,0.23,0.33,0.4,0.45})-LOOKUP(K2828,{0,1950001,3300001,6950001,9000001,18000001,40000001},{0,97500,427500,636000,1536000,2796000,4796000}))*1.021,-2))</f>
        <v/>
      </c>
      <c r="O2828" s="21">
        <f>IF(L2828&lt;=0,0,ROUNDDOWN((L2828*LOOKUP(L2828,{0,1950001,3300001,6950001,9000001,18000001,40000001},{0.05,0.1,0.2,0.23,0.33,0.4,0.45})-LOOKUP(L2828,{0,1950001,3300001,6950001,9000001,18000001,40000001},{0,97500,427500,636000,1536000,2796000,4796000}))*1.021,-2))</f>
        <v/>
      </c>
      <c r="P2828" s="21">
        <f>MAX(0,ROUNDDOWN(F2828-E2828-430000,-3))</f>
        <v/>
      </c>
      <c r="Q2828" s="21">
        <f>MAX(0,ROUNDDOWN(F2828-E2828-430000-H2828,-3))</f>
        <v/>
      </c>
      <c r="R2828" s="21">
        <f>IF(F2828&lt;=450000,0,MAX(0,P2828*0.06-MIN(50000,P2828)*0.03))</f>
        <v/>
      </c>
      <c r="S2828" s="21">
        <f>IF(F2828&lt;=450000,0,MAX(0,P2828*0.04-MIN(50000,P2828)*0.02))</f>
        <v/>
      </c>
      <c r="T2828" s="21">
        <f>IF(F2828&lt;=450000,0,MAX(0,Q2828*0.06-MIN(50000,Q2828)*0.03))</f>
        <v/>
      </c>
      <c r="U2828" s="21">
        <f>IF(F2828&lt;=450000,0,MAX(0,Q2828*0.04-MIN(50000,Q2828)*0.02))</f>
        <v/>
      </c>
      <c r="V2828" s="21">
        <f>50000+MAX(0,G2828-480000)</f>
        <v/>
      </c>
      <c r="W2828" s="21">
        <f>P2828-V2828</f>
        <v/>
      </c>
      <c r="X2828" s="21">
        <f>Q2828-V2828</f>
        <v/>
      </c>
      <c r="Y2828" s="22">
        <f>IF(W2828&lt;0,0.9,LOOKUP(W2828,{0,1950001,3300001,6950001,9000001,18000001,40000001},{0.84895,0.7979,0.6958,0.66517,0.56307,0.4916,0.44055}))</f>
        <v/>
      </c>
      <c r="Z2828" s="22">
        <f>IF(X2828&lt;0,0.9,LOOKUP(X2828,{0,1950001,3300001,6950001,9000001,18000001,40000001},{0.84895,0.7979,0.6958,0.66517,0.56307,0.4916,0.44055}))</f>
        <v/>
      </c>
      <c r="AA2828" s="22">
        <f>IF(W2828&lt;0,0,CHOOSE(MATCH(W2828,{0,1950001,3300001,6950001,9000001},1),5.105/84.895,10.21/79.79,20.42/69.58,23.483/66.517,33.693/56.307))</f>
        <v/>
      </c>
      <c r="AB2828" s="21">
        <f>IF(C2828&lt;=2000,0,(MIN(C2828,ROUNDDOWN(F2828*0.3,0))-2000)*0.1)</f>
        <v/>
      </c>
      <c r="AC2828" s="21">
        <f>IF(C2828&lt;=2000,0,MIN((C2828-2000)*Y2828,(R2828+S2828)*0.2))</f>
        <v/>
      </c>
      <c r="AD2828" s="21">
        <f>IF(C2828&lt;=2000,0,MIN((C2828-2000)*Z2828,(T2828+U2828)*0.2))</f>
        <v/>
      </c>
      <c r="AE2828" s="21">
        <f>AC2828*AA2828</f>
        <v/>
      </c>
      <c r="AF2828" s="21">
        <f>ROUNDDOWN(R2828,-2)+ROUNDDOWN(S2828,-2)</f>
        <v/>
      </c>
      <c r="AG2828" s="21">
        <f>ROUNDDOWN(MAX(0,R2828-(AB2828+AC2828+AE2828)*0.6),-2)+ROUNDDOWN(MAX(0,S2828-(AB2828+AC2828+AE2828)*0.4),-2)</f>
        <v/>
      </c>
      <c r="AH2828" s="21">
        <f>ROUNDDOWN(MAX(0,T2828-(AB2828+AD2828)*0.6),-2)+ROUNDDOWN(MAX(0,U2828-(AB2828+AD2828)*0.4),-2)</f>
        <v/>
      </c>
      <c r="AI2828" s="21">
        <f>ROUNDDOWN(T2828,-2)+ROUNDDOWN(U2828,-2)</f>
        <v/>
      </c>
      <c r="AJ2828" s="21">
        <f>M2828+AF2828</f>
        <v/>
      </c>
      <c r="AK2828" s="21">
        <f>M2828+AG2828</f>
        <v/>
      </c>
      <c r="AL2828" s="21">
        <f>N2828+AH2828</f>
        <v/>
      </c>
      <c r="AM2828" s="21">
        <f>O2828+AI2828</f>
        <v/>
      </c>
      <c r="AN2828" s="21">
        <f>N2828+AI2828</f>
        <v/>
      </c>
      <c r="AO2828" s="21">
        <f>ROUNDDOWN((R2828+S2828)*0.2/Y2828+2000,0)</f>
        <v/>
      </c>
      <c r="AP2828" s="21">
        <f>ROUNDDOWN((T2828+U2828)*0.2/Z2828+2000,0)</f>
        <v/>
      </c>
      <c r="AQ2828" s="21">
        <f>AL2828-AK2828</f>
        <v/>
      </c>
      <c r="AR2828" s="21">
        <f>AM2828-AK2828</f>
        <v/>
      </c>
      <c r="AS2828" s="21">
        <f>AM2828-AL2828</f>
        <v/>
      </c>
      <c r="AT2828" s="21">
        <f>AK2828+C2828-AJ2828</f>
        <v/>
      </c>
      <c r="AU2828" s="21">
        <f>AL2828+C2828-AM2828</f>
        <v/>
      </c>
      <c r="AV2828" s="21">
        <f>AN2828+C2828-AM2828</f>
        <v/>
      </c>
    </row>
    <row r="2829">
      <c r="A2829" t="inlineStr">
        <is>
          <t>1万円刻み</t>
        </is>
      </c>
      <c r="B2829" s="21">
        <f>'5_1万円刻み'!$A$1066</f>
        <v/>
      </c>
      <c r="C2829" s="21">
        <f>AO2829</f>
        <v/>
      </c>
      <c r="D2829" s="21" t="n">
        <v>0</v>
      </c>
      <c r="E2829" s="21">
        <f>ROUND(MIN(B2829/12,650000)*12*0.0915+MIN(B2829/12,1390000)*12*(0.0504+0)+B2829*0.005,0)</f>
        <v/>
      </c>
      <c r="F2829" s="21">
        <f>IF(B2829&lt;741000,0,IF(B2829&lt;2191000,B2829-740000,IF(B2829&lt;2193000,1451000,IF(B2829&lt;2196000,1453000,IF(B2829&lt;2200000,1456000,IF(B2829&lt;3600000,ROUND(ROUNDDOWN(B2829/4,-3)*2.8,0)-80000,IF(B2829&lt;6600000,ROUND(ROUNDDOWN(B2829/4,-3)*3.2,0)-440000,IF(B2829&lt;8500000,ROUNDDOWN(B2829*0.9,0)-1100000,B2829-1950000))))))))</f>
        <v/>
      </c>
      <c r="G2829" s="21">
        <f>IF(F2829&gt;23500000,NA(),IF(F2829&lt;=4890000,1040000,IF(F2829&lt;=6550000,670000,620000)))</f>
        <v/>
      </c>
      <c r="H2829" s="21">
        <f>IF(D2829&lt;=0,0,MAX(0,MIN(2000000,D2829-MIN(100000,ROUNDDOWN(F2829*0.05,0)))))</f>
        <v/>
      </c>
      <c r="I2829" s="21">
        <f>IF(C2829&lt;=2000,0,MIN(C2829,ROUNDDOWN(F2829*0.4,0))-2000)</f>
        <v/>
      </c>
      <c r="J2829" s="21">
        <f>MAX(0,ROUNDDOWN(F2829-E2829-G2829,-3))</f>
        <v/>
      </c>
      <c r="K2829" s="21">
        <f>MAX(0,ROUNDDOWN(F2829-E2829-G2829-H2829-I2829,-3))</f>
        <v/>
      </c>
      <c r="L2829" s="21">
        <f>MAX(0,ROUNDDOWN(F2829-E2829-G2829-H2829,-3))</f>
        <v/>
      </c>
      <c r="M2829" s="21">
        <f>IF(J2829&lt;=0,0,ROUNDDOWN((J2829*LOOKUP(J2829,{0,1950001,3300001,6950001,9000001,18000001,40000001},{0.05,0.1,0.2,0.23,0.33,0.4,0.45})-LOOKUP(J2829,{0,1950001,3300001,6950001,9000001,18000001,40000001},{0,97500,427500,636000,1536000,2796000,4796000}))*1.021,-2))</f>
        <v/>
      </c>
      <c r="N2829" s="21">
        <f>IF(K2829&lt;=0,0,ROUNDDOWN((K2829*LOOKUP(K2829,{0,1950001,3300001,6950001,9000001,18000001,40000001},{0.05,0.1,0.2,0.23,0.33,0.4,0.45})-LOOKUP(K2829,{0,1950001,3300001,6950001,9000001,18000001,40000001},{0,97500,427500,636000,1536000,2796000,4796000}))*1.021,-2))</f>
        <v/>
      </c>
      <c r="O2829" s="21">
        <f>IF(L2829&lt;=0,0,ROUNDDOWN((L2829*LOOKUP(L2829,{0,1950001,3300001,6950001,9000001,18000001,40000001},{0.05,0.1,0.2,0.23,0.33,0.4,0.45})-LOOKUP(L2829,{0,1950001,3300001,6950001,9000001,18000001,40000001},{0,97500,427500,636000,1536000,2796000,4796000}))*1.021,-2))</f>
        <v/>
      </c>
      <c r="P2829" s="21">
        <f>MAX(0,ROUNDDOWN(F2829-E2829-430000,-3))</f>
        <v/>
      </c>
      <c r="Q2829" s="21">
        <f>MAX(0,ROUNDDOWN(F2829-E2829-430000-H2829,-3))</f>
        <v/>
      </c>
      <c r="R2829" s="21">
        <f>IF(F2829&lt;=450000,0,MAX(0,P2829*0.06-MIN(50000,P2829)*0.03))</f>
        <v/>
      </c>
      <c r="S2829" s="21">
        <f>IF(F2829&lt;=450000,0,MAX(0,P2829*0.04-MIN(50000,P2829)*0.02))</f>
        <v/>
      </c>
      <c r="T2829" s="21">
        <f>IF(F2829&lt;=450000,0,MAX(0,Q2829*0.06-MIN(50000,Q2829)*0.03))</f>
        <v/>
      </c>
      <c r="U2829" s="21">
        <f>IF(F2829&lt;=450000,0,MAX(0,Q2829*0.04-MIN(50000,Q2829)*0.02))</f>
        <v/>
      </c>
      <c r="V2829" s="21">
        <f>50000+MAX(0,G2829-480000)</f>
        <v/>
      </c>
      <c r="W2829" s="21">
        <f>P2829-V2829</f>
        <v/>
      </c>
      <c r="X2829" s="21">
        <f>Q2829-V2829</f>
        <v/>
      </c>
      <c r="Y2829" s="22">
        <f>IF(W2829&lt;0,0.9,LOOKUP(W2829,{0,1950001,3300001,6950001,9000001,18000001,40000001},{0.84895,0.7979,0.6958,0.66517,0.56307,0.4916,0.44055}))</f>
        <v/>
      </c>
      <c r="Z2829" s="22">
        <f>IF(X2829&lt;0,0.9,LOOKUP(X2829,{0,1950001,3300001,6950001,9000001,18000001,40000001},{0.84895,0.7979,0.6958,0.66517,0.56307,0.4916,0.44055}))</f>
        <v/>
      </c>
      <c r="AA2829" s="22">
        <f>IF(W2829&lt;0,0,CHOOSE(MATCH(W2829,{0,1950001,3300001,6950001,9000001},1),5.105/84.895,10.21/79.79,20.42/69.58,23.483/66.517,33.693/56.307))</f>
        <v/>
      </c>
      <c r="AB2829" s="21">
        <f>IF(C2829&lt;=2000,0,(MIN(C2829,ROUNDDOWN(F2829*0.3,0))-2000)*0.1)</f>
        <v/>
      </c>
      <c r="AC2829" s="21">
        <f>IF(C2829&lt;=2000,0,MIN((C2829-2000)*Y2829,(R2829+S2829)*0.2))</f>
        <v/>
      </c>
      <c r="AD2829" s="21">
        <f>IF(C2829&lt;=2000,0,MIN((C2829-2000)*Z2829,(T2829+U2829)*0.2))</f>
        <v/>
      </c>
      <c r="AE2829" s="21">
        <f>AC2829*AA2829</f>
        <v/>
      </c>
      <c r="AF2829" s="21">
        <f>ROUNDDOWN(R2829,-2)+ROUNDDOWN(S2829,-2)</f>
        <v/>
      </c>
      <c r="AG2829" s="21">
        <f>ROUNDDOWN(MAX(0,R2829-(AB2829+AC2829+AE2829)*0.6),-2)+ROUNDDOWN(MAX(0,S2829-(AB2829+AC2829+AE2829)*0.4),-2)</f>
        <v/>
      </c>
      <c r="AH2829" s="21">
        <f>ROUNDDOWN(MAX(0,T2829-(AB2829+AD2829)*0.6),-2)+ROUNDDOWN(MAX(0,U2829-(AB2829+AD2829)*0.4),-2)</f>
        <v/>
      </c>
      <c r="AI2829" s="21">
        <f>ROUNDDOWN(T2829,-2)+ROUNDDOWN(U2829,-2)</f>
        <v/>
      </c>
      <c r="AJ2829" s="21">
        <f>M2829+AF2829</f>
        <v/>
      </c>
      <c r="AK2829" s="21">
        <f>M2829+AG2829</f>
        <v/>
      </c>
      <c r="AL2829" s="21">
        <f>N2829+AH2829</f>
        <v/>
      </c>
      <c r="AM2829" s="21">
        <f>O2829+AI2829</f>
        <v/>
      </c>
      <c r="AN2829" s="21">
        <f>N2829+AI2829</f>
        <v/>
      </c>
      <c r="AO2829" s="21">
        <f>ROUNDDOWN((R2829+S2829)*0.2/Y2829+2000,0)</f>
        <v/>
      </c>
      <c r="AP2829" s="21">
        <f>ROUNDDOWN((T2829+U2829)*0.2/Z2829+2000,0)</f>
        <v/>
      </c>
      <c r="AQ2829" s="21">
        <f>AL2829-AK2829</f>
        <v/>
      </c>
      <c r="AR2829" s="21">
        <f>AM2829-AK2829</f>
        <v/>
      </c>
      <c r="AS2829" s="21">
        <f>AM2829-AL2829</f>
        <v/>
      </c>
      <c r="AT2829" s="21">
        <f>AK2829+C2829-AJ2829</f>
        <v/>
      </c>
      <c r="AU2829" s="21">
        <f>AL2829+C2829-AM2829</f>
        <v/>
      </c>
      <c r="AV2829" s="21">
        <f>AN2829+C2829-AM2829</f>
        <v/>
      </c>
    </row>
    <row r="2830">
      <c r="A2830" t="inlineStr">
        <is>
          <t>1万円刻み</t>
        </is>
      </c>
      <c r="B2830" s="21">
        <f>'5_1万円刻み'!$A$1067</f>
        <v/>
      </c>
      <c r="C2830" s="21">
        <f>AO2830</f>
        <v/>
      </c>
      <c r="D2830" s="21" t="n">
        <v>0</v>
      </c>
      <c r="E2830" s="21">
        <f>ROUND(MIN(B2830/12,650000)*12*0.0915+MIN(B2830/12,1390000)*12*(0.0504+0)+B2830*0.005,0)</f>
        <v/>
      </c>
      <c r="F2830" s="21">
        <f>IF(B2830&lt;741000,0,IF(B2830&lt;2191000,B2830-740000,IF(B2830&lt;2193000,1451000,IF(B2830&lt;2196000,1453000,IF(B2830&lt;2200000,1456000,IF(B2830&lt;3600000,ROUND(ROUNDDOWN(B2830/4,-3)*2.8,0)-80000,IF(B2830&lt;6600000,ROUND(ROUNDDOWN(B2830/4,-3)*3.2,0)-440000,IF(B2830&lt;8500000,ROUNDDOWN(B2830*0.9,0)-1100000,B2830-1950000))))))))</f>
        <v/>
      </c>
      <c r="G2830" s="21">
        <f>IF(F2830&gt;23500000,NA(),IF(F2830&lt;=4890000,1040000,IF(F2830&lt;=6550000,670000,620000)))</f>
        <v/>
      </c>
      <c r="H2830" s="21">
        <f>IF(D2830&lt;=0,0,MAX(0,MIN(2000000,D2830-MIN(100000,ROUNDDOWN(F2830*0.05,0)))))</f>
        <v/>
      </c>
      <c r="I2830" s="21">
        <f>IF(C2830&lt;=2000,0,MIN(C2830,ROUNDDOWN(F2830*0.4,0))-2000)</f>
        <v/>
      </c>
      <c r="J2830" s="21">
        <f>MAX(0,ROUNDDOWN(F2830-E2830-G2830,-3))</f>
        <v/>
      </c>
      <c r="K2830" s="21">
        <f>MAX(0,ROUNDDOWN(F2830-E2830-G2830-H2830-I2830,-3))</f>
        <v/>
      </c>
      <c r="L2830" s="21">
        <f>MAX(0,ROUNDDOWN(F2830-E2830-G2830-H2830,-3))</f>
        <v/>
      </c>
      <c r="M2830" s="21">
        <f>IF(J2830&lt;=0,0,ROUNDDOWN((J2830*LOOKUP(J2830,{0,1950001,3300001,6950001,9000001,18000001,40000001},{0.05,0.1,0.2,0.23,0.33,0.4,0.45})-LOOKUP(J2830,{0,1950001,3300001,6950001,9000001,18000001,40000001},{0,97500,427500,636000,1536000,2796000,4796000}))*1.021,-2))</f>
        <v/>
      </c>
      <c r="N2830" s="21">
        <f>IF(K2830&lt;=0,0,ROUNDDOWN((K2830*LOOKUP(K2830,{0,1950001,3300001,6950001,9000001,18000001,40000001},{0.05,0.1,0.2,0.23,0.33,0.4,0.45})-LOOKUP(K2830,{0,1950001,3300001,6950001,9000001,18000001,40000001},{0,97500,427500,636000,1536000,2796000,4796000}))*1.021,-2))</f>
        <v/>
      </c>
      <c r="O2830" s="21">
        <f>IF(L2830&lt;=0,0,ROUNDDOWN((L2830*LOOKUP(L2830,{0,1950001,3300001,6950001,9000001,18000001,40000001},{0.05,0.1,0.2,0.23,0.33,0.4,0.45})-LOOKUP(L2830,{0,1950001,3300001,6950001,9000001,18000001,40000001},{0,97500,427500,636000,1536000,2796000,4796000}))*1.021,-2))</f>
        <v/>
      </c>
      <c r="P2830" s="21">
        <f>MAX(0,ROUNDDOWN(F2830-E2830-430000,-3))</f>
        <v/>
      </c>
      <c r="Q2830" s="21">
        <f>MAX(0,ROUNDDOWN(F2830-E2830-430000-H2830,-3))</f>
        <v/>
      </c>
      <c r="R2830" s="21">
        <f>IF(F2830&lt;=450000,0,MAX(0,P2830*0.06-MIN(50000,P2830)*0.03))</f>
        <v/>
      </c>
      <c r="S2830" s="21">
        <f>IF(F2830&lt;=450000,0,MAX(0,P2830*0.04-MIN(50000,P2830)*0.02))</f>
        <v/>
      </c>
      <c r="T2830" s="21">
        <f>IF(F2830&lt;=450000,0,MAX(0,Q2830*0.06-MIN(50000,Q2830)*0.03))</f>
        <v/>
      </c>
      <c r="U2830" s="21">
        <f>IF(F2830&lt;=450000,0,MAX(0,Q2830*0.04-MIN(50000,Q2830)*0.02))</f>
        <v/>
      </c>
      <c r="V2830" s="21">
        <f>50000+MAX(0,G2830-480000)</f>
        <v/>
      </c>
      <c r="W2830" s="21">
        <f>P2830-V2830</f>
        <v/>
      </c>
      <c r="X2830" s="21">
        <f>Q2830-V2830</f>
        <v/>
      </c>
      <c r="Y2830" s="22">
        <f>IF(W2830&lt;0,0.9,LOOKUP(W2830,{0,1950001,3300001,6950001,9000001,18000001,40000001},{0.84895,0.7979,0.6958,0.66517,0.56307,0.4916,0.44055}))</f>
        <v/>
      </c>
      <c r="Z2830" s="22">
        <f>IF(X2830&lt;0,0.9,LOOKUP(X2830,{0,1950001,3300001,6950001,9000001,18000001,40000001},{0.84895,0.7979,0.6958,0.66517,0.56307,0.4916,0.44055}))</f>
        <v/>
      </c>
      <c r="AA2830" s="22">
        <f>IF(W2830&lt;0,0,CHOOSE(MATCH(W2830,{0,1950001,3300001,6950001,9000001},1),5.105/84.895,10.21/79.79,20.42/69.58,23.483/66.517,33.693/56.307))</f>
        <v/>
      </c>
      <c r="AB2830" s="21">
        <f>IF(C2830&lt;=2000,0,(MIN(C2830,ROUNDDOWN(F2830*0.3,0))-2000)*0.1)</f>
        <v/>
      </c>
      <c r="AC2830" s="21">
        <f>IF(C2830&lt;=2000,0,MIN((C2830-2000)*Y2830,(R2830+S2830)*0.2))</f>
        <v/>
      </c>
      <c r="AD2830" s="21">
        <f>IF(C2830&lt;=2000,0,MIN((C2830-2000)*Z2830,(T2830+U2830)*0.2))</f>
        <v/>
      </c>
      <c r="AE2830" s="21">
        <f>AC2830*AA2830</f>
        <v/>
      </c>
      <c r="AF2830" s="21">
        <f>ROUNDDOWN(R2830,-2)+ROUNDDOWN(S2830,-2)</f>
        <v/>
      </c>
      <c r="AG2830" s="21">
        <f>ROUNDDOWN(MAX(0,R2830-(AB2830+AC2830+AE2830)*0.6),-2)+ROUNDDOWN(MAX(0,S2830-(AB2830+AC2830+AE2830)*0.4),-2)</f>
        <v/>
      </c>
      <c r="AH2830" s="21">
        <f>ROUNDDOWN(MAX(0,T2830-(AB2830+AD2830)*0.6),-2)+ROUNDDOWN(MAX(0,U2830-(AB2830+AD2830)*0.4),-2)</f>
        <v/>
      </c>
      <c r="AI2830" s="21">
        <f>ROUNDDOWN(T2830,-2)+ROUNDDOWN(U2830,-2)</f>
        <v/>
      </c>
      <c r="AJ2830" s="21">
        <f>M2830+AF2830</f>
        <v/>
      </c>
      <c r="AK2830" s="21">
        <f>M2830+AG2830</f>
        <v/>
      </c>
      <c r="AL2830" s="21">
        <f>N2830+AH2830</f>
        <v/>
      </c>
      <c r="AM2830" s="21">
        <f>O2830+AI2830</f>
        <v/>
      </c>
      <c r="AN2830" s="21">
        <f>N2830+AI2830</f>
        <v/>
      </c>
      <c r="AO2830" s="21">
        <f>ROUNDDOWN((R2830+S2830)*0.2/Y2830+2000,0)</f>
        <v/>
      </c>
      <c r="AP2830" s="21">
        <f>ROUNDDOWN((T2830+U2830)*0.2/Z2830+2000,0)</f>
        <v/>
      </c>
      <c r="AQ2830" s="21">
        <f>AL2830-AK2830</f>
        <v/>
      </c>
      <c r="AR2830" s="21">
        <f>AM2830-AK2830</f>
        <v/>
      </c>
      <c r="AS2830" s="21">
        <f>AM2830-AL2830</f>
        <v/>
      </c>
      <c r="AT2830" s="21">
        <f>AK2830+C2830-AJ2830</f>
        <v/>
      </c>
      <c r="AU2830" s="21">
        <f>AL2830+C2830-AM2830</f>
        <v/>
      </c>
      <c r="AV2830" s="21">
        <f>AN2830+C2830-AM2830</f>
        <v/>
      </c>
    </row>
    <row r="2831">
      <c r="A2831" t="inlineStr">
        <is>
          <t>1万円刻み</t>
        </is>
      </c>
      <c r="B2831" s="21">
        <f>'5_1万円刻み'!$A$1068</f>
        <v/>
      </c>
      <c r="C2831" s="21">
        <f>AO2831</f>
        <v/>
      </c>
      <c r="D2831" s="21" t="n">
        <v>0</v>
      </c>
      <c r="E2831" s="21">
        <f>ROUND(MIN(B2831/12,650000)*12*0.0915+MIN(B2831/12,1390000)*12*(0.0504+0)+B2831*0.005,0)</f>
        <v/>
      </c>
      <c r="F2831" s="21">
        <f>IF(B2831&lt;741000,0,IF(B2831&lt;2191000,B2831-740000,IF(B2831&lt;2193000,1451000,IF(B2831&lt;2196000,1453000,IF(B2831&lt;2200000,1456000,IF(B2831&lt;3600000,ROUND(ROUNDDOWN(B2831/4,-3)*2.8,0)-80000,IF(B2831&lt;6600000,ROUND(ROUNDDOWN(B2831/4,-3)*3.2,0)-440000,IF(B2831&lt;8500000,ROUNDDOWN(B2831*0.9,0)-1100000,B2831-1950000))))))))</f>
        <v/>
      </c>
      <c r="G2831" s="21">
        <f>IF(F2831&gt;23500000,NA(),IF(F2831&lt;=4890000,1040000,IF(F2831&lt;=6550000,670000,620000)))</f>
        <v/>
      </c>
      <c r="H2831" s="21">
        <f>IF(D2831&lt;=0,0,MAX(0,MIN(2000000,D2831-MIN(100000,ROUNDDOWN(F2831*0.05,0)))))</f>
        <v/>
      </c>
      <c r="I2831" s="21">
        <f>IF(C2831&lt;=2000,0,MIN(C2831,ROUNDDOWN(F2831*0.4,0))-2000)</f>
        <v/>
      </c>
      <c r="J2831" s="21">
        <f>MAX(0,ROUNDDOWN(F2831-E2831-G2831,-3))</f>
        <v/>
      </c>
      <c r="K2831" s="21">
        <f>MAX(0,ROUNDDOWN(F2831-E2831-G2831-H2831-I2831,-3))</f>
        <v/>
      </c>
      <c r="L2831" s="21">
        <f>MAX(0,ROUNDDOWN(F2831-E2831-G2831-H2831,-3))</f>
        <v/>
      </c>
      <c r="M2831" s="21">
        <f>IF(J2831&lt;=0,0,ROUNDDOWN((J2831*LOOKUP(J2831,{0,1950001,3300001,6950001,9000001,18000001,40000001},{0.05,0.1,0.2,0.23,0.33,0.4,0.45})-LOOKUP(J2831,{0,1950001,3300001,6950001,9000001,18000001,40000001},{0,97500,427500,636000,1536000,2796000,4796000}))*1.021,-2))</f>
        <v/>
      </c>
      <c r="N2831" s="21">
        <f>IF(K2831&lt;=0,0,ROUNDDOWN((K2831*LOOKUP(K2831,{0,1950001,3300001,6950001,9000001,18000001,40000001},{0.05,0.1,0.2,0.23,0.33,0.4,0.45})-LOOKUP(K2831,{0,1950001,3300001,6950001,9000001,18000001,40000001},{0,97500,427500,636000,1536000,2796000,4796000}))*1.021,-2))</f>
        <v/>
      </c>
      <c r="O2831" s="21">
        <f>IF(L2831&lt;=0,0,ROUNDDOWN((L2831*LOOKUP(L2831,{0,1950001,3300001,6950001,9000001,18000001,40000001},{0.05,0.1,0.2,0.23,0.33,0.4,0.45})-LOOKUP(L2831,{0,1950001,3300001,6950001,9000001,18000001,40000001},{0,97500,427500,636000,1536000,2796000,4796000}))*1.021,-2))</f>
        <v/>
      </c>
      <c r="P2831" s="21">
        <f>MAX(0,ROUNDDOWN(F2831-E2831-430000,-3))</f>
        <v/>
      </c>
      <c r="Q2831" s="21">
        <f>MAX(0,ROUNDDOWN(F2831-E2831-430000-H2831,-3))</f>
        <v/>
      </c>
      <c r="R2831" s="21">
        <f>IF(F2831&lt;=450000,0,MAX(0,P2831*0.06-MIN(50000,P2831)*0.03))</f>
        <v/>
      </c>
      <c r="S2831" s="21">
        <f>IF(F2831&lt;=450000,0,MAX(0,P2831*0.04-MIN(50000,P2831)*0.02))</f>
        <v/>
      </c>
      <c r="T2831" s="21">
        <f>IF(F2831&lt;=450000,0,MAX(0,Q2831*0.06-MIN(50000,Q2831)*0.03))</f>
        <v/>
      </c>
      <c r="U2831" s="21">
        <f>IF(F2831&lt;=450000,0,MAX(0,Q2831*0.04-MIN(50000,Q2831)*0.02))</f>
        <v/>
      </c>
      <c r="V2831" s="21">
        <f>50000+MAX(0,G2831-480000)</f>
        <v/>
      </c>
      <c r="W2831" s="21">
        <f>P2831-V2831</f>
        <v/>
      </c>
      <c r="X2831" s="21">
        <f>Q2831-V2831</f>
        <v/>
      </c>
      <c r="Y2831" s="22">
        <f>IF(W2831&lt;0,0.9,LOOKUP(W2831,{0,1950001,3300001,6950001,9000001,18000001,40000001},{0.84895,0.7979,0.6958,0.66517,0.56307,0.4916,0.44055}))</f>
        <v/>
      </c>
      <c r="Z2831" s="22">
        <f>IF(X2831&lt;0,0.9,LOOKUP(X2831,{0,1950001,3300001,6950001,9000001,18000001,40000001},{0.84895,0.7979,0.6958,0.66517,0.56307,0.4916,0.44055}))</f>
        <v/>
      </c>
      <c r="AA2831" s="22">
        <f>IF(W2831&lt;0,0,CHOOSE(MATCH(W2831,{0,1950001,3300001,6950001,9000001},1),5.105/84.895,10.21/79.79,20.42/69.58,23.483/66.517,33.693/56.307))</f>
        <v/>
      </c>
      <c r="AB2831" s="21">
        <f>IF(C2831&lt;=2000,0,(MIN(C2831,ROUNDDOWN(F2831*0.3,0))-2000)*0.1)</f>
        <v/>
      </c>
      <c r="AC2831" s="21">
        <f>IF(C2831&lt;=2000,0,MIN((C2831-2000)*Y2831,(R2831+S2831)*0.2))</f>
        <v/>
      </c>
      <c r="AD2831" s="21">
        <f>IF(C2831&lt;=2000,0,MIN((C2831-2000)*Z2831,(T2831+U2831)*0.2))</f>
        <v/>
      </c>
      <c r="AE2831" s="21">
        <f>AC2831*AA2831</f>
        <v/>
      </c>
      <c r="AF2831" s="21">
        <f>ROUNDDOWN(R2831,-2)+ROUNDDOWN(S2831,-2)</f>
        <v/>
      </c>
      <c r="AG2831" s="21">
        <f>ROUNDDOWN(MAX(0,R2831-(AB2831+AC2831+AE2831)*0.6),-2)+ROUNDDOWN(MAX(0,S2831-(AB2831+AC2831+AE2831)*0.4),-2)</f>
        <v/>
      </c>
      <c r="AH2831" s="21">
        <f>ROUNDDOWN(MAX(0,T2831-(AB2831+AD2831)*0.6),-2)+ROUNDDOWN(MAX(0,U2831-(AB2831+AD2831)*0.4),-2)</f>
        <v/>
      </c>
      <c r="AI2831" s="21">
        <f>ROUNDDOWN(T2831,-2)+ROUNDDOWN(U2831,-2)</f>
        <v/>
      </c>
      <c r="AJ2831" s="21">
        <f>M2831+AF2831</f>
        <v/>
      </c>
      <c r="AK2831" s="21">
        <f>M2831+AG2831</f>
        <v/>
      </c>
      <c r="AL2831" s="21">
        <f>N2831+AH2831</f>
        <v/>
      </c>
      <c r="AM2831" s="21">
        <f>O2831+AI2831</f>
        <v/>
      </c>
      <c r="AN2831" s="21">
        <f>N2831+AI2831</f>
        <v/>
      </c>
      <c r="AO2831" s="21">
        <f>ROUNDDOWN((R2831+S2831)*0.2/Y2831+2000,0)</f>
        <v/>
      </c>
      <c r="AP2831" s="21">
        <f>ROUNDDOWN((T2831+U2831)*0.2/Z2831+2000,0)</f>
        <v/>
      </c>
      <c r="AQ2831" s="21">
        <f>AL2831-AK2831</f>
        <v/>
      </c>
      <c r="AR2831" s="21">
        <f>AM2831-AK2831</f>
        <v/>
      </c>
      <c r="AS2831" s="21">
        <f>AM2831-AL2831</f>
        <v/>
      </c>
      <c r="AT2831" s="21">
        <f>AK2831+C2831-AJ2831</f>
        <v/>
      </c>
      <c r="AU2831" s="21">
        <f>AL2831+C2831-AM2831</f>
        <v/>
      </c>
      <c r="AV2831" s="21">
        <f>AN2831+C2831-AM2831</f>
        <v/>
      </c>
    </row>
    <row r="2832">
      <c r="A2832" t="inlineStr">
        <is>
          <t>1万円刻み</t>
        </is>
      </c>
      <c r="B2832" s="21">
        <f>'5_1万円刻み'!$A$1069</f>
        <v/>
      </c>
      <c r="C2832" s="21">
        <f>AO2832</f>
        <v/>
      </c>
      <c r="D2832" s="21" t="n">
        <v>0</v>
      </c>
      <c r="E2832" s="21">
        <f>ROUND(MIN(B2832/12,650000)*12*0.0915+MIN(B2832/12,1390000)*12*(0.0504+0)+B2832*0.005,0)</f>
        <v/>
      </c>
      <c r="F2832" s="21">
        <f>IF(B2832&lt;741000,0,IF(B2832&lt;2191000,B2832-740000,IF(B2832&lt;2193000,1451000,IF(B2832&lt;2196000,1453000,IF(B2832&lt;2200000,1456000,IF(B2832&lt;3600000,ROUND(ROUNDDOWN(B2832/4,-3)*2.8,0)-80000,IF(B2832&lt;6600000,ROUND(ROUNDDOWN(B2832/4,-3)*3.2,0)-440000,IF(B2832&lt;8500000,ROUNDDOWN(B2832*0.9,0)-1100000,B2832-1950000))))))))</f>
        <v/>
      </c>
      <c r="G2832" s="21">
        <f>IF(F2832&gt;23500000,NA(),IF(F2832&lt;=4890000,1040000,IF(F2832&lt;=6550000,670000,620000)))</f>
        <v/>
      </c>
      <c r="H2832" s="21">
        <f>IF(D2832&lt;=0,0,MAX(0,MIN(2000000,D2832-MIN(100000,ROUNDDOWN(F2832*0.05,0)))))</f>
        <v/>
      </c>
      <c r="I2832" s="21">
        <f>IF(C2832&lt;=2000,0,MIN(C2832,ROUNDDOWN(F2832*0.4,0))-2000)</f>
        <v/>
      </c>
      <c r="J2832" s="21">
        <f>MAX(0,ROUNDDOWN(F2832-E2832-G2832,-3))</f>
        <v/>
      </c>
      <c r="K2832" s="21">
        <f>MAX(0,ROUNDDOWN(F2832-E2832-G2832-H2832-I2832,-3))</f>
        <v/>
      </c>
      <c r="L2832" s="21">
        <f>MAX(0,ROUNDDOWN(F2832-E2832-G2832-H2832,-3))</f>
        <v/>
      </c>
      <c r="M2832" s="21">
        <f>IF(J2832&lt;=0,0,ROUNDDOWN((J2832*LOOKUP(J2832,{0,1950001,3300001,6950001,9000001,18000001,40000001},{0.05,0.1,0.2,0.23,0.33,0.4,0.45})-LOOKUP(J2832,{0,1950001,3300001,6950001,9000001,18000001,40000001},{0,97500,427500,636000,1536000,2796000,4796000}))*1.021,-2))</f>
        <v/>
      </c>
      <c r="N2832" s="21">
        <f>IF(K2832&lt;=0,0,ROUNDDOWN((K2832*LOOKUP(K2832,{0,1950001,3300001,6950001,9000001,18000001,40000001},{0.05,0.1,0.2,0.23,0.33,0.4,0.45})-LOOKUP(K2832,{0,1950001,3300001,6950001,9000001,18000001,40000001},{0,97500,427500,636000,1536000,2796000,4796000}))*1.021,-2))</f>
        <v/>
      </c>
      <c r="O2832" s="21">
        <f>IF(L2832&lt;=0,0,ROUNDDOWN((L2832*LOOKUP(L2832,{0,1950001,3300001,6950001,9000001,18000001,40000001},{0.05,0.1,0.2,0.23,0.33,0.4,0.45})-LOOKUP(L2832,{0,1950001,3300001,6950001,9000001,18000001,40000001},{0,97500,427500,636000,1536000,2796000,4796000}))*1.021,-2))</f>
        <v/>
      </c>
      <c r="P2832" s="21">
        <f>MAX(0,ROUNDDOWN(F2832-E2832-430000,-3))</f>
        <v/>
      </c>
      <c r="Q2832" s="21">
        <f>MAX(0,ROUNDDOWN(F2832-E2832-430000-H2832,-3))</f>
        <v/>
      </c>
      <c r="R2832" s="21">
        <f>IF(F2832&lt;=450000,0,MAX(0,P2832*0.06-MIN(50000,P2832)*0.03))</f>
        <v/>
      </c>
      <c r="S2832" s="21">
        <f>IF(F2832&lt;=450000,0,MAX(0,P2832*0.04-MIN(50000,P2832)*0.02))</f>
        <v/>
      </c>
      <c r="T2832" s="21">
        <f>IF(F2832&lt;=450000,0,MAX(0,Q2832*0.06-MIN(50000,Q2832)*0.03))</f>
        <v/>
      </c>
      <c r="U2832" s="21">
        <f>IF(F2832&lt;=450000,0,MAX(0,Q2832*0.04-MIN(50000,Q2832)*0.02))</f>
        <v/>
      </c>
      <c r="V2832" s="21">
        <f>50000+MAX(0,G2832-480000)</f>
        <v/>
      </c>
      <c r="W2832" s="21">
        <f>P2832-V2832</f>
        <v/>
      </c>
      <c r="X2832" s="21">
        <f>Q2832-V2832</f>
        <v/>
      </c>
      <c r="Y2832" s="22">
        <f>IF(W2832&lt;0,0.9,LOOKUP(W2832,{0,1950001,3300001,6950001,9000001,18000001,40000001},{0.84895,0.7979,0.6958,0.66517,0.56307,0.4916,0.44055}))</f>
        <v/>
      </c>
      <c r="Z2832" s="22">
        <f>IF(X2832&lt;0,0.9,LOOKUP(X2832,{0,1950001,3300001,6950001,9000001,18000001,40000001},{0.84895,0.7979,0.6958,0.66517,0.56307,0.4916,0.44055}))</f>
        <v/>
      </c>
      <c r="AA2832" s="22">
        <f>IF(W2832&lt;0,0,CHOOSE(MATCH(W2832,{0,1950001,3300001,6950001,9000001},1),5.105/84.895,10.21/79.79,20.42/69.58,23.483/66.517,33.693/56.307))</f>
        <v/>
      </c>
      <c r="AB2832" s="21">
        <f>IF(C2832&lt;=2000,0,(MIN(C2832,ROUNDDOWN(F2832*0.3,0))-2000)*0.1)</f>
        <v/>
      </c>
      <c r="AC2832" s="21">
        <f>IF(C2832&lt;=2000,0,MIN((C2832-2000)*Y2832,(R2832+S2832)*0.2))</f>
        <v/>
      </c>
      <c r="AD2832" s="21">
        <f>IF(C2832&lt;=2000,0,MIN((C2832-2000)*Z2832,(T2832+U2832)*0.2))</f>
        <v/>
      </c>
      <c r="AE2832" s="21">
        <f>AC2832*AA2832</f>
        <v/>
      </c>
      <c r="AF2832" s="21">
        <f>ROUNDDOWN(R2832,-2)+ROUNDDOWN(S2832,-2)</f>
        <v/>
      </c>
      <c r="AG2832" s="21">
        <f>ROUNDDOWN(MAX(0,R2832-(AB2832+AC2832+AE2832)*0.6),-2)+ROUNDDOWN(MAX(0,S2832-(AB2832+AC2832+AE2832)*0.4),-2)</f>
        <v/>
      </c>
      <c r="AH2832" s="21">
        <f>ROUNDDOWN(MAX(0,T2832-(AB2832+AD2832)*0.6),-2)+ROUNDDOWN(MAX(0,U2832-(AB2832+AD2832)*0.4),-2)</f>
        <v/>
      </c>
      <c r="AI2832" s="21">
        <f>ROUNDDOWN(T2832,-2)+ROUNDDOWN(U2832,-2)</f>
        <v/>
      </c>
      <c r="AJ2832" s="21">
        <f>M2832+AF2832</f>
        <v/>
      </c>
      <c r="AK2832" s="21">
        <f>M2832+AG2832</f>
        <v/>
      </c>
      <c r="AL2832" s="21">
        <f>N2832+AH2832</f>
        <v/>
      </c>
      <c r="AM2832" s="21">
        <f>O2832+AI2832</f>
        <v/>
      </c>
      <c r="AN2832" s="21">
        <f>N2832+AI2832</f>
        <v/>
      </c>
      <c r="AO2832" s="21">
        <f>ROUNDDOWN((R2832+S2832)*0.2/Y2832+2000,0)</f>
        <v/>
      </c>
      <c r="AP2832" s="21">
        <f>ROUNDDOWN((T2832+U2832)*0.2/Z2832+2000,0)</f>
        <v/>
      </c>
      <c r="AQ2832" s="21">
        <f>AL2832-AK2832</f>
        <v/>
      </c>
      <c r="AR2832" s="21">
        <f>AM2832-AK2832</f>
        <v/>
      </c>
      <c r="AS2832" s="21">
        <f>AM2832-AL2832</f>
        <v/>
      </c>
      <c r="AT2832" s="21">
        <f>AK2832+C2832-AJ2832</f>
        <v/>
      </c>
      <c r="AU2832" s="21">
        <f>AL2832+C2832-AM2832</f>
        <v/>
      </c>
      <c r="AV2832" s="21">
        <f>AN2832+C2832-AM2832</f>
        <v/>
      </c>
    </row>
    <row r="2833">
      <c r="A2833" t="inlineStr">
        <is>
          <t>1万円刻み</t>
        </is>
      </c>
      <c r="B2833" s="21">
        <f>'5_1万円刻み'!$A$1070</f>
        <v/>
      </c>
      <c r="C2833" s="21">
        <f>AO2833</f>
        <v/>
      </c>
      <c r="D2833" s="21" t="n">
        <v>0</v>
      </c>
      <c r="E2833" s="21">
        <f>ROUND(MIN(B2833/12,650000)*12*0.0915+MIN(B2833/12,1390000)*12*(0.0504+0)+B2833*0.005,0)</f>
        <v/>
      </c>
      <c r="F2833" s="21">
        <f>IF(B2833&lt;741000,0,IF(B2833&lt;2191000,B2833-740000,IF(B2833&lt;2193000,1451000,IF(B2833&lt;2196000,1453000,IF(B2833&lt;2200000,1456000,IF(B2833&lt;3600000,ROUND(ROUNDDOWN(B2833/4,-3)*2.8,0)-80000,IF(B2833&lt;6600000,ROUND(ROUNDDOWN(B2833/4,-3)*3.2,0)-440000,IF(B2833&lt;8500000,ROUNDDOWN(B2833*0.9,0)-1100000,B2833-1950000))))))))</f>
        <v/>
      </c>
      <c r="G2833" s="21">
        <f>IF(F2833&gt;23500000,NA(),IF(F2833&lt;=4890000,1040000,IF(F2833&lt;=6550000,670000,620000)))</f>
        <v/>
      </c>
      <c r="H2833" s="21">
        <f>IF(D2833&lt;=0,0,MAX(0,MIN(2000000,D2833-MIN(100000,ROUNDDOWN(F2833*0.05,0)))))</f>
        <v/>
      </c>
      <c r="I2833" s="21">
        <f>IF(C2833&lt;=2000,0,MIN(C2833,ROUNDDOWN(F2833*0.4,0))-2000)</f>
        <v/>
      </c>
      <c r="J2833" s="21">
        <f>MAX(0,ROUNDDOWN(F2833-E2833-G2833,-3))</f>
        <v/>
      </c>
      <c r="K2833" s="21">
        <f>MAX(0,ROUNDDOWN(F2833-E2833-G2833-H2833-I2833,-3))</f>
        <v/>
      </c>
      <c r="L2833" s="21">
        <f>MAX(0,ROUNDDOWN(F2833-E2833-G2833-H2833,-3))</f>
        <v/>
      </c>
      <c r="M2833" s="21">
        <f>IF(J2833&lt;=0,0,ROUNDDOWN((J2833*LOOKUP(J2833,{0,1950001,3300001,6950001,9000001,18000001,40000001},{0.05,0.1,0.2,0.23,0.33,0.4,0.45})-LOOKUP(J2833,{0,1950001,3300001,6950001,9000001,18000001,40000001},{0,97500,427500,636000,1536000,2796000,4796000}))*1.021,-2))</f>
        <v/>
      </c>
      <c r="N2833" s="21">
        <f>IF(K2833&lt;=0,0,ROUNDDOWN((K2833*LOOKUP(K2833,{0,1950001,3300001,6950001,9000001,18000001,40000001},{0.05,0.1,0.2,0.23,0.33,0.4,0.45})-LOOKUP(K2833,{0,1950001,3300001,6950001,9000001,18000001,40000001},{0,97500,427500,636000,1536000,2796000,4796000}))*1.021,-2))</f>
        <v/>
      </c>
      <c r="O2833" s="21">
        <f>IF(L2833&lt;=0,0,ROUNDDOWN((L2833*LOOKUP(L2833,{0,1950001,3300001,6950001,9000001,18000001,40000001},{0.05,0.1,0.2,0.23,0.33,0.4,0.45})-LOOKUP(L2833,{0,1950001,3300001,6950001,9000001,18000001,40000001},{0,97500,427500,636000,1536000,2796000,4796000}))*1.021,-2))</f>
        <v/>
      </c>
      <c r="P2833" s="21">
        <f>MAX(0,ROUNDDOWN(F2833-E2833-430000,-3))</f>
        <v/>
      </c>
      <c r="Q2833" s="21">
        <f>MAX(0,ROUNDDOWN(F2833-E2833-430000-H2833,-3))</f>
        <v/>
      </c>
      <c r="R2833" s="21">
        <f>IF(F2833&lt;=450000,0,MAX(0,P2833*0.06-MIN(50000,P2833)*0.03))</f>
        <v/>
      </c>
      <c r="S2833" s="21">
        <f>IF(F2833&lt;=450000,0,MAX(0,P2833*0.04-MIN(50000,P2833)*0.02))</f>
        <v/>
      </c>
      <c r="T2833" s="21">
        <f>IF(F2833&lt;=450000,0,MAX(0,Q2833*0.06-MIN(50000,Q2833)*0.03))</f>
        <v/>
      </c>
      <c r="U2833" s="21">
        <f>IF(F2833&lt;=450000,0,MAX(0,Q2833*0.04-MIN(50000,Q2833)*0.02))</f>
        <v/>
      </c>
      <c r="V2833" s="21">
        <f>50000+MAX(0,G2833-480000)</f>
        <v/>
      </c>
      <c r="W2833" s="21">
        <f>P2833-V2833</f>
        <v/>
      </c>
      <c r="X2833" s="21">
        <f>Q2833-V2833</f>
        <v/>
      </c>
      <c r="Y2833" s="22">
        <f>IF(W2833&lt;0,0.9,LOOKUP(W2833,{0,1950001,3300001,6950001,9000001,18000001,40000001},{0.84895,0.7979,0.6958,0.66517,0.56307,0.4916,0.44055}))</f>
        <v/>
      </c>
      <c r="Z2833" s="22">
        <f>IF(X2833&lt;0,0.9,LOOKUP(X2833,{0,1950001,3300001,6950001,9000001,18000001,40000001},{0.84895,0.7979,0.6958,0.66517,0.56307,0.4916,0.44055}))</f>
        <v/>
      </c>
      <c r="AA2833" s="22">
        <f>IF(W2833&lt;0,0,CHOOSE(MATCH(W2833,{0,1950001,3300001,6950001,9000001},1),5.105/84.895,10.21/79.79,20.42/69.58,23.483/66.517,33.693/56.307))</f>
        <v/>
      </c>
      <c r="AB2833" s="21">
        <f>IF(C2833&lt;=2000,0,(MIN(C2833,ROUNDDOWN(F2833*0.3,0))-2000)*0.1)</f>
        <v/>
      </c>
      <c r="AC2833" s="21">
        <f>IF(C2833&lt;=2000,0,MIN((C2833-2000)*Y2833,(R2833+S2833)*0.2))</f>
        <v/>
      </c>
      <c r="AD2833" s="21">
        <f>IF(C2833&lt;=2000,0,MIN((C2833-2000)*Z2833,(T2833+U2833)*0.2))</f>
        <v/>
      </c>
      <c r="AE2833" s="21">
        <f>AC2833*AA2833</f>
        <v/>
      </c>
      <c r="AF2833" s="21">
        <f>ROUNDDOWN(R2833,-2)+ROUNDDOWN(S2833,-2)</f>
        <v/>
      </c>
      <c r="AG2833" s="21">
        <f>ROUNDDOWN(MAX(0,R2833-(AB2833+AC2833+AE2833)*0.6),-2)+ROUNDDOWN(MAX(0,S2833-(AB2833+AC2833+AE2833)*0.4),-2)</f>
        <v/>
      </c>
      <c r="AH2833" s="21">
        <f>ROUNDDOWN(MAX(0,T2833-(AB2833+AD2833)*0.6),-2)+ROUNDDOWN(MAX(0,U2833-(AB2833+AD2833)*0.4),-2)</f>
        <v/>
      </c>
      <c r="AI2833" s="21">
        <f>ROUNDDOWN(T2833,-2)+ROUNDDOWN(U2833,-2)</f>
        <v/>
      </c>
      <c r="AJ2833" s="21">
        <f>M2833+AF2833</f>
        <v/>
      </c>
      <c r="AK2833" s="21">
        <f>M2833+AG2833</f>
        <v/>
      </c>
      <c r="AL2833" s="21">
        <f>N2833+AH2833</f>
        <v/>
      </c>
      <c r="AM2833" s="21">
        <f>O2833+AI2833</f>
        <v/>
      </c>
      <c r="AN2833" s="21">
        <f>N2833+AI2833</f>
        <v/>
      </c>
      <c r="AO2833" s="21">
        <f>ROUNDDOWN((R2833+S2833)*0.2/Y2833+2000,0)</f>
        <v/>
      </c>
      <c r="AP2833" s="21">
        <f>ROUNDDOWN((T2833+U2833)*0.2/Z2833+2000,0)</f>
        <v/>
      </c>
      <c r="AQ2833" s="21">
        <f>AL2833-AK2833</f>
        <v/>
      </c>
      <c r="AR2833" s="21">
        <f>AM2833-AK2833</f>
        <v/>
      </c>
      <c r="AS2833" s="21">
        <f>AM2833-AL2833</f>
        <v/>
      </c>
      <c r="AT2833" s="21">
        <f>AK2833+C2833-AJ2833</f>
        <v/>
      </c>
      <c r="AU2833" s="21">
        <f>AL2833+C2833-AM2833</f>
        <v/>
      </c>
      <c r="AV2833" s="21">
        <f>AN2833+C2833-AM2833</f>
        <v/>
      </c>
    </row>
    <row r="2834">
      <c r="A2834" t="inlineStr">
        <is>
          <t>1万円刻み</t>
        </is>
      </c>
      <c r="B2834" s="21">
        <f>'5_1万円刻み'!$A$1071</f>
        <v/>
      </c>
      <c r="C2834" s="21">
        <f>AO2834</f>
        <v/>
      </c>
      <c r="D2834" s="21" t="n">
        <v>0</v>
      </c>
      <c r="E2834" s="21">
        <f>ROUND(MIN(B2834/12,650000)*12*0.0915+MIN(B2834/12,1390000)*12*(0.0504+0)+B2834*0.005,0)</f>
        <v/>
      </c>
      <c r="F2834" s="21">
        <f>IF(B2834&lt;741000,0,IF(B2834&lt;2191000,B2834-740000,IF(B2834&lt;2193000,1451000,IF(B2834&lt;2196000,1453000,IF(B2834&lt;2200000,1456000,IF(B2834&lt;3600000,ROUND(ROUNDDOWN(B2834/4,-3)*2.8,0)-80000,IF(B2834&lt;6600000,ROUND(ROUNDDOWN(B2834/4,-3)*3.2,0)-440000,IF(B2834&lt;8500000,ROUNDDOWN(B2834*0.9,0)-1100000,B2834-1950000))))))))</f>
        <v/>
      </c>
      <c r="G2834" s="21">
        <f>IF(F2834&gt;23500000,NA(),IF(F2834&lt;=4890000,1040000,IF(F2834&lt;=6550000,670000,620000)))</f>
        <v/>
      </c>
      <c r="H2834" s="21">
        <f>IF(D2834&lt;=0,0,MAX(0,MIN(2000000,D2834-MIN(100000,ROUNDDOWN(F2834*0.05,0)))))</f>
        <v/>
      </c>
      <c r="I2834" s="21">
        <f>IF(C2834&lt;=2000,0,MIN(C2834,ROUNDDOWN(F2834*0.4,0))-2000)</f>
        <v/>
      </c>
      <c r="J2834" s="21">
        <f>MAX(0,ROUNDDOWN(F2834-E2834-G2834,-3))</f>
        <v/>
      </c>
      <c r="K2834" s="21">
        <f>MAX(0,ROUNDDOWN(F2834-E2834-G2834-H2834-I2834,-3))</f>
        <v/>
      </c>
      <c r="L2834" s="21">
        <f>MAX(0,ROUNDDOWN(F2834-E2834-G2834-H2834,-3))</f>
        <v/>
      </c>
      <c r="M2834" s="21">
        <f>IF(J2834&lt;=0,0,ROUNDDOWN((J2834*LOOKUP(J2834,{0,1950001,3300001,6950001,9000001,18000001,40000001},{0.05,0.1,0.2,0.23,0.33,0.4,0.45})-LOOKUP(J2834,{0,1950001,3300001,6950001,9000001,18000001,40000001},{0,97500,427500,636000,1536000,2796000,4796000}))*1.021,-2))</f>
        <v/>
      </c>
      <c r="N2834" s="21">
        <f>IF(K2834&lt;=0,0,ROUNDDOWN((K2834*LOOKUP(K2834,{0,1950001,3300001,6950001,9000001,18000001,40000001},{0.05,0.1,0.2,0.23,0.33,0.4,0.45})-LOOKUP(K2834,{0,1950001,3300001,6950001,9000001,18000001,40000001},{0,97500,427500,636000,1536000,2796000,4796000}))*1.021,-2))</f>
        <v/>
      </c>
      <c r="O2834" s="21">
        <f>IF(L2834&lt;=0,0,ROUNDDOWN((L2834*LOOKUP(L2834,{0,1950001,3300001,6950001,9000001,18000001,40000001},{0.05,0.1,0.2,0.23,0.33,0.4,0.45})-LOOKUP(L2834,{0,1950001,3300001,6950001,9000001,18000001,40000001},{0,97500,427500,636000,1536000,2796000,4796000}))*1.021,-2))</f>
        <v/>
      </c>
      <c r="P2834" s="21">
        <f>MAX(0,ROUNDDOWN(F2834-E2834-430000,-3))</f>
        <v/>
      </c>
      <c r="Q2834" s="21">
        <f>MAX(0,ROUNDDOWN(F2834-E2834-430000-H2834,-3))</f>
        <v/>
      </c>
      <c r="R2834" s="21">
        <f>IF(F2834&lt;=450000,0,MAX(0,P2834*0.06-MIN(50000,P2834)*0.03))</f>
        <v/>
      </c>
      <c r="S2834" s="21">
        <f>IF(F2834&lt;=450000,0,MAX(0,P2834*0.04-MIN(50000,P2834)*0.02))</f>
        <v/>
      </c>
      <c r="T2834" s="21">
        <f>IF(F2834&lt;=450000,0,MAX(0,Q2834*0.06-MIN(50000,Q2834)*0.03))</f>
        <v/>
      </c>
      <c r="U2834" s="21">
        <f>IF(F2834&lt;=450000,0,MAX(0,Q2834*0.04-MIN(50000,Q2834)*0.02))</f>
        <v/>
      </c>
      <c r="V2834" s="21">
        <f>50000+MAX(0,G2834-480000)</f>
        <v/>
      </c>
      <c r="W2834" s="21">
        <f>P2834-V2834</f>
        <v/>
      </c>
      <c r="X2834" s="21">
        <f>Q2834-V2834</f>
        <v/>
      </c>
      <c r="Y2834" s="22">
        <f>IF(W2834&lt;0,0.9,LOOKUP(W2834,{0,1950001,3300001,6950001,9000001,18000001,40000001},{0.84895,0.7979,0.6958,0.66517,0.56307,0.4916,0.44055}))</f>
        <v/>
      </c>
      <c r="Z2834" s="22">
        <f>IF(X2834&lt;0,0.9,LOOKUP(X2834,{0,1950001,3300001,6950001,9000001,18000001,40000001},{0.84895,0.7979,0.6958,0.66517,0.56307,0.4916,0.44055}))</f>
        <v/>
      </c>
      <c r="AA2834" s="22">
        <f>IF(W2834&lt;0,0,CHOOSE(MATCH(W2834,{0,1950001,3300001,6950001,9000001},1),5.105/84.895,10.21/79.79,20.42/69.58,23.483/66.517,33.693/56.307))</f>
        <v/>
      </c>
      <c r="AB2834" s="21">
        <f>IF(C2834&lt;=2000,0,(MIN(C2834,ROUNDDOWN(F2834*0.3,0))-2000)*0.1)</f>
        <v/>
      </c>
      <c r="AC2834" s="21">
        <f>IF(C2834&lt;=2000,0,MIN((C2834-2000)*Y2834,(R2834+S2834)*0.2))</f>
        <v/>
      </c>
      <c r="AD2834" s="21">
        <f>IF(C2834&lt;=2000,0,MIN((C2834-2000)*Z2834,(T2834+U2834)*0.2))</f>
        <v/>
      </c>
      <c r="AE2834" s="21">
        <f>AC2834*AA2834</f>
        <v/>
      </c>
      <c r="AF2834" s="21">
        <f>ROUNDDOWN(R2834,-2)+ROUNDDOWN(S2834,-2)</f>
        <v/>
      </c>
      <c r="AG2834" s="21">
        <f>ROUNDDOWN(MAX(0,R2834-(AB2834+AC2834+AE2834)*0.6),-2)+ROUNDDOWN(MAX(0,S2834-(AB2834+AC2834+AE2834)*0.4),-2)</f>
        <v/>
      </c>
      <c r="AH2834" s="21">
        <f>ROUNDDOWN(MAX(0,T2834-(AB2834+AD2834)*0.6),-2)+ROUNDDOWN(MAX(0,U2834-(AB2834+AD2834)*0.4),-2)</f>
        <v/>
      </c>
      <c r="AI2834" s="21">
        <f>ROUNDDOWN(T2834,-2)+ROUNDDOWN(U2834,-2)</f>
        <v/>
      </c>
      <c r="AJ2834" s="21">
        <f>M2834+AF2834</f>
        <v/>
      </c>
      <c r="AK2834" s="21">
        <f>M2834+AG2834</f>
        <v/>
      </c>
      <c r="AL2834" s="21">
        <f>N2834+AH2834</f>
        <v/>
      </c>
      <c r="AM2834" s="21">
        <f>O2834+AI2834</f>
        <v/>
      </c>
      <c r="AN2834" s="21">
        <f>N2834+AI2834</f>
        <v/>
      </c>
      <c r="AO2834" s="21">
        <f>ROUNDDOWN((R2834+S2834)*0.2/Y2834+2000,0)</f>
        <v/>
      </c>
      <c r="AP2834" s="21">
        <f>ROUNDDOWN((T2834+U2834)*0.2/Z2834+2000,0)</f>
        <v/>
      </c>
      <c r="AQ2834" s="21">
        <f>AL2834-AK2834</f>
        <v/>
      </c>
      <c r="AR2834" s="21">
        <f>AM2834-AK2834</f>
        <v/>
      </c>
      <c r="AS2834" s="21">
        <f>AM2834-AL2834</f>
        <v/>
      </c>
      <c r="AT2834" s="21">
        <f>AK2834+C2834-AJ2834</f>
        <v/>
      </c>
      <c r="AU2834" s="21">
        <f>AL2834+C2834-AM2834</f>
        <v/>
      </c>
      <c r="AV2834" s="21">
        <f>AN2834+C2834-AM2834</f>
        <v/>
      </c>
    </row>
    <row r="2835">
      <c r="A2835" t="inlineStr">
        <is>
          <t>1万円刻み</t>
        </is>
      </c>
      <c r="B2835" s="21">
        <f>'5_1万円刻み'!$A$1072</f>
        <v/>
      </c>
      <c r="C2835" s="21">
        <f>AO2835</f>
        <v/>
      </c>
      <c r="D2835" s="21" t="n">
        <v>0</v>
      </c>
      <c r="E2835" s="21">
        <f>ROUND(MIN(B2835/12,650000)*12*0.0915+MIN(B2835/12,1390000)*12*(0.0504+0)+B2835*0.005,0)</f>
        <v/>
      </c>
      <c r="F2835" s="21">
        <f>IF(B2835&lt;741000,0,IF(B2835&lt;2191000,B2835-740000,IF(B2835&lt;2193000,1451000,IF(B2835&lt;2196000,1453000,IF(B2835&lt;2200000,1456000,IF(B2835&lt;3600000,ROUND(ROUNDDOWN(B2835/4,-3)*2.8,0)-80000,IF(B2835&lt;6600000,ROUND(ROUNDDOWN(B2835/4,-3)*3.2,0)-440000,IF(B2835&lt;8500000,ROUNDDOWN(B2835*0.9,0)-1100000,B2835-1950000))))))))</f>
        <v/>
      </c>
      <c r="G2835" s="21">
        <f>IF(F2835&gt;23500000,NA(),IF(F2835&lt;=4890000,1040000,IF(F2835&lt;=6550000,670000,620000)))</f>
        <v/>
      </c>
      <c r="H2835" s="21">
        <f>IF(D2835&lt;=0,0,MAX(0,MIN(2000000,D2835-MIN(100000,ROUNDDOWN(F2835*0.05,0)))))</f>
        <v/>
      </c>
      <c r="I2835" s="21">
        <f>IF(C2835&lt;=2000,0,MIN(C2835,ROUNDDOWN(F2835*0.4,0))-2000)</f>
        <v/>
      </c>
      <c r="J2835" s="21">
        <f>MAX(0,ROUNDDOWN(F2835-E2835-G2835,-3))</f>
        <v/>
      </c>
      <c r="K2835" s="21">
        <f>MAX(0,ROUNDDOWN(F2835-E2835-G2835-H2835-I2835,-3))</f>
        <v/>
      </c>
      <c r="L2835" s="21">
        <f>MAX(0,ROUNDDOWN(F2835-E2835-G2835-H2835,-3))</f>
        <v/>
      </c>
      <c r="M2835" s="21">
        <f>IF(J2835&lt;=0,0,ROUNDDOWN((J2835*LOOKUP(J2835,{0,1950001,3300001,6950001,9000001,18000001,40000001},{0.05,0.1,0.2,0.23,0.33,0.4,0.45})-LOOKUP(J2835,{0,1950001,3300001,6950001,9000001,18000001,40000001},{0,97500,427500,636000,1536000,2796000,4796000}))*1.021,-2))</f>
        <v/>
      </c>
      <c r="N2835" s="21">
        <f>IF(K2835&lt;=0,0,ROUNDDOWN((K2835*LOOKUP(K2835,{0,1950001,3300001,6950001,9000001,18000001,40000001},{0.05,0.1,0.2,0.23,0.33,0.4,0.45})-LOOKUP(K2835,{0,1950001,3300001,6950001,9000001,18000001,40000001},{0,97500,427500,636000,1536000,2796000,4796000}))*1.021,-2))</f>
        <v/>
      </c>
      <c r="O2835" s="21">
        <f>IF(L2835&lt;=0,0,ROUNDDOWN((L2835*LOOKUP(L2835,{0,1950001,3300001,6950001,9000001,18000001,40000001},{0.05,0.1,0.2,0.23,0.33,0.4,0.45})-LOOKUP(L2835,{0,1950001,3300001,6950001,9000001,18000001,40000001},{0,97500,427500,636000,1536000,2796000,4796000}))*1.021,-2))</f>
        <v/>
      </c>
      <c r="P2835" s="21">
        <f>MAX(0,ROUNDDOWN(F2835-E2835-430000,-3))</f>
        <v/>
      </c>
      <c r="Q2835" s="21">
        <f>MAX(0,ROUNDDOWN(F2835-E2835-430000-H2835,-3))</f>
        <v/>
      </c>
      <c r="R2835" s="21">
        <f>IF(F2835&lt;=450000,0,MAX(0,P2835*0.06-MIN(50000,P2835)*0.03))</f>
        <v/>
      </c>
      <c r="S2835" s="21">
        <f>IF(F2835&lt;=450000,0,MAX(0,P2835*0.04-MIN(50000,P2835)*0.02))</f>
        <v/>
      </c>
      <c r="T2835" s="21">
        <f>IF(F2835&lt;=450000,0,MAX(0,Q2835*0.06-MIN(50000,Q2835)*0.03))</f>
        <v/>
      </c>
      <c r="U2835" s="21">
        <f>IF(F2835&lt;=450000,0,MAX(0,Q2835*0.04-MIN(50000,Q2835)*0.02))</f>
        <v/>
      </c>
      <c r="V2835" s="21">
        <f>50000+MAX(0,G2835-480000)</f>
        <v/>
      </c>
      <c r="W2835" s="21">
        <f>P2835-V2835</f>
        <v/>
      </c>
      <c r="X2835" s="21">
        <f>Q2835-V2835</f>
        <v/>
      </c>
      <c r="Y2835" s="22">
        <f>IF(W2835&lt;0,0.9,LOOKUP(W2835,{0,1950001,3300001,6950001,9000001,18000001,40000001},{0.84895,0.7979,0.6958,0.66517,0.56307,0.4916,0.44055}))</f>
        <v/>
      </c>
      <c r="Z2835" s="22">
        <f>IF(X2835&lt;0,0.9,LOOKUP(X2835,{0,1950001,3300001,6950001,9000001,18000001,40000001},{0.84895,0.7979,0.6958,0.66517,0.56307,0.4916,0.44055}))</f>
        <v/>
      </c>
      <c r="AA2835" s="22">
        <f>IF(W2835&lt;0,0,CHOOSE(MATCH(W2835,{0,1950001,3300001,6950001,9000001},1),5.105/84.895,10.21/79.79,20.42/69.58,23.483/66.517,33.693/56.307))</f>
        <v/>
      </c>
      <c r="AB2835" s="21">
        <f>IF(C2835&lt;=2000,0,(MIN(C2835,ROUNDDOWN(F2835*0.3,0))-2000)*0.1)</f>
        <v/>
      </c>
      <c r="AC2835" s="21">
        <f>IF(C2835&lt;=2000,0,MIN((C2835-2000)*Y2835,(R2835+S2835)*0.2))</f>
        <v/>
      </c>
      <c r="AD2835" s="21">
        <f>IF(C2835&lt;=2000,0,MIN((C2835-2000)*Z2835,(T2835+U2835)*0.2))</f>
        <v/>
      </c>
      <c r="AE2835" s="21">
        <f>AC2835*AA2835</f>
        <v/>
      </c>
      <c r="AF2835" s="21">
        <f>ROUNDDOWN(R2835,-2)+ROUNDDOWN(S2835,-2)</f>
        <v/>
      </c>
      <c r="AG2835" s="21">
        <f>ROUNDDOWN(MAX(0,R2835-(AB2835+AC2835+AE2835)*0.6),-2)+ROUNDDOWN(MAX(0,S2835-(AB2835+AC2835+AE2835)*0.4),-2)</f>
        <v/>
      </c>
      <c r="AH2835" s="21">
        <f>ROUNDDOWN(MAX(0,T2835-(AB2835+AD2835)*0.6),-2)+ROUNDDOWN(MAX(0,U2835-(AB2835+AD2835)*0.4),-2)</f>
        <v/>
      </c>
      <c r="AI2835" s="21">
        <f>ROUNDDOWN(T2835,-2)+ROUNDDOWN(U2835,-2)</f>
        <v/>
      </c>
      <c r="AJ2835" s="21">
        <f>M2835+AF2835</f>
        <v/>
      </c>
      <c r="AK2835" s="21">
        <f>M2835+AG2835</f>
        <v/>
      </c>
      <c r="AL2835" s="21">
        <f>N2835+AH2835</f>
        <v/>
      </c>
      <c r="AM2835" s="21">
        <f>O2835+AI2835</f>
        <v/>
      </c>
      <c r="AN2835" s="21">
        <f>N2835+AI2835</f>
        <v/>
      </c>
      <c r="AO2835" s="21">
        <f>ROUNDDOWN((R2835+S2835)*0.2/Y2835+2000,0)</f>
        <v/>
      </c>
      <c r="AP2835" s="21">
        <f>ROUNDDOWN((T2835+U2835)*0.2/Z2835+2000,0)</f>
        <v/>
      </c>
      <c r="AQ2835" s="21">
        <f>AL2835-AK2835</f>
        <v/>
      </c>
      <c r="AR2835" s="21">
        <f>AM2835-AK2835</f>
        <v/>
      </c>
      <c r="AS2835" s="21">
        <f>AM2835-AL2835</f>
        <v/>
      </c>
      <c r="AT2835" s="21">
        <f>AK2835+C2835-AJ2835</f>
        <v/>
      </c>
      <c r="AU2835" s="21">
        <f>AL2835+C2835-AM2835</f>
        <v/>
      </c>
      <c r="AV2835" s="21">
        <f>AN2835+C2835-AM2835</f>
        <v/>
      </c>
    </row>
    <row r="2836">
      <c r="A2836" t="inlineStr">
        <is>
          <t>1万円刻み</t>
        </is>
      </c>
      <c r="B2836" s="21">
        <f>'5_1万円刻み'!$A$1073</f>
        <v/>
      </c>
      <c r="C2836" s="21">
        <f>AO2836</f>
        <v/>
      </c>
      <c r="D2836" s="21" t="n">
        <v>0</v>
      </c>
      <c r="E2836" s="21">
        <f>ROUND(MIN(B2836/12,650000)*12*0.0915+MIN(B2836/12,1390000)*12*(0.0504+0)+B2836*0.005,0)</f>
        <v/>
      </c>
      <c r="F2836" s="21">
        <f>IF(B2836&lt;741000,0,IF(B2836&lt;2191000,B2836-740000,IF(B2836&lt;2193000,1451000,IF(B2836&lt;2196000,1453000,IF(B2836&lt;2200000,1456000,IF(B2836&lt;3600000,ROUND(ROUNDDOWN(B2836/4,-3)*2.8,0)-80000,IF(B2836&lt;6600000,ROUND(ROUNDDOWN(B2836/4,-3)*3.2,0)-440000,IF(B2836&lt;8500000,ROUNDDOWN(B2836*0.9,0)-1100000,B2836-1950000))))))))</f>
        <v/>
      </c>
      <c r="G2836" s="21">
        <f>IF(F2836&gt;23500000,NA(),IF(F2836&lt;=4890000,1040000,IF(F2836&lt;=6550000,670000,620000)))</f>
        <v/>
      </c>
      <c r="H2836" s="21">
        <f>IF(D2836&lt;=0,0,MAX(0,MIN(2000000,D2836-MIN(100000,ROUNDDOWN(F2836*0.05,0)))))</f>
        <v/>
      </c>
      <c r="I2836" s="21">
        <f>IF(C2836&lt;=2000,0,MIN(C2836,ROUNDDOWN(F2836*0.4,0))-2000)</f>
        <v/>
      </c>
      <c r="J2836" s="21">
        <f>MAX(0,ROUNDDOWN(F2836-E2836-G2836,-3))</f>
        <v/>
      </c>
      <c r="K2836" s="21">
        <f>MAX(0,ROUNDDOWN(F2836-E2836-G2836-H2836-I2836,-3))</f>
        <v/>
      </c>
      <c r="L2836" s="21">
        <f>MAX(0,ROUNDDOWN(F2836-E2836-G2836-H2836,-3))</f>
        <v/>
      </c>
      <c r="M2836" s="21">
        <f>IF(J2836&lt;=0,0,ROUNDDOWN((J2836*LOOKUP(J2836,{0,1950001,3300001,6950001,9000001,18000001,40000001},{0.05,0.1,0.2,0.23,0.33,0.4,0.45})-LOOKUP(J2836,{0,1950001,3300001,6950001,9000001,18000001,40000001},{0,97500,427500,636000,1536000,2796000,4796000}))*1.021,-2))</f>
        <v/>
      </c>
      <c r="N2836" s="21">
        <f>IF(K2836&lt;=0,0,ROUNDDOWN((K2836*LOOKUP(K2836,{0,1950001,3300001,6950001,9000001,18000001,40000001},{0.05,0.1,0.2,0.23,0.33,0.4,0.45})-LOOKUP(K2836,{0,1950001,3300001,6950001,9000001,18000001,40000001},{0,97500,427500,636000,1536000,2796000,4796000}))*1.021,-2))</f>
        <v/>
      </c>
      <c r="O2836" s="21">
        <f>IF(L2836&lt;=0,0,ROUNDDOWN((L2836*LOOKUP(L2836,{0,1950001,3300001,6950001,9000001,18000001,40000001},{0.05,0.1,0.2,0.23,0.33,0.4,0.45})-LOOKUP(L2836,{0,1950001,3300001,6950001,9000001,18000001,40000001},{0,97500,427500,636000,1536000,2796000,4796000}))*1.021,-2))</f>
        <v/>
      </c>
      <c r="P2836" s="21">
        <f>MAX(0,ROUNDDOWN(F2836-E2836-430000,-3))</f>
        <v/>
      </c>
      <c r="Q2836" s="21">
        <f>MAX(0,ROUNDDOWN(F2836-E2836-430000-H2836,-3))</f>
        <v/>
      </c>
      <c r="R2836" s="21">
        <f>IF(F2836&lt;=450000,0,MAX(0,P2836*0.06-MIN(50000,P2836)*0.03))</f>
        <v/>
      </c>
      <c r="S2836" s="21">
        <f>IF(F2836&lt;=450000,0,MAX(0,P2836*0.04-MIN(50000,P2836)*0.02))</f>
        <v/>
      </c>
      <c r="T2836" s="21">
        <f>IF(F2836&lt;=450000,0,MAX(0,Q2836*0.06-MIN(50000,Q2836)*0.03))</f>
        <v/>
      </c>
      <c r="U2836" s="21">
        <f>IF(F2836&lt;=450000,0,MAX(0,Q2836*0.04-MIN(50000,Q2836)*0.02))</f>
        <v/>
      </c>
      <c r="V2836" s="21">
        <f>50000+MAX(0,G2836-480000)</f>
        <v/>
      </c>
      <c r="W2836" s="21">
        <f>P2836-V2836</f>
        <v/>
      </c>
      <c r="X2836" s="21">
        <f>Q2836-V2836</f>
        <v/>
      </c>
      <c r="Y2836" s="22">
        <f>IF(W2836&lt;0,0.9,LOOKUP(W2836,{0,1950001,3300001,6950001,9000001,18000001,40000001},{0.84895,0.7979,0.6958,0.66517,0.56307,0.4916,0.44055}))</f>
        <v/>
      </c>
      <c r="Z2836" s="22">
        <f>IF(X2836&lt;0,0.9,LOOKUP(X2836,{0,1950001,3300001,6950001,9000001,18000001,40000001},{0.84895,0.7979,0.6958,0.66517,0.56307,0.4916,0.44055}))</f>
        <v/>
      </c>
      <c r="AA2836" s="22">
        <f>IF(W2836&lt;0,0,CHOOSE(MATCH(W2836,{0,1950001,3300001,6950001,9000001},1),5.105/84.895,10.21/79.79,20.42/69.58,23.483/66.517,33.693/56.307))</f>
        <v/>
      </c>
      <c r="AB2836" s="21">
        <f>IF(C2836&lt;=2000,0,(MIN(C2836,ROUNDDOWN(F2836*0.3,0))-2000)*0.1)</f>
        <v/>
      </c>
      <c r="AC2836" s="21">
        <f>IF(C2836&lt;=2000,0,MIN((C2836-2000)*Y2836,(R2836+S2836)*0.2))</f>
        <v/>
      </c>
      <c r="AD2836" s="21">
        <f>IF(C2836&lt;=2000,0,MIN((C2836-2000)*Z2836,(T2836+U2836)*0.2))</f>
        <v/>
      </c>
      <c r="AE2836" s="21">
        <f>AC2836*AA2836</f>
        <v/>
      </c>
      <c r="AF2836" s="21">
        <f>ROUNDDOWN(R2836,-2)+ROUNDDOWN(S2836,-2)</f>
        <v/>
      </c>
      <c r="AG2836" s="21">
        <f>ROUNDDOWN(MAX(0,R2836-(AB2836+AC2836+AE2836)*0.6),-2)+ROUNDDOWN(MAX(0,S2836-(AB2836+AC2836+AE2836)*0.4),-2)</f>
        <v/>
      </c>
      <c r="AH2836" s="21">
        <f>ROUNDDOWN(MAX(0,T2836-(AB2836+AD2836)*0.6),-2)+ROUNDDOWN(MAX(0,U2836-(AB2836+AD2836)*0.4),-2)</f>
        <v/>
      </c>
      <c r="AI2836" s="21">
        <f>ROUNDDOWN(T2836,-2)+ROUNDDOWN(U2836,-2)</f>
        <v/>
      </c>
      <c r="AJ2836" s="21">
        <f>M2836+AF2836</f>
        <v/>
      </c>
      <c r="AK2836" s="21">
        <f>M2836+AG2836</f>
        <v/>
      </c>
      <c r="AL2836" s="21">
        <f>N2836+AH2836</f>
        <v/>
      </c>
      <c r="AM2836" s="21">
        <f>O2836+AI2836</f>
        <v/>
      </c>
      <c r="AN2836" s="21">
        <f>N2836+AI2836</f>
        <v/>
      </c>
      <c r="AO2836" s="21">
        <f>ROUNDDOWN((R2836+S2836)*0.2/Y2836+2000,0)</f>
        <v/>
      </c>
      <c r="AP2836" s="21">
        <f>ROUNDDOWN((T2836+U2836)*0.2/Z2836+2000,0)</f>
        <v/>
      </c>
      <c r="AQ2836" s="21">
        <f>AL2836-AK2836</f>
        <v/>
      </c>
      <c r="AR2836" s="21">
        <f>AM2836-AK2836</f>
        <v/>
      </c>
      <c r="AS2836" s="21">
        <f>AM2836-AL2836</f>
        <v/>
      </c>
      <c r="AT2836" s="21">
        <f>AK2836+C2836-AJ2836</f>
        <v/>
      </c>
      <c r="AU2836" s="21">
        <f>AL2836+C2836-AM2836</f>
        <v/>
      </c>
      <c r="AV2836" s="21">
        <f>AN2836+C2836-AM2836</f>
        <v/>
      </c>
    </row>
    <row r="2837">
      <c r="A2837" t="inlineStr">
        <is>
          <t>1万円刻み</t>
        </is>
      </c>
      <c r="B2837" s="21">
        <f>'5_1万円刻み'!$A$1074</f>
        <v/>
      </c>
      <c r="C2837" s="21">
        <f>AO2837</f>
        <v/>
      </c>
      <c r="D2837" s="21" t="n">
        <v>0</v>
      </c>
      <c r="E2837" s="21">
        <f>ROUND(MIN(B2837/12,650000)*12*0.0915+MIN(B2837/12,1390000)*12*(0.0504+0)+B2837*0.005,0)</f>
        <v/>
      </c>
      <c r="F2837" s="21">
        <f>IF(B2837&lt;741000,0,IF(B2837&lt;2191000,B2837-740000,IF(B2837&lt;2193000,1451000,IF(B2837&lt;2196000,1453000,IF(B2837&lt;2200000,1456000,IF(B2837&lt;3600000,ROUND(ROUNDDOWN(B2837/4,-3)*2.8,0)-80000,IF(B2837&lt;6600000,ROUND(ROUNDDOWN(B2837/4,-3)*3.2,0)-440000,IF(B2837&lt;8500000,ROUNDDOWN(B2837*0.9,0)-1100000,B2837-1950000))))))))</f>
        <v/>
      </c>
      <c r="G2837" s="21">
        <f>IF(F2837&gt;23500000,NA(),IF(F2837&lt;=4890000,1040000,IF(F2837&lt;=6550000,670000,620000)))</f>
        <v/>
      </c>
      <c r="H2837" s="21">
        <f>IF(D2837&lt;=0,0,MAX(0,MIN(2000000,D2837-MIN(100000,ROUNDDOWN(F2837*0.05,0)))))</f>
        <v/>
      </c>
      <c r="I2837" s="21">
        <f>IF(C2837&lt;=2000,0,MIN(C2837,ROUNDDOWN(F2837*0.4,0))-2000)</f>
        <v/>
      </c>
      <c r="J2837" s="21">
        <f>MAX(0,ROUNDDOWN(F2837-E2837-G2837,-3))</f>
        <v/>
      </c>
      <c r="K2837" s="21">
        <f>MAX(0,ROUNDDOWN(F2837-E2837-G2837-H2837-I2837,-3))</f>
        <v/>
      </c>
      <c r="L2837" s="21">
        <f>MAX(0,ROUNDDOWN(F2837-E2837-G2837-H2837,-3))</f>
        <v/>
      </c>
      <c r="M2837" s="21">
        <f>IF(J2837&lt;=0,0,ROUNDDOWN((J2837*LOOKUP(J2837,{0,1950001,3300001,6950001,9000001,18000001,40000001},{0.05,0.1,0.2,0.23,0.33,0.4,0.45})-LOOKUP(J2837,{0,1950001,3300001,6950001,9000001,18000001,40000001},{0,97500,427500,636000,1536000,2796000,4796000}))*1.021,-2))</f>
        <v/>
      </c>
      <c r="N2837" s="21">
        <f>IF(K2837&lt;=0,0,ROUNDDOWN((K2837*LOOKUP(K2837,{0,1950001,3300001,6950001,9000001,18000001,40000001},{0.05,0.1,0.2,0.23,0.33,0.4,0.45})-LOOKUP(K2837,{0,1950001,3300001,6950001,9000001,18000001,40000001},{0,97500,427500,636000,1536000,2796000,4796000}))*1.021,-2))</f>
        <v/>
      </c>
      <c r="O2837" s="21">
        <f>IF(L2837&lt;=0,0,ROUNDDOWN((L2837*LOOKUP(L2837,{0,1950001,3300001,6950001,9000001,18000001,40000001},{0.05,0.1,0.2,0.23,0.33,0.4,0.45})-LOOKUP(L2837,{0,1950001,3300001,6950001,9000001,18000001,40000001},{0,97500,427500,636000,1536000,2796000,4796000}))*1.021,-2))</f>
        <v/>
      </c>
      <c r="P2837" s="21">
        <f>MAX(0,ROUNDDOWN(F2837-E2837-430000,-3))</f>
        <v/>
      </c>
      <c r="Q2837" s="21">
        <f>MAX(0,ROUNDDOWN(F2837-E2837-430000-H2837,-3))</f>
        <v/>
      </c>
      <c r="R2837" s="21">
        <f>IF(F2837&lt;=450000,0,MAX(0,P2837*0.06-MIN(50000,P2837)*0.03))</f>
        <v/>
      </c>
      <c r="S2837" s="21">
        <f>IF(F2837&lt;=450000,0,MAX(0,P2837*0.04-MIN(50000,P2837)*0.02))</f>
        <v/>
      </c>
      <c r="T2837" s="21">
        <f>IF(F2837&lt;=450000,0,MAX(0,Q2837*0.06-MIN(50000,Q2837)*0.03))</f>
        <v/>
      </c>
      <c r="U2837" s="21">
        <f>IF(F2837&lt;=450000,0,MAX(0,Q2837*0.04-MIN(50000,Q2837)*0.02))</f>
        <v/>
      </c>
      <c r="V2837" s="21">
        <f>50000+MAX(0,G2837-480000)</f>
        <v/>
      </c>
      <c r="W2837" s="21">
        <f>P2837-V2837</f>
        <v/>
      </c>
      <c r="X2837" s="21">
        <f>Q2837-V2837</f>
        <v/>
      </c>
      <c r="Y2837" s="22">
        <f>IF(W2837&lt;0,0.9,LOOKUP(W2837,{0,1950001,3300001,6950001,9000001,18000001,40000001},{0.84895,0.7979,0.6958,0.66517,0.56307,0.4916,0.44055}))</f>
        <v/>
      </c>
      <c r="Z2837" s="22">
        <f>IF(X2837&lt;0,0.9,LOOKUP(X2837,{0,1950001,3300001,6950001,9000001,18000001,40000001},{0.84895,0.7979,0.6958,0.66517,0.56307,0.4916,0.44055}))</f>
        <v/>
      </c>
      <c r="AA2837" s="22">
        <f>IF(W2837&lt;0,0,CHOOSE(MATCH(W2837,{0,1950001,3300001,6950001,9000001},1),5.105/84.895,10.21/79.79,20.42/69.58,23.483/66.517,33.693/56.307))</f>
        <v/>
      </c>
      <c r="AB2837" s="21">
        <f>IF(C2837&lt;=2000,0,(MIN(C2837,ROUNDDOWN(F2837*0.3,0))-2000)*0.1)</f>
        <v/>
      </c>
      <c r="AC2837" s="21">
        <f>IF(C2837&lt;=2000,0,MIN((C2837-2000)*Y2837,(R2837+S2837)*0.2))</f>
        <v/>
      </c>
      <c r="AD2837" s="21">
        <f>IF(C2837&lt;=2000,0,MIN((C2837-2000)*Z2837,(T2837+U2837)*0.2))</f>
        <v/>
      </c>
      <c r="AE2837" s="21">
        <f>AC2837*AA2837</f>
        <v/>
      </c>
      <c r="AF2837" s="21">
        <f>ROUNDDOWN(R2837,-2)+ROUNDDOWN(S2837,-2)</f>
        <v/>
      </c>
      <c r="AG2837" s="21">
        <f>ROUNDDOWN(MAX(0,R2837-(AB2837+AC2837+AE2837)*0.6),-2)+ROUNDDOWN(MAX(0,S2837-(AB2837+AC2837+AE2837)*0.4),-2)</f>
        <v/>
      </c>
      <c r="AH2837" s="21">
        <f>ROUNDDOWN(MAX(0,T2837-(AB2837+AD2837)*0.6),-2)+ROUNDDOWN(MAX(0,U2837-(AB2837+AD2837)*0.4),-2)</f>
        <v/>
      </c>
      <c r="AI2837" s="21">
        <f>ROUNDDOWN(T2837,-2)+ROUNDDOWN(U2837,-2)</f>
        <v/>
      </c>
      <c r="AJ2837" s="21">
        <f>M2837+AF2837</f>
        <v/>
      </c>
      <c r="AK2837" s="21">
        <f>M2837+AG2837</f>
        <v/>
      </c>
      <c r="AL2837" s="21">
        <f>N2837+AH2837</f>
        <v/>
      </c>
      <c r="AM2837" s="21">
        <f>O2837+AI2837</f>
        <v/>
      </c>
      <c r="AN2837" s="21">
        <f>N2837+AI2837</f>
        <v/>
      </c>
      <c r="AO2837" s="21">
        <f>ROUNDDOWN((R2837+S2837)*0.2/Y2837+2000,0)</f>
        <v/>
      </c>
      <c r="AP2837" s="21">
        <f>ROUNDDOWN((T2837+U2837)*0.2/Z2837+2000,0)</f>
        <v/>
      </c>
      <c r="AQ2837" s="21">
        <f>AL2837-AK2837</f>
        <v/>
      </c>
      <c r="AR2837" s="21">
        <f>AM2837-AK2837</f>
        <v/>
      </c>
      <c r="AS2837" s="21">
        <f>AM2837-AL2837</f>
        <v/>
      </c>
      <c r="AT2837" s="21">
        <f>AK2837+C2837-AJ2837</f>
        <v/>
      </c>
      <c r="AU2837" s="21">
        <f>AL2837+C2837-AM2837</f>
        <v/>
      </c>
      <c r="AV2837" s="21">
        <f>AN2837+C2837-AM2837</f>
        <v/>
      </c>
    </row>
    <row r="2838">
      <c r="A2838" t="inlineStr">
        <is>
          <t>1万円刻み</t>
        </is>
      </c>
      <c r="B2838" s="21">
        <f>'5_1万円刻み'!$A$1075</f>
        <v/>
      </c>
      <c r="C2838" s="21">
        <f>AO2838</f>
        <v/>
      </c>
      <c r="D2838" s="21" t="n">
        <v>0</v>
      </c>
      <c r="E2838" s="21">
        <f>ROUND(MIN(B2838/12,650000)*12*0.0915+MIN(B2838/12,1390000)*12*(0.0504+0)+B2838*0.005,0)</f>
        <v/>
      </c>
      <c r="F2838" s="21">
        <f>IF(B2838&lt;741000,0,IF(B2838&lt;2191000,B2838-740000,IF(B2838&lt;2193000,1451000,IF(B2838&lt;2196000,1453000,IF(B2838&lt;2200000,1456000,IF(B2838&lt;3600000,ROUND(ROUNDDOWN(B2838/4,-3)*2.8,0)-80000,IF(B2838&lt;6600000,ROUND(ROUNDDOWN(B2838/4,-3)*3.2,0)-440000,IF(B2838&lt;8500000,ROUNDDOWN(B2838*0.9,0)-1100000,B2838-1950000))))))))</f>
        <v/>
      </c>
      <c r="G2838" s="21">
        <f>IF(F2838&gt;23500000,NA(),IF(F2838&lt;=4890000,1040000,IF(F2838&lt;=6550000,670000,620000)))</f>
        <v/>
      </c>
      <c r="H2838" s="21">
        <f>IF(D2838&lt;=0,0,MAX(0,MIN(2000000,D2838-MIN(100000,ROUNDDOWN(F2838*0.05,0)))))</f>
        <v/>
      </c>
      <c r="I2838" s="21">
        <f>IF(C2838&lt;=2000,0,MIN(C2838,ROUNDDOWN(F2838*0.4,0))-2000)</f>
        <v/>
      </c>
      <c r="J2838" s="21">
        <f>MAX(0,ROUNDDOWN(F2838-E2838-G2838,-3))</f>
        <v/>
      </c>
      <c r="K2838" s="21">
        <f>MAX(0,ROUNDDOWN(F2838-E2838-G2838-H2838-I2838,-3))</f>
        <v/>
      </c>
      <c r="L2838" s="21">
        <f>MAX(0,ROUNDDOWN(F2838-E2838-G2838-H2838,-3))</f>
        <v/>
      </c>
      <c r="M2838" s="21">
        <f>IF(J2838&lt;=0,0,ROUNDDOWN((J2838*LOOKUP(J2838,{0,1950001,3300001,6950001,9000001,18000001,40000001},{0.05,0.1,0.2,0.23,0.33,0.4,0.45})-LOOKUP(J2838,{0,1950001,3300001,6950001,9000001,18000001,40000001},{0,97500,427500,636000,1536000,2796000,4796000}))*1.021,-2))</f>
        <v/>
      </c>
      <c r="N2838" s="21">
        <f>IF(K2838&lt;=0,0,ROUNDDOWN((K2838*LOOKUP(K2838,{0,1950001,3300001,6950001,9000001,18000001,40000001},{0.05,0.1,0.2,0.23,0.33,0.4,0.45})-LOOKUP(K2838,{0,1950001,3300001,6950001,9000001,18000001,40000001},{0,97500,427500,636000,1536000,2796000,4796000}))*1.021,-2))</f>
        <v/>
      </c>
      <c r="O2838" s="21">
        <f>IF(L2838&lt;=0,0,ROUNDDOWN((L2838*LOOKUP(L2838,{0,1950001,3300001,6950001,9000001,18000001,40000001},{0.05,0.1,0.2,0.23,0.33,0.4,0.45})-LOOKUP(L2838,{0,1950001,3300001,6950001,9000001,18000001,40000001},{0,97500,427500,636000,1536000,2796000,4796000}))*1.021,-2))</f>
        <v/>
      </c>
      <c r="P2838" s="21">
        <f>MAX(0,ROUNDDOWN(F2838-E2838-430000,-3))</f>
        <v/>
      </c>
      <c r="Q2838" s="21">
        <f>MAX(0,ROUNDDOWN(F2838-E2838-430000-H2838,-3))</f>
        <v/>
      </c>
      <c r="R2838" s="21">
        <f>IF(F2838&lt;=450000,0,MAX(0,P2838*0.06-MIN(50000,P2838)*0.03))</f>
        <v/>
      </c>
      <c r="S2838" s="21">
        <f>IF(F2838&lt;=450000,0,MAX(0,P2838*0.04-MIN(50000,P2838)*0.02))</f>
        <v/>
      </c>
      <c r="T2838" s="21">
        <f>IF(F2838&lt;=450000,0,MAX(0,Q2838*0.06-MIN(50000,Q2838)*0.03))</f>
        <v/>
      </c>
      <c r="U2838" s="21">
        <f>IF(F2838&lt;=450000,0,MAX(0,Q2838*0.04-MIN(50000,Q2838)*0.02))</f>
        <v/>
      </c>
      <c r="V2838" s="21">
        <f>50000+MAX(0,G2838-480000)</f>
        <v/>
      </c>
      <c r="W2838" s="21">
        <f>P2838-V2838</f>
        <v/>
      </c>
      <c r="X2838" s="21">
        <f>Q2838-V2838</f>
        <v/>
      </c>
      <c r="Y2838" s="22">
        <f>IF(W2838&lt;0,0.9,LOOKUP(W2838,{0,1950001,3300001,6950001,9000001,18000001,40000001},{0.84895,0.7979,0.6958,0.66517,0.56307,0.4916,0.44055}))</f>
        <v/>
      </c>
      <c r="Z2838" s="22">
        <f>IF(X2838&lt;0,0.9,LOOKUP(X2838,{0,1950001,3300001,6950001,9000001,18000001,40000001},{0.84895,0.7979,0.6958,0.66517,0.56307,0.4916,0.44055}))</f>
        <v/>
      </c>
      <c r="AA2838" s="22">
        <f>IF(W2838&lt;0,0,CHOOSE(MATCH(W2838,{0,1950001,3300001,6950001,9000001},1),5.105/84.895,10.21/79.79,20.42/69.58,23.483/66.517,33.693/56.307))</f>
        <v/>
      </c>
      <c r="AB2838" s="21">
        <f>IF(C2838&lt;=2000,0,(MIN(C2838,ROUNDDOWN(F2838*0.3,0))-2000)*0.1)</f>
        <v/>
      </c>
      <c r="AC2838" s="21">
        <f>IF(C2838&lt;=2000,0,MIN((C2838-2000)*Y2838,(R2838+S2838)*0.2))</f>
        <v/>
      </c>
      <c r="AD2838" s="21">
        <f>IF(C2838&lt;=2000,0,MIN((C2838-2000)*Z2838,(T2838+U2838)*0.2))</f>
        <v/>
      </c>
      <c r="AE2838" s="21">
        <f>AC2838*AA2838</f>
        <v/>
      </c>
      <c r="AF2838" s="21">
        <f>ROUNDDOWN(R2838,-2)+ROUNDDOWN(S2838,-2)</f>
        <v/>
      </c>
      <c r="AG2838" s="21">
        <f>ROUNDDOWN(MAX(0,R2838-(AB2838+AC2838+AE2838)*0.6),-2)+ROUNDDOWN(MAX(0,S2838-(AB2838+AC2838+AE2838)*0.4),-2)</f>
        <v/>
      </c>
      <c r="AH2838" s="21">
        <f>ROUNDDOWN(MAX(0,T2838-(AB2838+AD2838)*0.6),-2)+ROUNDDOWN(MAX(0,U2838-(AB2838+AD2838)*0.4),-2)</f>
        <v/>
      </c>
      <c r="AI2838" s="21">
        <f>ROUNDDOWN(T2838,-2)+ROUNDDOWN(U2838,-2)</f>
        <v/>
      </c>
      <c r="AJ2838" s="21">
        <f>M2838+AF2838</f>
        <v/>
      </c>
      <c r="AK2838" s="21">
        <f>M2838+AG2838</f>
        <v/>
      </c>
      <c r="AL2838" s="21">
        <f>N2838+AH2838</f>
        <v/>
      </c>
      <c r="AM2838" s="21">
        <f>O2838+AI2838</f>
        <v/>
      </c>
      <c r="AN2838" s="21">
        <f>N2838+AI2838</f>
        <v/>
      </c>
      <c r="AO2838" s="21">
        <f>ROUNDDOWN((R2838+S2838)*0.2/Y2838+2000,0)</f>
        <v/>
      </c>
      <c r="AP2838" s="21">
        <f>ROUNDDOWN((T2838+U2838)*0.2/Z2838+2000,0)</f>
        <v/>
      </c>
      <c r="AQ2838" s="21">
        <f>AL2838-AK2838</f>
        <v/>
      </c>
      <c r="AR2838" s="21">
        <f>AM2838-AK2838</f>
        <v/>
      </c>
      <c r="AS2838" s="21">
        <f>AM2838-AL2838</f>
        <v/>
      </c>
      <c r="AT2838" s="21">
        <f>AK2838+C2838-AJ2838</f>
        <v/>
      </c>
      <c r="AU2838" s="21">
        <f>AL2838+C2838-AM2838</f>
        <v/>
      </c>
      <c r="AV2838" s="21">
        <f>AN2838+C2838-AM2838</f>
        <v/>
      </c>
    </row>
    <row r="2839">
      <c r="A2839" t="inlineStr">
        <is>
          <t>1万円刻み</t>
        </is>
      </c>
      <c r="B2839" s="21">
        <f>'5_1万円刻み'!$A$1076</f>
        <v/>
      </c>
      <c r="C2839" s="21">
        <f>AO2839</f>
        <v/>
      </c>
      <c r="D2839" s="21" t="n">
        <v>0</v>
      </c>
      <c r="E2839" s="21">
        <f>ROUND(MIN(B2839/12,650000)*12*0.0915+MIN(B2839/12,1390000)*12*(0.0504+0)+B2839*0.005,0)</f>
        <v/>
      </c>
      <c r="F2839" s="21">
        <f>IF(B2839&lt;741000,0,IF(B2839&lt;2191000,B2839-740000,IF(B2839&lt;2193000,1451000,IF(B2839&lt;2196000,1453000,IF(B2839&lt;2200000,1456000,IF(B2839&lt;3600000,ROUND(ROUNDDOWN(B2839/4,-3)*2.8,0)-80000,IF(B2839&lt;6600000,ROUND(ROUNDDOWN(B2839/4,-3)*3.2,0)-440000,IF(B2839&lt;8500000,ROUNDDOWN(B2839*0.9,0)-1100000,B2839-1950000))))))))</f>
        <v/>
      </c>
      <c r="G2839" s="21">
        <f>IF(F2839&gt;23500000,NA(),IF(F2839&lt;=4890000,1040000,IF(F2839&lt;=6550000,670000,620000)))</f>
        <v/>
      </c>
      <c r="H2839" s="21">
        <f>IF(D2839&lt;=0,0,MAX(0,MIN(2000000,D2839-MIN(100000,ROUNDDOWN(F2839*0.05,0)))))</f>
        <v/>
      </c>
      <c r="I2839" s="21">
        <f>IF(C2839&lt;=2000,0,MIN(C2839,ROUNDDOWN(F2839*0.4,0))-2000)</f>
        <v/>
      </c>
      <c r="J2839" s="21">
        <f>MAX(0,ROUNDDOWN(F2839-E2839-G2839,-3))</f>
        <v/>
      </c>
      <c r="K2839" s="21">
        <f>MAX(0,ROUNDDOWN(F2839-E2839-G2839-H2839-I2839,-3))</f>
        <v/>
      </c>
      <c r="L2839" s="21">
        <f>MAX(0,ROUNDDOWN(F2839-E2839-G2839-H2839,-3))</f>
        <v/>
      </c>
      <c r="M2839" s="21">
        <f>IF(J2839&lt;=0,0,ROUNDDOWN((J2839*LOOKUP(J2839,{0,1950001,3300001,6950001,9000001,18000001,40000001},{0.05,0.1,0.2,0.23,0.33,0.4,0.45})-LOOKUP(J2839,{0,1950001,3300001,6950001,9000001,18000001,40000001},{0,97500,427500,636000,1536000,2796000,4796000}))*1.021,-2))</f>
        <v/>
      </c>
      <c r="N2839" s="21">
        <f>IF(K2839&lt;=0,0,ROUNDDOWN((K2839*LOOKUP(K2839,{0,1950001,3300001,6950001,9000001,18000001,40000001},{0.05,0.1,0.2,0.23,0.33,0.4,0.45})-LOOKUP(K2839,{0,1950001,3300001,6950001,9000001,18000001,40000001},{0,97500,427500,636000,1536000,2796000,4796000}))*1.021,-2))</f>
        <v/>
      </c>
      <c r="O2839" s="21">
        <f>IF(L2839&lt;=0,0,ROUNDDOWN((L2839*LOOKUP(L2839,{0,1950001,3300001,6950001,9000001,18000001,40000001},{0.05,0.1,0.2,0.23,0.33,0.4,0.45})-LOOKUP(L2839,{0,1950001,3300001,6950001,9000001,18000001,40000001},{0,97500,427500,636000,1536000,2796000,4796000}))*1.021,-2))</f>
        <v/>
      </c>
      <c r="P2839" s="21">
        <f>MAX(0,ROUNDDOWN(F2839-E2839-430000,-3))</f>
        <v/>
      </c>
      <c r="Q2839" s="21">
        <f>MAX(0,ROUNDDOWN(F2839-E2839-430000-H2839,-3))</f>
        <v/>
      </c>
      <c r="R2839" s="21">
        <f>IF(F2839&lt;=450000,0,MAX(0,P2839*0.06-MIN(50000,P2839)*0.03))</f>
        <v/>
      </c>
      <c r="S2839" s="21">
        <f>IF(F2839&lt;=450000,0,MAX(0,P2839*0.04-MIN(50000,P2839)*0.02))</f>
        <v/>
      </c>
      <c r="T2839" s="21">
        <f>IF(F2839&lt;=450000,0,MAX(0,Q2839*0.06-MIN(50000,Q2839)*0.03))</f>
        <v/>
      </c>
      <c r="U2839" s="21">
        <f>IF(F2839&lt;=450000,0,MAX(0,Q2839*0.04-MIN(50000,Q2839)*0.02))</f>
        <v/>
      </c>
      <c r="V2839" s="21">
        <f>50000+MAX(0,G2839-480000)</f>
        <v/>
      </c>
      <c r="W2839" s="21">
        <f>P2839-V2839</f>
        <v/>
      </c>
      <c r="X2839" s="21">
        <f>Q2839-V2839</f>
        <v/>
      </c>
      <c r="Y2839" s="22">
        <f>IF(W2839&lt;0,0.9,LOOKUP(W2839,{0,1950001,3300001,6950001,9000001,18000001,40000001},{0.84895,0.7979,0.6958,0.66517,0.56307,0.4916,0.44055}))</f>
        <v/>
      </c>
      <c r="Z2839" s="22">
        <f>IF(X2839&lt;0,0.9,LOOKUP(X2839,{0,1950001,3300001,6950001,9000001,18000001,40000001},{0.84895,0.7979,0.6958,0.66517,0.56307,0.4916,0.44055}))</f>
        <v/>
      </c>
      <c r="AA2839" s="22">
        <f>IF(W2839&lt;0,0,CHOOSE(MATCH(W2839,{0,1950001,3300001,6950001,9000001},1),5.105/84.895,10.21/79.79,20.42/69.58,23.483/66.517,33.693/56.307))</f>
        <v/>
      </c>
      <c r="AB2839" s="21">
        <f>IF(C2839&lt;=2000,0,(MIN(C2839,ROUNDDOWN(F2839*0.3,0))-2000)*0.1)</f>
        <v/>
      </c>
      <c r="AC2839" s="21">
        <f>IF(C2839&lt;=2000,0,MIN((C2839-2000)*Y2839,(R2839+S2839)*0.2))</f>
        <v/>
      </c>
      <c r="AD2839" s="21">
        <f>IF(C2839&lt;=2000,0,MIN((C2839-2000)*Z2839,(T2839+U2839)*0.2))</f>
        <v/>
      </c>
      <c r="AE2839" s="21">
        <f>AC2839*AA2839</f>
        <v/>
      </c>
      <c r="AF2839" s="21">
        <f>ROUNDDOWN(R2839,-2)+ROUNDDOWN(S2839,-2)</f>
        <v/>
      </c>
      <c r="AG2839" s="21">
        <f>ROUNDDOWN(MAX(0,R2839-(AB2839+AC2839+AE2839)*0.6),-2)+ROUNDDOWN(MAX(0,S2839-(AB2839+AC2839+AE2839)*0.4),-2)</f>
        <v/>
      </c>
      <c r="AH2839" s="21">
        <f>ROUNDDOWN(MAX(0,T2839-(AB2839+AD2839)*0.6),-2)+ROUNDDOWN(MAX(0,U2839-(AB2839+AD2839)*0.4),-2)</f>
        <v/>
      </c>
      <c r="AI2839" s="21">
        <f>ROUNDDOWN(T2839,-2)+ROUNDDOWN(U2839,-2)</f>
        <v/>
      </c>
      <c r="AJ2839" s="21">
        <f>M2839+AF2839</f>
        <v/>
      </c>
      <c r="AK2839" s="21">
        <f>M2839+AG2839</f>
        <v/>
      </c>
      <c r="AL2839" s="21">
        <f>N2839+AH2839</f>
        <v/>
      </c>
      <c r="AM2839" s="21">
        <f>O2839+AI2839</f>
        <v/>
      </c>
      <c r="AN2839" s="21">
        <f>N2839+AI2839</f>
        <v/>
      </c>
      <c r="AO2839" s="21">
        <f>ROUNDDOWN((R2839+S2839)*0.2/Y2839+2000,0)</f>
        <v/>
      </c>
      <c r="AP2839" s="21">
        <f>ROUNDDOWN((T2839+U2839)*0.2/Z2839+2000,0)</f>
        <v/>
      </c>
      <c r="AQ2839" s="21">
        <f>AL2839-AK2839</f>
        <v/>
      </c>
      <c r="AR2839" s="21">
        <f>AM2839-AK2839</f>
        <v/>
      </c>
      <c r="AS2839" s="21">
        <f>AM2839-AL2839</f>
        <v/>
      </c>
      <c r="AT2839" s="21">
        <f>AK2839+C2839-AJ2839</f>
        <v/>
      </c>
      <c r="AU2839" s="21">
        <f>AL2839+C2839-AM2839</f>
        <v/>
      </c>
      <c r="AV2839" s="21">
        <f>AN2839+C2839-AM2839</f>
        <v/>
      </c>
    </row>
    <row r="2840">
      <c r="A2840" t="inlineStr">
        <is>
          <t>1万円刻み</t>
        </is>
      </c>
      <c r="B2840" s="21">
        <f>'5_1万円刻み'!$A$1077</f>
        <v/>
      </c>
      <c r="C2840" s="21">
        <f>AO2840</f>
        <v/>
      </c>
      <c r="D2840" s="21" t="n">
        <v>0</v>
      </c>
      <c r="E2840" s="21">
        <f>ROUND(MIN(B2840/12,650000)*12*0.0915+MIN(B2840/12,1390000)*12*(0.0504+0)+B2840*0.005,0)</f>
        <v/>
      </c>
      <c r="F2840" s="21">
        <f>IF(B2840&lt;741000,0,IF(B2840&lt;2191000,B2840-740000,IF(B2840&lt;2193000,1451000,IF(B2840&lt;2196000,1453000,IF(B2840&lt;2200000,1456000,IF(B2840&lt;3600000,ROUND(ROUNDDOWN(B2840/4,-3)*2.8,0)-80000,IF(B2840&lt;6600000,ROUND(ROUNDDOWN(B2840/4,-3)*3.2,0)-440000,IF(B2840&lt;8500000,ROUNDDOWN(B2840*0.9,0)-1100000,B2840-1950000))))))))</f>
        <v/>
      </c>
      <c r="G2840" s="21">
        <f>IF(F2840&gt;23500000,NA(),IF(F2840&lt;=4890000,1040000,IF(F2840&lt;=6550000,670000,620000)))</f>
        <v/>
      </c>
      <c r="H2840" s="21">
        <f>IF(D2840&lt;=0,0,MAX(0,MIN(2000000,D2840-MIN(100000,ROUNDDOWN(F2840*0.05,0)))))</f>
        <v/>
      </c>
      <c r="I2840" s="21">
        <f>IF(C2840&lt;=2000,0,MIN(C2840,ROUNDDOWN(F2840*0.4,0))-2000)</f>
        <v/>
      </c>
      <c r="J2840" s="21">
        <f>MAX(0,ROUNDDOWN(F2840-E2840-G2840,-3))</f>
        <v/>
      </c>
      <c r="K2840" s="21">
        <f>MAX(0,ROUNDDOWN(F2840-E2840-G2840-H2840-I2840,-3))</f>
        <v/>
      </c>
      <c r="L2840" s="21">
        <f>MAX(0,ROUNDDOWN(F2840-E2840-G2840-H2840,-3))</f>
        <v/>
      </c>
      <c r="M2840" s="21">
        <f>IF(J2840&lt;=0,0,ROUNDDOWN((J2840*LOOKUP(J2840,{0,1950001,3300001,6950001,9000001,18000001,40000001},{0.05,0.1,0.2,0.23,0.33,0.4,0.45})-LOOKUP(J2840,{0,1950001,3300001,6950001,9000001,18000001,40000001},{0,97500,427500,636000,1536000,2796000,4796000}))*1.021,-2))</f>
        <v/>
      </c>
      <c r="N2840" s="21">
        <f>IF(K2840&lt;=0,0,ROUNDDOWN((K2840*LOOKUP(K2840,{0,1950001,3300001,6950001,9000001,18000001,40000001},{0.05,0.1,0.2,0.23,0.33,0.4,0.45})-LOOKUP(K2840,{0,1950001,3300001,6950001,9000001,18000001,40000001},{0,97500,427500,636000,1536000,2796000,4796000}))*1.021,-2))</f>
        <v/>
      </c>
      <c r="O2840" s="21">
        <f>IF(L2840&lt;=0,0,ROUNDDOWN((L2840*LOOKUP(L2840,{0,1950001,3300001,6950001,9000001,18000001,40000001},{0.05,0.1,0.2,0.23,0.33,0.4,0.45})-LOOKUP(L2840,{0,1950001,3300001,6950001,9000001,18000001,40000001},{0,97500,427500,636000,1536000,2796000,4796000}))*1.021,-2))</f>
        <v/>
      </c>
      <c r="P2840" s="21">
        <f>MAX(0,ROUNDDOWN(F2840-E2840-430000,-3))</f>
        <v/>
      </c>
      <c r="Q2840" s="21">
        <f>MAX(0,ROUNDDOWN(F2840-E2840-430000-H2840,-3))</f>
        <v/>
      </c>
      <c r="R2840" s="21">
        <f>IF(F2840&lt;=450000,0,MAX(0,P2840*0.06-MIN(50000,P2840)*0.03))</f>
        <v/>
      </c>
      <c r="S2840" s="21">
        <f>IF(F2840&lt;=450000,0,MAX(0,P2840*0.04-MIN(50000,P2840)*0.02))</f>
        <v/>
      </c>
      <c r="T2840" s="21">
        <f>IF(F2840&lt;=450000,0,MAX(0,Q2840*0.06-MIN(50000,Q2840)*0.03))</f>
        <v/>
      </c>
      <c r="U2840" s="21">
        <f>IF(F2840&lt;=450000,0,MAX(0,Q2840*0.04-MIN(50000,Q2840)*0.02))</f>
        <v/>
      </c>
      <c r="V2840" s="21">
        <f>50000+MAX(0,G2840-480000)</f>
        <v/>
      </c>
      <c r="W2840" s="21">
        <f>P2840-V2840</f>
        <v/>
      </c>
      <c r="X2840" s="21">
        <f>Q2840-V2840</f>
        <v/>
      </c>
      <c r="Y2840" s="22">
        <f>IF(W2840&lt;0,0.9,LOOKUP(W2840,{0,1950001,3300001,6950001,9000001,18000001,40000001},{0.84895,0.7979,0.6958,0.66517,0.56307,0.4916,0.44055}))</f>
        <v/>
      </c>
      <c r="Z2840" s="22">
        <f>IF(X2840&lt;0,0.9,LOOKUP(X2840,{0,1950001,3300001,6950001,9000001,18000001,40000001},{0.84895,0.7979,0.6958,0.66517,0.56307,0.4916,0.44055}))</f>
        <v/>
      </c>
      <c r="AA2840" s="22">
        <f>IF(W2840&lt;0,0,CHOOSE(MATCH(W2840,{0,1950001,3300001,6950001,9000001},1),5.105/84.895,10.21/79.79,20.42/69.58,23.483/66.517,33.693/56.307))</f>
        <v/>
      </c>
      <c r="AB2840" s="21">
        <f>IF(C2840&lt;=2000,0,(MIN(C2840,ROUNDDOWN(F2840*0.3,0))-2000)*0.1)</f>
        <v/>
      </c>
      <c r="AC2840" s="21">
        <f>IF(C2840&lt;=2000,0,MIN((C2840-2000)*Y2840,(R2840+S2840)*0.2))</f>
        <v/>
      </c>
      <c r="AD2840" s="21">
        <f>IF(C2840&lt;=2000,0,MIN((C2840-2000)*Z2840,(T2840+U2840)*0.2))</f>
        <v/>
      </c>
      <c r="AE2840" s="21">
        <f>AC2840*AA2840</f>
        <v/>
      </c>
      <c r="AF2840" s="21">
        <f>ROUNDDOWN(R2840,-2)+ROUNDDOWN(S2840,-2)</f>
        <v/>
      </c>
      <c r="AG2840" s="21">
        <f>ROUNDDOWN(MAX(0,R2840-(AB2840+AC2840+AE2840)*0.6),-2)+ROUNDDOWN(MAX(0,S2840-(AB2840+AC2840+AE2840)*0.4),-2)</f>
        <v/>
      </c>
      <c r="AH2840" s="21">
        <f>ROUNDDOWN(MAX(0,T2840-(AB2840+AD2840)*0.6),-2)+ROUNDDOWN(MAX(0,U2840-(AB2840+AD2840)*0.4),-2)</f>
        <v/>
      </c>
      <c r="AI2840" s="21">
        <f>ROUNDDOWN(T2840,-2)+ROUNDDOWN(U2840,-2)</f>
        <v/>
      </c>
      <c r="AJ2840" s="21">
        <f>M2840+AF2840</f>
        <v/>
      </c>
      <c r="AK2840" s="21">
        <f>M2840+AG2840</f>
        <v/>
      </c>
      <c r="AL2840" s="21">
        <f>N2840+AH2840</f>
        <v/>
      </c>
      <c r="AM2840" s="21">
        <f>O2840+AI2840</f>
        <v/>
      </c>
      <c r="AN2840" s="21">
        <f>N2840+AI2840</f>
        <v/>
      </c>
      <c r="AO2840" s="21">
        <f>ROUNDDOWN((R2840+S2840)*0.2/Y2840+2000,0)</f>
        <v/>
      </c>
      <c r="AP2840" s="21">
        <f>ROUNDDOWN((T2840+U2840)*0.2/Z2840+2000,0)</f>
        <v/>
      </c>
      <c r="AQ2840" s="21">
        <f>AL2840-AK2840</f>
        <v/>
      </c>
      <c r="AR2840" s="21">
        <f>AM2840-AK2840</f>
        <v/>
      </c>
      <c r="AS2840" s="21">
        <f>AM2840-AL2840</f>
        <v/>
      </c>
      <c r="AT2840" s="21">
        <f>AK2840+C2840-AJ2840</f>
        <v/>
      </c>
      <c r="AU2840" s="21">
        <f>AL2840+C2840-AM2840</f>
        <v/>
      </c>
      <c r="AV2840" s="21">
        <f>AN2840+C2840-AM2840</f>
        <v/>
      </c>
    </row>
    <row r="2841">
      <c r="A2841" t="inlineStr">
        <is>
          <t>1万円刻み</t>
        </is>
      </c>
      <c r="B2841" s="21">
        <f>'5_1万円刻み'!$A$1078</f>
        <v/>
      </c>
      <c r="C2841" s="21">
        <f>AO2841</f>
        <v/>
      </c>
      <c r="D2841" s="21" t="n">
        <v>0</v>
      </c>
      <c r="E2841" s="21">
        <f>ROUND(MIN(B2841/12,650000)*12*0.0915+MIN(B2841/12,1390000)*12*(0.0504+0)+B2841*0.005,0)</f>
        <v/>
      </c>
      <c r="F2841" s="21">
        <f>IF(B2841&lt;741000,0,IF(B2841&lt;2191000,B2841-740000,IF(B2841&lt;2193000,1451000,IF(B2841&lt;2196000,1453000,IF(B2841&lt;2200000,1456000,IF(B2841&lt;3600000,ROUND(ROUNDDOWN(B2841/4,-3)*2.8,0)-80000,IF(B2841&lt;6600000,ROUND(ROUNDDOWN(B2841/4,-3)*3.2,0)-440000,IF(B2841&lt;8500000,ROUNDDOWN(B2841*0.9,0)-1100000,B2841-1950000))))))))</f>
        <v/>
      </c>
      <c r="G2841" s="21">
        <f>IF(F2841&gt;23500000,NA(),IF(F2841&lt;=4890000,1040000,IF(F2841&lt;=6550000,670000,620000)))</f>
        <v/>
      </c>
      <c r="H2841" s="21">
        <f>IF(D2841&lt;=0,0,MAX(0,MIN(2000000,D2841-MIN(100000,ROUNDDOWN(F2841*0.05,0)))))</f>
        <v/>
      </c>
      <c r="I2841" s="21">
        <f>IF(C2841&lt;=2000,0,MIN(C2841,ROUNDDOWN(F2841*0.4,0))-2000)</f>
        <v/>
      </c>
      <c r="J2841" s="21">
        <f>MAX(0,ROUNDDOWN(F2841-E2841-G2841,-3))</f>
        <v/>
      </c>
      <c r="K2841" s="21">
        <f>MAX(0,ROUNDDOWN(F2841-E2841-G2841-H2841-I2841,-3))</f>
        <v/>
      </c>
      <c r="L2841" s="21">
        <f>MAX(0,ROUNDDOWN(F2841-E2841-G2841-H2841,-3))</f>
        <v/>
      </c>
      <c r="M2841" s="21">
        <f>IF(J2841&lt;=0,0,ROUNDDOWN((J2841*LOOKUP(J2841,{0,1950001,3300001,6950001,9000001,18000001,40000001},{0.05,0.1,0.2,0.23,0.33,0.4,0.45})-LOOKUP(J2841,{0,1950001,3300001,6950001,9000001,18000001,40000001},{0,97500,427500,636000,1536000,2796000,4796000}))*1.021,-2))</f>
        <v/>
      </c>
      <c r="N2841" s="21">
        <f>IF(K2841&lt;=0,0,ROUNDDOWN((K2841*LOOKUP(K2841,{0,1950001,3300001,6950001,9000001,18000001,40000001},{0.05,0.1,0.2,0.23,0.33,0.4,0.45})-LOOKUP(K2841,{0,1950001,3300001,6950001,9000001,18000001,40000001},{0,97500,427500,636000,1536000,2796000,4796000}))*1.021,-2))</f>
        <v/>
      </c>
      <c r="O2841" s="21">
        <f>IF(L2841&lt;=0,0,ROUNDDOWN((L2841*LOOKUP(L2841,{0,1950001,3300001,6950001,9000001,18000001,40000001},{0.05,0.1,0.2,0.23,0.33,0.4,0.45})-LOOKUP(L2841,{0,1950001,3300001,6950001,9000001,18000001,40000001},{0,97500,427500,636000,1536000,2796000,4796000}))*1.021,-2))</f>
        <v/>
      </c>
      <c r="P2841" s="21">
        <f>MAX(0,ROUNDDOWN(F2841-E2841-430000,-3))</f>
        <v/>
      </c>
      <c r="Q2841" s="21">
        <f>MAX(0,ROUNDDOWN(F2841-E2841-430000-H2841,-3))</f>
        <v/>
      </c>
      <c r="R2841" s="21">
        <f>IF(F2841&lt;=450000,0,MAX(0,P2841*0.06-MIN(50000,P2841)*0.03))</f>
        <v/>
      </c>
      <c r="S2841" s="21">
        <f>IF(F2841&lt;=450000,0,MAX(0,P2841*0.04-MIN(50000,P2841)*0.02))</f>
        <v/>
      </c>
      <c r="T2841" s="21">
        <f>IF(F2841&lt;=450000,0,MAX(0,Q2841*0.06-MIN(50000,Q2841)*0.03))</f>
        <v/>
      </c>
      <c r="U2841" s="21">
        <f>IF(F2841&lt;=450000,0,MAX(0,Q2841*0.04-MIN(50000,Q2841)*0.02))</f>
        <v/>
      </c>
      <c r="V2841" s="21">
        <f>50000+MAX(0,G2841-480000)</f>
        <v/>
      </c>
      <c r="W2841" s="21">
        <f>P2841-V2841</f>
        <v/>
      </c>
      <c r="X2841" s="21">
        <f>Q2841-V2841</f>
        <v/>
      </c>
      <c r="Y2841" s="22">
        <f>IF(W2841&lt;0,0.9,LOOKUP(W2841,{0,1950001,3300001,6950001,9000001,18000001,40000001},{0.84895,0.7979,0.6958,0.66517,0.56307,0.4916,0.44055}))</f>
        <v/>
      </c>
      <c r="Z2841" s="22">
        <f>IF(X2841&lt;0,0.9,LOOKUP(X2841,{0,1950001,3300001,6950001,9000001,18000001,40000001},{0.84895,0.7979,0.6958,0.66517,0.56307,0.4916,0.44055}))</f>
        <v/>
      </c>
      <c r="AA2841" s="22">
        <f>IF(W2841&lt;0,0,CHOOSE(MATCH(W2841,{0,1950001,3300001,6950001,9000001},1),5.105/84.895,10.21/79.79,20.42/69.58,23.483/66.517,33.693/56.307))</f>
        <v/>
      </c>
      <c r="AB2841" s="21">
        <f>IF(C2841&lt;=2000,0,(MIN(C2841,ROUNDDOWN(F2841*0.3,0))-2000)*0.1)</f>
        <v/>
      </c>
      <c r="AC2841" s="21">
        <f>IF(C2841&lt;=2000,0,MIN((C2841-2000)*Y2841,(R2841+S2841)*0.2))</f>
        <v/>
      </c>
      <c r="AD2841" s="21">
        <f>IF(C2841&lt;=2000,0,MIN((C2841-2000)*Z2841,(T2841+U2841)*0.2))</f>
        <v/>
      </c>
      <c r="AE2841" s="21">
        <f>AC2841*AA2841</f>
        <v/>
      </c>
      <c r="AF2841" s="21">
        <f>ROUNDDOWN(R2841,-2)+ROUNDDOWN(S2841,-2)</f>
        <v/>
      </c>
      <c r="AG2841" s="21">
        <f>ROUNDDOWN(MAX(0,R2841-(AB2841+AC2841+AE2841)*0.6),-2)+ROUNDDOWN(MAX(0,S2841-(AB2841+AC2841+AE2841)*0.4),-2)</f>
        <v/>
      </c>
      <c r="AH2841" s="21">
        <f>ROUNDDOWN(MAX(0,T2841-(AB2841+AD2841)*0.6),-2)+ROUNDDOWN(MAX(0,U2841-(AB2841+AD2841)*0.4),-2)</f>
        <v/>
      </c>
      <c r="AI2841" s="21">
        <f>ROUNDDOWN(T2841,-2)+ROUNDDOWN(U2841,-2)</f>
        <v/>
      </c>
      <c r="AJ2841" s="21">
        <f>M2841+AF2841</f>
        <v/>
      </c>
      <c r="AK2841" s="21">
        <f>M2841+AG2841</f>
        <v/>
      </c>
      <c r="AL2841" s="21">
        <f>N2841+AH2841</f>
        <v/>
      </c>
      <c r="AM2841" s="21">
        <f>O2841+AI2841</f>
        <v/>
      </c>
      <c r="AN2841" s="21">
        <f>N2841+AI2841</f>
        <v/>
      </c>
      <c r="AO2841" s="21">
        <f>ROUNDDOWN((R2841+S2841)*0.2/Y2841+2000,0)</f>
        <v/>
      </c>
      <c r="AP2841" s="21">
        <f>ROUNDDOWN((T2841+U2841)*0.2/Z2841+2000,0)</f>
        <v/>
      </c>
      <c r="AQ2841" s="21">
        <f>AL2841-AK2841</f>
        <v/>
      </c>
      <c r="AR2841" s="21">
        <f>AM2841-AK2841</f>
        <v/>
      </c>
      <c r="AS2841" s="21">
        <f>AM2841-AL2841</f>
        <v/>
      </c>
      <c r="AT2841" s="21">
        <f>AK2841+C2841-AJ2841</f>
        <v/>
      </c>
      <c r="AU2841" s="21">
        <f>AL2841+C2841-AM2841</f>
        <v/>
      </c>
      <c r="AV2841" s="21">
        <f>AN2841+C2841-AM2841</f>
        <v/>
      </c>
    </row>
    <row r="2842">
      <c r="A2842" t="inlineStr">
        <is>
          <t>1万円刻み</t>
        </is>
      </c>
      <c r="B2842" s="21">
        <f>'5_1万円刻み'!$A$1079</f>
        <v/>
      </c>
      <c r="C2842" s="21">
        <f>AO2842</f>
        <v/>
      </c>
      <c r="D2842" s="21" t="n">
        <v>0</v>
      </c>
      <c r="E2842" s="21">
        <f>ROUND(MIN(B2842/12,650000)*12*0.0915+MIN(B2842/12,1390000)*12*(0.0504+0)+B2842*0.005,0)</f>
        <v/>
      </c>
      <c r="F2842" s="21">
        <f>IF(B2842&lt;741000,0,IF(B2842&lt;2191000,B2842-740000,IF(B2842&lt;2193000,1451000,IF(B2842&lt;2196000,1453000,IF(B2842&lt;2200000,1456000,IF(B2842&lt;3600000,ROUND(ROUNDDOWN(B2842/4,-3)*2.8,0)-80000,IF(B2842&lt;6600000,ROUND(ROUNDDOWN(B2842/4,-3)*3.2,0)-440000,IF(B2842&lt;8500000,ROUNDDOWN(B2842*0.9,0)-1100000,B2842-1950000))))))))</f>
        <v/>
      </c>
      <c r="G2842" s="21">
        <f>IF(F2842&gt;23500000,NA(),IF(F2842&lt;=4890000,1040000,IF(F2842&lt;=6550000,670000,620000)))</f>
        <v/>
      </c>
      <c r="H2842" s="21">
        <f>IF(D2842&lt;=0,0,MAX(0,MIN(2000000,D2842-MIN(100000,ROUNDDOWN(F2842*0.05,0)))))</f>
        <v/>
      </c>
      <c r="I2842" s="21">
        <f>IF(C2842&lt;=2000,0,MIN(C2842,ROUNDDOWN(F2842*0.4,0))-2000)</f>
        <v/>
      </c>
      <c r="J2842" s="21">
        <f>MAX(0,ROUNDDOWN(F2842-E2842-G2842,-3))</f>
        <v/>
      </c>
      <c r="K2842" s="21">
        <f>MAX(0,ROUNDDOWN(F2842-E2842-G2842-H2842-I2842,-3))</f>
        <v/>
      </c>
      <c r="L2842" s="21">
        <f>MAX(0,ROUNDDOWN(F2842-E2842-G2842-H2842,-3))</f>
        <v/>
      </c>
      <c r="M2842" s="21">
        <f>IF(J2842&lt;=0,0,ROUNDDOWN((J2842*LOOKUP(J2842,{0,1950001,3300001,6950001,9000001,18000001,40000001},{0.05,0.1,0.2,0.23,0.33,0.4,0.45})-LOOKUP(J2842,{0,1950001,3300001,6950001,9000001,18000001,40000001},{0,97500,427500,636000,1536000,2796000,4796000}))*1.021,-2))</f>
        <v/>
      </c>
      <c r="N2842" s="21">
        <f>IF(K2842&lt;=0,0,ROUNDDOWN((K2842*LOOKUP(K2842,{0,1950001,3300001,6950001,9000001,18000001,40000001},{0.05,0.1,0.2,0.23,0.33,0.4,0.45})-LOOKUP(K2842,{0,1950001,3300001,6950001,9000001,18000001,40000001},{0,97500,427500,636000,1536000,2796000,4796000}))*1.021,-2))</f>
        <v/>
      </c>
      <c r="O2842" s="21">
        <f>IF(L2842&lt;=0,0,ROUNDDOWN((L2842*LOOKUP(L2842,{0,1950001,3300001,6950001,9000001,18000001,40000001},{0.05,0.1,0.2,0.23,0.33,0.4,0.45})-LOOKUP(L2842,{0,1950001,3300001,6950001,9000001,18000001,40000001},{0,97500,427500,636000,1536000,2796000,4796000}))*1.021,-2))</f>
        <v/>
      </c>
      <c r="P2842" s="21">
        <f>MAX(0,ROUNDDOWN(F2842-E2842-430000,-3))</f>
        <v/>
      </c>
      <c r="Q2842" s="21">
        <f>MAX(0,ROUNDDOWN(F2842-E2842-430000-H2842,-3))</f>
        <v/>
      </c>
      <c r="R2842" s="21">
        <f>IF(F2842&lt;=450000,0,MAX(0,P2842*0.06-MIN(50000,P2842)*0.03))</f>
        <v/>
      </c>
      <c r="S2842" s="21">
        <f>IF(F2842&lt;=450000,0,MAX(0,P2842*0.04-MIN(50000,P2842)*0.02))</f>
        <v/>
      </c>
      <c r="T2842" s="21">
        <f>IF(F2842&lt;=450000,0,MAX(0,Q2842*0.06-MIN(50000,Q2842)*0.03))</f>
        <v/>
      </c>
      <c r="U2842" s="21">
        <f>IF(F2842&lt;=450000,0,MAX(0,Q2842*0.04-MIN(50000,Q2842)*0.02))</f>
        <v/>
      </c>
      <c r="V2842" s="21">
        <f>50000+MAX(0,G2842-480000)</f>
        <v/>
      </c>
      <c r="W2842" s="21">
        <f>P2842-V2842</f>
        <v/>
      </c>
      <c r="X2842" s="21">
        <f>Q2842-V2842</f>
        <v/>
      </c>
      <c r="Y2842" s="22">
        <f>IF(W2842&lt;0,0.9,LOOKUP(W2842,{0,1950001,3300001,6950001,9000001,18000001,40000001},{0.84895,0.7979,0.6958,0.66517,0.56307,0.4916,0.44055}))</f>
        <v/>
      </c>
      <c r="Z2842" s="22">
        <f>IF(X2842&lt;0,0.9,LOOKUP(X2842,{0,1950001,3300001,6950001,9000001,18000001,40000001},{0.84895,0.7979,0.6958,0.66517,0.56307,0.4916,0.44055}))</f>
        <v/>
      </c>
      <c r="AA2842" s="22">
        <f>IF(W2842&lt;0,0,CHOOSE(MATCH(W2842,{0,1950001,3300001,6950001,9000001},1),5.105/84.895,10.21/79.79,20.42/69.58,23.483/66.517,33.693/56.307))</f>
        <v/>
      </c>
      <c r="AB2842" s="21">
        <f>IF(C2842&lt;=2000,0,(MIN(C2842,ROUNDDOWN(F2842*0.3,0))-2000)*0.1)</f>
        <v/>
      </c>
      <c r="AC2842" s="21">
        <f>IF(C2842&lt;=2000,0,MIN((C2842-2000)*Y2842,(R2842+S2842)*0.2))</f>
        <v/>
      </c>
      <c r="AD2842" s="21">
        <f>IF(C2842&lt;=2000,0,MIN((C2842-2000)*Z2842,(T2842+U2842)*0.2))</f>
        <v/>
      </c>
      <c r="AE2842" s="21">
        <f>AC2842*AA2842</f>
        <v/>
      </c>
      <c r="AF2842" s="21">
        <f>ROUNDDOWN(R2842,-2)+ROUNDDOWN(S2842,-2)</f>
        <v/>
      </c>
      <c r="AG2842" s="21">
        <f>ROUNDDOWN(MAX(0,R2842-(AB2842+AC2842+AE2842)*0.6),-2)+ROUNDDOWN(MAX(0,S2842-(AB2842+AC2842+AE2842)*0.4),-2)</f>
        <v/>
      </c>
      <c r="AH2842" s="21">
        <f>ROUNDDOWN(MAX(0,T2842-(AB2842+AD2842)*0.6),-2)+ROUNDDOWN(MAX(0,U2842-(AB2842+AD2842)*0.4),-2)</f>
        <v/>
      </c>
      <c r="AI2842" s="21">
        <f>ROUNDDOWN(T2842,-2)+ROUNDDOWN(U2842,-2)</f>
        <v/>
      </c>
      <c r="AJ2842" s="21">
        <f>M2842+AF2842</f>
        <v/>
      </c>
      <c r="AK2842" s="21">
        <f>M2842+AG2842</f>
        <v/>
      </c>
      <c r="AL2842" s="21">
        <f>N2842+AH2842</f>
        <v/>
      </c>
      <c r="AM2842" s="21">
        <f>O2842+AI2842</f>
        <v/>
      </c>
      <c r="AN2842" s="21">
        <f>N2842+AI2842</f>
        <v/>
      </c>
      <c r="AO2842" s="21">
        <f>ROUNDDOWN((R2842+S2842)*0.2/Y2842+2000,0)</f>
        <v/>
      </c>
      <c r="AP2842" s="21">
        <f>ROUNDDOWN((T2842+U2842)*0.2/Z2842+2000,0)</f>
        <v/>
      </c>
      <c r="AQ2842" s="21">
        <f>AL2842-AK2842</f>
        <v/>
      </c>
      <c r="AR2842" s="21">
        <f>AM2842-AK2842</f>
        <v/>
      </c>
      <c r="AS2842" s="21">
        <f>AM2842-AL2842</f>
        <v/>
      </c>
      <c r="AT2842" s="21">
        <f>AK2842+C2842-AJ2842</f>
        <v/>
      </c>
      <c r="AU2842" s="21">
        <f>AL2842+C2842-AM2842</f>
        <v/>
      </c>
      <c r="AV2842" s="21">
        <f>AN2842+C2842-AM2842</f>
        <v/>
      </c>
    </row>
    <row r="2843">
      <c r="A2843" t="inlineStr">
        <is>
          <t>1万円刻み</t>
        </is>
      </c>
      <c r="B2843" s="21">
        <f>'5_1万円刻み'!$A$1080</f>
        <v/>
      </c>
      <c r="C2843" s="21">
        <f>AO2843</f>
        <v/>
      </c>
      <c r="D2843" s="21" t="n">
        <v>0</v>
      </c>
      <c r="E2843" s="21">
        <f>ROUND(MIN(B2843/12,650000)*12*0.0915+MIN(B2843/12,1390000)*12*(0.0504+0)+B2843*0.005,0)</f>
        <v/>
      </c>
      <c r="F2843" s="21">
        <f>IF(B2843&lt;741000,0,IF(B2843&lt;2191000,B2843-740000,IF(B2843&lt;2193000,1451000,IF(B2843&lt;2196000,1453000,IF(B2843&lt;2200000,1456000,IF(B2843&lt;3600000,ROUND(ROUNDDOWN(B2843/4,-3)*2.8,0)-80000,IF(B2843&lt;6600000,ROUND(ROUNDDOWN(B2843/4,-3)*3.2,0)-440000,IF(B2843&lt;8500000,ROUNDDOWN(B2843*0.9,0)-1100000,B2843-1950000))))))))</f>
        <v/>
      </c>
      <c r="G2843" s="21">
        <f>IF(F2843&gt;23500000,NA(),IF(F2843&lt;=4890000,1040000,IF(F2843&lt;=6550000,670000,620000)))</f>
        <v/>
      </c>
      <c r="H2843" s="21">
        <f>IF(D2843&lt;=0,0,MAX(0,MIN(2000000,D2843-MIN(100000,ROUNDDOWN(F2843*0.05,0)))))</f>
        <v/>
      </c>
      <c r="I2843" s="21">
        <f>IF(C2843&lt;=2000,0,MIN(C2843,ROUNDDOWN(F2843*0.4,0))-2000)</f>
        <v/>
      </c>
      <c r="J2843" s="21">
        <f>MAX(0,ROUNDDOWN(F2843-E2843-G2843,-3))</f>
        <v/>
      </c>
      <c r="K2843" s="21">
        <f>MAX(0,ROUNDDOWN(F2843-E2843-G2843-H2843-I2843,-3))</f>
        <v/>
      </c>
      <c r="L2843" s="21">
        <f>MAX(0,ROUNDDOWN(F2843-E2843-G2843-H2843,-3))</f>
        <v/>
      </c>
      <c r="M2843" s="21">
        <f>IF(J2843&lt;=0,0,ROUNDDOWN((J2843*LOOKUP(J2843,{0,1950001,3300001,6950001,9000001,18000001,40000001},{0.05,0.1,0.2,0.23,0.33,0.4,0.45})-LOOKUP(J2843,{0,1950001,3300001,6950001,9000001,18000001,40000001},{0,97500,427500,636000,1536000,2796000,4796000}))*1.021,-2))</f>
        <v/>
      </c>
      <c r="N2843" s="21">
        <f>IF(K2843&lt;=0,0,ROUNDDOWN((K2843*LOOKUP(K2843,{0,1950001,3300001,6950001,9000001,18000001,40000001},{0.05,0.1,0.2,0.23,0.33,0.4,0.45})-LOOKUP(K2843,{0,1950001,3300001,6950001,9000001,18000001,40000001},{0,97500,427500,636000,1536000,2796000,4796000}))*1.021,-2))</f>
        <v/>
      </c>
      <c r="O2843" s="21">
        <f>IF(L2843&lt;=0,0,ROUNDDOWN((L2843*LOOKUP(L2843,{0,1950001,3300001,6950001,9000001,18000001,40000001},{0.05,0.1,0.2,0.23,0.33,0.4,0.45})-LOOKUP(L2843,{0,1950001,3300001,6950001,9000001,18000001,40000001},{0,97500,427500,636000,1536000,2796000,4796000}))*1.021,-2))</f>
        <v/>
      </c>
      <c r="P2843" s="21">
        <f>MAX(0,ROUNDDOWN(F2843-E2843-430000,-3))</f>
        <v/>
      </c>
      <c r="Q2843" s="21">
        <f>MAX(0,ROUNDDOWN(F2843-E2843-430000-H2843,-3))</f>
        <v/>
      </c>
      <c r="R2843" s="21">
        <f>IF(F2843&lt;=450000,0,MAX(0,P2843*0.06-MIN(50000,P2843)*0.03))</f>
        <v/>
      </c>
      <c r="S2843" s="21">
        <f>IF(F2843&lt;=450000,0,MAX(0,P2843*0.04-MIN(50000,P2843)*0.02))</f>
        <v/>
      </c>
      <c r="T2843" s="21">
        <f>IF(F2843&lt;=450000,0,MAX(0,Q2843*0.06-MIN(50000,Q2843)*0.03))</f>
        <v/>
      </c>
      <c r="U2843" s="21">
        <f>IF(F2843&lt;=450000,0,MAX(0,Q2843*0.04-MIN(50000,Q2843)*0.02))</f>
        <v/>
      </c>
      <c r="V2843" s="21">
        <f>50000+MAX(0,G2843-480000)</f>
        <v/>
      </c>
      <c r="W2843" s="21">
        <f>P2843-V2843</f>
        <v/>
      </c>
      <c r="X2843" s="21">
        <f>Q2843-V2843</f>
        <v/>
      </c>
      <c r="Y2843" s="22">
        <f>IF(W2843&lt;0,0.9,LOOKUP(W2843,{0,1950001,3300001,6950001,9000001,18000001,40000001},{0.84895,0.7979,0.6958,0.66517,0.56307,0.4916,0.44055}))</f>
        <v/>
      </c>
      <c r="Z2843" s="22">
        <f>IF(X2843&lt;0,0.9,LOOKUP(X2843,{0,1950001,3300001,6950001,9000001,18000001,40000001},{0.84895,0.7979,0.6958,0.66517,0.56307,0.4916,0.44055}))</f>
        <v/>
      </c>
      <c r="AA2843" s="22">
        <f>IF(W2843&lt;0,0,CHOOSE(MATCH(W2843,{0,1950001,3300001,6950001,9000001},1),5.105/84.895,10.21/79.79,20.42/69.58,23.483/66.517,33.693/56.307))</f>
        <v/>
      </c>
      <c r="AB2843" s="21">
        <f>IF(C2843&lt;=2000,0,(MIN(C2843,ROUNDDOWN(F2843*0.3,0))-2000)*0.1)</f>
        <v/>
      </c>
      <c r="AC2843" s="21">
        <f>IF(C2843&lt;=2000,0,MIN((C2843-2000)*Y2843,(R2843+S2843)*0.2))</f>
        <v/>
      </c>
      <c r="AD2843" s="21">
        <f>IF(C2843&lt;=2000,0,MIN((C2843-2000)*Z2843,(T2843+U2843)*0.2))</f>
        <v/>
      </c>
      <c r="AE2843" s="21">
        <f>AC2843*AA2843</f>
        <v/>
      </c>
      <c r="AF2843" s="21">
        <f>ROUNDDOWN(R2843,-2)+ROUNDDOWN(S2843,-2)</f>
        <v/>
      </c>
      <c r="AG2843" s="21">
        <f>ROUNDDOWN(MAX(0,R2843-(AB2843+AC2843+AE2843)*0.6),-2)+ROUNDDOWN(MAX(0,S2843-(AB2843+AC2843+AE2843)*0.4),-2)</f>
        <v/>
      </c>
      <c r="AH2843" s="21">
        <f>ROUNDDOWN(MAX(0,T2843-(AB2843+AD2843)*0.6),-2)+ROUNDDOWN(MAX(0,U2843-(AB2843+AD2843)*0.4),-2)</f>
        <v/>
      </c>
      <c r="AI2843" s="21">
        <f>ROUNDDOWN(T2843,-2)+ROUNDDOWN(U2843,-2)</f>
        <v/>
      </c>
      <c r="AJ2843" s="21">
        <f>M2843+AF2843</f>
        <v/>
      </c>
      <c r="AK2843" s="21">
        <f>M2843+AG2843</f>
        <v/>
      </c>
      <c r="AL2843" s="21">
        <f>N2843+AH2843</f>
        <v/>
      </c>
      <c r="AM2843" s="21">
        <f>O2843+AI2843</f>
        <v/>
      </c>
      <c r="AN2843" s="21">
        <f>N2843+AI2843</f>
        <v/>
      </c>
      <c r="AO2843" s="21">
        <f>ROUNDDOWN((R2843+S2843)*0.2/Y2843+2000,0)</f>
        <v/>
      </c>
      <c r="AP2843" s="21">
        <f>ROUNDDOWN((T2843+U2843)*0.2/Z2843+2000,0)</f>
        <v/>
      </c>
      <c r="AQ2843" s="21">
        <f>AL2843-AK2843</f>
        <v/>
      </c>
      <c r="AR2843" s="21">
        <f>AM2843-AK2843</f>
        <v/>
      </c>
      <c r="AS2843" s="21">
        <f>AM2843-AL2843</f>
        <v/>
      </c>
      <c r="AT2843" s="21">
        <f>AK2843+C2843-AJ2843</f>
        <v/>
      </c>
      <c r="AU2843" s="21">
        <f>AL2843+C2843-AM2843</f>
        <v/>
      </c>
      <c r="AV2843" s="21">
        <f>AN2843+C2843-AM2843</f>
        <v/>
      </c>
    </row>
    <row r="2844">
      <c r="A2844" t="inlineStr">
        <is>
          <t>1万円刻み</t>
        </is>
      </c>
      <c r="B2844" s="21">
        <f>'5_1万円刻み'!$A$1081</f>
        <v/>
      </c>
      <c r="C2844" s="21">
        <f>AO2844</f>
        <v/>
      </c>
      <c r="D2844" s="21" t="n">
        <v>0</v>
      </c>
      <c r="E2844" s="21">
        <f>ROUND(MIN(B2844/12,650000)*12*0.0915+MIN(B2844/12,1390000)*12*(0.0504+0)+B2844*0.005,0)</f>
        <v/>
      </c>
      <c r="F2844" s="21">
        <f>IF(B2844&lt;741000,0,IF(B2844&lt;2191000,B2844-740000,IF(B2844&lt;2193000,1451000,IF(B2844&lt;2196000,1453000,IF(B2844&lt;2200000,1456000,IF(B2844&lt;3600000,ROUND(ROUNDDOWN(B2844/4,-3)*2.8,0)-80000,IF(B2844&lt;6600000,ROUND(ROUNDDOWN(B2844/4,-3)*3.2,0)-440000,IF(B2844&lt;8500000,ROUNDDOWN(B2844*0.9,0)-1100000,B2844-1950000))))))))</f>
        <v/>
      </c>
      <c r="G2844" s="21">
        <f>IF(F2844&gt;23500000,NA(),IF(F2844&lt;=4890000,1040000,IF(F2844&lt;=6550000,670000,620000)))</f>
        <v/>
      </c>
      <c r="H2844" s="21">
        <f>IF(D2844&lt;=0,0,MAX(0,MIN(2000000,D2844-MIN(100000,ROUNDDOWN(F2844*0.05,0)))))</f>
        <v/>
      </c>
      <c r="I2844" s="21">
        <f>IF(C2844&lt;=2000,0,MIN(C2844,ROUNDDOWN(F2844*0.4,0))-2000)</f>
        <v/>
      </c>
      <c r="J2844" s="21">
        <f>MAX(0,ROUNDDOWN(F2844-E2844-G2844,-3))</f>
        <v/>
      </c>
      <c r="K2844" s="21">
        <f>MAX(0,ROUNDDOWN(F2844-E2844-G2844-H2844-I2844,-3))</f>
        <v/>
      </c>
      <c r="L2844" s="21">
        <f>MAX(0,ROUNDDOWN(F2844-E2844-G2844-H2844,-3))</f>
        <v/>
      </c>
      <c r="M2844" s="21">
        <f>IF(J2844&lt;=0,0,ROUNDDOWN((J2844*LOOKUP(J2844,{0,1950001,3300001,6950001,9000001,18000001,40000001},{0.05,0.1,0.2,0.23,0.33,0.4,0.45})-LOOKUP(J2844,{0,1950001,3300001,6950001,9000001,18000001,40000001},{0,97500,427500,636000,1536000,2796000,4796000}))*1.021,-2))</f>
        <v/>
      </c>
      <c r="N2844" s="21">
        <f>IF(K2844&lt;=0,0,ROUNDDOWN((K2844*LOOKUP(K2844,{0,1950001,3300001,6950001,9000001,18000001,40000001},{0.05,0.1,0.2,0.23,0.33,0.4,0.45})-LOOKUP(K2844,{0,1950001,3300001,6950001,9000001,18000001,40000001},{0,97500,427500,636000,1536000,2796000,4796000}))*1.021,-2))</f>
        <v/>
      </c>
      <c r="O2844" s="21">
        <f>IF(L2844&lt;=0,0,ROUNDDOWN((L2844*LOOKUP(L2844,{0,1950001,3300001,6950001,9000001,18000001,40000001},{0.05,0.1,0.2,0.23,0.33,0.4,0.45})-LOOKUP(L2844,{0,1950001,3300001,6950001,9000001,18000001,40000001},{0,97500,427500,636000,1536000,2796000,4796000}))*1.021,-2))</f>
        <v/>
      </c>
      <c r="P2844" s="21">
        <f>MAX(0,ROUNDDOWN(F2844-E2844-430000,-3))</f>
        <v/>
      </c>
      <c r="Q2844" s="21">
        <f>MAX(0,ROUNDDOWN(F2844-E2844-430000-H2844,-3))</f>
        <v/>
      </c>
      <c r="R2844" s="21">
        <f>IF(F2844&lt;=450000,0,MAX(0,P2844*0.06-MIN(50000,P2844)*0.03))</f>
        <v/>
      </c>
      <c r="S2844" s="21">
        <f>IF(F2844&lt;=450000,0,MAX(0,P2844*0.04-MIN(50000,P2844)*0.02))</f>
        <v/>
      </c>
      <c r="T2844" s="21">
        <f>IF(F2844&lt;=450000,0,MAX(0,Q2844*0.06-MIN(50000,Q2844)*0.03))</f>
        <v/>
      </c>
      <c r="U2844" s="21">
        <f>IF(F2844&lt;=450000,0,MAX(0,Q2844*0.04-MIN(50000,Q2844)*0.02))</f>
        <v/>
      </c>
      <c r="V2844" s="21">
        <f>50000+MAX(0,G2844-480000)</f>
        <v/>
      </c>
      <c r="W2844" s="21">
        <f>P2844-V2844</f>
        <v/>
      </c>
      <c r="X2844" s="21">
        <f>Q2844-V2844</f>
        <v/>
      </c>
      <c r="Y2844" s="22">
        <f>IF(W2844&lt;0,0.9,LOOKUP(W2844,{0,1950001,3300001,6950001,9000001,18000001,40000001},{0.84895,0.7979,0.6958,0.66517,0.56307,0.4916,0.44055}))</f>
        <v/>
      </c>
      <c r="Z2844" s="22">
        <f>IF(X2844&lt;0,0.9,LOOKUP(X2844,{0,1950001,3300001,6950001,9000001,18000001,40000001},{0.84895,0.7979,0.6958,0.66517,0.56307,0.4916,0.44055}))</f>
        <v/>
      </c>
      <c r="AA2844" s="22">
        <f>IF(W2844&lt;0,0,CHOOSE(MATCH(W2844,{0,1950001,3300001,6950001,9000001},1),5.105/84.895,10.21/79.79,20.42/69.58,23.483/66.517,33.693/56.307))</f>
        <v/>
      </c>
      <c r="AB2844" s="21">
        <f>IF(C2844&lt;=2000,0,(MIN(C2844,ROUNDDOWN(F2844*0.3,0))-2000)*0.1)</f>
        <v/>
      </c>
      <c r="AC2844" s="21">
        <f>IF(C2844&lt;=2000,0,MIN((C2844-2000)*Y2844,(R2844+S2844)*0.2))</f>
        <v/>
      </c>
      <c r="AD2844" s="21">
        <f>IF(C2844&lt;=2000,0,MIN((C2844-2000)*Z2844,(T2844+U2844)*0.2))</f>
        <v/>
      </c>
      <c r="AE2844" s="21">
        <f>AC2844*AA2844</f>
        <v/>
      </c>
      <c r="AF2844" s="21">
        <f>ROUNDDOWN(R2844,-2)+ROUNDDOWN(S2844,-2)</f>
        <v/>
      </c>
      <c r="AG2844" s="21">
        <f>ROUNDDOWN(MAX(0,R2844-(AB2844+AC2844+AE2844)*0.6),-2)+ROUNDDOWN(MAX(0,S2844-(AB2844+AC2844+AE2844)*0.4),-2)</f>
        <v/>
      </c>
      <c r="AH2844" s="21">
        <f>ROUNDDOWN(MAX(0,T2844-(AB2844+AD2844)*0.6),-2)+ROUNDDOWN(MAX(0,U2844-(AB2844+AD2844)*0.4),-2)</f>
        <v/>
      </c>
      <c r="AI2844" s="21">
        <f>ROUNDDOWN(T2844,-2)+ROUNDDOWN(U2844,-2)</f>
        <v/>
      </c>
      <c r="AJ2844" s="21">
        <f>M2844+AF2844</f>
        <v/>
      </c>
      <c r="AK2844" s="21">
        <f>M2844+AG2844</f>
        <v/>
      </c>
      <c r="AL2844" s="21">
        <f>N2844+AH2844</f>
        <v/>
      </c>
      <c r="AM2844" s="21">
        <f>O2844+AI2844</f>
        <v/>
      </c>
      <c r="AN2844" s="21">
        <f>N2844+AI2844</f>
        <v/>
      </c>
      <c r="AO2844" s="21">
        <f>ROUNDDOWN((R2844+S2844)*0.2/Y2844+2000,0)</f>
        <v/>
      </c>
      <c r="AP2844" s="21">
        <f>ROUNDDOWN((T2844+U2844)*0.2/Z2844+2000,0)</f>
        <v/>
      </c>
      <c r="AQ2844" s="21">
        <f>AL2844-AK2844</f>
        <v/>
      </c>
      <c r="AR2844" s="21">
        <f>AM2844-AK2844</f>
        <v/>
      </c>
      <c r="AS2844" s="21">
        <f>AM2844-AL2844</f>
        <v/>
      </c>
      <c r="AT2844" s="21">
        <f>AK2844+C2844-AJ2844</f>
        <v/>
      </c>
      <c r="AU2844" s="21">
        <f>AL2844+C2844-AM2844</f>
        <v/>
      </c>
      <c r="AV2844" s="21">
        <f>AN2844+C2844-AM2844</f>
        <v/>
      </c>
    </row>
    <row r="2845">
      <c r="A2845" t="inlineStr">
        <is>
          <t>1万円刻み</t>
        </is>
      </c>
      <c r="B2845" s="21">
        <f>'5_1万円刻み'!$A$1082</f>
        <v/>
      </c>
      <c r="C2845" s="21">
        <f>AO2845</f>
        <v/>
      </c>
      <c r="D2845" s="21" t="n">
        <v>0</v>
      </c>
      <c r="E2845" s="21">
        <f>ROUND(MIN(B2845/12,650000)*12*0.0915+MIN(B2845/12,1390000)*12*(0.0504+0)+B2845*0.005,0)</f>
        <v/>
      </c>
      <c r="F2845" s="21">
        <f>IF(B2845&lt;741000,0,IF(B2845&lt;2191000,B2845-740000,IF(B2845&lt;2193000,1451000,IF(B2845&lt;2196000,1453000,IF(B2845&lt;2200000,1456000,IF(B2845&lt;3600000,ROUND(ROUNDDOWN(B2845/4,-3)*2.8,0)-80000,IF(B2845&lt;6600000,ROUND(ROUNDDOWN(B2845/4,-3)*3.2,0)-440000,IF(B2845&lt;8500000,ROUNDDOWN(B2845*0.9,0)-1100000,B2845-1950000))))))))</f>
        <v/>
      </c>
      <c r="G2845" s="21">
        <f>IF(F2845&gt;23500000,NA(),IF(F2845&lt;=4890000,1040000,IF(F2845&lt;=6550000,670000,620000)))</f>
        <v/>
      </c>
      <c r="H2845" s="21">
        <f>IF(D2845&lt;=0,0,MAX(0,MIN(2000000,D2845-MIN(100000,ROUNDDOWN(F2845*0.05,0)))))</f>
        <v/>
      </c>
      <c r="I2845" s="21">
        <f>IF(C2845&lt;=2000,0,MIN(C2845,ROUNDDOWN(F2845*0.4,0))-2000)</f>
        <v/>
      </c>
      <c r="J2845" s="21">
        <f>MAX(0,ROUNDDOWN(F2845-E2845-G2845,-3))</f>
        <v/>
      </c>
      <c r="K2845" s="21">
        <f>MAX(0,ROUNDDOWN(F2845-E2845-G2845-H2845-I2845,-3))</f>
        <v/>
      </c>
      <c r="L2845" s="21">
        <f>MAX(0,ROUNDDOWN(F2845-E2845-G2845-H2845,-3))</f>
        <v/>
      </c>
      <c r="M2845" s="21">
        <f>IF(J2845&lt;=0,0,ROUNDDOWN((J2845*LOOKUP(J2845,{0,1950001,3300001,6950001,9000001,18000001,40000001},{0.05,0.1,0.2,0.23,0.33,0.4,0.45})-LOOKUP(J2845,{0,1950001,3300001,6950001,9000001,18000001,40000001},{0,97500,427500,636000,1536000,2796000,4796000}))*1.021,-2))</f>
        <v/>
      </c>
      <c r="N2845" s="21">
        <f>IF(K2845&lt;=0,0,ROUNDDOWN((K2845*LOOKUP(K2845,{0,1950001,3300001,6950001,9000001,18000001,40000001},{0.05,0.1,0.2,0.23,0.33,0.4,0.45})-LOOKUP(K2845,{0,1950001,3300001,6950001,9000001,18000001,40000001},{0,97500,427500,636000,1536000,2796000,4796000}))*1.021,-2))</f>
        <v/>
      </c>
      <c r="O2845" s="21">
        <f>IF(L2845&lt;=0,0,ROUNDDOWN((L2845*LOOKUP(L2845,{0,1950001,3300001,6950001,9000001,18000001,40000001},{0.05,0.1,0.2,0.23,0.33,0.4,0.45})-LOOKUP(L2845,{0,1950001,3300001,6950001,9000001,18000001,40000001},{0,97500,427500,636000,1536000,2796000,4796000}))*1.021,-2))</f>
        <v/>
      </c>
      <c r="P2845" s="21">
        <f>MAX(0,ROUNDDOWN(F2845-E2845-430000,-3))</f>
        <v/>
      </c>
      <c r="Q2845" s="21">
        <f>MAX(0,ROUNDDOWN(F2845-E2845-430000-H2845,-3))</f>
        <v/>
      </c>
      <c r="R2845" s="21">
        <f>IF(F2845&lt;=450000,0,MAX(0,P2845*0.06-MIN(50000,P2845)*0.03))</f>
        <v/>
      </c>
      <c r="S2845" s="21">
        <f>IF(F2845&lt;=450000,0,MAX(0,P2845*0.04-MIN(50000,P2845)*0.02))</f>
        <v/>
      </c>
      <c r="T2845" s="21">
        <f>IF(F2845&lt;=450000,0,MAX(0,Q2845*0.06-MIN(50000,Q2845)*0.03))</f>
        <v/>
      </c>
      <c r="U2845" s="21">
        <f>IF(F2845&lt;=450000,0,MAX(0,Q2845*0.04-MIN(50000,Q2845)*0.02))</f>
        <v/>
      </c>
      <c r="V2845" s="21">
        <f>50000+MAX(0,G2845-480000)</f>
        <v/>
      </c>
      <c r="W2845" s="21">
        <f>P2845-V2845</f>
        <v/>
      </c>
      <c r="X2845" s="21">
        <f>Q2845-V2845</f>
        <v/>
      </c>
      <c r="Y2845" s="22">
        <f>IF(W2845&lt;0,0.9,LOOKUP(W2845,{0,1950001,3300001,6950001,9000001,18000001,40000001},{0.84895,0.7979,0.6958,0.66517,0.56307,0.4916,0.44055}))</f>
        <v/>
      </c>
      <c r="Z2845" s="22">
        <f>IF(X2845&lt;0,0.9,LOOKUP(X2845,{0,1950001,3300001,6950001,9000001,18000001,40000001},{0.84895,0.7979,0.6958,0.66517,0.56307,0.4916,0.44055}))</f>
        <v/>
      </c>
      <c r="AA2845" s="22">
        <f>IF(W2845&lt;0,0,CHOOSE(MATCH(W2845,{0,1950001,3300001,6950001,9000001},1),5.105/84.895,10.21/79.79,20.42/69.58,23.483/66.517,33.693/56.307))</f>
        <v/>
      </c>
      <c r="AB2845" s="21">
        <f>IF(C2845&lt;=2000,0,(MIN(C2845,ROUNDDOWN(F2845*0.3,0))-2000)*0.1)</f>
        <v/>
      </c>
      <c r="AC2845" s="21">
        <f>IF(C2845&lt;=2000,0,MIN((C2845-2000)*Y2845,(R2845+S2845)*0.2))</f>
        <v/>
      </c>
      <c r="AD2845" s="21">
        <f>IF(C2845&lt;=2000,0,MIN((C2845-2000)*Z2845,(T2845+U2845)*0.2))</f>
        <v/>
      </c>
      <c r="AE2845" s="21">
        <f>AC2845*AA2845</f>
        <v/>
      </c>
      <c r="AF2845" s="21">
        <f>ROUNDDOWN(R2845,-2)+ROUNDDOWN(S2845,-2)</f>
        <v/>
      </c>
      <c r="AG2845" s="21">
        <f>ROUNDDOWN(MAX(0,R2845-(AB2845+AC2845+AE2845)*0.6),-2)+ROUNDDOWN(MAX(0,S2845-(AB2845+AC2845+AE2845)*0.4),-2)</f>
        <v/>
      </c>
      <c r="AH2845" s="21">
        <f>ROUNDDOWN(MAX(0,T2845-(AB2845+AD2845)*0.6),-2)+ROUNDDOWN(MAX(0,U2845-(AB2845+AD2845)*0.4),-2)</f>
        <v/>
      </c>
      <c r="AI2845" s="21">
        <f>ROUNDDOWN(T2845,-2)+ROUNDDOWN(U2845,-2)</f>
        <v/>
      </c>
      <c r="AJ2845" s="21">
        <f>M2845+AF2845</f>
        <v/>
      </c>
      <c r="AK2845" s="21">
        <f>M2845+AG2845</f>
        <v/>
      </c>
      <c r="AL2845" s="21">
        <f>N2845+AH2845</f>
        <v/>
      </c>
      <c r="AM2845" s="21">
        <f>O2845+AI2845</f>
        <v/>
      </c>
      <c r="AN2845" s="21">
        <f>N2845+AI2845</f>
        <v/>
      </c>
      <c r="AO2845" s="21">
        <f>ROUNDDOWN((R2845+S2845)*0.2/Y2845+2000,0)</f>
        <v/>
      </c>
      <c r="AP2845" s="21">
        <f>ROUNDDOWN((T2845+U2845)*0.2/Z2845+2000,0)</f>
        <v/>
      </c>
      <c r="AQ2845" s="21">
        <f>AL2845-AK2845</f>
        <v/>
      </c>
      <c r="AR2845" s="21">
        <f>AM2845-AK2845</f>
        <v/>
      </c>
      <c r="AS2845" s="21">
        <f>AM2845-AL2845</f>
        <v/>
      </c>
      <c r="AT2845" s="21">
        <f>AK2845+C2845-AJ2845</f>
        <v/>
      </c>
      <c r="AU2845" s="21">
        <f>AL2845+C2845-AM2845</f>
        <v/>
      </c>
      <c r="AV2845" s="21">
        <f>AN2845+C2845-AM2845</f>
        <v/>
      </c>
    </row>
    <row r="2846">
      <c r="A2846" t="inlineStr">
        <is>
          <t>1万円刻み</t>
        </is>
      </c>
      <c r="B2846" s="21">
        <f>'5_1万円刻み'!$A$1083</f>
        <v/>
      </c>
      <c r="C2846" s="21">
        <f>AO2846</f>
        <v/>
      </c>
      <c r="D2846" s="21" t="n">
        <v>0</v>
      </c>
      <c r="E2846" s="21">
        <f>ROUND(MIN(B2846/12,650000)*12*0.0915+MIN(B2846/12,1390000)*12*(0.0504+0)+B2846*0.005,0)</f>
        <v/>
      </c>
      <c r="F2846" s="21">
        <f>IF(B2846&lt;741000,0,IF(B2846&lt;2191000,B2846-740000,IF(B2846&lt;2193000,1451000,IF(B2846&lt;2196000,1453000,IF(B2846&lt;2200000,1456000,IF(B2846&lt;3600000,ROUND(ROUNDDOWN(B2846/4,-3)*2.8,0)-80000,IF(B2846&lt;6600000,ROUND(ROUNDDOWN(B2846/4,-3)*3.2,0)-440000,IF(B2846&lt;8500000,ROUNDDOWN(B2846*0.9,0)-1100000,B2846-1950000))))))))</f>
        <v/>
      </c>
      <c r="G2846" s="21">
        <f>IF(F2846&gt;23500000,NA(),IF(F2846&lt;=4890000,1040000,IF(F2846&lt;=6550000,670000,620000)))</f>
        <v/>
      </c>
      <c r="H2846" s="21">
        <f>IF(D2846&lt;=0,0,MAX(0,MIN(2000000,D2846-MIN(100000,ROUNDDOWN(F2846*0.05,0)))))</f>
        <v/>
      </c>
      <c r="I2846" s="21">
        <f>IF(C2846&lt;=2000,0,MIN(C2846,ROUNDDOWN(F2846*0.4,0))-2000)</f>
        <v/>
      </c>
      <c r="J2846" s="21">
        <f>MAX(0,ROUNDDOWN(F2846-E2846-G2846,-3))</f>
        <v/>
      </c>
      <c r="K2846" s="21">
        <f>MAX(0,ROUNDDOWN(F2846-E2846-G2846-H2846-I2846,-3))</f>
        <v/>
      </c>
      <c r="L2846" s="21">
        <f>MAX(0,ROUNDDOWN(F2846-E2846-G2846-H2846,-3))</f>
        <v/>
      </c>
      <c r="M2846" s="21">
        <f>IF(J2846&lt;=0,0,ROUNDDOWN((J2846*LOOKUP(J2846,{0,1950001,3300001,6950001,9000001,18000001,40000001},{0.05,0.1,0.2,0.23,0.33,0.4,0.45})-LOOKUP(J2846,{0,1950001,3300001,6950001,9000001,18000001,40000001},{0,97500,427500,636000,1536000,2796000,4796000}))*1.021,-2))</f>
        <v/>
      </c>
      <c r="N2846" s="21">
        <f>IF(K2846&lt;=0,0,ROUNDDOWN((K2846*LOOKUP(K2846,{0,1950001,3300001,6950001,9000001,18000001,40000001},{0.05,0.1,0.2,0.23,0.33,0.4,0.45})-LOOKUP(K2846,{0,1950001,3300001,6950001,9000001,18000001,40000001},{0,97500,427500,636000,1536000,2796000,4796000}))*1.021,-2))</f>
        <v/>
      </c>
      <c r="O2846" s="21">
        <f>IF(L2846&lt;=0,0,ROUNDDOWN((L2846*LOOKUP(L2846,{0,1950001,3300001,6950001,9000001,18000001,40000001},{0.05,0.1,0.2,0.23,0.33,0.4,0.45})-LOOKUP(L2846,{0,1950001,3300001,6950001,9000001,18000001,40000001},{0,97500,427500,636000,1536000,2796000,4796000}))*1.021,-2))</f>
        <v/>
      </c>
      <c r="P2846" s="21">
        <f>MAX(0,ROUNDDOWN(F2846-E2846-430000,-3))</f>
        <v/>
      </c>
      <c r="Q2846" s="21">
        <f>MAX(0,ROUNDDOWN(F2846-E2846-430000-H2846,-3))</f>
        <v/>
      </c>
      <c r="R2846" s="21">
        <f>IF(F2846&lt;=450000,0,MAX(0,P2846*0.06-MIN(50000,P2846)*0.03))</f>
        <v/>
      </c>
      <c r="S2846" s="21">
        <f>IF(F2846&lt;=450000,0,MAX(0,P2846*0.04-MIN(50000,P2846)*0.02))</f>
        <v/>
      </c>
      <c r="T2846" s="21">
        <f>IF(F2846&lt;=450000,0,MAX(0,Q2846*0.06-MIN(50000,Q2846)*0.03))</f>
        <v/>
      </c>
      <c r="U2846" s="21">
        <f>IF(F2846&lt;=450000,0,MAX(0,Q2846*0.04-MIN(50000,Q2846)*0.02))</f>
        <v/>
      </c>
      <c r="V2846" s="21">
        <f>50000+MAX(0,G2846-480000)</f>
        <v/>
      </c>
      <c r="W2846" s="21">
        <f>P2846-V2846</f>
        <v/>
      </c>
      <c r="X2846" s="21">
        <f>Q2846-V2846</f>
        <v/>
      </c>
      <c r="Y2846" s="22">
        <f>IF(W2846&lt;0,0.9,LOOKUP(W2846,{0,1950001,3300001,6950001,9000001,18000001,40000001},{0.84895,0.7979,0.6958,0.66517,0.56307,0.4916,0.44055}))</f>
        <v/>
      </c>
      <c r="Z2846" s="22">
        <f>IF(X2846&lt;0,0.9,LOOKUP(X2846,{0,1950001,3300001,6950001,9000001,18000001,40000001},{0.84895,0.7979,0.6958,0.66517,0.56307,0.4916,0.44055}))</f>
        <v/>
      </c>
      <c r="AA2846" s="22">
        <f>IF(W2846&lt;0,0,CHOOSE(MATCH(W2846,{0,1950001,3300001,6950001,9000001},1),5.105/84.895,10.21/79.79,20.42/69.58,23.483/66.517,33.693/56.307))</f>
        <v/>
      </c>
      <c r="AB2846" s="21">
        <f>IF(C2846&lt;=2000,0,(MIN(C2846,ROUNDDOWN(F2846*0.3,0))-2000)*0.1)</f>
        <v/>
      </c>
      <c r="AC2846" s="21">
        <f>IF(C2846&lt;=2000,0,MIN((C2846-2000)*Y2846,(R2846+S2846)*0.2))</f>
        <v/>
      </c>
      <c r="AD2846" s="21">
        <f>IF(C2846&lt;=2000,0,MIN((C2846-2000)*Z2846,(T2846+U2846)*0.2))</f>
        <v/>
      </c>
      <c r="AE2846" s="21">
        <f>AC2846*AA2846</f>
        <v/>
      </c>
      <c r="AF2846" s="21">
        <f>ROUNDDOWN(R2846,-2)+ROUNDDOWN(S2846,-2)</f>
        <v/>
      </c>
      <c r="AG2846" s="21">
        <f>ROUNDDOWN(MAX(0,R2846-(AB2846+AC2846+AE2846)*0.6),-2)+ROUNDDOWN(MAX(0,S2846-(AB2846+AC2846+AE2846)*0.4),-2)</f>
        <v/>
      </c>
      <c r="AH2846" s="21">
        <f>ROUNDDOWN(MAX(0,T2846-(AB2846+AD2846)*0.6),-2)+ROUNDDOWN(MAX(0,U2846-(AB2846+AD2846)*0.4),-2)</f>
        <v/>
      </c>
      <c r="AI2846" s="21">
        <f>ROUNDDOWN(T2846,-2)+ROUNDDOWN(U2846,-2)</f>
        <v/>
      </c>
      <c r="AJ2846" s="21">
        <f>M2846+AF2846</f>
        <v/>
      </c>
      <c r="AK2846" s="21">
        <f>M2846+AG2846</f>
        <v/>
      </c>
      <c r="AL2846" s="21">
        <f>N2846+AH2846</f>
        <v/>
      </c>
      <c r="AM2846" s="21">
        <f>O2846+AI2846</f>
        <v/>
      </c>
      <c r="AN2846" s="21">
        <f>N2846+AI2846</f>
        <v/>
      </c>
      <c r="AO2846" s="21">
        <f>ROUNDDOWN((R2846+S2846)*0.2/Y2846+2000,0)</f>
        <v/>
      </c>
      <c r="AP2846" s="21">
        <f>ROUNDDOWN((T2846+U2846)*0.2/Z2846+2000,0)</f>
        <v/>
      </c>
      <c r="AQ2846" s="21">
        <f>AL2846-AK2846</f>
        <v/>
      </c>
      <c r="AR2846" s="21">
        <f>AM2846-AK2846</f>
        <v/>
      </c>
      <c r="AS2846" s="21">
        <f>AM2846-AL2846</f>
        <v/>
      </c>
      <c r="AT2846" s="21">
        <f>AK2846+C2846-AJ2846</f>
        <v/>
      </c>
      <c r="AU2846" s="21">
        <f>AL2846+C2846-AM2846</f>
        <v/>
      </c>
      <c r="AV2846" s="21">
        <f>AN2846+C2846-AM2846</f>
        <v/>
      </c>
    </row>
    <row r="2847">
      <c r="A2847" t="inlineStr">
        <is>
          <t>1万円刻み</t>
        </is>
      </c>
      <c r="B2847" s="21">
        <f>'5_1万円刻み'!$A$1084</f>
        <v/>
      </c>
      <c r="C2847" s="21">
        <f>AO2847</f>
        <v/>
      </c>
      <c r="D2847" s="21" t="n">
        <v>0</v>
      </c>
      <c r="E2847" s="21">
        <f>ROUND(MIN(B2847/12,650000)*12*0.0915+MIN(B2847/12,1390000)*12*(0.0504+0)+B2847*0.005,0)</f>
        <v/>
      </c>
      <c r="F2847" s="21">
        <f>IF(B2847&lt;741000,0,IF(B2847&lt;2191000,B2847-740000,IF(B2847&lt;2193000,1451000,IF(B2847&lt;2196000,1453000,IF(B2847&lt;2200000,1456000,IF(B2847&lt;3600000,ROUND(ROUNDDOWN(B2847/4,-3)*2.8,0)-80000,IF(B2847&lt;6600000,ROUND(ROUNDDOWN(B2847/4,-3)*3.2,0)-440000,IF(B2847&lt;8500000,ROUNDDOWN(B2847*0.9,0)-1100000,B2847-1950000))))))))</f>
        <v/>
      </c>
      <c r="G2847" s="21">
        <f>IF(F2847&gt;23500000,NA(),IF(F2847&lt;=4890000,1040000,IF(F2847&lt;=6550000,670000,620000)))</f>
        <v/>
      </c>
      <c r="H2847" s="21">
        <f>IF(D2847&lt;=0,0,MAX(0,MIN(2000000,D2847-MIN(100000,ROUNDDOWN(F2847*0.05,0)))))</f>
        <v/>
      </c>
      <c r="I2847" s="21">
        <f>IF(C2847&lt;=2000,0,MIN(C2847,ROUNDDOWN(F2847*0.4,0))-2000)</f>
        <v/>
      </c>
      <c r="J2847" s="21">
        <f>MAX(0,ROUNDDOWN(F2847-E2847-G2847,-3))</f>
        <v/>
      </c>
      <c r="K2847" s="21">
        <f>MAX(0,ROUNDDOWN(F2847-E2847-G2847-H2847-I2847,-3))</f>
        <v/>
      </c>
      <c r="L2847" s="21">
        <f>MAX(0,ROUNDDOWN(F2847-E2847-G2847-H2847,-3))</f>
        <v/>
      </c>
      <c r="M2847" s="21">
        <f>IF(J2847&lt;=0,0,ROUNDDOWN((J2847*LOOKUP(J2847,{0,1950001,3300001,6950001,9000001,18000001,40000001},{0.05,0.1,0.2,0.23,0.33,0.4,0.45})-LOOKUP(J2847,{0,1950001,3300001,6950001,9000001,18000001,40000001},{0,97500,427500,636000,1536000,2796000,4796000}))*1.021,-2))</f>
        <v/>
      </c>
      <c r="N2847" s="21">
        <f>IF(K2847&lt;=0,0,ROUNDDOWN((K2847*LOOKUP(K2847,{0,1950001,3300001,6950001,9000001,18000001,40000001},{0.05,0.1,0.2,0.23,0.33,0.4,0.45})-LOOKUP(K2847,{0,1950001,3300001,6950001,9000001,18000001,40000001},{0,97500,427500,636000,1536000,2796000,4796000}))*1.021,-2))</f>
        <v/>
      </c>
      <c r="O2847" s="21">
        <f>IF(L2847&lt;=0,0,ROUNDDOWN((L2847*LOOKUP(L2847,{0,1950001,3300001,6950001,9000001,18000001,40000001},{0.05,0.1,0.2,0.23,0.33,0.4,0.45})-LOOKUP(L2847,{0,1950001,3300001,6950001,9000001,18000001,40000001},{0,97500,427500,636000,1536000,2796000,4796000}))*1.021,-2))</f>
        <v/>
      </c>
      <c r="P2847" s="21">
        <f>MAX(0,ROUNDDOWN(F2847-E2847-430000,-3))</f>
        <v/>
      </c>
      <c r="Q2847" s="21">
        <f>MAX(0,ROUNDDOWN(F2847-E2847-430000-H2847,-3))</f>
        <v/>
      </c>
      <c r="R2847" s="21">
        <f>IF(F2847&lt;=450000,0,MAX(0,P2847*0.06-MIN(50000,P2847)*0.03))</f>
        <v/>
      </c>
      <c r="S2847" s="21">
        <f>IF(F2847&lt;=450000,0,MAX(0,P2847*0.04-MIN(50000,P2847)*0.02))</f>
        <v/>
      </c>
      <c r="T2847" s="21">
        <f>IF(F2847&lt;=450000,0,MAX(0,Q2847*0.06-MIN(50000,Q2847)*0.03))</f>
        <v/>
      </c>
      <c r="U2847" s="21">
        <f>IF(F2847&lt;=450000,0,MAX(0,Q2847*0.04-MIN(50000,Q2847)*0.02))</f>
        <v/>
      </c>
      <c r="V2847" s="21">
        <f>50000+MAX(0,G2847-480000)</f>
        <v/>
      </c>
      <c r="W2847" s="21">
        <f>P2847-V2847</f>
        <v/>
      </c>
      <c r="X2847" s="21">
        <f>Q2847-V2847</f>
        <v/>
      </c>
      <c r="Y2847" s="22">
        <f>IF(W2847&lt;0,0.9,LOOKUP(W2847,{0,1950001,3300001,6950001,9000001,18000001,40000001},{0.84895,0.7979,0.6958,0.66517,0.56307,0.4916,0.44055}))</f>
        <v/>
      </c>
      <c r="Z2847" s="22">
        <f>IF(X2847&lt;0,0.9,LOOKUP(X2847,{0,1950001,3300001,6950001,9000001,18000001,40000001},{0.84895,0.7979,0.6958,0.66517,0.56307,0.4916,0.44055}))</f>
        <v/>
      </c>
      <c r="AA2847" s="22">
        <f>IF(W2847&lt;0,0,CHOOSE(MATCH(W2847,{0,1950001,3300001,6950001,9000001},1),5.105/84.895,10.21/79.79,20.42/69.58,23.483/66.517,33.693/56.307))</f>
        <v/>
      </c>
      <c r="AB2847" s="21">
        <f>IF(C2847&lt;=2000,0,(MIN(C2847,ROUNDDOWN(F2847*0.3,0))-2000)*0.1)</f>
        <v/>
      </c>
      <c r="AC2847" s="21">
        <f>IF(C2847&lt;=2000,0,MIN((C2847-2000)*Y2847,(R2847+S2847)*0.2))</f>
        <v/>
      </c>
      <c r="AD2847" s="21">
        <f>IF(C2847&lt;=2000,0,MIN((C2847-2000)*Z2847,(T2847+U2847)*0.2))</f>
        <v/>
      </c>
      <c r="AE2847" s="21">
        <f>AC2847*AA2847</f>
        <v/>
      </c>
      <c r="AF2847" s="21">
        <f>ROUNDDOWN(R2847,-2)+ROUNDDOWN(S2847,-2)</f>
        <v/>
      </c>
      <c r="AG2847" s="21">
        <f>ROUNDDOWN(MAX(0,R2847-(AB2847+AC2847+AE2847)*0.6),-2)+ROUNDDOWN(MAX(0,S2847-(AB2847+AC2847+AE2847)*0.4),-2)</f>
        <v/>
      </c>
      <c r="AH2847" s="21">
        <f>ROUNDDOWN(MAX(0,T2847-(AB2847+AD2847)*0.6),-2)+ROUNDDOWN(MAX(0,U2847-(AB2847+AD2847)*0.4),-2)</f>
        <v/>
      </c>
      <c r="AI2847" s="21">
        <f>ROUNDDOWN(T2847,-2)+ROUNDDOWN(U2847,-2)</f>
        <v/>
      </c>
      <c r="AJ2847" s="21">
        <f>M2847+AF2847</f>
        <v/>
      </c>
      <c r="AK2847" s="21">
        <f>M2847+AG2847</f>
        <v/>
      </c>
      <c r="AL2847" s="21">
        <f>N2847+AH2847</f>
        <v/>
      </c>
      <c r="AM2847" s="21">
        <f>O2847+AI2847</f>
        <v/>
      </c>
      <c r="AN2847" s="21">
        <f>N2847+AI2847</f>
        <v/>
      </c>
      <c r="AO2847" s="21">
        <f>ROUNDDOWN((R2847+S2847)*0.2/Y2847+2000,0)</f>
        <v/>
      </c>
      <c r="AP2847" s="21">
        <f>ROUNDDOWN((T2847+U2847)*0.2/Z2847+2000,0)</f>
        <v/>
      </c>
      <c r="AQ2847" s="21">
        <f>AL2847-AK2847</f>
        <v/>
      </c>
      <c r="AR2847" s="21">
        <f>AM2847-AK2847</f>
        <v/>
      </c>
      <c r="AS2847" s="21">
        <f>AM2847-AL2847</f>
        <v/>
      </c>
      <c r="AT2847" s="21">
        <f>AK2847+C2847-AJ2847</f>
        <v/>
      </c>
      <c r="AU2847" s="21">
        <f>AL2847+C2847-AM2847</f>
        <v/>
      </c>
      <c r="AV2847" s="21">
        <f>AN2847+C2847-AM2847</f>
        <v/>
      </c>
    </row>
    <row r="2848">
      <c r="A2848" t="inlineStr">
        <is>
          <t>1万円刻み</t>
        </is>
      </c>
      <c r="B2848" s="21">
        <f>'5_1万円刻み'!$A$1085</f>
        <v/>
      </c>
      <c r="C2848" s="21">
        <f>AO2848</f>
        <v/>
      </c>
      <c r="D2848" s="21" t="n">
        <v>0</v>
      </c>
      <c r="E2848" s="21">
        <f>ROUND(MIN(B2848/12,650000)*12*0.0915+MIN(B2848/12,1390000)*12*(0.0504+0)+B2848*0.005,0)</f>
        <v/>
      </c>
      <c r="F2848" s="21">
        <f>IF(B2848&lt;741000,0,IF(B2848&lt;2191000,B2848-740000,IF(B2848&lt;2193000,1451000,IF(B2848&lt;2196000,1453000,IF(B2848&lt;2200000,1456000,IF(B2848&lt;3600000,ROUND(ROUNDDOWN(B2848/4,-3)*2.8,0)-80000,IF(B2848&lt;6600000,ROUND(ROUNDDOWN(B2848/4,-3)*3.2,0)-440000,IF(B2848&lt;8500000,ROUNDDOWN(B2848*0.9,0)-1100000,B2848-1950000))))))))</f>
        <v/>
      </c>
      <c r="G2848" s="21">
        <f>IF(F2848&gt;23500000,NA(),IF(F2848&lt;=4890000,1040000,IF(F2848&lt;=6550000,670000,620000)))</f>
        <v/>
      </c>
      <c r="H2848" s="21">
        <f>IF(D2848&lt;=0,0,MAX(0,MIN(2000000,D2848-MIN(100000,ROUNDDOWN(F2848*0.05,0)))))</f>
        <v/>
      </c>
      <c r="I2848" s="21">
        <f>IF(C2848&lt;=2000,0,MIN(C2848,ROUNDDOWN(F2848*0.4,0))-2000)</f>
        <v/>
      </c>
      <c r="J2848" s="21">
        <f>MAX(0,ROUNDDOWN(F2848-E2848-G2848,-3))</f>
        <v/>
      </c>
      <c r="K2848" s="21">
        <f>MAX(0,ROUNDDOWN(F2848-E2848-G2848-H2848-I2848,-3))</f>
        <v/>
      </c>
      <c r="L2848" s="21">
        <f>MAX(0,ROUNDDOWN(F2848-E2848-G2848-H2848,-3))</f>
        <v/>
      </c>
      <c r="M2848" s="21">
        <f>IF(J2848&lt;=0,0,ROUNDDOWN((J2848*LOOKUP(J2848,{0,1950001,3300001,6950001,9000001,18000001,40000001},{0.05,0.1,0.2,0.23,0.33,0.4,0.45})-LOOKUP(J2848,{0,1950001,3300001,6950001,9000001,18000001,40000001},{0,97500,427500,636000,1536000,2796000,4796000}))*1.021,-2))</f>
        <v/>
      </c>
      <c r="N2848" s="21">
        <f>IF(K2848&lt;=0,0,ROUNDDOWN((K2848*LOOKUP(K2848,{0,1950001,3300001,6950001,9000001,18000001,40000001},{0.05,0.1,0.2,0.23,0.33,0.4,0.45})-LOOKUP(K2848,{0,1950001,3300001,6950001,9000001,18000001,40000001},{0,97500,427500,636000,1536000,2796000,4796000}))*1.021,-2))</f>
        <v/>
      </c>
      <c r="O2848" s="21">
        <f>IF(L2848&lt;=0,0,ROUNDDOWN((L2848*LOOKUP(L2848,{0,1950001,3300001,6950001,9000001,18000001,40000001},{0.05,0.1,0.2,0.23,0.33,0.4,0.45})-LOOKUP(L2848,{0,1950001,3300001,6950001,9000001,18000001,40000001},{0,97500,427500,636000,1536000,2796000,4796000}))*1.021,-2))</f>
        <v/>
      </c>
      <c r="P2848" s="21">
        <f>MAX(0,ROUNDDOWN(F2848-E2848-430000,-3))</f>
        <v/>
      </c>
      <c r="Q2848" s="21">
        <f>MAX(0,ROUNDDOWN(F2848-E2848-430000-H2848,-3))</f>
        <v/>
      </c>
      <c r="R2848" s="21">
        <f>IF(F2848&lt;=450000,0,MAX(0,P2848*0.06-MIN(50000,P2848)*0.03))</f>
        <v/>
      </c>
      <c r="S2848" s="21">
        <f>IF(F2848&lt;=450000,0,MAX(0,P2848*0.04-MIN(50000,P2848)*0.02))</f>
        <v/>
      </c>
      <c r="T2848" s="21">
        <f>IF(F2848&lt;=450000,0,MAX(0,Q2848*0.06-MIN(50000,Q2848)*0.03))</f>
        <v/>
      </c>
      <c r="U2848" s="21">
        <f>IF(F2848&lt;=450000,0,MAX(0,Q2848*0.04-MIN(50000,Q2848)*0.02))</f>
        <v/>
      </c>
      <c r="V2848" s="21">
        <f>50000+MAX(0,G2848-480000)</f>
        <v/>
      </c>
      <c r="W2848" s="21">
        <f>P2848-V2848</f>
        <v/>
      </c>
      <c r="X2848" s="21">
        <f>Q2848-V2848</f>
        <v/>
      </c>
      <c r="Y2848" s="22">
        <f>IF(W2848&lt;0,0.9,LOOKUP(W2848,{0,1950001,3300001,6950001,9000001,18000001,40000001},{0.84895,0.7979,0.6958,0.66517,0.56307,0.4916,0.44055}))</f>
        <v/>
      </c>
      <c r="Z2848" s="22">
        <f>IF(X2848&lt;0,0.9,LOOKUP(X2848,{0,1950001,3300001,6950001,9000001,18000001,40000001},{0.84895,0.7979,0.6958,0.66517,0.56307,0.4916,0.44055}))</f>
        <v/>
      </c>
      <c r="AA2848" s="22">
        <f>IF(W2848&lt;0,0,CHOOSE(MATCH(W2848,{0,1950001,3300001,6950001,9000001},1),5.105/84.895,10.21/79.79,20.42/69.58,23.483/66.517,33.693/56.307))</f>
        <v/>
      </c>
      <c r="AB2848" s="21">
        <f>IF(C2848&lt;=2000,0,(MIN(C2848,ROUNDDOWN(F2848*0.3,0))-2000)*0.1)</f>
        <v/>
      </c>
      <c r="AC2848" s="21">
        <f>IF(C2848&lt;=2000,0,MIN((C2848-2000)*Y2848,(R2848+S2848)*0.2))</f>
        <v/>
      </c>
      <c r="AD2848" s="21">
        <f>IF(C2848&lt;=2000,0,MIN((C2848-2000)*Z2848,(T2848+U2848)*0.2))</f>
        <v/>
      </c>
      <c r="AE2848" s="21">
        <f>AC2848*AA2848</f>
        <v/>
      </c>
      <c r="AF2848" s="21">
        <f>ROUNDDOWN(R2848,-2)+ROUNDDOWN(S2848,-2)</f>
        <v/>
      </c>
      <c r="AG2848" s="21">
        <f>ROUNDDOWN(MAX(0,R2848-(AB2848+AC2848+AE2848)*0.6),-2)+ROUNDDOWN(MAX(0,S2848-(AB2848+AC2848+AE2848)*0.4),-2)</f>
        <v/>
      </c>
      <c r="AH2848" s="21">
        <f>ROUNDDOWN(MAX(0,T2848-(AB2848+AD2848)*0.6),-2)+ROUNDDOWN(MAX(0,U2848-(AB2848+AD2848)*0.4),-2)</f>
        <v/>
      </c>
      <c r="AI2848" s="21">
        <f>ROUNDDOWN(T2848,-2)+ROUNDDOWN(U2848,-2)</f>
        <v/>
      </c>
      <c r="AJ2848" s="21">
        <f>M2848+AF2848</f>
        <v/>
      </c>
      <c r="AK2848" s="21">
        <f>M2848+AG2848</f>
        <v/>
      </c>
      <c r="AL2848" s="21">
        <f>N2848+AH2848</f>
        <v/>
      </c>
      <c r="AM2848" s="21">
        <f>O2848+AI2848</f>
        <v/>
      </c>
      <c r="AN2848" s="21">
        <f>N2848+AI2848</f>
        <v/>
      </c>
      <c r="AO2848" s="21">
        <f>ROUNDDOWN((R2848+S2848)*0.2/Y2848+2000,0)</f>
        <v/>
      </c>
      <c r="AP2848" s="21">
        <f>ROUNDDOWN((T2848+U2848)*0.2/Z2848+2000,0)</f>
        <v/>
      </c>
      <c r="AQ2848" s="21">
        <f>AL2848-AK2848</f>
        <v/>
      </c>
      <c r="AR2848" s="21">
        <f>AM2848-AK2848</f>
        <v/>
      </c>
      <c r="AS2848" s="21">
        <f>AM2848-AL2848</f>
        <v/>
      </c>
      <c r="AT2848" s="21">
        <f>AK2848+C2848-AJ2848</f>
        <v/>
      </c>
      <c r="AU2848" s="21">
        <f>AL2848+C2848-AM2848</f>
        <v/>
      </c>
      <c r="AV2848" s="21">
        <f>AN2848+C2848-AM2848</f>
        <v/>
      </c>
    </row>
    <row r="2849">
      <c r="A2849" t="inlineStr">
        <is>
          <t>1万円刻み</t>
        </is>
      </c>
      <c r="B2849" s="21">
        <f>'5_1万円刻み'!$A$1086</f>
        <v/>
      </c>
      <c r="C2849" s="21">
        <f>AO2849</f>
        <v/>
      </c>
      <c r="D2849" s="21" t="n">
        <v>0</v>
      </c>
      <c r="E2849" s="21">
        <f>ROUND(MIN(B2849/12,650000)*12*0.0915+MIN(B2849/12,1390000)*12*(0.0504+0)+B2849*0.005,0)</f>
        <v/>
      </c>
      <c r="F2849" s="21">
        <f>IF(B2849&lt;741000,0,IF(B2849&lt;2191000,B2849-740000,IF(B2849&lt;2193000,1451000,IF(B2849&lt;2196000,1453000,IF(B2849&lt;2200000,1456000,IF(B2849&lt;3600000,ROUND(ROUNDDOWN(B2849/4,-3)*2.8,0)-80000,IF(B2849&lt;6600000,ROUND(ROUNDDOWN(B2849/4,-3)*3.2,0)-440000,IF(B2849&lt;8500000,ROUNDDOWN(B2849*0.9,0)-1100000,B2849-1950000))))))))</f>
        <v/>
      </c>
      <c r="G2849" s="21">
        <f>IF(F2849&gt;23500000,NA(),IF(F2849&lt;=4890000,1040000,IF(F2849&lt;=6550000,670000,620000)))</f>
        <v/>
      </c>
      <c r="H2849" s="21">
        <f>IF(D2849&lt;=0,0,MAX(0,MIN(2000000,D2849-MIN(100000,ROUNDDOWN(F2849*0.05,0)))))</f>
        <v/>
      </c>
      <c r="I2849" s="21">
        <f>IF(C2849&lt;=2000,0,MIN(C2849,ROUNDDOWN(F2849*0.4,0))-2000)</f>
        <v/>
      </c>
      <c r="J2849" s="21">
        <f>MAX(0,ROUNDDOWN(F2849-E2849-G2849,-3))</f>
        <v/>
      </c>
      <c r="K2849" s="21">
        <f>MAX(0,ROUNDDOWN(F2849-E2849-G2849-H2849-I2849,-3))</f>
        <v/>
      </c>
      <c r="L2849" s="21">
        <f>MAX(0,ROUNDDOWN(F2849-E2849-G2849-H2849,-3))</f>
        <v/>
      </c>
      <c r="M2849" s="21">
        <f>IF(J2849&lt;=0,0,ROUNDDOWN((J2849*LOOKUP(J2849,{0,1950001,3300001,6950001,9000001,18000001,40000001},{0.05,0.1,0.2,0.23,0.33,0.4,0.45})-LOOKUP(J2849,{0,1950001,3300001,6950001,9000001,18000001,40000001},{0,97500,427500,636000,1536000,2796000,4796000}))*1.021,-2))</f>
        <v/>
      </c>
      <c r="N2849" s="21">
        <f>IF(K2849&lt;=0,0,ROUNDDOWN((K2849*LOOKUP(K2849,{0,1950001,3300001,6950001,9000001,18000001,40000001},{0.05,0.1,0.2,0.23,0.33,0.4,0.45})-LOOKUP(K2849,{0,1950001,3300001,6950001,9000001,18000001,40000001},{0,97500,427500,636000,1536000,2796000,4796000}))*1.021,-2))</f>
        <v/>
      </c>
      <c r="O2849" s="21">
        <f>IF(L2849&lt;=0,0,ROUNDDOWN((L2849*LOOKUP(L2849,{0,1950001,3300001,6950001,9000001,18000001,40000001},{0.05,0.1,0.2,0.23,0.33,0.4,0.45})-LOOKUP(L2849,{0,1950001,3300001,6950001,9000001,18000001,40000001},{0,97500,427500,636000,1536000,2796000,4796000}))*1.021,-2))</f>
        <v/>
      </c>
      <c r="P2849" s="21">
        <f>MAX(0,ROUNDDOWN(F2849-E2849-430000,-3))</f>
        <v/>
      </c>
      <c r="Q2849" s="21">
        <f>MAX(0,ROUNDDOWN(F2849-E2849-430000-H2849,-3))</f>
        <v/>
      </c>
      <c r="R2849" s="21">
        <f>IF(F2849&lt;=450000,0,MAX(0,P2849*0.06-MIN(50000,P2849)*0.03))</f>
        <v/>
      </c>
      <c r="S2849" s="21">
        <f>IF(F2849&lt;=450000,0,MAX(0,P2849*0.04-MIN(50000,P2849)*0.02))</f>
        <v/>
      </c>
      <c r="T2849" s="21">
        <f>IF(F2849&lt;=450000,0,MAX(0,Q2849*0.06-MIN(50000,Q2849)*0.03))</f>
        <v/>
      </c>
      <c r="U2849" s="21">
        <f>IF(F2849&lt;=450000,0,MAX(0,Q2849*0.04-MIN(50000,Q2849)*0.02))</f>
        <v/>
      </c>
      <c r="V2849" s="21">
        <f>50000+MAX(0,G2849-480000)</f>
        <v/>
      </c>
      <c r="W2849" s="21">
        <f>P2849-V2849</f>
        <v/>
      </c>
      <c r="X2849" s="21">
        <f>Q2849-V2849</f>
        <v/>
      </c>
      <c r="Y2849" s="22">
        <f>IF(W2849&lt;0,0.9,LOOKUP(W2849,{0,1950001,3300001,6950001,9000001,18000001,40000001},{0.84895,0.7979,0.6958,0.66517,0.56307,0.4916,0.44055}))</f>
        <v/>
      </c>
      <c r="Z2849" s="22">
        <f>IF(X2849&lt;0,0.9,LOOKUP(X2849,{0,1950001,3300001,6950001,9000001,18000001,40000001},{0.84895,0.7979,0.6958,0.66517,0.56307,0.4916,0.44055}))</f>
        <v/>
      </c>
      <c r="AA2849" s="22">
        <f>IF(W2849&lt;0,0,CHOOSE(MATCH(W2849,{0,1950001,3300001,6950001,9000001},1),5.105/84.895,10.21/79.79,20.42/69.58,23.483/66.517,33.693/56.307))</f>
        <v/>
      </c>
      <c r="AB2849" s="21">
        <f>IF(C2849&lt;=2000,0,(MIN(C2849,ROUNDDOWN(F2849*0.3,0))-2000)*0.1)</f>
        <v/>
      </c>
      <c r="AC2849" s="21">
        <f>IF(C2849&lt;=2000,0,MIN((C2849-2000)*Y2849,(R2849+S2849)*0.2))</f>
        <v/>
      </c>
      <c r="AD2849" s="21">
        <f>IF(C2849&lt;=2000,0,MIN((C2849-2000)*Z2849,(T2849+U2849)*0.2))</f>
        <v/>
      </c>
      <c r="AE2849" s="21">
        <f>AC2849*AA2849</f>
        <v/>
      </c>
      <c r="AF2849" s="21">
        <f>ROUNDDOWN(R2849,-2)+ROUNDDOWN(S2849,-2)</f>
        <v/>
      </c>
      <c r="AG2849" s="21">
        <f>ROUNDDOWN(MAX(0,R2849-(AB2849+AC2849+AE2849)*0.6),-2)+ROUNDDOWN(MAX(0,S2849-(AB2849+AC2849+AE2849)*0.4),-2)</f>
        <v/>
      </c>
      <c r="AH2849" s="21">
        <f>ROUNDDOWN(MAX(0,T2849-(AB2849+AD2849)*0.6),-2)+ROUNDDOWN(MAX(0,U2849-(AB2849+AD2849)*0.4),-2)</f>
        <v/>
      </c>
      <c r="AI2849" s="21">
        <f>ROUNDDOWN(T2849,-2)+ROUNDDOWN(U2849,-2)</f>
        <v/>
      </c>
      <c r="AJ2849" s="21">
        <f>M2849+AF2849</f>
        <v/>
      </c>
      <c r="AK2849" s="21">
        <f>M2849+AG2849</f>
        <v/>
      </c>
      <c r="AL2849" s="21">
        <f>N2849+AH2849</f>
        <v/>
      </c>
      <c r="AM2849" s="21">
        <f>O2849+AI2849</f>
        <v/>
      </c>
      <c r="AN2849" s="21">
        <f>N2849+AI2849</f>
        <v/>
      </c>
      <c r="AO2849" s="21">
        <f>ROUNDDOWN((R2849+S2849)*0.2/Y2849+2000,0)</f>
        <v/>
      </c>
      <c r="AP2849" s="21">
        <f>ROUNDDOWN((T2849+U2849)*0.2/Z2849+2000,0)</f>
        <v/>
      </c>
      <c r="AQ2849" s="21">
        <f>AL2849-AK2849</f>
        <v/>
      </c>
      <c r="AR2849" s="21">
        <f>AM2849-AK2849</f>
        <v/>
      </c>
      <c r="AS2849" s="21">
        <f>AM2849-AL2849</f>
        <v/>
      </c>
      <c r="AT2849" s="21">
        <f>AK2849+C2849-AJ2849</f>
        <v/>
      </c>
      <c r="AU2849" s="21">
        <f>AL2849+C2849-AM2849</f>
        <v/>
      </c>
      <c r="AV2849" s="21">
        <f>AN2849+C2849-AM2849</f>
        <v/>
      </c>
    </row>
    <row r="2850">
      <c r="A2850" t="inlineStr">
        <is>
          <t>1万円刻み</t>
        </is>
      </c>
      <c r="B2850" s="21">
        <f>'5_1万円刻み'!$A$1087</f>
        <v/>
      </c>
      <c r="C2850" s="21">
        <f>AO2850</f>
        <v/>
      </c>
      <c r="D2850" s="21" t="n">
        <v>0</v>
      </c>
      <c r="E2850" s="21">
        <f>ROUND(MIN(B2850/12,650000)*12*0.0915+MIN(B2850/12,1390000)*12*(0.0504+0)+B2850*0.005,0)</f>
        <v/>
      </c>
      <c r="F2850" s="21">
        <f>IF(B2850&lt;741000,0,IF(B2850&lt;2191000,B2850-740000,IF(B2850&lt;2193000,1451000,IF(B2850&lt;2196000,1453000,IF(B2850&lt;2200000,1456000,IF(B2850&lt;3600000,ROUND(ROUNDDOWN(B2850/4,-3)*2.8,0)-80000,IF(B2850&lt;6600000,ROUND(ROUNDDOWN(B2850/4,-3)*3.2,0)-440000,IF(B2850&lt;8500000,ROUNDDOWN(B2850*0.9,0)-1100000,B2850-1950000))))))))</f>
        <v/>
      </c>
      <c r="G2850" s="21">
        <f>IF(F2850&gt;23500000,NA(),IF(F2850&lt;=4890000,1040000,IF(F2850&lt;=6550000,670000,620000)))</f>
        <v/>
      </c>
      <c r="H2850" s="21">
        <f>IF(D2850&lt;=0,0,MAX(0,MIN(2000000,D2850-MIN(100000,ROUNDDOWN(F2850*0.05,0)))))</f>
        <v/>
      </c>
      <c r="I2850" s="21">
        <f>IF(C2850&lt;=2000,0,MIN(C2850,ROUNDDOWN(F2850*0.4,0))-2000)</f>
        <v/>
      </c>
      <c r="J2850" s="21">
        <f>MAX(0,ROUNDDOWN(F2850-E2850-G2850,-3))</f>
        <v/>
      </c>
      <c r="K2850" s="21">
        <f>MAX(0,ROUNDDOWN(F2850-E2850-G2850-H2850-I2850,-3))</f>
        <v/>
      </c>
      <c r="L2850" s="21">
        <f>MAX(0,ROUNDDOWN(F2850-E2850-G2850-H2850,-3))</f>
        <v/>
      </c>
      <c r="M2850" s="21">
        <f>IF(J2850&lt;=0,0,ROUNDDOWN((J2850*LOOKUP(J2850,{0,1950001,3300001,6950001,9000001,18000001,40000001},{0.05,0.1,0.2,0.23,0.33,0.4,0.45})-LOOKUP(J2850,{0,1950001,3300001,6950001,9000001,18000001,40000001},{0,97500,427500,636000,1536000,2796000,4796000}))*1.021,-2))</f>
        <v/>
      </c>
      <c r="N2850" s="21">
        <f>IF(K2850&lt;=0,0,ROUNDDOWN((K2850*LOOKUP(K2850,{0,1950001,3300001,6950001,9000001,18000001,40000001},{0.05,0.1,0.2,0.23,0.33,0.4,0.45})-LOOKUP(K2850,{0,1950001,3300001,6950001,9000001,18000001,40000001},{0,97500,427500,636000,1536000,2796000,4796000}))*1.021,-2))</f>
        <v/>
      </c>
      <c r="O2850" s="21">
        <f>IF(L2850&lt;=0,0,ROUNDDOWN((L2850*LOOKUP(L2850,{0,1950001,3300001,6950001,9000001,18000001,40000001},{0.05,0.1,0.2,0.23,0.33,0.4,0.45})-LOOKUP(L2850,{0,1950001,3300001,6950001,9000001,18000001,40000001},{0,97500,427500,636000,1536000,2796000,4796000}))*1.021,-2))</f>
        <v/>
      </c>
      <c r="P2850" s="21">
        <f>MAX(0,ROUNDDOWN(F2850-E2850-430000,-3))</f>
        <v/>
      </c>
      <c r="Q2850" s="21">
        <f>MAX(0,ROUNDDOWN(F2850-E2850-430000-H2850,-3))</f>
        <v/>
      </c>
      <c r="R2850" s="21">
        <f>IF(F2850&lt;=450000,0,MAX(0,P2850*0.06-MIN(50000,P2850)*0.03))</f>
        <v/>
      </c>
      <c r="S2850" s="21">
        <f>IF(F2850&lt;=450000,0,MAX(0,P2850*0.04-MIN(50000,P2850)*0.02))</f>
        <v/>
      </c>
      <c r="T2850" s="21">
        <f>IF(F2850&lt;=450000,0,MAX(0,Q2850*0.06-MIN(50000,Q2850)*0.03))</f>
        <v/>
      </c>
      <c r="U2850" s="21">
        <f>IF(F2850&lt;=450000,0,MAX(0,Q2850*0.04-MIN(50000,Q2850)*0.02))</f>
        <v/>
      </c>
      <c r="V2850" s="21">
        <f>50000+MAX(0,G2850-480000)</f>
        <v/>
      </c>
      <c r="W2850" s="21">
        <f>P2850-V2850</f>
        <v/>
      </c>
      <c r="X2850" s="21">
        <f>Q2850-V2850</f>
        <v/>
      </c>
      <c r="Y2850" s="22">
        <f>IF(W2850&lt;0,0.9,LOOKUP(W2850,{0,1950001,3300001,6950001,9000001,18000001,40000001},{0.84895,0.7979,0.6958,0.66517,0.56307,0.4916,0.44055}))</f>
        <v/>
      </c>
      <c r="Z2850" s="22">
        <f>IF(X2850&lt;0,0.9,LOOKUP(X2850,{0,1950001,3300001,6950001,9000001,18000001,40000001},{0.84895,0.7979,0.6958,0.66517,0.56307,0.4916,0.44055}))</f>
        <v/>
      </c>
      <c r="AA2850" s="22">
        <f>IF(W2850&lt;0,0,CHOOSE(MATCH(W2850,{0,1950001,3300001,6950001,9000001},1),5.105/84.895,10.21/79.79,20.42/69.58,23.483/66.517,33.693/56.307))</f>
        <v/>
      </c>
      <c r="AB2850" s="21">
        <f>IF(C2850&lt;=2000,0,(MIN(C2850,ROUNDDOWN(F2850*0.3,0))-2000)*0.1)</f>
        <v/>
      </c>
      <c r="AC2850" s="21">
        <f>IF(C2850&lt;=2000,0,MIN((C2850-2000)*Y2850,(R2850+S2850)*0.2))</f>
        <v/>
      </c>
      <c r="AD2850" s="21">
        <f>IF(C2850&lt;=2000,0,MIN((C2850-2000)*Z2850,(T2850+U2850)*0.2))</f>
        <v/>
      </c>
      <c r="AE2850" s="21">
        <f>AC2850*AA2850</f>
        <v/>
      </c>
      <c r="AF2850" s="21">
        <f>ROUNDDOWN(R2850,-2)+ROUNDDOWN(S2850,-2)</f>
        <v/>
      </c>
      <c r="AG2850" s="21">
        <f>ROUNDDOWN(MAX(0,R2850-(AB2850+AC2850+AE2850)*0.6),-2)+ROUNDDOWN(MAX(0,S2850-(AB2850+AC2850+AE2850)*0.4),-2)</f>
        <v/>
      </c>
      <c r="AH2850" s="21">
        <f>ROUNDDOWN(MAX(0,T2850-(AB2850+AD2850)*0.6),-2)+ROUNDDOWN(MAX(0,U2850-(AB2850+AD2850)*0.4),-2)</f>
        <v/>
      </c>
      <c r="AI2850" s="21">
        <f>ROUNDDOWN(T2850,-2)+ROUNDDOWN(U2850,-2)</f>
        <v/>
      </c>
      <c r="AJ2850" s="21">
        <f>M2850+AF2850</f>
        <v/>
      </c>
      <c r="AK2850" s="21">
        <f>M2850+AG2850</f>
        <v/>
      </c>
      <c r="AL2850" s="21">
        <f>N2850+AH2850</f>
        <v/>
      </c>
      <c r="AM2850" s="21">
        <f>O2850+AI2850</f>
        <v/>
      </c>
      <c r="AN2850" s="21">
        <f>N2850+AI2850</f>
        <v/>
      </c>
      <c r="AO2850" s="21">
        <f>ROUNDDOWN((R2850+S2850)*0.2/Y2850+2000,0)</f>
        <v/>
      </c>
      <c r="AP2850" s="21">
        <f>ROUNDDOWN((T2850+U2850)*0.2/Z2850+2000,0)</f>
        <v/>
      </c>
      <c r="AQ2850" s="21">
        <f>AL2850-AK2850</f>
        <v/>
      </c>
      <c r="AR2850" s="21">
        <f>AM2850-AK2850</f>
        <v/>
      </c>
      <c r="AS2850" s="21">
        <f>AM2850-AL2850</f>
        <v/>
      </c>
      <c r="AT2850" s="21">
        <f>AK2850+C2850-AJ2850</f>
        <v/>
      </c>
      <c r="AU2850" s="21">
        <f>AL2850+C2850-AM2850</f>
        <v/>
      </c>
      <c r="AV2850" s="21">
        <f>AN2850+C2850-AM2850</f>
        <v/>
      </c>
    </row>
    <row r="2851">
      <c r="A2851" t="inlineStr">
        <is>
          <t>1万円刻み</t>
        </is>
      </c>
      <c r="B2851" s="21">
        <f>'5_1万円刻み'!$A$1088</f>
        <v/>
      </c>
      <c r="C2851" s="21">
        <f>AO2851</f>
        <v/>
      </c>
      <c r="D2851" s="21" t="n">
        <v>0</v>
      </c>
      <c r="E2851" s="21">
        <f>ROUND(MIN(B2851/12,650000)*12*0.0915+MIN(B2851/12,1390000)*12*(0.0504+0)+B2851*0.005,0)</f>
        <v/>
      </c>
      <c r="F2851" s="21">
        <f>IF(B2851&lt;741000,0,IF(B2851&lt;2191000,B2851-740000,IF(B2851&lt;2193000,1451000,IF(B2851&lt;2196000,1453000,IF(B2851&lt;2200000,1456000,IF(B2851&lt;3600000,ROUND(ROUNDDOWN(B2851/4,-3)*2.8,0)-80000,IF(B2851&lt;6600000,ROUND(ROUNDDOWN(B2851/4,-3)*3.2,0)-440000,IF(B2851&lt;8500000,ROUNDDOWN(B2851*0.9,0)-1100000,B2851-1950000))))))))</f>
        <v/>
      </c>
      <c r="G2851" s="21">
        <f>IF(F2851&gt;23500000,NA(),IF(F2851&lt;=4890000,1040000,IF(F2851&lt;=6550000,670000,620000)))</f>
        <v/>
      </c>
      <c r="H2851" s="21">
        <f>IF(D2851&lt;=0,0,MAX(0,MIN(2000000,D2851-MIN(100000,ROUNDDOWN(F2851*0.05,0)))))</f>
        <v/>
      </c>
      <c r="I2851" s="21">
        <f>IF(C2851&lt;=2000,0,MIN(C2851,ROUNDDOWN(F2851*0.4,0))-2000)</f>
        <v/>
      </c>
      <c r="J2851" s="21">
        <f>MAX(0,ROUNDDOWN(F2851-E2851-G2851,-3))</f>
        <v/>
      </c>
      <c r="K2851" s="21">
        <f>MAX(0,ROUNDDOWN(F2851-E2851-G2851-H2851-I2851,-3))</f>
        <v/>
      </c>
      <c r="L2851" s="21">
        <f>MAX(0,ROUNDDOWN(F2851-E2851-G2851-H2851,-3))</f>
        <v/>
      </c>
      <c r="M2851" s="21">
        <f>IF(J2851&lt;=0,0,ROUNDDOWN((J2851*LOOKUP(J2851,{0,1950001,3300001,6950001,9000001,18000001,40000001},{0.05,0.1,0.2,0.23,0.33,0.4,0.45})-LOOKUP(J2851,{0,1950001,3300001,6950001,9000001,18000001,40000001},{0,97500,427500,636000,1536000,2796000,4796000}))*1.021,-2))</f>
        <v/>
      </c>
      <c r="N2851" s="21">
        <f>IF(K2851&lt;=0,0,ROUNDDOWN((K2851*LOOKUP(K2851,{0,1950001,3300001,6950001,9000001,18000001,40000001},{0.05,0.1,0.2,0.23,0.33,0.4,0.45})-LOOKUP(K2851,{0,1950001,3300001,6950001,9000001,18000001,40000001},{0,97500,427500,636000,1536000,2796000,4796000}))*1.021,-2))</f>
        <v/>
      </c>
      <c r="O2851" s="21">
        <f>IF(L2851&lt;=0,0,ROUNDDOWN((L2851*LOOKUP(L2851,{0,1950001,3300001,6950001,9000001,18000001,40000001},{0.05,0.1,0.2,0.23,0.33,0.4,0.45})-LOOKUP(L2851,{0,1950001,3300001,6950001,9000001,18000001,40000001},{0,97500,427500,636000,1536000,2796000,4796000}))*1.021,-2))</f>
        <v/>
      </c>
      <c r="P2851" s="21">
        <f>MAX(0,ROUNDDOWN(F2851-E2851-430000,-3))</f>
        <v/>
      </c>
      <c r="Q2851" s="21">
        <f>MAX(0,ROUNDDOWN(F2851-E2851-430000-H2851,-3))</f>
        <v/>
      </c>
      <c r="R2851" s="21">
        <f>IF(F2851&lt;=450000,0,MAX(0,P2851*0.06-MIN(50000,P2851)*0.03))</f>
        <v/>
      </c>
      <c r="S2851" s="21">
        <f>IF(F2851&lt;=450000,0,MAX(0,P2851*0.04-MIN(50000,P2851)*0.02))</f>
        <v/>
      </c>
      <c r="T2851" s="21">
        <f>IF(F2851&lt;=450000,0,MAX(0,Q2851*0.06-MIN(50000,Q2851)*0.03))</f>
        <v/>
      </c>
      <c r="U2851" s="21">
        <f>IF(F2851&lt;=450000,0,MAX(0,Q2851*0.04-MIN(50000,Q2851)*0.02))</f>
        <v/>
      </c>
      <c r="V2851" s="21">
        <f>50000+MAX(0,G2851-480000)</f>
        <v/>
      </c>
      <c r="W2851" s="21">
        <f>P2851-V2851</f>
        <v/>
      </c>
      <c r="X2851" s="21">
        <f>Q2851-V2851</f>
        <v/>
      </c>
      <c r="Y2851" s="22">
        <f>IF(W2851&lt;0,0.9,LOOKUP(W2851,{0,1950001,3300001,6950001,9000001,18000001,40000001},{0.84895,0.7979,0.6958,0.66517,0.56307,0.4916,0.44055}))</f>
        <v/>
      </c>
      <c r="Z2851" s="22">
        <f>IF(X2851&lt;0,0.9,LOOKUP(X2851,{0,1950001,3300001,6950001,9000001,18000001,40000001},{0.84895,0.7979,0.6958,0.66517,0.56307,0.4916,0.44055}))</f>
        <v/>
      </c>
      <c r="AA2851" s="22">
        <f>IF(W2851&lt;0,0,CHOOSE(MATCH(W2851,{0,1950001,3300001,6950001,9000001},1),5.105/84.895,10.21/79.79,20.42/69.58,23.483/66.517,33.693/56.307))</f>
        <v/>
      </c>
      <c r="AB2851" s="21">
        <f>IF(C2851&lt;=2000,0,(MIN(C2851,ROUNDDOWN(F2851*0.3,0))-2000)*0.1)</f>
        <v/>
      </c>
      <c r="AC2851" s="21">
        <f>IF(C2851&lt;=2000,0,MIN((C2851-2000)*Y2851,(R2851+S2851)*0.2))</f>
        <v/>
      </c>
      <c r="AD2851" s="21">
        <f>IF(C2851&lt;=2000,0,MIN((C2851-2000)*Z2851,(T2851+U2851)*0.2))</f>
        <v/>
      </c>
      <c r="AE2851" s="21">
        <f>AC2851*AA2851</f>
        <v/>
      </c>
      <c r="AF2851" s="21">
        <f>ROUNDDOWN(R2851,-2)+ROUNDDOWN(S2851,-2)</f>
        <v/>
      </c>
      <c r="AG2851" s="21">
        <f>ROUNDDOWN(MAX(0,R2851-(AB2851+AC2851+AE2851)*0.6),-2)+ROUNDDOWN(MAX(0,S2851-(AB2851+AC2851+AE2851)*0.4),-2)</f>
        <v/>
      </c>
      <c r="AH2851" s="21">
        <f>ROUNDDOWN(MAX(0,T2851-(AB2851+AD2851)*0.6),-2)+ROUNDDOWN(MAX(0,U2851-(AB2851+AD2851)*0.4),-2)</f>
        <v/>
      </c>
      <c r="AI2851" s="21">
        <f>ROUNDDOWN(T2851,-2)+ROUNDDOWN(U2851,-2)</f>
        <v/>
      </c>
      <c r="AJ2851" s="21">
        <f>M2851+AF2851</f>
        <v/>
      </c>
      <c r="AK2851" s="21">
        <f>M2851+AG2851</f>
        <v/>
      </c>
      <c r="AL2851" s="21">
        <f>N2851+AH2851</f>
        <v/>
      </c>
      <c r="AM2851" s="21">
        <f>O2851+AI2851</f>
        <v/>
      </c>
      <c r="AN2851" s="21">
        <f>N2851+AI2851</f>
        <v/>
      </c>
      <c r="AO2851" s="21">
        <f>ROUNDDOWN((R2851+S2851)*0.2/Y2851+2000,0)</f>
        <v/>
      </c>
      <c r="AP2851" s="21">
        <f>ROUNDDOWN((T2851+U2851)*0.2/Z2851+2000,0)</f>
        <v/>
      </c>
      <c r="AQ2851" s="21">
        <f>AL2851-AK2851</f>
        <v/>
      </c>
      <c r="AR2851" s="21">
        <f>AM2851-AK2851</f>
        <v/>
      </c>
      <c r="AS2851" s="21">
        <f>AM2851-AL2851</f>
        <v/>
      </c>
      <c r="AT2851" s="21">
        <f>AK2851+C2851-AJ2851</f>
        <v/>
      </c>
      <c r="AU2851" s="21">
        <f>AL2851+C2851-AM2851</f>
        <v/>
      </c>
      <c r="AV2851" s="21">
        <f>AN2851+C2851-AM2851</f>
        <v/>
      </c>
    </row>
    <row r="2852">
      <c r="A2852" t="inlineStr">
        <is>
          <t>1万円刻み</t>
        </is>
      </c>
      <c r="B2852" s="21">
        <f>'5_1万円刻み'!$A$1089</f>
        <v/>
      </c>
      <c r="C2852" s="21">
        <f>AO2852</f>
        <v/>
      </c>
      <c r="D2852" s="21" t="n">
        <v>0</v>
      </c>
      <c r="E2852" s="21">
        <f>ROUND(MIN(B2852/12,650000)*12*0.0915+MIN(B2852/12,1390000)*12*(0.0504+0)+B2852*0.005,0)</f>
        <v/>
      </c>
      <c r="F2852" s="21">
        <f>IF(B2852&lt;741000,0,IF(B2852&lt;2191000,B2852-740000,IF(B2852&lt;2193000,1451000,IF(B2852&lt;2196000,1453000,IF(B2852&lt;2200000,1456000,IF(B2852&lt;3600000,ROUND(ROUNDDOWN(B2852/4,-3)*2.8,0)-80000,IF(B2852&lt;6600000,ROUND(ROUNDDOWN(B2852/4,-3)*3.2,0)-440000,IF(B2852&lt;8500000,ROUNDDOWN(B2852*0.9,0)-1100000,B2852-1950000))))))))</f>
        <v/>
      </c>
      <c r="G2852" s="21">
        <f>IF(F2852&gt;23500000,NA(),IF(F2852&lt;=4890000,1040000,IF(F2852&lt;=6550000,670000,620000)))</f>
        <v/>
      </c>
      <c r="H2852" s="21">
        <f>IF(D2852&lt;=0,0,MAX(0,MIN(2000000,D2852-MIN(100000,ROUNDDOWN(F2852*0.05,0)))))</f>
        <v/>
      </c>
      <c r="I2852" s="21">
        <f>IF(C2852&lt;=2000,0,MIN(C2852,ROUNDDOWN(F2852*0.4,0))-2000)</f>
        <v/>
      </c>
      <c r="J2852" s="21">
        <f>MAX(0,ROUNDDOWN(F2852-E2852-G2852,-3))</f>
        <v/>
      </c>
      <c r="K2852" s="21">
        <f>MAX(0,ROUNDDOWN(F2852-E2852-G2852-H2852-I2852,-3))</f>
        <v/>
      </c>
      <c r="L2852" s="21">
        <f>MAX(0,ROUNDDOWN(F2852-E2852-G2852-H2852,-3))</f>
        <v/>
      </c>
      <c r="M2852" s="21">
        <f>IF(J2852&lt;=0,0,ROUNDDOWN((J2852*LOOKUP(J2852,{0,1950001,3300001,6950001,9000001,18000001,40000001},{0.05,0.1,0.2,0.23,0.33,0.4,0.45})-LOOKUP(J2852,{0,1950001,3300001,6950001,9000001,18000001,40000001},{0,97500,427500,636000,1536000,2796000,4796000}))*1.021,-2))</f>
        <v/>
      </c>
      <c r="N2852" s="21">
        <f>IF(K2852&lt;=0,0,ROUNDDOWN((K2852*LOOKUP(K2852,{0,1950001,3300001,6950001,9000001,18000001,40000001},{0.05,0.1,0.2,0.23,0.33,0.4,0.45})-LOOKUP(K2852,{0,1950001,3300001,6950001,9000001,18000001,40000001},{0,97500,427500,636000,1536000,2796000,4796000}))*1.021,-2))</f>
        <v/>
      </c>
      <c r="O2852" s="21">
        <f>IF(L2852&lt;=0,0,ROUNDDOWN((L2852*LOOKUP(L2852,{0,1950001,3300001,6950001,9000001,18000001,40000001},{0.05,0.1,0.2,0.23,0.33,0.4,0.45})-LOOKUP(L2852,{0,1950001,3300001,6950001,9000001,18000001,40000001},{0,97500,427500,636000,1536000,2796000,4796000}))*1.021,-2))</f>
        <v/>
      </c>
      <c r="P2852" s="21">
        <f>MAX(0,ROUNDDOWN(F2852-E2852-430000,-3))</f>
        <v/>
      </c>
      <c r="Q2852" s="21">
        <f>MAX(0,ROUNDDOWN(F2852-E2852-430000-H2852,-3))</f>
        <v/>
      </c>
      <c r="R2852" s="21">
        <f>IF(F2852&lt;=450000,0,MAX(0,P2852*0.06-MIN(50000,P2852)*0.03))</f>
        <v/>
      </c>
      <c r="S2852" s="21">
        <f>IF(F2852&lt;=450000,0,MAX(0,P2852*0.04-MIN(50000,P2852)*0.02))</f>
        <v/>
      </c>
      <c r="T2852" s="21">
        <f>IF(F2852&lt;=450000,0,MAX(0,Q2852*0.06-MIN(50000,Q2852)*0.03))</f>
        <v/>
      </c>
      <c r="U2852" s="21">
        <f>IF(F2852&lt;=450000,0,MAX(0,Q2852*0.04-MIN(50000,Q2852)*0.02))</f>
        <v/>
      </c>
      <c r="V2852" s="21">
        <f>50000+MAX(0,G2852-480000)</f>
        <v/>
      </c>
      <c r="W2852" s="21">
        <f>P2852-V2852</f>
        <v/>
      </c>
      <c r="X2852" s="21">
        <f>Q2852-V2852</f>
        <v/>
      </c>
      <c r="Y2852" s="22">
        <f>IF(W2852&lt;0,0.9,LOOKUP(W2852,{0,1950001,3300001,6950001,9000001,18000001,40000001},{0.84895,0.7979,0.6958,0.66517,0.56307,0.4916,0.44055}))</f>
        <v/>
      </c>
      <c r="Z2852" s="22">
        <f>IF(X2852&lt;0,0.9,LOOKUP(X2852,{0,1950001,3300001,6950001,9000001,18000001,40000001},{0.84895,0.7979,0.6958,0.66517,0.56307,0.4916,0.44055}))</f>
        <v/>
      </c>
      <c r="AA2852" s="22">
        <f>IF(W2852&lt;0,0,CHOOSE(MATCH(W2852,{0,1950001,3300001,6950001,9000001},1),5.105/84.895,10.21/79.79,20.42/69.58,23.483/66.517,33.693/56.307))</f>
        <v/>
      </c>
      <c r="AB2852" s="21">
        <f>IF(C2852&lt;=2000,0,(MIN(C2852,ROUNDDOWN(F2852*0.3,0))-2000)*0.1)</f>
        <v/>
      </c>
      <c r="AC2852" s="21">
        <f>IF(C2852&lt;=2000,0,MIN((C2852-2000)*Y2852,(R2852+S2852)*0.2))</f>
        <v/>
      </c>
      <c r="AD2852" s="21">
        <f>IF(C2852&lt;=2000,0,MIN((C2852-2000)*Z2852,(T2852+U2852)*0.2))</f>
        <v/>
      </c>
      <c r="AE2852" s="21">
        <f>AC2852*AA2852</f>
        <v/>
      </c>
      <c r="AF2852" s="21">
        <f>ROUNDDOWN(R2852,-2)+ROUNDDOWN(S2852,-2)</f>
        <v/>
      </c>
      <c r="AG2852" s="21">
        <f>ROUNDDOWN(MAX(0,R2852-(AB2852+AC2852+AE2852)*0.6),-2)+ROUNDDOWN(MAX(0,S2852-(AB2852+AC2852+AE2852)*0.4),-2)</f>
        <v/>
      </c>
      <c r="AH2852" s="21">
        <f>ROUNDDOWN(MAX(0,T2852-(AB2852+AD2852)*0.6),-2)+ROUNDDOWN(MAX(0,U2852-(AB2852+AD2852)*0.4),-2)</f>
        <v/>
      </c>
      <c r="AI2852" s="21">
        <f>ROUNDDOWN(T2852,-2)+ROUNDDOWN(U2852,-2)</f>
        <v/>
      </c>
      <c r="AJ2852" s="21">
        <f>M2852+AF2852</f>
        <v/>
      </c>
      <c r="AK2852" s="21">
        <f>M2852+AG2852</f>
        <v/>
      </c>
      <c r="AL2852" s="21">
        <f>N2852+AH2852</f>
        <v/>
      </c>
      <c r="AM2852" s="21">
        <f>O2852+AI2852</f>
        <v/>
      </c>
      <c r="AN2852" s="21">
        <f>N2852+AI2852</f>
        <v/>
      </c>
      <c r="AO2852" s="21">
        <f>ROUNDDOWN((R2852+S2852)*0.2/Y2852+2000,0)</f>
        <v/>
      </c>
      <c r="AP2852" s="21">
        <f>ROUNDDOWN((T2852+U2852)*0.2/Z2852+2000,0)</f>
        <v/>
      </c>
      <c r="AQ2852" s="21">
        <f>AL2852-AK2852</f>
        <v/>
      </c>
      <c r="AR2852" s="21">
        <f>AM2852-AK2852</f>
        <v/>
      </c>
      <c r="AS2852" s="21">
        <f>AM2852-AL2852</f>
        <v/>
      </c>
      <c r="AT2852" s="21">
        <f>AK2852+C2852-AJ2852</f>
        <v/>
      </c>
      <c r="AU2852" s="21">
        <f>AL2852+C2852-AM2852</f>
        <v/>
      </c>
      <c r="AV2852" s="21">
        <f>AN2852+C2852-AM2852</f>
        <v/>
      </c>
    </row>
    <row r="2853">
      <c r="A2853" t="inlineStr">
        <is>
          <t>1万円刻み</t>
        </is>
      </c>
      <c r="B2853" s="21">
        <f>'5_1万円刻み'!$A$1090</f>
        <v/>
      </c>
      <c r="C2853" s="21">
        <f>AO2853</f>
        <v/>
      </c>
      <c r="D2853" s="21" t="n">
        <v>0</v>
      </c>
      <c r="E2853" s="21">
        <f>ROUND(MIN(B2853/12,650000)*12*0.0915+MIN(B2853/12,1390000)*12*(0.0504+0)+B2853*0.005,0)</f>
        <v/>
      </c>
      <c r="F2853" s="21">
        <f>IF(B2853&lt;741000,0,IF(B2853&lt;2191000,B2853-740000,IF(B2853&lt;2193000,1451000,IF(B2853&lt;2196000,1453000,IF(B2853&lt;2200000,1456000,IF(B2853&lt;3600000,ROUND(ROUNDDOWN(B2853/4,-3)*2.8,0)-80000,IF(B2853&lt;6600000,ROUND(ROUNDDOWN(B2853/4,-3)*3.2,0)-440000,IF(B2853&lt;8500000,ROUNDDOWN(B2853*0.9,0)-1100000,B2853-1950000))))))))</f>
        <v/>
      </c>
      <c r="G2853" s="21">
        <f>IF(F2853&gt;23500000,NA(),IF(F2853&lt;=4890000,1040000,IF(F2853&lt;=6550000,670000,620000)))</f>
        <v/>
      </c>
      <c r="H2853" s="21">
        <f>IF(D2853&lt;=0,0,MAX(0,MIN(2000000,D2853-MIN(100000,ROUNDDOWN(F2853*0.05,0)))))</f>
        <v/>
      </c>
      <c r="I2853" s="21">
        <f>IF(C2853&lt;=2000,0,MIN(C2853,ROUNDDOWN(F2853*0.4,0))-2000)</f>
        <v/>
      </c>
      <c r="J2853" s="21">
        <f>MAX(0,ROUNDDOWN(F2853-E2853-G2853,-3))</f>
        <v/>
      </c>
      <c r="K2853" s="21">
        <f>MAX(0,ROUNDDOWN(F2853-E2853-G2853-H2853-I2853,-3))</f>
        <v/>
      </c>
      <c r="L2853" s="21">
        <f>MAX(0,ROUNDDOWN(F2853-E2853-G2853-H2853,-3))</f>
        <v/>
      </c>
      <c r="M2853" s="21">
        <f>IF(J2853&lt;=0,0,ROUNDDOWN((J2853*LOOKUP(J2853,{0,1950001,3300001,6950001,9000001,18000001,40000001},{0.05,0.1,0.2,0.23,0.33,0.4,0.45})-LOOKUP(J2853,{0,1950001,3300001,6950001,9000001,18000001,40000001},{0,97500,427500,636000,1536000,2796000,4796000}))*1.021,-2))</f>
        <v/>
      </c>
      <c r="N2853" s="21">
        <f>IF(K2853&lt;=0,0,ROUNDDOWN((K2853*LOOKUP(K2853,{0,1950001,3300001,6950001,9000001,18000001,40000001},{0.05,0.1,0.2,0.23,0.33,0.4,0.45})-LOOKUP(K2853,{0,1950001,3300001,6950001,9000001,18000001,40000001},{0,97500,427500,636000,1536000,2796000,4796000}))*1.021,-2))</f>
        <v/>
      </c>
      <c r="O2853" s="21">
        <f>IF(L2853&lt;=0,0,ROUNDDOWN((L2853*LOOKUP(L2853,{0,1950001,3300001,6950001,9000001,18000001,40000001},{0.05,0.1,0.2,0.23,0.33,0.4,0.45})-LOOKUP(L2853,{0,1950001,3300001,6950001,9000001,18000001,40000001},{0,97500,427500,636000,1536000,2796000,4796000}))*1.021,-2))</f>
        <v/>
      </c>
      <c r="P2853" s="21">
        <f>MAX(0,ROUNDDOWN(F2853-E2853-430000,-3))</f>
        <v/>
      </c>
      <c r="Q2853" s="21">
        <f>MAX(0,ROUNDDOWN(F2853-E2853-430000-H2853,-3))</f>
        <v/>
      </c>
      <c r="R2853" s="21">
        <f>IF(F2853&lt;=450000,0,MAX(0,P2853*0.06-MIN(50000,P2853)*0.03))</f>
        <v/>
      </c>
      <c r="S2853" s="21">
        <f>IF(F2853&lt;=450000,0,MAX(0,P2853*0.04-MIN(50000,P2853)*0.02))</f>
        <v/>
      </c>
      <c r="T2853" s="21">
        <f>IF(F2853&lt;=450000,0,MAX(0,Q2853*0.06-MIN(50000,Q2853)*0.03))</f>
        <v/>
      </c>
      <c r="U2853" s="21">
        <f>IF(F2853&lt;=450000,0,MAX(0,Q2853*0.04-MIN(50000,Q2853)*0.02))</f>
        <v/>
      </c>
      <c r="V2853" s="21">
        <f>50000+MAX(0,G2853-480000)</f>
        <v/>
      </c>
      <c r="W2853" s="21">
        <f>P2853-V2853</f>
        <v/>
      </c>
      <c r="X2853" s="21">
        <f>Q2853-V2853</f>
        <v/>
      </c>
      <c r="Y2853" s="22">
        <f>IF(W2853&lt;0,0.9,LOOKUP(W2853,{0,1950001,3300001,6950001,9000001,18000001,40000001},{0.84895,0.7979,0.6958,0.66517,0.56307,0.4916,0.44055}))</f>
        <v/>
      </c>
      <c r="Z2853" s="22">
        <f>IF(X2853&lt;0,0.9,LOOKUP(X2853,{0,1950001,3300001,6950001,9000001,18000001,40000001},{0.84895,0.7979,0.6958,0.66517,0.56307,0.4916,0.44055}))</f>
        <v/>
      </c>
      <c r="AA2853" s="22">
        <f>IF(W2853&lt;0,0,CHOOSE(MATCH(W2853,{0,1950001,3300001,6950001,9000001},1),5.105/84.895,10.21/79.79,20.42/69.58,23.483/66.517,33.693/56.307))</f>
        <v/>
      </c>
      <c r="AB2853" s="21">
        <f>IF(C2853&lt;=2000,0,(MIN(C2853,ROUNDDOWN(F2853*0.3,0))-2000)*0.1)</f>
        <v/>
      </c>
      <c r="AC2853" s="21">
        <f>IF(C2853&lt;=2000,0,MIN((C2853-2000)*Y2853,(R2853+S2853)*0.2))</f>
        <v/>
      </c>
      <c r="AD2853" s="21">
        <f>IF(C2853&lt;=2000,0,MIN((C2853-2000)*Z2853,(T2853+U2853)*0.2))</f>
        <v/>
      </c>
      <c r="AE2853" s="21">
        <f>AC2853*AA2853</f>
        <v/>
      </c>
      <c r="AF2853" s="21">
        <f>ROUNDDOWN(R2853,-2)+ROUNDDOWN(S2853,-2)</f>
        <v/>
      </c>
      <c r="AG2853" s="21">
        <f>ROUNDDOWN(MAX(0,R2853-(AB2853+AC2853+AE2853)*0.6),-2)+ROUNDDOWN(MAX(0,S2853-(AB2853+AC2853+AE2853)*0.4),-2)</f>
        <v/>
      </c>
      <c r="AH2853" s="21">
        <f>ROUNDDOWN(MAX(0,T2853-(AB2853+AD2853)*0.6),-2)+ROUNDDOWN(MAX(0,U2853-(AB2853+AD2853)*0.4),-2)</f>
        <v/>
      </c>
      <c r="AI2853" s="21">
        <f>ROUNDDOWN(T2853,-2)+ROUNDDOWN(U2853,-2)</f>
        <v/>
      </c>
      <c r="AJ2853" s="21">
        <f>M2853+AF2853</f>
        <v/>
      </c>
      <c r="AK2853" s="21">
        <f>M2853+AG2853</f>
        <v/>
      </c>
      <c r="AL2853" s="21">
        <f>N2853+AH2853</f>
        <v/>
      </c>
      <c r="AM2853" s="21">
        <f>O2853+AI2853</f>
        <v/>
      </c>
      <c r="AN2853" s="21">
        <f>N2853+AI2853</f>
        <v/>
      </c>
      <c r="AO2853" s="21">
        <f>ROUNDDOWN((R2853+S2853)*0.2/Y2853+2000,0)</f>
        <v/>
      </c>
      <c r="AP2853" s="21">
        <f>ROUNDDOWN((T2853+U2853)*0.2/Z2853+2000,0)</f>
        <v/>
      </c>
      <c r="AQ2853" s="21">
        <f>AL2853-AK2853</f>
        <v/>
      </c>
      <c r="AR2853" s="21">
        <f>AM2853-AK2853</f>
        <v/>
      </c>
      <c r="AS2853" s="21">
        <f>AM2853-AL2853</f>
        <v/>
      </c>
      <c r="AT2853" s="21">
        <f>AK2853+C2853-AJ2853</f>
        <v/>
      </c>
      <c r="AU2853" s="21">
        <f>AL2853+C2853-AM2853</f>
        <v/>
      </c>
      <c r="AV2853" s="21">
        <f>AN2853+C2853-AM2853</f>
        <v/>
      </c>
    </row>
    <row r="2854">
      <c r="A2854" t="inlineStr">
        <is>
          <t>1万円刻み</t>
        </is>
      </c>
      <c r="B2854" s="21">
        <f>'5_1万円刻み'!$A$1091</f>
        <v/>
      </c>
      <c r="C2854" s="21">
        <f>AO2854</f>
        <v/>
      </c>
      <c r="D2854" s="21" t="n">
        <v>0</v>
      </c>
      <c r="E2854" s="21">
        <f>ROUND(MIN(B2854/12,650000)*12*0.0915+MIN(B2854/12,1390000)*12*(0.0504+0)+B2854*0.005,0)</f>
        <v/>
      </c>
      <c r="F2854" s="21">
        <f>IF(B2854&lt;741000,0,IF(B2854&lt;2191000,B2854-740000,IF(B2854&lt;2193000,1451000,IF(B2854&lt;2196000,1453000,IF(B2854&lt;2200000,1456000,IF(B2854&lt;3600000,ROUND(ROUNDDOWN(B2854/4,-3)*2.8,0)-80000,IF(B2854&lt;6600000,ROUND(ROUNDDOWN(B2854/4,-3)*3.2,0)-440000,IF(B2854&lt;8500000,ROUNDDOWN(B2854*0.9,0)-1100000,B2854-1950000))))))))</f>
        <v/>
      </c>
      <c r="G2854" s="21">
        <f>IF(F2854&gt;23500000,NA(),IF(F2854&lt;=4890000,1040000,IF(F2854&lt;=6550000,670000,620000)))</f>
        <v/>
      </c>
      <c r="H2854" s="21">
        <f>IF(D2854&lt;=0,0,MAX(0,MIN(2000000,D2854-MIN(100000,ROUNDDOWN(F2854*0.05,0)))))</f>
        <v/>
      </c>
      <c r="I2854" s="21">
        <f>IF(C2854&lt;=2000,0,MIN(C2854,ROUNDDOWN(F2854*0.4,0))-2000)</f>
        <v/>
      </c>
      <c r="J2854" s="21">
        <f>MAX(0,ROUNDDOWN(F2854-E2854-G2854,-3))</f>
        <v/>
      </c>
      <c r="K2854" s="21">
        <f>MAX(0,ROUNDDOWN(F2854-E2854-G2854-H2854-I2854,-3))</f>
        <v/>
      </c>
      <c r="L2854" s="21">
        <f>MAX(0,ROUNDDOWN(F2854-E2854-G2854-H2854,-3))</f>
        <v/>
      </c>
      <c r="M2854" s="21">
        <f>IF(J2854&lt;=0,0,ROUNDDOWN((J2854*LOOKUP(J2854,{0,1950001,3300001,6950001,9000001,18000001,40000001},{0.05,0.1,0.2,0.23,0.33,0.4,0.45})-LOOKUP(J2854,{0,1950001,3300001,6950001,9000001,18000001,40000001},{0,97500,427500,636000,1536000,2796000,4796000}))*1.021,-2))</f>
        <v/>
      </c>
      <c r="N2854" s="21">
        <f>IF(K2854&lt;=0,0,ROUNDDOWN((K2854*LOOKUP(K2854,{0,1950001,3300001,6950001,9000001,18000001,40000001},{0.05,0.1,0.2,0.23,0.33,0.4,0.45})-LOOKUP(K2854,{0,1950001,3300001,6950001,9000001,18000001,40000001},{0,97500,427500,636000,1536000,2796000,4796000}))*1.021,-2))</f>
        <v/>
      </c>
      <c r="O2854" s="21">
        <f>IF(L2854&lt;=0,0,ROUNDDOWN((L2854*LOOKUP(L2854,{0,1950001,3300001,6950001,9000001,18000001,40000001},{0.05,0.1,0.2,0.23,0.33,0.4,0.45})-LOOKUP(L2854,{0,1950001,3300001,6950001,9000001,18000001,40000001},{0,97500,427500,636000,1536000,2796000,4796000}))*1.021,-2))</f>
        <v/>
      </c>
      <c r="P2854" s="21">
        <f>MAX(0,ROUNDDOWN(F2854-E2854-430000,-3))</f>
        <v/>
      </c>
      <c r="Q2854" s="21">
        <f>MAX(0,ROUNDDOWN(F2854-E2854-430000-H2854,-3))</f>
        <v/>
      </c>
      <c r="R2854" s="21">
        <f>IF(F2854&lt;=450000,0,MAX(0,P2854*0.06-MIN(50000,P2854)*0.03))</f>
        <v/>
      </c>
      <c r="S2854" s="21">
        <f>IF(F2854&lt;=450000,0,MAX(0,P2854*0.04-MIN(50000,P2854)*0.02))</f>
        <v/>
      </c>
      <c r="T2854" s="21">
        <f>IF(F2854&lt;=450000,0,MAX(0,Q2854*0.06-MIN(50000,Q2854)*0.03))</f>
        <v/>
      </c>
      <c r="U2854" s="21">
        <f>IF(F2854&lt;=450000,0,MAX(0,Q2854*0.04-MIN(50000,Q2854)*0.02))</f>
        <v/>
      </c>
      <c r="V2854" s="21">
        <f>50000+MAX(0,G2854-480000)</f>
        <v/>
      </c>
      <c r="W2854" s="21">
        <f>P2854-V2854</f>
        <v/>
      </c>
      <c r="X2854" s="21">
        <f>Q2854-V2854</f>
        <v/>
      </c>
      <c r="Y2854" s="22">
        <f>IF(W2854&lt;0,0.9,LOOKUP(W2854,{0,1950001,3300001,6950001,9000001,18000001,40000001},{0.84895,0.7979,0.6958,0.66517,0.56307,0.4916,0.44055}))</f>
        <v/>
      </c>
      <c r="Z2854" s="22">
        <f>IF(X2854&lt;0,0.9,LOOKUP(X2854,{0,1950001,3300001,6950001,9000001,18000001,40000001},{0.84895,0.7979,0.6958,0.66517,0.56307,0.4916,0.44055}))</f>
        <v/>
      </c>
      <c r="AA2854" s="22">
        <f>IF(W2854&lt;0,0,CHOOSE(MATCH(W2854,{0,1950001,3300001,6950001,9000001},1),5.105/84.895,10.21/79.79,20.42/69.58,23.483/66.517,33.693/56.307))</f>
        <v/>
      </c>
      <c r="AB2854" s="21">
        <f>IF(C2854&lt;=2000,0,(MIN(C2854,ROUNDDOWN(F2854*0.3,0))-2000)*0.1)</f>
        <v/>
      </c>
      <c r="AC2854" s="21">
        <f>IF(C2854&lt;=2000,0,MIN((C2854-2000)*Y2854,(R2854+S2854)*0.2))</f>
        <v/>
      </c>
      <c r="AD2854" s="21">
        <f>IF(C2854&lt;=2000,0,MIN((C2854-2000)*Z2854,(T2854+U2854)*0.2))</f>
        <v/>
      </c>
      <c r="AE2854" s="21">
        <f>AC2854*AA2854</f>
        <v/>
      </c>
      <c r="AF2854" s="21">
        <f>ROUNDDOWN(R2854,-2)+ROUNDDOWN(S2854,-2)</f>
        <v/>
      </c>
      <c r="AG2854" s="21">
        <f>ROUNDDOWN(MAX(0,R2854-(AB2854+AC2854+AE2854)*0.6),-2)+ROUNDDOWN(MAX(0,S2854-(AB2854+AC2854+AE2854)*0.4),-2)</f>
        <v/>
      </c>
      <c r="AH2854" s="21">
        <f>ROUNDDOWN(MAX(0,T2854-(AB2854+AD2854)*0.6),-2)+ROUNDDOWN(MAX(0,U2854-(AB2854+AD2854)*0.4),-2)</f>
        <v/>
      </c>
      <c r="AI2854" s="21">
        <f>ROUNDDOWN(T2854,-2)+ROUNDDOWN(U2854,-2)</f>
        <v/>
      </c>
      <c r="AJ2854" s="21">
        <f>M2854+AF2854</f>
        <v/>
      </c>
      <c r="AK2854" s="21">
        <f>M2854+AG2854</f>
        <v/>
      </c>
      <c r="AL2854" s="21">
        <f>N2854+AH2854</f>
        <v/>
      </c>
      <c r="AM2854" s="21">
        <f>O2854+AI2854</f>
        <v/>
      </c>
      <c r="AN2854" s="21">
        <f>N2854+AI2854</f>
        <v/>
      </c>
      <c r="AO2854" s="21">
        <f>ROUNDDOWN((R2854+S2854)*0.2/Y2854+2000,0)</f>
        <v/>
      </c>
      <c r="AP2854" s="21">
        <f>ROUNDDOWN((T2854+U2854)*0.2/Z2854+2000,0)</f>
        <v/>
      </c>
      <c r="AQ2854" s="21">
        <f>AL2854-AK2854</f>
        <v/>
      </c>
      <c r="AR2854" s="21">
        <f>AM2854-AK2854</f>
        <v/>
      </c>
      <c r="AS2854" s="21">
        <f>AM2854-AL2854</f>
        <v/>
      </c>
      <c r="AT2854" s="21">
        <f>AK2854+C2854-AJ2854</f>
        <v/>
      </c>
      <c r="AU2854" s="21">
        <f>AL2854+C2854-AM2854</f>
        <v/>
      </c>
      <c r="AV2854" s="21">
        <f>AN2854+C2854-AM2854</f>
        <v/>
      </c>
    </row>
    <row r="2855">
      <c r="A2855" t="inlineStr">
        <is>
          <t>1万円刻み</t>
        </is>
      </c>
      <c r="B2855" s="21">
        <f>'5_1万円刻み'!$A$1092</f>
        <v/>
      </c>
      <c r="C2855" s="21">
        <f>AO2855</f>
        <v/>
      </c>
      <c r="D2855" s="21" t="n">
        <v>0</v>
      </c>
      <c r="E2855" s="21">
        <f>ROUND(MIN(B2855/12,650000)*12*0.0915+MIN(B2855/12,1390000)*12*(0.0504+0)+B2855*0.005,0)</f>
        <v/>
      </c>
      <c r="F2855" s="21">
        <f>IF(B2855&lt;741000,0,IF(B2855&lt;2191000,B2855-740000,IF(B2855&lt;2193000,1451000,IF(B2855&lt;2196000,1453000,IF(B2855&lt;2200000,1456000,IF(B2855&lt;3600000,ROUND(ROUNDDOWN(B2855/4,-3)*2.8,0)-80000,IF(B2855&lt;6600000,ROUND(ROUNDDOWN(B2855/4,-3)*3.2,0)-440000,IF(B2855&lt;8500000,ROUNDDOWN(B2855*0.9,0)-1100000,B2855-1950000))))))))</f>
        <v/>
      </c>
      <c r="G2855" s="21">
        <f>IF(F2855&gt;23500000,NA(),IF(F2855&lt;=4890000,1040000,IF(F2855&lt;=6550000,670000,620000)))</f>
        <v/>
      </c>
      <c r="H2855" s="21">
        <f>IF(D2855&lt;=0,0,MAX(0,MIN(2000000,D2855-MIN(100000,ROUNDDOWN(F2855*0.05,0)))))</f>
        <v/>
      </c>
      <c r="I2855" s="21">
        <f>IF(C2855&lt;=2000,0,MIN(C2855,ROUNDDOWN(F2855*0.4,0))-2000)</f>
        <v/>
      </c>
      <c r="J2855" s="21">
        <f>MAX(0,ROUNDDOWN(F2855-E2855-G2855,-3))</f>
        <v/>
      </c>
      <c r="K2855" s="21">
        <f>MAX(0,ROUNDDOWN(F2855-E2855-G2855-H2855-I2855,-3))</f>
        <v/>
      </c>
      <c r="L2855" s="21">
        <f>MAX(0,ROUNDDOWN(F2855-E2855-G2855-H2855,-3))</f>
        <v/>
      </c>
      <c r="M2855" s="21">
        <f>IF(J2855&lt;=0,0,ROUNDDOWN((J2855*LOOKUP(J2855,{0,1950001,3300001,6950001,9000001,18000001,40000001},{0.05,0.1,0.2,0.23,0.33,0.4,0.45})-LOOKUP(J2855,{0,1950001,3300001,6950001,9000001,18000001,40000001},{0,97500,427500,636000,1536000,2796000,4796000}))*1.021,-2))</f>
        <v/>
      </c>
      <c r="N2855" s="21">
        <f>IF(K2855&lt;=0,0,ROUNDDOWN((K2855*LOOKUP(K2855,{0,1950001,3300001,6950001,9000001,18000001,40000001},{0.05,0.1,0.2,0.23,0.33,0.4,0.45})-LOOKUP(K2855,{0,1950001,3300001,6950001,9000001,18000001,40000001},{0,97500,427500,636000,1536000,2796000,4796000}))*1.021,-2))</f>
        <v/>
      </c>
      <c r="O2855" s="21">
        <f>IF(L2855&lt;=0,0,ROUNDDOWN((L2855*LOOKUP(L2855,{0,1950001,3300001,6950001,9000001,18000001,40000001},{0.05,0.1,0.2,0.23,0.33,0.4,0.45})-LOOKUP(L2855,{0,1950001,3300001,6950001,9000001,18000001,40000001},{0,97500,427500,636000,1536000,2796000,4796000}))*1.021,-2))</f>
        <v/>
      </c>
      <c r="P2855" s="21">
        <f>MAX(0,ROUNDDOWN(F2855-E2855-430000,-3))</f>
        <v/>
      </c>
      <c r="Q2855" s="21">
        <f>MAX(0,ROUNDDOWN(F2855-E2855-430000-H2855,-3))</f>
        <v/>
      </c>
      <c r="R2855" s="21">
        <f>IF(F2855&lt;=450000,0,MAX(0,P2855*0.06-MIN(50000,P2855)*0.03))</f>
        <v/>
      </c>
      <c r="S2855" s="21">
        <f>IF(F2855&lt;=450000,0,MAX(0,P2855*0.04-MIN(50000,P2855)*0.02))</f>
        <v/>
      </c>
      <c r="T2855" s="21">
        <f>IF(F2855&lt;=450000,0,MAX(0,Q2855*0.06-MIN(50000,Q2855)*0.03))</f>
        <v/>
      </c>
      <c r="U2855" s="21">
        <f>IF(F2855&lt;=450000,0,MAX(0,Q2855*0.04-MIN(50000,Q2855)*0.02))</f>
        <v/>
      </c>
      <c r="V2855" s="21">
        <f>50000+MAX(0,G2855-480000)</f>
        <v/>
      </c>
      <c r="W2855" s="21">
        <f>P2855-V2855</f>
        <v/>
      </c>
      <c r="X2855" s="21">
        <f>Q2855-V2855</f>
        <v/>
      </c>
      <c r="Y2855" s="22">
        <f>IF(W2855&lt;0,0.9,LOOKUP(W2855,{0,1950001,3300001,6950001,9000001,18000001,40000001},{0.84895,0.7979,0.6958,0.66517,0.56307,0.4916,0.44055}))</f>
        <v/>
      </c>
      <c r="Z2855" s="22">
        <f>IF(X2855&lt;0,0.9,LOOKUP(X2855,{0,1950001,3300001,6950001,9000001,18000001,40000001},{0.84895,0.7979,0.6958,0.66517,0.56307,0.4916,0.44055}))</f>
        <v/>
      </c>
      <c r="AA2855" s="22">
        <f>IF(W2855&lt;0,0,CHOOSE(MATCH(W2855,{0,1950001,3300001,6950001,9000001},1),5.105/84.895,10.21/79.79,20.42/69.58,23.483/66.517,33.693/56.307))</f>
        <v/>
      </c>
      <c r="AB2855" s="21">
        <f>IF(C2855&lt;=2000,0,(MIN(C2855,ROUNDDOWN(F2855*0.3,0))-2000)*0.1)</f>
        <v/>
      </c>
      <c r="AC2855" s="21">
        <f>IF(C2855&lt;=2000,0,MIN((C2855-2000)*Y2855,(R2855+S2855)*0.2))</f>
        <v/>
      </c>
      <c r="AD2855" s="21">
        <f>IF(C2855&lt;=2000,0,MIN((C2855-2000)*Z2855,(T2855+U2855)*0.2))</f>
        <v/>
      </c>
      <c r="AE2855" s="21">
        <f>AC2855*AA2855</f>
        <v/>
      </c>
      <c r="AF2855" s="21">
        <f>ROUNDDOWN(R2855,-2)+ROUNDDOWN(S2855,-2)</f>
        <v/>
      </c>
      <c r="AG2855" s="21">
        <f>ROUNDDOWN(MAX(0,R2855-(AB2855+AC2855+AE2855)*0.6),-2)+ROUNDDOWN(MAX(0,S2855-(AB2855+AC2855+AE2855)*0.4),-2)</f>
        <v/>
      </c>
      <c r="AH2855" s="21">
        <f>ROUNDDOWN(MAX(0,T2855-(AB2855+AD2855)*0.6),-2)+ROUNDDOWN(MAX(0,U2855-(AB2855+AD2855)*0.4),-2)</f>
        <v/>
      </c>
      <c r="AI2855" s="21">
        <f>ROUNDDOWN(T2855,-2)+ROUNDDOWN(U2855,-2)</f>
        <v/>
      </c>
      <c r="AJ2855" s="21">
        <f>M2855+AF2855</f>
        <v/>
      </c>
      <c r="AK2855" s="21">
        <f>M2855+AG2855</f>
        <v/>
      </c>
      <c r="AL2855" s="21">
        <f>N2855+AH2855</f>
        <v/>
      </c>
      <c r="AM2855" s="21">
        <f>O2855+AI2855</f>
        <v/>
      </c>
      <c r="AN2855" s="21">
        <f>N2855+AI2855</f>
        <v/>
      </c>
      <c r="AO2855" s="21">
        <f>ROUNDDOWN((R2855+S2855)*0.2/Y2855+2000,0)</f>
        <v/>
      </c>
      <c r="AP2855" s="21">
        <f>ROUNDDOWN((T2855+U2855)*0.2/Z2855+2000,0)</f>
        <v/>
      </c>
      <c r="AQ2855" s="21">
        <f>AL2855-AK2855</f>
        <v/>
      </c>
      <c r="AR2855" s="21">
        <f>AM2855-AK2855</f>
        <v/>
      </c>
      <c r="AS2855" s="21">
        <f>AM2855-AL2855</f>
        <v/>
      </c>
      <c r="AT2855" s="21">
        <f>AK2855+C2855-AJ2855</f>
        <v/>
      </c>
      <c r="AU2855" s="21">
        <f>AL2855+C2855-AM2855</f>
        <v/>
      </c>
      <c r="AV2855" s="21">
        <f>AN2855+C2855-AM2855</f>
        <v/>
      </c>
    </row>
    <row r="2856">
      <c r="A2856" t="inlineStr">
        <is>
          <t>1万円刻み</t>
        </is>
      </c>
      <c r="B2856" s="21">
        <f>'5_1万円刻み'!$A$1093</f>
        <v/>
      </c>
      <c r="C2856" s="21">
        <f>AO2856</f>
        <v/>
      </c>
      <c r="D2856" s="21" t="n">
        <v>0</v>
      </c>
      <c r="E2856" s="21">
        <f>ROUND(MIN(B2856/12,650000)*12*0.0915+MIN(B2856/12,1390000)*12*(0.0504+0)+B2856*0.005,0)</f>
        <v/>
      </c>
      <c r="F2856" s="21">
        <f>IF(B2856&lt;741000,0,IF(B2856&lt;2191000,B2856-740000,IF(B2856&lt;2193000,1451000,IF(B2856&lt;2196000,1453000,IF(B2856&lt;2200000,1456000,IF(B2856&lt;3600000,ROUND(ROUNDDOWN(B2856/4,-3)*2.8,0)-80000,IF(B2856&lt;6600000,ROUND(ROUNDDOWN(B2856/4,-3)*3.2,0)-440000,IF(B2856&lt;8500000,ROUNDDOWN(B2856*0.9,0)-1100000,B2856-1950000))))))))</f>
        <v/>
      </c>
      <c r="G2856" s="21">
        <f>IF(F2856&gt;23500000,NA(),IF(F2856&lt;=4890000,1040000,IF(F2856&lt;=6550000,670000,620000)))</f>
        <v/>
      </c>
      <c r="H2856" s="21">
        <f>IF(D2856&lt;=0,0,MAX(0,MIN(2000000,D2856-MIN(100000,ROUNDDOWN(F2856*0.05,0)))))</f>
        <v/>
      </c>
      <c r="I2856" s="21">
        <f>IF(C2856&lt;=2000,0,MIN(C2856,ROUNDDOWN(F2856*0.4,0))-2000)</f>
        <v/>
      </c>
      <c r="J2856" s="21">
        <f>MAX(0,ROUNDDOWN(F2856-E2856-G2856,-3))</f>
        <v/>
      </c>
      <c r="K2856" s="21">
        <f>MAX(0,ROUNDDOWN(F2856-E2856-G2856-H2856-I2856,-3))</f>
        <v/>
      </c>
      <c r="L2856" s="21">
        <f>MAX(0,ROUNDDOWN(F2856-E2856-G2856-H2856,-3))</f>
        <v/>
      </c>
      <c r="M2856" s="21">
        <f>IF(J2856&lt;=0,0,ROUNDDOWN((J2856*LOOKUP(J2856,{0,1950001,3300001,6950001,9000001,18000001,40000001},{0.05,0.1,0.2,0.23,0.33,0.4,0.45})-LOOKUP(J2856,{0,1950001,3300001,6950001,9000001,18000001,40000001},{0,97500,427500,636000,1536000,2796000,4796000}))*1.021,-2))</f>
        <v/>
      </c>
      <c r="N2856" s="21">
        <f>IF(K2856&lt;=0,0,ROUNDDOWN((K2856*LOOKUP(K2856,{0,1950001,3300001,6950001,9000001,18000001,40000001},{0.05,0.1,0.2,0.23,0.33,0.4,0.45})-LOOKUP(K2856,{0,1950001,3300001,6950001,9000001,18000001,40000001},{0,97500,427500,636000,1536000,2796000,4796000}))*1.021,-2))</f>
        <v/>
      </c>
      <c r="O2856" s="21">
        <f>IF(L2856&lt;=0,0,ROUNDDOWN((L2856*LOOKUP(L2856,{0,1950001,3300001,6950001,9000001,18000001,40000001},{0.05,0.1,0.2,0.23,0.33,0.4,0.45})-LOOKUP(L2856,{0,1950001,3300001,6950001,9000001,18000001,40000001},{0,97500,427500,636000,1536000,2796000,4796000}))*1.021,-2))</f>
        <v/>
      </c>
      <c r="P2856" s="21">
        <f>MAX(0,ROUNDDOWN(F2856-E2856-430000,-3))</f>
        <v/>
      </c>
      <c r="Q2856" s="21">
        <f>MAX(0,ROUNDDOWN(F2856-E2856-430000-H2856,-3))</f>
        <v/>
      </c>
      <c r="R2856" s="21">
        <f>IF(F2856&lt;=450000,0,MAX(0,P2856*0.06-MIN(50000,P2856)*0.03))</f>
        <v/>
      </c>
      <c r="S2856" s="21">
        <f>IF(F2856&lt;=450000,0,MAX(0,P2856*0.04-MIN(50000,P2856)*0.02))</f>
        <v/>
      </c>
      <c r="T2856" s="21">
        <f>IF(F2856&lt;=450000,0,MAX(0,Q2856*0.06-MIN(50000,Q2856)*0.03))</f>
        <v/>
      </c>
      <c r="U2856" s="21">
        <f>IF(F2856&lt;=450000,0,MAX(0,Q2856*0.04-MIN(50000,Q2856)*0.02))</f>
        <v/>
      </c>
      <c r="V2856" s="21">
        <f>50000+MAX(0,G2856-480000)</f>
        <v/>
      </c>
      <c r="W2856" s="21">
        <f>P2856-V2856</f>
        <v/>
      </c>
      <c r="X2856" s="21">
        <f>Q2856-V2856</f>
        <v/>
      </c>
      <c r="Y2856" s="22">
        <f>IF(W2856&lt;0,0.9,LOOKUP(W2856,{0,1950001,3300001,6950001,9000001,18000001,40000001},{0.84895,0.7979,0.6958,0.66517,0.56307,0.4916,0.44055}))</f>
        <v/>
      </c>
      <c r="Z2856" s="22">
        <f>IF(X2856&lt;0,0.9,LOOKUP(X2856,{0,1950001,3300001,6950001,9000001,18000001,40000001},{0.84895,0.7979,0.6958,0.66517,0.56307,0.4916,0.44055}))</f>
        <v/>
      </c>
      <c r="AA2856" s="22">
        <f>IF(W2856&lt;0,0,CHOOSE(MATCH(W2856,{0,1950001,3300001,6950001,9000001},1),5.105/84.895,10.21/79.79,20.42/69.58,23.483/66.517,33.693/56.307))</f>
        <v/>
      </c>
      <c r="AB2856" s="21">
        <f>IF(C2856&lt;=2000,0,(MIN(C2856,ROUNDDOWN(F2856*0.3,0))-2000)*0.1)</f>
        <v/>
      </c>
      <c r="AC2856" s="21">
        <f>IF(C2856&lt;=2000,0,MIN((C2856-2000)*Y2856,(R2856+S2856)*0.2))</f>
        <v/>
      </c>
      <c r="AD2856" s="21">
        <f>IF(C2856&lt;=2000,0,MIN((C2856-2000)*Z2856,(T2856+U2856)*0.2))</f>
        <v/>
      </c>
      <c r="AE2856" s="21">
        <f>AC2856*AA2856</f>
        <v/>
      </c>
      <c r="AF2856" s="21">
        <f>ROUNDDOWN(R2856,-2)+ROUNDDOWN(S2856,-2)</f>
        <v/>
      </c>
      <c r="AG2856" s="21">
        <f>ROUNDDOWN(MAX(0,R2856-(AB2856+AC2856+AE2856)*0.6),-2)+ROUNDDOWN(MAX(0,S2856-(AB2856+AC2856+AE2856)*0.4),-2)</f>
        <v/>
      </c>
      <c r="AH2856" s="21">
        <f>ROUNDDOWN(MAX(0,T2856-(AB2856+AD2856)*0.6),-2)+ROUNDDOWN(MAX(0,U2856-(AB2856+AD2856)*0.4),-2)</f>
        <v/>
      </c>
      <c r="AI2856" s="21">
        <f>ROUNDDOWN(T2856,-2)+ROUNDDOWN(U2856,-2)</f>
        <v/>
      </c>
      <c r="AJ2856" s="21">
        <f>M2856+AF2856</f>
        <v/>
      </c>
      <c r="AK2856" s="21">
        <f>M2856+AG2856</f>
        <v/>
      </c>
      <c r="AL2856" s="21">
        <f>N2856+AH2856</f>
        <v/>
      </c>
      <c r="AM2856" s="21">
        <f>O2856+AI2856</f>
        <v/>
      </c>
      <c r="AN2856" s="21">
        <f>N2856+AI2856</f>
        <v/>
      </c>
      <c r="AO2856" s="21">
        <f>ROUNDDOWN((R2856+S2856)*0.2/Y2856+2000,0)</f>
        <v/>
      </c>
      <c r="AP2856" s="21">
        <f>ROUNDDOWN((T2856+U2856)*0.2/Z2856+2000,0)</f>
        <v/>
      </c>
      <c r="AQ2856" s="21">
        <f>AL2856-AK2856</f>
        <v/>
      </c>
      <c r="AR2856" s="21">
        <f>AM2856-AK2856</f>
        <v/>
      </c>
      <c r="AS2856" s="21">
        <f>AM2856-AL2856</f>
        <v/>
      </c>
      <c r="AT2856" s="21">
        <f>AK2856+C2856-AJ2856</f>
        <v/>
      </c>
      <c r="AU2856" s="21">
        <f>AL2856+C2856-AM2856</f>
        <v/>
      </c>
      <c r="AV2856" s="21">
        <f>AN2856+C2856-AM2856</f>
        <v/>
      </c>
    </row>
    <row r="2857">
      <c r="A2857" t="inlineStr">
        <is>
          <t>1万円刻み</t>
        </is>
      </c>
      <c r="B2857" s="21">
        <f>'5_1万円刻み'!$A$1094</f>
        <v/>
      </c>
      <c r="C2857" s="21">
        <f>AO2857</f>
        <v/>
      </c>
      <c r="D2857" s="21" t="n">
        <v>0</v>
      </c>
      <c r="E2857" s="21">
        <f>ROUND(MIN(B2857/12,650000)*12*0.0915+MIN(B2857/12,1390000)*12*(0.0504+0)+B2857*0.005,0)</f>
        <v/>
      </c>
      <c r="F2857" s="21">
        <f>IF(B2857&lt;741000,0,IF(B2857&lt;2191000,B2857-740000,IF(B2857&lt;2193000,1451000,IF(B2857&lt;2196000,1453000,IF(B2857&lt;2200000,1456000,IF(B2857&lt;3600000,ROUND(ROUNDDOWN(B2857/4,-3)*2.8,0)-80000,IF(B2857&lt;6600000,ROUND(ROUNDDOWN(B2857/4,-3)*3.2,0)-440000,IF(B2857&lt;8500000,ROUNDDOWN(B2857*0.9,0)-1100000,B2857-1950000))))))))</f>
        <v/>
      </c>
      <c r="G2857" s="21">
        <f>IF(F2857&gt;23500000,NA(),IF(F2857&lt;=4890000,1040000,IF(F2857&lt;=6550000,670000,620000)))</f>
        <v/>
      </c>
      <c r="H2857" s="21">
        <f>IF(D2857&lt;=0,0,MAX(0,MIN(2000000,D2857-MIN(100000,ROUNDDOWN(F2857*0.05,0)))))</f>
        <v/>
      </c>
      <c r="I2857" s="21">
        <f>IF(C2857&lt;=2000,0,MIN(C2857,ROUNDDOWN(F2857*0.4,0))-2000)</f>
        <v/>
      </c>
      <c r="J2857" s="21">
        <f>MAX(0,ROUNDDOWN(F2857-E2857-G2857,-3))</f>
        <v/>
      </c>
      <c r="K2857" s="21">
        <f>MAX(0,ROUNDDOWN(F2857-E2857-G2857-H2857-I2857,-3))</f>
        <v/>
      </c>
      <c r="L2857" s="21">
        <f>MAX(0,ROUNDDOWN(F2857-E2857-G2857-H2857,-3))</f>
        <v/>
      </c>
      <c r="M2857" s="21">
        <f>IF(J2857&lt;=0,0,ROUNDDOWN((J2857*LOOKUP(J2857,{0,1950001,3300001,6950001,9000001,18000001,40000001},{0.05,0.1,0.2,0.23,0.33,0.4,0.45})-LOOKUP(J2857,{0,1950001,3300001,6950001,9000001,18000001,40000001},{0,97500,427500,636000,1536000,2796000,4796000}))*1.021,-2))</f>
        <v/>
      </c>
      <c r="N2857" s="21">
        <f>IF(K2857&lt;=0,0,ROUNDDOWN((K2857*LOOKUP(K2857,{0,1950001,3300001,6950001,9000001,18000001,40000001},{0.05,0.1,0.2,0.23,0.33,0.4,0.45})-LOOKUP(K2857,{0,1950001,3300001,6950001,9000001,18000001,40000001},{0,97500,427500,636000,1536000,2796000,4796000}))*1.021,-2))</f>
        <v/>
      </c>
      <c r="O2857" s="21">
        <f>IF(L2857&lt;=0,0,ROUNDDOWN((L2857*LOOKUP(L2857,{0,1950001,3300001,6950001,9000001,18000001,40000001},{0.05,0.1,0.2,0.23,0.33,0.4,0.45})-LOOKUP(L2857,{0,1950001,3300001,6950001,9000001,18000001,40000001},{0,97500,427500,636000,1536000,2796000,4796000}))*1.021,-2))</f>
        <v/>
      </c>
      <c r="P2857" s="21">
        <f>MAX(0,ROUNDDOWN(F2857-E2857-430000,-3))</f>
        <v/>
      </c>
      <c r="Q2857" s="21">
        <f>MAX(0,ROUNDDOWN(F2857-E2857-430000-H2857,-3))</f>
        <v/>
      </c>
      <c r="R2857" s="21">
        <f>IF(F2857&lt;=450000,0,MAX(0,P2857*0.06-MIN(50000,P2857)*0.03))</f>
        <v/>
      </c>
      <c r="S2857" s="21">
        <f>IF(F2857&lt;=450000,0,MAX(0,P2857*0.04-MIN(50000,P2857)*0.02))</f>
        <v/>
      </c>
      <c r="T2857" s="21">
        <f>IF(F2857&lt;=450000,0,MAX(0,Q2857*0.06-MIN(50000,Q2857)*0.03))</f>
        <v/>
      </c>
      <c r="U2857" s="21">
        <f>IF(F2857&lt;=450000,0,MAX(0,Q2857*0.04-MIN(50000,Q2857)*0.02))</f>
        <v/>
      </c>
      <c r="V2857" s="21">
        <f>50000+MAX(0,G2857-480000)</f>
        <v/>
      </c>
      <c r="W2857" s="21">
        <f>P2857-V2857</f>
        <v/>
      </c>
      <c r="X2857" s="21">
        <f>Q2857-V2857</f>
        <v/>
      </c>
      <c r="Y2857" s="22">
        <f>IF(W2857&lt;0,0.9,LOOKUP(W2857,{0,1950001,3300001,6950001,9000001,18000001,40000001},{0.84895,0.7979,0.6958,0.66517,0.56307,0.4916,0.44055}))</f>
        <v/>
      </c>
      <c r="Z2857" s="22">
        <f>IF(X2857&lt;0,0.9,LOOKUP(X2857,{0,1950001,3300001,6950001,9000001,18000001,40000001},{0.84895,0.7979,0.6958,0.66517,0.56307,0.4916,0.44055}))</f>
        <v/>
      </c>
      <c r="AA2857" s="22">
        <f>IF(W2857&lt;0,0,CHOOSE(MATCH(W2857,{0,1950001,3300001,6950001,9000001},1),5.105/84.895,10.21/79.79,20.42/69.58,23.483/66.517,33.693/56.307))</f>
        <v/>
      </c>
      <c r="AB2857" s="21">
        <f>IF(C2857&lt;=2000,0,(MIN(C2857,ROUNDDOWN(F2857*0.3,0))-2000)*0.1)</f>
        <v/>
      </c>
      <c r="AC2857" s="21">
        <f>IF(C2857&lt;=2000,0,MIN((C2857-2000)*Y2857,(R2857+S2857)*0.2))</f>
        <v/>
      </c>
      <c r="AD2857" s="21">
        <f>IF(C2857&lt;=2000,0,MIN((C2857-2000)*Z2857,(T2857+U2857)*0.2))</f>
        <v/>
      </c>
      <c r="AE2857" s="21">
        <f>AC2857*AA2857</f>
        <v/>
      </c>
      <c r="AF2857" s="21">
        <f>ROUNDDOWN(R2857,-2)+ROUNDDOWN(S2857,-2)</f>
        <v/>
      </c>
      <c r="AG2857" s="21">
        <f>ROUNDDOWN(MAX(0,R2857-(AB2857+AC2857+AE2857)*0.6),-2)+ROUNDDOWN(MAX(0,S2857-(AB2857+AC2857+AE2857)*0.4),-2)</f>
        <v/>
      </c>
      <c r="AH2857" s="21">
        <f>ROUNDDOWN(MAX(0,T2857-(AB2857+AD2857)*0.6),-2)+ROUNDDOWN(MAX(0,U2857-(AB2857+AD2857)*0.4),-2)</f>
        <v/>
      </c>
      <c r="AI2857" s="21">
        <f>ROUNDDOWN(T2857,-2)+ROUNDDOWN(U2857,-2)</f>
        <v/>
      </c>
      <c r="AJ2857" s="21">
        <f>M2857+AF2857</f>
        <v/>
      </c>
      <c r="AK2857" s="21">
        <f>M2857+AG2857</f>
        <v/>
      </c>
      <c r="AL2857" s="21">
        <f>N2857+AH2857</f>
        <v/>
      </c>
      <c r="AM2857" s="21">
        <f>O2857+AI2857</f>
        <v/>
      </c>
      <c r="AN2857" s="21">
        <f>N2857+AI2857</f>
        <v/>
      </c>
      <c r="AO2857" s="21">
        <f>ROUNDDOWN((R2857+S2857)*0.2/Y2857+2000,0)</f>
        <v/>
      </c>
      <c r="AP2857" s="21">
        <f>ROUNDDOWN((T2857+U2857)*0.2/Z2857+2000,0)</f>
        <v/>
      </c>
      <c r="AQ2857" s="21">
        <f>AL2857-AK2857</f>
        <v/>
      </c>
      <c r="AR2857" s="21">
        <f>AM2857-AK2857</f>
        <v/>
      </c>
      <c r="AS2857" s="21">
        <f>AM2857-AL2857</f>
        <v/>
      </c>
      <c r="AT2857" s="21">
        <f>AK2857+C2857-AJ2857</f>
        <v/>
      </c>
      <c r="AU2857" s="21">
        <f>AL2857+C2857-AM2857</f>
        <v/>
      </c>
      <c r="AV2857" s="21">
        <f>AN2857+C2857-AM2857</f>
        <v/>
      </c>
    </row>
    <row r="2858">
      <c r="A2858" t="inlineStr">
        <is>
          <t>1万円刻み</t>
        </is>
      </c>
      <c r="B2858" s="21">
        <f>'5_1万円刻み'!$A$1095</f>
        <v/>
      </c>
      <c r="C2858" s="21">
        <f>AO2858</f>
        <v/>
      </c>
      <c r="D2858" s="21" t="n">
        <v>0</v>
      </c>
      <c r="E2858" s="21">
        <f>ROUND(MIN(B2858/12,650000)*12*0.0915+MIN(B2858/12,1390000)*12*(0.0504+0)+B2858*0.005,0)</f>
        <v/>
      </c>
      <c r="F2858" s="21">
        <f>IF(B2858&lt;741000,0,IF(B2858&lt;2191000,B2858-740000,IF(B2858&lt;2193000,1451000,IF(B2858&lt;2196000,1453000,IF(B2858&lt;2200000,1456000,IF(B2858&lt;3600000,ROUND(ROUNDDOWN(B2858/4,-3)*2.8,0)-80000,IF(B2858&lt;6600000,ROUND(ROUNDDOWN(B2858/4,-3)*3.2,0)-440000,IF(B2858&lt;8500000,ROUNDDOWN(B2858*0.9,0)-1100000,B2858-1950000))))))))</f>
        <v/>
      </c>
      <c r="G2858" s="21">
        <f>IF(F2858&gt;23500000,NA(),IF(F2858&lt;=4890000,1040000,IF(F2858&lt;=6550000,670000,620000)))</f>
        <v/>
      </c>
      <c r="H2858" s="21">
        <f>IF(D2858&lt;=0,0,MAX(0,MIN(2000000,D2858-MIN(100000,ROUNDDOWN(F2858*0.05,0)))))</f>
        <v/>
      </c>
      <c r="I2858" s="21">
        <f>IF(C2858&lt;=2000,0,MIN(C2858,ROUNDDOWN(F2858*0.4,0))-2000)</f>
        <v/>
      </c>
      <c r="J2858" s="21">
        <f>MAX(0,ROUNDDOWN(F2858-E2858-G2858,-3))</f>
        <v/>
      </c>
      <c r="K2858" s="21">
        <f>MAX(0,ROUNDDOWN(F2858-E2858-G2858-H2858-I2858,-3))</f>
        <v/>
      </c>
      <c r="L2858" s="21">
        <f>MAX(0,ROUNDDOWN(F2858-E2858-G2858-H2858,-3))</f>
        <v/>
      </c>
      <c r="M2858" s="21">
        <f>IF(J2858&lt;=0,0,ROUNDDOWN((J2858*LOOKUP(J2858,{0,1950001,3300001,6950001,9000001,18000001,40000001},{0.05,0.1,0.2,0.23,0.33,0.4,0.45})-LOOKUP(J2858,{0,1950001,3300001,6950001,9000001,18000001,40000001},{0,97500,427500,636000,1536000,2796000,4796000}))*1.021,-2))</f>
        <v/>
      </c>
      <c r="N2858" s="21">
        <f>IF(K2858&lt;=0,0,ROUNDDOWN((K2858*LOOKUP(K2858,{0,1950001,3300001,6950001,9000001,18000001,40000001},{0.05,0.1,0.2,0.23,0.33,0.4,0.45})-LOOKUP(K2858,{0,1950001,3300001,6950001,9000001,18000001,40000001},{0,97500,427500,636000,1536000,2796000,4796000}))*1.021,-2))</f>
        <v/>
      </c>
      <c r="O2858" s="21">
        <f>IF(L2858&lt;=0,0,ROUNDDOWN((L2858*LOOKUP(L2858,{0,1950001,3300001,6950001,9000001,18000001,40000001},{0.05,0.1,0.2,0.23,0.33,0.4,0.45})-LOOKUP(L2858,{0,1950001,3300001,6950001,9000001,18000001,40000001},{0,97500,427500,636000,1536000,2796000,4796000}))*1.021,-2))</f>
        <v/>
      </c>
      <c r="P2858" s="21">
        <f>MAX(0,ROUNDDOWN(F2858-E2858-430000,-3))</f>
        <v/>
      </c>
      <c r="Q2858" s="21">
        <f>MAX(0,ROUNDDOWN(F2858-E2858-430000-H2858,-3))</f>
        <v/>
      </c>
      <c r="R2858" s="21">
        <f>IF(F2858&lt;=450000,0,MAX(0,P2858*0.06-MIN(50000,P2858)*0.03))</f>
        <v/>
      </c>
      <c r="S2858" s="21">
        <f>IF(F2858&lt;=450000,0,MAX(0,P2858*0.04-MIN(50000,P2858)*0.02))</f>
        <v/>
      </c>
      <c r="T2858" s="21">
        <f>IF(F2858&lt;=450000,0,MAX(0,Q2858*0.06-MIN(50000,Q2858)*0.03))</f>
        <v/>
      </c>
      <c r="U2858" s="21">
        <f>IF(F2858&lt;=450000,0,MAX(0,Q2858*0.04-MIN(50000,Q2858)*0.02))</f>
        <v/>
      </c>
      <c r="V2858" s="21">
        <f>50000+MAX(0,G2858-480000)</f>
        <v/>
      </c>
      <c r="W2858" s="21">
        <f>P2858-V2858</f>
        <v/>
      </c>
      <c r="X2858" s="21">
        <f>Q2858-V2858</f>
        <v/>
      </c>
      <c r="Y2858" s="22">
        <f>IF(W2858&lt;0,0.9,LOOKUP(W2858,{0,1950001,3300001,6950001,9000001,18000001,40000001},{0.84895,0.7979,0.6958,0.66517,0.56307,0.4916,0.44055}))</f>
        <v/>
      </c>
      <c r="Z2858" s="22">
        <f>IF(X2858&lt;0,0.9,LOOKUP(X2858,{0,1950001,3300001,6950001,9000001,18000001,40000001},{0.84895,0.7979,0.6958,0.66517,0.56307,0.4916,0.44055}))</f>
        <v/>
      </c>
      <c r="AA2858" s="22">
        <f>IF(W2858&lt;0,0,CHOOSE(MATCH(W2858,{0,1950001,3300001,6950001,9000001},1),5.105/84.895,10.21/79.79,20.42/69.58,23.483/66.517,33.693/56.307))</f>
        <v/>
      </c>
      <c r="AB2858" s="21">
        <f>IF(C2858&lt;=2000,0,(MIN(C2858,ROUNDDOWN(F2858*0.3,0))-2000)*0.1)</f>
        <v/>
      </c>
      <c r="AC2858" s="21">
        <f>IF(C2858&lt;=2000,0,MIN((C2858-2000)*Y2858,(R2858+S2858)*0.2))</f>
        <v/>
      </c>
      <c r="AD2858" s="21">
        <f>IF(C2858&lt;=2000,0,MIN((C2858-2000)*Z2858,(T2858+U2858)*0.2))</f>
        <v/>
      </c>
      <c r="AE2858" s="21">
        <f>AC2858*AA2858</f>
        <v/>
      </c>
      <c r="AF2858" s="21">
        <f>ROUNDDOWN(R2858,-2)+ROUNDDOWN(S2858,-2)</f>
        <v/>
      </c>
      <c r="AG2858" s="21">
        <f>ROUNDDOWN(MAX(0,R2858-(AB2858+AC2858+AE2858)*0.6),-2)+ROUNDDOWN(MAX(0,S2858-(AB2858+AC2858+AE2858)*0.4),-2)</f>
        <v/>
      </c>
      <c r="AH2858" s="21">
        <f>ROUNDDOWN(MAX(0,T2858-(AB2858+AD2858)*0.6),-2)+ROUNDDOWN(MAX(0,U2858-(AB2858+AD2858)*0.4),-2)</f>
        <v/>
      </c>
      <c r="AI2858" s="21">
        <f>ROUNDDOWN(T2858,-2)+ROUNDDOWN(U2858,-2)</f>
        <v/>
      </c>
      <c r="AJ2858" s="21">
        <f>M2858+AF2858</f>
        <v/>
      </c>
      <c r="AK2858" s="21">
        <f>M2858+AG2858</f>
        <v/>
      </c>
      <c r="AL2858" s="21">
        <f>N2858+AH2858</f>
        <v/>
      </c>
      <c r="AM2858" s="21">
        <f>O2858+AI2858</f>
        <v/>
      </c>
      <c r="AN2858" s="21">
        <f>N2858+AI2858</f>
        <v/>
      </c>
      <c r="AO2858" s="21">
        <f>ROUNDDOWN((R2858+S2858)*0.2/Y2858+2000,0)</f>
        <v/>
      </c>
      <c r="AP2858" s="21">
        <f>ROUNDDOWN((T2858+U2858)*0.2/Z2858+2000,0)</f>
        <v/>
      </c>
      <c r="AQ2858" s="21">
        <f>AL2858-AK2858</f>
        <v/>
      </c>
      <c r="AR2858" s="21">
        <f>AM2858-AK2858</f>
        <v/>
      </c>
      <c r="AS2858" s="21">
        <f>AM2858-AL2858</f>
        <v/>
      </c>
      <c r="AT2858" s="21">
        <f>AK2858+C2858-AJ2858</f>
        <v/>
      </c>
      <c r="AU2858" s="21">
        <f>AL2858+C2858-AM2858</f>
        <v/>
      </c>
      <c r="AV2858" s="21">
        <f>AN2858+C2858-AM2858</f>
        <v/>
      </c>
    </row>
    <row r="2859">
      <c r="A2859" t="inlineStr">
        <is>
          <t>1万円刻み</t>
        </is>
      </c>
      <c r="B2859" s="21">
        <f>'5_1万円刻み'!$A$1096</f>
        <v/>
      </c>
      <c r="C2859" s="21">
        <f>AO2859</f>
        <v/>
      </c>
      <c r="D2859" s="21" t="n">
        <v>0</v>
      </c>
      <c r="E2859" s="21">
        <f>ROUND(MIN(B2859/12,650000)*12*0.0915+MIN(B2859/12,1390000)*12*(0.0504+0)+B2859*0.005,0)</f>
        <v/>
      </c>
      <c r="F2859" s="21">
        <f>IF(B2859&lt;741000,0,IF(B2859&lt;2191000,B2859-740000,IF(B2859&lt;2193000,1451000,IF(B2859&lt;2196000,1453000,IF(B2859&lt;2200000,1456000,IF(B2859&lt;3600000,ROUND(ROUNDDOWN(B2859/4,-3)*2.8,0)-80000,IF(B2859&lt;6600000,ROUND(ROUNDDOWN(B2859/4,-3)*3.2,0)-440000,IF(B2859&lt;8500000,ROUNDDOWN(B2859*0.9,0)-1100000,B2859-1950000))))))))</f>
        <v/>
      </c>
      <c r="G2859" s="21">
        <f>IF(F2859&gt;23500000,NA(),IF(F2859&lt;=4890000,1040000,IF(F2859&lt;=6550000,670000,620000)))</f>
        <v/>
      </c>
      <c r="H2859" s="21">
        <f>IF(D2859&lt;=0,0,MAX(0,MIN(2000000,D2859-MIN(100000,ROUNDDOWN(F2859*0.05,0)))))</f>
        <v/>
      </c>
      <c r="I2859" s="21">
        <f>IF(C2859&lt;=2000,0,MIN(C2859,ROUNDDOWN(F2859*0.4,0))-2000)</f>
        <v/>
      </c>
      <c r="J2859" s="21">
        <f>MAX(0,ROUNDDOWN(F2859-E2859-G2859,-3))</f>
        <v/>
      </c>
      <c r="K2859" s="21">
        <f>MAX(0,ROUNDDOWN(F2859-E2859-G2859-H2859-I2859,-3))</f>
        <v/>
      </c>
      <c r="L2859" s="21">
        <f>MAX(0,ROUNDDOWN(F2859-E2859-G2859-H2859,-3))</f>
        <v/>
      </c>
      <c r="M2859" s="21">
        <f>IF(J2859&lt;=0,0,ROUNDDOWN((J2859*LOOKUP(J2859,{0,1950001,3300001,6950001,9000001,18000001,40000001},{0.05,0.1,0.2,0.23,0.33,0.4,0.45})-LOOKUP(J2859,{0,1950001,3300001,6950001,9000001,18000001,40000001},{0,97500,427500,636000,1536000,2796000,4796000}))*1.021,-2))</f>
        <v/>
      </c>
      <c r="N2859" s="21">
        <f>IF(K2859&lt;=0,0,ROUNDDOWN((K2859*LOOKUP(K2859,{0,1950001,3300001,6950001,9000001,18000001,40000001},{0.05,0.1,0.2,0.23,0.33,0.4,0.45})-LOOKUP(K2859,{0,1950001,3300001,6950001,9000001,18000001,40000001},{0,97500,427500,636000,1536000,2796000,4796000}))*1.021,-2))</f>
        <v/>
      </c>
      <c r="O2859" s="21">
        <f>IF(L2859&lt;=0,0,ROUNDDOWN((L2859*LOOKUP(L2859,{0,1950001,3300001,6950001,9000001,18000001,40000001},{0.05,0.1,0.2,0.23,0.33,0.4,0.45})-LOOKUP(L2859,{0,1950001,3300001,6950001,9000001,18000001,40000001},{0,97500,427500,636000,1536000,2796000,4796000}))*1.021,-2))</f>
        <v/>
      </c>
      <c r="P2859" s="21">
        <f>MAX(0,ROUNDDOWN(F2859-E2859-430000,-3))</f>
        <v/>
      </c>
      <c r="Q2859" s="21">
        <f>MAX(0,ROUNDDOWN(F2859-E2859-430000-H2859,-3))</f>
        <v/>
      </c>
      <c r="R2859" s="21">
        <f>IF(F2859&lt;=450000,0,MAX(0,P2859*0.06-MIN(50000,P2859)*0.03))</f>
        <v/>
      </c>
      <c r="S2859" s="21">
        <f>IF(F2859&lt;=450000,0,MAX(0,P2859*0.04-MIN(50000,P2859)*0.02))</f>
        <v/>
      </c>
      <c r="T2859" s="21">
        <f>IF(F2859&lt;=450000,0,MAX(0,Q2859*0.06-MIN(50000,Q2859)*0.03))</f>
        <v/>
      </c>
      <c r="U2859" s="21">
        <f>IF(F2859&lt;=450000,0,MAX(0,Q2859*0.04-MIN(50000,Q2859)*0.02))</f>
        <v/>
      </c>
      <c r="V2859" s="21">
        <f>50000+MAX(0,G2859-480000)</f>
        <v/>
      </c>
      <c r="W2859" s="21">
        <f>P2859-V2859</f>
        <v/>
      </c>
      <c r="X2859" s="21">
        <f>Q2859-V2859</f>
        <v/>
      </c>
      <c r="Y2859" s="22">
        <f>IF(W2859&lt;0,0.9,LOOKUP(W2859,{0,1950001,3300001,6950001,9000001,18000001,40000001},{0.84895,0.7979,0.6958,0.66517,0.56307,0.4916,0.44055}))</f>
        <v/>
      </c>
      <c r="Z2859" s="22">
        <f>IF(X2859&lt;0,0.9,LOOKUP(X2859,{0,1950001,3300001,6950001,9000001,18000001,40000001},{0.84895,0.7979,0.6958,0.66517,0.56307,0.4916,0.44055}))</f>
        <v/>
      </c>
      <c r="AA2859" s="22">
        <f>IF(W2859&lt;0,0,CHOOSE(MATCH(W2859,{0,1950001,3300001,6950001,9000001},1),5.105/84.895,10.21/79.79,20.42/69.58,23.483/66.517,33.693/56.307))</f>
        <v/>
      </c>
      <c r="AB2859" s="21">
        <f>IF(C2859&lt;=2000,0,(MIN(C2859,ROUNDDOWN(F2859*0.3,0))-2000)*0.1)</f>
        <v/>
      </c>
      <c r="AC2859" s="21">
        <f>IF(C2859&lt;=2000,0,MIN((C2859-2000)*Y2859,(R2859+S2859)*0.2))</f>
        <v/>
      </c>
      <c r="AD2859" s="21">
        <f>IF(C2859&lt;=2000,0,MIN((C2859-2000)*Z2859,(T2859+U2859)*0.2))</f>
        <v/>
      </c>
      <c r="AE2859" s="21">
        <f>AC2859*AA2859</f>
        <v/>
      </c>
      <c r="AF2859" s="21">
        <f>ROUNDDOWN(R2859,-2)+ROUNDDOWN(S2859,-2)</f>
        <v/>
      </c>
      <c r="AG2859" s="21">
        <f>ROUNDDOWN(MAX(0,R2859-(AB2859+AC2859+AE2859)*0.6),-2)+ROUNDDOWN(MAX(0,S2859-(AB2859+AC2859+AE2859)*0.4),-2)</f>
        <v/>
      </c>
      <c r="AH2859" s="21">
        <f>ROUNDDOWN(MAX(0,T2859-(AB2859+AD2859)*0.6),-2)+ROUNDDOWN(MAX(0,U2859-(AB2859+AD2859)*0.4),-2)</f>
        <v/>
      </c>
      <c r="AI2859" s="21">
        <f>ROUNDDOWN(T2859,-2)+ROUNDDOWN(U2859,-2)</f>
        <v/>
      </c>
      <c r="AJ2859" s="21">
        <f>M2859+AF2859</f>
        <v/>
      </c>
      <c r="AK2859" s="21">
        <f>M2859+AG2859</f>
        <v/>
      </c>
      <c r="AL2859" s="21">
        <f>N2859+AH2859</f>
        <v/>
      </c>
      <c r="AM2859" s="21">
        <f>O2859+AI2859</f>
        <v/>
      </c>
      <c r="AN2859" s="21">
        <f>N2859+AI2859</f>
        <v/>
      </c>
      <c r="AO2859" s="21">
        <f>ROUNDDOWN((R2859+S2859)*0.2/Y2859+2000,0)</f>
        <v/>
      </c>
      <c r="AP2859" s="21">
        <f>ROUNDDOWN((T2859+U2859)*0.2/Z2859+2000,0)</f>
        <v/>
      </c>
      <c r="AQ2859" s="21">
        <f>AL2859-AK2859</f>
        <v/>
      </c>
      <c r="AR2859" s="21">
        <f>AM2859-AK2859</f>
        <v/>
      </c>
      <c r="AS2859" s="21">
        <f>AM2859-AL2859</f>
        <v/>
      </c>
      <c r="AT2859" s="21">
        <f>AK2859+C2859-AJ2859</f>
        <v/>
      </c>
      <c r="AU2859" s="21">
        <f>AL2859+C2859-AM2859</f>
        <v/>
      </c>
      <c r="AV2859" s="21">
        <f>AN2859+C2859-AM2859</f>
        <v/>
      </c>
    </row>
    <row r="2860">
      <c r="A2860" t="inlineStr">
        <is>
          <t>1万円刻み</t>
        </is>
      </c>
      <c r="B2860" s="21">
        <f>'5_1万円刻み'!$A$1097</f>
        <v/>
      </c>
      <c r="C2860" s="21">
        <f>AO2860</f>
        <v/>
      </c>
      <c r="D2860" s="21" t="n">
        <v>0</v>
      </c>
      <c r="E2860" s="21">
        <f>ROUND(MIN(B2860/12,650000)*12*0.0915+MIN(B2860/12,1390000)*12*(0.0504+0)+B2860*0.005,0)</f>
        <v/>
      </c>
      <c r="F2860" s="21">
        <f>IF(B2860&lt;741000,0,IF(B2860&lt;2191000,B2860-740000,IF(B2860&lt;2193000,1451000,IF(B2860&lt;2196000,1453000,IF(B2860&lt;2200000,1456000,IF(B2860&lt;3600000,ROUND(ROUNDDOWN(B2860/4,-3)*2.8,0)-80000,IF(B2860&lt;6600000,ROUND(ROUNDDOWN(B2860/4,-3)*3.2,0)-440000,IF(B2860&lt;8500000,ROUNDDOWN(B2860*0.9,0)-1100000,B2860-1950000))))))))</f>
        <v/>
      </c>
      <c r="G2860" s="21">
        <f>IF(F2860&gt;23500000,NA(),IF(F2860&lt;=4890000,1040000,IF(F2860&lt;=6550000,670000,620000)))</f>
        <v/>
      </c>
      <c r="H2860" s="21">
        <f>IF(D2860&lt;=0,0,MAX(0,MIN(2000000,D2860-MIN(100000,ROUNDDOWN(F2860*0.05,0)))))</f>
        <v/>
      </c>
      <c r="I2860" s="21">
        <f>IF(C2860&lt;=2000,0,MIN(C2860,ROUNDDOWN(F2860*0.4,0))-2000)</f>
        <v/>
      </c>
      <c r="J2860" s="21">
        <f>MAX(0,ROUNDDOWN(F2860-E2860-G2860,-3))</f>
        <v/>
      </c>
      <c r="K2860" s="21">
        <f>MAX(0,ROUNDDOWN(F2860-E2860-G2860-H2860-I2860,-3))</f>
        <v/>
      </c>
      <c r="L2860" s="21">
        <f>MAX(0,ROUNDDOWN(F2860-E2860-G2860-H2860,-3))</f>
        <v/>
      </c>
      <c r="M2860" s="21">
        <f>IF(J2860&lt;=0,0,ROUNDDOWN((J2860*LOOKUP(J2860,{0,1950001,3300001,6950001,9000001,18000001,40000001},{0.05,0.1,0.2,0.23,0.33,0.4,0.45})-LOOKUP(J2860,{0,1950001,3300001,6950001,9000001,18000001,40000001},{0,97500,427500,636000,1536000,2796000,4796000}))*1.021,-2))</f>
        <v/>
      </c>
      <c r="N2860" s="21">
        <f>IF(K2860&lt;=0,0,ROUNDDOWN((K2860*LOOKUP(K2860,{0,1950001,3300001,6950001,9000001,18000001,40000001},{0.05,0.1,0.2,0.23,0.33,0.4,0.45})-LOOKUP(K2860,{0,1950001,3300001,6950001,9000001,18000001,40000001},{0,97500,427500,636000,1536000,2796000,4796000}))*1.021,-2))</f>
        <v/>
      </c>
      <c r="O2860" s="21">
        <f>IF(L2860&lt;=0,0,ROUNDDOWN((L2860*LOOKUP(L2860,{0,1950001,3300001,6950001,9000001,18000001,40000001},{0.05,0.1,0.2,0.23,0.33,0.4,0.45})-LOOKUP(L2860,{0,1950001,3300001,6950001,9000001,18000001,40000001},{0,97500,427500,636000,1536000,2796000,4796000}))*1.021,-2))</f>
        <v/>
      </c>
      <c r="P2860" s="21">
        <f>MAX(0,ROUNDDOWN(F2860-E2860-430000,-3))</f>
        <v/>
      </c>
      <c r="Q2860" s="21">
        <f>MAX(0,ROUNDDOWN(F2860-E2860-430000-H2860,-3))</f>
        <v/>
      </c>
      <c r="R2860" s="21">
        <f>IF(F2860&lt;=450000,0,MAX(0,P2860*0.06-MIN(50000,P2860)*0.03))</f>
        <v/>
      </c>
      <c r="S2860" s="21">
        <f>IF(F2860&lt;=450000,0,MAX(0,P2860*0.04-MIN(50000,P2860)*0.02))</f>
        <v/>
      </c>
      <c r="T2860" s="21">
        <f>IF(F2860&lt;=450000,0,MAX(0,Q2860*0.06-MIN(50000,Q2860)*0.03))</f>
        <v/>
      </c>
      <c r="U2860" s="21">
        <f>IF(F2860&lt;=450000,0,MAX(0,Q2860*0.04-MIN(50000,Q2860)*0.02))</f>
        <v/>
      </c>
      <c r="V2860" s="21">
        <f>50000+MAX(0,G2860-480000)</f>
        <v/>
      </c>
      <c r="W2860" s="21">
        <f>P2860-V2860</f>
        <v/>
      </c>
      <c r="X2860" s="21">
        <f>Q2860-V2860</f>
        <v/>
      </c>
      <c r="Y2860" s="22">
        <f>IF(W2860&lt;0,0.9,LOOKUP(W2860,{0,1950001,3300001,6950001,9000001,18000001,40000001},{0.84895,0.7979,0.6958,0.66517,0.56307,0.4916,0.44055}))</f>
        <v/>
      </c>
      <c r="Z2860" s="22">
        <f>IF(X2860&lt;0,0.9,LOOKUP(X2860,{0,1950001,3300001,6950001,9000001,18000001,40000001},{0.84895,0.7979,0.6958,0.66517,0.56307,0.4916,0.44055}))</f>
        <v/>
      </c>
      <c r="AA2860" s="22">
        <f>IF(W2860&lt;0,0,CHOOSE(MATCH(W2860,{0,1950001,3300001,6950001,9000001},1),5.105/84.895,10.21/79.79,20.42/69.58,23.483/66.517,33.693/56.307))</f>
        <v/>
      </c>
      <c r="AB2860" s="21">
        <f>IF(C2860&lt;=2000,0,(MIN(C2860,ROUNDDOWN(F2860*0.3,0))-2000)*0.1)</f>
        <v/>
      </c>
      <c r="AC2860" s="21">
        <f>IF(C2860&lt;=2000,0,MIN((C2860-2000)*Y2860,(R2860+S2860)*0.2))</f>
        <v/>
      </c>
      <c r="AD2860" s="21">
        <f>IF(C2860&lt;=2000,0,MIN((C2860-2000)*Z2860,(T2860+U2860)*0.2))</f>
        <v/>
      </c>
      <c r="AE2860" s="21">
        <f>AC2860*AA2860</f>
        <v/>
      </c>
      <c r="AF2860" s="21">
        <f>ROUNDDOWN(R2860,-2)+ROUNDDOWN(S2860,-2)</f>
        <v/>
      </c>
      <c r="AG2860" s="21">
        <f>ROUNDDOWN(MAX(0,R2860-(AB2860+AC2860+AE2860)*0.6),-2)+ROUNDDOWN(MAX(0,S2860-(AB2860+AC2860+AE2860)*0.4),-2)</f>
        <v/>
      </c>
      <c r="AH2860" s="21">
        <f>ROUNDDOWN(MAX(0,T2860-(AB2860+AD2860)*0.6),-2)+ROUNDDOWN(MAX(0,U2860-(AB2860+AD2860)*0.4),-2)</f>
        <v/>
      </c>
      <c r="AI2860" s="21">
        <f>ROUNDDOWN(T2860,-2)+ROUNDDOWN(U2860,-2)</f>
        <v/>
      </c>
      <c r="AJ2860" s="21">
        <f>M2860+AF2860</f>
        <v/>
      </c>
      <c r="AK2860" s="21">
        <f>M2860+AG2860</f>
        <v/>
      </c>
      <c r="AL2860" s="21">
        <f>N2860+AH2860</f>
        <v/>
      </c>
      <c r="AM2860" s="21">
        <f>O2860+AI2860</f>
        <v/>
      </c>
      <c r="AN2860" s="21">
        <f>N2860+AI2860</f>
        <v/>
      </c>
      <c r="AO2860" s="21">
        <f>ROUNDDOWN((R2860+S2860)*0.2/Y2860+2000,0)</f>
        <v/>
      </c>
      <c r="AP2860" s="21">
        <f>ROUNDDOWN((T2860+U2860)*0.2/Z2860+2000,0)</f>
        <v/>
      </c>
      <c r="AQ2860" s="21">
        <f>AL2860-AK2860</f>
        <v/>
      </c>
      <c r="AR2860" s="21">
        <f>AM2860-AK2860</f>
        <v/>
      </c>
      <c r="AS2860" s="21">
        <f>AM2860-AL2860</f>
        <v/>
      </c>
      <c r="AT2860" s="21">
        <f>AK2860+C2860-AJ2860</f>
        <v/>
      </c>
      <c r="AU2860" s="21">
        <f>AL2860+C2860-AM2860</f>
        <v/>
      </c>
      <c r="AV2860" s="21">
        <f>AN2860+C2860-AM2860</f>
        <v/>
      </c>
    </row>
    <row r="2861">
      <c r="A2861" t="inlineStr">
        <is>
          <t>1万円刻み</t>
        </is>
      </c>
      <c r="B2861" s="21">
        <f>'5_1万円刻み'!$A$1098</f>
        <v/>
      </c>
      <c r="C2861" s="21">
        <f>AO2861</f>
        <v/>
      </c>
      <c r="D2861" s="21" t="n">
        <v>0</v>
      </c>
      <c r="E2861" s="21">
        <f>ROUND(MIN(B2861/12,650000)*12*0.0915+MIN(B2861/12,1390000)*12*(0.0504+0)+B2861*0.005,0)</f>
        <v/>
      </c>
      <c r="F2861" s="21">
        <f>IF(B2861&lt;741000,0,IF(B2861&lt;2191000,B2861-740000,IF(B2861&lt;2193000,1451000,IF(B2861&lt;2196000,1453000,IF(B2861&lt;2200000,1456000,IF(B2861&lt;3600000,ROUND(ROUNDDOWN(B2861/4,-3)*2.8,0)-80000,IF(B2861&lt;6600000,ROUND(ROUNDDOWN(B2861/4,-3)*3.2,0)-440000,IF(B2861&lt;8500000,ROUNDDOWN(B2861*0.9,0)-1100000,B2861-1950000))))))))</f>
        <v/>
      </c>
      <c r="G2861" s="21">
        <f>IF(F2861&gt;23500000,NA(),IF(F2861&lt;=4890000,1040000,IF(F2861&lt;=6550000,670000,620000)))</f>
        <v/>
      </c>
      <c r="H2861" s="21">
        <f>IF(D2861&lt;=0,0,MAX(0,MIN(2000000,D2861-MIN(100000,ROUNDDOWN(F2861*0.05,0)))))</f>
        <v/>
      </c>
      <c r="I2861" s="21">
        <f>IF(C2861&lt;=2000,0,MIN(C2861,ROUNDDOWN(F2861*0.4,0))-2000)</f>
        <v/>
      </c>
      <c r="J2861" s="21">
        <f>MAX(0,ROUNDDOWN(F2861-E2861-G2861,-3))</f>
        <v/>
      </c>
      <c r="K2861" s="21">
        <f>MAX(0,ROUNDDOWN(F2861-E2861-G2861-H2861-I2861,-3))</f>
        <v/>
      </c>
      <c r="L2861" s="21">
        <f>MAX(0,ROUNDDOWN(F2861-E2861-G2861-H2861,-3))</f>
        <v/>
      </c>
      <c r="M2861" s="21">
        <f>IF(J2861&lt;=0,0,ROUNDDOWN((J2861*LOOKUP(J2861,{0,1950001,3300001,6950001,9000001,18000001,40000001},{0.05,0.1,0.2,0.23,0.33,0.4,0.45})-LOOKUP(J2861,{0,1950001,3300001,6950001,9000001,18000001,40000001},{0,97500,427500,636000,1536000,2796000,4796000}))*1.021,-2))</f>
        <v/>
      </c>
      <c r="N2861" s="21">
        <f>IF(K2861&lt;=0,0,ROUNDDOWN((K2861*LOOKUP(K2861,{0,1950001,3300001,6950001,9000001,18000001,40000001},{0.05,0.1,0.2,0.23,0.33,0.4,0.45})-LOOKUP(K2861,{0,1950001,3300001,6950001,9000001,18000001,40000001},{0,97500,427500,636000,1536000,2796000,4796000}))*1.021,-2))</f>
        <v/>
      </c>
      <c r="O2861" s="21">
        <f>IF(L2861&lt;=0,0,ROUNDDOWN((L2861*LOOKUP(L2861,{0,1950001,3300001,6950001,9000001,18000001,40000001},{0.05,0.1,0.2,0.23,0.33,0.4,0.45})-LOOKUP(L2861,{0,1950001,3300001,6950001,9000001,18000001,40000001},{0,97500,427500,636000,1536000,2796000,4796000}))*1.021,-2))</f>
        <v/>
      </c>
      <c r="P2861" s="21">
        <f>MAX(0,ROUNDDOWN(F2861-E2861-430000,-3))</f>
        <v/>
      </c>
      <c r="Q2861" s="21">
        <f>MAX(0,ROUNDDOWN(F2861-E2861-430000-H2861,-3))</f>
        <v/>
      </c>
      <c r="R2861" s="21">
        <f>IF(F2861&lt;=450000,0,MAX(0,P2861*0.06-MIN(50000,P2861)*0.03))</f>
        <v/>
      </c>
      <c r="S2861" s="21">
        <f>IF(F2861&lt;=450000,0,MAX(0,P2861*0.04-MIN(50000,P2861)*0.02))</f>
        <v/>
      </c>
      <c r="T2861" s="21">
        <f>IF(F2861&lt;=450000,0,MAX(0,Q2861*0.06-MIN(50000,Q2861)*0.03))</f>
        <v/>
      </c>
      <c r="U2861" s="21">
        <f>IF(F2861&lt;=450000,0,MAX(0,Q2861*0.04-MIN(50000,Q2861)*0.02))</f>
        <v/>
      </c>
      <c r="V2861" s="21">
        <f>50000+MAX(0,G2861-480000)</f>
        <v/>
      </c>
      <c r="W2861" s="21">
        <f>P2861-V2861</f>
        <v/>
      </c>
      <c r="X2861" s="21">
        <f>Q2861-V2861</f>
        <v/>
      </c>
      <c r="Y2861" s="22">
        <f>IF(W2861&lt;0,0.9,LOOKUP(W2861,{0,1950001,3300001,6950001,9000001,18000001,40000001},{0.84895,0.7979,0.6958,0.66517,0.56307,0.4916,0.44055}))</f>
        <v/>
      </c>
      <c r="Z2861" s="22">
        <f>IF(X2861&lt;0,0.9,LOOKUP(X2861,{0,1950001,3300001,6950001,9000001,18000001,40000001},{0.84895,0.7979,0.6958,0.66517,0.56307,0.4916,0.44055}))</f>
        <v/>
      </c>
      <c r="AA2861" s="22">
        <f>IF(W2861&lt;0,0,CHOOSE(MATCH(W2861,{0,1950001,3300001,6950001,9000001},1),5.105/84.895,10.21/79.79,20.42/69.58,23.483/66.517,33.693/56.307))</f>
        <v/>
      </c>
      <c r="AB2861" s="21">
        <f>IF(C2861&lt;=2000,0,(MIN(C2861,ROUNDDOWN(F2861*0.3,0))-2000)*0.1)</f>
        <v/>
      </c>
      <c r="AC2861" s="21">
        <f>IF(C2861&lt;=2000,0,MIN((C2861-2000)*Y2861,(R2861+S2861)*0.2))</f>
        <v/>
      </c>
      <c r="AD2861" s="21">
        <f>IF(C2861&lt;=2000,0,MIN((C2861-2000)*Z2861,(T2861+U2861)*0.2))</f>
        <v/>
      </c>
      <c r="AE2861" s="21">
        <f>AC2861*AA2861</f>
        <v/>
      </c>
      <c r="AF2861" s="21">
        <f>ROUNDDOWN(R2861,-2)+ROUNDDOWN(S2861,-2)</f>
        <v/>
      </c>
      <c r="AG2861" s="21">
        <f>ROUNDDOWN(MAX(0,R2861-(AB2861+AC2861+AE2861)*0.6),-2)+ROUNDDOWN(MAX(0,S2861-(AB2861+AC2861+AE2861)*0.4),-2)</f>
        <v/>
      </c>
      <c r="AH2861" s="21">
        <f>ROUNDDOWN(MAX(0,T2861-(AB2861+AD2861)*0.6),-2)+ROUNDDOWN(MAX(0,U2861-(AB2861+AD2861)*0.4),-2)</f>
        <v/>
      </c>
      <c r="AI2861" s="21">
        <f>ROUNDDOWN(T2861,-2)+ROUNDDOWN(U2861,-2)</f>
        <v/>
      </c>
      <c r="AJ2861" s="21">
        <f>M2861+AF2861</f>
        <v/>
      </c>
      <c r="AK2861" s="21">
        <f>M2861+AG2861</f>
        <v/>
      </c>
      <c r="AL2861" s="21">
        <f>N2861+AH2861</f>
        <v/>
      </c>
      <c r="AM2861" s="21">
        <f>O2861+AI2861</f>
        <v/>
      </c>
      <c r="AN2861" s="21">
        <f>N2861+AI2861</f>
        <v/>
      </c>
      <c r="AO2861" s="21">
        <f>ROUNDDOWN((R2861+S2861)*0.2/Y2861+2000,0)</f>
        <v/>
      </c>
      <c r="AP2861" s="21">
        <f>ROUNDDOWN((T2861+U2861)*0.2/Z2861+2000,0)</f>
        <v/>
      </c>
      <c r="AQ2861" s="21">
        <f>AL2861-AK2861</f>
        <v/>
      </c>
      <c r="AR2861" s="21">
        <f>AM2861-AK2861</f>
        <v/>
      </c>
      <c r="AS2861" s="21">
        <f>AM2861-AL2861</f>
        <v/>
      </c>
      <c r="AT2861" s="21">
        <f>AK2861+C2861-AJ2861</f>
        <v/>
      </c>
      <c r="AU2861" s="21">
        <f>AL2861+C2861-AM2861</f>
        <v/>
      </c>
      <c r="AV2861" s="21">
        <f>AN2861+C2861-AM2861</f>
        <v/>
      </c>
    </row>
    <row r="2862">
      <c r="A2862" t="inlineStr">
        <is>
          <t>1万円刻み</t>
        </is>
      </c>
      <c r="B2862" s="21">
        <f>'5_1万円刻み'!$A$1099</f>
        <v/>
      </c>
      <c r="C2862" s="21">
        <f>AO2862</f>
        <v/>
      </c>
      <c r="D2862" s="21" t="n">
        <v>0</v>
      </c>
      <c r="E2862" s="21">
        <f>ROUND(MIN(B2862/12,650000)*12*0.0915+MIN(B2862/12,1390000)*12*(0.0504+0)+B2862*0.005,0)</f>
        <v/>
      </c>
      <c r="F2862" s="21">
        <f>IF(B2862&lt;741000,0,IF(B2862&lt;2191000,B2862-740000,IF(B2862&lt;2193000,1451000,IF(B2862&lt;2196000,1453000,IF(B2862&lt;2200000,1456000,IF(B2862&lt;3600000,ROUND(ROUNDDOWN(B2862/4,-3)*2.8,0)-80000,IF(B2862&lt;6600000,ROUND(ROUNDDOWN(B2862/4,-3)*3.2,0)-440000,IF(B2862&lt;8500000,ROUNDDOWN(B2862*0.9,0)-1100000,B2862-1950000))))))))</f>
        <v/>
      </c>
      <c r="G2862" s="21">
        <f>IF(F2862&gt;23500000,NA(),IF(F2862&lt;=4890000,1040000,IF(F2862&lt;=6550000,670000,620000)))</f>
        <v/>
      </c>
      <c r="H2862" s="21">
        <f>IF(D2862&lt;=0,0,MAX(0,MIN(2000000,D2862-MIN(100000,ROUNDDOWN(F2862*0.05,0)))))</f>
        <v/>
      </c>
      <c r="I2862" s="21">
        <f>IF(C2862&lt;=2000,0,MIN(C2862,ROUNDDOWN(F2862*0.4,0))-2000)</f>
        <v/>
      </c>
      <c r="J2862" s="21">
        <f>MAX(0,ROUNDDOWN(F2862-E2862-G2862,-3))</f>
        <v/>
      </c>
      <c r="K2862" s="21">
        <f>MAX(0,ROUNDDOWN(F2862-E2862-G2862-H2862-I2862,-3))</f>
        <v/>
      </c>
      <c r="L2862" s="21">
        <f>MAX(0,ROUNDDOWN(F2862-E2862-G2862-H2862,-3))</f>
        <v/>
      </c>
      <c r="M2862" s="21">
        <f>IF(J2862&lt;=0,0,ROUNDDOWN((J2862*LOOKUP(J2862,{0,1950001,3300001,6950001,9000001,18000001,40000001},{0.05,0.1,0.2,0.23,0.33,0.4,0.45})-LOOKUP(J2862,{0,1950001,3300001,6950001,9000001,18000001,40000001},{0,97500,427500,636000,1536000,2796000,4796000}))*1.021,-2))</f>
        <v/>
      </c>
      <c r="N2862" s="21">
        <f>IF(K2862&lt;=0,0,ROUNDDOWN((K2862*LOOKUP(K2862,{0,1950001,3300001,6950001,9000001,18000001,40000001},{0.05,0.1,0.2,0.23,0.33,0.4,0.45})-LOOKUP(K2862,{0,1950001,3300001,6950001,9000001,18000001,40000001},{0,97500,427500,636000,1536000,2796000,4796000}))*1.021,-2))</f>
        <v/>
      </c>
      <c r="O2862" s="21">
        <f>IF(L2862&lt;=0,0,ROUNDDOWN((L2862*LOOKUP(L2862,{0,1950001,3300001,6950001,9000001,18000001,40000001},{0.05,0.1,0.2,0.23,0.33,0.4,0.45})-LOOKUP(L2862,{0,1950001,3300001,6950001,9000001,18000001,40000001},{0,97500,427500,636000,1536000,2796000,4796000}))*1.021,-2))</f>
        <v/>
      </c>
      <c r="P2862" s="21">
        <f>MAX(0,ROUNDDOWN(F2862-E2862-430000,-3))</f>
        <v/>
      </c>
      <c r="Q2862" s="21">
        <f>MAX(0,ROUNDDOWN(F2862-E2862-430000-H2862,-3))</f>
        <v/>
      </c>
      <c r="R2862" s="21">
        <f>IF(F2862&lt;=450000,0,MAX(0,P2862*0.06-MIN(50000,P2862)*0.03))</f>
        <v/>
      </c>
      <c r="S2862" s="21">
        <f>IF(F2862&lt;=450000,0,MAX(0,P2862*0.04-MIN(50000,P2862)*0.02))</f>
        <v/>
      </c>
      <c r="T2862" s="21">
        <f>IF(F2862&lt;=450000,0,MAX(0,Q2862*0.06-MIN(50000,Q2862)*0.03))</f>
        <v/>
      </c>
      <c r="U2862" s="21">
        <f>IF(F2862&lt;=450000,0,MAX(0,Q2862*0.04-MIN(50000,Q2862)*0.02))</f>
        <v/>
      </c>
      <c r="V2862" s="21">
        <f>50000+MAX(0,G2862-480000)</f>
        <v/>
      </c>
      <c r="W2862" s="21">
        <f>P2862-V2862</f>
        <v/>
      </c>
      <c r="X2862" s="21">
        <f>Q2862-V2862</f>
        <v/>
      </c>
      <c r="Y2862" s="22">
        <f>IF(W2862&lt;0,0.9,LOOKUP(W2862,{0,1950001,3300001,6950001,9000001,18000001,40000001},{0.84895,0.7979,0.6958,0.66517,0.56307,0.4916,0.44055}))</f>
        <v/>
      </c>
      <c r="Z2862" s="22">
        <f>IF(X2862&lt;0,0.9,LOOKUP(X2862,{0,1950001,3300001,6950001,9000001,18000001,40000001},{0.84895,0.7979,0.6958,0.66517,0.56307,0.4916,0.44055}))</f>
        <v/>
      </c>
      <c r="AA2862" s="22">
        <f>IF(W2862&lt;0,0,CHOOSE(MATCH(W2862,{0,1950001,3300001,6950001,9000001},1),5.105/84.895,10.21/79.79,20.42/69.58,23.483/66.517,33.693/56.307))</f>
        <v/>
      </c>
      <c r="AB2862" s="21">
        <f>IF(C2862&lt;=2000,0,(MIN(C2862,ROUNDDOWN(F2862*0.3,0))-2000)*0.1)</f>
        <v/>
      </c>
      <c r="AC2862" s="21">
        <f>IF(C2862&lt;=2000,0,MIN((C2862-2000)*Y2862,(R2862+S2862)*0.2))</f>
        <v/>
      </c>
      <c r="AD2862" s="21">
        <f>IF(C2862&lt;=2000,0,MIN((C2862-2000)*Z2862,(T2862+U2862)*0.2))</f>
        <v/>
      </c>
      <c r="AE2862" s="21">
        <f>AC2862*AA2862</f>
        <v/>
      </c>
      <c r="AF2862" s="21">
        <f>ROUNDDOWN(R2862,-2)+ROUNDDOWN(S2862,-2)</f>
        <v/>
      </c>
      <c r="AG2862" s="21">
        <f>ROUNDDOWN(MAX(0,R2862-(AB2862+AC2862+AE2862)*0.6),-2)+ROUNDDOWN(MAX(0,S2862-(AB2862+AC2862+AE2862)*0.4),-2)</f>
        <v/>
      </c>
      <c r="AH2862" s="21">
        <f>ROUNDDOWN(MAX(0,T2862-(AB2862+AD2862)*0.6),-2)+ROUNDDOWN(MAX(0,U2862-(AB2862+AD2862)*0.4),-2)</f>
        <v/>
      </c>
      <c r="AI2862" s="21">
        <f>ROUNDDOWN(T2862,-2)+ROUNDDOWN(U2862,-2)</f>
        <v/>
      </c>
      <c r="AJ2862" s="21">
        <f>M2862+AF2862</f>
        <v/>
      </c>
      <c r="AK2862" s="21">
        <f>M2862+AG2862</f>
        <v/>
      </c>
      <c r="AL2862" s="21">
        <f>N2862+AH2862</f>
        <v/>
      </c>
      <c r="AM2862" s="21">
        <f>O2862+AI2862</f>
        <v/>
      </c>
      <c r="AN2862" s="21">
        <f>N2862+AI2862</f>
        <v/>
      </c>
      <c r="AO2862" s="21">
        <f>ROUNDDOWN((R2862+S2862)*0.2/Y2862+2000,0)</f>
        <v/>
      </c>
      <c r="AP2862" s="21">
        <f>ROUNDDOWN((T2862+U2862)*0.2/Z2862+2000,0)</f>
        <v/>
      </c>
      <c r="AQ2862" s="21">
        <f>AL2862-AK2862</f>
        <v/>
      </c>
      <c r="AR2862" s="21">
        <f>AM2862-AK2862</f>
        <v/>
      </c>
      <c r="AS2862" s="21">
        <f>AM2862-AL2862</f>
        <v/>
      </c>
      <c r="AT2862" s="21">
        <f>AK2862+C2862-AJ2862</f>
        <v/>
      </c>
      <c r="AU2862" s="21">
        <f>AL2862+C2862-AM2862</f>
        <v/>
      </c>
      <c r="AV2862" s="21">
        <f>AN2862+C2862-AM2862</f>
        <v/>
      </c>
    </row>
    <row r="2863">
      <c r="A2863" t="inlineStr">
        <is>
          <t>1万円刻み</t>
        </is>
      </c>
      <c r="B2863" s="21">
        <f>'5_1万円刻み'!$A$1100</f>
        <v/>
      </c>
      <c r="C2863" s="21">
        <f>AO2863</f>
        <v/>
      </c>
      <c r="D2863" s="21" t="n">
        <v>0</v>
      </c>
      <c r="E2863" s="21">
        <f>ROUND(MIN(B2863/12,650000)*12*0.0915+MIN(B2863/12,1390000)*12*(0.0504+0)+B2863*0.005,0)</f>
        <v/>
      </c>
      <c r="F2863" s="21">
        <f>IF(B2863&lt;741000,0,IF(B2863&lt;2191000,B2863-740000,IF(B2863&lt;2193000,1451000,IF(B2863&lt;2196000,1453000,IF(B2863&lt;2200000,1456000,IF(B2863&lt;3600000,ROUND(ROUNDDOWN(B2863/4,-3)*2.8,0)-80000,IF(B2863&lt;6600000,ROUND(ROUNDDOWN(B2863/4,-3)*3.2,0)-440000,IF(B2863&lt;8500000,ROUNDDOWN(B2863*0.9,0)-1100000,B2863-1950000))))))))</f>
        <v/>
      </c>
      <c r="G2863" s="21">
        <f>IF(F2863&gt;23500000,NA(),IF(F2863&lt;=4890000,1040000,IF(F2863&lt;=6550000,670000,620000)))</f>
        <v/>
      </c>
      <c r="H2863" s="21">
        <f>IF(D2863&lt;=0,0,MAX(0,MIN(2000000,D2863-MIN(100000,ROUNDDOWN(F2863*0.05,0)))))</f>
        <v/>
      </c>
      <c r="I2863" s="21">
        <f>IF(C2863&lt;=2000,0,MIN(C2863,ROUNDDOWN(F2863*0.4,0))-2000)</f>
        <v/>
      </c>
      <c r="J2863" s="21">
        <f>MAX(0,ROUNDDOWN(F2863-E2863-G2863,-3))</f>
        <v/>
      </c>
      <c r="K2863" s="21">
        <f>MAX(0,ROUNDDOWN(F2863-E2863-G2863-H2863-I2863,-3))</f>
        <v/>
      </c>
      <c r="L2863" s="21">
        <f>MAX(0,ROUNDDOWN(F2863-E2863-G2863-H2863,-3))</f>
        <v/>
      </c>
      <c r="M2863" s="21">
        <f>IF(J2863&lt;=0,0,ROUNDDOWN((J2863*LOOKUP(J2863,{0,1950001,3300001,6950001,9000001,18000001,40000001},{0.05,0.1,0.2,0.23,0.33,0.4,0.45})-LOOKUP(J2863,{0,1950001,3300001,6950001,9000001,18000001,40000001},{0,97500,427500,636000,1536000,2796000,4796000}))*1.021,-2))</f>
        <v/>
      </c>
      <c r="N2863" s="21">
        <f>IF(K2863&lt;=0,0,ROUNDDOWN((K2863*LOOKUP(K2863,{0,1950001,3300001,6950001,9000001,18000001,40000001},{0.05,0.1,0.2,0.23,0.33,0.4,0.45})-LOOKUP(K2863,{0,1950001,3300001,6950001,9000001,18000001,40000001},{0,97500,427500,636000,1536000,2796000,4796000}))*1.021,-2))</f>
        <v/>
      </c>
      <c r="O2863" s="21">
        <f>IF(L2863&lt;=0,0,ROUNDDOWN((L2863*LOOKUP(L2863,{0,1950001,3300001,6950001,9000001,18000001,40000001},{0.05,0.1,0.2,0.23,0.33,0.4,0.45})-LOOKUP(L2863,{0,1950001,3300001,6950001,9000001,18000001,40000001},{0,97500,427500,636000,1536000,2796000,4796000}))*1.021,-2))</f>
        <v/>
      </c>
      <c r="P2863" s="21">
        <f>MAX(0,ROUNDDOWN(F2863-E2863-430000,-3))</f>
        <v/>
      </c>
      <c r="Q2863" s="21">
        <f>MAX(0,ROUNDDOWN(F2863-E2863-430000-H2863,-3))</f>
        <v/>
      </c>
      <c r="R2863" s="21">
        <f>IF(F2863&lt;=450000,0,MAX(0,P2863*0.06-MIN(50000,P2863)*0.03))</f>
        <v/>
      </c>
      <c r="S2863" s="21">
        <f>IF(F2863&lt;=450000,0,MAX(0,P2863*0.04-MIN(50000,P2863)*0.02))</f>
        <v/>
      </c>
      <c r="T2863" s="21">
        <f>IF(F2863&lt;=450000,0,MAX(0,Q2863*0.06-MIN(50000,Q2863)*0.03))</f>
        <v/>
      </c>
      <c r="U2863" s="21">
        <f>IF(F2863&lt;=450000,0,MAX(0,Q2863*0.04-MIN(50000,Q2863)*0.02))</f>
        <v/>
      </c>
      <c r="V2863" s="21">
        <f>50000+MAX(0,G2863-480000)</f>
        <v/>
      </c>
      <c r="W2863" s="21">
        <f>P2863-V2863</f>
        <v/>
      </c>
      <c r="X2863" s="21">
        <f>Q2863-V2863</f>
        <v/>
      </c>
      <c r="Y2863" s="22">
        <f>IF(W2863&lt;0,0.9,LOOKUP(W2863,{0,1950001,3300001,6950001,9000001,18000001,40000001},{0.84895,0.7979,0.6958,0.66517,0.56307,0.4916,0.44055}))</f>
        <v/>
      </c>
      <c r="Z2863" s="22">
        <f>IF(X2863&lt;0,0.9,LOOKUP(X2863,{0,1950001,3300001,6950001,9000001,18000001,40000001},{0.84895,0.7979,0.6958,0.66517,0.56307,0.4916,0.44055}))</f>
        <v/>
      </c>
      <c r="AA2863" s="22">
        <f>IF(W2863&lt;0,0,CHOOSE(MATCH(W2863,{0,1950001,3300001,6950001,9000001},1),5.105/84.895,10.21/79.79,20.42/69.58,23.483/66.517,33.693/56.307))</f>
        <v/>
      </c>
      <c r="AB2863" s="21">
        <f>IF(C2863&lt;=2000,0,(MIN(C2863,ROUNDDOWN(F2863*0.3,0))-2000)*0.1)</f>
        <v/>
      </c>
      <c r="AC2863" s="21">
        <f>IF(C2863&lt;=2000,0,MIN((C2863-2000)*Y2863,(R2863+S2863)*0.2))</f>
        <v/>
      </c>
      <c r="AD2863" s="21">
        <f>IF(C2863&lt;=2000,0,MIN((C2863-2000)*Z2863,(T2863+U2863)*0.2))</f>
        <v/>
      </c>
      <c r="AE2863" s="21">
        <f>AC2863*AA2863</f>
        <v/>
      </c>
      <c r="AF2863" s="21">
        <f>ROUNDDOWN(R2863,-2)+ROUNDDOWN(S2863,-2)</f>
        <v/>
      </c>
      <c r="AG2863" s="21">
        <f>ROUNDDOWN(MAX(0,R2863-(AB2863+AC2863+AE2863)*0.6),-2)+ROUNDDOWN(MAX(0,S2863-(AB2863+AC2863+AE2863)*0.4),-2)</f>
        <v/>
      </c>
      <c r="AH2863" s="21">
        <f>ROUNDDOWN(MAX(0,T2863-(AB2863+AD2863)*0.6),-2)+ROUNDDOWN(MAX(0,U2863-(AB2863+AD2863)*0.4),-2)</f>
        <v/>
      </c>
      <c r="AI2863" s="21">
        <f>ROUNDDOWN(T2863,-2)+ROUNDDOWN(U2863,-2)</f>
        <v/>
      </c>
      <c r="AJ2863" s="21">
        <f>M2863+AF2863</f>
        <v/>
      </c>
      <c r="AK2863" s="21">
        <f>M2863+AG2863</f>
        <v/>
      </c>
      <c r="AL2863" s="21">
        <f>N2863+AH2863</f>
        <v/>
      </c>
      <c r="AM2863" s="21">
        <f>O2863+AI2863</f>
        <v/>
      </c>
      <c r="AN2863" s="21">
        <f>N2863+AI2863</f>
        <v/>
      </c>
      <c r="AO2863" s="21">
        <f>ROUNDDOWN((R2863+S2863)*0.2/Y2863+2000,0)</f>
        <v/>
      </c>
      <c r="AP2863" s="21">
        <f>ROUNDDOWN((T2863+U2863)*0.2/Z2863+2000,0)</f>
        <v/>
      </c>
      <c r="AQ2863" s="21">
        <f>AL2863-AK2863</f>
        <v/>
      </c>
      <c r="AR2863" s="21">
        <f>AM2863-AK2863</f>
        <v/>
      </c>
      <c r="AS2863" s="21">
        <f>AM2863-AL2863</f>
        <v/>
      </c>
      <c r="AT2863" s="21">
        <f>AK2863+C2863-AJ2863</f>
        <v/>
      </c>
      <c r="AU2863" s="21">
        <f>AL2863+C2863-AM2863</f>
        <v/>
      </c>
      <c r="AV2863" s="21">
        <f>AN2863+C2863-AM2863</f>
        <v/>
      </c>
    </row>
    <row r="2864">
      <c r="A2864" t="inlineStr">
        <is>
          <t>1万円刻み</t>
        </is>
      </c>
      <c r="B2864" s="21">
        <f>'5_1万円刻み'!$A$1101</f>
        <v/>
      </c>
      <c r="C2864" s="21">
        <f>AO2864</f>
        <v/>
      </c>
      <c r="D2864" s="21" t="n">
        <v>0</v>
      </c>
      <c r="E2864" s="21">
        <f>ROUND(MIN(B2864/12,650000)*12*0.0915+MIN(B2864/12,1390000)*12*(0.0504+0)+B2864*0.005,0)</f>
        <v/>
      </c>
      <c r="F2864" s="21">
        <f>IF(B2864&lt;741000,0,IF(B2864&lt;2191000,B2864-740000,IF(B2864&lt;2193000,1451000,IF(B2864&lt;2196000,1453000,IF(B2864&lt;2200000,1456000,IF(B2864&lt;3600000,ROUND(ROUNDDOWN(B2864/4,-3)*2.8,0)-80000,IF(B2864&lt;6600000,ROUND(ROUNDDOWN(B2864/4,-3)*3.2,0)-440000,IF(B2864&lt;8500000,ROUNDDOWN(B2864*0.9,0)-1100000,B2864-1950000))))))))</f>
        <v/>
      </c>
      <c r="G2864" s="21">
        <f>IF(F2864&gt;23500000,NA(),IF(F2864&lt;=4890000,1040000,IF(F2864&lt;=6550000,670000,620000)))</f>
        <v/>
      </c>
      <c r="H2864" s="21">
        <f>IF(D2864&lt;=0,0,MAX(0,MIN(2000000,D2864-MIN(100000,ROUNDDOWN(F2864*0.05,0)))))</f>
        <v/>
      </c>
      <c r="I2864" s="21">
        <f>IF(C2864&lt;=2000,0,MIN(C2864,ROUNDDOWN(F2864*0.4,0))-2000)</f>
        <v/>
      </c>
      <c r="J2864" s="21">
        <f>MAX(0,ROUNDDOWN(F2864-E2864-G2864,-3))</f>
        <v/>
      </c>
      <c r="K2864" s="21">
        <f>MAX(0,ROUNDDOWN(F2864-E2864-G2864-H2864-I2864,-3))</f>
        <v/>
      </c>
      <c r="L2864" s="21">
        <f>MAX(0,ROUNDDOWN(F2864-E2864-G2864-H2864,-3))</f>
        <v/>
      </c>
      <c r="M2864" s="21">
        <f>IF(J2864&lt;=0,0,ROUNDDOWN((J2864*LOOKUP(J2864,{0,1950001,3300001,6950001,9000001,18000001,40000001},{0.05,0.1,0.2,0.23,0.33,0.4,0.45})-LOOKUP(J2864,{0,1950001,3300001,6950001,9000001,18000001,40000001},{0,97500,427500,636000,1536000,2796000,4796000}))*1.021,-2))</f>
        <v/>
      </c>
      <c r="N2864" s="21">
        <f>IF(K2864&lt;=0,0,ROUNDDOWN((K2864*LOOKUP(K2864,{0,1950001,3300001,6950001,9000001,18000001,40000001},{0.05,0.1,0.2,0.23,0.33,0.4,0.45})-LOOKUP(K2864,{0,1950001,3300001,6950001,9000001,18000001,40000001},{0,97500,427500,636000,1536000,2796000,4796000}))*1.021,-2))</f>
        <v/>
      </c>
      <c r="O2864" s="21">
        <f>IF(L2864&lt;=0,0,ROUNDDOWN((L2864*LOOKUP(L2864,{0,1950001,3300001,6950001,9000001,18000001,40000001},{0.05,0.1,0.2,0.23,0.33,0.4,0.45})-LOOKUP(L2864,{0,1950001,3300001,6950001,9000001,18000001,40000001},{0,97500,427500,636000,1536000,2796000,4796000}))*1.021,-2))</f>
        <v/>
      </c>
      <c r="P2864" s="21">
        <f>MAX(0,ROUNDDOWN(F2864-E2864-430000,-3))</f>
        <v/>
      </c>
      <c r="Q2864" s="21">
        <f>MAX(0,ROUNDDOWN(F2864-E2864-430000-H2864,-3))</f>
        <v/>
      </c>
      <c r="R2864" s="21">
        <f>IF(F2864&lt;=450000,0,MAX(0,P2864*0.06-MIN(50000,P2864)*0.03))</f>
        <v/>
      </c>
      <c r="S2864" s="21">
        <f>IF(F2864&lt;=450000,0,MAX(0,P2864*0.04-MIN(50000,P2864)*0.02))</f>
        <v/>
      </c>
      <c r="T2864" s="21">
        <f>IF(F2864&lt;=450000,0,MAX(0,Q2864*0.06-MIN(50000,Q2864)*0.03))</f>
        <v/>
      </c>
      <c r="U2864" s="21">
        <f>IF(F2864&lt;=450000,0,MAX(0,Q2864*0.04-MIN(50000,Q2864)*0.02))</f>
        <v/>
      </c>
      <c r="V2864" s="21">
        <f>50000+MAX(0,G2864-480000)</f>
        <v/>
      </c>
      <c r="W2864" s="21">
        <f>P2864-V2864</f>
        <v/>
      </c>
      <c r="X2864" s="21">
        <f>Q2864-V2864</f>
        <v/>
      </c>
      <c r="Y2864" s="22">
        <f>IF(W2864&lt;0,0.9,LOOKUP(W2864,{0,1950001,3300001,6950001,9000001,18000001,40000001},{0.84895,0.7979,0.6958,0.66517,0.56307,0.4916,0.44055}))</f>
        <v/>
      </c>
      <c r="Z2864" s="22">
        <f>IF(X2864&lt;0,0.9,LOOKUP(X2864,{0,1950001,3300001,6950001,9000001,18000001,40000001},{0.84895,0.7979,0.6958,0.66517,0.56307,0.4916,0.44055}))</f>
        <v/>
      </c>
      <c r="AA2864" s="22">
        <f>IF(W2864&lt;0,0,CHOOSE(MATCH(W2864,{0,1950001,3300001,6950001,9000001},1),5.105/84.895,10.21/79.79,20.42/69.58,23.483/66.517,33.693/56.307))</f>
        <v/>
      </c>
      <c r="AB2864" s="21">
        <f>IF(C2864&lt;=2000,0,(MIN(C2864,ROUNDDOWN(F2864*0.3,0))-2000)*0.1)</f>
        <v/>
      </c>
      <c r="AC2864" s="21">
        <f>IF(C2864&lt;=2000,0,MIN((C2864-2000)*Y2864,(R2864+S2864)*0.2))</f>
        <v/>
      </c>
      <c r="AD2864" s="21">
        <f>IF(C2864&lt;=2000,0,MIN((C2864-2000)*Z2864,(T2864+U2864)*0.2))</f>
        <v/>
      </c>
      <c r="AE2864" s="21">
        <f>AC2864*AA2864</f>
        <v/>
      </c>
      <c r="AF2864" s="21">
        <f>ROUNDDOWN(R2864,-2)+ROUNDDOWN(S2864,-2)</f>
        <v/>
      </c>
      <c r="AG2864" s="21">
        <f>ROUNDDOWN(MAX(0,R2864-(AB2864+AC2864+AE2864)*0.6),-2)+ROUNDDOWN(MAX(0,S2864-(AB2864+AC2864+AE2864)*0.4),-2)</f>
        <v/>
      </c>
      <c r="AH2864" s="21">
        <f>ROUNDDOWN(MAX(0,T2864-(AB2864+AD2864)*0.6),-2)+ROUNDDOWN(MAX(0,U2864-(AB2864+AD2864)*0.4),-2)</f>
        <v/>
      </c>
      <c r="AI2864" s="21">
        <f>ROUNDDOWN(T2864,-2)+ROUNDDOWN(U2864,-2)</f>
        <v/>
      </c>
      <c r="AJ2864" s="21">
        <f>M2864+AF2864</f>
        <v/>
      </c>
      <c r="AK2864" s="21">
        <f>M2864+AG2864</f>
        <v/>
      </c>
      <c r="AL2864" s="21">
        <f>N2864+AH2864</f>
        <v/>
      </c>
      <c r="AM2864" s="21">
        <f>O2864+AI2864</f>
        <v/>
      </c>
      <c r="AN2864" s="21">
        <f>N2864+AI2864</f>
        <v/>
      </c>
      <c r="AO2864" s="21">
        <f>ROUNDDOWN((R2864+S2864)*0.2/Y2864+2000,0)</f>
        <v/>
      </c>
      <c r="AP2864" s="21">
        <f>ROUNDDOWN((T2864+U2864)*0.2/Z2864+2000,0)</f>
        <v/>
      </c>
      <c r="AQ2864" s="21">
        <f>AL2864-AK2864</f>
        <v/>
      </c>
      <c r="AR2864" s="21">
        <f>AM2864-AK2864</f>
        <v/>
      </c>
      <c r="AS2864" s="21">
        <f>AM2864-AL2864</f>
        <v/>
      </c>
      <c r="AT2864" s="21">
        <f>AK2864+C2864-AJ2864</f>
        <v/>
      </c>
      <c r="AU2864" s="21">
        <f>AL2864+C2864-AM2864</f>
        <v/>
      </c>
      <c r="AV2864" s="21">
        <f>AN2864+C2864-AM2864</f>
        <v/>
      </c>
    </row>
    <row r="2865">
      <c r="A2865" t="inlineStr">
        <is>
          <t>1万円刻み</t>
        </is>
      </c>
      <c r="B2865" s="21">
        <f>'5_1万円刻み'!$A$1102</f>
        <v/>
      </c>
      <c r="C2865" s="21">
        <f>AO2865</f>
        <v/>
      </c>
      <c r="D2865" s="21" t="n">
        <v>0</v>
      </c>
      <c r="E2865" s="21">
        <f>ROUND(MIN(B2865/12,650000)*12*0.0915+MIN(B2865/12,1390000)*12*(0.0504+0)+B2865*0.005,0)</f>
        <v/>
      </c>
      <c r="F2865" s="21">
        <f>IF(B2865&lt;741000,0,IF(B2865&lt;2191000,B2865-740000,IF(B2865&lt;2193000,1451000,IF(B2865&lt;2196000,1453000,IF(B2865&lt;2200000,1456000,IF(B2865&lt;3600000,ROUND(ROUNDDOWN(B2865/4,-3)*2.8,0)-80000,IF(B2865&lt;6600000,ROUND(ROUNDDOWN(B2865/4,-3)*3.2,0)-440000,IF(B2865&lt;8500000,ROUNDDOWN(B2865*0.9,0)-1100000,B2865-1950000))))))))</f>
        <v/>
      </c>
      <c r="G2865" s="21">
        <f>IF(F2865&gt;23500000,NA(),IF(F2865&lt;=4890000,1040000,IF(F2865&lt;=6550000,670000,620000)))</f>
        <v/>
      </c>
      <c r="H2865" s="21">
        <f>IF(D2865&lt;=0,0,MAX(0,MIN(2000000,D2865-MIN(100000,ROUNDDOWN(F2865*0.05,0)))))</f>
        <v/>
      </c>
      <c r="I2865" s="21">
        <f>IF(C2865&lt;=2000,0,MIN(C2865,ROUNDDOWN(F2865*0.4,0))-2000)</f>
        <v/>
      </c>
      <c r="J2865" s="21">
        <f>MAX(0,ROUNDDOWN(F2865-E2865-G2865,-3))</f>
        <v/>
      </c>
      <c r="K2865" s="21">
        <f>MAX(0,ROUNDDOWN(F2865-E2865-G2865-H2865-I2865,-3))</f>
        <v/>
      </c>
      <c r="L2865" s="21">
        <f>MAX(0,ROUNDDOWN(F2865-E2865-G2865-H2865,-3))</f>
        <v/>
      </c>
      <c r="M2865" s="21">
        <f>IF(J2865&lt;=0,0,ROUNDDOWN((J2865*LOOKUP(J2865,{0,1950001,3300001,6950001,9000001,18000001,40000001},{0.05,0.1,0.2,0.23,0.33,0.4,0.45})-LOOKUP(J2865,{0,1950001,3300001,6950001,9000001,18000001,40000001},{0,97500,427500,636000,1536000,2796000,4796000}))*1.021,-2))</f>
        <v/>
      </c>
      <c r="N2865" s="21">
        <f>IF(K2865&lt;=0,0,ROUNDDOWN((K2865*LOOKUP(K2865,{0,1950001,3300001,6950001,9000001,18000001,40000001},{0.05,0.1,0.2,0.23,0.33,0.4,0.45})-LOOKUP(K2865,{0,1950001,3300001,6950001,9000001,18000001,40000001},{0,97500,427500,636000,1536000,2796000,4796000}))*1.021,-2))</f>
        <v/>
      </c>
      <c r="O2865" s="21">
        <f>IF(L2865&lt;=0,0,ROUNDDOWN((L2865*LOOKUP(L2865,{0,1950001,3300001,6950001,9000001,18000001,40000001},{0.05,0.1,0.2,0.23,0.33,0.4,0.45})-LOOKUP(L2865,{0,1950001,3300001,6950001,9000001,18000001,40000001},{0,97500,427500,636000,1536000,2796000,4796000}))*1.021,-2))</f>
        <v/>
      </c>
      <c r="P2865" s="21">
        <f>MAX(0,ROUNDDOWN(F2865-E2865-430000,-3))</f>
        <v/>
      </c>
      <c r="Q2865" s="21">
        <f>MAX(0,ROUNDDOWN(F2865-E2865-430000-H2865,-3))</f>
        <v/>
      </c>
      <c r="R2865" s="21">
        <f>IF(F2865&lt;=450000,0,MAX(0,P2865*0.06-MIN(50000,P2865)*0.03))</f>
        <v/>
      </c>
      <c r="S2865" s="21">
        <f>IF(F2865&lt;=450000,0,MAX(0,P2865*0.04-MIN(50000,P2865)*0.02))</f>
        <v/>
      </c>
      <c r="T2865" s="21">
        <f>IF(F2865&lt;=450000,0,MAX(0,Q2865*0.06-MIN(50000,Q2865)*0.03))</f>
        <v/>
      </c>
      <c r="U2865" s="21">
        <f>IF(F2865&lt;=450000,0,MAX(0,Q2865*0.04-MIN(50000,Q2865)*0.02))</f>
        <v/>
      </c>
      <c r="V2865" s="21">
        <f>50000+MAX(0,G2865-480000)</f>
        <v/>
      </c>
      <c r="W2865" s="21">
        <f>P2865-V2865</f>
        <v/>
      </c>
      <c r="X2865" s="21">
        <f>Q2865-V2865</f>
        <v/>
      </c>
      <c r="Y2865" s="22">
        <f>IF(W2865&lt;0,0.9,LOOKUP(W2865,{0,1950001,3300001,6950001,9000001,18000001,40000001},{0.84895,0.7979,0.6958,0.66517,0.56307,0.4916,0.44055}))</f>
        <v/>
      </c>
      <c r="Z2865" s="22">
        <f>IF(X2865&lt;0,0.9,LOOKUP(X2865,{0,1950001,3300001,6950001,9000001,18000001,40000001},{0.84895,0.7979,0.6958,0.66517,0.56307,0.4916,0.44055}))</f>
        <v/>
      </c>
      <c r="AA2865" s="22">
        <f>IF(W2865&lt;0,0,CHOOSE(MATCH(W2865,{0,1950001,3300001,6950001,9000001},1),5.105/84.895,10.21/79.79,20.42/69.58,23.483/66.517,33.693/56.307))</f>
        <v/>
      </c>
      <c r="AB2865" s="21">
        <f>IF(C2865&lt;=2000,0,(MIN(C2865,ROUNDDOWN(F2865*0.3,0))-2000)*0.1)</f>
        <v/>
      </c>
      <c r="AC2865" s="21">
        <f>IF(C2865&lt;=2000,0,MIN((C2865-2000)*Y2865,(R2865+S2865)*0.2))</f>
        <v/>
      </c>
      <c r="AD2865" s="21">
        <f>IF(C2865&lt;=2000,0,MIN((C2865-2000)*Z2865,(T2865+U2865)*0.2))</f>
        <v/>
      </c>
      <c r="AE2865" s="21">
        <f>AC2865*AA2865</f>
        <v/>
      </c>
      <c r="AF2865" s="21">
        <f>ROUNDDOWN(R2865,-2)+ROUNDDOWN(S2865,-2)</f>
        <v/>
      </c>
      <c r="AG2865" s="21">
        <f>ROUNDDOWN(MAX(0,R2865-(AB2865+AC2865+AE2865)*0.6),-2)+ROUNDDOWN(MAX(0,S2865-(AB2865+AC2865+AE2865)*0.4),-2)</f>
        <v/>
      </c>
      <c r="AH2865" s="21">
        <f>ROUNDDOWN(MAX(0,T2865-(AB2865+AD2865)*0.6),-2)+ROUNDDOWN(MAX(0,U2865-(AB2865+AD2865)*0.4),-2)</f>
        <v/>
      </c>
      <c r="AI2865" s="21">
        <f>ROUNDDOWN(T2865,-2)+ROUNDDOWN(U2865,-2)</f>
        <v/>
      </c>
      <c r="AJ2865" s="21">
        <f>M2865+AF2865</f>
        <v/>
      </c>
      <c r="AK2865" s="21">
        <f>M2865+AG2865</f>
        <v/>
      </c>
      <c r="AL2865" s="21">
        <f>N2865+AH2865</f>
        <v/>
      </c>
      <c r="AM2865" s="21">
        <f>O2865+AI2865</f>
        <v/>
      </c>
      <c r="AN2865" s="21">
        <f>N2865+AI2865</f>
        <v/>
      </c>
      <c r="AO2865" s="21">
        <f>ROUNDDOWN((R2865+S2865)*0.2/Y2865+2000,0)</f>
        <v/>
      </c>
      <c r="AP2865" s="21">
        <f>ROUNDDOWN((T2865+U2865)*0.2/Z2865+2000,0)</f>
        <v/>
      </c>
      <c r="AQ2865" s="21">
        <f>AL2865-AK2865</f>
        <v/>
      </c>
      <c r="AR2865" s="21">
        <f>AM2865-AK2865</f>
        <v/>
      </c>
      <c r="AS2865" s="21">
        <f>AM2865-AL2865</f>
        <v/>
      </c>
      <c r="AT2865" s="21">
        <f>AK2865+C2865-AJ2865</f>
        <v/>
      </c>
      <c r="AU2865" s="21">
        <f>AL2865+C2865-AM2865</f>
        <v/>
      </c>
      <c r="AV2865" s="21">
        <f>AN2865+C2865-AM2865</f>
        <v/>
      </c>
    </row>
    <row r="2866">
      <c r="A2866" t="inlineStr">
        <is>
          <t>1万円刻み</t>
        </is>
      </c>
      <c r="B2866" s="21">
        <f>'5_1万円刻み'!$A$1103</f>
        <v/>
      </c>
      <c r="C2866" s="21">
        <f>AO2866</f>
        <v/>
      </c>
      <c r="D2866" s="21" t="n">
        <v>0</v>
      </c>
      <c r="E2866" s="21">
        <f>ROUND(MIN(B2866/12,650000)*12*0.0915+MIN(B2866/12,1390000)*12*(0.0504+0)+B2866*0.005,0)</f>
        <v/>
      </c>
      <c r="F2866" s="21">
        <f>IF(B2866&lt;741000,0,IF(B2866&lt;2191000,B2866-740000,IF(B2866&lt;2193000,1451000,IF(B2866&lt;2196000,1453000,IF(B2866&lt;2200000,1456000,IF(B2866&lt;3600000,ROUND(ROUNDDOWN(B2866/4,-3)*2.8,0)-80000,IF(B2866&lt;6600000,ROUND(ROUNDDOWN(B2866/4,-3)*3.2,0)-440000,IF(B2866&lt;8500000,ROUNDDOWN(B2866*0.9,0)-1100000,B2866-1950000))))))))</f>
        <v/>
      </c>
      <c r="G2866" s="21">
        <f>IF(F2866&gt;23500000,NA(),IF(F2866&lt;=4890000,1040000,IF(F2866&lt;=6550000,670000,620000)))</f>
        <v/>
      </c>
      <c r="H2866" s="21">
        <f>IF(D2866&lt;=0,0,MAX(0,MIN(2000000,D2866-MIN(100000,ROUNDDOWN(F2866*0.05,0)))))</f>
        <v/>
      </c>
      <c r="I2866" s="21">
        <f>IF(C2866&lt;=2000,0,MIN(C2866,ROUNDDOWN(F2866*0.4,0))-2000)</f>
        <v/>
      </c>
      <c r="J2866" s="21">
        <f>MAX(0,ROUNDDOWN(F2866-E2866-G2866,-3))</f>
        <v/>
      </c>
      <c r="K2866" s="21">
        <f>MAX(0,ROUNDDOWN(F2866-E2866-G2866-H2866-I2866,-3))</f>
        <v/>
      </c>
      <c r="L2866" s="21">
        <f>MAX(0,ROUNDDOWN(F2866-E2866-G2866-H2866,-3))</f>
        <v/>
      </c>
      <c r="M2866" s="21">
        <f>IF(J2866&lt;=0,0,ROUNDDOWN((J2866*LOOKUP(J2866,{0,1950001,3300001,6950001,9000001,18000001,40000001},{0.05,0.1,0.2,0.23,0.33,0.4,0.45})-LOOKUP(J2866,{0,1950001,3300001,6950001,9000001,18000001,40000001},{0,97500,427500,636000,1536000,2796000,4796000}))*1.021,-2))</f>
        <v/>
      </c>
      <c r="N2866" s="21">
        <f>IF(K2866&lt;=0,0,ROUNDDOWN((K2866*LOOKUP(K2866,{0,1950001,3300001,6950001,9000001,18000001,40000001},{0.05,0.1,0.2,0.23,0.33,0.4,0.45})-LOOKUP(K2866,{0,1950001,3300001,6950001,9000001,18000001,40000001},{0,97500,427500,636000,1536000,2796000,4796000}))*1.021,-2))</f>
        <v/>
      </c>
      <c r="O2866" s="21">
        <f>IF(L2866&lt;=0,0,ROUNDDOWN((L2866*LOOKUP(L2866,{0,1950001,3300001,6950001,9000001,18000001,40000001},{0.05,0.1,0.2,0.23,0.33,0.4,0.45})-LOOKUP(L2866,{0,1950001,3300001,6950001,9000001,18000001,40000001},{0,97500,427500,636000,1536000,2796000,4796000}))*1.021,-2))</f>
        <v/>
      </c>
      <c r="P2866" s="21">
        <f>MAX(0,ROUNDDOWN(F2866-E2866-430000,-3))</f>
        <v/>
      </c>
      <c r="Q2866" s="21">
        <f>MAX(0,ROUNDDOWN(F2866-E2866-430000-H2866,-3))</f>
        <v/>
      </c>
      <c r="R2866" s="21">
        <f>IF(F2866&lt;=450000,0,MAX(0,P2866*0.06-MIN(50000,P2866)*0.03))</f>
        <v/>
      </c>
      <c r="S2866" s="21">
        <f>IF(F2866&lt;=450000,0,MAX(0,P2866*0.04-MIN(50000,P2866)*0.02))</f>
        <v/>
      </c>
      <c r="T2866" s="21">
        <f>IF(F2866&lt;=450000,0,MAX(0,Q2866*0.06-MIN(50000,Q2866)*0.03))</f>
        <v/>
      </c>
      <c r="U2866" s="21">
        <f>IF(F2866&lt;=450000,0,MAX(0,Q2866*0.04-MIN(50000,Q2866)*0.02))</f>
        <v/>
      </c>
      <c r="V2866" s="21">
        <f>50000+MAX(0,G2866-480000)</f>
        <v/>
      </c>
      <c r="W2866" s="21">
        <f>P2866-V2866</f>
        <v/>
      </c>
      <c r="X2866" s="21">
        <f>Q2866-V2866</f>
        <v/>
      </c>
      <c r="Y2866" s="22">
        <f>IF(W2866&lt;0,0.9,LOOKUP(W2866,{0,1950001,3300001,6950001,9000001,18000001,40000001},{0.84895,0.7979,0.6958,0.66517,0.56307,0.4916,0.44055}))</f>
        <v/>
      </c>
      <c r="Z2866" s="22">
        <f>IF(X2866&lt;0,0.9,LOOKUP(X2866,{0,1950001,3300001,6950001,9000001,18000001,40000001},{0.84895,0.7979,0.6958,0.66517,0.56307,0.4916,0.44055}))</f>
        <v/>
      </c>
      <c r="AA2866" s="22">
        <f>IF(W2866&lt;0,0,CHOOSE(MATCH(W2866,{0,1950001,3300001,6950001,9000001},1),5.105/84.895,10.21/79.79,20.42/69.58,23.483/66.517,33.693/56.307))</f>
        <v/>
      </c>
      <c r="AB2866" s="21">
        <f>IF(C2866&lt;=2000,0,(MIN(C2866,ROUNDDOWN(F2866*0.3,0))-2000)*0.1)</f>
        <v/>
      </c>
      <c r="AC2866" s="21">
        <f>IF(C2866&lt;=2000,0,MIN((C2866-2000)*Y2866,(R2866+S2866)*0.2))</f>
        <v/>
      </c>
      <c r="AD2866" s="21">
        <f>IF(C2866&lt;=2000,0,MIN((C2866-2000)*Z2866,(T2866+U2866)*0.2))</f>
        <v/>
      </c>
      <c r="AE2866" s="21">
        <f>AC2866*AA2866</f>
        <v/>
      </c>
      <c r="AF2866" s="21">
        <f>ROUNDDOWN(R2866,-2)+ROUNDDOWN(S2866,-2)</f>
        <v/>
      </c>
      <c r="AG2866" s="21">
        <f>ROUNDDOWN(MAX(0,R2866-(AB2866+AC2866+AE2866)*0.6),-2)+ROUNDDOWN(MAX(0,S2866-(AB2866+AC2866+AE2866)*0.4),-2)</f>
        <v/>
      </c>
      <c r="AH2866" s="21">
        <f>ROUNDDOWN(MAX(0,T2866-(AB2866+AD2866)*0.6),-2)+ROUNDDOWN(MAX(0,U2866-(AB2866+AD2866)*0.4),-2)</f>
        <v/>
      </c>
      <c r="AI2866" s="21">
        <f>ROUNDDOWN(T2866,-2)+ROUNDDOWN(U2866,-2)</f>
        <v/>
      </c>
      <c r="AJ2866" s="21">
        <f>M2866+AF2866</f>
        <v/>
      </c>
      <c r="AK2866" s="21">
        <f>M2866+AG2866</f>
        <v/>
      </c>
      <c r="AL2866" s="21">
        <f>N2866+AH2866</f>
        <v/>
      </c>
      <c r="AM2866" s="21">
        <f>O2866+AI2866</f>
        <v/>
      </c>
      <c r="AN2866" s="21">
        <f>N2866+AI2866</f>
        <v/>
      </c>
      <c r="AO2866" s="21">
        <f>ROUNDDOWN((R2866+S2866)*0.2/Y2866+2000,0)</f>
        <v/>
      </c>
      <c r="AP2866" s="21">
        <f>ROUNDDOWN((T2866+U2866)*0.2/Z2866+2000,0)</f>
        <v/>
      </c>
      <c r="AQ2866" s="21">
        <f>AL2866-AK2866</f>
        <v/>
      </c>
      <c r="AR2866" s="21">
        <f>AM2866-AK2866</f>
        <v/>
      </c>
      <c r="AS2866" s="21">
        <f>AM2866-AL2866</f>
        <v/>
      </c>
      <c r="AT2866" s="21">
        <f>AK2866+C2866-AJ2866</f>
        <v/>
      </c>
      <c r="AU2866" s="21">
        <f>AL2866+C2866-AM2866</f>
        <v/>
      </c>
      <c r="AV2866" s="21">
        <f>AN2866+C2866-AM2866</f>
        <v/>
      </c>
    </row>
    <row r="2867">
      <c r="A2867" t="inlineStr">
        <is>
          <t>1万円刻み</t>
        </is>
      </c>
      <c r="B2867" s="21">
        <f>'5_1万円刻み'!$A$1104</f>
        <v/>
      </c>
      <c r="C2867" s="21">
        <f>AO2867</f>
        <v/>
      </c>
      <c r="D2867" s="21" t="n">
        <v>0</v>
      </c>
      <c r="E2867" s="21">
        <f>ROUND(MIN(B2867/12,650000)*12*0.0915+MIN(B2867/12,1390000)*12*(0.0504+0)+B2867*0.005,0)</f>
        <v/>
      </c>
      <c r="F2867" s="21">
        <f>IF(B2867&lt;741000,0,IF(B2867&lt;2191000,B2867-740000,IF(B2867&lt;2193000,1451000,IF(B2867&lt;2196000,1453000,IF(B2867&lt;2200000,1456000,IF(B2867&lt;3600000,ROUND(ROUNDDOWN(B2867/4,-3)*2.8,0)-80000,IF(B2867&lt;6600000,ROUND(ROUNDDOWN(B2867/4,-3)*3.2,0)-440000,IF(B2867&lt;8500000,ROUNDDOWN(B2867*0.9,0)-1100000,B2867-1950000))))))))</f>
        <v/>
      </c>
      <c r="G2867" s="21">
        <f>IF(F2867&gt;23500000,NA(),IF(F2867&lt;=4890000,1040000,IF(F2867&lt;=6550000,670000,620000)))</f>
        <v/>
      </c>
      <c r="H2867" s="21">
        <f>IF(D2867&lt;=0,0,MAX(0,MIN(2000000,D2867-MIN(100000,ROUNDDOWN(F2867*0.05,0)))))</f>
        <v/>
      </c>
      <c r="I2867" s="21">
        <f>IF(C2867&lt;=2000,0,MIN(C2867,ROUNDDOWN(F2867*0.4,0))-2000)</f>
        <v/>
      </c>
      <c r="J2867" s="21">
        <f>MAX(0,ROUNDDOWN(F2867-E2867-G2867,-3))</f>
        <v/>
      </c>
      <c r="K2867" s="21">
        <f>MAX(0,ROUNDDOWN(F2867-E2867-G2867-H2867-I2867,-3))</f>
        <v/>
      </c>
      <c r="L2867" s="21">
        <f>MAX(0,ROUNDDOWN(F2867-E2867-G2867-H2867,-3))</f>
        <v/>
      </c>
      <c r="M2867" s="21">
        <f>IF(J2867&lt;=0,0,ROUNDDOWN((J2867*LOOKUP(J2867,{0,1950001,3300001,6950001,9000001,18000001,40000001},{0.05,0.1,0.2,0.23,0.33,0.4,0.45})-LOOKUP(J2867,{0,1950001,3300001,6950001,9000001,18000001,40000001},{0,97500,427500,636000,1536000,2796000,4796000}))*1.021,-2))</f>
        <v/>
      </c>
      <c r="N2867" s="21">
        <f>IF(K2867&lt;=0,0,ROUNDDOWN((K2867*LOOKUP(K2867,{0,1950001,3300001,6950001,9000001,18000001,40000001},{0.05,0.1,0.2,0.23,0.33,0.4,0.45})-LOOKUP(K2867,{0,1950001,3300001,6950001,9000001,18000001,40000001},{0,97500,427500,636000,1536000,2796000,4796000}))*1.021,-2))</f>
        <v/>
      </c>
      <c r="O2867" s="21">
        <f>IF(L2867&lt;=0,0,ROUNDDOWN((L2867*LOOKUP(L2867,{0,1950001,3300001,6950001,9000001,18000001,40000001},{0.05,0.1,0.2,0.23,0.33,0.4,0.45})-LOOKUP(L2867,{0,1950001,3300001,6950001,9000001,18000001,40000001},{0,97500,427500,636000,1536000,2796000,4796000}))*1.021,-2))</f>
        <v/>
      </c>
      <c r="P2867" s="21">
        <f>MAX(0,ROUNDDOWN(F2867-E2867-430000,-3))</f>
        <v/>
      </c>
      <c r="Q2867" s="21">
        <f>MAX(0,ROUNDDOWN(F2867-E2867-430000-H2867,-3))</f>
        <v/>
      </c>
      <c r="R2867" s="21">
        <f>IF(F2867&lt;=450000,0,MAX(0,P2867*0.06-MIN(50000,P2867)*0.03))</f>
        <v/>
      </c>
      <c r="S2867" s="21">
        <f>IF(F2867&lt;=450000,0,MAX(0,P2867*0.04-MIN(50000,P2867)*0.02))</f>
        <v/>
      </c>
      <c r="T2867" s="21">
        <f>IF(F2867&lt;=450000,0,MAX(0,Q2867*0.06-MIN(50000,Q2867)*0.03))</f>
        <v/>
      </c>
      <c r="U2867" s="21">
        <f>IF(F2867&lt;=450000,0,MAX(0,Q2867*0.04-MIN(50000,Q2867)*0.02))</f>
        <v/>
      </c>
      <c r="V2867" s="21">
        <f>50000+MAX(0,G2867-480000)</f>
        <v/>
      </c>
      <c r="W2867" s="21">
        <f>P2867-V2867</f>
        <v/>
      </c>
      <c r="X2867" s="21">
        <f>Q2867-V2867</f>
        <v/>
      </c>
      <c r="Y2867" s="22">
        <f>IF(W2867&lt;0,0.9,LOOKUP(W2867,{0,1950001,3300001,6950001,9000001,18000001,40000001},{0.84895,0.7979,0.6958,0.66517,0.56307,0.4916,0.44055}))</f>
        <v/>
      </c>
      <c r="Z2867" s="22">
        <f>IF(X2867&lt;0,0.9,LOOKUP(X2867,{0,1950001,3300001,6950001,9000001,18000001,40000001},{0.84895,0.7979,0.6958,0.66517,0.56307,0.4916,0.44055}))</f>
        <v/>
      </c>
      <c r="AA2867" s="22">
        <f>IF(W2867&lt;0,0,CHOOSE(MATCH(W2867,{0,1950001,3300001,6950001,9000001},1),5.105/84.895,10.21/79.79,20.42/69.58,23.483/66.517,33.693/56.307))</f>
        <v/>
      </c>
      <c r="AB2867" s="21">
        <f>IF(C2867&lt;=2000,0,(MIN(C2867,ROUNDDOWN(F2867*0.3,0))-2000)*0.1)</f>
        <v/>
      </c>
      <c r="AC2867" s="21">
        <f>IF(C2867&lt;=2000,0,MIN((C2867-2000)*Y2867,(R2867+S2867)*0.2))</f>
        <v/>
      </c>
      <c r="AD2867" s="21">
        <f>IF(C2867&lt;=2000,0,MIN((C2867-2000)*Z2867,(T2867+U2867)*0.2))</f>
        <v/>
      </c>
      <c r="AE2867" s="21">
        <f>AC2867*AA2867</f>
        <v/>
      </c>
      <c r="AF2867" s="21">
        <f>ROUNDDOWN(R2867,-2)+ROUNDDOWN(S2867,-2)</f>
        <v/>
      </c>
      <c r="AG2867" s="21">
        <f>ROUNDDOWN(MAX(0,R2867-(AB2867+AC2867+AE2867)*0.6),-2)+ROUNDDOWN(MAX(0,S2867-(AB2867+AC2867+AE2867)*0.4),-2)</f>
        <v/>
      </c>
      <c r="AH2867" s="21">
        <f>ROUNDDOWN(MAX(0,T2867-(AB2867+AD2867)*0.6),-2)+ROUNDDOWN(MAX(0,U2867-(AB2867+AD2867)*0.4),-2)</f>
        <v/>
      </c>
      <c r="AI2867" s="21">
        <f>ROUNDDOWN(T2867,-2)+ROUNDDOWN(U2867,-2)</f>
        <v/>
      </c>
      <c r="AJ2867" s="21">
        <f>M2867+AF2867</f>
        <v/>
      </c>
      <c r="AK2867" s="21">
        <f>M2867+AG2867</f>
        <v/>
      </c>
      <c r="AL2867" s="21">
        <f>N2867+AH2867</f>
        <v/>
      </c>
      <c r="AM2867" s="21">
        <f>O2867+AI2867</f>
        <v/>
      </c>
      <c r="AN2867" s="21">
        <f>N2867+AI2867</f>
        <v/>
      </c>
      <c r="AO2867" s="21">
        <f>ROUNDDOWN((R2867+S2867)*0.2/Y2867+2000,0)</f>
        <v/>
      </c>
      <c r="AP2867" s="21">
        <f>ROUNDDOWN((T2867+U2867)*0.2/Z2867+2000,0)</f>
        <v/>
      </c>
      <c r="AQ2867" s="21">
        <f>AL2867-AK2867</f>
        <v/>
      </c>
      <c r="AR2867" s="21">
        <f>AM2867-AK2867</f>
        <v/>
      </c>
      <c r="AS2867" s="21">
        <f>AM2867-AL2867</f>
        <v/>
      </c>
      <c r="AT2867" s="21">
        <f>AK2867+C2867-AJ2867</f>
        <v/>
      </c>
      <c r="AU2867" s="21">
        <f>AL2867+C2867-AM2867</f>
        <v/>
      </c>
      <c r="AV2867" s="21">
        <f>AN2867+C2867-AM2867</f>
        <v/>
      </c>
    </row>
    <row r="2868">
      <c r="A2868" t="inlineStr">
        <is>
          <t>1万円刻み</t>
        </is>
      </c>
      <c r="B2868" s="21">
        <f>'5_1万円刻み'!$A$1105</f>
        <v/>
      </c>
      <c r="C2868" s="21">
        <f>AO2868</f>
        <v/>
      </c>
      <c r="D2868" s="21" t="n">
        <v>0</v>
      </c>
      <c r="E2868" s="21">
        <f>ROUND(MIN(B2868/12,650000)*12*0.0915+MIN(B2868/12,1390000)*12*(0.0504+0)+B2868*0.005,0)</f>
        <v/>
      </c>
      <c r="F2868" s="21">
        <f>IF(B2868&lt;741000,0,IF(B2868&lt;2191000,B2868-740000,IF(B2868&lt;2193000,1451000,IF(B2868&lt;2196000,1453000,IF(B2868&lt;2200000,1456000,IF(B2868&lt;3600000,ROUND(ROUNDDOWN(B2868/4,-3)*2.8,0)-80000,IF(B2868&lt;6600000,ROUND(ROUNDDOWN(B2868/4,-3)*3.2,0)-440000,IF(B2868&lt;8500000,ROUNDDOWN(B2868*0.9,0)-1100000,B2868-1950000))))))))</f>
        <v/>
      </c>
      <c r="G2868" s="21">
        <f>IF(F2868&gt;23500000,NA(),IF(F2868&lt;=4890000,1040000,IF(F2868&lt;=6550000,670000,620000)))</f>
        <v/>
      </c>
      <c r="H2868" s="21">
        <f>IF(D2868&lt;=0,0,MAX(0,MIN(2000000,D2868-MIN(100000,ROUNDDOWN(F2868*0.05,0)))))</f>
        <v/>
      </c>
      <c r="I2868" s="21">
        <f>IF(C2868&lt;=2000,0,MIN(C2868,ROUNDDOWN(F2868*0.4,0))-2000)</f>
        <v/>
      </c>
      <c r="J2868" s="21">
        <f>MAX(0,ROUNDDOWN(F2868-E2868-G2868,-3))</f>
        <v/>
      </c>
      <c r="K2868" s="21">
        <f>MAX(0,ROUNDDOWN(F2868-E2868-G2868-H2868-I2868,-3))</f>
        <v/>
      </c>
      <c r="L2868" s="21">
        <f>MAX(0,ROUNDDOWN(F2868-E2868-G2868-H2868,-3))</f>
        <v/>
      </c>
      <c r="M2868" s="21">
        <f>IF(J2868&lt;=0,0,ROUNDDOWN((J2868*LOOKUP(J2868,{0,1950001,3300001,6950001,9000001,18000001,40000001},{0.05,0.1,0.2,0.23,0.33,0.4,0.45})-LOOKUP(J2868,{0,1950001,3300001,6950001,9000001,18000001,40000001},{0,97500,427500,636000,1536000,2796000,4796000}))*1.021,-2))</f>
        <v/>
      </c>
      <c r="N2868" s="21">
        <f>IF(K2868&lt;=0,0,ROUNDDOWN((K2868*LOOKUP(K2868,{0,1950001,3300001,6950001,9000001,18000001,40000001},{0.05,0.1,0.2,0.23,0.33,0.4,0.45})-LOOKUP(K2868,{0,1950001,3300001,6950001,9000001,18000001,40000001},{0,97500,427500,636000,1536000,2796000,4796000}))*1.021,-2))</f>
        <v/>
      </c>
      <c r="O2868" s="21">
        <f>IF(L2868&lt;=0,0,ROUNDDOWN((L2868*LOOKUP(L2868,{0,1950001,3300001,6950001,9000001,18000001,40000001},{0.05,0.1,0.2,0.23,0.33,0.4,0.45})-LOOKUP(L2868,{0,1950001,3300001,6950001,9000001,18000001,40000001},{0,97500,427500,636000,1536000,2796000,4796000}))*1.021,-2))</f>
        <v/>
      </c>
      <c r="P2868" s="21">
        <f>MAX(0,ROUNDDOWN(F2868-E2868-430000,-3))</f>
        <v/>
      </c>
      <c r="Q2868" s="21">
        <f>MAX(0,ROUNDDOWN(F2868-E2868-430000-H2868,-3))</f>
        <v/>
      </c>
      <c r="R2868" s="21">
        <f>IF(F2868&lt;=450000,0,MAX(0,P2868*0.06-MIN(50000,P2868)*0.03))</f>
        <v/>
      </c>
      <c r="S2868" s="21">
        <f>IF(F2868&lt;=450000,0,MAX(0,P2868*0.04-MIN(50000,P2868)*0.02))</f>
        <v/>
      </c>
      <c r="T2868" s="21">
        <f>IF(F2868&lt;=450000,0,MAX(0,Q2868*0.06-MIN(50000,Q2868)*0.03))</f>
        <v/>
      </c>
      <c r="U2868" s="21">
        <f>IF(F2868&lt;=450000,0,MAX(0,Q2868*0.04-MIN(50000,Q2868)*0.02))</f>
        <v/>
      </c>
      <c r="V2868" s="21">
        <f>50000+MAX(0,G2868-480000)</f>
        <v/>
      </c>
      <c r="W2868" s="21">
        <f>P2868-V2868</f>
        <v/>
      </c>
      <c r="X2868" s="21">
        <f>Q2868-V2868</f>
        <v/>
      </c>
      <c r="Y2868" s="22">
        <f>IF(W2868&lt;0,0.9,LOOKUP(W2868,{0,1950001,3300001,6950001,9000001,18000001,40000001},{0.84895,0.7979,0.6958,0.66517,0.56307,0.4916,0.44055}))</f>
        <v/>
      </c>
      <c r="Z2868" s="22">
        <f>IF(X2868&lt;0,0.9,LOOKUP(X2868,{0,1950001,3300001,6950001,9000001,18000001,40000001},{0.84895,0.7979,0.6958,0.66517,0.56307,0.4916,0.44055}))</f>
        <v/>
      </c>
      <c r="AA2868" s="22">
        <f>IF(W2868&lt;0,0,CHOOSE(MATCH(W2868,{0,1950001,3300001,6950001,9000001},1),5.105/84.895,10.21/79.79,20.42/69.58,23.483/66.517,33.693/56.307))</f>
        <v/>
      </c>
      <c r="AB2868" s="21">
        <f>IF(C2868&lt;=2000,0,(MIN(C2868,ROUNDDOWN(F2868*0.3,0))-2000)*0.1)</f>
        <v/>
      </c>
      <c r="AC2868" s="21">
        <f>IF(C2868&lt;=2000,0,MIN((C2868-2000)*Y2868,(R2868+S2868)*0.2))</f>
        <v/>
      </c>
      <c r="AD2868" s="21">
        <f>IF(C2868&lt;=2000,0,MIN((C2868-2000)*Z2868,(T2868+U2868)*0.2))</f>
        <v/>
      </c>
      <c r="AE2868" s="21">
        <f>AC2868*AA2868</f>
        <v/>
      </c>
      <c r="AF2868" s="21">
        <f>ROUNDDOWN(R2868,-2)+ROUNDDOWN(S2868,-2)</f>
        <v/>
      </c>
      <c r="AG2868" s="21">
        <f>ROUNDDOWN(MAX(0,R2868-(AB2868+AC2868+AE2868)*0.6),-2)+ROUNDDOWN(MAX(0,S2868-(AB2868+AC2868+AE2868)*0.4),-2)</f>
        <v/>
      </c>
      <c r="AH2868" s="21">
        <f>ROUNDDOWN(MAX(0,T2868-(AB2868+AD2868)*0.6),-2)+ROUNDDOWN(MAX(0,U2868-(AB2868+AD2868)*0.4),-2)</f>
        <v/>
      </c>
      <c r="AI2868" s="21">
        <f>ROUNDDOWN(T2868,-2)+ROUNDDOWN(U2868,-2)</f>
        <v/>
      </c>
      <c r="AJ2868" s="21">
        <f>M2868+AF2868</f>
        <v/>
      </c>
      <c r="AK2868" s="21">
        <f>M2868+AG2868</f>
        <v/>
      </c>
      <c r="AL2868" s="21">
        <f>N2868+AH2868</f>
        <v/>
      </c>
      <c r="AM2868" s="21">
        <f>O2868+AI2868</f>
        <v/>
      </c>
      <c r="AN2868" s="21">
        <f>N2868+AI2868</f>
        <v/>
      </c>
      <c r="AO2868" s="21">
        <f>ROUNDDOWN((R2868+S2868)*0.2/Y2868+2000,0)</f>
        <v/>
      </c>
      <c r="AP2868" s="21">
        <f>ROUNDDOWN((T2868+U2868)*0.2/Z2868+2000,0)</f>
        <v/>
      </c>
      <c r="AQ2868" s="21">
        <f>AL2868-AK2868</f>
        <v/>
      </c>
      <c r="AR2868" s="21">
        <f>AM2868-AK2868</f>
        <v/>
      </c>
      <c r="AS2868" s="21">
        <f>AM2868-AL2868</f>
        <v/>
      </c>
      <c r="AT2868" s="21">
        <f>AK2868+C2868-AJ2868</f>
        <v/>
      </c>
      <c r="AU2868" s="21">
        <f>AL2868+C2868-AM2868</f>
        <v/>
      </c>
      <c r="AV2868" s="21">
        <f>AN2868+C2868-AM2868</f>
        <v/>
      </c>
    </row>
    <row r="2869">
      <c r="A2869" t="inlineStr">
        <is>
          <t>1万円刻み</t>
        </is>
      </c>
      <c r="B2869" s="21">
        <f>'5_1万円刻み'!$A$1106</f>
        <v/>
      </c>
      <c r="C2869" s="21">
        <f>AO2869</f>
        <v/>
      </c>
      <c r="D2869" s="21" t="n">
        <v>0</v>
      </c>
      <c r="E2869" s="21">
        <f>ROUND(MIN(B2869/12,650000)*12*0.0915+MIN(B2869/12,1390000)*12*(0.0504+0)+B2869*0.005,0)</f>
        <v/>
      </c>
      <c r="F2869" s="21">
        <f>IF(B2869&lt;741000,0,IF(B2869&lt;2191000,B2869-740000,IF(B2869&lt;2193000,1451000,IF(B2869&lt;2196000,1453000,IF(B2869&lt;2200000,1456000,IF(B2869&lt;3600000,ROUND(ROUNDDOWN(B2869/4,-3)*2.8,0)-80000,IF(B2869&lt;6600000,ROUND(ROUNDDOWN(B2869/4,-3)*3.2,0)-440000,IF(B2869&lt;8500000,ROUNDDOWN(B2869*0.9,0)-1100000,B2869-1950000))))))))</f>
        <v/>
      </c>
      <c r="G2869" s="21">
        <f>IF(F2869&gt;23500000,NA(),IF(F2869&lt;=4890000,1040000,IF(F2869&lt;=6550000,670000,620000)))</f>
        <v/>
      </c>
      <c r="H2869" s="21">
        <f>IF(D2869&lt;=0,0,MAX(0,MIN(2000000,D2869-MIN(100000,ROUNDDOWN(F2869*0.05,0)))))</f>
        <v/>
      </c>
      <c r="I2869" s="21">
        <f>IF(C2869&lt;=2000,0,MIN(C2869,ROUNDDOWN(F2869*0.4,0))-2000)</f>
        <v/>
      </c>
      <c r="J2869" s="21">
        <f>MAX(0,ROUNDDOWN(F2869-E2869-G2869,-3))</f>
        <v/>
      </c>
      <c r="K2869" s="21">
        <f>MAX(0,ROUNDDOWN(F2869-E2869-G2869-H2869-I2869,-3))</f>
        <v/>
      </c>
      <c r="L2869" s="21">
        <f>MAX(0,ROUNDDOWN(F2869-E2869-G2869-H2869,-3))</f>
        <v/>
      </c>
      <c r="M2869" s="21">
        <f>IF(J2869&lt;=0,0,ROUNDDOWN((J2869*LOOKUP(J2869,{0,1950001,3300001,6950001,9000001,18000001,40000001},{0.05,0.1,0.2,0.23,0.33,0.4,0.45})-LOOKUP(J2869,{0,1950001,3300001,6950001,9000001,18000001,40000001},{0,97500,427500,636000,1536000,2796000,4796000}))*1.021,-2))</f>
        <v/>
      </c>
      <c r="N2869" s="21">
        <f>IF(K2869&lt;=0,0,ROUNDDOWN((K2869*LOOKUP(K2869,{0,1950001,3300001,6950001,9000001,18000001,40000001},{0.05,0.1,0.2,0.23,0.33,0.4,0.45})-LOOKUP(K2869,{0,1950001,3300001,6950001,9000001,18000001,40000001},{0,97500,427500,636000,1536000,2796000,4796000}))*1.021,-2))</f>
        <v/>
      </c>
      <c r="O2869" s="21">
        <f>IF(L2869&lt;=0,0,ROUNDDOWN((L2869*LOOKUP(L2869,{0,1950001,3300001,6950001,9000001,18000001,40000001},{0.05,0.1,0.2,0.23,0.33,0.4,0.45})-LOOKUP(L2869,{0,1950001,3300001,6950001,9000001,18000001,40000001},{0,97500,427500,636000,1536000,2796000,4796000}))*1.021,-2))</f>
        <v/>
      </c>
      <c r="P2869" s="21">
        <f>MAX(0,ROUNDDOWN(F2869-E2869-430000,-3))</f>
        <v/>
      </c>
      <c r="Q2869" s="21">
        <f>MAX(0,ROUNDDOWN(F2869-E2869-430000-H2869,-3))</f>
        <v/>
      </c>
      <c r="R2869" s="21">
        <f>IF(F2869&lt;=450000,0,MAX(0,P2869*0.06-MIN(50000,P2869)*0.03))</f>
        <v/>
      </c>
      <c r="S2869" s="21">
        <f>IF(F2869&lt;=450000,0,MAX(0,P2869*0.04-MIN(50000,P2869)*0.02))</f>
        <v/>
      </c>
      <c r="T2869" s="21">
        <f>IF(F2869&lt;=450000,0,MAX(0,Q2869*0.06-MIN(50000,Q2869)*0.03))</f>
        <v/>
      </c>
      <c r="U2869" s="21">
        <f>IF(F2869&lt;=450000,0,MAX(0,Q2869*0.04-MIN(50000,Q2869)*0.02))</f>
        <v/>
      </c>
      <c r="V2869" s="21">
        <f>50000+MAX(0,G2869-480000)</f>
        <v/>
      </c>
      <c r="W2869" s="21">
        <f>P2869-V2869</f>
        <v/>
      </c>
      <c r="X2869" s="21">
        <f>Q2869-V2869</f>
        <v/>
      </c>
      <c r="Y2869" s="22">
        <f>IF(W2869&lt;0,0.9,LOOKUP(W2869,{0,1950001,3300001,6950001,9000001,18000001,40000001},{0.84895,0.7979,0.6958,0.66517,0.56307,0.4916,0.44055}))</f>
        <v/>
      </c>
      <c r="Z2869" s="22">
        <f>IF(X2869&lt;0,0.9,LOOKUP(X2869,{0,1950001,3300001,6950001,9000001,18000001,40000001},{0.84895,0.7979,0.6958,0.66517,0.56307,0.4916,0.44055}))</f>
        <v/>
      </c>
      <c r="AA2869" s="22">
        <f>IF(W2869&lt;0,0,CHOOSE(MATCH(W2869,{0,1950001,3300001,6950001,9000001},1),5.105/84.895,10.21/79.79,20.42/69.58,23.483/66.517,33.693/56.307))</f>
        <v/>
      </c>
      <c r="AB2869" s="21">
        <f>IF(C2869&lt;=2000,0,(MIN(C2869,ROUNDDOWN(F2869*0.3,0))-2000)*0.1)</f>
        <v/>
      </c>
      <c r="AC2869" s="21">
        <f>IF(C2869&lt;=2000,0,MIN((C2869-2000)*Y2869,(R2869+S2869)*0.2))</f>
        <v/>
      </c>
      <c r="AD2869" s="21">
        <f>IF(C2869&lt;=2000,0,MIN((C2869-2000)*Z2869,(T2869+U2869)*0.2))</f>
        <v/>
      </c>
      <c r="AE2869" s="21">
        <f>AC2869*AA2869</f>
        <v/>
      </c>
      <c r="AF2869" s="21">
        <f>ROUNDDOWN(R2869,-2)+ROUNDDOWN(S2869,-2)</f>
        <v/>
      </c>
      <c r="AG2869" s="21">
        <f>ROUNDDOWN(MAX(0,R2869-(AB2869+AC2869+AE2869)*0.6),-2)+ROUNDDOWN(MAX(0,S2869-(AB2869+AC2869+AE2869)*0.4),-2)</f>
        <v/>
      </c>
      <c r="AH2869" s="21">
        <f>ROUNDDOWN(MAX(0,T2869-(AB2869+AD2869)*0.6),-2)+ROUNDDOWN(MAX(0,U2869-(AB2869+AD2869)*0.4),-2)</f>
        <v/>
      </c>
      <c r="AI2869" s="21">
        <f>ROUNDDOWN(T2869,-2)+ROUNDDOWN(U2869,-2)</f>
        <v/>
      </c>
      <c r="AJ2869" s="21">
        <f>M2869+AF2869</f>
        <v/>
      </c>
      <c r="AK2869" s="21">
        <f>M2869+AG2869</f>
        <v/>
      </c>
      <c r="AL2869" s="21">
        <f>N2869+AH2869</f>
        <v/>
      </c>
      <c r="AM2869" s="21">
        <f>O2869+AI2869</f>
        <v/>
      </c>
      <c r="AN2869" s="21">
        <f>N2869+AI2869</f>
        <v/>
      </c>
      <c r="AO2869" s="21">
        <f>ROUNDDOWN((R2869+S2869)*0.2/Y2869+2000,0)</f>
        <v/>
      </c>
      <c r="AP2869" s="21">
        <f>ROUNDDOWN((T2869+U2869)*0.2/Z2869+2000,0)</f>
        <v/>
      </c>
      <c r="AQ2869" s="21">
        <f>AL2869-AK2869</f>
        <v/>
      </c>
      <c r="AR2869" s="21">
        <f>AM2869-AK2869</f>
        <v/>
      </c>
      <c r="AS2869" s="21">
        <f>AM2869-AL2869</f>
        <v/>
      </c>
      <c r="AT2869" s="21">
        <f>AK2869+C2869-AJ2869</f>
        <v/>
      </c>
      <c r="AU2869" s="21">
        <f>AL2869+C2869-AM2869</f>
        <v/>
      </c>
      <c r="AV2869" s="21">
        <f>AN2869+C2869-AM2869</f>
        <v/>
      </c>
    </row>
    <row r="2870">
      <c r="A2870" t="inlineStr">
        <is>
          <t>1万円刻み</t>
        </is>
      </c>
      <c r="B2870" s="21">
        <f>'5_1万円刻み'!$A$1107</f>
        <v/>
      </c>
      <c r="C2870" s="21">
        <f>AO2870</f>
        <v/>
      </c>
      <c r="D2870" s="21" t="n">
        <v>0</v>
      </c>
      <c r="E2870" s="21">
        <f>ROUND(MIN(B2870/12,650000)*12*0.0915+MIN(B2870/12,1390000)*12*(0.0504+0)+B2870*0.005,0)</f>
        <v/>
      </c>
      <c r="F2870" s="21">
        <f>IF(B2870&lt;741000,0,IF(B2870&lt;2191000,B2870-740000,IF(B2870&lt;2193000,1451000,IF(B2870&lt;2196000,1453000,IF(B2870&lt;2200000,1456000,IF(B2870&lt;3600000,ROUND(ROUNDDOWN(B2870/4,-3)*2.8,0)-80000,IF(B2870&lt;6600000,ROUND(ROUNDDOWN(B2870/4,-3)*3.2,0)-440000,IF(B2870&lt;8500000,ROUNDDOWN(B2870*0.9,0)-1100000,B2870-1950000))))))))</f>
        <v/>
      </c>
      <c r="G2870" s="21">
        <f>IF(F2870&gt;23500000,NA(),IF(F2870&lt;=4890000,1040000,IF(F2870&lt;=6550000,670000,620000)))</f>
        <v/>
      </c>
      <c r="H2870" s="21">
        <f>IF(D2870&lt;=0,0,MAX(0,MIN(2000000,D2870-MIN(100000,ROUNDDOWN(F2870*0.05,0)))))</f>
        <v/>
      </c>
      <c r="I2870" s="21">
        <f>IF(C2870&lt;=2000,0,MIN(C2870,ROUNDDOWN(F2870*0.4,0))-2000)</f>
        <v/>
      </c>
      <c r="J2870" s="21">
        <f>MAX(0,ROUNDDOWN(F2870-E2870-G2870,-3))</f>
        <v/>
      </c>
      <c r="K2870" s="21">
        <f>MAX(0,ROUNDDOWN(F2870-E2870-G2870-H2870-I2870,-3))</f>
        <v/>
      </c>
      <c r="L2870" s="21">
        <f>MAX(0,ROUNDDOWN(F2870-E2870-G2870-H2870,-3))</f>
        <v/>
      </c>
      <c r="M2870" s="21">
        <f>IF(J2870&lt;=0,0,ROUNDDOWN((J2870*LOOKUP(J2870,{0,1950001,3300001,6950001,9000001,18000001,40000001},{0.05,0.1,0.2,0.23,0.33,0.4,0.45})-LOOKUP(J2870,{0,1950001,3300001,6950001,9000001,18000001,40000001},{0,97500,427500,636000,1536000,2796000,4796000}))*1.021,-2))</f>
        <v/>
      </c>
      <c r="N2870" s="21">
        <f>IF(K2870&lt;=0,0,ROUNDDOWN((K2870*LOOKUP(K2870,{0,1950001,3300001,6950001,9000001,18000001,40000001},{0.05,0.1,0.2,0.23,0.33,0.4,0.45})-LOOKUP(K2870,{0,1950001,3300001,6950001,9000001,18000001,40000001},{0,97500,427500,636000,1536000,2796000,4796000}))*1.021,-2))</f>
        <v/>
      </c>
      <c r="O2870" s="21">
        <f>IF(L2870&lt;=0,0,ROUNDDOWN((L2870*LOOKUP(L2870,{0,1950001,3300001,6950001,9000001,18000001,40000001},{0.05,0.1,0.2,0.23,0.33,0.4,0.45})-LOOKUP(L2870,{0,1950001,3300001,6950001,9000001,18000001,40000001},{0,97500,427500,636000,1536000,2796000,4796000}))*1.021,-2))</f>
        <v/>
      </c>
      <c r="P2870" s="21">
        <f>MAX(0,ROUNDDOWN(F2870-E2870-430000,-3))</f>
        <v/>
      </c>
      <c r="Q2870" s="21">
        <f>MAX(0,ROUNDDOWN(F2870-E2870-430000-H2870,-3))</f>
        <v/>
      </c>
      <c r="R2870" s="21">
        <f>IF(F2870&lt;=450000,0,MAX(0,P2870*0.06-MIN(50000,P2870)*0.03))</f>
        <v/>
      </c>
      <c r="S2870" s="21">
        <f>IF(F2870&lt;=450000,0,MAX(0,P2870*0.04-MIN(50000,P2870)*0.02))</f>
        <v/>
      </c>
      <c r="T2870" s="21">
        <f>IF(F2870&lt;=450000,0,MAX(0,Q2870*0.06-MIN(50000,Q2870)*0.03))</f>
        <v/>
      </c>
      <c r="U2870" s="21">
        <f>IF(F2870&lt;=450000,0,MAX(0,Q2870*0.04-MIN(50000,Q2870)*0.02))</f>
        <v/>
      </c>
      <c r="V2870" s="21">
        <f>50000+MAX(0,G2870-480000)</f>
        <v/>
      </c>
      <c r="W2870" s="21">
        <f>P2870-V2870</f>
        <v/>
      </c>
      <c r="X2870" s="21">
        <f>Q2870-V2870</f>
        <v/>
      </c>
      <c r="Y2870" s="22">
        <f>IF(W2870&lt;0,0.9,LOOKUP(W2870,{0,1950001,3300001,6950001,9000001,18000001,40000001},{0.84895,0.7979,0.6958,0.66517,0.56307,0.4916,0.44055}))</f>
        <v/>
      </c>
      <c r="Z2870" s="22">
        <f>IF(X2870&lt;0,0.9,LOOKUP(X2870,{0,1950001,3300001,6950001,9000001,18000001,40000001},{0.84895,0.7979,0.6958,0.66517,0.56307,0.4916,0.44055}))</f>
        <v/>
      </c>
      <c r="AA2870" s="22">
        <f>IF(W2870&lt;0,0,CHOOSE(MATCH(W2870,{0,1950001,3300001,6950001,9000001},1),5.105/84.895,10.21/79.79,20.42/69.58,23.483/66.517,33.693/56.307))</f>
        <v/>
      </c>
      <c r="AB2870" s="21">
        <f>IF(C2870&lt;=2000,0,(MIN(C2870,ROUNDDOWN(F2870*0.3,0))-2000)*0.1)</f>
        <v/>
      </c>
      <c r="AC2870" s="21">
        <f>IF(C2870&lt;=2000,0,MIN((C2870-2000)*Y2870,(R2870+S2870)*0.2))</f>
        <v/>
      </c>
      <c r="AD2870" s="21">
        <f>IF(C2870&lt;=2000,0,MIN((C2870-2000)*Z2870,(T2870+U2870)*0.2))</f>
        <v/>
      </c>
      <c r="AE2870" s="21">
        <f>AC2870*AA2870</f>
        <v/>
      </c>
      <c r="AF2870" s="21">
        <f>ROUNDDOWN(R2870,-2)+ROUNDDOWN(S2870,-2)</f>
        <v/>
      </c>
      <c r="AG2870" s="21">
        <f>ROUNDDOWN(MAX(0,R2870-(AB2870+AC2870+AE2870)*0.6),-2)+ROUNDDOWN(MAX(0,S2870-(AB2870+AC2870+AE2870)*0.4),-2)</f>
        <v/>
      </c>
      <c r="AH2870" s="21">
        <f>ROUNDDOWN(MAX(0,T2870-(AB2870+AD2870)*0.6),-2)+ROUNDDOWN(MAX(0,U2870-(AB2870+AD2870)*0.4),-2)</f>
        <v/>
      </c>
      <c r="AI2870" s="21">
        <f>ROUNDDOWN(T2870,-2)+ROUNDDOWN(U2870,-2)</f>
        <v/>
      </c>
      <c r="AJ2870" s="21">
        <f>M2870+AF2870</f>
        <v/>
      </c>
      <c r="AK2870" s="21">
        <f>M2870+AG2870</f>
        <v/>
      </c>
      <c r="AL2870" s="21">
        <f>N2870+AH2870</f>
        <v/>
      </c>
      <c r="AM2870" s="21">
        <f>O2870+AI2870</f>
        <v/>
      </c>
      <c r="AN2870" s="21">
        <f>N2870+AI2870</f>
        <v/>
      </c>
      <c r="AO2870" s="21">
        <f>ROUNDDOWN((R2870+S2870)*0.2/Y2870+2000,0)</f>
        <v/>
      </c>
      <c r="AP2870" s="21">
        <f>ROUNDDOWN((T2870+U2870)*0.2/Z2870+2000,0)</f>
        <v/>
      </c>
      <c r="AQ2870" s="21">
        <f>AL2870-AK2870</f>
        <v/>
      </c>
      <c r="AR2870" s="21">
        <f>AM2870-AK2870</f>
        <v/>
      </c>
      <c r="AS2870" s="21">
        <f>AM2870-AL2870</f>
        <v/>
      </c>
      <c r="AT2870" s="21">
        <f>AK2870+C2870-AJ2870</f>
        <v/>
      </c>
      <c r="AU2870" s="21">
        <f>AL2870+C2870-AM2870</f>
        <v/>
      </c>
      <c r="AV2870" s="21">
        <f>AN2870+C2870-AM2870</f>
        <v/>
      </c>
    </row>
    <row r="2871">
      <c r="A2871" t="inlineStr">
        <is>
          <t>1万円刻み</t>
        </is>
      </c>
      <c r="B2871" s="21">
        <f>'5_1万円刻み'!$A$1108</f>
        <v/>
      </c>
      <c r="C2871" s="21">
        <f>AO2871</f>
        <v/>
      </c>
      <c r="D2871" s="21" t="n">
        <v>0</v>
      </c>
      <c r="E2871" s="21">
        <f>ROUND(MIN(B2871/12,650000)*12*0.0915+MIN(B2871/12,1390000)*12*(0.0504+0)+B2871*0.005,0)</f>
        <v/>
      </c>
      <c r="F2871" s="21">
        <f>IF(B2871&lt;741000,0,IF(B2871&lt;2191000,B2871-740000,IF(B2871&lt;2193000,1451000,IF(B2871&lt;2196000,1453000,IF(B2871&lt;2200000,1456000,IF(B2871&lt;3600000,ROUND(ROUNDDOWN(B2871/4,-3)*2.8,0)-80000,IF(B2871&lt;6600000,ROUND(ROUNDDOWN(B2871/4,-3)*3.2,0)-440000,IF(B2871&lt;8500000,ROUNDDOWN(B2871*0.9,0)-1100000,B2871-1950000))))))))</f>
        <v/>
      </c>
      <c r="G2871" s="21">
        <f>IF(F2871&gt;23500000,NA(),IF(F2871&lt;=4890000,1040000,IF(F2871&lt;=6550000,670000,620000)))</f>
        <v/>
      </c>
      <c r="H2871" s="21">
        <f>IF(D2871&lt;=0,0,MAX(0,MIN(2000000,D2871-MIN(100000,ROUNDDOWN(F2871*0.05,0)))))</f>
        <v/>
      </c>
      <c r="I2871" s="21">
        <f>IF(C2871&lt;=2000,0,MIN(C2871,ROUNDDOWN(F2871*0.4,0))-2000)</f>
        <v/>
      </c>
      <c r="J2871" s="21">
        <f>MAX(0,ROUNDDOWN(F2871-E2871-G2871,-3))</f>
        <v/>
      </c>
      <c r="K2871" s="21">
        <f>MAX(0,ROUNDDOWN(F2871-E2871-G2871-H2871-I2871,-3))</f>
        <v/>
      </c>
      <c r="L2871" s="21">
        <f>MAX(0,ROUNDDOWN(F2871-E2871-G2871-H2871,-3))</f>
        <v/>
      </c>
      <c r="M2871" s="21">
        <f>IF(J2871&lt;=0,0,ROUNDDOWN((J2871*LOOKUP(J2871,{0,1950001,3300001,6950001,9000001,18000001,40000001},{0.05,0.1,0.2,0.23,0.33,0.4,0.45})-LOOKUP(J2871,{0,1950001,3300001,6950001,9000001,18000001,40000001},{0,97500,427500,636000,1536000,2796000,4796000}))*1.021,-2))</f>
        <v/>
      </c>
      <c r="N2871" s="21">
        <f>IF(K2871&lt;=0,0,ROUNDDOWN((K2871*LOOKUP(K2871,{0,1950001,3300001,6950001,9000001,18000001,40000001},{0.05,0.1,0.2,0.23,0.33,0.4,0.45})-LOOKUP(K2871,{0,1950001,3300001,6950001,9000001,18000001,40000001},{0,97500,427500,636000,1536000,2796000,4796000}))*1.021,-2))</f>
        <v/>
      </c>
      <c r="O2871" s="21">
        <f>IF(L2871&lt;=0,0,ROUNDDOWN((L2871*LOOKUP(L2871,{0,1950001,3300001,6950001,9000001,18000001,40000001},{0.05,0.1,0.2,0.23,0.33,0.4,0.45})-LOOKUP(L2871,{0,1950001,3300001,6950001,9000001,18000001,40000001},{0,97500,427500,636000,1536000,2796000,4796000}))*1.021,-2))</f>
        <v/>
      </c>
      <c r="P2871" s="21">
        <f>MAX(0,ROUNDDOWN(F2871-E2871-430000,-3))</f>
        <v/>
      </c>
      <c r="Q2871" s="21">
        <f>MAX(0,ROUNDDOWN(F2871-E2871-430000-H2871,-3))</f>
        <v/>
      </c>
      <c r="R2871" s="21">
        <f>IF(F2871&lt;=450000,0,MAX(0,P2871*0.06-MIN(50000,P2871)*0.03))</f>
        <v/>
      </c>
      <c r="S2871" s="21">
        <f>IF(F2871&lt;=450000,0,MAX(0,P2871*0.04-MIN(50000,P2871)*0.02))</f>
        <v/>
      </c>
      <c r="T2871" s="21">
        <f>IF(F2871&lt;=450000,0,MAX(0,Q2871*0.06-MIN(50000,Q2871)*0.03))</f>
        <v/>
      </c>
      <c r="U2871" s="21">
        <f>IF(F2871&lt;=450000,0,MAX(0,Q2871*0.04-MIN(50000,Q2871)*0.02))</f>
        <v/>
      </c>
      <c r="V2871" s="21">
        <f>50000+MAX(0,G2871-480000)</f>
        <v/>
      </c>
      <c r="W2871" s="21">
        <f>P2871-V2871</f>
        <v/>
      </c>
      <c r="X2871" s="21">
        <f>Q2871-V2871</f>
        <v/>
      </c>
      <c r="Y2871" s="22">
        <f>IF(W2871&lt;0,0.9,LOOKUP(W2871,{0,1950001,3300001,6950001,9000001,18000001,40000001},{0.84895,0.7979,0.6958,0.66517,0.56307,0.4916,0.44055}))</f>
        <v/>
      </c>
      <c r="Z2871" s="22">
        <f>IF(X2871&lt;0,0.9,LOOKUP(X2871,{0,1950001,3300001,6950001,9000001,18000001,40000001},{0.84895,0.7979,0.6958,0.66517,0.56307,0.4916,0.44055}))</f>
        <v/>
      </c>
      <c r="AA2871" s="22">
        <f>IF(W2871&lt;0,0,CHOOSE(MATCH(W2871,{0,1950001,3300001,6950001,9000001},1),5.105/84.895,10.21/79.79,20.42/69.58,23.483/66.517,33.693/56.307))</f>
        <v/>
      </c>
      <c r="AB2871" s="21">
        <f>IF(C2871&lt;=2000,0,(MIN(C2871,ROUNDDOWN(F2871*0.3,0))-2000)*0.1)</f>
        <v/>
      </c>
      <c r="AC2871" s="21">
        <f>IF(C2871&lt;=2000,0,MIN((C2871-2000)*Y2871,(R2871+S2871)*0.2))</f>
        <v/>
      </c>
      <c r="AD2871" s="21">
        <f>IF(C2871&lt;=2000,0,MIN((C2871-2000)*Z2871,(T2871+U2871)*0.2))</f>
        <v/>
      </c>
      <c r="AE2871" s="21">
        <f>AC2871*AA2871</f>
        <v/>
      </c>
      <c r="AF2871" s="21">
        <f>ROUNDDOWN(R2871,-2)+ROUNDDOWN(S2871,-2)</f>
        <v/>
      </c>
      <c r="AG2871" s="21">
        <f>ROUNDDOWN(MAX(0,R2871-(AB2871+AC2871+AE2871)*0.6),-2)+ROUNDDOWN(MAX(0,S2871-(AB2871+AC2871+AE2871)*0.4),-2)</f>
        <v/>
      </c>
      <c r="AH2871" s="21">
        <f>ROUNDDOWN(MAX(0,T2871-(AB2871+AD2871)*0.6),-2)+ROUNDDOWN(MAX(0,U2871-(AB2871+AD2871)*0.4),-2)</f>
        <v/>
      </c>
      <c r="AI2871" s="21">
        <f>ROUNDDOWN(T2871,-2)+ROUNDDOWN(U2871,-2)</f>
        <v/>
      </c>
      <c r="AJ2871" s="21">
        <f>M2871+AF2871</f>
        <v/>
      </c>
      <c r="AK2871" s="21">
        <f>M2871+AG2871</f>
        <v/>
      </c>
      <c r="AL2871" s="21">
        <f>N2871+AH2871</f>
        <v/>
      </c>
      <c r="AM2871" s="21">
        <f>O2871+AI2871</f>
        <v/>
      </c>
      <c r="AN2871" s="21">
        <f>N2871+AI2871</f>
        <v/>
      </c>
      <c r="AO2871" s="21">
        <f>ROUNDDOWN((R2871+S2871)*0.2/Y2871+2000,0)</f>
        <v/>
      </c>
      <c r="AP2871" s="21">
        <f>ROUNDDOWN((T2871+U2871)*0.2/Z2871+2000,0)</f>
        <v/>
      </c>
      <c r="AQ2871" s="21">
        <f>AL2871-AK2871</f>
        <v/>
      </c>
      <c r="AR2871" s="21">
        <f>AM2871-AK2871</f>
        <v/>
      </c>
      <c r="AS2871" s="21">
        <f>AM2871-AL2871</f>
        <v/>
      </c>
      <c r="AT2871" s="21">
        <f>AK2871+C2871-AJ2871</f>
        <v/>
      </c>
      <c r="AU2871" s="21">
        <f>AL2871+C2871-AM2871</f>
        <v/>
      </c>
      <c r="AV2871" s="21">
        <f>AN2871+C2871-AM2871</f>
        <v/>
      </c>
    </row>
    <row r="2872">
      <c r="A2872" t="inlineStr">
        <is>
          <t>1万円刻み</t>
        </is>
      </c>
      <c r="B2872" s="21">
        <f>'5_1万円刻み'!$A$1109</f>
        <v/>
      </c>
      <c r="C2872" s="21">
        <f>AO2872</f>
        <v/>
      </c>
      <c r="D2872" s="21" t="n">
        <v>0</v>
      </c>
      <c r="E2872" s="21">
        <f>ROUND(MIN(B2872/12,650000)*12*0.0915+MIN(B2872/12,1390000)*12*(0.0504+0)+B2872*0.005,0)</f>
        <v/>
      </c>
      <c r="F2872" s="21">
        <f>IF(B2872&lt;741000,0,IF(B2872&lt;2191000,B2872-740000,IF(B2872&lt;2193000,1451000,IF(B2872&lt;2196000,1453000,IF(B2872&lt;2200000,1456000,IF(B2872&lt;3600000,ROUND(ROUNDDOWN(B2872/4,-3)*2.8,0)-80000,IF(B2872&lt;6600000,ROUND(ROUNDDOWN(B2872/4,-3)*3.2,0)-440000,IF(B2872&lt;8500000,ROUNDDOWN(B2872*0.9,0)-1100000,B2872-1950000))))))))</f>
        <v/>
      </c>
      <c r="G2872" s="21">
        <f>IF(F2872&gt;23500000,NA(),IF(F2872&lt;=4890000,1040000,IF(F2872&lt;=6550000,670000,620000)))</f>
        <v/>
      </c>
      <c r="H2872" s="21">
        <f>IF(D2872&lt;=0,0,MAX(0,MIN(2000000,D2872-MIN(100000,ROUNDDOWN(F2872*0.05,0)))))</f>
        <v/>
      </c>
      <c r="I2872" s="21">
        <f>IF(C2872&lt;=2000,0,MIN(C2872,ROUNDDOWN(F2872*0.4,0))-2000)</f>
        <v/>
      </c>
      <c r="J2872" s="21">
        <f>MAX(0,ROUNDDOWN(F2872-E2872-G2872,-3))</f>
        <v/>
      </c>
      <c r="K2872" s="21">
        <f>MAX(0,ROUNDDOWN(F2872-E2872-G2872-H2872-I2872,-3))</f>
        <v/>
      </c>
      <c r="L2872" s="21">
        <f>MAX(0,ROUNDDOWN(F2872-E2872-G2872-H2872,-3))</f>
        <v/>
      </c>
      <c r="M2872" s="21">
        <f>IF(J2872&lt;=0,0,ROUNDDOWN((J2872*LOOKUP(J2872,{0,1950001,3300001,6950001,9000001,18000001,40000001},{0.05,0.1,0.2,0.23,0.33,0.4,0.45})-LOOKUP(J2872,{0,1950001,3300001,6950001,9000001,18000001,40000001},{0,97500,427500,636000,1536000,2796000,4796000}))*1.021,-2))</f>
        <v/>
      </c>
      <c r="N2872" s="21">
        <f>IF(K2872&lt;=0,0,ROUNDDOWN((K2872*LOOKUP(K2872,{0,1950001,3300001,6950001,9000001,18000001,40000001},{0.05,0.1,0.2,0.23,0.33,0.4,0.45})-LOOKUP(K2872,{0,1950001,3300001,6950001,9000001,18000001,40000001},{0,97500,427500,636000,1536000,2796000,4796000}))*1.021,-2))</f>
        <v/>
      </c>
      <c r="O2872" s="21">
        <f>IF(L2872&lt;=0,0,ROUNDDOWN((L2872*LOOKUP(L2872,{0,1950001,3300001,6950001,9000001,18000001,40000001},{0.05,0.1,0.2,0.23,0.33,0.4,0.45})-LOOKUP(L2872,{0,1950001,3300001,6950001,9000001,18000001,40000001},{0,97500,427500,636000,1536000,2796000,4796000}))*1.021,-2))</f>
        <v/>
      </c>
      <c r="P2872" s="21">
        <f>MAX(0,ROUNDDOWN(F2872-E2872-430000,-3))</f>
        <v/>
      </c>
      <c r="Q2872" s="21">
        <f>MAX(0,ROUNDDOWN(F2872-E2872-430000-H2872,-3))</f>
        <v/>
      </c>
      <c r="R2872" s="21">
        <f>IF(F2872&lt;=450000,0,MAX(0,P2872*0.06-MIN(50000,P2872)*0.03))</f>
        <v/>
      </c>
      <c r="S2872" s="21">
        <f>IF(F2872&lt;=450000,0,MAX(0,P2872*0.04-MIN(50000,P2872)*0.02))</f>
        <v/>
      </c>
      <c r="T2872" s="21">
        <f>IF(F2872&lt;=450000,0,MAX(0,Q2872*0.06-MIN(50000,Q2872)*0.03))</f>
        <v/>
      </c>
      <c r="U2872" s="21">
        <f>IF(F2872&lt;=450000,0,MAX(0,Q2872*0.04-MIN(50000,Q2872)*0.02))</f>
        <v/>
      </c>
      <c r="V2872" s="21">
        <f>50000+MAX(0,G2872-480000)</f>
        <v/>
      </c>
      <c r="W2872" s="21">
        <f>P2872-V2872</f>
        <v/>
      </c>
      <c r="X2872" s="21">
        <f>Q2872-V2872</f>
        <v/>
      </c>
      <c r="Y2872" s="22">
        <f>IF(W2872&lt;0,0.9,LOOKUP(W2872,{0,1950001,3300001,6950001,9000001,18000001,40000001},{0.84895,0.7979,0.6958,0.66517,0.56307,0.4916,0.44055}))</f>
        <v/>
      </c>
      <c r="Z2872" s="22">
        <f>IF(X2872&lt;0,0.9,LOOKUP(X2872,{0,1950001,3300001,6950001,9000001,18000001,40000001},{0.84895,0.7979,0.6958,0.66517,0.56307,0.4916,0.44055}))</f>
        <v/>
      </c>
      <c r="AA2872" s="22">
        <f>IF(W2872&lt;0,0,CHOOSE(MATCH(W2872,{0,1950001,3300001,6950001,9000001},1),5.105/84.895,10.21/79.79,20.42/69.58,23.483/66.517,33.693/56.307))</f>
        <v/>
      </c>
      <c r="AB2872" s="21">
        <f>IF(C2872&lt;=2000,0,(MIN(C2872,ROUNDDOWN(F2872*0.3,0))-2000)*0.1)</f>
        <v/>
      </c>
      <c r="AC2872" s="21">
        <f>IF(C2872&lt;=2000,0,MIN((C2872-2000)*Y2872,(R2872+S2872)*0.2))</f>
        <v/>
      </c>
      <c r="AD2872" s="21">
        <f>IF(C2872&lt;=2000,0,MIN((C2872-2000)*Z2872,(T2872+U2872)*0.2))</f>
        <v/>
      </c>
      <c r="AE2872" s="21">
        <f>AC2872*AA2872</f>
        <v/>
      </c>
      <c r="AF2872" s="21">
        <f>ROUNDDOWN(R2872,-2)+ROUNDDOWN(S2872,-2)</f>
        <v/>
      </c>
      <c r="AG2872" s="21">
        <f>ROUNDDOWN(MAX(0,R2872-(AB2872+AC2872+AE2872)*0.6),-2)+ROUNDDOWN(MAX(0,S2872-(AB2872+AC2872+AE2872)*0.4),-2)</f>
        <v/>
      </c>
      <c r="AH2872" s="21">
        <f>ROUNDDOWN(MAX(0,T2872-(AB2872+AD2872)*0.6),-2)+ROUNDDOWN(MAX(0,U2872-(AB2872+AD2872)*0.4),-2)</f>
        <v/>
      </c>
      <c r="AI2872" s="21">
        <f>ROUNDDOWN(T2872,-2)+ROUNDDOWN(U2872,-2)</f>
        <v/>
      </c>
      <c r="AJ2872" s="21">
        <f>M2872+AF2872</f>
        <v/>
      </c>
      <c r="AK2872" s="21">
        <f>M2872+AG2872</f>
        <v/>
      </c>
      <c r="AL2872" s="21">
        <f>N2872+AH2872</f>
        <v/>
      </c>
      <c r="AM2872" s="21">
        <f>O2872+AI2872</f>
        <v/>
      </c>
      <c r="AN2872" s="21">
        <f>N2872+AI2872</f>
        <v/>
      </c>
      <c r="AO2872" s="21">
        <f>ROUNDDOWN((R2872+S2872)*0.2/Y2872+2000,0)</f>
        <v/>
      </c>
      <c r="AP2872" s="21">
        <f>ROUNDDOWN((T2872+U2872)*0.2/Z2872+2000,0)</f>
        <v/>
      </c>
      <c r="AQ2872" s="21">
        <f>AL2872-AK2872</f>
        <v/>
      </c>
      <c r="AR2872" s="21">
        <f>AM2872-AK2872</f>
        <v/>
      </c>
      <c r="AS2872" s="21">
        <f>AM2872-AL2872</f>
        <v/>
      </c>
      <c r="AT2872" s="21">
        <f>AK2872+C2872-AJ2872</f>
        <v/>
      </c>
      <c r="AU2872" s="21">
        <f>AL2872+C2872-AM2872</f>
        <v/>
      </c>
      <c r="AV2872" s="21">
        <f>AN2872+C2872-AM2872</f>
        <v/>
      </c>
    </row>
    <row r="2873">
      <c r="A2873" t="inlineStr">
        <is>
          <t>1万円刻み</t>
        </is>
      </c>
      <c r="B2873" s="21">
        <f>'5_1万円刻み'!$A$1110</f>
        <v/>
      </c>
      <c r="C2873" s="21">
        <f>AO2873</f>
        <v/>
      </c>
      <c r="D2873" s="21" t="n">
        <v>0</v>
      </c>
      <c r="E2873" s="21">
        <f>ROUND(MIN(B2873/12,650000)*12*0.0915+MIN(B2873/12,1390000)*12*(0.0504+0)+B2873*0.005,0)</f>
        <v/>
      </c>
      <c r="F2873" s="21">
        <f>IF(B2873&lt;741000,0,IF(B2873&lt;2191000,B2873-740000,IF(B2873&lt;2193000,1451000,IF(B2873&lt;2196000,1453000,IF(B2873&lt;2200000,1456000,IF(B2873&lt;3600000,ROUND(ROUNDDOWN(B2873/4,-3)*2.8,0)-80000,IF(B2873&lt;6600000,ROUND(ROUNDDOWN(B2873/4,-3)*3.2,0)-440000,IF(B2873&lt;8500000,ROUNDDOWN(B2873*0.9,0)-1100000,B2873-1950000))))))))</f>
        <v/>
      </c>
      <c r="G2873" s="21">
        <f>IF(F2873&gt;23500000,NA(),IF(F2873&lt;=4890000,1040000,IF(F2873&lt;=6550000,670000,620000)))</f>
        <v/>
      </c>
      <c r="H2873" s="21">
        <f>IF(D2873&lt;=0,0,MAX(0,MIN(2000000,D2873-MIN(100000,ROUNDDOWN(F2873*0.05,0)))))</f>
        <v/>
      </c>
      <c r="I2873" s="21">
        <f>IF(C2873&lt;=2000,0,MIN(C2873,ROUNDDOWN(F2873*0.4,0))-2000)</f>
        <v/>
      </c>
      <c r="J2873" s="21">
        <f>MAX(0,ROUNDDOWN(F2873-E2873-G2873,-3))</f>
        <v/>
      </c>
      <c r="K2873" s="21">
        <f>MAX(0,ROUNDDOWN(F2873-E2873-G2873-H2873-I2873,-3))</f>
        <v/>
      </c>
      <c r="L2873" s="21">
        <f>MAX(0,ROUNDDOWN(F2873-E2873-G2873-H2873,-3))</f>
        <v/>
      </c>
      <c r="M2873" s="21">
        <f>IF(J2873&lt;=0,0,ROUNDDOWN((J2873*LOOKUP(J2873,{0,1950001,3300001,6950001,9000001,18000001,40000001},{0.05,0.1,0.2,0.23,0.33,0.4,0.45})-LOOKUP(J2873,{0,1950001,3300001,6950001,9000001,18000001,40000001},{0,97500,427500,636000,1536000,2796000,4796000}))*1.021,-2))</f>
        <v/>
      </c>
      <c r="N2873" s="21">
        <f>IF(K2873&lt;=0,0,ROUNDDOWN((K2873*LOOKUP(K2873,{0,1950001,3300001,6950001,9000001,18000001,40000001},{0.05,0.1,0.2,0.23,0.33,0.4,0.45})-LOOKUP(K2873,{0,1950001,3300001,6950001,9000001,18000001,40000001},{0,97500,427500,636000,1536000,2796000,4796000}))*1.021,-2))</f>
        <v/>
      </c>
      <c r="O2873" s="21">
        <f>IF(L2873&lt;=0,0,ROUNDDOWN((L2873*LOOKUP(L2873,{0,1950001,3300001,6950001,9000001,18000001,40000001},{0.05,0.1,0.2,0.23,0.33,0.4,0.45})-LOOKUP(L2873,{0,1950001,3300001,6950001,9000001,18000001,40000001},{0,97500,427500,636000,1536000,2796000,4796000}))*1.021,-2))</f>
        <v/>
      </c>
      <c r="P2873" s="21">
        <f>MAX(0,ROUNDDOWN(F2873-E2873-430000,-3))</f>
        <v/>
      </c>
      <c r="Q2873" s="21">
        <f>MAX(0,ROUNDDOWN(F2873-E2873-430000-H2873,-3))</f>
        <v/>
      </c>
      <c r="R2873" s="21">
        <f>IF(F2873&lt;=450000,0,MAX(0,P2873*0.06-MIN(50000,P2873)*0.03))</f>
        <v/>
      </c>
      <c r="S2873" s="21">
        <f>IF(F2873&lt;=450000,0,MAX(0,P2873*0.04-MIN(50000,P2873)*0.02))</f>
        <v/>
      </c>
      <c r="T2873" s="21">
        <f>IF(F2873&lt;=450000,0,MAX(0,Q2873*0.06-MIN(50000,Q2873)*0.03))</f>
        <v/>
      </c>
      <c r="U2873" s="21">
        <f>IF(F2873&lt;=450000,0,MAX(0,Q2873*0.04-MIN(50000,Q2873)*0.02))</f>
        <v/>
      </c>
      <c r="V2873" s="21">
        <f>50000+MAX(0,G2873-480000)</f>
        <v/>
      </c>
      <c r="W2873" s="21">
        <f>P2873-V2873</f>
        <v/>
      </c>
      <c r="X2873" s="21">
        <f>Q2873-V2873</f>
        <v/>
      </c>
      <c r="Y2873" s="22">
        <f>IF(W2873&lt;0,0.9,LOOKUP(W2873,{0,1950001,3300001,6950001,9000001,18000001,40000001},{0.84895,0.7979,0.6958,0.66517,0.56307,0.4916,0.44055}))</f>
        <v/>
      </c>
      <c r="Z2873" s="22">
        <f>IF(X2873&lt;0,0.9,LOOKUP(X2873,{0,1950001,3300001,6950001,9000001,18000001,40000001},{0.84895,0.7979,0.6958,0.66517,0.56307,0.4916,0.44055}))</f>
        <v/>
      </c>
      <c r="AA2873" s="22">
        <f>IF(W2873&lt;0,0,CHOOSE(MATCH(W2873,{0,1950001,3300001,6950001,9000001},1),5.105/84.895,10.21/79.79,20.42/69.58,23.483/66.517,33.693/56.307))</f>
        <v/>
      </c>
      <c r="AB2873" s="21">
        <f>IF(C2873&lt;=2000,0,(MIN(C2873,ROUNDDOWN(F2873*0.3,0))-2000)*0.1)</f>
        <v/>
      </c>
      <c r="AC2873" s="21">
        <f>IF(C2873&lt;=2000,0,MIN((C2873-2000)*Y2873,(R2873+S2873)*0.2))</f>
        <v/>
      </c>
      <c r="AD2873" s="21">
        <f>IF(C2873&lt;=2000,0,MIN((C2873-2000)*Z2873,(T2873+U2873)*0.2))</f>
        <v/>
      </c>
      <c r="AE2873" s="21">
        <f>AC2873*AA2873</f>
        <v/>
      </c>
      <c r="AF2873" s="21">
        <f>ROUNDDOWN(R2873,-2)+ROUNDDOWN(S2873,-2)</f>
        <v/>
      </c>
      <c r="AG2873" s="21">
        <f>ROUNDDOWN(MAX(0,R2873-(AB2873+AC2873+AE2873)*0.6),-2)+ROUNDDOWN(MAX(0,S2873-(AB2873+AC2873+AE2873)*0.4),-2)</f>
        <v/>
      </c>
      <c r="AH2873" s="21">
        <f>ROUNDDOWN(MAX(0,T2873-(AB2873+AD2873)*0.6),-2)+ROUNDDOWN(MAX(0,U2873-(AB2873+AD2873)*0.4),-2)</f>
        <v/>
      </c>
      <c r="AI2873" s="21">
        <f>ROUNDDOWN(T2873,-2)+ROUNDDOWN(U2873,-2)</f>
        <v/>
      </c>
      <c r="AJ2873" s="21">
        <f>M2873+AF2873</f>
        <v/>
      </c>
      <c r="AK2873" s="21">
        <f>M2873+AG2873</f>
        <v/>
      </c>
      <c r="AL2873" s="21">
        <f>N2873+AH2873</f>
        <v/>
      </c>
      <c r="AM2873" s="21">
        <f>O2873+AI2873</f>
        <v/>
      </c>
      <c r="AN2873" s="21">
        <f>N2873+AI2873</f>
        <v/>
      </c>
      <c r="AO2873" s="21">
        <f>ROUNDDOWN((R2873+S2873)*0.2/Y2873+2000,0)</f>
        <v/>
      </c>
      <c r="AP2873" s="21">
        <f>ROUNDDOWN((T2873+U2873)*0.2/Z2873+2000,0)</f>
        <v/>
      </c>
      <c r="AQ2873" s="21">
        <f>AL2873-AK2873</f>
        <v/>
      </c>
      <c r="AR2873" s="21">
        <f>AM2873-AK2873</f>
        <v/>
      </c>
      <c r="AS2873" s="21">
        <f>AM2873-AL2873</f>
        <v/>
      </c>
      <c r="AT2873" s="21">
        <f>AK2873+C2873-AJ2873</f>
        <v/>
      </c>
      <c r="AU2873" s="21">
        <f>AL2873+C2873-AM2873</f>
        <v/>
      </c>
      <c r="AV2873" s="21">
        <f>AN2873+C2873-AM2873</f>
        <v/>
      </c>
    </row>
    <row r="2874">
      <c r="A2874" t="inlineStr">
        <is>
          <t>1万円刻み</t>
        </is>
      </c>
      <c r="B2874" s="21">
        <f>'5_1万円刻み'!$A$1111</f>
        <v/>
      </c>
      <c r="C2874" s="21">
        <f>AO2874</f>
        <v/>
      </c>
      <c r="D2874" s="21" t="n">
        <v>0</v>
      </c>
      <c r="E2874" s="21">
        <f>ROUND(MIN(B2874/12,650000)*12*0.0915+MIN(B2874/12,1390000)*12*(0.0504+0)+B2874*0.005,0)</f>
        <v/>
      </c>
      <c r="F2874" s="21">
        <f>IF(B2874&lt;741000,0,IF(B2874&lt;2191000,B2874-740000,IF(B2874&lt;2193000,1451000,IF(B2874&lt;2196000,1453000,IF(B2874&lt;2200000,1456000,IF(B2874&lt;3600000,ROUND(ROUNDDOWN(B2874/4,-3)*2.8,0)-80000,IF(B2874&lt;6600000,ROUND(ROUNDDOWN(B2874/4,-3)*3.2,0)-440000,IF(B2874&lt;8500000,ROUNDDOWN(B2874*0.9,0)-1100000,B2874-1950000))))))))</f>
        <v/>
      </c>
      <c r="G2874" s="21">
        <f>IF(F2874&gt;23500000,NA(),IF(F2874&lt;=4890000,1040000,IF(F2874&lt;=6550000,670000,620000)))</f>
        <v/>
      </c>
      <c r="H2874" s="21">
        <f>IF(D2874&lt;=0,0,MAX(0,MIN(2000000,D2874-MIN(100000,ROUNDDOWN(F2874*0.05,0)))))</f>
        <v/>
      </c>
      <c r="I2874" s="21">
        <f>IF(C2874&lt;=2000,0,MIN(C2874,ROUNDDOWN(F2874*0.4,0))-2000)</f>
        <v/>
      </c>
      <c r="J2874" s="21">
        <f>MAX(0,ROUNDDOWN(F2874-E2874-G2874,-3))</f>
        <v/>
      </c>
      <c r="K2874" s="21">
        <f>MAX(0,ROUNDDOWN(F2874-E2874-G2874-H2874-I2874,-3))</f>
        <v/>
      </c>
      <c r="L2874" s="21">
        <f>MAX(0,ROUNDDOWN(F2874-E2874-G2874-H2874,-3))</f>
        <v/>
      </c>
      <c r="M2874" s="21">
        <f>IF(J2874&lt;=0,0,ROUNDDOWN((J2874*LOOKUP(J2874,{0,1950001,3300001,6950001,9000001,18000001,40000001},{0.05,0.1,0.2,0.23,0.33,0.4,0.45})-LOOKUP(J2874,{0,1950001,3300001,6950001,9000001,18000001,40000001},{0,97500,427500,636000,1536000,2796000,4796000}))*1.021,-2))</f>
        <v/>
      </c>
      <c r="N2874" s="21">
        <f>IF(K2874&lt;=0,0,ROUNDDOWN((K2874*LOOKUP(K2874,{0,1950001,3300001,6950001,9000001,18000001,40000001},{0.05,0.1,0.2,0.23,0.33,0.4,0.45})-LOOKUP(K2874,{0,1950001,3300001,6950001,9000001,18000001,40000001},{0,97500,427500,636000,1536000,2796000,4796000}))*1.021,-2))</f>
        <v/>
      </c>
      <c r="O2874" s="21">
        <f>IF(L2874&lt;=0,0,ROUNDDOWN((L2874*LOOKUP(L2874,{0,1950001,3300001,6950001,9000001,18000001,40000001},{0.05,0.1,0.2,0.23,0.33,0.4,0.45})-LOOKUP(L2874,{0,1950001,3300001,6950001,9000001,18000001,40000001},{0,97500,427500,636000,1536000,2796000,4796000}))*1.021,-2))</f>
        <v/>
      </c>
      <c r="P2874" s="21">
        <f>MAX(0,ROUNDDOWN(F2874-E2874-430000,-3))</f>
        <v/>
      </c>
      <c r="Q2874" s="21">
        <f>MAX(0,ROUNDDOWN(F2874-E2874-430000-H2874,-3))</f>
        <v/>
      </c>
      <c r="R2874" s="21">
        <f>IF(F2874&lt;=450000,0,MAX(0,P2874*0.06-MIN(50000,P2874)*0.03))</f>
        <v/>
      </c>
      <c r="S2874" s="21">
        <f>IF(F2874&lt;=450000,0,MAX(0,P2874*0.04-MIN(50000,P2874)*0.02))</f>
        <v/>
      </c>
      <c r="T2874" s="21">
        <f>IF(F2874&lt;=450000,0,MAX(0,Q2874*0.06-MIN(50000,Q2874)*0.03))</f>
        <v/>
      </c>
      <c r="U2874" s="21">
        <f>IF(F2874&lt;=450000,0,MAX(0,Q2874*0.04-MIN(50000,Q2874)*0.02))</f>
        <v/>
      </c>
      <c r="V2874" s="21">
        <f>50000+MAX(0,G2874-480000)</f>
        <v/>
      </c>
      <c r="W2874" s="21">
        <f>P2874-V2874</f>
        <v/>
      </c>
      <c r="X2874" s="21">
        <f>Q2874-V2874</f>
        <v/>
      </c>
      <c r="Y2874" s="22">
        <f>IF(W2874&lt;0,0.9,LOOKUP(W2874,{0,1950001,3300001,6950001,9000001,18000001,40000001},{0.84895,0.7979,0.6958,0.66517,0.56307,0.4916,0.44055}))</f>
        <v/>
      </c>
      <c r="Z2874" s="22">
        <f>IF(X2874&lt;0,0.9,LOOKUP(X2874,{0,1950001,3300001,6950001,9000001,18000001,40000001},{0.84895,0.7979,0.6958,0.66517,0.56307,0.4916,0.44055}))</f>
        <v/>
      </c>
      <c r="AA2874" s="22">
        <f>IF(W2874&lt;0,0,CHOOSE(MATCH(W2874,{0,1950001,3300001,6950001,9000001},1),5.105/84.895,10.21/79.79,20.42/69.58,23.483/66.517,33.693/56.307))</f>
        <v/>
      </c>
      <c r="AB2874" s="21">
        <f>IF(C2874&lt;=2000,0,(MIN(C2874,ROUNDDOWN(F2874*0.3,0))-2000)*0.1)</f>
        <v/>
      </c>
      <c r="AC2874" s="21">
        <f>IF(C2874&lt;=2000,0,MIN((C2874-2000)*Y2874,(R2874+S2874)*0.2))</f>
        <v/>
      </c>
      <c r="AD2874" s="21">
        <f>IF(C2874&lt;=2000,0,MIN((C2874-2000)*Z2874,(T2874+U2874)*0.2))</f>
        <v/>
      </c>
      <c r="AE2874" s="21">
        <f>AC2874*AA2874</f>
        <v/>
      </c>
      <c r="AF2874" s="21">
        <f>ROUNDDOWN(R2874,-2)+ROUNDDOWN(S2874,-2)</f>
        <v/>
      </c>
      <c r="AG2874" s="21">
        <f>ROUNDDOWN(MAX(0,R2874-(AB2874+AC2874+AE2874)*0.6),-2)+ROUNDDOWN(MAX(0,S2874-(AB2874+AC2874+AE2874)*0.4),-2)</f>
        <v/>
      </c>
      <c r="AH2874" s="21">
        <f>ROUNDDOWN(MAX(0,T2874-(AB2874+AD2874)*0.6),-2)+ROUNDDOWN(MAX(0,U2874-(AB2874+AD2874)*0.4),-2)</f>
        <v/>
      </c>
      <c r="AI2874" s="21">
        <f>ROUNDDOWN(T2874,-2)+ROUNDDOWN(U2874,-2)</f>
        <v/>
      </c>
      <c r="AJ2874" s="21">
        <f>M2874+AF2874</f>
        <v/>
      </c>
      <c r="AK2874" s="21">
        <f>M2874+AG2874</f>
        <v/>
      </c>
      <c r="AL2874" s="21">
        <f>N2874+AH2874</f>
        <v/>
      </c>
      <c r="AM2874" s="21">
        <f>O2874+AI2874</f>
        <v/>
      </c>
      <c r="AN2874" s="21">
        <f>N2874+AI2874</f>
        <v/>
      </c>
      <c r="AO2874" s="21">
        <f>ROUNDDOWN((R2874+S2874)*0.2/Y2874+2000,0)</f>
        <v/>
      </c>
      <c r="AP2874" s="21">
        <f>ROUNDDOWN((T2874+U2874)*0.2/Z2874+2000,0)</f>
        <v/>
      </c>
      <c r="AQ2874" s="21">
        <f>AL2874-AK2874</f>
        <v/>
      </c>
      <c r="AR2874" s="21">
        <f>AM2874-AK2874</f>
        <v/>
      </c>
      <c r="AS2874" s="21">
        <f>AM2874-AL2874</f>
        <v/>
      </c>
      <c r="AT2874" s="21">
        <f>AK2874+C2874-AJ2874</f>
        <v/>
      </c>
      <c r="AU2874" s="21">
        <f>AL2874+C2874-AM2874</f>
        <v/>
      </c>
      <c r="AV2874" s="21">
        <f>AN2874+C2874-AM2874</f>
        <v/>
      </c>
    </row>
    <row r="2875">
      <c r="A2875" t="inlineStr">
        <is>
          <t>1万円刻み</t>
        </is>
      </c>
      <c r="B2875" s="21">
        <f>'5_1万円刻み'!$A$1112</f>
        <v/>
      </c>
      <c r="C2875" s="21">
        <f>AO2875</f>
        <v/>
      </c>
      <c r="D2875" s="21" t="n">
        <v>0</v>
      </c>
      <c r="E2875" s="21">
        <f>ROUND(MIN(B2875/12,650000)*12*0.0915+MIN(B2875/12,1390000)*12*(0.0504+0)+B2875*0.005,0)</f>
        <v/>
      </c>
      <c r="F2875" s="21">
        <f>IF(B2875&lt;741000,0,IF(B2875&lt;2191000,B2875-740000,IF(B2875&lt;2193000,1451000,IF(B2875&lt;2196000,1453000,IF(B2875&lt;2200000,1456000,IF(B2875&lt;3600000,ROUND(ROUNDDOWN(B2875/4,-3)*2.8,0)-80000,IF(B2875&lt;6600000,ROUND(ROUNDDOWN(B2875/4,-3)*3.2,0)-440000,IF(B2875&lt;8500000,ROUNDDOWN(B2875*0.9,0)-1100000,B2875-1950000))))))))</f>
        <v/>
      </c>
      <c r="G2875" s="21">
        <f>IF(F2875&gt;23500000,NA(),IF(F2875&lt;=4890000,1040000,IF(F2875&lt;=6550000,670000,620000)))</f>
        <v/>
      </c>
      <c r="H2875" s="21">
        <f>IF(D2875&lt;=0,0,MAX(0,MIN(2000000,D2875-MIN(100000,ROUNDDOWN(F2875*0.05,0)))))</f>
        <v/>
      </c>
      <c r="I2875" s="21">
        <f>IF(C2875&lt;=2000,0,MIN(C2875,ROUNDDOWN(F2875*0.4,0))-2000)</f>
        <v/>
      </c>
      <c r="J2875" s="21">
        <f>MAX(0,ROUNDDOWN(F2875-E2875-G2875,-3))</f>
        <v/>
      </c>
      <c r="K2875" s="21">
        <f>MAX(0,ROUNDDOWN(F2875-E2875-G2875-H2875-I2875,-3))</f>
        <v/>
      </c>
      <c r="L2875" s="21">
        <f>MAX(0,ROUNDDOWN(F2875-E2875-G2875-H2875,-3))</f>
        <v/>
      </c>
      <c r="M2875" s="21">
        <f>IF(J2875&lt;=0,0,ROUNDDOWN((J2875*LOOKUP(J2875,{0,1950001,3300001,6950001,9000001,18000001,40000001},{0.05,0.1,0.2,0.23,0.33,0.4,0.45})-LOOKUP(J2875,{0,1950001,3300001,6950001,9000001,18000001,40000001},{0,97500,427500,636000,1536000,2796000,4796000}))*1.021,-2))</f>
        <v/>
      </c>
      <c r="N2875" s="21">
        <f>IF(K2875&lt;=0,0,ROUNDDOWN((K2875*LOOKUP(K2875,{0,1950001,3300001,6950001,9000001,18000001,40000001},{0.05,0.1,0.2,0.23,0.33,0.4,0.45})-LOOKUP(K2875,{0,1950001,3300001,6950001,9000001,18000001,40000001},{0,97500,427500,636000,1536000,2796000,4796000}))*1.021,-2))</f>
        <v/>
      </c>
      <c r="O2875" s="21">
        <f>IF(L2875&lt;=0,0,ROUNDDOWN((L2875*LOOKUP(L2875,{0,1950001,3300001,6950001,9000001,18000001,40000001},{0.05,0.1,0.2,0.23,0.33,0.4,0.45})-LOOKUP(L2875,{0,1950001,3300001,6950001,9000001,18000001,40000001},{0,97500,427500,636000,1536000,2796000,4796000}))*1.021,-2))</f>
        <v/>
      </c>
      <c r="P2875" s="21">
        <f>MAX(0,ROUNDDOWN(F2875-E2875-430000,-3))</f>
        <v/>
      </c>
      <c r="Q2875" s="21">
        <f>MAX(0,ROUNDDOWN(F2875-E2875-430000-H2875,-3))</f>
        <v/>
      </c>
      <c r="R2875" s="21">
        <f>IF(F2875&lt;=450000,0,MAX(0,P2875*0.06-MIN(50000,P2875)*0.03))</f>
        <v/>
      </c>
      <c r="S2875" s="21">
        <f>IF(F2875&lt;=450000,0,MAX(0,P2875*0.04-MIN(50000,P2875)*0.02))</f>
        <v/>
      </c>
      <c r="T2875" s="21">
        <f>IF(F2875&lt;=450000,0,MAX(0,Q2875*0.06-MIN(50000,Q2875)*0.03))</f>
        <v/>
      </c>
      <c r="U2875" s="21">
        <f>IF(F2875&lt;=450000,0,MAX(0,Q2875*0.04-MIN(50000,Q2875)*0.02))</f>
        <v/>
      </c>
      <c r="V2875" s="21">
        <f>50000+MAX(0,G2875-480000)</f>
        <v/>
      </c>
      <c r="W2875" s="21">
        <f>P2875-V2875</f>
        <v/>
      </c>
      <c r="X2875" s="21">
        <f>Q2875-V2875</f>
        <v/>
      </c>
      <c r="Y2875" s="22">
        <f>IF(W2875&lt;0,0.9,LOOKUP(W2875,{0,1950001,3300001,6950001,9000001,18000001,40000001},{0.84895,0.7979,0.6958,0.66517,0.56307,0.4916,0.44055}))</f>
        <v/>
      </c>
      <c r="Z2875" s="22">
        <f>IF(X2875&lt;0,0.9,LOOKUP(X2875,{0,1950001,3300001,6950001,9000001,18000001,40000001},{0.84895,0.7979,0.6958,0.66517,0.56307,0.4916,0.44055}))</f>
        <v/>
      </c>
      <c r="AA2875" s="22">
        <f>IF(W2875&lt;0,0,CHOOSE(MATCH(W2875,{0,1950001,3300001,6950001,9000001},1),5.105/84.895,10.21/79.79,20.42/69.58,23.483/66.517,33.693/56.307))</f>
        <v/>
      </c>
      <c r="AB2875" s="21">
        <f>IF(C2875&lt;=2000,0,(MIN(C2875,ROUNDDOWN(F2875*0.3,0))-2000)*0.1)</f>
        <v/>
      </c>
      <c r="AC2875" s="21">
        <f>IF(C2875&lt;=2000,0,MIN((C2875-2000)*Y2875,(R2875+S2875)*0.2))</f>
        <v/>
      </c>
      <c r="AD2875" s="21">
        <f>IF(C2875&lt;=2000,0,MIN((C2875-2000)*Z2875,(T2875+U2875)*0.2))</f>
        <v/>
      </c>
      <c r="AE2875" s="21">
        <f>AC2875*AA2875</f>
        <v/>
      </c>
      <c r="AF2875" s="21">
        <f>ROUNDDOWN(R2875,-2)+ROUNDDOWN(S2875,-2)</f>
        <v/>
      </c>
      <c r="AG2875" s="21">
        <f>ROUNDDOWN(MAX(0,R2875-(AB2875+AC2875+AE2875)*0.6),-2)+ROUNDDOWN(MAX(0,S2875-(AB2875+AC2875+AE2875)*0.4),-2)</f>
        <v/>
      </c>
      <c r="AH2875" s="21">
        <f>ROUNDDOWN(MAX(0,T2875-(AB2875+AD2875)*0.6),-2)+ROUNDDOWN(MAX(0,U2875-(AB2875+AD2875)*0.4),-2)</f>
        <v/>
      </c>
      <c r="AI2875" s="21">
        <f>ROUNDDOWN(T2875,-2)+ROUNDDOWN(U2875,-2)</f>
        <v/>
      </c>
      <c r="AJ2875" s="21">
        <f>M2875+AF2875</f>
        <v/>
      </c>
      <c r="AK2875" s="21">
        <f>M2875+AG2875</f>
        <v/>
      </c>
      <c r="AL2875" s="21">
        <f>N2875+AH2875</f>
        <v/>
      </c>
      <c r="AM2875" s="21">
        <f>O2875+AI2875</f>
        <v/>
      </c>
      <c r="AN2875" s="21">
        <f>N2875+AI2875</f>
        <v/>
      </c>
      <c r="AO2875" s="21">
        <f>ROUNDDOWN((R2875+S2875)*0.2/Y2875+2000,0)</f>
        <v/>
      </c>
      <c r="AP2875" s="21">
        <f>ROUNDDOWN((T2875+U2875)*0.2/Z2875+2000,0)</f>
        <v/>
      </c>
      <c r="AQ2875" s="21">
        <f>AL2875-AK2875</f>
        <v/>
      </c>
      <c r="AR2875" s="21">
        <f>AM2875-AK2875</f>
        <v/>
      </c>
      <c r="AS2875" s="21">
        <f>AM2875-AL2875</f>
        <v/>
      </c>
      <c r="AT2875" s="21">
        <f>AK2875+C2875-AJ2875</f>
        <v/>
      </c>
      <c r="AU2875" s="21">
        <f>AL2875+C2875-AM2875</f>
        <v/>
      </c>
      <c r="AV2875" s="21">
        <f>AN2875+C2875-AM2875</f>
        <v/>
      </c>
    </row>
    <row r="2876">
      <c r="A2876" t="inlineStr">
        <is>
          <t>1万円刻み</t>
        </is>
      </c>
      <c r="B2876" s="21">
        <f>'5_1万円刻み'!$A$1113</f>
        <v/>
      </c>
      <c r="C2876" s="21">
        <f>AO2876</f>
        <v/>
      </c>
      <c r="D2876" s="21" t="n">
        <v>0</v>
      </c>
      <c r="E2876" s="21">
        <f>ROUND(MIN(B2876/12,650000)*12*0.0915+MIN(B2876/12,1390000)*12*(0.0504+0)+B2876*0.005,0)</f>
        <v/>
      </c>
      <c r="F2876" s="21">
        <f>IF(B2876&lt;741000,0,IF(B2876&lt;2191000,B2876-740000,IF(B2876&lt;2193000,1451000,IF(B2876&lt;2196000,1453000,IF(B2876&lt;2200000,1456000,IF(B2876&lt;3600000,ROUND(ROUNDDOWN(B2876/4,-3)*2.8,0)-80000,IF(B2876&lt;6600000,ROUND(ROUNDDOWN(B2876/4,-3)*3.2,0)-440000,IF(B2876&lt;8500000,ROUNDDOWN(B2876*0.9,0)-1100000,B2876-1950000))))))))</f>
        <v/>
      </c>
      <c r="G2876" s="21">
        <f>IF(F2876&gt;23500000,NA(),IF(F2876&lt;=4890000,1040000,IF(F2876&lt;=6550000,670000,620000)))</f>
        <v/>
      </c>
      <c r="H2876" s="21">
        <f>IF(D2876&lt;=0,0,MAX(0,MIN(2000000,D2876-MIN(100000,ROUNDDOWN(F2876*0.05,0)))))</f>
        <v/>
      </c>
      <c r="I2876" s="21">
        <f>IF(C2876&lt;=2000,0,MIN(C2876,ROUNDDOWN(F2876*0.4,0))-2000)</f>
        <v/>
      </c>
      <c r="J2876" s="21">
        <f>MAX(0,ROUNDDOWN(F2876-E2876-G2876,-3))</f>
        <v/>
      </c>
      <c r="K2876" s="21">
        <f>MAX(0,ROUNDDOWN(F2876-E2876-G2876-H2876-I2876,-3))</f>
        <v/>
      </c>
      <c r="L2876" s="21">
        <f>MAX(0,ROUNDDOWN(F2876-E2876-G2876-H2876,-3))</f>
        <v/>
      </c>
      <c r="M2876" s="21">
        <f>IF(J2876&lt;=0,0,ROUNDDOWN((J2876*LOOKUP(J2876,{0,1950001,3300001,6950001,9000001,18000001,40000001},{0.05,0.1,0.2,0.23,0.33,0.4,0.45})-LOOKUP(J2876,{0,1950001,3300001,6950001,9000001,18000001,40000001},{0,97500,427500,636000,1536000,2796000,4796000}))*1.021,-2))</f>
        <v/>
      </c>
      <c r="N2876" s="21">
        <f>IF(K2876&lt;=0,0,ROUNDDOWN((K2876*LOOKUP(K2876,{0,1950001,3300001,6950001,9000001,18000001,40000001},{0.05,0.1,0.2,0.23,0.33,0.4,0.45})-LOOKUP(K2876,{0,1950001,3300001,6950001,9000001,18000001,40000001},{0,97500,427500,636000,1536000,2796000,4796000}))*1.021,-2))</f>
        <v/>
      </c>
      <c r="O2876" s="21">
        <f>IF(L2876&lt;=0,0,ROUNDDOWN((L2876*LOOKUP(L2876,{0,1950001,3300001,6950001,9000001,18000001,40000001},{0.05,0.1,0.2,0.23,0.33,0.4,0.45})-LOOKUP(L2876,{0,1950001,3300001,6950001,9000001,18000001,40000001},{0,97500,427500,636000,1536000,2796000,4796000}))*1.021,-2))</f>
        <v/>
      </c>
      <c r="P2876" s="21">
        <f>MAX(0,ROUNDDOWN(F2876-E2876-430000,-3))</f>
        <v/>
      </c>
      <c r="Q2876" s="21">
        <f>MAX(0,ROUNDDOWN(F2876-E2876-430000-H2876,-3))</f>
        <v/>
      </c>
      <c r="R2876" s="21">
        <f>IF(F2876&lt;=450000,0,MAX(0,P2876*0.06-MIN(50000,P2876)*0.03))</f>
        <v/>
      </c>
      <c r="S2876" s="21">
        <f>IF(F2876&lt;=450000,0,MAX(0,P2876*0.04-MIN(50000,P2876)*0.02))</f>
        <v/>
      </c>
      <c r="T2876" s="21">
        <f>IF(F2876&lt;=450000,0,MAX(0,Q2876*0.06-MIN(50000,Q2876)*0.03))</f>
        <v/>
      </c>
      <c r="U2876" s="21">
        <f>IF(F2876&lt;=450000,0,MAX(0,Q2876*0.04-MIN(50000,Q2876)*0.02))</f>
        <v/>
      </c>
      <c r="V2876" s="21">
        <f>50000+MAX(0,G2876-480000)</f>
        <v/>
      </c>
      <c r="W2876" s="21">
        <f>P2876-V2876</f>
        <v/>
      </c>
      <c r="X2876" s="21">
        <f>Q2876-V2876</f>
        <v/>
      </c>
      <c r="Y2876" s="22">
        <f>IF(W2876&lt;0,0.9,LOOKUP(W2876,{0,1950001,3300001,6950001,9000001,18000001,40000001},{0.84895,0.7979,0.6958,0.66517,0.56307,0.4916,0.44055}))</f>
        <v/>
      </c>
      <c r="Z2876" s="22">
        <f>IF(X2876&lt;0,0.9,LOOKUP(X2876,{0,1950001,3300001,6950001,9000001,18000001,40000001},{0.84895,0.7979,0.6958,0.66517,0.56307,0.4916,0.44055}))</f>
        <v/>
      </c>
      <c r="AA2876" s="22">
        <f>IF(W2876&lt;0,0,CHOOSE(MATCH(W2876,{0,1950001,3300001,6950001,9000001},1),5.105/84.895,10.21/79.79,20.42/69.58,23.483/66.517,33.693/56.307))</f>
        <v/>
      </c>
      <c r="AB2876" s="21">
        <f>IF(C2876&lt;=2000,0,(MIN(C2876,ROUNDDOWN(F2876*0.3,0))-2000)*0.1)</f>
        <v/>
      </c>
      <c r="AC2876" s="21">
        <f>IF(C2876&lt;=2000,0,MIN((C2876-2000)*Y2876,(R2876+S2876)*0.2))</f>
        <v/>
      </c>
      <c r="AD2876" s="21">
        <f>IF(C2876&lt;=2000,0,MIN((C2876-2000)*Z2876,(T2876+U2876)*0.2))</f>
        <v/>
      </c>
      <c r="AE2876" s="21">
        <f>AC2876*AA2876</f>
        <v/>
      </c>
      <c r="AF2876" s="21">
        <f>ROUNDDOWN(R2876,-2)+ROUNDDOWN(S2876,-2)</f>
        <v/>
      </c>
      <c r="AG2876" s="21">
        <f>ROUNDDOWN(MAX(0,R2876-(AB2876+AC2876+AE2876)*0.6),-2)+ROUNDDOWN(MAX(0,S2876-(AB2876+AC2876+AE2876)*0.4),-2)</f>
        <v/>
      </c>
      <c r="AH2876" s="21">
        <f>ROUNDDOWN(MAX(0,T2876-(AB2876+AD2876)*0.6),-2)+ROUNDDOWN(MAX(0,U2876-(AB2876+AD2876)*0.4),-2)</f>
        <v/>
      </c>
      <c r="AI2876" s="21">
        <f>ROUNDDOWN(T2876,-2)+ROUNDDOWN(U2876,-2)</f>
        <v/>
      </c>
      <c r="AJ2876" s="21">
        <f>M2876+AF2876</f>
        <v/>
      </c>
      <c r="AK2876" s="21">
        <f>M2876+AG2876</f>
        <v/>
      </c>
      <c r="AL2876" s="21">
        <f>N2876+AH2876</f>
        <v/>
      </c>
      <c r="AM2876" s="21">
        <f>O2876+AI2876</f>
        <v/>
      </c>
      <c r="AN2876" s="21">
        <f>N2876+AI2876</f>
        <v/>
      </c>
      <c r="AO2876" s="21">
        <f>ROUNDDOWN((R2876+S2876)*0.2/Y2876+2000,0)</f>
        <v/>
      </c>
      <c r="AP2876" s="21">
        <f>ROUNDDOWN((T2876+U2876)*0.2/Z2876+2000,0)</f>
        <v/>
      </c>
      <c r="AQ2876" s="21">
        <f>AL2876-AK2876</f>
        <v/>
      </c>
      <c r="AR2876" s="21">
        <f>AM2876-AK2876</f>
        <v/>
      </c>
      <c r="AS2876" s="21">
        <f>AM2876-AL2876</f>
        <v/>
      </c>
      <c r="AT2876" s="21">
        <f>AK2876+C2876-AJ2876</f>
        <v/>
      </c>
      <c r="AU2876" s="21">
        <f>AL2876+C2876-AM2876</f>
        <v/>
      </c>
      <c r="AV2876" s="21">
        <f>AN2876+C2876-AM2876</f>
        <v/>
      </c>
    </row>
    <row r="2877">
      <c r="A2877" t="inlineStr">
        <is>
          <t>1万円刻み</t>
        </is>
      </c>
      <c r="B2877" s="21">
        <f>'5_1万円刻み'!$A$1114</f>
        <v/>
      </c>
      <c r="C2877" s="21">
        <f>AO2877</f>
        <v/>
      </c>
      <c r="D2877" s="21" t="n">
        <v>0</v>
      </c>
      <c r="E2877" s="21">
        <f>ROUND(MIN(B2877/12,650000)*12*0.0915+MIN(B2877/12,1390000)*12*(0.0504+0)+B2877*0.005,0)</f>
        <v/>
      </c>
      <c r="F2877" s="21">
        <f>IF(B2877&lt;741000,0,IF(B2877&lt;2191000,B2877-740000,IF(B2877&lt;2193000,1451000,IF(B2877&lt;2196000,1453000,IF(B2877&lt;2200000,1456000,IF(B2877&lt;3600000,ROUND(ROUNDDOWN(B2877/4,-3)*2.8,0)-80000,IF(B2877&lt;6600000,ROUND(ROUNDDOWN(B2877/4,-3)*3.2,0)-440000,IF(B2877&lt;8500000,ROUNDDOWN(B2877*0.9,0)-1100000,B2877-1950000))))))))</f>
        <v/>
      </c>
      <c r="G2877" s="21">
        <f>IF(F2877&gt;23500000,NA(),IF(F2877&lt;=4890000,1040000,IF(F2877&lt;=6550000,670000,620000)))</f>
        <v/>
      </c>
      <c r="H2877" s="21">
        <f>IF(D2877&lt;=0,0,MAX(0,MIN(2000000,D2877-MIN(100000,ROUNDDOWN(F2877*0.05,0)))))</f>
        <v/>
      </c>
      <c r="I2877" s="21">
        <f>IF(C2877&lt;=2000,0,MIN(C2877,ROUNDDOWN(F2877*0.4,0))-2000)</f>
        <v/>
      </c>
      <c r="J2877" s="21">
        <f>MAX(0,ROUNDDOWN(F2877-E2877-G2877,-3))</f>
        <v/>
      </c>
      <c r="K2877" s="21">
        <f>MAX(0,ROUNDDOWN(F2877-E2877-G2877-H2877-I2877,-3))</f>
        <v/>
      </c>
      <c r="L2877" s="21">
        <f>MAX(0,ROUNDDOWN(F2877-E2877-G2877-H2877,-3))</f>
        <v/>
      </c>
      <c r="M2877" s="21">
        <f>IF(J2877&lt;=0,0,ROUNDDOWN((J2877*LOOKUP(J2877,{0,1950001,3300001,6950001,9000001,18000001,40000001},{0.05,0.1,0.2,0.23,0.33,0.4,0.45})-LOOKUP(J2877,{0,1950001,3300001,6950001,9000001,18000001,40000001},{0,97500,427500,636000,1536000,2796000,4796000}))*1.021,-2))</f>
        <v/>
      </c>
      <c r="N2877" s="21">
        <f>IF(K2877&lt;=0,0,ROUNDDOWN((K2877*LOOKUP(K2877,{0,1950001,3300001,6950001,9000001,18000001,40000001},{0.05,0.1,0.2,0.23,0.33,0.4,0.45})-LOOKUP(K2877,{0,1950001,3300001,6950001,9000001,18000001,40000001},{0,97500,427500,636000,1536000,2796000,4796000}))*1.021,-2))</f>
        <v/>
      </c>
      <c r="O2877" s="21">
        <f>IF(L2877&lt;=0,0,ROUNDDOWN((L2877*LOOKUP(L2877,{0,1950001,3300001,6950001,9000001,18000001,40000001},{0.05,0.1,0.2,0.23,0.33,0.4,0.45})-LOOKUP(L2877,{0,1950001,3300001,6950001,9000001,18000001,40000001},{0,97500,427500,636000,1536000,2796000,4796000}))*1.021,-2))</f>
        <v/>
      </c>
      <c r="P2877" s="21">
        <f>MAX(0,ROUNDDOWN(F2877-E2877-430000,-3))</f>
        <v/>
      </c>
      <c r="Q2877" s="21">
        <f>MAX(0,ROUNDDOWN(F2877-E2877-430000-H2877,-3))</f>
        <v/>
      </c>
      <c r="R2877" s="21">
        <f>IF(F2877&lt;=450000,0,MAX(0,P2877*0.06-MIN(50000,P2877)*0.03))</f>
        <v/>
      </c>
      <c r="S2877" s="21">
        <f>IF(F2877&lt;=450000,0,MAX(0,P2877*0.04-MIN(50000,P2877)*0.02))</f>
        <v/>
      </c>
      <c r="T2877" s="21">
        <f>IF(F2877&lt;=450000,0,MAX(0,Q2877*0.06-MIN(50000,Q2877)*0.03))</f>
        <v/>
      </c>
      <c r="U2877" s="21">
        <f>IF(F2877&lt;=450000,0,MAX(0,Q2877*0.04-MIN(50000,Q2877)*0.02))</f>
        <v/>
      </c>
      <c r="V2877" s="21">
        <f>50000+MAX(0,G2877-480000)</f>
        <v/>
      </c>
      <c r="W2877" s="21">
        <f>P2877-V2877</f>
        <v/>
      </c>
      <c r="X2877" s="21">
        <f>Q2877-V2877</f>
        <v/>
      </c>
      <c r="Y2877" s="22">
        <f>IF(W2877&lt;0,0.9,LOOKUP(W2877,{0,1950001,3300001,6950001,9000001,18000001,40000001},{0.84895,0.7979,0.6958,0.66517,0.56307,0.4916,0.44055}))</f>
        <v/>
      </c>
      <c r="Z2877" s="22">
        <f>IF(X2877&lt;0,0.9,LOOKUP(X2877,{0,1950001,3300001,6950001,9000001,18000001,40000001},{0.84895,0.7979,0.6958,0.66517,0.56307,0.4916,0.44055}))</f>
        <v/>
      </c>
      <c r="AA2877" s="22">
        <f>IF(W2877&lt;0,0,CHOOSE(MATCH(W2877,{0,1950001,3300001,6950001,9000001},1),5.105/84.895,10.21/79.79,20.42/69.58,23.483/66.517,33.693/56.307))</f>
        <v/>
      </c>
      <c r="AB2877" s="21">
        <f>IF(C2877&lt;=2000,0,(MIN(C2877,ROUNDDOWN(F2877*0.3,0))-2000)*0.1)</f>
        <v/>
      </c>
      <c r="AC2877" s="21">
        <f>IF(C2877&lt;=2000,0,MIN((C2877-2000)*Y2877,(R2877+S2877)*0.2))</f>
        <v/>
      </c>
      <c r="AD2877" s="21">
        <f>IF(C2877&lt;=2000,0,MIN((C2877-2000)*Z2877,(T2877+U2877)*0.2))</f>
        <v/>
      </c>
      <c r="AE2877" s="21">
        <f>AC2877*AA2877</f>
        <v/>
      </c>
      <c r="AF2877" s="21">
        <f>ROUNDDOWN(R2877,-2)+ROUNDDOWN(S2877,-2)</f>
        <v/>
      </c>
      <c r="AG2877" s="21">
        <f>ROUNDDOWN(MAX(0,R2877-(AB2877+AC2877+AE2877)*0.6),-2)+ROUNDDOWN(MAX(0,S2877-(AB2877+AC2877+AE2877)*0.4),-2)</f>
        <v/>
      </c>
      <c r="AH2877" s="21">
        <f>ROUNDDOWN(MAX(0,T2877-(AB2877+AD2877)*0.6),-2)+ROUNDDOWN(MAX(0,U2877-(AB2877+AD2877)*0.4),-2)</f>
        <v/>
      </c>
      <c r="AI2877" s="21">
        <f>ROUNDDOWN(T2877,-2)+ROUNDDOWN(U2877,-2)</f>
        <v/>
      </c>
      <c r="AJ2877" s="21">
        <f>M2877+AF2877</f>
        <v/>
      </c>
      <c r="AK2877" s="21">
        <f>M2877+AG2877</f>
        <v/>
      </c>
      <c r="AL2877" s="21">
        <f>N2877+AH2877</f>
        <v/>
      </c>
      <c r="AM2877" s="21">
        <f>O2877+AI2877</f>
        <v/>
      </c>
      <c r="AN2877" s="21">
        <f>N2877+AI2877</f>
        <v/>
      </c>
      <c r="AO2877" s="21">
        <f>ROUNDDOWN((R2877+S2877)*0.2/Y2877+2000,0)</f>
        <v/>
      </c>
      <c r="AP2877" s="21">
        <f>ROUNDDOWN((T2877+U2877)*0.2/Z2877+2000,0)</f>
        <v/>
      </c>
      <c r="AQ2877" s="21">
        <f>AL2877-AK2877</f>
        <v/>
      </c>
      <c r="AR2877" s="21">
        <f>AM2877-AK2877</f>
        <v/>
      </c>
      <c r="AS2877" s="21">
        <f>AM2877-AL2877</f>
        <v/>
      </c>
      <c r="AT2877" s="21">
        <f>AK2877+C2877-AJ2877</f>
        <v/>
      </c>
      <c r="AU2877" s="21">
        <f>AL2877+C2877-AM2877</f>
        <v/>
      </c>
      <c r="AV2877" s="21">
        <f>AN2877+C2877-AM2877</f>
        <v/>
      </c>
    </row>
    <row r="2878">
      <c r="A2878" t="inlineStr">
        <is>
          <t>1万円刻み</t>
        </is>
      </c>
      <c r="B2878" s="21">
        <f>'5_1万円刻み'!$A$1115</f>
        <v/>
      </c>
      <c r="C2878" s="21">
        <f>AO2878</f>
        <v/>
      </c>
      <c r="D2878" s="21" t="n">
        <v>0</v>
      </c>
      <c r="E2878" s="21">
        <f>ROUND(MIN(B2878/12,650000)*12*0.0915+MIN(B2878/12,1390000)*12*(0.0504+0)+B2878*0.005,0)</f>
        <v/>
      </c>
      <c r="F2878" s="21">
        <f>IF(B2878&lt;741000,0,IF(B2878&lt;2191000,B2878-740000,IF(B2878&lt;2193000,1451000,IF(B2878&lt;2196000,1453000,IF(B2878&lt;2200000,1456000,IF(B2878&lt;3600000,ROUND(ROUNDDOWN(B2878/4,-3)*2.8,0)-80000,IF(B2878&lt;6600000,ROUND(ROUNDDOWN(B2878/4,-3)*3.2,0)-440000,IF(B2878&lt;8500000,ROUNDDOWN(B2878*0.9,0)-1100000,B2878-1950000))))))))</f>
        <v/>
      </c>
      <c r="G2878" s="21">
        <f>IF(F2878&gt;23500000,NA(),IF(F2878&lt;=4890000,1040000,IF(F2878&lt;=6550000,670000,620000)))</f>
        <v/>
      </c>
      <c r="H2878" s="21">
        <f>IF(D2878&lt;=0,0,MAX(0,MIN(2000000,D2878-MIN(100000,ROUNDDOWN(F2878*0.05,0)))))</f>
        <v/>
      </c>
      <c r="I2878" s="21">
        <f>IF(C2878&lt;=2000,0,MIN(C2878,ROUNDDOWN(F2878*0.4,0))-2000)</f>
        <v/>
      </c>
      <c r="J2878" s="21">
        <f>MAX(0,ROUNDDOWN(F2878-E2878-G2878,-3))</f>
        <v/>
      </c>
      <c r="K2878" s="21">
        <f>MAX(0,ROUNDDOWN(F2878-E2878-G2878-H2878-I2878,-3))</f>
        <v/>
      </c>
      <c r="L2878" s="21">
        <f>MAX(0,ROUNDDOWN(F2878-E2878-G2878-H2878,-3))</f>
        <v/>
      </c>
      <c r="M2878" s="21">
        <f>IF(J2878&lt;=0,0,ROUNDDOWN((J2878*LOOKUP(J2878,{0,1950001,3300001,6950001,9000001,18000001,40000001},{0.05,0.1,0.2,0.23,0.33,0.4,0.45})-LOOKUP(J2878,{0,1950001,3300001,6950001,9000001,18000001,40000001},{0,97500,427500,636000,1536000,2796000,4796000}))*1.021,-2))</f>
        <v/>
      </c>
      <c r="N2878" s="21">
        <f>IF(K2878&lt;=0,0,ROUNDDOWN((K2878*LOOKUP(K2878,{0,1950001,3300001,6950001,9000001,18000001,40000001},{0.05,0.1,0.2,0.23,0.33,0.4,0.45})-LOOKUP(K2878,{0,1950001,3300001,6950001,9000001,18000001,40000001},{0,97500,427500,636000,1536000,2796000,4796000}))*1.021,-2))</f>
        <v/>
      </c>
      <c r="O2878" s="21">
        <f>IF(L2878&lt;=0,0,ROUNDDOWN((L2878*LOOKUP(L2878,{0,1950001,3300001,6950001,9000001,18000001,40000001},{0.05,0.1,0.2,0.23,0.33,0.4,0.45})-LOOKUP(L2878,{0,1950001,3300001,6950001,9000001,18000001,40000001},{0,97500,427500,636000,1536000,2796000,4796000}))*1.021,-2))</f>
        <v/>
      </c>
      <c r="P2878" s="21">
        <f>MAX(0,ROUNDDOWN(F2878-E2878-430000,-3))</f>
        <v/>
      </c>
      <c r="Q2878" s="21">
        <f>MAX(0,ROUNDDOWN(F2878-E2878-430000-H2878,-3))</f>
        <v/>
      </c>
      <c r="R2878" s="21">
        <f>IF(F2878&lt;=450000,0,MAX(0,P2878*0.06-MIN(50000,P2878)*0.03))</f>
        <v/>
      </c>
      <c r="S2878" s="21">
        <f>IF(F2878&lt;=450000,0,MAX(0,P2878*0.04-MIN(50000,P2878)*0.02))</f>
        <v/>
      </c>
      <c r="T2878" s="21">
        <f>IF(F2878&lt;=450000,0,MAX(0,Q2878*0.06-MIN(50000,Q2878)*0.03))</f>
        <v/>
      </c>
      <c r="U2878" s="21">
        <f>IF(F2878&lt;=450000,0,MAX(0,Q2878*0.04-MIN(50000,Q2878)*0.02))</f>
        <v/>
      </c>
      <c r="V2878" s="21">
        <f>50000+MAX(0,G2878-480000)</f>
        <v/>
      </c>
      <c r="W2878" s="21">
        <f>P2878-V2878</f>
        <v/>
      </c>
      <c r="X2878" s="21">
        <f>Q2878-V2878</f>
        <v/>
      </c>
      <c r="Y2878" s="22">
        <f>IF(W2878&lt;0,0.9,LOOKUP(W2878,{0,1950001,3300001,6950001,9000001,18000001,40000001},{0.84895,0.7979,0.6958,0.66517,0.56307,0.4916,0.44055}))</f>
        <v/>
      </c>
      <c r="Z2878" s="22">
        <f>IF(X2878&lt;0,0.9,LOOKUP(X2878,{0,1950001,3300001,6950001,9000001,18000001,40000001},{0.84895,0.7979,0.6958,0.66517,0.56307,0.4916,0.44055}))</f>
        <v/>
      </c>
      <c r="AA2878" s="22">
        <f>IF(W2878&lt;0,0,CHOOSE(MATCH(W2878,{0,1950001,3300001,6950001,9000001},1),5.105/84.895,10.21/79.79,20.42/69.58,23.483/66.517,33.693/56.307))</f>
        <v/>
      </c>
      <c r="AB2878" s="21">
        <f>IF(C2878&lt;=2000,0,(MIN(C2878,ROUNDDOWN(F2878*0.3,0))-2000)*0.1)</f>
        <v/>
      </c>
      <c r="AC2878" s="21">
        <f>IF(C2878&lt;=2000,0,MIN((C2878-2000)*Y2878,(R2878+S2878)*0.2))</f>
        <v/>
      </c>
      <c r="AD2878" s="21">
        <f>IF(C2878&lt;=2000,0,MIN((C2878-2000)*Z2878,(T2878+U2878)*0.2))</f>
        <v/>
      </c>
      <c r="AE2878" s="21">
        <f>AC2878*AA2878</f>
        <v/>
      </c>
      <c r="AF2878" s="21">
        <f>ROUNDDOWN(R2878,-2)+ROUNDDOWN(S2878,-2)</f>
        <v/>
      </c>
      <c r="AG2878" s="21">
        <f>ROUNDDOWN(MAX(0,R2878-(AB2878+AC2878+AE2878)*0.6),-2)+ROUNDDOWN(MAX(0,S2878-(AB2878+AC2878+AE2878)*0.4),-2)</f>
        <v/>
      </c>
      <c r="AH2878" s="21">
        <f>ROUNDDOWN(MAX(0,T2878-(AB2878+AD2878)*0.6),-2)+ROUNDDOWN(MAX(0,U2878-(AB2878+AD2878)*0.4),-2)</f>
        <v/>
      </c>
      <c r="AI2878" s="21">
        <f>ROUNDDOWN(T2878,-2)+ROUNDDOWN(U2878,-2)</f>
        <v/>
      </c>
      <c r="AJ2878" s="21">
        <f>M2878+AF2878</f>
        <v/>
      </c>
      <c r="AK2878" s="21">
        <f>M2878+AG2878</f>
        <v/>
      </c>
      <c r="AL2878" s="21">
        <f>N2878+AH2878</f>
        <v/>
      </c>
      <c r="AM2878" s="21">
        <f>O2878+AI2878</f>
        <v/>
      </c>
      <c r="AN2878" s="21">
        <f>N2878+AI2878</f>
        <v/>
      </c>
      <c r="AO2878" s="21">
        <f>ROUNDDOWN((R2878+S2878)*0.2/Y2878+2000,0)</f>
        <v/>
      </c>
      <c r="AP2878" s="21">
        <f>ROUNDDOWN((T2878+U2878)*0.2/Z2878+2000,0)</f>
        <v/>
      </c>
      <c r="AQ2878" s="21">
        <f>AL2878-AK2878</f>
        <v/>
      </c>
      <c r="AR2878" s="21">
        <f>AM2878-AK2878</f>
        <v/>
      </c>
      <c r="AS2878" s="21">
        <f>AM2878-AL2878</f>
        <v/>
      </c>
      <c r="AT2878" s="21">
        <f>AK2878+C2878-AJ2878</f>
        <v/>
      </c>
      <c r="AU2878" s="21">
        <f>AL2878+C2878-AM2878</f>
        <v/>
      </c>
      <c r="AV2878" s="21">
        <f>AN2878+C2878-AM2878</f>
        <v/>
      </c>
    </row>
    <row r="2879">
      <c r="A2879" t="inlineStr">
        <is>
          <t>1万円刻み</t>
        </is>
      </c>
      <c r="B2879" s="21">
        <f>'5_1万円刻み'!$A$1116</f>
        <v/>
      </c>
      <c r="C2879" s="21">
        <f>AO2879</f>
        <v/>
      </c>
      <c r="D2879" s="21" t="n">
        <v>0</v>
      </c>
      <c r="E2879" s="21">
        <f>ROUND(MIN(B2879/12,650000)*12*0.0915+MIN(B2879/12,1390000)*12*(0.0504+0)+B2879*0.005,0)</f>
        <v/>
      </c>
      <c r="F2879" s="21">
        <f>IF(B2879&lt;741000,0,IF(B2879&lt;2191000,B2879-740000,IF(B2879&lt;2193000,1451000,IF(B2879&lt;2196000,1453000,IF(B2879&lt;2200000,1456000,IF(B2879&lt;3600000,ROUND(ROUNDDOWN(B2879/4,-3)*2.8,0)-80000,IF(B2879&lt;6600000,ROUND(ROUNDDOWN(B2879/4,-3)*3.2,0)-440000,IF(B2879&lt;8500000,ROUNDDOWN(B2879*0.9,0)-1100000,B2879-1950000))))))))</f>
        <v/>
      </c>
      <c r="G2879" s="21">
        <f>IF(F2879&gt;23500000,NA(),IF(F2879&lt;=4890000,1040000,IF(F2879&lt;=6550000,670000,620000)))</f>
        <v/>
      </c>
      <c r="H2879" s="21">
        <f>IF(D2879&lt;=0,0,MAX(0,MIN(2000000,D2879-MIN(100000,ROUNDDOWN(F2879*0.05,0)))))</f>
        <v/>
      </c>
      <c r="I2879" s="21">
        <f>IF(C2879&lt;=2000,0,MIN(C2879,ROUNDDOWN(F2879*0.4,0))-2000)</f>
        <v/>
      </c>
      <c r="J2879" s="21">
        <f>MAX(0,ROUNDDOWN(F2879-E2879-G2879,-3))</f>
        <v/>
      </c>
      <c r="K2879" s="21">
        <f>MAX(0,ROUNDDOWN(F2879-E2879-G2879-H2879-I2879,-3))</f>
        <v/>
      </c>
      <c r="L2879" s="21">
        <f>MAX(0,ROUNDDOWN(F2879-E2879-G2879-H2879,-3))</f>
        <v/>
      </c>
      <c r="M2879" s="21">
        <f>IF(J2879&lt;=0,0,ROUNDDOWN((J2879*LOOKUP(J2879,{0,1950001,3300001,6950001,9000001,18000001,40000001},{0.05,0.1,0.2,0.23,0.33,0.4,0.45})-LOOKUP(J2879,{0,1950001,3300001,6950001,9000001,18000001,40000001},{0,97500,427500,636000,1536000,2796000,4796000}))*1.021,-2))</f>
        <v/>
      </c>
      <c r="N2879" s="21">
        <f>IF(K2879&lt;=0,0,ROUNDDOWN((K2879*LOOKUP(K2879,{0,1950001,3300001,6950001,9000001,18000001,40000001},{0.05,0.1,0.2,0.23,0.33,0.4,0.45})-LOOKUP(K2879,{0,1950001,3300001,6950001,9000001,18000001,40000001},{0,97500,427500,636000,1536000,2796000,4796000}))*1.021,-2))</f>
        <v/>
      </c>
      <c r="O2879" s="21">
        <f>IF(L2879&lt;=0,0,ROUNDDOWN((L2879*LOOKUP(L2879,{0,1950001,3300001,6950001,9000001,18000001,40000001},{0.05,0.1,0.2,0.23,0.33,0.4,0.45})-LOOKUP(L2879,{0,1950001,3300001,6950001,9000001,18000001,40000001},{0,97500,427500,636000,1536000,2796000,4796000}))*1.021,-2))</f>
        <v/>
      </c>
      <c r="P2879" s="21">
        <f>MAX(0,ROUNDDOWN(F2879-E2879-430000,-3))</f>
        <v/>
      </c>
      <c r="Q2879" s="21">
        <f>MAX(0,ROUNDDOWN(F2879-E2879-430000-H2879,-3))</f>
        <v/>
      </c>
      <c r="R2879" s="21">
        <f>IF(F2879&lt;=450000,0,MAX(0,P2879*0.06-MIN(50000,P2879)*0.03))</f>
        <v/>
      </c>
      <c r="S2879" s="21">
        <f>IF(F2879&lt;=450000,0,MAX(0,P2879*0.04-MIN(50000,P2879)*0.02))</f>
        <v/>
      </c>
      <c r="T2879" s="21">
        <f>IF(F2879&lt;=450000,0,MAX(0,Q2879*0.06-MIN(50000,Q2879)*0.03))</f>
        <v/>
      </c>
      <c r="U2879" s="21">
        <f>IF(F2879&lt;=450000,0,MAX(0,Q2879*0.04-MIN(50000,Q2879)*0.02))</f>
        <v/>
      </c>
      <c r="V2879" s="21">
        <f>50000+MAX(0,G2879-480000)</f>
        <v/>
      </c>
      <c r="W2879" s="21">
        <f>P2879-V2879</f>
        <v/>
      </c>
      <c r="X2879" s="21">
        <f>Q2879-V2879</f>
        <v/>
      </c>
      <c r="Y2879" s="22">
        <f>IF(W2879&lt;0,0.9,LOOKUP(W2879,{0,1950001,3300001,6950001,9000001,18000001,40000001},{0.84895,0.7979,0.6958,0.66517,0.56307,0.4916,0.44055}))</f>
        <v/>
      </c>
      <c r="Z2879" s="22">
        <f>IF(X2879&lt;0,0.9,LOOKUP(X2879,{0,1950001,3300001,6950001,9000001,18000001,40000001},{0.84895,0.7979,0.6958,0.66517,0.56307,0.4916,0.44055}))</f>
        <v/>
      </c>
      <c r="AA2879" s="22">
        <f>IF(W2879&lt;0,0,CHOOSE(MATCH(W2879,{0,1950001,3300001,6950001,9000001},1),5.105/84.895,10.21/79.79,20.42/69.58,23.483/66.517,33.693/56.307))</f>
        <v/>
      </c>
      <c r="AB2879" s="21">
        <f>IF(C2879&lt;=2000,0,(MIN(C2879,ROUNDDOWN(F2879*0.3,0))-2000)*0.1)</f>
        <v/>
      </c>
      <c r="AC2879" s="21">
        <f>IF(C2879&lt;=2000,0,MIN((C2879-2000)*Y2879,(R2879+S2879)*0.2))</f>
        <v/>
      </c>
      <c r="AD2879" s="21">
        <f>IF(C2879&lt;=2000,0,MIN((C2879-2000)*Z2879,(T2879+U2879)*0.2))</f>
        <v/>
      </c>
      <c r="AE2879" s="21">
        <f>AC2879*AA2879</f>
        <v/>
      </c>
      <c r="AF2879" s="21">
        <f>ROUNDDOWN(R2879,-2)+ROUNDDOWN(S2879,-2)</f>
        <v/>
      </c>
      <c r="AG2879" s="21">
        <f>ROUNDDOWN(MAX(0,R2879-(AB2879+AC2879+AE2879)*0.6),-2)+ROUNDDOWN(MAX(0,S2879-(AB2879+AC2879+AE2879)*0.4),-2)</f>
        <v/>
      </c>
      <c r="AH2879" s="21">
        <f>ROUNDDOWN(MAX(0,T2879-(AB2879+AD2879)*0.6),-2)+ROUNDDOWN(MAX(0,U2879-(AB2879+AD2879)*0.4),-2)</f>
        <v/>
      </c>
      <c r="AI2879" s="21">
        <f>ROUNDDOWN(T2879,-2)+ROUNDDOWN(U2879,-2)</f>
        <v/>
      </c>
      <c r="AJ2879" s="21">
        <f>M2879+AF2879</f>
        <v/>
      </c>
      <c r="AK2879" s="21">
        <f>M2879+AG2879</f>
        <v/>
      </c>
      <c r="AL2879" s="21">
        <f>N2879+AH2879</f>
        <v/>
      </c>
      <c r="AM2879" s="21">
        <f>O2879+AI2879</f>
        <v/>
      </c>
      <c r="AN2879" s="21">
        <f>N2879+AI2879</f>
        <v/>
      </c>
      <c r="AO2879" s="21">
        <f>ROUNDDOWN((R2879+S2879)*0.2/Y2879+2000,0)</f>
        <v/>
      </c>
      <c r="AP2879" s="21">
        <f>ROUNDDOWN((T2879+U2879)*0.2/Z2879+2000,0)</f>
        <v/>
      </c>
      <c r="AQ2879" s="21">
        <f>AL2879-AK2879</f>
        <v/>
      </c>
      <c r="AR2879" s="21">
        <f>AM2879-AK2879</f>
        <v/>
      </c>
      <c r="AS2879" s="21">
        <f>AM2879-AL2879</f>
        <v/>
      </c>
      <c r="AT2879" s="21">
        <f>AK2879+C2879-AJ2879</f>
        <v/>
      </c>
      <c r="AU2879" s="21">
        <f>AL2879+C2879-AM2879</f>
        <v/>
      </c>
      <c r="AV2879" s="21">
        <f>AN2879+C2879-AM2879</f>
        <v/>
      </c>
    </row>
    <row r="2880">
      <c r="A2880" t="inlineStr">
        <is>
          <t>1万円刻み</t>
        </is>
      </c>
      <c r="B2880" s="21">
        <f>'5_1万円刻み'!$A$1117</f>
        <v/>
      </c>
      <c r="C2880" s="21">
        <f>AO2880</f>
        <v/>
      </c>
      <c r="D2880" s="21" t="n">
        <v>0</v>
      </c>
      <c r="E2880" s="21">
        <f>ROUND(MIN(B2880/12,650000)*12*0.0915+MIN(B2880/12,1390000)*12*(0.0504+0)+B2880*0.005,0)</f>
        <v/>
      </c>
      <c r="F2880" s="21">
        <f>IF(B2880&lt;741000,0,IF(B2880&lt;2191000,B2880-740000,IF(B2880&lt;2193000,1451000,IF(B2880&lt;2196000,1453000,IF(B2880&lt;2200000,1456000,IF(B2880&lt;3600000,ROUND(ROUNDDOWN(B2880/4,-3)*2.8,0)-80000,IF(B2880&lt;6600000,ROUND(ROUNDDOWN(B2880/4,-3)*3.2,0)-440000,IF(B2880&lt;8500000,ROUNDDOWN(B2880*0.9,0)-1100000,B2880-1950000))))))))</f>
        <v/>
      </c>
      <c r="G2880" s="21">
        <f>IF(F2880&gt;23500000,NA(),IF(F2880&lt;=4890000,1040000,IF(F2880&lt;=6550000,670000,620000)))</f>
        <v/>
      </c>
      <c r="H2880" s="21">
        <f>IF(D2880&lt;=0,0,MAX(0,MIN(2000000,D2880-MIN(100000,ROUNDDOWN(F2880*0.05,0)))))</f>
        <v/>
      </c>
      <c r="I2880" s="21">
        <f>IF(C2880&lt;=2000,0,MIN(C2880,ROUNDDOWN(F2880*0.4,0))-2000)</f>
        <v/>
      </c>
      <c r="J2880" s="21">
        <f>MAX(0,ROUNDDOWN(F2880-E2880-G2880,-3))</f>
        <v/>
      </c>
      <c r="K2880" s="21">
        <f>MAX(0,ROUNDDOWN(F2880-E2880-G2880-H2880-I2880,-3))</f>
        <v/>
      </c>
      <c r="L2880" s="21">
        <f>MAX(0,ROUNDDOWN(F2880-E2880-G2880-H2880,-3))</f>
        <v/>
      </c>
      <c r="M2880" s="21">
        <f>IF(J2880&lt;=0,0,ROUNDDOWN((J2880*LOOKUP(J2880,{0,1950001,3300001,6950001,9000001,18000001,40000001},{0.05,0.1,0.2,0.23,0.33,0.4,0.45})-LOOKUP(J2880,{0,1950001,3300001,6950001,9000001,18000001,40000001},{0,97500,427500,636000,1536000,2796000,4796000}))*1.021,-2))</f>
        <v/>
      </c>
      <c r="N2880" s="21">
        <f>IF(K2880&lt;=0,0,ROUNDDOWN((K2880*LOOKUP(K2880,{0,1950001,3300001,6950001,9000001,18000001,40000001},{0.05,0.1,0.2,0.23,0.33,0.4,0.45})-LOOKUP(K2880,{0,1950001,3300001,6950001,9000001,18000001,40000001},{0,97500,427500,636000,1536000,2796000,4796000}))*1.021,-2))</f>
        <v/>
      </c>
      <c r="O2880" s="21">
        <f>IF(L2880&lt;=0,0,ROUNDDOWN((L2880*LOOKUP(L2880,{0,1950001,3300001,6950001,9000001,18000001,40000001},{0.05,0.1,0.2,0.23,0.33,0.4,0.45})-LOOKUP(L2880,{0,1950001,3300001,6950001,9000001,18000001,40000001},{0,97500,427500,636000,1536000,2796000,4796000}))*1.021,-2))</f>
        <v/>
      </c>
      <c r="P2880" s="21">
        <f>MAX(0,ROUNDDOWN(F2880-E2880-430000,-3))</f>
        <v/>
      </c>
      <c r="Q2880" s="21">
        <f>MAX(0,ROUNDDOWN(F2880-E2880-430000-H2880,-3))</f>
        <v/>
      </c>
      <c r="R2880" s="21">
        <f>IF(F2880&lt;=450000,0,MAX(0,P2880*0.06-MIN(50000,P2880)*0.03))</f>
        <v/>
      </c>
      <c r="S2880" s="21">
        <f>IF(F2880&lt;=450000,0,MAX(0,P2880*0.04-MIN(50000,P2880)*0.02))</f>
        <v/>
      </c>
      <c r="T2880" s="21">
        <f>IF(F2880&lt;=450000,0,MAX(0,Q2880*0.06-MIN(50000,Q2880)*0.03))</f>
        <v/>
      </c>
      <c r="U2880" s="21">
        <f>IF(F2880&lt;=450000,0,MAX(0,Q2880*0.04-MIN(50000,Q2880)*0.02))</f>
        <v/>
      </c>
      <c r="V2880" s="21">
        <f>50000+MAX(0,G2880-480000)</f>
        <v/>
      </c>
      <c r="W2880" s="21">
        <f>P2880-V2880</f>
        <v/>
      </c>
      <c r="X2880" s="21">
        <f>Q2880-V2880</f>
        <v/>
      </c>
      <c r="Y2880" s="22">
        <f>IF(W2880&lt;0,0.9,LOOKUP(W2880,{0,1950001,3300001,6950001,9000001,18000001,40000001},{0.84895,0.7979,0.6958,0.66517,0.56307,0.4916,0.44055}))</f>
        <v/>
      </c>
      <c r="Z2880" s="22">
        <f>IF(X2880&lt;0,0.9,LOOKUP(X2880,{0,1950001,3300001,6950001,9000001,18000001,40000001},{0.84895,0.7979,0.6958,0.66517,0.56307,0.4916,0.44055}))</f>
        <v/>
      </c>
      <c r="AA2880" s="22">
        <f>IF(W2880&lt;0,0,CHOOSE(MATCH(W2880,{0,1950001,3300001,6950001,9000001},1),5.105/84.895,10.21/79.79,20.42/69.58,23.483/66.517,33.693/56.307))</f>
        <v/>
      </c>
      <c r="AB2880" s="21">
        <f>IF(C2880&lt;=2000,0,(MIN(C2880,ROUNDDOWN(F2880*0.3,0))-2000)*0.1)</f>
        <v/>
      </c>
      <c r="AC2880" s="21">
        <f>IF(C2880&lt;=2000,0,MIN((C2880-2000)*Y2880,(R2880+S2880)*0.2))</f>
        <v/>
      </c>
      <c r="AD2880" s="21">
        <f>IF(C2880&lt;=2000,0,MIN((C2880-2000)*Z2880,(T2880+U2880)*0.2))</f>
        <v/>
      </c>
      <c r="AE2880" s="21">
        <f>AC2880*AA2880</f>
        <v/>
      </c>
      <c r="AF2880" s="21">
        <f>ROUNDDOWN(R2880,-2)+ROUNDDOWN(S2880,-2)</f>
        <v/>
      </c>
      <c r="AG2880" s="21">
        <f>ROUNDDOWN(MAX(0,R2880-(AB2880+AC2880+AE2880)*0.6),-2)+ROUNDDOWN(MAX(0,S2880-(AB2880+AC2880+AE2880)*0.4),-2)</f>
        <v/>
      </c>
      <c r="AH2880" s="21">
        <f>ROUNDDOWN(MAX(0,T2880-(AB2880+AD2880)*0.6),-2)+ROUNDDOWN(MAX(0,U2880-(AB2880+AD2880)*0.4),-2)</f>
        <v/>
      </c>
      <c r="AI2880" s="21">
        <f>ROUNDDOWN(T2880,-2)+ROUNDDOWN(U2880,-2)</f>
        <v/>
      </c>
      <c r="AJ2880" s="21">
        <f>M2880+AF2880</f>
        <v/>
      </c>
      <c r="AK2880" s="21">
        <f>M2880+AG2880</f>
        <v/>
      </c>
      <c r="AL2880" s="21">
        <f>N2880+AH2880</f>
        <v/>
      </c>
      <c r="AM2880" s="21">
        <f>O2880+AI2880</f>
        <v/>
      </c>
      <c r="AN2880" s="21">
        <f>N2880+AI2880</f>
        <v/>
      </c>
      <c r="AO2880" s="21">
        <f>ROUNDDOWN((R2880+S2880)*0.2/Y2880+2000,0)</f>
        <v/>
      </c>
      <c r="AP2880" s="21">
        <f>ROUNDDOWN((T2880+U2880)*0.2/Z2880+2000,0)</f>
        <v/>
      </c>
      <c r="AQ2880" s="21">
        <f>AL2880-AK2880</f>
        <v/>
      </c>
      <c r="AR2880" s="21">
        <f>AM2880-AK2880</f>
        <v/>
      </c>
      <c r="AS2880" s="21">
        <f>AM2880-AL2880</f>
        <v/>
      </c>
      <c r="AT2880" s="21">
        <f>AK2880+C2880-AJ2880</f>
        <v/>
      </c>
      <c r="AU2880" s="21">
        <f>AL2880+C2880-AM2880</f>
        <v/>
      </c>
      <c r="AV2880" s="21">
        <f>AN2880+C2880-AM2880</f>
        <v/>
      </c>
    </row>
    <row r="2881">
      <c r="A2881" t="inlineStr">
        <is>
          <t>1万円刻み</t>
        </is>
      </c>
      <c r="B2881" s="21">
        <f>'5_1万円刻み'!$A$1118</f>
        <v/>
      </c>
      <c r="C2881" s="21">
        <f>AO2881</f>
        <v/>
      </c>
      <c r="D2881" s="21" t="n">
        <v>0</v>
      </c>
      <c r="E2881" s="21">
        <f>ROUND(MIN(B2881/12,650000)*12*0.0915+MIN(B2881/12,1390000)*12*(0.0504+0)+B2881*0.005,0)</f>
        <v/>
      </c>
      <c r="F2881" s="21">
        <f>IF(B2881&lt;741000,0,IF(B2881&lt;2191000,B2881-740000,IF(B2881&lt;2193000,1451000,IF(B2881&lt;2196000,1453000,IF(B2881&lt;2200000,1456000,IF(B2881&lt;3600000,ROUND(ROUNDDOWN(B2881/4,-3)*2.8,0)-80000,IF(B2881&lt;6600000,ROUND(ROUNDDOWN(B2881/4,-3)*3.2,0)-440000,IF(B2881&lt;8500000,ROUNDDOWN(B2881*0.9,0)-1100000,B2881-1950000))))))))</f>
        <v/>
      </c>
      <c r="G2881" s="21">
        <f>IF(F2881&gt;23500000,NA(),IF(F2881&lt;=4890000,1040000,IF(F2881&lt;=6550000,670000,620000)))</f>
        <v/>
      </c>
      <c r="H2881" s="21">
        <f>IF(D2881&lt;=0,0,MAX(0,MIN(2000000,D2881-MIN(100000,ROUNDDOWN(F2881*0.05,0)))))</f>
        <v/>
      </c>
      <c r="I2881" s="21">
        <f>IF(C2881&lt;=2000,0,MIN(C2881,ROUNDDOWN(F2881*0.4,0))-2000)</f>
        <v/>
      </c>
      <c r="J2881" s="21">
        <f>MAX(0,ROUNDDOWN(F2881-E2881-G2881,-3))</f>
        <v/>
      </c>
      <c r="K2881" s="21">
        <f>MAX(0,ROUNDDOWN(F2881-E2881-G2881-H2881-I2881,-3))</f>
        <v/>
      </c>
      <c r="L2881" s="21">
        <f>MAX(0,ROUNDDOWN(F2881-E2881-G2881-H2881,-3))</f>
        <v/>
      </c>
      <c r="M2881" s="21">
        <f>IF(J2881&lt;=0,0,ROUNDDOWN((J2881*LOOKUP(J2881,{0,1950001,3300001,6950001,9000001,18000001,40000001},{0.05,0.1,0.2,0.23,0.33,0.4,0.45})-LOOKUP(J2881,{0,1950001,3300001,6950001,9000001,18000001,40000001},{0,97500,427500,636000,1536000,2796000,4796000}))*1.021,-2))</f>
        <v/>
      </c>
      <c r="N2881" s="21">
        <f>IF(K2881&lt;=0,0,ROUNDDOWN((K2881*LOOKUP(K2881,{0,1950001,3300001,6950001,9000001,18000001,40000001},{0.05,0.1,0.2,0.23,0.33,0.4,0.45})-LOOKUP(K2881,{0,1950001,3300001,6950001,9000001,18000001,40000001},{0,97500,427500,636000,1536000,2796000,4796000}))*1.021,-2))</f>
        <v/>
      </c>
      <c r="O2881" s="21">
        <f>IF(L2881&lt;=0,0,ROUNDDOWN((L2881*LOOKUP(L2881,{0,1950001,3300001,6950001,9000001,18000001,40000001},{0.05,0.1,0.2,0.23,0.33,0.4,0.45})-LOOKUP(L2881,{0,1950001,3300001,6950001,9000001,18000001,40000001},{0,97500,427500,636000,1536000,2796000,4796000}))*1.021,-2))</f>
        <v/>
      </c>
      <c r="P2881" s="21">
        <f>MAX(0,ROUNDDOWN(F2881-E2881-430000,-3))</f>
        <v/>
      </c>
      <c r="Q2881" s="21">
        <f>MAX(0,ROUNDDOWN(F2881-E2881-430000-H2881,-3))</f>
        <v/>
      </c>
      <c r="R2881" s="21">
        <f>IF(F2881&lt;=450000,0,MAX(0,P2881*0.06-MIN(50000,P2881)*0.03))</f>
        <v/>
      </c>
      <c r="S2881" s="21">
        <f>IF(F2881&lt;=450000,0,MAX(0,P2881*0.04-MIN(50000,P2881)*0.02))</f>
        <v/>
      </c>
      <c r="T2881" s="21">
        <f>IF(F2881&lt;=450000,0,MAX(0,Q2881*0.06-MIN(50000,Q2881)*0.03))</f>
        <v/>
      </c>
      <c r="U2881" s="21">
        <f>IF(F2881&lt;=450000,0,MAX(0,Q2881*0.04-MIN(50000,Q2881)*0.02))</f>
        <v/>
      </c>
      <c r="V2881" s="21">
        <f>50000+MAX(0,G2881-480000)</f>
        <v/>
      </c>
      <c r="W2881" s="21">
        <f>P2881-V2881</f>
        <v/>
      </c>
      <c r="X2881" s="21">
        <f>Q2881-V2881</f>
        <v/>
      </c>
      <c r="Y2881" s="22">
        <f>IF(W2881&lt;0,0.9,LOOKUP(W2881,{0,1950001,3300001,6950001,9000001,18000001,40000001},{0.84895,0.7979,0.6958,0.66517,0.56307,0.4916,0.44055}))</f>
        <v/>
      </c>
      <c r="Z2881" s="22">
        <f>IF(X2881&lt;0,0.9,LOOKUP(X2881,{0,1950001,3300001,6950001,9000001,18000001,40000001},{0.84895,0.7979,0.6958,0.66517,0.56307,0.4916,0.44055}))</f>
        <v/>
      </c>
      <c r="AA2881" s="22">
        <f>IF(W2881&lt;0,0,CHOOSE(MATCH(W2881,{0,1950001,3300001,6950001,9000001},1),5.105/84.895,10.21/79.79,20.42/69.58,23.483/66.517,33.693/56.307))</f>
        <v/>
      </c>
      <c r="AB2881" s="21">
        <f>IF(C2881&lt;=2000,0,(MIN(C2881,ROUNDDOWN(F2881*0.3,0))-2000)*0.1)</f>
        <v/>
      </c>
      <c r="AC2881" s="21">
        <f>IF(C2881&lt;=2000,0,MIN((C2881-2000)*Y2881,(R2881+S2881)*0.2))</f>
        <v/>
      </c>
      <c r="AD2881" s="21">
        <f>IF(C2881&lt;=2000,0,MIN((C2881-2000)*Z2881,(T2881+U2881)*0.2))</f>
        <v/>
      </c>
      <c r="AE2881" s="21">
        <f>AC2881*AA2881</f>
        <v/>
      </c>
      <c r="AF2881" s="21">
        <f>ROUNDDOWN(R2881,-2)+ROUNDDOWN(S2881,-2)</f>
        <v/>
      </c>
      <c r="AG2881" s="21">
        <f>ROUNDDOWN(MAX(0,R2881-(AB2881+AC2881+AE2881)*0.6),-2)+ROUNDDOWN(MAX(0,S2881-(AB2881+AC2881+AE2881)*0.4),-2)</f>
        <v/>
      </c>
      <c r="AH2881" s="21">
        <f>ROUNDDOWN(MAX(0,T2881-(AB2881+AD2881)*0.6),-2)+ROUNDDOWN(MAX(0,U2881-(AB2881+AD2881)*0.4),-2)</f>
        <v/>
      </c>
      <c r="AI2881" s="21">
        <f>ROUNDDOWN(T2881,-2)+ROUNDDOWN(U2881,-2)</f>
        <v/>
      </c>
      <c r="AJ2881" s="21">
        <f>M2881+AF2881</f>
        <v/>
      </c>
      <c r="AK2881" s="21">
        <f>M2881+AG2881</f>
        <v/>
      </c>
      <c r="AL2881" s="21">
        <f>N2881+AH2881</f>
        <v/>
      </c>
      <c r="AM2881" s="21">
        <f>O2881+AI2881</f>
        <v/>
      </c>
      <c r="AN2881" s="21">
        <f>N2881+AI2881</f>
        <v/>
      </c>
      <c r="AO2881" s="21">
        <f>ROUNDDOWN((R2881+S2881)*0.2/Y2881+2000,0)</f>
        <v/>
      </c>
      <c r="AP2881" s="21">
        <f>ROUNDDOWN((T2881+U2881)*0.2/Z2881+2000,0)</f>
        <v/>
      </c>
      <c r="AQ2881" s="21">
        <f>AL2881-AK2881</f>
        <v/>
      </c>
      <c r="AR2881" s="21">
        <f>AM2881-AK2881</f>
        <v/>
      </c>
      <c r="AS2881" s="21">
        <f>AM2881-AL2881</f>
        <v/>
      </c>
      <c r="AT2881" s="21">
        <f>AK2881+C2881-AJ2881</f>
        <v/>
      </c>
      <c r="AU2881" s="21">
        <f>AL2881+C2881-AM2881</f>
        <v/>
      </c>
      <c r="AV2881" s="21">
        <f>AN2881+C2881-AM2881</f>
        <v/>
      </c>
    </row>
    <row r="2882">
      <c r="A2882" t="inlineStr">
        <is>
          <t>1万円刻み</t>
        </is>
      </c>
      <c r="B2882" s="21">
        <f>'5_1万円刻み'!$A$1119</f>
        <v/>
      </c>
      <c r="C2882" s="21">
        <f>AO2882</f>
        <v/>
      </c>
      <c r="D2882" s="21" t="n">
        <v>0</v>
      </c>
      <c r="E2882" s="21">
        <f>ROUND(MIN(B2882/12,650000)*12*0.0915+MIN(B2882/12,1390000)*12*(0.0504+0)+B2882*0.005,0)</f>
        <v/>
      </c>
      <c r="F2882" s="21">
        <f>IF(B2882&lt;741000,0,IF(B2882&lt;2191000,B2882-740000,IF(B2882&lt;2193000,1451000,IF(B2882&lt;2196000,1453000,IF(B2882&lt;2200000,1456000,IF(B2882&lt;3600000,ROUND(ROUNDDOWN(B2882/4,-3)*2.8,0)-80000,IF(B2882&lt;6600000,ROUND(ROUNDDOWN(B2882/4,-3)*3.2,0)-440000,IF(B2882&lt;8500000,ROUNDDOWN(B2882*0.9,0)-1100000,B2882-1950000))))))))</f>
        <v/>
      </c>
      <c r="G2882" s="21">
        <f>IF(F2882&gt;23500000,NA(),IF(F2882&lt;=4890000,1040000,IF(F2882&lt;=6550000,670000,620000)))</f>
        <v/>
      </c>
      <c r="H2882" s="21">
        <f>IF(D2882&lt;=0,0,MAX(0,MIN(2000000,D2882-MIN(100000,ROUNDDOWN(F2882*0.05,0)))))</f>
        <v/>
      </c>
      <c r="I2882" s="21">
        <f>IF(C2882&lt;=2000,0,MIN(C2882,ROUNDDOWN(F2882*0.4,0))-2000)</f>
        <v/>
      </c>
      <c r="J2882" s="21">
        <f>MAX(0,ROUNDDOWN(F2882-E2882-G2882,-3))</f>
        <v/>
      </c>
      <c r="K2882" s="21">
        <f>MAX(0,ROUNDDOWN(F2882-E2882-G2882-H2882-I2882,-3))</f>
        <v/>
      </c>
      <c r="L2882" s="21">
        <f>MAX(0,ROUNDDOWN(F2882-E2882-G2882-H2882,-3))</f>
        <v/>
      </c>
      <c r="M2882" s="21">
        <f>IF(J2882&lt;=0,0,ROUNDDOWN((J2882*LOOKUP(J2882,{0,1950001,3300001,6950001,9000001,18000001,40000001},{0.05,0.1,0.2,0.23,0.33,0.4,0.45})-LOOKUP(J2882,{0,1950001,3300001,6950001,9000001,18000001,40000001},{0,97500,427500,636000,1536000,2796000,4796000}))*1.021,-2))</f>
        <v/>
      </c>
      <c r="N2882" s="21">
        <f>IF(K2882&lt;=0,0,ROUNDDOWN((K2882*LOOKUP(K2882,{0,1950001,3300001,6950001,9000001,18000001,40000001},{0.05,0.1,0.2,0.23,0.33,0.4,0.45})-LOOKUP(K2882,{0,1950001,3300001,6950001,9000001,18000001,40000001},{0,97500,427500,636000,1536000,2796000,4796000}))*1.021,-2))</f>
        <v/>
      </c>
      <c r="O2882" s="21">
        <f>IF(L2882&lt;=0,0,ROUNDDOWN((L2882*LOOKUP(L2882,{0,1950001,3300001,6950001,9000001,18000001,40000001},{0.05,0.1,0.2,0.23,0.33,0.4,0.45})-LOOKUP(L2882,{0,1950001,3300001,6950001,9000001,18000001,40000001},{0,97500,427500,636000,1536000,2796000,4796000}))*1.021,-2))</f>
        <v/>
      </c>
      <c r="P2882" s="21">
        <f>MAX(0,ROUNDDOWN(F2882-E2882-430000,-3))</f>
        <v/>
      </c>
      <c r="Q2882" s="21">
        <f>MAX(0,ROUNDDOWN(F2882-E2882-430000-H2882,-3))</f>
        <v/>
      </c>
      <c r="R2882" s="21">
        <f>IF(F2882&lt;=450000,0,MAX(0,P2882*0.06-MIN(50000,P2882)*0.03))</f>
        <v/>
      </c>
      <c r="S2882" s="21">
        <f>IF(F2882&lt;=450000,0,MAX(0,P2882*0.04-MIN(50000,P2882)*0.02))</f>
        <v/>
      </c>
      <c r="T2882" s="21">
        <f>IF(F2882&lt;=450000,0,MAX(0,Q2882*0.06-MIN(50000,Q2882)*0.03))</f>
        <v/>
      </c>
      <c r="U2882" s="21">
        <f>IF(F2882&lt;=450000,0,MAX(0,Q2882*0.04-MIN(50000,Q2882)*0.02))</f>
        <v/>
      </c>
      <c r="V2882" s="21">
        <f>50000+MAX(0,G2882-480000)</f>
        <v/>
      </c>
      <c r="W2882" s="21">
        <f>P2882-V2882</f>
        <v/>
      </c>
      <c r="X2882" s="21">
        <f>Q2882-V2882</f>
        <v/>
      </c>
      <c r="Y2882" s="22">
        <f>IF(W2882&lt;0,0.9,LOOKUP(W2882,{0,1950001,3300001,6950001,9000001,18000001,40000001},{0.84895,0.7979,0.6958,0.66517,0.56307,0.4916,0.44055}))</f>
        <v/>
      </c>
      <c r="Z2882" s="22">
        <f>IF(X2882&lt;0,0.9,LOOKUP(X2882,{0,1950001,3300001,6950001,9000001,18000001,40000001},{0.84895,0.7979,0.6958,0.66517,0.56307,0.4916,0.44055}))</f>
        <v/>
      </c>
      <c r="AA2882" s="22">
        <f>IF(W2882&lt;0,0,CHOOSE(MATCH(W2882,{0,1950001,3300001,6950001,9000001},1),5.105/84.895,10.21/79.79,20.42/69.58,23.483/66.517,33.693/56.307))</f>
        <v/>
      </c>
      <c r="AB2882" s="21">
        <f>IF(C2882&lt;=2000,0,(MIN(C2882,ROUNDDOWN(F2882*0.3,0))-2000)*0.1)</f>
        <v/>
      </c>
      <c r="AC2882" s="21">
        <f>IF(C2882&lt;=2000,0,MIN((C2882-2000)*Y2882,(R2882+S2882)*0.2))</f>
        <v/>
      </c>
      <c r="AD2882" s="21">
        <f>IF(C2882&lt;=2000,0,MIN((C2882-2000)*Z2882,(T2882+U2882)*0.2))</f>
        <v/>
      </c>
      <c r="AE2882" s="21">
        <f>AC2882*AA2882</f>
        <v/>
      </c>
      <c r="AF2882" s="21">
        <f>ROUNDDOWN(R2882,-2)+ROUNDDOWN(S2882,-2)</f>
        <v/>
      </c>
      <c r="AG2882" s="21">
        <f>ROUNDDOWN(MAX(0,R2882-(AB2882+AC2882+AE2882)*0.6),-2)+ROUNDDOWN(MAX(0,S2882-(AB2882+AC2882+AE2882)*0.4),-2)</f>
        <v/>
      </c>
      <c r="AH2882" s="21">
        <f>ROUNDDOWN(MAX(0,T2882-(AB2882+AD2882)*0.6),-2)+ROUNDDOWN(MAX(0,U2882-(AB2882+AD2882)*0.4),-2)</f>
        <v/>
      </c>
      <c r="AI2882" s="21">
        <f>ROUNDDOWN(T2882,-2)+ROUNDDOWN(U2882,-2)</f>
        <v/>
      </c>
      <c r="AJ2882" s="21">
        <f>M2882+AF2882</f>
        <v/>
      </c>
      <c r="AK2882" s="21">
        <f>M2882+AG2882</f>
        <v/>
      </c>
      <c r="AL2882" s="21">
        <f>N2882+AH2882</f>
        <v/>
      </c>
      <c r="AM2882" s="21">
        <f>O2882+AI2882</f>
        <v/>
      </c>
      <c r="AN2882" s="21">
        <f>N2882+AI2882</f>
        <v/>
      </c>
      <c r="AO2882" s="21">
        <f>ROUNDDOWN((R2882+S2882)*0.2/Y2882+2000,0)</f>
        <v/>
      </c>
      <c r="AP2882" s="21">
        <f>ROUNDDOWN((T2882+U2882)*0.2/Z2882+2000,0)</f>
        <v/>
      </c>
      <c r="AQ2882" s="21">
        <f>AL2882-AK2882</f>
        <v/>
      </c>
      <c r="AR2882" s="21">
        <f>AM2882-AK2882</f>
        <v/>
      </c>
      <c r="AS2882" s="21">
        <f>AM2882-AL2882</f>
        <v/>
      </c>
      <c r="AT2882" s="21">
        <f>AK2882+C2882-AJ2882</f>
        <v/>
      </c>
      <c r="AU2882" s="21">
        <f>AL2882+C2882-AM2882</f>
        <v/>
      </c>
      <c r="AV2882" s="21">
        <f>AN2882+C2882-AM2882</f>
        <v/>
      </c>
    </row>
    <row r="2883">
      <c r="A2883" t="inlineStr">
        <is>
          <t>1万円刻み</t>
        </is>
      </c>
      <c r="B2883" s="21">
        <f>'5_1万円刻み'!$A$1120</f>
        <v/>
      </c>
      <c r="C2883" s="21">
        <f>AO2883</f>
        <v/>
      </c>
      <c r="D2883" s="21" t="n">
        <v>0</v>
      </c>
      <c r="E2883" s="21">
        <f>ROUND(MIN(B2883/12,650000)*12*0.0915+MIN(B2883/12,1390000)*12*(0.0504+0)+B2883*0.005,0)</f>
        <v/>
      </c>
      <c r="F2883" s="21">
        <f>IF(B2883&lt;741000,0,IF(B2883&lt;2191000,B2883-740000,IF(B2883&lt;2193000,1451000,IF(B2883&lt;2196000,1453000,IF(B2883&lt;2200000,1456000,IF(B2883&lt;3600000,ROUND(ROUNDDOWN(B2883/4,-3)*2.8,0)-80000,IF(B2883&lt;6600000,ROUND(ROUNDDOWN(B2883/4,-3)*3.2,0)-440000,IF(B2883&lt;8500000,ROUNDDOWN(B2883*0.9,0)-1100000,B2883-1950000))))))))</f>
        <v/>
      </c>
      <c r="G2883" s="21">
        <f>IF(F2883&gt;23500000,NA(),IF(F2883&lt;=4890000,1040000,IF(F2883&lt;=6550000,670000,620000)))</f>
        <v/>
      </c>
      <c r="H2883" s="21">
        <f>IF(D2883&lt;=0,0,MAX(0,MIN(2000000,D2883-MIN(100000,ROUNDDOWN(F2883*0.05,0)))))</f>
        <v/>
      </c>
      <c r="I2883" s="21">
        <f>IF(C2883&lt;=2000,0,MIN(C2883,ROUNDDOWN(F2883*0.4,0))-2000)</f>
        <v/>
      </c>
      <c r="J2883" s="21">
        <f>MAX(0,ROUNDDOWN(F2883-E2883-G2883,-3))</f>
        <v/>
      </c>
      <c r="K2883" s="21">
        <f>MAX(0,ROUNDDOWN(F2883-E2883-G2883-H2883-I2883,-3))</f>
        <v/>
      </c>
      <c r="L2883" s="21">
        <f>MAX(0,ROUNDDOWN(F2883-E2883-G2883-H2883,-3))</f>
        <v/>
      </c>
      <c r="M2883" s="21">
        <f>IF(J2883&lt;=0,0,ROUNDDOWN((J2883*LOOKUP(J2883,{0,1950001,3300001,6950001,9000001,18000001,40000001},{0.05,0.1,0.2,0.23,0.33,0.4,0.45})-LOOKUP(J2883,{0,1950001,3300001,6950001,9000001,18000001,40000001},{0,97500,427500,636000,1536000,2796000,4796000}))*1.021,-2))</f>
        <v/>
      </c>
      <c r="N2883" s="21">
        <f>IF(K2883&lt;=0,0,ROUNDDOWN((K2883*LOOKUP(K2883,{0,1950001,3300001,6950001,9000001,18000001,40000001},{0.05,0.1,0.2,0.23,0.33,0.4,0.45})-LOOKUP(K2883,{0,1950001,3300001,6950001,9000001,18000001,40000001},{0,97500,427500,636000,1536000,2796000,4796000}))*1.021,-2))</f>
        <v/>
      </c>
      <c r="O2883" s="21">
        <f>IF(L2883&lt;=0,0,ROUNDDOWN((L2883*LOOKUP(L2883,{0,1950001,3300001,6950001,9000001,18000001,40000001},{0.05,0.1,0.2,0.23,0.33,0.4,0.45})-LOOKUP(L2883,{0,1950001,3300001,6950001,9000001,18000001,40000001},{0,97500,427500,636000,1536000,2796000,4796000}))*1.021,-2))</f>
        <v/>
      </c>
      <c r="P2883" s="21">
        <f>MAX(0,ROUNDDOWN(F2883-E2883-430000,-3))</f>
        <v/>
      </c>
      <c r="Q2883" s="21">
        <f>MAX(0,ROUNDDOWN(F2883-E2883-430000-H2883,-3))</f>
        <v/>
      </c>
      <c r="R2883" s="21">
        <f>IF(F2883&lt;=450000,0,MAX(0,P2883*0.06-MIN(50000,P2883)*0.03))</f>
        <v/>
      </c>
      <c r="S2883" s="21">
        <f>IF(F2883&lt;=450000,0,MAX(0,P2883*0.04-MIN(50000,P2883)*0.02))</f>
        <v/>
      </c>
      <c r="T2883" s="21">
        <f>IF(F2883&lt;=450000,0,MAX(0,Q2883*0.06-MIN(50000,Q2883)*0.03))</f>
        <v/>
      </c>
      <c r="U2883" s="21">
        <f>IF(F2883&lt;=450000,0,MAX(0,Q2883*0.04-MIN(50000,Q2883)*0.02))</f>
        <v/>
      </c>
      <c r="V2883" s="21">
        <f>50000+MAX(0,G2883-480000)</f>
        <v/>
      </c>
      <c r="W2883" s="21">
        <f>P2883-V2883</f>
        <v/>
      </c>
      <c r="X2883" s="21">
        <f>Q2883-V2883</f>
        <v/>
      </c>
      <c r="Y2883" s="22">
        <f>IF(W2883&lt;0,0.9,LOOKUP(W2883,{0,1950001,3300001,6950001,9000001,18000001,40000001},{0.84895,0.7979,0.6958,0.66517,0.56307,0.4916,0.44055}))</f>
        <v/>
      </c>
      <c r="Z2883" s="22">
        <f>IF(X2883&lt;0,0.9,LOOKUP(X2883,{0,1950001,3300001,6950001,9000001,18000001,40000001},{0.84895,0.7979,0.6958,0.66517,0.56307,0.4916,0.44055}))</f>
        <v/>
      </c>
      <c r="AA2883" s="22">
        <f>IF(W2883&lt;0,0,CHOOSE(MATCH(W2883,{0,1950001,3300001,6950001,9000001},1),5.105/84.895,10.21/79.79,20.42/69.58,23.483/66.517,33.693/56.307))</f>
        <v/>
      </c>
      <c r="AB2883" s="21">
        <f>IF(C2883&lt;=2000,0,(MIN(C2883,ROUNDDOWN(F2883*0.3,0))-2000)*0.1)</f>
        <v/>
      </c>
      <c r="AC2883" s="21">
        <f>IF(C2883&lt;=2000,0,MIN((C2883-2000)*Y2883,(R2883+S2883)*0.2))</f>
        <v/>
      </c>
      <c r="AD2883" s="21">
        <f>IF(C2883&lt;=2000,0,MIN((C2883-2000)*Z2883,(T2883+U2883)*0.2))</f>
        <v/>
      </c>
      <c r="AE2883" s="21">
        <f>AC2883*AA2883</f>
        <v/>
      </c>
      <c r="AF2883" s="21">
        <f>ROUNDDOWN(R2883,-2)+ROUNDDOWN(S2883,-2)</f>
        <v/>
      </c>
      <c r="AG2883" s="21">
        <f>ROUNDDOWN(MAX(0,R2883-(AB2883+AC2883+AE2883)*0.6),-2)+ROUNDDOWN(MAX(0,S2883-(AB2883+AC2883+AE2883)*0.4),-2)</f>
        <v/>
      </c>
      <c r="AH2883" s="21">
        <f>ROUNDDOWN(MAX(0,T2883-(AB2883+AD2883)*0.6),-2)+ROUNDDOWN(MAX(0,U2883-(AB2883+AD2883)*0.4),-2)</f>
        <v/>
      </c>
      <c r="AI2883" s="21">
        <f>ROUNDDOWN(T2883,-2)+ROUNDDOWN(U2883,-2)</f>
        <v/>
      </c>
      <c r="AJ2883" s="21">
        <f>M2883+AF2883</f>
        <v/>
      </c>
      <c r="AK2883" s="21">
        <f>M2883+AG2883</f>
        <v/>
      </c>
      <c r="AL2883" s="21">
        <f>N2883+AH2883</f>
        <v/>
      </c>
      <c r="AM2883" s="21">
        <f>O2883+AI2883</f>
        <v/>
      </c>
      <c r="AN2883" s="21">
        <f>N2883+AI2883</f>
        <v/>
      </c>
      <c r="AO2883" s="21">
        <f>ROUNDDOWN((R2883+S2883)*0.2/Y2883+2000,0)</f>
        <v/>
      </c>
      <c r="AP2883" s="21">
        <f>ROUNDDOWN((T2883+U2883)*0.2/Z2883+2000,0)</f>
        <v/>
      </c>
      <c r="AQ2883" s="21">
        <f>AL2883-AK2883</f>
        <v/>
      </c>
      <c r="AR2883" s="21">
        <f>AM2883-AK2883</f>
        <v/>
      </c>
      <c r="AS2883" s="21">
        <f>AM2883-AL2883</f>
        <v/>
      </c>
      <c r="AT2883" s="21">
        <f>AK2883+C2883-AJ2883</f>
        <v/>
      </c>
      <c r="AU2883" s="21">
        <f>AL2883+C2883-AM2883</f>
        <v/>
      </c>
      <c r="AV2883" s="21">
        <f>AN2883+C2883-AM2883</f>
        <v/>
      </c>
    </row>
    <row r="2884">
      <c r="A2884" t="inlineStr">
        <is>
          <t>1万円刻み</t>
        </is>
      </c>
      <c r="B2884" s="21">
        <f>'5_1万円刻み'!$A$1121</f>
        <v/>
      </c>
      <c r="C2884" s="21">
        <f>AO2884</f>
        <v/>
      </c>
      <c r="D2884" s="21" t="n">
        <v>0</v>
      </c>
      <c r="E2884" s="21">
        <f>ROUND(MIN(B2884/12,650000)*12*0.0915+MIN(B2884/12,1390000)*12*(0.0504+0)+B2884*0.005,0)</f>
        <v/>
      </c>
      <c r="F2884" s="21">
        <f>IF(B2884&lt;741000,0,IF(B2884&lt;2191000,B2884-740000,IF(B2884&lt;2193000,1451000,IF(B2884&lt;2196000,1453000,IF(B2884&lt;2200000,1456000,IF(B2884&lt;3600000,ROUND(ROUNDDOWN(B2884/4,-3)*2.8,0)-80000,IF(B2884&lt;6600000,ROUND(ROUNDDOWN(B2884/4,-3)*3.2,0)-440000,IF(B2884&lt;8500000,ROUNDDOWN(B2884*0.9,0)-1100000,B2884-1950000))))))))</f>
        <v/>
      </c>
      <c r="G2884" s="21">
        <f>IF(F2884&gt;23500000,NA(),IF(F2884&lt;=4890000,1040000,IF(F2884&lt;=6550000,670000,620000)))</f>
        <v/>
      </c>
      <c r="H2884" s="21">
        <f>IF(D2884&lt;=0,0,MAX(0,MIN(2000000,D2884-MIN(100000,ROUNDDOWN(F2884*0.05,0)))))</f>
        <v/>
      </c>
      <c r="I2884" s="21">
        <f>IF(C2884&lt;=2000,0,MIN(C2884,ROUNDDOWN(F2884*0.4,0))-2000)</f>
        <v/>
      </c>
      <c r="J2884" s="21">
        <f>MAX(0,ROUNDDOWN(F2884-E2884-G2884,-3))</f>
        <v/>
      </c>
      <c r="K2884" s="21">
        <f>MAX(0,ROUNDDOWN(F2884-E2884-G2884-H2884-I2884,-3))</f>
        <v/>
      </c>
      <c r="L2884" s="21">
        <f>MAX(0,ROUNDDOWN(F2884-E2884-G2884-H2884,-3))</f>
        <v/>
      </c>
      <c r="M2884" s="21">
        <f>IF(J2884&lt;=0,0,ROUNDDOWN((J2884*LOOKUP(J2884,{0,1950001,3300001,6950001,9000001,18000001,40000001},{0.05,0.1,0.2,0.23,0.33,0.4,0.45})-LOOKUP(J2884,{0,1950001,3300001,6950001,9000001,18000001,40000001},{0,97500,427500,636000,1536000,2796000,4796000}))*1.021,-2))</f>
        <v/>
      </c>
      <c r="N2884" s="21">
        <f>IF(K2884&lt;=0,0,ROUNDDOWN((K2884*LOOKUP(K2884,{0,1950001,3300001,6950001,9000001,18000001,40000001},{0.05,0.1,0.2,0.23,0.33,0.4,0.45})-LOOKUP(K2884,{0,1950001,3300001,6950001,9000001,18000001,40000001},{0,97500,427500,636000,1536000,2796000,4796000}))*1.021,-2))</f>
        <v/>
      </c>
      <c r="O2884" s="21">
        <f>IF(L2884&lt;=0,0,ROUNDDOWN((L2884*LOOKUP(L2884,{0,1950001,3300001,6950001,9000001,18000001,40000001},{0.05,0.1,0.2,0.23,0.33,0.4,0.45})-LOOKUP(L2884,{0,1950001,3300001,6950001,9000001,18000001,40000001},{0,97500,427500,636000,1536000,2796000,4796000}))*1.021,-2))</f>
        <v/>
      </c>
      <c r="P2884" s="21">
        <f>MAX(0,ROUNDDOWN(F2884-E2884-430000,-3))</f>
        <v/>
      </c>
      <c r="Q2884" s="21">
        <f>MAX(0,ROUNDDOWN(F2884-E2884-430000-H2884,-3))</f>
        <v/>
      </c>
      <c r="R2884" s="21">
        <f>IF(F2884&lt;=450000,0,MAX(0,P2884*0.06-MIN(50000,P2884)*0.03))</f>
        <v/>
      </c>
      <c r="S2884" s="21">
        <f>IF(F2884&lt;=450000,0,MAX(0,P2884*0.04-MIN(50000,P2884)*0.02))</f>
        <v/>
      </c>
      <c r="T2884" s="21">
        <f>IF(F2884&lt;=450000,0,MAX(0,Q2884*0.06-MIN(50000,Q2884)*0.03))</f>
        <v/>
      </c>
      <c r="U2884" s="21">
        <f>IF(F2884&lt;=450000,0,MAX(0,Q2884*0.04-MIN(50000,Q2884)*0.02))</f>
        <v/>
      </c>
      <c r="V2884" s="21">
        <f>50000+MAX(0,G2884-480000)</f>
        <v/>
      </c>
      <c r="W2884" s="21">
        <f>P2884-V2884</f>
        <v/>
      </c>
      <c r="X2884" s="21">
        <f>Q2884-V2884</f>
        <v/>
      </c>
      <c r="Y2884" s="22">
        <f>IF(W2884&lt;0,0.9,LOOKUP(W2884,{0,1950001,3300001,6950001,9000001,18000001,40000001},{0.84895,0.7979,0.6958,0.66517,0.56307,0.4916,0.44055}))</f>
        <v/>
      </c>
      <c r="Z2884" s="22">
        <f>IF(X2884&lt;0,0.9,LOOKUP(X2884,{0,1950001,3300001,6950001,9000001,18000001,40000001},{0.84895,0.7979,0.6958,0.66517,0.56307,0.4916,0.44055}))</f>
        <v/>
      </c>
      <c r="AA2884" s="22">
        <f>IF(W2884&lt;0,0,CHOOSE(MATCH(W2884,{0,1950001,3300001,6950001,9000001},1),5.105/84.895,10.21/79.79,20.42/69.58,23.483/66.517,33.693/56.307))</f>
        <v/>
      </c>
      <c r="AB2884" s="21">
        <f>IF(C2884&lt;=2000,0,(MIN(C2884,ROUNDDOWN(F2884*0.3,0))-2000)*0.1)</f>
        <v/>
      </c>
      <c r="AC2884" s="21">
        <f>IF(C2884&lt;=2000,0,MIN((C2884-2000)*Y2884,(R2884+S2884)*0.2))</f>
        <v/>
      </c>
      <c r="AD2884" s="21">
        <f>IF(C2884&lt;=2000,0,MIN((C2884-2000)*Z2884,(T2884+U2884)*0.2))</f>
        <v/>
      </c>
      <c r="AE2884" s="21">
        <f>AC2884*AA2884</f>
        <v/>
      </c>
      <c r="AF2884" s="21">
        <f>ROUNDDOWN(R2884,-2)+ROUNDDOWN(S2884,-2)</f>
        <v/>
      </c>
      <c r="AG2884" s="21">
        <f>ROUNDDOWN(MAX(0,R2884-(AB2884+AC2884+AE2884)*0.6),-2)+ROUNDDOWN(MAX(0,S2884-(AB2884+AC2884+AE2884)*0.4),-2)</f>
        <v/>
      </c>
      <c r="AH2884" s="21">
        <f>ROUNDDOWN(MAX(0,T2884-(AB2884+AD2884)*0.6),-2)+ROUNDDOWN(MAX(0,U2884-(AB2884+AD2884)*0.4),-2)</f>
        <v/>
      </c>
      <c r="AI2884" s="21">
        <f>ROUNDDOWN(T2884,-2)+ROUNDDOWN(U2884,-2)</f>
        <v/>
      </c>
      <c r="AJ2884" s="21">
        <f>M2884+AF2884</f>
        <v/>
      </c>
      <c r="AK2884" s="21">
        <f>M2884+AG2884</f>
        <v/>
      </c>
      <c r="AL2884" s="21">
        <f>N2884+AH2884</f>
        <v/>
      </c>
      <c r="AM2884" s="21">
        <f>O2884+AI2884</f>
        <v/>
      </c>
      <c r="AN2884" s="21">
        <f>N2884+AI2884</f>
        <v/>
      </c>
      <c r="AO2884" s="21">
        <f>ROUNDDOWN((R2884+S2884)*0.2/Y2884+2000,0)</f>
        <v/>
      </c>
      <c r="AP2884" s="21">
        <f>ROUNDDOWN((T2884+U2884)*0.2/Z2884+2000,0)</f>
        <v/>
      </c>
      <c r="AQ2884" s="21">
        <f>AL2884-AK2884</f>
        <v/>
      </c>
      <c r="AR2884" s="21">
        <f>AM2884-AK2884</f>
        <v/>
      </c>
      <c r="AS2884" s="21">
        <f>AM2884-AL2884</f>
        <v/>
      </c>
      <c r="AT2884" s="21">
        <f>AK2884+C2884-AJ2884</f>
        <v/>
      </c>
      <c r="AU2884" s="21">
        <f>AL2884+C2884-AM2884</f>
        <v/>
      </c>
      <c r="AV2884" s="21">
        <f>AN2884+C2884-AM2884</f>
        <v/>
      </c>
    </row>
    <row r="2885">
      <c r="A2885" t="inlineStr">
        <is>
          <t>1万円刻み</t>
        </is>
      </c>
      <c r="B2885" s="21">
        <f>'5_1万円刻み'!$A$1122</f>
        <v/>
      </c>
      <c r="C2885" s="21">
        <f>AO2885</f>
        <v/>
      </c>
      <c r="D2885" s="21" t="n">
        <v>0</v>
      </c>
      <c r="E2885" s="21">
        <f>ROUND(MIN(B2885/12,650000)*12*0.0915+MIN(B2885/12,1390000)*12*(0.0504+0)+B2885*0.005,0)</f>
        <v/>
      </c>
      <c r="F2885" s="21">
        <f>IF(B2885&lt;741000,0,IF(B2885&lt;2191000,B2885-740000,IF(B2885&lt;2193000,1451000,IF(B2885&lt;2196000,1453000,IF(B2885&lt;2200000,1456000,IF(B2885&lt;3600000,ROUND(ROUNDDOWN(B2885/4,-3)*2.8,0)-80000,IF(B2885&lt;6600000,ROUND(ROUNDDOWN(B2885/4,-3)*3.2,0)-440000,IF(B2885&lt;8500000,ROUNDDOWN(B2885*0.9,0)-1100000,B2885-1950000))))))))</f>
        <v/>
      </c>
      <c r="G2885" s="21">
        <f>IF(F2885&gt;23500000,NA(),IF(F2885&lt;=4890000,1040000,IF(F2885&lt;=6550000,670000,620000)))</f>
        <v/>
      </c>
      <c r="H2885" s="21">
        <f>IF(D2885&lt;=0,0,MAX(0,MIN(2000000,D2885-MIN(100000,ROUNDDOWN(F2885*0.05,0)))))</f>
        <v/>
      </c>
      <c r="I2885" s="21">
        <f>IF(C2885&lt;=2000,0,MIN(C2885,ROUNDDOWN(F2885*0.4,0))-2000)</f>
        <v/>
      </c>
      <c r="J2885" s="21">
        <f>MAX(0,ROUNDDOWN(F2885-E2885-G2885,-3))</f>
        <v/>
      </c>
      <c r="K2885" s="21">
        <f>MAX(0,ROUNDDOWN(F2885-E2885-G2885-H2885-I2885,-3))</f>
        <v/>
      </c>
      <c r="L2885" s="21">
        <f>MAX(0,ROUNDDOWN(F2885-E2885-G2885-H2885,-3))</f>
        <v/>
      </c>
      <c r="M2885" s="21">
        <f>IF(J2885&lt;=0,0,ROUNDDOWN((J2885*LOOKUP(J2885,{0,1950001,3300001,6950001,9000001,18000001,40000001},{0.05,0.1,0.2,0.23,0.33,0.4,0.45})-LOOKUP(J2885,{0,1950001,3300001,6950001,9000001,18000001,40000001},{0,97500,427500,636000,1536000,2796000,4796000}))*1.021,-2))</f>
        <v/>
      </c>
      <c r="N2885" s="21">
        <f>IF(K2885&lt;=0,0,ROUNDDOWN((K2885*LOOKUP(K2885,{0,1950001,3300001,6950001,9000001,18000001,40000001},{0.05,0.1,0.2,0.23,0.33,0.4,0.45})-LOOKUP(K2885,{0,1950001,3300001,6950001,9000001,18000001,40000001},{0,97500,427500,636000,1536000,2796000,4796000}))*1.021,-2))</f>
        <v/>
      </c>
      <c r="O2885" s="21">
        <f>IF(L2885&lt;=0,0,ROUNDDOWN((L2885*LOOKUP(L2885,{0,1950001,3300001,6950001,9000001,18000001,40000001},{0.05,0.1,0.2,0.23,0.33,0.4,0.45})-LOOKUP(L2885,{0,1950001,3300001,6950001,9000001,18000001,40000001},{0,97500,427500,636000,1536000,2796000,4796000}))*1.021,-2))</f>
        <v/>
      </c>
      <c r="P2885" s="21">
        <f>MAX(0,ROUNDDOWN(F2885-E2885-430000,-3))</f>
        <v/>
      </c>
      <c r="Q2885" s="21">
        <f>MAX(0,ROUNDDOWN(F2885-E2885-430000-H2885,-3))</f>
        <v/>
      </c>
      <c r="R2885" s="21">
        <f>IF(F2885&lt;=450000,0,MAX(0,P2885*0.06-MIN(50000,P2885)*0.03))</f>
        <v/>
      </c>
      <c r="S2885" s="21">
        <f>IF(F2885&lt;=450000,0,MAX(0,P2885*0.04-MIN(50000,P2885)*0.02))</f>
        <v/>
      </c>
      <c r="T2885" s="21">
        <f>IF(F2885&lt;=450000,0,MAX(0,Q2885*0.06-MIN(50000,Q2885)*0.03))</f>
        <v/>
      </c>
      <c r="U2885" s="21">
        <f>IF(F2885&lt;=450000,0,MAX(0,Q2885*0.04-MIN(50000,Q2885)*0.02))</f>
        <v/>
      </c>
      <c r="V2885" s="21">
        <f>50000+MAX(0,G2885-480000)</f>
        <v/>
      </c>
      <c r="W2885" s="21">
        <f>P2885-V2885</f>
        <v/>
      </c>
      <c r="X2885" s="21">
        <f>Q2885-V2885</f>
        <v/>
      </c>
      <c r="Y2885" s="22">
        <f>IF(W2885&lt;0,0.9,LOOKUP(W2885,{0,1950001,3300001,6950001,9000001,18000001,40000001},{0.84895,0.7979,0.6958,0.66517,0.56307,0.4916,0.44055}))</f>
        <v/>
      </c>
      <c r="Z2885" s="22">
        <f>IF(X2885&lt;0,0.9,LOOKUP(X2885,{0,1950001,3300001,6950001,9000001,18000001,40000001},{0.84895,0.7979,0.6958,0.66517,0.56307,0.4916,0.44055}))</f>
        <v/>
      </c>
      <c r="AA2885" s="22">
        <f>IF(W2885&lt;0,0,CHOOSE(MATCH(W2885,{0,1950001,3300001,6950001,9000001},1),5.105/84.895,10.21/79.79,20.42/69.58,23.483/66.517,33.693/56.307))</f>
        <v/>
      </c>
      <c r="AB2885" s="21">
        <f>IF(C2885&lt;=2000,0,(MIN(C2885,ROUNDDOWN(F2885*0.3,0))-2000)*0.1)</f>
        <v/>
      </c>
      <c r="AC2885" s="21">
        <f>IF(C2885&lt;=2000,0,MIN((C2885-2000)*Y2885,(R2885+S2885)*0.2))</f>
        <v/>
      </c>
      <c r="AD2885" s="21">
        <f>IF(C2885&lt;=2000,0,MIN((C2885-2000)*Z2885,(T2885+U2885)*0.2))</f>
        <v/>
      </c>
      <c r="AE2885" s="21">
        <f>AC2885*AA2885</f>
        <v/>
      </c>
      <c r="AF2885" s="21">
        <f>ROUNDDOWN(R2885,-2)+ROUNDDOWN(S2885,-2)</f>
        <v/>
      </c>
      <c r="AG2885" s="21">
        <f>ROUNDDOWN(MAX(0,R2885-(AB2885+AC2885+AE2885)*0.6),-2)+ROUNDDOWN(MAX(0,S2885-(AB2885+AC2885+AE2885)*0.4),-2)</f>
        <v/>
      </c>
      <c r="AH2885" s="21">
        <f>ROUNDDOWN(MAX(0,T2885-(AB2885+AD2885)*0.6),-2)+ROUNDDOWN(MAX(0,U2885-(AB2885+AD2885)*0.4),-2)</f>
        <v/>
      </c>
      <c r="AI2885" s="21">
        <f>ROUNDDOWN(T2885,-2)+ROUNDDOWN(U2885,-2)</f>
        <v/>
      </c>
      <c r="AJ2885" s="21">
        <f>M2885+AF2885</f>
        <v/>
      </c>
      <c r="AK2885" s="21">
        <f>M2885+AG2885</f>
        <v/>
      </c>
      <c r="AL2885" s="21">
        <f>N2885+AH2885</f>
        <v/>
      </c>
      <c r="AM2885" s="21">
        <f>O2885+AI2885</f>
        <v/>
      </c>
      <c r="AN2885" s="21">
        <f>N2885+AI2885</f>
        <v/>
      </c>
      <c r="AO2885" s="21">
        <f>ROUNDDOWN((R2885+S2885)*0.2/Y2885+2000,0)</f>
        <v/>
      </c>
      <c r="AP2885" s="21">
        <f>ROUNDDOWN((T2885+U2885)*0.2/Z2885+2000,0)</f>
        <v/>
      </c>
      <c r="AQ2885" s="21">
        <f>AL2885-AK2885</f>
        <v/>
      </c>
      <c r="AR2885" s="21">
        <f>AM2885-AK2885</f>
        <v/>
      </c>
      <c r="AS2885" s="21">
        <f>AM2885-AL2885</f>
        <v/>
      </c>
      <c r="AT2885" s="21">
        <f>AK2885+C2885-AJ2885</f>
        <v/>
      </c>
      <c r="AU2885" s="21">
        <f>AL2885+C2885-AM2885</f>
        <v/>
      </c>
      <c r="AV2885" s="21">
        <f>AN2885+C2885-AM2885</f>
        <v/>
      </c>
    </row>
    <row r="2886">
      <c r="A2886" t="inlineStr">
        <is>
          <t>1万円刻み</t>
        </is>
      </c>
      <c r="B2886" s="21">
        <f>'5_1万円刻み'!$A$1123</f>
        <v/>
      </c>
      <c r="C2886" s="21">
        <f>AO2886</f>
        <v/>
      </c>
      <c r="D2886" s="21" t="n">
        <v>0</v>
      </c>
      <c r="E2886" s="21">
        <f>ROUND(MIN(B2886/12,650000)*12*0.0915+MIN(B2886/12,1390000)*12*(0.0504+0)+B2886*0.005,0)</f>
        <v/>
      </c>
      <c r="F2886" s="21">
        <f>IF(B2886&lt;741000,0,IF(B2886&lt;2191000,B2886-740000,IF(B2886&lt;2193000,1451000,IF(B2886&lt;2196000,1453000,IF(B2886&lt;2200000,1456000,IF(B2886&lt;3600000,ROUND(ROUNDDOWN(B2886/4,-3)*2.8,0)-80000,IF(B2886&lt;6600000,ROUND(ROUNDDOWN(B2886/4,-3)*3.2,0)-440000,IF(B2886&lt;8500000,ROUNDDOWN(B2886*0.9,0)-1100000,B2886-1950000))))))))</f>
        <v/>
      </c>
      <c r="G2886" s="21">
        <f>IF(F2886&gt;23500000,NA(),IF(F2886&lt;=4890000,1040000,IF(F2886&lt;=6550000,670000,620000)))</f>
        <v/>
      </c>
      <c r="H2886" s="21">
        <f>IF(D2886&lt;=0,0,MAX(0,MIN(2000000,D2886-MIN(100000,ROUNDDOWN(F2886*0.05,0)))))</f>
        <v/>
      </c>
      <c r="I2886" s="21">
        <f>IF(C2886&lt;=2000,0,MIN(C2886,ROUNDDOWN(F2886*0.4,0))-2000)</f>
        <v/>
      </c>
      <c r="J2886" s="21">
        <f>MAX(0,ROUNDDOWN(F2886-E2886-G2886,-3))</f>
        <v/>
      </c>
      <c r="K2886" s="21">
        <f>MAX(0,ROUNDDOWN(F2886-E2886-G2886-H2886-I2886,-3))</f>
        <v/>
      </c>
      <c r="L2886" s="21">
        <f>MAX(0,ROUNDDOWN(F2886-E2886-G2886-H2886,-3))</f>
        <v/>
      </c>
      <c r="M2886" s="21">
        <f>IF(J2886&lt;=0,0,ROUNDDOWN((J2886*LOOKUP(J2886,{0,1950001,3300001,6950001,9000001,18000001,40000001},{0.05,0.1,0.2,0.23,0.33,0.4,0.45})-LOOKUP(J2886,{0,1950001,3300001,6950001,9000001,18000001,40000001},{0,97500,427500,636000,1536000,2796000,4796000}))*1.021,-2))</f>
        <v/>
      </c>
      <c r="N2886" s="21">
        <f>IF(K2886&lt;=0,0,ROUNDDOWN((K2886*LOOKUP(K2886,{0,1950001,3300001,6950001,9000001,18000001,40000001},{0.05,0.1,0.2,0.23,0.33,0.4,0.45})-LOOKUP(K2886,{0,1950001,3300001,6950001,9000001,18000001,40000001},{0,97500,427500,636000,1536000,2796000,4796000}))*1.021,-2))</f>
        <v/>
      </c>
      <c r="O2886" s="21">
        <f>IF(L2886&lt;=0,0,ROUNDDOWN((L2886*LOOKUP(L2886,{0,1950001,3300001,6950001,9000001,18000001,40000001},{0.05,0.1,0.2,0.23,0.33,0.4,0.45})-LOOKUP(L2886,{0,1950001,3300001,6950001,9000001,18000001,40000001},{0,97500,427500,636000,1536000,2796000,4796000}))*1.021,-2))</f>
        <v/>
      </c>
      <c r="P2886" s="21">
        <f>MAX(0,ROUNDDOWN(F2886-E2886-430000,-3))</f>
        <v/>
      </c>
      <c r="Q2886" s="21">
        <f>MAX(0,ROUNDDOWN(F2886-E2886-430000-H2886,-3))</f>
        <v/>
      </c>
      <c r="R2886" s="21">
        <f>IF(F2886&lt;=450000,0,MAX(0,P2886*0.06-MIN(50000,P2886)*0.03))</f>
        <v/>
      </c>
      <c r="S2886" s="21">
        <f>IF(F2886&lt;=450000,0,MAX(0,P2886*0.04-MIN(50000,P2886)*0.02))</f>
        <v/>
      </c>
      <c r="T2886" s="21">
        <f>IF(F2886&lt;=450000,0,MAX(0,Q2886*0.06-MIN(50000,Q2886)*0.03))</f>
        <v/>
      </c>
      <c r="U2886" s="21">
        <f>IF(F2886&lt;=450000,0,MAX(0,Q2886*0.04-MIN(50000,Q2886)*0.02))</f>
        <v/>
      </c>
      <c r="V2886" s="21">
        <f>50000+MAX(0,G2886-480000)</f>
        <v/>
      </c>
      <c r="W2886" s="21">
        <f>P2886-V2886</f>
        <v/>
      </c>
      <c r="X2886" s="21">
        <f>Q2886-V2886</f>
        <v/>
      </c>
      <c r="Y2886" s="22">
        <f>IF(W2886&lt;0,0.9,LOOKUP(W2886,{0,1950001,3300001,6950001,9000001,18000001,40000001},{0.84895,0.7979,0.6958,0.66517,0.56307,0.4916,0.44055}))</f>
        <v/>
      </c>
      <c r="Z2886" s="22">
        <f>IF(X2886&lt;0,0.9,LOOKUP(X2886,{0,1950001,3300001,6950001,9000001,18000001,40000001},{0.84895,0.7979,0.6958,0.66517,0.56307,0.4916,0.44055}))</f>
        <v/>
      </c>
      <c r="AA2886" s="22">
        <f>IF(W2886&lt;0,0,CHOOSE(MATCH(W2886,{0,1950001,3300001,6950001,9000001},1),5.105/84.895,10.21/79.79,20.42/69.58,23.483/66.517,33.693/56.307))</f>
        <v/>
      </c>
      <c r="AB2886" s="21">
        <f>IF(C2886&lt;=2000,0,(MIN(C2886,ROUNDDOWN(F2886*0.3,0))-2000)*0.1)</f>
        <v/>
      </c>
      <c r="AC2886" s="21">
        <f>IF(C2886&lt;=2000,0,MIN((C2886-2000)*Y2886,(R2886+S2886)*0.2))</f>
        <v/>
      </c>
      <c r="AD2886" s="21">
        <f>IF(C2886&lt;=2000,0,MIN((C2886-2000)*Z2886,(T2886+U2886)*0.2))</f>
        <v/>
      </c>
      <c r="AE2886" s="21">
        <f>AC2886*AA2886</f>
        <v/>
      </c>
      <c r="AF2886" s="21">
        <f>ROUNDDOWN(R2886,-2)+ROUNDDOWN(S2886,-2)</f>
        <v/>
      </c>
      <c r="AG2886" s="21">
        <f>ROUNDDOWN(MAX(0,R2886-(AB2886+AC2886+AE2886)*0.6),-2)+ROUNDDOWN(MAX(0,S2886-(AB2886+AC2886+AE2886)*0.4),-2)</f>
        <v/>
      </c>
      <c r="AH2886" s="21">
        <f>ROUNDDOWN(MAX(0,T2886-(AB2886+AD2886)*0.6),-2)+ROUNDDOWN(MAX(0,U2886-(AB2886+AD2886)*0.4),-2)</f>
        <v/>
      </c>
      <c r="AI2886" s="21">
        <f>ROUNDDOWN(T2886,-2)+ROUNDDOWN(U2886,-2)</f>
        <v/>
      </c>
      <c r="AJ2886" s="21">
        <f>M2886+AF2886</f>
        <v/>
      </c>
      <c r="AK2886" s="21">
        <f>M2886+AG2886</f>
        <v/>
      </c>
      <c r="AL2886" s="21">
        <f>N2886+AH2886</f>
        <v/>
      </c>
      <c r="AM2886" s="21">
        <f>O2886+AI2886</f>
        <v/>
      </c>
      <c r="AN2886" s="21">
        <f>N2886+AI2886</f>
        <v/>
      </c>
      <c r="AO2886" s="21">
        <f>ROUNDDOWN((R2886+S2886)*0.2/Y2886+2000,0)</f>
        <v/>
      </c>
      <c r="AP2886" s="21">
        <f>ROUNDDOWN((T2886+U2886)*0.2/Z2886+2000,0)</f>
        <v/>
      </c>
      <c r="AQ2886" s="21">
        <f>AL2886-AK2886</f>
        <v/>
      </c>
      <c r="AR2886" s="21">
        <f>AM2886-AK2886</f>
        <v/>
      </c>
      <c r="AS2886" s="21">
        <f>AM2886-AL2886</f>
        <v/>
      </c>
      <c r="AT2886" s="21">
        <f>AK2886+C2886-AJ2886</f>
        <v/>
      </c>
      <c r="AU2886" s="21">
        <f>AL2886+C2886-AM2886</f>
        <v/>
      </c>
      <c r="AV2886" s="21">
        <f>AN2886+C2886-AM2886</f>
        <v/>
      </c>
    </row>
    <row r="2887">
      <c r="A2887" t="inlineStr">
        <is>
          <t>1万円刻み</t>
        </is>
      </c>
      <c r="B2887" s="21">
        <f>'5_1万円刻み'!$A$1124</f>
        <v/>
      </c>
      <c r="C2887" s="21">
        <f>AO2887</f>
        <v/>
      </c>
      <c r="D2887" s="21" t="n">
        <v>0</v>
      </c>
      <c r="E2887" s="21">
        <f>ROUND(MIN(B2887/12,650000)*12*0.0915+MIN(B2887/12,1390000)*12*(0.0504+0)+B2887*0.005,0)</f>
        <v/>
      </c>
      <c r="F2887" s="21">
        <f>IF(B2887&lt;741000,0,IF(B2887&lt;2191000,B2887-740000,IF(B2887&lt;2193000,1451000,IF(B2887&lt;2196000,1453000,IF(B2887&lt;2200000,1456000,IF(B2887&lt;3600000,ROUND(ROUNDDOWN(B2887/4,-3)*2.8,0)-80000,IF(B2887&lt;6600000,ROUND(ROUNDDOWN(B2887/4,-3)*3.2,0)-440000,IF(B2887&lt;8500000,ROUNDDOWN(B2887*0.9,0)-1100000,B2887-1950000))))))))</f>
        <v/>
      </c>
      <c r="G2887" s="21">
        <f>IF(F2887&gt;23500000,NA(),IF(F2887&lt;=4890000,1040000,IF(F2887&lt;=6550000,670000,620000)))</f>
        <v/>
      </c>
      <c r="H2887" s="21">
        <f>IF(D2887&lt;=0,0,MAX(0,MIN(2000000,D2887-MIN(100000,ROUNDDOWN(F2887*0.05,0)))))</f>
        <v/>
      </c>
      <c r="I2887" s="21">
        <f>IF(C2887&lt;=2000,0,MIN(C2887,ROUNDDOWN(F2887*0.4,0))-2000)</f>
        <v/>
      </c>
      <c r="J2887" s="21">
        <f>MAX(0,ROUNDDOWN(F2887-E2887-G2887,-3))</f>
        <v/>
      </c>
      <c r="K2887" s="21">
        <f>MAX(0,ROUNDDOWN(F2887-E2887-G2887-H2887-I2887,-3))</f>
        <v/>
      </c>
      <c r="L2887" s="21">
        <f>MAX(0,ROUNDDOWN(F2887-E2887-G2887-H2887,-3))</f>
        <v/>
      </c>
      <c r="M2887" s="21">
        <f>IF(J2887&lt;=0,0,ROUNDDOWN((J2887*LOOKUP(J2887,{0,1950001,3300001,6950001,9000001,18000001,40000001},{0.05,0.1,0.2,0.23,0.33,0.4,0.45})-LOOKUP(J2887,{0,1950001,3300001,6950001,9000001,18000001,40000001},{0,97500,427500,636000,1536000,2796000,4796000}))*1.021,-2))</f>
        <v/>
      </c>
      <c r="N2887" s="21">
        <f>IF(K2887&lt;=0,0,ROUNDDOWN((K2887*LOOKUP(K2887,{0,1950001,3300001,6950001,9000001,18000001,40000001},{0.05,0.1,0.2,0.23,0.33,0.4,0.45})-LOOKUP(K2887,{0,1950001,3300001,6950001,9000001,18000001,40000001},{0,97500,427500,636000,1536000,2796000,4796000}))*1.021,-2))</f>
        <v/>
      </c>
      <c r="O2887" s="21">
        <f>IF(L2887&lt;=0,0,ROUNDDOWN((L2887*LOOKUP(L2887,{0,1950001,3300001,6950001,9000001,18000001,40000001},{0.05,0.1,0.2,0.23,0.33,0.4,0.45})-LOOKUP(L2887,{0,1950001,3300001,6950001,9000001,18000001,40000001},{0,97500,427500,636000,1536000,2796000,4796000}))*1.021,-2))</f>
        <v/>
      </c>
      <c r="P2887" s="21">
        <f>MAX(0,ROUNDDOWN(F2887-E2887-430000,-3))</f>
        <v/>
      </c>
      <c r="Q2887" s="21">
        <f>MAX(0,ROUNDDOWN(F2887-E2887-430000-H2887,-3))</f>
        <v/>
      </c>
      <c r="R2887" s="21">
        <f>IF(F2887&lt;=450000,0,MAX(0,P2887*0.06-MIN(50000,P2887)*0.03))</f>
        <v/>
      </c>
      <c r="S2887" s="21">
        <f>IF(F2887&lt;=450000,0,MAX(0,P2887*0.04-MIN(50000,P2887)*0.02))</f>
        <v/>
      </c>
      <c r="T2887" s="21">
        <f>IF(F2887&lt;=450000,0,MAX(0,Q2887*0.06-MIN(50000,Q2887)*0.03))</f>
        <v/>
      </c>
      <c r="U2887" s="21">
        <f>IF(F2887&lt;=450000,0,MAX(0,Q2887*0.04-MIN(50000,Q2887)*0.02))</f>
        <v/>
      </c>
      <c r="V2887" s="21">
        <f>50000+MAX(0,G2887-480000)</f>
        <v/>
      </c>
      <c r="W2887" s="21">
        <f>P2887-V2887</f>
        <v/>
      </c>
      <c r="X2887" s="21">
        <f>Q2887-V2887</f>
        <v/>
      </c>
      <c r="Y2887" s="22">
        <f>IF(W2887&lt;0,0.9,LOOKUP(W2887,{0,1950001,3300001,6950001,9000001,18000001,40000001},{0.84895,0.7979,0.6958,0.66517,0.56307,0.4916,0.44055}))</f>
        <v/>
      </c>
      <c r="Z2887" s="22">
        <f>IF(X2887&lt;0,0.9,LOOKUP(X2887,{0,1950001,3300001,6950001,9000001,18000001,40000001},{0.84895,0.7979,0.6958,0.66517,0.56307,0.4916,0.44055}))</f>
        <v/>
      </c>
      <c r="AA2887" s="22">
        <f>IF(W2887&lt;0,0,CHOOSE(MATCH(W2887,{0,1950001,3300001,6950001,9000001},1),5.105/84.895,10.21/79.79,20.42/69.58,23.483/66.517,33.693/56.307))</f>
        <v/>
      </c>
      <c r="AB2887" s="21">
        <f>IF(C2887&lt;=2000,0,(MIN(C2887,ROUNDDOWN(F2887*0.3,0))-2000)*0.1)</f>
        <v/>
      </c>
      <c r="AC2887" s="21">
        <f>IF(C2887&lt;=2000,0,MIN((C2887-2000)*Y2887,(R2887+S2887)*0.2))</f>
        <v/>
      </c>
      <c r="AD2887" s="21">
        <f>IF(C2887&lt;=2000,0,MIN((C2887-2000)*Z2887,(T2887+U2887)*0.2))</f>
        <v/>
      </c>
      <c r="AE2887" s="21">
        <f>AC2887*AA2887</f>
        <v/>
      </c>
      <c r="AF2887" s="21">
        <f>ROUNDDOWN(R2887,-2)+ROUNDDOWN(S2887,-2)</f>
        <v/>
      </c>
      <c r="AG2887" s="21">
        <f>ROUNDDOWN(MAX(0,R2887-(AB2887+AC2887+AE2887)*0.6),-2)+ROUNDDOWN(MAX(0,S2887-(AB2887+AC2887+AE2887)*0.4),-2)</f>
        <v/>
      </c>
      <c r="AH2887" s="21">
        <f>ROUNDDOWN(MAX(0,T2887-(AB2887+AD2887)*0.6),-2)+ROUNDDOWN(MAX(0,U2887-(AB2887+AD2887)*0.4),-2)</f>
        <v/>
      </c>
      <c r="AI2887" s="21">
        <f>ROUNDDOWN(T2887,-2)+ROUNDDOWN(U2887,-2)</f>
        <v/>
      </c>
      <c r="AJ2887" s="21">
        <f>M2887+AF2887</f>
        <v/>
      </c>
      <c r="AK2887" s="21">
        <f>M2887+AG2887</f>
        <v/>
      </c>
      <c r="AL2887" s="21">
        <f>N2887+AH2887</f>
        <v/>
      </c>
      <c r="AM2887" s="21">
        <f>O2887+AI2887</f>
        <v/>
      </c>
      <c r="AN2887" s="21">
        <f>N2887+AI2887</f>
        <v/>
      </c>
      <c r="AO2887" s="21">
        <f>ROUNDDOWN((R2887+S2887)*0.2/Y2887+2000,0)</f>
        <v/>
      </c>
      <c r="AP2887" s="21">
        <f>ROUNDDOWN((T2887+U2887)*0.2/Z2887+2000,0)</f>
        <v/>
      </c>
      <c r="AQ2887" s="21">
        <f>AL2887-AK2887</f>
        <v/>
      </c>
      <c r="AR2887" s="21">
        <f>AM2887-AK2887</f>
        <v/>
      </c>
      <c r="AS2887" s="21">
        <f>AM2887-AL2887</f>
        <v/>
      </c>
      <c r="AT2887" s="21">
        <f>AK2887+C2887-AJ2887</f>
        <v/>
      </c>
      <c r="AU2887" s="21">
        <f>AL2887+C2887-AM2887</f>
        <v/>
      </c>
      <c r="AV2887" s="21">
        <f>AN2887+C2887-AM2887</f>
        <v/>
      </c>
    </row>
    <row r="2888">
      <c r="A2888" t="inlineStr">
        <is>
          <t>1万円刻み</t>
        </is>
      </c>
      <c r="B2888" s="21">
        <f>'5_1万円刻み'!$A$1125</f>
        <v/>
      </c>
      <c r="C2888" s="21">
        <f>AO2888</f>
        <v/>
      </c>
      <c r="D2888" s="21" t="n">
        <v>0</v>
      </c>
      <c r="E2888" s="21">
        <f>ROUND(MIN(B2888/12,650000)*12*0.0915+MIN(B2888/12,1390000)*12*(0.0504+0)+B2888*0.005,0)</f>
        <v/>
      </c>
      <c r="F2888" s="21">
        <f>IF(B2888&lt;741000,0,IF(B2888&lt;2191000,B2888-740000,IF(B2888&lt;2193000,1451000,IF(B2888&lt;2196000,1453000,IF(B2888&lt;2200000,1456000,IF(B2888&lt;3600000,ROUND(ROUNDDOWN(B2888/4,-3)*2.8,0)-80000,IF(B2888&lt;6600000,ROUND(ROUNDDOWN(B2888/4,-3)*3.2,0)-440000,IF(B2888&lt;8500000,ROUNDDOWN(B2888*0.9,0)-1100000,B2888-1950000))))))))</f>
        <v/>
      </c>
      <c r="G2888" s="21">
        <f>IF(F2888&gt;23500000,NA(),IF(F2888&lt;=4890000,1040000,IF(F2888&lt;=6550000,670000,620000)))</f>
        <v/>
      </c>
      <c r="H2888" s="21">
        <f>IF(D2888&lt;=0,0,MAX(0,MIN(2000000,D2888-MIN(100000,ROUNDDOWN(F2888*0.05,0)))))</f>
        <v/>
      </c>
      <c r="I2888" s="21">
        <f>IF(C2888&lt;=2000,0,MIN(C2888,ROUNDDOWN(F2888*0.4,0))-2000)</f>
        <v/>
      </c>
      <c r="J2888" s="21">
        <f>MAX(0,ROUNDDOWN(F2888-E2888-G2888,-3))</f>
        <v/>
      </c>
      <c r="K2888" s="21">
        <f>MAX(0,ROUNDDOWN(F2888-E2888-G2888-H2888-I2888,-3))</f>
        <v/>
      </c>
      <c r="L2888" s="21">
        <f>MAX(0,ROUNDDOWN(F2888-E2888-G2888-H2888,-3))</f>
        <v/>
      </c>
      <c r="M2888" s="21">
        <f>IF(J2888&lt;=0,0,ROUNDDOWN((J2888*LOOKUP(J2888,{0,1950001,3300001,6950001,9000001,18000001,40000001},{0.05,0.1,0.2,0.23,0.33,0.4,0.45})-LOOKUP(J2888,{0,1950001,3300001,6950001,9000001,18000001,40000001},{0,97500,427500,636000,1536000,2796000,4796000}))*1.021,-2))</f>
        <v/>
      </c>
      <c r="N2888" s="21">
        <f>IF(K2888&lt;=0,0,ROUNDDOWN((K2888*LOOKUP(K2888,{0,1950001,3300001,6950001,9000001,18000001,40000001},{0.05,0.1,0.2,0.23,0.33,0.4,0.45})-LOOKUP(K2888,{0,1950001,3300001,6950001,9000001,18000001,40000001},{0,97500,427500,636000,1536000,2796000,4796000}))*1.021,-2))</f>
        <v/>
      </c>
      <c r="O2888" s="21">
        <f>IF(L2888&lt;=0,0,ROUNDDOWN((L2888*LOOKUP(L2888,{0,1950001,3300001,6950001,9000001,18000001,40000001},{0.05,0.1,0.2,0.23,0.33,0.4,0.45})-LOOKUP(L2888,{0,1950001,3300001,6950001,9000001,18000001,40000001},{0,97500,427500,636000,1536000,2796000,4796000}))*1.021,-2))</f>
        <v/>
      </c>
      <c r="P2888" s="21">
        <f>MAX(0,ROUNDDOWN(F2888-E2888-430000,-3))</f>
        <v/>
      </c>
      <c r="Q2888" s="21">
        <f>MAX(0,ROUNDDOWN(F2888-E2888-430000-H2888,-3))</f>
        <v/>
      </c>
      <c r="R2888" s="21">
        <f>IF(F2888&lt;=450000,0,MAX(0,P2888*0.06-MIN(50000,P2888)*0.03))</f>
        <v/>
      </c>
      <c r="S2888" s="21">
        <f>IF(F2888&lt;=450000,0,MAX(0,P2888*0.04-MIN(50000,P2888)*0.02))</f>
        <v/>
      </c>
      <c r="T2888" s="21">
        <f>IF(F2888&lt;=450000,0,MAX(0,Q2888*0.06-MIN(50000,Q2888)*0.03))</f>
        <v/>
      </c>
      <c r="U2888" s="21">
        <f>IF(F2888&lt;=450000,0,MAX(0,Q2888*0.04-MIN(50000,Q2888)*0.02))</f>
        <v/>
      </c>
      <c r="V2888" s="21">
        <f>50000+MAX(0,G2888-480000)</f>
        <v/>
      </c>
      <c r="W2888" s="21">
        <f>P2888-V2888</f>
        <v/>
      </c>
      <c r="X2888" s="21">
        <f>Q2888-V2888</f>
        <v/>
      </c>
      <c r="Y2888" s="22">
        <f>IF(W2888&lt;0,0.9,LOOKUP(W2888,{0,1950001,3300001,6950001,9000001,18000001,40000001},{0.84895,0.7979,0.6958,0.66517,0.56307,0.4916,0.44055}))</f>
        <v/>
      </c>
      <c r="Z2888" s="22">
        <f>IF(X2888&lt;0,0.9,LOOKUP(X2888,{0,1950001,3300001,6950001,9000001,18000001,40000001},{0.84895,0.7979,0.6958,0.66517,0.56307,0.4916,0.44055}))</f>
        <v/>
      </c>
      <c r="AA2888" s="22">
        <f>IF(W2888&lt;0,0,CHOOSE(MATCH(W2888,{0,1950001,3300001,6950001,9000001},1),5.105/84.895,10.21/79.79,20.42/69.58,23.483/66.517,33.693/56.307))</f>
        <v/>
      </c>
      <c r="AB2888" s="21">
        <f>IF(C2888&lt;=2000,0,(MIN(C2888,ROUNDDOWN(F2888*0.3,0))-2000)*0.1)</f>
        <v/>
      </c>
      <c r="AC2888" s="21">
        <f>IF(C2888&lt;=2000,0,MIN((C2888-2000)*Y2888,(R2888+S2888)*0.2))</f>
        <v/>
      </c>
      <c r="AD2888" s="21">
        <f>IF(C2888&lt;=2000,0,MIN((C2888-2000)*Z2888,(T2888+U2888)*0.2))</f>
        <v/>
      </c>
      <c r="AE2888" s="21">
        <f>AC2888*AA2888</f>
        <v/>
      </c>
      <c r="AF2888" s="21">
        <f>ROUNDDOWN(R2888,-2)+ROUNDDOWN(S2888,-2)</f>
        <v/>
      </c>
      <c r="AG2888" s="21">
        <f>ROUNDDOWN(MAX(0,R2888-(AB2888+AC2888+AE2888)*0.6),-2)+ROUNDDOWN(MAX(0,S2888-(AB2888+AC2888+AE2888)*0.4),-2)</f>
        <v/>
      </c>
      <c r="AH2888" s="21">
        <f>ROUNDDOWN(MAX(0,T2888-(AB2888+AD2888)*0.6),-2)+ROUNDDOWN(MAX(0,U2888-(AB2888+AD2888)*0.4),-2)</f>
        <v/>
      </c>
      <c r="AI2888" s="21">
        <f>ROUNDDOWN(T2888,-2)+ROUNDDOWN(U2888,-2)</f>
        <v/>
      </c>
      <c r="AJ2888" s="21">
        <f>M2888+AF2888</f>
        <v/>
      </c>
      <c r="AK2888" s="21">
        <f>M2888+AG2888</f>
        <v/>
      </c>
      <c r="AL2888" s="21">
        <f>N2888+AH2888</f>
        <v/>
      </c>
      <c r="AM2888" s="21">
        <f>O2888+AI2888</f>
        <v/>
      </c>
      <c r="AN2888" s="21">
        <f>N2888+AI2888</f>
        <v/>
      </c>
      <c r="AO2888" s="21">
        <f>ROUNDDOWN((R2888+S2888)*0.2/Y2888+2000,0)</f>
        <v/>
      </c>
      <c r="AP2888" s="21">
        <f>ROUNDDOWN((T2888+U2888)*0.2/Z2888+2000,0)</f>
        <v/>
      </c>
      <c r="AQ2888" s="21">
        <f>AL2888-AK2888</f>
        <v/>
      </c>
      <c r="AR2888" s="21">
        <f>AM2888-AK2888</f>
        <v/>
      </c>
      <c r="AS2888" s="21">
        <f>AM2888-AL2888</f>
        <v/>
      </c>
      <c r="AT2888" s="21">
        <f>AK2888+C2888-AJ2888</f>
        <v/>
      </c>
      <c r="AU2888" s="21">
        <f>AL2888+C2888-AM2888</f>
        <v/>
      </c>
      <c r="AV2888" s="21">
        <f>AN2888+C2888-AM2888</f>
        <v/>
      </c>
    </row>
    <row r="2889">
      <c r="A2889" t="inlineStr">
        <is>
          <t>1万円刻み</t>
        </is>
      </c>
      <c r="B2889" s="21">
        <f>'5_1万円刻み'!$A$1126</f>
        <v/>
      </c>
      <c r="C2889" s="21">
        <f>AO2889</f>
        <v/>
      </c>
      <c r="D2889" s="21" t="n">
        <v>0</v>
      </c>
      <c r="E2889" s="21">
        <f>ROUND(MIN(B2889/12,650000)*12*0.0915+MIN(B2889/12,1390000)*12*(0.0504+0)+B2889*0.005,0)</f>
        <v/>
      </c>
      <c r="F2889" s="21">
        <f>IF(B2889&lt;741000,0,IF(B2889&lt;2191000,B2889-740000,IF(B2889&lt;2193000,1451000,IF(B2889&lt;2196000,1453000,IF(B2889&lt;2200000,1456000,IF(B2889&lt;3600000,ROUND(ROUNDDOWN(B2889/4,-3)*2.8,0)-80000,IF(B2889&lt;6600000,ROUND(ROUNDDOWN(B2889/4,-3)*3.2,0)-440000,IF(B2889&lt;8500000,ROUNDDOWN(B2889*0.9,0)-1100000,B2889-1950000))))))))</f>
        <v/>
      </c>
      <c r="G2889" s="21">
        <f>IF(F2889&gt;23500000,NA(),IF(F2889&lt;=4890000,1040000,IF(F2889&lt;=6550000,670000,620000)))</f>
        <v/>
      </c>
      <c r="H2889" s="21">
        <f>IF(D2889&lt;=0,0,MAX(0,MIN(2000000,D2889-MIN(100000,ROUNDDOWN(F2889*0.05,0)))))</f>
        <v/>
      </c>
      <c r="I2889" s="21">
        <f>IF(C2889&lt;=2000,0,MIN(C2889,ROUNDDOWN(F2889*0.4,0))-2000)</f>
        <v/>
      </c>
      <c r="J2889" s="21">
        <f>MAX(0,ROUNDDOWN(F2889-E2889-G2889,-3))</f>
        <v/>
      </c>
      <c r="K2889" s="21">
        <f>MAX(0,ROUNDDOWN(F2889-E2889-G2889-H2889-I2889,-3))</f>
        <v/>
      </c>
      <c r="L2889" s="21">
        <f>MAX(0,ROUNDDOWN(F2889-E2889-G2889-H2889,-3))</f>
        <v/>
      </c>
      <c r="M2889" s="21">
        <f>IF(J2889&lt;=0,0,ROUNDDOWN((J2889*LOOKUP(J2889,{0,1950001,3300001,6950001,9000001,18000001,40000001},{0.05,0.1,0.2,0.23,0.33,0.4,0.45})-LOOKUP(J2889,{0,1950001,3300001,6950001,9000001,18000001,40000001},{0,97500,427500,636000,1536000,2796000,4796000}))*1.021,-2))</f>
        <v/>
      </c>
      <c r="N2889" s="21">
        <f>IF(K2889&lt;=0,0,ROUNDDOWN((K2889*LOOKUP(K2889,{0,1950001,3300001,6950001,9000001,18000001,40000001},{0.05,0.1,0.2,0.23,0.33,0.4,0.45})-LOOKUP(K2889,{0,1950001,3300001,6950001,9000001,18000001,40000001},{0,97500,427500,636000,1536000,2796000,4796000}))*1.021,-2))</f>
        <v/>
      </c>
      <c r="O2889" s="21">
        <f>IF(L2889&lt;=0,0,ROUNDDOWN((L2889*LOOKUP(L2889,{0,1950001,3300001,6950001,9000001,18000001,40000001},{0.05,0.1,0.2,0.23,0.33,0.4,0.45})-LOOKUP(L2889,{0,1950001,3300001,6950001,9000001,18000001,40000001},{0,97500,427500,636000,1536000,2796000,4796000}))*1.021,-2))</f>
        <v/>
      </c>
      <c r="P2889" s="21">
        <f>MAX(0,ROUNDDOWN(F2889-E2889-430000,-3))</f>
        <v/>
      </c>
      <c r="Q2889" s="21">
        <f>MAX(0,ROUNDDOWN(F2889-E2889-430000-H2889,-3))</f>
        <v/>
      </c>
      <c r="R2889" s="21">
        <f>IF(F2889&lt;=450000,0,MAX(0,P2889*0.06-MIN(50000,P2889)*0.03))</f>
        <v/>
      </c>
      <c r="S2889" s="21">
        <f>IF(F2889&lt;=450000,0,MAX(0,P2889*0.04-MIN(50000,P2889)*0.02))</f>
        <v/>
      </c>
      <c r="T2889" s="21">
        <f>IF(F2889&lt;=450000,0,MAX(0,Q2889*0.06-MIN(50000,Q2889)*0.03))</f>
        <v/>
      </c>
      <c r="U2889" s="21">
        <f>IF(F2889&lt;=450000,0,MAX(0,Q2889*0.04-MIN(50000,Q2889)*0.02))</f>
        <v/>
      </c>
      <c r="V2889" s="21">
        <f>50000+MAX(0,G2889-480000)</f>
        <v/>
      </c>
      <c r="W2889" s="21">
        <f>P2889-V2889</f>
        <v/>
      </c>
      <c r="X2889" s="21">
        <f>Q2889-V2889</f>
        <v/>
      </c>
      <c r="Y2889" s="22">
        <f>IF(W2889&lt;0,0.9,LOOKUP(W2889,{0,1950001,3300001,6950001,9000001,18000001,40000001},{0.84895,0.7979,0.6958,0.66517,0.56307,0.4916,0.44055}))</f>
        <v/>
      </c>
      <c r="Z2889" s="22">
        <f>IF(X2889&lt;0,0.9,LOOKUP(X2889,{0,1950001,3300001,6950001,9000001,18000001,40000001},{0.84895,0.7979,0.6958,0.66517,0.56307,0.4916,0.44055}))</f>
        <v/>
      </c>
      <c r="AA2889" s="22">
        <f>IF(W2889&lt;0,0,CHOOSE(MATCH(W2889,{0,1950001,3300001,6950001,9000001},1),5.105/84.895,10.21/79.79,20.42/69.58,23.483/66.517,33.693/56.307))</f>
        <v/>
      </c>
      <c r="AB2889" s="21">
        <f>IF(C2889&lt;=2000,0,(MIN(C2889,ROUNDDOWN(F2889*0.3,0))-2000)*0.1)</f>
        <v/>
      </c>
      <c r="AC2889" s="21">
        <f>IF(C2889&lt;=2000,0,MIN((C2889-2000)*Y2889,(R2889+S2889)*0.2))</f>
        <v/>
      </c>
      <c r="AD2889" s="21">
        <f>IF(C2889&lt;=2000,0,MIN((C2889-2000)*Z2889,(T2889+U2889)*0.2))</f>
        <v/>
      </c>
      <c r="AE2889" s="21">
        <f>AC2889*AA2889</f>
        <v/>
      </c>
      <c r="AF2889" s="21">
        <f>ROUNDDOWN(R2889,-2)+ROUNDDOWN(S2889,-2)</f>
        <v/>
      </c>
      <c r="AG2889" s="21">
        <f>ROUNDDOWN(MAX(0,R2889-(AB2889+AC2889+AE2889)*0.6),-2)+ROUNDDOWN(MAX(0,S2889-(AB2889+AC2889+AE2889)*0.4),-2)</f>
        <v/>
      </c>
      <c r="AH2889" s="21">
        <f>ROUNDDOWN(MAX(0,T2889-(AB2889+AD2889)*0.6),-2)+ROUNDDOWN(MAX(0,U2889-(AB2889+AD2889)*0.4),-2)</f>
        <v/>
      </c>
      <c r="AI2889" s="21">
        <f>ROUNDDOWN(T2889,-2)+ROUNDDOWN(U2889,-2)</f>
        <v/>
      </c>
      <c r="AJ2889" s="21">
        <f>M2889+AF2889</f>
        <v/>
      </c>
      <c r="AK2889" s="21">
        <f>M2889+AG2889</f>
        <v/>
      </c>
      <c r="AL2889" s="21">
        <f>N2889+AH2889</f>
        <v/>
      </c>
      <c r="AM2889" s="21">
        <f>O2889+AI2889</f>
        <v/>
      </c>
      <c r="AN2889" s="21">
        <f>N2889+AI2889</f>
        <v/>
      </c>
      <c r="AO2889" s="21">
        <f>ROUNDDOWN((R2889+S2889)*0.2/Y2889+2000,0)</f>
        <v/>
      </c>
      <c r="AP2889" s="21">
        <f>ROUNDDOWN((T2889+U2889)*0.2/Z2889+2000,0)</f>
        <v/>
      </c>
      <c r="AQ2889" s="21">
        <f>AL2889-AK2889</f>
        <v/>
      </c>
      <c r="AR2889" s="21">
        <f>AM2889-AK2889</f>
        <v/>
      </c>
      <c r="AS2889" s="21">
        <f>AM2889-AL2889</f>
        <v/>
      </c>
      <c r="AT2889" s="21">
        <f>AK2889+C2889-AJ2889</f>
        <v/>
      </c>
      <c r="AU2889" s="21">
        <f>AL2889+C2889-AM2889</f>
        <v/>
      </c>
      <c r="AV2889" s="21">
        <f>AN2889+C2889-AM2889</f>
        <v/>
      </c>
    </row>
    <row r="2890">
      <c r="A2890" t="inlineStr">
        <is>
          <t>1万円刻み</t>
        </is>
      </c>
      <c r="B2890" s="21">
        <f>'5_1万円刻み'!$A$1127</f>
        <v/>
      </c>
      <c r="C2890" s="21">
        <f>AO2890</f>
        <v/>
      </c>
      <c r="D2890" s="21" t="n">
        <v>0</v>
      </c>
      <c r="E2890" s="21">
        <f>ROUND(MIN(B2890/12,650000)*12*0.0915+MIN(B2890/12,1390000)*12*(0.0504+0)+B2890*0.005,0)</f>
        <v/>
      </c>
      <c r="F2890" s="21">
        <f>IF(B2890&lt;741000,0,IF(B2890&lt;2191000,B2890-740000,IF(B2890&lt;2193000,1451000,IF(B2890&lt;2196000,1453000,IF(B2890&lt;2200000,1456000,IF(B2890&lt;3600000,ROUND(ROUNDDOWN(B2890/4,-3)*2.8,0)-80000,IF(B2890&lt;6600000,ROUND(ROUNDDOWN(B2890/4,-3)*3.2,0)-440000,IF(B2890&lt;8500000,ROUNDDOWN(B2890*0.9,0)-1100000,B2890-1950000))))))))</f>
        <v/>
      </c>
      <c r="G2890" s="21">
        <f>IF(F2890&gt;23500000,NA(),IF(F2890&lt;=4890000,1040000,IF(F2890&lt;=6550000,670000,620000)))</f>
        <v/>
      </c>
      <c r="H2890" s="21">
        <f>IF(D2890&lt;=0,0,MAX(0,MIN(2000000,D2890-MIN(100000,ROUNDDOWN(F2890*0.05,0)))))</f>
        <v/>
      </c>
      <c r="I2890" s="21">
        <f>IF(C2890&lt;=2000,0,MIN(C2890,ROUNDDOWN(F2890*0.4,0))-2000)</f>
        <v/>
      </c>
      <c r="J2890" s="21">
        <f>MAX(0,ROUNDDOWN(F2890-E2890-G2890,-3))</f>
        <v/>
      </c>
      <c r="K2890" s="21">
        <f>MAX(0,ROUNDDOWN(F2890-E2890-G2890-H2890-I2890,-3))</f>
        <v/>
      </c>
      <c r="L2890" s="21">
        <f>MAX(0,ROUNDDOWN(F2890-E2890-G2890-H2890,-3))</f>
        <v/>
      </c>
      <c r="M2890" s="21">
        <f>IF(J2890&lt;=0,0,ROUNDDOWN((J2890*LOOKUP(J2890,{0,1950001,3300001,6950001,9000001,18000001,40000001},{0.05,0.1,0.2,0.23,0.33,0.4,0.45})-LOOKUP(J2890,{0,1950001,3300001,6950001,9000001,18000001,40000001},{0,97500,427500,636000,1536000,2796000,4796000}))*1.021,-2))</f>
        <v/>
      </c>
      <c r="N2890" s="21">
        <f>IF(K2890&lt;=0,0,ROUNDDOWN((K2890*LOOKUP(K2890,{0,1950001,3300001,6950001,9000001,18000001,40000001},{0.05,0.1,0.2,0.23,0.33,0.4,0.45})-LOOKUP(K2890,{0,1950001,3300001,6950001,9000001,18000001,40000001},{0,97500,427500,636000,1536000,2796000,4796000}))*1.021,-2))</f>
        <v/>
      </c>
      <c r="O2890" s="21">
        <f>IF(L2890&lt;=0,0,ROUNDDOWN((L2890*LOOKUP(L2890,{0,1950001,3300001,6950001,9000001,18000001,40000001},{0.05,0.1,0.2,0.23,0.33,0.4,0.45})-LOOKUP(L2890,{0,1950001,3300001,6950001,9000001,18000001,40000001},{0,97500,427500,636000,1536000,2796000,4796000}))*1.021,-2))</f>
        <v/>
      </c>
      <c r="P2890" s="21">
        <f>MAX(0,ROUNDDOWN(F2890-E2890-430000,-3))</f>
        <v/>
      </c>
      <c r="Q2890" s="21">
        <f>MAX(0,ROUNDDOWN(F2890-E2890-430000-H2890,-3))</f>
        <v/>
      </c>
      <c r="R2890" s="21">
        <f>IF(F2890&lt;=450000,0,MAX(0,P2890*0.06-MIN(50000,P2890)*0.03))</f>
        <v/>
      </c>
      <c r="S2890" s="21">
        <f>IF(F2890&lt;=450000,0,MAX(0,P2890*0.04-MIN(50000,P2890)*0.02))</f>
        <v/>
      </c>
      <c r="T2890" s="21">
        <f>IF(F2890&lt;=450000,0,MAX(0,Q2890*0.06-MIN(50000,Q2890)*0.03))</f>
        <v/>
      </c>
      <c r="U2890" s="21">
        <f>IF(F2890&lt;=450000,0,MAX(0,Q2890*0.04-MIN(50000,Q2890)*0.02))</f>
        <v/>
      </c>
      <c r="V2890" s="21">
        <f>50000+MAX(0,G2890-480000)</f>
        <v/>
      </c>
      <c r="W2890" s="21">
        <f>P2890-V2890</f>
        <v/>
      </c>
      <c r="X2890" s="21">
        <f>Q2890-V2890</f>
        <v/>
      </c>
      <c r="Y2890" s="22">
        <f>IF(W2890&lt;0,0.9,LOOKUP(W2890,{0,1950001,3300001,6950001,9000001,18000001,40000001},{0.84895,0.7979,0.6958,0.66517,0.56307,0.4916,0.44055}))</f>
        <v/>
      </c>
      <c r="Z2890" s="22">
        <f>IF(X2890&lt;0,0.9,LOOKUP(X2890,{0,1950001,3300001,6950001,9000001,18000001,40000001},{0.84895,0.7979,0.6958,0.66517,0.56307,0.4916,0.44055}))</f>
        <v/>
      </c>
      <c r="AA2890" s="22">
        <f>IF(W2890&lt;0,0,CHOOSE(MATCH(W2890,{0,1950001,3300001,6950001,9000001},1),5.105/84.895,10.21/79.79,20.42/69.58,23.483/66.517,33.693/56.307))</f>
        <v/>
      </c>
      <c r="AB2890" s="21">
        <f>IF(C2890&lt;=2000,0,(MIN(C2890,ROUNDDOWN(F2890*0.3,0))-2000)*0.1)</f>
        <v/>
      </c>
      <c r="AC2890" s="21">
        <f>IF(C2890&lt;=2000,0,MIN((C2890-2000)*Y2890,(R2890+S2890)*0.2))</f>
        <v/>
      </c>
      <c r="AD2890" s="21">
        <f>IF(C2890&lt;=2000,0,MIN((C2890-2000)*Z2890,(T2890+U2890)*0.2))</f>
        <v/>
      </c>
      <c r="AE2890" s="21">
        <f>AC2890*AA2890</f>
        <v/>
      </c>
      <c r="AF2890" s="21">
        <f>ROUNDDOWN(R2890,-2)+ROUNDDOWN(S2890,-2)</f>
        <v/>
      </c>
      <c r="AG2890" s="21">
        <f>ROUNDDOWN(MAX(0,R2890-(AB2890+AC2890+AE2890)*0.6),-2)+ROUNDDOWN(MAX(0,S2890-(AB2890+AC2890+AE2890)*0.4),-2)</f>
        <v/>
      </c>
      <c r="AH2890" s="21">
        <f>ROUNDDOWN(MAX(0,T2890-(AB2890+AD2890)*0.6),-2)+ROUNDDOWN(MAX(0,U2890-(AB2890+AD2890)*0.4),-2)</f>
        <v/>
      </c>
      <c r="AI2890" s="21">
        <f>ROUNDDOWN(T2890,-2)+ROUNDDOWN(U2890,-2)</f>
        <v/>
      </c>
      <c r="AJ2890" s="21">
        <f>M2890+AF2890</f>
        <v/>
      </c>
      <c r="AK2890" s="21">
        <f>M2890+AG2890</f>
        <v/>
      </c>
      <c r="AL2890" s="21">
        <f>N2890+AH2890</f>
        <v/>
      </c>
      <c r="AM2890" s="21">
        <f>O2890+AI2890</f>
        <v/>
      </c>
      <c r="AN2890" s="21">
        <f>N2890+AI2890</f>
        <v/>
      </c>
      <c r="AO2890" s="21">
        <f>ROUNDDOWN((R2890+S2890)*0.2/Y2890+2000,0)</f>
        <v/>
      </c>
      <c r="AP2890" s="21">
        <f>ROUNDDOWN((T2890+U2890)*0.2/Z2890+2000,0)</f>
        <v/>
      </c>
      <c r="AQ2890" s="21">
        <f>AL2890-AK2890</f>
        <v/>
      </c>
      <c r="AR2890" s="21">
        <f>AM2890-AK2890</f>
        <v/>
      </c>
      <c r="AS2890" s="21">
        <f>AM2890-AL2890</f>
        <v/>
      </c>
      <c r="AT2890" s="21">
        <f>AK2890+C2890-AJ2890</f>
        <v/>
      </c>
      <c r="AU2890" s="21">
        <f>AL2890+C2890-AM2890</f>
        <v/>
      </c>
      <c r="AV2890" s="21">
        <f>AN2890+C2890-AM2890</f>
        <v/>
      </c>
    </row>
    <row r="2891">
      <c r="A2891" t="inlineStr">
        <is>
          <t>1万円刻み</t>
        </is>
      </c>
      <c r="B2891" s="21">
        <f>'5_1万円刻み'!$A$1128</f>
        <v/>
      </c>
      <c r="C2891" s="21">
        <f>AO2891</f>
        <v/>
      </c>
      <c r="D2891" s="21" t="n">
        <v>0</v>
      </c>
      <c r="E2891" s="21">
        <f>ROUND(MIN(B2891/12,650000)*12*0.0915+MIN(B2891/12,1390000)*12*(0.0504+0)+B2891*0.005,0)</f>
        <v/>
      </c>
      <c r="F2891" s="21">
        <f>IF(B2891&lt;741000,0,IF(B2891&lt;2191000,B2891-740000,IF(B2891&lt;2193000,1451000,IF(B2891&lt;2196000,1453000,IF(B2891&lt;2200000,1456000,IF(B2891&lt;3600000,ROUND(ROUNDDOWN(B2891/4,-3)*2.8,0)-80000,IF(B2891&lt;6600000,ROUND(ROUNDDOWN(B2891/4,-3)*3.2,0)-440000,IF(B2891&lt;8500000,ROUNDDOWN(B2891*0.9,0)-1100000,B2891-1950000))))))))</f>
        <v/>
      </c>
      <c r="G2891" s="21">
        <f>IF(F2891&gt;23500000,NA(),IF(F2891&lt;=4890000,1040000,IF(F2891&lt;=6550000,670000,620000)))</f>
        <v/>
      </c>
      <c r="H2891" s="21">
        <f>IF(D2891&lt;=0,0,MAX(0,MIN(2000000,D2891-MIN(100000,ROUNDDOWN(F2891*0.05,0)))))</f>
        <v/>
      </c>
      <c r="I2891" s="21">
        <f>IF(C2891&lt;=2000,0,MIN(C2891,ROUNDDOWN(F2891*0.4,0))-2000)</f>
        <v/>
      </c>
      <c r="J2891" s="21">
        <f>MAX(0,ROUNDDOWN(F2891-E2891-G2891,-3))</f>
        <v/>
      </c>
      <c r="K2891" s="21">
        <f>MAX(0,ROUNDDOWN(F2891-E2891-G2891-H2891-I2891,-3))</f>
        <v/>
      </c>
      <c r="L2891" s="21">
        <f>MAX(0,ROUNDDOWN(F2891-E2891-G2891-H2891,-3))</f>
        <v/>
      </c>
      <c r="M2891" s="21">
        <f>IF(J2891&lt;=0,0,ROUNDDOWN((J2891*LOOKUP(J2891,{0,1950001,3300001,6950001,9000001,18000001,40000001},{0.05,0.1,0.2,0.23,0.33,0.4,0.45})-LOOKUP(J2891,{0,1950001,3300001,6950001,9000001,18000001,40000001},{0,97500,427500,636000,1536000,2796000,4796000}))*1.021,-2))</f>
        <v/>
      </c>
      <c r="N2891" s="21">
        <f>IF(K2891&lt;=0,0,ROUNDDOWN((K2891*LOOKUP(K2891,{0,1950001,3300001,6950001,9000001,18000001,40000001},{0.05,0.1,0.2,0.23,0.33,0.4,0.45})-LOOKUP(K2891,{0,1950001,3300001,6950001,9000001,18000001,40000001},{0,97500,427500,636000,1536000,2796000,4796000}))*1.021,-2))</f>
        <v/>
      </c>
      <c r="O2891" s="21">
        <f>IF(L2891&lt;=0,0,ROUNDDOWN((L2891*LOOKUP(L2891,{0,1950001,3300001,6950001,9000001,18000001,40000001},{0.05,0.1,0.2,0.23,0.33,0.4,0.45})-LOOKUP(L2891,{0,1950001,3300001,6950001,9000001,18000001,40000001},{0,97500,427500,636000,1536000,2796000,4796000}))*1.021,-2))</f>
        <v/>
      </c>
      <c r="P2891" s="21">
        <f>MAX(0,ROUNDDOWN(F2891-E2891-430000,-3))</f>
        <v/>
      </c>
      <c r="Q2891" s="21">
        <f>MAX(0,ROUNDDOWN(F2891-E2891-430000-H2891,-3))</f>
        <v/>
      </c>
      <c r="R2891" s="21">
        <f>IF(F2891&lt;=450000,0,MAX(0,P2891*0.06-MIN(50000,P2891)*0.03))</f>
        <v/>
      </c>
      <c r="S2891" s="21">
        <f>IF(F2891&lt;=450000,0,MAX(0,P2891*0.04-MIN(50000,P2891)*0.02))</f>
        <v/>
      </c>
      <c r="T2891" s="21">
        <f>IF(F2891&lt;=450000,0,MAX(0,Q2891*0.06-MIN(50000,Q2891)*0.03))</f>
        <v/>
      </c>
      <c r="U2891" s="21">
        <f>IF(F2891&lt;=450000,0,MAX(0,Q2891*0.04-MIN(50000,Q2891)*0.02))</f>
        <v/>
      </c>
      <c r="V2891" s="21">
        <f>50000+MAX(0,G2891-480000)</f>
        <v/>
      </c>
      <c r="W2891" s="21">
        <f>P2891-V2891</f>
        <v/>
      </c>
      <c r="X2891" s="21">
        <f>Q2891-V2891</f>
        <v/>
      </c>
      <c r="Y2891" s="22">
        <f>IF(W2891&lt;0,0.9,LOOKUP(W2891,{0,1950001,3300001,6950001,9000001,18000001,40000001},{0.84895,0.7979,0.6958,0.66517,0.56307,0.4916,0.44055}))</f>
        <v/>
      </c>
      <c r="Z2891" s="22">
        <f>IF(X2891&lt;0,0.9,LOOKUP(X2891,{0,1950001,3300001,6950001,9000001,18000001,40000001},{0.84895,0.7979,0.6958,0.66517,0.56307,0.4916,0.44055}))</f>
        <v/>
      </c>
      <c r="AA2891" s="22">
        <f>IF(W2891&lt;0,0,CHOOSE(MATCH(W2891,{0,1950001,3300001,6950001,9000001},1),5.105/84.895,10.21/79.79,20.42/69.58,23.483/66.517,33.693/56.307))</f>
        <v/>
      </c>
      <c r="AB2891" s="21">
        <f>IF(C2891&lt;=2000,0,(MIN(C2891,ROUNDDOWN(F2891*0.3,0))-2000)*0.1)</f>
        <v/>
      </c>
      <c r="AC2891" s="21">
        <f>IF(C2891&lt;=2000,0,MIN((C2891-2000)*Y2891,(R2891+S2891)*0.2))</f>
        <v/>
      </c>
      <c r="AD2891" s="21">
        <f>IF(C2891&lt;=2000,0,MIN((C2891-2000)*Z2891,(T2891+U2891)*0.2))</f>
        <v/>
      </c>
      <c r="AE2891" s="21">
        <f>AC2891*AA2891</f>
        <v/>
      </c>
      <c r="AF2891" s="21">
        <f>ROUNDDOWN(R2891,-2)+ROUNDDOWN(S2891,-2)</f>
        <v/>
      </c>
      <c r="AG2891" s="21">
        <f>ROUNDDOWN(MAX(0,R2891-(AB2891+AC2891+AE2891)*0.6),-2)+ROUNDDOWN(MAX(0,S2891-(AB2891+AC2891+AE2891)*0.4),-2)</f>
        <v/>
      </c>
      <c r="AH2891" s="21">
        <f>ROUNDDOWN(MAX(0,T2891-(AB2891+AD2891)*0.6),-2)+ROUNDDOWN(MAX(0,U2891-(AB2891+AD2891)*0.4),-2)</f>
        <v/>
      </c>
      <c r="AI2891" s="21">
        <f>ROUNDDOWN(T2891,-2)+ROUNDDOWN(U2891,-2)</f>
        <v/>
      </c>
      <c r="AJ2891" s="21">
        <f>M2891+AF2891</f>
        <v/>
      </c>
      <c r="AK2891" s="21">
        <f>M2891+AG2891</f>
        <v/>
      </c>
      <c r="AL2891" s="21">
        <f>N2891+AH2891</f>
        <v/>
      </c>
      <c r="AM2891" s="21">
        <f>O2891+AI2891</f>
        <v/>
      </c>
      <c r="AN2891" s="21">
        <f>N2891+AI2891</f>
        <v/>
      </c>
      <c r="AO2891" s="21">
        <f>ROUNDDOWN((R2891+S2891)*0.2/Y2891+2000,0)</f>
        <v/>
      </c>
      <c r="AP2891" s="21">
        <f>ROUNDDOWN((T2891+U2891)*0.2/Z2891+2000,0)</f>
        <v/>
      </c>
      <c r="AQ2891" s="21">
        <f>AL2891-AK2891</f>
        <v/>
      </c>
      <c r="AR2891" s="21">
        <f>AM2891-AK2891</f>
        <v/>
      </c>
      <c r="AS2891" s="21">
        <f>AM2891-AL2891</f>
        <v/>
      </c>
      <c r="AT2891" s="21">
        <f>AK2891+C2891-AJ2891</f>
        <v/>
      </c>
      <c r="AU2891" s="21">
        <f>AL2891+C2891-AM2891</f>
        <v/>
      </c>
      <c r="AV2891" s="21">
        <f>AN2891+C2891-AM2891</f>
        <v/>
      </c>
    </row>
    <row r="2892">
      <c r="A2892" t="inlineStr">
        <is>
          <t>1万円刻み</t>
        </is>
      </c>
      <c r="B2892" s="21">
        <f>'5_1万円刻み'!$A$1129</f>
        <v/>
      </c>
      <c r="C2892" s="21">
        <f>AO2892</f>
        <v/>
      </c>
      <c r="D2892" s="21" t="n">
        <v>0</v>
      </c>
      <c r="E2892" s="21">
        <f>ROUND(MIN(B2892/12,650000)*12*0.0915+MIN(B2892/12,1390000)*12*(0.0504+0)+B2892*0.005,0)</f>
        <v/>
      </c>
      <c r="F2892" s="21">
        <f>IF(B2892&lt;741000,0,IF(B2892&lt;2191000,B2892-740000,IF(B2892&lt;2193000,1451000,IF(B2892&lt;2196000,1453000,IF(B2892&lt;2200000,1456000,IF(B2892&lt;3600000,ROUND(ROUNDDOWN(B2892/4,-3)*2.8,0)-80000,IF(B2892&lt;6600000,ROUND(ROUNDDOWN(B2892/4,-3)*3.2,0)-440000,IF(B2892&lt;8500000,ROUNDDOWN(B2892*0.9,0)-1100000,B2892-1950000))))))))</f>
        <v/>
      </c>
      <c r="G2892" s="21">
        <f>IF(F2892&gt;23500000,NA(),IF(F2892&lt;=4890000,1040000,IF(F2892&lt;=6550000,670000,620000)))</f>
        <v/>
      </c>
      <c r="H2892" s="21">
        <f>IF(D2892&lt;=0,0,MAX(0,MIN(2000000,D2892-MIN(100000,ROUNDDOWN(F2892*0.05,0)))))</f>
        <v/>
      </c>
      <c r="I2892" s="21">
        <f>IF(C2892&lt;=2000,0,MIN(C2892,ROUNDDOWN(F2892*0.4,0))-2000)</f>
        <v/>
      </c>
      <c r="J2892" s="21">
        <f>MAX(0,ROUNDDOWN(F2892-E2892-G2892,-3))</f>
        <v/>
      </c>
      <c r="K2892" s="21">
        <f>MAX(0,ROUNDDOWN(F2892-E2892-G2892-H2892-I2892,-3))</f>
        <v/>
      </c>
      <c r="L2892" s="21">
        <f>MAX(0,ROUNDDOWN(F2892-E2892-G2892-H2892,-3))</f>
        <v/>
      </c>
      <c r="M2892" s="21">
        <f>IF(J2892&lt;=0,0,ROUNDDOWN((J2892*LOOKUP(J2892,{0,1950001,3300001,6950001,9000001,18000001,40000001},{0.05,0.1,0.2,0.23,0.33,0.4,0.45})-LOOKUP(J2892,{0,1950001,3300001,6950001,9000001,18000001,40000001},{0,97500,427500,636000,1536000,2796000,4796000}))*1.021,-2))</f>
        <v/>
      </c>
      <c r="N2892" s="21">
        <f>IF(K2892&lt;=0,0,ROUNDDOWN((K2892*LOOKUP(K2892,{0,1950001,3300001,6950001,9000001,18000001,40000001},{0.05,0.1,0.2,0.23,0.33,0.4,0.45})-LOOKUP(K2892,{0,1950001,3300001,6950001,9000001,18000001,40000001},{0,97500,427500,636000,1536000,2796000,4796000}))*1.021,-2))</f>
        <v/>
      </c>
      <c r="O2892" s="21">
        <f>IF(L2892&lt;=0,0,ROUNDDOWN((L2892*LOOKUP(L2892,{0,1950001,3300001,6950001,9000001,18000001,40000001},{0.05,0.1,0.2,0.23,0.33,0.4,0.45})-LOOKUP(L2892,{0,1950001,3300001,6950001,9000001,18000001,40000001},{0,97500,427500,636000,1536000,2796000,4796000}))*1.021,-2))</f>
        <v/>
      </c>
      <c r="P2892" s="21">
        <f>MAX(0,ROUNDDOWN(F2892-E2892-430000,-3))</f>
        <v/>
      </c>
      <c r="Q2892" s="21">
        <f>MAX(0,ROUNDDOWN(F2892-E2892-430000-H2892,-3))</f>
        <v/>
      </c>
      <c r="R2892" s="21">
        <f>IF(F2892&lt;=450000,0,MAX(0,P2892*0.06-MIN(50000,P2892)*0.03))</f>
        <v/>
      </c>
      <c r="S2892" s="21">
        <f>IF(F2892&lt;=450000,0,MAX(0,P2892*0.04-MIN(50000,P2892)*0.02))</f>
        <v/>
      </c>
      <c r="T2892" s="21">
        <f>IF(F2892&lt;=450000,0,MAX(0,Q2892*0.06-MIN(50000,Q2892)*0.03))</f>
        <v/>
      </c>
      <c r="U2892" s="21">
        <f>IF(F2892&lt;=450000,0,MAX(0,Q2892*0.04-MIN(50000,Q2892)*0.02))</f>
        <v/>
      </c>
      <c r="V2892" s="21">
        <f>50000+MAX(0,G2892-480000)</f>
        <v/>
      </c>
      <c r="W2892" s="21">
        <f>P2892-V2892</f>
        <v/>
      </c>
      <c r="X2892" s="21">
        <f>Q2892-V2892</f>
        <v/>
      </c>
      <c r="Y2892" s="22">
        <f>IF(W2892&lt;0,0.9,LOOKUP(W2892,{0,1950001,3300001,6950001,9000001,18000001,40000001},{0.84895,0.7979,0.6958,0.66517,0.56307,0.4916,0.44055}))</f>
        <v/>
      </c>
      <c r="Z2892" s="22">
        <f>IF(X2892&lt;0,0.9,LOOKUP(X2892,{0,1950001,3300001,6950001,9000001,18000001,40000001},{0.84895,0.7979,0.6958,0.66517,0.56307,0.4916,0.44055}))</f>
        <v/>
      </c>
      <c r="AA2892" s="22">
        <f>IF(W2892&lt;0,0,CHOOSE(MATCH(W2892,{0,1950001,3300001,6950001,9000001},1),5.105/84.895,10.21/79.79,20.42/69.58,23.483/66.517,33.693/56.307))</f>
        <v/>
      </c>
      <c r="AB2892" s="21">
        <f>IF(C2892&lt;=2000,0,(MIN(C2892,ROUNDDOWN(F2892*0.3,0))-2000)*0.1)</f>
        <v/>
      </c>
      <c r="AC2892" s="21">
        <f>IF(C2892&lt;=2000,0,MIN((C2892-2000)*Y2892,(R2892+S2892)*0.2))</f>
        <v/>
      </c>
      <c r="AD2892" s="21">
        <f>IF(C2892&lt;=2000,0,MIN((C2892-2000)*Z2892,(T2892+U2892)*0.2))</f>
        <v/>
      </c>
      <c r="AE2892" s="21">
        <f>AC2892*AA2892</f>
        <v/>
      </c>
      <c r="AF2892" s="21">
        <f>ROUNDDOWN(R2892,-2)+ROUNDDOWN(S2892,-2)</f>
        <v/>
      </c>
      <c r="AG2892" s="21">
        <f>ROUNDDOWN(MAX(0,R2892-(AB2892+AC2892+AE2892)*0.6),-2)+ROUNDDOWN(MAX(0,S2892-(AB2892+AC2892+AE2892)*0.4),-2)</f>
        <v/>
      </c>
      <c r="AH2892" s="21">
        <f>ROUNDDOWN(MAX(0,T2892-(AB2892+AD2892)*0.6),-2)+ROUNDDOWN(MAX(0,U2892-(AB2892+AD2892)*0.4),-2)</f>
        <v/>
      </c>
      <c r="AI2892" s="21">
        <f>ROUNDDOWN(T2892,-2)+ROUNDDOWN(U2892,-2)</f>
        <v/>
      </c>
      <c r="AJ2892" s="21">
        <f>M2892+AF2892</f>
        <v/>
      </c>
      <c r="AK2892" s="21">
        <f>M2892+AG2892</f>
        <v/>
      </c>
      <c r="AL2892" s="21">
        <f>N2892+AH2892</f>
        <v/>
      </c>
      <c r="AM2892" s="21">
        <f>O2892+AI2892</f>
        <v/>
      </c>
      <c r="AN2892" s="21">
        <f>N2892+AI2892</f>
        <v/>
      </c>
      <c r="AO2892" s="21">
        <f>ROUNDDOWN((R2892+S2892)*0.2/Y2892+2000,0)</f>
        <v/>
      </c>
      <c r="AP2892" s="21">
        <f>ROUNDDOWN((T2892+U2892)*0.2/Z2892+2000,0)</f>
        <v/>
      </c>
      <c r="AQ2892" s="21">
        <f>AL2892-AK2892</f>
        <v/>
      </c>
      <c r="AR2892" s="21">
        <f>AM2892-AK2892</f>
        <v/>
      </c>
      <c r="AS2892" s="21">
        <f>AM2892-AL2892</f>
        <v/>
      </c>
      <c r="AT2892" s="21">
        <f>AK2892+C2892-AJ2892</f>
        <v/>
      </c>
      <c r="AU2892" s="21">
        <f>AL2892+C2892-AM2892</f>
        <v/>
      </c>
      <c r="AV2892" s="21">
        <f>AN2892+C2892-AM2892</f>
        <v/>
      </c>
    </row>
    <row r="2893">
      <c r="A2893" t="inlineStr">
        <is>
          <t>1万円刻み</t>
        </is>
      </c>
      <c r="B2893" s="21">
        <f>'5_1万円刻み'!$A$1130</f>
        <v/>
      </c>
      <c r="C2893" s="21">
        <f>AO2893</f>
        <v/>
      </c>
      <c r="D2893" s="21" t="n">
        <v>0</v>
      </c>
      <c r="E2893" s="21">
        <f>ROUND(MIN(B2893/12,650000)*12*0.0915+MIN(B2893/12,1390000)*12*(0.0504+0)+B2893*0.005,0)</f>
        <v/>
      </c>
      <c r="F2893" s="21">
        <f>IF(B2893&lt;741000,0,IF(B2893&lt;2191000,B2893-740000,IF(B2893&lt;2193000,1451000,IF(B2893&lt;2196000,1453000,IF(B2893&lt;2200000,1456000,IF(B2893&lt;3600000,ROUND(ROUNDDOWN(B2893/4,-3)*2.8,0)-80000,IF(B2893&lt;6600000,ROUND(ROUNDDOWN(B2893/4,-3)*3.2,0)-440000,IF(B2893&lt;8500000,ROUNDDOWN(B2893*0.9,0)-1100000,B2893-1950000))))))))</f>
        <v/>
      </c>
      <c r="G2893" s="21">
        <f>IF(F2893&gt;23500000,NA(),IF(F2893&lt;=4890000,1040000,IF(F2893&lt;=6550000,670000,620000)))</f>
        <v/>
      </c>
      <c r="H2893" s="21">
        <f>IF(D2893&lt;=0,0,MAX(0,MIN(2000000,D2893-MIN(100000,ROUNDDOWN(F2893*0.05,0)))))</f>
        <v/>
      </c>
      <c r="I2893" s="21">
        <f>IF(C2893&lt;=2000,0,MIN(C2893,ROUNDDOWN(F2893*0.4,0))-2000)</f>
        <v/>
      </c>
      <c r="J2893" s="21">
        <f>MAX(0,ROUNDDOWN(F2893-E2893-G2893,-3))</f>
        <v/>
      </c>
      <c r="K2893" s="21">
        <f>MAX(0,ROUNDDOWN(F2893-E2893-G2893-H2893-I2893,-3))</f>
        <v/>
      </c>
      <c r="L2893" s="21">
        <f>MAX(0,ROUNDDOWN(F2893-E2893-G2893-H2893,-3))</f>
        <v/>
      </c>
      <c r="M2893" s="21">
        <f>IF(J2893&lt;=0,0,ROUNDDOWN((J2893*LOOKUP(J2893,{0,1950001,3300001,6950001,9000001,18000001,40000001},{0.05,0.1,0.2,0.23,0.33,0.4,0.45})-LOOKUP(J2893,{0,1950001,3300001,6950001,9000001,18000001,40000001},{0,97500,427500,636000,1536000,2796000,4796000}))*1.021,-2))</f>
        <v/>
      </c>
      <c r="N2893" s="21">
        <f>IF(K2893&lt;=0,0,ROUNDDOWN((K2893*LOOKUP(K2893,{0,1950001,3300001,6950001,9000001,18000001,40000001},{0.05,0.1,0.2,0.23,0.33,0.4,0.45})-LOOKUP(K2893,{0,1950001,3300001,6950001,9000001,18000001,40000001},{0,97500,427500,636000,1536000,2796000,4796000}))*1.021,-2))</f>
        <v/>
      </c>
      <c r="O2893" s="21">
        <f>IF(L2893&lt;=0,0,ROUNDDOWN((L2893*LOOKUP(L2893,{0,1950001,3300001,6950001,9000001,18000001,40000001},{0.05,0.1,0.2,0.23,0.33,0.4,0.45})-LOOKUP(L2893,{0,1950001,3300001,6950001,9000001,18000001,40000001},{0,97500,427500,636000,1536000,2796000,4796000}))*1.021,-2))</f>
        <v/>
      </c>
      <c r="P2893" s="21">
        <f>MAX(0,ROUNDDOWN(F2893-E2893-430000,-3))</f>
        <v/>
      </c>
      <c r="Q2893" s="21">
        <f>MAX(0,ROUNDDOWN(F2893-E2893-430000-H2893,-3))</f>
        <v/>
      </c>
      <c r="R2893" s="21">
        <f>IF(F2893&lt;=450000,0,MAX(0,P2893*0.06-MIN(50000,P2893)*0.03))</f>
        <v/>
      </c>
      <c r="S2893" s="21">
        <f>IF(F2893&lt;=450000,0,MAX(0,P2893*0.04-MIN(50000,P2893)*0.02))</f>
        <v/>
      </c>
      <c r="T2893" s="21">
        <f>IF(F2893&lt;=450000,0,MAX(0,Q2893*0.06-MIN(50000,Q2893)*0.03))</f>
        <v/>
      </c>
      <c r="U2893" s="21">
        <f>IF(F2893&lt;=450000,0,MAX(0,Q2893*0.04-MIN(50000,Q2893)*0.02))</f>
        <v/>
      </c>
      <c r="V2893" s="21">
        <f>50000+MAX(0,G2893-480000)</f>
        <v/>
      </c>
      <c r="W2893" s="21">
        <f>P2893-V2893</f>
        <v/>
      </c>
      <c r="X2893" s="21">
        <f>Q2893-V2893</f>
        <v/>
      </c>
      <c r="Y2893" s="22">
        <f>IF(W2893&lt;0,0.9,LOOKUP(W2893,{0,1950001,3300001,6950001,9000001,18000001,40000001},{0.84895,0.7979,0.6958,0.66517,0.56307,0.4916,0.44055}))</f>
        <v/>
      </c>
      <c r="Z2893" s="22">
        <f>IF(X2893&lt;0,0.9,LOOKUP(X2893,{0,1950001,3300001,6950001,9000001,18000001,40000001},{0.84895,0.7979,0.6958,0.66517,0.56307,0.4916,0.44055}))</f>
        <v/>
      </c>
      <c r="AA2893" s="22">
        <f>IF(W2893&lt;0,0,CHOOSE(MATCH(W2893,{0,1950001,3300001,6950001,9000001},1),5.105/84.895,10.21/79.79,20.42/69.58,23.483/66.517,33.693/56.307))</f>
        <v/>
      </c>
      <c r="AB2893" s="21">
        <f>IF(C2893&lt;=2000,0,(MIN(C2893,ROUNDDOWN(F2893*0.3,0))-2000)*0.1)</f>
        <v/>
      </c>
      <c r="AC2893" s="21">
        <f>IF(C2893&lt;=2000,0,MIN((C2893-2000)*Y2893,(R2893+S2893)*0.2))</f>
        <v/>
      </c>
      <c r="AD2893" s="21">
        <f>IF(C2893&lt;=2000,0,MIN((C2893-2000)*Z2893,(T2893+U2893)*0.2))</f>
        <v/>
      </c>
      <c r="AE2893" s="21">
        <f>AC2893*AA2893</f>
        <v/>
      </c>
      <c r="AF2893" s="21">
        <f>ROUNDDOWN(R2893,-2)+ROUNDDOWN(S2893,-2)</f>
        <v/>
      </c>
      <c r="AG2893" s="21">
        <f>ROUNDDOWN(MAX(0,R2893-(AB2893+AC2893+AE2893)*0.6),-2)+ROUNDDOWN(MAX(0,S2893-(AB2893+AC2893+AE2893)*0.4),-2)</f>
        <v/>
      </c>
      <c r="AH2893" s="21">
        <f>ROUNDDOWN(MAX(0,T2893-(AB2893+AD2893)*0.6),-2)+ROUNDDOWN(MAX(0,U2893-(AB2893+AD2893)*0.4),-2)</f>
        <v/>
      </c>
      <c r="AI2893" s="21">
        <f>ROUNDDOWN(T2893,-2)+ROUNDDOWN(U2893,-2)</f>
        <v/>
      </c>
      <c r="AJ2893" s="21">
        <f>M2893+AF2893</f>
        <v/>
      </c>
      <c r="AK2893" s="21">
        <f>M2893+AG2893</f>
        <v/>
      </c>
      <c r="AL2893" s="21">
        <f>N2893+AH2893</f>
        <v/>
      </c>
      <c r="AM2893" s="21">
        <f>O2893+AI2893</f>
        <v/>
      </c>
      <c r="AN2893" s="21">
        <f>N2893+AI2893</f>
        <v/>
      </c>
      <c r="AO2893" s="21">
        <f>ROUNDDOWN((R2893+S2893)*0.2/Y2893+2000,0)</f>
        <v/>
      </c>
      <c r="AP2893" s="21">
        <f>ROUNDDOWN((T2893+U2893)*0.2/Z2893+2000,0)</f>
        <v/>
      </c>
      <c r="AQ2893" s="21">
        <f>AL2893-AK2893</f>
        <v/>
      </c>
      <c r="AR2893" s="21">
        <f>AM2893-AK2893</f>
        <v/>
      </c>
      <c r="AS2893" s="21">
        <f>AM2893-AL2893</f>
        <v/>
      </c>
      <c r="AT2893" s="21">
        <f>AK2893+C2893-AJ2893</f>
        <v/>
      </c>
      <c r="AU2893" s="21">
        <f>AL2893+C2893-AM2893</f>
        <v/>
      </c>
      <c r="AV2893" s="21">
        <f>AN2893+C2893-AM2893</f>
        <v/>
      </c>
    </row>
    <row r="2894">
      <c r="A2894" t="inlineStr">
        <is>
          <t>1万円刻み</t>
        </is>
      </c>
      <c r="B2894" s="21">
        <f>'5_1万円刻み'!$A$1131</f>
        <v/>
      </c>
      <c r="C2894" s="21">
        <f>AO2894</f>
        <v/>
      </c>
      <c r="D2894" s="21" t="n">
        <v>0</v>
      </c>
      <c r="E2894" s="21">
        <f>ROUND(MIN(B2894/12,650000)*12*0.0915+MIN(B2894/12,1390000)*12*(0.0504+0)+B2894*0.005,0)</f>
        <v/>
      </c>
      <c r="F2894" s="21">
        <f>IF(B2894&lt;741000,0,IF(B2894&lt;2191000,B2894-740000,IF(B2894&lt;2193000,1451000,IF(B2894&lt;2196000,1453000,IF(B2894&lt;2200000,1456000,IF(B2894&lt;3600000,ROUND(ROUNDDOWN(B2894/4,-3)*2.8,0)-80000,IF(B2894&lt;6600000,ROUND(ROUNDDOWN(B2894/4,-3)*3.2,0)-440000,IF(B2894&lt;8500000,ROUNDDOWN(B2894*0.9,0)-1100000,B2894-1950000))))))))</f>
        <v/>
      </c>
      <c r="G2894" s="21">
        <f>IF(F2894&gt;23500000,NA(),IF(F2894&lt;=4890000,1040000,IF(F2894&lt;=6550000,670000,620000)))</f>
        <v/>
      </c>
      <c r="H2894" s="21">
        <f>IF(D2894&lt;=0,0,MAX(0,MIN(2000000,D2894-MIN(100000,ROUNDDOWN(F2894*0.05,0)))))</f>
        <v/>
      </c>
      <c r="I2894" s="21">
        <f>IF(C2894&lt;=2000,0,MIN(C2894,ROUNDDOWN(F2894*0.4,0))-2000)</f>
        <v/>
      </c>
      <c r="J2894" s="21">
        <f>MAX(0,ROUNDDOWN(F2894-E2894-G2894,-3))</f>
        <v/>
      </c>
      <c r="K2894" s="21">
        <f>MAX(0,ROUNDDOWN(F2894-E2894-G2894-H2894-I2894,-3))</f>
        <v/>
      </c>
      <c r="L2894" s="21">
        <f>MAX(0,ROUNDDOWN(F2894-E2894-G2894-H2894,-3))</f>
        <v/>
      </c>
      <c r="M2894" s="21">
        <f>IF(J2894&lt;=0,0,ROUNDDOWN((J2894*LOOKUP(J2894,{0,1950001,3300001,6950001,9000001,18000001,40000001},{0.05,0.1,0.2,0.23,0.33,0.4,0.45})-LOOKUP(J2894,{0,1950001,3300001,6950001,9000001,18000001,40000001},{0,97500,427500,636000,1536000,2796000,4796000}))*1.021,-2))</f>
        <v/>
      </c>
      <c r="N2894" s="21">
        <f>IF(K2894&lt;=0,0,ROUNDDOWN((K2894*LOOKUP(K2894,{0,1950001,3300001,6950001,9000001,18000001,40000001},{0.05,0.1,0.2,0.23,0.33,0.4,0.45})-LOOKUP(K2894,{0,1950001,3300001,6950001,9000001,18000001,40000001},{0,97500,427500,636000,1536000,2796000,4796000}))*1.021,-2))</f>
        <v/>
      </c>
      <c r="O2894" s="21">
        <f>IF(L2894&lt;=0,0,ROUNDDOWN((L2894*LOOKUP(L2894,{0,1950001,3300001,6950001,9000001,18000001,40000001},{0.05,0.1,0.2,0.23,0.33,0.4,0.45})-LOOKUP(L2894,{0,1950001,3300001,6950001,9000001,18000001,40000001},{0,97500,427500,636000,1536000,2796000,4796000}))*1.021,-2))</f>
        <v/>
      </c>
      <c r="P2894" s="21">
        <f>MAX(0,ROUNDDOWN(F2894-E2894-430000,-3))</f>
        <v/>
      </c>
      <c r="Q2894" s="21">
        <f>MAX(0,ROUNDDOWN(F2894-E2894-430000-H2894,-3))</f>
        <v/>
      </c>
      <c r="R2894" s="21">
        <f>IF(F2894&lt;=450000,0,MAX(0,P2894*0.06-MIN(50000,P2894)*0.03))</f>
        <v/>
      </c>
      <c r="S2894" s="21">
        <f>IF(F2894&lt;=450000,0,MAX(0,P2894*0.04-MIN(50000,P2894)*0.02))</f>
        <v/>
      </c>
      <c r="T2894" s="21">
        <f>IF(F2894&lt;=450000,0,MAX(0,Q2894*0.06-MIN(50000,Q2894)*0.03))</f>
        <v/>
      </c>
      <c r="U2894" s="21">
        <f>IF(F2894&lt;=450000,0,MAX(0,Q2894*0.04-MIN(50000,Q2894)*0.02))</f>
        <v/>
      </c>
      <c r="V2894" s="21">
        <f>50000+MAX(0,G2894-480000)</f>
        <v/>
      </c>
      <c r="W2894" s="21">
        <f>P2894-V2894</f>
        <v/>
      </c>
      <c r="X2894" s="21">
        <f>Q2894-V2894</f>
        <v/>
      </c>
      <c r="Y2894" s="22">
        <f>IF(W2894&lt;0,0.9,LOOKUP(W2894,{0,1950001,3300001,6950001,9000001,18000001,40000001},{0.84895,0.7979,0.6958,0.66517,0.56307,0.4916,0.44055}))</f>
        <v/>
      </c>
      <c r="Z2894" s="22">
        <f>IF(X2894&lt;0,0.9,LOOKUP(X2894,{0,1950001,3300001,6950001,9000001,18000001,40000001},{0.84895,0.7979,0.6958,0.66517,0.56307,0.4916,0.44055}))</f>
        <v/>
      </c>
      <c r="AA2894" s="22">
        <f>IF(W2894&lt;0,0,CHOOSE(MATCH(W2894,{0,1950001,3300001,6950001,9000001},1),5.105/84.895,10.21/79.79,20.42/69.58,23.483/66.517,33.693/56.307))</f>
        <v/>
      </c>
      <c r="AB2894" s="21">
        <f>IF(C2894&lt;=2000,0,(MIN(C2894,ROUNDDOWN(F2894*0.3,0))-2000)*0.1)</f>
        <v/>
      </c>
      <c r="AC2894" s="21">
        <f>IF(C2894&lt;=2000,0,MIN((C2894-2000)*Y2894,(R2894+S2894)*0.2))</f>
        <v/>
      </c>
      <c r="AD2894" s="21">
        <f>IF(C2894&lt;=2000,0,MIN((C2894-2000)*Z2894,(T2894+U2894)*0.2))</f>
        <v/>
      </c>
      <c r="AE2894" s="21">
        <f>AC2894*AA2894</f>
        <v/>
      </c>
      <c r="AF2894" s="21">
        <f>ROUNDDOWN(R2894,-2)+ROUNDDOWN(S2894,-2)</f>
        <v/>
      </c>
      <c r="AG2894" s="21">
        <f>ROUNDDOWN(MAX(0,R2894-(AB2894+AC2894+AE2894)*0.6),-2)+ROUNDDOWN(MAX(0,S2894-(AB2894+AC2894+AE2894)*0.4),-2)</f>
        <v/>
      </c>
      <c r="AH2894" s="21">
        <f>ROUNDDOWN(MAX(0,T2894-(AB2894+AD2894)*0.6),-2)+ROUNDDOWN(MAX(0,U2894-(AB2894+AD2894)*0.4),-2)</f>
        <v/>
      </c>
      <c r="AI2894" s="21">
        <f>ROUNDDOWN(T2894,-2)+ROUNDDOWN(U2894,-2)</f>
        <v/>
      </c>
      <c r="AJ2894" s="21">
        <f>M2894+AF2894</f>
        <v/>
      </c>
      <c r="AK2894" s="21">
        <f>M2894+AG2894</f>
        <v/>
      </c>
      <c r="AL2894" s="21">
        <f>N2894+AH2894</f>
        <v/>
      </c>
      <c r="AM2894" s="21">
        <f>O2894+AI2894</f>
        <v/>
      </c>
      <c r="AN2894" s="21">
        <f>N2894+AI2894</f>
        <v/>
      </c>
      <c r="AO2894" s="21">
        <f>ROUNDDOWN((R2894+S2894)*0.2/Y2894+2000,0)</f>
        <v/>
      </c>
      <c r="AP2894" s="21">
        <f>ROUNDDOWN((T2894+U2894)*0.2/Z2894+2000,0)</f>
        <v/>
      </c>
      <c r="AQ2894" s="21">
        <f>AL2894-AK2894</f>
        <v/>
      </c>
      <c r="AR2894" s="21">
        <f>AM2894-AK2894</f>
        <v/>
      </c>
      <c r="AS2894" s="21">
        <f>AM2894-AL2894</f>
        <v/>
      </c>
      <c r="AT2894" s="21">
        <f>AK2894+C2894-AJ2894</f>
        <v/>
      </c>
      <c r="AU2894" s="21">
        <f>AL2894+C2894-AM2894</f>
        <v/>
      </c>
      <c r="AV2894" s="21">
        <f>AN2894+C2894-AM2894</f>
        <v/>
      </c>
    </row>
    <row r="2895">
      <c r="A2895" t="inlineStr">
        <is>
          <t>1万円刻み</t>
        </is>
      </c>
      <c r="B2895" s="21">
        <f>'5_1万円刻み'!$A$1132</f>
        <v/>
      </c>
      <c r="C2895" s="21">
        <f>AO2895</f>
        <v/>
      </c>
      <c r="D2895" s="21" t="n">
        <v>0</v>
      </c>
      <c r="E2895" s="21">
        <f>ROUND(MIN(B2895/12,650000)*12*0.0915+MIN(B2895/12,1390000)*12*(0.0504+0)+B2895*0.005,0)</f>
        <v/>
      </c>
      <c r="F2895" s="21">
        <f>IF(B2895&lt;741000,0,IF(B2895&lt;2191000,B2895-740000,IF(B2895&lt;2193000,1451000,IF(B2895&lt;2196000,1453000,IF(B2895&lt;2200000,1456000,IF(B2895&lt;3600000,ROUND(ROUNDDOWN(B2895/4,-3)*2.8,0)-80000,IF(B2895&lt;6600000,ROUND(ROUNDDOWN(B2895/4,-3)*3.2,0)-440000,IF(B2895&lt;8500000,ROUNDDOWN(B2895*0.9,0)-1100000,B2895-1950000))))))))</f>
        <v/>
      </c>
      <c r="G2895" s="21">
        <f>IF(F2895&gt;23500000,NA(),IF(F2895&lt;=4890000,1040000,IF(F2895&lt;=6550000,670000,620000)))</f>
        <v/>
      </c>
      <c r="H2895" s="21">
        <f>IF(D2895&lt;=0,0,MAX(0,MIN(2000000,D2895-MIN(100000,ROUNDDOWN(F2895*0.05,0)))))</f>
        <v/>
      </c>
      <c r="I2895" s="21">
        <f>IF(C2895&lt;=2000,0,MIN(C2895,ROUNDDOWN(F2895*0.4,0))-2000)</f>
        <v/>
      </c>
      <c r="J2895" s="21">
        <f>MAX(0,ROUNDDOWN(F2895-E2895-G2895,-3))</f>
        <v/>
      </c>
      <c r="K2895" s="21">
        <f>MAX(0,ROUNDDOWN(F2895-E2895-G2895-H2895-I2895,-3))</f>
        <v/>
      </c>
      <c r="L2895" s="21">
        <f>MAX(0,ROUNDDOWN(F2895-E2895-G2895-H2895,-3))</f>
        <v/>
      </c>
      <c r="M2895" s="21">
        <f>IF(J2895&lt;=0,0,ROUNDDOWN((J2895*LOOKUP(J2895,{0,1950001,3300001,6950001,9000001,18000001,40000001},{0.05,0.1,0.2,0.23,0.33,0.4,0.45})-LOOKUP(J2895,{0,1950001,3300001,6950001,9000001,18000001,40000001},{0,97500,427500,636000,1536000,2796000,4796000}))*1.021,-2))</f>
        <v/>
      </c>
      <c r="N2895" s="21">
        <f>IF(K2895&lt;=0,0,ROUNDDOWN((K2895*LOOKUP(K2895,{0,1950001,3300001,6950001,9000001,18000001,40000001},{0.05,0.1,0.2,0.23,0.33,0.4,0.45})-LOOKUP(K2895,{0,1950001,3300001,6950001,9000001,18000001,40000001},{0,97500,427500,636000,1536000,2796000,4796000}))*1.021,-2))</f>
        <v/>
      </c>
      <c r="O2895" s="21">
        <f>IF(L2895&lt;=0,0,ROUNDDOWN((L2895*LOOKUP(L2895,{0,1950001,3300001,6950001,9000001,18000001,40000001},{0.05,0.1,0.2,0.23,0.33,0.4,0.45})-LOOKUP(L2895,{0,1950001,3300001,6950001,9000001,18000001,40000001},{0,97500,427500,636000,1536000,2796000,4796000}))*1.021,-2))</f>
        <v/>
      </c>
      <c r="P2895" s="21">
        <f>MAX(0,ROUNDDOWN(F2895-E2895-430000,-3))</f>
        <v/>
      </c>
      <c r="Q2895" s="21">
        <f>MAX(0,ROUNDDOWN(F2895-E2895-430000-H2895,-3))</f>
        <v/>
      </c>
      <c r="R2895" s="21">
        <f>IF(F2895&lt;=450000,0,MAX(0,P2895*0.06-MIN(50000,P2895)*0.03))</f>
        <v/>
      </c>
      <c r="S2895" s="21">
        <f>IF(F2895&lt;=450000,0,MAX(0,P2895*0.04-MIN(50000,P2895)*0.02))</f>
        <v/>
      </c>
      <c r="T2895" s="21">
        <f>IF(F2895&lt;=450000,0,MAX(0,Q2895*0.06-MIN(50000,Q2895)*0.03))</f>
        <v/>
      </c>
      <c r="U2895" s="21">
        <f>IF(F2895&lt;=450000,0,MAX(0,Q2895*0.04-MIN(50000,Q2895)*0.02))</f>
        <v/>
      </c>
      <c r="V2895" s="21">
        <f>50000+MAX(0,G2895-480000)</f>
        <v/>
      </c>
      <c r="W2895" s="21">
        <f>P2895-V2895</f>
        <v/>
      </c>
      <c r="X2895" s="21">
        <f>Q2895-V2895</f>
        <v/>
      </c>
      <c r="Y2895" s="22">
        <f>IF(W2895&lt;0,0.9,LOOKUP(W2895,{0,1950001,3300001,6950001,9000001,18000001,40000001},{0.84895,0.7979,0.6958,0.66517,0.56307,0.4916,0.44055}))</f>
        <v/>
      </c>
      <c r="Z2895" s="22">
        <f>IF(X2895&lt;0,0.9,LOOKUP(X2895,{0,1950001,3300001,6950001,9000001,18000001,40000001},{0.84895,0.7979,0.6958,0.66517,0.56307,0.4916,0.44055}))</f>
        <v/>
      </c>
      <c r="AA2895" s="22">
        <f>IF(W2895&lt;0,0,CHOOSE(MATCH(W2895,{0,1950001,3300001,6950001,9000001},1),5.105/84.895,10.21/79.79,20.42/69.58,23.483/66.517,33.693/56.307))</f>
        <v/>
      </c>
      <c r="AB2895" s="21">
        <f>IF(C2895&lt;=2000,0,(MIN(C2895,ROUNDDOWN(F2895*0.3,0))-2000)*0.1)</f>
        <v/>
      </c>
      <c r="AC2895" s="21">
        <f>IF(C2895&lt;=2000,0,MIN((C2895-2000)*Y2895,(R2895+S2895)*0.2))</f>
        <v/>
      </c>
      <c r="AD2895" s="21">
        <f>IF(C2895&lt;=2000,0,MIN((C2895-2000)*Z2895,(T2895+U2895)*0.2))</f>
        <v/>
      </c>
      <c r="AE2895" s="21">
        <f>AC2895*AA2895</f>
        <v/>
      </c>
      <c r="AF2895" s="21">
        <f>ROUNDDOWN(R2895,-2)+ROUNDDOWN(S2895,-2)</f>
        <v/>
      </c>
      <c r="AG2895" s="21">
        <f>ROUNDDOWN(MAX(0,R2895-(AB2895+AC2895+AE2895)*0.6),-2)+ROUNDDOWN(MAX(0,S2895-(AB2895+AC2895+AE2895)*0.4),-2)</f>
        <v/>
      </c>
      <c r="AH2895" s="21">
        <f>ROUNDDOWN(MAX(0,T2895-(AB2895+AD2895)*0.6),-2)+ROUNDDOWN(MAX(0,U2895-(AB2895+AD2895)*0.4),-2)</f>
        <v/>
      </c>
      <c r="AI2895" s="21">
        <f>ROUNDDOWN(T2895,-2)+ROUNDDOWN(U2895,-2)</f>
        <v/>
      </c>
      <c r="AJ2895" s="21">
        <f>M2895+AF2895</f>
        <v/>
      </c>
      <c r="AK2895" s="21">
        <f>M2895+AG2895</f>
        <v/>
      </c>
      <c r="AL2895" s="21">
        <f>N2895+AH2895</f>
        <v/>
      </c>
      <c r="AM2895" s="21">
        <f>O2895+AI2895</f>
        <v/>
      </c>
      <c r="AN2895" s="21">
        <f>N2895+AI2895</f>
        <v/>
      </c>
      <c r="AO2895" s="21">
        <f>ROUNDDOWN((R2895+S2895)*0.2/Y2895+2000,0)</f>
        <v/>
      </c>
      <c r="AP2895" s="21">
        <f>ROUNDDOWN((T2895+U2895)*0.2/Z2895+2000,0)</f>
        <v/>
      </c>
      <c r="AQ2895" s="21">
        <f>AL2895-AK2895</f>
        <v/>
      </c>
      <c r="AR2895" s="21">
        <f>AM2895-AK2895</f>
        <v/>
      </c>
      <c r="AS2895" s="21">
        <f>AM2895-AL2895</f>
        <v/>
      </c>
      <c r="AT2895" s="21">
        <f>AK2895+C2895-AJ2895</f>
        <v/>
      </c>
      <c r="AU2895" s="21">
        <f>AL2895+C2895-AM2895</f>
        <v/>
      </c>
      <c r="AV2895" s="21">
        <f>AN2895+C2895-AM2895</f>
        <v/>
      </c>
    </row>
    <row r="2896">
      <c r="A2896" t="inlineStr">
        <is>
          <t>1万円刻み</t>
        </is>
      </c>
      <c r="B2896" s="21">
        <f>'5_1万円刻み'!$A$1133</f>
        <v/>
      </c>
      <c r="C2896" s="21">
        <f>AO2896</f>
        <v/>
      </c>
      <c r="D2896" s="21" t="n">
        <v>0</v>
      </c>
      <c r="E2896" s="21">
        <f>ROUND(MIN(B2896/12,650000)*12*0.0915+MIN(B2896/12,1390000)*12*(0.0504+0)+B2896*0.005,0)</f>
        <v/>
      </c>
      <c r="F2896" s="21">
        <f>IF(B2896&lt;741000,0,IF(B2896&lt;2191000,B2896-740000,IF(B2896&lt;2193000,1451000,IF(B2896&lt;2196000,1453000,IF(B2896&lt;2200000,1456000,IF(B2896&lt;3600000,ROUND(ROUNDDOWN(B2896/4,-3)*2.8,0)-80000,IF(B2896&lt;6600000,ROUND(ROUNDDOWN(B2896/4,-3)*3.2,0)-440000,IF(B2896&lt;8500000,ROUNDDOWN(B2896*0.9,0)-1100000,B2896-1950000))))))))</f>
        <v/>
      </c>
      <c r="G2896" s="21">
        <f>IF(F2896&gt;23500000,NA(),IF(F2896&lt;=4890000,1040000,IF(F2896&lt;=6550000,670000,620000)))</f>
        <v/>
      </c>
      <c r="H2896" s="21">
        <f>IF(D2896&lt;=0,0,MAX(0,MIN(2000000,D2896-MIN(100000,ROUNDDOWN(F2896*0.05,0)))))</f>
        <v/>
      </c>
      <c r="I2896" s="21">
        <f>IF(C2896&lt;=2000,0,MIN(C2896,ROUNDDOWN(F2896*0.4,0))-2000)</f>
        <v/>
      </c>
      <c r="J2896" s="21">
        <f>MAX(0,ROUNDDOWN(F2896-E2896-G2896,-3))</f>
        <v/>
      </c>
      <c r="K2896" s="21">
        <f>MAX(0,ROUNDDOWN(F2896-E2896-G2896-H2896-I2896,-3))</f>
        <v/>
      </c>
      <c r="L2896" s="21">
        <f>MAX(0,ROUNDDOWN(F2896-E2896-G2896-H2896,-3))</f>
        <v/>
      </c>
      <c r="M2896" s="21">
        <f>IF(J2896&lt;=0,0,ROUNDDOWN((J2896*LOOKUP(J2896,{0,1950001,3300001,6950001,9000001,18000001,40000001},{0.05,0.1,0.2,0.23,0.33,0.4,0.45})-LOOKUP(J2896,{0,1950001,3300001,6950001,9000001,18000001,40000001},{0,97500,427500,636000,1536000,2796000,4796000}))*1.021,-2))</f>
        <v/>
      </c>
      <c r="N2896" s="21">
        <f>IF(K2896&lt;=0,0,ROUNDDOWN((K2896*LOOKUP(K2896,{0,1950001,3300001,6950001,9000001,18000001,40000001},{0.05,0.1,0.2,0.23,0.33,0.4,0.45})-LOOKUP(K2896,{0,1950001,3300001,6950001,9000001,18000001,40000001},{0,97500,427500,636000,1536000,2796000,4796000}))*1.021,-2))</f>
        <v/>
      </c>
      <c r="O2896" s="21">
        <f>IF(L2896&lt;=0,0,ROUNDDOWN((L2896*LOOKUP(L2896,{0,1950001,3300001,6950001,9000001,18000001,40000001},{0.05,0.1,0.2,0.23,0.33,0.4,0.45})-LOOKUP(L2896,{0,1950001,3300001,6950001,9000001,18000001,40000001},{0,97500,427500,636000,1536000,2796000,4796000}))*1.021,-2))</f>
        <v/>
      </c>
      <c r="P2896" s="21">
        <f>MAX(0,ROUNDDOWN(F2896-E2896-430000,-3))</f>
        <v/>
      </c>
      <c r="Q2896" s="21">
        <f>MAX(0,ROUNDDOWN(F2896-E2896-430000-H2896,-3))</f>
        <v/>
      </c>
      <c r="R2896" s="21">
        <f>IF(F2896&lt;=450000,0,MAX(0,P2896*0.06-MIN(50000,P2896)*0.03))</f>
        <v/>
      </c>
      <c r="S2896" s="21">
        <f>IF(F2896&lt;=450000,0,MAX(0,P2896*0.04-MIN(50000,P2896)*0.02))</f>
        <v/>
      </c>
      <c r="T2896" s="21">
        <f>IF(F2896&lt;=450000,0,MAX(0,Q2896*0.06-MIN(50000,Q2896)*0.03))</f>
        <v/>
      </c>
      <c r="U2896" s="21">
        <f>IF(F2896&lt;=450000,0,MAX(0,Q2896*0.04-MIN(50000,Q2896)*0.02))</f>
        <v/>
      </c>
      <c r="V2896" s="21">
        <f>50000+MAX(0,G2896-480000)</f>
        <v/>
      </c>
      <c r="W2896" s="21">
        <f>P2896-V2896</f>
        <v/>
      </c>
      <c r="X2896" s="21">
        <f>Q2896-V2896</f>
        <v/>
      </c>
      <c r="Y2896" s="22">
        <f>IF(W2896&lt;0,0.9,LOOKUP(W2896,{0,1950001,3300001,6950001,9000001,18000001,40000001},{0.84895,0.7979,0.6958,0.66517,0.56307,0.4916,0.44055}))</f>
        <v/>
      </c>
      <c r="Z2896" s="22">
        <f>IF(X2896&lt;0,0.9,LOOKUP(X2896,{0,1950001,3300001,6950001,9000001,18000001,40000001},{0.84895,0.7979,0.6958,0.66517,0.56307,0.4916,0.44055}))</f>
        <v/>
      </c>
      <c r="AA2896" s="22">
        <f>IF(W2896&lt;0,0,CHOOSE(MATCH(W2896,{0,1950001,3300001,6950001,9000001},1),5.105/84.895,10.21/79.79,20.42/69.58,23.483/66.517,33.693/56.307))</f>
        <v/>
      </c>
      <c r="AB2896" s="21">
        <f>IF(C2896&lt;=2000,0,(MIN(C2896,ROUNDDOWN(F2896*0.3,0))-2000)*0.1)</f>
        <v/>
      </c>
      <c r="AC2896" s="21">
        <f>IF(C2896&lt;=2000,0,MIN((C2896-2000)*Y2896,(R2896+S2896)*0.2))</f>
        <v/>
      </c>
      <c r="AD2896" s="21">
        <f>IF(C2896&lt;=2000,0,MIN((C2896-2000)*Z2896,(T2896+U2896)*0.2))</f>
        <v/>
      </c>
      <c r="AE2896" s="21">
        <f>AC2896*AA2896</f>
        <v/>
      </c>
      <c r="AF2896" s="21">
        <f>ROUNDDOWN(R2896,-2)+ROUNDDOWN(S2896,-2)</f>
        <v/>
      </c>
      <c r="AG2896" s="21">
        <f>ROUNDDOWN(MAX(0,R2896-(AB2896+AC2896+AE2896)*0.6),-2)+ROUNDDOWN(MAX(0,S2896-(AB2896+AC2896+AE2896)*0.4),-2)</f>
        <v/>
      </c>
      <c r="AH2896" s="21">
        <f>ROUNDDOWN(MAX(0,T2896-(AB2896+AD2896)*0.6),-2)+ROUNDDOWN(MAX(0,U2896-(AB2896+AD2896)*0.4),-2)</f>
        <v/>
      </c>
      <c r="AI2896" s="21">
        <f>ROUNDDOWN(T2896,-2)+ROUNDDOWN(U2896,-2)</f>
        <v/>
      </c>
      <c r="AJ2896" s="21">
        <f>M2896+AF2896</f>
        <v/>
      </c>
      <c r="AK2896" s="21">
        <f>M2896+AG2896</f>
        <v/>
      </c>
      <c r="AL2896" s="21">
        <f>N2896+AH2896</f>
        <v/>
      </c>
      <c r="AM2896" s="21">
        <f>O2896+AI2896</f>
        <v/>
      </c>
      <c r="AN2896" s="21">
        <f>N2896+AI2896</f>
        <v/>
      </c>
      <c r="AO2896" s="21">
        <f>ROUNDDOWN((R2896+S2896)*0.2/Y2896+2000,0)</f>
        <v/>
      </c>
      <c r="AP2896" s="21">
        <f>ROUNDDOWN((T2896+U2896)*0.2/Z2896+2000,0)</f>
        <v/>
      </c>
      <c r="AQ2896" s="21">
        <f>AL2896-AK2896</f>
        <v/>
      </c>
      <c r="AR2896" s="21">
        <f>AM2896-AK2896</f>
        <v/>
      </c>
      <c r="AS2896" s="21">
        <f>AM2896-AL2896</f>
        <v/>
      </c>
      <c r="AT2896" s="21">
        <f>AK2896+C2896-AJ2896</f>
        <v/>
      </c>
      <c r="AU2896" s="21">
        <f>AL2896+C2896-AM2896</f>
        <v/>
      </c>
      <c r="AV2896" s="21">
        <f>AN2896+C2896-AM2896</f>
        <v/>
      </c>
    </row>
    <row r="2897">
      <c r="A2897" t="inlineStr">
        <is>
          <t>1万円刻み</t>
        </is>
      </c>
      <c r="B2897" s="21">
        <f>'5_1万円刻み'!$A$1134</f>
        <v/>
      </c>
      <c r="C2897" s="21">
        <f>AO2897</f>
        <v/>
      </c>
      <c r="D2897" s="21" t="n">
        <v>0</v>
      </c>
      <c r="E2897" s="21">
        <f>ROUND(MIN(B2897/12,650000)*12*0.0915+MIN(B2897/12,1390000)*12*(0.0504+0)+B2897*0.005,0)</f>
        <v/>
      </c>
      <c r="F2897" s="21">
        <f>IF(B2897&lt;741000,0,IF(B2897&lt;2191000,B2897-740000,IF(B2897&lt;2193000,1451000,IF(B2897&lt;2196000,1453000,IF(B2897&lt;2200000,1456000,IF(B2897&lt;3600000,ROUND(ROUNDDOWN(B2897/4,-3)*2.8,0)-80000,IF(B2897&lt;6600000,ROUND(ROUNDDOWN(B2897/4,-3)*3.2,0)-440000,IF(B2897&lt;8500000,ROUNDDOWN(B2897*0.9,0)-1100000,B2897-1950000))))))))</f>
        <v/>
      </c>
      <c r="G2897" s="21">
        <f>IF(F2897&gt;23500000,NA(),IF(F2897&lt;=4890000,1040000,IF(F2897&lt;=6550000,670000,620000)))</f>
        <v/>
      </c>
      <c r="H2897" s="21">
        <f>IF(D2897&lt;=0,0,MAX(0,MIN(2000000,D2897-MIN(100000,ROUNDDOWN(F2897*0.05,0)))))</f>
        <v/>
      </c>
      <c r="I2897" s="21">
        <f>IF(C2897&lt;=2000,0,MIN(C2897,ROUNDDOWN(F2897*0.4,0))-2000)</f>
        <v/>
      </c>
      <c r="J2897" s="21">
        <f>MAX(0,ROUNDDOWN(F2897-E2897-G2897,-3))</f>
        <v/>
      </c>
      <c r="K2897" s="21">
        <f>MAX(0,ROUNDDOWN(F2897-E2897-G2897-H2897-I2897,-3))</f>
        <v/>
      </c>
      <c r="L2897" s="21">
        <f>MAX(0,ROUNDDOWN(F2897-E2897-G2897-H2897,-3))</f>
        <v/>
      </c>
      <c r="M2897" s="21">
        <f>IF(J2897&lt;=0,0,ROUNDDOWN((J2897*LOOKUP(J2897,{0,1950001,3300001,6950001,9000001,18000001,40000001},{0.05,0.1,0.2,0.23,0.33,0.4,0.45})-LOOKUP(J2897,{0,1950001,3300001,6950001,9000001,18000001,40000001},{0,97500,427500,636000,1536000,2796000,4796000}))*1.021,-2))</f>
        <v/>
      </c>
      <c r="N2897" s="21">
        <f>IF(K2897&lt;=0,0,ROUNDDOWN((K2897*LOOKUP(K2897,{0,1950001,3300001,6950001,9000001,18000001,40000001},{0.05,0.1,0.2,0.23,0.33,0.4,0.45})-LOOKUP(K2897,{0,1950001,3300001,6950001,9000001,18000001,40000001},{0,97500,427500,636000,1536000,2796000,4796000}))*1.021,-2))</f>
        <v/>
      </c>
      <c r="O2897" s="21">
        <f>IF(L2897&lt;=0,0,ROUNDDOWN((L2897*LOOKUP(L2897,{0,1950001,3300001,6950001,9000001,18000001,40000001},{0.05,0.1,0.2,0.23,0.33,0.4,0.45})-LOOKUP(L2897,{0,1950001,3300001,6950001,9000001,18000001,40000001},{0,97500,427500,636000,1536000,2796000,4796000}))*1.021,-2))</f>
        <v/>
      </c>
      <c r="P2897" s="21">
        <f>MAX(0,ROUNDDOWN(F2897-E2897-430000,-3))</f>
        <v/>
      </c>
      <c r="Q2897" s="21">
        <f>MAX(0,ROUNDDOWN(F2897-E2897-430000-H2897,-3))</f>
        <v/>
      </c>
      <c r="R2897" s="21">
        <f>IF(F2897&lt;=450000,0,MAX(0,P2897*0.06-MIN(50000,P2897)*0.03))</f>
        <v/>
      </c>
      <c r="S2897" s="21">
        <f>IF(F2897&lt;=450000,0,MAX(0,P2897*0.04-MIN(50000,P2897)*0.02))</f>
        <v/>
      </c>
      <c r="T2897" s="21">
        <f>IF(F2897&lt;=450000,0,MAX(0,Q2897*0.06-MIN(50000,Q2897)*0.03))</f>
        <v/>
      </c>
      <c r="U2897" s="21">
        <f>IF(F2897&lt;=450000,0,MAX(0,Q2897*0.04-MIN(50000,Q2897)*0.02))</f>
        <v/>
      </c>
      <c r="V2897" s="21">
        <f>50000+MAX(0,G2897-480000)</f>
        <v/>
      </c>
      <c r="W2897" s="21">
        <f>P2897-V2897</f>
        <v/>
      </c>
      <c r="X2897" s="21">
        <f>Q2897-V2897</f>
        <v/>
      </c>
      <c r="Y2897" s="22">
        <f>IF(W2897&lt;0,0.9,LOOKUP(W2897,{0,1950001,3300001,6950001,9000001,18000001,40000001},{0.84895,0.7979,0.6958,0.66517,0.56307,0.4916,0.44055}))</f>
        <v/>
      </c>
      <c r="Z2897" s="22">
        <f>IF(X2897&lt;0,0.9,LOOKUP(X2897,{0,1950001,3300001,6950001,9000001,18000001,40000001},{0.84895,0.7979,0.6958,0.66517,0.56307,0.4916,0.44055}))</f>
        <v/>
      </c>
      <c r="AA2897" s="22">
        <f>IF(W2897&lt;0,0,CHOOSE(MATCH(W2897,{0,1950001,3300001,6950001,9000001},1),5.105/84.895,10.21/79.79,20.42/69.58,23.483/66.517,33.693/56.307))</f>
        <v/>
      </c>
      <c r="AB2897" s="21">
        <f>IF(C2897&lt;=2000,0,(MIN(C2897,ROUNDDOWN(F2897*0.3,0))-2000)*0.1)</f>
        <v/>
      </c>
      <c r="AC2897" s="21">
        <f>IF(C2897&lt;=2000,0,MIN((C2897-2000)*Y2897,(R2897+S2897)*0.2))</f>
        <v/>
      </c>
      <c r="AD2897" s="21">
        <f>IF(C2897&lt;=2000,0,MIN((C2897-2000)*Z2897,(T2897+U2897)*0.2))</f>
        <v/>
      </c>
      <c r="AE2897" s="21">
        <f>AC2897*AA2897</f>
        <v/>
      </c>
      <c r="AF2897" s="21">
        <f>ROUNDDOWN(R2897,-2)+ROUNDDOWN(S2897,-2)</f>
        <v/>
      </c>
      <c r="AG2897" s="21">
        <f>ROUNDDOWN(MAX(0,R2897-(AB2897+AC2897+AE2897)*0.6),-2)+ROUNDDOWN(MAX(0,S2897-(AB2897+AC2897+AE2897)*0.4),-2)</f>
        <v/>
      </c>
      <c r="AH2897" s="21">
        <f>ROUNDDOWN(MAX(0,T2897-(AB2897+AD2897)*0.6),-2)+ROUNDDOWN(MAX(0,U2897-(AB2897+AD2897)*0.4),-2)</f>
        <v/>
      </c>
      <c r="AI2897" s="21">
        <f>ROUNDDOWN(T2897,-2)+ROUNDDOWN(U2897,-2)</f>
        <v/>
      </c>
      <c r="AJ2897" s="21">
        <f>M2897+AF2897</f>
        <v/>
      </c>
      <c r="AK2897" s="21">
        <f>M2897+AG2897</f>
        <v/>
      </c>
      <c r="AL2897" s="21">
        <f>N2897+AH2897</f>
        <v/>
      </c>
      <c r="AM2897" s="21">
        <f>O2897+AI2897</f>
        <v/>
      </c>
      <c r="AN2897" s="21">
        <f>N2897+AI2897</f>
        <v/>
      </c>
      <c r="AO2897" s="21">
        <f>ROUNDDOWN((R2897+S2897)*0.2/Y2897+2000,0)</f>
        <v/>
      </c>
      <c r="AP2897" s="21">
        <f>ROUNDDOWN((T2897+U2897)*0.2/Z2897+2000,0)</f>
        <v/>
      </c>
      <c r="AQ2897" s="21">
        <f>AL2897-AK2897</f>
        <v/>
      </c>
      <c r="AR2897" s="21">
        <f>AM2897-AK2897</f>
        <v/>
      </c>
      <c r="AS2897" s="21">
        <f>AM2897-AL2897</f>
        <v/>
      </c>
      <c r="AT2897" s="21">
        <f>AK2897+C2897-AJ2897</f>
        <v/>
      </c>
      <c r="AU2897" s="21">
        <f>AL2897+C2897-AM2897</f>
        <v/>
      </c>
      <c r="AV2897" s="21">
        <f>AN2897+C2897-AM2897</f>
        <v/>
      </c>
    </row>
    <row r="2898">
      <c r="A2898" t="inlineStr">
        <is>
          <t>1万円刻み</t>
        </is>
      </c>
      <c r="B2898" s="21">
        <f>'5_1万円刻み'!$A$1135</f>
        <v/>
      </c>
      <c r="C2898" s="21">
        <f>AO2898</f>
        <v/>
      </c>
      <c r="D2898" s="21" t="n">
        <v>0</v>
      </c>
      <c r="E2898" s="21">
        <f>ROUND(MIN(B2898/12,650000)*12*0.0915+MIN(B2898/12,1390000)*12*(0.0504+0)+B2898*0.005,0)</f>
        <v/>
      </c>
      <c r="F2898" s="21">
        <f>IF(B2898&lt;741000,0,IF(B2898&lt;2191000,B2898-740000,IF(B2898&lt;2193000,1451000,IF(B2898&lt;2196000,1453000,IF(B2898&lt;2200000,1456000,IF(B2898&lt;3600000,ROUND(ROUNDDOWN(B2898/4,-3)*2.8,0)-80000,IF(B2898&lt;6600000,ROUND(ROUNDDOWN(B2898/4,-3)*3.2,0)-440000,IF(B2898&lt;8500000,ROUNDDOWN(B2898*0.9,0)-1100000,B2898-1950000))))))))</f>
        <v/>
      </c>
      <c r="G2898" s="21">
        <f>IF(F2898&gt;23500000,NA(),IF(F2898&lt;=4890000,1040000,IF(F2898&lt;=6550000,670000,620000)))</f>
        <v/>
      </c>
      <c r="H2898" s="21">
        <f>IF(D2898&lt;=0,0,MAX(0,MIN(2000000,D2898-MIN(100000,ROUNDDOWN(F2898*0.05,0)))))</f>
        <v/>
      </c>
      <c r="I2898" s="21">
        <f>IF(C2898&lt;=2000,0,MIN(C2898,ROUNDDOWN(F2898*0.4,0))-2000)</f>
        <v/>
      </c>
      <c r="J2898" s="21">
        <f>MAX(0,ROUNDDOWN(F2898-E2898-G2898,-3))</f>
        <v/>
      </c>
      <c r="K2898" s="21">
        <f>MAX(0,ROUNDDOWN(F2898-E2898-G2898-H2898-I2898,-3))</f>
        <v/>
      </c>
      <c r="L2898" s="21">
        <f>MAX(0,ROUNDDOWN(F2898-E2898-G2898-H2898,-3))</f>
        <v/>
      </c>
      <c r="M2898" s="21">
        <f>IF(J2898&lt;=0,0,ROUNDDOWN((J2898*LOOKUP(J2898,{0,1950001,3300001,6950001,9000001,18000001,40000001},{0.05,0.1,0.2,0.23,0.33,0.4,0.45})-LOOKUP(J2898,{0,1950001,3300001,6950001,9000001,18000001,40000001},{0,97500,427500,636000,1536000,2796000,4796000}))*1.021,-2))</f>
        <v/>
      </c>
      <c r="N2898" s="21">
        <f>IF(K2898&lt;=0,0,ROUNDDOWN((K2898*LOOKUP(K2898,{0,1950001,3300001,6950001,9000001,18000001,40000001},{0.05,0.1,0.2,0.23,0.33,0.4,0.45})-LOOKUP(K2898,{0,1950001,3300001,6950001,9000001,18000001,40000001},{0,97500,427500,636000,1536000,2796000,4796000}))*1.021,-2))</f>
        <v/>
      </c>
      <c r="O2898" s="21">
        <f>IF(L2898&lt;=0,0,ROUNDDOWN((L2898*LOOKUP(L2898,{0,1950001,3300001,6950001,9000001,18000001,40000001},{0.05,0.1,0.2,0.23,0.33,0.4,0.45})-LOOKUP(L2898,{0,1950001,3300001,6950001,9000001,18000001,40000001},{0,97500,427500,636000,1536000,2796000,4796000}))*1.021,-2))</f>
        <v/>
      </c>
      <c r="P2898" s="21">
        <f>MAX(0,ROUNDDOWN(F2898-E2898-430000,-3))</f>
        <v/>
      </c>
      <c r="Q2898" s="21">
        <f>MAX(0,ROUNDDOWN(F2898-E2898-430000-H2898,-3))</f>
        <v/>
      </c>
      <c r="R2898" s="21">
        <f>IF(F2898&lt;=450000,0,MAX(0,P2898*0.06-MIN(50000,P2898)*0.03))</f>
        <v/>
      </c>
      <c r="S2898" s="21">
        <f>IF(F2898&lt;=450000,0,MAX(0,P2898*0.04-MIN(50000,P2898)*0.02))</f>
        <v/>
      </c>
      <c r="T2898" s="21">
        <f>IF(F2898&lt;=450000,0,MAX(0,Q2898*0.06-MIN(50000,Q2898)*0.03))</f>
        <v/>
      </c>
      <c r="U2898" s="21">
        <f>IF(F2898&lt;=450000,0,MAX(0,Q2898*0.04-MIN(50000,Q2898)*0.02))</f>
        <v/>
      </c>
      <c r="V2898" s="21">
        <f>50000+MAX(0,G2898-480000)</f>
        <v/>
      </c>
      <c r="W2898" s="21">
        <f>P2898-V2898</f>
        <v/>
      </c>
      <c r="X2898" s="21">
        <f>Q2898-V2898</f>
        <v/>
      </c>
      <c r="Y2898" s="22">
        <f>IF(W2898&lt;0,0.9,LOOKUP(W2898,{0,1950001,3300001,6950001,9000001,18000001,40000001},{0.84895,0.7979,0.6958,0.66517,0.56307,0.4916,0.44055}))</f>
        <v/>
      </c>
      <c r="Z2898" s="22">
        <f>IF(X2898&lt;0,0.9,LOOKUP(X2898,{0,1950001,3300001,6950001,9000001,18000001,40000001},{0.84895,0.7979,0.6958,0.66517,0.56307,0.4916,0.44055}))</f>
        <v/>
      </c>
      <c r="AA2898" s="22">
        <f>IF(W2898&lt;0,0,CHOOSE(MATCH(W2898,{0,1950001,3300001,6950001,9000001},1),5.105/84.895,10.21/79.79,20.42/69.58,23.483/66.517,33.693/56.307))</f>
        <v/>
      </c>
      <c r="AB2898" s="21">
        <f>IF(C2898&lt;=2000,0,(MIN(C2898,ROUNDDOWN(F2898*0.3,0))-2000)*0.1)</f>
        <v/>
      </c>
      <c r="AC2898" s="21">
        <f>IF(C2898&lt;=2000,0,MIN((C2898-2000)*Y2898,(R2898+S2898)*0.2))</f>
        <v/>
      </c>
      <c r="AD2898" s="21">
        <f>IF(C2898&lt;=2000,0,MIN((C2898-2000)*Z2898,(T2898+U2898)*0.2))</f>
        <v/>
      </c>
      <c r="AE2898" s="21">
        <f>AC2898*AA2898</f>
        <v/>
      </c>
      <c r="AF2898" s="21">
        <f>ROUNDDOWN(R2898,-2)+ROUNDDOWN(S2898,-2)</f>
        <v/>
      </c>
      <c r="AG2898" s="21">
        <f>ROUNDDOWN(MAX(0,R2898-(AB2898+AC2898+AE2898)*0.6),-2)+ROUNDDOWN(MAX(0,S2898-(AB2898+AC2898+AE2898)*0.4),-2)</f>
        <v/>
      </c>
      <c r="AH2898" s="21">
        <f>ROUNDDOWN(MAX(0,T2898-(AB2898+AD2898)*0.6),-2)+ROUNDDOWN(MAX(0,U2898-(AB2898+AD2898)*0.4),-2)</f>
        <v/>
      </c>
      <c r="AI2898" s="21">
        <f>ROUNDDOWN(T2898,-2)+ROUNDDOWN(U2898,-2)</f>
        <v/>
      </c>
      <c r="AJ2898" s="21">
        <f>M2898+AF2898</f>
        <v/>
      </c>
      <c r="AK2898" s="21">
        <f>M2898+AG2898</f>
        <v/>
      </c>
      <c r="AL2898" s="21">
        <f>N2898+AH2898</f>
        <v/>
      </c>
      <c r="AM2898" s="21">
        <f>O2898+AI2898</f>
        <v/>
      </c>
      <c r="AN2898" s="21">
        <f>N2898+AI2898</f>
        <v/>
      </c>
      <c r="AO2898" s="21">
        <f>ROUNDDOWN((R2898+S2898)*0.2/Y2898+2000,0)</f>
        <v/>
      </c>
      <c r="AP2898" s="21">
        <f>ROUNDDOWN((T2898+U2898)*0.2/Z2898+2000,0)</f>
        <v/>
      </c>
      <c r="AQ2898" s="21">
        <f>AL2898-AK2898</f>
        <v/>
      </c>
      <c r="AR2898" s="21">
        <f>AM2898-AK2898</f>
        <v/>
      </c>
      <c r="AS2898" s="21">
        <f>AM2898-AL2898</f>
        <v/>
      </c>
      <c r="AT2898" s="21">
        <f>AK2898+C2898-AJ2898</f>
        <v/>
      </c>
      <c r="AU2898" s="21">
        <f>AL2898+C2898-AM2898</f>
        <v/>
      </c>
      <c r="AV2898" s="21">
        <f>AN2898+C2898-AM2898</f>
        <v/>
      </c>
    </row>
    <row r="2899">
      <c r="A2899" t="inlineStr">
        <is>
          <t>1万円刻み</t>
        </is>
      </c>
      <c r="B2899" s="21">
        <f>'5_1万円刻み'!$A$1136</f>
        <v/>
      </c>
      <c r="C2899" s="21">
        <f>AO2899</f>
        <v/>
      </c>
      <c r="D2899" s="21" t="n">
        <v>0</v>
      </c>
      <c r="E2899" s="21">
        <f>ROUND(MIN(B2899/12,650000)*12*0.0915+MIN(B2899/12,1390000)*12*(0.0504+0)+B2899*0.005,0)</f>
        <v/>
      </c>
      <c r="F2899" s="21">
        <f>IF(B2899&lt;741000,0,IF(B2899&lt;2191000,B2899-740000,IF(B2899&lt;2193000,1451000,IF(B2899&lt;2196000,1453000,IF(B2899&lt;2200000,1456000,IF(B2899&lt;3600000,ROUND(ROUNDDOWN(B2899/4,-3)*2.8,0)-80000,IF(B2899&lt;6600000,ROUND(ROUNDDOWN(B2899/4,-3)*3.2,0)-440000,IF(B2899&lt;8500000,ROUNDDOWN(B2899*0.9,0)-1100000,B2899-1950000))))))))</f>
        <v/>
      </c>
      <c r="G2899" s="21">
        <f>IF(F2899&gt;23500000,NA(),IF(F2899&lt;=4890000,1040000,IF(F2899&lt;=6550000,670000,620000)))</f>
        <v/>
      </c>
      <c r="H2899" s="21">
        <f>IF(D2899&lt;=0,0,MAX(0,MIN(2000000,D2899-MIN(100000,ROUNDDOWN(F2899*0.05,0)))))</f>
        <v/>
      </c>
      <c r="I2899" s="21">
        <f>IF(C2899&lt;=2000,0,MIN(C2899,ROUNDDOWN(F2899*0.4,0))-2000)</f>
        <v/>
      </c>
      <c r="J2899" s="21">
        <f>MAX(0,ROUNDDOWN(F2899-E2899-G2899,-3))</f>
        <v/>
      </c>
      <c r="K2899" s="21">
        <f>MAX(0,ROUNDDOWN(F2899-E2899-G2899-H2899-I2899,-3))</f>
        <v/>
      </c>
      <c r="L2899" s="21">
        <f>MAX(0,ROUNDDOWN(F2899-E2899-G2899-H2899,-3))</f>
        <v/>
      </c>
      <c r="M2899" s="21">
        <f>IF(J2899&lt;=0,0,ROUNDDOWN((J2899*LOOKUP(J2899,{0,1950001,3300001,6950001,9000001,18000001,40000001},{0.05,0.1,0.2,0.23,0.33,0.4,0.45})-LOOKUP(J2899,{0,1950001,3300001,6950001,9000001,18000001,40000001},{0,97500,427500,636000,1536000,2796000,4796000}))*1.021,-2))</f>
        <v/>
      </c>
      <c r="N2899" s="21">
        <f>IF(K2899&lt;=0,0,ROUNDDOWN((K2899*LOOKUP(K2899,{0,1950001,3300001,6950001,9000001,18000001,40000001},{0.05,0.1,0.2,0.23,0.33,0.4,0.45})-LOOKUP(K2899,{0,1950001,3300001,6950001,9000001,18000001,40000001},{0,97500,427500,636000,1536000,2796000,4796000}))*1.021,-2))</f>
        <v/>
      </c>
      <c r="O2899" s="21">
        <f>IF(L2899&lt;=0,0,ROUNDDOWN((L2899*LOOKUP(L2899,{0,1950001,3300001,6950001,9000001,18000001,40000001},{0.05,0.1,0.2,0.23,0.33,0.4,0.45})-LOOKUP(L2899,{0,1950001,3300001,6950001,9000001,18000001,40000001},{0,97500,427500,636000,1536000,2796000,4796000}))*1.021,-2))</f>
        <v/>
      </c>
      <c r="P2899" s="21">
        <f>MAX(0,ROUNDDOWN(F2899-E2899-430000,-3))</f>
        <v/>
      </c>
      <c r="Q2899" s="21">
        <f>MAX(0,ROUNDDOWN(F2899-E2899-430000-H2899,-3))</f>
        <v/>
      </c>
      <c r="R2899" s="21">
        <f>IF(F2899&lt;=450000,0,MAX(0,P2899*0.06-MIN(50000,P2899)*0.03))</f>
        <v/>
      </c>
      <c r="S2899" s="21">
        <f>IF(F2899&lt;=450000,0,MAX(0,P2899*0.04-MIN(50000,P2899)*0.02))</f>
        <v/>
      </c>
      <c r="T2899" s="21">
        <f>IF(F2899&lt;=450000,0,MAX(0,Q2899*0.06-MIN(50000,Q2899)*0.03))</f>
        <v/>
      </c>
      <c r="U2899" s="21">
        <f>IF(F2899&lt;=450000,0,MAX(0,Q2899*0.04-MIN(50000,Q2899)*0.02))</f>
        <v/>
      </c>
      <c r="V2899" s="21">
        <f>50000+MAX(0,G2899-480000)</f>
        <v/>
      </c>
      <c r="W2899" s="21">
        <f>P2899-V2899</f>
        <v/>
      </c>
      <c r="X2899" s="21">
        <f>Q2899-V2899</f>
        <v/>
      </c>
      <c r="Y2899" s="22">
        <f>IF(W2899&lt;0,0.9,LOOKUP(W2899,{0,1950001,3300001,6950001,9000001,18000001,40000001},{0.84895,0.7979,0.6958,0.66517,0.56307,0.4916,0.44055}))</f>
        <v/>
      </c>
      <c r="Z2899" s="22">
        <f>IF(X2899&lt;0,0.9,LOOKUP(X2899,{0,1950001,3300001,6950001,9000001,18000001,40000001},{0.84895,0.7979,0.6958,0.66517,0.56307,0.4916,0.44055}))</f>
        <v/>
      </c>
      <c r="AA2899" s="22">
        <f>IF(W2899&lt;0,0,CHOOSE(MATCH(W2899,{0,1950001,3300001,6950001,9000001},1),5.105/84.895,10.21/79.79,20.42/69.58,23.483/66.517,33.693/56.307))</f>
        <v/>
      </c>
      <c r="AB2899" s="21">
        <f>IF(C2899&lt;=2000,0,(MIN(C2899,ROUNDDOWN(F2899*0.3,0))-2000)*0.1)</f>
        <v/>
      </c>
      <c r="AC2899" s="21">
        <f>IF(C2899&lt;=2000,0,MIN((C2899-2000)*Y2899,(R2899+S2899)*0.2))</f>
        <v/>
      </c>
      <c r="AD2899" s="21">
        <f>IF(C2899&lt;=2000,0,MIN((C2899-2000)*Z2899,(T2899+U2899)*0.2))</f>
        <v/>
      </c>
      <c r="AE2899" s="21">
        <f>AC2899*AA2899</f>
        <v/>
      </c>
      <c r="AF2899" s="21">
        <f>ROUNDDOWN(R2899,-2)+ROUNDDOWN(S2899,-2)</f>
        <v/>
      </c>
      <c r="AG2899" s="21">
        <f>ROUNDDOWN(MAX(0,R2899-(AB2899+AC2899+AE2899)*0.6),-2)+ROUNDDOWN(MAX(0,S2899-(AB2899+AC2899+AE2899)*0.4),-2)</f>
        <v/>
      </c>
      <c r="AH2899" s="21">
        <f>ROUNDDOWN(MAX(0,T2899-(AB2899+AD2899)*0.6),-2)+ROUNDDOWN(MAX(0,U2899-(AB2899+AD2899)*0.4),-2)</f>
        <v/>
      </c>
      <c r="AI2899" s="21">
        <f>ROUNDDOWN(T2899,-2)+ROUNDDOWN(U2899,-2)</f>
        <v/>
      </c>
      <c r="AJ2899" s="21">
        <f>M2899+AF2899</f>
        <v/>
      </c>
      <c r="AK2899" s="21">
        <f>M2899+AG2899</f>
        <v/>
      </c>
      <c r="AL2899" s="21">
        <f>N2899+AH2899</f>
        <v/>
      </c>
      <c r="AM2899" s="21">
        <f>O2899+AI2899</f>
        <v/>
      </c>
      <c r="AN2899" s="21">
        <f>N2899+AI2899</f>
        <v/>
      </c>
      <c r="AO2899" s="21">
        <f>ROUNDDOWN((R2899+S2899)*0.2/Y2899+2000,0)</f>
        <v/>
      </c>
      <c r="AP2899" s="21">
        <f>ROUNDDOWN((T2899+U2899)*0.2/Z2899+2000,0)</f>
        <v/>
      </c>
      <c r="AQ2899" s="21">
        <f>AL2899-AK2899</f>
        <v/>
      </c>
      <c r="AR2899" s="21">
        <f>AM2899-AK2899</f>
        <v/>
      </c>
      <c r="AS2899" s="21">
        <f>AM2899-AL2899</f>
        <v/>
      </c>
      <c r="AT2899" s="21">
        <f>AK2899+C2899-AJ2899</f>
        <v/>
      </c>
      <c r="AU2899" s="21">
        <f>AL2899+C2899-AM2899</f>
        <v/>
      </c>
      <c r="AV2899" s="21">
        <f>AN2899+C2899-AM2899</f>
        <v/>
      </c>
    </row>
    <row r="2900">
      <c r="A2900" t="inlineStr">
        <is>
          <t>1万円刻み</t>
        </is>
      </c>
      <c r="B2900" s="21">
        <f>'5_1万円刻み'!$A$1137</f>
        <v/>
      </c>
      <c r="C2900" s="21">
        <f>AO2900</f>
        <v/>
      </c>
      <c r="D2900" s="21" t="n">
        <v>0</v>
      </c>
      <c r="E2900" s="21">
        <f>ROUND(MIN(B2900/12,650000)*12*0.0915+MIN(B2900/12,1390000)*12*(0.0504+0)+B2900*0.005,0)</f>
        <v/>
      </c>
      <c r="F2900" s="21">
        <f>IF(B2900&lt;741000,0,IF(B2900&lt;2191000,B2900-740000,IF(B2900&lt;2193000,1451000,IF(B2900&lt;2196000,1453000,IF(B2900&lt;2200000,1456000,IF(B2900&lt;3600000,ROUND(ROUNDDOWN(B2900/4,-3)*2.8,0)-80000,IF(B2900&lt;6600000,ROUND(ROUNDDOWN(B2900/4,-3)*3.2,0)-440000,IF(B2900&lt;8500000,ROUNDDOWN(B2900*0.9,0)-1100000,B2900-1950000))))))))</f>
        <v/>
      </c>
      <c r="G2900" s="21">
        <f>IF(F2900&gt;23500000,NA(),IF(F2900&lt;=4890000,1040000,IF(F2900&lt;=6550000,670000,620000)))</f>
        <v/>
      </c>
      <c r="H2900" s="21">
        <f>IF(D2900&lt;=0,0,MAX(0,MIN(2000000,D2900-MIN(100000,ROUNDDOWN(F2900*0.05,0)))))</f>
        <v/>
      </c>
      <c r="I2900" s="21">
        <f>IF(C2900&lt;=2000,0,MIN(C2900,ROUNDDOWN(F2900*0.4,0))-2000)</f>
        <v/>
      </c>
      <c r="J2900" s="21">
        <f>MAX(0,ROUNDDOWN(F2900-E2900-G2900,-3))</f>
        <v/>
      </c>
      <c r="K2900" s="21">
        <f>MAX(0,ROUNDDOWN(F2900-E2900-G2900-H2900-I2900,-3))</f>
        <v/>
      </c>
      <c r="L2900" s="21">
        <f>MAX(0,ROUNDDOWN(F2900-E2900-G2900-H2900,-3))</f>
        <v/>
      </c>
      <c r="M2900" s="21">
        <f>IF(J2900&lt;=0,0,ROUNDDOWN((J2900*LOOKUP(J2900,{0,1950001,3300001,6950001,9000001,18000001,40000001},{0.05,0.1,0.2,0.23,0.33,0.4,0.45})-LOOKUP(J2900,{0,1950001,3300001,6950001,9000001,18000001,40000001},{0,97500,427500,636000,1536000,2796000,4796000}))*1.021,-2))</f>
        <v/>
      </c>
      <c r="N2900" s="21">
        <f>IF(K2900&lt;=0,0,ROUNDDOWN((K2900*LOOKUP(K2900,{0,1950001,3300001,6950001,9000001,18000001,40000001},{0.05,0.1,0.2,0.23,0.33,0.4,0.45})-LOOKUP(K2900,{0,1950001,3300001,6950001,9000001,18000001,40000001},{0,97500,427500,636000,1536000,2796000,4796000}))*1.021,-2))</f>
        <v/>
      </c>
      <c r="O2900" s="21">
        <f>IF(L2900&lt;=0,0,ROUNDDOWN((L2900*LOOKUP(L2900,{0,1950001,3300001,6950001,9000001,18000001,40000001},{0.05,0.1,0.2,0.23,0.33,0.4,0.45})-LOOKUP(L2900,{0,1950001,3300001,6950001,9000001,18000001,40000001},{0,97500,427500,636000,1536000,2796000,4796000}))*1.021,-2))</f>
        <v/>
      </c>
      <c r="P2900" s="21">
        <f>MAX(0,ROUNDDOWN(F2900-E2900-430000,-3))</f>
        <v/>
      </c>
      <c r="Q2900" s="21">
        <f>MAX(0,ROUNDDOWN(F2900-E2900-430000-H2900,-3))</f>
        <v/>
      </c>
      <c r="R2900" s="21">
        <f>IF(F2900&lt;=450000,0,MAX(0,P2900*0.06-MIN(50000,P2900)*0.03))</f>
        <v/>
      </c>
      <c r="S2900" s="21">
        <f>IF(F2900&lt;=450000,0,MAX(0,P2900*0.04-MIN(50000,P2900)*0.02))</f>
        <v/>
      </c>
      <c r="T2900" s="21">
        <f>IF(F2900&lt;=450000,0,MAX(0,Q2900*0.06-MIN(50000,Q2900)*0.03))</f>
        <v/>
      </c>
      <c r="U2900" s="21">
        <f>IF(F2900&lt;=450000,0,MAX(0,Q2900*0.04-MIN(50000,Q2900)*0.02))</f>
        <v/>
      </c>
      <c r="V2900" s="21">
        <f>50000+MAX(0,G2900-480000)</f>
        <v/>
      </c>
      <c r="W2900" s="21">
        <f>P2900-V2900</f>
        <v/>
      </c>
      <c r="X2900" s="21">
        <f>Q2900-V2900</f>
        <v/>
      </c>
      <c r="Y2900" s="22">
        <f>IF(W2900&lt;0,0.9,LOOKUP(W2900,{0,1950001,3300001,6950001,9000001,18000001,40000001},{0.84895,0.7979,0.6958,0.66517,0.56307,0.4916,0.44055}))</f>
        <v/>
      </c>
      <c r="Z2900" s="22">
        <f>IF(X2900&lt;0,0.9,LOOKUP(X2900,{0,1950001,3300001,6950001,9000001,18000001,40000001},{0.84895,0.7979,0.6958,0.66517,0.56307,0.4916,0.44055}))</f>
        <v/>
      </c>
      <c r="AA2900" s="22">
        <f>IF(W2900&lt;0,0,CHOOSE(MATCH(W2900,{0,1950001,3300001,6950001,9000001},1),5.105/84.895,10.21/79.79,20.42/69.58,23.483/66.517,33.693/56.307))</f>
        <v/>
      </c>
      <c r="AB2900" s="21">
        <f>IF(C2900&lt;=2000,0,(MIN(C2900,ROUNDDOWN(F2900*0.3,0))-2000)*0.1)</f>
        <v/>
      </c>
      <c r="AC2900" s="21">
        <f>IF(C2900&lt;=2000,0,MIN((C2900-2000)*Y2900,(R2900+S2900)*0.2))</f>
        <v/>
      </c>
      <c r="AD2900" s="21">
        <f>IF(C2900&lt;=2000,0,MIN((C2900-2000)*Z2900,(T2900+U2900)*0.2))</f>
        <v/>
      </c>
      <c r="AE2900" s="21">
        <f>AC2900*AA2900</f>
        <v/>
      </c>
      <c r="AF2900" s="21">
        <f>ROUNDDOWN(R2900,-2)+ROUNDDOWN(S2900,-2)</f>
        <v/>
      </c>
      <c r="AG2900" s="21">
        <f>ROUNDDOWN(MAX(0,R2900-(AB2900+AC2900+AE2900)*0.6),-2)+ROUNDDOWN(MAX(0,S2900-(AB2900+AC2900+AE2900)*0.4),-2)</f>
        <v/>
      </c>
      <c r="AH2900" s="21">
        <f>ROUNDDOWN(MAX(0,T2900-(AB2900+AD2900)*0.6),-2)+ROUNDDOWN(MAX(0,U2900-(AB2900+AD2900)*0.4),-2)</f>
        <v/>
      </c>
      <c r="AI2900" s="21">
        <f>ROUNDDOWN(T2900,-2)+ROUNDDOWN(U2900,-2)</f>
        <v/>
      </c>
      <c r="AJ2900" s="21">
        <f>M2900+AF2900</f>
        <v/>
      </c>
      <c r="AK2900" s="21">
        <f>M2900+AG2900</f>
        <v/>
      </c>
      <c r="AL2900" s="21">
        <f>N2900+AH2900</f>
        <v/>
      </c>
      <c r="AM2900" s="21">
        <f>O2900+AI2900</f>
        <v/>
      </c>
      <c r="AN2900" s="21">
        <f>N2900+AI2900</f>
        <v/>
      </c>
      <c r="AO2900" s="21">
        <f>ROUNDDOWN((R2900+S2900)*0.2/Y2900+2000,0)</f>
        <v/>
      </c>
      <c r="AP2900" s="21">
        <f>ROUNDDOWN((T2900+U2900)*0.2/Z2900+2000,0)</f>
        <v/>
      </c>
      <c r="AQ2900" s="21">
        <f>AL2900-AK2900</f>
        <v/>
      </c>
      <c r="AR2900" s="21">
        <f>AM2900-AK2900</f>
        <v/>
      </c>
      <c r="AS2900" s="21">
        <f>AM2900-AL2900</f>
        <v/>
      </c>
      <c r="AT2900" s="21">
        <f>AK2900+C2900-AJ2900</f>
        <v/>
      </c>
      <c r="AU2900" s="21">
        <f>AL2900+C2900-AM2900</f>
        <v/>
      </c>
      <c r="AV2900" s="21">
        <f>AN2900+C2900-AM2900</f>
        <v/>
      </c>
    </row>
    <row r="2901">
      <c r="A2901" t="inlineStr">
        <is>
          <t>1万円刻み</t>
        </is>
      </c>
      <c r="B2901" s="21">
        <f>'5_1万円刻み'!$A$1138</f>
        <v/>
      </c>
      <c r="C2901" s="21">
        <f>AO2901</f>
        <v/>
      </c>
      <c r="D2901" s="21" t="n">
        <v>0</v>
      </c>
      <c r="E2901" s="21">
        <f>ROUND(MIN(B2901/12,650000)*12*0.0915+MIN(B2901/12,1390000)*12*(0.0504+0)+B2901*0.005,0)</f>
        <v/>
      </c>
      <c r="F2901" s="21">
        <f>IF(B2901&lt;741000,0,IF(B2901&lt;2191000,B2901-740000,IF(B2901&lt;2193000,1451000,IF(B2901&lt;2196000,1453000,IF(B2901&lt;2200000,1456000,IF(B2901&lt;3600000,ROUND(ROUNDDOWN(B2901/4,-3)*2.8,0)-80000,IF(B2901&lt;6600000,ROUND(ROUNDDOWN(B2901/4,-3)*3.2,0)-440000,IF(B2901&lt;8500000,ROUNDDOWN(B2901*0.9,0)-1100000,B2901-1950000))))))))</f>
        <v/>
      </c>
      <c r="G2901" s="21">
        <f>IF(F2901&gt;23500000,NA(),IF(F2901&lt;=4890000,1040000,IF(F2901&lt;=6550000,670000,620000)))</f>
        <v/>
      </c>
      <c r="H2901" s="21">
        <f>IF(D2901&lt;=0,0,MAX(0,MIN(2000000,D2901-MIN(100000,ROUNDDOWN(F2901*0.05,0)))))</f>
        <v/>
      </c>
      <c r="I2901" s="21">
        <f>IF(C2901&lt;=2000,0,MIN(C2901,ROUNDDOWN(F2901*0.4,0))-2000)</f>
        <v/>
      </c>
      <c r="J2901" s="21">
        <f>MAX(0,ROUNDDOWN(F2901-E2901-G2901,-3))</f>
        <v/>
      </c>
      <c r="K2901" s="21">
        <f>MAX(0,ROUNDDOWN(F2901-E2901-G2901-H2901-I2901,-3))</f>
        <v/>
      </c>
      <c r="L2901" s="21">
        <f>MAX(0,ROUNDDOWN(F2901-E2901-G2901-H2901,-3))</f>
        <v/>
      </c>
      <c r="M2901" s="21">
        <f>IF(J2901&lt;=0,0,ROUNDDOWN((J2901*LOOKUP(J2901,{0,1950001,3300001,6950001,9000001,18000001,40000001},{0.05,0.1,0.2,0.23,0.33,0.4,0.45})-LOOKUP(J2901,{0,1950001,3300001,6950001,9000001,18000001,40000001},{0,97500,427500,636000,1536000,2796000,4796000}))*1.021,-2))</f>
        <v/>
      </c>
      <c r="N2901" s="21">
        <f>IF(K2901&lt;=0,0,ROUNDDOWN((K2901*LOOKUP(K2901,{0,1950001,3300001,6950001,9000001,18000001,40000001},{0.05,0.1,0.2,0.23,0.33,0.4,0.45})-LOOKUP(K2901,{0,1950001,3300001,6950001,9000001,18000001,40000001},{0,97500,427500,636000,1536000,2796000,4796000}))*1.021,-2))</f>
        <v/>
      </c>
      <c r="O2901" s="21">
        <f>IF(L2901&lt;=0,0,ROUNDDOWN((L2901*LOOKUP(L2901,{0,1950001,3300001,6950001,9000001,18000001,40000001},{0.05,0.1,0.2,0.23,0.33,0.4,0.45})-LOOKUP(L2901,{0,1950001,3300001,6950001,9000001,18000001,40000001},{0,97500,427500,636000,1536000,2796000,4796000}))*1.021,-2))</f>
        <v/>
      </c>
      <c r="P2901" s="21">
        <f>MAX(0,ROUNDDOWN(F2901-E2901-430000,-3))</f>
        <v/>
      </c>
      <c r="Q2901" s="21">
        <f>MAX(0,ROUNDDOWN(F2901-E2901-430000-H2901,-3))</f>
        <v/>
      </c>
      <c r="R2901" s="21">
        <f>IF(F2901&lt;=450000,0,MAX(0,P2901*0.06-MIN(50000,P2901)*0.03))</f>
        <v/>
      </c>
      <c r="S2901" s="21">
        <f>IF(F2901&lt;=450000,0,MAX(0,P2901*0.04-MIN(50000,P2901)*0.02))</f>
        <v/>
      </c>
      <c r="T2901" s="21">
        <f>IF(F2901&lt;=450000,0,MAX(0,Q2901*0.06-MIN(50000,Q2901)*0.03))</f>
        <v/>
      </c>
      <c r="U2901" s="21">
        <f>IF(F2901&lt;=450000,0,MAX(0,Q2901*0.04-MIN(50000,Q2901)*0.02))</f>
        <v/>
      </c>
      <c r="V2901" s="21">
        <f>50000+MAX(0,G2901-480000)</f>
        <v/>
      </c>
      <c r="W2901" s="21">
        <f>P2901-V2901</f>
        <v/>
      </c>
      <c r="X2901" s="21">
        <f>Q2901-V2901</f>
        <v/>
      </c>
      <c r="Y2901" s="22">
        <f>IF(W2901&lt;0,0.9,LOOKUP(W2901,{0,1950001,3300001,6950001,9000001,18000001,40000001},{0.84895,0.7979,0.6958,0.66517,0.56307,0.4916,0.44055}))</f>
        <v/>
      </c>
      <c r="Z2901" s="22">
        <f>IF(X2901&lt;0,0.9,LOOKUP(X2901,{0,1950001,3300001,6950001,9000001,18000001,40000001},{0.84895,0.7979,0.6958,0.66517,0.56307,0.4916,0.44055}))</f>
        <v/>
      </c>
      <c r="AA2901" s="22">
        <f>IF(W2901&lt;0,0,CHOOSE(MATCH(W2901,{0,1950001,3300001,6950001,9000001},1),5.105/84.895,10.21/79.79,20.42/69.58,23.483/66.517,33.693/56.307))</f>
        <v/>
      </c>
      <c r="AB2901" s="21">
        <f>IF(C2901&lt;=2000,0,(MIN(C2901,ROUNDDOWN(F2901*0.3,0))-2000)*0.1)</f>
        <v/>
      </c>
      <c r="AC2901" s="21">
        <f>IF(C2901&lt;=2000,0,MIN((C2901-2000)*Y2901,(R2901+S2901)*0.2))</f>
        <v/>
      </c>
      <c r="AD2901" s="21">
        <f>IF(C2901&lt;=2000,0,MIN((C2901-2000)*Z2901,(T2901+U2901)*0.2))</f>
        <v/>
      </c>
      <c r="AE2901" s="21">
        <f>AC2901*AA2901</f>
        <v/>
      </c>
      <c r="AF2901" s="21">
        <f>ROUNDDOWN(R2901,-2)+ROUNDDOWN(S2901,-2)</f>
        <v/>
      </c>
      <c r="AG2901" s="21">
        <f>ROUNDDOWN(MAX(0,R2901-(AB2901+AC2901+AE2901)*0.6),-2)+ROUNDDOWN(MAX(0,S2901-(AB2901+AC2901+AE2901)*0.4),-2)</f>
        <v/>
      </c>
      <c r="AH2901" s="21">
        <f>ROUNDDOWN(MAX(0,T2901-(AB2901+AD2901)*0.6),-2)+ROUNDDOWN(MAX(0,U2901-(AB2901+AD2901)*0.4),-2)</f>
        <v/>
      </c>
      <c r="AI2901" s="21">
        <f>ROUNDDOWN(T2901,-2)+ROUNDDOWN(U2901,-2)</f>
        <v/>
      </c>
      <c r="AJ2901" s="21">
        <f>M2901+AF2901</f>
        <v/>
      </c>
      <c r="AK2901" s="21">
        <f>M2901+AG2901</f>
        <v/>
      </c>
      <c r="AL2901" s="21">
        <f>N2901+AH2901</f>
        <v/>
      </c>
      <c r="AM2901" s="21">
        <f>O2901+AI2901</f>
        <v/>
      </c>
      <c r="AN2901" s="21">
        <f>N2901+AI2901</f>
        <v/>
      </c>
      <c r="AO2901" s="21">
        <f>ROUNDDOWN((R2901+S2901)*0.2/Y2901+2000,0)</f>
        <v/>
      </c>
      <c r="AP2901" s="21">
        <f>ROUNDDOWN((T2901+U2901)*0.2/Z2901+2000,0)</f>
        <v/>
      </c>
      <c r="AQ2901" s="21">
        <f>AL2901-AK2901</f>
        <v/>
      </c>
      <c r="AR2901" s="21">
        <f>AM2901-AK2901</f>
        <v/>
      </c>
      <c r="AS2901" s="21">
        <f>AM2901-AL2901</f>
        <v/>
      </c>
      <c r="AT2901" s="21">
        <f>AK2901+C2901-AJ2901</f>
        <v/>
      </c>
      <c r="AU2901" s="21">
        <f>AL2901+C2901-AM2901</f>
        <v/>
      </c>
      <c r="AV2901" s="21">
        <f>AN2901+C2901-AM2901</f>
        <v/>
      </c>
    </row>
    <row r="2902">
      <c r="A2902" t="inlineStr">
        <is>
          <t>1万円刻み</t>
        </is>
      </c>
      <c r="B2902" s="21">
        <f>'5_1万円刻み'!$A$1139</f>
        <v/>
      </c>
      <c r="C2902" s="21">
        <f>AO2902</f>
        <v/>
      </c>
      <c r="D2902" s="21" t="n">
        <v>0</v>
      </c>
      <c r="E2902" s="21">
        <f>ROUND(MIN(B2902/12,650000)*12*0.0915+MIN(B2902/12,1390000)*12*(0.0504+0)+B2902*0.005,0)</f>
        <v/>
      </c>
      <c r="F2902" s="21">
        <f>IF(B2902&lt;741000,0,IF(B2902&lt;2191000,B2902-740000,IF(B2902&lt;2193000,1451000,IF(B2902&lt;2196000,1453000,IF(B2902&lt;2200000,1456000,IF(B2902&lt;3600000,ROUND(ROUNDDOWN(B2902/4,-3)*2.8,0)-80000,IF(B2902&lt;6600000,ROUND(ROUNDDOWN(B2902/4,-3)*3.2,0)-440000,IF(B2902&lt;8500000,ROUNDDOWN(B2902*0.9,0)-1100000,B2902-1950000))))))))</f>
        <v/>
      </c>
      <c r="G2902" s="21">
        <f>IF(F2902&gt;23500000,NA(),IF(F2902&lt;=4890000,1040000,IF(F2902&lt;=6550000,670000,620000)))</f>
        <v/>
      </c>
      <c r="H2902" s="21">
        <f>IF(D2902&lt;=0,0,MAX(0,MIN(2000000,D2902-MIN(100000,ROUNDDOWN(F2902*0.05,0)))))</f>
        <v/>
      </c>
      <c r="I2902" s="21">
        <f>IF(C2902&lt;=2000,0,MIN(C2902,ROUNDDOWN(F2902*0.4,0))-2000)</f>
        <v/>
      </c>
      <c r="J2902" s="21">
        <f>MAX(0,ROUNDDOWN(F2902-E2902-G2902,-3))</f>
        <v/>
      </c>
      <c r="K2902" s="21">
        <f>MAX(0,ROUNDDOWN(F2902-E2902-G2902-H2902-I2902,-3))</f>
        <v/>
      </c>
      <c r="L2902" s="21">
        <f>MAX(0,ROUNDDOWN(F2902-E2902-G2902-H2902,-3))</f>
        <v/>
      </c>
      <c r="M2902" s="21">
        <f>IF(J2902&lt;=0,0,ROUNDDOWN((J2902*LOOKUP(J2902,{0,1950001,3300001,6950001,9000001,18000001,40000001},{0.05,0.1,0.2,0.23,0.33,0.4,0.45})-LOOKUP(J2902,{0,1950001,3300001,6950001,9000001,18000001,40000001},{0,97500,427500,636000,1536000,2796000,4796000}))*1.021,-2))</f>
        <v/>
      </c>
      <c r="N2902" s="21">
        <f>IF(K2902&lt;=0,0,ROUNDDOWN((K2902*LOOKUP(K2902,{0,1950001,3300001,6950001,9000001,18000001,40000001},{0.05,0.1,0.2,0.23,0.33,0.4,0.45})-LOOKUP(K2902,{0,1950001,3300001,6950001,9000001,18000001,40000001},{0,97500,427500,636000,1536000,2796000,4796000}))*1.021,-2))</f>
        <v/>
      </c>
      <c r="O2902" s="21">
        <f>IF(L2902&lt;=0,0,ROUNDDOWN((L2902*LOOKUP(L2902,{0,1950001,3300001,6950001,9000001,18000001,40000001},{0.05,0.1,0.2,0.23,0.33,0.4,0.45})-LOOKUP(L2902,{0,1950001,3300001,6950001,9000001,18000001,40000001},{0,97500,427500,636000,1536000,2796000,4796000}))*1.021,-2))</f>
        <v/>
      </c>
      <c r="P2902" s="21">
        <f>MAX(0,ROUNDDOWN(F2902-E2902-430000,-3))</f>
        <v/>
      </c>
      <c r="Q2902" s="21">
        <f>MAX(0,ROUNDDOWN(F2902-E2902-430000-H2902,-3))</f>
        <v/>
      </c>
      <c r="R2902" s="21">
        <f>IF(F2902&lt;=450000,0,MAX(0,P2902*0.06-MIN(50000,P2902)*0.03))</f>
        <v/>
      </c>
      <c r="S2902" s="21">
        <f>IF(F2902&lt;=450000,0,MAX(0,P2902*0.04-MIN(50000,P2902)*0.02))</f>
        <v/>
      </c>
      <c r="T2902" s="21">
        <f>IF(F2902&lt;=450000,0,MAX(0,Q2902*0.06-MIN(50000,Q2902)*0.03))</f>
        <v/>
      </c>
      <c r="U2902" s="21">
        <f>IF(F2902&lt;=450000,0,MAX(0,Q2902*0.04-MIN(50000,Q2902)*0.02))</f>
        <v/>
      </c>
      <c r="V2902" s="21">
        <f>50000+MAX(0,G2902-480000)</f>
        <v/>
      </c>
      <c r="W2902" s="21">
        <f>P2902-V2902</f>
        <v/>
      </c>
      <c r="X2902" s="21">
        <f>Q2902-V2902</f>
        <v/>
      </c>
      <c r="Y2902" s="22">
        <f>IF(W2902&lt;0,0.9,LOOKUP(W2902,{0,1950001,3300001,6950001,9000001,18000001,40000001},{0.84895,0.7979,0.6958,0.66517,0.56307,0.4916,0.44055}))</f>
        <v/>
      </c>
      <c r="Z2902" s="22">
        <f>IF(X2902&lt;0,0.9,LOOKUP(X2902,{0,1950001,3300001,6950001,9000001,18000001,40000001},{0.84895,0.7979,0.6958,0.66517,0.56307,0.4916,0.44055}))</f>
        <v/>
      </c>
      <c r="AA2902" s="22">
        <f>IF(W2902&lt;0,0,CHOOSE(MATCH(W2902,{0,1950001,3300001,6950001,9000001},1),5.105/84.895,10.21/79.79,20.42/69.58,23.483/66.517,33.693/56.307))</f>
        <v/>
      </c>
      <c r="AB2902" s="21">
        <f>IF(C2902&lt;=2000,0,(MIN(C2902,ROUNDDOWN(F2902*0.3,0))-2000)*0.1)</f>
        <v/>
      </c>
      <c r="AC2902" s="21">
        <f>IF(C2902&lt;=2000,0,MIN((C2902-2000)*Y2902,(R2902+S2902)*0.2))</f>
        <v/>
      </c>
      <c r="AD2902" s="21">
        <f>IF(C2902&lt;=2000,0,MIN((C2902-2000)*Z2902,(T2902+U2902)*0.2))</f>
        <v/>
      </c>
      <c r="AE2902" s="21">
        <f>AC2902*AA2902</f>
        <v/>
      </c>
      <c r="AF2902" s="21">
        <f>ROUNDDOWN(R2902,-2)+ROUNDDOWN(S2902,-2)</f>
        <v/>
      </c>
      <c r="AG2902" s="21">
        <f>ROUNDDOWN(MAX(0,R2902-(AB2902+AC2902+AE2902)*0.6),-2)+ROUNDDOWN(MAX(0,S2902-(AB2902+AC2902+AE2902)*0.4),-2)</f>
        <v/>
      </c>
      <c r="AH2902" s="21">
        <f>ROUNDDOWN(MAX(0,T2902-(AB2902+AD2902)*0.6),-2)+ROUNDDOWN(MAX(0,U2902-(AB2902+AD2902)*0.4),-2)</f>
        <v/>
      </c>
      <c r="AI2902" s="21">
        <f>ROUNDDOWN(T2902,-2)+ROUNDDOWN(U2902,-2)</f>
        <v/>
      </c>
      <c r="AJ2902" s="21">
        <f>M2902+AF2902</f>
        <v/>
      </c>
      <c r="AK2902" s="21">
        <f>M2902+AG2902</f>
        <v/>
      </c>
      <c r="AL2902" s="21">
        <f>N2902+AH2902</f>
        <v/>
      </c>
      <c r="AM2902" s="21">
        <f>O2902+AI2902</f>
        <v/>
      </c>
      <c r="AN2902" s="21">
        <f>N2902+AI2902</f>
        <v/>
      </c>
      <c r="AO2902" s="21">
        <f>ROUNDDOWN((R2902+S2902)*0.2/Y2902+2000,0)</f>
        <v/>
      </c>
      <c r="AP2902" s="21">
        <f>ROUNDDOWN((T2902+U2902)*0.2/Z2902+2000,0)</f>
        <v/>
      </c>
      <c r="AQ2902" s="21">
        <f>AL2902-AK2902</f>
        <v/>
      </c>
      <c r="AR2902" s="21">
        <f>AM2902-AK2902</f>
        <v/>
      </c>
      <c r="AS2902" s="21">
        <f>AM2902-AL2902</f>
        <v/>
      </c>
      <c r="AT2902" s="21">
        <f>AK2902+C2902-AJ2902</f>
        <v/>
      </c>
      <c r="AU2902" s="21">
        <f>AL2902+C2902-AM2902</f>
        <v/>
      </c>
      <c r="AV2902" s="21">
        <f>AN2902+C2902-AM2902</f>
        <v/>
      </c>
    </row>
    <row r="2903">
      <c r="A2903" t="inlineStr">
        <is>
          <t>1万円刻み</t>
        </is>
      </c>
      <c r="B2903" s="21">
        <f>'5_1万円刻み'!$A$1140</f>
        <v/>
      </c>
      <c r="C2903" s="21">
        <f>AO2903</f>
        <v/>
      </c>
      <c r="D2903" s="21" t="n">
        <v>0</v>
      </c>
      <c r="E2903" s="21">
        <f>ROUND(MIN(B2903/12,650000)*12*0.0915+MIN(B2903/12,1390000)*12*(0.0504+0)+B2903*0.005,0)</f>
        <v/>
      </c>
      <c r="F2903" s="21">
        <f>IF(B2903&lt;741000,0,IF(B2903&lt;2191000,B2903-740000,IF(B2903&lt;2193000,1451000,IF(B2903&lt;2196000,1453000,IF(B2903&lt;2200000,1456000,IF(B2903&lt;3600000,ROUND(ROUNDDOWN(B2903/4,-3)*2.8,0)-80000,IF(B2903&lt;6600000,ROUND(ROUNDDOWN(B2903/4,-3)*3.2,0)-440000,IF(B2903&lt;8500000,ROUNDDOWN(B2903*0.9,0)-1100000,B2903-1950000))))))))</f>
        <v/>
      </c>
      <c r="G2903" s="21">
        <f>IF(F2903&gt;23500000,NA(),IF(F2903&lt;=4890000,1040000,IF(F2903&lt;=6550000,670000,620000)))</f>
        <v/>
      </c>
      <c r="H2903" s="21">
        <f>IF(D2903&lt;=0,0,MAX(0,MIN(2000000,D2903-MIN(100000,ROUNDDOWN(F2903*0.05,0)))))</f>
        <v/>
      </c>
      <c r="I2903" s="21">
        <f>IF(C2903&lt;=2000,0,MIN(C2903,ROUNDDOWN(F2903*0.4,0))-2000)</f>
        <v/>
      </c>
      <c r="J2903" s="21">
        <f>MAX(0,ROUNDDOWN(F2903-E2903-G2903,-3))</f>
        <v/>
      </c>
      <c r="K2903" s="21">
        <f>MAX(0,ROUNDDOWN(F2903-E2903-G2903-H2903-I2903,-3))</f>
        <v/>
      </c>
      <c r="L2903" s="21">
        <f>MAX(0,ROUNDDOWN(F2903-E2903-G2903-H2903,-3))</f>
        <v/>
      </c>
      <c r="M2903" s="21">
        <f>IF(J2903&lt;=0,0,ROUNDDOWN((J2903*LOOKUP(J2903,{0,1950001,3300001,6950001,9000001,18000001,40000001},{0.05,0.1,0.2,0.23,0.33,0.4,0.45})-LOOKUP(J2903,{0,1950001,3300001,6950001,9000001,18000001,40000001},{0,97500,427500,636000,1536000,2796000,4796000}))*1.021,-2))</f>
        <v/>
      </c>
      <c r="N2903" s="21">
        <f>IF(K2903&lt;=0,0,ROUNDDOWN((K2903*LOOKUP(K2903,{0,1950001,3300001,6950001,9000001,18000001,40000001},{0.05,0.1,0.2,0.23,0.33,0.4,0.45})-LOOKUP(K2903,{0,1950001,3300001,6950001,9000001,18000001,40000001},{0,97500,427500,636000,1536000,2796000,4796000}))*1.021,-2))</f>
        <v/>
      </c>
      <c r="O2903" s="21">
        <f>IF(L2903&lt;=0,0,ROUNDDOWN((L2903*LOOKUP(L2903,{0,1950001,3300001,6950001,9000001,18000001,40000001},{0.05,0.1,0.2,0.23,0.33,0.4,0.45})-LOOKUP(L2903,{0,1950001,3300001,6950001,9000001,18000001,40000001},{0,97500,427500,636000,1536000,2796000,4796000}))*1.021,-2))</f>
        <v/>
      </c>
      <c r="P2903" s="21">
        <f>MAX(0,ROUNDDOWN(F2903-E2903-430000,-3))</f>
        <v/>
      </c>
      <c r="Q2903" s="21">
        <f>MAX(0,ROUNDDOWN(F2903-E2903-430000-H2903,-3))</f>
        <v/>
      </c>
      <c r="R2903" s="21">
        <f>IF(F2903&lt;=450000,0,MAX(0,P2903*0.06-MIN(50000,P2903)*0.03))</f>
        <v/>
      </c>
      <c r="S2903" s="21">
        <f>IF(F2903&lt;=450000,0,MAX(0,P2903*0.04-MIN(50000,P2903)*0.02))</f>
        <v/>
      </c>
      <c r="T2903" s="21">
        <f>IF(F2903&lt;=450000,0,MAX(0,Q2903*0.06-MIN(50000,Q2903)*0.03))</f>
        <v/>
      </c>
      <c r="U2903" s="21">
        <f>IF(F2903&lt;=450000,0,MAX(0,Q2903*0.04-MIN(50000,Q2903)*0.02))</f>
        <v/>
      </c>
      <c r="V2903" s="21">
        <f>50000+MAX(0,G2903-480000)</f>
        <v/>
      </c>
      <c r="W2903" s="21">
        <f>P2903-V2903</f>
        <v/>
      </c>
      <c r="X2903" s="21">
        <f>Q2903-V2903</f>
        <v/>
      </c>
      <c r="Y2903" s="22">
        <f>IF(W2903&lt;0,0.9,LOOKUP(W2903,{0,1950001,3300001,6950001,9000001,18000001,40000001},{0.84895,0.7979,0.6958,0.66517,0.56307,0.4916,0.44055}))</f>
        <v/>
      </c>
      <c r="Z2903" s="22">
        <f>IF(X2903&lt;0,0.9,LOOKUP(X2903,{0,1950001,3300001,6950001,9000001,18000001,40000001},{0.84895,0.7979,0.6958,0.66517,0.56307,0.4916,0.44055}))</f>
        <v/>
      </c>
      <c r="AA2903" s="22">
        <f>IF(W2903&lt;0,0,CHOOSE(MATCH(W2903,{0,1950001,3300001,6950001,9000001},1),5.105/84.895,10.21/79.79,20.42/69.58,23.483/66.517,33.693/56.307))</f>
        <v/>
      </c>
      <c r="AB2903" s="21">
        <f>IF(C2903&lt;=2000,0,(MIN(C2903,ROUNDDOWN(F2903*0.3,0))-2000)*0.1)</f>
        <v/>
      </c>
      <c r="AC2903" s="21">
        <f>IF(C2903&lt;=2000,0,MIN((C2903-2000)*Y2903,(R2903+S2903)*0.2))</f>
        <v/>
      </c>
      <c r="AD2903" s="21">
        <f>IF(C2903&lt;=2000,0,MIN((C2903-2000)*Z2903,(T2903+U2903)*0.2))</f>
        <v/>
      </c>
      <c r="AE2903" s="21">
        <f>AC2903*AA2903</f>
        <v/>
      </c>
      <c r="AF2903" s="21">
        <f>ROUNDDOWN(R2903,-2)+ROUNDDOWN(S2903,-2)</f>
        <v/>
      </c>
      <c r="AG2903" s="21">
        <f>ROUNDDOWN(MAX(0,R2903-(AB2903+AC2903+AE2903)*0.6),-2)+ROUNDDOWN(MAX(0,S2903-(AB2903+AC2903+AE2903)*0.4),-2)</f>
        <v/>
      </c>
      <c r="AH2903" s="21">
        <f>ROUNDDOWN(MAX(0,T2903-(AB2903+AD2903)*0.6),-2)+ROUNDDOWN(MAX(0,U2903-(AB2903+AD2903)*0.4),-2)</f>
        <v/>
      </c>
      <c r="AI2903" s="21">
        <f>ROUNDDOWN(T2903,-2)+ROUNDDOWN(U2903,-2)</f>
        <v/>
      </c>
      <c r="AJ2903" s="21">
        <f>M2903+AF2903</f>
        <v/>
      </c>
      <c r="AK2903" s="21">
        <f>M2903+AG2903</f>
        <v/>
      </c>
      <c r="AL2903" s="21">
        <f>N2903+AH2903</f>
        <v/>
      </c>
      <c r="AM2903" s="21">
        <f>O2903+AI2903</f>
        <v/>
      </c>
      <c r="AN2903" s="21">
        <f>N2903+AI2903</f>
        <v/>
      </c>
      <c r="AO2903" s="21">
        <f>ROUNDDOWN((R2903+S2903)*0.2/Y2903+2000,0)</f>
        <v/>
      </c>
      <c r="AP2903" s="21">
        <f>ROUNDDOWN((T2903+U2903)*0.2/Z2903+2000,0)</f>
        <v/>
      </c>
      <c r="AQ2903" s="21">
        <f>AL2903-AK2903</f>
        <v/>
      </c>
      <c r="AR2903" s="21">
        <f>AM2903-AK2903</f>
        <v/>
      </c>
      <c r="AS2903" s="21">
        <f>AM2903-AL2903</f>
        <v/>
      </c>
      <c r="AT2903" s="21">
        <f>AK2903+C2903-AJ2903</f>
        <v/>
      </c>
      <c r="AU2903" s="21">
        <f>AL2903+C2903-AM2903</f>
        <v/>
      </c>
      <c r="AV2903" s="21">
        <f>AN2903+C2903-AM2903</f>
        <v/>
      </c>
    </row>
    <row r="2904">
      <c r="A2904" t="inlineStr">
        <is>
          <t>1万円刻み</t>
        </is>
      </c>
      <c r="B2904" s="21">
        <f>'5_1万円刻み'!$A$1141</f>
        <v/>
      </c>
      <c r="C2904" s="21">
        <f>AO2904</f>
        <v/>
      </c>
      <c r="D2904" s="21" t="n">
        <v>0</v>
      </c>
      <c r="E2904" s="21">
        <f>ROUND(MIN(B2904/12,650000)*12*0.0915+MIN(B2904/12,1390000)*12*(0.0504+0)+B2904*0.005,0)</f>
        <v/>
      </c>
      <c r="F2904" s="21">
        <f>IF(B2904&lt;741000,0,IF(B2904&lt;2191000,B2904-740000,IF(B2904&lt;2193000,1451000,IF(B2904&lt;2196000,1453000,IF(B2904&lt;2200000,1456000,IF(B2904&lt;3600000,ROUND(ROUNDDOWN(B2904/4,-3)*2.8,0)-80000,IF(B2904&lt;6600000,ROUND(ROUNDDOWN(B2904/4,-3)*3.2,0)-440000,IF(B2904&lt;8500000,ROUNDDOWN(B2904*0.9,0)-1100000,B2904-1950000))))))))</f>
        <v/>
      </c>
      <c r="G2904" s="21">
        <f>IF(F2904&gt;23500000,NA(),IF(F2904&lt;=4890000,1040000,IF(F2904&lt;=6550000,670000,620000)))</f>
        <v/>
      </c>
      <c r="H2904" s="21">
        <f>IF(D2904&lt;=0,0,MAX(0,MIN(2000000,D2904-MIN(100000,ROUNDDOWN(F2904*0.05,0)))))</f>
        <v/>
      </c>
      <c r="I2904" s="21">
        <f>IF(C2904&lt;=2000,0,MIN(C2904,ROUNDDOWN(F2904*0.4,0))-2000)</f>
        <v/>
      </c>
      <c r="J2904" s="21">
        <f>MAX(0,ROUNDDOWN(F2904-E2904-G2904,-3))</f>
        <v/>
      </c>
      <c r="K2904" s="21">
        <f>MAX(0,ROUNDDOWN(F2904-E2904-G2904-H2904-I2904,-3))</f>
        <v/>
      </c>
      <c r="L2904" s="21">
        <f>MAX(0,ROUNDDOWN(F2904-E2904-G2904-H2904,-3))</f>
        <v/>
      </c>
      <c r="M2904" s="21">
        <f>IF(J2904&lt;=0,0,ROUNDDOWN((J2904*LOOKUP(J2904,{0,1950001,3300001,6950001,9000001,18000001,40000001},{0.05,0.1,0.2,0.23,0.33,0.4,0.45})-LOOKUP(J2904,{0,1950001,3300001,6950001,9000001,18000001,40000001},{0,97500,427500,636000,1536000,2796000,4796000}))*1.021,-2))</f>
        <v/>
      </c>
      <c r="N2904" s="21">
        <f>IF(K2904&lt;=0,0,ROUNDDOWN((K2904*LOOKUP(K2904,{0,1950001,3300001,6950001,9000001,18000001,40000001},{0.05,0.1,0.2,0.23,0.33,0.4,0.45})-LOOKUP(K2904,{0,1950001,3300001,6950001,9000001,18000001,40000001},{0,97500,427500,636000,1536000,2796000,4796000}))*1.021,-2))</f>
        <v/>
      </c>
      <c r="O2904" s="21">
        <f>IF(L2904&lt;=0,0,ROUNDDOWN((L2904*LOOKUP(L2904,{0,1950001,3300001,6950001,9000001,18000001,40000001},{0.05,0.1,0.2,0.23,0.33,0.4,0.45})-LOOKUP(L2904,{0,1950001,3300001,6950001,9000001,18000001,40000001},{0,97500,427500,636000,1536000,2796000,4796000}))*1.021,-2))</f>
        <v/>
      </c>
      <c r="P2904" s="21">
        <f>MAX(0,ROUNDDOWN(F2904-E2904-430000,-3))</f>
        <v/>
      </c>
      <c r="Q2904" s="21">
        <f>MAX(0,ROUNDDOWN(F2904-E2904-430000-H2904,-3))</f>
        <v/>
      </c>
      <c r="R2904" s="21">
        <f>IF(F2904&lt;=450000,0,MAX(0,P2904*0.06-MIN(50000,P2904)*0.03))</f>
        <v/>
      </c>
      <c r="S2904" s="21">
        <f>IF(F2904&lt;=450000,0,MAX(0,P2904*0.04-MIN(50000,P2904)*0.02))</f>
        <v/>
      </c>
      <c r="T2904" s="21">
        <f>IF(F2904&lt;=450000,0,MAX(0,Q2904*0.06-MIN(50000,Q2904)*0.03))</f>
        <v/>
      </c>
      <c r="U2904" s="21">
        <f>IF(F2904&lt;=450000,0,MAX(0,Q2904*0.04-MIN(50000,Q2904)*0.02))</f>
        <v/>
      </c>
      <c r="V2904" s="21">
        <f>50000+MAX(0,G2904-480000)</f>
        <v/>
      </c>
      <c r="W2904" s="21">
        <f>P2904-V2904</f>
        <v/>
      </c>
      <c r="X2904" s="21">
        <f>Q2904-V2904</f>
        <v/>
      </c>
      <c r="Y2904" s="22">
        <f>IF(W2904&lt;0,0.9,LOOKUP(W2904,{0,1950001,3300001,6950001,9000001,18000001,40000001},{0.84895,0.7979,0.6958,0.66517,0.56307,0.4916,0.44055}))</f>
        <v/>
      </c>
      <c r="Z2904" s="22">
        <f>IF(X2904&lt;0,0.9,LOOKUP(X2904,{0,1950001,3300001,6950001,9000001,18000001,40000001},{0.84895,0.7979,0.6958,0.66517,0.56307,0.4916,0.44055}))</f>
        <v/>
      </c>
      <c r="AA2904" s="22">
        <f>IF(W2904&lt;0,0,CHOOSE(MATCH(W2904,{0,1950001,3300001,6950001,9000001},1),5.105/84.895,10.21/79.79,20.42/69.58,23.483/66.517,33.693/56.307))</f>
        <v/>
      </c>
      <c r="AB2904" s="21">
        <f>IF(C2904&lt;=2000,0,(MIN(C2904,ROUNDDOWN(F2904*0.3,0))-2000)*0.1)</f>
        <v/>
      </c>
      <c r="AC2904" s="21">
        <f>IF(C2904&lt;=2000,0,MIN((C2904-2000)*Y2904,(R2904+S2904)*0.2))</f>
        <v/>
      </c>
      <c r="AD2904" s="21">
        <f>IF(C2904&lt;=2000,0,MIN((C2904-2000)*Z2904,(T2904+U2904)*0.2))</f>
        <v/>
      </c>
      <c r="AE2904" s="21">
        <f>AC2904*AA2904</f>
        <v/>
      </c>
      <c r="AF2904" s="21">
        <f>ROUNDDOWN(R2904,-2)+ROUNDDOWN(S2904,-2)</f>
        <v/>
      </c>
      <c r="AG2904" s="21">
        <f>ROUNDDOWN(MAX(0,R2904-(AB2904+AC2904+AE2904)*0.6),-2)+ROUNDDOWN(MAX(0,S2904-(AB2904+AC2904+AE2904)*0.4),-2)</f>
        <v/>
      </c>
      <c r="AH2904" s="21">
        <f>ROUNDDOWN(MAX(0,T2904-(AB2904+AD2904)*0.6),-2)+ROUNDDOWN(MAX(0,U2904-(AB2904+AD2904)*0.4),-2)</f>
        <v/>
      </c>
      <c r="AI2904" s="21">
        <f>ROUNDDOWN(T2904,-2)+ROUNDDOWN(U2904,-2)</f>
        <v/>
      </c>
      <c r="AJ2904" s="21">
        <f>M2904+AF2904</f>
        <v/>
      </c>
      <c r="AK2904" s="21">
        <f>M2904+AG2904</f>
        <v/>
      </c>
      <c r="AL2904" s="21">
        <f>N2904+AH2904</f>
        <v/>
      </c>
      <c r="AM2904" s="21">
        <f>O2904+AI2904</f>
        <v/>
      </c>
      <c r="AN2904" s="21">
        <f>N2904+AI2904</f>
        <v/>
      </c>
      <c r="AO2904" s="21">
        <f>ROUNDDOWN((R2904+S2904)*0.2/Y2904+2000,0)</f>
        <v/>
      </c>
      <c r="AP2904" s="21">
        <f>ROUNDDOWN((T2904+U2904)*0.2/Z2904+2000,0)</f>
        <v/>
      </c>
      <c r="AQ2904" s="21">
        <f>AL2904-AK2904</f>
        <v/>
      </c>
      <c r="AR2904" s="21">
        <f>AM2904-AK2904</f>
        <v/>
      </c>
      <c r="AS2904" s="21">
        <f>AM2904-AL2904</f>
        <v/>
      </c>
      <c r="AT2904" s="21">
        <f>AK2904+C2904-AJ2904</f>
        <v/>
      </c>
      <c r="AU2904" s="21">
        <f>AL2904+C2904-AM2904</f>
        <v/>
      </c>
      <c r="AV2904" s="21">
        <f>AN2904+C2904-AM2904</f>
        <v/>
      </c>
    </row>
    <row r="2905">
      <c r="A2905" t="inlineStr">
        <is>
          <t>1万円刻み</t>
        </is>
      </c>
      <c r="B2905" s="21">
        <f>'5_1万円刻み'!$A$1142</f>
        <v/>
      </c>
      <c r="C2905" s="21">
        <f>AO2905</f>
        <v/>
      </c>
      <c r="D2905" s="21" t="n">
        <v>0</v>
      </c>
      <c r="E2905" s="21">
        <f>ROUND(MIN(B2905/12,650000)*12*0.0915+MIN(B2905/12,1390000)*12*(0.0504+0)+B2905*0.005,0)</f>
        <v/>
      </c>
      <c r="F2905" s="21">
        <f>IF(B2905&lt;741000,0,IF(B2905&lt;2191000,B2905-740000,IF(B2905&lt;2193000,1451000,IF(B2905&lt;2196000,1453000,IF(B2905&lt;2200000,1456000,IF(B2905&lt;3600000,ROUND(ROUNDDOWN(B2905/4,-3)*2.8,0)-80000,IF(B2905&lt;6600000,ROUND(ROUNDDOWN(B2905/4,-3)*3.2,0)-440000,IF(B2905&lt;8500000,ROUNDDOWN(B2905*0.9,0)-1100000,B2905-1950000))))))))</f>
        <v/>
      </c>
      <c r="G2905" s="21">
        <f>IF(F2905&gt;23500000,NA(),IF(F2905&lt;=4890000,1040000,IF(F2905&lt;=6550000,670000,620000)))</f>
        <v/>
      </c>
      <c r="H2905" s="21">
        <f>IF(D2905&lt;=0,0,MAX(0,MIN(2000000,D2905-MIN(100000,ROUNDDOWN(F2905*0.05,0)))))</f>
        <v/>
      </c>
      <c r="I2905" s="21">
        <f>IF(C2905&lt;=2000,0,MIN(C2905,ROUNDDOWN(F2905*0.4,0))-2000)</f>
        <v/>
      </c>
      <c r="J2905" s="21">
        <f>MAX(0,ROUNDDOWN(F2905-E2905-G2905,-3))</f>
        <v/>
      </c>
      <c r="K2905" s="21">
        <f>MAX(0,ROUNDDOWN(F2905-E2905-G2905-H2905-I2905,-3))</f>
        <v/>
      </c>
      <c r="L2905" s="21">
        <f>MAX(0,ROUNDDOWN(F2905-E2905-G2905-H2905,-3))</f>
        <v/>
      </c>
      <c r="M2905" s="21">
        <f>IF(J2905&lt;=0,0,ROUNDDOWN((J2905*LOOKUP(J2905,{0,1950001,3300001,6950001,9000001,18000001,40000001},{0.05,0.1,0.2,0.23,0.33,0.4,0.45})-LOOKUP(J2905,{0,1950001,3300001,6950001,9000001,18000001,40000001},{0,97500,427500,636000,1536000,2796000,4796000}))*1.021,-2))</f>
        <v/>
      </c>
      <c r="N2905" s="21">
        <f>IF(K2905&lt;=0,0,ROUNDDOWN((K2905*LOOKUP(K2905,{0,1950001,3300001,6950001,9000001,18000001,40000001},{0.05,0.1,0.2,0.23,0.33,0.4,0.45})-LOOKUP(K2905,{0,1950001,3300001,6950001,9000001,18000001,40000001},{0,97500,427500,636000,1536000,2796000,4796000}))*1.021,-2))</f>
        <v/>
      </c>
      <c r="O2905" s="21">
        <f>IF(L2905&lt;=0,0,ROUNDDOWN((L2905*LOOKUP(L2905,{0,1950001,3300001,6950001,9000001,18000001,40000001},{0.05,0.1,0.2,0.23,0.33,0.4,0.45})-LOOKUP(L2905,{0,1950001,3300001,6950001,9000001,18000001,40000001},{0,97500,427500,636000,1536000,2796000,4796000}))*1.021,-2))</f>
        <v/>
      </c>
      <c r="P2905" s="21">
        <f>MAX(0,ROUNDDOWN(F2905-E2905-430000,-3))</f>
        <v/>
      </c>
      <c r="Q2905" s="21">
        <f>MAX(0,ROUNDDOWN(F2905-E2905-430000-H2905,-3))</f>
        <v/>
      </c>
      <c r="R2905" s="21">
        <f>IF(F2905&lt;=450000,0,MAX(0,P2905*0.06-MIN(50000,P2905)*0.03))</f>
        <v/>
      </c>
      <c r="S2905" s="21">
        <f>IF(F2905&lt;=450000,0,MAX(0,P2905*0.04-MIN(50000,P2905)*0.02))</f>
        <v/>
      </c>
      <c r="T2905" s="21">
        <f>IF(F2905&lt;=450000,0,MAX(0,Q2905*0.06-MIN(50000,Q2905)*0.03))</f>
        <v/>
      </c>
      <c r="U2905" s="21">
        <f>IF(F2905&lt;=450000,0,MAX(0,Q2905*0.04-MIN(50000,Q2905)*0.02))</f>
        <v/>
      </c>
      <c r="V2905" s="21">
        <f>50000+MAX(0,G2905-480000)</f>
        <v/>
      </c>
      <c r="W2905" s="21">
        <f>P2905-V2905</f>
        <v/>
      </c>
      <c r="X2905" s="21">
        <f>Q2905-V2905</f>
        <v/>
      </c>
      <c r="Y2905" s="22">
        <f>IF(W2905&lt;0,0.9,LOOKUP(W2905,{0,1950001,3300001,6950001,9000001,18000001,40000001},{0.84895,0.7979,0.6958,0.66517,0.56307,0.4916,0.44055}))</f>
        <v/>
      </c>
      <c r="Z2905" s="22">
        <f>IF(X2905&lt;0,0.9,LOOKUP(X2905,{0,1950001,3300001,6950001,9000001,18000001,40000001},{0.84895,0.7979,0.6958,0.66517,0.56307,0.4916,0.44055}))</f>
        <v/>
      </c>
      <c r="AA2905" s="22">
        <f>IF(W2905&lt;0,0,CHOOSE(MATCH(W2905,{0,1950001,3300001,6950001,9000001},1),5.105/84.895,10.21/79.79,20.42/69.58,23.483/66.517,33.693/56.307))</f>
        <v/>
      </c>
      <c r="AB2905" s="21">
        <f>IF(C2905&lt;=2000,0,(MIN(C2905,ROUNDDOWN(F2905*0.3,0))-2000)*0.1)</f>
        <v/>
      </c>
      <c r="AC2905" s="21">
        <f>IF(C2905&lt;=2000,0,MIN((C2905-2000)*Y2905,(R2905+S2905)*0.2))</f>
        <v/>
      </c>
      <c r="AD2905" s="21">
        <f>IF(C2905&lt;=2000,0,MIN((C2905-2000)*Z2905,(T2905+U2905)*0.2))</f>
        <v/>
      </c>
      <c r="AE2905" s="21">
        <f>AC2905*AA2905</f>
        <v/>
      </c>
      <c r="AF2905" s="21">
        <f>ROUNDDOWN(R2905,-2)+ROUNDDOWN(S2905,-2)</f>
        <v/>
      </c>
      <c r="AG2905" s="21">
        <f>ROUNDDOWN(MAX(0,R2905-(AB2905+AC2905+AE2905)*0.6),-2)+ROUNDDOWN(MAX(0,S2905-(AB2905+AC2905+AE2905)*0.4),-2)</f>
        <v/>
      </c>
      <c r="AH2905" s="21">
        <f>ROUNDDOWN(MAX(0,T2905-(AB2905+AD2905)*0.6),-2)+ROUNDDOWN(MAX(0,U2905-(AB2905+AD2905)*0.4),-2)</f>
        <v/>
      </c>
      <c r="AI2905" s="21">
        <f>ROUNDDOWN(T2905,-2)+ROUNDDOWN(U2905,-2)</f>
        <v/>
      </c>
      <c r="AJ2905" s="21">
        <f>M2905+AF2905</f>
        <v/>
      </c>
      <c r="AK2905" s="21">
        <f>M2905+AG2905</f>
        <v/>
      </c>
      <c r="AL2905" s="21">
        <f>N2905+AH2905</f>
        <v/>
      </c>
      <c r="AM2905" s="21">
        <f>O2905+AI2905</f>
        <v/>
      </c>
      <c r="AN2905" s="21">
        <f>N2905+AI2905</f>
        <v/>
      </c>
      <c r="AO2905" s="21">
        <f>ROUNDDOWN((R2905+S2905)*0.2/Y2905+2000,0)</f>
        <v/>
      </c>
      <c r="AP2905" s="21">
        <f>ROUNDDOWN((T2905+U2905)*0.2/Z2905+2000,0)</f>
        <v/>
      </c>
      <c r="AQ2905" s="21">
        <f>AL2905-AK2905</f>
        <v/>
      </c>
      <c r="AR2905" s="21">
        <f>AM2905-AK2905</f>
        <v/>
      </c>
      <c r="AS2905" s="21">
        <f>AM2905-AL2905</f>
        <v/>
      </c>
      <c r="AT2905" s="21">
        <f>AK2905+C2905-AJ2905</f>
        <v/>
      </c>
      <c r="AU2905" s="21">
        <f>AL2905+C2905-AM2905</f>
        <v/>
      </c>
      <c r="AV2905" s="21">
        <f>AN2905+C2905-AM2905</f>
        <v/>
      </c>
    </row>
    <row r="2906">
      <c r="A2906" t="inlineStr">
        <is>
          <t>1万円刻み</t>
        </is>
      </c>
      <c r="B2906" s="21">
        <f>'5_1万円刻み'!$A$1143</f>
        <v/>
      </c>
      <c r="C2906" s="21">
        <f>AO2906</f>
        <v/>
      </c>
      <c r="D2906" s="21" t="n">
        <v>0</v>
      </c>
      <c r="E2906" s="21">
        <f>ROUND(MIN(B2906/12,650000)*12*0.0915+MIN(B2906/12,1390000)*12*(0.0504+0)+B2906*0.005,0)</f>
        <v/>
      </c>
      <c r="F2906" s="21">
        <f>IF(B2906&lt;741000,0,IF(B2906&lt;2191000,B2906-740000,IF(B2906&lt;2193000,1451000,IF(B2906&lt;2196000,1453000,IF(B2906&lt;2200000,1456000,IF(B2906&lt;3600000,ROUND(ROUNDDOWN(B2906/4,-3)*2.8,0)-80000,IF(B2906&lt;6600000,ROUND(ROUNDDOWN(B2906/4,-3)*3.2,0)-440000,IF(B2906&lt;8500000,ROUNDDOWN(B2906*0.9,0)-1100000,B2906-1950000))))))))</f>
        <v/>
      </c>
      <c r="G2906" s="21">
        <f>IF(F2906&gt;23500000,NA(),IF(F2906&lt;=4890000,1040000,IF(F2906&lt;=6550000,670000,620000)))</f>
        <v/>
      </c>
      <c r="H2906" s="21">
        <f>IF(D2906&lt;=0,0,MAX(0,MIN(2000000,D2906-MIN(100000,ROUNDDOWN(F2906*0.05,0)))))</f>
        <v/>
      </c>
      <c r="I2906" s="21">
        <f>IF(C2906&lt;=2000,0,MIN(C2906,ROUNDDOWN(F2906*0.4,0))-2000)</f>
        <v/>
      </c>
      <c r="J2906" s="21">
        <f>MAX(0,ROUNDDOWN(F2906-E2906-G2906,-3))</f>
        <v/>
      </c>
      <c r="K2906" s="21">
        <f>MAX(0,ROUNDDOWN(F2906-E2906-G2906-H2906-I2906,-3))</f>
        <v/>
      </c>
      <c r="L2906" s="21">
        <f>MAX(0,ROUNDDOWN(F2906-E2906-G2906-H2906,-3))</f>
        <v/>
      </c>
      <c r="M2906" s="21">
        <f>IF(J2906&lt;=0,0,ROUNDDOWN((J2906*LOOKUP(J2906,{0,1950001,3300001,6950001,9000001,18000001,40000001},{0.05,0.1,0.2,0.23,0.33,0.4,0.45})-LOOKUP(J2906,{0,1950001,3300001,6950001,9000001,18000001,40000001},{0,97500,427500,636000,1536000,2796000,4796000}))*1.021,-2))</f>
        <v/>
      </c>
      <c r="N2906" s="21">
        <f>IF(K2906&lt;=0,0,ROUNDDOWN((K2906*LOOKUP(K2906,{0,1950001,3300001,6950001,9000001,18000001,40000001},{0.05,0.1,0.2,0.23,0.33,0.4,0.45})-LOOKUP(K2906,{0,1950001,3300001,6950001,9000001,18000001,40000001},{0,97500,427500,636000,1536000,2796000,4796000}))*1.021,-2))</f>
        <v/>
      </c>
      <c r="O2906" s="21">
        <f>IF(L2906&lt;=0,0,ROUNDDOWN((L2906*LOOKUP(L2906,{0,1950001,3300001,6950001,9000001,18000001,40000001},{0.05,0.1,0.2,0.23,0.33,0.4,0.45})-LOOKUP(L2906,{0,1950001,3300001,6950001,9000001,18000001,40000001},{0,97500,427500,636000,1536000,2796000,4796000}))*1.021,-2))</f>
        <v/>
      </c>
      <c r="P2906" s="21">
        <f>MAX(0,ROUNDDOWN(F2906-E2906-430000,-3))</f>
        <v/>
      </c>
      <c r="Q2906" s="21">
        <f>MAX(0,ROUNDDOWN(F2906-E2906-430000-H2906,-3))</f>
        <v/>
      </c>
      <c r="R2906" s="21">
        <f>IF(F2906&lt;=450000,0,MAX(0,P2906*0.06-MIN(50000,P2906)*0.03))</f>
        <v/>
      </c>
      <c r="S2906" s="21">
        <f>IF(F2906&lt;=450000,0,MAX(0,P2906*0.04-MIN(50000,P2906)*0.02))</f>
        <v/>
      </c>
      <c r="T2906" s="21">
        <f>IF(F2906&lt;=450000,0,MAX(0,Q2906*0.06-MIN(50000,Q2906)*0.03))</f>
        <v/>
      </c>
      <c r="U2906" s="21">
        <f>IF(F2906&lt;=450000,0,MAX(0,Q2906*0.04-MIN(50000,Q2906)*0.02))</f>
        <v/>
      </c>
      <c r="V2906" s="21">
        <f>50000+MAX(0,G2906-480000)</f>
        <v/>
      </c>
      <c r="W2906" s="21">
        <f>P2906-V2906</f>
        <v/>
      </c>
      <c r="X2906" s="21">
        <f>Q2906-V2906</f>
        <v/>
      </c>
      <c r="Y2906" s="22">
        <f>IF(W2906&lt;0,0.9,LOOKUP(W2906,{0,1950001,3300001,6950001,9000001,18000001,40000001},{0.84895,0.7979,0.6958,0.66517,0.56307,0.4916,0.44055}))</f>
        <v/>
      </c>
      <c r="Z2906" s="22">
        <f>IF(X2906&lt;0,0.9,LOOKUP(X2906,{0,1950001,3300001,6950001,9000001,18000001,40000001},{0.84895,0.7979,0.6958,0.66517,0.56307,0.4916,0.44055}))</f>
        <v/>
      </c>
      <c r="AA2906" s="22">
        <f>IF(W2906&lt;0,0,CHOOSE(MATCH(W2906,{0,1950001,3300001,6950001,9000001},1),5.105/84.895,10.21/79.79,20.42/69.58,23.483/66.517,33.693/56.307))</f>
        <v/>
      </c>
      <c r="AB2906" s="21">
        <f>IF(C2906&lt;=2000,0,(MIN(C2906,ROUNDDOWN(F2906*0.3,0))-2000)*0.1)</f>
        <v/>
      </c>
      <c r="AC2906" s="21">
        <f>IF(C2906&lt;=2000,0,MIN((C2906-2000)*Y2906,(R2906+S2906)*0.2))</f>
        <v/>
      </c>
      <c r="AD2906" s="21">
        <f>IF(C2906&lt;=2000,0,MIN((C2906-2000)*Z2906,(T2906+U2906)*0.2))</f>
        <v/>
      </c>
      <c r="AE2906" s="21">
        <f>AC2906*AA2906</f>
        <v/>
      </c>
      <c r="AF2906" s="21">
        <f>ROUNDDOWN(R2906,-2)+ROUNDDOWN(S2906,-2)</f>
        <v/>
      </c>
      <c r="AG2906" s="21">
        <f>ROUNDDOWN(MAX(0,R2906-(AB2906+AC2906+AE2906)*0.6),-2)+ROUNDDOWN(MAX(0,S2906-(AB2906+AC2906+AE2906)*0.4),-2)</f>
        <v/>
      </c>
      <c r="AH2906" s="21">
        <f>ROUNDDOWN(MAX(0,T2906-(AB2906+AD2906)*0.6),-2)+ROUNDDOWN(MAX(0,U2906-(AB2906+AD2906)*0.4),-2)</f>
        <v/>
      </c>
      <c r="AI2906" s="21">
        <f>ROUNDDOWN(T2906,-2)+ROUNDDOWN(U2906,-2)</f>
        <v/>
      </c>
      <c r="AJ2906" s="21">
        <f>M2906+AF2906</f>
        <v/>
      </c>
      <c r="AK2906" s="21">
        <f>M2906+AG2906</f>
        <v/>
      </c>
      <c r="AL2906" s="21">
        <f>N2906+AH2906</f>
        <v/>
      </c>
      <c r="AM2906" s="21">
        <f>O2906+AI2906</f>
        <v/>
      </c>
      <c r="AN2906" s="21">
        <f>N2906+AI2906</f>
        <v/>
      </c>
      <c r="AO2906" s="21">
        <f>ROUNDDOWN((R2906+S2906)*0.2/Y2906+2000,0)</f>
        <v/>
      </c>
      <c r="AP2906" s="21">
        <f>ROUNDDOWN((T2906+U2906)*0.2/Z2906+2000,0)</f>
        <v/>
      </c>
      <c r="AQ2906" s="21">
        <f>AL2906-AK2906</f>
        <v/>
      </c>
      <c r="AR2906" s="21">
        <f>AM2906-AK2906</f>
        <v/>
      </c>
      <c r="AS2906" s="21">
        <f>AM2906-AL2906</f>
        <v/>
      </c>
      <c r="AT2906" s="21">
        <f>AK2906+C2906-AJ2906</f>
        <v/>
      </c>
      <c r="AU2906" s="21">
        <f>AL2906+C2906-AM2906</f>
        <v/>
      </c>
      <c r="AV2906" s="21">
        <f>AN2906+C2906-AM2906</f>
        <v/>
      </c>
    </row>
    <row r="2907">
      <c r="A2907" t="inlineStr">
        <is>
          <t>1万円刻み</t>
        </is>
      </c>
      <c r="B2907" s="21">
        <f>'5_1万円刻み'!$A$1144</f>
        <v/>
      </c>
      <c r="C2907" s="21">
        <f>AO2907</f>
        <v/>
      </c>
      <c r="D2907" s="21" t="n">
        <v>0</v>
      </c>
      <c r="E2907" s="21">
        <f>ROUND(MIN(B2907/12,650000)*12*0.0915+MIN(B2907/12,1390000)*12*(0.0504+0)+B2907*0.005,0)</f>
        <v/>
      </c>
      <c r="F2907" s="21">
        <f>IF(B2907&lt;741000,0,IF(B2907&lt;2191000,B2907-740000,IF(B2907&lt;2193000,1451000,IF(B2907&lt;2196000,1453000,IF(B2907&lt;2200000,1456000,IF(B2907&lt;3600000,ROUND(ROUNDDOWN(B2907/4,-3)*2.8,0)-80000,IF(B2907&lt;6600000,ROUND(ROUNDDOWN(B2907/4,-3)*3.2,0)-440000,IF(B2907&lt;8500000,ROUNDDOWN(B2907*0.9,0)-1100000,B2907-1950000))))))))</f>
        <v/>
      </c>
      <c r="G2907" s="21">
        <f>IF(F2907&gt;23500000,NA(),IF(F2907&lt;=4890000,1040000,IF(F2907&lt;=6550000,670000,620000)))</f>
        <v/>
      </c>
      <c r="H2907" s="21">
        <f>IF(D2907&lt;=0,0,MAX(0,MIN(2000000,D2907-MIN(100000,ROUNDDOWN(F2907*0.05,0)))))</f>
        <v/>
      </c>
      <c r="I2907" s="21">
        <f>IF(C2907&lt;=2000,0,MIN(C2907,ROUNDDOWN(F2907*0.4,0))-2000)</f>
        <v/>
      </c>
      <c r="J2907" s="21">
        <f>MAX(0,ROUNDDOWN(F2907-E2907-G2907,-3))</f>
        <v/>
      </c>
      <c r="K2907" s="21">
        <f>MAX(0,ROUNDDOWN(F2907-E2907-G2907-H2907-I2907,-3))</f>
        <v/>
      </c>
      <c r="L2907" s="21">
        <f>MAX(0,ROUNDDOWN(F2907-E2907-G2907-H2907,-3))</f>
        <v/>
      </c>
      <c r="M2907" s="21">
        <f>IF(J2907&lt;=0,0,ROUNDDOWN((J2907*LOOKUP(J2907,{0,1950001,3300001,6950001,9000001,18000001,40000001},{0.05,0.1,0.2,0.23,0.33,0.4,0.45})-LOOKUP(J2907,{0,1950001,3300001,6950001,9000001,18000001,40000001},{0,97500,427500,636000,1536000,2796000,4796000}))*1.021,-2))</f>
        <v/>
      </c>
      <c r="N2907" s="21">
        <f>IF(K2907&lt;=0,0,ROUNDDOWN((K2907*LOOKUP(K2907,{0,1950001,3300001,6950001,9000001,18000001,40000001},{0.05,0.1,0.2,0.23,0.33,0.4,0.45})-LOOKUP(K2907,{0,1950001,3300001,6950001,9000001,18000001,40000001},{0,97500,427500,636000,1536000,2796000,4796000}))*1.021,-2))</f>
        <v/>
      </c>
      <c r="O2907" s="21">
        <f>IF(L2907&lt;=0,0,ROUNDDOWN((L2907*LOOKUP(L2907,{0,1950001,3300001,6950001,9000001,18000001,40000001},{0.05,0.1,0.2,0.23,0.33,0.4,0.45})-LOOKUP(L2907,{0,1950001,3300001,6950001,9000001,18000001,40000001},{0,97500,427500,636000,1536000,2796000,4796000}))*1.021,-2))</f>
        <v/>
      </c>
      <c r="P2907" s="21">
        <f>MAX(0,ROUNDDOWN(F2907-E2907-430000,-3))</f>
        <v/>
      </c>
      <c r="Q2907" s="21">
        <f>MAX(0,ROUNDDOWN(F2907-E2907-430000-H2907,-3))</f>
        <v/>
      </c>
      <c r="R2907" s="21">
        <f>IF(F2907&lt;=450000,0,MAX(0,P2907*0.06-MIN(50000,P2907)*0.03))</f>
        <v/>
      </c>
      <c r="S2907" s="21">
        <f>IF(F2907&lt;=450000,0,MAX(0,P2907*0.04-MIN(50000,P2907)*0.02))</f>
        <v/>
      </c>
      <c r="T2907" s="21">
        <f>IF(F2907&lt;=450000,0,MAX(0,Q2907*0.06-MIN(50000,Q2907)*0.03))</f>
        <v/>
      </c>
      <c r="U2907" s="21">
        <f>IF(F2907&lt;=450000,0,MAX(0,Q2907*0.04-MIN(50000,Q2907)*0.02))</f>
        <v/>
      </c>
      <c r="V2907" s="21">
        <f>50000+MAX(0,G2907-480000)</f>
        <v/>
      </c>
      <c r="W2907" s="21">
        <f>P2907-V2907</f>
        <v/>
      </c>
      <c r="X2907" s="21">
        <f>Q2907-V2907</f>
        <v/>
      </c>
      <c r="Y2907" s="22">
        <f>IF(W2907&lt;0,0.9,LOOKUP(W2907,{0,1950001,3300001,6950001,9000001,18000001,40000001},{0.84895,0.7979,0.6958,0.66517,0.56307,0.4916,0.44055}))</f>
        <v/>
      </c>
      <c r="Z2907" s="22">
        <f>IF(X2907&lt;0,0.9,LOOKUP(X2907,{0,1950001,3300001,6950001,9000001,18000001,40000001},{0.84895,0.7979,0.6958,0.66517,0.56307,0.4916,0.44055}))</f>
        <v/>
      </c>
      <c r="AA2907" s="22">
        <f>IF(W2907&lt;0,0,CHOOSE(MATCH(W2907,{0,1950001,3300001,6950001,9000001},1),5.105/84.895,10.21/79.79,20.42/69.58,23.483/66.517,33.693/56.307))</f>
        <v/>
      </c>
      <c r="AB2907" s="21">
        <f>IF(C2907&lt;=2000,0,(MIN(C2907,ROUNDDOWN(F2907*0.3,0))-2000)*0.1)</f>
        <v/>
      </c>
      <c r="AC2907" s="21">
        <f>IF(C2907&lt;=2000,0,MIN((C2907-2000)*Y2907,(R2907+S2907)*0.2))</f>
        <v/>
      </c>
      <c r="AD2907" s="21">
        <f>IF(C2907&lt;=2000,0,MIN((C2907-2000)*Z2907,(T2907+U2907)*0.2))</f>
        <v/>
      </c>
      <c r="AE2907" s="21">
        <f>AC2907*AA2907</f>
        <v/>
      </c>
      <c r="AF2907" s="21">
        <f>ROUNDDOWN(R2907,-2)+ROUNDDOWN(S2907,-2)</f>
        <v/>
      </c>
      <c r="AG2907" s="21">
        <f>ROUNDDOWN(MAX(0,R2907-(AB2907+AC2907+AE2907)*0.6),-2)+ROUNDDOWN(MAX(0,S2907-(AB2907+AC2907+AE2907)*0.4),-2)</f>
        <v/>
      </c>
      <c r="AH2907" s="21">
        <f>ROUNDDOWN(MAX(0,T2907-(AB2907+AD2907)*0.6),-2)+ROUNDDOWN(MAX(0,U2907-(AB2907+AD2907)*0.4),-2)</f>
        <v/>
      </c>
      <c r="AI2907" s="21">
        <f>ROUNDDOWN(T2907,-2)+ROUNDDOWN(U2907,-2)</f>
        <v/>
      </c>
      <c r="AJ2907" s="21">
        <f>M2907+AF2907</f>
        <v/>
      </c>
      <c r="AK2907" s="21">
        <f>M2907+AG2907</f>
        <v/>
      </c>
      <c r="AL2907" s="21">
        <f>N2907+AH2907</f>
        <v/>
      </c>
      <c r="AM2907" s="21">
        <f>O2907+AI2907</f>
        <v/>
      </c>
      <c r="AN2907" s="21">
        <f>N2907+AI2907</f>
        <v/>
      </c>
      <c r="AO2907" s="21">
        <f>ROUNDDOWN((R2907+S2907)*0.2/Y2907+2000,0)</f>
        <v/>
      </c>
      <c r="AP2907" s="21">
        <f>ROUNDDOWN((T2907+U2907)*0.2/Z2907+2000,0)</f>
        <v/>
      </c>
      <c r="AQ2907" s="21">
        <f>AL2907-AK2907</f>
        <v/>
      </c>
      <c r="AR2907" s="21">
        <f>AM2907-AK2907</f>
        <v/>
      </c>
      <c r="AS2907" s="21">
        <f>AM2907-AL2907</f>
        <v/>
      </c>
      <c r="AT2907" s="21">
        <f>AK2907+C2907-AJ2907</f>
        <v/>
      </c>
      <c r="AU2907" s="21">
        <f>AL2907+C2907-AM2907</f>
        <v/>
      </c>
      <c r="AV2907" s="21">
        <f>AN2907+C2907-AM2907</f>
        <v/>
      </c>
    </row>
    <row r="2908">
      <c r="A2908" t="inlineStr">
        <is>
          <t>1万円刻み</t>
        </is>
      </c>
      <c r="B2908" s="21">
        <f>'5_1万円刻み'!$A$1145</f>
        <v/>
      </c>
      <c r="C2908" s="21">
        <f>AO2908</f>
        <v/>
      </c>
      <c r="D2908" s="21" t="n">
        <v>0</v>
      </c>
      <c r="E2908" s="21">
        <f>ROUND(MIN(B2908/12,650000)*12*0.0915+MIN(B2908/12,1390000)*12*(0.0504+0)+B2908*0.005,0)</f>
        <v/>
      </c>
      <c r="F2908" s="21">
        <f>IF(B2908&lt;741000,0,IF(B2908&lt;2191000,B2908-740000,IF(B2908&lt;2193000,1451000,IF(B2908&lt;2196000,1453000,IF(B2908&lt;2200000,1456000,IF(B2908&lt;3600000,ROUND(ROUNDDOWN(B2908/4,-3)*2.8,0)-80000,IF(B2908&lt;6600000,ROUND(ROUNDDOWN(B2908/4,-3)*3.2,0)-440000,IF(B2908&lt;8500000,ROUNDDOWN(B2908*0.9,0)-1100000,B2908-1950000))))))))</f>
        <v/>
      </c>
      <c r="G2908" s="21">
        <f>IF(F2908&gt;23500000,NA(),IF(F2908&lt;=4890000,1040000,IF(F2908&lt;=6550000,670000,620000)))</f>
        <v/>
      </c>
      <c r="H2908" s="21">
        <f>IF(D2908&lt;=0,0,MAX(0,MIN(2000000,D2908-MIN(100000,ROUNDDOWN(F2908*0.05,0)))))</f>
        <v/>
      </c>
      <c r="I2908" s="21">
        <f>IF(C2908&lt;=2000,0,MIN(C2908,ROUNDDOWN(F2908*0.4,0))-2000)</f>
        <v/>
      </c>
      <c r="J2908" s="21">
        <f>MAX(0,ROUNDDOWN(F2908-E2908-G2908,-3))</f>
        <v/>
      </c>
      <c r="K2908" s="21">
        <f>MAX(0,ROUNDDOWN(F2908-E2908-G2908-H2908-I2908,-3))</f>
        <v/>
      </c>
      <c r="L2908" s="21">
        <f>MAX(0,ROUNDDOWN(F2908-E2908-G2908-H2908,-3))</f>
        <v/>
      </c>
      <c r="M2908" s="21">
        <f>IF(J2908&lt;=0,0,ROUNDDOWN((J2908*LOOKUP(J2908,{0,1950001,3300001,6950001,9000001,18000001,40000001},{0.05,0.1,0.2,0.23,0.33,0.4,0.45})-LOOKUP(J2908,{0,1950001,3300001,6950001,9000001,18000001,40000001},{0,97500,427500,636000,1536000,2796000,4796000}))*1.021,-2))</f>
        <v/>
      </c>
      <c r="N2908" s="21">
        <f>IF(K2908&lt;=0,0,ROUNDDOWN((K2908*LOOKUP(K2908,{0,1950001,3300001,6950001,9000001,18000001,40000001},{0.05,0.1,0.2,0.23,0.33,0.4,0.45})-LOOKUP(K2908,{0,1950001,3300001,6950001,9000001,18000001,40000001},{0,97500,427500,636000,1536000,2796000,4796000}))*1.021,-2))</f>
        <v/>
      </c>
      <c r="O2908" s="21">
        <f>IF(L2908&lt;=0,0,ROUNDDOWN((L2908*LOOKUP(L2908,{0,1950001,3300001,6950001,9000001,18000001,40000001},{0.05,0.1,0.2,0.23,0.33,0.4,0.45})-LOOKUP(L2908,{0,1950001,3300001,6950001,9000001,18000001,40000001},{0,97500,427500,636000,1536000,2796000,4796000}))*1.021,-2))</f>
        <v/>
      </c>
      <c r="P2908" s="21">
        <f>MAX(0,ROUNDDOWN(F2908-E2908-430000,-3))</f>
        <v/>
      </c>
      <c r="Q2908" s="21">
        <f>MAX(0,ROUNDDOWN(F2908-E2908-430000-H2908,-3))</f>
        <v/>
      </c>
      <c r="R2908" s="21">
        <f>IF(F2908&lt;=450000,0,MAX(0,P2908*0.06-MIN(50000,P2908)*0.03))</f>
        <v/>
      </c>
      <c r="S2908" s="21">
        <f>IF(F2908&lt;=450000,0,MAX(0,P2908*0.04-MIN(50000,P2908)*0.02))</f>
        <v/>
      </c>
      <c r="T2908" s="21">
        <f>IF(F2908&lt;=450000,0,MAX(0,Q2908*0.06-MIN(50000,Q2908)*0.03))</f>
        <v/>
      </c>
      <c r="U2908" s="21">
        <f>IF(F2908&lt;=450000,0,MAX(0,Q2908*0.04-MIN(50000,Q2908)*0.02))</f>
        <v/>
      </c>
      <c r="V2908" s="21">
        <f>50000+MAX(0,G2908-480000)</f>
        <v/>
      </c>
      <c r="W2908" s="21">
        <f>P2908-V2908</f>
        <v/>
      </c>
      <c r="X2908" s="21">
        <f>Q2908-V2908</f>
        <v/>
      </c>
      <c r="Y2908" s="22">
        <f>IF(W2908&lt;0,0.9,LOOKUP(W2908,{0,1950001,3300001,6950001,9000001,18000001,40000001},{0.84895,0.7979,0.6958,0.66517,0.56307,0.4916,0.44055}))</f>
        <v/>
      </c>
      <c r="Z2908" s="22">
        <f>IF(X2908&lt;0,0.9,LOOKUP(X2908,{0,1950001,3300001,6950001,9000001,18000001,40000001},{0.84895,0.7979,0.6958,0.66517,0.56307,0.4916,0.44055}))</f>
        <v/>
      </c>
      <c r="AA2908" s="22">
        <f>IF(W2908&lt;0,0,CHOOSE(MATCH(W2908,{0,1950001,3300001,6950001,9000001},1),5.105/84.895,10.21/79.79,20.42/69.58,23.483/66.517,33.693/56.307))</f>
        <v/>
      </c>
      <c r="AB2908" s="21">
        <f>IF(C2908&lt;=2000,0,(MIN(C2908,ROUNDDOWN(F2908*0.3,0))-2000)*0.1)</f>
        <v/>
      </c>
      <c r="AC2908" s="21">
        <f>IF(C2908&lt;=2000,0,MIN((C2908-2000)*Y2908,(R2908+S2908)*0.2))</f>
        <v/>
      </c>
      <c r="AD2908" s="21">
        <f>IF(C2908&lt;=2000,0,MIN((C2908-2000)*Z2908,(T2908+U2908)*0.2))</f>
        <v/>
      </c>
      <c r="AE2908" s="21">
        <f>AC2908*AA2908</f>
        <v/>
      </c>
      <c r="AF2908" s="21">
        <f>ROUNDDOWN(R2908,-2)+ROUNDDOWN(S2908,-2)</f>
        <v/>
      </c>
      <c r="AG2908" s="21">
        <f>ROUNDDOWN(MAX(0,R2908-(AB2908+AC2908+AE2908)*0.6),-2)+ROUNDDOWN(MAX(0,S2908-(AB2908+AC2908+AE2908)*0.4),-2)</f>
        <v/>
      </c>
      <c r="AH2908" s="21">
        <f>ROUNDDOWN(MAX(0,T2908-(AB2908+AD2908)*0.6),-2)+ROUNDDOWN(MAX(0,U2908-(AB2908+AD2908)*0.4),-2)</f>
        <v/>
      </c>
      <c r="AI2908" s="21">
        <f>ROUNDDOWN(T2908,-2)+ROUNDDOWN(U2908,-2)</f>
        <v/>
      </c>
      <c r="AJ2908" s="21">
        <f>M2908+AF2908</f>
        <v/>
      </c>
      <c r="AK2908" s="21">
        <f>M2908+AG2908</f>
        <v/>
      </c>
      <c r="AL2908" s="21">
        <f>N2908+AH2908</f>
        <v/>
      </c>
      <c r="AM2908" s="21">
        <f>O2908+AI2908</f>
        <v/>
      </c>
      <c r="AN2908" s="21">
        <f>N2908+AI2908</f>
        <v/>
      </c>
      <c r="AO2908" s="21">
        <f>ROUNDDOWN((R2908+S2908)*0.2/Y2908+2000,0)</f>
        <v/>
      </c>
      <c r="AP2908" s="21">
        <f>ROUNDDOWN((T2908+U2908)*0.2/Z2908+2000,0)</f>
        <v/>
      </c>
      <c r="AQ2908" s="21">
        <f>AL2908-AK2908</f>
        <v/>
      </c>
      <c r="AR2908" s="21">
        <f>AM2908-AK2908</f>
        <v/>
      </c>
      <c r="AS2908" s="21">
        <f>AM2908-AL2908</f>
        <v/>
      </c>
      <c r="AT2908" s="21">
        <f>AK2908+C2908-AJ2908</f>
        <v/>
      </c>
      <c r="AU2908" s="21">
        <f>AL2908+C2908-AM2908</f>
        <v/>
      </c>
      <c r="AV2908" s="21">
        <f>AN2908+C2908-AM2908</f>
        <v/>
      </c>
    </row>
    <row r="2909">
      <c r="A2909" t="inlineStr">
        <is>
          <t>1万円刻み</t>
        </is>
      </c>
      <c r="B2909" s="21">
        <f>'5_1万円刻み'!$A$1146</f>
        <v/>
      </c>
      <c r="C2909" s="21">
        <f>AO2909</f>
        <v/>
      </c>
      <c r="D2909" s="21" t="n">
        <v>0</v>
      </c>
      <c r="E2909" s="21">
        <f>ROUND(MIN(B2909/12,650000)*12*0.0915+MIN(B2909/12,1390000)*12*(0.0504+0)+B2909*0.005,0)</f>
        <v/>
      </c>
      <c r="F2909" s="21">
        <f>IF(B2909&lt;741000,0,IF(B2909&lt;2191000,B2909-740000,IF(B2909&lt;2193000,1451000,IF(B2909&lt;2196000,1453000,IF(B2909&lt;2200000,1456000,IF(B2909&lt;3600000,ROUND(ROUNDDOWN(B2909/4,-3)*2.8,0)-80000,IF(B2909&lt;6600000,ROUND(ROUNDDOWN(B2909/4,-3)*3.2,0)-440000,IF(B2909&lt;8500000,ROUNDDOWN(B2909*0.9,0)-1100000,B2909-1950000))))))))</f>
        <v/>
      </c>
      <c r="G2909" s="21">
        <f>IF(F2909&gt;23500000,NA(),IF(F2909&lt;=4890000,1040000,IF(F2909&lt;=6550000,670000,620000)))</f>
        <v/>
      </c>
      <c r="H2909" s="21">
        <f>IF(D2909&lt;=0,0,MAX(0,MIN(2000000,D2909-MIN(100000,ROUNDDOWN(F2909*0.05,0)))))</f>
        <v/>
      </c>
      <c r="I2909" s="21">
        <f>IF(C2909&lt;=2000,0,MIN(C2909,ROUNDDOWN(F2909*0.4,0))-2000)</f>
        <v/>
      </c>
      <c r="J2909" s="21">
        <f>MAX(0,ROUNDDOWN(F2909-E2909-G2909,-3))</f>
        <v/>
      </c>
      <c r="K2909" s="21">
        <f>MAX(0,ROUNDDOWN(F2909-E2909-G2909-H2909-I2909,-3))</f>
        <v/>
      </c>
      <c r="L2909" s="21">
        <f>MAX(0,ROUNDDOWN(F2909-E2909-G2909-H2909,-3))</f>
        <v/>
      </c>
      <c r="M2909" s="21">
        <f>IF(J2909&lt;=0,0,ROUNDDOWN((J2909*LOOKUP(J2909,{0,1950001,3300001,6950001,9000001,18000001,40000001},{0.05,0.1,0.2,0.23,0.33,0.4,0.45})-LOOKUP(J2909,{0,1950001,3300001,6950001,9000001,18000001,40000001},{0,97500,427500,636000,1536000,2796000,4796000}))*1.021,-2))</f>
        <v/>
      </c>
      <c r="N2909" s="21">
        <f>IF(K2909&lt;=0,0,ROUNDDOWN((K2909*LOOKUP(K2909,{0,1950001,3300001,6950001,9000001,18000001,40000001},{0.05,0.1,0.2,0.23,0.33,0.4,0.45})-LOOKUP(K2909,{0,1950001,3300001,6950001,9000001,18000001,40000001},{0,97500,427500,636000,1536000,2796000,4796000}))*1.021,-2))</f>
        <v/>
      </c>
      <c r="O2909" s="21">
        <f>IF(L2909&lt;=0,0,ROUNDDOWN((L2909*LOOKUP(L2909,{0,1950001,3300001,6950001,9000001,18000001,40000001},{0.05,0.1,0.2,0.23,0.33,0.4,0.45})-LOOKUP(L2909,{0,1950001,3300001,6950001,9000001,18000001,40000001},{0,97500,427500,636000,1536000,2796000,4796000}))*1.021,-2))</f>
        <v/>
      </c>
      <c r="P2909" s="21">
        <f>MAX(0,ROUNDDOWN(F2909-E2909-430000,-3))</f>
        <v/>
      </c>
      <c r="Q2909" s="21">
        <f>MAX(0,ROUNDDOWN(F2909-E2909-430000-H2909,-3))</f>
        <v/>
      </c>
      <c r="R2909" s="21">
        <f>IF(F2909&lt;=450000,0,MAX(0,P2909*0.06-MIN(50000,P2909)*0.03))</f>
        <v/>
      </c>
      <c r="S2909" s="21">
        <f>IF(F2909&lt;=450000,0,MAX(0,P2909*0.04-MIN(50000,P2909)*0.02))</f>
        <v/>
      </c>
      <c r="T2909" s="21">
        <f>IF(F2909&lt;=450000,0,MAX(0,Q2909*0.06-MIN(50000,Q2909)*0.03))</f>
        <v/>
      </c>
      <c r="U2909" s="21">
        <f>IF(F2909&lt;=450000,0,MAX(0,Q2909*0.04-MIN(50000,Q2909)*0.02))</f>
        <v/>
      </c>
      <c r="V2909" s="21">
        <f>50000+MAX(0,G2909-480000)</f>
        <v/>
      </c>
      <c r="W2909" s="21">
        <f>P2909-V2909</f>
        <v/>
      </c>
      <c r="X2909" s="21">
        <f>Q2909-V2909</f>
        <v/>
      </c>
      <c r="Y2909" s="22">
        <f>IF(W2909&lt;0,0.9,LOOKUP(W2909,{0,1950001,3300001,6950001,9000001,18000001,40000001},{0.84895,0.7979,0.6958,0.66517,0.56307,0.4916,0.44055}))</f>
        <v/>
      </c>
      <c r="Z2909" s="22">
        <f>IF(X2909&lt;0,0.9,LOOKUP(X2909,{0,1950001,3300001,6950001,9000001,18000001,40000001},{0.84895,0.7979,0.6958,0.66517,0.56307,0.4916,0.44055}))</f>
        <v/>
      </c>
      <c r="AA2909" s="22">
        <f>IF(W2909&lt;0,0,CHOOSE(MATCH(W2909,{0,1950001,3300001,6950001,9000001},1),5.105/84.895,10.21/79.79,20.42/69.58,23.483/66.517,33.693/56.307))</f>
        <v/>
      </c>
      <c r="AB2909" s="21">
        <f>IF(C2909&lt;=2000,0,(MIN(C2909,ROUNDDOWN(F2909*0.3,0))-2000)*0.1)</f>
        <v/>
      </c>
      <c r="AC2909" s="21">
        <f>IF(C2909&lt;=2000,0,MIN((C2909-2000)*Y2909,(R2909+S2909)*0.2))</f>
        <v/>
      </c>
      <c r="AD2909" s="21">
        <f>IF(C2909&lt;=2000,0,MIN((C2909-2000)*Z2909,(T2909+U2909)*0.2))</f>
        <v/>
      </c>
      <c r="AE2909" s="21">
        <f>AC2909*AA2909</f>
        <v/>
      </c>
      <c r="AF2909" s="21">
        <f>ROUNDDOWN(R2909,-2)+ROUNDDOWN(S2909,-2)</f>
        <v/>
      </c>
      <c r="AG2909" s="21">
        <f>ROUNDDOWN(MAX(0,R2909-(AB2909+AC2909+AE2909)*0.6),-2)+ROUNDDOWN(MAX(0,S2909-(AB2909+AC2909+AE2909)*0.4),-2)</f>
        <v/>
      </c>
      <c r="AH2909" s="21">
        <f>ROUNDDOWN(MAX(0,T2909-(AB2909+AD2909)*0.6),-2)+ROUNDDOWN(MAX(0,U2909-(AB2909+AD2909)*0.4),-2)</f>
        <v/>
      </c>
      <c r="AI2909" s="21">
        <f>ROUNDDOWN(T2909,-2)+ROUNDDOWN(U2909,-2)</f>
        <v/>
      </c>
      <c r="AJ2909" s="21">
        <f>M2909+AF2909</f>
        <v/>
      </c>
      <c r="AK2909" s="21">
        <f>M2909+AG2909</f>
        <v/>
      </c>
      <c r="AL2909" s="21">
        <f>N2909+AH2909</f>
        <v/>
      </c>
      <c r="AM2909" s="21">
        <f>O2909+AI2909</f>
        <v/>
      </c>
      <c r="AN2909" s="21">
        <f>N2909+AI2909</f>
        <v/>
      </c>
      <c r="AO2909" s="21">
        <f>ROUNDDOWN((R2909+S2909)*0.2/Y2909+2000,0)</f>
        <v/>
      </c>
      <c r="AP2909" s="21">
        <f>ROUNDDOWN((T2909+U2909)*0.2/Z2909+2000,0)</f>
        <v/>
      </c>
      <c r="AQ2909" s="21">
        <f>AL2909-AK2909</f>
        <v/>
      </c>
      <c r="AR2909" s="21">
        <f>AM2909-AK2909</f>
        <v/>
      </c>
      <c r="AS2909" s="21">
        <f>AM2909-AL2909</f>
        <v/>
      </c>
      <c r="AT2909" s="21">
        <f>AK2909+C2909-AJ2909</f>
        <v/>
      </c>
      <c r="AU2909" s="21">
        <f>AL2909+C2909-AM2909</f>
        <v/>
      </c>
      <c r="AV2909" s="21">
        <f>AN2909+C2909-AM2909</f>
        <v/>
      </c>
    </row>
    <row r="2910">
      <c r="A2910" t="inlineStr">
        <is>
          <t>1万円刻み</t>
        </is>
      </c>
      <c r="B2910" s="21">
        <f>'5_1万円刻み'!$A$1147</f>
        <v/>
      </c>
      <c r="C2910" s="21">
        <f>AO2910</f>
        <v/>
      </c>
      <c r="D2910" s="21" t="n">
        <v>0</v>
      </c>
      <c r="E2910" s="21">
        <f>ROUND(MIN(B2910/12,650000)*12*0.0915+MIN(B2910/12,1390000)*12*(0.0504+0)+B2910*0.005,0)</f>
        <v/>
      </c>
      <c r="F2910" s="21">
        <f>IF(B2910&lt;741000,0,IF(B2910&lt;2191000,B2910-740000,IF(B2910&lt;2193000,1451000,IF(B2910&lt;2196000,1453000,IF(B2910&lt;2200000,1456000,IF(B2910&lt;3600000,ROUND(ROUNDDOWN(B2910/4,-3)*2.8,0)-80000,IF(B2910&lt;6600000,ROUND(ROUNDDOWN(B2910/4,-3)*3.2,0)-440000,IF(B2910&lt;8500000,ROUNDDOWN(B2910*0.9,0)-1100000,B2910-1950000))))))))</f>
        <v/>
      </c>
      <c r="G2910" s="21">
        <f>IF(F2910&gt;23500000,NA(),IF(F2910&lt;=4890000,1040000,IF(F2910&lt;=6550000,670000,620000)))</f>
        <v/>
      </c>
      <c r="H2910" s="21">
        <f>IF(D2910&lt;=0,0,MAX(0,MIN(2000000,D2910-MIN(100000,ROUNDDOWN(F2910*0.05,0)))))</f>
        <v/>
      </c>
      <c r="I2910" s="21">
        <f>IF(C2910&lt;=2000,0,MIN(C2910,ROUNDDOWN(F2910*0.4,0))-2000)</f>
        <v/>
      </c>
      <c r="J2910" s="21">
        <f>MAX(0,ROUNDDOWN(F2910-E2910-G2910,-3))</f>
        <v/>
      </c>
      <c r="K2910" s="21">
        <f>MAX(0,ROUNDDOWN(F2910-E2910-G2910-H2910-I2910,-3))</f>
        <v/>
      </c>
      <c r="L2910" s="21">
        <f>MAX(0,ROUNDDOWN(F2910-E2910-G2910-H2910,-3))</f>
        <v/>
      </c>
      <c r="M2910" s="21">
        <f>IF(J2910&lt;=0,0,ROUNDDOWN((J2910*LOOKUP(J2910,{0,1950001,3300001,6950001,9000001,18000001,40000001},{0.05,0.1,0.2,0.23,0.33,0.4,0.45})-LOOKUP(J2910,{0,1950001,3300001,6950001,9000001,18000001,40000001},{0,97500,427500,636000,1536000,2796000,4796000}))*1.021,-2))</f>
        <v/>
      </c>
      <c r="N2910" s="21">
        <f>IF(K2910&lt;=0,0,ROUNDDOWN((K2910*LOOKUP(K2910,{0,1950001,3300001,6950001,9000001,18000001,40000001},{0.05,0.1,0.2,0.23,0.33,0.4,0.45})-LOOKUP(K2910,{0,1950001,3300001,6950001,9000001,18000001,40000001},{0,97500,427500,636000,1536000,2796000,4796000}))*1.021,-2))</f>
        <v/>
      </c>
      <c r="O2910" s="21">
        <f>IF(L2910&lt;=0,0,ROUNDDOWN((L2910*LOOKUP(L2910,{0,1950001,3300001,6950001,9000001,18000001,40000001},{0.05,0.1,0.2,0.23,0.33,0.4,0.45})-LOOKUP(L2910,{0,1950001,3300001,6950001,9000001,18000001,40000001},{0,97500,427500,636000,1536000,2796000,4796000}))*1.021,-2))</f>
        <v/>
      </c>
      <c r="P2910" s="21">
        <f>MAX(0,ROUNDDOWN(F2910-E2910-430000,-3))</f>
        <v/>
      </c>
      <c r="Q2910" s="21">
        <f>MAX(0,ROUNDDOWN(F2910-E2910-430000-H2910,-3))</f>
        <v/>
      </c>
      <c r="R2910" s="21">
        <f>IF(F2910&lt;=450000,0,MAX(0,P2910*0.06-MIN(50000,P2910)*0.03))</f>
        <v/>
      </c>
      <c r="S2910" s="21">
        <f>IF(F2910&lt;=450000,0,MAX(0,P2910*0.04-MIN(50000,P2910)*0.02))</f>
        <v/>
      </c>
      <c r="T2910" s="21">
        <f>IF(F2910&lt;=450000,0,MAX(0,Q2910*0.06-MIN(50000,Q2910)*0.03))</f>
        <v/>
      </c>
      <c r="U2910" s="21">
        <f>IF(F2910&lt;=450000,0,MAX(0,Q2910*0.04-MIN(50000,Q2910)*0.02))</f>
        <v/>
      </c>
      <c r="V2910" s="21">
        <f>50000+MAX(0,G2910-480000)</f>
        <v/>
      </c>
      <c r="W2910" s="21">
        <f>P2910-V2910</f>
        <v/>
      </c>
      <c r="X2910" s="21">
        <f>Q2910-V2910</f>
        <v/>
      </c>
      <c r="Y2910" s="22">
        <f>IF(W2910&lt;0,0.9,LOOKUP(W2910,{0,1950001,3300001,6950001,9000001,18000001,40000001},{0.84895,0.7979,0.6958,0.66517,0.56307,0.4916,0.44055}))</f>
        <v/>
      </c>
      <c r="Z2910" s="22">
        <f>IF(X2910&lt;0,0.9,LOOKUP(X2910,{0,1950001,3300001,6950001,9000001,18000001,40000001},{0.84895,0.7979,0.6958,0.66517,0.56307,0.4916,0.44055}))</f>
        <v/>
      </c>
      <c r="AA2910" s="22">
        <f>IF(W2910&lt;0,0,CHOOSE(MATCH(W2910,{0,1950001,3300001,6950001,9000001},1),5.105/84.895,10.21/79.79,20.42/69.58,23.483/66.517,33.693/56.307))</f>
        <v/>
      </c>
      <c r="AB2910" s="21">
        <f>IF(C2910&lt;=2000,0,(MIN(C2910,ROUNDDOWN(F2910*0.3,0))-2000)*0.1)</f>
        <v/>
      </c>
      <c r="AC2910" s="21">
        <f>IF(C2910&lt;=2000,0,MIN((C2910-2000)*Y2910,(R2910+S2910)*0.2))</f>
        <v/>
      </c>
      <c r="AD2910" s="21">
        <f>IF(C2910&lt;=2000,0,MIN((C2910-2000)*Z2910,(T2910+U2910)*0.2))</f>
        <v/>
      </c>
      <c r="AE2910" s="21">
        <f>AC2910*AA2910</f>
        <v/>
      </c>
      <c r="AF2910" s="21">
        <f>ROUNDDOWN(R2910,-2)+ROUNDDOWN(S2910,-2)</f>
        <v/>
      </c>
      <c r="AG2910" s="21">
        <f>ROUNDDOWN(MAX(0,R2910-(AB2910+AC2910+AE2910)*0.6),-2)+ROUNDDOWN(MAX(0,S2910-(AB2910+AC2910+AE2910)*0.4),-2)</f>
        <v/>
      </c>
      <c r="AH2910" s="21">
        <f>ROUNDDOWN(MAX(0,T2910-(AB2910+AD2910)*0.6),-2)+ROUNDDOWN(MAX(0,U2910-(AB2910+AD2910)*0.4),-2)</f>
        <v/>
      </c>
      <c r="AI2910" s="21">
        <f>ROUNDDOWN(T2910,-2)+ROUNDDOWN(U2910,-2)</f>
        <v/>
      </c>
      <c r="AJ2910" s="21">
        <f>M2910+AF2910</f>
        <v/>
      </c>
      <c r="AK2910" s="21">
        <f>M2910+AG2910</f>
        <v/>
      </c>
      <c r="AL2910" s="21">
        <f>N2910+AH2910</f>
        <v/>
      </c>
      <c r="AM2910" s="21">
        <f>O2910+AI2910</f>
        <v/>
      </c>
      <c r="AN2910" s="21">
        <f>N2910+AI2910</f>
        <v/>
      </c>
      <c r="AO2910" s="21">
        <f>ROUNDDOWN((R2910+S2910)*0.2/Y2910+2000,0)</f>
        <v/>
      </c>
      <c r="AP2910" s="21">
        <f>ROUNDDOWN((T2910+U2910)*0.2/Z2910+2000,0)</f>
        <v/>
      </c>
      <c r="AQ2910" s="21">
        <f>AL2910-AK2910</f>
        <v/>
      </c>
      <c r="AR2910" s="21">
        <f>AM2910-AK2910</f>
        <v/>
      </c>
      <c r="AS2910" s="21">
        <f>AM2910-AL2910</f>
        <v/>
      </c>
      <c r="AT2910" s="21">
        <f>AK2910+C2910-AJ2910</f>
        <v/>
      </c>
      <c r="AU2910" s="21">
        <f>AL2910+C2910-AM2910</f>
        <v/>
      </c>
      <c r="AV2910" s="21">
        <f>AN2910+C2910-AM2910</f>
        <v/>
      </c>
    </row>
    <row r="2911">
      <c r="A2911" t="inlineStr">
        <is>
          <t>1万円刻み</t>
        </is>
      </c>
      <c r="B2911" s="21">
        <f>'5_1万円刻み'!$A$1148</f>
        <v/>
      </c>
      <c r="C2911" s="21">
        <f>AO2911</f>
        <v/>
      </c>
      <c r="D2911" s="21" t="n">
        <v>0</v>
      </c>
      <c r="E2911" s="21">
        <f>ROUND(MIN(B2911/12,650000)*12*0.0915+MIN(B2911/12,1390000)*12*(0.0504+0)+B2911*0.005,0)</f>
        <v/>
      </c>
      <c r="F2911" s="21">
        <f>IF(B2911&lt;741000,0,IF(B2911&lt;2191000,B2911-740000,IF(B2911&lt;2193000,1451000,IF(B2911&lt;2196000,1453000,IF(B2911&lt;2200000,1456000,IF(B2911&lt;3600000,ROUND(ROUNDDOWN(B2911/4,-3)*2.8,0)-80000,IF(B2911&lt;6600000,ROUND(ROUNDDOWN(B2911/4,-3)*3.2,0)-440000,IF(B2911&lt;8500000,ROUNDDOWN(B2911*0.9,0)-1100000,B2911-1950000))))))))</f>
        <v/>
      </c>
      <c r="G2911" s="21">
        <f>IF(F2911&gt;23500000,NA(),IF(F2911&lt;=4890000,1040000,IF(F2911&lt;=6550000,670000,620000)))</f>
        <v/>
      </c>
      <c r="H2911" s="21">
        <f>IF(D2911&lt;=0,0,MAX(0,MIN(2000000,D2911-MIN(100000,ROUNDDOWN(F2911*0.05,0)))))</f>
        <v/>
      </c>
      <c r="I2911" s="21">
        <f>IF(C2911&lt;=2000,0,MIN(C2911,ROUNDDOWN(F2911*0.4,0))-2000)</f>
        <v/>
      </c>
      <c r="J2911" s="21">
        <f>MAX(0,ROUNDDOWN(F2911-E2911-G2911,-3))</f>
        <v/>
      </c>
      <c r="K2911" s="21">
        <f>MAX(0,ROUNDDOWN(F2911-E2911-G2911-H2911-I2911,-3))</f>
        <v/>
      </c>
      <c r="L2911" s="21">
        <f>MAX(0,ROUNDDOWN(F2911-E2911-G2911-H2911,-3))</f>
        <v/>
      </c>
      <c r="M2911" s="21">
        <f>IF(J2911&lt;=0,0,ROUNDDOWN((J2911*LOOKUP(J2911,{0,1950001,3300001,6950001,9000001,18000001,40000001},{0.05,0.1,0.2,0.23,0.33,0.4,0.45})-LOOKUP(J2911,{0,1950001,3300001,6950001,9000001,18000001,40000001},{0,97500,427500,636000,1536000,2796000,4796000}))*1.021,-2))</f>
        <v/>
      </c>
      <c r="N2911" s="21">
        <f>IF(K2911&lt;=0,0,ROUNDDOWN((K2911*LOOKUP(K2911,{0,1950001,3300001,6950001,9000001,18000001,40000001},{0.05,0.1,0.2,0.23,0.33,0.4,0.45})-LOOKUP(K2911,{0,1950001,3300001,6950001,9000001,18000001,40000001},{0,97500,427500,636000,1536000,2796000,4796000}))*1.021,-2))</f>
        <v/>
      </c>
      <c r="O2911" s="21">
        <f>IF(L2911&lt;=0,0,ROUNDDOWN((L2911*LOOKUP(L2911,{0,1950001,3300001,6950001,9000001,18000001,40000001},{0.05,0.1,0.2,0.23,0.33,0.4,0.45})-LOOKUP(L2911,{0,1950001,3300001,6950001,9000001,18000001,40000001},{0,97500,427500,636000,1536000,2796000,4796000}))*1.021,-2))</f>
        <v/>
      </c>
      <c r="P2911" s="21">
        <f>MAX(0,ROUNDDOWN(F2911-E2911-430000,-3))</f>
        <v/>
      </c>
      <c r="Q2911" s="21">
        <f>MAX(0,ROUNDDOWN(F2911-E2911-430000-H2911,-3))</f>
        <v/>
      </c>
      <c r="R2911" s="21">
        <f>IF(F2911&lt;=450000,0,MAX(0,P2911*0.06-MIN(50000,P2911)*0.03))</f>
        <v/>
      </c>
      <c r="S2911" s="21">
        <f>IF(F2911&lt;=450000,0,MAX(0,P2911*0.04-MIN(50000,P2911)*0.02))</f>
        <v/>
      </c>
      <c r="T2911" s="21">
        <f>IF(F2911&lt;=450000,0,MAX(0,Q2911*0.06-MIN(50000,Q2911)*0.03))</f>
        <v/>
      </c>
      <c r="U2911" s="21">
        <f>IF(F2911&lt;=450000,0,MAX(0,Q2911*0.04-MIN(50000,Q2911)*0.02))</f>
        <v/>
      </c>
      <c r="V2911" s="21">
        <f>50000+MAX(0,G2911-480000)</f>
        <v/>
      </c>
      <c r="W2911" s="21">
        <f>P2911-V2911</f>
        <v/>
      </c>
      <c r="X2911" s="21">
        <f>Q2911-V2911</f>
        <v/>
      </c>
      <c r="Y2911" s="22">
        <f>IF(W2911&lt;0,0.9,LOOKUP(W2911,{0,1950001,3300001,6950001,9000001,18000001,40000001},{0.84895,0.7979,0.6958,0.66517,0.56307,0.4916,0.44055}))</f>
        <v/>
      </c>
      <c r="Z2911" s="22">
        <f>IF(X2911&lt;0,0.9,LOOKUP(X2911,{0,1950001,3300001,6950001,9000001,18000001,40000001},{0.84895,0.7979,0.6958,0.66517,0.56307,0.4916,0.44055}))</f>
        <v/>
      </c>
      <c r="AA2911" s="22">
        <f>IF(W2911&lt;0,0,CHOOSE(MATCH(W2911,{0,1950001,3300001,6950001,9000001},1),5.105/84.895,10.21/79.79,20.42/69.58,23.483/66.517,33.693/56.307))</f>
        <v/>
      </c>
      <c r="AB2911" s="21">
        <f>IF(C2911&lt;=2000,0,(MIN(C2911,ROUNDDOWN(F2911*0.3,0))-2000)*0.1)</f>
        <v/>
      </c>
      <c r="AC2911" s="21">
        <f>IF(C2911&lt;=2000,0,MIN((C2911-2000)*Y2911,(R2911+S2911)*0.2))</f>
        <v/>
      </c>
      <c r="AD2911" s="21">
        <f>IF(C2911&lt;=2000,0,MIN((C2911-2000)*Z2911,(T2911+U2911)*0.2))</f>
        <v/>
      </c>
      <c r="AE2911" s="21">
        <f>AC2911*AA2911</f>
        <v/>
      </c>
      <c r="AF2911" s="21">
        <f>ROUNDDOWN(R2911,-2)+ROUNDDOWN(S2911,-2)</f>
        <v/>
      </c>
      <c r="AG2911" s="21">
        <f>ROUNDDOWN(MAX(0,R2911-(AB2911+AC2911+AE2911)*0.6),-2)+ROUNDDOWN(MAX(0,S2911-(AB2911+AC2911+AE2911)*0.4),-2)</f>
        <v/>
      </c>
      <c r="AH2911" s="21">
        <f>ROUNDDOWN(MAX(0,T2911-(AB2911+AD2911)*0.6),-2)+ROUNDDOWN(MAX(0,U2911-(AB2911+AD2911)*0.4),-2)</f>
        <v/>
      </c>
      <c r="AI2911" s="21">
        <f>ROUNDDOWN(T2911,-2)+ROUNDDOWN(U2911,-2)</f>
        <v/>
      </c>
      <c r="AJ2911" s="21">
        <f>M2911+AF2911</f>
        <v/>
      </c>
      <c r="AK2911" s="21">
        <f>M2911+AG2911</f>
        <v/>
      </c>
      <c r="AL2911" s="21">
        <f>N2911+AH2911</f>
        <v/>
      </c>
      <c r="AM2911" s="21">
        <f>O2911+AI2911</f>
        <v/>
      </c>
      <c r="AN2911" s="21">
        <f>N2911+AI2911</f>
        <v/>
      </c>
      <c r="AO2911" s="21">
        <f>ROUNDDOWN((R2911+S2911)*0.2/Y2911+2000,0)</f>
        <v/>
      </c>
      <c r="AP2911" s="21">
        <f>ROUNDDOWN((T2911+U2911)*0.2/Z2911+2000,0)</f>
        <v/>
      </c>
      <c r="AQ2911" s="21">
        <f>AL2911-AK2911</f>
        <v/>
      </c>
      <c r="AR2911" s="21">
        <f>AM2911-AK2911</f>
        <v/>
      </c>
      <c r="AS2911" s="21">
        <f>AM2911-AL2911</f>
        <v/>
      </c>
      <c r="AT2911" s="21">
        <f>AK2911+C2911-AJ2911</f>
        <v/>
      </c>
      <c r="AU2911" s="21">
        <f>AL2911+C2911-AM2911</f>
        <v/>
      </c>
      <c r="AV2911" s="21">
        <f>AN2911+C2911-AM2911</f>
        <v/>
      </c>
    </row>
    <row r="2912">
      <c r="A2912" t="inlineStr">
        <is>
          <t>1万円刻み</t>
        </is>
      </c>
      <c r="B2912" s="21">
        <f>'5_1万円刻み'!$A$1149</f>
        <v/>
      </c>
      <c r="C2912" s="21">
        <f>AO2912</f>
        <v/>
      </c>
      <c r="D2912" s="21" t="n">
        <v>0</v>
      </c>
      <c r="E2912" s="21">
        <f>ROUND(MIN(B2912/12,650000)*12*0.0915+MIN(B2912/12,1390000)*12*(0.0504+0)+B2912*0.005,0)</f>
        <v/>
      </c>
      <c r="F2912" s="21">
        <f>IF(B2912&lt;741000,0,IF(B2912&lt;2191000,B2912-740000,IF(B2912&lt;2193000,1451000,IF(B2912&lt;2196000,1453000,IF(B2912&lt;2200000,1456000,IF(B2912&lt;3600000,ROUND(ROUNDDOWN(B2912/4,-3)*2.8,0)-80000,IF(B2912&lt;6600000,ROUND(ROUNDDOWN(B2912/4,-3)*3.2,0)-440000,IF(B2912&lt;8500000,ROUNDDOWN(B2912*0.9,0)-1100000,B2912-1950000))))))))</f>
        <v/>
      </c>
      <c r="G2912" s="21">
        <f>IF(F2912&gt;23500000,NA(),IF(F2912&lt;=4890000,1040000,IF(F2912&lt;=6550000,670000,620000)))</f>
        <v/>
      </c>
      <c r="H2912" s="21">
        <f>IF(D2912&lt;=0,0,MAX(0,MIN(2000000,D2912-MIN(100000,ROUNDDOWN(F2912*0.05,0)))))</f>
        <v/>
      </c>
      <c r="I2912" s="21">
        <f>IF(C2912&lt;=2000,0,MIN(C2912,ROUNDDOWN(F2912*0.4,0))-2000)</f>
        <v/>
      </c>
      <c r="J2912" s="21">
        <f>MAX(0,ROUNDDOWN(F2912-E2912-G2912,-3))</f>
        <v/>
      </c>
      <c r="K2912" s="21">
        <f>MAX(0,ROUNDDOWN(F2912-E2912-G2912-H2912-I2912,-3))</f>
        <v/>
      </c>
      <c r="L2912" s="21">
        <f>MAX(0,ROUNDDOWN(F2912-E2912-G2912-H2912,-3))</f>
        <v/>
      </c>
      <c r="M2912" s="21">
        <f>IF(J2912&lt;=0,0,ROUNDDOWN((J2912*LOOKUP(J2912,{0,1950001,3300001,6950001,9000001,18000001,40000001},{0.05,0.1,0.2,0.23,0.33,0.4,0.45})-LOOKUP(J2912,{0,1950001,3300001,6950001,9000001,18000001,40000001},{0,97500,427500,636000,1536000,2796000,4796000}))*1.021,-2))</f>
        <v/>
      </c>
      <c r="N2912" s="21">
        <f>IF(K2912&lt;=0,0,ROUNDDOWN((K2912*LOOKUP(K2912,{0,1950001,3300001,6950001,9000001,18000001,40000001},{0.05,0.1,0.2,0.23,0.33,0.4,0.45})-LOOKUP(K2912,{0,1950001,3300001,6950001,9000001,18000001,40000001},{0,97500,427500,636000,1536000,2796000,4796000}))*1.021,-2))</f>
        <v/>
      </c>
      <c r="O2912" s="21">
        <f>IF(L2912&lt;=0,0,ROUNDDOWN((L2912*LOOKUP(L2912,{0,1950001,3300001,6950001,9000001,18000001,40000001},{0.05,0.1,0.2,0.23,0.33,0.4,0.45})-LOOKUP(L2912,{0,1950001,3300001,6950001,9000001,18000001,40000001},{0,97500,427500,636000,1536000,2796000,4796000}))*1.021,-2))</f>
        <v/>
      </c>
      <c r="P2912" s="21">
        <f>MAX(0,ROUNDDOWN(F2912-E2912-430000,-3))</f>
        <v/>
      </c>
      <c r="Q2912" s="21">
        <f>MAX(0,ROUNDDOWN(F2912-E2912-430000-H2912,-3))</f>
        <v/>
      </c>
      <c r="R2912" s="21">
        <f>IF(F2912&lt;=450000,0,MAX(0,P2912*0.06-MIN(50000,P2912)*0.03))</f>
        <v/>
      </c>
      <c r="S2912" s="21">
        <f>IF(F2912&lt;=450000,0,MAX(0,P2912*0.04-MIN(50000,P2912)*0.02))</f>
        <v/>
      </c>
      <c r="T2912" s="21">
        <f>IF(F2912&lt;=450000,0,MAX(0,Q2912*0.06-MIN(50000,Q2912)*0.03))</f>
        <v/>
      </c>
      <c r="U2912" s="21">
        <f>IF(F2912&lt;=450000,0,MAX(0,Q2912*0.04-MIN(50000,Q2912)*0.02))</f>
        <v/>
      </c>
      <c r="V2912" s="21">
        <f>50000+MAX(0,G2912-480000)</f>
        <v/>
      </c>
      <c r="W2912" s="21">
        <f>P2912-V2912</f>
        <v/>
      </c>
      <c r="X2912" s="21">
        <f>Q2912-V2912</f>
        <v/>
      </c>
      <c r="Y2912" s="22">
        <f>IF(W2912&lt;0,0.9,LOOKUP(W2912,{0,1950001,3300001,6950001,9000001,18000001,40000001},{0.84895,0.7979,0.6958,0.66517,0.56307,0.4916,0.44055}))</f>
        <v/>
      </c>
      <c r="Z2912" s="22">
        <f>IF(X2912&lt;0,0.9,LOOKUP(X2912,{0,1950001,3300001,6950001,9000001,18000001,40000001},{0.84895,0.7979,0.6958,0.66517,0.56307,0.4916,0.44055}))</f>
        <v/>
      </c>
      <c r="AA2912" s="22">
        <f>IF(W2912&lt;0,0,CHOOSE(MATCH(W2912,{0,1950001,3300001,6950001,9000001},1),5.105/84.895,10.21/79.79,20.42/69.58,23.483/66.517,33.693/56.307))</f>
        <v/>
      </c>
      <c r="AB2912" s="21">
        <f>IF(C2912&lt;=2000,0,(MIN(C2912,ROUNDDOWN(F2912*0.3,0))-2000)*0.1)</f>
        <v/>
      </c>
      <c r="AC2912" s="21">
        <f>IF(C2912&lt;=2000,0,MIN((C2912-2000)*Y2912,(R2912+S2912)*0.2))</f>
        <v/>
      </c>
      <c r="AD2912" s="21">
        <f>IF(C2912&lt;=2000,0,MIN((C2912-2000)*Z2912,(T2912+U2912)*0.2))</f>
        <v/>
      </c>
      <c r="AE2912" s="21">
        <f>AC2912*AA2912</f>
        <v/>
      </c>
      <c r="AF2912" s="21">
        <f>ROUNDDOWN(R2912,-2)+ROUNDDOWN(S2912,-2)</f>
        <v/>
      </c>
      <c r="AG2912" s="21">
        <f>ROUNDDOWN(MAX(0,R2912-(AB2912+AC2912+AE2912)*0.6),-2)+ROUNDDOWN(MAX(0,S2912-(AB2912+AC2912+AE2912)*0.4),-2)</f>
        <v/>
      </c>
      <c r="AH2912" s="21">
        <f>ROUNDDOWN(MAX(0,T2912-(AB2912+AD2912)*0.6),-2)+ROUNDDOWN(MAX(0,U2912-(AB2912+AD2912)*0.4),-2)</f>
        <v/>
      </c>
      <c r="AI2912" s="21">
        <f>ROUNDDOWN(T2912,-2)+ROUNDDOWN(U2912,-2)</f>
        <v/>
      </c>
      <c r="AJ2912" s="21">
        <f>M2912+AF2912</f>
        <v/>
      </c>
      <c r="AK2912" s="21">
        <f>M2912+AG2912</f>
        <v/>
      </c>
      <c r="AL2912" s="21">
        <f>N2912+AH2912</f>
        <v/>
      </c>
      <c r="AM2912" s="21">
        <f>O2912+AI2912</f>
        <v/>
      </c>
      <c r="AN2912" s="21">
        <f>N2912+AI2912</f>
        <v/>
      </c>
      <c r="AO2912" s="21">
        <f>ROUNDDOWN((R2912+S2912)*0.2/Y2912+2000,0)</f>
        <v/>
      </c>
      <c r="AP2912" s="21">
        <f>ROUNDDOWN((T2912+U2912)*0.2/Z2912+2000,0)</f>
        <v/>
      </c>
      <c r="AQ2912" s="21">
        <f>AL2912-AK2912</f>
        <v/>
      </c>
      <c r="AR2912" s="21">
        <f>AM2912-AK2912</f>
        <v/>
      </c>
      <c r="AS2912" s="21">
        <f>AM2912-AL2912</f>
        <v/>
      </c>
      <c r="AT2912" s="21">
        <f>AK2912+C2912-AJ2912</f>
        <v/>
      </c>
      <c r="AU2912" s="21">
        <f>AL2912+C2912-AM2912</f>
        <v/>
      </c>
      <c r="AV2912" s="21">
        <f>AN2912+C2912-AM2912</f>
        <v/>
      </c>
    </row>
    <row r="2913">
      <c r="A2913" t="inlineStr">
        <is>
          <t>1万円刻み</t>
        </is>
      </c>
      <c r="B2913" s="21">
        <f>'5_1万円刻み'!$A$1150</f>
        <v/>
      </c>
      <c r="C2913" s="21">
        <f>AO2913</f>
        <v/>
      </c>
      <c r="D2913" s="21" t="n">
        <v>0</v>
      </c>
      <c r="E2913" s="21">
        <f>ROUND(MIN(B2913/12,650000)*12*0.0915+MIN(B2913/12,1390000)*12*(0.0504+0)+B2913*0.005,0)</f>
        <v/>
      </c>
      <c r="F2913" s="21">
        <f>IF(B2913&lt;741000,0,IF(B2913&lt;2191000,B2913-740000,IF(B2913&lt;2193000,1451000,IF(B2913&lt;2196000,1453000,IF(B2913&lt;2200000,1456000,IF(B2913&lt;3600000,ROUND(ROUNDDOWN(B2913/4,-3)*2.8,0)-80000,IF(B2913&lt;6600000,ROUND(ROUNDDOWN(B2913/4,-3)*3.2,0)-440000,IF(B2913&lt;8500000,ROUNDDOWN(B2913*0.9,0)-1100000,B2913-1950000))))))))</f>
        <v/>
      </c>
      <c r="G2913" s="21">
        <f>IF(F2913&gt;23500000,NA(),IF(F2913&lt;=4890000,1040000,IF(F2913&lt;=6550000,670000,620000)))</f>
        <v/>
      </c>
      <c r="H2913" s="21">
        <f>IF(D2913&lt;=0,0,MAX(0,MIN(2000000,D2913-MIN(100000,ROUNDDOWN(F2913*0.05,0)))))</f>
        <v/>
      </c>
      <c r="I2913" s="21">
        <f>IF(C2913&lt;=2000,0,MIN(C2913,ROUNDDOWN(F2913*0.4,0))-2000)</f>
        <v/>
      </c>
      <c r="J2913" s="21">
        <f>MAX(0,ROUNDDOWN(F2913-E2913-G2913,-3))</f>
        <v/>
      </c>
      <c r="K2913" s="21">
        <f>MAX(0,ROUNDDOWN(F2913-E2913-G2913-H2913-I2913,-3))</f>
        <v/>
      </c>
      <c r="L2913" s="21">
        <f>MAX(0,ROUNDDOWN(F2913-E2913-G2913-H2913,-3))</f>
        <v/>
      </c>
      <c r="M2913" s="21">
        <f>IF(J2913&lt;=0,0,ROUNDDOWN((J2913*LOOKUP(J2913,{0,1950001,3300001,6950001,9000001,18000001,40000001},{0.05,0.1,0.2,0.23,0.33,0.4,0.45})-LOOKUP(J2913,{0,1950001,3300001,6950001,9000001,18000001,40000001},{0,97500,427500,636000,1536000,2796000,4796000}))*1.021,-2))</f>
        <v/>
      </c>
      <c r="N2913" s="21">
        <f>IF(K2913&lt;=0,0,ROUNDDOWN((K2913*LOOKUP(K2913,{0,1950001,3300001,6950001,9000001,18000001,40000001},{0.05,0.1,0.2,0.23,0.33,0.4,0.45})-LOOKUP(K2913,{0,1950001,3300001,6950001,9000001,18000001,40000001},{0,97500,427500,636000,1536000,2796000,4796000}))*1.021,-2))</f>
        <v/>
      </c>
      <c r="O2913" s="21">
        <f>IF(L2913&lt;=0,0,ROUNDDOWN((L2913*LOOKUP(L2913,{0,1950001,3300001,6950001,9000001,18000001,40000001},{0.05,0.1,0.2,0.23,0.33,0.4,0.45})-LOOKUP(L2913,{0,1950001,3300001,6950001,9000001,18000001,40000001},{0,97500,427500,636000,1536000,2796000,4796000}))*1.021,-2))</f>
        <v/>
      </c>
      <c r="P2913" s="21">
        <f>MAX(0,ROUNDDOWN(F2913-E2913-430000,-3))</f>
        <v/>
      </c>
      <c r="Q2913" s="21">
        <f>MAX(0,ROUNDDOWN(F2913-E2913-430000-H2913,-3))</f>
        <v/>
      </c>
      <c r="R2913" s="21">
        <f>IF(F2913&lt;=450000,0,MAX(0,P2913*0.06-MIN(50000,P2913)*0.03))</f>
        <v/>
      </c>
      <c r="S2913" s="21">
        <f>IF(F2913&lt;=450000,0,MAX(0,P2913*0.04-MIN(50000,P2913)*0.02))</f>
        <v/>
      </c>
      <c r="T2913" s="21">
        <f>IF(F2913&lt;=450000,0,MAX(0,Q2913*0.06-MIN(50000,Q2913)*0.03))</f>
        <v/>
      </c>
      <c r="U2913" s="21">
        <f>IF(F2913&lt;=450000,0,MAX(0,Q2913*0.04-MIN(50000,Q2913)*0.02))</f>
        <v/>
      </c>
      <c r="V2913" s="21">
        <f>50000+MAX(0,G2913-480000)</f>
        <v/>
      </c>
      <c r="W2913" s="21">
        <f>P2913-V2913</f>
        <v/>
      </c>
      <c r="X2913" s="21">
        <f>Q2913-V2913</f>
        <v/>
      </c>
      <c r="Y2913" s="22">
        <f>IF(W2913&lt;0,0.9,LOOKUP(W2913,{0,1950001,3300001,6950001,9000001,18000001,40000001},{0.84895,0.7979,0.6958,0.66517,0.56307,0.4916,0.44055}))</f>
        <v/>
      </c>
      <c r="Z2913" s="22">
        <f>IF(X2913&lt;0,0.9,LOOKUP(X2913,{0,1950001,3300001,6950001,9000001,18000001,40000001},{0.84895,0.7979,0.6958,0.66517,0.56307,0.4916,0.44055}))</f>
        <v/>
      </c>
      <c r="AA2913" s="22">
        <f>IF(W2913&lt;0,0,CHOOSE(MATCH(W2913,{0,1950001,3300001,6950001,9000001},1),5.105/84.895,10.21/79.79,20.42/69.58,23.483/66.517,33.693/56.307))</f>
        <v/>
      </c>
      <c r="AB2913" s="21">
        <f>IF(C2913&lt;=2000,0,(MIN(C2913,ROUNDDOWN(F2913*0.3,0))-2000)*0.1)</f>
        <v/>
      </c>
      <c r="AC2913" s="21">
        <f>IF(C2913&lt;=2000,0,MIN((C2913-2000)*Y2913,(R2913+S2913)*0.2))</f>
        <v/>
      </c>
      <c r="AD2913" s="21">
        <f>IF(C2913&lt;=2000,0,MIN((C2913-2000)*Z2913,(T2913+U2913)*0.2))</f>
        <v/>
      </c>
      <c r="AE2913" s="21">
        <f>AC2913*AA2913</f>
        <v/>
      </c>
      <c r="AF2913" s="21">
        <f>ROUNDDOWN(R2913,-2)+ROUNDDOWN(S2913,-2)</f>
        <v/>
      </c>
      <c r="AG2913" s="21">
        <f>ROUNDDOWN(MAX(0,R2913-(AB2913+AC2913+AE2913)*0.6),-2)+ROUNDDOWN(MAX(0,S2913-(AB2913+AC2913+AE2913)*0.4),-2)</f>
        <v/>
      </c>
      <c r="AH2913" s="21">
        <f>ROUNDDOWN(MAX(0,T2913-(AB2913+AD2913)*0.6),-2)+ROUNDDOWN(MAX(0,U2913-(AB2913+AD2913)*0.4),-2)</f>
        <v/>
      </c>
      <c r="AI2913" s="21">
        <f>ROUNDDOWN(T2913,-2)+ROUNDDOWN(U2913,-2)</f>
        <v/>
      </c>
      <c r="AJ2913" s="21">
        <f>M2913+AF2913</f>
        <v/>
      </c>
      <c r="AK2913" s="21">
        <f>M2913+AG2913</f>
        <v/>
      </c>
      <c r="AL2913" s="21">
        <f>N2913+AH2913</f>
        <v/>
      </c>
      <c r="AM2913" s="21">
        <f>O2913+AI2913</f>
        <v/>
      </c>
      <c r="AN2913" s="21">
        <f>N2913+AI2913</f>
        <v/>
      </c>
      <c r="AO2913" s="21">
        <f>ROUNDDOWN((R2913+S2913)*0.2/Y2913+2000,0)</f>
        <v/>
      </c>
      <c r="AP2913" s="21">
        <f>ROUNDDOWN((T2913+U2913)*0.2/Z2913+2000,0)</f>
        <v/>
      </c>
      <c r="AQ2913" s="21">
        <f>AL2913-AK2913</f>
        <v/>
      </c>
      <c r="AR2913" s="21">
        <f>AM2913-AK2913</f>
        <v/>
      </c>
      <c r="AS2913" s="21">
        <f>AM2913-AL2913</f>
        <v/>
      </c>
      <c r="AT2913" s="21">
        <f>AK2913+C2913-AJ2913</f>
        <v/>
      </c>
      <c r="AU2913" s="21">
        <f>AL2913+C2913-AM2913</f>
        <v/>
      </c>
      <c r="AV2913" s="21">
        <f>AN2913+C2913-AM2913</f>
        <v/>
      </c>
    </row>
    <row r="2914">
      <c r="A2914" t="inlineStr">
        <is>
          <t>1万円刻み</t>
        </is>
      </c>
      <c r="B2914" s="21">
        <f>'5_1万円刻み'!$A$1151</f>
        <v/>
      </c>
      <c r="C2914" s="21">
        <f>AO2914</f>
        <v/>
      </c>
      <c r="D2914" s="21" t="n">
        <v>0</v>
      </c>
      <c r="E2914" s="21">
        <f>ROUND(MIN(B2914/12,650000)*12*0.0915+MIN(B2914/12,1390000)*12*(0.0504+0)+B2914*0.005,0)</f>
        <v/>
      </c>
      <c r="F2914" s="21">
        <f>IF(B2914&lt;741000,0,IF(B2914&lt;2191000,B2914-740000,IF(B2914&lt;2193000,1451000,IF(B2914&lt;2196000,1453000,IF(B2914&lt;2200000,1456000,IF(B2914&lt;3600000,ROUND(ROUNDDOWN(B2914/4,-3)*2.8,0)-80000,IF(B2914&lt;6600000,ROUND(ROUNDDOWN(B2914/4,-3)*3.2,0)-440000,IF(B2914&lt;8500000,ROUNDDOWN(B2914*0.9,0)-1100000,B2914-1950000))))))))</f>
        <v/>
      </c>
      <c r="G2914" s="21">
        <f>IF(F2914&gt;23500000,NA(),IF(F2914&lt;=4890000,1040000,IF(F2914&lt;=6550000,670000,620000)))</f>
        <v/>
      </c>
      <c r="H2914" s="21">
        <f>IF(D2914&lt;=0,0,MAX(0,MIN(2000000,D2914-MIN(100000,ROUNDDOWN(F2914*0.05,0)))))</f>
        <v/>
      </c>
      <c r="I2914" s="21">
        <f>IF(C2914&lt;=2000,0,MIN(C2914,ROUNDDOWN(F2914*0.4,0))-2000)</f>
        <v/>
      </c>
      <c r="J2914" s="21">
        <f>MAX(0,ROUNDDOWN(F2914-E2914-G2914,-3))</f>
        <v/>
      </c>
      <c r="K2914" s="21">
        <f>MAX(0,ROUNDDOWN(F2914-E2914-G2914-H2914-I2914,-3))</f>
        <v/>
      </c>
      <c r="L2914" s="21">
        <f>MAX(0,ROUNDDOWN(F2914-E2914-G2914-H2914,-3))</f>
        <v/>
      </c>
      <c r="M2914" s="21">
        <f>IF(J2914&lt;=0,0,ROUNDDOWN((J2914*LOOKUP(J2914,{0,1950001,3300001,6950001,9000001,18000001,40000001},{0.05,0.1,0.2,0.23,0.33,0.4,0.45})-LOOKUP(J2914,{0,1950001,3300001,6950001,9000001,18000001,40000001},{0,97500,427500,636000,1536000,2796000,4796000}))*1.021,-2))</f>
        <v/>
      </c>
      <c r="N2914" s="21">
        <f>IF(K2914&lt;=0,0,ROUNDDOWN((K2914*LOOKUP(K2914,{0,1950001,3300001,6950001,9000001,18000001,40000001},{0.05,0.1,0.2,0.23,0.33,0.4,0.45})-LOOKUP(K2914,{0,1950001,3300001,6950001,9000001,18000001,40000001},{0,97500,427500,636000,1536000,2796000,4796000}))*1.021,-2))</f>
        <v/>
      </c>
      <c r="O2914" s="21">
        <f>IF(L2914&lt;=0,0,ROUNDDOWN((L2914*LOOKUP(L2914,{0,1950001,3300001,6950001,9000001,18000001,40000001},{0.05,0.1,0.2,0.23,0.33,0.4,0.45})-LOOKUP(L2914,{0,1950001,3300001,6950001,9000001,18000001,40000001},{0,97500,427500,636000,1536000,2796000,4796000}))*1.021,-2))</f>
        <v/>
      </c>
      <c r="P2914" s="21">
        <f>MAX(0,ROUNDDOWN(F2914-E2914-430000,-3))</f>
        <v/>
      </c>
      <c r="Q2914" s="21">
        <f>MAX(0,ROUNDDOWN(F2914-E2914-430000-H2914,-3))</f>
        <v/>
      </c>
      <c r="R2914" s="21">
        <f>IF(F2914&lt;=450000,0,MAX(0,P2914*0.06-MIN(50000,P2914)*0.03))</f>
        <v/>
      </c>
      <c r="S2914" s="21">
        <f>IF(F2914&lt;=450000,0,MAX(0,P2914*0.04-MIN(50000,P2914)*0.02))</f>
        <v/>
      </c>
      <c r="T2914" s="21">
        <f>IF(F2914&lt;=450000,0,MAX(0,Q2914*0.06-MIN(50000,Q2914)*0.03))</f>
        <v/>
      </c>
      <c r="U2914" s="21">
        <f>IF(F2914&lt;=450000,0,MAX(0,Q2914*0.04-MIN(50000,Q2914)*0.02))</f>
        <v/>
      </c>
      <c r="V2914" s="21">
        <f>50000+MAX(0,G2914-480000)</f>
        <v/>
      </c>
      <c r="W2914" s="21">
        <f>P2914-V2914</f>
        <v/>
      </c>
      <c r="X2914" s="21">
        <f>Q2914-V2914</f>
        <v/>
      </c>
      <c r="Y2914" s="22">
        <f>IF(W2914&lt;0,0.9,LOOKUP(W2914,{0,1950001,3300001,6950001,9000001,18000001,40000001},{0.84895,0.7979,0.6958,0.66517,0.56307,0.4916,0.44055}))</f>
        <v/>
      </c>
      <c r="Z2914" s="22">
        <f>IF(X2914&lt;0,0.9,LOOKUP(X2914,{0,1950001,3300001,6950001,9000001,18000001,40000001},{0.84895,0.7979,0.6958,0.66517,0.56307,0.4916,0.44055}))</f>
        <v/>
      </c>
      <c r="AA2914" s="22">
        <f>IF(W2914&lt;0,0,CHOOSE(MATCH(W2914,{0,1950001,3300001,6950001,9000001},1),5.105/84.895,10.21/79.79,20.42/69.58,23.483/66.517,33.693/56.307))</f>
        <v/>
      </c>
      <c r="AB2914" s="21">
        <f>IF(C2914&lt;=2000,0,(MIN(C2914,ROUNDDOWN(F2914*0.3,0))-2000)*0.1)</f>
        <v/>
      </c>
      <c r="AC2914" s="21">
        <f>IF(C2914&lt;=2000,0,MIN((C2914-2000)*Y2914,(R2914+S2914)*0.2))</f>
        <v/>
      </c>
      <c r="AD2914" s="21">
        <f>IF(C2914&lt;=2000,0,MIN((C2914-2000)*Z2914,(T2914+U2914)*0.2))</f>
        <v/>
      </c>
      <c r="AE2914" s="21">
        <f>AC2914*AA2914</f>
        <v/>
      </c>
      <c r="AF2914" s="21">
        <f>ROUNDDOWN(R2914,-2)+ROUNDDOWN(S2914,-2)</f>
        <v/>
      </c>
      <c r="AG2914" s="21">
        <f>ROUNDDOWN(MAX(0,R2914-(AB2914+AC2914+AE2914)*0.6),-2)+ROUNDDOWN(MAX(0,S2914-(AB2914+AC2914+AE2914)*0.4),-2)</f>
        <v/>
      </c>
      <c r="AH2914" s="21">
        <f>ROUNDDOWN(MAX(0,T2914-(AB2914+AD2914)*0.6),-2)+ROUNDDOWN(MAX(0,U2914-(AB2914+AD2914)*0.4),-2)</f>
        <v/>
      </c>
      <c r="AI2914" s="21">
        <f>ROUNDDOWN(T2914,-2)+ROUNDDOWN(U2914,-2)</f>
        <v/>
      </c>
      <c r="AJ2914" s="21">
        <f>M2914+AF2914</f>
        <v/>
      </c>
      <c r="AK2914" s="21">
        <f>M2914+AG2914</f>
        <v/>
      </c>
      <c r="AL2914" s="21">
        <f>N2914+AH2914</f>
        <v/>
      </c>
      <c r="AM2914" s="21">
        <f>O2914+AI2914</f>
        <v/>
      </c>
      <c r="AN2914" s="21">
        <f>N2914+AI2914</f>
        <v/>
      </c>
      <c r="AO2914" s="21">
        <f>ROUNDDOWN((R2914+S2914)*0.2/Y2914+2000,0)</f>
        <v/>
      </c>
      <c r="AP2914" s="21">
        <f>ROUNDDOWN((T2914+U2914)*0.2/Z2914+2000,0)</f>
        <v/>
      </c>
      <c r="AQ2914" s="21">
        <f>AL2914-AK2914</f>
        <v/>
      </c>
      <c r="AR2914" s="21">
        <f>AM2914-AK2914</f>
        <v/>
      </c>
      <c r="AS2914" s="21">
        <f>AM2914-AL2914</f>
        <v/>
      </c>
      <c r="AT2914" s="21">
        <f>AK2914+C2914-AJ2914</f>
        <v/>
      </c>
      <c r="AU2914" s="21">
        <f>AL2914+C2914-AM2914</f>
        <v/>
      </c>
      <c r="AV2914" s="21">
        <f>AN2914+C2914-AM2914</f>
        <v/>
      </c>
    </row>
    <row r="2915">
      <c r="A2915" t="inlineStr">
        <is>
          <t>1万円刻み</t>
        </is>
      </c>
      <c r="B2915" s="21">
        <f>'5_1万円刻み'!$A$1152</f>
        <v/>
      </c>
      <c r="C2915" s="21">
        <f>AO2915</f>
        <v/>
      </c>
      <c r="D2915" s="21" t="n">
        <v>0</v>
      </c>
      <c r="E2915" s="21">
        <f>ROUND(MIN(B2915/12,650000)*12*0.0915+MIN(B2915/12,1390000)*12*(0.0504+0)+B2915*0.005,0)</f>
        <v/>
      </c>
      <c r="F2915" s="21">
        <f>IF(B2915&lt;741000,0,IF(B2915&lt;2191000,B2915-740000,IF(B2915&lt;2193000,1451000,IF(B2915&lt;2196000,1453000,IF(B2915&lt;2200000,1456000,IF(B2915&lt;3600000,ROUND(ROUNDDOWN(B2915/4,-3)*2.8,0)-80000,IF(B2915&lt;6600000,ROUND(ROUNDDOWN(B2915/4,-3)*3.2,0)-440000,IF(B2915&lt;8500000,ROUNDDOWN(B2915*0.9,0)-1100000,B2915-1950000))))))))</f>
        <v/>
      </c>
      <c r="G2915" s="21">
        <f>IF(F2915&gt;23500000,NA(),IF(F2915&lt;=4890000,1040000,IF(F2915&lt;=6550000,670000,620000)))</f>
        <v/>
      </c>
      <c r="H2915" s="21">
        <f>IF(D2915&lt;=0,0,MAX(0,MIN(2000000,D2915-MIN(100000,ROUNDDOWN(F2915*0.05,0)))))</f>
        <v/>
      </c>
      <c r="I2915" s="21">
        <f>IF(C2915&lt;=2000,0,MIN(C2915,ROUNDDOWN(F2915*0.4,0))-2000)</f>
        <v/>
      </c>
      <c r="J2915" s="21">
        <f>MAX(0,ROUNDDOWN(F2915-E2915-G2915,-3))</f>
        <v/>
      </c>
      <c r="K2915" s="21">
        <f>MAX(0,ROUNDDOWN(F2915-E2915-G2915-H2915-I2915,-3))</f>
        <v/>
      </c>
      <c r="L2915" s="21">
        <f>MAX(0,ROUNDDOWN(F2915-E2915-G2915-H2915,-3))</f>
        <v/>
      </c>
      <c r="M2915" s="21">
        <f>IF(J2915&lt;=0,0,ROUNDDOWN((J2915*LOOKUP(J2915,{0,1950001,3300001,6950001,9000001,18000001,40000001},{0.05,0.1,0.2,0.23,0.33,0.4,0.45})-LOOKUP(J2915,{0,1950001,3300001,6950001,9000001,18000001,40000001},{0,97500,427500,636000,1536000,2796000,4796000}))*1.021,-2))</f>
        <v/>
      </c>
      <c r="N2915" s="21">
        <f>IF(K2915&lt;=0,0,ROUNDDOWN((K2915*LOOKUP(K2915,{0,1950001,3300001,6950001,9000001,18000001,40000001},{0.05,0.1,0.2,0.23,0.33,0.4,0.45})-LOOKUP(K2915,{0,1950001,3300001,6950001,9000001,18000001,40000001},{0,97500,427500,636000,1536000,2796000,4796000}))*1.021,-2))</f>
        <v/>
      </c>
      <c r="O2915" s="21">
        <f>IF(L2915&lt;=0,0,ROUNDDOWN((L2915*LOOKUP(L2915,{0,1950001,3300001,6950001,9000001,18000001,40000001},{0.05,0.1,0.2,0.23,0.33,0.4,0.45})-LOOKUP(L2915,{0,1950001,3300001,6950001,9000001,18000001,40000001},{0,97500,427500,636000,1536000,2796000,4796000}))*1.021,-2))</f>
        <v/>
      </c>
      <c r="P2915" s="21">
        <f>MAX(0,ROUNDDOWN(F2915-E2915-430000,-3))</f>
        <v/>
      </c>
      <c r="Q2915" s="21">
        <f>MAX(0,ROUNDDOWN(F2915-E2915-430000-H2915,-3))</f>
        <v/>
      </c>
      <c r="R2915" s="21">
        <f>IF(F2915&lt;=450000,0,MAX(0,P2915*0.06-MIN(50000,P2915)*0.03))</f>
        <v/>
      </c>
      <c r="S2915" s="21">
        <f>IF(F2915&lt;=450000,0,MAX(0,P2915*0.04-MIN(50000,P2915)*0.02))</f>
        <v/>
      </c>
      <c r="T2915" s="21">
        <f>IF(F2915&lt;=450000,0,MAX(0,Q2915*0.06-MIN(50000,Q2915)*0.03))</f>
        <v/>
      </c>
      <c r="U2915" s="21">
        <f>IF(F2915&lt;=450000,0,MAX(0,Q2915*0.04-MIN(50000,Q2915)*0.02))</f>
        <v/>
      </c>
      <c r="V2915" s="21">
        <f>50000+MAX(0,G2915-480000)</f>
        <v/>
      </c>
      <c r="W2915" s="21">
        <f>P2915-V2915</f>
        <v/>
      </c>
      <c r="X2915" s="21">
        <f>Q2915-V2915</f>
        <v/>
      </c>
      <c r="Y2915" s="22">
        <f>IF(W2915&lt;0,0.9,LOOKUP(W2915,{0,1950001,3300001,6950001,9000001,18000001,40000001},{0.84895,0.7979,0.6958,0.66517,0.56307,0.4916,0.44055}))</f>
        <v/>
      </c>
      <c r="Z2915" s="22">
        <f>IF(X2915&lt;0,0.9,LOOKUP(X2915,{0,1950001,3300001,6950001,9000001,18000001,40000001},{0.84895,0.7979,0.6958,0.66517,0.56307,0.4916,0.44055}))</f>
        <v/>
      </c>
      <c r="AA2915" s="22">
        <f>IF(W2915&lt;0,0,CHOOSE(MATCH(W2915,{0,1950001,3300001,6950001,9000001},1),5.105/84.895,10.21/79.79,20.42/69.58,23.483/66.517,33.693/56.307))</f>
        <v/>
      </c>
      <c r="AB2915" s="21">
        <f>IF(C2915&lt;=2000,0,(MIN(C2915,ROUNDDOWN(F2915*0.3,0))-2000)*0.1)</f>
        <v/>
      </c>
      <c r="AC2915" s="21">
        <f>IF(C2915&lt;=2000,0,MIN((C2915-2000)*Y2915,(R2915+S2915)*0.2))</f>
        <v/>
      </c>
      <c r="AD2915" s="21">
        <f>IF(C2915&lt;=2000,0,MIN((C2915-2000)*Z2915,(T2915+U2915)*0.2))</f>
        <v/>
      </c>
      <c r="AE2915" s="21">
        <f>AC2915*AA2915</f>
        <v/>
      </c>
      <c r="AF2915" s="21">
        <f>ROUNDDOWN(R2915,-2)+ROUNDDOWN(S2915,-2)</f>
        <v/>
      </c>
      <c r="AG2915" s="21">
        <f>ROUNDDOWN(MAX(0,R2915-(AB2915+AC2915+AE2915)*0.6),-2)+ROUNDDOWN(MAX(0,S2915-(AB2915+AC2915+AE2915)*0.4),-2)</f>
        <v/>
      </c>
      <c r="AH2915" s="21">
        <f>ROUNDDOWN(MAX(0,T2915-(AB2915+AD2915)*0.6),-2)+ROUNDDOWN(MAX(0,U2915-(AB2915+AD2915)*0.4),-2)</f>
        <v/>
      </c>
      <c r="AI2915" s="21">
        <f>ROUNDDOWN(T2915,-2)+ROUNDDOWN(U2915,-2)</f>
        <v/>
      </c>
      <c r="AJ2915" s="21">
        <f>M2915+AF2915</f>
        <v/>
      </c>
      <c r="AK2915" s="21">
        <f>M2915+AG2915</f>
        <v/>
      </c>
      <c r="AL2915" s="21">
        <f>N2915+AH2915</f>
        <v/>
      </c>
      <c r="AM2915" s="21">
        <f>O2915+AI2915</f>
        <v/>
      </c>
      <c r="AN2915" s="21">
        <f>N2915+AI2915</f>
        <v/>
      </c>
      <c r="AO2915" s="21">
        <f>ROUNDDOWN((R2915+S2915)*0.2/Y2915+2000,0)</f>
        <v/>
      </c>
      <c r="AP2915" s="21">
        <f>ROUNDDOWN((T2915+U2915)*0.2/Z2915+2000,0)</f>
        <v/>
      </c>
      <c r="AQ2915" s="21">
        <f>AL2915-AK2915</f>
        <v/>
      </c>
      <c r="AR2915" s="21">
        <f>AM2915-AK2915</f>
        <v/>
      </c>
      <c r="AS2915" s="21">
        <f>AM2915-AL2915</f>
        <v/>
      </c>
      <c r="AT2915" s="21">
        <f>AK2915+C2915-AJ2915</f>
        <v/>
      </c>
      <c r="AU2915" s="21">
        <f>AL2915+C2915-AM2915</f>
        <v/>
      </c>
      <c r="AV2915" s="21">
        <f>AN2915+C2915-AM2915</f>
        <v/>
      </c>
    </row>
    <row r="2916">
      <c r="A2916" t="inlineStr">
        <is>
          <t>1万円刻み</t>
        </is>
      </c>
      <c r="B2916" s="21">
        <f>'5_1万円刻み'!$A$1153</f>
        <v/>
      </c>
      <c r="C2916" s="21">
        <f>AO2916</f>
        <v/>
      </c>
      <c r="D2916" s="21" t="n">
        <v>0</v>
      </c>
      <c r="E2916" s="21">
        <f>ROUND(MIN(B2916/12,650000)*12*0.0915+MIN(B2916/12,1390000)*12*(0.0504+0)+B2916*0.005,0)</f>
        <v/>
      </c>
      <c r="F2916" s="21">
        <f>IF(B2916&lt;741000,0,IF(B2916&lt;2191000,B2916-740000,IF(B2916&lt;2193000,1451000,IF(B2916&lt;2196000,1453000,IF(B2916&lt;2200000,1456000,IF(B2916&lt;3600000,ROUND(ROUNDDOWN(B2916/4,-3)*2.8,0)-80000,IF(B2916&lt;6600000,ROUND(ROUNDDOWN(B2916/4,-3)*3.2,0)-440000,IF(B2916&lt;8500000,ROUNDDOWN(B2916*0.9,0)-1100000,B2916-1950000))))))))</f>
        <v/>
      </c>
      <c r="G2916" s="21">
        <f>IF(F2916&gt;23500000,NA(),IF(F2916&lt;=4890000,1040000,IF(F2916&lt;=6550000,670000,620000)))</f>
        <v/>
      </c>
      <c r="H2916" s="21">
        <f>IF(D2916&lt;=0,0,MAX(0,MIN(2000000,D2916-MIN(100000,ROUNDDOWN(F2916*0.05,0)))))</f>
        <v/>
      </c>
      <c r="I2916" s="21">
        <f>IF(C2916&lt;=2000,0,MIN(C2916,ROUNDDOWN(F2916*0.4,0))-2000)</f>
        <v/>
      </c>
      <c r="J2916" s="21">
        <f>MAX(0,ROUNDDOWN(F2916-E2916-G2916,-3))</f>
        <v/>
      </c>
      <c r="K2916" s="21">
        <f>MAX(0,ROUNDDOWN(F2916-E2916-G2916-H2916-I2916,-3))</f>
        <v/>
      </c>
      <c r="L2916" s="21">
        <f>MAX(0,ROUNDDOWN(F2916-E2916-G2916-H2916,-3))</f>
        <v/>
      </c>
      <c r="M2916" s="21">
        <f>IF(J2916&lt;=0,0,ROUNDDOWN((J2916*LOOKUP(J2916,{0,1950001,3300001,6950001,9000001,18000001,40000001},{0.05,0.1,0.2,0.23,0.33,0.4,0.45})-LOOKUP(J2916,{0,1950001,3300001,6950001,9000001,18000001,40000001},{0,97500,427500,636000,1536000,2796000,4796000}))*1.021,-2))</f>
        <v/>
      </c>
      <c r="N2916" s="21">
        <f>IF(K2916&lt;=0,0,ROUNDDOWN((K2916*LOOKUP(K2916,{0,1950001,3300001,6950001,9000001,18000001,40000001},{0.05,0.1,0.2,0.23,0.33,0.4,0.45})-LOOKUP(K2916,{0,1950001,3300001,6950001,9000001,18000001,40000001},{0,97500,427500,636000,1536000,2796000,4796000}))*1.021,-2))</f>
        <v/>
      </c>
      <c r="O2916" s="21">
        <f>IF(L2916&lt;=0,0,ROUNDDOWN((L2916*LOOKUP(L2916,{0,1950001,3300001,6950001,9000001,18000001,40000001},{0.05,0.1,0.2,0.23,0.33,0.4,0.45})-LOOKUP(L2916,{0,1950001,3300001,6950001,9000001,18000001,40000001},{0,97500,427500,636000,1536000,2796000,4796000}))*1.021,-2))</f>
        <v/>
      </c>
      <c r="P2916" s="21">
        <f>MAX(0,ROUNDDOWN(F2916-E2916-430000,-3))</f>
        <v/>
      </c>
      <c r="Q2916" s="21">
        <f>MAX(0,ROUNDDOWN(F2916-E2916-430000-H2916,-3))</f>
        <v/>
      </c>
      <c r="R2916" s="21">
        <f>IF(F2916&lt;=450000,0,MAX(0,P2916*0.06-MIN(50000,P2916)*0.03))</f>
        <v/>
      </c>
      <c r="S2916" s="21">
        <f>IF(F2916&lt;=450000,0,MAX(0,P2916*0.04-MIN(50000,P2916)*0.02))</f>
        <v/>
      </c>
      <c r="T2916" s="21">
        <f>IF(F2916&lt;=450000,0,MAX(0,Q2916*0.06-MIN(50000,Q2916)*0.03))</f>
        <v/>
      </c>
      <c r="U2916" s="21">
        <f>IF(F2916&lt;=450000,0,MAX(0,Q2916*0.04-MIN(50000,Q2916)*0.02))</f>
        <v/>
      </c>
      <c r="V2916" s="21">
        <f>50000+MAX(0,G2916-480000)</f>
        <v/>
      </c>
      <c r="W2916" s="21">
        <f>P2916-V2916</f>
        <v/>
      </c>
      <c r="X2916" s="21">
        <f>Q2916-V2916</f>
        <v/>
      </c>
      <c r="Y2916" s="22">
        <f>IF(W2916&lt;0,0.9,LOOKUP(W2916,{0,1950001,3300001,6950001,9000001,18000001,40000001},{0.84895,0.7979,0.6958,0.66517,0.56307,0.4916,0.44055}))</f>
        <v/>
      </c>
      <c r="Z2916" s="22">
        <f>IF(X2916&lt;0,0.9,LOOKUP(X2916,{0,1950001,3300001,6950001,9000001,18000001,40000001},{0.84895,0.7979,0.6958,0.66517,0.56307,0.4916,0.44055}))</f>
        <v/>
      </c>
      <c r="AA2916" s="22">
        <f>IF(W2916&lt;0,0,CHOOSE(MATCH(W2916,{0,1950001,3300001,6950001,9000001},1),5.105/84.895,10.21/79.79,20.42/69.58,23.483/66.517,33.693/56.307))</f>
        <v/>
      </c>
      <c r="AB2916" s="21">
        <f>IF(C2916&lt;=2000,0,(MIN(C2916,ROUNDDOWN(F2916*0.3,0))-2000)*0.1)</f>
        <v/>
      </c>
      <c r="AC2916" s="21">
        <f>IF(C2916&lt;=2000,0,MIN((C2916-2000)*Y2916,(R2916+S2916)*0.2))</f>
        <v/>
      </c>
      <c r="AD2916" s="21">
        <f>IF(C2916&lt;=2000,0,MIN((C2916-2000)*Z2916,(T2916+U2916)*0.2))</f>
        <v/>
      </c>
      <c r="AE2916" s="21">
        <f>AC2916*AA2916</f>
        <v/>
      </c>
      <c r="AF2916" s="21">
        <f>ROUNDDOWN(R2916,-2)+ROUNDDOWN(S2916,-2)</f>
        <v/>
      </c>
      <c r="AG2916" s="21">
        <f>ROUNDDOWN(MAX(0,R2916-(AB2916+AC2916+AE2916)*0.6),-2)+ROUNDDOWN(MAX(0,S2916-(AB2916+AC2916+AE2916)*0.4),-2)</f>
        <v/>
      </c>
      <c r="AH2916" s="21">
        <f>ROUNDDOWN(MAX(0,T2916-(AB2916+AD2916)*0.6),-2)+ROUNDDOWN(MAX(0,U2916-(AB2916+AD2916)*0.4),-2)</f>
        <v/>
      </c>
      <c r="AI2916" s="21">
        <f>ROUNDDOWN(T2916,-2)+ROUNDDOWN(U2916,-2)</f>
        <v/>
      </c>
      <c r="AJ2916" s="21">
        <f>M2916+AF2916</f>
        <v/>
      </c>
      <c r="AK2916" s="21">
        <f>M2916+AG2916</f>
        <v/>
      </c>
      <c r="AL2916" s="21">
        <f>N2916+AH2916</f>
        <v/>
      </c>
      <c r="AM2916" s="21">
        <f>O2916+AI2916</f>
        <v/>
      </c>
      <c r="AN2916" s="21">
        <f>N2916+AI2916</f>
        <v/>
      </c>
      <c r="AO2916" s="21">
        <f>ROUNDDOWN((R2916+S2916)*0.2/Y2916+2000,0)</f>
        <v/>
      </c>
      <c r="AP2916" s="21">
        <f>ROUNDDOWN((T2916+U2916)*0.2/Z2916+2000,0)</f>
        <v/>
      </c>
      <c r="AQ2916" s="21">
        <f>AL2916-AK2916</f>
        <v/>
      </c>
      <c r="AR2916" s="21">
        <f>AM2916-AK2916</f>
        <v/>
      </c>
      <c r="AS2916" s="21">
        <f>AM2916-AL2916</f>
        <v/>
      </c>
      <c r="AT2916" s="21">
        <f>AK2916+C2916-AJ2916</f>
        <v/>
      </c>
      <c r="AU2916" s="21">
        <f>AL2916+C2916-AM2916</f>
        <v/>
      </c>
      <c r="AV2916" s="21">
        <f>AN2916+C2916-AM2916</f>
        <v/>
      </c>
    </row>
    <row r="2917">
      <c r="A2917" t="inlineStr">
        <is>
          <t>1万円刻み</t>
        </is>
      </c>
      <c r="B2917" s="21">
        <f>'5_1万円刻み'!$A$1154</f>
        <v/>
      </c>
      <c r="C2917" s="21">
        <f>AO2917</f>
        <v/>
      </c>
      <c r="D2917" s="21" t="n">
        <v>0</v>
      </c>
      <c r="E2917" s="21">
        <f>ROUND(MIN(B2917/12,650000)*12*0.0915+MIN(B2917/12,1390000)*12*(0.0504+0)+B2917*0.005,0)</f>
        <v/>
      </c>
      <c r="F2917" s="21">
        <f>IF(B2917&lt;741000,0,IF(B2917&lt;2191000,B2917-740000,IF(B2917&lt;2193000,1451000,IF(B2917&lt;2196000,1453000,IF(B2917&lt;2200000,1456000,IF(B2917&lt;3600000,ROUND(ROUNDDOWN(B2917/4,-3)*2.8,0)-80000,IF(B2917&lt;6600000,ROUND(ROUNDDOWN(B2917/4,-3)*3.2,0)-440000,IF(B2917&lt;8500000,ROUNDDOWN(B2917*0.9,0)-1100000,B2917-1950000))))))))</f>
        <v/>
      </c>
      <c r="G2917" s="21">
        <f>IF(F2917&gt;23500000,NA(),IF(F2917&lt;=4890000,1040000,IF(F2917&lt;=6550000,670000,620000)))</f>
        <v/>
      </c>
      <c r="H2917" s="21">
        <f>IF(D2917&lt;=0,0,MAX(0,MIN(2000000,D2917-MIN(100000,ROUNDDOWN(F2917*0.05,0)))))</f>
        <v/>
      </c>
      <c r="I2917" s="21">
        <f>IF(C2917&lt;=2000,0,MIN(C2917,ROUNDDOWN(F2917*0.4,0))-2000)</f>
        <v/>
      </c>
      <c r="J2917" s="21">
        <f>MAX(0,ROUNDDOWN(F2917-E2917-G2917,-3))</f>
        <v/>
      </c>
      <c r="K2917" s="21">
        <f>MAX(0,ROUNDDOWN(F2917-E2917-G2917-H2917-I2917,-3))</f>
        <v/>
      </c>
      <c r="L2917" s="21">
        <f>MAX(0,ROUNDDOWN(F2917-E2917-G2917-H2917,-3))</f>
        <v/>
      </c>
      <c r="M2917" s="21">
        <f>IF(J2917&lt;=0,0,ROUNDDOWN((J2917*LOOKUP(J2917,{0,1950001,3300001,6950001,9000001,18000001,40000001},{0.05,0.1,0.2,0.23,0.33,0.4,0.45})-LOOKUP(J2917,{0,1950001,3300001,6950001,9000001,18000001,40000001},{0,97500,427500,636000,1536000,2796000,4796000}))*1.021,-2))</f>
        <v/>
      </c>
      <c r="N2917" s="21">
        <f>IF(K2917&lt;=0,0,ROUNDDOWN((K2917*LOOKUP(K2917,{0,1950001,3300001,6950001,9000001,18000001,40000001},{0.05,0.1,0.2,0.23,0.33,0.4,0.45})-LOOKUP(K2917,{0,1950001,3300001,6950001,9000001,18000001,40000001},{0,97500,427500,636000,1536000,2796000,4796000}))*1.021,-2))</f>
        <v/>
      </c>
      <c r="O2917" s="21">
        <f>IF(L2917&lt;=0,0,ROUNDDOWN((L2917*LOOKUP(L2917,{0,1950001,3300001,6950001,9000001,18000001,40000001},{0.05,0.1,0.2,0.23,0.33,0.4,0.45})-LOOKUP(L2917,{0,1950001,3300001,6950001,9000001,18000001,40000001},{0,97500,427500,636000,1536000,2796000,4796000}))*1.021,-2))</f>
        <v/>
      </c>
      <c r="P2917" s="21">
        <f>MAX(0,ROUNDDOWN(F2917-E2917-430000,-3))</f>
        <v/>
      </c>
      <c r="Q2917" s="21">
        <f>MAX(0,ROUNDDOWN(F2917-E2917-430000-H2917,-3))</f>
        <v/>
      </c>
      <c r="R2917" s="21">
        <f>IF(F2917&lt;=450000,0,MAX(0,P2917*0.06-MIN(50000,P2917)*0.03))</f>
        <v/>
      </c>
      <c r="S2917" s="21">
        <f>IF(F2917&lt;=450000,0,MAX(0,P2917*0.04-MIN(50000,P2917)*0.02))</f>
        <v/>
      </c>
      <c r="T2917" s="21">
        <f>IF(F2917&lt;=450000,0,MAX(0,Q2917*0.06-MIN(50000,Q2917)*0.03))</f>
        <v/>
      </c>
      <c r="U2917" s="21">
        <f>IF(F2917&lt;=450000,0,MAX(0,Q2917*0.04-MIN(50000,Q2917)*0.02))</f>
        <v/>
      </c>
      <c r="V2917" s="21">
        <f>50000+MAX(0,G2917-480000)</f>
        <v/>
      </c>
      <c r="W2917" s="21">
        <f>P2917-V2917</f>
        <v/>
      </c>
      <c r="X2917" s="21">
        <f>Q2917-V2917</f>
        <v/>
      </c>
      <c r="Y2917" s="22">
        <f>IF(W2917&lt;0,0.9,LOOKUP(W2917,{0,1950001,3300001,6950001,9000001,18000001,40000001},{0.84895,0.7979,0.6958,0.66517,0.56307,0.4916,0.44055}))</f>
        <v/>
      </c>
      <c r="Z2917" s="22">
        <f>IF(X2917&lt;0,0.9,LOOKUP(X2917,{0,1950001,3300001,6950001,9000001,18000001,40000001},{0.84895,0.7979,0.6958,0.66517,0.56307,0.4916,0.44055}))</f>
        <v/>
      </c>
      <c r="AA2917" s="22">
        <f>IF(W2917&lt;0,0,CHOOSE(MATCH(W2917,{0,1950001,3300001,6950001,9000001},1),5.105/84.895,10.21/79.79,20.42/69.58,23.483/66.517,33.693/56.307))</f>
        <v/>
      </c>
      <c r="AB2917" s="21">
        <f>IF(C2917&lt;=2000,0,(MIN(C2917,ROUNDDOWN(F2917*0.3,0))-2000)*0.1)</f>
        <v/>
      </c>
      <c r="AC2917" s="21">
        <f>IF(C2917&lt;=2000,0,MIN((C2917-2000)*Y2917,(R2917+S2917)*0.2))</f>
        <v/>
      </c>
      <c r="AD2917" s="21">
        <f>IF(C2917&lt;=2000,0,MIN((C2917-2000)*Z2917,(T2917+U2917)*0.2))</f>
        <v/>
      </c>
      <c r="AE2917" s="21">
        <f>AC2917*AA2917</f>
        <v/>
      </c>
      <c r="AF2917" s="21">
        <f>ROUNDDOWN(R2917,-2)+ROUNDDOWN(S2917,-2)</f>
        <v/>
      </c>
      <c r="AG2917" s="21">
        <f>ROUNDDOWN(MAX(0,R2917-(AB2917+AC2917+AE2917)*0.6),-2)+ROUNDDOWN(MAX(0,S2917-(AB2917+AC2917+AE2917)*0.4),-2)</f>
        <v/>
      </c>
      <c r="AH2917" s="21">
        <f>ROUNDDOWN(MAX(0,T2917-(AB2917+AD2917)*0.6),-2)+ROUNDDOWN(MAX(0,U2917-(AB2917+AD2917)*0.4),-2)</f>
        <v/>
      </c>
      <c r="AI2917" s="21">
        <f>ROUNDDOWN(T2917,-2)+ROUNDDOWN(U2917,-2)</f>
        <v/>
      </c>
      <c r="AJ2917" s="21">
        <f>M2917+AF2917</f>
        <v/>
      </c>
      <c r="AK2917" s="21">
        <f>M2917+AG2917</f>
        <v/>
      </c>
      <c r="AL2917" s="21">
        <f>N2917+AH2917</f>
        <v/>
      </c>
      <c r="AM2917" s="21">
        <f>O2917+AI2917</f>
        <v/>
      </c>
      <c r="AN2917" s="21">
        <f>N2917+AI2917</f>
        <v/>
      </c>
      <c r="AO2917" s="21">
        <f>ROUNDDOWN((R2917+S2917)*0.2/Y2917+2000,0)</f>
        <v/>
      </c>
      <c r="AP2917" s="21">
        <f>ROUNDDOWN((T2917+U2917)*0.2/Z2917+2000,0)</f>
        <v/>
      </c>
      <c r="AQ2917" s="21">
        <f>AL2917-AK2917</f>
        <v/>
      </c>
      <c r="AR2917" s="21">
        <f>AM2917-AK2917</f>
        <v/>
      </c>
      <c r="AS2917" s="21">
        <f>AM2917-AL2917</f>
        <v/>
      </c>
      <c r="AT2917" s="21">
        <f>AK2917+C2917-AJ2917</f>
        <v/>
      </c>
      <c r="AU2917" s="21">
        <f>AL2917+C2917-AM2917</f>
        <v/>
      </c>
      <c r="AV2917" s="21">
        <f>AN2917+C2917-AM2917</f>
        <v/>
      </c>
    </row>
    <row r="2918">
      <c r="A2918" t="inlineStr">
        <is>
          <t>1万円刻み</t>
        </is>
      </c>
      <c r="B2918" s="21">
        <f>'5_1万円刻み'!$A$1155</f>
        <v/>
      </c>
      <c r="C2918" s="21">
        <f>AO2918</f>
        <v/>
      </c>
      <c r="D2918" s="21" t="n">
        <v>0</v>
      </c>
      <c r="E2918" s="21">
        <f>ROUND(MIN(B2918/12,650000)*12*0.0915+MIN(B2918/12,1390000)*12*(0.0504+0)+B2918*0.005,0)</f>
        <v/>
      </c>
      <c r="F2918" s="21">
        <f>IF(B2918&lt;741000,0,IF(B2918&lt;2191000,B2918-740000,IF(B2918&lt;2193000,1451000,IF(B2918&lt;2196000,1453000,IF(B2918&lt;2200000,1456000,IF(B2918&lt;3600000,ROUND(ROUNDDOWN(B2918/4,-3)*2.8,0)-80000,IF(B2918&lt;6600000,ROUND(ROUNDDOWN(B2918/4,-3)*3.2,0)-440000,IF(B2918&lt;8500000,ROUNDDOWN(B2918*0.9,0)-1100000,B2918-1950000))))))))</f>
        <v/>
      </c>
      <c r="G2918" s="21">
        <f>IF(F2918&gt;23500000,NA(),IF(F2918&lt;=4890000,1040000,IF(F2918&lt;=6550000,670000,620000)))</f>
        <v/>
      </c>
      <c r="H2918" s="21">
        <f>IF(D2918&lt;=0,0,MAX(0,MIN(2000000,D2918-MIN(100000,ROUNDDOWN(F2918*0.05,0)))))</f>
        <v/>
      </c>
      <c r="I2918" s="21">
        <f>IF(C2918&lt;=2000,0,MIN(C2918,ROUNDDOWN(F2918*0.4,0))-2000)</f>
        <v/>
      </c>
      <c r="J2918" s="21">
        <f>MAX(0,ROUNDDOWN(F2918-E2918-G2918,-3))</f>
        <v/>
      </c>
      <c r="K2918" s="21">
        <f>MAX(0,ROUNDDOWN(F2918-E2918-G2918-H2918-I2918,-3))</f>
        <v/>
      </c>
      <c r="L2918" s="21">
        <f>MAX(0,ROUNDDOWN(F2918-E2918-G2918-H2918,-3))</f>
        <v/>
      </c>
      <c r="M2918" s="21">
        <f>IF(J2918&lt;=0,0,ROUNDDOWN((J2918*LOOKUP(J2918,{0,1950001,3300001,6950001,9000001,18000001,40000001},{0.05,0.1,0.2,0.23,0.33,0.4,0.45})-LOOKUP(J2918,{0,1950001,3300001,6950001,9000001,18000001,40000001},{0,97500,427500,636000,1536000,2796000,4796000}))*1.021,-2))</f>
        <v/>
      </c>
      <c r="N2918" s="21">
        <f>IF(K2918&lt;=0,0,ROUNDDOWN((K2918*LOOKUP(K2918,{0,1950001,3300001,6950001,9000001,18000001,40000001},{0.05,0.1,0.2,0.23,0.33,0.4,0.45})-LOOKUP(K2918,{0,1950001,3300001,6950001,9000001,18000001,40000001},{0,97500,427500,636000,1536000,2796000,4796000}))*1.021,-2))</f>
        <v/>
      </c>
      <c r="O2918" s="21">
        <f>IF(L2918&lt;=0,0,ROUNDDOWN((L2918*LOOKUP(L2918,{0,1950001,3300001,6950001,9000001,18000001,40000001},{0.05,0.1,0.2,0.23,0.33,0.4,0.45})-LOOKUP(L2918,{0,1950001,3300001,6950001,9000001,18000001,40000001},{0,97500,427500,636000,1536000,2796000,4796000}))*1.021,-2))</f>
        <v/>
      </c>
      <c r="P2918" s="21">
        <f>MAX(0,ROUNDDOWN(F2918-E2918-430000,-3))</f>
        <v/>
      </c>
      <c r="Q2918" s="21">
        <f>MAX(0,ROUNDDOWN(F2918-E2918-430000-H2918,-3))</f>
        <v/>
      </c>
      <c r="R2918" s="21">
        <f>IF(F2918&lt;=450000,0,MAX(0,P2918*0.06-MIN(50000,P2918)*0.03))</f>
        <v/>
      </c>
      <c r="S2918" s="21">
        <f>IF(F2918&lt;=450000,0,MAX(0,P2918*0.04-MIN(50000,P2918)*0.02))</f>
        <v/>
      </c>
      <c r="T2918" s="21">
        <f>IF(F2918&lt;=450000,0,MAX(0,Q2918*0.06-MIN(50000,Q2918)*0.03))</f>
        <v/>
      </c>
      <c r="U2918" s="21">
        <f>IF(F2918&lt;=450000,0,MAX(0,Q2918*0.04-MIN(50000,Q2918)*0.02))</f>
        <v/>
      </c>
      <c r="V2918" s="21">
        <f>50000+MAX(0,G2918-480000)</f>
        <v/>
      </c>
      <c r="W2918" s="21">
        <f>P2918-V2918</f>
        <v/>
      </c>
      <c r="X2918" s="21">
        <f>Q2918-V2918</f>
        <v/>
      </c>
      <c r="Y2918" s="22">
        <f>IF(W2918&lt;0,0.9,LOOKUP(W2918,{0,1950001,3300001,6950001,9000001,18000001,40000001},{0.84895,0.7979,0.6958,0.66517,0.56307,0.4916,0.44055}))</f>
        <v/>
      </c>
      <c r="Z2918" s="22">
        <f>IF(X2918&lt;0,0.9,LOOKUP(X2918,{0,1950001,3300001,6950001,9000001,18000001,40000001},{0.84895,0.7979,0.6958,0.66517,0.56307,0.4916,0.44055}))</f>
        <v/>
      </c>
      <c r="AA2918" s="22">
        <f>IF(W2918&lt;0,0,CHOOSE(MATCH(W2918,{0,1950001,3300001,6950001,9000001},1),5.105/84.895,10.21/79.79,20.42/69.58,23.483/66.517,33.693/56.307))</f>
        <v/>
      </c>
      <c r="AB2918" s="21">
        <f>IF(C2918&lt;=2000,0,(MIN(C2918,ROUNDDOWN(F2918*0.3,0))-2000)*0.1)</f>
        <v/>
      </c>
      <c r="AC2918" s="21">
        <f>IF(C2918&lt;=2000,0,MIN((C2918-2000)*Y2918,(R2918+S2918)*0.2))</f>
        <v/>
      </c>
      <c r="AD2918" s="21">
        <f>IF(C2918&lt;=2000,0,MIN((C2918-2000)*Z2918,(T2918+U2918)*0.2))</f>
        <v/>
      </c>
      <c r="AE2918" s="21">
        <f>AC2918*AA2918</f>
        <v/>
      </c>
      <c r="AF2918" s="21">
        <f>ROUNDDOWN(R2918,-2)+ROUNDDOWN(S2918,-2)</f>
        <v/>
      </c>
      <c r="AG2918" s="21">
        <f>ROUNDDOWN(MAX(0,R2918-(AB2918+AC2918+AE2918)*0.6),-2)+ROUNDDOWN(MAX(0,S2918-(AB2918+AC2918+AE2918)*0.4),-2)</f>
        <v/>
      </c>
      <c r="AH2918" s="21">
        <f>ROUNDDOWN(MAX(0,T2918-(AB2918+AD2918)*0.6),-2)+ROUNDDOWN(MAX(0,U2918-(AB2918+AD2918)*0.4),-2)</f>
        <v/>
      </c>
      <c r="AI2918" s="21">
        <f>ROUNDDOWN(T2918,-2)+ROUNDDOWN(U2918,-2)</f>
        <v/>
      </c>
      <c r="AJ2918" s="21">
        <f>M2918+AF2918</f>
        <v/>
      </c>
      <c r="AK2918" s="21">
        <f>M2918+AG2918</f>
        <v/>
      </c>
      <c r="AL2918" s="21">
        <f>N2918+AH2918</f>
        <v/>
      </c>
      <c r="AM2918" s="21">
        <f>O2918+AI2918</f>
        <v/>
      </c>
      <c r="AN2918" s="21">
        <f>N2918+AI2918</f>
        <v/>
      </c>
      <c r="AO2918" s="21">
        <f>ROUNDDOWN((R2918+S2918)*0.2/Y2918+2000,0)</f>
        <v/>
      </c>
      <c r="AP2918" s="21">
        <f>ROUNDDOWN((T2918+U2918)*0.2/Z2918+2000,0)</f>
        <v/>
      </c>
      <c r="AQ2918" s="21">
        <f>AL2918-AK2918</f>
        <v/>
      </c>
      <c r="AR2918" s="21">
        <f>AM2918-AK2918</f>
        <v/>
      </c>
      <c r="AS2918" s="21">
        <f>AM2918-AL2918</f>
        <v/>
      </c>
      <c r="AT2918" s="21">
        <f>AK2918+C2918-AJ2918</f>
        <v/>
      </c>
      <c r="AU2918" s="21">
        <f>AL2918+C2918-AM2918</f>
        <v/>
      </c>
      <c r="AV2918" s="21">
        <f>AN2918+C2918-AM2918</f>
        <v/>
      </c>
    </row>
    <row r="2919">
      <c r="A2919" t="inlineStr">
        <is>
          <t>1万円刻み</t>
        </is>
      </c>
      <c r="B2919" s="21">
        <f>'5_1万円刻み'!$A$1156</f>
        <v/>
      </c>
      <c r="C2919" s="21">
        <f>AO2919</f>
        <v/>
      </c>
      <c r="D2919" s="21" t="n">
        <v>0</v>
      </c>
      <c r="E2919" s="21">
        <f>ROUND(MIN(B2919/12,650000)*12*0.0915+MIN(B2919/12,1390000)*12*(0.0504+0)+B2919*0.005,0)</f>
        <v/>
      </c>
      <c r="F2919" s="21">
        <f>IF(B2919&lt;741000,0,IF(B2919&lt;2191000,B2919-740000,IF(B2919&lt;2193000,1451000,IF(B2919&lt;2196000,1453000,IF(B2919&lt;2200000,1456000,IF(B2919&lt;3600000,ROUND(ROUNDDOWN(B2919/4,-3)*2.8,0)-80000,IF(B2919&lt;6600000,ROUND(ROUNDDOWN(B2919/4,-3)*3.2,0)-440000,IF(B2919&lt;8500000,ROUNDDOWN(B2919*0.9,0)-1100000,B2919-1950000))))))))</f>
        <v/>
      </c>
      <c r="G2919" s="21">
        <f>IF(F2919&gt;23500000,NA(),IF(F2919&lt;=4890000,1040000,IF(F2919&lt;=6550000,670000,620000)))</f>
        <v/>
      </c>
      <c r="H2919" s="21">
        <f>IF(D2919&lt;=0,0,MAX(0,MIN(2000000,D2919-MIN(100000,ROUNDDOWN(F2919*0.05,0)))))</f>
        <v/>
      </c>
      <c r="I2919" s="21">
        <f>IF(C2919&lt;=2000,0,MIN(C2919,ROUNDDOWN(F2919*0.4,0))-2000)</f>
        <v/>
      </c>
      <c r="J2919" s="21">
        <f>MAX(0,ROUNDDOWN(F2919-E2919-G2919,-3))</f>
        <v/>
      </c>
      <c r="K2919" s="21">
        <f>MAX(0,ROUNDDOWN(F2919-E2919-G2919-H2919-I2919,-3))</f>
        <v/>
      </c>
      <c r="L2919" s="21">
        <f>MAX(0,ROUNDDOWN(F2919-E2919-G2919-H2919,-3))</f>
        <v/>
      </c>
      <c r="M2919" s="21">
        <f>IF(J2919&lt;=0,0,ROUNDDOWN((J2919*LOOKUP(J2919,{0,1950001,3300001,6950001,9000001,18000001,40000001},{0.05,0.1,0.2,0.23,0.33,0.4,0.45})-LOOKUP(J2919,{0,1950001,3300001,6950001,9000001,18000001,40000001},{0,97500,427500,636000,1536000,2796000,4796000}))*1.021,-2))</f>
        <v/>
      </c>
      <c r="N2919" s="21">
        <f>IF(K2919&lt;=0,0,ROUNDDOWN((K2919*LOOKUP(K2919,{0,1950001,3300001,6950001,9000001,18000001,40000001},{0.05,0.1,0.2,0.23,0.33,0.4,0.45})-LOOKUP(K2919,{0,1950001,3300001,6950001,9000001,18000001,40000001},{0,97500,427500,636000,1536000,2796000,4796000}))*1.021,-2))</f>
        <v/>
      </c>
      <c r="O2919" s="21">
        <f>IF(L2919&lt;=0,0,ROUNDDOWN((L2919*LOOKUP(L2919,{0,1950001,3300001,6950001,9000001,18000001,40000001},{0.05,0.1,0.2,0.23,0.33,0.4,0.45})-LOOKUP(L2919,{0,1950001,3300001,6950001,9000001,18000001,40000001},{0,97500,427500,636000,1536000,2796000,4796000}))*1.021,-2))</f>
        <v/>
      </c>
      <c r="P2919" s="21">
        <f>MAX(0,ROUNDDOWN(F2919-E2919-430000,-3))</f>
        <v/>
      </c>
      <c r="Q2919" s="21">
        <f>MAX(0,ROUNDDOWN(F2919-E2919-430000-H2919,-3))</f>
        <v/>
      </c>
      <c r="R2919" s="21">
        <f>IF(F2919&lt;=450000,0,MAX(0,P2919*0.06-MIN(50000,P2919)*0.03))</f>
        <v/>
      </c>
      <c r="S2919" s="21">
        <f>IF(F2919&lt;=450000,0,MAX(0,P2919*0.04-MIN(50000,P2919)*0.02))</f>
        <v/>
      </c>
      <c r="T2919" s="21">
        <f>IF(F2919&lt;=450000,0,MAX(0,Q2919*0.06-MIN(50000,Q2919)*0.03))</f>
        <v/>
      </c>
      <c r="U2919" s="21">
        <f>IF(F2919&lt;=450000,0,MAX(0,Q2919*0.04-MIN(50000,Q2919)*0.02))</f>
        <v/>
      </c>
      <c r="V2919" s="21">
        <f>50000+MAX(0,G2919-480000)</f>
        <v/>
      </c>
      <c r="W2919" s="21">
        <f>P2919-V2919</f>
        <v/>
      </c>
      <c r="X2919" s="21">
        <f>Q2919-V2919</f>
        <v/>
      </c>
      <c r="Y2919" s="22">
        <f>IF(W2919&lt;0,0.9,LOOKUP(W2919,{0,1950001,3300001,6950001,9000001,18000001,40000001},{0.84895,0.7979,0.6958,0.66517,0.56307,0.4916,0.44055}))</f>
        <v/>
      </c>
      <c r="Z2919" s="22">
        <f>IF(X2919&lt;0,0.9,LOOKUP(X2919,{0,1950001,3300001,6950001,9000001,18000001,40000001},{0.84895,0.7979,0.6958,0.66517,0.56307,0.4916,0.44055}))</f>
        <v/>
      </c>
      <c r="AA2919" s="22">
        <f>IF(W2919&lt;0,0,CHOOSE(MATCH(W2919,{0,1950001,3300001,6950001,9000001},1),5.105/84.895,10.21/79.79,20.42/69.58,23.483/66.517,33.693/56.307))</f>
        <v/>
      </c>
      <c r="AB2919" s="21">
        <f>IF(C2919&lt;=2000,0,(MIN(C2919,ROUNDDOWN(F2919*0.3,0))-2000)*0.1)</f>
        <v/>
      </c>
      <c r="AC2919" s="21">
        <f>IF(C2919&lt;=2000,0,MIN((C2919-2000)*Y2919,(R2919+S2919)*0.2))</f>
        <v/>
      </c>
      <c r="AD2919" s="21">
        <f>IF(C2919&lt;=2000,0,MIN((C2919-2000)*Z2919,(T2919+U2919)*0.2))</f>
        <v/>
      </c>
      <c r="AE2919" s="21">
        <f>AC2919*AA2919</f>
        <v/>
      </c>
      <c r="AF2919" s="21">
        <f>ROUNDDOWN(R2919,-2)+ROUNDDOWN(S2919,-2)</f>
        <v/>
      </c>
      <c r="AG2919" s="21">
        <f>ROUNDDOWN(MAX(0,R2919-(AB2919+AC2919+AE2919)*0.6),-2)+ROUNDDOWN(MAX(0,S2919-(AB2919+AC2919+AE2919)*0.4),-2)</f>
        <v/>
      </c>
      <c r="AH2919" s="21">
        <f>ROUNDDOWN(MAX(0,T2919-(AB2919+AD2919)*0.6),-2)+ROUNDDOWN(MAX(0,U2919-(AB2919+AD2919)*0.4),-2)</f>
        <v/>
      </c>
      <c r="AI2919" s="21">
        <f>ROUNDDOWN(T2919,-2)+ROUNDDOWN(U2919,-2)</f>
        <v/>
      </c>
      <c r="AJ2919" s="21">
        <f>M2919+AF2919</f>
        <v/>
      </c>
      <c r="AK2919" s="21">
        <f>M2919+AG2919</f>
        <v/>
      </c>
      <c r="AL2919" s="21">
        <f>N2919+AH2919</f>
        <v/>
      </c>
      <c r="AM2919" s="21">
        <f>O2919+AI2919</f>
        <v/>
      </c>
      <c r="AN2919" s="21">
        <f>N2919+AI2919</f>
        <v/>
      </c>
      <c r="AO2919" s="21">
        <f>ROUNDDOWN((R2919+S2919)*0.2/Y2919+2000,0)</f>
        <v/>
      </c>
      <c r="AP2919" s="21">
        <f>ROUNDDOWN((T2919+U2919)*0.2/Z2919+2000,0)</f>
        <v/>
      </c>
      <c r="AQ2919" s="21">
        <f>AL2919-AK2919</f>
        <v/>
      </c>
      <c r="AR2919" s="21">
        <f>AM2919-AK2919</f>
        <v/>
      </c>
      <c r="AS2919" s="21">
        <f>AM2919-AL2919</f>
        <v/>
      </c>
      <c r="AT2919" s="21">
        <f>AK2919+C2919-AJ2919</f>
        <v/>
      </c>
      <c r="AU2919" s="21">
        <f>AL2919+C2919-AM2919</f>
        <v/>
      </c>
      <c r="AV2919" s="21">
        <f>AN2919+C2919-AM2919</f>
        <v/>
      </c>
    </row>
    <row r="2920">
      <c r="A2920" t="inlineStr">
        <is>
          <t>1万円刻み</t>
        </is>
      </c>
      <c r="B2920" s="21">
        <f>'5_1万円刻み'!$A$1157</f>
        <v/>
      </c>
      <c r="C2920" s="21">
        <f>AO2920</f>
        <v/>
      </c>
      <c r="D2920" s="21" t="n">
        <v>0</v>
      </c>
      <c r="E2920" s="21">
        <f>ROUND(MIN(B2920/12,650000)*12*0.0915+MIN(B2920/12,1390000)*12*(0.0504+0)+B2920*0.005,0)</f>
        <v/>
      </c>
      <c r="F2920" s="21">
        <f>IF(B2920&lt;741000,0,IF(B2920&lt;2191000,B2920-740000,IF(B2920&lt;2193000,1451000,IF(B2920&lt;2196000,1453000,IF(B2920&lt;2200000,1456000,IF(B2920&lt;3600000,ROUND(ROUNDDOWN(B2920/4,-3)*2.8,0)-80000,IF(B2920&lt;6600000,ROUND(ROUNDDOWN(B2920/4,-3)*3.2,0)-440000,IF(B2920&lt;8500000,ROUNDDOWN(B2920*0.9,0)-1100000,B2920-1950000))))))))</f>
        <v/>
      </c>
      <c r="G2920" s="21">
        <f>IF(F2920&gt;23500000,NA(),IF(F2920&lt;=4890000,1040000,IF(F2920&lt;=6550000,670000,620000)))</f>
        <v/>
      </c>
      <c r="H2920" s="21">
        <f>IF(D2920&lt;=0,0,MAX(0,MIN(2000000,D2920-MIN(100000,ROUNDDOWN(F2920*0.05,0)))))</f>
        <v/>
      </c>
      <c r="I2920" s="21">
        <f>IF(C2920&lt;=2000,0,MIN(C2920,ROUNDDOWN(F2920*0.4,0))-2000)</f>
        <v/>
      </c>
      <c r="J2920" s="21">
        <f>MAX(0,ROUNDDOWN(F2920-E2920-G2920,-3))</f>
        <v/>
      </c>
      <c r="K2920" s="21">
        <f>MAX(0,ROUNDDOWN(F2920-E2920-G2920-H2920-I2920,-3))</f>
        <v/>
      </c>
      <c r="L2920" s="21">
        <f>MAX(0,ROUNDDOWN(F2920-E2920-G2920-H2920,-3))</f>
        <v/>
      </c>
      <c r="M2920" s="21">
        <f>IF(J2920&lt;=0,0,ROUNDDOWN((J2920*LOOKUP(J2920,{0,1950001,3300001,6950001,9000001,18000001,40000001},{0.05,0.1,0.2,0.23,0.33,0.4,0.45})-LOOKUP(J2920,{0,1950001,3300001,6950001,9000001,18000001,40000001},{0,97500,427500,636000,1536000,2796000,4796000}))*1.021,-2))</f>
        <v/>
      </c>
      <c r="N2920" s="21">
        <f>IF(K2920&lt;=0,0,ROUNDDOWN((K2920*LOOKUP(K2920,{0,1950001,3300001,6950001,9000001,18000001,40000001},{0.05,0.1,0.2,0.23,0.33,0.4,0.45})-LOOKUP(K2920,{0,1950001,3300001,6950001,9000001,18000001,40000001},{0,97500,427500,636000,1536000,2796000,4796000}))*1.021,-2))</f>
        <v/>
      </c>
      <c r="O2920" s="21">
        <f>IF(L2920&lt;=0,0,ROUNDDOWN((L2920*LOOKUP(L2920,{0,1950001,3300001,6950001,9000001,18000001,40000001},{0.05,0.1,0.2,0.23,0.33,0.4,0.45})-LOOKUP(L2920,{0,1950001,3300001,6950001,9000001,18000001,40000001},{0,97500,427500,636000,1536000,2796000,4796000}))*1.021,-2))</f>
        <v/>
      </c>
      <c r="P2920" s="21">
        <f>MAX(0,ROUNDDOWN(F2920-E2920-430000,-3))</f>
        <v/>
      </c>
      <c r="Q2920" s="21">
        <f>MAX(0,ROUNDDOWN(F2920-E2920-430000-H2920,-3))</f>
        <v/>
      </c>
      <c r="R2920" s="21">
        <f>IF(F2920&lt;=450000,0,MAX(0,P2920*0.06-MIN(50000,P2920)*0.03))</f>
        <v/>
      </c>
      <c r="S2920" s="21">
        <f>IF(F2920&lt;=450000,0,MAX(0,P2920*0.04-MIN(50000,P2920)*0.02))</f>
        <v/>
      </c>
      <c r="T2920" s="21">
        <f>IF(F2920&lt;=450000,0,MAX(0,Q2920*0.06-MIN(50000,Q2920)*0.03))</f>
        <v/>
      </c>
      <c r="U2920" s="21">
        <f>IF(F2920&lt;=450000,0,MAX(0,Q2920*0.04-MIN(50000,Q2920)*0.02))</f>
        <v/>
      </c>
      <c r="V2920" s="21">
        <f>50000+MAX(0,G2920-480000)</f>
        <v/>
      </c>
      <c r="W2920" s="21">
        <f>P2920-V2920</f>
        <v/>
      </c>
      <c r="X2920" s="21">
        <f>Q2920-V2920</f>
        <v/>
      </c>
      <c r="Y2920" s="22">
        <f>IF(W2920&lt;0,0.9,LOOKUP(W2920,{0,1950001,3300001,6950001,9000001,18000001,40000001},{0.84895,0.7979,0.6958,0.66517,0.56307,0.4916,0.44055}))</f>
        <v/>
      </c>
      <c r="Z2920" s="22">
        <f>IF(X2920&lt;0,0.9,LOOKUP(X2920,{0,1950001,3300001,6950001,9000001,18000001,40000001},{0.84895,0.7979,0.6958,0.66517,0.56307,0.4916,0.44055}))</f>
        <v/>
      </c>
      <c r="AA2920" s="22">
        <f>IF(W2920&lt;0,0,CHOOSE(MATCH(W2920,{0,1950001,3300001,6950001,9000001},1),5.105/84.895,10.21/79.79,20.42/69.58,23.483/66.517,33.693/56.307))</f>
        <v/>
      </c>
      <c r="AB2920" s="21">
        <f>IF(C2920&lt;=2000,0,(MIN(C2920,ROUNDDOWN(F2920*0.3,0))-2000)*0.1)</f>
        <v/>
      </c>
      <c r="AC2920" s="21">
        <f>IF(C2920&lt;=2000,0,MIN((C2920-2000)*Y2920,(R2920+S2920)*0.2))</f>
        <v/>
      </c>
      <c r="AD2920" s="21">
        <f>IF(C2920&lt;=2000,0,MIN((C2920-2000)*Z2920,(T2920+U2920)*0.2))</f>
        <v/>
      </c>
      <c r="AE2920" s="21">
        <f>AC2920*AA2920</f>
        <v/>
      </c>
      <c r="AF2920" s="21">
        <f>ROUNDDOWN(R2920,-2)+ROUNDDOWN(S2920,-2)</f>
        <v/>
      </c>
      <c r="AG2920" s="21">
        <f>ROUNDDOWN(MAX(0,R2920-(AB2920+AC2920+AE2920)*0.6),-2)+ROUNDDOWN(MAX(0,S2920-(AB2920+AC2920+AE2920)*0.4),-2)</f>
        <v/>
      </c>
      <c r="AH2920" s="21">
        <f>ROUNDDOWN(MAX(0,T2920-(AB2920+AD2920)*0.6),-2)+ROUNDDOWN(MAX(0,U2920-(AB2920+AD2920)*0.4),-2)</f>
        <v/>
      </c>
      <c r="AI2920" s="21">
        <f>ROUNDDOWN(T2920,-2)+ROUNDDOWN(U2920,-2)</f>
        <v/>
      </c>
      <c r="AJ2920" s="21">
        <f>M2920+AF2920</f>
        <v/>
      </c>
      <c r="AK2920" s="21">
        <f>M2920+AG2920</f>
        <v/>
      </c>
      <c r="AL2920" s="21">
        <f>N2920+AH2920</f>
        <v/>
      </c>
      <c r="AM2920" s="21">
        <f>O2920+AI2920</f>
        <v/>
      </c>
      <c r="AN2920" s="21">
        <f>N2920+AI2920</f>
        <v/>
      </c>
      <c r="AO2920" s="21">
        <f>ROUNDDOWN((R2920+S2920)*0.2/Y2920+2000,0)</f>
        <v/>
      </c>
      <c r="AP2920" s="21">
        <f>ROUNDDOWN((T2920+U2920)*0.2/Z2920+2000,0)</f>
        <v/>
      </c>
      <c r="AQ2920" s="21">
        <f>AL2920-AK2920</f>
        <v/>
      </c>
      <c r="AR2920" s="21">
        <f>AM2920-AK2920</f>
        <v/>
      </c>
      <c r="AS2920" s="21">
        <f>AM2920-AL2920</f>
        <v/>
      </c>
      <c r="AT2920" s="21">
        <f>AK2920+C2920-AJ2920</f>
        <v/>
      </c>
      <c r="AU2920" s="21">
        <f>AL2920+C2920-AM2920</f>
        <v/>
      </c>
      <c r="AV2920" s="21">
        <f>AN2920+C2920-AM2920</f>
        <v/>
      </c>
    </row>
    <row r="2921">
      <c r="A2921" t="inlineStr">
        <is>
          <t>1万円刻み</t>
        </is>
      </c>
      <c r="B2921" s="21">
        <f>'5_1万円刻み'!$A$1158</f>
        <v/>
      </c>
      <c r="C2921" s="21">
        <f>AO2921</f>
        <v/>
      </c>
      <c r="D2921" s="21" t="n">
        <v>0</v>
      </c>
      <c r="E2921" s="21">
        <f>ROUND(MIN(B2921/12,650000)*12*0.0915+MIN(B2921/12,1390000)*12*(0.0504+0)+B2921*0.005,0)</f>
        <v/>
      </c>
      <c r="F2921" s="21">
        <f>IF(B2921&lt;741000,0,IF(B2921&lt;2191000,B2921-740000,IF(B2921&lt;2193000,1451000,IF(B2921&lt;2196000,1453000,IF(B2921&lt;2200000,1456000,IF(B2921&lt;3600000,ROUND(ROUNDDOWN(B2921/4,-3)*2.8,0)-80000,IF(B2921&lt;6600000,ROUND(ROUNDDOWN(B2921/4,-3)*3.2,0)-440000,IF(B2921&lt;8500000,ROUNDDOWN(B2921*0.9,0)-1100000,B2921-1950000))))))))</f>
        <v/>
      </c>
      <c r="G2921" s="21">
        <f>IF(F2921&gt;23500000,NA(),IF(F2921&lt;=4890000,1040000,IF(F2921&lt;=6550000,670000,620000)))</f>
        <v/>
      </c>
      <c r="H2921" s="21">
        <f>IF(D2921&lt;=0,0,MAX(0,MIN(2000000,D2921-MIN(100000,ROUNDDOWN(F2921*0.05,0)))))</f>
        <v/>
      </c>
      <c r="I2921" s="21">
        <f>IF(C2921&lt;=2000,0,MIN(C2921,ROUNDDOWN(F2921*0.4,0))-2000)</f>
        <v/>
      </c>
      <c r="J2921" s="21">
        <f>MAX(0,ROUNDDOWN(F2921-E2921-G2921,-3))</f>
        <v/>
      </c>
      <c r="K2921" s="21">
        <f>MAX(0,ROUNDDOWN(F2921-E2921-G2921-H2921-I2921,-3))</f>
        <v/>
      </c>
      <c r="L2921" s="21">
        <f>MAX(0,ROUNDDOWN(F2921-E2921-G2921-H2921,-3))</f>
        <v/>
      </c>
      <c r="M2921" s="21">
        <f>IF(J2921&lt;=0,0,ROUNDDOWN((J2921*LOOKUP(J2921,{0,1950001,3300001,6950001,9000001,18000001,40000001},{0.05,0.1,0.2,0.23,0.33,0.4,0.45})-LOOKUP(J2921,{0,1950001,3300001,6950001,9000001,18000001,40000001},{0,97500,427500,636000,1536000,2796000,4796000}))*1.021,-2))</f>
        <v/>
      </c>
      <c r="N2921" s="21">
        <f>IF(K2921&lt;=0,0,ROUNDDOWN((K2921*LOOKUP(K2921,{0,1950001,3300001,6950001,9000001,18000001,40000001},{0.05,0.1,0.2,0.23,0.33,0.4,0.45})-LOOKUP(K2921,{0,1950001,3300001,6950001,9000001,18000001,40000001},{0,97500,427500,636000,1536000,2796000,4796000}))*1.021,-2))</f>
        <v/>
      </c>
      <c r="O2921" s="21">
        <f>IF(L2921&lt;=0,0,ROUNDDOWN((L2921*LOOKUP(L2921,{0,1950001,3300001,6950001,9000001,18000001,40000001},{0.05,0.1,0.2,0.23,0.33,0.4,0.45})-LOOKUP(L2921,{0,1950001,3300001,6950001,9000001,18000001,40000001},{0,97500,427500,636000,1536000,2796000,4796000}))*1.021,-2))</f>
        <v/>
      </c>
      <c r="P2921" s="21">
        <f>MAX(0,ROUNDDOWN(F2921-E2921-430000,-3))</f>
        <v/>
      </c>
      <c r="Q2921" s="21">
        <f>MAX(0,ROUNDDOWN(F2921-E2921-430000-H2921,-3))</f>
        <v/>
      </c>
      <c r="R2921" s="21">
        <f>IF(F2921&lt;=450000,0,MAX(0,P2921*0.06-MIN(50000,P2921)*0.03))</f>
        <v/>
      </c>
      <c r="S2921" s="21">
        <f>IF(F2921&lt;=450000,0,MAX(0,P2921*0.04-MIN(50000,P2921)*0.02))</f>
        <v/>
      </c>
      <c r="T2921" s="21">
        <f>IF(F2921&lt;=450000,0,MAX(0,Q2921*0.06-MIN(50000,Q2921)*0.03))</f>
        <v/>
      </c>
      <c r="U2921" s="21">
        <f>IF(F2921&lt;=450000,0,MAX(0,Q2921*0.04-MIN(50000,Q2921)*0.02))</f>
        <v/>
      </c>
      <c r="V2921" s="21">
        <f>50000+MAX(0,G2921-480000)</f>
        <v/>
      </c>
      <c r="W2921" s="21">
        <f>P2921-V2921</f>
        <v/>
      </c>
      <c r="X2921" s="21">
        <f>Q2921-V2921</f>
        <v/>
      </c>
      <c r="Y2921" s="22">
        <f>IF(W2921&lt;0,0.9,LOOKUP(W2921,{0,1950001,3300001,6950001,9000001,18000001,40000001},{0.84895,0.7979,0.6958,0.66517,0.56307,0.4916,0.44055}))</f>
        <v/>
      </c>
      <c r="Z2921" s="22">
        <f>IF(X2921&lt;0,0.9,LOOKUP(X2921,{0,1950001,3300001,6950001,9000001,18000001,40000001},{0.84895,0.7979,0.6958,0.66517,0.56307,0.4916,0.44055}))</f>
        <v/>
      </c>
      <c r="AA2921" s="22">
        <f>IF(W2921&lt;0,0,CHOOSE(MATCH(W2921,{0,1950001,3300001,6950001,9000001},1),5.105/84.895,10.21/79.79,20.42/69.58,23.483/66.517,33.693/56.307))</f>
        <v/>
      </c>
      <c r="AB2921" s="21">
        <f>IF(C2921&lt;=2000,0,(MIN(C2921,ROUNDDOWN(F2921*0.3,0))-2000)*0.1)</f>
        <v/>
      </c>
      <c r="AC2921" s="21">
        <f>IF(C2921&lt;=2000,0,MIN((C2921-2000)*Y2921,(R2921+S2921)*0.2))</f>
        <v/>
      </c>
      <c r="AD2921" s="21">
        <f>IF(C2921&lt;=2000,0,MIN((C2921-2000)*Z2921,(T2921+U2921)*0.2))</f>
        <v/>
      </c>
      <c r="AE2921" s="21">
        <f>AC2921*AA2921</f>
        <v/>
      </c>
      <c r="AF2921" s="21">
        <f>ROUNDDOWN(R2921,-2)+ROUNDDOWN(S2921,-2)</f>
        <v/>
      </c>
      <c r="AG2921" s="21">
        <f>ROUNDDOWN(MAX(0,R2921-(AB2921+AC2921+AE2921)*0.6),-2)+ROUNDDOWN(MAX(0,S2921-(AB2921+AC2921+AE2921)*0.4),-2)</f>
        <v/>
      </c>
      <c r="AH2921" s="21">
        <f>ROUNDDOWN(MAX(0,T2921-(AB2921+AD2921)*0.6),-2)+ROUNDDOWN(MAX(0,U2921-(AB2921+AD2921)*0.4),-2)</f>
        <v/>
      </c>
      <c r="AI2921" s="21">
        <f>ROUNDDOWN(T2921,-2)+ROUNDDOWN(U2921,-2)</f>
        <v/>
      </c>
      <c r="AJ2921" s="21">
        <f>M2921+AF2921</f>
        <v/>
      </c>
      <c r="AK2921" s="21">
        <f>M2921+AG2921</f>
        <v/>
      </c>
      <c r="AL2921" s="21">
        <f>N2921+AH2921</f>
        <v/>
      </c>
      <c r="AM2921" s="21">
        <f>O2921+AI2921</f>
        <v/>
      </c>
      <c r="AN2921" s="21">
        <f>N2921+AI2921</f>
        <v/>
      </c>
      <c r="AO2921" s="21">
        <f>ROUNDDOWN((R2921+S2921)*0.2/Y2921+2000,0)</f>
        <v/>
      </c>
      <c r="AP2921" s="21">
        <f>ROUNDDOWN((T2921+U2921)*0.2/Z2921+2000,0)</f>
        <v/>
      </c>
      <c r="AQ2921" s="21">
        <f>AL2921-AK2921</f>
        <v/>
      </c>
      <c r="AR2921" s="21">
        <f>AM2921-AK2921</f>
        <v/>
      </c>
      <c r="AS2921" s="21">
        <f>AM2921-AL2921</f>
        <v/>
      </c>
      <c r="AT2921" s="21">
        <f>AK2921+C2921-AJ2921</f>
        <v/>
      </c>
      <c r="AU2921" s="21">
        <f>AL2921+C2921-AM2921</f>
        <v/>
      </c>
      <c r="AV2921" s="21">
        <f>AN2921+C2921-AM2921</f>
        <v/>
      </c>
    </row>
    <row r="2922">
      <c r="A2922" t="inlineStr">
        <is>
          <t>1万円刻み</t>
        </is>
      </c>
      <c r="B2922" s="21">
        <f>'5_1万円刻み'!$A$1159</f>
        <v/>
      </c>
      <c r="C2922" s="21">
        <f>AO2922</f>
        <v/>
      </c>
      <c r="D2922" s="21" t="n">
        <v>0</v>
      </c>
      <c r="E2922" s="21">
        <f>ROUND(MIN(B2922/12,650000)*12*0.0915+MIN(B2922/12,1390000)*12*(0.0504+0)+B2922*0.005,0)</f>
        <v/>
      </c>
      <c r="F2922" s="21">
        <f>IF(B2922&lt;741000,0,IF(B2922&lt;2191000,B2922-740000,IF(B2922&lt;2193000,1451000,IF(B2922&lt;2196000,1453000,IF(B2922&lt;2200000,1456000,IF(B2922&lt;3600000,ROUND(ROUNDDOWN(B2922/4,-3)*2.8,0)-80000,IF(B2922&lt;6600000,ROUND(ROUNDDOWN(B2922/4,-3)*3.2,0)-440000,IF(B2922&lt;8500000,ROUNDDOWN(B2922*0.9,0)-1100000,B2922-1950000))))))))</f>
        <v/>
      </c>
      <c r="G2922" s="21">
        <f>IF(F2922&gt;23500000,NA(),IF(F2922&lt;=4890000,1040000,IF(F2922&lt;=6550000,670000,620000)))</f>
        <v/>
      </c>
      <c r="H2922" s="21">
        <f>IF(D2922&lt;=0,0,MAX(0,MIN(2000000,D2922-MIN(100000,ROUNDDOWN(F2922*0.05,0)))))</f>
        <v/>
      </c>
      <c r="I2922" s="21">
        <f>IF(C2922&lt;=2000,0,MIN(C2922,ROUNDDOWN(F2922*0.4,0))-2000)</f>
        <v/>
      </c>
      <c r="J2922" s="21">
        <f>MAX(0,ROUNDDOWN(F2922-E2922-G2922,-3))</f>
        <v/>
      </c>
      <c r="K2922" s="21">
        <f>MAX(0,ROUNDDOWN(F2922-E2922-G2922-H2922-I2922,-3))</f>
        <v/>
      </c>
      <c r="L2922" s="21">
        <f>MAX(0,ROUNDDOWN(F2922-E2922-G2922-H2922,-3))</f>
        <v/>
      </c>
      <c r="M2922" s="21">
        <f>IF(J2922&lt;=0,0,ROUNDDOWN((J2922*LOOKUP(J2922,{0,1950001,3300001,6950001,9000001,18000001,40000001},{0.05,0.1,0.2,0.23,0.33,0.4,0.45})-LOOKUP(J2922,{0,1950001,3300001,6950001,9000001,18000001,40000001},{0,97500,427500,636000,1536000,2796000,4796000}))*1.021,-2))</f>
        <v/>
      </c>
      <c r="N2922" s="21">
        <f>IF(K2922&lt;=0,0,ROUNDDOWN((K2922*LOOKUP(K2922,{0,1950001,3300001,6950001,9000001,18000001,40000001},{0.05,0.1,0.2,0.23,0.33,0.4,0.45})-LOOKUP(K2922,{0,1950001,3300001,6950001,9000001,18000001,40000001},{0,97500,427500,636000,1536000,2796000,4796000}))*1.021,-2))</f>
        <v/>
      </c>
      <c r="O2922" s="21">
        <f>IF(L2922&lt;=0,0,ROUNDDOWN((L2922*LOOKUP(L2922,{0,1950001,3300001,6950001,9000001,18000001,40000001},{0.05,0.1,0.2,0.23,0.33,0.4,0.45})-LOOKUP(L2922,{0,1950001,3300001,6950001,9000001,18000001,40000001},{0,97500,427500,636000,1536000,2796000,4796000}))*1.021,-2))</f>
        <v/>
      </c>
      <c r="P2922" s="21">
        <f>MAX(0,ROUNDDOWN(F2922-E2922-430000,-3))</f>
        <v/>
      </c>
      <c r="Q2922" s="21">
        <f>MAX(0,ROUNDDOWN(F2922-E2922-430000-H2922,-3))</f>
        <v/>
      </c>
      <c r="R2922" s="21">
        <f>IF(F2922&lt;=450000,0,MAX(0,P2922*0.06-MIN(50000,P2922)*0.03))</f>
        <v/>
      </c>
      <c r="S2922" s="21">
        <f>IF(F2922&lt;=450000,0,MAX(0,P2922*0.04-MIN(50000,P2922)*0.02))</f>
        <v/>
      </c>
      <c r="T2922" s="21">
        <f>IF(F2922&lt;=450000,0,MAX(0,Q2922*0.06-MIN(50000,Q2922)*0.03))</f>
        <v/>
      </c>
      <c r="U2922" s="21">
        <f>IF(F2922&lt;=450000,0,MAX(0,Q2922*0.04-MIN(50000,Q2922)*0.02))</f>
        <v/>
      </c>
      <c r="V2922" s="21">
        <f>50000+MAX(0,G2922-480000)</f>
        <v/>
      </c>
      <c r="W2922" s="21">
        <f>P2922-V2922</f>
        <v/>
      </c>
      <c r="X2922" s="21">
        <f>Q2922-V2922</f>
        <v/>
      </c>
      <c r="Y2922" s="22">
        <f>IF(W2922&lt;0,0.9,LOOKUP(W2922,{0,1950001,3300001,6950001,9000001,18000001,40000001},{0.84895,0.7979,0.6958,0.66517,0.56307,0.4916,0.44055}))</f>
        <v/>
      </c>
      <c r="Z2922" s="22">
        <f>IF(X2922&lt;0,0.9,LOOKUP(X2922,{0,1950001,3300001,6950001,9000001,18000001,40000001},{0.84895,0.7979,0.6958,0.66517,0.56307,0.4916,0.44055}))</f>
        <v/>
      </c>
      <c r="AA2922" s="22">
        <f>IF(W2922&lt;0,0,CHOOSE(MATCH(W2922,{0,1950001,3300001,6950001,9000001},1),5.105/84.895,10.21/79.79,20.42/69.58,23.483/66.517,33.693/56.307))</f>
        <v/>
      </c>
      <c r="AB2922" s="21">
        <f>IF(C2922&lt;=2000,0,(MIN(C2922,ROUNDDOWN(F2922*0.3,0))-2000)*0.1)</f>
        <v/>
      </c>
      <c r="AC2922" s="21">
        <f>IF(C2922&lt;=2000,0,MIN((C2922-2000)*Y2922,(R2922+S2922)*0.2))</f>
        <v/>
      </c>
      <c r="AD2922" s="21">
        <f>IF(C2922&lt;=2000,0,MIN((C2922-2000)*Z2922,(T2922+U2922)*0.2))</f>
        <v/>
      </c>
      <c r="AE2922" s="21">
        <f>AC2922*AA2922</f>
        <v/>
      </c>
      <c r="AF2922" s="21">
        <f>ROUNDDOWN(R2922,-2)+ROUNDDOWN(S2922,-2)</f>
        <v/>
      </c>
      <c r="AG2922" s="21">
        <f>ROUNDDOWN(MAX(0,R2922-(AB2922+AC2922+AE2922)*0.6),-2)+ROUNDDOWN(MAX(0,S2922-(AB2922+AC2922+AE2922)*0.4),-2)</f>
        <v/>
      </c>
      <c r="AH2922" s="21">
        <f>ROUNDDOWN(MAX(0,T2922-(AB2922+AD2922)*0.6),-2)+ROUNDDOWN(MAX(0,U2922-(AB2922+AD2922)*0.4),-2)</f>
        <v/>
      </c>
      <c r="AI2922" s="21">
        <f>ROUNDDOWN(T2922,-2)+ROUNDDOWN(U2922,-2)</f>
        <v/>
      </c>
      <c r="AJ2922" s="21">
        <f>M2922+AF2922</f>
        <v/>
      </c>
      <c r="AK2922" s="21">
        <f>M2922+AG2922</f>
        <v/>
      </c>
      <c r="AL2922" s="21">
        <f>N2922+AH2922</f>
        <v/>
      </c>
      <c r="AM2922" s="21">
        <f>O2922+AI2922</f>
        <v/>
      </c>
      <c r="AN2922" s="21">
        <f>N2922+AI2922</f>
        <v/>
      </c>
      <c r="AO2922" s="21">
        <f>ROUNDDOWN((R2922+S2922)*0.2/Y2922+2000,0)</f>
        <v/>
      </c>
      <c r="AP2922" s="21">
        <f>ROUNDDOWN((T2922+U2922)*0.2/Z2922+2000,0)</f>
        <v/>
      </c>
      <c r="AQ2922" s="21">
        <f>AL2922-AK2922</f>
        <v/>
      </c>
      <c r="AR2922" s="21">
        <f>AM2922-AK2922</f>
        <v/>
      </c>
      <c r="AS2922" s="21">
        <f>AM2922-AL2922</f>
        <v/>
      </c>
      <c r="AT2922" s="21">
        <f>AK2922+C2922-AJ2922</f>
        <v/>
      </c>
      <c r="AU2922" s="21">
        <f>AL2922+C2922-AM2922</f>
        <v/>
      </c>
      <c r="AV2922" s="21">
        <f>AN2922+C2922-AM2922</f>
        <v/>
      </c>
    </row>
    <row r="2923">
      <c r="A2923" t="inlineStr">
        <is>
          <t>1万円刻み</t>
        </is>
      </c>
      <c r="B2923" s="21">
        <f>'5_1万円刻み'!$A$1160</f>
        <v/>
      </c>
      <c r="C2923" s="21">
        <f>AO2923</f>
        <v/>
      </c>
      <c r="D2923" s="21" t="n">
        <v>0</v>
      </c>
      <c r="E2923" s="21">
        <f>ROUND(MIN(B2923/12,650000)*12*0.0915+MIN(B2923/12,1390000)*12*(0.0504+0)+B2923*0.005,0)</f>
        <v/>
      </c>
      <c r="F2923" s="21">
        <f>IF(B2923&lt;741000,0,IF(B2923&lt;2191000,B2923-740000,IF(B2923&lt;2193000,1451000,IF(B2923&lt;2196000,1453000,IF(B2923&lt;2200000,1456000,IF(B2923&lt;3600000,ROUND(ROUNDDOWN(B2923/4,-3)*2.8,0)-80000,IF(B2923&lt;6600000,ROUND(ROUNDDOWN(B2923/4,-3)*3.2,0)-440000,IF(B2923&lt;8500000,ROUNDDOWN(B2923*0.9,0)-1100000,B2923-1950000))))))))</f>
        <v/>
      </c>
      <c r="G2923" s="21">
        <f>IF(F2923&gt;23500000,NA(),IF(F2923&lt;=4890000,1040000,IF(F2923&lt;=6550000,670000,620000)))</f>
        <v/>
      </c>
      <c r="H2923" s="21">
        <f>IF(D2923&lt;=0,0,MAX(0,MIN(2000000,D2923-MIN(100000,ROUNDDOWN(F2923*0.05,0)))))</f>
        <v/>
      </c>
      <c r="I2923" s="21">
        <f>IF(C2923&lt;=2000,0,MIN(C2923,ROUNDDOWN(F2923*0.4,0))-2000)</f>
        <v/>
      </c>
      <c r="J2923" s="21">
        <f>MAX(0,ROUNDDOWN(F2923-E2923-G2923,-3))</f>
        <v/>
      </c>
      <c r="K2923" s="21">
        <f>MAX(0,ROUNDDOWN(F2923-E2923-G2923-H2923-I2923,-3))</f>
        <v/>
      </c>
      <c r="L2923" s="21">
        <f>MAX(0,ROUNDDOWN(F2923-E2923-G2923-H2923,-3))</f>
        <v/>
      </c>
      <c r="M2923" s="21">
        <f>IF(J2923&lt;=0,0,ROUNDDOWN((J2923*LOOKUP(J2923,{0,1950001,3300001,6950001,9000001,18000001,40000001},{0.05,0.1,0.2,0.23,0.33,0.4,0.45})-LOOKUP(J2923,{0,1950001,3300001,6950001,9000001,18000001,40000001},{0,97500,427500,636000,1536000,2796000,4796000}))*1.021,-2))</f>
        <v/>
      </c>
      <c r="N2923" s="21">
        <f>IF(K2923&lt;=0,0,ROUNDDOWN((K2923*LOOKUP(K2923,{0,1950001,3300001,6950001,9000001,18000001,40000001},{0.05,0.1,0.2,0.23,0.33,0.4,0.45})-LOOKUP(K2923,{0,1950001,3300001,6950001,9000001,18000001,40000001},{0,97500,427500,636000,1536000,2796000,4796000}))*1.021,-2))</f>
        <v/>
      </c>
      <c r="O2923" s="21">
        <f>IF(L2923&lt;=0,0,ROUNDDOWN((L2923*LOOKUP(L2923,{0,1950001,3300001,6950001,9000001,18000001,40000001},{0.05,0.1,0.2,0.23,0.33,0.4,0.45})-LOOKUP(L2923,{0,1950001,3300001,6950001,9000001,18000001,40000001},{0,97500,427500,636000,1536000,2796000,4796000}))*1.021,-2))</f>
        <v/>
      </c>
      <c r="P2923" s="21">
        <f>MAX(0,ROUNDDOWN(F2923-E2923-430000,-3))</f>
        <v/>
      </c>
      <c r="Q2923" s="21">
        <f>MAX(0,ROUNDDOWN(F2923-E2923-430000-H2923,-3))</f>
        <v/>
      </c>
      <c r="R2923" s="21">
        <f>IF(F2923&lt;=450000,0,MAX(0,P2923*0.06-MIN(50000,P2923)*0.03))</f>
        <v/>
      </c>
      <c r="S2923" s="21">
        <f>IF(F2923&lt;=450000,0,MAX(0,P2923*0.04-MIN(50000,P2923)*0.02))</f>
        <v/>
      </c>
      <c r="T2923" s="21">
        <f>IF(F2923&lt;=450000,0,MAX(0,Q2923*0.06-MIN(50000,Q2923)*0.03))</f>
        <v/>
      </c>
      <c r="U2923" s="21">
        <f>IF(F2923&lt;=450000,0,MAX(0,Q2923*0.04-MIN(50000,Q2923)*0.02))</f>
        <v/>
      </c>
      <c r="V2923" s="21">
        <f>50000+MAX(0,G2923-480000)</f>
        <v/>
      </c>
      <c r="W2923" s="21">
        <f>P2923-V2923</f>
        <v/>
      </c>
      <c r="X2923" s="21">
        <f>Q2923-V2923</f>
        <v/>
      </c>
      <c r="Y2923" s="22">
        <f>IF(W2923&lt;0,0.9,LOOKUP(W2923,{0,1950001,3300001,6950001,9000001,18000001,40000001},{0.84895,0.7979,0.6958,0.66517,0.56307,0.4916,0.44055}))</f>
        <v/>
      </c>
      <c r="Z2923" s="22">
        <f>IF(X2923&lt;0,0.9,LOOKUP(X2923,{0,1950001,3300001,6950001,9000001,18000001,40000001},{0.84895,0.7979,0.6958,0.66517,0.56307,0.4916,0.44055}))</f>
        <v/>
      </c>
      <c r="AA2923" s="22">
        <f>IF(W2923&lt;0,0,CHOOSE(MATCH(W2923,{0,1950001,3300001,6950001,9000001},1),5.105/84.895,10.21/79.79,20.42/69.58,23.483/66.517,33.693/56.307))</f>
        <v/>
      </c>
      <c r="AB2923" s="21">
        <f>IF(C2923&lt;=2000,0,(MIN(C2923,ROUNDDOWN(F2923*0.3,0))-2000)*0.1)</f>
        <v/>
      </c>
      <c r="AC2923" s="21">
        <f>IF(C2923&lt;=2000,0,MIN((C2923-2000)*Y2923,(R2923+S2923)*0.2))</f>
        <v/>
      </c>
      <c r="AD2923" s="21">
        <f>IF(C2923&lt;=2000,0,MIN((C2923-2000)*Z2923,(T2923+U2923)*0.2))</f>
        <v/>
      </c>
      <c r="AE2923" s="21">
        <f>AC2923*AA2923</f>
        <v/>
      </c>
      <c r="AF2923" s="21">
        <f>ROUNDDOWN(R2923,-2)+ROUNDDOWN(S2923,-2)</f>
        <v/>
      </c>
      <c r="AG2923" s="21">
        <f>ROUNDDOWN(MAX(0,R2923-(AB2923+AC2923+AE2923)*0.6),-2)+ROUNDDOWN(MAX(0,S2923-(AB2923+AC2923+AE2923)*0.4),-2)</f>
        <v/>
      </c>
      <c r="AH2923" s="21">
        <f>ROUNDDOWN(MAX(0,T2923-(AB2923+AD2923)*0.6),-2)+ROUNDDOWN(MAX(0,U2923-(AB2923+AD2923)*0.4),-2)</f>
        <v/>
      </c>
      <c r="AI2923" s="21">
        <f>ROUNDDOWN(T2923,-2)+ROUNDDOWN(U2923,-2)</f>
        <v/>
      </c>
      <c r="AJ2923" s="21">
        <f>M2923+AF2923</f>
        <v/>
      </c>
      <c r="AK2923" s="21">
        <f>M2923+AG2923</f>
        <v/>
      </c>
      <c r="AL2923" s="21">
        <f>N2923+AH2923</f>
        <v/>
      </c>
      <c r="AM2923" s="21">
        <f>O2923+AI2923</f>
        <v/>
      </c>
      <c r="AN2923" s="21">
        <f>N2923+AI2923</f>
        <v/>
      </c>
      <c r="AO2923" s="21">
        <f>ROUNDDOWN((R2923+S2923)*0.2/Y2923+2000,0)</f>
        <v/>
      </c>
      <c r="AP2923" s="21">
        <f>ROUNDDOWN((T2923+U2923)*0.2/Z2923+2000,0)</f>
        <v/>
      </c>
      <c r="AQ2923" s="21">
        <f>AL2923-AK2923</f>
        <v/>
      </c>
      <c r="AR2923" s="21">
        <f>AM2923-AK2923</f>
        <v/>
      </c>
      <c r="AS2923" s="21">
        <f>AM2923-AL2923</f>
        <v/>
      </c>
      <c r="AT2923" s="21">
        <f>AK2923+C2923-AJ2923</f>
        <v/>
      </c>
      <c r="AU2923" s="21">
        <f>AL2923+C2923-AM2923</f>
        <v/>
      </c>
      <c r="AV2923" s="21">
        <f>AN2923+C2923-AM2923</f>
        <v/>
      </c>
    </row>
    <row r="2924">
      <c r="A2924" t="inlineStr">
        <is>
          <t>1万円刻み</t>
        </is>
      </c>
      <c r="B2924" s="21">
        <f>'5_1万円刻み'!$A$1161</f>
        <v/>
      </c>
      <c r="C2924" s="21">
        <f>AO2924</f>
        <v/>
      </c>
      <c r="D2924" s="21" t="n">
        <v>0</v>
      </c>
      <c r="E2924" s="21">
        <f>ROUND(MIN(B2924/12,650000)*12*0.0915+MIN(B2924/12,1390000)*12*(0.0504+0)+B2924*0.005,0)</f>
        <v/>
      </c>
      <c r="F2924" s="21">
        <f>IF(B2924&lt;741000,0,IF(B2924&lt;2191000,B2924-740000,IF(B2924&lt;2193000,1451000,IF(B2924&lt;2196000,1453000,IF(B2924&lt;2200000,1456000,IF(B2924&lt;3600000,ROUND(ROUNDDOWN(B2924/4,-3)*2.8,0)-80000,IF(B2924&lt;6600000,ROUND(ROUNDDOWN(B2924/4,-3)*3.2,0)-440000,IF(B2924&lt;8500000,ROUNDDOWN(B2924*0.9,0)-1100000,B2924-1950000))))))))</f>
        <v/>
      </c>
      <c r="G2924" s="21">
        <f>IF(F2924&gt;23500000,NA(),IF(F2924&lt;=4890000,1040000,IF(F2924&lt;=6550000,670000,620000)))</f>
        <v/>
      </c>
      <c r="H2924" s="21">
        <f>IF(D2924&lt;=0,0,MAX(0,MIN(2000000,D2924-MIN(100000,ROUNDDOWN(F2924*0.05,0)))))</f>
        <v/>
      </c>
      <c r="I2924" s="21">
        <f>IF(C2924&lt;=2000,0,MIN(C2924,ROUNDDOWN(F2924*0.4,0))-2000)</f>
        <v/>
      </c>
      <c r="J2924" s="21">
        <f>MAX(0,ROUNDDOWN(F2924-E2924-G2924,-3))</f>
        <v/>
      </c>
      <c r="K2924" s="21">
        <f>MAX(0,ROUNDDOWN(F2924-E2924-G2924-H2924-I2924,-3))</f>
        <v/>
      </c>
      <c r="L2924" s="21">
        <f>MAX(0,ROUNDDOWN(F2924-E2924-G2924-H2924,-3))</f>
        <v/>
      </c>
      <c r="M2924" s="21">
        <f>IF(J2924&lt;=0,0,ROUNDDOWN((J2924*LOOKUP(J2924,{0,1950001,3300001,6950001,9000001,18000001,40000001},{0.05,0.1,0.2,0.23,0.33,0.4,0.45})-LOOKUP(J2924,{0,1950001,3300001,6950001,9000001,18000001,40000001},{0,97500,427500,636000,1536000,2796000,4796000}))*1.021,-2))</f>
        <v/>
      </c>
      <c r="N2924" s="21">
        <f>IF(K2924&lt;=0,0,ROUNDDOWN((K2924*LOOKUP(K2924,{0,1950001,3300001,6950001,9000001,18000001,40000001},{0.05,0.1,0.2,0.23,0.33,0.4,0.45})-LOOKUP(K2924,{0,1950001,3300001,6950001,9000001,18000001,40000001},{0,97500,427500,636000,1536000,2796000,4796000}))*1.021,-2))</f>
        <v/>
      </c>
      <c r="O2924" s="21">
        <f>IF(L2924&lt;=0,0,ROUNDDOWN((L2924*LOOKUP(L2924,{0,1950001,3300001,6950001,9000001,18000001,40000001},{0.05,0.1,0.2,0.23,0.33,0.4,0.45})-LOOKUP(L2924,{0,1950001,3300001,6950001,9000001,18000001,40000001},{0,97500,427500,636000,1536000,2796000,4796000}))*1.021,-2))</f>
        <v/>
      </c>
      <c r="P2924" s="21">
        <f>MAX(0,ROUNDDOWN(F2924-E2924-430000,-3))</f>
        <v/>
      </c>
      <c r="Q2924" s="21">
        <f>MAX(0,ROUNDDOWN(F2924-E2924-430000-H2924,-3))</f>
        <v/>
      </c>
      <c r="R2924" s="21">
        <f>IF(F2924&lt;=450000,0,MAX(0,P2924*0.06-MIN(50000,P2924)*0.03))</f>
        <v/>
      </c>
      <c r="S2924" s="21">
        <f>IF(F2924&lt;=450000,0,MAX(0,P2924*0.04-MIN(50000,P2924)*0.02))</f>
        <v/>
      </c>
      <c r="T2924" s="21">
        <f>IF(F2924&lt;=450000,0,MAX(0,Q2924*0.06-MIN(50000,Q2924)*0.03))</f>
        <v/>
      </c>
      <c r="U2924" s="21">
        <f>IF(F2924&lt;=450000,0,MAX(0,Q2924*0.04-MIN(50000,Q2924)*0.02))</f>
        <v/>
      </c>
      <c r="V2924" s="21">
        <f>50000+MAX(0,G2924-480000)</f>
        <v/>
      </c>
      <c r="W2924" s="21">
        <f>P2924-V2924</f>
        <v/>
      </c>
      <c r="X2924" s="21">
        <f>Q2924-V2924</f>
        <v/>
      </c>
      <c r="Y2924" s="22">
        <f>IF(W2924&lt;0,0.9,LOOKUP(W2924,{0,1950001,3300001,6950001,9000001,18000001,40000001},{0.84895,0.7979,0.6958,0.66517,0.56307,0.4916,0.44055}))</f>
        <v/>
      </c>
      <c r="Z2924" s="22">
        <f>IF(X2924&lt;0,0.9,LOOKUP(X2924,{0,1950001,3300001,6950001,9000001,18000001,40000001},{0.84895,0.7979,0.6958,0.66517,0.56307,0.4916,0.44055}))</f>
        <v/>
      </c>
      <c r="AA2924" s="22">
        <f>IF(W2924&lt;0,0,CHOOSE(MATCH(W2924,{0,1950001,3300001,6950001,9000001},1),5.105/84.895,10.21/79.79,20.42/69.58,23.483/66.517,33.693/56.307))</f>
        <v/>
      </c>
      <c r="AB2924" s="21">
        <f>IF(C2924&lt;=2000,0,(MIN(C2924,ROUNDDOWN(F2924*0.3,0))-2000)*0.1)</f>
        <v/>
      </c>
      <c r="AC2924" s="21">
        <f>IF(C2924&lt;=2000,0,MIN((C2924-2000)*Y2924,(R2924+S2924)*0.2))</f>
        <v/>
      </c>
      <c r="AD2924" s="21">
        <f>IF(C2924&lt;=2000,0,MIN((C2924-2000)*Z2924,(T2924+U2924)*0.2))</f>
        <v/>
      </c>
      <c r="AE2924" s="21">
        <f>AC2924*AA2924</f>
        <v/>
      </c>
      <c r="AF2924" s="21">
        <f>ROUNDDOWN(R2924,-2)+ROUNDDOWN(S2924,-2)</f>
        <v/>
      </c>
      <c r="AG2924" s="21">
        <f>ROUNDDOWN(MAX(0,R2924-(AB2924+AC2924+AE2924)*0.6),-2)+ROUNDDOWN(MAX(0,S2924-(AB2924+AC2924+AE2924)*0.4),-2)</f>
        <v/>
      </c>
      <c r="AH2924" s="21">
        <f>ROUNDDOWN(MAX(0,T2924-(AB2924+AD2924)*0.6),-2)+ROUNDDOWN(MAX(0,U2924-(AB2924+AD2924)*0.4),-2)</f>
        <v/>
      </c>
      <c r="AI2924" s="21">
        <f>ROUNDDOWN(T2924,-2)+ROUNDDOWN(U2924,-2)</f>
        <v/>
      </c>
      <c r="AJ2924" s="21">
        <f>M2924+AF2924</f>
        <v/>
      </c>
      <c r="AK2924" s="21">
        <f>M2924+AG2924</f>
        <v/>
      </c>
      <c r="AL2924" s="21">
        <f>N2924+AH2924</f>
        <v/>
      </c>
      <c r="AM2924" s="21">
        <f>O2924+AI2924</f>
        <v/>
      </c>
      <c r="AN2924" s="21">
        <f>N2924+AI2924</f>
        <v/>
      </c>
      <c r="AO2924" s="21">
        <f>ROUNDDOWN((R2924+S2924)*0.2/Y2924+2000,0)</f>
        <v/>
      </c>
      <c r="AP2924" s="21">
        <f>ROUNDDOWN((T2924+U2924)*0.2/Z2924+2000,0)</f>
        <v/>
      </c>
      <c r="AQ2924" s="21">
        <f>AL2924-AK2924</f>
        <v/>
      </c>
      <c r="AR2924" s="21">
        <f>AM2924-AK2924</f>
        <v/>
      </c>
      <c r="AS2924" s="21">
        <f>AM2924-AL2924</f>
        <v/>
      </c>
      <c r="AT2924" s="21">
        <f>AK2924+C2924-AJ2924</f>
        <v/>
      </c>
      <c r="AU2924" s="21">
        <f>AL2924+C2924-AM2924</f>
        <v/>
      </c>
      <c r="AV2924" s="21">
        <f>AN2924+C2924-AM2924</f>
        <v/>
      </c>
    </row>
    <row r="2925">
      <c r="A2925" t="inlineStr">
        <is>
          <t>1万円刻み</t>
        </is>
      </c>
      <c r="B2925" s="21">
        <f>'5_1万円刻み'!$A$1162</f>
        <v/>
      </c>
      <c r="C2925" s="21">
        <f>AO2925</f>
        <v/>
      </c>
      <c r="D2925" s="21" t="n">
        <v>0</v>
      </c>
      <c r="E2925" s="21">
        <f>ROUND(MIN(B2925/12,650000)*12*0.0915+MIN(B2925/12,1390000)*12*(0.0504+0)+B2925*0.005,0)</f>
        <v/>
      </c>
      <c r="F2925" s="21">
        <f>IF(B2925&lt;741000,0,IF(B2925&lt;2191000,B2925-740000,IF(B2925&lt;2193000,1451000,IF(B2925&lt;2196000,1453000,IF(B2925&lt;2200000,1456000,IF(B2925&lt;3600000,ROUND(ROUNDDOWN(B2925/4,-3)*2.8,0)-80000,IF(B2925&lt;6600000,ROUND(ROUNDDOWN(B2925/4,-3)*3.2,0)-440000,IF(B2925&lt;8500000,ROUNDDOWN(B2925*0.9,0)-1100000,B2925-1950000))))))))</f>
        <v/>
      </c>
      <c r="G2925" s="21">
        <f>IF(F2925&gt;23500000,NA(),IF(F2925&lt;=4890000,1040000,IF(F2925&lt;=6550000,670000,620000)))</f>
        <v/>
      </c>
      <c r="H2925" s="21">
        <f>IF(D2925&lt;=0,0,MAX(0,MIN(2000000,D2925-MIN(100000,ROUNDDOWN(F2925*0.05,0)))))</f>
        <v/>
      </c>
      <c r="I2925" s="21">
        <f>IF(C2925&lt;=2000,0,MIN(C2925,ROUNDDOWN(F2925*0.4,0))-2000)</f>
        <v/>
      </c>
      <c r="J2925" s="21">
        <f>MAX(0,ROUNDDOWN(F2925-E2925-G2925,-3))</f>
        <v/>
      </c>
      <c r="K2925" s="21">
        <f>MAX(0,ROUNDDOWN(F2925-E2925-G2925-H2925-I2925,-3))</f>
        <v/>
      </c>
      <c r="L2925" s="21">
        <f>MAX(0,ROUNDDOWN(F2925-E2925-G2925-H2925,-3))</f>
        <v/>
      </c>
      <c r="M2925" s="21">
        <f>IF(J2925&lt;=0,0,ROUNDDOWN((J2925*LOOKUP(J2925,{0,1950001,3300001,6950001,9000001,18000001,40000001},{0.05,0.1,0.2,0.23,0.33,0.4,0.45})-LOOKUP(J2925,{0,1950001,3300001,6950001,9000001,18000001,40000001},{0,97500,427500,636000,1536000,2796000,4796000}))*1.021,-2))</f>
        <v/>
      </c>
      <c r="N2925" s="21">
        <f>IF(K2925&lt;=0,0,ROUNDDOWN((K2925*LOOKUP(K2925,{0,1950001,3300001,6950001,9000001,18000001,40000001},{0.05,0.1,0.2,0.23,0.33,0.4,0.45})-LOOKUP(K2925,{0,1950001,3300001,6950001,9000001,18000001,40000001},{0,97500,427500,636000,1536000,2796000,4796000}))*1.021,-2))</f>
        <v/>
      </c>
      <c r="O2925" s="21">
        <f>IF(L2925&lt;=0,0,ROUNDDOWN((L2925*LOOKUP(L2925,{0,1950001,3300001,6950001,9000001,18000001,40000001},{0.05,0.1,0.2,0.23,0.33,0.4,0.45})-LOOKUP(L2925,{0,1950001,3300001,6950001,9000001,18000001,40000001},{0,97500,427500,636000,1536000,2796000,4796000}))*1.021,-2))</f>
        <v/>
      </c>
      <c r="P2925" s="21">
        <f>MAX(0,ROUNDDOWN(F2925-E2925-430000,-3))</f>
        <v/>
      </c>
      <c r="Q2925" s="21">
        <f>MAX(0,ROUNDDOWN(F2925-E2925-430000-H2925,-3))</f>
        <v/>
      </c>
      <c r="R2925" s="21">
        <f>IF(F2925&lt;=450000,0,MAX(0,P2925*0.06-MIN(50000,P2925)*0.03))</f>
        <v/>
      </c>
      <c r="S2925" s="21">
        <f>IF(F2925&lt;=450000,0,MAX(0,P2925*0.04-MIN(50000,P2925)*0.02))</f>
        <v/>
      </c>
      <c r="T2925" s="21">
        <f>IF(F2925&lt;=450000,0,MAX(0,Q2925*0.06-MIN(50000,Q2925)*0.03))</f>
        <v/>
      </c>
      <c r="U2925" s="21">
        <f>IF(F2925&lt;=450000,0,MAX(0,Q2925*0.04-MIN(50000,Q2925)*0.02))</f>
        <v/>
      </c>
      <c r="V2925" s="21">
        <f>50000+MAX(0,G2925-480000)</f>
        <v/>
      </c>
      <c r="W2925" s="21">
        <f>P2925-V2925</f>
        <v/>
      </c>
      <c r="X2925" s="21">
        <f>Q2925-V2925</f>
        <v/>
      </c>
      <c r="Y2925" s="22">
        <f>IF(W2925&lt;0,0.9,LOOKUP(W2925,{0,1950001,3300001,6950001,9000001,18000001,40000001},{0.84895,0.7979,0.6958,0.66517,0.56307,0.4916,0.44055}))</f>
        <v/>
      </c>
      <c r="Z2925" s="22">
        <f>IF(X2925&lt;0,0.9,LOOKUP(X2925,{0,1950001,3300001,6950001,9000001,18000001,40000001},{0.84895,0.7979,0.6958,0.66517,0.56307,0.4916,0.44055}))</f>
        <v/>
      </c>
      <c r="AA2925" s="22">
        <f>IF(W2925&lt;0,0,CHOOSE(MATCH(W2925,{0,1950001,3300001,6950001,9000001},1),5.105/84.895,10.21/79.79,20.42/69.58,23.483/66.517,33.693/56.307))</f>
        <v/>
      </c>
      <c r="AB2925" s="21">
        <f>IF(C2925&lt;=2000,0,(MIN(C2925,ROUNDDOWN(F2925*0.3,0))-2000)*0.1)</f>
        <v/>
      </c>
      <c r="AC2925" s="21">
        <f>IF(C2925&lt;=2000,0,MIN((C2925-2000)*Y2925,(R2925+S2925)*0.2))</f>
        <v/>
      </c>
      <c r="AD2925" s="21">
        <f>IF(C2925&lt;=2000,0,MIN((C2925-2000)*Z2925,(T2925+U2925)*0.2))</f>
        <v/>
      </c>
      <c r="AE2925" s="21">
        <f>AC2925*AA2925</f>
        <v/>
      </c>
      <c r="AF2925" s="21">
        <f>ROUNDDOWN(R2925,-2)+ROUNDDOWN(S2925,-2)</f>
        <v/>
      </c>
      <c r="AG2925" s="21">
        <f>ROUNDDOWN(MAX(0,R2925-(AB2925+AC2925+AE2925)*0.6),-2)+ROUNDDOWN(MAX(0,S2925-(AB2925+AC2925+AE2925)*0.4),-2)</f>
        <v/>
      </c>
      <c r="AH2925" s="21">
        <f>ROUNDDOWN(MAX(0,T2925-(AB2925+AD2925)*0.6),-2)+ROUNDDOWN(MAX(0,U2925-(AB2925+AD2925)*0.4),-2)</f>
        <v/>
      </c>
      <c r="AI2925" s="21">
        <f>ROUNDDOWN(T2925,-2)+ROUNDDOWN(U2925,-2)</f>
        <v/>
      </c>
      <c r="AJ2925" s="21">
        <f>M2925+AF2925</f>
        <v/>
      </c>
      <c r="AK2925" s="21">
        <f>M2925+AG2925</f>
        <v/>
      </c>
      <c r="AL2925" s="21">
        <f>N2925+AH2925</f>
        <v/>
      </c>
      <c r="AM2925" s="21">
        <f>O2925+AI2925</f>
        <v/>
      </c>
      <c r="AN2925" s="21">
        <f>N2925+AI2925</f>
        <v/>
      </c>
      <c r="AO2925" s="21">
        <f>ROUNDDOWN((R2925+S2925)*0.2/Y2925+2000,0)</f>
        <v/>
      </c>
      <c r="AP2925" s="21">
        <f>ROUNDDOWN((T2925+U2925)*0.2/Z2925+2000,0)</f>
        <v/>
      </c>
      <c r="AQ2925" s="21">
        <f>AL2925-AK2925</f>
        <v/>
      </c>
      <c r="AR2925" s="21">
        <f>AM2925-AK2925</f>
        <v/>
      </c>
      <c r="AS2925" s="21">
        <f>AM2925-AL2925</f>
        <v/>
      </c>
      <c r="AT2925" s="21">
        <f>AK2925+C2925-AJ2925</f>
        <v/>
      </c>
      <c r="AU2925" s="21">
        <f>AL2925+C2925-AM2925</f>
        <v/>
      </c>
      <c r="AV2925" s="21">
        <f>AN2925+C2925-AM2925</f>
        <v/>
      </c>
    </row>
    <row r="2926">
      <c r="A2926" t="inlineStr">
        <is>
          <t>1万円刻み</t>
        </is>
      </c>
      <c r="B2926" s="21">
        <f>'5_1万円刻み'!$A$1163</f>
        <v/>
      </c>
      <c r="C2926" s="21">
        <f>AO2926</f>
        <v/>
      </c>
      <c r="D2926" s="21" t="n">
        <v>0</v>
      </c>
      <c r="E2926" s="21">
        <f>ROUND(MIN(B2926/12,650000)*12*0.0915+MIN(B2926/12,1390000)*12*(0.0504+0)+B2926*0.005,0)</f>
        <v/>
      </c>
      <c r="F2926" s="21">
        <f>IF(B2926&lt;741000,0,IF(B2926&lt;2191000,B2926-740000,IF(B2926&lt;2193000,1451000,IF(B2926&lt;2196000,1453000,IF(B2926&lt;2200000,1456000,IF(B2926&lt;3600000,ROUND(ROUNDDOWN(B2926/4,-3)*2.8,0)-80000,IF(B2926&lt;6600000,ROUND(ROUNDDOWN(B2926/4,-3)*3.2,0)-440000,IF(B2926&lt;8500000,ROUNDDOWN(B2926*0.9,0)-1100000,B2926-1950000))))))))</f>
        <v/>
      </c>
      <c r="G2926" s="21">
        <f>IF(F2926&gt;23500000,NA(),IF(F2926&lt;=4890000,1040000,IF(F2926&lt;=6550000,670000,620000)))</f>
        <v/>
      </c>
      <c r="H2926" s="21">
        <f>IF(D2926&lt;=0,0,MAX(0,MIN(2000000,D2926-MIN(100000,ROUNDDOWN(F2926*0.05,0)))))</f>
        <v/>
      </c>
      <c r="I2926" s="21">
        <f>IF(C2926&lt;=2000,0,MIN(C2926,ROUNDDOWN(F2926*0.4,0))-2000)</f>
        <v/>
      </c>
      <c r="J2926" s="21">
        <f>MAX(0,ROUNDDOWN(F2926-E2926-G2926,-3))</f>
        <v/>
      </c>
      <c r="K2926" s="21">
        <f>MAX(0,ROUNDDOWN(F2926-E2926-G2926-H2926-I2926,-3))</f>
        <v/>
      </c>
      <c r="L2926" s="21">
        <f>MAX(0,ROUNDDOWN(F2926-E2926-G2926-H2926,-3))</f>
        <v/>
      </c>
      <c r="M2926" s="21">
        <f>IF(J2926&lt;=0,0,ROUNDDOWN((J2926*LOOKUP(J2926,{0,1950001,3300001,6950001,9000001,18000001,40000001},{0.05,0.1,0.2,0.23,0.33,0.4,0.45})-LOOKUP(J2926,{0,1950001,3300001,6950001,9000001,18000001,40000001},{0,97500,427500,636000,1536000,2796000,4796000}))*1.021,-2))</f>
        <v/>
      </c>
      <c r="N2926" s="21">
        <f>IF(K2926&lt;=0,0,ROUNDDOWN((K2926*LOOKUP(K2926,{0,1950001,3300001,6950001,9000001,18000001,40000001},{0.05,0.1,0.2,0.23,0.33,0.4,0.45})-LOOKUP(K2926,{0,1950001,3300001,6950001,9000001,18000001,40000001},{0,97500,427500,636000,1536000,2796000,4796000}))*1.021,-2))</f>
        <v/>
      </c>
      <c r="O2926" s="21">
        <f>IF(L2926&lt;=0,0,ROUNDDOWN((L2926*LOOKUP(L2926,{0,1950001,3300001,6950001,9000001,18000001,40000001},{0.05,0.1,0.2,0.23,0.33,0.4,0.45})-LOOKUP(L2926,{0,1950001,3300001,6950001,9000001,18000001,40000001},{0,97500,427500,636000,1536000,2796000,4796000}))*1.021,-2))</f>
        <v/>
      </c>
      <c r="P2926" s="21">
        <f>MAX(0,ROUNDDOWN(F2926-E2926-430000,-3))</f>
        <v/>
      </c>
      <c r="Q2926" s="21">
        <f>MAX(0,ROUNDDOWN(F2926-E2926-430000-H2926,-3))</f>
        <v/>
      </c>
      <c r="R2926" s="21">
        <f>IF(F2926&lt;=450000,0,MAX(0,P2926*0.06-MIN(50000,P2926)*0.03))</f>
        <v/>
      </c>
      <c r="S2926" s="21">
        <f>IF(F2926&lt;=450000,0,MAX(0,P2926*0.04-MIN(50000,P2926)*0.02))</f>
        <v/>
      </c>
      <c r="T2926" s="21">
        <f>IF(F2926&lt;=450000,0,MAX(0,Q2926*0.06-MIN(50000,Q2926)*0.03))</f>
        <v/>
      </c>
      <c r="U2926" s="21">
        <f>IF(F2926&lt;=450000,0,MAX(0,Q2926*0.04-MIN(50000,Q2926)*0.02))</f>
        <v/>
      </c>
      <c r="V2926" s="21">
        <f>50000+MAX(0,G2926-480000)</f>
        <v/>
      </c>
      <c r="W2926" s="21">
        <f>P2926-V2926</f>
        <v/>
      </c>
      <c r="X2926" s="21">
        <f>Q2926-V2926</f>
        <v/>
      </c>
      <c r="Y2926" s="22">
        <f>IF(W2926&lt;0,0.9,LOOKUP(W2926,{0,1950001,3300001,6950001,9000001,18000001,40000001},{0.84895,0.7979,0.6958,0.66517,0.56307,0.4916,0.44055}))</f>
        <v/>
      </c>
      <c r="Z2926" s="22">
        <f>IF(X2926&lt;0,0.9,LOOKUP(X2926,{0,1950001,3300001,6950001,9000001,18000001,40000001},{0.84895,0.7979,0.6958,0.66517,0.56307,0.4916,0.44055}))</f>
        <v/>
      </c>
      <c r="AA2926" s="22">
        <f>IF(W2926&lt;0,0,CHOOSE(MATCH(W2926,{0,1950001,3300001,6950001,9000001},1),5.105/84.895,10.21/79.79,20.42/69.58,23.483/66.517,33.693/56.307))</f>
        <v/>
      </c>
      <c r="AB2926" s="21">
        <f>IF(C2926&lt;=2000,0,(MIN(C2926,ROUNDDOWN(F2926*0.3,0))-2000)*0.1)</f>
        <v/>
      </c>
      <c r="AC2926" s="21">
        <f>IF(C2926&lt;=2000,0,MIN((C2926-2000)*Y2926,(R2926+S2926)*0.2))</f>
        <v/>
      </c>
      <c r="AD2926" s="21">
        <f>IF(C2926&lt;=2000,0,MIN((C2926-2000)*Z2926,(T2926+U2926)*0.2))</f>
        <v/>
      </c>
      <c r="AE2926" s="21">
        <f>AC2926*AA2926</f>
        <v/>
      </c>
      <c r="AF2926" s="21">
        <f>ROUNDDOWN(R2926,-2)+ROUNDDOWN(S2926,-2)</f>
        <v/>
      </c>
      <c r="AG2926" s="21">
        <f>ROUNDDOWN(MAX(0,R2926-(AB2926+AC2926+AE2926)*0.6),-2)+ROUNDDOWN(MAX(0,S2926-(AB2926+AC2926+AE2926)*0.4),-2)</f>
        <v/>
      </c>
      <c r="AH2926" s="21">
        <f>ROUNDDOWN(MAX(0,T2926-(AB2926+AD2926)*0.6),-2)+ROUNDDOWN(MAX(0,U2926-(AB2926+AD2926)*0.4),-2)</f>
        <v/>
      </c>
      <c r="AI2926" s="21">
        <f>ROUNDDOWN(T2926,-2)+ROUNDDOWN(U2926,-2)</f>
        <v/>
      </c>
      <c r="AJ2926" s="21">
        <f>M2926+AF2926</f>
        <v/>
      </c>
      <c r="AK2926" s="21">
        <f>M2926+AG2926</f>
        <v/>
      </c>
      <c r="AL2926" s="21">
        <f>N2926+AH2926</f>
        <v/>
      </c>
      <c r="AM2926" s="21">
        <f>O2926+AI2926</f>
        <v/>
      </c>
      <c r="AN2926" s="21">
        <f>N2926+AI2926</f>
        <v/>
      </c>
      <c r="AO2926" s="21">
        <f>ROUNDDOWN((R2926+S2926)*0.2/Y2926+2000,0)</f>
        <v/>
      </c>
      <c r="AP2926" s="21">
        <f>ROUNDDOWN((T2926+U2926)*0.2/Z2926+2000,0)</f>
        <v/>
      </c>
      <c r="AQ2926" s="21">
        <f>AL2926-AK2926</f>
        <v/>
      </c>
      <c r="AR2926" s="21">
        <f>AM2926-AK2926</f>
        <v/>
      </c>
      <c r="AS2926" s="21">
        <f>AM2926-AL2926</f>
        <v/>
      </c>
      <c r="AT2926" s="21">
        <f>AK2926+C2926-AJ2926</f>
        <v/>
      </c>
      <c r="AU2926" s="21">
        <f>AL2926+C2926-AM2926</f>
        <v/>
      </c>
      <c r="AV2926" s="21">
        <f>AN2926+C2926-AM2926</f>
        <v/>
      </c>
    </row>
    <row r="2927">
      <c r="A2927" t="inlineStr">
        <is>
          <t>1万円刻み</t>
        </is>
      </c>
      <c r="B2927" s="21">
        <f>'5_1万円刻み'!$A$1164</f>
        <v/>
      </c>
      <c r="C2927" s="21">
        <f>AO2927</f>
        <v/>
      </c>
      <c r="D2927" s="21" t="n">
        <v>0</v>
      </c>
      <c r="E2927" s="21">
        <f>ROUND(MIN(B2927/12,650000)*12*0.0915+MIN(B2927/12,1390000)*12*(0.0504+0)+B2927*0.005,0)</f>
        <v/>
      </c>
      <c r="F2927" s="21">
        <f>IF(B2927&lt;741000,0,IF(B2927&lt;2191000,B2927-740000,IF(B2927&lt;2193000,1451000,IF(B2927&lt;2196000,1453000,IF(B2927&lt;2200000,1456000,IF(B2927&lt;3600000,ROUND(ROUNDDOWN(B2927/4,-3)*2.8,0)-80000,IF(B2927&lt;6600000,ROUND(ROUNDDOWN(B2927/4,-3)*3.2,0)-440000,IF(B2927&lt;8500000,ROUNDDOWN(B2927*0.9,0)-1100000,B2927-1950000))))))))</f>
        <v/>
      </c>
      <c r="G2927" s="21">
        <f>IF(F2927&gt;23500000,NA(),IF(F2927&lt;=4890000,1040000,IF(F2927&lt;=6550000,670000,620000)))</f>
        <v/>
      </c>
      <c r="H2927" s="21">
        <f>IF(D2927&lt;=0,0,MAX(0,MIN(2000000,D2927-MIN(100000,ROUNDDOWN(F2927*0.05,0)))))</f>
        <v/>
      </c>
      <c r="I2927" s="21">
        <f>IF(C2927&lt;=2000,0,MIN(C2927,ROUNDDOWN(F2927*0.4,0))-2000)</f>
        <v/>
      </c>
      <c r="J2927" s="21">
        <f>MAX(0,ROUNDDOWN(F2927-E2927-G2927,-3))</f>
        <v/>
      </c>
      <c r="K2927" s="21">
        <f>MAX(0,ROUNDDOWN(F2927-E2927-G2927-H2927-I2927,-3))</f>
        <v/>
      </c>
      <c r="L2927" s="21">
        <f>MAX(0,ROUNDDOWN(F2927-E2927-G2927-H2927,-3))</f>
        <v/>
      </c>
      <c r="M2927" s="21">
        <f>IF(J2927&lt;=0,0,ROUNDDOWN((J2927*LOOKUP(J2927,{0,1950001,3300001,6950001,9000001,18000001,40000001},{0.05,0.1,0.2,0.23,0.33,0.4,0.45})-LOOKUP(J2927,{0,1950001,3300001,6950001,9000001,18000001,40000001},{0,97500,427500,636000,1536000,2796000,4796000}))*1.021,-2))</f>
        <v/>
      </c>
      <c r="N2927" s="21">
        <f>IF(K2927&lt;=0,0,ROUNDDOWN((K2927*LOOKUP(K2927,{0,1950001,3300001,6950001,9000001,18000001,40000001},{0.05,0.1,0.2,0.23,0.33,0.4,0.45})-LOOKUP(K2927,{0,1950001,3300001,6950001,9000001,18000001,40000001},{0,97500,427500,636000,1536000,2796000,4796000}))*1.021,-2))</f>
        <v/>
      </c>
      <c r="O2927" s="21">
        <f>IF(L2927&lt;=0,0,ROUNDDOWN((L2927*LOOKUP(L2927,{0,1950001,3300001,6950001,9000001,18000001,40000001},{0.05,0.1,0.2,0.23,0.33,0.4,0.45})-LOOKUP(L2927,{0,1950001,3300001,6950001,9000001,18000001,40000001},{0,97500,427500,636000,1536000,2796000,4796000}))*1.021,-2))</f>
        <v/>
      </c>
      <c r="P2927" s="21">
        <f>MAX(0,ROUNDDOWN(F2927-E2927-430000,-3))</f>
        <v/>
      </c>
      <c r="Q2927" s="21">
        <f>MAX(0,ROUNDDOWN(F2927-E2927-430000-H2927,-3))</f>
        <v/>
      </c>
      <c r="R2927" s="21">
        <f>IF(F2927&lt;=450000,0,MAX(0,P2927*0.06-MIN(50000,P2927)*0.03))</f>
        <v/>
      </c>
      <c r="S2927" s="21">
        <f>IF(F2927&lt;=450000,0,MAX(0,P2927*0.04-MIN(50000,P2927)*0.02))</f>
        <v/>
      </c>
      <c r="T2927" s="21">
        <f>IF(F2927&lt;=450000,0,MAX(0,Q2927*0.06-MIN(50000,Q2927)*0.03))</f>
        <v/>
      </c>
      <c r="U2927" s="21">
        <f>IF(F2927&lt;=450000,0,MAX(0,Q2927*0.04-MIN(50000,Q2927)*0.02))</f>
        <v/>
      </c>
      <c r="V2927" s="21">
        <f>50000+MAX(0,G2927-480000)</f>
        <v/>
      </c>
      <c r="W2927" s="21">
        <f>P2927-V2927</f>
        <v/>
      </c>
      <c r="X2927" s="21">
        <f>Q2927-V2927</f>
        <v/>
      </c>
      <c r="Y2927" s="22">
        <f>IF(W2927&lt;0,0.9,LOOKUP(W2927,{0,1950001,3300001,6950001,9000001,18000001,40000001},{0.84895,0.7979,0.6958,0.66517,0.56307,0.4916,0.44055}))</f>
        <v/>
      </c>
      <c r="Z2927" s="22">
        <f>IF(X2927&lt;0,0.9,LOOKUP(X2927,{0,1950001,3300001,6950001,9000001,18000001,40000001},{0.84895,0.7979,0.6958,0.66517,0.56307,0.4916,0.44055}))</f>
        <v/>
      </c>
      <c r="AA2927" s="22">
        <f>IF(W2927&lt;0,0,CHOOSE(MATCH(W2927,{0,1950001,3300001,6950001,9000001},1),5.105/84.895,10.21/79.79,20.42/69.58,23.483/66.517,33.693/56.307))</f>
        <v/>
      </c>
      <c r="AB2927" s="21">
        <f>IF(C2927&lt;=2000,0,(MIN(C2927,ROUNDDOWN(F2927*0.3,0))-2000)*0.1)</f>
        <v/>
      </c>
      <c r="AC2927" s="21">
        <f>IF(C2927&lt;=2000,0,MIN((C2927-2000)*Y2927,(R2927+S2927)*0.2))</f>
        <v/>
      </c>
      <c r="AD2927" s="21">
        <f>IF(C2927&lt;=2000,0,MIN((C2927-2000)*Z2927,(T2927+U2927)*0.2))</f>
        <v/>
      </c>
      <c r="AE2927" s="21">
        <f>AC2927*AA2927</f>
        <v/>
      </c>
      <c r="AF2927" s="21">
        <f>ROUNDDOWN(R2927,-2)+ROUNDDOWN(S2927,-2)</f>
        <v/>
      </c>
      <c r="AG2927" s="21">
        <f>ROUNDDOWN(MAX(0,R2927-(AB2927+AC2927+AE2927)*0.6),-2)+ROUNDDOWN(MAX(0,S2927-(AB2927+AC2927+AE2927)*0.4),-2)</f>
        <v/>
      </c>
      <c r="AH2927" s="21">
        <f>ROUNDDOWN(MAX(0,T2927-(AB2927+AD2927)*0.6),-2)+ROUNDDOWN(MAX(0,U2927-(AB2927+AD2927)*0.4),-2)</f>
        <v/>
      </c>
      <c r="AI2927" s="21">
        <f>ROUNDDOWN(T2927,-2)+ROUNDDOWN(U2927,-2)</f>
        <v/>
      </c>
      <c r="AJ2927" s="21">
        <f>M2927+AF2927</f>
        <v/>
      </c>
      <c r="AK2927" s="21">
        <f>M2927+AG2927</f>
        <v/>
      </c>
      <c r="AL2927" s="21">
        <f>N2927+AH2927</f>
        <v/>
      </c>
      <c r="AM2927" s="21">
        <f>O2927+AI2927</f>
        <v/>
      </c>
      <c r="AN2927" s="21">
        <f>N2927+AI2927</f>
        <v/>
      </c>
      <c r="AO2927" s="21">
        <f>ROUNDDOWN((R2927+S2927)*0.2/Y2927+2000,0)</f>
        <v/>
      </c>
      <c r="AP2927" s="21">
        <f>ROUNDDOWN((T2927+U2927)*0.2/Z2927+2000,0)</f>
        <v/>
      </c>
      <c r="AQ2927" s="21">
        <f>AL2927-AK2927</f>
        <v/>
      </c>
      <c r="AR2927" s="21">
        <f>AM2927-AK2927</f>
        <v/>
      </c>
      <c r="AS2927" s="21">
        <f>AM2927-AL2927</f>
        <v/>
      </c>
      <c r="AT2927" s="21">
        <f>AK2927+C2927-AJ2927</f>
        <v/>
      </c>
      <c r="AU2927" s="21">
        <f>AL2927+C2927-AM2927</f>
        <v/>
      </c>
      <c r="AV2927" s="21">
        <f>AN2927+C2927-AM2927</f>
        <v/>
      </c>
    </row>
    <row r="2928">
      <c r="A2928" t="inlineStr">
        <is>
          <t>1万円刻み</t>
        </is>
      </c>
      <c r="B2928" s="21">
        <f>'5_1万円刻み'!$A$1165</f>
        <v/>
      </c>
      <c r="C2928" s="21">
        <f>AO2928</f>
        <v/>
      </c>
      <c r="D2928" s="21" t="n">
        <v>0</v>
      </c>
      <c r="E2928" s="21">
        <f>ROUND(MIN(B2928/12,650000)*12*0.0915+MIN(B2928/12,1390000)*12*(0.0504+0)+B2928*0.005,0)</f>
        <v/>
      </c>
      <c r="F2928" s="21">
        <f>IF(B2928&lt;741000,0,IF(B2928&lt;2191000,B2928-740000,IF(B2928&lt;2193000,1451000,IF(B2928&lt;2196000,1453000,IF(B2928&lt;2200000,1456000,IF(B2928&lt;3600000,ROUND(ROUNDDOWN(B2928/4,-3)*2.8,0)-80000,IF(B2928&lt;6600000,ROUND(ROUNDDOWN(B2928/4,-3)*3.2,0)-440000,IF(B2928&lt;8500000,ROUNDDOWN(B2928*0.9,0)-1100000,B2928-1950000))))))))</f>
        <v/>
      </c>
      <c r="G2928" s="21">
        <f>IF(F2928&gt;23500000,NA(),IF(F2928&lt;=4890000,1040000,IF(F2928&lt;=6550000,670000,620000)))</f>
        <v/>
      </c>
      <c r="H2928" s="21">
        <f>IF(D2928&lt;=0,0,MAX(0,MIN(2000000,D2928-MIN(100000,ROUNDDOWN(F2928*0.05,0)))))</f>
        <v/>
      </c>
      <c r="I2928" s="21">
        <f>IF(C2928&lt;=2000,0,MIN(C2928,ROUNDDOWN(F2928*0.4,0))-2000)</f>
        <v/>
      </c>
      <c r="J2928" s="21">
        <f>MAX(0,ROUNDDOWN(F2928-E2928-G2928,-3))</f>
        <v/>
      </c>
      <c r="K2928" s="21">
        <f>MAX(0,ROUNDDOWN(F2928-E2928-G2928-H2928-I2928,-3))</f>
        <v/>
      </c>
      <c r="L2928" s="21">
        <f>MAX(0,ROUNDDOWN(F2928-E2928-G2928-H2928,-3))</f>
        <v/>
      </c>
      <c r="M2928" s="21">
        <f>IF(J2928&lt;=0,0,ROUNDDOWN((J2928*LOOKUP(J2928,{0,1950001,3300001,6950001,9000001,18000001,40000001},{0.05,0.1,0.2,0.23,0.33,0.4,0.45})-LOOKUP(J2928,{0,1950001,3300001,6950001,9000001,18000001,40000001},{0,97500,427500,636000,1536000,2796000,4796000}))*1.021,-2))</f>
        <v/>
      </c>
      <c r="N2928" s="21">
        <f>IF(K2928&lt;=0,0,ROUNDDOWN((K2928*LOOKUP(K2928,{0,1950001,3300001,6950001,9000001,18000001,40000001},{0.05,0.1,0.2,0.23,0.33,0.4,0.45})-LOOKUP(K2928,{0,1950001,3300001,6950001,9000001,18000001,40000001},{0,97500,427500,636000,1536000,2796000,4796000}))*1.021,-2))</f>
        <v/>
      </c>
      <c r="O2928" s="21">
        <f>IF(L2928&lt;=0,0,ROUNDDOWN((L2928*LOOKUP(L2928,{0,1950001,3300001,6950001,9000001,18000001,40000001},{0.05,0.1,0.2,0.23,0.33,0.4,0.45})-LOOKUP(L2928,{0,1950001,3300001,6950001,9000001,18000001,40000001},{0,97500,427500,636000,1536000,2796000,4796000}))*1.021,-2))</f>
        <v/>
      </c>
      <c r="P2928" s="21">
        <f>MAX(0,ROUNDDOWN(F2928-E2928-430000,-3))</f>
        <v/>
      </c>
      <c r="Q2928" s="21">
        <f>MAX(0,ROUNDDOWN(F2928-E2928-430000-H2928,-3))</f>
        <v/>
      </c>
      <c r="R2928" s="21">
        <f>IF(F2928&lt;=450000,0,MAX(0,P2928*0.06-MIN(50000,P2928)*0.03))</f>
        <v/>
      </c>
      <c r="S2928" s="21">
        <f>IF(F2928&lt;=450000,0,MAX(0,P2928*0.04-MIN(50000,P2928)*0.02))</f>
        <v/>
      </c>
      <c r="T2928" s="21">
        <f>IF(F2928&lt;=450000,0,MAX(0,Q2928*0.06-MIN(50000,Q2928)*0.03))</f>
        <v/>
      </c>
      <c r="U2928" s="21">
        <f>IF(F2928&lt;=450000,0,MAX(0,Q2928*0.04-MIN(50000,Q2928)*0.02))</f>
        <v/>
      </c>
      <c r="V2928" s="21">
        <f>50000+MAX(0,G2928-480000)</f>
        <v/>
      </c>
      <c r="W2928" s="21">
        <f>P2928-V2928</f>
        <v/>
      </c>
      <c r="X2928" s="21">
        <f>Q2928-V2928</f>
        <v/>
      </c>
      <c r="Y2928" s="22">
        <f>IF(W2928&lt;0,0.9,LOOKUP(W2928,{0,1950001,3300001,6950001,9000001,18000001,40000001},{0.84895,0.7979,0.6958,0.66517,0.56307,0.4916,0.44055}))</f>
        <v/>
      </c>
      <c r="Z2928" s="22">
        <f>IF(X2928&lt;0,0.9,LOOKUP(X2928,{0,1950001,3300001,6950001,9000001,18000001,40000001},{0.84895,0.7979,0.6958,0.66517,0.56307,0.4916,0.44055}))</f>
        <v/>
      </c>
      <c r="AA2928" s="22">
        <f>IF(W2928&lt;0,0,CHOOSE(MATCH(W2928,{0,1950001,3300001,6950001,9000001},1),5.105/84.895,10.21/79.79,20.42/69.58,23.483/66.517,33.693/56.307))</f>
        <v/>
      </c>
      <c r="AB2928" s="21">
        <f>IF(C2928&lt;=2000,0,(MIN(C2928,ROUNDDOWN(F2928*0.3,0))-2000)*0.1)</f>
        <v/>
      </c>
      <c r="AC2928" s="21">
        <f>IF(C2928&lt;=2000,0,MIN((C2928-2000)*Y2928,(R2928+S2928)*0.2))</f>
        <v/>
      </c>
      <c r="AD2928" s="21">
        <f>IF(C2928&lt;=2000,0,MIN((C2928-2000)*Z2928,(T2928+U2928)*0.2))</f>
        <v/>
      </c>
      <c r="AE2928" s="21">
        <f>AC2928*AA2928</f>
        <v/>
      </c>
      <c r="AF2928" s="21">
        <f>ROUNDDOWN(R2928,-2)+ROUNDDOWN(S2928,-2)</f>
        <v/>
      </c>
      <c r="AG2928" s="21">
        <f>ROUNDDOWN(MAX(0,R2928-(AB2928+AC2928+AE2928)*0.6),-2)+ROUNDDOWN(MAX(0,S2928-(AB2928+AC2928+AE2928)*0.4),-2)</f>
        <v/>
      </c>
      <c r="AH2928" s="21">
        <f>ROUNDDOWN(MAX(0,T2928-(AB2928+AD2928)*0.6),-2)+ROUNDDOWN(MAX(0,U2928-(AB2928+AD2928)*0.4),-2)</f>
        <v/>
      </c>
      <c r="AI2928" s="21">
        <f>ROUNDDOWN(T2928,-2)+ROUNDDOWN(U2928,-2)</f>
        <v/>
      </c>
      <c r="AJ2928" s="21">
        <f>M2928+AF2928</f>
        <v/>
      </c>
      <c r="AK2928" s="21">
        <f>M2928+AG2928</f>
        <v/>
      </c>
      <c r="AL2928" s="21">
        <f>N2928+AH2928</f>
        <v/>
      </c>
      <c r="AM2928" s="21">
        <f>O2928+AI2928</f>
        <v/>
      </c>
      <c r="AN2928" s="21">
        <f>N2928+AI2928</f>
        <v/>
      </c>
      <c r="AO2928" s="21">
        <f>ROUNDDOWN((R2928+S2928)*0.2/Y2928+2000,0)</f>
        <v/>
      </c>
      <c r="AP2928" s="21">
        <f>ROUNDDOWN((T2928+U2928)*0.2/Z2928+2000,0)</f>
        <v/>
      </c>
      <c r="AQ2928" s="21">
        <f>AL2928-AK2928</f>
        <v/>
      </c>
      <c r="AR2928" s="21">
        <f>AM2928-AK2928</f>
        <v/>
      </c>
      <c r="AS2928" s="21">
        <f>AM2928-AL2928</f>
        <v/>
      </c>
      <c r="AT2928" s="21">
        <f>AK2928+C2928-AJ2928</f>
        <v/>
      </c>
      <c r="AU2928" s="21">
        <f>AL2928+C2928-AM2928</f>
        <v/>
      </c>
      <c r="AV2928" s="21">
        <f>AN2928+C2928-AM2928</f>
        <v/>
      </c>
    </row>
    <row r="2929">
      <c r="A2929" t="inlineStr">
        <is>
          <t>1万円刻み</t>
        </is>
      </c>
      <c r="B2929" s="21">
        <f>'5_1万円刻み'!$A$1166</f>
        <v/>
      </c>
      <c r="C2929" s="21">
        <f>AO2929</f>
        <v/>
      </c>
      <c r="D2929" s="21" t="n">
        <v>0</v>
      </c>
      <c r="E2929" s="21">
        <f>ROUND(MIN(B2929/12,650000)*12*0.0915+MIN(B2929/12,1390000)*12*(0.0504+0)+B2929*0.005,0)</f>
        <v/>
      </c>
      <c r="F2929" s="21">
        <f>IF(B2929&lt;741000,0,IF(B2929&lt;2191000,B2929-740000,IF(B2929&lt;2193000,1451000,IF(B2929&lt;2196000,1453000,IF(B2929&lt;2200000,1456000,IF(B2929&lt;3600000,ROUND(ROUNDDOWN(B2929/4,-3)*2.8,0)-80000,IF(B2929&lt;6600000,ROUND(ROUNDDOWN(B2929/4,-3)*3.2,0)-440000,IF(B2929&lt;8500000,ROUNDDOWN(B2929*0.9,0)-1100000,B2929-1950000))))))))</f>
        <v/>
      </c>
      <c r="G2929" s="21">
        <f>IF(F2929&gt;23500000,NA(),IF(F2929&lt;=4890000,1040000,IF(F2929&lt;=6550000,670000,620000)))</f>
        <v/>
      </c>
      <c r="H2929" s="21">
        <f>IF(D2929&lt;=0,0,MAX(0,MIN(2000000,D2929-MIN(100000,ROUNDDOWN(F2929*0.05,0)))))</f>
        <v/>
      </c>
      <c r="I2929" s="21">
        <f>IF(C2929&lt;=2000,0,MIN(C2929,ROUNDDOWN(F2929*0.4,0))-2000)</f>
        <v/>
      </c>
      <c r="J2929" s="21">
        <f>MAX(0,ROUNDDOWN(F2929-E2929-G2929,-3))</f>
        <v/>
      </c>
      <c r="K2929" s="21">
        <f>MAX(0,ROUNDDOWN(F2929-E2929-G2929-H2929-I2929,-3))</f>
        <v/>
      </c>
      <c r="L2929" s="21">
        <f>MAX(0,ROUNDDOWN(F2929-E2929-G2929-H2929,-3))</f>
        <v/>
      </c>
      <c r="M2929" s="21">
        <f>IF(J2929&lt;=0,0,ROUNDDOWN((J2929*LOOKUP(J2929,{0,1950001,3300001,6950001,9000001,18000001,40000001},{0.05,0.1,0.2,0.23,0.33,0.4,0.45})-LOOKUP(J2929,{0,1950001,3300001,6950001,9000001,18000001,40000001},{0,97500,427500,636000,1536000,2796000,4796000}))*1.021,-2))</f>
        <v/>
      </c>
      <c r="N2929" s="21">
        <f>IF(K2929&lt;=0,0,ROUNDDOWN((K2929*LOOKUP(K2929,{0,1950001,3300001,6950001,9000001,18000001,40000001},{0.05,0.1,0.2,0.23,0.33,0.4,0.45})-LOOKUP(K2929,{0,1950001,3300001,6950001,9000001,18000001,40000001},{0,97500,427500,636000,1536000,2796000,4796000}))*1.021,-2))</f>
        <v/>
      </c>
      <c r="O2929" s="21">
        <f>IF(L2929&lt;=0,0,ROUNDDOWN((L2929*LOOKUP(L2929,{0,1950001,3300001,6950001,9000001,18000001,40000001},{0.05,0.1,0.2,0.23,0.33,0.4,0.45})-LOOKUP(L2929,{0,1950001,3300001,6950001,9000001,18000001,40000001},{0,97500,427500,636000,1536000,2796000,4796000}))*1.021,-2))</f>
        <v/>
      </c>
      <c r="P2929" s="21">
        <f>MAX(0,ROUNDDOWN(F2929-E2929-430000,-3))</f>
        <v/>
      </c>
      <c r="Q2929" s="21">
        <f>MAX(0,ROUNDDOWN(F2929-E2929-430000-H2929,-3))</f>
        <v/>
      </c>
      <c r="R2929" s="21">
        <f>IF(F2929&lt;=450000,0,MAX(0,P2929*0.06-MIN(50000,P2929)*0.03))</f>
        <v/>
      </c>
      <c r="S2929" s="21">
        <f>IF(F2929&lt;=450000,0,MAX(0,P2929*0.04-MIN(50000,P2929)*0.02))</f>
        <v/>
      </c>
      <c r="T2929" s="21">
        <f>IF(F2929&lt;=450000,0,MAX(0,Q2929*0.06-MIN(50000,Q2929)*0.03))</f>
        <v/>
      </c>
      <c r="U2929" s="21">
        <f>IF(F2929&lt;=450000,0,MAX(0,Q2929*0.04-MIN(50000,Q2929)*0.02))</f>
        <v/>
      </c>
      <c r="V2929" s="21">
        <f>50000+MAX(0,G2929-480000)</f>
        <v/>
      </c>
      <c r="W2929" s="21">
        <f>P2929-V2929</f>
        <v/>
      </c>
      <c r="X2929" s="21">
        <f>Q2929-V2929</f>
        <v/>
      </c>
      <c r="Y2929" s="22">
        <f>IF(W2929&lt;0,0.9,LOOKUP(W2929,{0,1950001,3300001,6950001,9000001,18000001,40000001},{0.84895,0.7979,0.6958,0.66517,0.56307,0.4916,0.44055}))</f>
        <v/>
      </c>
      <c r="Z2929" s="22">
        <f>IF(X2929&lt;0,0.9,LOOKUP(X2929,{0,1950001,3300001,6950001,9000001,18000001,40000001},{0.84895,0.7979,0.6958,0.66517,0.56307,0.4916,0.44055}))</f>
        <v/>
      </c>
      <c r="AA2929" s="22">
        <f>IF(W2929&lt;0,0,CHOOSE(MATCH(W2929,{0,1950001,3300001,6950001,9000001},1),5.105/84.895,10.21/79.79,20.42/69.58,23.483/66.517,33.693/56.307))</f>
        <v/>
      </c>
      <c r="AB2929" s="21">
        <f>IF(C2929&lt;=2000,0,(MIN(C2929,ROUNDDOWN(F2929*0.3,0))-2000)*0.1)</f>
        <v/>
      </c>
      <c r="AC2929" s="21">
        <f>IF(C2929&lt;=2000,0,MIN((C2929-2000)*Y2929,(R2929+S2929)*0.2))</f>
        <v/>
      </c>
      <c r="AD2929" s="21">
        <f>IF(C2929&lt;=2000,0,MIN((C2929-2000)*Z2929,(T2929+U2929)*0.2))</f>
        <v/>
      </c>
      <c r="AE2929" s="21">
        <f>AC2929*AA2929</f>
        <v/>
      </c>
      <c r="AF2929" s="21">
        <f>ROUNDDOWN(R2929,-2)+ROUNDDOWN(S2929,-2)</f>
        <v/>
      </c>
      <c r="AG2929" s="21">
        <f>ROUNDDOWN(MAX(0,R2929-(AB2929+AC2929+AE2929)*0.6),-2)+ROUNDDOWN(MAX(0,S2929-(AB2929+AC2929+AE2929)*0.4),-2)</f>
        <v/>
      </c>
      <c r="AH2929" s="21">
        <f>ROUNDDOWN(MAX(0,T2929-(AB2929+AD2929)*0.6),-2)+ROUNDDOWN(MAX(0,U2929-(AB2929+AD2929)*0.4),-2)</f>
        <v/>
      </c>
      <c r="AI2929" s="21">
        <f>ROUNDDOWN(T2929,-2)+ROUNDDOWN(U2929,-2)</f>
        <v/>
      </c>
      <c r="AJ2929" s="21">
        <f>M2929+AF2929</f>
        <v/>
      </c>
      <c r="AK2929" s="21">
        <f>M2929+AG2929</f>
        <v/>
      </c>
      <c r="AL2929" s="21">
        <f>N2929+AH2929</f>
        <v/>
      </c>
      <c r="AM2929" s="21">
        <f>O2929+AI2929</f>
        <v/>
      </c>
      <c r="AN2929" s="21">
        <f>N2929+AI2929</f>
        <v/>
      </c>
      <c r="AO2929" s="21">
        <f>ROUNDDOWN((R2929+S2929)*0.2/Y2929+2000,0)</f>
        <v/>
      </c>
      <c r="AP2929" s="21">
        <f>ROUNDDOWN((T2929+U2929)*0.2/Z2929+2000,0)</f>
        <v/>
      </c>
      <c r="AQ2929" s="21">
        <f>AL2929-AK2929</f>
        <v/>
      </c>
      <c r="AR2929" s="21">
        <f>AM2929-AK2929</f>
        <v/>
      </c>
      <c r="AS2929" s="21">
        <f>AM2929-AL2929</f>
        <v/>
      </c>
      <c r="AT2929" s="21">
        <f>AK2929+C2929-AJ2929</f>
        <v/>
      </c>
      <c r="AU2929" s="21">
        <f>AL2929+C2929-AM2929</f>
        <v/>
      </c>
      <c r="AV2929" s="21">
        <f>AN2929+C2929-AM2929</f>
        <v/>
      </c>
    </row>
    <row r="2930">
      <c r="A2930" t="inlineStr">
        <is>
          <t>1万円刻み</t>
        </is>
      </c>
      <c r="B2930" s="21">
        <f>'5_1万円刻み'!$A$1167</f>
        <v/>
      </c>
      <c r="C2930" s="21">
        <f>AO2930</f>
        <v/>
      </c>
      <c r="D2930" s="21" t="n">
        <v>0</v>
      </c>
      <c r="E2930" s="21">
        <f>ROUND(MIN(B2930/12,650000)*12*0.0915+MIN(B2930/12,1390000)*12*(0.0504+0)+B2930*0.005,0)</f>
        <v/>
      </c>
      <c r="F2930" s="21">
        <f>IF(B2930&lt;741000,0,IF(B2930&lt;2191000,B2930-740000,IF(B2930&lt;2193000,1451000,IF(B2930&lt;2196000,1453000,IF(B2930&lt;2200000,1456000,IF(B2930&lt;3600000,ROUND(ROUNDDOWN(B2930/4,-3)*2.8,0)-80000,IF(B2930&lt;6600000,ROUND(ROUNDDOWN(B2930/4,-3)*3.2,0)-440000,IF(B2930&lt;8500000,ROUNDDOWN(B2930*0.9,0)-1100000,B2930-1950000))))))))</f>
        <v/>
      </c>
      <c r="G2930" s="21">
        <f>IF(F2930&gt;23500000,NA(),IF(F2930&lt;=4890000,1040000,IF(F2930&lt;=6550000,670000,620000)))</f>
        <v/>
      </c>
      <c r="H2930" s="21">
        <f>IF(D2930&lt;=0,0,MAX(0,MIN(2000000,D2930-MIN(100000,ROUNDDOWN(F2930*0.05,0)))))</f>
        <v/>
      </c>
      <c r="I2930" s="21">
        <f>IF(C2930&lt;=2000,0,MIN(C2930,ROUNDDOWN(F2930*0.4,0))-2000)</f>
        <v/>
      </c>
      <c r="J2930" s="21">
        <f>MAX(0,ROUNDDOWN(F2930-E2930-G2930,-3))</f>
        <v/>
      </c>
      <c r="K2930" s="21">
        <f>MAX(0,ROUNDDOWN(F2930-E2930-G2930-H2930-I2930,-3))</f>
        <v/>
      </c>
      <c r="L2930" s="21">
        <f>MAX(0,ROUNDDOWN(F2930-E2930-G2930-H2930,-3))</f>
        <v/>
      </c>
      <c r="M2930" s="21">
        <f>IF(J2930&lt;=0,0,ROUNDDOWN((J2930*LOOKUP(J2930,{0,1950001,3300001,6950001,9000001,18000001,40000001},{0.05,0.1,0.2,0.23,0.33,0.4,0.45})-LOOKUP(J2930,{0,1950001,3300001,6950001,9000001,18000001,40000001},{0,97500,427500,636000,1536000,2796000,4796000}))*1.021,-2))</f>
        <v/>
      </c>
      <c r="N2930" s="21">
        <f>IF(K2930&lt;=0,0,ROUNDDOWN((K2930*LOOKUP(K2930,{0,1950001,3300001,6950001,9000001,18000001,40000001},{0.05,0.1,0.2,0.23,0.33,0.4,0.45})-LOOKUP(K2930,{0,1950001,3300001,6950001,9000001,18000001,40000001},{0,97500,427500,636000,1536000,2796000,4796000}))*1.021,-2))</f>
        <v/>
      </c>
      <c r="O2930" s="21">
        <f>IF(L2930&lt;=0,0,ROUNDDOWN((L2930*LOOKUP(L2930,{0,1950001,3300001,6950001,9000001,18000001,40000001},{0.05,0.1,0.2,0.23,0.33,0.4,0.45})-LOOKUP(L2930,{0,1950001,3300001,6950001,9000001,18000001,40000001},{0,97500,427500,636000,1536000,2796000,4796000}))*1.021,-2))</f>
        <v/>
      </c>
      <c r="P2930" s="21">
        <f>MAX(0,ROUNDDOWN(F2930-E2930-430000,-3))</f>
        <v/>
      </c>
      <c r="Q2930" s="21">
        <f>MAX(0,ROUNDDOWN(F2930-E2930-430000-H2930,-3))</f>
        <v/>
      </c>
      <c r="R2930" s="21">
        <f>IF(F2930&lt;=450000,0,MAX(0,P2930*0.06-MIN(50000,P2930)*0.03))</f>
        <v/>
      </c>
      <c r="S2930" s="21">
        <f>IF(F2930&lt;=450000,0,MAX(0,P2930*0.04-MIN(50000,P2930)*0.02))</f>
        <v/>
      </c>
      <c r="T2930" s="21">
        <f>IF(F2930&lt;=450000,0,MAX(0,Q2930*0.06-MIN(50000,Q2930)*0.03))</f>
        <v/>
      </c>
      <c r="U2930" s="21">
        <f>IF(F2930&lt;=450000,0,MAX(0,Q2930*0.04-MIN(50000,Q2930)*0.02))</f>
        <v/>
      </c>
      <c r="V2930" s="21">
        <f>50000+MAX(0,G2930-480000)</f>
        <v/>
      </c>
      <c r="W2930" s="21">
        <f>P2930-V2930</f>
        <v/>
      </c>
      <c r="X2930" s="21">
        <f>Q2930-V2930</f>
        <v/>
      </c>
      <c r="Y2930" s="22">
        <f>IF(W2930&lt;0,0.9,LOOKUP(W2930,{0,1950001,3300001,6950001,9000001,18000001,40000001},{0.84895,0.7979,0.6958,0.66517,0.56307,0.4916,0.44055}))</f>
        <v/>
      </c>
      <c r="Z2930" s="22">
        <f>IF(X2930&lt;0,0.9,LOOKUP(X2930,{0,1950001,3300001,6950001,9000001,18000001,40000001},{0.84895,0.7979,0.6958,0.66517,0.56307,0.4916,0.44055}))</f>
        <v/>
      </c>
      <c r="AA2930" s="22">
        <f>IF(W2930&lt;0,0,CHOOSE(MATCH(W2930,{0,1950001,3300001,6950001,9000001},1),5.105/84.895,10.21/79.79,20.42/69.58,23.483/66.517,33.693/56.307))</f>
        <v/>
      </c>
      <c r="AB2930" s="21">
        <f>IF(C2930&lt;=2000,0,(MIN(C2930,ROUNDDOWN(F2930*0.3,0))-2000)*0.1)</f>
        <v/>
      </c>
      <c r="AC2930" s="21">
        <f>IF(C2930&lt;=2000,0,MIN((C2930-2000)*Y2930,(R2930+S2930)*0.2))</f>
        <v/>
      </c>
      <c r="AD2930" s="21">
        <f>IF(C2930&lt;=2000,0,MIN((C2930-2000)*Z2930,(T2930+U2930)*0.2))</f>
        <v/>
      </c>
      <c r="AE2930" s="21">
        <f>AC2930*AA2930</f>
        <v/>
      </c>
      <c r="AF2930" s="21">
        <f>ROUNDDOWN(R2930,-2)+ROUNDDOWN(S2930,-2)</f>
        <v/>
      </c>
      <c r="AG2930" s="21">
        <f>ROUNDDOWN(MAX(0,R2930-(AB2930+AC2930+AE2930)*0.6),-2)+ROUNDDOWN(MAX(0,S2930-(AB2930+AC2930+AE2930)*0.4),-2)</f>
        <v/>
      </c>
      <c r="AH2930" s="21">
        <f>ROUNDDOWN(MAX(0,T2930-(AB2930+AD2930)*0.6),-2)+ROUNDDOWN(MAX(0,U2930-(AB2930+AD2930)*0.4),-2)</f>
        <v/>
      </c>
      <c r="AI2930" s="21">
        <f>ROUNDDOWN(T2930,-2)+ROUNDDOWN(U2930,-2)</f>
        <v/>
      </c>
      <c r="AJ2930" s="21">
        <f>M2930+AF2930</f>
        <v/>
      </c>
      <c r="AK2930" s="21">
        <f>M2930+AG2930</f>
        <v/>
      </c>
      <c r="AL2930" s="21">
        <f>N2930+AH2930</f>
        <v/>
      </c>
      <c r="AM2930" s="21">
        <f>O2930+AI2930</f>
        <v/>
      </c>
      <c r="AN2930" s="21">
        <f>N2930+AI2930</f>
        <v/>
      </c>
      <c r="AO2930" s="21">
        <f>ROUNDDOWN((R2930+S2930)*0.2/Y2930+2000,0)</f>
        <v/>
      </c>
      <c r="AP2930" s="21">
        <f>ROUNDDOWN((T2930+U2930)*0.2/Z2930+2000,0)</f>
        <v/>
      </c>
      <c r="AQ2930" s="21">
        <f>AL2930-AK2930</f>
        <v/>
      </c>
      <c r="AR2930" s="21">
        <f>AM2930-AK2930</f>
        <v/>
      </c>
      <c r="AS2930" s="21">
        <f>AM2930-AL2930</f>
        <v/>
      </c>
      <c r="AT2930" s="21">
        <f>AK2930+C2930-AJ2930</f>
        <v/>
      </c>
      <c r="AU2930" s="21">
        <f>AL2930+C2930-AM2930</f>
        <v/>
      </c>
      <c r="AV2930" s="21">
        <f>AN2930+C2930-AM2930</f>
        <v/>
      </c>
    </row>
    <row r="2931">
      <c r="A2931" t="inlineStr">
        <is>
          <t>1万円刻み</t>
        </is>
      </c>
      <c r="B2931" s="21">
        <f>'5_1万円刻み'!$A$1168</f>
        <v/>
      </c>
      <c r="C2931" s="21">
        <f>AO2931</f>
        <v/>
      </c>
      <c r="D2931" s="21" t="n">
        <v>0</v>
      </c>
      <c r="E2931" s="21">
        <f>ROUND(MIN(B2931/12,650000)*12*0.0915+MIN(B2931/12,1390000)*12*(0.0504+0)+B2931*0.005,0)</f>
        <v/>
      </c>
      <c r="F2931" s="21">
        <f>IF(B2931&lt;741000,0,IF(B2931&lt;2191000,B2931-740000,IF(B2931&lt;2193000,1451000,IF(B2931&lt;2196000,1453000,IF(B2931&lt;2200000,1456000,IF(B2931&lt;3600000,ROUND(ROUNDDOWN(B2931/4,-3)*2.8,0)-80000,IF(B2931&lt;6600000,ROUND(ROUNDDOWN(B2931/4,-3)*3.2,0)-440000,IF(B2931&lt;8500000,ROUNDDOWN(B2931*0.9,0)-1100000,B2931-1950000))))))))</f>
        <v/>
      </c>
      <c r="G2931" s="21">
        <f>IF(F2931&gt;23500000,NA(),IF(F2931&lt;=4890000,1040000,IF(F2931&lt;=6550000,670000,620000)))</f>
        <v/>
      </c>
      <c r="H2931" s="21">
        <f>IF(D2931&lt;=0,0,MAX(0,MIN(2000000,D2931-MIN(100000,ROUNDDOWN(F2931*0.05,0)))))</f>
        <v/>
      </c>
      <c r="I2931" s="21">
        <f>IF(C2931&lt;=2000,0,MIN(C2931,ROUNDDOWN(F2931*0.4,0))-2000)</f>
        <v/>
      </c>
      <c r="J2931" s="21">
        <f>MAX(0,ROUNDDOWN(F2931-E2931-G2931,-3))</f>
        <v/>
      </c>
      <c r="K2931" s="21">
        <f>MAX(0,ROUNDDOWN(F2931-E2931-G2931-H2931-I2931,-3))</f>
        <v/>
      </c>
      <c r="L2931" s="21">
        <f>MAX(0,ROUNDDOWN(F2931-E2931-G2931-H2931,-3))</f>
        <v/>
      </c>
      <c r="M2931" s="21">
        <f>IF(J2931&lt;=0,0,ROUNDDOWN((J2931*LOOKUP(J2931,{0,1950001,3300001,6950001,9000001,18000001,40000001},{0.05,0.1,0.2,0.23,0.33,0.4,0.45})-LOOKUP(J2931,{0,1950001,3300001,6950001,9000001,18000001,40000001},{0,97500,427500,636000,1536000,2796000,4796000}))*1.021,-2))</f>
        <v/>
      </c>
      <c r="N2931" s="21">
        <f>IF(K2931&lt;=0,0,ROUNDDOWN((K2931*LOOKUP(K2931,{0,1950001,3300001,6950001,9000001,18000001,40000001},{0.05,0.1,0.2,0.23,0.33,0.4,0.45})-LOOKUP(K2931,{0,1950001,3300001,6950001,9000001,18000001,40000001},{0,97500,427500,636000,1536000,2796000,4796000}))*1.021,-2))</f>
        <v/>
      </c>
      <c r="O2931" s="21">
        <f>IF(L2931&lt;=0,0,ROUNDDOWN((L2931*LOOKUP(L2931,{0,1950001,3300001,6950001,9000001,18000001,40000001},{0.05,0.1,0.2,0.23,0.33,0.4,0.45})-LOOKUP(L2931,{0,1950001,3300001,6950001,9000001,18000001,40000001},{0,97500,427500,636000,1536000,2796000,4796000}))*1.021,-2))</f>
        <v/>
      </c>
      <c r="P2931" s="21">
        <f>MAX(0,ROUNDDOWN(F2931-E2931-430000,-3))</f>
        <v/>
      </c>
      <c r="Q2931" s="21">
        <f>MAX(0,ROUNDDOWN(F2931-E2931-430000-H2931,-3))</f>
        <v/>
      </c>
      <c r="R2931" s="21">
        <f>IF(F2931&lt;=450000,0,MAX(0,P2931*0.06-MIN(50000,P2931)*0.03))</f>
        <v/>
      </c>
      <c r="S2931" s="21">
        <f>IF(F2931&lt;=450000,0,MAX(0,P2931*0.04-MIN(50000,P2931)*0.02))</f>
        <v/>
      </c>
      <c r="T2931" s="21">
        <f>IF(F2931&lt;=450000,0,MAX(0,Q2931*0.06-MIN(50000,Q2931)*0.03))</f>
        <v/>
      </c>
      <c r="U2931" s="21">
        <f>IF(F2931&lt;=450000,0,MAX(0,Q2931*0.04-MIN(50000,Q2931)*0.02))</f>
        <v/>
      </c>
      <c r="V2931" s="21">
        <f>50000+MAX(0,G2931-480000)</f>
        <v/>
      </c>
      <c r="W2931" s="21">
        <f>P2931-V2931</f>
        <v/>
      </c>
      <c r="X2931" s="21">
        <f>Q2931-V2931</f>
        <v/>
      </c>
      <c r="Y2931" s="22">
        <f>IF(W2931&lt;0,0.9,LOOKUP(W2931,{0,1950001,3300001,6950001,9000001,18000001,40000001},{0.84895,0.7979,0.6958,0.66517,0.56307,0.4916,0.44055}))</f>
        <v/>
      </c>
      <c r="Z2931" s="22">
        <f>IF(X2931&lt;0,0.9,LOOKUP(X2931,{0,1950001,3300001,6950001,9000001,18000001,40000001},{0.84895,0.7979,0.6958,0.66517,0.56307,0.4916,0.44055}))</f>
        <v/>
      </c>
      <c r="AA2931" s="22">
        <f>IF(W2931&lt;0,0,CHOOSE(MATCH(W2931,{0,1950001,3300001,6950001,9000001},1),5.105/84.895,10.21/79.79,20.42/69.58,23.483/66.517,33.693/56.307))</f>
        <v/>
      </c>
      <c r="AB2931" s="21">
        <f>IF(C2931&lt;=2000,0,(MIN(C2931,ROUNDDOWN(F2931*0.3,0))-2000)*0.1)</f>
        <v/>
      </c>
      <c r="AC2931" s="21">
        <f>IF(C2931&lt;=2000,0,MIN((C2931-2000)*Y2931,(R2931+S2931)*0.2))</f>
        <v/>
      </c>
      <c r="AD2931" s="21">
        <f>IF(C2931&lt;=2000,0,MIN((C2931-2000)*Z2931,(T2931+U2931)*0.2))</f>
        <v/>
      </c>
      <c r="AE2931" s="21">
        <f>AC2931*AA2931</f>
        <v/>
      </c>
      <c r="AF2931" s="21">
        <f>ROUNDDOWN(R2931,-2)+ROUNDDOWN(S2931,-2)</f>
        <v/>
      </c>
      <c r="AG2931" s="21">
        <f>ROUNDDOWN(MAX(0,R2931-(AB2931+AC2931+AE2931)*0.6),-2)+ROUNDDOWN(MAX(0,S2931-(AB2931+AC2931+AE2931)*0.4),-2)</f>
        <v/>
      </c>
      <c r="AH2931" s="21">
        <f>ROUNDDOWN(MAX(0,T2931-(AB2931+AD2931)*0.6),-2)+ROUNDDOWN(MAX(0,U2931-(AB2931+AD2931)*0.4),-2)</f>
        <v/>
      </c>
      <c r="AI2931" s="21">
        <f>ROUNDDOWN(T2931,-2)+ROUNDDOWN(U2931,-2)</f>
        <v/>
      </c>
      <c r="AJ2931" s="21">
        <f>M2931+AF2931</f>
        <v/>
      </c>
      <c r="AK2931" s="21">
        <f>M2931+AG2931</f>
        <v/>
      </c>
      <c r="AL2931" s="21">
        <f>N2931+AH2931</f>
        <v/>
      </c>
      <c r="AM2931" s="21">
        <f>O2931+AI2931</f>
        <v/>
      </c>
      <c r="AN2931" s="21">
        <f>N2931+AI2931</f>
        <v/>
      </c>
      <c r="AO2931" s="21">
        <f>ROUNDDOWN((R2931+S2931)*0.2/Y2931+2000,0)</f>
        <v/>
      </c>
      <c r="AP2931" s="21">
        <f>ROUNDDOWN((T2931+U2931)*0.2/Z2931+2000,0)</f>
        <v/>
      </c>
      <c r="AQ2931" s="21">
        <f>AL2931-AK2931</f>
        <v/>
      </c>
      <c r="AR2931" s="21">
        <f>AM2931-AK2931</f>
        <v/>
      </c>
      <c r="AS2931" s="21">
        <f>AM2931-AL2931</f>
        <v/>
      </c>
      <c r="AT2931" s="21">
        <f>AK2931+C2931-AJ2931</f>
        <v/>
      </c>
      <c r="AU2931" s="21">
        <f>AL2931+C2931-AM2931</f>
        <v/>
      </c>
      <c r="AV2931" s="21">
        <f>AN2931+C2931-AM2931</f>
        <v/>
      </c>
    </row>
    <row r="2932">
      <c r="A2932" t="inlineStr">
        <is>
          <t>1万円刻み</t>
        </is>
      </c>
      <c r="B2932" s="21">
        <f>'5_1万円刻み'!$A$1169</f>
        <v/>
      </c>
      <c r="C2932" s="21">
        <f>AO2932</f>
        <v/>
      </c>
      <c r="D2932" s="21" t="n">
        <v>0</v>
      </c>
      <c r="E2932" s="21">
        <f>ROUND(MIN(B2932/12,650000)*12*0.0915+MIN(B2932/12,1390000)*12*(0.0504+0)+B2932*0.005,0)</f>
        <v/>
      </c>
      <c r="F2932" s="21">
        <f>IF(B2932&lt;741000,0,IF(B2932&lt;2191000,B2932-740000,IF(B2932&lt;2193000,1451000,IF(B2932&lt;2196000,1453000,IF(B2932&lt;2200000,1456000,IF(B2932&lt;3600000,ROUND(ROUNDDOWN(B2932/4,-3)*2.8,0)-80000,IF(B2932&lt;6600000,ROUND(ROUNDDOWN(B2932/4,-3)*3.2,0)-440000,IF(B2932&lt;8500000,ROUNDDOWN(B2932*0.9,0)-1100000,B2932-1950000))))))))</f>
        <v/>
      </c>
      <c r="G2932" s="21">
        <f>IF(F2932&gt;23500000,NA(),IF(F2932&lt;=4890000,1040000,IF(F2932&lt;=6550000,670000,620000)))</f>
        <v/>
      </c>
      <c r="H2932" s="21">
        <f>IF(D2932&lt;=0,0,MAX(0,MIN(2000000,D2932-MIN(100000,ROUNDDOWN(F2932*0.05,0)))))</f>
        <v/>
      </c>
      <c r="I2932" s="21">
        <f>IF(C2932&lt;=2000,0,MIN(C2932,ROUNDDOWN(F2932*0.4,0))-2000)</f>
        <v/>
      </c>
      <c r="J2932" s="21">
        <f>MAX(0,ROUNDDOWN(F2932-E2932-G2932,-3))</f>
        <v/>
      </c>
      <c r="K2932" s="21">
        <f>MAX(0,ROUNDDOWN(F2932-E2932-G2932-H2932-I2932,-3))</f>
        <v/>
      </c>
      <c r="L2932" s="21">
        <f>MAX(0,ROUNDDOWN(F2932-E2932-G2932-H2932,-3))</f>
        <v/>
      </c>
      <c r="M2932" s="21">
        <f>IF(J2932&lt;=0,0,ROUNDDOWN((J2932*LOOKUP(J2932,{0,1950001,3300001,6950001,9000001,18000001,40000001},{0.05,0.1,0.2,0.23,0.33,0.4,0.45})-LOOKUP(J2932,{0,1950001,3300001,6950001,9000001,18000001,40000001},{0,97500,427500,636000,1536000,2796000,4796000}))*1.021,-2))</f>
        <v/>
      </c>
      <c r="N2932" s="21">
        <f>IF(K2932&lt;=0,0,ROUNDDOWN((K2932*LOOKUP(K2932,{0,1950001,3300001,6950001,9000001,18000001,40000001},{0.05,0.1,0.2,0.23,0.33,0.4,0.45})-LOOKUP(K2932,{0,1950001,3300001,6950001,9000001,18000001,40000001},{0,97500,427500,636000,1536000,2796000,4796000}))*1.021,-2))</f>
        <v/>
      </c>
      <c r="O2932" s="21">
        <f>IF(L2932&lt;=0,0,ROUNDDOWN((L2932*LOOKUP(L2932,{0,1950001,3300001,6950001,9000001,18000001,40000001},{0.05,0.1,0.2,0.23,0.33,0.4,0.45})-LOOKUP(L2932,{0,1950001,3300001,6950001,9000001,18000001,40000001},{0,97500,427500,636000,1536000,2796000,4796000}))*1.021,-2))</f>
        <v/>
      </c>
      <c r="P2932" s="21">
        <f>MAX(0,ROUNDDOWN(F2932-E2932-430000,-3))</f>
        <v/>
      </c>
      <c r="Q2932" s="21">
        <f>MAX(0,ROUNDDOWN(F2932-E2932-430000-H2932,-3))</f>
        <v/>
      </c>
      <c r="R2932" s="21">
        <f>IF(F2932&lt;=450000,0,MAX(0,P2932*0.06-MIN(50000,P2932)*0.03))</f>
        <v/>
      </c>
      <c r="S2932" s="21">
        <f>IF(F2932&lt;=450000,0,MAX(0,P2932*0.04-MIN(50000,P2932)*0.02))</f>
        <v/>
      </c>
      <c r="T2932" s="21">
        <f>IF(F2932&lt;=450000,0,MAX(0,Q2932*0.06-MIN(50000,Q2932)*0.03))</f>
        <v/>
      </c>
      <c r="U2932" s="21">
        <f>IF(F2932&lt;=450000,0,MAX(0,Q2932*0.04-MIN(50000,Q2932)*0.02))</f>
        <v/>
      </c>
      <c r="V2932" s="21">
        <f>50000+MAX(0,G2932-480000)</f>
        <v/>
      </c>
      <c r="W2932" s="21">
        <f>P2932-V2932</f>
        <v/>
      </c>
      <c r="X2932" s="21">
        <f>Q2932-V2932</f>
        <v/>
      </c>
      <c r="Y2932" s="22">
        <f>IF(W2932&lt;0,0.9,LOOKUP(W2932,{0,1950001,3300001,6950001,9000001,18000001,40000001},{0.84895,0.7979,0.6958,0.66517,0.56307,0.4916,0.44055}))</f>
        <v/>
      </c>
      <c r="Z2932" s="22">
        <f>IF(X2932&lt;0,0.9,LOOKUP(X2932,{0,1950001,3300001,6950001,9000001,18000001,40000001},{0.84895,0.7979,0.6958,0.66517,0.56307,0.4916,0.44055}))</f>
        <v/>
      </c>
      <c r="AA2932" s="22">
        <f>IF(W2932&lt;0,0,CHOOSE(MATCH(W2932,{0,1950001,3300001,6950001,9000001},1),5.105/84.895,10.21/79.79,20.42/69.58,23.483/66.517,33.693/56.307))</f>
        <v/>
      </c>
      <c r="AB2932" s="21">
        <f>IF(C2932&lt;=2000,0,(MIN(C2932,ROUNDDOWN(F2932*0.3,0))-2000)*0.1)</f>
        <v/>
      </c>
      <c r="AC2932" s="21">
        <f>IF(C2932&lt;=2000,0,MIN((C2932-2000)*Y2932,(R2932+S2932)*0.2))</f>
        <v/>
      </c>
      <c r="AD2932" s="21">
        <f>IF(C2932&lt;=2000,0,MIN((C2932-2000)*Z2932,(T2932+U2932)*0.2))</f>
        <v/>
      </c>
      <c r="AE2932" s="21">
        <f>AC2932*AA2932</f>
        <v/>
      </c>
      <c r="AF2932" s="21">
        <f>ROUNDDOWN(R2932,-2)+ROUNDDOWN(S2932,-2)</f>
        <v/>
      </c>
      <c r="AG2932" s="21">
        <f>ROUNDDOWN(MAX(0,R2932-(AB2932+AC2932+AE2932)*0.6),-2)+ROUNDDOWN(MAX(0,S2932-(AB2932+AC2932+AE2932)*0.4),-2)</f>
        <v/>
      </c>
      <c r="AH2932" s="21">
        <f>ROUNDDOWN(MAX(0,T2932-(AB2932+AD2932)*0.6),-2)+ROUNDDOWN(MAX(0,U2932-(AB2932+AD2932)*0.4),-2)</f>
        <v/>
      </c>
      <c r="AI2932" s="21">
        <f>ROUNDDOWN(T2932,-2)+ROUNDDOWN(U2932,-2)</f>
        <v/>
      </c>
      <c r="AJ2932" s="21">
        <f>M2932+AF2932</f>
        <v/>
      </c>
      <c r="AK2932" s="21">
        <f>M2932+AG2932</f>
        <v/>
      </c>
      <c r="AL2932" s="21">
        <f>N2932+AH2932</f>
        <v/>
      </c>
      <c r="AM2932" s="21">
        <f>O2932+AI2932</f>
        <v/>
      </c>
      <c r="AN2932" s="21">
        <f>N2932+AI2932</f>
        <v/>
      </c>
      <c r="AO2932" s="21">
        <f>ROUNDDOWN((R2932+S2932)*0.2/Y2932+2000,0)</f>
        <v/>
      </c>
      <c r="AP2932" s="21">
        <f>ROUNDDOWN((T2932+U2932)*0.2/Z2932+2000,0)</f>
        <v/>
      </c>
      <c r="AQ2932" s="21">
        <f>AL2932-AK2932</f>
        <v/>
      </c>
      <c r="AR2932" s="21">
        <f>AM2932-AK2932</f>
        <v/>
      </c>
      <c r="AS2932" s="21">
        <f>AM2932-AL2932</f>
        <v/>
      </c>
      <c r="AT2932" s="21">
        <f>AK2932+C2932-AJ2932</f>
        <v/>
      </c>
      <c r="AU2932" s="21">
        <f>AL2932+C2932-AM2932</f>
        <v/>
      </c>
      <c r="AV2932" s="21">
        <f>AN2932+C2932-AM2932</f>
        <v/>
      </c>
    </row>
    <row r="2933">
      <c r="A2933" t="inlineStr">
        <is>
          <t>1万円刻み</t>
        </is>
      </c>
      <c r="B2933" s="21">
        <f>'5_1万円刻み'!$A$1170</f>
        <v/>
      </c>
      <c r="C2933" s="21">
        <f>AO2933</f>
        <v/>
      </c>
      <c r="D2933" s="21" t="n">
        <v>0</v>
      </c>
      <c r="E2933" s="21">
        <f>ROUND(MIN(B2933/12,650000)*12*0.0915+MIN(B2933/12,1390000)*12*(0.0504+0)+B2933*0.005,0)</f>
        <v/>
      </c>
      <c r="F2933" s="21">
        <f>IF(B2933&lt;741000,0,IF(B2933&lt;2191000,B2933-740000,IF(B2933&lt;2193000,1451000,IF(B2933&lt;2196000,1453000,IF(B2933&lt;2200000,1456000,IF(B2933&lt;3600000,ROUND(ROUNDDOWN(B2933/4,-3)*2.8,0)-80000,IF(B2933&lt;6600000,ROUND(ROUNDDOWN(B2933/4,-3)*3.2,0)-440000,IF(B2933&lt;8500000,ROUNDDOWN(B2933*0.9,0)-1100000,B2933-1950000))))))))</f>
        <v/>
      </c>
      <c r="G2933" s="21">
        <f>IF(F2933&gt;23500000,NA(),IF(F2933&lt;=4890000,1040000,IF(F2933&lt;=6550000,670000,620000)))</f>
        <v/>
      </c>
      <c r="H2933" s="21">
        <f>IF(D2933&lt;=0,0,MAX(0,MIN(2000000,D2933-MIN(100000,ROUNDDOWN(F2933*0.05,0)))))</f>
        <v/>
      </c>
      <c r="I2933" s="21">
        <f>IF(C2933&lt;=2000,0,MIN(C2933,ROUNDDOWN(F2933*0.4,0))-2000)</f>
        <v/>
      </c>
      <c r="J2933" s="21">
        <f>MAX(0,ROUNDDOWN(F2933-E2933-G2933,-3))</f>
        <v/>
      </c>
      <c r="K2933" s="21">
        <f>MAX(0,ROUNDDOWN(F2933-E2933-G2933-H2933-I2933,-3))</f>
        <v/>
      </c>
      <c r="L2933" s="21">
        <f>MAX(0,ROUNDDOWN(F2933-E2933-G2933-H2933,-3))</f>
        <v/>
      </c>
      <c r="M2933" s="21">
        <f>IF(J2933&lt;=0,0,ROUNDDOWN((J2933*LOOKUP(J2933,{0,1950001,3300001,6950001,9000001,18000001,40000001},{0.05,0.1,0.2,0.23,0.33,0.4,0.45})-LOOKUP(J2933,{0,1950001,3300001,6950001,9000001,18000001,40000001},{0,97500,427500,636000,1536000,2796000,4796000}))*1.021,-2))</f>
        <v/>
      </c>
      <c r="N2933" s="21">
        <f>IF(K2933&lt;=0,0,ROUNDDOWN((K2933*LOOKUP(K2933,{0,1950001,3300001,6950001,9000001,18000001,40000001},{0.05,0.1,0.2,0.23,0.33,0.4,0.45})-LOOKUP(K2933,{0,1950001,3300001,6950001,9000001,18000001,40000001},{0,97500,427500,636000,1536000,2796000,4796000}))*1.021,-2))</f>
        <v/>
      </c>
      <c r="O2933" s="21">
        <f>IF(L2933&lt;=0,0,ROUNDDOWN((L2933*LOOKUP(L2933,{0,1950001,3300001,6950001,9000001,18000001,40000001},{0.05,0.1,0.2,0.23,0.33,0.4,0.45})-LOOKUP(L2933,{0,1950001,3300001,6950001,9000001,18000001,40000001},{0,97500,427500,636000,1536000,2796000,4796000}))*1.021,-2))</f>
        <v/>
      </c>
      <c r="P2933" s="21">
        <f>MAX(0,ROUNDDOWN(F2933-E2933-430000,-3))</f>
        <v/>
      </c>
      <c r="Q2933" s="21">
        <f>MAX(0,ROUNDDOWN(F2933-E2933-430000-H2933,-3))</f>
        <v/>
      </c>
      <c r="R2933" s="21">
        <f>IF(F2933&lt;=450000,0,MAX(0,P2933*0.06-MIN(50000,P2933)*0.03))</f>
        <v/>
      </c>
      <c r="S2933" s="21">
        <f>IF(F2933&lt;=450000,0,MAX(0,P2933*0.04-MIN(50000,P2933)*0.02))</f>
        <v/>
      </c>
      <c r="T2933" s="21">
        <f>IF(F2933&lt;=450000,0,MAX(0,Q2933*0.06-MIN(50000,Q2933)*0.03))</f>
        <v/>
      </c>
      <c r="U2933" s="21">
        <f>IF(F2933&lt;=450000,0,MAX(0,Q2933*0.04-MIN(50000,Q2933)*0.02))</f>
        <v/>
      </c>
      <c r="V2933" s="21">
        <f>50000+MAX(0,G2933-480000)</f>
        <v/>
      </c>
      <c r="W2933" s="21">
        <f>P2933-V2933</f>
        <v/>
      </c>
      <c r="X2933" s="21">
        <f>Q2933-V2933</f>
        <v/>
      </c>
      <c r="Y2933" s="22">
        <f>IF(W2933&lt;0,0.9,LOOKUP(W2933,{0,1950001,3300001,6950001,9000001,18000001,40000001},{0.84895,0.7979,0.6958,0.66517,0.56307,0.4916,0.44055}))</f>
        <v/>
      </c>
      <c r="Z2933" s="22">
        <f>IF(X2933&lt;0,0.9,LOOKUP(X2933,{0,1950001,3300001,6950001,9000001,18000001,40000001},{0.84895,0.7979,0.6958,0.66517,0.56307,0.4916,0.44055}))</f>
        <v/>
      </c>
      <c r="AA2933" s="22">
        <f>IF(W2933&lt;0,0,CHOOSE(MATCH(W2933,{0,1950001,3300001,6950001,9000001},1),5.105/84.895,10.21/79.79,20.42/69.58,23.483/66.517,33.693/56.307))</f>
        <v/>
      </c>
      <c r="AB2933" s="21">
        <f>IF(C2933&lt;=2000,0,(MIN(C2933,ROUNDDOWN(F2933*0.3,0))-2000)*0.1)</f>
        <v/>
      </c>
      <c r="AC2933" s="21">
        <f>IF(C2933&lt;=2000,0,MIN((C2933-2000)*Y2933,(R2933+S2933)*0.2))</f>
        <v/>
      </c>
      <c r="AD2933" s="21">
        <f>IF(C2933&lt;=2000,0,MIN((C2933-2000)*Z2933,(T2933+U2933)*0.2))</f>
        <v/>
      </c>
      <c r="AE2933" s="21">
        <f>AC2933*AA2933</f>
        <v/>
      </c>
      <c r="AF2933" s="21">
        <f>ROUNDDOWN(R2933,-2)+ROUNDDOWN(S2933,-2)</f>
        <v/>
      </c>
      <c r="AG2933" s="21">
        <f>ROUNDDOWN(MAX(0,R2933-(AB2933+AC2933+AE2933)*0.6),-2)+ROUNDDOWN(MAX(0,S2933-(AB2933+AC2933+AE2933)*0.4),-2)</f>
        <v/>
      </c>
      <c r="AH2933" s="21">
        <f>ROUNDDOWN(MAX(0,T2933-(AB2933+AD2933)*0.6),-2)+ROUNDDOWN(MAX(0,U2933-(AB2933+AD2933)*0.4),-2)</f>
        <v/>
      </c>
      <c r="AI2933" s="21">
        <f>ROUNDDOWN(T2933,-2)+ROUNDDOWN(U2933,-2)</f>
        <v/>
      </c>
      <c r="AJ2933" s="21">
        <f>M2933+AF2933</f>
        <v/>
      </c>
      <c r="AK2933" s="21">
        <f>M2933+AG2933</f>
        <v/>
      </c>
      <c r="AL2933" s="21">
        <f>N2933+AH2933</f>
        <v/>
      </c>
      <c r="AM2933" s="21">
        <f>O2933+AI2933</f>
        <v/>
      </c>
      <c r="AN2933" s="21">
        <f>N2933+AI2933</f>
        <v/>
      </c>
      <c r="AO2933" s="21">
        <f>ROUNDDOWN((R2933+S2933)*0.2/Y2933+2000,0)</f>
        <v/>
      </c>
      <c r="AP2933" s="21">
        <f>ROUNDDOWN((T2933+U2933)*0.2/Z2933+2000,0)</f>
        <v/>
      </c>
      <c r="AQ2933" s="21">
        <f>AL2933-AK2933</f>
        <v/>
      </c>
      <c r="AR2933" s="21">
        <f>AM2933-AK2933</f>
        <v/>
      </c>
      <c r="AS2933" s="21">
        <f>AM2933-AL2933</f>
        <v/>
      </c>
      <c r="AT2933" s="21">
        <f>AK2933+C2933-AJ2933</f>
        <v/>
      </c>
      <c r="AU2933" s="21">
        <f>AL2933+C2933-AM2933</f>
        <v/>
      </c>
      <c r="AV2933" s="21">
        <f>AN2933+C2933-AM2933</f>
        <v/>
      </c>
    </row>
    <row r="2934">
      <c r="A2934" t="inlineStr">
        <is>
          <t>1万円刻み</t>
        </is>
      </c>
      <c r="B2934" s="21">
        <f>'5_1万円刻み'!$A$1171</f>
        <v/>
      </c>
      <c r="C2934" s="21">
        <f>AO2934</f>
        <v/>
      </c>
      <c r="D2934" s="21" t="n">
        <v>0</v>
      </c>
      <c r="E2934" s="21">
        <f>ROUND(MIN(B2934/12,650000)*12*0.0915+MIN(B2934/12,1390000)*12*(0.0504+0)+B2934*0.005,0)</f>
        <v/>
      </c>
      <c r="F2934" s="21">
        <f>IF(B2934&lt;741000,0,IF(B2934&lt;2191000,B2934-740000,IF(B2934&lt;2193000,1451000,IF(B2934&lt;2196000,1453000,IF(B2934&lt;2200000,1456000,IF(B2934&lt;3600000,ROUND(ROUNDDOWN(B2934/4,-3)*2.8,0)-80000,IF(B2934&lt;6600000,ROUND(ROUNDDOWN(B2934/4,-3)*3.2,0)-440000,IF(B2934&lt;8500000,ROUNDDOWN(B2934*0.9,0)-1100000,B2934-1950000))))))))</f>
        <v/>
      </c>
      <c r="G2934" s="21">
        <f>IF(F2934&gt;23500000,NA(),IF(F2934&lt;=4890000,1040000,IF(F2934&lt;=6550000,670000,620000)))</f>
        <v/>
      </c>
      <c r="H2934" s="21">
        <f>IF(D2934&lt;=0,0,MAX(0,MIN(2000000,D2934-MIN(100000,ROUNDDOWN(F2934*0.05,0)))))</f>
        <v/>
      </c>
      <c r="I2934" s="21">
        <f>IF(C2934&lt;=2000,0,MIN(C2934,ROUNDDOWN(F2934*0.4,0))-2000)</f>
        <v/>
      </c>
      <c r="J2934" s="21">
        <f>MAX(0,ROUNDDOWN(F2934-E2934-G2934,-3))</f>
        <v/>
      </c>
      <c r="K2934" s="21">
        <f>MAX(0,ROUNDDOWN(F2934-E2934-G2934-H2934-I2934,-3))</f>
        <v/>
      </c>
      <c r="L2934" s="21">
        <f>MAX(0,ROUNDDOWN(F2934-E2934-G2934-H2934,-3))</f>
        <v/>
      </c>
      <c r="M2934" s="21">
        <f>IF(J2934&lt;=0,0,ROUNDDOWN((J2934*LOOKUP(J2934,{0,1950001,3300001,6950001,9000001,18000001,40000001},{0.05,0.1,0.2,0.23,0.33,0.4,0.45})-LOOKUP(J2934,{0,1950001,3300001,6950001,9000001,18000001,40000001},{0,97500,427500,636000,1536000,2796000,4796000}))*1.021,-2))</f>
        <v/>
      </c>
      <c r="N2934" s="21">
        <f>IF(K2934&lt;=0,0,ROUNDDOWN((K2934*LOOKUP(K2934,{0,1950001,3300001,6950001,9000001,18000001,40000001},{0.05,0.1,0.2,0.23,0.33,0.4,0.45})-LOOKUP(K2934,{0,1950001,3300001,6950001,9000001,18000001,40000001},{0,97500,427500,636000,1536000,2796000,4796000}))*1.021,-2))</f>
        <v/>
      </c>
      <c r="O2934" s="21">
        <f>IF(L2934&lt;=0,0,ROUNDDOWN((L2934*LOOKUP(L2934,{0,1950001,3300001,6950001,9000001,18000001,40000001},{0.05,0.1,0.2,0.23,0.33,0.4,0.45})-LOOKUP(L2934,{0,1950001,3300001,6950001,9000001,18000001,40000001},{0,97500,427500,636000,1536000,2796000,4796000}))*1.021,-2))</f>
        <v/>
      </c>
      <c r="P2934" s="21">
        <f>MAX(0,ROUNDDOWN(F2934-E2934-430000,-3))</f>
        <v/>
      </c>
      <c r="Q2934" s="21">
        <f>MAX(0,ROUNDDOWN(F2934-E2934-430000-H2934,-3))</f>
        <v/>
      </c>
      <c r="R2934" s="21">
        <f>IF(F2934&lt;=450000,0,MAX(0,P2934*0.06-MIN(50000,P2934)*0.03))</f>
        <v/>
      </c>
      <c r="S2934" s="21">
        <f>IF(F2934&lt;=450000,0,MAX(0,P2934*0.04-MIN(50000,P2934)*0.02))</f>
        <v/>
      </c>
      <c r="T2934" s="21">
        <f>IF(F2934&lt;=450000,0,MAX(0,Q2934*0.06-MIN(50000,Q2934)*0.03))</f>
        <v/>
      </c>
      <c r="U2934" s="21">
        <f>IF(F2934&lt;=450000,0,MAX(0,Q2934*0.04-MIN(50000,Q2934)*0.02))</f>
        <v/>
      </c>
      <c r="V2934" s="21">
        <f>50000+MAX(0,G2934-480000)</f>
        <v/>
      </c>
      <c r="W2934" s="21">
        <f>P2934-V2934</f>
        <v/>
      </c>
      <c r="X2934" s="21">
        <f>Q2934-V2934</f>
        <v/>
      </c>
      <c r="Y2934" s="22">
        <f>IF(W2934&lt;0,0.9,LOOKUP(W2934,{0,1950001,3300001,6950001,9000001,18000001,40000001},{0.84895,0.7979,0.6958,0.66517,0.56307,0.4916,0.44055}))</f>
        <v/>
      </c>
      <c r="Z2934" s="22">
        <f>IF(X2934&lt;0,0.9,LOOKUP(X2934,{0,1950001,3300001,6950001,9000001,18000001,40000001},{0.84895,0.7979,0.6958,0.66517,0.56307,0.4916,0.44055}))</f>
        <v/>
      </c>
      <c r="AA2934" s="22">
        <f>IF(W2934&lt;0,0,CHOOSE(MATCH(W2934,{0,1950001,3300001,6950001,9000001},1),5.105/84.895,10.21/79.79,20.42/69.58,23.483/66.517,33.693/56.307))</f>
        <v/>
      </c>
      <c r="AB2934" s="21">
        <f>IF(C2934&lt;=2000,0,(MIN(C2934,ROUNDDOWN(F2934*0.3,0))-2000)*0.1)</f>
        <v/>
      </c>
      <c r="AC2934" s="21">
        <f>IF(C2934&lt;=2000,0,MIN((C2934-2000)*Y2934,(R2934+S2934)*0.2))</f>
        <v/>
      </c>
      <c r="AD2934" s="21">
        <f>IF(C2934&lt;=2000,0,MIN((C2934-2000)*Z2934,(T2934+U2934)*0.2))</f>
        <v/>
      </c>
      <c r="AE2934" s="21">
        <f>AC2934*AA2934</f>
        <v/>
      </c>
      <c r="AF2934" s="21">
        <f>ROUNDDOWN(R2934,-2)+ROUNDDOWN(S2934,-2)</f>
        <v/>
      </c>
      <c r="AG2934" s="21">
        <f>ROUNDDOWN(MAX(0,R2934-(AB2934+AC2934+AE2934)*0.6),-2)+ROUNDDOWN(MAX(0,S2934-(AB2934+AC2934+AE2934)*0.4),-2)</f>
        <v/>
      </c>
      <c r="AH2934" s="21">
        <f>ROUNDDOWN(MAX(0,T2934-(AB2934+AD2934)*0.6),-2)+ROUNDDOWN(MAX(0,U2934-(AB2934+AD2934)*0.4),-2)</f>
        <v/>
      </c>
      <c r="AI2934" s="21">
        <f>ROUNDDOWN(T2934,-2)+ROUNDDOWN(U2934,-2)</f>
        <v/>
      </c>
      <c r="AJ2934" s="21">
        <f>M2934+AF2934</f>
        <v/>
      </c>
      <c r="AK2934" s="21">
        <f>M2934+AG2934</f>
        <v/>
      </c>
      <c r="AL2934" s="21">
        <f>N2934+AH2934</f>
        <v/>
      </c>
      <c r="AM2934" s="21">
        <f>O2934+AI2934</f>
        <v/>
      </c>
      <c r="AN2934" s="21">
        <f>N2934+AI2934</f>
        <v/>
      </c>
      <c r="AO2934" s="21">
        <f>ROUNDDOWN((R2934+S2934)*0.2/Y2934+2000,0)</f>
        <v/>
      </c>
      <c r="AP2934" s="21">
        <f>ROUNDDOWN((T2934+U2934)*0.2/Z2934+2000,0)</f>
        <v/>
      </c>
      <c r="AQ2934" s="21">
        <f>AL2934-AK2934</f>
        <v/>
      </c>
      <c r="AR2934" s="21">
        <f>AM2934-AK2934</f>
        <v/>
      </c>
      <c r="AS2934" s="21">
        <f>AM2934-AL2934</f>
        <v/>
      </c>
      <c r="AT2934" s="21">
        <f>AK2934+C2934-AJ2934</f>
        <v/>
      </c>
      <c r="AU2934" s="21">
        <f>AL2934+C2934-AM2934</f>
        <v/>
      </c>
      <c r="AV2934" s="21">
        <f>AN2934+C2934-AM2934</f>
        <v/>
      </c>
    </row>
    <row r="2935">
      <c r="A2935" t="inlineStr">
        <is>
          <t>1万円刻み</t>
        </is>
      </c>
      <c r="B2935" s="21">
        <f>'5_1万円刻み'!$A$1172</f>
        <v/>
      </c>
      <c r="C2935" s="21">
        <f>AO2935</f>
        <v/>
      </c>
      <c r="D2935" s="21" t="n">
        <v>0</v>
      </c>
      <c r="E2935" s="21">
        <f>ROUND(MIN(B2935/12,650000)*12*0.0915+MIN(B2935/12,1390000)*12*(0.0504+0)+B2935*0.005,0)</f>
        <v/>
      </c>
      <c r="F2935" s="21">
        <f>IF(B2935&lt;741000,0,IF(B2935&lt;2191000,B2935-740000,IF(B2935&lt;2193000,1451000,IF(B2935&lt;2196000,1453000,IF(B2935&lt;2200000,1456000,IF(B2935&lt;3600000,ROUND(ROUNDDOWN(B2935/4,-3)*2.8,0)-80000,IF(B2935&lt;6600000,ROUND(ROUNDDOWN(B2935/4,-3)*3.2,0)-440000,IF(B2935&lt;8500000,ROUNDDOWN(B2935*0.9,0)-1100000,B2935-1950000))))))))</f>
        <v/>
      </c>
      <c r="G2935" s="21">
        <f>IF(F2935&gt;23500000,NA(),IF(F2935&lt;=4890000,1040000,IF(F2935&lt;=6550000,670000,620000)))</f>
        <v/>
      </c>
      <c r="H2935" s="21">
        <f>IF(D2935&lt;=0,0,MAX(0,MIN(2000000,D2935-MIN(100000,ROUNDDOWN(F2935*0.05,0)))))</f>
        <v/>
      </c>
      <c r="I2935" s="21">
        <f>IF(C2935&lt;=2000,0,MIN(C2935,ROUNDDOWN(F2935*0.4,0))-2000)</f>
        <v/>
      </c>
      <c r="J2935" s="21">
        <f>MAX(0,ROUNDDOWN(F2935-E2935-G2935,-3))</f>
        <v/>
      </c>
      <c r="K2935" s="21">
        <f>MAX(0,ROUNDDOWN(F2935-E2935-G2935-H2935-I2935,-3))</f>
        <v/>
      </c>
      <c r="L2935" s="21">
        <f>MAX(0,ROUNDDOWN(F2935-E2935-G2935-H2935,-3))</f>
        <v/>
      </c>
      <c r="M2935" s="21">
        <f>IF(J2935&lt;=0,0,ROUNDDOWN((J2935*LOOKUP(J2935,{0,1950001,3300001,6950001,9000001,18000001,40000001},{0.05,0.1,0.2,0.23,0.33,0.4,0.45})-LOOKUP(J2935,{0,1950001,3300001,6950001,9000001,18000001,40000001},{0,97500,427500,636000,1536000,2796000,4796000}))*1.021,-2))</f>
        <v/>
      </c>
      <c r="N2935" s="21">
        <f>IF(K2935&lt;=0,0,ROUNDDOWN((K2935*LOOKUP(K2935,{0,1950001,3300001,6950001,9000001,18000001,40000001},{0.05,0.1,0.2,0.23,0.33,0.4,0.45})-LOOKUP(K2935,{0,1950001,3300001,6950001,9000001,18000001,40000001},{0,97500,427500,636000,1536000,2796000,4796000}))*1.021,-2))</f>
        <v/>
      </c>
      <c r="O2935" s="21">
        <f>IF(L2935&lt;=0,0,ROUNDDOWN((L2935*LOOKUP(L2935,{0,1950001,3300001,6950001,9000001,18000001,40000001},{0.05,0.1,0.2,0.23,0.33,0.4,0.45})-LOOKUP(L2935,{0,1950001,3300001,6950001,9000001,18000001,40000001},{0,97500,427500,636000,1536000,2796000,4796000}))*1.021,-2))</f>
        <v/>
      </c>
      <c r="P2935" s="21">
        <f>MAX(0,ROUNDDOWN(F2935-E2935-430000,-3))</f>
        <v/>
      </c>
      <c r="Q2935" s="21">
        <f>MAX(0,ROUNDDOWN(F2935-E2935-430000-H2935,-3))</f>
        <v/>
      </c>
      <c r="R2935" s="21">
        <f>IF(F2935&lt;=450000,0,MAX(0,P2935*0.06-MIN(50000,P2935)*0.03))</f>
        <v/>
      </c>
      <c r="S2935" s="21">
        <f>IF(F2935&lt;=450000,0,MAX(0,P2935*0.04-MIN(50000,P2935)*0.02))</f>
        <v/>
      </c>
      <c r="T2935" s="21">
        <f>IF(F2935&lt;=450000,0,MAX(0,Q2935*0.06-MIN(50000,Q2935)*0.03))</f>
        <v/>
      </c>
      <c r="U2935" s="21">
        <f>IF(F2935&lt;=450000,0,MAX(0,Q2935*0.04-MIN(50000,Q2935)*0.02))</f>
        <v/>
      </c>
      <c r="V2935" s="21">
        <f>50000+MAX(0,G2935-480000)</f>
        <v/>
      </c>
      <c r="W2935" s="21">
        <f>P2935-V2935</f>
        <v/>
      </c>
      <c r="X2935" s="21">
        <f>Q2935-V2935</f>
        <v/>
      </c>
      <c r="Y2935" s="22">
        <f>IF(W2935&lt;0,0.9,LOOKUP(W2935,{0,1950001,3300001,6950001,9000001,18000001,40000001},{0.84895,0.7979,0.6958,0.66517,0.56307,0.4916,0.44055}))</f>
        <v/>
      </c>
      <c r="Z2935" s="22">
        <f>IF(X2935&lt;0,0.9,LOOKUP(X2935,{0,1950001,3300001,6950001,9000001,18000001,40000001},{0.84895,0.7979,0.6958,0.66517,0.56307,0.4916,0.44055}))</f>
        <v/>
      </c>
      <c r="AA2935" s="22">
        <f>IF(W2935&lt;0,0,CHOOSE(MATCH(W2935,{0,1950001,3300001,6950001,9000001},1),5.105/84.895,10.21/79.79,20.42/69.58,23.483/66.517,33.693/56.307))</f>
        <v/>
      </c>
      <c r="AB2935" s="21">
        <f>IF(C2935&lt;=2000,0,(MIN(C2935,ROUNDDOWN(F2935*0.3,0))-2000)*0.1)</f>
        <v/>
      </c>
      <c r="AC2935" s="21">
        <f>IF(C2935&lt;=2000,0,MIN((C2935-2000)*Y2935,(R2935+S2935)*0.2))</f>
        <v/>
      </c>
      <c r="AD2935" s="21">
        <f>IF(C2935&lt;=2000,0,MIN((C2935-2000)*Z2935,(T2935+U2935)*0.2))</f>
        <v/>
      </c>
      <c r="AE2935" s="21">
        <f>AC2935*AA2935</f>
        <v/>
      </c>
      <c r="AF2935" s="21">
        <f>ROUNDDOWN(R2935,-2)+ROUNDDOWN(S2935,-2)</f>
        <v/>
      </c>
      <c r="AG2935" s="21">
        <f>ROUNDDOWN(MAX(0,R2935-(AB2935+AC2935+AE2935)*0.6),-2)+ROUNDDOWN(MAX(0,S2935-(AB2935+AC2935+AE2935)*0.4),-2)</f>
        <v/>
      </c>
      <c r="AH2935" s="21">
        <f>ROUNDDOWN(MAX(0,T2935-(AB2935+AD2935)*0.6),-2)+ROUNDDOWN(MAX(0,U2935-(AB2935+AD2935)*0.4),-2)</f>
        <v/>
      </c>
      <c r="AI2935" s="21">
        <f>ROUNDDOWN(T2935,-2)+ROUNDDOWN(U2935,-2)</f>
        <v/>
      </c>
      <c r="AJ2935" s="21">
        <f>M2935+AF2935</f>
        <v/>
      </c>
      <c r="AK2935" s="21">
        <f>M2935+AG2935</f>
        <v/>
      </c>
      <c r="AL2935" s="21">
        <f>N2935+AH2935</f>
        <v/>
      </c>
      <c r="AM2935" s="21">
        <f>O2935+AI2935</f>
        <v/>
      </c>
      <c r="AN2935" s="21">
        <f>N2935+AI2935</f>
        <v/>
      </c>
      <c r="AO2935" s="21">
        <f>ROUNDDOWN((R2935+S2935)*0.2/Y2935+2000,0)</f>
        <v/>
      </c>
      <c r="AP2935" s="21">
        <f>ROUNDDOWN((T2935+U2935)*0.2/Z2935+2000,0)</f>
        <v/>
      </c>
      <c r="AQ2935" s="21">
        <f>AL2935-AK2935</f>
        <v/>
      </c>
      <c r="AR2935" s="21">
        <f>AM2935-AK2935</f>
        <v/>
      </c>
      <c r="AS2935" s="21">
        <f>AM2935-AL2935</f>
        <v/>
      </c>
      <c r="AT2935" s="21">
        <f>AK2935+C2935-AJ2935</f>
        <v/>
      </c>
      <c r="AU2935" s="21">
        <f>AL2935+C2935-AM2935</f>
        <v/>
      </c>
      <c r="AV2935" s="21">
        <f>AN2935+C2935-AM2935</f>
        <v/>
      </c>
    </row>
    <row r="2936">
      <c r="A2936" t="inlineStr">
        <is>
          <t>1万円刻み</t>
        </is>
      </c>
      <c r="B2936" s="21">
        <f>'5_1万円刻み'!$A$1173</f>
        <v/>
      </c>
      <c r="C2936" s="21">
        <f>AO2936</f>
        <v/>
      </c>
      <c r="D2936" s="21" t="n">
        <v>0</v>
      </c>
      <c r="E2936" s="21">
        <f>ROUND(MIN(B2936/12,650000)*12*0.0915+MIN(B2936/12,1390000)*12*(0.0504+0)+B2936*0.005,0)</f>
        <v/>
      </c>
      <c r="F2936" s="21">
        <f>IF(B2936&lt;741000,0,IF(B2936&lt;2191000,B2936-740000,IF(B2936&lt;2193000,1451000,IF(B2936&lt;2196000,1453000,IF(B2936&lt;2200000,1456000,IF(B2936&lt;3600000,ROUND(ROUNDDOWN(B2936/4,-3)*2.8,0)-80000,IF(B2936&lt;6600000,ROUND(ROUNDDOWN(B2936/4,-3)*3.2,0)-440000,IF(B2936&lt;8500000,ROUNDDOWN(B2936*0.9,0)-1100000,B2936-1950000))))))))</f>
        <v/>
      </c>
      <c r="G2936" s="21">
        <f>IF(F2936&gt;23500000,NA(),IF(F2936&lt;=4890000,1040000,IF(F2936&lt;=6550000,670000,620000)))</f>
        <v/>
      </c>
      <c r="H2936" s="21">
        <f>IF(D2936&lt;=0,0,MAX(0,MIN(2000000,D2936-MIN(100000,ROUNDDOWN(F2936*0.05,0)))))</f>
        <v/>
      </c>
      <c r="I2936" s="21">
        <f>IF(C2936&lt;=2000,0,MIN(C2936,ROUNDDOWN(F2936*0.4,0))-2000)</f>
        <v/>
      </c>
      <c r="J2936" s="21">
        <f>MAX(0,ROUNDDOWN(F2936-E2936-G2936,-3))</f>
        <v/>
      </c>
      <c r="K2936" s="21">
        <f>MAX(0,ROUNDDOWN(F2936-E2936-G2936-H2936-I2936,-3))</f>
        <v/>
      </c>
      <c r="L2936" s="21">
        <f>MAX(0,ROUNDDOWN(F2936-E2936-G2936-H2936,-3))</f>
        <v/>
      </c>
      <c r="M2936" s="21">
        <f>IF(J2936&lt;=0,0,ROUNDDOWN((J2936*LOOKUP(J2936,{0,1950001,3300001,6950001,9000001,18000001,40000001},{0.05,0.1,0.2,0.23,0.33,0.4,0.45})-LOOKUP(J2936,{0,1950001,3300001,6950001,9000001,18000001,40000001},{0,97500,427500,636000,1536000,2796000,4796000}))*1.021,-2))</f>
        <v/>
      </c>
      <c r="N2936" s="21">
        <f>IF(K2936&lt;=0,0,ROUNDDOWN((K2936*LOOKUP(K2936,{0,1950001,3300001,6950001,9000001,18000001,40000001},{0.05,0.1,0.2,0.23,0.33,0.4,0.45})-LOOKUP(K2936,{0,1950001,3300001,6950001,9000001,18000001,40000001},{0,97500,427500,636000,1536000,2796000,4796000}))*1.021,-2))</f>
        <v/>
      </c>
      <c r="O2936" s="21">
        <f>IF(L2936&lt;=0,0,ROUNDDOWN((L2936*LOOKUP(L2936,{0,1950001,3300001,6950001,9000001,18000001,40000001},{0.05,0.1,0.2,0.23,0.33,0.4,0.45})-LOOKUP(L2936,{0,1950001,3300001,6950001,9000001,18000001,40000001},{0,97500,427500,636000,1536000,2796000,4796000}))*1.021,-2))</f>
        <v/>
      </c>
      <c r="P2936" s="21">
        <f>MAX(0,ROUNDDOWN(F2936-E2936-430000,-3))</f>
        <v/>
      </c>
      <c r="Q2936" s="21">
        <f>MAX(0,ROUNDDOWN(F2936-E2936-430000-H2936,-3))</f>
        <v/>
      </c>
      <c r="R2936" s="21">
        <f>IF(F2936&lt;=450000,0,MAX(0,P2936*0.06-MIN(50000,P2936)*0.03))</f>
        <v/>
      </c>
      <c r="S2936" s="21">
        <f>IF(F2936&lt;=450000,0,MAX(0,P2936*0.04-MIN(50000,P2936)*0.02))</f>
        <v/>
      </c>
      <c r="T2936" s="21">
        <f>IF(F2936&lt;=450000,0,MAX(0,Q2936*0.06-MIN(50000,Q2936)*0.03))</f>
        <v/>
      </c>
      <c r="U2936" s="21">
        <f>IF(F2936&lt;=450000,0,MAX(0,Q2936*0.04-MIN(50000,Q2936)*0.02))</f>
        <v/>
      </c>
      <c r="V2936" s="21">
        <f>50000+MAX(0,G2936-480000)</f>
        <v/>
      </c>
      <c r="W2936" s="21">
        <f>P2936-V2936</f>
        <v/>
      </c>
      <c r="X2936" s="21">
        <f>Q2936-V2936</f>
        <v/>
      </c>
      <c r="Y2936" s="22">
        <f>IF(W2936&lt;0,0.9,LOOKUP(W2936,{0,1950001,3300001,6950001,9000001,18000001,40000001},{0.84895,0.7979,0.6958,0.66517,0.56307,0.4916,0.44055}))</f>
        <v/>
      </c>
      <c r="Z2936" s="22">
        <f>IF(X2936&lt;0,0.9,LOOKUP(X2936,{0,1950001,3300001,6950001,9000001,18000001,40000001},{0.84895,0.7979,0.6958,0.66517,0.56307,0.4916,0.44055}))</f>
        <v/>
      </c>
      <c r="AA2936" s="22">
        <f>IF(W2936&lt;0,0,CHOOSE(MATCH(W2936,{0,1950001,3300001,6950001,9000001},1),5.105/84.895,10.21/79.79,20.42/69.58,23.483/66.517,33.693/56.307))</f>
        <v/>
      </c>
      <c r="AB2936" s="21">
        <f>IF(C2936&lt;=2000,0,(MIN(C2936,ROUNDDOWN(F2936*0.3,0))-2000)*0.1)</f>
        <v/>
      </c>
      <c r="AC2936" s="21">
        <f>IF(C2936&lt;=2000,0,MIN((C2936-2000)*Y2936,(R2936+S2936)*0.2))</f>
        <v/>
      </c>
      <c r="AD2936" s="21">
        <f>IF(C2936&lt;=2000,0,MIN((C2936-2000)*Z2936,(T2936+U2936)*0.2))</f>
        <v/>
      </c>
      <c r="AE2936" s="21">
        <f>AC2936*AA2936</f>
        <v/>
      </c>
      <c r="AF2936" s="21">
        <f>ROUNDDOWN(R2936,-2)+ROUNDDOWN(S2936,-2)</f>
        <v/>
      </c>
      <c r="AG2936" s="21">
        <f>ROUNDDOWN(MAX(0,R2936-(AB2936+AC2936+AE2936)*0.6),-2)+ROUNDDOWN(MAX(0,S2936-(AB2936+AC2936+AE2936)*0.4),-2)</f>
        <v/>
      </c>
      <c r="AH2936" s="21">
        <f>ROUNDDOWN(MAX(0,T2936-(AB2936+AD2936)*0.6),-2)+ROUNDDOWN(MAX(0,U2936-(AB2936+AD2936)*0.4),-2)</f>
        <v/>
      </c>
      <c r="AI2936" s="21">
        <f>ROUNDDOWN(T2936,-2)+ROUNDDOWN(U2936,-2)</f>
        <v/>
      </c>
      <c r="AJ2936" s="21">
        <f>M2936+AF2936</f>
        <v/>
      </c>
      <c r="AK2936" s="21">
        <f>M2936+AG2936</f>
        <v/>
      </c>
      <c r="AL2936" s="21">
        <f>N2936+AH2936</f>
        <v/>
      </c>
      <c r="AM2936" s="21">
        <f>O2936+AI2936</f>
        <v/>
      </c>
      <c r="AN2936" s="21">
        <f>N2936+AI2936</f>
        <v/>
      </c>
      <c r="AO2936" s="21">
        <f>ROUNDDOWN((R2936+S2936)*0.2/Y2936+2000,0)</f>
        <v/>
      </c>
      <c r="AP2936" s="21">
        <f>ROUNDDOWN((T2936+U2936)*0.2/Z2936+2000,0)</f>
        <v/>
      </c>
      <c r="AQ2936" s="21">
        <f>AL2936-AK2936</f>
        <v/>
      </c>
      <c r="AR2936" s="21">
        <f>AM2936-AK2936</f>
        <v/>
      </c>
      <c r="AS2936" s="21">
        <f>AM2936-AL2936</f>
        <v/>
      </c>
      <c r="AT2936" s="21">
        <f>AK2936+C2936-AJ2936</f>
        <v/>
      </c>
      <c r="AU2936" s="21">
        <f>AL2936+C2936-AM2936</f>
        <v/>
      </c>
      <c r="AV2936" s="21">
        <f>AN2936+C2936-AM2936</f>
        <v/>
      </c>
    </row>
    <row r="2937">
      <c r="A2937" t="inlineStr">
        <is>
          <t>1万円刻み</t>
        </is>
      </c>
      <c r="B2937" s="21">
        <f>'5_1万円刻み'!$A$1174</f>
        <v/>
      </c>
      <c r="C2937" s="21">
        <f>AO2937</f>
        <v/>
      </c>
      <c r="D2937" s="21" t="n">
        <v>0</v>
      </c>
      <c r="E2937" s="21">
        <f>ROUND(MIN(B2937/12,650000)*12*0.0915+MIN(B2937/12,1390000)*12*(0.0504+0)+B2937*0.005,0)</f>
        <v/>
      </c>
      <c r="F2937" s="21">
        <f>IF(B2937&lt;741000,0,IF(B2937&lt;2191000,B2937-740000,IF(B2937&lt;2193000,1451000,IF(B2937&lt;2196000,1453000,IF(B2937&lt;2200000,1456000,IF(B2937&lt;3600000,ROUND(ROUNDDOWN(B2937/4,-3)*2.8,0)-80000,IF(B2937&lt;6600000,ROUND(ROUNDDOWN(B2937/4,-3)*3.2,0)-440000,IF(B2937&lt;8500000,ROUNDDOWN(B2937*0.9,0)-1100000,B2937-1950000))))))))</f>
        <v/>
      </c>
      <c r="G2937" s="21">
        <f>IF(F2937&gt;23500000,NA(),IF(F2937&lt;=4890000,1040000,IF(F2937&lt;=6550000,670000,620000)))</f>
        <v/>
      </c>
      <c r="H2937" s="21">
        <f>IF(D2937&lt;=0,0,MAX(0,MIN(2000000,D2937-MIN(100000,ROUNDDOWN(F2937*0.05,0)))))</f>
        <v/>
      </c>
      <c r="I2937" s="21">
        <f>IF(C2937&lt;=2000,0,MIN(C2937,ROUNDDOWN(F2937*0.4,0))-2000)</f>
        <v/>
      </c>
      <c r="J2937" s="21">
        <f>MAX(0,ROUNDDOWN(F2937-E2937-G2937,-3))</f>
        <v/>
      </c>
      <c r="K2937" s="21">
        <f>MAX(0,ROUNDDOWN(F2937-E2937-G2937-H2937-I2937,-3))</f>
        <v/>
      </c>
      <c r="L2937" s="21">
        <f>MAX(0,ROUNDDOWN(F2937-E2937-G2937-H2937,-3))</f>
        <v/>
      </c>
      <c r="M2937" s="21">
        <f>IF(J2937&lt;=0,0,ROUNDDOWN((J2937*LOOKUP(J2937,{0,1950001,3300001,6950001,9000001,18000001,40000001},{0.05,0.1,0.2,0.23,0.33,0.4,0.45})-LOOKUP(J2937,{0,1950001,3300001,6950001,9000001,18000001,40000001},{0,97500,427500,636000,1536000,2796000,4796000}))*1.021,-2))</f>
        <v/>
      </c>
      <c r="N2937" s="21">
        <f>IF(K2937&lt;=0,0,ROUNDDOWN((K2937*LOOKUP(K2937,{0,1950001,3300001,6950001,9000001,18000001,40000001},{0.05,0.1,0.2,0.23,0.33,0.4,0.45})-LOOKUP(K2937,{0,1950001,3300001,6950001,9000001,18000001,40000001},{0,97500,427500,636000,1536000,2796000,4796000}))*1.021,-2))</f>
        <v/>
      </c>
      <c r="O2937" s="21">
        <f>IF(L2937&lt;=0,0,ROUNDDOWN((L2937*LOOKUP(L2937,{0,1950001,3300001,6950001,9000001,18000001,40000001},{0.05,0.1,0.2,0.23,0.33,0.4,0.45})-LOOKUP(L2937,{0,1950001,3300001,6950001,9000001,18000001,40000001},{0,97500,427500,636000,1536000,2796000,4796000}))*1.021,-2))</f>
        <v/>
      </c>
      <c r="P2937" s="21">
        <f>MAX(0,ROUNDDOWN(F2937-E2937-430000,-3))</f>
        <v/>
      </c>
      <c r="Q2937" s="21">
        <f>MAX(0,ROUNDDOWN(F2937-E2937-430000-H2937,-3))</f>
        <v/>
      </c>
      <c r="R2937" s="21">
        <f>IF(F2937&lt;=450000,0,MAX(0,P2937*0.06-MIN(50000,P2937)*0.03))</f>
        <v/>
      </c>
      <c r="S2937" s="21">
        <f>IF(F2937&lt;=450000,0,MAX(0,P2937*0.04-MIN(50000,P2937)*0.02))</f>
        <v/>
      </c>
      <c r="T2937" s="21">
        <f>IF(F2937&lt;=450000,0,MAX(0,Q2937*0.06-MIN(50000,Q2937)*0.03))</f>
        <v/>
      </c>
      <c r="U2937" s="21">
        <f>IF(F2937&lt;=450000,0,MAX(0,Q2937*0.04-MIN(50000,Q2937)*0.02))</f>
        <v/>
      </c>
      <c r="V2937" s="21">
        <f>50000+MAX(0,G2937-480000)</f>
        <v/>
      </c>
      <c r="W2937" s="21">
        <f>P2937-V2937</f>
        <v/>
      </c>
      <c r="X2937" s="21">
        <f>Q2937-V2937</f>
        <v/>
      </c>
      <c r="Y2937" s="22">
        <f>IF(W2937&lt;0,0.9,LOOKUP(W2937,{0,1950001,3300001,6950001,9000001,18000001,40000001},{0.84895,0.7979,0.6958,0.66517,0.56307,0.4916,0.44055}))</f>
        <v/>
      </c>
      <c r="Z2937" s="22">
        <f>IF(X2937&lt;0,0.9,LOOKUP(X2937,{0,1950001,3300001,6950001,9000001,18000001,40000001},{0.84895,0.7979,0.6958,0.66517,0.56307,0.4916,0.44055}))</f>
        <v/>
      </c>
      <c r="AA2937" s="22">
        <f>IF(W2937&lt;0,0,CHOOSE(MATCH(W2937,{0,1950001,3300001,6950001,9000001},1),5.105/84.895,10.21/79.79,20.42/69.58,23.483/66.517,33.693/56.307))</f>
        <v/>
      </c>
      <c r="AB2937" s="21">
        <f>IF(C2937&lt;=2000,0,(MIN(C2937,ROUNDDOWN(F2937*0.3,0))-2000)*0.1)</f>
        <v/>
      </c>
      <c r="AC2937" s="21">
        <f>IF(C2937&lt;=2000,0,MIN((C2937-2000)*Y2937,(R2937+S2937)*0.2))</f>
        <v/>
      </c>
      <c r="AD2937" s="21">
        <f>IF(C2937&lt;=2000,0,MIN((C2937-2000)*Z2937,(T2937+U2937)*0.2))</f>
        <v/>
      </c>
      <c r="AE2937" s="21">
        <f>AC2937*AA2937</f>
        <v/>
      </c>
      <c r="AF2937" s="21">
        <f>ROUNDDOWN(R2937,-2)+ROUNDDOWN(S2937,-2)</f>
        <v/>
      </c>
      <c r="AG2937" s="21">
        <f>ROUNDDOWN(MAX(0,R2937-(AB2937+AC2937+AE2937)*0.6),-2)+ROUNDDOWN(MAX(0,S2937-(AB2937+AC2937+AE2937)*0.4),-2)</f>
        <v/>
      </c>
      <c r="AH2937" s="21">
        <f>ROUNDDOWN(MAX(0,T2937-(AB2937+AD2937)*0.6),-2)+ROUNDDOWN(MAX(0,U2937-(AB2937+AD2937)*0.4),-2)</f>
        <v/>
      </c>
      <c r="AI2937" s="21">
        <f>ROUNDDOWN(T2937,-2)+ROUNDDOWN(U2937,-2)</f>
        <v/>
      </c>
      <c r="AJ2937" s="21">
        <f>M2937+AF2937</f>
        <v/>
      </c>
      <c r="AK2937" s="21">
        <f>M2937+AG2937</f>
        <v/>
      </c>
      <c r="AL2937" s="21">
        <f>N2937+AH2937</f>
        <v/>
      </c>
      <c r="AM2937" s="21">
        <f>O2937+AI2937</f>
        <v/>
      </c>
      <c r="AN2937" s="21">
        <f>N2937+AI2937</f>
        <v/>
      </c>
      <c r="AO2937" s="21">
        <f>ROUNDDOWN((R2937+S2937)*0.2/Y2937+2000,0)</f>
        <v/>
      </c>
      <c r="AP2937" s="21">
        <f>ROUNDDOWN((T2937+U2937)*0.2/Z2937+2000,0)</f>
        <v/>
      </c>
      <c r="AQ2937" s="21">
        <f>AL2937-AK2937</f>
        <v/>
      </c>
      <c r="AR2937" s="21">
        <f>AM2937-AK2937</f>
        <v/>
      </c>
      <c r="AS2937" s="21">
        <f>AM2937-AL2937</f>
        <v/>
      </c>
      <c r="AT2937" s="21">
        <f>AK2937+C2937-AJ2937</f>
        <v/>
      </c>
      <c r="AU2937" s="21">
        <f>AL2937+C2937-AM2937</f>
        <v/>
      </c>
      <c r="AV2937" s="21">
        <f>AN2937+C2937-AM2937</f>
        <v/>
      </c>
    </row>
    <row r="2938">
      <c r="A2938" t="inlineStr">
        <is>
          <t>1万円刻み</t>
        </is>
      </c>
      <c r="B2938" s="21">
        <f>'5_1万円刻み'!$A$1175</f>
        <v/>
      </c>
      <c r="C2938" s="21">
        <f>AO2938</f>
        <v/>
      </c>
      <c r="D2938" s="21" t="n">
        <v>0</v>
      </c>
      <c r="E2938" s="21">
        <f>ROUND(MIN(B2938/12,650000)*12*0.0915+MIN(B2938/12,1390000)*12*(0.0504+0)+B2938*0.005,0)</f>
        <v/>
      </c>
      <c r="F2938" s="21">
        <f>IF(B2938&lt;741000,0,IF(B2938&lt;2191000,B2938-740000,IF(B2938&lt;2193000,1451000,IF(B2938&lt;2196000,1453000,IF(B2938&lt;2200000,1456000,IF(B2938&lt;3600000,ROUND(ROUNDDOWN(B2938/4,-3)*2.8,0)-80000,IF(B2938&lt;6600000,ROUND(ROUNDDOWN(B2938/4,-3)*3.2,0)-440000,IF(B2938&lt;8500000,ROUNDDOWN(B2938*0.9,0)-1100000,B2938-1950000))))))))</f>
        <v/>
      </c>
      <c r="G2938" s="21">
        <f>IF(F2938&gt;23500000,NA(),IF(F2938&lt;=4890000,1040000,IF(F2938&lt;=6550000,670000,620000)))</f>
        <v/>
      </c>
      <c r="H2938" s="21">
        <f>IF(D2938&lt;=0,0,MAX(0,MIN(2000000,D2938-MIN(100000,ROUNDDOWN(F2938*0.05,0)))))</f>
        <v/>
      </c>
      <c r="I2938" s="21">
        <f>IF(C2938&lt;=2000,0,MIN(C2938,ROUNDDOWN(F2938*0.4,0))-2000)</f>
        <v/>
      </c>
      <c r="J2938" s="21">
        <f>MAX(0,ROUNDDOWN(F2938-E2938-G2938,-3))</f>
        <v/>
      </c>
      <c r="K2938" s="21">
        <f>MAX(0,ROUNDDOWN(F2938-E2938-G2938-H2938-I2938,-3))</f>
        <v/>
      </c>
      <c r="L2938" s="21">
        <f>MAX(0,ROUNDDOWN(F2938-E2938-G2938-H2938,-3))</f>
        <v/>
      </c>
      <c r="M2938" s="21">
        <f>IF(J2938&lt;=0,0,ROUNDDOWN((J2938*LOOKUP(J2938,{0,1950001,3300001,6950001,9000001,18000001,40000001},{0.05,0.1,0.2,0.23,0.33,0.4,0.45})-LOOKUP(J2938,{0,1950001,3300001,6950001,9000001,18000001,40000001},{0,97500,427500,636000,1536000,2796000,4796000}))*1.021,-2))</f>
        <v/>
      </c>
      <c r="N2938" s="21">
        <f>IF(K2938&lt;=0,0,ROUNDDOWN((K2938*LOOKUP(K2938,{0,1950001,3300001,6950001,9000001,18000001,40000001},{0.05,0.1,0.2,0.23,0.33,0.4,0.45})-LOOKUP(K2938,{0,1950001,3300001,6950001,9000001,18000001,40000001},{0,97500,427500,636000,1536000,2796000,4796000}))*1.021,-2))</f>
        <v/>
      </c>
      <c r="O2938" s="21">
        <f>IF(L2938&lt;=0,0,ROUNDDOWN((L2938*LOOKUP(L2938,{0,1950001,3300001,6950001,9000001,18000001,40000001},{0.05,0.1,0.2,0.23,0.33,0.4,0.45})-LOOKUP(L2938,{0,1950001,3300001,6950001,9000001,18000001,40000001},{0,97500,427500,636000,1536000,2796000,4796000}))*1.021,-2))</f>
        <v/>
      </c>
      <c r="P2938" s="21">
        <f>MAX(0,ROUNDDOWN(F2938-E2938-430000,-3))</f>
        <v/>
      </c>
      <c r="Q2938" s="21">
        <f>MAX(0,ROUNDDOWN(F2938-E2938-430000-H2938,-3))</f>
        <v/>
      </c>
      <c r="R2938" s="21">
        <f>IF(F2938&lt;=450000,0,MAX(0,P2938*0.06-MIN(50000,P2938)*0.03))</f>
        <v/>
      </c>
      <c r="S2938" s="21">
        <f>IF(F2938&lt;=450000,0,MAX(0,P2938*0.04-MIN(50000,P2938)*0.02))</f>
        <v/>
      </c>
      <c r="T2938" s="21">
        <f>IF(F2938&lt;=450000,0,MAX(0,Q2938*0.06-MIN(50000,Q2938)*0.03))</f>
        <v/>
      </c>
      <c r="U2938" s="21">
        <f>IF(F2938&lt;=450000,0,MAX(0,Q2938*0.04-MIN(50000,Q2938)*0.02))</f>
        <v/>
      </c>
      <c r="V2938" s="21">
        <f>50000+MAX(0,G2938-480000)</f>
        <v/>
      </c>
      <c r="W2938" s="21">
        <f>P2938-V2938</f>
        <v/>
      </c>
      <c r="X2938" s="21">
        <f>Q2938-V2938</f>
        <v/>
      </c>
      <c r="Y2938" s="22">
        <f>IF(W2938&lt;0,0.9,LOOKUP(W2938,{0,1950001,3300001,6950001,9000001,18000001,40000001},{0.84895,0.7979,0.6958,0.66517,0.56307,0.4916,0.44055}))</f>
        <v/>
      </c>
      <c r="Z2938" s="22">
        <f>IF(X2938&lt;0,0.9,LOOKUP(X2938,{0,1950001,3300001,6950001,9000001,18000001,40000001},{0.84895,0.7979,0.6958,0.66517,0.56307,0.4916,0.44055}))</f>
        <v/>
      </c>
      <c r="AA2938" s="22">
        <f>IF(W2938&lt;0,0,CHOOSE(MATCH(W2938,{0,1950001,3300001,6950001,9000001},1),5.105/84.895,10.21/79.79,20.42/69.58,23.483/66.517,33.693/56.307))</f>
        <v/>
      </c>
      <c r="AB2938" s="21">
        <f>IF(C2938&lt;=2000,0,(MIN(C2938,ROUNDDOWN(F2938*0.3,0))-2000)*0.1)</f>
        <v/>
      </c>
      <c r="AC2938" s="21">
        <f>IF(C2938&lt;=2000,0,MIN((C2938-2000)*Y2938,(R2938+S2938)*0.2))</f>
        <v/>
      </c>
      <c r="AD2938" s="21">
        <f>IF(C2938&lt;=2000,0,MIN((C2938-2000)*Z2938,(T2938+U2938)*0.2))</f>
        <v/>
      </c>
      <c r="AE2938" s="21">
        <f>AC2938*AA2938</f>
        <v/>
      </c>
      <c r="AF2938" s="21">
        <f>ROUNDDOWN(R2938,-2)+ROUNDDOWN(S2938,-2)</f>
        <v/>
      </c>
      <c r="AG2938" s="21">
        <f>ROUNDDOWN(MAX(0,R2938-(AB2938+AC2938+AE2938)*0.6),-2)+ROUNDDOWN(MAX(0,S2938-(AB2938+AC2938+AE2938)*0.4),-2)</f>
        <v/>
      </c>
      <c r="AH2938" s="21">
        <f>ROUNDDOWN(MAX(0,T2938-(AB2938+AD2938)*0.6),-2)+ROUNDDOWN(MAX(0,U2938-(AB2938+AD2938)*0.4),-2)</f>
        <v/>
      </c>
      <c r="AI2938" s="21">
        <f>ROUNDDOWN(T2938,-2)+ROUNDDOWN(U2938,-2)</f>
        <v/>
      </c>
      <c r="AJ2938" s="21">
        <f>M2938+AF2938</f>
        <v/>
      </c>
      <c r="AK2938" s="21">
        <f>M2938+AG2938</f>
        <v/>
      </c>
      <c r="AL2938" s="21">
        <f>N2938+AH2938</f>
        <v/>
      </c>
      <c r="AM2938" s="21">
        <f>O2938+AI2938</f>
        <v/>
      </c>
      <c r="AN2938" s="21">
        <f>N2938+AI2938</f>
        <v/>
      </c>
      <c r="AO2938" s="21">
        <f>ROUNDDOWN((R2938+S2938)*0.2/Y2938+2000,0)</f>
        <v/>
      </c>
      <c r="AP2938" s="21">
        <f>ROUNDDOWN((T2938+U2938)*0.2/Z2938+2000,0)</f>
        <v/>
      </c>
      <c r="AQ2938" s="21">
        <f>AL2938-AK2938</f>
        <v/>
      </c>
      <c r="AR2938" s="21">
        <f>AM2938-AK2938</f>
        <v/>
      </c>
      <c r="AS2938" s="21">
        <f>AM2938-AL2938</f>
        <v/>
      </c>
      <c r="AT2938" s="21">
        <f>AK2938+C2938-AJ2938</f>
        <v/>
      </c>
      <c r="AU2938" s="21">
        <f>AL2938+C2938-AM2938</f>
        <v/>
      </c>
      <c r="AV2938" s="21">
        <f>AN2938+C2938-AM2938</f>
        <v/>
      </c>
    </row>
    <row r="2939">
      <c r="A2939" t="inlineStr">
        <is>
          <t>1万円刻み</t>
        </is>
      </c>
      <c r="B2939" s="21">
        <f>'5_1万円刻み'!$A$1176</f>
        <v/>
      </c>
      <c r="C2939" s="21">
        <f>AO2939</f>
        <v/>
      </c>
      <c r="D2939" s="21" t="n">
        <v>0</v>
      </c>
      <c r="E2939" s="21">
        <f>ROUND(MIN(B2939/12,650000)*12*0.0915+MIN(B2939/12,1390000)*12*(0.0504+0)+B2939*0.005,0)</f>
        <v/>
      </c>
      <c r="F2939" s="21">
        <f>IF(B2939&lt;741000,0,IF(B2939&lt;2191000,B2939-740000,IF(B2939&lt;2193000,1451000,IF(B2939&lt;2196000,1453000,IF(B2939&lt;2200000,1456000,IF(B2939&lt;3600000,ROUND(ROUNDDOWN(B2939/4,-3)*2.8,0)-80000,IF(B2939&lt;6600000,ROUND(ROUNDDOWN(B2939/4,-3)*3.2,0)-440000,IF(B2939&lt;8500000,ROUNDDOWN(B2939*0.9,0)-1100000,B2939-1950000))))))))</f>
        <v/>
      </c>
      <c r="G2939" s="21">
        <f>IF(F2939&gt;23500000,NA(),IF(F2939&lt;=4890000,1040000,IF(F2939&lt;=6550000,670000,620000)))</f>
        <v/>
      </c>
      <c r="H2939" s="21">
        <f>IF(D2939&lt;=0,0,MAX(0,MIN(2000000,D2939-MIN(100000,ROUNDDOWN(F2939*0.05,0)))))</f>
        <v/>
      </c>
      <c r="I2939" s="21">
        <f>IF(C2939&lt;=2000,0,MIN(C2939,ROUNDDOWN(F2939*0.4,0))-2000)</f>
        <v/>
      </c>
      <c r="J2939" s="21">
        <f>MAX(0,ROUNDDOWN(F2939-E2939-G2939,-3))</f>
        <v/>
      </c>
      <c r="K2939" s="21">
        <f>MAX(0,ROUNDDOWN(F2939-E2939-G2939-H2939-I2939,-3))</f>
        <v/>
      </c>
      <c r="L2939" s="21">
        <f>MAX(0,ROUNDDOWN(F2939-E2939-G2939-H2939,-3))</f>
        <v/>
      </c>
      <c r="M2939" s="21">
        <f>IF(J2939&lt;=0,0,ROUNDDOWN((J2939*LOOKUP(J2939,{0,1950001,3300001,6950001,9000001,18000001,40000001},{0.05,0.1,0.2,0.23,0.33,0.4,0.45})-LOOKUP(J2939,{0,1950001,3300001,6950001,9000001,18000001,40000001},{0,97500,427500,636000,1536000,2796000,4796000}))*1.021,-2))</f>
        <v/>
      </c>
      <c r="N2939" s="21">
        <f>IF(K2939&lt;=0,0,ROUNDDOWN((K2939*LOOKUP(K2939,{0,1950001,3300001,6950001,9000001,18000001,40000001},{0.05,0.1,0.2,0.23,0.33,0.4,0.45})-LOOKUP(K2939,{0,1950001,3300001,6950001,9000001,18000001,40000001},{0,97500,427500,636000,1536000,2796000,4796000}))*1.021,-2))</f>
        <v/>
      </c>
      <c r="O2939" s="21">
        <f>IF(L2939&lt;=0,0,ROUNDDOWN((L2939*LOOKUP(L2939,{0,1950001,3300001,6950001,9000001,18000001,40000001},{0.05,0.1,0.2,0.23,0.33,0.4,0.45})-LOOKUP(L2939,{0,1950001,3300001,6950001,9000001,18000001,40000001},{0,97500,427500,636000,1536000,2796000,4796000}))*1.021,-2))</f>
        <v/>
      </c>
      <c r="P2939" s="21">
        <f>MAX(0,ROUNDDOWN(F2939-E2939-430000,-3))</f>
        <v/>
      </c>
      <c r="Q2939" s="21">
        <f>MAX(0,ROUNDDOWN(F2939-E2939-430000-H2939,-3))</f>
        <v/>
      </c>
      <c r="R2939" s="21">
        <f>IF(F2939&lt;=450000,0,MAX(0,P2939*0.06-MIN(50000,P2939)*0.03))</f>
        <v/>
      </c>
      <c r="S2939" s="21">
        <f>IF(F2939&lt;=450000,0,MAX(0,P2939*0.04-MIN(50000,P2939)*0.02))</f>
        <v/>
      </c>
      <c r="T2939" s="21">
        <f>IF(F2939&lt;=450000,0,MAX(0,Q2939*0.06-MIN(50000,Q2939)*0.03))</f>
        <v/>
      </c>
      <c r="U2939" s="21">
        <f>IF(F2939&lt;=450000,0,MAX(0,Q2939*0.04-MIN(50000,Q2939)*0.02))</f>
        <v/>
      </c>
      <c r="V2939" s="21">
        <f>50000+MAX(0,G2939-480000)</f>
        <v/>
      </c>
      <c r="W2939" s="21">
        <f>P2939-V2939</f>
        <v/>
      </c>
      <c r="X2939" s="21">
        <f>Q2939-V2939</f>
        <v/>
      </c>
      <c r="Y2939" s="22">
        <f>IF(W2939&lt;0,0.9,LOOKUP(W2939,{0,1950001,3300001,6950001,9000001,18000001,40000001},{0.84895,0.7979,0.6958,0.66517,0.56307,0.4916,0.44055}))</f>
        <v/>
      </c>
      <c r="Z2939" s="22">
        <f>IF(X2939&lt;0,0.9,LOOKUP(X2939,{0,1950001,3300001,6950001,9000001,18000001,40000001},{0.84895,0.7979,0.6958,0.66517,0.56307,0.4916,0.44055}))</f>
        <v/>
      </c>
      <c r="AA2939" s="22">
        <f>IF(W2939&lt;0,0,CHOOSE(MATCH(W2939,{0,1950001,3300001,6950001,9000001},1),5.105/84.895,10.21/79.79,20.42/69.58,23.483/66.517,33.693/56.307))</f>
        <v/>
      </c>
      <c r="AB2939" s="21">
        <f>IF(C2939&lt;=2000,0,(MIN(C2939,ROUNDDOWN(F2939*0.3,0))-2000)*0.1)</f>
        <v/>
      </c>
      <c r="AC2939" s="21">
        <f>IF(C2939&lt;=2000,0,MIN((C2939-2000)*Y2939,(R2939+S2939)*0.2))</f>
        <v/>
      </c>
      <c r="AD2939" s="21">
        <f>IF(C2939&lt;=2000,0,MIN((C2939-2000)*Z2939,(T2939+U2939)*0.2))</f>
        <v/>
      </c>
      <c r="AE2939" s="21">
        <f>AC2939*AA2939</f>
        <v/>
      </c>
      <c r="AF2939" s="21">
        <f>ROUNDDOWN(R2939,-2)+ROUNDDOWN(S2939,-2)</f>
        <v/>
      </c>
      <c r="AG2939" s="21">
        <f>ROUNDDOWN(MAX(0,R2939-(AB2939+AC2939+AE2939)*0.6),-2)+ROUNDDOWN(MAX(0,S2939-(AB2939+AC2939+AE2939)*0.4),-2)</f>
        <v/>
      </c>
      <c r="AH2939" s="21">
        <f>ROUNDDOWN(MAX(0,T2939-(AB2939+AD2939)*0.6),-2)+ROUNDDOWN(MAX(0,U2939-(AB2939+AD2939)*0.4),-2)</f>
        <v/>
      </c>
      <c r="AI2939" s="21">
        <f>ROUNDDOWN(T2939,-2)+ROUNDDOWN(U2939,-2)</f>
        <v/>
      </c>
      <c r="AJ2939" s="21">
        <f>M2939+AF2939</f>
        <v/>
      </c>
      <c r="AK2939" s="21">
        <f>M2939+AG2939</f>
        <v/>
      </c>
      <c r="AL2939" s="21">
        <f>N2939+AH2939</f>
        <v/>
      </c>
      <c r="AM2939" s="21">
        <f>O2939+AI2939</f>
        <v/>
      </c>
      <c r="AN2939" s="21">
        <f>N2939+AI2939</f>
        <v/>
      </c>
      <c r="AO2939" s="21">
        <f>ROUNDDOWN((R2939+S2939)*0.2/Y2939+2000,0)</f>
        <v/>
      </c>
      <c r="AP2939" s="21">
        <f>ROUNDDOWN((T2939+U2939)*0.2/Z2939+2000,0)</f>
        <v/>
      </c>
      <c r="AQ2939" s="21">
        <f>AL2939-AK2939</f>
        <v/>
      </c>
      <c r="AR2939" s="21">
        <f>AM2939-AK2939</f>
        <v/>
      </c>
      <c r="AS2939" s="21">
        <f>AM2939-AL2939</f>
        <v/>
      </c>
      <c r="AT2939" s="21">
        <f>AK2939+C2939-AJ2939</f>
        <v/>
      </c>
      <c r="AU2939" s="21">
        <f>AL2939+C2939-AM2939</f>
        <v/>
      </c>
      <c r="AV2939" s="21">
        <f>AN2939+C2939-AM2939</f>
        <v/>
      </c>
    </row>
    <row r="2940">
      <c r="A2940" t="inlineStr">
        <is>
          <t>1万円刻み</t>
        </is>
      </c>
      <c r="B2940" s="21">
        <f>'5_1万円刻み'!$A$1177</f>
        <v/>
      </c>
      <c r="C2940" s="21">
        <f>AO2940</f>
        <v/>
      </c>
      <c r="D2940" s="21" t="n">
        <v>0</v>
      </c>
      <c r="E2940" s="21">
        <f>ROUND(MIN(B2940/12,650000)*12*0.0915+MIN(B2940/12,1390000)*12*(0.0504+0)+B2940*0.005,0)</f>
        <v/>
      </c>
      <c r="F2940" s="21">
        <f>IF(B2940&lt;741000,0,IF(B2940&lt;2191000,B2940-740000,IF(B2940&lt;2193000,1451000,IF(B2940&lt;2196000,1453000,IF(B2940&lt;2200000,1456000,IF(B2940&lt;3600000,ROUND(ROUNDDOWN(B2940/4,-3)*2.8,0)-80000,IF(B2940&lt;6600000,ROUND(ROUNDDOWN(B2940/4,-3)*3.2,0)-440000,IF(B2940&lt;8500000,ROUNDDOWN(B2940*0.9,0)-1100000,B2940-1950000))))))))</f>
        <v/>
      </c>
      <c r="G2940" s="21">
        <f>IF(F2940&gt;23500000,NA(),IF(F2940&lt;=4890000,1040000,IF(F2940&lt;=6550000,670000,620000)))</f>
        <v/>
      </c>
      <c r="H2940" s="21">
        <f>IF(D2940&lt;=0,0,MAX(0,MIN(2000000,D2940-MIN(100000,ROUNDDOWN(F2940*0.05,0)))))</f>
        <v/>
      </c>
      <c r="I2940" s="21">
        <f>IF(C2940&lt;=2000,0,MIN(C2940,ROUNDDOWN(F2940*0.4,0))-2000)</f>
        <v/>
      </c>
      <c r="J2940" s="21">
        <f>MAX(0,ROUNDDOWN(F2940-E2940-G2940,-3))</f>
        <v/>
      </c>
      <c r="K2940" s="21">
        <f>MAX(0,ROUNDDOWN(F2940-E2940-G2940-H2940-I2940,-3))</f>
        <v/>
      </c>
      <c r="L2940" s="21">
        <f>MAX(0,ROUNDDOWN(F2940-E2940-G2940-H2940,-3))</f>
        <v/>
      </c>
      <c r="M2940" s="21">
        <f>IF(J2940&lt;=0,0,ROUNDDOWN((J2940*LOOKUP(J2940,{0,1950001,3300001,6950001,9000001,18000001,40000001},{0.05,0.1,0.2,0.23,0.33,0.4,0.45})-LOOKUP(J2940,{0,1950001,3300001,6950001,9000001,18000001,40000001},{0,97500,427500,636000,1536000,2796000,4796000}))*1.021,-2))</f>
        <v/>
      </c>
      <c r="N2940" s="21">
        <f>IF(K2940&lt;=0,0,ROUNDDOWN((K2940*LOOKUP(K2940,{0,1950001,3300001,6950001,9000001,18000001,40000001},{0.05,0.1,0.2,0.23,0.33,0.4,0.45})-LOOKUP(K2940,{0,1950001,3300001,6950001,9000001,18000001,40000001},{0,97500,427500,636000,1536000,2796000,4796000}))*1.021,-2))</f>
        <v/>
      </c>
      <c r="O2940" s="21">
        <f>IF(L2940&lt;=0,0,ROUNDDOWN((L2940*LOOKUP(L2940,{0,1950001,3300001,6950001,9000001,18000001,40000001},{0.05,0.1,0.2,0.23,0.33,0.4,0.45})-LOOKUP(L2940,{0,1950001,3300001,6950001,9000001,18000001,40000001},{0,97500,427500,636000,1536000,2796000,4796000}))*1.021,-2))</f>
        <v/>
      </c>
      <c r="P2940" s="21">
        <f>MAX(0,ROUNDDOWN(F2940-E2940-430000,-3))</f>
        <v/>
      </c>
      <c r="Q2940" s="21">
        <f>MAX(0,ROUNDDOWN(F2940-E2940-430000-H2940,-3))</f>
        <v/>
      </c>
      <c r="R2940" s="21">
        <f>IF(F2940&lt;=450000,0,MAX(0,P2940*0.06-MIN(50000,P2940)*0.03))</f>
        <v/>
      </c>
      <c r="S2940" s="21">
        <f>IF(F2940&lt;=450000,0,MAX(0,P2940*0.04-MIN(50000,P2940)*0.02))</f>
        <v/>
      </c>
      <c r="T2940" s="21">
        <f>IF(F2940&lt;=450000,0,MAX(0,Q2940*0.06-MIN(50000,Q2940)*0.03))</f>
        <v/>
      </c>
      <c r="U2940" s="21">
        <f>IF(F2940&lt;=450000,0,MAX(0,Q2940*0.04-MIN(50000,Q2940)*0.02))</f>
        <v/>
      </c>
      <c r="V2940" s="21">
        <f>50000+MAX(0,G2940-480000)</f>
        <v/>
      </c>
      <c r="W2940" s="21">
        <f>P2940-V2940</f>
        <v/>
      </c>
      <c r="X2940" s="21">
        <f>Q2940-V2940</f>
        <v/>
      </c>
      <c r="Y2940" s="22">
        <f>IF(W2940&lt;0,0.9,LOOKUP(W2940,{0,1950001,3300001,6950001,9000001,18000001,40000001},{0.84895,0.7979,0.6958,0.66517,0.56307,0.4916,0.44055}))</f>
        <v/>
      </c>
      <c r="Z2940" s="22">
        <f>IF(X2940&lt;0,0.9,LOOKUP(X2940,{0,1950001,3300001,6950001,9000001,18000001,40000001},{0.84895,0.7979,0.6958,0.66517,0.56307,0.4916,0.44055}))</f>
        <v/>
      </c>
      <c r="AA2940" s="22">
        <f>IF(W2940&lt;0,0,CHOOSE(MATCH(W2940,{0,1950001,3300001,6950001,9000001},1),5.105/84.895,10.21/79.79,20.42/69.58,23.483/66.517,33.693/56.307))</f>
        <v/>
      </c>
      <c r="AB2940" s="21">
        <f>IF(C2940&lt;=2000,0,(MIN(C2940,ROUNDDOWN(F2940*0.3,0))-2000)*0.1)</f>
        <v/>
      </c>
      <c r="AC2940" s="21">
        <f>IF(C2940&lt;=2000,0,MIN((C2940-2000)*Y2940,(R2940+S2940)*0.2))</f>
        <v/>
      </c>
      <c r="AD2940" s="21">
        <f>IF(C2940&lt;=2000,0,MIN((C2940-2000)*Z2940,(T2940+U2940)*0.2))</f>
        <v/>
      </c>
      <c r="AE2940" s="21">
        <f>AC2940*AA2940</f>
        <v/>
      </c>
      <c r="AF2940" s="21">
        <f>ROUNDDOWN(R2940,-2)+ROUNDDOWN(S2940,-2)</f>
        <v/>
      </c>
      <c r="AG2940" s="21">
        <f>ROUNDDOWN(MAX(0,R2940-(AB2940+AC2940+AE2940)*0.6),-2)+ROUNDDOWN(MAX(0,S2940-(AB2940+AC2940+AE2940)*0.4),-2)</f>
        <v/>
      </c>
      <c r="AH2940" s="21">
        <f>ROUNDDOWN(MAX(0,T2940-(AB2940+AD2940)*0.6),-2)+ROUNDDOWN(MAX(0,U2940-(AB2940+AD2940)*0.4),-2)</f>
        <v/>
      </c>
      <c r="AI2940" s="21">
        <f>ROUNDDOWN(T2940,-2)+ROUNDDOWN(U2940,-2)</f>
        <v/>
      </c>
      <c r="AJ2940" s="21">
        <f>M2940+AF2940</f>
        <v/>
      </c>
      <c r="AK2940" s="21">
        <f>M2940+AG2940</f>
        <v/>
      </c>
      <c r="AL2940" s="21">
        <f>N2940+AH2940</f>
        <v/>
      </c>
      <c r="AM2940" s="21">
        <f>O2940+AI2940</f>
        <v/>
      </c>
      <c r="AN2940" s="21">
        <f>N2940+AI2940</f>
        <v/>
      </c>
      <c r="AO2940" s="21">
        <f>ROUNDDOWN((R2940+S2940)*0.2/Y2940+2000,0)</f>
        <v/>
      </c>
      <c r="AP2940" s="21">
        <f>ROUNDDOWN((T2940+U2940)*0.2/Z2940+2000,0)</f>
        <v/>
      </c>
      <c r="AQ2940" s="21">
        <f>AL2940-AK2940</f>
        <v/>
      </c>
      <c r="AR2940" s="21">
        <f>AM2940-AK2940</f>
        <v/>
      </c>
      <c r="AS2940" s="21">
        <f>AM2940-AL2940</f>
        <v/>
      </c>
      <c r="AT2940" s="21">
        <f>AK2940+C2940-AJ2940</f>
        <v/>
      </c>
      <c r="AU2940" s="21">
        <f>AL2940+C2940-AM2940</f>
        <v/>
      </c>
      <c r="AV2940" s="21">
        <f>AN2940+C2940-AM2940</f>
        <v/>
      </c>
    </row>
    <row r="2941">
      <c r="A2941" t="inlineStr">
        <is>
          <t>1万円刻み</t>
        </is>
      </c>
      <c r="B2941" s="21">
        <f>'5_1万円刻み'!$A$1178</f>
        <v/>
      </c>
      <c r="C2941" s="21">
        <f>AO2941</f>
        <v/>
      </c>
      <c r="D2941" s="21" t="n">
        <v>0</v>
      </c>
      <c r="E2941" s="21">
        <f>ROUND(MIN(B2941/12,650000)*12*0.0915+MIN(B2941/12,1390000)*12*(0.0504+0)+B2941*0.005,0)</f>
        <v/>
      </c>
      <c r="F2941" s="21">
        <f>IF(B2941&lt;741000,0,IF(B2941&lt;2191000,B2941-740000,IF(B2941&lt;2193000,1451000,IF(B2941&lt;2196000,1453000,IF(B2941&lt;2200000,1456000,IF(B2941&lt;3600000,ROUND(ROUNDDOWN(B2941/4,-3)*2.8,0)-80000,IF(B2941&lt;6600000,ROUND(ROUNDDOWN(B2941/4,-3)*3.2,0)-440000,IF(B2941&lt;8500000,ROUNDDOWN(B2941*0.9,0)-1100000,B2941-1950000))))))))</f>
        <v/>
      </c>
      <c r="G2941" s="21">
        <f>IF(F2941&gt;23500000,NA(),IF(F2941&lt;=4890000,1040000,IF(F2941&lt;=6550000,670000,620000)))</f>
        <v/>
      </c>
      <c r="H2941" s="21">
        <f>IF(D2941&lt;=0,0,MAX(0,MIN(2000000,D2941-MIN(100000,ROUNDDOWN(F2941*0.05,0)))))</f>
        <v/>
      </c>
      <c r="I2941" s="21">
        <f>IF(C2941&lt;=2000,0,MIN(C2941,ROUNDDOWN(F2941*0.4,0))-2000)</f>
        <v/>
      </c>
      <c r="J2941" s="21">
        <f>MAX(0,ROUNDDOWN(F2941-E2941-G2941,-3))</f>
        <v/>
      </c>
      <c r="K2941" s="21">
        <f>MAX(0,ROUNDDOWN(F2941-E2941-G2941-H2941-I2941,-3))</f>
        <v/>
      </c>
      <c r="L2941" s="21">
        <f>MAX(0,ROUNDDOWN(F2941-E2941-G2941-H2941,-3))</f>
        <v/>
      </c>
      <c r="M2941" s="21">
        <f>IF(J2941&lt;=0,0,ROUNDDOWN((J2941*LOOKUP(J2941,{0,1950001,3300001,6950001,9000001,18000001,40000001},{0.05,0.1,0.2,0.23,0.33,0.4,0.45})-LOOKUP(J2941,{0,1950001,3300001,6950001,9000001,18000001,40000001},{0,97500,427500,636000,1536000,2796000,4796000}))*1.021,-2))</f>
        <v/>
      </c>
      <c r="N2941" s="21">
        <f>IF(K2941&lt;=0,0,ROUNDDOWN((K2941*LOOKUP(K2941,{0,1950001,3300001,6950001,9000001,18000001,40000001},{0.05,0.1,0.2,0.23,0.33,0.4,0.45})-LOOKUP(K2941,{0,1950001,3300001,6950001,9000001,18000001,40000001},{0,97500,427500,636000,1536000,2796000,4796000}))*1.021,-2))</f>
        <v/>
      </c>
      <c r="O2941" s="21">
        <f>IF(L2941&lt;=0,0,ROUNDDOWN((L2941*LOOKUP(L2941,{0,1950001,3300001,6950001,9000001,18000001,40000001},{0.05,0.1,0.2,0.23,0.33,0.4,0.45})-LOOKUP(L2941,{0,1950001,3300001,6950001,9000001,18000001,40000001},{0,97500,427500,636000,1536000,2796000,4796000}))*1.021,-2))</f>
        <v/>
      </c>
      <c r="P2941" s="21">
        <f>MAX(0,ROUNDDOWN(F2941-E2941-430000,-3))</f>
        <v/>
      </c>
      <c r="Q2941" s="21">
        <f>MAX(0,ROUNDDOWN(F2941-E2941-430000-H2941,-3))</f>
        <v/>
      </c>
      <c r="R2941" s="21">
        <f>IF(F2941&lt;=450000,0,MAX(0,P2941*0.06-MIN(50000,P2941)*0.03))</f>
        <v/>
      </c>
      <c r="S2941" s="21">
        <f>IF(F2941&lt;=450000,0,MAX(0,P2941*0.04-MIN(50000,P2941)*0.02))</f>
        <v/>
      </c>
      <c r="T2941" s="21">
        <f>IF(F2941&lt;=450000,0,MAX(0,Q2941*0.06-MIN(50000,Q2941)*0.03))</f>
        <v/>
      </c>
      <c r="U2941" s="21">
        <f>IF(F2941&lt;=450000,0,MAX(0,Q2941*0.04-MIN(50000,Q2941)*0.02))</f>
        <v/>
      </c>
      <c r="V2941" s="21">
        <f>50000+MAX(0,G2941-480000)</f>
        <v/>
      </c>
      <c r="W2941" s="21">
        <f>P2941-V2941</f>
        <v/>
      </c>
      <c r="X2941" s="21">
        <f>Q2941-V2941</f>
        <v/>
      </c>
      <c r="Y2941" s="22">
        <f>IF(W2941&lt;0,0.9,LOOKUP(W2941,{0,1950001,3300001,6950001,9000001,18000001,40000001},{0.84895,0.7979,0.6958,0.66517,0.56307,0.4916,0.44055}))</f>
        <v/>
      </c>
      <c r="Z2941" s="22">
        <f>IF(X2941&lt;0,0.9,LOOKUP(X2941,{0,1950001,3300001,6950001,9000001,18000001,40000001},{0.84895,0.7979,0.6958,0.66517,0.56307,0.4916,0.44055}))</f>
        <v/>
      </c>
      <c r="AA2941" s="22">
        <f>IF(W2941&lt;0,0,CHOOSE(MATCH(W2941,{0,1950001,3300001,6950001,9000001},1),5.105/84.895,10.21/79.79,20.42/69.58,23.483/66.517,33.693/56.307))</f>
        <v/>
      </c>
      <c r="AB2941" s="21">
        <f>IF(C2941&lt;=2000,0,(MIN(C2941,ROUNDDOWN(F2941*0.3,0))-2000)*0.1)</f>
        <v/>
      </c>
      <c r="AC2941" s="21">
        <f>IF(C2941&lt;=2000,0,MIN((C2941-2000)*Y2941,(R2941+S2941)*0.2))</f>
        <v/>
      </c>
      <c r="AD2941" s="21">
        <f>IF(C2941&lt;=2000,0,MIN((C2941-2000)*Z2941,(T2941+U2941)*0.2))</f>
        <v/>
      </c>
      <c r="AE2941" s="21">
        <f>AC2941*AA2941</f>
        <v/>
      </c>
      <c r="AF2941" s="21">
        <f>ROUNDDOWN(R2941,-2)+ROUNDDOWN(S2941,-2)</f>
        <v/>
      </c>
      <c r="AG2941" s="21">
        <f>ROUNDDOWN(MAX(0,R2941-(AB2941+AC2941+AE2941)*0.6),-2)+ROUNDDOWN(MAX(0,S2941-(AB2941+AC2941+AE2941)*0.4),-2)</f>
        <v/>
      </c>
      <c r="AH2941" s="21">
        <f>ROUNDDOWN(MAX(0,T2941-(AB2941+AD2941)*0.6),-2)+ROUNDDOWN(MAX(0,U2941-(AB2941+AD2941)*0.4),-2)</f>
        <v/>
      </c>
      <c r="AI2941" s="21">
        <f>ROUNDDOWN(T2941,-2)+ROUNDDOWN(U2941,-2)</f>
        <v/>
      </c>
      <c r="AJ2941" s="21">
        <f>M2941+AF2941</f>
        <v/>
      </c>
      <c r="AK2941" s="21">
        <f>M2941+AG2941</f>
        <v/>
      </c>
      <c r="AL2941" s="21">
        <f>N2941+AH2941</f>
        <v/>
      </c>
      <c r="AM2941" s="21">
        <f>O2941+AI2941</f>
        <v/>
      </c>
      <c r="AN2941" s="21">
        <f>N2941+AI2941</f>
        <v/>
      </c>
      <c r="AO2941" s="21">
        <f>ROUNDDOWN((R2941+S2941)*0.2/Y2941+2000,0)</f>
        <v/>
      </c>
      <c r="AP2941" s="21">
        <f>ROUNDDOWN((T2941+U2941)*0.2/Z2941+2000,0)</f>
        <v/>
      </c>
      <c r="AQ2941" s="21">
        <f>AL2941-AK2941</f>
        <v/>
      </c>
      <c r="AR2941" s="21">
        <f>AM2941-AK2941</f>
        <v/>
      </c>
      <c r="AS2941" s="21">
        <f>AM2941-AL2941</f>
        <v/>
      </c>
      <c r="AT2941" s="21">
        <f>AK2941+C2941-AJ2941</f>
        <v/>
      </c>
      <c r="AU2941" s="21">
        <f>AL2941+C2941-AM2941</f>
        <v/>
      </c>
      <c r="AV2941" s="21">
        <f>AN2941+C2941-AM2941</f>
        <v/>
      </c>
    </row>
    <row r="2942">
      <c r="A2942" t="inlineStr">
        <is>
          <t>1万円刻み</t>
        </is>
      </c>
      <c r="B2942" s="21">
        <f>'5_1万円刻み'!$A$1179</f>
        <v/>
      </c>
      <c r="C2942" s="21">
        <f>AO2942</f>
        <v/>
      </c>
      <c r="D2942" s="21" t="n">
        <v>0</v>
      </c>
      <c r="E2942" s="21">
        <f>ROUND(MIN(B2942/12,650000)*12*0.0915+MIN(B2942/12,1390000)*12*(0.0504+0)+B2942*0.005,0)</f>
        <v/>
      </c>
      <c r="F2942" s="21">
        <f>IF(B2942&lt;741000,0,IF(B2942&lt;2191000,B2942-740000,IF(B2942&lt;2193000,1451000,IF(B2942&lt;2196000,1453000,IF(B2942&lt;2200000,1456000,IF(B2942&lt;3600000,ROUND(ROUNDDOWN(B2942/4,-3)*2.8,0)-80000,IF(B2942&lt;6600000,ROUND(ROUNDDOWN(B2942/4,-3)*3.2,0)-440000,IF(B2942&lt;8500000,ROUNDDOWN(B2942*0.9,0)-1100000,B2942-1950000))))))))</f>
        <v/>
      </c>
      <c r="G2942" s="21">
        <f>IF(F2942&gt;23500000,NA(),IF(F2942&lt;=4890000,1040000,IF(F2942&lt;=6550000,670000,620000)))</f>
        <v/>
      </c>
      <c r="H2942" s="21">
        <f>IF(D2942&lt;=0,0,MAX(0,MIN(2000000,D2942-MIN(100000,ROUNDDOWN(F2942*0.05,0)))))</f>
        <v/>
      </c>
      <c r="I2942" s="21">
        <f>IF(C2942&lt;=2000,0,MIN(C2942,ROUNDDOWN(F2942*0.4,0))-2000)</f>
        <v/>
      </c>
      <c r="J2942" s="21">
        <f>MAX(0,ROUNDDOWN(F2942-E2942-G2942,-3))</f>
        <v/>
      </c>
      <c r="K2942" s="21">
        <f>MAX(0,ROUNDDOWN(F2942-E2942-G2942-H2942-I2942,-3))</f>
        <v/>
      </c>
      <c r="L2942" s="21">
        <f>MAX(0,ROUNDDOWN(F2942-E2942-G2942-H2942,-3))</f>
        <v/>
      </c>
      <c r="M2942" s="21">
        <f>IF(J2942&lt;=0,0,ROUNDDOWN((J2942*LOOKUP(J2942,{0,1950001,3300001,6950001,9000001,18000001,40000001},{0.05,0.1,0.2,0.23,0.33,0.4,0.45})-LOOKUP(J2942,{0,1950001,3300001,6950001,9000001,18000001,40000001},{0,97500,427500,636000,1536000,2796000,4796000}))*1.021,-2))</f>
        <v/>
      </c>
      <c r="N2942" s="21">
        <f>IF(K2942&lt;=0,0,ROUNDDOWN((K2942*LOOKUP(K2942,{0,1950001,3300001,6950001,9000001,18000001,40000001},{0.05,0.1,0.2,0.23,0.33,0.4,0.45})-LOOKUP(K2942,{0,1950001,3300001,6950001,9000001,18000001,40000001},{0,97500,427500,636000,1536000,2796000,4796000}))*1.021,-2))</f>
        <v/>
      </c>
      <c r="O2942" s="21">
        <f>IF(L2942&lt;=0,0,ROUNDDOWN((L2942*LOOKUP(L2942,{0,1950001,3300001,6950001,9000001,18000001,40000001},{0.05,0.1,0.2,0.23,0.33,0.4,0.45})-LOOKUP(L2942,{0,1950001,3300001,6950001,9000001,18000001,40000001},{0,97500,427500,636000,1536000,2796000,4796000}))*1.021,-2))</f>
        <v/>
      </c>
      <c r="P2942" s="21">
        <f>MAX(0,ROUNDDOWN(F2942-E2942-430000,-3))</f>
        <v/>
      </c>
      <c r="Q2942" s="21">
        <f>MAX(0,ROUNDDOWN(F2942-E2942-430000-H2942,-3))</f>
        <v/>
      </c>
      <c r="R2942" s="21">
        <f>IF(F2942&lt;=450000,0,MAX(0,P2942*0.06-MIN(50000,P2942)*0.03))</f>
        <v/>
      </c>
      <c r="S2942" s="21">
        <f>IF(F2942&lt;=450000,0,MAX(0,P2942*0.04-MIN(50000,P2942)*0.02))</f>
        <v/>
      </c>
      <c r="T2942" s="21">
        <f>IF(F2942&lt;=450000,0,MAX(0,Q2942*0.06-MIN(50000,Q2942)*0.03))</f>
        <v/>
      </c>
      <c r="U2942" s="21">
        <f>IF(F2942&lt;=450000,0,MAX(0,Q2942*0.04-MIN(50000,Q2942)*0.02))</f>
        <v/>
      </c>
      <c r="V2942" s="21">
        <f>50000+MAX(0,G2942-480000)</f>
        <v/>
      </c>
      <c r="W2942" s="21">
        <f>P2942-V2942</f>
        <v/>
      </c>
      <c r="X2942" s="21">
        <f>Q2942-V2942</f>
        <v/>
      </c>
      <c r="Y2942" s="22">
        <f>IF(W2942&lt;0,0.9,LOOKUP(W2942,{0,1950001,3300001,6950001,9000001,18000001,40000001},{0.84895,0.7979,0.6958,0.66517,0.56307,0.4916,0.44055}))</f>
        <v/>
      </c>
      <c r="Z2942" s="22">
        <f>IF(X2942&lt;0,0.9,LOOKUP(X2942,{0,1950001,3300001,6950001,9000001,18000001,40000001},{0.84895,0.7979,0.6958,0.66517,0.56307,0.4916,0.44055}))</f>
        <v/>
      </c>
      <c r="AA2942" s="22">
        <f>IF(W2942&lt;0,0,CHOOSE(MATCH(W2942,{0,1950001,3300001,6950001,9000001},1),5.105/84.895,10.21/79.79,20.42/69.58,23.483/66.517,33.693/56.307))</f>
        <v/>
      </c>
      <c r="AB2942" s="21">
        <f>IF(C2942&lt;=2000,0,(MIN(C2942,ROUNDDOWN(F2942*0.3,0))-2000)*0.1)</f>
        <v/>
      </c>
      <c r="AC2942" s="21">
        <f>IF(C2942&lt;=2000,0,MIN((C2942-2000)*Y2942,(R2942+S2942)*0.2))</f>
        <v/>
      </c>
      <c r="AD2942" s="21">
        <f>IF(C2942&lt;=2000,0,MIN((C2942-2000)*Z2942,(T2942+U2942)*0.2))</f>
        <v/>
      </c>
      <c r="AE2942" s="21">
        <f>AC2942*AA2942</f>
        <v/>
      </c>
      <c r="AF2942" s="21">
        <f>ROUNDDOWN(R2942,-2)+ROUNDDOWN(S2942,-2)</f>
        <v/>
      </c>
      <c r="AG2942" s="21">
        <f>ROUNDDOWN(MAX(0,R2942-(AB2942+AC2942+AE2942)*0.6),-2)+ROUNDDOWN(MAX(0,S2942-(AB2942+AC2942+AE2942)*0.4),-2)</f>
        <v/>
      </c>
      <c r="AH2942" s="21">
        <f>ROUNDDOWN(MAX(0,T2942-(AB2942+AD2942)*0.6),-2)+ROUNDDOWN(MAX(0,U2942-(AB2942+AD2942)*0.4),-2)</f>
        <v/>
      </c>
      <c r="AI2942" s="21">
        <f>ROUNDDOWN(T2942,-2)+ROUNDDOWN(U2942,-2)</f>
        <v/>
      </c>
      <c r="AJ2942" s="21">
        <f>M2942+AF2942</f>
        <v/>
      </c>
      <c r="AK2942" s="21">
        <f>M2942+AG2942</f>
        <v/>
      </c>
      <c r="AL2942" s="21">
        <f>N2942+AH2942</f>
        <v/>
      </c>
      <c r="AM2942" s="21">
        <f>O2942+AI2942</f>
        <v/>
      </c>
      <c r="AN2942" s="21">
        <f>N2942+AI2942</f>
        <v/>
      </c>
      <c r="AO2942" s="21">
        <f>ROUNDDOWN((R2942+S2942)*0.2/Y2942+2000,0)</f>
        <v/>
      </c>
      <c r="AP2942" s="21">
        <f>ROUNDDOWN((T2942+U2942)*0.2/Z2942+2000,0)</f>
        <v/>
      </c>
      <c r="AQ2942" s="21">
        <f>AL2942-AK2942</f>
        <v/>
      </c>
      <c r="AR2942" s="21">
        <f>AM2942-AK2942</f>
        <v/>
      </c>
      <c r="AS2942" s="21">
        <f>AM2942-AL2942</f>
        <v/>
      </c>
      <c r="AT2942" s="21">
        <f>AK2942+C2942-AJ2942</f>
        <v/>
      </c>
      <c r="AU2942" s="21">
        <f>AL2942+C2942-AM2942</f>
        <v/>
      </c>
      <c r="AV2942" s="21">
        <f>AN2942+C2942-AM2942</f>
        <v/>
      </c>
    </row>
    <row r="2943">
      <c r="A2943" t="inlineStr">
        <is>
          <t>1万円刻み</t>
        </is>
      </c>
      <c r="B2943" s="21">
        <f>'5_1万円刻み'!$A$1180</f>
        <v/>
      </c>
      <c r="C2943" s="21">
        <f>AO2943</f>
        <v/>
      </c>
      <c r="D2943" s="21" t="n">
        <v>0</v>
      </c>
      <c r="E2943" s="21">
        <f>ROUND(MIN(B2943/12,650000)*12*0.0915+MIN(B2943/12,1390000)*12*(0.0504+0)+B2943*0.005,0)</f>
        <v/>
      </c>
      <c r="F2943" s="21">
        <f>IF(B2943&lt;741000,0,IF(B2943&lt;2191000,B2943-740000,IF(B2943&lt;2193000,1451000,IF(B2943&lt;2196000,1453000,IF(B2943&lt;2200000,1456000,IF(B2943&lt;3600000,ROUND(ROUNDDOWN(B2943/4,-3)*2.8,0)-80000,IF(B2943&lt;6600000,ROUND(ROUNDDOWN(B2943/4,-3)*3.2,0)-440000,IF(B2943&lt;8500000,ROUNDDOWN(B2943*0.9,0)-1100000,B2943-1950000))))))))</f>
        <v/>
      </c>
      <c r="G2943" s="21">
        <f>IF(F2943&gt;23500000,NA(),IF(F2943&lt;=4890000,1040000,IF(F2943&lt;=6550000,670000,620000)))</f>
        <v/>
      </c>
      <c r="H2943" s="21">
        <f>IF(D2943&lt;=0,0,MAX(0,MIN(2000000,D2943-MIN(100000,ROUNDDOWN(F2943*0.05,0)))))</f>
        <v/>
      </c>
      <c r="I2943" s="21">
        <f>IF(C2943&lt;=2000,0,MIN(C2943,ROUNDDOWN(F2943*0.4,0))-2000)</f>
        <v/>
      </c>
      <c r="J2943" s="21">
        <f>MAX(0,ROUNDDOWN(F2943-E2943-G2943,-3))</f>
        <v/>
      </c>
      <c r="K2943" s="21">
        <f>MAX(0,ROUNDDOWN(F2943-E2943-G2943-H2943-I2943,-3))</f>
        <v/>
      </c>
      <c r="L2943" s="21">
        <f>MAX(0,ROUNDDOWN(F2943-E2943-G2943-H2943,-3))</f>
        <v/>
      </c>
      <c r="M2943" s="21">
        <f>IF(J2943&lt;=0,0,ROUNDDOWN((J2943*LOOKUP(J2943,{0,1950001,3300001,6950001,9000001,18000001,40000001},{0.05,0.1,0.2,0.23,0.33,0.4,0.45})-LOOKUP(J2943,{0,1950001,3300001,6950001,9000001,18000001,40000001},{0,97500,427500,636000,1536000,2796000,4796000}))*1.021,-2))</f>
        <v/>
      </c>
      <c r="N2943" s="21">
        <f>IF(K2943&lt;=0,0,ROUNDDOWN((K2943*LOOKUP(K2943,{0,1950001,3300001,6950001,9000001,18000001,40000001},{0.05,0.1,0.2,0.23,0.33,0.4,0.45})-LOOKUP(K2943,{0,1950001,3300001,6950001,9000001,18000001,40000001},{0,97500,427500,636000,1536000,2796000,4796000}))*1.021,-2))</f>
        <v/>
      </c>
      <c r="O2943" s="21">
        <f>IF(L2943&lt;=0,0,ROUNDDOWN((L2943*LOOKUP(L2943,{0,1950001,3300001,6950001,9000001,18000001,40000001},{0.05,0.1,0.2,0.23,0.33,0.4,0.45})-LOOKUP(L2943,{0,1950001,3300001,6950001,9000001,18000001,40000001},{0,97500,427500,636000,1536000,2796000,4796000}))*1.021,-2))</f>
        <v/>
      </c>
      <c r="P2943" s="21">
        <f>MAX(0,ROUNDDOWN(F2943-E2943-430000,-3))</f>
        <v/>
      </c>
      <c r="Q2943" s="21">
        <f>MAX(0,ROUNDDOWN(F2943-E2943-430000-H2943,-3))</f>
        <v/>
      </c>
      <c r="R2943" s="21">
        <f>IF(F2943&lt;=450000,0,MAX(0,P2943*0.06-MIN(50000,P2943)*0.03))</f>
        <v/>
      </c>
      <c r="S2943" s="21">
        <f>IF(F2943&lt;=450000,0,MAX(0,P2943*0.04-MIN(50000,P2943)*0.02))</f>
        <v/>
      </c>
      <c r="T2943" s="21">
        <f>IF(F2943&lt;=450000,0,MAX(0,Q2943*0.06-MIN(50000,Q2943)*0.03))</f>
        <v/>
      </c>
      <c r="U2943" s="21">
        <f>IF(F2943&lt;=450000,0,MAX(0,Q2943*0.04-MIN(50000,Q2943)*0.02))</f>
        <v/>
      </c>
      <c r="V2943" s="21">
        <f>50000+MAX(0,G2943-480000)</f>
        <v/>
      </c>
      <c r="W2943" s="21">
        <f>P2943-V2943</f>
        <v/>
      </c>
      <c r="X2943" s="21">
        <f>Q2943-V2943</f>
        <v/>
      </c>
      <c r="Y2943" s="22">
        <f>IF(W2943&lt;0,0.9,LOOKUP(W2943,{0,1950001,3300001,6950001,9000001,18000001,40000001},{0.84895,0.7979,0.6958,0.66517,0.56307,0.4916,0.44055}))</f>
        <v/>
      </c>
      <c r="Z2943" s="22">
        <f>IF(X2943&lt;0,0.9,LOOKUP(X2943,{0,1950001,3300001,6950001,9000001,18000001,40000001},{0.84895,0.7979,0.6958,0.66517,0.56307,0.4916,0.44055}))</f>
        <v/>
      </c>
      <c r="AA2943" s="22">
        <f>IF(W2943&lt;0,0,CHOOSE(MATCH(W2943,{0,1950001,3300001,6950001,9000001},1),5.105/84.895,10.21/79.79,20.42/69.58,23.483/66.517,33.693/56.307))</f>
        <v/>
      </c>
      <c r="AB2943" s="21">
        <f>IF(C2943&lt;=2000,0,(MIN(C2943,ROUNDDOWN(F2943*0.3,0))-2000)*0.1)</f>
        <v/>
      </c>
      <c r="AC2943" s="21">
        <f>IF(C2943&lt;=2000,0,MIN((C2943-2000)*Y2943,(R2943+S2943)*0.2))</f>
        <v/>
      </c>
      <c r="AD2943" s="21">
        <f>IF(C2943&lt;=2000,0,MIN((C2943-2000)*Z2943,(T2943+U2943)*0.2))</f>
        <v/>
      </c>
      <c r="AE2943" s="21">
        <f>AC2943*AA2943</f>
        <v/>
      </c>
      <c r="AF2943" s="21">
        <f>ROUNDDOWN(R2943,-2)+ROUNDDOWN(S2943,-2)</f>
        <v/>
      </c>
      <c r="AG2943" s="21">
        <f>ROUNDDOWN(MAX(0,R2943-(AB2943+AC2943+AE2943)*0.6),-2)+ROUNDDOWN(MAX(0,S2943-(AB2943+AC2943+AE2943)*0.4),-2)</f>
        <v/>
      </c>
      <c r="AH2943" s="21">
        <f>ROUNDDOWN(MAX(0,T2943-(AB2943+AD2943)*0.6),-2)+ROUNDDOWN(MAX(0,U2943-(AB2943+AD2943)*0.4),-2)</f>
        <v/>
      </c>
      <c r="AI2943" s="21">
        <f>ROUNDDOWN(T2943,-2)+ROUNDDOWN(U2943,-2)</f>
        <v/>
      </c>
      <c r="AJ2943" s="21">
        <f>M2943+AF2943</f>
        <v/>
      </c>
      <c r="AK2943" s="21">
        <f>M2943+AG2943</f>
        <v/>
      </c>
      <c r="AL2943" s="21">
        <f>N2943+AH2943</f>
        <v/>
      </c>
      <c r="AM2943" s="21">
        <f>O2943+AI2943</f>
        <v/>
      </c>
      <c r="AN2943" s="21">
        <f>N2943+AI2943</f>
        <v/>
      </c>
      <c r="AO2943" s="21">
        <f>ROUNDDOWN((R2943+S2943)*0.2/Y2943+2000,0)</f>
        <v/>
      </c>
      <c r="AP2943" s="21">
        <f>ROUNDDOWN((T2943+U2943)*0.2/Z2943+2000,0)</f>
        <v/>
      </c>
      <c r="AQ2943" s="21">
        <f>AL2943-AK2943</f>
        <v/>
      </c>
      <c r="AR2943" s="21">
        <f>AM2943-AK2943</f>
        <v/>
      </c>
      <c r="AS2943" s="21">
        <f>AM2943-AL2943</f>
        <v/>
      </c>
      <c r="AT2943" s="21">
        <f>AK2943+C2943-AJ2943</f>
        <v/>
      </c>
      <c r="AU2943" s="21">
        <f>AL2943+C2943-AM2943</f>
        <v/>
      </c>
      <c r="AV2943" s="21">
        <f>AN2943+C2943-AM2943</f>
        <v/>
      </c>
    </row>
    <row r="2944">
      <c r="A2944" t="inlineStr">
        <is>
          <t>1万円刻み</t>
        </is>
      </c>
      <c r="B2944" s="21">
        <f>'5_1万円刻み'!$A$1181</f>
        <v/>
      </c>
      <c r="C2944" s="21">
        <f>AO2944</f>
        <v/>
      </c>
      <c r="D2944" s="21" t="n">
        <v>0</v>
      </c>
      <c r="E2944" s="21">
        <f>ROUND(MIN(B2944/12,650000)*12*0.0915+MIN(B2944/12,1390000)*12*(0.0504+0)+B2944*0.005,0)</f>
        <v/>
      </c>
      <c r="F2944" s="21">
        <f>IF(B2944&lt;741000,0,IF(B2944&lt;2191000,B2944-740000,IF(B2944&lt;2193000,1451000,IF(B2944&lt;2196000,1453000,IF(B2944&lt;2200000,1456000,IF(B2944&lt;3600000,ROUND(ROUNDDOWN(B2944/4,-3)*2.8,0)-80000,IF(B2944&lt;6600000,ROUND(ROUNDDOWN(B2944/4,-3)*3.2,0)-440000,IF(B2944&lt;8500000,ROUNDDOWN(B2944*0.9,0)-1100000,B2944-1950000))))))))</f>
        <v/>
      </c>
      <c r="G2944" s="21">
        <f>IF(F2944&gt;23500000,NA(),IF(F2944&lt;=4890000,1040000,IF(F2944&lt;=6550000,670000,620000)))</f>
        <v/>
      </c>
      <c r="H2944" s="21">
        <f>IF(D2944&lt;=0,0,MAX(0,MIN(2000000,D2944-MIN(100000,ROUNDDOWN(F2944*0.05,0)))))</f>
        <v/>
      </c>
      <c r="I2944" s="21">
        <f>IF(C2944&lt;=2000,0,MIN(C2944,ROUNDDOWN(F2944*0.4,0))-2000)</f>
        <v/>
      </c>
      <c r="J2944" s="21">
        <f>MAX(0,ROUNDDOWN(F2944-E2944-G2944,-3))</f>
        <v/>
      </c>
      <c r="K2944" s="21">
        <f>MAX(0,ROUNDDOWN(F2944-E2944-G2944-H2944-I2944,-3))</f>
        <v/>
      </c>
      <c r="L2944" s="21">
        <f>MAX(0,ROUNDDOWN(F2944-E2944-G2944-H2944,-3))</f>
        <v/>
      </c>
      <c r="M2944" s="21">
        <f>IF(J2944&lt;=0,0,ROUNDDOWN((J2944*LOOKUP(J2944,{0,1950001,3300001,6950001,9000001,18000001,40000001},{0.05,0.1,0.2,0.23,0.33,0.4,0.45})-LOOKUP(J2944,{0,1950001,3300001,6950001,9000001,18000001,40000001},{0,97500,427500,636000,1536000,2796000,4796000}))*1.021,-2))</f>
        <v/>
      </c>
      <c r="N2944" s="21">
        <f>IF(K2944&lt;=0,0,ROUNDDOWN((K2944*LOOKUP(K2944,{0,1950001,3300001,6950001,9000001,18000001,40000001},{0.05,0.1,0.2,0.23,0.33,0.4,0.45})-LOOKUP(K2944,{0,1950001,3300001,6950001,9000001,18000001,40000001},{0,97500,427500,636000,1536000,2796000,4796000}))*1.021,-2))</f>
        <v/>
      </c>
      <c r="O2944" s="21">
        <f>IF(L2944&lt;=0,0,ROUNDDOWN((L2944*LOOKUP(L2944,{0,1950001,3300001,6950001,9000001,18000001,40000001},{0.05,0.1,0.2,0.23,0.33,0.4,0.45})-LOOKUP(L2944,{0,1950001,3300001,6950001,9000001,18000001,40000001},{0,97500,427500,636000,1536000,2796000,4796000}))*1.021,-2))</f>
        <v/>
      </c>
      <c r="P2944" s="21">
        <f>MAX(0,ROUNDDOWN(F2944-E2944-430000,-3))</f>
        <v/>
      </c>
      <c r="Q2944" s="21">
        <f>MAX(0,ROUNDDOWN(F2944-E2944-430000-H2944,-3))</f>
        <v/>
      </c>
      <c r="R2944" s="21">
        <f>IF(F2944&lt;=450000,0,MAX(0,P2944*0.06-MIN(50000,P2944)*0.03))</f>
        <v/>
      </c>
      <c r="S2944" s="21">
        <f>IF(F2944&lt;=450000,0,MAX(0,P2944*0.04-MIN(50000,P2944)*0.02))</f>
        <v/>
      </c>
      <c r="T2944" s="21">
        <f>IF(F2944&lt;=450000,0,MAX(0,Q2944*0.06-MIN(50000,Q2944)*0.03))</f>
        <v/>
      </c>
      <c r="U2944" s="21">
        <f>IF(F2944&lt;=450000,0,MAX(0,Q2944*0.04-MIN(50000,Q2944)*0.02))</f>
        <v/>
      </c>
      <c r="V2944" s="21">
        <f>50000+MAX(0,G2944-480000)</f>
        <v/>
      </c>
      <c r="W2944" s="21">
        <f>P2944-V2944</f>
        <v/>
      </c>
      <c r="X2944" s="21">
        <f>Q2944-V2944</f>
        <v/>
      </c>
      <c r="Y2944" s="22">
        <f>IF(W2944&lt;0,0.9,LOOKUP(W2944,{0,1950001,3300001,6950001,9000001,18000001,40000001},{0.84895,0.7979,0.6958,0.66517,0.56307,0.4916,0.44055}))</f>
        <v/>
      </c>
      <c r="Z2944" s="22">
        <f>IF(X2944&lt;0,0.9,LOOKUP(X2944,{0,1950001,3300001,6950001,9000001,18000001,40000001},{0.84895,0.7979,0.6958,0.66517,0.56307,0.4916,0.44055}))</f>
        <v/>
      </c>
      <c r="AA2944" s="22">
        <f>IF(W2944&lt;0,0,CHOOSE(MATCH(W2944,{0,1950001,3300001,6950001,9000001},1),5.105/84.895,10.21/79.79,20.42/69.58,23.483/66.517,33.693/56.307))</f>
        <v/>
      </c>
      <c r="AB2944" s="21">
        <f>IF(C2944&lt;=2000,0,(MIN(C2944,ROUNDDOWN(F2944*0.3,0))-2000)*0.1)</f>
        <v/>
      </c>
      <c r="AC2944" s="21">
        <f>IF(C2944&lt;=2000,0,MIN((C2944-2000)*Y2944,(R2944+S2944)*0.2))</f>
        <v/>
      </c>
      <c r="AD2944" s="21">
        <f>IF(C2944&lt;=2000,0,MIN((C2944-2000)*Z2944,(T2944+U2944)*0.2))</f>
        <v/>
      </c>
      <c r="AE2944" s="21">
        <f>AC2944*AA2944</f>
        <v/>
      </c>
      <c r="AF2944" s="21">
        <f>ROUNDDOWN(R2944,-2)+ROUNDDOWN(S2944,-2)</f>
        <v/>
      </c>
      <c r="AG2944" s="21">
        <f>ROUNDDOWN(MAX(0,R2944-(AB2944+AC2944+AE2944)*0.6),-2)+ROUNDDOWN(MAX(0,S2944-(AB2944+AC2944+AE2944)*0.4),-2)</f>
        <v/>
      </c>
      <c r="AH2944" s="21">
        <f>ROUNDDOWN(MAX(0,T2944-(AB2944+AD2944)*0.6),-2)+ROUNDDOWN(MAX(0,U2944-(AB2944+AD2944)*0.4),-2)</f>
        <v/>
      </c>
      <c r="AI2944" s="21">
        <f>ROUNDDOWN(T2944,-2)+ROUNDDOWN(U2944,-2)</f>
        <v/>
      </c>
      <c r="AJ2944" s="21">
        <f>M2944+AF2944</f>
        <v/>
      </c>
      <c r="AK2944" s="21">
        <f>M2944+AG2944</f>
        <v/>
      </c>
      <c r="AL2944" s="21">
        <f>N2944+AH2944</f>
        <v/>
      </c>
      <c r="AM2944" s="21">
        <f>O2944+AI2944</f>
        <v/>
      </c>
      <c r="AN2944" s="21">
        <f>N2944+AI2944</f>
        <v/>
      </c>
      <c r="AO2944" s="21">
        <f>ROUNDDOWN((R2944+S2944)*0.2/Y2944+2000,0)</f>
        <v/>
      </c>
      <c r="AP2944" s="21">
        <f>ROUNDDOWN((T2944+U2944)*0.2/Z2944+2000,0)</f>
        <v/>
      </c>
      <c r="AQ2944" s="21">
        <f>AL2944-AK2944</f>
        <v/>
      </c>
      <c r="AR2944" s="21">
        <f>AM2944-AK2944</f>
        <v/>
      </c>
      <c r="AS2944" s="21">
        <f>AM2944-AL2944</f>
        <v/>
      </c>
      <c r="AT2944" s="21">
        <f>AK2944+C2944-AJ2944</f>
        <v/>
      </c>
      <c r="AU2944" s="21">
        <f>AL2944+C2944-AM2944</f>
        <v/>
      </c>
      <c r="AV2944" s="21">
        <f>AN2944+C2944-AM2944</f>
        <v/>
      </c>
    </row>
    <row r="2945">
      <c r="A2945" t="inlineStr">
        <is>
          <t>1万円刻み</t>
        </is>
      </c>
      <c r="B2945" s="21">
        <f>'5_1万円刻み'!$A$1182</f>
        <v/>
      </c>
      <c r="C2945" s="21">
        <f>AO2945</f>
        <v/>
      </c>
      <c r="D2945" s="21" t="n">
        <v>0</v>
      </c>
      <c r="E2945" s="21">
        <f>ROUND(MIN(B2945/12,650000)*12*0.0915+MIN(B2945/12,1390000)*12*(0.0504+0)+B2945*0.005,0)</f>
        <v/>
      </c>
      <c r="F2945" s="21">
        <f>IF(B2945&lt;741000,0,IF(B2945&lt;2191000,B2945-740000,IF(B2945&lt;2193000,1451000,IF(B2945&lt;2196000,1453000,IF(B2945&lt;2200000,1456000,IF(B2945&lt;3600000,ROUND(ROUNDDOWN(B2945/4,-3)*2.8,0)-80000,IF(B2945&lt;6600000,ROUND(ROUNDDOWN(B2945/4,-3)*3.2,0)-440000,IF(B2945&lt;8500000,ROUNDDOWN(B2945*0.9,0)-1100000,B2945-1950000))))))))</f>
        <v/>
      </c>
      <c r="G2945" s="21">
        <f>IF(F2945&gt;23500000,NA(),IF(F2945&lt;=4890000,1040000,IF(F2945&lt;=6550000,670000,620000)))</f>
        <v/>
      </c>
      <c r="H2945" s="21">
        <f>IF(D2945&lt;=0,0,MAX(0,MIN(2000000,D2945-MIN(100000,ROUNDDOWN(F2945*0.05,0)))))</f>
        <v/>
      </c>
      <c r="I2945" s="21">
        <f>IF(C2945&lt;=2000,0,MIN(C2945,ROUNDDOWN(F2945*0.4,0))-2000)</f>
        <v/>
      </c>
      <c r="J2945" s="21">
        <f>MAX(0,ROUNDDOWN(F2945-E2945-G2945,-3))</f>
        <v/>
      </c>
      <c r="K2945" s="21">
        <f>MAX(0,ROUNDDOWN(F2945-E2945-G2945-H2945-I2945,-3))</f>
        <v/>
      </c>
      <c r="L2945" s="21">
        <f>MAX(0,ROUNDDOWN(F2945-E2945-G2945-H2945,-3))</f>
        <v/>
      </c>
      <c r="M2945" s="21">
        <f>IF(J2945&lt;=0,0,ROUNDDOWN((J2945*LOOKUP(J2945,{0,1950001,3300001,6950001,9000001,18000001,40000001},{0.05,0.1,0.2,0.23,0.33,0.4,0.45})-LOOKUP(J2945,{0,1950001,3300001,6950001,9000001,18000001,40000001},{0,97500,427500,636000,1536000,2796000,4796000}))*1.021,-2))</f>
        <v/>
      </c>
      <c r="N2945" s="21">
        <f>IF(K2945&lt;=0,0,ROUNDDOWN((K2945*LOOKUP(K2945,{0,1950001,3300001,6950001,9000001,18000001,40000001},{0.05,0.1,0.2,0.23,0.33,0.4,0.45})-LOOKUP(K2945,{0,1950001,3300001,6950001,9000001,18000001,40000001},{0,97500,427500,636000,1536000,2796000,4796000}))*1.021,-2))</f>
        <v/>
      </c>
      <c r="O2945" s="21">
        <f>IF(L2945&lt;=0,0,ROUNDDOWN((L2945*LOOKUP(L2945,{0,1950001,3300001,6950001,9000001,18000001,40000001},{0.05,0.1,0.2,0.23,0.33,0.4,0.45})-LOOKUP(L2945,{0,1950001,3300001,6950001,9000001,18000001,40000001},{0,97500,427500,636000,1536000,2796000,4796000}))*1.021,-2))</f>
        <v/>
      </c>
      <c r="P2945" s="21">
        <f>MAX(0,ROUNDDOWN(F2945-E2945-430000,-3))</f>
        <v/>
      </c>
      <c r="Q2945" s="21">
        <f>MAX(0,ROUNDDOWN(F2945-E2945-430000-H2945,-3))</f>
        <v/>
      </c>
      <c r="R2945" s="21">
        <f>IF(F2945&lt;=450000,0,MAX(0,P2945*0.06-MIN(50000,P2945)*0.03))</f>
        <v/>
      </c>
      <c r="S2945" s="21">
        <f>IF(F2945&lt;=450000,0,MAX(0,P2945*0.04-MIN(50000,P2945)*0.02))</f>
        <v/>
      </c>
      <c r="T2945" s="21">
        <f>IF(F2945&lt;=450000,0,MAX(0,Q2945*0.06-MIN(50000,Q2945)*0.03))</f>
        <v/>
      </c>
      <c r="U2945" s="21">
        <f>IF(F2945&lt;=450000,0,MAX(0,Q2945*0.04-MIN(50000,Q2945)*0.02))</f>
        <v/>
      </c>
      <c r="V2945" s="21">
        <f>50000+MAX(0,G2945-480000)</f>
        <v/>
      </c>
      <c r="W2945" s="21">
        <f>P2945-V2945</f>
        <v/>
      </c>
      <c r="X2945" s="21">
        <f>Q2945-V2945</f>
        <v/>
      </c>
      <c r="Y2945" s="22">
        <f>IF(W2945&lt;0,0.9,LOOKUP(W2945,{0,1950001,3300001,6950001,9000001,18000001,40000001},{0.84895,0.7979,0.6958,0.66517,0.56307,0.4916,0.44055}))</f>
        <v/>
      </c>
      <c r="Z2945" s="22">
        <f>IF(X2945&lt;0,0.9,LOOKUP(X2945,{0,1950001,3300001,6950001,9000001,18000001,40000001},{0.84895,0.7979,0.6958,0.66517,0.56307,0.4916,0.44055}))</f>
        <v/>
      </c>
      <c r="AA2945" s="22">
        <f>IF(W2945&lt;0,0,CHOOSE(MATCH(W2945,{0,1950001,3300001,6950001,9000001},1),5.105/84.895,10.21/79.79,20.42/69.58,23.483/66.517,33.693/56.307))</f>
        <v/>
      </c>
      <c r="AB2945" s="21">
        <f>IF(C2945&lt;=2000,0,(MIN(C2945,ROUNDDOWN(F2945*0.3,0))-2000)*0.1)</f>
        <v/>
      </c>
      <c r="AC2945" s="21">
        <f>IF(C2945&lt;=2000,0,MIN((C2945-2000)*Y2945,(R2945+S2945)*0.2))</f>
        <v/>
      </c>
      <c r="AD2945" s="21">
        <f>IF(C2945&lt;=2000,0,MIN((C2945-2000)*Z2945,(T2945+U2945)*0.2))</f>
        <v/>
      </c>
      <c r="AE2945" s="21">
        <f>AC2945*AA2945</f>
        <v/>
      </c>
      <c r="AF2945" s="21">
        <f>ROUNDDOWN(R2945,-2)+ROUNDDOWN(S2945,-2)</f>
        <v/>
      </c>
      <c r="AG2945" s="21">
        <f>ROUNDDOWN(MAX(0,R2945-(AB2945+AC2945+AE2945)*0.6),-2)+ROUNDDOWN(MAX(0,S2945-(AB2945+AC2945+AE2945)*0.4),-2)</f>
        <v/>
      </c>
      <c r="AH2945" s="21">
        <f>ROUNDDOWN(MAX(0,T2945-(AB2945+AD2945)*0.6),-2)+ROUNDDOWN(MAX(0,U2945-(AB2945+AD2945)*0.4),-2)</f>
        <v/>
      </c>
      <c r="AI2945" s="21">
        <f>ROUNDDOWN(T2945,-2)+ROUNDDOWN(U2945,-2)</f>
        <v/>
      </c>
      <c r="AJ2945" s="21">
        <f>M2945+AF2945</f>
        <v/>
      </c>
      <c r="AK2945" s="21">
        <f>M2945+AG2945</f>
        <v/>
      </c>
      <c r="AL2945" s="21">
        <f>N2945+AH2945</f>
        <v/>
      </c>
      <c r="AM2945" s="21">
        <f>O2945+AI2945</f>
        <v/>
      </c>
      <c r="AN2945" s="21">
        <f>N2945+AI2945</f>
        <v/>
      </c>
      <c r="AO2945" s="21">
        <f>ROUNDDOWN((R2945+S2945)*0.2/Y2945+2000,0)</f>
        <v/>
      </c>
      <c r="AP2945" s="21">
        <f>ROUNDDOWN((T2945+U2945)*0.2/Z2945+2000,0)</f>
        <v/>
      </c>
      <c r="AQ2945" s="21">
        <f>AL2945-AK2945</f>
        <v/>
      </c>
      <c r="AR2945" s="21">
        <f>AM2945-AK2945</f>
        <v/>
      </c>
      <c r="AS2945" s="21">
        <f>AM2945-AL2945</f>
        <v/>
      </c>
      <c r="AT2945" s="21">
        <f>AK2945+C2945-AJ2945</f>
        <v/>
      </c>
      <c r="AU2945" s="21">
        <f>AL2945+C2945-AM2945</f>
        <v/>
      </c>
      <c r="AV2945" s="21">
        <f>AN2945+C2945-AM2945</f>
        <v/>
      </c>
    </row>
    <row r="2946">
      <c r="A2946" t="inlineStr">
        <is>
          <t>1万円刻み</t>
        </is>
      </c>
      <c r="B2946" s="21">
        <f>'5_1万円刻み'!$A$1183</f>
        <v/>
      </c>
      <c r="C2946" s="21">
        <f>AO2946</f>
        <v/>
      </c>
      <c r="D2946" s="21" t="n">
        <v>0</v>
      </c>
      <c r="E2946" s="21">
        <f>ROUND(MIN(B2946/12,650000)*12*0.0915+MIN(B2946/12,1390000)*12*(0.0504+0)+B2946*0.005,0)</f>
        <v/>
      </c>
      <c r="F2946" s="21">
        <f>IF(B2946&lt;741000,0,IF(B2946&lt;2191000,B2946-740000,IF(B2946&lt;2193000,1451000,IF(B2946&lt;2196000,1453000,IF(B2946&lt;2200000,1456000,IF(B2946&lt;3600000,ROUND(ROUNDDOWN(B2946/4,-3)*2.8,0)-80000,IF(B2946&lt;6600000,ROUND(ROUNDDOWN(B2946/4,-3)*3.2,0)-440000,IF(B2946&lt;8500000,ROUNDDOWN(B2946*0.9,0)-1100000,B2946-1950000))))))))</f>
        <v/>
      </c>
      <c r="G2946" s="21">
        <f>IF(F2946&gt;23500000,NA(),IF(F2946&lt;=4890000,1040000,IF(F2946&lt;=6550000,670000,620000)))</f>
        <v/>
      </c>
      <c r="H2946" s="21">
        <f>IF(D2946&lt;=0,0,MAX(0,MIN(2000000,D2946-MIN(100000,ROUNDDOWN(F2946*0.05,0)))))</f>
        <v/>
      </c>
      <c r="I2946" s="21">
        <f>IF(C2946&lt;=2000,0,MIN(C2946,ROUNDDOWN(F2946*0.4,0))-2000)</f>
        <v/>
      </c>
      <c r="J2946" s="21">
        <f>MAX(0,ROUNDDOWN(F2946-E2946-G2946,-3))</f>
        <v/>
      </c>
      <c r="K2946" s="21">
        <f>MAX(0,ROUNDDOWN(F2946-E2946-G2946-H2946-I2946,-3))</f>
        <v/>
      </c>
      <c r="L2946" s="21">
        <f>MAX(0,ROUNDDOWN(F2946-E2946-G2946-H2946,-3))</f>
        <v/>
      </c>
      <c r="M2946" s="21">
        <f>IF(J2946&lt;=0,0,ROUNDDOWN((J2946*LOOKUP(J2946,{0,1950001,3300001,6950001,9000001,18000001,40000001},{0.05,0.1,0.2,0.23,0.33,0.4,0.45})-LOOKUP(J2946,{0,1950001,3300001,6950001,9000001,18000001,40000001},{0,97500,427500,636000,1536000,2796000,4796000}))*1.021,-2))</f>
        <v/>
      </c>
      <c r="N2946" s="21">
        <f>IF(K2946&lt;=0,0,ROUNDDOWN((K2946*LOOKUP(K2946,{0,1950001,3300001,6950001,9000001,18000001,40000001},{0.05,0.1,0.2,0.23,0.33,0.4,0.45})-LOOKUP(K2946,{0,1950001,3300001,6950001,9000001,18000001,40000001},{0,97500,427500,636000,1536000,2796000,4796000}))*1.021,-2))</f>
        <v/>
      </c>
      <c r="O2946" s="21">
        <f>IF(L2946&lt;=0,0,ROUNDDOWN((L2946*LOOKUP(L2946,{0,1950001,3300001,6950001,9000001,18000001,40000001},{0.05,0.1,0.2,0.23,0.33,0.4,0.45})-LOOKUP(L2946,{0,1950001,3300001,6950001,9000001,18000001,40000001},{0,97500,427500,636000,1536000,2796000,4796000}))*1.021,-2))</f>
        <v/>
      </c>
      <c r="P2946" s="21">
        <f>MAX(0,ROUNDDOWN(F2946-E2946-430000,-3))</f>
        <v/>
      </c>
      <c r="Q2946" s="21">
        <f>MAX(0,ROUNDDOWN(F2946-E2946-430000-H2946,-3))</f>
        <v/>
      </c>
      <c r="R2946" s="21">
        <f>IF(F2946&lt;=450000,0,MAX(0,P2946*0.06-MIN(50000,P2946)*0.03))</f>
        <v/>
      </c>
      <c r="S2946" s="21">
        <f>IF(F2946&lt;=450000,0,MAX(0,P2946*0.04-MIN(50000,P2946)*0.02))</f>
        <v/>
      </c>
      <c r="T2946" s="21">
        <f>IF(F2946&lt;=450000,0,MAX(0,Q2946*0.06-MIN(50000,Q2946)*0.03))</f>
        <v/>
      </c>
      <c r="U2946" s="21">
        <f>IF(F2946&lt;=450000,0,MAX(0,Q2946*0.04-MIN(50000,Q2946)*0.02))</f>
        <v/>
      </c>
      <c r="V2946" s="21">
        <f>50000+MAX(0,G2946-480000)</f>
        <v/>
      </c>
      <c r="W2946" s="21">
        <f>P2946-V2946</f>
        <v/>
      </c>
      <c r="X2946" s="21">
        <f>Q2946-V2946</f>
        <v/>
      </c>
      <c r="Y2946" s="22">
        <f>IF(W2946&lt;0,0.9,LOOKUP(W2946,{0,1950001,3300001,6950001,9000001,18000001,40000001},{0.84895,0.7979,0.6958,0.66517,0.56307,0.4916,0.44055}))</f>
        <v/>
      </c>
      <c r="Z2946" s="22">
        <f>IF(X2946&lt;0,0.9,LOOKUP(X2946,{0,1950001,3300001,6950001,9000001,18000001,40000001},{0.84895,0.7979,0.6958,0.66517,0.56307,0.4916,0.44055}))</f>
        <v/>
      </c>
      <c r="AA2946" s="22">
        <f>IF(W2946&lt;0,0,CHOOSE(MATCH(W2946,{0,1950001,3300001,6950001,9000001},1),5.105/84.895,10.21/79.79,20.42/69.58,23.483/66.517,33.693/56.307))</f>
        <v/>
      </c>
      <c r="AB2946" s="21">
        <f>IF(C2946&lt;=2000,0,(MIN(C2946,ROUNDDOWN(F2946*0.3,0))-2000)*0.1)</f>
        <v/>
      </c>
      <c r="AC2946" s="21">
        <f>IF(C2946&lt;=2000,0,MIN((C2946-2000)*Y2946,(R2946+S2946)*0.2))</f>
        <v/>
      </c>
      <c r="AD2946" s="21">
        <f>IF(C2946&lt;=2000,0,MIN((C2946-2000)*Z2946,(T2946+U2946)*0.2))</f>
        <v/>
      </c>
      <c r="AE2946" s="21">
        <f>AC2946*AA2946</f>
        <v/>
      </c>
      <c r="AF2946" s="21">
        <f>ROUNDDOWN(R2946,-2)+ROUNDDOWN(S2946,-2)</f>
        <v/>
      </c>
      <c r="AG2946" s="21">
        <f>ROUNDDOWN(MAX(0,R2946-(AB2946+AC2946+AE2946)*0.6),-2)+ROUNDDOWN(MAX(0,S2946-(AB2946+AC2946+AE2946)*0.4),-2)</f>
        <v/>
      </c>
      <c r="AH2946" s="21">
        <f>ROUNDDOWN(MAX(0,T2946-(AB2946+AD2946)*0.6),-2)+ROUNDDOWN(MAX(0,U2946-(AB2946+AD2946)*0.4),-2)</f>
        <v/>
      </c>
      <c r="AI2946" s="21">
        <f>ROUNDDOWN(T2946,-2)+ROUNDDOWN(U2946,-2)</f>
        <v/>
      </c>
      <c r="AJ2946" s="21">
        <f>M2946+AF2946</f>
        <v/>
      </c>
      <c r="AK2946" s="21">
        <f>M2946+AG2946</f>
        <v/>
      </c>
      <c r="AL2946" s="21">
        <f>N2946+AH2946</f>
        <v/>
      </c>
      <c r="AM2946" s="21">
        <f>O2946+AI2946</f>
        <v/>
      </c>
      <c r="AN2946" s="21">
        <f>N2946+AI2946</f>
        <v/>
      </c>
      <c r="AO2946" s="21">
        <f>ROUNDDOWN((R2946+S2946)*0.2/Y2946+2000,0)</f>
        <v/>
      </c>
      <c r="AP2946" s="21">
        <f>ROUNDDOWN((T2946+U2946)*0.2/Z2946+2000,0)</f>
        <v/>
      </c>
      <c r="AQ2946" s="21">
        <f>AL2946-AK2946</f>
        <v/>
      </c>
      <c r="AR2946" s="21">
        <f>AM2946-AK2946</f>
        <v/>
      </c>
      <c r="AS2946" s="21">
        <f>AM2946-AL2946</f>
        <v/>
      </c>
      <c r="AT2946" s="21">
        <f>AK2946+C2946-AJ2946</f>
        <v/>
      </c>
      <c r="AU2946" s="21">
        <f>AL2946+C2946-AM2946</f>
        <v/>
      </c>
      <c r="AV2946" s="21">
        <f>AN2946+C2946-AM2946</f>
        <v/>
      </c>
    </row>
    <row r="2947">
      <c r="A2947" t="inlineStr">
        <is>
          <t>1万円刻み</t>
        </is>
      </c>
      <c r="B2947" s="21">
        <f>'5_1万円刻み'!$A$1184</f>
        <v/>
      </c>
      <c r="C2947" s="21">
        <f>AO2947</f>
        <v/>
      </c>
      <c r="D2947" s="21" t="n">
        <v>0</v>
      </c>
      <c r="E2947" s="21">
        <f>ROUND(MIN(B2947/12,650000)*12*0.0915+MIN(B2947/12,1390000)*12*(0.0504+0)+B2947*0.005,0)</f>
        <v/>
      </c>
      <c r="F2947" s="21">
        <f>IF(B2947&lt;741000,0,IF(B2947&lt;2191000,B2947-740000,IF(B2947&lt;2193000,1451000,IF(B2947&lt;2196000,1453000,IF(B2947&lt;2200000,1456000,IF(B2947&lt;3600000,ROUND(ROUNDDOWN(B2947/4,-3)*2.8,0)-80000,IF(B2947&lt;6600000,ROUND(ROUNDDOWN(B2947/4,-3)*3.2,0)-440000,IF(B2947&lt;8500000,ROUNDDOWN(B2947*0.9,0)-1100000,B2947-1950000))))))))</f>
        <v/>
      </c>
      <c r="G2947" s="21">
        <f>IF(F2947&gt;23500000,NA(),IF(F2947&lt;=4890000,1040000,IF(F2947&lt;=6550000,670000,620000)))</f>
        <v/>
      </c>
      <c r="H2947" s="21">
        <f>IF(D2947&lt;=0,0,MAX(0,MIN(2000000,D2947-MIN(100000,ROUNDDOWN(F2947*0.05,0)))))</f>
        <v/>
      </c>
      <c r="I2947" s="21">
        <f>IF(C2947&lt;=2000,0,MIN(C2947,ROUNDDOWN(F2947*0.4,0))-2000)</f>
        <v/>
      </c>
      <c r="J2947" s="21">
        <f>MAX(0,ROUNDDOWN(F2947-E2947-G2947,-3))</f>
        <v/>
      </c>
      <c r="K2947" s="21">
        <f>MAX(0,ROUNDDOWN(F2947-E2947-G2947-H2947-I2947,-3))</f>
        <v/>
      </c>
      <c r="L2947" s="21">
        <f>MAX(0,ROUNDDOWN(F2947-E2947-G2947-H2947,-3))</f>
        <v/>
      </c>
      <c r="M2947" s="21">
        <f>IF(J2947&lt;=0,0,ROUNDDOWN((J2947*LOOKUP(J2947,{0,1950001,3300001,6950001,9000001,18000001,40000001},{0.05,0.1,0.2,0.23,0.33,0.4,0.45})-LOOKUP(J2947,{0,1950001,3300001,6950001,9000001,18000001,40000001},{0,97500,427500,636000,1536000,2796000,4796000}))*1.021,-2))</f>
        <v/>
      </c>
      <c r="N2947" s="21">
        <f>IF(K2947&lt;=0,0,ROUNDDOWN((K2947*LOOKUP(K2947,{0,1950001,3300001,6950001,9000001,18000001,40000001},{0.05,0.1,0.2,0.23,0.33,0.4,0.45})-LOOKUP(K2947,{0,1950001,3300001,6950001,9000001,18000001,40000001},{0,97500,427500,636000,1536000,2796000,4796000}))*1.021,-2))</f>
        <v/>
      </c>
      <c r="O2947" s="21">
        <f>IF(L2947&lt;=0,0,ROUNDDOWN((L2947*LOOKUP(L2947,{0,1950001,3300001,6950001,9000001,18000001,40000001},{0.05,0.1,0.2,0.23,0.33,0.4,0.45})-LOOKUP(L2947,{0,1950001,3300001,6950001,9000001,18000001,40000001},{0,97500,427500,636000,1536000,2796000,4796000}))*1.021,-2))</f>
        <v/>
      </c>
      <c r="P2947" s="21">
        <f>MAX(0,ROUNDDOWN(F2947-E2947-430000,-3))</f>
        <v/>
      </c>
      <c r="Q2947" s="21">
        <f>MAX(0,ROUNDDOWN(F2947-E2947-430000-H2947,-3))</f>
        <v/>
      </c>
      <c r="R2947" s="21">
        <f>IF(F2947&lt;=450000,0,MAX(0,P2947*0.06-MIN(50000,P2947)*0.03))</f>
        <v/>
      </c>
      <c r="S2947" s="21">
        <f>IF(F2947&lt;=450000,0,MAX(0,P2947*0.04-MIN(50000,P2947)*0.02))</f>
        <v/>
      </c>
      <c r="T2947" s="21">
        <f>IF(F2947&lt;=450000,0,MAX(0,Q2947*0.06-MIN(50000,Q2947)*0.03))</f>
        <v/>
      </c>
      <c r="U2947" s="21">
        <f>IF(F2947&lt;=450000,0,MAX(0,Q2947*0.04-MIN(50000,Q2947)*0.02))</f>
        <v/>
      </c>
      <c r="V2947" s="21">
        <f>50000+MAX(0,G2947-480000)</f>
        <v/>
      </c>
      <c r="W2947" s="21">
        <f>P2947-V2947</f>
        <v/>
      </c>
      <c r="X2947" s="21">
        <f>Q2947-V2947</f>
        <v/>
      </c>
      <c r="Y2947" s="22">
        <f>IF(W2947&lt;0,0.9,LOOKUP(W2947,{0,1950001,3300001,6950001,9000001,18000001,40000001},{0.84895,0.7979,0.6958,0.66517,0.56307,0.4916,0.44055}))</f>
        <v/>
      </c>
      <c r="Z2947" s="22">
        <f>IF(X2947&lt;0,0.9,LOOKUP(X2947,{0,1950001,3300001,6950001,9000001,18000001,40000001},{0.84895,0.7979,0.6958,0.66517,0.56307,0.4916,0.44055}))</f>
        <v/>
      </c>
      <c r="AA2947" s="22">
        <f>IF(W2947&lt;0,0,CHOOSE(MATCH(W2947,{0,1950001,3300001,6950001,9000001},1),5.105/84.895,10.21/79.79,20.42/69.58,23.483/66.517,33.693/56.307))</f>
        <v/>
      </c>
      <c r="AB2947" s="21">
        <f>IF(C2947&lt;=2000,0,(MIN(C2947,ROUNDDOWN(F2947*0.3,0))-2000)*0.1)</f>
        <v/>
      </c>
      <c r="AC2947" s="21">
        <f>IF(C2947&lt;=2000,0,MIN((C2947-2000)*Y2947,(R2947+S2947)*0.2))</f>
        <v/>
      </c>
      <c r="AD2947" s="21">
        <f>IF(C2947&lt;=2000,0,MIN((C2947-2000)*Z2947,(T2947+U2947)*0.2))</f>
        <v/>
      </c>
      <c r="AE2947" s="21">
        <f>AC2947*AA2947</f>
        <v/>
      </c>
      <c r="AF2947" s="21">
        <f>ROUNDDOWN(R2947,-2)+ROUNDDOWN(S2947,-2)</f>
        <v/>
      </c>
      <c r="AG2947" s="21">
        <f>ROUNDDOWN(MAX(0,R2947-(AB2947+AC2947+AE2947)*0.6),-2)+ROUNDDOWN(MAX(0,S2947-(AB2947+AC2947+AE2947)*0.4),-2)</f>
        <v/>
      </c>
      <c r="AH2947" s="21">
        <f>ROUNDDOWN(MAX(0,T2947-(AB2947+AD2947)*0.6),-2)+ROUNDDOWN(MAX(0,U2947-(AB2947+AD2947)*0.4),-2)</f>
        <v/>
      </c>
      <c r="AI2947" s="21">
        <f>ROUNDDOWN(T2947,-2)+ROUNDDOWN(U2947,-2)</f>
        <v/>
      </c>
      <c r="AJ2947" s="21">
        <f>M2947+AF2947</f>
        <v/>
      </c>
      <c r="AK2947" s="21">
        <f>M2947+AG2947</f>
        <v/>
      </c>
      <c r="AL2947" s="21">
        <f>N2947+AH2947</f>
        <v/>
      </c>
      <c r="AM2947" s="21">
        <f>O2947+AI2947</f>
        <v/>
      </c>
      <c r="AN2947" s="21">
        <f>N2947+AI2947</f>
        <v/>
      </c>
      <c r="AO2947" s="21">
        <f>ROUNDDOWN((R2947+S2947)*0.2/Y2947+2000,0)</f>
        <v/>
      </c>
      <c r="AP2947" s="21">
        <f>ROUNDDOWN((T2947+U2947)*0.2/Z2947+2000,0)</f>
        <v/>
      </c>
      <c r="AQ2947" s="21">
        <f>AL2947-AK2947</f>
        <v/>
      </c>
      <c r="AR2947" s="21">
        <f>AM2947-AK2947</f>
        <v/>
      </c>
      <c r="AS2947" s="21">
        <f>AM2947-AL2947</f>
        <v/>
      </c>
      <c r="AT2947" s="21">
        <f>AK2947+C2947-AJ2947</f>
        <v/>
      </c>
      <c r="AU2947" s="21">
        <f>AL2947+C2947-AM2947</f>
        <v/>
      </c>
      <c r="AV2947" s="21">
        <f>AN2947+C2947-AM2947</f>
        <v/>
      </c>
    </row>
    <row r="2948">
      <c r="A2948" t="inlineStr">
        <is>
          <t>1万円刻み</t>
        </is>
      </c>
      <c r="B2948" s="21">
        <f>'5_1万円刻み'!$A$1185</f>
        <v/>
      </c>
      <c r="C2948" s="21">
        <f>AO2948</f>
        <v/>
      </c>
      <c r="D2948" s="21" t="n">
        <v>0</v>
      </c>
      <c r="E2948" s="21">
        <f>ROUND(MIN(B2948/12,650000)*12*0.0915+MIN(B2948/12,1390000)*12*(0.0504+0)+B2948*0.005,0)</f>
        <v/>
      </c>
      <c r="F2948" s="21">
        <f>IF(B2948&lt;741000,0,IF(B2948&lt;2191000,B2948-740000,IF(B2948&lt;2193000,1451000,IF(B2948&lt;2196000,1453000,IF(B2948&lt;2200000,1456000,IF(B2948&lt;3600000,ROUND(ROUNDDOWN(B2948/4,-3)*2.8,0)-80000,IF(B2948&lt;6600000,ROUND(ROUNDDOWN(B2948/4,-3)*3.2,0)-440000,IF(B2948&lt;8500000,ROUNDDOWN(B2948*0.9,0)-1100000,B2948-1950000))))))))</f>
        <v/>
      </c>
      <c r="G2948" s="21">
        <f>IF(F2948&gt;23500000,NA(),IF(F2948&lt;=4890000,1040000,IF(F2948&lt;=6550000,670000,620000)))</f>
        <v/>
      </c>
      <c r="H2948" s="21">
        <f>IF(D2948&lt;=0,0,MAX(0,MIN(2000000,D2948-MIN(100000,ROUNDDOWN(F2948*0.05,0)))))</f>
        <v/>
      </c>
      <c r="I2948" s="21">
        <f>IF(C2948&lt;=2000,0,MIN(C2948,ROUNDDOWN(F2948*0.4,0))-2000)</f>
        <v/>
      </c>
      <c r="J2948" s="21">
        <f>MAX(0,ROUNDDOWN(F2948-E2948-G2948,-3))</f>
        <v/>
      </c>
      <c r="K2948" s="21">
        <f>MAX(0,ROUNDDOWN(F2948-E2948-G2948-H2948-I2948,-3))</f>
        <v/>
      </c>
      <c r="L2948" s="21">
        <f>MAX(0,ROUNDDOWN(F2948-E2948-G2948-H2948,-3))</f>
        <v/>
      </c>
      <c r="M2948" s="21">
        <f>IF(J2948&lt;=0,0,ROUNDDOWN((J2948*LOOKUP(J2948,{0,1950001,3300001,6950001,9000001,18000001,40000001},{0.05,0.1,0.2,0.23,0.33,0.4,0.45})-LOOKUP(J2948,{0,1950001,3300001,6950001,9000001,18000001,40000001},{0,97500,427500,636000,1536000,2796000,4796000}))*1.021,-2))</f>
        <v/>
      </c>
      <c r="N2948" s="21">
        <f>IF(K2948&lt;=0,0,ROUNDDOWN((K2948*LOOKUP(K2948,{0,1950001,3300001,6950001,9000001,18000001,40000001},{0.05,0.1,0.2,0.23,0.33,0.4,0.45})-LOOKUP(K2948,{0,1950001,3300001,6950001,9000001,18000001,40000001},{0,97500,427500,636000,1536000,2796000,4796000}))*1.021,-2))</f>
        <v/>
      </c>
      <c r="O2948" s="21">
        <f>IF(L2948&lt;=0,0,ROUNDDOWN((L2948*LOOKUP(L2948,{0,1950001,3300001,6950001,9000001,18000001,40000001},{0.05,0.1,0.2,0.23,0.33,0.4,0.45})-LOOKUP(L2948,{0,1950001,3300001,6950001,9000001,18000001,40000001},{0,97500,427500,636000,1536000,2796000,4796000}))*1.021,-2))</f>
        <v/>
      </c>
      <c r="P2948" s="21">
        <f>MAX(0,ROUNDDOWN(F2948-E2948-430000,-3))</f>
        <v/>
      </c>
      <c r="Q2948" s="21">
        <f>MAX(0,ROUNDDOWN(F2948-E2948-430000-H2948,-3))</f>
        <v/>
      </c>
      <c r="R2948" s="21">
        <f>IF(F2948&lt;=450000,0,MAX(0,P2948*0.06-MIN(50000,P2948)*0.03))</f>
        <v/>
      </c>
      <c r="S2948" s="21">
        <f>IF(F2948&lt;=450000,0,MAX(0,P2948*0.04-MIN(50000,P2948)*0.02))</f>
        <v/>
      </c>
      <c r="T2948" s="21">
        <f>IF(F2948&lt;=450000,0,MAX(0,Q2948*0.06-MIN(50000,Q2948)*0.03))</f>
        <v/>
      </c>
      <c r="U2948" s="21">
        <f>IF(F2948&lt;=450000,0,MAX(0,Q2948*0.04-MIN(50000,Q2948)*0.02))</f>
        <v/>
      </c>
      <c r="V2948" s="21">
        <f>50000+MAX(0,G2948-480000)</f>
        <v/>
      </c>
      <c r="W2948" s="21">
        <f>P2948-V2948</f>
        <v/>
      </c>
      <c r="X2948" s="21">
        <f>Q2948-V2948</f>
        <v/>
      </c>
      <c r="Y2948" s="22">
        <f>IF(W2948&lt;0,0.9,LOOKUP(W2948,{0,1950001,3300001,6950001,9000001,18000001,40000001},{0.84895,0.7979,0.6958,0.66517,0.56307,0.4916,0.44055}))</f>
        <v/>
      </c>
      <c r="Z2948" s="22">
        <f>IF(X2948&lt;0,0.9,LOOKUP(X2948,{0,1950001,3300001,6950001,9000001,18000001,40000001},{0.84895,0.7979,0.6958,0.66517,0.56307,0.4916,0.44055}))</f>
        <v/>
      </c>
      <c r="AA2948" s="22">
        <f>IF(W2948&lt;0,0,CHOOSE(MATCH(W2948,{0,1950001,3300001,6950001,9000001},1),5.105/84.895,10.21/79.79,20.42/69.58,23.483/66.517,33.693/56.307))</f>
        <v/>
      </c>
      <c r="AB2948" s="21">
        <f>IF(C2948&lt;=2000,0,(MIN(C2948,ROUNDDOWN(F2948*0.3,0))-2000)*0.1)</f>
        <v/>
      </c>
      <c r="AC2948" s="21">
        <f>IF(C2948&lt;=2000,0,MIN((C2948-2000)*Y2948,(R2948+S2948)*0.2))</f>
        <v/>
      </c>
      <c r="AD2948" s="21">
        <f>IF(C2948&lt;=2000,0,MIN((C2948-2000)*Z2948,(T2948+U2948)*0.2))</f>
        <v/>
      </c>
      <c r="AE2948" s="21">
        <f>AC2948*AA2948</f>
        <v/>
      </c>
      <c r="AF2948" s="21">
        <f>ROUNDDOWN(R2948,-2)+ROUNDDOWN(S2948,-2)</f>
        <v/>
      </c>
      <c r="AG2948" s="21">
        <f>ROUNDDOWN(MAX(0,R2948-(AB2948+AC2948+AE2948)*0.6),-2)+ROUNDDOWN(MAX(0,S2948-(AB2948+AC2948+AE2948)*0.4),-2)</f>
        <v/>
      </c>
      <c r="AH2948" s="21">
        <f>ROUNDDOWN(MAX(0,T2948-(AB2948+AD2948)*0.6),-2)+ROUNDDOWN(MAX(0,U2948-(AB2948+AD2948)*0.4),-2)</f>
        <v/>
      </c>
      <c r="AI2948" s="21">
        <f>ROUNDDOWN(T2948,-2)+ROUNDDOWN(U2948,-2)</f>
        <v/>
      </c>
      <c r="AJ2948" s="21">
        <f>M2948+AF2948</f>
        <v/>
      </c>
      <c r="AK2948" s="21">
        <f>M2948+AG2948</f>
        <v/>
      </c>
      <c r="AL2948" s="21">
        <f>N2948+AH2948</f>
        <v/>
      </c>
      <c r="AM2948" s="21">
        <f>O2948+AI2948</f>
        <v/>
      </c>
      <c r="AN2948" s="21">
        <f>N2948+AI2948</f>
        <v/>
      </c>
      <c r="AO2948" s="21">
        <f>ROUNDDOWN((R2948+S2948)*0.2/Y2948+2000,0)</f>
        <v/>
      </c>
      <c r="AP2948" s="21">
        <f>ROUNDDOWN((T2948+U2948)*0.2/Z2948+2000,0)</f>
        <v/>
      </c>
      <c r="AQ2948" s="21">
        <f>AL2948-AK2948</f>
        <v/>
      </c>
      <c r="AR2948" s="21">
        <f>AM2948-AK2948</f>
        <v/>
      </c>
      <c r="AS2948" s="21">
        <f>AM2948-AL2948</f>
        <v/>
      </c>
      <c r="AT2948" s="21">
        <f>AK2948+C2948-AJ2948</f>
        <v/>
      </c>
      <c r="AU2948" s="21">
        <f>AL2948+C2948-AM2948</f>
        <v/>
      </c>
      <c r="AV2948" s="21">
        <f>AN2948+C2948-AM2948</f>
        <v/>
      </c>
    </row>
    <row r="2949">
      <c r="A2949" t="inlineStr">
        <is>
          <t>1万円刻み</t>
        </is>
      </c>
      <c r="B2949" s="21">
        <f>'5_1万円刻み'!$A$1186</f>
        <v/>
      </c>
      <c r="C2949" s="21">
        <f>AO2949</f>
        <v/>
      </c>
      <c r="D2949" s="21" t="n">
        <v>0</v>
      </c>
      <c r="E2949" s="21">
        <f>ROUND(MIN(B2949/12,650000)*12*0.0915+MIN(B2949/12,1390000)*12*(0.0504+0)+B2949*0.005,0)</f>
        <v/>
      </c>
      <c r="F2949" s="21">
        <f>IF(B2949&lt;741000,0,IF(B2949&lt;2191000,B2949-740000,IF(B2949&lt;2193000,1451000,IF(B2949&lt;2196000,1453000,IF(B2949&lt;2200000,1456000,IF(B2949&lt;3600000,ROUND(ROUNDDOWN(B2949/4,-3)*2.8,0)-80000,IF(B2949&lt;6600000,ROUND(ROUNDDOWN(B2949/4,-3)*3.2,0)-440000,IF(B2949&lt;8500000,ROUNDDOWN(B2949*0.9,0)-1100000,B2949-1950000))))))))</f>
        <v/>
      </c>
      <c r="G2949" s="21">
        <f>IF(F2949&gt;23500000,NA(),IF(F2949&lt;=4890000,1040000,IF(F2949&lt;=6550000,670000,620000)))</f>
        <v/>
      </c>
      <c r="H2949" s="21">
        <f>IF(D2949&lt;=0,0,MAX(0,MIN(2000000,D2949-MIN(100000,ROUNDDOWN(F2949*0.05,0)))))</f>
        <v/>
      </c>
      <c r="I2949" s="21">
        <f>IF(C2949&lt;=2000,0,MIN(C2949,ROUNDDOWN(F2949*0.4,0))-2000)</f>
        <v/>
      </c>
      <c r="J2949" s="21">
        <f>MAX(0,ROUNDDOWN(F2949-E2949-G2949,-3))</f>
        <v/>
      </c>
      <c r="K2949" s="21">
        <f>MAX(0,ROUNDDOWN(F2949-E2949-G2949-H2949-I2949,-3))</f>
        <v/>
      </c>
      <c r="L2949" s="21">
        <f>MAX(0,ROUNDDOWN(F2949-E2949-G2949-H2949,-3))</f>
        <v/>
      </c>
      <c r="M2949" s="21">
        <f>IF(J2949&lt;=0,0,ROUNDDOWN((J2949*LOOKUP(J2949,{0,1950001,3300001,6950001,9000001,18000001,40000001},{0.05,0.1,0.2,0.23,0.33,0.4,0.45})-LOOKUP(J2949,{0,1950001,3300001,6950001,9000001,18000001,40000001},{0,97500,427500,636000,1536000,2796000,4796000}))*1.021,-2))</f>
        <v/>
      </c>
      <c r="N2949" s="21">
        <f>IF(K2949&lt;=0,0,ROUNDDOWN((K2949*LOOKUP(K2949,{0,1950001,3300001,6950001,9000001,18000001,40000001},{0.05,0.1,0.2,0.23,0.33,0.4,0.45})-LOOKUP(K2949,{0,1950001,3300001,6950001,9000001,18000001,40000001},{0,97500,427500,636000,1536000,2796000,4796000}))*1.021,-2))</f>
        <v/>
      </c>
      <c r="O2949" s="21">
        <f>IF(L2949&lt;=0,0,ROUNDDOWN((L2949*LOOKUP(L2949,{0,1950001,3300001,6950001,9000001,18000001,40000001},{0.05,0.1,0.2,0.23,0.33,0.4,0.45})-LOOKUP(L2949,{0,1950001,3300001,6950001,9000001,18000001,40000001},{0,97500,427500,636000,1536000,2796000,4796000}))*1.021,-2))</f>
        <v/>
      </c>
      <c r="P2949" s="21">
        <f>MAX(0,ROUNDDOWN(F2949-E2949-430000,-3))</f>
        <v/>
      </c>
      <c r="Q2949" s="21">
        <f>MAX(0,ROUNDDOWN(F2949-E2949-430000-H2949,-3))</f>
        <v/>
      </c>
      <c r="R2949" s="21">
        <f>IF(F2949&lt;=450000,0,MAX(0,P2949*0.06-MIN(50000,P2949)*0.03))</f>
        <v/>
      </c>
      <c r="S2949" s="21">
        <f>IF(F2949&lt;=450000,0,MAX(0,P2949*0.04-MIN(50000,P2949)*0.02))</f>
        <v/>
      </c>
      <c r="T2949" s="21">
        <f>IF(F2949&lt;=450000,0,MAX(0,Q2949*0.06-MIN(50000,Q2949)*0.03))</f>
        <v/>
      </c>
      <c r="U2949" s="21">
        <f>IF(F2949&lt;=450000,0,MAX(0,Q2949*0.04-MIN(50000,Q2949)*0.02))</f>
        <v/>
      </c>
      <c r="V2949" s="21">
        <f>50000+MAX(0,G2949-480000)</f>
        <v/>
      </c>
      <c r="W2949" s="21">
        <f>P2949-V2949</f>
        <v/>
      </c>
      <c r="X2949" s="21">
        <f>Q2949-V2949</f>
        <v/>
      </c>
      <c r="Y2949" s="22">
        <f>IF(W2949&lt;0,0.9,LOOKUP(W2949,{0,1950001,3300001,6950001,9000001,18000001,40000001},{0.84895,0.7979,0.6958,0.66517,0.56307,0.4916,0.44055}))</f>
        <v/>
      </c>
      <c r="Z2949" s="22">
        <f>IF(X2949&lt;0,0.9,LOOKUP(X2949,{0,1950001,3300001,6950001,9000001,18000001,40000001},{0.84895,0.7979,0.6958,0.66517,0.56307,0.4916,0.44055}))</f>
        <v/>
      </c>
      <c r="AA2949" s="22">
        <f>IF(W2949&lt;0,0,CHOOSE(MATCH(W2949,{0,1950001,3300001,6950001,9000001},1),5.105/84.895,10.21/79.79,20.42/69.58,23.483/66.517,33.693/56.307))</f>
        <v/>
      </c>
      <c r="AB2949" s="21">
        <f>IF(C2949&lt;=2000,0,(MIN(C2949,ROUNDDOWN(F2949*0.3,0))-2000)*0.1)</f>
        <v/>
      </c>
      <c r="AC2949" s="21">
        <f>IF(C2949&lt;=2000,0,MIN((C2949-2000)*Y2949,(R2949+S2949)*0.2))</f>
        <v/>
      </c>
      <c r="AD2949" s="21">
        <f>IF(C2949&lt;=2000,0,MIN((C2949-2000)*Z2949,(T2949+U2949)*0.2))</f>
        <v/>
      </c>
      <c r="AE2949" s="21">
        <f>AC2949*AA2949</f>
        <v/>
      </c>
      <c r="AF2949" s="21">
        <f>ROUNDDOWN(R2949,-2)+ROUNDDOWN(S2949,-2)</f>
        <v/>
      </c>
      <c r="AG2949" s="21">
        <f>ROUNDDOWN(MAX(0,R2949-(AB2949+AC2949+AE2949)*0.6),-2)+ROUNDDOWN(MAX(0,S2949-(AB2949+AC2949+AE2949)*0.4),-2)</f>
        <v/>
      </c>
      <c r="AH2949" s="21">
        <f>ROUNDDOWN(MAX(0,T2949-(AB2949+AD2949)*0.6),-2)+ROUNDDOWN(MAX(0,U2949-(AB2949+AD2949)*0.4),-2)</f>
        <v/>
      </c>
      <c r="AI2949" s="21">
        <f>ROUNDDOWN(T2949,-2)+ROUNDDOWN(U2949,-2)</f>
        <v/>
      </c>
      <c r="AJ2949" s="21">
        <f>M2949+AF2949</f>
        <v/>
      </c>
      <c r="AK2949" s="21">
        <f>M2949+AG2949</f>
        <v/>
      </c>
      <c r="AL2949" s="21">
        <f>N2949+AH2949</f>
        <v/>
      </c>
      <c r="AM2949" s="21">
        <f>O2949+AI2949</f>
        <v/>
      </c>
      <c r="AN2949" s="21">
        <f>N2949+AI2949</f>
        <v/>
      </c>
      <c r="AO2949" s="21">
        <f>ROUNDDOWN((R2949+S2949)*0.2/Y2949+2000,0)</f>
        <v/>
      </c>
      <c r="AP2949" s="21">
        <f>ROUNDDOWN((T2949+U2949)*0.2/Z2949+2000,0)</f>
        <v/>
      </c>
      <c r="AQ2949" s="21">
        <f>AL2949-AK2949</f>
        <v/>
      </c>
      <c r="AR2949" s="21">
        <f>AM2949-AK2949</f>
        <v/>
      </c>
      <c r="AS2949" s="21">
        <f>AM2949-AL2949</f>
        <v/>
      </c>
      <c r="AT2949" s="21">
        <f>AK2949+C2949-AJ2949</f>
        <v/>
      </c>
      <c r="AU2949" s="21">
        <f>AL2949+C2949-AM2949</f>
        <v/>
      </c>
      <c r="AV2949" s="21">
        <f>AN2949+C2949-AM2949</f>
        <v/>
      </c>
    </row>
    <row r="2950">
      <c r="A2950" t="inlineStr">
        <is>
          <t>1万円刻み</t>
        </is>
      </c>
      <c r="B2950" s="21">
        <f>'5_1万円刻み'!$A$1187</f>
        <v/>
      </c>
      <c r="C2950" s="21">
        <f>AO2950</f>
        <v/>
      </c>
      <c r="D2950" s="21" t="n">
        <v>0</v>
      </c>
      <c r="E2950" s="21">
        <f>ROUND(MIN(B2950/12,650000)*12*0.0915+MIN(B2950/12,1390000)*12*(0.0504+0)+B2950*0.005,0)</f>
        <v/>
      </c>
      <c r="F2950" s="21">
        <f>IF(B2950&lt;741000,0,IF(B2950&lt;2191000,B2950-740000,IF(B2950&lt;2193000,1451000,IF(B2950&lt;2196000,1453000,IF(B2950&lt;2200000,1456000,IF(B2950&lt;3600000,ROUND(ROUNDDOWN(B2950/4,-3)*2.8,0)-80000,IF(B2950&lt;6600000,ROUND(ROUNDDOWN(B2950/4,-3)*3.2,0)-440000,IF(B2950&lt;8500000,ROUNDDOWN(B2950*0.9,0)-1100000,B2950-1950000))))))))</f>
        <v/>
      </c>
      <c r="G2950" s="21">
        <f>IF(F2950&gt;23500000,NA(),IF(F2950&lt;=4890000,1040000,IF(F2950&lt;=6550000,670000,620000)))</f>
        <v/>
      </c>
      <c r="H2950" s="21">
        <f>IF(D2950&lt;=0,0,MAX(0,MIN(2000000,D2950-MIN(100000,ROUNDDOWN(F2950*0.05,0)))))</f>
        <v/>
      </c>
      <c r="I2950" s="21">
        <f>IF(C2950&lt;=2000,0,MIN(C2950,ROUNDDOWN(F2950*0.4,0))-2000)</f>
        <v/>
      </c>
      <c r="J2950" s="21">
        <f>MAX(0,ROUNDDOWN(F2950-E2950-G2950,-3))</f>
        <v/>
      </c>
      <c r="K2950" s="21">
        <f>MAX(0,ROUNDDOWN(F2950-E2950-G2950-H2950-I2950,-3))</f>
        <v/>
      </c>
      <c r="L2950" s="21">
        <f>MAX(0,ROUNDDOWN(F2950-E2950-G2950-H2950,-3))</f>
        <v/>
      </c>
      <c r="M2950" s="21">
        <f>IF(J2950&lt;=0,0,ROUNDDOWN((J2950*LOOKUP(J2950,{0,1950001,3300001,6950001,9000001,18000001,40000001},{0.05,0.1,0.2,0.23,0.33,0.4,0.45})-LOOKUP(J2950,{0,1950001,3300001,6950001,9000001,18000001,40000001},{0,97500,427500,636000,1536000,2796000,4796000}))*1.021,-2))</f>
        <v/>
      </c>
      <c r="N2950" s="21">
        <f>IF(K2950&lt;=0,0,ROUNDDOWN((K2950*LOOKUP(K2950,{0,1950001,3300001,6950001,9000001,18000001,40000001},{0.05,0.1,0.2,0.23,0.33,0.4,0.45})-LOOKUP(K2950,{0,1950001,3300001,6950001,9000001,18000001,40000001},{0,97500,427500,636000,1536000,2796000,4796000}))*1.021,-2))</f>
        <v/>
      </c>
      <c r="O2950" s="21">
        <f>IF(L2950&lt;=0,0,ROUNDDOWN((L2950*LOOKUP(L2950,{0,1950001,3300001,6950001,9000001,18000001,40000001},{0.05,0.1,0.2,0.23,0.33,0.4,0.45})-LOOKUP(L2950,{0,1950001,3300001,6950001,9000001,18000001,40000001},{0,97500,427500,636000,1536000,2796000,4796000}))*1.021,-2))</f>
        <v/>
      </c>
      <c r="P2950" s="21">
        <f>MAX(0,ROUNDDOWN(F2950-E2950-430000,-3))</f>
        <v/>
      </c>
      <c r="Q2950" s="21">
        <f>MAX(0,ROUNDDOWN(F2950-E2950-430000-H2950,-3))</f>
        <v/>
      </c>
      <c r="R2950" s="21">
        <f>IF(F2950&lt;=450000,0,MAX(0,P2950*0.06-MIN(50000,P2950)*0.03))</f>
        <v/>
      </c>
      <c r="S2950" s="21">
        <f>IF(F2950&lt;=450000,0,MAX(0,P2950*0.04-MIN(50000,P2950)*0.02))</f>
        <v/>
      </c>
      <c r="T2950" s="21">
        <f>IF(F2950&lt;=450000,0,MAX(0,Q2950*0.06-MIN(50000,Q2950)*0.03))</f>
        <v/>
      </c>
      <c r="U2950" s="21">
        <f>IF(F2950&lt;=450000,0,MAX(0,Q2950*0.04-MIN(50000,Q2950)*0.02))</f>
        <v/>
      </c>
      <c r="V2950" s="21">
        <f>50000+MAX(0,G2950-480000)</f>
        <v/>
      </c>
      <c r="W2950" s="21">
        <f>P2950-V2950</f>
        <v/>
      </c>
      <c r="X2950" s="21">
        <f>Q2950-V2950</f>
        <v/>
      </c>
      <c r="Y2950" s="22">
        <f>IF(W2950&lt;0,0.9,LOOKUP(W2950,{0,1950001,3300001,6950001,9000001,18000001,40000001},{0.84895,0.7979,0.6958,0.66517,0.56307,0.4916,0.44055}))</f>
        <v/>
      </c>
      <c r="Z2950" s="22">
        <f>IF(X2950&lt;0,0.9,LOOKUP(X2950,{0,1950001,3300001,6950001,9000001,18000001,40000001},{0.84895,0.7979,0.6958,0.66517,0.56307,0.4916,0.44055}))</f>
        <v/>
      </c>
      <c r="AA2950" s="22">
        <f>IF(W2950&lt;0,0,CHOOSE(MATCH(W2950,{0,1950001,3300001,6950001,9000001},1),5.105/84.895,10.21/79.79,20.42/69.58,23.483/66.517,33.693/56.307))</f>
        <v/>
      </c>
      <c r="AB2950" s="21">
        <f>IF(C2950&lt;=2000,0,(MIN(C2950,ROUNDDOWN(F2950*0.3,0))-2000)*0.1)</f>
        <v/>
      </c>
      <c r="AC2950" s="21">
        <f>IF(C2950&lt;=2000,0,MIN((C2950-2000)*Y2950,(R2950+S2950)*0.2))</f>
        <v/>
      </c>
      <c r="AD2950" s="21">
        <f>IF(C2950&lt;=2000,0,MIN((C2950-2000)*Z2950,(T2950+U2950)*0.2))</f>
        <v/>
      </c>
      <c r="AE2950" s="21">
        <f>AC2950*AA2950</f>
        <v/>
      </c>
      <c r="AF2950" s="21">
        <f>ROUNDDOWN(R2950,-2)+ROUNDDOWN(S2950,-2)</f>
        <v/>
      </c>
      <c r="AG2950" s="21">
        <f>ROUNDDOWN(MAX(0,R2950-(AB2950+AC2950+AE2950)*0.6),-2)+ROUNDDOWN(MAX(0,S2950-(AB2950+AC2950+AE2950)*0.4),-2)</f>
        <v/>
      </c>
      <c r="AH2950" s="21">
        <f>ROUNDDOWN(MAX(0,T2950-(AB2950+AD2950)*0.6),-2)+ROUNDDOWN(MAX(0,U2950-(AB2950+AD2950)*0.4),-2)</f>
        <v/>
      </c>
      <c r="AI2950" s="21">
        <f>ROUNDDOWN(T2950,-2)+ROUNDDOWN(U2950,-2)</f>
        <v/>
      </c>
      <c r="AJ2950" s="21">
        <f>M2950+AF2950</f>
        <v/>
      </c>
      <c r="AK2950" s="21">
        <f>M2950+AG2950</f>
        <v/>
      </c>
      <c r="AL2950" s="21">
        <f>N2950+AH2950</f>
        <v/>
      </c>
      <c r="AM2950" s="21">
        <f>O2950+AI2950</f>
        <v/>
      </c>
      <c r="AN2950" s="21">
        <f>N2950+AI2950</f>
        <v/>
      </c>
      <c r="AO2950" s="21">
        <f>ROUNDDOWN((R2950+S2950)*0.2/Y2950+2000,0)</f>
        <v/>
      </c>
      <c r="AP2950" s="21">
        <f>ROUNDDOWN((T2950+U2950)*0.2/Z2950+2000,0)</f>
        <v/>
      </c>
      <c r="AQ2950" s="21">
        <f>AL2950-AK2950</f>
        <v/>
      </c>
      <c r="AR2950" s="21">
        <f>AM2950-AK2950</f>
        <v/>
      </c>
      <c r="AS2950" s="21">
        <f>AM2950-AL2950</f>
        <v/>
      </c>
      <c r="AT2950" s="21">
        <f>AK2950+C2950-AJ2950</f>
        <v/>
      </c>
      <c r="AU2950" s="21">
        <f>AL2950+C2950-AM2950</f>
        <v/>
      </c>
      <c r="AV2950" s="21">
        <f>AN2950+C2950-AM2950</f>
        <v/>
      </c>
    </row>
    <row r="2951">
      <c r="A2951" t="inlineStr">
        <is>
          <t>1万円刻み</t>
        </is>
      </c>
      <c r="B2951" s="21">
        <f>'5_1万円刻み'!$A$1188</f>
        <v/>
      </c>
      <c r="C2951" s="21">
        <f>AO2951</f>
        <v/>
      </c>
      <c r="D2951" s="21" t="n">
        <v>0</v>
      </c>
      <c r="E2951" s="21">
        <f>ROUND(MIN(B2951/12,650000)*12*0.0915+MIN(B2951/12,1390000)*12*(0.0504+0)+B2951*0.005,0)</f>
        <v/>
      </c>
      <c r="F2951" s="21">
        <f>IF(B2951&lt;741000,0,IF(B2951&lt;2191000,B2951-740000,IF(B2951&lt;2193000,1451000,IF(B2951&lt;2196000,1453000,IF(B2951&lt;2200000,1456000,IF(B2951&lt;3600000,ROUND(ROUNDDOWN(B2951/4,-3)*2.8,0)-80000,IF(B2951&lt;6600000,ROUND(ROUNDDOWN(B2951/4,-3)*3.2,0)-440000,IF(B2951&lt;8500000,ROUNDDOWN(B2951*0.9,0)-1100000,B2951-1950000))))))))</f>
        <v/>
      </c>
      <c r="G2951" s="21">
        <f>IF(F2951&gt;23500000,NA(),IF(F2951&lt;=4890000,1040000,IF(F2951&lt;=6550000,670000,620000)))</f>
        <v/>
      </c>
      <c r="H2951" s="21">
        <f>IF(D2951&lt;=0,0,MAX(0,MIN(2000000,D2951-MIN(100000,ROUNDDOWN(F2951*0.05,0)))))</f>
        <v/>
      </c>
      <c r="I2951" s="21">
        <f>IF(C2951&lt;=2000,0,MIN(C2951,ROUNDDOWN(F2951*0.4,0))-2000)</f>
        <v/>
      </c>
      <c r="J2951" s="21">
        <f>MAX(0,ROUNDDOWN(F2951-E2951-G2951,-3))</f>
        <v/>
      </c>
      <c r="K2951" s="21">
        <f>MAX(0,ROUNDDOWN(F2951-E2951-G2951-H2951-I2951,-3))</f>
        <v/>
      </c>
      <c r="L2951" s="21">
        <f>MAX(0,ROUNDDOWN(F2951-E2951-G2951-H2951,-3))</f>
        <v/>
      </c>
      <c r="M2951" s="21">
        <f>IF(J2951&lt;=0,0,ROUNDDOWN((J2951*LOOKUP(J2951,{0,1950001,3300001,6950001,9000001,18000001,40000001},{0.05,0.1,0.2,0.23,0.33,0.4,0.45})-LOOKUP(J2951,{0,1950001,3300001,6950001,9000001,18000001,40000001},{0,97500,427500,636000,1536000,2796000,4796000}))*1.021,-2))</f>
        <v/>
      </c>
      <c r="N2951" s="21">
        <f>IF(K2951&lt;=0,0,ROUNDDOWN((K2951*LOOKUP(K2951,{0,1950001,3300001,6950001,9000001,18000001,40000001},{0.05,0.1,0.2,0.23,0.33,0.4,0.45})-LOOKUP(K2951,{0,1950001,3300001,6950001,9000001,18000001,40000001},{0,97500,427500,636000,1536000,2796000,4796000}))*1.021,-2))</f>
        <v/>
      </c>
      <c r="O2951" s="21">
        <f>IF(L2951&lt;=0,0,ROUNDDOWN((L2951*LOOKUP(L2951,{0,1950001,3300001,6950001,9000001,18000001,40000001},{0.05,0.1,0.2,0.23,0.33,0.4,0.45})-LOOKUP(L2951,{0,1950001,3300001,6950001,9000001,18000001,40000001},{0,97500,427500,636000,1536000,2796000,4796000}))*1.021,-2))</f>
        <v/>
      </c>
      <c r="P2951" s="21">
        <f>MAX(0,ROUNDDOWN(F2951-E2951-430000,-3))</f>
        <v/>
      </c>
      <c r="Q2951" s="21">
        <f>MAX(0,ROUNDDOWN(F2951-E2951-430000-H2951,-3))</f>
        <v/>
      </c>
      <c r="R2951" s="21">
        <f>IF(F2951&lt;=450000,0,MAX(0,P2951*0.06-MIN(50000,P2951)*0.03))</f>
        <v/>
      </c>
      <c r="S2951" s="21">
        <f>IF(F2951&lt;=450000,0,MAX(0,P2951*0.04-MIN(50000,P2951)*0.02))</f>
        <v/>
      </c>
      <c r="T2951" s="21">
        <f>IF(F2951&lt;=450000,0,MAX(0,Q2951*0.06-MIN(50000,Q2951)*0.03))</f>
        <v/>
      </c>
      <c r="U2951" s="21">
        <f>IF(F2951&lt;=450000,0,MAX(0,Q2951*0.04-MIN(50000,Q2951)*0.02))</f>
        <v/>
      </c>
      <c r="V2951" s="21">
        <f>50000+MAX(0,G2951-480000)</f>
        <v/>
      </c>
      <c r="W2951" s="21">
        <f>P2951-V2951</f>
        <v/>
      </c>
      <c r="X2951" s="21">
        <f>Q2951-V2951</f>
        <v/>
      </c>
      <c r="Y2951" s="22">
        <f>IF(W2951&lt;0,0.9,LOOKUP(W2951,{0,1950001,3300001,6950001,9000001,18000001,40000001},{0.84895,0.7979,0.6958,0.66517,0.56307,0.4916,0.44055}))</f>
        <v/>
      </c>
      <c r="Z2951" s="22">
        <f>IF(X2951&lt;0,0.9,LOOKUP(X2951,{0,1950001,3300001,6950001,9000001,18000001,40000001},{0.84895,0.7979,0.6958,0.66517,0.56307,0.4916,0.44055}))</f>
        <v/>
      </c>
      <c r="AA2951" s="22">
        <f>IF(W2951&lt;0,0,CHOOSE(MATCH(W2951,{0,1950001,3300001,6950001,9000001},1),5.105/84.895,10.21/79.79,20.42/69.58,23.483/66.517,33.693/56.307))</f>
        <v/>
      </c>
      <c r="AB2951" s="21">
        <f>IF(C2951&lt;=2000,0,(MIN(C2951,ROUNDDOWN(F2951*0.3,0))-2000)*0.1)</f>
        <v/>
      </c>
      <c r="AC2951" s="21">
        <f>IF(C2951&lt;=2000,0,MIN((C2951-2000)*Y2951,(R2951+S2951)*0.2))</f>
        <v/>
      </c>
      <c r="AD2951" s="21">
        <f>IF(C2951&lt;=2000,0,MIN((C2951-2000)*Z2951,(T2951+U2951)*0.2))</f>
        <v/>
      </c>
      <c r="AE2951" s="21">
        <f>AC2951*AA2951</f>
        <v/>
      </c>
      <c r="AF2951" s="21">
        <f>ROUNDDOWN(R2951,-2)+ROUNDDOWN(S2951,-2)</f>
        <v/>
      </c>
      <c r="AG2951" s="21">
        <f>ROUNDDOWN(MAX(0,R2951-(AB2951+AC2951+AE2951)*0.6),-2)+ROUNDDOWN(MAX(0,S2951-(AB2951+AC2951+AE2951)*0.4),-2)</f>
        <v/>
      </c>
      <c r="AH2951" s="21">
        <f>ROUNDDOWN(MAX(0,T2951-(AB2951+AD2951)*0.6),-2)+ROUNDDOWN(MAX(0,U2951-(AB2951+AD2951)*0.4),-2)</f>
        <v/>
      </c>
      <c r="AI2951" s="21">
        <f>ROUNDDOWN(T2951,-2)+ROUNDDOWN(U2951,-2)</f>
        <v/>
      </c>
      <c r="AJ2951" s="21">
        <f>M2951+AF2951</f>
        <v/>
      </c>
      <c r="AK2951" s="21">
        <f>M2951+AG2951</f>
        <v/>
      </c>
      <c r="AL2951" s="21">
        <f>N2951+AH2951</f>
        <v/>
      </c>
      <c r="AM2951" s="21">
        <f>O2951+AI2951</f>
        <v/>
      </c>
      <c r="AN2951" s="21">
        <f>N2951+AI2951</f>
        <v/>
      </c>
      <c r="AO2951" s="21">
        <f>ROUNDDOWN((R2951+S2951)*0.2/Y2951+2000,0)</f>
        <v/>
      </c>
      <c r="AP2951" s="21">
        <f>ROUNDDOWN((T2951+U2951)*0.2/Z2951+2000,0)</f>
        <v/>
      </c>
      <c r="AQ2951" s="21">
        <f>AL2951-AK2951</f>
        <v/>
      </c>
      <c r="AR2951" s="21">
        <f>AM2951-AK2951</f>
        <v/>
      </c>
      <c r="AS2951" s="21">
        <f>AM2951-AL2951</f>
        <v/>
      </c>
      <c r="AT2951" s="21">
        <f>AK2951+C2951-AJ2951</f>
        <v/>
      </c>
      <c r="AU2951" s="21">
        <f>AL2951+C2951-AM2951</f>
        <v/>
      </c>
      <c r="AV2951" s="21">
        <f>AN2951+C2951-AM2951</f>
        <v/>
      </c>
    </row>
    <row r="2952">
      <c r="A2952" t="inlineStr">
        <is>
          <t>1万円刻み</t>
        </is>
      </c>
      <c r="B2952" s="21">
        <f>'5_1万円刻み'!$A$1189</f>
        <v/>
      </c>
      <c r="C2952" s="21">
        <f>AO2952</f>
        <v/>
      </c>
      <c r="D2952" s="21" t="n">
        <v>0</v>
      </c>
      <c r="E2952" s="21">
        <f>ROUND(MIN(B2952/12,650000)*12*0.0915+MIN(B2952/12,1390000)*12*(0.0504+0)+B2952*0.005,0)</f>
        <v/>
      </c>
      <c r="F2952" s="21">
        <f>IF(B2952&lt;741000,0,IF(B2952&lt;2191000,B2952-740000,IF(B2952&lt;2193000,1451000,IF(B2952&lt;2196000,1453000,IF(B2952&lt;2200000,1456000,IF(B2952&lt;3600000,ROUND(ROUNDDOWN(B2952/4,-3)*2.8,0)-80000,IF(B2952&lt;6600000,ROUND(ROUNDDOWN(B2952/4,-3)*3.2,0)-440000,IF(B2952&lt;8500000,ROUNDDOWN(B2952*0.9,0)-1100000,B2952-1950000))))))))</f>
        <v/>
      </c>
      <c r="G2952" s="21">
        <f>IF(F2952&gt;23500000,NA(),IF(F2952&lt;=4890000,1040000,IF(F2952&lt;=6550000,670000,620000)))</f>
        <v/>
      </c>
      <c r="H2952" s="21">
        <f>IF(D2952&lt;=0,0,MAX(0,MIN(2000000,D2952-MIN(100000,ROUNDDOWN(F2952*0.05,0)))))</f>
        <v/>
      </c>
      <c r="I2952" s="21">
        <f>IF(C2952&lt;=2000,0,MIN(C2952,ROUNDDOWN(F2952*0.4,0))-2000)</f>
        <v/>
      </c>
      <c r="J2952" s="21">
        <f>MAX(0,ROUNDDOWN(F2952-E2952-G2952,-3))</f>
        <v/>
      </c>
      <c r="K2952" s="21">
        <f>MAX(0,ROUNDDOWN(F2952-E2952-G2952-H2952-I2952,-3))</f>
        <v/>
      </c>
      <c r="L2952" s="21">
        <f>MAX(0,ROUNDDOWN(F2952-E2952-G2952-H2952,-3))</f>
        <v/>
      </c>
      <c r="M2952" s="21">
        <f>IF(J2952&lt;=0,0,ROUNDDOWN((J2952*LOOKUP(J2952,{0,1950001,3300001,6950001,9000001,18000001,40000001},{0.05,0.1,0.2,0.23,0.33,0.4,0.45})-LOOKUP(J2952,{0,1950001,3300001,6950001,9000001,18000001,40000001},{0,97500,427500,636000,1536000,2796000,4796000}))*1.021,-2))</f>
        <v/>
      </c>
      <c r="N2952" s="21">
        <f>IF(K2952&lt;=0,0,ROUNDDOWN((K2952*LOOKUP(K2952,{0,1950001,3300001,6950001,9000001,18000001,40000001},{0.05,0.1,0.2,0.23,0.33,0.4,0.45})-LOOKUP(K2952,{0,1950001,3300001,6950001,9000001,18000001,40000001},{0,97500,427500,636000,1536000,2796000,4796000}))*1.021,-2))</f>
        <v/>
      </c>
      <c r="O2952" s="21">
        <f>IF(L2952&lt;=0,0,ROUNDDOWN((L2952*LOOKUP(L2952,{0,1950001,3300001,6950001,9000001,18000001,40000001},{0.05,0.1,0.2,0.23,0.33,0.4,0.45})-LOOKUP(L2952,{0,1950001,3300001,6950001,9000001,18000001,40000001},{0,97500,427500,636000,1536000,2796000,4796000}))*1.021,-2))</f>
        <v/>
      </c>
      <c r="P2952" s="21">
        <f>MAX(0,ROUNDDOWN(F2952-E2952-430000,-3))</f>
        <v/>
      </c>
      <c r="Q2952" s="21">
        <f>MAX(0,ROUNDDOWN(F2952-E2952-430000-H2952,-3))</f>
        <v/>
      </c>
      <c r="R2952" s="21">
        <f>IF(F2952&lt;=450000,0,MAX(0,P2952*0.06-MIN(50000,P2952)*0.03))</f>
        <v/>
      </c>
      <c r="S2952" s="21">
        <f>IF(F2952&lt;=450000,0,MAX(0,P2952*0.04-MIN(50000,P2952)*0.02))</f>
        <v/>
      </c>
      <c r="T2952" s="21">
        <f>IF(F2952&lt;=450000,0,MAX(0,Q2952*0.06-MIN(50000,Q2952)*0.03))</f>
        <v/>
      </c>
      <c r="U2952" s="21">
        <f>IF(F2952&lt;=450000,0,MAX(0,Q2952*0.04-MIN(50000,Q2952)*0.02))</f>
        <v/>
      </c>
      <c r="V2952" s="21">
        <f>50000+MAX(0,G2952-480000)</f>
        <v/>
      </c>
      <c r="W2952" s="21">
        <f>P2952-V2952</f>
        <v/>
      </c>
      <c r="X2952" s="21">
        <f>Q2952-V2952</f>
        <v/>
      </c>
      <c r="Y2952" s="22">
        <f>IF(W2952&lt;0,0.9,LOOKUP(W2952,{0,1950001,3300001,6950001,9000001,18000001,40000001},{0.84895,0.7979,0.6958,0.66517,0.56307,0.4916,0.44055}))</f>
        <v/>
      </c>
      <c r="Z2952" s="22">
        <f>IF(X2952&lt;0,0.9,LOOKUP(X2952,{0,1950001,3300001,6950001,9000001,18000001,40000001},{0.84895,0.7979,0.6958,0.66517,0.56307,0.4916,0.44055}))</f>
        <v/>
      </c>
      <c r="AA2952" s="22">
        <f>IF(W2952&lt;0,0,CHOOSE(MATCH(W2952,{0,1950001,3300001,6950001,9000001},1),5.105/84.895,10.21/79.79,20.42/69.58,23.483/66.517,33.693/56.307))</f>
        <v/>
      </c>
      <c r="AB2952" s="21">
        <f>IF(C2952&lt;=2000,0,(MIN(C2952,ROUNDDOWN(F2952*0.3,0))-2000)*0.1)</f>
        <v/>
      </c>
      <c r="AC2952" s="21">
        <f>IF(C2952&lt;=2000,0,MIN((C2952-2000)*Y2952,(R2952+S2952)*0.2))</f>
        <v/>
      </c>
      <c r="AD2952" s="21">
        <f>IF(C2952&lt;=2000,0,MIN((C2952-2000)*Z2952,(T2952+U2952)*0.2))</f>
        <v/>
      </c>
      <c r="AE2952" s="21">
        <f>AC2952*AA2952</f>
        <v/>
      </c>
      <c r="AF2952" s="21">
        <f>ROUNDDOWN(R2952,-2)+ROUNDDOWN(S2952,-2)</f>
        <v/>
      </c>
      <c r="AG2952" s="21">
        <f>ROUNDDOWN(MAX(0,R2952-(AB2952+AC2952+AE2952)*0.6),-2)+ROUNDDOWN(MAX(0,S2952-(AB2952+AC2952+AE2952)*0.4),-2)</f>
        <v/>
      </c>
      <c r="AH2952" s="21">
        <f>ROUNDDOWN(MAX(0,T2952-(AB2952+AD2952)*0.6),-2)+ROUNDDOWN(MAX(0,U2952-(AB2952+AD2952)*0.4),-2)</f>
        <v/>
      </c>
      <c r="AI2952" s="21">
        <f>ROUNDDOWN(T2952,-2)+ROUNDDOWN(U2952,-2)</f>
        <v/>
      </c>
      <c r="AJ2952" s="21">
        <f>M2952+AF2952</f>
        <v/>
      </c>
      <c r="AK2952" s="21">
        <f>M2952+AG2952</f>
        <v/>
      </c>
      <c r="AL2952" s="21">
        <f>N2952+AH2952</f>
        <v/>
      </c>
      <c r="AM2952" s="21">
        <f>O2952+AI2952</f>
        <v/>
      </c>
      <c r="AN2952" s="21">
        <f>N2952+AI2952</f>
        <v/>
      </c>
      <c r="AO2952" s="21">
        <f>ROUNDDOWN((R2952+S2952)*0.2/Y2952+2000,0)</f>
        <v/>
      </c>
      <c r="AP2952" s="21">
        <f>ROUNDDOWN((T2952+U2952)*0.2/Z2952+2000,0)</f>
        <v/>
      </c>
      <c r="AQ2952" s="21">
        <f>AL2952-AK2952</f>
        <v/>
      </c>
      <c r="AR2952" s="21">
        <f>AM2952-AK2952</f>
        <v/>
      </c>
      <c r="AS2952" s="21">
        <f>AM2952-AL2952</f>
        <v/>
      </c>
      <c r="AT2952" s="21">
        <f>AK2952+C2952-AJ2952</f>
        <v/>
      </c>
      <c r="AU2952" s="21">
        <f>AL2952+C2952-AM2952</f>
        <v/>
      </c>
      <c r="AV2952" s="21">
        <f>AN2952+C2952-AM2952</f>
        <v/>
      </c>
    </row>
    <row r="2953">
      <c r="A2953" t="inlineStr">
        <is>
          <t>1万円刻み</t>
        </is>
      </c>
      <c r="B2953" s="21">
        <f>'5_1万円刻み'!$A$1190</f>
        <v/>
      </c>
      <c r="C2953" s="21">
        <f>AO2953</f>
        <v/>
      </c>
      <c r="D2953" s="21" t="n">
        <v>0</v>
      </c>
      <c r="E2953" s="21">
        <f>ROUND(MIN(B2953/12,650000)*12*0.0915+MIN(B2953/12,1390000)*12*(0.0504+0)+B2953*0.005,0)</f>
        <v/>
      </c>
      <c r="F2953" s="21">
        <f>IF(B2953&lt;741000,0,IF(B2953&lt;2191000,B2953-740000,IF(B2953&lt;2193000,1451000,IF(B2953&lt;2196000,1453000,IF(B2953&lt;2200000,1456000,IF(B2953&lt;3600000,ROUND(ROUNDDOWN(B2953/4,-3)*2.8,0)-80000,IF(B2953&lt;6600000,ROUND(ROUNDDOWN(B2953/4,-3)*3.2,0)-440000,IF(B2953&lt;8500000,ROUNDDOWN(B2953*0.9,0)-1100000,B2953-1950000))))))))</f>
        <v/>
      </c>
      <c r="G2953" s="21">
        <f>IF(F2953&gt;23500000,NA(),IF(F2953&lt;=4890000,1040000,IF(F2953&lt;=6550000,670000,620000)))</f>
        <v/>
      </c>
      <c r="H2953" s="21">
        <f>IF(D2953&lt;=0,0,MAX(0,MIN(2000000,D2953-MIN(100000,ROUNDDOWN(F2953*0.05,0)))))</f>
        <v/>
      </c>
      <c r="I2953" s="21">
        <f>IF(C2953&lt;=2000,0,MIN(C2953,ROUNDDOWN(F2953*0.4,0))-2000)</f>
        <v/>
      </c>
      <c r="J2953" s="21">
        <f>MAX(0,ROUNDDOWN(F2953-E2953-G2953,-3))</f>
        <v/>
      </c>
      <c r="K2953" s="21">
        <f>MAX(0,ROUNDDOWN(F2953-E2953-G2953-H2953-I2953,-3))</f>
        <v/>
      </c>
      <c r="L2953" s="21">
        <f>MAX(0,ROUNDDOWN(F2953-E2953-G2953-H2953,-3))</f>
        <v/>
      </c>
      <c r="M2953" s="21">
        <f>IF(J2953&lt;=0,0,ROUNDDOWN((J2953*LOOKUP(J2953,{0,1950001,3300001,6950001,9000001,18000001,40000001},{0.05,0.1,0.2,0.23,0.33,0.4,0.45})-LOOKUP(J2953,{0,1950001,3300001,6950001,9000001,18000001,40000001},{0,97500,427500,636000,1536000,2796000,4796000}))*1.021,-2))</f>
        <v/>
      </c>
      <c r="N2953" s="21">
        <f>IF(K2953&lt;=0,0,ROUNDDOWN((K2953*LOOKUP(K2953,{0,1950001,3300001,6950001,9000001,18000001,40000001},{0.05,0.1,0.2,0.23,0.33,0.4,0.45})-LOOKUP(K2953,{0,1950001,3300001,6950001,9000001,18000001,40000001},{0,97500,427500,636000,1536000,2796000,4796000}))*1.021,-2))</f>
        <v/>
      </c>
      <c r="O2953" s="21">
        <f>IF(L2953&lt;=0,0,ROUNDDOWN((L2953*LOOKUP(L2953,{0,1950001,3300001,6950001,9000001,18000001,40000001},{0.05,0.1,0.2,0.23,0.33,0.4,0.45})-LOOKUP(L2953,{0,1950001,3300001,6950001,9000001,18000001,40000001},{0,97500,427500,636000,1536000,2796000,4796000}))*1.021,-2))</f>
        <v/>
      </c>
      <c r="P2953" s="21">
        <f>MAX(0,ROUNDDOWN(F2953-E2953-430000,-3))</f>
        <v/>
      </c>
      <c r="Q2953" s="21">
        <f>MAX(0,ROUNDDOWN(F2953-E2953-430000-H2953,-3))</f>
        <v/>
      </c>
      <c r="R2953" s="21">
        <f>IF(F2953&lt;=450000,0,MAX(0,P2953*0.06-MIN(50000,P2953)*0.03))</f>
        <v/>
      </c>
      <c r="S2953" s="21">
        <f>IF(F2953&lt;=450000,0,MAX(0,P2953*0.04-MIN(50000,P2953)*0.02))</f>
        <v/>
      </c>
      <c r="T2953" s="21">
        <f>IF(F2953&lt;=450000,0,MAX(0,Q2953*0.06-MIN(50000,Q2953)*0.03))</f>
        <v/>
      </c>
      <c r="U2953" s="21">
        <f>IF(F2953&lt;=450000,0,MAX(0,Q2953*0.04-MIN(50000,Q2953)*0.02))</f>
        <v/>
      </c>
      <c r="V2953" s="21">
        <f>50000+MAX(0,G2953-480000)</f>
        <v/>
      </c>
      <c r="W2953" s="21">
        <f>P2953-V2953</f>
        <v/>
      </c>
      <c r="X2953" s="21">
        <f>Q2953-V2953</f>
        <v/>
      </c>
      <c r="Y2953" s="22">
        <f>IF(W2953&lt;0,0.9,LOOKUP(W2953,{0,1950001,3300001,6950001,9000001,18000001,40000001},{0.84895,0.7979,0.6958,0.66517,0.56307,0.4916,0.44055}))</f>
        <v/>
      </c>
      <c r="Z2953" s="22">
        <f>IF(X2953&lt;0,0.9,LOOKUP(X2953,{0,1950001,3300001,6950001,9000001,18000001,40000001},{0.84895,0.7979,0.6958,0.66517,0.56307,0.4916,0.44055}))</f>
        <v/>
      </c>
      <c r="AA2953" s="22">
        <f>IF(W2953&lt;0,0,CHOOSE(MATCH(W2953,{0,1950001,3300001,6950001,9000001},1),5.105/84.895,10.21/79.79,20.42/69.58,23.483/66.517,33.693/56.307))</f>
        <v/>
      </c>
      <c r="AB2953" s="21">
        <f>IF(C2953&lt;=2000,0,(MIN(C2953,ROUNDDOWN(F2953*0.3,0))-2000)*0.1)</f>
        <v/>
      </c>
      <c r="AC2953" s="21">
        <f>IF(C2953&lt;=2000,0,MIN((C2953-2000)*Y2953,(R2953+S2953)*0.2))</f>
        <v/>
      </c>
      <c r="AD2953" s="21">
        <f>IF(C2953&lt;=2000,0,MIN((C2953-2000)*Z2953,(T2953+U2953)*0.2))</f>
        <v/>
      </c>
      <c r="AE2953" s="21">
        <f>AC2953*AA2953</f>
        <v/>
      </c>
      <c r="AF2953" s="21">
        <f>ROUNDDOWN(R2953,-2)+ROUNDDOWN(S2953,-2)</f>
        <v/>
      </c>
      <c r="AG2953" s="21">
        <f>ROUNDDOWN(MAX(0,R2953-(AB2953+AC2953+AE2953)*0.6),-2)+ROUNDDOWN(MAX(0,S2953-(AB2953+AC2953+AE2953)*0.4),-2)</f>
        <v/>
      </c>
      <c r="AH2953" s="21">
        <f>ROUNDDOWN(MAX(0,T2953-(AB2953+AD2953)*0.6),-2)+ROUNDDOWN(MAX(0,U2953-(AB2953+AD2953)*0.4),-2)</f>
        <v/>
      </c>
      <c r="AI2953" s="21">
        <f>ROUNDDOWN(T2953,-2)+ROUNDDOWN(U2953,-2)</f>
        <v/>
      </c>
      <c r="AJ2953" s="21">
        <f>M2953+AF2953</f>
        <v/>
      </c>
      <c r="AK2953" s="21">
        <f>M2953+AG2953</f>
        <v/>
      </c>
      <c r="AL2953" s="21">
        <f>N2953+AH2953</f>
        <v/>
      </c>
      <c r="AM2953" s="21">
        <f>O2953+AI2953</f>
        <v/>
      </c>
      <c r="AN2953" s="21">
        <f>N2953+AI2953</f>
        <v/>
      </c>
      <c r="AO2953" s="21">
        <f>ROUNDDOWN((R2953+S2953)*0.2/Y2953+2000,0)</f>
        <v/>
      </c>
      <c r="AP2953" s="21">
        <f>ROUNDDOWN((T2953+U2953)*0.2/Z2953+2000,0)</f>
        <v/>
      </c>
      <c r="AQ2953" s="21">
        <f>AL2953-AK2953</f>
        <v/>
      </c>
      <c r="AR2953" s="21">
        <f>AM2953-AK2953</f>
        <v/>
      </c>
      <c r="AS2953" s="21">
        <f>AM2953-AL2953</f>
        <v/>
      </c>
      <c r="AT2953" s="21">
        <f>AK2953+C2953-AJ2953</f>
        <v/>
      </c>
      <c r="AU2953" s="21">
        <f>AL2953+C2953-AM2953</f>
        <v/>
      </c>
      <c r="AV2953" s="21">
        <f>AN2953+C2953-AM2953</f>
        <v/>
      </c>
    </row>
    <row r="2954">
      <c r="A2954" t="inlineStr">
        <is>
          <t>1万円刻み</t>
        </is>
      </c>
      <c r="B2954" s="21">
        <f>'5_1万円刻み'!$A$1191</f>
        <v/>
      </c>
      <c r="C2954" s="21">
        <f>AO2954</f>
        <v/>
      </c>
      <c r="D2954" s="21" t="n">
        <v>0</v>
      </c>
      <c r="E2954" s="21">
        <f>ROUND(MIN(B2954/12,650000)*12*0.0915+MIN(B2954/12,1390000)*12*(0.0504+0)+B2954*0.005,0)</f>
        <v/>
      </c>
      <c r="F2954" s="21">
        <f>IF(B2954&lt;741000,0,IF(B2954&lt;2191000,B2954-740000,IF(B2954&lt;2193000,1451000,IF(B2954&lt;2196000,1453000,IF(B2954&lt;2200000,1456000,IF(B2954&lt;3600000,ROUND(ROUNDDOWN(B2954/4,-3)*2.8,0)-80000,IF(B2954&lt;6600000,ROUND(ROUNDDOWN(B2954/4,-3)*3.2,0)-440000,IF(B2954&lt;8500000,ROUNDDOWN(B2954*0.9,0)-1100000,B2954-1950000))))))))</f>
        <v/>
      </c>
      <c r="G2954" s="21">
        <f>IF(F2954&gt;23500000,NA(),IF(F2954&lt;=4890000,1040000,IF(F2954&lt;=6550000,670000,620000)))</f>
        <v/>
      </c>
      <c r="H2954" s="21">
        <f>IF(D2954&lt;=0,0,MAX(0,MIN(2000000,D2954-MIN(100000,ROUNDDOWN(F2954*0.05,0)))))</f>
        <v/>
      </c>
      <c r="I2954" s="21">
        <f>IF(C2954&lt;=2000,0,MIN(C2954,ROUNDDOWN(F2954*0.4,0))-2000)</f>
        <v/>
      </c>
      <c r="J2954" s="21">
        <f>MAX(0,ROUNDDOWN(F2954-E2954-G2954,-3))</f>
        <v/>
      </c>
      <c r="K2954" s="21">
        <f>MAX(0,ROUNDDOWN(F2954-E2954-G2954-H2954-I2954,-3))</f>
        <v/>
      </c>
      <c r="L2954" s="21">
        <f>MAX(0,ROUNDDOWN(F2954-E2954-G2954-H2954,-3))</f>
        <v/>
      </c>
      <c r="M2954" s="21">
        <f>IF(J2954&lt;=0,0,ROUNDDOWN((J2954*LOOKUP(J2954,{0,1950001,3300001,6950001,9000001,18000001,40000001},{0.05,0.1,0.2,0.23,0.33,0.4,0.45})-LOOKUP(J2954,{0,1950001,3300001,6950001,9000001,18000001,40000001},{0,97500,427500,636000,1536000,2796000,4796000}))*1.021,-2))</f>
        <v/>
      </c>
      <c r="N2954" s="21">
        <f>IF(K2954&lt;=0,0,ROUNDDOWN((K2954*LOOKUP(K2954,{0,1950001,3300001,6950001,9000001,18000001,40000001},{0.05,0.1,0.2,0.23,0.33,0.4,0.45})-LOOKUP(K2954,{0,1950001,3300001,6950001,9000001,18000001,40000001},{0,97500,427500,636000,1536000,2796000,4796000}))*1.021,-2))</f>
        <v/>
      </c>
      <c r="O2954" s="21">
        <f>IF(L2954&lt;=0,0,ROUNDDOWN((L2954*LOOKUP(L2954,{0,1950001,3300001,6950001,9000001,18000001,40000001},{0.05,0.1,0.2,0.23,0.33,0.4,0.45})-LOOKUP(L2954,{0,1950001,3300001,6950001,9000001,18000001,40000001},{0,97500,427500,636000,1536000,2796000,4796000}))*1.021,-2))</f>
        <v/>
      </c>
      <c r="P2954" s="21">
        <f>MAX(0,ROUNDDOWN(F2954-E2954-430000,-3))</f>
        <v/>
      </c>
      <c r="Q2954" s="21">
        <f>MAX(0,ROUNDDOWN(F2954-E2954-430000-H2954,-3))</f>
        <v/>
      </c>
      <c r="R2954" s="21">
        <f>IF(F2954&lt;=450000,0,MAX(0,P2954*0.06-MIN(50000,P2954)*0.03))</f>
        <v/>
      </c>
      <c r="S2954" s="21">
        <f>IF(F2954&lt;=450000,0,MAX(0,P2954*0.04-MIN(50000,P2954)*0.02))</f>
        <v/>
      </c>
      <c r="T2954" s="21">
        <f>IF(F2954&lt;=450000,0,MAX(0,Q2954*0.06-MIN(50000,Q2954)*0.03))</f>
        <v/>
      </c>
      <c r="U2954" s="21">
        <f>IF(F2954&lt;=450000,0,MAX(0,Q2954*0.04-MIN(50000,Q2954)*0.02))</f>
        <v/>
      </c>
      <c r="V2954" s="21">
        <f>50000+MAX(0,G2954-480000)</f>
        <v/>
      </c>
      <c r="W2954" s="21">
        <f>P2954-V2954</f>
        <v/>
      </c>
      <c r="X2954" s="21">
        <f>Q2954-V2954</f>
        <v/>
      </c>
      <c r="Y2954" s="22">
        <f>IF(W2954&lt;0,0.9,LOOKUP(W2954,{0,1950001,3300001,6950001,9000001,18000001,40000001},{0.84895,0.7979,0.6958,0.66517,0.56307,0.4916,0.44055}))</f>
        <v/>
      </c>
      <c r="Z2954" s="22">
        <f>IF(X2954&lt;0,0.9,LOOKUP(X2954,{0,1950001,3300001,6950001,9000001,18000001,40000001},{0.84895,0.7979,0.6958,0.66517,0.56307,0.4916,0.44055}))</f>
        <v/>
      </c>
      <c r="AA2954" s="22">
        <f>IF(W2954&lt;0,0,CHOOSE(MATCH(W2954,{0,1950001,3300001,6950001,9000001},1),5.105/84.895,10.21/79.79,20.42/69.58,23.483/66.517,33.693/56.307))</f>
        <v/>
      </c>
      <c r="AB2954" s="21">
        <f>IF(C2954&lt;=2000,0,(MIN(C2954,ROUNDDOWN(F2954*0.3,0))-2000)*0.1)</f>
        <v/>
      </c>
      <c r="AC2954" s="21">
        <f>IF(C2954&lt;=2000,0,MIN((C2954-2000)*Y2954,(R2954+S2954)*0.2))</f>
        <v/>
      </c>
      <c r="AD2954" s="21">
        <f>IF(C2954&lt;=2000,0,MIN((C2954-2000)*Z2954,(T2954+U2954)*0.2))</f>
        <v/>
      </c>
      <c r="AE2954" s="21">
        <f>AC2954*AA2954</f>
        <v/>
      </c>
      <c r="AF2954" s="21">
        <f>ROUNDDOWN(R2954,-2)+ROUNDDOWN(S2954,-2)</f>
        <v/>
      </c>
      <c r="AG2954" s="21">
        <f>ROUNDDOWN(MAX(0,R2954-(AB2954+AC2954+AE2954)*0.6),-2)+ROUNDDOWN(MAX(0,S2954-(AB2954+AC2954+AE2954)*0.4),-2)</f>
        <v/>
      </c>
      <c r="AH2954" s="21">
        <f>ROUNDDOWN(MAX(0,T2954-(AB2954+AD2954)*0.6),-2)+ROUNDDOWN(MAX(0,U2954-(AB2954+AD2954)*0.4),-2)</f>
        <v/>
      </c>
      <c r="AI2954" s="21">
        <f>ROUNDDOWN(T2954,-2)+ROUNDDOWN(U2954,-2)</f>
        <v/>
      </c>
      <c r="AJ2954" s="21">
        <f>M2954+AF2954</f>
        <v/>
      </c>
      <c r="AK2954" s="21">
        <f>M2954+AG2954</f>
        <v/>
      </c>
      <c r="AL2954" s="21">
        <f>N2954+AH2954</f>
        <v/>
      </c>
      <c r="AM2954" s="21">
        <f>O2954+AI2954</f>
        <v/>
      </c>
      <c r="AN2954" s="21">
        <f>N2954+AI2954</f>
        <v/>
      </c>
      <c r="AO2954" s="21">
        <f>ROUNDDOWN((R2954+S2954)*0.2/Y2954+2000,0)</f>
        <v/>
      </c>
      <c r="AP2954" s="21">
        <f>ROUNDDOWN((T2954+U2954)*0.2/Z2954+2000,0)</f>
        <v/>
      </c>
      <c r="AQ2954" s="21">
        <f>AL2954-AK2954</f>
        <v/>
      </c>
      <c r="AR2954" s="21">
        <f>AM2954-AK2954</f>
        <v/>
      </c>
      <c r="AS2954" s="21">
        <f>AM2954-AL2954</f>
        <v/>
      </c>
      <c r="AT2954" s="21">
        <f>AK2954+C2954-AJ2954</f>
        <v/>
      </c>
      <c r="AU2954" s="21">
        <f>AL2954+C2954-AM2954</f>
        <v/>
      </c>
      <c r="AV2954" s="21">
        <f>AN2954+C2954-AM2954</f>
        <v/>
      </c>
    </row>
    <row r="2955">
      <c r="A2955" t="inlineStr">
        <is>
          <t>1万円刻み</t>
        </is>
      </c>
      <c r="B2955" s="21">
        <f>'5_1万円刻み'!$A$1192</f>
        <v/>
      </c>
      <c r="C2955" s="21">
        <f>AO2955</f>
        <v/>
      </c>
      <c r="D2955" s="21" t="n">
        <v>0</v>
      </c>
      <c r="E2955" s="21">
        <f>ROUND(MIN(B2955/12,650000)*12*0.0915+MIN(B2955/12,1390000)*12*(0.0504+0)+B2955*0.005,0)</f>
        <v/>
      </c>
      <c r="F2955" s="21">
        <f>IF(B2955&lt;741000,0,IF(B2955&lt;2191000,B2955-740000,IF(B2955&lt;2193000,1451000,IF(B2955&lt;2196000,1453000,IF(B2955&lt;2200000,1456000,IF(B2955&lt;3600000,ROUND(ROUNDDOWN(B2955/4,-3)*2.8,0)-80000,IF(B2955&lt;6600000,ROUND(ROUNDDOWN(B2955/4,-3)*3.2,0)-440000,IF(B2955&lt;8500000,ROUNDDOWN(B2955*0.9,0)-1100000,B2955-1950000))))))))</f>
        <v/>
      </c>
      <c r="G2955" s="21">
        <f>IF(F2955&gt;23500000,NA(),IF(F2955&lt;=4890000,1040000,IF(F2955&lt;=6550000,670000,620000)))</f>
        <v/>
      </c>
      <c r="H2955" s="21">
        <f>IF(D2955&lt;=0,0,MAX(0,MIN(2000000,D2955-MIN(100000,ROUNDDOWN(F2955*0.05,0)))))</f>
        <v/>
      </c>
      <c r="I2955" s="21">
        <f>IF(C2955&lt;=2000,0,MIN(C2955,ROUNDDOWN(F2955*0.4,0))-2000)</f>
        <v/>
      </c>
      <c r="J2955" s="21">
        <f>MAX(0,ROUNDDOWN(F2955-E2955-G2955,-3))</f>
        <v/>
      </c>
      <c r="K2955" s="21">
        <f>MAX(0,ROUNDDOWN(F2955-E2955-G2955-H2955-I2955,-3))</f>
        <v/>
      </c>
      <c r="L2955" s="21">
        <f>MAX(0,ROUNDDOWN(F2955-E2955-G2955-H2955,-3))</f>
        <v/>
      </c>
      <c r="M2955" s="21">
        <f>IF(J2955&lt;=0,0,ROUNDDOWN((J2955*LOOKUP(J2955,{0,1950001,3300001,6950001,9000001,18000001,40000001},{0.05,0.1,0.2,0.23,0.33,0.4,0.45})-LOOKUP(J2955,{0,1950001,3300001,6950001,9000001,18000001,40000001},{0,97500,427500,636000,1536000,2796000,4796000}))*1.021,-2))</f>
        <v/>
      </c>
      <c r="N2955" s="21">
        <f>IF(K2955&lt;=0,0,ROUNDDOWN((K2955*LOOKUP(K2955,{0,1950001,3300001,6950001,9000001,18000001,40000001},{0.05,0.1,0.2,0.23,0.33,0.4,0.45})-LOOKUP(K2955,{0,1950001,3300001,6950001,9000001,18000001,40000001},{0,97500,427500,636000,1536000,2796000,4796000}))*1.021,-2))</f>
        <v/>
      </c>
      <c r="O2955" s="21">
        <f>IF(L2955&lt;=0,0,ROUNDDOWN((L2955*LOOKUP(L2955,{0,1950001,3300001,6950001,9000001,18000001,40000001},{0.05,0.1,0.2,0.23,0.33,0.4,0.45})-LOOKUP(L2955,{0,1950001,3300001,6950001,9000001,18000001,40000001},{0,97500,427500,636000,1536000,2796000,4796000}))*1.021,-2))</f>
        <v/>
      </c>
      <c r="P2955" s="21">
        <f>MAX(0,ROUNDDOWN(F2955-E2955-430000,-3))</f>
        <v/>
      </c>
      <c r="Q2955" s="21">
        <f>MAX(0,ROUNDDOWN(F2955-E2955-430000-H2955,-3))</f>
        <v/>
      </c>
      <c r="R2955" s="21">
        <f>IF(F2955&lt;=450000,0,MAX(0,P2955*0.06-MIN(50000,P2955)*0.03))</f>
        <v/>
      </c>
      <c r="S2955" s="21">
        <f>IF(F2955&lt;=450000,0,MAX(0,P2955*0.04-MIN(50000,P2955)*0.02))</f>
        <v/>
      </c>
      <c r="T2955" s="21">
        <f>IF(F2955&lt;=450000,0,MAX(0,Q2955*0.06-MIN(50000,Q2955)*0.03))</f>
        <v/>
      </c>
      <c r="U2955" s="21">
        <f>IF(F2955&lt;=450000,0,MAX(0,Q2955*0.04-MIN(50000,Q2955)*0.02))</f>
        <v/>
      </c>
      <c r="V2955" s="21">
        <f>50000+MAX(0,G2955-480000)</f>
        <v/>
      </c>
      <c r="W2955" s="21">
        <f>P2955-V2955</f>
        <v/>
      </c>
      <c r="X2955" s="21">
        <f>Q2955-V2955</f>
        <v/>
      </c>
      <c r="Y2955" s="22">
        <f>IF(W2955&lt;0,0.9,LOOKUP(W2955,{0,1950001,3300001,6950001,9000001,18000001,40000001},{0.84895,0.7979,0.6958,0.66517,0.56307,0.4916,0.44055}))</f>
        <v/>
      </c>
      <c r="Z2955" s="22">
        <f>IF(X2955&lt;0,0.9,LOOKUP(X2955,{0,1950001,3300001,6950001,9000001,18000001,40000001},{0.84895,0.7979,0.6958,0.66517,0.56307,0.4916,0.44055}))</f>
        <v/>
      </c>
      <c r="AA2955" s="22">
        <f>IF(W2955&lt;0,0,CHOOSE(MATCH(W2955,{0,1950001,3300001,6950001,9000001},1),5.105/84.895,10.21/79.79,20.42/69.58,23.483/66.517,33.693/56.307))</f>
        <v/>
      </c>
      <c r="AB2955" s="21">
        <f>IF(C2955&lt;=2000,0,(MIN(C2955,ROUNDDOWN(F2955*0.3,0))-2000)*0.1)</f>
        <v/>
      </c>
      <c r="AC2955" s="21">
        <f>IF(C2955&lt;=2000,0,MIN((C2955-2000)*Y2955,(R2955+S2955)*0.2))</f>
        <v/>
      </c>
      <c r="AD2955" s="21">
        <f>IF(C2955&lt;=2000,0,MIN((C2955-2000)*Z2955,(T2955+U2955)*0.2))</f>
        <v/>
      </c>
      <c r="AE2955" s="21">
        <f>AC2955*AA2955</f>
        <v/>
      </c>
      <c r="AF2955" s="21">
        <f>ROUNDDOWN(R2955,-2)+ROUNDDOWN(S2955,-2)</f>
        <v/>
      </c>
      <c r="AG2955" s="21">
        <f>ROUNDDOWN(MAX(0,R2955-(AB2955+AC2955+AE2955)*0.6),-2)+ROUNDDOWN(MAX(0,S2955-(AB2955+AC2955+AE2955)*0.4),-2)</f>
        <v/>
      </c>
      <c r="AH2955" s="21">
        <f>ROUNDDOWN(MAX(0,T2955-(AB2955+AD2955)*0.6),-2)+ROUNDDOWN(MAX(0,U2955-(AB2955+AD2955)*0.4),-2)</f>
        <v/>
      </c>
      <c r="AI2955" s="21">
        <f>ROUNDDOWN(T2955,-2)+ROUNDDOWN(U2955,-2)</f>
        <v/>
      </c>
      <c r="AJ2955" s="21">
        <f>M2955+AF2955</f>
        <v/>
      </c>
      <c r="AK2955" s="21">
        <f>M2955+AG2955</f>
        <v/>
      </c>
      <c r="AL2955" s="21">
        <f>N2955+AH2955</f>
        <v/>
      </c>
      <c r="AM2955" s="21">
        <f>O2955+AI2955</f>
        <v/>
      </c>
      <c r="AN2955" s="21">
        <f>N2955+AI2955</f>
        <v/>
      </c>
      <c r="AO2955" s="21">
        <f>ROUNDDOWN((R2955+S2955)*0.2/Y2955+2000,0)</f>
        <v/>
      </c>
      <c r="AP2955" s="21">
        <f>ROUNDDOWN((T2955+U2955)*0.2/Z2955+2000,0)</f>
        <v/>
      </c>
      <c r="AQ2955" s="21">
        <f>AL2955-AK2955</f>
        <v/>
      </c>
      <c r="AR2955" s="21">
        <f>AM2955-AK2955</f>
        <v/>
      </c>
      <c r="AS2955" s="21">
        <f>AM2955-AL2955</f>
        <v/>
      </c>
      <c r="AT2955" s="21">
        <f>AK2955+C2955-AJ2955</f>
        <v/>
      </c>
      <c r="AU2955" s="21">
        <f>AL2955+C2955-AM2955</f>
        <v/>
      </c>
      <c r="AV2955" s="21">
        <f>AN2955+C2955-AM2955</f>
        <v/>
      </c>
    </row>
    <row r="2956">
      <c r="A2956" t="inlineStr">
        <is>
          <t>1万円刻み</t>
        </is>
      </c>
      <c r="B2956" s="21">
        <f>'5_1万円刻み'!$A$1193</f>
        <v/>
      </c>
      <c r="C2956" s="21">
        <f>AO2956</f>
        <v/>
      </c>
      <c r="D2956" s="21" t="n">
        <v>0</v>
      </c>
      <c r="E2956" s="21">
        <f>ROUND(MIN(B2956/12,650000)*12*0.0915+MIN(B2956/12,1390000)*12*(0.0504+0)+B2956*0.005,0)</f>
        <v/>
      </c>
      <c r="F2956" s="21">
        <f>IF(B2956&lt;741000,0,IF(B2956&lt;2191000,B2956-740000,IF(B2956&lt;2193000,1451000,IF(B2956&lt;2196000,1453000,IF(B2956&lt;2200000,1456000,IF(B2956&lt;3600000,ROUND(ROUNDDOWN(B2956/4,-3)*2.8,0)-80000,IF(B2956&lt;6600000,ROUND(ROUNDDOWN(B2956/4,-3)*3.2,0)-440000,IF(B2956&lt;8500000,ROUNDDOWN(B2956*0.9,0)-1100000,B2956-1950000))))))))</f>
        <v/>
      </c>
      <c r="G2956" s="21">
        <f>IF(F2956&gt;23500000,NA(),IF(F2956&lt;=4890000,1040000,IF(F2956&lt;=6550000,670000,620000)))</f>
        <v/>
      </c>
      <c r="H2956" s="21">
        <f>IF(D2956&lt;=0,0,MAX(0,MIN(2000000,D2956-MIN(100000,ROUNDDOWN(F2956*0.05,0)))))</f>
        <v/>
      </c>
      <c r="I2956" s="21">
        <f>IF(C2956&lt;=2000,0,MIN(C2956,ROUNDDOWN(F2956*0.4,0))-2000)</f>
        <v/>
      </c>
      <c r="J2956" s="21">
        <f>MAX(0,ROUNDDOWN(F2956-E2956-G2956,-3))</f>
        <v/>
      </c>
      <c r="K2956" s="21">
        <f>MAX(0,ROUNDDOWN(F2956-E2956-G2956-H2956-I2956,-3))</f>
        <v/>
      </c>
      <c r="L2956" s="21">
        <f>MAX(0,ROUNDDOWN(F2956-E2956-G2956-H2956,-3))</f>
        <v/>
      </c>
      <c r="M2956" s="21">
        <f>IF(J2956&lt;=0,0,ROUNDDOWN((J2956*LOOKUP(J2956,{0,1950001,3300001,6950001,9000001,18000001,40000001},{0.05,0.1,0.2,0.23,0.33,0.4,0.45})-LOOKUP(J2956,{0,1950001,3300001,6950001,9000001,18000001,40000001},{0,97500,427500,636000,1536000,2796000,4796000}))*1.021,-2))</f>
        <v/>
      </c>
      <c r="N2956" s="21">
        <f>IF(K2956&lt;=0,0,ROUNDDOWN((K2956*LOOKUP(K2956,{0,1950001,3300001,6950001,9000001,18000001,40000001},{0.05,0.1,0.2,0.23,0.33,0.4,0.45})-LOOKUP(K2956,{0,1950001,3300001,6950001,9000001,18000001,40000001},{0,97500,427500,636000,1536000,2796000,4796000}))*1.021,-2))</f>
        <v/>
      </c>
      <c r="O2956" s="21">
        <f>IF(L2956&lt;=0,0,ROUNDDOWN((L2956*LOOKUP(L2956,{0,1950001,3300001,6950001,9000001,18000001,40000001},{0.05,0.1,0.2,0.23,0.33,0.4,0.45})-LOOKUP(L2956,{0,1950001,3300001,6950001,9000001,18000001,40000001},{0,97500,427500,636000,1536000,2796000,4796000}))*1.021,-2))</f>
        <v/>
      </c>
      <c r="P2956" s="21">
        <f>MAX(0,ROUNDDOWN(F2956-E2956-430000,-3))</f>
        <v/>
      </c>
      <c r="Q2956" s="21">
        <f>MAX(0,ROUNDDOWN(F2956-E2956-430000-H2956,-3))</f>
        <v/>
      </c>
      <c r="R2956" s="21">
        <f>IF(F2956&lt;=450000,0,MAX(0,P2956*0.06-MIN(50000,P2956)*0.03))</f>
        <v/>
      </c>
      <c r="S2956" s="21">
        <f>IF(F2956&lt;=450000,0,MAX(0,P2956*0.04-MIN(50000,P2956)*0.02))</f>
        <v/>
      </c>
      <c r="T2956" s="21">
        <f>IF(F2956&lt;=450000,0,MAX(0,Q2956*0.06-MIN(50000,Q2956)*0.03))</f>
        <v/>
      </c>
      <c r="U2956" s="21">
        <f>IF(F2956&lt;=450000,0,MAX(0,Q2956*0.04-MIN(50000,Q2956)*0.02))</f>
        <v/>
      </c>
      <c r="V2956" s="21">
        <f>50000+MAX(0,G2956-480000)</f>
        <v/>
      </c>
      <c r="W2956" s="21">
        <f>P2956-V2956</f>
        <v/>
      </c>
      <c r="X2956" s="21">
        <f>Q2956-V2956</f>
        <v/>
      </c>
      <c r="Y2956" s="22">
        <f>IF(W2956&lt;0,0.9,LOOKUP(W2956,{0,1950001,3300001,6950001,9000001,18000001,40000001},{0.84895,0.7979,0.6958,0.66517,0.56307,0.4916,0.44055}))</f>
        <v/>
      </c>
      <c r="Z2956" s="22">
        <f>IF(X2956&lt;0,0.9,LOOKUP(X2956,{0,1950001,3300001,6950001,9000001,18000001,40000001},{0.84895,0.7979,0.6958,0.66517,0.56307,0.4916,0.44055}))</f>
        <v/>
      </c>
      <c r="AA2956" s="22">
        <f>IF(W2956&lt;0,0,CHOOSE(MATCH(W2956,{0,1950001,3300001,6950001,9000001},1),5.105/84.895,10.21/79.79,20.42/69.58,23.483/66.517,33.693/56.307))</f>
        <v/>
      </c>
      <c r="AB2956" s="21">
        <f>IF(C2956&lt;=2000,0,(MIN(C2956,ROUNDDOWN(F2956*0.3,0))-2000)*0.1)</f>
        <v/>
      </c>
      <c r="AC2956" s="21">
        <f>IF(C2956&lt;=2000,0,MIN((C2956-2000)*Y2956,(R2956+S2956)*0.2))</f>
        <v/>
      </c>
      <c r="AD2956" s="21">
        <f>IF(C2956&lt;=2000,0,MIN((C2956-2000)*Z2956,(T2956+U2956)*0.2))</f>
        <v/>
      </c>
      <c r="AE2956" s="21">
        <f>AC2956*AA2956</f>
        <v/>
      </c>
      <c r="AF2956" s="21">
        <f>ROUNDDOWN(R2956,-2)+ROUNDDOWN(S2956,-2)</f>
        <v/>
      </c>
      <c r="AG2956" s="21">
        <f>ROUNDDOWN(MAX(0,R2956-(AB2956+AC2956+AE2956)*0.6),-2)+ROUNDDOWN(MAX(0,S2956-(AB2956+AC2956+AE2956)*0.4),-2)</f>
        <v/>
      </c>
      <c r="AH2956" s="21">
        <f>ROUNDDOWN(MAX(0,T2956-(AB2956+AD2956)*0.6),-2)+ROUNDDOWN(MAX(0,U2956-(AB2956+AD2956)*0.4),-2)</f>
        <v/>
      </c>
      <c r="AI2956" s="21">
        <f>ROUNDDOWN(T2956,-2)+ROUNDDOWN(U2956,-2)</f>
        <v/>
      </c>
      <c r="AJ2956" s="21">
        <f>M2956+AF2956</f>
        <v/>
      </c>
      <c r="AK2956" s="21">
        <f>M2956+AG2956</f>
        <v/>
      </c>
      <c r="AL2956" s="21">
        <f>N2956+AH2956</f>
        <v/>
      </c>
      <c r="AM2956" s="21">
        <f>O2956+AI2956</f>
        <v/>
      </c>
      <c r="AN2956" s="21">
        <f>N2956+AI2956</f>
        <v/>
      </c>
      <c r="AO2956" s="21">
        <f>ROUNDDOWN((R2956+S2956)*0.2/Y2956+2000,0)</f>
        <v/>
      </c>
      <c r="AP2956" s="21">
        <f>ROUNDDOWN((T2956+U2956)*0.2/Z2956+2000,0)</f>
        <v/>
      </c>
      <c r="AQ2956" s="21">
        <f>AL2956-AK2956</f>
        <v/>
      </c>
      <c r="AR2956" s="21">
        <f>AM2956-AK2956</f>
        <v/>
      </c>
      <c r="AS2956" s="21">
        <f>AM2956-AL2956</f>
        <v/>
      </c>
      <c r="AT2956" s="21">
        <f>AK2956+C2956-AJ2956</f>
        <v/>
      </c>
      <c r="AU2956" s="21">
        <f>AL2956+C2956-AM2956</f>
        <v/>
      </c>
      <c r="AV2956" s="21">
        <f>AN2956+C2956-AM2956</f>
        <v/>
      </c>
    </row>
    <row r="2957">
      <c r="A2957" t="inlineStr">
        <is>
          <t>1万円刻み</t>
        </is>
      </c>
      <c r="B2957" s="21">
        <f>'5_1万円刻み'!$A$1194</f>
        <v/>
      </c>
      <c r="C2957" s="21">
        <f>AO2957</f>
        <v/>
      </c>
      <c r="D2957" s="21" t="n">
        <v>0</v>
      </c>
      <c r="E2957" s="21">
        <f>ROUND(MIN(B2957/12,650000)*12*0.0915+MIN(B2957/12,1390000)*12*(0.0504+0)+B2957*0.005,0)</f>
        <v/>
      </c>
      <c r="F2957" s="21">
        <f>IF(B2957&lt;741000,0,IF(B2957&lt;2191000,B2957-740000,IF(B2957&lt;2193000,1451000,IF(B2957&lt;2196000,1453000,IF(B2957&lt;2200000,1456000,IF(B2957&lt;3600000,ROUND(ROUNDDOWN(B2957/4,-3)*2.8,0)-80000,IF(B2957&lt;6600000,ROUND(ROUNDDOWN(B2957/4,-3)*3.2,0)-440000,IF(B2957&lt;8500000,ROUNDDOWN(B2957*0.9,0)-1100000,B2957-1950000))))))))</f>
        <v/>
      </c>
      <c r="G2957" s="21">
        <f>IF(F2957&gt;23500000,NA(),IF(F2957&lt;=4890000,1040000,IF(F2957&lt;=6550000,670000,620000)))</f>
        <v/>
      </c>
      <c r="H2957" s="21">
        <f>IF(D2957&lt;=0,0,MAX(0,MIN(2000000,D2957-MIN(100000,ROUNDDOWN(F2957*0.05,0)))))</f>
        <v/>
      </c>
      <c r="I2957" s="21">
        <f>IF(C2957&lt;=2000,0,MIN(C2957,ROUNDDOWN(F2957*0.4,0))-2000)</f>
        <v/>
      </c>
      <c r="J2957" s="21">
        <f>MAX(0,ROUNDDOWN(F2957-E2957-G2957,-3))</f>
        <v/>
      </c>
      <c r="K2957" s="21">
        <f>MAX(0,ROUNDDOWN(F2957-E2957-G2957-H2957-I2957,-3))</f>
        <v/>
      </c>
      <c r="L2957" s="21">
        <f>MAX(0,ROUNDDOWN(F2957-E2957-G2957-H2957,-3))</f>
        <v/>
      </c>
      <c r="M2957" s="21">
        <f>IF(J2957&lt;=0,0,ROUNDDOWN((J2957*LOOKUP(J2957,{0,1950001,3300001,6950001,9000001,18000001,40000001},{0.05,0.1,0.2,0.23,0.33,0.4,0.45})-LOOKUP(J2957,{0,1950001,3300001,6950001,9000001,18000001,40000001},{0,97500,427500,636000,1536000,2796000,4796000}))*1.021,-2))</f>
        <v/>
      </c>
      <c r="N2957" s="21">
        <f>IF(K2957&lt;=0,0,ROUNDDOWN((K2957*LOOKUP(K2957,{0,1950001,3300001,6950001,9000001,18000001,40000001},{0.05,0.1,0.2,0.23,0.33,0.4,0.45})-LOOKUP(K2957,{0,1950001,3300001,6950001,9000001,18000001,40000001},{0,97500,427500,636000,1536000,2796000,4796000}))*1.021,-2))</f>
        <v/>
      </c>
      <c r="O2957" s="21">
        <f>IF(L2957&lt;=0,0,ROUNDDOWN((L2957*LOOKUP(L2957,{0,1950001,3300001,6950001,9000001,18000001,40000001},{0.05,0.1,0.2,0.23,0.33,0.4,0.45})-LOOKUP(L2957,{0,1950001,3300001,6950001,9000001,18000001,40000001},{0,97500,427500,636000,1536000,2796000,4796000}))*1.021,-2))</f>
        <v/>
      </c>
      <c r="P2957" s="21">
        <f>MAX(0,ROUNDDOWN(F2957-E2957-430000,-3))</f>
        <v/>
      </c>
      <c r="Q2957" s="21">
        <f>MAX(0,ROUNDDOWN(F2957-E2957-430000-H2957,-3))</f>
        <v/>
      </c>
      <c r="R2957" s="21">
        <f>IF(F2957&lt;=450000,0,MAX(0,P2957*0.06-MIN(50000,P2957)*0.03))</f>
        <v/>
      </c>
      <c r="S2957" s="21">
        <f>IF(F2957&lt;=450000,0,MAX(0,P2957*0.04-MIN(50000,P2957)*0.02))</f>
        <v/>
      </c>
      <c r="T2957" s="21">
        <f>IF(F2957&lt;=450000,0,MAX(0,Q2957*0.06-MIN(50000,Q2957)*0.03))</f>
        <v/>
      </c>
      <c r="U2957" s="21">
        <f>IF(F2957&lt;=450000,0,MAX(0,Q2957*0.04-MIN(50000,Q2957)*0.02))</f>
        <v/>
      </c>
      <c r="V2957" s="21">
        <f>50000+MAX(0,G2957-480000)</f>
        <v/>
      </c>
      <c r="W2957" s="21">
        <f>P2957-V2957</f>
        <v/>
      </c>
      <c r="X2957" s="21">
        <f>Q2957-V2957</f>
        <v/>
      </c>
      <c r="Y2957" s="22">
        <f>IF(W2957&lt;0,0.9,LOOKUP(W2957,{0,1950001,3300001,6950001,9000001,18000001,40000001},{0.84895,0.7979,0.6958,0.66517,0.56307,0.4916,0.44055}))</f>
        <v/>
      </c>
      <c r="Z2957" s="22">
        <f>IF(X2957&lt;0,0.9,LOOKUP(X2957,{0,1950001,3300001,6950001,9000001,18000001,40000001},{0.84895,0.7979,0.6958,0.66517,0.56307,0.4916,0.44055}))</f>
        <v/>
      </c>
      <c r="AA2957" s="22">
        <f>IF(W2957&lt;0,0,CHOOSE(MATCH(W2957,{0,1950001,3300001,6950001,9000001},1),5.105/84.895,10.21/79.79,20.42/69.58,23.483/66.517,33.693/56.307))</f>
        <v/>
      </c>
      <c r="AB2957" s="21">
        <f>IF(C2957&lt;=2000,0,(MIN(C2957,ROUNDDOWN(F2957*0.3,0))-2000)*0.1)</f>
        <v/>
      </c>
      <c r="AC2957" s="21">
        <f>IF(C2957&lt;=2000,0,MIN((C2957-2000)*Y2957,(R2957+S2957)*0.2))</f>
        <v/>
      </c>
      <c r="AD2957" s="21">
        <f>IF(C2957&lt;=2000,0,MIN((C2957-2000)*Z2957,(T2957+U2957)*0.2))</f>
        <v/>
      </c>
      <c r="AE2957" s="21">
        <f>AC2957*AA2957</f>
        <v/>
      </c>
      <c r="AF2957" s="21">
        <f>ROUNDDOWN(R2957,-2)+ROUNDDOWN(S2957,-2)</f>
        <v/>
      </c>
      <c r="AG2957" s="21">
        <f>ROUNDDOWN(MAX(0,R2957-(AB2957+AC2957+AE2957)*0.6),-2)+ROUNDDOWN(MAX(0,S2957-(AB2957+AC2957+AE2957)*0.4),-2)</f>
        <v/>
      </c>
      <c r="AH2957" s="21">
        <f>ROUNDDOWN(MAX(0,T2957-(AB2957+AD2957)*0.6),-2)+ROUNDDOWN(MAX(0,U2957-(AB2957+AD2957)*0.4),-2)</f>
        <v/>
      </c>
      <c r="AI2957" s="21">
        <f>ROUNDDOWN(T2957,-2)+ROUNDDOWN(U2957,-2)</f>
        <v/>
      </c>
      <c r="AJ2957" s="21">
        <f>M2957+AF2957</f>
        <v/>
      </c>
      <c r="AK2957" s="21">
        <f>M2957+AG2957</f>
        <v/>
      </c>
      <c r="AL2957" s="21">
        <f>N2957+AH2957</f>
        <v/>
      </c>
      <c r="AM2957" s="21">
        <f>O2957+AI2957</f>
        <v/>
      </c>
      <c r="AN2957" s="21">
        <f>N2957+AI2957</f>
        <v/>
      </c>
      <c r="AO2957" s="21">
        <f>ROUNDDOWN((R2957+S2957)*0.2/Y2957+2000,0)</f>
        <v/>
      </c>
      <c r="AP2957" s="21">
        <f>ROUNDDOWN((T2957+U2957)*0.2/Z2957+2000,0)</f>
        <v/>
      </c>
      <c r="AQ2957" s="21">
        <f>AL2957-AK2957</f>
        <v/>
      </c>
      <c r="AR2957" s="21">
        <f>AM2957-AK2957</f>
        <v/>
      </c>
      <c r="AS2957" s="21">
        <f>AM2957-AL2957</f>
        <v/>
      </c>
      <c r="AT2957" s="21">
        <f>AK2957+C2957-AJ2957</f>
        <v/>
      </c>
      <c r="AU2957" s="21">
        <f>AL2957+C2957-AM2957</f>
        <v/>
      </c>
      <c r="AV2957" s="21">
        <f>AN2957+C2957-AM2957</f>
        <v/>
      </c>
    </row>
    <row r="2958">
      <c r="A2958" t="inlineStr">
        <is>
          <t>1万円刻み</t>
        </is>
      </c>
      <c r="B2958" s="21">
        <f>'5_1万円刻み'!$A$1195</f>
        <v/>
      </c>
      <c r="C2958" s="21">
        <f>AO2958</f>
        <v/>
      </c>
      <c r="D2958" s="21" t="n">
        <v>0</v>
      </c>
      <c r="E2958" s="21">
        <f>ROUND(MIN(B2958/12,650000)*12*0.0915+MIN(B2958/12,1390000)*12*(0.0504+0)+B2958*0.005,0)</f>
        <v/>
      </c>
      <c r="F2958" s="21">
        <f>IF(B2958&lt;741000,0,IF(B2958&lt;2191000,B2958-740000,IF(B2958&lt;2193000,1451000,IF(B2958&lt;2196000,1453000,IF(B2958&lt;2200000,1456000,IF(B2958&lt;3600000,ROUND(ROUNDDOWN(B2958/4,-3)*2.8,0)-80000,IF(B2958&lt;6600000,ROUND(ROUNDDOWN(B2958/4,-3)*3.2,0)-440000,IF(B2958&lt;8500000,ROUNDDOWN(B2958*0.9,0)-1100000,B2958-1950000))))))))</f>
        <v/>
      </c>
      <c r="G2958" s="21">
        <f>IF(F2958&gt;23500000,NA(),IF(F2958&lt;=4890000,1040000,IF(F2958&lt;=6550000,670000,620000)))</f>
        <v/>
      </c>
      <c r="H2958" s="21">
        <f>IF(D2958&lt;=0,0,MAX(0,MIN(2000000,D2958-MIN(100000,ROUNDDOWN(F2958*0.05,0)))))</f>
        <v/>
      </c>
      <c r="I2958" s="21">
        <f>IF(C2958&lt;=2000,0,MIN(C2958,ROUNDDOWN(F2958*0.4,0))-2000)</f>
        <v/>
      </c>
      <c r="J2958" s="21">
        <f>MAX(0,ROUNDDOWN(F2958-E2958-G2958,-3))</f>
        <v/>
      </c>
      <c r="K2958" s="21">
        <f>MAX(0,ROUNDDOWN(F2958-E2958-G2958-H2958-I2958,-3))</f>
        <v/>
      </c>
      <c r="L2958" s="21">
        <f>MAX(0,ROUNDDOWN(F2958-E2958-G2958-H2958,-3))</f>
        <v/>
      </c>
      <c r="M2958" s="21">
        <f>IF(J2958&lt;=0,0,ROUNDDOWN((J2958*LOOKUP(J2958,{0,1950001,3300001,6950001,9000001,18000001,40000001},{0.05,0.1,0.2,0.23,0.33,0.4,0.45})-LOOKUP(J2958,{0,1950001,3300001,6950001,9000001,18000001,40000001},{0,97500,427500,636000,1536000,2796000,4796000}))*1.021,-2))</f>
        <v/>
      </c>
      <c r="N2958" s="21">
        <f>IF(K2958&lt;=0,0,ROUNDDOWN((K2958*LOOKUP(K2958,{0,1950001,3300001,6950001,9000001,18000001,40000001},{0.05,0.1,0.2,0.23,0.33,0.4,0.45})-LOOKUP(K2958,{0,1950001,3300001,6950001,9000001,18000001,40000001},{0,97500,427500,636000,1536000,2796000,4796000}))*1.021,-2))</f>
        <v/>
      </c>
      <c r="O2958" s="21">
        <f>IF(L2958&lt;=0,0,ROUNDDOWN((L2958*LOOKUP(L2958,{0,1950001,3300001,6950001,9000001,18000001,40000001},{0.05,0.1,0.2,0.23,0.33,0.4,0.45})-LOOKUP(L2958,{0,1950001,3300001,6950001,9000001,18000001,40000001},{0,97500,427500,636000,1536000,2796000,4796000}))*1.021,-2))</f>
        <v/>
      </c>
      <c r="P2958" s="21">
        <f>MAX(0,ROUNDDOWN(F2958-E2958-430000,-3))</f>
        <v/>
      </c>
      <c r="Q2958" s="21">
        <f>MAX(0,ROUNDDOWN(F2958-E2958-430000-H2958,-3))</f>
        <v/>
      </c>
      <c r="R2958" s="21">
        <f>IF(F2958&lt;=450000,0,MAX(0,P2958*0.06-MIN(50000,P2958)*0.03))</f>
        <v/>
      </c>
      <c r="S2958" s="21">
        <f>IF(F2958&lt;=450000,0,MAX(0,P2958*0.04-MIN(50000,P2958)*0.02))</f>
        <v/>
      </c>
      <c r="T2958" s="21">
        <f>IF(F2958&lt;=450000,0,MAX(0,Q2958*0.06-MIN(50000,Q2958)*0.03))</f>
        <v/>
      </c>
      <c r="U2958" s="21">
        <f>IF(F2958&lt;=450000,0,MAX(0,Q2958*0.04-MIN(50000,Q2958)*0.02))</f>
        <v/>
      </c>
      <c r="V2958" s="21">
        <f>50000+MAX(0,G2958-480000)</f>
        <v/>
      </c>
      <c r="W2958" s="21">
        <f>P2958-V2958</f>
        <v/>
      </c>
      <c r="X2958" s="21">
        <f>Q2958-V2958</f>
        <v/>
      </c>
      <c r="Y2958" s="22">
        <f>IF(W2958&lt;0,0.9,LOOKUP(W2958,{0,1950001,3300001,6950001,9000001,18000001,40000001},{0.84895,0.7979,0.6958,0.66517,0.56307,0.4916,0.44055}))</f>
        <v/>
      </c>
      <c r="Z2958" s="22">
        <f>IF(X2958&lt;0,0.9,LOOKUP(X2958,{0,1950001,3300001,6950001,9000001,18000001,40000001},{0.84895,0.7979,0.6958,0.66517,0.56307,0.4916,0.44055}))</f>
        <v/>
      </c>
      <c r="AA2958" s="22">
        <f>IF(W2958&lt;0,0,CHOOSE(MATCH(W2958,{0,1950001,3300001,6950001,9000001},1),5.105/84.895,10.21/79.79,20.42/69.58,23.483/66.517,33.693/56.307))</f>
        <v/>
      </c>
      <c r="AB2958" s="21">
        <f>IF(C2958&lt;=2000,0,(MIN(C2958,ROUNDDOWN(F2958*0.3,0))-2000)*0.1)</f>
        <v/>
      </c>
      <c r="AC2958" s="21">
        <f>IF(C2958&lt;=2000,0,MIN((C2958-2000)*Y2958,(R2958+S2958)*0.2))</f>
        <v/>
      </c>
      <c r="AD2958" s="21">
        <f>IF(C2958&lt;=2000,0,MIN((C2958-2000)*Z2958,(T2958+U2958)*0.2))</f>
        <v/>
      </c>
      <c r="AE2958" s="21">
        <f>AC2958*AA2958</f>
        <v/>
      </c>
      <c r="AF2958" s="21">
        <f>ROUNDDOWN(R2958,-2)+ROUNDDOWN(S2958,-2)</f>
        <v/>
      </c>
      <c r="AG2958" s="21">
        <f>ROUNDDOWN(MAX(0,R2958-(AB2958+AC2958+AE2958)*0.6),-2)+ROUNDDOWN(MAX(0,S2958-(AB2958+AC2958+AE2958)*0.4),-2)</f>
        <v/>
      </c>
      <c r="AH2958" s="21">
        <f>ROUNDDOWN(MAX(0,T2958-(AB2958+AD2958)*0.6),-2)+ROUNDDOWN(MAX(0,U2958-(AB2958+AD2958)*0.4),-2)</f>
        <v/>
      </c>
      <c r="AI2958" s="21">
        <f>ROUNDDOWN(T2958,-2)+ROUNDDOWN(U2958,-2)</f>
        <v/>
      </c>
      <c r="AJ2958" s="21">
        <f>M2958+AF2958</f>
        <v/>
      </c>
      <c r="AK2958" s="21">
        <f>M2958+AG2958</f>
        <v/>
      </c>
      <c r="AL2958" s="21">
        <f>N2958+AH2958</f>
        <v/>
      </c>
      <c r="AM2958" s="21">
        <f>O2958+AI2958</f>
        <v/>
      </c>
      <c r="AN2958" s="21">
        <f>N2958+AI2958</f>
        <v/>
      </c>
      <c r="AO2958" s="21">
        <f>ROUNDDOWN((R2958+S2958)*0.2/Y2958+2000,0)</f>
        <v/>
      </c>
      <c r="AP2958" s="21">
        <f>ROUNDDOWN((T2958+U2958)*0.2/Z2958+2000,0)</f>
        <v/>
      </c>
      <c r="AQ2958" s="21">
        <f>AL2958-AK2958</f>
        <v/>
      </c>
      <c r="AR2958" s="21">
        <f>AM2958-AK2958</f>
        <v/>
      </c>
      <c r="AS2958" s="21">
        <f>AM2958-AL2958</f>
        <v/>
      </c>
      <c r="AT2958" s="21">
        <f>AK2958+C2958-AJ2958</f>
        <v/>
      </c>
      <c r="AU2958" s="21">
        <f>AL2958+C2958-AM2958</f>
        <v/>
      </c>
      <c r="AV2958" s="21">
        <f>AN2958+C2958-AM2958</f>
        <v/>
      </c>
    </row>
    <row r="2959">
      <c r="A2959" t="inlineStr">
        <is>
          <t>1万円刻み</t>
        </is>
      </c>
      <c r="B2959" s="21">
        <f>'5_1万円刻み'!$A$1196</f>
        <v/>
      </c>
      <c r="C2959" s="21">
        <f>AO2959</f>
        <v/>
      </c>
      <c r="D2959" s="21" t="n">
        <v>0</v>
      </c>
      <c r="E2959" s="21">
        <f>ROUND(MIN(B2959/12,650000)*12*0.0915+MIN(B2959/12,1390000)*12*(0.0504+0)+B2959*0.005,0)</f>
        <v/>
      </c>
      <c r="F2959" s="21">
        <f>IF(B2959&lt;741000,0,IF(B2959&lt;2191000,B2959-740000,IF(B2959&lt;2193000,1451000,IF(B2959&lt;2196000,1453000,IF(B2959&lt;2200000,1456000,IF(B2959&lt;3600000,ROUND(ROUNDDOWN(B2959/4,-3)*2.8,0)-80000,IF(B2959&lt;6600000,ROUND(ROUNDDOWN(B2959/4,-3)*3.2,0)-440000,IF(B2959&lt;8500000,ROUNDDOWN(B2959*0.9,0)-1100000,B2959-1950000))))))))</f>
        <v/>
      </c>
      <c r="G2959" s="21">
        <f>IF(F2959&gt;23500000,NA(),IF(F2959&lt;=4890000,1040000,IF(F2959&lt;=6550000,670000,620000)))</f>
        <v/>
      </c>
      <c r="H2959" s="21">
        <f>IF(D2959&lt;=0,0,MAX(0,MIN(2000000,D2959-MIN(100000,ROUNDDOWN(F2959*0.05,0)))))</f>
        <v/>
      </c>
      <c r="I2959" s="21">
        <f>IF(C2959&lt;=2000,0,MIN(C2959,ROUNDDOWN(F2959*0.4,0))-2000)</f>
        <v/>
      </c>
      <c r="J2959" s="21">
        <f>MAX(0,ROUNDDOWN(F2959-E2959-G2959,-3))</f>
        <v/>
      </c>
      <c r="K2959" s="21">
        <f>MAX(0,ROUNDDOWN(F2959-E2959-G2959-H2959-I2959,-3))</f>
        <v/>
      </c>
      <c r="L2959" s="21">
        <f>MAX(0,ROUNDDOWN(F2959-E2959-G2959-H2959,-3))</f>
        <v/>
      </c>
      <c r="M2959" s="21">
        <f>IF(J2959&lt;=0,0,ROUNDDOWN((J2959*LOOKUP(J2959,{0,1950001,3300001,6950001,9000001,18000001,40000001},{0.05,0.1,0.2,0.23,0.33,0.4,0.45})-LOOKUP(J2959,{0,1950001,3300001,6950001,9000001,18000001,40000001},{0,97500,427500,636000,1536000,2796000,4796000}))*1.021,-2))</f>
        <v/>
      </c>
      <c r="N2959" s="21">
        <f>IF(K2959&lt;=0,0,ROUNDDOWN((K2959*LOOKUP(K2959,{0,1950001,3300001,6950001,9000001,18000001,40000001},{0.05,0.1,0.2,0.23,0.33,0.4,0.45})-LOOKUP(K2959,{0,1950001,3300001,6950001,9000001,18000001,40000001},{0,97500,427500,636000,1536000,2796000,4796000}))*1.021,-2))</f>
        <v/>
      </c>
      <c r="O2959" s="21">
        <f>IF(L2959&lt;=0,0,ROUNDDOWN((L2959*LOOKUP(L2959,{0,1950001,3300001,6950001,9000001,18000001,40000001},{0.05,0.1,0.2,0.23,0.33,0.4,0.45})-LOOKUP(L2959,{0,1950001,3300001,6950001,9000001,18000001,40000001},{0,97500,427500,636000,1536000,2796000,4796000}))*1.021,-2))</f>
        <v/>
      </c>
      <c r="P2959" s="21">
        <f>MAX(0,ROUNDDOWN(F2959-E2959-430000,-3))</f>
        <v/>
      </c>
      <c r="Q2959" s="21">
        <f>MAX(0,ROUNDDOWN(F2959-E2959-430000-H2959,-3))</f>
        <v/>
      </c>
      <c r="R2959" s="21">
        <f>IF(F2959&lt;=450000,0,MAX(0,P2959*0.06-MIN(50000,P2959)*0.03))</f>
        <v/>
      </c>
      <c r="S2959" s="21">
        <f>IF(F2959&lt;=450000,0,MAX(0,P2959*0.04-MIN(50000,P2959)*0.02))</f>
        <v/>
      </c>
      <c r="T2959" s="21">
        <f>IF(F2959&lt;=450000,0,MAX(0,Q2959*0.06-MIN(50000,Q2959)*0.03))</f>
        <v/>
      </c>
      <c r="U2959" s="21">
        <f>IF(F2959&lt;=450000,0,MAX(0,Q2959*0.04-MIN(50000,Q2959)*0.02))</f>
        <v/>
      </c>
      <c r="V2959" s="21">
        <f>50000+MAX(0,G2959-480000)</f>
        <v/>
      </c>
      <c r="W2959" s="21">
        <f>P2959-V2959</f>
        <v/>
      </c>
      <c r="X2959" s="21">
        <f>Q2959-V2959</f>
        <v/>
      </c>
      <c r="Y2959" s="22">
        <f>IF(W2959&lt;0,0.9,LOOKUP(W2959,{0,1950001,3300001,6950001,9000001,18000001,40000001},{0.84895,0.7979,0.6958,0.66517,0.56307,0.4916,0.44055}))</f>
        <v/>
      </c>
      <c r="Z2959" s="22">
        <f>IF(X2959&lt;0,0.9,LOOKUP(X2959,{0,1950001,3300001,6950001,9000001,18000001,40000001},{0.84895,0.7979,0.6958,0.66517,0.56307,0.4916,0.44055}))</f>
        <v/>
      </c>
      <c r="AA2959" s="22">
        <f>IF(W2959&lt;0,0,CHOOSE(MATCH(W2959,{0,1950001,3300001,6950001,9000001},1),5.105/84.895,10.21/79.79,20.42/69.58,23.483/66.517,33.693/56.307))</f>
        <v/>
      </c>
      <c r="AB2959" s="21">
        <f>IF(C2959&lt;=2000,0,(MIN(C2959,ROUNDDOWN(F2959*0.3,0))-2000)*0.1)</f>
        <v/>
      </c>
      <c r="AC2959" s="21">
        <f>IF(C2959&lt;=2000,0,MIN((C2959-2000)*Y2959,(R2959+S2959)*0.2))</f>
        <v/>
      </c>
      <c r="AD2959" s="21">
        <f>IF(C2959&lt;=2000,0,MIN((C2959-2000)*Z2959,(T2959+U2959)*0.2))</f>
        <v/>
      </c>
      <c r="AE2959" s="21">
        <f>AC2959*AA2959</f>
        <v/>
      </c>
      <c r="AF2959" s="21">
        <f>ROUNDDOWN(R2959,-2)+ROUNDDOWN(S2959,-2)</f>
        <v/>
      </c>
      <c r="AG2959" s="21">
        <f>ROUNDDOWN(MAX(0,R2959-(AB2959+AC2959+AE2959)*0.6),-2)+ROUNDDOWN(MAX(0,S2959-(AB2959+AC2959+AE2959)*0.4),-2)</f>
        <v/>
      </c>
      <c r="AH2959" s="21">
        <f>ROUNDDOWN(MAX(0,T2959-(AB2959+AD2959)*0.6),-2)+ROUNDDOWN(MAX(0,U2959-(AB2959+AD2959)*0.4),-2)</f>
        <v/>
      </c>
      <c r="AI2959" s="21">
        <f>ROUNDDOWN(T2959,-2)+ROUNDDOWN(U2959,-2)</f>
        <v/>
      </c>
      <c r="AJ2959" s="21">
        <f>M2959+AF2959</f>
        <v/>
      </c>
      <c r="AK2959" s="21">
        <f>M2959+AG2959</f>
        <v/>
      </c>
      <c r="AL2959" s="21">
        <f>N2959+AH2959</f>
        <v/>
      </c>
      <c r="AM2959" s="21">
        <f>O2959+AI2959</f>
        <v/>
      </c>
      <c r="AN2959" s="21">
        <f>N2959+AI2959</f>
        <v/>
      </c>
      <c r="AO2959" s="21">
        <f>ROUNDDOWN((R2959+S2959)*0.2/Y2959+2000,0)</f>
        <v/>
      </c>
      <c r="AP2959" s="21">
        <f>ROUNDDOWN((T2959+U2959)*0.2/Z2959+2000,0)</f>
        <v/>
      </c>
      <c r="AQ2959" s="21">
        <f>AL2959-AK2959</f>
        <v/>
      </c>
      <c r="AR2959" s="21">
        <f>AM2959-AK2959</f>
        <v/>
      </c>
      <c r="AS2959" s="21">
        <f>AM2959-AL2959</f>
        <v/>
      </c>
      <c r="AT2959" s="21">
        <f>AK2959+C2959-AJ2959</f>
        <v/>
      </c>
      <c r="AU2959" s="21">
        <f>AL2959+C2959-AM2959</f>
        <v/>
      </c>
      <c r="AV2959" s="21">
        <f>AN2959+C2959-AM2959</f>
        <v/>
      </c>
    </row>
    <row r="2960">
      <c r="A2960" t="inlineStr">
        <is>
          <t>1万円刻み</t>
        </is>
      </c>
      <c r="B2960" s="21">
        <f>'5_1万円刻み'!$A$1197</f>
        <v/>
      </c>
      <c r="C2960" s="21">
        <f>AO2960</f>
        <v/>
      </c>
      <c r="D2960" s="21" t="n">
        <v>0</v>
      </c>
      <c r="E2960" s="21">
        <f>ROUND(MIN(B2960/12,650000)*12*0.0915+MIN(B2960/12,1390000)*12*(0.0504+0)+B2960*0.005,0)</f>
        <v/>
      </c>
      <c r="F2960" s="21">
        <f>IF(B2960&lt;741000,0,IF(B2960&lt;2191000,B2960-740000,IF(B2960&lt;2193000,1451000,IF(B2960&lt;2196000,1453000,IF(B2960&lt;2200000,1456000,IF(B2960&lt;3600000,ROUND(ROUNDDOWN(B2960/4,-3)*2.8,0)-80000,IF(B2960&lt;6600000,ROUND(ROUNDDOWN(B2960/4,-3)*3.2,0)-440000,IF(B2960&lt;8500000,ROUNDDOWN(B2960*0.9,0)-1100000,B2960-1950000))))))))</f>
        <v/>
      </c>
      <c r="G2960" s="21">
        <f>IF(F2960&gt;23500000,NA(),IF(F2960&lt;=4890000,1040000,IF(F2960&lt;=6550000,670000,620000)))</f>
        <v/>
      </c>
      <c r="H2960" s="21">
        <f>IF(D2960&lt;=0,0,MAX(0,MIN(2000000,D2960-MIN(100000,ROUNDDOWN(F2960*0.05,0)))))</f>
        <v/>
      </c>
      <c r="I2960" s="21">
        <f>IF(C2960&lt;=2000,0,MIN(C2960,ROUNDDOWN(F2960*0.4,0))-2000)</f>
        <v/>
      </c>
      <c r="J2960" s="21">
        <f>MAX(0,ROUNDDOWN(F2960-E2960-G2960,-3))</f>
        <v/>
      </c>
      <c r="K2960" s="21">
        <f>MAX(0,ROUNDDOWN(F2960-E2960-G2960-H2960-I2960,-3))</f>
        <v/>
      </c>
      <c r="L2960" s="21">
        <f>MAX(0,ROUNDDOWN(F2960-E2960-G2960-H2960,-3))</f>
        <v/>
      </c>
      <c r="M2960" s="21">
        <f>IF(J2960&lt;=0,0,ROUNDDOWN((J2960*LOOKUP(J2960,{0,1950001,3300001,6950001,9000001,18000001,40000001},{0.05,0.1,0.2,0.23,0.33,0.4,0.45})-LOOKUP(J2960,{0,1950001,3300001,6950001,9000001,18000001,40000001},{0,97500,427500,636000,1536000,2796000,4796000}))*1.021,-2))</f>
        <v/>
      </c>
      <c r="N2960" s="21">
        <f>IF(K2960&lt;=0,0,ROUNDDOWN((K2960*LOOKUP(K2960,{0,1950001,3300001,6950001,9000001,18000001,40000001},{0.05,0.1,0.2,0.23,0.33,0.4,0.45})-LOOKUP(K2960,{0,1950001,3300001,6950001,9000001,18000001,40000001},{0,97500,427500,636000,1536000,2796000,4796000}))*1.021,-2))</f>
        <v/>
      </c>
      <c r="O2960" s="21">
        <f>IF(L2960&lt;=0,0,ROUNDDOWN((L2960*LOOKUP(L2960,{0,1950001,3300001,6950001,9000001,18000001,40000001},{0.05,0.1,0.2,0.23,0.33,0.4,0.45})-LOOKUP(L2960,{0,1950001,3300001,6950001,9000001,18000001,40000001},{0,97500,427500,636000,1536000,2796000,4796000}))*1.021,-2))</f>
        <v/>
      </c>
      <c r="P2960" s="21">
        <f>MAX(0,ROUNDDOWN(F2960-E2960-430000,-3))</f>
        <v/>
      </c>
      <c r="Q2960" s="21">
        <f>MAX(0,ROUNDDOWN(F2960-E2960-430000-H2960,-3))</f>
        <v/>
      </c>
      <c r="R2960" s="21">
        <f>IF(F2960&lt;=450000,0,MAX(0,P2960*0.06-MIN(50000,P2960)*0.03))</f>
        <v/>
      </c>
      <c r="S2960" s="21">
        <f>IF(F2960&lt;=450000,0,MAX(0,P2960*0.04-MIN(50000,P2960)*0.02))</f>
        <v/>
      </c>
      <c r="T2960" s="21">
        <f>IF(F2960&lt;=450000,0,MAX(0,Q2960*0.06-MIN(50000,Q2960)*0.03))</f>
        <v/>
      </c>
      <c r="U2960" s="21">
        <f>IF(F2960&lt;=450000,0,MAX(0,Q2960*0.04-MIN(50000,Q2960)*0.02))</f>
        <v/>
      </c>
      <c r="V2960" s="21">
        <f>50000+MAX(0,G2960-480000)</f>
        <v/>
      </c>
      <c r="W2960" s="21">
        <f>P2960-V2960</f>
        <v/>
      </c>
      <c r="X2960" s="21">
        <f>Q2960-V2960</f>
        <v/>
      </c>
      <c r="Y2960" s="22">
        <f>IF(W2960&lt;0,0.9,LOOKUP(W2960,{0,1950001,3300001,6950001,9000001,18000001,40000001},{0.84895,0.7979,0.6958,0.66517,0.56307,0.4916,0.44055}))</f>
        <v/>
      </c>
      <c r="Z2960" s="22">
        <f>IF(X2960&lt;0,0.9,LOOKUP(X2960,{0,1950001,3300001,6950001,9000001,18000001,40000001},{0.84895,0.7979,0.6958,0.66517,0.56307,0.4916,0.44055}))</f>
        <v/>
      </c>
      <c r="AA2960" s="22">
        <f>IF(W2960&lt;0,0,CHOOSE(MATCH(W2960,{0,1950001,3300001,6950001,9000001},1),5.105/84.895,10.21/79.79,20.42/69.58,23.483/66.517,33.693/56.307))</f>
        <v/>
      </c>
      <c r="AB2960" s="21">
        <f>IF(C2960&lt;=2000,0,(MIN(C2960,ROUNDDOWN(F2960*0.3,0))-2000)*0.1)</f>
        <v/>
      </c>
      <c r="AC2960" s="21">
        <f>IF(C2960&lt;=2000,0,MIN((C2960-2000)*Y2960,(R2960+S2960)*0.2))</f>
        <v/>
      </c>
      <c r="AD2960" s="21">
        <f>IF(C2960&lt;=2000,0,MIN((C2960-2000)*Z2960,(T2960+U2960)*0.2))</f>
        <v/>
      </c>
      <c r="AE2960" s="21">
        <f>AC2960*AA2960</f>
        <v/>
      </c>
      <c r="AF2960" s="21">
        <f>ROUNDDOWN(R2960,-2)+ROUNDDOWN(S2960,-2)</f>
        <v/>
      </c>
      <c r="AG2960" s="21">
        <f>ROUNDDOWN(MAX(0,R2960-(AB2960+AC2960+AE2960)*0.6),-2)+ROUNDDOWN(MAX(0,S2960-(AB2960+AC2960+AE2960)*0.4),-2)</f>
        <v/>
      </c>
      <c r="AH2960" s="21">
        <f>ROUNDDOWN(MAX(0,T2960-(AB2960+AD2960)*0.6),-2)+ROUNDDOWN(MAX(0,U2960-(AB2960+AD2960)*0.4),-2)</f>
        <v/>
      </c>
      <c r="AI2960" s="21">
        <f>ROUNDDOWN(T2960,-2)+ROUNDDOWN(U2960,-2)</f>
        <v/>
      </c>
      <c r="AJ2960" s="21">
        <f>M2960+AF2960</f>
        <v/>
      </c>
      <c r="AK2960" s="21">
        <f>M2960+AG2960</f>
        <v/>
      </c>
      <c r="AL2960" s="21">
        <f>N2960+AH2960</f>
        <v/>
      </c>
      <c r="AM2960" s="21">
        <f>O2960+AI2960</f>
        <v/>
      </c>
      <c r="AN2960" s="21">
        <f>N2960+AI2960</f>
        <v/>
      </c>
      <c r="AO2960" s="21">
        <f>ROUNDDOWN((R2960+S2960)*0.2/Y2960+2000,0)</f>
        <v/>
      </c>
      <c r="AP2960" s="21">
        <f>ROUNDDOWN((T2960+U2960)*0.2/Z2960+2000,0)</f>
        <v/>
      </c>
      <c r="AQ2960" s="21">
        <f>AL2960-AK2960</f>
        <v/>
      </c>
      <c r="AR2960" s="21">
        <f>AM2960-AK2960</f>
        <v/>
      </c>
      <c r="AS2960" s="21">
        <f>AM2960-AL2960</f>
        <v/>
      </c>
      <c r="AT2960" s="21">
        <f>AK2960+C2960-AJ2960</f>
        <v/>
      </c>
      <c r="AU2960" s="21">
        <f>AL2960+C2960-AM2960</f>
        <v/>
      </c>
      <c r="AV2960" s="21">
        <f>AN2960+C2960-AM2960</f>
        <v/>
      </c>
    </row>
    <row r="2961">
      <c r="A2961" t="inlineStr">
        <is>
          <t>1万円刻み</t>
        </is>
      </c>
      <c r="B2961" s="21">
        <f>'5_1万円刻み'!$A$1198</f>
        <v/>
      </c>
      <c r="C2961" s="21">
        <f>AO2961</f>
        <v/>
      </c>
      <c r="D2961" s="21" t="n">
        <v>0</v>
      </c>
      <c r="E2961" s="21">
        <f>ROUND(MIN(B2961/12,650000)*12*0.0915+MIN(B2961/12,1390000)*12*(0.0504+0)+B2961*0.005,0)</f>
        <v/>
      </c>
      <c r="F2961" s="21">
        <f>IF(B2961&lt;741000,0,IF(B2961&lt;2191000,B2961-740000,IF(B2961&lt;2193000,1451000,IF(B2961&lt;2196000,1453000,IF(B2961&lt;2200000,1456000,IF(B2961&lt;3600000,ROUND(ROUNDDOWN(B2961/4,-3)*2.8,0)-80000,IF(B2961&lt;6600000,ROUND(ROUNDDOWN(B2961/4,-3)*3.2,0)-440000,IF(B2961&lt;8500000,ROUNDDOWN(B2961*0.9,0)-1100000,B2961-1950000))))))))</f>
        <v/>
      </c>
      <c r="G2961" s="21">
        <f>IF(F2961&gt;23500000,NA(),IF(F2961&lt;=4890000,1040000,IF(F2961&lt;=6550000,670000,620000)))</f>
        <v/>
      </c>
      <c r="H2961" s="21">
        <f>IF(D2961&lt;=0,0,MAX(0,MIN(2000000,D2961-MIN(100000,ROUNDDOWN(F2961*0.05,0)))))</f>
        <v/>
      </c>
      <c r="I2961" s="21">
        <f>IF(C2961&lt;=2000,0,MIN(C2961,ROUNDDOWN(F2961*0.4,0))-2000)</f>
        <v/>
      </c>
      <c r="J2961" s="21">
        <f>MAX(0,ROUNDDOWN(F2961-E2961-G2961,-3))</f>
        <v/>
      </c>
      <c r="K2961" s="21">
        <f>MAX(0,ROUNDDOWN(F2961-E2961-G2961-H2961-I2961,-3))</f>
        <v/>
      </c>
      <c r="L2961" s="21">
        <f>MAX(0,ROUNDDOWN(F2961-E2961-G2961-H2961,-3))</f>
        <v/>
      </c>
      <c r="M2961" s="21">
        <f>IF(J2961&lt;=0,0,ROUNDDOWN((J2961*LOOKUP(J2961,{0,1950001,3300001,6950001,9000001,18000001,40000001},{0.05,0.1,0.2,0.23,0.33,0.4,0.45})-LOOKUP(J2961,{0,1950001,3300001,6950001,9000001,18000001,40000001},{0,97500,427500,636000,1536000,2796000,4796000}))*1.021,-2))</f>
        <v/>
      </c>
      <c r="N2961" s="21">
        <f>IF(K2961&lt;=0,0,ROUNDDOWN((K2961*LOOKUP(K2961,{0,1950001,3300001,6950001,9000001,18000001,40000001},{0.05,0.1,0.2,0.23,0.33,0.4,0.45})-LOOKUP(K2961,{0,1950001,3300001,6950001,9000001,18000001,40000001},{0,97500,427500,636000,1536000,2796000,4796000}))*1.021,-2))</f>
        <v/>
      </c>
      <c r="O2961" s="21">
        <f>IF(L2961&lt;=0,0,ROUNDDOWN((L2961*LOOKUP(L2961,{0,1950001,3300001,6950001,9000001,18000001,40000001},{0.05,0.1,0.2,0.23,0.33,0.4,0.45})-LOOKUP(L2961,{0,1950001,3300001,6950001,9000001,18000001,40000001},{0,97500,427500,636000,1536000,2796000,4796000}))*1.021,-2))</f>
        <v/>
      </c>
      <c r="P2961" s="21">
        <f>MAX(0,ROUNDDOWN(F2961-E2961-430000,-3))</f>
        <v/>
      </c>
      <c r="Q2961" s="21">
        <f>MAX(0,ROUNDDOWN(F2961-E2961-430000-H2961,-3))</f>
        <v/>
      </c>
      <c r="R2961" s="21">
        <f>IF(F2961&lt;=450000,0,MAX(0,P2961*0.06-MIN(50000,P2961)*0.03))</f>
        <v/>
      </c>
      <c r="S2961" s="21">
        <f>IF(F2961&lt;=450000,0,MAX(0,P2961*0.04-MIN(50000,P2961)*0.02))</f>
        <v/>
      </c>
      <c r="T2961" s="21">
        <f>IF(F2961&lt;=450000,0,MAX(0,Q2961*0.06-MIN(50000,Q2961)*0.03))</f>
        <v/>
      </c>
      <c r="U2961" s="21">
        <f>IF(F2961&lt;=450000,0,MAX(0,Q2961*0.04-MIN(50000,Q2961)*0.02))</f>
        <v/>
      </c>
      <c r="V2961" s="21">
        <f>50000+MAX(0,G2961-480000)</f>
        <v/>
      </c>
      <c r="W2961" s="21">
        <f>P2961-V2961</f>
        <v/>
      </c>
      <c r="X2961" s="21">
        <f>Q2961-V2961</f>
        <v/>
      </c>
      <c r="Y2961" s="22">
        <f>IF(W2961&lt;0,0.9,LOOKUP(W2961,{0,1950001,3300001,6950001,9000001,18000001,40000001},{0.84895,0.7979,0.6958,0.66517,0.56307,0.4916,0.44055}))</f>
        <v/>
      </c>
      <c r="Z2961" s="22">
        <f>IF(X2961&lt;0,0.9,LOOKUP(X2961,{0,1950001,3300001,6950001,9000001,18000001,40000001},{0.84895,0.7979,0.6958,0.66517,0.56307,0.4916,0.44055}))</f>
        <v/>
      </c>
      <c r="AA2961" s="22">
        <f>IF(W2961&lt;0,0,CHOOSE(MATCH(W2961,{0,1950001,3300001,6950001,9000001},1),5.105/84.895,10.21/79.79,20.42/69.58,23.483/66.517,33.693/56.307))</f>
        <v/>
      </c>
      <c r="AB2961" s="21">
        <f>IF(C2961&lt;=2000,0,(MIN(C2961,ROUNDDOWN(F2961*0.3,0))-2000)*0.1)</f>
        <v/>
      </c>
      <c r="AC2961" s="21">
        <f>IF(C2961&lt;=2000,0,MIN((C2961-2000)*Y2961,(R2961+S2961)*0.2))</f>
        <v/>
      </c>
      <c r="AD2961" s="21">
        <f>IF(C2961&lt;=2000,0,MIN((C2961-2000)*Z2961,(T2961+U2961)*0.2))</f>
        <v/>
      </c>
      <c r="AE2961" s="21">
        <f>AC2961*AA2961</f>
        <v/>
      </c>
      <c r="AF2961" s="21">
        <f>ROUNDDOWN(R2961,-2)+ROUNDDOWN(S2961,-2)</f>
        <v/>
      </c>
      <c r="AG2961" s="21">
        <f>ROUNDDOWN(MAX(0,R2961-(AB2961+AC2961+AE2961)*0.6),-2)+ROUNDDOWN(MAX(0,S2961-(AB2961+AC2961+AE2961)*0.4),-2)</f>
        <v/>
      </c>
      <c r="AH2961" s="21">
        <f>ROUNDDOWN(MAX(0,T2961-(AB2961+AD2961)*0.6),-2)+ROUNDDOWN(MAX(0,U2961-(AB2961+AD2961)*0.4),-2)</f>
        <v/>
      </c>
      <c r="AI2961" s="21">
        <f>ROUNDDOWN(T2961,-2)+ROUNDDOWN(U2961,-2)</f>
        <v/>
      </c>
      <c r="AJ2961" s="21">
        <f>M2961+AF2961</f>
        <v/>
      </c>
      <c r="AK2961" s="21">
        <f>M2961+AG2961</f>
        <v/>
      </c>
      <c r="AL2961" s="21">
        <f>N2961+AH2961</f>
        <v/>
      </c>
      <c r="AM2961" s="21">
        <f>O2961+AI2961</f>
        <v/>
      </c>
      <c r="AN2961" s="21">
        <f>N2961+AI2961</f>
        <v/>
      </c>
      <c r="AO2961" s="21">
        <f>ROUNDDOWN((R2961+S2961)*0.2/Y2961+2000,0)</f>
        <v/>
      </c>
      <c r="AP2961" s="21">
        <f>ROUNDDOWN((T2961+U2961)*0.2/Z2961+2000,0)</f>
        <v/>
      </c>
      <c r="AQ2961" s="21">
        <f>AL2961-AK2961</f>
        <v/>
      </c>
      <c r="AR2961" s="21">
        <f>AM2961-AK2961</f>
        <v/>
      </c>
      <c r="AS2961" s="21">
        <f>AM2961-AL2961</f>
        <v/>
      </c>
      <c r="AT2961" s="21">
        <f>AK2961+C2961-AJ2961</f>
        <v/>
      </c>
      <c r="AU2961" s="21">
        <f>AL2961+C2961-AM2961</f>
        <v/>
      </c>
      <c r="AV2961" s="21">
        <f>AN2961+C2961-AM2961</f>
        <v/>
      </c>
    </row>
    <row r="2962">
      <c r="A2962" t="inlineStr">
        <is>
          <t>1万円刻み</t>
        </is>
      </c>
      <c r="B2962" s="21">
        <f>'5_1万円刻み'!$A$1199</f>
        <v/>
      </c>
      <c r="C2962" s="21">
        <f>AO2962</f>
        <v/>
      </c>
      <c r="D2962" s="21" t="n">
        <v>0</v>
      </c>
      <c r="E2962" s="21">
        <f>ROUND(MIN(B2962/12,650000)*12*0.0915+MIN(B2962/12,1390000)*12*(0.0504+0)+B2962*0.005,0)</f>
        <v/>
      </c>
      <c r="F2962" s="21">
        <f>IF(B2962&lt;741000,0,IF(B2962&lt;2191000,B2962-740000,IF(B2962&lt;2193000,1451000,IF(B2962&lt;2196000,1453000,IF(B2962&lt;2200000,1456000,IF(B2962&lt;3600000,ROUND(ROUNDDOWN(B2962/4,-3)*2.8,0)-80000,IF(B2962&lt;6600000,ROUND(ROUNDDOWN(B2962/4,-3)*3.2,0)-440000,IF(B2962&lt;8500000,ROUNDDOWN(B2962*0.9,0)-1100000,B2962-1950000))))))))</f>
        <v/>
      </c>
      <c r="G2962" s="21">
        <f>IF(F2962&gt;23500000,NA(),IF(F2962&lt;=4890000,1040000,IF(F2962&lt;=6550000,670000,620000)))</f>
        <v/>
      </c>
      <c r="H2962" s="21">
        <f>IF(D2962&lt;=0,0,MAX(0,MIN(2000000,D2962-MIN(100000,ROUNDDOWN(F2962*0.05,0)))))</f>
        <v/>
      </c>
      <c r="I2962" s="21">
        <f>IF(C2962&lt;=2000,0,MIN(C2962,ROUNDDOWN(F2962*0.4,0))-2000)</f>
        <v/>
      </c>
      <c r="J2962" s="21">
        <f>MAX(0,ROUNDDOWN(F2962-E2962-G2962,-3))</f>
        <v/>
      </c>
      <c r="K2962" s="21">
        <f>MAX(0,ROUNDDOWN(F2962-E2962-G2962-H2962-I2962,-3))</f>
        <v/>
      </c>
      <c r="L2962" s="21">
        <f>MAX(0,ROUNDDOWN(F2962-E2962-G2962-H2962,-3))</f>
        <v/>
      </c>
      <c r="M2962" s="21">
        <f>IF(J2962&lt;=0,0,ROUNDDOWN((J2962*LOOKUP(J2962,{0,1950001,3300001,6950001,9000001,18000001,40000001},{0.05,0.1,0.2,0.23,0.33,0.4,0.45})-LOOKUP(J2962,{0,1950001,3300001,6950001,9000001,18000001,40000001},{0,97500,427500,636000,1536000,2796000,4796000}))*1.021,-2))</f>
        <v/>
      </c>
      <c r="N2962" s="21">
        <f>IF(K2962&lt;=0,0,ROUNDDOWN((K2962*LOOKUP(K2962,{0,1950001,3300001,6950001,9000001,18000001,40000001},{0.05,0.1,0.2,0.23,0.33,0.4,0.45})-LOOKUP(K2962,{0,1950001,3300001,6950001,9000001,18000001,40000001},{0,97500,427500,636000,1536000,2796000,4796000}))*1.021,-2))</f>
        <v/>
      </c>
      <c r="O2962" s="21">
        <f>IF(L2962&lt;=0,0,ROUNDDOWN((L2962*LOOKUP(L2962,{0,1950001,3300001,6950001,9000001,18000001,40000001},{0.05,0.1,0.2,0.23,0.33,0.4,0.45})-LOOKUP(L2962,{0,1950001,3300001,6950001,9000001,18000001,40000001},{0,97500,427500,636000,1536000,2796000,4796000}))*1.021,-2))</f>
        <v/>
      </c>
      <c r="P2962" s="21">
        <f>MAX(0,ROUNDDOWN(F2962-E2962-430000,-3))</f>
        <v/>
      </c>
      <c r="Q2962" s="21">
        <f>MAX(0,ROUNDDOWN(F2962-E2962-430000-H2962,-3))</f>
        <v/>
      </c>
      <c r="R2962" s="21">
        <f>IF(F2962&lt;=450000,0,MAX(0,P2962*0.06-MIN(50000,P2962)*0.03))</f>
        <v/>
      </c>
      <c r="S2962" s="21">
        <f>IF(F2962&lt;=450000,0,MAX(0,P2962*0.04-MIN(50000,P2962)*0.02))</f>
        <v/>
      </c>
      <c r="T2962" s="21">
        <f>IF(F2962&lt;=450000,0,MAX(0,Q2962*0.06-MIN(50000,Q2962)*0.03))</f>
        <v/>
      </c>
      <c r="U2962" s="21">
        <f>IF(F2962&lt;=450000,0,MAX(0,Q2962*0.04-MIN(50000,Q2962)*0.02))</f>
        <v/>
      </c>
      <c r="V2962" s="21">
        <f>50000+MAX(0,G2962-480000)</f>
        <v/>
      </c>
      <c r="W2962" s="21">
        <f>P2962-V2962</f>
        <v/>
      </c>
      <c r="X2962" s="21">
        <f>Q2962-V2962</f>
        <v/>
      </c>
      <c r="Y2962" s="22">
        <f>IF(W2962&lt;0,0.9,LOOKUP(W2962,{0,1950001,3300001,6950001,9000001,18000001,40000001},{0.84895,0.7979,0.6958,0.66517,0.56307,0.4916,0.44055}))</f>
        <v/>
      </c>
      <c r="Z2962" s="22">
        <f>IF(X2962&lt;0,0.9,LOOKUP(X2962,{0,1950001,3300001,6950001,9000001,18000001,40000001},{0.84895,0.7979,0.6958,0.66517,0.56307,0.4916,0.44055}))</f>
        <v/>
      </c>
      <c r="AA2962" s="22">
        <f>IF(W2962&lt;0,0,CHOOSE(MATCH(W2962,{0,1950001,3300001,6950001,9000001},1),5.105/84.895,10.21/79.79,20.42/69.58,23.483/66.517,33.693/56.307))</f>
        <v/>
      </c>
      <c r="AB2962" s="21">
        <f>IF(C2962&lt;=2000,0,(MIN(C2962,ROUNDDOWN(F2962*0.3,0))-2000)*0.1)</f>
        <v/>
      </c>
      <c r="AC2962" s="21">
        <f>IF(C2962&lt;=2000,0,MIN((C2962-2000)*Y2962,(R2962+S2962)*0.2))</f>
        <v/>
      </c>
      <c r="AD2962" s="21">
        <f>IF(C2962&lt;=2000,0,MIN((C2962-2000)*Z2962,(T2962+U2962)*0.2))</f>
        <v/>
      </c>
      <c r="AE2962" s="21">
        <f>AC2962*AA2962</f>
        <v/>
      </c>
      <c r="AF2962" s="21">
        <f>ROUNDDOWN(R2962,-2)+ROUNDDOWN(S2962,-2)</f>
        <v/>
      </c>
      <c r="AG2962" s="21">
        <f>ROUNDDOWN(MAX(0,R2962-(AB2962+AC2962+AE2962)*0.6),-2)+ROUNDDOWN(MAX(0,S2962-(AB2962+AC2962+AE2962)*0.4),-2)</f>
        <v/>
      </c>
      <c r="AH2962" s="21">
        <f>ROUNDDOWN(MAX(0,T2962-(AB2962+AD2962)*0.6),-2)+ROUNDDOWN(MAX(0,U2962-(AB2962+AD2962)*0.4),-2)</f>
        <v/>
      </c>
      <c r="AI2962" s="21">
        <f>ROUNDDOWN(T2962,-2)+ROUNDDOWN(U2962,-2)</f>
        <v/>
      </c>
      <c r="AJ2962" s="21">
        <f>M2962+AF2962</f>
        <v/>
      </c>
      <c r="AK2962" s="21">
        <f>M2962+AG2962</f>
        <v/>
      </c>
      <c r="AL2962" s="21">
        <f>N2962+AH2962</f>
        <v/>
      </c>
      <c r="AM2962" s="21">
        <f>O2962+AI2962</f>
        <v/>
      </c>
      <c r="AN2962" s="21">
        <f>N2962+AI2962</f>
        <v/>
      </c>
      <c r="AO2962" s="21">
        <f>ROUNDDOWN((R2962+S2962)*0.2/Y2962+2000,0)</f>
        <v/>
      </c>
      <c r="AP2962" s="21">
        <f>ROUNDDOWN((T2962+U2962)*0.2/Z2962+2000,0)</f>
        <v/>
      </c>
      <c r="AQ2962" s="21">
        <f>AL2962-AK2962</f>
        <v/>
      </c>
      <c r="AR2962" s="21">
        <f>AM2962-AK2962</f>
        <v/>
      </c>
      <c r="AS2962" s="21">
        <f>AM2962-AL2962</f>
        <v/>
      </c>
      <c r="AT2962" s="21">
        <f>AK2962+C2962-AJ2962</f>
        <v/>
      </c>
      <c r="AU2962" s="21">
        <f>AL2962+C2962-AM2962</f>
        <v/>
      </c>
      <c r="AV2962" s="21">
        <f>AN2962+C2962-AM2962</f>
        <v/>
      </c>
    </row>
    <row r="2963">
      <c r="A2963" t="inlineStr">
        <is>
          <t>1万円刻み</t>
        </is>
      </c>
      <c r="B2963" s="21">
        <f>'5_1万円刻み'!$A$1200</f>
        <v/>
      </c>
      <c r="C2963" s="21">
        <f>AO2963</f>
        <v/>
      </c>
      <c r="D2963" s="21" t="n">
        <v>0</v>
      </c>
      <c r="E2963" s="21">
        <f>ROUND(MIN(B2963/12,650000)*12*0.0915+MIN(B2963/12,1390000)*12*(0.0504+0)+B2963*0.005,0)</f>
        <v/>
      </c>
      <c r="F2963" s="21">
        <f>IF(B2963&lt;741000,0,IF(B2963&lt;2191000,B2963-740000,IF(B2963&lt;2193000,1451000,IF(B2963&lt;2196000,1453000,IF(B2963&lt;2200000,1456000,IF(B2963&lt;3600000,ROUND(ROUNDDOWN(B2963/4,-3)*2.8,0)-80000,IF(B2963&lt;6600000,ROUND(ROUNDDOWN(B2963/4,-3)*3.2,0)-440000,IF(B2963&lt;8500000,ROUNDDOWN(B2963*0.9,0)-1100000,B2963-1950000))))))))</f>
        <v/>
      </c>
      <c r="G2963" s="21">
        <f>IF(F2963&gt;23500000,NA(),IF(F2963&lt;=4890000,1040000,IF(F2963&lt;=6550000,670000,620000)))</f>
        <v/>
      </c>
      <c r="H2963" s="21">
        <f>IF(D2963&lt;=0,0,MAX(0,MIN(2000000,D2963-MIN(100000,ROUNDDOWN(F2963*0.05,0)))))</f>
        <v/>
      </c>
      <c r="I2963" s="21">
        <f>IF(C2963&lt;=2000,0,MIN(C2963,ROUNDDOWN(F2963*0.4,0))-2000)</f>
        <v/>
      </c>
      <c r="J2963" s="21">
        <f>MAX(0,ROUNDDOWN(F2963-E2963-G2963,-3))</f>
        <v/>
      </c>
      <c r="K2963" s="21">
        <f>MAX(0,ROUNDDOWN(F2963-E2963-G2963-H2963-I2963,-3))</f>
        <v/>
      </c>
      <c r="L2963" s="21">
        <f>MAX(0,ROUNDDOWN(F2963-E2963-G2963-H2963,-3))</f>
        <v/>
      </c>
      <c r="M2963" s="21">
        <f>IF(J2963&lt;=0,0,ROUNDDOWN((J2963*LOOKUP(J2963,{0,1950001,3300001,6950001,9000001,18000001,40000001},{0.05,0.1,0.2,0.23,0.33,0.4,0.45})-LOOKUP(J2963,{0,1950001,3300001,6950001,9000001,18000001,40000001},{0,97500,427500,636000,1536000,2796000,4796000}))*1.021,-2))</f>
        <v/>
      </c>
      <c r="N2963" s="21">
        <f>IF(K2963&lt;=0,0,ROUNDDOWN((K2963*LOOKUP(K2963,{0,1950001,3300001,6950001,9000001,18000001,40000001},{0.05,0.1,0.2,0.23,0.33,0.4,0.45})-LOOKUP(K2963,{0,1950001,3300001,6950001,9000001,18000001,40000001},{0,97500,427500,636000,1536000,2796000,4796000}))*1.021,-2))</f>
        <v/>
      </c>
      <c r="O2963" s="21">
        <f>IF(L2963&lt;=0,0,ROUNDDOWN((L2963*LOOKUP(L2963,{0,1950001,3300001,6950001,9000001,18000001,40000001},{0.05,0.1,0.2,0.23,0.33,0.4,0.45})-LOOKUP(L2963,{0,1950001,3300001,6950001,9000001,18000001,40000001},{0,97500,427500,636000,1536000,2796000,4796000}))*1.021,-2))</f>
        <v/>
      </c>
      <c r="P2963" s="21">
        <f>MAX(0,ROUNDDOWN(F2963-E2963-430000,-3))</f>
        <v/>
      </c>
      <c r="Q2963" s="21">
        <f>MAX(0,ROUNDDOWN(F2963-E2963-430000-H2963,-3))</f>
        <v/>
      </c>
      <c r="R2963" s="21">
        <f>IF(F2963&lt;=450000,0,MAX(0,P2963*0.06-MIN(50000,P2963)*0.03))</f>
        <v/>
      </c>
      <c r="S2963" s="21">
        <f>IF(F2963&lt;=450000,0,MAX(0,P2963*0.04-MIN(50000,P2963)*0.02))</f>
        <v/>
      </c>
      <c r="T2963" s="21">
        <f>IF(F2963&lt;=450000,0,MAX(0,Q2963*0.06-MIN(50000,Q2963)*0.03))</f>
        <v/>
      </c>
      <c r="U2963" s="21">
        <f>IF(F2963&lt;=450000,0,MAX(0,Q2963*0.04-MIN(50000,Q2963)*0.02))</f>
        <v/>
      </c>
      <c r="V2963" s="21">
        <f>50000+MAX(0,G2963-480000)</f>
        <v/>
      </c>
      <c r="W2963" s="21">
        <f>P2963-V2963</f>
        <v/>
      </c>
      <c r="X2963" s="21">
        <f>Q2963-V2963</f>
        <v/>
      </c>
      <c r="Y2963" s="22">
        <f>IF(W2963&lt;0,0.9,LOOKUP(W2963,{0,1950001,3300001,6950001,9000001,18000001,40000001},{0.84895,0.7979,0.6958,0.66517,0.56307,0.4916,0.44055}))</f>
        <v/>
      </c>
      <c r="Z2963" s="22">
        <f>IF(X2963&lt;0,0.9,LOOKUP(X2963,{0,1950001,3300001,6950001,9000001,18000001,40000001},{0.84895,0.7979,0.6958,0.66517,0.56307,0.4916,0.44055}))</f>
        <v/>
      </c>
      <c r="AA2963" s="22">
        <f>IF(W2963&lt;0,0,CHOOSE(MATCH(W2963,{0,1950001,3300001,6950001,9000001},1),5.105/84.895,10.21/79.79,20.42/69.58,23.483/66.517,33.693/56.307))</f>
        <v/>
      </c>
      <c r="AB2963" s="21">
        <f>IF(C2963&lt;=2000,0,(MIN(C2963,ROUNDDOWN(F2963*0.3,0))-2000)*0.1)</f>
        <v/>
      </c>
      <c r="AC2963" s="21">
        <f>IF(C2963&lt;=2000,0,MIN((C2963-2000)*Y2963,(R2963+S2963)*0.2))</f>
        <v/>
      </c>
      <c r="AD2963" s="21">
        <f>IF(C2963&lt;=2000,0,MIN((C2963-2000)*Z2963,(T2963+U2963)*0.2))</f>
        <v/>
      </c>
      <c r="AE2963" s="21">
        <f>AC2963*AA2963</f>
        <v/>
      </c>
      <c r="AF2963" s="21">
        <f>ROUNDDOWN(R2963,-2)+ROUNDDOWN(S2963,-2)</f>
        <v/>
      </c>
      <c r="AG2963" s="21">
        <f>ROUNDDOWN(MAX(0,R2963-(AB2963+AC2963+AE2963)*0.6),-2)+ROUNDDOWN(MAX(0,S2963-(AB2963+AC2963+AE2963)*0.4),-2)</f>
        <v/>
      </c>
      <c r="AH2963" s="21">
        <f>ROUNDDOWN(MAX(0,T2963-(AB2963+AD2963)*0.6),-2)+ROUNDDOWN(MAX(0,U2963-(AB2963+AD2963)*0.4),-2)</f>
        <v/>
      </c>
      <c r="AI2963" s="21">
        <f>ROUNDDOWN(T2963,-2)+ROUNDDOWN(U2963,-2)</f>
        <v/>
      </c>
      <c r="AJ2963" s="21">
        <f>M2963+AF2963</f>
        <v/>
      </c>
      <c r="AK2963" s="21">
        <f>M2963+AG2963</f>
        <v/>
      </c>
      <c r="AL2963" s="21">
        <f>N2963+AH2963</f>
        <v/>
      </c>
      <c r="AM2963" s="21">
        <f>O2963+AI2963</f>
        <v/>
      </c>
      <c r="AN2963" s="21">
        <f>N2963+AI2963</f>
        <v/>
      </c>
      <c r="AO2963" s="21">
        <f>ROUNDDOWN((R2963+S2963)*0.2/Y2963+2000,0)</f>
        <v/>
      </c>
      <c r="AP2963" s="21">
        <f>ROUNDDOWN((T2963+U2963)*0.2/Z2963+2000,0)</f>
        <v/>
      </c>
      <c r="AQ2963" s="21">
        <f>AL2963-AK2963</f>
        <v/>
      </c>
      <c r="AR2963" s="21">
        <f>AM2963-AK2963</f>
        <v/>
      </c>
      <c r="AS2963" s="21">
        <f>AM2963-AL2963</f>
        <v/>
      </c>
      <c r="AT2963" s="21">
        <f>AK2963+C2963-AJ2963</f>
        <v/>
      </c>
      <c r="AU2963" s="21">
        <f>AL2963+C2963-AM2963</f>
        <v/>
      </c>
      <c r="AV2963" s="21">
        <f>AN2963+C2963-AM2963</f>
        <v/>
      </c>
    </row>
    <row r="2964">
      <c r="A2964" t="inlineStr">
        <is>
          <t>1万円刻み</t>
        </is>
      </c>
      <c r="B2964" s="21">
        <f>'5_1万円刻み'!$A$1201</f>
        <v/>
      </c>
      <c r="C2964" s="21">
        <f>AO2964</f>
        <v/>
      </c>
      <c r="D2964" s="21" t="n">
        <v>0</v>
      </c>
      <c r="E2964" s="21">
        <f>ROUND(MIN(B2964/12,650000)*12*0.0915+MIN(B2964/12,1390000)*12*(0.0504+0)+B2964*0.005,0)</f>
        <v/>
      </c>
      <c r="F2964" s="21">
        <f>IF(B2964&lt;741000,0,IF(B2964&lt;2191000,B2964-740000,IF(B2964&lt;2193000,1451000,IF(B2964&lt;2196000,1453000,IF(B2964&lt;2200000,1456000,IF(B2964&lt;3600000,ROUND(ROUNDDOWN(B2964/4,-3)*2.8,0)-80000,IF(B2964&lt;6600000,ROUND(ROUNDDOWN(B2964/4,-3)*3.2,0)-440000,IF(B2964&lt;8500000,ROUNDDOWN(B2964*0.9,0)-1100000,B2964-1950000))))))))</f>
        <v/>
      </c>
      <c r="G2964" s="21">
        <f>IF(F2964&gt;23500000,NA(),IF(F2964&lt;=4890000,1040000,IF(F2964&lt;=6550000,670000,620000)))</f>
        <v/>
      </c>
      <c r="H2964" s="21">
        <f>IF(D2964&lt;=0,0,MAX(0,MIN(2000000,D2964-MIN(100000,ROUNDDOWN(F2964*0.05,0)))))</f>
        <v/>
      </c>
      <c r="I2964" s="21">
        <f>IF(C2964&lt;=2000,0,MIN(C2964,ROUNDDOWN(F2964*0.4,0))-2000)</f>
        <v/>
      </c>
      <c r="J2964" s="21">
        <f>MAX(0,ROUNDDOWN(F2964-E2964-G2964,-3))</f>
        <v/>
      </c>
      <c r="K2964" s="21">
        <f>MAX(0,ROUNDDOWN(F2964-E2964-G2964-H2964-I2964,-3))</f>
        <v/>
      </c>
      <c r="L2964" s="21">
        <f>MAX(0,ROUNDDOWN(F2964-E2964-G2964-H2964,-3))</f>
        <v/>
      </c>
      <c r="M2964" s="21">
        <f>IF(J2964&lt;=0,0,ROUNDDOWN((J2964*LOOKUP(J2964,{0,1950001,3300001,6950001,9000001,18000001,40000001},{0.05,0.1,0.2,0.23,0.33,0.4,0.45})-LOOKUP(J2964,{0,1950001,3300001,6950001,9000001,18000001,40000001},{0,97500,427500,636000,1536000,2796000,4796000}))*1.021,-2))</f>
        <v/>
      </c>
      <c r="N2964" s="21">
        <f>IF(K2964&lt;=0,0,ROUNDDOWN((K2964*LOOKUP(K2964,{0,1950001,3300001,6950001,9000001,18000001,40000001},{0.05,0.1,0.2,0.23,0.33,0.4,0.45})-LOOKUP(K2964,{0,1950001,3300001,6950001,9000001,18000001,40000001},{0,97500,427500,636000,1536000,2796000,4796000}))*1.021,-2))</f>
        <v/>
      </c>
      <c r="O2964" s="21">
        <f>IF(L2964&lt;=0,0,ROUNDDOWN((L2964*LOOKUP(L2964,{0,1950001,3300001,6950001,9000001,18000001,40000001},{0.05,0.1,0.2,0.23,0.33,0.4,0.45})-LOOKUP(L2964,{0,1950001,3300001,6950001,9000001,18000001,40000001},{0,97500,427500,636000,1536000,2796000,4796000}))*1.021,-2))</f>
        <v/>
      </c>
      <c r="P2964" s="21">
        <f>MAX(0,ROUNDDOWN(F2964-E2964-430000,-3))</f>
        <v/>
      </c>
      <c r="Q2964" s="21">
        <f>MAX(0,ROUNDDOWN(F2964-E2964-430000-H2964,-3))</f>
        <v/>
      </c>
      <c r="R2964" s="21">
        <f>IF(F2964&lt;=450000,0,MAX(0,P2964*0.06-MIN(50000,P2964)*0.03))</f>
        <v/>
      </c>
      <c r="S2964" s="21">
        <f>IF(F2964&lt;=450000,0,MAX(0,P2964*0.04-MIN(50000,P2964)*0.02))</f>
        <v/>
      </c>
      <c r="T2964" s="21">
        <f>IF(F2964&lt;=450000,0,MAX(0,Q2964*0.06-MIN(50000,Q2964)*0.03))</f>
        <v/>
      </c>
      <c r="U2964" s="21">
        <f>IF(F2964&lt;=450000,0,MAX(0,Q2964*0.04-MIN(50000,Q2964)*0.02))</f>
        <v/>
      </c>
      <c r="V2964" s="21">
        <f>50000+MAX(0,G2964-480000)</f>
        <v/>
      </c>
      <c r="W2964" s="21">
        <f>P2964-V2964</f>
        <v/>
      </c>
      <c r="X2964" s="21">
        <f>Q2964-V2964</f>
        <v/>
      </c>
      <c r="Y2964" s="22">
        <f>IF(W2964&lt;0,0.9,LOOKUP(W2964,{0,1950001,3300001,6950001,9000001,18000001,40000001},{0.84895,0.7979,0.6958,0.66517,0.56307,0.4916,0.44055}))</f>
        <v/>
      </c>
      <c r="Z2964" s="22">
        <f>IF(X2964&lt;0,0.9,LOOKUP(X2964,{0,1950001,3300001,6950001,9000001,18000001,40000001},{0.84895,0.7979,0.6958,0.66517,0.56307,0.4916,0.44055}))</f>
        <v/>
      </c>
      <c r="AA2964" s="22">
        <f>IF(W2964&lt;0,0,CHOOSE(MATCH(W2964,{0,1950001,3300001,6950001,9000001},1),5.105/84.895,10.21/79.79,20.42/69.58,23.483/66.517,33.693/56.307))</f>
        <v/>
      </c>
      <c r="AB2964" s="21">
        <f>IF(C2964&lt;=2000,0,(MIN(C2964,ROUNDDOWN(F2964*0.3,0))-2000)*0.1)</f>
        <v/>
      </c>
      <c r="AC2964" s="21">
        <f>IF(C2964&lt;=2000,0,MIN((C2964-2000)*Y2964,(R2964+S2964)*0.2))</f>
        <v/>
      </c>
      <c r="AD2964" s="21">
        <f>IF(C2964&lt;=2000,0,MIN((C2964-2000)*Z2964,(T2964+U2964)*0.2))</f>
        <v/>
      </c>
      <c r="AE2964" s="21">
        <f>AC2964*AA2964</f>
        <v/>
      </c>
      <c r="AF2964" s="21">
        <f>ROUNDDOWN(R2964,-2)+ROUNDDOWN(S2964,-2)</f>
        <v/>
      </c>
      <c r="AG2964" s="21">
        <f>ROUNDDOWN(MAX(0,R2964-(AB2964+AC2964+AE2964)*0.6),-2)+ROUNDDOWN(MAX(0,S2964-(AB2964+AC2964+AE2964)*0.4),-2)</f>
        <v/>
      </c>
      <c r="AH2964" s="21">
        <f>ROUNDDOWN(MAX(0,T2964-(AB2964+AD2964)*0.6),-2)+ROUNDDOWN(MAX(0,U2964-(AB2964+AD2964)*0.4),-2)</f>
        <v/>
      </c>
      <c r="AI2964" s="21">
        <f>ROUNDDOWN(T2964,-2)+ROUNDDOWN(U2964,-2)</f>
        <v/>
      </c>
      <c r="AJ2964" s="21">
        <f>M2964+AF2964</f>
        <v/>
      </c>
      <c r="AK2964" s="21">
        <f>M2964+AG2964</f>
        <v/>
      </c>
      <c r="AL2964" s="21">
        <f>N2964+AH2964</f>
        <v/>
      </c>
      <c r="AM2964" s="21">
        <f>O2964+AI2964</f>
        <v/>
      </c>
      <c r="AN2964" s="21">
        <f>N2964+AI2964</f>
        <v/>
      </c>
      <c r="AO2964" s="21">
        <f>ROUNDDOWN((R2964+S2964)*0.2/Y2964+2000,0)</f>
        <v/>
      </c>
      <c r="AP2964" s="21">
        <f>ROUNDDOWN((T2964+U2964)*0.2/Z2964+2000,0)</f>
        <v/>
      </c>
      <c r="AQ2964" s="21">
        <f>AL2964-AK2964</f>
        <v/>
      </c>
      <c r="AR2964" s="21">
        <f>AM2964-AK2964</f>
        <v/>
      </c>
      <c r="AS2964" s="21">
        <f>AM2964-AL2964</f>
        <v/>
      </c>
      <c r="AT2964" s="21">
        <f>AK2964+C2964-AJ2964</f>
        <v/>
      </c>
      <c r="AU2964" s="21">
        <f>AL2964+C2964-AM2964</f>
        <v/>
      </c>
      <c r="AV2964" s="21">
        <f>AN2964+C2964-AM2964</f>
        <v/>
      </c>
    </row>
    <row r="2965">
      <c r="A2965" t="inlineStr">
        <is>
          <t>1万円刻み</t>
        </is>
      </c>
      <c r="B2965" s="21">
        <f>'5_1万円刻み'!$A$1202</f>
        <v/>
      </c>
      <c r="C2965" s="21">
        <f>AO2965</f>
        <v/>
      </c>
      <c r="D2965" s="21" t="n">
        <v>0</v>
      </c>
      <c r="E2965" s="21">
        <f>ROUND(MIN(B2965/12,650000)*12*0.0915+MIN(B2965/12,1390000)*12*(0.0504+0)+B2965*0.005,0)</f>
        <v/>
      </c>
      <c r="F2965" s="21">
        <f>IF(B2965&lt;741000,0,IF(B2965&lt;2191000,B2965-740000,IF(B2965&lt;2193000,1451000,IF(B2965&lt;2196000,1453000,IF(B2965&lt;2200000,1456000,IF(B2965&lt;3600000,ROUND(ROUNDDOWN(B2965/4,-3)*2.8,0)-80000,IF(B2965&lt;6600000,ROUND(ROUNDDOWN(B2965/4,-3)*3.2,0)-440000,IF(B2965&lt;8500000,ROUNDDOWN(B2965*0.9,0)-1100000,B2965-1950000))))))))</f>
        <v/>
      </c>
      <c r="G2965" s="21">
        <f>IF(F2965&gt;23500000,NA(),IF(F2965&lt;=4890000,1040000,IF(F2965&lt;=6550000,670000,620000)))</f>
        <v/>
      </c>
      <c r="H2965" s="21">
        <f>IF(D2965&lt;=0,0,MAX(0,MIN(2000000,D2965-MIN(100000,ROUNDDOWN(F2965*0.05,0)))))</f>
        <v/>
      </c>
      <c r="I2965" s="21">
        <f>IF(C2965&lt;=2000,0,MIN(C2965,ROUNDDOWN(F2965*0.4,0))-2000)</f>
        <v/>
      </c>
      <c r="J2965" s="21">
        <f>MAX(0,ROUNDDOWN(F2965-E2965-G2965,-3))</f>
        <v/>
      </c>
      <c r="K2965" s="21">
        <f>MAX(0,ROUNDDOWN(F2965-E2965-G2965-H2965-I2965,-3))</f>
        <v/>
      </c>
      <c r="L2965" s="21">
        <f>MAX(0,ROUNDDOWN(F2965-E2965-G2965-H2965,-3))</f>
        <v/>
      </c>
      <c r="M2965" s="21">
        <f>IF(J2965&lt;=0,0,ROUNDDOWN((J2965*LOOKUP(J2965,{0,1950001,3300001,6950001,9000001,18000001,40000001},{0.05,0.1,0.2,0.23,0.33,0.4,0.45})-LOOKUP(J2965,{0,1950001,3300001,6950001,9000001,18000001,40000001},{0,97500,427500,636000,1536000,2796000,4796000}))*1.021,-2))</f>
        <v/>
      </c>
      <c r="N2965" s="21">
        <f>IF(K2965&lt;=0,0,ROUNDDOWN((K2965*LOOKUP(K2965,{0,1950001,3300001,6950001,9000001,18000001,40000001},{0.05,0.1,0.2,0.23,0.33,0.4,0.45})-LOOKUP(K2965,{0,1950001,3300001,6950001,9000001,18000001,40000001},{0,97500,427500,636000,1536000,2796000,4796000}))*1.021,-2))</f>
        <v/>
      </c>
      <c r="O2965" s="21">
        <f>IF(L2965&lt;=0,0,ROUNDDOWN((L2965*LOOKUP(L2965,{0,1950001,3300001,6950001,9000001,18000001,40000001},{0.05,0.1,0.2,0.23,0.33,0.4,0.45})-LOOKUP(L2965,{0,1950001,3300001,6950001,9000001,18000001,40000001},{0,97500,427500,636000,1536000,2796000,4796000}))*1.021,-2))</f>
        <v/>
      </c>
      <c r="P2965" s="21">
        <f>MAX(0,ROUNDDOWN(F2965-E2965-430000,-3))</f>
        <v/>
      </c>
      <c r="Q2965" s="21">
        <f>MAX(0,ROUNDDOWN(F2965-E2965-430000-H2965,-3))</f>
        <v/>
      </c>
      <c r="R2965" s="21">
        <f>IF(F2965&lt;=450000,0,MAX(0,P2965*0.06-MIN(50000,P2965)*0.03))</f>
        <v/>
      </c>
      <c r="S2965" s="21">
        <f>IF(F2965&lt;=450000,0,MAX(0,P2965*0.04-MIN(50000,P2965)*0.02))</f>
        <v/>
      </c>
      <c r="T2965" s="21">
        <f>IF(F2965&lt;=450000,0,MAX(0,Q2965*0.06-MIN(50000,Q2965)*0.03))</f>
        <v/>
      </c>
      <c r="U2965" s="21">
        <f>IF(F2965&lt;=450000,0,MAX(0,Q2965*0.04-MIN(50000,Q2965)*0.02))</f>
        <v/>
      </c>
      <c r="V2965" s="21">
        <f>50000+MAX(0,G2965-480000)</f>
        <v/>
      </c>
      <c r="W2965" s="21">
        <f>P2965-V2965</f>
        <v/>
      </c>
      <c r="X2965" s="21">
        <f>Q2965-V2965</f>
        <v/>
      </c>
      <c r="Y2965" s="22">
        <f>IF(W2965&lt;0,0.9,LOOKUP(W2965,{0,1950001,3300001,6950001,9000001,18000001,40000001},{0.84895,0.7979,0.6958,0.66517,0.56307,0.4916,0.44055}))</f>
        <v/>
      </c>
      <c r="Z2965" s="22">
        <f>IF(X2965&lt;0,0.9,LOOKUP(X2965,{0,1950001,3300001,6950001,9000001,18000001,40000001},{0.84895,0.7979,0.6958,0.66517,0.56307,0.4916,0.44055}))</f>
        <v/>
      </c>
      <c r="AA2965" s="22">
        <f>IF(W2965&lt;0,0,CHOOSE(MATCH(W2965,{0,1950001,3300001,6950001,9000001},1),5.105/84.895,10.21/79.79,20.42/69.58,23.483/66.517,33.693/56.307))</f>
        <v/>
      </c>
      <c r="AB2965" s="21">
        <f>IF(C2965&lt;=2000,0,(MIN(C2965,ROUNDDOWN(F2965*0.3,0))-2000)*0.1)</f>
        <v/>
      </c>
      <c r="AC2965" s="21">
        <f>IF(C2965&lt;=2000,0,MIN((C2965-2000)*Y2965,(R2965+S2965)*0.2))</f>
        <v/>
      </c>
      <c r="AD2965" s="21">
        <f>IF(C2965&lt;=2000,0,MIN((C2965-2000)*Z2965,(T2965+U2965)*0.2))</f>
        <v/>
      </c>
      <c r="AE2965" s="21">
        <f>AC2965*AA2965</f>
        <v/>
      </c>
      <c r="AF2965" s="21">
        <f>ROUNDDOWN(R2965,-2)+ROUNDDOWN(S2965,-2)</f>
        <v/>
      </c>
      <c r="AG2965" s="21">
        <f>ROUNDDOWN(MAX(0,R2965-(AB2965+AC2965+AE2965)*0.6),-2)+ROUNDDOWN(MAX(0,S2965-(AB2965+AC2965+AE2965)*0.4),-2)</f>
        <v/>
      </c>
      <c r="AH2965" s="21">
        <f>ROUNDDOWN(MAX(0,T2965-(AB2965+AD2965)*0.6),-2)+ROUNDDOWN(MAX(0,U2965-(AB2965+AD2965)*0.4),-2)</f>
        <v/>
      </c>
      <c r="AI2965" s="21">
        <f>ROUNDDOWN(T2965,-2)+ROUNDDOWN(U2965,-2)</f>
        <v/>
      </c>
      <c r="AJ2965" s="21">
        <f>M2965+AF2965</f>
        <v/>
      </c>
      <c r="AK2965" s="21">
        <f>M2965+AG2965</f>
        <v/>
      </c>
      <c r="AL2965" s="21">
        <f>N2965+AH2965</f>
        <v/>
      </c>
      <c r="AM2965" s="21">
        <f>O2965+AI2965</f>
        <v/>
      </c>
      <c r="AN2965" s="21">
        <f>N2965+AI2965</f>
        <v/>
      </c>
      <c r="AO2965" s="21">
        <f>ROUNDDOWN((R2965+S2965)*0.2/Y2965+2000,0)</f>
        <v/>
      </c>
      <c r="AP2965" s="21">
        <f>ROUNDDOWN((T2965+U2965)*0.2/Z2965+2000,0)</f>
        <v/>
      </c>
      <c r="AQ2965" s="21">
        <f>AL2965-AK2965</f>
        <v/>
      </c>
      <c r="AR2965" s="21">
        <f>AM2965-AK2965</f>
        <v/>
      </c>
      <c r="AS2965" s="21">
        <f>AM2965-AL2965</f>
        <v/>
      </c>
      <c r="AT2965" s="21">
        <f>AK2965+C2965-AJ2965</f>
        <v/>
      </c>
      <c r="AU2965" s="21">
        <f>AL2965+C2965-AM2965</f>
        <v/>
      </c>
      <c r="AV2965" s="21">
        <f>AN2965+C2965-AM2965</f>
        <v/>
      </c>
    </row>
    <row r="2966">
      <c r="A2966" t="inlineStr">
        <is>
          <t>1万円刻み</t>
        </is>
      </c>
      <c r="B2966" s="21">
        <f>'5_1万円刻み'!$A$1203</f>
        <v/>
      </c>
      <c r="C2966" s="21">
        <f>AO2966</f>
        <v/>
      </c>
      <c r="D2966" s="21" t="n">
        <v>0</v>
      </c>
      <c r="E2966" s="21">
        <f>ROUND(MIN(B2966/12,650000)*12*0.0915+MIN(B2966/12,1390000)*12*(0.0504+0)+B2966*0.005,0)</f>
        <v/>
      </c>
      <c r="F2966" s="21">
        <f>IF(B2966&lt;741000,0,IF(B2966&lt;2191000,B2966-740000,IF(B2966&lt;2193000,1451000,IF(B2966&lt;2196000,1453000,IF(B2966&lt;2200000,1456000,IF(B2966&lt;3600000,ROUND(ROUNDDOWN(B2966/4,-3)*2.8,0)-80000,IF(B2966&lt;6600000,ROUND(ROUNDDOWN(B2966/4,-3)*3.2,0)-440000,IF(B2966&lt;8500000,ROUNDDOWN(B2966*0.9,0)-1100000,B2966-1950000))))))))</f>
        <v/>
      </c>
      <c r="G2966" s="21">
        <f>IF(F2966&gt;23500000,NA(),IF(F2966&lt;=4890000,1040000,IF(F2966&lt;=6550000,670000,620000)))</f>
        <v/>
      </c>
      <c r="H2966" s="21">
        <f>IF(D2966&lt;=0,0,MAX(0,MIN(2000000,D2966-MIN(100000,ROUNDDOWN(F2966*0.05,0)))))</f>
        <v/>
      </c>
      <c r="I2966" s="21">
        <f>IF(C2966&lt;=2000,0,MIN(C2966,ROUNDDOWN(F2966*0.4,0))-2000)</f>
        <v/>
      </c>
      <c r="J2966" s="21">
        <f>MAX(0,ROUNDDOWN(F2966-E2966-G2966,-3))</f>
        <v/>
      </c>
      <c r="K2966" s="21">
        <f>MAX(0,ROUNDDOWN(F2966-E2966-G2966-H2966-I2966,-3))</f>
        <v/>
      </c>
      <c r="L2966" s="21">
        <f>MAX(0,ROUNDDOWN(F2966-E2966-G2966-H2966,-3))</f>
        <v/>
      </c>
      <c r="M2966" s="21">
        <f>IF(J2966&lt;=0,0,ROUNDDOWN((J2966*LOOKUP(J2966,{0,1950001,3300001,6950001,9000001,18000001,40000001},{0.05,0.1,0.2,0.23,0.33,0.4,0.45})-LOOKUP(J2966,{0,1950001,3300001,6950001,9000001,18000001,40000001},{0,97500,427500,636000,1536000,2796000,4796000}))*1.021,-2))</f>
        <v/>
      </c>
      <c r="N2966" s="21">
        <f>IF(K2966&lt;=0,0,ROUNDDOWN((K2966*LOOKUP(K2966,{0,1950001,3300001,6950001,9000001,18000001,40000001},{0.05,0.1,0.2,0.23,0.33,0.4,0.45})-LOOKUP(K2966,{0,1950001,3300001,6950001,9000001,18000001,40000001},{0,97500,427500,636000,1536000,2796000,4796000}))*1.021,-2))</f>
        <v/>
      </c>
      <c r="O2966" s="21">
        <f>IF(L2966&lt;=0,0,ROUNDDOWN((L2966*LOOKUP(L2966,{0,1950001,3300001,6950001,9000001,18000001,40000001},{0.05,0.1,0.2,0.23,0.33,0.4,0.45})-LOOKUP(L2966,{0,1950001,3300001,6950001,9000001,18000001,40000001},{0,97500,427500,636000,1536000,2796000,4796000}))*1.021,-2))</f>
        <v/>
      </c>
      <c r="P2966" s="21">
        <f>MAX(0,ROUNDDOWN(F2966-E2966-430000,-3))</f>
        <v/>
      </c>
      <c r="Q2966" s="21">
        <f>MAX(0,ROUNDDOWN(F2966-E2966-430000-H2966,-3))</f>
        <v/>
      </c>
      <c r="R2966" s="21">
        <f>IF(F2966&lt;=450000,0,MAX(0,P2966*0.06-MIN(50000,P2966)*0.03))</f>
        <v/>
      </c>
      <c r="S2966" s="21">
        <f>IF(F2966&lt;=450000,0,MAX(0,P2966*0.04-MIN(50000,P2966)*0.02))</f>
        <v/>
      </c>
      <c r="T2966" s="21">
        <f>IF(F2966&lt;=450000,0,MAX(0,Q2966*0.06-MIN(50000,Q2966)*0.03))</f>
        <v/>
      </c>
      <c r="U2966" s="21">
        <f>IF(F2966&lt;=450000,0,MAX(0,Q2966*0.04-MIN(50000,Q2966)*0.02))</f>
        <v/>
      </c>
      <c r="V2966" s="21">
        <f>50000+MAX(0,G2966-480000)</f>
        <v/>
      </c>
      <c r="W2966" s="21">
        <f>P2966-V2966</f>
        <v/>
      </c>
      <c r="X2966" s="21">
        <f>Q2966-V2966</f>
        <v/>
      </c>
      <c r="Y2966" s="22">
        <f>IF(W2966&lt;0,0.9,LOOKUP(W2966,{0,1950001,3300001,6950001,9000001,18000001,40000001},{0.84895,0.7979,0.6958,0.66517,0.56307,0.4916,0.44055}))</f>
        <v/>
      </c>
      <c r="Z2966" s="22">
        <f>IF(X2966&lt;0,0.9,LOOKUP(X2966,{0,1950001,3300001,6950001,9000001,18000001,40000001},{0.84895,0.7979,0.6958,0.66517,0.56307,0.4916,0.44055}))</f>
        <v/>
      </c>
      <c r="AA2966" s="22">
        <f>IF(W2966&lt;0,0,CHOOSE(MATCH(W2966,{0,1950001,3300001,6950001,9000001},1),5.105/84.895,10.21/79.79,20.42/69.58,23.483/66.517,33.693/56.307))</f>
        <v/>
      </c>
      <c r="AB2966" s="21">
        <f>IF(C2966&lt;=2000,0,(MIN(C2966,ROUNDDOWN(F2966*0.3,0))-2000)*0.1)</f>
        <v/>
      </c>
      <c r="AC2966" s="21">
        <f>IF(C2966&lt;=2000,0,MIN((C2966-2000)*Y2966,(R2966+S2966)*0.2))</f>
        <v/>
      </c>
      <c r="AD2966" s="21">
        <f>IF(C2966&lt;=2000,0,MIN((C2966-2000)*Z2966,(T2966+U2966)*0.2))</f>
        <v/>
      </c>
      <c r="AE2966" s="21">
        <f>AC2966*AA2966</f>
        <v/>
      </c>
      <c r="AF2966" s="21">
        <f>ROUNDDOWN(R2966,-2)+ROUNDDOWN(S2966,-2)</f>
        <v/>
      </c>
      <c r="AG2966" s="21">
        <f>ROUNDDOWN(MAX(0,R2966-(AB2966+AC2966+AE2966)*0.6),-2)+ROUNDDOWN(MAX(0,S2966-(AB2966+AC2966+AE2966)*0.4),-2)</f>
        <v/>
      </c>
      <c r="AH2966" s="21">
        <f>ROUNDDOWN(MAX(0,T2966-(AB2966+AD2966)*0.6),-2)+ROUNDDOWN(MAX(0,U2966-(AB2966+AD2966)*0.4),-2)</f>
        <v/>
      </c>
      <c r="AI2966" s="21">
        <f>ROUNDDOWN(T2966,-2)+ROUNDDOWN(U2966,-2)</f>
        <v/>
      </c>
      <c r="AJ2966" s="21">
        <f>M2966+AF2966</f>
        <v/>
      </c>
      <c r="AK2966" s="21">
        <f>M2966+AG2966</f>
        <v/>
      </c>
      <c r="AL2966" s="21">
        <f>N2966+AH2966</f>
        <v/>
      </c>
      <c r="AM2966" s="21">
        <f>O2966+AI2966</f>
        <v/>
      </c>
      <c r="AN2966" s="21">
        <f>N2966+AI2966</f>
        <v/>
      </c>
      <c r="AO2966" s="21">
        <f>ROUNDDOWN((R2966+S2966)*0.2/Y2966+2000,0)</f>
        <v/>
      </c>
      <c r="AP2966" s="21">
        <f>ROUNDDOWN((T2966+U2966)*0.2/Z2966+2000,0)</f>
        <v/>
      </c>
      <c r="AQ2966" s="21">
        <f>AL2966-AK2966</f>
        <v/>
      </c>
      <c r="AR2966" s="21">
        <f>AM2966-AK2966</f>
        <v/>
      </c>
      <c r="AS2966" s="21">
        <f>AM2966-AL2966</f>
        <v/>
      </c>
      <c r="AT2966" s="21">
        <f>AK2966+C2966-AJ2966</f>
        <v/>
      </c>
      <c r="AU2966" s="21">
        <f>AL2966+C2966-AM2966</f>
        <v/>
      </c>
      <c r="AV2966" s="21">
        <f>AN2966+C2966-AM2966</f>
        <v/>
      </c>
    </row>
    <row r="2967">
      <c r="A2967" t="inlineStr">
        <is>
          <t>1万円刻み</t>
        </is>
      </c>
      <c r="B2967" s="21">
        <f>'5_1万円刻み'!$A$1204</f>
        <v/>
      </c>
      <c r="C2967" s="21">
        <f>AO2967</f>
        <v/>
      </c>
      <c r="D2967" s="21" t="n">
        <v>0</v>
      </c>
      <c r="E2967" s="21">
        <f>ROUND(MIN(B2967/12,650000)*12*0.0915+MIN(B2967/12,1390000)*12*(0.0504+0)+B2967*0.005,0)</f>
        <v/>
      </c>
      <c r="F2967" s="21">
        <f>IF(B2967&lt;741000,0,IF(B2967&lt;2191000,B2967-740000,IF(B2967&lt;2193000,1451000,IF(B2967&lt;2196000,1453000,IF(B2967&lt;2200000,1456000,IF(B2967&lt;3600000,ROUND(ROUNDDOWN(B2967/4,-3)*2.8,0)-80000,IF(B2967&lt;6600000,ROUND(ROUNDDOWN(B2967/4,-3)*3.2,0)-440000,IF(B2967&lt;8500000,ROUNDDOWN(B2967*0.9,0)-1100000,B2967-1950000))))))))</f>
        <v/>
      </c>
      <c r="G2967" s="21">
        <f>IF(F2967&gt;23500000,NA(),IF(F2967&lt;=4890000,1040000,IF(F2967&lt;=6550000,670000,620000)))</f>
        <v/>
      </c>
      <c r="H2967" s="21">
        <f>IF(D2967&lt;=0,0,MAX(0,MIN(2000000,D2967-MIN(100000,ROUNDDOWN(F2967*0.05,0)))))</f>
        <v/>
      </c>
      <c r="I2967" s="21">
        <f>IF(C2967&lt;=2000,0,MIN(C2967,ROUNDDOWN(F2967*0.4,0))-2000)</f>
        <v/>
      </c>
      <c r="J2967" s="21">
        <f>MAX(0,ROUNDDOWN(F2967-E2967-G2967,-3))</f>
        <v/>
      </c>
      <c r="K2967" s="21">
        <f>MAX(0,ROUNDDOWN(F2967-E2967-G2967-H2967-I2967,-3))</f>
        <v/>
      </c>
      <c r="L2967" s="21">
        <f>MAX(0,ROUNDDOWN(F2967-E2967-G2967-H2967,-3))</f>
        <v/>
      </c>
      <c r="M2967" s="21">
        <f>IF(J2967&lt;=0,0,ROUNDDOWN((J2967*LOOKUP(J2967,{0,1950001,3300001,6950001,9000001,18000001,40000001},{0.05,0.1,0.2,0.23,0.33,0.4,0.45})-LOOKUP(J2967,{0,1950001,3300001,6950001,9000001,18000001,40000001},{0,97500,427500,636000,1536000,2796000,4796000}))*1.021,-2))</f>
        <v/>
      </c>
      <c r="N2967" s="21">
        <f>IF(K2967&lt;=0,0,ROUNDDOWN((K2967*LOOKUP(K2967,{0,1950001,3300001,6950001,9000001,18000001,40000001},{0.05,0.1,0.2,0.23,0.33,0.4,0.45})-LOOKUP(K2967,{0,1950001,3300001,6950001,9000001,18000001,40000001},{0,97500,427500,636000,1536000,2796000,4796000}))*1.021,-2))</f>
        <v/>
      </c>
      <c r="O2967" s="21">
        <f>IF(L2967&lt;=0,0,ROUNDDOWN((L2967*LOOKUP(L2967,{0,1950001,3300001,6950001,9000001,18000001,40000001},{0.05,0.1,0.2,0.23,0.33,0.4,0.45})-LOOKUP(L2967,{0,1950001,3300001,6950001,9000001,18000001,40000001},{0,97500,427500,636000,1536000,2796000,4796000}))*1.021,-2))</f>
        <v/>
      </c>
      <c r="P2967" s="21">
        <f>MAX(0,ROUNDDOWN(F2967-E2967-430000,-3))</f>
        <v/>
      </c>
      <c r="Q2967" s="21">
        <f>MAX(0,ROUNDDOWN(F2967-E2967-430000-H2967,-3))</f>
        <v/>
      </c>
      <c r="R2967" s="21">
        <f>IF(F2967&lt;=450000,0,MAX(0,P2967*0.06-MIN(50000,P2967)*0.03))</f>
        <v/>
      </c>
      <c r="S2967" s="21">
        <f>IF(F2967&lt;=450000,0,MAX(0,P2967*0.04-MIN(50000,P2967)*0.02))</f>
        <v/>
      </c>
      <c r="T2967" s="21">
        <f>IF(F2967&lt;=450000,0,MAX(0,Q2967*0.06-MIN(50000,Q2967)*0.03))</f>
        <v/>
      </c>
      <c r="U2967" s="21">
        <f>IF(F2967&lt;=450000,0,MAX(0,Q2967*0.04-MIN(50000,Q2967)*0.02))</f>
        <v/>
      </c>
      <c r="V2967" s="21">
        <f>50000+MAX(0,G2967-480000)</f>
        <v/>
      </c>
      <c r="W2967" s="21">
        <f>P2967-V2967</f>
        <v/>
      </c>
      <c r="X2967" s="21">
        <f>Q2967-V2967</f>
        <v/>
      </c>
      <c r="Y2967" s="22">
        <f>IF(W2967&lt;0,0.9,LOOKUP(W2967,{0,1950001,3300001,6950001,9000001,18000001,40000001},{0.84895,0.7979,0.6958,0.66517,0.56307,0.4916,0.44055}))</f>
        <v/>
      </c>
      <c r="Z2967" s="22">
        <f>IF(X2967&lt;0,0.9,LOOKUP(X2967,{0,1950001,3300001,6950001,9000001,18000001,40000001},{0.84895,0.7979,0.6958,0.66517,0.56307,0.4916,0.44055}))</f>
        <v/>
      </c>
      <c r="AA2967" s="22">
        <f>IF(W2967&lt;0,0,CHOOSE(MATCH(W2967,{0,1950001,3300001,6950001,9000001},1),5.105/84.895,10.21/79.79,20.42/69.58,23.483/66.517,33.693/56.307))</f>
        <v/>
      </c>
      <c r="AB2967" s="21">
        <f>IF(C2967&lt;=2000,0,(MIN(C2967,ROUNDDOWN(F2967*0.3,0))-2000)*0.1)</f>
        <v/>
      </c>
      <c r="AC2967" s="21">
        <f>IF(C2967&lt;=2000,0,MIN((C2967-2000)*Y2967,(R2967+S2967)*0.2))</f>
        <v/>
      </c>
      <c r="AD2967" s="21">
        <f>IF(C2967&lt;=2000,0,MIN((C2967-2000)*Z2967,(T2967+U2967)*0.2))</f>
        <v/>
      </c>
      <c r="AE2967" s="21">
        <f>AC2967*AA2967</f>
        <v/>
      </c>
      <c r="AF2967" s="21">
        <f>ROUNDDOWN(R2967,-2)+ROUNDDOWN(S2967,-2)</f>
        <v/>
      </c>
      <c r="AG2967" s="21">
        <f>ROUNDDOWN(MAX(0,R2967-(AB2967+AC2967+AE2967)*0.6),-2)+ROUNDDOWN(MAX(0,S2967-(AB2967+AC2967+AE2967)*0.4),-2)</f>
        <v/>
      </c>
      <c r="AH2967" s="21">
        <f>ROUNDDOWN(MAX(0,T2967-(AB2967+AD2967)*0.6),-2)+ROUNDDOWN(MAX(0,U2967-(AB2967+AD2967)*0.4),-2)</f>
        <v/>
      </c>
      <c r="AI2967" s="21">
        <f>ROUNDDOWN(T2967,-2)+ROUNDDOWN(U2967,-2)</f>
        <v/>
      </c>
      <c r="AJ2967" s="21">
        <f>M2967+AF2967</f>
        <v/>
      </c>
      <c r="AK2967" s="21">
        <f>M2967+AG2967</f>
        <v/>
      </c>
      <c r="AL2967" s="21">
        <f>N2967+AH2967</f>
        <v/>
      </c>
      <c r="AM2967" s="21">
        <f>O2967+AI2967</f>
        <v/>
      </c>
      <c r="AN2967" s="21">
        <f>N2967+AI2967</f>
        <v/>
      </c>
      <c r="AO2967" s="21">
        <f>ROUNDDOWN((R2967+S2967)*0.2/Y2967+2000,0)</f>
        <v/>
      </c>
      <c r="AP2967" s="21">
        <f>ROUNDDOWN((T2967+U2967)*0.2/Z2967+2000,0)</f>
        <v/>
      </c>
      <c r="AQ2967" s="21">
        <f>AL2967-AK2967</f>
        <v/>
      </c>
      <c r="AR2967" s="21">
        <f>AM2967-AK2967</f>
        <v/>
      </c>
      <c r="AS2967" s="21">
        <f>AM2967-AL2967</f>
        <v/>
      </c>
      <c r="AT2967" s="21">
        <f>AK2967+C2967-AJ2967</f>
        <v/>
      </c>
      <c r="AU2967" s="21">
        <f>AL2967+C2967-AM2967</f>
        <v/>
      </c>
      <c r="AV2967" s="21">
        <f>AN2967+C2967-AM2967</f>
        <v/>
      </c>
    </row>
    <row r="2968">
      <c r="A2968" t="inlineStr">
        <is>
          <t>1万円刻み</t>
        </is>
      </c>
      <c r="B2968" s="21">
        <f>'5_1万円刻み'!$A$1205</f>
        <v/>
      </c>
      <c r="C2968" s="21">
        <f>AO2968</f>
        <v/>
      </c>
      <c r="D2968" s="21" t="n">
        <v>0</v>
      </c>
      <c r="E2968" s="21">
        <f>ROUND(MIN(B2968/12,650000)*12*0.0915+MIN(B2968/12,1390000)*12*(0.0504+0)+B2968*0.005,0)</f>
        <v/>
      </c>
      <c r="F2968" s="21">
        <f>IF(B2968&lt;741000,0,IF(B2968&lt;2191000,B2968-740000,IF(B2968&lt;2193000,1451000,IF(B2968&lt;2196000,1453000,IF(B2968&lt;2200000,1456000,IF(B2968&lt;3600000,ROUND(ROUNDDOWN(B2968/4,-3)*2.8,0)-80000,IF(B2968&lt;6600000,ROUND(ROUNDDOWN(B2968/4,-3)*3.2,0)-440000,IF(B2968&lt;8500000,ROUNDDOWN(B2968*0.9,0)-1100000,B2968-1950000))))))))</f>
        <v/>
      </c>
      <c r="G2968" s="21">
        <f>IF(F2968&gt;23500000,NA(),IF(F2968&lt;=4890000,1040000,IF(F2968&lt;=6550000,670000,620000)))</f>
        <v/>
      </c>
      <c r="H2968" s="21">
        <f>IF(D2968&lt;=0,0,MAX(0,MIN(2000000,D2968-MIN(100000,ROUNDDOWN(F2968*0.05,0)))))</f>
        <v/>
      </c>
      <c r="I2968" s="21">
        <f>IF(C2968&lt;=2000,0,MIN(C2968,ROUNDDOWN(F2968*0.4,0))-2000)</f>
        <v/>
      </c>
      <c r="J2968" s="21">
        <f>MAX(0,ROUNDDOWN(F2968-E2968-G2968,-3))</f>
        <v/>
      </c>
      <c r="K2968" s="21">
        <f>MAX(0,ROUNDDOWN(F2968-E2968-G2968-H2968-I2968,-3))</f>
        <v/>
      </c>
      <c r="L2968" s="21">
        <f>MAX(0,ROUNDDOWN(F2968-E2968-G2968-H2968,-3))</f>
        <v/>
      </c>
      <c r="M2968" s="21">
        <f>IF(J2968&lt;=0,0,ROUNDDOWN((J2968*LOOKUP(J2968,{0,1950001,3300001,6950001,9000001,18000001,40000001},{0.05,0.1,0.2,0.23,0.33,0.4,0.45})-LOOKUP(J2968,{0,1950001,3300001,6950001,9000001,18000001,40000001},{0,97500,427500,636000,1536000,2796000,4796000}))*1.021,-2))</f>
        <v/>
      </c>
      <c r="N2968" s="21">
        <f>IF(K2968&lt;=0,0,ROUNDDOWN((K2968*LOOKUP(K2968,{0,1950001,3300001,6950001,9000001,18000001,40000001},{0.05,0.1,0.2,0.23,0.33,0.4,0.45})-LOOKUP(K2968,{0,1950001,3300001,6950001,9000001,18000001,40000001},{0,97500,427500,636000,1536000,2796000,4796000}))*1.021,-2))</f>
        <v/>
      </c>
      <c r="O2968" s="21">
        <f>IF(L2968&lt;=0,0,ROUNDDOWN((L2968*LOOKUP(L2968,{0,1950001,3300001,6950001,9000001,18000001,40000001},{0.05,0.1,0.2,0.23,0.33,0.4,0.45})-LOOKUP(L2968,{0,1950001,3300001,6950001,9000001,18000001,40000001},{0,97500,427500,636000,1536000,2796000,4796000}))*1.021,-2))</f>
        <v/>
      </c>
      <c r="P2968" s="21">
        <f>MAX(0,ROUNDDOWN(F2968-E2968-430000,-3))</f>
        <v/>
      </c>
      <c r="Q2968" s="21">
        <f>MAX(0,ROUNDDOWN(F2968-E2968-430000-H2968,-3))</f>
        <v/>
      </c>
      <c r="R2968" s="21">
        <f>IF(F2968&lt;=450000,0,MAX(0,P2968*0.06-MIN(50000,P2968)*0.03))</f>
        <v/>
      </c>
      <c r="S2968" s="21">
        <f>IF(F2968&lt;=450000,0,MAX(0,P2968*0.04-MIN(50000,P2968)*0.02))</f>
        <v/>
      </c>
      <c r="T2968" s="21">
        <f>IF(F2968&lt;=450000,0,MAX(0,Q2968*0.06-MIN(50000,Q2968)*0.03))</f>
        <v/>
      </c>
      <c r="U2968" s="21">
        <f>IF(F2968&lt;=450000,0,MAX(0,Q2968*0.04-MIN(50000,Q2968)*0.02))</f>
        <v/>
      </c>
      <c r="V2968" s="21">
        <f>50000+MAX(0,G2968-480000)</f>
        <v/>
      </c>
      <c r="W2968" s="21">
        <f>P2968-V2968</f>
        <v/>
      </c>
      <c r="X2968" s="21">
        <f>Q2968-V2968</f>
        <v/>
      </c>
      <c r="Y2968" s="22">
        <f>IF(W2968&lt;0,0.9,LOOKUP(W2968,{0,1950001,3300001,6950001,9000001,18000001,40000001},{0.84895,0.7979,0.6958,0.66517,0.56307,0.4916,0.44055}))</f>
        <v/>
      </c>
      <c r="Z2968" s="22">
        <f>IF(X2968&lt;0,0.9,LOOKUP(X2968,{0,1950001,3300001,6950001,9000001,18000001,40000001},{0.84895,0.7979,0.6958,0.66517,0.56307,0.4916,0.44055}))</f>
        <v/>
      </c>
      <c r="AA2968" s="22">
        <f>IF(W2968&lt;0,0,CHOOSE(MATCH(W2968,{0,1950001,3300001,6950001,9000001},1),5.105/84.895,10.21/79.79,20.42/69.58,23.483/66.517,33.693/56.307))</f>
        <v/>
      </c>
      <c r="AB2968" s="21">
        <f>IF(C2968&lt;=2000,0,(MIN(C2968,ROUNDDOWN(F2968*0.3,0))-2000)*0.1)</f>
        <v/>
      </c>
      <c r="AC2968" s="21">
        <f>IF(C2968&lt;=2000,0,MIN((C2968-2000)*Y2968,(R2968+S2968)*0.2))</f>
        <v/>
      </c>
      <c r="AD2968" s="21">
        <f>IF(C2968&lt;=2000,0,MIN((C2968-2000)*Z2968,(T2968+U2968)*0.2))</f>
        <v/>
      </c>
      <c r="AE2968" s="21">
        <f>AC2968*AA2968</f>
        <v/>
      </c>
      <c r="AF2968" s="21">
        <f>ROUNDDOWN(R2968,-2)+ROUNDDOWN(S2968,-2)</f>
        <v/>
      </c>
      <c r="AG2968" s="21">
        <f>ROUNDDOWN(MAX(0,R2968-(AB2968+AC2968+AE2968)*0.6),-2)+ROUNDDOWN(MAX(0,S2968-(AB2968+AC2968+AE2968)*0.4),-2)</f>
        <v/>
      </c>
      <c r="AH2968" s="21">
        <f>ROUNDDOWN(MAX(0,T2968-(AB2968+AD2968)*0.6),-2)+ROUNDDOWN(MAX(0,U2968-(AB2968+AD2968)*0.4),-2)</f>
        <v/>
      </c>
      <c r="AI2968" s="21">
        <f>ROUNDDOWN(T2968,-2)+ROUNDDOWN(U2968,-2)</f>
        <v/>
      </c>
      <c r="AJ2968" s="21">
        <f>M2968+AF2968</f>
        <v/>
      </c>
      <c r="AK2968" s="21">
        <f>M2968+AG2968</f>
        <v/>
      </c>
      <c r="AL2968" s="21">
        <f>N2968+AH2968</f>
        <v/>
      </c>
      <c r="AM2968" s="21">
        <f>O2968+AI2968</f>
        <v/>
      </c>
      <c r="AN2968" s="21">
        <f>N2968+AI2968</f>
        <v/>
      </c>
      <c r="AO2968" s="21">
        <f>ROUNDDOWN((R2968+S2968)*0.2/Y2968+2000,0)</f>
        <v/>
      </c>
      <c r="AP2968" s="21">
        <f>ROUNDDOWN((T2968+U2968)*0.2/Z2968+2000,0)</f>
        <v/>
      </c>
      <c r="AQ2968" s="21">
        <f>AL2968-AK2968</f>
        <v/>
      </c>
      <c r="AR2968" s="21">
        <f>AM2968-AK2968</f>
        <v/>
      </c>
      <c r="AS2968" s="21">
        <f>AM2968-AL2968</f>
        <v/>
      </c>
      <c r="AT2968" s="21">
        <f>AK2968+C2968-AJ2968</f>
        <v/>
      </c>
      <c r="AU2968" s="21">
        <f>AL2968+C2968-AM2968</f>
        <v/>
      </c>
      <c r="AV2968" s="21">
        <f>AN2968+C2968-AM2968</f>
        <v/>
      </c>
    </row>
    <row r="2969">
      <c r="A2969" t="inlineStr">
        <is>
          <t>1万円刻み</t>
        </is>
      </c>
      <c r="B2969" s="21">
        <f>'5_1万円刻み'!$A$1206</f>
        <v/>
      </c>
      <c r="C2969" s="21">
        <f>AO2969</f>
        <v/>
      </c>
      <c r="D2969" s="21" t="n">
        <v>0</v>
      </c>
      <c r="E2969" s="21">
        <f>ROUND(MIN(B2969/12,650000)*12*0.0915+MIN(B2969/12,1390000)*12*(0.0504+0)+B2969*0.005,0)</f>
        <v/>
      </c>
      <c r="F2969" s="21">
        <f>IF(B2969&lt;741000,0,IF(B2969&lt;2191000,B2969-740000,IF(B2969&lt;2193000,1451000,IF(B2969&lt;2196000,1453000,IF(B2969&lt;2200000,1456000,IF(B2969&lt;3600000,ROUND(ROUNDDOWN(B2969/4,-3)*2.8,0)-80000,IF(B2969&lt;6600000,ROUND(ROUNDDOWN(B2969/4,-3)*3.2,0)-440000,IF(B2969&lt;8500000,ROUNDDOWN(B2969*0.9,0)-1100000,B2969-1950000))))))))</f>
        <v/>
      </c>
      <c r="G2969" s="21">
        <f>IF(F2969&gt;23500000,NA(),IF(F2969&lt;=4890000,1040000,IF(F2969&lt;=6550000,670000,620000)))</f>
        <v/>
      </c>
      <c r="H2969" s="21">
        <f>IF(D2969&lt;=0,0,MAX(0,MIN(2000000,D2969-MIN(100000,ROUNDDOWN(F2969*0.05,0)))))</f>
        <v/>
      </c>
      <c r="I2969" s="21">
        <f>IF(C2969&lt;=2000,0,MIN(C2969,ROUNDDOWN(F2969*0.4,0))-2000)</f>
        <v/>
      </c>
      <c r="J2969" s="21">
        <f>MAX(0,ROUNDDOWN(F2969-E2969-G2969,-3))</f>
        <v/>
      </c>
      <c r="K2969" s="21">
        <f>MAX(0,ROUNDDOWN(F2969-E2969-G2969-H2969-I2969,-3))</f>
        <v/>
      </c>
      <c r="L2969" s="21">
        <f>MAX(0,ROUNDDOWN(F2969-E2969-G2969-H2969,-3))</f>
        <v/>
      </c>
      <c r="M2969" s="21">
        <f>IF(J2969&lt;=0,0,ROUNDDOWN((J2969*LOOKUP(J2969,{0,1950001,3300001,6950001,9000001,18000001,40000001},{0.05,0.1,0.2,0.23,0.33,0.4,0.45})-LOOKUP(J2969,{0,1950001,3300001,6950001,9000001,18000001,40000001},{0,97500,427500,636000,1536000,2796000,4796000}))*1.021,-2))</f>
        <v/>
      </c>
      <c r="N2969" s="21">
        <f>IF(K2969&lt;=0,0,ROUNDDOWN((K2969*LOOKUP(K2969,{0,1950001,3300001,6950001,9000001,18000001,40000001},{0.05,0.1,0.2,0.23,0.33,0.4,0.45})-LOOKUP(K2969,{0,1950001,3300001,6950001,9000001,18000001,40000001},{0,97500,427500,636000,1536000,2796000,4796000}))*1.021,-2))</f>
        <v/>
      </c>
      <c r="O2969" s="21">
        <f>IF(L2969&lt;=0,0,ROUNDDOWN((L2969*LOOKUP(L2969,{0,1950001,3300001,6950001,9000001,18000001,40000001},{0.05,0.1,0.2,0.23,0.33,0.4,0.45})-LOOKUP(L2969,{0,1950001,3300001,6950001,9000001,18000001,40000001},{0,97500,427500,636000,1536000,2796000,4796000}))*1.021,-2))</f>
        <v/>
      </c>
      <c r="P2969" s="21">
        <f>MAX(0,ROUNDDOWN(F2969-E2969-430000,-3))</f>
        <v/>
      </c>
      <c r="Q2969" s="21">
        <f>MAX(0,ROUNDDOWN(F2969-E2969-430000-H2969,-3))</f>
        <v/>
      </c>
      <c r="R2969" s="21">
        <f>IF(F2969&lt;=450000,0,MAX(0,P2969*0.06-MIN(50000,P2969)*0.03))</f>
        <v/>
      </c>
      <c r="S2969" s="21">
        <f>IF(F2969&lt;=450000,0,MAX(0,P2969*0.04-MIN(50000,P2969)*0.02))</f>
        <v/>
      </c>
      <c r="T2969" s="21">
        <f>IF(F2969&lt;=450000,0,MAX(0,Q2969*0.06-MIN(50000,Q2969)*0.03))</f>
        <v/>
      </c>
      <c r="U2969" s="21">
        <f>IF(F2969&lt;=450000,0,MAX(0,Q2969*0.04-MIN(50000,Q2969)*0.02))</f>
        <v/>
      </c>
      <c r="V2969" s="21">
        <f>50000+MAX(0,G2969-480000)</f>
        <v/>
      </c>
      <c r="W2969" s="21">
        <f>P2969-V2969</f>
        <v/>
      </c>
      <c r="X2969" s="21">
        <f>Q2969-V2969</f>
        <v/>
      </c>
      <c r="Y2969" s="22">
        <f>IF(W2969&lt;0,0.9,LOOKUP(W2969,{0,1950001,3300001,6950001,9000001,18000001,40000001},{0.84895,0.7979,0.6958,0.66517,0.56307,0.4916,0.44055}))</f>
        <v/>
      </c>
      <c r="Z2969" s="22">
        <f>IF(X2969&lt;0,0.9,LOOKUP(X2969,{0,1950001,3300001,6950001,9000001,18000001,40000001},{0.84895,0.7979,0.6958,0.66517,0.56307,0.4916,0.44055}))</f>
        <v/>
      </c>
      <c r="AA2969" s="22">
        <f>IF(W2969&lt;0,0,CHOOSE(MATCH(W2969,{0,1950001,3300001,6950001,9000001},1),5.105/84.895,10.21/79.79,20.42/69.58,23.483/66.517,33.693/56.307))</f>
        <v/>
      </c>
      <c r="AB2969" s="21">
        <f>IF(C2969&lt;=2000,0,(MIN(C2969,ROUNDDOWN(F2969*0.3,0))-2000)*0.1)</f>
        <v/>
      </c>
      <c r="AC2969" s="21">
        <f>IF(C2969&lt;=2000,0,MIN((C2969-2000)*Y2969,(R2969+S2969)*0.2))</f>
        <v/>
      </c>
      <c r="AD2969" s="21">
        <f>IF(C2969&lt;=2000,0,MIN((C2969-2000)*Z2969,(T2969+U2969)*0.2))</f>
        <v/>
      </c>
      <c r="AE2969" s="21">
        <f>AC2969*AA2969</f>
        <v/>
      </c>
      <c r="AF2969" s="21">
        <f>ROUNDDOWN(R2969,-2)+ROUNDDOWN(S2969,-2)</f>
        <v/>
      </c>
      <c r="AG2969" s="21">
        <f>ROUNDDOWN(MAX(0,R2969-(AB2969+AC2969+AE2969)*0.6),-2)+ROUNDDOWN(MAX(0,S2969-(AB2969+AC2969+AE2969)*0.4),-2)</f>
        <v/>
      </c>
      <c r="AH2969" s="21">
        <f>ROUNDDOWN(MAX(0,T2969-(AB2969+AD2969)*0.6),-2)+ROUNDDOWN(MAX(0,U2969-(AB2969+AD2969)*0.4),-2)</f>
        <v/>
      </c>
      <c r="AI2969" s="21">
        <f>ROUNDDOWN(T2969,-2)+ROUNDDOWN(U2969,-2)</f>
        <v/>
      </c>
      <c r="AJ2969" s="21">
        <f>M2969+AF2969</f>
        <v/>
      </c>
      <c r="AK2969" s="21">
        <f>M2969+AG2969</f>
        <v/>
      </c>
      <c r="AL2969" s="21">
        <f>N2969+AH2969</f>
        <v/>
      </c>
      <c r="AM2969" s="21">
        <f>O2969+AI2969</f>
        <v/>
      </c>
      <c r="AN2969" s="21">
        <f>N2969+AI2969</f>
        <v/>
      </c>
      <c r="AO2969" s="21">
        <f>ROUNDDOWN((R2969+S2969)*0.2/Y2969+2000,0)</f>
        <v/>
      </c>
      <c r="AP2969" s="21">
        <f>ROUNDDOWN((T2969+U2969)*0.2/Z2969+2000,0)</f>
        <v/>
      </c>
      <c r="AQ2969" s="21">
        <f>AL2969-AK2969</f>
        <v/>
      </c>
      <c r="AR2969" s="21">
        <f>AM2969-AK2969</f>
        <v/>
      </c>
      <c r="AS2969" s="21">
        <f>AM2969-AL2969</f>
        <v/>
      </c>
      <c r="AT2969" s="21">
        <f>AK2969+C2969-AJ2969</f>
        <v/>
      </c>
      <c r="AU2969" s="21">
        <f>AL2969+C2969-AM2969</f>
        <v/>
      </c>
      <c r="AV2969" s="21">
        <f>AN2969+C2969-AM2969</f>
        <v/>
      </c>
    </row>
    <row r="2970">
      <c r="A2970" t="inlineStr">
        <is>
          <t>1万円刻み</t>
        </is>
      </c>
      <c r="B2970" s="21">
        <f>'5_1万円刻み'!$A$1207</f>
        <v/>
      </c>
      <c r="C2970" s="21">
        <f>AO2970</f>
        <v/>
      </c>
      <c r="D2970" s="21" t="n">
        <v>0</v>
      </c>
      <c r="E2970" s="21">
        <f>ROUND(MIN(B2970/12,650000)*12*0.0915+MIN(B2970/12,1390000)*12*(0.0504+0)+B2970*0.005,0)</f>
        <v/>
      </c>
      <c r="F2970" s="21">
        <f>IF(B2970&lt;741000,0,IF(B2970&lt;2191000,B2970-740000,IF(B2970&lt;2193000,1451000,IF(B2970&lt;2196000,1453000,IF(B2970&lt;2200000,1456000,IF(B2970&lt;3600000,ROUND(ROUNDDOWN(B2970/4,-3)*2.8,0)-80000,IF(B2970&lt;6600000,ROUND(ROUNDDOWN(B2970/4,-3)*3.2,0)-440000,IF(B2970&lt;8500000,ROUNDDOWN(B2970*0.9,0)-1100000,B2970-1950000))))))))</f>
        <v/>
      </c>
      <c r="G2970" s="21">
        <f>IF(F2970&gt;23500000,NA(),IF(F2970&lt;=4890000,1040000,IF(F2970&lt;=6550000,670000,620000)))</f>
        <v/>
      </c>
      <c r="H2970" s="21">
        <f>IF(D2970&lt;=0,0,MAX(0,MIN(2000000,D2970-MIN(100000,ROUNDDOWN(F2970*0.05,0)))))</f>
        <v/>
      </c>
      <c r="I2970" s="21">
        <f>IF(C2970&lt;=2000,0,MIN(C2970,ROUNDDOWN(F2970*0.4,0))-2000)</f>
        <v/>
      </c>
      <c r="J2970" s="21">
        <f>MAX(0,ROUNDDOWN(F2970-E2970-G2970,-3))</f>
        <v/>
      </c>
      <c r="K2970" s="21">
        <f>MAX(0,ROUNDDOWN(F2970-E2970-G2970-H2970-I2970,-3))</f>
        <v/>
      </c>
      <c r="L2970" s="21">
        <f>MAX(0,ROUNDDOWN(F2970-E2970-G2970-H2970,-3))</f>
        <v/>
      </c>
      <c r="M2970" s="21">
        <f>IF(J2970&lt;=0,0,ROUNDDOWN((J2970*LOOKUP(J2970,{0,1950001,3300001,6950001,9000001,18000001,40000001},{0.05,0.1,0.2,0.23,0.33,0.4,0.45})-LOOKUP(J2970,{0,1950001,3300001,6950001,9000001,18000001,40000001},{0,97500,427500,636000,1536000,2796000,4796000}))*1.021,-2))</f>
        <v/>
      </c>
      <c r="N2970" s="21">
        <f>IF(K2970&lt;=0,0,ROUNDDOWN((K2970*LOOKUP(K2970,{0,1950001,3300001,6950001,9000001,18000001,40000001},{0.05,0.1,0.2,0.23,0.33,0.4,0.45})-LOOKUP(K2970,{0,1950001,3300001,6950001,9000001,18000001,40000001},{0,97500,427500,636000,1536000,2796000,4796000}))*1.021,-2))</f>
        <v/>
      </c>
      <c r="O2970" s="21">
        <f>IF(L2970&lt;=0,0,ROUNDDOWN((L2970*LOOKUP(L2970,{0,1950001,3300001,6950001,9000001,18000001,40000001},{0.05,0.1,0.2,0.23,0.33,0.4,0.45})-LOOKUP(L2970,{0,1950001,3300001,6950001,9000001,18000001,40000001},{0,97500,427500,636000,1536000,2796000,4796000}))*1.021,-2))</f>
        <v/>
      </c>
      <c r="P2970" s="21">
        <f>MAX(0,ROUNDDOWN(F2970-E2970-430000,-3))</f>
        <v/>
      </c>
      <c r="Q2970" s="21">
        <f>MAX(0,ROUNDDOWN(F2970-E2970-430000-H2970,-3))</f>
        <v/>
      </c>
      <c r="R2970" s="21">
        <f>IF(F2970&lt;=450000,0,MAX(0,P2970*0.06-MIN(50000,P2970)*0.03))</f>
        <v/>
      </c>
      <c r="S2970" s="21">
        <f>IF(F2970&lt;=450000,0,MAX(0,P2970*0.04-MIN(50000,P2970)*0.02))</f>
        <v/>
      </c>
      <c r="T2970" s="21">
        <f>IF(F2970&lt;=450000,0,MAX(0,Q2970*0.06-MIN(50000,Q2970)*0.03))</f>
        <v/>
      </c>
      <c r="U2970" s="21">
        <f>IF(F2970&lt;=450000,0,MAX(0,Q2970*0.04-MIN(50000,Q2970)*0.02))</f>
        <v/>
      </c>
      <c r="V2970" s="21">
        <f>50000+MAX(0,G2970-480000)</f>
        <v/>
      </c>
      <c r="W2970" s="21">
        <f>P2970-V2970</f>
        <v/>
      </c>
      <c r="X2970" s="21">
        <f>Q2970-V2970</f>
        <v/>
      </c>
      <c r="Y2970" s="22">
        <f>IF(W2970&lt;0,0.9,LOOKUP(W2970,{0,1950001,3300001,6950001,9000001,18000001,40000001},{0.84895,0.7979,0.6958,0.66517,0.56307,0.4916,0.44055}))</f>
        <v/>
      </c>
      <c r="Z2970" s="22">
        <f>IF(X2970&lt;0,0.9,LOOKUP(X2970,{0,1950001,3300001,6950001,9000001,18000001,40000001},{0.84895,0.7979,0.6958,0.66517,0.56307,0.4916,0.44055}))</f>
        <v/>
      </c>
      <c r="AA2970" s="22">
        <f>IF(W2970&lt;0,0,CHOOSE(MATCH(W2970,{0,1950001,3300001,6950001,9000001},1),5.105/84.895,10.21/79.79,20.42/69.58,23.483/66.517,33.693/56.307))</f>
        <v/>
      </c>
      <c r="AB2970" s="21">
        <f>IF(C2970&lt;=2000,0,(MIN(C2970,ROUNDDOWN(F2970*0.3,0))-2000)*0.1)</f>
        <v/>
      </c>
      <c r="AC2970" s="21">
        <f>IF(C2970&lt;=2000,0,MIN((C2970-2000)*Y2970,(R2970+S2970)*0.2))</f>
        <v/>
      </c>
      <c r="AD2970" s="21">
        <f>IF(C2970&lt;=2000,0,MIN((C2970-2000)*Z2970,(T2970+U2970)*0.2))</f>
        <v/>
      </c>
      <c r="AE2970" s="21">
        <f>AC2970*AA2970</f>
        <v/>
      </c>
      <c r="AF2970" s="21">
        <f>ROUNDDOWN(R2970,-2)+ROUNDDOWN(S2970,-2)</f>
        <v/>
      </c>
      <c r="AG2970" s="21">
        <f>ROUNDDOWN(MAX(0,R2970-(AB2970+AC2970+AE2970)*0.6),-2)+ROUNDDOWN(MAX(0,S2970-(AB2970+AC2970+AE2970)*0.4),-2)</f>
        <v/>
      </c>
      <c r="AH2970" s="21">
        <f>ROUNDDOWN(MAX(0,T2970-(AB2970+AD2970)*0.6),-2)+ROUNDDOWN(MAX(0,U2970-(AB2970+AD2970)*0.4),-2)</f>
        <v/>
      </c>
      <c r="AI2970" s="21">
        <f>ROUNDDOWN(T2970,-2)+ROUNDDOWN(U2970,-2)</f>
        <v/>
      </c>
      <c r="AJ2970" s="21">
        <f>M2970+AF2970</f>
        <v/>
      </c>
      <c r="AK2970" s="21">
        <f>M2970+AG2970</f>
        <v/>
      </c>
      <c r="AL2970" s="21">
        <f>N2970+AH2970</f>
        <v/>
      </c>
      <c r="AM2970" s="21">
        <f>O2970+AI2970</f>
        <v/>
      </c>
      <c r="AN2970" s="21">
        <f>N2970+AI2970</f>
        <v/>
      </c>
      <c r="AO2970" s="21">
        <f>ROUNDDOWN((R2970+S2970)*0.2/Y2970+2000,0)</f>
        <v/>
      </c>
      <c r="AP2970" s="21">
        <f>ROUNDDOWN((T2970+U2970)*0.2/Z2970+2000,0)</f>
        <v/>
      </c>
      <c r="AQ2970" s="21">
        <f>AL2970-AK2970</f>
        <v/>
      </c>
      <c r="AR2970" s="21">
        <f>AM2970-AK2970</f>
        <v/>
      </c>
      <c r="AS2970" s="21">
        <f>AM2970-AL2970</f>
        <v/>
      </c>
      <c r="AT2970" s="21">
        <f>AK2970+C2970-AJ2970</f>
        <v/>
      </c>
      <c r="AU2970" s="21">
        <f>AL2970+C2970-AM2970</f>
        <v/>
      </c>
      <c r="AV2970" s="21">
        <f>AN2970+C2970-AM2970</f>
        <v/>
      </c>
    </row>
    <row r="2971">
      <c r="A2971" t="inlineStr">
        <is>
          <t>1万円刻み</t>
        </is>
      </c>
      <c r="B2971" s="21">
        <f>'5_1万円刻み'!$A$1208</f>
        <v/>
      </c>
      <c r="C2971" s="21">
        <f>AO2971</f>
        <v/>
      </c>
      <c r="D2971" s="21" t="n">
        <v>0</v>
      </c>
      <c r="E2971" s="21">
        <f>ROUND(MIN(B2971/12,650000)*12*0.0915+MIN(B2971/12,1390000)*12*(0.0504+0)+B2971*0.005,0)</f>
        <v/>
      </c>
      <c r="F2971" s="21">
        <f>IF(B2971&lt;741000,0,IF(B2971&lt;2191000,B2971-740000,IF(B2971&lt;2193000,1451000,IF(B2971&lt;2196000,1453000,IF(B2971&lt;2200000,1456000,IF(B2971&lt;3600000,ROUND(ROUNDDOWN(B2971/4,-3)*2.8,0)-80000,IF(B2971&lt;6600000,ROUND(ROUNDDOWN(B2971/4,-3)*3.2,0)-440000,IF(B2971&lt;8500000,ROUNDDOWN(B2971*0.9,0)-1100000,B2971-1950000))))))))</f>
        <v/>
      </c>
      <c r="G2971" s="21">
        <f>IF(F2971&gt;23500000,NA(),IF(F2971&lt;=4890000,1040000,IF(F2971&lt;=6550000,670000,620000)))</f>
        <v/>
      </c>
      <c r="H2971" s="21">
        <f>IF(D2971&lt;=0,0,MAX(0,MIN(2000000,D2971-MIN(100000,ROUNDDOWN(F2971*0.05,0)))))</f>
        <v/>
      </c>
      <c r="I2971" s="21">
        <f>IF(C2971&lt;=2000,0,MIN(C2971,ROUNDDOWN(F2971*0.4,0))-2000)</f>
        <v/>
      </c>
      <c r="J2971" s="21">
        <f>MAX(0,ROUNDDOWN(F2971-E2971-G2971,-3))</f>
        <v/>
      </c>
      <c r="K2971" s="21">
        <f>MAX(0,ROUNDDOWN(F2971-E2971-G2971-H2971-I2971,-3))</f>
        <v/>
      </c>
      <c r="L2971" s="21">
        <f>MAX(0,ROUNDDOWN(F2971-E2971-G2971-H2971,-3))</f>
        <v/>
      </c>
      <c r="M2971" s="21">
        <f>IF(J2971&lt;=0,0,ROUNDDOWN((J2971*LOOKUP(J2971,{0,1950001,3300001,6950001,9000001,18000001,40000001},{0.05,0.1,0.2,0.23,0.33,0.4,0.45})-LOOKUP(J2971,{0,1950001,3300001,6950001,9000001,18000001,40000001},{0,97500,427500,636000,1536000,2796000,4796000}))*1.021,-2))</f>
        <v/>
      </c>
      <c r="N2971" s="21">
        <f>IF(K2971&lt;=0,0,ROUNDDOWN((K2971*LOOKUP(K2971,{0,1950001,3300001,6950001,9000001,18000001,40000001},{0.05,0.1,0.2,0.23,0.33,0.4,0.45})-LOOKUP(K2971,{0,1950001,3300001,6950001,9000001,18000001,40000001},{0,97500,427500,636000,1536000,2796000,4796000}))*1.021,-2))</f>
        <v/>
      </c>
      <c r="O2971" s="21">
        <f>IF(L2971&lt;=0,0,ROUNDDOWN((L2971*LOOKUP(L2971,{0,1950001,3300001,6950001,9000001,18000001,40000001},{0.05,0.1,0.2,0.23,0.33,0.4,0.45})-LOOKUP(L2971,{0,1950001,3300001,6950001,9000001,18000001,40000001},{0,97500,427500,636000,1536000,2796000,4796000}))*1.021,-2))</f>
        <v/>
      </c>
      <c r="P2971" s="21">
        <f>MAX(0,ROUNDDOWN(F2971-E2971-430000,-3))</f>
        <v/>
      </c>
      <c r="Q2971" s="21">
        <f>MAX(0,ROUNDDOWN(F2971-E2971-430000-H2971,-3))</f>
        <v/>
      </c>
      <c r="R2971" s="21">
        <f>IF(F2971&lt;=450000,0,MAX(0,P2971*0.06-MIN(50000,P2971)*0.03))</f>
        <v/>
      </c>
      <c r="S2971" s="21">
        <f>IF(F2971&lt;=450000,0,MAX(0,P2971*0.04-MIN(50000,P2971)*0.02))</f>
        <v/>
      </c>
      <c r="T2971" s="21">
        <f>IF(F2971&lt;=450000,0,MAX(0,Q2971*0.06-MIN(50000,Q2971)*0.03))</f>
        <v/>
      </c>
      <c r="U2971" s="21">
        <f>IF(F2971&lt;=450000,0,MAX(0,Q2971*0.04-MIN(50000,Q2971)*0.02))</f>
        <v/>
      </c>
      <c r="V2971" s="21">
        <f>50000+MAX(0,G2971-480000)</f>
        <v/>
      </c>
      <c r="W2971" s="21">
        <f>P2971-V2971</f>
        <v/>
      </c>
      <c r="X2971" s="21">
        <f>Q2971-V2971</f>
        <v/>
      </c>
      <c r="Y2971" s="22">
        <f>IF(W2971&lt;0,0.9,LOOKUP(W2971,{0,1950001,3300001,6950001,9000001,18000001,40000001},{0.84895,0.7979,0.6958,0.66517,0.56307,0.4916,0.44055}))</f>
        <v/>
      </c>
      <c r="Z2971" s="22">
        <f>IF(X2971&lt;0,0.9,LOOKUP(X2971,{0,1950001,3300001,6950001,9000001,18000001,40000001},{0.84895,0.7979,0.6958,0.66517,0.56307,0.4916,0.44055}))</f>
        <v/>
      </c>
      <c r="AA2971" s="22">
        <f>IF(W2971&lt;0,0,CHOOSE(MATCH(W2971,{0,1950001,3300001,6950001,9000001},1),5.105/84.895,10.21/79.79,20.42/69.58,23.483/66.517,33.693/56.307))</f>
        <v/>
      </c>
      <c r="AB2971" s="21">
        <f>IF(C2971&lt;=2000,0,(MIN(C2971,ROUNDDOWN(F2971*0.3,0))-2000)*0.1)</f>
        <v/>
      </c>
      <c r="AC2971" s="21">
        <f>IF(C2971&lt;=2000,0,MIN((C2971-2000)*Y2971,(R2971+S2971)*0.2))</f>
        <v/>
      </c>
      <c r="AD2971" s="21">
        <f>IF(C2971&lt;=2000,0,MIN((C2971-2000)*Z2971,(T2971+U2971)*0.2))</f>
        <v/>
      </c>
      <c r="AE2971" s="21">
        <f>AC2971*AA2971</f>
        <v/>
      </c>
      <c r="AF2971" s="21">
        <f>ROUNDDOWN(R2971,-2)+ROUNDDOWN(S2971,-2)</f>
        <v/>
      </c>
      <c r="AG2971" s="21">
        <f>ROUNDDOWN(MAX(0,R2971-(AB2971+AC2971+AE2971)*0.6),-2)+ROUNDDOWN(MAX(0,S2971-(AB2971+AC2971+AE2971)*0.4),-2)</f>
        <v/>
      </c>
      <c r="AH2971" s="21">
        <f>ROUNDDOWN(MAX(0,T2971-(AB2971+AD2971)*0.6),-2)+ROUNDDOWN(MAX(0,U2971-(AB2971+AD2971)*0.4),-2)</f>
        <v/>
      </c>
      <c r="AI2971" s="21">
        <f>ROUNDDOWN(T2971,-2)+ROUNDDOWN(U2971,-2)</f>
        <v/>
      </c>
      <c r="AJ2971" s="21">
        <f>M2971+AF2971</f>
        <v/>
      </c>
      <c r="AK2971" s="21">
        <f>M2971+AG2971</f>
        <v/>
      </c>
      <c r="AL2971" s="21">
        <f>N2971+AH2971</f>
        <v/>
      </c>
      <c r="AM2971" s="21">
        <f>O2971+AI2971</f>
        <v/>
      </c>
      <c r="AN2971" s="21">
        <f>N2971+AI2971</f>
        <v/>
      </c>
      <c r="AO2971" s="21">
        <f>ROUNDDOWN((R2971+S2971)*0.2/Y2971+2000,0)</f>
        <v/>
      </c>
      <c r="AP2971" s="21">
        <f>ROUNDDOWN((T2971+U2971)*0.2/Z2971+2000,0)</f>
        <v/>
      </c>
      <c r="AQ2971" s="21">
        <f>AL2971-AK2971</f>
        <v/>
      </c>
      <c r="AR2971" s="21">
        <f>AM2971-AK2971</f>
        <v/>
      </c>
      <c r="AS2971" s="21">
        <f>AM2971-AL2971</f>
        <v/>
      </c>
      <c r="AT2971" s="21">
        <f>AK2971+C2971-AJ2971</f>
        <v/>
      </c>
      <c r="AU2971" s="21">
        <f>AL2971+C2971-AM2971</f>
        <v/>
      </c>
      <c r="AV2971" s="21">
        <f>AN2971+C2971-AM2971</f>
        <v/>
      </c>
    </row>
    <row r="2972">
      <c r="A2972" t="inlineStr">
        <is>
          <t>1万円刻み</t>
        </is>
      </c>
      <c r="B2972" s="21">
        <f>'5_1万円刻み'!$A$1209</f>
        <v/>
      </c>
      <c r="C2972" s="21">
        <f>AO2972</f>
        <v/>
      </c>
      <c r="D2972" s="21" t="n">
        <v>0</v>
      </c>
      <c r="E2972" s="21">
        <f>ROUND(MIN(B2972/12,650000)*12*0.0915+MIN(B2972/12,1390000)*12*(0.0504+0)+B2972*0.005,0)</f>
        <v/>
      </c>
      <c r="F2972" s="21">
        <f>IF(B2972&lt;741000,0,IF(B2972&lt;2191000,B2972-740000,IF(B2972&lt;2193000,1451000,IF(B2972&lt;2196000,1453000,IF(B2972&lt;2200000,1456000,IF(B2972&lt;3600000,ROUND(ROUNDDOWN(B2972/4,-3)*2.8,0)-80000,IF(B2972&lt;6600000,ROUND(ROUNDDOWN(B2972/4,-3)*3.2,0)-440000,IF(B2972&lt;8500000,ROUNDDOWN(B2972*0.9,0)-1100000,B2972-1950000))))))))</f>
        <v/>
      </c>
      <c r="G2972" s="21">
        <f>IF(F2972&gt;23500000,NA(),IF(F2972&lt;=4890000,1040000,IF(F2972&lt;=6550000,670000,620000)))</f>
        <v/>
      </c>
      <c r="H2972" s="21">
        <f>IF(D2972&lt;=0,0,MAX(0,MIN(2000000,D2972-MIN(100000,ROUNDDOWN(F2972*0.05,0)))))</f>
        <v/>
      </c>
      <c r="I2972" s="21">
        <f>IF(C2972&lt;=2000,0,MIN(C2972,ROUNDDOWN(F2972*0.4,0))-2000)</f>
        <v/>
      </c>
      <c r="J2972" s="21">
        <f>MAX(0,ROUNDDOWN(F2972-E2972-G2972,-3))</f>
        <v/>
      </c>
      <c r="K2972" s="21">
        <f>MAX(0,ROUNDDOWN(F2972-E2972-G2972-H2972-I2972,-3))</f>
        <v/>
      </c>
      <c r="L2972" s="21">
        <f>MAX(0,ROUNDDOWN(F2972-E2972-G2972-H2972,-3))</f>
        <v/>
      </c>
      <c r="M2972" s="21">
        <f>IF(J2972&lt;=0,0,ROUNDDOWN((J2972*LOOKUP(J2972,{0,1950001,3300001,6950001,9000001,18000001,40000001},{0.05,0.1,0.2,0.23,0.33,0.4,0.45})-LOOKUP(J2972,{0,1950001,3300001,6950001,9000001,18000001,40000001},{0,97500,427500,636000,1536000,2796000,4796000}))*1.021,-2))</f>
        <v/>
      </c>
      <c r="N2972" s="21">
        <f>IF(K2972&lt;=0,0,ROUNDDOWN((K2972*LOOKUP(K2972,{0,1950001,3300001,6950001,9000001,18000001,40000001},{0.05,0.1,0.2,0.23,0.33,0.4,0.45})-LOOKUP(K2972,{0,1950001,3300001,6950001,9000001,18000001,40000001},{0,97500,427500,636000,1536000,2796000,4796000}))*1.021,-2))</f>
        <v/>
      </c>
      <c r="O2972" s="21">
        <f>IF(L2972&lt;=0,0,ROUNDDOWN((L2972*LOOKUP(L2972,{0,1950001,3300001,6950001,9000001,18000001,40000001},{0.05,0.1,0.2,0.23,0.33,0.4,0.45})-LOOKUP(L2972,{0,1950001,3300001,6950001,9000001,18000001,40000001},{0,97500,427500,636000,1536000,2796000,4796000}))*1.021,-2))</f>
        <v/>
      </c>
      <c r="P2972" s="21">
        <f>MAX(0,ROUNDDOWN(F2972-E2972-430000,-3))</f>
        <v/>
      </c>
      <c r="Q2972" s="21">
        <f>MAX(0,ROUNDDOWN(F2972-E2972-430000-H2972,-3))</f>
        <v/>
      </c>
      <c r="R2972" s="21">
        <f>IF(F2972&lt;=450000,0,MAX(0,P2972*0.06-MIN(50000,P2972)*0.03))</f>
        <v/>
      </c>
      <c r="S2972" s="21">
        <f>IF(F2972&lt;=450000,0,MAX(0,P2972*0.04-MIN(50000,P2972)*0.02))</f>
        <v/>
      </c>
      <c r="T2972" s="21">
        <f>IF(F2972&lt;=450000,0,MAX(0,Q2972*0.06-MIN(50000,Q2972)*0.03))</f>
        <v/>
      </c>
      <c r="U2972" s="21">
        <f>IF(F2972&lt;=450000,0,MAX(0,Q2972*0.04-MIN(50000,Q2972)*0.02))</f>
        <v/>
      </c>
      <c r="V2972" s="21">
        <f>50000+MAX(0,G2972-480000)</f>
        <v/>
      </c>
      <c r="W2972" s="21">
        <f>P2972-V2972</f>
        <v/>
      </c>
      <c r="X2972" s="21">
        <f>Q2972-V2972</f>
        <v/>
      </c>
      <c r="Y2972" s="22">
        <f>IF(W2972&lt;0,0.9,LOOKUP(W2972,{0,1950001,3300001,6950001,9000001,18000001,40000001},{0.84895,0.7979,0.6958,0.66517,0.56307,0.4916,0.44055}))</f>
        <v/>
      </c>
      <c r="Z2972" s="22">
        <f>IF(X2972&lt;0,0.9,LOOKUP(X2972,{0,1950001,3300001,6950001,9000001,18000001,40000001},{0.84895,0.7979,0.6958,0.66517,0.56307,0.4916,0.44055}))</f>
        <v/>
      </c>
      <c r="AA2972" s="22">
        <f>IF(W2972&lt;0,0,CHOOSE(MATCH(W2972,{0,1950001,3300001,6950001,9000001},1),5.105/84.895,10.21/79.79,20.42/69.58,23.483/66.517,33.693/56.307))</f>
        <v/>
      </c>
      <c r="AB2972" s="21">
        <f>IF(C2972&lt;=2000,0,(MIN(C2972,ROUNDDOWN(F2972*0.3,0))-2000)*0.1)</f>
        <v/>
      </c>
      <c r="AC2972" s="21">
        <f>IF(C2972&lt;=2000,0,MIN((C2972-2000)*Y2972,(R2972+S2972)*0.2))</f>
        <v/>
      </c>
      <c r="AD2972" s="21">
        <f>IF(C2972&lt;=2000,0,MIN((C2972-2000)*Z2972,(T2972+U2972)*0.2))</f>
        <v/>
      </c>
      <c r="AE2972" s="21">
        <f>AC2972*AA2972</f>
        <v/>
      </c>
      <c r="AF2972" s="21">
        <f>ROUNDDOWN(R2972,-2)+ROUNDDOWN(S2972,-2)</f>
        <v/>
      </c>
      <c r="AG2972" s="21">
        <f>ROUNDDOWN(MAX(0,R2972-(AB2972+AC2972+AE2972)*0.6),-2)+ROUNDDOWN(MAX(0,S2972-(AB2972+AC2972+AE2972)*0.4),-2)</f>
        <v/>
      </c>
      <c r="AH2972" s="21">
        <f>ROUNDDOWN(MAX(0,T2972-(AB2972+AD2972)*0.6),-2)+ROUNDDOWN(MAX(0,U2972-(AB2972+AD2972)*0.4),-2)</f>
        <v/>
      </c>
      <c r="AI2972" s="21">
        <f>ROUNDDOWN(T2972,-2)+ROUNDDOWN(U2972,-2)</f>
        <v/>
      </c>
      <c r="AJ2972" s="21">
        <f>M2972+AF2972</f>
        <v/>
      </c>
      <c r="AK2972" s="21">
        <f>M2972+AG2972</f>
        <v/>
      </c>
      <c r="AL2972" s="21">
        <f>N2972+AH2972</f>
        <v/>
      </c>
      <c r="AM2972" s="21">
        <f>O2972+AI2972</f>
        <v/>
      </c>
      <c r="AN2972" s="21">
        <f>N2972+AI2972</f>
        <v/>
      </c>
      <c r="AO2972" s="21">
        <f>ROUNDDOWN((R2972+S2972)*0.2/Y2972+2000,0)</f>
        <v/>
      </c>
      <c r="AP2972" s="21">
        <f>ROUNDDOWN((T2972+U2972)*0.2/Z2972+2000,0)</f>
        <v/>
      </c>
      <c r="AQ2972" s="21">
        <f>AL2972-AK2972</f>
        <v/>
      </c>
      <c r="AR2972" s="21">
        <f>AM2972-AK2972</f>
        <v/>
      </c>
      <c r="AS2972" s="21">
        <f>AM2972-AL2972</f>
        <v/>
      </c>
      <c r="AT2972" s="21">
        <f>AK2972+C2972-AJ2972</f>
        <v/>
      </c>
      <c r="AU2972" s="21">
        <f>AL2972+C2972-AM2972</f>
        <v/>
      </c>
      <c r="AV2972" s="21">
        <f>AN2972+C2972-AM2972</f>
        <v/>
      </c>
    </row>
    <row r="2973">
      <c r="A2973" t="inlineStr">
        <is>
          <t>1万円刻み</t>
        </is>
      </c>
      <c r="B2973" s="21">
        <f>'5_1万円刻み'!$A$1210</f>
        <v/>
      </c>
      <c r="C2973" s="21">
        <f>AO2973</f>
        <v/>
      </c>
      <c r="D2973" s="21" t="n">
        <v>0</v>
      </c>
      <c r="E2973" s="21">
        <f>ROUND(MIN(B2973/12,650000)*12*0.0915+MIN(B2973/12,1390000)*12*(0.0504+0)+B2973*0.005,0)</f>
        <v/>
      </c>
      <c r="F2973" s="21">
        <f>IF(B2973&lt;741000,0,IF(B2973&lt;2191000,B2973-740000,IF(B2973&lt;2193000,1451000,IF(B2973&lt;2196000,1453000,IF(B2973&lt;2200000,1456000,IF(B2973&lt;3600000,ROUND(ROUNDDOWN(B2973/4,-3)*2.8,0)-80000,IF(B2973&lt;6600000,ROUND(ROUNDDOWN(B2973/4,-3)*3.2,0)-440000,IF(B2973&lt;8500000,ROUNDDOWN(B2973*0.9,0)-1100000,B2973-1950000))))))))</f>
        <v/>
      </c>
      <c r="G2973" s="21">
        <f>IF(F2973&gt;23500000,NA(),IF(F2973&lt;=4890000,1040000,IF(F2973&lt;=6550000,670000,620000)))</f>
        <v/>
      </c>
      <c r="H2973" s="21">
        <f>IF(D2973&lt;=0,0,MAX(0,MIN(2000000,D2973-MIN(100000,ROUNDDOWN(F2973*0.05,0)))))</f>
        <v/>
      </c>
      <c r="I2973" s="21">
        <f>IF(C2973&lt;=2000,0,MIN(C2973,ROUNDDOWN(F2973*0.4,0))-2000)</f>
        <v/>
      </c>
      <c r="J2973" s="21">
        <f>MAX(0,ROUNDDOWN(F2973-E2973-G2973,-3))</f>
        <v/>
      </c>
      <c r="K2973" s="21">
        <f>MAX(0,ROUNDDOWN(F2973-E2973-G2973-H2973-I2973,-3))</f>
        <v/>
      </c>
      <c r="L2973" s="21">
        <f>MAX(0,ROUNDDOWN(F2973-E2973-G2973-H2973,-3))</f>
        <v/>
      </c>
      <c r="M2973" s="21">
        <f>IF(J2973&lt;=0,0,ROUNDDOWN((J2973*LOOKUP(J2973,{0,1950001,3300001,6950001,9000001,18000001,40000001},{0.05,0.1,0.2,0.23,0.33,0.4,0.45})-LOOKUP(J2973,{0,1950001,3300001,6950001,9000001,18000001,40000001},{0,97500,427500,636000,1536000,2796000,4796000}))*1.021,-2))</f>
        <v/>
      </c>
      <c r="N2973" s="21">
        <f>IF(K2973&lt;=0,0,ROUNDDOWN((K2973*LOOKUP(K2973,{0,1950001,3300001,6950001,9000001,18000001,40000001},{0.05,0.1,0.2,0.23,0.33,0.4,0.45})-LOOKUP(K2973,{0,1950001,3300001,6950001,9000001,18000001,40000001},{0,97500,427500,636000,1536000,2796000,4796000}))*1.021,-2))</f>
        <v/>
      </c>
      <c r="O2973" s="21">
        <f>IF(L2973&lt;=0,0,ROUNDDOWN((L2973*LOOKUP(L2973,{0,1950001,3300001,6950001,9000001,18000001,40000001},{0.05,0.1,0.2,0.23,0.33,0.4,0.45})-LOOKUP(L2973,{0,1950001,3300001,6950001,9000001,18000001,40000001},{0,97500,427500,636000,1536000,2796000,4796000}))*1.021,-2))</f>
        <v/>
      </c>
      <c r="P2973" s="21">
        <f>MAX(0,ROUNDDOWN(F2973-E2973-430000,-3))</f>
        <v/>
      </c>
      <c r="Q2973" s="21">
        <f>MAX(0,ROUNDDOWN(F2973-E2973-430000-H2973,-3))</f>
        <v/>
      </c>
      <c r="R2973" s="21">
        <f>IF(F2973&lt;=450000,0,MAX(0,P2973*0.06-MIN(50000,P2973)*0.03))</f>
        <v/>
      </c>
      <c r="S2973" s="21">
        <f>IF(F2973&lt;=450000,0,MAX(0,P2973*0.04-MIN(50000,P2973)*0.02))</f>
        <v/>
      </c>
      <c r="T2973" s="21">
        <f>IF(F2973&lt;=450000,0,MAX(0,Q2973*0.06-MIN(50000,Q2973)*0.03))</f>
        <v/>
      </c>
      <c r="U2973" s="21">
        <f>IF(F2973&lt;=450000,0,MAX(0,Q2973*0.04-MIN(50000,Q2973)*0.02))</f>
        <v/>
      </c>
      <c r="V2973" s="21">
        <f>50000+MAX(0,G2973-480000)</f>
        <v/>
      </c>
      <c r="W2973" s="21">
        <f>P2973-V2973</f>
        <v/>
      </c>
      <c r="X2973" s="21">
        <f>Q2973-V2973</f>
        <v/>
      </c>
      <c r="Y2973" s="22">
        <f>IF(W2973&lt;0,0.9,LOOKUP(W2973,{0,1950001,3300001,6950001,9000001,18000001,40000001},{0.84895,0.7979,0.6958,0.66517,0.56307,0.4916,0.44055}))</f>
        <v/>
      </c>
      <c r="Z2973" s="22">
        <f>IF(X2973&lt;0,0.9,LOOKUP(X2973,{0,1950001,3300001,6950001,9000001,18000001,40000001},{0.84895,0.7979,0.6958,0.66517,0.56307,0.4916,0.44055}))</f>
        <v/>
      </c>
      <c r="AA2973" s="22">
        <f>IF(W2973&lt;0,0,CHOOSE(MATCH(W2973,{0,1950001,3300001,6950001,9000001},1),5.105/84.895,10.21/79.79,20.42/69.58,23.483/66.517,33.693/56.307))</f>
        <v/>
      </c>
      <c r="AB2973" s="21">
        <f>IF(C2973&lt;=2000,0,(MIN(C2973,ROUNDDOWN(F2973*0.3,0))-2000)*0.1)</f>
        <v/>
      </c>
      <c r="AC2973" s="21">
        <f>IF(C2973&lt;=2000,0,MIN((C2973-2000)*Y2973,(R2973+S2973)*0.2))</f>
        <v/>
      </c>
      <c r="AD2973" s="21">
        <f>IF(C2973&lt;=2000,0,MIN((C2973-2000)*Z2973,(T2973+U2973)*0.2))</f>
        <v/>
      </c>
      <c r="AE2973" s="21">
        <f>AC2973*AA2973</f>
        <v/>
      </c>
      <c r="AF2973" s="21">
        <f>ROUNDDOWN(R2973,-2)+ROUNDDOWN(S2973,-2)</f>
        <v/>
      </c>
      <c r="AG2973" s="21">
        <f>ROUNDDOWN(MAX(0,R2973-(AB2973+AC2973+AE2973)*0.6),-2)+ROUNDDOWN(MAX(0,S2973-(AB2973+AC2973+AE2973)*0.4),-2)</f>
        <v/>
      </c>
      <c r="AH2973" s="21">
        <f>ROUNDDOWN(MAX(0,T2973-(AB2973+AD2973)*0.6),-2)+ROUNDDOWN(MAX(0,U2973-(AB2973+AD2973)*0.4),-2)</f>
        <v/>
      </c>
      <c r="AI2973" s="21">
        <f>ROUNDDOWN(T2973,-2)+ROUNDDOWN(U2973,-2)</f>
        <v/>
      </c>
      <c r="AJ2973" s="21">
        <f>M2973+AF2973</f>
        <v/>
      </c>
      <c r="AK2973" s="21">
        <f>M2973+AG2973</f>
        <v/>
      </c>
      <c r="AL2973" s="21">
        <f>N2973+AH2973</f>
        <v/>
      </c>
      <c r="AM2973" s="21">
        <f>O2973+AI2973</f>
        <v/>
      </c>
      <c r="AN2973" s="21">
        <f>N2973+AI2973</f>
        <v/>
      </c>
      <c r="AO2973" s="21">
        <f>ROUNDDOWN((R2973+S2973)*0.2/Y2973+2000,0)</f>
        <v/>
      </c>
      <c r="AP2973" s="21">
        <f>ROUNDDOWN((T2973+U2973)*0.2/Z2973+2000,0)</f>
        <v/>
      </c>
      <c r="AQ2973" s="21">
        <f>AL2973-AK2973</f>
        <v/>
      </c>
      <c r="AR2973" s="21">
        <f>AM2973-AK2973</f>
        <v/>
      </c>
      <c r="AS2973" s="21">
        <f>AM2973-AL2973</f>
        <v/>
      </c>
      <c r="AT2973" s="21">
        <f>AK2973+C2973-AJ2973</f>
        <v/>
      </c>
      <c r="AU2973" s="21">
        <f>AL2973+C2973-AM2973</f>
        <v/>
      </c>
      <c r="AV2973" s="21">
        <f>AN2973+C2973-AM2973</f>
        <v/>
      </c>
    </row>
    <row r="2974">
      <c r="A2974" t="inlineStr">
        <is>
          <t>1万円刻み</t>
        </is>
      </c>
      <c r="B2974" s="21">
        <f>'5_1万円刻み'!$A$1211</f>
        <v/>
      </c>
      <c r="C2974" s="21">
        <f>AO2974</f>
        <v/>
      </c>
      <c r="D2974" s="21" t="n">
        <v>0</v>
      </c>
      <c r="E2974" s="21">
        <f>ROUND(MIN(B2974/12,650000)*12*0.0915+MIN(B2974/12,1390000)*12*(0.0504+0)+B2974*0.005,0)</f>
        <v/>
      </c>
      <c r="F2974" s="21">
        <f>IF(B2974&lt;741000,0,IF(B2974&lt;2191000,B2974-740000,IF(B2974&lt;2193000,1451000,IF(B2974&lt;2196000,1453000,IF(B2974&lt;2200000,1456000,IF(B2974&lt;3600000,ROUND(ROUNDDOWN(B2974/4,-3)*2.8,0)-80000,IF(B2974&lt;6600000,ROUND(ROUNDDOWN(B2974/4,-3)*3.2,0)-440000,IF(B2974&lt;8500000,ROUNDDOWN(B2974*0.9,0)-1100000,B2974-1950000))))))))</f>
        <v/>
      </c>
      <c r="G2974" s="21">
        <f>IF(F2974&gt;23500000,NA(),IF(F2974&lt;=4890000,1040000,IF(F2974&lt;=6550000,670000,620000)))</f>
        <v/>
      </c>
      <c r="H2974" s="21">
        <f>IF(D2974&lt;=0,0,MAX(0,MIN(2000000,D2974-MIN(100000,ROUNDDOWN(F2974*0.05,0)))))</f>
        <v/>
      </c>
      <c r="I2974" s="21">
        <f>IF(C2974&lt;=2000,0,MIN(C2974,ROUNDDOWN(F2974*0.4,0))-2000)</f>
        <v/>
      </c>
      <c r="J2974" s="21">
        <f>MAX(0,ROUNDDOWN(F2974-E2974-G2974,-3))</f>
        <v/>
      </c>
      <c r="K2974" s="21">
        <f>MAX(0,ROUNDDOWN(F2974-E2974-G2974-H2974-I2974,-3))</f>
        <v/>
      </c>
      <c r="L2974" s="21">
        <f>MAX(0,ROUNDDOWN(F2974-E2974-G2974-H2974,-3))</f>
        <v/>
      </c>
      <c r="M2974" s="21">
        <f>IF(J2974&lt;=0,0,ROUNDDOWN((J2974*LOOKUP(J2974,{0,1950001,3300001,6950001,9000001,18000001,40000001},{0.05,0.1,0.2,0.23,0.33,0.4,0.45})-LOOKUP(J2974,{0,1950001,3300001,6950001,9000001,18000001,40000001},{0,97500,427500,636000,1536000,2796000,4796000}))*1.021,-2))</f>
        <v/>
      </c>
      <c r="N2974" s="21">
        <f>IF(K2974&lt;=0,0,ROUNDDOWN((K2974*LOOKUP(K2974,{0,1950001,3300001,6950001,9000001,18000001,40000001},{0.05,0.1,0.2,0.23,0.33,0.4,0.45})-LOOKUP(K2974,{0,1950001,3300001,6950001,9000001,18000001,40000001},{0,97500,427500,636000,1536000,2796000,4796000}))*1.021,-2))</f>
        <v/>
      </c>
      <c r="O2974" s="21">
        <f>IF(L2974&lt;=0,0,ROUNDDOWN((L2974*LOOKUP(L2974,{0,1950001,3300001,6950001,9000001,18000001,40000001},{0.05,0.1,0.2,0.23,0.33,0.4,0.45})-LOOKUP(L2974,{0,1950001,3300001,6950001,9000001,18000001,40000001},{0,97500,427500,636000,1536000,2796000,4796000}))*1.021,-2))</f>
        <v/>
      </c>
      <c r="P2974" s="21">
        <f>MAX(0,ROUNDDOWN(F2974-E2974-430000,-3))</f>
        <v/>
      </c>
      <c r="Q2974" s="21">
        <f>MAX(0,ROUNDDOWN(F2974-E2974-430000-H2974,-3))</f>
        <v/>
      </c>
      <c r="R2974" s="21">
        <f>IF(F2974&lt;=450000,0,MAX(0,P2974*0.06-MIN(50000,P2974)*0.03))</f>
        <v/>
      </c>
      <c r="S2974" s="21">
        <f>IF(F2974&lt;=450000,0,MAX(0,P2974*0.04-MIN(50000,P2974)*0.02))</f>
        <v/>
      </c>
      <c r="T2974" s="21">
        <f>IF(F2974&lt;=450000,0,MAX(0,Q2974*0.06-MIN(50000,Q2974)*0.03))</f>
        <v/>
      </c>
      <c r="U2974" s="21">
        <f>IF(F2974&lt;=450000,0,MAX(0,Q2974*0.04-MIN(50000,Q2974)*0.02))</f>
        <v/>
      </c>
      <c r="V2974" s="21">
        <f>50000+MAX(0,G2974-480000)</f>
        <v/>
      </c>
      <c r="W2974" s="21">
        <f>P2974-V2974</f>
        <v/>
      </c>
      <c r="X2974" s="21">
        <f>Q2974-V2974</f>
        <v/>
      </c>
      <c r="Y2974" s="22">
        <f>IF(W2974&lt;0,0.9,LOOKUP(W2974,{0,1950001,3300001,6950001,9000001,18000001,40000001},{0.84895,0.7979,0.6958,0.66517,0.56307,0.4916,0.44055}))</f>
        <v/>
      </c>
      <c r="Z2974" s="22">
        <f>IF(X2974&lt;0,0.9,LOOKUP(X2974,{0,1950001,3300001,6950001,9000001,18000001,40000001},{0.84895,0.7979,0.6958,0.66517,0.56307,0.4916,0.44055}))</f>
        <v/>
      </c>
      <c r="AA2974" s="22">
        <f>IF(W2974&lt;0,0,CHOOSE(MATCH(W2974,{0,1950001,3300001,6950001,9000001},1),5.105/84.895,10.21/79.79,20.42/69.58,23.483/66.517,33.693/56.307))</f>
        <v/>
      </c>
      <c r="AB2974" s="21">
        <f>IF(C2974&lt;=2000,0,(MIN(C2974,ROUNDDOWN(F2974*0.3,0))-2000)*0.1)</f>
        <v/>
      </c>
      <c r="AC2974" s="21">
        <f>IF(C2974&lt;=2000,0,MIN((C2974-2000)*Y2974,(R2974+S2974)*0.2))</f>
        <v/>
      </c>
      <c r="AD2974" s="21">
        <f>IF(C2974&lt;=2000,0,MIN((C2974-2000)*Z2974,(T2974+U2974)*0.2))</f>
        <v/>
      </c>
      <c r="AE2974" s="21">
        <f>AC2974*AA2974</f>
        <v/>
      </c>
      <c r="AF2974" s="21">
        <f>ROUNDDOWN(R2974,-2)+ROUNDDOWN(S2974,-2)</f>
        <v/>
      </c>
      <c r="AG2974" s="21">
        <f>ROUNDDOWN(MAX(0,R2974-(AB2974+AC2974+AE2974)*0.6),-2)+ROUNDDOWN(MAX(0,S2974-(AB2974+AC2974+AE2974)*0.4),-2)</f>
        <v/>
      </c>
      <c r="AH2974" s="21">
        <f>ROUNDDOWN(MAX(0,T2974-(AB2974+AD2974)*0.6),-2)+ROUNDDOWN(MAX(0,U2974-(AB2974+AD2974)*0.4),-2)</f>
        <v/>
      </c>
      <c r="AI2974" s="21">
        <f>ROUNDDOWN(T2974,-2)+ROUNDDOWN(U2974,-2)</f>
        <v/>
      </c>
      <c r="AJ2974" s="21">
        <f>M2974+AF2974</f>
        <v/>
      </c>
      <c r="AK2974" s="21">
        <f>M2974+AG2974</f>
        <v/>
      </c>
      <c r="AL2974" s="21">
        <f>N2974+AH2974</f>
        <v/>
      </c>
      <c r="AM2974" s="21">
        <f>O2974+AI2974</f>
        <v/>
      </c>
      <c r="AN2974" s="21">
        <f>N2974+AI2974</f>
        <v/>
      </c>
      <c r="AO2974" s="21">
        <f>ROUNDDOWN((R2974+S2974)*0.2/Y2974+2000,0)</f>
        <v/>
      </c>
      <c r="AP2974" s="21">
        <f>ROUNDDOWN((T2974+U2974)*0.2/Z2974+2000,0)</f>
        <v/>
      </c>
      <c r="AQ2974" s="21">
        <f>AL2974-AK2974</f>
        <v/>
      </c>
      <c r="AR2974" s="21">
        <f>AM2974-AK2974</f>
        <v/>
      </c>
      <c r="AS2974" s="21">
        <f>AM2974-AL2974</f>
        <v/>
      </c>
      <c r="AT2974" s="21">
        <f>AK2974+C2974-AJ2974</f>
        <v/>
      </c>
      <c r="AU2974" s="21">
        <f>AL2974+C2974-AM2974</f>
        <v/>
      </c>
      <c r="AV2974" s="21">
        <f>AN2974+C2974-AM2974</f>
        <v/>
      </c>
    </row>
    <row r="2975">
      <c r="A2975" t="inlineStr">
        <is>
          <t>1万円刻み</t>
        </is>
      </c>
      <c r="B2975" s="21">
        <f>'5_1万円刻み'!$A$1212</f>
        <v/>
      </c>
      <c r="C2975" s="21">
        <f>AO2975</f>
        <v/>
      </c>
      <c r="D2975" s="21" t="n">
        <v>0</v>
      </c>
      <c r="E2975" s="21">
        <f>ROUND(MIN(B2975/12,650000)*12*0.0915+MIN(B2975/12,1390000)*12*(0.0504+0)+B2975*0.005,0)</f>
        <v/>
      </c>
      <c r="F2975" s="21">
        <f>IF(B2975&lt;741000,0,IF(B2975&lt;2191000,B2975-740000,IF(B2975&lt;2193000,1451000,IF(B2975&lt;2196000,1453000,IF(B2975&lt;2200000,1456000,IF(B2975&lt;3600000,ROUND(ROUNDDOWN(B2975/4,-3)*2.8,0)-80000,IF(B2975&lt;6600000,ROUND(ROUNDDOWN(B2975/4,-3)*3.2,0)-440000,IF(B2975&lt;8500000,ROUNDDOWN(B2975*0.9,0)-1100000,B2975-1950000))))))))</f>
        <v/>
      </c>
      <c r="G2975" s="21">
        <f>IF(F2975&gt;23500000,NA(),IF(F2975&lt;=4890000,1040000,IF(F2975&lt;=6550000,670000,620000)))</f>
        <v/>
      </c>
      <c r="H2975" s="21">
        <f>IF(D2975&lt;=0,0,MAX(0,MIN(2000000,D2975-MIN(100000,ROUNDDOWN(F2975*0.05,0)))))</f>
        <v/>
      </c>
      <c r="I2975" s="21">
        <f>IF(C2975&lt;=2000,0,MIN(C2975,ROUNDDOWN(F2975*0.4,0))-2000)</f>
        <v/>
      </c>
      <c r="J2975" s="21">
        <f>MAX(0,ROUNDDOWN(F2975-E2975-G2975,-3))</f>
        <v/>
      </c>
      <c r="K2975" s="21">
        <f>MAX(0,ROUNDDOWN(F2975-E2975-G2975-H2975-I2975,-3))</f>
        <v/>
      </c>
      <c r="L2975" s="21">
        <f>MAX(0,ROUNDDOWN(F2975-E2975-G2975-H2975,-3))</f>
        <v/>
      </c>
      <c r="M2975" s="21">
        <f>IF(J2975&lt;=0,0,ROUNDDOWN((J2975*LOOKUP(J2975,{0,1950001,3300001,6950001,9000001,18000001,40000001},{0.05,0.1,0.2,0.23,0.33,0.4,0.45})-LOOKUP(J2975,{0,1950001,3300001,6950001,9000001,18000001,40000001},{0,97500,427500,636000,1536000,2796000,4796000}))*1.021,-2))</f>
        <v/>
      </c>
      <c r="N2975" s="21">
        <f>IF(K2975&lt;=0,0,ROUNDDOWN((K2975*LOOKUP(K2975,{0,1950001,3300001,6950001,9000001,18000001,40000001},{0.05,0.1,0.2,0.23,0.33,0.4,0.45})-LOOKUP(K2975,{0,1950001,3300001,6950001,9000001,18000001,40000001},{0,97500,427500,636000,1536000,2796000,4796000}))*1.021,-2))</f>
        <v/>
      </c>
      <c r="O2975" s="21">
        <f>IF(L2975&lt;=0,0,ROUNDDOWN((L2975*LOOKUP(L2975,{0,1950001,3300001,6950001,9000001,18000001,40000001},{0.05,0.1,0.2,0.23,0.33,0.4,0.45})-LOOKUP(L2975,{0,1950001,3300001,6950001,9000001,18000001,40000001},{0,97500,427500,636000,1536000,2796000,4796000}))*1.021,-2))</f>
        <v/>
      </c>
      <c r="P2975" s="21">
        <f>MAX(0,ROUNDDOWN(F2975-E2975-430000,-3))</f>
        <v/>
      </c>
      <c r="Q2975" s="21">
        <f>MAX(0,ROUNDDOWN(F2975-E2975-430000-H2975,-3))</f>
        <v/>
      </c>
      <c r="R2975" s="21">
        <f>IF(F2975&lt;=450000,0,MAX(0,P2975*0.06-MIN(50000,P2975)*0.03))</f>
        <v/>
      </c>
      <c r="S2975" s="21">
        <f>IF(F2975&lt;=450000,0,MAX(0,P2975*0.04-MIN(50000,P2975)*0.02))</f>
        <v/>
      </c>
      <c r="T2975" s="21">
        <f>IF(F2975&lt;=450000,0,MAX(0,Q2975*0.06-MIN(50000,Q2975)*0.03))</f>
        <v/>
      </c>
      <c r="U2975" s="21">
        <f>IF(F2975&lt;=450000,0,MAX(0,Q2975*0.04-MIN(50000,Q2975)*0.02))</f>
        <v/>
      </c>
      <c r="V2975" s="21">
        <f>50000+MAX(0,G2975-480000)</f>
        <v/>
      </c>
      <c r="W2975" s="21">
        <f>P2975-V2975</f>
        <v/>
      </c>
      <c r="X2975" s="21">
        <f>Q2975-V2975</f>
        <v/>
      </c>
      <c r="Y2975" s="22">
        <f>IF(W2975&lt;0,0.9,LOOKUP(W2975,{0,1950001,3300001,6950001,9000001,18000001,40000001},{0.84895,0.7979,0.6958,0.66517,0.56307,0.4916,0.44055}))</f>
        <v/>
      </c>
      <c r="Z2975" s="22">
        <f>IF(X2975&lt;0,0.9,LOOKUP(X2975,{0,1950001,3300001,6950001,9000001,18000001,40000001},{0.84895,0.7979,0.6958,0.66517,0.56307,0.4916,0.44055}))</f>
        <v/>
      </c>
      <c r="AA2975" s="22">
        <f>IF(W2975&lt;0,0,CHOOSE(MATCH(W2975,{0,1950001,3300001,6950001,9000001},1),5.105/84.895,10.21/79.79,20.42/69.58,23.483/66.517,33.693/56.307))</f>
        <v/>
      </c>
      <c r="AB2975" s="21">
        <f>IF(C2975&lt;=2000,0,(MIN(C2975,ROUNDDOWN(F2975*0.3,0))-2000)*0.1)</f>
        <v/>
      </c>
      <c r="AC2975" s="21">
        <f>IF(C2975&lt;=2000,0,MIN((C2975-2000)*Y2975,(R2975+S2975)*0.2))</f>
        <v/>
      </c>
      <c r="AD2975" s="21">
        <f>IF(C2975&lt;=2000,0,MIN((C2975-2000)*Z2975,(T2975+U2975)*0.2))</f>
        <v/>
      </c>
      <c r="AE2975" s="21">
        <f>AC2975*AA2975</f>
        <v/>
      </c>
      <c r="AF2975" s="21">
        <f>ROUNDDOWN(R2975,-2)+ROUNDDOWN(S2975,-2)</f>
        <v/>
      </c>
      <c r="AG2975" s="21">
        <f>ROUNDDOWN(MAX(0,R2975-(AB2975+AC2975+AE2975)*0.6),-2)+ROUNDDOWN(MAX(0,S2975-(AB2975+AC2975+AE2975)*0.4),-2)</f>
        <v/>
      </c>
      <c r="AH2975" s="21">
        <f>ROUNDDOWN(MAX(0,T2975-(AB2975+AD2975)*0.6),-2)+ROUNDDOWN(MAX(0,U2975-(AB2975+AD2975)*0.4),-2)</f>
        <v/>
      </c>
      <c r="AI2975" s="21">
        <f>ROUNDDOWN(T2975,-2)+ROUNDDOWN(U2975,-2)</f>
        <v/>
      </c>
      <c r="AJ2975" s="21">
        <f>M2975+AF2975</f>
        <v/>
      </c>
      <c r="AK2975" s="21">
        <f>M2975+AG2975</f>
        <v/>
      </c>
      <c r="AL2975" s="21">
        <f>N2975+AH2975</f>
        <v/>
      </c>
      <c r="AM2975" s="21">
        <f>O2975+AI2975</f>
        <v/>
      </c>
      <c r="AN2975" s="21">
        <f>N2975+AI2975</f>
        <v/>
      </c>
      <c r="AO2975" s="21">
        <f>ROUNDDOWN((R2975+S2975)*0.2/Y2975+2000,0)</f>
        <v/>
      </c>
      <c r="AP2975" s="21">
        <f>ROUNDDOWN((T2975+U2975)*0.2/Z2975+2000,0)</f>
        <v/>
      </c>
      <c r="AQ2975" s="21">
        <f>AL2975-AK2975</f>
        <v/>
      </c>
      <c r="AR2975" s="21">
        <f>AM2975-AK2975</f>
        <v/>
      </c>
      <c r="AS2975" s="21">
        <f>AM2975-AL2975</f>
        <v/>
      </c>
      <c r="AT2975" s="21">
        <f>AK2975+C2975-AJ2975</f>
        <v/>
      </c>
      <c r="AU2975" s="21">
        <f>AL2975+C2975-AM2975</f>
        <v/>
      </c>
      <c r="AV2975" s="21">
        <f>AN2975+C2975-AM2975</f>
        <v/>
      </c>
    </row>
    <row r="2976">
      <c r="A2976" t="inlineStr">
        <is>
          <t>1万円刻み</t>
        </is>
      </c>
      <c r="B2976" s="21">
        <f>'5_1万円刻み'!$A$1213</f>
        <v/>
      </c>
      <c r="C2976" s="21">
        <f>AO2976</f>
        <v/>
      </c>
      <c r="D2976" s="21" t="n">
        <v>0</v>
      </c>
      <c r="E2976" s="21">
        <f>ROUND(MIN(B2976/12,650000)*12*0.0915+MIN(B2976/12,1390000)*12*(0.0504+0)+B2976*0.005,0)</f>
        <v/>
      </c>
      <c r="F2976" s="21">
        <f>IF(B2976&lt;741000,0,IF(B2976&lt;2191000,B2976-740000,IF(B2976&lt;2193000,1451000,IF(B2976&lt;2196000,1453000,IF(B2976&lt;2200000,1456000,IF(B2976&lt;3600000,ROUND(ROUNDDOWN(B2976/4,-3)*2.8,0)-80000,IF(B2976&lt;6600000,ROUND(ROUNDDOWN(B2976/4,-3)*3.2,0)-440000,IF(B2976&lt;8500000,ROUNDDOWN(B2976*0.9,0)-1100000,B2976-1950000))))))))</f>
        <v/>
      </c>
      <c r="G2976" s="21">
        <f>IF(F2976&gt;23500000,NA(),IF(F2976&lt;=4890000,1040000,IF(F2976&lt;=6550000,670000,620000)))</f>
        <v/>
      </c>
      <c r="H2976" s="21">
        <f>IF(D2976&lt;=0,0,MAX(0,MIN(2000000,D2976-MIN(100000,ROUNDDOWN(F2976*0.05,0)))))</f>
        <v/>
      </c>
      <c r="I2976" s="21">
        <f>IF(C2976&lt;=2000,0,MIN(C2976,ROUNDDOWN(F2976*0.4,0))-2000)</f>
        <v/>
      </c>
      <c r="J2976" s="21">
        <f>MAX(0,ROUNDDOWN(F2976-E2976-G2976,-3))</f>
        <v/>
      </c>
      <c r="K2976" s="21">
        <f>MAX(0,ROUNDDOWN(F2976-E2976-G2976-H2976-I2976,-3))</f>
        <v/>
      </c>
      <c r="L2976" s="21">
        <f>MAX(0,ROUNDDOWN(F2976-E2976-G2976-H2976,-3))</f>
        <v/>
      </c>
      <c r="M2976" s="21">
        <f>IF(J2976&lt;=0,0,ROUNDDOWN((J2976*LOOKUP(J2976,{0,1950001,3300001,6950001,9000001,18000001,40000001},{0.05,0.1,0.2,0.23,0.33,0.4,0.45})-LOOKUP(J2976,{0,1950001,3300001,6950001,9000001,18000001,40000001},{0,97500,427500,636000,1536000,2796000,4796000}))*1.021,-2))</f>
        <v/>
      </c>
      <c r="N2976" s="21">
        <f>IF(K2976&lt;=0,0,ROUNDDOWN((K2976*LOOKUP(K2976,{0,1950001,3300001,6950001,9000001,18000001,40000001},{0.05,0.1,0.2,0.23,0.33,0.4,0.45})-LOOKUP(K2976,{0,1950001,3300001,6950001,9000001,18000001,40000001},{0,97500,427500,636000,1536000,2796000,4796000}))*1.021,-2))</f>
        <v/>
      </c>
      <c r="O2976" s="21">
        <f>IF(L2976&lt;=0,0,ROUNDDOWN((L2976*LOOKUP(L2976,{0,1950001,3300001,6950001,9000001,18000001,40000001},{0.05,0.1,0.2,0.23,0.33,0.4,0.45})-LOOKUP(L2976,{0,1950001,3300001,6950001,9000001,18000001,40000001},{0,97500,427500,636000,1536000,2796000,4796000}))*1.021,-2))</f>
        <v/>
      </c>
      <c r="P2976" s="21">
        <f>MAX(0,ROUNDDOWN(F2976-E2976-430000,-3))</f>
        <v/>
      </c>
      <c r="Q2976" s="21">
        <f>MAX(0,ROUNDDOWN(F2976-E2976-430000-H2976,-3))</f>
        <v/>
      </c>
      <c r="R2976" s="21">
        <f>IF(F2976&lt;=450000,0,MAX(0,P2976*0.06-MIN(50000,P2976)*0.03))</f>
        <v/>
      </c>
      <c r="S2976" s="21">
        <f>IF(F2976&lt;=450000,0,MAX(0,P2976*0.04-MIN(50000,P2976)*0.02))</f>
        <v/>
      </c>
      <c r="T2976" s="21">
        <f>IF(F2976&lt;=450000,0,MAX(0,Q2976*0.06-MIN(50000,Q2976)*0.03))</f>
        <v/>
      </c>
      <c r="U2976" s="21">
        <f>IF(F2976&lt;=450000,0,MAX(0,Q2976*0.04-MIN(50000,Q2976)*0.02))</f>
        <v/>
      </c>
      <c r="V2976" s="21">
        <f>50000+MAX(0,G2976-480000)</f>
        <v/>
      </c>
      <c r="W2976" s="21">
        <f>P2976-V2976</f>
        <v/>
      </c>
      <c r="X2976" s="21">
        <f>Q2976-V2976</f>
        <v/>
      </c>
      <c r="Y2976" s="22">
        <f>IF(W2976&lt;0,0.9,LOOKUP(W2976,{0,1950001,3300001,6950001,9000001,18000001,40000001},{0.84895,0.7979,0.6958,0.66517,0.56307,0.4916,0.44055}))</f>
        <v/>
      </c>
      <c r="Z2976" s="22">
        <f>IF(X2976&lt;0,0.9,LOOKUP(X2976,{0,1950001,3300001,6950001,9000001,18000001,40000001},{0.84895,0.7979,0.6958,0.66517,0.56307,0.4916,0.44055}))</f>
        <v/>
      </c>
      <c r="AA2976" s="22">
        <f>IF(W2976&lt;0,0,CHOOSE(MATCH(W2976,{0,1950001,3300001,6950001,9000001},1),5.105/84.895,10.21/79.79,20.42/69.58,23.483/66.517,33.693/56.307))</f>
        <v/>
      </c>
      <c r="AB2976" s="21">
        <f>IF(C2976&lt;=2000,0,(MIN(C2976,ROUNDDOWN(F2976*0.3,0))-2000)*0.1)</f>
        <v/>
      </c>
      <c r="AC2976" s="21">
        <f>IF(C2976&lt;=2000,0,MIN((C2976-2000)*Y2976,(R2976+S2976)*0.2))</f>
        <v/>
      </c>
      <c r="AD2976" s="21">
        <f>IF(C2976&lt;=2000,0,MIN((C2976-2000)*Z2976,(T2976+U2976)*0.2))</f>
        <v/>
      </c>
      <c r="AE2976" s="21">
        <f>AC2976*AA2976</f>
        <v/>
      </c>
      <c r="AF2976" s="21">
        <f>ROUNDDOWN(R2976,-2)+ROUNDDOWN(S2976,-2)</f>
        <v/>
      </c>
      <c r="AG2976" s="21">
        <f>ROUNDDOWN(MAX(0,R2976-(AB2976+AC2976+AE2976)*0.6),-2)+ROUNDDOWN(MAX(0,S2976-(AB2976+AC2976+AE2976)*0.4),-2)</f>
        <v/>
      </c>
      <c r="AH2976" s="21">
        <f>ROUNDDOWN(MAX(0,T2976-(AB2976+AD2976)*0.6),-2)+ROUNDDOWN(MAX(0,U2976-(AB2976+AD2976)*0.4),-2)</f>
        <v/>
      </c>
      <c r="AI2976" s="21">
        <f>ROUNDDOWN(T2976,-2)+ROUNDDOWN(U2976,-2)</f>
        <v/>
      </c>
      <c r="AJ2976" s="21">
        <f>M2976+AF2976</f>
        <v/>
      </c>
      <c r="AK2976" s="21">
        <f>M2976+AG2976</f>
        <v/>
      </c>
      <c r="AL2976" s="21">
        <f>N2976+AH2976</f>
        <v/>
      </c>
      <c r="AM2976" s="21">
        <f>O2976+AI2976</f>
        <v/>
      </c>
      <c r="AN2976" s="21">
        <f>N2976+AI2976</f>
        <v/>
      </c>
      <c r="AO2976" s="21">
        <f>ROUNDDOWN((R2976+S2976)*0.2/Y2976+2000,0)</f>
        <v/>
      </c>
      <c r="AP2976" s="21">
        <f>ROUNDDOWN((T2976+U2976)*0.2/Z2976+2000,0)</f>
        <v/>
      </c>
      <c r="AQ2976" s="21">
        <f>AL2976-AK2976</f>
        <v/>
      </c>
      <c r="AR2976" s="21">
        <f>AM2976-AK2976</f>
        <v/>
      </c>
      <c r="AS2976" s="21">
        <f>AM2976-AL2976</f>
        <v/>
      </c>
      <c r="AT2976" s="21">
        <f>AK2976+C2976-AJ2976</f>
        <v/>
      </c>
      <c r="AU2976" s="21">
        <f>AL2976+C2976-AM2976</f>
        <v/>
      </c>
      <c r="AV2976" s="21">
        <f>AN2976+C2976-AM2976</f>
        <v/>
      </c>
    </row>
    <row r="2977">
      <c r="A2977" t="inlineStr">
        <is>
          <t>1万円刻み</t>
        </is>
      </c>
      <c r="B2977" s="21">
        <f>'5_1万円刻み'!$A$1214</f>
        <v/>
      </c>
      <c r="C2977" s="21">
        <f>AO2977</f>
        <v/>
      </c>
      <c r="D2977" s="21" t="n">
        <v>0</v>
      </c>
      <c r="E2977" s="21">
        <f>ROUND(MIN(B2977/12,650000)*12*0.0915+MIN(B2977/12,1390000)*12*(0.0504+0)+B2977*0.005,0)</f>
        <v/>
      </c>
      <c r="F2977" s="21">
        <f>IF(B2977&lt;741000,0,IF(B2977&lt;2191000,B2977-740000,IF(B2977&lt;2193000,1451000,IF(B2977&lt;2196000,1453000,IF(B2977&lt;2200000,1456000,IF(B2977&lt;3600000,ROUND(ROUNDDOWN(B2977/4,-3)*2.8,0)-80000,IF(B2977&lt;6600000,ROUND(ROUNDDOWN(B2977/4,-3)*3.2,0)-440000,IF(B2977&lt;8500000,ROUNDDOWN(B2977*0.9,0)-1100000,B2977-1950000))))))))</f>
        <v/>
      </c>
      <c r="G2977" s="21">
        <f>IF(F2977&gt;23500000,NA(),IF(F2977&lt;=4890000,1040000,IF(F2977&lt;=6550000,670000,620000)))</f>
        <v/>
      </c>
      <c r="H2977" s="21">
        <f>IF(D2977&lt;=0,0,MAX(0,MIN(2000000,D2977-MIN(100000,ROUNDDOWN(F2977*0.05,0)))))</f>
        <v/>
      </c>
      <c r="I2977" s="21">
        <f>IF(C2977&lt;=2000,0,MIN(C2977,ROUNDDOWN(F2977*0.4,0))-2000)</f>
        <v/>
      </c>
      <c r="J2977" s="21">
        <f>MAX(0,ROUNDDOWN(F2977-E2977-G2977,-3))</f>
        <v/>
      </c>
      <c r="K2977" s="21">
        <f>MAX(0,ROUNDDOWN(F2977-E2977-G2977-H2977-I2977,-3))</f>
        <v/>
      </c>
      <c r="L2977" s="21">
        <f>MAX(0,ROUNDDOWN(F2977-E2977-G2977-H2977,-3))</f>
        <v/>
      </c>
      <c r="M2977" s="21">
        <f>IF(J2977&lt;=0,0,ROUNDDOWN((J2977*LOOKUP(J2977,{0,1950001,3300001,6950001,9000001,18000001,40000001},{0.05,0.1,0.2,0.23,0.33,0.4,0.45})-LOOKUP(J2977,{0,1950001,3300001,6950001,9000001,18000001,40000001},{0,97500,427500,636000,1536000,2796000,4796000}))*1.021,-2))</f>
        <v/>
      </c>
      <c r="N2977" s="21">
        <f>IF(K2977&lt;=0,0,ROUNDDOWN((K2977*LOOKUP(K2977,{0,1950001,3300001,6950001,9000001,18000001,40000001},{0.05,0.1,0.2,0.23,0.33,0.4,0.45})-LOOKUP(K2977,{0,1950001,3300001,6950001,9000001,18000001,40000001},{0,97500,427500,636000,1536000,2796000,4796000}))*1.021,-2))</f>
        <v/>
      </c>
      <c r="O2977" s="21">
        <f>IF(L2977&lt;=0,0,ROUNDDOWN((L2977*LOOKUP(L2977,{0,1950001,3300001,6950001,9000001,18000001,40000001},{0.05,0.1,0.2,0.23,0.33,0.4,0.45})-LOOKUP(L2977,{0,1950001,3300001,6950001,9000001,18000001,40000001},{0,97500,427500,636000,1536000,2796000,4796000}))*1.021,-2))</f>
        <v/>
      </c>
      <c r="P2977" s="21">
        <f>MAX(0,ROUNDDOWN(F2977-E2977-430000,-3))</f>
        <v/>
      </c>
      <c r="Q2977" s="21">
        <f>MAX(0,ROUNDDOWN(F2977-E2977-430000-H2977,-3))</f>
        <v/>
      </c>
      <c r="R2977" s="21">
        <f>IF(F2977&lt;=450000,0,MAX(0,P2977*0.06-MIN(50000,P2977)*0.03))</f>
        <v/>
      </c>
      <c r="S2977" s="21">
        <f>IF(F2977&lt;=450000,0,MAX(0,P2977*0.04-MIN(50000,P2977)*0.02))</f>
        <v/>
      </c>
      <c r="T2977" s="21">
        <f>IF(F2977&lt;=450000,0,MAX(0,Q2977*0.06-MIN(50000,Q2977)*0.03))</f>
        <v/>
      </c>
      <c r="U2977" s="21">
        <f>IF(F2977&lt;=450000,0,MAX(0,Q2977*0.04-MIN(50000,Q2977)*0.02))</f>
        <v/>
      </c>
      <c r="V2977" s="21">
        <f>50000+MAX(0,G2977-480000)</f>
        <v/>
      </c>
      <c r="W2977" s="21">
        <f>P2977-V2977</f>
        <v/>
      </c>
      <c r="X2977" s="21">
        <f>Q2977-V2977</f>
        <v/>
      </c>
      <c r="Y2977" s="22">
        <f>IF(W2977&lt;0,0.9,LOOKUP(W2977,{0,1950001,3300001,6950001,9000001,18000001,40000001},{0.84895,0.7979,0.6958,0.66517,0.56307,0.4916,0.44055}))</f>
        <v/>
      </c>
      <c r="Z2977" s="22">
        <f>IF(X2977&lt;0,0.9,LOOKUP(X2977,{0,1950001,3300001,6950001,9000001,18000001,40000001},{0.84895,0.7979,0.6958,0.66517,0.56307,0.4916,0.44055}))</f>
        <v/>
      </c>
      <c r="AA2977" s="22">
        <f>IF(W2977&lt;0,0,CHOOSE(MATCH(W2977,{0,1950001,3300001,6950001,9000001},1),5.105/84.895,10.21/79.79,20.42/69.58,23.483/66.517,33.693/56.307))</f>
        <v/>
      </c>
      <c r="AB2977" s="21">
        <f>IF(C2977&lt;=2000,0,(MIN(C2977,ROUNDDOWN(F2977*0.3,0))-2000)*0.1)</f>
        <v/>
      </c>
      <c r="AC2977" s="21">
        <f>IF(C2977&lt;=2000,0,MIN((C2977-2000)*Y2977,(R2977+S2977)*0.2))</f>
        <v/>
      </c>
      <c r="AD2977" s="21">
        <f>IF(C2977&lt;=2000,0,MIN((C2977-2000)*Z2977,(T2977+U2977)*0.2))</f>
        <v/>
      </c>
      <c r="AE2977" s="21">
        <f>AC2977*AA2977</f>
        <v/>
      </c>
      <c r="AF2977" s="21">
        <f>ROUNDDOWN(R2977,-2)+ROUNDDOWN(S2977,-2)</f>
        <v/>
      </c>
      <c r="AG2977" s="21">
        <f>ROUNDDOWN(MAX(0,R2977-(AB2977+AC2977+AE2977)*0.6),-2)+ROUNDDOWN(MAX(0,S2977-(AB2977+AC2977+AE2977)*0.4),-2)</f>
        <v/>
      </c>
      <c r="AH2977" s="21">
        <f>ROUNDDOWN(MAX(0,T2977-(AB2977+AD2977)*0.6),-2)+ROUNDDOWN(MAX(0,U2977-(AB2977+AD2977)*0.4),-2)</f>
        <v/>
      </c>
      <c r="AI2977" s="21">
        <f>ROUNDDOWN(T2977,-2)+ROUNDDOWN(U2977,-2)</f>
        <v/>
      </c>
      <c r="AJ2977" s="21">
        <f>M2977+AF2977</f>
        <v/>
      </c>
      <c r="AK2977" s="21">
        <f>M2977+AG2977</f>
        <v/>
      </c>
      <c r="AL2977" s="21">
        <f>N2977+AH2977</f>
        <v/>
      </c>
      <c r="AM2977" s="21">
        <f>O2977+AI2977</f>
        <v/>
      </c>
      <c r="AN2977" s="21">
        <f>N2977+AI2977</f>
        <v/>
      </c>
      <c r="AO2977" s="21">
        <f>ROUNDDOWN((R2977+S2977)*0.2/Y2977+2000,0)</f>
        <v/>
      </c>
      <c r="AP2977" s="21">
        <f>ROUNDDOWN((T2977+U2977)*0.2/Z2977+2000,0)</f>
        <v/>
      </c>
      <c r="AQ2977" s="21">
        <f>AL2977-AK2977</f>
        <v/>
      </c>
      <c r="AR2977" s="21">
        <f>AM2977-AK2977</f>
        <v/>
      </c>
      <c r="AS2977" s="21">
        <f>AM2977-AL2977</f>
        <v/>
      </c>
      <c r="AT2977" s="21">
        <f>AK2977+C2977-AJ2977</f>
        <v/>
      </c>
      <c r="AU2977" s="21">
        <f>AL2977+C2977-AM2977</f>
        <v/>
      </c>
      <c r="AV2977" s="21">
        <f>AN2977+C2977-AM2977</f>
        <v/>
      </c>
    </row>
    <row r="2978">
      <c r="A2978" t="inlineStr">
        <is>
          <t>1万円刻み</t>
        </is>
      </c>
      <c r="B2978" s="21">
        <f>'5_1万円刻み'!$A$1215</f>
        <v/>
      </c>
      <c r="C2978" s="21">
        <f>AO2978</f>
        <v/>
      </c>
      <c r="D2978" s="21" t="n">
        <v>0</v>
      </c>
      <c r="E2978" s="21">
        <f>ROUND(MIN(B2978/12,650000)*12*0.0915+MIN(B2978/12,1390000)*12*(0.0504+0)+B2978*0.005,0)</f>
        <v/>
      </c>
      <c r="F2978" s="21">
        <f>IF(B2978&lt;741000,0,IF(B2978&lt;2191000,B2978-740000,IF(B2978&lt;2193000,1451000,IF(B2978&lt;2196000,1453000,IF(B2978&lt;2200000,1456000,IF(B2978&lt;3600000,ROUND(ROUNDDOWN(B2978/4,-3)*2.8,0)-80000,IF(B2978&lt;6600000,ROUND(ROUNDDOWN(B2978/4,-3)*3.2,0)-440000,IF(B2978&lt;8500000,ROUNDDOWN(B2978*0.9,0)-1100000,B2978-1950000))))))))</f>
        <v/>
      </c>
      <c r="G2978" s="21">
        <f>IF(F2978&gt;23500000,NA(),IF(F2978&lt;=4890000,1040000,IF(F2978&lt;=6550000,670000,620000)))</f>
        <v/>
      </c>
      <c r="H2978" s="21">
        <f>IF(D2978&lt;=0,0,MAX(0,MIN(2000000,D2978-MIN(100000,ROUNDDOWN(F2978*0.05,0)))))</f>
        <v/>
      </c>
      <c r="I2978" s="21">
        <f>IF(C2978&lt;=2000,0,MIN(C2978,ROUNDDOWN(F2978*0.4,0))-2000)</f>
        <v/>
      </c>
      <c r="J2978" s="21">
        <f>MAX(0,ROUNDDOWN(F2978-E2978-G2978,-3))</f>
        <v/>
      </c>
      <c r="K2978" s="21">
        <f>MAX(0,ROUNDDOWN(F2978-E2978-G2978-H2978-I2978,-3))</f>
        <v/>
      </c>
      <c r="L2978" s="21">
        <f>MAX(0,ROUNDDOWN(F2978-E2978-G2978-H2978,-3))</f>
        <v/>
      </c>
      <c r="M2978" s="21">
        <f>IF(J2978&lt;=0,0,ROUNDDOWN((J2978*LOOKUP(J2978,{0,1950001,3300001,6950001,9000001,18000001,40000001},{0.05,0.1,0.2,0.23,0.33,0.4,0.45})-LOOKUP(J2978,{0,1950001,3300001,6950001,9000001,18000001,40000001},{0,97500,427500,636000,1536000,2796000,4796000}))*1.021,-2))</f>
        <v/>
      </c>
      <c r="N2978" s="21">
        <f>IF(K2978&lt;=0,0,ROUNDDOWN((K2978*LOOKUP(K2978,{0,1950001,3300001,6950001,9000001,18000001,40000001},{0.05,0.1,0.2,0.23,0.33,0.4,0.45})-LOOKUP(K2978,{0,1950001,3300001,6950001,9000001,18000001,40000001},{0,97500,427500,636000,1536000,2796000,4796000}))*1.021,-2))</f>
        <v/>
      </c>
      <c r="O2978" s="21">
        <f>IF(L2978&lt;=0,0,ROUNDDOWN((L2978*LOOKUP(L2978,{0,1950001,3300001,6950001,9000001,18000001,40000001},{0.05,0.1,0.2,0.23,0.33,0.4,0.45})-LOOKUP(L2978,{0,1950001,3300001,6950001,9000001,18000001,40000001},{0,97500,427500,636000,1536000,2796000,4796000}))*1.021,-2))</f>
        <v/>
      </c>
      <c r="P2978" s="21">
        <f>MAX(0,ROUNDDOWN(F2978-E2978-430000,-3))</f>
        <v/>
      </c>
      <c r="Q2978" s="21">
        <f>MAX(0,ROUNDDOWN(F2978-E2978-430000-H2978,-3))</f>
        <v/>
      </c>
      <c r="R2978" s="21">
        <f>IF(F2978&lt;=450000,0,MAX(0,P2978*0.06-MIN(50000,P2978)*0.03))</f>
        <v/>
      </c>
      <c r="S2978" s="21">
        <f>IF(F2978&lt;=450000,0,MAX(0,P2978*0.04-MIN(50000,P2978)*0.02))</f>
        <v/>
      </c>
      <c r="T2978" s="21">
        <f>IF(F2978&lt;=450000,0,MAX(0,Q2978*0.06-MIN(50000,Q2978)*0.03))</f>
        <v/>
      </c>
      <c r="U2978" s="21">
        <f>IF(F2978&lt;=450000,0,MAX(0,Q2978*0.04-MIN(50000,Q2978)*0.02))</f>
        <v/>
      </c>
      <c r="V2978" s="21">
        <f>50000+MAX(0,G2978-480000)</f>
        <v/>
      </c>
      <c r="W2978" s="21">
        <f>P2978-V2978</f>
        <v/>
      </c>
      <c r="X2978" s="21">
        <f>Q2978-V2978</f>
        <v/>
      </c>
      <c r="Y2978" s="22">
        <f>IF(W2978&lt;0,0.9,LOOKUP(W2978,{0,1950001,3300001,6950001,9000001,18000001,40000001},{0.84895,0.7979,0.6958,0.66517,0.56307,0.4916,0.44055}))</f>
        <v/>
      </c>
      <c r="Z2978" s="22">
        <f>IF(X2978&lt;0,0.9,LOOKUP(X2978,{0,1950001,3300001,6950001,9000001,18000001,40000001},{0.84895,0.7979,0.6958,0.66517,0.56307,0.4916,0.44055}))</f>
        <v/>
      </c>
      <c r="AA2978" s="22">
        <f>IF(W2978&lt;0,0,CHOOSE(MATCH(W2978,{0,1950001,3300001,6950001,9000001},1),5.105/84.895,10.21/79.79,20.42/69.58,23.483/66.517,33.693/56.307))</f>
        <v/>
      </c>
      <c r="AB2978" s="21">
        <f>IF(C2978&lt;=2000,0,(MIN(C2978,ROUNDDOWN(F2978*0.3,0))-2000)*0.1)</f>
        <v/>
      </c>
      <c r="AC2978" s="21">
        <f>IF(C2978&lt;=2000,0,MIN((C2978-2000)*Y2978,(R2978+S2978)*0.2))</f>
        <v/>
      </c>
      <c r="AD2978" s="21">
        <f>IF(C2978&lt;=2000,0,MIN((C2978-2000)*Z2978,(T2978+U2978)*0.2))</f>
        <v/>
      </c>
      <c r="AE2978" s="21">
        <f>AC2978*AA2978</f>
        <v/>
      </c>
      <c r="AF2978" s="21">
        <f>ROUNDDOWN(R2978,-2)+ROUNDDOWN(S2978,-2)</f>
        <v/>
      </c>
      <c r="AG2978" s="21">
        <f>ROUNDDOWN(MAX(0,R2978-(AB2978+AC2978+AE2978)*0.6),-2)+ROUNDDOWN(MAX(0,S2978-(AB2978+AC2978+AE2978)*0.4),-2)</f>
        <v/>
      </c>
      <c r="AH2978" s="21">
        <f>ROUNDDOWN(MAX(0,T2978-(AB2978+AD2978)*0.6),-2)+ROUNDDOWN(MAX(0,U2978-(AB2978+AD2978)*0.4),-2)</f>
        <v/>
      </c>
      <c r="AI2978" s="21">
        <f>ROUNDDOWN(T2978,-2)+ROUNDDOWN(U2978,-2)</f>
        <v/>
      </c>
      <c r="AJ2978" s="21">
        <f>M2978+AF2978</f>
        <v/>
      </c>
      <c r="AK2978" s="21">
        <f>M2978+AG2978</f>
        <v/>
      </c>
      <c r="AL2978" s="21">
        <f>N2978+AH2978</f>
        <v/>
      </c>
      <c r="AM2978" s="21">
        <f>O2978+AI2978</f>
        <v/>
      </c>
      <c r="AN2978" s="21">
        <f>N2978+AI2978</f>
        <v/>
      </c>
      <c r="AO2978" s="21">
        <f>ROUNDDOWN((R2978+S2978)*0.2/Y2978+2000,0)</f>
        <v/>
      </c>
      <c r="AP2978" s="21">
        <f>ROUNDDOWN((T2978+U2978)*0.2/Z2978+2000,0)</f>
        <v/>
      </c>
      <c r="AQ2978" s="21">
        <f>AL2978-AK2978</f>
        <v/>
      </c>
      <c r="AR2978" s="21">
        <f>AM2978-AK2978</f>
        <v/>
      </c>
      <c r="AS2978" s="21">
        <f>AM2978-AL2978</f>
        <v/>
      </c>
      <c r="AT2978" s="21">
        <f>AK2978+C2978-AJ2978</f>
        <v/>
      </c>
      <c r="AU2978" s="21">
        <f>AL2978+C2978-AM2978</f>
        <v/>
      </c>
      <c r="AV2978" s="21">
        <f>AN2978+C2978-AM2978</f>
        <v/>
      </c>
    </row>
    <row r="2979">
      <c r="A2979" t="inlineStr">
        <is>
          <t>1万円刻み</t>
        </is>
      </c>
      <c r="B2979" s="21">
        <f>'5_1万円刻み'!$A$1216</f>
        <v/>
      </c>
      <c r="C2979" s="21">
        <f>AO2979</f>
        <v/>
      </c>
      <c r="D2979" s="21" t="n">
        <v>0</v>
      </c>
      <c r="E2979" s="21">
        <f>ROUND(MIN(B2979/12,650000)*12*0.0915+MIN(B2979/12,1390000)*12*(0.0504+0)+B2979*0.005,0)</f>
        <v/>
      </c>
      <c r="F2979" s="21">
        <f>IF(B2979&lt;741000,0,IF(B2979&lt;2191000,B2979-740000,IF(B2979&lt;2193000,1451000,IF(B2979&lt;2196000,1453000,IF(B2979&lt;2200000,1456000,IF(B2979&lt;3600000,ROUND(ROUNDDOWN(B2979/4,-3)*2.8,0)-80000,IF(B2979&lt;6600000,ROUND(ROUNDDOWN(B2979/4,-3)*3.2,0)-440000,IF(B2979&lt;8500000,ROUNDDOWN(B2979*0.9,0)-1100000,B2979-1950000))))))))</f>
        <v/>
      </c>
      <c r="G2979" s="21">
        <f>IF(F2979&gt;23500000,NA(),IF(F2979&lt;=4890000,1040000,IF(F2979&lt;=6550000,670000,620000)))</f>
        <v/>
      </c>
      <c r="H2979" s="21">
        <f>IF(D2979&lt;=0,0,MAX(0,MIN(2000000,D2979-MIN(100000,ROUNDDOWN(F2979*0.05,0)))))</f>
        <v/>
      </c>
      <c r="I2979" s="21">
        <f>IF(C2979&lt;=2000,0,MIN(C2979,ROUNDDOWN(F2979*0.4,0))-2000)</f>
        <v/>
      </c>
      <c r="J2979" s="21">
        <f>MAX(0,ROUNDDOWN(F2979-E2979-G2979,-3))</f>
        <v/>
      </c>
      <c r="K2979" s="21">
        <f>MAX(0,ROUNDDOWN(F2979-E2979-G2979-H2979-I2979,-3))</f>
        <v/>
      </c>
      <c r="L2979" s="21">
        <f>MAX(0,ROUNDDOWN(F2979-E2979-G2979-H2979,-3))</f>
        <v/>
      </c>
      <c r="M2979" s="21">
        <f>IF(J2979&lt;=0,0,ROUNDDOWN((J2979*LOOKUP(J2979,{0,1950001,3300001,6950001,9000001,18000001,40000001},{0.05,0.1,0.2,0.23,0.33,0.4,0.45})-LOOKUP(J2979,{0,1950001,3300001,6950001,9000001,18000001,40000001},{0,97500,427500,636000,1536000,2796000,4796000}))*1.021,-2))</f>
        <v/>
      </c>
      <c r="N2979" s="21">
        <f>IF(K2979&lt;=0,0,ROUNDDOWN((K2979*LOOKUP(K2979,{0,1950001,3300001,6950001,9000001,18000001,40000001},{0.05,0.1,0.2,0.23,0.33,0.4,0.45})-LOOKUP(K2979,{0,1950001,3300001,6950001,9000001,18000001,40000001},{0,97500,427500,636000,1536000,2796000,4796000}))*1.021,-2))</f>
        <v/>
      </c>
      <c r="O2979" s="21">
        <f>IF(L2979&lt;=0,0,ROUNDDOWN((L2979*LOOKUP(L2979,{0,1950001,3300001,6950001,9000001,18000001,40000001},{0.05,0.1,0.2,0.23,0.33,0.4,0.45})-LOOKUP(L2979,{0,1950001,3300001,6950001,9000001,18000001,40000001},{0,97500,427500,636000,1536000,2796000,4796000}))*1.021,-2))</f>
        <v/>
      </c>
      <c r="P2979" s="21">
        <f>MAX(0,ROUNDDOWN(F2979-E2979-430000,-3))</f>
        <v/>
      </c>
      <c r="Q2979" s="21">
        <f>MAX(0,ROUNDDOWN(F2979-E2979-430000-H2979,-3))</f>
        <v/>
      </c>
      <c r="R2979" s="21">
        <f>IF(F2979&lt;=450000,0,MAX(0,P2979*0.06-MIN(50000,P2979)*0.03))</f>
        <v/>
      </c>
      <c r="S2979" s="21">
        <f>IF(F2979&lt;=450000,0,MAX(0,P2979*0.04-MIN(50000,P2979)*0.02))</f>
        <v/>
      </c>
      <c r="T2979" s="21">
        <f>IF(F2979&lt;=450000,0,MAX(0,Q2979*0.06-MIN(50000,Q2979)*0.03))</f>
        <v/>
      </c>
      <c r="U2979" s="21">
        <f>IF(F2979&lt;=450000,0,MAX(0,Q2979*0.04-MIN(50000,Q2979)*0.02))</f>
        <v/>
      </c>
      <c r="V2979" s="21">
        <f>50000+MAX(0,G2979-480000)</f>
        <v/>
      </c>
      <c r="W2979" s="21">
        <f>P2979-V2979</f>
        <v/>
      </c>
      <c r="X2979" s="21">
        <f>Q2979-V2979</f>
        <v/>
      </c>
      <c r="Y2979" s="22">
        <f>IF(W2979&lt;0,0.9,LOOKUP(W2979,{0,1950001,3300001,6950001,9000001,18000001,40000001},{0.84895,0.7979,0.6958,0.66517,0.56307,0.4916,0.44055}))</f>
        <v/>
      </c>
      <c r="Z2979" s="22">
        <f>IF(X2979&lt;0,0.9,LOOKUP(X2979,{0,1950001,3300001,6950001,9000001,18000001,40000001},{0.84895,0.7979,0.6958,0.66517,0.56307,0.4916,0.44055}))</f>
        <v/>
      </c>
      <c r="AA2979" s="22">
        <f>IF(W2979&lt;0,0,CHOOSE(MATCH(W2979,{0,1950001,3300001,6950001,9000001},1),5.105/84.895,10.21/79.79,20.42/69.58,23.483/66.517,33.693/56.307))</f>
        <v/>
      </c>
      <c r="AB2979" s="21">
        <f>IF(C2979&lt;=2000,0,(MIN(C2979,ROUNDDOWN(F2979*0.3,0))-2000)*0.1)</f>
        <v/>
      </c>
      <c r="AC2979" s="21">
        <f>IF(C2979&lt;=2000,0,MIN((C2979-2000)*Y2979,(R2979+S2979)*0.2))</f>
        <v/>
      </c>
      <c r="AD2979" s="21">
        <f>IF(C2979&lt;=2000,0,MIN((C2979-2000)*Z2979,(T2979+U2979)*0.2))</f>
        <v/>
      </c>
      <c r="AE2979" s="21">
        <f>AC2979*AA2979</f>
        <v/>
      </c>
      <c r="AF2979" s="21">
        <f>ROUNDDOWN(R2979,-2)+ROUNDDOWN(S2979,-2)</f>
        <v/>
      </c>
      <c r="AG2979" s="21">
        <f>ROUNDDOWN(MAX(0,R2979-(AB2979+AC2979+AE2979)*0.6),-2)+ROUNDDOWN(MAX(0,S2979-(AB2979+AC2979+AE2979)*0.4),-2)</f>
        <v/>
      </c>
      <c r="AH2979" s="21">
        <f>ROUNDDOWN(MAX(0,T2979-(AB2979+AD2979)*0.6),-2)+ROUNDDOWN(MAX(0,U2979-(AB2979+AD2979)*0.4),-2)</f>
        <v/>
      </c>
      <c r="AI2979" s="21">
        <f>ROUNDDOWN(T2979,-2)+ROUNDDOWN(U2979,-2)</f>
        <v/>
      </c>
      <c r="AJ2979" s="21">
        <f>M2979+AF2979</f>
        <v/>
      </c>
      <c r="AK2979" s="21">
        <f>M2979+AG2979</f>
        <v/>
      </c>
      <c r="AL2979" s="21">
        <f>N2979+AH2979</f>
        <v/>
      </c>
      <c r="AM2979" s="21">
        <f>O2979+AI2979</f>
        <v/>
      </c>
      <c r="AN2979" s="21">
        <f>N2979+AI2979</f>
        <v/>
      </c>
      <c r="AO2979" s="21">
        <f>ROUNDDOWN((R2979+S2979)*0.2/Y2979+2000,0)</f>
        <v/>
      </c>
      <c r="AP2979" s="21">
        <f>ROUNDDOWN((T2979+U2979)*0.2/Z2979+2000,0)</f>
        <v/>
      </c>
      <c r="AQ2979" s="21">
        <f>AL2979-AK2979</f>
        <v/>
      </c>
      <c r="AR2979" s="21">
        <f>AM2979-AK2979</f>
        <v/>
      </c>
      <c r="AS2979" s="21">
        <f>AM2979-AL2979</f>
        <v/>
      </c>
      <c r="AT2979" s="21">
        <f>AK2979+C2979-AJ2979</f>
        <v/>
      </c>
      <c r="AU2979" s="21">
        <f>AL2979+C2979-AM2979</f>
        <v/>
      </c>
      <c r="AV2979" s="21">
        <f>AN2979+C2979-AM2979</f>
        <v/>
      </c>
    </row>
    <row r="2980">
      <c r="A2980" t="inlineStr">
        <is>
          <t>1万円刻み</t>
        </is>
      </c>
      <c r="B2980" s="21">
        <f>'5_1万円刻み'!$A$1217</f>
        <v/>
      </c>
      <c r="C2980" s="21">
        <f>AO2980</f>
        <v/>
      </c>
      <c r="D2980" s="21" t="n">
        <v>0</v>
      </c>
      <c r="E2980" s="21">
        <f>ROUND(MIN(B2980/12,650000)*12*0.0915+MIN(B2980/12,1390000)*12*(0.0504+0)+B2980*0.005,0)</f>
        <v/>
      </c>
      <c r="F2980" s="21">
        <f>IF(B2980&lt;741000,0,IF(B2980&lt;2191000,B2980-740000,IF(B2980&lt;2193000,1451000,IF(B2980&lt;2196000,1453000,IF(B2980&lt;2200000,1456000,IF(B2980&lt;3600000,ROUND(ROUNDDOWN(B2980/4,-3)*2.8,0)-80000,IF(B2980&lt;6600000,ROUND(ROUNDDOWN(B2980/4,-3)*3.2,0)-440000,IF(B2980&lt;8500000,ROUNDDOWN(B2980*0.9,0)-1100000,B2980-1950000))))))))</f>
        <v/>
      </c>
      <c r="G2980" s="21">
        <f>IF(F2980&gt;23500000,NA(),IF(F2980&lt;=4890000,1040000,IF(F2980&lt;=6550000,670000,620000)))</f>
        <v/>
      </c>
      <c r="H2980" s="21">
        <f>IF(D2980&lt;=0,0,MAX(0,MIN(2000000,D2980-MIN(100000,ROUNDDOWN(F2980*0.05,0)))))</f>
        <v/>
      </c>
      <c r="I2980" s="21">
        <f>IF(C2980&lt;=2000,0,MIN(C2980,ROUNDDOWN(F2980*0.4,0))-2000)</f>
        <v/>
      </c>
      <c r="J2980" s="21">
        <f>MAX(0,ROUNDDOWN(F2980-E2980-G2980,-3))</f>
        <v/>
      </c>
      <c r="K2980" s="21">
        <f>MAX(0,ROUNDDOWN(F2980-E2980-G2980-H2980-I2980,-3))</f>
        <v/>
      </c>
      <c r="L2980" s="21">
        <f>MAX(0,ROUNDDOWN(F2980-E2980-G2980-H2980,-3))</f>
        <v/>
      </c>
      <c r="M2980" s="21">
        <f>IF(J2980&lt;=0,0,ROUNDDOWN((J2980*LOOKUP(J2980,{0,1950001,3300001,6950001,9000001,18000001,40000001},{0.05,0.1,0.2,0.23,0.33,0.4,0.45})-LOOKUP(J2980,{0,1950001,3300001,6950001,9000001,18000001,40000001},{0,97500,427500,636000,1536000,2796000,4796000}))*1.021,-2))</f>
        <v/>
      </c>
      <c r="N2980" s="21">
        <f>IF(K2980&lt;=0,0,ROUNDDOWN((K2980*LOOKUP(K2980,{0,1950001,3300001,6950001,9000001,18000001,40000001},{0.05,0.1,0.2,0.23,0.33,0.4,0.45})-LOOKUP(K2980,{0,1950001,3300001,6950001,9000001,18000001,40000001},{0,97500,427500,636000,1536000,2796000,4796000}))*1.021,-2))</f>
        <v/>
      </c>
      <c r="O2980" s="21">
        <f>IF(L2980&lt;=0,0,ROUNDDOWN((L2980*LOOKUP(L2980,{0,1950001,3300001,6950001,9000001,18000001,40000001},{0.05,0.1,0.2,0.23,0.33,0.4,0.45})-LOOKUP(L2980,{0,1950001,3300001,6950001,9000001,18000001,40000001},{0,97500,427500,636000,1536000,2796000,4796000}))*1.021,-2))</f>
        <v/>
      </c>
      <c r="P2980" s="21">
        <f>MAX(0,ROUNDDOWN(F2980-E2980-430000,-3))</f>
        <v/>
      </c>
      <c r="Q2980" s="21">
        <f>MAX(0,ROUNDDOWN(F2980-E2980-430000-H2980,-3))</f>
        <v/>
      </c>
      <c r="R2980" s="21">
        <f>IF(F2980&lt;=450000,0,MAX(0,P2980*0.06-MIN(50000,P2980)*0.03))</f>
        <v/>
      </c>
      <c r="S2980" s="21">
        <f>IF(F2980&lt;=450000,0,MAX(0,P2980*0.04-MIN(50000,P2980)*0.02))</f>
        <v/>
      </c>
      <c r="T2980" s="21">
        <f>IF(F2980&lt;=450000,0,MAX(0,Q2980*0.06-MIN(50000,Q2980)*0.03))</f>
        <v/>
      </c>
      <c r="U2980" s="21">
        <f>IF(F2980&lt;=450000,0,MAX(0,Q2980*0.04-MIN(50000,Q2980)*0.02))</f>
        <v/>
      </c>
      <c r="V2980" s="21">
        <f>50000+MAX(0,G2980-480000)</f>
        <v/>
      </c>
      <c r="W2980" s="21">
        <f>P2980-V2980</f>
        <v/>
      </c>
      <c r="X2980" s="21">
        <f>Q2980-V2980</f>
        <v/>
      </c>
      <c r="Y2980" s="22">
        <f>IF(W2980&lt;0,0.9,LOOKUP(W2980,{0,1950001,3300001,6950001,9000001,18000001,40000001},{0.84895,0.7979,0.6958,0.66517,0.56307,0.4916,0.44055}))</f>
        <v/>
      </c>
      <c r="Z2980" s="22">
        <f>IF(X2980&lt;0,0.9,LOOKUP(X2980,{0,1950001,3300001,6950001,9000001,18000001,40000001},{0.84895,0.7979,0.6958,0.66517,0.56307,0.4916,0.44055}))</f>
        <v/>
      </c>
      <c r="AA2980" s="22">
        <f>IF(W2980&lt;0,0,CHOOSE(MATCH(W2980,{0,1950001,3300001,6950001,9000001},1),5.105/84.895,10.21/79.79,20.42/69.58,23.483/66.517,33.693/56.307))</f>
        <v/>
      </c>
      <c r="AB2980" s="21">
        <f>IF(C2980&lt;=2000,0,(MIN(C2980,ROUNDDOWN(F2980*0.3,0))-2000)*0.1)</f>
        <v/>
      </c>
      <c r="AC2980" s="21">
        <f>IF(C2980&lt;=2000,0,MIN((C2980-2000)*Y2980,(R2980+S2980)*0.2))</f>
        <v/>
      </c>
      <c r="AD2980" s="21">
        <f>IF(C2980&lt;=2000,0,MIN((C2980-2000)*Z2980,(T2980+U2980)*0.2))</f>
        <v/>
      </c>
      <c r="AE2980" s="21">
        <f>AC2980*AA2980</f>
        <v/>
      </c>
      <c r="AF2980" s="21">
        <f>ROUNDDOWN(R2980,-2)+ROUNDDOWN(S2980,-2)</f>
        <v/>
      </c>
      <c r="AG2980" s="21">
        <f>ROUNDDOWN(MAX(0,R2980-(AB2980+AC2980+AE2980)*0.6),-2)+ROUNDDOWN(MAX(0,S2980-(AB2980+AC2980+AE2980)*0.4),-2)</f>
        <v/>
      </c>
      <c r="AH2980" s="21">
        <f>ROUNDDOWN(MAX(0,T2980-(AB2980+AD2980)*0.6),-2)+ROUNDDOWN(MAX(0,U2980-(AB2980+AD2980)*0.4),-2)</f>
        <v/>
      </c>
      <c r="AI2980" s="21">
        <f>ROUNDDOWN(T2980,-2)+ROUNDDOWN(U2980,-2)</f>
        <v/>
      </c>
      <c r="AJ2980" s="21">
        <f>M2980+AF2980</f>
        <v/>
      </c>
      <c r="AK2980" s="21">
        <f>M2980+AG2980</f>
        <v/>
      </c>
      <c r="AL2980" s="21">
        <f>N2980+AH2980</f>
        <v/>
      </c>
      <c r="AM2980" s="21">
        <f>O2980+AI2980</f>
        <v/>
      </c>
      <c r="AN2980" s="21">
        <f>N2980+AI2980</f>
        <v/>
      </c>
      <c r="AO2980" s="21">
        <f>ROUNDDOWN((R2980+S2980)*0.2/Y2980+2000,0)</f>
        <v/>
      </c>
      <c r="AP2980" s="21">
        <f>ROUNDDOWN((T2980+U2980)*0.2/Z2980+2000,0)</f>
        <v/>
      </c>
      <c r="AQ2980" s="21">
        <f>AL2980-AK2980</f>
        <v/>
      </c>
      <c r="AR2980" s="21">
        <f>AM2980-AK2980</f>
        <v/>
      </c>
      <c r="AS2980" s="21">
        <f>AM2980-AL2980</f>
        <v/>
      </c>
      <c r="AT2980" s="21">
        <f>AK2980+C2980-AJ2980</f>
        <v/>
      </c>
      <c r="AU2980" s="21">
        <f>AL2980+C2980-AM2980</f>
        <v/>
      </c>
      <c r="AV2980" s="21">
        <f>AN2980+C2980-AM2980</f>
        <v/>
      </c>
    </row>
    <row r="2981">
      <c r="A2981" t="inlineStr">
        <is>
          <t>1万円刻み</t>
        </is>
      </c>
      <c r="B2981" s="21">
        <f>'5_1万円刻み'!$A$1218</f>
        <v/>
      </c>
      <c r="C2981" s="21">
        <f>AO2981</f>
        <v/>
      </c>
      <c r="D2981" s="21" t="n">
        <v>0</v>
      </c>
      <c r="E2981" s="21">
        <f>ROUND(MIN(B2981/12,650000)*12*0.0915+MIN(B2981/12,1390000)*12*(0.0504+0)+B2981*0.005,0)</f>
        <v/>
      </c>
      <c r="F2981" s="21">
        <f>IF(B2981&lt;741000,0,IF(B2981&lt;2191000,B2981-740000,IF(B2981&lt;2193000,1451000,IF(B2981&lt;2196000,1453000,IF(B2981&lt;2200000,1456000,IF(B2981&lt;3600000,ROUND(ROUNDDOWN(B2981/4,-3)*2.8,0)-80000,IF(B2981&lt;6600000,ROUND(ROUNDDOWN(B2981/4,-3)*3.2,0)-440000,IF(B2981&lt;8500000,ROUNDDOWN(B2981*0.9,0)-1100000,B2981-1950000))))))))</f>
        <v/>
      </c>
      <c r="G2981" s="21">
        <f>IF(F2981&gt;23500000,NA(),IF(F2981&lt;=4890000,1040000,IF(F2981&lt;=6550000,670000,620000)))</f>
        <v/>
      </c>
      <c r="H2981" s="21">
        <f>IF(D2981&lt;=0,0,MAX(0,MIN(2000000,D2981-MIN(100000,ROUNDDOWN(F2981*0.05,0)))))</f>
        <v/>
      </c>
      <c r="I2981" s="21">
        <f>IF(C2981&lt;=2000,0,MIN(C2981,ROUNDDOWN(F2981*0.4,0))-2000)</f>
        <v/>
      </c>
      <c r="J2981" s="21">
        <f>MAX(0,ROUNDDOWN(F2981-E2981-G2981,-3))</f>
        <v/>
      </c>
      <c r="K2981" s="21">
        <f>MAX(0,ROUNDDOWN(F2981-E2981-G2981-H2981-I2981,-3))</f>
        <v/>
      </c>
      <c r="L2981" s="21">
        <f>MAX(0,ROUNDDOWN(F2981-E2981-G2981-H2981,-3))</f>
        <v/>
      </c>
      <c r="M2981" s="21">
        <f>IF(J2981&lt;=0,0,ROUNDDOWN((J2981*LOOKUP(J2981,{0,1950001,3300001,6950001,9000001,18000001,40000001},{0.05,0.1,0.2,0.23,0.33,0.4,0.45})-LOOKUP(J2981,{0,1950001,3300001,6950001,9000001,18000001,40000001},{0,97500,427500,636000,1536000,2796000,4796000}))*1.021,-2))</f>
        <v/>
      </c>
      <c r="N2981" s="21">
        <f>IF(K2981&lt;=0,0,ROUNDDOWN((K2981*LOOKUP(K2981,{0,1950001,3300001,6950001,9000001,18000001,40000001},{0.05,0.1,0.2,0.23,0.33,0.4,0.45})-LOOKUP(K2981,{0,1950001,3300001,6950001,9000001,18000001,40000001},{0,97500,427500,636000,1536000,2796000,4796000}))*1.021,-2))</f>
        <v/>
      </c>
      <c r="O2981" s="21">
        <f>IF(L2981&lt;=0,0,ROUNDDOWN((L2981*LOOKUP(L2981,{0,1950001,3300001,6950001,9000001,18000001,40000001},{0.05,0.1,0.2,0.23,0.33,0.4,0.45})-LOOKUP(L2981,{0,1950001,3300001,6950001,9000001,18000001,40000001},{0,97500,427500,636000,1536000,2796000,4796000}))*1.021,-2))</f>
        <v/>
      </c>
      <c r="P2981" s="21">
        <f>MAX(0,ROUNDDOWN(F2981-E2981-430000,-3))</f>
        <v/>
      </c>
      <c r="Q2981" s="21">
        <f>MAX(0,ROUNDDOWN(F2981-E2981-430000-H2981,-3))</f>
        <v/>
      </c>
      <c r="R2981" s="21">
        <f>IF(F2981&lt;=450000,0,MAX(0,P2981*0.06-MIN(50000,P2981)*0.03))</f>
        <v/>
      </c>
      <c r="S2981" s="21">
        <f>IF(F2981&lt;=450000,0,MAX(0,P2981*0.04-MIN(50000,P2981)*0.02))</f>
        <v/>
      </c>
      <c r="T2981" s="21">
        <f>IF(F2981&lt;=450000,0,MAX(0,Q2981*0.06-MIN(50000,Q2981)*0.03))</f>
        <v/>
      </c>
      <c r="U2981" s="21">
        <f>IF(F2981&lt;=450000,0,MAX(0,Q2981*0.04-MIN(50000,Q2981)*0.02))</f>
        <v/>
      </c>
      <c r="V2981" s="21">
        <f>50000+MAX(0,G2981-480000)</f>
        <v/>
      </c>
      <c r="W2981" s="21">
        <f>P2981-V2981</f>
        <v/>
      </c>
      <c r="X2981" s="21">
        <f>Q2981-V2981</f>
        <v/>
      </c>
      <c r="Y2981" s="22">
        <f>IF(W2981&lt;0,0.9,LOOKUP(W2981,{0,1950001,3300001,6950001,9000001,18000001,40000001},{0.84895,0.7979,0.6958,0.66517,0.56307,0.4916,0.44055}))</f>
        <v/>
      </c>
      <c r="Z2981" s="22">
        <f>IF(X2981&lt;0,0.9,LOOKUP(X2981,{0,1950001,3300001,6950001,9000001,18000001,40000001},{0.84895,0.7979,0.6958,0.66517,0.56307,0.4916,0.44055}))</f>
        <v/>
      </c>
      <c r="AA2981" s="22">
        <f>IF(W2981&lt;0,0,CHOOSE(MATCH(W2981,{0,1950001,3300001,6950001,9000001},1),5.105/84.895,10.21/79.79,20.42/69.58,23.483/66.517,33.693/56.307))</f>
        <v/>
      </c>
      <c r="AB2981" s="21">
        <f>IF(C2981&lt;=2000,0,(MIN(C2981,ROUNDDOWN(F2981*0.3,0))-2000)*0.1)</f>
        <v/>
      </c>
      <c r="AC2981" s="21">
        <f>IF(C2981&lt;=2000,0,MIN((C2981-2000)*Y2981,(R2981+S2981)*0.2))</f>
        <v/>
      </c>
      <c r="AD2981" s="21">
        <f>IF(C2981&lt;=2000,0,MIN((C2981-2000)*Z2981,(T2981+U2981)*0.2))</f>
        <v/>
      </c>
      <c r="AE2981" s="21">
        <f>AC2981*AA2981</f>
        <v/>
      </c>
      <c r="AF2981" s="21">
        <f>ROUNDDOWN(R2981,-2)+ROUNDDOWN(S2981,-2)</f>
        <v/>
      </c>
      <c r="AG2981" s="21">
        <f>ROUNDDOWN(MAX(0,R2981-(AB2981+AC2981+AE2981)*0.6),-2)+ROUNDDOWN(MAX(0,S2981-(AB2981+AC2981+AE2981)*0.4),-2)</f>
        <v/>
      </c>
      <c r="AH2981" s="21">
        <f>ROUNDDOWN(MAX(0,T2981-(AB2981+AD2981)*0.6),-2)+ROUNDDOWN(MAX(0,U2981-(AB2981+AD2981)*0.4),-2)</f>
        <v/>
      </c>
      <c r="AI2981" s="21">
        <f>ROUNDDOWN(T2981,-2)+ROUNDDOWN(U2981,-2)</f>
        <v/>
      </c>
      <c r="AJ2981" s="21">
        <f>M2981+AF2981</f>
        <v/>
      </c>
      <c r="AK2981" s="21">
        <f>M2981+AG2981</f>
        <v/>
      </c>
      <c r="AL2981" s="21">
        <f>N2981+AH2981</f>
        <v/>
      </c>
      <c r="AM2981" s="21">
        <f>O2981+AI2981</f>
        <v/>
      </c>
      <c r="AN2981" s="21">
        <f>N2981+AI2981</f>
        <v/>
      </c>
      <c r="AO2981" s="21">
        <f>ROUNDDOWN((R2981+S2981)*0.2/Y2981+2000,0)</f>
        <v/>
      </c>
      <c r="AP2981" s="21">
        <f>ROUNDDOWN((T2981+U2981)*0.2/Z2981+2000,0)</f>
        <v/>
      </c>
      <c r="AQ2981" s="21">
        <f>AL2981-AK2981</f>
        <v/>
      </c>
      <c r="AR2981" s="21">
        <f>AM2981-AK2981</f>
        <v/>
      </c>
      <c r="AS2981" s="21">
        <f>AM2981-AL2981</f>
        <v/>
      </c>
      <c r="AT2981" s="21">
        <f>AK2981+C2981-AJ2981</f>
        <v/>
      </c>
      <c r="AU2981" s="21">
        <f>AL2981+C2981-AM2981</f>
        <v/>
      </c>
      <c r="AV2981" s="21">
        <f>AN2981+C2981-AM2981</f>
        <v/>
      </c>
    </row>
    <row r="2982">
      <c r="A2982" t="inlineStr">
        <is>
          <t>1万円刻み</t>
        </is>
      </c>
      <c r="B2982" s="21">
        <f>'5_1万円刻み'!$A$1219</f>
        <v/>
      </c>
      <c r="C2982" s="21">
        <f>AO2982</f>
        <v/>
      </c>
      <c r="D2982" s="21" t="n">
        <v>0</v>
      </c>
      <c r="E2982" s="21">
        <f>ROUND(MIN(B2982/12,650000)*12*0.0915+MIN(B2982/12,1390000)*12*(0.0504+0)+B2982*0.005,0)</f>
        <v/>
      </c>
      <c r="F2982" s="21">
        <f>IF(B2982&lt;741000,0,IF(B2982&lt;2191000,B2982-740000,IF(B2982&lt;2193000,1451000,IF(B2982&lt;2196000,1453000,IF(B2982&lt;2200000,1456000,IF(B2982&lt;3600000,ROUND(ROUNDDOWN(B2982/4,-3)*2.8,0)-80000,IF(B2982&lt;6600000,ROUND(ROUNDDOWN(B2982/4,-3)*3.2,0)-440000,IF(B2982&lt;8500000,ROUNDDOWN(B2982*0.9,0)-1100000,B2982-1950000))))))))</f>
        <v/>
      </c>
      <c r="G2982" s="21">
        <f>IF(F2982&gt;23500000,NA(),IF(F2982&lt;=4890000,1040000,IF(F2982&lt;=6550000,670000,620000)))</f>
        <v/>
      </c>
      <c r="H2982" s="21">
        <f>IF(D2982&lt;=0,0,MAX(0,MIN(2000000,D2982-MIN(100000,ROUNDDOWN(F2982*0.05,0)))))</f>
        <v/>
      </c>
      <c r="I2982" s="21">
        <f>IF(C2982&lt;=2000,0,MIN(C2982,ROUNDDOWN(F2982*0.4,0))-2000)</f>
        <v/>
      </c>
      <c r="J2982" s="21">
        <f>MAX(0,ROUNDDOWN(F2982-E2982-G2982,-3))</f>
        <v/>
      </c>
      <c r="K2982" s="21">
        <f>MAX(0,ROUNDDOWN(F2982-E2982-G2982-H2982-I2982,-3))</f>
        <v/>
      </c>
      <c r="L2982" s="21">
        <f>MAX(0,ROUNDDOWN(F2982-E2982-G2982-H2982,-3))</f>
        <v/>
      </c>
      <c r="M2982" s="21">
        <f>IF(J2982&lt;=0,0,ROUNDDOWN((J2982*LOOKUP(J2982,{0,1950001,3300001,6950001,9000001,18000001,40000001},{0.05,0.1,0.2,0.23,0.33,0.4,0.45})-LOOKUP(J2982,{0,1950001,3300001,6950001,9000001,18000001,40000001},{0,97500,427500,636000,1536000,2796000,4796000}))*1.021,-2))</f>
        <v/>
      </c>
      <c r="N2982" s="21">
        <f>IF(K2982&lt;=0,0,ROUNDDOWN((K2982*LOOKUP(K2982,{0,1950001,3300001,6950001,9000001,18000001,40000001},{0.05,0.1,0.2,0.23,0.33,0.4,0.45})-LOOKUP(K2982,{0,1950001,3300001,6950001,9000001,18000001,40000001},{0,97500,427500,636000,1536000,2796000,4796000}))*1.021,-2))</f>
        <v/>
      </c>
      <c r="O2982" s="21">
        <f>IF(L2982&lt;=0,0,ROUNDDOWN((L2982*LOOKUP(L2982,{0,1950001,3300001,6950001,9000001,18000001,40000001},{0.05,0.1,0.2,0.23,0.33,0.4,0.45})-LOOKUP(L2982,{0,1950001,3300001,6950001,9000001,18000001,40000001},{0,97500,427500,636000,1536000,2796000,4796000}))*1.021,-2))</f>
        <v/>
      </c>
      <c r="P2982" s="21">
        <f>MAX(0,ROUNDDOWN(F2982-E2982-430000,-3))</f>
        <v/>
      </c>
      <c r="Q2982" s="21">
        <f>MAX(0,ROUNDDOWN(F2982-E2982-430000-H2982,-3))</f>
        <v/>
      </c>
      <c r="R2982" s="21">
        <f>IF(F2982&lt;=450000,0,MAX(0,P2982*0.06-MIN(50000,P2982)*0.03))</f>
        <v/>
      </c>
      <c r="S2982" s="21">
        <f>IF(F2982&lt;=450000,0,MAX(0,P2982*0.04-MIN(50000,P2982)*0.02))</f>
        <v/>
      </c>
      <c r="T2982" s="21">
        <f>IF(F2982&lt;=450000,0,MAX(0,Q2982*0.06-MIN(50000,Q2982)*0.03))</f>
        <v/>
      </c>
      <c r="U2982" s="21">
        <f>IF(F2982&lt;=450000,0,MAX(0,Q2982*0.04-MIN(50000,Q2982)*0.02))</f>
        <v/>
      </c>
      <c r="V2982" s="21">
        <f>50000+MAX(0,G2982-480000)</f>
        <v/>
      </c>
      <c r="W2982" s="21">
        <f>P2982-V2982</f>
        <v/>
      </c>
      <c r="X2982" s="21">
        <f>Q2982-V2982</f>
        <v/>
      </c>
      <c r="Y2982" s="22">
        <f>IF(W2982&lt;0,0.9,LOOKUP(W2982,{0,1950001,3300001,6950001,9000001,18000001,40000001},{0.84895,0.7979,0.6958,0.66517,0.56307,0.4916,0.44055}))</f>
        <v/>
      </c>
      <c r="Z2982" s="22">
        <f>IF(X2982&lt;0,0.9,LOOKUP(X2982,{0,1950001,3300001,6950001,9000001,18000001,40000001},{0.84895,0.7979,0.6958,0.66517,0.56307,0.4916,0.44055}))</f>
        <v/>
      </c>
      <c r="AA2982" s="22">
        <f>IF(W2982&lt;0,0,CHOOSE(MATCH(W2982,{0,1950001,3300001,6950001,9000001},1),5.105/84.895,10.21/79.79,20.42/69.58,23.483/66.517,33.693/56.307))</f>
        <v/>
      </c>
      <c r="AB2982" s="21">
        <f>IF(C2982&lt;=2000,0,(MIN(C2982,ROUNDDOWN(F2982*0.3,0))-2000)*0.1)</f>
        <v/>
      </c>
      <c r="AC2982" s="21">
        <f>IF(C2982&lt;=2000,0,MIN((C2982-2000)*Y2982,(R2982+S2982)*0.2))</f>
        <v/>
      </c>
      <c r="AD2982" s="21">
        <f>IF(C2982&lt;=2000,0,MIN((C2982-2000)*Z2982,(T2982+U2982)*0.2))</f>
        <v/>
      </c>
      <c r="AE2982" s="21">
        <f>AC2982*AA2982</f>
        <v/>
      </c>
      <c r="AF2982" s="21">
        <f>ROUNDDOWN(R2982,-2)+ROUNDDOWN(S2982,-2)</f>
        <v/>
      </c>
      <c r="AG2982" s="21">
        <f>ROUNDDOWN(MAX(0,R2982-(AB2982+AC2982+AE2982)*0.6),-2)+ROUNDDOWN(MAX(0,S2982-(AB2982+AC2982+AE2982)*0.4),-2)</f>
        <v/>
      </c>
      <c r="AH2982" s="21">
        <f>ROUNDDOWN(MAX(0,T2982-(AB2982+AD2982)*0.6),-2)+ROUNDDOWN(MAX(0,U2982-(AB2982+AD2982)*0.4),-2)</f>
        <v/>
      </c>
      <c r="AI2982" s="21">
        <f>ROUNDDOWN(T2982,-2)+ROUNDDOWN(U2982,-2)</f>
        <v/>
      </c>
      <c r="AJ2982" s="21">
        <f>M2982+AF2982</f>
        <v/>
      </c>
      <c r="AK2982" s="21">
        <f>M2982+AG2982</f>
        <v/>
      </c>
      <c r="AL2982" s="21">
        <f>N2982+AH2982</f>
        <v/>
      </c>
      <c r="AM2982" s="21">
        <f>O2982+AI2982</f>
        <v/>
      </c>
      <c r="AN2982" s="21">
        <f>N2982+AI2982</f>
        <v/>
      </c>
      <c r="AO2982" s="21">
        <f>ROUNDDOWN((R2982+S2982)*0.2/Y2982+2000,0)</f>
        <v/>
      </c>
      <c r="AP2982" s="21">
        <f>ROUNDDOWN((T2982+U2982)*0.2/Z2982+2000,0)</f>
        <v/>
      </c>
      <c r="AQ2982" s="21">
        <f>AL2982-AK2982</f>
        <v/>
      </c>
      <c r="AR2982" s="21">
        <f>AM2982-AK2982</f>
        <v/>
      </c>
      <c r="AS2982" s="21">
        <f>AM2982-AL2982</f>
        <v/>
      </c>
      <c r="AT2982" s="21">
        <f>AK2982+C2982-AJ2982</f>
        <v/>
      </c>
      <c r="AU2982" s="21">
        <f>AL2982+C2982-AM2982</f>
        <v/>
      </c>
      <c r="AV2982" s="21">
        <f>AN2982+C2982-AM2982</f>
        <v/>
      </c>
    </row>
    <row r="2983">
      <c r="A2983" t="inlineStr">
        <is>
          <t>1万円刻み</t>
        </is>
      </c>
      <c r="B2983" s="21">
        <f>'5_1万円刻み'!$A$1220</f>
        <v/>
      </c>
      <c r="C2983" s="21">
        <f>AO2983</f>
        <v/>
      </c>
      <c r="D2983" s="21" t="n">
        <v>0</v>
      </c>
      <c r="E2983" s="21">
        <f>ROUND(MIN(B2983/12,650000)*12*0.0915+MIN(B2983/12,1390000)*12*(0.0504+0)+B2983*0.005,0)</f>
        <v/>
      </c>
      <c r="F2983" s="21">
        <f>IF(B2983&lt;741000,0,IF(B2983&lt;2191000,B2983-740000,IF(B2983&lt;2193000,1451000,IF(B2983&lt;2196000,1453000,IF(B2983&lt;2200000,1456000,IF(B2983&lt;3600000,ROUND(ROUNDDOWN(B2983/4,-3)*2.8,0)-80000,IF(B2983&lt;6600000,ROUND(ROUNDDOWN(B2983/4,-3)*3.2,0)-440000,IF(B2983&lt;8500000,ROUNDDOWN(B2983*0.9,0)-1100000,B2983-1950000))))))))</f>
        <v/>
      </c>
      <c r="G2983" s="21">
        <f>IF(F2983&gt;23500000,NA(),IF(F2983&lt;=4890000,1040000,IF(F2983&lt;=6550000,670000,620000)))</f>
        <v/>
      </c>
      <c r="H2983" s="21">
        <f>IF(D2983&lt;=0,0,MAX(0,MIN(2000000,D2983-MIN(100000,ROUNDDOWN(F2983*0.05,0)))))</f>
        <v/>
      </c>
      <c r="I2983" s="21">
        <f>IF(C2983&lt;=2000,0,MIN(C2983,ROUNDDOWN(F2983*0.4,0))-2000)</f>
        <v/>
      </c>
      <c r="J2983" s="21">
        <f>MAX(0,ROUNDDOWN(F2983-E2983-G2983,-3))</f>
        <v/>
      </c>
      <c r="K2983" s="21">
        <f>MAX(0,ROUNDDOWN(F2983-E2983-G2983-H2983-I2983,-3))</f>
        <v/>
      </c>
      <c r="L2983" s="21">
        <f>MAX(0,ROUNDDOWN(F2983-E2983-G2983-H2983,-3))</f>
        <v/>
      </c>
      <c r="M2983" s="21">
        <f>IF(J2983&lt;=0,0,ROUNDDOWN((J2983*LOOKUP(J2983,{0,1950001,3300001,6950001,9000001,18000001,40000001},{0.05,0.1,0.2,0.23,0.33,0.4,0.45})-LOOKUP(J2983,{0,1950001,3300001,6950001,9000001,18000001,40000001},{0,97500,427500,636000,1536000,2796000,4796000}))*1.021,-2))</f>
        <v/>
      </c>
      <c r="N2983" s="21">
        <f>IF(K2983&lt;=0,0,ROUNDDOWN((K2983*LOOKUP(K2983,{0,1950001,3300001,6950001,9000001,18000001,40000001},{0.05,0.1,0.2,0.23,0.33,0.4,0.45})-LOOKUP(K2983,{0,1950001,3300001,6950001,9000001,18000001,40000001},{0,97500,427500,636000,1536000,2796000,4796000}))*1.021,-2))</f>
        <v/>
      </c>
      <c r="O2983" s="21">
        <f>IF(L2983&lt;=0,0,ROUNDDOWN((L2983*LOOKUP(L2983,{0,1950001,3300001,6950001,9000001,18000001,40000001},{0.05,0.1,0.2,0.23,0.33,0.4,0.45})-LOOKUP(L2983,{0,1950001,3300001,6950001,9000001,18000001,40000001},{0,97500,427500,636000,1536000,2796000,4796000}))*1.021,-2))</f>
        <v/>
      </c>
      <c r="P2983" s="21">
        <f>MAX(0,ROUNDDOWN(F2983-E2983-430000,-3))</f>
        <v/>
      </c>
      <c r="Q2983" s="21">
        <f>MAX(0,ROUNDDOWN(F2983-E2983-430000-H2983,-3))</f>
        <v/>
      </c>
      <c r="R2983" s="21">
        <f>IF(F2983&lt;=450000,0,MAX(0,P2983*0.06-MIN(50000,P2983)*0.03))</f>
        <v/>
      </c>
      <c r="S2983" s="21">
        <f>IF(F2983&lt;=450000,0,MAX(0,P2983*0.04-MIN(50000,P2983)*0.02))</f>
        <v/>
      </c>
      <c r="T2983" s="21">
        <f>IF(F2983&lt;=450000,0,MAX(0,Q2983*0.06-MIN(50000,Q2983)*0.03))</f>
        <v/>
      </c>
      <c r="U2983" s="21">
        <f>IF(F2983&lt;=450000,0,MAX(0,Q2983*0.04-MIN(50000,Q2983)*0.02))</f>
        <v/>
      </c>
      <c r="V2983" s="21">
        <f>50000+MAX(0,G2983-480000)</f>
        <v/>
      </c>
      <c r="W2983" s="21">
        <f>P2983-V2983</f>
        <v/>
      </c>
      <c r="X2983" s="21">
        <f>Q2983-V2983</f>
        <v/>
      </c>
      <c r="Y2983" s="22">
        <f>IF(W2983&lt;0,0.9,LOOKUP(W2983,{0,1950001,3300001,6950001,9000001,18000001,40000001},{0.84895,0.7979,0.6958,0.66517,0.56307,0.4916,0.44055}))</f>
        <v/>
      </c>
      <c r="Z2983" s="22">
        <f>IF(X2983&lt;0,0.9,LOOKUP(X2983,{0,1950001,3300001,6950001,9000001,18000001,40000001},{0.84895,0.7979,0.6958,0.66517,0.56307,0.4916,0.44055}))</f>
        <v/>
      </c>
      <c r="AA2983" s="22">
        <f>IF(W2983&lt;0,0,CHOOSE(MATCH(W2983,{0,1950001,3300001,6950001,9000001},1),5.105/84.895,10.21/79.79,20.42/69.58,23.483/66.517,33.693/56.307))</f>
        <v/>
      </c>
      <c r="AB2983" s="21">
        <f>IF(C2983&lt;=2000,0,(MIN(C2983,ROUNDDOWN(F2983*0.3,0))-2000)*0.1)</f>
        <v/>
      </c>
      <c r="AC2983" s="21">
        <f>IF(C2983&lt;=2000,0,MIN((C2983-2000)*Y2983,(R2983+S2983)*0.2))</f>
        <v/>
      </c>
      <c r="AD2983" s="21">
        <f>IF(C2983&lt;=2000,0,MIN((C2983-2000)*Z2983,(T2983+U2983)*0.2))</f>
        <v/>
      </c>
      <c r="AE2983" s="21">
        <f>AC2983*AA2983</f>
        <v/>
      </c>
      <c r="AF2983" s="21">
        <f>ROUNDDOWN(R2983,-2)+ROUNDDOWN(S2983,-2)</f>
        <v/>
      </c>
      <c r="AG2983" s="21">
        <f>ROUNDDOWN(MAX(0,R2983-(AB2983+AC2983+AE2983)*0.6),-2)+ROUNDDOWN(MAX(0,S2983-(AB2983+AC2983+AE2983)*0.4),-2)</f>
        <v/>
      </c>
      <c r="AH2983" s="21">
        <f>ROUNDDOWN(MAX(0,T2983-(AB2983+AD2983)*0.6),-2)+ROUNDDOWN(MAX(0,U2983-(AB2983+AD2983)*0.4),-2)</f>
        <v/>
      </c>
      <c r="AI2983" s="21">
        <f>ROUNDDOWN(T2983,-2)+ROUNDDOWN(U2983,-2)</f>
        <v/>
      </c>
      <c r="AJ2983" s="21">
        <f>M2983+AF2983</f>
        <v/>
      </c>
      <c r="AK2983" s="21">
        <f>M2983+AG2983</f>
        <v/>
      </c>
      <c r="AL2983" s="21">
        <f>N2983+AH2983</f>
        <v/>
      </c>
      <c r="AM2983" s="21">
        <f>O2983+AI2983</f>
        <v/>
      </c>
      <c r="AN2983" s="21">
        <f>N2983+AI2983</f>
        <v/>
      </c>
      <c r="AO2983" s="21">
        <f>ROUNDDOWN((R2983+S2983)*0.2/Y2983+2000,0)</f>
        <v/>
      </c>
      <c r="AP2983" s="21">
        <f>ROUNDDOWN((T2983+U2983)*0.2/Z2983+2000,0)</f>
        <v/>
      </c>
      <c r="AQ2983" s="21">
        <f>AL2983-AK2983</f>
        <v/>
      </c>
      <c r="AR2983" s="21">
        <f>AM2983-AK2983</f>
        <v/>
      </c>
      <c r="AS2983" s="21">
        <f>AM2983-AL2983</f>
        <v/>
      </c>
      <c r="AT2983" s="21">
        <f>AK2983+C2983-AJ2983</f>
        <v/>
      </c>
      <c r="AU2983" s="21">
        <f>AL2983+C2983-AM2983</f>
        <v/>
      </c>
      <c r="AV2983" s="21">
        <f>AN2983+C2983-AM2983</f>
        <v/>
      </c>
    </row>
    <row r="2984">
      <c r="A2984" t="inlineStr">
        <is>
          <t>1万円刻み</t>
        </is>
      </c>
      <c r="B2984" s="21">
        <f>'5_1万円刻み'!$A$1221</f>
        <v/>
      </c>
      <c r="C2984" s="21">
        <f>AO2984</f>
        <v/>
      </c>
      <c r="D2984" s="21" t="n">
        <v>0</v>
      </c>
      <c r="E2984" s="21">
        <f>ROUND(MIN(B2984/12,650000)*12*0.0915+MIN(B2984/12,1390000)*12*(0.0504+0)+B2984*0.005,0)</f>
        <v/>
      </c>
      <c r="F2984" s="21">
        <f>IF(B2984&lt;741000,0,IF(B2984&lt;2191000,B2984-740000,IF(B2984&lt;2193000,1451000,IF(B2984&lt;2196000,1453000,IF(B2984&lt;2200000,1456000,IF(B2984&lt;3600000,ROUND(ROUNDDOWN(B2984/4,-3)*2.8,0)-80000,IF(B2984&lt;6600000,ROUND(ROUNDDOWN(B2984/4,-3)*3.2,0)-440000,IF(B2984&lt;8500000,ROUNDDOWN(B2984*0.9,0)-1100000,B2984-1950000))))))))</f>
        <v/>
      </c>
      <c r="G2984" s="21">
        <f>IF(F2984&gt;23500000,NA(),IF(F2984&lt;=4890000,1040000,IF(F2984&lt;=6550000,670000,620000)))</f>
        <v/>
      </c>
      <c r="H2984" s="21">
        <f>IF(D2984&lt;=0,0,MAX(0,MIN(2000000,D2984-MIN(100000,ROUNDDOWN(F2984*0.05,0)))))</f>
        <v/>
      </c>
      <c r="I2984" s="21">
        <f>IF(C2984&lt;=2000,0,MIN(C2984,ROUNDDOWN(F2984*0.4,0))-2000)</f>
        <v/>
      </c>
      <c r="J2984" s="21">
        <f>MAX(0,ROUNDDOWN(F2984-E2984-G2984,-3))</f>
        <v/>
      </c>
      <c r="K2984" s="21">
        <f>MAX(0,ROUNDDOWN(F2984-E2984-G2984-H2984-I2984,-3))</f>
        <v/>
      </c>
      <c r="L2984" s="21">
        <f>MAX(0,ROUNDDOWN(F2984-E2984-G2984-H2984,-3))</f>
        <v/>
      </c>
      <c r="M2984" s="21">
        <f>IF(J2984&lt;=0,0,ROUNDDOWN((J2984*LOOKUP(J2984,{0,1950001,3300001,6950001,9000001,18000001,40000001},{0.05,0.1,0.2,0.23,0.33,0.4,0.45})-LOOKUP(J2984,{0,1950001,3300001,6950001,9000001,18000001,40000001},{0,97500,427500,636000,1536000,2796000,4796000}))*1.021,-2))</f>
        <v/>
      </c>
      <c r="N2984" s="21">
        <f>IF(K2984&lt;=0,0,ROUNDDOWN((K2984*LOOKUP(K2984,{0,1950001,3300001,6950001,9000001,18000001,40000001},{0.05,0.1,0.2,0.23,0.33,0.4,0.45})-LOOKUP(K2984,{0,1950001,3300001,6950001,9000001,18000001,40000001},{0,97500,427500,636000,1536000,2796000,4796000}))*1.021,-2))</f>
        <v/>
      </c>
      <c r="O2984" s="21">
        <f>IF(L2984&lt;=0,0,ROUNDDOWN((L2984*LOOKUP(L2984,{0,1950001,3300001,6950001,9000001,18000001,40000001},{0.05,0.1,0.2,0.23,0.33,0.4,0.45})-LOOKUP(L2984,{0,1950001,3300001,6950001,9000001,18000001,40000001},{0,97500,427500,636000,1536000,2796000,4796000}))*1.021,-2))</f>
        <v/>
      </c>
      <c r="P2984" s="21">
        <f>MAX(0,ROUNDDOWN(F2984-E2984-430000,-3))</f>
        <v/>
      </c>
      <c r="Q2984" s="21">
        <f>MAX(0,ROUNDDOWN(F2984-E2984-430000-H2984,-3))</f>
        <v/>
      </c>
      <c r="R2984" s="21">
        <f>IF(F2984&lt;=450000,0,MAX(0,P2984*0.06-MIN(50000,P2984)*0.03))</f>
        <v/>
      </c>
      <c r="S2984" s="21">
        <f>IF(F2984&lt;=450000,0,MAX(0,P2984*0.04-MIN(50000,P2984)*0.02))</f>
        <v/>
      </c>
      <c r="T2984" s="21">
        <f>IF(F2984&lt;=450000,0,MAX(0,Q2984*0.06-MIN(50000,Q2984)*0.03))</f>
        <v/>
      </c>
      <c r="U2984" s="21">
        <f>IF(F2984&lt;=450000,0,MAX(0,Q2984*0.04-MIN(50000,Q2984)*0.02))</f>
        <v/>
      </c>
      <c r="V2984" s="21">
        <f>50000+MAX(0,G2984-480000)</f>
        <v/>
      </c>
      <c r="W2984" s="21">
        <f>P2984-V2984</f>
        <v/>
      </c>
      <c r="X2984" s="21">
        <f>Q2984-V2984</f>
        <v/>
      </c>
      <c r="Y2984" s="22">
        <f>IF(W2984&lt;0,0.9,LOOKUP(W2984,{0,1950001,3300001,6950001,9000001,18000001,40000001},{0.84895,0.7979,0.6958,0.66517,0.56307,0.4916,0.44055}))</f>
        <v/>
      </c>
      <c r="Z2984" s="22">
        <f>IF(X2984&lt;0,0.9,LOOKUP(X2984,{0,1950001,3300001,6950001,9000001,18000001,40000001},{0.84895,0.7979,0.6958,0.66517,0.56307,0.4916,0.44055}))</f>
        <v/>
      </c>
      <c r="AA2984" s="22">
        <f>IF(W2984&lt;0,0,CHOOSE(MATCH(W2984,{0,1950001,3300001,6950001,9000001},1),5.105/84.895,10.21/79.79,20.42/69.58,23.483/66.517,33.693/56.307))</f>
        <v/>
      </c>
      <c r="AB2984" s="21">
        <f>IF(C2984&lt;=2000,0,(MIN(C2984,ROUNDDOWN(F2984*0.3,0))-2000)*0.1)</f>
        <v/>
      </c>
      <c r="AC2984" s="21">
        <f>IF(C2984&lt;=2000,0,MIN((C2984-2000)*Y2984,(R2984+S2984)*0.2))</f>
        <v/>
      </c>
      <c r="AD2984" s="21">
        <f>IF(C2984&lt;=2000,0,MIN((C2984-2000)*Z2984,(T2984+U2984)*0.2))</f>
        <v/>
      </c>
      <c r="AE2984" s="21">
        <f>AC2984*AA2984</f>
        <v/>
      </c>
      <c r="AF2984" s="21">
        <f>ROUNDDOWN(R2984,-2)+ROUNDDOWN(S2984,-2)</f>
        <v/>
      </c>
      <c r="AG2984" s="21">
        <f>ROUNDDOWN(MAX(0,R2984-(AB2984+AC2984+AE2984)*0.6),-2)+ROUNDDOWN(MAX(0,S2984-(AB2984+AC2984+AE2984)*0.4),-2)</f>
        <v/>
      </c>
      <c r="AH2984" s="21">
        <f>ROUNDDOWN(MAX(0,T2984-(AB2984+AD2984)*0.6),-2)+ROUNDDOWN(MAX(0,U2984-(AB2984+AD2984)*0.4),-2)</f>
        <v/>
      </c>
      <c r="AI2984" s="21">
        <f>ROUNDDOWN(T2984,-2)+ROUNDDOWN(U2984,-2)</f>
        <v/>
      </c>
      <c r="AJ2984" s="21">
        <f>M2984+AF2984</f>
        <v/>
      </c>
      <c r="AK2984" s="21">
        <f>M2984+AG2984</f>
        <v/>
      </c>
      <c r="AL2984" s="21">
        <f>N2984+AH2984</f>
        <v/>
      </c>
      <c r="AM2984" s="21">
        <f>O2984+AI2984</f>
        <v/>
      </c>
      <c r="AN2984" s="21">
        <f>N2984+AI2984</f>
        <v/>
      </c>
      <c r="AO2984" s="21">
        <f>ROUNDDOWN((R2984+S2984)*0.2/Y2984+2000,0)</f>
        <v/>
      </c>
      <c r="AP2984" s="21">
        <f>ROUNDDOWN((T2984+U2984)*0.2/Z2984+2000,0)</f>
        <v/>
      </c>
      <c r="AQ2984" s="21">
        <f>AL2984-AK2984</f>
        <v/>
      </c>
      <c r="AR2984" s="21">
        <f>AM2984-AK2984</f>
        <v/>
      </c>
      <c r="AS2984" s="21">
        <f>AM2984-AL2984</f>
        <v/>
      </c>
      <c r="AT2984" s="21">
        <f>AK2984+C2984-AJ2984</f>
        <v/>
      </c>
      <c r="AU2984" s="21">
        <f>AL2984+C2984-AM2984</f>
        <v/>
      </c>
      <c r="AV2984" s="21">
        <f>AN2984+C2984-AM2984</f>
        <v/>
      </c>
    </row>
    <row r="2985">
      <c r="A2985" t="inlineStr">
        <is>
          <t>1万円刻み</t>
        </is>
      </c>
      <c r="B2985" s="21">
        <f>'5_1万円刻み'!$A$1222</f>
        <v/>
      </c>
      <c r="C2985" s="21">
        <f>AO2985</f>
        <v/>
      </c>
      <c r="D2985" s="21" t="n">
        <v>0</v>
      </c>
      <c r="E2985" s="21">
        <f>ROUND(MIN(B2985/12,650000)*12*0.0915+MIN(B2985/12,1390000)*12*(0.0504+0)+B2985*0.005,0)</f>
        <v/>
      </c>
      <c r="F2985" s="21">
        <f>IF(B2985&lt;741000,0,IF(B2985&lt;2191000,B2985-740000,IF(B2985&lt;2193000,1451000,IF(B2985&lt;2196000,1453000,IF(B2985&lt;2200000,1456000,IF(B2985&lt;3600000,ROUND(ROUNDDOWN(B2985/4,-3)*2.8,0)-80000,IF(B2985&lt;6600000,ROUND(ROUNDDOWN(B2985/4,-3)*3.2,0)-440000,IF(B2985&lt;8500000,ROUNDDOWN(B2985*0.9,0)-1100000,B2985-1950000))))))))</f>
        <v/>
      </c>
      <c r="G2985" s="21">
        <f>IF(F2985&gt;23500000,NA(),IF(F2985&lt;=4890000,1040000,IF(F2985&lt;=6550000,670000,620000)))</f>
        <v/>
      </c>
      <c r="H2985" s="21">
        <f>IF(D2985&lt;=0,0,MAX(0,MIN(2000000,D2985-MIN(100000,ROUNDDOWN(F2985*0.05,0)))))</f>
        <v/>
      </c>
      <c r="I2985" s="21">
        <f>IF(C2985&lt;=2000,0,MIN(C2985,ROUNDDOWN(F2985*0.4,0))-2000)</f>
        <v/>
      </c>
      <c r="J2985" s="21">
        <f>MAX(0,ROUNDDOWN(F2985-E2985-G2985,-3))</f>
        <v/>
      </c>
      <c r="K2985" s="21">
        <f>MAX(0,ROUNDDOWN(F2985-E2985-G2985-H2985-I2985,-3))</f>
        <v/>
      </c>
      <c r="L2985" s="21">
        <f>MAX(0,ROUNDDOWN(F2985-E2985-G2985-H2985,-3))</f>
        <v/>
      </c>
      <c r="M2985" s="21">
        <f>IF(J2985&lt;=0,0,ROUNDDOWN((J2985*LOOKUP(J2985,{0,1950001,3300001,6950001,9000001,18000001,40000001},{0.05,0.1,0.2,0.23,0.33,0.4,0.45})-LOOKUP(J2985,{0,1950001,3300001,6950001,9000001,18000001,40000001},{0,97500,427500,636000,1536000,2796000,4796000}))*1.021,-2))</f>
        <v/>
      </c>
      <c r="N2985" s="21">
        <f>IF(K2985&lt;=0,0,ROUNDDOWN((K2985*LOOKUP(K2985,{0,1950001,3300001,6950001,9000001,18000001,40000001},{0.05,0.1,0.2,0.23,0.33,0.4,0.45})-LOOKUP(K2985,{0,1950001,3300001,6950001,9000001,18000001,40000001},{0,97500,427500,636000,1536000,2796000,4796000}))*1.021,-2))</f>
        <v/>
      </c>
      <c r="O2985" s="21">
        <f>IF(L2985&lt;=0,0,ROUNDDOWN((L2985*LOOKUP(L2985,{0,1950001,3300001,6950001,9000001,18000001,40000001},{0.05,0.1,0.2,0.23,0.33,0.4,0.45})-LOOKUP(L2985,{0,1950001,3300001,6950001,9000001,18000001,40000001},{0,97500,427500,636000,1536000,2796000,4796000}))*1.021,-2))</f>
        <v/>
      </c>
      <c r="P2985" s="21">
        <f>MAX(0,ROUNDDOWN(F2985-E2985-430000,-3))</f>
        <v/>
      </c>
      <c r="Q2985" s="21">
        <f>MAX(0,ROUNDDOWN(F2985-E2985-430000-H2985,-3))</f>
        <v/>
      </c>
      <c r="R2985" s="21">
        <f>IF(F2985&lt;=450000,0,MAX(0,P2985*0.06-MIN(50000,P2985)*0.03))</f>
        <v/>
      </c>
      <c r="S2985" s="21">
        <f>IF(F2985&lt;=450000,0,MAX(0,P2985*0.04-MIN(50000,P2985)*0.02))</f>
        <v/>
      </c>
      <c r="T2985" s="21">
        <f>IF(F2985&lt;=450000,0,MAX(0,Q2985*0.06-MIN(50000,Q2985)*0.03))</f>
        <v/>
      </c>
      <c r="U2985" s="21">
        <f>IF(F2985&lt;=450000,0,MAX(0,Q2985*0.04-MIN(50000,Q2985)*0.02))</f>
        <v/>
      </c>
      <c r="V2985" s="21">
        <f>50000+MAX(0,G2985-480000)</f>
        <v/>
      </c>
      <c r="W2985" s="21">
        <f>P2985-V2985</f>
        <v/>
      </c>
      <c r="X2985" s="21">
        <f>Q2985-V2985</f>
        <v/>
      </c>
      <c r="Y2985" s="22">
        <f>IF(W2985&lt;0,0.9,LOOKUP(W2985,{0,1950001,3300001,6950001,9000001,18000001,40000001},{0.84895,0.7979,0.6958,0.66517,0.56307,0.4916,0.44055}))</f>
        <v/>
      </c>
      <c r="Z2985" s="22">
        <f>IF(X2985&lt;0,0.9,LOOKUP(X2985,{0,1950001,3300001,6950001,9000001,18000001,40000001},{0.84895,0.7979,0.6958,0.66517,0.56307,0.4916,0.44055}))</f>
        <v/>
      </c>
      <c r="AA2985" s="22">
        <f>IF(W2985&lt;0,0,CHOOSE(MATCH(W2985,{0,1950001,3300001,6950001,9000001},1),5.105/84.895,10.21/79.79,20.42/69.58,23.483/66.517,33.693/56.307))</f>
        <v/>
      </c>
      <c r="AB2985" s="21">
        <f>IF(C2985&lt;=2000,0,(MIN(C2985,ROUNDDOWN(F2985*0.3,0))-2000)*0.1)</f>
        <v/>
      </c>
      <c r="AC2985" s="21">
        <f>IF(C2985&lt;=2000,0,MIN((C2985-2000)*Y2985,(R2985+S2985)*0.2))</f>
        <v/>
      </c>
      <c r="AD2985" s="21">
        <f>IF(C2985&lt;=2000,0,MIN((C2985-2000)*Z2985,(T2985+U2985)*0.2))</f>
        <v/>
      </c>
      <c r="AE2985" s="21">
        <f>AC2985*AA2985</f>
        <v/>
      </c>
      <c r="AF2985" s="21">
        <f>ROUNDDOWN(R2985,-2)+ROUNDDOWN(S2985,-2)</f>
        <v/>
      </c>
      <c r="AG2985" s="21">
        <f>ROUNDDOWN(MAX(0,R2985-(AB2985+AC2985+AE2985)*0.6),-2)+ROUNDDOWN(MAX(0,S2985-(AB2985+AC2985+AE2985)*0.4),-2)</f>
        <v/>
      </c>
      <c r="AH2985" s="21">
        <f>ROUNDDOWN(MAX(0,T2985-(AB2985+AD2985)*0.6),-2)+ROUNDDOWN(MAX(0,U2985-(AB2985+AD2985)*0.4),-2)</f>
        <v/>
      </c>
      <c r="AI2985" s="21">
        <f>ROUNDDOWN(T2985,-2)+ROUNDDOWN(U2985,-2)</f>
        <v/>
      </c>
      <c r="AJ2985" s="21">
        <f>M2985+AF2985</f>
        <v/>
      </c>
      <c r="AK2985" s="21">
        <f>M2985+AG2985</f>
        <v/>
      </c>
      <c r="AL2985" s="21">
        <f>N2985+AH2985</f>
        <v/>
      </c>
      <c r="AM2985" s="21">
        <f>O2985+AI2985</f>
        <v/>
      </c>
      <c r="AN2985" s="21">
        <f>N2985+AI2985</f>
        <v/>
      </c>
      <c r="AO2985" s="21">
        <f>ROUNDDOWN((R2985+S2985)*0.2/Y2985+2000,0)</f>
        <v/>
      </c>
      <c r="AP2985" s="21">
        <f>ROUNDDOWN((T2985+U2985)*0.2/Z2985+2000,0)</f>
        <v/>
      </c>
      <c r="AQ2985" s="21">
        <f>AL2985-AK2985</f>
        <v/>
      </c>
      <c r="AR2985" s="21">
        <f>AM2985-AK2985</f>
        <v/>
      </c>
      <c r="AS2985" s="21">
        <f>AM2985-AL2985</f>
        <v/>
      </c>
      <c r="AT2985" s="21">
        <f>AK2985+C2985-AJ2985</f>
        <v/>
      </c>
      <c r="AU2985" s="21">
        <f>AL2985+C2985-AM2985</f>
        <v/>
      </c>
      <c r="AV2985" s="21">
        <f>AN2985+C2985-AM2985</f>
        <v/>
      </c>
    </row>
    <row r="2986">
      <c r="A2986" t="inlineStr">
        <is>
          <t>1万円刻み</t>
        </is>
      </c>
      <c r="B2986" s="21">
        <f>'5_1万円刻み'!$A$1223</f>
        <v/>
      </c>
      <c r="C2986" s="21">
        <f>AO2986</f>
        <v/>
      </c>
      <c r="D2986" s="21" t="n">
        <v>0</v>
      </c>
      <c r="E2986" s="21">
        <f>ROUND(MIN(B2986/12,650000)*12*0.0915+MIN(B2986/12,1390000)*12*(0.0504+0)+B2986*0.005,0)</f>
        <v/>
      </c>
      <c r="F2986" s="21">
        <f>IF(B2986&lt;741000,0,IF(B2986&lt;2191000,B2986-740000,IF(B2986&lt;2193000,1451000,IF(B2986&lt;2196000,1453000,IF(B2986&lt;2200000,1456000,IF(B2986&lt;3600000,ROUND(ROUNDDOWN(B2986/4,-3)*2.8,0)-80000,IF(B2986&lt;6600000,ROUND(ROUNDDOWN(B2986/4,-3)*3.2,0)-440000,IF(B2986&lt;8500000,ROUNDDOWN(B2986*0.9,0)-1100000,B2986-1950000))))))))</f>
        <v/>
      </c>
      <c r="G2986" s="21">
        <f>IF(F2986&gt;23500000,NA(),IF(F2986&lt;=4890000,1040000,IF(F2986&lt;=6550000,670000,620000)))</f>
        <v/>
      </c>
      <c r="H2986" s="21">
        <f>IF(D2986&lt;=0,0,MAX(0,MIN(2000000,D2986-MIN(100000,ROUNDDOWN(F2986*0.05,0)))))</f>
        <v/>
      </c>
      <c r="I2986" s="21">
        <f>IF(C2986&lt;=2000,0,MIN(C2986,ROUNDDOWN(F2986*0.4,0))-2000)</f>
        <v/>
      </c>
      <c r="J2986" s="21">
        <f>MAX(0,ROUNDDOWN(F2986-E2986-G2986,-3))</f>
        <v/>
      </c>
      <c r="K2986" s="21">
        <f>MAX(0,ROUNDDOWN(F2986-E2986-G2986-H2986-I2986,-3))</f>
        <v/>
      </c>
      <c r="L2986" s="21">
        <f>MAX(0,ROUNDDOWN(F2986-E2986-G2986-H2986,-3))</f>
        <v/>
      </c>
      <c r="M2986" s="21">
        <f>IF(J2986&lt;=0,0,ROUNDDOWN((J2986*LOOKUP(J2986,{0,1950001,3300001,6950001,9000001,18000001,40000001},{0.05,0.1,0.2,0.23,0.33,0.4,0.45})-LOOKUP(J2986,{0,1950001,3300001,6950001,9000001,18000001,40000001},{0,97500,427500,636000,1536000,2796000,4796000}))*1.021,-2))</f>
        <v/>
      </c>
      <c r="N2986" s="21">
        <f>IF(K2986&lt;=0,0,ROUNDDOWN((K2986*LOOKUP(K2986,{0,1950001,3300001,6950001,9000001,18000001,40000001},{0.05,0.1,0.2,0.23,0.33,0.4,0.45})-LOOKUP(K2986,{0,1950001,3300001,6950001,9000001,18000001,40000001},{0,97500,427500,636000,1536000,2796000,4796000}))*1.021,-2))</f>
        <v/>
      </c>
      <c r="O2986" s="21">
        <f>IF(L2986&lt;=0,0,ROUNDDOWN((L2986*LOOKUP(L2986,{0,1950001,3300001,6950001,9000001,18000001,40000001},{0.05,0.1,0.2,0.23,0.33,0.4,0.45})-LOOKUP(L2986,{0,1950001,3300001,6950001,9000001,18000001,40000001},{0,97500,427500,636000,1536000,2796000,4796000}))*1.021,-2))</f>
        <v/>
      </c>
      <c r="P2986" s="21">
        <f>MAX(0,ROUNDDOWN(F2986-E2986-430000,-3))</f>
        <v/>
      </c>
      <c r="Q2986" s="21">
        <f>MAX(0,ROUNDDOWN(F2986-E2986-430000-H2986,-3))</f>
        <v/>
      </c>
      <c r="R2986" s="21">
        <f>IF(F2986&lt;=450000,0,MAX(0,P2986*0.06-MIN(50000,P2986)*0.03))</f>
        <v/>
      </c>
      <c r="S2986" s="21">
        <f>IF(F2986&lt;=450000,0,MAX(0,P2986*0.04-MIN(50000,P2986)*0.02))</f>
        <v/>
      </c>
      <c r="T2986" s="21">
        <f>IF(F2986&lt;=450000,0,MAX(0,Q2986*0.06-MIN(50000,Q2986)*0.03))</f>
        <v/>
      </c>
      <c r="U2986" s="21">
        <f>IF(F2986&lt;=450000,0,MAX(0,Q2986*0.04-MIN(50000,Q2986)*0.02))</f>
        <v/>
      </c>
      <c r="V2986" s="21">
        <f>50000+MAX(0,G2986-480000)</f>
        <v/>
      </c>
      <c r="W2986" s="21">
        <f>P2986-V2986</f>
        <v/>
      </c>
      <c r="X2986" s="21">
        <f>Q2986-V2986</f>
        <v/>
      </c>
      <c r="Y2986" s="22">
        <f>IF(W2986&lt;0,0.9,LOOKUP(W2986,{0,1950001,3300001,6950001,9000001,18000001,40000001},{0.84895,0.7979,0.6958,0.66517,0.56307,0.4916,0.44055}))</f>
        <v/>
      </c>
      <c r="Z2986" s="22">
        <f>IF(X2986&lt;0,0.9,LOOKUP(X2986,{0,1950001,3300001,6950001,9000001,18000001,40000001},{0.84895,0.7979,0.6958,0.66517,0.56307,0.4916,0.44055}))</f>
        <v/>
      </c>
      <c r="AA2986" s="22">
        <f>IF(W2986&lt;0,0,CHOOSE(MATCH(W2986,{0,1950001,3300001,6950001,9000001},1),5.105/84.895,10.21/79.79,20.42/69.58,23.483/66.517,33.693/56.307))</f>
        <v/>
      </c>
      <c r="AB2986" s="21">
        <f>IF(C2986&lt;=2000,0,(MIN(C2986,ROUNDDOWN(F2986*0.3,0))-2000)*0.1)</f>
        <v/>
      </c>
      <c r="AC2986" s="21">
        <f>IF(C2986&lt;=2000,0,MIN((C2986-2000)*Y2986,(R2986+S2986)*0.2))</f>
        <v/>
      </c>
      <c r="AD2986" s="21">
        <f>IF(C2986&lt;=2000,0,MIN((C2986-2000)*Z2986,(T2986+U2986)*0.2))</f>
        <v/>
      </c>
      <c r="AE2986" s="21">
        <f>AC2986*AA2986</f>
        <v/>
      </c>
      <c r="AF2986" s="21">
        <f>ROUNDDOWN(R2986,-2)+ROUNDDOWN(S2986,-2)</f>
        <v/>
      </c>
      <c r="AG2986" s="21">
        <f>ROUNDDOWN(MAX(0,R2986-(AB2986+AC2986+AE2986)*0.6),-2)+ROUNDDOWN(MAX(0,S2986-(AB2986+AC2986+AE2986)*0.4),-2)</f>
        <v/>
      </c>
      <c r="AH2986" s="21">
        <f>ROUNDDOWN(MAX(0,T2986-(AB2986+AD2986)*0.6),-2)+ROUNDDOWN(MAX(0,U2986-(AB2986+AD2986)*0.4),-2)</f>
        <v/>
      </c>
      <c r="AI2986" s="21">
        <f>ROUNDDOWN(T2986,-2)+ROUNDDOWN(U2986,-2)</f>
        <v/>
      </c>
      <c r="AJ2986" s="21">
        <f>M2986+AF2986</f>
        <v/>
      </c>
      <c r="AK2986" s="21">
        <f>M2986+AG2986</f>
        <v/>
      </c>
      <c r="AL2986" s="21">
        <f>N2986+AH2986</f>
        <v/>
      </c>
      <c r="AM2986" s="21">
        <f>O2986+AI2986</f>
        <v/>
      </c>
      <c r="AN2986" s="21">
        <f>N2986+AI2986</f>
        <v/>
      </c>
      <c r="AO2986" s="21">
        <f>ROUNDDOWN((R2986+S2986)*0.2/Y2986+2000,0)</f>
        <v/>
      </c>
      <c r="AP2986" s="21">
        <f>ROUNDDOWN((T2986+U2986)*0.2/Z2986+2000,0)</f>
        <v/>
      </c>
      <c r="AQ2986" s="21">
        <f>AL2986-AK2986</f>
        <v/>
      </c>
      <c r="AR2986" s="21">
        <f>AM2986-AK2986</f>
        <v/>
      </c>
      <c r="AS2986" s="21">
        <f>AM2986-AL2986</f>
        <v/>
      </c>
      <c r="AT2986" s="21">
        <f>AK2986+C2986-AJ2986</f>
        <v/>
      </c>
      <c r="AU2986" s="21">
        <f>AL2986+C2986-AM2986</f>
        <v/>
      </c>
      <c r="AV2986" s="21">
        <f>AN2986+C2986-AM2986</f>
        <v/>
      </c>
    </row>
    <row r="2987">
      <c r="A2987" t="inlineStr">
        <is>
          <t>1万円刻み</t>
        </is>
      </c>
      <c r="B2987" s="21">
        <f>'5_1万円刻み'!$A$1224</f>
        <v/>
      </c>
      <c r="C2987" s="21">
        <f>AO2987</f>
        <v/>
      </c>
      <c r="D2987" s="21" t="n">
        <v>0</v>
      </c>
      <c r="E2987" s="21">
        <f>ROUND(MIN(B2987/12,650000)*12*0.0915+MIN(B2987/12,1390000)*12*(0.0504+0)+B2987*0.005,0)</f>
        <v/>
      </c>
      <c r="F2987" s="21">
        <f>IF(B2987&lt;741000,0,IF(B2987&lt;2191000,B2987-740000,IF(B2987&lt;2193000,1451000,IF(B2987&lt;2196000,1453000,IF(B2987&lt;2200000,1456000,IF(B2987&lt;3600000,ROUND(ROUNDDOWN(B2987/4,-3)*2.8,0)-80000,IF(B2987&lt;6600000,ROUND(ROUNDDOWN(B2987/4,-3)*3.2,0)-440000,IF(B2987&lt;8500000,ROUNDDOWN(B2987*0.9,0)-1100000,B2987-1950000))))))))</f>
        <v/>
      </c>
      <c r="G2987" s="21">
        <f>IF(F2987&gt;23500000,NA(),IF(F2987&lt;=4890000,1040000,IF(F2987&lt;=6550000,670000,620000)))</f>
        <v/>
      </c>
      <c r="H2987" s="21">
        <f>IF(D2987&lt;=0,0,MAX(0,MIN(2000000,D2987-MIN(100000,ROUNDDOWN(F2987*0.05,0)))))</f>
        <v/>
      </c>
      <c r="I2987" s="21">
        <f>IF(C2987&lt;=2000,0,MIN(C2987,ROUNDDOWN(F2987*0.4,0))-2000)</f>
        <v/>
      </c>
      <c r="J2987" s="21">
        <f>MAX(0,ROUNDDOWN(F2987-E2987-G2987,-3))</f>
        <v/>
      </c>
      <c r="K2987" s="21">
        <f>MAX(0,ROUNDDOWN(F2987-E2987-G2987-H2987-I2987,-3))</f>
        <v/>
      </c>
      <c r="L2987" s="21">
        <f>MAX(0,ROUNDDOWN(F2987-E2987-G2987-H2987,-3))</f>
        <v/>
      </c>
      <c r="M2987" s="21">
        <f>IF(J2987&lt;=0,0,ROUNDDOWN((J2987*LOOKUP(J2987,{0,1950001,3300001,6950001,9000001,18000001,40000001},{0.05,0.1,0.2,0.23,0.33,0.4,0.45})-LOOKUP(J2987,{0,1950001,3300001,6950001,9000001,18000001,40000001},{0,97500,427500,636000,1536000,2796000,4796000}))*1.021,-2))</f>
        <v/>
      </c>
      <c r="N2987" s="21">
        <f>IF(K2987&lt;=0,0,ROUNDDOWN((K2987*LOOKUP(K2987,{0,1950001,3300001,6950001,9000001,18000001,40000001},{0.05,0.1,0.2,0.23,0.33,0.4,0.45})-LOOKUP(K2987,{0,1950001,3300001,6950001,9000001,18000001,40000001},{0,97500,427500,636000,1536000,2796000,4796000}))*1.021,-2))</f>
        <v/>
      </c>
      <c r="O2987" s="21">
        <f>IF(L2987&lt;=0,0,ROUNDDOWN((L2987*LOOKUP(L2987,{0,1950001,3300001,6950001,9000001,18000001,40000001},{0.05,0.1,0.2,0.23,0.33,0.4,0.45})-LOOKUP(L2987,{0,1950001,3300001,6950001,9000001,18000001,40000001},{0,97500,427500,636000,1536000,2796000,4796000}))*1.021,-2))</f>
        <v/>
      </c>
      <c r="P2987" s="21">
        <f>MAX(0,ROUNDDOWN(F2987-E2987-430000,-3))</f>
        <v/>
      </c>
      <c r="Q2987" s="21">
        <f>MAX(0,ROUNDDOWN(F2987-E2987-430000-H2987,-3))</f>
        <v/>
      </c>
      <c r="R2987" s="21">
        <f>IF(F2987&lt;=450000,0,MAX(0,P2987*0.06-MIN(50000,P2987)*0.03))</f>
        <v/>
      </c>
      <c r="S2987" s="21">
        <f>IF(F2987&lt;=450000,0,MAX(0,P2987*0.04-MIN(50000,P2987)*0.02))</f>
        <v/>
      </c>
      <c r="T2987" s="21">
        <f>IF(F2987&lt;=450000,0,MAX(0,Q2987*0.06-MIN(50000,Q2987)*0.03))</f>
        <v/>
      </c>
      <c r="U2987" s="21">
        <f>IF(F2987&lt;=450000,0,MAX(0,Q2987*0.04-MIN(50000,Q2987)*0.02))</f>
        <v/>
      </c>
      <c r="V2987" s="21">
        <f>50000+MAX(0,G2987-480000)</f>
        <v/>
      </c>
      <c r="W2987" s="21">
        <f>P2987-V2987</f>
        <v/>
      </c>
      <c r="X2987" s="21">
        <f>Q2987-V2987</f>
        <v/>
      </c>
      <c r="Y2987" s="22">
        <f>IF(W2987&lt;0,0.9,LOOKUP(W2987,{0,1950001,3300001,6950001,9000001,18000001,40000001},{0.84895,0.7979,0.6958,0.66517,0.56307,0.4916,0.44055}))</f>
        <v/>
      </c>
      <c r="Z2987" s="22">
        <f>IF(X2987&lt;0,0.9,LOOKUP(X2987,{0,1950001,3300001,6950001,9000001,18000001,40000001},{0.84895,0.7979,0.6958,0.66517,0.56307,0.4916,0.44055}))</f>
        <v/>
      </c>
      <c r="AA2987" s="22">
        <f>IF(W2987&lt;0,0,CHOOSE(MATCH(W2987,{0,1950001,3300001,6950001,9000001},1),5.105/84.895,10.21/79.79,20.42/69.58,23.483/66.517,33.693/56.307))</f>
        <v/>
      </c>
      <c r="AB2987" s="21">
        <f>IF(C2987&lt;=2000,0,(MIN(C2987,ROUNDDOWN(F2987*0.3,0))-2000)*0.1)</f>
        <v/>
      </c>
      <c r="AC2987" s="21">
        <f>IF(C2987&lt;=2000,0,MIN((C2987-2000)*Y2987,(R2987+S2987)*0.2))</f>
        <v/>
      </c>
      <c r="AD2987" s="21">
        <f>IF(C2987&lt;=2000,0,MIN((C2987-2000)*Z2987,(T2987+U2987)*0.2))</f>
        <v/>
      </c>
      <c r="AE2987" s="21">
        <f>AC2987*AA2987</f>
        <v/>
      </c>
      <c r="AF2987" s="21">
        <f>ROUNDDOWN(R2987,-2)+ROUNDDOWN(S2987,-2)</f>
        <v/>
      </c>
      <c r="AG2987" s="21">
        <f>ROUNDDOWN(MAX(0,R2987-(AB2987+AC2987+AE2987)*0.6),-2)+ROUNDDOWN(MAX(0,S2987-(AB2987+AC2987+AE2987)*0.4),-2)</f>
        <v/>
      </c>
      <c r="AH2987" s="21">
        <f>ROUNDDOWN(MAX(0,T2987-(AB2987+AD2987)*0.6),-2)+ROUNDDOWN(MAX(0,U2987-(AB2987+AD2987)*0.4),-2)</f>
        <v/>
      </c>
      <c r="AI2987" s="21">
        <f>ROUNDDOWN(T2987,-2)+ROUNDDOWN(U2987,-2)</f>
        <v/>
      </c>
      <c r="AJ2987" s="21">
        <f>M2987+AF2987</f>
        <v/>
      </c>
      <c r="AK2987" s="21">
        <f>M2987+AG2987</f>
        <v/>
      </c>
      <c r="AL2987" s="21">
        <f>N2987+AH2987</f>
        <v/>
      </c>
      <c r="AM2987" s="21">
        <f>O2987+AI2987</f>
        <v/>
      </c>
      <c r="AN2987" s="21">
        <f>N2987+AI2987</f>
        <v/>
      </c>
      <c r="AO2987" s="21">
        <f>ROUNDDOWN((R2987+S2987)*0.2/Y2987+2000,0)</f>
        <v/>
      </c>
      <c r="AP2987" s="21">
        <f>ROUNDDOWN((T2987+U2987)*0.2/Z2987+2000,0)</f>
        <v/>
      </c>
      <c r="AQ2987" s="21">
        <f>AL2987-AK2987</f>
        <v/>
      </c>
      <c r="AR2987" s="21">
        <f>AM2987-AK2987</f>
        <v/>
      </c>
      <c r="AS2987" s="21">
        <f>AM2987-AL2987</f>
        <v/>
      </c>
      <c r="AT2987" s="21">
        <f>AK2987+C2987-AJ2987</f>
        <v/>
      </c>
      <c r="AU2987" s="21">
        <f>AL2987+C2987-AM2987</f>
        <v/>
      </c>
      <c r="AV2987" s="21">
        <f>AN2987+C2987-AM2987</f>
        <v/>
      </c>
    </row>
    <row r="2988">
      <c r="A2988" t="inlineStr">
        <is>
          <t>1万円刻み</t>
        </is>
      </c>
      <c r="B2988" s="21">
        <f>'5_1万円刻み'!$A$1225</f>
        <v/>
      </c>
      <c r="C2988" s="21">
        <f>AO2988</f>
        <v/>
      </c>
      <c r="D2988" s="21" t="n">
        <v>0</v>
      </c>
      <c r="E2988" s="21">
        <f>ROUND(MIN(B2988/12,650000)*12*0.0915+MIN(B2988/12,1390000)*12*(0.0504+0)+B2988*0.005,0)</f>
        <v/>
      </c>
      <c r="F2988" s="21">
        <f>IF(B2988&lt;741000,0,IF(B2988&lt;2191000,B2988-740000,IF(B2988&lt;2193000,1451000,IF(B2988&lt;2196000,1453000,IF(B2988&lt;2200000,1456000,IF(B2988&lt;3600000,ROUND(ROUNDDOWN(B2988/4,-3)*2.8,0)-80000,IF(B2988&lt;6600000,ROUND(ROUNDDOWN(B2988/4,-3)*3.2,0)-440000,IF(B2988&lt;8500000,ROUNDDOWN(B2988*0.9,0)-1100000,B2988-1950000))))))))</f>
        <v/>
      </c>
      <c r="G2988" s="21">
        <f>IF(F2988&gt;23500000,NA(),IF(F2988&lt;=4890000,1040000,IF(F2988&lt;=6550000,670000,620000)))</f>
        <v/>
      </c>
      <c r="H2988" s="21">
        <f>IF(D2988&lt;=0,0,MAX(0,MIN(2000000,D2988-MIN(100000,ROUNDDOWN(F2988*0.05,0)))))</f>
        <v/>
      </c>
      <c r="I2988" s="21">
        <f>IF(C2988&lt;=2000,0,MIN(C2988,ROUNDDOWN(F2988*0.4,0))-2000)</f>
        <v/>
      </c>
      <c r="J2988" s="21">
        <f>MAX(0,ROUNDDOWN(F2988-E2988-G2988,-3))</f>
        <v/>
      </c>
      <c r="K2988" s="21">
        <f>MAX(0,ROUNDDOWN(F2988-E2988-G2988-H2988-I2988,-3))</f>
        <v/>
      </c>
      <c r="L2988" s="21">
        <f>MAX(0,ROUNDDOWN(F2988-E2988-G2988-H2988,-3))</f>
        <v/>
      </c>
      <c r="M2988" s="21">
        <f>IF(J2988&lt;=0,0,ROUNDDOWN((J2988*LOOKUP(J2988,{0,1950001,3300001,6950001,9000001,18000001,40000001},{0.05,0.1,0.2,0.23,0.33,0.4,0.45})-LOOKUP(J2988,{0,1950001,3300001,6950001,9000001,18000001,40000001},{0,97500,427500,636000,1536000,2796000,4796000}))*1.021,-2))</f>
        <v/>
      </c>
      <c r="N2988" s="21">
        <f>IF(K2988&lt;=0,0,ROUNDDOWN((K2988*LOOKUP(K2988,{0,1950001,3300001,6950001,9000001,18000001,40000001},{0.05,0.1,0.2,0.23,0.33,0.4,0.45})-LOOKUP(K2988,{0,1950001,3300001,6950001,9000001,18000001,40000001},{0,97500,427500,636000,1536000,2796000,4796000}))*1.021,-2))</f>
        <v/>
      </c>
      <c r="O2988" s="21">
        <f>IF(L2988&lt;=0,0,ROUNDDOWN((L2988*LOOKUP(L2988,{0,1950001,3300001,6950001,9000001,18000001,40000001},{0.05,0.1,0.2,0.23,0.33,0.4,0.45})-LOOKUP(L2988,{0,1950001,3300001,6950001,9000001,18000001,40000001},{0,97500,427500,636000,1536000,2796000,4796000}))*1.021,-2))</f>
        <v/>
      </c>
      <c r="P2988" s="21">
        <f>MAX(0,ROUNDDOWN(F2988-E2988-430000,-3))</f>
        <v/>
      </c>
      <c r="Q2988" s="21">
        <f>MAX(0,ROUNDDOWN(F2988-E2988-430000-H2988,-3))</f>
        <v/>
      </c>
      <c r="R2988" s="21">
        <f>IF(F2988&lt;=450000,0,MAX(0,P2988*0.06-MIN(50000,P2988)*0.03))</f>
        <v/>
      </c>
      <c r="S2988" s="21">
        <f>IF(F2988&lt;=450000,0,MAX(0,P2988*0.04-MIN(50000,P2988)*0.02))</f>
        <v/>
      </c>
      <c r="T2988" s="21">
        <f>IF(F2988&lt;=450000,0,MAX(0,Q2988*0.06-MIN(50000,Q2988)*0.03))</f>
        <v/>
      </c>
      <c r="U2988" s="21">
        <f>IF(F2988&lt;=450000,0,MAX(0,Q2988*0.04-MIN(50000,Q2988)*0.02))</f>
        <v/>
      </c>
      <c r="V2988" s="21">
        <f>50000+MAX(0,G2988-480000)</f>
        <v/>
      </c>
      <c r="W2988" s="21">
        <f>P2988-V2988</f>
        <v/>
      </c>
      <c r="X2988" s="21">
        <f>Q2988-V2988</f>
        <v/>
      </c>
      <c r="Y2988" s="22">
        <f>IF(W2988&lt;0,0.9,LOOKUP(W2988,{0,1950001,3300001,6950001,9000001,18000001,40000001},{0.84895,0.7979,0.6958,0.66517,0.56307,0.4916,0.44055}))</f>
        <v/>
      </c>
      <c r="Z2988" s="22">
        <f>IF(X2988&lt;0,0.9,LOOKUP(X2988,{0,1950001,3300001,6950001,9000001,18000001,40000001},{0.84895,0.7979,0.6958,0.66517,0.56307,0.4916,0.44055}))</f>
        <v/>
      </c>
      <c r="AA2988" s="22">
        <f>IF(W2988&lt;0,0,CHOOSE(MATCH(W2988,{0,1950001,3300001,6950001,9000001},1),5.105/84.895,10.21/79.79,20.42/69.58,23.483/66.517,33.693/56.307))</f>
        <v/>
      </c>
      <c r="AB2988" s="21">
        <f>IF(C2988&lt;=2000,0,(MIN(C2988,ROUNDDOWN(F2988*0.3,0))-2000)*0.1)</f>
        <v/>
      </c>
      <c r="AC2988" s="21">
        <f>IF(C2988&lt;=2000,0,MIN((C2988-2000)*Y2988,(R2988+S2988)*0.2))</f>
        <v/>
      </c>
      <c r="AD2988" s="21">
        <f>IF(C2988&lt;=2000,0,MIN((C2988-2000)*Z2988,(T2988+U2988)*0.2))</f>
        <v/>
      </c>
      <c r="AE2988" s="21">
        <f>AC2988*AA2988</f>
        <v/>
      </c>
      <c r="AF2988" s="21">
        <f>ROUNDDOWN(R2988,-2)+ROUNDDOWN(S2988,-2)</f>
        <v/>
      </c>
      <c r="AG2988" s="21">
        <f>ROUNDDOWN(MAX(0,R2988-(AB2988+AC2988+AE2988)*0.6),-2)+ROUNDDOWN(MAX(0,S2988-(AB2988+AC2988+AE2988)*0.4),-2)</f>
        <v/>
      </c>
      <c r="AH2988" s="21">
        <f>ROUNDDOWN(MAX(0,T2988-(AB2988+AD2988)*0.6),-2)+ROUNDDOWN(MAX(0,U2988-(AB2988+AD2988)*0.4),-2)</f>
        <v/>
      </c>
      <c r="AI2988" s="21">
        <f>ROUNDDOWN(T2988,-2)+ROUNDDOWN(U2988,-2)</f>
        <v/>
      </c>
      <c r="AJ2988" s="21">
        <f>M2988+AF2988</f>
        <v/>
      </c>
      <c r="AK2988" s="21">
        <f>M2988+AG2988</f>
        <v/>
      </c>
      <c r="AL2988" s="21">
        <f>N2988+AH2988</f>
        <v/>
      </c>
      <c r="AM2988" s="21">
        <f>O2988+AI2988</f>
        <v/>
      </c>
      <c r="AN2988" s="21">
        <f>N2988+AI2988</f>
        <v/>
      </c>
      <c r="AO2988" s="21">
        <f>ROUNDDOWN((R2988+S2988)*0.2/Y2988+2000,0)</f>
        <v/>
      </c>
      <c r="AP2988" s="21">
        <f>ROUNDDOWN((T2988+U2988)*0.2/Z2988+2000,0)</f>
        <v/>
      </c>
      <c r="AQ2988" s="21">
        <f>AL2988-AK2988</f>
        <v/>
      </c>
      <c r="AR2988" s="21">
        <f>AM2988-AK2988</f>
        <v/>
      </c>
      <c r="AS2988" s="21">
        <f>AM2988-AL2988</f>
        <v/>
      </c>
      <c r="AT2988" s="21">
        <f>AK2988+C2988-AJ2988</f>
        <v/>
      </c>
      <c r="AU2988" s="21">
        <f>AL2988+C2988-AM2988</f>
        <v/>
      </c>
      <c r="AV2988" s="21">
        <f>AN2988+C2988-AM2988</f>
        <v/>
      </c>
    </row>
    <row r="2989">
      <c r="A2989" t="inlineStr">
        <is>
          <t>1万円刻み</t>
        </is>
      </c>
      <c r="B2989" s="21">
        <f>'5_1万円刻み'!$A$1226</f>
        <v/>
      </c>
      <c r="C2989" s="21">
        <f>AO2989</f>
        <v/>
      </c>
      <c r="D2989" s="21" t="n">
        <v>0</v>
      </c>
      <c r="E2989" s="21">
        <f>ROUND(MIN(B2989/12,650000)*12*0.0915+MIN(B2989/12,1390000)*12*(0.0504+0)+B2989*0.005,0)</f>
        <v/>
      </c>
      <c r="F2989" s="21">
        <f>IF(B2989&lt;741000,0,IF(B2989&lt;2191000,B2989-740000,IF(B2989&lt;2193000,1451000,IF(B2989&lt;2196000,1453000,IF(B2989&lt;2200000,1456000,IF(B2989&lt;3600000,ROUND(ROUNDDOWN(B2989/4,-3)*2.8,0)-80000,IF(B2989&lt;6600000,ROUND(ROUNDDOWN(B2989/4,-3)*3.2,0)-440000,IF(B2989&lt;8500000,ROUNDDOWN(B2989*0.9,0)-1100000,B2989-1950000))))))))</f>
        <v/>
      </c>
      <c r="G2989" s="21">
        <f>IF(F2989&gt;23500000,NA(),IF(F2989&lt;=4890000,1040000,IF(F2989&lt;=6550000,670000,620000)))</f>
        <v/>
      </c>
      <c r="H2989" s="21">
        <f>IF(D2989&lt;=0,0,MAX(0,MIN(2000000,D2989-MIN(100000,ROUNDDOWN(F2989*0.05,0)))))</f>
        <v/>
      </c>
      <c r="I2989" s="21">
        <f>IF(C2989&lt;=2000,0,MIN(C2989,ROUNDDOWN(F2989*0.4,0))-2000)</f>
        <v/>
      </c>
      <c r="J2989" s="21">
        <f>MAX(0,ROUNDDOWN(F2989-E2989-G2989,-3))</f>
        <v/>
      </c>
      <c r="K2989" s="21">
        <f>MAX(0,ROUNDDOWN(F2989-E2989-G2989-H2989-I2989,-3))</f>
        <v/>
      </c>
      <c r="L2989" s="21">
        <f>MAX(0,ROUNDDOWN(F2989-E2989-G2989-H2989,-3))</f>
        <v/>
      </c>
      <c r="M2989" s="21">
        <f>IF(J2989&lt;=0,0,ROUNDDOWN((J2989*LOOKUP(J2989,{0,1950001,3300001,6950001,9000001,18000001,40000001},{0.05,0.1,0.2,0.23,0.33,0.4,0.45})-LOOKUP(J2989,{0,1950001,3300001,6950001,9000001,18000001,40000001},{0,97500,427500,636000,1536000,2796000,4796000}))*1.021,-2))</f>
        <v/>
      </c>
      <c r="N2989" s="21">
        <f>IF(K2989&lt;=0,0,ROUNDDOWN((K2989*LOOKUP(K2989,{0,1950001,3300001,6950001,9000001,18000001,40000001},{0.05,0.1,0.2,0.23,0.33,0.4,0.45})-LOOKUP(K2989,{0,1950001,3300001,6950001,9000001,18000001,40000001},{0,97500,427500,636000,1536000,2796000,4796000}))*1.021,-2))</f>
        <v/>
      </c>
      <c r="O2989" s="21">
        <f>IF(L2989&lt;=0,0,ROUNDDOWN((L2989*LOOKUP(L2989,{0,1950001,3300001,6950001,9000001,18000001,40000001},{0.05,0.1,0.2,0.23,0.33,0.4,0.45})-LOOKUP(L2989,{0,1950001,3300001,6950001,9000001,18000001,40000001},{0,97500,427500,636000,1536000,2796000,4796000}))*1.021,-2))</f>
        <v/>
      </c>
      <c r="P2989" s="21">
        <f>MAX(0,ROUNDDOWN(F2989-E2989-430000,-3))</f>
        <v/>
      </c>
      <c r="Q2989" s="21">
        <f>MAX(0,ROUNDDOWN(F2989-E2989-430000-H2989,-3))</f>
        <v/>
      </c>
      <c r="R2989" s="21">
        <f>IF(F2989&lt;=450000,0,MAX(0,P2989*0.06-MIN(50000,P2989)*0.03))</f>
        <v/>
      </c>
      <c r="S2989" s="21">
        <f>IF(F2989&lt;=450000,0,MAX(0,P2989*0.04-MIN(50000,P2989)*0.02))</f>
        <v/>
      </c>
      <c r="T2989" s="21">
        <f>IF(F2989&lt;=450000,0,MAX(0,Q2989*0.06-MIN(50000,Q2989)*0.03))</f>
        <v/>
      </c>
      <c r="U2989" s="21">
        <f>IF(F2989&lt;=450000,0,MAX(0,Q2989*0.04-MIN(50000,Q2989)*0.02))</f>
        <v/>
      </c>
      <c r="V2989" s="21">
        <f>50000+MAX(0,G2989-480000)</f>
        <v/>
      </c>
      <c r="W2989" s="21">
        <f>P2989-V2989</f>
        <v/>
      </c>
      <c r="X2989" s="21">
        <f>Q2989-V2989</f>
        <v/>
      </c>
      <c r="Y2989" s="22">
        <f>IF(W2989&lt;0,0.9,LOOKUP(W2989,{0,1950001,3300001,6950001,9000001,18000001,40000001},{0.84895,0.7979,0.6958,0.66517,0.56307,0.4916,0.44055}))</f>
        <v/>
      </c>
      <c r="Z2989" s="22">
        <f>IF(X2989&lt;0,0.9,LOOKUP(X2989,{0,1950001,3300001,6950001,9000001,18000001,40000001},{0.84895,0.7979,0.6958,0.66517,0.56307,0.4916,0.44055}))</f>
        <v/>
      </c>
      <c r="AA2989" s="22">
        <f>IF(W2989&lt;0,0,CHOOSE(MATCH(W2989,{0,1950001,3300001,6950001,9000001},1),5.105/84.895,10.21/79.79,20.42/69.58,23.483/66.517,33.693/56.307))</f>
        <v/>
      </c>
      <c r="AB2989" s="21">
        <f>IF(C2989&lt;=2000,0,(MIN(C2989,ROUNDDOWN(F2989*0.3,0))-2000)*0.1)</f>
        <v/>
      </c>
      <c r="AC2989" s="21">
        <f>IF(C2989&lt;=2000,0,MIN((C2989-2000)*Y2989,(R2989+S2989)*0.2))</f>
        <v/>
      </c>
      <c r="AD2989" s="21">
        <f>IF(C2989&lt;=2000,0,MIN((C2989-2000)*Z2989,(T2989+U2989)*0.2))</f>
        <v/>
      </c>
      <c r="AE2989" s="21">
        <f>AC2989*AA2989</f>
        <v/>
      </c>
      <c r="AF2989" s="21">
        <f>ROUNDDOWN(R2989,-2)+ROUNDDOWN(S2989,-2)</f>
        <v/>
      </c>
      <c r="AG2989" s="21">
        <f>ROUNDDOWN(MAX(0,R2989-(AB2989+AC2989+AE2989)*0.6),-2)+ROUNDDOWN(MAX(0,S2989-(AB2989+AC2989+AE2989)*0.4),-2)</f>
        <v/>
      </c>
      <c r="AH2989" s="21">
        <f>ROUNDDOWN(MAX(0,T2989-(AB2989+AD2989)*0.6),-2)+ROUNDDOWN(MAX(0,U2989-(AB2989+AD2989)*0.4),-2)</f>
        <v/>
      </c>
      <c r="AI2989" s="21">
        <f>ROUNDDOWN(T2989,-2)+ROUNDDOWN(U2989,-2)</f>
        <v/>
      </c>
      <c r="AJ2989" s="21">
        <f>M2989+AF2989</f>
        <v/>
      </c>
      <c r="AK2989" s="21">
        <f>M2989+AG2989</f>
        <v/>
      </c>
      <c r="AL2989" s="21">
        <f>N2989+AH2989</f>
        <v/>
      </c>
      <c r="AM2989" s="21">
        <f>O2989+AI2989</f>
        <v/>
      </c>
      <c r="AN2989" s="21">
        <f>N2989+AI2989</f>
        <v/>
      </c>
      <c r="AO2989" s="21">
        <f>ROUNDDOWN((R2989+S2989)*0.2/Y2989+2000,0)</f>
        <v/>
      </c>
      <c r="AP2989" s="21">
        <f>ROUNDDOWN((T2989+U2989)*0.2/Z2989+2000,0)</f>
        <v/>
      </c>
      <c r="AQ2989" s="21">
        <f>AL2989-AK2989</f>
        <v/>
      </c>
      <c r="AR2989" s="21">
        <f>AM2989-AK2989</f>
        <v/>
      </c>
      <c r="AS2989" s="21">
        <f>AM2989-AL2989</f>
        <v/>
      </c>
      <c r="AT2989" s="21">
        <f>AK2989+C2989-AJ2989</f>
        <v/>
      </c>
      <c r="AU2989" s="21">
        <f>AL2989+C2989-AM2989</f>
        <v/>
      </c>
      <c r="AV2989" s="21">
        <f>AN2989+C2989-AM2989</f>
        <v/>
      </c>
    </row>
    <row r="2990">
      <c r="A2990" t="inlineStr">
        <is>
          <t>1万円刻み</t>
        </is>
      </c>
      <c r="B2990" s="21">
        <f>'5_1万円刻み'!$A$1227</f>
        <v/>
      </c>
      <c r="C2990" s="21">
        <f>AO2990</f>
        <v/>
      </c>
      <c r="D2990" s="21" t="n">
        <v>0</v>
      </c>
      <c r="E2990" s="21">
        <f>ROUND(MIN(B2990/12,650000)*12*0.0915+MIN(B2990/12,1390000)*12*(0.0504+0)+B2990*0.005,0)</f>
        <v/>
      </c>
      <c r="F2990" s="21">
        <f>IF(B2990&lt;741000,0,IF(B2990&lt;2191000,B2990-740000,IF(B2990&lt;2193000,1451000,IF(B2990&lt;2196000,1453000,IF(B2990&lt;2200000,1456000,IF(B2990&lt;3600000,ROUND(ROUNDDOWN(B2990/4,-3)*2.8,0)-80000,IF(B2990&lt;6600000,ROUND(ROUNDDOWN(B2990/4,-3)*3.2,0)-440000,IF(B2990&lt;8500000,ROUNDDOWN(B2990*0.9,0)-1100000,B2990-1950000))))))))</f>
        <v/>
      </c>
      <c r="G2990" s="21">
        <f>IF(F2990&gt;23500000,NA(),IF(F2990&lt;=4890000,1040000,IF(F2990&lt;=6550000,670000,620000)))</f>
        <v/>
      </c>
      <c r="H2990" s="21">
        <f>IF(D2990&lt;=0,0,MAX(0,MIN(2000000,D2990-MIN(100000,ROUNDDOWN(F2990*0.05,0)))))</f>
        <v/>
      </c>
      <c r="I2990" s="21">
        <f>IF(C2990&lt;=2000,0,MIN(C2990,ROUNDDOWN(F2990*0.4,0))-2000)</f>
        <v/>
      </c>
      <c r="J2990" s="21">
        <f>MAX(0,ROUNDDOWN(F2990-E2990-G2990,-3))</f>
        <v/>
      </c>
      <c r="K2990" s="21">
        <f>MAX(0,ROUNDDOWN(F2990-E2990-G2990-H2990-I2990,-3))</f>
        <v/>
      </c>
      <c r="L2990" s="21">
        <f>MAX(0,ROUNDDOWN(F2990-E2990-G2990-H2990,-3))</f>
        <v/>
      </c>
      <c r="M2990" s="21">
        <f>IF(J2990&lt;=0,0,ROUNDDOWN((J2990*LOOKUP(J2990,{0,1950001,3300001,6950001,9000001,18000001,40000001},{0.05,0.1,0.2,0.23,0.33,0.4,0.45})-LOOKUP(J2990,{0,1950001,3300001,6950001,9000001,18000001,40000001},{0,97500,427500,636000,1536000,2796000,4796000}))*1.021,-2))</f>
        <v/>
      </c>
      <c r="N2990" s="21">
        <f>IF(K2990&lt;=0,0,ROUNDDOWN((K2990*LOOKUP(K2990,{0,1950001,3300001,6950001,9000001,18000001,40000001},{0.05,0.1,0.2,0.23,0.33,0.4,0.45})-LOOKUP(K2990,{0,1950001,3300001,6950001,9000001,18000001,40000001},{0,97500,427500,636000,1536000,2796000,4796000}))*1.021,-2))</f>
        <v/>
      </c>
      <c r="O2990" s="21">
        <f>IF(L2990&lt;=0,0,ROUNDDOWN((L2990*LOOKUP(L2990,{0,1950001,3300001,6950001,9000001,18000001,40000001},{0.05,0.1,0.2,0.23,0.33,0.4,0.45})-LOOKUP(L2990,{0,1950001,3300001,6950001,9000001,18000001,40000001},{0,97500,427500,636000,1536000,2796000,4796000}))*1.021,-2))</f>
        <v/>
      </c>
      <c r="P2990" s="21">
        <f>MAX(0,ROUNDDOWN(F2990-E2990-430000,-3))</f>
        <v/>
      </c>
      <c r="Q2990" s="21">
        <f>MAX(0,ROUNDDOWN(F2990-E2990-430000-H2990,-3))</f>
        <v/>
      </c>
      <c r="R2990" s="21">
        <f>IF(F2990&lt;=450000,0,MAX(0,P2990*0.06-MIN(50000,P2990)*0.03))</f>
        <v/>
      </c>
      <c r="S2990" s="21">
        <f>IF(F2990&lt;=450000,0,MAX(0,P2990*0.04-MIN(50000,P2990)*0.02))</f>
        <v/>
      </c>
      <c r="T2990" s="21">
        <f>IF(F2990&lt;=450000,0,MAX(0,Q2990*0.06-MIN(50000,Q2990)*0.03))</f>
        <v/>
      </c>
      <c r="U2990" s="21">
        <f>IF(F2990&lt;=450000,0,MAX(0,Q2990*0.04-MIN(50000,Q2990)*0.02))</f>
        <v/>
      </c>
      <c r="V2990" s="21">
        <f>50000+MAX(0,G2990-480000)</f>
        <v/>
      </c>
      <c r="W2990" s="21">
        <f>P2990-V2990</f>
        <v/>
      </c>
      <c r="X2990" s="21">
        <f>Q2990-V2990</f>
        <v/>
      </c>
      <c r="Y2990" s="22">
        <f>IF(W2990&lt;0,0.9,LOOKUP(W2990,{0,1950001,3300001,6950001,9000001,18000001,40000001},{0.84895,0.7979,0.6958,0.66517,0.56307,0.4916,0.44055}))</f>
        <v/>
      </c>
      <c r="Z2990" s="22">
        <f>IF(X2990&lt;0,0.9,LOOKUP(X2990,{0,1950001,3300001,6950001,9000001,18000001,40000001},{0.84895,0.7979,0.6958,0.66517,0.56307,0.4916,0.44055}))</f>
        <v/>
      </c>
      <c r="AA2990" s="22">
        <f>IF(W2990&lt;0,0,CHOOSE(MATCH(W2990,{0,1950001,3300001,6950001,9000001},1),5.105/84.895,10.21/79.79,20.42/69.58,23.483/66.517,33.693/56.307))</f>
        <v/>
      </c>
      <c r="AB2990" s="21">
        <f>IF(C2990&lt;=2000,0,(MIN(C2990,ROUNDDOWN(F2990*0.3,0))-2000)*0.1)</f>
        <v/>
      </c>
      <c r="AC2990" s="21">
        <f>IF(C2990&lt;=2000,0,MIN((C2990-2000)*Y2990,(R2990+S2990)*0.2))</f>
        <v/>
      </c>
      <c r="AD2990" s="21">
        <f>IF(C2990&lt;=2000,0,MIN((C2990-2000)*Z2990,(T2990+U2990)*0.2))</f>
        <v/>
      </c>
      <c r="AE2990" s="21">
        <f>AC2990*AA2990</f>
        <v/>
      </c>
      <c r="AF2990" s="21">
        <f>ROUNDDOWN(R2990,-2)+ROUNDDOWN(S2990,-2)</f>
        <v/>
      </c>
      <c r="AG2990" s="21">
        <f>ROUNDDOWN(MAX(0,R2990-(AB2990+AC2990+AE2990)*0.6),-2)+ROUNDDOWN(MAX(0,S2990-(AB2990+AC2990+AE2990)*0.4),-2)</f>
        <v/>
      </c>
      <c r="AH2990" s="21">
        <f>ROUNDDOWN(MAX(0,T2990-(AB2990+AD2990)*0.6),-2)+ROUNDDOWN(MAX(0,U2990-(AB2990+AD2990)*0.4),-2)</f>
        <v/>
      </c>
      <c r="AI2990" s="21">
        <f>ROUNDDOWN(T2990,-2)+ROUNDDOWN(U2990,-2)</f>
        <v/>
      </c>
      <c r="AJ2990" s="21">
        <f>M2990+AF2990</f>
        <v/>
      </c>
      <c r="AK2990" s="21">
        <f>M2990+AG2990</f>
        <v/>
      </c>
      <c r="AL2990" s="21">
        <f>N2990+AH2990</f>
        <v/>
      </c>
      <c r="AM2990" s="21">
        <f>O2990+AI2990</f>
        <v/>
      </c>
      <c r="AN2990" s="21">
        <f>N2990+AI2990</f>
        <v/>
      </c>
      <c r="AO2990" s="21">
        <f>ROUNDDOWN((R2990+S2990)*0.2/Y2990+2000,0)</f>
        <v/>
      </c>
      <c r="AP2990" s="21">
        <f>ROUNDDOWN((T2990+U2990)*0.2/Z2990+2000,0)</f>
        <v/>
      </c>
      <c r="AQ2990" s="21">
        <f>AL2990-AK2990</f>
        <v/>
      </c>
      <c r="AR2990" s="21">
        <f>AM2990-AK2990</f>
        <v/>
      </c>
      <c r="AS2990" s="21">
        <f>AM2990-AL2990</f>
        <v/>
      </c>
      <c r="AT2990" s="21">
        <f>AK2990+C2990-AJ2990</f>
        <v/>
      </c>
      <c r="AU2990" s="21">
        <f>AL2990+C2990-AM2990</f>
        <v/>
      </c>
      <c r="AV2990" s="21">
        <f>AN2990+C2990-AM2990</f>
        <v/>
      </c>
    </row>
    <row r="2991">
      <c r="A2991" t="inlineStr">
        <is>
          <t>1万円刻み</t>
        </is>
      </c>
      <c r="B2991" s="21">
        <f>'5_1万円刻み'!$A$1228</f>
        <v/>
      </c>
      <c r="C2991" s="21">
        <f>AO2991</f>
        <v/>
      </c>
      <c r="D2991" s="21" t="n">
        <v>0</v>
      </c>
      <c r="E2991" s="21">
        <f>ROUND(MIN(B2991/12,650000)*12*0.0915+MIN(B2991/12,1390000)*12*(0.0504+0)+B2991*0.005,0)</f>
        <v/>
      </c>
      <c r="F2991" s="21">
        <f>IF(B2991&lt;741000,0,IF(B2991&lt;2191000,B2991-740000,IF(B2991&lt;2193000,1451000,IF(B2991&lt;2196000,1453000,IF(B2991&lt;2200000,1456000,IF(B2991&lt;3600000,ROUND(ROUNDDOWN(B2991/4,-3)*2.8,0)-80000,IF(B2991&lt;6600000,ROUND(ROUNDDOWN(B2991/4,-3)*3.2,0)-440000,IF(B2991&lt;8500000,ROUNDDOWN(B2991*0.9,0)-1100000,B2991-1950000))))))))</f>
        <v/>
      </c>
      <c r="G2991" s="21">
        <f>IF(F2991&gt;23500000,NA(),IF(F2991&lt;=4890000,1040000,IF(F2991&lt;=6550000,670000,620000)))</f>
        <v/>
      </c>
      <c r="H2991" s="21">
        <f>IF(D2991&lt;=0,0,MAX(0,MIN(2000000,D2991-MIN(100000,ROUNDDOWN(F2991*0.05,0)))))</f>
        <v/>
      </c>
      <c r="I2991" s="21">
        <f>IF(C2991&lt;=2000,0,MIN(C2991,ROUNDDOWN(F2991*0.4,0))-2000)</f>
        <v/>
      </c>
      <c r="J2991" s="21">
        <f>MAX(0,ROUNDDOWN(F2991-E2991-G2991,-3))</f>
        <v/>
      </c>
      <c r="K2991" s="21">
        <f>MAX(0,ROUNDDOWN(F2991-E2991-G2991-H2991-I2991,-3))</f>
        <v/>
      </c>
      <c r="L2991" s="21">
        <f>MAX(0,ROUNDDOWN(F2991-E2991-G2991-H2991,-3))</f>
        <v/>
      </c>
      <c r="M2991" s="21">
        <f>IF(J2991&lt;=0,0,ROUNDDOWN((J2991*LOOKUP(J2991,{0,1950001,3300001,6950001,9000001,18000001,40000001},{0.05,0.1,0.2,0.23,0.33,0.4,0.45})-LOOKUP(J2991,{0,1950001,3300001,6950001,9000001,18000001,40000001},{0,97500,427500,636000,1536000,2796000,4796000}))*1.021,-2))</f>
        <v/>
      </c>
      <c r="N2991" s="21">
        <f>IF(K2991&lt;=0,0,ROUNDDOWN((K2991*LOOKUP(K2991,{0,1950001,3300001,6950001,9000001,18000001,40000001},{0.05,0.1,0.2,0.23,0.33,0.4,0.45})-LOOKUP(K2991,{0,1950001,3300001,6950001,9000001,18000001,40000001},{0,97500,427500,636000,1536000,2796000,4796000}))*1.021,-2))</f>
        <v/>
      </c>
      <c r="O2991" s="21">
        <f>IF(L2991&lt;=0,0,ROUNDDOWN((L2991*LOOKUP(L2991,{0,1950001,3300001,6950001,9000001,18000001,40000001},{0.05,0.1,0.2,0.23,0.33,0.4,0.45})-LOOKUP(L2991,{0,1950001,3300001,6950001,9000001,18000001,40000001},{0,97500,427500,636000,1536000,2796000,4796000}))*1.021,-2))</f>
        <v/>
      </c>
      <c r="P2991" s="21">
        <f>MAX(0,ROUNDDOWN(F2991-E2991-430000,-3))</f>
        <v/>
      </c>
      <c r="Q2991" s="21">
        <f>MAX(0,ROUNDDOWN(F2991-E2991-430000-H2991,-3))</f>
        <v/>
      </c>
      <c r="R2991" s="21">
        <f>IF(F2991&lt;=450000,0,MAX(0,P2991*0.06-MIN(50000,P2991)*0.03))</f>
        <v/>
      </c>
      <c r="S2991" s="21">
        <f>IF(F2991&lt;=450000,0,MAX(0,P2991*0.04-MIN(50000,P2991)*0.02))</f>
        <v/>
      </c>
      <c r="T2991" s="21">
        <f>IF(F2991&lt;=450000,0,MAX(0,Q2991*0.06-MIN(50000,Q2991)*0.03))</f>
        <v/>
      </c>
      <c r="U2991" s="21">
        <f>IF(F2991&lt;=450000,0,MAX(0,Q2991*0.04-MIN(50000,Q2991)*0.02))</f>
        <v/>
      </c>
      <c r="V2991" s="21">
        <f>50000+MAX(0,G2991-480000)</f>
        <v/>
      </c>
      <c r="W2991" s="21">
        <f>P2991-V2991</f>
        <v/>
      </c>
      <c r="X2991" s="21">
        <f>Q2991-V2991</f>
        <v/>
      </c>
      <c r="Y2991" s="22">
        <f>IF(W2991&lt;0,0.9,LOOKUP(W2991,{0,1950001,3300001,6950001,9000001,18000001,40000001},{0.84895,0.7979,0.6958,0.66517,0.56307,0.4916,0.44055}))</f>
        <v/>
      </c>
      <c r="Z2991" s="22">
        <f>IF(X2991&lt;0,0.9,LOOKUP(X2991,{0,1950001,3300001,6950001,9000001,18000001,40000001},{0.84895,0.7979,0.6958,0.66517,0.56307,0.4916,0.44055}))</f>
        <v/>
      </c>
      <c r="AA2991" s="22">
        <f>IF(W2991&lt;0,0,CHOOSE(MATCH(W2991,{0,1950001,3300001,6950001,9000001},1),5.105/84.895,10.21/79.79,20.42/69.58,23.483/66.517,33.693/56.307))</f>
        <v/>
      </c>
      <c r="AB2991" s="21">
        <f>IF(C2991&lt;=2000,0,(MIN(C2991,ROUNDDOWN(F2991*0.3,0))-2000)*0.1)</f>
        <v/>
      </c>
      <c r="AC2991" s="21">
        <f>IF(C2991&lt;=2000,0,MIN((C2991-2000)*Y2991,(R2991+S2991)*0.2))</f>
        <v/>
      </c>
      <c r="AD2991" s="21">
        <f>IF(C2991&lt;=2000,0,MIN((C2991-2000)*Z2991,(T2991+U2991)*0.2))</f>
        <v/>
      </c>
      <c r="AE2991" s="21">
        <f>AC2991*AA2991</f>
        <v/>
      </c>
      <c r="AF2991" s="21">
        <f>ROUNDDOWN(R2991,-2)+ROUNDDOWN(S2991,-2)</f>
        <v/>
      </c>
      <c r="AG2991" s="21">
        <f>ROUNDDOWN(MAX(0,R2991-(AB2991+AC2991+AE2991)*0.6),-2)+ROUNDDOWN(MAX(0,S2991-(AB2991+AC2991+AE2991)*0.4),-2)</f>
        <v/>
      </c>
      <c r="AH2991" s="21">
        <f>ROUNDDOWN(MAX(0,T2991-(AB2991+AD2991)*0.6),-2)+ROUNDDOWN(MAX(0,U2991-(AB2991+AD2991)*0.4),-2)</f>
        <v/>
      </c>
      <c r="AI2991" s="21">
        <f>ROUNDDOWN(T2991,-2)+ROUNDDOWN(U2991,-2)</f>
        <v/>
      </c>
      <c r="AJ2991" s="21">
        <f>M2991+AF2991</f>
        <v/>
      </c>
      <c r="AK2991" s="21">
        <f>M2991+AG2991</f>
        <v/>
      </c>
      <c r="AL2991" s="21">
        <f>N2991+AH2991</f>
        <v/>
      </c>
      <c r="AM2991" s="21">
        <f>O2991+AI2991</f>
        <v/>
      </c>
      <c r="AN2991" s="21">
        <f>N2991+AI2991</f>
        <v/>
      </c>
      <c r="AO2991" s="21">
        <f>ROUNDDOWN((R2991+S2991)*0.2/Y2991+2000,0)</f>
        <v/>
      </c>
      <c r="AP2991" s="21">
        <f>ROUNDDOWN((T2991+U2991)*0.2/Z2991+2000,0)</f>
        <v/>
      </c>
      <c r="AQ2991" s="21">
        <f>AL2991-AK2991</f>
        <v/>
      </c>
      <c r="AR2991" s="21">
        <f>AM2991-AK2991</f>
        <v/>
      </c>
      <c r="AS2991" s="21">
        <f>AM2991-AL2991</f>
        <v/>
      </c>
      <c r="AT2991" s="21">
        <f>AK2991+C2991-AJ2991</f>
        <v/>
      </c>
      <c r="AU2991" s="21">
        <f>AL2991+C2991-AM2991</f>
        <v/>
      </c>
      <c r="AV2991" s="21">
        <f>AN2991+C2991-AM2991</f>
        <v/>
      </c>
    </row>
    <row r="2992">
      <c r="A2992" t="inlineStr">
        <is>
          <t>1万円刻み</t>
        </is>
      </c>
      <c r="B2992" s="21">
        <f>'5_1万円刻み'!$A$1229</f>
        <v/>
      </c>
      <c r="C2992" s="21">
        <f>AO2992</f>
        <v/>
      </c>
      <c r="D2992" s="21" t="n">
        <v>0</v>
      </c>
      <c r="E2992" s="21">
        <f>ROUND(MIN(B2992/12,650000)*12*0.0915+MIN(B2992/12,1390000)*12*(0.0504+0)+B2992*0.005,0)</f>
        <v/>
      </c>
      <c r="F2992" s="21">
        <f>IF(B2992&lt;741000,0,IF(B2992&lt;2191000,B2992-740000,IF(B2992&lt;2193000,1451000,IF(B2992&lt;2196000,1453000,IF(B2992&lt;2200000,1456000,IF(B2992&lt;3600000,ROUND(ROUNDDOWN(B2992/4,-3)*2.8,0)-80000,IF(B2992&lt;6600000,ROUND(ROUNDDOWN(B2992/4,-3)*3.2,0)-440000,IF(B2992&lt;8500000,ROUNDDOWN(B2992*0.9,0)-1100000,B2992-1950000))))))))</f>
        <v/>
      </c>
      <c r="G2992" s="21">
        <f>IF(F2992&gt;23500000,NA(),IF(F2992&lt;=4890000,1040000,IF(F2992&lt;=6550000,670000,620000)))</f>
        <v/>
      </c>
      <c r="H2992" s="21">
        <f>IF(D2992&lt;=0,0,MAX(0,MIN(2000000,D2992-MIN(100000,ROUNDDOWN(F2992*0.05,0)))))</f>
        <v/>
      </c>
      <c r="I2992" s="21">
        <f>IF(C2992&lt;=2000,0,MIN(C2992,ROUNDDOWN(F2992*0.4,0))-2000)</f>
        <v/>
      </c>
      <c r="J2992" s="21">
        <f>MAX(0,ROUNDDOWN(F2992-E2992-G2992,-3))</f>
        <v/>
      </c>
      <c r="K2992" s="21">
        <f>MAX(0,ROUNDDOWN(F2992-E2992-G2992-H2992-I2992,-3))</f>
        <v/>
      </c>
      <c r="L2992" s="21">
        <f>MAX(0,ROUNDDOWN(F2992-E2992-G2992-H2992,-3))</f>
        <v/>
      </c>
      <c r="M2992" s="21">
        <f>IF(J2992&lt;=0,0,ROUNDDOWN((J2992*LOOKUP(J2992,{0,1950001,3300001,6950001,9000001,18000001,40000001},{0.05,0.1,0.2,0.23,0.33,0.4,0.45})-LOOKUP(J2992,{0,1950001,3300001,6950001,9000001,18000001,40000001},{0,97500,427500,636000,1536000,2796000,4796000}))*1.021,-2))</f>
        <v/>
      </c>
      <c r="N2992" s="21">
        <f>IF(K2992&lt;=0,0,ROUNDDOWN((K2992*LOOKUP(K2992,{0,1950001,3300001,6950001,9000001,18000001,40000001},{0.05,0.1,0.2,0.23,0.33,0.4,0.45})-LOOKUP(K2992,{0,1950001,3300001,6950001,9000001,18000001,40000001},{0,97500,427500,636000,1536000,2796000,4796000}))*1.021,-2))</f>
        <v/>
      </c>
      <c r="O2992" s="21">
        <f>IF(L2992&lt;=0,0,ROUNDDOWN((L2992*LOOKUP(L2992,{0,1950001,3300001,6950001,9000001,18000001,40000001},{0.05,0.1,0.2,0.23,0.33,0.4,0.45})-LOOKUP(L2992,{0,1950001,3300001,6950001,9000001,18000001,40000001},{0,97500,427500,636000,1536000,2796000,4796000}))*1.021,-2))</f>
        <v/>
      </c>
      <c r="P2992" s="21">
        <f>MAX(0,ROUNDDOWN(F2992-E2992-430000,-3))</f>
        <v/>
      </c>
      <c r="Q2992" s="21">
        <f>MAX(0,ROUNDDOWN(F2992-E2992-430000-H2992,-3))</f>
        <v/>
      </c>
      <c r="R2992" s="21">
        <f>IF(F2992&lt;=450000,0,MAX(0,P2992*0.06-MIN(50000,P2992)*0.03))</f>
        <v/>
      </c>
      <c r="S2992" s="21">
        <f>IF(F2992&lt;=450000,0,MAX(0,P2992*0.04-MIN(50000,P2992)*0.02))</f>
        <v/>
      </c>
      <c r="T2992" s="21">
        <f>IF(F2992&lt;=450000,0,MAX(0,Q2992*0.06-MIN(50000,Q2992)*0.03))</f>
        <v/>
      </c>
      <c r="U2992" s="21">
        <f>IF(F2992&lt;=450000,0,MAX(0,Q2992*0.04-MIN(50000,Q2992)*0.02))</f>
        <v/>
      </c>
      <c r="V2992" s="21">
        <f>50000+MAX(0,G2992-480000)</f>
        <v/>
      </c>
      <c r="W2992" s="21">
        <f>P2992-V2992</f>
        <v/>
      </c>
      <c r="X2992" s="21">
        <f>Q2992-V2992</f>
        <v/>
      </c>
      <c r="Y2992" s="22">
        <f>IF(W2992&lt;0,0.9,LOOKUP(W2992,{0,1950001,3300001,6950001,9000001,18000001,40000001},{0.84895,0.7979,0.6958,0.66517,0.56307,0.4916,0.44055}))</f>
        <v/>
      </c>
      <c r="Z2992" s="22">
        <f>IF(X2992&lt;0,0.9,LOOKUP(X2992,{0,1950001,3300001,6950001,9000001,18000001,40000001},{0.84895,0.7979,0.6958,0.66517,0.56307,0.4916,0.44055}))</f>
        <v/>
      </c>
      <c r="AA2992" s="22">
        <f>IF(W2992&lt;0,0,CHOOSE(MATCH(W2992,{0,1950001,3300001,6950001,9000001},1),5.105/84.895,10.21/79.79,20.42/69.58,23.483/66.517,33.693/56.307))</f>
        <v/>
      </c>
      <c r="AB2992" s="21">
        <f>IF(C2992&lt;=2000,0,(MIN(C2992,ROUNDDOWN(F2992*0.3,0))-2000)*0.1)</f>
        <v/>
      </c>
      <c r="AC2992" s="21">
        <f>IF(C2992&lt;=2000,0,MIN((C2992-2000)*Y2992,(R2992+S2992)*0.2))</f>
        <v/>
      </c>
      <c r="AD2992" s="21">
        <f>IF(C2992&lt;=2000,0,MIN((C2992-2000)*Z2992,(T2992+U2992)*0.2))</f>
        <v/>
      </c>
      <c r="AE2992" s="21">
        <f>AC2992*AA2992</f>
        <v/>
      </c>
      <c r="AF2992" s="21">
        <f>ROUNDDOWN(R2992,-2)+ROUNDDOWN(S2992,-2)</f>
        <v/>
      </c>
      <c r="AG2992" s="21">
        <f>ROUNDDOWN(MAX(0,R2992-(AB2992+AC2992+AE2992)*0.6),-2)+ROUNDDOWN(MAX(0,S2992-(AB2992+AC2992+AE2992)*0.4),-2)</f>
        <v/>
      </c>
      <c r="AH2992" s="21">
        <f>ROUNDDOWN(MAX(0,T2992-(AB2992+AD2992)*0.6),-2)+ROUNDDOWN(MAX(0,U2992-(AB2992+AD2992)*0.4),-2)</f>
        <v/>
      </c>
      <c r="AI2992" s="21">
        <f>ROUNDDOWN(T2992,-2)+ROUNDDOWN(U2992,-2)</f>
        <v/>
      </c>
      <c r="AJ2992" s="21">
        <f>M2992+AF2992</f>
        <v/>
      </c>
      <c r="AK2992" s="21">
        <f>M2992+AG2992</f>
        <v/>
      </c>
      <c r="AL2992" s="21">
        <f>N2992+AH2992</f>
        <v/>
      </c>
      <c r="AM2992" s="21">
        <f>O2992+AI2992</f>
        <v/>
      </c>
      <c r="AN2992" s="21">
        <f>N2992+AI2992</f>
        <v/>
      </c>
      <c r="AO2992" s="21">
        <f>ROUNDDOWN((R2992+S2992)*0.2/Y2992+2000,0)</f>
        <v/>
      </c>
      <c r="AP2992" s="21">
        <f>ROUNDDOWN((T2992+U2992)*0.2/Z2992+2000,0)</f>
        <v/>
      </c>
      <c r="AQ2992" s="21">
        <f>AL2992-AK2992</f>
        <v/>
      </c>
      <c r="AR2992" s="21">
        <f>AM2992-AK2992</f>
        <v/>
      </c>
      <c r="AS2992" s="21">
        <f>AM2992-AL2992</f>
        <v/>
      </c>
      <c r="AT2992" s="21">
        <f>AK2992+C2992-AJ2992</f>
        <v/>
      </c>
      <c r="AU2992" s="21">
        <f>AL2992+C2992-AM2992</f>
        <v/>
      </c>
      <c r="AV2992" s="21">
        <f>AN2992+C2992-AM2992</f>
        <v/>
      </c>
    </row>
    <row r="2993">
      <c r="A2993" t="inlineStr">
        <is>
          <t>1万円刻み</t>
        </is>
      </c>
      <c r="B2993" s="21">
        <f>'5_1万円刻み'!$A$1230</f>
        <v/>
      </c>
      <c r="C2993" s="21">
        <f>AO2993</f>
        <v/>
      </c>
      <c r="D2993" s="21" t="n">
        <v>0</v>
      </c>
      <c r="E2993" s="21">
        <f>ROUND(MIN(B2993/12,650000)*12*0.0915+MIN(B2993/12,1390000)*12*(0.0504+0)+B2993*0.005,0)</f>
        <v/>
      </c>
      <c r="F2993" s="21">
        <f>IF(B2993&lt;741000,0,IF(B2993&lt;2191000,B2993-740000,IF(B2993&lt;2193000,1451000,IF(B2993&lt;2196000,1453000,IF(B2993&lt;2200000,1456000,IF(B2993&lt;3600000,ROUND(ROUNDDOWN(B2993/4,-3)*2.8,0)-80000,IF(B2993&lt;6600000,ROUND(ROUNDDOWN(B2993/4,-3)*3.2,0)-440000,IF(B2993&lt;8500000,ROUNDDOWN(B2993*0.9,0)-1100000,B2993-1950000))))))))</f>
        <v/>
      </c>
      <c r="G2993" s="21">
        <f>IF(F2993&gt;23500000,NA(),IF(F2993&lt;=4890000,1040000,IF(F2993&lt;=6550000,670000,620000)))</f>
        <v/>
      </c>
      <c r="H2993" s="21">
        <f>IF(D2993&lt;=0,0,MAX(0,MIN(2000000,D2993-MIN(100000,ROUNDDOWN(F2993*0.05,0)))))</f>
        <v/>
      </c>
      <c r="I2993" s="21">
        <f>IF(C2993&lt;=2000,0,MIN(C2993,ROUNDDOWN(F2993*0.4,0))-2000)</f>
        <v/>
      </c>
      <c r="J2993" s="21">
        <f>MAX(0,ROUNDDOWN(F2993-E2993-G2993,-3))</f>
        <v/>
      </c>
      <c r="K2993" s="21">
        <f>MAX(0,ROUNDDOWN(F2993-E2993-G2993-H2993-I2993,-3))</f>
        <v/>
      </c>
      <c r="L2993" s="21">
        <f>MAX(0,ROUNDDOWN(F2993-E2993-G2993-H2993,-3))</f>
        <v/>
      </c>
      <c r="M2993" s="21">
        <f>IF(J2993&lt;=0,0,ROUNDDOWN((J2993*LOOKUP(J2993,{0,1950001,3300001,6950001,9000001,18000001,40000001},{0.05,0.1,0.2,0.23,0.33,0.4,0.45})-LOOKUP(J2993,{0,1950001,3300001,6950001,9000001,18000001,40000001},{0,97500,427500,636000,1536000,2796000,4796000}))*1.021,-2))</f>
        <v/>
      </c>
      <c r="N2993" s="21">
        <f>IF(K2993&lt;=0,0,ROUNDDOWN((K2993*LOOKUP(K2993,{0,1950001,3300001,6950001,9000001,18000001,40000001},{0.05,0.1,0.2,0.23,0.33,0.4,0.45})-LOOKUP(K2993,{0,1950001,3300001,6950001,9000001,18000001,40000001},{0,97500,427500,636000,1536000,2796000,4796000}))*1.021,-2))</f>
        <v/>
      </c>
      <c r="O2993" s="21">
        <f>IF(L2993&lt;=0,0,ROUNDDOWN((L2993*LOOKUP(L2993,{0,1950001,3300001,6950001,9000001,18000001,40000001},{0.05,0.1,0.2,0.23,0.33,0.4,0.45})-LOOKUP(L2993,{0,1950001,3300001,6950001,9000001,18000001,40000001},{0,97500,427500,636000,1536000,2796000,4796000}))*1.021,-2))</f>
        <v/>
      </c>
      <c r="P2993" s="21">
        <f>MAX(0,ROUNDDOWN(F2993-E2993-430000,-3))</f>
        <v/>
      </c>
      <c r="Q2993" s="21">
        <f>MAX(0,ROUNDDOWN(F2993-E2993-430000-H2993,-3))</f>
        <v/>
      </c>
      <c r="R2993" s="21">
        <f>IF(F2993&lt;=450000,0,MAX(0,P2993*0.06-MIN(50000,P2993)*0.03))</f>
        <v/>
      </c>
      <c r="S2993" s="21">
        <f>IF(F2993&lt;=450000,0,MAX(0,P2993*0.04-MIN(50000,P2993)*0.02))</f>
        <v/>
      </c>
      <c r="T2993" s="21">
        <f>IF(F2993&lt;=450000,0,MAX(0,Q2993*0.06-MIN(50000,Q2993)*0.03))</f>
        <v/>
      </c>
      <c r="U2993" s="21">
        <f>IF(F2993&lt;=450000,0,MAX(0,Q2993*0.04-MIN(50000,Q2993)*0.02))</f>
        <v/>
      </c>
      <c r="V2993" s="21">
        <f>50000+MAX(0,G2993-480000)</f>
        <v/>
      </c>
      <c r="W2993" s="21">
        <f>P2993-V2993</f>
        <v/>
      </c>
      <c r="X2993" s="21">
        <f>Q2993-V2993</f>
        <v/>
      </c>
      <c r="Y2993" s="22">
        <f>IF(W2993&lt;0,0.9,LOOKUP(W2993,{0,1950001,3300001,6950001,9000001,18000001,40000001},{0.84895,0.7979,0.6958,0.66517,0.56307,0.4916,0.44055}))</f>
        <v/>
      </c>
      <c r="Z2993" s="22">
        <f>IF(X2993&lt;0,0.9,LOOKUP(X2993,{0,1950001,3300001,6950001,9000001,18000001,40000001},{0.84895,0.7979,0.6958,0.66517,0.56307,0.4916,0.44055}))</f>
        <v/>
      </c>
      <c r="AA2993" s="22">
        <f>IF(W2993&lt;0,0,CHOOSE(MATCH(W2993,{0,1950001,3300001,6950001,9000001},1),5.105/84.895,10.21/79.79,20.42/69.58,23.483/66.517,33.693/56.307))</f>
        <v/>
      </c>
      <c r="AB2993" s="21">
        <f>IF(C2993&lt;=2000,0,(MIN(C2993,ROUNDDOWN(F2993*0.3,0))-2000)*0.1)</f>
        <v/>
      </c>
      <c r="AC2993" s="21">
        <f>IF(C2993&lt;=2000,0,MIN((C2993-2000)*Y2993,(R2993+S2993)*0.2))</f>
        <v/>
      </c>
      <c r="AD2993" s="21">
        <f>IF(C2993&lt;=2000,0,MIN((C2993-2000)*Z2993,(T2993+U2993)*0.2))</f>
        <v/>
      </c>
      <c r="AE2993" s="21">
        <f>AC2993*AA2993</f>
        <v/>
      </c>
      <c r="AF2993" s="21">
        <f>ROUNDDOWN(R2993,-2)+ROUNDDOWN(S2993,-2)</f>
        <v/>
      </c>
      <c r="AG2993" s="21">
        <f>ROUNDDOWN(MAX(0,R2993-(AB2993+AC2993+AE2993)*0.6),-2)+ROUNDDOWN(MAX(0,S2993-(AB2993+AC2993+AE2993)*0.4),-2)</f>
        <v/>
      </c>
      <c r="AH2993" s="21">
        <f>ROUNDDOWN(MAX(0,T2993-(AB2993+AD2993)*0.6),-2)+ROUNDDOWN(MAX(0,U2993-(AB2993+AD2993)*0.4),-2)</f>
        <v/>
      </c>
      <c r="AI2993" s="21">
        <f>ROUNDDOWN(T2993,-2)+ROUNDDOWN(U2993,-2)</f>
        <v/>
      </c>
      <c r="AJ2993" s="21">
        <f>M2993+AF2993</f>
        <v/>
      </c>
      <c r="AK2993" s="21">
        <f>M2993+AG2993</f>
        <v/>
      </c>
      <c r="AL2993" s="21">
        <f>N2993+AH2993</f>
        <v/>
      </c>
      <c r="AM2993" s="21">
        <f>O2993+AI2993</f>
        <v/>
      </c>
      <c r="AN2993" s="21">
        <f>N2993+AI2993</f>
        <v/>
      </c>
      <c r="AO2993" s="21">
        <f>ROUNDDOWN((R2993+S2993)*0.2/Y2993+2000,0)</f>
        <v/>
      </c>
      <c r="AP2993" s="21">
        <f>ROUNDDOWN((T2993+U2993)*0.2/Z2993+2000,0)</f>
        <v/>
      </c>
      <c r="AQ2993" s="21">
        <f>AL2993-AK2993</f>
        <v/>
      </c>
      <c r="AR2993" s="21">
        <f>AM2993-AK2993</f>
        <v/>
      </c>
      <c r="AS2993" s="21">
        <f>AM2993-AL2993</f>
        <v/>
      </c>
      <c r="AT2993" s="21">
        <f>AK2993+C2993-AJ2993</f>
        <v/>
      </c>
      <c r="AU2993" s="21">
        <f>AL2993+C2993-AM2993</f>
        <v/>
      </c>
      <c r="AV2993" s="21">
        <f>AN2993+C2993-AM2993</f>
        <v/>
      </c>
    </row>
    <row r="2994">
      <c r="A2994" t="inlineStr">
        <is>
          <t>1万円刻み</t>
        </is>
      </c>
      <c r="B2994" s="21">
        <f>'5_1万円刻み'!$A$1231</f>
        <v/>
      </c>
      <c r="C2994" s="21">
        <f>AO2994</f>
        <v/>
      </c>
      <c r="D2994" s="21" t="n">
        <v>0</v>
      </c>
      <c r="E2994" s="21">
        <f>ROUND(MIN(B2994/12,650000)*12*0.0915+MIN(B2994/12,1390000)*12*(0.0504+0)+B2994*0.005,0)</f>
        <v/>
      </c>
      <c r="F2994" s="21">
        <f>IF(B2994&lt;741000,0,IF(B2994&lt;2191000,B2994-740000,IF(B2994&lt;2193000,1451000,IF(B2994&lt;2196000,1453000,IF(B2994&lt;2200000,1456000,IF(B2994&lt;3600000,ROUND(ROUNDDOWN(B2994/4,-3)*2.8,0)-80000,IF(B2994&lt;6600000,ROUND(ROUNDDOWN(B2994/4,-3)*3.2,0)-440000,IF(B2994&lt;8500000,ROUNDDOWN(B2994*0.9,0)-1100000,B2994-1950000))))))))</f>
        <v/>
      </c>
      <c r="G2994" s="21">
        <f>IF(F2994&gt;23500000,NA(),IF(F2994&lt;=4890000,1040000,IF(F2994&lt;=6550000,670000,620000)))</f>
        <v/>
      </c>
      <c r="H2994" s="21">
        <f>IF(D2994&lt;=0,0,MAX(0,MIN(2000000,D2994-MIN(100000,ROUNDDOWN(F2994*0.05,0)))))</f>
        <v/>
      </c>
      <c r="I2994" s="21">
        <f>IF(C2994&lt;=2000,0,MIN(C2994,ROUNDDOWN(F2994*0.4,0))-2000)</f>
        <v/>
      </c>
      <c r="J2994" s="21">
        <f>MAX(0,ROUNDDOWN(F2994-E2994-G2994,-3))</f>
        <v/>
      </c>
      <c r="K2994" s="21">
        <f>MAX(0,ROUNDDOWN(F2994-E2994-G2994-H2994-I2994,-3))</f>
        <v/>
      </c>
      <c r="L2994" s="21">
        <f>MAX(0,ROUNDDOWN(F2994-E2994-G2994-H2994,-3))</f>
        <v/>
      </c>
      <c r="M2994" s="21">
        <f>IF(J2994&lt;=0,0,ROUNDDOWN((J2994*LOOKUP(J2994,{0,1950001,3300001,6950001,9000001,18000001,40000001},{0.05,0.1,0.2,0.23,0.33,0.4,0.45})-LOOKUP(J2994,{0,1950001,3300001,6950001,9000001,18000001,40000001},{0,97500,427500,636000,1536000,2796000,4796000}))*1.021,-2))</f>
        <v/>
      </c>
      <c r="N2994" s="21">
        <f>IF(K2994&lt;=0,0,ROUNDDOWN((K2994*LOOKUP(K2994,{0,1950001,3300001,6950001,9000001,18000001,40000001},{0.05,0.1,0.2,0.23,0.33,0.4,0.45})-LOOKUP(K2994,{0,1950001,3300001,6950001,9000001,18000001,40000001},{0,97500,427500,636000,1536000,2796000,4796000}))*1.021,-2))</f>
        <v/>
      </c>
      <c r="O2994" s="21">
        <f>IF(L2994&lt;=0,0,ROUNDDOWN((L2994*LOOKUP(L2994,{0,1950001,3300001,6950001,9000001,18000001,40000001},{0.05,0.1,0.2,0.23,0.33,0.4,0.45})-LOOKUP(L2994,{0,1950001,3300001,6950001,9000001,18000001,40000001},{0,97500,427500,636000,1536000,2796000,4796000}))*1.021,-2))</f>
        <v/>
      </c>
      <c r="P2994" s="21">
        <f>MAX(0,ROUNDDOWN(F2994-E2994-430000,-3))</f>
        <v/>
      </c>
      <c r="Q2994" s="21">
        <f>MAX(0,ROUNDDOWN(F2994-E2994-430000-H2994,-3))</f>
        <v/>
      </c>
      <c r="R2994" s="21">
        <f>IF(F2994&lt;=450000,0,MAX(0,P2994*0.06-MIN(50000,P2994)*0.03))</f>
        <v/>
      </c>
      <c r="S2994" s="21">
        <f>IF(F2994&lt;=450000,0,MAX(0,P2994*0.04-MIN(50000,P2994)*0.02))</f>
        <v/>
      </c>
      <c r="T2994" s="21">
        <f>IF(F2994&lt;=450000,0,MAX(0,Q2994*0.06-MIN(50000,Q2994)*0.03))</f>
        <v/>
      </c>
      <c r="U2994" s="21">
        <f>IF(F2994&lt;=450000,0,MAX(0,Q2994*0.04-MIN(50000,Q2994)*0.02))</f>
        <v/>
      </c>
      <c r="V2994" s="21">
        <f>50000+MAX(0,G2994-480000)</f>
        <v/>
      </c>
      <c r="W2994" s="21">
        <f>P2994-V2994</f>
        <v/>
      </c>
      <c r="X2994" s="21">
        <f>Q2994-V2994</f>
        <v/>
      </c>
      <c r="Y2994" s="22">
        <f>IF(W2994&lt;0,0.9,LOOKUP(W2994,{0,1950001,3300001,6950001,9000001,18000001,40000001},{0.84895,0.7979,0.6958,0.66517,0.56307,0.4916,0.44055}))</f>
        <v/>
      </c>
      <c r="Z2994" s="22">
        <f>IF(X2994&lt;0,0.9,LOOKUP(X2994,{0,1950001,3300001,6950001,9000001,18000001,40000001},{0.84895,0.7979,0.6958,0.66517,0.56307,0.4916,0.44055}))</f>
        <v/>
      </c>
      <c r="AA2994" s="22">
        <f>IF(W2994&lt;0,0,CHOOSE(MATCH(W2994,{0,1950001,3300001,6950001,9000001},1),5.105/84.895,10.21/79.79,20.42/69.58,23.483/66.517,33.693/56.307))</f>
        <v/>
      </c>
      <c r="AB2994" s="21">
        <f>IF(C2994&lt;=2000,0,(MIN(C2994,ROUNDDOWN(F2994*0.3,0))-2000)*0.1)</f>
        <v/>
      </c>
      <c r="AC2994" s="21">
        <f>IF(C2994&lt;=2000,0,MIN((C2994-2000)*Y2994,(R2994+S2994)*0.2))</f>
        <v/>
      </c>
      <c r="AD2994" s="21">
        <f>IF(C2994&lt;=2000,0,MIN((C2994-2000)*Z2994,(T2994+U2994)*0.2))</f>
        <v/>
      </c>
      <c r="AE2994" s="21">
        <f>AC2994*AA2994</f>
        <v/>
      </c>
      <c r="AF2994" s="21">
        <f>ROUNDDOWN(R2994,-2)+ROUNDDOWN(S2994,-2)</f>
        <v/>
      </c>
      <c r="AG2994" s="21">
        <f>ROUNDDOWN(MAX(0,R2994-(AB2994+AC2994+AE2994)*0.6),-2)+ROUNDDOWN(MAX(0,S2994-(AB2994+AC2994+AE2994)*0.4),-2)</f>
        <v/>
      </c>
      <c r="AH2994" s="21">
        <f>ROUNDDOWN(MAX(0,T2994-(AB2994+AD2994)*0.6),-2)+ROUNDDOWN(MAX(0,U2994-(AB2994+AD2994)*0.4),-2)</f>
        <v/>
      </c>
      <c r="AI2994" s="21">
        <f>ROUNDDOWN(T2994,-2)+ROUNDDOWN(U2994,-2)</f>
        <v/>
      </c>
      <c r="AJ2994" s="21">
        <f>M2994+AF2994</f>
        <v/>
      </c>
      <c r="AK2994" s="21">
        <f>M2994+AG2994</f>
        <v/>
      </c>
      <c r="AL2994" s="21">
        <f>N2994+AH2994</f>
        <v/>
      </c>
      <c r="AM2994" s="21">
        <f>O2994+AI2994</f>
        <v/>
      </c>
      <c r="AN2994" s="21">
        <f>N2994+AI2994</f>
        <v/>
      </c>
      <c r="AO2994" s="21">
        <f>ROUNDDOWN((R2994+S2994)*0.2/Y2994+2000,0)</f>
        <v/>
      </c>
      <c r="AP2994" s="21">
        <f>ROUNDDOWN((T2994+U2994)*0.2/Z2994+2000,0)</f>
        <v/>
      </c>
      <c r="AQ2994" s="21">
        <f>AL2994-AK2994</f>
        <v/>
      </c>
      <c r="AR2994" s="21">
        <f>AM2994-AK2994</f>
        <v/>
      </c>
      <c r="AS2994" s="21">
        <f>AM2994-AL2994</f>
        <v/>
      </c>
      <c r="AT2994" s="21">
        <f>AK2994+C2994-AJ2994</f>
        <v/>
      </c>
      <c r="AU2994" s="21">
        <f>AL2994+C2994-AM2994</f>
        <v/>
      </c>
      <c r="AV2994" s="21">
        <f>AN2994+C2994-AM2994</f>
        <v/>
      </c>
    </row>
    <row r="2995">
      <c r="A2995" t="inlineStr">
        <is>
          <t>1万円刻み</t>
        </is>
      </c>
      <c r="B2995" s="21">
        <f>'5_1万円刻み'!$A$1232</f>
        <v/>
      </c>
      <c r="C2995" s="21">
        <f>AO2995</f>
        <v/>
      </c>
      <c r="D2995" s="21" t="n">
        <v>0</v>
      </c>
      <c r="E2995" s="21">
        <f>ROUND(MIN(B2995/12,650000)*12*0.0915+MIN(B2995/12,1390000)*12*(0.0504+0)+B2995*0.005,0)</f>
        <v/>
      </c>
      <c r="F2995" s="21">
        <f>IF(B2995&lt;741000,0,IF(B2995&lt;2191000,B2995-740000,IF(B2995&lt;2193000,1451000,IF(B2995&lt;2196000,1453000,IF(B2995&lt;2200000,1456000,IF(B2995&lt;3600000,ROUND(ROUNDDOWN(B2995/4,-3)*2.8,0)-80000,IF(B2995&lt;6600000,ROUND(ROUNDDOWN(B2995/4,-3)*3.2,0)-440000,IF(B2995&lt;8500000,ROUNDDOWN(B2995*0.9,0)-1100000,B2995-1950000))))))))</f>
        <v/>
      </c>
      <c r="G2995" s="21">
        <f>IF(F2995&gt;23500000,NA(),IF(F2995&lt;=4890000,1040000,IF(F2995&lt;=6550000,670000,620000)))</f>
        <v/>
      </c>
      <c r="H2995" s="21">
        <f>IF(D2995&lt;=0,0,MAX(0,MIN(2000000,D2995-MIN(100000,ROUNDDOWN(F2995*0.05,0)))))</f>
        <v/>
      </c>
      <c r="I2995" s="21">
        <f>IF(C2995&lt;=2000,0,MIN(C2995,ROUNDDOWN(F2995*0.4,0))-2000)</f>
        <v/>
      </c>
      <c r="J2995" s="21">
        <f>MAX(0,ROUNDDOWN(F2995-E2995-G2995,-3))</f>
        <v/>
      </c>
      <c r="K2995" s="21">
        <f>MAX(0,ROUNDDOWN(F2995-E2995-G2995-H2995-I2995,-3))</f>
        <v/>
      </c>
      <c r="L2995" s="21">
        <f>MAX(0,ROUNDDOWN(F2995-E2995-G2995-H2995,-3))</f>
        <v/>
      </c>
      <c r="M2995" s="21">
        <f>IF(J2995&lt;=0,0,ROUNDDOWN((J2995*LOOKUP(J2995,{0,1950001,3300001,6950001,9000001,18000001,40000001},{0.05,0.1,0.2,0.23,0.33,0.4,0.45})-LOOKUP(J2995,{0,1950001,3300001,6950001,9000001,18000001,40000001},{0,97500,427500,636000,1536000,2796000,4796000}))*1.021,-2))</f>
        <v/>
      </c>
      <c r="N2995" s="21">
        <f>IF(K2995&lt;=0,0,ROUNDDOWN((K2995*LOOKUP(K2995,{0,1950001,3300001,6950001,9000001,18000001,40000001},{0.05,0.1,0.2,0.23,0.33,0.4,0.45})-LOOKUP(K2995,{0,1950001,3300001,6950001,9000001,18000001,40000001},{0,97500,427500,636000,1536000,2796000,4796000}))*1.021,-2))</f>
        <v/>
      </c>
      <c r="O2995" s="21">
        <f>IF(L2995&lt;=0,0,ROUNDDOWN((L2995*LOOKUP(L2995,{0,1950001,3300001,6950001,9000001,18000001,40000001},{0.05,0.1,0.2,0.23,0.33,0.4,0.45})-LOOKUP(L2995,{0,1950001,3300001,6950001,9000001,18000001,40000001},{0,97500,427500,636000,1536000,2796000,4796000}))*1.021,-2))</f>
        <v/>
      </c>
      <c r="P2995" s="21">
        <f>MAX(0,ROUNDDOWN(F2995-E2995-430000,-3))</f>
        <v/>
      </c>
      <c r="Q2995" s="21">
        <f>MAX(0,ROUNDDOWN(F2995-E2995-430000-H2995,-3))</f>
        <v/>
      </c>
      <c r="R2995" s="21">
        <f>IF(F2995&lt;=450000,0,MAX(0,P2995*0.06-MIN(50000,P2995)*0.03))</f>
        <v/>
      </c>
      <c r="S2995" s="21">
        <f>IF(F2995&lt;=450000,0,MAX(0,P2995*0.04-MIN(50000,P2995)*0.02))</f>
        <v/>
      </c>
      <c r="T2995" s="21">
        <f>IF(F2995&lt;=450000,0,MAX(0,Q2995*0.06-MIN(50000,Q2995)*0.03))</f>
        <v/>
      </c>
      <c r="U2995" s="21">
        <f>IF(F2995&lt;=450000,0,MAX(0,Q2995*0.04-MIN(50000,Q2995)*0.02))</f>
        <v/>
      </c>
      <c r="V2995" s="21">
        <f>50000+MAX(0,G2995-480000)</f>
        <v/>
      </c>
      <c r="W2995" s="21">
        <f>P2995-V2995</f>
        <v/>
      </c>
      <c r="X2995" s="21">
        <f>Q2995-V2995</f>
        <v/>
      </c>
      <c r="Y2995" s="22">
        <f>IF(W2995&lt;0,0.9,LOOKUP(W2995,{0,1950001,3300001,6950001,9000001,18000001,40000001},{0.84895,0.7979,0.6958,0.66517,0.56307,0.4916,0.44055}))</f>
        <v/>
      </c>
      <c r="Z2995" s="22">
        <f>IF(X2995&lt;0,0.9,LOOKUP(X2995,{0,1950001,3300001,6950001,9000001,18000001,40000001},{0.84895,0.7979,0.6958,0.66517,0.56307,0.4916,0.44055}))</f>
        <v/>
      </c>
      <c r="AA2995" s="22">
        <f>IF(W2995&lt;0,0,CHOOSE(MATCH(W2995,{0,1950001,3300001,6950001,9000001},1),5.105/84.895,10.21/79.79,20.42/69.58,23.483/66.517,33.693/56.307))</f>
        <v/>
      </c>
      <c r="AB2995" s="21">
        <f>IF(C2995&lt;=2000,0,(MIN(C2995,ROUNDDOWN(F2995*0.3,0))-2000)*0.1)</f>
        <v/>
      </c>
      <c r="AC2995" s="21">
        <f>IF(C2995&lt;=2000,0,MIN((C2995-2000)*Y2995,(R2995+S2995)*0.2))</f>
        <v/>
      </c>
      <c r="AD2995" s="21">
        <f>IF(C2995&lt;=2000,0,MIN((C2995-2000)*Z2995,(T2995+U2995)*0.2))</f>
        <v/>
      </c>
      <c r="AE2995" s="21">
        <f>AC2995*AA2995</f>
        <v/>
      </c>
      <c r="AF2995" s="21">
        <f>ROUNDDOWN(R2995,-2)+ROUNDDOWN(S2995,-2)</f>
        <v/>
      </c>
      <c r="AG2995" s="21">
        <f>ROUNDDOWN(MAX(0,R2995-(AB2995+AC2995+AE2995)*0.6),-2)+ROUNDDOWN(MAX(0,S2995-(AB2995+AC2995+AE2995)*0.4),-2)</f>
        <v/>
      </c>
      <c r="AH2995" s="21">
        <f>ROUNDDOWN(MAX(0,T2995-(AB2995+AD2995)*0.6),-2)+ROUNDDOWN(MAX(0,U2995-(AB2995+AD2995)*0.4),-2)</f>
        <v/>
      </c>
      <c r="AI2995" s="21">
        <f>ROUNDDOWN(T2995,-2)+ROUNDDOWN(U2995,-2)</f>
        <v/>
      </c>
      <c r="AJ2995" s="21">
        <f>M2995+AF2995</f>
        <v/>
      </c>
      <c r="AK2995" s="21">
        <f>M2995+AG2995</f>
        <v/>
      </c>
      <c r="AL2995" s="21">
        <f>N2995+AH2995</f>
        <v/>
      </c>
      <c r="AM2995" s="21">
        <f>O2995+AI2995</f>
        <v/>
      </c>
      <c r="AN2995" s="21">
        <f>N2995+AI2995</f>
        <v/>
      </c>
      <c r="AO2995" s="21">
        <f>ROUNDDOWN((R2995+S2995)*0.2/Y2995+2000,0)</f>
        <v/>
      </c>
      <c r="AP2995" s="21">
        <f>ROUNDDOWN((T2995+U2995)*0.2/Z2995+2000,0)</f>
        <v/>
      </c>
      <c r="AQ2995" s="21">
        <f>AL2995-AK2995</f>
        <v/>
      </c>
      <c r="AR2995" s="21">
        <f>AM2995-AK2995</f>
        <v/>
      </c>
      <c r="AS2995" s="21">
        <f>AM2995-AL2995</f>
        <v/>
      </c>
      <c r="AT2995" s="21">
        <f>AK2995+C2995-AJ2995</f>
        <v/>
      </c>
      <c r="AU2995" s="21">
        <f>AL2995+C2995-AM2995</f>
        <v/>
      </c>
      <c r="AV2995" s="21">
        <f>AN2995+C2995-AM2995</f>
        <v/>
      </c>
    </row>
    <row r="2996">
      <c r="A2996" t="inlineStr">
        <is>
          <t>1万円刻み</t>
        </is>
      </c>
      <c r="B2996" s="21">
        <f>'5_1万円刻み'!$A$1233</f>
        <v/>
      </c>
      <c r="C2996" s="21">
        <f>AO2996</f>
        <v/>
      </c>
      <c r="D2996" s="21" t="n">
        <v>0</v>
      </c>
      <c r="E2996" s="21">
        <f>ROUND(MIN(B2996/12,650000)*12*0.0915+MIN(B2996/12,1390000)*12*(0.0504+0)+B2996*0.005,0)</f>
        <v/>
      </c>
      <c r="F2996" s="21">
        <f>IF(B2996&lt;741000,0,IF(B2996&lt;2191000,B2996-740000,IF(B2996&lt;2193000,1451000,IF(B2996&lt;2196000,1453000,IF(B2996&lt;2200000,1456000,IF(B2996&lt;3600000,ROUND(ROUNDDOWN(B2996/4,-3)*2.8,0)-80000,IF(B2996&lt;6600000,ROUND(ROUNDDOWN(B2996/4,-3)*3.2,0)-440000,IF(B2996&lt;8500000,ROUNDDOWN(B2996*0.9,0)-1100000,B2996-1950000))))))))</f>
        <v/>
      </c>
      <c r="G2996" s="21">
        <f>IF(F2996&gt;23500000,NA(),IF(F2996&lt;=4890000,1040000,IF(F2996&lt;=6550000,670000,620000)))</f>
        <v/>
      </c>
      <c r="H2996" s="21">
        <f>IF(D2996&lt;=0,0,MAX(0,MIN(2000000,D2996-MIN(100000,ROUNDDOWN(F2996*0.05,0)))))</f>
        <v/>
      </c>
      <c r="I2996" s="21">
        <f>IF(C2996&lt;=2000,0,MIN(C2996,ROUNDDOWN(F2996*0.4,0))-2000)</f>
        <v/>
      </c>
      <c r="J2996" s="21">
        <f>MAX(0,ROUNDDOWN(F2996-E2996-G2996,-3))</f>
        <v/>
      </c>
      <c r="K2996" s="21">
        <f>MAX(0,ROUNDDOWN(F2996-E2996-G2996-H2996-I2996,-3))</f>
        <v/>
      </c>
      <c r="L2996" s="21">
        <f>MAX(0,ROUNDDOWN(F2996-E2996-G2996-H2996,-3))</f>
        <v/>
      </c>
      <c r="M2996" s="21">
        <f>IF(J2996&lt;=0,0,ROUNDDOWN((J2996*LOOKUP(J2996,{0,1950001,3300001,6950001,9000001,18000001,40000001},{0.05,0.1,0.2,0.23,0.33,0.4,0.45})-LOOKUP(J2996,{0,1950001,3300001,6950001,9000001,18000001,40000001},{0,97500,427500,636000,1536000,2796000,4796000}))*1.021,-2))</f>
        <v/>
      </c>
      <c r="N2996" s="21">
        <f>IF(K2996&lt;=0,0,ROUNDDOWN((K2996*LOOKUP(K2996,{0,1950001,3300001,6950001,9000001,18000001,40000001},{0.05,0.1,0.2,0.23,0.33,0.4,0.45})-LOOKUP(K2996,{0,1950001,3300001,6950001,9000001,18000001,40000001},{0,97500,427500,636000,1536000,2796000,4796000}))*1.021,-2))</f>
        <v/>
      </c>
      <c r="O2996" s="21">
        <f>IF(L2996&lt;=0,0,ROUNDDOWN((L2996*LOOKUP(L2996,{0,1950001,3300001,6950001,9000001,18000001,40000001},{0.05,0.1,0.2,0.23,0.33,0.4,0.45})-LOOKUP(L2996,{0,1950001,3300001,6950001,9000001,18000001,40000001},{0,97500,427500,636000,1536000,2796000,4796000}))*1.021,-2))</f>
        <v/>
      </c>
      <c r="P2996" s="21">
        <f>MAX(0,ROUNDDOWN(F2996-E2996-430000,-3))</f>
        <v/>
      </c>
      <c r="Q2996" s="21">
        <f>MAX(0,ROUNDDOWN(F2996-E2996-430000-H2996,-3))</f>
        <v/>
      </c>
      <c r="R2996" s="21">
        <f>IF(F2996&lt;=450000,0,MAX(0,P2996*0.06-MIN(50000,P2996)*0.03))</f>
        <v/>
      </c>
      <c r="S2996" s="21">
        <f>IF(F2996&lt;=450000,0,MAX(0,P2996*0.04-MIN(50000,P2996)*0.02))</f>
        <v/>
      </c>
      <c r="T2996" s="21">
        <f>IF(F2996&lt;=450000,0,MAX(0,Q2996*0.06-MIN(50000,Q2996)*0.03))</f>
        <v/>
      </c>
      <c r="U2996" s="21">
        <f>IF(F2996&lt;=450000,0,MAX(0,Q2996*0.04-MIN(50000,Q2996)*0.02))</f>
        <v/>
      </c>
      <c r="V2996" s="21">
        <f>50000+MAX(0,G2996-480000)</f>
        <v/>
      </c>
      <c r="W2996" s="21">
        <f>P2996-V2996</f>
        <v/>
      </c>
      <c r="X2996" s="21">
        <f>Q2996-V2996</f>
        <v/>
      </c>
      <c r="Y2996" s="22">
        <f>IF(W2996&lt;0,0.9,LOOKUP(W2996,{0,1950001,3300001,6950001,9000001,18000001,40000001},{0.84895,0.7979,0.6958,0.66517,0.56307,0.4916,0.44055}))</f>
        <v/>
      </c>
      <c r="Z2996" s="22">
        <f>IF(X2996&lt;0,0.9,LOOKUP(X2996,{0,1950001,3300001,6950001,9000001,18000001,40000001},{0.84895,0.7979,0.6958,0.66517,0.56307,0.4916,0.44055}))</f>
        <v/>
      </c>
      <c r="AA2996" s="22">
        <f>IF(W2996&lt;0,0,CHOOSE(MATCH(W2996,{0,1950001,3300001,6950001,9000001},1),5.105/84.895,10.21/79.79,20.42/69.58,23.483/66.517,33.693/56.307))</f>
        <v/>
      </c>
      <c r="AB2996" s="21">
        <f>IF(C2996&lt;=2000,0,(MIN(C2996,ROUNDDOWN(F2996*0.3,0))-2000)*0.1)</f>
        <v/>
      </c>
      <c r="AC2996" s="21">
        <f>IF(C2996&lt;=2000,0,MIN((C2996-2000)*Y2996,(R2996+S2996)*0.2))</f>
        <v/>
      </c>
      <c r="AD2996" s="21">
        <f>IF(C2996&lt;=2000,0,MIN((C2996-2000)*Z2996,(T2996+U2996)*0.2))</f>
        <v/>
      </c>
      <c r="AE2996" s="21">
        <f>AC2996*AA2996</f>
        <v/>
      </c>
      <c r="AF2996" s="21">
        <f>ROUNDDOWN(R2996,-2)+ROUNDDOWN(S2996,-2)</f>
        <v/>
      </c>
      <c r="AG2996" s="21">
        <f>ROUNDDOWN(MAX(0,R2996-(AB2996+AC2996+AE2996)*0.6),-2)+ROUNDDOWN(MAX(0,S2996-(AB2996+AC2996+AE2996)*0.4),-2)</f>
        <v/>
      </c>
      <c r="AH2996" s="21">
        <f>ROUNDDOWN(MAX(0,T2996-(AB2996+AD2996)*0.6),-2)+ROUNDDOWN(MAX(0,U2996-(AB2996+AD2996)*0.4),-2)</f>
        <v/>
      </c>
      <c r="AI2996" s="21">
        <f>ROUNDDOWN(T2996,-2)+ROUNDDOWN(U2996,-2)</f>
        <v/>
      </c>
      <c r="AJ2996" s="21">
        <f>M2996+AF2996</f>
        <v/>
      </c>
      <c r="AK2996" s="21">
        <f>M2996+AG2996</f>
        <v/>
      </c>
      <c r="AL2996" s="21">
        <f>N2996+AH2996</f>
        <v/>
      </c>
      <c r="AM2996" s="21">
        <f>O2996+AI2996</f>
        <v/>
      </c>
      <c r="AN2996" s="21">
        <f>N2996+AI2996</f>
        <v/>
      </c>
      <c r="AO2996" s="21">
        <f>ROUNDDOWN((R2996+S2996)*0.2/Y2996+2000,0)</f>
        <v/>
      </c>
      <c r="AP2996" s="21">
        <f>ROUNDDOWN((T2996+U2996)*0.2/Z2996+2000,0)</f>
        <v/>
      </c>
      <c r="AQ2996" s="21">
        <f>AL2996-AK2996</f>
        <v/>
      </c>
      <c r="AR2996" s="21">
        <f>AM2996-AK2996</f>
        <v/>
      </c>
      <c r="AS2996" s="21">
        <f>AM2996-AL2996</f>
        <v/>
      </c>
      <c r="AT2996" s="21">
        <f>AK2996+C2996-AJ2996</f>
        <v/>
      </c>
      <c r="AU2996" s="21">
        <f>AL2996+C2996-AM2996</f>
        <v/>
      </c>
      <c r="AV2996" s="21">
        <f>AN2996+C2996-AM2996</f>
        <v/>
      </c>
    </row>
    <row r="2997">
      <c r="A2997" t="inlineStr">
        <is>
          <t>1万円刻み</t>
        </is>
      </c>
      <c r="B2997" s="21">
        <f>'5_1万円刻み'!$A$1234</f>
        <v/>
      </c>
      <c r="C2997" s="21">
        <f>AO2997</f>
        <v/>
      </c>
      <c r="D2997" s="21" t="n">
        <v>0</v>
      </c>
      <c r="E2997" s="21">
        <f>ROUND(MIN(B2997/12,650000)*12*0.0915+MIN(B2997/12,1390000)*12*(0.0504+0)+B2997*0.005,0)</f>
        <v/>
      </c>
      <c r="F2997" s="21">
        <f>IF(B2997&lt;741000,0,IF(B2997&lt;2191000,B2997-740000,IF(B2997&lt;2193000,1451000,IF(B2997&lt;2196000,1453000,IF(B2997&lt;2200000,1456000,IF(B2997&lt;3600000,ROUND(ROUNDDOWN(B2997/4,-3)*2.8,0)-80000,IF(B2997&lt;6600000,ROUND(ROUNDDOWN(B2997/4,-3)*3.2,0)-440000,IF(B2997&lt;8500000,ROUNDDOWN(B2997*0.9,0)-1100000,B2997-1950000))))))))</f>
        <v/>
      </c>
      <c r="G2997" s="21">
        <f>IF(F2997&gt;23500000,NA(),IF(F2997&lt;=4890000,1040000,IF(F2997&lt;=6550000,670000,620000)))</f>
        <v/>
      </c>
      <c r="H2997" s="21">
        <f>IF(D2997&lt;=0,0,MAX(0,MIN(2000000,D2997-MIN(100000,ROUNDDOWN(F2997*0.05,0)))))</f>
        <v/>
      </c>
      <c r="I2997" s="21">
        <f>IF(C2997&lt;=2000,0,MIN(C2997,ROUNDDOWN(F2997*0.4,0))-2000)</f>
        <v/>
      </c>
      <c r="J2997" s="21">
        <f>MAX(0,ROUNDDOWN(F2997-E2997-G2997,-3))</f>
        <v/>
      </c>
      <c r="K2997" s="21">
        <f>MAX(0,ROUNDDOWN(F2997-E2997-G2997-H2997-I2997,-3))</f>
        <v/>
      </c>
      <c r="L2997" s="21">
        <f>MAX(0,ROUNDDOWN(F2997-E2997-G2997-H2997,-3))</f>
        <v/>
      </c>
      <c r="M2997" s="21">
        <f>IF(J2997&lt;=0,0,ROUNDDOWN((J2997*LOOKUP(J2997,{0,1950001,3300001,6950001,9000001,18000001,40000001},{0.05,0.1,0.2,0.23,0.33,0.4,0.45})-LOOKUP(J2997,{0,1950001,3300001,6950001,9000001,18000001,40000001},{0,97500,427500,636000,1536000,2796000,4796000}))*1.021,-2))</f>
        <v/>
      </c>
      <c r="N2997" s="21">
        <f>IF(K2997&lt;=0,0,ROUNDDOWN((K2997*LOOKUP(K2997,{0,1950001,3300001,6950001,9000001,18000001,40000001},{0.05,0.1,0.2,0.23,0.33,0.4,0.45})-LOOKUP(K2997,{0,1950001,3300001,6950001,9000001,18000001,40000001},{0,97500,427500,636000,1536000,2796000,4796000}))*1.021,-2))</f>
        <v/>
      </c>
      <c r="O2997" s="21">
        <f>IF(L2997&lt;=0,0,ROUNDDOWN((L2997*LOOKUP(L2997,{0,1950001,3300001,6950001,9000001,18000001,40000001},{0.05,0.1,0.2,0.23,0.33,0.4,0.45})-LOOKUP(L2997,{0,1950001,3300001,6950001,9000001,18000001,40000001},{0,97500,427500,636000,1536000,2796000,4796000}))*1.021,-2))</f>
        <v/>
      </c>
      <c r="P2997" s="21">
        <f>MAX(0,ROUNDDOWN(F2997-E2997-430000,-3))</f>
        <v/>
      </c>
      <c r="Q2997" s="21">
        <f>MAX(0,ROUNDDOWN(F2997-E2997-430000-H2997,-3))</f>
        <v/>
      </c>
      <c r="R2997" s="21">
        <f>IF(F2997&lt;=450000,0,MAX(0,P2997*0.06-MIN(50000,P2997)*0.03))</f>
        <v/>
      </c>
      <c r="S2997" s="21">
        <f>IF(F2997&lt;=450000,0,MAX(0,P2997*0.04-MIN(50000,P2997)*0.02))</f>
        <v/>
      </c>
      <c r="T2997" s="21">
        <f>IF(F2997&lt;=450000,0,MAX(0,Q2997*0.06-MIN(50000,Q2997)*0.03))</f>
        <v/>
      </c>
      <c r="U2997" s="21">
        <f>IF(F2997&lt;=450000,0,MAX(0,Q2997*0.04-MIN(50000,Q2997)*0.02))</f>
        <v/>
      </c>
      <c r="V2997" s="21">
        <f>50000+MAX(0,G2997-480000)</f>
        <v/>
      </c>
      <c r="W2997" s="21">
        <f>P2997-V2997</f>
        <v/>
      </c>
      <c r="X2997" s="21">
        <f>Q2997-V2997</f>
        <v/>
      </c>
      <c r="Y2997" s="22">
        <f>IF(W2997&lt;0,0.9,LOOKUP(W2997,{0,1950001,3300001,6950001,9000001,18000001,40000001},{0.84895,0.7979,0.6958,0.66517,0.56307,0.4916,0.44055}))</f>
        <v/>
      </c>
      <c r="Z2997" s="22">
        <f>IF(X2997&lt;0,0.9,LOOKUP(X2997,{0,1950001,3300001,6950001,9000001,18000001,40000001},{0.84895,0.7979,0.6958,0.66517,0.56307,0.4916,0.44055}))</f>
        <v/>
      </c>
      <c r="AA2997" s="22">
        <f>IF(W2997&lt;0,0,CHOOSE(MATCH(W2997,{0,1950001,3300001,6950001,9000001},1),5.105/84.895,10.21/79.79,20.42/69.58,23.483/66.517,33.693/56.307))</f>
        <v/>
      </c>
      <c r="AB2997" s="21">
        <f>IF(C2997&lt;=2000,0,(MIN(C2997,ROUNDDOWN(F2997*0.3,0))-2000)*0.1)</f>
        <v/>
      </c>
      <c r="AC2997" s="21">
        <f>IF(C2997&lt;=2000,0,MIN((C2997-2000)*Y2997,(R2997+S2997)*0.2))</f>
        <v/>
      </c>
      <c r="AD2997" s="21">
        <f>IF(C2997&lt;=2000,0,MIN((C2997-2000)*Z2997,(T2997+U2997)*0.2))</f>
        <v/>
      </c>
      <c r="AE2997" s="21">
        <f>AC2997*AA2997</f>
        <v/>
      </c>
      <c r="AF2997" s="21">
        <f>ROUNDDOWN(R2997,-2)+ROUNDDOWN(S2997,-2)</f>
        <v/>
      </c>
      <c r="AG2997" s="21">
        <f>ROUNDDOWN(MAX(0,R2997-(AB2997+AC2997+AE2997)*0.6),-2)+ROUNDDOWN(MAX(0,S2997-(AB2997+AC2997+AE2997)*0.4),-2)</f>
        <v/>
      </c>
      <c r="AH2997" s="21">
        <f>ROUNDDOWN(MAX(0,T2997-(AB2997+AD2997)*0.6),-2)+ROUNDDOWN(MAX(0,U2997-(AB2997+AD2997)*0.4),-2)</f>
        <v/>
      </c>
      <c r="AI2997" s="21">
        <f>ROUNDDOWN(T2997,-2)+ROUNDDOWN(U2997,-2)</f>
        <v/>
      </c>
      <c r="AJ2997" s="21">
        <f>M2997+AF2997</f>
        <v/>
      </c>
      <c r="AK2997" s="21">
        <f>M2997+AG2997</f>
        <v/>
      </c>
      <c r="AL2997" s="21">
        <f>N2997+AH2997</f>
        <v/>
      </c>
      <c r="AM2997" s="21">
        <f>O2997+AI2997</f>
        <v/>
      </c>
      <c r="AN2997" s="21">
        <f>N2997+AI2997</f>
        <v/>
      </c>
      <c r="AO2997" s="21">
        <f>ROUNDDOWN((R2997+S2997)*0.2/Y2997+2000,0)</f>
        <v/>
      </c>
      <c r="AP2997" s="21">
        <f>ROUNDDOWN((T2997+U2997)*0.2/Z2997+2000,0)</f>
        <v/>
      </c>
      <c r="AQ2997" s="21">
        <f>AL2997-AK2997</f>
        <v/>
      </c>
      <c r="AR2997" s="21">
        <f>AM2997-AK2997</f>
        <v/>
      </c>
      <c r="AS2997" s="21">
        <f>AM2997-AL2997</f>
        <v/>
      </c>
      <c r="AT2997" s="21">
        <f>AK2997+C2997-AJ2997</f>
        <v/>
      </c>
      <c r="AU2997" s="21">
        <f>AL2997+C2997-AM2997</f>
        <v/>
      </c>
      <c r="AV2997" s="21">
        <f>AN2997+C2997-AM2997</f>
        <v/>
      </c>
    </row>
    <row r="2998">
      <c r="A2998" t="inlineStr">
        <is>
          <t>1万円刻み</t>
        </is>
      </c>
      <c r="B2998" s="21">
        <f>'5_1万円刻み'!$A$1235</f>
        <v/>
      </c>
      <c r="C2998" s="21">
        <f>AO2998</f>
        <v/>
      </c>
      <c r="D2998" s="21" t="n">
        <v>0</v>
      </c>
      <c r="E2998" s="21">
        <f>ROUND(MIN(B2998/12,650000)*12*0.0915+MIN(B2998/12,1390000)*12*(0.0504+0)+B2998*0.005,0)</f>
        <v/>
      </c>
      <c r="F2998" s="21">
        <f>IF(B2998&lt;741000,0,IF(B2998&lt;2191000,B2998-740000,IF(B2998&lt;2193000,1451000,IF(B2998&lt;2196000,1453000,IF(B2998&lt;2200000,1456000,IF(B2998&lt;3600000,ROUND(ROUNDDOWN(B2998/4,-3)*2.8,0)-80000,IF(B2998&lt;6600000,ROUND(ROUNDDOWN(B2998/4,-3)*3.2,0)-440000,IF(B2998&lt;8500000,ROUNDDOWN(B2998*0.9,0)-1100000,B2998-1950000))))))))</f>
        <v/>
      </c>
      <c r="G2998" s="21">
        <f>IF(F2998&gt;23500000,NA(),IF(F2998&lt;=4890000,1040000,IF(F2998&lt;=6550000,670000,620000)))</f>
        <v/>
      </c>
      <c r="H2998" s="21">
        <f>IF(D2998&lt;=0,0,MAX(0,MIN(2000000,D2998-MIN(100000,ROUNDDOWN(F2998*0.05,0)))))</f>
        <v/>
      </c>
      <c r="I2998" s="21">
        <f>IF(C2998&lt;=2000,0,MIN(C2998,ROUNDDOWN(F2998*0.4,0))-2000)</f>
        <v/>
      </c>
      <c r="J2998" s="21">
        <f>MAX(0,ROUNDDOWN(F2998-E2998-G2998,-3))</f>
        <v/>
      </c>
      <c r="K2998" s="21">
        <f>MAX(0,ROUNDDOWN(F2998-E2998-G2998-H2998-I2998,-3))</f>
        <v/>
      </c>
      <c r="L2998" s="21">
        <f>MAX(0,ROUNDDOWN(F2998-E2998-G2998-H2998,-3))</f>
        <v/>
      </c>
      <c r="M2998" s="21">
        <f>IF(J2998&lt;=0,0,ROUNDDOWN((J2998*LOOKUP(J2998,{0,1950001,3300001,6950001,9000001,18000001,40000001},{0.05,0.1,0.2,0.23,0.33,0.4,0.45})-LOOKUP(J2998,{0,1950001,3300001,6950001,9000001,18000001,40000001},{0,97500,427500,636000,1536000,2796000,4796000}))*1.021,-2))</f>
        <v/>
      </c>
      <c r="N2998" s="21">
        <f>IF(K2998&lt;=0,0,ROUNDDOWN((K2998*LOOKUP(K2998,{0,1950001,3300001,6950001,9000001,18000001,40000001},{0.05,0.1,0.2,0.23,0.33,0.4,0.45})-LOOKUP(K2998,{0,1950001,3300001,6950001,9000001,18000001,40000001},{0,97500,427500,636000,1536000,2796000,4796000}))*1.021,-2))</f>
        <v/>
      </c>
      <c r="O2998" s="21">
        <f>IF(L2998&lt;=0,0,ROUNDDOWN((L2998*LOOKUP(L2998,{0,1950001,3300001,6950001,9000001,18000001,40000001},{0.05,0.1,0.2,0.23,0.33,0.4,0.45})-LOOKUP(L2998,{0,1950001,3300001,6950001,9000001,18000001,40000001},{0,97500,427500,636000,1536000,2796000,4796000}))*1.021,-2))</f>
        <v/>
      </c>
      <c r="P2998" s="21">
        <f>MAX(0,ROUNDDOWN(F2998-E2998-430000,-3))</f>
        <v/>
      </c>
      <c r="Q2998" s="21">
        <f>MAX(0,ROUNDDOWN(F2998-E2998-430000-H2998,-3))</f>
        <v/>
      </c>
      <c r="R2998" s="21">
        <f>IF(F2998&lt;=450000,0,MAX(0,P2998*0.06-MIN(50000,P2998)*0.03))</f>
        <v/>
      </c>
      <c r="S2998" s="21">
        <f>IF(F2998&lt;=450000,0,MAX(0,P2998*0.04-MIN(50000,P2998)*0.02))</f>
        <v/>
      </c>
      <c r="T2998" s="21">
        <f>IF(F2998&lt;=450000,0,MAX(0,Q2998*0.06-MIN(50000,Q2998)*0.03))</f>
        <v/>
      </c>
      <c r="U2998" s="21">
        <f>IF(F2998&lt;=450000,0,MAX(0,Q2998*0.04-MIN(50000,Q2998)*0.02))</f>
        <v/>
      </c>
      <c r="V2998" s="21">
        <f>50000+MAX(0,G2998-480000)</f>
        <v/>
      </c>
      <c r="W2998" s="21">
        <f>P2998-V2998</f>
        <v/>
      </c>
      <c r="X2998" s="21">
        <f>Q2998-V2998</f>
        <v/>
      </c>
      <c r="Y2998" s="22">
        <f>IF(W2998&lt;0,0.9,LOOKUP(W2998,{0,1950001,3300001,6950001,9000001,18000001,40000001},{0.84895,0.7979,0.6958,0.66517,0.56307,0.4916,0.44055}))</f>
        <v/>
      </c>
      <c r="Z2998" s="22">
        <f>IF(X2998&lt;0,0.9,LOOKUP(X2998,{0,1950001,3300001,6950001,9000001,18000001,40000001},{0.84895,0.7979,0.6958,0.66517,0.56307,0.4916,0.44055}))</f>
        <v/>
      </c>
      <c r="AA2998" s="22">
        <f>IF(W2998&lt;0,0,CHOOSE(MATCH(W2998,{0,1950001,3300001,6950001,9000001},1),5.105/84.895,10.21/79.79,20.42/69.58,23.483/66.517,33.693/56.307))</f>
        <v/>
      </c>
      <c r="AB2998" s="21">
        <f>IF(C2998&lt;=2000,0,(MIN(C2998,ROUNDDOWN(F2998*0.3,0))-2000)*0.1)</f>
        <v/>
      </c>
      <c r="AC2998" s="21">
        <f>IF(C2998&lt;=2000,0,MIN((C2998-2000)*Y2998,(R2998+S2998)*0.2))</f>
        <v/>
      </c>
      <c r="AD2998" s="21">
        <f>IF(C2998&lt;=2000,0,MIN((C2998-2000)*Z2998,(T2998+U2998)*0.2))</f>
        <v/>
      </c>
      <c r="AE2998" s="21">
        <f>AC2998*AA2998</f>
        <v/>
      </c>
      <c r="AF2998" s="21">
        <f>ROUNDDOWN(R2998,-2)+ROUNDDOWN(S2998,-2)</f>
        <v/>
      </c>
      <c r="AG2998" s="21">
        <f>ROUNDDOWN(MAX(0,R2998-(AB2998+AC2998+AE2998)*0.6),-2)+ROUNDDOWN(MAX(0,S2998-(AB2998+AC2998+AE2998)*0.4),-2)</f>
        <v/>
      </c>
      <c r="AH2998" s="21">
        <f>ROUNDDOWN(MAX(0,T2998-(AB2998+AD2998)*0.6),-2)+ROUNDDOWN(MAX(0,U2998-(AB2998+AD2998)*0.4),-2)</f>
        <v/>
      </c>
      <c r="AI2998" s="21">
        <f>ROUNDDOWN(T2998,-2)+ROUNDDOWN(U2998,-2)</f>
        <v/>
      </c>
      <c r="AJ2998" s="21">
        <f>M2998+AF2998</f>
        <v/>
      </c>
      <c r="AK2998" s="21">
        <f>M2998+AG2998</f>
        <v/>
      </c>
      <c r="AL2998" s="21">
        <f>N2998+AH2998</f>
        <v/>
      </c>
      <c r="AM2998" s="21">
        <f>O2998+AI2998</f>
        <v/>
      </c>
      <c r="AN2998" s="21">
        <f>N2998+AI2998</f>
        <v/>
      </c>
      <c r="AO2998" s="21">
        <f>ROUNDDOWN((R2998+S2998)*0.2/Y2998+2000,0)</f>
        <v/>
      </c>
      <c r="AP2998" s="21">
        <f>ROUNDDOWN((T2998+U2998)*0.2/Z2998+2000,0)</f>
        <v/>
      </c>
      <c r="AQ2998" s="21">
        <f>AL2998-AK2998</f>
        <v/>
      </c>
      <c r="AR2998" s="21">
        <f>AM2998-AK2998</f>
        <v/>
      </c>
      <c r="AS2998" s="21">
        <f>AM2998-AL2998</f>
        <v/>
      </c>
      <c r="AT2998" s="21">
        <f>AK2998+C2998-AJ2998</f>
        <v/>
      </c>
      <c r="AU2998" s="21">
        <f>AL2998+C2998-AM2998</f>
        <v/>
      </c>
      <c r="AV2998" s="21">
        <f>AN2998+C2998-AM2998</f>
        <v/>
      </c>
    </row>
    <row r="2999">
      <c r="A2999" t="inlineStr">
        <is>
          <t>1万円刻み</t>
        </is>
      </c>
      <c r="B2999" s="21">
        <f>'5_1万円刻み'!$A$1236</f>
        <v/>
      </c>
      <c r="C2999" s="21">
        <f>AO2999</f>
        <v/>
      </c>
      <c r="D2999" s="21" t="n">
        <v>0</v>
      </c>
      <c r="E2999" s="21">
        <f>ROUND(MIN(B2999/12,650000)*12*0.0915+MIN(B2999/12,1390000)*12*(0.0504+0)+B2999*0.005,0)</f>
        <v/>
      </c>
      <c r="F2999" s="21">
        <f>IF(B2999&lt;741000,0,IF(B2999&lt;2191000,B2999-740000,IF(B2999&lt;2193000,1451000,IF(B2999&lt;2196000,1453000,IF(B2999&lt;2200000,1456000,IF(B2999&lt;3600000,ROUND(ROUNDDOWN(B2999/4,-3)*2.8,0)-80000,IF(B2999&lt;6600000,ROUND(ROUNDDOWN(B2999/4,-3)*3.2,0)-440000,IF(B2999&lt;8500000,ROUNDDOWN(B2999*0.9,0)-1100000,B2999-1950000))))))))</f>
        <v/>
      </c>
      <c r="G2999" s="21">
        <f>IF(F2999&gt;23500000,NA(),IF(F2999&lt;=4890000,1040000,IF(F2999&lt;=6550000,670000,620000)))</f>
        <v/>
      </c>
      <c r="H2999" s="21">
        <f>IF(D2999&lt;=0,0,MAX(0,MIN(2000000,D2999-MIN(100000,ROUNDDOWN(F2999*0.05,0)))))</f>
        <v/>
      </c>
      <c r="I2999" s="21">
        <f>IF(C2999&lt;=2000,0,MIN(C2999,ROUNDDOWN(F2999*0.4,0))-2000)</f>
        <v/>
      </c>
      <c r="J2999" s="21">
        <f>MAX(0,ROUNDDOWN(F2999-E2999-G2999,-3))</f>
        <v/>
      </c>
      <c r="K2999" s="21">
        <f>MAX(0,ROUNDDOWN(F2999-E2999-G2999-H2999-I2999,-3))</f>
        <v/>
      </c>
      <c r="L2999" s="21">
        <f>MAX(0,ROUNDDOWN(F2999-E2999-G2999-H2999,-3))</f>
        <v/>
      </c>
      <c r="M2999" s="21">
        <f>IF(J2999&lt;=0,0,ROUNDDOWN((J2999*LOOKUP(J2999,{0,1950001,3300001,6950001,9000001,18000001,40000001},{0.05,0.1,0.2,0.23,0.33,0.4,0.45})-LOOKUP(J2999,{0,1950001,3300001,6950001,9000001,18000001,40000001},{0,97500,427500,636000,1536000,2796000,4796000}))*1.021,-2))</f>
        <v/>
      </c>
      <c r="N2999" s="21">
        <f>IF(K2999&lt;=0,0,ROUNDDOWN((K2999*LOOKUP(K2999,{0,1950001,3300001,6950001,9000001,18000001,40000001},{0.05,0.1,0.2,0.23,0.33,0.4,0.45})-LOOKUP(K2999,{0,1950001,3300001,6950001,9000001,18000001,40000001},{0,97500,427500,636000,1536000,2796000,4796000}))*1.021,-2))</f>
        <v/>
      </c>
      <c r="O2999" s="21">
        <f>IF(L2999&lt;=0,0,ROUNDDOWN((L2999*LOOKUP(L2999,{0,1950001,3300001,6950001,9000001,18000001,40000001},{0.05,0.1,0.2,0.23,0.33,0.4,0.45})-LOOKUP(L2999,{0,1950001,3300001,6950001,9000001,18000001,40000001},{0,97500,427500,636000,1536000,2796000,4796000}))*1.021,-2))</f>
        <v/>
      </c>
      <c r="P2999" s="21">
        <f>MAX(0,ROUNDDOWN(F2999-E2999-430000,-3))</f>
        <v/>
      </c>
      <c r="Q2999" s="21">
        <f>MAX(0,ROUNDDOWN(F2999-E2999-430000-H2999,-3))</f>
        <v/>
      </c>
      <c r="R2999" s="21">
        <f>IF(F2999&lt;=450000,0,MAX(0,P2999*0.06-MIN(50000,P2999)*0.03))</f>
        <v/>
      </c>
      <c r="S2999" s="21">
        <f>IF(F2999&lt;=450000,0,MAX(0,P2999*0.04-MIN(50000,P2999)*0.02))</f>
        <v/>
      </c>
      <c r="T2999" s="21">
        <f>IF(F2999&lt;=450000,0,MAX(0,Q2999*0.06-MIN(50000,Q2999)*0.03))</f>
        <v/>
      </c>
      <c r="U2999" s="21">
        <f>IF(F2999&lt;=450000,0,MAX(0,Q2999*0.04-MIN(50000,Q2999)*0.02))</f>
        <v/>
      </c>
      <c r="V2999" s="21">
        <f>50000+MAX(0,G2999-480000)</f>
        <v/>
      </c>
      <c r="W2999" s="21">
        <f>P2999-V2999</f>
        <v/>
      </c>
      <c r="X2999" s="21">
        <f>Q2999-V2999</f>
        <v/>
      </c>
      <c r="Y2999" s="22">
        <f>IF(W2999&lt;0,0.9,LOOKUP(W2999,{0,1950001,3300001,6950001,9000001,18000001,40000001},{0.84895,0.7979,0.6958,0.66517,0.56307,0.4916,0.44055}))</f>
        <v/>
      </c>
      <c r="Z2999" s="22">
        <f>IF(X2999&lt;0,0.9,LOOKUP(X2999,{0,1950001,3300001,6950001,9000001,18000001,40000001},{0.84895,0.7979,0.6958,0.66517,0.56307,0.4916,0.44055}))</f>
        <v/>
      </c>
      <c r="AA2999" s="22">
        <f>IF(W2999&lt;0,0,CHOOSE(MATCH(W2999,{0,1950001,3300001,6950001,9000001},1),5.105/84.895,10.21/79.79,20.42/69.58,23.483/66.517,33.693/56.307))</f>
        <v/>
      </c>
      <c r="AB2999" s="21">
        <f>IF(C2999&lt;=2000,0,(MIN(C2999,ROUNDDOWN(F2999*0.3,0))-2000)*0.1)</f>
        <v/>
      </c>
      <c r="AC2999" s="21">
        <f>IF(C2999&lt;=2000,0,MIN((C2999-2000)*Y2999,(R2999+S2999)*0.2))</f>
        <v/>
      </c>
      <c r="AD2999" s="21">
        <f>IF(C2999&lt;=2000,0,MIN((C2999-2000)*Z2999,(T2999+U2999)*0.2))</f>
        <v/>
      </c>
      <c r="AE2999" s="21">
        <f>AC2999*AA2999</f>
        <v/>
      </c>
      <c r="AF2999" s="21">
        <f>ROUNDDOWN(R2999,-2)+ROUNDDOWN(S2999,-2)</f>
        <v/>
      </c>
      <c r="AG2999" s="21">
        <f>ROUNDDOWN(MAX(0,R2999-(AB2999+AC2999+AE2999)*0.6),-2)+ROUNDDOWN(MAX(0,S2999-(AB2999+AC2999+AE2999)*0.4),-2)</f>
        <v/>
      </c>
      <c r="AH2999" s="21">
        <f>ROUNDDOWN(MAX(0,T2999-(AB2999+AD2999)*0.6),-2)+ROUNDDOWN(MAX(0,U2999-(AB2999+AD2999)*0.4),-2)</f>
        <v/>
      </c>
      <c r="AI2999" s="21">
        <f>ROUNDDOWN(T2999,-2)+ROUNDDOWN(U2999,-2)</f>
        <v/>
      </c>
      <c r="AJ2999" s="21">
        <f>M2999+AF2999</f>
        <v/>
      </c>
      <c r="AK2999" s="21">
        <f>M2999+AG2999</f>
        <v/>
      </c>
      <c r="AL2999" s="21">
        <f>N2999+AH2999</f>
        <v/>
      </c>
      <c r="AM2999" s="21">
        <f>O2999+AI2999</f>
        <v/>
      </c>
      <c r="AN2999" s="21">
        <f>N2999+AI2999</f>
        <v/>
      </c>
      <c r="AO2999" s="21">
        <f>ROUNDDOWN((R2999+S2999)*0.2/Y2999+2000,0)</f>
        <v/>
      </c>
      <c r="AP2999" s="21">
        <f>ROUNDDOWN((T2999+U2999)*0.2/Z2999+2000,0)</f>
        <v/>
      </c>
      <c r="AQ2999" s="21">
        <f>AL2999-AK2999</f>
        <v/>
      </c>
      <c r="AR2999" s="21">
        <f>AM2999-AK2999</f>
        <v/>
      </c>
      <c r="AS2999" s="21">
        <f>AM2999-AL2999</f>
        <v/>
      </c>
      <c r="AT2999" s="21">
        <f>AK2999+C2999-AJ2999</f>
        <v/>
      </c>
      <c r="AU2999" s="21">
        <f>AL2999+C2999-AM2999</f>
        <v/>
      </c>
      <c r="AV2999" s="21">
        <f>AN2999+C2999-AM2999</f>
        <v/>
      </c>
    </row>
    <row r="3000">
      <c r="A3000" t="inlineStr">
        <is>
          <t>1万円刻み</t>
        </is>
      </c>
      <c r="B3000" s="21">
        <f>'5_1万円刻み'!$A$1237</f>
        <v/>
      </c>
      <c r="C3000" s="21">
        <f>AO3000</f>
        <v/>
      </c>
      <c r="D3000" s="21" t="n">
        <v>0</v>
      </c>
      <c r="E3000" s="21">
        <f>ROUND(MIN(B3000/12,650000)*12*0.0915+MIN(B3000/12,1390000)*12*(0.0504+0)+B3000*0.005,0)</f>
        <v/>
      </c>
      <c r="F3000" s="21">
        <f>IF(B3000&lt;741000,0,IF(B3000&lt;2191000,B3000-740000,IF(B3000&lt;2193000,1451000,IF(B3000&lt;2196000,1453000,IF(B3000&lt;2200000,1456000,IF(B3000&lt;3600000,ROUND(ROUNDDOWN(B3000/4,-3)*2.8,0)-80000,IF(B3000&lt;6600000,ROUND(ROUNDDOWN(B3000/4,-3)*3.2,0)-440000,IF(B3000&lt;8500000,ROUNDDOWN(B3000*0.9,0)-1100000,B3000-1950000))))))))</f>
        <v/>
      </c>
      <c r="G3000" s="21">
        <f>IF(F3000&gt;23500000,NA(),IF(F3000&lt;=4890000,1040000,IF(F3000&lt;=6550000,670000,620000)))</f>
        <v/>
      </c>
      <c r="H3000" s="21">
        <f>IF(D3000&lt;=0,0,MAX(0,MIN(2000000,D3000-MIN(100000,ROUNDDOWN(F3000*0.05,0)))))</f>
        <v/>
      </c>
      <c r="I3000" s="21">
        <f>IF(C3000&lt;=2000,0,MIN(C3000,ROUNDDOWN(F3000*0.4,0))-2000)</f>
        <v/>
      </c>
      <c r="J3000" s="21">
        <f>MAX(0,ROUNDDOWN(F3000-E3000-G3000,-3))</f>
        <v/>
      </c>
      <c r="K3000" s="21">
        <f>MAX(0,ROUNDDOWN(F3000-E3000-G3000-H3000-I3000,-3))</f>
        <v/>
      </c>
      <c r="L3000" s="21">
        <f>MAX(0,ROUNDDOWN(F3000-E3000-G3000-H3000,-3))</f>
        <v/>
      </c>
      <c r="M3000" s="21">
        <f>IF(J3000&lt;=0,0,ROUNDDOWN((J3000*LOOKUP(J3000,{0,1950001,3300001,6950001,9000001,18000001,40000001},{0.05,0.1,0.2,0.23,0.33,0.4,0.45})-LOOKUP(J3000,{0,1950001,3300001,6950001,9000001,18000001,40000001},{0,97500,427500,636000,1536000,2796000,4796000}))*1.021,-2))</f>
        <v/>
      </c>
      <c r="N3000" s="21">
        <f>IF(K3000&lt;=0,0,ROUNDDOWN((K3000*LOOKUP(K3000,{0,1950001,3300001,6950001,9000001,18000001,40000001},{0.05,0.1,0.2,0.23,0.33,0.4,0.45})-LOOKUP(K3000,{0,1950001,3300001,6950001,9000001,18000001,40000001},{0,97500,427500,636000,1536000,2796000,4796000}))*1.021,-2))</f>
        <v/>
      </c>
      <c r="O3000" s="21">
        <f>IF(L3000&lt;=0,0,ROUNDDOWN((L3000*LOOKUP(L3000,{0,1950001,3300001,6950001,9000001,18000001,40000001},{0.05,0.1,0.2,0.23,0.33,0.4,0.45})-LOOKUP(L3000,{0,1950001,3300001,6950001,9000001,18000001,40000001},{0,97500,427500,636000,1536000,2796000,4796000}))*1.021,-2))</f>
        <v/>
      </c>
      <c r="P3000" s="21">
        <f>MAX(0,ROUNDDOWN(F3000-E3000-430000,-3))</f>
        <v/>
      </c>
      <c r="Q3000" s="21">
        <f>MAX(0,ROUNDDOWN(F3000-E3000-430000-H3000,-3))</f>
        <v/>
      </c>
      <c r="R3000" s="21">
        <f>IF(F3000&lt;=450000,0,MAX(0,P3000*0.06-MIN(50000,P3000)*0.03))</f>
        <v/>
      </c>
      <c r="S3000" s="21">
        <f>IF(F3000&lt;=450000,0,MAX(0,P3000*0.04-MIN(50000,P3000)*0.02))</f>
        <v/>
      </c>
      <c r="T3000" s="21">
        <f>IF(F3000&lt;=450000,0,MAX(0,Q3000*0.06-MIN(50000,Q3000)*0.03))</f>
        <v/>
      </c>
      <c r="U3000" s="21">
        <f>IF(F3000&lt;=450000,0,MAX(0,Q3000*0.04-MIN(50000,Q3000)*0.02))</f>
        <v/>
      </c>
      <c r="V3000" s="21">
        <f>50000+MAX(0,G3000-480000)</f>
        <v/>
      </c>
      <c r="W3000" s="21">
        <f>P3000-V3000</f>
        <v/>
      </c>
      <c r="X3000" s="21">
        <f>Q3000-V3000</f>
        <v/>
      </c>
      <c r="Y3000" s="22">
        <f>IF(W3000&lt;0,0.9,LOOKUP(W3000,{0,1950001,3300001,6950001,9000001,18000001,40000001},{0.84895,0.7979,0.6958,0.66517,0.56307,0.4916,0.44055}))</f>
        <v/>
      </c>
      <c r="Z3000" s="22">
        <f>IF(X3000&lt;0,0.9,LOOKUP(X3000,{0,1950001,3300001,6950001,9000001,18000001,40000001},{0.84895,0.7979,0.6958,0.66517,0.56307,0.4916,0.44055}))</f>
        <v/>
      </c>
      <c r="AA3000" s="22">
        <f>IF(W3000&lt;0,0,CHOOSE(MATCH(W3000,{0,1950001,3300001,6950001,9000001},1),5.105/84.895,10.21/79.79,20.42/69.58,23.483/66.517,33.693/56.307))</f>
        <v/>
      </c>
      <c r="AB3000" s="21">
        <f>IF(C3000&lt;=2000,0,(MIN(C3000,ROUNDDOWN(F3000*0.3,0))-2000)*0.1)</f>
        <v/>
      </c>
      <c r="AC3000" s="21">
        <f>IF(C3000&lt;=2000,0,MIN((C3000-2000)*Y3000,(R3000+S3000)*0.2))</f>
        <v/>
      </c>
      <c r="AD3000" s="21">
        <f>IF(C3000&lt;=2000,0,MIN((C3000-2000)*Z3000,(T3000+U3000)*0.2))</f>
        <v/>
      </c>
      <c r="AE3000" s="21">
        <f>AC3000*AA3000</f>
        <v/>
      </c>
      <c r="AF3000" s="21">
        <f>ROUNDDOWN(R3000,-2)+ROUNDDOWN(S3000,-2)</f>
        <v/>
      </c>
      <c r="AG3000" s="21">
        <f>ROUNDDOWN(MAX(0,R3000-(AB3000+AC3000+AE3000)*0.6),-2)+ROUNDDOWN(MAX(0,S3000-(AB3000+AC3000+AE3000)*0.4),-2)</f>
        <v/>
      </c>
      <c r="AH3000" s="21">
        <f>ROUNDDOWN(MAX(0,T3000-(AB3000+AD3000)*0.6),-2)+ROUNDDOWN(MAX(0,U3000-(AB3000+AD3000)*0.4),-2)</f>
        <v/>
      </c>
      <c r="AI3000" s="21">
        <f>ROUNDDOWN(T3000,-2)+ROUNDDOWN(U3000,-2)</f>
        <v/>
      </c>
      <c r="AJ3000" s="21">
        <f>M3000+AF3000</f>
        <v/>
      </c>
      <c r="AK3000" s="21">
        <f>M3000+AG3000</f>
        <v/>
      </c>
      <c r="AL3000" s="21">
        <f>N3000+AH3000</f>
        <v/>
      </c>
      <c r="AM3000" s="21">
        <f>O3000+AI3000</f>
        <v/>
      </c>
      <c r="AN3000" s="21">
        <f>N3000+AI3000</f>
        <v/>
      </c>
      <c r="AO3000" s="21">
        <f>ROUNDDOWN((R3000+S3000)*0.2/Y3000+2000,0)</f>
        <v/>
      </c>
      <c r="AP3000" s="21">
        <f>ROUNDDOWN((T3000+U3000)*0.2/Z3000+2000,0)</f>
        <v/>
      </c>
      <c r="AQ3000" s="21">
        <f>AL3000-AK3000</f>
        <v/>
      </c>
      <c r="AR3000" s="21">
        <f>AM3000-AK3000</f>
        <v/>
      </c>
      <c r="AS3000" s="21">
        <f>AM3000-AL3000</f>
        <v/>
      </c>
      <c r="AT3000" s="21">
        <f>AK3000+C3000-AJ3000</f>
        <v/>
      </c>
      <c r="AU3000" s="21">
        <f>AL3000+C3000-AM3000</f>
        <v/>
      </c>
      <c r="AV3000" s="21">
        <f>AN3000+C3000-AM3000</f>
        <v/>
      </c>
    </row>
    <row r="3001">
      <c r="A3001" t="inlineStr">
        <is>
          <t>1万円刻み</t>
        </is>
      </c>
      <c r="B3001" s="21">
        <f>'5_1万円刻み'!$A$1238</f>
        <v/>
      </c>
      <c r="C3001" s="21">
        <f>AO3001</f>
        <v/>
      </c>
      <c r="D3001" s="21" t="n">
        <v>0</v>
      </c>
      <c r="E3001" s="21">
        <f>ROUND(MIN(B3001/12,650000)*12*0.0915+MIN(B3001/12,1390000)*12*(0.0504+0)+B3001*0.005,0)</f>
        <v/>
      </c>
      <c r="F3001" s="21">
        <f>IF(B3001&lt;741000,0,IF(B3001&lt;2191000,B3001-740000,IF(B3001&lt;2193000,1451000,IF(B3001&lt;2196000,1453000,IF(B3001&lt;2200000,1456000,IF(B3001&lt;3600000,ROUND(ROUNDDOWN(B3001/4,-3)*2.8,0)-80000,IF(B3001&lt;6600000,ROUND(ROUNDDOWN(B3001/4,-3)*3.2,0)-440000,IF(B3001&lt;8500000,ROUNDDOWN(B3001*0.9,0)-1100000,B3001-1950000))))))))</f>
        <v/>
      </c>
      <c r="G3001" s="21">
        <f>IF(F3001&gt;23500000,NA(),IF(F3001&lt;=4890000,1040000,IF(F3001&lt;=6550000,670000,620000)))</f>
        <v/>
      </c>
      <c r="H3001" s="21">
        <f>IF(D3001&lt;=0,0,MAX(0,MIN(2000000,D3001-MIN(100000,ROUNDDOWN(F3001*0.05,0)))))</f>
        <v/>
      </c>
      <c r="I3001" s="21">
        <f>IF(C3001&lt;=2000,0,MIN(C3001,ROUNDDOWN(F3001*0.4,0))-2000)</f>
        <v/>
      </c>
      <c r="J3001" s="21">
        <f>MAX(0,ROUNDDOWN(F3001-E3001-G3001,-3))</f>
        <v/>
      </c>
      <c r="K3001" s="21">
        <f>MAX(0,ROUNDDOWN(F3001-E3001-G3001-H3001-I3001,-3))</f>
        <v/>
      </c>
      <c r="L3001" s="21">
        <f>MAX(0,ROUNDDOWN(F3001-E3001-G3001-H3001,-3))</f>
        <v/>
      </c>
      <c r="M3001" s="21">
        <f>IF(J3001&lt;=0,0,ROUNDDOWN((J3001*LOOKUP(J3001,{0,1950001,3300001,6950001,9000001,18000001,40000001},{0.05,0.1,0.2,0.23,0.33,0.4,0.45})-LOOKUP(J3001,{0,1950001,3300001,6950001,9000001,18000001,40000001},{0,97500,427500,636000,1536000,2796000,4796000}))*1.021,-2))</f>
        <v/>
      </c>
      <c r="N3001" s="21">
        <f>IF(K3001&lt;=0,0,ROUNDDOWN((K3001*LOOKUP(K3001,{0,1950001,3300001,6950001,9000001,18000001,40000001},{0.05,0.1,0.2,0.23,0.33,0.4,0.45})-LOOKUP(K3001,{0,1950001,3300001,6950001,9000001,18000001,40000001},{0,97500,427500,636000,1536000,2796000,4796000}))*1.021,-2))</f>
        <v/>
      </c>
      <c r="O3001" s="21">
        <f>IF(L3001&lt;=0,0,ROUNDDOWN((L3001*LOOKUP(L3001,{0,1950001,3300001,6950001,9000001,18000001,40000001},{0.05,0.1,0.2,0.23,0.33,0.4,0.45})-LOOKUP(L3001,{0,1950001,3300001,6950001,9000001,18000001,40000001},{0,97500,427500,636000,1536000,2796000,4796000}))*1.021,-2))</f>
        <v/>
      </c>
      <c r="P3001" s="21">
        <f>MAX(0,ROUNDDOWN(F3001-E3001-430000,-3))</f>
        <v/>
      </c>
      <c r="Q3001" s="21">
        <f>MAX(0,ROUNDDOWN(F3001-E3001-430000-H3001,-3))</f>
        <v/>
      </c>
      <c r="R3001" s="21">
        <f>IF(F3001&lt;=450000,0,MAX(0,P3001*0.06-MIN(50000,P3001)*0.03))</f>
        <v/>
      </c>
      <c r="S3001" s="21">
        <f>IF(F3001&lt;=450000,0,MAX(0,P3001*0.04-MIN(50000,P3001)*0.02))</f>
        <v/>
      </c>
      <c r="T3001" s="21">
        <f>IF(F3001&lt;=450000,0,MAX(0,Q3001*0.06-MIN(50000,Q3001)*0.03))</f>
        <v/>
      </c>
      <c r="U3001" s="21">
        <f>IF(F3001&lt;=450000,0,MAX(0,Q3001*0.04-MIN(50000,Q3001)*0.02))</f>
        <v/>
      </c>
      <c r="V3001" s="21">
        <f>50000+MAX(0,G3001-480000)</f>
        <v/>
      </c>
      <c r="W3001" s="21">
        <f>P3001-V3001</f>
        <v/>
      </c>
      <c r="X3001" s="21">
        <f>Q3001-V3001</f>
        <v/>
      </c>
      <c r="Y3001" s="22">
        <f>IF(W3001&lt;0,0.9,LOOKUP(W3001,{0,1950001,3300001,6950001,9000001,18000001,40000001},{0.84895,0.7979,0.6958,0.66517,0.56307,0.4916,0.44055}))</f>
        <v/>
      </c>
      <c r="Z3001" s="22">
        <f>IF(X3001&lt;0,0.9,LOOKUP(X3001,{0,1950001,3300001,6950001,9000001,18000001,40000001},{0.84895,0.7979,0.6958,0.66517,0.56307,0.4916,0.44055}))</f>
        <v/>
      </c>
      <c r="AA3001" s="22">
        <f>IF(W3001&lt;0,0,CHOOSE(MATCH(W3001,{0,1950001,3300001,6950001,9000001},1),5.105/84.895,10.21/79.79,20.42/69.58,23.483/66.517,33.693/56.307))</f>
        <v/>
      </c>
      <c r="AB3001" s="21">
        <f>IF(C3001&lt;=2000,0,(MIN(C3001,ROUNDDOWN(F3001*0.3,0))-2000)*0.1)</f>
        <v/>
      </c>
      <c r="AC3001" s="21">
        <f>IF(C3001&lt;=2000,0,MIN((C3001-2000)*Y3001,(R3001+S3001)*0.2))</f>
        <v/>
      </c>
      <c r="AD3001" s="21">
        <f>IF(C3001&lt;=2000,0,MIN((C3001-2000)*Z3001,(T3001+U3001)*0.2))</f>
        <v/>
      </c>
      <c r="AE3001" s="21">
        <f>AC3001*AA3001</f>
        <v/>
      </c>
      <c r="AF3001" s="21">
        <f>ROUNDDOWN(R3001,-2)+ROUNDDOWN(S3001,-2)</f>
        <v/>
      </c>
      <c r="AG3001" s="21">
        <f>ROUNDDOWN(MAX(0,R3001-(AB3001+AC3001+AE3001)*0.6),-2)+ROUNDDOWN(MAX(0,S3001-(AB3001+AC3001+AE3001)*0.4),-2)</f>
        <v/>
      </c>
      <c r="AH3001" s="21">
        <f>ROUNDDOWN(MAX(0,T3001-(AB3001+AD3001)*0.6),-2)+ROUNDDOWN(MAX(0,U3001-(AB3001+AD3001)*0.4),-2)</f>
        <v/>
      </c>
      <c r="AI3001" s="21">
        <f>ROUNDDOWN(T3001,-2)+ROUNDDOWN(U3001,-2)</f>
        <v/>
      </c>
      <c r="AJ3001" s="21">
        <f>M3001+AF3001</f>
        <v/>
      </c>
      <c r="AK3001" s="21">
        <f>M3001+AG3001</f>
        <v/>
      </c>
      <c r="AL3001" s="21">
        <f>N3001+AH3001</f>
        <v/>
      </c>
      <c r="AM3001" s="21">
        <f>O3001+AI3001</f>
        <v/>
      </c>
      <c r="AN3001" s="21">
        <f>N3001+AI3001</f>
        <v/>
      </c>
      <c r="AO3001" s="21">
        <f>ROUNDDOWN((R3001+S3001)*0.2/Y3001+2000,0)</f>
        <v/>
      </c>
      <c r="AP3001" s="21">
        <f>ROUNDDOWN((T3001+U3001)*0.2/Z3001+2000,0)</f>
        <v/>
      </c>
      <c r="AQ3001" s="21">
        <f>AL3001-AK3001</f>
        <v/>
      </c>
      <c r="AR3001" s="21">
        <f>AM3001-AK3001</f>
        <v/>
      </c>
      <c r="AS3001" s="21">
        <f>AM3001-AL3001</f>
        <v/>
      </c>
      <c r="AT3001" s="21">
        <f>AK3001+C3001-AJ3001</f>
        <v/>
      </c>
      <c r="AU3001" s="21">
        <f>AL3001+C3001-AM3001</f>
        <v/>
      </c>
      <c r="AV3001" s="21">
        <f>AN3001+C3001-AM3001</f>
        <v/>
      </c>
    </row>
    <row r="3002">
      <c r="A3002" t="inlineStr">
        <is>
          <t>1万円刻み</t>
        </is>
      </c>
      <c r="B3002" s="21">
        <f>'5_1万円刻み'!$A$1239</f>
        <v/>
      </c>
      <c r="C3002" s="21">
        <f>AO3002</f>
        <v/>
      </c>
      <c r="D3002" s="21" t="n">
        <v>0</v>
      </c>
      <c r="E3002" s="21">
        <f>ROUND(MIN(B3002/12,650000)*12*0.0915+MIN(B3002/12,1390000)*12*(0.0504+0)+B3002*0.005,0)</f>
        <v/>
      </c>
      <c r="F3002" s="21">
        <f>IF(B3002&lt;741000,0,IF(B3002&lt;2191000,B3002-740000,IF(B3002&lt;2193000,1451000,IF(B3002&lt;2196000,1453000,IF(B3002&lt;2200000,1456000,IF(B3002&lt;3600000,ROUND(ROUNDDOWN(B3002/4,-3)*2.8,0)-80000,IF(B3002&lt;6600000,ROUND(ROUNDDOWN(B3002/4,-3)*3.2,0)-440000,IF(B3002&lt;8500000,ROUNDDOWN(B3002*0.9,0)-1100000,B3002-1950000))))))))</f>
        <v/>
      </c>
      <c r="G3002" s="21">
        <f>IF(F3002&gt;23500000,NA(),IF(F3002&lt;=4890000,1040000,IF(F3002&lt;=6550000,670000,620000)))</f>
        <v/>
      </c>
      <c r="H3002" s="21">
        <f>IF(D3002&lt;=0,0,MAX(0,MIN(2000000,D3002-MIN(100000,ROUNDDOWN(F3002*0.05,0)))))</f>
        <v/>
      </c>
      <c r="I3002" s="21">
        <f>IF(C3002&lt;=2000,0,MIN(C3002,ROUNDDOWN(F3002*0.4,0))-2000)</f>
        <v/>
      </c>
      <c r="J3002" s="21">
        <f>MAX(0,ROUNDDOWN(F3002-E3002-G3002,-3))</f>
        <v/>
      </c>
      <c r="K3002" s="21">
        <f>MAX(0,ROUNDDOWN(F3002-E3002-G3002-H3002-I3002,-3))</f>
        <v/>
      </c>
      <c r="L3002" s="21">
        <f>MAX(0,ROUNDDOWN(F3002-E3002-G3002-H3002,-3))</f>
        <v/>
      </c>
      <c r="M3002" s="21">
        <f>IF(J3002&lt;=0,0,ROUNDDOWN((J3002*LOOKUP(J3002,{0,1950001,3300001,6950001,9000001,18000001,40000001},{0.05,0.1,0.2,0.23,0.33,0.4,0.45})-LOOKUP(J3002,{0,1950001,3300001,6950001,9000001,18000001,40000001},{0,97500,427500,636000,1536000,2796000,4796000}))*1.021,-2))</f>
        <v/>
      </c>
      <c r="N3002" s="21">
        <f>IF(K3002&lt;=0,0,ROUNDDOWN((K3002*LOOKUP(K3002,{0,1950001,3300001,6950001,9000001,18000001,40000001},{0.05,0.1,0.2,0.23,0.33,0.4,0.45})-LOOKUP(K3002,{0,1950001,3300001,6950001,9000001,18000001,40000001},{0,97500,427500,636000,1536000,2796000,4796000}))*1.021,-2))</f>
        <v/>
      </c>
      <c r="O3002" s="21">
        <f>IF(L3002&lt;=0,0,ROUNDDOWN((L3002*LOOKUP(L3002,{0,1950001,3300001,6950001,9000001,18000001,40000001},{0.05,0.1,0.2,0.23,0.33,0.4,0.45})-LOOKUP(L3002,{0,1950001,3300001,6950001,9000001,18000001,40000001},{0,97500,427500,636000,1536000,2796000,4796000}))*1.021,-2))</f>
        <v/>
      </c>
      <c r="P3002" s="21">
        <f>MAX(0,ROUNDDOWN(F3002-E3002-430000,-3))</f>
        <v/>
      </c>
      <c r="Q3002" s="21">
        <f>MAX(0,ROUNDDOWN(F3002-E3002-430000-H3002,-3))</f>
        <v/>
      </c>
      <c r="R3002" s="21">
        <f>IF(F3002&lt;=450000,0,MAX(0,P3002*0.06-MIN(50000,P3002)*0.03))</f>
        <v/>
      </c>
      <c r="S3002" s="21">
        <f>IF(F3002&lt;=450000,0,MAX(0,P3002*0.04-MIN(50000,P3002)*0.02))</f>
        <v/>
      </c>
      <c r="T3002" s="21">
        <f>IF(F3002&lt;=450000,0,MAX(0,Q3002*0.06-MIN(50000,Q3002)*0.03))</f>
        <v/>
      </c>
      <c r="U3002" s="21">
        <f>IF(F3002&lt;=450000,0,MAX(0,Q3002*0.04-MIN(50000,Q3002)*0.02))</f>
        <v/>
      </c>
      <c r="V3002" s="21">
        <f>50000+MAX(0,G3002-480000)</f>
        <v/>
      </c>
      <c r="W3002" s="21">
        <f>P3002-V3002</f>
        <v/>
      </c>
      <c r="X3002" s="21">
        <f>Q3002-V3002</f>
        <v/>
      </c>
      <c r="Y3002" s="22">
        <f>IF(W3002&lt;0,0.9,LOOKUP(W3002,{0,1950001,3300001,6950001,9000001,18000001,40000001},{0.84895,0.7979,0.6958,0.66517,0.56307,0.4916,0.44055}))</f>
        <v/>
      </c>
      <c r="Z3002" s="22">
        <f>IF(X3002&lt;0,0.9,LOOKUP(X3002,{0,1950001,3300001,6950001,9000001,18000001,40000001},{0.84895,0.7979,0.6958,0.66517,0.56307,0.4916,0.44055}))</f>
        <v/>
      </c>
      <c r="AA3002" s="22">
        <f>IF(W3002&lt;0,0,CHOOSE(MATCH(W3002,{0,1950001,3300001,6950001,9000001},1),5.105/84.895,10.21/79.79,20.42/69.58,23.483/66.517,33.693/56.307))</f>
        <v/>
      </c>
      <c r="AB3002" s="21">
        <f>IF(C3002&lt;=2000,0,(MIN(C3002,ROUNDDOWN(F3002*0.3,0))-2000)*0.1)</f>
        <v/>
      </c>
      <c r="AC3002" s="21">
        <f>IF(C3002&lt;=2000,0,MIN((C3002-2000)*Y3002,(R3002+S3002)*0.2))</f>
        <v/>
      </c>
      <c r="AD3002" s="21">
        <f>IF(C3002&lt;=2000,0,MIN((C3002-2000)*Z3002,(T3002+U3002)*0.2))</f>
        <v/>
      </c>
      <c r="AE3002" s="21">
        <f>AC3002*AA3002</f>
        <v/>
      </c>
      <c r="AF3002" s="21">
        <f>ROUNDDOWN(R3002,-2)+ROUNDDOWN(S3002,-2)</f>
        <v/>
      </c>
      <c r="AG3002" s="21">
        <f>ROUNDDOWN(MAX(0,R3002-(AB3002+AC3002+AE3002)*0.6),-2)+ROUNDDOWN(MAX(0,S3002-(AB3002+AC3002+AE3002)*0.4),-2)</f>
        <v/>
      </c>
      <c r="AH3002" s="21">
        <f>ROUNDDOWN(MAX(0,T3002-(AB3002+AD3002)*0.6),-2)+ROUNDDOWN(MAX(0,U3002-(AB3002+AD3002)*0.4),-2)</f>
        <v/>
      </c>
      <c r="AI3002" s="21">
        <f>ROUNDDOWN(T3002,-2)+ROUNDDOWN(U3002,-2)</f>
        <v/>
      </c>
      <c r="AJ3002" s="21">
        <f>M3002+AF3002</f>
        <v/>
      </c>
      <c r="AK3002" s="21">
        <f>M3002+AG3002</f>
        <v/>
      </c>
      <c r="AL3002" s="21">
        <f>N3002+AH3002</f>
        <v/>
      </c>
      <c r="AM3002" s="21">
        <f>O3002+AI3002</f>
        <v/>
      </c>
      <c r="AN3002" s="21">
        <f>N3002+AI3002</f>
        <v/>
      </c>
      <c r="AO3002" s="21">
        <f>ROUNDDOWN((R3002+S3002)*0.2/Y3002+2000,0)</f>
        <v/>
      </c>
      <c r="AP3002" s="21">
        <f>ROUNDDOWN((T3002+U3002)*0.2/Z3002+2000,0)</f>
        <v/>
      </c>
      <c r="AQ3002" s="21">
        <f>AL3002-AK3002</f>
        <v/>
      </c>
      <c r="AR3002" s="21">
        <f>AM3002-AK3002</f>
        <v/>
      </c>
      <c r="AS3002" s="21">
        <f>AM3002-AL3002</f>
        <v/>
      </c>
      <c r="AT3002" s="21">
        <f>AK3002+C3002-AJ3002</f>
        <v/>
      </c>
      <c r="AU3002" s="21">
        <f>AL3002+C3002-AM3002</f>
        <v/>
      </c>
      <c r="AV3002" s="21">
        <f>AN3002+C3002-AM3002</f>
        <v/>
      </c>
    </row>
    <row r="3003">
      <c r="A3003" t="inlineStr">
        <is>
          <t>1万円刻み</t>
        </is>
      </c>
      <c r="B3003" s="21">
        <f>'5_1万円刻み'!$A$1240</f>
        <v/>
      </c>
      <c r="C3003" s="21">
        <f>AO3003</f>
        <v/>
      </c>
      <c r="D3003" s="21" t="n">
        <v>0</v>
      </c>
      <c r="E3003" s="21">
        <f>ROUND(MIN(B3003/12,650000)*12*0.0915+MIN(B3003/12,1390000)*12*(0.0504+0)+B3003*0.005,0)</f>
        <v/>
      </c>
      <c r="F3003" s="21">
        <f>IF(B3003&lt;741000,0,IF(B3003&lt;2191000,B3003-740000,IF(B3003&lt;2193000,1451000,IF(B3003&lt;2196000,1453000,IF(B3003&lt;2200000,1456000,IF(B3003&lt;3600000,ROUND(ROUNDDOWN(B3003/4,-3)*2.8,0)-80000,IF(B3003&lt;6600000,ROUND(ROUNDDOWN(B3003/4,-3)*3.2,0)-440000,IF(B3003&lt;8500000,ROUNDDOWN(B3003*0.9,0)-1100000,B3003-1950000))))))))</f>
        <v/>
      </c>
      <c r="G3003" s="21">
        <f>IF(F3003&gt;23500000,NA(),IF(F3003&lt;=4890000,1040000,IF(F3003&lt;=6550000,670000,620000)))</f>
        <v/>
      </c>
      <c r="H3003" s="21">
        <f>IF(D3003&lt;=0,0,MAX(0,MIN(2000000,D3003-MIN(100000,ROUNDDOWN(F3003*0.05,0)))))</f>
        <v/>
      </c>
      <c r="I3003" s="21">
        <f>IF(C3003&lt;=2000,0,MIN(C3003,ROUNDDOWN(F3003*0.4,0))-2000)</f>
        <v/>
      </c>
      <c r="J3003" s="21">
        <f>MAX(0,ROUNDDOWN(F3003-E3003-G3003,-3))</f>
        <v/>
      </c>
      <c r="K3003" s="21">
        <f>MAX(0,ROUNDDOWN(F3003-E3003-G3003-H3003-I3003,-3))</f>
        <v/>
      </c>
      <c r="L3003" s="21">
        <f>MAX(0,ROUNDDOWN(F3003-E3003-G3003-H3003,-3))</f>
        <v/>
      </c>
      <c r="M3003" s="21">
        <f>IF(J3003&lt;=0,0,ROUNDDOWN((J3003*LOOKUP(J3003,{0,1950001,3300001,6950001,9000001,18000001,40000001},{0.05,0.1,0.2,0.23,0.33,0.4,0.45})-LOOKUP(J3003,{0,1950001,3300001,6950001,9000001,18000001,40000001},{0,97500,427500,636000,1536000,2796000,4796000}))*1.021,-2))</f>
        <v/>
      </c>
      <c r="N3003" s="21">
        <f>IF(K3003&lt;=0,0,ROUNDDOWN((K3003*LOOKUP(K3003,{0,1950001,3300001,6950001,9000001,18000001,40000001},{0.05,0.1,0.2,0.23,0.33,0.4,0.45})-LOOKUP(K3003,{0,1950001,3300001,6950001,9000001,18000001,40000001},{0,97500,427500,636000,1536000,2796000,4796000}))*1.021,-2))</f>
        <v/>
      </c>
      <c r="O3003" s="21">
        <f>IF(L3003&lt;=0,0,ROUNDDOWN((L3003*LOOKUP(L3003,{0,1950001,3300001,6950001,9000001,18000001,40000001},{0.05,0.1,0.2,0.23,0.33,0.4,0.45})-LOOKUP(L3003,{0,1950001,3300001,6950001,9000001,18000001,40000001},{0,97500,427500,636000,1536000,2796000,4796000}))*1.021,-2))</f>
        <v/>
      </c>
      <c r="P3003" s="21">
        <f>MAX(0,ROUNDDOWN(F3003-E3003-430000,-3))</f>
        <v/>
      </c>
      <c r="Q3003" s="21">
        <f>MAX(0,ROUNDDOWN(F3003-E3003-430000-H3003,-3))</f>
        <v/>
      </c>
      <c r="R3003" s="21">
        <f>IF(F3003&lt;=450000,0,MAX(0,P3003*0.06-MIN(50000,P3003)*0.03))</f>
        <v/>
      </c>
      <c r="S3003" s="21">
        <f>IF(F3003&lt;=450000,0,MAX(0,P3003*0.04-MIN(50000,P3003)*0.02))</f>
        <v/>
      </c>
      <c r="T3003" s="21">
        <f>IF(F3003&lt;=450000,0,MAX(0,Q3003*0.06-MIN(50000,Q3003)*0.03))</f>
        <v/>
      </c>
      <c r="U3003" s="21">
        <f>IF(F3003&lt;=450000,0,MAX(0,Q3003*0.04-MIN(50000,Q3003)*0.02))</f>
        <v/>
      </c>
      <c r="V3003" s="21">
        <f>50000+MAX(0,G3003-480000)</f>
        <v/>
      </c>
      <c r="W3003" s="21">
        <f>P3003-V3003</f>
        <v/>
      </c>
      <c r="X3003" s="21">
        <f>Q3003-V3003</f>
        <v/>
      </c>
      <c r="Y3003" s="22">
        <f>IF(W3003&lt;0,0.9,LOOKUP(W3003,{0,1950001,3300001,6950001,9000001,18000001,40000001},{0.84895,0.7979,0.6958,0.66517,0.56307,0.4916,0.44055}))</f>
        <v/>
      </c>
      <c r="Z3003" s="22">
        <f>IF(X3003&lt;0,0.9,LOOKUP(X3003,{0,1950001,3300001,6950001,9000001,18000001,40000001},{0.84895,0.7979,0.6958,0.66517,0.56307,0.4916,0.44055}))</f>
        <v/>
      </c>
      <c r="AA3003" s="22">
        <f>IF(W3003&lt;0,0,CHOOSE(MATCH(W3003,{0,1950001,3300001,6950001,9000001},1),5.105/84.895,10.21/79.79,20.42/69.58,23.483/66.517,33.693/56.307))</f>
        <v/>
      </c>
      <c r="AB3003" s="21">
        <f>IF(C3003&lt;=2000,0,(MIN(C3003,ROUNDDOWN(F3003*0.3,0))-2000)*0.1)</f>
        <v/>
      </c>
      <c r="AC3003" s="21">
        <f>IF(C3003&lt;=2000,0,MIN((C3003-2000)*Y3003,(R3003+S3003)*0.2))</f>
        <v/>
      </c>
      <c r="AD3003" s="21">
        <f>IF(C3003&lt;=2000,0,MIN((C3003-2000)*Z3003,(T3003+U3003)*0.2))</f>
        <v/>
      </c>
      <c r="AE3003" s="21">
        <f>AC3003*AA3003</f>
        <v/>
      </c>
      <c r="AF3003" s="21">
        <f>ROUNDDOWN(R3003,-2)+ROUNDDOWN(S3003,-2)</f>
        <v/>
      </c>
      <c r="AG3003" s="21">
        <f>ROUNDDOWN(MAX(0,R3003-(AB3003+AC3003+AE3003)*0.6),-2)+ROUNDDOWN(MAX(0,S3003-(AB3003+AC3003+AE3003)*0.4),-2)</f>
        <v/>
      </c>
      <c r="AH3003" s="21">
        <f>ROUNDDOWN(MAX(0,T3003-(AB3003+AD3003)*0.6),-2)+ROUNDDOWN(MAX(0,U3003-(AB3003+AD3003)*0.4),-2)</f>
        <v/>
      </c>
      <c r="AI3003" s="21">
        <f>ROUNDDOWN(T3003,-2)+ROUNDDOWN(U3003,-2)</f>
        <v/>
      </c>
      <c r="AJ3003" s="21">
        <f>M3003+AF3003</f>
        <v/>
      </c>
      <c r="AK3003" s="21">
        <f>M3003+AG3003</f>
        <v/>
      </c>
      <c r="AL3003" s="21">
        <f>N3003+AH3003</f>
        <v/>
      </c>
      <c r="AM3003" s="21">
        <f>O3003+AI3003</f>
        <v/>
      </c>
      <c r="AN3003" s="21">
        <f>N3003+AI3003</f>
        <v/>
      </c>
      <c r="AO3003" s="21">
        <f>ROUNDDOWN((R3003+S3003)*0.2/Y3003+2000,0)</f>
        <v/>
      </c>
      <c r="AP3003" s="21">
        <f>ROUNDDOWN((T3003+U3003)*0.2/Z3003+2000,0)</f>
        <v/>
      </c>
      <c r="AQ3003" s="21">
        <f>AL3003-AK3003</f>
        <v/>
      </c>
      <c r="AR3003" s="21">
        <f>AM3003-AK3003</f>
        <v/>
      </c>
      <c r="AS3003" s="21">
        <f>AM3003-AL3003</f>
        <v/>
      </c>
      <c r="AT3003" s="21">
        <f>AK3003+C3003-AJ3003</f>
        <v/>
      </c>
      <c r="AU3003" s="21">
        <f>AL3003+C3003-AM3003</f>
        <v/>
      </c>
      <c r="AV3003" s="21">
        <f>AN3003+C3003-AM3003</f>
        <v/>
      </c>
    </row>
    <row r="3004">
      <c r="A3004" t="inlineStr">
        <is>
          <t>1万円刻み</t>
        </is>
      </c>
      <c r="B3004" s="21">
        <f>'5_1万円刻み'!$A$1241</f>
        <v/>
      </c>
      <c r="C3004" s="21">
        <f>AO3004</f>
        <v/>
      </c>
      <c r="D3004" s="21" t="n">
        <v>0</v>
      </c>
      <c r="E3004" s="21">
        <f>ROUND(MIN(B3004/12,650000)*12*0.0915+MIN(B3004/12,1390000)*12*(0.0504+0)+B3004*0.005,0)</f>
        <v/>
      </c>
      <c r="F3004" s="21">
        <f>IF(B3004&lt;741000,0,IF(B3004&lt;2191000,B3004-740000,IF(B3004&lt;2193000,1451000,IF(B3004&lt;2196000,1453000,IF(B3004&lt;2200000,1456000,IF(B3004&lt;3600000,ROUND(ROUNDDOWN(B3004/4,-3)*2.8,0)-80000,IF(B3004&lt;6600000,ROUND(ROUNDDOWN(B3004/4,-3)*3.2,0)-440000,IF(B3004&lt;8500000,ROUNDDOWN(B3004*0.9,0)-1100000,B3004-1950000))))))))</f>
        <v/>
      </c>
      <c r="G3004" s="21">
        <f>IF(F3004&gt;23500000,NA(),IF(F3004&lt;=4890000,1040000,IF(F3004&lt;=6550000,670000,620000)))</f>
        <v/>
      </c>
      <c r="H3004" s="21">
        <f>IF(D3004&lt;=0,0,MAX(0,MIN(2000000,D3004-MIN(100000,ROUNDDOWN(F3004*0.05,0)))))</f>
        <v/>
      </c>
      <c r="I3004" s="21">
        <f>IF(C3004&lt;=2000,0,MIN(C3004,ROUNDDOWN(F3004*0.4,0))-2000)</f>
        <v/>
      </c>
      <c r="J3004" s="21">
        <f>MAX(0,ROUNDDOWN(F3004-E3004-G3004,-3))</f>
        <v/>
      </c>
      <c r="K3004" s="21">
        <f>MAX(0,ROUNDDOWN(F3004-E3004-G3004-H3004-I3004,-3))</f>
        <v/>
      </c>
      <c r="L3004" s="21">
        <f>MAX(0,ROUNDDOWN(F3004-E3004-G3004-H3004,-3))</f>
        <v/>
      </c>
      <c r="M3004" s="21">
        <f>IF(J3004&lt;=0,0,ROUNDDOWN((J3004*LOOKUP(J3004,{0,1950001,3300001,6950001,9000001,18000001,40000001},{0.05,0.1,0.2,0.23,0.33,0.4,0.45})-LOOKUP(J3004,{0,1950001,3300001,6950001,9000001,18000001,40000001},{0,97500,427500,636000,1536000,2796000,4796000}))*1.021,-2))</f>
        <v/>
      </c>
      <c r="N3004" s="21">
        <f>IF(K3004&lt;=0,0,ROUNDDOWN((K3004*LOOKUP(K3004,{0,1950001,3300001,6950001,9000001,18000001,40000001},{0.05,0.1,0.2,0.23,0.33,0.4,0.45})-LOOKUP(K3004,{0,1950001,3300001,6950001,9000001,18000001,40000001},{0,97500,427500,636000,1536000,2796000,4796000}))*1.021,-2))</f>
        <v/>
      </c>
      <c r="O3004" s="21">
        <f>IF(L3004&lt;=0,0,ROUNDDOWN((L3004*LOOKUP(L3004,{0,1950001,3300001,6950001,9000001,18000001,40000001},{0.05,0.1,0.2,0.23,0.33,0.4,0.45})-LOOKUP(L3004,{0,1950001,3300001,6950001,9000001,18000001,40000001},{0,97500,427500,636000,1536000,2796000,4796000}))*1.021,-2))</f>
        <v/>
      </c>
      <c r="P3004" s="21">
        <f>MAX(0,ROUNDDOWN(F3004-E3004-430000,-3))</f>
        <v/>
      </c>
      <c r="Q3004" s="21">
        <f>MAX(0,ROUNDDOWN(F3004-E3004-430000-H3004,-3))</f>
        <v/>
      </c>
      <c r="R3004" s="21">
        <f>IF(F3004&lt;=450000,0,MAX(0,P3004*0.06-MIN(50000,P3004)*0.03))</f>
        <v/>
      </c>
      <c r="S3004" s="21">
        <f>IF(F3004&lt;=450000,0,MAX(0,P3004*0.04-MIN(50000,P3004)*0.02))</f>
        <v/>
      </c>
      <c r="T3004" s="21">
        <f>IF(F3004&lt;=450000,0,MAX(0,Q3004*0.06-MIN(50000,Q3004)*0.03))</f>
        <v/>
      </c>
      <c r="U3004" s="21">
        <f>IF(F3004&lt;=450000,0,MAX(0,Q3004*0.04-MIN(50000,Q3004)*0.02))</f>
        <v/>
      </c>
      <c r="V3004" s="21">
        <f>50000+MAX(0,G3004-480000)</f>
        <v/>
      </c>
      <c r="W3004" s="21">
        <f>P3004-V3004</f>
        <v/>
      </c>
      <c r="X3004" s="21">
        <f>Q3004-V3004</f>
        <v/>
      </c>
      <c r="Y3004" s="22">
        <f>IF(W3004&lt;0,0.9,LOOKUP(W3004,{0,1950001,3300001,6950001,9000001,18000001,40000001},{0.84895,0.7979,0.6958,0.66517,0.56307,0.4916,0.44055}))</f>
        <v/>
      </c>
      <c r="Z3004" s="22">
        <f>IF(X3004&lt;0,0.9,LOOKUP(X3004,{0,1950001,3300001,6950001,9000001,18000001,40000001},{0.84895,0.7979,0.6958,0.66517,0.56307,0.4916,0.44055}))</f>
        <v/>
      </c>
      <c r="AA3004" s="22">
        <f>IF(W3004&lt;0,0,CHOOSE(MATCH(W3004,{0,1950001,3300001,6950001,9000001},1),5.105/84.895,10.21/79.79,20.42/69.58,23.483/66.517,33.693/56.307))</f>
        <v/>
      </c>
      <c r="AB3004" s="21">
        <f>IF(C3004&lt;=2000,0,(MIN(C3004,ROUNDDOWN(F3004*0.3,0))-2000)*0.1)</f>
        <v/>
      </c>
      <c r="AC3004" s="21">
        <f>IF(C3004&lt;=2000,0,MIN((C3004-2000)*Y3004,(R3004+S3004)*0.2))</f>
        <v/>
      </c>
      <c r="AD3004" s="21">
        <f>IF(C3004&lt;=2000,0,MIN((C3004-2000)*Z3004,(T3004+U3004)*0.2))</f>
        <v/>
      </c>
      <c r="AE3004" s="21">
        <f>AC3004*AA3004</f>
        <v/>
      </c>
      <c r="AF3004" s="21">
        <f>ROUNDDOWN(R3004,-2)+ROUNDDOWN(S3004,-2)</f>
        <v/>
      </c>
      <c r="AG3004" s="21">
        <f>ROUNDDOWN(MAX(0,R3004-(AB3004+AC3004+AE3004)*0.6),-2)+ROUNDDOWN(MAX(0,S3004-(AB3004+AC3004+AE3004)*0.4),-2)</f>
        <v/>
      </c>
      <c r="AH3004" s="21">
        <f>ROUNDDOWN(MAX(0,T3004-(AB3004+AD3004)*0.6),-2)+ROUNDDOWN(MAX(0,U3004-(AB3004+AD3004)*0.4),-2)</f>
        <v/>
      </c>
      <c r="AI3004" s="21">
        <f>ROUNDDOWN(T3004,-2)+ROUNDDOWN(U3004,-2)</f>
        <v/>
      </c>
      <c r="AJ3004" s="21">
        <f>M3004+AF3004</f>
        <v/>
      </c>
      <c r="AK3004" s="21">
        <f>M3004+AG3004</f>
        <v/>
      </c>
      <c r="AL3004" s="21">
        <f>N3004+AH3004</f>
        <v/>
      </c>
      <c r="AM3004" s="21">
        <f>O3004+AI3004</f>
        <v/>
      </c>
      <c r="AN3004" s="21">
        <f>N3004+AI3004</f>
        <v/>
      </c>
      <c r="AO3004" s="21">
        <f>ROUNDDOWN((R3004+S3004)*0.2/Y3004+2000,0)</f>
        <v/>
      </c>
      <c r="AP3004" s="21">
        <f>ROUNDDOWN((T3004+U3004)*0.2/Z3004+2000,0)</f>
        <v/>
      </c>
      <c r="AQ3004" s="21">
        <f>AL3004-AK3004</f>
        <v/>
      </c>
      <c r="AR3004" s="21">
        <f>AM3004-AK3004</f>
        <v/>
      </c>
      <c r="AS3004" s="21">
        <f>AM3004-AL3004</f>
        <v/>
      </c>
      <c r="AT3004" s="21">
        <f>AK3004+C3004-AJ3004</f>
        <v/>
      </c>
      <c r="AU3004" s="21">
        <f>AL3004+C3004-AM3004</f>
        <v/>
      </c>
      <c r="AV3004" s="21">
        <f>AN3004+C3004-AM3004</f>
        <v/>
      </c>
    </row>
    <row r="3005">
      <c r="A3005" t="inlineStr">
        <is>
          <t>1万円刻み</t>
        </is>
      </c>
      <c r="B3005" s="21">
        <f>'5_1万円刻み'!$A$1242</f>
        <v/>
      </c>
      <c r="C3005" s="21">
        <f>AO3005</f>
        <v/>
      </c>
      <c r="D3005" s="21" t="n">
        <v>0</v>
      </c>
      <c r="E3005" s="21">
        <f>ROUND(MIN(B3005/12,650000)*12*0.0915+MIN(B3005/12,1390000)*12*(0.0504+0)+B3005*0.005,0)</f>
        <v/>
      </c>
      <c r="F3005" s="21">
        <f>IF(B3005&lt;741000,0,IF(B3005&lt;2191000,B3005-740000,IF(B3005&lt;2193000,1451000,IF(B3005&lt;2196000,1453000,IF(B3005&lt;2200000,1456000,IF(B3005&lt;3600000,ROUND(ROUNDDOWN(B3005/4,-3)*2.8,0)-80000,IF(B3005&lt;6600000,ROUND(ROUNDDOWN(B3005/4,-3)*3.2,0)-440000,IF(B3005&lt;8500000,ROUNDDOWN(B3005*0.9,0)-1100000,B3005-1950000))))))))</f>
        <v/>
      </c>
      <c r="G3005" s="21">
        <f>IF(F3005&gt;23500000,NA(),IF(F3005&lt;=4890000,1040000,IF(F3005&lt;=6550000,670000,620000)))</f>
        <v/>
      </c>
      <c r="H3005" s="21">
        <f>IF(D3005&lt;=0,0,MAX(0,MIN(2000000,D3005-MIN(100000,ROUNDDOWN(F3005*0.05,0)))))</f>
        <v/>
      </c>
      <c r="I3005" s="21">
        <f>IF(C3005&lt;=2000,0,MIN(C3005,ROUNDDOWN(F3005*0.4,0))-2000)</f>
        <v/>
      </c>
      <c r="J3005" s="21">
        <f>MAX(0,ROUNDDOWN(F3005-E3005-G3005,-3))</f>
        <v/>
      </c>
      <c r="K3005" s="21">
        <f>MAX(0,ROUNDDOWN(F3005-E3005-G3005-H3005-I3005,-3))</f>
        <v/>
      </c>
      <c r="L3005" s="21">
        <f>MAX(0,ROUNDDOWN(F3005-E3005-G3005-H3005,-3))</f>
        <v/>
      </c>
      <c r="M3005" s="21">
        <f>IF(J3005&lt;=0,0,ROUNDDOWN((J3005*LOOKUP(J3005,{0,1950001,3300001,6950001,9000001,18000001,40000001},{0.05,0.1,0.2,0.23,0.33,0.4,0.45})-LOOKUP(J3005,{0,1950001,3300001,6950001,9000001,18000001,40000001},{0,97500,427500,636000,1536000,2796000,4796000}))*1.021,-2))</f>
        <v/>
      </c>
      <c r="N3005" s="21">
        <f>IF(K3005&lt;=0,0,ROUNDDOWN((K3005*LOOKUP(K3005,{0,1950001,3300001,6950001,9000001,18000001,40000001},{0.05,0.1,0.2,0.23,0.33,0.4,0.45})-LOOKUP(K3005,{0,1950001,3300001,6950001,9000001,18000001,40000001},{0,97500,427500,636000,1536000,2796000,4796000}))*1.021,-2))</f>
        <v/>
      </c>
      <c r="O3005" s="21">
        <f>IF(L3005&lt;=0,0,ROUNDDOWN((L3005*LOOKUP(L3005,{0,1950001,3300001,6950001,9000001,18000001,40000001},{0.05,0.1,0.2,0.23,0.33,0.4,0.45})-LOOKUP(L3005,{0,1950001,3300001,6950001,9000001,18000001,40000001},{0,97500,427500,636000,1536000,2796000,4796000}))*1.021,-2))</f>
        <v/>
      </c>
      <c r="P3005" s="21">
        <f>MAX(0,ROUNDDOWN(F3005-E3005-430000,-3))</f>
        <v/>
      </c>
      <c r="Q3005" s="21">
        <f>MAX(0,ROUNDDOWN(F3005-E3005-430000-H3005,-3))</f>
        <v/>
      </c>
      <c r="R3005" s="21">
        <f>IF(F3005&lt;=450000,0,MAX(0,P3005*0.06-MIN(50000,P3005)*0.03))</f>
        <v/>
      </c>
      <c r="S3005" s="21">
        <f>IF(F3005&lt;=450000,0,MAX(0,P3005*0.04-MIN(50000,P3005)*0.02))</f>
        <v/>
      </c>
      <c r="T3005" s="21">
        <f>IF(F3005&lt;=450000,0,MAX(0,Q3005*0.06-MIN(50000,Q3005)*0.03))</f>
        <v/>
      </c>
      <c r="U3005" s="21">
        <f>IF(F3005&lt;=450000,0,MAX(0,Q3005*0.04-MIN(50000,Q3005)*0.02))</f>
        <v/>
      </c>
      <c r="V3005" s="21">
        <f>50000+MAX(0,G3005-480000)</f>
        <v/>
      </c>
      <c r="W3005" s="21">
        <f>P3005-V3005</f>
        <v/>
      </c>
      <c r="X3005" s="21">
        <f>Q3005-V3005</f>
        <v/>
      </c>
      <c r="Y3005" s="22">
        <f>IF(W3005&lt;0,0.9,LOOKUP(W3005,{0,1950001,3300001,6950001,9000001,18000001,40000001},{0.84895,0.7979,0.6958,0.66517,0.56307,0.4916,0.44055}))</f>
        <v/>
      </c>
      <c r="Z3005" s="22">
        <f>IF(X3005&lt;0,0.9,LOOKUP(X3005,{0,1950001,3300001,6950001,9000001,18000001,40000001},{0.84895,0.7979,0.6958,0.66517,0.56307,0.4916,0.44055}))</f>
        <v/>
      </c>
      <c r="AA3005" s="22">
        <f>IF(W3005&lt;0,0,CHOOSE(MATCH(W3005,{0,1950001,3300001,6950001,9000001},1),5.105/84.895,10.21/79.79,20.42/69.58,23.483/66.517,33.693/56.307))</f>
        <v/>
      </c>
      <c r="AB3005" s="21">
        <f>IF(C3005&lt;=2000,0,(MIN(C3005,ROUNDDOWN(F3005*0.3,0))-2000)*0.1)</f>
        <v/>
      </c>
      <c r="AC3005" s="21">
        <f>IF(C3005&lt;=2000,0,MIN((C3005-2000)*Y3005,(R3005+S3005)*0.2))</f>
        <v/>
      </c>
      <c r="AD3005" s="21">
        <f>IF(C3005&lt;=2000,0,MIN((C3005-2000)*Z3005,(T3005+U3005)*0.2))</f>
        <v/>
      </c>
      <c r="AE3005" s="21">
        <f>AC3005*AA3005</f>
        <v/>
      </c>
      <c r="AF3005" s="21">
        <f>ROUNDDOWN(R3005,-2)+ROUNDDOWN(S3005,-2)</f>
        <v/>
      </c>
      <c r="AG3005" s="21">
        <f>ROUNDDOWN(MAX(0,R3005-(AB3005+AC3005+AE3005)*0.6),-2)+ROUNDDOWN(MAX(0,S3005-(AB3005+AC3005+AE3005)*0.4),-2)</f>
        <v/>
      </c>
      <c r="AH3005" s="21">
        <f>ROUNDDOWN(MAX(0,T3005-(AB3005+AD3005)*0.6),-2)+ROUNDDOWN(MAX(0,U3005-(AB3005+AD3005)*0.4),-2)</f>
        <v/>
      </c>
      <c r="AI3005" s="21">
        <f>ROUNDDOWN(T3005,-2)+ROUNDDOWN(U3005,-2)</f>
        <v/>
      </c>
      <c r="AJ3005" s="21">
        <f>M3005+AF3005</f>
        <v/>
      </c>
      <c r="AK3005" s="21">
        <f>M3005+AG3005</f>
        <v/>
      </c>
      <c r="AL3005" s="21">
        <f>N3005+AH3005</f>
        <v/>
      </c>
      <c r="AM3005" s="21">
        <f>O3005+AI3005</f>
        <v/>
      </c>
      <c r="AN3005" s="21">
        <f>N3005+AI3005</f>
        <v/>
      </c>
      <c r="AO3005" s="21">
        <f>ROUNDDOWN((R3005+S3005)*0.2/Y3005+2000,0)</f>
        <v/>
      </c>
      <c r="AP3005" s="21">
        <f>ROUNDDOWN((T3005+U3005)*0.2/Z3005+2000,0)</f>
        <v/>
      </c>
      <c r="AQ3005" s="21">
        <f>AL3005-AK3005</f>
        <v/>
      </c>
      <c r="AR3005" s="21">
        <f>AM3005-AK3005</f>
        <v/>
      </c>
      <c r="AS3005" s="21">
        <f>AM3005-AL3005</f>
        <v/>
      </c>
      <c r="AT3005" s="21">
        <f>AK3005+C3005-AJ3005</f>
        <v/>
      </c>
      <c r="AU3005" s="21">
        <f>AL3005+C3005-AM3005</f>
        <v/>
      </c>
      <c r="AV3005" s="21">
        <f>AN3005+C3005-AM3005</f>
        <v/>
      </c>
    </row>
    <row r="3006">
      <c r="A3006" t="inlineStr">
        <is>
          <t>1万円刻み</t>
        </is>
      </c>
      <c r="B3006" s="21">
        <f>'5_1万円刻み'!$A$1243</f>
        <v/>
      </c>
      <c r="C3006" s="21">
        <f>AO3006</f>
        <v/>
      </c>
      <c r="D3006" s="21" t="n">
        <v>0</v>
      </c>
      <c r="E3006" s="21">
        <f>ROUND(MIN(B3006/12,650000)*12*0.0915+MIN(B3006/12,1390000)*12*(0.0504+0)+B3006*0.005,0)</f>
        <v/>
      </c>
      <c r="F3006" s="21">
        <f>IF(B3006&lt;741000,0,IF(B3006&lt;2191000,B3006-740000,IF(B3006&lt;2193000,1451000,IF(B3006&lt;2196000,1453000,IF(B3006&lt;2200000,1456000,IF(B3006&lt;3600000,ROUND(ROUNDDOWN(B3006/4,-3)*2.8,0)-80000,IF(B3006&lt;6600000,ROUND(ROUNDDOWN(B3006/4,-3)*3.2,0)-440000,IF(B3006&lt;8500000,ROUNDDOWN(B3006*0.9,0)-1100000,B3006-1950000))))))))</f>
        <v/>
      </c>
      <c r="G3006" s="21">
        <f>IF(F3006&gt;23500000,NA(),IF(F3006&lt;=4890000,1040000,IF(F3006&lt;=6550000,670000,620000)))</f>
        <v/>
      </c>
      <c r="H3006" s="21">
        <f>IF(D3006&lt;=0,0,MAX(0,MIN(2000000,D3006-MIN(100000,ROUNDDOWN(F3006*0.05,0)))))</f>
        <v/>
      </c>
      <c r="I3006" s="21">
        <f>IF(C3006&lt;=2000,0,MIN(C3006,ROUNDDOWN(F3006*0.4,0))-2000)</f>
        <v/>
      </c>
      <c r="J3006" s="21">
        <f>MAX(0,ROUNDDOWN(F3006-E3006-G3006,-3))</f>
        <v/>
      </c>
      <c r="K3006" s="21">
        <f>MAX(0,ROUNDDOWN(F3006-E3006-G3006-H3006-I3006,-3))</f>
        <v/>
      </c>
      <c r="L3006" s="21">
        <f>MAX(0,ROUNDDOWN(F3006-E3006-G3006-H3006,-3))</f>
        <v/>
      </c>
      <c r="M3006" s="21">
        <f>IF(J3006&lt;=0,0,ROUNDDOWN((J3006*LOOKUP(J3006,{0,1950001,3300001,6950001,9000001,18000001,40000001},{0.05,0.1,0.2,0.23,0.33,0.4,0.45})-LOOKUP(J3006,{0,1950001,3300001,6950001,9000001,18000001,40000001},{0,97500,427500,636000,1536000,2796000,4796000}))*1.021,-2))</f>
        <v/>
      </c>
      <c r="N3006" s="21">
        <f>IF(K3006&lt;=0,0,ROUNDDOWN((K3006*LOOKUP(K3006,{0,1950001,3300001,6950001,9000001,18000001,40000001},{0.05,0.1,0.2,0.23,0.33,0.4,0.45})-LOOKUP(K3006,{0,1950001,3300001,6950001,9000001,18000001,40000001},{0,97500,427500,636000,1536000,2796000,4796000}))*1.021,-2))</f>
        <v/>
      </c>
      <c r="O3006" s="21">
        <f>IF(L3006&lt;=0,0,ROUNDDOWN((L3006*LOOKUP(L3006,{0,1950001,3300001,6950001,9000001,18000001,40000001},{0.05,0.1,0.2,0.23,0.33,0.4,0.45})-LOOKUP(L3006,{0,1950001,3300001,6950001,9000001,18000001,40000001},{0,97500,427500,636000,1536000,2796000,4796000}))*1.021,-2))</f>
        <v/>
      </c>
      <c r="P3006" s="21">
        <f>MAX(0,ROUNDDOWN(F3006-E3006-430000,-3))</f>
        <v/>
      </c>
      <c r="Q3006" s="21">
        <f>MAX(0,ROUNDDOWN(F3006-E3006-430000-H3006,-3))</f>
        <v/>
      </c>
      <c r="R3006" s="21">
        <f>IF(F3006&lt;=450000,0,MAX(0,P3006*0.06-MIN(50000,P3006)*0.03))</f>
        <v/>
      </c>
      <c r="S3006" s="21">
        <f>IF(F3006&lt;=450000,0,MAX(0,P3006*0.04-MIN(50000,P3006)*0.02))</f>
        <v/>
      </c>
      <c r="T3006" s="21">
        <f>IF(F3006&lt;=450000,0,MAX(0,Q3006*0.06-MIN(50000,Q3006)*0.03))</f>
        <v/>
      </c>
      <c r="U3006" s="21">
        <f>IF(F3006&lt;=450000,0,MAX(0,Q3006*0.04-MIN(50000,Q3006)*0.02))</f>
        <v/>
      </c>
      <c r="V3006" s="21">
        <f>50000+MAX(0,G3006-480000)</f>
        <v/>
      </c>
      <c r="W3006" s="21">
        <f>P3006-V3006</f>
        <v/>
      </c>
      <c r="X3006" s="21">
        <f>Q3006-V3006</f>
        <v/>
      </c>
      <c r="Y3006" s="22">
        <f>IF(W3006&lt;0,0.9,LOOKUP(W3006,{0,1950001,3300001,6950001,9000001,18000001,40000001},{0.84895,0.7979,0.6958,0.66517,0.56307,0.4916,0.44055}))</f>
        <v/>
      </c>
      <c r="Z3006" s="22">
        <f>IF(X3006&lt;0,0.9,LOOKUP(X3006,{0,1950001,3300001,6950001,9000001,18000001,40000001},{0.84895,0.7979,0.6958,0.66517,0.56307,0.4916,0.44055}))</f>
        <v/>
      </c>
      <c r="AA3006" s="22">
        <f>IF(W3006&lt;0,0,CHOOSE(MATCH(W3006,{0,1950001,3300001,6950001,9000001},1),5.105/84.895,10.21/79.79,20.42/69.58,23.483/66.517,33.693/56.307))</f>
        <v/>
      </c>
      <c r="AB3006" s="21">
        <f>IF(C3006&lt;=2000,0,(MIN(C3006,ROUNDDOWN(F3006*0.3,0))-2000)*0.1)</f>
        <v/>
      </c>
      <c r="AC3006" s="21">
        <f>IF(C3006&lt;=2000,0,MIN((C3006-2000)*Y3006,(R3006+S3006)*0.2))</f>
        <v/>
      </c>
      <c r="AD3006" s="21">
        <f>IF(C3006&lt;=2000,0,MIN((C3006-2000)*Z3006,(T3006+U3006)*0.2))</f>
        <v/>
      </c>
      <c r="AE3006" s="21">
        <f>AC3006*AA3006</f>
        <v/>
      </c>
      <c r="AF3006" s="21">
        <f>ROUNDDOWN(R3006,-2)+ROUNDDOWN(S3006,-2)</f>
        <v/>
      </c>
      <c r="AG3006" s="21">
        <f>ROUNDDOWN(MAX(0,R3006-(AB3006+AC3006+AE3006)*0.6),-2)+ROUNDDOWN(MAX(0,S3006-(AB3006+AC3006+AE3006)*0.4),-2)</f>
        <v/>
      </c>
      <c r="AH3006" s="21">
        <f>ROUNDDOWN(MAX(0,T3006-(AB3006+AD3006)*0.6),-2)+ROUNDDOWN(MAX(0,U3006-(AB3006+AD3006)*0.4),-2)</f>
        <v/>
      </c>
      <c r="AI3006" s="21">
        <f>ROUNDDOWN(T3006,-2)+ROUNDDOWN(U3006,-2)</f>
        <v/>
      </c>
      <c r="AJ3006" s="21">
        <f>M3006+AF3006</f>
        <v/>
      </c>
      <c r="AK3006" s="21">
        <f>M3006+AG3006</f>
        <v/>
      </c>
      <c r="AL3006" s="21">
        <f>N3006+AH3006</f>
        <v/>
      </c>
      <c r="AM3006" s="21">
        <f>O3006+AI3006</f>
        <v/>
      </c>
      <c r="AN3006" s="21">
        <f>N3006+AI3006</f>
        <v/>
      </c>
      <c r="AO3006" s="21">
        <f>ROUNDDOWN((R3006+S3006)*0.2/Y3006+2000,0)</f>
        <v/>
      </c>
      <c r="AP3006" s="21">
        <f>ROUNDDOWN((T3006+U3006)*0.2/Z3006+2000,0)</f>
        <v/>
      </c>
      <c r="AQ3006" s="21">
        <f>AL3006-AK3006</f>
        <v/>
      </c>
      <c r="AR3006" s="21">
        <f>AM3006-AK3006</f>
        <v/>
      </c>
      <c r="AS3006" s="21">
        <f>AM3006-AL3006</f>
        <v/>
      </c>
      <c r="AT3006" s="21">
        <f>AK3006+C3006-AJ3006</f>
        <v/>
      </c>
      <c r="AU3006" s="21">
        <f>AL3006+C3006-AM3006</f>
        <v/>
      </c>
      <c r="AV3006" s="21">
        <f>AN3006+C3006-AM3006</f>
        <v/>
      </c>
    </row>
    <row r="3007">
      <c r="A3007" t="inlineStr">
        <is>
          <t>1万円刻み</t>
        </is>
      </c>
      <c r="B3007" s="21">
        <f>'5_1万円刻み'!$A$1244</f>
        <v/>
      </c>
      <c r="C3007" s="21">
        <f>AO3007</f>
        <v/>
      </c>
      <c r="D3007" s="21" t="n">
        <v>0</v>
      </c>
      <c r="E3007" s="21">
        <f>ROUND(MIN(B3007/12,650000)*12*0.0915+MIN(B3007/12,1390000)*12*(0.0504+0)+B3007*0.005,0)</f>
        <v/>
      </c>
      <c r="F3007" s="21">
        <f>IF(B3007&lt;741000,0,IF(B3007&lt;2191000,B3007-740000,IF(B3007&lt;2193000,1451000,IF(B3007&lt;2196000,1453000,IF(B3007&lt;2200000,1456000,IF(B3007&lt;3600000,ROUND(ROUNDDOWN(B3007/4,-3)*2.8,0)-80000,IF(B3007&lt;6600000,ROUND(ROUNDDOWN(B3007/4,-3)*3.2,0)-440000,IF(B3007&lt;8500000,ROUNDDOWN(B3007*0.9,0)-1100000,B3007-1950000))))))))</f>
        <v/>
      </c>
      <c r="G3007" s="21">
        <f>IF(F3007&gt;23500000,NA(),IF(F3007&lt;=4890000,1040000,IF(F3007&lt;=6550000,670000,620000)))</f>
        <v/>
      </c>
      <c r="H3007" s="21">
        <f>IF(D3007&lt;=0,0,MAX(0,MIN(2000000,D3007-MIN(100000,ROUNDDOWN(F3007*0.05,0)))))</f>
        <v/>
      </c>
      <c r="I3007" s="21">
        <f>IF(C3007&lt;=2000,0,MIN(C3007,ROUNDDOWN(F3007*0.4,0))-2000)</f>
        <v/>
      </c>
      <c r="J3007" s="21">
        <f>MAX(0,ROUNDDOWN(F3007-E3007-G3007,-3))</f>
        <v/>
      </c>
      <c r="K3007" s="21">
        <f>MAX(0,ROUNDDOWN(F3007-E3007-G3007-H3007-I3007,-3))</f>
        <v/>
      </c>
      <c r="L3007" s="21">
        <f>MAX(0,ROUNDDOWN(F3007-E3007-G3007-H3007,-3))</f>
        <v/>
      </c>
      <c r="M3007" s="21">
        <f>IF(J3007&lt;=0,0,ROUNDDOWN((J3007*LOOKUP(J3007,{0,1950001,3300001,6950001,9000001,18000001,40000001},{0.05,0.1,0.2,0.23,0.33,0.4,0.45})-LOOKUP(J3007,{0,1950001,3300001,6950001,9000001,18000001,40000001},{0,97500,427500,636000,1536000,2796000,4796000}))*1.021,-2))</f>
        <v/>
      </c>
      <c r="N3007" s="21">
        <f>IF(K3007&lt;=0,0,ROUNDDOWN((K3007*LOOKUP(K3007,{0,1950001,3300001,6950001,9000001,18000001,40000001},{0.05,0.1,0.2,0.23,0.33,0.4,0.45})-LOOKUP(K3007,{0,1950001,3300001,6950001,9000001,18000001,40000001},{0,97500,427500,636000,1536000,2796000,4796000}))*1.021,-2))</f>
        <v/>
      </c>
      <c r="O3007" s="21">
        <f>IF(L3007&lt;=0,0,ROUNDDOWN((L3007*LOOKUP(L3007,{0,1950001,3300001,6950001,9000001,18000001,40000001},{0.05,0.1,0.2,0.23,0.33,0.4,0.45})-LOOKUP(L3007,{0,1950001,3300001,6950001,9000001,18000001,40000001},{0,97500,427500,636000,1536000,2796000,4796000}))*1.021,-2))</f>
        <v/>
      </c>
      <c r="P3007" s="21">
        <f>MAX(0,ROUNDDOWN(F3007-E3007-430000,-3))</f>
        <v/>
      </c>
      <c r="Q3007" s="21">
        <f>MAX(0,ROUNDDOWN(F3007-E3007-430000-H3007,-3))</f>
        <v/>
      </c>
      <c r="R3007" s="21">
        <f>IF(F3007&lt;=450000,0,MAX(0,P3007*0.06-MIN(50000,P3007)*0.03))</f>
        <v/>
      </c>
      <c r="S3007" s="21">
        <f>IF(F3007&lt;=450000,0,MAX(0,P3007*0.04-MIN(50000,P3007)*0.02))</f>
        <v/>
      </c>
      <c r="T3007" s="21">
        <f>IF(F3007&lt;=450000,0,MAX(0,Q3007*0.06-MIN(50000,Q3007)*0.03))</f>
        <v/>
      </c>
      <c r="U3007" s="21">
        <f>IF(F3007&lt;=450000,0,MAX(0,Q3007*0.04-MIN(50000,Q3007)*0.02))</f>
        <v/>
      </c>
      <c r="V3007" s="21">
        <f>50000+MAX(0,G3007-480000)</f>
        <v/>
      </c>
      <c r="W3007" s="21">
        <f>P3007-V3007</f>
        <v/>
      </c>
      <c r="X3007" s="21">
        <f>Q3007-V3007</f>
        <v/>
      </c>
      <c r="Y3007" s="22">
        <f>IF(W3007&lt;0,0.9,LOOKUP(W3007,{0,1950001,3300001,6950001,9000001,18000001,40000001},{0.84895,0.7979,0.6958,0.66517,0.56307,0.4916,0.44055}))</f>
        <v/>
      </c>
      <c r="Z3007" s="22">
        <f>IF(X3007&lt;0,0.9,LOOKUP(X3007,{0,1950001,3300001,6950001,9000001,18000001,40000001},{0.84895,0.7979,0.6958,0.66517,0.56307,0.4916,0.44055}))</f>
        <v/>
      </c>
      <c r="AA3007" s="22">
        <f>IF(W3007&lt;0,0,CHOOSE(MATCH(W3007,{0,1950001,3300001,6950001,9000001},1),5.105/84.895,10.21/79.79,20.42/69.58,23.483/66.517,33.693/56.307))</f>
        <v/>
      </c>
      <c r="AB3007" s="21">
        <f>IF(C3007&lt;=2000,0,(MIN(C3007,ROUNDDOWN(F3007*0.3,0))-2000)*0.1)</f>
        <v/>
      </c>
      <c r="AC3007" s="21">
        <f>IF(C3007&lt;=2000,0,MIN((C3007-2000)*Y3007,(R3007+S3007)*0.2))</f>
        <v/>
      </c>
      <c r="AD3007" s="21">
        <f>IF(C3007&lt;=2000,0,MIN((C3007-2000)*Z3007,(T3007+U3007)*0.2))</f>
        <v/>
      </c>
      <c r="AE3007" s="21">
        <f>AC3007*AA3007</f>
        <v/>
      </c>
      <c r="AF3007" s="21">
        <f>ROUNDDOWN(R3007,-2)+ROUNDDOWN(S3007,-2)</f>
        <v/>
      </c>
      <c r="AG3007" s="21">
        <f>ROUNDDOWN(MAX(0,R3007-(AB3007+AC3007+AE3007)*0.6),-2)+ROUNDDOWN(MAX(0,S3007-(AB3007+AC3007+AE3007)*0.4),-2)</f>
        <v/>
      </c>
      <c r="AH3007" s="21">
        <f>ROUNDDOWN(MAX(0,T3007-(AB3007+AD3007)*0.6),-2)+ROUNDDOWN(MAX(0,U3007-(AB3007+AD3007)*0.4),-2)</f>
        <v/>
      </c>
      <c r="AI3007" s="21">
        <f>ROUNDDOWN(T3007,-2)+ROUNDDOWN(U3007,-2)</f>
        <v/>
      </c>
      <c r="AJ3007" s="21">
        <f>M3007+AF3007</f>
        <v/>
      </c>
      <c r="AK3007" s="21">
        <f>M3007+AG3007</f>
        <v/>
      </c>
      <c r="AL3007" s="21">
        <f>N3007+AH3007</f>
        <v/>
      </c>
      <c r="AM3007" s="21">
        <f>O3007+AI3007</f>
        <v/>
      </c>
      <c r="AN3007" s="21">
        <f>N3007+AI3007</f>
        <v/>
      </c>
      <c r="AO3007" s="21">
        <f>ROUNDDOWN((R3007+S3007)*0.2/Y3007+2000,0)</f>
        <v/>
      </c>
      <c r="AP3007" s="21">
        <f>ROUNDDOWN((T3007+U3007)*0.2/Z3007+2000,0)</f>
        <v/>
      </c>
      <c r="AQ3007" s="21">
        <f>AL3007-AK3007</f>
        <v/>
      </c>
      <c r="AR3007" s="21">
        <f>AM3007-AK3007</f>
        <v/>
      </c>
      <c r="AS3007" s="21">
        <f>AM3007-AL3007</f>
        <v/>
      </c>
      <c r="AT3007" s="21">
        <f>AK3007+C3007-AJ3007</f>
        <v/>
      </c>
      <c r="AU3007" s="21">
        <f>AL3007+C3007-AM3007</f>
        <v/>
      </c>
      <c r="AV3007" s="21">
        <f>AN3007+C3007-AM3007</f>
        <v/>
      </c>
    </row>
    <row r="3008">
      <c r="A3008" t="inlineStr">
        <is>
          <t>1万円刻み</t>
        </is>
      </c>
      <c r="B3008" s="21">
        <f>'5_1万円刻み'!$A$1245</f>
        <v/>
      </c>
      <c r="C3008" s="21">
        <f>AO3008</f>
        <v/>
      </c>
      <c r="D3008" s="21" t="n">
        <v>0</v>
      </c>
      <c r="E3008" s="21">
        <f>ROUND(MIN(B3008/12,650000)*12*0.0915+MIN(B3008/12,1390000)*12*(0.0504+0)+B3008*0.005,0)</f>
        <v/>
      </c>
      <c r="F3008" s="21">
        <f>IF(B3008&lt;741000,0,IF(B3008&lt;2191000,B3008-740000,IF(B3008&lt;2193000,1451000,IF(B3008&lt;2196000,1453000,IF(B3008&lt;2200000,1456000,IF(B3008&lt;3600000,ROUND(ROUNDDOWN(B3008/4,-3)*2.8,0)-80000,IF(B3008&lt;6600000,ROUND(ROUNDDOWN(B3008/4,-3)*3.2,0)-440000,IF(B3008&lt;8500000,ROUNDDOWN(B3008*0.9,0)-1100000,B3008-1950000))))))))</f>
        <v/>
      </c>
      <c r="G3008" s="21">
        <f>IF(F3008&gt;23500000,NA(),IF(F3008&lt;=4890000,1040000,IF(F3008&lt;=6550000,670000,620000)))</f>
        <v/>
      </c>
      <c r="H3008" s="21">
        <f>IF(D3008&lt;=0,0,MAX(0,MIN(2000000,D3008-MIN(100000,ROUNDDOWN(F3008*0.05,0)))))</f>
        <v/>
      </c>
      <c r="I3008" s="21">
        <f>IF(C3008&lt;=2000,0,MIN(C3008,ROUNDDOWN(F3008*0.4,0))-2000)</f>
        <v/>
      </c>
      <c r="J3008" s="21">
        <f>MAX(0,ROUNDDOWN(F3008-E3008-G3008,-3))</f>
        <v/>
      </c>
      <c r="K3008" s="21">
        <f>MAX(0,ROUNDDOWN(F3008-E3008-G3008-H3008-I3008,-3))</f>
        <v/>
      </c>
      <c r="L3008" s="21">
        <f>MAX(0,ROUNDDOWN(F3008-E3008-G3008-H3008,-3))</f>
        <v/>
      </c>
      <c r="M3008" s="21">
        <f>IF(J3008&lt;=0,0,ROUNDDOWN((J3008*LOOKUP(J3008,{0,1950001,3300001,6950001,9000001,18000001,40000001},{0.05,0.1,0.2,0.23,0.33,0.4,0.45})-LOOKUP(J3008,{0,1950001,3300001,6950001,9000001,18000001,40000001},{0,97500,427500,636000,1536000,2796000,4796000}))*1.021,-2))</f>
        <v/>
      </c>
      <c r="N3008" s="21">
        <f>IF(K3008&lt;=0,0,ROUNDDOWN((K3008*LOOKUP(K3008,{0,1950001,3300001,6950001,9000001,18000001,40000001},{0.05,0.1,0.2,0.23,0.33,0.4,0.45})-LOOKUP(K3008,{0,1950001,3300001,6950001,9000001,18000001,40000001},{0,97500,427500,636000,1536000,2796000,4796000}))*1.021,-2))</f>
        <v/>
      </c>
      <c r="O3008" s="21">
        <f>IF(L3008&lt;=0,0,ROUNDDOWN((L3008*LOOKUP(L3008,{0,1950001,3300001,6950001,9000001,18000001,40000001},{0.05,0.1,0.2,0.23,0.33,0.4,0.45})-LOOKUP(L3008,{0,1950001,3300001,6950001,9000001,18000001,40000001},{0,97500,427500,636000,1536000,2796000,4796000}))*1.021,-2))</f>
        <v/>
      </c>
      <c r="P3008" s="21">
        <f>MAX(0,ROUNDDOWN(F3008-E3008-430000,-3))</f>
        <v/>
      </c>
      <c r="Q3008" s="21">
        <f>MAX(0,ROUNDDOWN(F3008-E3008-430000-H3008,-3))</f>
        <v/>
      </c>
      <c r="R3008" s="21">
        <f>IF(F3008&lt;=450000,0,MAX(0,P3008*0.06-MIN(50000,P3008)*0.03))</f>
        <v/>
      </c>
      <c r="S3008" s="21">
        <f>IF(F3008&lt;=450000,0,MAX(0,P3008*0.04-MIN(50000,P3008)*0.02))</f>
        <v/>
      </c>
      <c r="T3008" s="21">
        <f>IF(F3008&lt;=450000,0,MAX(0,Q3008*0.06-MIN(50000,Q3008)*0.03))</f>
        <v/>
      </c>
      <c r="U3008" s="21">
        <f>IF(F3008&lt;=450000,0,MAX(0,Q3008*0.04-MIN(50000,Q3008)*0.02))</f>
        <v/>
      </c>
      <c r="V3008" s="21">
        <f>50000+MAX(0,G3008-480000)</f>
        <v/>
      </c>
      <c r="W3008" s="21">
        <f>P3008-V3008</f>
        <v/>
      </c>
      <c r="X3008" s="21">
        <f>Q3008-V3008</f>
        <v/>
      </c>
      <c r="Y3008" s="22">
        <f>IF(W3008&lt;0,0.9,LOOKUP(W3008,{0,1950001,3300001,6950001,9000001,18000001,40000001},{0.84895,0.7979,0.6958,0.66517,0.56307,0.4916,0.44055}))</f>
        <v/>
      </c>
      <c r="Z3008" s="22">
        <f>IF(X3008&lt;0,0.9,LOOKUP(X3008,{0,1950001,3300001,6950001,9000001,18000001,40000001},{0.84895,0.7979,0.6958,0.66517,0.56307,0.4916,0.44055}))</f>
        <v/>
      </c>
      <c r="AA3008" s="22">
        <f>IF(W3008&lt;0,0,CHOOSE(MATCH(W3008,{0,1950001,3300001,6950001,9000001},1),5.105/84.895,10.21/79.79,20.42/69.58,23.483/66.517,33.693/56.307))</f>
        <v/>
      </c>
      <c r="AB3008" s="21">
        <f>IF(C3008&lt;=2000,0,(MIN(C3008,ROUNDDOWN(F3008*0.3,0))-2000)*0.1)</f>
        <v/>
      </c>
      <c r="AC3008" s="21">
        <f>IF(C3008&lt;=2000,0,MIN((C3008-2000)*Y3008,(R3008+S3008)*0.2))</f>
        <v/>
      </c>
      <c r="AD3008" s="21">
        <f>IF(C3008&lt;=2000,0,MIN((C3008-2000)*Z3008,(T3008+U3008)*0.2))</f>
        <v/>
      </c>
      <c r="AE3008" s="21">
        <f>AC3008*AA3008</f>
        <v/>
      </c>
      <c r="AF3008" s="21">
        <f>ROUNDDOWN(R3008,-2)+ROUNDDOWN(S3008,-2)</f>
        <v/>
      </c>
      <c r="AG3008" s="21">
        <f>ROUNDDOWN(MAX(0,R3008-(AB3008+AC3008+AE3008)*0.6),-2)+ROUNDDOWN(MAX(0,S3008-(AB3008+AC3008+AE3008)*0.4),-2)</f>
        <v/>
      </c>
      <c r="AH3008" s="21">
        <f>ROUNDDOWN(MAX(0,T3008-(AB3008+AD3008)*0.6),-2)+ROUNDDOWN(MAX(0,U3008-(AB3008+AD3008)*0.4),-2)</f>
        <v/>
      </c>
      <c r="AI3008" s="21">
        <f>ROUNDDOWN(T3008,-2)+ROUNDDOWN(U3008,-2)</f>
        <v/>
      </c>
      <c r="AJ3008" s="21">
        <f>M3008+AF3008</f>
        <v/>
      </c>
      <c r="AK3008" s="21">
        <f>M3008+AG3008</f>
        <v/>
      </c>
      <c r="AL3008" s="21">
        <f>N3008+AH3008</f>
        <v/>
      </c>
      <c r="AM3008" s="21">
        <f>O3008+AI3008</f>
        <v/>
      </c>
      <c r="AN3008" s="21">
        <f>N3008+AI3008</f>
        <v/>
      </c>
      <c r="AO3008" s="21">
        <f>ROUNDDOWN((R3008+S3008)*0.2/Y3008+2000,0)</f>
        <v/>
      </c>
      <c r="AP3008" s="21">
        <f>ROUNDDOWN((T3008+U3008)*0.2/Z3008+2000,0)</f>
        <v/>
      </c>
      <c r="AQ3008" s="21">
        <f>AL3008-AK3008</f>
        <v/>
      </c>
      <c r="AR3008" s="21">
        <f>AM3008-AK3008</f>
        <v/>
      </c>
      <c r="AS3008" s="21">
        <f>AM3008-AL3008</f>
        <v/>
      </c>
      <c r="AT3008" s="21">
        <f>AK3008+C3008-AJ3008</f>
        <v/>
      </c>
      <c r="AU3008" s="21">
        <f>AL3008+C3008-AM3008</f>
        <v/>
      </c>
      <c r="AV3008" s="21">
        <f>AN3008+C3008-AM3008</f>
        <v/>
      </c>
    </row>
    <row r="3009">
      <c r="A3009" t="inlineStr">
        <is>
          <t>1万円刻み</t>
        </is>
      </c>
      <c r="B3009" s="21">
        <f>'5_1万円刻み'!$A$1246</f>
        <v/>
      </c>
      <c r="C3009" s="21">
        <f>AO3009</f>
        <v/>
      </c>
      <c r="D3009" s="21" t="n">
        <v>0</v>
      </c>
      <c r="E3009" s="21">
        <f>ROUND(MIN(B3009/12,650000)*12*0.0915+MIN(B3009/12,1390000)*12*(0.0504+0)+B3009*0.005,0)</f>
        <v/>
      </c>
      <c r="F3009" s="21">
        <f>IF(B3009&lt;741000,0,IF(B3009&lt;2191000,B3009-740000,IF(B3009&lt;2193000,1451000,IF(B3009&lt;2196000,1453000,IF(B3009&lt;2200000,1456000,IF(B3009&lt;3600000,ROUND(ROUNDDOWN(B3009/4,-3)*2.8,0)-80000,IF(B3009&lt;6600000,ROUND(ROUNDDOWN(B3009/4,-3)*3.2,0)-440000,IF(B3009&lt;8500000,ROUNDDOWN(B3009*0.9,0)-1100000,B3009-1950000))))))))</f>
        <v/>
      </c>
      <c r="G3009" s="21">
        <f>IF(F3009&gt;23500000,NA(),IF(F3009&lt;=4890000,1040000,IF(F3009&lt;=6550000,670000,620000)))</f>
        <v/>
      </c>
      <c r="H3009" s="21">
        <f>IF(D3009&lt;=0,0,MAX(0,MIN(2000000,D3009-MIN(100000,ROUNDDOWN(F3009*0.05,0)))))</f>
        <v/>
      </c>
      <c r="I3009" s="21">
        <f>IF(C3009&lt;=2000,0,MIN(C3009,ROUNDDOWN(F3009*0.4,0))-2000)</f>
        <v/>
      </c>
      <c r="J3009" s="21">
        <f>MAX(0,ROUNDDOWN(F3009-E3009-G3009,-3))</f>
        <v/>
      </c>
      <c r="K3009" s="21">
        <f>MAX(0,ROUNDDOWN(F3009-E3009-G3009-H3009-I3009,-3))</f>
        <v/>
      </c>
      <c r="L3009" s="21">
        <f>MAX(0,ROUNDDOWN(F3009-E3009-G3009-H3009,-3))</f>
        <v/>
      </c>
      <c r="M3009" s="21">
        <f>IF(J3009&lt;=0,0,ROUNDDOWN((J3009*LOOKUP(J3009,{0,1950001,3300001,6950001,9000001,18000001,40000001},{0.05,0.1,0.2,0.23,0.33,0.4,0.45})-LOOKUP(J3009,{0,1950001,3300001,6950001,9000001,18000001,40000001},{0,97500,427500,636000,1536000,2796000,4796000}))*1.021,-2))</f>
        <v/>
      </c>
      <c r="N3009" s="21">
        <f>IF(K3009&lt;=0,0,ROUNDDOWN((K3009*LOOKUP(K3009,{0,1950001,3300001,6950001,9000001,18000001,40000001},{0.05,0.1,0.2,0.23,0.33,0.4,0.45})-LOOKUP(K3009,{0,1950001,3300001,6950001,9000001,18000001,40000001},{0,97500,427500,636000,1536000,2796000,4796000}))*1.021,-2))</f>
        <v/>
      </c>
      <c r="O3009" s="21">
        <f>IF(L3009&lt;=0,0,ROUNDDOWN((L3009*LOOKUP(L3009,{0,1950001,3300001,6950001,9000001,18000001,40000001},{0.05,0.1,0.2,0.23,0.33,0.4,0.45})-LOOKUP(L3009,{0,1950001,3300001,6950001,9000001,18000001,40000001},{0,97500,427500,636000,1536000,2796000,4796000}))*1.021,-2))</f>
        <v/>
      </c>
      <c r="P3009" s="21">
        <f>MAX(0,ROUNDDOWN(F3009-E3009-430000,-3))</f>
        <v/>
      </c>
      <c r="Q3009" s="21">
        <f>MAX(0,ROUNDDOWN(F3009-E3009-430000-H3009,-3))</f>
        <v/>
      </c>
      <c r="R3009" s="21">
        <f>IF(F3009&lt;=450000,0,MAX(0,P3009*0.06-MIN(50000,P3009)*0.03))</f>
        <v/>
      </c>
      <c r="S3009" s="21">
        <f>IF(F3009&lt;=450000,0,MAX(0,P3009*0.04-MIN(50000,P3009)*0.02))</f>
        <v/>
      </c>
      <c r="T3009" s="21">
        <f>IF(F3009&lt;=450000,0,MAX(0,Q3009*0.06-MIN(50000,Q3009)*0.03))</f>
        <v/>
      </c>
      <c r="U3009" s="21">
        <f>IF(F3009&lt;=450000,0,MAX(0,Q3009*0.04-MIN(50000,Q3009)*0.02))</f>
        <v/>
      </c>
      <c r="V3009" s="21">
        <f>50000+MAX(0,G3009-480000)</f>
        <v/>
      </c>
      <c r="W3009" s="21">
        <f>P3009-V3009</f>
        <v/>
      </c>
      <c r="X3009" s="21">
        <f>Q3009-V3009</f>
        <v/>
      </c>
      <c r="Y3009" s="22">
        <f>IF(W3009&lt;0,0.9,LOOKUP(W3009,{0,1950001,3300001,6950001,9000001,18000001,40000001},{0.84895,0.7979,0.6958,0.66517,0.56307,0.4916,0.44055}))</f>
        <v/>
      </c>
      <c r="Z3009" s="22">
        <f>IF(X3009&lt;0,0.9,LOOKUP(X3009,{0,1950001,3300001,6950001,9000001,18000001,40000001},{0.84895,0.7979,0.6958,0.66517,0.56307,0.4916,0.44055}))</f>
        <v/>
      </c>
      <c r="AA3009" s="22">
        <f>IF(W3009&lt;0,0,CHOOSE(MATCH(W3009,{0,1950001,3300001,6950001,9000001},1),5.105/84.895,10.21/79.79,20.42/69.58,23.483/66.517,33.693/56.307))</f>
        <v/>
      </c>
      <c r="AB3009" s="21">
        <f>IF(C3009&lt;=2000,0,(MIN(C3009,ROUNDDOWN(F3009*0.3,0))-2000)*0.1)</f>
        <v/>
      </c>
      <c r="AC3009" s="21">
        <f>IF(C3009&lt;=2000,0,MIN((C3009-2000)*Y3009,(R3009+S3009)*0.2))</f>
        <v/>
      </c>
      <c r="AD3009" s="21">
        <f>IF(C3009&lt;=2000,0,MIN((C3009-2000)*Z3009,(T3009+U3009)*0.2))</f>
        <v/>
      </c>
      <c r="AE3009" s="21">
        <f>AC3009*AA3009</f>
        <v/>
      </c>
      <c r="AF3009" s="21">
        <f>ROUNDDOWN(R3009,-2)+ROUNDDOWN(S3009,-2)</f>
        <v/>
      </c>
      <c r="AG3009" s="21">
        <f>ROUNDDOWN(MAX(0,R3009-(AB3009+AC3009+AE3009)*0.6),-2)+ROUNDDOWN(MAX(0,S3009-(AB3009+AC3009+AE3009)*0.4),-2)</f>
        <v/>
      </c>
      <c r="AH3009" s="21">
        <f>ROUNDDOWN(MAX(0,T3009-(AB3009+AD3009)*0.6),-2)+ROUNDDOWN(MAX(0,U3009-(AB3009+AD3009)*0.4),-2)</f>
        <v/>
      </c>
      <c r="AI3009" s="21">
        <f>ROUNDDOWN(T3009,-2)+ROUNDDOWN(U3009,-2)</f>
        <v/>
      </c>
      <c r="AJ3009" s="21">
        <f>M3009+AF3009</f>
        <v/>
      </c>
      <c r="AK3009" s="21">
        <f>M3009+AG3009</f>
        <v/>
      </c>
      <c r="AL3009" s="21">
        <f>N3009+AH3009</f>
        <v/>
      </c>
      <c r="AM3009" s="21">
        <f>O3009+AI3009</f>
        <v/>
      </c>
      <c r="AN3009" s="21">
        <f>N3009+AI3009</f>
        <v/>
      </c>
      <c r="AO3009" s="21">
        <f>ROUNDDOWN((R3009+S3009)*0.2/Y3009+2000,0)</f>
        <v/>
      </c>
      <c r="AP3009" s="21">
        <f>ROUNDDOWN((T3009+U3009)*0.2/Z3009+2000,0)</f>
        <v/>
      </c>
      <c r="AQ3009" s="21">
        <f>AL3009-AK3009</f>
        <v/>
      </c>
      <c r="AR3009" s="21">
        <f>AM3009-AK3009</f>
        <v/>
      </c>
      <c r="AS3009" s="21">
        <f>AM3009-AL3009</f>
        <v/>
      </c>
      <c r="AT3009" s="21">
        <f>AK3009+C3009-AJ3009</f>
        <v/>
      </c>
      <c r="AU3009" s="21">
        <f>AL3009+C3009-AM3009</f>
        <v/>
      </c>
      <c r="AV3009" s="21">
        <f>AN3009+C3009-AM3009</f>
        <v/>
      </c>
    </row>
    <row r="3010">
      <c r="A3010" t="inlineStr">
        <is>
          <t>1万円刻み</t>
        </is>
      </c>
      <c r="B3010" s="21">
        <f>'5_1万円刻み'!$A$1247</f>
        <v/>
      </c>
      <c r="C3010" s="21">
        <f>AO3010</f>
        <v/>
      </c>
      <c r="D3010" s="21" t="n">
        <v>0</v>
      </c>
      <c r="E3010" s="21">
        <f>ROUND(MIN(B3010/12,650000)*12*0.0915+MIN(B3010/12,1390000)*12*(0.0504+0)+B3010*0.005,0)</f>
        <v/>
      </c>
      <c r="F3010" s="21">
        <f>IF(B3010&lt;741000,0,IF(B3010&lt;2191000,B3010-740000,IF(B3010&lt;2193000,1451000,IF(B3010&lt;2196000,1453000,IF(B3010&lt;2200000,1456000,IF(B3010&lt;3600000,ROUND(ROUNDDOWN(B3010/4,-3)*2.8,0)-80000,IF(B3010&lt;6600000,ROUND(ROUNDDOWN(B3010/4,-3)*3.2,0)-440000,IF(B3010&lt;8500000,ROUNDDOWN(B3010*0.9,0)-1100000,B3010-1950000))))))))</f>
        <v/>
      </c>
      <c r="G3010" s="21">
        <f>IF(F3010&gt;23500000,NA(),IF(F3010&lt;=4890000,1040000,IF(F3010&lt;=6550000,670000,620000)))</f>
        <v/>
      </c>
      <c r="H3010" s="21">
        <f>IF(D3010&lt;=0,0,MAX(0,MIN(2000000,D3010-MIN(100000,ROUNDDOWN(F3010*0.05,0)))))</f>
        <v/>
      </c>
      <c r="I3010" s="21">
        <f>IF(C3010&lt;=2000,0,MIN(C3010,ROUNDDOWN(F3010*0.4,0))-2000)</f>
        <v/>
      </c>
      <c r="J3010" s="21">
        <f>MAX(0,ROUNDDOWN(F3010-E3010-G3010,-3))</f>
        <v/>
      </c>
      <c r="K3010" s="21">
        <f>MAX(0,ROUNDDOWN(F3010-E3010-G3010-H3010-I3010,-3))</f>
        <v/>
      </c>
      <c r="L3010" s="21">
        <f>MAX(0,ROUNDDOWN(F3010-E3010-G3010-H3010,-3))</f>
        <v/>
      </c>
      <c r="M3010" s="21">
        <f>IF(J3010&lt;=0,0,ROUNDDOWN((J3010*LOOKUP(J3010,{0,1950001,3300001,6950001,9000001,18000001,40000001},{0.05,0.1,0.2,0.23,0.33,0.4,0.45})-LOOKUP(J3010,{0,1950001,3300001,6950001,9000001,18000001,40000001},{0,97500,427500,636000,1536000,2796000,4796000}))*1.021,-2))</f>
        <v/>
      </c>
      <c r="N3010" s="21">
        <f>IF(K3010&lt;=0,0,ROUNDDOWN((K3010*LOOKUP(K3010,{0,1950001,3300001,6950001,9000001,18000001,40000001},{0.05,0.1,0.2,0.23,0.33,0.4,0.45})-LOOKUP(K3010,{0,1950001,3300001,6950001,9000001,18000001,40000001},{0,97500,427500,636000,1536000,2796000,4796000}))*1.021,-2))</f>
        <v/>
      </c>
      <c r="O3010" s="21">
        <f>IF(L3010&lt;=0,0,ROUNDDOWN((L3010*LOOKUP(L3010,{0,1950001,3300001,6950001,9000001,18000001,40000001},{0.05,0.1,0.2,0.23,0.33,0.4,0.45})-LOOKUP(L3010,{0,1950001,3300001,6950001,9000001,18000001,40000001},{0,97500,427500,636000,1536000,2796000,4796000}))*1.021,-2))</f>
        <v/>
      </c>
      <c r="P3010" s="21">
        <f>MAX(0,ROUNDDOWN(F3010-E3010-430000,-3))</f>
        <v/>
      </c>
      <c r="Q3010" s="21">
        <f>MAX(0,ROUNDDOWN(F3010-E3010-430000-H3010,-3))</f>
        <v/>
      </c>
      <c r="R3010" s="21">
        <f>IF(F3010&lt;=450000,0,MAX(0,P3010*0.06-MIN(50000,P3010)*0.03))</f>
        <v/>
      </c>
      <c r="S3010" s="21">
        <f>IF(F3010&lt;=450000,0,MAX(0,P3010*0.04-MIN(50000,P3010)*0.02))</f>
        <v/>
      </c>
      <c r="T3010" s="21">
        <f>IF(F3010&lt;=450000,0,MAX(0,Q3010*0.06-MIN(50000,Q3010)*0.03))</f>
        <v/>
      </c>
      <c r="U3010" s="21">
        <f>IF(F3010&lt;=450000,0,MAX(0,Q3010*0.04-MIN(50000,Q3010)*0.02))</f>
        <v/>
      </c>
      <c r="V3010" s="21">
        <f>50000+MAX(0,G3010-480000)</f>
        <v/>
      </c>
      <c r="W3010" s="21">
        <f>P3010-V3010</f>
        <v/>
      </c>
      <c r="X3010" s="21">
        <f>Q3010-V3010</f>
        <v/>
      </c>
      <c r="Y3010" s="22">
        <f>IF(W3010&lt;0,0.9,LOOKUP(W3010,{0,1950001,3300001,6950001,9000001,18000001,40000001},{0.84895,0.7979,0.6958,0.66517,0.56307,0.4916,0.44055}))</f>
        <v/>
      </c>
      <c r="Z3010" s="22">
        <f>IF(X3010&lt;0,0.9,LOOKUP(X3010,{0,1950001,3300001,6950001,9000001,18000001,40000001},{0.84895,0.7979,0.6958,0.66517,0.56307,0.4916,0.44055}))</f>
        <v/>
      </c>
      <c r="AA3010" s="22">
        <f>IF(W3010&lt;0,0,CHOOSE(MATCH(W3010,{0,1950001,3300001,6950001,9000001},1),5.105/84.895,10.21/79.79,20.42/69.58,23.483/66.517,33.693/56.307))</f>
        <v/>
      </c>
      <c r="AB3010" s="21">
        <f>IF(C3010&lt;=2000,0,(MIN(C3010,ROUNDDOWN(F3010*0.3,0))-2000)*0.1)</f>
        <v/>
      </c>
      <c r="AC3010" s="21">
        <f>IF(C3010&lt;=2000,0,MIN((C3010-2000)*Y3010,(R3010+S3010)*0.2))</f>
        <v/>
      </c>
      <c r="AD3010" s="21">
        <f>IF(C3010&lt;=2000,0,MIN((C3010-2000)*Z3010,(T3010+U3010)*0.2))</f>
        <v/>
      </c>
      <c r="AE3010" s="21">
        <f>AC3010*AA3010</f>
        <v/>
      </c>
      <c r="AF3010" s="21">
        <f>ROUNDDOWN(R3010,-2)+ROUNDDOWN(S3010,-2)</f>
        <v/>
      </c>
      <c r="AG3010" s="21">
        <f>ROUNDDOWN(MAX(0,R3010-(AB3010+AC3010+AE3010)*0.6),-2)+ROUNDDOWN(MAX(0,S3010-(AB3010+AC3010+AE3010)*0.4),-2)</f>
        <v/>
      </c>
      <c r="AH3010" s="21">
        <f>ROUNDDOWN(MAX(0,T3010-(AB3010+AD3010)*0.6),-2)+ROUNDDOWN(MAX(0,U3010-(AB3010+AD3010)*0.4),-2)</f>
        <v/>
      </c>
      <c r="AI3010" s="21">
        <f>ROUNDDOWN(T3010,-2)+ROUNDDOWN(U3010,-2)</f>
        <v/>
      </c>
      <c r="AJ3010" s="21">
        <f>M3010+AF3010</f>
        <v/>
      </c>
      <c r="AK3010" s="21">
        <f>M3010+AG3010</f>
        <v/>
      </c>
      <c r="AL3010" s="21">
        <f>N3010+AH3010</f>
        <v/>
      </c>
      <c r="AM3010" s="21">
        <f>O3010+AI3010</f>
        <v/>
      </c>
      <c r="AN3010" s="21">
        <f>N3010+AI3010</f>
        <v/>
      </c>
      <c r="AO3010" s="21">
        <f>ROUNDDOWN((R3010+S3010)*0.2/Y3010+2000,0)</f>
        <v/>
      </c>
      <c r="AP3010" s="21">
        <f>ROUNDDOWN((T3010+U3010)*0.2/Z3010+2000,0)</f>
        <v/>
      </c>
      <c r="AQ3010" s="21">
        <f>AL3010-AK3010</f>
        <v/>
      </c>
      <c r="AR3010" s="21">
        <f>AM3010-AK3010</f>
        <v/>
      </c>
      <c r="AS3010" s="21">
        <f>AM3010-AL3010</f>
        <v/>
      </c>
      <c r="AT3010" s="21">
        <f>AK3010+C3010-AJ3010</f>
        <v/>
      </c>
      <c r="AU3010" s="21">
        <f>AL3010+C3010-AM3010</f>
        <v/>
      </c>
      <c r="AV3010" s="21">
        <f>AN3010+C3010-AM3010</f>
        <v/>
      </c>
    </row>
    <row r="3011">
      <c r="A3011" t="inlineStr">
        <is>
          <t>1万円刻み</t>
        </is>
      </c>
      <c r="B3011" s="21">
        <f>'5_1万円刻み'!$A$1248</f>
        <v/>
      </c>
      <c r="C3011" s="21">
        <f>AO3011</f>
        <v/>
      </c>
      <c r="D3011" s="21" t="n">
        <v>0</v>
      </c>
      <c r="E3011" s="21">
        <f>ROUND(MIN(B3011/12,650000)*12*0.0915+MIN(B3011/12,1390000)*12*(0.0504+0)+B3011*0.005,0)</f>
        <v/>
      </c>
      <c r="F3011" s="21">
        <f>IF(B3011&lt;741000,0,IF(B3011&lt;2191000,B3011-740000,IF(B3011&lt;2193000,1451000,IF(B3011&lt;2196000,1453000,IF(B3011&lt;2200000,1456000,IF(B3011&lt;3600000,ROUND(ROUNDDOWN(B3011/4,-3)*2.8,0)-80000,IF(B3011&lt;6600000,ROUND(ROUNDDOWN(B3011/4,-3)*3.2,0)-440000,IF(B3011&lt;8500000,ROUNDDOWN(B3011*0.9,0)-1100000,B3011-1950000))))))))</f>
        <v/>
      </c>
      <c r="G3011" s="21">
        <f>IF(F3011&gt;23500000,NA(),IF(F3011&lt;=4890000,1040000,IF(F3011&lt;=6550000,670000,620000)))</f>
        <v/>
      </c>
      <c r="H3011" s="21">
        <f>IF(D3011&lt;=0,0,MAX(0,MIN(2000000,D3011-MIN(100000,ROUNDDOWN(F3011*0.05,0)))))</f>
        <v/>
      </c>
      <c r="I3011" s="21">
        <f>IF(C3011&lt;=2000,0,MIN(C3011,ROUNDDOWN(F3011*0.4,0))-2000)</f>
        <v/>
      </c>
      <c r="J3011" s="21">
        <f>MAX(0,ROUNDDOWN(F3011-E3011-G3011,-3))</f>
        <v/>
      </c>
      <c r="K3011" s="21">
        <f>MAX(0,ROUNDDOWN(F3011-E3011-G3011-H3011-I3011,-3))</f>
        <v/>
      </c>
      <c r="L3011" s="21">
        <f>MAX(0,ROUNDDOWN(F3011-E3011-G3011-H3011,-3))</f>
        <v/>
      </c>
      <c r="M3011" s="21">
        <f>IF(J3011&lt;=0,0,ROUNDDOWN((J3011*LOOKUP(J3011,{0,1950001,3300001,6950001,9000001,18000001,40000001},{0.05,0.1,0.2,0.23,0.33,0.4,0.45})-LOOKUP(J3011,{0,1950001,3300001,6950001,9000001,18000001,40000001},{0,97500,427500,636000,1536000,2796000,4796000}))*1.021,-2))</f>
        <v/>
      </c>
      <c r="N3011" s="21">
        <f>IF(K3011&lt;=0,0,ROUNDDOWN((K3011*LOOKUP(K3011,{0,1950001,3300001,6950001,9000001,18000001,40000001},{0.05,0.1,0.2,0.23,0.33,0.4,0.45})-LOOKUP(K3011,{0,1950001,3300001,6950001,9000001,18000001,40000001},{0,97500,427500,636000,1536000,2796000,4796000}))*1.021,-2))</f>
        <v/>
      </c>
      <c r="O3011" s="21">
        <f>IF(L3011&lt;=0,0,ROUNDDOWN((L3011*LOOKUP(L3011,{0,1950001,3300001,6950001,9000001,18000001,40000001},{0.05,0.1,0.2,0.23,0.33,0.4,0.45})-LOOKUP(L3011,{0,1950001,3300001,6950001,9000001,18000001,40000001},{0,97500,427500,636000,1536000,2796000,4796000}))*1.021,-2))</f>
        <v/>
      </c>
      <c r="P3011" s="21">
        <f>MAX(0,ROUNDDOWN(F3011-E3011-430000,-3))</f>
        <v/>
      </c>
      <c r="Q3011" s="21">
        <f>MAX(0,ROUNDDOWN(F3011-E3011-430000-H3011,-3))</f>
        <v/>
      </c>
      <c r="R3011" s="21">
        <f>IF(F3011&lt;=450000,0,MAX(0,P3011*0.06-MIN(50000,P3011)*0.03))</f>
        <v/>
      </c>
      <c r="S3011" s="21">
        <f>IF(F3011&lt;=450000,0,MAX(0,P3011*0.04-MIN(50000,P3011)*0.02))</f>
        <v/>
      </c>
      <c r="T3011" s="21">
        <f>IF(F3011&lt;=450000,0,MAX(0,Q3011*0.06-MIN(50000,Q3011)*0.03))</f>
        <v/>
      </c>
      <c r="U3011" s="21">
        <f>IF(F3011&lt;=450000,0,MAX(0,Q3011*0.04-MIN(50000,Q3011)*0.02))</f>
        <v/>
      </c>
      <c r="V3011" s="21">
        <f>50000+MAX(0,G3011-480000)</f>
        <v/>
      </c>
      <c r="W3011" s="21">
        <f>P3011-V3011</f>
        <v/>
      </c>
      <c r="X3011" s="21">
        <f>Q3011-V3011</f>
        <v/>
      </c>
      <c r="Y3011" s="22">
        <f>IF(W3011&lt;0,0.9,LOOKUP(W3011,{0,1950001,3300001,6950001,9000001,18000001,40000001},{0.84895,0.7979,0.6958,0.66517,0.56307,0.4916,0.44055}))</f>
        <v/>
      </c>
      <c r="Z3011" s="22">
        <f>IF(X3011&lt;0,0.9,LOOKUP(X3011,{0,1950001,3300001,6950001,9000001,18000001,40000001},{0.84895,0.7979,0.6958,0.66517,0.56307,0.4916,0.44055}))</f>
        <v/>
      </c>
      <c r="AA3011" s="22">
        <f>IF(W3011&lt;0,0,CHOOSE(MATCH(W3011,{0,1950001,3300001,6950001,9000001},1),5.105/84.895,10.21/79.79,20.42/69.58,23.483/66.517,33.693/56.307))</f>
        <v/>
      </c>
      <c r="AB3011" s="21">
        <f>IF(C3011&lt;=2000,0,(MIN(C3011,ROUNDDOWN(F3011*0.3,0))-2000)*0.1)</f>
        <v/>
      </c>
      <c r="AC3011" s="21">
        <f>IF(C3011&lt;=2000,0,MIN((C3011-2000)*Y3011,(R3011+S3011)*0.2))</f>
        <v/>
      </c>
      <c r="AD3011" s="21">
        <f>IF(C3011&lt;=2000,0,MIN((C3011-2000)*Z3011,(T3011+U3011)*0.2))</f>
        <v/>
      </c>
      <c r="AE3011" s="21">
        <f>AC3011*AA3011</f>
        <v/>
      </c>
      <c r="AF3011" s="21">
        <f>ROUNDDOWN(R3011,-2)+ROUNDDOWN(S3011,-2)</f>
        <v/>
      </c>
      <c r="AG3011" s="21">
        <f>ROUNDDOWN(MAX(0,R3011-(AB3011+AC3011+AE3011)*0.6),-2)+ROUNDDOWN(MAX(0,S3011-(AB3011+AC3011+AE3011)*0.4),-2)</f>
        <v/>
      </c>
      <c r="AH3011" s="21">
        <f>ROUNDDOWN(MAX(0,T3011-(AB3011+AD3011)*0.6),-2)+ROUNDDOWN(MAX(0,U3011-(AB3011+AD3011)*0.4),-2)</f>
        <v/>
      </c>
      <c r="AI3011" s="21">
        <f>ROUNDDOWN(T3011,-2)+ROUNDDOWN(U3011,-2)</f>
        <v/>
      </c>
      <c r="AJ3011" s="21">
        <f>M3011+AF3011</f>
        <v/>
      </c>
      <c r="AK3011" s="21">
        <f>M3011+AG3011</f>
        <v/>
      </c>
      <c r="AL3011" s="21">
        <f>N3011+AH3011</f>
        <v/>
      </c>
      <c r="AM3011" s="21">
        <f>O3011+AI3011</f>
        <v/>
      </c>
      <c r="AN3011" s="21">
        <f>N3011+AI3011</f>
        <v/>
      </c>
      <c r="AO3011" s="21">
        <f>ROUNDDOWN((R3011+S3011)*0.2/Y3011+2000,0)</f>
        <v/>
      </c>
      <c r="AP3011" s="21">
        <f>ROUNDDOWN((T3011+U3011)*0.2/Z3011+2000,0)</f>
        <v/>
      </c>
      <c r="AQ3011" s="21">
        <f>AL3011-AK3011</f>
        <v/>
      </c>
      <c r="AR3011" s="21">
        <f>AM3011-AK3011</f>
        <v/>
      </c>
      <c r="AS3011" s="21">
        <f>AM3011-AL3011</f>
        <v/>
      </c>
      <c r="AT3011" s="21">
        <f>AK3011+C3011-AJ3011</f>
        <v/>
      </c>
      <c r="AU3011" s="21">
        <f>AL3011+C3011-AM3011</f>
        <v/>
      </c>
      <c r="AV3011" s="21">
        <f>AN3011+C3011-AM3011</f>
        <v/>
      </c>
    </row>
    <row r="3012">
      <c r="A3012" t="inlineStr">
        <is>
          <t>1万円刻み</t>
        </is>
      </c>
      <c r="B3012" s="21">
        <f>'5_1万円刻み'!$A$1249</f>
        <v/>
      </c>
      <c r="C3012" s="21">
        <f>AO3012</f>
        <v/>
      </c>
      <c r="D3012" s="21" t="n">
        <v>0</v>
      </c>
      <c r="E3012" s="21">
        <f>ROUND(MIN(B3012/12,650000)*12*0.0915+MIN(B3012/12,1390000)*12*(0.0504+0)+B3012*0.005,0)</f>
        <v/>
      </c>
      <c r="F3012" s="21">
        <f>IF(B3012&lt;741000,0,IF(B3012&lt;2191000,B3012-740000,IF(B3012&lt;2193000,1451000,IF(B3012&lt;2196000,1453000,IF(B3012&lt;2200000,1456000,IF(B3012&lt;3600000,ROUND(ROUNDDOWN(B3012/4,-3)*2.8,0)-80000,IF(B3012&lt;6600000,ROUND(ROUNDDOWN(B3012/4,-3)*3.2,0)-440000,IF(B3012&lt;8500000,ROUNDDOWN(B3012*0.9,0)-1100000,B3012-1950000))))))))</f>
        <v/>
      </c>
      <c r="G3012" s="21">
        <f>IF(F3012&gt;23500000,NA(),IF(F3012&lt;=4890000,1040000,IF(F3012&lt;=6550000,670000,620000)))</f>
        <v/>
      </c>
      <c r="H3012" s="21">
        <f>IF(D3012&lt;=0,0,MAX(0,MIN(2000000,D3012-MIN(100000,ROUNDDOWN(F3012*0.05,0)))))</f>
        <v/>
      </c>
      <c r="I3012" s="21">
        <f>IF(C3012&lt;=2000,0,MIN(C3012,ROUNDDOWN(F3012*0.4,0))-2000)</f>
        <v/>
      </c>
      <c r="J3012" s="21">
        <f>MAX(0,ROUNDDOWN(F3012-E3012-G3012,-3))</f>
        <v/>
      </c>
      <c r="K3012" s="21">
        <f>MAX(0,ROUNDDOWN(F3012-E3012-G3012-H3012-I3012,-3))</f>
        <v/>
      </c>
      <c r="L3012" s="21">
        <f>MAX(0,ROUNDDOWN(F3012-E3012-G3012-H3012,-3))</f>
        <v/>
      </c>
      <c r="M3012" s="21">
        <f>IF(J3012&lt;=0,0,ROUNDDOWN((J3012*LOOKUP(J3012,{0,1950001,3300001,6950001,9000001,18000001,40000001},{0.05,0.1,0.2,0.23,0.33,0.4,0.45})-LOOKUP(J3012,{0,1950001,3300001,6950001,9000001,18000001,40000001},{0,97500,427500,636000,1536000,2796000,4796000}))*1.021,-2))</f>
        <v/>
      </c>
      <c r="N3012" s="21">
        <f>IF(K3012&lt;=0,0,ROUNDDOWN((K3012*LOOKUP(K3012,{0,1950001,3300001,6950001,9000001,18000001,40000001},{0.05,0.1,0.2,0.23,0.33,0.4,0.45})-LOOKUP(K3012,{0,1950001,3300001,6950001,9000001,18000001,40000001},{0,97500,427500,636000,1536000,2796000,4796000}))*1.021,-2))</f>
        <v/>
      </c>
      <c r="O3012" s="21">
        <f>IF(L3012&lt;=0,0,ROUNDDOWN((L3012*LOOKUP(L3012,{0,1950001,3300001,6950001,9000001,18000001,40000001},{0.05,0.1,0.2,0.23,0.33,0.4,0.45})-LOOKUP(L3012,{0,1950001,3300001,6950001,9000001,18000001,40000001},{0,97500,427500,636000,1536000,2796000,4796000}))*1.021,-2))</f>
        <v/>
      </c>
      <c r="P3012" s="21">
        <f>MAX(0,ROUNDDOWN(F3012-E3012-430000,-3))</f>
        <v/>
      </c>
      <c r="Q3012" s="21">
        <f>MAX(0,ROUNDDOWN(F3012-E3012-430000-H3012,-3))</f>
        <v/>
      </c>
      <c r="R3012" s="21">
        <f>IF(F3012&lt;=450000,0,MAX(0,P3012*0.06-MIN(50000,P3012)*0.03))</f>
        <v/>
      </c>
      <c r="S3012" s="21">
        <f>IF(F3012&lt;=450000,0,MAX(0,P3012*0.04-MIN(50000,P3012)*0.02))</f>
        <v/>
      </c>
      <c r="T3012" s="21">
        <f>IF(F3012&lt;=450000,0,MAX(0,Q3012*0.06-MIN(50000,Q3012)*0.03))</f>
        <v/>
      </c>
      <c r="U3012" s="21">
        <f>IF(F3012&lt;=450000,0,MAX(0,Q3012*0.04-MIN(50000,Q3012)*0.02))</f>
        <v/>
      </c>
      <c r="V3012" s="21">
        <f>50000+MAX(0,G3012-480000)</f>
        <v/>
      </c>
      <c r="W3012" s="21">
        <f>P3012-V3012</f>
        <v/>
      </c>
      <c r="X3012" s="21">
        <f>Q3012-V3012</f>
        <v/>
      </c>
      <c r="Y3012" s="22">
        <f>IF(W3012&lt;0,0.9,LOOKUP(W3012,{0,1950001,3300001,6950001,9000001,18000001,40000001},{0.84895,0.7979,0.6958,0.66517,0.56307,0.4916,0.44055}))</f>
        <v/>
      </c>
      <c r="Z3012" s="22">
        <f>IF(X3012&lt;0,0.9,LOOKUP(X3012,{0,1950001,3300001,6950001,9000001,18000001,40000001},{0.84895,0.7979,0.6958,0.66517,0.56307,0.4916,0.44055}))</f>
        <v/>
      </c>
      <c r="AA3012" s="22">
        <f>IF(W3012&lt;0,0,CHOOSE(MATCH(W3012,{0,1950001,3300001,6950001,9000001},1),5.105/84.895,10.21/79.79,20.42/69.58,23.483/66.517,33.693/56.307))</f>
        <v/>
      </c>
      <c r="AB3012" s="21">
        <f>IF(C3012&lt;=2000,0,(MIN(C3012,ROUNDDOWN(F3012*0.3,0))-2000)*0.1)</f>
        <v/>
      </c>
      <c r="AC3012" s="21">
        <f>IF(C3012&lt;=2000,0,MIN((C3012-2000)*Y3012,(R3012+S3012)*0.2))</f>
        <v/>
      </c>
      <c r="AD3012" s="21">
        <f>IF(C3012&lt;=2000,0,MIN((C3012-2000)*Z3012,(T3012+U3012)*0.2))</f>
        <v/>
      </c>
      <c r="AE3012" s="21">
        <f>AC3012*AA3012</f>
        <v/>
      </c>
      <c r="AF3012" s="21">
        <f>ROUNDDOWN(R3012,-2)+ROUNDDOWN(S3012,-2)</f>
        <v/>
      </c>
      <c r="AG3012" s="21">
        <f>ROUNDDOWN(MAX(0,R3012-(AB3012+AC3012+AE3012)*0.6),-2)+ROUNDDOWN(MAX(0,S3012-(AB3012+AC3012+AE3012)*0.4),-2)</f>
        <v/>
      </c>
      <c r="AH3012" s="21">
        <f>ROUNDDOWN(MAX(0,T3012-(AB3012+AD3012)*0.6),-2)+ROUNDDOWN(MAX(0,U3012-(AB3012+AD3012)*0.4),-2)</f>
        <v/>
      </c>
      <c r="AI3012" s="21">
        <f>ROUNDDOWN(T3012,-2)+ROUNDDOWN(U3012,-2)</f>
        <v/>
      </c>
      <c r="AJ3012" s="21">
        <f>M3012+AF3012</f>
        <v/>
      </c>
      <c r="AK3012" s="21">
        <f>M3012+AG3012</f>
        <v/>
      </c>
      <c r="AL3012" s="21">
        <f>N3012+AH3012</f>
        <v/>
      </c>
      <c r="AM3012" s="21">
        <f>O3012+AI3012</f>
        <v/>
      </c>
      <c r="AN3012" s="21">
        <f>N3012+AI3012</f>
        <v/>
      </c>
      <c r="AO3012" s="21">
        <f>ROUNDDOWN((R3012+S3012)*0.2/Y3012+2000,0)</f>
        <v/>
      </c>
      <c r="AP3012" s="21">
        <f>ROUNDDOWN((T3012+U3012)*0.2/Z3012+2000,0)</f>
        <v/>
      </c>
      <c r="AQ3012" s="21">
        <f>AL3012-AK3012</f>
        <v/>
      </c>
      <c r="AR3012" s="21">
        <f>AM3012-AK3012</f>
        <v/>
      </c>
      <c r="AS3012" s="21">
        <f>AM3012-AL3012</f>
        <v/>
      </c>
      <c r="AT3012" s="21">
        <f>AK3012+C3012-AJ3012</f>
        <v/>
      </c>
      <c r="AU3012" s="21">
        <f>AL3012+C3012-AM3012</f>
        <v/>
      </c>
      <c r="AV3012" s="21">
        <f>AN3012+C3012-AM3012</f>
        <v/>
      </c>
    </row>
    <row r="3013">
      <c r="A3013" t="inlineStr">
        <is>
          <t>1万円刻み</t>
        </is>
      </c>
      <c r="B3013" s="21">
        <f>'5_1万円刻み'!$A$1250</f>
        <v/>
      </c>
      <c r="C3013" s="21">
        <f>AO3013</f>
        <v/>
      </c>
      <c r="D3013" s="21" t="n">
        <v>0</v>
      </c>
      <c r="E3013" s="21">
        <f>ROUND(MIN(B3013/12,650000)*12*0.0915+MIN(B3013/12,1390000)*12*(0.0504+0)+B3013*0.005,0)</f>
        <v/>
      </c>
      <c r="F3013" s="21">
        <f>IF(B3013&lt;741000,0,IF(B3013&lt;2191000,B3013-740000,IF(B3013&lt;2193000,1451000,IF(B3013&lt;2196000,1453000,IF(B3013&lt;2200000,1456000,IF(B3013&lt;3600000,ROUND(ROUNDDOWN(B3013/4,-3)*2.8,0)-80000,IF(B3013&lt;6600000,ROUND(ROUNDDOWN(B3013/4,-3)*3.2,0)-440000,IF(B3013&lt;8500000,ROUNDDOWN(B3013*0.9,0)-1100000,B3013-1950000))))))))</f>
        <v/>
      </c>
      <c r="G3013" s="21">
        <f>IF(F3013&gt;23500000,NA(),IF(F3013&lt;=4890000,1040000,IF(F3013&lt;=6550000,670000,620000)))</f>
        <v/>
      </c>
      <c r="H3013" s="21">
        <f>IF(D3013&lt;=0,0,MAX(0,MIN(2000000,D3013-MIN(100000,ROUNDDOWN(F3013*0.05,0)))))</f>
        <v/>
      </c>
      <c r="I3013" s="21">
        <f>IF(C3013&lt;=2000,0,MIN(C3013,ROUNDDOWN(F3013*0.4,0))-2000)</f>
        <v/>
      </c>
      <c r="J3013" s="21">
        <f>MAX(0,ROUNDDOWN(F3013-E3013-G3013,-3))</f>
        <v/>
      </c>
      <c r="K3013" s="21">
        <f>MAX(0,ROUNDDOWN(F3013-E3013-G3013-H3013-I3013,-3))</f>
        <v/>
      </c>
      <c r="L3013" s="21">
        <f>MAX(0,ROUNDDOWN(F3013-E3013-G3013-H3013,-3))</f>
        <v/>
      </c>
      <c r="M3013" s="21">
        <f>IF(J3013&lt;=0,0,ROUNDDOWN((J3013*LOOKUP(J3013,{0,1950001,3300001,6950001,9000001,18000001,40000001},{0.05,0.1,0.2,0.23,0.33,0.4,0.45})-LOOKUP(J3013,{0,1950001,3300001,6950001,9000001,18000001,40000001},{0,97500,427500,636000,1536000,2796000,4796000}))*1.021,-2))</f>
        <v/>
      </c>
      <c r="N3013" s="21">
        <f>IF(K3013&lt;=0,0,ROUNDDOWN((K3013*LOOKUP(K3013,{0,1950001,3300001,6950001,9000001,18000001,40000001},{0.05,0.1,0.2,0.23,0.33,0.4,0.45})-LOOKUP(K3013,{0,1950001,3300001,6950001,9000001,18000001,40000001},{0,97500,427500,636000,1536000,2796000,4796000}))*1.021,-2))</f>
        <v/>
      </c>
      <c r="O3013" s="21">
        <f>IF(L3013&lt;=0,0,ROUNDDOWN((L3013*LOOKUP(L3013,{0,1950001,3300001,6950001,9000001,18000001,40000001},{0.05,0.1,0.2,0.23,0.33,0.4,0.45})-LOOKUP(L3013,{0,1950001,3300001,6950001,9000001,18000001,40000001},{0,97500,427500,636000,1536000,2796000,4796000}))*1.021,-2))</f>
        <v/>
      </c>
      <c r="P3013" s="21">
        <f>MAX(0,ROUNDDOWN(F3013-E3013-430000,-3))</f>
        <v/>
      </c>
      <c r="Q3013" s="21">
        <f>MAX(0,ROUNDDOWN(F3013-E3013-430000-H3013,-3))</f>
        <v/>
      </c>
      <c r="R3013" s="21">
        <f>IF(F3013&lt;=450000,0,MAX(0,P3013*0.06-MIN(50000,P3013)*0.03))</f>
        <v/>
      </c>
      <c r="S3013" s="21">
        <f>IF(F3013&lt;=450000,0,MAX(0,P3013*0.04-MIN(50000,P3013)*0.02))</f>
        <v/>
      </c>
      <c r="T3013" s="21">
        <f>IF(F3013&lt;=450000,0,MAX(0,Q3013*0.06-MIN(50000,Q3013)*0.03))</f>
        <v/>
      </c>
      <c r="U3013" s="21">
        <f>IF(F3013&lt;=450000,0,MAX(0,Q3013*0.04-MIN(50000,Q3013)*0.02))</f>
        <v/>
      </c>
      <c r="V3013" s="21">
        <f>50000+MAX(0,G3013-480000)</f>
        <v/>
      </c>
      <c r="W3013" s="21">
        <f>P3013-V3013</f>
        <v/>
      </c>
      <c r="X3013" s="21">
        <f>Q3013-V3013</f>
        <v/>
      </c>
      <c r="Y3013" s="22">
        <f>IF(W3013&lt;0,0.9,LOOKUP(W3013,{0,1950001,3300001,6950001,9000001,18000001,40000001},{0.84895,0.7979,0.6958,0.66517,0.56307,0.4916,0.44055}))</f>
        <v/>
      </c>
      <c r="Z3013" s="22">
        <f>IF(X3013&lt;0,0.9,LOOKUP(X3013,{0,1950001,3300001,6950001,9000001,18000001,40000001},{0.84895,0.7979,0.6958,0.66517,0.56307,0.4916,0.44055}))</f>
        <v/>
      </c>
      <c r="AA3013" s="22">
        <f>IF(W3013&lt;0,0,CHOOSE(MATCH(W3013,{0,1950001,3300001,6950001,9000001},1),5.105/84.895,10.21/79.79,20.42/69.58,23.483/66.517,33.693/56.307))</f>
        <v/>
      </c>
      <c r="AB3013" s="21">
        <f>IF(C3013&lt;=2000,0,(MIN(C3013,ROUNDDOWN(F3013*0.3,0))-2000)*0.1)</f>
        <v/>
      </c>
      <c r="AC3013" s="21">
        <f>IF(C3013&lt;=2000,0,MIN((C3013-2000)*Y3013,(R3013+S3013)*0.2))</f>
        <v/>
      </c>
      <c r="AD3013" s="21">
        <f>IF(C3013&lt;=2000,0,MIN((C3013-2000)*Z3013,(T3013+U3013)*0.2))</f>
        <v/>
      </c>
      <c r="AE3013" s="21">
        <f>AC3013*AA3013</f>
        <v/>
      </c>
      <c r="AF3013" s="21">
        <f>ROUNDDOWN(R3013,-2)+ROUNDDOWN(S3013,-2)</f>
        <v/>
      </c>
      <c r="AG3013" s="21">
        <f>ROUNDDOWN(MAX(0,R3013-(AB3013+AC3013+AE3013)*0.6),-2)+ROUNDDOWN(MAX(0,S3013-(AB3013+AC3013+AE3013)*0.4),-2)</f>
        <v/>
      </c>
      <c r="AH3013" s="21">
        <f>ROUNDDOWN(MAX(0,T3013-(AB3013+AD3013)*0.6),-2)+ROUNDDOWN(MAX(0,U3013-(AB3013+AD3013)*0.4),-2)</f>
        <v/>
      </c>
      <c r="AI3013" s="21">
        <f>ROUNDDOWN(T3013,-2)+ROUNDDOWN(U3013,-2)</f>
        <v/>
      </c>
      <c r="AJ3013" s="21">
        <f>M3013+AF3013</f>
        <v/>
      </c>
      <c r="AK3013" s="21">
        <f>M3013+AG3013</f>
        <v/>
      </c>
      <c r="AL3013" s="21">
        <f>N3013+AH3013</f>
        <v/>
      </c>
      <c r="AM3013" s="21">
        <f>O3013+AI3013</f>
        <v/>
      </c>
      <c r="AN3013" s="21">
        <f>N3013+AI3013</f>
        <v/>
      </c>
      <c r="AO3013" s="21">
        <f>ROUNDDOWN((R3013+S3013)*0.2/Y3013+2000,0)</f>
        <v/>
      </c>
      <c r="AP3013" s="21">
        <f>ROUNDDOWN((T3013+U3013)*0.2/Z3013+2000,0)</f>
        <v/>
      </c>
      <c r="AQ3013" s="21">
        <f>AL3013-AK3013</f>
        <v/>
      </c>
      <c r="AR3013" s="21">
        <f>AM3013-AK3013</f>
        <v/>
      </c>
      <c r="AS3013" s="21">
        <f>AM3013-AL3013</f>
        <v/>
      </c>
      <c r="AT3013" s="21">
        <f>AK3013+C3013-AJ3013</f>
        <v/>
      </c>
      <c r="AU3013" s="21">
        <f>AL3013+C3013-AM3013</f>
        <v/>
      </c>
      <c r="AV3013" s="21">
        <f>AN3013+C3013-AM3013</f>
        <v/>
      </c>
    </row>
    <row r="3014">
      <c r="A3014" t="inlineStr">
        <is>
          <t>1万円刻み</t>
        </is>
      </c>
      <c r="B3014" s="21">
        <f>'5_1万円刻み'!$A$1251</f>
        <v/>
      </c>
      <c r="C3014" s="21">
        <f>AO3014</f>
        <v/>
      </c>
      <c r="D3014" s="21" t="n">
        <v>0</v>
      </c>
      <c r="E3014" s="21">
        <f>ROUND(MIN(B3014/12,650000)*12*0.0915+MIN(B3014/12,1390000)*12*(0.0504+0)+B3014*0.005,0)</f>
        <v/>
      </c>
      <c r="F3014" s="21">
        <f>IF(B3014&lt;741000,0,IF(B3014&lt;2191000,B3014-740000,IF(B3014&lt;2193000,1451000,IF(B3014&lt;2196000,1453000,IF(B3014&lt;2200000,1456000,IF(B3014&lt;3600000,ROUND(ROUNDDOWN(B3014/4,-3)*2.8,0)-80000,IF(B3014&lt;6600000,ROUND(ROUNDDOWN(B3014/4,-3)*3.2,0)-440000,IF(B3014&lt;8500000,ROUNDDOWN(B3014*0.9,0)-1100000,B3014-1950000))))))))</f>
        <v/>
      </c>
      <c r="G3014" s="21">
        <f>IF(F3014&gt;23500000,NA(),IF(F3014&lt;=4890000,1040000,IF(F3014&lt;=6550000,670000,620000)))</f>
        <v/>
      </c>
      <c r="H3014" s="21">
        <f>IF(D3014&lt;=0,0,MAX(0,MIN(2000000,D3014-MIN(100000,ROUNDDOWN(F3014*0.05,0)))))</f>
        <v/>
      </c>
      <c r="I3014" s="21">
        <f>IF(C3014&lt;=2000,0,MIN(C3014,ROUNDDOWN(F3014*0.4,0))-2000)</f>
        <v/>
      </c>
      <c r="J3014" s="21">
        <f>MAX(0,ROUNDDOWN(F3014-E3014-G3014,-3))</f>
        <v/>
      </c>
      <c r="K3014" s="21">
        <f>MAX(0,ROUNDDOWN(F3014-E3014-G3014-H3014-I3014,-3))</f>
        <v/>
      </c>
      <c r="L3014" s="21">
        <f>MAX(0,ROUNDDOWN(F3014-E3014-G3014-H3014,-3))</f>
        <v/>
      </c>
      <c r="M3014" s="21">
        <f>IF(J3014&lt;=0,0,ROUNDDOWN((J3014*LOOKUP(J3014,{0,1950001,3300001,6950001,9000001,18000001,40000001},{0.05,0.1,0.2,0.23,0.33,0.4,0.45})-LOOKUP(J3014,{0,1950001,3300001,6950001,9000001,18000001,40000001},{0,97500,427500,636000,1536000,2796000,4796000}))*1.021,-2))</f>
        <v/>
      </c>
      <c r="N3014" s="21">
        <f>IF(K3014&lt;=0,0,ROUNDDOWN((K3014*LOOKUP(K3014,{0,1950001,3300001,6950001,9000001,18000001,40000001},{0.05,0.1,0.2,0.23,0.33,0.4,0.45})-LOOKUP(K3014,{0,1950001,3300001,6950001,9000001,18000001,40000001},{0,97500,427500,636000,1536000,2796000,4796000}))*1.021,-2))</f>
        <v/>
      </c>
      <c r="O3014" s="21">
        <f>IF(L3014&lt;=0,0,ROUNDDOWN((L3014*LOOKUP(L3014,{0,1950001,3300001,6950001,9000001,18000001,40000001},{0.05,0.1,0.2,0.23,0.33,0.4,0.45})-LOOKUP(L3014,{0,1950001,3300001,6950001,9000001,18000001,40000001},{0,97500,427500,636000,1536000,2796000,4796000}))*1.021,-2))</f>
        <v/>
      </c>
      <c r="P3014" s="21">
        <f>MAX(0,ROUNDDOWN(F3014-E3014-430000,-3))</f>
        <v/>
      </c>
      <c r="Q3014" s="21">
        <f>MAX(0,ROUNDDOWN(F3014-E3014-430000-H3014,-3))</f>
        <v/>
      </c>
      <c r="R3014" s="21">
        <f>IF(F3014&lt;=450000,0,MAX(0,P3014*0.06-MIN(50000,P3014)*0.03))</f>
        <v/>
      </c>
      <c r="S3014" s="21">
        <f>IF(F3014&lt;=450000,0,MAX(0,P3014*0.04-MIN(50000,P3014)*0.02))</f>
        <v/>
      </c>
      <c r="T3014" s="21">
        <f>IF(F3014&lt;=450000,0,MAX(0,Q3014*0.06-MIN(50000,Q3014)*0.03))</f>
        <v/>
      </c>
      <c r="U3014" s="21">
        <f>IF(F3014&lt;=450000,0,MAX(0,Q3014*0.04-MIN(50000,Q3014)*0.02))</f>
        <v/>
      </c>
      <c r="V3014" s="21">
        <f>50000+MAX(0,G3014-480000)</f>
        <v/>
      </c>
      <c r="W3014" s="21">
        <f>P3014-V3014</f>
        <v/>
      </c>
      <c r="X3014" s="21">
        <f>Q3014-V3014</f>
        <v/>
      </c>
      <c r="Y3014" s="22">
        <f>IF(W3014&lt;0,0.9,LOOKUP(W3014,{0,1950001,3300001,6950001,9000001,18000001,40000001},{0.84895,0.7979,0.6958,0.66517,0.56307,0.4916,0.44055}))</f>
        <v/>
      </c>
      <c r="Z3014" s="22">
        <f>IF(X3014&lt;0,0.9,LOOKUP(X3014,{0,1950001,3300001,6950001,9000001,18000001,40000001},{0.84895,0.7979,0.6958,0.66517,0.56307,0.4916,0.44055}))</f>
        <v/>
      </c>
      <c r="AA3014" s="22">
        <f>IF(W3014&lt;0,0,CHOOSE(MATCH(W3014,{0,1950001,3300001,6950001,9000001},1),5.105/84.895,10.21/79.79,20.42/69.58,23.483/66.517,33.693/56.307))</f>
        <v/>
      </c>
      <c r="AB3014" s="21">
        <f>IF(C3014&lt;=2000,0,(MIN(C3014,ROUNDDOWN(F3014*0.3,0))-2000)*0.1)</f>
        <v/>
      </c>
      <c r="AC3014" s="21">
        <f>IF(C3014&lt;=2000,0,MIN((C3014-2000)*Y3014,(R3014+S3014)*0.2))</f>
        <v/>
      </c>
      <c r="AD3014" s="21">
        <f>IF(C3014&lt;=2000,0,MIN((C3014-2000)*Z3014,(T3014+U3014)*0.2))</f>
        <v/>
      </c>
      <c r="AE3014" s="21">
        <f>AC3014*AA3014</f>
        <v/>
      </c>
      <c r="AF3014" s="21">
        <f>ROUNDDOWN(R3014,-2)+ROUNDDOWN(S3014,-2)</f>
        <v/>
      </c>
      <c r="AG3014" s="21">
        <f>ROUNDDOWN(MAX(0,R3014-(AB3014+AC3014+AE3014)*0.6),-2)+ROUNDDOWN(MAX(0,S3014-(AB3014+AC3014+AE3014)*0.4),-2)</f>
        <v/>
      </c>
      <c r="AH3014" s="21">
        <f>ROUNDDOWN(MAX(0,T3014-(AB3014+AD3014)*0.6),-2)+ROUNDDOWN(MAX(0,U3014-(AB3014+AD3014)*0.4),-2)</f>
        <v/>
      </c>
      <c r="AI3014" s="21">
        <f>ROUNDDOWN(T3014,-2)+ROUNDDOWN(U3014,-2)</f>
        <v/>
      </c>
      <c r="AJ3014" s="21">
        <f>M3014+AF3014</f>
        <v/>
      </c>
      <c r="AK3014" s="21">
        <f>M3014+AG3014</f>
        <v/>
      </c>
      <c r="AL3014" s="21">
        <f>N3014+AH3014</f>
        <v/>
      </c>
      <c r="AM3014" s="21">
        <f>O3014+AI3014</f>
        <v/>
      </c>
      <c r="AN3014" s="21">
        <f>N3014+AI3014</f>
        <v/>
      </c>
      <c r="AO3014" s="21">
        <f>ROUNDDOWN((R3014+S3014)*0.2/Y3014+2000,0)</f>
        <v/>
      </c>
      <c r="AP3014" s="21">
        <f>ROUNDDOWN((T3014+U3014)*0.2/Z3014+2000,0)</f>
        <v/>
      </c>
      <c r="AQ3014" s="21">
        <f>AL3014-AK3014</f>
        <v/>
      </c>
      <c r="AR3014" s="21">
        <f>AM3014-AK3014</f>
        <v/>
      </c>
      <c r="AS3014" s="21">
        <f>AM3014-AL3014</f>
        <v/>
      </c>
      <c r="AT3014" s="21">
        <f>AK3014+C3014-AJ3014</f>
        <v/>
      </c>
      <c r="AU3014" s="21">
        <f>AL3014+C3014-AM3014</f>
        <v/>
      </c>
      <c r="AV3014" s="21">
        <f>AN3014+C3014-AM3014</f>
        <v/>
      </c>
    </row>
    <row r="3015">
      <c r="A3015" t="inlineStr">
        <is>
          <t>1万円刻み</t>
        </is>
      </c>
      <c r="B3015" s="21">
        <f>'5_1万円刻み'!$A$1252</f>
        <v/>
      </c>
      <c r="C3015" s="21">
        <f>AO3015</f>
        <v/>
      </c>
      <c r="D3015" s="21" t="n">
        <v>0</v>
      </c>
      <c r="E3015" s="21">
        <f>ROUND(MIN(B3015/12,650000)*12*0.0915+MIN(B3015/12,1390000)*12*(0.0504+0)+B3015*0.005,0)</f>
        <v/>
      </c>
      <c r="F3015" s="21">
        <f>IF(B3015&lt;741000,0,IF(B3015&lt;2191000,B3015-740000,IF(B3015&lt;2193000,1451000,IF(B3015&lt;2196000,1453000,IF(B3015&lt;2200000,1456000,IF(B3015&lt;3600000,ROUND(ROUNDDOWN(B3015/4,-3)*2.8,0)-80000,IF(B3015&lt;6600000,ROUND(ROUNDDOWN(B3015/4,-3)*3.2,0)-440000,IF(B3015&lt;8500000,ROUNDDOWN(B3015*0.9,0)-1100000,B3015-1950000))))))))</f>
        <v/>
      </c>
      <c r="G3015" s="21">
        <f>IF(F3015&gt;23500000,NA(),IF(F3015&lt;=4890000,1040000,IF(F3015&lt;=6550000,670000,620000)))</f>
        <v/>
      </c>
      <c r="H3015" s="21">
        <f>IF(D3015&lt;=0,0,MAX(0,MIN(2000000,D3015-MIN(100000,ROUNDDOWN(F3015*0.05,0)))))</f>
        <v/>
      </c>
      <c r="I3015" s="21">
        <f>IF(C3015&lt;=2000,0,MIN(C3015,ROUNDDOWN(F3015*0.4,0))-2000)</f>
        <v/>
      </c>
      <c r="J3015" s="21">
        <f>MAX(0,ROUNDDOWN(F3015-E3015-G3015,-3))</f>
        <v/>
      </c>
      <c r="K3015" s="21">
        <f>MAX(0,ROUNDDOWN(F3015-E3015-G3015-H3015-I3015,-3))</f>
        <v/>
      </c>
      <c r="L3015" s="21">
        <f>MAX(0,ROUNDDOWN(F3015-E3015-G3015-H3015,-3))</f>
        <v/>
      </c>
      <c r="M3015" s="21">
        <f>IF(J3015&lt;=0,0,ROUNDDOWN((J3015*LOOKUP(J3015,{0,1950001,3300001,6950001,9000001,18000001,40000001},{0.05,0.1,0.2,0.23,0.33,0.4,0.45})-LOOKUP(J3015,{0,1950001,3300001,6950001,9000001,18000001,40000001},{0,97500,427500,636000,1536000,2796000,4796000}))*1.021,-2))</f>
        <v/>
      </c>
      <c r="N3015" s="21">
        <f>IF(K3015&lt;=0,0,ROUNDDOWN((K3015*LOOKUP(K3015,{0,1950001,3300001,6950001,9000001,18000001,40000001},{0.05,0.1,0.2,0.23,0.33,0.4,0.45})-LOOKUP(K3015,{0,1950001,3300001,6950001,9000001,18000001,40000001},{0,97500,427500,636000,1536000,2796000,4796000}))*1.021,-2))</f>
        <v/>
      </c>
      <c r="O3015" s="21">
        <f>IF(L3015&lt;=0,0,ROUNDDOWN((L3015*LOOKUP(L3015,{0,1950001,3300001,6950001,9000001,18000001,40000001},{0.05,0.1,0.2,0.23,0.33,0.4,0.45})-LOOKUP(L3015,{0,1950001,3300001,6950001,9000001,18000001,40000001},{0,97500,427500,636000,1536000,2796000,4796000}))*1.021,-2))</f>
        <v/>
      </c>
      <c r="P3015" s="21">
        <f>MAX(0,ROUNDDOWN(F3015-E3015-430000,-3))</f>
        <v/>
      </c>
      <c r="Q3015" s="21">
        <f>MAX(0,ROUNDDOWN(F3015-E3015-430000-H3015,-3))</f>
        <v/>
      </c>
      <c r="R3015" s="21">
        <f>IF(F3015&lt;=450000,0,MAX(0,P3015*0.06-MIN(50000,P3015)*0.03))</f>
        <v/>
      </c>
      <c r="S3015" s="21">
        <f>IF(F3015&lt;=450000,0,MAX(0,P3015*0.04-MIN(50000,P3015)*0.02))</f>
        <v/>
      </c>
      <c r="T3015" s="21">
        <f>IF(F3015&lt;=450000,0,MAX(0,Q3015*0.06-MIN(50000,Q3015)*0.03))</f>
        <v/>
      </c>
      <c r="U3015" s="21">
        <f>IF(F3015&lt;=450000,0,MAX(0,Q3015*0.04-MIN(50000,Q3015)*0.02))</f>
        <v/>
      </c>
      <c r="V3015" s="21">
        <f>50000+MAX(0,G3015-480000)</f>
        <v/>
      </c>
      <c r="W3015" s="21">
        <f>P3015-V3015</f>
        <v/>
      </c>
      <c r="X3015" s="21">
        <f>Q3015-V3015</f>
        <v/>
      </c>
      <c r="Y3015" s="22">
        <f>IF(W3015&lt;0,0.9,LOOKUP(W3015,{0,1950001,3300001,6950001,9000001,18000001,40000001},{0.84895,0.7979,0.6958,0.66517,0.56307,0.4916,0.44055}))</f>
        <v/>
      </c>
      <c r="Z3015" s="22">
        <f>IF(X3015&lt;0,0.9,LOOKUP(X3015,{0,1950001,3300001,6950001,9000001,18000001,40000001},{0.84895,0.7979,0.6958,0.66517,0.56307,0.4916,0.44055}))</f>
        <v/>
      </c>
      <c r="AA3015" s="22">
        <f>IF(W3015&lt;0,0,CHOOSE(MATCH(W3015,{0,1950001,3300001,6950001,9000001},1),5.105/84.895,10.21/79.79,20.42/69.58,23.483/66.517,33.693/56.307))</f>
        <v/>
      </c>
      <c r="AB3015" s="21">
        <f>IF(C3015&lt;=2000,0,(MIN(C3015,ROUNDDOWN(F3015*0.3,0))-2000)*0.1)</f>
        <v/>
      </c>
      <c r="AC3015" s="21">
        <f>IF(C3015&lt;=2000,0,MIN((C3015-2000)*Y3015,(R3015+S3015)*0.2))</f>
        <v/>
      </c>
      <c r="AD3015" s="21">
        <f>IF(C3015&lt;=2000,0,MIN((C3015-2000)*Z3015,(T3015+U3015)*0.2))</f>
        <v/>
      </c>
      <c r="AE3015" s="21">
        <f>AC3015*AA3015</f>
        <v/>
      </c>
      <c r="AF3015" s="21">
        <f>ROUNDDOWN(R3015,-2)+ROUNDDOWN(S3015,-2)</f>
        <v/>
      </c>
      <c r="AG3015" s="21">
        <f>ROUNDDOWN(MAX(0,R3015-(AB3015+AC3015+AE3015)*0.6),-2)+ROUNDDOWN(MAX(0,S3015-(AB3015+AC3015+AE3015)*0.4),-2)</f>
        <v/>
      </c>
      <c r="AH3015" s="21">
        <f>ROUNDDOWN(MAX(0,T3015-(AB3015+AD3015)*0.6),-2)+ROUNDDOWN(MAX(0,U3015-(AB3015+AD3015)*0.4),-2)</f>
        <v/>
      </c>
      <c r="AI3015" s="21">
        <f>ROUNDDOWN(T3015,-2)+ROUNDDOWN(U3015,-2)</f>
        <v/>
      </c>
      <c r="AJ3015" s="21">
        <f>M3015+AF3015</f>
        <v/>
      </c>
      <c r="AK3015" s="21">
        <f>M3015+AG3015</f>
        <v/>
      </c>
      <c r="AL3015" s="21">
        <f>N3015+AH3015</f>
        <v/>
      </c>
      <c r="AM3015" s="21">
        <f>O3015+AI3015</f>
        <v/>
      </c>
      <c r="AN3015" s="21">
        <f>N3015+AI3015</f>
        <v/>
      </c>
      <c r="AO3015" s="21">
        <f>ROUNDDOWN((R3015+S3015)*0.2/Y3015+2000,0)</f>
        <v/>
      </c>
      <c r="AP3015" s="21">
        <f>ROUNDDOWN((T3015+U3015)*0.2/Z3015+2000,0)</f>
        <v/>
      </c>
      <c r="AQ3015" s="21">
        <f>AL3015-AK3015</f>
        <v/>
      </c>
      <c r="AR3015" s="21">
        <f>AM3015-AK3015</f>
        <v/>
      </c>
      <c r="AS3015" s="21">
        <f>AM3015-AL3015</f>
        <v/>
      </c>
      <c r="AT3015" s="21">
        <f>AK3015+C3015-AJ3015</f>
        <v/>
      </c>
      <c r="AU3015" s="21">
        <f>AL3015+C3015-AM3015</f>
        <v/>
      </c>
      <c r="AV3015" s="21">
        <f>AN3015+C3015-AM3015</f>
        <v/>
      </c>
    </row>
    <row r="3016">
      <c r="A3016" t="inlineStr">
        <is>
          <t>1万円刻み</t>
        </is>
      </c>
      <c r="B3016" s="21">
        <f>'5_1万円刻み'!$A$1253</f>
        <v/>
      </c>
      <c r="C3016" s="21">
        <f>AO3016</f>
        <v/>
      </c>
      <c r="D3016" s="21" t="n">
        <v>0</v>
      </c>
      <c r="E3016" s="21">
        <f>ROUND(MIN(B3016/12,650000)*12*0.0915+MIN(B3016/12,1390000)*12*(0.0504+0)+B3016*0.005,0)</f>
        <v/>
      </c>
      <c r="F3016" s="21">
        <f>IF(B3016&lt;741000,0,IF(B3016&lt;2191000,B3016-740000,IF(B3016&lt;2193000,1451000,IF(B3016&lt;2196000,1453000,IF(B3016&lt;2200000,1456000,IF(B3016&lt;3600000,ROUND(ROUNDDOWN(B3016/4,-3)*2.8,0)-80000,IF(B3016&lt;6600000,ROUND(ROUNDDOWN(B3016/4,-3)*3.2,0)-440000,IF(B3016&lt;8500000,ROUNDDOWN(B3016*0.9,0)-1100000,B3016-1950000))))))))</f>
        <v/>
      </c>
      <c r="G3016" s="21">
        <f>IF(F3016&gt;23500000,NA(),IF(F3016&lt;=4890000,1040000,IF(F3016&lt;=6550000,670000,620000)))</f>
        <v/>
      </c>
      <c r="H3016" s="21">
        <f>IF(D3016&lt;=0,0,MAX(0,MIN(2000000,D3016-MIN(100000,ROUNDDOWN(F3016*0.05,0)))))</f>
        <v/>
      </c>
      <c r="I3016" s="21">
        <f>IF(C3016&lt;=2000,0,MIN(C3016,ROUNDDOWN(F3016*0.4,0))-2000)</f>
        <v/>
      </c>
      <c r="J3016" s="21">
        <f>MAX(0,ROUNDDOWN(F3016-E3016-G3016,-3))</f>
        <v/>
      </c>
      <c r="K3016" s="21">
        <f>MAX(0,ROUNDDOWN(F3016-E3016-G3016-H3016-I3016,-3))</f>
        <v/>
      </c>
      <c r="L3016" s="21">
        <f>MAX(0,ROUNDDOWN(F3016-E3016-G3016-H3016,-3))</f>
        <v/>
      </c>
      <c r="M3016" s="21">
        <f>IF(J3016&lt;=0,0,ROUNDDOWN((J3016*LOOKUP(J3016,{0,1950001,3300001,6950001,9000001,18000001,40000001},{0.05,0.1,0.2,0.23,0.33,0.4,0.45})-LOOKUP(J3016,{0,1950001,3300001,6950001,9000001,18000001,40000001},{0,97500,427500,636000,1536000,2796000,4796000}))*1.021,-2))</f>
        <v/>
      </c>
      <c r="N3016" s="21">
        <f>IF(K3016&lt;=0,0,ROUNDDOWN((K3016*LOOKUP(K3016,{0,1950001,3300001,6950001,9000001,18000001,40000001},{0.05,0.1,0.2,0.23,0.33,0.4,0.45})-LOOKUP(K3016,{0,1950001,3300001,6950001,9000001,18000001,40000001},{0,97500,427500,636000,1536000,2796000,4796000}))*1.021,-2))</f>
        <v/>
      </c>
      <c r="O3016" s="21">
        <f>IF(L3016&lt;=0,0,ROUNDDOWN((L3016*LOOKUP(L3016,{0,1950001,3300001,6950001,9000001,18000001,40000001},{0.05,0.1,0.2,0.23,0.33,0.4,0.45})-LOOKUP(L3016,{0,1950001,3300001,6950001,9000001,18000001,40000001},{0,97500,427500,636000,1536000,2796000,4796000}))*1.021,-2))</f>
        <v/>
      </c>
      <c r="P3016" s="21">
        <f>MAX(0,ROUNDDOWN(F3016-E3016-430000,-3))</f>
        <v/>
      </c>
      <c r="Q3016" s="21">
        <f>MAX(0,ROUNDDOWN(F3016-E3016-430000-H3016,-3))</f>
        <v/>
      </c>
      <c r="R3016" s="21">
        <f>IF(F3016&lt;=450000,0,MAX(0,P3016*0.06-MIN(50000,P3016)*0.03))</f>
        <v/>
      </c>
      <c r="S3016" s="21">
        <f>IF(F3016&lt;=450000,0,MAX(0,P3016*0.04-MIN(50000,P3016)*0.02))</f>
        <v/>
      </c>
      <c r="T3016" s="21">
        <f>IF(F3016&lt;=450000,0,MAX(0,Q3016*0.06-MIN(50000,Q3016)*0.03))</f>
        <v/>
      </c>
      <c r="U3016" s="21">
        <f>IF(F3016&lt;=450000,0,MAX(0,Q3016*0.04-MIN(50000,Q3016)*0.02))</f>
        <v/>
      </c>
      <c r="V3016" s="21">
        <f>50000+MAX(0,G3016-480000)</f>
        <v/>
      </c>
      <c r="W3016" s="21">
        <f>P3016-V3016</f>
        <v/>
      </c>
      <c r="X3016" s="21">
        <f>Q3016-V3016</f>
        <v/>
      </c>
      <c r="Y3016" s="22">
        <f>IF(W3016&lt;0,0.9,LOOKUP(W3016,{0,1950001,3300001,6950001,9000001,18000001,40000001},{0.84895,0.7979,0.6958,0.66517,0.56307,0.4916,0.44055}))</f>
        <v/>
      </c>
      <c r="Z3016" s="22">
        <f>IF(X3016&lt;0,0.9,LOOKUP(X3016,{0,1950001,3300001,6950001,9000001,18000001,40000001},{0.84895,0.7979,0.6958,0.66517,0.56307,0.4916,0.44055}))</f>
        <v/>
      </c>
      <c r="AA3016" s="22">
        <f>IF(W3016&lt;0,0,CHOOSE(MATCH(W3016,{0,1950001,3300001,6950001,9000001},1),5.105/84.895,10.21/79.79,20.42/69.58,23.483/66.517,33.693/56.307))</f>
        <v/>
      </c>
      <c r="AB3016" s="21">
        <f>IF(C3016&lt;=2000,0,(MIN(C3016,ROUNDDOWN(F3016*0.3,0))-2000)*0.1)</f>
        <v/>
      </c>
      <c r="AC3016" s="21">
        <f>IF(C3016&lt;=2000,0,MIN((C3016-2000)*Y3016,(R3016+S3016)*0.2))</f>
        <v/>
      </c>
      <c r="AD3016" s="21">
        <f>IF(C3016&lt;=2000,0,MIN((C3016-2000)*Z3016,(T3016+U3016)*0.2))</f>
        <v/>
      </c>
      <c r="AE3016" s="21">
        <f>AC3016*AA3016</f>
        <v/>
      </c>
      <c r="AF3016" s="21">
        <f>ROUNDDOWN(R3016,-2)+ROUNDDOWN(S3016,-2)</f>
        <v/>
      </c>
      <c r="AG3016" s="21">
        <f>ROUNDDOWN(MAX(0,R3016-(AB3016+AC3016+AE3016)*0.6),-2)+ROUNDDOWN(MAX(0,S3016-(AB3016+AC3016+AE3016)*0.4),-2)</f>
        <v/>
      </c>
      <c r="AH3016" s="21">
        <f>ROUNDDOWN(MAX(0,T3016-(AB3016+AD3016)*0.6),-2)+ROUNDDOWN(MAX(0,U3016-(AB3016+AD3016)*0.4),-2)</f>
        <v/>
      </c>
      <c r="AI3016" s="21">
        <f>ROUNDDOWN(T3016,-2)+ROUNDDOWN(U3016,-2)</f>
        <v/>
      </c>
      <c r="AJ3016" s="21">
        <f>M3016+AF3016</f>
        <v/>
      </c>
      <c r="AK3016" s="21">
        <f>M3016+AG3016</f>
        <v/>
      </c>
      <c r="AL3016" s="21">
        <f>N3016+AH3016</f>
        <v/>
      </c>
      <c r="AM3016" s="21">
        <f>O3016+AI3016</f>
        <v/>
      </c>
      <c r="AN3016" s="21">
        <f>N3016+AI3016</f>
        <v/>
      </c>
      <c r="AO3016" s="21">
        <f>ROUNDDOWN((R3016+S3016)*0.2/Y3016+2000,0)</f>
        <v/>
      </c>
      <c r="AP3016" s="21">
        <f>ROUNDDOWN((T3016+U3016)*0.2/Z3016+2000,0)</f>
        <v/>
      </c>
      <c r="AQ3016" s="21">
        <f>AL3016-AK3016</f>
        <v/>
      </c>
      <c r="AR3016" s="21">
        <f>AM3016-AK3016</f>
        <v/>
      </c>
      <c r="AS3016" s="21">
        <f>AM3016-AL3016</f>
        <v/>
      </c>
      <c r="AT3016" s="21">
        <f>AK3016+C3016-AJ3016</f>
        <v/>
      </c>
      <c r="AU3016" s="21">
        <f>AL3016+C3016-AM3016</f>
        <v/>
      </c>
      <c r="AV3016" s="21">
        <f>AN3016+C3016-AM3016</f>
        <v/>
      </c>
    </row>
    <row r="3017">
      <c r="A3017" t="inlineStr">
        <is>
          <t>1万円刻み</t>
        </is>
      </c>
      <c r="B3017" s="21">
        <f>'5_1万円刻み'!$A$1254</f>
        <v/>
      </c>
      <c r="C3017" s="21">
        <f>AO3017</f>
        <v/>
      </c>
      <c r="D3017" s="21" t="n">
        <v>0</v>
      </c>
      <c r="E3017" s="21">
        <f>ROUND(MIN(B3017/12,650000)*12*0.0915+MIN(B3017/12,1390000)*12*(0.0504+0)+B3017*0.005,0)</f>
        <v/>
      </c>
      <c r="F3017" s="21">
        <f>IF(B3017&lt;741000,0,IF(B3017&lt;2191000,B3017-740000,IF(B3017&lt;2193000,1451000,IF(B3017&lt;2196000,1453000,IF(B3017&lt;2200000,1456000,IF(B3017&lt;3600000,ROUND(ROUNDDOWN(B3017/4,-3)*2.8,0)-80000,IF(B3017&lt;6600000,ROUND(ROUNDDOWN(B3017/4,-3)*3.2,0)-440000,IF(B3017&lt;8500000,ROUNDDOWN(B3017*0.9,0)-1100000,B3017-1950000))))))))</f>
        <v/>
      </c>
      <c r="G3017" s="21">
        <f>IF(F3017&gt;23500000,NA(),IF(F3017&lt;=4890000,1040000,IF(F3017&lt;=6550000,670000,620000)))</f>
        <v/>
      </c>
      <c r="H3017" s="21">
        <f>IF(D3017&lt;=0,0,MAX(0,MIN(2000000,D3017-MIN(100000,ROUNDDOWN(F3017*0.05,0)))))</f>
        <v/>
      </c>
      <c r="I3017" s="21">
        <f>IF(C3017&lt;=2000,0,MIN(C3017,ROUNDDOWN(F3017*0.4,0))-2000)</f>
        <v/>
      </c>
      <c r="J3017" s="21">
        <f>MAX(0,ROUNDDOWN(F3017-E3017-G3017,-3))</f>
        <v/>
      </c>
      <c r="K3017" s="21">
        <f>MAX(0,ROUNDDOWN(F3017-E3017-G3017-H3017-I3017,-3))</f>
        <v/>
      </c>
      <c r="L3017" s="21">
        <f>MAX(0,ROUNDDOWN(F3017-E3017-G3017-H3017,-3))</f>
        <v/>
      </c>
      <c r="M3017" s="21">
        <f>IF(J3017&lt;=0,0,ROUNDDOWN((J3017*LOOKUP(J3017,{0,1950001,3300001,6950001,9000001,18000001,40000001},{0.05,0.1,0.2,0.23,0.33,0.4,0.45})-LOOKUP(J3017,{0,1950001,3300001,6950001,9000001,18000001,40000001},{0,97500,427500,636000,1536000,2796000,4796000}))*1.021,-2))</f>
        <v/>
      </c>
      <c r="N3017" s="21">
        <f>IF(K3017&lt;=0,0,ROUNDDOWN((K3017*LOOKUP(K3017,{0,1950001,3300001,6950001,9000001,18000001,40000001},{0.05,0.1,0.2,0.23,0.33,0.4,0.45})-LOOKUP(K3017,{0,1950001,3300001,6950001,9000001,18000001,40000001},{0,97500,427500,636000,1536000,2796000,4796000}))*1.021,-2))</f>
        <v/>
      </c>
      <c r="O3017" s="21">
        <f>IF(L3017&lt;=0,0,ROUNDDOWN((L3017*LOOKUP(L3017,{0,1950001,3300001,6950001,9000001,18000001,40000001},{0.05,0.1,0.2,0.23,0.33,0.4,0.45})-LOOKUP(L3017,{0,1950001,3300001,6950001,9000001,18000001,40000001},{0,97500,427500,636000,1536000,2796000,4796000}))*1.021,-2))</f>
        <v/>
      </c>
      <c r="P3017" s="21">
        <f>MAX(0,ROUNDDOWN(F3017-E3017-430000,-3))</f>
        <v/>
      </c>
      <c r="Q3017" s="21">
        <f>MAX(0,ROUNDDOWN(F3017-E3017-430000-H3017,-3))</f>
        <v/>
      </c>
      <c r="R3017" s="21">
        <f>IF(F3017&lt;=450000,0,MAX(0,P3017*0.06-MIN(50000,P3017)*0.03))</f>
        <v/>
      </c>
      <c r="S3017" s="21">
        <f>IF(F3017&lt;=450000,0,MAX(0,P3017*0.04-MIN(50000,P3017)*0.02))</f>
        <v/>
      </c>
      <c r="T3017" s="21">
        <f>IF(F3017&lt;=450000,0,MAX(0,Q3017*0.06-MIN(50000,Q3017)*0.03))</f>
        <v/>
      </c>
      <c r="U3017" s="21">
        <f>IF(F3017&lt;=450000,0,MAX(0,Q3017*0.04-MIN(50000,Q3017)*0.02))</f>
        <v/>
      </c>
      <c r="V3017" s="21">
        <f>50000+MAX(0,G3017-480000)</f>
        <v/>
      </c>
      <c r="W3017" s="21">
        <f>P3017-V3017</f>
        <v/>
      </c>
      <c r="X3017" s="21">
        <f>Q3017-V3017</f>
        <v/>
      </c>
      <c r="Y3017" s="22">
        <f>IF(W3017&lt;0,0.9,LOOKUP(W3017,{0,1950001,3300001,6950001,9000001,18000001,40000001},{0.84895,0.7979,0.6958,0.66517,0.56307,0.4916,0.44055}))</f>
        <v/>
      </c>
      <c r="Z3017" s="22">
        <f>IF(X3017&lt;0,0.9,LOOKUP(X3017,{0,1950001,3300001,6950001,9000001,18000001,40000001},{0.84895,0.7979,0.6958,0.66517,0.56307,0.4916,0.44055}))</f>
        <v/>
      </c>
      <c r="AA3017" s="22">
        <f>IF(W3017&lt;0,0,CHOOSE(MATCH(W3017,{0,1950001,3300001,6950001,9000001},1),5.105/84.895,10.21/79.79,20.42/69.58,23.483/66.517,33.693/56.307))</f>
        <v/>
      </c>
      <c r="AB3017" s="21">
        <f>IF(C3017&lt;=2000,0,(MIN(C3017,ROUNDDOWN(F3017*0.3,0))-2000)*0.1)</f>
        <v/>
      </c>
      <c r="AC3017" s="21">
        <f>IF(C3017&lt;=2000,0,MIN((C3017-2000)*Y3017,(R3017+S3017)*0.2))</f>
        <v/>
      </c>
      <c r="AD3017" s="21">
        <f>IF(C3017&lt;=2000,0,MIN((C3017-2000)*Z3017,(T3017+U3017)*0.2))</f>
        <v/>
      </c>
      <c r="AE3017" s="21">
        <f>AC3017*AA3017</f>
        <v/>
      </c>
      <c r="AF3017" s="21">
        <f>ROUNDDOWN(R3017,-2)+ROUNDDOWN(S3017,-2)</f>
        <v/>
      </c>
      <c r="AG3017" s="21">
        <f>ROUNDDOWN(MAX(0,R3017-(AB3017+AC3017+AE3017)*0.6),-2)+ROUNDDOWN(MAX(0,S3017-(AB3017+AC3017+AE3017)*0.4),-2)</f>
        <v/>
      </c>
      <c r="AH3017" s="21">
        <f>ROUNDDOWN(MAX(0,T3017-(AB3017+AD3017)*0.6),-2)+ROUNDDOWN(MAX(0,U3017-(AB3017+AD3017)*0.4),-2)</f>
        <v/>
      </c>
      <c r="AI3017" s="21">
        <f>ROUNDDOWN(T3017,-2)+ROUNDDOWN(U3017,-2)</f>
        <v/>
      </c>
      <c r="AJ3017" s="21">
        <f>M3017+AF3017</f>
        <v/>
      </c>
      <c r="AK3017" s="21">
        <f>M3017+AG3017</f>
        <v/>
      </c>
      <c r="AL3017" s="21">
        <f>N3017+AH3017</f>
        <v/>
      </c>
      <c r="AM3017" s="21">
        <f>O3017+AI3017</f>
        <v/>
      </c>
      <c r="AN3017" s="21">
        <f>N3017+AI3017</f>
        <v/>
      </c>
      <c r="AO3017" s="21">
        <f>ROUNDDOWN((R3017+S3017)*0.2/Y3017+2000,0)</f>
        <v/>
      </c>
      <c r="AP3017" s="21">
        <f>ROUNDDOWN((T3017+U3017)*0.2/Z3017+2000,0)</f>
        <v/>
      </c>
      <c r="AQ3017" s="21">
        <f>AL3017-AK3017</f>
        <v/>
      </c>
      <c r="AR3017" s="21">
        <f>AM3017-AK3017</f>
        <v/>
      </c>
      <c r="AS3017" s="21">
        <f>AM3017-AL3017</f>
        <v/>
      </c>
      <c r="AT3017" s="21">
        <f>AK3017+C3017-AJ3017</f>
        <v/>
      </c>
      <c r="AU3017" s="21">
        <f>AL3017+C3017-AM3017</f>
        <v/>
      </c>
      <c r="AV3017" s="21">
        <f>AN3017+C3017-AM3017</f>
        <v/>
      </c>
    </row>
    <row r="3018">
      <c r="A3018" t="inlineStr">
        <is>
          <t>1万円刻み</t>
        </is>
      </c>
      <c r="B3018" s="21">
        <f>'5_1万円刻み'!$A$1255</f>
        <v/>
      </c>
      <c r="C3018" s="21">
        <f>AO3018</f>
        <v/>
      </c>
      <c r="D3018" s="21" t="n">
        <v>0</v>
      </c>
      <c r="E3018" s="21">
        <f>ROUND(MIN(B3018/12,650000)*12*0.0915+MIN(B3018/12,1390000)*12*(0.0504+0)+B3018*0.005,0)</f>
        <v/>
      </c>
      <c r="F3018" s="21">
        <f>IF(B3018&lt;741000,0,IF(B3018&lt;2191000,B3018-740000,IF(B3018&lt;2193000,1451000,IF(B3018&lt;2196000,1453000,IF(B3018&lt;2200000,1456000,IF(B3018&lt;3600000,ROUND(ROUNDDOWN(B3018/4,-3)*2.8,0)-80000,IF(B3018&lt;6600000,ROUND(ROUNDDOWN(B3018/4,-3)*3.2,0)-440000,IF(B3018&lt;8500000,ROUNDDOWN(B3018*0.9,0)-1100000,B3018-1950000))))))))</f>
        <v/>
      </c>
      <c r="G3018" s="21">
        <f>IF(F3018&gt;23500000,NA(),IF(F3018&lt;=4890000,1040000,IF(F3018&lt;=6550000,670000,620000)))</f>
        <v/>
      </c>
      <c r="H3018" s="21">
        <f>IF(D3018&lt;=0,0,MAX(0,MIN(2000000,D3018-MIN(100000,ROUNDDOWN(F3018*0.05,0)))))</f>
        <v/>
      </c>
      <c r="I3018" s="21">
        <f>IF(C3018&lt;=2000,0,MIN(C3018,ROUNDDOWN(F3018*0.4,0))-2000)</f>
        <v/>
      </c>
      <c r="J3018" s="21">
        <f>MAX(0,ROUNDDOWN(F3018-E3018-G3018,-3))</f>
        <v/>
      </c>
      <c r="K3018" s="21">
        <f>MAX(0,ROUNDDOWN(F3018-E3018-G3018-H3018-I3018,-3))</f>
        <v/>
      </c>
      <c r="L3018" s="21">
        <f>MAX(0,ROUNDDOWN(F3018-E3018-G3018-H3018,-3))</f>
        <v/>
      </c>
      <c r="M3018" s="21">
        <f>IF(J3018&lt;=0,0,ROUNDDOWN((J3018*LOOKUP(J3018,{0,1950001,3300001,6950001,9000001,18000001,40000001},{0.05,0.1,0.2,0.23,0.33,0.4,0.45})-LOOKUP(J3018,{0,1950001,3300001,6950001,9000001,18000001,40000001},{0,97500,427500,636000,1536000,2796000,4796000}))*1.021,-2))</f>
        <v/>
      </c>
      <c r="N3018" s="21">
        <f>IF(K3018&lt;=0,0,ROUNDDOWN((K3018*LOOKUP(K3018,{0,1950001,3300001,6950001,9000001,18000001,40000001},{0.05,0.1,0.2,0.23,0.33,0.4,0.45})-LOOKUP(K3018,{0,1950001,3300001,6950001,9000001,18000001,40000001},{0,97500,427500,636000,1536000,2796000,4796000}))*1.021,-2))</f>
        <v/>
      </c>
      <c r="O3018" s="21">
        <f>IF(L3018&lt;=0,0,ROUNDDOWN((L3018*LOOKUP(L3018,{0,1950001,3300001,6950001,9000001,18000001,40000001},{0.05,0.1,0.2,0.23,0.33,0.4,0.45})-LOOKUP(L3018,{0,1950001,3300001,6950001,9000001,18000001,40000001},{0,97500,427500,636000,1536000,2796000,4796000}))*1.021,-2))</f>
        <v/>
      </c>
      <c r="P3018" s="21">
        <f>MAX(0,ROUNDDOWN(F3018-E3018-430000,-3))</f>
        <v/>
      </c>
      <c r="Q3018" s="21">
        <f>MAX(0,ROUNDDOWN(F3018-E3018-430000-H3018,-3))</f>
        <v/>
      </c>
      <c r="R3018" s="21">
        <f>IF(F3018&lt;=450000,0,MAX(0,P3018*0.06-MIN(50000,P3018)*0.03))</f>
        <v/>
      </c>
      <c r="S3018" s="21">
        <f>IF(F3018&lt;=450000,0,MAX(0,P3018*0.04-MIN(50000,P3018)*0.02))</f>
        <v/>
      </c>
      <c r="T3018" s="21">
        <f>IF(F3018&lt;=450000,0,MAX(0,Q3018*0.06-MIN(50000,Q3018)*0.03))</f>
        <v/>
      </c>
      <c r="U3018" s="21">
        <f>IF(F3018&lt;=450000,0,MAX(0,Q3018*0.04-MIN(50000,Q3018)*0.02))</f>
        <v/>
      </c>
      <c r="V3018" s="21">
        <f>50000+MAX(0,G3018-480000)</f>
        <v/>
      </c>
      <c r="W3018" s="21">
        <f>P3018-V3018</f>
        <v/>
      </c>
      <c r="X3018" s="21">
        <f>Q3018-V3018</f>
        <v/>
      </c>
      <c r="Y3018" s="22">
        <f>IF(W3018&lt;0,0.9,LOOKUP(W3018,{0,1950001,3300001,6950001,9000001,18000001,40000001},{0.84895,0.7979,0.6958,0.66517,0.56307,0.4916,0.44055}))</f>
        <v/>
      </c>
      <c r="Z3018" s="22">
        <f>IF(X3018&lt;0,0.9,LOOKUP(X3018,{0,1950001,3300001,6950001,9000001,18000001,40000001},{0.84895,0.7979,0.6958,0.66517,0.56307,0.4916,0.44055}))</f>
        <v/>
      </c>
      <c r="AA3018" s="22">
        <f>IF(W3018&lt;0,0,CHOOSE(MATCH(W3018,{0,1950001,3300001,6950001,9000001},1),5.105/84.895,10.21/79.79,20.42/69.58,23.483/66.517,33.693/56.307))</f>
        <v/>
      </c>
      <c r="AB3018" s="21">
        <f>IF(C3018&lt;=2000,0,(MIN(C3018,ROUNDDOWN(F3018*0.3,0))-2000)*0.1)</f>
        <v/>
      </c>
      <c r="AC3018" s="21">
        <f>IF(C3018&lt;=2000,0,MIN((C3018-2000)*Y3018,(R3018+S3018)*0.2))</f>
        <v/>
      </c>
      <c r="AD3018" s="21">
        <f>IF(C3018&lt;=2000,0,MIN((C3018-2000)*Z3018,(T3018+U3018)*0.2))</f>
        <v/>
      </c>
      <c r="AE3018" s="21">
        <f>AC3018*AA3018</f>
        <v/>
      </c>
      <c r="AF3018" s="21">
        <f>ROUNDDOWN(R3018,-2)+ROUNDDOWN(S3018,-2)</f>
        <v/>
      </c>
      <c r="AG3018" s="21">
        <f>ROUNDDOWN(MAX(0,R3018-(AB3018+AC3018+AE3018)*0.6),-2)+ROUNDDOWN(MAX(0,S3018-(AB3018+AC3018+AE3018)*0.4),-2)</f>
        <v/>
      </c>
      <c r="AH3018" s="21">
        <f>ROUNDDOWN(MAX(0,T3018-(AB3018+AD3018)*0.6),-2)+ROUNDDOWN(MAX(0,U3018-(AB3018+AD3018)*0.4),-2)</f>
        <v/>
      </c>
      <c r="AI3018" s="21">
        <f>ROUNDDOWN(T3018,-2)+ROUNDDOWN(U3018,-2)</f>
        <v/>
      </c>
      <c r="AJ3018" s="21">
        <f>M3018+AF3018</f>
        <v/>
      </c>
      <c r="AK3018" s="21">
        <f>M3018+AG3018</f>
        <v/>
      </c>
      <c r="AL3018" s="21">
        <f>N3018+AH3018</f>
        <v/>
      </c>
      <c r="AM3018" s="21">
        <f>O3018+AI3018</f>
        <v/>
      </c>
      <c r="AN3018" s="21">
        <f>N3018+AI3018</f>
        <v/>
      </c>
      <c r="AO3018" s="21">
        <f>ROUNDDOWN((R3018+S3018)*0.2/Y3018+2000,0)</f>
        <v/>
      </c>
      <c r="AP3018" s="21">
        <f>ROUNDDOWN((T3018+U3018)*0.2/Z3018+2000,0)</f>
        <v/>
      </c>
      <c r="AQ3018" s="21">
        <f>AL3018-AK3018</f>
        <v/>
      </c>
      <c r="AR3018" s="21">
        <f>AM3018-AK3018</f>
        <v/>
      </c>
      <c r="AS3018" s="21">
        <f>AM3018-AL3018</f>
        <v/>
      </c>
      <c r="AT3018" s="21">
        <f>AK3018+C3018-AJ3018</f>
        <v/>
      </c>
      <c r="AU3018" s="21">
        <f>AL3018+C3018-AM3018</f>
        <v/>
      </c>
      <c r="AV3018" s="21">
        <f>AN3018+C3018-AM3018</f>
        <v/>
      </c>
    </row>
    <row r="3019">
      <c r="A3019" t="inlineStr">
        <is>
          <t>1万円刻み</t>
        </is>
      </c>
      <c r="B3019" s="21">
        <f>'5_1万円刻み'!$A$1256</f>
        <v/>
      </c>
      <c r="C3019" s="21">
        <f>AO3019</f>
        <v/>
      </c>
      <c r="D3019" s="21" t="n">
        <v>0</v>
      </c>
      <c r="E3019" s="21">
        <f>ROUND(MIN(B3019/12,650000)*12*0.0915+MIN(B3019/12,1390000)*12*(0.0504+0)+B3019*0.005,0)</f>
        <v/>
      </c>
      <c r="F3019" s="21">
        <f>IF(B3019&lt;741000,0,IF(B3019&lt;2191000,B3019-740000,IF(B3019&lt;2193000,1451000,IF(B3019&lt;2196000,1453000,IF(B3019&lt;2200000,1456000,IF(B3019&lt;3600000,ROUND(ROUNDDOWN(B3019/4,-3)*2.8,0)-80000,IF(B3019&lt;6600000,ROUND(ROUNDDOWN(B3019/4,-3)*3.2,0)-440000,IF(B3019&lt;8500000,ROUNDDOWN(B3019*0.9,0)-1100000,B3019-1950000))))))))</f>
        <v/>
      </c>
      <c r="G3019" s="21">
        <f>IF(F3019&gt;23500000,NA(),IF(F3019&lt;=4890000,1040000,IF(F3019&lt;=6550000,670000,620000)))</f>
        <v/>
      </c>
      <c r="H3019" s="21">
        <f>IF(D3019&lt;=0,0,MAX(0,MIN(2000000,D3019-MIN(100000,ROUNDDOWN(F3019*0.05,0)))))</f>
        <v/>
      </c>
      <c r="I3019" s="21">
        <f>IF(C3019&lt;=2000,0,MIN(C3019,ROUNDDOWN(F3019*0.4,0))-2000)</f>
        <v/>
      </c>
      <c r="J3019" s="21">
        <f>MAX(0,ROUNDDOWN(F3019-E3019-G3019,-3))</f>
        <v/>
      </c>
      <c r="K3019" s="21">
        <f>MAX(0,ROUNDDOWN(F3019-E3019-G3019-H3019-I3019,-3))</f>
        <v/>
      </c>
      <c r="L3019" s="21">
        <f>MAX(0,ROUNDDOWN(F3019-E3019-G3019-H3019,-3))</f>
        <v/>
      </c>
      <c r="M3019" s="21">
        <f>IF(J3019&lt;=0,0,ROUNDDOWN((J3019*LOOKUP(J3019,{0,1950001,3300001,6950001,9000001,18000001,40000001},{0.05,0.1,0.2,0.23,0.33,0.4,0.45})-LOOKUP(J3019,{0,1950001,3300001,6950001,9000001,18000001,40000001},{0,97500,427500,636000,1536000,2796000,4796000}))*1.021,-2))</f>
        <v/>
      </c>
      <c r="N3019" s="21">
        <f>IF(K3019&lt;=0,0,ROUNDDOWN((K3019*LOOKUP(K3019,{0,1950001,3300001,6950001,9000001,18000001,40000001},{0.05,0.1,0.2,0.23,0.33,0.4,0.45})-LOOKUP(K3019,{0,1950001,3300001,6950001,9000001,18000001,40000001},{0,97500,427500,636000,1536000,2796000,4796000}))*1.021,-2))</f>
        <v/>
      </c>
      <c r="O3019" s="21">
        <f>IF(L3019&lt;=0,0,ROUNDDOWN((L3019*LOOKUP(L3019,{0,1950001,3300001,6950001,9000001,18000001,40000001},{0.05,0.1,0.2,0.23,0.33,0.4,0.45})-LOOKUP(L3019,{0,1950001,3300001,6950001,9000001,18000001,40000001},{0,97500,427500,636000,1536000,2796000,4796000}))*1.021,-2))</f>
        <v/>
      </c>
      <c r="P3019" s="21">
        <f>MAX(0,ROUNDDOWN(F3019-E3019-430000,-3))</f>
        <v/>
      </c>
      <c r="Q3019" s="21">
        <f>MAX(0,ROUNDDOWN(F3019-E3019-430000-H3019,-3))</f>
        <v/>
      </c>
      <c r="R3019" s="21">
        <f>IF(F3019&lt;=450000,0,MAX(0,P3019*0.06-MIN(50000,P3019)*0.03))</f>
        <v/>
      </c>
      <c r="S3019" s="21">
        <f>IF(F3019&lt;=450000,0,MAX(0,P3019*0.04-MIN(50000,P3019)*0.02))</f>
        <v/>
      </c>
      <c r="T3019" s="21">
        <f>IF(F3019&lt;=450000,0,MAX(0,Q3019*0.06-MIN(50000,Q3019)*0.03))</f>
        <v/>
      </c>
      <c r="U3019" s="21">
        <f>IF(F3019&lt;=450000,0,MAX(0,Q3019*0.04-MIN(50000,Q3019)*0.02))</f>
        <v/>
      </c>
      <c r="V3019" s="21">
        <f>50000+MAX(0,G3019-480000)</f>
        <v/>
      </c>
      <c r="W3019" s="21">
        <f>P3019-V3019</f>
        <v/>
      </c>
      <c r="X3019" s="21">
        <f>Q3019-V3019</f>
        <v/>
      </c>
      <c r="Y3019" s="22">
        <f>IF(W3019&lt;0,0.9,LOOKUP(W3019,{0,1950001,3300001,6950001,9000001,18000001,40000001},{0.84895,0.7979,0.6958,0.66517,0.56307,0.4916,0.44055}))</f>
        <v/>
      </c>
      <c r="Z3019" s="22">
        <f>IF(X3019&lt;0,0.9,LOOKUP(X3019,{0,1950001,3300001,6950001,9000001,18000001,40000001},{0.84895,0.7979,0.6958,0.66517,0.56307,0.4916,0.44055}))</f>
        <v/>
      </c>
      <c r="AA3019" s="22">
        <f>IF(W3019&lt;0,0,CHOOSE(MATCH(W3019,{0,1950001,3300001,6950001,9000001},1),5.105/84.895,10.21/79.79,20.42/69.58,23.483/66.517,33.693/56.307))</f>
        <v/>
      </c>
      <c r="AB3019" s="21">
        <f>IF(C3019&lt;=2000,0,(MIN(C3019,ROUNDDOWN(F3019*0.3,0))-2000)*0.1)</f>
        <v/>
      </c>
      <c r="AC3019" s="21">
        <f>IF(C3019&lt;=2000,0,MIN((C3019-2000)*Y3019,(R3019+S3019)*0.2))</f>
        <v/>
      </c>
      <c r="AD3019" s="21">
        <f>IF(C3019&lt;=2000,0,MIN((C3019-2000)*Z3019,(T3019+U3019)*0.2))</f>
        <v/>
      </c>
      <c r="AE3019" s="21">
        <f>AC3019*AA3019</f>
        <v/>
      </c>
      <c r="AF3019" s="21">
        <f>ROUNDDOWN(R3019,-2)+ROUNDDOWN(S3019,-2)</f>
        <v/>
      </c>
      <c r="AG3019" s="21">
        <f>ROUNDDOWN(MAX(0,R3019-(AB3019+AC3019+AE3019)*0.6),-2)+ROUNDDOWN(MAX(0,S3019-(AB3019+AC3019+AE3019)*0.4),-2)</f>
        <v/>
      </c>
      <c r="AH3019" s="21">
        <f>ROUNDDOWN(MAX(0,T3019-(AB3019+AD3019)*0.6),-2)+ROUNDDOWN(MAX(0,U3019-(AB3019+AD3019)*0.4),-2)</f>
        <v/>
      </c>
      <c r="AI3019" s="21">
        <f>ROUNDDOWN(T3019,-2)+ROUNDDOWN(U3019,-2)</f>
        <v/>
      </c>
      <c r="AJ3019" s="21">
        <f>M3019+AF3019</f>
        <v/>
      </c>
      <c r="AK3019" s="21">
        <f>M3019+AG3019</f>
        <v/>
      </c>
      <c r="AL3019" s="21">
        <f>N3019+AH3019</f>
        <v/>
      </c>
      <c r="AM3019" s="21">
        <f>O3019+AI3019</f>
        <v/>
      </c>
      <c r="AN3019" s="21">
        <f>N3019+AI3019</f>
        <v/>
      </c>
      <c r="AO3019" s="21">
        <f>ROUNDDOWN((R3019+S3019)*0.2/Y3019+2000,0)</f>
        <v/>
      </c>
      <c r="AP3019" s="21">
        <f>ROUNDDOWN((T3019+U3019)*0.2/Z3019+2000,0)</f>
        <v/>
      </c>
      <c r="AQ3019" s="21">
        <f>AL3019-AK3019</f>
        <v/>
      </c>
      <c r="AR3019" s="21">
        <f>AM3019-AK3019</f>
        <v/>
      </c>
      <c r="AS3019" s="21">
        <f>AM3019-AL3019</f>
        <v/>
      </c>
      <c r="AT3019" s="21">
        <f>AK3019+C3019-AJ3019</f>
        <v/>
      </c>
      <c r="AU3019" s="21">
        <f>AL3019+C3019-AM3019</f>
        <v/>
      </c>
      <c r="AV3019" s="21">
        <f>AN3019+C3019-AM3019</f>
        <v/>
      </c>
    </row>
    <row r="3020">
      <c r="A3020" t="inlineStr">
        <is>
          <t>1万円刻み</t>
        </is>
      </c>
      <c r="B3020" s="21">
        <f>'5_1万円刻み'!$A$1257</f>
        <v/>
      </c>
      <c r="C3020" s="21">
        <f>AO3020</f>
        <v/>
      </c>
      <c r="D3020" s="21" t="n">
        <v>0</v>
      </c>
      <c r="E3020" s="21">
        <f>ROUND(MIN(B3020/12,650000)*12*0.0915+MIN(B3020/12,1390000)*12*(0.0504+0)+B3020*0.005,0)</f>
        <v/>
      </c>
      <c r="F3020" s="21">
        <f>IF(B3020&lt;741000,0,IF(B3020&lt;2191000,B3020-740000,IF(B3020&lt;2193000,1451000,IF(B3020&lt;2196000,1453000,IF(B3020&lt;2200000,1456000,IF(B3020&lt;3600000,ROUND(ROUNDDOWN(B3020/4,-3)*2.8,0)-80000,IF(B3020&lt;6600000,ROUND(ROUNDDOWN(B3020/4,-3)*3.2,0)-440000,IF(B3020&lt;8500000,ROUNDDOWN(B3020*0.9,0)-1100000,B3020-1950000))))))))</f>
        <v/>
      </c>
      <c r="G3020" s="21">
        <f>IF(F3020&gt;23500000,NA(),IF(F3020&lt;=4890000,1040000,IF(F3020&lt;=6550000,670000,620000)))</f>
        <v/>
      </c>
      <c r="H3020" s="21">
        <f>IF(D3020&lt;=0,0,MAX(0,MIN(2000000,D3020-MIN(100000,ROUNDDOWN(F3020*0.05,0)))))</f>
        <v/>
      </c>
      <c r="I3020" s="21">
        <f>IF(C3020&lt;=2000,0,MIN(C3020,ROUNDDOWN(F3020*0.4,0))-2000)</f>
        <v/>
      </c>
      <c r="J3020" s="21">
        <f>MAX(0,ROUNDDOWN(F3020-E3020-G3020,-3))</f>
        <v/>
      </c>
      <c r="K3020" s="21">
        <f>MAX(0,ROUNDDOWN(F3020-E3020-G3020-H3020-I3020,-3))</f>
        <v/>
      </c>
      <c r="L3020" s="21">
        <f>MAX(0,ROUNDDOWN(F3020-E3020-G3020-H3020,-3))</f>
        <v/>
      </c>
      <c r="M3020" s="21">
        <f>IF(J3020&lt;=0,0,ROUNDDOWN((J3020*LOOKUP(J3020,{0,1950001,3300001,6950001,9000001,18000001,40000001},{0.05,0.1,0.2,0.23,0.33,0.4,0.45})-LOOKUP(J3020,{0,1950001,3300001,6950001,9000001,18000001,40000001},{0,97500,427500,636000,1536000,2796000,4796000}))*1.021,-2))</f>
        <v/>
      </c>
      <c r="N3020" s="21">
        <f>IF(K3020&lt;=0,0,ROUNDDOWN((K3020*LOOKUP(K3020,{0,1950001,3300001,6950001,9000001,18000001,40000001},{0.05,0.1,0.2,0.23,0.33,0.4,0.45})-LOOKUP(K3020,{0,1950001,3300001,6950001,9000001,18000001,40000001},{0,97500,427500,636000,1536000,2796000,4796000}))*1.021,-2))</f>
        <v/>
      </c>
      <c r="O3020" s="21">
        <f>IF(L3020&lt;=0,0,ROUNDDOWN((L3020*LOOKUP(L3020,{0,1950001,3300001,6950001,9000001,18000001,40000001},{0.05,0.1,0.2,0.23,0.33,0.4,0.45})-LOOKUP(L3020,{0,1950001,3300001,6950001,9000001,18000001,40000001},{0,97500,427500,636000,1536000,2796000,4796000}))*1.021,-2))</f>
        <v/>
      </c>
      <c r="P3020" s="21">
        <f>MAX(0,ROUNDDOWN(F3020-E3020-430000,-3))</f>
        <v/>
      </c>
      <c r="Q3020" s="21">
        <f>MAX(0,ROUNDDOWN(F3020-E3020-430000-H3020,-3))</f>
        <v/>
      </c>
      <c r="R3020" s="21">
        <f>IF(F3020&lt;=450000,0,MAX(0,P3020*0.06-MIN(50000,P3020)*0.03))</f>
        <v/>
      </c>
      <c r="S3020" s="21">
        <f>IF(F3020&lt;=450000,0,MAX(0,P3020*0.04-MIN(50000,P3020)*0.02))</f>
        <v/>
      </c>
      <c r="T3020" s="21">
        <f>IF(F3020&lt;=450000,0,MAX(0,Q3020*0.06-MIN(50000,Q3020)*0.03))</f>
        <v/>
      </c>
      <c r="U3020" s="21">
        <f>IF(F3020&lt;=450000,0,MAX(0,Q3020*0.04-MIN(50000,Q3020)*0.02))</f>
        <v/>
      </c>
      <c r="V3020" s="21">
        <f>50000+MAX(0,G3020-480000)</f>
        <v/>
      </c>
      <c r="W3020" s="21">
        <f>P3020-V3020</f>
        <v/>
      </c>
      <c r="X3020" s="21">
        <f>Q3020-V3020</f>
        <v/>
      </c>
      <c r="Y3020" s="22">
        <f>IF(W3020&lt;0,0.9,LOOKUP(W3020,{0,1950001,3300001,6950001,9000001,18000001,40000001},{0.84895,0.7979,0.6958,0.66517,0.56307,0.4916,0.44055}))</f>
        <v/>
      </c>
      <c r="Z3020" s="22">
        <f>IF(X3020&lt;0,0.9,LOOKUP(X3020,{0,1950001,3300001,6950001,9000001,18000001,40000001},{0.84895,0.7979,0.6958,0.66517,0.56307,0.4916,0.44055}))</f>
        <v/>
      </c>
      <c r="AA3020" s="22">
        <f>IF(W3020&lt;0,0,CHOOSE(MATCH(W3020,{0,1950001,3300001,6950001,9000001},1),5.105/84.895,10.21/79.79,20.42/69.58,23.483/66.517,33.693/56.307))</f>
        <v/>
      </c>
      <c r="AB3020" s="21">
        <f>IF(C3020&lt;=2000,0,(MIN(C3020,ROUNDDOWN(F3020*0.3,0))-2000)*0.1)</f>
        <v/>
      </c>
      <c r="AC3020" s="21">
        <f>IF(C3020&lt;=2000,0,MIN((C3020-2000)*Y3020,(R3020+S3020)*0.2))</f>
        <v/>
      </c>
      <c r="AD3020" s="21">
        <f>IF(C3020&lt;=2000,0,MIN((C3020-2000)*Z3020,(T3020+U3020)*0.2))</f>
        <v/>
      </c>
      <c r="AE3020" s="21">
        <f>AC3020*AA3020</f>
        <v/>
      </c>
      <c r="AF3020" s="21">
        <f>ROUNDDOWN(R3020,-2)+ROUNDDOWN(S3020,-2)</f>
        <v/>
      </c>
      <c r="AG3020" s="21">
        <f>ROUNDDOWN(MAX(0,R3020-(AB3020+AC3020+AE3020)*0.6),-2)+ROUNDDOWN(MAX(0,S3020-(AB3020+AC3020+AE3020)*0.4),-2)</f>
        <v/>
      </c>
      <c r="AH3020" s="21">
        <f>ROUNDDOWN(MAX(0,T3020-(AB3020+AD3020)*0.6),-2)+ROUNDDOWN(MAX(0,U3020-(AB3020+AD3020)*0.4),-2)</f>
        <v/>
      </c>
      <c r="AI3020" s="21">
        <f>ROUNDDOWN(T3020,-2)+ROUNDDOWN(U3020,-2)</f>
        <v/>
      </c>
      <c r="AJ3020" s="21">
        <f>M3020+AF3020</f>
        <v/>
      </c>
      <c r="AK3020" s="21">
        <f>M3020+AG3020</f>
        <v/>
      </c>
      <c r="AL3020" s="21">
        <f>N3020+AH3020</f>
        <v/>
      </c>
      <c r="AM3020" s="21">
        <f>O3020+AI3020</f>
        <v/>
      </c>
      <c r="AN3020" s="21">
        <f>N3020+AI3020</f>
        <v/>
      </c>
      <c r="AO3020" s="21">
        <f>ROUNDDOWN((R3020+S3020)*0.2/Y3020+2000,0)</f>
        <v/>
      </c>
      <c r="AP3020" s="21">
        <f>ROUNDDOWN((T3020+U3020)*0.2/Z3020+2000,0)</f>
        <v/>
      </c>
      <c r="AQ3020" s="21">
        <f>AL3020-AK3020</f>
        <v/>
      </c>
      <c r="AR3020" s="21">
        <f>AM3020-AK3020</f>
        <v/>
      </c>
      <c r="AS3020" s="21">
        <f>AM3020-AL3020</f>
        <v/>
      </c>
      <c r="AT3020" s="21">
        <f>AK3020+C3020-AJ3020</f>
        <v/>
      </c>
      <c r="AU3020" s="21">
        <f>AL3020+C3020-AM3020</f>
        <v/>
      </c>
      <c r="AV3020" s="21">
        <f>AN3020+C3020-AM3020</f>
        <v/>
      </c>
    </row>
    <row r="3021">
      <c r="A3021" t="inlineStr">
        <is>
          <t>1万円刻み</t>
        </is>
      </c>
      <c r="B3021" s="21">
        <f>'5_1万円刻み'!$A$1258</f>
        <v/>
      </c>
      <c r="C3021" s="21">
        <f>AO3021</f>
        <v/>
      </c>
      <c r="D3021" s="21" t="n">
        <v>0</v>
      </c>
      <c r="E3021" s="21">
        <f>ROUND(MIN(B3021/12,650000)*12*0.0915+MIN(B3021/12,1390000)*12*(0.0504+0)+B3021*0.005,0)</f>
        <v/>
      </c>
      <c r="F3021" s="21">
        <f>IF(B3021&lt;741000,0,IF(B3021&lt;2191000,B3021-740000,IF(B3021&lt;2193000,1451000,IF(B3021&lt;2196000,1453000,IF(B3021&lt;2200000,1456000,IF(B3021&lt;3600000,ROUND(ROUNDDOWN(B3021/4,-3)*2.8,0)-80000,IF(B3021&lt;6600000,ROUND(ROUNDDOWN(B3021/4,-3)*3.2,0)-440000,IF(B3021&lt;8500000,ROUNDDOWN(B3021*0.9,0)-1100000,B3021-1950000))))))))</f>
        <v/>
      </c>
      <c r="G3021" s="21">
        <f>IF(F3021&gt;23500000,NA(),IF(F3021&lt;=4890000,1040000,IF(F3021&lt;=6550000,670000,620000)))</f>
        <v/>
      </c>
      <c r="H3021" s="21">
        <f>IF(D3021&lt;=0,0,MAX(0,MIN(2000000,D3021-MIN(100000,ROUNDDOWN(F3021*0.05,0)))))</f>
        <v/>
      </c>
      <c r="I3021" s="21">
        <f>IF(C3021&lt;=2000,0,MIN(C3021,ROUNDDOWN(F3021*0.4,0))-2000)</f>
        <v/>
      </c>
      <c r="J3021" s="21">
        <f>MAX(0,ROUNDDOWN(F3021-E3021-G3021,-3))</f>
        <v/>
      </c>
      <c r="K3021" s="21">
        <f>MAX(0,ROUNDDOWN(F3021-E3021-G3021-H3021-I3021,-3))</f>
        <v/>
      </c>
      <c r="L3021" s="21">
        <f>MAX(0,ROUNDDOWN(F3021-E3021-G3021-H3021,-3))</f>
        <v/>
      </c>
      <c r="M3021" s="21">
        <f>IF(J3021&lt;=0,0,ROUNDDOWN((J3021*LOOKUP(J3021,{0,1950001,3300001,6950001,9000001,18000001,40000001},{0.05,0.1,0.2,0.23,0.33,0.4,0.45})-LOOKUP(J3021,{0,1950001,3300001,6950001,9000001,18000001,40000001},{0,97500,427500,636000,1536000,2796000,4796000}))*1.021,-2))</f>
        <v/>
      </c>
      <c r="N3021" s="21">
        <f>IF(K3021&lt;=0,0,ROUNDDOWN((K3021*LOOKUP(K3021,{0,1950001,3300001,6950001,9000001,18000001,40000001},{0.05,0.1,0.2,0.23,0.33,0.4,0.45})-LOOKUP(K3021,{0,1950001,3300001,6950001,9000001,18000001,40000001},{0,97500,427500,636000,1536000,2796000,4796000}))*1.021,-2))</f>
        <v/>
      </c>
      <c r="O3021" s="21">
        <f>IF(L3021&lt;=0,0,ROUNDDOWN((L3021*LOOKUP(L3021,{0,1950001,3300001,6950001,9000001,18000001,40000001},{0.05,0.1,0.2,0.23,0.33,0.4,0.45})-LOOKUP(L3021,{0,1950001,3300001,6950001,9000001,18000001,40000001},{0,97500,427500,636000,1536000,2796000,4796000}))*1.021,-2))</f>
        <v/>
      </c>
      <c r="P3021" s="21">
        <f>MAX(0,ROUNDDOWN(F3021-E3021-430000,-3))</f>
        <v/>
      </c>
      <c r="Q3021" s="21">
        <f>MAX(0,ROUNDDOWN(F3021-E3021-430000-H3021,-3))</f>
        <v/>
      </c>
      <c r="R3021" s="21">
        <f>IF(F3021&lt;=450000,0,MAX(0,P3021*0.06-MIN(50000,P3021)*0.03))</f>
        <v/>
      </c>
      <c r="S3021" s="21">
        <f>IF(F3021&lt;=450000,0,MAX(0,P3021*0.04-MIN(50000,P3021)*0.02))</f>
        <v/>
      </c>
      <c r="T3021" s="21">
        <f>IF(F3021&lt;=450000,0,MAX(0,Q3021*0.06-MIN(50000,Q3021)*0.03))</f>
        <v/>
      </c>
      <c r="U3021" s="21">
        <f>IF(F3021&lt;=450000,0,MAX(0,Q3021*0.04-MIN(50000,Q3021)*0.02))</f>
        <v/>
      </c>
      <c r="V3021" s="21">
        <f>50000+MAX(0,G3021-480000)</f>
        <v/>
      </c>
      <c r="W3021" s="21">
        <f>P3021-V3021</f>
        <v/>
      </c>
      <c r="X3021" s="21">
        <f>Q3021-V3021</f>
        <v/>
      </c>
      <c r="Y3021" s="22">
        <f>IF(W3021&lt;0,0.9,LOOKUP(W3021,{0,1950001,3300001,6950001,9000001,18000001,40000001},{0.84895,0.7979,0.6958,0.66517,0.56307,0.4916,0.44055}))</f>
        <v/>
      </c>
      <c r="Z3021" s="22">
        <f>IF(X3021&lt;0,0.9,LOOKUP(X3021,{0,1950001,3300001,6950001,9000001,18000001,40000001},{0.84895,0.7979,0.6958,0.66517,0.56307,0.4916,0.44055}))</f>
        <v/>
      </c>
      <c r="AA3021" s="22">
        <f>IF(W3021&lt;0,0,CHOOSE(MATCH(W3021,{0,1950001,3300001,6950001,9000001},1),5.105/84.895,10.21/79.79,20.42/69.58,23.483/66.517,33.693/56.307))</f>
        <v/>
      </c>
      <c r="AB3021" s="21">
        <f>IF(C3021&lt;=2000,0,(MIN(C3021,ROUNDDOWN(F3021*0.3,0))-2000)*0.1)</f>
        <v/>
      </c>
      <c r="AC3021" s="21">
        <f>IF(C3021&lt;=2000,0,MIN((C3021-2000)*Y3021,(R3021+S3021)*0.2))</f>
        <v/>
      </c>
      <c r="AD3021" s="21">
        <f>IF(C3021&lt;=2000,0,MIN((C3021-2000)*Z3021,(T3021+U3021)*0.2))</f>
        <v/>
      </c>
      <c r="AE3021" s="21">
        <f>AC3021*AA3021</f>
        <v/>
      </c>
      <c r="AF3021" s="21">
        <f>ROUNDDOWN(R3021,-2)+ROUNDDOWN(S3021,-2)</f>
        <v/>
      </c>
      <c r="AG3021" s="21">
        <f>ROUNDDOWN(MAX(0,R3021-(AB3021+AC3021+AE3021)*0.6),-2)+ROUNDDOWN(MAX(0,S3021-(AB3021+AC3021+AE3021)*0.4),-2)</f>
        <v/>
      </c>
      <c r="AH3021" s="21">
        <f>ROUNDDOWN(MAX(0,T3021-(AB3021+AD3021)*0.6),-2)+ROUNDDOWN(MAX(0,U3021-(AB3021+AD3021)*0.4),-2)</f>
        <v/>
      </c>
      <c r="AI3021" s="21">
        <f>ROUNDDOWN(T3021,-2)+ROUNDDOWN(U3021,-2)</f>
        <v/>
      </c>
      <c r="AJ3021" s="21">
        <f>M3021+AF3021</f>
        <v/>
      </c>
      <c r="AK3021" s="21">
        <f>M3021+AG3021</f>
        <v/>
      </c>
      <c r="AL3021" s="21">
        <f>N3021+AH3021</f>
        <v/>
      </c>
      <c r="AM3021" s="21">
        <f>O3021+AI3021</f>
        <v/>
      </c>
      <c r="AN3021" s="21">
        <f>N3021+AI3021</f>
        <v/>
      </c>
      <c r="AO3021" s="21">
        <f>ROUNDDOWN((R3021+S3021)*0.2/Y3021+2000,0)</f>
        <v/>
      </c>
      <c r="AP3021" s="21">
        <f>ROUNDDOWN((T3021+U3021)*0.2/Z3021+2000,0)</f>
        <v/>
      </c>
      <c r="AQ3021" s="21">
        <f>AL3021-AK3021</f>
        <v/>
      </c>
      <c r="AR3021" s="21">
        <f>AM3021-AK3021</f>
        <v/>
      </c>
      <c r="AS3021" s="21">
        <f>AM3021-AL3021</f>
        <v/>
      </c>
      <c r="AT3021" s="21">
        <f>AK3021+C3021-AJ3021</f>
        <v/>
      </c>
      <c r="AU3021" s="21">
        <f>AL3021+C3021-AM3021</f>
        <v/>
      </c>
      <c r="AV3021" s="21">
        <f>AN3021+C3021-AM3021</f>
        <v/>
      </c>
    </row>
    <row r="3022">
      <c r="A3022" t="inlineStr">
        <is>
          <t>1万円刻み</t>
        </is>
      </c>
      <c r="B3022" s="21">
        <f>'5_1万円刻み'!$A$1259</f>
        <v/>
      </c>
      <c r="C3022" s="21">
        <f>AO3022</f>
        <v/>
      </c>
      <c r="D3022" s="21" t="n">
        <v>0</v>
      </c>
      <c r="E3022" s="21">
        <f>ROUND(MIN(B3022/12,650000)*12*0.0915+MIN(B3022/12,1390000)*12*(0.0504+0)+B3022*0.005,0)</f>
        <v/>
      </c>
      <c r="F3022" s="21">
        <f>IF(B3022&lt;741000,0,IF(B3022&lt;2191000,B3022-740000,IF(B3022&lt;2193000,1451000,IF(B3022&lt;2196000,1453000,IF(B3022&lt;2200000,1456000,IF(B3022&lt;3600000,ROUND(ROUNDDOWN(B3022/4,-3)*2.8,0)-80000,IF(B3022&lt;6600000,ROUND(ROUNDDOWN(B3022/4,-3)*3.2,0)-440000,IF(B3022&lt;8500000,ROUNDDOWN(B3022*0.9,0)-1100000,B3022-1950000))))))))</f>
        <v/>
      </c>
      <c r="G3022" s="21">
        <f>IF(F3022&gt;23500000,NA(),IF(F3022&lt;=4890000,1040000,IF(F3022&lt;=6550000,670000,620000)))</f>
        <v/>
      </c>
      <c r="H3022" s="21">
        <f>IF(D3022&lt;=0,0,MAX(0,MIN(2000000,D3022-MIN(100000,ROUNDDOWN(F3022*0.05,0)))))</f>
        <v/>
      </c>
      <c r="I3022" s="21">
        <f>IF(C3022&lt;=2000,0,MIN(C3022,ROUNDDOWN(F3022*0.4,0))-2000)</f>
        <v/>
      </c>
      <c r="J3022" s="21">
        <f>MAX(0,ROUNDDOWN(F3022-E3022-G3022,-3))</f>
        <v/>
      </c>
      <c r="K3022" s="21">
        <f>MAX(0,ROUNDDOWN(F3022-E3022-G3022-H3022-I3022,-3))</f>
        <v/>
      </c>
      <c r="L3022" s="21">
        <f>MAX(0,ROUNDDOWN(F3022-E3022-G3022-H3022,-3))</f>
        <v/>
      </c>
      <c r="M3022" s="21">
        <f>IF(J3022&lt;=0,0,ROUNDDOWN((J3022*LOOKUP(J3022,{0,1950001,3300001,6950001,9000001,18000001,40000001},{0.05,0.1,0.2,0.23,0.33,0.4,0.45})-LOOKUP(J3022,{0,1950001,3300001,6950001,9000001,18000001,40000001},{0,97500,427500,636000,1536000,2796000,4796000}))*1.021,-2))</f>
        <v/>
      </c>
      <c r="N3022" s="21">
        <f>IF(K3022&lt;=0,0,ROUNDDOWN((K3022*LOOKUP(K3022,{0,1950001,3300001,6950001,9000001,18000001,40000001},{0.05,0.1,0.2,0.23,0.33,0.4,0.45})-LOOKUP(K3022,{0,1950001,3300001,6950001,9000001,18000001,40000001},{0,97500,427500,636000,1536000,2796000,4796000}))*1.021,-2))</f>
        <v/>
      </c>
      <c r="O3022" s="21">
        <f>IF(L3022&lt;=0,0,ROUNDDOWN((L3022*LOOKUP(L3022,{0,1950001,3300001,6950001,9000001,18000001,40000001},{0.05,0.1,0.2,0.23,0.33,0.4,0.45})-LOOKUP(L3022,{0,1950001,3300001,6950001,9000001,18000001,40000001},{0,97500,427500,636000,1536000,2796000,4796000}))*1.021,-2))</f>
        <v/>
      </c>
      <c r="P3022" s="21">
        <f>MAX(0,ROUNDDOWN(F3022-E3022-430000,-3))</f>
        <v/>
      </c>
      <c r="Q3022" s="21">
        <f>MAX(0,ROUNDDOWN(F3022-E3022-430000-H3022,-3))</f>
        <v/>
      </c>
      <c r="R3022" s="21">
        <f>IF(F3022&lt;=450000,0,MAX(0,P3022*0.06-MIN(50000,P3022)*0.03))</f>
        <v/>
      </c>
      <c r="S3022" s="21">
        <f>IF(F3022&lt;=450000,0,MAX(0,P3022*0.04-MIN(50000,P3022)*0.02))</f>
        <v/>
      </c>
      <c r="T3022" s="21">
        <f>IF(F3022&lt;=450000,0,MAX(0,Q3022*0.06-MIN(50000,Q3022)*0.03))</f>
        <v/>
      </c>
      <c r="U3022" s="21">
        <f>IF(F3022&lt;=450000,0,MAX(0,Q3022*0.04-MIN(50000,Q3022)*0.02))</f>
        <v/>
      </c>
      <c r="V3022" s="21">
        <f>50000+MAX(0,G3022-480000)</f>
        <v/>
      </c>
      <c r="W3022" s="21">
        <f>P3022-V3022</f>
        <v/>
      </c>
      <c r="X3022" s="21">
        <f>Q3022-V3022</f>
        <v/>
      </c>
      <c r="Y3022" s="22">
        <f>IF(W3022&lt;0,0.9,LOOKUP(W3022,{0,1950001,3300001,6950001,9000001,18000001,40000001},{0.84895,0.7979,0.6958,0.66517,0.56307,0.4916,0.44055}))</f>
        <v/>
      </c>
      <c r="Z3022" s="22">
        <f>IF(X3022&lt;0,0.9,LOOKUP(X3022,{0,1950001,3300001,6950001,9000001,18000001,40000001},{0.84895,0.7979,0.6958,0.66517,0.56307,0.4916,0.44055}))</f>
        <v/>
      </c>
      <c r="AA3022" s="22">
        <f>IF(W3022&lt;0,0,CHOOSE(MATCH(W3022,{0,1950001,3300001,6950001,9000001},1),5.105/84.895,10.21/79.79,20.42/69.58,23.483/66.517,33.693/56.307))</f>
        <v/>
      </c>
      <c r="AB3022" s="21">
        <f>IF(C3022&lt;=2000,0,(MIN(C3022,ROUNDDOWN(F3022*0.3,0))-2000)*0.1)</f>
        <v/>
      </c>
      <c r="AC3022" s="21">
        <f>IF(C3022&lt;=2000,0,MIN((C3022-2000)*Y3022,(R3022+S3022)*0.2))</f>
        <v/>
      </c>
      <c r="AD3022" s="21">
        <f>IF(C3022&lt;=2000,0,MIN((C3022-2000)*Z3022,(T3022+U3022)*0.2))</f>
        <v/>
      </c>
      <c r="AE3022" s="21">
        <f>AC3022*AA3022</f>
        <v/>
      </c>
      <c r="AF3022" s="21">
        <f>ROUNDDOWN(R3022,-2)+ROUNDDOWN(S3022,-2)</f>
        <v/>
      </c>
      <c r="AG3022" s="21">
        <f>ROUNDDOWN(MAX(0,R3022-(AB3022+AC3022+AE3022)*0.6),-2)+ROUNDDOWN(MAX(0,S3022-(AB3022+AC3022+AE3022)*0.4),-2)</f>
        <v/>
      </c>
      <c r="AH3022" s="21">
        <f>ROUNDDOWN(MAX(0,T3022-(AB3022+AD3022)*0.6),-2)+ROUNDDOWN(MAX(0,U3022-(AB3022+AD3022)*0.4),-2)</f>
        <v/>
      </c>
      <c r="AI3022" s="21">
        <f>ROUNDDOWN(T3022,-2)+ROUNDDOWN(U3022,-2)</f>
        <v/>
      </c>
      <c r="AJ3022" s="21">
        <f>M3022+AF3022</f>
        <v/>
      </c>
      <c r="AK3022" s="21">
        <f>M3022+AG3022</f>
        <v/>
      </c>
      <c r="AL3022" s="21">
        <f>N3022+AH3022</f>
        <v/>
      </c>
      <c r="AM3022" s="21">
        <f>O3022+AI3022</f>
        <v/>
      </c>
      <c r="AN3022" s="21">
        <f>N3022+AI3022</f>
        <v/>
      </c>
      <c r="AO3022" s="21">
        <f>ROUNDDOWN((R3022+S3022)*0.2/Y3022+2000,0)</f>
        <v/>
      </c>
      <c r="AP3022" s="21">
        <f>ROUNDDOWN((T3022+U3022)*0.2/Z3022+2000,0)</f>
        <v/>
      </c>
      <c r="AQ3022" s="21">
        <f>AL3022-AK3022</f>
        <v/>
      </c>
      <c r="AR3022" s="21">
        <f>AM3022-AK3022</f>
        <v/>
      </c>
      <c r="AS3022" s="21">
        <f>AM3022-AL3022</f>
        <v/>
      </c>
      <c r="AT3022" s="21">
        <f>AK3022+C3022-AJ3022</f>
        <v/>
      </c>
      <c r="AU3022" s="21">
        <f>AL3022+C3022-AM3022</f>
        <v/>
      </c>
      <c r="AV3022" s="21">
        <f>AN3022+C3022-AM3022</f>
        <v/>
      </c>
    </row>
    <row r="3023">
      <c r="A3023" t="inlineStr">
        <is>
          <t>1万円刻み</t>
        </is>
      </c>
      <c r="B3023" s="21">
        <f>'5_1万円刻み'!$A$1260</f>
        <v/>
      </c>
      <c r="C3023" s="21">
        <f>AO3023</f>
        <v/>
      </c>
      <c r="D3023" s="21" t="n">
        <v>0</v>
      </c>
      <c r="E3023" s="21">
        <f>ROUND(MIN(B3023/12,650000)*12*0.0915+MIN(B3023/12,1390000)*12*(0.0504+0)+B3023*0.005,0)</f>
        <v/>
      </c>
      <c r="F3023" s="21">
        <f>IF(B3023&lt;741000,0,IF(B3023&lt;2191000,B3023-740000,IF(B3023&lt;2193000,1451000,IF(B3023&lt;2196000,1453000,IF(B3023&lt;2200000,1456000,IF(B3023&lt;3600000,ROUND(ROUNDDOWN(B3023/4,-3)*2.8,0)-80000,IF(B3023&lt;6600000,ROUND(ROUNDDOWN(B3023/4,-3)*3.2,0)-440000,IF(B3023&lt;8500000,ROUNDDOWN(B3023*0.9,0)-1100000,B3023-1950000))))))))</f>
        <v/>
      </c>
      <c r="G3023" s="21">
        <f>IF(F3023&gt;23500000,NA(),IF(F3023&lt;=4890000,1040000,IF(F3023&lt;=6550000,670000,620000)))</f>
        <v/>
      </c>
      <c r="H3023" s="21">
        <f>IF(D3023&lt;=0,0,MAX(0,MIN(2000000,D3023-MIN(100000,ROUNDDOWN(F3023*0.05,0)))))</f>
        <v/>
      </c>
      <c r="I3023" s="21">
        <f>IF(C3023&lt;=2000,0,MIN(C3023,ROUNDDOWN(F3023*0.4,0))-2000)</f>
        <v/>
      </c>
      <c r="J3023" s="21">
        <f>MAX(0,ROUNDDOWN(F3023-E3023-G3023,-3))</f>
        <v/>
      </c>
      <c r="K3023" s="21">
        <f>MAX(0,ROUNDDOWN(F3023-E3023-G3023-H3023-I3023,-3))</f>
        <v/>
      </c>
      <c r="L3023" s="21">
        <f>MAX(0,ROUNDDOWN(F3023-E3023-G3023-H3023,-3))</f>
        <v/>
      </c>
      <c r="M3023" s="21">
        <f>IF(J3023&lt;=0,0,ROUNDDOWN((J3023*LOOKUP(J3023,{0,1950001,3300001,6950001,9000001,18000001,40000001},{0.05,0.1,0.2,0.23,0.33,0.4,0.45})-LOOKUP(J3023,{0,1950001,3300001,6950001,9000001,18000001,40000001},{0,97500,427500,636000,1536000,2796000,4796000}))*1.021,-2))</f>
        <v/>
      </c>
      <c r="N3023" s="21">
        <f>IF(K3023&lt;=0,0,ROUNDDOWN((K3023*LOOKUP(K3023,{0,1950001,3300001,6950001,9000001,18000001,40000001},{0.05,0.1,0.2,0.23,0.33,0.4,0.45})-LOOKUP(K3023,{0,1950001,3300001,6950001,9000001,18000001,40000001},{0,97500,427500,636000,1536000,2796000,4796000}))*1.021,-2))</f>
        <v/>
      </c>
      <c r="O3023" s="21">
        <f>IF(L3023&lt;=0,0,ROUNDDOWN((L3023*LOOKUP(L3023,{0,1950001,3300001,6950001,9000001,18000001,40000001},{0.05,0.1,0.2,0.23,0.33,0.4,0.45})-LOOKUP(L3023,{0,1950001,3300001,6950001,9000001,18000001,40000001},{0,97500,427500,636000,1536000,2796000,4796000}))*1.021,-2))</f>
        <v/>
      </c>
      <c r="P3023" s="21">
        <f>MAX(0,ROUNDDOWN(F3023-E3023-430000,-3))</f>
        <v/>
      </c>
      <c r="Q3023" s="21">
        <f>MAX(0,ROUNDDOWN(F3023-E3023-430000-H3023,-3))</f>
        <v/>
      </c>
      <c r="R3023" s="21">
        <f>IF(F3023&lt;=450000,0,MAX(0,P3023*0.06-MIN(50000,P3023)*0.03))</f>
        <v/>
      </c>
      <c r="S3023" s="21">
        <f>IF(F3023&lt;=450000,0,MAX(0,P3023*0.04-MIN(50000,P3023)*0.02))</f>
        <v/>
      </c>
      <c r="T3023" s="21">
        <f>IF(F3023&lt;=450000,0,MAX(0,Q3023*0.06-MIN(50000,Q3023)*0.03))</f>
        <v/>
      </c>
      <c r="U3023" s="21">
        <f>IF(F3023&lt;=450000,0,MAX(0,Q3023*0.04-MIN(50000,Q3023)*0.02))</f>
        <v/>
      </c>
      <c r="V3023" s="21">
        <f>50000+MAX(0,G3023-480000)</f>
        <v/>
      </c>
      <c r="W3023" s="21">
        <f>P3023-V3023</f>
        <v/>
      </c>
      <c r="X3023" s="21">
        <f>Q3023-V3023</f>
        <v/>
      </c>
      <c r="Y3023" s="22">
        <f>IF(W3023&lt;0,0.9,LOOKUP(W3023,{0,1950001,3300001,6950001,9000001,18000001,40000001},{0.84895,0.7979,0.6958,0.66517,0.56307,0.4916,0.44055}))</f>
        <v/>
      </c>
      <c r="Z3023" s="22">
        <f>IF(X3023&lt;0,0.9,LOOKUP(X3023,{0,1950001,3300001,6950001,9000001,18000001,40000001},{0.84895,0.7979,0.6958,0.66517,0.56307,0.4916,0.44055}))</f>
        <v/>
      </c>
      <c r="AA3023" s="22">
        <f>IF(W3023&lt;0,0,CHOOSE(MATCH(W3023,{0,1950001,3300001,6950001,9000001},1),5.105/84.895,10.21/79.79,20.42/69.58,23.483/66.517,33.693/56.307))</f>
        <v/>
      </c>
      <c r="AB3023" s="21">
        <f>IF(C3023&lt;=2000,0,(MIN(C3023,ROUNDDOWN(F3023*0.3,0))-2000)*0.1)</f>
        <v/>
      </c>
      <c r="AC3023" s="21">
        <f>IF(C3023&lt;=2000,0,MIN((C3023-2000)*Y3023,(R3023+S3023)*0.2))</f>
        <v/>
      </c>
      <c r="AD3023" s="21">
        <f>IF(C3023&lt;=2000,0,MIN((C3023-2000)*Z3023,(T3023+U3023)*0.2))</f>
        <v/>
      </c>
      <c r="AE3023" s="21">
        <f>AC3023*AA3023</f>
        <v/>
      </c>
      <c r="AF3023" s="21">
        <f>ROUNDDOWN(R3023,-2)+ROUNDDOWN(S3023,-2)</f>
        <v/>
      </c>
      <c r="AG3023" s="21">
        <f>ROUNDDOWN(MAX(0,R3023-(AB3023+AC3023+AE3023)*0.6),-2)+ROUNDDOWN(MAX(0,S3023-(AB3023+AC3023+AE3023)*0.4),-2)</f>
        <v/>
      </c>
      <c r="AH3023" s="21">
        <f>ROUNDDOWN(MAX(0,T3023-(AB3023+AD3023)*0.6),-2)+ROUNDDOWN(MAX(0,U3023-(AB3023+AD3023)*0.4),-2)</f>
        <v/>
      </c>
      <c r="AI3023" s="21">
        <f>ROUNDDOWN(T3023,-2)+ROUNDDOWN(U3023,-2)</f>
        <v/>
      </c>
      <c r="AJ3023" s="21">
        <f>M3023+AF3023</f>
        <v/>
      </c>
      <c r="AK3023" s="21">
        <f>M3023+AG3023</f>
        <v/>
      </c>
      <c r="AL3023" s="21">
        <f>N3023+AH3023</f>
        <v/>
      </c>
      <c r="AM3023" s="21">
        <f>O3023+AI3023</f>
        <v/>
      </c>
      <c r="AN3023" s="21">
        <f>N3023+AI3023</f>
        <v/>
      </c>
      <c r="AO3023" s="21">
        <f>ROUNDDOWN((R3023+S3023)*0.2/Y3023+2000,0)</f>
        <v/>
      </c>
      <c r="AP3023" s="21">
        <f>ROUNDDOWN((T3023+U3023)*0.2/Z3023+2000,0)</f>
        <v/>
      </c>
      <c r="AQ3023" s="21">
        <f>AL3023-AK3023</f>
        <v/>
      </c>
      <c r="AR3023" s="21">
        <f>AM3023-AK3023</f>
        <v/>
      </c>
      <c r="AS3023" s="21">
        <f>AM3023-AL3023</f>
        <v/>
      </c>
      <c r="AT3023" s="21">
        <f>AK3023+C3023-AJ3023</f>
        <v/>
      </c>
      <c r="AU3023" s="21">
        <f>AL3023+C3023-AM3023</f>
        <v/>
      </c>
      <c r="AV3023" s="21">
        <f>AN3023+C3023-AM3023</f>
        <v/>
      </c>
    </row>
    <row r="3024">
      <c r="A3024" t="inlineStr">
        <is>
          <t>1万円刻み</t>
        </is>
      </c>
      <c r="B3024" s="21">
        <f>'5_1万円刻み'!$A$1261</f>
        <v/>
      </c>
      <c r="C3024" s="21">
        <f>AO3024</f>
        <v/>
      </c>
      <c r="D3024" s="21" t="n">
        <v>0</v>
      </c>
      <c r="E3024" s="21">
        <f>ROUND(MIN(B3024/12,650000)*12*0.0915+MIN(B3024/12,1390000)*12*(0.0504+0)+B3024*0.005,0)</f>
        <v/>
      </c>
      <c r="F3024" s="21">
        <f>IF(B3024&lt;741000,0,IF(B3024&lt;2191000,B3024-740000,IF(B3024&lt;2193000,1451000,IF(B3024&lt;2196000,1453000,IF(B3024&lt;2200000,1456000,IF(B3024&lt;3600000,ROUND(ROUNDDOWN(B3024/4,-3)*2.8,0)-80000,IF(B3024&lt;6600000,ROUND(ROUNDDOWN(B3024/4,-3)*3.2,0)-440000,IF(B3024&lt;8500000,ROUNDDOWN(B3024*0.9,0)-1100000,B3024-1950000))))))))</f>
        <v/>
      </c>
      <c r="G3024" s="21">
        <f>IF(F3024&gt;23500000,NA(),IF(F3024&lt;=4890000,1040000,IF(F3024&lt;=6550000,670000,620000)))</f>
        <v/>
      </c>
      <c r="H3024" s="21">
        <f>IF(D3024&lt;=0,0,MAX(0,MIN(2000000,D3024-MIN(100000,ROUNDDOWN(F3024*0.05,0)))))</f>
        <v/>
      </c>
      <c r="I3024" s="21">
        <f>IF(C3024&lt;=2000,0,MIN(C3024,ROUNDDOWN(F3024*0.4,0))-2000)</f>
        <v/>
      </c>
      <c r="J3024" s="21">
        <f>MAX(0,ROUNDDOWN(F3024-E3024-G3024,-3))</f>
        <v/>
      </c>
      <c r="K3024" s="21">
        <f>MAX(0,ROUNDDOWN(F3024-E3024-G3024-H3024-I3024,-3))</f>
        <v/>
      </c>
      <c r="L3024" s="21">
        <f>MAX(0,ROUNDDOWN(F3024-E3024-G3024-H3024,-3))</f>
        <v/>
      </c>
      <c r="M3024" s="21">
        <f>IF(J3024&lt;=0,0,ROUNDDOWN((J3024*LOOKUP(J3024,{0,1950001,3300001,6950001,9000001,18000001,40000001},{0.05,0.1,0.2,0.23,0.33,0.4,0.45})-LOOKUP(J3024,{0,1950001,3300001,6950001,9000001,18000001,40000001},{0,97500,427500,636000,1536000,2796000,4796000}))*1.021,-2))</f>
        <v/>
      </c>
      <c r="N3024" s="21">
        <f>IF(K3024&lt;=0,0,ROUNDDOWN((K3024*LOOKUP(K3024,{0,1950001,3300001,6950001,9000001,18000001,40000001},{0.05,0.1,0.2,0.23,0.33,0.4,0.45})-LOOKUP(K3024,{0,1950001,3300001,6950001,9000001,18000001,40000001},{0,97500,427500,636000,1536000,2796000,4796000}))*1.021,-2))</f>
        <v/>
      </c>
      <c r="O3024" s="21">
        <f>IF(L3024&lt;=0,0,ROUNDDOWN((L3024*LOOKUP(L3024,{0,1950001,3300001,6950001,9000001,18000001,40000001},{0.05,0.1,0.2,0.23,0.33,0.4,0.45})-LOOKUP(L3024,{0,1950001,3300001,6950001,9000001,18000001,40000001},{0,97500,427500,636000,1536000,2796000,4796000}))*1.021,-2))</f>
        <v/>
      </c>
      <c r="P3024" s="21">
        <f>MAX(0,ROUNDDOWN(F3024-E3024-430000,-3))</f>
        <v/>
      </c>
      <c r="Q3024" s="21">
        <f>MAX(0,ROUNDDOWN(F3024-E3024-430000-H3024,-3))</f>
        <v/>
      </c>
      <c r="R3024" s="21">
        <f>IF(F3024&lt;=450000,0,MAX(0,P3024*0.06-MIN(50000,P3024)*0.03))</f>
        <v/>
      </c>
      <c r="S3024" s="21">
        <f>IF(F3024&lt;=450000,0,MAX(0,P3024*0.04-MIN(50000,P3024)*0.02))</f>
        <v/>
      </c>
      <c r="T3024" s="21">
        <f>IF(F3024&lt;=450000,0,MAX(0,Q3024*0.06-MIN(50000,Q3024)*0.03))</f>
        <v/>
      </c>
      <c r="U3024" s="21">
        <f>IF(F3024&lt;=450000,0,MAX(0,Q3024*0.04-MIN(50000,Q3024)*0.02))</f>
        <v/>
      </c>
      <c r="V3024" s="21">
        <f>50000+MAX(0,G3024-480000)</f>
        <v/>
      </c>
      <c r="W3024" s="21">
        <f>P3024-V3024</f>
        <v/>
      </c>
      <c r="X3024" s="21">
        <f>Q3024-V3024</f>
        <v/>
      </c>
      <c r="Y3024" s="22">
        <f>IF(W3024&lt;0,0.9,LOOKUP(W3024,{0,1950001,3300001,6950001,9000001,18000001,40000001},{0.84895,0.7979,0.6958,0.66517,0.56307,0.4916,0.44055}))</f>
        <v/>
      </c>
      <c r="Z3024" s="22">
        <f>IF(X3024&lt;0,0.9,LOOKUP(X3024,{0,1950001,3300001,6950001,9000001,18000001,40000001},{0.84895,0.7979,0.6958,0.66517,0.56307,0.4916,0.44055}))</f>
        <v/>
      </c>
      <c r="AA3024" s="22">
        <f>IF(W3024&lt;0,0,CHOOSE(MATCH(W3024,{0,1950001,3300001,6950001,9000001},1),5.105/84.895,10.21/79.79,20.42/69.58,23.483/66.517,33.693/56.307))</f>
        <v/>
      </c>
      <c r="AB3024" s="21">
        <f>IF(C3024&lt;=2000,0,(MIN(C3024,ROUNDDOWN(F3024*0.3,0))-2000)*0.1)</f>
        <v/>
      </c>
      <c r="AC3024" s="21">
        <f>IF(C3024&lt;=2000,0,MIN((C3024-2000)*Y3024,(R3024+S3024)*0.2))</f>
        <v/>
      </c>
      <c r="AD3024" s="21">
        <f>IF(C3024&lt;=2000,0,MIN((C3024-2000)*Z3024,(T3024+U3024)*0.2))</f>
        <v/>
      </c>
      <c r="AE3024" s="21">
        <f>AC3024*AA3024</f>
        <v/>
      </c>
      <c r="AF3024" s="21">
        <f>ROUNDDOWN(R3024,-2)+ROUNDDOWN(S3024,-2)</f>
        <v/>
      </c>
      <c r="AG3024" s="21">
        <f>ROUNDDOWN(MAX(0,R3024-(AB3024+AC3024+AE3024)*0.6),-2)+ROUNDDOWN(MAX(0,S3024-(AB3024+AC3024+AE3024)*0.4),-2)</f>
        <v/>
      </c>
      <c r="AH3024" s="21">
        <f>ROUNDDOWN(MAX(0,T3024-(AB3024+AD3024)*0.6),-2)+ROUNDDOWN(MAX(0,U3024-(AB3024+AD3024)*0.4),-2)</f>
        <v/>
      </c>
      <c r="AI3024" s="21">
        <f>ROUNDDOWN(T3024,-2)+ROUNDDOWN(U3024,-2)</f>
        <v/>
      </c>
      <c r="AJ3024" s="21">
        <f>M3024+AF3024</f>
        <v/>
      </c>
      <c r="AK3024" s="21">
        <f>M3024+AG3024</f>
        <v/>
      </c>
      <c r="AL3024" s="21">
        <f>N3024+AH3024</f>
        <v/>
      </c>
      <c r="AM3024" s="21">
        <f>O3024+AI3024</f>
        <v/>
      </c>
      <c r="AN3024" s="21">
        <f>N3024+AI3024</f>
        <v/>
      </c>
      <c r="AO3024" s="21">
        <f>ROUNDDOWN((R3024+S3024)*0.2/Y3024+2000,0)</f>
        <v/>
      </c>
      <c r="AP3024" s="21">
        <f>ROUNDDOWN((T3024+U3024)*0.2/Z3024+2000,0)</f>
        <v/>
      </c>
      <c r="AQ3024" s="21">
        <f>AL3024-AK3024</f>
        <v/>
      </c>
      <c r="AR3024" s="21">
        <f>AM3024-AK3024</f>
        <v/>
      </c>
      <c r="AS3024" s="21">
        <f>AM3024-AL3024</f>
        <v/>
      </c>
      <c r="AT3024" s="21">
        <f>AK3024+C3024-AJ3024</f>
        <v/>
      </c>
      <c r="AU3024" s="21">
        <f>AL3024+C3024-AM3024</f>
        <v/>
      </c>
      <c r="AV3024" s="21">
        <f>AN3024+C3024-AM3024</f>
        <v/>
      </c>
    </row>
    <row r="3025">
      <c r="A3025" t="inlineStr">
        <is>
          <t>1万円刻み</t>
        </is>
      </c>
      <c r="B3025" s="21">
        <f>'5_1万円刻み'!$A$1262</f>
        <v/>
      </c>
      <c r="C3025" s="21">
        <f>AO3025</f>
        <v/>
      </c>
      <c r="D3025" s="21" t="n">
        <v>0</v>
      </c>
      <c r="E3025" s="21">
        <f>ROUND(MIN(B3025/12,650000)*12*0.0915+MIN(B3025/12,1390000)*12*(0.0504+0)+B3025*0.005,0)</f>
        <v/>
      </c>
      <c r="F3025" s="21">
        <f>IF(B3025&lt;741000,0,IF(B3025&lt;2191000,B3025-740000,IF(B3025&lt;2193000,1451000,IF(B3025&lt;2196000,1453000,IF(B3025&lt;2200000,1456000,IF(B3025&lt;3600000,ROUND(ROUNDDOWN(B3025/4,-3)*2.8,0)-80000,IF(B3025&lt;6600000,ROUND(ROUNDDOWN(B3025/4,-3)*3.2,0)-440000,IF(B3025&lt;8500000,ROUNDDOWN(B3025*0.9,0)-1100000,B3025-1950000))))))))</f>
        <v/>
      </c>
      <c r="G3025" s="21">
        <f>IF(F3025&gt;23500000,NA(),IF(F3025&lt;=4890000,1040000,IF(F3025&lt;=6550000,670000,620000)))</f>
        <v/>
      </c>
      <c r="H3025" s="21">
        <f>IF(D3025&lt;=0,0,MAX(0,MIN(2000000,D3025-MIN(100000,ROUNDDOWN(F3025*0.05,0)))))</f>
        <v/>
      </c>
      <c r="I3025" s="21">
        <f>IF(C3025&lt;=2000,0,MIN(C3025,ROUNDDOWN(F3025*0.4,0))-2000)</f>
        <v/>
      </c>
      <c r="J3025" s="21">
        <f>MAX(0,ROUNDDOWN(F3025-E3025-G3025,-3))</f>
        <v/>
      </c>
      <c r="K3025" s="21">
        <f>MAX(0,ROUNDDOWN(F3025-E3025-G3025-H3025-I3025,-3))</f>
        <v/>
      </c>
      <c r="L3025" s="21">
        <f>MAX(0,ROUNDDOWN(F3025-E3025-G3025-H3025,-3))</f>
        <v/>
      </c>
      <c r="M3025" s="21">
        <f>IF(J3025&lt;=0,0,ROUNDDOWN((J3025*LOOKUP(J3025,{0,1950001,3300001,6950001,9000001,18000001,40000001},{0.05,0.1,0.2,0.23,0.33,0.4,0.45})-LOOKUP(J3025,{0,1950001,3300001,6950001,9000001,18000001,40000001},{0,97500,427500,636000,1536000,2796000,4796000}))*1.021,-2))</f>
        <v/>
      </c>
      <c r="N3025" s="21">
        <f>IF(K3025&lt;=0,0,ROUNDDOWN((K3025*LOOKUP(K3025,{0,1950001,3300001,6950001,9000001,18000001,40000001},{0.05,0.1,0.2,0.23,0.33,0.4,0.45})-LOOKUP(K3025,{0,1950001,3300001,6950001,9000001,18000001,40000001},{0,97500,427500,636000,1536000,2796000,4796000}))*1.021,-2))</f>
        <v/>
      </c>
      <c r="O3025" s="21">
        <f>IF(L3025&lt;=0,0,ROUNDDOWN((L3025*LOOKUP(L3025,{0,1950001,3300001,6950001,9000001,18000001,40000001},{0.05,0.1,0.2,0.23,0.33,0.4,0.45})-LOOKUP(L3025,{0,1950001,3300001,6950001,9000001,18000001,40000001},{0,97500,427500,636000,1536000,2796000,4796000}))*1.021,-2))</f>
        <v/>
      </c>
      <c r="P3025" s="21">
        <f>MAX(0,ROUNDDOWN(F3025-E3025-430000,-3))</f>
        <v/>
      </c>
      <c r="Q3025" s="21">
        <f>MAX(0,ROUNDDOWN(F3025-E3025-430000-H3025,-3))</f>
        <v/>
      </c>
      <c r="R3025" s="21">
        <f>IF(F3025&lt;=450000,0,MAX(0,P3025*0.06-MIN(50000,P3025)*0.03))</f>
        <v/>
      </c>
      <c r="S3025" s="21">
        <f>IF(F3025&lt;=450000,0,MAX(0,P3025*0.04-MIN(50000,P3025)*0.02))</f>
        <v/>
      </c>
      <c r="T3025" s="21">
        <f>IF(F3025&lt;=450000,0,MAX(0,Q3025*0.06-MIN(50000,Q3025)*0.03))</f>
        <v/>
      </c>
      <c r="U3025" s="21">
        <f>IF(F3025&lt;=450000,0,MAX(0,Q3025*0.04-MIN(50000,Q3025)*0.02))</f>
        <v/>
      </c>
      <c r="V3025" s="21">
        <f>50000+MAX(0,G3025-480000)</f>
        <v/>
      </c>
      <c r="W3025" s="21">
        <f>P3025-V3025</f>
        <v/>
      </c>
      <c r="X3025" s="21">
        <f>Q3025-V3025</f>
        <v/>
      </c>
      <c r="Y3025" s="22">
        <f>IF(W3025&lt;0,0.9,LOOKUP(W3025,{0,1950001,3300001,6950001,9000001,18000001,40000001},{0.84895,0.7979,0.6958,0.66517,0.56307,0.4916,0.44055}))</f>
        <v/>
      </c>
      <c r="Z3025" s="22">
        <f>IF(X3025&lt;0,0.9,LOOKUP(X3025,{0,1950001,3300001,6950001,9000001,18000001,40000001},{0.84895,0.7979,0.6958,0.66517,0.56307,0.4916,0.44055}))</f>
        <v/>
      </c>
      <c r="AA3025" s="22">
        <f>IF(W3025&lt;0,0,CHOOSE(MATCH(W3025,{0,1950001,3300001,6950001,9000001},1),5.105/84.895,10.21/79.79,20.42/69.58,23.483/66.517,33.693/56.307))</f>
        <v/>
      </c>
      <c r="AB3025" s="21">
        <f>IF(C3025&lt;=2000,0,(MIN(C3025,ROUNDDOWN(F3025*0.3,0))-2000)*0.1)</f>
        <v/>
      </c>
      <c r="AC3025" s="21">
        <f>IF(C3025&lt;=2000,0,MIN((C3025-2000)*Y3025,(R3025+S3025)*0.2))</f>
        <v/>
      </c>
      <c r="AD3025" s="21">
        <f>IF(C3025&lt;=2000,0,MIN((C3025-2000)*Z3025,(T3025+U3025)*0.2))</f>
        <v/>
      </c>
      <c r="AE3025" s="21">
        <f>AC3025*AA3025</f>
        <v/>
      </c>
      <c r="AF3025" s="21">
        <f>ROUNDDOWN(R3025,-2)+ROUNDDOWN(S3025,-2)</f>
        <v/>
      </c>
      <c r="AG3025" s="21">
        <f>ROUNDDOWN(MAX(0,R3025-(AB3025+AC3025+AE3025)*0.6),-2)+ROUNDDOWN(MAX(0,S3025-(AB3025+AC3025+AE3025)*0.4),-2)</f>
        <v/>
      </c>
      <c r="AH3025" s="21">
        <f>ROUNDDOWN(MAX(0,T3025-(AB3025+AD3025)*0.6),-2)+ROUNDDOWN(MAX(0,U3025-(AB3025+AD3025)*0.4),-2)</f>
        <v/>
      </c>
      <c r="AI3025" s="21">
        <f>ROUNDDOWN(T3025,-2)+ROUNDDOWN(U3025,-2)</f>
        <v/>
      </c>
      <c r="AJ3025" s="21">
        <f>M3025+AF3025</f>
        <v/>
      </c>
      <c r="AK3025" s="21">
        <f>M3025+AG3025</f>
        <v/>
      </c>
      <c r="AL3025" s="21">
        <f>N3025+AH3025</f>
        <v/>
      </c>
      <c r="AM3025" s="21">
        <f>O3025+AI3025</f>
        <v/>
      </c>
      <c r="AN3025" s="21">
        <f>N3025+AI3025</f>
        <v/>
      </c>
      <c r="AO3025" s="21">
        <f>ROUNDDOWN((R3025+S3025)*0.2/Y3025+2000,0)</f>
        <v/>
      </c>
      <c r="AP3025" s="21">
        <f>ROUNDDOWN((T3025+U3025)*0.2/Z3025+2000,0)</f>
        <v/>
      </c>
      <c r="AQ3025" s="21">
        <f>AL3025-AK3025</f>
        <v/>
      </c>
      <c r="AR3025" s="21">
        <f>AM3025-AK3025</f>
        <v/>
      </c>
      <c r="AS3025" s="21">
        <f>AM3025-AL3025</f>
        <v/>
      </c>
      <c r="AT3025" s="21">
        <f>AK3025+C3025-AJ3025</f>
        <v/>
      </c>
      <c r="AU3025" s="21">
        <f>AL3025+C3025-AM3025</f>
        <v/>
      </c>
      <c r="AV3025" s="21">
        <f>AN3025+C3025-AM3025</f>
        <v/>
      </c>
    </row>
    <row r="3026">
      <c r="A3026" t="inlineStr">
        <is>
          <t>1万円刻み</t>
        </is>
      </c>
      <c r="B3026" s="21">
        <f>'5_1万円刻み'!$A$1263</f>
        <v/>
      </c>
      <c r="C3026" s="21">
        <f>AO3026</f>
        <v/>
      </c>
      <c r="D3026" s="21" t="n">
        <v>0</v>
      </c>
      <c r="E3026" s="21">
        <f>ROUND(MIN(B3026/12,650000)*12*0.0915+MIN(B3026/12,1390000)*12*(0.0504+0)+B3026*0.005,0)</f>
        <v/>
      </c>
      <c r="F3026" s="21">
        <f>IF(B3026&lt;741000,0,IF(B3026&lt;2191000,B3026-740000,IF(B3026&lt;2193000,1451000,IF(B3026&lt;2196000,1453000,IF(B3026&lt;2200000,1456000,IF(B3026&lt;3600000,ROUND(ROUNDDOWN(B3026/4,-3)*2.8,0)-80000,IF(B3026&lt;6600000,ROUND(ROUNDDOWN(B3026/4,-3)*3.2,0)-440000,IF(B3026&lt;8500000,ROUNDDOWN(B3026*0.9,0)-1100000,B3026-1950000))))))))</f>
        <v/>
      </c>
      <c r="G3026" s="21">
        <f>IF(F3026&gt;23500000,NA(),IF(F3026&lt;=4890000,1040000,IF(F3026&lt;=6550000,670000,620000)))</f>
        <v/>
      </c>
      <c r="H3026" s="21">
        <f>IF(D3026&lt;=0,0,MAX(0,MIN(2000000,D3026-MIN(100000,ROUNDDOWN(F3026*0.05,0)))))</f>
        <v/>
      </c>
      <c r="I3026" s="21">
        <f>IF(C3026&lt;=2000,0,MIN(C3026,ROUNDDOWN(F3026*0.4,0))-2000)</f>
        <v/>
      </c>
      <c r="J3026" s="21">
        <f>MAX(0,ROUNDDOWN(F3026-E3026-G3026,-3))</f>
        <v/>
      </c>
      <c r="K3026" s="21">
        <f>MAX(0,ROUNDDOWN(F3026-E3026-G3026-H3026-I3026,-3))</f>
        <v/>
      </c>
      <c r="L3026" s="21">
        <f>MAX(0,ROUNDDOWN(F3026-E3026-G3026-H3026,-3))</f>
        <v/>
      </c>
      <c r="M3026" s="21">
        <f>IF(J3026&lt;=0,0,ROUNDDOWN((J3026*LOOKUP(J3026,{0,1950001,3300001,6950001,9000001,18000001,40000001},{0.05,0.1,0.2,0.23,0.33,0.4,0.45})-LOOKUP(J3026,{0,1950001,3300001,6950001,9000001,18000001,40000001},{0,97500,427500,636000,1536000,2796000,4796000}))*1.021,-2))</f>
        <v/>
      </c>
      <c r="N3026" s="21">
        <f>IF(K3026&lt;=0,0,ROUNDDOWN((K3026*LOOKUP(K3026,{0,1950001,3300001,6950001,9000001,18000001,40000001},{0.05,0.1,0.2,0.23,0.33,0.4,0.45})-LOOKUP(K3026,{0,1950001,3300001,6950001,9000001,18000001,40000001},{0,97500,427500,636000,1536000,2796000,4796000}))*1.021,-2))</f>
        <v/>
      </c>
      <c r="O3026" s="21">
        <f>IF(L3026&lt;=0,0,ROUNDDOWN((L3026*LOOKUP(L3026,{0,1950001,3300001,6950001,9000001,18000001,40000001},{0.05,0.1,0.2,0.23,0.33,0.4,0.45})-LOOKUP(L3026,{0,1950001,3300001,6950001,9000001,18000001,40000001},{0,97500,427500,636000,1536000,2796000,4796000}))*1.021,-2))</f>
        <v/>
      </c>
      <c r="P3026" s="21">
        <f>MAX(0,ROUNDDOWN(F3026-E3026-430000,-3))</f>
        <v/>
      </c>
      <c r="Q3026" s="21">
        <f>MAX(0,ROUNDDOWN(F3026-E3026-430000-H3026,-3))</f>
        <v/>
      </c>
      <c r="R3026" s="21">
        <f>IF(F3026&lt;=450000,0,MAX(0,P3026*0.06-MIN(50000,P3026)*0.03))</f>
        <v/>
      </c>
      <c r="S3026" s="21">
        <f>IF(F3026&lt;=450000,0,MAX(0,P3026*0.04-MIN(50000,P3026)*0.02))</f>
        <v/>
      </c>
      <c r="T3026" s="21">
        <f>IF(F3026&lt;=450000,0,MAX(0,Q3026*0.06-MIN(50000,Q3026)*0.03))</f>
        <v/>
      </c>
      <c r="U3026" s="21">
        <f>IF(F3026&lt;=450000,0,MAX(0,Q3026*0.04-MIN(50000,Q3026)*0.02))</f>
        <v/>
      </c>
      <c r="V3026" s="21">
        <f>50000+MAX(0,G3026-480000)</f>
        <v/>
      </c>
      <c r="W3026" s="21">
        <f>P3026-V3026</f>
        <v/>
      </c>
      <c r="X3026" s="21">
        <f>Q3026-V3026</f>
        <v/>
      </c>
      <c r="Y3026" s="22">
        <f>IF(W3026&lt;0,0.9,LOOKUP(W3026,{0,1950001,3300001,6950001,9000001,18000001,40000001},{0.84895,0.7979,0.6958,0.66517,0.56307,0.4916,0.44055}))</f>
        <v/>
      </c>
      <c r="Z3026" s="22">
        <f>IF(X3026&lt;0,0.9,LOOKUP(X3026,{0,1950001,3300001,6950001,9000001,18000001,40000001},{0.84895,0.7979,0.6958,0.66517,0.56307,0.4916,0.44055}))</f>
        <v/>
      </c>
      <c r="AA3026" s="22">
        <f>IF(W3026&lt;0,0,CHOOSE(MATCH(W3026,{0,1950001,3300001,6950001,9000001},1),5.105/84.895,10.21/79.79,20.42/69.58,23.483/66.517,33.693/56.307))</f>
        <v/>
      </c>
      <c r="AB3026" s="21">
        <f>IF(C3026&lt;=2000,0,(MIN(C3026,ROUNDDOWN(F3026*0.3,0))-2000)*0.1)</f>
        <v/>
      </c>
      <c r="AC3026" s="21">
        <f>IF(C3026&lt;=2000,0,MIN((C3026-2000)*Y3026,(R3026+S3026)*0.2))</f>
        <v/>
      </c>
      <c r="AD3026" s="21">
        <f>IF(C3026&lt;=2000,0,MIN((C3026-2000)*Z3026,(T3026+U3026)*0.2))</f>
        <v/>
      </c>
      <c r="AE3026" s="21">
        <f>AC3026*AA3026</f>
        <v/>
      </c>
      <c r="AF3026" s="21">
        <f>ROUNDDOWN(R3026,-2)+ROUNDDOWN(S3026,-2)</f>
        <v/>
      </c>
      <c r="AG3026" s="21">
        <f>ROUNDDOWN(MAX(0,R3026-(AB3026+AC3026+AE3026)*0.6),-2)+ROUNDDOWN(MAX(0,S3026-(AB3026+AC3026+AE3026)*0.4),-2)</f>
        <v/>
      </c>
      <c r="AH3026" s="21">
        <f>ROUNDDOWN(MAX(0,T3026-(AB3026+AD3026)*0.6),-2)+ROUNDDOWN(MAX(0,U3026-(AB3026+AD3026)*0.4),-2)</f>
        <v/>
      </c>
      <c r="AI3026" s="21">
        <f>ROUNDDOWN(T3026,-2)+ROUNDDOWN(U3026,-2)</f>
        <v/>
      </c>
      <c r="AJ3026" s="21">
        <f>M3026+AF3026</f>
        <v/>
      </c>
      <c r="AK3026" s="21">
        <f>M3026+AG3026</f>
        <v/>
      </c>
      <c r="AL3026" s="21">
        <f>N3026+AH3026</f>
        <v/>
      </c>
      <c r="AM3026" s="21">
        <f>O3026+AI3026</f>
        <v/>
      </c>
      <c r="AN3026" s="21">
        <f>N3026+AI3026</f>
        <v/>
      </c>
      <c r="AO3026" s="21">
        <f>ROUNDDOWN((R3026+S3026)*0.2/Y3026+2000,0)</f>
        <v/>
      </c>
      <c r="AP3026" s="21">
        <f>ROUNDDOWN((T3026+U3026)*0.2/Z3026+2000,0)</f>
        <v/>
      </c>
      <c r="AQ3026" s="21">
        <f>AL3026-AK3026</f>
        <v/>
      </c>
      <c r="AR3026" s="21">
        <f>AM3026-AK3026</f>
        <v/>
      </c>
      <c r="AS3026" s="21">
        <f>AM3026-AL3026</f>
        <v/>
      </c>
      <c r="AT3026" s="21">
        <f>AK3026+C3026-AJ3026</f>
        <v/>
      </c>
      <c r="AU3026" s="21">
        <f>AL3026+C3026-AM3026</f>
        <v/>
      </c>
      <c r="AV3026" s="21">
        <f>AN3026+C3026-AM3026</f>
        <v/>
      </c>
    </row>
    <row r="3027">
      <c r="A3027" t="inlineStr">
        <is>
          <t>1万円刻み</t>
        </is>
      </c>
      <c r="B3027" s="21">
        <f>'5_1万円刻み'!$A$1264</f>
        <v/>
      </c>
      <c r="C3027" s="21">
        <f>AO3027</f>
        <v/>
      </c>
      <c r="D3027" s="21" t="n">
        <v>0</v>
      </c>
      <c r="E3027" s="21">
        <f>ROUND(MIN(B3027/12,650000)*12*0.0915+MIN(B3027/12,1390000)*12*(0.0504+0)+B3027*0.005,0)</f>
        <v/>
      </c>
      <c r="F3027" s="21">
        <f>IF(B3027&lt;741000,0,IF(B3027&lt;2191000,B3027-740000,IF(B3027&lt;2193000,1451000,IF(B3027&lt;2196000,1453000,IF(B3027&lt;2200000,1456000,IF(B3027&lt;3600000,ROUND(ROUNDDOWN(B3027/4,-3)*2.8,0)-80000,IF(B3027&lt;6600000,ROUND(ROUNDDOWN(B3027/4,-3)*3.2,0)-440000,IF(B3027&lt;8500000,ROUNDDOWN(B3027*0.9,0)-1100000,B3027-1950000))))))))</f>
        <v/>
      </c>
      <c r="G3027" s="21">
        <f>IF(F3027&gt;23500000,NA(),IF(F3027&lt;=4890000,1040000,IF(F3027&lt;=6550000,670000,620000)))</f>
        <v/>
      </c>
      <c r="H3027" s="21">
        <f>IF(D3027&lt;=0,0,MAX(0,MIN(2000000,D3027-MIN(100000,ROUNDDOWN(F3027*0.05,0)))))</f>
        <v/>
      </c>
      <c r="I3027" s="21">
        <f>IF(C3027&lt;=2000,0,MIN(C3027,ROUNDDOWN(F3027*0.4,0))-2000)</f>
        <v/>
      </c>
      <c r="J3027" s="21">
        <f>MAX(0,ROUNDDOWN(F3027-E3027-G3027,-3))</f>
        <v/>
      </c>
      <c r="K3027" s="21">
        <f>MAX(0,ROUNDDOWN(F3027-E3027-G3027-H3027-I3027,-3))</f>
        <v/>
      </c>
      <c r="L3027" s="21">
        <f>MAX(0,ROUNDDOWN(F3027-E3027-G3027-H3027,-3))</f>
        <v/>
      </c>
      <c r="M3027" s="21">
        <f>IF(J3027&lt;=0,0,ROUNDDOWN((J3027*LOOKUP(J3027,{0,1950001,3300001,6950001,9000001,18000001,40000001},{0.05,0.1,0.2,0.23,0.33,0.4,0.45})-LOOKUP(J3027,{0,1950001,3300001,6950001,9000001,18000001,40000001},{0,97500,427500,636000,1536000,2796000,4796000}))*1.021,-2))</f>
        <v/>
      </c>
      <c r="N3027" s="21">
        <f>IF(K3027&lt;=0,0,ROUNDDOWN((K3027*LOOKUP(K3027,{0,1950001,3300001,6950001,9000001,18000001,40000001},{0.05,0.1,0.2,0.23,0.33,0.4,0.45})-LOOKUP(K3027,{0,1950001,3300001,6950001,9000001,18000001,40000001},{0,97500,427500,636000,1536000,2796000,4796000}))*1.021,-2))</f>
        <v/>
      </c>
      <c r="O3027" s="21">
        <f>IF(L3027&lt;=0,0,ROUNDDOWN((L3027*LOOKUP(L3027,{0,1950001,3300001,6950001,9000001,18000001,40000001},{0.05,0.1,0.2,0.23,0.33,0.4,0.45})-LOOKUP(L3027,{0,1950001,3300001,6950001,9000001,18000001,40000001},{0,97500,427500,636000,1536000,2796000,4796000}))*1.021,-2))</f>
        <v/>
      </c>
      <c r="P3027" s="21">
        <f>MAX(0,ROUNDDOWN(F3027-E3027-430000,-3))</f>
        <v/>
      </c>
      <c r="Q3027" s="21">
        <f>MAX(0,ROUNDDOWN(F3027-E3027-430000-H3027,-3))</f>
        <v/>
      </c>
      <c r="R3027" s="21">
        <f>IF(F3027&lt;=450000,0,MAX(0,P3027*0.06-MIN(50000,P3027)*0.03))</f>
        <v/>
      </c>
      <c r="S3027" s="21">
        <f>IF(F3027&lt;=450000,0,MAX(0,P3027*0.04-MIN(50000,P3027)*0.02))</f>
        <v/>
      </c>
      <c r="T3027" s="21">
        <f>IF(F3027&lt;=450000,0,MAX(0,Q3027*0.06-MIN(50000,Q3027)*0.03))</f>
        <v/>
      </c>
      <c r="U3027" s="21">
        <f>IF(F3027&lt;=450000,0,MAX(0,Q3027*0.04-MIN(50000,Q3027)*0.02))</f>
        <v/>
      </c>
      <c r="V3027" s="21">
        <f>50000+MAX(0,G3027-480000)</f>
        <v/>
      </c>
      <c r="W3027" s="21">
        <f>P3027-V3027</f>
        <v/>
      </c>
      <c r="X3027" s="21">
        <f>Q3027-V3027</f>
        <v/>
      </c>
      <c r="Y3027" s="22">
        <f>IF(W3027&lt;0,0.9,LOOKUP(W3027,{0,1950001,3300001,6950001,9000001,18000001,40000001},{0.84895,0.7979,0.6958,0.66517,0.56307,0.4916,0.44055}))</f>
        <v/>
      </c>
      <c r="Z3027" s="22">
        <f>IF(X3027&lt;0,0.9,LOOKUP(X3027,{0,1950001,3300001,6950001,9000001,18000001,40000001},{0.84895,0.7979,0.6958,0.66517,0.56307,0.4916,0.44055}))</f>
        <v/>
      </c>
      <c r="AA3027" s="22">
        <f>IF(W3027&lt;0,0,CHOOSE(MATCH(W3027,{0,1950001,3300001,6950001,9000001},1),5.105/84.895,10.21/79.79,20.42/69.58,23.483/66.517,33.693/56.307))</f>
        <v/>
      </c>
      <c r="AB3027" s="21">
        <f>IF(C3027&lt;=2000,0,(MIN(C3027,ROUNDDOWN(F3027*0.3,0))-2000)*0.1)</f>
        <v/>
      </c>
      <c r="AC3027" s="21">
        <f>IF(C3027&lt;=2000,0,MIN((C3027-2000)*Y3027,(R3027+S3027)*0.2))</f>
        <v/>
      </c>
      <c r="AD3027" s="21">
        <f>IF(C3027&lt;=2000,0,MIN((C3027-2000)*Z3027,(T3027+U3027)*0.2))</f>
        <v/>
      </c>
      <c r="AE3027" s="21">
        <f>AC3027*AA3027</f>
        <v/>
      </c>
      <c r="AF3027" s="21">
        <f>ROUNDDOWN(R3027,-2)+ROUNDDOWN(S3027,-2)</f>
        <v/>
      </c>
      <c r="AG3027" s="21">
        <f>ROUNDDOWN(MAX(0,R3027-(AB3027+AC3027+AE3027)*0.6),-2)+ROUNDDOWN(MAX(0,S3027-(AB3027+AC3027+AE3027)*0.4),-2)</f>
        <v/>
      </c>
      <c r="AH3027" s="21">
        <f>ROUNDDOWN(MAX(0,T3027-(AB3027+AD3027)*0.6),-2)+ROUNDDOWN(MAX(0,U3027-(AB3027+AD3027)*0.4),-2)</f>
        <v/>
      </c>
      <c r="AI3027" s="21">
        <f>ROUNDDOWN(T3027,-2)+ROUNDDOWN(U3027,-2)</f>
        <v/>
      </c>
      <c r="AJ3027" s="21">
        <f>M3027+AF3027</f>
        <v/>
      </c>
      <c r="AK3027" s="21">
        <f>M3027+AG3027</f>
        <v/>
      </c>
      <c r="AL3027" s="21">
        <f>N3027+AH3027</f>
        <v/>
      </c>
      <c r="AM3027" s="21">
        <f>O3027+AI3027</f>
        <v/>
      </c>
      <c r="AN3027" s="21">
        <f>N3027+AI3027</f>
        <v/>
      </c>
      <c r="AO3027" s="21">
        <f>ROUNDDOWN((R3027+S3027)*0.2/Y3027+2000,0)</f>
        <v/>
      </c>
      <c r="AP3027" s="21">
        <f>ROUNDDOWN((T3027+U3027)*0.2/Z3027+2000,0)</f>
        <v/>
      </c>
      <c r="AQ3027" s="21">
        <f>AL3027-AK3027</f>
        <v/>
      </c>
      <c r="AR3027" s="21">
        <f>AM3027-AK3027</f>
        <v/>
      </c>
      <c r="AS3027" s="21">
        <f>AM3027-AL3027</f>
        <v/>
      </c>
      <c r="AT3027" s="21">
        <f>AK3027+C3027-AJ3027</f>
        <v/>
      </c>
      <c r="AU3027" s="21">
        <f>AL3027+C3027-AM3027</f>
        <v/>
      </c>
      <c r="AV3027" s="21">
        <f>AN3027+C3027-AM3027</f>
        <v/>
      </c>
    </row>
    <row r="3028">
      <c r="A3028" t="inlineStr">
        <is>
          <t>1万円刻み</t>
        </is>
      </c>
      <c r="B3028" s="21">
        <f>'5_1万円刻み'!$A$1265</f>
        <v/>
      </c>
      <c r="C3028" s="21">
        <f>AO3028</f>
        <v/>
      </c>
      <c r="D3028" s="21" t="n">
        <v>0</v>
      </c>
      <c r="E3028" s="21">
        <f>ROUND(MIN(B3028/12,650000)*12*0.0915+MIN(B3028/12,1390000)*12*(0.0504+0)+B3028*0.005,0)</f>
        <v/>
      </c>
      <c r="F3028" s="21">
        <f>IF(B3028&lt;741000,0,IF(B3028&lt;2191000,B3028-740000,IF(B3028&lt;2193000,1451000,IF(B3028&lt;2196000,1453000,IF(B3028&lt;2200000,1456000,IF(B3028&lt;3600000,ROUND(ROUNDDOWN(B3028/4,-3)*2.8,0)-80000,IF(B3028&lt;6600000,ROUND(ROUNDDOWN(B3028/4,-3)*3.2,0)-440000,IF(B3028&lt;8500000,ROUNDDOWN(B3028*0.9,0)-1100000,B3028-1950000))))))))</f>
        <v/>
      </c>
      <c r="G3028" s="21">
        <f>IF(F3028&gt;23500000,NA(),IF(F3028&lt;=4890000,1040000,IF(F3028&lt;=6550000,670000,620000)))</f>
        <v/>
      </c>
      <c r="H3028" s="21">
        <f>IF(D3028&lt;=0,0,MAX(0,MIN(2000000,D3028-MIN(100000,ROUNDDOWN(F3028*0.05,0)))))</f>
        <v/>
      </c>
      <c r="I3028" s="21">
        <f>IF(C3028&lt;=2000,0,MIN(C3028,ROUNDDOWN(F3028*0.4,0))-2000)</f>
        <v/>
      </c>
      <c r="J3028" s="21">
        <f>MAX(0,ROUNDDOWN(F3028-E3028-G3028,-3))</f>
        <v/>
      </c>
      <c r="K3028" s="21">
        <f>MAX(0,ROUNDDOWN(F3028-E3028-G3028-H3028-I3028,-3))</f>
        <v/>
      </c>
      <c r="L3028" s="21">
        <f>MAX(0,ROUNDDOWN(F3028-E3028-G3028-H3028,-3))</f>
        <v/>
      </c>
      <c r="M3028" s="21">
        <f>IF(J3028&lt;=0,0,ROUNDDOWN((J3028*LOOKUP(J3028,{0,1950001,3300001,6950001,9000001,18000001,40000001},{0.05,0.1,0.2,0.23,0.33,0.4,0.45})-LOOKUP(J3028,{0,1950001,3300001,6950001,9000001,18000001,40000001},{0,97500,427500,636000,1536000,2796000,4796000}))*1.021,-2))</f>
        <v/>
      </c>
      <c r="N3028" s="21">
        <f>IF(K3028&lt;=0,0,ROUNDDOWN((K3028*LOOKUP(K3028,{0,1950001,3300001,6950001,9000001,18000001,40000001},{0.05,0.1,0.2,0.23,0.33,0.4,0.45})-LOOKUP(K3028,{0,1950001,3300001,6950001,9000001,18000001,40000001},{0,97500,427500,636000,1536000,2796000,4796000}))*1.021,-2))</f>
        <v/>
      </c>
      <c r="O3028" s="21">
        <f>IF(L3028&lt;=0,0,ROUNDDOWN((L3028*LOOKUP(L3028,{0,1950001,3300001,6950001,9000001,18000001,40000001},{0.05,0.1,0.2,0.23,0.33,0.4,0.45})-LOOKUP(L3028,{0,1950001,3300001,6950001,9000001,18000001,40000001},{0,97500,427500,636000,1536000,2796000,4796000}))*1.021,-2))</f>
        <v/>
      </c>
      <c r="P3028" s="21">
        <f>MAX(0,ROUNDDOWN(F3028-E3028-430000,-3))</f>
        <v/>
      </c>
      <c r="Q3028" s="21">
        <f>MAX(0,ROUNDDOWN(F3028-E3028-430000-H3028,-3))</f>
        <v/>
      </c>
      <c r="R3028" s="21">
        <f>IF(F3028&lt;=450000,0,MAX(0,P3028*0.06-MIN(50000,P3028)*0.03))</f>
        <v/>
      </c>
      <c r="S3028" s="21">
        <f>IF(F3028&lt;=450000,0,MAX(0,P3028*0.04-MIN(50000,P3028)*0.02))</f>
        <v/>
      </c>
      <c r="T3028" s="21">
        <f>IF(F3028&lt;=450000,0,MAX(0,Q3028*0.06-MIN(50000,Q3028)*0.03))</f>
        <v/>
      </c>
      <c r="U3028" s="21">
        <f>IF(F3028&lt;=450000,0,MAX(0,Q3028*0.04-MIN(50000,Q3028)*0.02))</f>
        <v/>
      </c>
      <c r="V3028" s="21">
        <f>50000+MAX(0,G3028-480000)</f>
        <v/>
      </c>
      <c r="W3028" s="21">
        <f>P3028-V3028</f>
        <v/>
      </c>
      <c r="X3028" s="21">
        <f>Q3028-V3028</f>
        <v/>
      </c>
      <c r="Y3028" s="22">
        <f>IF(W3028&lt;0,0.9,LOOKUP(W3028,{0,1950001,3300001,6950001,9000001,18000001,40000001},{0.84895,0.7979,0.6958,0.66517,0.56307,0.4916,0.44055}))</f>
        <v/>
      </c>
      <c r="Z3028" s="22">
        <f>IF(X3028&lt;0,0.9,LOOKUP(X3028,{0,1950001,3300001,6950001,9000001,18000001,40000001},{0.84895,0.7979,0.6958,0.66517,0.56307,0.4916,0.44055}))</f>
        <v/>
      </c>
      <c r="AA3028" s="22">
        <f>IF(W3028&lt;0,0,CHOOSE(MATCH(W3028,{0,1950001,3300001,6950001,9000001},1),5.105/84.895,10.21/79.79,20.42/69.58,23.483/66.517,33.693/56.307))</f>
        <v/>
      </c>
      <c r="AB3028" s="21">
        <f>IF(C3028&lt;=2000,0,(MIN(C3028,ROUNDDOWN(F3028*0.3,0))-2000)*0.1)</f>
        <v/>
      </c>
      <c r="AC3028" s="21">
        <f>IF(C3028&lt;=2000,0,MIN((C3028-2000)*Y3028,(R3028+S3028)*0.2))</f>
        <v/>
      </c>
      <c r="AD3028" s="21">
        <f>IF(C3028&lt;=2000,0,MIN((C3028-2000)*Z3028,(T3028+U3028)*0.2))</f>
        <v/>
      </c>
      <c r="AE3028" s="21">
        <f>AC3028*AA3028</f>
        <v/>
      </c>
      <c r="AF3028" s="21">
        <f>ROUNDDOWN(R3028,-2)+ROUNDDOWN(S3028,-2)</f>
        <v/>
      </c>
      <c r="AG3028" s="21">
        <f>ROUNDDOWN(MAX(0,R3028-(AB3028+AC3028+AE3028)*0.6),-2)+ROUNDDOWN(MAX(0,S3028-(AB3028+AC3028+AE3028)*0.4),-2)</f>
        <v/>
      </c>
      <c r="AH3028" s="21">
        <f>ROUNDDOWN(MAX(0,T3028-(AB3028+AD3028)*0.6),-2)+ROUNDDOWN(MAX(0,U3028-(AB3028+AD3028)*0.4),-2)</f>
        <v/>
      </c>
      <c r="AI3028" s="21">
        <f>ROUNDDOWN(T3028,-2)+ROUNDDOWN(U3028,-2)</f>
        <v/>
      </c>
      <c r="AJ3028" s="21">
        <f>M3028+AF3028</f>
        <v/>
      </c>
      <c r="AK3028" s="21">
        <f>M3028+AG3028</f>
        <v/>
      </c>
      <c r="AL3028" s="21">
        <f>N3028+AH3028</f>
        <v/>
      </c>
      <c r="AM3028" s="21">
        <f>O3028+AI3028</f>
        <v/>
      </c>
      <c r="AN3028" s="21">
        <f>N3028+AI3028</f>
        <v/>
      </c>
      <c r="AO3028" s="21">
        <f>ROUNDDOWN((R3028+S3028)*0.2/Y3028+2000,0)</f>
        <v/>
      </c>
      <c r="AP3028" s="21">
        <f>ROUNDDOWN((T3028+U3028)*0.2/Z3028+2000,0)</f>
        <v/>
      </c>
      <c r="AQ3028" s="21">
        <f>AL3028-AK3028</f>
        <v/>
      </c>
      <c r="AR3028" s="21">
        <f>AM3028-AK3028</f>
        <v/>
      </c>
      <c r="AS3028" s="21">
        <f>AM3028-AL3028</f>
        <v/>
      </c>
      <c r="AT3028" s="21">
        <f>AK3028+C3028-AJ3028</f>
        <v/>
      </c>
      <c r="AU3028" s="21">
        <f>AL3028+C3028-AM3028</f>
        <v/>
      </c>
      <c r="AV3028" s="21">
        <f>AN3028+C3028-AM3028</f>
        <v/>
      </c>
    </row>
    <row r="3029">
      <c r="A3029" t="inlineStr">
        <is>
          <t>1万円刻み</t>
        </is>
      </c>
      <c r="B3029" s="21">
        <f>'5_1万円刻み'!$A$1266</f>
        <v/>
      </c>
      <c r="C3029" s="21">
        <f>AO3029</f>
        <v/>
      </c>
      <c r="D3029" s="21" t="n">
        <v>0</v>
      </c>
      <c r="E3029" s="21">
        <f>ROUND(MIN(B3029/12,650000)*12*0.0915+MIN(B3029/12,1390000)*12*(0.0504+0)+B3029*0.005,0)</f>
        <v/>
      </c>
      <c r="F3029" s="21">
        <f>IF(B3029&lt;741000,0,IF(B3029&lt;2191000,B3029-740000,IF(B3029&lt;2193000,1451000,IF(B3029&lt;2196000,1453000,IF(B3029&lt;2200000,1456000,IF(B3029&lt;3600000,ROUND(ROUNDDOWN(B3029/4,-3)*2.8,0)-80000,IF(B3029&lt;6600000,ROUND(ROUNDDOWN(B3029/4,-3)*3.2,0)-440000,IF(B3029&lt;8500000,ROUNDDOWN(B3029*0.9,0)-1100000,B3029-1950000))))))))</f>
        <v/>
      </c>
      <c r="G3029" s="21">
        <f>IF(F3029&gt;23500000,NA(),IF(F3029&lt;=4890000,1040000,IF(F3029&lt;=6550000,670000,620000)))</f>
        <v/>
      </c>
      <c r="H3029" s="21">
        <f>IF(D3029&lt;=0,0,MAX(0,MIN(2000000,D3029-MIN(100000,ROUNDDOWN(F3029*0.05,0)))))</f>
        <v/>
      </c>
      <c r="I3029" s="21">
        <f>IF(C3029&lt;=2000,0,MIN(C3029,ROUNDDOWN(F3029*0.4,0))-2000)</f>
        <v/>
      </c>
      <c r="J3029" s="21">
        <f>MAX(0,ROUNDDOWN(F3029-E3029-G3029,-3))</f>
        <v/>
      </c>
      <c r="K3029" s="21">
        <f>MAX(0,ROUNDDOWN(F3029-E3029-G3029-H3029-I3029,-3))</f>
        <v/>
      </c>
      <c r="L3029" s="21">
        <f>MAX(0,ROUNDDOWN(F3029-E3029-G3029-H3029,-3))</f>
        <v/>
      </c>
      <c r="M3029" s="21">
        <f>IF(J3029&lt;=0,0,ROUNDDOWN((J3029*LOOKUP(J3029,{0,1950001,3300001,6950001,9000001,18000001,40000001},{0.05,0.1,0.2,0.23,0.33,0.4,0.45})-LOOKUP(J3029,{0,1950001,3300001,6950001,9000001,18000001,40000001},{0,97500,427500,636000,1536000,2796000,4796000}))*1.021,-2))</f>
        <v/>
      </c>
      <c r="N3029" s="21">
        <f>IF(K3029&lt;=0,0,ROUNDDOWN((K3029*LOOKUP(K3029,{0,1950001,3300001,6950001,9000001,18000001,40000001},{0.05,0.1,0.2,0.23,0.33,0.4,0.45})-LOOKUP(K3029,{0,1950001,3300001,6950001,9000001,18000001,40000001},{0,97500,427500,636000,1536000,2796000,4796000}))*1.021,-2))</f>
        <v/>
      </c>
      <c r="O3029" s="21">
        <f>IF(L3029&lt;=0,0,ROUNDDOWN((L3029*LOOKUP(L3029,{0,1950001,3300001,6950001,9000001,18000001,40000001},{0.05,0.1,0.2,0.23,0.33,0.4,0.45})-LOOKUP(L3029,{0,1950001,3300001,6950001,9000001,18000001,40000001},{0,97500,427500,636000,1536000,2796000,4796000}))*1.021,-2))</f>
        <v/>
      </c>
      <c r="P3029" s="21">
        <f>MAX(0,ROUNDDOWN(F3029-E3029-430000,-3))</f>
        <v/>
      </c>
      <c r="Q3029" s="21">
        <f>MAX(0,ROUNDDOWN(F3029-E3029-430000-H3029,-3))</f>
        <v/>
      </c>
      <c r="R3029" s="21">
        <f>IF(F3029&lt;=450000,0,MAX(0,P3029*0.06-MIN(50000,P3029)*0.03))</f>
        <v/>
      </c>
      <c r="S3029" s="21">
        <f>IF(F3029&lt;=450000,0,MAX(0,P3029*0.04-MIN(50000,P3029)*0.02))</f>
        <v/>
      </c>
      <c r="T3029" s="21">
        <f>IF(F3029&lt;=450000,0,MAX(0,Q3029*0.06-MIN(50000,Q3029)*0.03))</f>
        <v/>
      </c>
      <c r="U3029" s="21">
        <f>IF(F3029&lt;=450000,0,MAX(0,Q3029*0.04-MIN(50000,Q3029)*0.02))</f>
        <v/>
      </c>
      <c r="V3029" s="21">
        <f>50000+MAX(0,G3029-480000)</f>
        <v/>
      </c>
      <c r="W3029" s="21">
        <f>P3029-V3029</f>
        <v/>
      </c>
      <c r="X3029" s="21">
        <f>Q3029-V3029</f>
        <v/>
      </c>
      <c r="Y3029" s="22">
        <f>IF(W3029&lt;0,0.9,LOOKUP(W3029,{0,1950001,3300001,6950001,9000001,18000001,40000001},{0.84895,0.7979,0.6958,0.66517,0.56307,0.4916,0.44055}))</f>
        <v/>
      </c>
      <c r="Z3029" s="22">
        <f>IF(X3029&lt;0,0.9,LOOKUP(X3029,{0,1950001,3300001,6950001,9000001,18000001,40000001},{0.84895,0.7979,0.6958,0.66517,0.56307,0.4916,0.44055}))</f>
        <v/>
      </c>
      <c r="AA3029" s="22">
        <f>IF(W3029&lt;0,0,CHOOSE(MATCH(W3029,{0,1950001,3300001,6950001,9000001},1),5.105/84.895,10.21/79.79,20.42/69.58,23.483/66.517,33.693/56.307))</f>
        <v/>
      </c>
      <c r="AB3029" s="21">
        <f>IF(C3029&lt;=2000,0,(MIN(C3029,ROUNDDOWN(F3029*0.3,0))-2000)*0.1)</f>
        <v/>
      </c>
      <c r="AC3029" s="21">
        <f>IF(C3029&lt;=2000,0,MIN((C3029-2000)*Y3029,(R3029+S3029)*0.2))</f>
        <v/>
      </c>
      <c r="AD3029" s="21">
        <f>IF(C3029&lt;=2000,0,MIN((C3029-2000)*Z3029,(T3029+U3029)*0.2))</f>
        <v/>
      </c>
      <c r="AE3029" s="21">
        <f>AC3029*AA3029</f>
        <v/>
      </c>
      <c r="AF3029" s="21">
        <f>ROUNDDOWN(R3029,-2)+ROUNDDOWN(S3029,-2)</f>
        <v/>
      </c>
      <c r="AG3029" s="21">
        <f>ROUNDDOWN(MAX(0,R3029-(AB3029+AC3029+AE3029)*0.6),-2)+ROUNDDOWN(MAX(0,S3029-(AB3029+AC3029+AE3029)*0.4),-2)</f>
        <v/>
      </c>
      <c r="AH3029" s="21">
        <f>ROUNDDOWN(MAX(0,T3029-(AB3029+AD3029)*0.6),-2)+ROUNDDOWN(MAX(0,U3029-(AB3029+AD3029)*0.4),-2)</f>
        <v/>
      </c>
      <c r="AI3029" s="21">
        <f>ROUNDDOWN(T3029,-2)+ROUNDDOWN(U3029,-2)</f>
        <v/>
      </c>
      <c r="AJ3029" s="21">
        <f>M3029+AF3029</f>
        <v/>
      </c>
      <c r="AK3029" s="21">
        <f>M3029+AG3029</f>
        <v/>
      </c>
      <c r="AL3029" s="21">
        <f>N3029+AH3029</f>
        <v/>
      </c>
      <c r="AM3029" s="21">
        <f>O3029+AI3029</f>
        <v/>
      </c>
      <c r="AN3029" s="21">
        <f>N3029+AI3029</f>
        <v/>
      </c>
      <c r="AO3029" s="21">
        <f>ROUNDDOWN((R3029+S3029)*0.2/Y3029+2000,0)</f>
        <v/>
      </c>
      <c r="AP3029" s="21">
        <f>ROUNDDOWN((T3029+U3029)*0.2/Z3029+2000,0)</f>
        <v/>
      </c>
      <c r="AQ3029" s="21">
        <f>AL3029-AK3029</f>
        <v/>
      </c>
      <c r="AR3029" s="21">
        <f>AM3029-AK3029</f>
        <v/>
      </c>
      <c r="AS3029" s="21">
        <f>AM3029-AL3029</f>
        <v/>
      </c>
      <c r="AT3029" s="21">
        <f>AK3029+C3029-AJ3029</f>
        <v/>
      </c>
      <c r="AU3029" s="21">
        <f>AL3029+C3029-AM3029</f>
        <v/>
      </c>
      <c r="AV3029" s="21">
        <f>AN3029+C3029-AM3029</f>
        <v/>
      </c>
    </row>
    <row r="3030">
      <c r="A3030" t="inlineStr">
        <is>
          <t>1万円刻み</t>
        </is>
      </c>
      <c r="B3030" s="21">
        <f>'5_1万円刻み'!$A$1267</f>
        <v/>
      </c>
      <c r="C3030" s="21">
        <f>AO3030</f>
        <v/>
      </c>
      <c r="D3030" s="21" t="n">
        <v>0</v>
      </c>
      <c r="E3030" s="21">
        <f>ROUND(MIN(B3030/12,650000)*12*0.0915+MIN(B3030/12,1390000)*12*(0.0504+0)+B3030*0.005,0)</f>
        <v/>
      </c>
      <c r="F3030" s="21">
        <f>IF(B3030&lt;741000,0,IF(B3030&lt;2191000,B3030-740000,IF(B3030&lt;2193000,1451000,IF(B3030&lt;2196000,1453000,IF(B3030&lt;2200000,1456000,IF(B3030&lt;3600000,ROUND(ROUNDDOWN(B3030/4,-3)*2.8,0)-80000,IF(B3030&lt;6600000,ROUND(ROUNDDOWN(B3030/4,-3)*3.2,0)-440000,IF(B3030&lt;8500000,ROUNDDOWN(B3030*0.9,0)-1100000,B3030-1950000))))))))</f>
        <v/>
      </c>
      <c r="G3030" s="21">
        <f>IF(F3030&gt;23500000,NA(),IF(F3030&lt;=4890000,1040000,IF(F3030&lt;=6550000,670000,620000)))</f>
        <v/>
      </c>
      <c r="H3030" s="21">
        <f>IF(D3030&lt;=0,0,MAX(0,MIN(2000000,D3030-MIN(100000,ROUNDDOWN(F3030*0.05,0)))))</f>
        <v/>
      </c>
      <c r="I3030" s="21">
        <f>IF(C3030&lt;=2000,0,MIN(C3030,ROUNDDOWN(F3030*0.4,0))-2000)</f>
        <v/>
      </c>
      <c r="J3030" s="21">
        <f>MAX(0,ROUNDDOWN(F3030-E3030-G3030,-3))</f>
        <v/>
      </c>
      <c r="K3030" s="21">
        <f>MAX(0,ROUNDDOWN(F3030-E3030-G3030-H3030-I3030,-3))</f>
        <v/>
      </c>
      <c r="L3030" s="21">
        <f>MAX(0,ROUNDDOWN(F3030-E3030-G3030-H3030,-3))</f>
        <v/>
      </c>
      <c r="M3030" s="21">
        <f>IF(J3030&lt;=0,0,ROUNDDOWN((J3030*LOOKUP(J3030,{0,1950001,3300001,6950001,9000001,18000001,40000001},{0.05,0.1,0.2,0.23,0.33,0.4,0.45})-LOOKUP(J3030,{0,1950001,3300001,6950001,9000001,18000001,40000001},{0,97500,427500,636000,1536000,2796000,4796000}))*1.021,-2))</f>
        <v/>
      </c>
      <c r="N3030" s="21">
        <f>IF(K3030&lt;=0,0,ROUNDDOWN((K3030*LOOKUP(K3030,{0,1950001,3300001,6950001,9000001,18000001,40000001},{0.05,0.1,0.2,0.23,0.33,0.4,0.45})-LOOKUP(K3030,{0,1950001,3300001,6950001,9000001,18000001,40000001},{0,97500,427500,636000,1536000,2796000,4796000}))*1.021,-2))</f>
        <v/>
      </c>
      <c r="O3030" s="21">
        <f>IF(L3030&lt;=0,0,ROUNDDOWN((L3030*LOOKUP(L3030,{0,1950001,3300001,6950001,9000001,18000001,40000001},{0.05,0.1,0.2,0.23,0.33,0.4,0.45})-LOOKUP(L3030,{0,1950001,3300001,6950001,9000001,18000001,40000001},{0,97500,427500,636000,1536000,2796000,4796000}))*1.021,-2))</f>
        <v/>
      </c>
      <c r="P3030" s="21">
        <f>MAX(0,ROUNDDOWN(F3030-E3030-430000,-3))</f>
        <v/>
      </c>
      <c r="Q3030" s="21">
        <f>MAX(0,ROUNDDOWN(F3030-E3030-430000-H3030,-3))</f>
        <v/>
      </c>
      <c r="R3030" s="21">
        <f>IF(F3030&lt;=450000,0,MAX(0,P3030*0.06-MIN(50000,P3030)*0.03))</f>
        <v/>
      </c>
      <c r="S3030" s="21">
        <f>IF(F3030&lt;=450000,0,MAX(0,P3030*0.04-MIN(50000,P3030)*0.02))</f>
        <v/>
      </c>
      <c r="T3030" s="21">
        <f>IF(F3030&lt;=450000,0,MAX(0,Q3030*0.06-MIN(50000,Q3030)*0.03))</f>
        <v/>
      </c>
      <c r="U3030" s="21">
        <f>IF(F3030&lt;=450000,0,MAX(0,Q3030*0.04-MIN(50000,Q3030)*0.02))</f>
        <v/>
      </c>
      <c r="V3030" s="21">
        <f>50000+MAX(0,G3030-480000)</f>
        <v/>
      </c>
      <c r="W3030" s="21">
        <f>P3030-V3030</f>
        <v/>
      </c>
      <c r="X3030" s="21">
        <f>Q3030-V3030</f>
        <v/>
      </c>
      <c r="Y3030" s="22">
        <f>IF(W3030&lt;0,0.9,LOOKUP(W3030,{0,1950001,3300001,6950001,9000001,18000001,40000001},{0.84895,0.7979,0.6958,0.66517,0.56307,0.4916,0.44055}))</f>
        <v/>
      </c>
      <c r="Z3030" s="22">
        <f>IF(X3030&lt;0,0.9,LOOKUP(X3030,{0,1950001,3300001,6950001,9000001,18000001,40000001},{0.84895,0.7979,0.6958,0.66517,0.56307,0.4916,0.44055}))</f>
        <v/>
      </c>
      <c r="AA3030" s="22">
        <f>IF(W3030&lt;0,0,CHOOSE(MATCH(W3030,{0,1950001,3300001,6950001,9000001},1),5.105/84.895,10.21/79.79,20.42/69.58,23.483/66.517,33.693/56.307))</f>
        <v/>
      </c>
      <c r="AB3030" s="21">
        <f>IF(C3030&lt;=2000,0,(MIN(C3030,ROUNDDOWN(F3030*0.3,0))-2000)*0.1)</f>
        <v/>
      </c>
      <c r="AC3030" s="21">
        <f>IF(C3030&lt;=2000,0,MIN((C3030-2000)*Y3030,(R3030+S3030)*0.2))</f>
        <v/>
      </c>
      <c r="AD3030" s="21">
        <f>IF(C3030&lt;=2000,0,MIN((C3030-2000)*Z3030,(T3030+U3030)*0.2))</f>
        <v/>
      </c>
      <c r="AE3030" s="21">
        <f>AC3030*AA3030</f>
        <v/>
      </c>
      <c r="AF3030" s="21">
        <f>ROUNDDOWN(R3030,-2)+ROUNDDOWN(S3030,-2)</f>
        <v/>
      </c>
      <c r="AG3030" s="21">
        <f>ROUNDDOWN(MAX(0,R3030-(AB3030+AC3030+AE3030)*0.6),-2)+ROUNDDOWN(MAX(0,S3030-(AB3030+AC3030+AE3030)*0.4),-2)</f>
        <v/>
      </c>
      <c r="AH3030" s="21">
        <f>ROUNDDOWN(MAX(0,T3030-(AB3030+AD3030)*0.6),-2)+ROUNDDOWN(MAX(0,U3030-(AB3030+AD3030)*0.4),-2)</f>
        <v/>
      </c>
      <c r="AI3030" s="21">
        <f>ROUNDDOWN(T3030,-2)+ROUNDDOWN(U3030,-2)</f>
        <v/>
      </c>
      <c r="AJ3030" s="21">
        <f>M3030+AF3030</f>
        <v/>
      </c>
      <c r="AK3030" s="21">
        <f>M3030+AG3030</f>
        <v/>
      </c>
      <c r="AL3030" s="21">
        <f>N3030+AH3030</f>
        <v/>
      </c>
      <c r="AM3030" s="21">
        <f>O3030+AI3030</f>
        <v/>
      </c>
      <c r="AN3030" s="21">
        <f>N3030+AI3030</f>
        <v/>
      </c>
      <c r="AO3030" s="21">
        <f>ROUNDDOWN((R3030+S3030)*0.2/Y3030+2000,0)</f>
        <v/>
      </c>
      <c r="AP3030" s="21">
        <f>ROUNDDOWN((T3030+U3030)*0.2/Z3030+2000,0)</f>
        <v/>
      </c>
      <c r="AQ3030" s="21">
        <f>AL3030-AK3030</f>
        <v/>
      </c>
      <c r="AR3030" s="21">
        <f>AM3030-AK3030</f>
        <v/>
      </c>
      <c r="AS3030" s="21">
        <f>AM3030-AL3030</f>
        <v/>
      </c>
      <c r="AT3030" s="21">
        <f>AK3030+C3030-AJ3030</f>
        <v/>
      </c>
      <c r="AU3030" s="21">
        <f>AL3030+C3030-AM3030</f>
        <v/>
      </c>
      <c r="AV3030" s="21">
        <f>AN3030+C3030-AM3030</f>
        <v/>
      </c>
    </row>
    <row r="3031">
      <c r="A3031" t="inlineStr">
        <is>
          <t>1万円刻み</t>
        </is>
      </c>
      <c r="B3031" s="21">
        <f>'5_1万円刻み'!$A$1268</f>
        <v/>
      </c>
      <c r="C3031" s="21">
        <f>AO3031</f>
        <v/>
      </c>
      <c r="D3031" s="21" t="n">
        <v>0</v>
      </c>
      <c r="E3031" s="21">
        <f>ROUND(MIN(B3031/12,650000)*12*0.0915+MIN(B3031/12,1390000)*12*(0.0504+0)+B3031*0.005,0)</f>
        <v/>
      </c>
      <c r="F3031" s="21">
        <f>IF(B3031&lt;741000,0,IF(B3031&lt;2191000,B3031-740000,IF(B3031&lt;2193000,1451000,IF(B3031&lt;2196000,1453000,IF(B3031&lt;2200000,1456000,IF(B3031&lt;3600000,ROUND(ROUNDDOWN(B3031/4,-3)*2.8,0)-80000,IF(B3031&lt;6600000,ROUND(ROUNDDOWN(B3031/4,-3)*3.2,0)-440000,IF(B3031&lt;8500000,ROUNDDOWN(B3031*0.9,0)-1100000,B3031-1950000))))))))</f>
        <v/>
      </c>
      <c r="G3031" s="21">
        <f>IF(F3031&gt;23500000,NA(),IF(F3031&lt;=4890000,1040000,IF(F3031&lt;=6550000,670000,620000)))</f>
        <v/>
      </c>
      <c r="H3031" s="21">
        <f>IF(D3031&lt;=0,0,MAX(0,MIN(2000000,D3031-MIN(100000,ROUNDDOWN(F3031*0.05,0)))))</f>
        <v/>
      </c>
      <c r="I3031" s="21">
        <f>IF(C3031&lt;=2000,0,MIN(C3031,ROUNDDOWN(F3031*0.4,0))-2000)</f>
        <v/>
      </c>
      <c r="J3031" s="21">
        <f>MAX(0,ROUNDDOWN(F3031-E3031-G3031,-3))</f>
        <v/>
      </c>
      <c r="K3031" s="21">
        <f>MAX(0,ROUNDDOWN(F3031-E3031-G3031-H3031-I3031,-3))</f>
        <v/>
      </c>
      <c r="L3031" s="21">
        <f>MAX(0,ROUNDDOWN(F3031-E3031-G3031-H3031,-3))</f>
        <v/>
      </c>
      <c r="M3031" s="21">
        <f>IF(J3031&lt;=0,0,ROUNDDOWN((J3031*LOOKUP(J3031,{0,1950001,3300001,6950001,9000001,18000001,40000001},{0.05,0.1,0.2,0.23,0.33,0.4,0.45})-LOOKUP(J3031,{0,1950001,3300001,6950001,9000001,18000001,40000001},{0,97500,427500,636000,1536000,2796000,4796000}))*1.021,-2))</f>
        <v/>
      </c>
      <c r="N3031" s="21">
        <f>IF(K3031&lt;=0,0,ROUNDDOWN((K3031*LOOKUP(K3031,{0,1950001,3300001,6950001,9000001,18000001,40000001},{0.05,0.1,0.2,0.23,0.33,0.4,0.45})-LOOKUP(K3031,{0,1950001,3300001,6950001,9000001,18000001,40000001},{0,97500,427500,636000,1536000,2796000,4796000}))*1.021,-2))</f>
        <v/>
      </c>
      <c r="O3031" s="21">
        <f>IF(L3031&lt;=0,0,ROUNDDOWN((L3031*LOOKUP(L3031,{0,1950001,3300001,6950001,9000001,18000001,40000001},{0.05,0.1,0.2,0.23,0.33,0.4,0.45})-LOOKUP(L3031,{0,1950001,3300001,6950001,9000001,18000001,40000001},{0,97500,427500,636000,1536000,2796000,4796000}))*1.021,-2))</f>
        <v/>
      </c>
      <c r="P3031" s="21">
        <f>MAX(0,ROUNDDOWN(F3031-E3031-430000,-3))</f>
        <v/>
      </c>
      <c r="Q3031" s="21">
        <f>MAX(0,ROUNDDOWN(F3031-E3031-430000-H3031,-3))</f>
        <v/>
      </c>
      <c r="R3031" s="21">
        <f>IF(F3031&lt;=450000,0,MAX(0,P3031*0.06-MIN(50000,P3031)*0.03))</f>
        <v/>
      </c>
      <c r="S3031" s="21">
        <f>IF(F3031&lt;=450000,0,MAX(0,P3031*0.04-MIN(50000,P3031)*0.02))</f>
        <v/>
      </c>
      <c r="T3031" s="21">
        <f>IF(F3031&lt;=450000,0,MAX(0,Q3031*0.06-MIN(50000,Q3031)*0.03))</f>
        <v/>
      </c>
      <c r="U3031" s="21">
        <f>IF(F3031&lt;=450000,0,MAX(0,Q3031*0.04-MIN(50000,Q3031)*0.02))</f>
        <v/>
      </c>
      <c r="V3031" s="21">
        <f>50000+MAX(0,G3031-480000)</f>
        <v/>
      </c>
      <c r="W3031" s="21">
        <f>P3031-V3031</f>
        <v/>
      </c>
      <c r="X3031" s="21">
        <f>Q3031-V3031</f>
        <v/>
      </c>
      <c r="Y3031" s="22">
        <f>IF(W3031&lt;0,0.9,LOOKUP(W3031,{0,1950001,3300001,6950001,9000001,18000001,40000001},{0.84895,0.7979,0.6958,0.66517,0.56307,0.4916,0.44055}))</f>
        <v/>
      </c>
      <c r="Z3031" s="22">
        <f>IF(X3031&lt;0,0.9,LOOKUP(X3031,{0,1950001,3300001,6950001,9000001,18000001,40000001},{0.84895,0.7979,0.6958,0.66517,0.56307,0.4916,0.44055}))</f>
        <v/>
      </c>
      <c r="AA3031" s="22">
        <f>IF(W3031&lt;0,0,CHOOSE(MATCH(W3031,{0,1950001,3300001,6950001,9000001},1),5.105/84.895,10.21/79.79,20.42/69.58,23.483/66.517,33.693/56.307))</f>
        <v/>
      </c>
      <c r="AB3031" s="21">
        <f>IF(C3031&lt;=2000,0,(MIN(C3031,ROUNDDOWN(F3031*0.3,0))-2000)*0.1)</f>
        <v/>
      </c>
      <c r="AC3031" s="21">
        <f>IF(C3031&lt;=2000,0,MIN((C3031-2000)*Y3031,(R3031+S3031)*0.2))</f>
        <v/>
      </c>
      <c r="AD3031" s="21">
        <f>IF(C3031&lt;=2000,0,MIN((C3031-2000)*Z3031,(T3031+U3031)*0.2))</f>
        <v/>
      </c>
      <c r="AE3031" s="21">
        <f>AC3031*AA3031</f>
        <v/>
      </c>
      <c r="AF3031" s="21">
        <f>ROUNDDOWN(R3031,-2)+ROUNDDOWN(S3031,-2)</f>
        <v/>
      </c>
      <c r="AG3031" s="21">
        <f>ROUNDDOWN(MAX(0,R3031-(AB3031+AC3031+AE3031)*0.6),-2)+ROUNDDOWN(MAX(0,S3031-(AB3031+AC3031+AE3031)*0.4),-2)</f>
        <v/>
      </c>
      <c r="AH3031" s="21">
        <f>ROUNDDOWN(MAX(0,T3031-(AB3031+AD3031)*0.6),-2)+ROUNDDOWN(MAX(0,U3031-(AB3031+AD3031)*0.4),-2)</f>
        <v/>
      </c>
      <c r="AI3031" s="21">
        <f>ROUNDDOWN(T3031,-2)+ROUNDDOWN(U3031,-2)</f>
        <v/>
      </c>
      <c r="AJ3031" s="21">
        <f>M3031+AF3031</f>
        <v/>
      </c>
      <c r="AK3031" s="21">
        <f>M3031+AG3031</f>
        <v/>
      </c>
      <c r="AL3031" s="21">
        <f>N3031+AH3031</f>
        <v/>
      </c>
      <c r="AM3031" s="21">
        <f>O3031+AI3031</f>
        <v/>
      </c>
      <c r="AN3031" s="21">
        <f>N3031+AI3031</f>
        <v/>
      </c>
      <c r="AO3031" s="21">
        <f>ROUNDDOWN((R3031+S3031)*0.2/Y3031+2000,0)</f>
        <v/>
      </c>
      <c r="AP3031" s="21">
        <f>ROUNDDOWN((T3031+U3031)*0.2/Z3031+2000,0)</f>
        <v/>
      </c>
      <c r="AQ3031" s="21">
        <f>AL3031-AK3031</f>
        <v/>
      </c>
      <c r="AR3031" s="21">
        <f>AM3031-AK3031</f>
        <v/>
      </c>
      <c r="AS3031" s="21">
        <f>AM3031-AL3031</f>
        <v/>
      </c>
      <c r="AT3031" s="21">
        <f>AK3031+C3031-AJ3031</f>
        <v/>
      </c>
      <c r="AU3031" s="21">
        <f>AL3031+C3031-AM3031</f>
        <v/>
      </c>
      <c r="AV3031" s="21">
        <f>AN3031+C3031-AM3031</f>
        <v/>
      </c>
    </row>
    <row r="3032">
      <c r="A3032" t="inlineStr">
        <is>
          <t>1万円刻み</t>
        </is>
      </c>
      <c r="B3032" s="21">
        <f>'5_1万円刻み'!$A$1269</f>
        <v/>
      </c>
      <c r="C3032" s="21">
        <f>AO3032</f>
        <v/>
      </c>
      <c r="D3032" s="21" t="n">
        <v>0</v>
      </c>
      <c r="E3032" s="21">
        <f>ROUND(MIN(B3032/12,650000)*12*0.0915+MIN(B3032/12,1390000)*12*(0.0504+0)+B3032*0.005,0)</f>
        <v/>
      </c>
      <c r="F3032" s="21">
        <f>IF(B3032&lt;741000,0,IF(B3032&lt;2191000,B3032-740000,IF(B3032&lt;2193000,1451000,IF(B3032&lt;2196000,1453000,IF(B3032&lt;2200000,1456000,IF(B3032&lt;3600000,ROUND(ROUNDDOWN(B3032/4,-3)*2.8,0)-80000,IF(B3032&lt;6600000,ROUND(ROUNDDOWN(B3032/4,-3)*3.2,0)-440000,IF(B3032&lt;8500000,ROUNDDOWN(B3032*0.9,0)-1100000,B3032-1950000))))))))</f>
        <v/>
      </c>
      <c r="G3032" s="21">
        <f>IF(F3032&gt;23500000,NA(),IF(F3032&lt;=4890000,1040000,IF(F3032&lt;=6550000,670000,620000)))</f>
        <v/>
      </c>
      <c r="H3032" s="21">
        <f>IF(D3032&lt;=0,0,MAX(0,MIN(2000000,D3032-MIN(100000,ROUNDDOWN(F3032*0.05,0)))))</f>
        <v/>
      </c>
      <c r="I3032" s="21">
        <f>IF(C3032&lt;=2000,0,MIN(C3032,ROUNDDOWN(F3032*0.4,0))-2000)</f>
        <v/>
      </c>
      <c r="J3032" s="21">
        <f>MAX(0,ROUNDDOWN(F3032-E3032-G3032,-3))</f>
        <v/>
      </c>
      <c r="K3032" s="21">
        <f>MAX(0,ROUNDDOWN(F3032-E3032-G3032-H3032-I3032,-3))</f>
        <v/>
      </c>
      <c r="L3032" s="21">
        <f>MAX(0,ROUNDDOWN(F3032-E3032-G3032-H3032,-3))</f>
        <v/>
      </c>
      <c r="M3032" s="21">
        <f>IF(J3032&lt;=0,0,ROUNDDOWN((J3032*LOOKUP(J3032,{0,1950001,3300001,6950001,9000001,18000001,40000001},{0.05,0.1,0.2,0.23,0.33,0.4,0.45})-LOOKUP(J3032,{0,1950001,3300001,6950001,9000001,18000001,40000001},{0,97500,427500,636000,1536000,2796000,4796000}))*1.021,-2))</f>
        <v/>
      </c>
      <c r="N3032" s="21">
        <f>IF(K3032&lt;=0,0,ROUNDDOWN((K3032*LOOKUP(K3032,{0,1950001,3300001,6950001,9000001,18000001,40000001},{0.05,0.1,0.2,0.23,0.33,0.4,0.45})-LOOKUP(K3032,{0,1950001,3300001,6950001,9000001,18000001,40000001},{0,97500,427500,636000,1536000,2796000,4796000}))*1.021,-2))</f>
        <v/>
      </c>
      <c r="O3032" s="21">
        <f>IF(L3032&lt;=0,0,ROUNDDOWN((L3032*LOOKUP(L3032,{0,1950001,3300001,6950001,9000001,18000001,40000001},{0.05,0.1,0.2,0.23,0.33,0.4,0.45})-LOOKUP(L3032,{0,1950001,3300001,6950001,9000001,18000001,40000001},{0,97500,427500,636000,1536000,2796000,4796000}))*1.021,-2))</f>
        <v/>
      </c>
      <c r="P3032" s="21">
        <f>MAX(0,ROUNDDOWN(F3032-E3032-430000,-3))</f>
        <v/>
      </c>
      <c r="Q3032" s="21">
        <f>MAX(0,ROUNDDOWN(F3032-E3032-430000-H3032,-3))</f>
        <v/>
      </c>
      <c r="R3032" s="21">
        <f>IF(F3032&lt;=450000,0,MAX(0,P3032*0.06-MIN(50000,P3032)*0.03))</f>
        <v/>
      </c>
      <c r="S3032" s="21">
        <f>IF(F3032&lt;=450000,0,MAX(0,P3032*0.04-MIN(50000,P3032)*0.02))</f>
        <v/>
      </c>
      <c r="T3032" s="21">
        <f>IF(F3032&lt;=450000,0,MAX(0,Q3032*0.06-MIN(50000,Q3032)*0.03))</f>
        <v/>
      </c>
      <c r="U3032" s="21">
        <f>IF(F3032&lt;=450000,0,MAX(0,Q3032*0.04-MIN(50000,Q3032)*0.02))</f>
        <v/>
      </c>
      <c r="V3032" s="21">
        <f>50000+MAX(0,G3032-480000)</f>
        <v/>
      </c>
      <c r="W3032" s="21">
        <f>P3032-V3032</f>
        <v/>
      </c>
      <c r="X3032" s="21">
        <f>Q3032-V3032</f>
        <v/>
      </c>
      <c r="Y3032" s="22">
        <f>IF(W3032&lt;0,0.9,LOOKUP(W3032,{0,1950001,3300001,6950001,9000001,18000001,40000001},{0.84895,0.7979,0.6958,0.66517,0.56307,0.4916,0.44055}))</f>
        <v/>
      </c>
      <c r="Z3032" s="22">
        <f>IF(X3032&lt;0,0.9,LOOKUP(X3032,{0,1950001,3300001,6950001,9000001,18000001,40000001},{0.84895,0.7979,0.6958,0.66517,0.56307,0.4916,0.44055}))</f>
        <v/>
      </c>
      <c r="AA3032" s="22">
        <f>IF(W3032&lt;0,0,CHOOSE(MATCH(W3032,{0,1950001,3300001,6950001,9000001},1),5.105/84.895,10.21/79.79,20.42/69.58,23.483/66.517,33.693/56.307))</f>
        <v/>
      </c>
      <c r="AB3032" s="21">
        <f>IF(C3032&lt;=2000,0,(MIN(C3032,ROUNDDOWN(F3032*0.3,0))-2000)*0.1)</f>
        <v/>
      </c>
      <c r="AC3032" s="21">
        <f>IF(C3032&lt;=2000,0,MIN((C3032-2000)*Y3032,(R3032+S3032)*0.2))</f>
        <v/>
      </c>
      <c r="AD3032" s="21">
        <f>IF(C3032&lt;=2000,0,MIN((C3032-2000)*Z3032,(T3032+U3032)*0.2))</f>
        <v/>
      </c>
      <c r="AE3032" s="21">
        <f>AC3032*AA3032</f>
        <v/>
      </c>
      <c r="AF3032" s="21">
        <f>ROUNDDOWN(R3032,-2)+ROUNDDOWN(S3032,-2)</f>
        <v/>
      </c>
      <c r="AG3032" s="21">
        <f>ROUNDDOWN(MAX(0,R3032-(AB3032+AC3032+AE3032)*0.6),-2)+ROUNDDOWN(MAX(0,S3032-(AB3032+AC3032+AE3032)*0.4),-2)</f>
        <v/>
      </c>
      <c r="AH3032" s="21">
        <f>ROUNDDOWN(MAX(0,T3032-(AB3032+AD3032)*0.6),-2)+ROUNDDOWN(MAX(0,U3032-(AB3032+AD3032)*0.4),-2)</f>
        <v/>
      </c>
      <c r="AI3032" s="21">
        <f>ROUNDDOWN(T3032,-2)+ROUNDDOWN(U3032,-2)</f>
        <v/>
      </c>
      <c r="AJ3032" s="21">
        <f>M3032+AF3032</f>
        <v/>
      </c>
      <c r="AK3032" s="21">
        <f>M3032+AG3032</f>
        <v/>
      </c>
      <c r="AL3032" s="21">
        <f>N3032+AH3032</f>
        <v/>
      </c>
      <c r="AM3032" s="21">
        <f>O3032+AI3032</f>
        <v/>
      </c>
      <c r="AN3032" s="21">
        <f>N3032+AI3032</f>
        <v/>
      </c>
      <c r="AO3032" s="21">
        <f>ROUNDDOWN((R3032+S3032)*0.2/Y3032+2000,0)</f>
        <v/>
      </c>
      <c r="AP3032" s="21">
        <f>ROUNDDOWN((T3032+U3032)*0.2/Z3032+2000,0)</f>
        <v/>
      </c>
      <c r="AQ3032" s="21">
        <f>AL3032-AK3032</f>
        <v/>
      </c>
      <c r="AR3032" s="21">
        <f>AM3032-AK3032</f>
        <v/>
      </c>
      <c r="AS3032" s="21">
        <f>AM3032-AL3032</f>
        <v/>
      </c>
      <c r="AT3032" s="21">
        <f>AK3032+C3032-AJ3032</f>
        <v/>
      </c>
      <c r="AU3032" s="21">
        <f>AL3032+C3032-AM3032</f>
        <v/>
      </c>
      <c r="AV3032" s="21">
        <f>AN3032+C3032-AM3032</f>
        <v/>
      </c>
    </row>
    <row r="3033">
      <c r="A3033" t="inlineStr">
        <is>
          <t>1万円刻み</t>
        </is>
      </c>
      <c r="B3033" s="21">
        <f>'5_1万円刻み'!$A$1270</f>
        <v/>
      </c>
      <c r="C3033" s="21">
        <f>AO3033</f>
        <v/>
      </c>
      <c r="D3033" s="21" t="n">
        <v>0</v>
      </c>
      <c r="E3033" s="21">
        <f>ROUND(MIN(B3033/12,650000)*12*0.0915+MIN(B3033/12,1390000)*12*(0.0504+0)+B3033*0.005,0)</f>
        <v/>
      </c>
      <c r="F3033" s="21">
        <f>IF(B3033&lt;741000,0,IF(B3033&lt;2191000,B3033-740000,IF(B3033&lt;2193000,1451000,IF(B3033&lt;2196000,1453000,IF(B3033&lt;2200000,1456000,IF(B3033&lt;3600000,ROUND(ROUNDDOWN(B3033/4,-3)*2.8,0)-80000,IF(B3033&lt;6600000,ROUND(ROUNDDOWN(B3033/4,-3)*3.2,0)-440000,IF(B3033&lt;8500000,ROUNDDOWN(B3033*0.9,0)-1100000,B3033-1950000))))))))</f>
        <v/>
      </c>
      <c r="G3033" s="21">
        <f>IF(F3033&gt;23500000,NA(),IF(F3033&lt;=4890000,1040000,IF(F3033&lt;=6550000,670000,620000)))</f>
        <v/>
      </c>
      <c r="H3033" s="21">
        <f>IF(D3033&lt;=0,0,MAX(0,MIN(2000000,D3033-MIN(100000,ROUNDDOWN(F3033*0.05,0)))))</f>
        <v/>
      </c>
      <c r="I3033" s="21">
        <f>IF(C3033&lt;=2000,0,MIN(C3033,ROUNDDOWN(F3033*0.4,0))-2000)</f>
        <v/>
      </c>
      <c r="J3033" s="21">
        <f>MAX(0,ROUNDDOWN(F3033-E3033-G3033,-3))</f>
        <v/>
      </c>
      <c r="K3033" s="21">
        <f>MAX(0,ROUNDDOWN(F3033-E3033-G3033-H3033-I3033,-3))</f>
        <v/>
      </c>
      <c r="L3033" s="21">
        <f>MAX(0,ROUNDDOWN(F3033-E3033-G3033-H3033,-3))</f>
        <v/>
      </c>
      <c r="M3033" s="21">
        <f>IF(J3033&lt;=0,0,ROUNDDOWN((J3033*LOOKUP(J3033,{0,1950001,3300001,6950001,9000001,18000001,40000001},{0.05,0.1,0.2,0.23,0.33,0.4,0.45})-LOOKUP(J3033,{0,1950001,3300001,6950001,9000001,18000001,40000001},{0,97500,427500,636000,1536000,2796000,4796000}))*1.021,-2))</f>
        <v/>
      </c>
      <c r="N3033" s="21">
        <f>IF(K3033&lt;=0,0,ROUNDDOWN((K3033*LOOKUP(K3033,{0,1950001,3300001,6950001,9000001,18000001,40000001},{0.05,0.1,0.2,0.23,0.33,0.4,0.45})-LOOKUP(K3033,{0,1950001,3300001,6950001,9000001,18000001,40000001},{0,97500,427500,636000,1536000,2796000,4796000}))*1.021,-2))</f>
        <v/>
      </c>
      <c r="O3033" s="21">
        <f>IF(L3033&lt;=0,0,ROUNDDOWN((L3033*LOOKUP(L3033,{0,1950001,3300001,6950001,9000001,18000001,40000001},{0.05,0.1,0.2,0.23,0.33,0.4,0.45})-LOOKUP(L3033,{0,1950001,3300001,6950001,9000001,18000001,40000001},{0,97500,427500,636000,1536000,2796000,4796000}))*1.021,-2))</f>
        <v/>
      </c>
      <c r="P3033" s="21">
        <f>MAX(0,ROUNDDOWN(F3033-E3033-430000,-3))</f>
        <v/>
      </c>
      <c r="Q3033" s="21">
        <f>MAX(0,ROUNDDOWN(F3033-E3033-430000-H3033,-3))</f>
        <v/>
      </c>
      <c r="R3033" s="21">
        <f>IF(F3033&lt;=450000,0,MAX(0,P3033*0.06-MIN(50000,P3033)*0.03))</f>
        <v/>
      </c>
      <c r="S3033" s="21">
        <f>IF(F3033&lt;=450000,0,MAX(0,P3033*0.04-MIN(50000,P3033)*0.02))</f>
        <v/>
      </c>
      <c r="T3033" s="21">
        <f>IF(F3033&lt;=450000,0,MAX(0,Q3033*0.06-MIN(50000,Q3033)*0.03))</f>
        <v/>
      </c>
      <c r="U3033" s="21">
        <f>IF(F3033&lt;=450000,0,MAX(0,Q3033*0.04-MIN(50000,Q3033)*0.02))</f>
        <v/>
      </c>
      <c r="V3033" s="21">
        <f>50000+MAX(0,G3033-480000)</f>
        <v/>
      </c>
      <c r="W3033" s="21">
        <f>P3033-V3033</f>
        <v/>
      </c>
      <c r="X3033" s="21">
        <f>Q3033-V3033</f>
        <v/>
      </c>
      <c r="Y3033" s="22">
        <f>IF(W3033&lt;0,0.9,LOOKUP(W3033,{0,1950001,3300001,6950001,9000001,18000001,40000001},{0.84895,0.7979,0.6958,0.66517,0.56307,0.4916,0.44055}))</f>
        <v/>
      </c>
      <c r="Z3033" s="22">
        <f>IF(X3033&lt;0,0.9,LOOKUP(X3033,{0,1950001,3300001,6950001,9000001,18000001,40000001},{0.84895,0.7979,0.6958,0.66517,0.56307,0.4916,0.44055}))</f>
        <v/>
      </c>
      <c r="AA3033" s="22">
        <f>IF(W3033&lt;0,0,CHOOSE(MATCH(W3033,{0,1950001,3300001,6950001,9000001},1),5.105/84.895,10.21/79.79,20.42/69.58,23.483/66.517,33.693/56.307))</f>
        <v/>
      </c>
      <c r="AB3033" s="21">
        <f>IF(C3033&lt;=2000,0,(MIN(C3033,ROUNDDOWN(F3033*0.3,0))-2000)*0.1)</f>
        <v/>
      </c>
      <c r="AC3033" s="21">
        <f>IF(C3033&lt;=2000,0,MIN((C3033-2000)*Y3033,(R3033+S3033)*0.2))</f>
        <v/>
      </c>
      <c r="AD3033" s="21">
        <f>IF(C3033&lt;=2000,0,MIN((C3033-2000)*Z3033,(T3033+U3033)*0.2))</f>
        <v/>
      </c>
      <c r="AE3033" s="21">
        <f>AC3033*AA3033</f>
        <v/>
      </c>
      <c r="AF3033" s="21">
        <f>ROUNDDOWN(R3033,-2)+ROUNDDOWN(S3033,-2)</f>
        <v/>
      </c>
      <c r="AG3033" s="21">
        <f>ROUNDDOWN(MAX(0,R3033-(AB3033+AC3033+AE3033)*0.6),-2)+ROUNDDOWN(MAX(0,S3033-(AB3033+AC3033+AE3033)*0.4),-2)</f>
        <v/>
      </c>
      <c r="AH3033" s="21">
        <f>ROUNDDOWN(MAX(0,T3033-(AB3033+AD3033)*0.6),-2)+ROUNDDOWN(MAX(0,U3033-(AB3033+AD3033)*0.4),-2)</f>
        <v/>
      </c>
      <c r="AI3033" s="21">
        <f>ROUNDDOWN(T3033,-2)+ROUNDDOWN(U3033,-2)</f>
        <v/>
      </c>
      <c r="AJ3033" s="21">
        <f>M3033+AF3033</f>
        <v/>
      </c>
      <c r="AK3033" s="21">
        <f>M3033+AG3033</f>
        <v/>
      </c>
      <c r="AL3033" s="21">
        <f>N3033+AH3033</f>
        <v/>
      </c>
      <c r="AM3033" s="21">
        <f>O3033+AI3033</f>
        <v/>
      </c>
      <c r="AN3033" s="21">
        <f>N3033+AI3033</f>
        <v/>
      </c>
      <c r="AO3033" s="21">
        <f>ROUNDDOWN((R3033+S3033)*0.2/Y3033+2000,0)</f>
        <v/>
      </c>
      <c r="AP3033" s="21">
        <f>ROUNDDOWN((T3033+U3033)*0.2/Z3033+2000,0)</f>
        <v/>
      </c>
      <c r="AQ3033" s="21">
        <f>AL3033-AK3033</f>
        <v/>
      </c>
      <c r="AR3033" s="21">
        <f>AM3033-AK3033</f>
        <v/>
      </c>
      <c r="AS3033" s="21">
        <f>AM3033-AL3033</f>
        <v/>
      </c>
      <c r="AT3033" s="21">
        <f>AK3033+C3033-AJ3033</f>
        <v/>
      </c>
      <c r="AU3033" s="21">
        <f>AL3033+C3033-AM3033</f>
        <v/>
      </c>
      <c r="AV3033" s="21">
        <f>AN3033+C3033-AM3033</f>
        <v/>
      </c>
    </row>
    <row r="3034">
      <c r="A3034" t="inlineStr">
        <is>
          <t>1万円刻み</t>
        </is>
      </c>
      <c r="B3034" s="21">
        <f>'5_1万円刻み'!$A$1271</f>
        <v/>
      </c>
      <c r="C3034" s="21">
        <f>AO3034</f>
        <v/>
      </c>
      <c r="D3034" s="21" t="n">
        <v>0</v>
      </c>
      <c r="E3034" s="21">
        <f>ROUND(MIN(B3034/12,650000)*12*0.0915+MIN(B3034/12,1390000)*12*(0.0504+0)+B3034*0.005,0)</f>
        <v/>
      </c>
      <c r="F3034" s="21">
        <f>IF(B3034&lt;741000,0,IF(B3034&lt;2191000,B3034-740000,IF(B3034&lt;2193000,1451000,IF(B3034&lt;2196000,1453000,IF(B3034&lt;2200000,1456000,IF(B3034&lt;3600000,ROUND(ROUNDDOWN(B3034/4,-3)*2.8,0)-80000,IF(B3034&lt;6600000,ROUND(ROUNDDOWN(B3034/4,-3)*3.2,0)-440000,IF(B3034&lt;8500000,ROUNDDOWN(B3034*0.9,0)-1100000,B3034-1950000))))))))</f>
        <v/>
      </c>
      <c r="G3034" s="21">
        <f>IF(F3034&gt;23500000,NA(),IF(F3034&lt;=4890000,1040000,IF(F3034&lt;=6550000,670000,620000)))</f>
        <v/>
      </c>
      <c r="H3034" s="21">
        <f>IF(D3034&lt;=0,0,MAX(0,MIN(2000000,D3034-MIN(100000,ROUNDDOWN(F3034*0.05,0)))))</f>
        <v/>
      </c>
      <c r="I3034" s="21">
        <f>IF(C3034&lt;=2000,0,MIN(C3034,ROUNDDOWN(F3034*0.4,0))-2000)</f>
        <v/>
      </c>
      <c r="J3034" s="21">
        <f>MAX(0,ROUNDDOWN(F3034-E3034-G3034,-3))</f>
        <v/>
      </c>
      <c r="K3034" s="21">
        <f>MAX(0,ROUNDDOWN(F3034-E3034-G3034-H3034-I3034,-3))</f>
        <v/>
      </c>
      <c r="L3034" s="21">
        <f>MAX(0,ROUNDDOWN(F3034-E3034-G3034-H3034,-3))</f>
        <v/>
      </c>
      <c r="M3034" s="21">
        <f>IF(J3034&lt;=0,0,ROUNDDOWN((J3034*LOOKUP(J3034,{0,1950001,3300001,6950001,9000001,18000001,40000001},{0.05,0.1,0.2,0.23,0.33,0.4,0.45})-LOOKUP(J3034,{0,1950001,3300001,6950001,9000001,18000001,40000001},{0,97500,427500,636000,1536000,2796000,4796000}))*1.021,-2))</f>
        <v/>
      </c>
      <c r="N3034" s="21">
        <f>IF(K3034&lt;=0,0,ROUNDDOWN((K3034*LOOKUP(K3034,{0,1950001,3300001,6950001,9000001,18000001,40000001},{0.05,0.1,0.2,0.23,0.33,0.4,0.45})-LOOKUP(K3034,{0,1950001,3300001,6950001,9000001,18000001,40000001},{0,97500,427500,636000,1536000,2796000,4796000}))*1.021,-2))</f>
        <v/>
      </c>
      <c r="O3034" s="21">
        <f>IF(L3034&lt;=0,0,ROUNDDOWN((L3034*LOOKUP(L3034,{0,1950001,3300001,6950001,9000001,18000001,40000001},{0.05,0.1,0.2,0.23,0.33,0.4,0.45})-LOOKUP(L3034,{0,1950001,3300001,6950001,9000001,18000001,40000001},{0,97500,427500,636000,1536000,2796000,4796000}))*1.021,-2))</f>
        <v/>
      </c>
      <c r="P3034" s="21">
        <f>MAX(0,ROUNDDOWN(F3034-E3034-430000,-3))</f>
        <v/>
      </c>
      <c r="Q3034" s="21">
        <f>MAX(0,ROUNDDOWN(F3034-E3034-430000-H3034,-3))</f>
        <v/>
      </c>
      <c r="R3034" s="21">
        <f>IF(F3034&lt;=450000,0,MAX(0,P3034*0.06-MIN(50000,P3034)*0.03))</f>
        <v/>
      </c>
      <c r="S3034" s="21">
        <f>IF(F3034&lt;=450000,0,MAX(0,P3034*0.04-MIN(50000,P3034)*0.02))</f>
        <v/>
      </c>
      <c r="T3034" s="21">
        <f>IF(F3034&lt;=450000,0,MAX(0,Q3034*0.06-MIN(50000,Q3034)*0.03))</f>
        <v/>
      </c>
      <c r="U3034" s="21">
        <f>IF(F3034&lt;=450000,0,MAX(0,Q3034*0.04-MIN(50000,Q3034)*0.02))</f>
        <v/>
      </c>
      <c r="V3034" s="21">
        <f>50000+MAX(0,G3034-480000)</f>
        <v/>
      </c>
      <c r="W3034" s="21">
        <f>P3034-V3034</f>
        <v/>
      </c>
      <c r="X3034" s="21">
        <f>Q3034-V3034</f>
        <v/>
      </c>
      <c r="Y3034" s="22">
        <f>IF(W3034&lt;0,0.9,LOOKUP(W3034,{0,1950001,3300001,6950001,9000001,18000001,40000001},{0.84895,0.7979,0.6958,0.66517,0.56307,0.4916,0.44055}))</f>
        <v/>
      </c>
      <c r="Z3034" s="22">
        <f>IF(X3034&lt;0,0.9,LOOKUP(X3034,{0,1950001,3300001,6950001,9000001,18000001,40000001},{0.84895,0.7979,0.6958,0.66517,0.56307,0.4916,0.44055}))</f>
        <v/>
      </c>
      <c r="AA3034" s="22">
        <f>IF(W3034&lt;0,0,CHOOSE(MATCH(W3034,{0,1950001,3300001,6950001,9000001},1),5.105/84.895,10.21/79.79,20.42/69.58,23.483/66.517,33.693/56.307))</f>
        <v/>
      </c>
      <c r="AB3034" s="21">
        <f>IF(C3034&lt;=2000,0,(MIN(C3034,ROUNDDOWN(F3034*0.3,0))-2000)*0.1)</f>
        <v/>
      </c>
      <c r="AC3034" s="21">
        <f>IF(C3034&lt;=2000,0,MIN((C3034-2000)*Y3034,(R3034+S3034)*0.2))</f>
        <v/>
      </c>
      <c r="AD3034" s="21">
        <f>IF(C3034&lt;=2000,0,MIN((C3034-2000)*Z3034,(T3034+U3034)*0.2))</f>
        <v/>
      </c>
      <c r="AE3034" s="21">
        <f>AC3034*AA3034</f>
        <v/>
      </c>
      <c r="AF3034" s="21">
        <f>ROUNDDOWN(R3034,-2)+ROUNDDOWN(S3034,-2)</f>
        <v/>
      </c>
      <c r="AG3034" s="21">
        <f>ROUNDDOWN(MAX(0,R3034-(AB3034+AC3034+AE3034)*0.6),-2)+ROUNDDOWN(MAX(0,S3034-(AB3034+AC3034+AE3034)*0.4),-2)</f>
        <v/>
      </c>
      <c r="AH3034" s="21">
        <f>ROUNDDOWN(MAX(0,T3034-(AB3034+AD3034)*0.6),-2)+ROUNDDOWN(MAX(0,U3034-(AB3034+AD3034)*0.4),-2)</f>
        <v/>
      </c>
      <c r="AI3034" s="21">
        <f>ROUNDDOWN(T3034,-2)+ROUNDDOWN(U3034,-2)</f>
        <v/>
      </c>
      <c r="AJ3034" s="21">
        <f>M3034+AF3034</f>
        <v/>
      </c>
      <c r="AK3034" s="21">
        <f>M3034+AG3034</f>
        <v/>
      </c>
      <c r="AL3034" s="21">
        <f>N3034+AH3034</f>
        <v/>
      </c>
      <c r="AM3034" s="21">
        <f>O3034+AI3034</f>
        <v/>
      </c>
      <c r="AN3034" s="21">
        <f>N3034+AI3034</f>
        <v/>
      </c>
      <c r="AO3034" s="21">
        <f>ROUNDDOWN((R3034+S3034)*0.2/Y3034+2000,0)</f>
        <v/>
      </c>
      <c r="AP3034" s="21">
        <f>ROUNDDOWN((T3034+U3034)*0.2/Z3034+2000,0)</f>
        <v/>
      </c>
      <c r="AQ3034" s="21">
        <f>AL3034-AK3034</f>
        <v/>
      </c>
      <c r="AR3034" s="21">
        <f>AM3034-AK3034</f>
        <v/>
      </c>
      <c r="AS3034" s="21">
        <f>AM3034-AL3034</f>
        <v/>
      </c>
      <c r="AT3034" s="21">
        <f>AK3034+C3034-AJ3034</f>
        <v/>
      </c>
      <c r="AU3034" s="21">
        <f>AL3034+C3034-AM3034</f>
        <v/>
      </c>
      <c r="AV3034" s="21">
        <f>AN3034+C3034-AM3034</f>
        <v/>
      </c>
    </row>
    <row r="3035">
      <c r="A3035" t="inlineStr">
        <is>
          <t>1万円刻み</t>
        </is>
      </c>
      <c r="B3035" s="21">
        <f>'5_1万円刻み'!$A$1272</f>
        <v/>
      </c>
      <c r="C3035" s="21">
        <f>AO3035</f>
        <v/>
      </c>
      <c r="D3035" s="21" t="n">
        <v>0</v>
      </c>
      <c r="E3035" s="21">
        <f>ROUND(MIN(B3035/12,650000)*12*0.0915+MIN(B3035/12,1390000)*12*(0.0504+0)+B3035*0.005,0)</f>
        <v/>
      </c>
      <c r="F3035" s="21">
        <f>IF(B3035&lt;741000,0,IF(B3035&lt;2191000,B3035-740000,IF(B3035&lt;2193000,1451000,IF(B3035&lt;2196000,1453000,IF(B3035&lt;2200000,1456000,IF(B3035&lt;3600000,ROUND(ROUNDDOWN(B3035/4,-3)*2.8,0)-80000,IF(B3035&lt;6600000,ROUND(ROUNDDOWN(B3035/4,-3)*3.2,0)-440000,IF(B3035&lt;8500000,ROUNDDOWN(B3035*0.9,0)-1100000,B3035-1950000))))))))</f>
        <v/>
      </c>
      <c r="G3035" s="21">
        <f>IF(F3035&gt;23500000,NA(),IF(F3035&lt;=4890000,1040000,IF(F3035&lt;=6550000,670000,620000)))</f>
        <v/>
      </c>
      <c r="H3035" s="21">
        <f>IF(D3035&lt;=0,0,MAX(0,MIN(2000000,D3035-MIN(100000,ROUNDDOWN(F3035*0.05,0)))))</f>
        <v/>
      </c>
      <c r="I3035" s="21">
        <f>IF(C3035&lt;=2000,0,MIN(C3035,ROUNDDOWN(F3035*0.4,0))-2000)</f>
        <v/>
      </c>
      <c r="J3035" s="21">
        <f>MAX(0,ROUNDDOWN(F3035-E3035-G3035,-3))</f>
        <v/>
      </c>
      <c r="K3035" s="21">
        <f>MAX(0,ROUNDDOWN(F3035-E3035-G3035-H3035-I3035,-3))</f>
        <v/>
      </c>
      <c r="L3035" s="21">
        <f>MAX(0,ROUNDDOWN(F3035-E3035-G3035-H3035,-3))</f>
        <v/>
      </c>
      <c r="M3035" s="21">
        <f>IF(J3035&lt;=0,0,ROUNDDOWN((J3035*LOOKUP(J3035,{0,1950001,3300001,6950001,9000001,18000001,40000001},{0.05,0.1,0.2,0.23,0.33,0.4,0.45})-LOOKUP(J3035,{0,1950001,3300001,6950001,9000001,18000001,40000001},{0,97500,427500,636000,1536000,2796000,4796000}))*1.021,-2))</f>
        <v/>
      </c>
      <c r="N3035" s="21">
        <f>IF(K3035&lt;=0,0,ROUNDDOWN((K3035*LOOKUP(K3035,{0,1950001,3300001,6950001,9000001,18000001,40000001},{0.05,0.1,0.2,0.23,0.33,0.4,0.45})-LOOKUP(K3035,{0,1950001,3300001,6950001,9000001,18000001,40000001},{0,97500,427500,636000,1536000,2796000,4796000}))*1.021,-2))</f>
        <v/>
      </c>
      <c r="O3035" s="21">
        <f>IF(L3035&lt;=0,0,ROUNDDOWN((L3035*LOOKUP(L3035,{0,1950001,3300001,6950001,9000001,18000001,40000001},{0.05,0.1,0.2,0.23,0.33,0.4,0.45})-LOOKUP(L3035,{0,1950001,3300001,6950001,9000001,18000001,40000001},{0,97500,427500,636000,1536000,2796000,4796000}))*1.021,-2))</f>
        <v/>
      </c>
      <c r="P3035" s="21">
        <f>MAX(0,ROUNDDOWN(F3035-E3035-430000,-3))</f>
        <v/>
      </c>
      <c r="Q3035" s="21">
        <f>MAX(0,ROUNDDOWN(F3035-E3035-430000-H3035,-3))</f>
        <v/>
      </c>
      <c r="R3035" s="21">
        <f>IF(F3035&lt;=450000,0,MAX(0,P3035*0.06-MIN(50000,P3035)*0.03))</f>
        <v/>
      </c>
      <c r="S3035" s="21">
        <f>IF(F3035&lt;=450000,0,MAX(0,P3035*0.04-MIN(50000,P3035)*0.02))</f>
        <v/>
      </c>
      <c r="T3035" s="21">
        <f>IF(F3035&lt;=450000,0,MAX(0,Q3035*0.06-MIN(50000,Q3035)*0.03))</f>
        <v/>
      </c>
      <c r="U3035" s="21">
        <f>IF(F3035&lt;=450000,0,MAX(0,Q3035*0.04-MIN(50000,Q3035)*0.02))</f>
        <v/>
      </c>
      <c r="V3035" s="21">
        <f>50000+MAX(0,G3035-480000)</f>
        <v/>
      </c>
      <c r="W3035" s="21">
        <f>P3035-V3035</f>
        <v/>
      </c>
      <c r="X3035" s="21">
        <f>Q3035-V3035</f>
        <v/>
      </c>
      <c r="Y3035" s="22">
        <f>IF(W3035&lt;0,0.9,LOOKUP(W3035,{0,1950001,3300001,6950001,9000001,18000001,40000001},{0.84895,0.7979,0.6958,0.66517,0.56307,0.4916,0.44055}))</f>
        <v/>
      </c>
      <c r="Z3035" s="22">
        <f>IF(X3035&lt;0,0.9,LOOKUP(X3035,{0,1950001,3300001,6950001,9000001,18000001,40000001},{0.84895,0.7979,0.6958,0.66517,0.56307,0.4916,0.44055}))</f>
        <v/>
      </c>
      <c r="AA3035" s="22">
        <f>IF(W3035&lt;0,0,CHOOSE(MATCH(W3035,{0,1950001,3300001,6950001,9000001},1),5.105/84.895,10.21/79.79,20.42/69.58,23.483/66.517,33.693/56.307))</f>
        <v/>
      </c>
      <c r="AB3035" s="21">
        <f>IF(C3035&lt;=2000,0,(MIN(C3035,ROUNDDOWN(F3035*0.3,0))-2000)*0.1)</f>
        <v/>
      </c>
      <c r="AC3035" s="21">
        <f>IF(C3035&lt;=2000,0,MIN((C3035-2000)*Y3035,(R3035+S3035)*0.2))</f>
        <v/>
      </c>
      <c r="AD3035" s="21">
        <f>IF(C3035&lt;=2000,0,MIN((C3035-2000)*Z3035,(T3035+U3035)*0.2))</f>
        <v/>
      </c>
      <c r="AE3035" s="21">
        <f>AC3035*AA3035</f>
        <v/>
      </c>
      <c r="AF3035" s="21">
        <f>ROUNDDOWN(R3035,-2)+ROUNDDOWN(S3035,-2)</f>
        <v/>
      </c>
      <c r="AG3035" s="21">
        <f>ROUNDDOWN(MAX(0,R3035-(AB3035+AC3035+AE3035)*0.6),-2)+ROUNDDOWN(MAX(0,S3035-(AB3035+AC3035+AE3035)*0.4),-2)</f>
        <v/>
      </c>
      <c r="AH3035" s="21">
        <f>ROUNDDOWN(MAX(0,T3035-(AB3035+AD3035)*0.6),-2)+ROUNDDOWN(MAX(0,U3035-(AB3035+AD3035)*0.4),-2)</f>
        <v/>
      </c>
      <c r="AI3035" s="21">
        <f>ROUNDDOWN(T3035,-2)+ROUNDDOWN(U3035,-2)</f>
        <v/>
      </c>
      <c r="AJ3035" s="21">
        <f>M3035+AF3035</f>
        <v/>
      </c>
      <c r="AK3035" s="21">
        <f>M3035+AG3035</f>
        <v/>
      </c>
      <c r="AL3035" s="21">
        <f>N3035+AH3035</f>
        <v/>
      </c>
      <c r="AM3035" s="21">
        <f>O3035+AI3035</f>
        <v/>
      </c>
      <c r="AN3035" s="21">
        <f>N3035+AI3035</f>
        <v/>
      </c>
      <c r="AO3035" s="21">
        <f>ROUNDDOWN((R3035+S3035)*0.2/Y3035+2000,0)</f>
        <v/>
      </c>
      <c r="AP3035" s="21">
        <f>ROUNDDOWN((T3035+U3035)*0.2/Z3035+2000,0)</f>
        <v/>
      </c>
      <c r="AQ3035" s="21">
        <f>AL3035-AK3035</f>
        <v/>
      </c>
      <c r="AR3035" s="21">
        <f>AM3035-AK3035</f>
        <v/>
      </c>
      <c r="AS3035" s="21">
        <f>AM3035-AL3035</f>
        <v/>
      </c>
      <c r="AT3035" s="21">
        <f>AK3035+C3035-AJ3035</f>
        <v/>
      </c>
      <c r="AU3035" s="21">
        <f>AL3035+C3035-AM3035</f>
        <v/>
      </c>
      <c r="AV3035" s="21">
        <f>AN3035+C3035-AM3035</f>
        <v/>
      </c>
    </row>
    <row r="3036">
      <c r="A3036" t="inlineStr">
        <is>
          <t>1万円刻み</t>
        </is>
      </c>
      <c r="B3036" s="21">
        <f>'5_1万円刻み'!$A$1273</f>
        <v/>
      </c>
      <c r="C3036" s="21">
        <f>AO3036</f>
        <v/>
      </c>
      <c r="D3036" s="21" t="n">
        <v>0</v>
      </c>
      <c r="E3036" s="21">
        <f>ROUND(MIN(B3036/12,650000)*12*0.0915+MIN(B3036/12,1390000)*12*(0.0504+0)+B3036*0.005,0)</f>
        <v/>
      </c>
      <c r="F3036" s="21">
        <f>IF(B3036&lt;741000,0,IF(B3036&lt;2191000,B3036-740000,IF(B3036&lt;2193000,1451000,IF(B3036&lt;2196000,1453000,IF(B3036&lt;2200000,1456000,IF(B3036&lt;3600000,ROUND(ROUNDDOWN(B3036/4,-3)*2.8,0)-80000,IF(B3036&lt;6600000,ROUND(ROUNDDOWN(B3036/4,-3)*3.2,0)-440000,IF(B3036&lt;8500000,ROUNDDOWN(B3036*0.9,0)-1100000,B3036-1950000))))))))</f>
        <v/>
      </c>
      <c r="G3036" s="21">
        <f>IF(F3036&gt;23500000,NA(),IF(F3036&lt;=4890000,1040000,IF(F3036&lt;=6550000,670000,620000)))</f>
        <v/>
      </c>
      <c r="H3036" s="21">
        <f>IF(D3036&lt;=0,0,MAX(0,MIN(2000000,D3036-MIN(100000,ROUNDDOWN(F3036*0.05,0)))))</f>
        <v/>
      </c>
      <c r="I3036" s="21">
        <f>IF(C3036&lt;=2000,0,MIN(C3036,ROUNDDOWN(F3036*0.4,0))-2000)</f>
        <v/>
      </c>
      <c r="J3036" s="21">
        <f>MAX(0,ROUNDDOWN(F3036-E3036-G3036,-3))</f>
        <v/>
      </c>
      <c r="K3036" s="21">
        <f>MAX(0,ROUNDDOWN(F3036-E3036-G3036-H3036-I3036,-3))</f>
        <v/>
      </c>
      <c r="L3036" s="21">
        <f>MAX(0,ROUNDDOWN(F3036-E3036-G3036-H3036,-3))</f>
        <v/>
      </c>
      <c r="M3036" s="21">
        <f>IF(J3036&lt;=0,0,ROUNDDOWN((J3036*LOOKUP(J3036,{0,1950001,3300001,6950001,9000001,18000001,40000001},{0.05,0.1,0.2,0.23,0.33,0.4,0.45})-LOOKUP(J3036,{0,1950001,3300001,6950001,9000001,18000001,40000001},{0,97500,427500,636000,1536000,2796000,4796000}))*1.021,-2))</f>
        <v/>
      </c>
      <c r="N3036" s="21">
        <f>IF(K3036&lt;=0,0,ROUNDDOWN((K3036*LOOKUP(K3036,{0,1950001,3300001,6950001,9000001,18000001,40000001},{0.05,0.1,0.2,0.23,0.33,0.4,0.45})-LOOKUP(K3036,{0,1950001,3300001,6950001,9000001,18000001,40000001},{0,97500,427500,636000,1536000,2796000,4796000}))*1.021,-2))</f>
        <v/>
      </c>
      <c r="O3036" s="21">
        <f>IF(L3036&lt;=0,0,ROUNDDOWN((L3036*LOOKUP(L3036,{0,1950001,3300001,6950001,9000001,18000001,40000001},{0.05,0.1,0.2,0.23,0.33,0.4,0.45})-LOOKUP(L3036,{0,1950001,3300001,6950001,9000001,18000001,40000001},{0,97500,427500,636000,1536000,2796000,4796000}))*1.021,-2))</f>
        <v/>
      </c>
      <c r="P3036" s="21">
        <f>MAX(0,ROUNDDOWN(F3036-E3036-430000,-3))</f>
        <v/>
      </c>
      <c r="Q3036" s="21">
        <f>MAX(0,ROUNDDOWN(F3036-E3036-430000-H3036,-3))</f>
        <v/>
      </c>
      <c r="R3036" s="21">
        <f>IF(F3036&lt;=450000,0,MAX(0,P3036*0.06-MIN(50000,P3036)*0.03))</f>
        <v/>
      </c>
      <c r="S3036" s="21">
        <f>IF(F3036&lt;=450000,0,MAX(0,P3036*0.04-MIN(50000,P3036)*0.02))</f>
        <v/>
      </c>
      <c r="T3036" s="21">
        <f>IF(F3036&lt;=450000,0,MAX(0,Q3036*0.06-MIN(50000,Q3036)*0.03))</f>
        <v/>
      </c>
      <c r="U3036" s="21">
        <f>IF(F3036&lt;=450000,0,MAX(0,Q3036*0.04-MIN(50000,Q3036)*0.02))</f>
        <v/>
      </c>
      <c r="V3036" s="21">
        <f>50000+MAX(0,G3036-480000)</f>
        <v/>
      </c>
      <c r="W3036" s="21">
        <f>P3036-V3036</f>
        <v/>
      </c>
      <c r="X3036" s="21">
        <f>Q3036-V3036</f>
        <v/>
      </c>
      <c r="Y3036" s="22">
        <f>IF(W3036&lt;0,0.9,LOOKUP(W3036,{0,1950001,3300001,6950001,9000001,18000001,40000001},{0.84895,0.7979,0.6958,0.66517,0.56307,0.4916,0.44055}))</f>
        <v/>
      </c>
      <c r="Z3036" s="22">
        <f>IF(X3036&lt;0,0.9,LOOKUP(X3036,{0,1950001,3300001,6950001,9000001,18000001,40000001},{0.84895,0.7979,0.6958,0.66517,0.56307,0.4916,0.44055}))</f>
        <v/>
      </c>
      <c r="AA3036" s="22">
        <f>IF(W3036&lt;0,0,CHOOSE(MATCH(W3036,{0,1950001,3300001,6950001,9000001},1),5.105/84.895,10.21/79.79,20.42/69.58,23.483/66.517,33.693/56.307))</f>
        <v/>
      </c>
      <c r="AB3036" s="21">
        <f>IF(C3036&lt;=2000,0,(MIN(C3036,ROUNDDOWN(F3036*0.3,0))-2000)*0.1)</f>
        <v/>
      </c>
      <c r="AC3036" s="21">
        <f>IF(C3036&lt;=2000,0,MIN((C3036-2000)*Y3036,(R3036+S3036)*0.2))</f>
        <v/>
      </c>
      <c r="AD3036" s="21">
        <f>IF(C3036&lt;=2000,0,MIN((C3036-2000)*Z3036,(T3036+U3036)*0.2))</f>
        <v/>
      </c>
      <c r="AE3036" s="21">
        <f>AC3036*AA3036</f>
        <v/>
      </c>
      <c r="AF3036" s="21">
        <f>ROUNDDOWN(R3036,-2)+ROUNDDOWN(S3036,-2)</f>
        <v/>
      </c>
      <c r="AG3036" s="21">
        <f>ROUNDDOWN(MAX(0,R3036-(AB3036+AC3036+AE3036)*0.6),-2)+ROUNDDOWN(MAX(0,S3036-(AB3036+AC3036+AE3036)*0.4),-2)</f>
        <v/>
      </c>
      <c r="AH3036" s="21">
        <f>ROUNDDOWN(MAX(0,T3036-(AB3036+AD3036)*0.6),-2)+ROUNDDOWN(MAX(0,U3036-(AB3036+AD3036)*0.4),-2)</f>
        <v/>
      </c>
      <c r="AI3036" s="21">
        <f>ROUNDDOWN(T3036,-2)+ROUNDDOWN(U3036,-2)</f>
        <v/>
      </c>
      <c r="AJ3036" s="21">
        <f>M3036+AF3036</f>
        <v/>
      </c>
      <c r="AK3036" s="21">
        <f>M3036+AG3036</f>
        <v/>
      </c>
      <c r="AL3036" s="21">
        <f>N3036+AH3036</f>
        <v/>
      </c>
      <c r="AM3036" s="21">
        <f>O3036+AI3036</f>
        <v/>
      </c>
      <c r="AN3036" s="21">
        <f>N3036+AI3036</f>
        <v/>
      </c>
      <c r="AO3036" s="21">
        <f>ROUNDDOWN((R3036+S3036)*0.2/Y3036+2000,0)</f>
        <v/>
      </c>
      <c r="AP3036" s="21">
        <f>ROUNDDOWN((T3036+U3036)*0.2/Z3036+2000,0)</f>
        <v/>
      </c>
      <c r="AQ3036" s="21">
        <f>AL3036-AK3036</f>
        <v/>
      </c>
      <c r="AR3036" s="21">
        <f>AM3036-AK3036</f>
        <v/>
      </c>
      <c r="AS3036" s="21">
        <f>AM3036-AL3036</f>
        <v/>
      </c>
      <c r="AT3036" s="21">
        <f>AK3036+C3036-AJ3036</f>
        <v/>
      </c>
      <c r="AU3036" s="21">
        <f>AL3036+C3036-AM3036</f>
        <v/>
      </c>
      <c r="AV3036" s="21">
        <f>AN3036+C3036-AM3036</f>
        <v/>
      </c>
    </row>
    <row r="3037">
      <c r="A3037" t="inlineStr">
        <is>
          <t>1万円刻み</t>
        </is>
      </c>
      <c r="B3037" s="21">
        <f>'5_1万円刻み'!$A$1274</f>
        <v/>
      </c>
      <c r="C3037" s="21">
        <f>AO3037</f>
        <v/>
      </c>
      <c r="D3037" s="21" t="n">
        <v>0</v>
      </c>
      <c r="E3037" s="21">
        <f>ROUND(MIN(B3037/12,650000)*12*0.0915+MIN(B3037/12,1390000)*12*(0.0504+0)+B3037*0.005,0)</f>
        <v/>
      </c>
      <c r="F3037" s="21">
        <f>IF(B3037&lt;741000,0,IF(B3037&lt;2191000,B3037-740000,IF(B3037&lt;2193000,1451000,IF(B3037&lt;2196000,1453000,IF(B3037&lt;2200000,1456000,IF(B3037&lt;3600000,ROUND(ROUNDDOWN(B3037/4,-3)*2.8,0)-80000,IF(B3037&lt;6600000,ROUND(ROUNDDOWN(B3037/4,-3)*3.2,0)-440000,IF(B3037&lt;8500000,ROUNDDOWN(B3037*0.9,0)-1100000,B3037-1950000))))))))</f>
        <v/>
      </c>
      <c r="G3037" s="21">
        <f>IF(F3037&gt;23500000,NA(),IF(F3037&lt;=4890000,1040000,IF(F3037&lt;=6550000,670000,620000)))</f>
        <v/>
      </c>
      <c r="H3037" s="21">
        <f>IF(D3037&lt;=0,0,MAX(0,MIN(2000000,D3037-MIN(100000,ROUNDDOWN(F3037*0.05,0)))))</f>
        <v/>
      </c>
      <c r="I3037" s="21">
        <f>IF(C3037&lt;=2000,0,MIN(C3037,ROUNDDOWN(F3037*0.4,0))-2000)</f>
        <v/>
      </c>
      <c r="J3037" s="21">
        <f>MAX(0,ROUNDDOWN(F3037-E3037-G3037,-3))</f>
        <v/>
      </c>
      <c r="K3037" s="21">
        <f>MAX(0,ROUNDDOWN(F3037-E3037-G3037-H3037-I3037,-3))</f>
        <v/>
      </c>
      <c r="L3037" s="21">
        <f>MAX(0,ROUNDDOWN(F3037-E3037-G3037-H3037,-3))</f>
        <v/>
      </c>
      <c r="M3037" s="21">
        <f>IF(J3037&lt;=0,0,ROUNDDOWN((J3037*LOOKUP(J3037,{0,1950001,3300001,6950001,9000001,18000001,40000001},{0.05,0.1,0.2,0.23,0.33,0.4,0.45})-LOOKUP(J3037,{0,1950001,3300001,6950001,9000001,18000001,40000001},{0,97500,427500,636000,1536000,2796000,4796000}))*1.021,-2))</f>
        <v/>
      </c>
      <c r="N3037" s="21">
        <f>IF(K3037&lt;=0,0,ROUNDDOWN((K3037*LOOKUP(K3037,{0,1950001,3300001,6950001,9000001,18000001,40000001},{0.05,0.1,0.2,0.23,0.33,0.4,0.45})-LOOKUP(K3037,{0,1950001,3300001,6950001,9000001,18000001,40000001},{0,97500,427500,636000,1536000,2796000,4796000}))*1.021,-2))</f>
        <v/>
      </c>
      <c r="O3037" s="21">
        <f>IF(L3037&lt;=0,0,ROUNDDOWN((L3037*LOOKUP(L3037,{0,1950001,3300001,6950001,9000001,18000001,40000001},{0.05,0.1,0.2,0.23,0.33,0.4,0.45})-LOOKUP(L3037,{0,1950001,3300001,6950001,9000001,18000001,40000001},{0,97500,427500,636000,1536000,2796000,4796000}))*1.021,-2))</f>
        <v/>
      </c>
      <c r="P3037" s="21">
        <f>MAX(0,ROUNDDOWN(F3037-E3037-430000,-3))</f>
        <v/>
      </c>
      <c r="Q3037" s="21">
        <f>MAX(0,ROUNDDOWN(F3037-E3037-430000-H3037,-3))</f>
        <v/>
      </c>
      <c r="R3037" s="21">
        <f>IF(F3037&lt;=450000,0,MAX(0,P3037*0.06-MIN(50000,P3037)*0.03))</f>
        <v/>
      </c>
      <c r="S3037" s="21">
        <f>IF(F3037&lt;=450000,0,MAX(0,P3037*0.04-MIN(50000,P3037)*0.02))</f>
        <v/>
      </c>
      <c r="T3037" s="21">
        <f>IF(F3037&lt;=450000,0,MAX(0,Q3037*0.06-MIN(50000,Q3037)*0.03))</f>
        <v/>
      </c>
      <c r="U3037" s="21">
        <f>IF(F3037&lt;=450000,0,MAX(0,Q3037*0.04-MIN(50000,Q3037)*0.02))</f>
        <v/>
      </c>
      <c r="V3037" s="21">
        <f>50000+MAX(0,G3037-480000)</f>
        <v/>
      </c>
      <c r="W3037" s="21">
        <f>P3037-V3037</f>
        <v/>
      </c>
      <c r="X3037" s="21">
        <f>Q3037-V3037</f>
        <v/>
      </c>
      <c r="Y3037" s="22">
        <f>IF(W3037&lt;0,0.9,LOOKUP(W3037,{0,1950001,3300001,6950001,9000001,18000001,40000001},{0.84895,0.7979,0.6958,0.66517,0.56307,0.4916,0.44055}))</f>
        <v/>
      </c>
      <c r="Z3037" s="22">
        <f>IF(X3037&lt;0,0.9,LOOKUP(X3037,{0,1950001,3300001,6950001,9000001,18000001,40000001},{0.84895,0.7979,0.6958,0.66517,0.56307,0.4916,0.44055}))</f>
        <v/>
      </c>
      <c r="AA3037" s="22">
        <f>IF(W3037&lt;0,0,CHOOSE(MATCH(W3037,{0,1950001,3300001,6950001,9000001},1),5.105/84.895,10.21/79.79,20.42/69.58,23.483/66.517,33.693/56.307))</f>
        <v/>
      </c>
      <c r="AB3037" s="21">
        <f>IF(C3037&lt;=2000,0,(MIN(C3037,ROUNDDOWN(F3037*0.3,0))-2000)*0.1)</f>
        <v/>
      </c>
      <c r="AC3037" s="21">
        <f>IF(C3037&lt;=2000,0,MIN((C3037-2000)*Y3037,(R3037+S3037)*0.2))</f>
        <v/>
      </c>
      <c r="AD3037" s="21">
        <f>IF(C3037&lt;=2000,0,MIN((C3037-2000)*Z3037,(T3037+U3037)*0.2))</f>
        <v/>
      </c>
      <c r="AE3037" s="21">
        <f>AC3037*AA3037</f>
        <v/>
      </c>
      <c r="AF3037" s="21">
        <f>ROUNDDOWN(R3037,-2)+ROUNDDOWN(S3037,-2)</f>
        <v/>
      </c>
      <c r="AG3037" s="21">
        <f>ROUNDDOWN(MAX(0,R3037-(AB3037+AC3037+AE3037)*0.6),-2)+ROUNDDOWN(MAX(0,S3037-(AB3037+AC3037+AE3037)*0.4),-2)</f>
        <v/>
      </c>
      <c r="AH3037" s="21">
        <f>ROUNDDOWN(MAX(0,T3037-(AB3037+AD3037)*0.6),-2)+ROUNDDOWN(MAX(0,U3037-(AB3037+AD3037)*0.4),-2)</f>
        <v/>
      </c>
      <c r="AI3037" s="21">
        <f>ROUNDDOWN(T3037,-2)+ROUNDDOWN(U3037,-2)</f>
        <v/>
      </c>
      <c r="AJ3037" s="21">
        <f>M3037+AF3037</f>
        <v/>
      </c>
      <c r="AK3037" s="21">
        <f>M3037+AG3037</f>
        <v/>
      </c>
      <c r="AL3037" s="21">
        <f>N3037+AH3037</f>
        <v/>
      </c>
      <c r="AM3037" s="21">
        <f>O3037+AI3037</f>
        <v/>
      </c>
      <c r="AN3037" s="21">
        <f>N3037+AI3037</f>
        <v/>
      </c>
      <c r="AO3037" s="21">
        <f>ROUNDDOWN((R3037+S3037)*0.2/Y3037+2000,0)</f>
        <v/>
      </c>
      <c r="AP3037" s="21">
        <f>ROUNDDOWN((T3037+U3037)*0.2/Z3037+2000,0)</f>
        <v/>
      </c>
      <c r="AQ3037" s="21">
        <f>AL3037-AK3037</f>
        <v/>
      </c>
      <c r="AR3037" s="21">
        <f>AM3037-AK3037</f>
        <v/>
      </c>
      <c r="AS3037" s="21">
        <f>AM3037-AL3037</f>
        <v/>
      </c>
      <c r="AT3037" s="21">
        <f>AK3037+C3037-AJ3037</f>
        <v/>
      </c>
      <c r="AU3037" s="21">
        <f>AL3037+C3037-AM3037</f>
        <v/>
      </c>
      <c r="AV3037" s="21">
        <f>AN3037+C3037-AM3037</f>
        <v/>
      </c>
    </row>
    <row r="3038">
      <c r="A3038" t="inlineStr">
        <is>
          <t>1万円刻み</t>
        </is>
      </c>
      <c r="B3038" s="21">
        <f>'5_1万円刻み'!$A$1275</f>
        <v/>
      </c>
      <c r="C3038" s="21">
        <f>AO3038</f>
        <v/>
      </c>
      <c r="D3038" s="21" t="n">
        <v>0</v>
      </c>
      <c r="E3038" s="21">
        <f>ROUND(MIN(B3038/12,650000)*12*0.0915+MIN(B3038/12,1390000)*12*(0.0504+0)+B3038*0.005,0)</f>
        <v/>
      </c>
      <c r="F3038" s="21">
        <f>IF(B3038&lt;741000,0,IF(B3038&lt;2191000,B3038-740000,IF(B3038&lt;2193000,1451000,IF(B3038&lt;2196000,1453000,IF(B3038&lt;2200000,1456000,IF(B3038&lt;3600000,ROUND(ROUNDDOWN(B3038/4,-3)*2.8,0)-80000,IF(B3038&lt;6600000,ROUND(ROUNDDOWN(B3038/4,-3)*3.2,0)-440000,IF(B3038&lt;8500000,ROUNDDOWN(B3038*0.9,0)-1100000,B3038-1950000))))))))</f>
        <v/>
      </c>
      <c r="G3038" s="21">
        <f>IF(F3038&gt;23500000,NA(),IF(F3038&lt;=4890000,1040000,IF(F3038&lt;=6550000,670000,620000)))</f>
        <v/>
      </c>
      <c r="H3038" s="21">
        <f>IF(D3038&lt;=0,0,MAX(0,MIN(2000000,D3038-MIN(100000,ROUNDDOWN(F3038*0.05,0)))))</f>
        <v/>
      </c>
      <c r="I3038" s="21">
        <f>IF(C3038&lt;=2000,0,MIN(C3038,ROUNDDOWN(F3038*0.4,0))-2000)</f>
        <v/>
      </c>
      <c r="J3038" s="21">
        <f>MAX(0,ROUNDDOWN(F3038-E3038-G3038,-3))</f>
        <v/>
      </c>
      <c r="K3038" s="21">
        <f>MAX(0,ROUNDDOWN(F3038-E3038-G3038-H3038-I3038,-3))</f>
        <v/>
      </c>
      <c r="L3038" s="21">
        <f>MAX(0,ROUNDDOWN(F3038-E3038-G3038-H3038,-3))</f>
        <v/>
      </c>
      <c r="M3038" s="21">
        <f>IF(J3038&lt;=0,0,ROUNDDOWN((J3038*LOOKUP(J3038,{0,1950001,3300001,6950001,9000001,18000001,40000001},{0.05,0.1,0.2,0.23,0.33,0.4,0.45})-LOOKUP(J3038,{0,1950001,3300001,6950001,9000001,18000001,40000001},{0,97500,427500,636000,1536000,2796000,4796000}))*1.021,-2))</f>
        <v/>
      </c>
      <c r="N3038" s="21">
        <f>IF(K3038&lt;=0,0,ROUNDDOWN((K3038*LOOKUP(K3038,{0,1950001,3300001,6950001,9000001,18000001,40000001},{0.05,0.1,0.2,0.23,0.33,0.4,0.45})-LOOKUP(K3038,{0,1950001,3300001,6950001,9000001,18000001,40000001},{0,97500,427500,636000,1536000,2796000,4796000}))*1.021,-2))</f>
        <v/>
      </c>
      <c r="O3038" s="21">
        <f>IF(L3038&lt;=0,0,ROUNDDOWN((L3038*LOOKUP(L3038,{0,1950001,3300001,6950001,9000001,18000001,40000001},{0.05,0.1,0.2,0.23,0.33,0.4,0.45})-LOOKUP(L3038,{0,1950001,3300001,6950001,9000001,18000001,40000001},{0,97500,427500,636000,1536000,2796000,4796000}))*1.021,-2))</f>
        <v/>
      </c>
      <c r="P3038" s="21">
        <f>MAX(0,ROUNDDOWN(F3038-E3038-430000,-3))</f>
        <v/>
      </c>
      <c r="Q3038" s="21">
        <f>MAX(0,ROUNDDOWN(F3038-E3038-430000-H3038,-3))</f>
        <v/>
      </c>
      <c r="R3038" s="21">
        <f>IF(F3038&lt;=450000,0,MAX(0,P3038*0.06-MIN(50000,P3038)*0.03))</f>
        <v/>
      </c>
      <c r="S3038" s="21">
        <f>IF(F3038&lt;=450000,0,MAX(0,P3038*0.04-MIN(50000,P3038)*0.02))</f>
        <v/>
      </c>
      <c r="T3038" s="21">
        <f>IF(F3038&lt;=450000,0,MAX(0,Q3038*0.06-MIN(50000,Q3038)*0.03))</f>
        <v/>
      </c>
      <c r="U3038" s="21">
        <f>IF(F3038&lt;=450000,0,MAX(0,Q3038*0.04-MIN(50000,Q3038)*0.02))</f>
        <v/>
      </c>
      <c r="V3038" s="21">
        <f>50000+MAX(0,G3038-480000)</f>
        <v/>
      </c>
      <c r="W3038" s="21">
        <f>P3038-V3038</f>
        <v/>
      </c>
      <c r="X3038" s="21">
        <f>Q3038-V3038</f>
        <v/>
      </c>
      <c r="Y3038" s="22">
        <f>IF(W3038&lt;0,0.9,LOOKUP(W3038,{0,1950001,3300001,6950001,9000001,18000001,40000001},{0.84895,0.7979,0.6958,0.66517,0.56307,0.4916,0.44055}))</f>
        <v/>
      </c>
      <c r="Z3038" s="22">
        <f>IF(X3038&lt;0,0.9,LOOKUP(X3038,{0,1950001,3300001,6950001,9000001,18000001,40000001},{0.84895,0.7979,0.6958,0.66517,0.56307,0.4916,0.44055}))</f>
        <v/>
      </c>
      <c r="AA3038" s="22">
        <f>IF(W3038&lt;0,0,CHOOSE(MATCH(W3038,{0,1950001,3300001,6950001,9000001},1),5.105/84.895,10.21/79.79,20.42/69.58,23.483/66.517,33.693/56.307))</f>
        <v/>
      </c>
      <c r="AB3038" s="21">
        <f>IF(C3038&lt;=2000,0,(MIN(C3038,ROUNDDOWN(F3038*0.3,0))-2000)*0.1)</f>
        <v/>
      </c>
      <c r="AC3038" s="21">
        <f>IF(C3038&lt;=2000,0,MIN((C3038-2000)*Y3038,(R3038+S3038)*0.2))</f>
        <v/>
      </c>
      <c r="AD3038" s="21">
        <f>IF(C3038&lt;=2000,0,MIN((C3038-2000)*Z3038,(T3038+U3038)*0.2))</f>
        <v/>
      </c>
      <c r="AE3038" s="21">
        <f>AC3038*AA3038</f>
        <v/>
      </c>
      <c r="AF3038" s="21">
        <f>ROUNDDOWN(R3038,-2)+ROUNDDOWN(S3038,-2)</f>
        <v/>
      </c>
      <c r="AG3038" s="21">
        <f>ROUNDDOWN(MAX(0,R3038-(AB3038+AC3038+AE3038)*0.6),-2)+ROUNDDOWN(MAX(0,S3038-(AB3038+AC3038+AE3038)*0.4),-2)</f>
        <v/>
      </c>
      <c r="AH3038" s="21">
        <f>ROUNDDOWN(MAX(0,T3038-(AB3038+AD3038)*0.6),-2)+ROUNDDOWN(MAX(0,U3038-(AB3038+AD3038)*0.4),-2)</f>
        <v/>
      </c>
      <c r="AI3038" s="21">
        <f>ROUNDDOWN(T3038,-2)+ROUNDDOWN(U3038,-2)</f>
        <v/>
      </c>
      <c r="AJ3038" s="21">
        <f>M3038+AF3038</f>
        <v/>
      </c>
      <c r="AK3038" s="21">
        <f>M3038+AG3038</f>
        <v/>
      </c>
      <c r="AL3038" s="21">
        <f>N3038+AH3038</f>
        <v/>
      </c>
      <c r="AM3038" s="21">
        <f>O3038+AI3038</f>
        <v/>
      </c>
      <c r="AN3038" s="21">
        <f>N3038+AI3038</f>
        <v/>
      </c>
      <c r="AO3038" s="21">
        <f>ROUNDDOWN((R3038+S3038)*0.2/Y3038+2000,0)</f>
        <v/>
      </c>
      <c r="AP3038" s="21">
        <f>ROUNDDOWN((T3038+U3038)*0.2/Z3038+2000,0)</f>
        <v/>
      </c>
      <c r="AQ3038" s="21">
        <f>AL3038-AK3038</f>
        <v/>
      </c>
      <c r="AR3038" s="21">
        <f>AM3038-AK3038</f>
        <v/>
      </c>
      <c r="AS3038" s="21">
        <f>AM3038-AL3038</f>
        <v/>
      </c>
      <c r="AT3038" s="21">
        <f>AK3038+C3038-AJ3038</f>
        <v/>
      </c>
      <c r="AU3038" s="21">
        <f>AL3038+C3038-AM3038</f>
        <v/>
      </c>
      <c r="AV3038" s="21">
        <f>AN3038+C3038-AM3038</f>
        <v/>
      </c>
    </row>
    <row r="3039">
      <c r="A3039" t="inlineStr">
        <is>
          <t>1万円刻み</t>
        </is>
      </c>
      <c r="B3039" s="21">
        <f>'5_1万円刻み'!$A$1276</f>
        <v/>
      </c>
      <c r="C3039" s="21">
        <f>AO3039</f>
        <v/>
      </c>
      <c r="D3039" s="21" t="n">
        <v>0</v>
      </c>
      <c r="E3039" s="21">
        <f>ROUND(MIN(B3039/12,650000)*12*0.0915+MIN(B3039/12,1390000)*12*(0.0504+0)+B3039*0.005,0)</f>
        <v/>
      </c>
      <c r="F3039" s="21">
        <f>IF(B3039&lt;741000,0,IF(B3039&lt;2191000,B3039-740000,IF(B3039&lt;2193000,1451000,IF(B3039&lt;2196000,1453000,IF(B3039&lt;2200000,1456000,IF(B3039&lt;3600000,ROUND(ROUNDDOWN(B3039/4,-3)*2.8,0)-80000,IF(B3039&lt;6600000,ROUND(ROUNDDOWN(B3039/4,-3)*3.2,0)-440000,IF(B3039&lt;8500000,ROUNDDOWN(B3039*0.9,0)-1100000,B3039-1950000))))))))</f>
        <v/>
      </c>
      <c r="G3039" s="21">
        <f>IF(F3039&gt;23500000,NA(),IF(F3039&lt;=4890000,1040000,IF(F3039&lt;=6550000,670000,620000)))</f>
        <v/>
      </c>
      <c r="H3039" s="21">
        <f>IF(D3039&lt;=0,0,MAX(0,MIN(2000000,D3039-MIN(100000,ROUNDDOWN(F3039*0.05,0)))))</f>
        <v/>
      </c>
      <c r="I3039" s="21">
        <f>IF(C3039&lt;=2000,0,MIN(C3039,ROUNDDOWN(F3039*0.4,0))-2000)</f>
        <v/>
      </c>
      <c r="J3039" s="21">
        <f>MAX(0,ROUNDDOWN(F3039-E3039-G3039,-3))</f>
        <v/>
      </c>
      <c r="K3039" s="21">
        <f>MAX(0,ROUNDDOWN(F3039-E3039-G3039-H3039-I3039,-3))</f>
        <v/>
      </c>
      <c r="L3039" s="21">
        <f>MAX(0,ROUNDDOWN(F3039-E3039-G3039-H3039,-3))</f>
        <v/>
      </c>
      <c r="M3039" s="21">
        <f>IF(J3039&lt;=0,0,ROUNDDOWN((J3039*LOOKUP(J3039,{0,1950001,3300001,6950001,9000001,18000001,40000001},{0.05,0.1,0.2,0.23,0.33,0.4,0.45})-LOOKUP(J3039,{0,1950001,3300001,6950001,9000001,18000001,40000001},{0,97500,427500,636000,1536000,2796000,4796000}))*1.021,-2))</f>
        <v/>
      </c>
      <c r="N3039" s="21">
        <f>IF(K3039&lt;=0,0,ROUNDDOWN((K3039*LOOKUP(K3039,{0,1950001,3300001,6950001,9000001,18000001,40000001},{0.05,0.1,0.2,0.23,0.33,0.4,0.45})-LOOKUP(K3039,{0,1950001,3300001,6950001,9000001,18000001,40000001},{0,97500,427500,636000,1536000,2796000,4796000}))*1.021,-2))</f>
        <v/>
      </c>
      <c r="O3039" s="21">
        <f>IF(L3039&lt;=0,0,ROUNDDOWN((L3039*LOOKUP(L3039,{0,1950001,3300001,6950001,9000001,18000001,40000001},{0.05,0.1,0.2,0.23,0.33,0.4,0.45})-LOOKUP(L3039,{0,1950001,3300001,6950001,9000001,18000001,40000001},{0,97500,427500,636000,1536000,2796000,4796000}))*1.021,-2))</f>
        <v/>
      </c>
      <c r="P3039" s="21">
        <f>MAX(0,ROUNDDOWN(F3039-E3039-430000,-3))</f>
        <v/>
      </c>
      <c r="Q3039" s="21">
        <f>MAX(0,ROUNDDOWN(F3039-E3039-430000-H3039,-3))</f>
        <v/>
      </c>
      <c r="R3039" s="21">
        <f>IF(F3039&lt;=450000,0,MAX(0,P3039*0.06-MIN(50000,P3039)*0.03))</f>
        <v/>
      </c>
      <c r="S3039" s="21">
        <f>IF(F3039&lt;=450000,0,MAX(0,P3039*0.04-MIN(50000,P3039)*0.02))</f>
        <v/>
      </c>
      <c r="T3039" s="21">
        <f>IF(F3039&lt;=450000,0,MAX(0,Q3039*0.06-MIN(50000,Q3039)*0.03))</f>
        <v/>
      </c>
      <c r="U3039" s="21">
        <f>IF(F3039&lt;=450000,0,MAX(0,Q3039*0.04-MIN(50000,Q3039)*0.02))</f>
        <v/>
      </c>
      <c r="V3039" s="21">
        <f>50000+MAX(0,G3039-480000)</f>
        <v/>
      </c>
      <c r="W3039" s="21">
        <f>P3039-V3039</f>
        <v/>
      </c>
      <c r="X3039" s="21">
        <f>Q3039-V3039</f>
        <v/>
      </c>
      <c r="Y3039" s="22">
        <f>IF(W3039&lt;0,0.9,LOOKUP(W3039,{0,1950001,3300001,6950001,9000001,18000001,40000001},{0.84895,0.7979,0.6958,0.66517,0.56307,0.4916,0.44055}))</f>
        <v/>
      </c>
      <c r="Z3039" s="22">
        <f>IF(X3039&lt;0,0.9,LOOKUP(X3039,{0,1950001,3300001,6950001,9000001,18000001,40000001},{0.84895,0.7979,0.6958,0.66517,0.56307,0.4916,0.44055}))</f>
        <v/>
      </c>
      <c r="AA3039" s="22">
        <f>IF(W3039&lt;0,0,CHOOSE(MATCH(W3039,{0,1950001,3300001,6950001,9000001},1),5.105/84.895,10.21/79.79,20.42/69.58,23.483/66.517,33.693/56.307))</f>
        <v/>
      </c>
      <c r="AB3039" s="21">
        <f>IF(C3039&lt;=2000,0,(MIN(C3039,ROUNDDOWN(F3039*0.3,0))-2000)*0.1)</f>
        <v/>
      </c>
      <c r="AC3039" s="21">
        <f>IF(C3039&lt;=2000,0,MIN((C3039-2000)*Y3039,(R3039+S3039)*0.2))</f>
        <v/>
      </c>
      <c r="AD3039" s="21">
        <f>IF(C3039&lt;=2000,0,MIN((C3039-2000)*Z3039,(T3039+U3039)*0.2))</f>
        <v/>
      </c>
      <c r="AE3039" s="21">
        <f>AC3039*AA3039</f>
        <v/>
      </c>
      <c r="AF3039" s="21">
        <f>ROUNDDOWN(R3039,-2)+ROUNDDOWN(S3039,-2)</f>
        <v/>
      </c>
      <c r="AG3039" s="21">
        <f>ROUNDDOWN(MAX(0,R3039-(AB3039+AC3039+AE3039)*0.6),-2)+ROUNDDOWN(MAX(0,S3039-(AB3039+AC3039+AE3039)*0.4),-2)</f>
        <v/>
      </c>
      <c r="AH3039" s="21">
        <f>ROUNDDOWN(MAX(0,T3039-(AB3039+AD3039)*0.6),-2)+ROUNDDOWN(MAX(0,U3039-(AB3039+AD3039)*0.4),-2)</f>
        <v/>
      </c>
      <c r="AI3039" s="21">
        <f>ROUNDDOWN(T3039,-2)+ROUNDDOWN(U3039,-2)</f>
        <v/>
      </c>
      <c r="AJ3039" s="21">
        <f>M3039+AF3039</f>
        <v/>
      </c>
      <c r="AK3039" s="21">
        <f>M3039+AG3039</f>
        <v/>
      </c>
      <c r="AL3039" s="21">
        <f>N3039+AH3039</f>
        <v/>
      </c>
      <c r="AM3039" s="21">
        <f>O3039+AI3039</f>
        <v/>
      </c>
      <c r="AN3039" s="21">
        <f>N3039+AI3039</f>
        <v/>
      </c>
      <c r="AO3039" s="21">
        <f>ROUNDDOWN((R3039+S3039)*0.2/Y3039+2000,0)</f>
        <v/>
      </c>
      <c r="AP3039" s="21">
        <f>ROUNDDOWN((T3039+U3039)*0.2/Z3039+2000,0)</f>
        <v/>
      </c>
      <c r="AQ3039" s="21">
        <f>AL3039-AK3039</f>
        <v/>
      </c>
      <c r="AR3039" s="21">
        <f>AM3039-AK3039</f>
        <v/>
      </c>
      <c r="AS3039" s="21">
        <f>AM3039-AL3039</f>
        <v/>
      </c>
      <c r="AT3039" s="21">
        <f>AK3039+C3039-AJ3039</f>
        <v/>
      </c>
      <c r="AU3039" s="21">
        <f>AL3039+C3039-AM3039</f>
        <v/>
      </c>
      <c r="AV3039" s="21">
        <f>AN3039+C3039-AM3039</f>
        <v/>
      </c>
    </row>
    <row r="3040">
      <c r="A3040" t="inlineStr">
        <is>
          <t>1万円刻み</t>
        </is>
      </c>
      <c r="B3040" s="21">
        <f>'5_1万円刻み'!$A$1277</f>
        <v/>
      </c>
      <c r="C3040" s="21">
        <f>AO3040</f>
        <v/>
      </c>
      <c r="D3040" s="21" t="n">
        <v>0</v>
      </c>
      <c r="E3040" s="21">
        <f>ROUND(MIN(B3040/12,650000)*12*0.0915+MIN(B3040/12,1390000)*12*(0.0504+0)+B3040*0.005,0)</f>
        <v/>
      </c>
      <c r="F3040" s="21">
        <f>IF(B3040&lt;741000,0,IF(B3040&lt;2191000,B3040-740000,IF(B3040&lt;2193000,1451000,IF(B3040&lt;2196000,1453000,IF(B3040&lt;2200000,1456000,IF(B3040&lt;3600000,ROUND(ROUNDDOWN(B3040/4,-3)*2.8,0)-80000,IF(B3040&lt;6600000,ROUND(ROUNDDOWN(B3040/4,-3)*3.2,0)-440000,IF(B3040&lt;8500000,ROUNDDOWN(B3040*0.9,0)-1100000,B3040-1950000))))))))</f>
        <v/>
      </c>
      <c r="G3040" s="21">
        <f>IF(F3040&gt;23500000,NA(),IF(F3040&lt;=4890000,1040000,IF(F3040&lt;=6550000,670000,620000)))</f>
        <v/>
      </c>
      <c r="H3040" s="21">
        <f>IF(D3040&lt;=0,0,MAX(0,MIN(2000000,D3040-MIN(100000,ROUNDDOWN(F3040*0.05,0)))))</f>
        <v/>
      </c>
      <c r="I3040" s="21">
        <f>IF(C3040&lt;=2000,0,MIN(C3040,ROUNDDOWN(F3040*0.4,0))-2000)</f>
        <v/>
      </c>
      <c r="J3040" s="21">
        <f>MAX(0,ROUNDDOWN(F3040-E3040-G3040,-3))</f>
        <v/>
      </c>
      <c r="K3040" s="21">
        <f>MAX(0,ROUNDDOWN(F3040-E3040-G3040-H3040-I3040,-3))</f>
        <v/>
      </c>
      <c r="L3040" s="21">
        <f>MAX(0,ROUNDDOWN(F3040-E3040-G3040-H3040,-3))</f>
        <v/>
      </c>
      <c r="M3040" s="21">
        <f>IF(J3040&lt;=0,0,ROUNDDOWN((J3040*LOOKUP(J3040,{0,1950001,3300001,6950001,9000001,18000001,40000001},{0.05,0.1,0.2,0.23,0.33,0.4,0.45})-LOOKUP(J3040,{0,1950001,3300001,6950001,9000001,18000001,40000001},{0,97500,427500,636000,1536000,2796000,4796000}))*1.021,-2))</f>
        <v/>
      </c>
      <c r="N3040" s="21">
        <f>IF(K3040&lt;=0,0,ROUNDDOWN((K3040*LOOKUP(K3040,{0,1950001,3300001,6950001,9000001,18000001,40000001},{0.05,0.1,0.2,0.23,0.33,0.4,0.45})-LOOKUP(K3040,{0,1950001,3300001,6950001,9000001,18000001,40000001},{0,97500,427500,636000,1536000,2796000,4796000}))*1.021,-2))</f>
        <v/>
      </c>
      <c r="O3040" s="21">
        <f>IF(L3040&lt;=0,0,ROUNDDOWN((L3040*LOOKUP(L3040,{0,1950001,3300001,6950001,9000001,18000001,40000001},{0.05,0.1,0.2,0.23,0.33,0.4,0.45})-LOOKUP(L3040,{0,1950001,3300001,6950001,9000001,18000001,40000001},{0,97500,427500,636000,1536000,2796000,4796000}))*1.021,-2))</f>
        <v/>
      </c>
      <c r="P3040" s="21">
        <f>MAX(0,ROUNDDOWN(F3040-E3040-430000,-3))</f>
        <v/>
      </c>
      <c r="Q3040" s="21">
        <f>MAX(0,ROUNDDOWN(F3040-E3040-430000-H3040,-3))</f>
        <v/>
      </c>
      <c r="R3040" s="21">
        <f>IF(F3040&lt;=450000,0,MAX(0,P3040*0.06-MIN(50000,P3040)*0.03))</f>
        <v/>
      </c>
      <c r="S3040" s="21">
        <f>IF(F3040&lt;=450000,0,MAX(0,P3040*0.04-MIN(50000,P3040)*0.02))</f>
        <v/>
      </c>
      <c r="T3040" s="21">
        <f>IF(F3040&lt;=450000,0,MAX(0,Q3040*0.06-MIN(50000,Q3040)*0.03))</f>
        <v/>
      </c>
      <c r="U3040" s="21">
        <f>IF(F3040&lt;=450000,0,MAX(0,Q3040*0.04-MIN(50000,Q3040)*0.02))</f>
        <v/>
      </c>
      <c r="V3040" s="21">
        <f>50000+MAX(0,G3040-480000)</f>
        <v/>
      </c>
      <c r="W3040" s="21">
        <f>P3040-V3040</f>
        <v/>
      </c>
      <c r="X3040" s="21">
        <f>Q3040-V3040</f>
        <v/>
      </c>
      <c r="Y3040" s="22">
        <f>IF(W3040&lt;0,0.9,LOOKUP(W3040,{0,1950001,3300001,6950001,9000001,18000001,40000001},{0.84895,0.7979,0.6958,0.66517,0.56307,0.4916,0.44055}))</f>
        <v/>
      </c>
      <c r="Z3040" s="22">
        <f>IF(X3040&lt;0,0.9,LOOKUP(X3040,{0,1950001,3300001,6950001,9000001,18000001,40000001},{0.84895,0.7979,0.6958,0.66517,0.56307,0.4916,0.44055}))</f>
        <v/>
      </c>
      <c r="AA3040" s="22">
        <f>IF(W3040&lt;0,0,CHOOSE(MATCH(W3040,{0,1950001,3300001,6950001,9000001},1),5.105/84.895,10.21/79.79,20.42/69.58,23.483/66.517,33.693/56.307))</f>
        <v/>
      </c>
      <c r="AB3040" s="21">
        <f>IF(C3040&lt;=2000,0,(MIN(C3040,ROUNDDOWN(F3040*0.3,0))-2000)*0.1)</f>
        <v/>
      </c>
      <c r="AC3040" s="21">
        <f>IF(C3040&lt;=2000,0,MIN((C3040-2000)*Y3040,(R3040+S3040)*0.2))</f>
        <v/>
      </c>
      <c r="AD3040" s="21">
        <f>IF(C3040&lt;=2000,0,MIN((C3040-2000)*Z3040,(T3040+U3040)*0.2))</f>
        <v/>
      </c>
      <c r="AE3040" s="21">
        <f>AC3040*AA3040</f>
        <v/>
      </c>
      <c r="AF3040" s="21">
        <f>ROUNDDOWN(R3040,-2)+ROUNDDOWN(S3040,-2)</f>
        <v/>
      </c>
      <c r="AG3040" s="21">
        <f>ROUNDDOWN(MAX(0,R3040-(AB3040+AC3040+AE3040)*0.6),-2)+ROUNDDOWN(MAX(0,S3040-(AB3040+AC3040+AE3040)*0.4),-2)</f>
        <v/>
      </c>
      <c r="AH3040" s="21">
        <f>ROUNDDOWN(MAX(0,T3040-(AB3040+AD3040)*0.6),-2)+ROUNDDOWN(MAX(0,U3040-(AB3040+AD3040)*0.4),-2)</f>
        <v/>
      </c>
      <c r="AI3040" s="21">
        <f>ROUNDDOWN(T3040,-2)+ROUNDDOWN(U3040,-2)</f>
        <v/>
      </c>
      <c r="AJ3040" s="21">
        <f>M3040+AF3040</f>
        <v/>
      </c>
      <c r="AK3040" s="21">
        <f>M3040+AG3040</f>
        <v/>
      </c>
      <c r="AL3040" s="21">
        <f>N3040+AH3040</f>
        <v/>
      </c>
      <c r="AM3040" s="21">
        <f>O3040+AI3040</f>
        <v/>
      </c>
      <c r="AN3040" s="21">
        <f>N3040+AI3040</f>
        <v/>
      </c>
      <c r="AO3040" s="21">
        <f>ROUNDDOWN((R3040+S3040)*0.2/Y3040+2000,0)</f>
        <v/>
      </c>
      <c r="AP3040" s="21">
        <f>ROUNDDOWN((T3040+U3040)*0.2/Z3040+2000,0)</f>
        <v/>
      </c>
      <c r="AQ3040" s="21">
        <f>AL3040-AK3040</f>
        <v/>
      </c>
      <c r="AR3040" s="21">
        <f>AM3040-AK3040</f>
        <v/>
      </c>
      <c r="AS3040" s="21">
        <f>AM3040-AL3040</f>
        <v/>
      </c>
      <c r="AT3040" s="21">
        <f>AK3040+C3040-AJ3040</f>
        <v/>
      </c>
      <c r="AU3040" s="21">
        <f>AL3040+C3040-AM3040</f>
        <v/>
      </c>
      <c r="AV3040" s="21">
        <f>AN3040+C3040-AM3040</f>
        <v/>
      </c>
    </row>
    <row r="3041">
      <c r="A3041" t="inlineStr">
        <is>
          <t>1万円刻み</t>
        </is>
      </c>
      <c r="B3041" s="21">
        <f>'5_1万円刻み'!$A$1278</f>
        <v/>
      </c>
      <c r="C3041" s="21">
        <f>AO3041</f>
        <v/>
      </c>
      <c r="D3041" s="21" t="n">
        <v>0</v>
      </c>
      <c r="E3041" s="21">
        <f>ROUND(MIN(B3041/12,650000)*12*0.0915+MIN(B3041/12,1390000)*12*(0.0504+0)+B3041*0.005,0)</f>
        <v/>
      </c>
      <c r="F3041" s="21">
        <f>IF(B3041&lt;741000,0,IF(B3041&lt;2191000,B3041-740000,IF(B3041&lt;2193000,1451000,IF(B3041&lt;2196000,1453000,IF(B3041&lt;2200000,1456000,IF(B3041&lt;3600000,ROUND(ROUNDDOWN(B3041/4,-3)*2.8,0)-80000,IF(B3041&lt;6600000,ROUND(ROUNDDOWN(B3041/4,-3)*3.2,0)-440000,IF(B3041&lt;8500000,ROUNDDOWN(B3041*0.9,0)-1100000,B3041-1950000))))))))</f>
        <v/>
      </c>
      <c r="G3041" s="21">
        <f>IF(F3041&gt;23500000,NA(),IF(F3041&lt;=4890000,1040000,IF(F3041&lt;=6550000,670000,620000)))</f>
        <v/>
      </c>
      <c r="H3041" s="21">
        <f>IF(D3041&lt;=0,0,MAX(0,MIN(2000000,D3041-MIN(100000,ROUNDDOWN(F3041*0.05,0)))))</f>
        <v/>
      </c>
      <c r="I3041" s="21">
        <f>IF(C3041&lt;=2000,0,MIN(C3041,ROUNDDOWN(F3041*0.4,0))-2000)</f>
        <v/>
      </c>
      <c r="J3041" s="21">
        <f>MAX(0,ROUNDDOWN(F3041-E3041-G3041,-3))</f>
        <v/>
      </c>
      <c r="K3041" s="21">
        <f>MAX(0,ROUNDDOWN(F3041-E3041-G3041-H3041-I3041,-3))</f>
        <v/>
      </c>
      <c r="L3041" s="21">
        <f>MAX(0,ROUNDDOWN(F3041-E3041-G3041-H3041,-3))</f>
        <v/>
      </c>
      <c r="M3041" s="21">
        <f>IF(J3041&lt;=0,0,ROUNDDOWN((J3041*LOOKUP(J3041,{0,1950001,3300001,6950001,9000001,18000001,40000001},{0.05,0.1,0.2,0.23,0.33,0.4,0.45})-LOOKUP(J3041,{0,1950001,3300001,6950001,9000001,18000001,40000001},{0,97500,427500,636000,1536000,2796000,4796000}))*1.021,-2))</f>
        <v/>
      </c>
      <c r="N3041" s="21">
        <f>IF(K3041&lt;=0,0,ROUNDDOWN((K3041*LOOKUP(K3041,{0,1950001,3300001,6950001,9000001,18000001,40000001},{0.05,0.1,0.2,0.23,0.33,0.4,0.45})-LOOKUP(K3041,{0,1950001,3300001,6950001,9000001,18000001,40000001},{0,97500,427500,636000,1536000,2796000,4796000}))*1.021,-2))</f>
        <v/>
      </c>
      <c r="O3041" s="21">
        <f>IF(L3041&lt;=0,0,ROUNDDOWN((L3041*LOOKUP(L3041,{0,1950001,3300001,6950001,9000001,18000001,40000001},{0.05,0.1,0.2,0.23,0.33,0.4,0.45})-LOOKUP(L3041,{0,1950001,3300001,6950001,9000001,18000001,40000001},{0,97500,427500,636000,1536000,2796000,4796000}))*1.021,-2))</f>
        <v/>
      </c>
      <c r="P3041" s="21">
        <f>MAX(0,ROUNDDOWN(F3041-E3041-430000,-3))</f>
        <v/>
      </c>
      <c r="Q3041" s="21">
        <f>MAX(0,ROUNDDOWN(F3041-E3041-430000-H3041,-3))</f>
        <v/>
      </c>
      <c r="R3041" s="21">
        <f>IF(F3041&lt;=450000,0,MAX(0,P3041*0.06-MIN(50000,P3041)*0.03))</f>
        <v/>
      </c>
      <c r="S3041" s="21">
        <f>IF(F3041&lt;=450000,0,MAX(0,P3041*0.04-MIN(50000,P3041)*0.02))</f>
        <v/>
      </c>
      <c r="T3041" s="21">
        <f>IF(F3041&lt;=450000,0,MAX(0,Q3041*0.06-MIN(50000,Q3041)*0.03))</f>
        <v/>
      </c>
      <c r="U3041" s="21">
        <f>IF(F3041&lt;=450000,0,MAX(0,Q3041*0.04-MIN(50000,Q3041)*0.02))</f>
        <v/>
      </c>
      <c r="V3041" s="21">
        <f>50000+MAX(0,G3041-480000)</f>
        <v/>
      </c>
      <c r="W3041" s="21">
        <f>P3041-V3041</f>
        <v/>
      </c>
      <c r="X3041" s="21">
        <f>Q3041-V3041</f>
        <v/>
      </c>
      <c r="Y3041" s="22">
        <f>IF(W3041&lt;0,0.9,LOOKUP(W3041,{0,1950001,3300001,6950001,9000001,18000001,40000001},{0.84895,0.7979,0.6958,0.66517,0.56307,0.4916,0.44055}))</f>
        <v/>
      </c>
      <c r="Z3041" s="22">
        <f>IF(X3041&lt;0,0.9,LOOKUP(X3041,{0,1950001,3300001,6950001,9000001,18000001,40000001},{0.84895,0.7979,0.6958,0.66517,0.56307,0.4916,0.44055}))</f>
        <v/>
      </c>
      <c r="AA3041" s="22">
        <f>IF(W3041&lt;0,0,CHOOSE(MATCH(W3041,{0,1950001,3300001,6950001,9000001},1),5.105/84.895,10.21/79.79,20.42/69.58,23.483/66.517,33.693/56.307))</f>
        <v/>
      </c>
      <c r="AB3041" s="21">
        <f>IF(C3041&lt;=2000,0,(MIN(C3041,ROUNDDOWN(F3041*0.3,0))-2000)*0.1)</f>
        <v/>
      </c>
      <c r="AC3041" s="21">
        <f>IF(C3041&lt;=2000,0,MIN((C3041-2000)*Y3041,(R3041+S3041)*0.2))</f>
        <v/>
      </c>
      <c r="AD3041" s="21">
        <f>IF(C3041&lt;=2000,0,MIN((C3041-2000)*Z3041,(T3041+U3041)*0.2))</f>
        <v/>
      </c>
      <c r="AE3041" s="21">
        <f>AC3041*AA3041</f>
        <v/>
      </c>
      <c r="AF3041" s="21">
        <f>ROUNDDOWN(R3041,-2)+ROUNDDOWN(S3041,-2)</f>
        <v/>
      </c>
      <c r="AG3041" s="21">
        <f>ROUNDDOWN(MAX(0,R3041-(AB3041+AC3041+AE3041)*0.6),-2)+ROUNDDOWN(MAX(0,S3041-(AB3041+AC3041+AE3041)*0.4),-2)</f>
        <v/>
      </c>
      <c r="AH3041" s="21">
        <f>ROUNDDOWN(MAX(0,T3041-(AB3041+AD3041)*0.6),-2)+ROUNDDOWN(MAX(0,U3041-(AB3041+AD3041)*0.4),-2)</f>
        <v/>
      </c>
      <c r="AI3041" s="21">
        <f>ROUNDDOWN(T3041,-2)+ROUNDDOWN(U3041,-2)</f>
        <v/>
      </c>
      <c r="AJ3041" s="21">
        <f>M3041+AF3041</f>
        <v/>
      </c>
      <c r="AK3041" s="21">
        <f>M3041+AG3041</f>
        <v/>
      </c>
      <c r="AL3041" s="21">
        <f>N3041+AH3041</f>
        <v/>
      </c>
      <c r="AM3041" s="21">
        <f>O3041+AI3041</f>
        <v/>
      </c>
      <c r="AN3041" s="21">
        <f>N3041+AI3041</f>
        <v/>
      </c>
      <c r="AO3041" s="21">
        <f>ROUNDDOWN((R3041+S3041)*0.2/Y3041+2000,0)</f>
        <v/>
      </c>
      <c r="AP3041" s="21">
        <f>ROUNDDOWN((T3041+U3041)*0.2/Z3041+2000,0)</f>
        <v/>
      </c>
      <c r="AQ3041" s="21">
        <f>AL3041-AK3041</f>
        <v/>
      </c>
      <c r="AR3041" s="21">
        <f>AM3041-AK3041</f>
        <v/>
      </c>
      <c r="AS3041" s="21">
        <f>AM3041-AL3041</f>
        <v/>
      </c>
      <c r="AT3041" s="21">
        <f>AK3041+C3041-AJ3041</f>
        <v/>
      </c>
      <c r="AU3041" s="21">
        <f>AL3041+C3041-AM3041</f>
        <v/>
      </c>
      <c r="AV3041" s="21">
        <f>AN3041+C3041-AM3041</f>
        <v/>
      </c>
    </row>
    <row r="3042">
      <c r="A3042" t="inlineStr">
        <is>
          <t>1万円刻み</t>
        </is>
      </c>
      <c r="B3042" s="21">
        <f>'5_1万円刻み'!$A$1279</f>
        <v/>
      </c>
      <c r="C3042" s="21">
        <f>AO3042</f>
        <v/>
      </c>
      <c r="D3042" s="21" t="n">
        <v>0</v>
      </c>
      <c r="E3042" s="21">
        <f>ROUND(MIN(B3042/12,650000)*12*0.0915+MIN(B3042/12,1390000)*12*(0.0504+0)+B3042*0.005,0)</f>
        <v/>
      </c>
      <c r="F3042" s="21">
        <f>IF(B3042&lt;741000,0,IF(B3042&lt;2191000,B3042-740000,IF(B3042&lt;2193000,1451000,IF(B3042&lt;2196000,1453000,IF(B3042&lt;2200000,1456000,IF(B3042&lt;3600000,ROUND(ROUNDDOWN(B3042/4,-3)*2.8,0)-80000,IF(B3042&lt;6600000,ROUND(ROUNDDOWN(B3042/4,-3)*3.2,0)-440000,IF(B3042&lt;8500000,ROUNDDOWN(B3042*0.9,0)-1100000,B3042-1950000))))))))</f>
        <v/>
      </c>
      <c r="G3042" s="21">
        <f>IF(F3042&gt;23500000,NA(),IF(F3042&lt;=4890000,1040000,IF(F3042&lt;=6550000,670000,620000)))</f>
        <v/>
      </c>
      <c r="H3042" s="21">
        <f>IF(D3042&lt;=0,0,MAX(0,MIN(2000000,D3042-MIN(100000,ROUNDDOWN(F3042*0.05,0)))))</f>
        <v/>
      </c>
      <c r="I3042" s="21">
        <f>IF(C3042&lt;=2000,0,MIN(C3042,ROUNDDOWN(F3042*0.4,0))-2000)</f>
        <v/>
      </c>
      <c r="J3042" s="21">
        <f>MAX(0,ROUNDDOWN(F3042-E3042-G3042,-3))</f>
        <v/>
      </c>
      <c r="K3042" s="21">
        <f>MAX(0,ROUNDDOWN(F3042-E3042-G3042-H3042-I3042,-3))</f>
        <v/>
      </c>
      <c r="L3042" s="21">
        <f>MAX(0,ROUNDDOWN(F3042-E3042-G3042-H3042,-3))</f>
        <v/>
      </c>
      <c r="M3042" s="21">
        <f>IF(J3042&lt;=0,0,ROUNDDOWN((J3042*LOOKUP(J3042,{0,1950001,3300001,6950001,9000001,18000001,40000001},{0.05,0.1,0.2,0.23,0.33,0.4,0.45})-LOOKUP(J3042,{0,1950001,3300001,6950001,9000001,18000001,40000001},{0,97500,427500,636000,1536000,2796000,4796000}))*1.021,-2))</f>
        <v/>
      </c>
      <c r="N3042" s="21">
        <f>IF(K3042&lt;=0,0,ROUNDDOWN((K3042*LOOKUP(K3042,{0,1950001,3300001,6950001,9000001,18000001,40000001},{0.05,0.1,0.2,0.23,0.33,0.4,0.45})-LOOKUP(K3042,{0,1950001,3300001,6950001,9000001,18000001,40000001},{0,97500,427500,636000,1536000,2796000,4796000}))*1.021,-2))</f>
        <v/>
      </c>
      <c r="O3042" s="21">
        <f>IF(L3042&lt;=0,0,ROUNDDOWN((L3042*LOOKUP(L3042,{0,1950001,3300001,6950001,9000001,18000001,40000001},{0.05,0.1,0.2,0.23,0.33,0.4,0.45})-LOOKUP(L3042,{0,1950001,3300001,6950001,9000001,18000001,40000001},{0,97500,427500,636000,1536000,2796000,4796000}))*1.021,-2))</f>
        <v/>
      </c>
      <c r="P3042" s="21">
        <f>MAX(0,ROUNDDOWN(F3042-E3042-430000,-3))</f>
        <v/>
      </c>
      <c r="Q3042" s="21">
        <f>MAX(0,ROUNDDOWN(F3042-E3042-430000-H3042,-3))</f>
        <v/>
      </c>
      <c r="R3042" s="21">
        <f>IF(F3042&lt;=450000,0,MAX(0,P3042*0.06-MIN(50000,P3042)*0.03))</f>
        <v/>
      </c>
      <c r="S3042" s="21">
        <f>IF(F3042&lt;=450000,0,MAX(0,P3042*0.04-MIN(50000,P3042)*0.02))</f>
        <v/>
      </c>
      <c r="T3042" s="21">
        <f>IF(F3042&lt;=450000,0,MAX(0,Q3042*0.06-MIN(50000,Q3042)*0.03))</f>
        <v/>
      </c>
      <c r="U3042" s="21">
        <f>IF(F3042&lt;=450000,0,MAX(0,Q3042*0.04-MIN(50000,Q3042)*0.02))</f>
        <v/>
      </c>
      <c r="V3042" s="21">
        <f>50000+MAX(0,G3042-480000)</f>
        <v/>
      </c>
      <c r="W3042" s="21">
        <f>P3042-V3042</f>
        <v/>
      </c>
      <c r="X3042" s="21">
        <f>Q3042-V3042</f>
        <v/>
      </c>
      <c r="Y3042" s="22">
        <f>IF(W3042&lt;0,0.9,LOOKUP(W3042,{0,1950001,3300001,6950001,9000001,18000001,40000001},{0.84895,0.7979,0.6958,0.66517,0.56307,0.4916,0.44055}))</f>
        <v/>
      </c>
      <c r="Z3042" s="22">
        <f>IF(X3042&lt;0,0.9,LOOKUP(X3042,{0,1950001,3300001,6950001,9000001,18000001,40000001},{0.84895,0.7979,0.6958,0.66517,0.56307,0.4916,0.44055}))</f>
        <v/>
      </c>
      <c r="AA3042" s="22">
        <f>IF(W3042&lt;0,0,CHOOSE(MATCH(W3042,{0,1950001,3300001,6950001,9000001},1),5.105/84.895,10.21/79.79,20.42/69.58,23.483/66.517,33.693/56.307))</f>
        <v/>
      </c>
      <c r="AB3042" s="21">
        <f>IF(C3042&lt;=2000,0,(MIN(C3042,ROUNDDOWN(F3042*0.3,0))-2000)*0.1)</f>
        <v/>
      </c>
      <c r="AC3042" s="21">
        <f>IF(C3042&lt;=2000,0,MIN((C3042-2000)*Y3042,(R3042+S3042)*0.2))</f>
        <v/>
      </c>
      <c r="AD3042" s="21">
        <f>IF(C3042&lt;=2000,0,MIN((C3042-2000)*Z3042,(T3042+U3042)*0.2))</f>
        <v/>
      </c>
      <c r="AE3042" s="21">
        <f>AC3042*AA3042</f>
        <v/>
      </c>
      <c r="AF3042" s="21">
        <f>ROUNDDOWN(R3042,-2)+ROUNDDOWN(S3042,-2)</f>
        <v/>
      </c>
      <c r="AG3042" s="21">
        <f>ROUNDDOWN(MAX(0,R3042-(AB3042+AC3042+AE3042)*0.6),-2)+ROUNDDOWN(MAX(0,S3042-(AB3042+AC3042+AE3042)*0.4),-2)</f>
        <v/>
      </c>
      <c r="AH3042" s="21">
        <f>ROUNDDOWN(MAX(0,T3042-(AB3042+AD3042)*0.6),-2)+ROUNDDOWN(MAX(0,U3042-(AB3042+AD3042)*0.4),-2)</f>
        <v/>
      </c>
      <c r="AI3042" s="21">
        <f>ROUNDDOWN(T3042,-2)+ROUNDDOWN(U3042,-2)</f>
        <v/>
      </c>
      <c r="AJ3042" s="21">
        <f>M3042+AF3042</f>
        <v/>
      </c>
      <c r="AK3042" s="21">
        <f>M3042+AG3042</f>
        <v/>
      </c>
      <c r="AL3042" s="21">
        <f>N3042+AH3042</f>
        <v/>
      </c>
      <c r="AM3042" s="21">
        <f>O3042+AI3042</f>
        <v/>
      </c>
      <c r="AN3042" s="21">
        <f>N3042+AI3042</f>
        <v/>
      </c>
      <c r="AO3042" s="21">
        <f>ROUNDDOWN((R3042+S3042)*0.2/Y3042+2000,0)</f>
        <v/>
      </c>
      <c r="AP3042" s="21">
        <f>ROUNDDOWN((T3042+U3042)*0.2/Z3042+2000,0)</f>
        <v/>
      </c>
      <c r="AQ3042" s="21">
        <f>AL3042-AK3042</f>
        <v/>
      </c>
      <c r="AR3042" s="21">
        <f>AM3042-AK3042</f>
        <v/>
      </c>
      <c r="AS3042" s="21">
        <f>AM3042-AL3042</f>
        <v/>
      </c>
      <c r="AT3042" s="21">
        <f>AK3042+C3042-AJ3042</f>
        <v/>
      </c>
      <c r="AU3042" s="21">
        <f>AL3042+C3042-AM3042</f>
        <v/>
      </c>
      <c r="AV3042" s="21">
        <f>AN3042+C3042-AM3042</f>
        <v/>
      </c>
    </row>
    <row r="3043">
      <c r="A3043" t="inlineStr">
        <is>
          <t>1万円刻み</t>
        </is>
      </c>
      <c r="B3043" s="21">
        <f>'5_1万円刻み'!$A$1280</f>
        <v/>
      </c>
      <c r="C3043" s="21">
        <f>AO3043</f>
        <v/>
      </c>
      <c r="D3043" s="21" t="n">
        <v>0</v>
      </c>
      <c r="E3043" s="21">
        <f>ROUND(MIN(B3043/12,650000)*12*0.0915+MIN(B3043/12,1390000)*12*(0.0504+0)+B3043*0.005,0)</f>
        <v/>
      </c>
      <c r="F3043" s="21">
        <f>IF(B3043&lt;741000,0,IF(B3043&lt;2191000,B3043-740000,IF(B3043&lt;2193000,1451000,IF(B3043&lt;2196000,1453000,IF(B3043&lt;2200000,1456000,IF(B3043&lt;3600000,ROUND(ROUNDDOWN(B3043/4,-3)*2.8,0)-80000,IF(B3043&lt;6600000,ROUND(ROUNDDOWN(B3043/4,-3)*3.2,0)-440000,IF(B3043&lt;8500000,ROUNDDOWN(B3043*0.9,0)-1100000,B3043-1950000))))))))</f>
        <v/>
      </c>
      <c r="G3043" s="21">
        <f>IF(F3043&gt;23500000,NA(),IF(F3043&lt;=4890000,1040000,IF(F3043&lt;=6550000,670000,620000)))</f>
        <v/>
      </c>
      <c r="H3043" s="21">
        <f>IF(D3043&lt;=0,0,MAX(0,MIN(2000000,D3043-MIN(100000,ROUNDDOWN(F3043*0.05,0)))))</f>
        <v/>
      </c>
      <c r="I3043" s="21">
        <f>IF(C3043&lt;=2000,0,MIN(C3043,ROUNDDOWN(F3043*0.4,0))-2000)</f>
        <v/>
      </c>
      <c r="J3043" s="21">
        <f>MAX(0,ROUNDDOWN(F3043-E3043-G3043,-3))</f>
        <v/>
      </c>
      <c r="K3043" s="21">
        <f>MAX(0,ROUNDDOWN(F3043-E3043-G3043-H3043-I3043,-3))</f>
        <v/>
      </c>
      <c r="L3043" s="21">
        <f>MAX(0,ROUNDDOWN(F3043-E3043-G3043-H3043,-3))</f>
        <v/>
      </c>
      <c r="M3043" s="21">
        <f>IF(J3043&lt;=0,0,ROUNDDOWN((J3043*LOOKUP(J3043,{0,1950001,3300001,6950001,9000001,18000001,40000001},{0.05,0.1,0.2,0.23,0.33,0.4,0.45})-LOOKUP(J3043,{0,1950001,3300001,6950001,9000001,18000001,40000001},{0,97500,427500,636000,1536000,2796000,4796000}))*1.021,-2))</f>
        <v/>
      </c>
      <c r="N3043" s="21">
        <f>IF(K3043&lt;=0,0,ROUNDDOWN((K3043*LOOKUP(K3043,{0,1950001,3300001,6950001,9000001,18000001,40000001},{0.05,0.1,0.2,0.23,0.33,0.4,0.45})-LOOKUP(K3043,{0,1950001,3300001,6950001,9000001,18000001,40000001},{0,97500,427500,636000,1536000,2796000,4796000}))*1.021,-2))</f>
        <v/>
      </c>
      <c r="O3043" s="21">
        <f>IF(L3043&lt;=0,0,ROUNDDOWN((L3043*LOOKUP(L3043,{0,1950001,3300001,6950001,9000001,18000001,40000001},{0.05,0.1,0.2,0.23,0.33,0.4,0.45})-LOOKUP(L3043,{0,1950001,3300001,6950001,9000001,18000001,40000001},{0,97500,427500,636000,1536000,2796000,4796000}))*1.021,-2))</f>
        <v/>
      </c>
      <c r="P3043" s="21">
        <f>MAX(0,ROUNDDOWN(F3043-E3043-430000,-3))</f>
        <v/>
      </c>
      <c r="Q3043" s="21">
        <f>MAX(0,ROUNDDOWN(F3043-E3043-430000-H3043,-3))</f>
        <v/>
      </c>
      <c r="R3043" s="21">
        <f>IF(F3043&lt;=450000,0,MAX(0,P3043*0.06-MIN(50000,P3043)*0.03))</f>
        <v/>
      </c>
      <c r="S3043" s="21">
        <f>IF(F3043&lt;=450000,0,MAX(0,P3043*0.04-MIN(50000,P3043)*0.02))</f>
        <v/>
      </c>
      <c r="T3043" s="21">
        <f>IF(F3043&lt;=450000,0,MAX(0,Q3043*0.06-MIN(50000,Q3043)*0.03))</f>
        <v/>
      </c>
      <c r="U3043" s="21">
        <f>IF(F3043&lt;=450000,0,MAX(0,Q3043*0.04-MIN(50000,Q3043)*0.02))</f>
        <v/>
      </c>
      <c r="V3043" s="21">
        <f>50000+MAX(0,G3043-480000)</f>
        <v/>
      </c>
      <c r="W3043" s="21">
        <f>P3043-V3043</f>
        <v/>
      </c>
      <c r="X3043" s="21">
        <f>Q3043-V3043</f>
        <v/>
      </c>
      <c r="Y3043" s="22">
        <f>IF(W3043&lt;0,0.9,LOOKUP(W3043,{0,1950001,3300001,6950001,9000001,18000001,40000001},{0.84895,0.7979,0.6958,0.66517,0.56307,0.4916,0.44055}))</f>
        <v/>
      </c>
      <c r="Z3043" s="22">
        <f>IF(X3043&lt;0,0.9,LOOKUP(X3043,{0,1950001,3300001,6950001,9000001,18000001,40000001},{0.84895,0.7979,0.6958,0.66517,0.56307,0.4916,0.44055}))</f>
        <v/>
      </c>
      <c r="AA3043" s="22">
        <f>IF(W3043&lt;0,0,CHOOSE(MATCH(W3043,{0,1950001,3300001,6950001,9000001},1),5.105/84.895,10.21/79.79,20.42/69.58,23.483/66.517,33.693/56.307))</f>
        <v/>
      </c>
      <c r="AB3043" s="21">
        <f>IF(C3043&lt;=2000,0,(MIN(C3043,ROUNDDOWN(F3043*0.3,0))-2000)*0.1)</f>
        <v/>
      </c>
      <c r="AC3043" s="21">
        <f>IF(C3043&lt;=2000,0,MIN((C3043-2000)*Y3043,(R3043+S3043)*0.2))</f>
        <v/>
      </c>
      <c r="AD3043" s="21">
        <f>IF(C3043&lt;=2000,0,MIN((C3043-2000)*Z3043,(T3043+U3043)*0.2))</f>
        <v/>
      </c>
      <c r="AE3043" s="21">
        <f>AC3043*AA3043</f>
        <v/>
      </c>
      <c r="AF3043" s="21">
        <f>ROUNDDOWN(R3043,-2)+ROUNDDOWN(S3043,-2)</f>
        <v/>
      </c>
      <c r="AG3043" s="21">
        <f>ROUNDDOWN(MAX(0,R3043-(AB3043+AC3043+AE3043)*0.6),-2)+ROUNDDOWN(MAX(0,S3043-(AB3043+AC3043+AE3043)*0.4),-2)</f>
        <v/>
      </c>
      <c r="AH3043" s="21">
        <f>ROUNDDOWN(MAX(0,T3043-(AB3043+AD3043)*0.6),-2)+ROUNDDOWN(MAX(0,U3043-(AB3043+AD3043)*0.4),-2)</f>
        <v/>
      </c>
      <c r="AI3043" s="21">
        <f>ROUNDDOWN(T3043,-2)+ROUNDDOWN(U3043,-2)</f>
        <v/>
      </c>
      <c r="AJ3043" s="21">
        <f>M3043+AF3043</f>
        <v/>
      </c>
      <c r="AK3043" s="21">
        <f>M3043+AG3043</f>
        <v/>
      </c>
      <c r="AL3043" s="21">
        <f>N3043+AH3043</f>
        <v/>
      </c>
      <c r="AM3043" s="21">
        <f>O3043+AI3043</f>
        <v/>
      </c>
      <c r="AN3043" s="21">
        <f>N3043+AI3043</f>
        <v/>
      </c>
      <c r="AO3043" s="21">
        <f>ROUNDDOWN((R3043+S3043)*0.2/Y3043+2000,0)</f>
        <v/>
      </c>
      <c r="AP3043" s="21">
        <f>ROUNDDOWN((T3043+U3043)*0.2/Z3043+2000,0)</f>
        <v/>
      </c>
      <c r="AQ3043" s="21">
        <f>AL3043-AK3043</f>
        <v/>
      </c>
      <c r="AR3043" s="21">
        <f>AM3043-AK3043</f>
        <v/>
      </c>
      <c r="AS3043" s="21">
        <f>AM3043-AL3043</f>
        <v/>
      </c>
      <c r="AT3043" s="21">
        <f>AK3043+C3043-AJ3043</f>
        <v/>
      </c>
      <c r="AU3043" s="21">
        <f>AL3043+C3043-AM3043</f>
        <v/>
      </c>
      <c r="AV3043" s="21">
        <f>AN3043+C3043-AM3043</f>
        <v/>
      </c>
    </row>
    <row r="3044">
      <c r="A3044" t="inlineStr">
        <is>
          <t>1万円刻み</t>
        </is>
      </c>
      <c r="B3044" s="21">
        <f>'5_1万円刻み'!$A$1281</f>
        <v/>
      </c>
      <c r="C3044" s="21">
        <f>AO3044</f>
        <v/>
      </c>
      <c r="D3044" s="21" t="n">
        <v>0</v>
      </c>
      <c r="E3044" s="21">
        <f>ROUND(MIN(B3044/12,650000)*12*0.0915+MIN(B3044/12,1390000)*12*(0.0504+0)+B3044*0.005,0)</f>
        <v/>
      </c>
      <c r="F3044" s="21">
        <f>IF(B3044&lt;741000,0,IF(B3044&lt;2191000,B3044-740000,IF(B3044&lt;2193000,1451000,IF(B3044&lt;2196000,1453000,IF(B3044&lt;2200000,1456000,IF(B3044&lt;3600000,ROUND(ROUNDDOWN(B3044/4,-3)*2.8,0)-80000,IF(B3044&lt;6600000,ROUND(ROUNDDOWN(B3044/4,-3)*3.2,0)-440000,IF(B3044&lt;8500000,ROUNDDOWN(B3044*0.9,0)-1100000,B3044-1950000))))))))</f>
        <v/>
      </c>
      <c r="G3044" s="21">
        <f>IF(F3044&gt;23500000,NA(),IF(F3044&lt;=4890000,1040000,IF(F3044&lt;=6550000,670000,620000)))</f>
        <v/>
      </c>
      <c r="H3044" s="21">
        <f>IF(D3044&lt;=0,0,MAX(0,MIN(2000000,D3044-MIN(100000,ROUNDDOWN(F3044*0.05,0)))))</f>
        <v/>
      </c>
      <c r="I3044" s="21">
        <f>IF(C3044&lt;=2000,0,MIN(C3044,ROUNDDOWN(F3044*0.4,0))-2000)</f>
        <v/>
      </c>
      <c r="J3044" s="21">
        <f>MAX(0,ROUNDDOWN(F3044-E3044-G3044,-3))</f>
        <v/>
      </c>
      <c r="K3044" s="21">
        <f>MAX(0,ROUNDDOWN(F3044-E3044-G3044-H3044-I3044,-3))</f>
        <v/>
      </c>
      <c r="L3044" s="21">
        <f>MAX(0,ROUNDDOWN(F3044-E3044-G3044-H3044,-3))</f>
        <v/>
      </c>
      <c r="M3044" s="21">
        <f>IF(J3044&lt;=0,0,ROUNDDOWN((J3044*LOOKUP(J3044,{0,1950001,3300001,6950001,9000001,18000001,40000001},{0.05,0.1,0.2,0.23,0.33,0.4,0.45})-LOOKUP(J3044,{0,1950001,3300001,6950001,9000001,18000001,40000001},{0,97500,427500,636000,1536000,2796000,4796000}))*1.021,-2))</f>
        <v/>
      </c>
      <c r="N3044" s="21">
        <f>IF(K3044&lt;=0,0,ROUNDDOWN((K3044*LOOKUP(K3044,{0,1950001,3300001,6950001,9000001,18000001,40000001},{0.05,0.1,0.2,0.23,0.33,0.4,0.45})-LOOKUP(K3044,{0,1950001,3300001,6950001,9000001,18000001,40000001},{0,97500,427500,636000,1536000,2796000,4796000}))*1.021,-2))</f>
        <v/>
      </c>
      <c r="O3044" s="21">
        <f>IF(L3044&lt;=0,0,ROUNDDOWN((L3044*LOOKUP(L3044,{0,1950001,3300001,6950001,9000001,18000001,40000001},{0.05,0.1,0.2,0.23,0.33,0.4,0.45})-LOOKUP(L3044,{0,1950001,3300001,6950001,9000001,18000001,40000001},{0,97500,427500,636000,1536000,2796000,4796000}))*1.021,-2))</f>
        <v/>
      </c>
      <c r="P3044" s="21">
        <f>MAX(0,ROUNDDOWN(F3044-E3044-430000,-3))</f>
        <v/>
      </c>
      <c r="Q3044" s="21">
        <f>MAX(0,ROUNDDOWN(F3044-E3044-430000-H3044,-3))</f>
        <v/>
      </c>
      <c r="R3044" s="21">
        <f>IF(F3044&lt;=450000,0,MAX(0,P3044*0.06-MIN(50000,P3044)*0.03))</f>
        <v/>
      </c>
      <c r="S3044" s="21">
        <f>IF(F3044&lt;=450000,0,MAX(0,P3044*0.04-MIN(50000,P3044)*0.02))</f>
        <v/>
      </c>
      <c r="T3044" s="21">
        <f>IF(F3044&lt;=450000,0,MAX(0,Q3044*0.06-MIN(50000,Q3044)*0.03))</f>
        <v/>
      </c>
      <c r="U3044" s="21">
        <f>IF(F3044&lt;=450000,0,MAX(0,Q3044*0.04-MIN(50000,Q3044)*0.02))</f>
        <v/>
      </c>
      <c r="V3044" s="21">
        <f>50000+MAX(0,G3044-480000)</f>
        <v/>
      </c>
      <c r="W3044" s="21">
        <f>P3044-V3044</f>
        <v/>
      </c>
      <c r="X3044" s="21">
        <f>Q3044-V3044</f>
        <v/>
      </c>
      <c r="Y3044" s="22">
        <f>IF(W3044&lt;0,0.9,LOOKUP(W3044,{0,1950001,3300001,6950001,9000001,18000001,40000001},{0.84895,0.7979,0.6958,0.66517,0.56307,0.4916,0.44055}))</f>
        <v/>
      </c>
      <c r="Z3044" s="22">
        <f>IF(X3044&lt;0,0.9,LOOKUP(X3044,{0,1950001,3300001,6950001,9000001,18000001,40000001},{0.84895,0.7979,0.6958,0.66517,0.56307,0.4916,0.44055}))</f>
        <v/>
      </c>
      <c r="AA3044" s="22">
        <f>IF(W3044&lt;0,0,CHOOSE(MATCH(W3044,{0,1950001,3300001,6950001,9000001},1),5.105/84.895,10.21/79.79,20.42/69.58,23.483/66.517,33.693/56.307))</f>
        <v/>
      </c>
      <c r="AB3044" s="21">
        <f>IF(C3044&lt;=2000,0,(MIN(C3044,ROUNDDOWN(F3044*0.3,0))-2000)*0.1)</f>
        <v/>
      </c>
      <c r="AC3044" s="21">
        <f>IF(C3044&lt;=2000,0,MIN((C3044-2000)*Y3044,(R3044+S3044)*0.2))</f>
        <v/>
      </c>
      <c r="AD3044" s="21">
        <f>IF(C3044&lt;=2000,0,MIN((C3044-2000)*Z3044,(T3044+U3044)*0.2))</f>
        <v/>
      </c>
      <c r="AE3044" s="21">
        <f>AC3044*AA3044</f>
        <v/>
      </c>
      <c r="AF3044" s="21">
        <f>ROUNDDOWN(R3044,-2)+ROUNDDOWN(S3044,-2)</f>
        <v/>
      </c>
      <c r="AG3044" s="21">
        <f>ROUNDDOWN(MAX(0,R3044-(AB3044+AC3044+AE3044)*0.6),-2)+ROUNDDOWN(MAX(0,S3044-(AB3044+AC3044+AE3044)*0.4),-2)</f>
        <v/>
      </c>
      <c r="AH3044" s="21">
        <f>ROUNDDOWN(MAX(0,T3044-(AB3044+AD3044)*0.6),-2)+ROUNDDOWN(MAX(0,U3044-(AB3044+AD3044)*0.4),-2)</f>
        <v/>
      </c>
      <c r="AI3044" s="21">
        <f>ROUNDDOWN(T3044,-2)+ROUNDDOWN(U3044,-2)</f>
        <v/>
      </c>
      <c r="AJ3044" s="21">
        <f>M3044+AF3044</f>
        <v/>
      </c>
      <c r="AK3044" s="21">
        <f>M3044+AG3044</f>
        <v/>
      </c>
      <c r="AL3044" s="21">
        <f>N3044+AH3044</f>
        <v/>
      </c>
      <c r="AM3044" s="21">
        <f>O3044+AI3044</f>
        <v/>
      </c>
      <c r="AN3044" s="21">
        <f>N3044+AI3044</f>
        <v/>
      </c>
      <c r="AO3044" s="21">
        <f>ROUNDDOWN((R3044+S3044)*0.2/Y3044+2000,0)</f>
        <v/>
      </c>
      <c r="AP3044" s="21">
        <f>ROUNDDOWN((T3044+U3044)*0.2/Z3044+2000,0)</f>
        <v/>
      </c>
      <c r="AQ3044" s="21">
        <f>AL3044-AK3044</f>
        <v/>
      </c>
      <c r="AR3044" s="21">
        <f>AM3044-AK3044</f>
        <v/>
      </c>
      <c r="AS3044" s="21">
        <f>AM3044-AL3044</f>
        <v/>
      </c>
      <c r="AT3044" s="21">
        <f>AK3044+C3044-AJ3044</f>
        <v/>
      </c>
      <c r="AU3044" s="21">
        <f>AL3044+C3044-AM3044</f>
        <v/>
      </c>
      <c r="AV3044" s="21">
        <f>AN3044+C3044-AM3044</f>
        <v/>
      </c>
    </row>
    <row r="3045">
      <c r="A3045" t="inlineStr">
        <is>
          <t>1万円刻み</t>
        </is>
      </c>
      <c r="B3045" s="21">
        <f>'5_1万円刻み'!$A$1282</f>
        <v/>
      </c>
      <c r="C3045" s="21">
        <f>AO3045</f>
        <v/>
      </c>
      <c r="D3045" s="21" t="n">
        <v>0</v>
      </c>
      <c r="E3045" s="21">
        <f>ROUND(MIN(B3045/12,650000)*12*0.0915+MIN(B3045/12,1390000)*12*(0.0504+0)+B3045*0.005,0)</f>
        <v/>
      </c>
      <c r="F3045" s="21">
        <f>IF(B3045&lt;741000,0,IF(B3045&lt;2191000,B3045-740000,IF(B3045&lt;2193000,1451000,IF(B3045&lt;2196000,1453000,IF(B3045&lt;2200000,1456000,IF(B3045&lt;3600000,ROUND(ROUNDDOWN(B3045/4,-3)*2.8,0)-80000,IF(B3045&lt;6600000,ROUND(ROUNDDOWN(B3045/4,-3)*3.2,0)-440000,IF(B3045&lt;8500000,ROUNDDOWN(B3045*0.9,0)-1100000,B3045-1950000))))))))</f>
        <v/>
      </c>
      <c r="G3045" s="21">
        <f>IF(F3045&gt;23500000,NA(),IF(F3045&lt;=4890000,1040000,IF(F3045&lt;=6550000,670000,620000)))</f>
        <v/>
      </c>
      <c r="H3045" s="21">
        <f>IF(D3045&lt;=0,0,MAX(0,MIN(2000000,D3045-MIN(100000,ROUNDDOWN(F3045*0.05,0)))))</f>
        <v/>
      </c>
      <c r="I3045" s="21">
        <f>IF(C3045&lt;=2000,0,MIN(C3045,ROUNDDOWN(F3045*0.4,0))-2000)</f>
        <v/>
      </c>
      <c r="J3045" s="21">
        <f>MAX(0,ROUNDDOWN(F3045-E3045-G3045,-3))</f>
        <v/>
      </c>
      <c r="K3045" s="21">
        <f>MAX(0,ROUNDDOWN(F3045-E3045-G3045-H3045-I3045,-3))</f>
        <v/>
      </c>
      <c r="L3045" s="21">
        <f>MAX(0,ROUNDDOWN(F3045-E3045-G3045-H3045,-3))</f>
        <v/>
      </c>
      <c r="M3045" s="21">
        <f>IF(J3045&lt;=0,0,ROUNDDOWN((J3045*LOOKUP(J3045,{0,1950001,3300001,6950001,9000001,18000001,40000001},{0.05,0.1,0.2,0.23,0.33,0.4,0.45})-LOOKUP(J3045,{0,1950001,3300001,6950001,9000001,18000001,40000001},{0,97500,427500,636000,1536000,2796000,4796000}))*1.021,-2))</f>
        <v/>
      </c>
      <c r="N3045" s="21">
        <f>IF(K3045&lt;=0,0,ROUNDDOWN((K3045*LOOKUP(K3045,{0,1950001,3300001,6950001,9000001,18000001,40000001},{0.05,0.1,0.2,0.23,0.33,0.4,0.45})-LOOKUP(K3045,{0,1950001,3300001,6950001,9000001,18000001,40000001},{0,97500,427500,636000,1536000,2796000,4796000}))*1.021,-2))</f>
        <v/>
      </c>
      <c r="O3045" s="21">
        <f>IF(L3045&lt;=0,0,ROUNDDOWN((L3045*LOOKUP(L3045,{0,1950001,3300001,6950001,9000001,18000001,40000001},{0.05,0.1,0.2,0.23,0.33,0.4,0.45})-LOOKUP(L3045,{0,1950001,3300001,6950001,9000001,18000001,40000001},{0,97500,427500,636000,1536000,2796000,4796000}))*1.021,-2))</f>
        <v/>
      </c>
      <c r="P3045" s="21">
        <f>MAX(0,ROUNDDOWN(F3045-E3045-430000,-3))</f>
        <v/>
      </c>
      <c r="Q3045" s="21">
        <f>MAX(0,ROUNDDOWN(F3045-E3045-430000-H3045,-3))</f>
        <v/>
      </c>
      <c r="R3045" s="21">
        <f>IF(F3045&lt;=450000,0,MAX(0,P3045*0.06-MIN(50000,P3045)*0.03))</f>
        <v/>
      </c>
      <c r="S3045" s="21">
        <f>IF(F3045&lt;=450000,0,MAX(0,P3045*0.04-MIN(50000,P3045)*0.02))</f>
        <v/>
      </c>
      <c r="T3045" s="21">
        <f>IF(F3045&lt;=450000,0,MAX(0,Q3045*0.06-MIN(50000,Q3045)*0.03))</f>
        <v/>
      </c>
      <c r="U3045" s="21">
        <f>IF(F3045&lt;=450000,0,MAX(0,Q3045*0.04-MIN(50000,Q3045)*0.02))</f>
        <v/>
      </c>
      <c r="V3045" s="21">
        <f>50000+MAX(0,G3045-480000)</f>
        <v/>
      </c>
      <c r="W3045" s="21">
        <f>P3045-V3045</f>
        <v/>
      </c>
      <c r="X3045" s="21">
        <f>Q3045-V3045</f>
        <v/>
      </c>
      <c r="Y3045" s="22">
        <f>IF(W3045&lt;0,0.9,LOOKUP(W3045,{0,1950001,3300001,6950001,9000001,18000001,40000001},{0.84895,0.7979,0.6958,0.66517,0.56307,0.4916,0.44055}))</f>
        <v/>
      </c>
      <c r="Z3045" s="22">
        <f>IF(X3045&lt;0,0.9,LOOKUP(X3045,{0,1950001,3300001,6950001,9000001,18000001,40000001},{0.84895,0.7979,0.6958,0.66517,0.56307,0.4916,0.44055}))</f>
        <v/>
      </c>
      <c r="AA3045" s="22">
        <f>IF(W3045&lt;0,0,CHOOSE(MATCH(W3045,{0,1950001,3300001,6950001,9000001},1),5.105/84.895,10.21/79.79,20.42/69.58,23.483/66.517,33.693/56.307))</f>
        <v/>
      </c>
      <c r="AB3045" s="21">
        <f>IF(C3045&lt;=2000,0,(MIN(C3045,ROUNDDOWN(F3045*0.3,0))-2000)*0.1)</f>
        <v/>
      </c>
      <c r="AC3045" s="21">
        <f>IF(C3045&lt;=2000,0,MIN((C3045-2000)*Y3045,(R3045+S3045)*0.2))</f>
        <v/>
      </c>
      <c r="AD3045" s="21">
        <f>IF(C3045&lt;=2000,0,MIN((C3045-2000)*Z3045,(T3045+U3045)*0.2))</f>
        <v/>
      </c>
      <c r="AE3045" s="21">
        <f>AC3045*AA3045</f>
        <v/>
      </c>
      <c r="AF3045" s="21">
        <f>ROUNDDOWN(R3045,-2)+ROUNDDOWN(S3045,-2)</f>
        <v/>
      </c>
      <c r="AG3045" s="21">
        <f>ROUNDDOWN(MAX(0,R3045-(AB3045+AC3045+AE3045)*0.6),-2)+ROUNDDOWN(MAX(0,S3045-(AB3045+AC3045+AE3045)*0.4),-2)</f>
        <v/>
      </c>
      <c r="AH3045" s="21">
        <f>ROUNDDOWN(MAX(0,T3045-(AB3045+AD3045)*0.6),-2)+ROUNDDOWN(MAX(0,U3045-(AB3045+AD3045)*0.4),-2)</f>
        <v/>
      </c>
      <c r="AI3045" s="21">
        <f>ROUNDDOWN(T3045,-2)+ROUNDDOWN(U3045,-2)</f>
        <v/>
      </c>
      <c r="AJ3045" s="21">
        <f>M3045+AF3045</f>
        <v/>
      </c>
      <c r="AK3045" s="21">
        <f>M3045+AG3045</f>
        <v/>
      </c>
      <c r="AL3045" s="21">
        <f>N3045+AH3045</f>
        <v/>
      </c>
      <c r="AM3045" s="21">
        <f>O3045+AI3045</f>
        <v/>
      </c>
      <c r="AN3045" s="21">
        <f>N3045+AI3045</f>
        <v/>
      </c>
      <c r="AO3045" s="21">
        <f>ROUNDDOWN((R3045+S3045)*0.2/Y3045+2000,0)</f>
        <v/>
      </c>
      <c r="AP3045" s="21">
        <f>ROUNDDOWN((T3045+U3045)*0.2/Z3045+2000,0)</f>
        <v/>
      </c>
      <c r="AQ3045" s="21">
        <f>AL3045-AK3045</f>
        <v/>
      </c>
      <c r="AR3045" s="21">
        <f>AM3045-AK3045</f>
        <v/>
      </c>
      <c r="AS3045" s="21">
        <f>AM3045-AL3045</f>
        <v/>
      </c>
      <c r="AT3045" s="21">
        <f>AK3045+C3045-AJ3045</f>
        <v/>
      </c>
      <c r="AU3045" s="21">
        <f>AL3045+C3045-AM3045</f>
        <v/>
      </c>
      <c r="AV3045" s="21">
        <f>AN3045+C3045-AM3045</f>
        <v/>
      </c>
    </row>
    <row r="3046">
      <c r="A3046" t="inlineStr">
        <is>
          <t>1万円刻み</t>
        </is>
      </c>
      <c r="B3046" s="21">
        <f>'5_1万円刻み'!$A$1283</f>
        <v/>
      </c>
      <c r="C3046" s="21">
        <f>AO3046</f>
        <v/>
      </c>
      <c r="D3046" s="21" t="n">
        <v>0</v>
      </c>
      <c r="E3046" s="21">
        <f>ROUND(MIN(B3046/12,650000)*12*0.0915+MIN(B3046/12,1390000)*12*(0.0504+0)+B3046*0.005,0)</f>
        <v/>
      </c>
      <c r="F3046" s="21">
        <f>IF(B3046&lt;741000,0,IF(B3046&lt;2191000,B3046-740000,IF(B3046&lt;2193000,1451000,IF(B3046&lt;2196000,1453000,IF(B3046&lt;2200000,1456000,IF(B3046&lt;3600000,ROUND(ROUNDDOWN(B3046/4,-3)*2.8,0)-80000,IF(B3046&lt;6600000,ROUND(ROUNDDOWN(B3046/4,-3)*3.2,0)-440000,IF(B3046&lt;8500000,ROUNDDOWN(B3046*0.9,0)-1100000,B3046-1950000))))))))</f>
        <v/>
      </c>
      <c r="G3046" s="21">
        <f>IF(F3046&gt;23500000,NA(),IF(F3046&lt;=4890000,1040000,IF(F3046&lt;=6550000,670000,620000)))</f>
        <v/>
      </c>
      <c r="H3046" s="21">
        <f>IF(D3046&lt;=0,0,MAX(0,MIN(2000000,D3046-MIN(100000,ROUNDDOWN(F3046*0.05,0)))))</f>
        <v/>
      </c>
      <c r="I3046" s="21">
        <f>IF(C3046&lt;=2000,0,MIN(C3046,ROUNDDOWN(F3046*0.4,0))-2000)</f>
        <v/>
      </c>
      <c r="J3046" s="21">
        <f>MAX(0,ROUNDDOWN(F3046-E3046-G3046,-3))</f>
        <v/>
      </c>
      <c r="K3046" s="21">
        <f>MAX(0,ROUNDDOWN(F3046-E3046-G3046-H3046-I3046,-3))</f>
        <v/>
      </c>
      <c r="L3046" s="21">
        <f>MAX(0,ROUNDDOWN(F3046-E3046-G3046-H3046,-3))</f>
        <v/>
      </c>
      <c r="M3046" s="21">
        <f>IF(J3046&lt;=0,0,ROUNDDOWN((J3046*LOOKUP(J3046,{0,1950001,3300001,6950001,9000001,18000001,40000001},{0.05,0.1,0.2,0.23,0.33,0.4,0.45})-LOOKUP(J3046,{0,1950001,3300001,6950001,9000001,18000001,40000001},{0,97500,427500,636000,1536000,2796000,4796000}))*1.021,-2))</f>
        <v/>
      </c>
      <c r="N3046" s="21">
        <f>IF(K3046&lt;=0,0,ROUNDDOWN((K3046*LOOKUP(K3046,{0,1950001,3300001,6950001,9000001,18000001,40000001},{0.05,0.1,0.2,0.23,0.33,0.4,0.45})-LOOKUP(K3046,{0,1950001,3300001,6950001,9000001,18000001,40000001},{0,97500,427500,636000,1536000,2796000,4796000}))*1.021,-2))</f>
        <v/>
      </c>
      <c r="O3046" s="21">
        <f>IF(L3046&lt;=0,0,ROUNDDOWN((L3046*LOOKUP(L3046,{0,1950001,3300001,6950001,9000001,18000001,40000001},{0.05,0.1,0.2,0.23,0.33,0.4,0.45})-LOOKUP(L3046,{0,1950001,3300001,6950001,9000001,18000001,40000001},{0,97500,427500,636000,1536000,2796000,4796000}))*1.021,-2))</f>
        <v/>
      </c>
      <c r="P3046" s="21">
        <f>MAX(0,ROUNDDOWN(F3046-E3046-430000,-3))</f>
        <v/>
      </c>
      <c r="Q3046" s="21">
        <f>MAX(0,ROUNDDOWN(F3046-E3046-430000-H3046,-3))</f>
        <v/>
      </c>
      <c r="R3046" s="21">
        <f>IF(F3046&lt;=450000,0,MAX(0,P3046*0.06-MIN(50000,P3046)*0.03))</f>
        <v/>
      </c>
      <c r="S3046" s="21">
        <f>IF(F3046&lt;=450000,0,MAX(0,P3046*0.04-MIN(50000,P3046)*0.02))</f>
        <v/>
      </c>
      <c r="T3046" s="21">
        <f>IF(F3046&lt;=450000,0,MAX(0,Q3046*0.06-MIN(50000,Q3046)*0.03))</f>
        <v/>
      </c>
      <c r="U3046" s="21">
        <f>IF(F3046&lt;=450000,0,MAX(0,Q3046*0.04-MIN(50000,Q3046)*0.02))</f>
        <v/>
      </c>
      <c r="V3046" s="21">
        <f>50000+MAX(0,G3046-480000)</f>
        <v/>
      </c>
      <c r="W3046" s="21">
        <f>P3046-V3046</f>
        <v/>
      </c>
      <c r="X3046" s="21">
        <f>Q3046-V3046</f>
        <v/>
      </c>
      <c r="Y3046" s="22">
        <f>IF(W3046&lt;0,0.9,LOOKUP(W3046,{0,1950001,3300001,6950001,9000001,18000001,40000001},{0.84895,0.7979,0.6958,0.66517,0.56307,0.4916,0.44055}))</f>
        <v/>
      </c>
      <c r="Z3046" s="22">
        <f>IF(X3046&lt;0,0.9,LOOKUP(X3046,{0,1950001,3300001,6950001,9000001,18000001,40000001},{0.84895,0.7979,0.6958,0.66517,0.56307,0.4916,0.44055}))</f>
        <v/>
      </c>
      <c r="AA3046" s="22">
        <f>IF(W3046&lt;0,0,CHOOSE(MATCH(W3046,{0,1950001,3300001,6950001,9000001},1),5.105/84.895,10.21/79.79,20.42/69.58,23.483/66.517,33.693/56.307))</f>
        <v/>
      </c>
      <c r="AB3046" s="21">
        <f>IF(C3046&lt;=2000,0,(MIN(C3046,ROUNDDOWN(F3046*0.3,0))-2000)*0.1)</f>
        <v/>
      </c>
      <c r="AC3046" s="21">
        <f>IF(C3046&lt;=2000,0,MIN((C3046-2000)*Y3046,(R3046+S3046)*0.2))</f>
        <v/>
      </c>
      <c r="AD3046" s="21">
        <f>IF(C3046&lt;=2000,0,MIN((C3046-2000)*Z3046,(T3046+U3046)*0.2))</f>
        <v/>
      </c>
      <c r="AE3046" s="21">
        <f>AC3046*AA3046</f>
        <v/>
      </c>
      <c r="AF3046" s="21">
        <f>ROUNDDOWN(R3046,-2)+ROUNDDOWN(S3046,-2)</f>
        <v/>
      </c>
      <c r="AG3046" s="21">
        <f>ROUNDDOWN(MAX(0,R3046-(AB3046+AC3046+AE3046)*0.6),-2)+ROUNDDOWN(MAX(0,S3046-(AB3046+AC3046+AE3046)*0.4),-2)</f>
        <v/>
      </c>
      <c r="AH3046" s="21">
        <f>ROUNDDOWN(MAX(0,T3046-(AB3046+AD3046)*0.6),-2)+ROUNDDOWN(MAX(0,U3046-(AB3046+AD3046)*0.4),-2)</f>
        <v/>
      </c>
      <c r="AI3046" s="21">
        <f>ROUNDDOWN(T3046,-2)+ROUNDDOWN(U3046,-2)</f>
        <v/>
      </c>
      <c r="AJ3046" s="21">
        <f>M3046+AF3046</f>
        <v/>
      </c>
      <c r="AK3046" s="21">
        <f>M3046+AG3046</f>
        <v/>
      </c>
      <c r="AL3046" s="21">
        <f>N3046+AH3046</f>
        <v/>
      </c>
      <c r="AM3046" s="21">
        <f>O3046+AI3046</f>
        <v/>
      </c>
      <c r="AN3046" s="21">
        <f>N3046+AI3046</f>
        <v/>
      </c>
      <c r="AO3046" s="21">
        <f>ROUNDDOWN((R3046+S3046)*0.2/Y3046+2000,0)</f>
        <v/>
      </c>
      <c r="AP3046" s="21">
        <f>ROUNDDOWN((T3046+U3046)*0.2/Z3046+2000,0)</f>
        <v/>
      </c>
      <c r="AQ3046" s="21">
        <f>AL3046-AK3046</f>
        <v/>
      </c>
      <c r="AR3046" s="21">
        <f>AM3046-AK3046</f>
        <v/>
      </c>
      <c r="AS3046" s="21">
        <f>AM3046-AL3046</f>
        <v/>
      </c>
      <c r="AT3046" s="21">
        <f>AK3046+C3046-AJ3046</f>
        <v/>
      </c>
      <c r="AU3046" s="21">
        <f>AL3046+C3046-AM3046</f>
        <v/>
      </c>
      <c r="AV3046" s="21">
        <f>AN3046+C3046-AM3046</f>
        <v/>
      </c>
    </row>
    <row r="3047">
      <c r="A3047" t="inlineStr">
        <is>
          <t>1万円刻み</t>
        </is>
      </c>
      <c r="B3047" s="21">
        <f>'5_1万円刻み'!$A$1284</f>
        <v/>
      </c>
      <c r="C3047" s="21">
        <f>AO3047</f>
        <v/>
      </c>
      <c r="D3047" s="21" t="n">
        <v>0</v>
      </c>
      <c r="E3047" s="21">
        <f>ROUND(MIN(B3047/12,650000)*12*0.0915+MIN(B3047/12,1390000)*12*(0.0504+0)+B3047*0.005,0)</f>
        <v/>
      </c>
      <c r="F3047" s="21">
        <f>IF(B3047&lt;741000,0,IF(B3047&lt;2191000,B3047-740000,IF(B3047&lt;2193000,1451000,IF(B3047&lt;2196000,1453000,IF(B3047&lt;2200000,1456000,IF(B3047&lt;3600000,ROUND(ROUNDDOWN(B3047/4,-3)*2.8,0)-80000,IF(B3047&lt;6600000,ROUND(ROUNDDOWN(B3047/4,-3)*3.2,0)-440000,IF(B3047&lt;8500000,ROUNDDOWN(B3047*0.9,0)-1100000,B3047-1950000))))))))</f>
        <v/>
      </c>
      <c r="G3047" s="21">
        <f>IF(F3047&gt;23500000,NA(),IF(F3047&lt;=4890000,1040000,IF(F3047&lt;=6550000,670000,620000)))</f>
        <v/>
      </c>
      <c r="H3047" s="21">
        <f>IF(D3047&lt;=0,0,MAX(0,MIN(2000000,D3047-MIN(100000,ROUNDDOWN(F3047*0.05,0)))))</f>
        <v/>
      </c>
      <c r="I3047" s="21">
        <f>IF(C3047&lt;=2000,0,MIN(C3047,ROUNDDOWN(F3047*0.4,0))-2000)</f>
        <v/>
      </c>
      <c r="J3047" s="21">
        <f>MAX(0,ROUNDDOWN(F3047-E3047-G3047,-3))</f>
        <v/>
      </c>
      <c r="K3047" s="21">
        <f>MAX(0,ROUNDDOWN(F3047-E3047-G3047-H3047-I3047,-3))</f>
        <v/>
      </c>
      <c r="L3047" s="21">
        <f>MAX(0,ROUNDDOWN(F3047-E3047-G3047-H3047,-3))</f>
        <v/>
      </c>
      <c r="M3047" s="21">
        <f>IF(J3047&lt;=0,0,ROUNDDOWN((J3047*LOOKUP(J3047,{0,1950001,3300001,6950001,9000001,18000001,40000001},{0.05,0.1,0.2,0.23,0.33,0.4,0.45})-LOOKUP(J3047,{0,1950001,3300001,6950001,9000001,18000001,40000001},{0,97500,427500,636000,1536000,2796000,4796000}))*1.021,-2))</f>
        <v/>
      </c>
      <c r="N3047" s="21">
        <f>IF(K3047&lt;=0,0,ROUNDDOWN((K3047*LOOKUP(K3047,{0,1950001,3300001,6950001,9000001,18000001,40000001},{0.05,0.1,0.2,0.23,0.33,0.4,0.45})-LOOKUP(K3047,{0,1950001,3300001,6950001,9000001,18000001,40000001},{0,97500,427500,636000,1536000,2796000,4796000}))*1.021,-2))</f>
        <v/>
      </c>
      <c r="O3047" s="21">
        <f>IF(L3047&lt;=0,0,ROUNDDOWN((L3047*LOOKUP(L3047,{0,1950001,3300001,6950001,9000001,18000001,40000001},{0.05,0.1,0.2,0.23,0.33,0.4,0.45})-LOOKUP(L3047,{0,1950001,3300001,6950001,9000001,18000001,40000001},{0,97500,427500,636000,1536000,2796000,4796000}))*1.021,-2))</f>
        <v/>
      </c>
      <c r="P3047" s="21">
        <f>MAX(0,ROUNDDOWN(F3047-E3047-430000,-3))</f>
        <v/>
      </c>
      <c r="Q3047" s="21">
        <f>MAX(0,ROUNDDOWN(F3047-E3047-430000-H3047,-3))</f>
        <v/>
      </c>
      <c r="R3047" s="21">
        <f>IF(F3047&lt;=450000,0,MAX(0,P3047*0.06-MIN(50000,P3047)*0.03))</f>
        <v/>
      </c>
      <c r="S3047" s="21">
        <f>IF(F3047&lt;=450000,0,MAX(0,P3047*0.04-MIN(50000,P3047)*0.02))</f>
        <v/>
      </c>
      <c r="T3047" s="21">
        <f>IF(F3047&lt;=450000,0,MAX(0,Q3047*0.06-MIN(50000,Q3047)*0.03))</f>
        <v/>
      </c>
      <c r="U3047" s="21">
        <f>IF(F3047&lt;=450000,0,MAX(0,Q3047*0.04-MIN(50000,Q3047)*0.02))</f>
        <v/>
      </c>
      <c r="V3047" s="21">
        <f>50000+MAX(0,G3047-480000)</f>
        <v/>
      </c>
      <c r="W3047" s="21">
        <f>P3047-V3047</f>
        <v/>
      </c>
      <c r="X3047" s="21">
        <f>Q3047-V3047</f>
        <v/>
      </c>
      <c r="Y3047" s="22">
        <f>IF(W3047&lt;0,0.9,LOOKUP(W3047,{0,1950001,3300001,6950001,9000001,18000001,40000001},{0.84895,0.7979,0.6958,0.66517,0.56307,0.4916,0.44055}))</f>
        <v/>
      </c>
      <c r="Z3047" s="22">
        <f>IF(X3047&lt;0,0.9,LOOKUP(X3047,{0,1950001,3300001,6950001,9000001,18000001,40000001},{0.84895,0.7979,0.6958,0.66517,0.56307,0.4916,0.44055}))</f>
        <v/>
      </c>
      <c r="AA3047" s="22">
        <f>IF(W3047&lt;0,0,CHOOSE(MATCH(W3047,{0,1950001,3300001,6950001,9000001},1),5.105/84.895,10.21/79.79,20.42/69.58,23.483/66.517,33.693/56.307))</f>
        <v/>
      </c>
      <c r="AB3047" s="21">
        <f>IF(C3047&lt;=2000,0,(MIN(C3047,ROUNDDOWN(F3047*0.3,0))-2000)*0.1)</f>
        <v/>
      </c>
      <c r="AC3047" s="21">
        <f>IF(C3047&lt;=2000,0,MIN((C3047-2000)*Y3047,(R3047+S3047)*0.2))</f>
        <v/>
      </c>
      <c r="AD3047" s="21">
        <f>IF(C3047&lt;=2000,0,MIN((C3047-2000)*Z3047,(T3047+U3047)*0.2))</f>
        <v/>
      </c>
      <c r="AE3047" s="21">
        <f>AC3047*AA3047</f>
        <v/>
      </c>
      <c r="AF3047" s="21">
        <f>ROUNDDOWN(R3047,-2)+ROUNDDOWN(S3047,-2)</f>
        <v/>
      </c>
      <c r="AG3047" s="21">
        <f>ROUNDDOWN(MAX(0,R3047-(AB3047+AC3047+AE3047)*0.6),-2)+ROUNDDOWN(MAX(0,S3047-(AB3047+AC3047+AE3047)*0.4),-2)</f>
        <v/>
      </c>
      <c r="AH3047" s="21">
        <f>ROUNDDOWN(MAX(0,T3047-(AB3047+AD3047)*0.6),-2)+ROUNDDOWN(MAX(0,U3047-(AB3047+AD3047)*0.4),-2)</f>
        <v/>
      </c>
      <c r="AI3047" s="21">
        <f>ROUNDDOWN(T3047,-2)+ROUNDDOWN(U3047,-2)</f>
        <v/>
      </c>
      <c r="AJ3047" s="21">
        <f>M3047+AF3047</f>
        <v/>
      </c>
      <c r="AK3047" s="21">
        <f>M3047+AG3047</f>
        <v/>
      </c>
      <c r="AL3047" s="21">
        <f>N3047+AH3047</f>
        <v/>
      </c>
      <c r="AM3047" s="21">
        <f>O3047+AI3047</f>
        <v/>
      </c>
      <c r="AN3047" s="21">
        <f>N3047+AI3047</f>
        <v/>
      </c>
      <c r="AO3047" s="21">
        <f>ROUNDDOWN((R3047+S3047)*0.2/Y3047+2000,0)</f>
        <v/>
      </c>
      <c r="AP3047" s="21">
        <f>ROUNDDOWN((T3047+U3047)*0.2/Z3047+2000,0)</f>
        <v/>
      </c>
      <c r="AQ3047" s="21">
        <f>AL3047-AK3047</f>
        <v/>
      </c>
      <c r="AR3047" s="21">
        <f>AM3047-AK3047</f>
        <v/>
      </c>
      <c r="AS3047" s="21">
        <f>AM3047-AL3047</f>
        <v/>
      </c>
      <c r="AT3047" s="21">
        <f>AK3047+C3047-AJ3047</f>
        <v/>
      </c>
      <c r="AU3047" s="21">
        <f>AL3047+C3047-AM3047</f>
        <v/>
      </c>
      <c r="AV3047" s="21">
        <f>AN3047+C3047-AM3047</f>
        <v/>
      </c>
    </row>
    <row r="3048">
      <c r="A3048" t="inlineStr">
        <is>
          <t>1万円刻み</t>
        </is>
      </c>
      <c r="B3048" s="21">
        <f>'5_1万円刻み'!$A$1285</f>
        <v/>
      </c>
      <c r="C3048" s="21">
        <f>AO3048</f>
        <v/>
      </c>
      <c r="D3048" s="21" t="n">
        <v>0</v>
      </c>
      <c r="E3048" s="21">
        <f>ROUND(MIN(B3048/12,650000)*12*0.0915+MIN(B3048/12,1390000)*12*(0.0504+0)+B3048*0.005,0)</f>
        <v/>
      </c>
      <c r="F3048" s="21">
        <f>IF(B3048&lt;741000,0,IF(B3048&lt;2191000,B3048-740000,IF(B3048&lt;2193000,1451000,IF(B3048&lt;2196000,1453000,IF(B3048&lt;2200000,1456000,IF(B3048&lt;3600000,ROUND(ROUNDDOWN(B3048/4,-3)*2.8,0)-80000,IF(B3048&lt;6600000,ROUND(ROUNDDOWN(B3048/4,-3)*3.2,0)-440000,IF(B3048&lt;8500000,ROUNDDOWN(B3048*0.9,0)-1100000,B3048-1950000))))))))</f>
        <v/>
      </c>
      <c r="G3048" s="21">
        <f>IF(F3048&gt;23500000,NA(),IF(F3048&lt;=4890000,1040000,IF(F3048&lt;=6550000,670000,620000)))</f>
        <v/>
      </c>
      <c r="H3048" s="21">
        <f>IF(D3048&lt;=0,0,MAX(0,MIN(2000000,D3048-MIN(100000,ROUNDDOWN(F3048*0.05,0)))))</f>
        <v/>
      </c>
      <c r="I3048" s="21">
        <f>IF(C3048&lt;=2000,0,MIN(C3048,ROUNDDOWN(F3048*0.4,0))-2000)</f>
        <v/>
      </c>
      <c r="J3048" s="21">
        <f>MAX(0,ROUNDDOWN(F3048-E3048-G3048,-3))</f>
        <v/>
      </c>
      <c r="K3048" s="21">
        <f>MAX(0,ROUNDDOWN(F3048-E3048-G3048-H3048-I3048,-3))</f>
        <v/>
      </c>
      <c r="L3048" s="21">
        <f>MAX(0,ROUNDDOWN(F3048-E3048-G3048-H3048,-3))</f>
        <v/>
      </c>
      <c r="M3048" s="21">
        <f>IF(J3048&lt;=0,0,ROUNDDOWN((J3048*LOOKUP(J3048,{0,1950001,3300001,6950001,9000001,18000001,40000001},{0.05,0.1,0.2,0.23,0.33,0.4,0.45})-LOOKUP(J3048,{0,1950001,3300001,6950001,9000001,18000001,40000001},{0,97500,427500,636000,1536000,2796000,4796000}))*1.021,-2))</f>
        <v/>
      </c>
      <c r="N3048" s="21">
        <f>IF(K3048&lt;=0,0,ROUNDDOWN((K3048*LOOKUP(K3048,{0,1950001,3300001,6950001,9000001,18000001,40000001},{0.05,0.1,0.2,0.23,0.33,0.4,0.45})-LOOKUP(K3048,{0,1950001,3300001,6950001,9000001,18000001,40000001},{0,97500,427500,636000,1536000,2796000,4796000}))*1.021,-2))</f>
        <v/>
      </c>
      <c r="O3048" s="21">
        <f>IF(L3048&lt;=0,0,ROUNDDOWN((L3048*LOOKUP(L3048,{0,1950001,3300001,6950001,9000001,18000001,40000001},{0.05,0.1,0.2,0.23,0.33,0.4,0.45})-LOOKUP(L3048,{0,1950001,3300001,6950001,9000001,18000001,40000001},{0,97500,427500,636000,1536000,2796000,4796000}))*1.021,-2))</f>
        <v/>
      </c>
      <c r="P3048" s="21">
        <f>MAX(0,ROUNDDOWN(F3048-E3048-430000,-3))</f>
        <v/>
      </c>
      <c r="Q3048" s="21">
        <f>MAX(0,ROUNDDOWN(F3048-E3048-430000-H3048,-3))</f>
        <v/>
      </c>
      <c r="R3048" s="21">
        <f>IF(F3048&lt;=450000,0,MAX(0,P3048*0.06-MIN(50000,P3048)*0.03))</f>
        <v/>
      </c>
      <c r="S3048" s="21">
        <f>IF(F3048&lt;=450000,0,MAX(0,P3048*0.04-MIN(50000,P3048)*0.02))</f>
        <v/>
      </c>
      <c r="T3048" s="21">
        <f>IF(F3048&lt;=450000,0,MAX(0,Q3048*0.06-MIN(50000,Q3048)*0.03))</f>
        <v/>
      </c>
      <c r="U3048" s="21">
        <f>IF(F3048&lt;=450000,0,MAX(0,Q3048*0.04-MIN(50000,Q3048)*0.02))</f>
        <v/>
      </c>
      <c r="V3048" s="21">
        <f>50000+MAX(0,G3048-480000)</f>
        <v/>
      </c>
      <c r="W3048" s="21">
        <f>P3048-V3048</f>
        <v/>
      </c>
      <c r="X3048" s="21">
        <f>Q3048-V3048</f>
        <v/>
      </c>
      <c r="Y3048" s="22">
        <f>IF(W3048&lt;0,0.9,LOOKUP(W3048,{0,1950001,3300001,6950001,9000001,18000001,40000001},{0.84895,0.7979,0.6958,0.66517,0.56307,0.4916,0.44055}))</f>
        <v/>
      </c>
      <c r="Z3048" s="22">
        <f>IF(X3048&lt;0,0.9,LOOKUP(X3048,{0,1950001,3300001,6950001,9000001,18000001,40000001},{0.84895,0.7979,0.6958,0.66517,0.56307,0.4916,0.44055}))</f>
        <v/>
      </c>
      <c r="AA3048" s="22">
        <f>IF(W3048&lt;0,0,CHOOSE(MATCH(W3048,{0,1950001,3300001,6950001,9000001},1),5.105/84.895,10.21/79.79,20.42/69.58,23.483/66.517,33.693/56.307))</f>
        <v/>
      </c>
      <c r="AB3048" s="21">
        <f>IF(C3048&lt;=2000,0,(MIN(C3048,ROUNDDOWN(F3048*0.3,0))-2000)*0.1)</f>
        <v/>
      </c>
      <c r="AC3048" s="21">
        <f>IF(C3048&lt;=2000,0,MIN((C3048-2000)*Y3048,(R3048+S3048)*0.2))</f>
        <v/>
      </c>
      <c r="AD3048" s="21">
        <f>IF(C3048&lt;=2000,0,MIN((C3048-2000)*Z3048,(T3048+U3048)*0.2))</f>
        <v/>
      </c>
      <c r="AE3048" s="21">
        <f>AC3048*AA3048</f>
        <v/>
      </c>
      <c r="AF3048" s="21">
        <f>ROUNDDOWN(R3048,-2)+ROUNDDOWN(S3048,-2)</f>
        <v/>
      </c>
      <c r="AG3048" s="21">
        <f>ROUNDDOWN(MAX(0,R3048-(AB3048+AC3048+AE3048)*0.6),-2)+ROUNDDOWN(MAX(0,S3048-(AB3048+AC3048+AE3048)*0.4),-2)</f>
        <v/>
      </c>
      <c r="AH3048" s="21">
        <f>ROUNDDOWN(MAX(0,T3048-(AB3048+AD3048)*0.6),-2)+ROUNDDOWN(MAX(0,U3048-(AB3048+AD3048)*0.4),-2)</f>
        <v/>
      </c>
      <c r="AI3048" s="21">
        <f>ROUNDDOWN(T3048,-2)+ROUNDDOWN(U3048,-2)</f>
        <v/>
      </c>
      <c r="AJ3048" s="21">
        <f>M3048+AF3048</f>
        <v/>
      </c>
      <c r="AK3048" s="21">
        <f>M3048+AG3048</f>
        <v/>
      </c>
      <c r="AL3048" s="21">
        <f>N3048+AH3048</f>
        <v/>
      </c>
      <c r="AM3048" s="21">
        <f>O3048+AI3048</f>
        <v/>
      </c>
      <c r="AN3048" s="21">
        <f>N3048+AI3048</f>
        <v/>
      </c>
      <c r="AO3048" s="21">
        <f>ROUNDDOWN((R3048+S3048)*0.2/Y3048+2000,0)</f>
        <v/>
      </c>
      <c r="AP3048" s="21">
        <f>ROUNDDOWN((T3048+U3048)*0.2/Z3048+2000,0)</f>
        <v/>
      </c>
      <c r="AQ3048" s="21">
        <f>AL3048-AK3048</f>
        <v/>
      </c>
      <c r="AR3048" s="21">
        <f>AM3048-AK3048</f>
        <v/>
      </c>
      <c r="AS3048" s="21">
        <f>AM3048-AL3048</f>
        <v/>
      </c>
      <c r="AT3048" s="21">
        <f>AK3048+C3048-AJ3048</f>
        <v/>
      </c>
      <c r="AU3048" s="21">
        <f>AL3048+C3048-AM3048</f>
        <v/>
      </c>
      <c r="AV3048" s="21">
        <f>AN3048+C3048-AM3048</f>
        <v/>
      </c>
    </row>
    <row r="3049">
      <c r="A3049" t="inlineStr">
        <is>
          <t>1万円刻み</t>
        </is>
      </c>
      <c r="B3049" s="21">
        <f>'5_1万円刻み'!$A$1286</f>
        <v/>
      </c>
      <c r="C3049" s="21">
        <f>AO3049</f>
        <v/>
      </c>
      <c r="D3049" s="21" t="n">
        <v>0</v>
      </c>
      <c r="E3049" s="21">
        <f>ROUND(MIN(B3049/12,650000)*12*0.0915+MIN(B3049/12,1390000)*12*(0.0504+0)+B3049*0.005,0)</f>
        <v/>
      </c>
      <c r="F3049" s="21">
        <f>IF(B3049&lt;741000,0,IF(B3049&lt;2191000,B3049-740000,IF(B3049&lt;2193000,1451000,IF(B3049&lt;2196000,1453000,IF(B3049&lt;2200000,1456000,IF(B3049&lt;3600000,ROUND(ROUNDDOWN(B3049/4,-3)*2.8,0)-80000,IF(B3049&lt;6600000,ROUND(ROUNDDOWN(B3049/4,-3)*3.2,0)-440000,IF(B3049&lt;8500000,ROUNDDOWN(B3049*0.9,0)-1100000,B3049-1950000))))))))</f>
        <v/>
      </c>
      <c r="G3049" s="21">
        <f>IF(F3049&gt;23500000,NA(),IF(F3049&lt;=4890000,1040000,IF(F3049&lt;=6550000,670000,620000)))</f>
        <v/>
      </c>
      <c r="H3049" s="21">
        <f>IF(D3049&lt;=0,0,MAX(0,MIN(2000000,D3049-MIN(100000,ROUNDDOWN(F3049*0.05,0)))))</f>
        <v/>
      </c>
      <c r="I3049" s="21">
        <f>IF(C3049&lt;=2000,0,MIN(C3049,ROUNDDOWN(F3049*0.4,0))-2000)</f>
        <v/>
      </c>
      <c r="J3049" s="21">
        <f>MAX(0,ROUNDDOWN(F3049-E3049-G3049,-3))</f>
        <v/>
      </c>
      <c r="K3049" s="21">
        <f>MAX(0,ROUNDDOWN(F3049-E3049-G3049-H3049-I3049,-3))</f>
        <v/>
      </c>
      <c r="L3049" s="21">
        <f>MAX(0,ROUNDDOWN(F3049-E3049-G3049-H3049,-3))</f>
        <v/>
      </c>
      <c r="M3049" s="21">
        <f>IF(J3049&lt;=0,0,ROUNDDOWN((J3049*LOOKUP(J3049,{0,1950001,3300001,6950001,9000001,18000001,40000001},{0.05,0.1,0.2,0.23,0.33,0.4,0.45})-LOOKUP(J3049,{0,1950001,3300001,6950001,9000001,18000001,40000001},{0,97500,427500,636000,1536000,2796000,4796000}))*1.021,-2))</f>
        <v/>
      </c>
      <c r="N3049" s="21">
        <f>IF(K3049&lt;=0,0,ROUNDDOWN((K3049*LOOKUP(K3049,{0,1950001,3300001,6950001,9000001,18000001,40000001},{0.05,0.1,0.2,0.23,0.33,0.4,0.45})-LOOKUP(K3049,{0,1950001,3300001,6950001,9000001,18000001,40000001},{0,97500,427500,636000,1536000,2796000,4796000}))*1.021,-2))</f>
        <v/>
      </c>
      <c r="O3049" s="21">
        <f>IF(L3049&lt;=0,0,ROUNDDOWN((L3049*LOOKUP(L3049,{0,1950001,3300001,6950001,9000001,18000001,40000001},{0.05,0.1,0.2,0.23,0.33,0.4,0.45})-LOOKUP(L3049,{0,1950001,3300001,6950001,9000001,18000001,40000001},{0,97500,427500,636000,1536000,2796000,4796000}))*1.021,-2))</f>
        <v/>
      </c>
      <c r="P3049" s="21">
        <f>MAX(0,ROUNDDOWN(F3049-E3049-430000,-3))</f>
        <v/>
      </c>
      <c r="Q3049" s="21">
        <f>MAX(0,ROUNDDOWN(F3049-E3049-430000-H3049,-3))</f>
        <v/>
      </c>
      <c r="R3049" s="21">
        <f>IF(F3049&lt;=450000,0,MAX(0,P3049*0.06-MIN(50000,P3049)*0.03))</f>
        <v/>
      </c>
      <c r="S3049" s="21">
        <f>IF(F3049&lt;=450000,0,MAX(0,P3049*0.04-MIN(50000,P3049)*0.02))</f>
        <v/>
      </c>
      <c r="T3049" s="21">
        <f>IF(F3049&lt;=450000,0,MAX(0,Q3049*0.06-MIN(50000,Q3049)*0.03))</f>
        <v/>
      </c>
      <c r="U3049" s="21">
        <f>IF(F3049&lt;=450000,0,MAX(0,Q3049*0.04-MIN(50000,Q3049)*0.02))</f>
        <v/>
      </c>
      <c r="V3049" s="21">
        <f>50000+MAX(0,G3049-480000)</f>
        <v/>
      </c>
      <c r="W3049" s="21">
        <f>P3049-V3049</f>
        <v/>
      </c>
      <c r="X3049" s="21">
        <f>Q3049-V3049</f>
        <v/>
      </c>
      <c r="Y3049" s="22">
        <f>IF(W3049&lt;0,0.9,LOOKUP(W3049,{0,1950001,3300001,6950001,9000001,18000001,40000001},{0.84895,0.7979,0.6958,0.66517,0.56307,0.4916,0.44055}))</f>
        <v/>
      </c>
      <c r="Z3049" s="22">
        <f>IF(X3049&lt;0,0.9,LOOKUP(X3049,{0,1950001,3300001,6950001,9000001,18000001,40000001},{0.84895,0.7979,0.6958,0.66517,0.56307,0.4916,0.44055}))</f>
        <v/>
      </c>
      <c r="AA3049" s="22">
        <f>IF(W3049&lt;0,0,CHOOSE(MATCH(W3049,{0,1950001,3300001,6950001,9000001},1),5.105/84.895,10.21/79.79,20.42/69.58,23.483/66.517,33.693/56.307))</f>
        <v/>
      </c>
      <c r="AB3049" s="21">
        <f>IF(C3049&lt;=2000,0,(MIN(C3049,ROUNDDOWN(F3049*0.3,0))-2000)*0.1)</f>
        <v/>
      </c>
      <c r="AC3049" s="21">
        <f>IF(C3049&lt;=2000,0,MIN((C3049-2000)*Y3049,(R3049+S3049)*0.2))</f>
        <v/>
      </c>
      <c r="AD3049" s="21">
        <f>IF(C3049&lt;=2000,0,MIN((C3049-2000)*Z3049,(T3049+U3049)*0.2))</f>
        <v/>
      </c>
      <c r="AE3049" s="21">
        <f>AC3049*AA3049</f>
        <v/>
      </c>
      <c r="AF3049" s="21">
        <f>ROUNDDOWN(R3049,-2)+ROUNDDOWN(S3049,-2)</f>
        <v/>
      </c>
      <c r="AG3049" s="21">
        <f>ROUNDDOWN(MAX(0,R3049-(AB3049+AC3049+AE3049)*0.6),-2)+ROUNDDOWN(MAX(0,S3049-(AB3049+AC3049+AE3049)*0.4),-2)</f>
        <v/>
      </c>
      <c r="AH3049" s="21">
        <f>ROUNDDOWN(MAX(0,T3049-(AB3049+AD3049)*0.6),-2)+ROUNDDOWN(MAX(0,U3049-(AB3049+AD3049)*0.4),-2)</f>
        <v/>
      </c>
      <c r="AI3049" s="21">
        <f>ROUNDDOWN(T3049,-2)+ROUNDDOWN(U3049,-2)</f>
        <v/>
      </c>
      <c r="AJ3049" s="21">
        <f>M3049+AF3049</f>
        <v/>
      </c>
      <c r="AK3049" s="21">
        <f>M3049+AG3049</f>
        <v/>
      </c>
      <c r="AL3049" s="21">
        <f>N3049+AH3049</f>
        <v/>
      </c>
      <c r="AM3049" s="21">
        <f>O3049+AI3049</f>
        <v/>
      </c>
      <c r="AN3049" s="21">
        <f>N3049+AI3049</f>
        <v/>
      </c>
      <c r="AO3049" s="21">
        <f>ROUNDDOWN((R3049+S3049)*0.2/Y3049+2000,0)</f>
        <v/>
      </c>
      <c r="AP3049" s="21">
        <f>ROUNDDOWN((T3049+U3049)*0.2/Z3049+2000,0)</f>
        <v/>
      </c>
      <c r="AQ3049" s="21">
        <f>AL3049-AK3049</f>
        <v/>
      </c>
      <c r="AR3049" s="21">
        <f>AM3049-AK3049</f>
        <v/>
      </c>
      <c r="AS3049" s="21">
        <f>AM3049-AL3049</f>
        <v/>
      </c>
      <c r="AT3049" s="21">
        <f>AK3049+C3049-AJ3049</f>
        <v/>
      </c>
      <c r="AU3049" s="21">
        <f>AL3049+C3049-AM3049</f>
        <v/>
      </c>
      <c r="AV3049" s="21">
        <f>AN3049+C3049-AM3049</f>
        <v/>
      </c>
    </row>
    <row r="3050">
      <c r="A3050" t="inlineStr">
        <is>
          <t>1万円刻み</t>
        </is>
      </c>
      <c r="B3050" s="21">
        <f>'5_1万円刻み'!$A$1287</f>
        <v/>
      </c>
      <c r="C3050" s="21">
        <f>AO3050</f>
        <v/>
      </c>
      <c r="D3050" s="21" t="n">
        <v>0</v>
      </c>
      <c r="E3050" s="21">
        <f>ROUND(MIN(B3050/12,650000)*12*0.0915+MIN(B3050/12,1390000)*12*(0.0504+0)+B3050*0.005,0)</f>
        <v/>
      </c>
      <c r="F3050" s="21">
        <f>IF(B3050&lt;741000,0,IF(B3050&lt;2191000,B3050-740000,IF(B3050&lt;2193000,1451000,IF(B3050&lt;2196000,1453000,IF(B3050&lt;2200000,1456000,IF(B3050&lt;3600000,ROUND(ROUNDDOWN(B3050/4,-3)*2.8,0)-80000,IF(B3050&lt;6600000,ROUND(ROUNDDOWN(B3050/4,-3)*3.2,0)-440000,IF(B3050&lt;8500000,ROUNDDOWN(B3050*0.9,0)-1100000,B3050-1950000))))))))</f>
        <v/>
      </c>
      <c r="G3050" s="21">
        <f>IF(F3050&gt;23500000,NA(),IF(F3050&lt;=4890000,1040000,IF(F3050&lt;=6550000,670000,620000)))</f>
        <v/>
      </c>
      <c r="H3050" s="21">
        <f>IF(D3050&lt;=0,0,MAX(0,MIN(2000000,D3050-MIN(100000,ROUNDDOWN(F3050*0.05,0)))))</f>
        <v/>
      </c>
      <c r="I3050" s="21">
        <f>IF(C3050&lt;=2000,0,MIN(C3050,ROUNDDOWN(F3050*0.4,0))-2000)</f>
        <v/>
      </c>
      <c r="J3050" s="21">
        <f>MAX(0,ROUNDDOWN(F3050-E3050-G3050,-3))</f>
        <v/>
      </c>
      <c r="K3050" s="21">
        <f>MAX(0,ROUNDDOWN(F3050-E3050-G3050-H3050-I3050,-3))</f>
        <v/>
      </c>
      <c r="L3050" s="21">
        <f>MAX(0,ROUNDDOWN(F3050-E3050-G3050-H3050,-3))</f>
        <v/>
      </c>
      <c r="M3050" s="21">
        <f>IF(J3050&lt;=0,0,ROUNDDOWN((J3050*LOOKUP(J3050,{0,1950001,3300001,6950001,9000001,18000001,40000001},{0.05,0.1,0.2,0.23,0.33,0.4,0.45})-LOOKUP(J3050,{0,1950001,3300001,6950001,9000001,18000001,40000001},{0,97500,427500,636000,1536000,2796000,4796000}))*1.021,-2))</f>
        <v/>
      </c>
      <c r="N3050" s="21">
        <f>IF(K3050&lt;=0,0,ROUNDDOWN((K3050*LOOKUP(K3050,{0,1950001,3300001,6950001,9000001,18000001,40000001},{0.05,0.1,0.2,0.23,0.33,0.4,0.45})-LOOKUP(K3050,{0,1950001,3300001,6950001,9000001,18000001,40000001},{0,97500,427500,636000,1536000,2796000,4796000}))*1.021,-2))</f>
        <v/>
      </c>
      <c r="O3050" s="21">
        <f>IF(L3050&lt;=0,0,ROUNDDOWN((L3050*LOOKUP(L3050,{0,1950001,3300001,6950001,9000001,18000001,40000001},{0.05,0.1,0.2,0.23,0.33,0.4,0.45})-LOOKUP(L3050,{0,1950001,3300001,6950001,9000001,18000001,40000001},{0,97500,427500,636000,1536000,2796000,4796000}))*1.021,-2))</f>
        <v/>
      </c>
      <c r="P3050" s="21">
        <f>MAX(0,ROUNDDOWN(F3050-E3050-430000,-3))</f>
        <v/>
      </c>
      <c r="Q3050" s="21">
        <f>MAX(0,ROUNDDOWN(F3050-E3050-430000-H3050,-3))</f>
        <v/>
      </c>
      <c r="R3050" s="21">
        <f>IF(F3050&lt;=450000,0,MAX(0,P3050*0.06-MIN(50000,P3050)*0.03))</f>
        <v/>
      </c>
      <c r="S3050" s="21">
        <f>IF(F3050&lt;=450000,0,MAX(0,P3050*0.04-MIN(50000,P3050)*0.02))</f>
        <v/>
      </c>
      <c r="T3050" s="21">
        <f>IF(F3050&lt;=450000,0,MAX(0,Q3050*0.06-MIN(50000,Q3050)*0.03))</f>
        <v/>
      </c>
      <c r="U3050" s="21">
        <f>IF(F3050&lt;=450000,0,MAX(0,Q3050*0.04-MIN(50000,Q3050)*0.02))</f>
        <v/>
      </c>
      <c r="V3050" s="21">
        <f>50000+MAX(0,G3050-480000)</f>
        <v/>
      </c>
      <c r="W3050" s="21">
        <f>P3050-V3050</f>
        <v/>
      </c>
      <c r="X3050" s="21">
        <f>Q3050-V3050</f>
        <v/>
      </c>
      <c r="Y3050" s="22">
        <f>IF(W3050&lt;0,0.9,LOOKUP(W3050,{0,1950001,3300001,6950001,9000001,18000001,40000001},{0.84895,0.7979,0.6958,0.66517,0.56307,0.4916,0.44055}))</f>
        <v/>
      </c>
      <c r="Z3050" s="22">
        <f>IF(X3050&lt;0,0.9,LOOKUP(X3050,{0,1950001,3300001,6950001,9000001,18000001,40000001},{0.84895,0.7979,0.6958,0.66517,0.56307,0.4916,0.44055}))</f>
        <v/>
      </c>
      <c r="AA3050" s="22">
        <f>IF(W3050&lt;0,0,CHOOSE(MATCH(W3050,{0,1950001,3300001,6950001,9000001},1),5.105/84.895,10.21/79.79,20.42/69.58,23.483/66.517,33.693/56.307))</f>
        <v/>
      </c>
      <c r="AB3050" s="21">
        <f>IF(C3050&lt;=2000,0,(MIN(C3050,ROUNDDOWN(F3050*0.3,0))-2000)*0.1)</f>
        <v/>
      </c>
      <c r="AC3050" s="21">
        <f>IF(C3050&lt;=2000,0,MIN((C3050-2000)*Y3050,(R3050+S3050)*0.2))</f>
        <v/>
      </c>
      <c r="AD3050" s="21">
        <f>IF(C3050&lt;=2000,0,MIN((C3050-2000)*Z3050,(T3050+U3050)*0.2))</f>
        <v/>
      </c>
      <c r="AE3050" s="21">
        <f>AC3050*AA3050</f>
        <v/>
      </c>
      <c r="AF3050" s="21">
        <f>ROUNDDOWN(R3050,-2)+ROUNDDOWN(S3050,-2)</f>
        <v/>
      </c>
      <c r="AG3050" s="21">
        <f>ROUNDDOWN(MAX(0,R3050-(AB3050+AC3050+AE3050)*0.6),-2)+ROUNDDOWN(MAX(0,S3050-(AB3050+AC3050+AE3050)*0.4),-2)</f>
        <v/>
      </c>
      <c r="AH3050" s="21">
        <f>ROUNDDOWN(MAX(0,T3050-(AB3050+AD3050)*0.6),-2)+ROUNDDOWN(MAX(0,U3050-(AB3050+AD3050)*0.4),-2)</f>
        <v/>
      </c>
      <c r="AI3050" s="21">
        <f>ROUNDDOWN(T3050,-2)+ROUNDDOWN(U3050,-2)</f>
        <v/>
      </c>
      <c r="AJ3050" s="21">
        <f>M3050+AF3050</f>
        <v/>
      </c>
      <c r="AK3050" s="21">
        <f>M3050+AG3050</f>
        <v/>
      </c>
      <c r="AL3050" s="21">
        <f>N3050+AH3050</f>
        <v/>
      </c>
      <c r="AM3050" s="21">
        <f>O3050+AI3050</f>
        <v/>
      </c>
      <c r="AN3050" s="21">
        <f>N3050+AI3050</f>
        <v/>
      </c>
      <c r="AO3050" s="21">
        <f>ROUNDDOWN((R3050+S3050)*0.2/Y3050+2000,0)</f>
        <v/>
      </c>
      <c r="AP3050" s="21">
        <f>ROUNDDOWN((T3050+U3050)*0.2/Z3050+2000,0)</f>
        <v/>
      </c>
      <c r="AQ3050" s="21">
        <f>AL3050-AK3050</f>
        <v/>
      </c>
      <c r="AR3050" s="21">
        <f>AM3050-AK3050</f>
        <v/>
      </c>
      <c r="AS3050" s="21">
        <f>AM3050-AL3050</f>
        <v/>
      </c>
      <c r="AT3050" s="21">
        <f>AK3050+C3050-AJ3050</f>
        <v/>
      </c>
      <c r="AU3050" s="21">
        <f>AL3050+C3050-AM3050</f>
        <v/>
      </c>
      <c r="AV3050" s="21">
        <f>AN3050+C3050-AM3050</f>
        <v/>
      </c>
    </row>
    <row r="3051">
      <c r="A3051" t="inlineStr">
        <is>
          <t>1万円刻み</t>
        </is>
      </c>
      <c r="B3051" s="21">
        <f>'5_1万円刻み'!$A$1288</f>
        <v/>
      </c>
      <c r="C3051" s="21">
        <f>AO3051</f>
        <v/>
      </c>
      <c r="D3051" s="21" t="n">
        <v>0</v>
      </c>
      <c r="E3051" s="21">
        <f>ROUND(MIN(B3051/12,650000)*12*0.0915+MIN(B3051/12,1390000)*12*(0.0504+0)+B3051*0.005,0)</f>
        <v/>
      </c>
      <c r="F3051" s="21">
        <f>IF(B3051&lt;741000,0,IF(B3051&lt;2191000,B3051-740000,IF(B3051&lt;2193000,1451000,IF(B3051&lt;2196000,1453000,IF(B3051&lt;2200000,1456000,IF(B3051&lt;3600000,ROUND(ROUNDDOWN(B3051/4,-3)*2.8,0)-80000,IF(B3051&lt;6600000,ROUND(ROUNDDOWN(B3051/4,-3)*3.2,0)-440000,IF(B3051&lt;8500000,ROUNDDOWN(B3051*0.9,0)-1100000,B3051-1950000))))))))</f>
        <v/>
      </c>
      <c r="G3051" s="21">
        <f>IF(F3051&gt;23500000,NA(),IF(F3051&lt;=4890000,1040000,IF(F3051&lt;=6550000,670000,620000)))</f>
        <v/>
      </c>
      <c r="H3051" s="21">
        <f>IF(D3051&lt;=0,0,MAX(0,MIN(2000000,D3051-MIN(100000,ROUNDDOWN(F3051*0.05,0)))))</f>
        <v/>
      </c>
      <c r="I3051" s="21">
        <f>IF(C3051&lt;=2000,0,MIN(C3051,ROUNDDOWN(F3051*0.4,0))-2000)</f>
        <v/>
      </c>
      <c r="J3051" s="21">
        <f>MAX(0,ROUNDDOWN(F3051-E3051-G3051,-3))</f>
        <v/>
      </c>
      <c r="K3051" s="21">
        <f>MAX(0,ROUNDDOWN(F3051-E3051-G3051-H3051-I3051,-3))</f>
        <v/>
      </c>
      <c r="L3051" s="21">
        <f>MAX(0,ROUNDDOWN(F3051-E3051-G3051-H3051,-3))</f>
        <v/>
      </c>
      <c r="M3051" s="21">
        <f>IF(J3051&lt;=0,0,ROUNDDOWN((J3051*LOOKUP(J3051,{0,1950001,3300001,6950001,9000001,18000001,40000001},{0.05,0.1,0.2,0.23,0.33,0.4,0.45})-LOOKUP(J3051,{0,1950001,3300001,6950001,9000001,18000001,40000001},{0,97500,427500,636000,1536000,2796000,4796000}))*1.021,-2))</f>
        <v/>
      </c>
      <c r="N3051" s="21">
        <f>IF(K3051&lt;=0,0,ROUNDDOWN((K3051*LOOKUP(K3051,{0,1950001,3300001,6950001,9000001,18000001,40000001},{0.05,0.1,0.2,0.23,0.33,0.4,0.45})-LOOKUP(K3051,{0,1950001,3300001,6950001,9000001,18000001,40000001},{0,97500,427500,636000,1536000,2796000,4796000}))*1.021,-2))</f>
        <v/>
      </c>
      <c r="O3051" s="21">
        <f>IF(L3051&lt;=0,0,ROUNDDOWN((L3051*LOOKUP(L3051,{0,1950001,3300001,6950001,9000001,18000001,40000001},{0.05,0.1,0.2,0.23,0.33,0.4,0.45})-LOOKUP(L3051,{0,1950001,3300001,6950001,9000001,18000001,40000001},{0,97500,427500,636000,1536000,2796000,4796000}))*1.021,-2))</f>
        <v/>
      </c>
      <c r="P3051" s="21">
        <f>MAX(0,ROUNDDOWN(F3051-E3051-430000,-3))</f>
        <v/>
      </c>
      <c r="Q3051" s="21">
        <f>MAX(0,ROUNDDOWN(F3051-E3051-430000-H3051,-3))</f>
        <v/>
      </c>
      <c r="R3051" s="21">
        <f>IF(F3051&lt;=450000,0,MAX(0,P3051*0.06-MIN(50000,P3051)*0.03))</f>
        <v/>
      </c>
      <c r="S3051" s="21">
        <f>IF(F3051&lt;=450000,0,MAX(0,P3051*0.04-MIN(50000,P3051)*0.02))</f>
        <v/>
      </c>
      <c r="T3051" s="21">
        <f>IF(F3051&lt;=450000,0,MAX(0,Q3051*0.06-MIN(50000,Q3051)*0.03))</f>
        <v/>
      </c>
      <c r="U3051" s="21">
        <f>IF(F3051&lt;=450000,0,MAX(0,Q3051*0.04-MIN(50000,Q3051)*0.02))</f>
        <v/>
      </c>
      <c r="V3051" s="21">
        <f>50000+MAX(0,G3051-480000)</f>
        <v/>
      </c>
      <c r="W3051" s="21">
        <f>P3051-V3051</f>
        <v/>
      </c>
      <c r="X3051" s="21">
        <f>Q3051-V3051</f>
        <v/>
      </c>
      <c r="Y3051" s="22">
        <f>IF(W3051&lt;0,0.9,LOOKUP(W3051,{0,1950001,3300001,6950001,9000001,18000001,40000001},{0.84895,0.7979,0.6958,0.66517,0.56307,0.4916,0.44055}))</f>
        <v/>
      </c>
      <c r="Z3051" s="22">
        <f>IF(X3051&lt;0,0.9,LOOKUP(X3051,{0,1950001,3300001,6950001,9000001,18000001,40000001},{0.84895,0.7979,0.6958,0.66517,0.56307,0.4916,0.44055}))</f>
        <v/>
      </c>
      <c r="AA3051" s="22">
        <f>IF(W3051&lt;0,0,CHOOSE(MATCH(W3051,{0,1950001,3300001,6950001,9000001},1),5.105/84.895,10.21/79.79,20.42/69.58,23.483/66.517,33.693/56.307))</f>
        <v/>
      </c>
      <c r="AB3051" s="21">
        <f>IF(C3051&lt;=2000,0,(MIN(C3051,ROUNDDOWN(F3051*0.3,0))-2000)*0.1)</f>
        <v/>
      </c>
      <c r="AC3051" s="21">
        <f>IF(C3051&lt;=2000,0,MIN((C3051-2000)*Y3051,(R3051+S3051)*0.2))</f>
        <v/>
      </c>
      <c r="AD3051" s="21">
        <f>IF(C3051&lt;=2000,0,MIN((C3051-2000)*Z3051,(T3051+U3051)*0.2))</f>
        <v/>
      </c>
      <c r="AE3051" s="21">
        <f>AC3051*AA3051</f>
        <v/>
      </c>
      <c r="AF3051" s="21">
        <f>ROUNDDOWN(R3051,-2)+ROUNDDOWN(S3051,-2)</f>
        <v/>
      </c>
      <c r="AG3051" s="21">
        <f>ROUNDDOWN(MAX(0,R3051-(AB3051+AC3051+AE3051)*0.6),-2)+ROUNDDOWN(MAX(0,S3051-(AB3051+AC3051+AE3051)*0.4),-2)</f>
        <v/>
      </c>
      <c r="AH3051" s="21">
        <f>ROUNDDOWN(MAX(0,T3051-(AB3051+AD3051)*0.6),-2)+ROUNDDOWN(MAX(0,U3051-(AB3051+AD3051)*0.4),-2)</f>
        <v/>
      </c>
      <c r="AI3051" s="21">
        <f>ROUNDDOWN(T3051,-2)+ROUNDDOWN(U3051,-2)</f>
        <v/>
      </c>
      <c r="AJ3051" s="21">
        <f>M3051+AF3051</f>
        <v/>
      </c>
      <c r="AK3051" s="21">
        <f>M3051+AG3051</f>
        <v/>
      </c>
      <c r="AL3051" s="21">
        <f>N3051+AH3051</f>
        <v/>
      </c>
      <c r="AM3051" s="21">
        <f>O3051+AI3051</f>
        <v/>
      </c>
      <c r="AN3051" s="21">
        <f>N3051+AI3051</f>
        <v/>
      </c>
      <c r="AO3051" s="21">
        <f>ROUNDDOWN((R3051+S3051)*0.2/Y3051+2000,0)</f>
        <v/>
      </c>
      <c r="AP3051" s="21">
        <f>ROUNDDOWN((T3051+U3051)*0.2/Z3051+2000,0)</f>
        <v/>
      </c>
      <c r="AQ3051" s="21">
        <f>AL3051-AK3051</f>
        <v/>
      </c>
      <c r="AR3051" s="21">
        <f>AM3051-AK3051</f>
        <v/>
      </c>
      <c r="AS3051" s="21">
        <f>AM3051-AL3051</f>
        <v/>
      </c>
      <c r="AT3051" s="21">
        <f>AK3051+C3051-AJ3051</f>
        <v/>
      </c>
      <c r="AU3051" s="21">
        <f>AL3051+C3051-AM3051</f>
        <v/>
      </c>
      <c r="AV3051" s="21">
        <f>AN3051+C3051-AM3051</f>
        <v/>
      </c>
    </row>
    <row r="3052">
      <c r="A3052" t="inlineStr">
        <is>
          <t>1万円刻み</t>
        </is>
      </c>
      <c r="B3052" s="21">
        <f>'5_1万円刻み'!$A$1289</f>
        <v/>
      </c>
      <c r="C3052" s="21">
        <f>AO3052</f>
        <v/>
      </c>
      <c r="D3052" s="21" t="n">
        <v>0</v>
      </c>
      <c r="E3052" s="21">
        <f>ROUND(MIN(B3052/12,650000)*12*0.0915+MIN(B3052/12,1390000)*12*(0.0504+0)+B3052*0.005,0)</f>
        <v/>
      </c>
      <c r="F3052" s="21">
        <f>IF(B3052&lt;741000,0,IF(B3052&lt;2191000,B3052-740000,IF(B3052&lt;2193000,1451000,IF(B3052&lt;2196000,1453000,IF(B3052&lt;2200000,1456000,IF(B3052&lt;3600000,ROUND(ROUNDDOWN(B3052/4,-3)*2.8,0)-80000,IF(B3052&lt;6600000,ROUND(ROUNDDOWN(B3052/4,-3)*3.2,0)-440000,IF(B3052&lt;8500000,ROUNDDOWN(B3052*0.9,0)-1100000,B3052-1950000))))))))</f>
        <v/>
      </c>
      <c r="G3052" s="21">
        <f>IF(F3052&gt;23500000,NA(),IF(F3052&lt;=4890000,1040000,IF(F3052&lt;=6550000,670000,620000)))</f>
        <v/>
      </c>
      <c r="H3052" s="21">
        <f>IF(D3052&lt;=0,0,MAX(0,MIN(2000000,D3052-MIN(100000,ROUNDDOWN(F3052*0.05,0)))))</f>
        <v/>
      </c>
      <c r="I3052" s="21">
        <f>IF(C3052&lt;=2000,0,MIN(C3052,ROUNDDOWN(F3052*0.4,0))-2000)</f>
        <v/>
      </c>
      <c r="J3052" s="21">
        <f>MAX(0,ROUNDDOWN(F3052-E3052-G3052,-3))</f>
        <v/>
      </c>
      <c r="K3052" s="21">
        <f>MAX(0,ROUNDDOWN(F3052-E3052-G3052-H3052-I3052,-3))</f>
        <v/>
      </c>
      <c r="L3052" s="21">
        <f>MAX(0,ROUNDDOWN(F3052-E3052-G3052-H3052,-3))</f>
        <v/>
      </c>
      <c r="M3052" s="21">
        <f>IF(J3052&lt;=0,0,ROUNDDOWN((J3052*LOOKUP(J3052,{0,1950001,3300001,6950001,9000001,18000001,40000001},{0.05,0.1,0.2,0.23,0.33,0.4,0.45})-LOOKUP(J3052,{0,1950001,3300001,6950001,9000001,18000001,40000001},{0,97500,427500,636000,1536000,2796000,4796000}))*1.021,-2))</f>
        <v/>
      </c>
      <c r="N3052" s="21">
        <f>IF(K3052&lt;=0,0,ROUNDDOWN((K3052*LOOKUP(K3052,{0,1950001,3300001,6950001,9000001,18000001,40000001},{0.05,0.1,0.2,0.23,0.33,0.4,0.45})-LOOKUP(K3052,{0,1950001,3300001,6950001,9000001,18000001,40000001},{0,97500,427500,636000,1536000,2796000,4796000}))*1.021,-2))</f>
        <v/>
      </c>
      <c r="O3052" s="21">
        <f>IF(L3052&lt;=0,0,ROUNDDOWN((L3052*LOOKUP(L3052,{0,1950001,3300001,6950001,9000001,18000001,40000001},{0.05,0.1,0.2,0.23,0.33,0.4,0.45})-LOOKUP(L3052,{0,1950001,3300001,6950001,9000001,18000001,40000001},{0,97500,427500,636000,1536000,2796000,4796000}))*1.021,-2))</f>
        <v/>
      </c>
      <c r="P3052" s="21">
        <f>MAX(0,ROUNDDOWN(F3052-E3052-430000,-3))</f>
        <v/>
      </c>
      <c r="Q3052" s="21">
        <f>MAX(0,ROUNDDOWN(F3052-E3052-430000-H3052,-3))</f>
        <v/>
      </c>
      <c r="R3052" s="21">
        <f>IF(F3052&lt;=450000,0,MAX(0,P3052*0.06-MIN(50000,P3052)*0.03))</f>
        <v/>
      </c>
      <c r="S3052" s="21">
        <f>IF(F3052&lt;=450000,0,MAX(0,P3052*0.04-MIN(50000,P3052)*0.02))</f>
        <v/>
      </c>
      <c r="T3052" s="21">
        <f>IF(F3052&lt;=450000,0,MAX(0,Q3052*0.06-MIN(50000,Q3052)*0.03))</f>
        <v/>
      </c>
      <c r="U3052" s="21">
        <f>IF(F3052&lt;=450000,0,MAX(0,Q3052*0.04-MIN(50000,Q3052)*0.02))</f>
        <v/>
      </c>
      <c r="V3052" s="21">
        <f>50000+MAX(0,G3052-480000)</f>
        <v/>
      </c>
      <c r="W3052" s="21">
        <f>P3052-V3052</f>
        <v/>
      </c>
      <c r="X3052" s="21">
        <f>Q3052-V3052</f>
        <v/>
      </c>
      <c r="Y3052" s="22">
        <f>IF(W3052&lt;0,0.9,LOOKUP(W3052,{0,1950001,3300001,6950001,9000001,18000001,40000001},{0.84895,0.7979,0.6958,0.66517,0.56307,0.4916,0.44055}))</f>
        <v/>
      </c>
      <c r="Z3052" s="22">
        <f>IF(X3052&lt;0,0.9,LOOKUP(X3052,{0,1950001,3300001,6950001,9000001,18000001,40000001},{0.84895,0.7979,0.6958,0.66517,0.56307,0.4916,0.44055}))</f>
        <v/>
      </c>
      <c r="AA3052" s="22">
        <f>IF(W3052&lt;0,0,CHOOSE(MATCH(W3052,{0,1950001,3300001,6950001,9000001},1),5.105/84.895,10.21/79.79,20.42/69.58,23.483/66.517,33.693/56.307))</f>
        <v/>
      </c>
      <c r="AB3052" s="21">
        <f>IF(C3052&lt;=2000,0,(MIN(C3052,ROUNDDOWN(F3052*0.3,0))-2000)*0.1)</f>
        <v/>
      </c>
      <c r="AC3052" s="21">
        <f>IF(C3052&lt;=2000,0,MIN((C3052-2000)*Y3052,(R3052+S3052)*0.2))</f>
        <v/>
      </c>
      <c r="AD3052" s="21">
        <f>IF(C3052&lt;=2000,0,MIN((C3052-2000)*Z3052,(T3052+U3052)*0.2))</f>
        <v/>
      </c>
      <c r="AE3052" s="21">
        <f>AC3052*AA3052</f>
        <v/>
      </c>
      <c r="AF3052" s="21">
        <f>ROUNDDOWN(R3052,-2)+ROUNDDOWN(S3052,-2)</f>
        <v/>
      </c>
      <c r="AG3052" s="21">
        <f>ROUNDDOWN(MAX(0,R3052-(AB3052+AC3052+AE3052)*0.6),-2)+ROUNDDOWN(MAX(0,S3052-(AB3052+AC3052+AE3052)*0.4),-2)</f>
        <v/>
      </c>
      <c r="AH3052" s="21">
        <f>ROUNDDOWN(MAX(0,T3052-(AB3052+AD3052)*0.6),-2)+ROUNDDOWN(MAX(0,U3052-(AB3052+AD3052)*0.4),-2)</f>
        <v/>
      </c>
      <c r="AI3052" s="21">
        <f>ROUNDDOWN(T3052,-2)+ROUNDDOWN(U3052,-2)</f>
        <v/>
      </c>
      <c r="AJ3052" s="21">
        <f>M3052+AF3052</f>
        <v/>
      </c>
      <c r="AK3052" s="21">
        <f>M3052+AG3052</f>
        <v/>
      </c>
      <c r="AL3052" s="21">
        <f>N3052+AH3052</f>
        <v/>
      </c>
      <c r="AM3052" s="21">
        <f>O3052+AI3052</f>
        <v/>
      </c>
      <c r="AN3052" s="21">
        <f>N3052+AI3052</f>
        <v/>
      </c>
      <c r="AO3052" s="21">
        <f>ROUNDDOWN((R3052+S3052)*0.2/Y3052+2000,0)</f>
        <v/>
      </c>
      <c r="AP3052" s="21">
        <f>ROUNDDOWN((T3052+U3052)*0.2/Z3052+2000,0)</f>
        <v/>
      </c>
      <c r="AQ3052" s="21">
        <f>AL3052-AK3052</f>
        <v/>
      </c>
      <c r="AR3052" s="21">
        <f>AM3052-AK3052</f>
        <v/>
      </c>
      <c r="AS3052" s="21">
        <f>AM3052-AL3052</f>
        <v/>
      </c>
      <c r="AT3052" s="21">
        <f>AK3052+C3052-AJ3052</f>
        <v/>
      </c>
      <c r="AU3052" s="21">
        <f>AL3052+C3052-AM3052</f>
        <v/>
      </c>
      <c r="AV3052" s="21">
        <f>AN3052+C3052-AM3052</f>
        <v/>
      </c>
    </row>
    <row r="3053">
      <c r="A3053" t="inlineStr">
        <is>
          <t>1万円刻み</t>
        </is>
      </c>
      <c r="B3053" s="21">
        <f>'5_1万円刻み'!$A$1290</f>
        <v/>
      </c>
      <c r="C3053" s="21">
        <f>AO3053</f>
        <v/>
      </c>
      <c r="D3053" s="21" t="n">
        <v>0</v>
      </c>
      <c r="E3053" s="21">
        <f>ROUND(MIN(B3053/12,650000)*12*0.0915+MIN(B3053/12,1390000)*12*(0.0504+0)+B3053*0.005,0)</f>
        <v/>
      </c>
      <c r="F3053" s="21">
        <f>IF(B3053&lt;741000,0,IF(B3053&lt;2191000,B3053-740000,IF(B3053&lt;2193000,1451000,IF(B3053&lt;2196000,1453000,IF(B3053&lt;2200000,1456000,IF(B3053&lt;3600000,ROUND(ROUNDDOWN(B3053/4,-3)*2.8,0)-80000,IF(B3053&lt;6600000,ROUND(ROUNDDOWN(B3053/4,-3)*3.2,0)-440000,IF(B3053&lt;8500000,ROUNDDOWN(B3053*0.9,0)-1100000,B3053-1950000))))))))</f>
        <v/>
      </c>
      <c r="G3053" s="21">
        <f>IF(F3053&gt;23500000,NA(),IF(F3053&lt;=4890000,1040000,IF(F3053&lt;=6550000,670000,620000)))</f>
        <v/>
      </c>
      <c r="H3053" s="21">
        <f>IF(D3053&lt;=0,0,MAX(0,MIN(2000000,D3053-MIN(100000,ROUNDDOWN(F3053*0.05,0)))))</f>
        <v/>
      </c>
      <c r="I3053" s="21">
        <f>IF(C3053&lt;=2000,0,MIN(C3053,ROUNDDOWN(F3053*0.4,0))-2000)</f>
        <v/>
      </c>
      <c r="J3053" s="21">
        <f>MAX(0,ROUNDDOWN(F3053-E3053-G3053,-3))</f>
        <v/>
      </c>
      <c r="K3053" s="21">
        <f>MAX(0,ROUNDDOWN(F3053-E3053-G3053-H3053-I3053,-3))</f>
        <v/>
      </c>
      <c r="L3053" s="21">
        <f>MAX(0,ROUNDDOWN(F3053-E3053-G3053-H3053,-3))</f>
        <v/>
      </c>
      <c r="M3053" s="21">
        <f>IF(J3053&lt;=0,0,ROUNDDOWN((J3053*LOOKUP(J3053,{0,1950001,3300001,6950001,9000001,18000001,40000001},{0.05,0.1,0.2,0.23,0.33,0.4,0.45})-LOOKUP(J3053,{0,1950001,3300001,6950001,9000001,18000001,40000001},{0,97500,427500,636000,1536000,2796000,4796000}))*1.021,-2))</f>
        <v/>
      </c>
      <c r="N3053" s="21">
        <f>IF(K3053&lt;=0,0,ROUNDDOWN((K3053*LOOKUP(K3053,{0,1950001,3300001,6950001,9000001,18000001,40000001},{0.05,0.1,0.2,0.23,0.33,0.4,0.45})-LOOKUP(K3053,{0,1950001,3300001,6950001,9000001,18000001,40000001},{0,97500,427500,636000,1536000,2796000,4796000}))*1.021,-2))</f>
        <v/>
      </c>
      <c r="O3053" s="21">
        <f>IF(L3053&lt;=0,0,ROUNDDOWN((L3053*LOOKUP(L3053,{0,1950001,3300001,6950001,9000001,18000001,40000001},{0.05,0.1,0.2,0.23,0.33,0.4,0.45})-LOOKUP(L3053,{0,1950001,3300001,6950001,9000001,18000001,40000001},{0,97500,427500,636000,1536000,2796000,4796000}))*1.021,-2))</f>
        <v/>
      </c>
      <c r="P3053" s="21">
        <f>MAX(0,ROUNDDOWN(F3053-E3053-430000,-3))</f>
        <v/>
      </c>
      <c r="Q3053" s="21">
        <f>MAX(0,ROUNDDOWN(F3053-E3053-430000-H3053,-3))</f>
        <v/>
      </c>
      <c r="R3053" s="21">
        <f>IF(F3053&lt;=450000,0,MAX(0,P3053*0.06-MIN(50000,P3053)*0.03))</f>
        <v/>
      </c>
      <c r="S3053" s="21">
        <f>IF(F3053&lt;=450000,0,MAX(0,P3053*0.04-MIN(50000,P3053)*0.02))</f>
        <v/>
      </c>
      <c r="T3053" s="21">
        <f>IF(F3053&lt;=450000,0,MAX(0,Q3053*0.06-MIN(50000,Q3053)*0.03))</f>
        <v/>
      </c>
      <c r="U3053" s="21">
        <f>IF(F3053&lt;=450000,0,MAX(0,Q3053*0.04-MIN(50000,Q3053)*0.02))</f>
        <v/>
      </c>
      <c r="V3053" s="21">
        <f>50000+MAX(0,G3053-480000)</f>
        <v/>
      </c>
      <c r="W3053" s="21">
        <f>P3053-V3053</f>
        <v/>
      </c>
      <c r="X3053" s="21">
        <f>Q3053-V3053</f>
        <v/>
      </c>
      <c r="Y3053" s="22">
        <f>IF(W3053&lt;0,0.9,LOOKUP(W3053,{0,1950001,3300001,6950001,9000001,18000001,40000001},{0.84895,0.7979,0.6958,0.66517,0.56307,0.4916,0.44055}))</f>
        <v/>
      </c>
      <c r="Z3053" s="22">
        <f>IF(X3053&lt;0,0.9,LOOKUP(X3053,{0,1950001,3300001,6950001,9000001,18000001,40000001},{0.84895,0.7979,0.6958,0.66517,0.56307,0.4916,0.44055}))</f>
        <v/>
      </c>
      <c r="AA3053" s="22">
        <f>IF(W3053&lt;0,0,CHOOSE(MATCH(W3053,{0,1950001,3300001,6950001,9000001},1),5.105/84.895,10.21/79.79,20.42/69.58,23.483/66.517,33.693/56.307))</f>
        <v/>
      </c>
      <c r="AB3053" s="21">
        <f>IF(C3053&lt;=2000,0,(MIN(C3053,ROUNDDOWN(F3053*0.3,0))-2000)*0.1)</f>
        <v/>
      </c>
      <c r="AC3053" s="21">
        <f>IF(C3053&lt;=2000,0,MIN((C3053-2000)*Y3053,(R3053+S3053)*0.2))</f>
        <v/>
      </c>
      <c r="AD3053" s="21">
        <f>IF(C3053&lt;=2000,0,MIN((C3053-2000)*Z3053,(T3053+U3053)*0.2))</f>
        <v/>
      </c>
      <c r="AE3053" s="21">
        <f>AC3053*AA3053</f>
        <v/>
      </c>
      <c r="AF3053" s="21">
        <f>ROUNDDOWN(R3053,-2)+ROUNDDOWN(S3053,-2)</f>
        <v/>
      </c>
      <c r="AG3053" s="21">
        <f>ROUNDDOWN(MAX(0,R3053-(AB3053+AC3053+AE3053)*0.6),-2)+ROUNDDOWN(MAX(0,S3053-(AB3053+AC3053+AE3053)*0.4),-2)</f>
        <v/>
      </c>
      <c r="AH3053" s="21">
        <f>ROUNDDOWN(MAX(0,T3053-(AB3053+AD3053)*0.6),-2)+ROUNDDOWN(MAX(0,U3053-(AB3053+AD3053)*0.4),-2)</f>
        <v/>
      </c>
      <c r="AI3053" s="21">
        <f>ROUNDDOWN(T3053,-2)+ROUNDDOWN(U3053,-2)</f>
        <v/>
      </c>
      <c r="AJ3053" s="21">
        <f>M3053+AF3053</f>
        <v/>
      </c>
      <c r="AK3053" s="21">
        <f>M3053+AG3053</f>
        <v/>
      </c>
      <c r="AL3053" s="21">
        <f>N3053+AH3053</f>
        <v/>
      </c>
      <c r="AM3053" s="21">
        <f>O3053+AI3053</f>
        <v/>
      </c>
      <c r="AN3053" s="21">
        <f>N3053+AI3053</f>
        <v/>
      </c>
      <c r="AO3053" s="21">
        <f>ROUNDDOWN((R3053+S3053)*0.2/Y3053+2000,0)</f>
        <v/>
      </c>
      <c r="AP3053" s="21">
        <f>ROUNDDOWN((T3053+U3053)*0.2/Z3053+2000,0)</f>
        <v/>
      </c>
      <c r="AQ3053" s="21">
        <f>AL3053-AK3053</f>
        <v/>
      </c>
      <c r="AR3053" s="21">
        <f>AM3053-AK3053</f>
        <v/>
      </c>
      <c r="AS3053" s="21">
        <f>AM3053-AL3053</f>
        <v/>
      </c>
      <c r="AT3053" s="21">
        <f>AK3053+C3053-AJ3053</f>
        <v/>
      </c>
      <c r="AU3053" s="21">
        <f>AL3053+C3053-AM3053</f>
        <v/>
      </c>
      <c r="AV3053" s="21">
        <f>AN3053+C3053-AM3053</f>
        <v/>
      </c>
    </row>
    <row r="3054">
      <c r="A3054" t="inlineStr">
        <is>
          <t>1万円刻み</t>
        </is>
      </c>
      <c r="B3054" s="21">
        <f>'5_1万円刻み'!$A$1291</f>
        <v/>
      </c>
      <c r="C3054" s="21">
        <f>AO3054</f>
        <v/>
      </c>
      <c r="D3054" s="21" t="n">
        <v>0</v>
      </c>
      <c r="E3054" s="21">
        <f>ROUND(MIN(B3054/12,650000)*12*0.0915+MIN(B3054/12,1390000)*12*(0.0504+0)+B3054*0.005,0)</f>
        <v/>
      </c>
      <c r="F3054" s="21">
        <f>IF(B3054&lt;741000,0,IF(B3054&lt;2191000,B3054-740000,IF(B3054&lt;2193000,1451000,IF(B3054&lt;2196000,1453000,IF(B3054&lt;2200000,1456000,IF(B3054&lt;3600000,ROUND(ROUNDDOWN(B3054/4,-3)*2.8,0)-80000,IF(B3054&lt;6600000,ROUND(ROUNDDOWN(B3054/4,-3)*3.2,0)-440000,IF(B3054&lt;8500000,ROUNDDOWN(B3054*0.9,0)-1100000,B3054-1950000))))))))</f>
        <v/>
      </c>
      <c r="G3054" s="21">
        <f>IF(F3054&gt;23500000,NA(),IF(F3054&lt;=4890000,1040000,IF(F3054&lt;=6550000,670000,620000)))</f>
        <v/>
      </c>
      <c r="H3054" s="21">
        <f>IF(D3054&lt;=0,0,MAX(0,MIN(2000000,D3054-MIN(100000,ROUNDDOWN(F3054*0.05,0)))))</f>
        <v/>
      </c>
      <c r="I3054" s="21">
        <f>IF(C3054&lt;=2000,0,MIN(C3054,ROUNDDOWN(F3054*0.4,0))-2000)</f>
        <v/>
      </c>
      <c r="J3054" s="21">
        <f>MAX(0,ROUNDDOWN(F3054-E3054-G3054,-3))</f>
        <v/>
      </c>
      <c r="K3054" s="21">
        <f>MAX(0,ROUNDDOWN(F3054-E3054-G3054-H3054-I3054,-3))</f>
        <v/>
      </c>
      <c r="L3054" s="21">
        <f>MAX(0,ROUNDDOWN(F3054-E3054-G3054-H3054,-3))</f>
        <v/>
      </c>
      <c r="M3054" s="21">
        <f>IF(J3054&lt;=0,0,ROUNDDOWN((J3054*LOOKUP(J3054,{0,1950001,3300001,6950001,9000001,18000001,40000001},{0.05,0.1,0.2,0.23,0.33,0.4,0.45})-LOOKUP(J3054,{0,1950001,3300001,6950001,9000001,18000001,40000001},{0,97500,427500,636000,1536000,2796000,4796000}))*1.021,-2))</f>
        <v/>
      </c>
      <c r="N3054" s="21">
        <f>IF(K3054&lt;=0,0,ROUNDDOWN((K3054*LOOKUP(K3054,{0,1950001,3300001,6950001,9000001,18000001,40000001},{0.05,0.1,0.2,0.23,0.33,0.4,0.45})-LOOKUP(K3054,{0,1950001,3300001,6950001,9000001,18000001,40000001},{0,97500,427500,636000,1536000,2796000,4796000}))*1.021,-2))</f>
        <v/>
      </c>
      <c r="O3054" s="21">
        <f>IF(L3054&lt;=0,0,ROUNDDOWN((L3054*LOOKUP(L3054,{0,1950001,3300001,6950001,9000001,18000001,40000001},{0.05,0.1,0.2,0.23,0.33,0.4,0.45})-LOOKUP(L3054,{0,1950001,3300001,6950001,9000001,18000001,40000001},{0,97500,427500,636000,1536000,2796000,4796000}))*1.021,-2))</f>
        <v/>
      </c>
      <c r="P3054" s="21">
        <f>MAX(0,ROUNDDOWN(F3054-E3054-430000,-3))</f>
        <v/>
      </c>
      <c r="Q3054" s="21">
        <f>MAX(0,ROUNDDOWN(F3054-E3054-430000-H3054,-3))</f>
        <v/>
      </c>
      <c r="R3054" s="21">
        <f>IF(F3054&lt;=450000,0,MAX(0,P3054*0.06-MIN(50000,P3054)*0.03))</f>
        <v/>
      </c>
      <c r="S3054" s="21">
        <f>IF(F3054&lt;=450000,0,MAX(0,P3054*0.04-MIN(50000,P3054)*0.02))</f>
        <v/>
      </c>
      <c r="T3054" s="21">
        <f>IF(F3054&lt;=450000,0,MAX(0,Q3054*0.06-MIN(50000,Q3054)*0.03))</f>
        <v/>
      </c>
      <c r="U3054" s="21">
        <f>IF(F3054&lt;=450000,0,MAX(0,Q3054*0.04-MIN(50000,Q3054)*0.02))</f>
        <v/>
      </c>
      <c r="V3054" s="21">
        <f>50000+MAX(0,G3054-480000)</f>
        <v/>
      </c>
      <c r="W3054" s="21">
        <f>P3054-V3054</f>
        <v/>
      </c>
      <c r="X3054" s="21">
        <f>Q3054-V3054</f>
        <v/>
      </c>
      <c r="Y3054" s="22">
        <f>IF(W3054&lt;0,0.9,LOOKUP(W3054,{0,1950001,3300001,6950001,9000001,18000001,40000001},{0.84895,0.7979,0.6958,0.66517,0.56307,0.4916,0.44055}))</f>
        <v/>
      </c>
      <c r="Z3054" s="22">
        <f>IF(X3054&lt;0,0.9,LOOKUP(X3054,{0,1950001,3300001,6950001,9000001,18000001,40000001},{0.84895,0.7979,0.6958,0.66517,0.56307,0.4916,0.44055}))</f>
        <v/>
      </c>
      <c r="AA3054" s="22">
        <f>IF(W3054&lt;0,0,CHOOSE(MATCH(W3054,{0,1950001,3300001,6950001,9000001},1),5.105/84.895,10.21/79.79,20.42/69.58,23.483/66.517,33.693/56.307))</f>
        <v/>
      </c>
      <c r="AB3054" s="21">
        <f>IF(C3054&lt;=2000,0,(MIN(C3054,ROUNDDOWN(F3054*0.3,0))-2000)*0.1)</f>
        <v/>
      </c>
      <c r="AC3054" s="21">
        <f>IF(C3054&lt;=2000,0,MIN((C3054-2000)*Y3054,(R3054+S3054)*0.2))</f>
        <v/>
      </c>
      <c r="AD3054" s="21">
        <f>IF(C3054&lt;=2000,0,MIN((C3054-2000)*Z3054,(T3054+U3054)*0.2))</f>
        <v/>
      </c>
      <c r="AE3054" s="21">
        <f>AC3054*AA3054</f>
        <v/>
      </c>
      <c r="AF3054" s="21">
        <f>ROUNDDOWN(R3054,-2)+ROUNDDOWN(S3054,-2)</f>
        <v/>
      </c>
      <c r="AG3054" s="21">
        <f>ROUNDDOWN(MAX(0,R3054-(AB3054+AC3054+AE3054)*0.6),-2)+ROUNDDOWN(MAX(0,S3054-(AB3054+AC3054+AE3054)*0.4),-2)</f>
        <v/>
      </c>
      <c r="AH3054" s="21">
        <f>ROUNDDOWN(MAX(0,T3054-(AB3054+AD3054)*0.6),-2)+ROUNDDOWN(MAX(0,U3054-(AB3054+AD3054)*0.4),-2)</f>
        <v/>
      </c>
      <c r="AI3054" s="21">
        <f>ROUNDDOWN(T3054,-2)+ROUNDDOWN(U3054,-2)</f>
        <v/>
      </c>
      <c r="AJ3054" s="21">
        <f>M3054+AF3054</f>
        <v/>
      </c>
      <c r="AK3054" s="21">
        <f>M3054+AG3054</f>
        <v/>
      </c>
      <c r="AL3054" s="21">
        <f>N3054+AH3054</f>
        <v/>
      </c>
      <c r="AM3054" s="21">
        <f>O3054+AI3054</f>
        <v/>
      </c>
      <c r="AN3054" s="21">
        <f>N3054+AI3054</f>
        <v/>
      </c>
      <c r="AO3054" s="21">
        <f>ROUNDDOWN((R3054+S3054)*0.2/Y3054+2000,0)</f>
        <v/>
      </c>
      <c r="AP3054" s="21">
        <f>ROUNDDOWN((T3054+U3054)*0.2/Z3054+2000,0)</f>
        <v/>
      </c>
      <c r="AQ3054" s="21">
        <f>AL3054-AK3054</f>
        <v/>
      </c>
      <c r="AR3054" s="21">
        <f>AM3054-AK3054</f>
        <v/>
      </c>
      <c r="AS3054" s="21">
        <f>AM3054-AL3054</f>
        <v/>
      </c>
      <c r="AT3054" s="21">
        <f>AK3054+C3054-AJ3054</f>
        <v/>
      </c>
      <c r="AU3054" s="21">
        <f>AL3054+C3054-AM3054</f>
        <v/>
      </c>
      <c r="AV3054" s="21">
        <f>AN3054+C3054-AM3054</f>
        <v/>
      </c>
    </row>
    <row r="3055">
      <c r="A3055" t="inlineStr">
        <is>
          <t>1万円刻み</t>
        </is>
      </c>
      <c r="B3055" s="21">
        <f>'5_1万円刻み'!$A$1292</f>
        <v/>
      </c>
      <c r="C3055" s="21">
        <f>AO3055</f>
        <v/>
      </c>
      <c r="D3055" s="21" t="n">
        <v>0</v>
      </c>
      <c r="E3055" s="21">
        <f>ROUND(MIN(B3055/12,650000)*12*0.0915+MIN(B3055/12,1390000)*12*(0.0504+0)+B3055*0.005,0)</f>
        <v/>
      </c>
      <c r="F3055" s="21">
        <f>IF(B3055&lt;741000,0,IF(B3055&lt;2191000,B3055-740000,IF(B3055&lt;2193000,1451000,IF(B3055&lt;2196000,1453000,IF(B3055&lt;2200000,1456000,IF(B3055&lt;3600000,ROUND(ROUNDDOWN(B3055/4,-3)*2.8,0)-80000,IF(B3055&lt;6600000,ROUND(ROUNDDOWN(B3055/4,-3)*3.2,0)-440000,IF(B3055&lt;8500000,ROUNDDOWN(B3055*0.9,0)-1100000,B3055-1950000))))))))</f>
        <v/>
      </c>
      <c r="G3055" s="21">
        <f>IF(F3055&gt;23500000,NA(),IF(F3055&lt;=4890000,1040000,IF(F3055&lt;=6550000,670000,620000)))</f>
        <v/>
      </c>
      <c r="H3055" s="21">
        <f>IF(D3055&lt;=0,0,MAX(0,MIN(2000000,D3055-MIN(100000,ROUNDDOWN(F3055*0.05,0)))))</f>
        <v/>
      </c>
      <c r="I3055" s="21">
        <f>IF(C3055&lt;=2000,0,MIN(C3055,ROUNDDOWN(F3055*0.4,0))-2000)</f>
        <v/>
      </c>
      <c r="J3055" s="21">
        <f>MAX(0,ROUNDDOWN(F3055-E3055-G3055,-3))</f>
        <v/>
      </c>
      <c r="K3055" s="21">
        <f>MAX(0,ROUNDDOWN(F3055-E3055-G3055-H3055-I3055,-3))</f>
        <v/>
      </c>
      <c r="L3055" s="21">
        <f>MAX(0,ROUNDDOWN(F3055-E3055-G3055-H3055,-3))</f>
        <v/>
      </c>
      <c r="M3055" s="21">
        <f>IF(J3055&lt;=0,0,ROUNDDOWN((J3055*LOOKUP(J3055,{0,1950001,3300001,6950001,9000001,18000001,40000001},{0.05,0.1,0.2,0.23,0.33,0.4,0.45})-LOOKUP(J3055,{0,1950001,3300001,6950001,9000001,18000001,40000001},{0,97500,427500,636000,1536000,2796000,4796000}))*1.021,-2))</f>
        <v/>
      </c>
      <c r="N3055" s="21">
        <f>IF(K3055&lt;=0,0,ROUNDDOWN((K3055*LOOKUP(K3055,{0,1950001,3300001,6950001,9000001,18000001,40000001},{0.05,0.1,0.2,0.23,0.33,0.4,0.45})-LOOKUP(K3055,{0,1950001,3300001,6950001,9000001,18000001,40000001},{0,97500,427500,636000,1536000,2796000,4796000}))*1.021,-2))</f>
        <v/>
      </c>
      <c r="O3055" s="21">
        <f>IF(L3055&lt;=0,0,ROUNDDOWN((L3055*LOOKUP(L3055,{0,1950001,3300001,6950001,9000001,18000001,40000001},{0.05,0.1,0.2,0.23,0.33,0.4,0.45})-LOOKUP(L3055,{0,1950001,3300001,6950001,9000001,18000001,40000001},{0,97500,427500,636000,1536000,2796000,4796000}))*1.021,-2))</f>
        <v/>
      </c>
      <c r="P3055" s="21">
        <f>MAX(0,ROUNDDOWN(F3055-E3055-430000,-3))</f>
        <v/>
      </c>
      <c r="Q3055" s="21">
        <f>MAX(0,ROUNDDOWN(F3055-E3055-430000-H3055,-3))</f>
        <v/>
      </c>
      <c r="R3055" s="21">
        <f>IF(F3055&lt;=450000,0,MAX(0,P3055*0.06-MIN(50000,P3055)*0.03))</f>
        <v/>
      </c>
      <c r="S3055" s="21">
        <f>IF(F3055&lt;=450000,0,MAX(0,P3055*0.04-MIN(50000,P3055)*0.02))</f>
        <v/>
      </c>
      <c r="T3055" s="21">
        <f>IF(F3055&lt;=450000,0,MAX(0,Q3055*0.06-MIN(50000,Q3055)*0.03))</f>
        <v/>
      </c>
      <c r="U3055" s="21">
        <f>IF(F3055&lt;=450000,0,MAX(0,Q3055*0.04-MIN(50000,Q3055)*0.02))</f>
        <v/>
      </c>
      <c r="V3055" s="21">
        <f>50000+MAX(0,G3055-480000)</f>
        <v/>
      </c>
      <c r="W3055" s="21">
        <f>P3055-V3055</f>
        <v/>
      </c>
      <c r="X3055" s="21">
        <f>Q3055-V3055</f>
        <v/>
      </c>
      <c r="Y3055" s="22">
        <f>IF(W3055&lt;0,0.9,LOOKUP(W3055,{0,1950001,3300001,6950001,9000001,18000001,40000001},{0.84895,0.7979,0.6958,0.66517,0.56307,0.4916,0.44055}))</f>
        <v/>
      </c>
      <c r="Z3055" s="22">
        <f>IF(X3055&lt;0,0.9,LOOKUP(X3055,{0,1950001,3300001,6950001,9000001,18000001,40000001},{0.84895,0.7979,0.6958,0.66517,0.56307,0.4916,0.44055}))</f>
        <v/>
      </c>
      <c r="AA3055" s="22">
        <f>IF(W3055&lt;0,0,CHOOSE(MATCH(W3055,{0,1950001,3300001,6950001,9000001},1),5.105/84.895,10.21/79.79,20.42/69.58,23.483/66.517,33.693/56.307))</f>
        <v/>
      </c>
      <c r="AB3055" s="21">
        <f>IF(C3055&lt;=2000,0,(MIN(C3055,ROUNDDOWN(F3055*0.3,0))-2000)*0.1)</f>
        <v/>
      </c>
      <c r="AC3055" s="21">
        <f>IF(C3055&lt;=2000,0,MIN((C3055-2000)*Y3055,(R3055+S3055)*0.2))</f>
        <v/>
      </c>
      <c r="AD3055" s="21">
        <f>IF(C3055&lt;=2000,0,MIN((C3055-2000)*Z3055,(T3055+U3055)*0.2))</f>
        <v/>
      </c>
      <c r="AE3055" s="21">
        <f>AC3055*AA3055</f>
        <v/>
      </c>
      <c r="AF3055" s="21">
        <f>ROUNDDOWN(R3055,-2)+ROUNDDOWN(S3055,-2)</f>
        <v/>
      </c>
      <c r="AG3055" s="21">
        <f>ROUNDDOWN(MAX(0,R3055-(AB3055+AC3055+AE3055)*0.6),-2)+ROUNDDOWN(MAX(0,S3055-(AB3055+AC3055+AE3055)*0.4),-2)</f>
        <v/>
      </c>
      <c r="AH3055" s="21">
        <f>ROUNDDOWN(MAX(0,T3055-(AB3055+AD3055)*0.6),-2)+ROUNDDOWN(MAX(0,U3055-(AB3055+AD3055)*0.4),-2)</f>
        <v/>
      </c>
      <c r="AI3055" s="21">
        <f>ROUNDDOWN(T3055,-2)+ROUNDDOWN(U3055,-2)</f>
        <v/>
      </c>
      <c r="AJ3055" s="21">
        <f>M3055+AF3055</f>
        <v/>
      </c>
      <c r="AK3055" s="21">
        <f>M3055+AG3055</f>
        <v/>
      </c>
      <c r="AL3055" s="21">
        <f>N3055+AH3055</f>
        <v/>
      </c>
      <c r="AM3055" s="21">
        <f>O3055+AI3055</f>
        <v/>
      </c>
      <c r="AN3055" s="21">
        <f>N3055+AI3055</f>
        <v/>
      </c>
      <c r="AO3055" s="21">
        <f>ROUNDDOWN((R3055+S3055)*0.2/Y3055+2000,0)</f>
        <v/>
      </c>
      <c r="AP3055" s="21">
        <f>ROUNDDOWN((T3055+U3055)*0.2/Z3055+2000,0)</f>
        <v/>
      </c>
      <c r="AQ3055" s="21">
        <f>AL3055-AK3055</f>
        <v/>
      </c>
      <c r="AR3055" s="21">
        <f>AM3055-AK3055</f>
        <v/>
      </c>
      <c r="AS3055" s="21">
        <f>AM3055-AL3055</f>
        <v/>
      </c>
      <c r="AT3055" s="21">
        <f>AK3055+C3055-AJ3055</f>
        <v/>
      </c>
      <c r="AU3055" s="21">
        <f>AL3055+C3055-AM3055</f>
        <v/>
      </c>
      <c r="AV3055" s="21">
        <f>AN3055+C3055-AM3055</f>
        <v/>
      </c>
    </row>
    <row r="3056">
      <c r="A3056" t="inlineStr">
        <is>
          <t>1万円刻み</t>
        </is>
      </c>
      <c r="B3056" s="21">
        <f>'5_1万円刻み'!$A$1293</f>
        <v/>
      </c>
      <c r="C3056" s="21">
        <f>AO3056</f>
        <v/>
      </c>
      <c r="D3056" s="21" t="n">
        <v>0</v>
      </c>
      <c r="E3056" s="21">
        <f>ROUND(MIN(B3056/12,650000)*12*0.0915+MIN(B3056/12,1390000)*12*(0.0504+0)+B3056*0.005,0)</f>
        <v/>
      </c>
      <c r="F3056" s="21">
        <f>IF(B3056&lt;741000,0,IF(B3056&lt;2191000,B3056-740000,IF(B3056&lt;2193000,1451000,IF(B3056&lt;2196000,1453000,IF(B3056&lt;2200000,1456000,IF(B3056&lt;3600000,ROUND(ROUNDDOWN(B3056/4,-3)*2.8,0)-80000,IF(B3056&lt;6600000,ROUND(ROUNDDOWN(B3056/4,-3)*3.2,0)-440000,IF(B3056&lt;8500000,ROUNDDOWN(B3056*0.9,0)-1100000,B3056-1950000))))))))</f>
        <v/>
      </c>
      <c r="G3056" s="21">
        <f>IF(F3056&gt;23500000,NA(),IF(F3056&lt;=4890000,1040000,IF(F3056&lt;=6550000,670000,620000)))</f>
        <v/>
      </c>
      <c r="H3056" s="21">
        <f>IF(D3056&lt;=0,0,MAX(0,MIN(2000000,D3056-MIN(100000,ROUNDDOWN(F3056*0.05,0)))))</f>
        <v/>
      </c>
      <c r="I3056" s="21">
        <f>IF(C3056&lt;=2000,0,MIN(C3056,ROUNDDOWN(F3056*0.4,0))-2000)</f>
        <v/>
      </c>
      <c r="J3056" s="21">
        <f>MAX(0,ROUNDDOWN(F3056-E3056-G3056,-3))</f>
        <v/>
      </c>
      <c r="K3056" s="21">
        <f>MAX(0,ROUNDDOWN(F3056-E3056-G3056-H3056-I3056,-3))</f>
        <v/>
      </c>
      <c r="L3056" s="21">
        <f>MAX(0,ROUNDDOWN(F3056-E3056-G3056-H3056,-3))</f>
        <v/>
      </c>
      <c r="M3056" s="21">
        <f>IF(J3056&lt;=0,0,ROUNDDOWN((J3056*LOOKUP(J3056,{0,1950001,3300001,6950001,9000001,18000001,40000001},{0.05,0.1,0.2,0.23,0.33,0.4,0.45})-LOOKUP(J3056,{0,1950001,3300001,6950001,9000001,18000001,40000001},{0,97500,427500,636000,1536000,2796000,4796000}))*1.021,-2))</f>
        <v/>
      </c>
      <c r="N3056" s="21">
        <f>IF(K3056&lt;=0,0,ROUNDDOWN((K3056*LOOKUP(K3056,{0,1950001,3300001,6950001,9000001,18000001,40000001},{0.05,0.1,0.2,0.23,0.33,0.4,0.45})-LOOKUP(K3056,{0,1950001,3300001,6950001,9000001,18000001,40000001},{0,97500,427500,636000,1536000,2796000,4796000}))*1.021,-2))</f>
        <v/>
      </c>
      <c r="O3056" s="21">
        <f>IF(L3056&lt;=0,0,ROUNDDOWN((L3056*LOOKUP(L3056,{0,1950001,3300001,6950001,9000001,18000001,40000001},{0.05,0.1,0.2,0.23,0.33,0.4,0.45})-LOOKUP(L3056,{0,1950001,3300001,6950001,9000001,18000001,40000001},{0,97500,427500,636000,1536000,2796000,4796000}))*1.021,-2))</f>
        <v/>
      </c>
      <c r="P3056" s="21">
        <f>MAX(0,ROUNDDOWN(F3056-E3056-430000,-3))</f>
        <v/>
      </c>
      <c r="Q3056" s="21">
        <f>MAX(0,ROUNDDOWN(F3056-E3056-430000-H3056,-3))</f>
        <v/>
      </c>
      <c r="R3056" s="21">
        <f>IF(F3056&lt;=450000,0,MAX(0,P3056*0.06-MIN(50000,P3056)*0.03))</f>
        <v/>
      </c>
      <c r="S3056" s="21">
        <f>IF(F3056&lt;=450000,0,MAX(0,P3056*0.04-MIN(50000,P3056)*0.02))</f>
        <v/>
      </c>
      <c r="T3056" s="21">
        <f>IF(F3056&lt;=450000,0,MAX(0,Q3056*0.06-MIN(50000,Q3056)*0.03))</f>
        <v/>
      </c>
      <c r="U3056" s="21">
        <f>IF(F3056&lt;=450000,0,MAX(0,Q3056*0.04-MIN(50000,Q3056)*0.02))</f>
        <v/>
      </c>
      <c r="V3056" s="21">
        <f>50000+MAX(0,G3056-480000)</f>
        <v/>
      </c>
      <c r="W3056" s="21">
        <f>P3056-V3056</f>
        <v/>
      </c>
      <c r="X3056" s="21">
        <f>Q3056-V3056</f>
        <v/>
      </c>
      <c r="Y3056" s="22">
        <f>IF(W3056&lt;0,0.9,LOOKUP(W3056,{0,1950001,3300001,6950001,9000001,18000001,40000001},{0.84895,0.7979,0.6958,0.66517,0.56307,0.4916,0.44055}))</f>
        <v/>
      </c>
      <c r="Z3056" s="22">
        <f>IF(X3056&lt;0,0.9,LOOKUP(X3056,{0,1950001,3300001,6950001,9000001,18000001,40000001},{0.84895,0.7979,0.6958,0.66517,0.56307,0.4916,0.44055}))</f>
        <v/>
      </c>
      <c r="AA3056" s="22">
        <f>IF(W3056&lt;0,0,CHOOSE(MATCH(W3056,{0,1950001,3300001,6950001,9000001},1),5.105/84.895,10.21/79.79,20.42/69.58,23.483/66.517,33.693/56.307))</f>
        <v/>
      </c>
      <c r="AB3056" s="21">
        <f>IF(C3056&lt;=2000,0,(MIN(C3056,ROUNDDOWN(F3056*0.3,0))-2000)*0.1)</f>
        <v/>
      </c>
      <c r="AC3056" s="21">
        <f>IF(C3056&lt;=2000,0,MIN((C3056-2000)*Y3056,(R3056+S3056)*0.2))</f>
        <v/>
      </c>
      <c r="AD3056" s="21">
        <f>IF(C3056&lt;=2000,0,MIN((C3056-2000)*Z3056,(T3056+U3056)*0.2))</f>
        <v/>
      </c>
      <c r="AE3056" s="21">
        <f>AC3056*AA3056</f>
        <v/>
      </c>
      <c r="AF3056" s="21">
        <f>ROUNDDOWN(R3056,-2)+ROUNDDOWN(S3056,-2)</f>
        <v/>
      </c>
      <c r="AG3056" s="21">
        <f>ROUNDDOWN(MAX(0,R3056-(AB3056+AC3056+AE3056)*0.6),-2)+ROUNDDOWN(MAX(0,S3056-(AB3056+AC3056+AE3056)*0.4),-2)</f>
        <v/>
      </c>
      <c r="AH3056" s="21">
        <f>ROUNDDOWN(MAX(0,T3056-(AB3056+AD3056)*0.6),-2)+ROUNDDOWN(MAX(0,U3056-(AB3056+AD3056)*0.4),-2)</f>
        <v/>
      </c>
      <c r="AI3056" s="21">
        <f>ROUNDDOWN(T3056,-2)+ROUNDDOWN(U3056,-2)</f>
        <v/>
      </c>
      <c r="AJ3056" s="21">
        <f>M3056+AF3056</f>
        <v/>
      </c>
      <c r="AK3056" s="21">
        <f>M3056+AG3056</f>
        <v/>
      </c>
      <c r="AL3056" s="21">
        <f>N3056+AH3056</f>
        <v/>
      </c>
      <c r="AM3056" s="21">
        <f>O3056+AI3056</f>
        <v/>
      </c>
      <c r="AN3056" s="21">
        <f>N3056+AI3056</f>
        <v/>
      </c>
      <c r="AO3056" s="21">
        <f>ROUNDDOWN((R3056+S3056)*0.2/Y3056+2000,0)</f>
        <v/>
      </c>
      <c r="AP3056" s="21">
        <f>ROUNDDOWN((T3056+U3056)*0.2/Z3056+2000,0)</f>
        <v/>
      </c>
      <c r="AQ3056" s="21">
        <f>AL3056-AK3056</f>
        <v/>
      </c>
      <c r="AR3056" s="21">
        <f>AM3056-AK3056</f>
        <v/>
      </c>
      <c r="AS3056" s="21">
        <f>AM3056-AL3056</f>
        <v/>
      </c>
      <c r="AT3056" s="21">
        <f>AK3056+C3056-AJ3056</f>
        <v/>
      </c>
      <c r="AU3056" s="21">
        <f>AL3056+C3056-AM3056</f>
        <v/>
      </c>
      <c r="AV3056" s="21">
        <f>AN3056+C3056-AM3056</f>
        <v/>
      </c>
    </row>
    <row r="3057">
      <c r="A3057" t="inlineStr">
        <is>
          <t>1万円刻み</t>
        </is>
      </c>
      <c r="B3057" s="21">
        <f>'5_1万円刻み'!$A$1294</f>
        <v/>
      </c>
      <c r="C3057" s="21">
        <f>AO3057</f>
        <v/>
      </c>
      <c r="D3057" s="21" t="n">
        <v>0</v>
      </c>
      <c r="E3057" s="21">
        <f>ROUND(MIN(B3057/12,650000)*12*0.0915+MIN(B3057/12,1390000)*12*(0.0504+0)+B3057*0.005,0)</f>
        <v/>
      </c>
      <c r="F3057" s="21">
        <f>IF(B3057&lt;741000,0,IF(B3057&lt;2191000,B3057-740000,IF(B3057&lt;2193000,1451000,IF(B3057&lt;2196000,1453000,IF(B3057&lt;2200000,1456000,IF(B3057&lt;3600000,ROUND(ROUNDDOWN(B3057/4,-3)*2.8,0)-80000,IF(B3057&lt;6600000,ROUND(ROUNDDOWN(B3057/4,-3)*3.2,0)-440000,IF(B3057&lt;8500000,ROUNDDOWN(B3057*0.9,0)-1100000,B3057-1950000))))))))</f>
        <v/>
      </c>
      <c r="G3057" s="21">
        <f>IF(F3057&gt;23500000,NA(),IF(F3057&lt;=4890000,1040000,IF(F3057&lt;=6550000,670000,620000)))</f>
        <v/>
      </c>
      <c r="H3057" s="21">
        <f>IF(D3057&lt;=0,0,MAX(0,MIN(2000000,D3057-MIN(100000,ROUNDDOWN(F3057*0.05,0)))))</f>
        <v/>
      </c>
      <c r="I3057" s="21">
        <f>IF(C3057&lt;=2000,0,MIN(C3057,ROUNDDOWN(F3057*0.4,0))-2000)</f>
        <v/>
      </c>
      <c r="J3057" s="21">
        <f>MAX(0,ROUNDDOWN(F3057-E3057-G3057,-3))</f>
        <v/>
      </c>
      <c r="K3057" s="21">
        <f>MAX(0,ROUNDDOWN(F3057-E3057-G3057-H3057-I3057,-3))</f>
        <v/>
      </c>
      <c r="L3057" s="21">
        <f>MAX(0,ROUNDDOWN(F3057-E3057-G3057-H3057,-3))</f>
        <v/>
      </c>
      <c r="M3057" s="21">
        <f>IF(J3057&lt;=0,0,ROUNDDOWN((J3057*LOOKUP(J3057,{0,1950001,3300001,6950001,9000001,18000001,40000001},{0.05,0.1,0.2,0.23,0.33,0.4,0.45})-LOOKUP(J3057,{0,1950001,3300001,6950001,9000001,18000001,40000001},{0,97500,427500,636000,1536000,2796000,4796000}))*1.021,-2))</f>
        <v/>
      </c>
      <c r="N3057" s="21">
        <f>IF(K3057&lt;=0,0,ROUNDDOWN((K3057*LOOKUP(K3057,{0,1950001,3300001,6950001,9000001,18000001,40000001},{0.05,0.1,0.2,0.23,0.33,0.4,0.45})-LOOKUP(K3057,{0,1950001,3300001,6950001,9000001,18000001,40000001},{0,97500,427500,636000,1536000,2796000,4796000}))*1.021,-2))</f>
        <v/>
      </c>
      <c r="O3057" s="21">
        <f>IF(L3057&lt;=0,0,ROUNDDOWN((L3057*LOOKUP(L3057,{0,1950001,3300001,6950001,9000001,18000001,40000001},{0.05,0.1,0.2,0.23,0.33,0.4,0.45})-LOOKUP(L3057,{0,1950001,3300001,6950001,9000001,18000001,40000001},{0,97500,427500,636000,1536000,2796000,4796000}))*1.021,-2))</f>
        <v/>
      </c>
      <c r="P3057" s="21">
        <f>MAX(0,ROUNDDOWN(F3057-E3057-430000,-3))</f>
        <v/>
      </c>
      <c r="Q3057" s="21">
        <f>MAX(0,ROUNDDOWN(F3057-E3057-430000-H3057,-3))</f>
        <v/>
      </c>
      <c r="R3057" s="21">
        <f>IF(F3057&lt;=450000,0,MAX(0,P3057*0.06-MIN(50000,P3057)*0.03))</f>
        <v/>
      </c>
      <c r="S3057" s="21">
        <f>IF(F3057&lt;=450000,0,MAX(0,P3057*0.04-MIN(50000,P3057)*0.02))</f>
        <v/>
      </c>
      <c r="T3057" s="21">
        <f>IF(F3057&lt;=450000,0,MAX(0,Q3057*0.06-MIN(50000,Q3057)*0.03))</f>
        <v/>
      </c>
      <c r="U3057" s="21">
        <f>IF(F3057&lt;=450000,0,MAX(0,Q3057*0.04-MIN(50000,Q3057)*0.02))</f>
        <v/>
      </c>
      <c r="V3057" s="21">
        <f>50000+MAX(0,G3057-480000)</f>
        <v/>
      </c>
      <c r="W3057" s="21">
        <f>P3057-V3057</f>
        <v/>
      </c>
      <c r="X3057" s="21">
        <f>Q3057-V3057</f>
        <v/>
      </c>
      <c r="Y3057" s="22">
        <f>IF(W3057&lt;0,0.9,LOOKUP(W3057,{0,1950001,3300001,6950001,9000001,18000001,40000001},{0.84895,0.7979,0.6958,0.66517,0.56307,0.4916,0.44055}))</f>
        <v/>
      </c>
      <c r="Z3057" s="22">
        <f>IF(X3057&lt;0,0.9,LOOKUP(X3057,{0,1950001,3300001,6950001,9000001,18000001,40000001},{0.84895,0.7979,0.6958,0.66517,0.56307,0.4916,0.44055}))</f>
        <v/>
      </c>
      <c r="AA3057" s="22">
        <f>IF(W3057&lt;0,0,CHOOSE(MATCH(W3057,{0,1950001,3300001,6950001,9000001},1),5.105/84.895,10.21/79.79,20.42/69.58,23.483/66.517,33.693/56.307))</f>
        <v/>
      </c>
      <c r="AB3057" s="21">
        <f>IF(C3057&lt;=2000,0,(MIN(C3057,ROUNDDOWN(F3057*0.3,0))-2000)*0.1)</f>
        <v/>
      </c>
      <c r="AC3057" s="21">
        <f>IF(C3057&lt;=2000,0,MIN((C3057-2000)*Y3057,(R3057+S3057)*0.2))</f>
        <v/>
      </c>
      <c r="AD3057" s="21">
        <f>IF(C3057&lt;=2000,0,MIN((C3057-2000)*Z3057,(T3057+U3057)*0.2))</f>
        <v/>
      </c>
      <c r="AE3057" s="21">
        <f>AC3057*AA3057</f>
        <v/>
      </c>
      <c r="AF3057" s="21">
        <f>ROUNDDOWN(R3057,-2)+ROUNDDOWN(S3057,-2)</f>
        <v/>
      </c>
      <c r="AG3057" s="21">
        <f>ROUNDDOWN(MAX(0,R3057-(AB3057+AC3057+AE3057)*0.6),-2)+ROUNDDOWN(MAX(0,S3057-(AB3057+AC3057+AE3057)*0.4),-2)</f>
        <v/>
      </c>
      <c r="AH3057" s="21">
        <f>ROUNDDOWN(MAX(0,T3057-(AB3057+AD3057)*0.6),-2)+ROUNDDOWN(MAX(0,U3057-(AB3057+AD3057)*0.4),-2)</f>
        <v/>
      </c>
      <c r="AI3057" s="21">
        <f>ROUNDDOWN(T3057,-2)+ROUNDDOWN(U3057,-2)</f>
        <v/>
      </c>
      <c r="AJ3057" s="21">
        <f>M3057+AF3057</f>
        <v/>
      </c>
      <c r="AK3057" s="21">
        <f>M3057+AG3057</f>
        <v/>
      </c>
      <c r="AL3057" s="21">
        <f>N3057+AH3057</f>
        <v/>
      </c>
      <c r="AM3057" s="21">
        <f>O3057+AI3057</f>
        <v/>
      </c>
      <c r="AN3057" s="21">
        <f>N3057+AI3057</f>
        <v/>
      </c>
      <c r="AO3057" s="21">
        <f>ROUNDDOWN((R3057+S3057)*0.2/Y3057+2000,0)</f>
        <v/>
      </c>
      <c r="AP3057" s="21">
        <f>ROUNDDOWN((T3057+U3057)*0.2/Z3057+2000,0)</f>
        <v/>
      </c>
      <c r="AQ3057" s="21">
        <f>AL3057-AK3057</f>
        <v/>
      </c>
      <c r="AR3057" s="21">
        <f>AM3057-AK3057</f>
        <v/>
      </c>
      <c r="AS3057" s="21">
        <f>AM3057-AL3057</f>
        <v/>
      </c>
      <c r="AT3057" s="21">
        <f>AK3057+C3057-AJ3057</f>
        <v/>
      </c>
      <c r="AU3057" s="21">
        <f>AL3057+C3057-AM3057</f>
        <v/>
      </c>
      <c r="AV3057" s="21">
        <f>AN3057+C3057-AM3057</f>
        <v/>
      </c>
    </row>
    <row r="3058">
      <c r="A3058" t="inlineStr">
        <is>
          <t>1万円刻み</t>
        </is>
      </c>
      <c r="B3058" s="21">
        <f>'5_1万円刻み'!$A$1295</f>
        <v/>
      </c>
      <c r="C3058" s="21">
        <f>AO3058</f>
        <v/>
      </c>
      <c r="D3058" s="21" t="n">
        <v>0</v>
      </c>
      <c r="E3058" s="21">
        <f>ROUND(MIN(B3058/12,650000)*12*0.0915+MIN(B3058/12,1390000)*12*(0.0504+0)+B3058*0.005,0)</f>
        <v/>
      </c>
      <c r="F3058" s="21">
        <f>IF(B3058&lt;741000,0,IF(B3058&lt;2191000,B3058-740000,IF(B3058&lt;2193000,1451000,IF(B3058&lt;2196000,1453000,IF(B3058&lt;2200000,1456000,IF(B3058&lt;3600000,ROUND(ROUNDDOWN(B3058/4,-3)*2.8,0)-80000,IF(B3058&lt;6600000,ROUND(ROUNDDOWN(B3058/4,-3)*3.2,0)-440000,IF(B3058&lt;8500000,ROUNDDOWN(B3058*0.9,0)-1100000,B3058-1950000))))))))</f>
        <v/>
      </c>
      <c r="G3058" s="21">
        <f>IF(F3058&gt;23500000,NA(),IF(F3058&lt;=4890000,1040000,IF(F3058&lt;=6550000,670000,620000)))</f>
        <v/>
      </c>
      <c r="H3058" s="21">
        <f>IF(D3058&lt;=0,0,MAX(0,MIN(2000000,D3058-MIN(100000,ROUNDDOWN(F3058*0.05,0)))))</f>
        <v/>
      </c>
      <c r="I3058" s="21">
        <f>IF(C3058&lt;=2000,0,MIN(C3058,ROUNDDOWN(F3058*0.4,0))-2000)</f>
        <v/>
      </c>
      <c r="J3058" s="21">
        <f>MAX(0,ROUNDDOWN(F3058-E3058-G3058,-3))</f>
        <v/>
      </c>
      <c r="K3058" s="21">
        <f>MAX(0,ROUNDDOWN(F3058-E3058-G3058-H3058-I3058,-3))</f>
        <v/>
      </c>
      <c r="L3058" s="21">
        <f>MAX(0,ROUNDDOWN(F3058-E3058-G3058-H3058,-3))</f>
        <v/>
      </c>
      <c r="M3058" s="21">
        <f>IF(J3058&lt;=0,0,ROUNDDOWN((J3058*LOOKUP(J3058,{0,1950001,3300001,6950001,9000001,18000001,40000001},{0.05,0.1,0.2,0.23,0.33,0.4,0.45})-LOOKUP(J3058,{0,1950001,3300001,6950001,9000001,18000001,40000001},{0,97500,427500,636000,1536000,2796000,4796000}))*1.021,-2))</f>
        <v/>
      </c>
      <c r="N3058" s="21">
        <f>IF(K3058&lt;=0,0,ROUNDDOWN((K3058*LOOKUP(K3058,{0,1950001,3300001,6950001,9000001,18000001,40000001},{0.05,0.1,0.2,0.23,0.33,0.4,0.45})-LOOKUP(K3058,{0,1950001,3300001,6950001,9000001,18000001,40000001},{0,97500,427500,636000,1536000,2796000,4796000}))*1.021,-2))</f>
        <v/>
      </c>
      <c r="O3058" s="21">
        <f>IF(L3058&lt;=0,0,ROUNDDOWN((L3058*LOOKUP(L3058,{0,1950001,3300001,6950001,9000001,18000001,40000001},{0.05,0.1,0.2,0.23,0.33,0.4,0.45})-LOOKUP(L3058,{0,1950001,3300001,6950001,9000001,18000001,40000001},{0,97500,427500,636000,1536000,2796000,4796000}))*1.021,-2))</f>
        <v/>
      </c>
      <c r="P3058" s="21">
        <f>MAX(0,ROUNDDOWN(F3058-E3058-430000,-3))</f>
        <v/>
      </c>
      <c r="Q3058" s="21">
        <f>MAX(0,ROUNDDOWN(F3058-E3058-430000-H3058,-3))</f>
        <v/>
      </c>
      <c r="R3058" s="21">
        <f>IF(F3058&lt;=450000,0,MAX(0,P3058*0.06-MIN(50000,P3058)*0.03))</f>
        <v/>
      </c>
      <c r="S3058" s="21">
        <f>IF(F3058&lt;=450000,0,MAX(0,P3058*0.04-MIN(50000,P3058)*0.02))</f>
        <v/>
      </c>
      <c r="T3058" s="21">
        <f>IF(F3058&lt;=450000,0,MAX(0,Q3058*0.06-MIN(50000,Q3058)*0.03))</f>
        <v/>
      </c>
      <c r="U3058" s="21">
        <f>IF(F3058&lt;=450000,0,MAX(0,Q3058*0.04-MIN(50000,Q3058)*0.02))</f>
        <v/>
      </c>
      <c r="V3058" s="21">
        <f>50000+MAX(0,G3058-480000)</f>
        <v/>
      </c>
      <c r="W3058" s="21">
        <f>P3058-V3058</f>
        <v/>
      </c>
      <c r="X3058" s="21">
        <f>Q3058-V3058</f>
        <v/>
      </c>
      <c r="Y3058" s="22">
        <f>IF(W3058&lt;0,0.9,LOOKUP(W3058,{0,1950001,3300001,6950001,9000001,18000001,40000001},{0.84895,0.7979,0.6958,0.66517,0.56307,0.4916,0.44055}))</f>
        <v/>
      </c>
      <c r="Z3058" s="22">
        <f>IF(X3058&lt;0,0.9,LOOKUP(X3058,{0,1950001,3300001,6950001,9000001,18000001,40000001},{0.84895,0.7979,0.6958,0.66517,0.56307,0.4916,0.44055}))</f>
        <v/>
      </c>
      <c r="AA3058" s="22">
        <f>IF(W3058&lt;0,0,CHOOSE(MATCH(W3058,{0,1950001,3300001,6950001,9000001},1),5.105/84.895,10.21/79.79,20.42/69.58,23.483/66.517,33.693/56.307))</f>
        <v/>
      </c>
      <c r="AB3058" s="21">
        <f>IF(C3058&lt;=2000,0,(MIN(C3058,ROUNDDOWN(F3058*0.3,0))-2000)*0.1)</f>
        <v/>
      </c>
      <c r="AC3058" s="21">
        <f>IF(C3058&lt;=2000,0,MIN((C3058-2000)*Y3058,(R3058+S3058)*0.2))</f>
        <v/>
      </c>
      <c r="AD3058" s="21">
        <f>IF(C3058&lt;=2000,0,MIN((C3058-2000)*Z3058,(T3058+U3058)*0.2))</f>
        <v/>
      </c>
      <c r="AE3058" s="21">
        <f>AC3058*AA3058</f>
        <v/>
      </c>
      <c r="AF3058" s="21">
        <f>ROUNDDOWN(R3058,-2)+ROUNDDOWN(S3058,-2)</f>
        <v/>
      </c>
      <c r="AG3058" s="21">
        <f>ROUNDDOWN(MAX(0,R3058-(AB3058+AC3058+AE3058)*0.6),-2)+ROUNDDOWN(MAX(0,S3058-(AB3058+AC3058+AE3058)*0.4),-2)</f>
        <v/>
      </c>
      <c r="AH3058" s="21">
        <f>ROUNDDOWN(MAX(0,T3058-(AB3058+AD3058)*0.6),-2)+ROUNDDOWN(MAX(0,U3058-(AB3058+AD3058)*0.4),-2)</f>
        <v/>
      </c>
      <c r="AI3058" s="21">
        <f>ROUNDDOWN(T3058,-2)+ROUNDDOWN(U3058,-2)</f>
        <v/>
      </c>
      <c r="AJ3058" s="21">
        <f>M3058+AF3058</f>
        <v/>
      </c>
      <c r="AK3058" s="21">
        <f>M3058+AG3058</f>
        <v/>
      </c>
      <c r="AL3058" s="21">
        <f>N3058+AH3058</f>
        <v/>
      </c>
      <c r="AM3058" s="21">
        <f>O3058+AI3058</f>
        <v/>
      </c>
      <c r="AN3058" s="21">
        <f>N3058+AI3058</f>
        <v/>
      </c>
      <c r="AO3058" s="21">
        <f>ROUNDDOWN((R3058+S3058)*0.2/Y3058+2000,0)</f>
        <v/>
      </c>
      <c r="AP3058" s="21">
        <f>ROUNDDOWN((T3058+U3058)*0.2/Z3058+2000,0)</f>
        <v/>
      </c>
      <c r="AQ3058" s="21">
        <f>AL3058-AK3058</f>
        <v/>
      </c>
      <c r="AR3058" s="21">
        <f>AM3058-AK3058</f>
        <v/>
      </c>
      <c r="AS3058" s="21">
        <f>AM3058-AL3058</f>
        <v/>
      </c>
      <c r="AT3058" s="21">
        <f>AK3058+C3058-AJ3058</f>
        <v/>
      </c>
      <c r="AU3058" s="21">
        <f>AL3058+C3058-AM3058</f>
        <v/>
      </c>
      <c r="AV3058" s="21">
        <f>AN3058+C3058-AM3058</f>
        <v/>
      </c>
    </row>
    <row r="3059">
      <c r="A3059" t="inlineStr">
        <is>
          <t>1万円刻み</t>
        </is>
      </c>
      <c r="B3059" s="21">
        <f>'5_1万円刻み'!$A$1296</f>
        <v/>
      </c>
      <c r="C3059" s="21">
        <f>AO3059</f>
        <v/>
      </c>
      <c r="D3059" s="21" t="n">
        <v>0</v>
      </c>
      <c r="E3059" s="21">
        <f>ROUND(MIN(B3059/12,650000)*12*0.0915+MIN(B3059/12,1390000)*12*(0.0504+0)+B3059*0.005,0)</f>
        <v/>
      </c>
      <c r="F3059" s="21">
        <f>IF(B3059&lt;741000,0,IF(B3059&lt;2191000,B3059-740000,IF(B3059&lt;2193000,1451000,IF(B3059&lt;2196000,1453000,IF(B3059&lt;2200000,1456000,IF(B3059&lt;3600000,ROUND(ROUNDDOWN(B3059/4,-3)*2.8,0)-80000,IF(B3059&lt;6600000,ROUND(ROUNDDOWN(B3059/4,-3)*3.2,0)-440000,IF(B3059&lt;8500000,ROUNDDOWN(B3059*0.9,0)-1100000,B3059-1950000))))))))</f>
        <v/>
      </c>
      <c r="G3059" s="21">
        <f>IF(F3059&gt;23500000,NA(),IF(F3059&lt;=4890000,1040000,IF(F3059&lt;=6550000,670000,620000)))</f>
        <v/>
      </c>
      <c r="H3059" s="21">
        <f>IF(D3059&lt;=0,0,MAX(0,MIN(2000000,D3059-MIN(100000,ROUNDDOWN(F3059*0.05,0)))))</f>
        <v/>
      </c>
      <c r="I3059" s="21">
        <f>IF(C3059&lt;=2000,0,MIN(C3059,ROUNDDOWN(F3059*0.4,0))-2000)</f>
        <v/>
      </c>
      <c r="J3059" s="21">
        <f>MAX(0,ROUNDDOWN(F3059-E3059-G3059,-3))</f>
        <v/>
      </c>
      <c r="K3059" s="21">
        <f>MAX(0,ROUNDDOWN(F3059-E3059-G3059-H3059-I3059,-3))</f>
        <v/>
      </c>
      <c r="L3059" s="21">
        <f>MAX(0,ROUNDDOWN(F3059-E3059-G3059-H3059,-3))</f>
        <v/>
      </c>
      <c r="M3059" s="21">
        <f>IF(J3059&lt;=0,0,ROUNDDOWN((J3059*LOOKUP(J3059,{0,1950001,3300001,6950001,9000001,18000001,40000001},{0.05,0.1,0.2,0.23,0.33,0.4,0.45})-LOOKUP(J3059,{0,1950001,3300001,6950001,9000001,18000001,40000001},{0,97500,427500,636000,1536000,2796000,4796000}))*1.021,-2))</f>
        <v/>
      </c>
      <c r="N3059" s="21">
        <f>IF(K3059&lt;=0,0,ROUNDDOWN((K3059*LOOKUP(K3059,{0,1950001,3300001,6950001,9000001,18000001,40000001},{0.05,0.1,0.2,0.23,0.33,0.4,0.45})-LOOKUP(K3059,{0,1950001,3300001,6950001,9000001,18000001,40000001},{0,97500,427500,636000,1536000,2796000,4796000}))*1.021,-2))</f>
        <v/>
      </c>
      <c r="O3059" s="21">
        <f>IF(L3059&lt;=0,0,ROUNDDOWN((L3059*LOOKUP(L3059,{0,1950001,3300001,6950001,9000001,18000001,40000001},{0.05,0.1,0.2,0.23,0.33,0.4,0.45})-LOOKUP(L3059,{0,1950001,3300001,6950001,9000001,18000001,40000001},{0,97500,427500,636000,1536000,2796000,4796000}))*1.021,-2))</f>
        <v/>
      </c>
      <c r="P3059" s="21">
        <f>MAX(0,ROUNDDOWN(F3059-E3059-430000,-3))</f>
        <v/>
      </c>
      <c r="Q3059" s="21">
        <f>MAX(0,ROUNDDOWN(F3059-E3059-430000-H3059,-3))</f>
        <v/>
      </c>
      <c r="R3059" s="21">
        <f>IF(F3059&lt;=450000,0,MAX(0,P3059*0.06-MIN(50000,P3059)*0.03))</f>
        <v/>
      </c>
      <c r="S3059" s="21">
        <f>IF(F3059&lt;=450000,0,MAX(0,P3059*0.04-MIN(50000,P3059)*0.02))</f>
        <v/>
      </c>
      <c r="T3059" s="21">
        <f>IF(F3059&lt;=450000,0,MAX(0,Q3059*0.06-MIN(50000,Q3059)*0.03))</f>
        <v/>
      </c>
      <c r="U3059" s="21">
        <f>IF(F3059&lt;=450000,0,MAX(0,Q3059*0.04-MIN(50000,Q3059)*0.02))</f>
        <v/>
      </c>
      <c r="V3059" s="21">
        <f>50000+MAX(0,G3059-480000)</f>
        <v/>
      </c>
      <c r="W3059" s="21">
        <f>P3059-V3059</f>
        <v/>
      </c>
      <c r="X3059" s="21">
        <f>Q3059-V3059</f>
        <v/>
      </c>
      <c r="Y3059" s="22">
        <f>IF(W3059&lt;0,0.9,LOOKUP(W3059,{0,1950001,3300001,6950001,9000001,18000001,40000001},{0.84895,0.7979,0.6958,0.66517,0.56307,0.4916,0.44055}))</f>
        <v/>
      </c>
      <c r="Z3059" s="22">
        <f>IF(X3059&lt;0,0.9,LOOKUP(X3059,{0,1950001,3300001,6950001,9000001,18000001,40000001},{0.84895,0.7979,0.6958,0.66517,0.56307,0.4916,0.44055}))</f>
        <v/>
      </c>
      <c r="AA3059" s="22">
        <f>IF(W3059&lt;0,0,CHOOSE(MATCH(W3059,{0,1950001,3300001,6950001,9000001},1),5.105/84.895,10.21/79.79,20.42/69.58,23.483/66.517,33.693/56.307))</f>
        <v/>
      </c>
      <c r="AB3059" s="21">
        <f>IF(C3059&lt;=2000,0,(MIN(C3059,ROUNDDOWN(F3059*0.3,0))-2000)*0.1)</f>
        <v/>
      </c>
      <c r="AC3059" s="21">
        <f>IF(C3059&lt;=2000,0,MIN((C3059-2000)*Y3059,(R3059+S3059)*0.2))</f>
        <v/>
      </c>
      <c r="AD3059" s="21">
        <f>IF(C3059&lt;=2000,0,MIN((C3059-2000)*Z3059,(T3059+U3059)*0.2))</f>
        <v/>
      </c>
      <c r="AE3059" s="21">
        <f>AC3059*AA3059</f>
        <v/>
      </c>
      <c r="AF3059" s="21">
        <f>ROUNDDOWN(R3059,-2)+ROUNDDOWN(S3059,-2)</f>
        <v/>
      </c>
      <c r="AG3059" s="21">
        <f>ROUNDDOWN(MAX(0,R3059-(AB3059+AC3059+AE3059)*0.6),-2)+ROUNDDOWN(MAX(0,S3059-(AB3059+AC3059+AE3059)*0.4),-2)</f>
        <v/>
      </c>
      <c r="AH3059" s="21">
        <f>ROUNDDOWN(MAX(0,T3059-(AB3059+AD3059)*0.6),-2)+ROUNDDOWN(MAX(0,U3059-(AB3059+AD3059)*0.4),-2)</f>
        <v/>
      </c>
      <c r="AI3059" s="21">
        <f>ROUNDDOWN(T3059,-2)+ROUNDDOWN(U3059,-2)</f>
        <v/>
      </c>
      <c r="AJ3059" s="21">
        <f>M3059+AF3059</f>
        <v/>
      </c>
      <c r="AK3059" s="21">
        <f>M3059+AG3059</f>
        <v/>
      </c>
      <c r="AL3059" s="21">
        <f>N3059+AH3059</f>
        <v/>
      </c>
      <c r="AM3059" s="21">
        <f>O3059+AI3059</f>
        <v/>
      </c>
      <c r="AN3059" s="21">
        <f>N3059+AI3059</f>
        <v/>
      </c>
      <c r="AO3059" s="21">
        <f>ROUNDDOWN((R3059+S3059)*0.2/Y3059+2000,0)</f>
        <v/>
      </c>
      <c r="AP3059" s="21">
        <f>ROUNDDOWN((T3059+U3059)*0.2/Z3059+2000,0)</f>
        <v/>
      </c>
      <c r="AQ3059" s="21">
        <f>AL3059-AK3059</f>
        <v/>
      </c>
      <c r="AR3059" s="21">
        <f>AM3059-AK3059</f>
        <v/>
      </c>
      <c r="AS3059" s="21">
        <f>AM3059-AL3059</f>
        <v/>
      </c>
      <c r="AT3059" s="21">
        <f>AK3059+C3059-AJ3059</f>
        <v/>
      </c>
      <c r="AU3059" s="21">
        <f>AL3059+C3059-AM3059</f>
        <v/>
      </c>
      <c r="AV3059" s="21">
        <f>AN3059+C3059-AM3059</f>
        <v/>
      </c>
    </row>
    <row r="3060">
      <c r="A3060" t="inlineStr">
        <is>
          <t>1万円刻み</t>
        </is>
      </c>
      <c r="B3060" s="21">
        <f>'5_1万円刻み'!$A$1297</f>
        <v/>
      </c>
      <c r="C3060" s="21">
        <f>AO3060</f>
        <v/>
      </c>
      <c r="D3060" s="21" t="n">
        <v>0</v>
      </c>
      <c r="E3060" s="21">
        <f>ROUND(MIN(B3060/12,650000)*12*0.0915+MIN(B3060/12,1390000)*12*(0.0504+0)+B3060*0.005,0)</f>
        <v/>
      </c>
      <c r="F3060" s="21">
        <f>IF(B3060&lt;741000,0,IF(B3060&lt;2191000,B3060-740000,IF(B3060&lt;2193000,1451000,IF(B3060&lt;2196000,1453000,IF(B3060&lt;2200000,1456000,IF(B3060&lt;3600000,ROUND(ROUNDDOWN(B3060/4,-3)*2.8,0)-80000,IF(B3060&lt;6600000,ROUND(ROUNDDOWN(B3060/4,-3)*3.2,0)-440000,IF(B3060&lt;8500000,ROUNDDOWN(B3060*0.9,0)-1100000,B3060-1950000))))))))</f>
        <v/>
      </c>
      <c r="G3060" s="21">
        <f>IF(F3060&gt;23500000,NA(),IF(F3060&lt;=4890000,1040000,IF(F3060&lt;=6550000,670000,620000)))</f>
        <v/>
      </c>
      <c r="H3060" s="21">
        <f>IF(D3060&lt;=0,0,MAX(0,MIN(2000000,D3060-MIN(100000,ROUNDDOWN(F3060*0.05,0)))))</f>
        <v/>
      </c>
      <c r="I3060" s="21">
        <f>IF(C3060&lt;=2000,0,MIN(C3060,ROUNDDOWN(F3060*0.4,0))-2000)</f>
        <v/>
      </c>
      <c r="J3060" s="21">
        <f>MAX(0,ROUNDDOWN(F3060-E3060-G3060,-3))</f>
        <v/>
      </c>
      <c r="K3060" s="21">
        <f>MAX(0,ROUNDDOWN(F3060-E3060-G3060-H3060-I3060,-3))</f>
        <v/>
      </c>
      <c r="L3060" s="21">
        <f>MAX(0,ROUNDDOWN(F3060-E3060-G3060-H3060,-3))</f>
        <v/>
      </c>
      <c r="M3060" s="21">
        <f>IF(J3060&lt;=0,0,ROUNDDOWN((J3060*LOOKUP(J3060,{0,1950001,3300001,6950001,9000001,18000001,40000001},{0.05,0.1,0.2,0.23,0.33,0.4,0.45})-LOOKUP(J3060,{0,1950001,3300001,6950001,9000001,18000001,40000001},{0,97500,427500,636000,1536000,2796000,4796000}))*1.021,-2))</f>
        <v/>
      </c>
      <c r="N3060" s="21">
        <f>IF(K3060&lt;=0,0,ROUNDDOWN((K3060*LOOKUP(K3060,{0,1950001,3300001,6950001,9000001,18000001,40000001},{0.05,0.1,0.2,0.23,0.33,0.4,0.45})-LOOKUP(K3060,{0,1950001,3300001,6950001,9000001,18000001,40000001},{0,97500,427500,636000,1536000,2796000,4796000}))*1.021,-2))</f>
        <v/>
      </c>
      <c r="O3060" s="21">
        <f>IF(L3060&lt;=0,0,ROUNDDOWN((L3060*LOOKUP(L3060,{0,1950001,3300001,6950001,9000001,18000001,40000001},{0.05,0.1,0.2,0.23,0.33,0.4,0.45})-LOOKUP(L3060,{0,1950001,3300001,6950001,9000001,18000001,40000001},{0,97500,427500,636000,1536000,2796000,4796000}))*1.021,-2))</f>
        <v/>
      </c>
      <c r="P3060" s="21">
        <f>MAX(0,ROUNDDOWN(F3060-E3060-430000,-3))</f>
        <v/>
      </c>
      <c r="Q3060" s="21">
        <f>MAX(0,ROUNDDOWN(F3060-E3060-430000-H3060,-3))</f>
        <v/>
      </c>
      <c r="R3060" s="21">
        <f>IF(F3060&lt;=450000,0,MAX(0,P3060*0.06-MIN(50000,P3060)*0.03))</f>
        <v/>
      </c>
      <c r="S3060" s="21">
        <f>IF(F3060&lt;=450000,0,MAX(0,P3060*0.04-MIN(50000,P3060)*0.02))</f>
        <v/>
      </c>
      <c r="T3060" s="21">
        <f>IF(F3060&lt;=450000,0,MAX(0,Q3060*0.06-MIN(50000,Q3060)*0.03))</f>
        <v/>
      </c>
      <c r="U3060" s="21">
        <f>IF(F3060&lt;=450000,0,MAX(0,Q3060*0.04-MIN(50000,Q3060)*0.02))</f>
        <v/>
      </c>
      <c r="V3060" s="21">
        <f>50000+MAX(0,G3060-480000)</f>
        <v/>
      </c>
      <c r="W3060" s="21">
        <f>P3060-V3060</f>
        <v/>
      </c>
      <c r="X3060" s="21">
        <f>Q3060-V3060</f>
        <v/>
      </c>
      <c r="Y3060" s="22">
        <f>IF(W3060&lt;0,0.9,LOOKUP(W3060,{0,1950001,3300001,6950001,9000001,18000001,40000001},{0.84895,0.7979,0.6958,0.66517,0.56307,0.4916,0.44055}))</f>
        <v/>
      </c>
      <c r="Z3060" s="22">
        <f>IF(X3060&lt;0,0.9,LOOKUP(X3060,{0,1950001,3300001,6950001,9000001,18000001,40000001},{0.84895,0.7979,0.6958,0.66517,0.56307,0.4916,0.44055}))</f>
        <v/>
      </c>
      <c r="AA3060" s="22">
        <f>IF(W3060&lt;0,0,CHOOSE(MATCH(W3060,{0,1950001,3300001,6950001,9000001},1),5.105/84.895,10.21/79.79,20.42/69.58,23.483/66.517,33.693/56.307))</f>
        <v/>
      </c>
      <c r="AB3060" s="21">
        <f>IF(C3060&lt;=2000,0,(MIN(C3060,ROUNDDOWN(F3060*0.3,0))-2000)*0.1)</f>
        <v/>
      </c>
      <c r="AC3060" s="21">
        <f>IF(C3060&lt;=2000,0,MIN((C3060-2000)*Y3060,(R3060+S3060)*0.2))</f>
        <v/>
      </c>
      <c r="AD3060" s="21">
        <f>IF(C3060&lt;=2000,0,MIN((C3060-2000)*Z3060,(T3060+U3060)*0.2))</f>
        <v/>
      </c>
      <c r="AE3060" s="21">
        <f>AC3060*AA3060</f>
        <v/>
      </c>
      <c r="AF3060" s="21">
        <f>ROUNDDOWN(R3060,-2)+ROUNDDOWN(S3060,-2)</f>
        <v/>
      </c>
      <c r="AG3060" s="21">
        <f>ROUNDDOWN(MAX(0,R3060-(AB3060+AC3060+AE3060)*0.6),-2)+ROUNDDOWN(MAX(0,S3060-(AB3060+AC3060+AE3060)*0.4),-2)</f>
        <v/>
      </c>
      <c r="AH3060" s="21">
        <f>ROUNDDOWN(MAX(0,T3060-(AB3060+AD3060)*0.6),-2)+ROUNDDOWN(MAX(0,U3060-(AB3060+AD3060)*0.4),-2)</f>
        <v/>
      </c>
      <c r="AI3060" s="21">
        <f>ROUNDDOWN(T3060,-2)+ROUNDDOWN(U3060,-2)</f>
        <v/>
      </c>
      <c r="AJ3060" s="21">
        <f>M3060+AF3060</f>
        <v/>
      </c>
      <c r="AK3060" s="21">
        <f>M3060+AG3060</f>
        <v/>
      </c>
      <c r="AL3060" s="21">
        <f>N3060+AH3060</f>
        <v/>
      </c>
      <c r="AM3060" s="21">
        <f>O3060+AI3060</f>
        <v/>
      </c>
      <c r="AN3060" s="21">
        <f>N3060+AI3060</f>
        <v/>
      </c>
      <c r="AO3060" s="21">
        <f>ROUNDDOWN((R3060+S3060)*0.2/Y3060+2000,0)</f>
        <v/>
      </c>
      <c r="AP3060" s="21">
        <f>ROUNDDOWN((T3060+U3060)*0.2/Z3060+2000,0)</f>
        <v/>
      </c>
      <c r="AQ3060" s="21">
        <f>AL3060-AK3060</f>
        <v/>
      </c>
      <c r="AR3060" s="21">
        <f>AM3060-AK3060</f>
        <v/>
      </c>
      <c r="AS3060" s="21">
        <f>AM3060-AL3060</f>
        <v/>
      </c>
      <c r="AT3060" s="21">
        <f>AK3060+C3060-AJ3060</f>
        <v/>
      </c>
      <c r="AU3060" s="21">
        <f>AL3060+C3060-AM3060</f>
        <v/>
      </c>
      <c r="AV3060" s="21">
        <f>AN3060+C3060-AM3060</f>
        <v/>
      </c>
    </row>
    <row r="3061">
      <c r="A3061" t="inlineStr">
        <is>
          <t>1万円刻み</t>
        </is>
      </c>
      <c r="B3061" s="21">
        <f>'5_1万円刻み'!$A$1298</f>
        <v/>
      </c>
      <c r="C3061" s="21">
        <f>AO3061</f>
        <v/>
      </c>
      <c r="D3061" s="21" t="n">
        <v>0</v>
      </c>
      <c r="E3061" s="21">
        <f>ROUND(MIN(B3061/12,650000)*12*0.0915+MIN(B3061/12,1390000)*12*(0.0504+0)+B3061*0.005,0)</f>
        <v/>
      </c>
      <c r="F3061" s="21">
        <f>IF(B3061&lt;741000,0,IF(B3061&lt;2191000,B3061-740000,IF(B3061&lt;2193000,1451000,IF(B3061&lt;2196000,1453000,IF(B3061&lt;2200000,1456000,IF(B3061&lt;3600000,ROUND(ROUNDDOWN(B3061/4,-3)*2.8,0)-80000,IF(B3061&lt;6600000,ROUND(ROUNDDOWN(B3061/4,-3)*3.2,0)-440000,IF(B3061&lt;8500000,ROUNDDOWN(B3061*0.9,0)-1100000,B3061-1950000))))))))</f>
        <v/>
      </c>
      <c r="G3061" s="21">
        <f>IF(F3061&gt;23500000,NA(),IF(F3061&lt;=4890000,1040000,IF(F3061&lt;=6550000,670000,620000)))</f>
        <v/>
      </c>
      <c r="H3061" s="21">
        <f>IF(D3061&lt;=0,0,MAX(0,MIN(2000000,D3061-MIN(100000,ROUNDDOWN(F3061*0.05,0)))))</f>
        <v/>
      </c>
      <c r="I3061" s="21">
        <f>IF(C3061&lt;=2000,0,MIN(C3061,ROUNDDOWN(F3061*0.4,0))-2000)</f>
        <v/>
      </c>
      <c r="J3061" s="21">
        <f>MAX(0,ROUNDDOWN(F3061-E3061-G3061,-3))</f>
        <v/>
      </c>
      <c r="K3061" s="21">
        <f>MAX(0,ROUNDDOWN(F3061-E3061-G3061-H3061-I3061,-3))</f>
        <v/>
      </c>
      <c r="L3061" s="21">
        <f>MAX(0,ROUNDDOWN(F3061-E3061-G3061-H3061,-3))</f>
        <v/>
      </c>
      <c r="M3061" s="21">
        <f>IF(J3061&lt;=0,0,ROUNDDOWN((J3061*LOOKUP(J3061,{0,1950001,3300001,6950001,9000001,18000001,40000001},{0.05,0.1,0.2,0.23,0.33,0.4,0.45})-LOOKUP(J3061,{0,1950001,3300001,6950001,9000001,18000001,40000001},{0,97500,427500,636000,1536000,2796000,4796000}))*1.021,-2))</f>
        <v/>
      </c>
      <c r="N3061" s="21">
        <f>IF(K3061&lt;=0,0,ROUNDDOWN((K3061*LOOKUP(K3061,{0,1950001,3300001,6950001,9000001,18000001,40000001},{0.05,0.1,0.2,0.23,0.33,0.4,0.45})-LOOKUP(K3061,{0,1950001,3300001,6950001,9000001,18000001,40000001},{0,97500,427500,636000,1536000,2796000,4796000}))*1.021,-2))</f>
        <v/>
      </c>
      <c r="O3061" s="21">
        <f>IF(L3061&lt;=0,0,ROUNDDOWN((L3061*LOOKUP(L3061,{0,1950001,3300001,6950001,9000001,18000001,40000001},{0.05,0.1,0.2,0.23,0.33,0.4,0.45})-LOOKUP(L3061,{0,1950001,3300001,6950001,9000001,18000001,40000001},{0,97500,427500,636000,1536000,2796000,4796000}))*1.021,-2))</f>
        <v/>
      </c>
      <c r="P3061" s="21">
        <f>MAX(0,ROUNDDOWN(F3061-E3061-430000,-3))</f>
        <v/>
      </c>
      <c r="Q3061" s="21">
        <f>MAX(0,ROUNDDOWN(F3061-E3061-430000-H3061,-3))</f>
        <v/>
      </c>
      <c r="R3061" s="21">
        <f>IF(F3061&lt;=450000,0,MAX(0,P3061*0.06-MIN(50000,P3061)*0.03))</f>
        <v/>
      </c>
      <c r="S3061" s="21">
        <f>IF(F3061&lt;=450000,0,MAX(0,P3061*0.04-MIN(50000,P3061)*0.02))</f>
        <v/>
      </c>
      <c r="T3061" s="21">
        <f>IF(F3061&lt;=450000,0,MAX(0,Q3061*0.06-MIN(50000,Q3061)*0.03))</f>
        <v/>
      </c>
      <c r="U3061" s="21">
        <f>IF(F3061&lt;=450000,0,MAX(0,Q3061*0.04-MIN(50000,Q3061)*0.02))</f>
        <v/>
      </c>
      <c r="V3061" s="21">
        <f>50000+MAX(0,G3061-480000)</f>
        <v/>
      </c>
      <c r="W3061" s="21">
        <f>P3061-V3061</f>
        <v/>
      </c>
      <c r="X3061" s="21">
        <f>Q3061-V3061</f>
        <v/>
      </c>
      <c r="Y3061" s="22">
        <f>IF(W3061&lt;0,0.9,LOOKUP(W3061,{0,1950001,3300001,6950001,9000001,18000001,40000001},{0.84895,0.7979,0.6958,0.66517,0.56307,0.4916,0.44055}))</f>
        <v/>
      </c>
      <c r="Z3061" s="22">
        <f>IF(X3061&lt;0,0.9,LOOKUP(X3061,{0,1950001,3300001,6950001,9000001,18000001,40000001},{0.84895,0.7979,0.6958,0.66517,0.56307,0.4916,0.44055}))</f>
        <v/>
      </c>
      <c r="AA3061" s="22">
        <f>IF(W3061&lt;0,0,CHOOSE(MATCH(W3061,{0,1950001,3300001,6950001,9000001},1),5.105/84.895,10.21/79.79,20.42/69.58,23.483/66.517,33.693/56.307))</f>
        <v/>
      </c>
      <c r="AB3061" s="21">
        <f>IF(C3061&lt;=2000,0,(MIN(C3061,ROUNDDOWN(F3061*0.3,0))-2000)*0.1)</f>
        <v/>
      </c>
      <c r="AC3061" s="21">
        <f>IF(C3061&lt;=2000,0,MIN((C3061-2000)*Y3061,(R3061+S3061)*0.2))</f>
        <v/>
      </c>
      <c r="AD3061" s="21">
        <f>IF(C3061&lt;=2000,0,MIN((C3061-2000)*Z3061,(T3061+U3061)*0.2))</f>
        <v/>
      </c>
      <c r="AE3061" s="21">
        <f>AC3061*AA3061</f>
        <v/>
      </c>
      <c r="AF3061" s="21">
        <f>ROUNDDOWN(R3061,-2)+ROUNDDOWN(S3061,-2)</f>
        <v/>
      </c>
      <c r="AG3061" s="21">
        <f>ROUNDDOWN(MAX(0,R3061-(AB3061+AC3061+AE3061)*0.6),-2)+ROUNDDOWN(MAX(0,S3061-(AB3061+AC3061+AE3061)*0.4),-2)</f>
        <v/>
      </c>
      <c r="AH3061" s="21">
        <f>ROUNDDOWN(MAX(0,T3061-(AB3061+AD3061)*0.6),-2)+ROUNDDOWN(MAX(0,U3061-(AB3061+AD3061)*0.4),-2)</f>
        <v/>
      </c>
      <c r="AI3061" s="21">
        <f>ROUNDDOWN(T3061,-2)+ROUNDDOWN(U3061,-2)</f>
        <v/>
      </c>
      <c r="AJ3061" s="21">
        <f>M3061+AF3061</f>
        <v/>
      </c>
      <c r="AK3061" s="21">
        <f>M3061+AG3061</f>
        <v/>
      </c>
      <c r="AL3061" s="21">
        <f>N3061+AH3061</f>
        <v/>
      </c>
      <c r="AM3061" s="21">
        <f>O3061+AI3061</f>
        <v/>
      </c>
      <c r="AN3061" s="21">
        <f>N3061+AI3061</f>
        <v/>
      </c>
      <c r="AO3061" s="21">
        <f>ROUNDDOWN((R3061+S3061)*0.2/Y3061+2000,0)</f>
        <v/>
      </c>
      <c r="AP3061" s="21">
        <f>ROUNDDOWN((T3061+U3061)*0.2/Z3061+2000,0)</f>
        <v/>
      </c>
      <c r="AQ3061" s="21">
        <f>AL3061-AK3061</f>
        <v/>
      </c>
      <c r="AR3061" s="21">
        <f>AM3061-AK3061</f>
        <v/>
      </c>
      <c r="AS3061" s="21">
        <f>AM3061-AL3061</f>
        <v/>
      </c>
      <c r="AT3061" s="21">
        <f>AK3061+C3061-AJ3061</f>
        <v/>
      </c>
      <c r="AU3061" s="21">
        <f>AL3061+C3061-AM3061</f>
        <v/>
      </c>
      <c r="AV3061" s="21">
        <f>AN3061+C3061-AM3061</f>
        <v/>
      </c>
    </row>
    <row r="3062">
      <c r="A3062" t="inlineStr">
        <is>
          <t>1万円刻み</t>
        </is>
      </c>
      <c r="B3062" s="21">
        <f>'5_1万円刻み'!$A$1299</f>
        <v/>
      </c>
      <c r="C3062" s="21">
        <f>AO3062</f>
        <v/>
      </c>
      <c r="D3062" s="21" t="n">
        <v>0</v>
      </c>
      <c r="E3062" s="21">
        <f>ROUND(MIN(B3062/12,650000)*12*0.0915+MIN(B3062/12,1390000)*12*(0.0504+0)+B3062*0.005,0)</f>
        <v/>
      </c>
      <c r="F3062" s="21">
        <f>IF(B3062&lt;741000,0,IF(B3062&lt;2191000,B3062-740000,IF(B3062&lt;2193000,1451000,IF(B3062&lt;2196000,1453000,IF(B3062&lt;2200000,1456000,IF(B3062&lt;3600000,ROUND(ROUNDDOWN(B3062/4,-3)*2.8,0)-80000,IF(B3062&lt;6600000,ROUND(ROUNDDOWN(B3062/4,-3)*3.2,0)-440000,IF(B3062&lt;8500000,ROUNDDOWN(B3062*0.9,0)-1100000,B3062-1950000))))))))</f>
        <v/>
      </c>
      <c r="G3062" s="21">
        <f>IF(F3062&gt;23500000,NA(),IF(F3062&lt;=4890000,1040000,IF(F3062&lt;=6550000,670000,620000)))</f>
        <v/>
      </c>
      <c r="H3062" s="21">
        <f>IF(D3062&lt;=0,0,MAX(0,MIN(2000000,D3062-MIN(100000,ROUNDDOWN(F3062*0.05,0)))))</f>
        <v/>
      </c>
      <c r="I3062" s="21">
        <f>IF(C3062&lt;=2000,0,MIN(C3062,ROUNDDOWN(F3062*0.4,0))-2000)</f>
        <v/>
      </c>
      <c r="J3062" s="21">
        <f>MAX(0,ROUNDDOWN(F3062-E3062-G3062,-3))</f>
        <v/>
      </c>
      <c r="K3062" s="21">
        <f>MAX(0,ROUNDDOWN(F3062-E3062-G3062-H3062-I3062,-3))</f>
        <v/>
      </c>
      <c r="L3062" s="21">
        <f>MAX(0,ROUNDDOWN(F3062-E3062-G3062-H3062,-3))</f>
        <v/>
      </c>
      <c r="M3062" s="21">
        <f>IF(J3062&lt;=0,0,ROUNDDOWN((J3062*LOOKUP(J3062,{0,1950001,3300001,6950001,9000001,18000001,40000001},{0.05,0.1,0.2,0.23,0.33,0.4,0.45})-LOOKUP(J3062,{0,1950001,3300001,6950001,9000001,18000001,40000001},{0,97500,427500,636000,1536000,2796000,4796000}))*1.021,-2))</f>
        <v/>
      </c>
      <c r="N3062" s="21">
        <f>IF(K3062&lt;=0,0,ROUNDDOWN((K3062*LOOKUP(K3062,{0,1950001,3300001,6950001,9000001,18000001,40000001},{0.05,0.1,0.2,0.23,0.33,0.4,0.45})-LOOKUP(K3062,{0,1950001,3300001,6950001,9000001,18000001,40000001},{0,97500,427500,636000,1536000,2796000,4796000}))*1.021,-2))</f>
        <v/>
      </c>
      <c r="O3062" s="21">
        <f>IF(L3062&lt;=0,0,ROUNDDOWN((L3062*LOOKUP(L3062,{0,1950001,3300001,6950001,9000001,18000001,40000001},{0.05,0.1,0.2,0.23,0.33,0.4,0.45})-LOOKUP(L3062,{0,1950001,3300001,6950001,9000001,18000001,40000001},{0,97500,427500,636000,1536000,2796000,4796000}))*1.021,-2))</f>
        <v/>
      </c>
      <c r="P3062" s="21">
        <f>MAX(0,ROUNDDOWN(F3062-E3062-430000,-3))</f>
        <v/>
      </c>
      <c r="Q3062" s="21">
        <f>MAX(0,ROUNDDOWN(F3062-E3062-430000-H3062,-3))</f>
        <v/>
      </c>
      <c r="R3062" s="21">
        <f>IF(F3062&lt;=450000,0,MAX(0,P3062*0.06-MIN(50000,P3062)*0.03))</f>
        <v/>
      </c>
      <c r="S3062" s="21">
        <f>IF(F3062&lt;=450000,0,MAX(0,P3062*0.04-MIN(50000,P3062)*0.02))</f>
        <v/>
      </c>
      <c r="T3062" s="21">
        <f>IF(F3062&lt;=450000,0,MAX(0,Q3062*0.06-MIN(50000,Q3062)*0.03))</f>
        <v/>
      </c>
      <c r="U3062" s="21">
        <f>IF(F3062&lt;=450000,0,MAX(0,Q3062*0.04-MIN(50000,Q3062)*0.02))</f>
        <v/>
      </c>
      <c r="V3062" s="21">
        <f>50000+MAX(0,G3062-480000)</f>
        <v/>
      </c>
      <c r="W3062" s="21">
        <f>P3062-V3062</f>
        <v/>
      </c>
      <c r="X3062" s="21">
        <f>Q3062-V3062</f>
        <v/>
      </c>
      <c r="Y3062" s="22">
        <f>IF(W3062&lt;0,0.9,LOOKUP(W3062,{0,1950001,3300001,6950001,9000001,18000001,40000001},{0.84895,0.7979,0.6958,0.66517,0.56307,0.4916,0.44055}))</f>
        <v/>
      </c>
      <c r="Z3062" s="22">
        <f>IF(X3062&lt;0,0.9,LOOKUP(X3062,{0,1950001,3300001,6950001,9000001,18000001,40000001},{0.84895,0.7979,0.6958,0.66517,0.56307,0.4916,0.44055}))</f>
        <v/>
      </c>
      <c r="AA3062" s="22">
        <f>IF(W3062&lt;0,0,CHOOSE(MATCH(W3062,{0,1950001,3300001,6950001,9000001},1),5.105/84.895,10.21/79.79,20.42/69.58,23.483/66.517,33.693/56.307))</f>
        <v/>
      </c>
      <c r="AB3062" s="21">
        <f>IF(C3062&lt;=2000,0,(MIN(C3062,ROUNDDOWN(F3062*0.3,0))-2000)*0.1)</f>
        <v/>
      </c>
      <c r="AC3062" s="21">
        <f>IF(C3062&lt;=2000,0,MIN((C3062-2000)*Y3062,(R3062+S3062)*0.2))</f>
        <v/>
      </c>
      <c r="AD3062" s="21">
        <f>IF(C3062&lt;=2000,0,MIN((C3062-2000)*Z3062,(T3062+U3062)*0.2))</f>
        <v/>
      </c>
      <c r="AE3062" s="21">
        <f>AC3062*AA3062</f>
        <v/>
      </c>
      <c r="AF3062" s="21">
        <f>ROUNDDOWN(R3062,-2)+ROUNDDOWN(S3062,-2)</f>
        <v/>
      </c>
      <c r="AG3062" s="21">
        <f>ROUNDDOWN(MAX(0,R3062-(AB3062+AC3062+AE3062)*0.6),-2)+ROUNDDOWN(MAX(0,S3062-(AB3062+AC3062+AE3062)*0.4),-2)</f>
        <v/>
      </c>
      <c r="AH3062" s="21">
        <f>ROUNDDOWN(MAX(0,T3062-(AB3062+AD3062)*0.6),-2)+ROUNDDOWN(MAX(0,U3062-(AB3062+AD3062)*0.4),-2)</f>
        <v/>
      </c>
      <c r="AI3062" s="21">
        <f>ROUNDDOWN(T3062,-2)+ROUNDDOWN(U3062,-2)</f>
        <v/>
      </c>
      <c r="AJ3062" s="21">
        <f>M3062+AF3062</f>
        <v/>
      </c>
      <c r="AK3062" s="21">
        <f>M3062+AG3062</f>
        <v/>
      </c>
      <c r="AL3062" s="21">
        <f>N3062+AH3062</f>
        <v/>
      </c>
      <c r="AM3062" s="21">
        <f>O3062+AI3062</f>
        <v/>
      </c>
      <c r="AN3062" s="21">
        <f>N3062+AI3062</f>
        <v/>
      </c>
      <c r="AO3062" s="21">
        <f>ROUNDDOWN((R3062+S3062)*0.2/Y3062+2000,0)</f>
        <v/>
      </c>
      <c r="AP3062" s="21">
        <f>ROUNDDOWN((T3062+U3062)*0.2/Z3062+2000,0)</f>
        <v/>
      </c>
      <c r="AQ3062" s="21">
        <f>AL3062-AK3062</f>
        <v/>
      </c>
      <c r="AR3062" s="21">
        <f>AM3062-AK3062</f>
        <v/>
      </c>
      <c r="AS3062" s="21">
        <f>AM3062-AL3062</f>
        <v/>
      </c>
      <c r="AT3062" s="21">
        <f>AK3062+C3062-AJ3062</f>
        <v/>
      </c>
      <c r="AU3062" s="21">
        <f>AL3062+C3062-AM3062</f>
        <v/>
      </c>
      <c r="AV3062" s="21">
        <f>AN3062+C3062-AM3062</f>
        <v/>
      </c>
    </row>
    <row r="3063">
      <c r="A3063" t="inlineStr">
        <is>
          <t>1万円刻み</t>
        </is>
      </c>
      <c r="B3063" s="21">
        <f>'5_1万円刻み'!$A$1300</f>
        <v/>
      </c>
      <c r="C3063" s="21">
        <f>AO3063</f>
        <v/>
      </c>
      <c r="D3063" s="21" t="n">
        <v>0</v>
      </c>
      <c r="E3063" s="21">
        <f>ROUND(MIN(B3063/12,650000)*12*0.0915+MIN(B3063/12,1390000)*12*(0.0504+0)+B3063*0.005,0)</f>
        <v/>
      </c>
      <c r="F3063" s="21">
        <f>IF(B3063&lt;741000,0,IF(B3063&lt;2191000,B3063-740000,IF(B3063&lt;2193000,1451000,IF(B3063&lt;2196000,1453000,IF(B3063&lt;2200000,1456000,IF(B3063&lt;3600000,ROUND(ROUNDDOWN(B3063/4,-3)*2.8,0)-80000,IF(B3063&lt;6600000,ROUND(ROUNDDOWN(B3063/4,-3)*3.2,0)-440000,IF(B3063&lt;8500000,ROUNDDOWN(B3063*0.9,0)-1100000,B3063-1950000))))))))</f>
        <v/>
      </c>
      <c r="G3063" s="21">
        <f>IF(F3063&gt;23500000,NA(),IF(F3063&lt;=4890000,1040000,IF(F3063&lt;=6550000,670000,620000)))</f>
        <v/>
      </c>
      <c r="H3063" s="21">
        <f>IF(D3063&lt;=0,0,MAX(0,MIN(2000000,D3063-MIN(100000,ROUNDDOWN(F3063*0.05,0)))))</f>
        <v/>
      </c>
      <c r="I3063" s="21">
        <f>IF(C3063&lt;=2000,0,MIN(C3063,ROUNDDOWN(F3063*0.4,0))-2000)</f>
        <v/>
      </c>
      <c r="J3063" s="21">
        <f>MAX(0,ROUNDDOWN(F3063-E3063-G3063,-3))</f>
        <v/>
      </c>
      <c r="K3063" s="21">
        <f>MAX(0,ROUNDDOWN(F3063-E3063-G3063-H3063-I3063,-3))</f>
        <v/>
      </c>
      <c r="L3063" s="21">
        <f>MAX(0,ROUNDDOWN(F3063-E3063-G3063-H3063,-3))</f>
        <v/>
      </c>
      <c r="M3063" s="21">
        <f>IF(J3063&lt;=0,0,ROUNDDOWN((J3063*LOOKUP(J3063,{0,1950001,3300001,6950001,9000001,18000001,40000001},{0.05,0.1,0.2,0.23,0.33,0.4,0.45})-LOOKUP(J3063,{0,1950001,3300001,6950001,9000001,18000001,40000001},{0,97500,427500,636000,1536000,2796000,4796000}))*1.021,-2))</f>
        <v/>
      </c>
      <c r="N3063" s="21">
        <f>IF(K3063&lt;=0,0,ROUNDDOWN((K3063*LOOKUP(K3063,{0,1950001,3300001,6950001,9000001,18000001,40000001},{0.05,0.1,0.2,0.23,0.33,0.4,0.45})-LOOKUP(K3063,{0,1950001,3300001,6950001,9000001,18000001,40000001},{0,97500,427500,636000,1536000,2796000,4796000}))*1.021,-2))</f>
        <v/>
      </c>
      <c r="O3063" s="21">
        <f>IF(L3063&lt;=0,0,ROUNDDOWN((L3063*LOOKUP(L3063,{0,1950001,3300001,6950001,9000001,18000001,40000001},{0.05,0.1,0.2,0.23,0.33,0.4,0.45})-LOOKUP(L3063,{0,1950001,3300001,6950001,9000001,18000001,40000001},{0,97500,427500,636000,1536000,2796000,4796000}))*1.021,-2))</f>
        <v/>
      </c>
      <c r="P3063" s="21">
        <f>MAX(0,ROUNDDOWN(F3063-E3063-430000,-3))</f>
        <v/>
      </c>
      <c r="Q3063" s="21">
        <f>MAX(0,ROUNDDOWN(F3063-E3063-430000-H3063,-3))</f>
        <v/>
      </c>
      <c r="R3063" s="21">
        <f>IF(F3063&lt;=450000,0,MAX(0,P3063*0.06-MIN(50000,P3063)*0.03))</f>
        <v/>
      </c>
      <c r="S3063" s="21">
        <f>IF(F3063&lt;=450000,0,MAX(0,P3063*0.04-MIN(50000,P3063)*0.02))</f>
        <v/>
      </c>
      <c r="T3063" s="21">
        <f>IF(F3063&lt;=450000,0,MAX(0,Q3063*0.06-MIN(50000,Q3063)*0.03))</f>
        <v/>
      </c>
      <c r="U3063" s="21">
        <f>IF(F3063&lt;=450000,0,MAX(0,Q3063*0.04-MIN(50000,Q3063)*0.02))</f>
        <v/>
      </c>
      <c r="V3063" s="21">
        <f>50000+MAX(0,G3063-480000)</f>
        <v/>
      </c>
      <c r="W3063" s="21">
        <f>P3063-V3063</f>
        <v/>
      </c>
      <c r="X3063" s="21">
        <f>Q3063-V3063</f>
        <v/>
      </c>
      <c r="Y3063" s="22">
        <f>IF(W3063&lt;0,0.9,LOOKUP(W3063,{0,1950001,3300001,6950001,9000001,18000001,40000001},{0.84895,0.7979,0.6958,0.66517,0.56307,0.4916,0.44055}))</f>
        <v/>
      </c>
      <c r="Z3063" s="22">
        <f>IF(X3063&lt;0,0.9,LOOKUP(X3063,{0,1950001,3300001,6950001,9000001,18000001,40000001},{0.84895,0.7979,0.6958,0.66517,0.56307,0.4916,0.44055}))</f>
        <v/>
      </c>
      <c r="AA3063" s="22">
        <f>IF(W3063&lt;0,0,CHOOSE(MATCH(W3063,{0,1950001,3300001,6950001,9000001},1),5.105/84.895,10.21/79.79,20.42/69.58,23.483/66.517,33.693/56.307))</f>
        <v/>
      </c>
      <c r="AB3063" s="21">
        <f>IF(C3063&lt;=2000,0,(MIN(C3063,ROUNDDOWN(F3063*0.3,0))-2000)*0.1)</f>
        <v/>
      </c>
      <c r="AC3063" s="21">
        <f>IF(C3063&lt;=2000,0,MIN((C3063-2000)*Y3063,(R3063+S3063)*0.2))</f>
        <v/>
      </c>
      <c r="AD3063" s="21">
        <f>IF(C3063&lt;=2000,0,MIN((C3063-2000)*Z3063,(T3063+U3063)*0.2))</f>
        <v/>
      </c>
      <c r="AE3063" s="21">
        <f>AC3063*AA3063</f>
        <v/>
      </c>
      <c r="AF3063" s="21">
        <f>ROUNDDOWN(R3063,-2)+ROUNDDOWN(S3063,-2)</f>
        <v/>
      </c>
      <c r="AG3063" s="21">
        <f>ROUNDDOWN(MAX(0,R3063-(AB3063+AC3063+AE3063)*0.6),-2)+ROUNDDOWN(MAX(0,S3063-(AB3063+AC3063+AE3063)*0.4),-2)</f>
        <v/>
      </c>
      <c r="AH3063" s="21">
        <f>ROUNDDOWN(MAX(0,T3063-(AB3063+AD3063)*0.6),-2)+ROUNDDOWN(MAX(0,U3063-(AB3063+AD3063)*0.4),-2)</f>
        <v/>
      </c>
      <c r="AI3063" s="21">
        <f>ROUNDDOWN(T3063,-2)+ROUNDDOWN(U3063,-2)</f>
        <v/>
      </c>
      <c r="AJ3063" s="21">
        <f>M3063+AF3063</f>
        <v/>
      </c>
      <c r="AK3063" s="21">
        <f>M3063+AG3063</f>
        <v/>
      </c>
      <c r="AL3063" s="21">
        <f>N3063+AH3063</f>
        <v/>
      </c>
      <c r="AM3063" s="21">
        <f>O3063+AI3063</f>
        <v/>
      </c>
      <c r="AN3063" s="21">
        <f>N3063+AI3063</f>
        <v/>
      </c>
      <c r="AO3063" s="21">
        <f>ROUNDDOWN((R3063+S3063)*0.2/Y3063+2000,0)</f>
        <v/>
      </c>
      <c r="AP3063" s="21">
        <f>ROUNDDOWN((T3063+U3063)*0.2/Z3063+2000,0)</f>
        <v/>
      </c>
      <c r="AQ3063" s="21">
        <f>AL3063-AK3063</f>
        <v/>
      </c>
      <c r="AR3063" s="21">
        <f>AM3063-AK3063</f>
        <v/>
      </c>
      <c r="AS3063" s="21">
        <f>AM3063-AL3063</f>
        <v/>
      </c>
      <c r="AT3063" s="21">
        <f>AK3063+C3063-AJ3063</f>
        <v/>
      </c>
      <c r="AU3063" s="21">
        <f>AL3063+C3063-AM3063</f>
        <v/>
      </c>
      <c r="AV3063" s="21">
        <f>AN3063+C3063-AM3063</f>
        <v/>
      </c>
    </row>
    <row r="3064">
      <c r="A3064" t="inlineStr">
        <is>
          <t>1万円刻み</t>
        </is>
      </c>
      <c r="B3064" s="21">
        <f>'5_1万円刻み'!$A$1301</f>
        <v/>
      </c>
      <c r="C3064" s="21">
        <f>AO3064</f>
        <v/>
      </c>
      <c r="D3064" s="21" t="n">
        <v>0</v>
      </c>
      <c r="E3064" s="21">
        <f>ROUND(MIN(B3064/12,650000)*12*0.0915+MIN(B3064/12,1390000)*12*(0.0504+0)+B3064*0.005,0)</f>
        <v/>
      </c>
      <c r="F3064" s="21">
        <f>IF(B3064&lt;741000,0,IF(B3064&lt;2191000,B3064-740000,IF(B3064&lt;2193000,1451000,IF(B3064&lt;2196000,1453000,IF(B3064&lt;2200000,1456000,IF(B3064&lt;3600000,ROUND(ROUNDDOWN(B3064/4,-3)*2.8,0)-80000,IF(B3064&lt;6600000,ROUND(ROUNDDOWN(B3064/4,-3)*3.2,0)-440000,IF(B3064&lt;8500000,ROUNDDOWN(B3064*0.9,0)-1100000,B3064-1950000))))))))</f>
        <v/>
      </c>
      <c r="G3064" s="21">
        <f>IF(F3064&gt;23500000,NA(),IF(F3064&lt;=4890000,1040000,IF(F3064&lt;=6550000,670000,620000)))</f>
        <v/>
      </c>
      <c r="H3064" s="21">
        <f>IF(D3064&lt;=0,0,MAX(0,MIN(2000000,D3064-MIN(100000,ROUNDDOWN(F3064*0.05,0)))))</f>
        <v/>
      </c>
      <c r="I3064" s="21">
        <f>IF(C3064&lt;=2000,0,MIN(C3064,ROUNDDOWN(F3064*0.4,0))-2000)</f>
        <v/>
      </c>
      <c r="J3064" s="21">
        <f>MAX(0,ROUNDDOWN(F3064-E3064-G3064,-3))</f>
        <v/>
      </c>
      <c r="K3064" s="21">
        <f>MAX(0,ROUNDDOWN(F3064-E3064-G3064-H3064-I3064,-3))</f>
        <v/>
      </c>
      <c r="L3064" s="21">
        <f>MAX(0,ROUNDDOWN(F3064-E3064-G3064-H3064,-3))</f>
        <v/>
      </c>
      <c r="M3064" s="21">
        <f>IF(J3064&lt;=0,0,ROUNDDOWN((J3064*LOOKUP(J3064,{0,1950001,3300001,6950001,9000001,18000001,40000001},{0.05,0.1,0.2,0.23,0.33,0.4,0.45})-LOOKUP(J3064,{0,1950001,3300001,6950001,9000001,18000001,40000001},{0,97500,427500,636000,1536000,2796000,4796000}))*1.021,-2))</f>
        <v/>
      </c>
      <c r="N3064" s="21">
        <f>IF(K3064&lt;=0,0,ROUNDDOWN((K3064*LOOKUP(K3064,{0,1950001,3300001,6950001,9000001,18000001,40000001},{0.05,0.1,0.2,0.23,0.33,0.4,0.45})-LOOKUP(K3064,{0,1950001,3300001,6950001,9000001,18000001,40000001},{0,97500,427500,636000,1536000,2796000,4796000}))*1.021,-2))</f>
        <v/>
      </c>
      <c r="O3064" s="21">
        <f>IF(L3064&lt;=0,0,ROUNDDOWN((L3064*LOOKUP(L3064,{0,1950001,3300001,6950001,9000001,18000001,40000001},{0.05,0.1,0.2,0.23,0.33,0.4,0.45})-LOOKUP(L3064,{0,1950001,3300001,6950001,9000001,18000001,40000001},{0,97500,427500,636000,1536000,2796000,4796000}))*1.021,-2))</f>
        <v/>
      </c>
      <c r="P3064" s="21">
        <f>MAX(0,ROUNDDOWN(F3064-E3064-430000,-3))</f>
        <v/>
      </c>
      <c r="Q3064" s="21">
        <f>MAX(0,ROUNDDOWN(F3064-E3064-430000-H3064,-3))</f>
        <v/>
      </c>
      <c r="R3064" s="21">
        <f>IF(F3064&lt;=450000,0,MAX(0,P3064*0.06-MIN(50000,P3064)*0.03))</f>
        <v/>
      </c>
      <c r="S3064" s="21">
        <f>IF(F3064&lt;=450000,0,MAX(0,P3064*0.04-MIN(50000,P3064)*0.02))</f>
        <v/>
      </c>
      <c r="T3064" s="21">
        <f>IF(F3064&lt;=450000,0,MAX(0,Q3064*0.06-MIN(50000,Q3064)*0.03))</f>
        <v/>
      </c>
      <c r="U3064" s="21">
        <f>IF(F3064&lt;=450000,0,MAX(0,Q3064*0.04-MIN(50000,Q3064)*0.02))</f>
        <v/>
      </c>
      <c r="V3064" s="21">
        <f>50000+MAX(0,G3064-480000)</f>
        <v/>
      </c>
      <c r="W3064" s="21">
        <f>P3064-V3064</f>
        <v/>
      </c>
      <c r="X3064" s="21">
        <f>Q3064-V3064</f>
        <v/>
      </c>
      <c r="Y3064" s="22">
        <f>IF(W3064&lt;0,0.9,LOOKUP(W3064,{0,1950001,3300001,6950001,9000001,18000001,40000001},{0.84895,0.7979,0.6958,0.66517,0.56307,0.4916,0.44055}))</f>
        <v/>
      </c>
      <c r="Z3064" s="22">
        <f>IF(X3064&lt;0,0.9,LOOKUP(X3064,{0,1950001,3300001,6950001,9000001,18000001,40000001},{0.84895,0.7979,0.6958,0.66517,0.56307,0.4916,0.44055}))</f>
        <v/>
      </c>
      <c r="AA3064" s="22">
        <f>IF(W3064&lt;0,0,CHOOSE(MATCH(W3064,{0,1950001,3300001,6950001,9000001},1),5.105/84.895,10.21/79.79,20.42/69.58,23.483/66.517,33.693/56.307))</f>
        <v/>
      </c>
      <c r="AB3064" s="21">
        <f>IF(C3064&lt;=2000,0,(MIN(C3064,ROUNDDOWN(F3064*0.3,0))-2000)*0.1)</f>
        <v/>
      </c>
      <c r="AC3064" s="21">
        <f>IF(C3064&lt;=2000,0,MIN((C3064-2000)*Y3064,(R3064+S3064)*0.2))</f>
        <v/>
      </c>
      <c r="AD3064" s="21">
        <f>IF(C3064&lt;=2000,0,MIN((C3064-2000)*Z3064,(T3064+U3064)*0.2))</f>
        <v/>
      </c>
      <c r="AE3064" s="21">
        <f>AC3064*AA3064</f>
        <v/>
      </c>
      <c r="AF3064" s="21">
        <f>ROUNDDOWN(R3064,-2)+ROUNDDOWN(S3064,-2)</f>
        <v/>
      </c>
      <c r="AG3064" s="21">
        <f>ROUNDDOWN(MAX(0,R3064-(AB3064+AC3064+AE3064)*0.6),-2)+ROUNDDOWN(MAX(0,S3064-(AB3064+AC3064+AE3064)*0.4),-2)</f>
        <v/>
      </c>
      <c r="AH3064" s="21">
        <f>ROUNDDOWN(MAX(0,T3064-(AB3064+AD3064)*0.6),-2)+ROUNDDOWN(MAX(0,U3064-(AB3064+AD3064)*0.4),-2)</f>
        <v/>
      </c>
      <c r="AI3064" s="21">
        <f>ROUNDDOWN(T3064,-2)+ROUNDDOWN(U3064,-2)</f>
        <v/>
      </c>
      <c r="AJ3064" s="21">
        <f>M3064+AF3064</f>
        <v/>
      </c>
      <c r="AK3064" s="21">
        <f>M3064+AG3064</f>
        <v/>
      </c>
      <c r="AL3064" s="21">
        <f>N3064+AH3064</f>
        <v/>
      </c>
      <c r="AM3064" s="21">
        <f>O3064+AI3064</f>
        <v/>
      </c>
      <c r="AN3064" s="21">
        <f>N3064+AI3064</f>
        <v/>
      </c>
      <c r="AO3064" s="21">
        <f>ROUNDDOWN((R3064+S3064)*0.2/Y3064+2000,0)</f>
        <v/>
      </c>
      <c r="AP3064" s="21">
        <f>ROUNDDOWN((T3064+U3064)*0.2/Z3064+2000,0)</f>
        <v/>
      </c>
      <c r="AQ3064" s="21">
        <f>AL3064-AK3064</f>
        <v/>
      </c>
      <c r="AR3064" s="21">
        <f>AM3064-AK3064</f>
        <v/>
      </c>
      <c r="AS3064" s="21">
        <f>AM3064-AL3064</f>
        <v/>
      </c>
      <c r="AT3064" s="21">
        <f>AK3064+C3064-AJ3064</f>
        <v/>
      </c>
      <c r="AU3064" s="21">
        <f>AL3064+C3064-AM3064</f>
        <v/>
      </c>
      <c r="AV3064" s="21">
        <f>AN3064+C3064-AM3064</f>
        <v/>
      </c>
    </row>
    <row r="3065">
      <c r="A3065" t="inlineStr">
        <is>
          <t>1万円刻み</t>
        </is>
      </c>
      <c r="B3065" s="21">
        <f>'5_1万円刻み'!$A$1302</f>
        <v/>
      </c>
      <c r="C3065" s="21">
        <f>AO3065</f>
        <v/>
      </c>
      <c r="D3065" s="21" t="n">
        <v>0</v>
      </c>
      <c r="E3065" s="21">
        <f>ROUND(MIN(B3065/12,650000)*12*0.0915+MIN(B3065/12,1390000)*12*(0.0504+0)+B3065*0.005,0)</f>
        <v/>
      </c>
      <c r="F3065" s="21">
        <f>IF(B3065&lt;741000,0,IF(B3065&lt;2191000,B3065-740000,IF(B3065&lt;2193000,1451000,IF(B3065&lt;2196000,1453000,IF(B3065&lt;2200000,1456000,IF(B3065&lt;3600000,ROUND(ROUNDDOWN(B3065/4,-3)*2.8,0)-80000,IF(B3065&lt;6600000,ROUND(ROUNDDOWN(B3065/4,-3)*3.2,0)-440000,IF(B3065&lt;8500000,ROUNDDOWN(B3065*0.9,0)-1100000,B3065-1950000))))))))</f>
        <v/>
      </c>
      <c r="G3065" s="21">
        <f>IF(F3065&gt;23500000,NA(),IF(F3065&lt;=4890000,1040000,IF(F3065&lt;=6550000,670000,620000)))</f>
        <v/>
      </c>
      <c r="H3065" s="21">
        <f>IF(D3065&lt;=0,0,MAX(0,MIN(2000000,D3065-MIN(100000,ROUNDDOWN(F3065*0.05,0)))))</f>
        <v/>
      </c>
      <c r="I3065" s="21">
        <f>IF(C3065&lt;=2000,0,MIN(C3065,ROUNDDOWN(F3065*0.4,0))-2000)</f>
        <v/>
      </c>
      <c r="J3065" s="21">
        <f>MAX(0,ROUNDDOWN(F3065-E3065-G3065,-3))</f>
        <v/>
      </c>
      <c r="K3065" s="21">
        <f>MAX(0,ROUNDDOWN(F3065-E3065-G3065-H3065-I3065,-3))</f>
        <v/>
      </c>
      <c r="L3065" s="21">
        <f>MAX(0,ROUNDDOWN(F3065-E3065-G3065-H3065,-3))</f>
        <v/>
      </c>
      <c r="M3065" s="21">
        <f>IF(J3065&lt;=0,0,ROUNDDOWN((J3065*LOOKUP(J3065,{0,1950001,3300001,6950001,9000001,18000001,40000001},{0.05,0.1,0.2,0.23,0.33,0.4,0.45})-LOOKUP(J3065,{0,1950001,3300001,6950001,9000001,18000001,40000001},{0,97500,427500,636000,1536000,2796000,4796000}))*1.021,-2))</f>
        <v/>
      </c>
      <c r="N3065" s="21">
        <f>IF(K3065&lt;=0,0,ROUNDDOWN((K3065*LOOKUP(K3065,{0,1950001,3300001,6950001,9000001,18000001,40000001},{0.05,0.1,0.2,0.23,0.33,0.4,0.45})-LOOKUP(K3065,{0,1950001,3300001,6950001,9000001,18000001,40000001},{0,97500,427500,636000,1536000,2796000,4796000}))*1.021,-2))</f>
        <v/>
      </c>
      <c r="O3065" s="21">
        <f>IF(L3065&lt;=0,0,ROUNDDOWN((L3065*LOOKUP(L3065,{0,1950001,3300001,6950001,9000001,18000001,40000001},{0.05,0.1,0.2,0.23,0.33,0.4,0.45})-LOOKUP(L3065,{0,1950001,3300001,6950001,9000001,18000001,40000001},{0,97500,427500,636000,1536000,2796000,4796000}))*1.021,-2))</f>
        <v/>
      </c>
      <c r="P3065" s="21">
        <f>MAX(0,ROUNDDOWN(F3065-E3065-430000,-3))</f>
        <v/>
      </c>
      <c r="Q3065" s="21">
        <f>MAX(0,ROUNDDOWN(F3065-E3065-430000-H3065,-3))</f>
        <v/>
      </c>
      <c r="R3065" s="21">
        <f>IF(F3065&lt;=450000,0,MAX(0,P3065*0.06-MIN(50000,P3065)*0.03))</f>
        <v/>
      </c>
      <c r="S3065" s="21">
        <f>IF(F3065&lt;=450000,0,MAX(0,P3065*0.04-MIN(50000,P3065)*0.02))</f>
        <v/>
      </c>
      <c r="T3065" s="21">
        <f>IF(F3065&lt;=450000,0,MAX(0,Q3065*0.06-MIN(50000,Q3065)*0.03))</f>
        <v/>
      </c>
      <c r="U3065" s="21">
        <f>IF(F3065&lt;=450000,0,MAX(0,Q3065*0.04-MIN(50000,Q3065)*0.02))</f>
        <v/>
      </c>
      <c r="V3065" s="21">
        <f>50000+MAX(0,G3065-480000)</f>
        <v/>
      </c>
      <c r="W3065" s="21">
        <f>P3065-V3065</f>
        <v/>
      </c>
      <c r="X3065" s="21">
        <f>Q3065-V3065</f>
        <v/>
      </c>
      <c r="Y3065" s="22">
        <f>IF(W3065&lt;0,0.9,LOOKUP(W3065,{0,1950001,3300001,6950001,9000001,18000001,40000001},{0.84895,0.7979,0.6958,0.66517,0.56307,0.4916,0.44055}))</f>
        <v/>
      </c>
      <c r="Z3065" s="22">
        <f>IF(X3065&lt;0,0.9,LOOKUP(X3065,{0,1950001,3300001,6950001,9000001,18000001,40000001},{0.84895,0.7979,0.6958,0.66517,0.56307,0.4916,0.44055}))</f>
        <v/>
      </c>
      <c r="AA3065" s="22">
        <f>IF(W3065&lt;0,0,CHOOSE(MATCH(W3065,{0,1950001,3300001,6950001,9000001},1),5.105/84.895,10.21/79.79,20.42/69.58,23.483/66.517,33.693/56.307))</f>
        <v/>
      </c>
      <c r="AB3065" s="21">
        <f>IF(C3065&lt;=2000,0,(MIN(C3065,ROUNDDOWN(F3065*0.3,0))-2000)*0.1)</f>
        <v/>
      </c>
      <c r="AC3065" s="21">
        <f>IF(C3065&lt;=2000,0,MIN((C3065-2000)*Y3065,(R3065+S3065)*0.2))</f>
        <v/>
      </c>
      <c r="AD3065" s="21">
        <f>IF(C3065&lt;=2000,0,MIN((C3065-2000)*Z3065,(T3065+U3065)*0.2))</f>
        <v/>
      </c>
      <c r="AE3065" s="21">
        <f>AC3065*AA3065</f>
        <v/>
      </c>
      <c r="AF3065" s="21">
        <f>ROUNDDOWN(R3065,-2)+ROUNDDOWN(S3065,-2)</f>
        <v/>
      </c>
      <c r="AG3065" s="21">
        <f>ROUNDDOWN(MAX(0,R3065-(AB3065+AC3065+AE3065)*0.6),-2)+ROUNDDOWN(MAX(0,S3065-(AB3065+AC3065+AE3065)*0.4),-2)</f>
        <v/>
      </c>
      <c r="AH3065" s="21">
        <f>ROUNDDOWN(MAX(0,T3065-(AB3065+AD3065)*0.6),-2)+ROUNDDOWN(MAX(0,U3065-(AB3065+AD3065)*0.4),-2)</f>
        <v/>
      </c>
      <c r="AI3065" s="21">
        <f>ROUNDDOWN(T3065,-2)+ROUNDDOWN(U3065,-2)</f>
        <v/>
      </c>
      <c r="AJ3065" s="21">
        <f>M3065+AF3065</f>
        <v/>
      </c>
      <c r="AK3065" s="21">
        <f>M3065+AG3065</f>
        <v/>
      </c>
      <c r="AL3065" s="21">
        <f>N3065+AH3065</f>
        <v/>
      </c>
      <c r="AM3065" s="21">
        <f>O3065+AI3065</f>
        <v/>
      </c>
      <c r="AN3065" s="21">
        <f>N3065+AI3065</f>
        <v/>
      </c>
      <c r="AO3065" s="21">
        <f>ROUNDDOWN((R3065+S3065)*0.2/Y3065+2000,0)</f>
        <v/>
      </c>
      <c r="AP3065" s="21">
        <f>ROUNDDOWN((T3065+U3065)*0.2/Z3065+2000,0)</f>
        <v/>
      </c>
      <c r="AQ3065" s="21">
        <f>AL3065-AK3065</f>
        <v/>
      </c>
      <c r="AR3065" s="21">
        <f>AM3065-AK3065</f>
        <v/>
      </c>
      <c r="AS3065" s="21">
        <f>AM3065-AL3065</f>
        <v/>
      </c>
      <c r="AT3065" s="21">
        <f>AK3065+C3065-AJ3065</f>
        <v/>
      </c>
      <c r="AU3065" s="21">
        <f>AL3065+C3065-AM3065</f>
        <v/>
      </c>
      <c r="AV3065" s="21">
        <f>AN3065+C3065-AM3065</f>
        <v/>
      </c>
    </row>
    <row r="3066">
      <c r="A3066" t="inlineStr">
        <is>
          <t>1万円刻み</t>
        </is>
      </c>
      <c r="B3066" s="21">
        <f>'5_1万円刻み'!$A$1303</f>
        <v/>
      </c>
      <c r="C3066" s="21">
        <f>AO3066</f>
        <v/>
      </c>
      <c r="D3066" s="21" t="n">
        <v>0</v>
      </c>
      <c r="E3066" s="21">
        <f>ROUND(MIN(B3066/12,650000)*12*0.0915+MIN(B3066/12,1390000)*12*(0.0504+0)+B3066*0.005,0)</f>
        <v/>
      </c>
      <c r="F3066" s="21">
        <f>IF(B3066&lt;741000,0,IF(B3066&lt;2191000,B3066-740000,IF(B3066&lt;2193000,1451000,IF(B3066&lt;2196000,1453000,IF(B3066&lt;2200000,1456000,IF(B3066&lt;3600000,ROUND(ROUNDDOWN(B3066/4,-3)*2.8,0)-80000,IF(B3066&lt;6600000,ROUND(ROUNDDOWN(B3066/4,-3)*3.2,0)-440000,IF(B3066&lt;8500000,ROUNDDOWN(B3066*0.9,0)-1100000,B3066-1950000))))))))</f>
        <v/>
      </c>
      <c r="G3066" s="21">
        <f>IF(F3066&gt;23500000,NA(),IF(F3066&lt;=4890000,1040000,IF(F3066&lt;=6550000,670000,620000)))</f>
        <v/>
      </c>
      <c r="H3066" s="21">
        <f>IF(D3066&lt;=0,0,MAX(0,MIN(2000000,D3066-MIN(100000,ROUNDDOWN(F3066*0.05,0)))))</f>
        <v/>
      </c>
      <c r="I3066" s="21">
        <f>IF(C3066&lt;=2000,0,MIN(C3066,ROUNDDOWN(F3066*0.4,0))-2000)</f>
        <v/>
      </c>
      <c r="J3066" s="21">
        <f>MAX(0,ROUNDDOWN(F3066-E3066-G3066,-3))</f>
        <v/>
      </c>
      <c r="K3066" s="21">
        <f>MAX(0,ROUNDDOWN(F3066-E3066-G3066-H3066-I3066,-3))</f>
        <v/>
      </c>
      <c r="L3066" s="21">
        <f>MAX(0,ROUNDDOWN(F3066-E3066-G3066-H3066,-3))</f>
        <v/>
      </c>
      <c r="M3066" s="21">
        <f>IF(J3066&lt;=0,0,ROUNDDOWN((J3066*LOOKUP(J3066,{0,1950001,3300001,6950001,9000001,18000001,40000001},{0.05,0.1,0.2,0.23,0.33,0.4,0.45})-LOOKUP(J3066,{0,1950001,3300001,6950001,9000001,18000001,40000001},{0,97500,427500,636000,1536000,2796000,4796000}))*1.021,-2))</f>
        <v/>
      </c>
      <c r="N3066" s="21">
        <f>IF(K3066&lt;=0,0,ROUNDDOWN((K3066*LOOKUP(K3066,{0,1950001,3300001,6950001,9000001,18000001,40000001},{0.05,0.1,0.2,0.23,0.33,0.4,0.45})-LOOKUP(K3066,{0,1950001,3300001,6950001,9000001,18000001,40000001},{0,97500,427500,636000,1536000,2796000,4796000}))*1.021,-2))</f>
        <v/>
      </c>
      <c r="O3066" s="21">
        <f>IF(L3066&lt;=0,0,ROUNDDOWN((L3066*LOOKUP(L3066,{0,1950001,3300001,6950001,9000001,18000001,40000001},{0.05,0.1,0.2,0.23,0.33,0.4,0.45})-LOOKUP(L3066,{0,1950001,3300001,6950001,9000001,18000001,40000001},{0,97500,427500,636000,1536000,2796000,4796000}))*1.021,-2))</f>
        <v/>
      </c>
      <c r="P3066" s="21">
        <f>MAX(0,ROUNDDOWN(F3066-E3066-430000,-3))</f>
        <v/>
      </c>
      <c r="Q3066" s="21">
        <f>MAX(0,ROUNDDOWN(F3066-E3066-430000-H3066,-3))</f>
        <v/>
      </c>
      <c r="R3066" s="21">
        <f>IF(F3066&lt;=450000,0,MAX(0,P3066*0.06-MIN(50000,P3066)*0.03))</f>
        <v/>
      </c>
      <c r="S3066" s="21">
        <f>IF(F3066&lt;=450000,0,MAX(0,P3066*0.04-MIN(50000,P3066)*0.02))</f>
        <v/>
      </c>
      <c r="T3066" s="21">
        <f>IF(F3066&lt;=450000,0,MAX(0,Q3066*0.06-MIN(50000,Q3066)*0.03))</f>
        <v/>
      </c>
      <c r="U3066" s="21">
        <f>IF(F3066&lt;=450000,0,MAX(0,Q3066*0.04-MIN(50000,Q3066)*0.02))</f>
        <v/>
      </c>
      <c r="V3066" s="21">
        <f>50000+MAX(0,G3066-480000)</f>
        <v/>
      </c>
      <c r="W3066" s="21">
        <f>P3066-V3066</f>
        <v/>
      </c>
      <c r="X3066" s="21">
        <f>Q3066-V3066</f>
        <v/>
      </c>
      <c r="Y3066" s="22">
        <f>IF(W3066&lt;0,0.9,LOOKUP(W3066,{0,1950001,3300001,6950001,9000001,18000001,40000001},{0.84895,0.7979,0.6958,0.66517,0.56307,0.4916,0.44055}))</f>
        <v/>
      </c>
      <c r="Z3066" s="22">
        <f>IF(X3066&lt;0,0.9,LOOKUP(X3066,{0,1950001,3300001,6950001,9000001,18000001,40000001},{0.84895,0.7979,0.6958,0.66517,0.56307,0.4916,0.44055}))</f>
        <v/>
      </c>
      <c r="AA3066" s="22">
        <f>IF(W3066&lt;0,0,CHOOSE(MATCH(W3066,{0,1950001,3300001,6950001,9000001},1),5.105/84.895,10.21/79.79,20.42/69.58,23.483/66.517,33.693/56.307))</f>
        <v/>
      </c>
      <c r="AB3066" s="21">
        <f>IF(C3066&lt;=2000,0,(MIN(C3066,ROUNDDOWN(F3066*0.3,0))-2000)*0.1)</f>
        <v/>
      </c>
      <c r="AC3066" s="21">
        <f>IF(C3066&lt;=2000,0,MIN((C3066-2000)*Y3066,(R3066+S3066)*0.2))</f>
        <v/>
      </c>
      <c r="AD3066" s="21">
        <f>IF(C3066&lt;=2000,0,MIN((C3066-2000)*Z3066,(T3066+U3066)*0.2))</f>
        <v/>
      </c>
      <c r="AE3066" s="21">
        <f>AC3066*AA3066</f>
        <v/>
      </c>
      <c r="AF3066" s="21">
        <f>ROUNDDOWN(R3066,-2)+ROUNDDOWN(S3066,-2)</f>
        <v/>
      </c>
      <c r="AG3066" s="21">
        <f>ROUNDDOWN(MAX(0,R3066-(AB3066+AC3066+AE3066)*0.6),-2)+ROUNDDOWN(MAX(0,S3066-(AB3066+AC3066+AE3066)*0.4),-2)</f>
        <v/>
      </c>
      <c r="AH3066" s="21">
        <f>ROUNDDOWN(MAX(0,T3066-(AB3066+AD3066)*0.6),-2)+ROUNDDOWN(MAX(0,U3066-(AB3066+AD3066)*0.4),-2)</f>
        <v/>
      </c>
      <c r="AI3066" s="21">
        <f>ROUNDDOWN(T3066,-2)+ROUNDDOWN(U3066,-2)</f>
        <v/>
      </c>
      <c r="AJ3066" s="21">
        <f>M3066+AF3066</f>
        <v/>
      </c>
      <c r="AK3066" s="21">
        <f>M3066+AG3066</f>
        <v/>
      </c>
      <c r="AL3066" s="21">
        <f>N3066+AH3066</f>
        <v/>
      </c>
      <c r="AM3066" s="21">
        <f>O3066+AI3066</f>
        <v/>
      </c>
      <c r="AN3066" s="21">
        <f>N3066+AI3066</f>
        <v/>
      </c>
      <c r="AO3066" s="21">
        <f>ROUNDDOWN((R3066+S3066)*0.2/Y3066+2000,0)</f>
        <v/>
      </c>
      <c r="AP3066" s="21">
        <f>ROUNDDOWN((T3066+U3066)*0.2/Z3066+2000,0)</f>
        <v/>
      </c>
      <c r="AQ3066" s="21">
        <f>AL3066-AK3066</f>
        <v/>
      </c>
      <c r="AR3066" s="21">
        <f>AM3066-AK3066</f>
        <v/>
      </c>
      <c r="AS3066" s="21">
        <f>AM3066-AL3066</f>
        <v/>
      </c>
      <c r="AT3066" s="21">
        <f>AK3066+C3066-AJ3066</f>
        <v/>
      </c>
      <c r="AU3066" s="21">
        <f>AL3066+C3066-AM3066</f>
        <v/>
      </c>
      <c r="AV3066" s="21">
        <f>AN3066+C3066-AM3066</f>
        <v/>
      </c>
    </row>
    <row r="3067">
      <c r="A3067" t="inlineStr">
        <is>
          <t>1万円刻み</t>
        </is>
      </c>
      <c r="B3067" s="21">
        <f>'5_1万円刻み'!$A$1304</f>
        <v/>
      </c>
      <c r="C3067" s="21">
        <f>AO3067</f>
        <v/>
      </c>
      <c r="D3067" s="21" t="n">
        <v>0</v>
      </c>
      <c r="E3067" s="21">
        <f>ROUND(MIN(B3067/12,650000)*12*0.0915+MIN(B3067/12,1390000)*12*(0.0504+0)+B3067*0.005,0)</f>
        <v/>
      </c>
      <c r="F3067" s="21">
        <f>IF(B3067&lt;741000,0,IF(B3067&lt;2191000,B3067-740000,IF(B3067&lt;2193000,1451000,IF(B3067&lt;2196000,1453000,IF(B3067&lt;2200000,1456000,IF(B3067&lt;3600000,ROUND(ROUNDDOWN(B3067/4,-3)*2.8,0)-80000,IF(B3067&lt;6600000,ROUND(ROUNDDOWN(B3067/4,-3)*3.2,0)-440000,IF(B3067&lt;8500000,ROUNDDOWN(B3067*0.9,0)-1100000,B3067-1950000))))))))</f>
        <v/>
      </c>
      <c r="G3067" s="21">
        <f>IF(F3067&gt;23500000,NA(),IF(F3067&lt;=4890000,1040000,IF(F3067&lt;=6550000,670000,620000)))</f>
        <v/>
      </c>
      <c r="H3067" s="21">
        <f>IF(D3067&lt;=0,0,MAX(0,MIN(2000000,D3067-MIN(100000,ROUNDDOWN(F3067*0.05,0)))))</f>
        <v/>
      </c>
      <c r="I3067" s="21">
        <f>IF(C3067&lt;=2000,0,MIN(C3067,ROUNDDOWN(F3067*0.4,0))-2000)</f>
        <v/>
      </c>
      <c r="J3067" s="21">
        <f>MAX(0,ROUNDDOWN(F3067-E3067-G3067,-3))</f>
        <v/>
      </c>
      <c r="K3067" s="21">
        <f>MAX(0,ROUNDDOWN(F3067-E3067-G3067-H3067-I3067,-3))</f>
        <v/>
      </c>
      <c r="L3067" s="21">
        <f>MAX(0,ROUNDDOWN(F3067-E3067-G3067-H3067,-3))</f>
        <v/>
      </c>
      <c r="M3067" s="21">
        <f>IF(J3067&lt;=0,0,ROUNDDOWN((J3067*LOOKUP(J3067,{0,1950001,3300001,6950001,9000001,18000001,40000001},{0.05,0.1,0.2,0.23,0.33,0.4,0.45})-LOOKUP(J3067,{0,1950001,3300001,6950001,9000001,18000001,40000001},{0,97500,427500,636000,1536000,2796000,4796000}))*1.021,-2))</f>
        <v/>
      </c>
      <c r="N3067" s="21">
        <f>IF(K3067&lt;=0,0,ROUNDDOWN((K3067*LOOKUP(K3067,{0,1950001,3300001,6950001,9000001,18000001,40000001},{0.05,0.1,0.2,0.23,0.33,0.4,0.45})-LOOKUP(K3067,{0,1950001,3300001,6950001,9000001,18000001,40000001},{0,97500,427500,636000,1536000,2796000,4796000}))*1.021,-2))</f>
        <v/>
      </c>
      <c r="O3067" s="21">
        <f>IF(L3067&lt;=0,0,ROUNDDOWN((L3067*LOOKUP(L3067,{0,1950001,3300001,6950001,9000001,18000001,40000001},{0.05,0.1,0.2,0.23,0.33,0.4,0.45})-LOOKUP(L3067,{0,1950001,3300001,6950001,9000001,18000001,40000001},{0,97500,427500,636000,1536000,2796000,4796000}))*1.021,-2))</f>
        <v/>
      </c>
      <c r="P3067" s="21">
        <f>MAX(0,ROUNDDOWN(F3067-E3067-430000,-3))</f>
        <v/>
      </c>
      <c r="Q3067" s="21">
        <f>MAX(0,ROUNDDOWN(F3067-E3067-430000-H3067,-3))</f>
        <v/>
      </c>
      <c r="R3067" s="21">
        <f>IF(F3067&lt;=450000,0,MAX(0,P3067*0.06-MIN(50000,P3067)*0.03))</f>
        <v/>
      </c>
      <c r="S3067" s="21">
        <f>IF(F3067&lt;=450000,0,MAX(0,P3067*0.04-MIN(50000,P3067)*0.02))</f>
        <v/>
      </c>
      <c r="T3067" s="21">
        <f>IF(F3067&lt;=450000,0,MAX(0,Q3067*0.06-MIN(50000,Q3067)*0.03))</f>
        <v/>
      </c>
      <c r="U3067" s="21">
        <f>IF(F3067&lt;=450000,0,MAX(0,Q3067*0.04-MIN(50000,Q3067)*0.02))</f>
        <v/>
      </c>
      <c r="V3067" s="21">
        <f>50000+MAX(0,G3067-480000)</f>
        <v/>
      </c>
      <c r="W3067" s="21">
        <f>P3067-V3067</f>
        <v/>
      </c>
      <c r="X3067" s="21">
        <f>Q3067-V3067</f>
        <v/>
      </c>
      <c r="Y3067" s="22">
        <f>IF(W3067&lt;0,0.9,LOOKUP(W3067,{0,1950001,3300001,6950001,9000001,18000001,40000001},{0.84895,0.7979,0.6958,0.66517,0.56307,0.4916,0.44055}))</f>
        <v/>
      </c>
      <c r="Z3067" s="22">
        <f>IF(X3067&lt;0,0.9,LOOKUP(X3067,{0,1950001,3300001,6950001,9000001,18000001,40000001},{0.84895,0.7979,0.6958,0.66517,0.56307,0.4916,0.44055}))</f>
        <v/>
      </c>
      <c r="AA3067" s="22">
        <f>IF(W3067&lt;0,0,CHOOSE(MATCH(W3067,{0,1950001,3300001,6950001,9000001},1),5.105/84.895,10.21/79.79,20.42/69.58,23.483/66.517,33.693/56.307))</f>
        <v/>
      </c>
      <c r="AB3067" s="21">
        <f>IF(C3067&lt;=2000,0,(MIN(C3067,ROUNDDOWN(F3067*0.3,0))-2000)*0.1)</f>
        <v/>
      </c>
      <c r="AC3067" s="21">
        <f>IF(C3067&lt;=2000,0,MIN((C3067-2000)*Y3067,(R3067+S3067)*0.2))</f>
        <v/>
      </c>
      <c r="AD3067" s="21">
        <f>IF(C3067&lt;=2000,0,MIN((C3067-2000)*Z3067,(T3067+U3067)*0.2))</f>
        <v/>
      </c>
      <c r="AE3067" s="21">
        <f>AC3067*AA3067</f>
        <v/>
      </c>
      <c r="AF3067" s="21">
        <f>ROUNDDOWN(R3067,-2)+ROUNDDOWN(S3067,-2)</f>
        <v/>
      </c>
      <c r="AG3067" s="21">
        <f>ROUNDDOWN(MAX(0,R3067-(AB3067+AC3067+AE3067)*0.6),-2)+ROUNDDOWN(MAX(0,S3067-(AB3067+AC3067+AE3067)*0.4),-2)</f>
        <v/>
      </c>
      <c r="AH3067" s="21">
        <f>ROUNDDOWN(MAX(0,T3067-(AB3067+AD3067)*0.6),-2)+ROUNDDOWN(MAX(0,U3067-(AB3067+AD3067)*0.4),-2)</f>
        <v/>
      </c>
      <c r="AI3067" s="21">
        <f>ROUNDDOWN(T3067,-2)+ROUNDDOWN(U3067,-2)</f>
        <v/>
      </c>
      <c r="AJ3067" s="21">
        <f>M3067+AF3067</f>
        <v/>
      </c>
      <c r="AK3067" s="21">
        <f>M3067+AG3067</f>
        <v/>
      </c>
      <c r="AL3067" s="21">
        <f>N3067+AH3067</f>
        <v/>
      </c>
      <c r="AM3067" s="21">
        <f>O3067+AI3067</f>
        <v/>
      </c>
      <c r="AN3067" s="21">
        <f>N3067+AI3067</f>
        <v/>
      </c>
      <c r="AO3067" s="21">
        <f>ROUNDDOWN((R3067+S3067)*0.2/Y3067+2000,0)</f>
        <v/>
      </c>
      <c r="AP3067" s="21">
        <f>ROUNDDOWN((T3067+U3067)*0.2/Z3067+2000,0)</f>
        <v/>
      </c>
      <c r="AQ3067" s="21">
        <f>AL3067-AK3067</f>
        <v/>
      </c>
      <c r="AR3067" s="21">
        <f>AM3067-AK3067</f>
        <v/>
      </c>
      <c r="AS3067" s="21">
        <f>AM3067-AL3067</f>
        <v/>
      </c>
      <c r="AT3067" s="21">
        <f>AK3067+C3067-AJ3067</f>
        <v/>
      </c>
      <c r="AU3067" s="21">
        <f>AL3067+C3067-AM3067</f>
        <v/>
      </c>
      <c r="AV3067" s="21">
        <f>AN3067+C3067-AM3067</f>
        <v/>
      </c>
    </row>
    <row r="3068">
      <c r="A3068" t="inlineStr">
        <is>
          <t>1万円刻み</t>
        </is>
      </c>
      <c r="B3068" s="21">
        <f>'5_1万円刻み'!$A$1305</f>
        <v/>
      </c>
      <c r="C3068" s="21">
        <f>AO3068</f>
        <v/>
      </c>
      <c r="D3068" s="21" t="n">
        <v>0</v>
      </c>
      <c r="E3068" s="21">
        <f>ROUND(MIN(B3068/12,650000)*12*0.0915+MIN(B3068/12,1390000)*12*(0.0504+0)+B3068*0.005,0)</f>
        <v/>
      </c>
      <c r="F3068" s="21">
        <f>IF(B3068&lt;741000,0,IF(B3068&lt;2191000,B3068-740000,IF(B3068&lt;2193000,1451000,IF(B3068&lt;2196000,1453000,IF(B3068&lt;2200000,1456000,IF(B3068&lt;3600000,ROUND(ROUNDDOWN(B3068/4,-3)*2.8,0)-80000,IF(B3068&lt;6600000,ROUND(ROUNDDOWN(B3068/4,-3)*3.2,0)-440000,IF(B3068&lt;8500000,ROUNDDOWN(B3068*0.9,0)-1100000,B3068-1950000))))))))</f>
        <v/>
      </c>
      <c r="G3068" s="21">
        <f>IF(F3068&gt;23500000,NA(),IF(F3068&lt;=4890000,1040000,IF(F3068&lt;=6550000,670000,620000)))</f>
        <v/>
      </c>
      <c r="H3068" s="21">
        <f>IF(D3068&lt;=0,0,MAX(0,MIN(2000000,D3068-MIN(100000,ROUNDDOWN(F3068*0.05,0)))))</f>
        <v/>
      </c>
      <c r="I3068" s="21">
        <f>IF(C3068&lt;=2000,0,MIN(C3068,ROUNDDOWN(F3068*0.4,0))-2000)</f>
        <v/>
      </c>
      <c r="J3068" s="21">
        <f>MAX(0,ROUNDDOWN(F3068-E3068-G3068,-3))</f>
        <v/>
      </c>
      <c r="K3068" s="21">
        <f>MAX(0,ROUNDDOWN(F3068-E3068-G3068-H3068-I3068,-3))</f>
        <v/>
      </c>
      <c r="L3068" s="21">
        <f>MAX(0,ROUNDDOWN(F3068-E3068-G3068-H3068,-3))</f>
        <v/>
      </c>
      <c r="M3068" s="21">
        <f>IF(J3068&lt;=0,0,ROUNDDOWN((J3068*LOOKUP(J3068,{0,1950001,3300001,6950001,9000001,18000001,40000001},{0.05,0.1,0.2,0.23,0.33,0.4,0.45})-LOOKUP(J3068,{0,1950001,3300001,6950001,9000001,18000001,40000001},{0,97500,427500,636000,1536000,2796000,4796000}))*1.021,-2))</f>
        <v/>
      </c>
      <c r="N3068" s="21">
        <f>IF(K3068&lt;=0,0,ROUNDDOWN((K3068*LOOKUP(K3068,{0,1950001,3300001,6950001,9000001,18000001,40000001},{0.05,0.1,0.2,0.23,0.33,0.4,0.45})-LOOKUP(K3068,{0,1950001,3300001,6950001,9000001,18000001,40000001},{0,97500,427500,636000,1536000,2796000,4796000}))*1.021,-2))</f>
        <v/>
      </c>
      <c r="O3068" s="21">
        <f>IF(L3068&lt;=0,0,ROUNDDOWN((L3068*LOOKUP(L3068,{0,1950001,3300001,6950001,9000001,18000001,40000001},{0.05,0.1,0.2,0.23,0.33,0.4,0.45})-LOOKUP(L3068,{0,1950001,3300001,6950001,9000001,18000001,40000001},{0,97500,427500,636000,1536000,2796000,4796000}))*1.021,-2))</f>
        <v/>
      </c>
      <c r="P3068" s="21">
        <f>MAX(0,ROUNDDOWN(F3068-E3068-430000,-3))</f>
        <v/>
      </c>
      <c r="Q3068" s="21">
        <f>MAX(0,ROUNDDOWN(F3068-E3068-430000-H3068,-3))</f>
        <v/>
      </c>
      <c r="R3068" s="21">
        <f>IF(F3068&lt;=450000,0,MAX(0,P3068*0.06-MIN(50000,P3068)*0.03))</f>
        <v/>
      </c>
      <c r="S3068" s="21">
        <f>IF(F3068&lt;=450000,0,MAX(0,P3068*0.04-MIN(50000,P3068)*0.02))</f>
        <v/>
      </c>
      <c r="T3068" s="21">
        <f>IF(F3068&lt;=450000,0,MAX(0,Q3068*0.06-MIN(50000,Q3068)*0.03))</f>
        <v/>
      </c>
      <c r="U3068" s="21">
        <f>IF(F3068&lt;=450000,0,MAX(0,Q3068*0.04-MIN(50000,Q3068)*0.02))</f>
        <v/>
      </c>
      <c r="V3068" s="21">
        <f>50000+MAX(0,G3068-480000)</f>
        <v/>
      </c>
      <c r="W3068" s="21">
        <f>P3068-V3068</f>
        <v/>
      </c>
      <c r="X3068" s="21">
        <f>Q3068-V3068</f>
        <v/>
      </c>
      <c r="Y3068" s="22">
        <f>IF(W3068&lt;0,0.9,LOOKUP(W3068,{0,1950001,3300001,6950001,9000001,18000001,40000001},{0.84895,0.7979,0.6958,0.66517,0.56307,0.4916,0.44055}))</f>
        <v/>
      </c>
      <c r="Z3068" s="22">
        <f>IF(X3068&lt;0,0.9,LOOKUP(X3068,{0,1950001,3300001,6950001,9000001,18000001,40000001},{0.84895,0.7979,0.6958,0.66517,0.56307,0.4916,0.44055}))</f>
        <v/>
      </c>
      <c r="AA3068" s="22">
        <f>IF(W3068&lt;0,0,CHOOSE(MATCH(W3068,{0,1950001,3300001,6950001,9000001},1),5.105/84.895,10.21/79.79,20.42/69.58,23.483/66.517,33.693/56.307))</f>
        <v/>
      </c>
      <c r="AB3068" s="21">
        <f>IF(C3068&lt;=2000,0,(MIN(C3068,ROUNDDOWN(F3068*0.3,0))-2000)*0.1)</f>
        <v/>
      </c>
      <c r="AC3068" s="21">
        <f>IF(C3068&lt;=2000,0,MIN((C3068-2000)*Y3068,(R3068+S3068)*0.2))</f>
        <v/>
      </c>
      <c r="AD3068" s="21">
        <f>IF(C3068&lt;=2000,0,MIN((C3068-2000)*Z3068,(T3068+U3068)*0.2))</f>
        <v/>
      </c>
      <c r="AE3068" s="21">
        <f>AC3068*AA3068</f>
        <v/>
      </c>
      <c r="AF3068" s="21">
        <f>ROUNDDOWN(R3068,-2)+ROUNDDOWN(S3068,-2)</f>
        <v/>
      </c>
      <c r="AG3068" s="21">
        <f>ROUNDDOWN(MAX(0,R3068-(AB3068+AC3068+AE3068)*0.6),-2)+ROUNDDOWN(MAX(0,S3068-(AB3068+AC3068+AE3068)*0.4),-2)</f>
        <v/>
      </c>
      <c r="AH3068" s="21">
        <f>ROUNDDOWN(MAX(0,T3068-(AB3068+AD3068)*0.6),-2)+ROUNDDOWN(MAX(0,U3068-(AB3068+AD3068)*0.4),-2)</f>
        <v/>
      </c>
      <c r="AI3068" s="21">
        <f>ROUNDDOWN(T3068,-2)+ROUNDDOWN(U3068,-2)</f>
        <v/>
      </c>
      <c r="AJ3068" s="21">
        <f>M3068+AF3068</f>
        <v/>
      </c>
      <c r="AK3068" s="21">
        <f>M3068+AG3068</f>
        <v/>
      </c>
      <c r="AL3068" s="21">
        <f>N3068+AH3068</f>
        <v/>
      </c>
      <c r="AM3068" s="21">
        <f>O3068+AI3068</f>
        <v/>
      </c>
      <c r="AN3068" s="21">
        <f>N3068+AI3068</f>
        <v/>
      </c>
      <c r="AO3068" s="21">
        <f>ROUNDDOWN((R3068+S3068)*0.2/Y3068+2000,0)</f>
        <v/>
      </c>
      <c r="AP3068" s="21">
        <f>ROUNDDOWN((T3068+U3068)*0.2/Z3068+2000,0)</f>
        <v/>
      </c>
      <c r="AQ3068" s="21">
        <f>AL3068-AK3068</f>
        <v/>
      </c>
      <c r="AR3068" s="21">
        <f>AM3068-AK3068</f>
        <v/>
      </c>
      <c r="AS3068" s="21">
        <f>AM3068-AL3068</f>
        <v/>
      </c>
      <c r="AT3068" s="21">
        <f>AK3068+C3068-AJ3068</f>
        <v/>
      </c>
      <c r="AU3068" s="21">
        <f>AL3068+C3068-AM3068</f>
        <v/>
      </c>
      <c r="AV3068" s="21">
        <f>AN3068+C3068-AM3068</f>
        <v/>
      </c>
    </row>
    <row r="3069">
      <c r="A3069" t="inlineStr">
        <is>
          <t>1万円刻み</t>
        </is>
      </c>
      <c r="B3069" s="21">
        <f>'5_1万円刻み'!$A$1306</f>
        <v/>
      </c>
      <c r="C3069" s="21">
        <f>AO3069</f>
        <v/>
      </c>
      <c r="D3069" s="21" t="n">
        <v>0</v>
      </c>
      <c r="E3069" s="21">
        <f>ROUND(MIN(B3069/12,650000)*12*0.0915+MIN(B3069/12,1390000)*12*(0.0504+0)+B3069*0.005,0)</f>
        <v/>
      </c>
      <c r="F3069" s="21">
        <f>IF(B3069&lt;741000,0,IF(B3069&lt;2191000,B3069-740000,IF(B3069&lt;2193000,1451000,IF(B3069&lt;2196000,1453000,IF(B3069&lt;2200000,1456000,IF(B3069&lt;3600000,ROUND(ROUNDDOWN(B3069/4,-3)*2.8,0)-80000,IF(B3069&lt;6600000,ROUND(ROUNDDOWN(B3069/4,-3)*3.2,0)-440000,IF(B3069&lt;8500000,ROUNDDOWN(B3069*0.9,0)-1100000,B3069-1950000))))))))</f>
        <v/>
      </c>
      <c r="G3069" s="21">
        <f>IF(F3069&gt;23500000,NA(),IF(F3069&lt;=4890000,1040000,IF(F3069&lt;=6550000,670000,620000)))</f>
        <v/>
      </c>
      <c r="H3069" s="21">
        <f>IF(D3069&lt;=0,0,MAX(0,MIN(2000000,D3069-MIN(100000,ROUNDDOWN(F3069*0.05,0)))))</f>
        <v/>
      </c>
      <c r="I3069" s="21">
        <f>IF(C3069&lt;=2000,0,MIN(C3069,ROUNDDOWN(F3069*0.4,0))-2000)</f>
        <v/>
      </c>
      <c r="J3069" s="21">
        <f>MAX(0,ROUNDDOWN(F3069-E3069-G3069,-3))</f>
        <v/>
      </c>
      <c r="K3069" s="21">
        <f>MAX(0,ROUNDDOWN(F3069-E3069-G3069-H3069-I3069,-3))</f>
        <v/>
      </c>
      <c r="L3069" s="21">
        <f>MAX(0,ROUNDDOWN(F3069-E3069-G3069-H3069,-3))</f>
        <v/>
      </c>
      <c r="M3069" s="21">
        <f>IF(J3069&lt;=0,0,ROUNDDOWN((J3069*LOOKUP(J3069,{0,1950001,3300001,6950001,9000001,18000001,40000001},{0.05,0.1,0.2,0.23,0.33,0.4,0.45})-LOOKUP(J3069,{0,1950001,3300001,6950001,9000001,18000001,40000001},{0,97500,427500,636000,1536000,2796000,4796000}))*1.021,-2))</f>
        <v/>
      </c>
      <c r="N3069" s="21">
        <f>IF(K3069&lt;=0,0,ROUNDDOWN((K3069*LOOKUP(K3069,{0,1950001,3300001,6950001,9000001,18000001,40000001},{0.05,0.1,0.2,0.23,0.33,0.4,0.45})-LOOKUP(K3069,{0,1950001,3300001,6950001,9000001,18000001,40000001},{0,97500,427500,636000,1536000,2796000,4796000}))*1.021,-2))</f>
        <v/>
      </c>
      <c r="O3069" s="21">
        <f>IF(L3069&lt;=0,0,ROUNDDOWN((L3069*LOOKUP(L3069,{0,1950001,3300001,6950001,9000001,18000001,40000001},{0.05,0.1,0.2,0.23,0.33,0.4,0.45})-LOOKUP(L3069,{0,1950001,3300001,6950001,9000001,18000001,40000001},{0,97500,427500,636000,1536000,2796000,4796000}))*1.021,-2))</f>
        <v/>
      </c>
      <c r="P3069" s="21">
        <f>MAX(0,ROUNDDOWN(F3069-E3069-430000,-3))</f>
        <v/>
      </c>
      <c r="Q3069" s="21">
        <f>MAX(0,ROUNDDOWN(F3069-E3069-430000-H3069,-3))</f>
        <v/>
      </c>
      <c r="R3069" s="21">
        <f>IF(F3069&lt;=450000,0,MAX(0,P3069*0.06-MIN(50000,P3069)*0.03))</f>
        <v/>
      </c>
      <c r="S3069" s="21">
        <f>IF(F3069&lt;=450000,0,MAX(0,P3069*0.04-MIN(50000,P3069)*0.02))</f>
        <v/>
      </c>
      <c r="T3069" s="21">
        <f>IF(F3069&lt;=450000,0,MAX(0,Q3069*0.06-MIN(50000,Q3069)*0.03))</f>
        <v/>
      </c>
      <c r="U3069" s="21">
        <f>IF(F3069&lt;=450000,0,MAX(0,Q3069*0.04-MIN(50000,Q3069)*0.02))</f>
        <v/>
      </c>
      <c r="V3069" s="21">
        <f>50000+MAX(0,G3069-480000)</f>
        <v/>
      </c>
      <c r="W3069" s="21">
        <f>P3069-V3069</f>
        <v/>
      </c>
      <c r="X3069" s="21">
        <f>Q3069-V3069</f>
        <v/>
      </c>
      <c r="Y3069" s="22">
        <f>IF(W3069&lt;0,0.9,LOOKUP(W3069,{0,1950001,3300001,6950001,9000001,18000001,40000001},{0.84895,0.7979,0.6958,0.66517,0.56307,0.4916,0.44055}))</f>
        <v/>
      </c>
      <c r="Z3069" s="22">
        <f>IF(X3069&lt;0,0.9,LOOKUP(X3069,{0,1950001,3300001,6950001,9000001,18000001,40000001},{0.84895,0.7979,0.6958,0.66517,0.56307,0.4916,0.44055}))</f>
        <v/>
      </c>
      <c r="AA3069" s="22">
        <f>IF(W3069&lt;0,0,CHOOSE(MATCH(W3069,{0,1950001,3300001,6950001,9000001},1),5.105/84.895,10.21/79.79,20.42/69.58,23.483/66.517,33.693/56.307))</f>
        <v/>
      </c>
      <c r="AB3069" s="21">
        <f>IF(C3069&lt;=2000,0,(MIN(C3069,ROUNDDOWN(F3069*0.3,0))-2000)*0.1)</f>
        <v/>
      </c>
      <c r="AC3069" s="21">
        <f>IF(C3069&lt;=2000,0,MIN((C3069-2000)*Y3069,(R3069+S3069)*0.2))</f>
        <v/>
      </c>
      <c r="AD3069" s="21">
        <f>IF(C3069&lt;=2000,0,MIN((C3069-2000)*Z3069,(T3069+U3069)*0.2))</f>
        <v/>
      </c>
      <c r="AE3069" s="21">
        <f>AC3069*AA3069</f>
        <v/>
      </c>
      <c r="AF3069" s="21">
        <f>ROUNDDOWN(R3069,-2)+ROUNDDOWN(S3069,-2)</f>
        <v/>
      </c>
      <c r="AG3069" s="21">
        <f>ROUNDDOWN(MAX(0,R3069-(AB3069+AC3069+AE3069)*0.6),-2)+ROUNDDOWN(MAX(0,S3069-(AB3069+AC3069+AE3069)*0.4),-2)</f>
        <v/>
      </c>
      <c r="AH3069" s="21">
        <f>ROUNDDOWN(MAX(0,T3069-(AB3069+AD3069)*0.6),-2)+ROUNDDOWN(MAX(0,U3069-(AB3069+AD3069)*0.4),-2)</f>
        <v/>
      </c>
      <c r="AI3069" s="21">
        <f>ROUNDDOWN(T3069,-2)+ROUNDDOWN(U3069,-2)</f>
        <v/>
      </c>
      <c r="AJ3069" s="21">
        <f>M3069+AF3069</f>
        <v/>
      </c>
      <c r="AK3069" s="21">
        <f>M3069+AG3069</f>
        <v/>
      </c>
      <c r="AL3069" s="21">
        <f>N3069+AH3069</f>
        <v/>
      </c>
      <c r="AM3069" s="21">
        <f>O3069+AI3069</f>
        <v/>
      </c>
      <c r="AN3069" s="21">
        <f>N3069+AI3069</f>
        <v/>
      </c>
      <c r="AO3069" s="21">
        <f>ROUNDDOWN((R3069+S3069)*0.2/Y3069+2000,0)</f>
        <v/>
      </c>
      <c r="AP3069" s="21">
        <f>ROUNDDOWN((T3069+U3069)*0.2/Z3069+2000,0)</f>
        <v/>
      </c>
      <c r="AQ3069" s="21">
        <f>AL3069-AK3069</f>
        <v/>
      </c>
      <c r="AR3069" s="21">
        <f>AM3069-AK3069</f>
        <v/>
      </c>
      <c r="AS3069" s="21">
        <f>AM3069-AL3069</f>
        <v/>
      </c>
      <c r="AT3069" s="21">
        <f>AK3069+C3069-AJ3069</f>
        <v/>
      </c>
      <c r="AU3069" s="21">
        <f>AL3069+C3069-AM3069</f>
        <v/>
      </c>
      <c r="AV3069" s="21">
        <f>AN3069+C3069-AM3069</f>
        <v/>
      </c>
    </row>
    <row r="3070">
      <c r="A3070" t="inlineStr">
        <is>
          <t>1万円刻み</t>
        </is>
      </c>
      <c r="B3070" s="21">
        <f>'5_1万円刻み'!$A$1307</f>
        <v/>
      </c>
      <c r="C3070" s="21">
        <f>AO3070</f>
        <v/>
      </c>
      <c r="D3070" s="21" t="n">
        <v>0</v>
      </c>
      <c r="E3070" s="21">
        <f>ROUND(MIN(B3070/12,650000)*12*0.0915+MIN(B3070/12,1390000)*12*(0.0504+0)+B3070*0.005,0)</f>
        <v/>
      </c>
      <c r="F3070" s="21">
        <f>IF(B3070&lt;741000,0,IF(B3070&lt;2191000,B3070-740000,IF(B3070&lt;2193000,1451000,IF(B3070&lt;2196000,1453000,IF(B3070&lt;2200000,1456000,IF(B3070&lt;3600000,ROUND(ROUNDDOWN(B3070/4,-3)*2.8,0)-80000,IF(B3070&lt;6600000,ROUND(ROUNDDOWN(B3070/4,-3)*3.2,0)-440000,IF(B3070&lt;8500000,ROUNDDOWN(B3070*0.9,0)-1100000,B3070-1950000))))))))</f>
        <v/>
      </c>
      <c r="G3070" s="21">
        <f>IF(F3070&gt;23500000,NA(),IF(F3070&lt;=4890000,1040000,IF(F3070&lt;=6550000,670000,620000)))</f>
        <v/>
      </c>
      <c r="H3070" s="21">
        <f>IF(D3070&lt;=0,0,MAX(0,MIN(2000000,D3070-MIN(100000,ROUNDDOWN(F3070*0.05,0)))))</f>
        <v/>
      </c>
      <c r="I3070" s="21">
        <f>IF(C3070&lt;=2000,0,MIN(C3070,ROUNDDOWN(F3070*0.4,0))-2000)</f>
        <v/>
      </c>
      <c r="J3070" s="21">
        <f>MAX(0,ROUNDDOWN(F3070-E3070-G3070,-3))</f>
        <v/>
      </c>
      <c r="K3070" s="21">
        <f>MAX(0,ROUNDDOWN(F3070-E3070-G3070-H3070-I3070,-3))</f>
        <v/>
      </c>
      <c r="L3070" s="21">
        <f>MAX(0,ROUNDDOWN(F3070-E3070-G3070-H3070,-3))</f>
        <v/>
      </c>
      <c r="M3070" s="21">
        <f>IF(J3070&lt;=0,0,ROUNDDOWN((J3070*LOOKUP(J3070,{0,1950001,3300001,6950001,9000001,18000001,40000001},{0.05,0.1,0.2,0.23,0.33,0.4,0.45})-LOOKUP(J3070,{0,1950001,3300001,6950001,9000001,18000001,40000001},{0,97500,427500,636000,1536000,2796000,4796000}))*1.021,-2))</f>
        <v/>
      </c>
      <c r="N3070" s="21">
        <f>IF(K3070&lt;=0,0,ROUNDDOWN((K3070*LOOKUP(K3070,{0,1950001,3300001,6950001,9000001,18000001,40000001},{0.05,0.1,0.2,0.23,0.33,0.4,0.45})-LOOKUP(K3070,{0,1950001,3300001,6950001,9000001,18000001,40000001},{0,97500,427500,636000,1536000,2796000,4796000}))*1.021,-2))</f>
        <v/>
      </c>
      <c r="O3070" s="21">
        <f>IF(L3070&lt;=0,0,ROUNDDOWN((L3070*LOOKUP(L3070,{0,1950001,3300001,6950001,9000001,18000001,40000001},{0.05,0.1,0.2,0.23,0.33,0.4,0.45})-LOOKUP(L3070,{0,1950001,3300001,6950001,9000001,18000001,40000001},{0,97500,427500,636000,1536000,2796000,4796000}))*1.021,-2))</f>
        <v/>
      </c>
      <c r="P3070" s="21">
        <f>MAX(0,ROUNDDOWN(F3070-E3070-430000,-3))</f>
        <v/>
      </c>
      <c r="Q3070" s="21">
        <f>MAX(0,ROUNDDOWN(F3070-E3070-430000-H3070,-3))</f>
        <v/>
      </c>
      <c r="R3070" s="21">
        <f>IF(F3070&lt;=450000,0,MAX(0,P3070*0.06-MIN(50000,P3070)*0.03))</f>
        <v/>
      </c>
      <c r="S3070" s="21">
        <f>IF(F3070&lt;=450000,0,MAX(0,P3070*0.04-MIN(50000,P3070)*0.02))</f>
        <v/>
      </c>
      <c r="T3070" s="21">
        <f>IF(F3070&lt;=450000,0,MAX(0,Q3070*0.06-MIN(50000,Q3070)*0.03))</f>
        <v/>
      </c>
      <c r="U3070" s="21">
        <f>IF(F3070&lt;=450000,0,MAX(0,Q3070*0.04-MIN(50000,Q3070)*0.02))</f>
        <v/>
      </c>
      <c r="V3070" s="21">
        <f>50000+MAX(0,G3070-480000)</f>
        <v/>
      </c>
      <c r="W3070" s="21">
        <f>P3070-V3070</f>
        <v/>
      </c>
      <c r="X3070" s="21">
        <f>Q3070-V3070</f>
        <v/>
      </c>
      <c r="Y3070" s="22">
        <f>IF(W3070&lt;0,0.9,LOOKUP(W3070,{0,1950001,3300001,6950001,9000001,18000001,40000001},{0.84895,0.7979,0.6958,0.66517,0.56307,0.4916,0.44055}))</f>
        <v/>
      </c>
      <c r="Z3070" s="22">
        <f>IF(X3070&lt;0,0.9,LOOKUP(X3070,{0,1950001,3300001,6950001,9000001,18000001,40000001},{0.84895,0.7979,0.6958,0.66517,0.56307,0.4916,0.44055}))</f>
        <v/>
      </c>
      <c r="AA3070" s="22">
        <f>IF(W3070&lt;0,0,CHOOSE(MATCH(W3070,{0,1950001,3300001,6950001,9000001},1),5.105/84.895,10.21/79.79,20.42/69.58,23.483/66.517,33.693/56.307))</f>
        <v/>
      </c>
      <c r="AB3070" s="21">
        <f>IF(C3070&lt;=2000,0,(MIN(C3070,ROUNDDOWN(F3070*0.3,0))-2000)*0.1)</f>
        <v/>
      </c>
      <c r="AC3070" s="21">
        <f>IF(C3070&lt;=2000,0,MIN((C3070-2000)*Y3070,(R3070+S3070)*0.2))</f>
        <v/>
      </c>
      <c r="AD3070" s="21">
        <f>IF(C3070&lt;=2000,0,MIN((C3070-2000)*Z3070,(T3070+U3070)*0.2))</f>
        <v/>
      </c>
      <c r="AE3070" s="21">
        <f>AC3070*AA3070</f>
        <v/>
      </c>
      <c r="AF3070" s="21">
        <f>ROUNDDOWN(R3070,-2)+ROUNDDOWN(S3070,-2)</f>
        <v/>
      </c>
      <c r="AG3070" s="21">
        <f>ROUNDDOWN(MAX(0,R3070-(AB3070+AC3070+AE3070)*0.6),-2)+ROUNDDOWN(MAX(0,S3070-(AB3070+AC3070+AE3070)*0.4),-2)</f>
        <v/>
      </c>
      <c r="AH3070" s="21">
        <f>ROUNDDOWN(MAX(0,T3070-(AB3070+AD3070)*0.6),-2)+ROUNDDOWN(MAX(0,U3070-(AB3070+AD3070)*0.4),-2)</f>
        <v/>
      </c>
      <c r="AI3070" s="21">
        <f>ROUNDDOWN(T3070,-2)+ROUNDDOWN(U3070,-2)</f>
        <v/>
      </c>
      <c r="AJ3070" s="21">
        <f>M3070+AF3070</f>
        <v/>
      </c>
      <c r="AK3070" s="21">
        <f>M3070+AG3070</f>
        <v/>
      </c>
      <c r="AL3070" s="21">
        <f>N3070+AH3070</f>
        <v/>
      </c>
      <c r="AM3070" s="21">
        <f>O3070+AI3070</f>
        <v/>
      </c>
      <c r="AN3070" s="21">
        <f>N3070+AI3070</f>
        <v/>
      </c>
      <c r="AO3070" s="21">
        <f>ROUNDDOWN((R3070+S3070)*0.2/Y3070+2000,0)</f>
        <v/>
      </c>
      <c r="AP3070" s="21">
        <f>ROUNDDOWN((T3070+U3070)*0.2/Z3070+2000,0)</f>
        <v/>
      </c>
      <c r="AQ3070" s="21">
        <f>AL3070-AK3070</f>
        <v/>
      </c>
      <c r="AR3070" s="21">
        <f>AM3070-AK3070</f>
        <v/>
      </c>
      <c r="AS3070" s="21">
        <f>AM3070-AL3070</f>
        <v/>
      </c>
      <c r="AT3070" s="21">
        <f>AK3070+C3070-AJ3070</f>
        <v/>
      </c>
      <c r="AU3070" s="21">
        <f>AL3070+C3070-AM3070</f>
        <v/>
      </c>
      <c r="AV3070" s="21">
        <f>AN3070+C3070-AM3070</f>
        <v/>
      </c>
    </row>
    <row r="3071">
      <c r="A3071" t="inlineStr">
        <is>
          <t>1万円刻み</t>
        </is>
      </c>
      <c r="B3071" s="21">
        <f>'5_1万円刻み'!$A$1308</f>
        <v/>
      </c>
      <c r="C3071" s="21">
        <f>AO3071</f>
        <v/>
      </c>
      <c r="D3071" s="21" t="n">
        <v>0</v>
      </c>
      <c r="E3071" s="21">
        <f>ROUND(MIN(B3071/12,650000)*12*0.0915+MIN(B3071/12,1390000)*12*(0.0504+0)+B3071*0.005,0)</f>
        <v/>
      </c>
      <c r="F3071" s="21">
        <f>IF(B3071&lt;741000,0,IF(B3071&lt;2191000,B3071-740000,IF(B3071&lt;2193000,1451000,IF(B3071&lt;2196000,1453000,IF(B3071&lt;2200000,1456000,IF(B3071&lt;3600000,ROUND(ROUNDDOWN(B3071/4,-3)*2.8,0)-80000,IF(B3071&lt;6600000,ROUND(ROUNDDOWN(B3071/4,-3)*3.2,0)-440000,IF(B3071&lt;8500000,ROUNDDOWN(B3071*0.9,0)-1100000,B3071-1950000))))))))</f>
        <v/>
      </c>
      <c r="G3071" s="21">
        <f>IF(F3071&gt;23500000,NA(),IF(F3071&lt;=4890000,1040000,IF(F3071&lt;=6550000,670000,620000)))</f>
        <v/>
      </c>
      <c r="H3071" s="21">
        <f>IF(D3071&lt;=0,0,MAX(0,MIN(2000000,D3071-MIN(100000,ROUNDDOWN(F3071*0.05,0)))))</f>
        <v/>
      </c>
      <c r="I3071" s="21">
        <f>IF(C3071&lt;=2000,0,MIN(C3071,ROUNDDOWN(F3071*0.4,0))-2000)</f>
        <v/>
      </c>
      <c r="J3071" s="21">
        <f>MAX(0,ROUNDDOWN(F3071-E3071-G3071,-3))</f>
        <v/>
      </c>
      <c r="K3071" s="21">
        <f>MAX(0,ROUNDDOWN(F3071-E3071-G3071-H3071-I3071,-3))</f>
        <v/>
      </c>
      <c r="L3071" s="21">
        <f>MAX(0,ROUNDDOWN(F3071-E3071-G3071-H3071,-3))</f>
        <v/>
      </c>
      <c r="M3071" s="21">
        <f>IF(J3071&lt;=0,0,ROUNDDOWN((J3071*LOOKUP(J3071,{0,1950001,3300001,6950001,9000001,18000001,40000001},{0.05,0.1,0.2,0.23,0.33,0.4,0.45})-LOOKUP(J3071,{0,1950001,3300001,6950001,9000001,18000001,40000001},{0,97500,427500,636000,1536000,2796000,4796000}))*1.021,-2))</f>
        <v/>
      </c>
      <c r="N3071" s="21">
        <f>IF(K3071&lt;=0,0,ROUNDDOWN((K3071*LOOKUP(K3071,{0,1950001,3300001,6950001,9000001,18000001,40000001},{0.05,0.1,0.2,0.23,0.33,0.4,0.45})-LOOKUP(K3071,{0,1950001,3300001,6950001,9000001,18000001,40000001},{0,97500,427500,636000,1536000,2796000,4796000}))*1.021,-2))</f>
        <v/>
      </c>
      <c r="O3071" s="21">
        <f>IF(L3071&lt;=0,0,ROUNDDOWN((L3071*LOOKUP(L3071,{0,1950001,3300001,6950001,9000001,18000001,40000001},{0.05,0.1,0.2,0.23,0.33,0.4,0.45})-LOOKUP(L3071,{0,1950001,3300001,6950001,9000001,18000001,40000001},{0,97500,427500,636000,1536000,2796000,4796000}))*1.021,-2))</f>
        <v/>
      </c>
      <c r="P3071" s="21">
        <f>MAX(0,ROUNDDOWN(F3071-E3071-430000,-3))</f>
        <v/>
      </c>
      <c r="Q3071" s="21">
        <f>MAX(0,ROUNDDOWN(F3071-E3071-430000-H3071,-3))</f>
        <v/>
      </c>
      <c r="R3071" s="21">
        <f>IF(F3071&lt;=450000,0,MAX(0,P3071*0.06-MIN(50000,P3071)*0.03))</f>
        <v/>
      </c>
      <c r="S3071" s="21">
        <f>IF(F3071&lt;=450000,0,MAX(0,P3071*0.04-MIN(50000,P3071)*0.02))</f>
        <v/>
      </c>
      <c r="T3071" s="21">
        <f>IF(F3071&lt;=450000,0,MAX(0,Q3071*0.06-MIN(50000,Q3071)*0.03))</f>
        <v/>
      </c>
      <c r="U3071" s="21">
        <f>IF(F3071&lt;=450000,0,MAX(0,Q3071*0.04-MIN(50000,Q3071)*0.02))</f>
        <v/>
      </c>
      <c r="V3071" s="21">
        <f>50000+MAX(0,G3071-480000)</f>
        <v/>
      </c>
      <c r="W3071" s="21">
        <f>P3071-V3071</f>
        <v/>
      </c>
      <c r="X3071" s="21">
        <f>Q3071-V3071</f>
        <v/>
      </c>
      <c r="Y3071" s="22">
        <f>IF(W3071&lt;0,0.9,LOOKUP(W3071,{0,1950001,3300001,6950001,9000001,18000001,40000001},{0.84895,0.7979,0.6958,0.66517,0.56307,0.4916,0.44055}))</f>
        <v/>
      </c>
      <c r="Z3071" s="22">
        <f>IF(X3071&lt;0,0.9,LOOKUP(X3071,{0,1950001,3300001,6950001,9000001,18000001,40000001},{0.84895,0.7979,0.6958,0.66517,0.56307,0.4916,0.44055}))</f>
        <v/>
      </c>
      <c r="AA3071" s="22">
        <f>IF(W3071&lt;0,0,CHOOSE(MATCH(W3071,{0,1950001,3300001,6950001,9000001},1),5.105/84.895,10.21/79.79,20.42/69.58,23.483/66.517,33.693/56.307))</f>
        <v/>
      </c>
      <c r="AB3071" s="21">
        <f>IF(C3071&lt;=2000,0,(MIN(C3071,ROUNDDOWN(F3071*0.3,0))-2000)*0.1)</f>
        <v/>
      </c>
      <c r="AC3071" s="21">
        <f>IF(C3071&lt;=2000,0,MIN((C3071-2000)*Y3071,(R3071+S3071)*0.2))</f>
        <v/>
      </c>
      <c r="AD3071" s="21">
        <f>IF(C3071&lt;=2000,0,MIN((C3071-2000)*Z3071,(T3071+U3071)*0.2))</f>
        <v/>
      </c>
      <c r="AE3071" s="21">
        <f>AC3071*AA3071</f>
        <v/>
      </c>
      <c r="AF3071" s="21">
        <f>ROUNDDOWN(R3071,-2)+ROUNDDOWN(S3071,-2)</f>
        <v/>
      </c>
      <c r="AG3071" s="21">
        <f>ROUNDDOWN(MAX(0,R3071-(AB3071+AC3071+AE3071)*0.6),-2)+ROUNDDOWN(MAX(0,S3071-(AB3071+AC3071+AE3071)*0.4),-2)</f>
        <v/>
      </c>
      <c r="AH3071" s="21">
        <f>ROUNDDOWN(MAX(0,T3071-(AB3071+AD3071)*0.6),-2)+ROUNDDOWN(MAX(0,U3071-(AB3071+AD3071)*0.4),-2)</f>
        <v/>
      </c>
      <c r="AI3071" s="21">
        <f>ROUNDDOWN(T3071,-2)+ROUNDDOWN(U3071,-2)</f>
        <v/>
      </c>
      <c r="AJ3071" s="21">
        <f>M3071+AF3071</f>
        <v/>
      </c>
      <c r="AK3071" s="21">
        <f>M3071+AG3071</f>
        <v/>
      </c>
      <c r="AL3071" s="21">
        <f>N3071+AH3071</f>
        <v/>
      </c>
      <c r="AM3071" s="21">
        <f>O3071+AI3071</f>
        <v/>
      </c>
      <c r="AN3071" s="21">
        <f>N3071+AI3071</f>
        <v/>
      </c>
      <c r="AO3071" s="21">
        <f>ROUNDDOWN((R3071+S3071)*0.2/Y3071+2000,0)</f>
        <v/>
      </c>
      <c r="AP3071" s="21">
        <f>ROUNDDOWN((T3071+U3071)*0.2/Z3071+2000,0)</f>
        <v/>
      </c>
      <c r="AQ3071" s="21">
        <f>AL3071-AK3071</f>
        <v/>
      </c>
      <c r="AR3071" s="21">
        <f>AM3071-AK3071</f>
        <v/>
      </c>
      <c r="AS3071" s="21">
        <f>AM3071-AL3071</f>
        <v/>
      </c>
      <c r="AT3071" s="21">
        <f>AK3071+C3071-AJ3071</f>
        <v/>
      </c>
      <c r="AU3071" s="21">
        <f>AL3071+C3071-AM3071</f>
        <v/>
      </c>
      <c r="AV3071" s="21">
        <f>AN3071+C3071-AM3071</f>
        <v/>
      </c>
    </row>
    <row r="3072">
      <c r="A3072" t="inlineStr">
        <is>
          <t>1万円刻み</t>
        </is>
      </c>
      <c r="B3072" s="21">
        <f>'5_1万円刻み'!$A$1309</f>
        <v/>
      </c>
      <c r="C3072" s="21">
        <f>AO3072</f>
        <v/>
      </c>
      <c r="D3072" s="21" t="n">
        <v>0</v>
      </c>
      <c r="E3072" s="21">
        <f>ROUND(MIN(B3072/12,650000)*12*0.0915+MIN(B3072/12,1390000)*12*(0.0504+0)+B3072*0.005,0)</f>
        <v/>
      </c>
      <c r="F3072" s="21">
        <f>IF(B3072&lt;741000,0,IF(B3072&lt;2191000,B3072-740000,IF(B3072&lt;2193000,1451000,IF(B3072&lt;2196000,1453000,IF(B3072&lt;2200000,1456000,IF(B3072&lt;3600000,ROUND(ROUNDDOWN(B3072/4,-3)*2.8,0)-80000,IF(B3072&lt;6600000,ROUND(ROUNDDOWN(B3072/4,-3)*3.2,0)-440000,IF(B3072&lt;8500000,ROUNDDOWN(B3072*0.9,0)-1100000,B3072-1950000))))))))</f>
        <v/>
      </c>
      <c r="G3072" s="21">
        <f>IF(F3072&gt;23500000,NA(),IF(F3072&lt;=4890000,1040000,IF(F3072&lt;=6550000,670000,620000)))</f>
        <v/>
      </c>
      <c r="H3072" s="21">
        <f>IF(D3072&lt;=0,0,MAX(0,MIN(2000000,D3072-MIN(100000,ROUNDDOWN(F3072*0.05,0)))))</f>
        <v/>
      </c>
      <c r="I3072" s="21">
        <f>IF(C3072&lt;=2000,0,MIN(C3072,ROUNDDOWN(F3072*0.4,0))-2000)</f>
        <v/>
      </c>
      <c r="J3072" s="21">
        <f>MAX(0,ROUNDDOWN(F3072-E3072-G3072,-3))</f>
        <v/>
      </c>
      <c r="K3072" s="21">
        <f>MAX(0,ROUNDDOWN(F3072-E3072-G3072-H3072-I3072,-3))</f>
        <v/>
      </c>
      <c r="L3072" s="21">
        <f>MAX(0,ROUNDDOWN(F3072-E3072-G3072-H3072,-3))</f>
        <v/>
      </c>
      <c r="M3072" s="21">
        <f>IF(J3072&lt;=0,0,ROUNDDOWN((J3072*LOOKUP(J3072,{0,1950001,3300001,6950001,9000001,18000001,40000001},{0.05,0.1,0.2,0.23,0.33,0.4,0.45})-LOOKUP(J3072,{0,1950001,3300001,6950001,9000001,18000001,40000001},{0,97500,427500,636000,1536000,2796000,4796000}))*1.021,-2))</f>
        <v/>
      </c>
      <c r="N3072" s="21">
        <f>IF(K3072&lt;=0,0,ROUNDDOWN((K3072*LOOKUP(K3072,{0,1950001,3300001,6950001,9000001,18000001,40000001},{0.05,0.1,0.2,0.23,0.33,0.4,0.45})-LOOKUP(K3072,{0,1950001,3300001,6950001,9000001,18000001,40000001},{0,97500,427500,636000,1536000,2796000,4796000}))*1.021,-2))</f>
        <v/>
      </c>
      <c r="O3072" s="21">
        <f>IF(L3072&lt;=0,0,ROUNDDOWN((L3072*LOOKUP(L3072,{0,1950001,3300001,6950001,9000001,18000001,40000001},{0.05,0.1,0.2,0.23,0.33,0.4,0.45})-LOOKUP(L3072,{0,1950001,3300001,6950001,9000001,18000001,40000001},{0,97500,427500,636000,1536000,2796000,4796000}))*1.021,-2))</f>
        <v/>
      </c>
      <c r="P3072" s="21">
        <f>MAX(0,ROUNDDOWN(F3072-E3072-430000,-3))</f>
        <v/>
      </c>
      <c r="Q3072" s="21">
        <f>MAX(0,ROUNDDOWN(F3072-E3072-430000-H3072,-3))</f>
        <v/>
      </c>
      <c r="R3072" s="21">
        <f>IF(F3072&lt;=450000,0,MAX(0,P3072*0.06-MIN(50000,P3072)*0.03))</f>
        <v/>
      </c>
      <c r="S3072" s="21">
        <f>IF(F3072&lt;=450000,0,MAX(0,P3072*0.04-MIN(50000,P3072)*0.02))</f>
        <v/>
      </c>
      <c r="T3072" s="21">
        <f>IF(F3072&lt;=450000,0,MAX(0,Q3072*0.06-MIN(50000,Q3072)*0.03))</f>
        <v/>
      </c>
      <c r="U3072" s="21">
        <f>IF(F3072&lt;=450000,0,MAX(0,Q3072*0.04-MIN(50000,Q3072)*0.02))</f>
        <v/>
      </c>
      <c r="V3072" s="21">
        <f>50000+MAX(0,G3072-480000)</f>
        <v/>
      </c>
      <c r="W3072" s="21">
        <f>P3072-V3072</f>
        <v/>
      </c>
      <c r="X3072" s="21">
        <f>Q3072-V3072</f>
        <v/>
      </c>
      <c r="Y3072" s="22">
        <f>IF(W3072&lt;0,0.9,LOOKUP(W3072,{0,1950001,3300001,6950001,9000001,18000001,40000001},{0.84895,0.7979,0.6958,0.66517,0.56307,0.4916,0.44055}))</f>
        <v/>
      </c>
      <c r="Z3072" s="22">
        <f>IF(X3072&lt;0,0.9,LOOKUP(X3072,{0,1950001,3300001,6950001,9000001,18000001,40000001},{0.84895,0.7979,0.6958,0.66517,0.56307,0.4916,0.44055}))</f>
        <v/>
      </c>
      <c r="AA3072" s="22">
        <f>IF(W3072&lt;0,0,CHOOSE(MATCH(W3072,{0,1950001,3300001,6950001,9000001},1),5.105/84.895,10.21/79.79,20.42/69.58,23.483/66.517,33.693/56.307))</f>
        <v/>
      </c>
      <c r="AB3072" s="21">
        <f>IF(C3072&lt;=2000,0,(MIN(C3072,ROUNDDOWN(F3072*0.3,0))-2000)*0.1)</f>
        <v/>
      </c>
      <c r="AC3072" s="21">
        <f>IF(C3072&lt;=2000,0,MIN((C3072-2000)*Y3072,(R3072+S3072)*0.2))</f>
        <v/>
      </c>
      <c r="AD3072" s="21">
        <f>IF(C3072&lt;=2000,0,MIN((C3072-2000)*Z3072,(T3072+U3072)*0.2))</f>
        <v/>
      </c>
      <c r="AE3072" s="21">
        <f>AC3072*AA3072</f>
        <v/>
      </c>
      <c r="AF3072" s="21">
        <f>ROUNDDOWN(R3072,-2)+ROUNDDOWN(S3072,-2)</f>
        <v/>
      </c>
      <c r="AG3072" s="21">
        <f>ROUNDDOWN(MAX(0,R3072-(AB3072+AC3072+AE3072)*0.6),-2)+ROUNDDOWN(MAX(0,S3072-(AB3072+AC3072+AE3072)*0.4),-2)</f>
        <v/>
      </c>
      <c r="AH3072" s="21">
        <f>ROUNDDOWN(MAX(0,T3072-(AB3072+AD3072)*0.6),-2)+ROUNDDOWN(MAX(0,U3072-(AB3072+AD3072)*0.4),-2)</f>
        <v/>
      </c>
      <c r="AI3072" s="21">
        <f>ROUNDDOWN(T3072,-2)+ROUNDDOWN(U3072,-2)</f>
        <v/>
      </c>
      <c r="AJ3072" s="21">
        <f>M3072+AF3072</f>
        <v/>
      </c>
      <c r="AK3072" s="21">
        <f>M3072+AG3072</f>
        <v/>
      </c>
      <c r="AL3072" s="21">
        <f>N3072+AH3072</f>
        <v/>
      </c>
      <c r="AM3072" s="21">
        <f>O3072+AI3072</f>
        <v/>
      </c>
      <c r="AN3072" s="21">
        <f>N3072+AI3072</f>
        <v/>
      </c>
      <c r="AO3072" s="21">
        <f>ROUNDDOWN((R3072+S3072)*0.2/Y3072+2000,0)</f>
        <v/>
      </c>
      <c r="AP3072" s="21">
        <f>ROUNDDOWN((T3072+U3072)*0.2/Z3072+2000,0)</f>
        <v/>
      </c>
      <c r="AQ3072" s="21">
        <f>AL3072-AK3072</f>
        <v/>
      </c>
      <c r="AR3072" s="21">
        <f>AM3072-AK3072</f>
        <v/>
      </c>
      <c r="AS3072" s="21">
        <f>AM3072-AL3072</f>
        <v/>
      </c>
      <c r="AT3072" s="21">
        <f>AK3072+C3072-AJ3072</f>
        <v/>
      </c>
      <c r="AU3072" s="21">
        <f>AL3072+C3072-AM3072</f>
        <v/>
      </c>
      <c r="AV3072" s="21">
        <f>AN3072+C3072-AM3072</f>
        <v/>
      </c>
    </row>
    <row r="3073">
      <c r="A3073" t="inlineStr">
        <is>
          <t>1万円刻み</t>
        </is>
      </c>
      <c r="B3073" s="21">
        <f>'5_1万円刻み'!$A$1310</f>
        <v/>
      </c>
      <c r="C3073" s="21">
        <f>AO3073</f>
        <v/>
      </c>
      <c r="D3073" s="21" t="n">
        <v>0</v>
      </c>
      <c r="E3073" s="21">
        <f>ROUND(MIN(B3073/12,650000)*12*0.0915+MIN(B3073/12,1390000)*12*(0.0504+0)+B3073*0.005,0)</f>
        <v/>
      </c>
      <c r="F3073" s="21">
        <f>IF(B3073&lt;741000,0,IF(B3073&lt;2191000,B3073-740000,IF(B3073&lt;2193000,1451000,IF(B3073&lt;2196000,1453000,IF(B3073&lt;2200000,1456000,IF(B3073&lt;3600000,ROUND(ROUNDDOWN(B3073/4,-3)*2.8,0)-80000,IF(B3073&lt;6600000,ROUND(ROUNDDOWN(B3073/4,-3)*3.2,0)-440000,IF(B3073&lt;8500000,ROUNDDOWN(B3073*0.9,0)-1100000,B3073-1950000))))))))</f>
        <v/>
      </c>
      <c r="G3073" s="21">
        <f>IF(F3073&gt;23500000,NA(),IF(F3073&lt;=4890000,1040000,IF(F3073&lt;=6550000,670000,620000)))</f>
        <v/>
      </c>
      <c r="H3073" s="21">
        <f>IF(D3073&lt;=0,0,MAX(0,MIN(2000000,D3073-MIN(100000,ROUNDDOWN(F3073*0.05,0)))))</f>
        <v/>
      </c>
      <c r="I3073" s="21">
        <f>IF(C3073&lt;=2000,0,MIN(C3073,ROUNDDOWN(F3073*0.4,0))-2000)</f>
        <v/>
      </c>
      <c r="J3073" s="21">
        <f>MAX(0,ROUNDDOWN(F3073-E3073-G3073,-3))</f>
        <v/>
      </c>
      <c r="K3073" s="21">
        <f>MAX(0,ROUNDDOWN(F3073-E3073-G3073-H3073-I3073,-3))</f>
        <v/>
      </c>
      <c r="L3073" s="21">
        <f>MAX(0,ROUNDDOWN(F3073-E3073-G3073-H3073,-3))</f>
        <v/>
      </c>
      <c r="M3073" s="21">
        <f>IF(J3073&lt;=0,0,ROUNDDOWN((J3073*LOOKUP(J3073,{0,1950001,3300001,6950001,9000001,18000001,40000001},{0.05,0.1,0.2,0.23,0.33,0.4,0.45})-LOOKUP(J3073,{0,1950001,3300001,6950001,9000001,18000001,40000001},{0,97500,427500,636000,1536000,2796000,4796000}))*1.021,-2))</f>
        <v/>
      </c>
      <c r="N3073" s="21">
        <f>IF(K3073&lt;=0,0,ROUNDDOWN((K3073*LOOKUP(K3073,{0,1950001,3300001,6950001,9000001,18000001,40000001},{0.05,0.1,0.2,0.23,0.33,0.4,0.45})-LOOKUP(K3073,{0,1950001,3300001,6950001,9000001,18000001,40000001},{0,97500,427500,636000,1536000,2796000,4796000}))*1.021,-2))</f>
        <v/>
      </c>
      <c r="O3073" s="21">
        <f>IF(L3073&lt;=0,0,ROUNDDOWN((L3073*LOOKUP(L3073,{0,1950001,3300001,6950001,9000001,18000001,40000001},{0.05,0.1,0.2,0.23,0.33,0.4,0.45})-LOOKUP(L3073,{0,1950001,3300001,6950001,9000001,18000001,40000001},{0,97500,427500,636000,1536000,2796000,4796000}))*1.021,-2))</f>
        <v/>
      </c>
      <c r="P3073" s="21">
        <f>MAX(0,ROUNDDOWN(F3073-E3073-430000,-3))</f>
        <v/>
      </c>
      <c r="Q3073" s="21">
        <f>MAX(0,ROUNDDOWN(F3073-E3073-430000-H3073,-3))</f>
        <v/>
      </c>
      <c r="R3073" s="21">
        <f>IF(F3073&lt;=450000,0,MAX(0,P3073*0.06-MIN(50000,P3073)*0.03))</f>
        <v/>
      </c>
      <c r="S3073" s="21">
        <f>IF(F3073&lt;=450000,0,MAX(0,P3073*0.04-MIN(50000,P3073)*0.02))</f>
        <v/>
      </c>
      <c r="T3073" s="21">
        <f>IF(F3073&lt;=450000,0,MAX(0,Q3073*0.06-MIN(50000,Q3073)*0.03))</f>
        <v/>
      </c>
      <c r="U3073" s="21">
        <f>IF(F3073&lt;=450000,0,MAX(0,Q3073*0.04-MIN(50000,Q3073)*0.02))</f>
        <v/>
      </c>
      <c r="V3073" s="21">
        <f>50000+MAX(0,G3073-480000)</f>
        <v/>
      </c>
      <c r="W3073" s="21">
        <f>P3073-V3073</f>
        <v/>
      </c>
      <c r="X3073" s="21">
        <f>Q3073-V3073</f>
        <v/>
      </c>
      <c r="Y3073" s="22">
        <f>IF(W3073&lt;0,0.9,LOOKUP(W3073,{0,1950001,3300001,6950001,9000001,18000001,40000001},{0.84895,0.7979,0.6958,0.66517,0.56307,0.4916,0.44055}))</f>
        <v/>
      </c>
      <c r="Z3073" s="22">
        <f>IF(X3073&lt;0,0.9,LOOKUP(X3073,{0,1950001,3300001,6950001,9000001,18000001,40000001},{0.84895,0.7979,0.6958,0.66517,0.56307,0.4916,0.44055}))</f>
        <v/>
      </c>
      <c r="AA3073" s="22">
        <f>IF(W3073&lt;0,0,CHOOSE(MATCH(W3073,{0,1950001,3300001,6950001,9000001},1),5.105/84.895,10.21/79.79,20.42/69.58,23.483/66.517,33.693/56.307))</f>
        <v/>
      </c>
      <c r="AB3073" s="21">
        <f>IF(C3073&lt;=2000,0,(MIN(C3073,ROUNDDOWN(F3073*0.3,0))-2000)*0.1)</f>
        <v/>
      </c>
      <c r="AC3073" s="21">
        <f>IF(C3073&lt;=2000,0,MIN((C3073-2000)*Y3073,(R3073+S3073)*0.2))</f>
        <v/>
      </c>
      <c r="AD3073" s="21">
        <f>IF(C3073&lt;=2000,0,MIN((C3073-2000)*Z3073,(T3073+U3073)*0.2))</f>
        <v/>
      </c>
      <c r="AE3073" s="21">
        <f>AC3073*AA3073</f>
        <v/>
      </c>
      <c r="AF3073" s="21">
        <f>ROUNDDOWN(R3073,-2)+ROUNDDOWN(S3073,-2)</f>
        <v/>
      </c>
      <c r="AG3073" s="21">
        <f>ROUNDDOWN(MAX(0,R3073-(AB3073+AC3073+AE3073)*0.6),-2)+ROUNDDOWN(MAX(0,S3073-(AB3073+AC3073+AE3073)*0.4),-2)</f>
        <v/>
      </c>
      <c r="AH3073" s="21">
        <f>ROUNDDOWN(MAX(0,T3073-(AB3073+AD3073)*0.6),-2)+ROUNDDOWN(MAX(0,U3073-(AB3073+AD3073)*0.4),-2)</f>
        <v/>
      </c>
      <c r="AI3073" s="21">
        <f>ROUNDDOWN(T3073,-2)+ROUNDDOWN(U3073,-2)</f>
        <v/>
      </c>
      <c r="AJ3073" s="21">
        <f>M3073+AF3073</f>
        <v/>
      </c>
      <c r="AK3073" s="21">
        <f>M3073+AG3073</f>
        <v/>
      </c>
      <c r="AL3073" s="21">
        <f>N3073+AH3073</f>
        <v/>
      </c>
      <c r="AM3073" s="21">
        <f>O3073+AI3073</f>
        <v/>
      </c>
      <c r="AN3073" s="21">
        <f>N3073+AI3073</f>
        <v/>
      </c>
      <c r="AO3073" s="21">
        <f>ROUNDDOWN((R3073+S3073)*0.2/Y3073+2000,0)</f>
        <v/>
      </c>
      <c r="AP3073" s="21">
        <f>ROUNDDOWN((T3073+U3073)*0.2/Z3073+2000,0)</f>
        <v/>
      </c>
      <c r="AQ3073" s="21">
        <f>AL3073-AK3073</f>
        <v/>
      </c>
      <c r="AR3073" s="21">
        <f>AM3073-AK3073</f>
        <v/>
      </c>
      <c r="AS3073" s="21">
        <f>AM3073-AL3073</f>
        <v/>
      </c>
      <c r="AT3073" s="21">
        <f>AK3073+C3073-AJ3073</f>
        <v/>
      </c>
      <c r="AU3073" s="21">
        <f>AL3073+C3073-AM3073</f>
        <v/>
      </c>
      <c r="AV3073" s="21">
        <f>AN3073+C3073-AM3073</f>
        <v/>
      </c>
    </row>
    <row r="3074">
      <c r="A3074" t="inlineStr">
        <is>
          <t>1万円刻み</t>
        </is>
      </c>
      <c r="B3074" s="21">
        <f>'5_1万円刻み'!$A$1311</f>
        <v/>
      </c>
      <c r="C3074" s="21">
        <f>AO3074</f>
        <v/>
      </c>
      <c r="D3074" s="21" t="n">
        <v>0</v>
      </c>
      <c r="E3074" s="21">
        <f>ROUND(MIN(B3074/12,650000)*12*0.0915+MIN(B3074/12,1390000)*12*(0.0504+0)+B3074*0.005,0)</f>
        <v/>
      </c>
      <c r="F3074" s="21">
        <f>IF(B3074&lt;741000,0,IF(B3074&lt;2191000,B3074-740000,IF(B3074&lt;2193000,1451000,IF(B3074&lt;2196000,1453000,IF(B3074&lt;2200000,1456000,IF(B3074&lt;3600000,ROUND(ROUNDDOWN(B3074/4,-3)*2.8,0)-80000,IF(B3074&lt;6600000,ROUND(ROUNDDOWN(B3074/4,-3)*3.2,0)-440000,IF(B3074&lt;8500000,ROUNDDOWN(B3074*0.9,0)-1100000,B3074-1950000))))))))</f>
        <v/>
      </c>
      <c r="G3074" s="21">
        <f>IF(F3074&gt;23500000,NA(),IF(F3074&lt;=4890000,1040000,IF(F3074&lt;=6550000,670000,620000)))</f>
        <v/>
      </c>
      <c r="H3074" s="21">
        <f>IF(D3074&lt;=0,0,MAX(0,MIN(2000000,D3074-MIN(100000,ROUNDDOWN(F3074*0.05,0)))))</f>
        <v/>
      </c>
      <c r="I3074" s="21">
        <f>IF(C3074&lt;=2000,0,MIN(C3074,ROUNDDOWN(F3074*0.4,0))-2000)</f>
        <v/>
      </c>
      <c r="J3074" s="21">
        <f>MAX(0,ROUNDDOWN(F3074-E3074-G3074,-3))</f>
        <v/>
      </c>
      <c r="K3074" s="21">
        <f>MAX(0,ROUNDDOWN(F3074-E3074-G3074-H3074-I3074,-3))</f>
        <v/>
      </c>
      <c r="L3074" s="21">
        <f>MAX(0,ROUNDDOWN(F3074-E3074-G3074-H3074,-3))</f>
        <v/>
      </c>
      <c r="M3074" s="21">
        <f>IF(J3074&lt;=0,0,ROUNDDOWN((J3074*LOOKUP(J3074,{0,1950001,3300001,6950001,9000001,18000001,40000001},{0.05,0.1,0.2,0.23,0.33,0.4,0.45})-LOOKUP(J3074,{0,1950001,3300001,6950001,9000001,18000001,40000001},{0,97500,427500,636000,1536000,2796000,4796000}))*1.021,-2))</f>
        <v/>
      </c>
      <c r="N3074" s="21">
        <f>IF(K3074&lt;=0,0,ROUNDDOWN((K3074*LOOKUP(K3074,{0,1950001,3300001,6950001,9000001,18000001,40000001},{0.05,0.1,0.2,0.23,0.33,0.4,0.45})-LOOKUP(K3074,{0,1950001,3300001,6950001,9000001,18000001,40000001},{0,97500,427500,636000,1536000,2796000,4796000}))*1.021,-2))</f>
        <v/>
      </c>
      <c r="O3074" s="21">
        <f>IF(L3074&lt;=0,0,ROUNDDOWN((L3074*LOOKUP(L3074,{0,1950001,3300001,6950001,9000001,18000001,40000001},{0.05,0.1,0.2,0.23,0.33,0.4,0.45})-LOOKUP(L3074,{0,1950001,3300001,6950001,9000001,18000001,40000001},{0,97500,427500,636000,1536000,2796000,4796000}))*1.021,-2))</f>
        <v/>
      </c>
      <c r="P3074" s="21">
        <f>MAX(0,ROUNDDOWN(F3074-E3074-430000,-3))</f>
        <v/>
      </c>
      <c r="Q3074" s="21">
        <f>MAX(0,ROUNDDOWN(F3074-E3074-430000-H3074,-3))</f>
        <v/>
      </c>
      <c r="R3074" s="21">
        <f>IF(F3074&lt;=450000,0,MAX(0,P3074*0.06-MIN(50000,P3074)*0.03))</f>
        <v/>
      </c>
      <c r="S3074" s="21">
        <f>IF(F3074&lt;=450000,0,MAX(0,P3074*0.04-MIN(50000,P3074)*0.02))</f>
        <v/>
      </c>
      <c r="T3074" s="21">
        <f>IF(F3074&lt;=450000,0,MAX(0,Q3074*0.06-MIN(50000,Q3074)*0.03))</f>
        <v/>
      </c>
      <c r="U3074" s="21">
        <f>IF(F3074&lt;=450000,0,MAX(0,Q3074*0.04-MIN(50000,Q3074)*0.02))</f>
        <v/>
      </c>
      <c r="V3074" s="21">
        <f>50000+MAX(0,G3074-480000)</f>
        <v/>
      </c>
      <c r="W3074" s="21">
        <f>P3074-V3074</f>
        <v/>
      </c>
      <c r="X3074" s="21">
        <f>Q3074-V3074</f>
        <v/>
      </c>
      <c r="Y3074" s="22">
        <f>IF(W3074&lt;0,0.9,LOOKUP(W3074,{0,1950001,3300001,6950001,9000001,18000001,40000001},{0.84895,0.7979,0.6958,0.66517,0.56307,0.4916,0.44055}))</f>
        <v/>
      </c>
      <c r="Z3074" s="22">
        <f>IF(X3074&lt;0,0.9,LOOKUP(X3074,{0,1950001,3300001,6950001,9000001,18000001,40000001},{0.84895,0.7979,0.6958,0.66517,0.56307,0.4916,0.44055}))</f>
        <v/>
      </c>
      <c r="AA3074" s="22">
        <f>IF(W3074&lt;0,0,CHOOSE(MATCH(W3074,{0,1950001,3300001,6950001,9000001},1),5.105/84.895,10.21/79.79,20.42/69.58,23.483/66.517,33.693/56.307))</f>
        <v/>
      </c>
      <c r="AB3074" s="21">
        <f>IF(C3074&lt;=2000,0,(MIN(C3074,ROUNDDOWN(F3074*0.3,0))-2000)*0.1)</f>
        <v/>
      </c>
      <c r="AC3074" s="21">
        <f>IF(C3074&lt;=2000,0,MIN((C3074-2000)*Y3074,(R3074+S3074)*0.2))</f>
        <v/>
      </c>
      <c r="AD3074" s="21">
        <f>IF(C3074&lt;=2000,0,MIN((C3074-2000)*Z3074,(T3074+U3074)*0.2))</f>
        <v/>
      </c>
      <c r="AE3074" s="21">
        <f>AC3074*AA3074</f>
        <v/>
      </c>
      <c r="AF3074" s="21">
        <f>ROUNDDOWN(R3074,-2)+ROUNDDOWN(S3074,-2)</f>
        <v/>
      </c>
      <c r="AG3074" s="21">
        <f>ROUNDDOWN(MAX(0,R3074-(AB3074+AC3074+AE3074)*0.6),-2)+ROUNDDOWN(MAX(0,S3074-(AB3074+AC3074+AE3074)*0.4),-2)</f>
        <v/>
      </c>
      <c r="AH3074" s="21">
        <f>ROUNDDOWN(MAX(0,T3074-(AB3074+AD3074)*0.6),-2)+ROUNDDOWN(MAX(0,U3074-(AB3074+AD3074)*0.4),-2)</f>
        <v/>
      </c>
      <c r="AI3074" s="21">
        <f>ROUNDDOWN(T3074,-2)+ROUNDDOWN(U3074,-2)</f>
        <v/>
      </c>
      <c r="AJ3074" s="21">
        <f>M3074+AF3074</f>
        <v/>
      </c>
      <c r="AK3074" s="21">
        <f>M3074+AG3074</f>
        <v/>
      </c>
      <c r="AL3074" s="21">
        <f>N3074+AH3074</f>
        <v/>
      </c>
      <c r="AM3074" s="21">
        <f>O3074+AI3074</f>
        <v/>
      </c>
      <c r="AN3074" s="21">
        <f>N3074+AI3074</f>
        <v/>
      </c>
      <c r="AO3074" s="21">
        <f>ROUNDDOWN((R3074+S3074)*0.2/Y3074+2000,0)</f>
        <v/>
      </c>
      <c r="AP3074" s="21">
        <f>ROUNDDOWN((T3074+U3074)*0.2/Z3074+2000,0)</f>
        <v/>
      </c>
      <c r="AQ3074" s="21">
        <f>AL3074-AK3074</f>
        <v/>
      </c>
      <c r="AR3074" s="21">
        <f>AM3074-AK3074</f>
        <v/>
      </c>
      <c r="AS3074" s="21">
        <f>AM3074-AL3074</f>
        <v/>
      </c>
      <c r="AT3074" s="21">
        <f>AK3074+C3074-AJ3074</f>
        <v/>
      </c>
      <c r="AU3074" s="21">
        <f>AL3074+C3074-AM3074</f>
        <v/>
      </c>
      <c r="AV3074" s="21">
        <f>AN3074+C3074-AM3074</f>
        <v/>
      </c>
    </row>
    <row r="3075">
      <c r="A3075" t="inlineStr">
        <is>
          <t>1万円刻み</t>
        </is>
      </c>
      <c r="B3075" s="21">
        <f>'5_1万円刻み'!$A$1312</f>
        <v/>
      </c>
      <c r="C3075" s="21">
        <f>AO3075</f>
        <v/>
      </c>
      <c r="D3075" s="21" t="n">
        <v>0</v>
      </c>
      <c r="E3075" s="21">
        <f>ROUND(MIN(B3075/12,650000)*12*0.0915+MIN(B3075/12,1390000)*12*(0.0504+0)+B3075*0.005,0)</f>
        <v/>
      </c>
      <c r="F3075" s="21">
        <f>IF(B3075&lt;741000,0,IF(B3075&lt;2191000,B3075-740000,IF(B3075&lt;2193000,1451000,IF(B3075&lt;2196000,1453000,IF(B3075&lt;2200000,1456000,IF(B3075&lt;3600000,ROUND(ROUNDDOWN(B3075/4,-3)*2.8,0)-80000,IF(B3075&lt;6600000,ROUND(ROUNDDOWN(B3075/4,-3)*3.2,0)-440000,IF(B3075&lt;8500000,ROUNDDOWN(B3075*0.9,0)-1100000,B3075-1950000))))))))</f>
        <v/>
      </c>
      <c r="G3075" s="21">
        <f>IF(F3075&gt;23500000,NA(),IF(F3075&lt;=4890000,1040000,IF(F3075&lt;=6550000,670000,620000)))</f>
        <v/>
      </c>
      <c r="H3075" s="21">
        <f>IF(D3075&lt;=0,0,MAX(0,MIN(2000000,D3075-MIN(100000,ROUNDDOWN(F3075*0.05,0)))))</f>
        <v/>
      </c>
      <c r="I3075" s="21">
        <f>IF(C3075&lt;=2000,0,MIN(C3075,ROUNDDOWN(F3075*0.4,0))-2000)</f>
        <v/>
      </c>
      <c r="J3075" s="21">
        <f>MAX(0,ROUNDDOWN(F3075-E3075-G3075,-3))</f>
        <v/>
      </c>
      <c r="K3075" s="21">
        <f>MAX(0,ROUNDDOWN(F3075-E3075-G3075-H3075-I3075,-3))</f>
        <v/>
      </c>
      <c r="L3075" s="21">
        <f>MAX(0,ROUNDDOWN(F3075-E3075-G3075-H3075,-3))</f>
        <v/>
      </c>
      <c r="M3075" s="21">
        <f>IF(J3075&lt;=0,0,ROUNDDOWN((J3075*LOOKUP(J3075,{0,1950001,3300001,6950001,9000001,18000001,40000001},{0.05,0.1,0.2,0.23,0.33,0.4,0.45})-LOOKUP(J3075,{0,1950001,3300001,6950001,9000001,18000001,40000001},{0,97500,427500,636000,1536000,2796000,4796000}))*1.021,-2))</f>
        <v/>
      </c>
      <c r="N3075" s="21">
        <f>IF(K3075&lt;=0,0,ROUNDDOWN((K3075*LOOKUP(K3075,{0,1950001,3300001,6950001,9000001,18000001,40000001},{0.05,0.1,0.2,0.23,0.33,0.4,0.45})-LOOKUP(K3075,{0,1950001,3300001,6950001,9000001,18000001,40000001},{0,97500,427500,636000,1536000,2796000,4796000}))*1.021,-2))</f>
        <v/>
      </c>
      <c r="O3075" s="21">
        <f>IF(L3075&lt;=0,0,ROUNDDOWN((L3075*LOOKUP(L3075,{0,1950001,3300001,6950001,9000001,18000001,40000001},{0.05,0.1,0.2,0.23,0.33,0.4,0.45})-LOOKUP(L3075,{0,1950001,3300001,6950001,9000001,18000001,40000001},{0,97500,427500,636000,1536000,2796000,4796000}))*1.021,-2))</f>
        <v/>
      </c>
      <c r="P3075" s="21">
        <f>MAX(0,ROUNDDOWN(F3075-E3075-430000,-3))</f>
        <v/>
      </c>
      <c r="Q3075" s="21">
        <f>MAX(0,ROUNDDOWN(F3075-E3075-430000-H3075,-3))</f>
        <v/>
      </c>
      <c r="R3075" s="21">
        <f>IF(F3075&lt;=450000,0,MAX(0,P3075*0.06-MIN(50000,P3075)*0.03))</f>
        <v/>
      </c>
      <c r="S3075" s="21">
        <f>IF(F3075&lt;=450000,0,MAX(0,P3075*0.04-MIN(50000,P3075)*0.02))</f>
        <v/>
      </c>
      <c r="T3075" s="21">
        <f>IF(F3075&lt;=450000,0,MAX(0,Q3075*0.06-MIN(50000,Q3075)*0.03))</f>
        <v/>
      </c>
      <c r="U3075" s="21">
        <f>IF(F3075&lt;=450000,0,MAX(0,Q3075*0.04-MIN(50000,Q3075)*0.02))</f>
        <v/>
      </c>
      <c r="V3075" s="21">
        <f>50000+MAX(0,G3075-480000)</f>
        <v/>
      </c>
      <c r="W3075" s="21">
        <f>P3075-V3075</f>
        <v/>
      </c>
      <c r="X3075" s="21">
        <f>Q3075-V3075</f>
        <v/>
      </c>
      <c r="Y3075" s="22">
        <f>IF(W3075&lt;0,0.9,LOOKUP(W3075,{0,1950001,3300001,6950001,9000001,18000001,40000001},{0.84895,0.7979,0.6958,0.66517,0.56307,0.4916,0.44055}))</f>
        <v/>
      </c>
      <c r="Z3075" s="22">
        <f>IF(X3075&lt;0,0.9,LOOKUP(X3075,{0,1950001,3300001,6950001,9000001,18000001,40000001},{0.84895,0.7979,0.6958,0.66517,0.56307,0.4916,0.44055}))</f>
        <v/>
      </c>
      <c r="AA3075" s="22">
        <f>IF(W3075&lt;0,0,CHOOSE(MATCH(W3075,{0,1950001,3300001,6950001,9000001},1),5.105/84.895,10.21/79.79,20.42/69.58,23.483/66.517,33.693/56.307))</f>
        <v/>
      </c>
      <c r="AB3075" s="21">
        <f>IF(C3075&lt;=2000,0,(MIN(C3075,ROUNDDOWN(F3075*0.3,0))-2000)*0.1)</f>
        <v/>
      </c>
      <c r="AC3075" s="21">
        <f>IF(C3075&lt;=2000,0,MIN((C3075-2000)*Y3075,(R3075+S3075)*0.2))</f>
        <v/>
      </c>
      <c r="AD3075" s="21">
        <f>IF(C3075&lt;=2000,0,MIN((C3075-2000)*Z3075,(T3075+U3075)*0.2))</f>
        <v/>
      </c>
      <c r="AE3075" s="21">
        <f>AC3075*AA3075</f>
        <v/>
      </c>
      <c r="AF3075" s="21">
        <f>ROUNDDOWN(R3075,-2)+ROUNDDOWN(S3075,-2)</f>
        <v/>
      </c>
      <c r="AG3075" s="21">
        <f>ROUNDDOWN(MAX(0,R3075-(AB3075+AC3075+AE3075)*0.6),-2)+ROUNDDOWN(MAX(0,S3075-(AB3075+AC3075+AE3075)*0.4),-2)</f>
        <v/>
      </c>
      <c r="AH3075" s="21">
        <f>ROUNDDOWN(MAX(0,T3075-(AB3075+AD3075)*0.6),-2)+ROUNDDOWN(MAX(0,U3075-(AB3075+AD3075)*0.4),-2)</f>
        <v/>
      </c>
      <c r="AI3075" s="21">
        <f>ROUNDDOWN(T3075,-2)+ROUNDDOWN(U3075,-2)</f>
        <v/>
      </c>
      <c r="AJ3075" s="21">
        <f>M3075+AF3075</f>
        <v/>
      </c>
      <c r="AK3075" s="21">
        <f>M3075+AG3075</f>
        <v/>
      </c>
      <c r="AL3075" s="21">
        <f>N3075+AH3075</f>
        <v/>
      </c>
      <c r="AM3075" s="21">
        <f>O3075+AI3075</f>
        <v/>
      </c>
      <c r="AN3075" s="21">
        <f>N3075+AI3075</f>
        <v/>
      </c>
      <c r="AO3075" s="21">
        <f>ROUNDDOWN((R3075+S3075)*0.2/Y3075+2000,0)</f>
        <v/>
      </c>
      <c r="AP3075" s="21">
        <f>ROUNDDOWN((T3075+U3075)*0.2/Z3075+2000,0)</f>
        <v/>
      </c>
      <c r="AQ3075" s="21">
        <f>AL3075-AK3075</f>
        <v/>
      </c>
      <c r="AR3075" s="21">
        <f>AM3075-AK3075</f>
        <v/>
      </c>
      <c r="AS3075" s="21">
        <f>AM3075-AL3075</f>
        <v/>
      </c>
      <c r="AT3075" s="21">
        <f>AK3075+C3075-AJ3075</f>
        <v/>
      </c>
      <c r="AU3075" s="21">
        <f>AL3075+C3075-AM3075</f>
        <v/>
      </c>
      <c r="AV3075" s="21">
        <f>AN3075+C3075-AM3075</f>
        <v/>
      </c>
    </row>
    <row r="3076">
      <c r="A3076" t="inlineStr">
        <is>
          <t>1万円刻み</t>
        </is>
      </c>
      <c r="B3076" s="21">
        <f>'5_1万円刻み'!$A$1313</f>
        <v/>
      </c>
      <c r="C3076" s="21">
        <f>AO3076</f>
        <v/>
      </c>
      <c r="D3076" s="21" t="n">
        <v>0</v>
      </c>
      <c r="E3076" s="21">
        <f>ROUND(MIN(B3076/12,650000)*12*0.0915+MIN(B3076/12,1390000)*12*(0.0504+0)+B3076*0.005,0)</f>
        <v/>
      </c>
      <c r="F3076" s="21">
        <f>IF(B3076&lt;741000,0,IF(B3076&lt;2191000,B3076-740000,IF(B3076&lt;2193000,1451000,IF(B3076&lt;2196000,1453000,IF(B3076&lt;2200000,1456000,IF(B3076&lt;3600000,ROUND(ROUNDDOWN(B3076/4,-3)*2.8,0)-80000,IF(B3076&lt;6600000,ROUND(ROUNDDOWN(B3076/4,-3)*3.2,0)-440000,IF(B3076&lt;8500000,ROUNDDOWN(B3076*0.9,0)-1100000,B3076-1950000))))))))</f>
        <v/>
      </c>
      <c r="G3076" s="21">
        <f>IF(F3076&gt;23500000,NA(),IF(F3076&lt;=4890000,1040000,IF(F3076&lt;=6550000,670000,620000)))</f>
        <v/>
      </c>
      <c r="H3076" s="21">
        <f>IF(D3076&lt;=0,0,MAX(0,MIN(2000000,D3076-MIN(100000,ROUNDDOWN(F3076*0.05,0)))))</f>
        <v/>
      </c>
      <c r="I3076" s="21">
        <f>IF(C3076&lt;=2000,0,MIN(C3076,ROUNDDOWN(F3076*0.4,0))-2000)</f>
        <v/>
      </c>
      <c r="J3076" s="21">
        <f>MAX(0,ROUNDDOWN(F3076-E3076-G3076,-3))</f>
        <v/>
      </c>
      <c r="K3076" s="21">
        <f>MAX(0,ROUNDDOWN(F3076-E3076-G3076-H3076-I3076,-3))</f>
        <v/>
      </c>
      <c r="L3076" s="21">
        <f>MAX(0,ROUNDDOWN(F3076-E3076-G3076-H3076,-3))</f>
        <v/>
      </c>
      <c r="M3076" s="21">
        <f>IF(J3076&lt;=0,0,ROUNDDOWN((J3076*LOOKUP(J3076,{0,1950001,3300001,6950001,9000001,18000001,40000001},{0.05,0.1,0.2,0.23,0.33,0.4,0.45})-LOOKUP(J3076,{0,1950001,3300001,6950001,9000001,18000001,40000001},{0,97500,427500,636000,1536000,2796000,4796000}))*1.021,-2))</f>
        <v/>
      </c>
      <c r="N3076" s="21">
        <f>IF(K3076&lt;=0,0,ROUNDDOWN((K3076*LOOKUP(K3076,{0,1950001,3300001,6950001,9000001,18000001,40000001},{0.05,0.1,0.2,0.23,0.33,0.4,0.45})-LOOKUP(K3076,{0,1950001,3300001,6950001,9000001,18000001,40000001},{0,97500,427500,636000,1536000,2796000,4796000}))*1.021,-2))</f>
        <v/>
      </c>
      <c r="O3076" s="21">
        <f>IF(L3076&lt;=0,0,ROUNDDOWN((L3076*LOOKUP(L3076,{0,1950001,3300001,6950001,9000001,18000001,40000001},{0.05,0.1,0.2,0.23,0.33,0.4,0.45})-LOOKUP(L3076,{0,1950001,3300001,6950001,9000001,18000001,40000001},{0,97500,427500,636000,1536000,2796000,4796000}))*1.021,-2))</f>
        <v/>
      </c>
      <c r="P3076" s="21">
        <f>MAX(0,ROUNDDOWN(F3076-E3076-430000,-3))</f>
        <v/>
      </c>
      <c r="Q3076" s="21">
        <f>MAX(0,ROUNDDOWN(F3076-E3076-430000-H3076,-3))</f>
        <v/>
      </c>
      <c r="R3076" s="21">
        <f>IF(F3076&lt;=450000,0,MAX(0,P3076*0.06-MIN(50000,P3076)*0.03))</f>
        <v/>
      </c>
      <c r="S3076" s="21">
        <f>IF(F3076&lt;=450000,0,MAX(0,P3076*0.04-MIN(50000,P3076)*0.02))</f>
        <v/>
      </c>
      <c r="T3076" s="21">
        <f>IF(F3076&lt;=450000,0,MAX(0,Q3076*0.06-MIN(50000,Q3076)*0.03))</f>
        <v/>
      </c>
      <c r="U3076" s="21">
        <f>IF(F3076&lt;=450000,0,MAX(0,Q3076*0.04-MIN(50000,Q3076)*0.02))</f>
        <v/>
      </c>
      <c r="V3076" s="21">
        <f>50000+MAX(0,G3076-480000)</f>
        <v/>
      </c>
      <c r="W3076" s="21">
        <f>P3076-V3076</f>
        <v/>
      </c>
      <c r="X3076" s="21">
        <f>Q3076-V3076</f>
        <v/>
      </c>
      <c r="Y3076" s="22">
        <f>IF(W3076&lt;0,0.9,LOOKUP(W3076,{0,1950001,3300001,6950001,9000001,18000001,40000001},{0.84895,0.7979,0.6958,0.66517,0.56307,0.4916,0.44055}))</f>
        <v/>
      </c>
      <c r="Z3076" s="22">
        <f>IF(X3076&lt;0,0.9,LOOKUP(X3076,{0,1950001,3300001,6950001,9000001,18000001,40000001},{0.84895,0.7979,0.6958,0.66517,0.56307,0.4916,0.44055}))</f>
        <v/>
      </c>
      <c r="AA3076" s="22">
        <f>IF(W3076&lt;0,0,CHOOSE(MATCH(W3076,{0,1950001,3300001,6950001,9000001},1),5.105/84.895,10.21/79.79,20.42/69.58,23.483/66.517,33.693/56.307))</f>
        <v/>
      </c>
      <c r="AB3076" s="21">
        <f>IF(C3076&lt;=2000,0,(MIN(C3076,ROUNDDOWN(F3076*0.3,0))-2000)*0.1)</f>
        <v/>
      </c>
      <c r="AC3076" s="21">
        <f>IF(C3076&lt;=2000,0,MIN((C3076-2000)*Y3076,(R3076+S3076)*0.2))</f>
        <v/>
      </c>
      <c r="AD3076" s="21">
        <f>IF(C3076&lt;=2000,0,MIN((C3076-2000)*Z3076,(T3076+U3076)*0.2))</f>
        <v/>
      </c>
      <c r="AE3076" s="21">
        <f>AC3076*AA3076</f>
        <v/>
      </c>
      <c r="AF3076" s="21">
        <f>ROUNDDOWN(R3076,-2)+ROUNDDOWN(S3076,-2)</f>
        <v/>
      </c>
      <c r="AG3076" s="21">
        <f>ROUNDDOWN(MAX(0,R3076-(AB3076+AC3076+AE3076)*0.6),-2)+ROUNDDOWN(MAX(0,S3076-(AB3076+AC3076+AE3076)*0.4),-2)</f>
        <v/>
      </c>
      <c r="AH3076" s="21">
        <f>ROUNDDOWN(MAX(0,T3076-(AB3076+AD3076)*0.6),-2)+ROUNDDOWN(MAX(0,U3076-(AB3076+AD3076)*0.4),-2)</f>
        <v/>
      </c>
      <c r="AI3076" s="21">
        <f>ROUNDDOWN(T3076,-2)+ROUNDDOWN(U3076,-2)</f>
        <v/>
      </c>
      <c r="AJ3076" s="21">
        <f>M3076+AF3076</f>
        <v/>
      </c>
      <c r="AK3076" s="21">
        <f>M3076+AG3076</f>
        <v/>
      </c>
      <c r="AL3076" s="21">
        <f>N3076+AH3076</f>
        <v/>
      </c>
      <c r="AM3076" s="21">
        <f>O3076+AI3076</f>
        <v/>
      </c>
      <c r="AN3076" s="21">
        <f>N3076+AI3076</f>
        <v/>
      </c>
      <c r="AO3076" s="21">
        <f>ROUNDDOWN((R3076+S3076)*0.2/Y3076+2000,0)</f>
        <v/>
      </c>
      <c r="AP3076" s="21">
        <f>ROUNDDOWN((T3076+U3076)*0.2/Z3076+2000,0)</f>
        <v/>
      </c>
      <c r="AQ3076" s="21">
        <f>AL3076-AK3076</f>
        <v/>
      </c>
      <c r="AR3076" s="21">
        <f>AM3076-AK3076</f>
        <v/>
      </c>
      <c r="AS3076" s="21">
        <f>AM3076-AL3076</f>
        <v/>
      </c>
      <c r="AT3076" s="21">
        <f>AK3076+C3076-AJ3076</f>
        <v/>
      </c>
      <c r="AU3076" s="21">
        <f>AL3076+C3076-AM3076</f>
        <v/>
      </c>
      <c r="AV3076" s="21">
        <f>AN3076+C3076-AM3076</f>
        <v/>
      </c>
    </row>
    <row r="3077">
      <c r="A3077" t="inlineStr">
        <is>
          <t>1万円刻み</t>
        </is>
      </c>
      <c r="B3077" s="21">
        <f>'5_1万円刻み'!$A$1314</f>
        <v/>
      </c>
      <c r="C3077" s="21">
        <f>AO3077</f>
        <v/>
      </c>
      <c r="D3077" s="21" t="n">
        <v>0</v>
      </c>
      <c r="E3077" s="21">
        <f>ROUND(MIN(B3077/12,650000)*12*0.0915+MIN(B3077/12,1390000)*12*(0.0504+0)+B3077*0.005,0)</f>
        <v/>
      </c>
      <c r="F3077" s="21">
        <f>IF(B3077&lt;741000,0,IF(B3077&lt;2191000,B3077-740000,IF(B3077&lt;2193000,1451000,IF(B3077&lt;2196000,1453000,IF(B3077&lt;2200000,1456000,IF(B3077&lt;3600000,ROUND(ROUNDDOWN(B3077/4,-3)*2.8,0)-80000,IF(B3077&lt;6600000,ROUND(ROUNDDOWN(B3077/4,-3)*3.2,0)-440000,IF(B3077&lt;8500000,ROUNDDOWN(B3077*0.9,0)-1100000,B3077-1950000))))))))</f>
        <v/>
      </c>
      <c r="G3077" s="21">
        <f>IF(F3077&gt;23500000,NA(),IF(F3077&lt;=4890000,1040000,IF(F3077&lt;=6550000,670000,620000)))</f>
        <v/>
      </c>
      <c r="H3077" s="21">
        <f>IF(D3077&lt;=0,0,MAX(0,MIN(2000000,D3077-MIN(100000,ROUNDDOWN(F3077*0.05,0)))))</f>
        <v/>
      </c>
      <c r="I3077" s="21">
        <f>IF(C3077&lt;=2000,0,MIN(C3077,ROUNDDOWN(F3077*0.4,0))-2000)</f>
        <v/>
      </c>
      <c r="J3077" s="21">
        <f>MAX(0,ROUNDDOWN(F3077-E3077-G3077,-3))</f>
        <v/>
      </c>
      <c r="K3077" s="21">
        <f>MAX(0,ROUNDDOWN(F3077-E3077-G3077-H3077-I3077,-3))</f>
        <v/>
      </c>
      <c r="L3077" s="21">
        <f>MAX(0,ROUNDDOWN(F3077-E3077-G3077-H3077,-3))</f>
        <v/>
      </c>
      <c r="M3077" s="21">
        <f>IF(J3077&lt;=0,0,ROUNDDOWN((J3077*LOOKUP(J3077,{0,1950001,3300001,6950001,9000001,18000001,40000001},{0.05,0.1,0.2,0.23,0.33,0.4,0.45})-LOOKUP(J3077,{0,1950001,3300001,6950001,9000001,18000001,40000001},{0,97500,427500,636000,1536000,2796000,4796000}))*1.021,-2))</f>
        <v/>
      </c>
      <c r="N3077" s="21">
        <f>IF(K3077&lt;=0,0,ROUNDDOWN((K3077*LOOKUP(K3077,{0,1950001,3300001,6950001,9000001,18000001,40000001},{0.05,0.1,0.2,0.23,0.33,0.4,0.45})-LOOKUP(K3077,{0,1950001,3300001,6950001,9000001,18000001,40000001},{0,97500,427500,636000,1536000,2796000,4796000}))*1.021,-2))</f>
        <v/>
      </c>
      <c r="O3077" s="21">
        <f>IF(L3077&lt;=0,0,ROUNDDOWN((L3077*LOOKUP(L3077,{0,1950001,3300001,6950001,9000001,18000001,40000001},{0.05,0.1,0.2,0.23,0.33,0.4,0.45})-LOOKUP(L3077,{0,1950001,3300001,6950001,9000001,18000001,40000001},{0,97500,427500,636000,1536000,2796000,4796000}))*1.021,-2))</f>
        <v/>
      </c>
      <c r="P3077" s="21">
        <f>MAX(0,ROUNDDOWN(F3077-E3077-430000,-3))</f>
        <v/>
      </c>
      <c r="Q3077" s="21">
        <f>MAX(0,ROUNDDOWN(F3077-E3077-430000-H3077,-3))</f>
        <v/>
      </c>
      <c r="R3077" s="21">
        <f>IF(F3077&lt;=450000,0,MAX(0,P3077*0.06-MIN(50000,P3077)*0.03))</f>
        <v/>
      </c>
      <c r="S3077" s="21">
        <f>IF(F3077&lt;=450000,0,MAX(0,P3077*0.04-MIN(50000,P3077)*0.02))</f>
        <v/>
      </c>
      <c r="T3077" s="21">
        <f>IF(F3077&lt;=450000,0,MAX(0,Q3077*0.06-MIN(50000,Q3077)*0.03))</f>
        <v/>
      </c>
      <c r="U3077" s="21">
        <f>IF(F3077&lt;=450000,0,MAX(0,Q3077*0.04-MIN(50000,Q3077)*0.02))</f>
        <v/>
      </c>
      <c r="V3077" s="21">
        <f>50000+MAX(0,G3077-480000)</f>
        <v/>
      </c>
      <c r="W3077" s="21">
        <f>P3077-V3077</f>
        <v/>
      </c>
      <c r="X3077" s="21">
        <f>Q3077-V3077</f>
        <v/>
      </c>
      <c r="Y3077" s="22">
        <f>IF(W3077&lt;0,0.9,LOOKUP(W3077,{0,1950001,3300001,6950001,9000001,18000001,40000001},{0.84895,0.7979,0.6958,0.66517,0.56307,0.4916,0.44055}))</f>
        <v/>
      </c>
      <c r="Z3077" s="22">
        <f>IF(X3077&lt;0,0.9,LOOKUP(X3077,{0,1950001,3300001,6950001,9000001,18000001,40000001},{0.84895,0.7979,0.6958,0.66517,0.56307,0.4916,0.44055}))</f>
        <v/>
      </c>
      <c r="AA3077" s="22">
        <f>IF(W3077&lt;0,0,CHOOSE(MATCH(W3077,{0,1950001,3300001,6950001,9000001},1),5.105/84.895,10.21/79.79,20.42/69.58,23.483/66.517,33.693/56.307))</f>
        <v/>
      </c>
      <c r="AB3077" s="21">
        <f>IF(C3077&lt;=2000,0,(MIN(C3077,ROUNDDOWN(F3077*0.3,0))-2000)*0.1)</f>
        <v/>
      </c>
      <c r="AC3077" s="21">
        <f>IF(C3077&lt;=2000,0,MIN((C3077-2000)*Y3077,(R3077+S3077)*0.2))</f>
        <v/>
      </c>
      <c r="AD3077" s="21">
        <f>IF(C3077&lt;=2000,0,MIN((C3077-2000)*Z3077,(T3077+U3077)*0.2))</f>
        <v/>
      </c>
      <c r="AE3077" s="21">
        <f>AC3077*AA3077</f>
        <v/>
      </c>
      <c r="AF3077" s="21">
        <f>ROUNDDOWN(R3077,-2)+ROUNDDOWN(S3077,-2)</f>
        <v/>
      </c>
      <c r="AG3077" s="21">
        <f>ROUNDDOWN(MAX(0,R3077-(AB3077+AC3077+AE3077)*0.6),-2)+ROUNDDOWN(MAX(0,S3077-(AB3077+AC3077+AE3077)*0.4),-2)</f>
        <v/>
      </c>
      <c r="AH3077" s="21">
        <f>ROUNDDOWN(MAX(0,T3077-(AB3077+AD3077)*0.6),-2)+ROUNDDOWN(MAX(0,U3077-(AB3077+AD3077)*0.4),-2)</f>
        <v/>
      </c>
      <c r="AI3077" s="21">
        <f>ROUNDDOWN(T3077,-2)+ROUNDDOWN(U3077,-2)</f>
        <v/>
      </c>
      <c r="AJ3077" s="21">
        <f>M3077+AF3077</f>
        <v/>
      </c>
      <c r="AK3077" s="21">
        <f>M3077+AG3077</f>
        <v/>
      </c>
      <c r="AL3077" s="21">
        <f>N3077+AH3077</f>
        <v/>
      </c>
      <c r="AM3077" s="21">
        <f>O3077+AI3077</f>
        <v/>
      </c>
      <c r="AN3077" s="21">
        <f>N3077+AI3077</f>
        <v/>
      </c>
      <c r="AO3077" s="21">
        <f>ROUNDDOWN((R3077+S3077)*0.2/Y3077+2000,0)</f>
        <v/>
      </c>
      <c r="AP3077" s="21">
        <f>ROUNDDOWN((T3077+U3077)*0.2/Z3077+2000,0)</f>
        <v/>
      </c>
      <c r="AQ3077" s="21">
        <f>AL3077-AK3077</f>
        <v/>
      </c>
      <c r="AR3077" s="21">
        <f>AM3077-AK3077</f>
        <v/>
      </c>
      <c r="AS3077" s="21">
        <f>AM3077-AL3077</f>
        <v/>
      </c>
      <c r="AT3077" s="21">
        <f>AK3077+C3077-AJ3077</f>
        <v/>
      </c>
      <c r="AU3077" s="21">
        <f>AL3077+C3077-AM3077</f>
        <v/>
      </c>
      <c r="AV3077" s="21">
        <f>AN3077+C3077-AM3077</f>
        <v/>
      </c>
    </row>
    <row r="3078">
      <c r="A3078" t="inlineStr">
        <is>
          <t>1万円刻み</t>
        </is>
      </c>
      <c r="B3078" s="21">
        <f>'5_1万円刻み'!$A$1315</f>
        <v/>
      </c>
      <c r="C3078" s="21">
        <f>AO3078</f>
        <v/>
      </c>
      <c r="D3078" s="21" t="n">
        <v>0</v>
      </c>
      <c r="E3078" s="21">
        <f>ROUND(MIN(B3078/12,650000)*12*0.0915+MIN(B3078/12,1390000)*12*(0.0504+0)+B3078*0.005,0)</f>
        <v/>
      </c>
      <c r="F3078" s="21">
        <f>IF(B3078&lt;741000,0,IF(B3078&lt;2191000,B3078-740000,IF(B3078&lt;2193000,1451000,IF(B3078&lt;2196000,1453000,IF(B3078&lt;2200000,1456000,IF(B3078&lt;3600000,ROUND(ROUNDDOWN(B3078/4,-3)*2.8,0)-80000,IF(B3078&lt;6600000,ROUND(ROUNDDOWN(B3078/4,-3)*3.2,0)-440000,IF(B3078&lt;8500000,ROUNDDOWN(B3078*0.9,0)-1100000,B3078-1950000))))))))</f>
        <v/>
      </c>
      <c r="G3078" s="21">
        <f>IF(F3078&gt;23500000,NA(),IF(F3078&lt;=4890000,1040000,IF(F3078&lt;=6550000,670000,620000)))</f>
        <v/>
      </c>
      <c r="H3078" s="21">
        <f>IF(D3078&lt;=0,0,MAX(0,MIN(2000000,D3078-MIN(100000,ROUNDDOWN(F3078*0.05,0)))))</f>
        <v/>
      </c>
      <c r="I3078" s="21">
        <f>IF(C3078&lt;=2000,0,MIN(C3078,ROUNDDOWN(F3078*0.4,0))-2000)</f>
        <v/>
      </c>
      <c r="J3078" s="21">
        <f>MAX(0,ROUNDDOWN(F3078-E3078-G3078,-3))</f>
        <v/>
      </c>
      <c r="K3078" s="21">
        <f>MAX(0,ROUNDDOWN(F3078-E3078-G3078-H3078-I3078,-3))</f>
        <v/>
      </c>
      <c r="L3078" s="21">
        <f>MAX(0,ROUNDDOWN(F3078-E3078-G3078-H3078,-3))</f>
        <v/>
      </c>
      <c r="M3078" s="21">
        <f>IF(J3078&lt;=0,0,ROUNDDOWN((J3078*LOOKUP(J3078,{0,1950001,3300001,6950001,9000001,18000001,40000001},{0.05,0.1,0.2,0.23,0.33,0.4,0.45})-LOOKUP(J3078,{0,1950001,3300001,6950001,9000001,18000001,40000001},{0,97500,427500,636000,1536000,2796000,4796000}))*1.021,-2))</f>
        <v/>
      </c>
      <c r="N3078" s="21">
        <f>IF(K3078&lt;=0,0,ROUNDDOWN((K3078*LOOKUP(K3078,{0,1950001,3300001,6950001,9000001,18000001,40000001},{0.05,0.1,0.2,0.23,0.33,0.4,0.45})-LOOKUP(K3078,{0,1950001,3300001,6950001,9000001,18000001,40000001},{0,97500,427500,636000,1536000,2796000,4796000}))*1.021,-2))</f>
        <v/>
      </c>
      <c r="O3078" s="21">
        <f>IF(L3078&lt;=0,0,ROUNDDOWN((L3078*LOOKUP(L3078,{0,1950001,3300001,6950001,9000001,18000001,40000001},{0.05,0.1,0.2,0.23,0.33,0.4,0.45})-LOOKUP(L3078,{0,1950001,3300001,6950001,9000001,18000001,40000001},{0,97500,427500,636000,1536000,2796000,4796000}))*1.021,-2))</f>
        <v/>
      </c>
      <c r="P3078" s="21">
        <f>MAX(0,ROUNDDOWN(F3078-E3078-430000,-3))</f>
        <v/>
      </c>
      <c r="Q3078" s="21">
        <f>MAX(0,ROUNDDOWN(F3078-E3078-430000-H3078,-3))</f>
        <v/>
      </c>
      <c r="R3078" s="21">
        <f>IF(F3078&lt;=450000,0,MAX(0,P3078*0.06-MIN(50000,P3078)*0.03))</f>
        <v/>
      </c>
      <c r="S3078" s="21">
        <f>IF(F3078&lt;=450000,0,MAX(0,P3078*0.04-MIN(50000,P3078)*0.02))</f>
        <v/>
      </c>
      <c r="T3078" s="21">
        <f>IF(F3078&lt;=450000,0,MAX(0,Q3078*0.06-MIN(50000,Q3078)*0.03))</f>
        <v/>
      </c>
      <c r="U3078" s="21">
        <f>IF(F3078&lt;=450000,0,MAX(0,Q3078*0.04-MIN(50000,Q3078)*0.02))</f>
        <v/>
      </c>
      <c r="V3078" s="21">
        <f>50000+MAX(0,G3078-480000)</f>
        <v/>
      </c>
      <c r="W3078" s="21">
        <f>P3078-V3078</f>
        <v/>
      </c>
      <c r="X3078" s="21">
        <f>Q3078-V3078</f>
        <v/>
      </c>
      <c r="Y3078" s="22">
        <f>IF(W3078&lt;0,0.9,LOOKUP(W3078,{0,1950001,3300001,6950001,9000001,18000001,40000001},{0.84895,0.7979,0.6958,0.66517,0.56307,0.4916,0.44055}))</f>
        <v/>
      </c>
      <c r="Z3078" s="22">
        <f>IF(X3078&lt;0,0.9,LOOKUP(X3078,{0,1950001,3300001,6950001,9000001,18000001,40000001},{0.84895,0.7979,0.6958,0.66517,0.56307,0.4916,0.44055}))</f>
        <v/>
      </c>
      <c r="AA3078" s="22">
        <f>IF(W3078&lt;0,0,CHOOSE(MATCH(W3078,{0,1950001,3300001,6950001,9000001},1),5.105/84.895,10.21/79.79,20.42/69.58,23.483/66.517,33.693/56.307))</f>
        <v/>
      </c>
      <c r="AB3078" s="21">
        <f>IF(C3078&lt;=2000,0,(MIN(C3078,ROUNDDOWN(F3078*0.3,0))-2000)*0.1)</f>
        <v/>
      </c>
      <c r="AC3078" s="21">
        <f>IF(C3078&lt;=2000,0,MIN((C3078-2000)*Y3078,(R3078+S3078)*0.2))</f>
        <v/>
      </c>
      <c r="AD3078" s="21">
        <f>IF(C3078&lt;=2000,0,MIN((C3078-2000)*Z3078,(T3078+U3078)*0.2))</f>
        <v/>
      </c>
      <c r="AE3078" s="21">
        <f>AC3078*AA3078</f>
        <v/>
      </c>
      <c r="AF3078" s="21">
        <f>ROUNDDOWN(R3078,-2)+ROUNDDOWN(S3078,-2)</f>
        <v/>
      </c>
      <c r="AG3078" s="21">
        <f>ROUNDDOWN(MAX(0,R3078-(AB3078+AC3078+AE3078)*0.6),-2)+ROUNDDOWN(MAX(0,S3078-(AB3078+AC3078+AE3078)*0.4),-2)</f>
        <v/>
      </c>
      <c r="AH3078" s="21">
        <f>ROUNDDOWN(MAX(0,T3078-(AB3078+AD3078)*0.6),-2)+ROUNDDOWN(MAX(0,U3078-(AB3078+AD3078)*0.4),-2)</f>
        <v/>
      </c>
      <c r="AI3078" s="21">
        <f>ROUNDDOWN(T3078,-2)+ROUNDDOWN(U3078,-2)</f>
        <v/>
      </c>
      <c r="AJ3078" s="21">
        <f>M3078+AF3078</f>
        <v/>
      </c>
      <c r="AK3078" s="21">
        <f>M3078+AG3078</f>
        <v/>
      </c>
      <c r="AL3078" s="21">
        <f>N3078+AH3078</f>
        <v/>
      </c>
      <c r="AM3078" s="21">
        <f>O3078+AI3078</f>
        <v/>
      </c>
      <c r="AN3078" s="21">
        <f>N3078+AI3078</f>
        <v/>
      </c>
      <c r="AO3078" s="21">
        <f>ROUNDDOWN((R3078+S3078)*0.2/Y3078+2000,0)</f>
        <v/>
      </c>
      <c r="AP3078" s="21">
        <f>ROUNDDOWN((T3078+U3078)*0.2/Z3078+2000,0)</f>
        <v/>
      </c>
      <c r="AQ3078" s="21">
        <f>AL3078-AK3078</f>
        <v/>
      </c>
      <c r="AR3078" s="21">
        <f>AM3078-AK3078</f>
        <v/>
      </c>
      <c r="AS3078" s="21">
        <f>AM3078-AL3078</f>
        <v/>
      </c>
      <c r="AT3078" s="21">
        <f>AK3078+C3078-AJ3078</f>
        <v/>
      </c>
      <c r="AU3078" s="21">
        <f>AL3078+C3078-AM3078</f>
        <v/>
      </c>
      <c r="AV3078" s="21">
        <f>AN3078+C3078-AM3078</f>
        <v/>
      </c>
    </row>
    <row r="3079">
      <c r="A3079" t="inlineStr">
        <is>
          <t>1万円刻み</t>
        </is>
      </c>
      <c r="B3079" s="21">
        <f>'5_1万円刻み'!$A$1316</f>
        <v/>
      </c>
      <c r="C3079" s="21">
        <f>AO3079</f>
        <v/>
      </c>
      <c r="D3079" s="21" t="n">
        <v>0</v>
      </c>
      <c r="E3079" s="21">
        <f>ROUND(MIN(B3079/12,650000)*12*0.0915+MIN(B3079/12,1390000)*12*(0.0504+0)+B3079*0.005,0)</f>
        <v/>
      </c>
      <c r="F3079" s="21">
        <f>IF(B3079&lt;741000,0,IF(B3079&lt;2191000,B3079-740000,IF(B3079&lt;2193000,1451000,IF(B3079&lt;2196000,1453000,IF(B3079&lt;2200000,1456000,IF(B3079&lt;3600000,ROUND(ROUNDDOWN(B3079/4,-3)*2.8,0)-80000,IF(B3079&lt;6600000,ROUND(ROUNDDOWN(B3079/4,-3)*3.2,0)-440000,IF(B3079&lt;8500000,ROUNDDOWN(B3079*0.9,0)-1100000,B3079-1950000))))))))</f>
        <v/>
      </c>
      <c r="G3079" s="21">
        <f>IF(F3079&gt;23500000,NA(),IF(F3079&lt;=4890000,1040000,IF(F3079&lt;=6550000,670000,620000)))</f>
        <v/>
      </c>
      <c r="H3079" s="21">
        <f>IF(D3079&lt;=0,0,MAX(0,MIN(2000000,D3079-MIN(100000,ROUNDDOWN(F3079*0.05,0)))))</f>
        <v/>
      </c>
      <c r="I3079" s="21">
        <f>IF(C3079&lt;=2000,0,MIN(C3079,ROUNDDOWN(F3079*0.4,0))-2000)</f>
        <v/>
      </c>
      <c r="J3079" s="21">
        <f>MAX(0,ROUNDDOWN(F3079-E3079-G3079,-3))</f>
        <v/>
      </c>
      <c r="K3079" s="21">
        <f>MAX(0,ROUNDDOWN(F3079-E3079-G3079-H3079-I3079,-3))</f>
        <v/>
      </c>
      <c r="L3079" s="21">
        <f>MAX(0,ROUNDDOWN(F3079-E3079-G3079-H3079,-3))</f>
        <v/>
      </c>
      <c r="M3079" s="21">
        <f>IF(J3079&lt;=0,0,ROUNDDOWN((J3079*LOOKUP(J3079,{0,1950001,3300001,6950001,9000001,18000001,40000001},{0.05,0.1,0.2,0.23,0.33,0.4,0.45})-LOOKUP(J3079,{0,1950001,3300001,6950001,9000001,18000001,40000001},{0,97500,427500,636000,1536000,2796000,4796000}))*1.021,-2))</f>
        <v/>
      </c>
      <c r="N3079" s="21">
        <f>IF(K3079&lt;=0,0,ROUNDDOWN((K3079*LOOKUP(K3079,{0,1950001,3300001,6950001,9000001,18000001,40000001},{0.05,0.1,0.2,0.23,0.33,0.4,0.45})-LOOKUP(K3079,{0,1950001,3300001,6950001,9000001,18000001,40000001},{0,97500,427500,636000,1536000,2796000,4796000}))*1.021,-2))</f>
        <v/>
      </c>
      <c r="O3079" s="21">
        <f>IF(L3079&lt;=0,0,ROUNDDOWN((L3079*LOOKUP(L3079,{0,1950001,3300001,6950001,9000001,18000001,40000001},{0.05,0.1,0.2,0.23,0.33,0.4,0.45})-LOOKUP(L3079,{0,1950001,3300001,6950001,9000001,18000001,40000001},{0,97500,427500,636000,1536000,2796000,4796000}))*1.021,-2))</f>
        <v/>
      </c>
      <c r="P3079" s="21">
        <f>MAX(0,ROUNDDOWN(F3079-E3079-430000,-3))</f>
        <v/>
      </c>
      <c r="Q3079" s="21">
        <f>MAX(0,ROUNDDOWN(F3079-E3079-430000-H3079,-3))</f>
        <v/>
      </c>
      <c r="R3079" s="21">
        <f>IF(F3079&lt;=450000,0,MAX(0,P3079*0.06-MIN(50000,P3079)*0.03))</f>
        <v/>
      </c>
      <c r="S3079" s="21">
        <f>IF(F3079&lt;=450000,0,MAX(0,P3079*0.04-MIN(50000,P3079)*0.02))</f>
        <v/>
      </c>
      <c r="T3079" s="21">
        <f>IF(F3079&lt;=450000,0,MAX(0,Q3079*0.06-MIN(50000,Q3079)*0.03))</f>
        <v/>
      </c>
      <c r="U3079" s="21">
        <f>IF(F3079&lt;=450000,0,MAX(0,Q3079*0.04-MIN(50000,Q3079)*0.02))</f>
        <v/>
      </c>
      <c r="V3079" s="21">
        <f>50000+MAX(0,G3079-480000)</f>
        <v/>
      </c>
      <c r="W3079" s="21">
        <f>P3079-V3079</f>
        <v/>
      </c>
      <c r="X3079" s="21">
        <f>Q3079-V3079</f>
        <v/>
      </c>
      <c r="Y3079" s="22">
        <f>IF(W3079&lt;0,0.9,LOOKUP(W3079,{0,1950001,3300001,6950001,9000001,18000001,40000001},{0.84895,0.7979,0.6958,0.66517,0.56307,0.4916,0.44055}))</f>
        <v/>
      </c>
      <c r="Z3079" s="22">
        <f>IF(X3079&lt;0,0.9,LOOKUP(X3079,{0,1950001,3300001,6950001,9000001,18000001,40000001},{0.84895,0.7979,0.6958,0.66517,0.56307,0.4916,0.44055}))</f>
        <v/>
      </c>
      <c r="AA3079" s="22">
        <f>IF(W3079&lt;0,0,CHOOSE(MATCH(W3079,{0,1950001,3300001,6950001,9000001},1),5.105/84.895,10.21/79.79,20.42/69.58,23.483/66.517,33.693/56.307))</f>
        <v/>
      </c>
      <c r="AB3079" s="21">
        <f>IF(C3079&lt;=2000,0,(MIN(C3079,ROUNDDOWN(F3079*0.3,0))-2000)*0.1)</f>
        <v/>
      </c>
      <c r="AC3079" s="21">
        <f>IF(C3079&lt;=2000,0,MIN((C3079-2000)*Y3079,(R3079+S3079)*0.2))</f>
        <v/>
      </c>
      <c r="AD3079" s="21">
        <f>IF(C3079&lt;=2000,0,MIN((C3079-2000)*Z3079,(T3079+U3079)*0.2))</f>
        <v/>
      </c>
      <c r="AE3079" s="21">
        <f>AC3079*AA3079</f>
        <v/>
      </c>
      <c r="AF3079" s="21">
        <f>ROUNDDOWN(R3079,-2)+ROUNDDOWN(S3079,-2)</f>
        <v/>
      </c>
      <c r="AG3079" s="21">
        <f>ROUNDDOWN(MAX(0,R3079-(AB3079+AC3079+AE3079)*0.6),-2)+ROUNDDOWN(MAX(0,S3079-(AB3079+AC3079+AE3079)*0.4),-2)</f>
        <v/>
      </c>
      <c r="AH3079" s="21">
        <f>ROUNDDOWN(MAX(0,T3079-(AB3079+AD3079)*0.6),-2)+ROUNDDOWN(MAX(0,U3079-(AB3079+AD3079)*0.4),-2)</f>
        <v/>
      </c>
      <c r="AI3079" s="21">
        <f>ROUNDDOWN(T3079,-2)+ROUNDDOWN(U3079,-2)</f>
        <v/>
      </c>
      <c r="AJ3079" s="21">
        <f>M3079+AF3079</f>
        <v/>
      </c>
      <c r="AK3079" s="21">
        <f>M3079+AG3079</f>
        <v/>
      </c>
      <c r="AL3079" s="21">
        <f>N3079+AH3079</f>
        <v/>
      </c>
      <c r="AM3079" s="21">
        <f>O3079+AI3079</f>
        <v/>
      </c>
      <c r="AN3079" s="21">
        <f>N3079+AI3079</f>
        <v/>
      </c>
      <c r="AO3079" s="21">
        <f>ROUNDDOWN((R3079+S3079)*0.2/Y3079+2000,0)</f>
        <v/>
      </c>
      <c r="AP3079" s="21">
        <f>ROUNDDOWN((T3079+U3079)*0.2/Z3079+2000,0)</f>
        <v/>
      </c>
      <c r="AQ3079" s="21">
        <f>AL3079-AK3079</f>
        <v/>
      </c>
      <c r="AR3079" s="21">
        <f>AM3079-AK3079</f>
        <v/>
      </c>
      <c r="AS3079" s="21">
        <f>AM3079-AL3079</f>
        <v/>
      </c>
      <c r="AT3079" s="21">
        <f>AK3079+C3079-AJ3079</f>
        <v/>
      </c>
      <c r="AU3079" s="21">
        <f>AL3079+C3079-AM3079</f>
        <v/>
      </c>
      <c r="AV3079" s="21">
        <f>AN3079+C3079-AM3079</f>
        <v/>
      </c>
    </row>
    <row r="3080">
      <c r="A3080" t="inlineStr">
        <is>
          <t>1万円刻み</t>
        </is>
      </c>
      <c r="B3080" s="21">
        <f>'5_1万円刻み'!$A$1317</f>
        <v/>
      </c>
      <c r="C3080" s="21">
        <f>AO3080</f>
        <v/>
      </c>
      <c r="D3080" s="21" t="n">
        <v>0</v>
      </c>
      <c r="E3080" s="21">
        <f>ROUND(MIN(B3080/12,650000)*12*0.0915+MIN(B3080/12,1390000)*12*(0.0504+0)+B3080*0.005,0)</f>
        <v/>
      </c>
      <c r="F3080" s="21">
        <f>IF(B3080&lt;741000,0,IF(B3080&lt;2191000,B3080-740000,IF(B3080&lt;2193000,1451000,IF(B3080&lt;2196000,1453000,IF(B3080&lt;2200000,1456000,IF(B3080&lt;3600000,ROUND(ROUNDDOWN(B3080/4,-3)*2.8,0)-80000,IF(B3080&lt;6600000,ROUND(ROUNDDOWN(B3080/4,-3)*3.2,0)-440000,IF(B3080&lt;8500000,ROUNDDOWN(B3080*0.9,0)-1100000,B3080-1950000))))))))</f>
        <v/>
      </c>
      <c r="G3080" s="21">
        <f>IF(F3080&gt;23500000,NA(),IF(F3080&lt;=4890000,1040000,IF(F3080&lt;=6550000,670000,620000)))</f>
        <v/>
      </c>
      <c r="H3080" s="21">
        <f>IF(D3080&lt;=0,0,MAX(0,MIN(2000000,D3080-MIN(100000,ROUNDDOWN(F3080*0.05,0)))))</f>
        <v/>
      </c>
      <c r="I3080" s="21">
        <f>IF(C3080&lt;=2000,0,MIN(C3080,ROUNDDOWN(F3080*0.4,0))-2000)</f>
        <v/>
      </c>
      <c r="J3080" s="21">
        <f>MAX(0,ROUNDDOWN(F3080-E3080-G3080,-3))</f>
        <v/>
      </c>
      <c r="K3080" s="21">
        <f>MAX(0,ROUNDDOWN(F3080-E3080-G3080-H3080-I3080,-3))</f>
        <v/>
      </c>
      <c r="L3080" s="21">
        <f>MAX(0,ROUNDDOWN(F3080-E3080-G3080-H3080,-3))</f>
        <v/>
      </c>
      <c r="M3080" s="21">
        <f>IF(J3080&lt;=0,0,ROUNDDOWN((J3080*LOOKUP(J3080,{0,1950001,3300001,6950001,9000001,18000001,40000001},{0.05,0.1,0.2,0.23,0.33,0.4,0.45})-LOOKUP(J3080,{0,1950001,3300001,6950001,9000001,18000001,40000001},{0,97500,427500,636000,1536000,2796000,4796000}))*1.021,-2))</f>
        <v/>
      </c>
      <c r="N3080" s="21">
        <f>IF(K3080&lt;=0,0,ROUNDDOWN((K3080*LOOKUP(K3080,{0,1950001,3300001,6950001,9000001,18000001,40000001},{0.05,0.1,0.2,0.23,0.33,0.4,0.45})-LOOKUP(K3080,{0,1950001,3300001,6950001,9000001,18000001,40000001},{0,97500,427500,636000,1536000,2796000,4796000}))*1.021,-2))</f>
        <v/>
      </c>
      <c r="O3080" s="21">
        <f>IF(L3080&lt;=0,0,ROUNDDOWN((L3080*LOOKUP(L3080,{0,1950001,3300001,6950001,9000001,18000001,40000001},{0.05,0.1,0.2,0.23,0.33,0.4,0.45})-LOOKUP(L3080,{0,1950001,3300001,6950001,9000001,18000001,40000001},{0,97500,427500,636000,1536000,2796000,4796000}))*1.021,-2))</f>
        <v/>
      </c>
      <c r="P3080" s="21">
        <f>MAX(0,ROUNDDOWN(F3080-E3080-430000,-3))</f>
        <v/>
      </c>
      <c r="Q3080" s="21">
        <f>MAX(0,ROUNDDOWN(F3080-E3080-430000-H3080,-3))</f>
        <v/>
      </c>
      <c r="R3080" s="21">
        <f>IF(F3080&lt;=450000,0,MAX(0,P3080*0.06-MIN(50000,P3080)*0.03))</f>
        <v/>
      </c>
      <c r="S3080" s="21">
        <f>IF(F3080&lt;=450000,0,MAX(0,P3080*0.04-MIN(50000,P3080)*0.02))</f>
        <v/>
      </c>
      <c r="T3080" s="21">
        <f>IF(F3080&lt;=450000,0,MAX(0,Q3080*0.06-MIN(50000,Q3080)*0.03))</f>
        <v/>
      </c>
      <c r="U3080" s="21">
        <f>IF(F3080&lt;=450000,0,MAX(0,Q3080*0.04-MIN(50000,Q3080)*0.02))</f>
        <v/>
      </c>
      <c r="V3080" s="21">
        <f>50000+MAX(0,G3080-480000)</f>
        <v/>
      </c>
      <c r="W3080" s="21">
        <f>P3080-V3080</f>
        <v/>
      </c>
      <c r="X3080" s="21">
        <f>Q3080-V3080</f>
        <v/>
      </c>
      <c r="Y3080" s="22">
        <f>IF(W3080&lt;0,0.9,LOOKUP(W3080,{0,1950001,3300001,6950001,9000001,18000001,40000001},{0.84895,0.7979,0.6958,0.66517,0.56307,0.4916,0.44055}))</f>
        <v/>
      </c>
      <c r="Z3080" s="22">
        <f>IF(X3080&lt;0,0.9,LOOKUP(X3080,{0,1950001,3300001,6950001,9000001,18000001,40000001},{0.84895,0.7979,0.6958,0.66517,0.56307,0.4916,0.44055}))</f>
        <v/>
      </c>
      <c r="AA3080" s="22">
        <f>IF(W3080&lt;0,0,CHOOSE(MATCH(W3080,{0,1950001,3300001,6950001,9000001},1),5.105/84.895,10.21/79.79,20.42/69.58,23.483/66.517,33.693/56.307))</f>
        <v/>
      </c>
      <c r="AB3080" s="21">
        <f>IF(C3080&lt;=2000,0,(MIN(C3080,ROUNDDOWN(F3080*0.3,0))-2000)*0.1)</f>
        <v/>
      </c>
      <c r="AC3080" s="21">
        <f>IF(C3080&lt;=2000,0,MIN((C3080-2000)*Y3080,(R3080+S3080)*0.2))</f>
        <v/>
      </c>
      <c r="AD3080" s="21">
        <f>IF(C3080&lt;=2000,0,MIN((C3080-2000)*Z3080,(T3080+U3080)*0.2))</f>
        <v/>
      </c>
      <c r="AE3080" s="21">
        <f>AC3080*AA3080</f>
        <v/>
      </c>
      <c r="AF3080" s="21">
        <f>ROUNDDOWN(R3080,-2)+ROUNDDOWN(S3080,-2)</f>
        <v/>
      </c>
      <c r="AG3080" s="21">
        <f>ROUNDDOWN(MAX(0,R3080-(AB3080+AC3080+AE3080)*0.6),-2)+ROUNDDOWN(MAX(0,S3080-(AB3080+AC3080+AE3080)*0.4),-2)</f>
        <v/>
      </c>
      <c r="AH3080" s="21">
        <f>ROUNDDOWN(MAX(0,T3080-(AB3080+AD3080)*0.6),-2)+ROUNDDOWN(MAX(0,U3080-(AB3080+AD3080)*0.4),-2)</f>
        <v/>
      </c>
      <c r="AI3080" s="21">
        <f>ROUNDDOWN(T3080,-2)+ROUNDDOWN(U3080,-2)</f>
        <v/>
      </c>
      <c r="AJ3080" s="21">
        <f>M3080+AF3080</f>
        <v/>
      </c>
      <c r="AK3080" s="21">
        <f>M3080+AG3080</f>
        <v/>
      </c>
      <c r="AL3080" s="21">
        <f>N3080+AH3080</f>
        <v/>
      </c>
      <c r="AM3080" s="21">
        <f>O3080+AI3080</f>
        <v/>
      </c>
      <c r="AN3080" s="21">
        <f>N3080+AI3080</f>
        <v/>
      </c>
      <c r="AO3080" s="21">
        <f>ROUNDDOWN((R3080+S3080)*0.2/Y3080+2000,0)</f>
        <v/>
      </c>
      <c r="AP3080" s="21">
        <f>ROUNDDOWN((T3080+U3080)*0.2/Z3080+2000,0)</f>
        <v/>
      </c>
      <c r="AQ3080" s="21">
        <f>AL3080-AK3080</f>
        <v/>
      </c>
      <c r="AR3080" s="21">
        <f>AM3080-AK3080</f>
        <v/>
      </c>
      <c r="AS3080" s="21">
        <f>AM3080-AL3080</f>
        <v/>
      </c>
      <c r="AT3080" s="21">
        <f>AK3080+C3080-AJ3080</f>
        <v/>
      </c>
      <c r="AU3080" s="21">
        <f>AL3080+C3080-AM3080</f>
        <v/>
      </c>
      <c r="AV3080" s="21">
        <f>AN3080+C3080-AM3080</f>
        <v/>
      </c>
    </row>
    <row r="3081">
      <c r="A3081" t="inlineStr">
        <is>
          <t>1万円刻み</t>
        </is>
      </c>
      <c r="B3081" s="21">
        <f>'5_1万円刻み'!$A$1318</f>
        <v/>
      </c>
      <c r="C3081" s="21">
        <f>AO3081</f>
        <v/>
      </c>
      <c r="D3081" s="21" t="n">
        <v>0</v>
      </c>
      <c r="E3081" s="21">
        <f>ROUND(MIN(B3081/12,650000)*12*0.0915+MIN(B3081/12,1390000)*12*(0.0504+0)+B3081*0.005,0)</f>
        <v/>
      </c>
      <c r="F3081" s="21">
        <f>IF(B3081&lt;741000,0,IF(B3081&lt;2191000,B3081-740000,IF(B3081&lt;2193000,1451000,IF(B3081&lt;2196000,1453000,IF(B3081&lt;2200000,1456000,IF(B3081&lt;3600000,ROUND(ROUNDDOWN(B3081/4,-3)*2.8,0)-80000,IF(B3081&lt;6600000,ROUND(ROUNDDOWN(B3081/4,-3)*3.2,0)-440000,IF(B3081&lt;8500000,ROUNDDOWN(B3081*0.9,0)-1100000,B3081-1950000))))))))</f>
        <v/>
      </c>
      <c r="G3081" s="21">
        <f>IF(F3081&gt;23500000,NA(),IF(F3081&lt;=4890000,1040000,IF(F3081&lt;=6550000,670000,620000)))</f>
        <v/>
      </c>
      <c r="H3081" s="21">
        <f>IF(D3081&lt;=0,0,MAX(0,MIN(2000000,D3081-MIN(100000,ROUNDDOWN(F3081*0.05,0)))))</f>
        <v/>
      </c>
      <c r="I3081" s="21">
        <f>IF(C3081&lt;=2000,0,MIN(C3081,ROUNDDOWN(F3081*0.4,0))-2000)</f>
        <v/>
      </c>
      <c r="J3081" s="21">
        <f>MAX(0,ROUNDDOWN(F3081-E3081-G3081,-3))</f>
        <v/>
      </c>
      <c r="K3081" s="21">
        <f>MAX(0,ROUNDDOWN(F3081-E3081-G3081-H3081-I3081,-3))</f>
        <v/>
      </c>
      <c r="L3081" s="21">
        <f>MAX(0,ROUNDDOWN(F3081-E3081-G3081-H3081,-3))</f>
        <v/>
      </c>
      <c r="M3081" s="21">
        <f>IF(J3081&lt;=0,0,ROUNDDOWN((J3081*LOOKUP(J3081,{0,1950001,3300001,6950001,9000001,18000001,40000001},{0.05,0.1,0.2,0.23,0.33,0.4,0.45})-LOOKUP(J3081,{0,1950001,3300001,6950001,9000001,18000001,40000001},{0,97500,427500,636000,1536000,2796000,4796000}))*1.021,-2))</f>
        <v/>
      </c>
      <c r="N3081" s="21">
        <f>IF(K3081&lt;=0,0,ROUNDDOWN((K3081*LOOKUP(K3081,{0,1950001,3300001,6950001,9000001,18000001,40000001},{0.05,0.1,0.2,0.23,0.33,0.4,0.45})-LOOKUP(K3081,{0,1950001,3300001,6950001,9000001,18000001,40000001},{0,97500,427500,636000,1536000,2796000,4796000}))*1.021,-2))</f>
        <v/>
      </c>
      <c r="O3081" s="21">
        <f>IF(L3081&lt;=0,0,ROUNDDOWN((L3081*LOOKUP(L3081,{0,1950001,3300001,6950001,9000001,18000001,40000001},{0.05,0.1,0.2,0.23,0.33,0.4,0.45})-LOOKUP(L3081,{0,1950001,3300001,6950001,9000001,18000001,40000001},{0,97500,427500,636000,1536000,2796000,4796000}))*1.021,-2))</f>
        <v/>
      </c>
      <c r="P3081" s="21">
        <f>MAX(0,ROUNDDOWN(F3081-E3081-430000,-3))</f>
        <v/>
      </c>
      <c r="Q3081" s="21">
        <f>MAX(0,ROUNDDOWN(F3081-E3081-430000-H3081,-3))</f>
        <v/>
      </c>
      <c r="R3081" s="21">
        <f>IF(F3081&lt;=450000,0,MAX(0,P3081*0.06-MIN(50000,P3081)*0.03))</f>
        <v/>
      </c>
      <c r="S3081" s="21">
        <f>IF(F3081&lt;=450000,0,MAX(0,P3081*0.04-MIN(50000,P3081)*0.02))</f>
        <v/>
      </c>
      <c r="T3081" s="21">
        <f>IF(F3081&lt;=450000,0,MAX(0,Q3081*0.06-MIN(50000,Q3081)*0.03))</f>
        <v/>
      </c>
      <c r="U3081" s="21">
        <f>IF(F3081&lt;=450000,0,MAX(0,Q3081*0.04-MIN(50000,Q3081)*0.02))</f>
        <v/>
      </c>
      <c r="V3081" s="21">
        <f>50000+MAX(0,G3081-480000)</f>
        <v/>
      </c>
      <c r="W3081" s="21">
        <f>P3081-V3081</f>
        <v/>
      </c>
      <c r="X3081" s="21">
        <f>Q3081-V3081</f>
        <v/>
      </c>
      <c r="Y3081" s="22">
        <f>IF(W3081&lt;0,0.9,LOOKUP(W3081,{0,1950001,3300001,6950001,9000001,18000001,40000001},{0.84895,0.7979,0.6958,0.66517,0.56307,0.4916,0.44055}))</f>
        <v/>
      </c>
      <c r="Z3081" s="22">
        <f>IF(X3081&lt;0,0.9,LOOKUP(X3081,{0,1950001,3300001,6950001,9000001,18000001,40000001},{0.84895,0.7979,0.6958,0.66517,0.56307,0.4916,0.44055}))</f>
        <v/>
      </c>
      <c r="AA3081" s="22">
        <f>IF(W3081&lt;0,0,CHOOSE(MATCH(W3081,{0,1950001,3300001,6950001,9000001},1),5.105/84.895,10.21/79.79,20.42/69.58,23.483/66.517,33.693/56.307))</f>
        <v/>
      </c>
      <c r="AB3081" s="21">
        <f>IF(C3081&lt;=2000,0,(MIN(C3081,ROUNDDOWN(F3081*0.3,0))-2000)*0.1)</f>
        <v/>
      </c>
      <c r="AC3081" s="21">
        <f>IF(C3081&lt;=2000,0,MIN((C3081-2000)*Y3081,(R3081+S3081)*0.2))</f>
        <v/>
      </c>
      <c r="AD3081" s="21">
        <f>IF(C3081&lt;=2000,0,MIN((C3081-2000)*Z3081,(T3081+U3081)*0.2))</f>
        <v/>
      </c>
      <c r="AE3081" s="21">
        <f>AC3081*AA3081</f>
        <v/>
      </c>
      <c r="AF3081" s="21">
        <f>ROUNDDOWN(R3081,-2)+ROUNDDOWN(S3081,-2)</f>
        <v/>
      </c>
      <c r="AG3081" s="21">
        <f>ROUNDDOWN(MAX(0,R3081-(AB3081+AC3081+AE3081)*0.6),-2)+ROUNDDOWN(MAX(0,S3081-(AB3081+AC3081+AE3081)*0.4),-2)</f>
        <v/>
      </c>
      <c r="AH3081" s="21">
        <f>ROUNDDOWN(MAX(0,T3081-(AB3081+AD3081)*0.6),-2)+ROUNDDOWN(MAX(0,U3081-(AB3081+AD3081)*0.4),-2)</f>
        <v/>
      </c>
      <c r="AI3081" s="21">
        <f>ROUNDDOWN(T3081,-2)+ROUNDDOWN(U3081,-2)</f>
        <v/>
      </c>
      <c r="AJ3081" s="21">
        <f>M3081+AF3081</f>
        <v/>
      </c>
      <c r="AK3081" s="21">
        <f>M3081+AG3081</f>
        <v/>
      </c>
      <c r="AL3081" s="21">
        <f>N3081+AH3081</f>
        <v/>
      </c>
      <c r="AM3081" s="21">
        <f>O3081+AI3081</f>
        <v/>
      </c>
      <c r="AN3081" s="21">
        <f>N3081+AI3081</f>
        <v/>
      </c>
      <c r="AO3081" s="21">
        <f>ROUNDDOWN((R3081+S3081)*0.2/Y3081+2000,0)</f>
        <v/>
      </c>
      <c r="AP3081" s="21">
        <f>ROUNDDOWN((T3081+U3081)*0.2/Z3081+2000,0)</f>
        <v/>
      </c>
      <c r="AQ3081" s="21">
        <f>AL3081-AK3081</f>
        <v/>
      </c>
      <c r="AR3081" s="21">
        <f>AM3081-AK3081</f>
        <v/>
      </c>
      <c r="AS3081" s="21">
        <f>AM3081-AL3081</f>
        <v/>
      </c>
      <c r="AT3081" s="21">
        <f>AK3081+C3081-AJ3081</f>
        <v/>
      </c>
      <c r="AU3081" s="21">
        <f>AL3081+C3081-AM3081</f>
        <v/>
      </c>
      <c r="AV3081" s="21">
        <f>AN3081+C3081-AM3081</f>
        <v/>
      </c>
    </row>
    <row r="3082">
      <c r="A3082" t="inlineStr">
        <is>
          <t>1万円刻み</t>
        </is>
      </c>
      <c r="B3082" s="21">
        <f>'5_1万円刻み'!$A$1319</f>
        <v/>
      </c>
      <c r="C3082" s="21">
        <f>AO3082</f>
        <v/>
      </c>
      <c r="D3082" s="21" t="n">
        <v>0</v>
      </c>
      <c r="E3082" s="21">
        <f>ROUND(MIN(B3082/12,650000)*12*0.0915+MIN(B3082/12,1390000)*12*(0.0504+0)+B3082*0.005,0)</f>
        <v/>
      </c>
      <c r="F3082" s="21">
        <f>IF(B3082&lt;741000,0,IF(B3082&lt;2191000,B3082-740000,IF(B3082&lt;2193000,1451000,IF(B3082&lt;2196000,1453000,IF(B3082&lt;2200000,1456000,IF(B3082&lt;3600000,ROUND(ROUNDDOWN(B3082/4,-3)*2.8,0)-80000,IF(B3082&lt;6600000,ROUND(ROUNDDOWN(B3082/4,-3)*3.2,0)-440000,IF(B3082&lt;8500000,ROUNDDOWN(B3082*0.9,0)-1100000,B3082-1950000))))))))</f>
        <v/>
      </c>
      <c r="G3082" s="21">
        <f>IF(F3082&gt;23500000,NA(),IF(F3082&lt;=4890000,1040000,IF(F3082&lt;=6550000,670000,620000)))</f>
        <v/>
      </c>
      <c r="H3082" s="21">
        <f>IF(D3082&lt;=0,0,MAX(0,MIN(2000000,D3082-MIN(100000,ROUNDDOWN(F3082*0.05,0)))))</f>
        <v/>
      </c>
      <c r="I3082" s="21">
        <f>IF(C3082&lt;=2000,0,MIN(C3082,ROUNDDOWN(F3082*0.4,0))-2000)</f>
        <v/>
      </c>
      <c r="J3082" s="21">
        <f>MAX(0,ROUNDDOWN(F3082-E3082-G3082,-3))</f>
        <v/>
      </c>
      <c r="K3082" s="21">
        <f>MAX(0,ROUNDDOWN(F3082-E3082-G3082-H3082-I3082,-3))</f>
        <v/>
      </c>
      <c r="L3082" s="21">
        <f>MAX(0,ROUNDDOWN(F3082-E3082-G3082-H3082,-3))</f>
        <v/>
      </c>
      <c r="M3082" s="21">
        <f>IF(J3082&lt;=0,0,ROUNDDOWN((J3082*LOOKUP(J3082,{0,1950001,3300001,6950001,9000001,18000001,40000001},{0.05,0.1,0.2,0.23,0.33,0.4,0.45})-LOOKUP(J3082,{0,1950001,3300001,6950001,9000001,18000001,40000001},{0,97500,427500,636000,1536000,2796000,4796000}))*1.021,-2))</f>
        <v/>
      </c>
      <c r="N3082" s="21">
        <f>IF(K3082&lt;=0,0,ROUNDDOWN((K3082*LOOKUP(K3082,{0,1950001,3300001,6950001,9000001,18000001,40000001},{0.05,0.1,0.2,0.23,0.33,0.4,0.45})-LOOKUP(K3082,{0,1950001,3300001,6950001,9000001,18000001,40000001},{0,97500,427500,636000,1536000,2796000,4796000}))*1.021,-2))</f>
        <v/>
      </c>
      <c r="O3082" s="21">
        <f>IF(L3082&lt;=0,0,ROUNDDOWN((L3082*LOOKUP(L3082,{0,1950001,3300001,6950001,9000001,18000001,40000001},{0.05,0.1,0.2,0.23,0.33,0.4,0.45})-LOOKUP(L3082,{0,1950001,3300001,6950001,9000001,18000001,40000001},{0,97500,427500,636000,1536000,2796000,4796000}))*1.021,-2))</f>
        <v/>
      </c>
      <c r="P3082" s="21">
        <f>MAX(0,ROUNDDOWN(F3082-E3082-430000,-3))</f>
        <v/>
      </c>
      <c r="Q3082" s="21">
        <f>MAX(0,ROUNDDOWN(F3082-E3082-430000-H3082,-3))</f>
        <v/>
      </c>
      <c r="R3082" s="21">
        <f>IF(F3082&lt;=450000,0,MAX(0,P3082*0.06-MIN(50000,P3082)*0.03))</f>
        <v/>
      </c>
      <c r="S3082" s="21">
        <f>IF(F3082&lt;=450000,0,MAX(0,P3082*0.04-MIN(50000,P3082)*0.02))</f>
        <v/>
      </c>
      <c r="T3082" s="21">
        <f>IF(F3082&lt;=450000,0,MAX(0,Q3082*0.06-MIN(50000,Q3082)*0.03))</f>
        <v/>
      </c>
      <c r="U3082" s="21">
        <f>IF(F3082&lt;=450000,0,MAX(0,Q3082*0.04-MIN(50000,Q3082)*0.02))</f>
        <v/>
      </c>
      <c r="V3082" s="21">
        <f>50000+MAX(0,G3082-480000)</f>
        <v/>
      </c>
      <c r="W3082" s="21">
        <f>P3082-V3082</f>
        <v/>
      </c>
      <c r="X3082" s="21">
        <f>Q3082-V3082</f>
        <v/>
      </c>
      <c r="Y3082" s="22">
        <f>IF(W3082&lt;0,0.9,LOOKUP(W3082,{0,1950001,3300001,6950001,9000001,18000001,40000001},{0.84895,0.7979,0.6958,0.66517,0.56307,0.4916,0.44055}))</f>
        <v/>
      </c>
      <c r="Z3082" s="22">
        <f>IF(X3082&lt;0,0.9,LOOKUP(X3082,{0,1950001,3300001,6950001,9000001,18000001,40000001},{0.84895,0.7979,0.6958,0.66517,0.56307,0.4916,0.44055}))</f>
        <v/>
      </c>
      <c r="AA3082" s="22">
        <f>IF(W3082&lt;0,0,CHOOSE(MATCH(W3082,{0,1950001,3300001,6950001,9000001},1),5.105/84.895,10.21/79.79,20.42/69.58,23.483/66.517,33.693/56.307))</f>
        <v/>
      </c>
      <c r="AB3082" s="21">
        <f>IF(C3082&lt;=2000,0,(MIN(C3082,ROUNDDOWN(F3082*0.3,0))-2000)*0.1)</f>
        <v/>
      </c>
      <c r="AC3082" s="21">
        <f>IF(C3082&lt;=2000,0,MIN((C3082-2000)*Y3082,(R3082+S3082)*0.2))</f>
        <v/>
      </c>
      <c r="AD3082" s="21">
        <f>IF(C3082&lt;=2000,0,MIN((C3082-2000)*Z3082,(T3082+U3082)*0.2))</f>
        <v/>
      </c>
      <c r="AE3082" s="21">
        <f>AC3082*AA3082</f>
        <v/>
      </c>
      <c r="AF3082" s="21">
        <f>ROUNDDOWN(R3082,-2)+ROUNDDOWN(S3082,-2)</f>
        <v/>
      </c>
      <c r="AG3082" s="21">
        <f>ROUNDDOWN(MAX(0,R3082-(AB3082+AC3082+AE3082)*0.6),-2)+ROUNDDOWN(MAX(0,S3082-(AB3082+AC3082+AE3082)*0.4),-2)</f>
        <v/>
      </c>
      <c r="AH3082" s="21">
        <f>ROUNDDOWN(MAX(0,T3082-(AB3082+AD3082)*0.6),-2)+ROUNDDOWN(MAX(0,U3082-(AB3082+AD3082)*0.4),-2)</f>
        <v/>
      </c>
      <c r="AI3082" s="21">
        <f>ROUNDDOWN(T3082,-2)+ROUNDDOWN(U3082,-2)</f>
        <v/>
      </c>
      <c r="AJ3082" s="21">
        <f>M3082+AF3082</f>
        <v/>
      </c>
      <c r="AK3082" s="21">
        <f>M3082+AG3082</f>
        <v/>
      </c>
      <c r="AL3082" s="21">
        <f>N3082+AH3082</f>
        <v/>
      </c>
      <c r="AM3082" s="21">
        <f>O3082+AI3082</f>
        <v/>
      </c>
      <c r="AN3082" s="21">
        <f>N3082+AI3082</f>
        <v/>
      </c>
      <c r="AO3082" s="21">
        <f>ROUNDDOWN((R3082+S3082)*0.2/Y3082+2000,0)</f>
        <v/>
      </c>
      <c r="AP3082" s="21">
        <f>ROUNDDOWN((T3082+U3082)*0.2/Z3082+2000,0)</f>
        <v/>
      </c>
      <c r="AQ3082" s="21">
        <f>AL3082-AK3082</f>
        <v/>
      </c>
      <c r="AR3082" s="21">
        <f>AM3082-AK3082</f>
        <v/>
      </c>
      <c r="AS3082" s="21">
        <f>AM3082-AL3082</f>
        <v/>
      </c>
      <c r="AT3082" s="21">
        <f>AK3082+C3082-AJ3082</f>
        <v/>
      </c>
      <c r="AU3082" s="21">
        <f>AL3082+C3082-AM3082</f>
        <v/>
      </c>
      <c r="AV3082" s="21">
        <f>AN3082+C3082-AM3082</f>
        <v/>
      </c>
    </row>
    <row r="3083">
      <c r="A3083" t="inlineStr">
        <is>
          <t>1万円刻み</t>
        </is>
      </c>
      <c r="B3083" s="21">
        <f>'5_1万円刻み'!$A$1320</f>
        <v/>
      </c>
      <c r="C3083" s="21">
        <f>AO3083</f>
        <v/>
      </c>
      <c r="D3083" s="21" t="n">
        <v>0</v>
      </c>
      <c r="E3083" s="21">
        <f>ROUND(MIN(B3083/12,650000)*12*0.0915+MIN(B3083/12,1390000)*12*(0.0504+0)+B3083*0.005,0)</f>
        <v/>
      </c>
      <c r="F3083" s="21">
        <f>IF(B3083&lt;741000,0,IF(B3083&lt;2191000,B3083-740000,IF(B3083&lt;2193000,1451000,IF(B3083&lt;2196000,1453000,IF(B3083&lt;2200000,1456000,IF(B3083&lt;3600000,ROUND(ROUNDDOWN(B3083/4,-3)*2.8,0)-80000,IF(B3083&lt;6600000,ROUND(ROUNDDOWN(B3083/4,-3)*3.2,0)-440000,IF(B3083&lt;8500000,ROUNDDOWN(B3083*0.9,0)-1100000,B3083-1950000))))))))</f>
        <v/>
      </c>
      <c r="G3083" s="21">
        <f>IF(F3083&gt;23500000,NA(),IF(F3083&lt;=4890000,1040000,IF(F3083&lt;=6550000,670000,620000)))</f>
        <v/>
      </c>
      <c r="H3083" s="21">
        <f>IF(D3083&lt;=0,0,MAX(0,MIN(2000000,D3083-MIN(100000,ROUNDDOWN(F3083*0.05,0)))))</f>
        <v/>
      </c>
      <c r="I3083" s="21">
        <f>IF(C3083&lt;=2000,0,MIN(C3083,ROUNDDOWN(F3083*0.4,0))-2000)</f>
        <v/>
      </c>
      <c r="J3083" s="21">
        <f>MAX(0,ROUNDDOWN(F3083-E3083-G3083,-3))</f>
        <v/>
      </c>
      <c r="K3083" s="21">
        <f>MAX(0,ROUNDDOWN(F3083-E3083-G3083-H3083-I3083,-3))</f>
        <v/>
      </c>
      <c r="L3083" s="21">
        <f>MAX(0,ROUNDDOWN(F3083-E3083-G3083-H3083,-3))</f>
        <v/>
      </c>
      <c r="M3083" s="21">
        <f>IF(J3083&lt;=0,0,ROUNDDOWN((J3083*LOOKUP(J3083,{0,1950001,3300001,6950001,9000001,18000001,40000001},{0.05,0.1,0.2,0.23,0.33,0.4,0.45})-LOOKUP(J3083,{0,1950001,3300001,6950001,9000001,18000001,40000001},{0,97500,427500,636000,1536000,2796000,4796000}))*1.021,-2))</f>
        <v/>
      </c>
      <c r="N3083" s="21">
        <f>IF(K3083&lt;=0,0,ROUNDDOWN((K3083*LOOKUP(K3083,{0,1950001,3300001,6950001,9000001,18000001,40000001},{0.05,0.1,0.2,0.23,0.33,0.4,0.45})-LOOKUP(K3083,{0,1950001,3300001,6950001,9000001,18000001,40000001},{0,97500,427500,636000,1536000,2796000,4796000}))*1.021,-2))</f>
        <v/>
      </c>
      <c r="O3083" s="21">
        <f>IF(L3083&lt;=0,0,ROUNDDOWN((L3083*LOOKUP(L3083,{0,1950001,3300001,6950001,9000001,18000001,40000001},{0.05,0.1,0.2,0.23,0.33,0.4,0.45})-LOOKUP(L3083,{0,1950001,3300001,6950001,9000001,18000001,40000001},{0,97500,427500,636000,1536000,2796000,4796000}))*1.021,-2))</f>
        <v/>
      </c>
      <c r="P3083" s="21">
        <f>MAX(0,ROUNDDOWN(F3083-E3083-430000,-3))</f>
        <v/>
      </c>
      <c r="Q3083" s="21">
        <f>MAX(0,ROUNDDOWN(F3083-E3083-430000-H3083,-3))</f>
        <v/>
      </c>
      <c r="R3083" s="21">
        <f>IF(F3083&lt;=450000,0,MAX(0,P3083*0.06-MIN(50000,P3083)*0.03))</f>
        <v/>
      </c>
      <c r="S3083" s="21">
        <f>IF(F3083&lt;=450000,0,MAX(0,P3083*0.04-MIN(50000,P3083)*0.02))</f>
        <v/>
      </c>
      <c r="T3083" s="21">
        <f>IF(F3083&lt;=450000,0,MAX(0,Q3083*0.06-MIN(50000,Q3083)*0.03))</f>
        <v/>
      </c>
      <c r="U3083" s="21">
        <f>IF(F3083&lt;=450000,0,MAX(0,Q3083*0.04-MIN(50000,Q3083)*0.02))</f>
        <v/>
      </c>
      <c r="V3083" s="21">
        <f>50000+MAX(0,G3083-480000)</f>
        <v/>
      </c>
      <c r="W3083" s="21">
        <f>P3083-V3083</f>
        <v/>
      </c>
      <c r="X3083" s="21">
        <f>Q3083-V3083</f>
        <v/>
      </c>
      <c r="Y3083" s="22">
        <f>IF(W3083&lt;0,0.9,LOOKUP(W3083,{0,1950001,3300001,6950001,9000001,18000001,40000001},{0.84895,0.7979,0.6958,0.66517,0.56307,0.4916,0.44055}))</f>
        <v/>
      </c>
      <c r="Z3083" s="22">
        <f>IF(X3083&lt;0,0.9,LOOKUP(X3083,{0,1950001,3300001,6950001,9000001,18000001,40000001},{0.84895,0.7979,0.6958,0.66517,0.56307,0.4916,0.44055}))</f>
        <v/>
      </c>
      <c r="AA3083" s="22">
        <f>IF(W3083&lt;0,0,CHOOSE(MATCH(W3083,{0,1950001,3300001,6950001,9000001},1),5.105/84.895,10.21/79.79,20.42/69.58,23.483/66.517,33.693/56.307))</f>
        <v/>
      </c>
      <c r="AB3083" s="21">
        <f>IF(C3083&lt;=2000,0,(MIN(C3083,ROUNDDOWN(F3083*0.3,0))-2000)*0.1)</f>
        <v/>
      </c>
      <c r="AC3083" s="21">
        <f>IF(C3083&lt;=2000,0,MIN((C3083-2000)*Y3083,(R3083+S3083)*0.2))</f>
        <v/>
      </c>
      <c r="AD3083" s="21">
        <f>IF(C3083&lt;=2000,0,MIN((C3083-2000)*Z3083,(T3083+U3083)*0.2))</f>
        <v/>
      </c>
      <c r="AE3083" s="21">
        <f>AC3083*AA3083</f>
        <v/>
      </c>
      <c r="AF3083" s="21">
        <f>ROUNDDOWN(R3083,-2)+ROUNDDOWN(S3083,-2)</f>
        <v/>
      </c>
      <c r="AG3083" s="21">
        <f>ROUNDDOWN(MAX(0,R3083-(AB3083+AC3083+AE3083)*0.6),-2)+ROUNDDOWN(MAX(0,S3083-(AB3083+AC3083+AE3083)*0.4),-2)</f>
        <v/>
      </c>
      <c r="AH3083" s="21">
        <f>ROUNDDOWN(MAX(0,T3083-(AB3083+AD3083)*0.6),-2)+ROUNDDOWN(MAX(0,U3083-(AB3083+AD3083)*0.4),-2)</f>
        <v/>
      </c>
      <c r="AI3083" s="21">
        <f>ROUNDDOWN(T3083,-2)+ROUNDDOWN(U3083,-2)</f>
        <v/>
      </c>
      <c r="AJ3083" s="21">
        <f>M3083+AF3083</f>
        <v/>
      </c>
      <c r="AK3083" s="21">
        <f>M3083+AG3083</f>
        <v/>
      </c>
      <c r="AL3083" s="21">
        <f>N3083+AH3083</f>
        <v/>
      </c>
      <c r="AM3083" s="21">
        <f>O3083+AI3083</f>
        <v/>
      </c>
      <c r="AN3083" s="21">
        <f>N3083+AI3083</f>
        <v/>
      </c>
      <c r="AO3083" s="21">
        <f>ROUNDDOWN((R3083+S3083)*0.2/Y3083+2000,0)</f>
        <v/>
      </c>
      <c r="AP3083" s="21">
        <f>ROUNDDOWN((T3083+U3083)*0.2/Z3083+2000,0)</f>
        <v/>
      </c>
      <c r="AQ3083" s="21">
        <f>AL3083-AK3083</f>
        <v/>
      </c>
      <c r="AR3083" s="21">
        <f>AM3083-AK3083</f>
        <v/>
      </c>
      <c r="AS3083" s="21">
        <f>AM3083-AL3083</f>
        <v/>
      </c>
      <c r="AT3083" s="21">
        <f>AK3083+C3083-AJ3083</f>
        <v/>
      </c>
      <c r="AU3083" s="21">
        <f>AL3083+C3083-AM3083</f>
        <v/>
      </c>
      <c r="AV3083" s="21">
        <f>AN3083+C3083-AM3083</f>
        <v/>
      </c>
    </row>
    <row r="3084">
      <c r="A3084" t="inlineStr">
        <is>
          <t>1万円刻み</t>
        </is>
      </c>
      <c r="B3084" s="21">
        <f>'5_1万円刻み'!$A$1321</f>
        <v/>
      </c>
      <c r="C3084" s="21">
        <f>AO3084</f>
        <v/>
      </c>
      <c r="D3084" s="21" t="n">
        <v>0</v>
      </c>
      <c r="E3084" s="21">
        <f>ROUND(MIN(B3084/12,650000)*12*0.0915+MIN(B3084/12,1390000)*12*(0.0504+0)+B3084*0.005,0)</f>
        <v/>
      </c>
      <c r="F3084" s="21">
        <f>IF(B3084&lt;741000,0,IF(B3084&lt;2191000,B3084-740000,IF(B3084&lt;2193000,1451000,IF(B3084&lt;2196000,1453000,IF(B3084&lt;2200000,1456000,IF(B3084&lt;3600000,ROUND(ROUNDDOWN(B3084/4,-3)*2.8,0)-80000,IF(B3084&lt;6600000,ROUND(ROUNDDOWN(B3084/4,-3)*3.2,0)-440000,IF(B3084&lt;8500000,ROUNDDOWN(B3084*0.9,0)-1100000,B3084-1950000))))))))</f>
        <v/>
      </c>
      <c r="G3084" s="21">
        <f>IF(F3084&gt;23500000,NA(),IF(F3084&lt;=4890000,1040000,IF(F3084&lt;=6550000,670000,620000)))</f>
        <v/>
      </c>
      <c r="H3084" s="21">
        <f>IF(D3084&lt;=0,0,MAX(0,MIN(2000000,D3084-MIN(100000,ROUNDDOWN(F3084*0.05,0)))))</f>
        <v/>
      </c>
      <c r="I3084" s="21">
        <f>IF(C3084&lt;=2000,0,MIN(C3084,ROUNDDOWN(F3084*0.4,0))-2000)</f>
        <v/>
      </c>
      <c r="J3084" s="21">
        <f>MAX(0,ROUNDDOWN(F3084-E3084-G3084,-3))</f>
        <v/>
      </c>
      <c r="K3084" s="21">
        <f>MAX(0,ROUNDDOWN(F3084-E3084-G3084-H3084-I3084,-3))</f>
        <v/>
      </c>
      <c r="L3084" s="21">
        <f>MAX(0,ROUNDDOWN(F3084-E3084-G3084-H3084,-3))</f>
        <v/>
      </c>
      <c r="M3084" s="21">
        <f>IF(J3084&lt;=0,0,ROUNDDOWN((J3084*LOOKUP(J3084,{0,1950001,3300001,6950001,9000001,18000001,40000001},{0.05,0.1,0.2,0.23,0.33,0.4,0.45})-LOOKUP(J3084,{0,1950001,3300001,6950001,9000001,18000001,40000001},{0,97500,427500,636000,1536000,2796000,4796000}))*1.021,-2))</f>
        <v/>
      </c>
      <c r="N3084" s="21">
        <f>IF(K3084&lt;=0,0,ROUNDDOWN((K3084*LOOKUP(K3084,{0,1950001,3300001,6950001,9000001,18000001,40000001},{0.05,0.1,0.2,0.23,0.33,0.4,0.45})-LOOKUP(K3084,{0,1950001,3300001,6950001,9000001,18000001,40000001},{0,97500,427500,636000,1536000,2796000,4796000}))*1.021,-2))</f>
        <v/>
      </c>
      <c r="O3084" s="21">
        <f>IF(L3084&lt;=0,0,ROUNDDOWN((L3084*LOOKUP(L3084,{0,1950001,3300001,6950001,9000001,18000001,40000001},{0.05,0.1,0.2,0.23,0.33,0.4,0.45})-LOOKUP(L3084,{0,1950001,3300001,6950001,9000001,18000001,40000001},{0,97500,427500,636000,1536000,2796000,4796000}))*1.021,-2))</f>
        <v/>
      </c>
      <c r="P3084" s="21">
        <f>MAX(0,ROUNDDOWN(F3084-E3084-430000,-3))</f>
        <v/>
      </c>
      <c r="Q3084" s="21">
        <f>MAX(0,ROUNDDOWN(F3084-E3084-430000-H3084,-3))</f>
        <v/>
      </c>
      <c r="R3084" s="21">
        <f>IF(F3084&lt;=450000,0,MAX(0,P3084*0.06-MIN(50000,P3084)*0.03))</f>
        <v/>
      </c>
      <c r="S3084" s="21">
        <f>IF(F3084&lt;=450000,0,MAX(0,P3084*0.04-MIN(50000,P3084)*0.02))</f>
        <v/>
      </c>
      <c r="T3084" s="21">
        <f>IF(F3084&lt;=450000,0,MAX(0,Q3084*0.06-MIN(50000,Q3084)*0.03))</f>
        <v/>
      </c>
      <c r="U3084" s="21">
        <f>IF(F3084&lt;=450000,0,MAX(0,Q3084*0.04-MIN(50000,Q3084)*0.02))</f>
        <v/>
      </c>
      <c r="V3084" s="21">
        <f>50000+MAX(0,G3084-480000)</f>
        <v/>
      </c>
      <c r="W3084" s="21">
        <f>P3084-V3084</f>
        <v/>
      </c>
      <c r="X3084" s="21">
        <f>Q3084-V3084</f>
        <v/>
      </c>
      <c r="Y3084" s="22">
        <f>IF(W3084&lt;0,0.9,LOOKUP(W3084,{0,1950001,3300001,6950001,9000001,18000001,40000001},{0.84895,0.7979,0.6958,0.66517,0.56307,0.4916,0.44055}))</f>
        <v/>
      </c>
      <c r="Z3084" s="22">
        <f>IF(X3084&lt;0,0.9,LOOKUP(X3084,{0,1950001,3300001,6950001,9000001,18000001,40000001},{0.84895,0.7979,0.6958,0.66517,0.56307,0.4916,0.44055}))</f>
        <v/>
      </c>
      <c r="AA3084" s="22">
        <f>IF(W3084&lt;0,0,CHOOSE(MATCH(W3084,{0,1950001,3300001,6950001,9000001},1),5.105/84.895,10.21/79.79,20.42/69.58,23.483/66.517,33.693/56.307))</f>
        <v/>
      </c>
      <c r="AB3084" s="21">
        <f>IF(C3084&lt;=2000,0,(MIN(C3084,ROUNDDOWN(F3084*0.3,0))-2000)*0.1)</f>
        <v/>
      </c>
      <c r="AC3084" s="21">
        <f>IF(C3084&lt;=2000,0,MIN((C3084-2000)*Y3084,(R3084+S3084)*0.2))</f>
        <v/>
      </c>
      <c r="AD3084" s="21">
        <f>IF(C3084&lt;=2000,0,MIN((C3084-2000)*Z3084,(T3084+U3084)*0.2))</f>
        <v/>
      </c>
      <c r="AE3084" s="21">
        <f>AC3084*AA3084</f>
        <v/>
      </c>
      <c r="AF3084" s="21">
        <f>ROUNDDOWN(R3084,-2)+ROUNDDOWN(S3084,-2)</f>
        <v/>
      </c>
      <c r="AG3084" s="21">
        <f>ROUNDDOWN(MAX(0,R3084-(AB3084+AC3084+AE3084)*0.6),-2)+ROUNDDOWN(MAX(0,S3084-(AB3084+AC3084+AE3084)*0.4),-2)</f>
        <v/>
      </c>
      <c r="AH3084" s="21">
        <f>ROUNDDOWN(MAX(0,T3084-(AB3084+AD3084)*0.6),-2)+ROUNDDOWN(MAX(0,U3084-(AB3084+AD3084)*0.4),-2)</f>
        <v/>
      </c>
      <c r="AI3084" s="21">
        <f>ROUNDDOWN(T3084,-2)+ROUNDDOWN(U3084,-2)</f>
        <v/>
      </c>
      <c r="AJ3084" s="21">
        <f>M3084+AF3084</f>
        <v/>
      </c>
      <c r="AK3084" s="21">
        <f>M3084+AG3084</f>
        <v/>
      </c>
      <c r="AL3084" s="21">
        <f>N3084+AH3084</f>
        <v/>
      </c>
      <c r="AM3084" s="21">
        <f>O3084+AI3084</f>
        <v/>
      </c>
      <c r="AN3084" s="21">
        <f>N3084+AI3084</f>
        <v/>
      </c>
      <c r="AO3084" s="21">
        <f>ROUNDDOWN((R3084+S3084)*0.2/Y3084+2000,0)</f>
        <v/>
      </c>
      <c r="AP3084" s="21">
        <f>ROUNDDOWN((T3084+U3084)*0.2/Z3084+2000,0)</f>
        <v/>
      </c>
      <c r="AQ3084" s="21">
        <f>AL3084-AK3084</f>
        <v/>
      </c>
      <c r="AR3084" s="21">
        <f>AM3084-AK3084</f>
        <v/>
      </c>
      <c r="AS3084" s="21">
        <f>AM3084-AL3084</f>
        <v/>
      </c>
      <c r="AT3084" s="21">
        <f>AK3084+C3084-AJ3084</f>
        <v/>
      </c>
      <c r="AU3084" s="21">
        <f>AL3084+C3084-AM3084</f>
        <v/>
      </c>
      <c r="AV3084" s="21">
        <f>AN3084+C3084-AM3084</f>
        <v/>
      </c>
    </row>
    <row r="3085">
      <c r="A3085" t="inlineStr">
        <is>
          <t>1万円刻み</t>
        </is>
      </c>
      <c r="B3085" s="21">
        <f>'5_1万円刻み'!$A$1322</f>
        <v/>
      </c>
      <c r="C3085" s="21">
        <f>AO3085</f>
        <v/>
      </c>
      <c r="D3085" s="21" t="n">
        <v>0</v>
      </c>
      <c r="E3085" s="21">
        <f>ROUND(MIN(B3085/12,650000)*12*0.0915+MIN(B3085/12,1390000)*12*(0.0504+0)+B3085*0.005,0)</f>
        <v/>
      </c>
      <c r="F3085" s="21">
        <f>IF(B3085&lt;741000,0,IF(B3085&lt;2191000,B3085-740000,IF(B3085&lt;2193000,1451000,IF(B3085&lt;2196000,1453000,IF(B3085&lt;2200000,1456000,IF(B3085&lt;3600000,ROUND(ROUNDDOWN(B3085/4,-3)*2.8,0)-80000,IF(B3085&lt;6600000,ROUND(ROUNDDOWN(B3085/4,-3)*3.2,0)-440000,IF(B3085&lt;8500000,ROUNDDOWN(B3085*0.9,0)-1100000,B3085-1950000))))))))</f>
        <v/>
      </c>
      <c r="G3085" s="21">
        <f>IF(F3085&gt;23500000,NA(),IF(F3085&lt;=4890000,1040000,IF(F3085&lt;=6550000,670000,620000)))</f>
        <v/>
      </c>
      <c r="H3085" s="21">
        <f>IF(D3085&lt;=0,0,MAX(0,MIN(2000000,D3085-MIN(100000,ROUNDDOWN(F3085*0.05,0)))))</f>
        <v/>
      </c>
      <c r="I3085" s="21">
        <f>IF(C3085&lt;=2000,0,MIN(C3085,ROUNDDOWN(F3085*0.4,0))-2000)</f>
        <v/>
      </c>
      <c r="J3085" s="21">
        <f>MAX(0,ROUNDDOWN(F3085-E3085-G3085,-3))</f>
        <v/>
      </c>
      <c r="K3085" s="21">
        <f>MAX(0,ROUNDDOWN(F3085-E3085-G3085-H3085-I3085,-3))</f>
        <v/>
      </c>
      <c r="L3085" s="21">
        <f>MAX(0,ROUNDDOWN(F3085-E3085-G3085-H3085,-3))</f>
        <v/>
      </c>
      <c r="M3085" s="21">
        <f>IF(J3085&lt;=0,0,ROUNDDOWN((J3085*LOOKUP(J3085,{0,1950001,3300001,6950001,9000001,18000001,40000001},{0.05,0.1,0.2,0.23,0.33,0.4,0.45})-LOOKUP(J3085,{0,1950001,3300001,6950001,9000001,18000001,40000001},{0,97500,427500,636000,1536000,2796000,4796000}))*1.021,-2))</f>
        <v/>
      </c>
      <c r="N3085" s="21">
        <f>IF(K3085&lt;=0,0,ROUNDDOWN((K3085*LOOKUP(K3085,{0,1950001,3300001,6950001,9000001,18000001,40000001},{0.05,0.1,0.2,0.23,0.33,0.4,0.45})-LOOKUP(K3085,{0,1950001,3300001,6950001,9000001,18000001,40000001},{0,97500,427500,636000,1536000,2796000,4796000}))*1.021,-2))</f>
        <v/>
      </c>
      <c r="O3085" s="21">
        <f>IF(L3085&lt;=0,0,ROUNDDOWN((L3085*LOOKUP(L3085,{0,1950001,3300001,6950001,9000001,18000001,40000001},{0.05,0.1,0.2,0.23,0.33,0.4,0.45})-LOOKUP(L3085,{0,1950001,3300001,6950001,9000001,18000001,40000001},{0,97500,427500,636000,1536000,2796000,4796000}))*1.021,-2))</f>
        <v/>
      </c>
      <c r="P3085" s="21">
        <f>MAX(0,ROUNDDOWN(F3085-E3085-430000,-3))</f>
        <v/>
      </c>
      <c r="Q3085" s="21">
        <f>MAX(0,ROUNDDOWN(F3085-E3085-430000-H3085,-3))</f>
        <v/>
      </c>
      <c r="R3085" s="21">
        <f>IF(F3085&lt;=450000,0,MAX(0,P3085*0.06-MIN(50000,P3085)*0.03))</f>
        <v/>
      </c>
      <c r="S3085" s="21">
        <f>IF(F3085&lt;=450000,0,MAX(0,P3085*0.04-MIN(50000,P3085)*0.02))</f>
        <v/>
      </c>
      <c r="T3085" s="21">
        <f>IF(F3085&lt;=450000,0,MAX(0,Q3085*0.06-MIN(50000,Q3085)*0.03))</f>
        <v/>
      </c>
      <c r="U3085" s="21">
        <f>IF(F3085&lt;=450000,0,MAX(0,Q3085*0.04-MIN(50000,Q3085)*0.02))</f>
        <v/>
      </c>
      <c r="V3085" s="21">
        <f>50000+MAX(0,G3085-480000)</f>
        <v/>
      </c>
      <c r="W3085" s="21">
        <f>P3085-V3085</f>
        <v/>
      </c>
      <c r="X3085" s="21">
        <f>Q3085-V3085</f>
        <v/>
      </c>
      <c r="Y3085" s="22">
        <f>IF(W3085&lt;0,0.9,LOOKUP(W3085,{0,1950001,3300001,6950001,9000001,18000001,40000001},{0.84895,0.7979,0.6958,0.66517,0.56307,0.4916,0.44055}))</f>
        <v/>
      </c>
      <c r="Z3085" s="22">
        <f>IF(X3085&lt;0,0.9,LOOKUP(X3085,{0,1950001,3300001,6950001,9000001,18000001,40000001},{0.84895,0.7979,0.6958,0.66517,0.56307,0.4916,0.44055}))</f>
        <v/>
      </c>
      <c r="AA3085" s="22">
        <f>IF(W3085&lt;0,0,CHOOSE(MATCH(W3085,{0,1950001,3300001,6950001,9000001},1),5.105/84.895,10.21/79.79,20.42/69.58,23.483/66.517,33.693/56.307))</f>
        <v/>
      </c>
      <c r="AB3085" s="21">
        <f>IF(C3085&lt;=2000,0,(MIN(C3085,ROUNDDOWN(F3085*0.3,0))-2000)*0.1)</f>
        <v/>
      </c>
      <c r="AC3085" s="21">
        <f>IF(C3085&lt;=2000,0,MIN((C3085-2000)*Y3085,(R3085+S3085)*0.2))</f>
        <v/>
      </c>
      <c r="AD3085" s="21">
        <f>IF(C3085&lt;=2000,0,MIN((C3085-2000)*Z3085,(T3085+U3085)*0.2))</f>
        <v/>
      </c>
      <c r="AE3085" s="21">
        <f>AC3085*AA3085</f>
        <v/>
      </c>
      <c r="AF3085" s="21">
        <f>ROUNDDOWN(R3085,-2)+ROUNDDOWN(S3085,-2)</f>
        <v/>
      </c>
      <c r="AG3085" s="21">
        <f>ROUNDDOWN(MAX(0,R3085-(AB3085+AC3085+AE3085)*0.6),-2)+ROUNDDOWN(MAX(0,S3085-(AB3085+AC3085+AE3085)*0.4),-2)</f>
        <v/>
      </c>
      <c r="AH3085" s="21">
        <f>ROUNDDOWN(MAX(0,T3085-(AB3085+AD3085)*0.6),-2)+ROUNDDOWN(MAX(0,U3085-(AB3085+AD3085)*0.4),-2)</f>
        <v/>
      </c>
      <c r="AI3085" s="21">
        <f>ROUNDDOWN(T3085,-2)+ROUNDDOWN(U3085,-2)</f>
        <v/>
      </c>
      <c r="AJ3085" s="21">
        <f>M3085+AF3085</f>
        <v/>
      </c>
      <c r="AK3085" s="21">
        <f>M3085+AG3085</f>
        <v/>
      </c>
      <c r="AL3085" s="21">
        <f>N3085+AH3085</f>
        <v/>
      </c>
      <c r="AM3085" s="21">
        <f>O3085+AI3085</f>
        <v/>
      </c>
      <c r="AN3085" s="21">
        <f>N3085+AI3085</f>
        <v/>
      </c>
      <c r="AO3085" s="21">
        <f>ROUNDDOWN((R3085+S3085)*0.2/Y3085+2000,0)</f>
        <v/>
      </c>
      <c r="AP3085" s="21">
        <f>ROUNDDOWN((T3085+U3085)*0.2/Z3085+2000,0)</f>
        <v/>
      </c>
      <c r="AQ3085" s="21">
        <f>AL3085-AK3085</f>
        <v/>
      </c>
      <c r="AR3085" s="21">
        <f>AM3085-AK3085</f>
        <v/>
      </c>
      <c r="AS3085" s="21">
        <f>AM3085-AL3085</f>
        <v/>
      </c>
      <c r="AT3085" s="21">
        <f>AK3085+C3085-AJ3085</f>
        <v/>
      </c>
      <c r="AU3085" s="21">
        <f>AL3085+C3085-AM3085</f>
        <v/>
      </c>
      <c r="AV3085" s="21">
        <f>AN3085+C3085-AM3085</f>
        <v/>
      </c>
    </row>
    <row r="3086">
      <c r="A3086" t="inlineStr">
        <is>
          <t>1万円刻み</t>
        </is>
      </c>
      <c r="B3086" s="21">
        <f>'5_1万円刻み'!$A$1323</f>
        <v/>
      </c>
      <c r="C3086" s="21">
        <f>AO3086</f>
        <v/>
      </c>
      <c r="D3086" s="21" t="n">
        <v>0</v>
      </c>
      <c r="E3086" s="21">
        <f>ROUND(MIN(B3086/12,650000)*12*0.0915+MIN(B3086/12,1390000)*12*(0.0504+0)+B3086*0.005,0)</f>
        <v/>
      </c>
      <c r="F3086" s="21">
        <f>IF(B3086&lt;741000,0,IF(B3086&lt;2191000,B3086-740000,IF(B3086&lt;2193000,1451000,IF(B3086&lt;2196000,1453000,IF(B3086&lt;2200000,1456000,IF(B3086&lt;3600000,ROUND(ROUNDDOWN(B3086/4,-3)*2.8,0)-80000,IF(B3086&lt;6600000,ROUND(ROUNDDOWN(B3086/4,-3)*3.2,0)-440000,IF(B3086&lt;8500000,ROUNDDOWN(B3086*0.9,0)-1100000,B3086-1950000))))))))</f>
        <v/>
      </c>
      <c r="G3086" s="21">
        <f>IF(F3086&gt;23500000,NA(),IF(F3086&lt;=4890000,1040000,IF(F3086&lt;=6550000,670000,620000)))</f>
        <v/>
      </c>
      <c r="H3086" s="21">
        <f>IF(D3086&lt;=0,0,MAX(0,MIN(2000000,D3086-MIN(100000,ROUNDDOWN(F3086*0.05,0)))))</f>
        <v/>
      </c>
      <c r="I3086" s="21">
        <f>IF(C3086&lt;=2000,0,MIN(C3086,ROUNDDOWN(F3086*0.4,0))-2000)</f>
        <v/>
      </c>
      <c r="J3086" s="21">
        <f>MAX(0,ROUNDDOWN(F3086-E3086-G3086,-3))</f>
        <v/>
      </c>
      <c r="K3086" s="21">
        <f>MAX(0,ROUNDDOWN(F3086-E3086-G3086-H3086-I3086,-3))</f>
        <v/>
      </c>
      <c r="L3086" s="21">
        <f>MAX(0,ROUNDDOWN(F3086-E3086-G3086-H3086,-3))</f>
        <v/>
      </c>
      <c r="M3086" s="21">
        <f>IF(J3086&lt;=0,0,ROUNDDOWN((J3086*LOOKUP(J3086,{0,1950001,3300001,6950001,9000001,18000001,40000001},{0.05,0.1,0.2,0.23,0.33,0.4,0.45})-LOOKUP(J3086,{0,1950001,3300001,6950001,9000001,18000001,40000001},{0,97500,427500,636000,1536000,2796000,4796000}))*1.021,-2))</f>
        <v/>
      </c>
      <c r="N3086" s="21">
        <f>IF(K3086&lt;=0,0,ROUNDDOWN((K3086*LOOKUP(K3086,{0,1950001,3300001,6950001,9000001,18000001,40000001},{0.05,0.1,0.2,0.23,0.33,0.4,0.45})-LOOKUP(K3086,{0,1950001,3300001,6950001,9000001,18000001,40000001},{0,97500,427500,636000,1536000,2796000,4796000}))*1.021,-2))</f>
        <v/>
      </c>
      <c r="O3086" s="21">
        <f>IF(L3086&lt;=0,0,ROUNDDOWN((L3086*LOOKUP(L3086,{0,1950001,3300001,6950001,9000001,18000001,40000001},{0.05,0.1,0.2,0.23,0.33,0.4,0.45})-LOOKUP(L3086,{0,1950001,3300001,6950001,9000001,18000001,40000001},{0,97500,427500,636000,1536000,2796000,4796000}))*1.021,-2))</f>
        <v/>
      </c>
      <c r="P3086" s="21">
        <f>MAX(0,ROUNDDOWN(F3086-E3086-430000,-3))</f>
        <v/>
      </c>
      <c r="Q3086" s="21">
        <f>MAX(0,ROUNDDOWN(F3086-E3086-430000-H3086,-3))</f>
        <v/>
      </c>
      <c r="R3086" s="21">
        <f>IF(F3086&lt;=450000,0,MAX(0,P3086*0.06-MIN(50000,P3086)*0.03))</f>
        <v/>
      </c>
      <c r="S3086" s="21">
        <f>IF(F3086&lt;=450000,0,MAX(0,P3086*0.04-MIN(50000,P3086)*0.02))</f>
        <v/>
      </c>
      <c r="T3086" s="21">
        <f>IF(F3086&lt;=450000,0,MAX(0,Q3086*0.06-MIN(50000,Q3086)*0.03))</f>
        <v/>
      </c>
      <c r="U3086" s="21">
        <f>IF(F3086&lt;=450000,0,MAX(0,Q3086*0.04-MIN(50000,Q3086)*0.02))</f>
        <v/>
      </c>
      <c r="V3086" s="21">
        <f>50000+MAX(0,G3086-480000)</f>
        <v/>
      </c>
      <c r="W3086" s="21">
        <f>P3086-V3086</f>
        <v/>
      </c>
      <c r="X3086" s="21">
        <f>Q3086-V3086</f>
        <v/>
      </c>
      <c r="Y3086" s="22">
        <f>IF(W3086&lt;0,0.9,LOOKUP(W3086,{0,1950001,3300001,6950001,9000001,18000001,40000001},{0.84895,0.7979,0.6958,0.66517,0.56307,0.4916,0.44055}))</f>
        <v/>
      </c>
      <c r="Z3086" s="22">
        <f>IF(X3086&lt;0,0.9,LOOKUP(X3086,{0,1950001,3300001,6950001,9000001,18000001,40000001},{0.84895,0.7979,0.6958,0.66517,0.56307,0.4916,0.44055}))</f>
        <v/>
      </c>
      <c r="AA3086" s="22">
        <f>IF(W3086&lt;0,0,CHOOSE(MATCH(W3086,{0,1950001,3300001,6950001,9000001},1),5.105/84.895,10.21/79.79,20.42/69.58,23.483/66.517,33.693/56.307))</f>
        <v/>
      </c>
      <c r="AB3086" s="21">
        <f>IF(C3086&lt;=2000,0,(MIN(C3086,ROUNDDOWN(F3086*0.3,0))-2000)*0.1)</f>
        <v/>
      </c>
      <c r="AC3086" s="21">
        <f>IF(C3086&lt;=2000,0,MIN((C3086-2000)*Y3086,(R3086+S3086)*0.2))</f>
        <v/>
      </c>
      <c r="AD3086" s="21">
        <f>IF(C3086&lt;=2000,0,MIN((C3086-2000)*Z3086,(T3086+U3086)*0.2))</f>
        <v/>
      </c>
      <c r="AE3086" s="21">
        <f>AC3086*AA3086</f>
        <v/>
      </c>
      <c r="AF3086" s="21">
        <f>ROUNDDOWN(R3086,-2)+ROUNDDOWN(S3086,-2)</f>
        <v/>
      </c>
      <c r="AG3086" s="21">
        <f>ROUNDDOWN(MAX(0,R3086-(AB3086+AC3086+AE3086)*0.6),-2)+ROUNDDOWN(MAX(0,S3086-(AB3086+AC3086+AE3086)*0.4),-2)</f>
        <v/>
      </c>
      <c r="AH3086" s="21">
        <f>ROUNDDOWN(MAX(0,T3086-(AB3086+AD3086)*0.6),-2)+ROUNDDOWN(MAX(0,U3086-(AB3086+AD3086)*0.4),-2)</f>
        <v/>
      </c>
      <c r="AI3086" s="21">
        <f>ROUNDDOWN(T3086,-2)+ROUNDDOWN(U3086,-2)</f>
        <v/>
      </c>
      <c r="AJ3086" s="21">
        <f>M3086+AF3086</f>
        <v/>
      </c>
      <c r="AK3086" s="21">
        <f>M3086+AG3086</f>
        <v/>
      </c>
      <c r="AL3086" s="21">
        <f>N3086+AH3086</f>
        <v/>
      </c>
      <c r="AM3086" s="21">
        <f>O3086+AI3086</f>
        <v/>
      </c>
      <c r="AN3086" s="21">
        <f>N3086+AI3086</f>
        <v/>
      </c>
      <c r="AO3086" s="21">
        <f>ROUNDDOWN((R3086+S3086)*0.2/Y3086+2000,0)</f>
        <v/>
      </c>
      <c r="AP3086" s="21">
        <f>ROUNDDOWN((T3086+U3086)*0.2/Z3086+2000,0)</f>
        <v/>
      </c>
      <c r="AQ3086" s="21">
        <f>AL3086-AK3086</f>
        <v/>
      </c>
      <c r="AR3086" s="21">
        <f>AM3086-AK3086</f>
        <v/>
      </c>
      <c r="AS3086" s="21">
        <f>AM3086-AL3086</f>
        <v/>
      </c>
      <c r="AT3086" s="21">
        <f>AK3086+C3086-AJ3086</f>
        <v/>
      </c>
      <c r="AU3086" s="21">
        <f>AL3086+C3086-AM3086</f>
        <v/>
      </c>
      <c r="AV3086" s="21">
        <f>AN3086+C3086-AM3086</f>
        <v/>
      </c>
    </row>
    <row r="3087">
      <c r="A3087" t="inlineStr">
        <is>
          <t>1万円刻み</t>
        </is>
      </c>
      <c r="B3087" s="21">
        <f>'5_1万円刻み'!$A$1324</f>
        <v/>
      </c>
      <c r="C3087" s="21">
        <f>AO3087</f>
        <v/>
      </c>
      <c r="D3087" s="21" t="n">
        <v>0</v>
      </c>
      <c r="E3087" s="21">
        <f>ROUND(MIN(B3087/12,650000)*12*0.0915+MIN(B3087/12,1390000)*12*(0.0504+0)+B3087*0.005,0)</f>
        <v/>
      </c>
      <c r="F3087" s="21">
        <f>IF(B3087&lt;741000,0,IF(B3087&lt;2191000,B3087-740000,IF(B3087&lt;2193000,1451000,IF(B3087&lt;2196000,1453000,IF(B3087&lt;2200000,1456000,IF(B3087&lt;3600000,ROUND(ROUNDDOWN(B3087/4,-3)*2.8,0)-80000,IF(B3087&lt;6600000,ROUND(ROUNDDOWN(B3087/4,-3)*3.2,0)-440000,IF(B3087&lt;8500000,ROUNDDOWN(B3087*0.9,0)-1100000,B3087-1950000))))))))</f>
        <v/>
      </c>
      <c r="G3087" s="21">
        <f>IF(F3087&gt;23500000,NA(),IF(F3087&lt;=4890000,1040000,IF(F3087&lt;=6550000,670000,620000)))</f>
        <v/>
      </c>
      <c r="H3087" s="21">
        <f>IF(D3087&lt;=0,0,MAX(0,MIN(2000000,D3087-MIN(100000,ROUNDDOWN(F3087*0.05,0)))))</f>
        <v/>
      </c>
      <c r="I3087" s="21">
        <f>IF(C3087&lt;=2000,0,MIN(C3087,ROUNDDOWN(F3087*0.4,0))-2000)</f>
        <v/>
      </c>
      <c r="J3087" s="21">
        <f>MAX(0,ROUNDDOWN(F3087-E3087-G3087,-3))</f>
        <v/>
      </c>
      <c r="K3087" s="21">
        <f>MAX(0,ROUNDDOWN(F3087-E3087-G3087-H3087-I3087,-3))</f>
        <v/>
      </c>
      <c r="L3087" s="21">
        <f>MAX(0,ROUNDDOWN(F3087-E3087-G3087-H3087,-3))</f>
        <v/>
      </c>
      <c r="M3087" s="21">
        <f>IF(J3087&lt;=0,0,ROUNDDOWN((J3087*LOOKUP(J3087,{0,1950001,3300001,6950001,9000001,18000001,40000001},{0.05,0.1,0.2,0.23,0.33,0.4,0.45})-LOOKUP(J3087,{0,1950001,3300001,6950001,9000001,18000001,40000001},{0,97500,427500,636000,1536000,2796000,4796000}))*1.021,-2))</f>
        <v/>
      </c>
      <c r="N3087" s="21">
        <f>IF(K3087&lt;=0,0,ROUNDDOWN((K3087*LOOKUP(K3087,{0,1950001,3300001,6950001,9000001,18000001,40000001},{0.05,0.1,0.2,0.23,0.33,0.4,0.45})-LOOKUP(K3087,{0,1950001,3300001,6950001,9000001,18000001,40000001},{0,97500,427500,636000,1536000,2796000,4796000}))*1.021,-2))</f>
        <v/>
      </c>
      <c r="O3087" s="21">
        <f>IF(L3087&lt;=0,0,ROUNDDOWN((L3087*LOOKUP(L3087,{0,1950001,3300001,6950001,9000001,18000001,40000001},{0.05,0.1,0.2,0.23,0.33,0.4,0.45})-LOOKUP(L3087,{0,1950001,3300001,6950001,9000001,18000001,40000001},{0,97500,427500,636000,1536000,2796000,4796000}))*1.021,-2))</f>
        <v/>
      </c>
      <c r="P3087" s="21">
        <f>MAX(0,ROUNDDOWN(F3087-E3087-430000,-3))</f>
        <v/>
      </c>
      <c r="Q3087" s="21">
        <f>MAX(0,ROUNDDOWN(F3087-E3087-430000-H3087,-3))</f>
        <v/>
      </c>
      <c r="R3087" s="21">
        <f>IF(F3087&lt;=450000,0,MAX(0,P3087*0.06-MIN(50000,P3087)*0.03))</f>
        <v/>
      </c>
      <c r="S3087" s="21">
        <f>IF(F3087&lt;=450000,0,MAX(0,P3087*0.04-MIN(50000,P3087)*0.02))</f>
        <v/>
      </c>
      <c r="T3087" s="21">
        <f>IF(F3087&lt;=450000,0,MAX(0,Q3087*0.06-MIN(50000,Q3087)*0.03))</f>
        <v/>
      </c>
      <c r="U3087" s="21">
        <f>IF(F3087&lt;=450000,0,MAX(0,Q3087*0.04-MIN(50000,Q3087)*0.02))</f>
        <v/>
      </c>
      <c r="V3087" s="21">
        <f>50000+MAX(0,G3087-480000)</f>
        <v/>
      </c>
      <c r="W3087" s="21">
        <f>P3087-V3087</f>
        <v/>
      </c>
      <c r="X3087" s="21">
        <f>Q3087-V3087</f>
        <v/>
      </c>
      <c r="Y3087" s="22">
        <f>IF(W3087&lt;0,0.9,LOOKUP(W3087,{0,1950001,3300001,6950001,9000001,18000001,40000001},{0.84895,0.7979,0.6958,0.66517,0.56307,0.4916,0.44055}))</f>
        <v/>
      </c>
      <c r="Z3087" s="22">
        <f>IF(X3087&lt;0,0.9,LOOKUP(X3087,{0,1950001,3300001,6950001,9000001,18000001,40000001},{0.84895,0.7979,0.6958,0.66517,0.56307,0.4916,0.44055}))</f>
        <v/>
      </c>
      <c r="AA3087" s="22">
        <f>IF(W3087&lt;0,0,CHOOSE(MATCH(W3087,{0,1950001,3300001,6950001,9000001},1),5.105/84.895,10.21/79.79,20.42/69.58,23.483/66.517,33.693/56.307))</f>
        <v/>
      </c>
      <c r="AB3087" s="21">
        <f>IF(C3087&lt;=2000,0,(MIN(C3087,ROUNDDOWN(F3087*0.3,0))-2000)*0.1)</f>
        <v/>
      </c>
      <c r="AC3087" s="21">
        <f>IF(C3087&lt;=2000,0,MIN((C3087-2000)*Y3087,(R3087+S3087)*0.2))</f>
        <v/>
      </c>
      <c r="AD3087" s="21">
        <f>IF(C3087&lt;=2000,0,MIN((C3087-2000)*Z3087,(T3087+U3087)*0.2))</f>
        <v/>
      </c>
      <c r="AE3087" s="21">
        <f>AC3087*AA3087</f>
        <v/>
      </c>
      <c r="AF3087" s="21">
        <f>ROUNDDOWN(R3087,-2)+ROUNDDOWN(S3087,-2)</f>
        <v/>
      </c>
      <c r="AG3087" s="21">
        <f>ROUNDDOWN(MAX(0,R3087-(AB3087+AC3087+AE3087)*0.6),-2)+ROUNDDOWN(MAX(0,S3087-(AB3087+AC3087+AE3087)*0.4),-2)</f>
        <v/>
      </c>
      <c r="AH3087" s="21">
        <f>ROUNDDOWN(MAX(0,T3087-(AB3087+AD3087)*0.6),-2)+ROUNDDOWN(MAX(0,U3087-(AB3087+AD3087)*0.4),-2)</f>
        <v/>
      </c>
      <c r="AI3087" s="21">
        <f>ROUNDDOWN(T3087,-2)+ROUNDDOWN(U3087,-2)</f>
        <v/>
      </c>
      <c r="AJ3087" s="21">
        <f>M3087+AF3087</f>
        <v/>
      </c>
      <c r="AK3087" s="21">
        <f>M3087+AG3087</f>
        <v/>
      </c>
      <c r="AL3087" s="21">
        <f>N3087+AH3087</f>
        <v/>
      </c>
      <c r="AM3087" s="21">
        <f>O3087+AI3087</f>
        <v/>
      </c>
      <c r="AN3087" s="21">
        <f>N3087+AI3087</f>
        <v/>
      </c>
      <c r="AO3087" s="21">
        <f>ROUNDDOWN((R3087+S3087)*0.2/Y3087+2000,0)</f>
        <v/>
      </c>
      <c r="AP3087" s="21">
        <f>ROUNDDOWN((T3087+U3087)*0.2/Z3087+2000,0)</f>
        <v/>
      </c>
      <c r="AQ3087" s="21">
        <f>AL3087-AK3087</f>
        <v/>
      </c>
      <c r="AR3087" s="21">
        <f>AM3087-AK3087</f>
        <v/>
      </c>
      <c r="AS3087" s="21">
        <f>AM3087-AL3087</f>
        <v/>
      </c>
      <c r="AT3087" s="21">
        <f>AK3087+C3087-AJ3087</f>
        <v/>
      </c>
      <c r="AU3087" s="21">
        <f>AL3087+C3087-AM3087</f>
        <v/>
      </c>
      <c r="AV3087" s="21">
        <f>AN3087+C3087-AM3087</f>
        <v/>
      </c>
    </row>
    <row r="3088">
      <c r="A3088" t="inlineStr">
        <is>
          <t>1万円刻み</t>
        </is>
      </c>
      <c r="B3088" s="21">
        <f>'5_1万円刻み'!$A$1325</f>
        <v/>
      </c>
      <c r="C3088" s="21">
        <f>AO3088</f>
        <v/>
      </c>
      <c r="D3088" s="21" t="n">
        <v>0</v>
      </c>
      <c r="E3088" s="21">
        <f>ROUND(MIN(B3088/12,650000)*12*0.0915+MIN(B3088/12,1390000)*12*(0.0504+0)+B3088*0.005,0)</f>
        <v/>
      </c>
      <c r="F3088" s="21">
        <f>IF(B3088&lt;741000,0,IF(B3088&lt;2191000,B3088-740000,IF(B3088&lt;2193000,1451000,IF(B3088&lt;2196000,1453000,IF(B3088&lt;2200000,1456000,IF(B3088&lt;3600000,ROUND(ROUNDDOWN(B3088/4,-3)*2.8,0)-80000,IF(B3088&lt;6600000,ROUND(ROUNDDOWN(B3088/4,-3)*3.2,0)-440000,IF(B3088&lt;8500000,ROUNDDOWN(B3088*0.9,0)-1100000,B3088-1950000))))))))</f>
        <v/>
      </c>
      <c r="G3088" s="21">
        <f>IF(F3088&gt;23500000,NA(),IF(F3088&lt;=4890000,1040000,IF(F3088&lt;=6550000,670000,620000)))</f>
        <v/>
      </c>
      <c r="H3088" s="21">
        <f>IF(D3088&lt;=0,0,MAX(0,MIN(2000000,D3088-MIN(100000,ROUNDDOWN(F3088*0.05,0)))))</f>
        <v/>
      </c>
      <c r="I3088" s="21">
        <f>IF(C3088&lt;=2000,0,MIN(C3088,ROUNDDOWN(F3088*0.4,0))-2000)</f>
        <v/>
      </c>
      <c r="J3088" s="21">
        <f>MAX(0,ROUNDDOWN(F3088-E3088-G3088,-3))</f>
        <v/>
      </c>
      <c r="K3088" s="21">
        <f>MAX(0,ROUNDDOWN(F3088-E3088-G3088-H3088-I3088,-3))</f>
        <v/>
      </c>
      <c r="L3088" s="21">
        <f>MAX(0,ROUNDDOWN(F3088-E3088-G3088-H3088,-3))</f>
        <v/>
      </c>
      <c r="M3088" s="21">
        <f>IF(J3088&lt;=0,0,ROUNDDOWN((J3088*LOOKUP(J3088,{0,1950001,3300001,6950001,9000001,18000001,40000001},{0.05,0.1,0.2,0.23,0.33,0.4,0.45})-LOOKUP(J3088,{0,1950001,3300001,6950001,9000001,18000001,40000001},{0,97500,427500,636000,1536000,2796000,4796000}))*1.021,-2))</f>
        <v/>
      </c>
      <c r="N3088" s="21">
        <f>IF(K3088&lt;=0,0,ROUNDDOWN((K3088*LOOKUP(K3088,{0,1950001,3300001,6950001,9000001,18000001,40000001},{0.05,0.1,0.2,0.23,0.33,0.4,0.45})-LOOKUP(K3088,{0,1950001,3300001,6950001,9000001,18000001,40000001},{0,97500,427500,636000,1536000,2796000,4796000}))*1.021,-2))</f>
        <v/>
      </c>
      <c r="O3088" s="21">
        <f>IF(L3088&lt;=0,0,ROUNDDOWN((L3088*LOOKUP(L3088,{0,1950001,3300001,6950001,9000001,18000001,40000001},{0.05,0.1,0.2,0.23,0.33,0.4,0.45})-LOOKUP(L3088,{0,1950001,3300001,6950001,9000001,18000001,40000001},{0,97500,427500,636000,1536000,2796000,4796000}))*1.021,-2))</f>
        <v/>
      </c>
      <c r="P3088" s="21">
        <f>MAX(0,ROUNDDOWN(F3088-E3088-430000,-3))</f>
        <v/>
      </c>
      <c r="Q3088" s="21">
        <f>MAX(0,ROUNDDOWN(F3088-E3088-430000-H3088,-3))</f>
        <v/>
      </c>
      <c r="R3088" s="21">
        <f>IF(F3088&lt;=450000,0,MAX(0,P3088*0.06-MIN(50000,P3088)*0.03))</f>
        <v/>
      </c>
      <c r="S3088" s="21">
        <f>IF(F3088&lt;=450000,0,MAX(0,P3088*0.04-MIN(50000,P3088)*0.02))</f>
        <v/>
      </c>
      <c r="T3088" s="21">
        <f>IF(F3088&lt;=450000,0,MAX(0,Q3088*0.06-MIN(50000,Q3088)*0.03))</f>
        <v/>
      </c>
      <c r="U3088" s="21">
        <f>IF(F3088&lt;=450000,0,MAX(0,Q3088*0.04-MIN(50000,Q3088)*0.02))</f>
        <v/>
      </c>
      <c r="V3088" s="21">
        <f>50000+MAX(0,G3088-480000)</f>
        <v/>
      </c>
      <c r="W3088" s="21">
        <f>P3088-V3088</f>
        <v/>
      </c>
      <c r="X3088" s="21">
        <f>Q3088-V3088</f>
        <v/>
      </c>
      <c r="Y3088" s="22">
        <f>IF(W3088&lt;0,0.9,LOOKUP(W3088,{0,1950001,3300001,6950001,9000001,18000001,40000001},{0.84895,0.7979,0.6958,0.66517,0.56307,0.4916,0.44055}))</f>
        <v/>
      </c>
      <c r="Z3088" s="22">
        <f>IF(X3088&lt;0,0.9,LOOKUP(X3088,{0,1950001,3300001,6950001,9000001,18000001,40000001},{0.84895,0.7979,0.6958,0.66517,0.56307,0.4916,0.44055}))</f>
        <v/>
      </c>
      <c r="AA3088" s="22">
        <f>IF(W3088&lt;0,0,CHOOSE(MATCH(W3088,{0,1950001,3300001,6950001,9000001},1),5.105/84.895,10.21/79.79,20.42/69.58,23.483/66.517,33.693/56.307))</f>
        <v/>
      </c>
      <c r="AB3088" s="21">
        <f>IF(C3088&lt;=2000,0,(MIN(C3088,ROUNDDOWN(F3088*0.3,0))-2000)*0.1)</f>
        <v/>
      </c>
      <c r="AC3088" s="21">
        <f>IF(C3088&lt;=2000,0,MIN((C3088-2000)*Y3088,(R3088+S3088)*0.2))</f>
        <v/>
      </c>
      <c r="AD3088" s="21">
        <f>IF(C3088&lt;=2000,0,MIN((C3088-2000)*Z3088,(T3088+U3088)*0.2))</f>
        <v/>
      </c>
      <c r="AE3088" s="21">
        <f>AC3088*AA3088</f>
        <v/>
      </c>
      <c r="AF3088" s="21">
        <f>ROUNDDOWN(R3088,-2)+ROUNDDOWN(S3088,-2)</f>
        <v/>
      </c>
      <c r="AG3088" s="21">
        <f>ROUNDDOWN(MAX(0,R3088-(AB3088+AC3088+AE3088)*0.6),-2)+ROUNDDOWN(MAX(0,S3088-(AB3088+AC3088+AE3088)*0.4),-2)</f>
        <v/>
      </c>
      <c r="AH3088" s="21">
        <f>ROUNDDOWN(MAX(0,T3088-(AB3088+AD3088)*0.6),-2)+ROUNDDOWN(MAX(0,U3088-(AB3088+AD3088)*0.4),-2)</f>
        <v/>
      </c>
      <c r="AI3088" s="21">
        <f>ROUNDDOWN(T3088,-2)+ROUNDDOWN(U3088,-2)</f>
        <v/>
      </c>
      <c r="AJ3088" s="21">
        <f>M3088+AF3088</f>
        <v/>
      </c>
      <c r="AK3088" s="21">
        <f>M3088+AG3088</f>
        <v/>
      </c>
      <c r="AL3088" s="21">
        <f>N3088+AH3088</f>
        <v/>
      </c>
      <c r="AM3088" s="21">
        <f>O3088+AI3088</f>
        <v/>
      </c>
      <c r="AN3088" s="21">
        <f>N3088+AI3088</f>
        <v/>
      </c>
      <c r="AO3088" s="21">
        <f>ROUNDDOWN((R3088+S3088)*0.2/Y3088+2000,0)</f>
        <v/>
      </c>
      <c r="AP3088" s="21">
        <f>ROUNDDOWN((T3088+U3088)*0.2/Z3088+2000,0)</f>
        <v/>
      </c>
      <c r="AQ3088" s="21">
        <f>AL3088-AK3088</f>
        <v/>
      </c>
      <c r="AR3088" s="21">
        <f>AM3088-AK3088</f>
        <v/>
      </c>
      <c r="AS3088" s="21">
        <f>AM3088-AL3088</f>
        <v/>
      </c>
      <c r="AT3088" s="21">
        <f>AK3088+C3088-AJ3088</f>
        <v/>
      </c>
      <c r="AU3088" s="21">
        <f>AL3088+C3088-AM3088</f>
        <v/>
      </c>
      <c r="AV3088" s="21">
        <f>AN3088+C3088-AM3088</f>
        <v/>
      </c>
    </row>
    <row r="3089">
      <c r="A3089" t="inlineStr">
        <is>
          <t>1万円刻み</t>
        </is>
      </c>
      <c r="B3089" s="21">
        <f>'5_1万円刻み'!$A$1326</f>
        <v/>
      </c>
      <c r="C3089" s="21">
        <f>AO3089</f>
        <v/>
      </c>
      <c r="D3089" s="21" t="n">
        <v>0</v>
      </c>
      <c r="E3089" s="21">
        <f>ROUND(MIN(B3089/12,650000)*12*0.0915+MIN(B3089/12,1390000)*12*(0.0504+0)+B3089*0.005,0)</f>
        <v/>
      </c>
      <c r="F3089" s="21">
        <f>IF(B3089&lt;741000,0,IF(B3089&lt;2191000,B3089-740000,IF(B3089&lt;2193000,1451000,IF(B3089&lt;2196000,1453000,IF(B3089&lt;2200000,1456000,IF(B3089&lt;3600000,ROUND(ROUNDDOWN(B3089/4,-3)*2.8,0)-80000,IF(B3089&lt;6600000,ROUND(ROUNDDOWN(B3089/4,-3)*3.2,0)-440000,IF(B3089&lt;8500000,ROUNDDOWN(B3089*0.9,0)-1100000,B3089-1950000))))))))</f>
        <v/>
      </c>
      <c r="G3089" s="21">
        <f>IF(F3089&gt;23500000,NA(),IF(F3089&lt;=4890000,1040000,IF(F3089&lt;=6550000,670000,620000)))</f>
        <v/>
      </c>
      <c r="H3089" s="21">
        <f>IF(D3089&lt;=0,0,MAX(0,MIN(2000000,D3089-MIN(100000,ROUNDDOWN(F3089*0.05,0)))))</f>
        <v/>
      </c>
      <c r="I3089" s="21">
        <f>IF(C3089&lt;=2000,0,MIN(C3089,ROUNDDOWN(F3089*0.4,0))-2000)</f>
        <v/>
      </c>
      <c r="J3089" s="21">
        <f>MAX(0,ROUNDDOWN(F3089-E3089-G3089,-3))</f>
        <v/>
      </c>
      <c r="K3089" s="21">
        <f>MAX(0,ROUNDDOWN(F3089-E3089-G3089-H3089-I3089,-3))</f>
        <v/>
      </c>
      <c r="L3089" s="21">
        <f>MAX(0,ROUNDDOWN(F3089-E3089-G3089-H3089,-3))</f>
        <v/>
      </c>
      <c r="M3089" s="21">
        <f>IF(J3089&lt;=0,0,ROUNDDOWN((J3089*LOOKUP(J3089,{0,1950001,3300001,6950001,9000001,18000001,40000001},{0.05,0.1,0.2,0.23,0.33,0.4,0.45})-LOOKUP(J3089,{0,1950001,3300001,6950001,9000001,18000001,40000001},{0,97500,427500,636000,1536000,2796000,4796000}))*1.021,-2))</f>
        <v/>
      </c>
      <c r="N3089" s="21">
        <f>IF(K3089&lt;=0,0,ROUNDDOWN((K3089*LOOKUP(K3089,{0,1950001,3300001,6950001,9000001,18000001,40000001},{0.05,0.1,0.2,0.23,0.33,0.4,0.45})-LOOKUP(K3089,{0,1950001,3300001,6950001,9000001,18000001,40000001},{0,97500,427500,636000,1536000,2796000,4796000}))*1.021,-2))</f>
        <v/>
      </c>
      <c r="O3089" s="21">
        <f>IF(L3089&lt;=0,0,ROUNDDOWN((L3089*LOOKUP(L3089,{0,1950001,3300001,6950001,9000001,18000001,40000001},{0.05,0.1,0.2,0.23,0.33,0.4,0.45})-LOOKUP(L3089,{0,1950001,3300001,6950001,9000001,18000001,40000001},{0,97500,427500,636000,1536000,2796000,4796000}))*1.021,-2))</f>
        <v/>
      </c>
      <c r="P3089" s="21">
        <f>MAX(0,ROUNDDOWN(F3089-E3089-430000,-3))</f>
        <v/>
      </c>
      <c r="Q3089" s="21">
        <f>MAX(0,ROUNDDOWN(F3089-E3089-430000-H3089,-3))</f>
        <v/>
      </c>
      <c r="R3089" s="21">
        <f>IF(F3089&lt;=450000,0,MAX(0,P3089*0.06-MIN(50000,P3089)*0.03))</f>
        <v/>
      </c>
      <c r="S3089" s="21">
        <f>IF(F3089&lt;=450000,0,MAX(0,P3089*0.04-MIN(50000,P3089)*0.02))</f>
        <v/>
      </c>
      <c r="T3089" s="21">
        <f>IF(F3089&lt;=450000,0,MAX(0,Q3089*0.06-MIN(50000,Q3089)*0.03))</f>
        <v/>
      </c>
      <c r="U3089" s="21">
        <f>IF(F3089&lt;=450000,0,MAX(0,Q3089*0.04-MIN(50000,Q3089)*0.02))</f>
        <v/>
      </c>
      <c r="V3089" s="21">
        <f>50000+MAX(0,G3089-480000)</f>
        <v/>
      </c>
      <c r="W3089" s="21">
        <f>P3089-V3089</f>
        <v/>
      </c>
      <c r="X3089" s="21">
        <f>Q3089-V3089</f>
        <v/>
      </c>
      <c r="Y3089" s="22">
        <f>IF(W3089&lt;0,0.9,LOOKUP(W3089,{0,1950001,3300001,6950001,9000001,18000001,40000001},{0.84895,0.7979,0.6958,0.66517,0.56307,0.4916,0.44055}))</f>
        <v/>
      </c>
      <c r="Z3089" s="22">
        <f>IF(X3089&lt;0,0.9,LOOKUP(X3089,{0,1950001,3300001,6950001,9000001,18000001,40000001},{0.84895,0.7979,0.6958,0.66517,0.56307,0.4916,0.44055}))</f>
        <v/>
      </c>
      <c r="AA3089" s="22">
        <f>IF(W3089&lt;0,0,CHOOSE(MATCH(W3089,{0,1950001,3300001,6950001,9000001},1),5.105/84.895,10.21/79.79,20.42/69.58,23.483/66.517,33.693/56.307))</f>
        <v/>
      </c>
      <c r="AB3089" s="21">
        <f>IF(C3089&lt;=2000,0,(MIN(C3089,ROUNDDOWN(F3089*0.3,0))-2000)*0.1)</f>
        <v/>
      </c>
      <c r="AC3089" s="21">
        <f>IF(C3089&lt;=2000,0,MIN((C3089-2000)*Y3089,(R3089+S3089)*0.2))</f>
        <v/>
      </c>
      <c r="AD3089" s="21">
        <f>IF(C3089&lt;=2000,0,MIN((C3089-2000)*Z3089,(T3089+U3089)*0.2))</f>
        <v/>
      </c>
      <c r="AE3089" s="21">
        <f>AC3089*AA3089</f>
        <v/>
      </c>
      <c r="AF3089" s="21">
        <f>ROUNDDOWN(R3089,-2)+ROUNDDOWN(S3089,-2)</f>
        <v/>
      </c>
      <c r="AG3089" s="21">
        <f>ROUNDDOWN(MAX(0,R3089-(AB3089+AC3089+AE3089)*0.6),-2)+ROUNDDOWN(MAX(0,S3089-(AB3089+AC3089+AE3089)*0.4),-2)</f>
        <v/>
      </c>
      <c r="AH3089" s="21">
        <f>ROUNDDOWN(MAX(0,T3089-(AB3089+AD3089)*0.6),-2)+ROUNDDOWN(MAX(0,U3089-(AB3089+AD3089)*0.4),-2)</f>
        <v/>
      </c>
      <c r="AI3089" s="21">
        <f>ROUNDDOWN(T3089,-2)+ROUNDDOWN(U3089,-2)</f>
        <v/>
      </c>
      <c r="AJ3089" s="21">
        <f>M3089+AF3089</f>
        <v/>
      </c>
      <c r="AK3089" s="21">
        <f>M3089+AG3089</f>
        <v/>
      </c>
      <c r="AL3089" s="21">
        <f>N3089+AH3089</f>
        <v/>
      </c>
      <c r="AM3089" s="21">
        <f>O3089+AI3089</f>
        <v/>
      </c>
      <c r="AN3089" s="21">
        <f>N3089+AI3089</f>
        <v/>
      </c>
      <c r="AO3089" s="21">
        <f>ROUNDDOWN((R3089+S3089)*0.2/Y3089+2000,0)</f>
        <v/>
      </c>
      <c r="AP3089" s="21">
        <f>ROUNDDOWN((T3089+U3089)*0.2/Z3089+2000,0)</f>
        <v/>
      </c>
      <c r="AQ3089" s="21">
        <f>AL3089-AK3089</f>
        <v/>
      </c>
      <c r="AR3089" s="21">
        <f>AM3089-AK3089</f>
        <v/>
      </c>
      <c r="AS3089" s="21">
        <f>AM3089-AL3089</f>
        <v/>
      </c>
      <c r="AT3089" s="21">
        <f>AK3089+C3089-AJ3089</f>
        <v/>
      </c>
      <c r="AU3089" s="21">
        <f>AL3089+C3089-AM3089</f>
        <v/>
      </c>
      <c r="AV3089" s="21">
        <f>AN3089+C3089-AM3089</f>
        <v/>
      </c>
    </row>
    <row r="3090">
      <c r="A3090" t="inlineStr">
        <is>
          <t>1万円刻み</t>
        </is>
      </c>
      <c r="B3090" s="21">
        <f>'5_1万円刻み'!$A$1327</f>
        <v/>
      </c>
      <c r="C3090" s="21">
        <f>AO3090</f>
        <v/>
      </c>
      <c r="D3090" s="21" t="n">
        <v>0</v>
      </c>
      <c r="E3090" s="21">
        <f>ROUND(MIN(B3090/12,650000)*12*0.0915+MIN(B3090/12,1390000)*12*(0.0504+0)+B3090*0.005,0)</f>
        <v/>
      </c>
      <c r="F3090" s="21">
        <f>IF(B3090&lt;741000,0,IF(B3090&lt;2191000,B3090-740000,IF(B3090&lt;2193000,1451000,IF(B3090&lt;2196000,1453000,IF(B3090&lt;2200000,1456000,IF(B3090&lt;3600000,ROUND(ROUNDDOWN(B3090/4,-3)*2.8,0)-80000,IF(B3090&lt;6600000,ROUND(ROUNDDOWN(B3090/4,-3)*3.2,0)-440000,IF(B3090&lt;8500000,ROUNDDOWN(B3090*0.9,0)-1100000,B3090-1950000))))))))</f>
        <v/>
      </c>
      <c r="G3090" s="21">
        <f>IF(F3090&gt;23500000,NA(),IF(F3090&lt;=4890000,1040000,IF(F3090&lt;=6550000,670000,620000)))</f>
        <v/>
      </c>
      <c r="H3090" s="21">
        <f>IF(D3090&lt;=0,0,MAX(0,MIN(2000000,D3090-MIN(100000,ROUNDDOWN(F3090*0.05,0)))))</f>
        <v/>
      </c>
      <c r="I3090" s="21">
        <f>IF(C3090&lt;=2000,0,MIN(C3090,ROUNDDOWN(F3090*0.4,0))-2000)</f>
        <v/>
      </c>
      <c r="J3090" s="21">
        <f>MAX(0,ROUNDDOWN(F3090-E3090-G3090,-3))</f>
        <v/>
      </c>
      <c r="K3090" s="21">
        <f>MAX(0,ROUNDDOWN(F3090-E3090-G3090-H3090-I3090,-3))</f>
        <v/>
      </c>
      <c r="L3090" s="21">
        <f>MAX(0,ROUNDDOWN(F3090-E3090-G3090-H3090,-3))</f>
        <v/>
      </c>
      <c r="M3090" s="21">
        <f>IF(J3090&lt;=0,0,ROUNDDOWN((J3090*LOOKUP(J3090,{0,1950001,3300001,6950001,9000001,18000001,40000001},{0.05,0.1,0.2,0.23,0.33,0.4,0.45})-LOOKUP(J3090,{0,1950001,3300001,6950001,9000001,18000001,40000001},{0,97500,427500,636000,1536000,2796000,4796000}))*1.021,-2))</f>
        <v/>
      </c>
      <c r="N3090" s="21">
        <f>IF(K3090&lt;=0,0,ROUNDDOWN((K3090*LOOKUP(K3090,{0,1950001,3300001,6950001,9000001,18000001,40000001},{0.05,0.1,0.2,0.23,0.33,0.4,0.45})-LOOKUP(K3090,{0,1950001,3300001,6950001,9000001,18000001,40000001},{0,97500,427500,636000,1536000,2796000,4796000}))*1.021,-2))</f>
        <v/>
      </c>
      <c r="O3090" s="21">
        <f>IF(L3090&lt;=0,0,ROUNDDOWN((L3090*LOOKUP(L3090,{0,1950001,3300001,6950001,9000001,18000001,40000001},{0.05,0.1,0.2,0.23,0.33,0.4,0.45})-LOOKUP(L3090,{0,1950001,3300001,6950001,9000001,18000001,40000001},{0,97500,427500,636000,1536000,2796000,4796000}))*1.021,-2))</f>
        <v/>
      </c>
      <c r="P3090" s="21">
        <f>MAX(0,ROUNDDOWN(F3090-E3090-430000,-3))</f>
        <v/>
      </c>
      <c r="Q3090" s="21">
        <f>MAX(0,ROUNDDOWN(F3090-E3090-430000-H3090,-3))</f>
        <v/>
      </c>
      <c r="R3090" s="21">
        <f>IF(F3090&lt;=450000,0,MAX(0,P3090*0.06-MIN(50000,P3090)*0.03))</f>
        <v/>
      </c>
      <c r="S3090" s="21">
        <f>IF(F3090&lt;=450000,0,MAX(0,P3090*0.04-MIN(50000,P3090)*0.02))</f>
        <v/>
      </c>
      <c r="T3090" s="21">
        <f>IF(F3090&lt;=450000,0,MAX(0,Q3090*0.06-MIN(50000,Q3090)*0.03))</f>
        <v/>
      </c>
      <c r="U3090" s="21">
        <f>IF(F3090&lt;=450000,0,MAX(0,Q3090*0.04-MIN(50000,Q3090)*0.02))</f>
        <v/>
      </c>
      <c r="V3090" s="21">
        <f>50000+MAX(0,G3090-480000)</f>
        <v/>
      </c>
      <c r="W3090" s="21">
        <f>P3090-V3090</f>
        <v/>
      </c>
      <c r="X3090" s="21">
        <f>Q3090-V3090</f>
        <v/>
      </c>
      <c r="Y3090" s="22">
        <f>IF(W3090&lt;0,0.9,LOOKUP(W3090,{0,1950001,3300001,6950001,9000001,18000001,40000001},{0.84895,0.7979,0.6958,0.66517,0.56307,0.4916,0.44055}))</f>
        <v/>
      </c>
      <c r="Z3090" s="22">
        <f>IF(X3090&lt;0,0.9,LOOKUP(X3090,{0,1950001,3300001,6950001,9000001,18000001,40000001},{0.84895,0.7979,0.6958,0.66517,0.56307,0.4916,0.44055}))</f>
        <v/>
      </c>
      <c r="AA3090" s="22">
        <f>IF(W3090&lt;0,0,CHOOSE(MATCH(W3090,{0,1950001,3300001,6950001,9000001},1),5.105/84.895,10.21/79.79,20.42/69.58,23.483/66.517,33.693/56.307))</f>
        <v/>
      </c>
      <c r="AB3090" s="21">
        <f>IF(C3090&lt;=2000,0,(MIN(C3090,ROUNDDOWN(F3090*0.3,0))-2000)*0.1)</f>
        <v/>
      </c>
      <c r="AC3090" s="21">
        <f>IF(C3090&lt;=2000,0,MIN((C3090-2000)*Y3090,(R3090+S3090)*0.2))</f>
        <v/>
      </c>
      <c r="AD3090" s="21">
        <f>IF(C3090&lt;=2000,0,MIN((C3090-2000)*Z3090,(T3090+U3090)*0.2))</f>
        <v/>
      </c>
      <c r="AE3090" s="21">
        <f>AC3090*AA3090</f>
        <v/>
      </c>
      <c r="AF3090" s="21">
        <f>ROUNDDOWN(R3090,-2)+ROUNDDOWN(S3090,-2)</f>
        <v/>
      </c>
      <c r="AG3090" s="21">
        <f>ROUNDDOWN(MAX(0,R3090-(AB3090+AC3090+AE3090)*0.6),-2)+ROUNDDOWN(MAX(0,S3090-(AB3090+AC3090+AE3090)*0.4),-2)</f>
        <v/>
      </c>
      <c r="AH3090" s="21">
        <f>ROUNDDOWN(MAX(0,T3090-(AB3090+AD3090)*0.6),-2)+ROUNDDOWN(MAX(0,U3090-(AB3090+AD3090)*0.4),-2)</f>
        <v/>
      </c>
      <c r="AI3090" s="21">
        <f>ROUNDDOWN(T3090,-2)+ROUNDDOWN(U3090,-2)</f>
        <v/>
      </c>
      <c r="AJ3090" s="21">
        <f>M3090+AF3090</f>
        <v/>
      </c>
      <c r="AK3090" s="21">
        <f>M3090+AG3090</f>
        <v/>
      </c>
      <c r="AL3090" s="21">
        <f>N3090+AH3090</f>
        <v/>
      </c>
      <c r="AM3090" s="21">
        <f>O3090+AI3090</f>
        <v/>
      </c>
      <c r="AN3090" s="21">
        <f>N3090+AI3090</f>
        <v/>
      </c>
      <c r="AO3090" s="21">
        <f>ROUNDDOWN((R3090+S3090)*0.2/Y3090+2000,0)</f>
        <v/>
      </c>
      <c r="AP3090" s="21">
        <f>ROUNDDOWN((T3090+U3090)*0.2/Z3090+2000,0)</f>
        <v/>
      </c>
      <c r="AQ3090" s="21">
        <f>AL3090-AK3090</f>
        <v/>
      </c>
      <c r="AR3090" s="21">
        <f>AM3090-AK3090</f>
        <v/>
      </c>
      <c r="AS3090" s="21">
        <f>AM3090-AL3090</f>
        <v/>
      </c>
      <c r="AT3090" s="21">
        <f>AK3090+C3090-AJ3090</f>
        <v/>
      </c>
      <c r="AU3090" s="21">
        <f>AL3090+C3090-AM3090</f>
        <v/>
      </c>
      <c r="AV3090" s="21">
        <f>AN3090+C3090-AM3090</f>
        <v/>
      </c>
    </row>
    <row r="3091">
      <c r="A3091" t="inlineStr">
        <is>
          <t>1万円刻み</t>
        </is>
      </c>
      <c r="B3091" s="21">
        <f>'5_1万円刻み'!$A$1328</f>
        <v/>
      </c>
      <c r="C3091" s="21">
        <f>AO3091</f>
        <v/>
      </c>
      <c r="D3091" s="21" t="n">
        <v>0</v>
      </c>
      <c r="E3091" s="21">
        <f>ROUND(MIN(B3091/12,650000)*12*0.0915+MIN(B3091/12,1390000)*12*(0.0504+0)+B3091*0.005,0)</f>
        <v/>
      </c>
      <c r="F3091" s="21">
        <f>IF(B3091&lt;741000,0,IF(B3091&lt;2191000,B3091-740000,IF(B3091&lt;2193000,1451000,IF(B3091&lt;2196000,1453000,IF(B3091&lt;2200000,1456000,IF(B3091&lt;3600000,ROUND(ROUNDDOWN(B3091/4,-3)*2.8,0)-80000,IF(B3091&lt;6600000,ROUND(ROUNDDOWN(B3091/4,-3)*3.2,0)-440000,IF(B3091&lt;8500000,ROUNDDOWN(B3091*0.9,0)-1100000,B3091-1950000))))))))</f>
        <v/>
      </c>
      <c r="G3091" s="21">
        <f>IF(F3091&gt;23500000,NA(),IF(F3091&lt;=4890000,1040000,IF(F3091&lt;=6550000,670000,620000)))</f>
        <v/>
      </c>
      <c r="H3091" s="21">
        <f>IF(D3091&lt;=0,0,MAX(0,MIN(2000000,D3091-MIN(100000,ROUNDDOWN(F3091*0.05,0)))))</f>
        <v/>
      </c>
      <c r="I3091" s="21">
        <f>IF(C3091&lt;=2000,0,MIN(C3091,ROUNDDOWN(F3091*0.4,0))-2000)</f>
        <v/>
      </c>
      <c r="J3091" s="21">
        <f>MAX(0,ROUNDDOWN(F3091-E3091-G3091,-3))</f>
        <v/>
      </c>
      <c r="K3091" s="21">
        <f>MAX(0,ROUNDDOWN(F3091-E3091-G3091-H3091-I3091,-3))</f>
        <v/>
      </c>
      <c r="L3091" s="21">
        <f>MAX(0,ROUNDDOWN(F3091-E3091-G3091-H3091,-3))</f>
        <v/>
      </c>
      <c r="M3091" s="21">
        <f>IF(J3091&lt;=0,0,ROUNDDOWN((J3091*LOOKUP(J3091,{0,1950001,3300001,6950001,9000001,18000001,40000001},{0.05,0.1,0.2,0.23,0.33,0.4,0.45})-LOOKUP(J3091,{0,1950001,3300001,6950001,9000001,18000001,40000001},{0,97500,427500,636000,1536000,2796000,4796000}))*1.021,-2))</f>
        <v/>
      </c>
      <c r="N3091" s="21">
        <f>IF(K3091&lt;=0,0,ROUNDDOWN((K3091*LOOKUP(K3091,{0,1950001,3300001,6950001,9000001,18000001,40000001},{0.05,0.1,0.2,0.23,0.33,0.4,0.45})-LOOKUP(K3091,{0,1950001,3300001,6950001,9000001,18000001,40000001},{0,97500,427500,636000,1536000,2796000,4796000}))*1.021,-2))</f>
        <v/>
      </c>
      <c r="O3091" s="21">
        <f>IF(L3091&lt;=0,0,ROUNDDOWN((L3091*LOOKUP(L3091,{0,1950001,3300001,6950001,9000001,18000001,40000001},{0.05,0.1,0.2,0.23,0.33,0.4,0.45})-LOOKUP(L3091,{0,1950001,3300001,6950001,9000001,18000001,40000001},{0,97500,427500,636000,1536000,2796000,4796000}))*1.021,-2))</f>
        <v/>
      </c>
      <c r="P3091" s="21">
        <f>MAX(0,ROUNDDOWN(F3091-E3091-430000,-3))</f>
        <v/>
      </c>
      <c r="Q3091" s="21">
        <f>MAX(0,ROUNDDOWN(F3091-E3091-430000-H3091,-3))</f>
        <v/>
      </c>
      <c r="R3091" s="21">
        <f>IF(F3091&lt;=450000,0,MAX(0,P3091*0.06-MIN(50000,P3091)*0.03))</f>
        <v/>
      </c>
      <c r="S3091" s="21">
        <f>IF(F3091&lt;=450000,0,MAX(0,P3091*0.04-MIN(50000,P3091)*0.02))</f>
        <v/>
      </c>
      <c r="T3091" s="21">
        <f>IF(F3091&lt;=450000,0,MAX(0,Q3091*0.06-MIN(50000,Q3091)*0.03))</f>
        <v/>
      </c>
      <c r="U3091" s="21">
        <f>IF(F3091&lt;=450000,0,MAX(0,Q3091*0.04-MIN(50000,Q3091)*0.02))</f>
        <v/>
      </c>
      <c r="V3091" s="21">
        <f>50000+MAX(0,G3091-480000)</f>
        <v/>
      </c>
      <c r="W3091" s="21">
        <f>P3091-V3091</f>
        <v/>
      </c>
      <c r="X3091" s="21">
        <f>Q3091-V3091</f>
        <v/>
      </c>
      <c r="Y3091" s="22">
        <f>IF(W3091&lt;0,0.9,LOOKUP(W3091,{0,1950001,3300001,6950001,9000001,18000001,40000001},{0.84895,0.7979,0.6958,0.66517,0.56307,0.4916,0.44055}))</f>
        <v/>
      </c>
      <c r="Z3091" s="22">
        <f>IF(X3091&lt;0,0.9,LOOKUP(X3091,{0,1950001,3300001,6950001,9000001,18000001,40000001},{0.84895,0.7979,0.6958,0.66517,0.56307,0.4916,0.44055}))</f>
        <v/>
      </c>
      <c r="AA3091" s="22">
        <f>IF(W3091&lt;0,0,CHOOSE(MATCH(W3091,{0,1950001,3300001,6950001,9000001},1),5.105/84.895,10.21/79.79,20.42/69.58,23.483/66.517,33.693/56.307))</f>
        <v/>
      </c>
      <c r="AB3091" s="21">
        <f>IF(C3091&lt;=2000,0,(MIN(C3091,ROUNDDOWN(F3091*0.3,0))-2000)*0.1)</f>
        <v/>
      </c>
      <c r="AC3091" s="21">
        <f>IF(C3091&lt;=2000,0,MIN((C3091-2000)*Y3091,(R3091+S3091)*0.2))</f>
        <v/>
      </c>
      <c r="AD3091" s="21">
        <f>IF(C3091&lt;=2000,0,MIN((C3091-2000)*Z3091,(T3091+U3091)*0.2))</f>
        <v/>
      </c>
      <c r="AE3091" s="21">
        <f>AC3091*AA3091</f>
        <v/>
      </c>
      <c r="AF3091" s="21">
        <f>ROUNDDOWN(R3091,-2)+ROUNDDOWN(S3091,-2)</f>
        <v/>
      </c>
      <c r="AG3091" s="21">
        <f>ROUNDDOWN(MAX(0,R3091-(AB3091+AC3091+AE3091)*0.6),-2)+ROUNDDOWN(MAX(0,S3091-(AB3091+AC3091+AE3091)*0.4),-2)</f>
        <v/>
      </c>
      <c r="AH3091" s="21">
        <f>ROUNDDOWN(MAX(0,T3091-(AB3091+AD3091)*0.6),-2)+ROUNDDOWN(MAX(0,U3091-(AB3091+AD3091)*0.4),-2)</f>
        <v/>
      </c>
      <c r="AI3091" s="21">
        <f>ROUNDDOWN(T3091,-2)+ROUNDDOWN(U3091,-2)</f>
        <v/>
      </c>
      <c r="AJ3091" s="21">
        <f>M3091+AF3091</f>
        <v/>
      </c>
      <c r="AK3091" s="21">
        <f>M3091+AG3091</f>
        <v/>
      </c>
      <c r="AL3091" s="21">
        <f>N3091+AH3091</f>
        <v/>
      </c>
      <c r="AM3091" s="21">
        <f>O3091+AI3091</f>
        <v/>
      </c>
      <c r="AN3091" s="21">
        <f>N3091+AI3091</f>
        <v/>
      </c>
      <c r="AO3091" s="21">
        <f>ROUNDDOWN((R3091+S3091)*0.2/Y3091+2000,0)</f>
        <v/>
      </c>
      <c r="AP3091" s="21">
        <f>ROUNDDOWN((T3091+U3091)*0.2/Z3091+2000,0)</f>
        <v/>
      </c>
      <c r="AQ3091" s="21">
        <f>AL3091-AK3091</f>
        <v/>
      </c>
      <c r="AR3091" s="21">
        <f>AM3091-AK3091</f>
        <v/>
      </c>
      <c r="AS3091" s="21">
        <f>AM3091-AL3091</f>
        <v/>
      </c>
      <c r="AT3091" s="21">
        <f>AK3091+C3091-AJ3091</f>
        <v/>
      </c>
      <c r="AU3091" s="21">
        <f>AL3091+C3091-AM3091</f>
        <v/>
      </c>
      <c r="AV3091" s="21">
        <f>AN3091+C3091-AM3091</f>
        <v/>
      </c>
    </row>
    <row r="3092">
      <c r="A3092" t="inlineStr">
        <is>
          <t>1万円刻み</t>
        </is>
      </c>
      <c r="B3092" s="21">
        <f>'5_1万円刻み'!$A$1329</f>
        <v/>
      </c>
      <c r="C3092" s="21">
        <f>AO3092</f>
        <v/>
      </c>
      <c r="D3092" s="21" t="n">
        <v>0</v>
      </c>
      <c r="E3092" s="21">
        <f>ROUND(MIN(B3092/12,650000)*12*0.0915+MIN(B3092/12,1390000)*12*(0.0504+0)+B3092*0.005,0)</f>
        <v/>
      </c>
      <c r="F3092" s="21">
        <f>IF(B3092&lt;741000,0,IF(B3092&lt;2191000,B3092-740000,IF(B3092&lt;2193000,1451000,IF(B3092&lt;2196000,1453000,IF(B3092&lt;2200000,1456000,IF(B3092&lt;3600000,ROUND(ROUNDDOWN(B3092/4,-3)*2.8,0)-80000,IF(B3092&lt;6600000,ROUND(ROUNDDOWN(B3092/4,-3)*3.2,0)-440000,IF(B3092&lt;8500000,ROUNDDOWN(B3092*0.9,0)-1100000,B3092-1950000))))))))</f>
        <v/>
      </c>
      <c r="G3092" s="21">
        <f>IF(F3092&gt;23500000,NA(),IF(F3092&lt;=4890000,1040000,IF(F3092&lt;=6550000,670000,620000)))</f>
        <v/>
      </c>
      <c r="H3092" s="21">
        <f>IF(D3092&lt;=0,0,MAX(0,MIN(2000000,D3092-MIN(100000,ROUNDDOWN(F3092*0.05,0)))))</f>
        <v/>
      </c>
      <c r="I3092" s="21">
        <f>IF(C3092&lt;=2000,0,MIN(C3092,ROUNDDOWN(F3092*0.4,0))-2000)</f>
        <v/>
      </c>
      <c r="J3092" s="21">
        <f>MAX(0,ROUNDDOWN(F3092-E3092-G3092,-3))</f>
        <v/>
      </c>
      <c r="K3092" s="21">
        <f>MAX(0,ROUNDDOWN(F3092-E3092-G3092-H3092-I3092,-3))</f>
        <v/>
      </c>
      <c r="L3092" s="21">
        <f>MAX(0,ROUNDDOWN(F3092-E3092-G3092-H3092,-3))</f>
        <v/>
      </c>
      <c r="M3092" s="21">
        <f>IF(J3092&lt;=0,0,ROUNDDOWN((J3092*LOOKUP(J3092,{0,1950001,3300001,6950001,9000001,18000001,40000001},{0.05,0.1,0.2,0.23,0.33,0.4,0.45})-LOOKUP(J3092,{0,1950001,3300001,6950001,9000001,18000001,40000001},{0,97500,427500,636000,1536000,2796000,4796000}))*1.021,-2))</f>
        <v/>
      </c>
      <c r="N3092" s="21">
        <f>IF(K3092&lt;=0,0,ROUNDDOWN((K3092*LOOKUP(K3092,{0,1950001,3300001,6950001,9000001,18000001,40000001},{0.05,0.1,0.2,0.23,0.33,0.4,0.45})-LOOKUP(K3092,{0,1950001,3300001,6950001,9000001,18000001,40000001},{0,97500,427500,636000,1536000,2796000,4796000}))*1.021,-2))</f>
        <v/>
      </c>
      <c r="O3092" s="21">
        <f>IF(L3092&lt;=0,0,ROUNDDOWN((L3092*LOOKUP(L3092,{0,1950001,3300001,6950001,9000001,18000001,40000001},{0.05,0.1,0.2,0.23,0.33,0.4,0.45})-LOOKUP(L3092,{0,1950001,3300001,6950001,9000001,18000001,40000001},{0,97500,427500,636000,1536000,2796000,4796000}))*1.021,-2))</f>
        <v/>
      </c>
      <c r="P3092" s="21">
        <f>MAX(0,ROUNDDOWN(F3092-E3092-430000,-3))</f>
        <v/>
      </c>
      <c r="Q3092" s="21">
        <f>MAX(0,ROUNDDOWN(F3092-E3092-430000-H3092,-3))</f>
        <v/>
      </c>
      <c r="R3092" s="21">
        <f>IF(F3092&lt;=450000,0,MAX(0,P3092*0.06-MIN(50000,P3092)*0.03))</f>
        <v/>
      </c>
      <c r="S3092" s="21">
        <f>IF(F3092&lt;=450000,0,MAX(0,P3092*0.04-MIN(50000,P3092)*0.02))</f>
        <v/>
      </c>
      <c r="T3092" s="21">
        <f>IF(F3092&lt;=450000,0,MAX(0,Q3092*0.06-MIN(50000,Q3092)*0.03))</f>
        <v/>
      </c>
      <c r="U3092" s="21">
        <f>IF(F3092&lt;=450000,0,MAX(0,Q3092*0.04-MIN(50000,Q3092)*0.02))</f>
        <v/>
      </c>
      <c r="V3092" s="21">
        <f>50000+MAX(0,G3092-480000)</f>
        <v/>
      </c>
      <c r="W3092" s="21">
        <f>P3092-V3092</f>
        <v/>
      </c>
      <c r="X3092" s="21">
        <f>Q3092-V3092</f>
        <v/>
      </c>
      <c r="Y3092" s="22">
        <f>IF(W3092&lt;0,0.9,LOOKUP(W3092,{0,1950001,3300001,6950001,9000001,18000001,40000001},{0.84895,0.7979,0.6958,0.66517,0.56307,0.4916,0.44055}))</f>
        <v/>
      </c>
      <c r="Z3092" s="22">
        <f>IF(X3092&lt;0,0.9,LOOKUP(X3092,{0,1950001,3300001,6950001,9000001,18000001,40000001},{0.84895,0.7979,0.6958,0.66517,0.56307,0.4916,0.44055}))</f>
        <v/>
      </c>
      <c r="AA3092" s="22">
        <f>IF(W3092&lt;0,0,CHOOSE(MATCH(W3092,{0,1950001,3300001,6950001,9000001},1),5.105/84.895,10.21/79.79,20.42/69.58,23.483/66.517,33.693/56.307))</f>
        <v/>
      </c>
      <c r="AB3092" s="21">
        <f>IF(C3092&lt;=2000,0,(MIN(C3092,ROUNDDOWN(F3092*0.3,0))-2000)*0.1)</f>
        <v/>
      </c>
      <c r="AC3092" s="21">
        <f>IF(C3092&lt;=2000,0,MIN((C3092-2000)*Y3092,(R3092+S3092)*0.2))</f>
        <v/>
      </c>
      <c r="AD3092" s="21">
        <f>IF(C3092&lt;=2000,0,MIN((C3092-2000)*Z3092,(T3092+U3092)*0.2))</f>
        <v/>
      </c>
      <c r="AE3092" s="21">
        <f>AC3092*AA3092</f>
        <v/>
      </c>
      <c r="AF3092" s="21">
        <f>ROUNDDOWN(R3092,-2)+ROUNDDOWN(S3092,-2)</f>
        <v/>
      </c>
      <c r="AG3092" s="21">
        <f>ROUNDDOWN(MAX(0,R3092-(AB3092+AC3092+AE3092)*0.6),-2)+ROUNDDOWN(MAX(0,S3092-(AB3092+AC3092+AE3092)*0.4),-2)</f>
        <v/>
      </c>
      <c r="AH3092" s="21">
        <f>ROUNDDOWN(MAX(0,T3092-(AB3092+AD3092)*0.6),-2)+ROUNDDOWN(MAX(0,U3092-(AB3092+AD3092)*0.4),-2)</f>
        <v/>
      </c>
      <c r="AI3092" s="21">
        <f>ROUNDDOWN(T3092,-2)+ROUNDDOWN(U3092,-2)</f>
        <v/>
      </c>
      <c r="AJ3092" s="21">
        <f>M3092+AF3092</f>
        <v/>
      </c>
      <c r="AK3092" s="21">
        <f>M3092+AG3092</f>
        <v/>
      </c>
      <c r="AL3092" s="21">
        <f>N3092+AH3092</f>
        <v/>
      </c>
      <c r="AM3092" s="21">
        <f>O3092+AI3092</f>
        <v/>
      </c>
      <c r="AN3092" s="21">
        <f>N3092+AI3092</f>
        <v/>
      </c>
      <c r="AO3092" s="21">
        <f>ROUNDDOWN((R3092+S3092)*0.2/Y3092+2000,0)</f>
        <v/>
      </c>
      <c r="AP3092" s="21">
        <f>ROUNDDOWN((T3092+U3092)*0.2/Z3092+2000,0)</f>
        <v/>
      </c>
      <c r="AQ3092" s="21">
        <f>AL3092-AK3092</f>
        <v/>
      </c>
      <c r="AR3092" s="21">
        <f>AM3092-AK3092</f>
        <v/>
      </c>
      <c r="AS3092" s="21">
        <f>AM3092-AL3092</f>
        <v/>
      </c>
      <c r="AT3092" s="21">
        <f>AK3092+C3092-AJ3092</f>
        <v/>
      </c>
      <c r="AU3092" s="21">
        <f>AL3092+C3092-AM3092</f>
        <v/>
      </c>
      <c r="AV3092" s="21">
        <f>AN3092+C3092-AM3092</f>
        <v/>
      </c>
    </row>
    <row r="3093">
      <c r="A3093" t="inlineStr">
        <is>
          <t>1万円刻み</t>
        </is>
      </c>
      <c r="B3093" s="21">
        <f>'5_1万円刻み'!$A$1330</f>
        <v/>
      </c>
      <c r="C3093" s="21">
        <f>AO3093</f>
        <v/>
      </c>
      <c r="D3093" s="21" t="n">
        <v>0</v>
      </c>
      <c r="E3093" s="21">
        <f>ROUND(MIN(B3093/12,650000)*12*0.0915+MIN(B3093/12,1390000)*12*(0.0504+0)+B3093*0.005,0)</f>
        <v/>
      </c>
      <c r="F3093" s="21">
        <f>IF(B3093&lt;741000,0,IF(B3093&lt;2191000,B3093-740000,IF(B3093&lt;2193000,1451000,IF(B3093&lt;2196000,1453000,IF(B3093&lt;2200000,1456000,IF(B3093&lt;3600000,ROUND(ROUNDDOWN(B3093/4,-3)*2.8,0)-80000,IF(B3093&lt;6600000,ROUND(ROUNDDOWN(B3093/4,-3)*3.2,0)-440000,IF(B3093&lt;8500000,ROUNDDOWN(B3093*0.9,0)-1100000,B3093-1950000))))))))</f>
        <v/>
      </c>
      <c r="G3093" s="21">
        <f>IF(F3093&gt;23500000,NA(),IF(F3093&lt;=4890000,1040000,IF(F3093&lt;=6550000,670000,620000)))</f>
        <v/>
      </c>
      <c r="H3093" s="21">
        <f>IF(D3093&lt;=0,0,MAX(0,MIN(2000000,D3093-MIN(100000,ROUNDDOWN(F3093*0.05,0)))))</f>
        <v/>
      </c>
      <c r="I3093" s="21">
        <f>IF(C3093&lt;=2000,0,MIN(C3093,ROUNDDOWN(F3093*0.4,0))-2000)</f>
        <v/>
      </c>
      <c r="J3093" s="21">
        <f>MAX(0,ROUNDDOWN(F3093-E3093-G3093,-3))</f>
        <v/>
      </c>
      <c r="K3093" s="21">
        <f>MAX(0,ROUNDDOWN(F3093-E3093-G3093-H3093-I3093,-3))</f>
        <v/>
      </c>
      <c r="L3093" s="21">
        <f>MAX(0,ROUNDDOWN(F3093-E3093-G3093-H3093,-3))</f>
        <v/>
      </c>
      <c r="M3093" s="21">
        <f>IF(J3093&lt;=0,0,ROUNDDOWN((J3093*LOOKUP(J3093,{0,1950001,3300001,6950001,9000001,18000001,40000001},{0.05,0.1,0.2,0.23,0.33,0.4,0.45})-LOOKUP(J3093,{0,1950001,3300001,6950001,9000001,18000001,40000001},{0,97500,427500,636000,1536000,2796000,4796000}))*1.021,-2))</f>
        <v/>
      </c>
      <c r="N3093" s="21">
        <f>IF(K3093&lt;=0,0,ROUNDDOWN((K3093*LOOKUP(K3093,{0,1950001,3300001,6950001,9000001,18000001,40000001},{0.05,0.1,0.2,0.23,0.33,0.4,0.45})-LOOKUP(K3093,{0,1950001,3300001,6950001,9000001,18000001,40000001},{0,97500,427500,636000,1536000,2796000,4796000}))*1.021,-2))</f>
        <v/>
      </c>
      <c r="O3093" s="21">
        <f>IF(L3093&lt;=0,0,ROUNDDOWN((L3093*LOOKUP(L3093,{0,1950001,3300001,6950001,9000001,18000001,40000001},{0.05,0.1,0.2,0.23,0.33,0.4,0.45})-LOOKUP(L3093,{0,1950001,3300001,6950001,9000001,18000001,40000001},{0,97500,427500,636000,1536000,2796000,4796000}))*1.021,-2))</f>
        <v/>
      </c>
      <c r="P3093" s="21">
        <f>MAX(0,ROUNDDOWN(F3093-E3093-430000,-3))</f>
        <v/>
      </c>
      <c r="Q3093" s="21">
        <f>MAX(0,ROUNDDOWN(F3093-E3093-430000-H3093,-3))</f>
        <v/>
      </c>
      <c r="R3093" s="21">
        <f>IF(F3093&lt;=450000,0,MAX(0,P3093*0.06-MIN(50000,P3093)*0.03))</f>
        <v/>
      </c>
      <c r="S3093" s="21">
        <f>IF(F3093&lt;=450000,0,MAX(0,P3093*0.04-MIN(50000,P3093)*0.02))</f>
        <v/>
      </c>
      <c r="T3093" s="21">
        <f>IF(F3093&lt;=450000,0,MAX(0,Q3093*0.06-MIN(50000,Q3093)*0.03))</f>
        <v/>
      </c>
      <c r="U3093" s="21">
        <f>IF(F3093&lt;=450000,0,MAX(0,Q3093*0.04-MIN(50000,Q3093)*0.02))</f>
        <v/>
      </c>
      <c r="V3093" s="21">
        <f>50000+MAX(0,G3093-480000)</f>
        <v/>
      </c>
      <c r="W3093" s="21">
        <f>P3093-V3093</f>
        <v/>
      </c>
      <c r="X3093" s="21">
        <f>Q3093-V3093</f>
        <v/>
      </c>
      <c r="Y3093" s="22">
        <f>IF(W3093&lt;0,0.9,LOOKUP(W3093,{0,1950001,3300001,6950001,9000001,18000001,40000001},{0.84895,0.7979,0.6958,0.66517,0.56307,0.4916,0.44055}))</f>
        <v/>
      </c>
      <c r="Z3093" s="22">
        <f>IF(X3093&lt;0,0.9,LOOKUP(X3093,{0,1950001,3300001,6950001,9000001,18000001,40000001},{0.84895,0.7979,0.6958,0.66517,0.56307,0.4916,0.44055}))</f>
        <v/>
      </c>
      <c r="AA3093" s="22">
        <f>IF(W3093&lt;0,0,CHOOSE(MATCH(W3093,{0,1950001,3300001,6950001,9000001},1),5.105/84.895,10.21/79.79,20.42/69.58,23.483/66.517,33.693/56.307))</f>
        <v/>
      </c>
      <c r="AB3093" s="21">
        <f>IF(C3093&lt;=2000,0,(MIN(C3093,ROUNDDOWN(F3093*0.3,0))-2000)*0.1)</f>
        <v/>
      </c>
      <c r="AC3093" s="21">
        <f>IF(C3093&lt;=2000,0,MIN((C3093-2000)*Y3093,(R3093+S3093)*0.2))</f>
        <v/>
      </c>
      <c r="AD3093" s="21">
        <f>IF(C3093&lt;=2000,0,MIN((C3093-2000)*Z3093,(T3093+U3093)*0.2))</f>
        <v/>
      </c>
      <c r="AE3093" s="21">
        <f>AC3093*AA3093</f>
        <v/>
      </c>
      <c r="AF3093" s="21">
        <f>ROUNDDOWN(R3093,-2)+ROUNDDOWN(S3093,-2)</f>
        <v/>
      </c>
      <c r="AG3093" s="21">
        <f>ROUNDDOWN(MAX(0,R3093-(AB3093+AC3093+AE3093)*0.6),-2)+ROUNDDOWN(MAX(0,S3093-(AB3093+AC3093+AE3093)*0.4),-2)</f>
        <v/>
      </c>
      <c r="AH3093" s="21">
        <f>ROUNDDOWN(MAX(0,T3093-(AB3093+AD3093)*0.6),-2)+ROUNDDOWN(MAX(0,U3093-(AB3093+AD3093)*0.4),-2)</f>
        <v/>
      </c>
      <c r="AI3093" s="21">
        <f>ROUNDDOWN(T3093,-2)+ROUNDDOWN(U3093,-2)</f>
        <v/>
      </c>
      <c r="AJ3093" s="21">
        <f>M3093+AF3093</f>
        <v/>
      </c>
      <c r="AK3093" s="21">
        <f>M3093+AG3093</f>
        <v/>
      </c>
      <c r="AL3093" s="21">
        <f>N3093+AH3093</f>
        <v/>
      </c>
      <c r="AM3093" s="21">
        <f>O3093+AI3093</f>
        <v/>
      </c>
      <c r="AN3093" s="21">
        <f>N3093+AI3093</f>
        <v/>
      </c>
      <c r="AO3093" s="21">
        <f>ROUNDDOWN((R3093+S3093)*0.2/Y3093+2000,0)</f>
        <v/>
      </c>
      <c r="AP3093" s="21">
        <f>ROUNDDOWN((T3093+U3093)*0.2/Z3093+2000,0)</f>
        <v/>
      </c>
      <c r="AQ3093" s="21">
        <f>AL3093-AK3093</f>
        <v/>
      </c>
      <c r="AR3093" s="21">
        <f>AM3093-AK3093</f>
        <v/>
      </c>
      <c r="AS3093" s="21">
        <f>AM3093-AL3093</f>
        <v/>
      </c>
      <c r="AT3093" s="21">
        <f>AK3093+C3093-AJ3093</f>
        <v/>
      </c>
      <c r="AU3093" s="21">
        <f>AL3093+C3093-AM3093</f>
        <v/>
      </c>
      <c r="AV3093" s="21">
        <f>AN3093+C3093-AM3093</f>
        <v/>
      </c>
    </row>
    <row r="3094">
      <c r="A3094" t="inlineStr">
        <is>
          <t>1万円刻み</t>
        </is>
      </c>
      <c r="B3094" s="21">
        <f>'5_1万円刻み'!$A$1331</f>
        <v/>
      </c>
      <c r="C3094" s="21">
        <f>AO3094</f>
        <v/>
      </c>
      <c r="D3094" s="21" t="n">
        <v>0</v>
      </c>
      <c r="E3094" s="21">
        <f>ROUND(MIN(B3094/12,650000)*12*0.0915+MIN(B3094/12,1390000)*12*(0.0504+0)+B3094*0.005,0)</f>
        <v/>
      </c>
      <c r="F3094" s="21">
        <f>IF(B3094&lt;741000,0,IF(B3094&lt;2191000,B3094-740000,IF(B3094&lt;2193000,1451000,IF(B3094&lt;2196000,1453000,IF(B3094&lt;2200000,1456000,IF(B3094&lt;3600000,ROUND(ROUNDDOWN(B3094/4,-3)*2.8,0)-80000,IF(B3094&lt;6600000,ROUND(ROUNDDOWN(B3094/4,-3)*3.2,0)-440000,IF(B3094&lt;8500000,ROUNDDOWN(B3094*0.9,0)-1100000,B3094-1950000))))))))</f>
        <v/>
      </c>
      <c r="G3094" s="21">
        <f>IF(F3094&gt;23500000,NA(),IF(F3094&lt;=4890000,1040000,IF(F3094&lt;=6550000,670000,620000)))</f>
        <v/>
      </c>
      <c r="H3094" s="21">
        <f>IF(D3094&lt;=0,0,MAX(0,MIN(2000000,D3094-MIN(100000,ROUNDDOWN(F3094*0.05,0)))))</f>
        <v/>
      </c>
      <c r="I3094" s="21">
        <f>IF(C3094&lt;=2000,0,MIN(C3094,ROUNDDOWN(F3094*0.4,0))-2000)</f>
        <v/>
      </c>
      <c r="J3094" s="21">
        <f>MAX(0,ROUNDDOWN(F3094-E3094-G3094,-3))</f>
        <v/>
      </c>
      <c r="K3094" s="21">
        <f>MAX(0,ROUNDDOWN(F3094-E3094-G3094-H3094-I3094,-3))</f>
        <v/>
      </c>
      <c r="L3094" s="21">
        <f>MAX(0,ROUNDDOWN(F3094-E3094-G3094-H3094,-3))</f>
        <v/>
      </c>
      <c r="M3094" s="21">
        <f>IF(J3094&lt;=0,0,ROUNDDOWN((J3094*LOOKUP(J3094,{0,1950001,3300001,6950001,9000001,18000001,40000001},{0.05,0.1,0.2,0.23,0.33,0.4,0.45})-LOOKUP(J3094,{0,1950001,3300001,6950001,9000001,18000001,40000001},{0,97500,427500,636000,1536000,2796000,4796000}))*1.021,-2))</f>
        <v/>
      </c>
      <c r="N3094" s="21">
        <f>IF(K3094&lt;=0,0,ROUNDDOWN((K3094*LOOKUP(K3094,{0,1950001,3300001,6950001,9000001,18000001,40000001},{0.05,0.1,0.2,0.23,0.33,0.4,0.45})-LOOKUP(K3094,{0,1950001,3300001,6950001,9000001,18000001,40000001},{0,97500,427500,636000,1536000,2796000,4796000}))*1.021,-2))</f>
        <v/>
      </c>
      <c r="O3094" s="21">
        <f>IF(L3094&lt;=0,0,ROUNDDOWN((L3094*LOOKUP(L3094,{0,1950001,3300001,6950001,9000001,18000001,40000001},{0.05,0.1,0.2,0.23,0.33,0.4,0.45})-LOOKUP(L3094,{0,1950001,3300001,6950001,9000001,18000001,40000001},{0,97500,427500,636000,1536000,2796000,4796000}))*1.021,-2))</f>
        <v/>
      </c>
      <c r="P3094" s="21">
        <f>MAX(0,ROUNDDOWN(F3094-E3094-430000,-3))</f>
        <v/>
      </c>
      <c r="Q3094" s="21">
        <f>MAX(0,ROUNDDOWN(F3094-E3094-430000-H3094,-3))</f>
        <v/>
      </c>
      <c r="R3094" s="21">
        <f>IF(F3094&lt;=450000,0,MAX(0,P3094*0.06-MIN(50000,P3094)*0.03))</f>
        <v/>
      </c>
      <c r="S3094" s="21">
        <f>IF(F3094&lt;=450000,0,MAX(0,P3094*0.04-MIN(50000,P3094)*0.02))</f>
        <v/>
      </c>
      <c r="T3094" s="21">
        <f>IF(F3094&lt;=450000,0,MAX(0,Q3094*0.06-MIN(50000,Q3094)*0.03))</f>
        <v/>
      </c>
      <c r="U3094" s="21">
        <f>IF(F3094&lt;=450000,0,MAX(0,Q3094*0.04-MIN(50000,Q3094)*0.02))</f>
        <v/>
      </c>
      <c r="V3094" s="21">
        <f>50000+MAX(0,G3094-480000)</f>
        <v/>
      </c>
      <c r="W3094" s="21">
        <f>P3094-V3094</f>
        <v/>
      </c>
      <c r="X3094" s="21">
        <f>Q3094-V3094</f>
        <v/>
      </c>
      <c r="Y3094" s="22">
        <f>IF(W3094&lt;0,0.9,LOOKUP(W3094,{0,1950001,3300001,6950001,9000001,18000001,40000001},{0.84895,0.7979,0.6958,0.66517,0.56307,0.4916,0.44055}))</f>
        <v/>
      </c>
      <c r="Z3094" s="22">
        <f>IF(X3094&lt;0,0.9,LOOKUP(X3094,{0,1950001,3300001,6950001,9000001,18000001,40000001},{0.84895,0.7979,0.6958,0.66517,0.56307,0.4916,0.44055}))</f>
        <v/>
      </c>
      <c r="AA3094" s="22">
        <f>IF(W3094&lt;0,0,CHOOSE(MATCH(W3094,{0,1950001,3300001,6950001,9000001},1),5.105/84.895,10.21/79.79,20.42/69.58,23.483/66.517,33.693/56.307))</f>
        <v/>
      </c>
      <c r="AB3094" s="21">
        <f>IF(C3094&lt;=2000,0,(MIN(C3094,ROUNDDOWN(F3094*0.3,0))-2000)*0.1)</f>
        <v/>
      </c>
      <c r="AC3094" s="21">
        <f>IF(C3094&lt;=2000,0,MIN((C3094-2000)*Y3094,(R3094+S3094)*0.2))</f>
        <v/>
      </c>
      <c r="AD3094" s="21">
        <f>IF(C3094&lt;=2000,0,MIN((C3094-2000)*Z3094,(T3094+U3094)*0.2))</f>
        <v/>
      </c>
      <c r="AE3094" s="21">
        <f>AC3094*AA3094</f>
        <v/>
      </c>
      <c r="AF3094" s="21">
        <f>ROUNDDOWN(R3094,-2)+ROUNDDOWN(S3094,-2)</f>
        <v/>
      </c>
      <c r="AG3094" s="21">
        <f>ROUNDDOWN(MAX(0,R3094-(AB3094+AC3094+AE3094)*0.6),-2)+ROUNDDOWN(MAX(0,S3094-(AB3094+AC3094+AE3094)*0.4),-2)</f>
        <v/>
      </c>
      <c r="AH3094" s="21">
        <f>ROUNDDOWN(MAX(0,T3094-(AB3094+AD3094)*0.6),-2)+ROUNDDOWN(MAX(0,U3094-(AB3094+AD3094)*0.4),-2)</f>
        <v/>
      </c>
      <c r="AI3094" s="21">
        <f>ROUNDDOWN(T3094,-2)+ROUNDDOWN(U3094,-2)</f>
        <v/>
      </c>
      <c r="AJ3094" s="21">
        <f>M3094+AF3094</f>
        <v/>
      </c>
      <c r="AK3094" s="21">
        <f>M3094+AG3094</f>
        <v/>
      </c>
      <c r="AL3094" s="21">
        <f>N3094+AH3094</f>
        <v/>
      </c>
      <c r="AM3094" s="21">
        <f>O3094+AI3094</f>
        <v/>
      </c>
      <c r="AN3094" s="21">
        <f>N3094+AI3094</f>
        <v/>
      </c>
      <c r="AO3094" s="21">
        <f>ROUNDDOWN((R3094+S3094)*0.2/Y3094+2000,0)</f>
        <v/>
      </c>
      <c r="AP3094" s="21">
        <f>ROUNDDOWN((T3094+U3094)*0.2/Z3094+2000,0)</f>
        <v/>
      </c>
      <c r="AQ3094" s="21">
        <f>AL3094-AK3094</f>
        <v/>
      </c>
      <c r="AR3094" s="21">
        <f>AM3094-AK3094</f>
        <v/>
      </c>
      <c r="AS3094" s="21">
        <f>AM3094-AL3094</f>
        <v/>
      </c>
      <c r="AT3094" s="21">
        <f>AK3094+C3094-AJ3094</f>
        <v/>
      </c>
      <c r="AU3094" s="21">
        <f>AL3094+C3094-AM3094</f>
        <v/>
      </c>
      <c r="AV3094" s="21">
        <f>AN3094+C3094-AM3094</f>
        <v/>
      </c>
    </row>
    <row r="3095">
      <c r="A3095" t="inlineStr">
        <is>
          <t>1万円刻み</t>
        </is>
      </c>
      <c r="B3095" s="21">
        <f>'5_1万円刻み'!$A$1332</f>
        <v/>
      </c>
      <c r="C3095" s="21">
        <f>AO3095</f>
        <v/>
      </c>
      <c r="D3095" s="21" t="n">
        <v>0</v>
      </c>
      <c r="E3095" s="21">
        <f>ROUND(MIN(B3095/12,650000)*12*0.0915+MIN(B3095/12,1390000)*12*(0.0504+0)+B3095*0.005,0)</f>
        <v/>
      </c>
      <c r="F3095" s="21">
        <f>IF(B3095&lt;741000,0,IF(B3095&lt;2191000,B3095-740000,IF(B3095&lt;2193000,1451000,IF(B3095&lt;2196000,1453000,IF(B3095&lt;2200000,1456000,IF(B3095&lt;3600000,ROUND(ROUNDDOWN(B3095/4,-3)*2.8,0)-80000,IF(B3095&lt;6600000,ROUND(ROUNDDOWN(B3095/4,-3)*3.2,0)-440000,IF(B3095&lt;8500000,ROUNDDOWN(B3095*0.9,0)-1100000,B3095-1950000))))))))</f>
        <v/>
      </c>
      <c r="G3095" s="21">
        <f>IF(F3095&gt;23500000,NA(),IF(F3095&lt;=4890000,1040000,IF(F3095&lt;=6550000,670000,620000)))</f>
        <v/>
      </c>
      <c r="H3095" s="21">
        <f>IF(D3095&lt;=0,0,MAX(0,MIN(2000000,D3095-MIN(100000,ROUNDDOWN(F3095*0.05,0)))))</f>
        <v/>
      </c>
      <c r="I3095" s="21">
        <f>IF(C3095&lt;=2000,0,MIN(C3095,ROUNDDOWN(F3095*0.4,0))-2000)</f>
        <v/>
      </c>
      <c r="J3095" s="21">
        <f>MAX(0,ROUNDDOWN(F3095-E3095-G3095,-3))</f>
        <v/>
      </c>
      <c r="K3095" s="21">
        <f>MAX(0,ROUNDDOWN(F3095-E3095-G3095-H3095-I3095,-3))</f>
        <v/>
      </c>
      <c r="L3095" s="21">
        <f>MAX(0,ROUNDDOWN(F3095-E3095-G3095-H3095,-3))</f>
        <v/>
      </c>
      <c r="M3095" s="21">
        <f>IF(J3095&lt;=0,0,ROUNDDOWN((J3095*LOOKUP(J3095,{0,1950001,3300001,6950001,9000001,18000001,40000001},{0.05,0.1,0.2,0.23,0.33,0.4,0.45})-LOOKUP(J3095,{0,1950001,3300001,6950001,9000001,18000001,40000001},{0,97500,427500,636000,1536000,2796000,4796000}))*1.021,-2))</f>
        <v/>
      </c>
      <c r="N3095" s="21">
        <f>IF(K3095&lt;=0,0,ROUNDDOWN((K3095*LOOKUP(K3095,{0,1950001,3300001,6950001,9000001,18000001,40000001},{0.05,0.1,0.2,0.23,0.33,0.4,0.45})-LOOKUP(K3095,{0,1950001,3300001,6950001,9000001,18000001,40000001},{0,97500,427500,636000,1536000,2796000,4796000}))*1.021,-2))</f>
        <v/>
      </c>
      <c r="O3095" s="21">
        <f>IF(L3095&lt;=0,0,ROUNDDOWN((L3095*LOOKUP(L3095,{0,1950001,3300001,6950001,9000001,18000001,40000001},{0.05,0.1,0.2,0.23,0.33,0.4,0.45})-LOOKUP(L3095,{0,1950001,3300001,6950001,9000001,18000001,40000001},{0,97500,427500,636000,1536000,2796000,4796000}))*1.021,-2))</f>
        <v/>
      </c>
      <c r="P3095" s="21">
        <f>MAX(0,ROUNDDOWN(F3095-E3095-430000,-3))</f>
        <v/>
      </c>
      <c r="Q3095" s="21">
        <f>MAX(0,ROUNDDOWN(F3095-E3095-430000-H3095,-3))</f>
        <v/>
      </c>
      <c r="R3095" s="21">
        <f>IF(F3095&lt;=450000,0,MAX(0,P3095*0.06-MIN(50000,P3095)*0.03))</f>
        <v/>
      </c>
      <c r="S3095" s="21">
        <f>IF(F3095&lt;=450000,0,MAX(0,P3095*0.04-MIN(50000,P3095)*0.02))</f>
        <v/>
      </c>
      <c r="T3095" s="21">
        <f>IF(F3095&lt;=450000,0,MAX(0,Q3095*0.06-MIN(50000,Q3095)*0.03))</f>
        <v/>
      </c>
      <c r="U3095" s="21">
        <f>IF(F3095&lt;=450000,0,MAX(0,Q3095*0.04-MIN(50000,Q3095)*0.02))</f>
        <v/>
      </c>
      <c r="V3095" s="21">
        <f>50000+MAX(0,G3095-480000)</f>
        <v/>
      </c>
      <c r="W3095" s="21">
        <f>P3095-V3095</f>
        <v/>
      </c>
      <c r="X3095" s="21">
        <f>Q3095-V3095</f>
        <v/>
      </c>
      <c r="Y3095" s="22">
        <f>IF(W3095&lt;0,0.9,LOOKUP(W3095,{0,1950001,3300001,6950001,9000001,18000001,40000001},{0.84895,0.7979,0.6958,0.66517,0.56307,0.4916,0.44055}))</f>
        <v/>
      </c>
      <c r="Z3095" s="22">
        <f>IF(X3095&lt;0,0.9,LOOKUP(X3095,{0,1950001,3300001,6950001,9000001,18000001,40000001},{0.84895,0.7979,0.6958,0.66517,0.56307,0.4916,0.44055}))</f>
        <v/>
      </c>
      <c r="AA3095" s="22">
        <f>IF(W3095&lt;0,0,CHOOSE(MATCH(W3095,{0,1950001,3300001,6950001,9000001},1),5.105/84.895,10.21/79.79,20.42/69.58,23.483/66.517,33.693/56.307))</f>
        <v/>
      </c>
      <c r="AB3095" s="21">
        <f>IF(C3095&lt;=2000,0,(MIN(C3095,ROUNDDOWN(F3095*0.3,0))-2000)*0.1)</f>
        <v/>
      </c>
      <c r="AC3095" s="21">
        <f>IF(C3095&lt;=2000,0,MIN((C3095-2000)*Y3095,(R3095+S3095)*0.2))</f>
        <v/>
      </c>
      <c r="AD3095" s="21">
        <f>IF(C3095&lt;=2000,0,MIN((C3095-2000)*Z3095,(T3095+U3095)*0.2))</f>
        <v/>
      </c>
      <c r="AE3095" s="21">
        <f>AC3095*AA3095</f>
        <v/>
      </c>
      <c r="AF3095" s="21">
        <f>ROUNDDOWN(R3095,-2)+ROUNDDOWN(S3095,-2)</f>
        <v/>
      </c>
      <c r="AG3095" s="21">
        <f>ROUNDDOWN(MAX(0,R3095-(AB3095+AC3095+AE3095)*0.6),-2)+ROUNDDOWN(MAX(0,S3095-(AB3095+AC3095+AE3095)*0.4),-2)</f>
        <v/>
      </c>
      <c r="AH3095" s="21">
        <f>ROUNDDOWN(MAX(0,T3095-(AB3095+AD3095)*0.6),-2)+ROUNDDOWN(MAX(0,U3095-(AB3095+AD3095)*0.4),-2)</f>
        <v/>
      </c>
      <c r="AI3095" s="21">
        <f>ROUNDDOWN(T3095,-2)+ROUNDDOWN(U3095,-2)</f>
        <v/>
      </c>
      <c r="AJ3095" s="21">
        <f>M3095+AF3095</f>
        <v/>
      </c>
      <c r="AK3095" s="21">
        <f>M3095+AG3095</f>
        <v/>
      </c>
      <c r="AL3095" s="21">
        <f>N3095+AH3095</f>
        <v/>
      </c>
      <c r="AM3095" s="21">
        <f>O3095+AI3095</f>
        <v/>
      </c>
      <c r="AN3095" s="21">
        <f>N3095+AI3095</f>
        <v/>
      </c>
      <c r="AO3095" s="21">
        <f>ROUNDDOWN((R3095+S3095)*0.2/Y3095+2000,0)</f>
        <v/>
      </c>
      <c r="AP3095" s="21">
        <f>ROUNDDOWN((T3095+U3095)*0.2/Z3095+2000,0)</f>
        <v/>
      </c>
      <c r="AQ3095" s="21">
        <f>AL3095-AK3095</f>
        <v/>
      </c>
      <c r="AR3095" s="21">
        <f>AM3095-AK3095</f>
        <v/>
      </c>
      <c r="AS3095" s="21">
        <f>AM3095-AL3095</f>
        <v/>
      </c>
      <c r="AT3095" s="21">
        <f>AK3095+C3095-AJ3095</f>
        <v/>
      </c>
      <c r="AU3095" s="21">
        <f>AL3095+C3095-AM3095</f>
        <v/>
      </c>
      <c r="AV3095" s="21">
        <f>AN3095+C3095-AM3095</f>
        <v/>
      </c>
    </row>
    <row r="3096">
      <c r="A3096" t="inlineStr">
        <is>
          <t>1万円刻み</t>
        </is>
      </c>
      <c r="B3096" s="21">
        <f>'5_1万円刻み'!$A$1333</f>
        <v/>
      </c>
      <c r="C3096" s="21">
        <f>AO3096</f>
        <v/>
      </c>
      <c r="D3096" s="21" t="n">
        <v>0</v>
      </c>
      <c r="E3096" s="21">
        <f>ROUND(MIN(B3096/12,650000)*12*0.0915+MIN(B3096/12,1390000)*12*(0.0504+0)+B3096*0.005,0)</f>
        <v/>
      </c>
      <c r="F3096" s="21">
        <f>IF(B3096&lt;741000,0,IF(B3096&lt;2191000,B3096-740000,IF(B3096&lt;2193000,1451000,IF(B3096&lt;2196000,1453000,IF(B3096&lt;2200000,1456000,IF(B3096&lt;3600000,ROUND(ROUNDDOWN(B3096/4,-3)*2.8,0)-80000,IF(B3096&lt;6600000,ROUND(ROUNDDOWN(B3096/4,-3)*3.2,0)-440000,IF(B3096&lt;8500000,ROUNDDOWN(B3096*0.9,0)-1100000,B3096-1950000))))))))</f>
        <v/>
      </c>
      <c r="G3096" s="21">
        <f>IF(F3096&gt;23500000,NA(),IF(F3096&lt;=4890000,1040000,IF(F3096&lt;=6550000,670000,620000)))</f>
        <v/>
      </c>
      <c r="H3096" s="21">
        <f>IF(D3096&lt;=0,0,MAX(0,MIN(2000000,D3096-MIN(100000,ROUNDDOWN(F3096*0.05,0)))))</f>
        <v/>
      </c>
      <c r="I3096" s="21">
        <f>IF(C3096&lt;=2000,0,MIN(C3096,ROUNDDOWN(F3096*0.4,0))-2000)</f>
        <v/>
      </c>
      <c r="J3096" s="21">
        <f>MAX(0,ROUNDDOWN(F3096-E3096-G3096,-3))</f>
        <v/>
      </c>
      <c r="K3096" s="21">
        <f>MAX(0,ROUNDDOWN(F3096-E3096-G3096-H3096-I3096,-3))</f>
        <v/>
      </c>
      <c r="L3096" s="21">
        <f>MAX(0,ROUNDDOWN(F3096-E3096-G3096-H3096,-3))</f>
        <v/>
      </c>
      <c r="M3096" s="21">
        <f>IF(J3096&lt;=0,0,ROUNDDOWN((J3096*LOOKUP(J3096,{0,1950001,3300001,6950001,9000001,18000001,40000001},{0.05,0.1,0.2,0.23,0.33,0.4,0.45})-LOOKUP(J3096,{0,1950001,3300001,6950001,9000001,18000001,40000001},{0,97500,427500,636000,1536000,2796000,4796000}))*1.021,-2))</f>
        <v/>
      </c>
      <c r="N3096" s="21">
        <f>IF(K3096&lt;=0,0,ROUNDDOWN((K3096*LOOKUP(K3096,{0,1950001,3300001,6950001,9000001,18000001,40000001},{0.05,0.1,0.2,0.23,0.33,0.4,0.45})-LOOKUP(K3096,{0,1950001,3300001,6950001,9000001,18000001,40000001},{0,97500,427500,636000,1536000,2796000,4796000}))*1.021,-2))</f>
        <v/>
      </c>
      <c r="O3096" s="21">
        <f>IF(L3096&lt;=0,0,ROUNDDOWN((L3096*LOOKUP(L3096,{0,1950001,3300001,6950001,9000001,18000001,40000001},{0.05,0.1,0.2,0.23,0.33,0.4,0.45})-LOOKUP(L3096,{0,1950001,3300001,6950001,9000001,18000001,40000001},{0,97500,427500,636000,1536000,2796000,4796000}))*1.021,-2))</f>
        <v/>
      </c>
      <c r="P3096" s="21">
        <f>MAX(0,ROUNDDOWN(F3096-E3096-430000,-3))</f>
        <v/>
      </c>
      <c r="Q3096" s="21">
        <f>MAX(0,ROUNDDOWN(F3096-E3096-430000-H3096,-3))</f>
        <v/>
      </c>
      <c r="R3096" s="21">
        <f>IF(F3096&lt;=450000,0,MAX(0,P3096*0.06-MIN(50000,P3096)*0.03))</f>
        <v/>
      </c>
      <c r="S3096" s="21">
        <f>IF(F3096&lt;=450000,0,MAX(0,P3096*0.04-MIN(50000,P3096)*0.02))</f>
        <v/>
      </c>
      <c r="T3096" s="21">
        <f>IF(F3096&lt;=450000,0,MAX(0,Q3096*0.06-MIN(50000,Q3096)*0.03))</f>
        <v/>
      </c>
      <c r="U3096" s="21">
        <f>IF(F3096&lt;=450000,0,MAX(0,Q3096*0.04-MIN(50000,Q3096)*0.02))</f>
        <v/>
      </c>
      <c r="V3096" s="21">
        <f>50000+MAX(0,G3096-480000)</f>
        <v/>
      </c>
      <c r="W3096" s="21">
        <f>P3096-V3096</f>
        <v/>
      </c>
      <c r="X3096" s="21">
        <f>Q3096-V3096</f>
        <v/>
      </c>
      <c r="Y3096" s="22">
        <f>IF(W3096&lt;0,0.9,LOOKUP(W3096,{0,1950001,3300001,6950001,9000001,18000001,40000001},{0.84895,0.7979,0.6958,0.66517,0.56307,0.4916,0.44055}))</f>
        <v/>
      </c>
      <c r="Z3096" s="22">
        <f>IF(X3096&lt;0,0.9,LOOKUP(X3096,{0,1950001,3300001,6950001,9000001,18000001,40000001},{0.84895,0.7979,0.6958,0.66517,0.56307,0.4916,0.44055}))</f>
        <v/>
      </c>
      <c r="AA3096" s="22">
        <f>IF(W3096&lt;0,0,CHOOSE(MATCH(W3096,{0,1950001,3300001,6950001,9000001},1),5.105/84.895,10.21/79.79,20.42/69.58,23.483/66.517,33.693/56.307))</f>
        <v/>
      </c>
      <c r="AB3096" s="21">
        <f>IF(C3096&lt;=2000,0,(MIN(C3096,ROUNDDOWN(F3096*0.3,0))-2000)*0.1)</f>
        <v/>
      </c>
      <c r="AC3096" s="21">
        <f>IF(C3096&lt;=2000,0,MIN((C3096-2000)*Y3096,(R3096+S3096)*0.2))</f>
        <v/>
      </c>
      <c r="AD3096" s="21">
        <f>IF(C3096&lt;=2000,0,MIN((C3096-2000)*Z3096,(T3096+U3096)*0.2))</f>
        <v/>
      </c>
      <c r="AE3096" s="21">
        <f>AC3096*AA3096</f>
        <v/>
      </c>
      <c r="AF3096" s="21">
        <f>ROUNDDOWN(R3096,-2)+ROUNDDOWN(S3096,-2)</f>
        <v/>
      </c>
      <c r="AG3096" s="21">
        <f>ROUNDDOWN(MAX(0,R3096-(AB3096+AC3096+AE3096)*0.6),-2)+ROUNDDOWN(MAX(0,S3096-(AB3096+AC3096+AE3096)*0.4),-2)</f>
        <v/>
      </c>
      <c r="AH3096" s="21">
        <f>ROUNDDOWN(MAX(0,T3096-(AB3096+AD3096)*0.6),-2)+ROUNDDOWN(MAX(0,U3096-(AB3096+AD3096)*0.4),-2)</f>
        <v/>
      </c>
      <c r="AI3096" s="21">
        <f>ROUNDDOWN(T3096,-2)+ROUNDDOWN(U3096,-2)</f>
        <v/>
      </c>
      <c r="AJ3096" s="21">
        <f>M3096+AF3096</f>
        <v/>
      </c>
      <c r="AK3096" s="21">
        <f>M3096+AG3096</f>
        <v/>
      </c>
      <c r="AL3096" s="21">
        <f>N3096+AH3096</f>
        <v/>
      </c>
      <c r="AM3096" s="21">
        <f>O3096+AI3096</f>
        <v/>
      </c>
      <c r="AN3096" s="21">
        <f>N3096+AI3096</f>
        <v/>
      </c>
      <c r="AO3096" s="21">
        <f>ROUNDDOWN((R3096+S3096)*0.2/Y3096+2000,0)</f>
        <v/>
      </c>
      <c r="AP3096" s="21">
        <f>ROUNDDOWN((T3096+U3096)*0.2/Z3096+2000,0)</f>
        <v/>
      </c>
      <c r="AQ3096" s="21">
        <f>AL3096-AK3096</f>
        <v/>
      </c>
      <c r="AR3096" s="21">
        <f>AM3096-AK3096</f>
        <v/>
      </c>
      <c r="AS3096" s="21">
        <f>AM3096-AL3096</f>
        <v/>
      </c>
      <c r="AT3096" s="21">
        <f>AK3096+C3096-AJ3096</f>
        <v/>
      </c>
      <c r="AU3096" s="21">
        <f>AL3096+C3096-AM3096</f>
        <v/>
      </c>
      <c r="AV3096" s="21">
        <f>AN3096+C3096-AM3096</f>
        <v/>
      </c>
    </row>
    <row r="3097">
      <c r="A3097" t="inlineStr">
        <is>
          <t>1万円刻み</t>
        </is>
      </c>
      <c r="B3097" s="21">
        <f>'5_1万円刻み'!$A$1334</f>
        <v/>
      </c>
      <c r="C3097" s="21">
        <f>AO3097</f>
        <v/>
      </c>
      <c r="D3097" s="21" t="n">
        <v>0</v>
      </c>
      <c r="E3097" s="21">
        <f>ROUND(MIN(B3097/12,650000)*12*0.0915+MIN(B3097/12,1390000)*12*(0.0504+0)+B3097*0.005,0)</f>
        <v/>
      </c>
      <c r="F3097" s="21">
        <f>IF(B3097&lt;741000,0,IF(B3097&lt;2191000,B3097-740000,IF(B3097&lt;2193000,1451000,IF(B3097&lt;2196000,1453000,IF(B3097&lt;2200000,1456000,IF(B3097&lt;3600000,ROUND(ROUNDDOWN(B3097/4,-3)*2.8,0)-80000,IF(B3097&lt;6600000,ROUND(ROUNDDOWN(B3097/4,-3)*3.2,0)-440000,IF(B3097&lt;8500000,ROUNDDOWN(B3097*0.9,0)-1100000,B3097-1950000))))))))</f>
        <v/>
      </c>
      <c r="G3097" s="21">
        <f>IF(F3097&gt;23500000,NA(),IF(F3097&lt;=4890000,1040000,IF(F3097&lt;=6550000,670000,620000)))</f>
        <v/>
      </c>
      <c r="H3097" s="21">
        <f>IF(D3097&lt;=0,0,MAX(0,MIN(2000000,D3097-MIN(100000,ROUNDDOWN(F3097*0.05,0)))))</f>
        <v/>
      </c>
      <c r="I3097" s="21">
        <f>IF(C3097&lt;=2000,0,MIN(C3097,ROUNDDOWN(F3097*0.4,0))-2000)</f>
        <v/>
      </c>
      <c r="J3097" s="21">
        <f>MAX(0,ROUNDDOWN(F3097-E3097-G3097,-3))</f>
        <v/>
      </c>
      <c r="K3097" s="21">
        <f>MAX(0,ROUNDDOWN(F3097-E3097-G3097-H3097-I3097,-3))</f>
        <v/>
      </c>
      <c r="L3097" s="21">
        <f>MAX(0,ROUNDDOWN(F3097-E3097-G3097-H3097,-3))</f>
        <v/>
      </c>
      <c r="M3097" s="21">
        <f>IF(J3097&lt;=0,0,ROUNDDOWN((J3097*LOOKUP(J3097,{0,1950001,3300001,6950001,9000001,18000001,40000001},{0.05,0.1,0.2,0.23,0.33,0.4,0.45})-LOOKUP(J3097,{0,1950001,3300001,6950001,9000001,18000001,40000001},{0,97500,427500,636000,1536000,2796000,4796000}))*1.021,-2))</f>
        <v/>
      </c>
      <c r="N3097" s="21">
        <f>IF(K3097&lt;=0,0,ROUNDDOWN((K3097*LOOKUP(K3097,{0,1950001,3300001,6950001,9000001,18000001,40000001},{0.05,0.1,0.2,0.23,0.33,0.4,0.45})-LOOKUP(K3097,{0,1950001,3300001,6950001,9000001,18000001,40000001},{0,97500,427500,636000,1536000,2796000,4796000}))*1.021,-2))</f>
        <v/>
      </c>
      <c r="O3097" s="21">
        <f>IF(L3097&lt;=0,0,ROUNDDOWN((L3097*LOOKUP(L3097,{0,1950001,3300001,6950001,9000001,18000001,40000001},{0.05,0.1,0.2,0.23,0.33,0.4,0.45})-LOOKUP(L3097,{0,1950001,3300001,6950001,9000001,18000001,40000001},{0,97500,427500,636000,1536000,2796000,4796000}))*1.021,-2))</f>
        <v/>
      </c>
      <c r="P3097" s="21">
        <f>MAX(0,ROUNDDOWN(F3097-E3097-430000,-3))</f>
        <v/>
      </c>
      <c r="Q3097" s="21">
        <f>MAX(0,ROUNDDOWN(F3097-E3097-430000-H3097,-3))</f>
        <v/>
      </c>
      <c r="R3097" s="21">
        <f>IF(F3097&lt;=450000,0,MAX(0,P3097*0.06-MIN(50000,P3097)*0.03))</f>
        <v/>
      </c>
      <c r="S3097" s="21">
        <f>IF(F3097&lt;=450000,0,MAX(0,P3097*0.04-MIN(50000,P3097)*0.02))</f>
        <v/>
      </c>
      <c r="T3097" s="21">
        <f>IF(F3097&lt;=450000,0,MAX(0,Q3097*0.06-MIN(50000,Q3097)*0.03))</f>
        <v/>
      </c>
      <c r="U3097" s="21">
        <f>IF(F3097&lt;=450000,0,MAX(0,Q3097*0.04-MIN(50000,Q3097)*0.02))</f>
        <v/>
      </c>
      <c r="V3097" s="21">
        <f>50000+MAX(0,G3097-480000)</f>
        <v/>
      </c>
      <c r="W3097" s="21">
        <f>P3097-V3097</f>
        <v/>
      </c>
      <c r="X3097" s="21">
        <f>Q3097-V3097</f>
        <v/>
      </c>
      <c r="Y3097" s="22">
        <f>IF(W3097&lt;0,0.9,LOOKUP(W3097,{0,1950001,3300001,6950001,9000001,18000001,40000001},{0.84895,0.7979,0.6958,0.66517,0.56307,0.4916,0.44055}))</f>
        <v/>
      </c>
      <c r="Z3097" s="22">
        <f>IF(X3097&lt;0,0.9,LOOKUP(X3097,{0,1950001,3300001,6950001,9000001,18000001,40000001},{0.84895,0.7979,0.6958,0.66517,0.56307,0.4916,0.44055}))</f>
        <v/>
      </c>
      <c r="AA3097" s="22">
        <f>IF(W3097&lt;0,0,CHOOSE(MATCH(W3097,{0,1950001,3300001,6950001,9000001},1),5.105/84.895,10.21/79.79,20.42/69.58,23.483/66.517,33.693/56.307))</f>
        <v/>
      </c>
      <c r="AB3097" s="21">
        <f>IF(C3097&lt;=2000,0,(MIN(C3097,ROUNDDOWN(F3097*0.3,0))-2000)*0.1)</f>
        <v/>
      </c>
      <c r="AC3097" s="21">
        <f>IF(C3097&lt;=2000,0,MIN((C3097-2000)*Y3097,(R3097+S3097)*0.2))</f>
        <v/>
      </c>
      <c r="AD3097" s="21">
        <f>IF(C3097&lt;=2000,0,MIN((C3097-2000)*Z3097,(T3097+U3097)*0.2))</f>
        <v/>
      </c>
      <c r="AE3097" s="21">
        <f>AC3097*AA3097</f>
        <v/>
      </c>
      <c r="AF3097" s="21">
        <f>ROUNDDOWN(R3097,-2)+ROUNDDOWN(S3097,-2)</f>
        <v/>
      </c>
      <c r="AG3097" s="21">
        <f>ROUNDDOWN(MAX(0,R3097-(AB3097+AC3097+AE3097)*0.6),-2)+ROUNDDOWN(MAX(0,S3097-(AB3097+AC3097+AE3097)*0.4),-2)</f>
        <v/>
      </c>
      <c r="AH3097" s="21">
        <f>ROUNDDOWN(MAX(0,T3097-(AB3097+AD3097)*0.6),-2)+ROUNDDOWN(MAX(0,U3097-(AB3097+AD3097)*0.4),-2)</f>
        <v/>
      </c>
      <c r="AI3097" s="21">
        <f>ROUNDDOWN(T3097,-2)+ROUNDDOWN(U3097,-2)</f>
        <v/>
      </c>
      <c r="AJ3097" s="21">
        <f>M3097+AF3097</f>
        <v/>
      </c>
      <c r="AK3097" s="21">
        <f>M3097+AG3097</f>
        <v/>
      </c>
      <c r="AL3097" s="21">
        <f>N3097+AH3097</f>
        <v/>
      </c>
      <c r="AM3097" s="21">
        <f>O3097+AI3097</f>
        <v/>
      </c>
      <c r="AN3097" s="21">
        <f>N3097+AI3097</f>
        <v/>
      </c>
      <c r="AO3097" s="21">
        <f>ROUNDDOWN((R3097+S3097)*0.2/Y3097+2000,0)</f>
        <v/>
      </c>
      <c r="AP3097" s="21">
        <f>ROUNDDOWN((T3097+U3097)*0.2/Z3097+2000,0)</f>
        <v/>
      </c>
      <c r="AQ3097" s="21">
        <f>AL3097-AK3097</f>
        <v/>
      </c>
      <c r="AR3097" s="21">
        <f>AM3097-AK3097</f>
        <v/>
      </c>
      <c r="AS3097" s="21">
        <f>AM3097-AL3097</f>
        <v/>
      </c>
      <c r="AT3097" s="21">
        <f>AK3097+C3097-AJ3097</f>
        <v/>
      </c>
      <c r="AU3097" s="21">
        <f>AL3097+C3097-AM3097</f>
        <v/>
      </c>
      <c r="AV3097" s="21">
        <f>AN3097+C3097-AM3097</f>
        <v/>
      </c>
    </row>
    <row r="3098">
      <c r="A3098" t="inlineStr">
        <is>
          <t>1万円刻み</t>
        </is>
      </c>
      <c r="B3098" s="21">
        <f>'5_1万円刻み'!$A$1335</f>
        <v/>
      </c>
      <c r="C3098" s="21">
        <f>AO3098</f>
        <v/>
      </c>
      <c r="D3098" s="21" t="n">
        <v>0</v>
      </c>
      <c r="E3098" s="21">
        <f>ROUND(MIN(B3098/12,650000)*12*0.0915+MIN(B3098/12,1390000)*12*(0.0504+0)+B3098*0.005,0)</f>
        <v/>
      </c>
      <c r="F3098" s="21">
        <f>IF(B3098&lt;741000,0,IF(B3098&lt;2191000,B3098-740000,IF(B3098&lt;2193000,1451000,IF(B3098&lt;2196000,1453000,IF(B3098&lt;2200000,1456000,IF(B3098&lt;3600000,ROUND(ROUNDDOWN(B3098/4,-3)*2.8,0)-80000,IF(B3098&lt;6600000,ROUND(ROUNDDOWN(B3098/4,-3)*3.2,0)-440000,IF(B3098&lt;8500000,ROUNDDOWN(B3098*0.9,0)-1100000,B3098-1950000))))))))</f>
        <v/>
      </c>
      <c r="G3098" s="21">
        <f>IF(F3098&gt;23500000,NA(),IF(F3098&lt;=4890000,1040000,IF(F3098&lt;=6550000,670000,620000)))</f>
        <v/>
      </c>
      <c r="H3098" s="21">
        <f>IF(D3098&lt;=0,0,MAX(0,MIN(2000000,D3098-MIN(100000,ROUNDDOWN(F3098*0.05,0)))))</f>
        <v/>
      </c>
      <c r="I3098" s="21">
        <f>IF(C3098&lt;=2000,0,MIN(C3098,ROUNDDOWN(F3098*0.4,0))-2000)</f>
        <v/>
      </c>
      <c r="J3098" s="21">
        <f>MAX(0,ROUNDDOWN(F3098-E3098-G3098,-3))</f>
        <v/>
      </c>
      <c r="K3098" s="21">
        <f>MAX(0,ROUNDDOWN(F3098-E3098-G3098-H3098-I3098,-3))</f>
        <v/>
      </c>
      <c r="L3098" s="21">
        <f>MAX(0,ROUNDDOWN(F3098-E3098-G3098-H3098,-3))</f>
        <v/>
      </c>
      <c r="M3098" s="21">
        <f>IF(J3098&lt;=0,0,ROUNDDOWN((J3098*LOOKUP(J3098,{0,1950001,3300001,6950001,9000001,18000001,40000001},{0.05,0.1,0.2,0.23,0.33,0.4,0.45})-LOOKUP(J3098,{0,1950001,3300001,6950001,9000001,18000001,40000001},{0,97500,427500,636000,1536000,2796000,4796000}))*1.021,-2))</f>
        <v/>
      </c>
      <c r="N3098" s="21">
        <f>IF(K3098&lt;=0,0,ROUNDDOWN((K3098*LOOKUP(K3098,{0,1950001,3300001,6950001,9000001,18000001,40000001},{0.05,0.1,0.2,0.23,0.33,0.4,0.45})-LOOKUP(K3098,{0,1950001,3300001,6950001,9000001,18000001,40000001},{0,97500,427500,636000,1536000,2796000,4796000}))*1.021,-2))</f>
        <v/>
      </c>
      <c r="O3098" s="21">
        <f>IF(L3098&lt;=0,0,ROUNDDOWN((L3098*LOOKUP(L3098,{0,1950001,3300001,6950001,9000001,18000001,40000001},{0.05,0.1,0.2,0.23,0.33,0.4,0.45})-LOOKUP(L3098,{0,1950001,3300001,6950001,9000001,18000001,40000001},{0,97500,427500,636000,1536000,2796000,4796000}))*1.021,-2))</f>
        <v/>
      </c>
      <c r="P3098" s="21">
        <f>MAX(0,ROUNDDOWN(F3098-E3098-430000,-3))</f>
        <v/>
      </c>
      <c r="Q3098" s="21">
        <f>MAX(0,ROUNDDOWN(F3098-E3098-430000-H3098,-3))</f>
        <v/>
      </c>
      <c r="R3098" s="21">
        <f>IF(F3098&lt;=450000,0,MAX(0,P3098*0.06-MIN(50000,P3098)*0.03))</f>
        <v/>
      </c>
      <c r="S3098" s="21">
        <f>IF(F3098&lt;=450000,0,MAX(0,P3098*0.04-MIN(50000,P3098)*0.02))</f>
        <v/>
      </c>
      <c r="T3098" s="21">
        <f>IF(F3098&lt;=450000,0,MAX(0,Q3098*0.06-MIN(50000,Q3098)*0.03))</f>
        <v/>
      </c>
      <c r="U3098" s="21">
        <f>IF(F3098&lt;=450000,0,MAX(0,Q3098*0.04-MIN(50000,Q3098)*0.02))</f>
        <v/>
      </c>
      <c r="V3098" s="21">
        <f>50000+MAX(0,G3098-480000)</f>
        <v/>
      </c>
      <c r="W3098" s="21">
        <f>P3098-V3098</f>
        <v/>
      </c>
      <c r="X3098" s="21">
        <f>Q3098-V3098</f>
        <v/>
      </c>
      <c r="Y3098" s="22">
        <f>IF(W3098&lt;0,0.9,LOOKUP(W3098,{0,1950001,3300001,6950001,9000001,18000001,40000001},{0.84895,0.7979,0.6958,0.66517,0.56307,0.4916,0.44055}))</f>
        <v/>
      </c>
      <c r="Z3098" s="22">
        <f>IF(X3098&lt;0,0.9,LOOKUP(X3098,{0,1950001,3300001,6950001,9000001,18000001,40000001},{0.84895,0.7979,0.6958,0.66517,0.56307,0.4916,0.44055}))</f>
        <v/>
      </c>
      <c r="AA3098" s="22">
        <f>IF(W3098&lt;0,0,CHOOSE(MATCH(W3098,{0,1950001,3300001,6950001,9000001},1),5.105/84.895,10.21/79.79,20.42/69.58,23.483/66.517,33.693/56.307))</f>
        <v/>
      </c>
      <c r="AB3098" s="21">
        <f>IF(C3098&lt;=2000,0,(MIN(C3098,ROUNDDOWN(F3098*0.3,0))-2000)*0.1)</f>
        <v/>
      </c>
      <c r="AC3098" s="21">
        <f>IF(C3098&lt;=2000,0,MIN((C3098-2000)*Y3098,(R3098+S3098)*0.2))</f>
        <v/>
      </c>
      <c r="AD3098" s="21">
        <f>IF(C3098&lt;=2000,0,MIN((C3098-2000)*Z3098,(T3098+U3098)*0.2))</f>
        <v/>
      </c>
      <c r="AE3098" s="21">
        <f>AC3098*AA3098</f>
        <v/>
      </c>
      <c r="AF3098" s="21">
        <f>ROUNDDOWN(R3098,-2)+ROUNDDOWN(S3098,-2)</f>
        <v/>
      </c>
      <c r="AG3098" s="21">
        <f>ROUNDDOWN(MAX(0,R3098-(AB3098+AC3098+AE3098)*0.6),-2)+ROUNDDOWN(MAX(0,S3098-(AB3098+AC3098+AE3098)*0.4),-2)</f>
        <v/>
      </c>
      <c r="AH3098" s="21">
        <f>ROUNDDOWN(MAX(0,T3098-(AB3098+AD3098)*0.6),-2)+ROUNDDOWN(MAX(0,U3098-(AB3098+AD3098)*0.4),-2)</f>
        <v/>
      </c>
      <c r="AI3098" s="21">
        <f>ROUNDDOWN(T3098,-2)+ROUNDDOWN(U3098,-2)</f>
        <v/>
      </c>
      <c r="AJ3098" s="21">
        <f>M3098+AF3098</f>
        <v/>
      </c>
      <c r="AK3098" s="21">
        <f>M3098+AG3098</f>
        <v/>
      </c>
      <c r="AL3098" s="21">
        <f>N3098+AH3098</f>
        <v/>
      </c>
      <c r="AM3098" s="21">
        <f>O3098+AI3098</f>
        <v/>
      </c>
      <c r="AN3098" s="21">
        <f>N3098+AI3098</f>
        <v/>
      </c>
      <c r="AO3098" s="21">
        <f>ROUNDDOWN((R3098+S3098)*0.2/Y3098+2000,0)</f>
        <v/>
      </c>
      <c r="AP3098" s="21">
        <f>ROUNDDOWN((T3098+U3098)*0.2/Z3098+2000,0)</f>
        <v/>
      </c>
      <c r="AQ3098" s="21">
        <f>AL3098-AK3098</f>
        <v/>
      </c>
      <c r="AR3098" s="21">
        <f>AM3098-AK3098</f>
        <v/>
      </c>
      <c r="AS3098" s="21">
        <f>AM3098-AL3098</f>
        <v/>
      </c>
      <c r="AT3098" s="21">
        <f>AK3098+C3098-AJ3098</f>
        <v/>
      </c>
      <c r="AU3098" s="21">
        <f>AL3098+C3098-AM3098</f>
        <v/>
      </c>
      <c r="AV3098" s="21">
        <f>AN3098+C3098-AM3098</f>
        <v/>
      </c>
    </row>
    <row r="3099">
      <c r="A3099" t="inlineStr">
        <is>
          <t>1万円刻み</t>
        </is>
      </c>
      <c r="B3099" s="21">
        <f>'5_1万円刻み'!$A$1336</f>
        <v/>
      </c>
      <c r="C3099" s="21">
        <f>AO3099</f>
        <v/>
      </c>
      <c r="D3099" s="21" t="n">
        <v>0</v>
      </c>
      <c r="E3099" s="21">
        <f>ROUND(MIN(B3099/12,650000)*12*0.0915+MIN(B3099/12,1390000)*12*(0.0504+0)+B3099*0.005,0)</f>
        <v/>
      </c>
      <c r="F3099" s="21">
        <f>IF(B3099&lt;741000,0,IF(B3099&lt;2191000,B3099-740000,IF(B3099&lt;2193000,1451000,IF(B3099&lt;2196000,1453000,IF(B3099&lt;2200000,1456000,IF(B3099&lt;3600000,ROUND(ROUNDDOWN(B3099/4,-3)*2.8,0)-80000,IF(B3099&lt;6600000,ROUND(ROUNDDOWN(B3099/4,-3)*3.2,0)-440000,IF(B3099&lt;8500000,ROUNDDOWN(B3099*0.9,0)-1100000,B3099-1950000))))))))</f>
        <v/>
      </c>
      <c r="G3099" s="21">
        <f>IF(F3099&gt;23500000,NA(),IF(F3099&lt;=4890000,1040000,IF(F3099&lt;=6550000,670000,620000)))</f>
        <v/>
      </c>
      <c r="H3099" s="21">
        <f>IF(D3099&lt;=0,0,MAX(0,MIN(2000000,D3099-MIN(100000,ROUNDDOWN(F3099*0.05,0)))))</f>
        <v/>
      </c>
      <c r="I3099" s="21">
        <f>IF(C3099&lt;=2000,0,MIN(C3099,ROUNDDOWN(F3099*0.4,0))-2000)</f>
        <v/>
      </c>
      <c r="J3099" s="21">
        <f>MAX(0,ROUNDDOWN(F3099-E3099-G3099,-3))</f>
        <v/>
      </c>
      <c r="K3099" s="21">
        <f>MAX(0,ROUNDDOWN(F3099-E3099-G3099-H3099-I3099,-3))</f>
        <v/>
      </c>
      <c r="L3099" s="21">
        <f>MAX(0,ROUNDDOWN(F3099-E3099-G3099-H3099,-3))</f>
        <v/>
      </c>
      <c r="M3099" s="21">
        <f>IF(J3099&lt;=0,0,ROUNDDOWN((J3099*LOOKUP(J3099,{0,1950001,3300001,6950001,9000001,18000001,40000001},{0.05,0.1,0.2,0.23,0.33,0.4,0.45})-LOOKUP(J3099,{0,1950001,3300001,6950001,9000001,18000001,40000001},{0,97500,427500,636000,1536000,2796000,4796000}))*1.021,-2))</f>
        <v/>
      </c>
      <c r="N3099" s="21">
        <f>IF(K3099&lt;=0,0,ROUNDDOWN((K3099*LOOKUP(K3099,{0,1950001,3300001,6950001,9000001,18000001,40000001},{0.05,0.1,0.2,0.23,0.33,0.4,0.45})-LOOKUP(K3099,{0,1950001,3300001,6950001,9000001,18000001,40000001},{0,97500,427500,636000,1536000,2796000,4796000}))*1.021,-2))</f>
        <v/>
      </c>
      <c r="O3099" s="21">
        <f>IF(L3099&lt;=0,0,ROUNDDOWN((L3099*LOOKUP(L3099,{0,1950001,3300001,6950001,9000001,18000001,40000001},{0.05,0.1,0.2,0.23,0.33,0.4,0.45})-LOOKUP(L3099,{0,1950001,3300001,6950001,9000001,18000001,40000001},{0,97500,427500,636000,1536000,2796000,4796000}))*1.021,-2))</f>
        <v/>
      </c>
      <c r="P3099" s="21">
        <f>MAX(0,ROUNDDOWN(F3099-E3099-430000,-3))</f>
        <v/>
      </c>
      <c r="Q3099" s="21">
        <f>MAX(0,ROUNDDOWN(F3099-E3099-430000-H3099,-3))</f>
        <v/>
      </c>
      <c r="R3099" s="21">
        <f>IF(F3099&lt;=450000,0,MAX(0,P3099*0.06-MIN(50000,P3099)*0.03))</f>
        <v/>
      </c>
      <c r="S3099" s="21">
        <f>IF(F3099&lt;=450000,0,MAX(0,P3099*0.04-MIN(50000,P3099)*0.02))</f>
        <v/>
      </c>
      <c r="T3099" s="21">
        <f>IF(F3099&lt;=450000,0,MAX(0,Q3099*0.06-MIN(50000,Q3099)*0.03))</f>
        <v/>
      </c>
      <c r="U3099" s="21">
        <f>IF(F3099&lt;=450000,0,MAX(0,Q3099*0.04-MIN(50000,Q3099)*0.02))</f>
        <v/>
      </c>
      <c r="V3099" s="21">
        <f>50000+MAX(0,G3099-480000)</f>
        <v/>
      </c>
      <c r="W3099" s="21">
        <f>P3099-V3099</f>
        <v/>
      </c>
      <c r="X3099" s="21">
        <f>Q3099-V3099</f>
        <v/>
      </c>
      <c r="Y3099" s="22">
        <f>IF(W3099&lt;0,0.9,LOOKUP(W3099,{0,1950001,3300001,6950001,9000001,18000001,40000001},{0.84895,0.7979,0.6958,0.66517,0.56307,0.4916,0.44055}))</f>
        <v/>
      </c>
      <c r="Z3099" s="22">
        <f>IF(X3099&lt;0,0.9,LOOKUP(X3099,{0,1950001,3300001,6950001,9000001,18000001,40000001},{0.84895,0.7979,0.6958,0.66517,0.56307,0.4916,0.44055}))</f>
        <v/>
      </c>
      <c r="AA3099" s="22">
        <f>IF(W3099&lt;0,0,CHOOSE(MATCH(W3099,{0,1950001,3300001,6950001,9000001},1),5.105/84.895,10.21/79.79,20.42/69.58,23.483/66.517,33.693/56.307))</f>
        <v/>
      </c>
      <c r="AB3099" s="21">
        <f>IF(C3099&lt;=2000,0,(MIN(C3099,ROUNDDOWN(F3099*0.3,0))-2000)*0.1)</f>
        <v/>
      </c>
      <c r="AC3099" s="21">
        <f>IF(C3099&lt;=2000,0,MIN((C3099-2000)*Y3099,(R3099+S3099)*0.2))</f>
        <v/>
      </c>
      <c r="AD3099" s="21">
        <f>IF(C3099&lt;=2000,0,MIN((C3099-2000)*Z3099,(T3099+U3099)*0.2))</f>
        <v/>
      </c>
      <c r="AE3099" s="21">
        <f>AC3099*AA3099</f>
        <v/>
      </c>
      <c r="AF3099" s="21">
        <f>ROUNDDOWN(R3099,-2)+ROUNDDOWN(S3099,-2)</f>
        <v/>
      </c>
      <c r="AG3099" s="21">
        <f>ROUNDDOWN(MAX(0,R3099-(AB3099+AC3099+AE3099)*0.6),-2)+ROUNDDOWN(MAX(0,S3099-(AB3099+AC3099+AE3099)*0.4),-2)</f>
        <v/>
      </c>
      <c r="AH3099" s="21">
        <f>ROUNDDOWN(MAX(0,T3099-(AB3099+AD3099)*0.6),-2)+ROUNDDOWN(MAX(0,U3099-(AB3099+AD3099)*0.4),-2)</f>
        <v/>
      </c>
      <c r="AI3099" s="21">
        <f>ROUNDDOWN(T3099,-2)+ROUNDDOWN(U3099,-2)</f>
        <v/>
      </c>
      <c r="AJ3099" s="21">
        <f>M3099+AF3099</f>
        <v/>
      </c>
      <c r="AK3099" s="21">
        <f>M3099+AG3099</f>
        <v/>
      </c>
      <c r="AL3099" s="21">
        <f>N3099+AH3099</f>
        <v/>
      </c>
      <c r="AM3099" s="21">
        <f>O3099+AI3099</f>
        <v/>
      </c>
      <c r="AN3099" s="21">
        <f>N3099+AI3099</f>
        <v/>
      </c>
      <c r="AO3099" s="21">
        <f>ROUNDDOWN((R3099+S3099)*0.2/Y3099+2000,0)</f>
        <v/>
      </c>
      <c r="AP3099" s="21">
        <f>ROUNDDOWN((T3099+U3099)*0.2/Z3099+2000,0)</f>
        <v/>
      </c>
      <c r="AQ3099" s="21">
        <f>AL3099-AK3099</f>
        <v/>
      </c>
      <c r="AR3099" s="21">
        <f>AM3099-AK3099</f>
        <v/>
      </c>
      <c r="AS3099" s="21">
        <f>AM3099-AL3099</f>
        <v/>
      </c>
      <c r="AT3099" s="21">
        <f>AK3099+C3099-AJ3099</f>
        <v/>
      </c>
      <c r="AU3099" s="21">
        <f>AL3099+C3099-AM3099</f>
        <v/>
      </c>
      <c r="AV3099" s="21">
        <f>AN3099+C3099-AM3099</f>
        <v/>
      </c>
    </row>
    <row r="3100">
      <c r="A3100" t="inlineStr">
        <is>
          <t>1万円刻み</t>
        </is>
      </c>
      <c r="B3100" s="21">
        <f>'5_1万円刻み'!$A$1337</f>
        <v/>
      </c>
      <c r="C3100" s="21">
        <f>AO3100</f>
        <v/>
      </c>
      <c r="D3100" s="21" t="n">
        <v>0</v>
      </c>
      <c r="E3100" s="21">
        <f>ROUND(MIN(B3100/12,650000)*12*0.0915+MIN(B3100/12,1390000)*12*(0.0504+0)+B3100*0.005,0)</f>
        <v/>
      </c>
      <c r="F3100" s="21">
        <f>IF(B3100&lt;741000,0,IF(B3100&lt;2191000,B3100-740000,IF(B3100&lt;2193000,1451000,IF(B3100&lt;2196000,1453000,IF(B3100&lt;2200000,1456000,IF(B3100&lt;3600000,ROUND(ROUNDDOWN(B3100/4,-3)*2.8,0)-80000,IF(B3100&lt;6600000,ROUND(ROUNDDOWN(B3100/4,-3)*3.2,0)-440000,IF(B3100&lt;8500000,ROUNDDOWN(B3100*0.9,0)-1100000,B3100-1950000))))))))</f>
        <v/>
      </c>
      <c r="G3100" s="21">
        <f>IF(F3100&gt;23500000,NA(),IF(F3100&lt;=4890000,1040000,IF(F3100&lt;=6550000,670000,620000)))</f>
        <v/>
      </c>
      <c r="H3100" s="21">
        <f>IF(D3100&lt;=0,0,MAX(0,MIN(2000000,D3100-MIN(100000,ROUNDDOWN(F3100*0.05,0)))))</f>
        <v/>
      </c>
      <c r="I3100" s="21">
        <f>IF(C3100&lt;=2000,0,MIN(C3100,ROUNDDOWN(F3100*0.4,0))-2000)</f>
        <v/>
      </c>
      <c r="J3100" s="21">
        <f>MAX(0,ROUNDDOWN(F3100-E3100-G3100,-3))</f>
        <v/>
      </c>
      <c r="K3100" s="21">
        <f>MAX(0,ROUNDDOWN(F3100-E3100-G3100-H3100-I3100,-3))</f>
        <v/>
      </c>
      <c r="L3100" s="21">
        <f>MAX(0,ROUNDDOWN(F3100-E3100-G3100-H3100,-3))</f>
        <v/>
      </c>
      <c r="M3100" s="21">
        <f>IF(J3100&lt;=0,0,ROUNDDOWN((J3100*LOOKUP(J3100,{0,1950001,3300001,6950001,9000001,18000001,40000001},{0.05,0.1,0.2,0.23,0.33,0.4,0.45})-LOOKUP(J3100,{0,1950001,3300001,6950001,9000001,18000001,40000001},{0,97500,427500,636000,1536000,2796000,4796000}))*1.021,-2))</f>
        <v/>
      </c>
      <c r="N3100" s="21">
        <f>IF(K3100&lt;=0,0,ROUNDDOWN((K3100*LOOKUP(K3100,{0,1950001,3300001,6950001,9000001,18000001,40000001},{0.05,0.1,0.2,0.23,0.33,0.4,0.45})-LOOKUP(K3100,{0,1950001,3300001,6950001,9000001,18000001,40000001},{0,97500,427500,636000,1536000,2796000,4796000}))*1.021,-2))</f>
        <v/>
      </c>
      <c r="O3100" s="21">
        <f>IF(L3100&lt;=0,0,ROUNDDOWN((L3100*LOOKUP(L3100,{0,1950001,3300001,6950001,9000001,18000001,40000001},{0.05,0.1,0.2,0.23,0.33,0.4,0.45})-LOOKUP(L3100,{0,1950001,3300001,6950001,9000001,18000001,40000001},{0,97500,427500,636000,1536000,2796000,4796000}))*1.021,-2))</f>
        <v/>
      </c>
      <c r="P3100" s="21">
        <f>MAX(0,ROUNDDOWN(F3100-E3100-430000,-3))</f>
        <v/>
      </c>
      <c r="Q3100" s="21">
        <f>MAX(0,ROUNDDOWN(F3100-E3100-430000-H3100,-3))</f>
        <v/>
      </c>
      <c r="R3100" s="21">
        <f>IF(F3100&lt;=450000,0,MAX(0,P3100*0.06-MIN(50000,P3100)*0.03))</f>
        <v/>
      </c>
      <c r="S3100" s="21">
        <f>IF(F3100&lt;=450000,0,MAX(0,P3100*0.04-MIN(50000,P3100)*0.02))</f>
        <v/>
      </c>
      <c r="T3100" s="21">
        <f>IF(F3100&lt;=450000,0,MAX(0,Q3100*0.06-MIN(50000,Q3100)*0.03))</f>
        <v/>
      </c>
      <c r="U3100" s="21">
        <f>IF(F3100&lt;=450000,0,MAX(0,Q3100*0.04-MIN(50000,Q3100)*0.02))</f>
        <v/>
      </c>
      <c r="V3100" s="21">
        <f>50000+MAX(0,G3100-480000)</f>
        <v/>
      </c>
      <c r="W3100" s="21">
        <f>P3100-V3100</f>
        <v/>
      </c>
      <c r="X3100" s="21">
        <f>Q3100-V3100</f>
        <v/>
      </c>
      <c r="Y3100" s="22">
        <f>IF(W3100&lt;0,0.9,LOOKUP(W3100,{0,1950001,3300001,6950001,9000001,18000001,40000001},{0.84895,0.7979,0.6958,0.66517,0.56307,0.4916,0.44055}))</f>
        <v/>
      </c>
      <c r="Z3100" s="22">
        <f>IF(X3100&lt;0,0.9,LOOKUP(X3100,{0,1950001,3300001,6950001,9000001,18000001,40000001},{0.84895,0.7979,0.6958,0.66517,0.56307,0.4916,0.44055}))</f>
        <v/>
      </c>
      <c r="AA3100" s="22">
        <f>IF(W3100&lt;0,0,CHOOSE(MATCH(W3100,{0,1950001,3300001,6950001,9000001},1),5.105/84.895,10.21/79.79,20.42/69.58,23.483/66.517,33.693/56.307))</f>
        <v/>
      </c>
      <c r="AB3100" s="21">
        <f>IF(C3100&lt;=2000,0,(MIN(C3100,ROUNDDOWN(F3100*0.3,0))-2000)*0.1)</f>
        <v/>
      </c>
      <c r="AC3100" s="21">
        <f>IF(C3100&lt;=2000,0,MIN((C3100-2000)*Y3100,(R3100+S3100)*0.2))</f>
        <v/>
      </c>
      <c r="AD3100" s="21">
        <f>IF(C3100&lt;=2000,0,MIN((C3100-2000)*Z3100,(T3100+U3100)*0.2))</f>
        <v/>
      </c>
      <c r="AE3100" s="21">
        <f>AC3100*AA3100</f>
        <v/>
      </c>
      <c r="AF3100" s="21">
        <f>ROUNDDOWN(R3100,-2)+ROUNDDOWN(S3100,-2)</f>
        <v/>
      </c>
      <c r="AG3100" s="21">
        <f>ROUNDDOWN(MAX(0,R3100-(AB3100+AC3100+AE3100)*0.6),-2)+ROUNDDOWN(MAX(0,S3100-(AB3100+AC3100+AE3100)*0.4),-2)</f>
        <v/>
      </c>
      <c r="AH3100" s="21">
        <f>ROUNDDOWN(MAX(0,T3100-(AB3100+AD3100)*0.6),-2)+ROUNDDOWN(MAX(0,U3100-(AB3100+AD3100)*0.4),-2)</f>
        <v/>
      </c>
      <c r="AI3100" s="21">
        <f>ROUNDDOWN(T3100,-2)+ROUNDDOWN(U3100,-2)</f>
        <v/>
      </c>
      <c r="AJ3100" s="21">
        <f>M3100+AF3100</f>
        <v/>
      </c>
      <c r="AK3100" s="21">
        <f>M3100+AG3100</f>
        <v/>
      </c>
      <c r="AL3100" s="21">
        <f>N3100+AH3100</f>
        <v/>
      </c>
      <c r="AM3100" s="21">
        <f>O3100+AI3100</f>
        <v/>
      </c>
      <c r="AN3100" s="21">
        <f>N3100+AI3100</f>
        <v/>
      </c>
      <c r="AO3100" s="21">
        <f>ROUNDDOWN((R3100+S3100)*0.2/Y3100+2000,0)</f>
        <v/>
      </c>
      <c r="AP3100" s="21">
        <f>ROUNDDOWN((T3100+U3100)*0.2/Z3100+2000,0)</f>
        <v/>
      </c>
      <c r="AQ3100" s="21">
        <f>AL3100-AK3100</f>
        <v/>
      </c>
      <c r="AR3100" s="21">
        <f>AM3100-AK3100</f>
        <v/>
      </c>
      <c r="AS3100" s="21">
        <f>AM3100-AL3100</f>
        <v/>
      </c>
      <c r="AT3100" s="21">
        <f>AK3100+C3100-AJ3100</f>
        <v/>
      </c>
      <c r="AU3100" s="21">
        <f>AL3100+C3100-AM3100</f>
        <v/>
      </c>
      <c r="AV3100" s="21">
        <f>AN3100+C3100-AM3100</f>
        <v/>
      </c>
    </row>
    <row r="3101">
      <c r="A3101" t="inlineStr">
        <is>
          <t>1万円刻み</t>
        </is>
      </c>
      <c r="B3101" s="21">
        <f>'5_1万円刻み'!$A$1338</f>
        <v/>
      </c>
      <c r="C3101" s="21">
        <f>AO3101</f>
        <v/>
      </c>
      <c r="D3101" s="21" t="n">
        <v>0</v>
      </c>
      <c r="E3101" s="21">
        <f>ROUND(MIN(B3101/12,650000)*12*0.0915+MIN(B3101/12,1390000)*12*(0.0504+0)+B3101*0.005,0)</f>
        <v/>
      </c>
      <c r="F3101" s="21">
        <f>IF(B3101&lt;741000,0,IF(B3101&lt;2191000,B3101-740000,IF(B3101&lt;2193000,1451000,IF(B3101&lt;2196000,1453000,IF(B3101&lt;2200000,1456000,IF(B3101&lt;3600000,ROUND(ROUNDDOWN(B3101/4,-3)*2.8,0)-80000,IF(B3101&lt;6600000,ROUND(ROUNDDOWN(B3101/4,-3)*3.2,0)-440000,IF(B3101&lt;8500000,ROUNDDOWN(B3101*0.9,0)-1100000,B3101-1950000))))))))</f>
        <v/>
      </c>
      <c r="G3101" s="21">
        <f>IF(F3101&gt;23500000,NA(),IF(F3101&lt;=4890000,1040000,IF(F3101&lt;=6550000,670000,620000)))</f>
        <v/>
      </c>
      <c r="H3101" s="21">
        <f>IF(D3101&lt;=0,0,MAX(0,MIN(2000000,D3101-MIN(100000,ROUNDDOWN(F3101*0.05,0)))))</f>
        <v/>
      </c>
      <c r="I3101" s="21">
        <f>IF(C3101&lt;=2000,0,MIN(C3101,ROUNDDOWN(F3101*0.4,0))-2000)</f>
        <v/>
      </c>
      <c r="J3101" s="21">
        <f>MAX(0,ROUNDDOWN(F3101-E3101-G3101,-3))</f>
        <v/>
      </c>
      <c r="K3101" s="21">
        <f>MAX(0,ROUNDDOWN(F3101-E3101-G3101-H3101-I3101,-3))</f>
        <v/>
      </c>
      <c r="L3101" s="21">
        <f>MAX(0,ROUNDDOWN(F3101-E3101-G3101-H3101,-3))</f>
        <v/>
      </c>
      <c r="M3101" s="21">
        <f>IF(J3101&lt;=0,0,ROUNDDOWN((J3101*LOOKUP(J3101,{0,1950001,3300001,6950001,9000001,18000001,40000001},{0.05,0.1,0.2,0.23,0.33,0.4,0.45})-LOOKUP(J3101,{0,1950001,3300001,6950001,9000001,18000001,40000001},{0,97500,427500,636000,1536000,2796000,4796000}))*1.021,-2))</f>
        <v/>
      </c>
      <c r="N3101" s="21">
        <f>IF(K3101&lt;=0,0,ROUNDDOWN((K3101*LOOKUP(K3101,{0,1950001,3300001,6950001,9000001,18000001,40000001},{0.05,0.1,0.2,0.23,0.33,0.4,0.45})-LOOKUP(K3101,{0,1950001,3300001,6950001,9000001,18000001,40000001},{0,97500,427500,636000,1536000,2796000,4796000}))*1.021,-2))</f>
        <v/>
      </c>
      <c r="O3101" s="21">
        <f>IF(L3101&lt;=0,0,ROUNDDOWN((L3101*LOOKUP(L3101,{0,1950001,3300001,6950001,9000001,18000001,40000001},{0.05,0.1,0.2,0.23,0.33,0.4,0.45})-LOOKUP(L3101,{0,1950001,3300001,6950001,9000001,18000001,40000001},{0,97500,427500,636000,1536000,2796000,4796000}))*1.021,-2))</f>
        <v/>
      </c>
      <c r="P3101" s="21">
        <f>MAX(0,ROUNDDOWN(F3101-E3101-430000,-3))</f>
        <v/>
      </c>
      <c r="Q3101" s="21">
        <f>MAX(0,ROUNDDOWN(F3101-E3101-430000-H3101,-3))</f>
        <v/>
      </c>
      <c r="R3101" s="21">
        <f>IF(F3101&lt;=450000,0,MAX(0,P3101*0.06-MIN(50000,P3101)*0.03))</f>
        <v/>
      </c>
      <c r="S3101" s="21">
        <f>IF(F3101&lt;=450000,0,MAX(0,P3101*0.04-MIN(50000,P3101)*0.02))</f>
        <v/>
      </c>
      <c r="T3101" s="21">
        <f>IF(F3101&lt;=450000,0,MAX(0,Q3101*0.06-MIN(50000,Q3101)*0.03))</f>
        <v/>
      </c>
      <c r="U3101" s="21">
        <f>IF(F3101&lt;=450000,0,MAX(0,Q3101*0.04-MIN(50000,Q3101)*0.02))</f>
        <v/>
      </c>
      <c r="V3101" s="21">
        <f>50000+MAX(0,G3101-480000)</f>
        <v/>
      </c>
      <c r="W3101" s="21">
        <f>P3101-V3101</f>
        <v/>
      </c>
      <c r="X3101" s="21">
        <f>Q3101-V3101</f>
        <v/>
      </c>
      <c r="Y3101" s="22">
        <f>IF(W3101&lt;0,0.9,LOOKUP(W3101,{0,1950001,3300001,6950001,9000001,18000001,40000001},{0.84895,0.7979,0.6958,0.66517,0.56307,0.4916,0.44055}))</f>
        <v/>
      </c>
      <c r="Z3101" s="22">
        <f>IF(X3101&lt;0,0.9,LOOKUP(X3101,{0,1950001,3300001,6950001,9000001,18000001,40000001},{0.84895,0.7979,0.6958,0.66517,0.56307,0.4916,0.44055}))</f>
        <v/>
      </c>
      <c r="AA3101" s="22">
        <f>IF(W3101&lt;0,0,CHOOSE(MATCH(W3101,{0,1950001,3300001,6950001,9000001},1),5.105/84.895,10.21/79.79,20.42/69.58,23.483/66.517,33.693/56.307))</f>
        <v/>
      </c>
      <c r="AB3101" s="21">
        <f>IF(C3101&lt;=2000,0,(MIN(C3101,ROUNDDOWN(F3101*0.3,0))-2000)*0.1)</f>
        <v/>
      </c>
      <c r="AC3101" s="21">
        <f>IF(C3101&lt;=2000,0,MIN((C3101-2000)*Y3101,(R3101+S3101)*0.2))</f>
        <v/>
      </c>
      <c r="AD3101" s="21">
        <f>IF(C3101&lt;=2000,0,MIN((C3101-2000)*Z3101,(T3101+U3101)*0.2))</f>
        <v/>
      </c>
      <c r="AE3101" s="21">
        <f>AC3101*AA3101</f>
        <v/>
      </c>
      <c r="AF3101" s="21">
        <f>ROUNDDOWN(R3101,-2)+ROUNDDOWN(S3101,-2)</f>
        <v/>
      </c>
      <c r="AG3101" s="21">
        <f>ROUNDDOWN(MAX(0,R3101-(AB3101+AC3101+AE3101)*0.6),-2)+ROUNDDOWN(MAX(0,S3101-(AB3101+AC3101+AE3101)*0.4),-2)</f>
        <v/>
      </c>
      <c r="AH3101" s="21">
        <f>ROUNDDOWN(MAX(0,T3101-(AB3101+AD3101)*0.6),-2)+ROUNDDOWN(MAX(0,U3101-(AB3101+AD3101)*0.4),-2)</f>
        <v/>
      </c>
      <c r="AI3101" s="21">
        <f>ROUNDDOWN(T3101,-2)+ROUNDDOWN(U3101,-2)</f>
        <v/>
      </c>
      <c r="AJ3101" s="21">
        <f>M3101+AF3101</f>
        <v/>
      </c>
      <c r="AK3101" s="21">
        <f>M3101+AG3101</f>
        <v/>
      </c>
      <c r="AL3101" s="21">
        <f>N3101+AH3101</f>
        <v/>
      </c>
      <c r="AM3101" s="21">
        <f>O3101+AI3101</f>
        <v/>
      </c>
      <c r="AN3101" s="21">
        <f>N3101+AI3101</f>
        <v/>
      </c>
      <c r="AO3101" s="21">
        <f>ROUNDDOWN((R3101+S3101)*0.2/Y3101+2000,0)</f>
        <v/>
      </c>
      <c r="AP3101" s="21">
        <f>ROUNDDOWN((T3101+U3101)*0.2/Z3101+2000,0)</f>
        <v/>
      </c>
      <c r="AQ3101" s="21">
        <f>AL3101-AK3101</f>
        <v/>
      </c>
      <c r="AR3101" s="21">
        <f>AM3101-AK3101</f>
        <v/>
      </c>
      <c r="AS3101" s="21">
        <f>AM3101-AL3101</f>
        <v/>
      </c>
      <c r="AT3101" s="21">
        <f>AK3101+C3101-AJ3101</f>
        <v/>
      </c>
      <c r="AU3101" s="21">
        <f>AL3101+C3101-AM3101</f>
        <v/>
      </c>
      <c r="AV3101" s="21">
        <f>AN3101+C3101-AM3101</f>
        <v/>
      </c>
    </row>
    <row r="3102">
      <c r="A3102" t="inlineStr">
        <is>
          <t>1万円刻み</t>
        </is>
      </c>
      <c r="B3102" s="21">
        <f>'5_1万円刻み'!$A$1339</f>
        <v/>
      </c>
      <c r="C3102" s="21">
        <f>AO3102</f>
        <v/>
      </c>
      <c r="D3102" s="21" t="n">
        <v>0</v>
      </c>
      <c r="E3102" s="21">
        <f>ROUND(MIN(B3102/12,650000)*12*0.0915+MIN(B3102/12,1390000)*12*(0.0504+0)+B3102*0.005,0)</f>
        <v/>
      </c>
      <c r="F3102" s="21">
        <f>IF(B3102&lt;741000,0,IF(B3102&lt;2191000,B3102-740000,IF(B3102&lt;2193000,1451000,IF(B3102&lt;2196000,1453000,IF(B3102&lt;2200000,1456000,IF(B3102&lt;3600000,ROUND(ROUNDDOWN(B3102/4,-3)*2.8,0)-80000,IF(B3102&lt;6600000,ROUND(ROUNDDOWN(B3102/4,-3)*3.2,0)-440000,IF(B3102&lt;8500000,ROUNDDOWN(B3102*0.9,0)-1100000,B3102-1950000))))))))</f>
        <v/>
      </c>
      <c r="G3102" s="21">
        <f>IF(F3102&gt;23500000,NA(),IF(F3102&lt;=4890000,1040000,IF(F3102&lt;=6550000,670000,620000)))</f>
        <v/>
      </c>
      <c r="H3102" s="21">
        <f>IF(D3102&lt;=0,0,MAX(0,MIN(2000000,D3102-MIN(100000,ROUNDDOWN(F3102*0.05,0)))))</f>
        <v/>
      </c>
      <c r="I3102" s="21">
        <f>IF(C3102&lt;=2000,0,MIN(C3102,ROUNDDOWN(F3102*0.4,0))-2000)</f>
        <v/>
      </c>
      <c r="J3102" s="21">
        <f>MAX(0,ROUNDDOWN(F3102-E3102-G3102,-3))</f>
        <v/>
      </c>
      <c r="K3102" s="21">
        <f>MAX(0,ROUNDDOWN(F3102-E3102-G3102-H3102-I3102,-3))</f>
        <v/>
      </c>
      <c r="L3102" s="21">
        <f>MAX(0,ROUNDDOWN(F3102-E3102-G3102-H3102,-3))</f>
        <v/>
      </c>
      <c r="M3102" s="21">
        <f>IF(J3102&lt;=0,0,ROUNDDOWN((J3102*LOOKUP(J3102,{0,1950001,3300001,6950001,9000001,18000001,40000001},{0.05,0.1,0.2,0.23,0.33,0.4,0.45})-LOOKUP(J3102,{0,1950001,3300001,6950001,9000001,18000001,40000001},{0,97500,427500,636000,1536000,2796000,4796000}))*1.021,-2))</f>
        <v/>
      </c>
      <c r="N3102" s="21">
        <f>IF(K3102&lt;=0,0,ROUNDDOWN((K3102*LOOKUP(K3102,{0,1950001,3300001,6950001,9000001,18000001,40000001},{0.05,0.1,0.2,0.23,0.33,0.4,0.45})-LOOKUP(K3102,{0,1950001,3300001,6950001,9000001,18000001,40000001},{0,97500,427500,636000,1536000,2796000,4796000}))*1.021,-2))</f>
        <v/>
      </c>
      <c r="O3102" s="21">
        <f>IF(L3102&lt;=0,0,ROUNDDOWN((L3102*LOOKUP(L3102,{0,1950001,3300001,6950001,9000001,18000001,40000001},{0.05,0.1,0.2,0.23,0.33,0.4,0.45})-LOOKUP(L3102,{0,1950001,3300001,6950001,9000001,18000001,40000001},{0,97500,427500,636000,1536000,2796000,4796000}))*1.021,-2))</f>
        <v/>
      </c>
      <c r="P3102" s="21">
        <f>MAX(0,ROUNDDOWN(F3102-E3102-430000,-3))</f>
        <v/>
      </c>
      <c r="Q3102" s="21">
        <f>MAX(0,ROUNDDOWN(F3102-E3102-430000-H3102,-3))</f>
        <v/>
      </c>
      <c r="R3102" s="21">
        <f>IF(F3102&lt;=450000,0,MAX(0,P3102*0.06-MIN(50000,P3102)*0.03))</f>
        <v/>
      </c>
      <c r="S3102" s="21">
        <f>IF(F3102&lt;=450000,0,MAX(0,P3102*0.04-MIN(50000,P3102)*0.02))</f>
        <v/>
      </c>
      <c r="T3102" s="21">
        <f>IF(F3102&lt;=450000,0,MAX(0,Q3102*0.06-MIN(50000,Q3102)*0.03))</f>
        <v/>
      </c>
      <c r="U3102" s="21">
        <f>IF(F3102&lt;=450000,0,MAX(0,Q3102*0.04-MIN(50000,Q3102)*0.02))</f>
        <v/>
      </c>
      <c r="V3102" s="21">
        <f>50000+MAX(0,G3102-480000)</f>
        <v/>
      </c>
      <c r="W3102" s="21">
        <f>P3102-V3102</f>
        <v/>
      </c>
      <c r="X3102" s="21">
        <f>Q3102-V3102</f>
        <v/>
      </c>
      <c r="Y3102" s="22">
        <f>IF(W3102&lt;0,0.9,LOOKUP(W3102,{0,1950001,3300001,6950001,9000001,18000001,40000001},{0.84895,0.7979,0.6958,0.66517,0.56307,0.4916,0.44055}))</f>
        <v/>
      </c>
      <c r="Z3102" s="22">
        <f>IF(X3102&lt;0,0.9,LOOKUP(X3102,{0,1950001,3300001,6950001,9000001,18000001,40000001},{0.84895,0.7979,0.6958,0.66517,0.56307,0.4916,0.44055}))</f>
        <v/>
      </c>
      <c r="AA3102" s="22">
        <f>IF(W3102&lt;0,0,CHOOSE(MATCH(W3102,{0,1950001,3300001,6950001,9000001},1),5.105/84.895,10.21/79.79,20.42/69.58,23.483/66.517,33.693/56.307))</f>
        <v/>
      </c>
      <c r="AB3102" s="21">
        <f>IF(C3102&lt;=2000,0,(MIN(C3102,ROUNDDOWN(F3102*0.3,0))-2000)*0.1)</f>
        <v/>
      </c>
      <c r="AC3102" s="21">
        <f>IF(C3102&lt;=2000,0,MIN((C3102-2000)*Y3102,(R3102+S3102)*0.2))</f>
        <v/>
      </c>
      <c r="AD3102" s="21">
        <f>IF(C3102&lt;=2000,0,MIN((C3102-2000)*Z3102,(T3102+U3102)*0.2))</f>
        <v/>
      </c>
      <c r="AE3102" s="21">
        <f>AC3102*AA3102</f>
        <v/>
      </c>
      <c r="AF3102" s="21">
        <f>ROUNDDOWN(R3102,-2)+ROUNDDOWN(S3102,-2)</f>
        <v/>
      </c>
      <c r="AG3102" s="21">
        <f>ROUNDDOWN(MAX(0,R3102-(AB3102+AC3102+AE3102)*0.6),-2)+ROUNDDOWN(MAX(0,S3102-(AB3102+AC3102+AE3102)*0.4),-2)</f>
        <v/>
      </c>
      <c r="AH3102" s="21">
        <f>ROUNDDOWN(MAX(0,T3102-(AB3102+AD3102)*0.6),-2)+ROUNDDOWN(MAX(0,U3102-(AB3102+AD3102)*0.4),-2)</f>
        <v/>
      </c>
      <c r="AI3102" s="21">
        <f>ROUNDDOWN(T3102,-2)+ROUNDDOWN(U3102,-2)</f>
        <v/>
      </c>
      <c r="AJ3102" s="21">
        <f>M3102+AF3102</f>
        <v/>
      </c>
      <c r="AK3102" s="21">
        <f>M3102+AG3102</f>
        <v/>
      </c>
      <c r="AL3102" s="21">
        <f>N3102+AH3102</f>
        <v/>
      </c>
      <c r="AM3102" s="21">
        <f>O3102+AI3102</f>
        <v/>
      </c>
      <c r="AN3102" s="21">
        <f>N3102+AI3102</f>
        <v/>
      </c>
      <c r="AO3102" s="21">
        <f>ROUNDDOWN((R3102+S3102)*0.2/Y3102+2000,0)</f>
        <v/>
      </c>
      <c r="AP3102" s="21">
        <f>ROUNDDOWN((T3102+U3102)*0.2/Z3102+2000,0)</f>
        <v/>
      </c>
      <c r="AQ3102" s="21">
        <f>AL3102-AK3102</f>
        <v/>
      </c>
      <c r="AR3102" s="21">
        <f>AM3102-AK3102</f>
        <v/>
      </c>
      <c r="AS3102" s="21">
        <f>AM3102-AL3102</f>
        <v/>
      </c>
      <c r="AT3102" s="21">
        <f>AK3102+C3102-AJ3102</f>
        <v/>
      </c>
      <c r="AU3102" s="21">
        <f>AL3102+C3102-AM3102</f>
        <v/>
      </c>
      <c r="AV3102" s="21">
        <f>AN3102+C3102-AM3102</f>
        <v/>
      </c>
    </row>
    <row r="3103">
      <c r="A3103" t="inlineStr">
        <is>
          <t>1万円刻み</t>
        </is>
      </c>
      <c r="B3103" s="21">
        <f>'5_1万円刻み'!$A$1340</f>
        <v/>
      </c>
      <c r="C3103" s="21">
        <f>AO3103</f>
        <v/>
      </c>
      <c r="D3103" s="21" t="n">
        <v>0</v>
      </c>
      <c r="E3103" s="21">
        <f>ROUND(MIN(B3103/12,650000)*12*0.0915+MIN(B3103/12,1390000)*12*(0.0504+0)+B3103*0.005,0)</f>
        <v/>
      </c>
      <c r="F3103" s="21">
        <f>IF(B3103&lt;741000,0,IF(B3103&lt;2191000,B3103-740000,IF(B3103&lt;2193000,1451000,IF(B3103&lt;2196000,1453000,IF(B3103&lt;2200000,1456000,IF(B3103&lt;3600000,ROUND(ROUNDDOWN(B3103/4,-3)*2.8,0)-80000,IF(B3103&lt;6600000,ROUND(ROUNDDOWN(B3103/4,-3)*3.2,0)-440000,IF(B3103&lt;8500000,ROUNDDOWN(B3103*0.9,0)-1100000,B3103-1950000))))))))</f>
        <v/>
      </c>
      <c r="G3103" s="21">
        <f>IF(F3103&gt;23500000,NA(),IF(F3103&lt;=4890000,1040000,IF(F3103&lt;=6550000,670000,620000)))</f>
        <v/>
      </c>
      <c r="H3103" s="21">
        <f>IF(D3103&lt;=0,0,MAX(0,MIN(2000000,D3103-MIN(100000,ROUNDDOWN(F3103*0.05,0)))))</f>
        <v/>
      </c>
      <c r="I3103" s="21">
        <f>IF(C3103&lt;=2000,0,MIN(C3103,ROUNDDOWN(F3103*0.4,0))-2000)</f>
        <v/>
      </c>
      <c r="J3103" s="21">
        <f>MAX(0,ROUNDDOWN(F3103-E3103-G3103,-3))</f>
        <v/>
      </c>
      <c r="K3103" s="21">
        <f>MAX(0,ROUNDDOWN(F3103-E3103-G3103-H3103-I3103,-3))</f>
        <v/>
      </c>
      <c r="L3103" s="21">
        <f>MAX(0,ROUNDDOWN(F3103-E3103-G3103-H3103,-3))</f>
        <v/>
      </c>
      <c r="M3103" s="21">
        <f>IF(J3103&lt;=0,0,ROUNDDOWN((J3103*LOOKUP(J3103,{0,1950001,3300001,6950001,9000001,18000001,40000001},{0.05,0.1,0.2,0.23,0.33,0.4,0.45})-LOOKUP(J3103,{0,1950001,3300001,6950001,9000001,18000001,40000001},{0,97500,427500,636000,1536000,2796000,4796000}))*1.021,-2))</f>
        <v/>
      </c>
      <c r="N3103" s="21">
        <f>IF(K3103&lt;=0,0,ROUNDDOWN((K3103*LOOKUP(K3103,{0,1950001,3300001,6950001,9000001,18000001,40000001},{0.05,0.1,0.2,0.23,0.33,0.4,0.45})-LOOKUP(K3103,{0,1950001,3300001,6950001,9000001,18000001,40000001},{0,97500,427500,636000,1536000,2796000,4796000}))*1.021,-2))</f>
        <v/>
      </c>
      <c r="O3103" s="21">
        <f>IF(L3103&lt;=0,0,ROUNDDOWN((L3103*LOOKUP(L3103,{0,1950001,3300001,6950001,9000001,18000001,40000001},{0.05,0.1,0.2,0.23,0.33,0.4,0.45})-LOOKUP(L3103,{0,1950001,3300001,6950001,9000001,18000001,40000001},{0,97500,427500,636000,1536000,2796000,4796000}))*1.021,-2))</f>
        <v/>
      </c>
      <c r="P3103" s="21">
        <f>MAX(0,ROUNDDOWN(F3103-E3103-430000,-3))</f>
        <v/>
      </c>
      <c r="Q3103" s="21">
        <f>MAX(0,ROUNDDOWN(F3103-E3103-430000-H3103,-3))</f>
        <v/>
      </c>
      <c r="R3103" s="21">
        <f>IF(F3103&lt;=450000,0,MAX(0,P3103*0.06-MIN(50000,P3103)*0.03))</f>
        <v/>
      </c>
      <c r="S3103" s="21">
        <f>IF(F3103&lt;=450000,0,MAX(0,P3103*0.04-MIN(50000,P3103)*0.02))</f>
        <v/>
      </c>
      <c r="T3103" s="21">
        <f>IF(F3103&lt;=450000,0,MAX(0,Q3103*0.06-MIN(50000,Q3103)*0.03))</f>
        <v/>
      </c>
      <c r="U3103" s="21">
        <f>IF(F3103&lt;=450000,0,MAX(0,Q3103*0.04-MIN(50000,Q3103)*0.02))</f>
        <v/>
      </c>
      <c r="V3103" s="21">
        <f>50000+MAX(0,G3103-480000)</f>
        <v/>
      </c>
      <c r="W3103" s="21">
        <f>P3103-V3103</f>
        <v/>
      </c>
      <c r="X3103" s="21">
        <f>Q3103-V3103</f>
        <v/>
      </c>
      <c r="Y3103" s="22">
        <f>IF(W3103&lt;0,0.9,LOOKUP(W3103,{0,1950001,3300001,6950001,9000001,18000001,40000001},{0.84895,0.7979,0.6958,0.66517,0.56307,0.4916,0.44055}))</f>
        <v/>
      </c>
      <c r="Z3103" s="22">
        <f>IF(X3103&lt;0,0.9,LOOKUP(X3103,{0,1950001,3300001,6950001,9000001,18000001,40000001},{0.84895,0.7979,0.6958,0.66517,0.56307,0.4916,0.44055}))</f>
        <v/>
      </c>
      <c r="AA3103" s="22">
        <f>IF(W3103&lt;0,0,CHOOSE(MATCH(W3103,{0,1950001,3300001,6950001,9000001},1),5.105/84.895,10.21/79.79,20.42/69.58,23.483/66.517,33.693/56.307))</f>
        <v/>
      </c>
      <c r="AB3103" s="21">
        <f>IF(C3103&lt;=2000,0,(MIN(C3103,ROUNDDOWN(F3103*0.3,0))-2000)*0.1)</f>
        <v/>
      </c>
      <c r="AC3103" s="21">
        <f>IF(C3103&lt;=2000,0,MIN((C3103-2000)*Y3103,(R3103+S3103)*0.2))</f>
        <v/>
      </c>
      <c r="AD3103" s="21">
        <f>IF(C3103&lt;=2000,0,MIN((C3103-2000)*Z3103,(T3103+U3103)*0.2))</f>
        <v/>
      </c>
      <c r="AE3103" s="21">
        <f>AC3103*AA3103</f>
        <v/>
      </c>
      <c r="AF3103" s="21">
        <f>ROUNDDOWN(R3103,-2)+ROUNDDOWN(S3103,-2)</f>
        <v/>
      </c>
      <c r="AG3103" s="21">
        <f>ROUNDDOWN(MAX(0,R3103-(AB3103+AC3103+AE3103)*0.6),-2)+ROUNDDOWN(MAX(0,S3103-(AB3103+AC3103+AE3103)*0.4),-2)</f>
        <v/>
      </c>
      <c r="AH3103" s="21">
        <f>ROUNDDOWN(MAX(0,T3103-(AB3103+AD3103)*0.6),-2)+ROUNDDOWN(MAX(0,U3103-(AB3103+AD3103)*0.4),-2)</f>
        <v/>
      </c>
      <c r="AI3103" s="21">
        <f>ROUNDDOWN(T3103,-2)+ROUNDDOWN(U3103,-2)</f>
        <v/>
      </c>
      <c r="AJ3103" s="21">
        <f>M3103+AF3103</f>
        <v/>
      </c>
      <c r="AK3103" s="21">
        <f>M3103+AG3103</f>
        <v/>
      </c>
      <c r="AL3103" s="21">
        <f>N3103+AH3103</f>
        <v/>
      </c>
      <c r="AM3103" s="21">
        <f>O3103+AI3103</f>
        <v/>
      </c>
      <c r="AN3103" s="21">
        <f>N3103+AI3103</f>
        <v/>
      </c>
      <c r="AO3103" s="21">
        <f>ROUNDDOWN((R3103+S3103)*0.2/Y3103+2000,0)</f>
        <v/>
      </c>
      <c r="AP3103" s="21">
        <f>ROUNDDOWN((T3103+U3103)*0.2/Z3103+2000,0)</f>
        <v/>
      </c>
      <c r="AQ3103" s="21">
        <f>AL3103-AK3103</f>
        <v/>
      </c>
      <c r="AR3103" s="21">
        <f>AM3103-AK3103</f>
        <v/>
      </c>
      <c r="AS3103" s="21">
        <f>AM3103-AL3103</f>
        <v/>
      </c>
      <c r="AT3103" s="21">
        <f>AK3103+C3103-AJ3103</f>
        <v/>
      </c>
      <c r="AU3103" s="21">
        <f>AL3103+C3103-AM3103</f>
        <v/>
      </c>
      <c r="AV3103" s="21">
        <f>AN3103+C3103-AM3103</f>
        <v/>
      </c>
    </row>
    <row r="3104">
      <c r="A3104" t="inlineStr">
        <is>
          <t>1万円刻み</t>
        </is>
      </c>
      <c r="B3104" s="21">
        <f>'5_1万円刻み'!$A$1341</f>
        <v/>
      </c>
      <c r="C3104" s="21">
        <f>AO3104</f>
        <v/>
      </c>
      <c r="D3104" s="21" t="n">
        <v>0</v>
      </c>
      <c r="E3104" s="21">
        <f>ROUND(MIN(B3104/12,650000)*12*0.0915+MIN(B3104/12,1390000)*12*(0.0504+0)+B3104*0.005,0)</f>
        <v/>
      </c>
      <c r="F3104" s="21">
        <f>IF(B3104&lt;741000,0,IF(B3104&lt;2191000,B3104-740000,IF(B3104&lt;2193000,1451000,IF(B3104&lt;2196000,1453000,IF(B3104&lt;2200000,1456000,IF(B3104&lt;3600000,ROUND(ROUNDDOWN(B3104/4,-3)*2.8,0)-80000,IF(B3104&lt;6600000,ROUND(ROUNDDOWN(B3104/4,-3)*3.2,0)-440000,IF(B3104&lt;8500000,ROUNDDOWN(B3104*0.9,0)-1100000,B3104-1950000))))))))</f>
        <v/>
      </c>
      <c r="G3104" s="21">
        <f>IF(F3104&gt;23500000,NA(),IF(F3104&lt;=4890000,1040000,IF(F3104&lt;=6550000,670000,620000)))</f>
        <v/>
      </c>
      <c r="H3104" s="21">
        <f>IF(D3104&lt;=0,0,MAX(0,MIN(2000000,D3104-MIN(100000,ROUNDDOWN(F3104*0.05,0)))))</f>
        <v/>
      </c>
      <c r="I3104" s="21">
        <f>IF(C3104&lt;=2000,0,MIN(C3104,ROUNDDOWN(F3104*0.4,0))-2000)</f>
        <v/>
      </c>
      <c r="J3104" s="21">
        <f>MAX(0,ROUNDDOWN(F3104-E3104-G3104,-3))</f>
        <v/>
      </c>
      <c r="K3104" s="21">
        <f>MAX(0,ROUNDDOWN(F3104-E3104-G3104-H3104-I3104,-3))</f>
        <v/>
      </c>
      <c r="L3104" s="21">
        <f>MAX(0,ROUNDDOWN(F3104-E3104-G3104-H3104,-3))</f>
        <v/>
      </c>
      <c r="M3104" s="21">
        <f>IF(J3104&lt;=0,0,ROUNDDOWN((J3104*LOOKUP(J3104,{0,1950001,3300001,6950001,9000001,18000001,40000001},{0.05,0.1,0.2,0.23,0.33,0.4,0.45})-LOOKUP(J3104,{0,1950001,3300001,6950001,9000001,18000001,40000001},{0,97500,427500,636000,1536000,2796000,4796000}))*1.021,-2))</f>
        <v/>
      </c>
      <c r="N3104" s="21">
        <f>IF(K3104&lt;=0,0,ROUNDDOWN((K3104*LOOKUP(K3104,{0,1950001,3300001,6950001,9000001,18000001,40000001},{0.05,0.1,0.2,0.23,0.33,0.4,0.45})-LOOKUP(K3104,{0,1950001,3300001,6950001,9000001,18000001,40000001},{0,97500,427500,636000,1536000,2796000,4796000}))*1.021,-2))</f>
        <v/>
      </c>
      <c r="O3104" s="21">
        <f>IF(L3104&lt;=0,0,ROUNDDOWN((L3104*LOOKUP(L3104,{0,1950001,3300001,6950001,9000001,18000001,40000001},{0.05,0.1,0.2,0.23,0.33,0.4,0.45})-LOOKUP(L3104,{0,1950001,3300001,6950001,9000001,18000001,40000001},{0,97500,427500,636000,1536000,2796000,4796000}))*1.021,-2))</f>
        <v/>
      </c>
      <c r="P3104" s="21">
        <f>MAX(0,ROUNDDOWN(F3104-E3104-430000,-3))</f>
        <v/>
      </c>
      <c r="Q3104" s="21">
        <f>MAX(0,ROUNDDOWN(F3104-E3104-430000-H3104,-3))</f>
        <v/>
      </c>
      <c r="R3104" s="21">
        <f>IF(F3104&lt;=450000,0,MAX(0,P3104*0.06-MIN(50000,P3104)*0.03))</f>
        <v/>
      </c>
      <c r="S3104" s="21">
        <f>IF(F3104&lt;=450000,0,MAX(0,P3104*0.04-MIN(50000,P3104)*0.02))</f>
        <v/>
      </c>
      <c r="T3104" s="21">
        <f>IF(F3104&lt;=450000,0,MAX(0,Q3104*0.06-MIN(50000,Q3104)*0.03))</f>
        <v/>
      </c>
      <c r="U3104" s="21">
        <f>IF(F3104&lt;=450000,0,MAX(0,Q3104*0.04-MIN(50000,Q3104)*0.02))</f>
        <v/>
      </c>
      <c r="V3104" s="21">
        <f>50000+MAX(0,G3104-480000)</f>
        <v/>
      </c>
      <c r="W3104" s="21">
        <f>P3104-V3104</f>
        <v/>
      </c>
      <c r="X3104" s="21">
        <f>Q3104-V3104</f>
        <v/>
      </c>
      <c r="Y3104" s="22">
        <f>IF(W3104&lt;0,0.9,LOOKUP(W3104,{0,1950001,3300001,6950001,9000001,18000001,40000001},{0.84895,0.7979,0.6958,0.66517,0.56307,0.4916,0.44055}))</f>
        <v/>
      </c>
      <c r="Z3104" s="22">
        <f>IF(X3104&lt;0,0.9,LOOKUP(X3104,{0,1950001,3300001,6950001,9000001,18000001,40000001},{0.84895,0.7979,0.6958,0.66517,0.56307,0.4916,0.44055}))</f>
        <v/>
      </c>
      <c r="AA3104" s="22">
        <f>IF(W3104&lt;0,0,CHOOSE(MATCH(W3104,{0,1950001,3300001,6950001,9000001},1),5.105/84.895,10.21/79.79,20.42/69.58,23.483/66.517,33.693/56.307))</f>
        <v/>
      </c>
      <c r="AB3104" s="21">
        <f>IF(C3104&lt;=2000,0,(MIN(C3104,ROUNDDOWN(F3104*0.3,0))-2000)*0.1)</f>
        <v/>
      </c>
      <c r="AC3104" s="21">
        <f>IF(C3104&lt;=2000,0,MIN((C3104-2000)*Y3104,(R3104+S3104)*0.2))</f>
        <v/>
      </c>
      <c r="AD3104" s="21">
        <f>IF(C3104&lt;=2000,0,MIN((C3104-2000)*Z3104,(T3104+U3104)*0.2))</f>
        <v/>
      </c>
      <c r="AE3104" s="21">
        <f>AC3104*AA3104</f>
        <v/>
      </c>
      <c r="AF3104" s="21">
        <f>ROUNDDOWN(R3104,-2)+ROUNDDOWN(S3104,-2)</f>
        <v/>
      </c>
      <c r="AG3104" s="21">
        <f>ROUNDDOWN(MAX(0,R3104-(AB3104+AC3104+AE3104)*0.6),-2)+ROUNDDOWN(MAX(0,S3104-(AB3104+AC3104+AE3104)*0.4),-2)</f>
        <v/>
      </c>
      <c r="AH3104" s="21">
        <f>ROUNDDOWN(MAX(0,T3104-(AB3104+AD3104)*0.6),-2)+ROUNDDOWN(MAX(0,U3104-(AB3104+AD3104)*0.4),-2)</f>
        <v/>
      </c>
      <c r="AI3104" s="21">
        <f>ROUNDDOWN(T3104,-2)+ROUNDDOWN(U3104,-2)</f>
        <v/>
      </c>
      <c r="AJ3104" s="21">
        <f>M3104+AF3104</f>
        <v/>
      </c>
      <c r="AK3104" s="21">
        <f>M3104+AG3104</f>
        <v/>
      </c>
      <c r="AL3104" s="21">
        <f>N3104+AH3104</f>
        <v/>
      </c>
      <c r="AM3104" s="21">
        <f>O3104+AI3104</f>
        <v/>
      </c>
      <c r="AN3104" s="21">
        <f>N3104+AI3104</f>
        <v/>
      </c>
      <c r="AO3104" s="21">
        <f>ROUNDDOWN((R3104+S3104)*0.2/Y3104+2000,0)</f>
        <v/>
      </c>
      <c r="AP3104" s="21">
        <f>ROUNDDOWN((T3104+U3104)*0.2/Z3104+2000,0)</f>
        <v/>
      </c>
      <c r="AQ3104" s="21">
        <f>AL3104-AK3104</f>
        <v/>
      </c>
      <c r="AR3104" s="21">
        <f>AM3104-AK3104</f>
        <v/>
      </c>
      <c r="AS3104" s="21">
        <f>AM3104-AL3104</f>
        <v/>
      </c>
      <c r="AT3104" s="21">
        <f>AK3104+C3104-AJ3104</f>
        <v/>
      </c>
      <c r="AU3104" s="21">
        <f>AL3104+C3104-AM3104</f>
        <v/>
      </c>
      <c r="AV3104" s="21">
        <f>AN3104+C3104-AM3104</f>
        <v/>
      </c>
    </row>
    <row r="3105">
      <c r="A3105" t="inlineStr">
        <is>
          <t>1万円刻み</t>
        </is>
      </c>
      <c r="B3105" s="21">
        <f>'5_1万円刻み'!$A$1342</f>
        <v/>
      </c>
      <c r="C3105" s="21">
        <f>AO3105</f>
        <v/>
      </c>
      <c r="D3105" s="21" t="n">
        <v>0</v>
      </c>
      <c r="E3105" s="21">
        <f>ROUND(MIN(B3105/12,650000)*12*0.0915+MIN(B3105/12,1390000)*12*(0.0504+0)+B3105*0.005,0)</f>
        <v/>
      </c>
      <c r="F3105" s="21">
        <f>IF(B3105&lt;741000,0,IF(B3105&lt;2191000,B3105-740000,IF(B3105&lt;2193000,1451000,IF(B3105&lt;2196000,1453000,IF(B3105&lt;2200000,1456000,IF(B3105&lt;3600000,ROUND(ROUNDDOWN(B3105/4,-3)*2.8,0)-80000,IF(B3105&lt;6600000,ROUND(ROUNDDOWN(B3105/4,-3)*3.2,0)-440000,IF(B3105&lt;8500000,ROUNDDOWN(B3105*0.9,0)-1100000,B3105-1950000))))))))</f>
        <v/>
      </c>
      <c r="G3105" s="21">
        <f>IF(F3105&gt;23500000,NA(),IF(F3105&lt;=4890000,1040000,IF(F3105&lt;=6550000,670000,620000)))</f>
        <v/>
      </c>
      <c r="H3105" s="21">
        <f>IF(D3105&lt;=0,0,MAX(0,MIN(2000000,D3105-MIN(100000,ROUNDDOWN(F3105*0.05,0)))))</f>
        <v/>
      </c>
      <c r="I3105" s="21">
        <f>IF(C3105&lt;=2000,0,MIN(C3105,ROUNDDOWN(F3105*0.4,0))-2000)</f>
        <v/>
      </c>
      <c r="J3105" s="21">
        <f>MAX(0,ROUNDDOWN(F3105-E3105-G3105,-3))</f>
        <v/>
      </c>
      <c r="K3105" s="21">
        <f>MAX(0,ROUNDDOWN(F3105-E3105-G3105-H3105-I3105,-3))</f>
        <v/>
      </c>
      <c r="L3105" s="21">
        <f>MAX(0,ROUNDDOWN(F3105-E3105-G3105-H3105,-3))</f>
        <v/>
      </c>
      <c r="M3105" s="21">
        <f>IF(J3105&lt;=0,0,ROUNDDOWN((J3105*LOOKUP(J3105,{0,1950001,3300001,6950001,9000001,18000001,40000001},{0.05,0.1,0.2,0.23,0.33,0.4,0.45})-LOOKUP(J3105,{0,1950001,3300001,6950001,9000001,18000001,40000001},{0,97500,427500,636000,1536000,2796000,4796000}))*1.021,-2))</f>
        <v/>
      </c>
      <c r="N3105" s="21">
        <f>IF(K3105&lt;=0,0,ROUNDDOWN((K3105*LOOKUP(K3105,{0,1950001,3300001,6950001,9000001,18000001,40000001},{0.05,0.1,0.2,0.23,0.33,0.4,0.45})-LOOKUP(K3105,{0,1950001,3300001,6950001,9000001,18000001,40000001},{0,97500,427500,636000,1536000,2796000,4796000}))*1.021,-2))</f>
        <v/>
      </c>
      <c r="O3105" s="21">
        <f>IF(L3105&lt;=0,0,ROUNDDOWN((L3105*LOOKUP(L3105,{0,1950001,3300001,6950001,9000001,18000001,40000001},{0.05,0.1,0.2,0.23,0.33,0.4,0.45})-LOOKUP(L3105,{0,1950001,3300001,6950001,9000001,18000001,40000001},{0,97500,427500,636000,1536000,2796000,4796000}))*1.021,-2))</f>
        <v/>
      </c>
      <c r="P3105" s="21">
        <f>MAX(0,ROUNDDOWN(F3105-E3105-430000,-3))</f>
        <v/>
      </c>
      <c r="Q3105" s="21">
        <f>MAX(0,ROUNDDOWN(F3105-E3105-430000-H3105,-3))</f>
        <v/>
      </c>
      <c r="R3105" s="21">
        <f>IF(F3105&lt;=450000,0,MAX(0,P3105*0.06-MIN(50000,P3105)*0.03))</f>
        <v/>
      </c>
      <c r="S3105" s="21">
        <f>IF(F3105&lt;=450000,0,MAX(0,P3105*0.04-MIN(50000,P3105)*0.02))</f>
        <v/>
      </c>
      <c r="T3105" s="21">
        <f>IF(F3105&lt;=450000,0,MAX(0,Q3105*0.06-MIN(50000,Q3105)*0.03))</f>
        <v/>
      </c>
      <c r="U3105" s="21">
        <f>IF(F3105&lt;=450000,0,MAX(0,Q3105*0.04-MIN(50000,Q3105)*0.02))</f>
        <v/>
      </c>
      <c r="V3105" s="21">
        <f>50000+MAX(0,G3105-480000)</f>
        <v/>
      </c>
      <c r="W3105" s="21">
        <f>P3105-V3105</f>
        <v/>
      </c>
      <c r="X3105" s="21">
        <f>Q3105-V3105</f>
        <v/>
      </c>
      <c r="Y3105" s="22">
        <f>IF(W3105&lt;0,0.9,LOOKUP(W3105,{0,1950001,3300001,6950001,9000001,18000001,40000001},{0.84895,0.7979,0.6958,0.66517,0.56307,0.4916,0.44055}))</f>
        <v/>
      </c>
      <c r="Z3105" s="22">
        <f>IF(X3105&lt;0,0.9,LOOKUP(X3105,{0,1950001,3300001,6950001,9000001,18000001,40000001},{0.84895,0.7979,0.6958,0.66517,0.56307,0.4916,0.44055}))</f>
        <v/>
      </c>
      <c r="AA3105" s="22">
        <f>IF(W3105&lt;0,0,CHOOSE(MATCH(W3105,{0,1950001,3300001,6950001,9000001},1),5.105/84.895,10.21/79.79,20.42/69.58,23.483/66.517,33.693/56.307))</f>
        <v/>
      </c>
      <c r="AB3105" s="21">
        <f>IF(C3105&lt;=2000,0,(MIN(C3105,ROUNDDOWN(F3105*0.3,0))-2000)*0.1)</f>
        <v/>
      </c>
      <c r="AC3105" s="21">
        <f>IF(C3105&lt;=2000,0,MIN((C3105-2000)*Y3105,(R3105+S3105)*0.2))</f>
        <v/>
      </c>
      <c r="AD3105" s="21">
        <f>IF(C3105&lt;=2000,0,MIN((C3105-2000)*Z3105,(T3105+U3105)*0.2))</f>
        <v/>
      </c>
      <c r="AE3105" s="21">
        <f>AC3105*AA3105</f>
        <v/>
      </c>
      <c r="AF3105" s="21">
        <f>ROUNDDOWN(R3105,-2)+ROUNDDOWN(S3105,-2)</f>
        <v/>
      </c>
      <c r="AG3105" s="21">
        <f>ROUNDDOWN(MAX(0,R3105-(AB3105+AC3105+AE3105)*0.6),-2)+ROUNDDOWN(MAX(0,S3105-(AB3105+AC3105+AE3105)*0.4),-2)</f>
        <v/>
      </c>
      <c r="AH3105" s="21">
        <f>ROUNDDOWN(MAX(0,T3105-(AB3105+AD3105)*0.6),-2)+ROUNDDOWN(MAX(0,U3105-(AB3105+AD3105)*0.4),-2)</f>
        <v/>
      </c>
      <c r="AI3105" s="21">
        <f>ROUNDDOWN(T3105,-2)+ROUNDDOWN(U3105,-2)</f>
        <v/>
      </c>
      <c r="AJ3105" s="21">
        <f>M3105+AF3105</f>
        <v/>
      </c>
      <c r="AK3105" s="21">
        <f>M3105+AG3105</f>
        <v/>
      </c>
      <c r="AL3105" s="21">
        <f>N3105+AH3105</f>
        <v/>
      </c>
      <c r="AM3105" s="21">
        <f>O3105+AI3105</f>
        <v/>
      </c>
      <c r="AN3105" s="21">
        <f>N3105+AI3105</f>
        <v/>
      </c>
      <c r="AO3105" s="21">
        <f>ROUNDDOWN((R3105+S3105)*0.2/Y3105+2000,0)</f>
        <v/>
      </c>
      <c r="AP3105" s="21">
        <f>ROUNDDOWN((T3105+U3105)*0.2/Z3105+2000,0)</f>
        <v/>
      </c>
      <c r="AQ3105" s="21">
        <f>AL3105-AK3105</f>
        <v/>
      </c>
      <c r="AR3105" s="21">
        <f>AM3105-AK3105</f>
        <v/>
      </c>
      <c r="AS3105" s="21">
        <f>AM3105-AL3105</f>
        <v/>
      </c>
      <c r="AT3105" s="21">
        <f>AK3105+C3105-AJ3105</f>
        <v/>
      </c>
      <c r="AU3105" s="21">
        <f>AL3105+C3105-AM3105</f>
        <v/>
      </c>
      <c r="AV3105" s="21">
        <f>AN3105+C3105-AM3105</f>
        <v/>
      </c>
    </row>
    <row r="3106">
      <c r="A3106" t="inlineStr">
        <is>
          <t>1万円刻み</t>
        </is>
      </c>
      <c r="B3106" s="21">
        <f>'5_1万円刻み'!$A$1343</f>
        <v/>
      </c>
      <c r="C3106" s="21">
        <f>AO3106</f>
        <v/>
      </c>
      <c r="D3106" s="21" t="n">
        <v>0</v>
      </c>
      <c r="E3106" s="21">
        <f>ROUND(MIN(B3106/12,650000)*12*0.0915+MIN(B3106/12,1390000)*12*(0.0504+0)+B3106*0.005,0)</f>
        <v/>
      </c>
      <c r="F3106" s="21">
        <f>IF(B3106&lt;741000,0,IF(B3106&lt;2191000,B3106-740000,IF(B3106&lt;2193000,1451000,IF(B3106&lt;2196000,1453000,IF(B3106&lt;2200000,1456000,IF(B3106&lt;3600000,ROUND(ROUNDDOWN(B3106/4,-3)*2.8,0)-80000,IF(B3106&lt;6600000,ROUND(ROUNDDOWN(B3106/4,-3)*3.2,0)-440000,IF(B3106&lt;8500000,ROUNDDOWN(B3106*0.9,0)-1100000,B3106-1950000))))))))</f>
        <v/>
      </c>
      <c r="G3106" s="21">
        <f>IF(F3106&gt;23500000,NA(),IF(F3106&lt;=4890000,1040000,IF(F3106&lt;=6550000,670000,620000)))</f>
        <v/>
      </c>
      <c r="H3106" s="21">
        <f>IF(D3106&lt;=0,0,MAX(0,MIN(2000000,D3106-MIN(100000,ROUNDDOWN(F3106*0.05,0)))))</f>
        <v/>
      </c>
      <c r="I3106" s="21">
        <f>IF(C3106&lt;=2000,0,MIN(C3106,ROUNDDOWN(F3106*0.4,0))-2000)</f>
        <v/>
      </c>
      <c r="J3106" s="21">
        <f>MAX(0,ROUNDDOWN(F3106-E3106-G3106,-3))</f>
        <v/>
      </c>
      <c r="K3106" s="21">
        <f>MAX(0,ROUNDDOWN(F3106-E3106-G3106-H3106-I3106,-3))</f>
        <v/>
      </c>
      <c r="L3106" s="21">
        <f>MAX(0,ROUNDDOWN(F3106-E3106-G3106-H3106,-3))</f>
        <v/>
      </c>
      <c r="M3106" s="21">
        <f>IF(J3106&lt;=0,0,ROUNDDOWN((J3106*LOOKUP(J3106,{0,1950001,3300001,6950001,9000001,18000001,40000001},{0.05,0.1,0.2,0.23,0.33,0.4,0.45})-LOOKUP(J3106,{0,1950001,3300001,6950001,9000001,18000001,40000001},{0,97500,427500,636000,1536000,2796000,4796000}))*1.021,-2))</f>
        <v/>
      </c>
      <c r="N3106" s="21">
        <f>IF(K3106&lt;=0,0,ROUNDDOWN((K3106*LOOKUP(K3106,{0,1950001,3300001,6950001,9000001,18000001,40000001},{0.05,0.1,0.2,0.23,0.33,0.4,0.45})-LOOKUP(K3106,{0,1950001,3300001,6950001,9000001,18000001,40000001},{0,97500,427500,636000,1536000,2796000,4796000}))*1.021,-2))</f>
        <v/>
      </c>
      <c r="O3106" s="21">
        <f>IF(L3106&lt;=0,0,ROUNDDOWN((L3106*LOOKUP(L3106,{0,1950001,3300001,6950001,9000001,18000001,40000001},{0.05,0.1,0.2,0.23,0.33,0.4,0.45})-LOOKUP(L3106,{0,1950001,3300001,6950001,9000001,18000001,40000001},{0,97500,427500,636000,1536000,2796000,4796000}))*1.021,-2))</f>
        <v/>
      </c>
      <c r="P3106" s="21">
        <f>MAX(0,ROUNDDOWN(F3106-E3106-430000,-3))</f>
        <v/>
      </c>
      <c r="Q3106" s="21">
        <f>MAX(0,ROUNDDOWN(F3106-E3106-430000-H3106,-3))</f>
        <v/>
      </c>
      <c r="R3106" s="21">
        <f>IF(F3106&lt;=450000,0,MAX(0,P3106*0.06-MIN(50000,P3106)*0.03))</f>
        <v/>
      </c>
      <c r="S3106" s="21">
        <f>IF(F3106&lt;=450000,0,MAX(0,P3106*0.04-MIN(50000,P3106)*0.02))</f>
        <v/>
      </c>
      <c r="T3106" s="21">
        <f>IF(F3106&lt;=450000,0,MAX(0,Q3106*0.06-MIN(50000,Q3106)*0.03))</f>
        <v/>
      </c>
      <c r="U3106" s="21">
        <f>IF(F3106&lt;=450000,0,MAX(0,Q3106*0.04-MIN(50000,Q3106)*0.02))</f>
        <v/>
      </c>
      <c r="V3106" s="21">
        <f>50000+MAX(0,G3106-480000)</f>
        <v/>
      </c>
      <c r="W3106" s="21">
        <f>P3106-V3106</f>
        <v/>
      </c>
      <c r="X3106" s="21">
        <f>Q3106-V3106</f>
        <v/>
      </c>
      <c r="Y3106" s="22">
        <f>IF(W3106&lt;0,0.9,LOOKUP(W3106,{0,1950001,3300001,6950001,9000001,18000001,40000001},{0.84895,0.7979,0.6958,0.66517,0.56307,0.4916,0.44055}))</f>
        <v/>
      </c>
      <c r="Z3106" s="22">
        <f>IF(X3106&lt;0,0.9,LOOKUP(X3106,{0,1950001,3300001,6950001,9000001,18000001,40000001},{0.84895,0.7979,0.6958,0.66517,0.56307,0.4916,0.44055}))</f>
        <v/>
      </c>
      <c r="AA3106" s="22">
        <f>IF(W3106&lt;0,0,CHOOSE(MATCH(W3106,{0,1950001,3300001,6950001,9000001},1),5.105/84.895,10.21/79.79,20.42/69.58,23.483/66.517,33.693/56.307))</f>
        <v/>
      </c>
      <c r="AB3106" s="21">
        <f>IF(C3106&lt;=2000,0,(MIN(C3106,ROUNDDOWN(F3106*0.3,0))-2000)*0.1)</f>
        <v/>
      </c>
      <c r="AC3106" s="21">
        <f>IF(C3106&lt;=2000,0,MIN((C3106-2000)*Y3106,(R3106+S3106)*0.2))</f>
        <v/>
      </c>
      <c r="AD3106" s="21">
        <f>IF(C3106&lt;=2000,0,MIN((C3106-2000)*Z3106,(T3106+U3106)*0.2))</f>
        <v/>
      </c>
      <c r="AE3106" s="21">
        <f>AC3106*AA3106</f>
        <v/>
      </c>
      <c r="AF3106" s="21">
        <f>ROUNDDOWN(R3106,-2)+ROUNDDOWN(S3106,-2)</f>
        <v/>
      </c>
      <c r="AG3106" s="21">
        <f>ROUNDDOWN(MAX(0,R3106-(AB3106+AC3106+AE3106)*0.6),-2)+ROUNDDOWN(MAX(0,S3106-(AB3106+AC3106+AE3106)*0.4),-2)</f>
        <v/>
      </c>
      <c r="AH3106" s="21">
        <f>ROUNDDOWN(MAX(0,T3106-(AB3106+AD3106)*0.6),-2)+ROUNDDOWN(MAX(0,U3106-(AB3106+AD3106)*0.4),-2)</f>
        <v/>
      </c>
      <c r="AI3106" s="21">
        <f>ROUNDDOWN(T3106,-2)+ROUNDDOWN(U3106,-2)</f>
        <v/>
      </c>
      <c r="AJ3106" s="21">
        <f>M3106+AF3106</f>
        <v/>
      </c>
      <c r="AK3106" s="21">
        <f>M3106+AG3106</f>
        <v/>
      </c>
      <c r="AL3106" s="21">
        <f>N3106+AH3106</f>
        <v/>
      </c>
      <c r="AM3106" s="21">
        <f>O3106+AI3106</f>
        <v/>
      </c>
      <c r="AN3106" s="21">
        <f>N3106+AI3106</f>
        <v/>
      </c>
      <c r="AO3106" s="21">
        <f>ROUNDDOWN((R3106+S3106)*0.2/Y3106+2000,0)</f>
        <v/>
      </c>
      <c r="AP3106" s="21">
        <f>ROUNDDOWN((T3106+U3106)*0.2/Z3106+2000,0)</f>
        <v/>
      </c>
      <c r="AQ3106" s="21">
        <f>AL3106-AK3106</f>
        <v/>
      </c>
      <c r="AR3106" s="21">
        <f>AM3106-AK3106</f>
        <v/>
      </c>
      <c r="AS3106" s="21">
        <f>AM3106-AL3106</f>
        <v/>
      </c>
      <c r="AT3106" s="21">
        <f>AK3106+C3106-AJ3106</f>
        <v/>
      </c>
      <c r="AU3106" s="21">
        <f>AL3106+C3106-AM3106</f>
        <v/>
      </c>
      <c r="AV3106" s="21">
        <f>AN3106+C3106-AM3106</f>
        <v/>
      </c>
    </row>
    <row r="3107">
      <c r="A3107" t="inlineStr">
        <is>
          <t>1万円刻み</t>
        </is>
      </c>
      <c r="B3107" s="21">
        <f>'5_1万円刻み'!$A$1344</f>
        <v/>
      </c>
      <c r="C3107" s="21">
        <f>AO3107</f>
        <v/>
      </c>
      <c r="D3107" s="21" t="n">
        <v>0</v>
      </c>
      <c r="E3107" s="21">
        <f>ROUND(MIN(B3107/12,650000)*12*0.0915+MIN(B3107/12,1390000)*12*(0.0504+0)+B3107*0.005,0)</f>
        <v/>
      </c>
      <c r="F3107" s="21">
        <f>IF(B3107&lt;741000,0,IF(B3107&lt;2191000,B3107-740000,IF(B3107&lt;2193000,1451000,IF(B3107&lt;2196000,1453000,IF(B3107&lt;2200000,1456000,IF(B3107&lt;3600000,ROUND(ROUNDDOWN(B3107/4,-3)*2.8,0)-80000,IF(B3107&lt;6600000,ROUND(ROUNDDOWN(B3107/4,-3)*3.2,0)-440000,IF(B3107&lt;8500000,ROUNDDOWN(B3107*0.9,0)-1100000,B3107-1950000))))))))</f>
        <v/>
      </c>
      <c r="G3107" s="21">
        <f>IF(F3107&gt;23500000,NA(),IF(F3107&lt;=4890000,1040000,IF(F3107&lt;=6550000,670000,620000)))</f>
        <v/>
      </c>
      <c r="H3107" s="21">
        <f>IF(D3107&lt;=0,0,MAX(0,MIN(2000000,D3107-MIN(100000,ROUNDDOWN(F3107*0.05,0)))))</f>
        <v/>
      </c>
      <c r="I3107" s="21">
        <f>IF(C3107&lt;=2000,0,MIN(C3107,ROUNDDOWN(F3107*0.4,0))-2000)</f>
        <v/>
      </c>
      <c r="J3107" s="21">
        <f>MAX(0,ROUNDDOWN(F3107-E3107-G3107,-3))</f>
        <v/>
      </c>
      <c r="K3107" s="21">
        <f>MAX(0,ROUNDDOWN(F3107-E3107-G3107-H3107-I3107,-3))</f>
        <v/>
      </c>
      <c r="L3107" s="21">
        <f>MAX(0,ROUNDDOWN(F3107-E3107-G3107-H3107,-3))</f>
        <v/>
      </c>
      <c r="M3107" s="21">
        <f>IF(J3107&lt;=0,0,ROUNDDOWN((J3107*LOOKUP(J3107,{0,1950001,3300001,6950001,9000001,18000001,40000001},{0.05,0.1,0.2,0.23,0.33,0.4,0.45})-LOOKUP(J3107,{0,1950001,3300001,6950001,9000001,18000001,40000001},{0,97500,427500,636000,1536000,2796000,4796000}))*1.021,-2))</f>
        <v/>
      </c>
      <c r="N3107" s="21">
        <f>IF(K3107&lt;=0,0,ROUNDDOWN((K3107*LOOKUP(K3107,{0,1950001,3300001,6950001,9000001,18000001,40000001},{0.05,0.1,0.2,0.23,0.33,0.4,0.45})-LOOKUP(K3107,{0,1950001,3300001,6950001,9000001,18000001,40000001},{0,97500,427500,636000,1536000,2796000,4796000}))*1.021,-2))</f>
        <v/>
      </c>
      <c r="O3107" s="21">
        <f>IF(L3107&lt;=0,0,ROUNDDOWN((L3107*LOOKUP(L3107,{0,1950001,3300001,6950001,9000001,18000001,40000001},{0.05,0.1,0.2,0.23,0.33,0.4,0.45})-LOOKUP(L3107,{0,1950001,3300001,6950001,9000001,18000001,40000001},{0,97500,427500,636000,1536000,2796000,4796000}))*1.021,-2))</f>
        <v/>
      </c>
      <c r="P3107" s="21">
        <f>MAX(0,ROUNDDOWN(F3107-E3107-430000,-3))</f>
        <v/>
      </c>
      <c r="Q3107" s="21">
        <f>MAX(0,ROUNDDOWN(F3107-E3107-430000-H3107,-3))</f>
        <v/>
      </c>
      <c r="R3107" s="21">
        <f>IF(F3107&lt;=450000,0,MAX(0,P3107*0.06-MIN(50000,P3107)*0.03))</f>
        <v/>
      </c>
      <c r="S3107" s="21">
        <f>IF(F3107&lt;=450000,0,MAX(0,P3107*0.04-MIN(50000,P3107)*0.02))</f>
        <v/>
      </c>
      <c r="T3107" s="21">
        <f>IF(F3107&lt;=450000,0,MAX(0,Q3107*0.06-MIN(50000,Q3107)*0.03))</f>
        <v/>
      </c>
      <c r="U3107" s="21">
        <f>IF(F3107&lt;=450000,0,MAX(0,Q3107*0.04-MIN(50000,Q3107)*0.02))</f>
        <v/>
      </c>
      <c r="V3107" s="21">
        <f>50000+MAX(0,G3107-480000)</f>
        <v/>
      </c>
      <c r="W3107" s="21">
        <f>P3107-V3107</f>
        <v/>
      </c>
      <c r="X3107" s="21">
        <f>Q3107-V3107</f>
        <v/>
      </c>
      <c r="Y3107" s="22">
        <f>IF(W3107&lt;0,0.9,LOOKUP(W3107,{0,1950001,3300001,6950001,9000001,18000001,40000001},{0.84895,0.7979,0.6958,0.66517,0.56307,0.4916,0.44055}))</f>
        <v/>
      </c>
      <c r="Z3107" s="22">
        <f>IF(X3107&lt;0,0.9,LOOKUP(X3107,{0,1950001,3300001,6950001,9000001,18000001,40000001},{0.84895,0.7979,0.6958,0.66517,0.56307,0.4916,0.44055}))</f>
        <v/>
      </c>
      <c r="AA3107" s="22">
        <f>IF(W3107&lt;0,0,CHOOSE(MATCH(W3107,{0,1950001,3300001,6950001,9000001},1),5.105/84.895,10.21/79.79,20.42/69.58,23.483/66.517,33.693/56.307))</f>
        <v/>
      </c>
      <c r="AB3107" s="21">
        <f>IF(C3107&lt;=2000,0,(MIN(C3107,ROUNDDOWN(F3107*0.3,0))-2000)*0.1)</f>
        <v/>
      </c>
      <c r="AC3107" s="21">
        <f>IF(C3107&lt;=2000,0,MIN((C3107-2000)*Y3107,(R3107+S3107)*0.2))</f>
        <v/>
      </c>
      <c r="AD3107" s="21">
        <f>IF(C3107&lt;=2000,0,MIN((C3107-2000)*Z3107,(T3107+U3107)*0.2))</f>
        <v/>
      </c>
      <c r="AE3107" s="21">
        <f>AC3107*AA3107</f>
        <v/>
      </c>
      <c r="AF3107" s="21">
        <f>ROUNDDOWN(R3107,-2)+ROUNDDOWN(S3107,-2)</f>
        <v/>
      </c>
      <c r="AG3107" s="21">
        <f>ROUNDDOWN(MAX(0,R3107-(AB3107+AC3107+AE3107)*0.6),-2)+ROUNDDOWN(MAX(0,S3107-(AB3107+AC3107+AE3107)*0.4),-2)</f>
        <v/>
      </c>
      <c r="AH3107" s="21">
        <f>ROUNDDOWN(MAX(0,T3107-(AB3107+AD3107)*0.6),-2)+ROUNDDOWN(MAX(0,U3107-(AB3107+AD3107)*0.4),-2)</f>
        <v/>
      </c>
      <c r="AI3107" s="21">
        <f>ROUNDDOWN(T3107,-2)+ROUNDDOWN(U3107,-2)</f>
        <v/>
      </c>
      <c r="AJ3107" s="21">
        <f>M3107+AF3107</f>
        <v/>
      </c>
      <c r="AK3107" s="21">
        <f>M3107+AG3107</f>
        <v/>
      </c>
      <c r="AL3107" s="21">
        <f>N3107+AH3107</f>
        <v/>
      </c>
      <c r="AM3107" s="21">
        <f>O3107+AI3107</f>
        <v/>
      </c>
      <c r="AN3107" s="21">
        <f>N3107+AI3107</f>
        <v/>
      </c>
      <c r="AO3107" s="21">
        <f>ROUNDDOWN((R3107+S3107)*0.2/Y3107+2000,0)</f>
        <v/>
      </c>
      <c r="AP3107" s="21">
        <f>ROUNDDOWN((T3107+U3107)*0.2/Z3107+2000,0)</f>
        <v/>
      </c>
      <c r="AQ3107" s="21">
        <f>AL3107-AK3107</f>
        <v/>
      </c>
      <c r="AR3107" s="21">
        <f>AM3107-AK3107</f>
        <v/>
      </c>
      <c r="AS3107" s="21">
        <f>AM3107-AL3107</f>
        <v/>
      </c>
      <c r="AT3107" s="21">
        <f>AK3107+C3107-AJ3107</f>
        <v/>
      </c>
      <c r="AU3107" s="21">
        <f>AL3107+C3107-AM3107</f>
        <v/>
      </c>
      <c r="AV3107" s="21">
        <f>AN3107+C3107-AM3107</f>
        <v/>
      </c>
    </row>
    <row r="3108">
      <c r="A3108" t="inlineStr">
        <is>
          <t>1万円刻み</t>
        </is>
      </c>
      <c r="B3108" s="21">
        <f>'5_1万円刻み'!$A$1345</f>
        <v/>
      </c>
      <c r="C3108" s="21">
        <f>AO3108</f>
        <v/>
      </c>
      <c r="D3108" s="21" t="n">
        <v>0</v>
      </c>
      <c r="E3108" s="21">
        <f>ROUND(MIN(B3108/12,650000)*12*0.0915+MIN(B3108/12,1390000)*12*(0.0504+0)+B3108*0.005,0)</f>
        <v/>
      </c>
      <c r="F3108" s="21">
        <f>IF(B3108&lt;741000,0,IF(B3108&lt;2191000,B3108-740000,IF(B3108&lt;2193000,1451000,IF(B3108&lt;2196000,1453000,IF(B3108&lt;2200000,1456000,IF(B3108&lt;3600000,ROUND(ROUNDDOWN(B3108/4,-3)*2.8,0)-80000,IF(B3108&lt;6600000,ROUND(ROUNDDOWN(B3108/4,-3)*3.2,0)-440000,IF(B3108&lt;8500000,ROUNDDOWN(B3108*0.9,0)-1100000,B3108-1950000))))))))</f>
        <v/>
      </c>
      <c r="G3108" s="21">
        <f>IF(F3108&gt;23500000,NA(),IF(F3108&lt;=4890000,1040000,IF(F3108&lt;=6550000,670000,620000)))</f>
        <v/>
      </c>
      <c r="H3108" s="21">
        <f>IF(D3108&lt;=0,0,MAX(0,MIN(2000000,D3108-MIN(100000,ROUNDDOWN(F3108*0.05,0)))))</f>
        <v/>
      </c>
      <c r="I3108" s="21">
        <f>IF(C3108&lt;=2000,0,MIN(C3108,ROUNDDOWN(F3108*0.4,0))-2000)</f>
        <v/>
      </c>
      <c r="J3108" s="21">
        <f>MAX(0,ROUNDDOWN(F3108-E3108-G3108,-3))</f>
        <v/>
      </c>
      <c r="K3108" s="21">
        <f>MAX(0,ROUNDDOWN(F3108-E3108-G3108-H3108-I3108,-3))</f>
        <v/>
      </c>
      <c r="L3108" s="21">
        <f>MAX(0,ROUNDDOWN(F3108-E3108-G3108-H3108,-3))</f>
        <v/>
      </c>
      <c r="M3108" s="21">
        <f>IF(J3108&lt;=0,0,ROUNDDOWN((J3108*LOOKUP(J3108,{0,1950001,3300001,6950001,9000001,18000001,40000001},{0.05,0.1,0.2,0.23,0.33,0.4,0.45})-LOOKUP(J3108,{0,1950001,3300001,6950001,9000001,18000001,40000001},{0,97500,427500,636000,1536000,2796000,4796000}))*1.021,-2))</f>
        <v/>
      </c>
      <c r="N3108" s="21">
        <f>IF(K3108&lt;=0,0,ROUNDDOWN((K3108*LOOKUP(K3108,{0,1950001,3300001,6950001,9000001,18000001,40000001},{0.05,0.1,0.2,0.23,0.33,0.4,0.45})-LOOKUP(K3108,{0,1950001,3300001,6950001,9000001,18000001,40000001},{0,97500,427500,636000,1536000,2796000,4796000}))*1.021,-2))</f>
        <v/>
      </c>
      <c r="O3108" s="21">
        <f>IF(L3108&lt;=0,0,ROUNDDOWN((L3108*LOOKUP(L3108,{0,1950001,3300001,6950001,9000001,18000001,40000001},{0.05,0.1,0.2,0.23,0.33,0.4,0.45})-LOOKUP(L3108,{0,1950001,3300001,6950001,9000001,18000001,40000001},{0,97500,427500,636000,1536000,2796000,4796000}))*1.021,-2))</f>
        <v/>
      </c>
      <c r="P3108" s="21">
        <f>MAX(0,ROUNDDOWN(F3108-E3108-430000,-3))</f>
        <v/>
      </c>
      <c r="Q3108" s="21">
        <f>MAX(0,ROUNDDOWN(F3108-E3108-430000-H3108,-3))</f>
        <v/>
      </c>
      <c r="R3108" s="21">
        <f>IF(F3108&lt;=450000,0,MAX(0,P3108*0.06-MIN(50000,P3108)*0.03))</f>
        <v/>
      </c>
      <c r="S3108" s="21">
        <f>IF(F3108&lt;=450000,0,MAX(0,P3108*0.04-MIN(50000,P3108)*0.02))</f>
        <v/>
      </c>
      <c r="T3108" s="21">
        <f>IF(F3108&lt;=450000,0,MAX(0,Q3108*0.06-MIN(50000,Q3108)*0.03))</f>
        <v/>
      </c>
      <c r="U3108" s="21">
        <f>IF(F3108&lt;=450000,0,MAX(0,Q3108*0.04-MIN(50000,Q3108)*0.02))</f>
        <v/>
      </c>
      <c r="V3108" s="21">
        <f>50000+MAX(0,G3108-480000)</f>
        <v/>
      </c>
      <c r="W3108" s="21">
        <f>P3108-V3108</f>
        <v/>
      </c>
      <c r="X3108" s="21">
        <f>Q3108-V3108</f>
        <v/>
      </c>
      <c r="Y3108" s="22">
        <f>IF(W3108&lt;0,0.9,LOOKUP(W3108,{0,1950001,3300001,6950001,9000001,18000001,40000001},{0.84895,0.7979,0.6958,0.66517,0.56307,0.4916,0.44055}))</f>
        <v/>
      </c>
      <c r="Z3108" s="22">
        <f>IF(X3108&lt;0,0.9,LOOKUP(X3108,{0,1950001,3300001,6950001,9000001,18000001,40000001},{0.84895,0.7979,0.6958,0.66517,0.56307,0.4916,0.44055}))</f>
        <v/>
      </c>
      <c r="AA3108" s="22">
        <f>IF(W3108&lt;0,0,CHOOSE(MATCH(W3108,{0,1950001,3300001,6950001,9000001},1),5.105/84.895,10.21/79.79,20.42/69.58,23.483/66.517,33.693/56.307))</f>
        <v/>
      </c>
      <c r="AB3108" s="21">
        <f>IF(C3108&lt;=2000,0,(MIN(C3108,ROUNDDOWN(F3108*0.3,0))-2000)*0.1)</f>
        <v/>
      </c>
      <c r="AC3108" s="21">
        <f>IF(C3108&lt;=2000,0,MIN((C3108-2000)*Y3108,(R3108+S3108)*0.2))</f>
        <v/>
      </c>
      <c r="AD3108" s="21">
        <f>IF(C3108&lt;=2000,0,MIN((C3108-2000)*Z3108,(T3108+U3108)*0.2))</f>
        <v/>
      </c>
      <c r="AE3108" s="21">
        <f>AC3108*AA3108</f>
        <v/>
      </c>
      <c r="AF3108" s="21">
        <f>ROUNDDOWN(R3108,-2)+ROUNDDOWN(S3108,-2)</f>
        <v/>
      </c>
      <c r="AG3108" s="21">
        <f>ROUNDDOWN(MAX(0,R3108-(AB3108+AC3108+AE3108)*0.6),-2)+ROUNDDOWN(MAX(0,S3108-(AB3108+AC3108+AE3108)*0.4),-2)</f>
        <v/>
      </c>
      <c r="AH3108" s="21">
        <f>ROUNDDOWN(MAX(0,T3108-(AB3108+AD3108)*0.6),-2)+ROUNDDOWN(MAX(0,U3108-(AB3108+AD3108)*0.4),-2)</f>
        <v/>
      </c>
      <c r="AI3108" s="21">
        <f>ROUNDDOWN(T3108,-2)+ROUNDDOWN(U3108,-2)</f>
        <v/>
      </c>
      <c r="AJ3108" s="21">
        <f>M3108+AF3108</f>
        <v/>
      </c>
      <c r="AK3108" s="21">
        <f>M3108+AG3108</f>
        <v/>
      </c>
      <c r="AL3108" s="21">
        <f>N3108+AH3108</f>
        <v/>
      </c>
      <c r="AM3108" s="21">
        <f>O3108+AI3108</f>
        <v/>
      </c>
      <c r="AN3108" s="21">
        <f>N3108+AI3108</f>
        <v/>
      </c>
      <c r="AO3108" s="21">
        <f>ROUNDDOWN((R3108+S3108)*0.2/Y3108+2000,0)</f>
        <v/>
      </c>
      <c r="AP3108" s="21">
        <f>ROUNDDOWN((T3108+U3108)*0.2/Z3108+2000,0)</f>
        <v/>
      </c>
      <c r="AQ3108" s="21">
        <f>AL3108-AK3108</f>
        <v/>
      </c>
      <c r="AR3108" s="21">
        <f>AM3108-AK3108</f>
        <v/>
      </c>
      <c r="AS3108" s="21">
        <f>AM3108-AL3108</f>
        <v/>
      </c>
      <c r="AT3108" s="21">
        <f>AK3108+C3108-AJ3108</f>
        <v/>
      </c>
      <c r="AU3108" s="21">
        <f>AL3108+C3108-AM3108</f>
        <v/>
      </c>
      <c r="AV3108" s="21">
        <f>AN3108+C3108-AM3108</f>
        <v/>
      </c>
    </row>
    <row r="3109">
      <c r="A3109" t="inlineStr">
        <is>
          <t>1万円刻み</t>
        </is>
      </c>
      <c r="B3109" s="21">
        <f>'5_1万円刻み'!$A$1346</f>
        <v/>
      </c>
      <c r="C3109" s="21">
        <f>AO3109</f>
        <v/>
      </c>
      <c r="D3109" s="21" t="n">
        <v>0</v>
      </c>
      <c r="E3109" s="21">
        <f>ROUND(MIN(B3109/12,650000)*12*0.0915+MIN(B3109/12,1390000)*12*(0.0504+0)+B3109*0.005,0)</f>
        <v/>
      </c>
      <c r="F3109" s="21">
        <f>IF(B3109&lt;741000,0,IF(B3109&lt;2191000,B3109-740000,IF(B3109&lt;2193000,1451000,IF(B3109&lt;2196000,1453000,IF(B3109&lt;2200000,1456000,IF(B3109&lt;3600000,ROUND(ROUNDDOWN(B3109/4,-3)*2.8,0)-80000,IF(B3109&lt;6600000,ROUND(ROUNDDOWN(B3109/4,-3)*3.2,0)-440000,IF(B3109&lt;8500000,ROUNDDOWN(B3109*0.9,0)-1100000,B3109-1950000))))))))</f>
        <v/>
      </c>
      <c r="G3109" s="21">
        <f>IF(F3109&gt;23500000,NA(),IF(F3109&lt;=4890000,1040000,IF(F3109&lt;=6550000,670000,620000)))</f>
        <v/>
      </c>
      <c r="H3109" s="21">
        <f>IF(D3109&lt;=0,0,MAX(0,MIN(2000000,D3109-MIN(100000,ROUNDDOWN(F3109*0.05,0)))))</f>
        <v/>
      </c>
      <c r="I3109" s="21">
        <f>IF(C3109&lt;=2000,0,MIN(C3109,ROUNDDOWN(F3109*0.4,0))-2000)</f>
        <v/>
      </c>
      <c r="J3109" s="21">
        <f>MAX(0,ROUNDDOWN(F3109-E3109-G3109,-3))</f>
        <v/>
      </c>
      <c r="K3109" s="21">
        <f>MAX(0,ROUNDDOWN(F3109-E3109-G3109-H3109-I3109,-3))</f>
        <v/>
      </c>
      <c r="L3109" s="21">
        <f>MAX(0,ROUNDDOWN(F3109-E3109-G3109-H3109,-3))</f>
        <v/>
      </c>
      <c r="M3109" s="21">
        <f>IF(J3109&lt;=0,0,ROUNDDOWN((J3109*LOOKUP(J3109,{0,1950001,3300001,6950001,9000001,18000001,40000001},{0.05,0.1,0.2,0.23,0.33,0.4,0.45})-LOOKUP(J3109,{0,1950001,3300001,6950001,9000001,18000001,40000001},{0,97500,427500,636000,1536000,2796000,4796000}))*1.021,-2))</f>
        <v/>
      </c>
      <c r="N3109" s="21">
        <f>IF(K3109&lt;=0,0,ROUNDDOWN((K3109*LOOKUP(K3109,{0,1950001,3300001,6950001,9000001,18000001,40000001},{0.05,0.1,0.2,0.23,0.33,0.4,0.45})-LOOKUP(K3109,{0,1950001,3300001,6950001,9000001,18000001,40000001},{0,97500,427500,636000,1536000,2796000,4796000}))*1.021,-2))</f>
        <v/>
      </c>
      <c r="O3109" s="21">
        <f>IF(L3109&lt;=0,0,ROUNDDOWN((L3109*LOOKUP(L3109,{0,1950001,3300001,6950001,9000001,18000001,40000001},{0.05,0.1,0.2,0.23,0.33,0.4,0.45})-LOOKUP(L3109,{0,1950001,3300001,6950001,9000001,18000001,40000001},{0,97500,427500,636000,1536000,2796000,4796000}))*1.021,-2))</f>
        <v/>
      </c>
      <c r="P3109" s="21">
        <f>MAX(0,ROUNDDOWN(F3109-E3109-430000,-3))</f>
        <v/>
      </c>
      <c r="Q3109" s="21">
        <f>MAX(0,ROUNDDOWN(F3109-E3109-430000-H3109,-3))</f>
        <v/>
      </c>
      <c r="R3109" s="21">
        <f>IF(F3109&lt;=450000,0,MAX(0,P3109*0.06-MIN(50000,P3109)*0.03))</f>
        <v/>
      </c>
      <c r="S3109" s="21">
        <f>IF(F3109&lt;=450000,0,MAX(0,P3109*0.04-MIN(50000,P3109)*0.02))</f>
        <v/>
      </c>
      <c r="T3109" s="21">
        <f>IF(F3109&lt;=450000,0,MAX(0,Q3109*0.06-MIN(50000,Q3109)*0.03))</f>
        <v/>
      </c>
      <c r="U3109" s="21">
        <f>IF(F3109&lt;=450000,0,MAX(0,Q3109*0.04-MIN(50000,Q3109)*0.02))</f>
        <v/>
      </c>
      <c r="V3109" s="21">
        <f>50000+MAX(0,G3109-480000)</f>
        <v/>
      </c>
      <c r="W3109" s="21">
        <f>P3109-V3109</f>
        <v/>
      </c>
      <c r="X3109" s="21">
        <f>Q3109-V3109</f>
        <v/>
      </c>
      <c r="Y3109" s="22">
        <f>IF(W3109&lt;0,0.9,LOOKUP(W3109,{0,1950001,3300001,6950001,9000001,18000001,40000001},{0.84895,0.7979,0.6958,0.66517,0.56307,0.4916,0.44055}))</f>
        <v/>
      </c>
      <c r="Z3109" s="22">
        <f>IF(X3109&lt;0,0.9,LOOKUP(X3109,{0,1950001,3300001,6950001,9000001,18000001,40000001},{0.84895,0.7979,0.6958,0.66517,0.56307,0.4916,0.44055}))</f>
        <v/>
      </c>
      <c r="AA3109" s="22">
        <f>IF(W3109&lt;0,0,CHOOSE(MATCH(W3109,{0,1950001,3300001,6950001,9000001},1),5.105/84.895,10.21/79.79,20.42/69.58,23.483/66.517,33.693/56.307))</f>
        <v/>
      </c>
      <c r="AB3109" s="21">
        <f>IF(C3109&lt;=2000,0,(MIN(C3109,ROUNDDOWN(F3109*0.3,0))-2000)*0.1)</f>
        <v/>
      </c>
      <c r="AC3109" s="21">
        <f>IF(C3109&lt;=2000,0,MIN((C3109-2000)*Y3109,(R3109+S3109)*0.2))</f>
        <v/>
      </c>
      <c r="AD3109" s="21">
        <f>IF(C3109&lt;=2000,0,MIN((C3109-2000)*Z3109,(T3109+U3109)*0.2))</f>
        <v/>
      </c>
      <c r="AE3109" s="21">
        <f>AC3109*AA3109</f>
        <v/>
      </c>
      <c r="AF3109" s="21">
        <f>ROUNDDOWN(R3109,-2)+ROUNDDOWN(S3109,-2)</f>
        <v/>
      </c>
      <c r="AG3109" s="21">
        <f>ROUNDDOWN(MAX(0,R3109-(AB3109+AC3109+AE3109)*0.6),-2)+ROUNDDOWN(MAX(0,S3109-(AB3109+AC3109+AE3109)*0.4),-2)</f>
        <v/>
      </c>
      <c r="AH3109" s="21">
        <f>ROUNDDOWN(MAX(0,T3109-(AB3109+AD3109)*0.6),-2)+ROUNDDOWN(MAX(0,U3109-(AB3109+AD3109)*0.4),-2)</f>
        <v/>
      </c>
      <c r="AI3109" s="21">
        <f>ROUNDDOWN(T3109,-2)+ROUNDDOWN(U3109,-2)</f>
        <v/>
      </c>
      <c r="AJ3109" s="21">
        <f>M3109+AF3109</f>
        <v/>
      </c>
      <c r="AK3109" s="21">
        <f>M3109+AG3109</f>
        <v/>
      </c>
      <c r="AL3109" s="21">
        <f>N3109+AH3109</f>
        <v/>
      </c>
      <c r="AM3109" s="21">
        <f>O3109+AI3109</f>
        <v/>
      </c>
      <c r="AN3109" s="21">
        <f>N3109+AI3109</f>
        <v/>
      </c>
      <c r="AO3109" s="21">
        <f>ROUNDDOWN((R3109+S3109)*0.2/Y3109+2000,0)</f>
        <v/>
      </c>
      <c r="AP3109" s="21">
        <f>ROUNDDOWN((T3109+U3109)*0.2/Z3109+2000,0)</f>
        <v/>
      </c>
      <c r="AQ3109" s="21">
        <f>AL3109-AK3109</f>
        <v/>
      </c>
      <c r="AR3109" s="21">
        <f>AM3109-AK3109</f>
        <v/>
      </c>
      <c r="AS3109" s="21">
        <f>AM3109-AL3109</f>
        <v/>
      </c>
      <c r="AT3109" s="21">
        <f>AK3109+C3109-AJ3109</f>
        <v/>
      </c>
      <c r="AU3109" s="21">
        <f>AL3109+C3109-AM3109</f>
        <v/>
      </c>
      <c r="AV3109" s="21">
        <f>AN3109+C3109-AM3109</f>
        <v/>
      </c>
    </row>
    <row r="3110">
      <c r="A3110" t="inlineStr">
        <is>
          <t>1万円刻み</t>
        </is>
      </c>
      <c r="B3110" s="21">
        <f>'5_1万円刻み'!$A$1347</f>
        <v/>
      </c>
      <c r="C3110" s="21">
        <f>AO3110</f>
        <v/>
      </c>
      <c r="D3110" s="21" t="n">
        <v>0</v>
      </c>
      <c r="E3110" s="21">
        <f>ROUND(MIN(B3110/12,650000)*12*0.0915+MIN(B3110/12,1390000)*12*(0.0504+0)+B3110*0.005,0)</f>
        <v/>
      </c>
      <c r="F3110" s="21">
        <f>IF(B3110&lt;741000,0,IF(B3110&lt;2191000,B3110-740000,IF(B3110&lt;2193000,1451000,IF(B3110&lt;2196000,1453000,IF(B3110&lt;2200000,1456000,IF(B3110&lt;3600000,ROUND(ROUNDDOWN(B3110/4,-3)*2.8,0)-80000,IF(B3110&lt;6600000,ROUND(ROUNDDOWN(B3110/4,-3)*3.2,0)-440000,IF(B3110&lt;8500000,ROUNDDOWN(B3110*0.9,0)-1100000,B3110-1950000))))))))</f>
        <v/>
      </c>
      <c r="G3110" s="21">
        <f>IF(F3110&gt;23500000,NA(),IF(F3110&lt;=4890000,1040000,IF(F3110&lt;=6550000,670000,620000)))</f>
        <v/>
      </c>
      <c r="H3110" s="21">
        <f>IF(D3110&lt;=0,0,MAX(0,MIN(2000000,D3110-MIN(100000,ROUNDDOWN(F3110*0.05,0)))))</f>
        <v/>
      </c>
      <c r="I3110" s="21">
        <f>IF(C3110&lt;=2000,0,MIN(C3110,ROUNDDOWN(F3110*0.4,0))-2000)</f>
        <v/>
      </c>
      <c r="J3110" s="21">
        <f>MAX(0,ROUNDDOWN(F3110-E3110-G3110,-3))</f>
        <v/>
      </c>
      <c r="K3110" s="21">
        <f>MAX(0,ROUNDDOWN(F3110-E3110-G3110-H3110-I3110,-3))</f>
        <v/>
      </c>
      <c r="L3110" s="21">
        <f>MAX(0,ROUNDDOWN(F3110-E3110-G3110-H3110,-3))</f>
        <v/>
      </c>
      <c r="M3110" s="21">
        <f>IF(J3110&lt;=0,0,ROUNDDOWN((J3110*LOOKUP(J3110,{0,1950001,3300001,6950001,9000001,18000001,40000001},{0.05,0.1,0.2,0.23,0.33,0.4,0.45})-LOOKUP(J3110,{0,1950001,3300001,6950001,9000001,18000001,40000001},{0,97500,427500,636000,1536000,2796000,4796000}))*1.021,-2))</f>
        <v/>
      </c>
      <c r="N3110" s="21">
        <f>IF(K3110&lt;=0,0,ROUNDDOWN((K3110*LOOKUP(K3110,{0,1950001,3300001,6950001,9000001,18000001,40000001},{0.05,0.1,0.2,0.23,0.33,0.4,0.45})-LOOKUP(K3110,{0,1950001,3300001,6950001,9000001,18000001,40000001},{0,97500,427500,636000,1536000,2796000,4796000}))*1.021,-2))</f>
        <v/>
      </c>
      <c r="O3110" s="21">
        <f>IF(L3110&lt;=0,0,ROUNDDOWN((L3110*LOOKUP(L3110,{0,1950001,3300001,6950001,9000001,18000001,40000001},{0.05,0.1,0.2,0.23,0.33,0.4,0.45})-LOOKUP(L3110,{0,1950001,3300001,6950001,9000001,18000001,40000001},{0,97500,427500,636000,1536000,2796000,4796000}))*1.021,-2))</f>
        <v/>
      </c>
      <c r="P3110" s="21">
        <f>MAX(0,ROUNDDOWN(F3110-E3110-430000,-3))</f>
        <v/>
      </c>
      <c r="Q3110" s="21">
        <f>MAX(0,ROUNDDOWN(F3110-E3110-430000-H3110,-3))</f>
        <v/>
      </c>
      <c r="R3110" s="21">
        <f>IF(F3110&lt;=450000,0,MAX(0,P3110*0.06-MIN(50000,P3110)*0.03))</f>
        <v/>
      </c>
      <c r="S3110" s="21">
        <f>IF(F3110&lt;=450000,0,MAX(0,P3110*0.04-MIN(50000,P3110)*0.02))</f>
        <v/>
      </c>
      <c r="T3110" s="21">
        <f>IF(F3110&lt;=450000,0,MAX(0,Q3110*0.06-MIN(50000,Q3110)*0.03))</f>
        <v/>
      </c>
      <c r="U3110" s="21">
        <f>IF(F3110&lt;=450000,0,MAX(0,Q3110*0.04-MIN(50000,Q3110)*0.02))</f>
        <v/>
      </c>
      <c r="V3110" s="21">
        <f>50000+MAX(0,G3110-480000)</f>
        <v/>
      </c>
      <c r="W3110" s="21">
        <f>P3110-V3110</f>
        <v/>
      </c>
      <c r="X3110" s="21">
        <f>Q3110-V3110</f>
        <v/>
      </c>
      <c r="Y3110" s="22">
        <f>IF(W3110&lt;0,0.9,LOOKUP(W3110,{0,1950001,3300001,6950001,9000001,18000001,40000001},{0.84895,0.7979,0.6958,0.66517,0.56307,0.4916,0.44055}))</f>
        <v/>
      </c>
      <c r="Z3110" s="22">
        <f>IF(X3110&lt;0,0.9,LOOKUP(X3110,{0,1950001,3300001,6950001,9000001,18000001,40000001},{0.84895,0.7979,0.6958,0.66517,0.56307,0.4916,0.44055}))</f>
        <v/>
      </c>
      <c r="AA3110" s="22">
        <f>IF(W3110&lt;0,0,CHOOSE(MATCH(W3110,{0,1950001,3300001,6950001,9000001},1),5.105/84.895,10.21/79.79,20.42/69.58,23.483/66.517,33.693/56.307))</f>
        <v/>
      </c>
      <c r="AB3110" s="21">
        <f>IF(C3110&lt;=2000,0,(MIN(C3110,ROUNDDOWN(F3110*0.3,0))-2000)*0.1)</f>
        <v/>
      </c>
      <c r="AC3110" s="21">
        <f>IF(C3110&lt;=2000,0,MIN((C3110-2000)*Y3110,(R3110+S3110)*0.2))</f>
        <v/>
      </c>
      <c r="AD3110" s="21">
        <f>IF(C3110&lt;=2000,0,MIN((C3110-2000)*Z3110,(T3110+U3110)*0.2))</f>
        <v/>
      </c>
      <c r="AE3110" s="21">
        <f>AC3110*AA3110</f>
        <v/>
      </c>
      <c r="AF3110" s="21">
        <f>ROUNDDOWN(R3110,-2)+ROUNDDOWN(S3110,-2)</f>
        <v/>
      </c>
      <c r="AG3110" s="21">
        <f>ROUNDDOWN(MAX(0,R3110-(AB3110+AC3110+AE3110)*0.6),-2)+ROUNDDOWN(MAX(0,S3110-(AB3110+AC3110+AE3110)*0.4),-2)</f>
        <v/>
      </c>
      <c r="AH3110" s="21">
        <f>ROUNDDOWN(MAX(0,T3110-(AB3110+AD3110)*0.6),-2)+ROUNDDOWN(MAX(0,U3110-(AB3110+AD3110)*0.4),-2)</f>
        <v/>
      </c>
      <c r="AI3110" s="21">
        <f>ROUNDDOWN(T3110,-2)+ROUNDDOWN(U3110,-2)</f>
        <v/>
      </c>
      <c r="AJ3110" s="21">
        <f>M3110+AF3110</f>
        <v/>
      </c>
      <c r="AK3110" s="21">
        <f>M3110+AG3110</f>
        <v/>
      </c>
      <c r="AL3110" s="21">
        <f>N3110+AH3110</f>
        <v/>
      </c>
      <c r="AM3110" s="21">
        <f>O3110+AI3110</f>
        <v/>
      </c>
      <c r="AN3110" s="21">
        <f>N3110+AI3110</f>
        <v/>
      </c>
      <c r="AO3110" s="21">
        <f>ROUNDDOWN((R3110+S3110)*0.2/Y3110+2000,0)</f>
        <v/>
      </c>
      <c r="AP3110" s="21">
        <f>ROUNDDOWN((T3110+U3110)*0.2/Z3110+2000,0)</f>
        <v/>
      </c>
      <c r="AQ3110" s="21">
        <f>AL3110-AK3110</f>
        <v/>
      </c>
      <c r="AR3110" s="21">
        <f>AM3110-AK3110</f>
        <v/>
      </c>
      <c r="AS3110" s="21">
        <f>AM3110-AL3110</f>
        <v/>
      </c>
      <c r="AT3110" s="21">
        <f>AK3110+C3110-AJ3110</f>
        <v/>
      </c>
      <c r="AU3110" s="21">
        <f>AL3110+C3110-AM3110</f>
        <v/>
      </c>
      <c r="AV3110" s="21">
        <f>AN3110+C3110-AM3110</f>
        <v/>
      </c>
    </row>
    <row r="3111">
      <c r="A3111" t="inlineStr">
        <is>
          <t>1万円刻み</t>
        </is>
      </c>
      <c r="B3111" s="21">
        <f>'5_1万円刻み'!$A$1348</f>
        <v/>
      </c>
      <c r="C3111" s="21">
        <f>AO3111</f>
        <v/>
      </c>
      <c r="D3111" s="21" t="n">
        <v>0</v>
      </c>
      <c r="E3111" s="21">
        <f>ROUND(MIN(B3111/12,650000)*12*0.0915+MIN(B3111/12,1390000)*12*(0.0504+0)+B3111*0.005,0)</f>
        <v/>
      </c>
      <c r="F3111" s="21">
        <f>IF(B3111&lt;741000,0,IF(B3111&lt;2191000,B3111-740000,IF(B3111&lt;2193000,1451000,IF(B3111&lt;2196000,1453000,IF(B3111&lt;2200000,1456000,IF(B3111&lt;3600000,ROUND(ROUNDDOWN(B3111/4,-3)*2.8,0)-80000,IF(B3111&lt;6600000,ROUND(ROUNDDOWN(B3111/4,-3)*3.2,0)-440000,IF(B3111&lt;8500000,ROUNDDOWN(B3111*0.9,0)-1100000,B3111-1950000))))))))</f>
        <v/>
      </c>
      <c r="G3111" s="21">
        <f>IF(F3111&gt;23500000,NA(),IF(F3111&lt;=4890000,1040000,IF(F3111&lt;=6550000,670000,620000)))</f>
        <v/>
      </c>
      <c r="H3111" s="21">
        <f>IF(D3111&lt;=0,0,MAX(0,MIN(2000000,D3111-MIN(100000,ROUNDDOWN(F3111*0.05,0)))))</f>
        <v/>
      </c>
      <c r="I3111" s="21">
        <f>IF(C3111&lt;=2000,0,MIN(C3111,ROUNDDOWN(F3111*0.4,0))-2000)</f>
        <v/>
      </c>
      <c r="J3111" s="21">
        <f>MAX(0,ROUNDDOWN(F3111-E3111-G3111,-3))</f>
        <v/>
      </c>
      <c r="K3111" s="21">
        <f>MAX(0,ROUNDDOWN(F3111-E3111-G3111-H3111-I3111,-3))</f>
        <v/>
      </c>
      <c r="L3111" s="21">
        <f>MAX(0,ROUNDDOWN(F3111-E3111-G3111-H3111,-3))</f>
        <v/>
      </c>
      <c r="M3111" s="21">
        <f>IF(J3111&lt;=0,0,ROUNDDOWN((J3111*LOOKUP(J3111,{0,1950001,3300001,6950001,9000001,18000001,40000001},{0.05,0.1,0.2,0.23,0.33,0.4,0.45})-LOOKUP(J3111,{0,1950001,3300001,6950001,9000001,18000001,40000001},{0,97500,427500,636000,1536000,2796000,4796000}))*1.021,-2))</f>
        <v/>
      </c>
      <c r="N3111" s="21">
        <f>IF(K3111&lt;=0,0,ROUNDDOWN((K3111*LOOKUP(K3111,{0,1950001,3300001,6950001,9000001,18000001,40000001},{0.05,0.1,0.2,0.23,0.33,0.4,0.45})-LOOKUP(K3111,{0,1950001,3300001,6950001,9000001,18000001,40000001},{0,97500,427500,636000,1536000,2796000,4796000}))*1.021,-2))</f>
        <v/>
      </c>
      <c r="O3111" s="21">
        <f>IF(L3111&lt;=0,0,ROUNDDOWN((L3111*LOOKUP(L3111,{0,1950001,3300001,6950001,9000001,18000001,40000001},{0.05,0.1,0.2,0.23,0.33,0.4,0.45})-LOOKUP(L3111,{0,1950001,3300001,6950001,9000001,18000001,40000001},{0,97500,427500,636000,1536000,2796000,4796000}))*1.021,-2))</f>
        <v/>
      </c>
      <c r="P3111" s="21">
        <f>MAX(0,ROUNDDOWN(F3111-E3111-430000,-3))</f>
        <v/>
      </c>
      <c r="Q3111" s="21">
        <f>MAX(0,ROUNDDOWN(F3111-E3111-430000-H3111,-3))</f>
        <v/>
      </c>
      <c r="R3111" s="21">
        <f>IF(F3111&lt;=450000,0,MAX(0,P3111*0.06-MIN(50000,P3111)*0.03))</f>
        <v/>
      </c>
      <c r="S3111" s="21">
        <f>IF(F3111&lt;=450000,0,MAX(0,P3111*0.04-MIN(50000,P3111)*0.02))</f>
        <v/>
      </c>
      <c r="T3111" s="21">
        <f>IF(F3111&lt;=450000,0,MAX(0,Q3111*0.06-MIN(50000,Q3111)*0.03))</f>
        <v/>
      </c>
      <c r="U3111" s="21">
        <f>IF(F3111&lt;=450000,0,MAX(0,Q3111*0.04-MIN(50000,Q3111)*0.02))</f>
        <v/>
      </c>
      <c r="V3111" s="21">
        <f>50000+MAX(0,G3111-480000)</f>
        <v/>
      </c>
      <c r="W3111" s="21">
        <f>P3111-V3111</f>
        <v/>
      </c>
      <c r="X3111" s="21">
        <f>Q3111-V3111</f>
        <v/>
      </c>
      <c r="Y3111" s="22">
        <f>IF(W3111&lt;0,0.9,LOOKUP(W3111,{0,1950001,3300001,6950001,9000001,18000001,40000001},{0.84895,0.7979,0.6958,0.66517,0.56307,0.4916,0.44055}))</f>
        <v/>
      </c>
      <c r="Z3111" s="22">
        <f>IF(X3111&lt;0,0.9,LOOKUP(X3111,{0,1950001,3300001,6950001,9000001,18000001,40000001},{0.84895,0.7979,0.6958,0.66517,0.56307,0.4916,0.44055}))</f>
        <v/>
      </c>
      <c r="AA3111" s="22">
        <f>IF(W3111&lt;0,0,CHOOSE(MATCH(W3111,{0,1950001,3300001,6950001,9000001},1),5.105/84.895,10.21/79.79,20.42/69.58,23.483/66.517,33.693/56.307))</f>
        <v/>
      </c>
      <c r="AB3111" s="21">
        <f>IF(C3111&lt;=2000,0,(MIN(C3111,ROUNDDOWN(F3111*0.3,0))-2000)*0.1)</f>
        <v/>
      </c>
      <c r="AC3111" s="21">
        <f>IF(C3111&lt;=2000,0,MIN((C3111-2000)*Y3111,(R3111+S3111)*0.2))</f>
        <v/>
      </c>
      <c r="AD3111" s="21">
        <f>IF(C3111&lt;=2000,0,MIN((C3111-2000)*Z3111,(T3111+U3111)*0.2))</f>
        <v/>
      </c>
      <c r="AE3111" s="21">
        <f>AC3111*AA3111</f>
        <v/>
      </c>
      <c r="AF3111" s="21">
        <f>ROUNDDOWN(R3111,-2)+ROUNDDOWN(S3111,-2)</f>
        <v/>
      </c>
      <c r="AG3111" s="21">
        <f>ROUNDDOWN(MAX(0,R3111-(AB3111+AC3111+AE3111)*0.6),-2)+ROUNDDOWN(MAX(0,S3111-(AB3111+AC3111+AE3111)*0.4),-2)</f>
        <v/>
      </c>
      <c r="AH3111" s="21">
        <f>ROUNDDOWN(MAX(0,T3111-(AB3111+AD3111)*0.6),-2)+ROUNDDOWN(MAX(0,U3111-(AB3111+AD3111)*0.4),-2)</f>
        <v/>
      </c>
      <c r="AI3111" s="21">
        <f>ROUNDDOWN(T3111,-2)+ROUNDDOWN(U3111,-2)</f>
        <v/>
      </c>
      <c r="AJ3111" s="21">
        <f>M3111+AF3111</f>
        <v/>
      </c>
      <c r="AK3111" s="21">
        <f>M3111+AG3111</f>
        <v/>
      </c>
      <c r="AL3111" s="21">
        <f>N3111+AH3111</f>
        <v/>
      </c>
      <c r="AM3111" s="21">
        <f>O3111+AI3111</f>
        <v/>
      </c>
      <c r="AN3111" s="21">
        <f>N3111+AI3111</f>
        <v/>
      </c>
      <c r="AO3111" s="21">
        <f>ROUNDDOWN((R3111+S3111)*0.2/Y3111+2000,0)</f>
        <v/>
      </c>
      <c r="AP3111" s="21">
        <f>ROUNDDOWN((T3111+U3111)*0.2/Z3111+2000,0)</f>
        <v/>
      </c>
      <c r="AQ3111" s="21">
        <f>AL3111-AK3111</f>
        <v/>
      </c>
      <c r="AR3111" s="21">
        <f>AM3111-AK3111</f>
        <v/>
      </c>
      <c r="AS3111" s="21">
        <f>AM3111-AL3111</f>
        <v/>
      </c>
      <c r="AT3111" s="21">
        <f>AK3111+C3111-AJ3111</f>
        <v/>
      </c>
      <c r="AU3111" s="21">
        <f>AL3111+C3111-AM3111</f>
        <v/>
      </c>
      <c r="AV3111" s="21">
        <f>AN3111+C3111-AM3111</f>
        <v/>
      </c>
    </row>
    <row r="3112">
      <c r="A3112" t="inlineStr">
        <is>
          <t>1万円刻み</t>
        </is>
      </c>
      <c r="B3112" s="21">
        <f>'5_1万円刻み'!$A$1349</f>
        <v/>
      </c>
      <c r="C3112" s="21">
        <f>AO3112</f>
        <v/>
      </c>
      <c r="D3112" s="21" t="n">
        <v>0</v>
      </c>
      <c r="E3112" s="21">
        <f>ROUND(MIN(B3112/12,650000)*12*0.0915+MIN(B3112/12,1390000)*12*(0.0504+0)+B3112*0.005,0)</f>
        <v/>
      </c>
      <c r="F3112" s="21">
        <f>IF(B3112&lt;741000,0,IF(B3112&lt;2191000,B3112-740000,IF(B3112&lt;2193000,1451000,IF(B3112&lt;2196000,1453000,IF(B3112&lt;2200000,1456000,IF(B3112&lt;3600000,ROUND(ROUNDDOWN(B3112/4,-3)*2.8,0)-80000,IF(B3112&lt;6600000,ROUND(ROUNDDOWN(B3112/4,-3)*3.2,0)-440000,IF(B3112&lt;8500000,ROUNDDOWN(B3112*0.9,0)-1100000,B3112-1950000))))))))</f>
        <v/>
      </c>
      <c r="G3112" s="21">
        <f>IF(F3112&gt;23500000,NA(),IF(F3112&lt;=4890000,1040000,IF(F3112&lt;=6550000,670000,620000)))</f>
        <v/>
      </c>
      <c r="H3112" s="21">
        <f>IF(D3112&lt;=0,0,MAX(0,MIN(2000000,D3112-MIN(100000,ROUNDDOWN(F3112*0.05,0)))))</f>
        <v/>
      </c>
      <c r="I3112" s="21">
        <f>IF(C3112&lt;=2000,0,MIN(C3112,ROUNDDOWN(F3112*0.4,0))-2000)</f>
        <v/>
      </c>
      <c r="J3112" s="21">
        <f>MAX(0,ROUNDDOWN(F3112-E3112-G3112,-3))</f>
        <v/>
      </c>
      <c r="K3112" s="21">
        <f>MAX(0,ROUNDDOWN(F3112-E3112-G3112-H3112-I3112,-3))</f>
        <v/>
      </c>
      <c r="L3112" s="21">
        <f>MAX(0,ROUNDDOWN(F3112-E3112-G3112-H3112,-3))</f>
        <v/>
      </c>
      <c r="M3112" s="21">
        <f>IF(J3112&lt;=0,0,ROUNDDOWN((J3112*LOOKUP(J3112,{0,1950001,3300001,6950001,9000001,18000001,40000001},{0.05,0.1,0.2,0.23,0.33,0.4,0.45})-LOOKUP(J3112,{0,1950001,3300001,6950001,9000001,18000001,40000001},{0,97500,427500,636000,1536000,2796000,4796000}))*1.021,-2))</f>
        <v/>
      </c>
      <c r="N3112" s="21">
        <f>IF(K3112&lt;=0,0,ROUNDDOWN((K3112*LOOKUP(K3112,{0,1950001,3300001,6950001,9000001,18000001,40000001},{0.05,0.1,0.2,0.23,0.33,0.4,0.45})-LOOKUP(K3112,{0,1950001,3300001,6950001,9000001,18000001,40000001},{0,97500,427500,636000,1536000,2796000,4796000}))*1.021,-2))</f>
        <v/>
      </c>
      <c r="O3112" s="21">
        <f>IF(L3112&lt;=0,0,ROUNDDOWN((L3112*LOOKUP(L3112,{0,1950001,3300001,6950001,9000001,18000001,40000001},{0.05,0.1,0.2,0.23,0.33,0.4,0.45})-LOOKUP(L3112,{0,1950001,3300001,6950001,9000001,18000001,40000001},{0,97500,427500,636000,1536000,2796000,4796000}))*1.021,-2))</f>
        <v/>
      </c>
      <c r="P3112" s="21">
        <f>MAX(0,ROUNDDOWN(F3112-E3112-430000,-3))</f>
        <v/>
      </c>
      <c r="Q3112" s="21">
        <f>MAX(0,ROUNDDOWN(F3112-E3112-430000-H3112,-3))</f>
        <v/>
      </c>
      <c r="R3112" s="21">
        <f>IF(F3112&lt;=450000,0,MAX(0,P3112*0.06-MIN(50000,P3112)*0.03))</f>
        <v/>
      </c>
      <c r="S3112" s="21">
        <f>IF(F3112&lt;=450000,0,MAX(0,P3112*0.04-MIN(50000,P3112)*0.02))</f>
        <v/>
      </c>
      <c r="T3112" s="21">
        <f>IF(F3112&lt;=450000,0,MAX(0,Q3112*0.06-MIN(50000,Q3112)*0.03))</f>
        <v/>
      </c>
      <c r="U3112" s="21">
        <f>IF(F3112&lt;=450000,0,MAX(0,Q3112*0.04-MIN(50000,Q3112)*0.02))</f>
        <v/>
      </c>
      <c r="V3112" s="21">
        <f>50000+MAX(0,G3112-480000)</f>
        <v/>
      </c>
      <c r="W3112" s="21">
        <f>P3112-V3112</f>
        <v/>
      </c>
      <c r="X3112" s="21">
        <f>Q3112-V3112</f>
        <v/>
      </c>
      <c r="Y3112" s="22">
        <f>IF(W3112&lt;0,0.9,LOOKUP(W3112,{0,1950001,3300001,6950001,9000001,18000001,40000001},{0.84895,0.7979,0.6958,0.66517,0.56307,0.4916,0.44055}))</f>
        <v/>
      </c>
      <c r="Z3112" s="22">
        <f>IF(X3112&lt;0,0.9,LOOKUP(X3112,{0,1950001,3300001,6950001,9000001,18000001,40000001},{0.84895,0.7979,0.6958,0.66517,0.56307,0.4916,0.44055}))</f>
        <v/>
      </c>
      <c r="AA3112" s="22">
        <f>IF(W3112&lt;0,0,CHOOSE(MATCH(W3112,{0,1950001,3300001,6950001,9000001},1),5.105/84.895,10.21/79.79,20.42/69.58,23.483/66.517,33.693/56.307))</f>
        <v/>
      </c>
      <c r="AB3112" s="21">
        <f>IF(C3112&lt;=2000,0,(MIN(C3112,ROUNDDOWN(F3112*0.3,0))-2000)*0.1)</f>
        <v/>
      </c>
      <c r="AC3112" s="21">
        <f>IF(C3112&lt;=2000,0,MIN((C3112-2000)*Y3112,(R3112+S3112)*0.2))</f>
        <v/>
      </c>
      <c r="AD3112" s="21">
        <f>IF(C3112&lt;=2000,0,MIN((C3112-2000)*Z3112,(T3112+U3112)*0.2))</f>
        <v/>
      </c>
      <c r="AE3112" s="21">
        <f>AC3112*AA3112</f>
        <v/>
      </c>
      <c r="AF3112" s="21">
        <f>ROUNDDOWN(R3112,-2)+ROUNDDOWN(S3112,-2)</f>
        <v/>
      </c>
      <c r="AG3112" s="21">
        <f>ROUNDDOWN(MAX(0,R3112-(AB3112+AC3112+AE3112)*0.6),-2)+ROUNDDOWN(MAX(0,S3112-(AB3112+AC3112+AE3112)*0.4),-2)</f>
        <v/>
      </c>
      <c r="AH3112" s="21">
        <f>ROUNDDOWN(MAX(0,T3112-(AB3112+AD3112)*0.6),-2)+ROUNDDOWN(MAX(0,U3112-(AB3112+AD3112)*0.4),-2)</f>
        <v/>
      </c>
      <c r="AI3112" s="21">
        <f>ROUNDDOWN(T3112,-2)+ROUNDDOWN(U3112,-2)</f>
        <v/>
      </c>
      <c r="AJ3112" s="21">
        <f>M3112+AF3112</f>
        <v/>
      </c>
      <c r="AK3112" s="21">
        <f>M3112+AG3112</f>
        <v/>
      </c>
      <c r="AL3112" s="21">
        <f>N3112+AH3112</f>
        <v/>
      </c>
      <c r="AM3112" s="21">
        <f>O3112+AI3112</f>
        <v/>
      </c>
      <c r="AN3112" s="21">
        <f>N3112+AI3112</f>
        <v/>
      </c>
      <c r="AO3112" s="21">
        <f>ROUNDDOWN((R3112+S3112)*0.2/Y3112+2000,0)</f>
        <v/>
      </c>
      <c r="AP3112" s="21">
        <f>ROUNDDOWN((T3112+U3112)*0.2/Z3112+2000,0)</f>
        <v/>
      </c>
      <c r="AQ3112" s="21">
        <f>AL3112-AK3112</f>
        <v/>
      </c>
      <c r="AR3112" s="21">
        <f>AM3112-AK3112</f>
        <v/>
      </c>
      <c r="AS3112" s="21">
        <f>AM3112-AL3112</f>
        <v/>
      </c>
      <c r="AT3112" s="21">
        <f>AK3112+C3112-AJ3112</f>
        <v/>
      </c>
      <c r="AU3112" s="21">
        <f>AL3112+C3112-AM3112</f>
        <v/>
      </c>
      <c r="AV3112" s="21">
        <f>AN3112+C3112-AM3112</f>
        <v/>
      </c>
    </row>
    <row r="3113">
      <c r="A3113" t="inlineStr">
        <is>
          <t>1万円刻み</t>
        </is>
      </c>
      <c r="B3113" s="21">
        <f>'5_1万円刻み'!$A$1350</f>
        <v/>
      </c>
      <c r="C3113" s="21">
        <f>AO3113</f>
        <v/>
      </c>
      <c r="D3113" s="21" t="n">
        <v>0</v>
      </c>
      <c r="E3113" s="21">
        <f>ROUND(MIN(B3113/12,650000)*12*0.0915+MIN(B3113/12,1390000)*12*(0.0504+0)+B3113*0.005,0)</f>
        <v/>
      </c>
      <c r="F3113" s="21">
        <f>IF(B3113&lt;741000,0,IF(B3113&lt;2191000,B3113-740000,IF(B3113&lt;2193000,1451000,IF(B3113&lt;2196000,1453000,IF(B3113&lt;2200000,1456000,IF(B3113&lt;3600000,ROUND(ROUNDDOWN(B3113/4,-3)*2.8,0)-80000,IF(B3113&lt;6600000,ROUND(ROUNDDOWN(B3113/4,-3)*3.2,0)-440000,IF(B3113&lt;8500000,ROUNDDOWN(B3113*0.9,0)-1100000,B3113-1950000))))))))</f>
        <v/>
      </c>
      <c r="G3113" s="21">
        <f>IF(F3113&gt;23500000,NA(),IF(F3113&lt;=4890000,1040000,IF(F3113&lt;=6550000,670000,620000)))</f>
        <v/>
      </c>
      <c r="H3113" s="21">
        <f>IF(D3113&lt;=0,0,MAX(0,MIN(2000000,D3113-MIN(100000,ROUNDDOWN(F3113*0.05,0)))))</f>
        <v/>
      </c>
      <c r="I3113" s="21">
        <f>IF(C3113&lt;=2000,0,MIN(C3113,ROUNDDOWN(F3113*0.4,0))-2000)</f>
        <v/>
      </c>
      <c r="J3113" s="21">
        <f>MAX(0,ROUNDDOWN(F3113-E3113-G3113,-3))</f>
        <v/>
      </c>
      <c r="K3113" s="21">
        <f>MAX(0,ROUNDDOWN(F3113-E3113-G3113-H3113-I3113,-3))</f>
        <v/>
      </c>
      <c r="L3113" s="21">
        <f>MAX(0,ROUNDDOWN(F3113-E3113-G3113-H3113,-3))</f>
        <v/>
      </c>
      <c r="M3113" s="21">
        <f>IF(J3113&lt;=0,0,ROUNDDOWN((J3113*LOOKUP(J3113,{0,1950001,3300001,6950001,9000001,18000001,40000001},{0.05,0.1,0.2,0.23,0.33,0.4,0.45})-LOOKUP(J3113,{0,1950001,3300001,6950001,9000001,18000001,40000001},{0,97500,427500,636000,1536000,2796000,4796000}))*1.021,-2))</f>
        <v/>
      </c>
      <c r="N3113" s="21">
        <f>IF(K3113&lt;=0,0,ROUNDDOWN((K3113*LOOKUP(K3113,{0,1950001,3300001,6950001,9000001,18000001,40000001},{0.05,0.1,0.2,0.23,0.33,0.4,0.45})-LOOKUP(K3113,{0,1950001,3300001,6950001,9000001,18000001,40000001},{0,97500,427500,636000,1536000,2796000,4796000}))*1.021,-2))</f>
        <v/>
      </c>
      <c r="O3113" s="21">
        <f>IF(L3113&lt;=0,0,ROUNDDOWN((L3113*LOOKUP(L3113,{0,1950001,3300001,6950001,9000001,18000001,40000001},{0.05,0.1,0.2,0.23,0.33,0.4,0.45})-LOOKUP(L3113,{0,1950001,3300001,6950001,9000001,18000001,40000001},{0,97500,427500,636000,1536000,2796000,4796000}))*1.021,-2))</f>
        <v/>
      </c>
      <c r="P3113" s="21">
        <f>MAX(0,ROUNDDOWN(F3113-E3113-430000,-3))</f>
        <v/>
      </c>
      <c r="Q3113" s="21">
        <f>MAX(0,ROUNDDOWN(F3113-E3113-430000-H3113,-3))</f>
        <v/>
      </c>
      <c r="R3113" s="21">
        <f>IF(F3113&lt;=450000,0,MAX(0,P3113*0.06-MIN(50000,P3113)*0.03))</f>
        <v/>
      </c>
      <c r="S3113" s="21">
        <f>IF(F3113&lt;=450000,0,MAX(0,P3113*0.04-MIN(50000,P3113)*0.02))</f>
        <v/>
      </c>
      <c r="T3113" s="21">
        <f>IF(F3113&lt;=450000,0,MAX(0,Q3113*0.06-MIN(50000,Q3113)*0.03))</f>
        <v/>
      </c>
      <c r="U3113" s="21">
        <f>IF(F3113&lt;=450000,0,MAX(0,Q3113*0.04-MIN(50000,Q3113)*0.02))</f>
        <v/>
      </c>
      <c r="V3113" s="21">
        <f>50000+MAX(0,G3113-480000)</f>
        <v/>
      </c>
      <c r="W3113" s="21">
        <f>P3113-V3113</f>
        <v/>
      </c>
      <c r="X3113" s="21">
        <f>Q3113-V3113</f>
        <v/>
      </c>
      <c r="Y3113" s="22">
        <f>IF(W3113&lt;0,0.9,LOOKUP(W3113,{0,1950001,3300001,6950001,9000001,18000001,40000001},{0.84895,0.7979,0.6958,0.66517,0.56307,0.4916,0.44055}))</f>
        <v/>
      </c>
      <c r="Z3113" s="22">
        <f>IF(X3113&lt;0,0.9,LOOKUP(X3113,{0,1950001,3300001,6950001,9000001,18000001,40000001},{0.84895,0.7979,0.6958,0.66517,0.56307,0.4916,0.44055}))</f>
        <v/>
      </c>
      <c r="AA3113" s="22">
        <f>IF(W3113&lt;0,0,CHOOSE(MATCH(W3113,{0,1950001,3300001,6950001,9000001},1),5.105/84.895,10.21/79.79,20.42/69.58,23.483/66.517,33.693/56.307))</f>
        <v/>
      </c>
      <c r="AB3113" s="21">
        <f>IF(C3113&lt;=2000,0,(MIN(C3113,ROUNDDOWN(F3113*0.3,0))-2000)*0.1)</f>
        <v/>
      </c>
      <c r="AC3113" s="21">
        <f>IF(C3113&lt;=2000,0,MIN((C3113-2000)*Y3113,(R3113+S3113)*0.2))</f>
        <v/>
      </c>
      <c r="AD3113" s="21">
        <f>IF(C3113&lt;=2000,0,MIN((C3113-2000)*Z3113,(T3113+U3113)*0.2))</f>
        <v/>
      </c>
      <c r="AE3113" s="21">
        <f>AC3113*AA3113</f>
        <v/>
      </c>
      <c r="AF3113" s="21">
        <f>ROUNDDOWN(R3113,-2)+ROUNDDOWN(S3113,-2)</f>
        <v/>
      </c>
      <c r="AG3113" s="21">
        <f>ROUNDDOWN(MAX(0,R3113-(AB3113+AC3113+AE3113)*0.6),-2)+ROUNDDOWN(MAX(0,S3113-(AB3113+AC3113+AE3113)*0.4),-2)</f>
        <v/>
      </c>
      <c r="AH3113" s="21">
        <f>ROUNDDOWN(MAX(0,T3113-(AB3113+AD3113)*0.6),-2)+ROUNDDOWN(MAX(0,U3113-(AB3113+AD3113)*0.4),-2)</f>
        <v/>
      </c>
      <c r="AI3113" s="21">
        <f>ROUNDDOWN(T3113,-2)+ROUNDDOWN(U3113,-2)</f>
        <v/>
      </c>
      <c r="AJ3113" s="21">
        <f>M3113+AF3113</f>
        <v/>
      </c>
      <c r="AK3113" s="21">
        <f>M3113+AG3113</f>
        <v/>
      </c>
      <c r="AL3113" s="21">
        <f>N3113+AH3113</f>
        <v/>
      </c>
      <c r="AM3113" s="21">
        <f>O3113+AI3113</f>
        <v/>
      </c>
      <c r="AN3113" s="21">
        <f>N3113+AI3113</f>
        <v/>
      </c>
      <c r="AO3113" s="21">
        <f>ROUNDDOWN((R3113+S3113)*0.2/Y3113+2000,0)</f>
        <v/>
      </c>
      <c r="AP3113" s="21">
        <f>ROUNDDOWN((T3113+U3113)*0.2/Z3113+2000,0)</f>
        <v/>
      </c>
      <c r="AQ3113" s="21">
        <f>AL3113-AK3113</f>
        <v/>
      </c>
      <c r="AR3113" s="21">
        <f>AM3113-AK3113</f>
        <v/>
      </c>
      <c r="AS3113" s="21">
        <f>AM3113-AL3113</f>
        <v/>
      </c>
      <c r="AT3113" s="21">
        <f>AK3113+C3113-AJ3113</f>
        <v/>
      </c>
      <c r="AU3113" s="21">
        <f>AL3113+C3113-AM3113</f>
        <v/>
      </c>
      <c r="AV3113" s="21">
        <f>AN3113+C3113-AM3113</f>
        <v/>
      </c>
    </row>
    <row r="3114">
      <c r="A3114" t="inlineStr">
        <is>
          <t>1万円刻み</t>
        </is>
      </c>
      <c r="B3114" s="21">
        <f>'5_1万円刻み'!$A$1351</f>
        <v/>
      </c>
      <c r="C3114" s="21">
        <f>AO3114</f>
        <v/>
      </c>
      <c r="D3114" s="21" t="n">
        <v>0</v>
      </c>
      <c r="E3114" s="21">
        <f>ROUND(MIN(B3114/12,650000)*12*0.0915+MIN(B3114/12,1390000)*12*(0.0504+0)+B3114*0.005,0)</f>
        <v/>
      </c>
      <c r="F3114" s="21">
        <f>IF(B3114&lt;741000,0,IF(B3114&lt;2191000,B3114-740000,IF(B3114&lt;2193000,1451000,IF(B3114&lt;2196000,1453000,IF(B3114&lt;2200000,1456000,IF(B3114&lt;3600000,ROUND(ROUNDDOWN(B3114/4,-3)*2.8,0)-80000,IF(B3114&lt;6600000,ROUND(ROUNDDOWN(B3114/4,-3)*3.2,0)-440000,IF(B3114&lt;8500000,ROUNDDOWN(B3114*0.9,0)-1100000,B3114-1950000))))))))</f>
        <v/>
      </c>
      <c r="G3114" s="21">
        <f>IF(F3114&gt;23500000,NA(),IF(F3114&lt;=4890000,1040000,IF(F3114&lt;=6550000,670000,620000)))</f>
        <v/>
      </c>
      <c r="H3114" s="21">
        <f>IF(D3114&lt;=0,0,MAX(0,MIN(2000000,D3114-MIN(100000,ROUNDDOWN(F3114*0.05,0)))))</f>
        <v/>
      </c>
      <c r="I3114" s="21">
        <f>IF(C3114&lt;=2000,0,MIN(C3114,ROUNDDOWN(F3114*0.4,0))-2000)</f>
        <v/>
      </c>
      <c r="J3114" s="21">
        <f>MAX(0,ROUNDDOWN(F3114-E3114-G3114,-3))</f>
        <v/>
      </c>
      <c r="K3114" s="21">
        <f>MAX(0,ROUNDDOWN(F3114-E3114-G3114-H3114-I3114,-3))</f>
        <v/>
      </c>
      <c r="L3114" s="21">
        <f>MAX(0,ROUNDDOWN(F3114-E3114-G3114-H3114,-3))</f>
        <v/>
      </c>
      <c r="M3114" s="21">
        <f>IF(J3114&lt;=0,0,ROUNDDOWN((J3114*LOOKUP(J3114,{0,1950001,3300001,6950001,9000001,18000001,40000001},{0.05,0.1,0.2,0.23,0.33,0.4,0.45})-LOOKUP(J3114,{0,1950001,3300001,6950001,9000001,18000001,40000001},{0,97500,427500,636000,1536000,2796000,4796000}))*1.021,-2))</f>
        <v/>
      </c>
      <c r="N3114" s="21">
        <f>IF(K3114&lt;=0,0,ROUNDDOWN((K3114*LOOKUP(K3114,{0,1950001,3300001,6950001,9000001,18000001,40000001},{0.05,0.1,0.2,0.23,0.33,0.4,0.45})-LOOKUP(K3114,{0,1950001,3300001,6950001,9000001,18000001,40000001},{0,97500,427500,636000,1536000,2796000,4796000}))*1.021,-2))</f>
        <v/>
      </c>
      <c r="O3114" s="21">
        <f>IF(L3114&lt;=0,0,ROUNDDOWN((L3114*LOOKUP(L3114,{0,1950001,3300001,6950001,9000001,18000001,40000001},{0.05,0.1,0.2,0.23,0.33,0.4,0.45})-LOOKUP(L3114,{0,1950001,3300001,6950001,9000001,18000001,40000001},{0,97500,427500,636000,1536000,2796000,4796000}))*1.021,-2))</f>
        <v/>
      </c>
      <c r="P3114" s="21">
        <f>MAX(0,ROUNDDOWN(F3114-E3114-430000,-3))</f>
        <v/>
      </c>
      <c r="Q3114" s="21">
        <f>MAX(0,ROUNDDOWN(F3114-E3114-430000-H3114,-3))</f>
        <v/>
      </c>
      <c r="R3114" s="21">
        <f>IF(F3114&lt;=450000,0,MAX(0,P3114*0.06-MIN(50000,P3114)*0.03))</f>
        <v/>
      </c>
      <c r="S3114" s="21">
        <f>IF(F3114&lt;=450000,0,MAX(0,P3114*0.04-MIN(50000,P3114)*0.02))</f>
        <v/>
      </c>
      <c r="T3114" s="21">
        <f>IF(F3114&lt;=450000,0,MAX(0,Q3114*0.06-MIN(50000,Q3114)*0.03))</f>
        <v/>
      </c>
      <c r="U3114" s="21">
        <f>IF(F3114&lt;=450000,0,MAX(0,Q3114*0.04-MIN(50000,Q3114)*0.02))</f>
        <v/>
      </c>
      <c r="V3114" s="21">
        <f>50000+MAX(0,G3114-480000)</f>
        <v/>
      </c>
      <c r="W3114" s="21">
        <f>P3114-V3114</f>
        <v/>
      </c>
      <c r="X3114" s="21">
        <f>Q3114-V3114</f>
        <v/>
      </c>
      <c r="Y3114" s="22">
        <f>IF(W3114&lt;0,0.9,LOOKUP(W3114,{0,1950001,3300001,6950001,9000001,18000001,40000001},{0.84895,0.7979,0.6958,0.66517,0.56307,0.4916,0.44055}))</f>
        <v/>
      </c>
      <c r="Z3114" s="22">
        <f>IF(X3114&lt;0,0.9,LOOKUP(X3114,{0,1950001,3300001,6950001,9000001,18000001,40000001},{0.84895,0.7979,0.6958,0.66517,0.56307,0.4916,0.44055}))</f>
        <v/>
      </c>
      <c r="AA3114" s="22">
        <f>IF(W3114&lt;0,0,CHOOSE(MATCH(W3114,{0,1950001,3300001,6950001,9000001},1),5.105/84.895,10.21/79.79,20.42/69.58,23.483/66.517,33.693/56.307))</f>
        <v/>
      </c>
      <c r="AB3114" s="21">
        <f>IF(C3114&lt;=2000,0,(MIN(C3114,ROUNDDOWN(F3114*0.3,0))-2000)*0.1)</f>
        <v/>
      </c>
      <c r="AC3114" s="21">
        <f>IF(C3114&lt;=2000,0,MIN((C3114-2000)*Y3114,(R3114+S3114)*0.2))</f>
        <v/>
      </c>
      <c r="AD3114" s="21">
        <f>IF(C3114&lt;=2000,0,MIN((C3114-2000)*Z3114,(T3114+U3114)*0.2))</f>
        <v/>
      </c>
      <c r="AE3114" s="21">
        <f>AC3114*AA3114</f>
        <v/>
      </c>
      <c r="AF3114" s="21">
        <f>ROUNDDOWN(R3114,-2)+ROUNDDOWN(S3114,-2)</f>
        <v/>
      </c>
      <c r="AG3114" s="21">
        <f>ROUNDDOWN(MAX(0,R3114-(AB3114+AC3114+AE3114)*0.6),-2)+ROUNDDOWN(MAX(0,S3114-(AB3114+AC3114+AE3114)*0.4),-2)</f>
        <v/>
      </c>
      <c r="AH3114" s="21">
        <f>ROUNDDOWN(MAX(0,T3114-(AB3114+AD3114)*0.6),-2)+ROUNDDOWN(MAX(0,U3114-(AB3114+AD3114)*0.4),-2)</f>
        <v/>
      </c>
      <c r="AI3114" s="21">
        <f>ROUNDDOWN(T3114,-2)+ROUNDDOWN(U3114,-2)</f>
        <v/>
      </c>
      <c r="AJ3114" s="21">
        <f>M3114+AF3114</f>
        <v/>
      </c>
      <c r="AK3114" s="21">
        <f>M3114+AG3114</f>
        <v/>
      </c>
      <c r="AL3114" s="21">
        <f>N3114+AH3114</f>
        <v/>
      </c>
      <c r="AM3114" s="21">
        <f>O3114+AI3114</f>
        <v/>
      </c>
      <c r="AN3114" s="21">
        <f>N3114+AI3114</f>
        <v/>
      </c>
      <c r="AO3114" s="21">
        <f>ROUNDDOWN((R3114+S3114)*0.2/Y3114+2000,0)</f>
        <v/>
      </c>
      <c r="AP3114" s="21">
        <f>ROUNDDOWN((T3114+U3114)*0.2/Z3114+2000,0)</f>
        <v/>
      </c>
      <c r="AQ3114" s="21">
        <f>AL3114-AK3114</f>
        <v/>
      </c>
      <c r="AR3114" s="21">
        <f>AM3114-AK3114</f>
        <v/>
      </c>
      <c r="AS3114" s="21">
        <f>AM3114-AL3114</f>
        <v/>
      </c>
      <c r="AT3114" s="21">
        <f>AK3114+C3114-AJ3114</f>
        <v/>
      </c>
      <c r="AU3114" s="21">
        <f>AL3114+C3114-AM3114</f>
        <v/>
      </c>
      <c r="AV3114" s="21">
        <f>AN3114+C3114-AM3114</f>
        <v/>
      </c>
    </row>
    <row r="3115">
      <c r="A3115" t="inlineStr">
        <is>
          <t>1万円刻み</t>
        </is>
      </c>
      <c r="B3115" s="21">
        <f>'5_1万円刻み'!$A$1352</f>
        <v/>
      </c>
      <c r="C3115" s="21">
        <f>AO3115</f>
        <v/>
      </c>
      <c r="D3115" s="21" t="n">
        <v>0</v>
      </c>
      <c r="E3115" s="21">
        <f>ROUND(MIN(B3115/12,650000)*12*0.0915+MIN(B3115/12,1390000)*12*(0.0504+0)+B3115*0.005,0)</f>
        <v/>
      </c>
      <c r="F3115" s="21">
        <f>IF(B3115&lt;741000,0,IF(B3115&lt;2191000,B3115-740000,IF(B3115&lt;2193000,1451000,IF(B3115&lt;2196000,1453000,IF(B3115&lt;2200000,1456000,IF(B3115&lt;3600000,ROUND(ROUNDDOWN(B3115/4,-3)*2.8,0)-80000,IF(B3115&lt;6600000,ROUND(ROUNDDOWN(B3115/4,-3)*3.2,0)-440000,IF(B3115&lt;8500000,ROUNDDOWN(B3115*0.9,0)-1100000,B3115-1950000))))))))</f>
        <v/>
      </c>
      <c r="G3115" s="21">
        <f>IF(F3115&gt;23500000,NA(),IF(F3115&lt;=4890000,1040000,IF(F3115&lt;=6550000,670000,620000)))</f>
        <v/>
      </c>
      <c r="H3115" s="21">
        <f>IF(D3115&lt;=0,0,MAX(0,MIN(2000000,D3115-MIN(100000,ROUNDDOWN(F3115*0.05,0)))))</f>
        <v/>
      </c>
      <c r="I3115" s="21">
        <f>IF(C3115&lt;=2000,0,MIN(C3115,ROUNDDOWN(F3115*0.4,0))-2000)</f>
        <v/>
      </c>
      <c r="J3115" s="21">
        <f>MAX(0,ROUNDDOWN(F3115-E3115-G3115,-3))</f>
        <v/>
      </c>
      <c r="K3115" s="21">
        <f>MAX(0,ROUNDDOWN(F3115-E3115-G3115-H3115-I3115,-3))</f>
        <v/>
      </c>
      <c r="L3115" s="21">
        <f>MAX(0,ROUNDDOWN(F3115-E3115-G3115-H3115,-3))</f>
        <v/>
      </c>
      <c r="M3115" s="21">
        <f>IF(J3115&lt;=0,0,ROUNDDOWN((J3115*LOOKUP(J3115,{0,1950001,3300001,6950001,9000001,18000001,40000001},{0.05,0.1,0.2,0.23,0.33,0.4,0.45})-LOOKUP(J3115,{0,1950001,3300001,6950001,9000001,18000001,40000001},{0,97500,427500,636000,1536000,2796000,4796000}))*1.021,-2))</f>
        <v/>
      </c>
      <c r="N3115" s="21">
        <f>IF(K3115&lt;=0,0,ROUNDDOWN((K3115*LOOKUP(K3115,{0,1950001,3300001,6950001,9000001,18000001,40000001},{0.05,0.1,0.2,0.23,0.33,0.4,0.45})-LOOKUP(K3115,{0,1950001,3300001,6950001,9000001,18000001,40000001},{0,97500,427500,636000,1536000,2796000,4796000}))*1.021,-2))</f>
        <v/>
      </c>
      <c r="O3115" s="21">
        <f>IF(L3115&lt;=0,0,ROUNDDOWN((L3115*LOOKUP(L3115,{0,1950001,3300001,6950001,9000001,18000001,40000001},{0.05,0.1,0.2,0.23,0.33,0.4,0.45})-LOOKUP(L3115,{0,1950001,3300001,6950001,9000001,18000001,40000001},{0,97500,427500,636000,1536000,2796000,4796000}))*1.021,-2))</f>
        <v/>
      </c>
      <c r="P3115" s="21">
        <f>MAX(0,ROUNDDOWN(F3115-E3115-430000,-3))</f>
        <v/>
      </c>
      <c r="Q3115" s="21">
        <f>MAX(0,ROUNDDOWN(F3115-E3115-430000-H3115,-3))</f>
        <v/>
      </c>
      <c r="R3115" s="21">
        <f>IF(F3115&lt;=450000,0,MAX(0,P3115*0.06-MIN(50000,P3115)*0.03))</f>
        <v/>
      </c>
      <c r="S3115" s="21">
        <f>IF(F3115&lt;=450000,0,MAX(0,P3115*0.04-MIN(50000,P3115)*0.02))</f>
        <v/>
      </c>
      <c r="T3115" s="21">
        <f>IF(F3115&lt;=450000,0,MAX(0,Q3115*0.06-MIN(50000,Q3115)*0.03))</f>
        <v/>
      </c>
      <c r="U3115" s="21">
        <f>IF(F3115&lt;=450000,0,MAX(0,Q3115*0.04-MIN(50000,Q3115)*0.02))</f>
        <v/>
      </c>
      <c r="V3115" s="21">
        <f>50000+MAX(0,G3115-480000)</f>
        <v/>
      </c>
      <c r="W3115" s="21">
        <f>P3115-V3115</f>
        <v/>
      </c>
      <c r="X3115" s="21">
        <f>Q3115-V3115</f>
        <v/>
      </c>
      <c r="Y3115" s="22">
        <f>IF(W3115&lt;0,0.9,LOOKUP(W3115,{0,1950001,3300001,6950001,9000001,18000001,40000001},{0.84895,0.7979,0.6958,0.66517,0.56307,0.4916,0.44055}))</f>
        <v/>
      </c>
      <c r="Z3115" s="22">
        <f>IF(X3115&lt;0,0.9,LOOKUP(X3115,{0,1950001,3300001,6950001,9000001,18000001,40000001},{0.84895,0.7979,0.6958,0.66517,0.56307,0.4916,0.44055}))</f>
        <v/>
      </c>
      <c r="AA3115" s="22">
        <f>IF(W3115&lt;0,0,CHOOSE(MATCH(W3115,{0,1950001,3300001,6950001,9000001},1),5.105/84.895,10.21/79.79,20.42/69.58,23.483/66.517,33.693/56.307))</f>
        <v/>
      </c>
      <c r="AB3115" s="21">
        <f>IF(C3115&lt;=2000,0,(MIN(C3115,ROUNDDOWN(F3115*0.3,0))-2000)*0.1)</f>
        <v/>
      </c>
      <c r="AC3115" s="21">
        <f>IF(C3115&lt;=2000,0,MIN((C3115-2000)*Y3115,(R3115+S3115)*0.2))</f>
        <v/>
      </c>
      <c r="AD3115" s="21">
        <f>IF(C3115&lt;=2000,0,MIN((C3115-2000)*Z3115,(T3115+U3115)*0.2))</f>
        <v/>
      </c>
      <c r="AE3115" s="21">
        <f>AC3115*AA3115</f>
        <v/>
      </c>
      <c r="AF3115" s="21">
        <f>ROUNDDOWN(R3115,-2)+ROUNDDOWN(S3115,-2)</f>
        <v/>
      </c>
      <c r="AG3115" s="21">
        <f>ROUNDDOWN(MAX(0,R3115-(AB3115+AC3115+AE3115)*0.6),-2)+ROUNDDOWN(MAX(0,S3115-(AB3115+AC3115+AE3115)*0.4),-2)</f>
        <v/>
      </c>
      <c r="AH3115" s="21">
        <f>ROUNDDOWN(MAX(0,T3115-(AB3115+AD3115)*0.6),-2)+ROUNDDOWN(MAX(0,U3115-(AB3115+AD3115)*0.4),-2)</f>
        <v/>
      </c>
      <c r="AI3115" s="21">
        <f>ROUNDDOWN(T3115,-2)+ROUNDDOWN(U3115,-2)</f>
        <v/>
      </c>
      <c r="AJ3115" s="21">
        <f>M3115+AF3115</f>
        <v/>
      </c>
      <c r="AK3115" s="21">
        <f>M3115+AG3115</f>
        <v/>
      </c>
      <c r="AL3115" s="21">
        <f>N3115+AH3115</f>
        <v/>
      </c>
      <c r="AM3115" s="21">
        <f>O3115+AI3115</f>
        <v/>
      </c>
      <c r="AN3115" s="21">
        <f>N3115+AI3115</f>
        <v/>
      </c>
      <c r="AO3115" s="21">
        <f>ROUNDDOWN((R3115+S3115)*0.2/Y3115+2000,0)</f>
        <v/>
      </c>
      <c r="AP3115" s="21">
        <f>ROUNDDOWN((T3115+U3115)*0.2/Z3115+2000,0)</f>
        <v/>
      </c>
      <c r="AQ3115" s="21">
        <f>AL3115-AK3115</f>
        <v/>
      </c>
      <c r="AR3115" s="21">
        <f>AM3115-AK3115</f>
        <v/>
      </c>
      <c r="AS3115" s="21">
        <f>AM3115-AL3115</f>
        <v/>
      </c>
      <c r="AT3115" s="21">
        <f>AK3115+C3115-AJ3115</f>
        <v/>
      </c>
      <c r="AU3115" s="21">
        <f>AL3115+C3115-AM3115</f>
        <v/>
      </c>
      <c r="AV3115" s="21">
        <f>AN3115+C3115-AM3115</f>
        <v/>
      </c>
    </row>
    <row r="3116">
      <c r="A3116" t="inlineStr">
        <is>
          <t>1万円刻み</t>
        </is>
      </c>
      <c r="B3116" s="21">
        <f>'5_1万円刻み'!$A$1353</f>
        <v/>
      </c>
      <c r="C3116" s="21">
        <f>AO3116</f>
        <v/>
      </c>
      <c r="D3116" s="21" t="n">
        <v>0</v>
      </c>
      <c r="E3116" s="21">
        <f>ROUND(MIN(B3116/12,650000)*12*0.0915+MIN(B3116/12,1390000)*12*(0.0504+0)+B3116*0.005,0)</f>
        <v/>
      </c>
      <c r="F3116" s="21">
        <f>IF(B3116&lt;741000,0,IF(B3116&lt;2191000,B3116-740000,IF(B3116&lt;2193000,1451000,IF(B3116&lt;2196000,1453000,IF(B3116&lt;2200000,1456000,IF(B3116&lt;3600000,ROUND(ROUNDDOWN(B3116/4,-3)*2.8,0)-80000,IF(B3116&lt;6600000,ROUND(ROUNDDOWN(B3116/4,-3)*3.2,0)-440000,IF(B3116&lt;8500000,ROUNDDOWN(B3116*0.9,0)-1100000,B3116-1950000))))))))</f>
        <v/>
      </c>
      <c r="G3116" s="21">
        <f>IF(F3116&gt;23500000,NA(),IF(F3116&lt;=4890000,1040000,IF(F3116&lt;=6550000,670000,620000)))</f>
        <v/>
      </c>
      <c r="H3116" s="21">
        <f>IF(D3116&lt;=0,0,MAX(0,MIN(2000000,D3116-MIN(100000,ROUNDDOWN(F3116*0.05,0)))))</f>
        <v/>
      </c>
      <c r="I3116" s="21">
        <f>IF(C3116&lt;=2000,0,MIN(C3116,ROUNDDOWN(F3116*0.4,0))-2000)</f>
        <v/>
      </c>
      <c r="J3116" s="21">
        <f>MAX(0,ROUNDDOWN(F3116-E3116-G3116,-3))</f>
        <v/>
      </c>
      <c r="K3116" s="21">
        <f>MAX(0,ROUNDDOWN(F3116-E3116-G3116-H3116-I3116,-3))</f>
        <v/>
      </c>
      <c r="L3116" s="21">
        <f>MAX(0,ROUNDDOWN(F3116-E3116-G3116-H3116,-3))</f>
        <v/>
      </c>
      <c r="M3116" s="21">
        <f>IF(J3116&lt;=0,0,ROUNDDOWN((J3116*LOOKUP(J3116,{0,1950001,3300001,6950001,9000001,18000001,40000001},{0.05,0.1,0.2,0.23,0.33,0.4,0.45})-LOOKUP(J3116,{0,1950001,3300001,6950001,9000001,18000001,40000001},{0,97500,427500,636000,1536000,2796000,4796000}))*1.021,-2))</f>
        <v/>
      </c>
      <c r="N3116" s="21">
        <f>IF(K3116&lt;=0,0,ROUNDDOWN((K3116*LOOKUP(K3116,{0,1950001,3300001,6950001,9000001,18000001,40000001},{0.05,0.1,0.2,0.23,0.33,0.4,0.45})-LOOKUP(K3116,{0,1950001,3300001,6950001,9000001,18000001,40000001},{0,97500,427500,636000,1536000,2796000,4796000}))*1.021,-2))</f>
        <v/>
      </c>
      <c r="O3116" s="21">
        <f>IF(L3116&lt;=0,0,ROUNDDOWN((L3116*LOOKUP(L3116,{0,1950001,3300001,6950001,9000001,18000001,40000001},{0.05,0.1,0.2,0.23,0.33,0.4,0.45})-LOOKUP(L3116,{0,1950001,3300001,6950001,9000001,18000001,40000001},{0,97500,427500,636000,1536000,2796000,4796000}))*1.021,-2))</f>
        <v/>
      </c>
      <c r="P3116" s="21">
        <f>MAX(0,ROUNDDOWN(F3116-E3116-430000,-3))</f>
        <v/>
      </c>
      <c r="Q3116" s="21">
        <f>MAX(0,ROUNDDOWN(F3116-E3116-430000-H3116,-3))</f>
        <v/>
      </c>
      <c r="R3116" s="21">
        <f>IF(F3116&lt;=450000,0,MAX(0,P3116*0.06-MIN(50000,P3116)*0.03))</f>
        <v/>
      </c>
      <c r="S3116" s="21">
        <f>IF(F3116&lt;=450000,0,MAX(0,P3116*0.04-MIN(50000,P3116)*0.02))</f>
        <v/>
      </c>
      <c r="T3116" s="21">
        <f>IF(F3116&lt;=450000,0,MAX(0,Q3116*0.06-MIN(50000,Q3116)*0.03))</f>
        <v/>
      </c>
      <c r="U3116" s="21">
        <f>IF(F3116&lt;=450000,0,MAX(0,Q3116*0.04-MIN(50000,Q3116)*0.02))</f>
        <v/>
      </c>
      <c r="V3116" s="21">
        <f>50000+MAX(0,G3116-480000)</f>
        <v/>
      </c>
      <c r="W3116" s="21">
        <f>P3116-V3116</f>
        <v/>
      </c>
      <c r="X3116" s="21">
        <f>Q3116-V3116</f>
        <v/>
      </c>
      <c r="Y3116" s="22">
        <f>IF(W3116&lt;0,0.9,LOOKUP(W3116,{0,1950001,3300001,6950001,9000001,18000001,40000001},{0.84895,0.7979,0.6958,0.66517,0.56307,0.4916,0.44055}))</f>
        <v/>
      </c>
      <c r="Z3116" s="22">
        <f>IF(X3116&lt;0,0.9,LOOKUP(X3116,{0,1950001,3300001,6950001,9000001,18000001,40000001},{0.84895,0.7979,0.6958,0.66517,0.56307,0.4916,0.44055}))</f>
        <v/>
      </c>
      <c r="AA3116" s="22">
        <f>IF(W3116&lt;0,0,CHOOSE(MATCH(W3116,{0,1950001,3300001,6950001,9000001},1),5.105/84.895,10.21/79.79,20.42/69.58,23.483/66.517,33.693/56.307))</f>
        <v/>
      </c>
      <c r="AB3116" s="21">
        <f>IF(C3116&lt;=2000,0,(MIN(C3116,ROUNDDOWN(F3116*0.3,0))-2000)*0.1)</f>
        <v/>
      </c>
      <c r="AC3116" s="21">
        <f>IF(C3116&lt;=2000,0,MIN((C3116-2000)*Y3116,(R3116+S3116)*0.2))</f>
        <v/>
      </c>
      <c r="AD3116" s="21">
        <f>IF(C3116&lt;=2000,0,MIN((C3116-2000)*Z3116,(T3116+U3116)*0.2))</f>
        <v/>
      </c>
      <c r="AE3116" s="21">
        <f>AC3116*AA3116</f>
        <v/>
      </c>
      <c r="AF3116" s="21">
        <f>ROUNDDOWN(R3116,-2)+ROUNDDOWN(S3116,-2)</f>
        <v/>
      </c>
      <c r="AG3116" s="21">
        <f>ROUNDDOWN(MAX(0,R3116-(AB3116+AC3116+AE3116)*0.6),-2)+ROUNDDOWN(MAX(0,S3116-(AB3116+AC3116+AE3116)*0.4),-2)</f>
        <v/>
      </c>
      <c r="AH3116" s="21">
        <f>ROUNDDOWN(MAX(0,T3116-(AB3116+AD3116)*0.6),-2)+ROUNDDOWN(MAX(0,U3116-(AB3116+AD3116)*0.4),-2)</f>
        <v/>
      </c>
      <c r="AI3116" s="21">
        <f>ROUNDDOWN(T3116,-2)+ROUNDDOWN(U3116,-2)</f>
        <v/>
      </c>
      <c r="AJ3116" s="21">
        <f>M3116+AF3116</f>
        <v/>
      </c>
      <c r="AK3116" s="21">
        <f>M3116+AG3116</f>
        <v/>
      </c>
      <c r="AL3116" s="21">
        <f>N3116+AH3116</f>
        <v/>
      </c>
      <c r="AM3116" s="21">
        <f>O3116+AI3116</f>
        <v/>
      </c>
      <c r="AN3116" s="21">
        <f>N3116+AI3116</f>
        <v/>
      </c>
      <c r="AO3116" s="21">
        <f>ROUNDDOWN((R3116+S3116)*0.2/Y3116+2000,0)</f>
        <v/>
      </c>
      <c r="AP3116" s="21">
        <f>ROUNDDOWN((T3116+U3116)*0.2/Z3116+2000,0)</f>
        <v/>
      </c>
      <c r="AQ3116" s="21">
        <f>AL3116-AK3116</f>
        <v/>
      </c>
      <c r="AR3116" s="21">
        <f>AM3116-AK3116</f>
        <v/>
      </c>
      <c r="AS3116" s="21">
        <f>AM3116-AL3116</f>
        <v/>
      </c>
      <c r="AT3116" s="21">
        <f>AK3116+C3116-AJ3116</f>
        <v/>
      </c>
      <c r="AU3116" s="21">
        <f>AL3116+C3116-AM3116</f>
        <v/>
      </c>
      <c r="AV3116" s="21">
        <f>AN3116+C3116-AM3116</f>
        <v/>
      </c>
    </row>
    <row r="3117">
      <c r="A3117" t="inlineStr">
        <is>
          <t>1万円刻み</t>
        </is>
      </c>
      <c r="B3117" s="21">
        <f>'5_1万円刻み'!$A$1354</f>
        <v/>
      </c>
      <c r="C3117" s="21">
        <f>AO3117</f>
        <v/>
      </c>
      <c r="D3117" s="21" t="n">
        <v>0</v>
      </c>
      <c r="E3117" s="21">
        <f>ROUND(MIN(B3117/12,650000)*12*0.0915+MIN(B3117/12,1390000)*12*(0.0504+0)+B3117*0.005,0)</f>
        <v/>
      </c>
      <c r="F3117" s="21">
        <f>IF(B3117&lt;741000,0,IF(B3117&lt;2191000,B3117-740000,IF(B3117&lt;2193000,1451000,IF(B3117&lt;2196000,1453000,IF(B3117&lt;2200000,1456000,IF(B3117&lt;3600000,ROUND(ROUNDDOWN(B3117/4,-3)*2.8,0)-80000,IF(B3117&lt;6600000,ROUND(ROUNDDOWN(B3117/4,-3)*3.2,0)-440000,IF(B3117&lt;8500000,ROUNDDOWN(B3117*0.9,0)-1100000,B3117-1950000))))))))</f>
        <v/>
      </c>
      <c r="G3117" s="21">
        <f>IF(F3117&gt;23500000,NA(),IF(F3117&lt;=4890000,1040000,IF(F3117&lt;=6550000,670000,620000)))</f>
        <v/>
      </c>
      <c r="H3117" s="21">
        <f>IF(D3117&lt;=0,0,MAX(0,MIN(2000000,D3117-MIN(100000,ROUNDDOWN(F3117*0.05,0)))))</f>
        <v/>
      </c>
      <c r="I3117" s="21">
        <f>IF(C3117&lt;=2000,0,MIN(C3117,ROUNDDOWN(F3117*0.4,0))-2000)</f>
        <v/>
      </c>
      <c r="J3117" s="21">
        <f>MAX(0,ROUNDDOWN(F3117-E3117-G3117,-3))</f>
        <v/>
      </c>
      <c r="K3117" s="21">
        <f>MAX(0,ROUNDDOWN(F3117-E3117-G3117-H3117-I3117,-3))</f>
        <v/>
      </c>
      <c r="L3117" s="21">
        <f>MAX(0,ROUNDDOWN(F3117-E3117-G3117-H3117,-3))</f>
        <v/>
      </c>
      <c r="M3117" s="21">
        <f>IF(J3117&lt;=0,0,ROUNDDOWN((J3117*LOOKUP(J3117,{0,1950001,3300001,6950001,9000001,18000001,40000001},{0.05,0.1,0.2,0.23,0.33,0.4,0.45})-LOOKUP(J3117,{0,1950001,3300001,6950001,9000001,18000001,40000001},{0,97500,427500,636000,1536000,2796000,4796000}))*1.021,-2))</f>
        <v/>
      </c>
      <c r="N3117" s="21">
        <f>IF(K3117&lt;=0,0,ROUNDDOWN((K3117*LOOKUP(K3117,{0,1950001,3300001,6950001,9000001,18000001,40000001},{0.05,0.1,0.2,0.23,0.33,0.4,0.45})-LOOKUP(K3117,{0,1950001,3300001,6950001,9000001,18000001,40000001},{0,97500,427500,636000,1536000,2796000,4796000}))*1.021,-2))</f>
        <v/>
      </c>
      <c r="O3117" s="21">
        <f>IF(L3117&lt;=0,0,ROUNDDOWN((L3117*LOOKUP(L3117,{0,1950001,3300001,6950001,9000001,18000001,40000001},{0.05,0.1,0.2,0.23,0.33,0.4,0.45})-LOOKUP(L3117,{0,1950001,3300001,6950001,9000001,18000001,40000001},{0,97500,427500,636000,1536000,2796000,4796000}))*1.021,-2))</f>
        <v/>
      </c>
      <c r="P3117" s="21">
        <f>MAX(0,ROUNDDOWN(F3117-E3117-430000,-3))</f>
        <v/>
      </c>
      <c r="Q3117" s="21">
        <f>MAX(0,ROUNDDOWN(F3117-E3117-430000-H3117,-3))</f>
        <v/>
      </c>
      <c r="R3117" s="21">
        <f>IF(F3117&lt;=450000,0,MAX(0,P3117*0.06-MIN(50000,P3117)*0.03))</f>
        <v/>
      </c>
      <c r="S3117" s="21">
        <f>IF(F3117&lt;=450000,0,MAX(0,P3117*0.04-MIN(50000,P3117)*0.02))</f>
        <v/>
      </c>
      <c r="T3117" s="21">
        <f>IF(F3117&lt;=450000,0,MAX(0,Q3117*0.06-MIN(50000,Q3117)*0.03))</f>
        <v/>
      </c>
      <c r="U3117" s="21">
        <f>IF(F3117&lt;=450000,0,MAX(0,Q3117*0.04-MIN(50000,Q3117)*0.02))</f>
        <v/>
      </c>
      <c r="V3117" s="21">
        <f>50000+MAX(0,G3117-480000)</f>
        <v/>
      </c>
      <c r="W3117" s="21">
        <f>P3117-V3117</f>
        <v/>
      </c>
      <c r="X3117" s="21">
        <f>Q3117-V3117</f>
        <v/>
      </c>
      <c r="Y3117" s="22">
        <f>IF(W3117&lt;0,0.9,LOOKUP(W3117,{0,1950001,3300001,6950001,9000001,18000001,40000001},{0.84895,0.7979,0.6958,0.66517,0.56307,0.4916,0.44055}))</f>
        <v/>
      </c>
      <c r="Z3117" s="22">
        <f>IF(X3117&lt;0,0.9,LOOKUP(X3117,{0,1950001,3300001,6950001,9000001,18000001,40000001},{0.84895,0.7979,0.6958,0.66517,0.56307,0.4916,0.44055}))</f>
        <v/>
      </c>
      <c r="AA3117" s="22">
        <f>IF(W3117&lt;0,0,CHOOSE(MATCH(W3117,{0,1950001,3300001,6950001,9000001},1),5.105/84.895,10.21/79.79,20.42/69.58,23.483/66.517,33.693/56.307))</f>
        <v/>
      </c>
      <c r="AB3117" s="21">
        <f>IF(C3117&lt;=2000,0,(MIN(C3117,ROUNDDOWN(F3117*0.3,0))-2000)*0.1)</f>
        <v/>
      </c>
      <c r="AC3117" s="21">
        <f>IF(C3117&lt;=2000,0,MIN((C3117-2000)*Y3117,(R3117+S3117)*0.2))</f>
        <v/>
      </c>
      <c r="AD3117" s="21">
        <f>IF(C3117&lt;=2000,0,MIN((C3117-2000)*Z3117,(T3117+U3117)*0.2))</f>
        <v/>
      </c>
      <c r="AE3117" s="21">
        <f>AC3117*AA3117</f>
        <v/>
      </c>
      <c r="AF3117" s="21">
        <f>ROUNDDOWN(R3117,-2)+ROUNDDOWN(S3117,-2)</f>
        <v/>
      </c>
      <c r="AG3117" s="21">
        <f>ROUNDDOWN(MAX(0,R3117-(AB3117+AC3117+AE3117)*0.6),-2)+ROUNDDOWN(MAX(0,S3117-(AB3117+AC3117+AE3117)*0.4),-2)</f>
        <v/>
      </c>
      <c r="AH3117" s="21">
        <f>ROUNDDOWN(MAX(0,T3117-(AB3117+AD3117)*0.6),-2)+ROUNDDOWN(MAX(0,U3117-(AB3117+AD3117)*0.4),-2)</f>
        <v/>
      </c>
      <c r="AI3117" s="21">
        <f>ROUNDDOWN(T3117,-2)+ROUNDDOWN(U3117,-2)</f>
        <v/>
      </c>
      <c r="AJ3117" s="21">
        <f>M3117+AF3117</f>
        <v/>
      </c>
      <c r="AK3117" s="21">
        <f>M3117+AG3117</f>
        <v/>
      </c>
      <c r="AL3117" s="21">
        <f>N3117+AH3117</f>
        <v/>
      </c>
      <c r="AM3117" s="21">
        <f>O3117+AI3117</f>
        <v/>
      </c>
      <c r="AN3117" s="21">
        <f>N3117+AI3117</f>
        <v/>
      </c>
      <c r="AO3117" s="21">
        <f>ROUNDDOWN((R3117+S3117)*0.2/Y3117+2000,0)</f>
        <v/>
      </c>
      <c r="AP3117" s="21">
        <f>ROUNDDOWN((T3117+U3117)*0.2/Z3117+2000,0)</f>
        <v/>
      </c>
      <c r="AQ3117" s="21">
        <f>AL3117-AK3117</f>
        <v/>
      </c>
      <c r="AR3117" s="21">
        <f>AM3117-AK3117</f>
        <v/>
      </c>
      <c r="AS3117" s="21">
        <f>AM3117-AL3117</f>
        <v/>
      </c>
      <c r="AT3117" s="21">
        <f>AK3117+C3117-AJ3117</f>
        <v/>
      </c>
      <c r="AU3117" s="21">
        <f>AL3117+C3117-AM3117</f>
        <v/>
      </c>
      <c r="AV3117" s="21">
        <f>AN3117+C3117-AM3117</f>
        <v/>
      </c>
    </row>
    <row r="3118">
      <c r="A3118" t="inlineStr">
        <is>
          <t>1万円刻み</t>
        </is>
      </c>
      <c r="B3118" s="21">
        <f>'5_1万円刻み'!$A$1355</f>
        <v/>
      </c>
      <c r="C3118" s="21">
        <f>AO3118</f>
        <v/>
      </c>
      <c r="D3118" s="21" t="n">
        <v>0</v>
      </c>
      <c r="E3118" s="21">
        <f>ROUND(MIN(B3118/12,650000)*12*0.0915+MIN(B3118/12,1390000)*12*(0.0504+0)+B3118*0.005,0)</f>
        <v/>
      </c>
      <c r="F3118" s="21">
        <f>IF(B3118&lt;741000,0,IF(B3118&lt;2191000,B3118-740000,IF(B3118&lt;2193000,1451000,IF(B3118&lt;2196000,1453000,IF(B3118&lt;2200000,1456000,IF(B3118&lt;3600000,ROUND(ROUNDDOWN(B3118/4,-3)*2.8,0)-80000,IF(B3118&lt;6600000,ROUND(ROUNDDOWN(B3118/4,-3)*3.2,0)-440000,IF(B3118&lt;8500000,ROUNDDOWN(B3118*0.9,0)-1100000,B3118-1950000))))))))</f>
        <v/>
      </c>
      <c r="G3118" s="21">
        <f>IF(F3118&gt;23500000,NA(),IF(F3118&lt;=4890000,1040000,IF(F3118&lt;=6550000,670000,620000)))</f>
        <v/>
      </c>
      <c r="H3118" s="21">
        <f>IF(D3118&lt;=0,0,MAX(0,MIN(2000000,D3118-MIN(100000,ROUNDDOWN(F3118*0.05,0)))))</f>
        <v/>
      </c>
      <c r="I3118" s="21">
        <f>IF(C3118&lt;=2000,0,MIN(C3118,ROUNDDOWN(F3118*0.4,0))-2000)</f>
        <v/>
      </c>
      <c r="J3118" s="21">
        <f>MAX(0,ROUNDDOWN(F3118-E3118-G3118,-3))</f>
        <v/>
      </c>
      <c r="K3118" s="21">
        <f>MAX(0,ROUNDDOWN(F3118-E3118-G3118-H3118-I3118,-3))</f>
        <v/>
      </c>
      <c r="L3118" s="21">
        <f>MAX(0,ROUNDDOWN(F3118-E3118-G3118-H3118,-3))</f>
        <v/>
      </c>
      <c r="M3118" s="21">
        <f>IF(J3118&lt;=0,0,ROUNDDOWN((J3118*LOOKUP(J3118,{0,1950001,3300001,6950001,9000001,18000001,40000001},{0.05,0.1,0.2,0.23,0.33,0.4,0.45})-LOOKUP(J3118,{0,1950001,3300001,6950001,9000001,18000001,40000001},{0,97500,427500,636000,1536000,2796000,4796000}))*1.021,-2))</f>
        <v/>
      </c>
      <c r="N3118" s="21">
        <f>IF(K3118&lt;=0,0,ROUNDDOWN((K3118*LOOKUP(K3118,{0,1950001,3300001,6950001,9000001,18000001,40000001},{0.05,0.1,0.2,0.23,0.33,0.4,0.45})-LOOKUP(K3118,{0,1950001,3300001,6950001,9000001,18000001,40000001},{0,97500,427500,636000,1536000,2796000,4796000}))*1.021,-2))</f>
        <v/>
      </c>
      <c r="O3118" s="21">
        <f>IF(L3118&lt;=0,0,ROUNDDOWN((L3118*LOOKUP(L3118,{0,1950001,3300001,6950001,9000001,18000001,40000001},{0.05,0.1,0.2,0.23,0.33,0.4,0.45})-LOOKUP(L3118,{0,1950001,3300001,6950001,9000001,18000001,40000001},{0,97500,427500,636000,1536000,2796000,4796000}))*1.021,-2))</f>
        <v/>
      </c>
      <c r="P3118" s="21">
        <f>MAX(0,ROUNDDOWN(F3118-E3118-430000,-3))</f>
        <v/>
      </c>
      <c r="Q3118" s="21">
        <f>MAX(0,ROUNDDOWN(F3118-E3118-430000-H3118,-3))</f>
        <v/>
      </c>
      <c r="R3118" s="21">
        <f>IF(F3118&lt;=450000,0,MAX(0,P3118*0.06-MIN(50000,P3118)*0.03))</f>
        <v/>
      </c>
      <c r="S3118" s="21">
        <f>IF(F3118&lt;=450000,0,MAX(0,P3118*0.04-MIN(50000,P3118)*0.02))</f>
        <v/>
      </c>
      <c r="T3118" s="21">
        <f>IF(F3118&lt;=450000,0,MAX(0,Q3118*0.06-MIN(50000,Q3118)*0.03))</f>
        <v/>
      </c>
      <c r="U3118" s="21">
        <f>IF(F3118&lt;=450000,0,MAX(0,Q3118*0.04-MIN(50000,Q3118)*0.02))</f>
        <v/>
      </c>
      <c r="V3118" s="21">
        <f>50000+MAX(0,G3118-480000)</f>
        <v/>
      </c>
      <c r="W3118" s="21">
        <f>P3118-V3118</f>
        <v/>
      </c>
      <c r="X3118" s="21">
        <f>Q3118-V3118</f>
        <v/>
      </c>
      <c r="Y3118" s="22">
        <f>IF(W3118&lt;0,0.9,LOOKUP(W3118,{0,1950001,3300001,6950001,9000001,18000001,40000001},{0.84895,0.7979,0.6958,0.66517,0.56307,0.4916,0.44055}))</f>
        <v/>
      </c>
      <c r="Z3118" s="22">
        <f>IF(X3118&lt;0,0.9,LOOKUP(X3118,{0,1950001,3300001,6950001,9000001,18000001,40000001},{0.84895,0.7979,0.6958,0.66517,0.56307,0.4916,0.44055}))</f>
        <v/>
      </c>
      <c r="AA3118" s="22">
        <f>IF(W3118&lt;0,0,CHOOSE(MATCH(W3118,{0,1950001,3300001,6950001,9000001},1),5.105/84.895,10.21/79.79,20.42/69.58,23.483/66.517,33.693/56.307))</f>
        <v/>
      </c>
      <c r="AB3118" s="21">
        <f>IF(C3118&lt;=2000,0,(MIN(C3118,ROUNDDOWN(F3118*0.3,0))-2000)*0.1)</f>
        <v/>
      </c>
      <c r="AC3118" s="21">
        <f>IF(C3118&lt;=2000,0,MIN((C3118-2000)*Y3118,(R3118+S3118)*0.2))</f>
        <v/>
      </c>
      <c r="AD3118" s="21">
        <f>IF(C3118&lt;=2000,0,MIN((C3118-2000)*Z3118,(T3118+U3118)*0.2))</f>
        <v/>
      </c>
      <c r="AE3118" s="21">
        <f>AC3118*AA3118</f>
        <v/>
      </c>
      <c r="AF3118" s="21">
        <f>ROUNDDOWN(R3118,-2)+ROUNDDOWN(S3118,-2)</f>
        <v/>
      </c>
      <c r="AG3118" s="21">
        <f>ROUNDDOWN(MAX(0,R3118-(AB3118+AC3118+AE3118)*0.6),-2)+ROUNDDOWN(MAX(0,S3118-(AB3118+AC3118+AE3118)*0.4),-2)</f>
        <v/>
      </c>
      <c r="AH3118" s="21">
        <f>ROUNDDOWN(MAX(0,T3118-(AB3118+AD3118)*0.6),-2)+ROUNDDOWN(MAX(0,U3118-(AB3118+AD3118)*0.4),-2)</f>
        <v/>
      </c>
      <c r="AI3118" s="21">
        <f>ROUNDDOWN(T3118,-2)+ROUNDDOWN(U3118,-2)</f>
        <v/>
      </c>
      <c r="AJ3118" s="21">
        <f>M3118+AF3118</f>
        <v/>
      </c>
      <c r="AK3118" s="21">
        <f>M3118+AG3118</f>
        <v/>
      </c>
      <c r="AL3118" s="21">
        <f>N3118+AH3118</f>
        <v/>
      </c>
      <c r="AM3118" s="21">
        <f>O3118+AI3118</f>
        <v/>
      </c>
      <c r="AN3118" s="21">
        <f>N3118+AI3118</f>
        <v/>
      </c>
      <c r="AO3118" s="21">
        <f>ROUNDDOWN((R3118+S3118)*0.2/Y3118+2000,0)</f>
        <v/>
      </c>
      <c r="AP3118" s="21">
        <f>ROUNDDOWN((T3118+U3118)*0.2/Z3118+2000,0)</f>
        <v/>
      </c>
      <c r="AQ3118" s="21">
        <f>AL3118-AK3118</f>
        <v/>
      </c>
      <c r="AR3118" s="21">
        <f>AM3118-AK3118</f>
        <v/>
      </c>
      <c r="AS3118" s="21">
        <f>AM3118-AL3118</f>
        <v/>
      </c>
      <c r="AT3118" s="21">
        <f>AK3118+C3118-AJ3118</f>
        <v/>
      </c>
      <c r="AU3118" s="21">
        <f>AL3118+C3118-AM3118</f>
        <v/>
      </c>
      <c r="AV3118" s="21">
        <f>AN3118+C3118-AM3118</f>
        <v/>
      </c>
    </row>
    <row r="3119">
      <c r="A3119" t="inlineStr">
        <is>
          <t>1万円刻み</t>
        </is>
      </c>
      <c r="B3119" s="21">
        <f>'5_1万円刻み'!$A$1356</f>
        <v/>
      </c>
      <c r="C3119" s="21">
        <f>AO3119</f>
        <v/>
      </c>
      <c r="D3119" s="21" t="n">
        <v>0</v>
      </c>
      <c r="E3119" s="21">
        <f>ROUND(MIN(B3119/12,650000)*12*0.0915+MIN(B3119/12,1390000)*12*(0.0504+0)+B3119*0.005,0)</f>
        <v/>
      </c>
      <c r="F3119" s="21">
        <f>IF(B3119&lt;741000,0,IF(B3119&lt;2191000,B3119-740000,IF(B3119&lt;2193000,1451000,IF(B3119&lt;2196000,1453000,IF(B3119&lt;2200000,1456000,IF(B3119&lt;3600000,ROUND(ROUNDDOWN(B3119/4,-3)*2.8,0)-80000,IF(B3119&lt;6600000,ROUND(ROUNDDOWN(B3119/4,-3)*3.2,0)-440000,IF(B3119&lt;8500000,ROUNDDOWN(B3119*0.9,0)-1100000,B3119-1950000))))))))</f>
        <v/>
      </c>
      <c r="G3119" s="21">
        <f>IF(F3119&gt;23500000,NA(),IF(F3119&lt;=4890000,1040000,IF(F3119&lt;=6550000,670000,620000)))</f>
        <v/>
      </c>
      <c r="H3119" s="21">
        <f>IF(D3119&lt;=0,0,MAX(0,MIN(2000000,D3119-MIN(100000,ROUNDDOWN(F3119*0.05,0)))))</f>
        <v/>
      </c>
      <c r="I3119" s="21">
        <f>IF(C3119&lt;=2000,0,MIN(C3119,ROUNDDOWN(F3119*0.4,0))-2000)</f>
        <v/>
      </c>
      <c r="J3119" s="21">
        <f>MAX(0,ROUNDDOWN(F3119-E3119-G3119,-3))</f>
        <v/>
      </c>
      <c r="K3119" s="21">
        <f>MAX(0,ROUNDDOWN(F3119-E3119-G3119-H3119-I3119,-3))</f>
        <v/>
      </c>
      <c r="L3119" s="21">
        <f>MAX(0,ROUNDDOWN(F3119-E3119-G3119-H3119,-3))</f>
        <v/>
      </c>
      <c r="M3119" s="21">
        <f>IF(J3119&lt;=0,0,ROUNDDOWN((J3119*LOOKUP(J3119,{0,1950001,3300001,6950001,9000001,18000001,40000001},{0.05,0.1,0.2,0.23,0.33,0.4,0.45})-LOOKUP(J3119,{0,1950001,3300001,6950001,9000001,18000001,40000001},{0,97500,427500,636000,1536000,2796000,4796000}))*1.021,-2))</f>
        <v/>
      </c>
      <c r="N3119" s="21">
        <f>IF(K3119&lt;=0,0,ROUNDDOWN((K3119*LOOKUP(K3119,{0,1950001,3300001,6950001,9000001,18000001,40000001},{0.05,0.1,0.2,0.23,0.33,0.4,0.45})-LOOKUP(K3119,{0,1950001,3300001,6950001,9000001,18000001,40000001},{0,97500,427500,636000,1536000,2796000,4796000}))*1.021,-2))</f>
        <v/>
      </c>
      <c r="O3119" s="21">
        <f>IF(L3119&lt;=0,0,ROUNDDOWN((L3119*LOOKUP(L3119,{0,1950001,3300001,6950001,9000001,18000001,40000001},{0.05,0.1,0.2,0.23,0.33,0.4,0.45})-LOOKUP(L3119,{0,1950001,3300001,6950001,9000001,18000001,40000001},{0,97500,427500,636000,1536000,2796000,4796000}))*1.021,-2))</f>
        <v/>
      </c>
      <c r="P3119" s="21">
        <f>MAX(0,ROUNDDOWN(F3119-E3119-430000,-3))</f>
        <v/>
      </c>
      <c r="Q3119" s="21">
        <f>MAX(0,ROUNDDOWN(F3119-E3119-430000-H3119,-3))</f>
        <v/>
      </c>
      <c r="R3119" s="21">
        <f>IF(F3119&lt;=450000,0,MAX(0,P3119*0.06-MIN(50000,P3119)*0.03))</f>
        <v/>
      </c>
      <c r="S3119" s="21">
        <f>IF(F3119&lt;=450000,0,MAX(0,P3119*0.04-MIN(50000,P3119)*0.02))</f>
        <v/>
      </c>
      <c r="T3119" s="21">
        <f>IF(F3119&lt;=450000,0,MAX(0,Q3119*0.06-MIN(50000,Q3119)*0.03))</f>
        <v/>
      </c>
      <c r="U3119" s="21">
        <f>IF(F3119&lt;=450000,0,MAX(0,Q3119*0.04-MIN(50000,Q3119)*0.02))</f>
        <v/>
      </c>
      <c r="V3119" s="21">
        <f>50000+MAX(0,G3119-480000)</f>
        <v/>
      </c>
      <c r="W3119" s="21">
        <f>P3119-V3119</f>
        <v/>
      </c>
      <c r="X3119" s="21">
        <f>Q3119-V3119</f>
        <v/>
      </c>
      <c r="Y3119" s="22">
        <f>IF(W3119&lt;0,0.9,LOOKUP(W3119,{0,1950001,3300001,6950001,9000001,18000001,40000001},{0.84895,0.7979,0.6958,0.66517,0.56307,0.4916,0.44055}))</f>
        <v/>
      </c>
      <c r="Z3119" s="22">
        <f>IF(X3119&lt;0,0.9,LOOKUP(X3119,{0,1950001,3300001,6950001,9000001,18000001,40000001},{0.84895,0.7979,0.6958,0.66517,0.56307,0.4916,0.44055}))</f>
        <v/>
      </c>
      <c r="AA3119" s="22">
        <f>IF(W3119&lt;0,0,CHOOSE(MATCH(W3119,{0,1950001,3300001,6950001,9000001},1),5.105/84.895,10.21/79.79,20.42/69.58,23.483/66.517,33.693/56.307))</f>
        <v/>
      </c>
      <c r="AB3119" s="21">
        <f>IF(C3119&lt;=2000,0,(MIN(C3119,ROUNDDOWN(F3119*0.3,0))-2000)*0.1)</f>
        <v/>
      </c>
      <c r="AC3119" s="21">
        <f>IF(C3119&lt;=2000,0,MIN((C3119-2000)*Y3119,(R3119+S3119)*0.2))</f>
        <v/>
      </c>
      <c r="AD3119" s="21">
        <f>IF(C3119&lt;=2000,0,MIN((C3119-2000)*Z3119,(T3119+U3119)*0.2))</f>
        <v/>
      </c>
      <c r="AE3119" s="21">
        <f>AC3119*AA3119</f>
        <v/>
      </c>
      <c r="AF3119" s="21">
        <f>ROUNDDOWN(R3119,-2)+ROUNDDOWN(S3119,-2)</f>
        <v/>
      </c>
      <c r="AG3119" s="21">
        <f>ROUNDDOWN(MAX(0,R3119-(AB3119+AC3119+AE3119)*0.6),-2)+ROUNDDOWN(MAX(0,S3119-(AB3119+AC3119+AE3119)*0.4),-2)</f>
        <v/>
      </c>
      <c r="AH3119" s="21">
        <f>ROUNDDOWN(MAX(0,T3119-(AB3119+AD3119)*0.6),-2)+ROUNDDOWN(MAX(0,U3119-(AB3119+AD3119)*0.4),-2)</f>
        <v/>
      </c>
      <c r="AI3119" s="21">
        <f>ROUNDDOWN(T3119,-2)+ROUNDDOWN(U3119,-2)</f>
        <v/>
      </c>
      <c r="AJ3119" s="21">
        <f>M3119+AF3119</f>
        <v/>
      </c>
      <c r="AK3119" s="21">
        <f>M3119+AG3119</f>
        <v/>
      </c>
      <c r="AL3119" s="21">
        <f>N3119+AH3119</f>
        <v/>
      </c>
      <c r="AM3119" s="21">
        <f>O3119+AI3119</f>
        <v/>
      </c>
      <c r="AN3119" s="21">
        <f>N3119+AI3119</f>
        <v/>
      </c>
      <c r="AO3119" s="21">
        <f>ROUNDDOWN((R3119+S3119)*0.2/Y3119+2000,0)</f>
        <v/>
      </c>
      <c r="AP3119" s="21">
        <f>ROUNDDOWN((T3119+U3119)*0.2/Z3119+2000,0)</f>
        <v/>
      </c>
      <c r="AQ3119" s="21">
        <f>AL3119-AK3119</f>
        <v/>
      </c>
      <c r="AR3119" s="21">
        <f>AM3119-AK3119</f>
        <v/>
      </c>
      <c r="AS3119" s="21">
        <f>AM3119-AL3119</f>
        <v/>
      </c>
      <c r="AT3119" s="21">
        <f>AK3119+C3119-AJ3119</f>
        <v/>
      </c>
      <c r="AU3119" s="21">
        <f>AL3119+C3119-AM3119</f>
        <v/>
      </c>
      <c r="AV3119" s="21">
        <f>AN3119+C3119-AM3119</f>
        <v/>
      </c>
    </row>
    <row r="3120">
      <c r="A3120" t="inlineStr">
        <is>
          <t>1万円刻み</t>
        </is>
      </c>
      <c r="B3120" s="21">
        <f>'5_1万円刻み'!$A$1357</f>
        <v/>
      </c>
      <c r="C3120" s="21">
        <f>AO3120</f>
        <v/>
      </c>
      <c r="D3120" s="21" t="n">
        <v>0</v>
      </c>
      <c r="E3120" s="21">
        <f>ROUND(MIN(B3120/12,650000)*12*0.0915+MIN(B3120/12,1390000)*12*(0.0504+0)+B3120*0.005,0)</f>
        <v/>
      </c>
      <c r="F3120" s="21">
        <f>IF(B3120&lt;741000,0,IF(B3120&lt;2191000,B3120-740000,IF(B3120&lt;2193000,1451000,IF(B3120&lt;2196000,1453000,IF(B3120&lt;2200000,1456000,IF(B3120&lt;3600000,ROUND(ROUNDDOWN(B3120/4,-3)*2.8,0)-80000,IF(B3120&lt;6600000,ROUND(ROUNDDOWN(B3120/4,-3)*3.2,0)-440000,IF(B3120&lt;8500000,ROUNDDOWN(B3120*0.9,0)-1100000,B3120-1950000))))))))</f>
        <v/>
      </c>
      <c r="G3120" s="21">
        <f>IF(F3120&gt;23500000,NA(),IF(F3120&lt;=4890000,1040000,IF(F3120&lt;=6550000,670000,620000)))</f>
        <v/>
      </c>
      <c r="H3120" s="21">
        <f>IF(D3120&lt;=0,0,MAX(0,MIN(2000000,D3120-MIN(100000,ROUNDDOWN(F3120*0.05,0)))))</f>
        <v/>
      </c>
      <c r="I3120" s="21">
        <f>IF(C3120&lt;=2000,0,MIN(C3120,ROUNDDOWN(F3120*0.4,0))-2000)</f>
        <v/>
      </c>
      <c r="J3120" s="21">
        <f>MAX(0,ROUNDDOWN(F3120-E3120-G3120,-3))</f>
        <v/>
      </c>
      <c r="K3120" s="21">
        <f>MAX(0,ROUNDDOWN(F3120-E3120-G3120-H3120-I3120,-3))</f>
        <v/>
      </c>
      <c r="L3120" s="21">
        <f>MAX(0,ROUNDDOWN(F3120-E3120-G3120-H3120,-3))</f>
        <v/>
      </c>
      <c r="M3120" s="21">
        <f>IF(J3120&lt;=0,0,ROUNDDOWN((J3120*LOOKUP(J3120,{0,1950001,3300001,6950001,9000001,18000001,40000001},{0.05,0.1,0.2,0.23,0.33,0.4,0.45})-LOOKUP(J3120,{0,1950001,3300001,6950001,9000001,18000001,40000001},{0,97500,427500,636000,1536000,2796000,4796000}))*1.021,-2))</f>
        <v/>
      </c>
      <c r="N3120" s="21">
        <f>IF(K3120&lt;=0,0,ROUNDDOWN((K3120*LOOKUP(K3120,{0,1950001,3300001,6950001,9000001,18000001,40000001},{0.05,0.1,0.2,0.23,0.33,0.4,0.45})-LOOKUP(K3120,{0,1950001,3300001,6950001,9000001,18000001,40000001},{0,97500,427500,636000,1536000,2796000,4796000}))*1.021,-2))</f>
        <v/>
      </c>
      <c r="O3120" s="21">
        <f>IF(L3120&lt;=0,0,ROUNDDOWN((L3120*LOOKUP(L3120,{0,1950001,3300001,6950001,9000001,18000001,40000001},{0.05,0.1,0.2,0.23,0.33,0.4,0.45})-LOOKUP(L3120,{0,1950001,3300001,6950001,9000001,18000001,40000001},{0,97500,427500,636000,1536000,2796000,4796000}))*1.021,-2))</f>
        <v/>
      </c>
      <c r="P3120" s="21">
        <f>MAX(0,ROUNDDOWN(F3120-E3120-430000,-3))</f>
        <v/>
      </c>
      <c r="Q3120" s="21">
        <f>MAX(0,ROUNDDOWN(F3120-E3120-430000-H3120,-3))</f>
        <v/>
      </c>
      <c r="R3120" s="21">
        <f>IF(F3120&lt;=450000,0,MAX(0,P3120*0.06-MIN(50000,P3120)*0.03))</f>
        <v/>
      </c>
      <c r="S3120" s="21">
        <f>IF(F3120&lt;=450000,0,MAX(0,P3120*0.04-MIN(50000,P3120)*0.02))</f>
        <v/>
      </c>
      <c r="T3120" s="21">
        <f>IF(F3120&lt;=450000,0,MAX(0,Q3120*0.06-MIN(50000,Q3120)*0.03))</f>
        <v/>
      </c>
      <c r="U3120" s="21">
        <f>IF(F3120&lt;=450000,0,MAX(0,Q3120*0.04-MIN(50000,Q3120)*0.02))</f>
        <v/>
      </c>
      <c r="V3120" s="21">
        <f>50000+MAX(0,G3120-480000)</f>
        <v/>
      </c>
      <c r="W3120" s="21">
        <f>P3120-V3120</f>
        <v/>
      </c>
      <c r="X3120" s="21">
        <f>Q3120-V3120</f>
        <v/>
      </c>
      <c r="Y3120" s="22">
        <f>IF(W3120&lt;0,0.9,LOOKUP(W3120,{0,1950001,3300001,6950001,9000001,18000001,40000001},{0.84895,0.7979,0.6958,0.66517,0.56307,0.4916,0.44055}))</f>
        <v/>
      </c>
      <c r="Z3120" s="22">
        <f>IF(X3120&lt;0,0.9,LOOKUP(X3120,{0,1950001,3300001,6950001,9000001,18000001,40000001},{0.84895,0.7979,0.6958,0.66517,0.56307,0.4916,0.44055}))</f>
        <v/>
      </c>
      <c r="AA3120" s="22">
        <f>IF(W3120&lt;0,0,CHOOSE(MATCH(W3120,{0,1950001,3300001,6950001,9000001},1),5.105/84.895,10.21/79.79,20.42/69.58,23.483/66.517,33.693/56.307))</f>
        <v/>
      </c>
      <c r="AB3120" s="21">
        <f>IF(C3120&lt;=2000,0,(MIN(C3120,ROUNDDOWN(F3120*0.3,0))-2000)*0.1)</f>
        <v/>
      </c>
      <c r="AC3120" s="21">
        <f>IF(C3120&lt;=2000,0,MIN((C3120-2000)*Y3120,(R3120+S3120)*0.2))</f>
        <v/>
      </c>
      <c r="AD3120" s="21">
        <f>IF(C3120&lt;=2000,0,MIN((C3120-2000)*Z3120,(T3120+U3120)*0.2))</f>
        <v/>
      </c>
      <c r="AE3120" s="21">
        <f>AC3120*AA3120</f>
        <v/>
      </c>
      <c r="AF3120" s="21">
        <f>ROUNDDOWN(R3120,-2)+ROUNDDOWN(S3120,-2)</f>
        <v/>
      </c>
      <c r="AG3120" s="21">
        <f>ROUNDDOWN(MAX(0,R3120-(AB3120+AC3120+AE3120)*0.6),-2)+ROUNDDOWN(MAX(0,S3120-(AB3120+AC3120+AE3120)*0.4),-2)</f>
        <v/>
      </c>
      <c r="AH3120" s="21">
        <f>ROUNDDOWN(MAX(0,T3120-(AB3120+AD3120)*0.6),-2)+ROUNDDOWN(MAX(0,U3120-(AB3120+AD3120)*0.4),-2)</f>
        <v/>
      </c>
      <c r="AI3120" s="21">
        <f>ROUNDDOWN(T3120,-2)+ROUNDDOWN(U3120,-2)</f>
        <v/>
      </c>
      <c r="AJ3120" s="21">
        <f>M3120+AF3120</f>
        <v/>
      </c>
      <c r="AK3120" s="21">
        <f>M3120+AG3120</f>
        <v/>
      </c>
      <c r="AL3120" s="21">
        <f>N3120+AH3120</f>
        <v/>
      </c>
      <c r="AM3120" s="21">
        <f>O3120+AI3120</f>
        <v/>
      </c>
      <c r="AN3120" s="21">
        <f>N3120+AI3120</f>
        <v/>
      </c>
      <c r="AO3120" s="21">
        <f>ROUNDDOWN((R3120+S3120)*0.2/Y3120+2000,0)</f>
        <v/>
      </c>
      <c r="AP3120" s="21">
        <f>ROUNDDOWN((T3120+U3120)*0.2/Z3120+2000,0)</f>
        <v/>
      </c>
      <c r="AQ3120" s="21">
        <f>AL3120-AK3120</f>
        <v/>
      </c>
      <c r="AR3120" s="21">
        <f>AM3120-AK3120</f>
        <v/>
      </c>
      <c r="AS3120" s="21">
        <f>AM3120-AL3120</f>
        <v/>
      </c>
      <c r="AT3120" s="21">
        <f>AK3120+C3120-AJ3120</f>
        <v/>
      </c>
      <c r="AU3120" s="21">
        <f>AL3120+C3120-AM3120</f>
        <v/>
      </c>
      <c r="AV3120" s="21">
        <f>AN3120+C3120-AM3120</f>
        <v/>
      </c>
    </row>
    <row r="3121">
      <c r="A3121" t="inlineStr">
        <is>
          <t>1万円刻み</t>
        </is>
      </c>
      <c r="B3121" s="21">
        <f>'5_1万円刻み'!$A$1358</f>
        <v/>
      </c>
      <c r="C3121" s="21">
        <f>AO3121</f>
        <v/>
      </c>
      <c r="D3121" s="21" t="n">
        <v>0</v>
      </c>
      <c r="E3121" s="21">
        <f>ROUND(MIN(B3121/12,650000)*12*0.0915+MIN(B3121/12,1390000)*12*(0.0504+0)+B3121*0.005,0)</f>
        <v/>
      </c>
      <c r="F3121" s="21">
        <f>IF(B3121&lt;741000,0,IF(B3121&lt;2191000,B3121-740000,IF(B3121&lt;2193000,1451000,IF(B3121&lt;2196000,1453000,IF(B3121&lt;2200000,1456000,IF(B3121&lt;3600000,ROUND(ROUNDDOWN(B3121/4,-3)*2.8,0)-80000,IF(B3121&lt;6600000,ROUND(ROUNDDOWN(B3121/4,-3)*3.2,0)-440000,IF(B3121&lt;8500000,ROUNDDOWN(B3121*0.9,0)-1100000,B3121-1950000))))))))</f>
        <v/>
      </c>
      <c r="G3121" s="21">
        <f>IF(F3121&gt;23500000,NA(),IF(F3121&lt;=4890000,1040000,IF(F3121&lt;=6550000,670000,620000)))</f>
        <v/>
      </c>
      <c r="H3121" s="21">
        <f>IF(D3121&lt;=0,0,MAX(0,MIN(2000000,D3121-MIN(100000,ROUNDDOWN(F3121*0.05,0)))))</f>
        <v/>
      </c>
      <c r="I3121" s="21">
        <f>IF(C3121&lt;=2000,0,MIN(C3121,ROUNDDOWN(F3121*0.4,0))-2000)</f>
        <v/>
      </c>
      <c r="J3121" s="21">
        <f>MAX(0,ROUNDDOWN(F3121-E3121-G3121,-3))</f>
        <v/>
      </c>
      <c r="K3121" s="21">
        <f>MAX(0,ROUNDDOWN(F3121-E3121-G3121-H3121-I3121,-3))</f>
        <v/>
      </c>
      <c r="L3121" s="21">
        <f>MAX(0,ROUNDDOWN(F3121-E3121-G3121-H3121,-3))</f>
        <v/>
      </c>
      <c r="M3121" s="21">
        <f>IF(J3121&lt;=0,0,ROUNDDOWN((J3121*LOOKUP(J3121,{0,1950001,3300001,6950001,9000001,18000001,40000001},{0.05,0.1,0.2,0.23,0.33,0.4,0.45})-LOOKUP(J3121,{0,1950001,3300001,6950001,9000001,18000001,40000001},{0,97500,427500,636000,1536000,2796000,4796000}))*1.021,-2))</f>
        <v/>
      </c>
      <c r="N3121" s="21">
        <f>IF(K3121&lt;=0,0,ROUNDDOWN((K3121*LOOKUP(K3121,{0,1950001,3300001,6950001,9000001,18000001,40000001},{0.05,0.1,0.2,0.23,0.33,0.4,0.45})-LOOKUP(K3121,{0,1950001,3300001,6950001,9000001,18000001,40000001},{0,97500,427500,636000,1536000,2796000,4796000}))*1.021,-2))</f>
        <v/>
      </c>
      <c r="O3121" s="21">
        <f>IF(L3121&lt;=0,0,ROUNDDOWN((L3121*LOOKUP(L3121,{0,1950001,3300001,6950001,9000001,18000001,40000001},{0.05,0.1,0.2,0.23,0.33,0.4,0.45})-LOOKUP(L3121,{0,1950001,3300001,6950001,9000001,18000001,40000001},{0,97500,427500,636000,1536000,2796000,4796000}))*1.021,-2))</f>
        <v/>
      </c>
      <c r="P3121" s="21">
        <f>MAX(0,ROUNDDOWN(F3121-E3121-430000,-3))</f>
        <v/>
      </c>
      <c r="Q3121" s="21">
        <f>MAX(0,ROUNDDOWN(F3121-E3121-430000-H3121,-3))</f>
        <v/>
      </c>
      <c r="R3121" s="21">
        <f>IF(F3121&lt;=450000,0,MAX(0,P3121*0.06-MIN(50000,P3121)*0.03))</f>
        <v/>
      </c>
      <c r="S3121" s="21">
        <f>IF(F3121&lt;=450000,0,MAX(0,P3121*0.04-MIN(50000,P3121)*0.02))</f>
        <v/>
      </c>
      <c r="T3121" s="21">
        <f>IF(F3121&lt;=450000,0,MAX(0,Q3121*0.06-MIN(50000,Q3121)*0.03))</f>
        <v/>
      </c>
      <c r="U3121" s="21">
        <f>IF(F3121&lt;=450000,0,MAX(0,Q3121*0.04-MIN(50000,Q3121)*0.02))</f>
        <v/>
      </c>
      <c r="V3121" s="21">
        <f>50000+MAX(0,G3121-480000)</f>
        <v/>
      </c>
      <c r="W3121" s="21">
        <f>P3121-V3121</f>
        <v/>
      </c>
      <c r="X3121" s="21">
        <f>Q3121-V3121</f>
        <v/>
      </c>
      <c r="Y3121" s="22">
        <f>IF(W3121&lt;0,0.9,LOOKUP(W3121,{0,1950001,3300001,6950001,9000001,18000001,40000001},{0.84895,0.7979,0.6958,0.66517,0.56307,0.4916,0.44055}))</f>
        <v/>
      </c>
      <c r="Z3121" s="22">
        <f>IF(X3121&lt;0,0.9,LOOKUP(X3121,{0,1950001,3300001,6950001,9000001,18000001,40000001},{0.84895,0.7979,0.6958,0.66517,0.56307,0.4916,0.44055}))</f>
        <v/>
      </c>
      <c r="AA3121" s="22">
        <f>IF(W3121&lt;0,0,CHOOSE(MATCH(W3121,{0,1950001,3300001,6950001,9000001},1),5.105/84.895,10.21/79.79,20.42/69.58,23.483/66.517,33.693/56.307))</f>
        <v/>
      </c>
      <c r="AB3121" s="21">
        <f>IF(C3121&lt;=2000,0,(MIN(C3121,ROUNDDOWN(F3121*0.3,0))-2000)*0.1)</f>
        <v/>
      </c>
      <c r="AC3121" s="21">
        <f>IF(C3121&lt;=2000,0,MIN((C3121-2000)*Y3121,(R3121+S3121)*0.2))</f>
        <v/>
      </c>
      <c r="AD3121" s="21">
        <f>IF(C3121&lt;=2000,0,MIN((C3121-2000)*Z3121,(T3121+U3121)*0.2))</f>
        <v/>
      </c>
      <c r="AE3121" s="21">
        <f>AC3121*AA3121</f>
        <v/>
      </c>
      <c r="AF3121" s="21">
        <f>ROUNDDOWN(R3121,-2)+ROUNDDOWN(S3121,-2)</f>
        <v/>
      </c>
      <c r="AG3121" s="21">
        <f>ROUNDDOWN(MAX(0,R3121-(AB3121+AC3121+AE3121)*0.6),-2)+ROUNDDOWN(MAX(0,S3121-(AB3121+AC3121+AE3121)*0.4),-2)</f>
        <v/>
      </c>
      <c r="AH3121" s="21">
        <f>ROUNDDOWN(MAX(0,T3121-(AB3121+AD3121)*0.6),-2)+ROUNDDOWN(MAX(0,U3121-(AB3121+AD3121)*0.4),-2)</f>
        <v/>
      </c>
      <c r="AI3121" s="21">
        <f>ROUNDDOWN(T3121,-2)+ROUNDDOWN(U3121,-2)</f>
        <v/>
      </c>
      <c r="AJ3121" s="21">
        <f>M3121+AF3121</f>
        <v/>
      </c>
      <c r="AK3121" s="21">
        <f>M3121+AG3121</f>
        <v/>
      </c>
      <c r="AL3121" s="21">
        <f>N3121+AH3121</f>
        <v/>
      </c>
      <c r="AM3121" s="21">
        <f>O3121+AI3121</f>
        <v/>
      </c>
      <c r="AN3121" s="21">
        <f>N3121+AI3121</f>
        <v/>
      </c>
      <c r="AO3121" s="21">
        <f>ROUNDDOWN((R3121+S3121)*0.2/Y3121+2000,0)</f>
        <v/>
      </c>
      <c r="AP3121" s="21">
        <f>ROUNDDOWN((T3121+U3121)*0.2/Z3121+2000,0)</f>
        <v/>
      </c>
      <c r="AQ3121" s="21">
        <f>AL3121-AK3121</f>
        <v/>
      </c>
      <c r="AR3121" s="21">
        <f>AM3121-AK3121</f>
        <v/>
      </c>
      <c r="AS3121" s="21">
        <f>AM3121-AL3121</f>
        <v/>
      </c>
      <c r="AT3121" s="21">
        <f>AK3121+C3121-AJ3121</f>
        <v/>
      </c>
      <c r="AU3121" s="21">
        <f>AL3121+C3121-AM3121</f>
        <v/>
      </c>
      <c r="AV3121" s="21">
        <f>AN3121+C3121-AM3121</f>
        <v/>
      </c>
    </row>
    <row r="3122">
      <c r="A3122" t="inlineStr">
        <is>
          <t>1万円刻み</t>
        </is>
      </c>
      <c r="B3122" s="21">
        <f>'5_1万円刻み'!$A$1359</f>
        <v/>
      </c>
      <c r="C3122" s="21">
        <f>AO3122</f>
        <v/>
      </c>
      <c r="D3122" s="21" t="n">
        <v>0</v>
      </c>
      <c r="E3122" s="21">
        <f>ROUND(MIN(B3122/12,650000)*12*0.0915+MIN(B3122/12,1390000)*12*(0.0504+0)+B3122*0.005,0)</f>
        <v/>
      </c>
      <c r="F3122" s="21">
        <f>IF(B3122&lt;741000,0,IF(B3122&lt;2191000,B3122-740000,IF(B3122&lt;2193000,1451000,IF(B3122&lt;2196000,1453000,IF(B3122&lt;2200000,1456000,IF(B3122&lt;3600000,ROUND(ROUNDDOWN(B3122/4,-3)*2.8,0)-80000,IF(B3122&lt;6600000,ROUND(ROUNDDOWN(B3122/4,-3)*3.2,0)-440000,IF(B3122&lt;8500000,ROUNDDOWN(B3122*0.9,0)-1100000,B3122-1950000))))))))</f>
        <v/>
      </c>
      <c r="G3122" s="21">
        <f>IF(F3122&gt;23500000,NA(),IF(F3122&lt;=4890000,1040000,IF(F3122&lt;=6550000,670000,620000)))</f>
        <v/>
      </c>
      <c r="H3122" s="21">
        <f>IF(D3122&lt;=0,0,MAX(0,MIN(2000000,D3122-MIN(100000,ROUNDDOWN(F3122*0.05,0)))))</f>
        <v/>
      </c>
      <c r="I3122" s="21">
        <f>IF(C3122&lt;=2000,0,MIN(C3122,ROUNDDOWN(F3122*0.4,0))-2000)</f>
        <v/>
      </c>
      <c r="J3122" s="21">
        <f>MAX(0,ROUNDDOWN(F3122-E3122-G3122,-3))</f>
        <v/>
      </c>
      <c r="K3122" s="21">
        <f>MAX(0,ROUNDDOWN(F3122-E3122-G3122-H3122-I3122,-3))</f>
        <v/>
      </c>
      <c r="L3122" s="21">
        <f>MAX(0,ROUNDDOWN(F3122-E3122-G3122-H3122,-3))</f>
        <v/>
      </c>
      <c r="M3122" s="21">
        <f>IF(J3122&lt;=0,0,ROUNDDOWN((J3122*LOOKUP(J3122,{0,1950001,3300001,6950001,9000001,18000001,40000001},{0.05,0.1,0.2,0.23,0.33,0.4,0.45})-LOOKUP(J3122,{0,1950001,3300001,6950001,9000001,18000001,40000001},{0,97500,427500,636000,1536000,2796000,4796000}))*1.021,-2))</f>
        <v/>
      </c>
      <c r="N3122" s="21">
        <f>IF(K3122&lt;=0,0,ROUNDDOWN((K3122*LOOKUP(K3122,{0,1950001,3300001,6950001,9000001,18000001,40000001},{0.05,0.1,0.2,0.23,0.33,0.4,0.45})-LOOKUP(K3122,{0,1950001,3300001,6950001,9000001,18000001,40000001},{0,97500,427500,636000,1536000,2796000,4796000}))*1.021,-2))</f>
        <v/>
      </c>
      <c r="O3122" s="21">
        <f>IF(L3122&lt;=0,0,ROUNDDOWN((L3122*LOOKUP(L3122,{0,1950001,3300001,6950001,9000001,18000001,40000001},{0.05,0.1,0.2,0.23,0.33,0.4,0.45})-LOOKUP(L3122,{0,1950001,3300001,6950001,9000001,18000001,40000001},{0,97500,427500,636000,1536000,2796000,4796000}))*1.021,-2))</f>
        <v/>
      </c>
      <c r="P3122" s="21">
        <f>MAX(0,ROUNDDOWN(F3122-E3122-430000,-3))</f>
        <v/>
      </c>
      <c r="Q3122" s="21">
        <f>MAX(0,ROUNDDOWN(F3122-E3122-430000-H3122,-3))</f>
        <v/>
      </c>
      <c r="R3122" s="21">
        <f>IF(F3122&lt;=450000,0,MAX(0,P3122*0.06-MIN(50000,P3122)*0.03))</f>
        <v/>
      </c>
      <c r="S3122" s="21">
        <f>IF(F3122&lt;=450000,0,MAX(0,P3122*0.04-MIN(50000,P3122)*0.02))</f>
        <v/>
      </c>
      <c r="T3122" s="21">
        <f>IF(F3122&lt;=450000,0,MAX(0,Q3122*0.06-MIN(50000,Q3122)*0.03))</f>
        <v/>
      </c>
      <c r="U3122" s="21">
        <f>IF(F3122&lt;=450000,0,MAX(0,Q3122*0.04-MIN(50000,Q3122)*0.02))</f>
        <v/>
      </c>
      <c r="V3122" s="21">
        <f>50000+MAX(0,G3122-480000)</f>
        <v/>
      </c>
      <c r="W3122" s="21">
        <f>P3122-V3122</f>
        <v/>
      </c>
      <c r="X3122" s="21">
        <f>Q3122-V3122</f>
        <v/>
      </c>
      <c r="Y3122" s="22">
        <f>IF(W3122&lt;0,0.9,LOOKUP(W3122,{0,1950001,3300001,6950001,9000001,18000001,40000001},{0.84895,0.7979,0.6958,0.66517,0.56307,0.4916,0.44055}))</f>
        <v/>
      </c>
      <c r="Z3122" s="22">
        <f>IF(X3122&lt;0,0.9,LOOKUP(X3122,{0,1950001,3300001,6950001,9000001,18000001,40000001},{0.84895,0.7979,0.6958,0.66517,0.56307,0.4916,0.44055}))</f>
        <v/>
      </c>
      <c r="AA3122" s="22">
        <f>IF(W3122&lt;0,0,CHOOSE(MATCH(W3122,{0,1950001,3300001,6950001,9000001},1),5.105/84.895,10.21/79.79,20.42/69.58,23.483/66.517,33.693/56.307))</f>
        <v/>
      </c>
      <c r="AB3122" s="21">
        <f>IF(C3122&lt;=2000,0,(MIN(C3122,ROUNDDOWN(F3122*0.3,0))-2000)*0.1)</f>
        <v/>
      </c>
      <c r="AC3122" s="21">
        <f>IF(C3122&lt;=2000,0,MIN((C3122-2000)*Y3122,(R3122+S3122)*0.2))</f>
        <v/>
      </c>
      <c r="AD3122" s="21">
        <f>IF(C3122&lt;=2000,0,MIN((C3122-2000)*Z3122,(T3122+U3122)*0.2))</f>
        <v/>
      </c>
      <c r="AE3122" s="21">
        <f>AC3122*AA3122</f>
        <v/>
      </c>
      <c r="AF3122" s="21">
        <f>ROUNDDOWN(R3122,-2)+ROUNDDOWN(S3122,-2)</f>
        <v/>
      </c>
      <c r="AG3122" s="21">
        <f>ROUNDDOWN(MAX(0,R3122-(AB3122+AC3122+AE3122)*0.6),-2)+ROUNDDOWN(MAX(0,S3122-(AB3122+AC3122+AE3122)*0.4),-2)</f>
        <v/>
      </c>
      <c r="AH3122" s="21">
        <f>ROUNDDOWN(MAX(0,T3122-(AB3122+AD3122)*0.6),-2)+ROUNDDOWN(MAX(0,U3122-(AB3122+AD3122)*0.4),-2)</f>
        <v/>
      </c>
      <c r="AI3122" s="21">
        <f>ROUNDDOWN(T3122,-2)+ROUNDDOWN(U3122,-2)</f>
        <v/>
      </c>
      <c r="AJ3122" s="21">
        <f>M3122+AF3122</f>
        <v/>
      </c>
      <c r="AK3122" s="21">
        <f>M3122+AG3122</f>
        <v/>
      </c>
      <c r="AL3122" s="21">
        <f>N3122+AH3122</f>
        <v/>
      </c>
      <c r="AM3122" s="21">
        <f>O3122+AI3122</f>
        <v/>
      </c>
      <c r="AN3122" s="21">
        <f>N3122+AI3122</f>
        <v/>
      </c>
      <c r="AO3122" s="21">
        <f>ROUNDDOWN((R3122+S3122)*0.2/Y3122+2000,0)</f>
        <v/>
      </c>
      <c r="AP3122" s="21">
        <f>ROUNDDOWN((T3122+U3122)*0.2/Z3122+2000,0)</f>
        <v/>
      </c>
      <c r="AQ3122" s="21">
        <f>AL3122-AK3122</f>
        <v/>
      </c>
      <c r="AR3122" s="21">
        <f>AM3122-AK3122</f>
        <v/>
      </c>
      <c r="AS3122" s="21">
        <f>AM3122-AL3122</f>
        <v/>
      </c>
      <c r="AT3122" s="21">
        <f>AK3122+C3122-AJ3122</f>
        <v/>
      </c>
      <c r="AU3122" s="21">
        <f>AL3122+C3122-AM3122</f>
        <v/>
      </c>
      <c r="AV3122" s="21">
        <f>AN3122+C3122-AM3122</f>
        <v/>
      </c>
    </row>
    <row r="3123">
      <c r="A3123" t="inlineStr">
        <is>
          <t>1万円刻み</t>
        </is>
      </c>
      <c r="B3123" s="21">
        <f>'5_1万円刻み'!$A$1360</f>
        <v/>
      </c>
      <c r="C3123" s="21">
        <f>AO3123</f>
        <v/>
      </c>
      <c r="D3123" s="21" t="n">
        <v>0</v>
      </c>
      <c r="E3123" s="21">
        <f>ROUND(MIN(B3123/12,650000)*12*0.0915+MIN(B3123/12,1390000)*12*(0.0504+0)+B3123*0.005,0)</f>
        <v/>
      </c>
      <c r="F3123" s="21">
        <f>IF(B3123&lt;741000,0,IF(B3123&lt;2191000,B3123-740000,IF(B3123&lt;2193000,1451000,IF(B3123&lt;2196000,1453000,IF(B3123&lt;2200000,1456000,IF(B3123&lt;3600000,ROUND(ROUNDDOWN(B3123/4,-3)*2.8,0)-80000,IF(B3123&lt;6600000,ROUND(ROUNDDOWN(B3123/4,-3)*3.2,0)-440000,IF(B3123&lt;8500000,ROUNDDOWN(B3123*0.9,0)-1100000,B3123-1950000))))))))</f>
        <v/>
      </c>
      <c r="G3123" s="21">
        <f>IF(F3123&gt;23500000,NA(),IF(F3123&lt;=4890000,1040000,IF(F3123&lt;=6550000,670000,620000)))</f>
        <v/>
      </c>
      <c r="H3123" s="21">
        <f>IF(D3123&lt;=0,0,MAX(0,MIN(2000000,D3123-MIN(100000,ROUNDDOWN(F3123*0.05,0)))))</f>
        <v/>
      </c>
      <c r="I3123" s="21">
        <f>IF(C3123&lt;=2000,0,MIN(C3123,ROUNDDOWN(F3123*0.4,0))-2000)</f>
        <v/>
      </c>
      <c r="J3123" s="21">
        <f>MAX(0,ROUNDDOWN(F3123-E3123-G3123,-3))</f>
        <v/>
      </c>
      <c r="K3123" s="21">
        <f>MAX(0,ROUNDDOWN(F3123-E3123-G3123-H3123-I3123,-3))</f>
        <v/>
      </c>
      <c r="L3123" s="21">
        <f>MAX(0,ROUNDDOWN(F3123-E3123-G3123-H3123,-3))</f>
        <v/>
      </c>
      <c r="M3123" s="21">
        <f>IF(J3123&lt;=0,0,ROUNDDOWN((J3123*LOOKUP(J3123,{0,1950001,3300001,6950001,9000001,18000001,40000001},{0.05,0.1,0.2,0.23,0.33,0.4,0.45})-LOOKUP(J3123,{0,1950001,3300001,6950001,9000001,18000001,40000001},{0,97500,427500,636000,1536000,2796000,4796000}))*1.021,-2))</f>
        <v/>
      </c>
      <c r="N3123" s="21">
        <f>IF(K3123&lt;=0,0,ROUNDDOWN((K3123*LOOKUP(K3123,{0,1950001,3300001,6950001,9000001,18000001,40000001},{0.05,0.1,0.2,0.23,0.33,0.4,0.45})-LOOKUP(K3123,{0,1950001,3300001,6950001,9000001,18000001,40000001},{0,97500,427500,636000,1536000,2796000,4796000}))*1.021,-2))</f>
        <v/>
      </c>
      <c r="O3123" s="21">
        <f>IF(L3123&lt;=0,0,ROUNDDOWN((L3123*LOOKUP(L3123,{0,1950001,3300001,6950001,9000001,18000001,40000001},{0.05,0.1,0.2,0.23,0.33,0.4,0.45})-LOOKUP(L3123,{0,1950001,3300001,6950001,9000001,18000001,40000001},{0,97500,427500,636000,1536000,2796000,4796000}))*1.021,-2))</f>
        <v/>
      </c>
      <c r="P3123" s="21">
        <f>MAX(0,ROUNDDOWN(F3123-E3123-430000,-3))</f>
        <v/>
      </c>
      <c r="Q3123" s="21">
        <f>MAX(0,ROUNDDOWN(F3123-E3123-430000-H3123,-3))</f>
        <v/>
      </c>
      <c r="R3123" s="21">
        <f>IF(F3123&lt;=450000,0,MAX(0,P3123*0.06-MIN(50000,P3123)*0.03))</f>
        <v/>
      </c>
      <c r="S3123" s="21">
        <f>IF(F3123&lt;=450000,0,MAX(0,P3123*0.04-MIN(50000,P3123)*0.02))</f>
        <v/>
      </c>
      <c r="T3123" s="21">
        <f>IF(F3123&lt;=450000,0,MAX(0,Q3123*0.06-MIN(50000,Q3123)*0.03))</f>
        <v/>
      </c>
      <c r="U3123" s="21">
        <f>IF(F3123&lt;=450000,0,MAX(0,Q3123*0.04-MIN(50000,Q3123)*0.02))</f>
        <v/>
      </c>
      <c r="V3123" s="21">
        <f>50000+MAX(0,G3123-480000)</f>
        <v/>
      </c>
      <c r="W3123" s="21">
        <f>P3123-V3123</f>
        <v/>
      </c>
      <c r="X3123" s="21">
        <f>Q3123-V3123</f>
        <v/>
      </c>
      <c r="Y3123" s="22">
        <f>IF(W3123&lt;0,0.9,LOOKUP(W3123,{0,1950001,3300001,6950001,9000001,18000001,40000001},{0.84895,0.7979,0.6958,0.66517,0.56307,0.4916,0.44055}))</f>
        <v/>
      </c>
      <c r="Z3123" s="22">
        <f>IF(X3123&lt;0,0.9,LOOKUP(X3123,{0,1950001,3300001,6950001,9000001,18000001,40000001},{0.84895,0.7979,0.6958,0.66517,0.56307,0.4916,0.44055}))</f>
        <v/>
      </c>
      <c r="AA3123" s="22">
        <f>IF(W3123&lt;0,0,CHOOSE(MATCH(W3123,{0,1950001,3300001,6950001,9000001},1),5.105/84.895,10.21/79.79,20.42/69.58,23.483/66.517,33.693/56.307))</f>
        <v/>
      </c>
      <c r="AB3123" s="21">
        <f>IF(C3123&lt;=2000,0,(MIN(C3123,ROUNDDOWN(F3123*0.3,0))-2000)*0.1)</f>
        <v/>
      </c>
      <c r="AC3123" s="21">
        <f>IF(C3123&lt;=2000,0,MIN((C3123-2000)*Y3123,(R3123+S3123)*0.2))</f>
        <v/>
      </c>
      <c r="AD3123" s="21">
        <f>IF(C3123&lt;=2000,0,MIN((C3123-2000)*Z3123,(T3123+U3123)*0.2))</f>
        <v/>
      </c>
      <c r="AE3123" s="21">
        <f>AC3123*AA3123</f>
        <v/>
      </c>
      <c r="AF3123" s="21">
        <f>ROUNDDOWN(R3123,-2)+ROUNDDOWN(S3123,-2)</f>
        <v/>
      </c>
      <c r="AG3123" s="21">
        <f>ROUNDDOWN(MAX(0,R3123-(AB3123+AC3123+AE3123)*0.6),-2)+ROUNDDOWN(MAX(0,S3123-(AB3123+AC3123+AE3123)*0.4),-2)</f>
        <v/>
      </c>
      <c r="AH3123" s="21">
        <f>ROUNDDOWN(MAX(0,T3123-(AB3123+AD3123)*0.6),-2)+ROUNDDOWN(MAX(0,U3123-(AB3123+AD3123)*0.4),-2)</f>
        <v/>
      </c>
      <c r="AI3123" s="21">
        <f>ROUNDDOWN(T3123,-2)+ROUNDDOWN(U3123,-2)</f>
        <v/>
      </c>
      <c r="AJ3123" s="21">
        <f>M3123+AF3123</f>
        <v/>
      </c>
      <c r="AK3123" s="21">
        <f>M3123+AG3123</f>
        <v/>
      </c>
      <c r="AL3123" s="21">
        <f>N3123+AH3123</f>
        <v/>
      </c>
      <c r="AM3123" s="21">
        <f>O3123+AI3123</f>
        <v/>
      </c>
      <c r="AN3123" s="21">
        <f>N3123+AI3123</f>
        <v/>
      </c>
      <c r="AO3123" s="21">
        <f>ROUNDDOWN((R3123+S3123)*0.2/Y3123+2000,0)</f>
        <v/>
      </c>
      <c r="AP3123" s="21">
        <f>ROUNDDOWN((T3123+U3123)*0.2/Z3123+2000,0)</f>
        <v/>
      </c>
      <c r="AQ3123" s="21">
        <f>AL3123-AK3123</f>
        <v/>
      </c>
      <c r="AR3123" s="21">
        <f>AM3123-AK3123</f>
        <v/>
      </c>
      <c r="AS3123" s="21">
        <f>AM3123-AL3123</f>
        <v/>
      </c>
      <c r="AT3123" s="21">
        <f>AK3123+C3123-AJ3123</f>
        <v/>
      </c>
      <c r="AU3123" s="21">
        <f>AL3123+C3123-AM3123</f>
        <v/>
      </c>
      <c r="AV3123" s="21">
        <f>AN3123+C3123-AM3123</f>
        <v/>
      </c>
    </row>
    <row r="3124">
      <c r="A3124" t="inlineStr">
        <is>
          <t>1万円刻み</t>
        </is>
      </c>
      <c r="B3124" s="21">
        <f>'5_1万円刻み'!$A$1361</f>
        <v/>
      </c>
      <c r="C3124" s="21">
        <f>AO3124</f>
        <v/>
      </c>
      <c r="D3124" s="21" t="n">
        <v>0</v>
      </c>
      <c r="E3124" s="21">
        <f>ROUND(MIN(B3124/12,650000)*12*0.0915+MIN(B3124/12,1390000)*12*(0.0504+0)+B3124*0.005,0)</f>
        <v/>
      </c>
      <c r="F3124" s="21">
        <f>IF(B3124&lt;741000,0,IF(B3124&lt;2191000,B3124-740000,IF(B3124&lt;2193000,1451000,IF(B3124&lt;2196000,1453000,IF(B3124&lt;2200000,1456000,IF(B3124&lt;3600000,ROUND(ROUNDDOWN(B3124/4,-3)*2.8,0)-80000,IF(B3124&lt;6600000,ROUND(ROUNDDOWN(B3124/4,-3)*3.2,0)-440000,IF(B3124&lt;8500000,ROUNDDOWN(B3124*0.9,0)-1100000,B3124-1950000))))))))</f>
        <v/>
      </c>
      <c r="G3124" s="21">
        <f>IF(F3124&gt;23500000,NA(),IF(F3124&lt;=4890000,1040000,IF(F3124&lt;=6550000,670000,620000)))</f>
        <v/>
      </c>
      <c r="H3124" s="21">
        <f>IF(D3124&lt;=0,0,MAX(0,MIN(2000000,D3124-MIN(100000,ROUNDDOWN(F3124*0.05,0)))))</f>
        <v/>
      </c>
      <c r="I3124" s="21">
        <f>IF(C3124&lt;=2000,0,MIN(C3124,ROUNDDOWN(F3124*0.4,0))-2000)</f>
        <v/>
      </c>
      <c r="J3124" s="21">
        <f>MAX(0,ROUNDDOWN(F3124-E3124-G3124,-3))</f>
        <v/>
      </c>
      <c r="K3124" s="21">
        <f>MAX(0,ROUNDDOWN(F3124-E3124-G3124-H3124-I3124,-3))</f>
        <v/>
      </c>
      <c r="L3124" s="21">
        <f>MAX(0,ROUNDDOWN(F3124-E3124-G3124-H3124,-3))</f>
        <v/>
      </c>
      <c r="M3124" s="21">
        <f>IF(J3124&lt;=0,0,ROUNDDOWN((J3124*LOOKUP(J3124,{0,1950001,3300001,6950001,9000001,18000001,40000001},{0.05,0.1,0.2,0.23,0.33,0.4,0.45})-LOOKUP(J3124,{0,1950001,3300001,6950001,9000001,18000001,40000001},{0,97500,427500,636000,1536000,2796000,4796000}))*1.021,-2))</f>
        <v/>
      </c>
      <c r="N3124" s="21">
        <f>IF(K3124&lt;=0,0,ROUNDDOWN((K3124*LOOKUP(K3124,{0,1950001,3300001,6950001,9000001,18000001,40000001},{0.05,0.1,0.2,0.23,0.33,0.4,0.45})-LOOKUP(K3124,{0,1950001,3300001,6950001,9000001,18000001,40000001},{0,97500,427500,636000,1536000,2796000,4796000}))*1.021,-2))</f>
        <v/>
      </c>
      <c r="O3124" s="21">
        <f>IF(L3124&lt;=0,0,ROUNDDOWN((L3124*LOOKUP(L3124,{0,1950001,3300001,6950001,9000001,18000001,40000001},{0.05,0.1,0.2,0.23,0.33,0.4,0.45})-LOOKUP(L3124,{0,1950001,3300001,6950001,9000001,18000001,40000001},{0,97500,427500,636000,1536000,2796000,4796000}))*1.021,-2))</f>
        <v/>
      </c>
      <c r="P3124" s="21">
        <f>MAX(0,ROUNDDOWN(F3124-E3124-430000,-3))</f>
        <v/>
      </c>
      <c r="Q3124" s="21">
        <f>MAX(0,ROUNDDOWN(F3124-E3124-430000-H3124,-3))</f>
        <v/>
      </c>
      <c r="R3124" s="21">
        <f>IF(F3124&lt;=450000,0,MAX(0,P3124*0.06-MIN(50000,P3124)*0.03))</f>
        <v/>
      </c>
      <c r="S3124" s="21">
        <f>IF(F3124&lt;=450000,0,MAX(0,P3124*0.04-MIN(50000,P3124)*0.02))</f>
        <v/>
      </c>
      <c r="T3124" s="21">
        <f>IF(F3124&lt;=450000,0,MAX(0,Q3124*0.06-MIN(50000,Q3124)*0.03))</f>
        <v/>
      </c>
      <c r="U3124" s="21">
        <f>IF(F3124&lt;=450000,0,MAX(0,Q3124*0.04-MIN(50000,Q3124)*0.02))</f>
        <v/>
      </c>
      <c r="V3124" s="21">
        <f>50000+MAX(0,G3124-480000)</f>
        <v/>
      </c>
      <c r="W3124" s="21">
        <f>P3124-V3124</f>
        <v/>
      </c>
      <c r="X3124" s="21">
        <f>Q3124-V3124</f>
        <v/>
      </c>
      <c r="Y3124" s="22">
        <f>IF(W3124&lt;0,0.9,LOOKUP(W3124,{0,1950001,3300001,6950001,9000001,18000001,40000001},{0.84895,0.7979,0.6958,0.66517,0.56307,0.4916,0.44055}))</f>
        <v/>
      </c>
      <c r="Z3124" s="22">
        <f>IF(X3124&lt;0,0.9,LOOKUP(X3124,{0,1950001,3300001,6950001,9000001,18000001,40000001},{0.84895,0.7979,0.6958,0.66517,0.56307,0.4916,0.44055}))</f>
        <v/>
      </c>
      <c r="AA3124" s="22">
        <f>IF(W3124&lt;0,0,CHOOSE(MATCH(W3124,{0,1950001,3300001,6950001,9000001},1),5.105/84.895,10.21/79.79,20.42/69.58,23.483/66.517,33.693/56.307))</f>
        <v/>
      </c>
      <c r="AB3124" s="21">
        <f>IF(C3124&lt;=2000,0,(MIN(C3124,ROUNDDOWN(F3124*0.3,0))-2000)*0.1)</f>
        <v/>
      </c>
      <c r="AC3124" s="21">
        <f>IF(C3124&lt;=2000,0,MIN((C3124-2000)*Y3124,(R3124+S3124)*0.2))</f>
        <v/>
      </c>
      <c r="AD3124" s="21">
        <f>IF(C3124&lt;=2000,0,MIN((C3124-2000)*Z3124,(T3124+U3124)*0.2))</f>
        <v/>
      </c>
      <c r="AE3124" s="21">
        <f>AC3124*AA3124</f>
        <v/>
      </c>
      <c r="AF3124" s="21">
        <f>ROUNDDOWN(R3124,-2)+ROUNDDOWN(S3124,-2)</f>
        <v/>
      </c>
      <c r="AG3124" s="21">
        <f>ROUNDDOWN(MAX(0,R3124-(AB3124+AC3124+AE3124)*0.6),-2)+ROUNDDOWN(MAX(0,S3124-(AB3124+AC3124+AE3124)*0.4),-2)</f>
        <v/>
      </c>
      <c r="AH3124" s="21">
        <f>ROUNDDOWN(MAX(0,T3124-(AB3124+AD3124)*0.6),-2)+ROUNDDOWN(MAX(0,U3124-(AB3124+AD3124)*0.4),-2)</f>
        <v/>
      </c>
      <c r="AI3124" s="21">
        <f>ROUNDDOWN(T3124,-2)+ROUNDDOWN(U3124,-2)</f>
        <v/>
      </c>
      <c r="AJ3124" s="21">
        <f>M3124+AF3124</f>
        <v/>
      </c>
      <c r="AK3124" s="21">
        <f>M3124+AG3124</f>
        <v/>
      </c>
      <c r="AL3124" s="21">
        <f>N3124+AH3124</f>
        <v/>
      </c>
      <c r="AM3124" s="21">
        <f>O3124+AI3124</f>
        <v/>
      </c>
      <c r="AN3124" s="21">
        <f>N3124+AI3124</f>
        <v/>
      </c>
      <c r="AO3124" s="21">
        <f>ROUNDDOWN((R3124+S3124)*0.2/Y3124+2000,0)</f>
        <v/>
      </c>
      <c r="AP3124" s="21">
        <f>ROUNDDOWN((T3124+U3124)*0.2/Z3124+2000,0)</f>
        <v/>
      </c>
      <c r="AQ3124" s="21">
        <f>AL3124-AK3124</f>
        <v/>
      </c>
      <c r="AR3124" s="21">
        <f>AM3124-AK3124</f>
        <v/>
      </c>
      <c r="AS3124" s="21">
        <f>AM3124-AL3124</f>
        <v/>
      </c>
      <c r="AT3124" s="21">
        <f>AK3124+C3124-AJ3124</f>
        <v/>
      </c>
      <c r="AU3124" s="21">
        <f>AL3124+C3124-AM3124</f>
        <v/>
      </c>
      <c r="AV3124" s="21">
        <f>AN3124+C3124-AM3124</f>
        <v/>
      </c>
    </row>
    <row r="3125">
      <c r="A3125" t="inlineStr">
        <is>
          <t>1万円刻み</t>
        </is>
      </c>
      <c r="B3125" s="21">
        <f>'5_1万円刻み'!$A$1362</f>
        <v/>
      </c>
      <c r="C3125" s="21">
        <f>AO3125</f>
        <v/>
      </c>
      <c r="D3125" s="21" t="n">
        <v>0</v>
      </c>
      <c r="E3125" s="21">
        <f>ROUND(MIN(B3125/12,650000)*12*0.0915+MIN(B3125/12,1390000)*12*(0.0504+0)+B3125*0.005,0)</f>
        <v/>
      </c>
      <c r="F3125" s="21">
        <f>IF(B3125&lt;741000,0,IF(B3125&lt;2191000,B3125-740000,IF(B3125&lt;2193000,1451000,IF(B3125&lt;2196000,1453000,IF(B3125&lt;2200000,1456000,IF(B3125&lt;3600000,ROUND(ROUNDDOWN(B3125/4,-3)*2.8,0)-80000,IF(B3125&lt;6600000,ROUND(ROUNDDOWN(B3125/4,-3)*3.2,0)-440000,IF(B3125&lt;8500000,ROUNDDOWN(B3125*0.9,0)-1100000,B3125-1950000))))))))</f>
        <v/>
      </c>
      <c r="G3125" s="21">
        <f>IF(F3125&gt;23500000,NA(),IF(F3125&lt;=4890000,1040000,IF(F3125&lt;=6550000,670000,620000)))</f>
        <v/>
      </c>
      <c r="H3125" s="21">
        <f>IF(D3125&lt;=0,0,MAX(0,MIN(2000000,D3125-MIN(100000,ROUNDDOWN(F3125*0.05,0)))))</f>
        <v/>
      </c>
      <c r="I3125" s="21">
        <f>IF(C3125&lt;=2000,0,MIN(C3125,ROUNDDOWN(F3125*0.4,0))-2000)</f>
        <v/>
      </c>
      <c r="J3125" s="21">
        <f>MAX(0,ROUNDDOWN(F3125-E3125-G3125,-3))</f>
        <v/>
      </c>
      <c r="K3125" s="21">
        <f>MAX(0,ROUNDDOWN(F3125-E3125-G3125-H3125-I3125,-3))</f>
        <v/>
      </c>
      <c r="L3125" s="21">
        <f>MAX(0,ROUNDDOWN(F3125-E3125-G3125-H3125,-3))</f>
        <v/>
      </c>
      <c r="M3125" s="21">
        <f>IF(J3125&lt;=0,0,ROUNDDOWN((J3125*LOOKUP(J3125,{0,1950001,3300001,6950001,9000001,18000001,40000001},{0.05,0.1,0.2,0.23,0.33,0.4,0.45})-LOOKUP(J3125,{0,1950001,3300001,6950001,9000001,18000001,40000001},{0,97500,427500,636000,1536000,2796000,4796000}))*1.021,-2))</f>
        <v/>
      </c>
      <c r="N3125" s="21">
        <f>IF(K3125&lt;=0,0,ROUNDDOWN((K3125*LOOKUP(K3125,{0,1950001,3300001,6950001,9000001,18000001,40000001},{0.05,0.1,0.2,0.23,0.33,0.4,0.45})-LOOKUP(K3125,{0,1950001,3300001,6950001,9000001,18000001,40000001},{0,97500,427500,636000,1536000,2796000,4796000}))*1.021,-2))</f>
        <v/>
      </c>
      <c r="O3125" s="21">
        <f>IF(L3125&lt;=0,0,ROUNDDOWN((L3125*LOOKUP(L3125,{0,1950001,3300001,6950001,9000001,18000001,40000001},{0.05,0.1,0.2,0.23,0.33,0.4,0.45})-LOOKUP(L3125,{0,1950001,3300001,6950001,9000001,18000001,40000001},{0,97500,427500,636000,1536000,2796000,4796000}))*1.021,-2))</f>
        <v/>
      </c>
      <c r="P3125" s="21">
        <f>MAX(0,ROUNDDOWN(F3125-E3125-430000,-3))</f>
        <v/>
      </c>
      <c r="Q3125" s="21">
        <f>MAX(0,ROUNDDOWN(F3125-E3125-430000-H3125,-3))</f>
        <v/>
      </c>
      <c r="R3125" s="21">
        <f>IF(F3125&lt;=450000,0,MAX(0,P3125*0.06-MIN(50000,P3125)*0.03))</f>
        <v/>
      </c>
      <c r="S3125" s="21">
        <f>IF(F3125&lt;=450000,0,MAX(0,P3125*0.04-MIN(50000,P3125)*0.02))</f>
        <v/>
      </c>
      <c r="T3125" s="21">
        <f>IF(F3125&lt;=450000,0,MAX(0,Q3125*0.06-MIN(50000,Q3125)*0.03))</f>
        <v/>
      </c>
      <c r="U3125" s="21">
        <f>IF(F3125&lt;=450000,0,MAX(0,Q3125*0.04-MIN(50000,Q3125)*0.02))</f>
        <v/>
      </c>
      <c r="V3125" s="21">
        <f>50000+MAX(0,G3125-480000)</f>
        <v/>
      </c>
      <c r="W3125" s="21">
        <f>P3125-V3125</f>
        <v/>
      </c>
      <c r="X3125" s="21">
        <f>Q3125-V3125</f>
        <v/>
      </c>
      <c r="Y3125" s="22">
        <f>IF(W3125&lt;0,0.9,LOOKUP(W3125,{0,1950001,3300001,6950001,9000001,18000001,40000001},{0.84895,0.7979,0.6958,0.66517,0.56307,0.4916,0.44055}))</f>
        <v/>
      </c>
      <c r="Z3125" s="22">
        <f>IF(X3125&lt;0,0.9,LOOKUP(X3125,{0,1950001,3300001,6950001,9000001,18000001,40000001},{0.84895,0.7979,0.6958,0.66517,0.56307,0.4916,0.44055}))</f>
        <v/>
      </c>
      <c r="AA3125" s="22">
        <f>IF(W3125&lt;0,0,CHOOSE(MATCH(W3125,{0,1950001,3300001,6950001,9000001},1),5.105/84.895,10.21/79.79,20.42/69.58,23.483/66.517,33.693/56.307))</f>
        <v/>
      </c>
      <c r="AB3125" s="21">
        <f>IF(C3125&lt;=2000,0,(MIN(C3125,ROUNDDOWN(F3125*0.3,0))-2000)*0.1)</f>
        <v/>
      </c>
      <c r="AC3125" s="21">
        <f>IF(C3125&lt;=2000,0,MIN((C3125-2000)*Y3125,(R3125+S3125)*0.2))</f>
        <v/>
      </c>
      <c r="AD3125" s="21">
        <f>IF(C3125&lt;=2000,0,MIN((C3125-2000)*Z3125,(T3125+U3125)*0.2))</f>
        <v/>
      </c>
      <c r="AE3125" s="21">
        <f>AC3125*AA3125</f>
        <v/>
      </c>
      <c r="AF3125" s="21">
        <f>ROUNDDOWN(R3125,-2)+ROUNDDOWN(S3125,-2)</f>
        <v/>
      </c>
      <c r="AG3125" s="21">
        <f>ROUNDDOWN(MAX(0,R3125-(AB3125+AC3125+AE3125)*0.6),-2)+ROUNDDOWN(MAX(0,S3125-(AB3125+AC3125+AE3125)*0.4),-2)</f>
        <v/>
      </c>
      <c r="AH3125" s="21">
        <f>ROUNDDOWN(MAX(0,T3125-(AB3125+AD3125)*0.6),-2)+ROUNDDOWN(MAX(0,U3125-(AB3125+AD3125)*0.4),-2)</f>
        <v/>
      </c>
      <c r="AI3125" s="21">
        <f>ROUNDDOWN(T3125,-2)+ROUNDDOWN(U3125,-2)</f>
        <v/>
      </c>
      <c r="AJ3125" s="21">
        <f>M3125+AF3125</f>
        <v/>
      </c>
      <c r="AK3125" s="21">
        <f>M3125+AG3125</f>
        <v/>
      </c>
      <c r="AL3125" s="21">
        <f>N3125+AH3125</f>
        <v/>
      </c>
      <c r="AM3125" s="21">
        <f>O3125+AI3125</f>
        <v/>
      </c>
      <c r="AN3125" s="21">
        <f>N3125+AI3125</f>
        <v/>
      </c>
      <c r="AO3125" s="21">
        <f>ROUNDDOWN((R3125+S3125)*0.2/Y3125+2000,0)</f>
        <v/>
      </c>
      <c r="AP3125" s="21">
        <f>ROUNDDOWN((T3125+U3125)*0.2/Z3125+2000,0)</f>
        <v/>
      </c>
      <c r="AQ3125" s="21">
        <f>AL3125-AK3125</f>
        <v/>
      </c>
      <c r="AR3125" s="21">
        <f>AM3125-AK3125</f>
        <v/>
      </c>
      <c r="AS3125" s="21">
        <f>AM3125-AL3125</f>
        <v/>
      </c>
      <c r="AT3125" s="21">
        <f>AK3125+C3125-AJ3125</f>
        <v/>
      </c>
      <c r="AU3125" s="21">
        <f>AL3125+C3125-AM3125</f>
        <v/>
      </c>
      <c r="AV3125" s="21">
        <f>AN3125+C3125-AM3125</f>
        <v/>
      </c>
    </row>
    <row r="3126">
      <c r="A3126" t="inlineStr">
        <is>
          <t>1万円刻み</t>
        </is>
      </c>
      <c r="B3126" s="21">
        <f>'5_1万円刻み'!$A$1363</f>
        <v/>
      </c>
      <c r="C3126" s="21">
        <f>AO3126</f>
        <v/>
      </c>
      <c r="D3126" s="21" t="n">
        <v>0</v>
      </c>
      <c r="E3126" s="21">
        <f>ROUND(MIN(B3126/12,650000)*12*0.0915+MIN(B3126/12,1390000)*12*(0.0504+0)+B3126*0.005,0)</f>
        <v/>
      </c>
      <c r="F3126" s="21">
        <f>IF(B3126&lt;741000,0,IF(B3126&lt;2191000,B3126-740000,IF(B3126&lt;2193000,1451000,IF(B3126&lt;2196000,1453000,IF(B3126&lt;2200000,1456000,IF(B3126&lt;3600000,ROUND(ROUNDDOWN(B3126/4,-3)*2.8,0)-80000,IF(B3126&lt;6600000,ROUND(ROUNDDOWN(B3126/4,-3)*3.2,0)-440000,IF(B3126&lt;8500000,ROUNDDOWN(B3126*0.9,0)-1100000,B3126-1950000))))))))</f>
        <v/>
      </c>
      <c r="G3126" s="21">
        <f>IF(F3126&gt;23500000,NA(),IF(F3126&lt;=4890000,1040000,IF(F3126&lt;=6550000,670000,620000)))</f>
        <v/>
      </c>
      <c r="H3126" s="21">
        <f>IF(D3126&lt;=0,0,MAX(0,MIN(2000000,D3126-MIN(100000,ROUNDDOWN(F3126*0.05,0)))))</f>
        <v/>
      </c>
      <c r="I3126" s="21">
        <f>IF(C3126&lt;=2000,0,MIN(C3126,ROUNDDOWN(F3126*0.4,0))-2000)</f>
        <v/>
      </c>
      <c r="J3126" s="21">
        <f>MAX(0,ROUNDDOWN(F3126-E3126-G3126,-3))</f>
        <v/>
      </c>
      <c r="K3126" s="21">
        <f>MAX(0,ROUNDDOWN(F3126-E3126-G3126-H3126-I3126,-3))</f>
        <v/>
      </c>
      <c r="L3126" s="21">
        <f>MAX(0,ROUNDDOWN(F3126-E3126-G3126-H3126,-3))</f>
        <v/>
      </c>
      <c r="M3126" s="21">
        <f>IF(J3126&lt;=0,0,ROUNDDOWN((J3126*LOOKUP(J3126,{0,1950001,3300001,6950001,9000001,18000001,40000001},{0.05,0.1,0.2,0.23,0.33,0.4,0.45})-LOOKUP(J3126,{0,1950001,3300001,6950001,9000001,18000001,40000001},{0,97500,427500,636000,1536000,2796000,4796000}))*1.021,-2))</f>
        <v/>
      </c>
      <c r="N3126" s="21">
        <f>IF(K3126&lt;=0,0,ROUNDDOWN((K3126*LOOKUP(K3126,{0,1950001,3300001,6950001,9000001,18000001,40000001},{0.05,0.1,0.2,0.23,0.33,0.4,0.45})-LOOKUP(K3126,{0,1950001,3300001,6950001,9000001,18000001,40000001},{0,97500,427500,636000,1536000,2796000,4796000}))*1.021,-2))</f>
        <v/>
      </c>
      <c r="O3126" s="21">
        <f>IF(L3126&lt;=0,0,ROUNDDOWN((L3126*LOOKUP(L3126,{0,1950001,3300001,6950001,9000001,18000001,40000001},{0.05,0.1,0.2,0.23,0.33,0.4,0.45})-LOOKUP(L3126,{0,1950001,3300001,6950001,9000001,18000001,40000001},{0,97500,427500,636000,1536000,2796000,4796000}))*1.021,-2))</f>
        <v/>
      </c>
      <c r="P3126" s="21">
        <f>MAX(0,ROUNDDOWN(F3126-E3126-430000,-3))</f>
        <v/>
      </c>
      <c r="Q3126" s="21">
        <f>MAX(0,ROUNDDOWN(F3126-E3126-430000-H3126,-3))</f>
        <v/>
      </c>
      <c r="R3126" s="21">
        <f>IF(F3126&lt;=450000,0,MAX(0,P3126*0.06-MIN(50000,P3126)*0.03))</f>
        <v/>
      </c>
      <c r="S3126" s="21">
        <f>IF(F3126&lt;=450000,0,MAX(0,P3126*0.04-MIN(50000,P3126)*0.02))</f>
        <v/>
      </c>
      <c r="T3126" s="21">
        <f>IF(F3126&lt;=450000,0,MAX(0,Q3126*0.06-MIN(50000,Q3126)*0.03))</f>
        <v/>
      </c>
      <c r="U3126" s="21">
        <f>IF(F3126&lt;=450000,0,MAX(0,Q3126*0.04-MIN(50000,Q3126)*0.02))</f>
        <v/>
      </c>
      <c r="V3126" s="21">
        <f>50000+MAX(0,G3126-480000)</f>
        <v/>
      </c>
      <c r="W3126" s="21">
        <f>P3126-V3126</f>
        <v/>
      </c>
      <c r="X3126" s="21">
        <f>Q3126-V3126</f>
        <v/>
      </c>
      <c r="Y3126" s="22">
        <f>IF(W3126&lt;0,0.9,LOOKUP(W3126,{0,1950001,3300001,6950001,9000001,18000001,40000001},{0.84895,0.7979,0.6958,0.66517,0.56307,0.4916,0.44055}))</f>
        <v/>
      </c>
      <c r="Z3126" s="22">
        <f>IF(X3126&lt;0,0.9,LOOKUP(X3126,{0,1950001,3300001,6950001,9000001,18000001,40000001},{0.84895,0.7979,0.6958,0.66517,0.56307,0.4916,0.44055}))</f>
        <v/>
      </c>
      <c r="AA3126" s="22">
        <f>IF(W3126&lt;0,0,CHOOSE(MATCH(W3126,{0,1950001,3300001,6950001,9000001},1),5.105/84.895,10.21/79.79,20.42/69.58,23.483/66.517,33.693/56.307))</f>
        <v/>
      </c>
      <c r="AB3126" s="21">
        <f>IF(C3126&lt;=2000,0,(MIN(C3126,ROUNDDOWN(F3126*0.3,0))-2000)*0.1)</f>
        <v/>
      </c>
      <c r="AC3126" s="21">
        <f>IF(C3126&lt;=2000,0,MIN((C3126-2000)*Y3126,(R3126+S3126)*0.2))</f>
        <v/>
      </c>
      <c r="AD3126" s="21">
        <f>IF(C3126&lt;=2000,0,MIN((C3126-2000)*Z3126,(T3126+U3126)*0.2))</f>
        <v/>
      </c>
      <c r="AE3126" s="21">
        <f>AC3126*AA3126</f>
        <v/>
      </c>
      <c r="AF3126" s="21">
        <f>ROUNDDOWN(R3126,-2)+ROUNDDOWN(S3126,-2)</f>
        <v/>
      </c>
      <c r="AG3126" s="21">
        <f>ROUNDDOWN(MAX(0,R3126-(AB3126+AC3126+AE3126)*0.6),-2)+ROUNDDOWN(MAX(0,S3126-(AB3126+AC3126+AE3126)*0.4),-2)</f>
        <v/>
      </c>
      <c r="AH3126" s="21">
        <f>ROUNDDOWN(MAX(0,T3126-(AB3126+AD3126)*0.6),-2)+ROUNDDOWN(MAX(0,U3126-(AB3126+AD3126)*0.4),-2)</f>
        <v/>
      </c>
      <c r="AI3126" s="21">
        <f>ROUNDDOWN(T3126,-2)+ROUNDDOWN(U3126,-2)</f>
        <v/>
      </c>
      <c r="AJ3126" s="21">
        <f>M3126+AF3126</f>
        <v/>
      </c>
      <c r="AK3126" s="21">
        <f>M3126+AG3126</f>
        <v/>
      </c>
      <c r="AL3126" s="21">
        <f>N3126+AH3126</f>
        <v/>
      </c>
      <c r="AM3126" s="21">
        <f>O3126+AI3126</f>
        <v/>
      </c>
      <c r="AN3126" s="21">
        <f>N3126+AI3126</f>
        <v/>
      </c>
      <c r="AO3126" s="21">
        <f>ROUNDDOWN((R3126+S3126)*0.2/Y3126+2000,0)</f>
        <v/>
      </c>
      <c r="AP3126" s="21">
        <f>ROUNDDOWN((T3126+U3126)*0.2/Z3126+2000,0)</f>
        <v/>
      </c>
      <c r="AQ3126" s="21">
        <f>AL3126-AK3126</f>
        <v/>
      </c>
      <c r="AR3126" s="21">
        <f>AM3126-AK3126</f>
        <v/>
      </c>
      <c r="AS3126" s="21">
        <f>AM3126-AL3126</f>
        <v/>
      </c>
      <c r="AT3126" s="21">
        <f>AK3126+C3126-AJ3126</f>
        <v/>
      </c>
      <c r="AU3126" s="21">
        <f>AL3126+C3126-AM3126</f>
        <v/>
      </c>
      <c r="AV3126" s="21">
        <f>AN3126+C3126-AM3126</f>
        <v/>
      </c>
    </row>
    <row r="3127">
      <c r="A3127" t="inlineStr">
        <is>
          <t>1万円刻み</t>
        </is>
      </c>
      <c r="B3127" s="21">
        <f>'5_1万円刻み'!$A$1364</f>
        <v/>
      </c>
      <c r="C3127" s="21">
        <f>AO3127</f>
        <v/>
      </c>
      <c r="D3127" s="21" t="n">
        <v>0</v>
      </c>
      <c r="E3127" s="21">
        <f>ROUND(MIN(B3127/12,650000)*12*0.0915+MIN(B3127/12,1390000)*12*(0.0504+0)+B3127*0.005,0)</f>
        <v/>
      </c>
      <c r="F3127" s="21">
        <f>IF(B3127&lt;741000,0,IF(B3127&lt;2191000,B3127-740000,IF(B3127&lt;2193000,1451000,IF(B3127&lt;2196000,1453000,IF(B3127&lt;2200000,1456000,IF(B3127&lt;3600000,ROUND(ROUNDDOWN(B3127/4,-3)*2.8,0)-80000,IF(B3127&lt;6600000,ROUND(ROUNDDOWN(B3127/4,-3)*3.2,0)-440000,IF(B3127&lt;8500000,ROUNDDOWN(B3127*0.9,0)-1100000,B3127-1950000))))))))</f>
        <v/>
      </c>
      <c r="G3127" s="21">
        <f>IF(F3127&gt;23500000,NA(),IF(F3127&lt;=4890000,1040000,IF(F3127&lt;=6550000,670000,620000)))</f>
        <v/>
      </c>
      <c r="H3127" s="21">
        <f>IF(D3127&lt;=0,0,MAX(0,MIN(2000000,D3127-MIN(100000,ROUNDDOWN(F3127*0.05,0)))))</f>
        <v/>
      </c>
      <c r="I3127" s="21">
        <f>IF(C3127&lt;=2000,0,MIN(C3127,ROUNDDOWN(F3127*0.4,0))-2000)</f>
        <v/>
      </c>
      <c r="J3127" s="21">
        <f>MAX(0,ROUNDDOWN(F3127-E3127-G3127,-3))</f>
        <v/>
      </c>
      <c r="K3127" s="21">
        <f>MAX(0,ROUNDDOWN(F3127-E3127-G3127-H3127-I3127,-3))</f>
        <v/>
      </c>
      <c r="L3127" s="21">
        <f>MAX(0,ROUNDDOWN(F3127-E3127-G3127-H3127,-3))</f>
        <v/>
      </c>
      <c r="M3127" s="21">
        <f>IF(J3127&lt;=0,0,ROUNDDOWN((J3127*LOOKUP(J3127,{0,1950001,3300001,6950001,9000001,18000001,40000001},{0.05,0.1,0.2,0.23,0.33,0.4,0.45})-LOOKUP(J3127,{0,1950001,3300001,6950001,9000001,18000001,40000001},{0,97500,427500,636000,1536000,2796000,4796000}))*1.021,-2))</f>
        <v/>
      </c>
      <c r="N3127" s="21">
        <f>IF(K3127&lt;=0,0,ROUNDDOWN((K3127*LOOKUP(K3127,{0,1950001,3300001,6950001,9000001,18000001,40000001},{0.05,0.1,0.2,0.23,0.33,0.4,0.45})-LOOKUP(K3127,{0,1950001,3300001,6950001,9000001,18000001,40000001},{0,97500,427500,636000,1536000,2796000,4796000}))*1.021,-2))</f>
        <v/>
      </c>
      <c r="O3127" s="21">
        <f>IF(L3127&lt;=0,0,ROUNDDOWN((L3127*LOOKUP(L3127,{0,1950001,3300001,6950001,9000001,18000001,40000001},{0.05,0.1,0.2,0.23,0.33,0.4,0.45})-LOOKUP(L3127,{0,1950001,3300001,6950001,9000001,18000001,40000001},{0,97500,427500,636000,1536000,2796000,4796000}))*1.021,-2))</f>
        <v/>
      </c>
      <c r="P3127" s="21">
        <f>MAX(0,ROUNDDOWN(F3127-E3127-430000,-3))</f>
        <v/>
      </c>
      <c r="Q3127" s="21">
        <f>MAX(0,ROUNDDOWN(F3127-E3127-430000-H3127,-3))</f>
        <v/>
      </c>
      <c r="R3127" s="21">
        <f>IF(F3127&lt;=450000,0,MAX(0,P3127*0.06-MIN(50000,P3127)*0.03))</f>
        <v/>
      </c>
      <c r="S3127" s="21">
        <f>IF(F3127&lt;=450000,0,MAX(0,P3127*0.04-MIN(50000,P3127)*0.02))</f>
        <v/>
      </c>
      <c r="T3127" s="21">
        <f>IF(F3127&lt;=450000,0,MAX(0,Q3127*0.06-MIN(50000,Q3127)*0.03))</f>
        <v/>
      </c>
      <c r="U3127" s="21">
        <f>IF(F3127&lt;=450000,0,MAX(0,Q3127*0.04-MIN(50000,Q3127)*0.02))</f>
        <v/>
      </c>
      <c r="V3127" s="21">
        <f>50000+MAX(0,G3127-480000)</f>
        <v/>
      </c>
      <c r="W3127" s="21">
        <f>P3127-V3127</f>
        <v/>
      </c>
      <c r="X3127" s="21">
        <f>Q3127-V3127</f>
        <v/>
      </c>
      <c r="Y3127" s="22">
        <f>IF(W3127&lt;0,0.9,LOOKUP(W3127,{0,1950001,3300001,6950001,9000001,18000001,40000001},{0.84895,0.7979,0.6958,0.66517,0.56307,0.4916,0.44055}))</f>
        <v/>
      </c>
      <c r="Z3127" s="22">
        <f>IF(X3127&lt;0,0.9,LOOKUP(X3127,{0,1950001,3300001,6950001,9000001,18000001,40000001},{0.84895,0.7979,0.6958,0.66517,0.56307,0.4916,0.44055}))</f>
        <v/>
      </c>
      <c r="AA3127" s="22">
        <f>IF(W3127&lt;0,0,CHOOSE(MATCH(W3127,{0,1950001,3300001,6950001,9000001},1),5.105/84.895,10.21/79.79,20.42/69.58,23.483/66.517,33.693/56.307))</f>
        <v/>
      </c>
      <c r="AB3127" s="21">
        <f>IF(C3127&lt;=2000,0,(MIN(C3127,ROUNDDOWN(F3127*0.3,0))-2000)*0.1)</f>
        <v/>
      </c>
      <c r="AC3127" s="21">
        <f>IF(C3127&lt;=2000,0,MIN((C3127-2000)*Y3127,(R3127+S3127)*0.2))</f>
        <v/>
      </c>
      <c r="AD3127" s="21">
        <f>IF(C3127&lt;=2000,0,MIN((C3127-2000)*Z3127,(T3127+U3127)*0.2))</f>
        <v/>
      </c>
      <c r="AE3127" s="21">
        <f>AC3127*AA3127</f>
        <v/>
      </c>
      <c r="AF3127" s="21">
        <f>ROUNDDOWN(R3127,-2)+ROUNDDOWN(S3127,-2)</f>
        <v/>
      </c>
      <c r="AG3127" s="21">
        <f>ROUNDDOWN(MAX(0,R3127-(AB3127+AC3127+AE3127)*0.6),-2)+ROUNDDOWN(MAX(0,S3127-(AB3127+AC3127+AE3127)*0.4),-2)</f>
        <v/>
      </c>
      <c r="AH3127" s="21">
        <f>ROUNDDOWN(MAX(0,T3127-(AB3127+AD3127)*0.6),-2)+ROUNDDOWN(MAX(0,U3127-(AB3127+AD3127)*0.4),-2)</f>
        <v/>
      </c>
      <c r="AI3127" s="21">
        <f>ROUNDDOWN(T3127,-2)+ROUNDDOWN(U3127,-2)</f>
        <v/>
      </c>
      <c r="AJ3127" s="21">
        <f>M3127+AF3127</f>
        <v/>
      </c>
      <c r="AK3127" s="21">
        <f>M3127+AG3127</f>
        <v/>
      </c>
      <c r="AL3127" s="21">
        <f>N3127+AH3127</f>
        <v/>
      </c>
      <c r="AM3127" s="21">
        <f>O3127+AI3127</f>
        <v/>
      </c>
      <c r="AN3127" s="21">
        <f>N3127+AI3127</f>
        <v/>
      </c>
      <c r="AO3127" s="21">
        <f>ROUNDDOWN((R3127+S3127)*0.2/Y3127+2000,0)</f>
        <v/>
      </c>
      <c r="AP3127" s="21">
        <f>ROUNDDOWN((T3127+U3127)*0.2/Z3127+2000,0)</f>
        <v/>
      </c>
      <c r="AQ3127" s="21">
        <f>AL3127-AK3127</f>
        <v/>
      </c>
      <c r="AR3127" s="21">
        <f>AM3127-AK3127</f>
        <v/>
      </c>
      <c r="AS3127" s="21">
        <f>AM3127-AL3127</f>
        <v/>
      </c>
      <c r="AT3127" s="21">
        <f>AK3127+C3127-AJ3127</f>
        <v/>
      </c>
      <c r="AU3127" s="21">
        <f>AL3127+C3127-AM3127</f>
        <v/>
      </c>
      <c r="AV3127" s="21">
        <f>AN3127+C3127-AM3127</f>
        <v/>
      </c>
    </row>
    <row r="3128">
      <c r="A3128" t="inlineStr">
        <is>
          <t>1万円刻み</t>
        </is>
      </c>
      <c r="B3128" s="21">
        <f>'5_1万円刻み'!$A$1365</f>
        <v/>
      </c>
      <c r="C3128" s="21">
        <f>AO3128</f>
        <v/>
      </c>
      <c r="D3128" s="21" t="n">
        <v>0</v>
      </c>
      <c r="E3128" s="21">
        <f>ROUND(MIN(B3128/12,650000)*12*0.0915+MIN(B3128/12,1390000)*12*(0.0504+0)+B3128*0.005,0)</f>
        <v/>
      </c>
      <c r="F3128" s="21">
        <f>IF(B3128&lt;741000,0,IF(B3128&lt;2191000,B3128-740000,IF(B3128&lt;2193000,1451000,IF(B3128&lt;2196000,1453000,IF(B3128&lt;2200000,1456000,IF(B3128&lt;3600000,ROUND(ROUNDDOWN(B3128/4,-3)*2.8,0)-80000,IF(B3128&lt;6600000,ROUND(ROUNDDOWN(B3128/4,-3)*3.2,0)-440000,IF(B3128&lt;8500000,ROUNDDOWN(B3128*0.9,0)-1100000,B3128-1950000))))))))</f>
        <v/>
      </c>
      <c r="G3128" s="21">
        <f>IF(F3128&gt;23500000,NA(),IF(F3128&lt;=4890000,1040000,IF(F3128&lt;=6550000,670000,620000)))</f>
        <v/>
      </c>
      <c r="H3128" s="21">
        <f>IF(D3128&lt;=0,0,MAX(0,MIN(2000000,D3128-MIN(100000,ROUNDDOWN(F3128*0.05,0)))))</f>
        <v/>
      </c>
      <c r="I3128" s="21">
        <f>IF(C3128&lt;=2000,0,MIN(C3128,ROUNDDOWN(F3128*0.4,0))-2000)</f>
        <v/>
      </c>
      <c r="J3128" s="21">
        <f>MAX(0,ROUNDDOWN(F3128-E3128-G3128,-3))</f>
        <v/>
      </c>
      <c r="K3128" s="21">
        <f>MAX(0,ROUNDDOWN(F3128-E3128-G3128-H3128-I3128,-3))</f>
        <v/>
      </c>
      <c r="L3128" s="21">
        <f>MAX(0,ROUNDDOWN(F3128-E3128-G3128-H3128,-3))</f>
        <v/>
      </c>
      <c r="M3128" s="21">
        <f>IF(J3128&lt;=0,0,ROUNDDOWN((J3128*LOOKUP(J3128,{0,1950001,3300001,6950001,9000001,18000001,40000001},{0.05,0.1,0.2,0.23,0.33,0.4,0.45})-LOOKUP(J3128,{0,1950001,3300001,6950001,9000001,18000001,40000001},{0,97500,427500,636000,1536000,2796000,4796000}))*1.021,-2))</f>
        <v/>
      </c>
      <c r="N3128" s="21">
        <f>IF(K3128&lt;=0,0,ROUNDDOWN((K3128*LOOKUP(K3128,{0,1950001,3300001,6950001,9000001,18000001,40000001},{0.05,0.1,0.2,0.23,0.33,0.4,0.45})-LOOKUP(K3128,{0,1950001,3300001,6950001,9000001,18000001,40000001},{0,97500,427500,636000,1536000,2796000,4796000}))*1.021,-2))</f>
        <v/>
      </c>
      <c r="O3128" s="21">
        <f>IF(L3128&lt;=0,0,ROUNDDOWN((L3128*LOOKUP(L3128,{0,1950001,3300001,6950001,9000001,18000001,40000001},{0.05,0.1,0.2,0.23,0.33,0.4,0.45})-LOOKUP(L3128,{0,1950001,3300001,6950001,9000001,18000001,40000001},{0,97500,427500,636000,1536000,2796000,4796000}))*1.021,-2))</f>
        <v/>
      </c>
      <c r="P3128" s="21">
        <f>MAX(0,ROUNDDOWN(F3128-E3128-430000,-3))</f>
        <v/>
      </c>
      <c r="Q3128" s="21">
        <f>MAX(0,ROUNDDOWN(F3128-E3128-430000-H3128,-3))</f>
        <v/>
      </c>
      <c r="R3128" s="21">
        <f>IF(F3128&lt;=450000,0,MAX(0,P3128*0.06-MIN(50000,P3128)*0.03))</f>
        <v/>
      </c>
      <c r="S3128" s="21">
        <f>IF(F3128&lt;=450000,0,MAX(0,P3128*0.04-MIN(50000,P3128)*0.02))</f>
        <v/>
      </c>
      <c r="T3128" s="21">
        <f>IF(F3128&lt;=450000,0,MAX(0,Q3128*0.06-MIN(50000,Q3128)*0.03))</f>
        <v/>
      </c>
      <c r="U3128" s="21">
        <f>IF(F3128&lt;=450000,0,MAX(0,Q3128*0.04-MIN(50000,Q3128)*0.02))</f>
        <v/>
      </c>
      <c r="V3128" s="21">
        <f>50000+MAX(0,G3128-480000)</f>
        <v/>
      </c>
      <c r="W3128" s="21">
        <f>P3128-V3128</f>
        <v/>
      </c>
      <c r="X3128" s="21">
        <f>Q3128-V3128</f>
        <v/>
      </c>
      <c r="Y3128" s="22">
        <f>IF(W3128&lt;0,0.9,LOOKUP(W3128,{0,1950001,3300001,6950001,9000001,18000001,40000001},{0.84895,0.7979,0.6958,0.66517,0.56307,0.4916,0.44055}))</f>
        <v/>
      </c>
      <c r="Z3128" s="22">
        <f>IF(X3128&lt;0,0.9,LOOKUP(X3128,{0,1950001,3300001,6950001,9000001,18000001,40000001},{0.84895,0.7979,0.6958,0.66517,0.56307,0.4916,0.44055}))</f>
        <v/>
      </c>
      <c r="AA3128" s="22">
        <f>IF(W3128&lt;0,0,CHOOSE(MATCH(W3128,{0,1950001,3300001,6950001,9000001},1),5.105/84.895,10.21/79.79,20.42/69.58,23.483/66.517,33.693/56.307))</f>
        <v/>
      </c>
      <c r="AB3128" s="21">
        <f>IF(C3128&lt;=2000,0,(MIN(C3128,ROUNDDOWN(F3128*0.3,0))-2000)*0.1)</f>
        <v/>
      </c>
      <c r="AC3128" s="21">
        <f>IF(C3128&lt;=2000,0,MIN((C3128-2000)*Y3128,(R3128+S3128)*0.2))</f>
        <v/>
      </c>
      <c r="AD3128" s="21">
        <f>IF(C3128&lt;=2000,0,MIN((C3128-2000)*Z3128,(T3128+U3128)*0.2))</f>
        <v/>
      </c>
      <c r="AE3128" s="21">
        <f>AC3128*AA3128</f>
        <v/>
      </c>
      <c r="AF3128" s="21">
        <f>ROUNDDOWN(R3128,-2)+ROUNDDOWN(S3128,-2)</f>
        <v/>
      </c>
      <c r="AG3128" s="21">
        <f>ROUNDDOWN(MAX(0,R3128-(AB3128+AC3128+AE3128)*0.6),-2)+ROUNDDOWN(MAX(0,S3128-(AB3128+AC3128+AE3128)*0.4),-2)</f>
        <v/>
      </c>
      <c r="AH3128" s="21">
        <f>ROUNDDOWN(MAX(0,T3128-(AB3128+AD3128)*0.6),-2)+ROUNDDOWN(MAX(0,U3128-(AB3128+AD3128)*0.4),-2)</f>
        <v/>
      </c>
      <c r="AI3128" s="21">
        <f>ROUNDDOWN(T3128,-2)+ROUNDDOWN(U3128,-2)</f>
        <v/>
      </c>
      <c r="AJ3128" s="21">
        <f>M3128+AF3128</f>
        <v/>
      </c>
      <c r="AK3128" s="21">
        <f>M3128+AG3128</f>
        <v/>
      </c>
      <c r="AL3128" s="21">
        <f>N3128+AH3128</f>
        <v/>
      </c>
      <c r="AM3128" s="21">
        <f>O3128+AI3128</f>
        <v/>
      </c>
      <c r="AN3128" s="21">
        <f>N3128+AI3128</f>
        <v/>
      </c>
      <c r="AO3128" s="21">
        <f>ROUNDDOWN((R3128+S3128)*0.2/Y3128+2000,0)</f>
        <v/>
      </c>
      <c r="AP3128" s="21">
        <f>ROUNDDOWN((T3128+U3128)*0.2/Z3128+2000,0)</f>
        <v/>
      </c>
      <c r="AQ3128" s="21">
        <f>AL3128-AK3128</f>
        <v/>
      </c>
      <c r="AR3128" s="21">
        <f>AM3128-AK3128</f>
        <v/>
      </c>
      <c r="AS3128" s="21">
        <f>AM3128-AL3128</f>
        <v/>
      </c>
      <c r="AT3128" s="21">
        <f>AK3128+C3128-AJ3128</f>
        <v/>
      </c>
      <c r="AU3128" s="21">
        <f>AL3128+C3128-AM3128</f>
        <v/>
      </c>
      <c r="AV3128" s="21">
        <f>AN3128+C3128-AM3128</f>
        <v/>
      </c>
    </row>
    <row r="3129">
      <c r="A3129" t="inlineStr">
        <is>
          <t>1万円刻み</t>
        </is>
      </c>
      <c r="B3129" s="21">
        <f>'5_1万円刻み'!$A$1366</f>
        <v/>
      </c>
      <c r="C3129" s="21">
        <f>AO3129</f>
        <v/>
      </c>
      <c r="D3129" s="21" t="n">
        <v>0</v>
      </c>
      <c r="E3129" s="21">
        <f>ROUND(MIN(B3129/12,650000)*12*0.0915+MIN(B3129/12,1390000)*12*(0.0504+0)+B3129*0.005,0)</f>
        <v/>
      </c>
      <c r="F3129" s="21">
        <f>IF(B3129&lt;741000,0,IF(B3129&lt;2191000,B3129-740000,IF(B3129&lt;2193000,1451000,IF(B3129&lt;2196000,1453000,IF(B3129&lt;2200000,1456000,IF(B3129&lt;3600000,ROUND(ROUNDDOWN(B3129/4,-3)*2.8,0)-80000,IF(B3129&lt;6600000,ROUND(ROUNDDOWN(B3129/4,-3)*3.2,0)-440000,IF(B3129&lt;8500000,ROUNDDOWN(B3129*0.9,0)-1100000,B3129-1950000))))))))</f>
        <v/>
      </c>
      <c r="G3129" s="21">
        <f>IF(F3129&gt;23500000,NA(),IF(F3129&lt;=4890000,1040000,IF(F3129&lt;=6550000,670000,620000)))</f>
        <v/>
      </c>
      <c r="H3129" s="21">
        <f>IF(D3129&lt;=0,0,MAX(0,MIN(2000000,D3129-MIN(100000,ROUNDDOWN(F3129*0.05,0)))))</f>
        <v/>
      </c>
      <c r="I3129" s="21">
        <f>IF(C3129&lt;=2000,0,MIN(C3129,ROUNDDOWN(F3129*0.4,0))-2000)</f>
        <v/>
      </c>
      <c r="J3129" s="21">
        <f>MAX(0,ROUNDDOWN(F3129-E3129-G3129,-3))</f>
        <v/>
      </c>
      <c r="K3129" s="21">
        <f>MAX(0,ROUNDDOWN(F3129-E3129-G3129-H3129-I3129,-3))</f>
        <v/>
      </c>
      <c r="L3129" s="21">
        <f>MAX(0,ROUNDDOWN(F3129-E3129-G3129-H3129,-3))</f>
        <v/>
      </c>
      <c r="M3129" s="21">
        <f>IF(J3129&lt;=0,0,ROUNDDOWN((J3129*LOOKUP(J3129,{0,1950001,3300001,6950001,9000001,18000001,40000001},{0.05,0.1,0.2,0.23,0.33,0.4,0.45})-LOOKUP(J3129,{0,1950001,3300001,6950001,9000001,18000001,40000001},{0,97500,427500,636000,1536000,2796000,4796000}))*1.021,-2))</f>
        <v/>
      </c>
      <c r="N3129" s="21">
        <f>IF(K3129&lt;=0,0,ROUNDDOWN((K3129*LOOKUP(K3129,{0,1950001,3300001,6950001,9000001,18000001,40000001},{0.05,0.1,0.2,0.23,0.33,0.4,0.45})-LOOKUP(K3129,{0,1950001,3300001,6950001,9000001,18000001,40000001},{0,97500,427500,636000,1536000,2796000,4796000}))*1.021,-2))</f>
        <v/>
      </c>
      <c r="O3129" s="21">
        <f>IF(L3129&lt;=0,0,ROUNDDOWN((L3129*LOOKUP(L3129,{0,1950001,3300001,6950001,9000001,18000001,40000001},{0.05,0.1,0.2,0.23,0.33,0.4,0.45})-LOOKUP(L3129,{0,1950001,3300001,6950001,9000001,18000001,40000001},{0,97500,427500,636000,1536000,2796000,4796000}))*1.021,-2))</f>
        <v/>
      </c>
      <c r="P3129" s="21">
        <f>MAX(0,ROUNDDOWN(F3129-E3129-430000,-3))</f>
        <v/>
      </c>
      <c r="Q3129" s="21">
        <f>MAX(0,ROUNDDOWN(F3129-E3129-430000-H3129,-3))</f>
        <v/>
      </c>
      <c r="R3129" s="21">
        <f>IF(F3129&lt;=450000,0,MAX(0,P3129*0.06-MIN(50000,P3129)*0.03))</f>
        <v/>
      </c>
      <c r="S3129" s="21">
        <f>IF(F3129&lt;=450000,0,MAX(0,P3129*0.04-MIN(50000,P3129)*0.02))</f>
        <v/>
      </c>
      <c r="T3129" s="21">
        <f>IF(F3129&lt;=450000,0,MAX(0,Q3129*0.06-MIN(50000,Q3129)*0.03))</f>
        <v/>
      </c>
      <c r="U3129" s="21">
        <f>IF(F3129&lt;=450000,0,MAX(0,Q3129*0.04-MIN(50000,Q3129)*0.02))</f>
        <v/>
      </c>
      <c r="V3129" s="21">
        <f>50000+MAX(0,G3129-480000)</f>
        <v/>
      </c>
      <c r="W3129" s="21">
        <f>P3129-V3129</f>
        <v/>
      </c>
      <c r="X3129" s="21">
        <f>Q3129-V3129</f>
        <v/>
      </c>
      <c r="Y3129" s="22">
        <f>IF(W3129&lt;0,0.9,LOOKUP(W3129,{0,1950001,3300001,6950001,9000001,18000001,40000001},{0.84895,0.7979,0.6958,0.66517,0.56307,0.4916,0.44055}))</f>
        <v/>
      </c>
      <c r="Z3129" s="22">
        <f>IF(X3129&lt;0,0.9,LOOKUP(X3129,{0,1950001,3300001,6950001,9000001,18000001,40000001},{0.84895,0.7979,0.6958,0.66517,0.56307,0.4916,0.44055}))</f>
        <v/>
      </c>
      <c r="AA3129" s="22">
        <f>IF(W3129&lt;0,0,CHOOSE(MATCH(W3129,{0,1950001,3300001,6950001,9000001},1),5.105/84.895,10.21/79.79,20.42/69.58,23.483/66.517,33.693/56.307))</f>
        <v/>
      </c>
      <c r="AB3129" s="21">
        <f>IF(C3129&lt;=2000,0,(MIN(C3129,ROUNDDOWN(F3129*0.3,0))-2000)*0.1)</f>
        <v/>
      </c>
      <c r="AC3129" s="21">
        <f>IF(C3129&lt;=2000,0,MIN((C3129-2000)*Y3129,(R3129+S3129)*0.2))</f>
        <v/>
      </c>
      <c r="AD3129" s="21">
        <f>IF(C3129&lt;=2000,0,MIN((C3129-2000)*Z3129,(T3129+U3129)*0.2))</f>
        <v/>
      </c>
      <c r="AE3129" s="21">
        <f>AC3129*AA3129</f>
        <v/>
      </c>
      <c r="AF3129" s="21">
        <f>ROUNDDOWN(R3129,-2)+ROUNDDOWN(S3129,-2)</f>
        <v/>
      </c>
      <c r="AG3129" s="21">
        <f>ROUNDDOWN(MAX(0,R3129-(AB3129+AC3129+AE3129)*0.6),-2)+ROUNDDOWN(MAX(0,S3129-(AB3129+AC3129+AE3129)*0.4),-2)</f>
        <v/>
      </c>
      <c r="AH3129" s="21">
        <f>ROUNDDOWN(MAX(0,T3129-(AB3129+AD3129)*0.6),-2)+ROUNDDOWN(MAX(0,U3129-(AB3129+AD3129)*0.4),-2)</f>
        <v/>
      </c>
      <c r="AI3129" s="21">
        <f>ROUNDDOWN(T3129,-2)+ROUNDDOWN(U3129,-2)</f>
        <v/>
      </c>
      <c r="AJ3129" s="21">
        <f>M3129+AF3129</f>
        <v/>
      </c>
      <c r="AK3129" s="21">
        <f>M3129+AG3129</f>
        <v/>
      </c>
      <c r="AL3129" s="21">
        <f>N3129+AH3129</f>
        <v/>
      </c>
      <c r="AM3129" s="21">
        <f>O3129+AI3129</f>
        <v/>
      </c>
      <c r="AN3129" s="21">
        <f>N3129+AI3129</f>
        <v/>
      </c>
      <c r="AO3129" s="21">
        <f>ROUNDDOWN((R3129+S3129)*0.2/Y3129+2000,0)</f>
        <v/>
      </c>
      <c r="AP3129" s="21">
        <f>ROUNDDOWN((T3129+U3129)*0.2/Z3129+2000,0)</f>
        <v/>
      </c>
      <c r="AQ3129" s="21">
        <f>AL3129-AK3129</f>
        <v/>
      </c>
      <c r="AR3129" s="21">
        <f>AM3129-AK3129</f>
        <v/>
      </c>
      <c r="AS3129" s="21">
        <f>AM3129-AL3129</f>
        <v/>
      </c>
      <c r="AT3129" s="21">
        <f>AK3129+C3129-AJ3129</f>
        <v/>
      </c>
      <c r="AU3129" s="21">
        <f>AL3129+C3129-AM3129</f>
        <v/>
      </c>
      <c r="AV3129" s="21">
        <f>AN3129+C3129-AM3129</f>
        <v/>
      </c>
    </row>
    <row r="3130">
      <c r="A3130" t="inlineStr">
        <is>
          <t>1万円刻み</t>
        </is>
      </c>
      <c r="B3130" s="21">
        <f>'5_1万円刻み'!$A$1367</f>
        <v/>
      </c>
      <c r="C3130" s="21">
        <f>AO3130</f>
        <v/>
      </c>
      <c r="D3130" s="21" t="n">
        <v>0</v>
      </c>
      <c r="E3130" s="21">
        <f>ROUND(MIN(B3130/12,650000)*12*0.0915+MIN(B3130/12,1390000)*12*(0.0504+0)+B3130*0.005,0)</f>
        <v/>
      </c>
      <c r="F3130" s="21">
        <f>IF(B3130&lt;741000,0,IF(B3130&lt;2191000,B3130-740000,IF(B3130&lt;2193000,1451000,IF(B3130&lt;2196000,1453000,IF(B3130&lt;2200000,1456000,IF(B3130&lt;3600000,ROUND(ROUNDDOWN(B3130/4,-3)*2.8,0)-80000,IF(B3130&lt;6600000,ROUND(ROUNDDOWN(B3130/4,-3)*3.2,0)-440000,IF(B3130&lt;8500000,ROUNDDOWN(B3130*0.9,0)-1100000,B3130-1950000))))))))</f>
        <v/>
      </c>
      <c r="G3130" s="21">
        <f>IF(F3130&gt;23500000,NA(),IF(F3130&lt;=4890000,1040000,IF(F3130&lt;=6550000,670000,620000)))</f>
        <v/>
      </c>
      <c r="H3130" s="21">
        <f>IF(D3130&lt;=0,0,MAX(0,MIN(2000000,D3130-MIN(100000,ROUNDDOWN(F3130*0.05,0)))))</f>
        <v/>
      </c>
      <c r="I3130" s="21">
        <f>IF(C3130&lt;=2000,0,MIN(C3130,ROUNDDOWN(F3130*0.4,0))-2000)</f>
        <v/>
      </c>
      <c r="J3130" s="21">
        <f>MAX(0,ROUNDDOWN(F3130-E3130-G3130,-3))</f>
        <v/>
      </c>
      <c r="K3130" s="21">
        <f>MAX(0,ROUNDDOWN(F3130-E3130-G3130-H3130-I3130,-3))</f>
        <v/>
      </c>
      <c r="L3130" s="21">
        <f>MAX(0,ROUNDDOWN(F3130-E3130-G3130-H3130,-3))</f>
        <v/>
      </c>
      <c r="M3130" s="21">
        <f>IF(J3130&lt;=0,0,ROUNDDOWN((J3130*LOOKUP(J3130,{0,1950001,3300001,6950001,9000001,18000001,40000001},{0.05,0.1,0.2,0.23,0.33,0.4,0.45})-LOOKUP(J3130,{0,1950001,3300001,6950001,9000001,18000001,40000001},{0,97500,427500,636000,1536000,2796000,4796000}))*1.021,-2))</f>
        <v/>
      </c>
      <c r="N3130" s="21">
        <f>IF(K3130&lt;=0,0,ROUNDDOWN((K3130*LOOKUP(K3130,{0,1950001,3300001,6950001,9000001,18000001,40000001},{0.05,0.1,0.2,0.23,0.33,0.4,0.45})-LOOKUP(K3130,{0,1950001,3300001,6950001,9000001,18000001,40000001},{0,97500,427500,636000,1536000,2796000,4796000}))*1.021,-2))</f>
        <v/>
      </c>
      <c r="O3130" s="21">
        <f>IF(L3130&lt;=0,0,ROUNDDOWN((L3130*LOOKUP(L3130,{0,1950001,3300001,6950001,9000001,18000001,40000001},{0.05,0.1,0.2,0.23,0.33,0.4,0.45})-LOOKUP(L3130,{0,1950001,3300001,6950001,9000001,18000001,40000001},{0,97500,427500,636000,1536000,2796000,4796000}))*1.021,-2))</f>
        <v/>
      </c>
      <c r="P3130" s="21">
        <f>MAX(0,ROUNDDOWN(F3130-E3130-430000,-3))</f>
        <v/>
      </c>
      <c r="Q3130" s="21">
        <f>MAX(0,ROUNDDOWN(F3130-E3130-430000-H3130,-3))</f>
        <v/>
      </c>
      <c r="R3130" s="21">
        <f>IF(F3130&lt;=450000,0,MAX(0,P3130*0.06-MIN(50000,P3130)*0.03))</f>
        <v/>
      </c>
      <c r="S3130" s="21">
        <f>IF(F3130&lt;=450000,0,MAX(0,P3130*0.04-MIN(50000,P3130)*0.02))</f>
        <v/>
      </c>
      <c r="T3130" s="21">
        <f>IF(F3130&lt;=450000,0,MAX(0,Q3130*0.06-MIN(50000,Q3130)*0.03))</f>
        <v/>
      </c>
      <c r="U3130" s="21">
        <f>IF(F3130&lt;=450000,0,MAX(0,Q3130*0.04-MIN(50000,Q3130)*0.02))</f>
        <v/>
      </c>
      <c r="V3130" s="21">
        <f>50000+MAX(0,G3130-480000)</f>
        <v/>
      </c>
      <c r="W3130" s="21">
        <f>P3130-V3130</f>
        <v/>
      </c>
      <c r="X3130" s="21">
        <f>Q3130-V3130</f>
        <v/>
      </c>
      <c r="Y3130" s="22">
        <f>IF(W3130&lt;0,0.9,LOOKUP(W3130,{0,1950001,3300001,6950001,9000001,18000001,40000001},{0.84895,0.7979,0.6958,0.66517,0.56307,0.4916,0.44055}))</f>
        <v/>
      </c>
      <c r="Z3130" s="22">
        <f>IF(X3130&lt;0,0.9,LOOKUP(X3130,{0,1950001,3300001,6950001,9000001,18000001,40000001},{0.84895,0.7979,0.6958,0.66517,0.56307,0.4916,0.44055}))</f>
        <v/>
      </c>
      <c r="AA3130" s="22">
        <f>IF(W3130&lt;0,0,CHOOSE(MATCH(W3130,{0,1950001,3300001,6950001,9000001},1),5.105/84.895,10.21/79.79,20.42/69.58,23.483/66.517,33.693/56.307))</f>
        <v/>
      </c>
      <c r="AB3130" s="21">
        <f>IF(C3130&lt;=2000,0,(MIN(C3130,ROUNDDOWN(F3130*0.3,0))-2000)*0.1)</f>
        <v/>
      </c>
      <c r="AC3130" s="21">
        <f>IF(C3130&lt;=2000,0,MIN((C3130-2000)*Y3130,(R3130+S3130)*0.2))</f>
        <v/>
      </c>
      <c r="AD3130" s="21">
        <f>IF(C3130&lt;=2000,0,MIN((C3130-2000)*Z3130,(T3130+U3130)*0.2))</f>
        <v/>
      </c>
      <c r="AE3130" s="21">
        <f>AC3130*AA3130</f>
        <v/>
      </c>
      <c r="AF3130" s="21">
        <f>ROUNDDOWN(R3130,-2)+ROUNDDOWN(S3130,-2)</f>
        <v/>
      </c>
      <c r="AG3130" s="21">
        <f>ROUNDDOWN(MAX(0,R3130-(AB3130+AC3130+AE3130)*0.6),-2)+ROUNDDOWN(MAX(0,S3130-(AB3130+AC3130+AE3130)*0.4),-2)</f>
        <v/>
      </c>
      <c r="AH3130" s="21">
        <f>ROUNDDOWN(MAX(0,T3130-(AB3130+AD3130)*0.6),-2)+ROUNDDOWN(MAX(0,U3130-(AB3130+AD3130)*0.4),-2)</f>
        <v/>
      </c>
      <c r="AI3130" s="21">
        <f>ROUNDDOWN(T3130,-2)+ROUNDDOWN(U3130,-2)</f>
        <v/>
      </c>
      <c r="AJ3130" s="21">
        <f>M3130+AF3130</f>
        <v/>
      </c>
      <c r="AK3130" s="21">
        <f>M3130+AG3130</f>
        <v/>
      </c>
      <c r="AL3130" s="21">
        <f>N3130+AH3130</f>
        <v/>
      </c>
      <c r="AM3130" s="21">
        <f>O3130+AI3130</f>
        <v/>
      </c>
      <c r="AN3130" s="21">
        <f>N3130+AI3130</f>
        <v/>
      </c>
      <c r="AO3130" s="21">
        <f>ROUNDDOWN((R3130+S3130)*0.2/Y3130+2000,0)</f>
        <v/>
      </c>
      <c r="AP3130" s="21">
        <f>ROUNDDOWN((T3130+U3130)*0.2/Z3130+2000,0)</f>
        <v/>
      </c>
      <c r="AQ3130" s="21">
        <f>AL3130-AK3130</f>
        <v/>
      </c>
      <c r="AR3130" s="21">
        <f>AM3130-AK3130</f>
        <v/>
      </c>
      <c r="AS3130" s="21">
        <f>AM3130-AL3130</f>
        <v/>
      </c>
      <c r="AT3130" s="21">
        <f>AK3130+C3130-AJ3130</f>
        <v/>
      </c>
      <c r="AU3130" s="21">
        <f>AL3130+C3130-AM3130</f>
        <v/>
      </c>
      <c r="AV3130" s="21">
        <f>AN3130+C3130-AM3130</f>
        <v/>
      </c>
    </row>
    <row r="3131">
      <c r="A3131" t="inlineStr">
        <is>
          <t>1万円刻み</t>
        </is>
      </c>
      <c r="B3131" s="21">
        <f>'5_1万円刻み'!$A$1368</f>
        <v/>
      </c>
      <c r="C3131" s="21">
        <f>AO3131</f>
        <v/>
      </c>
      <c r="D3131" s="21" t="n">
        <v>0</v>
      </c>
      <c r="E3131" s="21">
        <f>ROUND(MIN(B3131/12,650000)*12*0.0915+MIN(B3131/12,1390000)*12*(0.0504+0)+B3131*0.005,0)</f>
        <v/>
      </c>
      <c r="F3131" s="21">
        <f>IF(B3131&lt;741000,0,IF(B3131&lt;2191000,B3131-740000,IF(B3131&lt;2193000,1451000,IF(B3131&lt;2196000,1453000,IF(B3131&lt;2200000,1456000,IF(B3131&lt;3600000,ROUND(ROUNDDOWN(B3131/4,-3)*2.8,0)-80000,IF(B3131&lt;6600000,ROUND(ROUNDDOWN(B3131/4,-3)*3.2,0)-440000,IF(B3131&lt;8500000,ROUNDDOWN(B3131*0.9,0)-1100000,B3131-1950000))))))))</f>
        <v/>
      </c>
      <c r="G3131" s="21">
        <f>IF(F3131&gt;23500000,NA(),IF(F3131&lt;=4890000,1040000,IF(F3131&lt;=6550000,670000,620000)))</f>
        <v/>
      </c>
      <c r="H3131" s="21">
        <f>IF(D3131&lt;=0,0,MAX(0,MIN(2000000,D3131-MIN(100000,ROUNDDOWN(F3131*0.05,0)))))</f>
        <v/>
      </c>
      <c r="I3131" s="21">
        <f>IF(C3131&lt;=2000,0,MIN(C3131,ROUNDDOWN(F3131*0.4,0))-2000)</f>
        <v/>
      </c>
      <c r="J3131" s="21">
        <f>MAX(0,ROUNDDOWN(F3131-E3131-G3131,-3))</f>
        <v/>
      </c>
      <c r="K3131" s="21">
        <f>MAX(0,ROUNDDOWN(F3131-E3131-G3131-H3131-I3131,-3))</f>
        <v/>
      </c>
      <c r="L3131" s="21">
        <f>MAX(0,ROUNDDOWN(F3131-E3131-G3131-H3131,-3))</f>
        <v/>
      </c>
      <c r="M3131" s="21">
        <f>IF(J3131&lt;=0,0,ROUNDDOWN((J3131*LOOKUP(J3131,{0,1950001,3300001,6950001,9000001,18000001,40000001},{0.05,0.1,0.2,0.23,0.33,0.4,0.45})-LOOKUP(J3131,{0,1950001,3300001,6950001,9000001,18000001,40000001},{0,97500,427500,636000,1536000,2796000,4796000}))*1.021,-2))</f>
        <v/>
      </c>
      <c r="N3131" s="21">
        <f>IF(K3131&lt;=0,0,ROUNDDOWN((K3131*LOOKUP(K3131,{0,1950001,3300001,6950001,9000001,18000001,40000001},{0.05,0.1,0.2,0.23,0.33,0.4,0.45})-LOOKUP(K3131,{0,1950001,3300001,6950001,9000001,18000001,40000001},{0,97500,427500,636000,1536000,2796000,4796000}))*1.021,-2))</f>
        <v/>
      </c>
      <c r="O3131" s="21">
        <f>IF(L3131&lt;=0,0,ROUNDDOWN((L3131*LOOKUP(L3131,{0,1950001,3300001,6950001,9000001,18000001,40000001},{0.05,0.1,0.2,0.23,0.33,0.4,0.45})-LOOKUP(L3131,{0,1950001,3300001,6950001,9000001,18000001,40000001},{0,97500,427500,636000,1536000,2796000,4796000}))*1.021,-2))</f>
        <v/>
      </c>
      <c r="P3131" s="21">
        <f>MAX(0,ROUNDDOWN(F3131-E3131-430000,-3))</f>
        <v/>
      </c>
      <c r="Q3131" s="21">
        <f>MAX(0,ROUNDDOWN(F3131-E3131-430000-H3131,-3))</f>
        <v/>
      </c>
      <c r="R3131" s="21">
        <f>IF(F3131&lt;=450000,0,MAX(0,P3131*0.06-MIN(50000,P3131)*0.03))</f>
        <v/>
      </c>
      <c r="S3131" s="21">
        <f>IF(F3131&lt;=450000,0,MAX(0,P3131*0.04-MIN(50000,P3131)*0.02))</f>
        <v/>
      </c>
      <c r="T3131" s="21">
        <f>IF(F3131&lt;=450000,0,MAX(0,Q3131*0.06-MIN(50000,Q3131)*0.03))</f>
        <v/>
      </c>
      <c r="U3131" s="21">
        <f>IF(F3131&lt;=450000,0,MAX(0,Q3131*0.04-MIN(50000,Q3131)*0.02))</f>
        <v/>
      </c>
      <c r="V3131" s="21">
        <f>50000+MAX(0,G3131-480000)</f>
        <v/>
      </c>
      <c r="W3131" s="21">
        <f>P3131-V3131</f>
        <v/>
      </c>
      <c r="X3131" s="21">
        <f>Q3131-V3131</f>
        <v/>
      </c>
      <c r="Y3131" s="22">
        <f>IF(W3131&lt;0,0.9,LOOKUP(W3131,{0,1950001,3300001,6950001,9000001,18000001,40000001},{0.84895,0.7979,0.6958,0.66517,0.56307,0.4916,0.44055}))</f>
        <v/>
      </c>
      <c r="Z3131" s="22">
        <f>IF(X3131&lt;0,0.9,LOOKUP(X3131,{0,1950001,3300001,6950001,9000001,18000001,40000001},{0.84895,0.7979,0.6958,0.66517,0.56307,0.4916,0.44055}))</f>
        <v/>
      </c>
      <c r="AA3131" s="22">
        <f>IF(W3131&lt;0,0,CHOOSE(MATCH(W3131,{0,1950001,3300001,6950001,9000001},1),5.105/84.895,10.21/79.79,20.42/69.58,23.483/66.517,33.693/56.307))</f>
        <v/>
      </c>
      <c r="AB3131" s="21">
        <f>IF(C3131&lt;=2000,0,(MIN(C3131,ROUNDDOWN(F3131*0.3,0))-2000)*0.1)</f>
        <v/>
      </c>
      <c r="AC3131" s="21">
        <f>IF(C3131&lt;=2000,0,MIN((C3131-2000)*Y3131,(R3131+S3131)*0.2))</f>
        <v/>
      </c>
      <c r="AD3131" s="21">
        <f>IF(C3131&lt;=2000,0,MIN((C3131-2000)*Z3131,(T3131+U3131)*0.2))</f>
        <v/>
      </c>
      <c r="AE3131" s="21">
        <f>AC3131*AA3131</f>
        <v/>
      </c>
      <c r="AF3131" s="21">
        <f>ROUNDDOWN(R3131,-2)+ROUNDDOWN(S3131,-2)</f>
        <v/>
      </c>
      <c r="AG3131" s="21">
        <f>ROUNDDOWN(MAX(0,R3131-(AB3131+AC3131+AE3131)*0.6),-2)+ROUNDDOWN(MAX(0,S3131-(AB3131+AC3131+AE3131)*0.4),-2)</f>
        <v/>
      </c>
      <c r="AH3131" s="21">
        <f>ROUNDDOWN(MAX(0,T3131-(AB3131+AD3131)*0.6),-2)+ROUNDDOWN(MAX(0,U3131-(AB3131+AD3131)*0.4),-2)</f>
        <v/>
      </c>
      <c r="AI3131" s="21">
        <f>ROUNDDOWN(T3131,-2)+ROUNDDOWN(U3131,-2)</f>
        <v/>
      </c>
      <c r="AJ3131" s="21">
        <f>M3131+AF3131</f>
        <v/>
      </c>
      <c r="AK3131" s="21">
        <f>M3131+AG3131</f>
        <v/>
      </c>
      <c r="AL3131" s="21">
        <f>N3131+AH3131</f>
        <v/>
      </c>
      <c r="AM3131" s="21">
        <f>O3131+AI3131</f>
        <v/>
      </c>
      <c r="AN3131" s="21">
        <f>N3131+AI3131</f>
        <v/>
      </c>
      <c r="AO3131" s="21">
        <f>ROUNDDOWN((R3131+S3131)*0.2/Y3131+2000,0)</f>
        <v/>
      </c>
      <c r="AP3131" s="21">
        <f>ROUNDDOWN((T3131+U3131)*0.2/Z3131+2000,0)</f>
        <v/>
      </c>
      <c r="AQ3131" s="21">
        <f>AL3131-AK3131</f>
        <v/>
      </c>
      <c r="AR3131" s="21">
        <f>AM3131-AK3131</f>
        <v/>
      </c>
      <c r="AS3131" s="21">
        <f>AM3131-AL3131</f>
        <v/>
      </c>
      <c r="AT3131" s="21">
        <f>AK3131+C3131-AJ3131</f>
        <v/>
      </c>
      <c r="AU3131" s="21">
        <f>AL3131+C3131-AM3131</f>
        <v/>
      </c>
      <c r="AV3131" s="21">
        <f>AN3131+C3131-AM3131</f>
        <v/>
      </c>
    </row>
    <row r="3132">
      <c r="A3132" t="inlineStr">
        <is>
          <t>1万円刻み</t>
        </is>
      </c>
      <c r="B3132" s="21">
        <f>'5_1万円刻み'!$A$1369</f>
        <v/>
      </c>
      <c r="C3132" s="21">
        <f>AO3132</f>
        <v/>
      </c>
      <c r="D3132" s="21" t="n">
        <v>0</v>
      </c>
      <c r="E3132" s="21">
        <f>ROUND(MIN(B3132/12,650000)*12*0.0915+MIN(B3132/12,1390000)*12*(0.0504+0)+B3132*0.005,0)</f>
        <v/>
      </c>
      <c r="F3132" s="21">
        <f>IF(B3132&lt;741000,0,IF(B3132&lt;2191000,B3132-740000,IF(B3132&lt;2193000,1451000,IF(B3132&lt;2196000,1453000,IF(B3132&lt;2200000,1456000,IF(B3132&lt;3600000,ROUND(ROUNDDOWN(B3132/4,-3)*2.8,0)-80000,IF(B3132&lt;6600000,ROUND(ROUNDDOWN(B3132/4,-3)*3.2,0)-440000,IF(B3132&lt;8500000,ROUNDDOWN(B3132*0.9,0)-1100000,B3132-1950000))))))))</f>
        <v/>
      </c>
      <c r="G3132" s="21">
        <f>IF(F3132&gt;23500000,NA(),IF(F3132&lt;=4890000,1040000,IF(F3132&lt;=6550000,670000,620000)))</f>
        <v/>
      </c>
      <c r="H3132" s="21">
        <f>IF(D3132&lt;=0,0,MAX(0,MIN(2000000,D3132-MIN(100000,ROUNDDOWN(F3132*0.05,0)))))</f>
        <v/>
      </c>
      <c r="I3132" s="21">
        <f>IF(C3132&lt;=2000,0,MIN(C3132,ROUNDDOWN(F3132*0.4,0))-2000)</f>
        <v/>
      </c>
      <c r="J3132" s="21">
        <f>MAX(0,ROUNDDOWN(F3132-E3132-G3132,-3))</f>
        <v/>
      </c>
      <c r="K3132" s="21">
        <f>MAX(0,ROUNDDOWN(F3132-E3132-G3132-H3132-I3132,-3))</f>
        <v/>
      </c>
      <c r="L3132" s="21">
        <f>MAX(0,ROUNDDOWN(F3132-E3132-G3132-H3132,-3))</f>
        <v/>
      </c>
      <c r="M3132" s="21">
        <f>IF(J3132&lt;=0,0,ROUNDDOWN((J3132*LOOKUP(J3132,{0,1950001,3300001,6950001,9000001,18000001,40000001},{0.05,0.1,0.2,0.23,0.33,0.4,0.45})-LOOKUP(J3132,{0,1950001,3300001,6950001,9000001,18000001,40000001},{0,97500,427500,636000,1536000,2796000,4796000}))*1.021,-2))</f>
        <v/>
      </c>
      <c r="N3132" s="21">
        <f>IF(K3132&lt;=0,0,ROUNDDOWN((K3132*LOOKUP(K3132,{0,1950001,3300001,6950001,9000001,18000001,40000001},{0.05,0.1,0.2,0.23,0.33,0.4,0.45})-LOOKUP(K3132,{0,1950001,3300001,6950001,9000001,18000001,40000001},{0,97500,427500,636000,1536000,2796000,4796000}))*1.021,-2))</f>
        <v/>
      </c>
      <c r="O3132" s="21">
        <f>IF(L3132&lt;=0,0,ROUNDDOWN((L3132*LOOKUP(L3132,{0,1950001,3300001,6950001,9000001,18000001,40000001},{0.05,0.1,0.2,0.23,0.33,0.4,0.45})-LOOKUP(L3132,{0,1950001,3300001,6950001,9000001,18000001,40000001},{0,97500,427500,636000,1536000,2796000,4796000}))*1.021,-2))</f>
        <v/>
      </c>
      <c r="P3132" s="21">
        <f>MAX(0,ROUNDDOWN(F3132-E3132-430000,-3))</f>
        <v/>
      </c>
      <c r="Q3132" s="21">
        <f>MAX(0,ROUNDDOWN(F3132-E3132-430000-H3132,-3))</f>
        <v/>
      </c>
      <c r="R3132" s="21">
        <f>IF(F3132&lt;=450000,0,MAX(0,P3132*0.06-MIN(50000,P3132)*0.03))</f>
        <v/>
      </c>
      <c r="S3132" s="21">
        <f>IF(F3132&lt;=450000,0,MAX(0,P3132*0.04-MIN(50000,P3132)*0.02))</f>
        <v/>
      </c>
      <c r="T3132" s="21">
        <f>IF(F3132&lt;=450000,0,MAX(0,Q3132*0.06-MIN(50000,Q3132)*0.03))</f>
        <v/>
      </c>
      <c r="U3132" s="21">
        <f>IF(F3132&lt;=450000,0,MAX(0,Q3132*0.04-MIN(50000,Q3132)*0.02))</f>
        <v/>
      </c>
      <c r="V3132" s="21">
        <f>50000+MAX(0,G3132-480000)</f>
        <v/>
      </c>
      <c r="W3132" s="21">
        <f>P3132-V3132</f>
        <v/>
      </c>
      <c r="X3132" s="21">
        <f>Q3132-V3132</f>
        <v/>
      </c>
      <c r="Y3132" s="22">
        <f>IF(W3132&lt;0,0.9,LOOKUP(W3132,{0,1950001,3300001,6950001,9000001,18000001,40000001},{0.84895,0.7979,0.6958,0.66517,0.56307,0.4916,0.44055}))</f>
        <v/>
      </c>
      <c r="Z3132" s="22">
        <f>IF(X3132&lt;0,0.9,LOOKUP(X3132,{0,1950001,3300001,6950001,9000001,18000001,40000001},{0.84895,0.7979,0.6958,0.66517,0.56307,0.4916,0.44055}))</f>
        <v/>
      </c>
      <c r="AA3132" s="22">
        <f>IF(W3132&lt;0,0,CHOOSE(MATCH(W3132,{0,1950001,3300001,6950001,9000001},1),5.105/84.895,10.21/79.79,20.42/69.58,23.483/66.517,33.693/56.307))</f>
        <v/>
      </c>
      <c r="AB3132" s="21">
        <f>IF(C3132&lt;=2000,0,(MIN(C3132,ROUNDDOWN(F3132*0.3,0))-2000)*0.1)</f>
        <v/>
      </c>
      <c r="AC3132" s="21">
        <f>IF(C3132&lt;=2000,0,MIN((C3132-2000)*Y3132,(R3132+S3132)*0.2))</f>
        <v/>
      </c>
      <c r="AD3132" s="21">
        <f>IF(C3132&lt;=2000,0,MIN((C3132-2000)*Z3132,(T3132+U3132)*0.2))</f>
        <v/>
      </c>
      <c r="AE3132" s="21">
        <f>AC3132*AA3132</f>
        <v/>
      </c>
      <c r="AF3132" s="21">
        <f>ROUNDDOWN(R3132,-2)+ROUNDDOWN(S3132,-2)</f>
        <v/>
      </c>
      <c r="AG3132" s="21">
        <f>ROUNDDOWN(MAX(0,R3132-(AB3132+AC3132+AE3132)*0.6),-2)+ROUNDDOWN(MAX(0,S3132-(AB3132+AC3132+AE3132)*0.4),-2)</f>
        <v/>
      </c>
      <c r="AH3132" s="21">
        <f>ROUNDDOWN(MAX(0,T3132-(AB3132+AD3132)*0.6),-2)+ROUNDDOWN(MAX(0,U3132-(AB3132+AD3132)*0.4),-2)</f>
        <v/>
      </c>
      <c r="AI3132" s="21">
        <f>ROUNDDOWN(T3132,-2)+ROUNDDOWN(U3132,-2)</f>
        <v/>
      </c>
      <c r="AJ3132" s="21">
        <f>M3132+AF3132</f>
        <v/>
      </c>
      <c r="AK3132" s="21">
        <f>M3132+AG3132</f>
        <v/>
      </c>
      <c r="AL3132" s="21">
        <f>N3132+AH3132</f>
        <v/>
      </c>
      <c r="AM3132" s="21">
        <f>O3132+AI3132</f>
        <v/>
      </c>
      <c r="AN3132" s="21">
        <f>N3132+AI3132</f>
        <v/>
      </c>
      <c r="AO3132" s="21">
        <f>ROUNDDOWN((R3132+S3132)*0.2/Y3132+2000,0)</f>
        <v/>
      </c>
      <c r="AP3132" s="21">
        <f>ROUNDDOWN((T3132+U3132)*0.2/Z3132+2000,0)</f>
        <v/>
      </c>
      <c r="AQ3132" s="21">
        <f>AL3132-AK3132</f>
        <v/>
      </c>
      <c r="AR3132" s="21">
        <f>AM3132-AK3132</f>
        <v/>
      </c>
      <c r="AS3132" s="21">
        <f>AM3132-AL3132</f>
        <v/>
      </c>
      <c r="AT3132" s="21">
        <f>AK3132+C3132-AJ3132</f>
        <v/>
      </c>
      <c r="AU3132" s="21">
        <f>AL3132+C3132-AM3132</f>
        <v/>
      </c>
      <c r="AV3132" s="21">
        <f>AN3132+C3132-AM3132</f>
        <v/>
      </c>
    </row>
    <row r="3133">
      <c r="A3133" t="inlineStr">
        <is>
          <t>1万円刻み</t>
        </is>
      </c>
      <c r="B3133" s="21">
        <f>'5_1万円刻み'!$A$1370</f>
        <v/>
      </c>
      <c r="C3133" s="21">
        <f>AO3133</f>
        <v/>
      </c>
      <c r="D3133" s="21" t="n">
        <v>0</v>
      </c>
      <c r="E3133" s="21">
        <f>ROUND(MIN(B3133/12,650000)*12*0.0915+MIN(B3133/12,1390000)*12*(0.0504+0)+B3133*0.005,0)</f>
        <v/>
      </c>
      <c r="F3133" s="21">
        <f>IF(B3133&lt;741000,0,IF(B3133&lt;2191000,B3133-740000,IF(B3133&lt;2193000,1451000,IF(B3133&lt;2196000,1453000,IF(B3133&lt;2200000,1456000,IF(B3133&lt;3600000,ROUND(ROUNDDOWN(B3133/4,-3)*2.8,0)-80000,IF(B3133&lt;6600000,ROUND(ROUNDDOWN(B3133/4,-3)*3.2,0)-440000,IF(B3133&lt;8500000,ROUNDDOWN(B3133*0.9,0)-1100000,B3133-1950000))))))))</f>
        <v/>
      </c>
      <c r="G3133" s="21">
        <f>IF(F3133&gt;23500000,NA(),IF(F3133&lt;=4890000,1040000,IF(F3133&lt;=6550000,670000,620000)))</f>
        <v/>
      </c>
      <c r="H3133" s="21">
        <f>IF(D3133&lt;=0,0,MAX(0,MIN(2000000,D3133-MIN(100000,ROUNDDOWN(F3133*0.05,0)))))</f>
        <v/>
      </c>
      <c r="I3133" s="21">
        <f>IF(C3133&lt;=2000,0,MIN(C3133,ROUNDDOWN(F3133*0.4,0))-2000)</f>
        <v/>
      </c>
      <c r="J3133" s="21">
        <f>MAX(0,ROUNDDOWN(F3133-E3133-G3133,-3))</f>
        <v/>
      </c>
      <c r="K3133" s="21">
        <f>MAX(0,ROUNDDOWN(F3133-E3133-G3133-H3133-I3133,-3))</f>
        <v/>
      </c>
      <c r="L3133" s="21">
        <f>MAX(0,ROUNDDOWN(F3133-E3133-G3133-H3133,-3))</f>
        <v/>
      </c>
      <c r="M3133" s="21">
        <f>IF(J3133&lt;=0,0,ROUNDDOWN((J3133*LOOKUP(J3133,{0,1950001,3300001,6950001,9000001,18000001,40000001},{0.05,0.1,0.2,0.23,0.33,0.4,0.45})-LOOKUP(J3133,{0,1950001,3300001,6950001,9000001,18000001,40000001},{0,97500,427500,636000,1536000,2796000,4796000}))*1.021,-2))</f>
        <v/>
      </c>
      <c r="N3133" s="21">
        <f>IF(K3133&lt;=0,0,ROUNDDOWN((K3133*LOOKUP(K3133,{0,1950001,3300001,6950001,9000001,18000001,40000001},{0.05,0.1,0.2,0.23,0.33,0.4,0.45})-LOOKUP(K3133,{0,1950001,3300001,6950001,9000001,18000001,40000001},{0,97500,427500,636000,1536000,2796000,4796000}))*1.021,-2))</f>
        <v/>
      </c>
      <c r="O3133" s="21">
        <f>IF(L3133&lt;=0,0,ROUNDDOWN((L3133*LOOKUP(L3133,{0,1950001,3300001,6950001,9000001,18000001,40000001},{0.05,0.1,0.2,0.23,0.33,0.4,0.45})-LOOKUP(L3133,{0,1950001,3300001,6950001,9000001,18000001,40000001},{0,97500,427500,636000,1536000,2796000,4796000}))*1.021,-2))</f>
        <v/>
      </c>
      <c r="P3133" s="21">
        <f>MAX(0,ROUNDDOWN(F3133-E3133-430000,-3))</f>
        <v/>
      </c>
      <c r="Q3133" s="21">
        <f>MAX(0,ROUNDDOWN(F3133-E3133-430000-H3133,-3))</f>
        <v/>
      </c>
      <c r="R3133" s="21">
        <f>IF(F3133&lt;=450000,0,MAX(0,P3133*0.06-MIN(50000,P3133)*0.03))</f>
        <v/>
      </c>
      <c r="S3133" s="21">
        <f>IF(F3133&lt;=450000,0,MAX(0,P3133*0.04-MIN(50000,P3133)*0.02))</f>
        <v/>
      </c>
      <c r="T3133" s="21">
        <f>IF(F3133&lt;=450000,0,MAX(0,Q3133*0.06-MIN(50000,Q3133)*0.03))</f>
        <v/>
      </c>
      <c r="U3133" s="21">
        <f>IF(F3133&lt;=450000,0,MAX(0,Q3133*0.04-MIN(50000,Q3133)*0.02))</f>
        <v/>
      </c>
      <c r="V3133" s="21">
        <f>50000+MAX(0,G3133-480000)</f>
        <v/>
      </c>
      <c r="W3133" s="21">
        <f>P3133-V3133</f>
        <v/>
      </c>
      <c r="X3133" s="21">
        <f>Q3133-V3133</f>
        <v/>
      </c>
      <c r="Y3133" s="22">
        <f>IF(W3133&lt;0,0.9,LOOKUP(W3133,{0,1950001,3300001,6950001,9000001,18000001,40000001},{0.84895,0.7979,0.6958,0.66517,0.56307,0.4916,0.44055}))</f>
        <v/>
      </c>
      <c r="Z3133" s="22">
        <f>IF(X3133&lt;0,0.9,LOOKUP(X3133,{0,1950001,3300001,6950001,9000001,18000001,40000001},{0.84895,0.7979,0.6958,0.66517,0.56307,0.4916,0.44055}))</f>
        <v/>
      </c>
      <c r="AA3133" s="22">
        <f>IF(W3133&lt;0,0,CHOOSE(MATCH(W3133,{0,1950001,3300001,6950001,9000001},1),5.105/84.895,10.21/79.79,20.42/69.58,23.483/66.517,33.693/56.307))</f>
        <v/>
      </c>
      <c r="AB3133" s="21">
        <f>IF(C3133&lt;=2000,0,(MIN(C3133,ROUNDDOWN(F3133*0.3,0))-2000)*0.1)</f>
        <v/>
      </c>
      <c r="AC3133" s="21">
        <f>IF(C3133&lt;=2000,0,MIN((C3133-2000)*Y3133,(R3133+S3133)*0.2))</f>
        <v/>
      </c>
      <c r="AD3133" s="21">
        <f>IF(C3133&lt;=2000,0,MIN((C3133-2000)*Z3133,(T3133+U3133)*0.2))</f>
        <v/>
      </c>
      <c r="AE3133" s="21">
        <f>AC3133*AA3133</f>
        <v/>
      </c>
      <c r="AF3133" s="21">
        <f>ROUNDDOWN(R3133,-2)+ROUNDDOWN(S3133,-2)</f>
        <v/>
      </c>
      <c r="AG3133" s="21">
        <f>ROUNDDOWN(MAX(0,R3133-(AB3133+AC3133+AE3133)*0.6),-2)+ROUNDDOWN(MAX(0,S3133-(AB3133+AC3133+AE3133)*0.4),-2)</f>
        <v/>
      </c>
      <c r="AH3133" s="21">
        <f>ROUNDDOWN(MAX(0,T3133-(AB3133+AD3133)*0.6),-2)+ROUNDDOWN(MAX(0,U3133-(AB3133+AD3133)*0.4),-2)</f>
        <v/>
      </c>
      <c r="AI3133" s="21">
        <f>ROUNDDOWN(T3133,-2)+ROUNDDOWN(U3133,-2)</f>
        <v/>
      </c>
      <c r="AJ3133" s="21">
        <f>M3133+AF3133</f>
        <v/>
      </c>
      <c r="AK3133" s="21">
        <f>M3133+AG3133</f>
        <v/>
      </c>
      <c r="AL3133" s="21">
        <f>N3133+AH3133</f>
        <v/>
      </c>
      <c r="AM3133" s="21">
        <f>O3133+AI3133</f>
        <v/>
      </c>
      <c r="AN3133" s="21">
        <f>N3133+AI3133</f>
        <v/>
      </c>
      <c r="AO3133" s="21">
        <f>ROUNDDOWN((R3133+S3133)*0.2/Y3133+2000,0)</f>
        <v/>
      </c>
      <c r="AP3133" s="21">
        <f>ROUNDDOWN((T3133+U3133)*0.2/Z3133+2000,0)</f>
        <v/>
      </c>
      <c r="AQ3133" s="21">
        <f>AL3133-AK3133</f>
        <v/>
      </c>
      <c r="AR3133" s="21">
        <f>AM3133-AK3133</f>
        <v/>
      </c>
      <c r="AS3133" s="21">
        <f>AM3133-AL3133</f>
        <v/>
      </c>
      <c r="AT3133" s="21">
        <f>AK3133+C3133-AJ3133</f>
        <v/>
      </c>
      <c r="AU3133" s="21">
        <f>AL3133+C3133-AM3133</f>
        <v/>
      </c>
      <c r="AV3133" s="21">
        <f>AN3133+C3133-AM3133</f>
        <v/>
      </c>
    </row>
    <row r="3134">
      <c r="A3134" t="inlineStr">
        <is>
          <t>1万円刻み</t>
        </is>
      </c>
      <c r="B3134" s="21">
        <f>'5_1万円刻み'!$A$1371</f>
        <v/>
      </c>
      <c r="C3134" s="21">
        <f>AO3134</f>
        <v/>
      </c>
      <c r="D3134" s="21" t="n">
        <v>0</v>
      </c>
      <c r="E3134" s="21">
        <f>ROUND(MIN(B3134/12,650000)*12*0.0915+MIN(B3134/12,1390000)*12*(0.0504+0)+B3134*0.005,0)</f>
        <v/>
      </c>
      <c r="F3134" s="21">
        <f>IF(B3134&lt;741000,0,IF(B3134&lt;2191000,B3134-740000,IF(B3134&lt;2193000,1451000,IF(B3134&lt;2196000,1453000,IF(B3134&lt;2200000,1456000,IF(B3134&lt;3600000,ROUND(ROUNDDOWN(B3134/4,-3)*2.8,0)-80000,IF(B3134&lt;6600000,ROUND(ROUNDDOWN(B3134/4,-3)*3.2,0)-440000,IF(B3134&lt;8500000,ROUNDDOWN(B3134*0.9,0)-1100000,B3134-1950000))))))))</f>
        <v/>
      </c>
      <c r="G3134" s="21">
        <f>IF(F3134&gt;23500000,NA(),IF(F3134&lt;=4890000,1040000,IF(F3134&lt;=6550000,670000,620000)))</f>
        <v/>
      </c>
      <c r="H3134" s="21">
        <f>IF(D3134&lt;=0,0,MAX(0,MIN(2000000,D3134-MIN(100000,ROUNDDOWN(F3134*0.05,0)))))</f>
        <v/>
      </c>
      <c r="I3134" s="21">
        <f>IF(C3134&lt;=2000,0,MIN(C3134,ROUNDDOWN(F3134*0.4,0))-2000)</f>
        <v/>
      </c>
      <c r="J3134" s="21">
        <f>MAX(0,ROUNDDOWN(F3134-E3134-G3134,-3))</f>
        <v/>
      </c>
      <c r="K3134" s="21">
        <f>MAX(0,ROUNDDOWN(F3134-E3134-G3134-H3134-I3134,-3))</f>
        <v/>
      </c>
      <c r="L3134" s="21">
        <f>MAX(0,ROUNDDOWN(F3134-E3134-G3134-H3134,-3))</f>
        <v/>
      </c>
      <c r="M3134" s="21">
        <f>IF(J3134&lt;=0,0,ROUNDDOWN((J3134*LOOKUP(J3134,{0,1950001,3300001,6950001,9000001,18000001,40000001},{0.05,0.1,0.2,0.23,0.33,0.4,0.45})-LOOKUP(J3134,{0,1950001,3300001,6950001,9000001,18000001,40000001},{0,97500,427500,636000,1536000,2796000,4796000}))*1.021,-2))</f>
        <v/>
      </c>
      <c r="N3134" s="21">
        <f>IF(K3134&lt;=0,0,ROUNDDOWN((K3134*LOOKUP(K3134,{0,1950001,3300001,6950001,9000001,18000001,40000001},{0.05,0.1,0.2,0.23,0.33,0.4,0.45})-LOOKUP(K3134,{0,1950001,3300001,6950001,9000001,18000001,40000001},{0,97500,427500,636000,1536000,2796000,4796000}))*1.021,-2))</f>
        <v/>
      </c>
      <c r="O3134" s="21">
        <f>IF(L3134&lt;=0,0,ROUNDDOWN((L3134*LOOKUP(L3134,{0,1950001,3300001,6950001,9000001,18000001,40000001},{0.05,0.1,0.2,0.23,0.33,0.4,0.45})-LOOKUP(L3134,{0,1950001,3300001,6950001,9000001,18000001,40000001},{0,97500,427500,636000,1536000,2796000,4796000}))*1.021,-2))</f>
        <v/>
      </c>
      <c r="P3134" s="21">
        <f>MAX(0,ROUNDDOWN(F3134-E3134-430000,-3))</f>
        <v/>
      </c>
      <c r="Q3134" s="21">
        <f>MAX(0,ROUNDDOWN(F3134-E3134-430000-H3134,-3))</f>
        <v/>
      </c>
      <c r="R3134" s="21">
        <f>IF(F3134&lt;=450000,0,MAX(0,P3134*0.06-MIN(50000,P3134)*0.03))</f>
        <v/>
      </c>
      <c r="S3134" s="21">
        <f>IF(F3134&lt;=450000,0,MAX(0,P3134*0.04-MIN(50000,P3134)*0.02))</f>
        <v/>
      </c>
      <c r="T3134" s="21">
        <f>IF(F3134&lt;=450000,0,MAX(0,Q3134*0.06-MIN(50000,Q3134)*0.03))</f>
        <v/>
      </c>
      <c r="U3134" s="21">
        <f>IF(F3134&lt;=450000,0,MAX(0,Q3134*0.04-MIN(50000,Q3134)*0.02))</f>
        <v/>
      </c>
      <c r="V3134" s="21">
        <f>50000+MAX(0,G3134-480000)</f>
        <v/>
      </c>
      <c r="W3134" s="21">
        <f>P3134-V3134</f>
        <v/>
      </c>
      <c r="X3134" s="21">
        <f>Q3134-V3134</f>
        <v/>
      </c>
      <c r="Y3134" s="22">
        <f>IF(W3134&lt;0,0.9,LOOKUP(W3134,{0,1950001,3300001,6950001,9000001,18000001,40000001},{0.84895,0.7979,0.6958,0.66517,0.56307,0.4916,0.44055}))</f>
        <v/>
      </c>
      <c r="Z3134" s="22">
        <f>IF(X3134&lt;0,0.9,LOOKUP(X3134,{0,1950001,3300001,6950001,9000001,18000001,40000001},{0.84895,0.7979,0.6958,0.66517,0.56307,0.4916,0.44055}))</f>
        <v/>
      </c>
      <c r="AA3134" s="22">
        <f>IF(W3134&lt;0,0,CHOOSE(MATCH(W3134,{0,1950001,3300001,6950001,9000001},1),5.105/84.895,10.21/79.79,20.42/69.58,23.483/66.517,33.693/56.307))</f>
        <v/>
      </c>
      <c r="AB3134" s="21">
        <f>IF(C3134&lt;=2000,0,(MIN(C3134,ROUNDDOWN(F3134*0.3,0))-2000)*0.1)</f>
        <v/>
      </c>
      <c r="AC3134" s="21">
        <f>IF(C3134&lt;=2000,0,MIN((C3134-2000)*Y3134,(R3134+S3134)*0.2))</f>
        <v/>
      </c>
      <c r="AD3134" s="21">
        <f>IF(C3134&lt;=2000,0,MIN((C3134-2000)*Z3134,(T3134+U3134)*0.2))</f>
        <v/>
      </c>
      <c r="AE3134" s="21">
        <f>AC3134*AA3134</f>
        <v/>
      </c>
      <c r="AF3134" s="21">
        <f>ROUNDDOWN(R3134,-2)+ROUNDDOWN(S3134,-2)</f>
        <v/>
      </c>
      <c r="AG3134" s="21">
        <f>ROUNDDOWN(MAX(0,R3134-(AB3134+AC3134+AE3134)*0.6),-2)+ROUNDDOWN(MAX(0,S3134-(AB3134+AC3134+AE3134)*0.4),-2)</f>
        <v/>
      </c>
      <c r="AH3134" s="21">
        <f>ROUNDDOWN(MAX(0,T3134-(AB3134+AD3134)*0.6),-2)+ROUNDDOWN(MAX(0,U3134-(AB3134+AD3134)*0.4),-2)</f>
        <v/>
      </c>
      <c r="AI3134" s="21">
        <f>ROUNDDOWN(T3134,-2)+ROUNDDOWN(U3134,-2)</f>
        <v/>
      </c>
      <c r="AJ3134" s="21">
        <f>M3134+AF3134</f>
        <v/>
      </c>
      <c r="AK3134" s="21">
        <f>M3134+AG3134</f>
        <v/>
      </c>
      <c r="AL3134" s="21">
        <f>N3134+AH3134</f>
        <v/>
      </c>
      <c r="AM3134" s="21">
        <f>O3134+AI3134</f>
        <v/>
      </c>
      <c r="AN3134" s="21">
        <f>N3134+AI3134</f>
        <v/>
      </c>
      <c r="AO3134" s="21">
        <f>ROUNDDOWN((R3134+S3134)*0.2/Y3134+2000,0)</f>
        <v/>
      </c>
      <c r="AP3134" s="21">
        <f>ROUNDDOWN((T3134+U3134)*0.2/Z3134+2000,0)</f>
        <v/>
      </c>
      <c r="AQ3134" s="21">
        <f>AL3134-AK3134</f>
        <v/>
      </c>
      <c r="AR3134" s="21">
        <f>AM3134-AK3134</f>
        <v/>
      </c>
      <c r="AS3134" s="21">
        <f>AM3134-AL3134</f>
        <v/>
      </c>
      <c r="AT3134" s="21">
        <f>AK3134+C3134-AJ3134</f>
        <v/>
      </c>
      <c r="AU3134" s="21">
        <f>AL3134+C3134-AM3134</f>
        <v/>
      </c>
      <c r="AV3134" s="21">
        <f>AN3134+C3134-AM3134</f>
        <v/>
      </c>
    </row>
    <row r="3135">
      <c r="A3135" t="inlineStr">
        <is>
          <t>1万円刻み</t>
        </is>
      </c>
      <c r="B3135" s="21">
        <f>'5_1万円刻み'!$A$1372</f>
        <v/>
      </c>
      <c r="C3135" s="21">
        <f>AO3135</f>
        <v/>
      </c>
      <c r="D3135" s="21" t="n">
        <v>0</v>
      </c>
      <c r="E3135" s="21">
        <f>ROUND(MIN(B3135/12,650000)*12*0.0915+MIN(B3135/12,1390000)*12*(0.0504+0)+B3135*0.005,0)</f>
        <v/>
      </c>
      <c r="F3135" s="21">
        <f>IF(B3135&lt;741000,0,IF(B3135&lt;2191000,B3135-740000,IF(B3135&lt;2193000,1451000,IF(B3135&lt;2196000,1453000,IF(B3135&lt;2200000,1456000,IF(B3135&lt;3600000,ROUND(ROUNDDOWN(B3135/4,-3)*2.8,0)-80000,IF(B3135&lt;6600000,ROUND(ROUNDDOWN(B3135/4,-3)*3.2,0)-440000,IF(B3135&lt;8500000,ROUNDDOWN(B3135*0.9,0)-1100000,B3135-1950000))))))))</f>
        <v/>
      </c>
      <c r="G3135" s="21">
        <f>IF(F3135&gt;23500000,NA(),IF(F3135&lt;=4890000,1040000,IF(F3135&lt;=6550000,670000,620000)))</f>
        <v/>
      </c>
      <c r="H3135" s="21">
        <f>IF(D3135&lt;=0,0,MAX(0,MIN(2000000,D3135-MIN(100000,ROUNDDOWN(F3135*0.05,0)))))</f>
        <v/>
      </c>
      <c r="I3135" s="21">
        <f>IF(C3135&lt;=2000,0,MIN(C3135,ROUNDDOWN(F3135*0.4,0))-2000)</f>
        <v/>
      </c>
      <c r="J3135" s="21">
        <f>MAX(0,ROUNDDOWN(F3135-E3135-G3135,-3))</f>
        <v/>
      </c>
      <c r="K3135" s="21">
        <f>MAX(0,ROUNDDOWN(F3135-E3135-G3135-H3135-I3135,-3))</f>
        <v/>
      </c>
      <c r="L3135" s="21">
        <f>MAX(0,ROUNDDOWN(F3135-E3135-G3135-H3135,-3))</f>
        <v/>
      </c>
      <c r="M3135" s="21">
        <f>IF(J3135&lt;=0,0,ROUNDDOWN((J3135*LOOKUP(J3135,{0,1950001,3300001,6950001,9000001,18000001,40000001},{0.05,0.1,0.2,0.23,0.33,0.4,0.45})-LOOKUP(J3135,{0,1950001,3300001,6950001,9000001,18000001,40000001},{0,97500,427500,636000,1536000,2796000,4796000}))*1.021,-2))</f>
        <v/>
      </c>
      <c r="N3135" s="21">
        <f>IF(K3135&lt;=0,0,ROUNDDOWN((K3135*LOOKUP(K3135,{0,1950001,3300001,6950001,9000001,18000001,40000001},{0.05,0.1,0.2,0.23,0.33,0.4,0.45})-LOOKUP(K3135,{0,1950001,3300001,6950001,9000001,18000001,40000001},{0,97500,427500,636000,1536000,2796000,4796000}))*1.021,-2))</f>
        <v/>
      </c>
      <c r="O3135" s="21">
        <f>IF(L3135&lt;=0,0,ROUNDDOWN((L3135*LOOKUP(L3135,{0,1950001,3300001,6950001,9000001,18000001,40000001},{0.05,0.1,0.2,0.23,0.33,0.4,0.45})-LOOKUP(L3135,{0,1950001,3300001,6950001,9000001,18000001,40000001},{0,97500,427500,636000,1536000,2796000,4796000}))*1.021,-2))</f>
        <v/>
      </c>
      <c r="P3135" s="21">
        <f>MAX(0,ROUNDDOWN(F3135-E3135-430000,-3))</f>
        <v/>
      </c>
      <c r="Q3135" s="21">
        <f>MAX(0,ROUNDDOWN(F3135-E3135-430000-H3135,-3))</f>
        <v/>
      </c>
      <c r="R3135" s="21">
        <f>IF(F3135&lt;=450000,0,MAX(0,P3135*0.06-MIN(50000,P3135)*0.03))</f>
        <v/>
      </c>
      <c r="S3135" s="21">
        <f>IF(F3135&lt;=450000,0,MAX(0,P3135*0.04-MIN(50000,P3135)*0.02))</f>
        <v/>
      </c>
      <c r="T3135" s="21">
        <f>IF(F3135&lt;=450000,0,MAX(0,Q3135*0.06-MIN(50000,Q3135)*0.03))</f>
        <v/>
      </c>
      <c r="U3135" s="21">
        <f>IF(F3135&lt;=450000,0,MAX(0,Q3135*0.04-MIN(50000,Q3135)*0.02))</f>
        <v/>
      </c>
      <c r="V3135" s="21">
        <f>50000+MAX(0,G3135-480000)</f>
        <v/>
      </c>
      <c r="W3135" s="21">
        <f>P3135-V3135</f>
        <v/>
      </c>
      <c r="X3135" s="21">
        <f>Q3135-V3135</f>
        <v/>
      </c>
      <c r="Y3135" s="22">
        <f>IF(W3135&lt;0,0.9,LOOKUP(W3135,{0,1950001,3300001,6950001,9000001,18000001,40000001},{0.84895,0.7979,0.6958,0.66517,0.56307,0.4916,0.44055}))</f>
        <v/>
      </c>
      <c r="Z3135" s="22">
        <f>IF(X3135&lt;0,0.9,LOOKUP(X3135,{0,1950001,3300001,6950001,9000001,18000001,40000001},{0.84895,0.7979,0.6958,0.66517,0.56307,0.4916,0.44055}))</f>
        <v/>
      </c>
      <c r="AA3135" s="22">
        <f>IF(W3135&lt;0,0,CHOOSE(MATCH(W3135,{0,1950001,3300001,6950001,9000001},1),5.105/84.895,10.21/79.79,20.42/69.58,23.483/66.517,33.693/56.307))</f>
        <v/>
      </c>
      <c r="AB3135" s="21">
        <f>IF(C3135&lt;=2000,0,(MIN(C3135,ROUNDDOWN(F3135*0.3,0))-2000)*0.1)</f>
        <v/>
      </c>
      <c r="AC3135" s="21">
        <f>IF(C3135&lt;=2000,0,MIN((C3135-2000)*Y3135,(R3135+S3135)*0.2))</f>
        <v/>
      </c>
      <c r="AD3135" s="21">
        <f>IF(C3135&lt;=2000,0,MIN((C3135-2000)*Z3135,(T3135+U3135)*0.2))</f>
        <v/>
      </c>
      <c r="AE3135" s="21">
        <f>AC3135*AA3135</f>
        <v/>
      </c>
      <c r="AF3135" s="21">
        <f>ROUNDDOWN(R3135,-2)+ROUNDDOWN(S3135,-2)</f>
        <v/>
      </c>
      <c r="AG3135" s="21">
        <f>ROUNDDOWN(MAX(0,R3135-(AB3135+AC3135+AE3135)*0.6),-2)+ROUNDDOWN(MAX(0,S3135-(AB3135+AC3135+AE3135)*0.4),-2)</f>
        <v/>
      </c>
      <c r="AH3135" s="21">
        <f>ROUNDDOWN(MAX(0,T3135-(AB3135+AD3135)*0.6),-2)+ROUNDDOWN(MAX(0,U3135-(AB3135+AD3135)*0.4),-2)</f>
        <v/>
      </c>
      <c r="AI3135" s="21">
        <f>ROUNDDOWN(T3135,-2)+ROUNDDOWN(U3135,-2)</f>
        <v/>
      </c>
      <c r="AJ3135" s="21">
        <f>M3135+AF3135</f>
        <v/>
      </c>
      <c r="AK3135" s="21">
        <f>M3135+AG3135</f>
        <v/>
      </c>
      <c r="AL3135" s="21">
        <f>N3135+AH3135</f>
        <v/>
      </c>
      <c r="AM3135" s="21">
        <f>O3135+AI3135</f>
        <v/>
      </c>
      <c r="AN3135" s="21">
        <f>N3135+AI3135</f>
        <v/>
      </c>
      <c r="AO3135" s="21">
        <f>ROUNDDOWN((R3135+S3135)*0.2/Y3135+2000,0)</f>
        <v/>
      </c>
      <c r="AP3135" s="21">
        <f>ROUNDDOWN((T3135+U3135)*0.2/Z3135+2000,0)</f>
        <v/>
      </c>
      <c r="AQ3135" s="21">
        <f>AL3135-AK3135</f>
        <v/>
      </c>
      <c r="AR3135" s="21">
        <f>AM3135-AK3135</f>
        <v/>
      </c>
      <c r="AS3135" s="21">
        <f>AM3135-AL3135</f>
        <v/>
      </c>
      <c r="AT3135" s="21">
        <f>AK3135+C3135-AJ3135</f>
        <v/>
      </c>
      <c r="AU3135" s="21">
        <f>AL3135+C3135-AM3135</f>
        <v/>
      </c>
      <c r="AV3135" s="21">
        <f>AN3135+C3135-AM3135</f>
        <v/>
      </c>
    </row>
    <row r="3136">
      <c r="A3136" t="inlineStr">
        <is>
          <t>1万円刻み</t>
        </is>
      </c>
      <c r="B3136" s="21">
        <f>'5_1万円刻み'!$A$1373</f>
        <v/>
      </c>
      <c r="C3136" s="21">
        <f>AO3136</f>
        <v/>
      </c>
      <c r="D3136" s="21" t="n">
        <v>0</v>
      </c>
      <c r="E3136" s="21">
        <f>ROUND(MIN(B3136/12,650000)*12*0.0915+MIN(B3136/12,1390000)*12*(0.0504+0)+B3136*0.005,0)</f>
        <v/>
      </c>
      <c r="F3136" s="21">
        <f>IF(B3136&lt;741000,0,IF(B3136&lt;2191000,B3136-740000,IF(B3136&lt;2193000,1451000,IF(B3136&lt;2196000,1453000,IF(B3136&lt;2200000,1456000,IF(B3136&lt;3600000,ROUND(ROUNDDOWN(B3136/4,-3)*2.8,0)-80000,IF(B3136&lt;6600000,ROUND(ROUNDDOWN(B3136/4,-3)*3.2,0)-440000,IF(B3136&lt;8500000,ROUNDDOWN(B3136*0.9,0)-1100000,B3136-1950000))))))))</f>
        <v/>
      </c>
      <c r="G3136" s="21">
        <f>IF(F3136&gt;23500000,NA(),IF(F3136&lt;=4890000,1040000,IF(F3136&lt;=6550000,670000,620000)))</f>
        <v/>
      </c>
      <c r="H3136" s="21">
        <f>IF(D3136&lt;=0,0,MAX(0,MIN(2000000,D3136-MIN(100000,ROUNDDOWN(F3136*0.05,0)))))</f>
        <v/>
      </c>
      <c r="I3136" s="21">
        <f>IF(C3136&lt;=2000,0,MIN(C3136,ROUNDDOWN(F3136*0.4,0))-2000)</f>
        <v/>
      </c>
      <c r="J3136" s="21">
        <f>MAX(0,ROUNDDOWN(F3136-E3136-G3136,-3))</f>
        <v/>
      </c>
      <c r="K3136" s="21">
        <f>MAX(0,ROUNDDOWN(F3136-E3136-G3136-H3136-I3136,-3))</f>
        <v/>
      </c>
      <c r="L3136" s="21">
        <f>MAX(0,ROUNDDOWN(F3136-E3136-G3136-H3136,-3))</f>
        <v/>
      </c>
      <c r="M3136" s="21">
        <f>IF(J3136&lt;=0,0,ROUNDDOWN((J3136*LOOKUP(J3136,{0,1950001,3300001,6950001,9000001,18000001,40000001},{0.05,0.1,0.2,0.23,0.33,0.4,0.45})-LOOKUP(J3136,{0,1950001,3300001,6950001,9000001,18000001,40000001},{0,97500,427500,636000,1536000,2796000,4796000}))*1.021,-2))</f>
        <v/>
      </c>
      <c r="N3136" s="21">
        <f>IF(K3136&lt;=0,0,ROUNDDOWN((K3136*LOOKUP(K3136,{0,1950001,3300001,6950001,9000001,18000001,40000001},{0.05,0.1,0.2,0.23,0.33,0.4,0.45})-LOOKUP(K3136,{0,1950001,3300001,6950001,9000001,18000001,40000001},{0,97500,427500,636000,1536000,2796000,4796000}))*1.021,-2))</f>
        <v/>
      </c>
      <c r="O3136" s="21">
        <f>IF(L3136&lt;=0,0,ROUNDDOWN((L3136*LOOKUP(L3136,{0,1950001,3300001,6950001,9000001,18000001,40000001},{0.05,0.1,0.2,0.23,0.33,0.4,0.45})-LOOKUP(L3136,{0,1950001,3300001,6950001,9000001,18000001,40000001},{0,97500,427500,636000,1536000,2796000,4796000}))*1.021,-2))</f>
        <v/>
      </c>
      <c r="P3136" s="21">
        <f>MAX(0,ROUNDDOWN(F3136-E3136-430000,-3))</f>
        <v/>
      </c>
      <c r="Q3136" s="21">
        <f>MAX(0,ROUNDDOWN(F3136-E3136-430000-H3136,-3))</f>
        <v/>
      </c>
      <c r="R3136" s="21">
        <f>IF(F3136&lt;=450000,0,MAX(0,P3136*0.06-MIN(50000,P3136)*0.03))</f>
        <v/>
      </c>
      <c r="S3136" s="21">
        <f>IF(F3136&lt;=450000,0,MAX(0,P3136*0.04-MIN(50000,P3136)*0.02))</f>
        <v/>
      </c>
      <c r="T3136" s="21">
        <f>IF(F3136&lt;=450000,0,MAX(0,Q3136*0.06-MIN(50000,Q3136)*0.03))</f>
        <v/>
      </c>
      <c r="U3136" s="21">
        <f>IF(F3136&lt;=450000,0,MAX(0,Q3136*0.04-MIN(50000,Q3136)*0.02))</f>
        <v/>
      </c>
      <c r="V3136" s="21">
        <f>50000+MAX(0,G3136-480000)</f>
        <v/>
      </c>
      <c r="W3136" s="21">
        <f>P3136-V3136</f>
        <v/>
      </c>
      <c r="X3136" s="21">
        <f>Q3136-V3136</f>
        <v/>
      </c>
      <c r="Y3136" s="22">
        <f>IF(W3136&lt;0,0.9,LOOKUP(W3136,{0,1950001,3300001,6950001,9000001,18000001,40000001},{0.84895,0.7979,0.6958,0.66517,0.56307,0.4916,0.44055}))</f>
        <v/>
      </c>
      <c r="Z3136" s="22">
        <f>IF(X3136&lt;0,0.9,LOOKUP(X3136,{0,1950001,3300001,6950001,9000001,18000001,40000001},{0.84895,0.7979,0.6958,0.66517,0.56307,0.4916,0.44055}))</f>
        <v/>
      </c>
      <c r="AA3136" s="22">
        <f>IF(W3136&lt;0,0,CHOOSE(MATCH(W3136,{0,1950001,3300001,6950001,9000001},1),5.105/84.895,10.21/79.79,20.42/69.58,23.483/66.517,33.693/56.307))</f>
        <v/>
      </c>
      <c r="AB3136" s="21">
        <f>IF(C3136&lt;=2000,0,(MIN(C3136,ROUNDDOWN(F3136*0.3,0))-2000)*0.1)</f>
        <v/>
      </c>
      <c r="AC3136" s="21">
        <f>IF(C3136&lt;=2000,0,MIN((C3136-2000)*Y3136,(R3136+S3136)*0.2))</f>
        <v/>
      </c>
      <c r="AD3136" s="21">
        <f>IF(C3136&lt;=2000,0,MIN((C3136-2000)*Z3136,(T3136+U3136)*0.2))</f>
        <v/>
      </c>
      <c r="AE3136" s="21">
        <f>AC3136*AA3136</f>
        <v/>
      </c>
      <c r="AF3136" s="21">
        <f>ROUNDDOWN(R3136,-2)+ROUNDDOWN(S3136,-2)</f>
        <v/>
      </c>
      <c r="AG3136" s="21">
        <f>ROUNDDOWN(MAX(0,R3136-(AB3136+AC3136+AE3136)*0.6),-2)+ROUNDDOWN(MAX(0,S3136-(AB3136+AC3136+AE3136)*0.4),-2)</f>
        <v/>
      </c>
      <c r="AH3136" s="21">
        <f>ROUNDDOWN(MAX(0,T3136-(AB3136+AD3136)*0.6),-2)+ROUNDDOWN(MAX(0,U3136-(AB3136+AD3136)*0.4),-2)</f>
        <v/>
      </c>
      <c r="AI3136" s="21">
        <f>ROUNDDOWN(T3136,-2)+ROUNDDOWN(U3136,-2)</f>
        <v/>
      </c>
      <c r="AJ3136" s="21">
        <f>M3136+AF3136</f>
        <v/>
      </c>
      <c r="AK3136" s="21">
        <f>M3136+AG3136</f>
        <v/>
      </c>
      <c r="AL3136" s="21">
        <f>N3136+AH3136</f>
        <v/>
      </c>
      <c r="AM3136" s="21">
        <f>O3136+AI3136</f>
        <v/>
      </c>
      <c r="AN3136" s="21">
        <f>N3136+AI3136</f>
        <v/>
      </c>
      <c r="AO3136" s="21">
        <f>ROUNDDOWN((R3136+S3136)*0.2/Y3136+2000,0)</f>
        <v/>
      </c>
      <c r="AP3136" s="21">
        <f>ROUNDDOWN((T3136+U3136)*0.2/Z3136+2000,0)</f>
        <v/>
      </c>
      <c r="AQ3136" s="21">
        <f>AL3136-AK3136</f>
        <v/>
      </c>
      <c r="AR3136" s="21">
        <f>AM3136-AK3136</f>
        <v/>
      </c>
      <c r="AS3136" s="21">
        <f>AM3136-AL3136</f>
        <v/>
      </c>
      <c r="AT3136" s="21">
        <f>AK3136+C3136-AJ3136</f>
        <v/>
      </c>
      <c r="AU3136" s="21">
        <f>AL3136+C3136-AM3136</f>
        <v/>
      </c>
      <c r="AV3136" s="21">
        <f>AN3136+C3136-AM3136</f>
        <v/>
      </c>
    </row>
    <row r="3137">
      <c r="A3137" t="inlineStr">
        <is>
          <t>1万円刻み</t>
        </is>
      </c>
      <c r="B3137" s="21">
        <f>'5_1万円刻み'!$A$1374</f>
        <v/>
      </c>
      <c r="C3137" s="21">
        <f>AO3137</f>
        <v/>
      </c>
      <c r="D3137" s="21" t="n">
        <v>0</v>
      </c>
      <c r="E3137" s="21">
        <f>ROUND(MIN(B3137/12,650000)*12*0.0915+MIN(B3137/12,1390000)*12*(0.0504+0)+B3137*0.005,0)</f>
        <v/>
      </c>
      <c r="F3137" s="21">
        <f>IF(B3137&lt;741000,0,IF(B3137&lt;2191000,B3137-740000,IF(B3137&lt;2193000,1451000,IF(B3137&lt;2196000,1453000,IF(B3137&lt;2200000,1456000,IF(B3137&lt;3600000,ROUND(ROUNDDOWN(B3137/4,-3)*2.8,0)-80000,IF(B3137&lt;6600000,ROUND(ROUNDDOWN(B3137/4,-3)*3.2,0)-440000,IF(B3137&lt;8500000,ROUNDDOWN(B3137*0.9,0)-1100000,B3137-1950000))))))))</f>
        <v/>
      </c>
      <c r="G3137" s="21">
        <f>IF(F3137&gt;23500000,NA(),IF(F3137&lt;=4890000,1040000,IF(F3137&lt;=6550000,670000,620000)))</f>
        <v/>
      </c>
      <c r="H3137" s="21">
        <f>IF(D3137&lt;=0,0,MAX(0,MIN(2000000,D3137-MIN(100000,ROUNDDOWN(F3137*0.05,0)))))</f>
        <v/>
      </c>
      <c r="I3137" s="21">
        <f>IF(C3137&lt;=2000,0,MIN(C3137,ROUNDDOWN(F3137*0.4,0))-2000)</f>
        <v/>
      </c>
      <c r="J3137" s="21">
        <f>MAX(0,ROUNDDOWN(F3137-E3137-G3137,-3))</f>
        <v/>
      </c>
      <c r="K3137" s="21">
        <f>MAX(0,ROUNDDOWN(F3137-E3137-G3137-H3137-I3137,-3))</f>
        <v/>
      </c>
      <c r="L3137" s="21">
        <f>MAX(0,ROUNDDOWN(F3137-E3137-G3137-H3137,-3))</f>
        <v/>
      </c>
      <c r="M3137" s="21">
        <f>IF(J3137&lt;=0,0,ROUNDDOWN((J3137*LOOKUP(J3137,{0,1950001,3300001,6950001,9000001,18000001,40000001},{0.05,0.1,0.2,0.23,0.33,0.4,0.45})-LOOKUP(J3137,{0,1950001,3300001,6950001,9000001,18000001,40000001},{0,97500,427500,636000,1536000,2796000,4796000}))*1.021,-2))</f>
        <v/>
      </c>
      <c r="N3137" s="21">
        <f>IF(K3137&lt;=0,0,ROUNDDOWN((K3137*LOOKUP(K3137,{0,1950001,3300001,6950001,9000001,18000001,40000001},{0.05,0.1,0.2,0.23,0.33,0.4,0.45})-LOOKUP(K3137,{0,1950001,3300001,6950001,9000001,18000001,40000001},{0,97500,427500,636000,1536000,2796000,4796000}))*1.021,-2))</f>
        <v/>
      </c>
      <c r="O3137" s="21">
        <f>IF(L3137&lt;=0,0,ROUNDDOWN((L3137*LOOKUP(L3137,{0,1950001,3300001,6950001,9000001,18000001,40000001},{0.05,0.1,0.2,0.23,0.33,0.4,0.45})-LOOKUP(L3137,{0,1950001,3300001,6950001,9000001,18000001,40000001},{0,97500,427500,636000,1536000,2796000,4796000}))*1.021,-2))</f>
        <v/>
      </c>
      <c r="P3137" s="21">
        <f>MAX(0,ROUNDDOWN(F3137-E3137-430000,-3))</f>
        <v/>
      </c>
      <c r="Q3137" s="21">
        <f>MAX(0,ROUNDDOWN(F3137-E3137-430000-H3137,-3))</f>
        <v/>
      </c>
      <c r="R3137" s="21">
        <f>IF(F3137&lt;=450000,0,MAX(0,P3137*0.06-MIN(50000,P3137)*0.03))</f>
        <v/>
      </c>
      <c r="S3137" s="21">
        <f>IF(F3137&lt;=450000,0,MAX(0,P3137*0.04-MIN(50000,P3137)*0.02))</f>
        <v/>
      </c>
      <c r="T3137" s="21">
        <f>IF(F3137&lt;=450000,0,MAX(0,Q3137*0.06-MIN(50000,Q3137)*0.03))</f>
        <v/>
      </c>
      <c r="U3137" s="21">
        <f>IF(F3137&lt;=450000,0,MAX(0,Q3137*0.04-MIN(50000,Q3137)*0.02))</f>
        <v/>
      </c>
      <c r="V3137" s="21">
        <f>50000+MAX(0,G3137-480000)</f>
        <v/>
      </c>
      <c r="W3137" s="21">
        <f>P3137-V3137</f>
        <v/>
      </c>
      <c r="X3137" s="21">
        <f>Q3137-V3137</f>
        <v/>
      </c>
      <c r="Y3137" s="22">
        <f>IF(W3137&lt;0,0.9,LOOKUP(W3137,{0,1950001,3300001,6950001,9000001,18000001,40000001},{0.84895,0.7979,0.6958,0.66517,0.56307,0.4916,0.44055}))</f>
        <v/>
      </c>
      <c r="Z3137" s="22">
        <f>IF(X3137&lt;0,0.9,LOOKUP(X3137,{0,1950001,3300001,6950001,9000001,18000001,40000001},{0.84895,0.7979,0.6958,0.66517,0.56307,0.4916,0.44055}))</f>
        <v/>
      </c>
      <c r="AA3137" s="22">
        <f>IF(W3137&lt;0,0,CHOOSE(MATCH(W3137,{0,1950001,3300001,6950001,9000001},1),5.105/84.895,10.21/79.79,20.42/69.58,23.483/66.517,33.693/56.307))</f>
        <v/>
      </c>
      <c r="AB3137" s="21">
        <f>IF(C3137&lt;=2000,0,(MIN(C3137,ROUNDDOWN(F3137*0.3,0))-2000)*0.1)</f>
        <v/>
      </c>
      <c r="AC3137" s="21">
        <f>IF(C3137&lt;=2000,0,MIN((C3137-2000)*Y3137,(R3137+S3137)*0.2))</f>
        <v/>
      </c>
      <c r="AD3137" s="21">
        <f>IF(C3137&lt;=2000,0,MIN((C3137-2000)*Z3137,(T3137+U3137)*0.2))</f>
        <v/>
      </c>
      <c r="AE3137" s="21">
        <f>AC3137*AA3137</f>
        <v/>
      </c>
      <c r="AF3137" s="21">
        <f>ROUNDDOWN(R3137,-2)+ROUNDDOWN(S3137,-2)</f>
        <v/>
      </c>
      <c r="AG3137" s="21">
        <f>ROUNDDOWN(MAX(0,R3137-(AB3137+AC3137+AE3137)*0.6),-2)+ROUNDDOWN(MAX(0,S3137-(AB3137+AC3137+AE3137)*0.4),-2)</f>
        <v/>
      </c>
      <c r="AH3137" s="21">
        <f>ROUNDDOWN(MAX(0,T3137-(AB3137+AD3137)*0.6),-2)+ROUNDDOWN(MAX(0,U3137-(AB3137+AD3137)*0.4),-2)</f>
        <v/>
      </c>
      <c r="AI3137" s="21">
        <f>ROUNDDOWN(T3137,-2)+ROUNDDOWN(U3137,-2)</f>
        <v/>
      </c>
      <c r="AJ3137" s="21">
        <f>M3137+AF3137</f>
        <v/>
      </c>
      <c r="AK3137" s="21">
        <f>M3137+AG3137</f>
        <v/>
      </c>
      <c r="AL3137" s="21">
        <f>N3137+AH3137</f>
        <v/>
      </c>
      <c r="AM3137" s="21">
        <f>O3137+AI3137</f>
        <v/>
      </c>
      <c r="AN3137" s="21">
        <f>N3137+AI3137</f>
        <v/>
      </c>
      <c r="AO3137" s="21">
        <f>ROUNDDOWN((R3137+S3137)*0.2/Y3137+2000,0)</f>
        <v/>
      </c>
      <c r="AP3137" s="21">
        <f>ROUNDDOWN((T3137+U3137)*0.2/Z3137+2000,0)</f>
        <v/>
      </c>
      <c r="AQ3137" s="21">
        <f>AL3137-AK3137</f>
        <v/>
      </c>
      <c r="AR3137" s="21">
        <f>AM3137-AK3137</f>
        <v/>
      </c>
      <c r="AS3137" s="21">
        <f>AM3137-AL3137</f>
        <v/>
      </c>
      <c r="AT3137" s="21">
        <f>AK3137+C3137-AJ3137</f>
        <v/>
      </c>
      <c r="AU3137" s="21">
        <f>AL3137+C3137-AM3137</f>
        <v/>
      </c>
      <c r="AV3137" s="21">
        <f>AN3137+C3137-AM3137</f>
        <v/>
      </c>
    </row>
    <row r="3138">
      <c r="A3138" t="inlineStr">
        <is>
          <t>1万円刻み</t>
        </is>
      </c>
      <c r="B3138" s="21">
        <f>'5_1万円刻み'!$A$1375</f>
        <v/>
      </c>
      <c r="C3138" s="21">
        <f>AO3138</f>
        <v/>
      </c>
      <c r="D3138" s="21" t="n">
        <v>0</v>
      </c>
      <c r="E3138" s="21">
        <f>ROUND(MIN(B3138/12,650000)*12*0.0915+MIN(B3138/12,1390000)*12*(0.0504+0)+B3138*0.005,0)</f>
        <v/>
      </c>
      <c r="F3138" s="21">
        <f>IF(B3138&lt;741000,0,IF(B3138&lt;2191000,B3138-740000,IF(B3138&lt;2193000,1451000,IF(B3138&lt;2196000,1453000,IF(B3138&lt;2200000,1456000,IF(B3138&lt;3600000,ROUND(ROUNDDOWN(B3138/4,-3)*2.8,0)-80000,IF(B3138&lt;6600000,ROUND(ROUNDDOWN(B3138/4,-3)*3.2,0)-440000,IF(B3138&lt;8500000,ROUNDDOWN(B3138*0.9,0)-1100000,B3138-1950000))))))))</f>
        <v/>
      </c>
      <c r="G3138" s="21">
        <f>IF(F3138&gt;23500000,NA(),IF(F3138&lt;=4890000,1040000,IF(F3138&lt;=6550000,670000,620000)))</f>
        <v/>
      </c>
      <c r="H3138" s="21">
        <f>IF(D3138&lt;=0,0,MAX(0,MIN(2000000,D3138-MIN(100000,ROUNDDOWN(F3138*0.05,0)))))</f>
        <v/>
      </c>
      <c r="I3138" s="21">
        <f>IF(C3138&lt;=2000,0,MIN(C3138,ROUNDDOWN(F3138*0.4,0))-2000)</f>
        <v/>
      </c>
      <c r="J3138" s="21">
        <f>MAX(0,ROUNDDOWN(F3138-E3138-G3138,-3))</f>
        <v/>
      </c>
      <c r="K3138" s="21">
        <f>MAX(0,ROUNDDOWN(F3138-E3138-G3138-H3138-I3138,-3))</f>
        <v/>
      </c>
      <c r="L3138" s="21">
        <f>MAX(0,ROUNDDOWN(F3138-E3138-G3138-H3138,-3))</f>
        <v/>
      </c>
      <c r="M3138" s="21">
        <f>IF(J3138&lt;=0,0,ROUNDDOWN((J3138*LOOKUP(J3138,{0,1950001,3300001,6950001,9000001,18000001,40000001},{0.05,0.1,0.2,0.23,0.33,0.4,0.45})-LOOKUP(J3138,{0,1950001,3300001,6950001,9000001,18000001,40000001},{0,97500,427500,636000,1536000,2796000,4796000}))*1.021,-2))</f>
        <v/>
      </c>
      <c r="N3138" s="21">
        <f>IF(K3138&lt;=0,0,ROUNDDOWN((K3138*LOOKUP(K3138,{0,1950001,3300001,6950001,9000001,18000001,40000001},{0.05,0.1,0.2,0.23,0.33,0.4,0.45})-LOOKUP(K3138,{0,1950001,3300001,6950001,9000001,18000001,40000001},{0,97500,427500,636000,1536000,2796000,4796000}))*1.021,-2))</f>
        <v/>
      </c>
      <c r="O3138" s="21">
        <f>IF(L3138&lt;=0,0,ROUNDDOWN((L3138*LOOKUP(L3138,{0,1950001,3300001,6950001,9000001,18000001,40000001},{0.05,0.1,0.2,0.23,0.33,0.4,0.45})-LOOKUP(L3138,{0,1950001,3300001,6950001,9000001,18000001,40000001},{0,97500,427500,636000,1536000,2796000,4796000}))*1.021,-2))</f>
        <v/>
      </c>
      <c r="P3138" s="21">
        <f>MAX(0,ROUNDDOWN(F3138-E3138-430000,-3))</f>
        <v/>
      </c>
      <c r="Q3138" s="21">
        <f>MAX(0,ROUNDDOWN(F3138-E3138-430000-H3138,-3))</f>
        <v/>
      </c>
      <c r="R3138" s="21">
        <f>IF(F3138&lt;=450000,0,MAX(0,P3138*0.06-MIN(50000,P3138)*0.03))</f>
        <v/>
      </c>
      <c r="S3138" s="21">
        <f>IF(F3138&lt;=450000,0,MAX(0,P3138*0.04-MIN(50000,P3138)*0.02))</f>
        <v/>
      </c>
      <c r="T3138" s="21">
        <f>IF(F3138&lt;=450000,0,MAX(0,Q3138*0.06-MIN(50000,Q3138)*0.03))</f>
        <v/>
      </c>
      <c r="U3138" s="21">
        <f>IF(F3138&lt;=450000,0,MAX(0,Q3138*0.04-MIN(50000,Q3138)*0.02))</f>
        <v/>
      </c>
      <c r="V3138" s="21">
        <f>50000+MAX(0,G3138-480000)</f>
        <v/>
      </c>
      <c r="W3138" s="21">
        <f>P3138-V3138</f>
        <v/>
      </c>
      <c r="X3138" s="21">
        <f>Q3138-V3138</f>
        <v/>
      </c>
      <c r="Y3138" s="22">
        <f>IF(W3138&lt;0,0.9,LOOKUP(W3138,{0,1950001,3300001,6950001,9000001,18000001,40000001},{0.84895,0.7979,0.6958,0.66517,0.56307,0.4916,0.44055}))</f>
        <v/>
      </c>
      <c r="Z3138" s="22">
        <f>IF(X3138&lt;0,0.9,LOOKUP(X3138,{0,1950001,3300001,6950001,9000001,18000001,40000001},{0.84895,0.7979,0.6958,0.66517,0.56307,0.4916,0.44055}))</f>
        <v/>
      </c>
      <c r="AA3138" s="22">
        <f>IF(W3138&lt;0,0,CHOOSE(MATCH(W3138,{0,1950001,3300001,6950001,9000001},1),5.105/84.895,10.21/79.79,20.42/69.58,23.483/66.517,33.693/56.307))</f>
        <v/>
      </c>
      <c r="AB3138" s="21">
        <f>IF(C3138&lt;=2000,0,(MIN(C3138,ROUNDDOWN(F3138*0.3,0))-2000)*0.1)</f>
        <v/>
      </c>
      <c r="AC3138" s="21">
        <f>IF(C3138&lt;=2000,0,MIN((C3138-2000)*Y3138,(R3138+S3138)*0.2))</f>
        <v/>
      </c>
      <c r="AD3138" s="21">
        <f>IF(C3138&lt;=2000,0,MIN((C3138-2000)*Z3138,(T3138+U3138)*0.2))</f>
        <v/>
      </c>
      <c r="AE3138" s="21">
        <f>AC3138*AA3138</f>
        <v/>
      </c>
      <c r="AF3138" s="21">
        <f>ROUNDDOWN(R3138,-2)+ROUNDDOWN(S3138,-2)</f>
        <v/>
      </c>
      <c r="AG3138" s="21">
        <f>ROUNDDOWN(MAX(0,R3138-(AB3138+AC3138+AE3138)*0.6),-2)+ROUNDDOWN(MAX(0,S3138-(AB3138+AC3138+AE3138)*0.4),-2)</f>
        <v/>
      </c>
      <c r="AH3138" s="21">
        <f>ROUNDDOWN(MAX(0,T3138-(AB3138+AD3138)*0.6),-2)+ROUNDDOWN(MAX(0,U3138-(AB3138+AD3138)*0.4),-2)</f>
        <v/>
      </c>
      <c r="AI3138" s="21">
        <f>ROUNDDOWN(T3138,-2)+ROUNDDOWN(U3138,-2)</f>
        <v/>
      </c>
      <c r="AJ3138" s="21">
        <f>M3138+AF3138</f>
        <v/>
      </c>
      <c r="AK3138" s="21">
        <f>M3138+AG3138</f>
        <v/>
      </c>
      <c r="AL3138" s="21">
        <f>N3138+AH3138</f>
        <v/>
      </c>
      <c r="AM3138" s="21">
        <f>O3138+AI3138</f>
        <v/>
      </c>
      <c r="AN3138" s="21">
        <f>N3138+AI3138</f>
        <v/>
      </c>
      <c r="AO3138" s="21">
        <f>ROUNDDOWN((R3138+S3138)*0.2/Y3138+2000,0)</f>
        <v/>
      </c>
      <c r="AP3138" s="21">
        <f>ROUNDDOWN((T3138+U3138)*0.2/Z3138+2000,0)</f>
        <v/>
      </c>
      <c r="AQ3138" s="21">
        <f>AL3138-AK3138</f>
        <v/>
      </c>
      <c r="AR3138" s="21">
        <f>AM3138-AK3138</f>
        <v/>
      </c>
      <c r="AS3138" s="21">
        <f>AM3138-AL3138</f>
        <v/>
      </c>
      <c r="AT3138" s="21">
        <f>AK3138+C3138-AJ3138</f>
        <v/>
      </c>
      <c r="AU3138" s="21">
        <f>AL3138+C3138-AM3138</f>
        <v/>
      </c>
      <c r="AV3138" s="21">
        <f>AN3138+C3138-AM3138</f>
        <v/>
      </c>
    </row>
    <row r="3139">
      <c r="A3139" t="inlineStr">
        <is>
          <t>1万円刻み</t>
        </is>
      </c>
      <c r="B3139" s="21">
        <f>'5_1万円刻み'!$A$1376</f>
        <v/>
      </c>
      <c r="C3139" s="21">
        <f>AO3139</f>
        <v/>
      </c>
      <c r="D3139" s="21" t="n">
        <v>0</v>
      </c>
      <c r="E3139" s="21">
        <f>ROUND(MIN(B3139/12,650000)*12*0.0915+MIN(B3139/12,1390000)*12*(0.0504+0)+B3139*0.005,0)</f>
        <v/>
      </c>
      <c r="F3139" s="21">
        <f>IF(B3139&lt;741000,0,IF(B3139&lt;2191000,B3139-740000,IF(B3139&lt;2193000,1451000,IF(B3139&lt;2196000,1453000,IF(B3139&lt;2200000,1456000,IF(B3139&lt;3600000,ROUND(ROUNDDOWN(B3139/4,-3)*2.8,0)-80000,IF(B3139&lt;6600000,ROUND(ROUNDDOWN(B3139/4,-3)*3.2,0)-440000,IF(B3139&lt;8500000,ROUNDDOWN(B3139*0.9,0)-1100000,B3139-1950000))))))))</f>
        <v/>
      </c>
      <c r="G3139" s="21">
        <f>IF(F3139&gt;23500000,NA(),IF(F3139&lt;=4890000,1040000,IF(F3139&lt;=6550000,670000,620000)))</f>
        <v/>
      </c>
      <c r="H3139" s="21">
        <f>IF(D3139&lt;=0,0,MAX(0,MIN(2000000,D3139-MIN(100000,ROUNDDOWN(F3139*0.05,0)))))</f>
        <v/>
      </c>
      <c r="I3139" s="21">
        <f>IF(C3139&lt;=2000,0,MIN(C3139,ROUNDDOWN(F3139*0.4,0))-2000)</f>
        <v/>
      </c>
      <c r="J3139" s="21">
        <f>MAX(0,ROUNDDOWN(F3139-E3139-G3139,-3))</f>
        <v/>
      </c>
      <c r="K3139" s="21">
        <f>MAX(0,ROUNDDOWN(F3139-E3139-G3139-H3139-I3139,-3))</f>
        <v/>
      </c>
      <c r="L3139" s="21">
        <f>MAX(0,ROUNDDOWN(F3139-E3139-G3139-H3139,-3))</f>
        <v/>
      </c>
      <c r="M3139" s="21">
        <f>IF(J3139&lt;=0,0,ROUNDDOWN((J3139*LOOKUP(J3139,{0,1950001,3300001,6950001,9000001,18000001,40000001},{0.05,0.1,0.2,0.23,0.33,0.4,0.45})-LOOKUP(J3139,{0,1950001,3300001,6950001,9000001,18000001,40000001},{0,97500,427500,636000,1536000,2796000,4796000}))*1.021,-2))</f>
        <v/>
      </c>
      <c r="N3139" s="21">
        <f>IF(K3139&lt;=0,0,ROUNDDOWN((K3139*LOOKUP(K3139,{0,1950001,3300001,6950001,9000001,18000001,40000001},{0.05,0.1,0.2,0.23,0.33,0.4,0.45})-LOOKUP(K3139,{0,1950001,3300001,6950001,9000001,18000001,40000001},{0,97500,427500,636000,1536000,2796000,4796000}))*1.021,-2))</f>
        <v/>
      </c>
      <c r="O3139" s="21">
        <f>IF(L3139&lt;=0,0,ROUNDDOWN((L3139*LOOKUP(L3139,{0,1950001,3300001,6950001,9000001,18000001,40000001},{0.05,0.1,0.2,0.23,0.33,0.4,0.45})-LOOKUP(L3139,{0,1950001,3300001,6950001,9000001,18000001,40000001},{0,97500,427500,636000,1536000,2796000,4796000}))*1.021,-2))</f>
        <v/>
      </c>
      <c r="P3139" s="21">
        <f>MAX(0,ROUNDDOWN(F3139-E3139-430000,-3))</f>
        <v/>
      </c>
      <c r="Q3139" s="21">
        <f>MAX(0,ROUNDDOWN(F3139-E3139-430000-H3139,-3))</f>
        <v/>
      </c>
      <c r="R3139" s="21">
        <f>IF(F3139&lt;=450000,0,MAX(0,P3139*0.06-MIN(50000,P3139)*0.03))</f>
        <v/>
      </c>
      <c r="S3139" s="21">
        <f>IF(F3139&lt;=450000,0,MAX(0,P3139*0.04-MIN(50000,P3139)*0.02))</f>
        <v/>
      </c>
      <c r="T3139" s="21">
        <f>IF(F3139&lt;=450000,0,MAX(0,Q3139*0.06-MIN(50000,Q3139)*0.03))</f>
        <v/>
      </c>
      <c r="U3139" s="21">
        <f>IF(F3139&lt;=450000,0,MAX(0,Q3139*0.04-MIN(50000,Q3139)*0.02))</f>
        <v/>
      </c>
      <c r="V3139" s="21">
        <f>50000+MAX(0,G3139-480000)</f>
        <v/>
      </c>
      <c r="W3139" s="21">
        <f>P3139-V3139</f>
        <v/>
      </c>
      <c r="X3139" s="21">
        <f>Q3139-V3139</f>
        <v/>
      </c>
      <c r="Y3139" s="22">
        <f>IF(W3139&lt;0,0.9,LOOKUP(W3139,{0,1950001,3300001,6950001,9000001,18000001,40000001},{0.84895,0.7979,0.6958,0.66517,0.56307,0.4916,0.44055}))</f>
        <v/>
      </c>
      <c r="Z3139" s="22">
        <f>IF(X3139&lt;0,0.9,LOOKUP(X3139,{0,1950001,3300001,6950001,9000001,18000001,40000001},{0.84895,0.7979,0.6958,0.66517,0.56307,0.4916,0.44055}))</f>
        <v/>
      </c>
      <c r="AA3139" s="22">
        <f>IF(W3139&lt;0,0,CHOOSE(MATCH(W3139,{0,1950001,3300001,6950001,9000001},1),5.105/84.895,10.21/79.79,20.42/69.58,23.483/66.517,33.693/56.307))</f>
        <v/>
      </c>
      <c r="AB3139" s="21">
        <f>IF(C3139&lt;=2000,0,(MIN(C3139,ROUNDDOWN(F3139*0.3,0))-2000)*0.1)</f>
        <v/>
      </c>
      <c r="AC3139" s="21">
        <f>IF(C3139&lt;=2000,0,MIN((C3139-2000)*Y3139,(R3139+S3139)*0.2))</f>
        <v/>
      </c>
      <c r="AD3139" s="21">
        <f>IF(C3139&lt;=2000,0,MIN((C3139-2000)*Z3139,(T3139+U3139)*0.2))</f>
        <v/>
      </c>
      <c r="AE3139" s="21">
        <f>AC3139*AA3139</f>
        <v/>
      </c>
      <c r="AF3139" s="21">
        <f>ROUNDDOWN(R3139,-2)+ROUNDDOWN(S3139,-2)</f>
        <v/>
      </c>
      <c r="AG3139" s="21">
        <f>ROUNDDOWN(MAX(0,R3139-(AB3139+AC3139+AE3139)*0.6),-2)+ROUNDDOWN(MAX(0,S3139-(AB3139+AC3139+AE3139)*0.4),-2)</f>
        <v/>
      </c>
      <c r="AH3139" s="21">
        <f>ROUNDDOWN(MAX(0,T3139-(AB3139+AD3139)*0.6),-2)+ROUNDDOWN(MAX(0,U3139-(AB3139+AD3139)*0.4),-2)</f>
        <v/>
      </c>
      <c r="AI3139" s="21">
        <f>ROUNDDOWN(T3139,-2)+ROUNDDOWN(U3139,-2)</f>
        <v/>
      </c>
      <c r="AJ3139" s="21">
        <f>M3139+AF3139</f>
        <v/>
      </c>
      <c r="AK3139" s="21">
        <f>M3139+AG3139</f>
        <v/>
      </c>
      <c r="AL3139" s="21">
        <f>N3139+AH3139</f>
        <v/>
      </c>
      <c r="AM3139" s="21">
        <f>O3139+AI3139</f>
        <v/>
      </c>
      <c r="AN3139" s="21">
        <f>N3139+AI3139</f>
        <v/>
      </c>
      <c r="AO3139" s="21">
        <f>ROUNDDOWN((R3139+S3139)*0.2/Y3139+2000,0)</f>
        <v/>
      </c>
      <c r="AP3139" s="21">
        <f>ROUNDDOWN((T3139+U3139)*0.2/Z3139+2000,0)</f>
        <v/>
      </c>
      <c r="AQ3139" s="21">
        <f>AL3139-AK3139</f>
        <v/>
      </c>
      <c r="AR3139" s="21">
        <f>AM3139-AK3139</f>
        <v/>
      </c>
      <c r="AS3139" s="21">
        <f>AM3139-AL3139</f>
        <v/>
      </c>
      <c r="AT3139" s="21">
        <f>AK3139+C3139-AJ3139</f>
        <v/>
      </c>
      <c r="AU3139" s="21">
        <f>AL3139+C3139-AM3139</f>
        <v/>
      </c>
      <c r="AV3139" s="21">
        <f>AN3139+C3139-AM3139</f>
        <v/>
      </c>
    </row>
    <row r="3140">
      <c r="A3140" t="inlineStr">
        <is>
          <t>1万円刻み</t>
        </is>
      </c>
      <c r="B3140" s="21">
        <f>'5_1万円刻み'!$A$1377</f>
        <v/>
      </c>
      <c r="C3140" s="21">
        <f>AO3140</f>
        <v/>
      </c>
      <c r="D3140" s="21" t="n">
        <v>0</v>
      </c>
      <c r="E3140" s="21">
        <f>ROUND(MIN(B3140/12,650000)*12*0.0915+MIN(B3140/12,1390000)*12*(0.0504+0)+B3140*0.005,0)</f>
        <v/>
      </c>
      <c r="F3140" s="21">
        <f>IF(B3140&lt;741000,0,IF(B3140&lt;2191000,B3140-740000,IF(B3140&lt;2193000,1451000,IF(B3140&lt;2196000,1453000,IF(B3140&lt;2200000,1456000,IF(B3140&lt;3600000,ROUND(ROUNDDOWN(B3140/4,-3)*2.8,0)-80000,IF(B3140&lt;6600000,ROUND(ROUNDDOWN(B3140/4,-3)*3.2,0)-440000,IF(B3140&lt;8500000,ROUNDDOWN(B3140*0.9,0)-1100000,B3140-1950000))))))))</f>
        <v/>
      </c>
      <c r="G3140" s="21">
        <f>IF(F3140&gt;23500000,NA(),IF(F3140&lt;=4890000,1040000,IF(F3140&lt;=6550000,670000,620000)))</f>
        <v/>
      </c>
      <c r="H3140" s="21">
        <f>IF(D3140&lt;=0,0,MAX(0,MIN(2000000,D3140-MIN(100000,ROUNDDOWN(F3140*0.05,0)))))</f>
        <v/>
      </c>
      <c r="I3140" s="21">
        <f>IF(C3140&lt;=2000,0,MIN(C3140,ROUNDDOWN(F3140*0.4,0))-2000)</f>
        <v/>
      </c>
      <c r="J3140" s="21">
        <f>MAX(0,ROUNDDOWN(F3140-E3140-G3140,-3))</f>
        <v/>
      </c>
      <c r="K3140" s="21">
        <f>MAX(0,ROUNDDOWN(F3140-E3140-G3140-H3140-I3140,-3))</f>
        <v/>
      </c>
      <c r="L3140" s="21">
        <f>MAX(0,ROUNDDOWN(F3140-E3140-G3140-H3140,-3))</f>
        <v/>
      </c>
      <c r="M3140" s="21">
        <f>IF(J3140&lt;=0,0,ROUNDDOWN((J3140*LOOKUP(J3140,{0,1950001,3300001,6950001,9000001,18000001,40000001},{0.05,0.1,0.2,0.23,0.33,0.4,0.45})-LOOKUP(J3140,{0,1950001,3300001,6950001,9000001,18000001,40000001},{0,97500,427500,636000,1536000,2796000,4796000}))*1.021,-2))</f>
        <v/>
      </c>
      <c r="N3140" s="21">
        <f>IF(K3140&lt;=0,0,ROUNDDOWN((K3140*LOOKUP(K3140,{0,1950001,3300001,6950001,9000001,18000001,40000001},{0.05,0.1,0.2,0.23,0.33,0.4,0.45})-LOOKUP(K3140,{0,1950001,3300001,6950001,9000001,18000001,40000001},{0,97500,427500,636000,1536000,2796000,4796000}))*1.021,-2))</f>
        <v/>
      </c>
      <c r="O3140" s="21">
        <f>IF(L3140&lt;=0,0,ROUNDDOWN((L3140*LOOKUP(L3140,{0,1950001,3300001,6950001,9000001,18000001,40000001},{0.05,0.1,0.2,0.23,0.33,0.4,0.45})-LOOKUP(L3140,{0,1950001,3300001,6950001,9000001,18000001,40000001},{0,97500,427500,636000,1536000,2796000,4796000}))*1.021,-2))</f>
        <v/>
      </c>
      <c r="P3140" s="21">
        <f>MAX(0,ROUNDDOWN(F3140-E3140-430000,-3))</f>
        <v/>
      </c>
      <c r="Q3140" s="21">
        <f>MAX(0,ROUNDDOWN(F3140-E3140-430000-H3140,-3))</f>
        <v/>
      </c>
      <c r="R3140" s="21">
        <f>IF(F3140&lt;=450000,0,MAX(0,P3140*0.06-MIN(50000,P3140)*0.03))</f>
        <v/>
      </c>
      <c r="S3140" s="21">
        <f>IF(F3140&lt;=450000,0,MAX(0,P3140*0.04-MIN(50000,P3140)*0.02))</f>
        <v/>
      </c>
      <c r="T3140" s="21">
        <f>IF(F3140&lt;=450000,0,MAX(0,Q3140*0.06-MIN(50000,Q3140)*0.03))</f>
        <v/>
      </c>
      <c r="U3140" s="21">
        <f>IF(F3140&lt;=450000,0,MAX(0,Q3140*0.04-MIN(50000,Q3140)*0.02))</f>
        <v/>
      </c>
      <c r="V3140" s="21">
        <f>50000+MAX(0,G3140-480000)</f>
        <v/>
      </c>
      <c r="W3140" s="21">
        <f>P3140-V3140</f>
        <v/>
      </c>
      <c r="X3140" s="21">
        <f>Q3140-V3140</f>
        <v/>
      </c>
      <c r="Y3140" s="22">
        <f>IF(W3140&lt;0,0.9,LOOKUP(W3140,{0,1950001,3300001,6950001,9000001,18000001,40000001},{0.84895,0.7979,0.6958,0.66517,0.56307,0.4916,0.44055}))</f>
        <v/>
      </c>
      <c r="Z3140" s="22">
        <f>IF(X3140&lt;0,0.9,LOOKUP(X3140,{0,1950001,3300001,6950001,9000001,18000001,40000001},{0.84895,0.7979,0.6958,0.66517,0.56307,0.4916,0.44055}))</f>
        <v/>
      </c>
      <c r="AA3140" s="22">
        <f>IF(W3140&lt;0,0,CHOOSE(MATCH(W3140,{0,1950001,3300001,6950001,9000001},1),5.105/84.895,10.21/79.79,20.42/69.58,23.483/66.517,33.693/56.307))</f>
        <v/>
      </c>
      <c r="AB3140" s="21">
        <f>IF(C3140&lt;=2000,0,(MIN(C3140,ROUNDDOWN(F3140*0.3,0))-2000)*0.1)</f>
        <v/>
      </c>
      <c r="AC3140" s="21">
        <f>IF(C3140&lt;=2000,0,MIN((C3140-2000)*Y3140,(R3140+S3140)*0.2))</f>
        <v/>
      </c>
      <c r="AD3140" s="21">
        <f>IF(C3140&lt;=2000,0,MIN((C3140-2000)*Z3140,(T3140+U3140)*0.2))</f>
        <v/>
      </c>
      <c r="AE3140" s="21">
        <f>AC3140*AA3140</f>
        <v/>
      </c>
      <c r="AF3140" s="21">
        <f>ROUNDDOWN(R3140,-2)+ROUNDDOWN(S3140,-2)</f>
        <v/>
      </c>
      <c r="AG3140" s="21">
        <f>ROUNDDOWN(MAX(0,R3140-(AB3140+AC3140+AE3140)*0.6),-2)+ROUNDDOWN(MAX(0,S3140-(AB3140+AC3140+AE3140)*0.4),-2)</f>
        <v/>
      </c>
      <c r="AH3140" s="21">
        <f>ROUNDDOWN(MAX(0,T3140-(AB3140+AD3140)*0.6),-2)+ROUNDDOWN(MAX(0,U3140-(AB3140+AD3140)*0.4),-2)</f>
        <v/>
      </c>
      <c r="AI3140" s="21">
        <f>ROUNDDOWN(T3140,-2)+ROUNDDOWN(U3140,-2)</f>
        <v/>
      </c>
      <c r="AJ3140" s="21">
        <f>M3140+AF3140</f>
        <v/>
      </c>
      <c r="AK3140" s="21">
        <f>M3140+AG3140</f>
        <v/>
      </c>
      <c r="AL3140" s="21">
        <f>N3140+AH3140</f>
        <v/>
      </c>
      <c r="AM3140" s="21">
        <f>O3140+AI3140</f>
        <v/>
      </c>
      <c r="AN3140" s="21">
        <f>N3140+AI3140</f>
        <v/>
      </c>
      <c r="AO3140" s="21">
        <f>ROUNDDOWN((R3140+S3140)*0.2/Y3140+2000,0)</f>
        <v/>
      </c>
      <c r="AP3140" s="21">
        <f>ROUNDDOWN((T3140+U3140)*0.2/Z3140+2000,0)</f>
        <v/>
      </c>
      <c r="AQ3140" s="21">
        <f>AL3140-AK3140</f>
        <v/>
      </c>
      <c r="AR3140" s="21">
        <f>AM3140-AK3140</f>
        <v/>
      </c>
      <c r="AS3140" s="21">
        <f>AM3140-AL3140</f>
        <v/>
      </c>
      <c r="AT3140" s="21">
        <f>AK3140+C3140-AJ3140</f>
        <v/>
      </c>
      <c r="AU3140" s="21">
        <f>AL3140+C3140-AM3140</f>
        <v/>
      </c>
      <c r="AV3140" s="21">
        <f>AN3140+C3140-AM3140</f>
        <v/>
      </c>
    </row>
    <row r="3141">
      <c r="A3141" t="inlineStr">
        <is>
          <t>1万円刻み</t>
        </is>
      </c>
      <c r="B3141" s="21">
        <f>'5_1万円刻み'!$A$1378</f>
        <v/>
      </c>
      <c r="C3141" s="21">
        <f>AO3141</f>
        <v/>
      </c>
      <c r="D3141" s="21" t="n">
        <v>0</v>
      </c>
      <c r="E3141" s="21">
        <f>ROUND(MIN(B3141/12,650000)*12*0.0915+MIN(B3141/12,1390000)*12*(0.0504+0)+B3141*0.005,0)</f>
        <v/>
      </c>
      <c r="F3141" s="21">
        <f>IF(B3141&lt;741000,0,IF(B3141&lt;2191000,B3141-740000,IF(B3141&lt;2193000,1451000,IF(B3141&lt;2196000,1453000,IF(B3141&lt;2200000,1456000,IF(B3141&lt;3600000,ROUND(ROUNDDOWN(B3141/4,-3)*2.8,0)-80000,IF(B3141&lt;6600000,ROUND(ROUNDDOWN(B3141/4,-3)*3.2,0)-440000,IF(B3141&lt;8500000,ROUNDDOWN(B3141*0.9,0)-1100000,B3141-1950000))))))))</f>
        <v/>
      </c>
      <c r="G3141" s="21">
        <f>IF(F3141&gt;23500000,NA(),IF(F3141&lt;=4890000,1040000,IF(F3141&lt;=6550000,670000,620000)))</f>
        <v/>
      </c>
      <c r="H3141" s="21">
        <f>IF(D3141&lt;=0,0,MAX(0,MIN(2000000,D3141-MIN(100000,ROUNDDOWN(F3141*0.05,0)))))</f>
        <v/>
      </c>
      <c r="I3141" s="21">
        <f>IF(C3141&lt;=2000,0,MIN(C3141,ROUNDDOWN(F3141*0.4,0))-2000)</f>
        <v/>
      </c>
      <c r="J3141" s="21">
        <f>MAX(0,ROUNDDOWN(F3141-E3141-G3141,-3))</f>
        <v/>
      </c>
      <c r="K3141" s="21">
        <f>MAX(0,ROUNDDOWN(F3141-E3141-G3141-H3141-I3141,-3))</f>
        <v/>
      </c>
      <c r="L3141" s="21">
        <f>MAX(0,ROUNDDOWN(F3141-E3141-G3141-H3141,-3))</f>
        <v/>
      </c>
      <c r="M3141" s="21">
        <f>IF(J3141&lt;=0,0,ROUNDDOWN((J3141*LOOKUP(J3141,{0,1950001,3300001,6950001,9000001,18000001,40000001},{0.05,0.1,0.2,0.23,0.33,0.4,0.45})-LOOKUP(J3141,{0,1950001,3300001,6950001,9000001,18000001,40000001},{0,97500,427500,636000,1536000,2796000,4796000}))*1.021,-2))</f>
        <v/>
      </c>
      <c r="N3141" s="21">
        <f>IF(K3141&lt;=0,0,ROUNDDOWN((K3141*LOOKUP(K3141,{0,1950001,3300001,6950001,9000001,18000001,40000001},{0.05,0.1,0.2,0.23,0.33,0.4,0.45})-LOOKUP(K3141,{0,1950001,3300001,6950001,9000001,18000001,40000001},{0,97500,427500,636000,1536000,2796000,4796000}))*1.021,-2))</f>
        <v/>
      </c>
      <c r="O3141" s="21">
        <f>IF(L3141&lt;=0,0,ROUNDDOWN((L3141*LOOKUP(L3141,{0,1950001,3300001,6950001,9000001,18000001,40000001},{0.05,0.1,0.2,0.23,0.33,0.4,0.45})-LOOKUP(L3141,{0,1950001,3300001,6950001,9000001,18000001,40000001},{0,97500,427500,636000,1536000,2796000,4796000}))*1.021,-2))</f>
        <v/>
      </c>
      <c r="P3141" s="21">
        <f>MAX(0,ROUNDDOWN(F3141-E3141-430000,-3))</f>
        <v/>
      </c>
      <c r="Q3141" s="21">
        <f>MAX(0,ROUNDDOWN(F3141-E3141-430000-H3141,-3))</f>
        <v/>
      </c>
      <c r="R3141" s="21">
        <f>IF(F3141&lt;=450000,0,MAX(0,P3141*0.06-MIN(50000,P3141)*0.03))</f>
        <v/>
      </c>
      <c r="S3141" s="21">
        <f>IF(F3141&lt;=450000,0,MAX(0,P3141*0.04-MIN(50000,P3141)*0.02))</f>
        <v/>
      </c>
      <c r="T3141" s="21">
        <f>IF(F3141&lt;=450000,0,MAX(0,Q3141*0.06-MIN(50000,Q3141)*0.03))</f>
        <v/>
      </c>
      <c r="U3141" s="21">
        <f>IF(F3141&lt;=450000,0,MAX(0,Q3141*0.04-MIN(50000,Q3141)*0.02))</f>
        <v/>
      </c>
      <c r="V3141" s="21">
        <f>50000+MAX(0,G3141-480000)</f>
        <v/>
      </c>
      <c r="W3141" s="21">
        <f>P3141-V3141</f>
        <v/>
      </c>
      <c r="X3141" s="21">
        <f>Q3141-V3141</f>
        <v/>
      </c>
      <c r="Y3141" s="22">
        <f>IF(W3141&lt;0,0.9,LOOKUP(W3141,{0,1950001,3300001,6950001,9000001,18000001,40000001},{0.84895,0.7979,0.6958,0.66517,0.56307,0.4916,0.44055}))</f>
        <v/>
      </c>
      <c r="Z3141" s="22">
        <f>IF(X3141&lt;0,0.9,LOOKUP(X3141,{0,1950001,3300001,6950001,9000001,18000001,40000001},{0.84895,0.7979,0.6958,0.66517,0.56307,0.4916,0.44055}))</f>
        <v/>
      </c>
      <c r="AA3141" s="22">
        <f>IF(W3141&lt;0,0,CHOOSE(MATCH(W3141,{0,1950001,3300001,6950001,9000001},1),5.105/84.895,10.21/79.79,20.42/69.58,23.483/66.517,33.693/56.307))</f>
        <v/>
      </c>
      <c r="AB3141" s="21">
        <f>IF(C3141&lt;=2000,0,(MIN(C3141,ROUNDDOWN(F3141*0.3,0))-2000)*0.1)</f>
        <v/>
      </c>
      <c r="AC3141" s="21">
        <f>IF(C3141&lt;=2000,0,MIN((C3141-2000)*Y3141,(R3141+S3141)*0.2))</f>
        <v/>
      </c>
      <c r="AD3141" s="21">
        <f>IF(C3141&lt;=2000,0,MIN((C3141-2000)*Z3141,(T3141+U3141)*0.2))</f>
        <v/>
      </c>
      <c r="AE3141" s="21">
        <f>AC3141*AA3141</f>
        <v/>
      </c>
      <c r="AF3141" s="21">
        <f>ROUNDDOWN(R3141,-2)+ROUNDDOWN(S3141,-2)</f>
        <v/>
      </c>
      <c r="AG3141" s="21">
        <f>ROUNDDOWN(MAX(0,R3141-(AB3141+AC3141+AE3141)*0.6),-2)+ROUNDDOWN(MAX(0,S3141-(AB3141+AC3141+AE3141)*0.4),-2)</f>
        <v/>
      </c>
      <c r="AH3141" s="21">
        <f>ROUNDDOWN(MAX(0,T3141-(AB3141+AD3141)*0.6),-2)+ROUNDDOWN(MAX(0,U3141-(AB3141+AD3141)*0.4),-2)</f>
        <v/>
      </c>
      <c r="AI3141" s="21">
        <f>ROUNDDOWN(T3141,-2)+ROUNDDOWN(U3141,-2)</f>
        <v/>
      </c>
      <c r="AJ3141" s="21">
        <f>M3141+AF3141</f>
        <v/>
      </c>
      <c r="AK3141" s="21">
        <f>M3141+AG3141</f>
        <v/>
      </c>
      <c r="AL3141" s="21">
        <f>N3141+AH3141</f>
        <v/>
      </c>
      <c r="AM3141" s="21">
        <f>O3141+AI3141</f>
        <v/>
      </c>
      <c r="AN3141" s="21">
        <f>N3141+AI3141</f>
        <v/>
      </c>
      <c r="AO3141" s="21">
        <f>ROUNDDOWN((R3141+S3141)*0.2/Y3141+2000,0)</f>
        <v/>
      </c>
      <c r="AP3141" s="21">
        <f>ROUNDDOWN((T3141+U3141)*0.2/Z3141+2000,0)</f>
        <v/>
      </c>
      <c r="AQ3141" s="21">
        <f>AL3141-AK3141</f>
        <v/>
      </c>
      <c r="AR3141" s="21">
        <f>AM3141-AK3141</f>
        <v/>
      </c>
      <c r="AS3141" s="21">
        <f>AM3141-AL3141</f>
        <v/>
      </c>
      <c r="AT3141" s="21">
        <f>AK3141+C3141-AJ3141</f>
        <v/>
      </c>
      <c r="AU3141" s="21">
        <f>AL3141+C3141-AM3141</f>
        <v/>
      </c>
      <c r="AV3141" s="21">
        <f>AN3141+C3141-AM3141</f>
        <v/>
      </c>
    </row>
    <row r="3142">
      <c r="A3142" t="inlineStr">
        <is>
          <t>1万円刻み</t>
        </is>
      </c>
      <c r="B3142" s="21">
        <f>'5_1万円刻み'!$A$1379</f>
        <v/>
      </c>
      <c r="C3142" s="21">
        <f>AO3142</f>
        <v/>
      </c>
      <c r="D3142" s="21" t="n">
        <v>0</v>
      </c>
      <c r="E3142" s="21">
        <f>ROUND(MIN(B3142/12,650000)*12*0.0915+MIN(B3142/12,1390000)*12*(0.0504+0)+B3142*0.005,0)</f>
        <v/>
      </c>
      <c r="F3142" s="21">
        <f>IF(B3142&lt;741000,0,IF(B3142&lt;2191000,B3142-740000,IF(B3142&lt;2193000,1451000,IF(B3142&lt;2196000,1453000,IF(B3142&lt;2200000,1456000,IF(B3142&lt;3600000,ROUND(ROUNDDOWN(B3142/4,-3)*2.8,0)-80000,IF(B3142&lt;6600000,ROUND(ROUNDDOWN(B3142/4,-3)*3.2,0)-440000,IF(B3142&lt;8500000,ROUNDDOWN(B3142*0.9,0)-1100000,B3142-1950000))))))))</f>
        <v/>
      </c>
      <c r="G3142" s="21">
        <f>IF(F3142&gt;23500000,NA(),IF(F3142&lt;=4890000,1040000,IF(F3142&lt;=6550000,670000,620000)))</f>
        <v/>
      </c>
      <c r="H3142" s="21">
        <f>IF(D3142&lt;=0,0,MAX(0,MIN(2000000,D3142-MIN(100000,ROUNDDOWN(F3142*0.05,0)))))</f>
        <v/>
      </c>
      <c r="I3142" s="21">
        <f>IF(C3142&lt;=2000,0,MIN(C3142,ROUNDDOWN(F3142*0.4,0))-2000)</f>
        <v/>
      </c>
      <c r="J3142" s="21">
        <f>MAX(0,ROUNDDOWN(F3142-E3142-G3142,-3))</f>
        <v/>
      </c>
      <c r="K3142" s="21">
        <f>MAX(0,ROUNDDOWN(F3142-E3142-G3142-H3142-I3142,-3))</f>
        <v/>
      </c>
      <c r="L3142" s="21">
        <f>MAX(0,ROUNDDOWN(F3142-E3142-G3142-H3142,-3))</f>
        <v/>
      </c>
      <c r="M3142" s="21">
        <f>IF(J3142&lt;=0,0,ROUNDDOWN((J3142*LOOKUP(J3142,{0,1950001,3300001,6950001,9000001,18000001,40000001},{0.05,0.1,0.2,0.23,0.33,0.4,0.45})-LOOKUP(J3142,{0,1950001,3300001,6950001,9000001,18000001,40000001},{0,97500,427500,636000,1536000,2796000,4796000}))*1.021,-2))</f>
        <v/>
      </c>
      <c r="N3142" s="21">
        <f>IF(K3142&lt;=0,0,ROUNDDOWN((K3142*LOOKUP(K3142,{0,1950001,3300001,6950001,9000001,18000001,40000001},{0.05,0.1,0.2,0.23,0.33,0.4,0.45})-LOOKUP(K3142,{0,1950001,3300001,6950001,9000001,18000001,40000001},{0,97500,427500,636000,1536000,2796000,4796000}))*1.021,-2))</f>
        <v/>
      </c>
      <c r="O3142" s="21">
        <f>IF(L3142&lt;=0,0,ROUNDDOWN((L3142*LOOKUP(L3142,{0,1950001,3300001,6950001,9000001,18000001,40000001},{0.05,0.1,0.2,0.23,0.33,0.4,0.45})-LOOKUP(L3142,{0,1950001,3300001,6950001,9000001,18000001,40000001},{0,97500,427500,636000,1536000,2796000,4796000}))*1.021,-2))</f>
        <v/>
      </c>
      <c r="P3142" s="21">
        <f>MAX(0,ROUNDDOWN(F3142-E3142-430000,-3))</f>
        <v/>
      </c>
      <c r="Q3142" s="21">
        <f>MAX(0,ROUNDDOWN(F3142-E3142-430000-H3142,-3))</f>
        <v/>
      </c>
      <c r="R3142" s="21">
        <f>IF(F3142&lt;=450000,0,MAX(0,P3142*0.06-MIN(50000,P3142)*0.03))</f>
        <v/>
      </c>
      <c r="S3142" s="21">
        <f>IF(F3142&lt;=450000,0,MAX(0,P3142*0.04-MIN(50000,P3142)*0.02))</f>
        <v/>
      </c>
      <c r="T3142" s="21">
        <f>IF(F3142&lt;=450000,0,MAX(0,Q3142*0.06-MIN(50000,Q3142)*0.03))</f>
        <v/>
      </c>
      <c r="U3142" s="21">
        <f>IF(F3142&lt;=450000,0,MAX(0,Q3142*0.04-MIN(50000,Q3142)*0.02))</f>
        <v/>
      </c>
      <c r="V3142" s="21">
        <f>50000+MAX(0,G3142-480000)</f>
        <v/>
      </c>
      <c r="W3142" s="21">
        <f>P3142-V3142</f>
        <v/>
      </c>
      <c r="X3142" s="21">
        <f>Q3142-V3142</f>
        <v/>
      </c>
      <c r="Y3142" s="22">
        <f>IF(W3142&lt;0,0.9,LOOKUP(W3142,{0,1950001,3300001,6950001,9000001,18000001,40000001},{0.84895,0.7979,0.6958,0.66517,0.56307,0.4916,0.44055}))</f>
        <v/>
      </c>
      <c r="Z3142" s="22">
        <f>IF(X3142&lt;0,0.9,LOOKUP(X3142,{0,1950001,3300001,6950001,9000001,18000001,40000001},{0.84895,0.7979,0.6958,0.66517,0.56307,0.4916,0.44055}))</f>
        <v/>
      </c>
      <c r="AA3142" s="22">
        <f>IF(W3142&lt;0,0,CHOOSE(MATCH(W3142,{0,1950001,3300001,6950001,9000001},1),5.105/84.895,10.21/79.79,20.42/69.58,23.483/66.517,33.693/56.307))</f>
        <v/>
      </c>
      <c r="AB3142" s="21">
        <f>IF(C3142&lt;=2000,0,(MIN(C3142,ROUNDDOWN(F3142*0.3,0))-2000)*0.1)</f>
        <v/>
      </c>
      <c r="AC3142" s="21">
        <f>IF(C3142&lt;=2000,0,MIN((C3142-2000)*Y3142,(R3142+S3142)*0.2))</f>
        <v/>
      </c>
      <c r="AD3142" s="21">
        <f>IF(C3142&lt;=2000,0,MIN((C3142-2000)*Z3142,(T3142+U3142)*0.2))</f>
        <v/>
      </c>
      <c r="AE3142" s="21">
        <f>AC3142*AA3142</f>
        <v/>
      </c>
      <c r="AF3142" s="21">
        <f>ROUNDDOWN(R3142,-2)+ROUNDDOWN(S3142,-2)</f>
        <v/>
      </c>
      <c r="AG3142" s="21">
        <f>ROUNDDOWN(MAX(0,R3142-(AB3142+AC3142+AE3142)*0.6),-2)+ROUNDDOWN(MAX(0,S3142-(AB3142+AC3142+AE3142)*0.4),-2)</f>
        <v/>
      </c>
      <c r="AH3142" s="21">
        <f>ROUNDDOWN(MAX(0,T3142-(AB3142+AD3142)*0.6),-2)+ROUNDDOWN(MAX(0,U3142-(AB3142+AD3142)*0.4),-2)</f>
        <v/>
      </c>
      <c r="AI3142" s="21">
        <f>ROUNDDOWN(T3142,-2)+ROUNDDOWN(U3142,-2)</f>
        <v/>
      </c>
      <c r="AJ3142" s="21">
        <f>M3142+AF3142</f>
        <v/>
      </c>
      <c r="AK3142" s="21">
        <f>M3142+AG3142</f>
        <v/>
      </c>
      <c r="AL3142" s="21">
        <f>N3142+AH3142</f>
        <v/>
      </c>
      <c r="AM3142" s="21">
        <f>O3142+AI3142</f>
        <v/>
      </c>
      <c r="AN3142" s="21">
        <f>N3142+AI3142</f>
        <v/>
      </c>
      <c r="AO3142" s="21">
        <f>ROUNDDOWN((R3142+S3142)*0.2/Y3142+2000,0)</f>
        <v/>
      </c>
      <c r="AP3142" s="21">
        <f>ROUNDDOWN((T3142+U3142)*0.2/Z3142+2000,0)</f>
        <v/>
      </c>
      <c r="AQ3142" s="21">
        <f>AL3142-AK3142</f>
        <v/>
      </c>
      <c r="AR3142" s="21">
        <f>AM3142-AK3142</f>
        <v/>
      </c>
      <c r="AS3142" s="21">
        <f>AM3142-AL3142</f>
        <v/>
      </c>
      <c r="AT3142" s="21">
        <f>AK3142+C3142-AJ3142</f>
        <v/>
      </c>
      <c r="AU3142" s="21">
        <f>AL3142+C3142-AM3142</f>
        <v/>
      </c>
      <c r="AV3142" s="21">
        <f>AN3142+C3142-AM3142</f>
        <v/>
      </c>
    </row>
    <row r="3143">
      <c r="A3143" t="inlineStr">
        <is>
          <t>1万円刻み</t>
        </is>
      </c>
      <c r="B3143" s="21">
        <f>'5_1万円刻み'!$A$1380</f>
        <v/>
      </c>
      <c r="C3143" s="21">
        <f>AO3143</f>
        <v/>
      </c>
      <c r="D3143" s="21" t="n">
        <v>0</v>
      </c>
      <c r="E3143" s="21">
        <f>ROUND(MIN(B3143/12,650000)*12*0.0915+MIN(B3143/12,1390000)*12*(0.0504+0)+B3143*0.005,0)</f>
        <v/>
      </c>
      <c r="F3143" s="21">
        <f>IF(B3143&lt;741000,0,IF(B3143&lt;2191000,B3143-740000,IF(B3143&lt;2193000,1451000,IF(B3143&lt;2196000,1453000,IF(B3143&lt;2200000,1456000,IF(B3143&lt;3600000,ROUND(ROUNDDOWN(B3143/4,-3)*2.8,0)-80000,IF(B3143&lt;6600000,ROUND(ROUNDDOWN(B3143/4,-3)*3.2,0)-440000,IF(B3143&lt;8500000,ROUNDDOWN(B3143*0.9,0)-1100000,B3143-1950000))))))))</f>
        <v/>
      </c>
      <c r="G3143" s="21">
        <f>IF(F3143&gt;23500000,NA(),IF(F3143&lt;=4890000,1040000,IF(F3143&lt;=6550000,670000,620000)))</f>
        <v/>
      </c>
      <c r="H3143" s="21">
        <f>IF(D3143&lt;=0,0,MAX(0,MIN(2000000,D3143-MIN(100000,ROUNDDOWN(F3143*0.05,0)))))</f>
        <v/>
      </c>
      <c r="I3143" s="21">
        <f>IF(C3143&lt;=2000,0,MIN(C3143,ROUNDDOWN(F3143*0.4,0))-2000)</f>
        <v/>
      </c>
      <c r="J3143" s="21">
        <f>MAX(0,ROUNDDOWN(F3143-E3143-G3143,-3))</f>
        <v/>
      </c>
      <c r="K3143" s="21">
        <f>MAX(0,ROUNDDOWN(F3143-E3143-G3143-H3143-I3143,-3))</f>
        <v/>
      </c>
      <c r="L3143" s="21">
        <f>MAX(0,ROUNDDOWN(F3143-E3143-G3143-H3143,-3))</f>
        <v/>
      </c>
      <c r="M3143" s="21">
        <f>IF(J3143&lt;=0,0,ROUNDDOWN((J3143*LOOKUP(J3143,{0,1950001,3300001,6950001,9000001,18000001,40000001},{0.05,0.1,0.2,0.23,0.33,0.4,0.45})-LOOKUP(J3143,{0,1950001,3300001,6950001,9000001,18000001,40000001},{0,97500,427500,636000,1536000,2796000,4796000}))*1.021,-2))</f>
        <v/>
      </c>
      <c r="N3143" s="21">
        <f>IF(K3143&lt;=0,0,ROUNDDOWN((K3143*LOOKUP(K3143,{0,1950001,3300001,6950001,9000001,18000001,40000001},{0.05,0.1,0.2,0.23,0.33,0.4,0.45})-LOOKUP(K3143,{0,1950001,3300001,6950001,9000001,18000001,40000001},{0,97500,427500,636000,1536000,2796000,4796000}))*1.021,-2))</f>
        <v/>
      </c>
      <c r="O3143" s="21">
        <f>IF(L3143&lt;=0,0,ROUNDDOWN((L3143*LOOKUP(L3143,{0,1950001,3300001,6950001,9000001,18000001,40000001},{0.05,0.1,0.2,0.23,0.33,0.4,0.45})-LOOKUP(L3143,{0,1950001,3300001,6950001,9000001,18000001,40000001},{0,97500,427500,636000,1536000,2796000,4796000}))*1.021,-2))</f>
        <v/>
      </c>
      <c r="P3143" s="21">
        <f>MAX(0,ROUNDDOWN(F3143-E3143-430000,-3))</f>
        <v/>
      </c>
      <c r="Q3143" s="21">
        <f>MAX(0,ROUNDDOWN(F3143-E3143-430000-H3143,-3))</f>
        <v/>
      </c>
      <c r="R3143" s="21">
        <f>IF(F3143&lt;=450000,0,MAX(0,P3143*0.06-MIN(50000,P3143)*0.03))</f>
        <v/>
      </c>
      <c r="S3143" s="21">
        <f>IF(F3143&lt;=450000,0,MAX(0,P3143*0.04-MIN(50000,P3143)*0.02))</f>
        <v/>
      </c>
      <c r="T3143" s="21">
        <f>IF(F3143&lt;=450000,0,MAX(0,Q3143*0.06-MIN(50000,Q3143)*0.03))</f>
        <v/>
      </c>
      <c r="U3143" s="21">
        <f>IF(F3143&lt;=450000,0,MAX(0,Q3143*0.04-MIN(50000,Q3143)*0.02))</f>
        <v/>
      </c>
      <c r="V3143" s="21">
        <f>50000+MAX(0,G3143-480000)</f>
        <v/>
      </c>
      <c r="W3143" s="21">
        <f>P3143-V3143</f>
        <v/>
      </c>
      <c r="X3143" s="21">
        <f>Q3143-V3143</f>
        <v/>
      </c>
      <c r="Y3143" s="22">
        <f>IF(W3143&lt;0,0.9,LOOKUP(W3143,{0,1950001,3300001,6950001,9000001,18000001,40000001},{0.84895,0.7979,0.6958,0.66517,0.56307,0.4916,0.44055}))</f>
        <v/>
      </c>
      <c r="Z3143" s="22">
        <f>IF(X3143&lt;0,0.9,LOOKUP(X3143,{0,1950001,3300001,6950001,9000001,18000001,40000001},{0.84895,0.7979,0.6958,0.66517,0.56307,0.4916,0.44055}))</f>
        <v/>
      </c>
      <c r="AA3143" s="22">
        <f>IF(W3143&lt;0,0,CHOOSE(MATCH(W3143,{0,1950001,3300001,6950001,9000001},1),5.105/84.895,10.21/79.79,20.42/69.58,23.483/66.517,33.693/56.307))</f>
        <v/>
      </c>
      <c r="AB3143" s="21">
        <f>IF(C3143&lt;=2000,0,(MIN(C3143,ROUNDDOWN(F3143*0.3,0))-2000)*0.1)</f>
        <v/>
      </c>
      <c r="AC3143" s="21">
        <f>IF(C3143&lt;=2000,0,MIN((C3143-2000)*Y3143,(R3143+S3143)*0.2))</f>
        <v/>
      </c>
      <c r="AD3143" s="21">
        <f>IF(C3143&lt;=2000,0,MIN((C3143-2000)*Z3143,(T3143+U3143)*0.2))</f>
        <v/>
      </c>
      <c r="AE3143" s="21">
        <f>AC3143*AA3143</f>
        <v/>
      </c>
      <c r="AF3143" s="21">
        <f>ROUNDDOWN(R3143,-2)+ROUNDDOWN(S3143,-2)</f>
        <v/>
      </c>
      <c r="AG3143" s="21">
        <f>ROUNDDOWN(MAX(0,R3143-(AB3143+AC3143+AE3143)*0.6),-2)+ROUNDDOWN(MAX(0,S3143-(AB3143+AC3143+AE3143)*0.4),-2)</f>
        <v/>
      </c>
      <c r="AH3143" s="21">
        <f>ROUNDDOWN(MAX(0,T3143-(AB3143+AD3143)*0.6),-2)+ROUNDDOWN(MAX(0,U3143-(AB3143+AD3143)*0.4),-2)</f>
        <v/>
      </c>
      <c r="AI3143" s="21">
        <f>ROUNDDOWN(T3143,-2)+ROUNDDOWN(U3143,-2)</f>
        <v/>
      </c>
      <c r="AJ3143" s="21">
        <f>M3143+AF3143</f>
        <v/>
      </c>
      <c r="AK3143" s="21">
        <f>M3143+AG3143</f>
        <v/>
      </c>
      <c r="AL3143" s="21">
        <f>N3143+AH3143</f>
        <v/>
      </c>
      <c r="AM3143" s="21">
        <f>O3143+AI3143</f>
        <v/>
      </c>
      <c r="AN3143" s="21">
        <f>N3143+AI3143</f>
        <v/>
      </c>
      <c r="AO3143" s="21">
        <f>ROUNDDOWN((R3143+S3143)*0.2/Y3143+2000,0)</f>
        <v/>
      </c>
      <c r="AP3143" s="21">
        <f>ROUNDDOWN((T3143+U3143)*0.2/Z3143+2000,0)</f>
        <v/>
      </c>
      <c r="AQ3143" s="21">
        <f>AL3143-AK3143</f>
        <v/>
      </c>
      <c r="AR3143" s="21">
        <f>AM3143-AK3143</f>
        <v/>
      </c>
      <c r="AS3143" s="21">
        <f>AM3143-AL3143</f>
        <v/>
      </c>
      <c r="AT3143" s="21">
        <f>AK3143+C3143-AJ3143</f>
        <v/>
      </c>
      <c r="AU3143" s="21">
        <f>AL3143+C3143-AM3143</f>
        <v/>
      </c>
      <c r="AV3143" s="21">
        <f>AN3143+C3143-AM3143</f>
        <v/>
      </c>
    </row>
    <row r="3144">
      <c r="A3144" t="inlineStr">
        <is>
          <t>1万円刻み</t>
        </is>
      </c>
      <c r="B3144" s="21">
        <f>'5_1万円刻み'!$A$1381</f>
        <v/>
      </c>
      <c r="C3144" s="21">
        <f>AO3144</f>
        <v/>
      </c>
      <c r="D3144" s="21" t="n">
        <v>0</v>
      </c>
      <c r="E3144" s="21">
        <f>ROUND(MIN(B3144/12,650000)*12*0.0915+MIN(B3144/12,1390000)*12*(0.0504+0)+B3144*0.005,0)</f>
        <v/>
      </c>
      <c r="F3144" s="21">
        <f>IF(B3144&lt;741000,0,IF(B3144&lt;2191000,B3144-740000,IF(B3144&lt;2193000,1451000,IF(B3144&lt;2196000,1453000,IF(B3144&lt;2200000,1456000,IF(B3144&lt;3600000,ROUND(ROUNDDOWN(B3144/4,-3)*2.8,0)-80000,IF(B3144&lt;6600000,ROUND(ROUNDDOWN(B3144/4,-3)*3.2,0)-440000,IF(B3144&lt;8500000,ROUNDDOWN(B3144*0.9,0)-1100000,B3144-1950000))))))))</f>
        <v/>
      </c>
      <c r="G3144" s="21">
        <f>IF(F3144&gt;23500000,NA(),IF(F3144&lt;=4890000,1040000,IF(F3144&lt;=6550000,670000,620000)))</f>
        <v/>
      </c>
      <c r="H3144" s="21">
        <f>IF(D3144&lt;=0,0,MAX(0,MIN(2000000,D3144-MIN(100000,ROUNDDOWN(F3144*0.05,0)))))</f>
        <v/>
      </c>
      <c r="I3144" s="21">
        <f>IF(C3144&lt;=2000,0,MIN(C3144,ROUNDDOWN(F3144*0.4,0))-2000)</f>
        <v/>
      </c>
      <c r="J3144" s="21">
        <f>MAX(0,ROUNDDOWN(F3144-E3144-G3144,-3))</f>
        <v/>
      </c>
      <c r="K3144" s="21">
        <f>MAX(0,ROUNDDOWN(F3144-E3144-G3144-H3144-I3144,-3))</f>
        <v/>
      </c>
      <c r="L3144" s="21">
        <f>MAX(0,ROUNDDOWN(F3144-E3144-G3144-H3144,-3))</f>
        <v/>
      </c>
      <c r="M3144" s="21">
        <f>IF(J3144&lt;=0,0,ROUNDDOWN((J3144*LOOKUP(J3144,{0,1950001,3300001,6950001,9000001,18000001,40000001},{0.05,0.1,0.2,0.23,0.33,0.4,0.45})-LOOKUP(J3144,{0,1950001,3300001,6950001,9000001,18000001,40000001},{0,97500,427500,636000,1536000,2796000,4796000}))*1.021,-2))</f>
        <v/>
      </c>
      <c r="N3144" s="21">
        <f>IF(K3144&lt;=0,0,ROUNDDOWN((K3144*LOOKUP(K3144,{0,1950001,3300001,6950001,9000001,18000001,40000001},{0.05,0.1,0.2,0.23,0.33,0.4,0.45})-LOOKUP(K3144,{0,1950001,3300001,6950001,9000001,18000001,40000001},{0,97500,427500,636000,1536000,2796000,4796000}))*1.021,-2))</f>
        <v/>
      </c>
      <c r="O3144" s="21">
        <f>IF(L3144&lt;=0,0,ROUNDDOWN((L3144*LOOKUP(L3144,{0,1950001,3300001,6950001,9000001,18000001,40000001},{0.05,0.1,0.2,0.23,0.33,0.4,0.45})-LOOKUP(L3144,{0,1950001,3300001,6950001,9000001,18000001,40000001},{0,97500,427500,636000,1536000,2796000,4796000}))*1.021,-2))</f>
        <v/>
      </c>
      <c r="P3144" s="21">
        <f>MAX(0,ROUNDDOWN(F3144-E3144-430000,-3))</f>
        <v/>
      </c>
      <c r="Q3144" s="21">
        <f>MAX(0,ROUNDDOWN(F3144-E3144-430000-H3144,-3))</f>
        <v/>
      </c>
      <c r="R3144" s="21">
        <f>IF(F3144&lt;=450000,0,MAX(0,P3144*0.06-MIN(50000,P3144)*0.03))</f>
        <v/>
      </c>
      <c r="S3144" s="21">
        <f>IF(F3144&lt;=450000,0,MAX(0,P3144*0.04-MIN(50000,P3144)*0.02))</f>
        <v/>
      </c>
      <c r="T3144" s="21">
        <f>IF(F3144&lt;=450000,0,MAX(0,Q3144*0.06-MIN(50000,Q3144)*0.03))</f>
        <v/>
      </c>
      <c r="U3144" s="21">
        <f>IF(F3144&lt;=450000,0,MAX(0,Q3144*0.04-MIN(50000,Q3144)*0.02))</f>
        <v/>
      </c>
      <c r="V3144" s="21">
        <f>50000+MAX(0,G3144-480000)</f>
        <v/>
      </c>
      <c r="W3144" s="21">
        <f>P3144-V3144</f>
        <v/>
      </c>
      <c r="X3144" s="21">
        <f>Q3144-V3144</f>
        <v/>
      </c>
      <c r="Y3144" s="22">
        <f>IF(W3144&lt;0,0.9,LOOKUP(W3144,{0,1950001,3300001,6950001,9000001,18000001,40000001},{0.84895,0.7979,0.6958,0.66517,0.56307,0.4916,0.44055}))</f>
        <v/>
      </c>
      <c r="Z3144" s="22">
        <f>IF(X3144&lt;0,0.9,LOOKUP(X3144,{0,1950001,3300001,6950001,9000001,18000001,40000001},{0.84895,0.7979,0.6958,0.66517,0.56307,0.4916,0.44055}))</f>
        <v/>
      </c>
      <c r="AA3144" s="22">
        <f>IF(W3144&lt;0,0,CHOOSE(MATCH(W3144,{0,1950001,3300001,6950001,9000001},1),5.105/84.895,10.21/79.79,20.42/69.58,23.483/66.517,33.693/56.307))</f>
        <v/>
      </c>
      <c r="AB3144" s="21">
        <f>IF(C3144&lt;=2000,0,(MIN(C3144,ROUNDDOWN(F3144*0.3,0))-2000)*0.1)</f>
        <v/>
      </c>
      <c r="AC3144" s="21">
        <f>IF(C3144&lt;=2000,0,MIN((C3144-2000)*Y3144,(R3144+S3144)*0.2))</f>
        <v/>
      </c>
      <c r="AD3144" s="21">
        <f>IF(C3144&lt;=2000,0,MIN((C3144-2000)*Z3144,(T3144+U3144)*0.2))</f>
        <v/>
      </c>
      <c r="AE3144" s="21">
        <f>AC3144*AA3144</f>
        <v/>
      </c>
      <c r="AF3144" s="21">
        <f>ROUNDDOWN(R3144,-2)+ROUNDDOWN(S3144,-2)</f>
        <v/>
      </c>
      <c r="AG3144" s="21">
        <f>ROUNDDOWN(MAX(0,R3144-(AB3144+AC3144+AE3144)*0.6),-2)+ROUNDDOWN(MAX(0,S3144-(AB3144+AC3144+AE3144)*0.4),-2)</f>
        <v/>
      </c>
      <c r="AH3144" s="21">
        <f>ROUNDDOWN(MAX(0,T3144-(AB3144+AD3144)*0.6),-2)+ROUNDDOWN(MAX(0,U3144-(AB3144+AD3144)*0.4),-2)</f>
        <v/>
      </c>
      <c r="AI3144" s="21">
        <f>ROUNDDOWN(T3144,-2)+ROUNDDOWN(U3144,-2)</f>
        <v/>
      </c>
      <c r="AJ3144" s="21">
        <f>M3144+AF3144</f>
        <v/>
      </c>
      <c r="AK3144" s="21">
        <f>M3144+AG3144</f>
        <v/>
      </c>
      <c r="AL3144" s="21">
        <f>N3144+AH3144</f>
        <v/>
      </c>
      <c r="AM3144" s="21">
        <f>O3144+AI3144</f>
        <v/>
      </c>
      <c r="AN3144" s="21">
        <f>N3144+AI3144</f>
        <v/>
      </c>
      <c r="AO3144" s="21">
        <f>ROUNDDOWN((R3144+S3144)*0.2/Y3144+2000,0)</f>
        <v/>
      </c>
      <c r="AP3144" s="21">
        <f>ROUNDDOWN((T3144+U3144)*0.2/Z3144+2000,0)</f>
        <v/>
      </c>
      <c r="AQ3144" s="21">
        <f>AL3144-AK3144</f>
        <v/>
      </c>
      <c r="AR3144" s="21">
        <f>AM3144-AK3144</f>
        <v/>
      </c>
      <c r="AS3144" s="21">
        <f>AM3144-AL3144</f>
        <v/>
      </c>
      <c r="AT3144" s="21">
        <f>AK3144+C3144-AJ3144</f>
        <v/>
      </c>
      <c r="AU3144" s="21">
        <f>AL3144+C3144-AM3144</f>
        <v/>
      </c>
      <c r="AV3144" s="21">
        <f>AN3144+C3144-AM3144</f>
        <v/>
      </c>
    </row>
    <row r="3145">
      <c r="A3145" t="inlineStr">
        <is>
          <t>1万円刻み</t>
        </is>
      </c>
      <c r="B3145" s="21">
        <f>'5_1万円刻み'!$A$1382</f>
        <v/>
      </c>
      <c r="C3145" s="21">
        <f>AO3145</f>
        <v/>
      </c>
      <c r="D3145" s="21" t="n">
        <v>0</v>
      </c>
      <c r="E3145" s="21">
        <f>ROUND(MIN(B3145/12,650000)*12*0.0915+MIN(B3145/12,1390000)*12*(0.0504+0)+B3145*0.005,0)</f>
        <v/>
      </c>
      <c r="F3145" s="21">
        <f>IF(B3145&lt;741000,0,IF(B3145&lt;2191000,B3145-740000,IF(B3145&lt;2193000,1451000,IF(B3145&lt;2196000,1453000,IF(B3145&lt;2200000,1456000,IF(B3145&lt;3600000,ROUND(ROUNDDOWN(B3145/4,-3)*2.8,0)-80000,IF(B3145&lt;6600000,ROUND(ROUNDDOWN(B3145/4,-3)*3.2,0)-440000,IF(B3145&lt;8500000,ROUNDDOWN(B3145*0.9,0)-1100000,B3145-1950000))))))))</f>
        <v/>
      </c>
      <c r="G3145" s="21">
        <f>IF(F3145&gt;23500000,NA(),IF(F3145&lt;=4890000,1040000,IF(F3145&lt;=6550000,670000,620000)))</f>
        <v/>
      </c>
      <c r="H3145" s="21">
        <f>IF(D3145&lt;=0,0,MAX(0,MIN(2000000,D3145-MIN(100000,ROUNDDOWN(F3145*0.05,0)))))</f>
        <v/>
      </c>
      <c r="I3145" s="21">
        <f>IF(C3145&lt;=2000,0,MIN(C3145,ROUNDDOWN(F3145*0.4,0))-2000)</f>
        <v/>
      </c>
      <c r="J3145" s="21">
        <f>MAX(0,ROUNDDOWN(F3145-E3145-G3145,-3))</f>
        <v/>
      </c>
      <c r="K3145" s="21">
        <f>MAX(0,ROUNDDOWN(F3145-E3145-G3145-H3145-I3145,-3))</f>
        <v/>
      </c>
      <c r="L3145" s="21">
        <f>MAX(0,ROUNDDOWN(F3145-E3145-G3145-H3145,-3))</f>
        <v/>
      </c>
      <c r="M3145" s="21">
        <f>IF(J3145&lt;=0,0,ROUNDDOWN((J3145*LOOKUP(J3145,{0,1950001,3300001,6950001,9000001,18000001,40000001},{0.05,0.1,0.2,0.23,0.33,0.4,0.45})-LOOKUP(J3145,{0,1950001,3300001,6950001,9000001,18000001,40000001},{0,97500,427500,636000,1536000,2796000,4796000}))*1.021,-2))</f>
        <v/>
      </c>
      <c r="N3145" s="21">
        <f>IF(K3145&lt;=0,0,ROUNDDOWN((K3145*LOOKUP(K3145,{0,1950001,3300001,6950001,9000001,18000001,40000001},{0.05,0.1,0.2,0.23,0.33,0.4,0.45})-LOOKUP(K3145,{0,1950001,3300001,6950001,9000001,18000001,40000001},{0,97500,427500,636000,1536000,2796000,4796000}))*1.021,-2))</f>
        <v/>
      </c>
      <c r="O3145" s="21">
        <f>IF(L3145&lt;=0,0,ROUNDDOWN((L3145*LOOKUP(L3145,{0,1950001,3300001,6950001,9000001,18000001,40000001},{0.05,0.1,0.2,0.23,0.33,0.4,0.45})-LOOKUP(L3145,{0,1950001,3300001,6950001,9000001,18000001,40000001},{0,97500,427500,636000,1536000,2796000,4796000}))*1.021,-2))</f>
        <v/>
      </c>
      <c r="P3145" s="21">
        <f>MAX(0,ROUNDDOWN(F3145-E3145-430000,-3))</f>
        <v/>
      </c>
      <c r="Q3145" s="21">
        <f>MAX(0,ROUNDDOWN(F3145-E3145-430000-H3145,-3))</f>
        <v/>
      </c>
      <c r="R3145" s="21">
        <f>IF(F3145&lt;=450000,0,MAX(0,P3145*0.06-MIN(50000,P3145)*0.03))</f>
        <v/>
      </c>
      <c r="S3145" s="21">
        <f>IF(F3145&lt;=450000,0,MAX(0,P3145*0.04-MIN(50000,P3145)*0.02))</f>
        <v/>
      </c>
      <c r="T3145" s="21">
        <f>IF(F3145&lt;=450000,0,MAX(0,Q3145*0.06-MIN(50000,Q3145)*0.03))</f>
        <v/>
      </c>
      <c r="U3145" s="21">
        <f>IF(F3145&lt;=450000,0,MAX(0,Q3145*0.04-MIN(50000,Q3145)*0.02))</f>
        <v/>
      </c>
      <c r="V3145" s="21">
        <f>50000+MAX(0,G3145-480000)</f>
        <v/>
      </c>
      <c r="W3145" s="21">
        <f>P3145-V3145</f>
        <v/>
      </c>
      <c r="X3145" s="21">
        <f>Q3145-V3145</f>
        <v/>
      </c>
      <c r="Y3145" s="22">
        <f>IF(W3145&lt;0,0.9,LOOKUP(W3145,{0,1950001,3300001,6950001,9000001,18000001,40000001},{0.84895,0.7979,0.6958,0.66517,0.56307,0.4916,0.44055}))</f>
        <v/>
      </c>
      <c r="Z3145" s="22">
        <f>IF(X3145&lt;0,0.9,LOOKUP(X3145,{0,1950001,3300001,6950001,9000001,18000001,40000001},{0.84895,0.7979,0.6958,0.66517,0.56307,0.4916,0.44055}))</f>
        <v/>
      </c>
      <c r="AA3145" s="22">
        <f>IF(W3145&lt;0,0,CHOOSE(MATCH(W3145,{0,1950001,3300001,6950001,9000001},1),5.105/84.895,10.21/79.79,20.42/69.58,23.483/66.517,33.693/56.307))</f>
        <v/>
      </c>
      <c r="AB3145" s="21">
        <f>IF(C3145&lt;=2000,0,(MIN(C3145,ROUNDDOWN(F3145*0.3,0))-2000)*0.1)</f>
        <v/>
      </c>
      <c r="AC3145" s="21">
        <f>IF(C3145&lt;=2000,0,MIN((C3145-2000)*Y3145,(R3145+S3145)*0.2))</f>
        <v/>
      </c>
      <c r="AD3145" s="21">
        <f>IF(C3145&lt;=2000,0,MIN((C3145-2000)*Z3145,(T3145+U3145)*0.2))</f>
        <v/>
      </c>
      <c r="AE3145" s="21">
        <f>AC3145*AA3145</f>
        <v/>
      </c>
      <c r="AF3145" s="21">
        <f>ROUNDDOWN(R3145,-2)+ROUNDDOWN(S3145,-2)</f>
        <v/>
      </c>
      <c r="AG3145" s="21">
        <f>ROUNDDOWN(MAX(0,R3145-(AB3145+AC3145+AE3145)*0.6),-2)+ROUNDDOWN(MAX(0,S3145-(AB3145+AC3145+AE3145)*0.4),-2)</f>
        <v/>
      </c>
      <c r="AH3145" s="21">
        <f>ROUNDDOWN(MAX(0,T3145-(AB3145+AD3145)*0.6),-2)+ROUNDDOWN(MAX(0,U3145-(AB3145+AD3145)*0.4),-2)</f>
        <v/>
      </c>
      <c r="AI3145" s="21">
        <f>ROUNDDOWN(T3145,-2)+ROUNDDOWN(U3145,-2)</f>
        <v/>
      </c>
      <c r="AJ3145" s="21">
        <f>M3145+AF3145</f>
        <v/>
      </c>
      <c r="AK3145" s="21">
        <f>M3145+AG3145</f>
        <v/>
      </c>
      <c r="AL3145" s="21">
        <f>N3145+AH3145</f>
        <v/>
      </c>
      <c r="AM3145" s="21">
        <f>O3145+AI3145</f>
        <v/>
      </c>
      <c r="AN3145" s="21">
        <f>N3145+AI3145</f>
        <v/>
      </c>
      <c r="AO3145" s="21">
        <f>ROUNDDOWN((R3145+S3145)*0.2/Y3145+2000,0)</f>
        <v/>
      </c>
      <c r="AP3145" s="21">
        <f>ROUNDDOWN((T3145+U3145)*0.2/Z3145+2000,0)</f>
        <v/>
      </c>
      <c r="AQ3145" s="21">
        <f>AL3145-AK3145</f>
        <v/>
      </c>
      <c r="AR3145" s="21">
        <f>AM3145-AK3145</f>
        <v/>
      </c>
      <c r="AS3145" s="21">
        <f>AM3145-AL3145</f>
        <v/>
      </c>
      <c r="AT3145" s="21">
        <f>AK3145+C3145-AJ3145</f>
        <v/>
      </c>
      <c r="AU3145" s="21">
        <f>AL3145+C3145-AM3145</f>
        <v/>
      </c>
      <c r="AV3145" s="21">
        <f>AN3145+C3145-AM3145</f>
        <v/>
      </c>
    </row>
    <row r="3146">
      <c r="A3146" t="inlineStr">
        <is>
          <t>1万円刻み</t>
        </is>
      </c>
      <c r="B3146" s="21">
        <f>'5_1万円刻み'!$A$1383</f>
        <v/>
      </c>
      <c r="C3146" s="21">
        <f>AO3146</f>
        <v/>
      </c>
      <c r="D3146" s="21" t="n">
        <v>0</v>
      </c>
      <c r="E3146" s="21">
        <f>ROUND(MIN(B3146/12,650000)*12*0.0915+MIN(B3146/12,1390000)*12*(0.0504+0)+B3146*0.005,0)</f>
        <v/>
      </c>
      <c r="F3146" s="21">
        <f>IF(B3146&lt;741000,0,IF(B3146&lt;2191000,B3146-740000,IF(B3146&lt;2193000,1451000,IF(B3146&lt;2196000,1453000,IF(B3146&lt;2200000,1456000,IF(B3146&lt;3600000,ROUND(ROUNDDOWN(B3146/4,-3)*2.8,0)-80000,IF(B3146&lt;6600000,ROUND(ROUNDDOWN(B3146/4,-3)*3.2,0)-440000,IF(B3146&lt;8500000,ROUNDDOWN(B3146*0.9,0)-1100000,B3146-1950000))))))))</f>
        <v/>
      </c>
      <c r="G3146" s="21">
        <f>IF(F3146&gt;23500000,NA(),IF(F3146&lt;=4890000,1040000,IF(F3146&lt;=6550000,670000,620000)))</f>
        <v/>
      </c>
      <c r="H3146" s="21">
        <f>IF(D3146&lt;=0,0,MAX(0,MIN(2000000,D3146-MIN(100000,ROUNDDOWN(F3146*0.05,0)))))</f>
        <v/>
      </c>
      <c r="I3146" s="21">
        <f>IF(C3146&lt;=2000,0,MIN(C3146,ROUNDDOWN(F3146*0.4,0))-2000)</f>
        <v/>
      </c>
      <c r="J3146" s="21">
        <f>MAX(0,ROUNDDOWN(F3146-E3146-G3146,-3))</f>
        <v/>
      </c>
      <c r="K3146" s="21">
        <f>MAX(0,ROUNDDOWN(F3146-E3146-G3146-H3146-I3146,-3))</f>
        <v/>
      </c>
      <c r="L3146" s="21">
        <f>MAX(0,ROUNDDOWN(F3146-E3146-G3146-H3146,-3))</f>
        <v/>
      </c>
      <c r="M3146" s="21">
        <f>IF(J3146&lt;=0,0,ROUNDDOWN((J3146*LOOKUP(J3146,{0,1950001,3300001,6950001,9000001,18000001,40000001},{0.05,0.1,0.2,0.23,0.33,0.4,0.45})-LOOKUP(J3146,{0,1950001,3300001,6950001,9000001,18000001,40000001},{0,97500,427500,636000,1536000,2796000,4796000}))*1.021,-2))</f>
        <v/>
      </c>
      <c r="N3146" s="21">
        <f>IF(K3146&lt;=0,0,ROUNDDOWN((K3146*LOOKUP(K3146,{0,1950001,3300001,6950001,9000001,18000001,40000001},{0.05,0.1,0.2,0.23,0.33,0.4,0.45})-LOOKUP(K3146,{0,1950001,3300001,6950001,9000001,18000001,40000001},{0,97500,427500,636000,1536000,2796000,4796000}))*1.021,-2))</f>
        <v/>
      </c>
      <c r="O3146" s="21">
        <f>IF(L3146&lt;=0,0,ROUNDDOWN((L3146*LOOKUP(L3146,{0,1950001,3300001,6950001,9000001,18000001,40000001},{0.05,0.1,0.2,0.23,0.33,0.4,0.45})-LOOKUP(L3146,{0,1950001,3300001,6950001,9000001,18000001,40000001},{0,97500,427500,636000,1536000,2796000,4796000}))*1.021,-2))</f>
        <v/>
      </c>
      <c r="P3146" s="21">
        <f>MAX(0,ROUNDDOWN(F3146-E3146-430000,-3))</f>
        <v/>
      </c>
      <c r="Q3146" s="21">
        <f>MAX(0,ROUNDDOWN(F3146-E3146-430000-H3146,-3))</f>
        <v/>
      </c>
      <c r="R3146" s="21">
        <f>IF(F3146&lt;=450000,0,MAX(0,P3146*0.06-MIN(50000,P3146)*0.03))</f>
        <v/>
      </c>
      <c r="S3146" s="21">
        <f>IF(F3146&lt;=450000,0,MAX(0,P3146*0.04-MIN(50000,P3146)*0.02))</f>
        <v/>
      </c>
      <c r="T3146" s="21">
        <f>IF(F3146&lt;=450000,0,MAX(0,Q3146*0.06-MIN(50000,Q3146)*0.03))</f>
        <v/>
      </c>
      <c r="U3146" s="21">
        <f>IF(F3146&lt;=450000,0,MAX(0,Q3146*0.04-MIN(50000,Q3146)*0.02))</f>
        <v/>
      </c>
      <c r="V3146" s="21">
        <f>50000+MAX(0,G3146-480000)</f>
        <v/>
      </c>
      <c r="W3146" s="21">
        <f>P3146-V3146</f>
        <v/>
      </c>
      <c r="X3146" s="21">
        <f>Q3146-V3146</f>
        <v/>
      </c>
      <c r="Y3146" s="22">
        <f>IF(W3146&lt;0,0.9,LOOKUP(W3146,{0,1950001,3300001,6950001,9000001,18000001,40000001},{0.84895,0.7979,0.6958,0.66517,0.56307,0.4916,0.44055}))</f>
        <v/>
      </c>
      <c r="Z3146" s="22">
        <f>IF(X3146&lt;0,0.9,LOOKUP(X3146,{0,1950001,3300001,6950001,9000001,18000001,40000001},{0.84895,0.7979,0.6958,0.66517,0.56307,0.4916,0.44055}))</f>
        <v/>
      </c>
      <c r="AA3146" s="22">
        <f>IF(W3146&lt;0,0,CHOOSE(MATCH(W3146,{0,1950001,3300001,6950001,9000001},1),5.105/84.895,10.21/79.79,20.42/69.58,23.483/66.517,33.693/56.307))</f>
        <v/>
      </c>
      <c r="AB3146" s="21">
        <f>IF(C3146&lt;=2000,0,(MIN(C3146,ROUNDDOWN(F3146*0.3,0))-2000)*0.1)</f>
        <v/>
      </c>
      <c r="AC3146" s="21">
        <f>IF(C3146&lt;=2000,0,MIN((C3146-2000)*Y3146,(R3146+S3146)*0.2))</f>
        <v/>
      </c>
      <c r="AD3146" s="21">
        <f>IF(C3146&lt;=2000,0,MIN((C3146-2000)*Z3146,(T3146+U3146)*0.2))</f>
        <v/>
      </c>
      <c r="AE3146" s="21">
        <f>AC3146*AA3146</f>
        <v/>
      </c>
      <c r="AF3146" s="21">
        <f>ROUNDDOWN(R3146,-2)+ROUNDDOWN(S3146,-2)</f>
        <v/>
      </c>
      <c r="AG3146" s="21">
        <f>ROUNDDOWN(MAX(0,R3146-(AB3146+AC3146+AE3146)*0.6),-2)+ROUNDDOWN(MAX(0,S3146-(AB3146+AC3146+AE3146)*0.4),-2)</f>
        <v/>
      </c>
      <c r="AH3146" s="21">
        <f>ROUNDDOWN(MAX(0,T3146-(AB3146+AD3146)*0.6),-2)+ROUNDDOWN(MAX(0,U3146-(AB3146+AD3146)*0.4),-2)</f>
        <v/>
      </c>
      <c r="AI3146" s="21">
        <f>ROUNDDOWN(T3146,-2)+ROUNDDOWN(U3146,-2)</f>
        <v/>
      </c>
      <c r="AJ3146" s="21">
        <f>M3146+AF3146</f>
        <v/>
      </c>
      <c r="AK3146" s="21">
        <f>M3146+AG3146</f>
        <v/>
      </c>
      <c r="AL3146" s="21">
        <f>N3146+AH3146</f>
        <v/>
      </c>
      <c r="AM3146" s="21">
        <f>O3146+AI3146</f>
        <v/>
      </c>
      <c r="AN3146" s="21">
        <f>N3146+AI3146</f>
        <v/>
      </c>
      <c r="AO3146" s="21">
        <f>ROUNDDOWN((R3146+S3146)*0.2/Y3146+2000,0)</f>
        <v/>
      </c>
      <c r="AP3146" s="21">
        <f>ROUNDDOWN((T3146+U3146)*0.2/Z3146+2000,0)</f>
        <v/>
      </c>
      <c r="AQ3146" s="21">
        <f>AL3146-AK3146</f>
        <v/>
      </c>
      <c r="AR3146" s="21">
        <f>AM3146-AK3146</f>
        <v/>
      </c>
      <c r="AS3146" s="21">
        <f>AM3146-AL3146</f>
        <v/>
      </c>
      <c r="AT3146" s="21">
        <f>AK3146+C3146-AJ3146</f>
        <v/>
      </c>
      <c r="AU3146" s="21">
        <f>AL3146+C3146-AM3146</f>
        <v/>
      </c>
      <c r="AV3146" s="21">
        <f>AN3146+C3146-AM3146</f>
        <v/>
      </c>
    </row>
    <row r="3147">
      <c r="A3147" t="inlineStr">
        <is>
          <t>1万円刻み</t>
        </is>
      </c>
      <c r="B3147" s="21">
        <f>'5_1万円刻み'!$A$1384</f>
        <v/>
      </c>
      <c r="C3147" s="21">
        <f>AO3147</f>
        <v/>
      </c>
      <c r="D3147" s="21" t="n">
        <v>0</v>
      </c>
      <c r="E3147" s="21">
        <f>ROUND(MIN(B3147/12,650000)*12*0.0915+MIN(B3147/12,1390000)*12*(0.0504+0)+B3147*0.005,0)</f>
        <v/>
      </c>
      <c r="F3147" s="21">
        <f>IF(B3147&lt;741000,0,IF(B3147&lt;2191000,B3147-740000,IF(B3147&lt;2193000,1451000,IF(B3147&lt;2196000,1453000,IF(B3147&lt;2200000,1456000,IF(B3147&lt;3600000,ROUND(ROUNDDOWN(B3147/4,-3)*2.8,0)-80000,IF(B3147&lt;6600000,ROUND(ROUNDDOWN(B3147/4,-3)*3.2,0)-440000,IF(B3147&lt;8500000,ROUNDDOWN(B3147*0.9,0)-1100000,B3147-1950000))))))))</f>
        <v/>
      </c>
      <c r="G3147" s="21">
        <f>IF(F3147&gt;23500000,NA(),IF(F3147&lt;=4890000,1040000,IF(F3147&lt;=6550000,670000,620000)))</f>
        <v/>
      </c>
      <c r="H3147" s="21">
        <f>IF(D3147&lt;=0,0,MAX(0,MIN(2000000,D3147-MIN(100000,ROUNDDOWN(F3147*0.05,0)))))</f>
        <v/>
      </c>
      <c r="I3147" s="21">
        <f>IF(C3147&lt;=2000,0,MIN(C3147,ROUNDDOWN(F3147*0.4,0))-2000)</f>
        <v/>
      </c>
      <c r="J3147" s="21">
        <f>MAX(0,ROUNDDOWN(F3147-E3147-G3147,-3))</f>
        <v/>
      </c>
      <c r="K3147" s="21">
        <f>MAX(0,ROUNDDOWN(F3147-E3147-G3147-H3147-I3147,-3))</f>
        <v/>
      </c>
      <c r="L3147" s="21">
        <f>MAX(0,ROUNDDOWN(F3147-E3147-G3147-H3147,-3))</f>
        <v/>
      </c>
      <c r="M3147" s="21">
        <f>IF(J3147&lt;=0,0,ROUNDDOWN((J3147*LOOKUP(J3147,{0,1950001,3300001,6950001,9000001,18000001,40000001},{0.05,0.1,0.2,0.23,0.33,0.4,0.45})-LOOKUP(J3147,{0,1950001,3300001,6950001,9000001,18000001,40000001},{0,97500,427500,636000,1536000,2796000,4796000}))*1.021,-2))</f>
        <v/>
      </c>
      <c r="N3147" s="21">
        <f>IF(K3147&lt;=0,0,ROUNDDOWN((K3147*LOOKUP(K3147,{0,1950001,3300001,6950001,9000001,18000001,40000001},{0.05,0.1,0.2,0.23,0.33,0.4,0.45})-LOOKUP(K3147,{0,1950001,3300001,6950001,9000001,18000001,40000001},{0,97500,427500,636000,1536000,2796000,4796000}))*1.021,-2))</f>
        <v/>
      </c>
      <c r="O3147" s="21">
        <f>IF(L3147&lt;=0,0,ROUNDDOWN((L3147*LOOKUP(L3147,{0,1950001,3300001,6950001,9000001,18000001,40000001},{0.05,0.1,0.2,0.23,0.33,0.4,0.45})-LOOKUP(L3147,{0,1950001,3300001,6950001,9000001,18000001,40000001},{0,97500,427500,636000,1536000,2796000,4796000}))*1.021,-2))</f>
        <v/>
      </c>
      <c r="P3147" s="21">
        <f>MAX(0,ROUNDDOWN(F3147-E3147-430000,-3))</f>
        <v/>
      </c>
      <c r="Q3147" s="21">
        <f>MAX(0,ROUNDDOWN(F3147-E3147-430000-H3147,-3))</f>
        <v/>
      </c>
      <c r="R3147" s="21">
        <f>IF(F3147&lt;=450000,0,MAX(0,P3147*0.06-MIN(50000,P3147)*0.03))</f>
        <v/>
      </c>
      <c r="S3147" s="21">
        <f>IF(F3147&lt;=450000,0,MAX(0,P3147*0.04-MIN(50000,P3147)*0.02))</f>
        <v/>
      </c>
      <c r="T3147" s="21">
        <f>IF(F3147&lt;=450000,0,MAX(0,Q3147*0.06-MIN(50000,Q3147)*0.03))</f>
        <v/>
      </c>
      <c r="U3147" s="21">
        <f>IF(F3147&lt;=450000,0,MAX(0,Q3147*0.04-MIN(50000,Q3147)*0.02))</f>
        <v/>
      </c>
      <c r="V3147" s="21">
        <f>50000+MAX(0,G3147-480000)</f>
        <v/>
      </c>
      <c r="W3147" s="21">
        <f>P3147-V3147</f>
        <v/>
      </c>
      <c r="X3147" s="21">
        <f>Q3147-V3147</f>
        <v/>
      </c>
      <c r="Y3147" s="22">
        <f>IF(W3147&lt;0,0.9,LOOKUP(W3147,{0,1950001,3300001,6950001,9000001,18000001,40000001},{0.84895,0.7979,0.6958,0.66517,0.56307,0.4916,0.44055}))</f>
        <v/>
      </c>
      <c r="Z3147" s="22">
        <f>IF(X3147&lt;0,0.9,LOOKUP(X3147,{0,1950001,3300001,6950001,9000001,18000001,40000001},{0.84895,0.7979,0.6958,0.66517,0.56307,0.4916,0.44055}))</f>
        <v/>
      </c>
      <c r="AA3147" s="22">
        <f>IF(W3147&lt;0,0,CHOOSE(MATCH(W3147,{0,1950001,3300001,6950001,9000001},1),5.105/84.895,10.21/79.79,20.42/69.58,23.483/66.517,33.693/56.307))</f>
        <v/>
      </c>
      <c r="AB3147" s="21">
        <f>IF(C3147&lt;=2000,0,(MIN(C3147,ROUNDDOWN(F3147*0.3,0))-2000)*0.1)</f>
        <v/>
      </c>
      <c r="AC3147" s="21">
        <f>IF(C3147&lt;=2000,0,MIN((C3147-2000)*Y3147,(R3147+S3147)*0.2))</f>
        <v/>
      </c>
      <c r="AD3147" s="21">
        <f>IF(C3147&lt;=2000,0,MIN((C3147-2000)*Z3147,(T3147+U3147)*0.2))</f>
        <v/>
      </c>
      <c r="AE3147" s="21">
        <f>AC3147*AA3147</f>
        <v/>
      </c>
      <c r="AF3147" s="21">
        <f>ROUNDDOWN(R3147,-2)+ROUNDDOWN(S3147,-2)</f>
        <v/>
      </c>
      <c r="AG3147" s="21">
        <f>ROUNDDOWN(MAX(0,R3147-(AB3147+AC3147+AE3147)*0.6),-2)+ROUNDDOWN(MAX(0,S3147-(AB3147+AC3147+AE3147)*0.4),-2)</f>
        <v/>
      </c>
      <c r="AH3147" s="21">
        <f>ROUNDDOWN(MAX(0,T3147-(AB3147+AD3147)*0.6),-2)+ROUNDDOWN(MAX(0,U3147-(AB3147+AD3147)*0.4),-2)</f>
        <v/>
      </c>
      <c r="AI3147" s="21">
        <f>ROUNDDOWN(T3147,-2)+ROUNDDOWN(U3147,-2)</f>
        <v/>
      </c>
      <c r="AJ3147" s="21">
        <f>M3147+AF3147</f>
        <v/>
      </c>
      <c r="AK3147" s="21">
        <f>M3147+AG3147</f>
        <v/>
      </c>
      <c r="AL3147" s="21">
        <f>N3147+AH3147</f>
        <v/>
      </c>
      <c r="AM3147" s="21">
        <f>O3147+AI3147</f>
        <v/>
      </c>
      <c r="AN3147" s="21">
        <f>N3147+AI3147</f>
        <v/>
      </c>
      <c r="AO3147" s="21">
        <f>ROUNDDOWN((R3147+S3147)*0.2/Y3147+2000,0)</f>
        <v/>
      </c>
      <c r="AP3147" s="21">
        <f>ROUNDDOWN((T3147+U3147)*0.2/Z3147+2000,0)</f>
        <v/>
      </c>
      <c r="AQ3147" s="21">
        <f>AL3147-AK3147</f>
        <v/>
      </c>
      <c r="AR3147" s="21">
        <f>AM3147-AK3147</f>
        <v/>
      </c>
      <c r="AS3147" s="21">
        <f>AM3147-AL3147</f>
        <v/>
      </c>
      <c r="AT3147" s="21">
        <f>AK3147+C3147-AJ3147</f>
        <v/>
      </c>
      <c r="AU3147" s="21">
        <f>AL3147+C3147-AM3147</f>
        <v/>
      </c>
      <c r="AV3147" s="21">
        <f>AN3147+C3147-AM3147</f>
        <v/>
      </c>
    </row>
    <row r="3148">
      <c r="A3148" t="inlineStr">
        <is>
          <t>1万円刻み</t>
        </is>
      </c>
      <c r="B3148" s="21">
        <f>'5_1万円刻み'!$A$1385</f>
        <v/>
      </c>
      <c r="C3148" s="21">
        <f>AO3148</f>
        <v/>
      </c>
      <c r="D3148" s="21" t="n">
        <v>0</v>
      </c>
      <c r="E3148" s="21">
        <f>ROUND(MIN(B3148/12,650000)*12*0.0915+MIN(B3148/12,1390000)*12*(0.0504+0)+B3148*0.005,0)</f>
        <v/>
      </c>
      <c r="F3148" s="21">
        <f>IF(B3148&lt;741000,0,IF(B3148&lt;2191000,B3148-740000,IF(B3148&lt;2193000,1451000,IF(B3148&lt;2196000,1453000,IF(B3148&lt;2200000,1456000,IF(B3148&lt;3600000,ROUND(ROUNDDOWN(B3148/4,-3)*2.8,0)-80000,IF(B3148&lt;6600000,ROUND(ROUNDDOWN(B3148/4,-3)*3.2,0)-440000,IF(B3148&lt;8500000,ROUNDDOWN(B3148*0.9,0)-1100000,B3148-1950000))))))))</f>
        <v/>
      </c>
      <c r="G3148" s="21">
        <f>IF(F3148&gt;23500000,NA(),IF(F3148&lt;=4890000,1040000,IF(F3148&lt;=6550000,670000,620000)))</f>
        <v/>
      </c>
      <c r="H3148" s="21">
        <f>IF(D3148&lt;=0,0,MAX(0,MIN(2000000,D3148-MIN(100000,ROUNDDOWN(F3148*0.05,0)))))</f>
        <v/>
      </c>
      <c r="I3148" s="21">
        <f>IF(C3148&lt;=2000,0,MIN(C3148,ROUNDDOWN(F3148*0.4,0))-2000)</f>
        <v/>
      </c>
      <c r="J3148" s="21">
        <f>MAX(0,ROUNDDOWN(F3148-E3148-G3148,-3))</f>
        <v/>
      </c>
      <c r="K3148" s="21">
        <f>MAX(0,ROUNDDOWN(F3148-E3148-G3148-H3148-I3148,-3))</f>
        <v/>
      </c>
      <c r="L3148" s="21">
        <f>MAX(0,ROUNDDOWN(F3148-E3148-G3148-H3148,-3))</f>
        <v/>
      </c>
      <c r="M3148" s="21">
        <f>IF(J3148&lt;=0,0,ROUNDDOWN((J3148*LOOKUP(J3148,{0,1950001,3300001,6950001,9000001,18000001,40000001},{0.05,0.1,0.2,0.23,0.33,0.4,0.45})-LOOKUP(J3148,{0,1950001,3300001,6950001,9000001,18000001,40000001},{0,97500,427500,636000,1536000,2796000,4796000}))*1.021,-2))</f>
        <v/>
      </c>
      <c r="N3148" s="21">
        <f>IF(K3148&lt;=0,0,ROUNDDOWN((K3148*LOOKUP(K3148,{0,1950001,3300001,6950001,9000001,18000001,40000001},{0.05,0.1,0.2,0.23,0.33,0.4,0.45})-LOOKUP(K3148,{0,1950001,3300001,6950001,9000001,18000001,40000001},{0,97500,427500,636000,1536000,2796000,4796000}))*1.021,-2))</f>
        <v/>
      </c>
      <c r="O3148" s="21">
        <f>IF(L3148&lt;=0,0,ROUNDDOWN((L3148*LOOKUP(L3148,{0,1950001,3300001,6950001,9000001,18000001,40000001},{0.05,0.1,0.2,0.23,0.33,0.4,0.45})-LOOKUP(L3148,{0,1950001,3300001,6950001,9000001,18000001,40000001},{0,97500,427500,636000,1536000,2796000,4796000}))*1.021,-2))</f>
        <v/>
      </c>
      <c r="P3148" s="21">
        <f>MAX(0,ROUNDDOWN(F3148-E3148-430000,-3))</f>
        <v/>
      </c>
      <c r="Q3148" s="21">
        <f>MAX(0,ROUNDDOWN(F3148-E3148-430000-H3148,-3))</f>
        <v/>
      </c>
      <c r="R3148" s="21">
        <f>IF(F3148&lt;=450000,0,MAX(0,P3148*0.06-MIN(50000,P3148)*0.03))</f>
        <v/>
      </c>
      <c r="S3148" s="21">
        <f>IF(F3148&lt;=450000,0,MAX(0,P3148*0.04-MIN(50000,P3148)*0.02))</f>
        <v/>
      </c>
      <c r="T3148" s="21">
        <f>IF(F3148&lt;=450000,0,MAX(0,Q3148*0.06-MIN(50000,Q3148)*0.03))</f>
        <v/>
      </c>
      <c r="U3148" s="21">
        <f>IF(F3148&lt;=450000,0,MAX(0,Q3148*0.04-MIN(50000,Q3148)*0.02))</f>
        <v/>
      </c>
      <c r="V3148" s="21">
        <f>50000+MAX(0,G3148-480000)</f>
        <v/>
      </c>
      <c r="W3148" s="21">
        <f>P3148-V3148</f>
        <v/>
      </c>
      <c r="X3148" s="21">
        <f>Q3148-V3148</f>
        <v/>
      </c>
      <c r="Y3148" s="22">
        <f>IF(W3148&lt;0,0.9,LOOKUP(W3148,{0,1950001,3300001,6950001,9000001,18000001,40000001},{0.84895,0.7979,0.6958,0.66517,0.56307,0.4916,0.44055}))</f>
        <v/>
      </c>
      <c r="Z3148" s="22">
        <f>IF(X3148&lt;0,0.9,LOOKUP(X3148,{0,1950001,3300001,6950001,9000001,18000001,40000001},{0.84895,0.7979,0.6958,0.66517,0.56307,0.4916,0.44055}))</f>
        <v/>
      </c>
      <c r="AA3148" s="22">
        <f>IF(W3148&lt;0,0,CHOOSE(MATCH(W3148,{0,1950001,3300001,6950001,9000001},1),5.105/84.895,10.21/79.79,20.42/69.58,23.483/66.517,33.693/56.307))</f>
        <v/>
      </c>
      <c r="AB3148" s="21">
        <f>IF(C3148&lt;=2000,0,(MIN(C3148,ROUNDDOWN(F3148*0.3,0))-2000)*0.1)</f>
        <v/>
      </c>
      <c r="AC3148" s="21">
        <f>IF(C3148&lt;=2000,0,MIN((C3148-2000)*Y3148,(R3148+S3148)*0.2))</f>
        <v/>
      </c>
      <c r="AD3148" s="21">
        <f>IF(C3148&lt;=2000,0,MIN((C3148-2000)*Z3148,(T3148+U3148)*0.2))</f>
        <v/>
      </c>
      <c r="AE3148" s="21">
        <f>AC3148*AA3148</f>
        <v/>
      </c>
      <c r="AF3148" s="21">
        <f>ROUNDDOWN(R3148,-2)+ROUNDDOWN(S3148,-2)</f>
        <v/>
      </c>
      <c r="AG3148" s="21">
        <f>ROUNDDOWN(MAX(0,R3148-(AB3148+AC3148+AE3148)*0.6),-2)+ROUNDDOWN(MAX(0,S3148-(AB3148+AC3148+AE3148)*0.4),-2)</f>
        <v/>
      </c>
      <c r="AH3148" s="21">
        <f>ROUNDDOWN(MAX(0,T3148-(AB3148+AD3148)*0.6),-2)+ROUNDDOWN(MAX(0,U3148-(AB3148+AD3148)*0.4),-2)</f>
        <v/>
      </c>
      <c r="AI3148" s="21">
        <f>ROUNDDOWN(T3148,-2)+ROUNDDOWN(U3148,-2)</f>
        <v/>
      </c>
      <c r="AJ3148" s="21">
        <f>M3148+AF3148</f>
        <v/>
      </c>
      <c r="AK3148" s="21">
        <f>M3148+AG3148</f>
        <v/>
      </c>
      <c r="AL3148" s="21">
        <f>N3148+AH3148</f>
        <v/>
      </c>
      <c r="AM3148" s="21">
        <f>O3148+AI3148</f>
        <v/>
      </c>
      <c r="AN3148" s="21">
        <f>N3148+AI3148</f>
        <v/>
      </c>
      <c r="AO3148" s="21">
        <f>ROUNDDOWN((R3148+S3148)*0.2/Y3148+2000,0)</f>
        <v/>
      </c>
      <c r="AP3148" s="21">
        <f>ROUNDDOWN((T3148+U3148)*0.2/Z3148+2000,0)</f>
        <v/>
      </c>
      <c r="AQ3148" s="21">
        <f>AL3148-AK3148</f>
        <v/>
      </c>
      <c r="AR3148" s="21">
        <f>AM3148-AK3148</f>
        <v/>
      </c>
      <c r="AS3148" s="21">
        <f>AM3148-AL3148</f>
        <v/>
      </c>
      <c r="AT3148" s="21">
        <f>AK3148+C3148-AJ3148</f>
        <v/>
      </c>
      <c r="AU3148" s="21">
        <f>AL3148+C3148-AM3148</f>
        <v/>
      </c>
      <c r="AV3148" s="21">
        <f>AN3148+C3148-AM3148</f>
        <v/>
      </c>
    </row>
    <row r="3149">
      <c r="A3149" t="inlineStr">
        <is>
          <t>1万円刻み</t>
        </is>
      </c>
      <c r="B3149" s="21">
        <f>'5_1万円刻み'!$A$1386</f>
        <v/>
      </c>
      <c r="C3149" s="21">
        <f>AO3149</f>
        <v/>
      </c>
      <c r="D3149" s="21" t="n">
        <v>0</v>
      </c>
      <c r="E3149" s="21">
        <f>ROUND(MIN(B3149/12,650000)*12*0.0915+MIN(B3149/12,1390000)*12*(0.0504+0)+B3149*0.005,0)</f>
        <v/>
      </c>
      <c r="F3149" s="21">
        <f>IF(B3149&lt;741000,0,IF(B3149&lt;2191000,B3149-740000,IF(B3149&lt;2193000,1451000,IF(B3149&lt;2196000,1453000,IF(B3149&lt;2200000,1456000,IF(B3149&lt;3600000,ROUND(ROUNDDOWN(B3149/4,-3)*2.8,0)-80000,IF(B3149&lt;6600000,ROUND(ROUNDDOWN(B3149/4,-3)*3.2,0)-440000,IF(B3149&lt;8500000,ROUNDDOWN(B3149*0.9,0)-1100000,B3149-1950000))))))))</f>
        <v/>
      </c>
      <c r="G3149" s="21">
        <f>IF(F3149&gt;23500000,NA(),IF(F3149&lt;=4890000,1040000,IF(F3149&lt;=6550000,670000,620000)))</f>
        <v/>
      </c>
      <c r="H3149" s="21">
        <f>IF(D3149&lt;=0,0,MAX(0,MIN(2000000,D3149-MIN(100000,ROUNDDOWN(F3149*0.05,0)))))</f>
        <v/>
      </c>
      <c r="I3149" s="21">
        <f>IF(C3149&lt;=2000,0,MIN(C3149,ROUNDDOWN(F3149*0.4,0))-2000)</f>
        <v/>
      </c>
      <c r="J3149" s="21">
        <f>MAX(0,ROUNDDOWN(F3149-E3149-G3149,-3))</f>
        <v/>
      </c>
      <c r="K3149" s="21">
        <f>MAX(0,ROUNDDOWN(F3149-E3149-G3149-H3149-I3149,-3))</f>
        <v/>
      </c>
      <c r="L3149" s="21">
        <f>MAX(0,ROUNDDOWN(F3149-E3149-G3149-H3149,-3))</f>
        <v/>
      </c>
      <c r="M3149" s="21">
        <f>IF(J3149&lt;=0,0,ROUNDDOWN((J3149*LOOKUP(J3149,{0,1950001,3300001,6950001,9000001,18000001,40000001},{0.05,0.1,0.2,0.23,0.33,0.4,0.45})-LOOKUP(J3149,{0,1950001,3300001,6950001,9000001,18000001,40000001},{0,97500,427500,636000,1536000,2796000,4796000}))*1.021,-2))</f>
        <v/>
      </c>
      <c r="N3149" s="21">
        <f>IF(K3149&lt;=0,0,ROUNDDOWN((K3149*LOOKUP(K3149,{0,1950001,3300001,6950001,9000001,18000001,40000001},{0.05,0.1,0.2,0.23,0.33,0.4,0.45})-LOOKUP(K3149,{0,1950001,3300001,6950001,9000001,18000001,40000001},{0,97500,427500,636000,1536000,2796000,4796000}))*1.021,-2))</f>
        <v/>
      </c>
      <c r="O3149" s="21">
        <f>IF(L3149&lt;=0,0,ROUNDDOWN((L3149*LOOKUP(L3149,{0,1950001,3300001,6950001,9000001,18000001,40000001},{0.05,0.1,0.2,0.23,0.33,0.4,0.45})-LOOKUP(L3149,{0,1950001,3300001,6950001,9000001,18000001,40000001},{0,97500,427500,636000,1536000,2796000,4796000}))*1.021,-2))</f>
        <v/>
      </c>
      <c r="P3149" s="21">
        <f>MAX(0,ROUNDDOWN(F3149-E3149-430000,-3))</f>
        <v/>
      </c>
      <c r="Q3149" s="21">
        <f>MAX(0,ROUNDDOWN(F3149-E3149-430000-H3149,-3))</f>
        <v/>
      </c>
      <c r="R3149" s="21">
        <f>IF(F3149&lt;=450000,0,MAX(0,P3149*0.06-MIN(50000,P3149)*0.03))</f>
        <v/>
      </c>
      <c r="S3149" s="21">
        <f>IF(F3149&lt;=450000,0,MAX(0,P3149*0.04-MIN(50000,P3149)*0.02))</f>
        <v/>
      </c>
      <c r="T3149" s="21">
        <f>IF(F3149&lt;=450000,0,MAX(0,Q3149*0.06-MIN(50000,Q3149)*0.03))</f>
        <v/>
      </c>
      <c r="U3149" s="21">
        <f>IF(F3149&lt;=450000,0,MAX(0,Q3149*0.04-MIN(50000,Q3149)*0.02))</f>
        <v/>
      </c>
      <c r="V3149" s="21">
        <f>50000+MAX(0,G3149-480000)</f>
        <v/>
      </c>
      <c r="W3149" s="21">
        <f>P3149-V3149</f>
        <v/>
      </c>
      <c r="X3149" s="21">
        <f>Q3149-V3149</f>
        <v/>
      </c>
      <c r="Y3149" s="22">
        <f>IF(W3149&lt;0,0.9,LOOKUP(W3149,{0,1950001,3300001,6950001,9000001,18000001,40000001},{0.84895,0.7979,0.6958,0.66517,0.56307,0.4916,0.44055}))</f>
        <v/>
      </c>
      <c r="Z3149" s="22">
        <f>IF(X3149&lt;0,0.9,LOOKUP(X3149,{0,1950001,3300001,6950001,9000001,18000001,40000001},{0.84895,0.7979,0.6958,0.66517,0.56307,0.4916,0.44055}))</f>
        <v/>
      </c>
      <c r="AA3149" s="22">
        <f>IF(W3149&lt;0,0,CHOOSE(MATCH(W3149,{0,1950001,3300001,6950001,9000001},1),5.105/84.895,10.21/79.79,20.42/69.58,23.483/66.517,33.693/56.307))</f>
        <v/>
      </c>
      <c r="AB3149" s="21">
        <f>IF(C3149&lt;=2000,0,(MIN(C3149,ROUNDDOWN(F3149*0.3,0))-2000)*0.1)</f>
        <v/>
      </c>
      <c r="AC3149" s="21">
        <f>IF(C3149&lt;=2000,0,MIN((C3149-2000)*Y3149,(R3149+S3149)*0.2))</f>
        <v/>
      </c>
      <c r="AD3149" s="21">
        <f>IF(C3149&lt;=2000,0,MIN((C3149-2000)*Z3149,(T3149+U3149)*0.2))</f>
        <v/>
      </c>
      <c r="AE3149" s="21">
        <f>AC3149*AA3149</f>
        <v/>
      </c>
      <c r="AF3149" s="21">
        <f>ROUNDDOWN(R3149,-2)+ROUNDDOWN(S3149,-2)</f>
        <v/>
      </c>
      <c r="AG3149" s="21">
        <f>ROUNDDOWN(MAX(0,R3149-(AB3149+AC3149+AE3149)*0.6),-2)+ROUNDDOWN(MAX(0,S3149-(AB3149+AC3149+AE3149)*0.4),-2)</f>
        <v/>
      </c>
      <c r="AH3149" s="21">
        <f>ROUNDDOWN(MAX(0,T3149-(AB3149+AD3149)*0.6),-2)+ROUNDDOWN(MAX(0,U3149-(AB3149+AD3149)*0.4),-2)</f>
        <v/>
      </c>
      <c r="AI3149" s="21">
        <f>ROUNDDOWN(T3149,-2)+ROUNDDOWN(U3149,-2)</f>
        <v/>
      </c>
      <c r="AJ3149" s="21">
        <f>M3149+AF3149</f>
        <v/>
      </c>
      <c r="AK3149" s="21">
        <f>M3149+AG3149</f>
        <v/>
      </c>
      <c r="AL3149" s="21">
        <f>N3149+AH3149</f>
        <v/>
      </c>
      <c r="AM3149" s="21">
        <f>O3149+AI3149</f>
        <v/>
      </c>
      <c r="AN3149" s="21">
        <f>N3149+AI3149</f>
        <v/>
      </c>
      <c r="AO3149" s="21">
        <f>ROUNDDOWN((R3149+S3149)*0.2/Y3149+2000,0)</f>
        <v/>
      </c>
      <c r="AP3149" s="21">
        <f>ROUNDDOWN((T3149+U3149)*0.2/Z3149+2000,0)</f>
        <v/>
      </c>
      <c r="AQ3149" s="21">
        <f>AL3149-AK3149</f>
        <v/>
      </c>
      <c r="AR3149" s="21">
        <f>AM3149-AK3149</f>
        <v/>
      </c>
      <c r="AS3149" s="21">
        <f>AM3149-AL3149</f>
        <v/>
      </c>
      <c r="AT3149" s="21">
        <f>AK3149+C3149-AJ3149</f>
        <v/>
      </c>
      <c r="AU3149" s="21">
        <f>AL3149+C3149-AM3149</f>
        <v/>
      </c>
      <c r="AV3149" s="21">
        <f>AN3149+C3149-AM3149</f>
        <v/>
      </c>
    </row>
    <row r="3150">
      <c r="A3150" t="inlineStr">
        <is>
          <t>1万円刻み</t>
        </is>
      </c>
      <c r="B3150" s="21">
        <f>'5_1万円刻み'!$A$1387</f>
        <v/>
      </c>
      <c r="C3150" s="21">
        <f>AO3150</f>
        <v/>
      </c>
      <c r="D3150" s="21" t="n">
        <v>0</v>
      </c>
      <c r="E3150" s="21">
        <f>ROUND(MIN(B3150/12,650000)*12*0.0915+MIN(B3150/12,1390000)*12*(0.0504+0)+B3150*0.005,0)</f>
        <v/>
      </c>
      <c r="F3150" s="21">
        <f>IF(B3150&lt;741000,0,IF(B3150&lt;2191000,B3150-740000,IF(B3150&lt;2193000,1451000,IF(B3150&lt;2196000,1453000,IF(B3150&lt;2200000,1456000,IF(B3150&lt;3600000,ROUND(ROUNDDOWN(B3150/4,-3)*2.8,0)-80000,IF(B3150&lt;6600000,ROUND(ROUNDDOWN(B3150/4,-3)*3.2,0)-440000,IF(B3150&lt;8500000,ROUNDDOWN(B3150*0.9,0)-1100000,B3150-1950000))))))))</f>
        <v/>
      </c>
      <c r="G3150" s="21">
        <f>IF(F3150&gt;23500000,NA(),IF(F3150&lt;=4890000,1040000,IF(F3150&lt;=6550000,670000,620000)))</f>
        <v/>
      </c>
      <c r="H3150" s="21">
        <f>IF(D3150&lt;=0,0,MAX(0,MIN(2000000,D3150-MIN(100000,ROUNDDOWN(F3150*0.05,0)))))</f>
        <v/>
      </c>
      <c r="I3150" s="21">
        <f>IF(C3150&lt;=2000,0,MIN(C3150,ROUNDDOWN(F3150*0.4,0))-2000)</f>
        <v/>
      </c>
      <c r="J3150" s="21">
        <f>MAX(0,ROUNDDOWN(F3150-E3150-G3150,-3))</f>
        <v/>
      </c>
      <c r="K3150" s="21">
        <f>MAX(0,ROUNDDOWN(F3150-E3150-G3150-H3150-I3150,-3))</f>
        <v/>
      </c>
      <c r="L3150" s="21">
        <f>MAX(0,ROUNDDOWN(F3150-E3150-G3150-H3150,-3))</f>
        <v/>
      </c>
      <c r="M3150" s="21">
        <f>IF(J3150&lt;=0,0,ROUNDDOWN((J3150*LOOKUP(J3150,{0,1950001,3300001,6950001,9000001,18000001,40000001},{0.05,0.1,0.2,0.23,0.33,0.4,0.45})-LOOKUP(J3150,{0,1950001,3300001,6950001,9000001,18000001,40000001},{0,97500,427500,636000,1536000,2796000,4796000}))*1.021,-2))</f>
        <v/>
      </c>
      <c r="N3150" s="21">
        <f>IF(K3150&lt;=0,0,ROUNDDOWN((K3150*LOOKUP(K3150,{0,1950001,3300001,6950001,9000001,18000001,40000001},{0.05,0.1,0.2,0.23,0.33,0.4,0.45})-LOOKUP(K3150,{0,1950001,3300001,6950001,9000001,18000001,40000001},{0,97500,427500,636000,1536000,2796000,4796000}))*1.021,-2))</f>
        <v/>
      </c>
      <c r="O3150" s="21">
        <f>IF(L3150&lt;=0,0,ROUNDDOWN((L3150*LOOKUP(L3150,{0,1950001,3300001,6950001,9000001,18000001,40000001},{0.05,0.1,0.2,0.23,0.33,0.4,0.45})-LOOKUP(L3150,{0,1950001,3300001,6950001,9000001,18000001,40000001},{0,97500,427500,636000,1536000,2796000,4796000}))*1.021,-2))</f>
        <v/>
      </c>
      <c r="P3150" s="21">
        <f>MAX(0,ROUNDDOWN(F3150-E3150-430000,-3))</f>
        <v/>
      </c>
      <c r="Q3150" s="21">
        <f>MAX(0,ROUNDDOWN(F3150-E3150-430000-H3150,-3))</f>
        <v/>
      </c>
      <c r="R3150" s="21">
        <f>IF(F3150&lt;=450000,0,MAX(0,P3150*0.06-MIN(50000,P3150)*0.03))</f>
        <v/>
      </c>
      <c r="S3150" s="21">
        <f>IF(F3150&lt;=450000,0,MAX(0,P3150*0.04-MIN(50000,P3150)*0.02))</f>
        <v/>
      </c>
      <c r="T3150" s="21">
        <f>IF(F3150&lt;=450000,0,MAX(0,Q3150*0.06-MIN(50000,Q3150)*0.03))</f>
        <v/>
      </c>
      <c r="U3150" s="21">
        <f>IF(F3150&lt;=450000,0,MAX(0,Q3150*0.04-MIN(50000,Q3150)*0.02))</f>
        <v/>
      </c>
      <c r="V3150" s="21">
        <f>50000+MAX(0,G3150-480000)</f>
        <v/>
      </c>
      <c r="W3150" s="21">
        <f>P3150-V3150</f>
        <v/>
      </c>
      <c r="X3150" s="21">
        <f>Q3150-V3150</f>
        <v/>
      </c>
      <c r="Y3150" s="22">
        <f>IF(W3150&lt;0,0.9,LOOKUP(W3150,{0,1950001,3300001,6950001,9000001,18000001,40000001},{0.84895,0.7979,0.6958,0.66517,0.56307,0.4916,0.44055}))</f>
        <v/>
      </c>
      <c r="Z3150" s="22">
        <f>IF(X3150&lt;0,0.9,LOOKUP(X3150,{0,1950001,3300001,6950001,9000001,18000001,40000001},{0.84895,0.7979,0.6958,0.66517,0.56307,0.4916,0.44055}))</f>
        <v/>
      </c>
      <c r="AA3150" s="22">
        <f>IF(W3150&lt;0,0,CHOOSE(MATCH(W3150,{0,1950001,3300001,6950001,9000001},1),5.105/84.895,10.21/79.79,20.42/69.58,23.483/66.517,33.693/56.307))</f>
        <v/>
      </c>
      <c r="AB3150" s="21">
        <f>IF(C3150&lt;=2000,0,(MIN(C3150,ROUNDDOWN(F3150*0.3,0))-2000)*0.1)</f>
        <v/>
      </c>
      <c r="AC3150" s="21">
        <f>IF(C3150&lt;=2000,0,MIN((C3150-2000)*Y3150,(R3150+S3150)*0.2))</f>
        <v/>
      </c>
      <c r="AD3150" s="21">
        <f>IF(C3150&lt;=2000,0,MIN((C3150-2000)*Z3150,(T3150+U3150)*0.2))</f>
        <v/>
      </c>
      <c r="AE3150" s="21">
        <f>AC3150*AA3150</f>
        <v/>
      </c>
      <c r="AF3150" s="21">
        <f>ROUNDDOWN(R3150,-2)+ROUNDDOWN(S3150,-2)</f>
        <v/>
      </c>
      <c r="AG3150" s="21">
        <f>ROUNDDOWN(MAX(0,R3150-(AB3150+AC3150+AE3150)*0.6),-2)+ROUNDDOWN(MAX(0,S3150-(AB3150+AC3150+AE3150)*0.4),-2)</f>
        <v/>
      </c>
      <c r="AH3150" s="21">
        <f>ROUNDDOWN(MAX(0,T3150-(AB3150+AD3150)*0.6),-2)+ROUNDDOWN(MAX(0,U3150-(AB3150+AD3150)*0.4),-2)</f>
        <v/>
      </c>
      <c r="AI3150" s="21">
        <f>ROUNDDOWN(T3150,-2)+ROUNDDOWN(U3150,-2)</f>
        <v/>
      </c>
      <c r="AJ3150" s="21">
        <f>M3150+AF3150</f>
        <v/>
      </c>
      <c r="AK3150" s="21">
        <f>M3150+AG3150</f>
        <v/>
      </c>
      <c r="AL3150" s="21">
        <f>N3150+AH3150</f>
        <v/>
      </c>
      <c r="AM3150" s="21">
        <f>O3150+AI3150</f>
        <v/>
      </c>
      <c r="AN3150" s="21">
        <f>N3150+AI3150</f>
        <v/>
      </c>
      <c r="AO3150" s="21">
        <f>ROUNDDOWN((R3150+S3150)*0.2/Y3150+2000,0)</f>
        <v/>
      </c>
      <c r="AP3150" s="21">
        <f>ROUNDDOWN((T3150+U3150)*0.2/Z3150+2000,0)</f>
        <v/>
      </c>
      <c r="AQ3150" s="21">
        <f>AL3150-AK3150</f>
        <v/>
      </c>
      <c r="AR3150" s="21">
        <f>AM3150-AK3150</f>
        <v/>
      </c>
      <c r="AS3150" s="21">
        <f>AM3150-AL3150</f>
        <v/>
      </c>
      <c r="AT3150" s="21">
        <f>AK3150+C3150-AJ3150</f>
        <v/>
      </c>
      <c r="AU3150" s="21">
        <f>AL3150+C3150-AM3150</f>
        <v/>
      </c>
      <c r="AV3150" s="21">
        <f>AN3150+C3150-AM3150</f>
        <v/>
      </c>
    </row>
    <row r="3151">
      <c r="A3151" t="inlineStr">
        <is>
          <t>1万円刻み</t>
        </is>
      </c>
      <c r="B3151" s="21">
        <f>'5_1万円刻み'!$A$1388</f>
        <v/>
      </c>
      <c r="C3151" s="21">
        <f>AO3151</f>
        <v/>
      </c>
      <c r="D3151" s="21" t="n">
        <v>0</v>
      </c>
      <c r="E3151" s="21">
        <f>ROUND(MIN(B3151/12,650000)*12*0.0915+MIN(B3151/12,1390000)*12*(0.0504+0)+B3151*0.005,0)</f>
        <v/>
      </c>
      <c r="F3151" s="21">
        <f>IF(B3151&lt;741000,0,IF(B3151&lt;2191000,B3151-740000,IF(B3151&lt;2193000,1451000,IF(B3151&lt;2196000,1453000,IF(B3151&lt;2200000,1456000,IF(B3151&lt;3600000,ROUND(ROUNDDOWN(B3151/4,-3)*2.8,0)-80000,IF(B3151&lt;6600000,ROUND(ROUNDDOWN(B3151/4,-3)*3.2,0)-440000,IF(B3151&lt;8500000,ROUNDDOWN(B3151*0.9,0)-1100000,B3151-1950000))))))))</f>
        <v/>
      </c>
      <c r="G3151" s="21">
        <f>IF(F3151&gt;23500000,NA(),IF(F3151&lt;=4890000,1040000,IF(F3151&lt;=6550000,670000,620000)))</f>
        <v/>
      </c>
      <c r="H3151" s="21">
        <f>IF(D3151&lt;=0,0,MAX(0,MIN(2000000,D3151-MIN(100000,ROUNDDOWN(F3151*0.05,0)))))</f>
        <v/>
      </c>
      <c r="I3151" s="21">
        <f>IF(C3151&lt;=2000,0,MIN(C3151,ROUNDDOWN(F3151*0.4,0))-2000)</f>
        <v/>
      </c>
      <c r="J3151" s="21">
        <f>MAX(0,ROUNDDOWN(F3151-E3151-G3151,-3))</f>
        <v/>
      </c>
      <c r="K3151" s="21">
        <f>MAX(0,ROUNDDOWN(F3151-E3151-G3151-H3151-I3151,-3))</f>
        <v/>
      </c>
      <c r="L3151" s="21">
        <f>MAX(0,ROUNDDOWN(F3151-E3151-G3151-H3151,-3))</f>
        <v/>
      </c>
      <c r="M3151" s="21">
        <f>IF(J3151&lt;=0,0,ROUNDDOWN((J3151*LOOKUP(J3151,{0,1950001,3300001,6950001,9000001,18000001,40000001},{0.05,0.1,0.2,0.23,0.33,0.4,0.45})-LOOKUP(J3151,{0,1950001,3300001,6950001,9000001,18000001,40000001},{0,97500,427500,636000,1536000,2796000,4796000}))*1.021,-2))</f>
        <v/>
      </c>
      <c r="N3151" s="21">
        <f>IF(K3151&lt;=0,0,ROUNDDOWN((K3151*LOOKUP(K3151,{0,1950001,3300001,6950001,9000001,18000001,40000001},{0.05,0.1,0.2,0.23,0.33,0.4,0.45})-LOOKUP(K3151,{0,1950001,3300001,6950001,9000001,18000001,40000001},{0,97500,427500,636000,1536000,2796000,4796000}))*1.021,-2))</f>
        <v/>
      </c>
      <c r="O3151" s="21">
        <f>IF(L3151&lt;=0,0,ROUNDDOWN((L3151*LOOKUP(L3151,{0,1950001,3300001,6950001,9000001,18000001,40000001},{0.05,0.1,0.2,0.23,0.33,0.4,0.45})-LOOKUP(L3151,{0,1950001,3300001,6950001,9000001,18000001,40000001},{0,97500,427500,636000,1536000,2796000,4796000}))*1.021,-2))</f>
        <v/>
      </c>
      <c r="P3151" s="21">
        <f>MAX(0,ROUNDDOWN(F3151-E3151-430000,-3))</f>
        <v/>
      </c>
      <c r="Q3151" s="21">
        <f>MAX(0,ROUNDDOWN(F3151-E3151-430000-H3151,-3))</f>
        <v/>
      </c>
      <c r="R3151" s="21">
        <f>IF(F3151&lt;=450000,0,MAX(0,P3151*0.06-MIN(50000,P3151)*0.03))</f>
        <v/>
      </c>
      <c r="S3151" s="21">
        <f>IF(F3151&lt;=450000,0,MAX(0,P3151*0.04-MIN(50000,P3151)*0.02))</f>
        <v/>
      </c>
      <c r="T3151" s="21">
        <f>IF(F3151&lt;=450000,0,MAX(0,Q3151*0.06-MIN(50000,Q3151)*0.03))</f>
        <v/>
      </c>
      <c r="U3151" s="21">
        <f>IF(F3151&lt;=450000,0,MAX(0,Q3151*0.04-MIN(50000,Q3151)*0.02))</f>
        <v/>
      </c>
      <c r="V3151" s="21">
        <f>50000+MAX(0,G3151-480000)</f>
        <v/>
      </c>
      <c r="W3151" s="21">
        <f>P3151-V3151</f>
        <v/>
      </c>
      <c r="X3151" s="21">
        <f>Q3151-V3151</f>
        <v/>
      </c>
      <c r="Y3151" s="22">
        <f>IF(W3151&lt;0,0.9,LOOKUP(W3151,{0,1950001,3300001,6950001,9000001,18000001,40000001},{0.84895,0.7979,0.6958,0.66517,0.56307,0.4916,0.44055}))</f>
        <v/>
      </c>
      <c r="Z3151" s="22">
        <f>IF(X3151&lt;0,0.9,LOOKUP(X3151,{0,1950001,3300001,6950001,9000001,18000001,40000001},{0.84895,0.7979,0.6958,0.66517,0.56307,0.4916,0.44055}))</f>
        <v/>
      </c>
      <c r="AA3151" s="22">
        <f>IF(W3151&lt;0,0,CHOOSE(MATCH(W3151,{0,1950001,3300001,6950001,9000001},1),5.105/84.895,10.21/79.79,20.42/69.58,23.483/66.517,33.693/56.307))</f>
        <v/>
      </c>
      <c r="AB3151" s="21">
        <f>IF(C3151&lt;=2000,0,(MIN(C3151,ROUNDDOWN(F3151*0.3,0))-2000)*0.1)</f>
        <v/>
      </c>
      <c r="AC3151" s="21">
        <f>IF(C3151&lt;=2000,0,MIN((C3151-2000)*Y3151,(R3151+S3151)*0.2))</f>
        <v/>
      </c>
      <c r="AD3151" s="21">
        <f>IF(C3151&lt;=2000,0,MIN((C3151-2000)*Z3151,(T3151+U3151)*0.2))</f>
        <v/>
      </c>
      <c r="AE3151" s="21">
        <f>AC3151*AA3151</f>
        <v/>
      </c>
      <c r="AF3151" s="21">
        <f>ROUNDDOWN(R3151,-2)+ROUNDDOWN(S3151,-2)</f>
        <v/>
      </c>
      <c r="AG3151" s="21">
        <f>ROUNDDOWN(MAX(0,R3151-(AB3151+AC3151+AE3151)*0.6),-2)+ROUNDDOWN(MAX(0,S3151-(AB3151+AC3151+AE3151)*0.4),-2)</f>
        <v/>
      </c>
      <c r="AH3151" s="21">
        <f>ROUNDDOWN(MAX(0,T3151-(AB3151+AD3151)*0.6),-2)+ROUNDDOWN(MAX(0,U3151-(AB3151+AD3151)*0.4),-2)</f>
        <v/>
      </c>
      <c r="AI3151" s="21">
        <f>ROUNDDOWN(T3151,-2)+ROUNDDOWN(U3151,-2)</f>
        <v/>
      </c>
      <c r="AJ3151" s="21">
        <f>M3151+AF3151</f>
        <v/>
      </c>
      <c r="AK3151" s="21">
        <f>M3151+AG3151</f>
        <v/>
      </c>
      <c r="AL3151" s="21">
        <f>N3151+AH3151</f>
        <v/>
      </c>
      <c r="AM3151" s="21">
        <f>O3151+AI3151</f>
        <v/>
      </c>
      <c r="AN3151" s="21">
        <f>N3151+AI3151</f>
        <v/>
      </c>
      <c r="AO3151" s="21">
        <f>ROUNDDOWN((R3151+S3151)*0.2/Y3151+2000,0)</f>
        <v/>
      </c>
      <c r="AP3151" s="21">
        <f>ROUNDDOWN((T3151+U3151)*0.2/Z3151+2000,0)</f>
        <v/>
      </c>
      <c r="AQ3151" s="21">
        <f>AL3151-AK3151</f>
        <v/>
      </c>
      <c r="AR3151" s="21">
        <f>AM3151-AK3151</f>
        <v/>
      </c>
      <c r="AS3151" s="21">
        <f>AM3151-AL3151</f>
        <v/>
      </c>
      <c r="AT3151" s="21">
        <f>AK3151+C3151-AJ3151</f>
        <v/>
      </c>
      <c r="AU3151" s="21">
        <f>AL3151+C3151-AM3151</f>
        <v/>
      </c>
      <c r="AV3151" s="21">
        <f>AN3151+C3151-AM3151</f>
        <v/>
      </c>
    </row>
    <row r="3152">
      <c r="A3152" t="inlineStr">
        <is>
          <t>1万円刻み</t>
        </is>
      </c>
      <c r="B3152" s="21">
        <f>'5_1万円刻み'!$A$1389</f>
        <v/>
      </c>
      <c r="C3152" s="21">
        <f>AO3152</f>
        <v/>
      </c>
      <c r="D3152" s="21" t="n">
        <v>0</v>
      </c>
      <c r="E3152" s="21">
        <f>ROUND(MIN(B3152/12,650000)*12*0.0915+MIN(B3152/12,1390000)*12*(0.0504+0)+B3152*0.005,0)</f>
        <v/>
      </c>
      <c r="F3152" s="21">
        <f>IF(B3152&lt;741000,0,IF(B3152&lt;2191000,B3152-740000,IF(B3152&lt;2193000,1451000,IF(B3152&lt;2196000,1453000,IF(B3152&lt;2200000,1456000,IF(B3152&lt;3600000,ROUND(ROUNDDOWN(B3152/4,-3)*2.8,0)-80000,IF(B3152&lt;6600000,ROUND(ROUNDDOWN(B3152/4,-3)*3.2,0)-440000,IF(B3152&lt;8500000,ROUNDDOWN(B3152*0.9,0)-1100000,B3152-1950000))))))))</f>
        <v/>
      </c>
      <c r="G3152" s="21">
        <f>IF(F3152&gt;23500000,NA(),IF(F3152&lt;=4890000,1040000,IF(F3152&lt;=6550000,670000,620000)))</f>
        <v/>
      </c>
      <c r="H3152" s="21">
        <f>IF(D3152&lt;=0,0,MAX(0,MIN(2000000,D3152-MIN(100000,ROUNDDOWN(F3152*0.05,0)))))</f>
        <v/>
      </c>
      <c r="I3152" s="21">
        <f>IF(C3152&lt;=2000,0,MIN(C3152,ROUNDDOWN(F3152*0.4,0))-2000)</f>
        <v/>
      </c>
      <c r="J3152" s="21">
        <f>MAX(0,ROUNDDOWN(F3152-E3152-G3152,-3))</f>
        <v/>
      </c>
      <c r="K3152" s="21">
        <f>MAX(0,ROUNDDOWN(F3152-E3152-G3152-H3152-I3152,-3))</f>
        <v/>
      </c>
      <c r="L3152" s="21">
        <f>MAX(0,ROUNDDOWN(F3152-E3152-G3152-H3152,-3))</f>
        <v/>
      </c>
      <c r="M3152" s="21">
        <f>IF(J3152&lt;=0,0,ROUNDDOWN((J3152*LOOKUP(J3152,{0,1950001,3300001,6950001,9000001,18000001,40000001},{0.05,0.1,0.2,0.23,0.33,0.4,0.45})-LOOKUP(J3152,{0,1950001,3300001,6950001,9000001,18000001,40000001},{0,97500,427500,636000,1536000,2796000,4796000}))*1.021,-2))</f>
        <v/>
      </c>
      <c r="N3152" s="21">
        <f>IF(K3152&lt;=0,0,ROUNDDOWN((K3152*LOOKUP(K3152,{0,1950001,3300001,6950001,9000001,18000001,40000001},{0.05,0.1,0.2,0.23,0.33,0.4,0.45})-LOOKUP(K3152,{0,1950001,3300001,6950001,9000001,18000001,40000001},{0,97500,427500,636000,1536000,2796000,4796000}))*1.021,-2))</f>
        <v/>
      </c>
      <c r="O3152" s="21">
        <f>IF(L3152&lt;=0,0,ROUNDDOWN((L3152*LOOKUP(L3152,{0,1950001,3300001,6950001,9000001,18000001,40000001},{0.05,0.1,0.2,0.23,0.33,0.4,0.45})-LOOKUP(L3152,{0,1950001,3300001,6950001,9000001,18000001,40000001},{0,97500,427500,636000,1536000,2796000,4796000}))*1.021,-2))</f>
        <v/>
      </c>
      <c r="P3152" s="21">
        <f>MAX(0,ROUNDDOWN(F3152-E3152-430000,-3))</f>
        <v/>
      </c>
      <c r="Q3152" s="21">
        <f>MAX(0,ROUNDDOWN(F3152-E3152-430000-H3152,-3))</f>
        <v/>
      </c>
      <c r="R3152" s="21">
        <f>IF(F3152&lt;=450000,0,MAX(0,P3152*0.06-MIN(50000,P3152)*0.03))</f>
        <v/>
      </c>
      <c r="S3152" s="21">
        <f>IF(F3152&lt;=450000,0,MAX(0,P3152*0.04-MIN(50000,P3152)*0.02))</f>
        <v/>
      </c>
      <c r="T3152" s="21">
        <f>IF(F3152&lt;=450000,0,MAX(0,Q3152*0.06-MIN(50000,Q3152)*0.03))</f>
        <v/>
      </c>
      <c r="U3152" s="21">
        <f>IF(F3152&lt;=450000,0,MAX(0,Q3152*0.04-MIN(50000,Q3152)*0.02))</f>
        <v/>
      </c>
      <c r="V3152" s="21">
        <f>50000+MAX(0,G3152-480000)</f>
        <v/>
      </c>
      <c r="W3152" s="21">
        <f>P3152-V3152</f>
        <v/>
      </c>
      <c r="X3152" s="21">
        <f>Q3152-V3152</f>
        <v/>
      </c>
      <c r="Y3152" s="22">
        <f>IF(W3152&lt;0,0.9,LOOKUP(W3152,{0,1950001,3300001,6950001,9000001,18000001,40000001},{0.84895,0.7979,0.6958,0.66517,0.56307,0.4916,0.44055}))</f>
        <v/>
      </c>
      <c r="Z3152" s="22">
        <f>IF(X3152&lt;0,0.9,LOOKUP(X3152,{0,1950001,3300001,6950001,9000001,18000001,40000001},{0.84895,0.7979,0.6958,0.66517,0.56307,0.4916,0.44055}))</f>
        <v/>
      </c>
      <c r="AA3152" s="22">
        <f>IF(W3152&lt;0,0,CHOOSE(MATCH(W3152,{0,1950001,3300001,6950001,9000001},1),5.105/84.895,10.21/79.79,20.42/69.58,23.483/66.517,33.693/56.307))</f>
        <v/>
      </c>
      <c r="AB3152" s="21">
        <f>IF(C3152&lt;=2000,0,(MIN(C3152,ROUNDDOWN(F3152*0.3,0))-2000)*0.1)</f>
        <v/>
      </c>
      <c r="AC3152" s="21">
        <f>IF(C3152&lt;=2000,0,MIN((C3152-2000)*Y3152,(R3152+S3152)*0.2))</f>
        <v/>
      </c>
      <c r="AD3152" s="21">
        <f>IF(C3152&lt;=2000,0,MIN((C3152-2000)*Z3152,(T3152+U3152)*0.2))</f>
        <v/>
      </c>
      <c r="AE3152" s="21">
        <f>AC3152*AA3152</f>
        <v/>
      </c>
      <c r="AF3152" s="21">
        <f>ROUNDDOWN(R3152,-2)+ROUNDDOWN(S3152,-2)</f>
        <v/>
      </c>
      <c r="AG3152" s="21">
        <f>ROUNDDOWN(MAX(0,R3152-(AB3152+AC3152+AE3152)*0.6),-2)+ROUNDDOWN(MAX(0,S3152-(AB3152+AC3152+AE3152)*0.4),-2)</f>
        <v/>
      </c>
      <c r="AH3152" s="21">
        <f>ROUNDDOWN(MAX(0,T3152-(AB3152+AD3152)*0.6),-2)+ROUNDDOWN(MAX(0,U3152-(AB3152+AD3152)*0.4),-2)</f>
        <v/>
      </c>
      <c r="AI3152" s="21">
        <f>ROUNDDOWN(T3152,-2)+ROUNDDOWN(U3152,-2)</f>
        <v/>
      </c>
      <c r="AJ3152" s="21">
        <f>M3152+AF3152</f>
        <v/>
      </c>
      <c r="AK3152" s="21">
        <f>M3152+AG3152</f>
        <v/>
      </c>
      <c r="AL3152" s="21">
        <f>N3152+AH3152</f>
        <v/>
      </c>
      <c r="AM3152" s="21">
        <f>O3152+AI3152</f>
        <v/>
      </c>
      <c r="AN3152" s="21">
        <f>N3152+AI3152</f>
        <v/>
      </c>
      <c r="AO3152" s="21">
        <f>ROUNDDOWN((R3152+S3152)*0.2/Y3152+2000,0)</f>
        <v/>
      </c>
      <c r="AP3152" s="21">
        <f>ROUNDDOWN((T3152+U3152)*0.2/Z3152+2000,0)</f>
        <v/>
      </c>
      <c r="AQ3152" s="21">
        <f>AL3152-AK3152</f>
        <v/>
      </c>
      <c r="AR3152" s="21">
        <f>AM3152-AK3152</f>
        <v/>
      </c>
      <c r="AS3152" s="21">
        <f>AM3152-AL3152</f>
        <v/>
      </c>
      <c r="AT3152" s="21">
        <f>AK3152+C3152-AJ3152</f>
        <v/>
      </c>
      <c r="AU3152" s="21">
        <f>AL3152+C3152-AM3152</f>
        <v/>
      </c>
      <c r="AV3152" s="21">
        <f>AN3152+C3152-AM3152</f>
        <v/>
      </c>
    </row>
    <row r="3153">
      <c r="A3153" t="inlineStr">
        <is>
          <t>1万円刻み</t>
        </is>
      </c>
      <c r="B3153" s="21">
        <f>'5_1万円刻み'!$A$1390</f>
        <v/>
      </c>
      <c r="C3153" s="21">
        <f>AO3153</f>
        <v/>
      </c>
      <c r="D3153" s="21" t="n">
        <v>0</v>
      </c>
      <c r="E3153" s="21">
        <f>ROUND(MIN(B3153/12,650000)*12*0.0915+MIN(B3153/12,1390000)*12*(0.0504+0)+B3153*0.005,0)</f>
        <v/>
      </c>
      <c r="F3153" s="21">
        <f>IF(B3153&lt;741000,0,IF(B3153&lt;2191000,B3153-740000,IF(B3153&lt;2193000,1451000,IF(B3153&lt;2196000,1453000,IF(B3153&lt;2200000,1456000,IF(B3153&lt;3600000,ROUND(ROUNDDOWN(B3153/4,-3)*2.8,0)-80000,IF(B3153&lt;6600000,ROUND(ROUNDDOWN(B3153/4,-3)*3.2,0)-440000,IF(B3153&lt;8500000,ROUNDDOWN(B3153*0.9,0)-1100000,B3153-1950000))))))))</f>
        <v/>
      </c>
      <c r="G3153" s="21">
        <f>IF(F3153&gt;23500000,NA(),IF(F3153&lt;=4890000,1040000,IF(F3153&lt;=6550000,670000,620000)))</f>
        <v/>
      </c>
      <c r="H3153" s="21">
        <f>IF(D3153&lt;=0,0,MAX(0,MIN(2000000,D3153-MIN(100000,ROUNDDOWN(F3153*0.05,0)))))</f>
        <v/>
      </c>
      <c r="I3153" s="21">
        <f>IF(C3153&lt;=2000,0,MIN(C3153,ROUNDDOWN(F3153*0.4,0))-2000)</f>
        <v/>
      </c>
      <c r="J3153" s="21">
        <f>MAX(0,ROUNDDOWN(F3153-E3153-G3153,-3))</f>
        <v/>
      </c>
      <c r="K3153" s="21">
        <f>MAX(0,ROUNDDOWN(F3153-E3153-G3153-H3153-I3153,-3))</f>
        <v/>
      </c>
      <c r="L3153" s="21">
        <f>MAX(0,ROUNDDOWN(F3153-E3153-G3153-H3153,-3))</f>
        <v/>
      </c>
      <c r="M3153" s="21">
        <f>IF(J3153&lt;=0,0,ROUNDDOWN((J3153*LOOKUP(J3153,{0,1950001,3300001,6950001,9000001,18000001,40000001},{0.05,0.1,0.2,0.23,0.33,0.4,0.45})-LOOKUP(J3153,{0,1950001,3300001,6950001,9000001,18000001,40000001},{0,97500,427500,636000,1536000,2796000,4796000}))*1.021,-2))</f>
        <v/>
      </c>
      <c r="N3153" s="21">
        <f>IF(K3153&lt;=0,0,ROUNDDOWN((K3153*LOOKUP(K3153,{0,1950001,3300001,6950001,9000001,18000001,40000001},{0.05,0.1,0.2,0.23,0.33,0.4,0.45})-LOOKUP(K3153,{0,1950001,3300001,6950001,9000001,18000001,40000001},{0,97500,427500,636000,1536000,2796000,4796000}))*1.021,-2))</f>
        <v/>
      </c>
      <c r="O3153" s="21">
        <f>IF(L3153&lt;=0,0,ROUNDDOWN((L3153*LOOKUP(L3153,{0,1950001,3300001,6950001,9000001,18000001,40000001},{0.05,0.1,0.2,0.23,0.33,0.4,0.45})-LOOKUP(L3153,{0,1950001,3300001,6950001,9000001,18000001,40000001},{0,97500,427500,636000,1536000,2796000,4796000}))*1.021,-2))</f>
        <v/>
      </c>
      <c r="P3153" s="21">
        <f>MAX(0,ROUNDDOWN(F3153-E3153-430000,-3))</f>
        <v/>
      </c>
      <c r="Q3153" s="21">
        <f>MAX(0,ROUNDDOWN(F3153-E3153-430000-H3153,-3))</f>
        <v/>
      </c>
      <c r="R3153" s="21">
        <f>IF(F3153&lt;=450000,0,MAX(0,P3153*0.06-MIN(50000,P3153)*0.03))</f>
        <v/>
      </c>
      <c r="S3153" s="21">
        <f>IF(F3153&lt;=450000,0,MAX(0,P3153*0.04-MIN(50000,P3153)*0.02))</f>
        <v/>
      </c>
      <c r="T3153" s="21">
        <f>IF(F3153&lt;=450000,0,MAX(0,Q3153*0.06-MIN(50000,Q3153)*0.03))</f>
        <v/>
      </c>
      <c r="U3153" s="21">
        <f>IF(F3153&lt;=450000,0,MAX(0,Q3153*0.04-MIN(50000,Q3153)*0.02))</f>
        <v/>
      </c>
      <c r="V3153" s="21">
        <f>50000+MAX(0,G3153-480000)</f>
        <v/>
      </c>
      <c r="W3153" s="21">
        <f>P3153-V3153</f>
        <v/>
      </c>
      <c r="X3153" s="21">
        <f>Q3153-V3153</f>
        <v/>
      </c>
      <c r="Y3153" s="22">
        <f>IF(W3153&lt;0,0.9,LOOKUP(W3153,{0,1950001,3300001,6950001,9000001,18000001,40000001},{0.84895,0.7979,0.6958,0.66517,0.56307,0.4916,0.44055}))</f>
        <v/>
      </c>
      <c r="Z3153" s="22">
        <f>IF(X3153&lt;0,0.9,LOOKUP(X3153,{0,1950001,3300001,6950001,9000001,18000001,40000001},{0.84895,0.7979,0.6958,0.66517,0.56307,0.4916,0.44055}))</f>
        <v/>
      </c>
      <c r="AA3153" s="22">
        <f>IF(W3153&lt;0,0,CHOOSE(MATCH(W3153,{0,1950001,3300001,6950001,9000001},1),5.105/84.895,10.21/79.79,20.42/69.58,23.483/66.517,33.693/56.307))</f>
        <v/>
      </c>
      <c r="AB3153" s="21">
        <f>IF(C3153&lt;=2000,0,(MIN(C3153,ROUNDDOWN(F3153*0.3,0))-2000)*0.1)</f>
        <v/>
      </c>
      <c r="AC3153" s="21">
        <f>IF(C3153&lt;=2000,0,MIN((C3153-2000)*Y3153,(R3153+S3153)*0.2))</f>
        <v/>
      </c>
      <c r="AD3153" s="21">
        <f>IF(C3153&lt;=2000,0,MIN((C3153-2000)*Z3153,(T3153+U3153)*0.2))</f>
        <v/>
      </c>
      <c r="AE3153" s="21">
        <f>AC3153*AA3153</f>
        <v/>
      </c>
      <c r="AF3153" s="21">
        <f>ROUNDDOWN(R3153,-2)+ROUNDDOWN(S3153,-2)</f>
        <v/>
      </c>
      <c r="AG3153" s="21">
        <f>ROUNDDOWN(MAX(0,R3153-(AB3153+AC3153+AE3153)*0.6),-2)+ROUNDDOWN(MAX(0,S3153-(AB3153+AC3153+AE3153)*0.4),-2)</f>
        <v/>
      </c>
      <c r="AH3153" s="21">
        <f>ROUNDDOWN(MAX(0,T3153-(AB3153+AD3153)*0.6),-2)+ROUNDDOWN(MAX(0,U3153-(AB3153+AD3153)*0.4),-2)</f>
        <v/>
      </c>
      <c r="AI3153" s="21">
        <f>ROUNDDOWN(T3153,-2)+ROUNDDOWN(U3153,-2)</f>
        <v/>
      </c>
      <c r="AJ3153" s="21">
        <f>M3153+AF3153</f>
        <v/>
      </c>
      <c r="AK3153" s="21">
        <f>M3153+AG3153</f>
        <v/>
      </c>
      <c r="AL3153" s="21">
        <f>N3153+AH3153</f>
        <v/>
      </c>
      <c r="AM3153" s="21">
        <f>O3153+AI3153</f>
        <v/>
      </c>
      <c r="AN3153" s="21">
        <f>N3153+AI3153</f>
        <v/>
      </c>
      <c r="AO3153" s="21">
        <f>ROUNDDOWN((R3153+S3153)*0.2/Y3153+2000,0)</f>
        <v/>
      </c>
      <c r="AP3153" s="21">
        <f>ROUNDDOWN((T3153+U3153)*0.2/Z3153+2000,0)</f>
        <v/>
      </c>
      <c r="AQ3153" s="21">
        <f>AL3153-AK3153</f>
        <v/>
      </c>
      <c r="AR3153" s="21">
        <f>AM3153-AK3153</f>
        <v/>
      </c>
      <c r="AS3153" s="21">
        <f>AM3153-AL3153</f>
        <v/>
      </c>
      <c r="AT3153" s="21">
        <f>AK3153+C3153-AJ3153</f>
        <v/>
      </c>
      <c r="AU3153" s="21">
        <f>AL3153+C3153-AM3153</f>
        <v/>
      </c>
      <c r="AV3153" s="21">
        <f>AN3153+C3153-AM3153</f>
        <v/>
      </c>
    </row>
    <row r="3154">
      <c r="A3154" t="inlineStr">
        <is>
          <t>1万円刻み</t>
        </is>
      </c>
      <c r="B3154" s="21">
        <f>'5_1万円刻み'!$A$1391</f>
        <v/>
      </c>
      <c r="C3154" s="21">
        <f>AO3154</f>
        <v/>
      </c>
      <c r="D3154" s="21" t="n">
        <v>0</v>
      </c>
      <c r="E3154" s="21">
        <f>ROUND(MIN(B3154/12,650000)*12*0.0915+MIN(B3154/12,1390000)*12*(0.0504+0)+B3154*0.005,0)</f>
        <v/>
      </c>
      <c r="F3154" s="21">
        <f>IF(B3154&lt;741000,0,IF(B3154&lt;2191000,B3154-740000,IF(B3154&lt;2193000,1451000,IF(B3154&lt;2196000,1453000,IF(B3154&lt;2200000,1456000,IF(B3154&lt;3600000,ROUND(ROUNDDOWN(B3154/4,-3)*2.8,0)-80000,IF(B3154&lt;6600000,ROUND(ROUNDDOWN(B3154/4,-3)*3.2,0)-440000,IF(B3154&lt;8500000,ROUNDDOWN(B3154*0.9,0)-1100000,B3154-1950000))))))))</f>
        <v/>
      </c>
      <c r="G3154" s="21">
        <f>IF(F3154&gt;23500000,NA(),IF(F3154&lt;=4890000,1040000,IF(F3154&lt;=6550000,670000,620000)))</f>
        <v/>
      </c>
      <c r="H3154" s="21">
        <f>IF(D3154&lt;=0,0,MAX(0,MIN(2000000,D3154-MIN(100000,ROUNDDOWN(F3154*0.05,0)))))</f>
        <v/>
      </c>
      <c r="I3154" s="21">
        <f>IF(C3154&lt;=2000,0,MIN(C3154,ROUNDDOWN(F3154*0.4,0))-2000)</f>
        <v/>
      </c>
      <c r="J3154" s="21">
        <f>MAX(0,ROUNDDOWN(F3154-E3154-G3154,-3))</f>
        <v/>
      </c>
      <c r="K3154" s="21">
        <f>MAX(0,ROUNDDOWN(F3154-E3154-G3154-H3154-I3154,-3))</f>
        <v/>
      </c>
      <c r="L3154" s="21">
        <f>MAX(0,ROUNDDOWN(F3154-E3154-G3154-H3154,-3))</f>
        <v/>
      </c>
      <c r="M3154" s="21">
        <f>IF(J3154&lt;=0,0,ROUNDDOWN((J3154*LOOKUP(J3154,{0,1950001,3300001,6950001,9000001,18000001,40000001},{0.05,0.1,0.2,0.23,0.33,0.4,0.45})-LOOKUP(J3154,{0,1950001,3300001,6950001,9000001,18000001,40000001},{0,97500,427500,636000,1536000,2796000,4796000}))*1.021,-2))</f>
        <v/>
      </c>
      <c r="N3154" s="21">
        <f>IF(K3154&lt;=0,0,ROUNDDOWN((K3154*LOOKUP(K3154,{0,1950001,3300001,6950001,9000001,18000001,40000001},{0.05,0.1,0.2,0.23,0.33,0.4,0.45})-LOOKUP(K3154,{0,1950001,3300001,6950001,9000001,18000001,40000001},{0,97500,427500,636000,1536000,2796000,4796000}))*1.021,-2))</f>
        <v/>
      </c>
      <c r="O3154" s="21">
        <f>IF(L3154&lt;=0,0,ROUNDDOWN((L3154*LOOKUP(L3154,{0,1950001,3300001,6950001,9000001,18000001,40000001},{0.05,0.1,0.2,0.23,0.33,0.4,0.45})-LOOKUP(L3154,{0,1950001,3300001,6950001,9000001,18000001,40000001},{0,97500,427500,636000,1536000,2796000,4796000}))*1.021,-2))</f>
        <v/>
      </c>
      <c r="P3154" s="21">
        <f>MAX(0,ROUNDDOWN(F3154-E3154-430000,-3))</f>
        <v/>
      </c>
      <c r="Q3154" s="21">
        <f>MAX(0,ROUNDDOWN(F3154-E3154-430000-H3154,-3))</f>
        <v/>
      </c>
      <c r="R3154" s="21">
        <f>IF(F3154&lt;=450000,0,MAX(0,P3154*0.06-MIN(50000,P3154)*0.03))</f>
        <v/>
      </c>
      <c r="S3154" s="21">
        <f>IF(F3154&lt;=450000,0,MAX(0,P3154*0.04-MIN(50000,P3154)*0.02))</f>
        <v/>
      </c>
      <c r="T3154" s="21">
        <f>IF(F3154&lt;=450000,0,MAX(0,Q3154*0.06-MIN(50000,Q3154)*0.03))</f>
        <v/>
      </c>
      <c r="U3154" s="21">
        <f>IF(F3154&lt;=450000,0,MAX(0,Q3154*0.04-MIN(50000,Q3154)*0.02))</f>
        <v/>
      </c>
      <c r="V3154" s="21">
        <f>50000+MAX(0,G3154-480000)</f>
        <v/>
      </c>
      <c r="W3154" s="21">
        <f>P3154-V3154</f>
        <v/>
      </c>
      <c r="X3154" s="21">
        <f>Q3154-V3154</f>
        <v/>
      </c>
      <c r="Y3154" s="22">
        <f>IF(W3154&lt;0,0.9,LOOKUP(W3154,{0,1950001,3300001,6950001,9000001,18000001,40000001},{0.84895,0.7979,0.6958,0.66517,0.56307,0.4916,0.44055}))</f>
        <v/>
      </c>
      <c r="Z3154" s="22">
        <f>IF(X3154&lt;0,0.9,LOOKUP(X3154,{0,1950001,3300001,6950001,9000001,18000001,40000001},{0.84895,0.7979,0.6958,0.66517,0.56307,0.4916,0.44055}))</f>
        <v/>
      </c>
      <c r="AA3154" s="22">
        <f>IF(W3154&lt;0,0,CHOOSE(MATCH(W3154,{0,1950001,3300001,6950001,9000001},1),5.105/84.895,10.21/79.79,20.42/69.58,23.483/66.517,33.693/56.307))</f>
        <v/>
      </c>
      <c r="AB3154" s="21">
        <f>IF(C3154&lt;=2000,0,(MIN(C3154,ROUNDDOWN(F3154*0.3,0))-2000)*0.1)</f>
        <v/>
      </c>
      <c r="AC3154" s="21">
        <f>IF(C3154&lt;=2000,0,MIN((C3154-2000)*Y3154,(R3154+S3154)*0.2))</f>
        <v/>
      </c>
      <c r="AD3154" s="21">
        <f>IF(C3154&lt;=2000,0,MIN((C3154-2000)*Z3154,(T3154+U3154)*0.2))</f>
        <v/>
      </c>
      <c r="AE3154" s="21">
        <f>AC3154*AA3154</f>
        <v/>
      </c>
      <c r="AF3154" s="21">
        <f>ROUNDDOWN(R3154,-2)+ROUNDDOWN(S3154,-2)</f>
        <v/>
      </c>
      <c r="AG3154" s="21">
        <f>ROUNDDOWN(MAX(0,R3154-(AB3154+AC3154+AE3154)*0.6),-2)+ROUNDDOWN(MAX(0,S3154-(AB3154+AC3154+AE3154)*0.4),-2)</f>
        <v/>
      </c>
      <c r="AH3154" s="21">
        <f>ROUNDDOWN(MAX(0,T3154-(AB3154+AD3154)*0.6),-2)+ROUNDDOWN(MAX(0,U3154-(AB3154+AD3154)*0.4),-2)</f>
        <v/>
      </c>
      <c r="AI3154" s="21">
        <f>ROUNDDOWN(T3154,-2)+ROUNDDOWN(U3154,-2)</f>
        <v/>
      </c>
      <c r="AJ3154" s="21">
        <f>M3154+AF3154</f>
        <v/>
      </c>
      <c r="AK3154" s="21">
        <f>M3154+AG3154</f>
        <v/>
      </c>
      <c r="AL3154" s="21">
        <f>N3154+AH3154</f>
        <v/>
      </c>
      <c r="AM3154" s="21">
        <f>O3154+AI3154</f>
        <v/>
      </c>
      <c r="AN3154" s="21">
        <f>N3154+AI3154</f>
        <v/>
      </c>
      <c r="AO3154" s="21">
        <f>ROUNDDOWN((R3154+S3154)*0.2/Y3154+2000,0)</f>
        <v/>
      </c>
      <c r="AP3154" s="21">
        <f>ROUNDDOWN((T3154+U3154)*0.2/Z3154+2000,0)</f>
        <v/>
      </c>
      <c r="AQ3154" s="21">
        <f>AL3154-AK3154</f>
        <v/>
      </c>
      <c r="AR3154" s="21">
        <f>AM3154-AK3154</f>
        <v/>
      </c>
      <c r="AS3154" s="21">
        <f>AM3154-AL3154</f>
        <v/>
      </c>
      <c r="AT3154" s="21">
        <f>AK3154+C3154-AJ3154</f>
        <v/>
      </c>
      <c r="AU3154" s="21">
        <f>AL3154+C3154-AM3154</f>
        <v/>
      </c>
      <c r="AV3154" s="21">
        <f>AN3154+C3154-AM3154</f>
        <v/>
      </c>
    </row>
    <row r="3155">
      <c r="A3155" t="inlineStr">
        <is>
          <t>1万円刻み</t>
        </is>
      </c>
      <c r="B3155" s="21">
        <f>'5_1万円刻み'!$A$1392</f>
        <v/>
      </c>
      <c r="C3155" s="21">
        <f>AO3155</f>
        <v/>
      </c>
      <c r="D3155" s="21" t="n">
        <v>0</v>
      </c>
      <c r="E3155" s="21">
        <f>ROUND(MIN(B3155/12,650000)*12*0.0915+MIN(B3155/12,1390000)*12*(0.0504+0)+B3155*0.005,0)</f>
        <v/>
      </c>
      <c r="F3155" s="21">
        <f>IF(B3155&lt;741000,0,IF(B3155&lt;2191000,B3155-740000,IF(B3155&lt;2193000,1451000,IF(B3155&lt;2196000,1453000,IF(B3155&lt;2200000,1456000,IF(B3155&lt;3600000,ROUND(ROUNDDOWN(B3155/4,-3)*2.8,0)-80000,IF(B3155&lt;6600000,ROUND(ROUNDDOWN(B3155/4,-3)*3.2,0)-440000,IF(B3155&lt;8500000,ROUNDDOWN(B3155*0.9,0)-1100000,B3155-1950000))))))))</f>
        <v/>
      </c>
      <c r="G3155" s="21">
        <f>IF(F3155&gt;23500000,NA(),IF(F3155&lt;=4890000,1040000,IF(F3155&lt;=6550000,670000,620000)))</f>
        <v/>
      </c>
      <c r="H3155" s="21">
        <f>IF(D3155&lt;=0,0,MAX(0,MIN(2000000,D3155-MIN(100000,ROUNDDOWN(F3155*0.05,0)))))</f>
        <v/>
      </c>
      <c r="I3155" s="21">
        <f>IF(C3155&lt;=2000,0,MIN(C3155,ROUNDDOWN(F3155*0.4,0))-2000)</f>
        <v/>
      </c>
      <c r="J3155" s="21">
        <f>MAX(0,ROUNDDOWN(F3155-E3155-G3155,-3))</f>
        <v/>
      </c>
      <c r="K3155" s="21">
        <f>MAX(0,ROUNDDOWN(F3155-E3155-G3155-H3155-I3155,-3))</f>
        <v/>
      </c>
      <c r="L3155" s="21">
        <f>MAX(0,ROUNDDOWN(F3155-E3155-G3155-H3155,-3))</f>
        <v/>
      </c>
      <c r="M3155" s="21">
        <f>IF(J3155&lt;=0,0,ROUNDDOWN((J3155*LOOKUP(J3155,{0,1950001,3300001,6950001,9000001,18000001,40000001},{0.05,0.1,0.2,0.23,0.33,0.4,0.45})-LOOKUP(J3155,{0,1950001,3300001,6950001,9000001,18000001,40000001},{0,97500,427500,636000,1536000,2796000,4796000}))*1.021,-2))</f>
        <v/>
      </c>
      <c r="N3155" s="21">
        <f>IF(K3155&lt;=0,0,ROUNDDOWN((K3155*LOOKUP(K3155,{0,1950001,3300001,6950001,9000001,18000001,40000001},{0.05,0.1,0.2,0.23,0.33,0.4,0.45})-LOOKUP(K3155,{0,1950001,3300001,6950001,9000001,18000001,40000001},{0,97500,427500,636000,1536000,2796000,4796000}))*1.021,-2))</f>
        <v/>
      </c>
      <c r="O3155" s="21">
        <f>IF(L3155&lt;=0,0,ROUNDDOWN((L3155*LOOKUP(L3155,{0,1950001,3300001,6950001,9000001,18000001,40000001},{0.05,0.1,0.2,0.23,0.33,0.4,0.45})-LOOKUP(L3155,{0,1950001,3300001,6950001,9000001,18000001,40000001},{0,97500,427500,636000,1536000,2796000,4796000}))*1.021,-2))</f>
        <v/>
      </c>
      <c r="P3155" s="21">
        <f>MAX(0,ROUNDDOWN(F3155-E3155-430000,-3))</f>
        <v/>
      </c>
      <c r="Q3155" s="21">
        <f>MAX(0,ROUNDDOWN(F3155-E3155-430000-H3155,-3))</f>
        <v/>
      </c>
      <c r="R3155" s="21">
        <f>IF(F3155&lt;=450000,0,MAX(0,P3155*0.06-MIN(50000,P3155)*0.03))</f>
        <v/>
      </c>
      <c r="S3155" s="21">
        <f>IF(F3155&lt;=450000,0,MAX(0,P3155*0.04-MIN(50000,P3155)*0.02))</f>
        <v/>
      </c>
      <c r="T3155" s="21">
        <f>IF(F3155&lt;=450000,0,MAX(0,Q3155*0.06-MIN(50000,Q3155)*0.03))</f>
        <v/>
      </c>
      <c r="U3155" s="21">
        <f>IF(F3155&lt;=450000,0,MAX(0,Q3155*0.04-MIN(50000,Q3155)*0.02))</f>
        <v/>
      </c>
      <c r="V3155" s="21">
        <f>50000+MAX(0,G3155-480000)</f>
        <v/>
      </c>
      <c r="W3155" s="21">
        <f>P3155-V3155</f>
        <v/>
      </c>
      <c r="X3155" s="21">
        <f>Q3155-V3155</f>
        <v/>
      </c>
      <c r="Y3155" s="22">
        <f>IF(W3155&lt;0,0.9,LOOKUP(W3155,{0,1950001,3300001,6950001,9000001,18000001,40000001},{0.84895,0.7979,0.6958,0.66517,0.56307,0.4916,0.44055}))</f>
        <v/>
      </c>
      <c r="Z3155" s="22">
        <f>IF(X3155&lt;0,0.9,LOOKUP(X3155,{0,1950001,3300001,6950001,9000001,18000001,40000001},{0.84895,0.7979,0.6958,0.66517,0.56307,0.4916,0.44055}))</f>
        <v/>
      </c>
      <c r="AA3155" s="22">
        <f>IF(W3155&lt;0,0,CHOOSE(MATCH(W3155,{0,1950001,3300001,6950001,9000001},1),5.105/84.895,10.21/79.79,20.42/69.58,23.483/66.517,33.693/56.307))</f>
        <v/>
      </c>
      <c r="AB3155" s="21">
        <f>IF(C3155&lt;=2000,0,(MIN(C3155,ROUNDDOWN(F3155*0.3,0))-2000)*0.1)</f>
        <v/>
      </c>
      <c r="AC3155" s="21">
        <f>IF(C3155&lt;=2000,0,MIN((C3155-2000)*Y3155,(R3155+S3155)*0.2))</f>
        <v/>
      </c>
      <c r="AD3155" s="21">
        <f>IF(C3155&lt;=2000,0,MIN((C3155-2000)*Z3155,(T3155+U3155)*0.2))</f>
        <v/>
      </c>
      <c r="AE3155" s="21">
        <f>AC3155*AA3155</f>
        <v/>
      </c>
      <c r="AF3155" s="21">
        <f>ROUNDDOWN(R3155,-2)+ROUNDDOWN(S3155,-2)</f>
        <v/>
      </c>
      <c r="AG3155" s="21">
        <f>ROUNDDOWN(MAX(0,R3155-(AB3155+AC3155+AE3155)*0.6),-2)+ROUNDDOWN(MAX(0,S3155-(AB3155+AC3155+AE3155)*0.4),-2)</f>
        <v/>
      </c>
      <c r="AH3155" s="21">
        <f>ROUNDDOWN(MAX(0,T3155-(AB3155+AD3155)*0.6),-2)+ROUNDDOWN(MAX(0,U3155-(AB3155+AD3155)*0.4),-2)</f>
        <v/>
      </c>
      <c r="AI3155" s="21">
        <f>ROUNDDOWN(T3155,-2)+ROUNDDOWN(U3155,-2)</f>
        <v/>
      </c>
      <c r="AJ3155" s="21">
        <f>M3155+AF3155</f>
        <v/>
      </c>
      <c r="AK3155" s="21">
        <f>M3155+AG3155</f>
        <v/>
      </c>
      <c r="AL3155" s="21">
        <f>N3155+AH3155</f>
        <v/>
      </c>
      <c r="AM3155" s="21">
        <f>O3155+AI3155</f>
        <v/>
      </c>
      <c r="AN3155" s="21">
        <f>N3155+AI3155</f>
        <v/>
      </c>
      <c r="AO3155" s="21">
        <f>ROUNDDOWN((R3155+S3155)*0.2/Y3155+2000,0)</f>
        <v/>
      </c>
      <c r="AP3155" s="21">
        <f>ROUNDDOWN((T3155+U3155)*0.2/Z3155+2000,0)</f>
        <v/>
      </c>
      <c r="AQ3155" s="21">
        <f>AL3155-AK3155</f>
        <v/>
      </c>
      <c r="AR3155" s="21">
        <f>AM3155-AK3155</f>
        <v/>
      </c>
      <c r="AS3155" s="21">
        <f>AM3155-AL3155</f>
        <v/>
      </c>
      <c r="AT3155" s="21">
        <f>AK3155+C3155-AJ3155</f>
        <v/>
      </c>
      <c r="AU3155" s="21">
        <f>AL3155+C3155-AM3155</f>
        <v/>
      </c>
      <c r="AV3155" s="21">
        <f>AN3155+C3155-AM3155</f>
        <v/>
      </c>
    </row>
    <row r="3156">
      <c r="A3156" t="inlineStr">
        <is>
          <t>1万円刻み</t>
        </is>
      </c>
      <c r="B3156" s="21">
        <f>'5_1万円刻み'!$A$1393</f>
        <v/>
      </c>
      <c r="C3156" s="21">
        <f>AO3156</f>
        <v/>
      </c>
      <c r="D3156" s="21" t="n">
        <v>0</v>
      </c>
      <c r="E3156" s="21">
        <f>ROUND(MIN(B3156/12,650000)*12*0.0915+MIN(B3156/12,1390000)*12*(0.0504+0)+B3156*0.005,0)</f>
        <v/>
      </c>
      <c r="F3156" s="21">
        <f>IF(B3156&lt;741000,0,IF(B3156&lt;2191000,B3156-740000,IF(B3156&lt;2193000,1451000,IF(B3156&lt;2196000,1453000,IF(B3156&lt;2200000,1456000,IF(B3156&lt;3600000,ROUND(ROUNDDOWN(B3156/4,-3)*2.8,0)-80000,IF(B3156&lt;6600000,ROUND(ROUNDDOWN(B3156/4,-3)*3.2,0)-440000,IF(B3156&lt;8500000,ROUNDDOWN(B3156*0.9,0)-1100000,B3156-1950000))))))))</f>
        <v/>
      </c>
      <c r="G3156" s="21">
        <f>IF(F3156&gt;23500000,NA(),IF(F3156&lt;=4890000,1040000,IF(F3156&lt;=6550000,670000,620000)))</f>
        <v/>
      </c>
      <c r="H3156" s="21">
        <f>IF(D3156&lt;=0,0,MAX(0,MIN(2000000,D3156-MIN(100000,ROUNDDOWN(F3156*0.05,0)))))</f>
        <v/>
      </c>
      <c r="I3156" s="21">
        <f>IF(C3156&lt;=2000,0,MIN(C3156,ROUNDDOWN(F3156*0.4,0))-2000)</f>
        <v/>
      </c>
      <c r="J3156" s="21">
        <f>MAX(0,ROUNDDOWN(F3156-E3156-G3156,-3))</f>
        <v/>
      </c>
      <c r="K3156" s="21">
        <f>MAX(0,ROUNDDOWN(F3156-E3156-G3156-H3156-I3156,-3))</f>
        <v/>
      </c>
      <c r="L3156" s="21">
        <f>MAX(0,ROUNDDOWN(F3156-E3156-G3156-H3156,-3))</f>
        <v/>
      </c>
      <c r="M3156" s="21">
        <f>IF(J3156&lt;=0,0,ROUNDDOWN((J3156*LOOKUP(J3156,{0,1950001,3300001,6950001,9000001,18000001,40000001},{0.05,0.1,0.2,0.23,0.33,0.4,0.45})-LOOKUP(J3156,{0,1950001,3300001,6950001,9000001,18000001,40000001},{0,97500,427500,636000,1536000,2796000,4796000}))*1.021,-2))</f>
        <v/>
      </c>
      <c r="N3156" s="21">
        <f>IF(K3156&lt;=0,0,ROUNDDOWN((K3156*LOOKUP(K3156,{0,1950001,3300001,6950001,9000001,18000001,40000001},{0.05,0.1,0.2,0.23,0.33,0.4,0.45})-LOOKUP(K3156,{0,1950001,3300001,6950001,9000001,18000001,40000001},{0,97500,427500,636000,1536000,2796000,4796000}))*1.021,-2))</f>
        <v/>
      </c>
      <c r="O3156" s="21">
        <f>IF(L3156&lt;=0,0,ROUNDDOWN((L3156*LOOKUP(L3156,{0,1950001,3300001,6950001,9000001,18000001,40000001},{0.05,0.1,0.2,0.23,0.33,0.4,0.45})-LOOKUP(L3156,{0,1950001,3300001,6950001,9000001,18000001,40000001},{0,97500,427500,636000,1536000,2796000,4796000}))*1.021,-2))</f>
        <v/>
      </c>
      <c r="P3156" s="21">
        <f>MAX(0,ROUNDDOWN(F3156-E3156-430000,-3))</f>
        <v/>
      </c>
      <c r="Q3156" s="21">
        <f>MAX(0,ROUNDDOWN(F3156-E3156-430000-H3156,-3))</f>
        <v/>
      </c>
      <c r="R3156" s="21">
        <f>IF(F3156&lt;=450000,0,MAX(0,P3156*0.06-MIN(50000,P3156)*0.03))</f>
        <v/>
      </c>
      <c r="S3156" s="21">
        <f>IF(F3156&lt;=450000,0,MAX(0,P3156*0.04-MIN(50000,P3156)*0.02))</f>
        <v/>
      </c>
      <c r="T3156" s="21">
        <f>IF(F3156&lt;=450000,0,MAX(0,Q3156*0.06-MIN(50000,Q3156)*0.03))</f>
        <v/>
      </c>
      <c r="U3156" s="21">
        <f>IF(F3156&lt;=450000,0,MAX(0,Q3156*0.04-MIN(50000,Q3156)*0.02))</f>
        <v/>
      </c>
      <c r="V3156" s="21">
        <f>50000+MAX(0,G3156-480000)</f>
        <v/>
      </c>
      <c r="W3156" s="21">
        <f>P3156-V3156</f>
        <v/>
      </c>
      <c r="X3156" s="21">
        <f>Q3156-V3156</f>
        <v/>
      </c>
      <c r="Y3156" s="22">
        <f>IF(W3156&lt;0,0.9,LOOKUP(W3156,{0,1950001,3300001,6950001,9000001,18000001,40000001},{0.84895,0.7979,0.6958,0.66517,0.56307,0.4916,0.44055}))</f>
        <v/>
      </c>
      <c r="Z3156" s="22">
        <f>IF(X3156&lt;0,0.9,LOOKUP(X3156,{0,1950001,3300001,6950001,9000001,18000001,40000001},{0.84895,0.7979,0.6958,0.66517,0.56307,0.4916,0.44055}))</f>
        <v/>
      </c>
      <c r="AA3156" s="22">
        <f>IF(W3156&lt;0,0,CHOOSE(MATCH(W3156,{0,1950001,3300001,6950001,9000001},1),5.105/84.895,10.21/79.79,20.42/69.58,23.483/66.517,33.693/56.307))</f>
        <v/>
      </c>
      <c r="AB3156" s="21">
        <f>IF(C3156&lt;=2000,0,(MIN(C3156,ROUNDDOWN(F3156*0.3,0))-2000)*0.1)</f>
        <v/>
      </c>
      <c r="AC3156" s="21">
        <f>IF(C3156&lt;=2000,0,MIN((C3156-2000)*Y3156,(R3156+S3156)*0.2))</f>
        <v/>
      </c>
      <c r="AD3156" s="21">
        <f>IF(C3156&lt;=2000,0,MIN((C3156-2000)*Z3156,(T3156+U3156)*0.2))</f>
        <v/>
      </c>
      <c r="AE3156" s="21">
        <f>AC3156*AA3156</f>
        <v/>
      </c>
      <c r="AF3156" s="21">
        <f>ROUNDDOWN(R3156,-2)+ROUNDDOWN(S3156,-2)</f>
        <v/>
      </c>
      <c r="AG3156" s="21">
        <f>ROUNDDOWN(MAX(0,R3156-(AB3156+AC3156+AE3156)*0.6),-2)+ROUNDDOWN(MAX(0,S3156-(AB3156+AC3156+AE3156)*0.4),-2)</f>
        <v/>
      </c>
      <c r="AH3156" s="21">
        <f>ROUNDDOWN(MAX(0,T3156-(AB3156+AD3156)*0.6),-2)+ROUNDDOWN(MAX(0,U3156-(AB3156+AD3156)*0.4),-2)</f>
        <v/>
      </c>
      <c r="AI3156" s="21">
        <f>ROUNDDOWN(T3156,-2)+ROUNDDOWN(U3156,-2)</f>
        <v/>
      </c>
      <c r="AJ3156" s="21">
        <f>M3156+AF3156</f>
        <v/>
      </c>
      <c r="AK3156" s="21">
        <f>M3156+AG3156</f>
        <v/>
      </c>
      <c r="AL3156" s="21">
        <f>N3156+AH3156</f>
        <v/>
      </c>
      <c r="AM3156" s="21">
        <f>O3156+AI3156</f>
        <v/>
      </c>
      <c r="AN3156" s="21">
        <f>N3156+AI3156</f>
        <v/>
      </c>
      <c r="AO3156" s="21">
        <f>ROUNDDOWN((R3156+S3156)*0.2/Y3156+2000,0)</f>
        <v/>
      </c>
      <c r="AP3156" s="21">
        <f>ROUNDDOWN((T3156+U3156)*0.2/Z3156+2000,0)</f>
        <v/>
      </c>
      <c r="AQ3156" s="21">
        <f>AL3156-AK3156</f>
        <v/>
      </c>
      <c r="AR3156" s="21">
        <f>AM3156-AK3156</f>
        <v/>
      </c>
      <c r="AS3156" s="21">
        <f>AM3156-AL3156</f>
        <v/>
      </c>
      <c r="AT3156" s="21">
        <f>AK3156+C3156-AJ3156</f>
        <v/>
      </c>
      <c r="AU3156" s="21">
        <f>AL3156+C3156-AM3156</f>
        <v/>
      </c>
      <c r="AV3156" s="21">
        <f>AN3156+C3156-AM3156</f>
        <v/>
      </c>
    </row>
    <row r="3157">
      <c r="A3157" t="inlineStr">
        <is>
          <t>1万円刻み</t>
        </is>
      </c>
      <c r="B3157" s="21">
        <f>'5_1万円刻み'!$A$1394</f>
        <v/>
      </c>
      <c r="C3157" s="21">
        <f>AO3157</f>
        <v/>
      </c>
      <c r="D3157" s="21" t="n">
        <v>0</v>
      </c>
      <c r="E3157" s="21">
        <f>ROUND(MIN(B3157/12,650000)*12*0.0915+MIN(B3157/12,1390000)*12*(0.0504+0)+B3157*0.005,0)</f>
        <v/>
      </c>
      <c r="F3157" s="21">
        <f>IF(B3157&lt;741000,0,IF(B3157&lt;2191000,B3157-740000,IF(B3157&lt;2193000,1451000,IF(B3157&lt;2196000,1453000,IF(B3157&lt;2200000,1456000,IF(B3157&lt;3600000,ROUND(ROUNDDOWN(B3157/4,-3)*2.8,0)-80000,IF(B3157&lt;6600000,ROUND(ROUNDDOWN(B3157/4,-3)*3.2,0)-440000,IF(B3157&lt;8500000,ROUNDDOWN(B3157*0.9,0)-1100000,B3157-1950000))))))))</f>
        <v/>
      </c>
      <c r="G3157" s="21">
        <f>IF(F3157&gt;23500000,NA(),IF(F3157&lt;=4890000,1040000,IF(F3157&lt;=6550000,670000,620000)))</f>
        <v/>
      </c>
      <c r="H3157" s="21">
        <f>IF(D3157&lt;=0,0,MAX(0,MIN(2000000,D3157-MIN(100000,ROUNDDOWN(F3157*0.05,0)))))</f>
        <v/>
      </c>
      <c r="I3157" s="21">
        <f>IF(C3157&lt;=2000,0,MIN(C3157,ROUNDDOWN(F3157*0.4,0))-2000)</f>
        <v/>
      </c>
      <c r="J3157" s="21">
        <f>MAX(0,ROUNDDOWN(F3157-E3157-G3157,-3))</f>
        <v/>
      </c>
      <c r="K3157" s="21">
        <f>MAX(0,ROUNDDOWN(F3157-E3157-G3157-H3157-I3157,-3))</f>
        <v/>
      </c>
      <c r="L3157" s="21">
        <f>MAX(0,ROUNDDOWN(F3157-E3157-G3157-H3157,-3))</f>
        <v/>
      </c>
      <c r="M3157" s="21">
        <f>IF(J3157&lt;=0,0,ROUNDDOWN((J3157*LOOKUP(J3157,{0,1950001,3300001,6950001,9000001,18000001,40000001},{0.05,0.1,0.2,0.23,0.33,0.4,0.45})-LOOKUP(J3157,{0,1950001,3300001,6950001,9000001,18000001,40000001},{0,97500,427500,636000,1536000,2796000,4796000}))*1.021,-2))</f>
        <v/>
      </c>
      <c r="N3157" s="21">
        <f>IF(K3157&lt;=0,0,ROUNDDOWN((K3157*LOOKUP(K3157,{0,1950001,3300001,6950001,9000001,18000001,40000001},{0.05,0.1,0.2,0.23,0.33,0.4,0.45})-LOOKUP(K3157,{0,1950001,3300001,6950001,9000001,18000001,40000001},{0,97500,427500,636000,1536000,2796000,4796000}))*1.021,-2))</f>
        <v/>
      </c>
      <c r="O3157" s="21">
        <f>IF(L3157&lt;=0,0,ROUNDDOWN((L3157*LOOKUP(L3157,{0,1950001,3300001,6950001,9000001,18000001,40000001},{0.05,0.1,0.2,0.23,0.33,0.4,0.45})-LOOKUP(L3157,{0,1950001,3300001,6950001,9000001,18000001,40000001},{0,97500,427500,636000,1536000,2796000,4796000}))*1.021,-2))</f>
        <v/>
      </c>
      <c r="P3157" s="21">
        <f>MAX(0,ROUNDDOWN(F3157-E3157-430000,-3))</f>
        <v/>
      </c>
      <c r="Q3157" s="21">
        <f>MAX(0,ROUNDDOWN(F3157-E3157-430000-H3157,-3))</f>
        <v/>
      </c>
      <c r="R3157" s="21">
        <f>IF(F3157&lt;=450000,0,MAX(0,P3157*0.06-MIN(50000,P3157)*0.03))</f>
        <v/>
      </c>
      <c r="S3157" s="21">
        <f>IF(F3157&lt;=450000,0,MAX(0,P3157*0.04-MIN(50000,P3157)*0.02))</f>
        <v/>
      </c>
      <c r="T3157" s="21">
        <f>IF(F3157&lt;=450000,0,MAX(0,Q3157*0.06-MIN(50000,Q3157)*0.03))</f>
        <v/>
      </c>
      <c r="U3157" s="21">
        <f>IF(F3157&lt;=450000,0,MAX(0,Q3157*0.04-MIN(50000,Q3157)*0.02))</f>
        <v/>
      </c>
      <c r="V3157" s="21">
        <f>50000+MAX(0,G3157-480000)</f>
        <v/>
      </c>
      <c r="W3157" s="21">
        <f>P3157-V3157</f>
        <v/>
      </c>
      <c r="X3157" s="21">
        <f>Q3157-V3157</f>
        <v/>
      </c>
      <c r="Y3157" s="22">
        <f>IF(W3157&lt;0,0.9,LOOKUP(W3157,{0,1950001,3300001,6950001,9000001,18000001,40000001},{0.84895,0.7979,0.6958,0.66517,0.56307,0.4916,0.44055}))</f>
        <v/>
      </c>
      <c r="Z3157" s="22">
        <f>IF(X3157&lt;0,0.9,LOOKUP(X3157,{0,1950001,3300001,6950001,9000001,18000001,40000001},{0.84895,0.7979,0.6958,0.66517,0.56307,0.4916,0.44055}))</f>
        <v/>
      </c>
      <c r="AA3157" s="22">
        <f>IF(W3157&lt;0,0,CHOOSE(MATCH(W3157,{0,1950001,3300001,6950001,9000001},1),5.105/84.895,10.21/79.79,20.42/69.58,23.483/66.517,33.693/56.307))</f>
        <v/>
      </c>
      <c r="AB3157" s="21">
        <f>IF(C3157&lt;=2000,0,(MIN(C3157,ROUNDDOWN(F3157*0.3,0))-2000)*0.1)</f>
        <v/>
      </c>
      <c r="AC3157" s="21">
        <f>IF(C3157&lt;=2000,0,MIN((C3157-2000)*Y3157,(R3157+S3157)*0.2))</f>
        <v/>
      </c>
      <c r="AD3157" s="21">
        <f>IF(C3157&lt;=2000,0,MIN((C3157-2000)*Z3157,(T3157+U3157)*0.2))</f>
        <v/>
      </c>
      <c r="AE3157" s="21">
        <f>AC3157*AA3157</f>
        <v/>
      </c>
      <c r="AF3157" s="21">
        <f>ROUNDDOWN(R3157,-2)+ROUNDDOWN(S3157,-2)</f>
        <v/>
      </c>
      <c r="AG3157" s="21">
        <f>ROUNDDOWN(MAX(0,R3157-(AB3157+AC3157+AE3157)*0.6),-2)+ROUNDDOWN(MAX(0,S3157-(AB3157+AC3157+AE3157)*0.4),-2)</f>
        <v/>
      </c>
      <c r="AH3157" s="21">
        <f>ROUNDDOWN(MAX(0,T3157-(AB3157+AD3157)*0.6),-2)+ROUNDDOWN(MAX(0,U3157-(AB3157+AD3157)*0.4),-2)</f>
        <v/>
      </c>
      <c r="AI3157" s="21">
        <f>ROUNDDOWN(T3157,-2)+ROUNDDOWN(U3157,-2)</f>
        <v/>
      </c>
      <c r="AJ3157" s="21">
        <f>M3157+AF3157</f>
        <v/>
      </c>
      <c r="AK3157" s="21">
        <f>M3157+AG3157</f>
        <v/>
      </c>
      <c r="AL3157" s="21">
        <f>N3157+AH3157</f>
        <v/>
      </c>
      <c r="AM3157" s="21">
        <f>O3157+AI3157</f>
        <v/>
      </c>
      <c r="AN3157" s="21">
        <f>N3157+AI3157</f>
        <v/>
      </c>
      <c r="AO3157" s="21">
        <f>ROUNDDOWN((R3157+S3157)*0.2/Y3157+2000,0)</f>
        <v/>
      </c>
      <c r="AP3157" s="21">
        <f>ROUNDDOWN((T3157+U3157)*0.2/Z3157+2000,0)</f>
        <v/>
      </c>
      <c r="AQ3157" s="21">
        <f>AL3157-AK3157</f>
        <v/>
      </c>
      <c r="AR3157" s="21">
        <f>AM3157-AK3157</f>
        <v/>
      </c>
      <c r="AS3157" s="21">
        <f>AM3157-AL3157</f>
        <v/>
      </c>
      <c r="AT3157" s="21">
        <f>AK3157+C3157-AJ3157</f>
        <v/>
      </c>
      <c r="AU3157" s="21">
        <f>AL3157+C3157-AM3157</f>
        <v/>
      </c>
      <c r="AV3157" s="21">
        <f>AN3157+C3157-AM3157</f>
        <v/>
      </c>
    </row>
    <row r="3158">
      <c r="A3158" t="inlineStr">
        <is>
          <t>1万円刻み</t>
        </is>
      </c>
      <c r="B3158" s="21">
        <f>'5_1万円刻み'!$A$1395</f>
        <v/>
      </c>
      <c r="C3158" s="21">
        <f>AO3158</f>
        <v/>
      </c>
      <c r="D3158" s="21" t="n">
        <v>0</v>
      </c>
      <c r="E3158" s="21">
        <f>ROUND(MIN(B3158/12,650000)*12*0.0915+MIN(B3158/12,1390000)*12*(0.0504+0)+B3158*0.005,0)</f>
        <v/>
      </c>
      <c r="F3158" s="21">
        <f>IF(B3158&lt;741000,0,IF(B3158&lt;2191000,B3158-740000,IF(B3158&lt;2193000,1451000,IF(B3158&lt;2196000,1453000,IF(B3158&lt;2200000,1456000,IF(B3158&lt;3600000,ROUND(ROUNDDOWN(B3158/4,-3)*2.8,0)-80000,IF(B3158&lt;6600000,ROUND(ROUNDDOWN(B3158/4,-3)*3.2,0)-440000,IF(B3158&lt;8500000,ROUNDDOWN(B3158*0.9,0)-1100000,B3158-1950000))))))))</f>
        <v/>
      </c>
      <c r="G3158" s="21">
        <f>IF(F3158&gt;23500000,NA(),IF(F3158&lt;=4890000,1040000,IF(F3158&lt;=6550000,670000,620000)))</f>
        <v/>
      </c>
      <c r="H3158" s="21">
        <f>IF(D3158&lt;=0,0,MAX(0,MIN(2000000,D3158-MIN(100000,ROUNDDOWN(F3158*0.05,0)))))</f>
        <v/>
      </c>
      <c r="I3158" s="21">
        <f>IF(C3158&lt;=2000,0,MIN(C3158,ROUNDDOWN(F3158*0.4,0))-2000)</f>
        <v/>
      </c>
      <c r="J3158" s="21">
        <f>MAX(0,ROUNDDOWN(F3158-E3158-G3158,-3))</f>
        <v/>
      </c>
      <c r="K3158" s="21">
        <f>MAX(0,ROUNDDOWN(F3158-E3158-G3158-H3158-I3158,-3))</f>
        <v/>
      </c>
      <c r="L3158" s="21">
        <f>MAX(0,ROUNDDOWN(F3158-E3158-G3158-H3158,-3))</f>
        <v/>
      </c>
      <c r="M3158" s="21">
        <f>IF(J3158&lt;=0,0,ROUNDDOWN((J3158*LOOKUP(J3158,{0,1950001,3300001,6950001,9000001,18000001,40000001},{0.05,0.1,0.2,0.23,0.33,0.4,0.45})-LOOKUP(J3158,{0,1950001,3300001,6950001,9000001,18000001,40000001},{0,97500,427500,636000,1536000,2796000,4796000}))*1.021,-2))</f>
        <v/>
      </c>
      <c r="N3158" s="21">
        <f>IF(K3158&lt;=0,0,ROUNDDOWN((K3158*LOOKUP(K3158,{0,1950001,3300001,6950001,9000001,18000001,40000001},{0.05,0.1,0.2,0.23,0.33,0.4,0.45})-LOOKUP(K3158,{0,1950001,3300001,6950001,9000001,18000001,40000001},{0,97500,427500,636000,1536000,2796000,4796000}))*1.021,-2))</f>
        <v/>
      </c>
      <c r="O3158" s="21">
        <f>IF(L3158&lt;=0,0,ROUNDDOWN((L3158*LOOKUP(L3158,{0,1950001,3300001,6950001,9000001,18000001,40000001},{0.05,0.1,0.2,0.23,0.33,0.4,0.45})-LOOKUP(L3158,{0,1950001,3300001,6950001,9000001,18000001,40000001},{0,97500,427500,636000,1536000,2796000,4796000}))*1.021,-2))</f>
        <v/>
      </c>
      <c r="P3158" s="21">
        <f>MAX(0,ROUNDDOWN(F3158-E3158-430000,-3))</f>
        <v/>
      </c>
      <c r="Q3158" s="21">
        <f>MAX(0,ROUNDDOWN(F3158-E3158-430000-H3158,-3))</f>
        <v/>
      </c>
      <c r="R3158" s="21">
        <f>IF(F3158&lt;=450000,0,MAX(0,P3158*0.06-MIN(50000,P3158)*0.03))</f>
        <v/>
      </c>
      <c r="S3158" s="21">
        <f>IF(F3158&lt;=450000,0,MAX(0,P3158*0.04-MIN(50000,P3158)*0.02))</f>
        <v/>
      </c>
      <c r="T3158" s="21">
        <f>IF(F3158&lt;=450000,0,MAX(0,Q3158*0.06-MIN(50000,Q3158)*0.03))</f>
        <v/>
      </c>
      <c r="U3158" s="21">
        <f>IF(F3158&lt;=450000,0,MAX(0,Q3158*0.04-MIN(50000,Q3158)*0.02))</f>
        <v/>
      </c>
      <c r="V3158" s="21">
        <f>50000+MAX(0,G3158-480000)</f>
        <v/>
      </c>
      <c r="W3158" s="21">
        <f>P3158-V3158</f>
        <v/>
      </c>
      <c r="X3158" s="21">
        <f>Q3158-V3158</f>
        <v/>
      </c>
      <c r="Y3158" s="22">
        <f>IF(W3158&lt;0,0.9,LOOKUP(W3158,{0,1950001,3300001,6950001,9000001,18000001,40000001},{0.84895,0.7979,0.6958,0.66517,0.56307,0.4916,0.44055}))</f>
        <v/>
      </c>
      <c r="Z3158" s="22">
        <f>IF(X3158&lt;0,0.9,LOOKUP(X3158,{0,1950001,3300001,6950001,9000001,18000001,40000001},{0.84895,0.7979,0.6958,0.66517,0.56307,0.4916,0.44055}))</f>
        <v/>
      </c>
      <c r="AA3158" s="22">
        <f>IF(W3158&lt;0,0,CHOOSE(MATCH(W3158,{0,1950001,3300001,6950001,9000001},1),5.105/84.895,10.21/79.79,20.42/69.58,23.483/66.517,33.693/56.307))</f>
        <v/>
      </c>
      <c r="AB3158" s="21">
        <f>IF(C3158&lt;=2000,0,(MIN(C3158,ROUNDDOWN(F3158*0.3,0))-2000)*0.1)</f>
        <v/>
      </c>
      <c r="AC3158" s="21">
        <f>IF(C3158&lt;=2000,0,MIN((C3158-2000)*Y3158,(R3158+S3158)*0.2))</f>
        <v/>
      </c>
      <c r="AD3158" s="21">
        <f>IF(C3158&lt;=2000,0,MIN((C3158-2000)*Z3158,(T3158+U3158)*0.2))</f>
        <v/>
      </c>
      <c r="AE3158" s="21">
        <f>AC3158*AA3158</f>
        <v/>
      </c>
      <c r="AF3158" s="21">
        <f>ROUNDDOWN(R3158,-2)+ROUNDDOWN(S3158,-2)</f>
        <v/>
      </c>
      <c r="AG3158" s="21">
        <f>ROUNDDOWN(MAX(0,R3158-(AB3158+AC3158+AE3158)*0.6),-2)+ROUNDDOWN(MAX(0,S3158-(AB3158+AC3158+AE3158)*0.4),-2)</f>
        <v/>
      </c>
      <c r="AH3158" s="21">
        <f>ROUNDDOWN(MAX(0,T3158-(AB3158+AD3158)*0.6),-2)+ROUNDDOWN(MAX(0,U3158-(AB3158+AD3158)*0.4),-2)</f>
        <v/>
      </c>
      <c r="AI3158" s="21">
        <f>ROUNDDOWN(T3158,-2)+ROUNDDOWN(U3158,-2)</f>
        <v/>
      </c>
      <c r="AJ3158" s="21">
        <f>M3158+AF3158</f>
        <v/>
      </c>
      <c r="AK3158" s="21">
        <f>M3158+AG3158</f>
        <v/>
      </c>
      <c r="AL3158" s="21">
        <f>N3158+AH3158</f>
        <v/>
      </c>
      <c r="AM3158" s="21">
        <f>O3158+AI3158</f>
        <v/>
      </c>
      <c r="AN3158" s="21">
        <f>N3158+AI3158</f>
        <v/>
      </c>
      <c r="AO3158" s="21">
        <f>ROUNDDOWN((R3158+S3158)*0.2/Y3158+2000,0)</f>
        <v/>
      </c>
      <c r="AP3158" s="21">
        <f>ROUNDDOWN((T3158+U3158)*0.2/Z3158+2000,0)</f>
        <v/>
      </c>
      <c r="AQ3158" s="21">
        <f>AL3158-AK3158</f>
        <v/>
      </c>
      <c r="AR3158" s="21">
        <f>AM3158-AK3158</f>
        <v/>
      </c>
      <c r="AS3158" s="21">
        <f>AM3158-AL3158</f>
        <v/>
      </c>
      <c r="AT3158" s="21">
        <f>AK3158+C3158-AJ3158</f>
        <v/>
      </c>
      <c r="AU3158" s="21">
        <f>AL3158+C3158-AM3158</f>
        <v/>
      </c>
      <c r="AV3158" s="21">
        <f>AN3158+C3158-AM3158</f>
        <v/>
      </c>
    </row>
    <row r="3159">
      <c r="A3159" t="inlineStr">
        <is>
          <t>1万円刻み</t>
        </is>
      </c>
      <c r="B3159" s="21">
        <f>'5_1万円刻み'!$A$1396</f>
        <v/>
      </c>
      <c r="C3159" s="21">
        <f>AO3159</f>
        <v/>
      </c>
      <c r="D3159" s="21" t="n">
        <v>0</v>
      </c>
      <c r="E3159" s="21">
        <f>ROUND(MIN(B3159/12,650000)*12*0.0915+MIN(B3159/12,1390000)*12*(0.0504+0)+B3159*0.005,0)</f>
        <v/>
      </c>
      <c r="F3159" s="21">
        <f>IF(B3159&lt;741000,0,IF(B3159&lt;2191000,B3159-740000,IF(B3159&lt;2193000,1451000,IF(B3159&lt;2196000,1453000,IF(B3159&lt;2200000,1456000,IF(B3159&lt;3600000,ROUND(ROUNDDOWN(B3159/4,-3)*2.8,0)-80000,IF(B3159&lt;6600000,ROUND(ROUNDDOWN(B3159/4,-3)*3.2,0)-440000,IF(B3159&lt;8500000,ROUNDDOWN(B3159*0.9,0)-1100000,B3159-1950000))))))))</f>
        <v/>
      </c>
      <c r="G3159" s="21">
        <f>IF(F3159&gt;23500000,NA(),IF(F3159&lt;=4890000,1040000,IF(F3159&lt;=6550000,670000,620000)))</f>
        <v/>
      </c>
      <c r="H3159" s="21">
        <f>IF(D3159&lt;=0,0,MAX(0,MIN(2000000,D3159-MIN(100000,ROUNDDOWN(F3159*0.05,0)))))</f>
        <v/>
      </c>
      <c r="I3159" s="21">
        <f>IF(C3159&lt;=2000,0,MIN(C3159,ROUNDDOWN(F3159*0.4,0))-2000)</f>
        <v/>
      </c>
      <c r="J3159" s="21">
        <f>MAX(0,ROUNDDOWN(F3159-E3159-G3159,-3))</f>
        <v/>
      </c>
      <c r="K3159" s="21">
        <f>MAX(0,ROUNDDOWN(F3159-E3159-G3159-H3159-I3159,-3))</f>
        <v/>
      </c>
      <c r="L3159" s="21">
        <f>MAX(0,ROUNDDOWN(F3159-E3159-G3159-H3159,-3))</f>
        <v/>
      </c>
      <c r="M3159" s="21">
        <f>IF(J3159&lt;=0,0,ROUNDDOWN((J3159*LOOKUP(J3159,{0,1950001,3300001,6950001,9000001,18000001,40000001},{0.05,0.1,0.2,0.23,0.33,0.4,0.45})-LOOKUP(J3159,{0,1950001,3300001,6950001,9000001,18000001,40000001},{0,97500,427500,636000,1536000,2796000,4796000}))*1.021,-2))</f>
        <v/>
      </c>
      <c r="N3159" s="21">
        <f>IF(K3159&lt;=0,0,ROUNDDOWN((K3159*LOOKUP(K3159,{0,1950001,3300001,6950001,9000001,18000001,40000001},{0.05,0.1,0.2,0.23,0.33,0.4,0.45})-LOOKUP(K3159,{0,1950001,3300001,6950001,9000001,18000001,40000001},{0,97500,427500,636000,1536000,2796000,4796000}))*1.021,-2))</f>
        <v/>
      </c>
      <c r="O3159" s="21">
        <f>IF(L3159&lt;=0,0,ROUNDDOWN((L3159*LOOKUP(L3159,{0,1950001,3300001,6950001,9000001,18000001,40000001},{0.05,0.1,0.2,0.23,0.33,0.4,0.45})-LOOKUP(L3159,{0,1950001,3300001,6950001,9000001,18000001,40000001},{0,97500,427500,636000,1536000,2796000,4796000}))*1.021,-2))</f>
        <v/>
      </c>
      <c r="P3159" s="21">
        <f>MAX(0,ROUNDDOWN(F3159-E3159-430000,-3))</f>
        <v/>
      </c>
      <c r="Q3159" s="21">
        <f>MAX(0,ROUNDDOWN(F3159-E3159-430000-H3159,-3))</f>
        <v/>
      </c>
      <c r="R3159" s="21">
        <f>IF(F3159&lt;=450000,0,MAX(0,P3159*0.06-MIN(50000,P3159)*0.03))</f>
        <v/>
      </c>
      <c r="S3159" s="21">
        <f>IF(F3159&lt;=450000,0,MAX(0,P3159*0.04-MIN(50000,P3159)*0.02))</f>
        <v/>
      </c>
      <c r="T3159" s="21">
        <f>IF(F3159&lt;=450000,0,MAX(0,Q3159*0.06-MIN(50000,Q3159)*0.03))</f>
        <v/>
      </c>
      <c r="U3159" s="21">
        <f>IF(F3159&lt;=450000,0,MAX(0,Q3159*0.04-MIN(50000,Q3159)*0.02))</f>
        <v/>
      </c>
      <c r="V3159" s="21">
        <f>50000+MAX(0,G3159-480000)</f>
        <v/>
      </c>
      <c r="W3159" s="21">
        <f>P3159-V3159</f>
        <v/>
      </c>
      <c r="X3159" s="21">
        <f>Q3159-V3159</f>
        <v/>
      </c>
      <c r="Y3159" s="22">
        <f>IF(W3159&lt;0,0.9,LOOKUP(W3159,{0,1950001,3300001,6950001,9000001,18000001,40000001},{0.84895,0.7979,0.6958,0.66517,0.56307,0.4916,0.44055}))</f>
        <v/>
      </c>
      <c r="Z3159" s="22">
        <f>IF(X3159&lt;0,0.9,LOOKUP(X3159,{0,1950001,3300001,6950001,9000001,18000001,40000001},{0.84895,0.7979,0.6958,0.66517,0.56307,0.4916,0.44055}))</f>
        <v/>
      </c>
      <c r="AA3159" s="22">
        <f>IF(W3159&lt;0,0,CHOOSE(MATCH(W3159,{0,1950001,3300001,6950001,9000001},1),5.105/84.895,10.21/79.79,20.42/69.58,23.483/66.517,33.693/56.307))</f>
        <v/>
      </c>
      <c r="AB3159" s="21">
        <f>IF(C3159&lt;=2000,0,(MIN(C3159,ROUNDDOWN(F3159*0.3,0))-2000)*0.1)</f>
        <v/>
      </c>
      <c r="AC3159" s="21">
        <f>IF(C3159&lt;=2000,0,MIN((C3159-2000)*Y3159,(R3159+S3159)*0.2))</f>
        <v/>
      </c>
      <c r="AD3159" s="21">
        <f>IF(C3159&lt;=2000,0,MIN((C3159-2000)*Z3159,(T3159+U3159)*0.2))</f>
        <v/>
      </c>
      <c r="AE3159" s="21">
        <f>AC3159*AA3159</f>
        <v/>
      </c>
      <c r="AF3159" s="21">
        <f>ROUNDDOWN(R3159,-2)+ROUNDDOWN(S3159,-2)</f>
        <v/>
      </c>
      <c r="AG3159" s="21">
        <f>ROUNDDOWN(MAX(0,R3159-(AB3159+AC3159+AE3159)*0.6),-2)+ROUNDDOWN(MAX(0,S3159-(AB3159+AC3159+AE3159)*0.4),-2)</f>
        <v/>
      </c>
      <c r="AH3159" s="21">
        <f>ROUNDDOWN(MAX(0,T3159-(AB3159+AD3159)*0.6),-2)+ROUNDDOWN(MAX(0,U3159-(AB3159+AD3159)*0.4),-2)</f>
        <v/>
      </c>
      <c r="AI3159" s="21">
        <f>ROUNDDOWN(T3159,-2)+ROUNDDOWN(U3159,-2)</f>
        <v/>
      </c>
      <c r="AJ3159" s="21">
        <f>M3159+AF3159</f>
        <v/>
      </c>
      <c r="AK3159" s="21">
        <f>M3159+AG3159</f>
        <v/>
      </c>
      <c r="AL3159" s="21">
        <f>N3159+AH3159</f>
        <v/>
      </c>
      <c r="AM3159" s="21">
        <f>O3159+AI3159</f>
        <v/>
      </c>
      <c r="AN3159" s="21">
        <f>N3159+AI3159</f>
        <v/>
      </c>
      <c r="AO3159" s="21">
        <f>ROUNDDOWN((R3159+S3159)*0.2/Y3159+2000,0)</f>
        <v/>
      </c>
      <c r="AP3159" s="21">
        <f>ROUNDDOWN((T3159+U3159)*0.2/Z3159+2000,0)</f>
        <v/>
      </c>
      <c r="AQ3159" s="21">
        <f>AL3159-AK3159</f>
        <v/>
      </c>
      <c r="AR3159" s="21">
        <f>AM3159-AK3159</f>
        <v/>
      </c>
      <c r="AS3159" s="21">
        <f>AM3159-AL3159</f>
        <v/>
      </c>
      <c r="AT3159" s="21">
        <f>AK3159+C3159-AJ3159</f>
        <v/>
      </c>
      <c r="AU3159" s="21">
        <f>AL3159+C3159-AM3159</f>
        <v/>
      </c>
      <c r="AV3159" s="21">
        <f>AN3159+C3159-AM3159</f>
        <v/>
      </c>
    </row>
    <row r="3160">
      <c r="A3160" t="inlineStr">
        <is>
          <t>1万円刻み</t>
        </is>
      </c>
      <c r="B3160" s="21">
        <f>'5_1万円刻み'!$A$1397</f>
        <v/>
      </c>
      <c r="C3160" s="21">
        <f>AO3160</f>
        <v/>
      </c>
      <c r="D3160" s="21" t="n">
        <v>0</v>
      </c>
      <c r="E3160" s="21">
        <f>ROUND(MIN(B3160/12,650000)*12*0.0915+MIN(B3160/12,1390000)*12*(0.0504+0)+B3160*0.005,0)</f>
        <v/>
      </c>
      <c r="F3160" s="21">
        <f>IF(B3160&lt;741000,0,IF(B3160&lt;2191000,B3160-740000,IF(B3160&lt;2193000,1451000,IF(B3160&lt;2196000,1453000,IF(B3160&lt;2200000,1456000,IF(B3160&lt;3600000,ROUND(ROUNDDOWN(B3160/4,-3)*2.8,0)-80000,IF(B3160&lt;6600000,ROUND(ROUNDDOWN(B3160/4,-3)*3.2,0)-440000,IF(B3160&lt;8500000,ROUNDDOWN(B3160*0.9,0)-1100000,B3160-1950000))))))))</f>
        <v/>
      </c>
      <c r="G3160" s="21">
        <f>IF(F3160&gt;23500000,NA(),IF(F3160&lt;=4890000,1040000,IF(F3160&lt;=6550000,670000,620000)))</f>
        <v/>
      </c>
      <c r="H3160" s="21">
        <f>IF(D3160&lt;=0,0,MAX(0,MIN(2000000,D3160-MIN(100000,ROUNDDOWN(F3160*0.05,0)))))</f>
        <v/>
      </c>
      <c r="I3160" s="21">
        <f>IF(C3160&lt;=2000,0,MIN(C3160,ROUNDDOWN(F3160*0.4,0))-2000)</f>
        <v/>
      </c>
      <c r="J3160" s="21">
        <f>MAX(0,ROUNDDOWN(F3160-E3160-G3160,-3))</f>
        <v/>
      </c>
      <c r="K3160" s="21">
        <f>MAX(0,ROUNDDOWN(F3160-E3160-G3160-H3160-I3160,-3))</f>
        <v/>
      </c>
      <c r="L3160" s="21">
        <f>MAX(0,ROUNDDOWN(F3160-E3160-G3160-H3160,-3))</f>
        <v/>
      </c>
      <c r="M3160" s="21">
        <f>IF(J3160&lt;=0,0,ROUNDDOWN((J3160*LOOKUP(J3160,{0,1950001,3300001,6950001,9000001,18000001,40000001},{0.05,0.1,0.2,0.23,0.33,0.4,0.45})-LOOKUP(J3160,{0,1950001,3300001,6950001,9000001,18000001,40000001},{0,97500,427500,636000,1536000,2796000,4796000}))*1.021,-2))</f>
        <v/>
      </c>
      <c r="N3160" s="21">
        <f>IF(K3160&lt;=0,0,ROUNDDOWN((K3160*LOOKUP(K3160,{0,1950001,3300001,6950001,9000001,18000001,40000001},{0.05,0.1,0.2,0.23,0.33,0.4,0.45})-LOOKUP(K3160,{0,1950001,3300001,6950001,9000001,18000001,40000001},{0,97500,427500,636000,1536000,2796000,4796000}))*1.021,-2))</f>
        <v/>
      </c>
      <c r="O3160" s="21">
        <f>IF(L3160&lt;=0,0,ROUNDDOWN((L3160*LOOKUP(L3160,{0,1950001,3300001,6950001,9000001,18000001,40000001},{0.05,0.1,0.2,0.23,0.33,0.4,0.45})-LOOKUP(L3160,{0,1950001,3300001,6950001,9000001,18000001,40000001},{0,97500,427500,636000,1536000,2796000,4796000}))*1.021,-2))</f>
        <v/>
      </c>
      <c r="P3160" s="21">
        <f>MAX(0,ROUNDDOWN(F3160-E3160-430000,-3))</f>
        <v/>
      </c>
      <c r="Q3160" s="21">
        <f>MAX(0,ROUNDDOWN(F3160-E3160-430000-H3160,-3))</f>
        <v/>
      </c>
      <c r="R3160" s="21">
        <f>IF(F3160&lt;=450000,0,MAX(0,P3160*0.06-MIN(50000,P3160)*0.03))</f>
        <v/>
      </c>
      <c r="S3160" s="21">
        <f>IF(F3160&lt;=450000,0,MAX(0,P3160*0.04-MIN(50000,P3160)*0.02))</f>
        <v/>
      </c>
      <c r="T3160" s="21">
        <f>IF(F3160&lt;=450000,0,MAX(0,Q3160*0.06-MIN(50000,Q3160)*0.03))</f>
        <v/>
      </c>
      <c r="U3160" s="21">
        <f>IF(F3160&lt;=450000,0,MAX(0,Q3160*0.04-MIN(50000,Q3160)*0.02))</f>
        <v/>
      </c>
      <c r="V3160" s="21">
        <f>50000+MAX(0,G3160-480000)</f>
        <v/>
      </c>
      <c r="W3160" s="21">
        <f>P3160-V3160</f>
        <v/>
      </c>
      <c r="X3160" s="21">
        <f>Q3160-V3160</f>
        <v/>
      </c>
      <c r="Y3160" s="22">
        <f>IF(W3160&lt;0,0.9,LOOKUP(W3160,{0,1950001,3300001,6950001,9000001,18000001,40000001},{0.84895,0.7979,0.6958,0.66517,0.56307,0.4916,0.44055}))</f>
        <v/>
      </c>
      <c r="Z3160" s="22">
        <f>IF(X3160&lt;0,0.9,LOOKUP(X3160,{0,1950001,3300001,6950001,9000001,18000001,40000001},{0.84895,0.7979,0.6958,0.66517,0.56307,0.4916,0.44055}))</f>
        <v/>
      </c>
      <c r="AA3160" s="22">
        <f>IF(W3160&lt;0,0,CHOOSE(MATCH(W3160,{0,1950001,3300001,6950001,9000001},1),5.105/84.895,10.21/79.79,20.42/69.58,23.483/66.517,33.693/56.307))</f>
        <v/>
      </c>
      <c r="AB3160" s="21">
        <f>IF(C3160&lt;=2000,0,(MIN(C3160,ROUNDDOWN(F3160*0.3,0))-2000)*0.1)</f>
        <v/>
      </c>
      <c r="AC3160" s="21">
        <f>IF(C3160&lt;=2000,0,MIN((C3160-2000)*Y3160,(R3160+S3160)*0.2))</f>
        <v/>
      </c>
      <c r="AD3160" s="21">
        <f>IF(C3160&lt;=2000,0,MIN((C3160-2000)*Z3160,(T3160+U3160)*0.2))</f>
        <v/>
      </c>
      <c r="AE3160" s="21">
        <f>AC3160*AA3160</f>
        <v/>
      </c>
      <c r="AF3160" s="21">
        <f>ROUNDDOWN(R3160,-2)+ROUNDDOWN(S3160,-2)</f>
        <v/>
      </c>
      <c r="AG3160" s="21">
        <f>ROUNDDOWN(MAX(0,R3160-(AB3160+AC3160+AE3160)*0.6),-2)+ROUNDDOWN(MAX(0,S3160-(AB3160+AC3160+AE3160)*0.4),-2)</f>
        <v/>
      </c>
      <c r="AH3160" s="21">
        <f>ROUNDDOWN(MAX(0,T3160-(AB3160+AD3160)*0.6),-2)+ROUNDDOWN(MAX(0,U3160-(AB3160+AD3160)*0.4),-2)</f>
        <v/>
      </c>
      <c r="AI3160" s="21">
        <f>ROUNDDOWN(T3160,-2)+ROUNDDOWN(U3160,-2)</f>
        <v/>
      </c>
      <c r="AJ3160" s="21">
        <f>M3160+AF3160</f>
        <v/>
      </c>
      <c r="AK3160" s="21">
        <f>M3160+AG3160</f>
        <v/>
      </c>
      <c r="AL3160" s="21">
        <f>N3160+AH3160</f>
        <v/>
      </c>
      <c r="AM3160" s="21">
        <f>O3160+AI3160</f>
        <v/>
      </c>
      <c r="AN3160" s="21">
        <f>N3160+AI3160</f>
        <v/>
      </c>
      <c r="AO3160" s="21">
        <f>ROUNDDOWN((R3160+S3160)*0.2/Y3160+2000,0)</f>
        <v/>
      </c>
      <c r="AP3160" s="21">
        <f>ROUNDDOWN((T3160+U3160)*0.2/Z3160+2000,0)</f>
        <v/>
      </c>
      <c r="AQ3160" s="21">
        <f>AL3160-AK3160</f>
        <v/>
      </c>
      <c r="AR3160" s="21">
        <f>AM3160-AK3160</f>
        <v/>
      </c>
      <c r="AS3160" s="21">
        <f>AM3160-AL3160</f>
        <v/>
      </c>
      <c r="AT3160" s="21">
        <f>AK3160+C3160-AJ3160</f>
        <v/>
      </c>
      <c r="AU3160" s="21">
        <f>AL3160+C3160-AM3160</f>
        <v/>
      </c>
      <c r="AV3160" s="21">
        <f>AN3160+C3160-AM3160</f>
        <v/>
      </c>
    </row>
    <row r="3161">
      <c r="A3161" t="inlineStr">
        <is>
          <t>1万円刻み</t>
        </is>
      </c>
      <c r="B3161" s="21">
        <f>'5_1万円刻み'!$A$1398</f>
        <v/>
      </c>
      <c r="C3161" s="21">
        <f>AO3161</f>
        <v/>
      </c>
      <c r="D3161" s="21" t="n">
        <v>0</v>
      </c>
      <c r="E3161" s="21">
        <f>ROUND(MIN(B3161/12,650000)*12*0.0915+MIN(B3161/12,1390000)*12*(0.0504+0)+B3161*0.005,0)</f>
        <v/>
      </c>
      <c r="F3161" s="21">
        <f>IF(B3161&lt;741000,0,IF(B3161&lt;2191000,B3161-740000,IF(B3161&lt;2193000,1451000,IF(B3161&lt;2196000,1453000,IF(B3161&lt;2200000,1456000,IF(B3161&lt;3600000,ROUND(ROUNDDOWN(B3161/4,-3)*2.8,0)-80000,IF(B3161&lt;6600000,ROUND(ROUNDDOWN(B3161/4,-3)*3.2,0)-440000,IF(B3161&lt;8500000,ROUNDDOWN(B3161*0.9,0)-1100000,B3161-1950000))))))))</f>
        <v/>
      </c>
      <c r="G3161" s="21">
        <f>IF(F3161&gt;23500000,NA(),IF(F3161&lt;=4890000,1040000,IF(F3161&lt;=6550000,670000,620000)))</f>
        <v/>
      </c>
      <c r="H3161" s="21">
        <f>IF(D3161&lt;=0,0,MAX(0,MIN(2000000,D3161-MIN(100000,ROUNDDOWN(F3161*0.05,0)))))</f>
        <v/>
      </c>
      <c r="I3161" s="21">
        <f>IF(C3161&lt;=2000,0,MIN(C3161,ROUNDDOWN(F3161*0.4,0))-2000)</f>
        <v/>
      </c>
      <c r="J3161" s="21">
        <f>MAX(0,ROUNDDOWN(F3161-E3161-G3161,-3))</f>
        <v/>
      </c>
      <c r="K3161" s="21">
        <f>MAX(0,ROUNDDOWN(F3161-E3161-G3161-H3161-I3161,-3))</f>
        <v/>
      </c>
      <c r="L3161" s="21">
        <f>MAX(0,ROUNDDOWN(F3161-E3161-G3161-H3161,-3))</f>
        <v/>
      </c>
      <c r="M3161" s="21">
        <f>IF(J3161&lt;=0,0,ROUNDDOWN((J3161*LOOKUP(J3161,{0,1950001,3300001,6950001,9000001,18000001,40000001},{0.05,0.1,0.2,0.23,0.33,0.4,0.45})-LOOKUP(J3161,{0,1950001,3300001,6950001,9000001,18000001,40000001},{0,97500,427500,636000,1536000,2796000,4796000}))*1.021,-2))</f>
        <v/>
      </c>
      <c r="N3161" s="21">
        <f>IF(K3161&lt;=0,0,ROUNDDOWN((K3161*LOOKUP(K3161,{0,1950001,3300001,6950001,9000001,18000001,40000001},{0.05,0.1,0.2,0.23,0.33,0.4,0.45})-LOOKUP(K3161,{0,1950001,3300001,6950001,9000001,18000001,40000001},{0,97500,427500,636000,1536000,2796000,4796000}))*1.021,-2))</f>
        <v/>
      </c>
      <c r="O3161" s="21">
        <f>IF(L3161&lt;=0,0,ROUNDDOWN((L3161*LOOKUP(L3161,{0,1950001,3300001,6950001,9000001,18000001,40000001},{0.05,0.1,0.2,0.23,0.33,0.4,0.45})-LOOKUP(L3161,{0,1950001,3300001,6950001,9000001,18000001,40000001},{0,97500,427500,636000,1536000,2796000,4796000}))*1.021,-2))</f>
        <v/>
      </c>
      <c r="P3161" s="21">
        <f>MAX(0,ROUNDDOWN(F3161-E3161-430000,-3))</f>
        <v/>
      </c>
      <c r="Q3161" s="21">
        <f>MAX(0,ROUNDDOWN(F3161-E3161-430000-H3161,-3))</f>
        <v/>
      </c>
      <c r="R3161" s="21">
        <f>IF(F3161&lt;=450000,0,MAX(0,P3161*0.06-MIN(50000,P3161)*0.03))</f>
        <v/>
      </c>
      <c r="S3161" s="21">
        <f>IF(F3161&lt;=450000,0,MAX(0,P3161*0.04-MIN(50000,P3161)*0.02))</f>
        <v/>
      </c>
      <c r="T3161" s="21">
        <f>IF(F3161&lt;=450000,0,MAX(0,Q3161*0.06-MIN(50000,Q3161)*0.03))</f>
        <v/>
      </c>
      <c r="U3161" s="21">
        <f>IF(F3161&lt;=450000,0,MAX(0,Q3161*0.04-MIN(50000,Q3161)*0.02))</f>
        <v/>
      </c>
      <c r="V3161" s="21">
        <f>50000+MAX(0,G3161-480000)</f>
        <v/>
      </c>
      <c r="W3161" s="21">
        <f>P3161-V3161</f>
        <v/>
      </c>
      <c r="X3161" s="21">
        <f>Q3161-V3161</f>
        <v/>
      </c>
      <c r="Y3161" s="22">
        <f>IF(W3161&lt;0,0.9,LOOKUP(W3161,{0,1950001,3300001,6950001,9000001,18000001,40000001},{0.84895,0.7979,0.6958,0.66517,0.56307,0.4916,0.44055}))</f>
        <v/>
      </c>
      <c r="Z3161" s="22">
        <f>IF(X3161&lt;0,0.9,LOOKUP(X3161,{0,1950001,3300001,6950001,9000001,18000001,40000001},{0.84895,0.7979,0.6958,0.66517,0.56307,0.4916,0.44055}))</f>
        <v/>
      </c>
      <c r="AA3161" s="22">
        <f>IF(W3161&lt;0,0,CHOOSE(MATCH(W3161,{0,1950001,3300001,6950001,9000001},1),5.105/84.895,10.21/79.79,20.42/69.58,23.483/66.517,33.693/56.307))</f>
        <v/>
      </c>
      <c r="AB3161" s="21">
        <f>IF(C3161&lt;=2000,0,(MIN(C3161,ROUNDDOWN(F3161*0.3,0))-2000)*0.1)</f>
        <v/>
      </c>
      <c r="AC3161" s="21">
        <f>IF(C3161&lt;=2000,0,MIN((C3161-2000)*Y3161,(R3161+S3161)*0.2))</f>
        <v/>
      </c>
      <c r="AD3161" s="21">
        <f>IF(C3161&lt;=2000,0,MIN((C3161-2000)*Z3161,(T3161+U3161)*0.2))</f>
        <v/>
      </c>
      <c r="AE3161" s="21">
        <f>AC3161*AA3161</f>
        <v/>
      </c>
      <c r="AF3161" s="21">
        <f>ROUNDDOWN(R3161,-2)+ROUNDDOWN(S3161,-2)</f>
        <v/>
      </c>
      <c r="AG3161" s="21">
        <f>ROUNDDOWN(MAX(0,R3161-(AB3161+AC3161+AE3161)*0.6),-2)+ROUNDDOWN(MAX(0,S3161-(AB3161+AC3161+AE3161)*0.4),-2)</f>
        <v/>
      </c>
      <c r="AH3161" s="21">
        <f>ROUNDDOWN(MAX(0,T3161-(AB3161+AD3161)*0.6),-2)+ROUNDDOWN(MAX(0,U3161-(AB3161+AD3161)*0.4),-2)</f>
        <v/>
      </c>
      <c r="AI3161" s="21">
        <f>ROUNDDOWN(T3161,-2)+ROUNDDOWN(U3161,-2)</f>
        <v/>
      </c>
      <c r="AJ3161" s="21">
        <f>M3161+AF3161</f>
        <v/>
      </c>
      <c r="AK3161" s="21">
        <f>M3161+AG3161</f>
        <v/>
      </c>
      <c r="AL3161" s="21">
        <f>N3161+AH3161</f>
        <v/>
      </c>
      <c r="AM3161" s="21">
        <f>O3161+AI3161</f>
        <v/>
      </c>
      <c r="AN3161" s="21">
        <f>N3161+AI3161</f>
        <v/>
      </c>
      <c r="AO3161" s="21">
        <f>ROUNDDOWN((R3161+S3161)*0.2/Y3161+2000,0)</f>
        <v/>
      </c>
      <c r="AP3161" s="21">
        <f>ROUNDDOWN((T3161+U3161)*0.2/Z3161+2000,0)</f>
        <v/>
      </c>
      <c r="AQ3161" s="21">
        <f>AL3161-AK3161</f>
        <v/>
      </c>
      <c r="AR3161" s="21">
        <f>AM3161-AK3161</f>
        <v/>
      </c>
      <c r="AS3161" s="21">
        <f>AM3161-AL3161</f>
        <v/>
      </c>
      <c r="AT3161" s="21">
        <f>AK3161+C3161-AJ3161</f>
        <v/>
      </c>
      <c r="AU3161" s="21">
        <f>AL3161+C3161-AM3161</f>
        <v/>
      </c>
      <c r="AV3161" s="21">
        <f>AN3161+C3161-AM3161</f>
        <v/>
      </c>
    </row>
    <row r="3162">
      <c r="A3162" t="inlineStr">
        <is>
          <t>1万円刻み</t>
        </is>
      </c>
      <c r="B3162" s="21">
        <f>'5_1万円刻み'!$A$1399</f>
        <v/>
      </c>
      <c r="C3162" s="21">
        <f>AO3162</f>
        <v/>
      </c>
      <c r="D3162" s="21" t="n">
        <v>0</v>
      </c>
      <c r="E3162" s="21">
        <f>ROUND(MIN(B3162/12,650000)*12*0.0915+MIN(B3162/12,1390000)*12*(0.0504+0)+B3162*0.005,0)</f>
        <v/>
      </c>
      <c r="F3162" s="21">
        <f>IF(B3162&lt;741000,0,IF(B3162&lt;2191000,B3162-740000,IF(B3162&lt;2193000,1451000,IF(B3162&lt;2196000,1453000,IF(B3162&lt;2200000,1456000,IF(B3162&lt;3600000,ROUND(ROUNDDOWN(B3162/4,-3)*2.8,0)-80000,IF(B3162&lt;6600000,ROUND(ROUNDDOWN(B3162/4,-3)*3.2,0)-440000,IF(B3162&lt;8500000,ROUNDDOWN(B3162*0.9,0)-1100000,B3162-1950000))))))))</f>
        <v/>
      </c>
      <c r="G3162" s="21">
        <f>IF(F3162&gt;23500000,NA(),IF(F3162&lt;=4890000,1040000,IF(F3162&lt;=6550000,670000,620000)))</f>
        <v/>
      </c>
      <c r="H3162" s="21">
        <f>IF(D3162&lt;=0,0,MAX(0,MIN(2000000,D3162-MIN(100000,ROUNDDOWN(F3162*0.05,0)))))</f>
        <v/>
      </c>
      <c r="I3162" s="21">
        <f>IF(C3162&lt;=2000,0,MIN(C3162,ROUNDDOWN(F3162*0.4,0))-2000)</f>
        <v/>
      </c>
      <c r="J3162" s="21">
        <f>MAX(0,ROUNDDOWN(F3162-E3162-G3162,-3))</f>
        <v/>
      </c>
      <c r="K3162" s="21">
        <f>MAX(0,ROUNDDOWN(F3162-E3162-G3162-H3162-I3162,-3))</f>
        <v/>
      </c>
      <c r="L3162" s="21">
        <f>MAX(0,ROUNDDOWN(F3162-E3162-G3162-H3162,-3))</f>
        <v/>
      </c>
      <c r="M3162" s="21">
        <f>IF(J3162&lt;=0,0,ROUNDDOWN((J3162*LOOKUP(J3162,{0,1950001,3300001,6950001,9000001,18000001,40000001},{0.05,0.1,0.2,0.23,0.33,0.4,0.45})-LOOKUP(J3162,{0,1950001,3300001,6950001,9000001,18000001,40000001},{0,97500,427500,636000,1536000,2796000,4796000}))*1.021,-2))</f>
        <v/>
      </c>
      <c r="N3162" s="21">
        <f>IF(K3162&lt;=0,0,ROUNDDOWN((K3162*LOOKUP(K3162,{0,1950001,3300001,6950001,9000001,18000001,40000001},{0.05,0.1,0.2,0.23,0.33,0.4,0.45})-LOOKUP(K3162,{0,1950001,3300001,6950001,9000001,18000001,40000001},{0,97500,427500,636000,1536000,2796000,4796000}))*1.021,-2))</f>
        <v/>
      </c>
      <c r="O3162" s="21">
        <f>IF(L3162&lt;=0,0,ROUNDDOWN((L3162*LOOKUP(L3162,{0,1950001,3300001,6950001,9000001,18000001,40000001},{0.05,0.1,0.2,0.23,0.33,0.4,0.45})-LOOKUP(L3162,{0,1950001,3300001,6950001,9000001,18000001,40000001},{0,97500,427500,636000,1536000,2796000,4796000}))*1.021,-2))</f>
        <v/>
      </c>
      <c r="P3162" s="21">
        <f>MAX(0,ROUNDDOWN(F3162-E3162-430000,-3))</f>
        <v/>
      </c>
      <c r="Q3162" s="21">
        <f>MAX(0,ROUNDDOWN(F3162-E3162-430000-H3162,-3))</f>
        <v/>
      </c>
      <c r="R3162" s="21">
        <f>IF(F3162&lt;=450000,0,MAX(0,P3162*0.06-MIN(50000,P3162)*0.03))</f>
        <v/>
      </c>
      <c r="S3162" s="21">
        <f>IF(F3162&lt;=450000,0,MAX(0,P3162*0.04-MIN(50000,P3162)*0.02))</f>
        <v/>
      </c>
      <c r="T3162" s="21">
        <f>IF(F3162&lt;=450000,0,MAX(0,Q3162*0.06-MIN(50000,Q3162)*0.03))</f>
        <v/>
      </c>
      <c r="U3162" s="21">
        <f>IF(F3162&lt;=450000,0,MAX(0,Q3162*0.04-MIN(50000,Q3162)*0.02))</f>
        <v/>
      </c>
      <c r="V3162" s="21">
        <f>50000+MAX(0,G3162-480000)</f>
        <v/>
      </c>
      <c r="W3162" s="21">
        <f>P3162-V3162</f>
        <v/>
      </c>
      <c r="X3162" s="21">
        <f>Q3162-V3162</f>
        <v/>
      </c>
      <c r="Y3162" s="22">
        <f>IF(W3162&lt;0,0.9,LOOKUP(W3162,{0,1950001,3300001,6950001,9000001,18000001,40000001},{0.84895,0.7979,0.6958,0.66517,0.56307,0.4916,0.44055}))</f>
        <v/>
      </c>
      <c r="Z3162" s="22">
        <f>IF(X3162&lt;0,0.9,LOOKUP(X3162,{0,1950001,3300001,6950001,9000001,18000001,40000001},{0.84895,0.7979,0.6958,0.66517,0.56307,0.4916,0.44055}))</f>
        <v/>
      </c>
      <c r="AA3162" s="22">
        <f>IF(W3162&lt;0,0,CHOOSE(MATCH(W3162,{0,1950001,3300001,6950001,9000001},1),5.105/84.895,10.21/79.79,20.42/69.58,23.483/66.517,33.693/56.307))</f>
        <v/>
      </c>
      <c r="AB3162" s="21">
        <f>IF(C3162&lt;=2000,0,(MIN(C3162,ROUNDDOWN(F3162*0.3,0))-2000)*0.1)</f>
        <v/>
      </c>
      <c r="AC3162" s="21">
        <f>IF(C3162&lt;=2000,0,MIN((C3162-2000)*Y3162,(R3162+S3162)*0.2))</f>
        <v/>
      </c>
      <c r="AD3162" s="21">
        <f>IF(C3162&lt;=2000,0,MIN((C3162-2000)*Z3162,(T3162+U3162)*0.2))</f>
        <v/>
      </c>
      <c r="AE3162" s="21">
        <f>AC3162*AA3162</f>
        <v/>
      </c>
      <c r="AF3162" s="21">
        <f>ROUNDDOWN(R3162,-2)+ROUNDDOWN(S3162,-2)</f>
        <v/>
      </c>
      <c r="AG3162" s="21">
        <f>ROUNDDOWN(MAX(0,R3162-(AB3162+AC3162+AE3162)*0.6),-2)+ROUNDDOWN(MAX(0,S3162-(AB3162+AC3162+AE3162)*0.4),-2)</f>
        <v/>
      </c>
      <c r="AH3162" s="21">
        <f>ROUNDDOWN(MAX(0,T3162-(AB3162+AD3162)*0.6),-2)+ROUNDDOWN(MAX(0,U3162-(AB3162+AD3162)*0.4),-2)</f>
        <v/>
      </c>
      <c r="AI3162" s="21">
        <f>ROUNDDOWN(T3162,-2)+ROUNDDOWN(U3162,-2)</f>
        <v/>
      </c>
      <c r="AJ3162" s="21">
        <f>M3162+AF3162</f>
        <v/>
      </c>
      <c r="AK3162" s="21">
        <f>M3162+AG3162</f>
        <v/>
      </c>
      <c r="AL3162" s="21">
        <f>N3162+AH3162</f>
        <v/>
      </c>
      <c r="AM3162" s="21">
        <f>O3162+AI3162</f>
        <v/>
      </c>
      <c r="AN3162" s="21">
        <f>N3162+AI3162</f>
        <v/>
      </c>
      <c r="AO3162" s="21">
        <f>ROUNDDOWN((R3162+S3162)*0.2/Y3162+2000,0)</f>
        <v/>
      </c>
      <c r="AP3162" s="21">
        <f>ROUNDDOWN((T3162+U3162)*0.2/Z3162+2000,0)</f>
        <v/>
      </c>
      <c r="AQ3162" s="21">
        <f>AL3162-AK3162</f>
        <v/>
      </c>
      <c r="AR3162" s="21">
        <f>AM3162-AK3162</f>
        <v/>
      </c>
      <c r="AS3162" s="21">
        <f>AM3162-AL3162</f>
        <v/>
      </c>
      <c r="AT3162" s="21">
        <f>AK3162+C3162-AJ3162</f>
        <v/>
      </c>
      <c r="AU3162" s="21">
        <f>AL3162+C3162-AM3162</f>
        <v/>
      </c>
      <c r="AV3162" s="21">
        <f>AN3162+C3162-AM3162</f>
        <v/>
      </c>
    </row>
    <row r="3163">
      <c r="A3163" t="inlineStr">
        <is>
          <t>1万円刻み</t>
        </is>
      </c>
      <c r="B3163" s="21">
        <f>'5_1万円刻み'!$A$1400</f>
        <v/>
      </c>
      <c r="C3163" s="21">
        <f>AO3163</f>
        <v/>
      </c>
      <c r="D3163" s="21" t="n">
        <v>0</v>
      </c>
      <c r="E3163" s="21">
        <f>ROUND(MIN(B3163/12,650000)*12*0.0915+MIN(B3163/12,1390000)*12*(0.0504+0)+B3163*0.005,0)</f>
        <v/>
      </c>
      <c r="F3163" s="21">
        <f>IF(B3163&lt;741000,0,IF(B3163&lt;2191000,B3163-740000,IF(B3163&lt;2193000,1451000,IF(B3163&lt;2196000,1453000,IF(B3163&lt;2200000,1456000,IF(B3163&lt;3600000,ROUND(ROUNDDOWN(B3163/4,-3)*2.8,0)-80000,IF(B3163&lt;6600000,ROUND(ROUNDDOWN(B3163/4,-3)*3.2,0)-440000,IF(B3163&lt;8500000,ROUNDDOWN(B3163*0.9,0)-1100000,B3163-1950000))))))))</f>
        <v/>
      </c>
      <c r="G3163" s="21">
        <f>IF(F3163&gt;23500000,NA(),IF(F3163&lt;=4890000,1040000,IF(F3163&lt;=6550000,670000,620000)))</f>
        <v/>
      </c>
      <c r="H3163" s="21">
        <f>IF(D3163&lt;=0,0,MAX(0,MIN(2000000,D3163-MIN(100000,ROUNDDOWN(F3163*0.05,0)))))</f>
        <v/>
      </c>
      <c r="I3163" s="21">
        <f>IF(C3163&lt;=2000,0,MIN(C3163,ROUNDDOWN(F3163*0.4,0))-2000)</f>
        <v/>
      </c>
      <c r="J3163" s="21">
        <f>MAX(0,ROUNDDOWN(F3163-E3163-G3163,-3))</f>
        <v/>
      </c>
      <c r="K3163" s="21">
        <f>MAX(0,ROUNDDOWN(F3163-E3163-G3163-H3163-I3163,-3))</f>
        <v/>
      </c>
      <c r="L3163" s="21">
        <f>MAX(0,ROUNDDOWN(F3163-E3163-G3163-H3163,-3))</f>
        <v/>
      </c>
      <c r="M3163" s="21">
        <f>IF(J3163&lt;=0,0,ROUNDDOWN((J3163*LOOKUP(J3163,{0,1950001,3300001,6950001,9000001,18000001,40000001},{0.05,0.1,0.2,0.23,0.33,0.4,0.45})-LOOKUP(J3163,{0,1950001,3300001,6950001,9000001,18000001,40000001},{0,97500,427500,636000,1536000,2796000,4796000}))*1.021,-2))</f>
        <v/>
      </c>
      <c r="N3163" s="21">
        <f>IF(K3163&lt;=0,0,ROUNDDOWN((K3163*LOOKUP(K3163,{0,1950001,3300001,6950001,9000001,18000001,40000001},{0.05,0.1,0.2,0.23,0.33,0.4,0.45})-LOOKUP(K3163,{0,1950001,3300001,6950001,9000001,18000001,40000001},{0,97500,427500,636000,1536000,2796000,4796000}))*1.021,-2))</f>
        <v/>
      </c>
      <c r="O3163" s="21">
        <f>IF(L3163&lt;=0,0,ROUNDDOWN((L3163*LOOKUP(L3163,{0,1950001,3300001,6950001,9000001,18000001,40000001},{0.05,0.1,0.2,0.23,0.33,0.4,0.45})-LOOKUP(L3163,{0,1950001,3300001,6950001,9000001,18000001,40000001},{0,97500,427500,636000,1536000,2796000,4796000}))*1.021,-2))</f>
        <v/>
      </c>
      <c r="P3163" s="21">
        <f>MAX(0,ROUNDDOWN(F3163-E3163-430000,-3))</f>
        <v/>
      </c>
      <c r="Q3163" s="21">
        <f>MAX(0,ROUNDDOWN(F3163-E3163-430000-H3163,-3))</f>
        <v/>
      </c>
      <c r="R3163" s="21">
        <f>IF(F3163&lt;=450000,0,MAX(0,P3163*0.06-MIN(50000,P3163)*0.03))</f>
        <v/>
      </c>
      <c r="S3163" s="21">
        <f>IF(F3163&lt;=450000,0,MAX(0,P3163*0.04-MIN(50000,P3163)*0.02))</f>
        <v/>
      </c>
      <c r="T3163" s="21">
        <f>IF(F3163&lt;=450000,0,MAX(0,Q3163*0.06-MIN(50000,Q3163)*0.03))</f>
        <v/>
      </c>
      <c r="U3163" s="21">
        <f>IF(F3163&lt;=450000,0,MAX(0,Q3163*0.04-MIN(50000,Q3163)*0.02))</f>
        <v/>
      </c>
      <c r="V3163" s="21">
        <f>50000+MAX(0,G3163-480000)</f>
        <v/>
      </c>
      <c r="W3163" s="21">
        <f>P3163-V3163</f>
        <v/>
      </c>
      <c r="X3163" s="21">
        <f>Q3163-V3163</f>
        <v/>
      </c>
      <c r="Y3163" s="22">
        <f>IF(W3163&lt;0,0.9,LOOKUP(W3163,{0,1950001,3300001,6950001,9000001,18000001,40000001},{0.84895,0.7979,0.6958,0.66517,0.56307,0.4916,0.44055}))</f>
        <v/>
      </c>
      <c r="Z3163" s="22">
        <f>IF(X3163&lt;0,0.9,LOOKUP(X3163,{0,1950001,3300001,6950001,9000001,18000001,40000001},{0.84895,0.7979,0.6958,0.66517,0.56307,0.4916,0.44055}))</f>
        <v/>
      </c>
      <c r="AA3163" s="22">
        <f>IF(W3163&lt;0,0,CHOOSE(MATCH(W3163,{0,1950001,3300001,6950001,9000001},1),5.105/84.895,10.21/79.79,20.42/69.58,23.483/66.517,33.693/56.307))</f>
        <v/>
      </c>
      <c r="AB3163" s="21">
        <f>IF(C3163&lt;=2000,0,(MIN(C3163,ROUNDDOWN(F3163*0.3,0))-2000)*0.1)</f>
        <v/>
      </c>
      <c r="AC3163" s="21">
        <f>IF(C3163&lt;=2000,0,MIN((C3163-2000)*Y3163,(R3163+S3163)*0.2))</f>
        <v/>
      </c>
      <c r="AD3163" s="21">
        <f>IF(C3163&lt;=2000,0,MIN((C3163-2000)*Z3163,(T3163+U3163)*0.2))</f>
        <v/>
      </c>
      <c r="AE3163" s="21">
        <f>AC3163*AA3163</f>
        <v/>
      </c>
      <c r="AF3163" s="21">
        <f>ROUNDDOWN(R3163,-2)+ROUNDDOWN(S3163,-2)</f>
        <v/>
      </c>
      <c r="AG3163" s="21">
        <f>ROUNDDOWN(MAX(0,R3163-(AB3163+AC3163+AE3163)*0.6),-2)+ROUNDDOWN(MAX(0,S3163-(AB3163+AC3163+AE3163)*0.4),-2)</f>
        <v/>
      </c>
      <c r="AH3163" s="21">
        <f>ROUNDDOWN(MAX(0,T3163-(AB3163+AD3163)*0.6),-2)+ROUNDDOWN(MAX(0,U3163-(AB3163+AD3163)*0.4),-2)</f>
        <v/>
      </c>
      <c r="AI3163" s="21">
        <f>ROUNDDOWN(T3163,-2)+ROUNDDOWN(U3163,-2)</f>
        <v/>
      </c>
      <c r="AJ3163" s="21">
        <f>M3163+AF3163</f>
        <v/>
      </c>
      <c r="AK3163" s="21">
        <f>M3163+AG3163</f>
        <v/>
      </c>
      <c r="AL3163" s="21">
        <f>N3163+AH3163</f>
        <v/>
      </c>
      <c r="AM3163" s="21">
        <f>O3163+AI3163</f>
        <v/>
      </c>
      <c r="AN3163" s="21">
        <f>N3163+AI3163</f>
        <v/>
      </c>
      <c r="AO3163" s="21">
        <f>ROUNDDOWN((R3163+S3163)*0.2/Y3163+2000,0)</f>
        <v/>
      </c>
      <c r="AP3163" s="21">
        <f>ROUNDDOWN((T3163+U3163)*0.2/Z3163+2000,0)</f>
        <v/>
      </c>
      <c r="AQ3163" s="21">
        <f>AL3163-AK3163</f>
        <v/>
      </c>
      <c r="AR3163" s="21">
        <f>AM3163-AK3163</f>
        <v/>
      </c>
      <c r="AS3163" s="21">
        <f>AM3163-AL3163</f>
        <v/>
      </c>
      <c r="AT3163" s="21">
        <f>AK3163+C3163-AJ3163</f>
        <v/>
      </c>
      <c r="AU3163" s="21">
        <f>AL3163+C3163-AM3163</f>
        <v/>
      </c>
      <c r="AV3163" s="21">
        <f>AN3163+C3163-AM3163</f>
        <v/>
      </c>
    </row>
    <row r="3164">
      <c r="A3164" t="inlineStr">
        <is>
          <t>1万円刻み</t>
        </is>
      </c>
      <c r="B3164" s="21">
        <f>'5_1万円刻み'!$A$1401</f>
        <v/>
      </c>
      <c r="C3164" s="21">
        <f>AO3164</f>
        <v/>
      </c>
      <c r="D3164" s="21" t="n">
        <v>0</v>
      </c>
      <c r="E3164" s="21">
        <f>ROUND(MIN(B3164/12,650000)*12*0.0915+MIN(B3164/12,1390000)*12*(0.0504+0)+B3164*0.005,0)</f>
        <v/>
      </c>
      <c r="F3164" s="21">
        <f>IF(B3164&lt;741000,0,IF(B3164&lt;2191000,B3164-740000,IF(B3164&lt;2193000,1451000,IF(B3164&lt;2196000,1453000,IF(B3164&lt;2200000,1456000,IF(B3164&lt;3600000,ROUND(ROUNDDOWN(B3164/4,-3)*2.8,0)-80000,IF(B3164&lt;6600000,ROUND(ROUNDDOWN(B3164/4,-3)*3.2,0)-440000,IF(B3164&lt;8500000,ROUNDDOWN(B3164*0.9,0)-1100000,B3164-1950000))))))))</f>
        <v/>
      </c>
      <c r="G3164" s="21">
        <f>IF(F3164&gt;23500000,NA(),IF(F3164&lt;=4890000,1040000,IF(F3164&lt;=6550000,670000,620000)))</f>
        <v/>
      </c>
      <c r="H3164" s="21">
        <f>IF(D3164&lt;=0,0,MAX(0,MIN(2000000,D3164-MIN(100000,ROUNDDOWN(F3164*0.05,0)))))</f>
        <v/>
      </c>
      <c r="I3164" s="21">
        <f>IF(C3164&lt;=2000,0,MIN(C3164,ROUNDDOWN(F3164*0.4,0))-2000)</f>
        <v/>
      </c>
      <c r="J3164" s="21">
        <f>MAX(0,ROUNDDOWN(F3164-E3164-G3164,-3))</f>
        <v/>
      </c>
      <c r="K3164" s="21">
        <f>MAX(0,ROUNDDOWN(F3164-E3164-G3164-H3164-I3164,-3))</f>
        <v/>
      </c>
      <c r="L3164" s="21">
        <f>MAX(0,ROUNDDOWN(F3164-E3164-G3164-H3164,-3))</f>
        <v/>
      </c>
      <c r="M3164" s="21">
        <f>IF(J3164&lt;=0,0,ROUNDDOWN((J3164*LOOKUP(J3164,{0,1950001,3300001,6950001,9000001,18000001,40000001},{0.05,0.1,0.2,0.23,0.33,0.4,0.45})-LOOKUP(J3164,{0,1950001,3300001,6950001,9000001,18000001,40000001},{0,97500,427500,636000,1536000,2796000,4796000}))*1.021,-2))</f>
        <v/>
      </c>
      <c r="N3164" s="21">
        <f>IF(K3164&lt;=0,0,ROUNDDOWN((K3164*LOOKUP(K3164,{0,1950001,3300001,6950001,9000001,18000001,40000001},{0.05,0.1,0.2,0.23,0.33,0.4,0.45})-LOOKUP(K3164,{0,1950001,3300001,6950001,9000001,18000001,40000001},{0,97500,427500,636000,1536000,2796000,4796000}))*1.021,-2))</f>
        <v/>
      </c>
      <c r="O3164" s="21">
        <f>IF(L3164&lt;=0,0,ROUNDDOWN((L3164*LOOKUP(L3164,{0,1950001,3300001,6950001,9000001,18000001,40000001},{0.05,0.1,0.2,0.23,0.33,0.4,0.45})-LOOKUP(L3164,{0,1950001,3300001,6950001,9000001,18000001,40000001},{0,97500,427500,636000,1536000,2796000,4796000}))*1.021,-2))</f>
        <v/>
      </c>
      <c r="P3164" s="21">
        <f>MAX(0,ROUNDDOWN(F3164-E3164-430000,-3))</f>
        <v/>
      </c>
      <c r="Q3164" s="21">
        <f>MAX(0,ROUNDDOWN(F3164-E3164-430000-H3164,-3))</f>
        <v/>
      </c>
      <c r="R3164" s="21">
        <f>IF(F3164&lt;=450000,0,MAX(0,P3164*0.06-MIN(50000,P3164)*0.03))</f>
        <v/>
      </c>
      <c r="S3164" s="21">
        <f>IF(F3164&lt;=450000,0,MAX(0,P3164*0.04-MIN(50000,P3164)*0.02))</f>
        <v/>
      </c>
      <c r="T3164" s="21">
        <f>IF(F3164&lt;=450000,0,MAX(0,Q3164*0.06-MIN(50000,Q3164)*0.03))</f>
        <v/>
      </c>
      <c r="U3164" s="21">
        <f>IF(F3164&lt;=450000,0,MAX(0,Q3164*0.04-MIN(50000,Q3164)*0.02))</f>
        <v/>
      </c>
      <c r="V3164" s="21">
        <f>50000+MAX(0,G3164-480000)</f>
        <v/>
      </c>
      <c r="W3164" s="21">
        <f>P3164-V3164</f>
        <v/>
      </c>
      <c r="X3164" s="21">
        <f>Q3164-V3164</f>
        <v/>
      </c>
      <c r="Y3164" s="22">
        <f>IF(W3164&lt;0,0.9,LOOKUP(W3164,{0,1950001,3300001,6950001,9000001,18000001,40000001},{0.84895,0.7979,0.6958,0.66517,0.56307,0.4916,0.44055}))</f>
        <v/>
      </c>
      <c r="Z3164" s="22">
        <f>IF(X3164&lt;0,0.9,LOOKUP(X3164,{0,1950001,3300001,6950001,9000001,18000001,40000001},{0.84895,0.7979,0.6958,0.66517,0.56307,0.4916,0.44055}))</f>
        <v/>
      </c>
      <c r="AA3164" s="22">
        <f>IF(W3164&lt;0,0,CHOOSE(MATCH(W3164,{0,1950001,3300001,6950001,9000001},1),5.105/84.895,10.21/79.79,20.42/69.58,23.483/66.517,33.693/56.307))</f>
        <v/>
      </c>
      <c r="AB3164" s="21">
        <f>IF(C3164&lt;=2000,0,(MIN(C3164,ROUNDDOWN(F3164*0.3,0))-2000)*0.1)</f>
        <v/>
      </c>
      <c r="AC3164" s="21">
        <f>IF(C3164&lt;=2000,0,MIN((C3164-2000)*Y3164,(R3164+S3164)*0.2))</f>
        <v/>
      </c>
      <c r="AD3164" s="21">
        <f>IF(C3164&lt;=2000,0,MIN((C3164-2000)*Z3164,(T3164+U3164)*0.2))</f>
        <v/>
      </c>
      <c r="AE3164" s="21">
        <f>AC3164*AA3164</f>
        <v/>
      </c>
      <c r="AF3164" s="21">
        <f>ROUNDDOWN(R3164,-2)+ROUNDDOWN(S3164,-2)</f>
        <v/>
      </c>
      <c r="AG3164" s="21">
        <f>ROUNDDOWN(MAX(0,R3164-(AB3164+AC3164+AE3164)*0.6),-2)+ROUNDDOWN(MAX(0,S3164-(AB3164+AC3164+AE3164)*0.4),-2)</f>
        <v/>
      </c>
      <c r="AH3164" s="21">
        <f>ROUNDDOWN(MAX(0,T3164-(AB3164+AD3164)*0.6),-2)+ROUNDDOWN(MAX(0,U3164-(AB3164+AD3164)*0.4),-2)</f>
        <v/>
      </c>
      <c r="AI3164" s="21">
        <f>ROUNDDOWN(T3164,-2)+ROUNDDOWN(U3164,-2)</f>
        <v/>
      </c>
      <c r="AJ3164" s="21">
        <f>M3164+AF3164</f>
        <v/>
      </c>
      <c r="AK3164" s="21">
        <f>M3164+AG3164</f>
        <v/>
      </c>
      <c r="AL3164" s="21">
        <f>N3164+AH3164</f>
        <v/>
      </c>
      <c r="AM3164" s="21">
        <f>O3164+AI3164</f>
        <v/>
      </c>
      <c r="AN3164" s="21">
        <f>N3164+AI3164</f>
        <v/>
      </c>
      <c r="AO3164" s="21">
        <f>ROUNDDOWN((R3164+S3164)*0.2/Y3164+2000,0)</f>
        <v/>
      </c>
      <c r="AP3164" s="21">
        <f>ROUNDDOWN((T3164+U3164)*0.2/Z3164+2000,0)</f>
        <v/>
      </c>
      <c r="AQ3164" s="21">
        <f>AL3164-AK3164</f>
        <v/>
      </c>
      <c r="AR3164" s="21">
        <f>AM3164-AK3164</f>
        <v/>
      </c>
      <c r="AS3164" s="21">
        <f>AM3164-AL3164</f>
        <v/>
      </c>
      <c r="AT3164" s="21">
        <f>AK3164+C3164-AJ3164</f>
        <v/>
      </c>
      <c r="AU3164" s="21">
        <f>AL3164+C3164-AM3164</f>
        <v/>
      </c>
      <c r="AV3164" s="21">
        <f>AN3164+C3164-AM3164</f>
        <v/>
      </c>
    </row>
    <row r="3165">
      <c r="A3165" t="inlineStr">
        <is>
          <t>1万円刻み</t>
        </is>
      </c>
      <c r="B3165" s="21">
        <f>'5_1万円刻み'!$A$1402</f>
        <v/>
      </c>
      <c r="C3165" s="21">
        <f>AO3165</f>
        <v/>
      </c>
      <c r="D3165" s="21" t="n">
        <v>0</v>
      </c>
      <c r="E3165" s="21">
        <f>ROUND(MIN(B3165/12,650000)*12*0.0915+MIN(B3165/12,1390000)*12*(0.0504+0)+B3165*0.005,0)</f>
        <v/>
      </c>
      <c r="F3165" s="21">
        <f>IF(B3165&lt;741000,0,IF(B3165&lt;2191000,B3165-740000,IF(B3165&lt;2193000,1451000,IF(B3165&lt;2196000,1453000,IF(B3165&lt;2200000,1456000,IF(B3165&lt;3600000,ROUND(ROUNDDOWN(B3165/4,-3)*2.8,0)-80000,IF(B3165&lt;6600000,ROUND(ROUNDDOWN(B3165/4,-3)*3.2,0)-440000,IF(B3165&lt;8500000,ROUNDDOWN(B3165*0.9,0)-1100000,B3165-1950000))))))))</f>
        <v/>
      </c>
      <c r="G3165" s="21">
        <f>IF(F3165&gt;23500000,NA(),IF(F3165&lt;=4890000,1040000,IF(F3165&lt;=6550000,670000,620000)))</f>
        <v/>
      </c>
      <c r="H3165" s="21">
        <f>IF(D3165&lt;=0,0,MAX(0,MIN(2000000,D3165-MIN(100000,ROUNDDOWN(F3165*0.05,0)))))</f>
        <v/>
      </c>
      <c r="I3165" s="21">
        <f>IF(C3165&lt;=2000,0,MIN(C3165,ROUNDDOWN(F3165*0.4,0))-2000)</f>
        <v/>
      </c>
      <c r="J3165" s="21">
        <f>MAX(0,ROUNDDOWN(F3165-E3165-G3165,-3))</f>
        <v/>
      </c>
      <c r="K3165" s="21">
        <f>MAX(0,ROUNDDOWN(F3165-E3165-G3165-H3165-I3165,-3))</f>
        <v/>
      </c>
      <c r="L3165" s="21">
        <f>MAX(0,ROUNDDOWN(F3165-E3165-G3165-H3165,-3))</f>
        <v/>
      </c>
      <c r="M3165" s="21">
        <f>IF(J3165&lt;=0,0,ROUNDDOWN((J3165*LOOKUP(J3165,{0,1950001,3300001,6950001,9000001,18000001,40000001},{0.05,0.1,0.2,0.23,0.33,0.4,0.45})-LOOKUP(J3165,{0,1950001,3300001,6950001,9000001,18000001,40000001},{0,97500,427500,636000,1536000,2796000,4796000}))*1.021,-2))</f>
        <v/>
      </c>
      <c r="N3165" s="21">
        <f>IF(K3165&lt;=0,0,ROUNDDOWN((K3165*LOOKUP(K3165,{0,1950001,3300001,6950001,9000001,18000001,40000001},{0.05,0.1,0.2,0.23,0.33,0.4,0.45})-LOOKUP(K3165,{0,1950001,3300001,6950001,9000001,18000001,40000001},{0,97500,427500,636000,1536000,2796000,4796000}))*1.021,-2))</f>
        <v/>
      </c>
      <c r="O3165" s="21">
        <f>IF(L3165&lt;=0,0,ROUNDDOWN((L3165*LOOKUP(L3165,{0,1950001,3300001,6950001,9000001,18000001,40000001},{0.05,0.1,0.2,0.23,0.33,0.4,0.45})-LOOKUP(L3165,{0,1950001,3300001,6950001,9000001,18000001,40000001},{0,97500,427500,636000,1536000,2796000,4796000}))*1.021,-2))</f>
        <v/>
      </c>
      <c r="P3165" s="21">
        <f>MAX(0,ROUNDDOWN(F3165-E3165-430000,-3))</f>
        <v/>
      </c>
      <c r="Q3165" s="21">
        <f>MAX(0,ROUNDDOWN(F3165-E3165-430000-H3165,-3))</f>
        <v/>
      </c>
      <c r="R3165" s="21">
        <f>IF(F3165&lt;=450000,0,MAX(0,P3165*0.06-MIN(50000,P3165)*0.03))</f>
        <v/>
      </c>
      <c r="S3165" s="21">
        <f>IF(F3165&lt;=450000,0,MAX(0,P3165*0.04-MIN(50000,P3165)*0.02))</f>
        <v/>
      </c>
      <c r="T3165" s="21">
        <f>IF(F3165&lt;=450000,0,MAX(0,Q3165*0.06-MIN(50000,Q3165)*0.03))</f>
        <v/>
      </c>
      <c r="U3165" s="21">
        <f>IF(F3165&lt;=450000,0,MAX(0,Q3165*0.04-MIN(50000,Q3165)*0.02))</f>
        <v/>
      </c>
      <c r="V3165" s="21">
        <f>50000+MAX(0,G3165-480000)</f>
        <v/>
      </c>
      <c r="W3165" s="21">
        <f>P3165-V3165</f>
        <v/>
      </c>
      <c r="X3165" s="21">
        <f>Q3165-V3165</f>
        <v/>
      </c>
      <c r="Y3165" s="22">
        <f>IF(W3165&lt;0,0.9,LOOKUP(W3165,{0,1950001,3300001,6950001,9000001,18000001,40000001},{0.84895,0.7979,0.6958,0.66517,0.56307,0.4916,0.44055}))</f>
        <v/>
      </c>
      <c r="Z3165" s="22">
        <f>IF(X3165&lt;0,0.9,LOOKUP(X3165,{0,1950001,3300001,6950001,9000001,18000001,40000001},{0.84895,0.7979,0.6958,0.66517,0.56307,0.4916,0.44055}))</f>
        <v/>
      </c>
      <c r="AA3165" s="22">
        <f>IF(W3165&lt;0,0,CHOOSE(MATCH(W3165,{0,1950001,3300001,6950001,9000001},1),5.105/84.895,10.21/79.79,20.42/69.58,23.483/66.517,33.693/56.307))</f>
        <v/>
      </c>
      <c r="AB3165" s="21">
        <f>IF(C3165&lt;=2000,0,(MIN(C3165,ROUNDDOWN(F3165*0.3,0))-2000)*0.1)</f>
        <v/>
      </c>
      <c r="AC3165" s="21">
        <f>IF(C3165&lt;=2000,0,MIN((C3165-2000)*Y3165,(R3165+S3165)*0.2))</f>
        <v/>
      </c>
      <c r="AD3165" s="21">
        <f>IF(C3165&lt;=2000,0,MIN((C3165-2000)*Z3165,(T3165+U3165)*0.2))</f>
        <v/>
      </c>
      <c r="AE3165" s="21">
        <f>AC3165*AA3165</f>
        <v/>
      </c>
      <c r="AF3165" s="21">
        <f>ROUNDDOWN(R3165,-2)+ROUNDDOWN(S3165,-2)</f>
        <v/>
      </c>
      <c r="AG3165" s="21">
        <f>ROUNDDOWN(MAX(0,R3165-(AB3165+AC3165+AE3165)*0.6),-2)+ROUNDDOWN(MAX(0,S3165-(AB3165+AC3165+AE3165)*0.4),-2)</f>
        <v/>
      </c>
      <c r="AH3165" s="21">
        <f>ROUNDDOWN(MAX(0,T3165-(AB3165+AD3165)*0.6),-2)+ROUNDDOWN(MAX(0,U3165-(AB3165+AD3165)*0.4),-2)</f>
        <v/>
      </c>
      <c r="AI3165" s="21">
        <f>ROUNDDOWN(T3165,-2)+ROUNDDOWN(U3165,-2)</f>
        <v/>
      </c>
      <c r="AJ3165" s="21">
        <f>M3165+AF3165</f>
        <v/>
      </c>
      <c r="AK3165" s="21">
        <f>M3165+AG3165</f>
        <v/>
      </c>
      <c r="AL3165" s="21">
        <f>N3165+AH3165</f>
        <v/>
      </c>
      <c r="AM3165" s="21">
        <f>O3165+AI3165</f>
        <v/>
      </c>
      <c r="AN3165" s="21">
        <f>N3165+AI3165</f>
        <v/>
      </c>
      <c r="AO3165" s="21">
        <f>ROUNDDOWN((R3165+S3165)*0.2/Y3165+2000,0)</f>
        <v/>
      </c>
      <c r="AP3165" s="21">
        <f>ROUNDDOWN((T3165+U3165)*0.2/Z3165+2000,0)</f>
        <v/>
      </c>
      <c r="AQ3165" s="21">
        <f>AL3165-AK3165</f>
        <v/>
      </c>
      <c r="AR3165" s="21">
        <f>AM3165-AK3165</f>
        <v/>
      </c>
      <c r="AS3165" s="21">
        <f>AM3165-AL3165</f>
        <v/>
      </c>
      <c r="AT3165" s="21">
        <f>AK3165+C3165-AJ3165</f>
        <v/>
      </c>
      <c r="AU3165" s="21">
        <f>AL3165+C3165-AM3165</f>
        <v/>
      </c>
      <c r="AV3165" s="21">
        <f>AN3165+C3165-AM3165</f>
        <v/>
      </c>
    </row>
    <row r="3166">
      <c r="A3166" t="inlineStr">
        <is>
          <t>1万円刻み</t>
        </is>
      </c>
      <c r="B3166" s="21">
        <f>'5_1万円刻み'!$A$1403</f>
        <v/>
      </c>
      <c r="C3166" s="21">
        <f>AO3166</f>
        <v/>
      </c>
      <c r="D3166" s="21" t="n">
        <v>0</v>
      </c>
      <c r="E3166" s="21">
        <f>ROUND(MIN(B3166/12,650000)*12*0.0915+MIN(B3166/12,1390000)*12*(0.0504+0)+B3166*0.005,0)</f>
        <v/>
      </c>
      <c r="F3166" s="21">
        <f>IF(B3166&lt;741000,0,IF(B3166&lt;2191000,B3166-740000,IF(B3166&lt;2193000,1451000,IF(B3166&lt;2196000,1453000,IF(B3166&lt;2200000,1456000,IF(B3166&lt;3600000,ROUND(ROUNDDOWN(B3166/4,-3)*2.8,0)-80000,IF(B3166&lt;6600000,ROUND(ROUNDDOWN(B3166/4,-3)*3.2,0)-440000,IF(B3166&lt;8500000,ROUNDDOWN(B3166*0.9,0)-1100000,B3166-1950000))))))))</f>
        <v/>
      </c>
      <c r="G3166" s="21">
        <f>IF(F3166&gt;23500000,NA(),IF(F3166&lt;=4890000,1040000,IF(F3166&lt;=6550000,670000,620000)))</f>
        <v/>
      </c>
      <c r="H3166" s="21">
        <f>IF(D3166&lt;=0,0,MAX(0,MIN(2000000,D3166-MIN(100000,ROUNDDOWN(F3166*0.05,0)))))</f>
        <v/>
      </c>
      <c r="I3166" s="21">
        <f>IF(C3166&lt;=2000,0,MIN(C3166,ROUNDDOWN(F3166*0.4,0))-2000)</f>
        <v/>
      </c>
      <c r="J3166" s="21">
        <f>MAX(0,ROUNDDOWN(F3166-E3166-G3166,-3))</f>
        <v/>
      </c>
      <c r="K3166" s="21">
        <f>MAX(0,ROUNDDOWN(F3166-E3166-G3166-H3166-I3166,-3))</f>
        <v/>
      </c>
      <c r="L3166" s="21">
        <f>MAX(0,ROUNDDOWN(F3166-E3166-G3166-H3166,-3))</f>
        <v/>
      </c>
      <c r="M3166" s="21">
        <f>IF(J3166&lt;=0,0,ROUNDDOWN((J3166*LOOKUP(J3166,{0,1950001,3300001,6950001,9000001,18000001,40000001},{0.05,0.1,0.2,0.23,0.33,0.4,0.45})-LOOKUP(J3166,{0,1950001,3300001,6950001,9000001,18000001,40000001},{0,97500,427500,636000,1536000,2796000,4796000}))*1.021,-2))</f>
        <v/>
      </c>
      <c r="N3166" s="21">
        <f>IF(K3166&lt;=0,0,ROUNDDOWN((K3166*LOOKUP(K3166,{0,1950001,3300001,6950001,9000001,18000001,40000001},{0.05,0.1,0.2,0.23,0.33,0.4,0.45})-LOOKUP(K3166,{0,1950001,3300001,6950001,9000001,18000001,40000001},{0,97500,427500,636000,1536000,2796000,4796000}))*1.021,-2))</f>
        <v/>
      </c>
      <c r="O3166" s="21">
        <f>IF(L3166&lt;=0,0,ROUNDDOWN((L3166*LOOKUP(L3166,{0,1950001,3300001,6950001,9000001,18000001,40000001},{0.05,0.1,0.2,0.23,0.33,0.4,0.45})-LOOKUP(L3166,{0,1950001,3300001,6950001,9000001,18000001,40000001},{0,97500,427500,636000,1536000,2796000,4796000}))*1.021,-2))</f>
        <v/>
      </c>
      <c r="P3166" s="21">
        <f>MAX(0,ROUNDDOWN(F3166-E3166-430000,-3))</f>
        <v/>
      </c>
      <c r="Q3166" s="21">
        <f>MAX(0,ROUNDDOWN(F3166-E3166-430000-H3166,-3))</f>
        <v/>
      </c>
      <c r="R3166" s="21">
        <f>IF(F3166&lt;=450000,0,MAX(0,P3166*0.06-MIN(50000,P3166)*0.03))</f>
        <v/>
      </c>
      <c r="S3166" s="21">
        <f>IF(F3166&lt;=450000,0,MAX(0,P3166*0.04-MIN(50000,P3166)*0.02))</f>
        <v/>
      </c>
      <c r="T3166" s="21">
        <f>IF(F3166&lt;=450000,0,MAX(0,Q3166*0.06-MIN(50000,Q3166)*0.03))</f>
        <v/>
      </c>
      <c r="U3166" s="21">
        <f>IF(F3166&lt;=450000,0,MAX(0,Q3166*0.04-MIN(50000,Q3166)*0.02))</f>
        <v/>
      </c>
      <c r="V3166" s="21">
        <f>50000+MAX(0,G3166-480000)</f>
        <v/>
      </c>
      <c r="W3166" s="21">
        <f>P3166-V3166</f>
        <v/>
      </c>
      <c r="X3166" s="21">
        <f>Q3166-V3166</f>
        <v/>
      </c>
      <c r="Y3166" s="22">
        <f>IF(W3166&lt;0,0.9,LOOKUP(W3166,{0,1950001,3300001,6950001,9000001,18000001,40000001},{0.84895,0.7979,0.6958,0.66517,0.56307,0.4916,0.44055}))</f>
        <v/>
      </c>
      <c r="Z3166" s="22">
        <f>IF(X3166&lt;0,0.9,LOOKUP(X3166,{0,1950001,3300001,6950001,9000001,18000001,40000001},{0.84895,0.7979,0.6958,0.66517,0.56307,0.4916,0.44055}))</f>
        <v/>
      </c>
      <c r="AA3166" s="22">
        <f>IF(W3166&lt;0,0,CHOOSE(MATCH(W3166,{0,1950001,3300001,6950001,9000001},1),5.105/84.895,10.21/79.79,20.42/69.58,23.483/66.517,33.693/56.307))</f>
        <v/>
      </c>
      <c r="AB3166" s="21">
        <f>IF(C3166&lt;=2000,0,(MIN(C3166,ROUNDDOWN(F3166*0.3,0))-2000)*0.1)</f>
        <v/>
      </c>
      <c r="AC3166" s="21">
        <f>IF(C3166&lt;=2000,0,MIN((C3166-2000)*Y3166,(R3166+S3166)*0.2))</f>
        <v/>
      </c>
      <c r="AD3166" s="21">
        <f>IF(C3166&lt;=2000,0,MIN((C3166-2000)*Z3166,(T3166+U3166)*0.2))</f>
        <v/>
      </c>
      <c r="AE3166" s="21">
        <f>AC3166*AA3166</f>
        <v/>
      </c>
      <c r="AF3166" s="21">
        <f>ROUNDDOWN(R3166,-2)+ROUNDDOWN(S3166,-2)</f>
        <v/>
      </c>
      <c r="AG3166" s="21">
        <f>ROUNDDOWN(MAX(0,R3166-(AB3166+AC3166+AE3166)*0.6),-2)+ROUNDDOWN(MAX(0,S3166-(AB3166+AC3166+AE3166)*0.4),-2)</f>
        <v/>
      </c>
      <c r="AH3166" s="21">
        <f>ROUNDDOWN(MAX(0,T3166-(AB3166+AD3166)*0.6),-2)+ROUNDDOWN(MAX(0,U3166-(AB3166+AD3166)*0.4),-2)</f>
        <v/>
      </c>
      <c r="AI3166" s="21">
        <f>ROUNDDOWN(T3166,-2)+ROUNDDOWN(U3166,-2)</f>
        <v/>
      </c>
      <c r="AJ3166" s="21">
        <f>M3166+AF3166</f>
        <v/>
      </c>
      <c r="AK3166" s="21">
        <f>M3166+AG3166</f>
        <v/>
      </c>
      <c r="AL3166" s="21">
        <f>N3166+AH3166</f>
        <v/>
      </c>
      <c r="AM3166" s="21">
        <f>O3166+AI3166</f>
        <v/>
      </c>
      <c r="AN3166" s="21">
        <f>N3166+AI3166</f>
        <v/>
      </c>
      <c r="AO3166" s="21">
        <f>ROUNDDOWN((R3166+S3166)*0.2/Y3166+2000,0)</f>
        <v/>
      </c>
      <c r="AP3166" s="21">
        <f>ROUNDDOWN((T3166+U3166)*0.2/Z3166+2000,0)</f>
        <v/>
      </c>
      <c r="AQ3166" s="21">
        <f>AL3166-AK3166</f>
        <v/>
      </c>
      <c r="AR3166" s="21">
        <f>AM3166-AK3166</f>
        <v/>
      </c>
      <c r="AS3166" s="21">
        <f>AM3166-AL3166</f>
        <v/>
      </c>
      <c r="AT3166" s="21">
        <f>AK3166+C3166-AJ3166</f>
        <v/>
      </c>
      <c r="AU3166" s="21">
        <f>AL3166+C3166-AM3166</f>
        <v/>
      </c>
      <c r="AV3166" s="21">
        <f>AN3166+C3166-AM3166</f>
        <v/>
      </c>
    </row>
    <row r="3167">
      <c r="A3167" t="inlineStr">
        <is>
          <t>1万円刻み</t>
        </is>
      </c>
      <c r="B3167" s="21">
        <f>'5_1万円刻み'!$A$1404</f>
        <v/>
      </c>
      <c r="C3167" s="21">
        <f>AO3167</f>
        <v/>
      </c>
      <c r="D3167" s="21" t="n">
        <v>0</v>
      </c>
      <c r="E3167" s="21">
        <f>ROUND(MIN(B3167/12,650000)*12*0.0915+MIN(B3167/12,1390000)*12*(0.0504+0)+B3167*0.005,0)</f>
        <v/>
      </c>
      <c r="F3167" s="21">
        <f>IF(B3167&lt;741000,0,IF(B3167&lt;2191000,B3167-740000,IF(B3167&lt;2193000,1451000,IF(B3167&lt;2196000,1453000,IF(B3167&lt;2200000,1456000,IF(B3167&lt;3600000,ROUND(ROUNDDOWN(B3167/4,-3)*2.8,0)-80000,IF(B3167&lt;6600000,ROUND(ROUNDDOWN(B3167/4,-3)*3.2,0)-440000,IF(B3167&lt;8500000,ROUNDDOWN(B3167*0.9,0)-1100000,B3167-1950000))))))))</f>
        <v/>
      </c>
      <c r="G3167" s="21">
        <f>IF(F3167&gt;23500000,NA(),IF(F3167&lt;=4890000,1040000,IF(F3167&lt;=6550000,670000,620000)))</f>
        <v/>
      </c>
      <c r="H3167" s="21">
        <f>IF(D3167&lt;=0,0,MAX(0,MIN(2000000,D3167-MIN(100000,ROUNDDOWN(F3167*0.05,0)))))</f>
        <v/>
      </c>
      <c r="I3167" s="21">
        <f>IF(C3167&lt;=2000,0,MIN(C3167,ROUNDDOWN(F3167*0.4,0))-2000)</f>
        <v/>
      </c>
      <c r="J3167" s="21">
        <f>MAX(0,ROUNDDOWN(F3167-E3167-G3167,-3))</f>
        <v/>
      </c>
      <c r="K3167" s="21">
        <f>MAX(0,ROUNDDOWN(F3167-E3167-G3167-H3167-I3167,-3))</f>
        <v/>
      </c>
      <c r="L3167" s="21">
        <f>MAX(0,ROUNDDOWN(F3167-E3167-G3167-H3167,-3))</f>
        <v/>
      </c>
      <c r="M3167" s="21">
        <f>IF(J3167&lt;=0,0,ROUNDDOWN((J3167*LOOKUP(J3167,{0,1950001,3300001,6950001,9000001,18000001,40000001},{0.05,0.1,0.2,0.23,0.33,0.4,0.45})-LOOKUP(J3167,{0,1950001,3300001,6950001,9000001,18000001,40000001},{0,97500,427500,636000,1536000,2796000,4796000}))*1.021,-2))</f>
        <v/>
      </c>
      <c r="N3167" s="21">
        <f>IF(K3167&lt;=0,0,ROUNDDOWN((K3167*LOOKUP(K3167,{0,1950001,3300001,6950001,9000001,18000001,40000001},{0.05,0.1,0.2,0.23,0.33,0.4,0.45})-LOOKUP(K3167,{0,1950001,3300001,6950001,9000001,18000001,40000001},{0,97500,427500,636000,1536000,2796000,4796000}))*1.021,-2))</f>
        <v/>
      </c>
      <c r="O3167" s="21">
        <f>IF(L3167&lt;=0,0,ROUNDDOWN((L3167*LOOKUP(L3167,{0,1950001,3300001,6950001,9000001,18000001,40000001},{0.05,0.1,0.2,0.23,0.33,0.4,0.45})-LOOKUP(L3167,{0,1950001,3300001,6950001,9000001,18000001,40000001},{0,97500,427500,636000,1536000,2796000,4796000}))*1.021,-2))</f>
        <v/>
      </c>
      <c r="P3167" s="21">
        <f>MAX(0,ROUNDDOWN(F3167-E3167-430000,-3))</f>
        <v/>
      </c>
      <c r="Q3167" s="21">
        <f>MAX(0,ROUNDDOWN(F3167-E3167-430000-H3167,-3))</f>
        <v/>
      </c>
      <c r="R3167" s="21">
        <f>IF(F3167&lt;=450000,0,MAX(0,P3167*0.06-MIN(50000,P3167)*0.03))</f>
        <v/>
      </c>
      <c r="S3167" s="21">
        <f>IF(F3167&lt;=450000,0,MAX(0,P3167*0.04-MIN(50000,P3167)*0.02))</f>
        <v/>
      </c>
      <c r="T3167" s="21">
        <f>IF(F3167&lt;=450000,0,MAX(0,Q3167*0.06-MIN(50000,Q3167)*0.03))</f>
        <v/>
      </c>
      <c r="U3167" s="21">
        <f>IF(F3167&lt;=450000,0,MAX(0,Q3167*0.04-MIN(50000,Q3167)*0.02))</f>
        <v/>
      </c>
      <c r="V3167" s="21">
        <f>50000+MAX(0,G3167-480000)</f>
        <v/>
      </c>
      <c r="W3167" s="21">
        <f>P3167-V3167</f>
        <v/>
      </c>
      <c r="X3167" s="21">
        <f>Q3167-V3167</f>
        <v/>
      </c>
      <c r="Y3167" s="22">
        <f>IF(W3167&lt;0,0.9,LOOKUP(W3167,{0,1950001,3300001,6950001,9000001,18000001,40000001},{0.84895,0.7979,0.6958,0.66517,0.56307,0.4916,0.44055}))</f>
        <v/>
      </c>
      <c r="Z3167" s="22">
        <f>IF(X3167&lt;0,0.9,LOOKUP(X3167,{0,1950001,3300001,6950001,9000001,18000001,40000001},{0.84895,0.7979,0.6958,0.66517,0.56307,0.4916,0.44055}))</f>
        <v/>
      </c>
      <c r="AA3167" s="22">
        <f>IF(W3167&lt;0,0,CHOOSE(MATCH(W3167,{0,1950001,3300001,6950001,9000001},1),5.105/84.895,10.21/79.79,20.42/69.58,23.483/66.517,33.693/56.307))</f>
        <v/>
      </c>
      <c r="AB3167" s="21">
        <f>IF(C3167&lt;=2000,0,(MIN(C3167,ROUNDDOWN(F3167*0.3,0))-2000)*0.1)</f>
        <v/>
      </c>
      <c r="AC3167" s="21">
        <f>IF(C3167&lt;=2000,0,MIN((C3167-2000)*Y3167,(R3167+S3167)*0.2))</f>
        <v/>
      </c>
      <c r="AD3167" s="21">
        <f>IF(C3167&lt;=2000,0,MIN((C3167-2000)*Z3167,(T3167+U3167)*0.2))</f>
        <v/>
      </c>
      <c r="AE3167" s="21">
        <f>AC3167*AA3167</f>
        <v/>
      </c>
      <c r="AF3167" s="21">
        <f>ROUNDDOWN(R3167,-2)+ROUNDDOWN(S3167,-2)</f>
        <v/>
      </c>
      <c r="AG3167" s="21">
        <f>ROUNDDOWN(MAX(0,R3167-(AB3167+AC3167+AE3167)*0.6),-2)+ROUNDDOWN(MAX(0,S3167-(AB3167+AC3167+AE3167)*0.4),-2)</f>
        <v/>
      </c>
      <c r="AH3167" s="21">
        <f>ROUNDDOWN(MAX(0,T3167-(AB3167+AD3167)*0.6),-2)+ROUNDDOWN(MAX(0,U3167-(AB3167+AD3167)*0.4),-2)</f>
        <v/>
      </c>
      <c r="AI3167" s="21">
        <f>ROUNDDOWN(T3167,-2)+ROUNDDOWN(U3167,-2)</f>
        <v/>
      </c>
      <c r="AJ3167" s="21">
        <f>M3167+AF3167</f>
        <v/>
      </c>
      <c r="AK3167" s="21">
        <f>M3167+AG3167</f>
        <v/>
      </c>
      <c r="AL3167" s="21">
        <f>N3167+AH3167</f>
        <v/>
      </c>
      <c r="AM3167" s="21">
        <f>O3167+AI3167</f>
        <v/>
      </c>
      <c r="AN3167" s="21">
        <f>N3167+AI3167</f>
        <v/>
      </c>
      <c r="AO3167" s="21">
        <f>ROUNDDOWN((R3167+S3167)*0.2/Y3167+2000,0)</f>
        <v/>
      </c>
      <c r="AP3167" s="21">
        <f>ROUNDDOWN((T3167+U3167)*0.2/Z3167+2000,0)</f>
        <v/>
      </c>
      <c r="AQ3167" s="21">
        <f>AL3167-AK3167</f>
        <v/>
      </c>
      <c r="AR3167" s="21">
        <f>AM3167-AK3167</f>
        <v/>
      </c>
      <c r="AS3167" s="21">
        <f>AM3167-AL3167</f>
        <v/>
      </c>
      <c r="AT3167" s="21">
        <f>AK3167+C3167-AJ3167</f>
        <v/>
      </c>
      <c r="AU3167" s="21">
        <f>AL3167+C3167-AM3167</f>
        <v/>
      </c>
      <c r="AV3167" s="21">
        <f>AN3167+C3167-AM3167</f>
        <v/>
      </c>
    </row>
    <row r="3168">
      <c r="A3168" t="inlineStr">
        <is>
          <t>1万円刻み</t>
        </is>
      </c>
      <c r="B3168" s="21">
        <f>'5_1万円刻み'!$A$1405</f>
        <v/>
      </c>
      <c r="C3168" s="21">
        <f>AO3168</f>
        <v/>
      </c>
      <c r="D3168" s="21" t="n">
        <v>0</v>
      </c>
      <c r="E3168" s="21">
        <f>ROUND(MIN(B3168/12,650000)*12*0.0915+MIN(B3168/12,1390000)*12*(0.0504+0)+B3168*0.005,0)</f>
        <v/>
      </c>
      <c r="F3168" s="21">
        <f>IF(B3168&lt;741000,0,IF(B3168&lt;2191000,B3168-740000,IF(B3168&lt;2193000,1451000,IF(B3168&lt;2196000,1453000,IF(B3168&lt;2200000,1456000,IF(B3168&lt;3600000,ROUND(ROUNDDOWN(B3168/4,-3)*2.8,0)-80000,IF(B3168&lt;6600000,ROUND(ROUNDDOWN(B3168/4,-3)*3.2,0)-440000,IF(B3168&lt;8500000,ROUNDDOWN(B3168*0.9,0)-1100000,B3168-1950000))))))))</f>
        <v/>
      </c>
      <c r="G3168" s="21">
        <f>IF(F3168&gt;23500000,NA(),IF(F3168&lt;=4890000,1040000,IF(F3168&lt;=6550000,670000,620000)))</f>
        <v/>
      </c>
      <c r="H3168" s="21">
        <f>IF(D3168&lt;=0,0,MAX(0,MIN(2000000,D3168-MIN(100000,ROUNDDOWN(F3168*0.05,0)))))</f>
        <v/>
      </c>
      <c r="I3168" s="21">
        <f>IF(C3168&lt;=2000,0,MIN(C3168,ROUNDDOWN(F3168*0.4,0))-2000)</f>
        <v/>
      </c>
      <c r="J3168" s="21">
        <f>MAX(0,ROUNDDOWN(F3168-E3168-G3168,-3))</f>
        <v/>
      </c>
      <c r="K3168" s="21">
        <f>MAX(0,ROUNDDOWN(F3168-E3168-G3168-H3168-I3168,-3))</f>
        <v/>
      </c>
      <c r="L3168" s="21">
        <f>MAX(0,ROUNDDOWN(F3168-E3168-G3168-H3168,-3))</f>
        <v/>
      </c>
      <c r="M3168" s="21">
        <f>IF(J3168&lt;=0,0,ROUNDDOWN((J3168*LOOKUP(J3168,{0,1950001,3300001,6950001,9000001,18000001,40000001},{0.05,0.1,0.2,0.23,0.33,0.4,0.45})-LOOKUP(J3168,{0,1950001,3300001,6950001,9000001,18000001,40000001},{0,97500,427500,636000,1536000,2796000,4796000}))*1.021,-2))</f>
        <v/>
      </c>
      <c r="N3168" s="21">
        <f>IF(K3168&lt;=0,0,ROUNDDOWN((K3168*LOOKUP(K3168,{0,1950001,3300001,6950001,9000001,18000001,40000001},{0.05,0.1,0.2,0.23,0.33,0.4,0.45})-LOOKUP(K3168,{0,1950001,3300001,6950001,9000001,18000001,40000001},{0,97500,427500,636000,1536000,2796000,4796000}))*1.021,-2))</f>
        <v/>
      </c>
      <c r="O3168" s="21">
        <f>IF(L3168&lt;=0,0,ROUNDDOWN((L3168*LOOKUP(L3168,{0,1950001,3300001,6950001,9000001,18000001,40000001},{0.05,0.1,0.2,0.23,0.33,0.4,0.45})-LOOKUP(L3168,{0,1950001,3300001,6950001,9000001,18000001,40000001},{0,97500,427500,636000,1536000,2796000,4796000}))*1.021,-2))</f>
        <v/>
      </c>
      <c r="P3168" s="21">
        <f>MAX(0,ROUNDDOWN(F3168-E3168-430000,-3))</f>
        <v/>
      </c>
      <c r="Q3168" s="21">
        <f>MAX(0,ROUNDDOWN(F3168-E3168-430000-H3168,-3))</f>
        <v/>
      </c>
      <c r="R3168" s="21">
        <f>IF(F3168&lt;=450000,0,MAX(0,P3168*0.06-MIN(50000,P3168)*0.03))</f>
        <v/>
      </c>
      <c r="S3168" s="21">
        <f>IF(F3168&lt;=450000,0,MAX(0,P3168*0.04-MIN(50000,P3168)*0.02))</f>
        <v/>
      </c>
      <c r="T3168" s="21">
        <f>IF(F3168&lt;=450000,0,MAX(0,Q3168*0.06-MIN(50000,Q3168)*0.03))</f>
        <v/>
      </c>
      <c r="U3168" s="21">
        <f>IF(F3168&lt;=450000,0,MAX(0,Q3168*0.04-MIN(50000,Q3168)*0.02))</f>
        <v/>
      </c>
      <c r="V3168" s="21">
        <f>50000+MAX(0,G3168-480000)</f>
        <v/>
      </c>
      <c r="W3168" s="21">
        <f>P3168-V3168</f>
        <v/>
      </c>
      <c r="X3168" s="21">
        <f>Q3168-V3168</f>
        <v/>
      </c>
      <c r="Y3168" s="22">
        <f>IF(W3168&lt;0,0.9,LOOKUP(W3168,{0,1950001,3300001,6950001,9000001,18000001,40000001},{0.84895,0.7979,0.6958,0.66517,0.56307,0.4916,0.44055}))</f>
        <v/>
      </c>
      <c r="Z3168" s="22">
        <f>IF(X3168&lt;0,0.9,LOOKUP(X3168,{0,1950001,3300001,6950001,9000001,18000001,40000001},{0.84895,0.7979,0.6958,0.66517,0.56307,0.4916,0.44055}))</f>
        <v/>
      </c>
      <c r="AA3168" s="22">
        <f>IF(W3168&lt;0,0,CHOOSE(MATCH(W3168,{0,1950001,3300001,6950001,9000001},1),5.105/84.895,10.21/79.79,20.42/69.58,23.483/66.517,33.693/56.307))</f>
        <v/>
      </c>
      <c r="AB3168" s="21">
        <f>IF(C3168&lt;=2000,0,(MIN(C3168,ROUNDDOWN(F3168*0.3,0))-2000)*0.1)</f>
        <v/>
      </c>
      <c r="AC3168" s="21">
        <f>IF(C3168&lt;=2000,0,MIN((C3168-2000)*Y3168,(R3168+S3168)*0.2))</f>
        <v/>
      </c>
      <c r="AD3168" s="21">
        <f>IF(C3168&lt;=2000,0,MIN((C3168-2000)*Z3168,(T3168+U3168)*0.2))</f>
        <v/>
      </c>
      <c r="AE3168" s="21">
        <f>AC3168*AA3168</f>
        <v/>
      </c>
      <c r="AF3168" s="21">
        <f>ROUNDDOWN(R3168,-2)+ROUNDDOWN(S3168,-2)</f>
        <v/>
      </c>
      <c r="AG3168" s="21">
        <f>ROUNDDOWN(MAX(0,R3168-(AB3168+AC3168+AE3168)*0.6),-2)+ROUNDDOWN(MAX(0,S3168-(AB3168+AC3168+AE3168)*0.4),-2)</f>
        <v/>
      </c>
      <c r="AH3168" s="21">
        <f>ROUNDDOWN(MAX(0,T3168-(AB3168+AD3168)*0.6),-2)+ROUNDDOWN(MAX(0,U3168-(AB3168+AD3168)*0.4),-2)</f>
        <v/>
      </c>
      <c r="AI3168" s="21">
        <f>ROUNDDOWN(T3168,-2)+ROUNDDOWN(U3168,-2)</f>
        <v/>
      </c>
      <c r="AJ3168" s="21">
        <f>M3168+AF3168</f>
        <v/>
      </c>
      <c r="AK3168" s="21">
        <f>M3168+AG3168</f>
        <v/>
      </c>
      <c r="AL3168" s="21">
        <f>N3168+AH3168</f>
        <v/>
      </c>
      <c r="AM3168" s="21">
        <f>O3168+AI3168</f>
        <v/>
      </c>
      <c r="AN3168" s="21">
        <f>N3168+AI3168</f>
        <v/>
      </c>
      <c r="AO3168" s="21">
        <f>ROUNDDOWN((R3168+S3168)*0.2/Y3168+2000,0)</f>
        <v/>
      </c>
      <c r="AP3168" s="21">
        <f>ROUNDDOWN((T3168+U3168)*0.2/Z3168+2000,0)</f>
        <v/>
      </c>
      <c r="AQ3168" s="21">
        <f>AL3168-AK3168</f>
        <v/>
      </c>
      <c r="AR3168" s="21">
        <f>AM3168-AK3168</f>
        <v/>
      </c>
      <c r="AS3168" s="21">
        <f>AM3168-AL3168</f>
        <v/>
      </c>
      <c r="AT3168" s="21">
        <f>AK3168+C3168-AJ3168</f>
        <v/>
      </c>
      <c r="AU3168" s="21">
        <f>AL3168+C3168-AM3168</f>
        <v/>
      </c>
      <c r="AV3168" s="21">
        <f>AN3168+C3168-AM3168</f>
        <v/>
      </c>
    </row>
    <row r="3169">
      <c r="A3169" t="inlineStr">
        <is>
          <t>1万円刻み</t>
        </is>
      </c>
      <c r="B3169" s="21">
        <f>'5_1万円刻み'!$A$1406</f>
        <v/>
      </c>
      <c r="C3169" s="21">
        <f>AO3169</f>
        <v/>
      </c>
      <c r="D3169" s="21" t="n">
        <v>0</v>
      </c>
      <c r="E3169" s="21">
        <f>ROUND(MIN(B3169/12,650000)*12*0.0915+MIN(B3169/12,1390000)*12*(0.0504+0)+B3169*0.005,0)</f>
        <v/>
      </c>
      <c r="F3169" s="21">
        <f>IF(B3169&lt;741000,0,IF(B3169&lt;2191000,B3169-740000,IF(B3169&lt;2193000,1451000,IF(B3169&lt;2196000,1453000,IF(B3169&lt;2200000,1456000,IF(B3169&lt;3600000,ROUND(ROUNDDOWN(B3169/4,-3)*2.8,0)-80000,IF(B3169&lt;6600000,ROUND(ROUNDDOWN(B3169/4,-3)*3.2,0)-440000,IF(B3169&lt;8500000,ROUNDDOWN(B3169*0.9,0)-1100000,B3169-1950000))))))))</f>
        <v/>
      </c>
      <c r="G3169" s="21">
        <f>IF(F3169&gt;23500000,NA(),IF(F3169&lt;=4890000,1040000,IF(F3169&lt;=6550000,670000,620000)))</f>
        <v/>
      </c>
      <c r="H3169" s="21">
        <f>IF(D3169&lt;=0,0,MAX(0,MIN(2000000,D3169-MIN(100000,ROUNDDOWN(F3169*0.05,0)))))</f>
        <v/>
      </c>
      <c r="I3169" s="21">
        <f>IF(C3169&lt;=2000,0,MIN(C3169,ROUNDDOWN(F3169*0.4,0))-2000)</f>
        <v/>
      </c>
      <c r="J3169" s="21">
        <f>MAX(0,ROUNDDOWN(F3169-E3169-G3169,-3))</f>
        <v/>
      </c>
      <c r="K3169" s="21">
        <f>MAX(0,ROUNDDOWN(F3169-E3169-G3169-H3169-I3169,-3))</f>
        <v/>
      </c>
      <c r="L3169" s="21">
        <f>MAX(0,ROUNDDOWN(F3169-E3169-G3169-H3169,-3))</f>
        <v/>
      </c>
      <c r="M3169" s="21">
        <f>IF(J3169&lt;=0,0,ROUNDDOWN((J3169*LOOKUP(J3169,{0,1950001,3300001,6950001,9000001,18000001,40000001},{0.05,0.1,0.2,0.23,0.33,0.4,0.45})-LOOKUP(J3169,{0,1950001,3300001,6950001,9000001,18000001,40000001},{0,97500,427500,636000,1536000,2796000,4796000}))*1.021,-2))</f>
        <v/>
      </c>
      <c r="N3169" s="21">
        <f>IF(K3169&lt;=0,0,ROUNDDOWN((K3169*LOOKUP(K3169,{0,1950001,3300001,6950001,9000001,18000001,40000001},{0.05,0.1,0.2,0.23,0.33,0.4,0.45})-LOOKUP(K3169,{0,1950001,3300001,6950001,9000001,18000001,40000001},{0,97500,427500,636000,1536000,2796000,4796000}))*1.021,-2))</f>
        <v/>
      </c>
      <c r="O3169" s="21">
        <f>IF(L3169&lt;=0,0,ROUNDDOWN((L3169*LOOKUP(L3169,{0,1950001,3300001,6950001,9000001,18000001,40000001},{0.05,0.1,0.2,0.23,0.33,0.4,0.45})-LOOKUP(L3169,{0,1950001,3300001,6950001,9000001,18000001,40000001},{0,97500,427500,636000,1536000,2796000,4796000}))*1.021,-2))</f>
        <v/>
      </c>
      <c r="P3169" s="21">
        <f>MAX(0,ROUNDDOWN(F3169-E3169-430000,-3))</f>
        <v/>
      </c>
      <c r="Q3169" s="21">
        <f>MAX(0,ROUNDDOWN(F3169-E3169-430000-H3169,-3))</f>
        <v/>
      </c>
      <c r="R3169" s="21">
        <f>IF(F3169&lt;=450000,0,MAX(0,P3169*0.06-MIN(50000,P3169)*0.03))</f>
        <v/>
      </c>
      <c r="S3169" s="21">
        <f>IF(F3169&lt;=450000,0,MAX(0,P3169*0.04-MIN(50000,P3169)*0.02))</f>
        <v/>
      </c>
      <c r="T3169" s="21">
        <f>IF(F3169&lt;=450000,0,MAX(0,Q3169*0.06-MIN(50000,Q3169)*0.03))</f>
        <v/>
      </c>
      <c r="U3169" s="21">
        <f>IF(F3169&lt;=450000,0,MAX(0,Q3169*0.04-MIN(50000,Q3169)*0.02))</f>
        <v/>
      </c>
      <c r="V3169" s="21">
        <f>50000+MAX(0,G3169-480000)</f>
        <v/>
      </c>
      <c r="W3169" s="21">
        <f>P3169-V3169</f>
        <v/>
      </c>
      <c r="X3169" s="21">
        <f>Q3169-V3169</f>
        <v/>
      </c>
      <c r="Y3169" s="22">
        <f>IF(W3169&lt;0,0.9,LOOKUP(W3169,{0,1950001,3300001,6950001,9000001,18000001,40000001},{0.84895,0.7979,0.6958,0.66517,0.56307,0.4916,0.44055}))</f>
        <v/>
      </c>
      <c r="Z3169" s="22">
        <f>IF(X3169&lt;0,0.9,LOOKUP(X3169,{0,1950001,3300001,6950001,9000001,18000001,40000001},{0.84895,0.7979,0.6958,0.66517,0.56307,0.4916,0.44055}))</f>
        <v/>
      </c>
      <c r="AA3169" s="22">
        <f>IF(W3169&lt;0,0,CHOOSE(MATCH(W3169,{0,1950001,3300001,6950001,9000001},1),5.105/84.895,10.21/79.79,20.42/69.58,23.483/66.517,33.693/56.307))</f>
        <v/>
      </c>
      <c r="AB3169" s="21">
        <f>IF(C3169&lt;=2000,0,(MIN(C3169,ROUNDDOWN(F3169*0.3,0))-2000)*0.1)</f>
        <v/>
      </c>
      <c r="AC3169" s="21">
        <f>IF(C3169&lt;=2000,0,MIN((C3169-2000)*Y3169,(R3169+S3169)*0.2))</f>
        <v/>
      </c>
      <c r="AD3169" s="21">
        <f>IF(C3169&lt;=2000,0,MIN((C3169-2000)*Z3169,(T3169+U3169)*0.2))</f>
        <v/>
      </c>
      <c r="AE3169" s="21">
        <f>AC3169*AA3169</f>
        <v/>
      </c>
      <c r="AF3169" s="21">
        <f>ROUNDDOWN(R3169,-2)+ROUNDDOWN(S3169,-2)</f>
        <v/>
      </c>
      <c r="AG3169" s="21">
        <f>ROUNDDOWN(MAX(0,R3169-(AB3169+AC3169+AE3169)*0.6),-2)+ROUNDDOWN(MAX(0,S3169-(AB3169+AC3169+AE3169)*0.4),-2)</f>
        <v/>
      </c>
      <c r="AH3169" s="21">
        <f>ROUNDDOWN(MAX(0,T3169-(AB3169+AD3169)*0.6),-2)+ROUNDDOWN(MAX(0,U3169-(AB3169+AD3169)*0.4),-2)</f>
        <v/>
      </c>
      <c r="AI3169" s="21">
        <f>ROUNDDOWN(T3169,-2)+ROUNDDOWN(U3169,-2)</f>
        <v/>
      </c>
      <c r="AJ3169" s="21">
        <f>M3169+AF3169</f>
        <v/>
      </c>
      <c r="AK3169" s="21">
        <f>M3169+AG3169</f>
        <v/>
      </c>
      <c r="AL3169" s="21">
        <f>N3169+AH3169</f>
        <v/>
      </c>
      <c r="AM3169" s="21">
        <f>O3169+AI3169</f>
        <v/>
      </c>
      <c r="AN3169" s="21">
        <f>N3169+AI3169</f>
        <v/>
      </c>
      <c r="AO3169" s="21">
        <f>ROUNDDOWN((R3169+S3169)*0.2/Y3169+2000,0)</f>
        <v/>
      </c>
      <c r="AP3169" s="21">
        <f>ROUNDDOWN((T3169+U3169)*0.2/Z3169+2000,0)</f>
        <v/>
      </c>
      <c r="AQ3169" s="21">
        <f>AL3169-AK3169</f>
        <v/>
      </c>
      <c r="AR3169" s="21">
        <f>AM3169-AK3169</f>
        <v/>
      </c>
      <c r="AS3169" s="21">
        <f>AM3169-AL3169</f>
        <v/>
      </c>
      <c r="AT3169" s="21">
        <f>AK3169+C3169-AJ3169</f>
        <v/>
      </c>
      <c r="AU3169" s="21">
        <f>AL3169+C3169-AM3169</f>
        <v/>
      </c>
      <c r="AV3169" s="21">
        <f>AN3169+C3169-AM3169</f>
        <v/>
      </c>
    </row>
    <row r="3170">
      <c r="A3170" t="inlineStr">
        <is>
          <t>1万円刻み</t>
        </is>
      </c>
      <c r="B3170" s="21">
        <f>'5_1万円刻み'!$A$1407</f>
        <v/>
      </c>
      <c r="C3170" s="21">
        <f>AO3170</f>
        <v/>
      </c>
      <c r="D3170" s="21" t="n">
        <v>0</v>
      </c>
      <c r="E3170" s="21">
        <f>ROUND(MIN(B3170/12,650000)*12*0.0915+MIN(B3170/12,1390000)*12*(0.0504+0)+B3170*0.005,0)</f>
        <v/>
      </c>
      <c r="F3170" s="21">
        <f>IF(B3170&lt;741000,0,IF(B3170&lt;2191000,B3170-740000,IF(B3170&lt;2193000,1451000,IF(B3170&lt;2196000,1453000,IF(B3170&lt;2200000,1456000,IF(B3170&lt;3600000,ROUND(ROUNDDOWN(B3170/4,-3)*2.8,0)-80000,IF(B3170&lt;6600000,ROUND(ROUNDDOWN(B3170/4,-3)*3.2,0)-440000,IF(B3170&lt;8500000,ROUNDDOWN(B3170*0.9,0)-1100000,B3170-1950000))))))))</f>
        <v/>
      </c>
      <c r="G3170" s="21">
        <f>IF(F3170&gt;23500000,NA(),IF(F3170&lt;=4890000,1040000,IF(F3170&lt;=6550000,670000,620000)))</f>
        <v/>
      </c>
      <c r="H3170" s="21">
        <f>IF(D3170&lt;=0,0,MAX(0,MIN(2000000,D3170-MIN(100000,ROUNDDOWN(F3170*0.05,0)))))</f>
        <v/>
      </c>
      <c r="I3170" s="21">
        <f>IF(C3170&lt;=2000,0,MIN(C3170,ROUNDDOWN(F3170*0.4,0))-2000)</f>
        <v/>
      </c>
      <c r="J3170" s="21">
        <f>MAX(0,ROUNDDOWN(F3170-E3170-G3170,-3))</f>
        <v/>
      </c>
      <c r="K3170" s="21">
        <f>MAX(0,ROUNDDOWN(F3170-E3170-G3170-H3170-I3170,-3))</f>
        <v/>
      </c>
      <c r="L3170" s="21">
        <f>MAX(0,ROUNDDOWN(F3170-E3170-G3170-H3170,-3))</f>
        <v/>
      </c>
      <c r="M3170" s="21">
        <f>IF(J3170&lt;=0,0,ROUNDDOWN((J3170*LOOKUP(J3170,{0,1950001,3300001,6950001,9000001,18000001,40000001},{0.05,0.1,0.2,0.23,0.33,0.4,0.45})-LOOKUP(J3170,{0,1950001,3300001,6950001,9000001,18000001,40000001},{0,97500,427500,636000,1536000,2796000,4796000}))*1.021,-2))</f>
        <v/>
      </c>
      <c r="N3170" s="21">
        <f>IF(K3170&lt;=0,0,ROUNDDOWN((K3170*LOOKUP(K3170,{0,1950001,3300001,6950001,9000001,18000001,40000001},{0.05,0.1,0.2,0.23,0.33,0.4,0.45})-LOOKUP(K3170,{0,1950001,3300001,6950001,9000001,18000001,40000001},{0,97500,427500,636000,1536000,2796000,4796000}))*1.021,-2))</f>
        <v/>
      </c>
      <c r="O3170" s="21">
        <f>IF(L3170&lt;=0,0,ROUNDDOWN((L3170*LOOKUP(L3170,{0,1950001,3300001,6950001,9000001,18000001,40000001},{0.05,0.1,0.2,0.23,0.33,0.4,0.45})-LOOKUP(L3170,{0,1950001,3300001,6950001,9000001,18000001,40000001},{0,97500,427500,636000,1536000,2796000,4796000}))*1.021,-2))</f>
        <v/>
      </c>
      <c r="P3170" s="21">
        <f>MAX(0,ROUNDDOWN(F3170-E3170-430000,-3))</f>
        <v/>
      </c>
      <c r="Q3170" s="21">
        <f>MAX(0,ROUNDDOWN(F3170-E3170-430000-H3170,-3))</f>
        <v/>
      </c>
      <c r="R3170" s="21">
        <f>IF(F3170&lt;=450000,0,MAX(0,P3170*0.06-MIN(50000,P3170)*0.03))</f>
        <v/>
      </c>
      <c r="S3170" s="21">
        <f>IF(F3170&lt;=450000,0,MAX(0,P3170*0.04-MIN(50000,P3170)*0.02))</f>
        <v/>
      </c>
      <c r="T3170" s="21">
        <f>IF(F3170&lt;=450000,0,MAX(0,Q3170*0.06-MIN(50000,Q3170)*0.03))</f>
        <v/>
      </c>
      <c r="U3170" s="21">
        <f>IF(F3170&lt;=450000,0,MAX(0,Q3170*0.04-MIN(50000,Q3170)*0.02))</f>
        <v/>
      </c>
      <c r="V3170" s="21">
        <f>50000+MAX(0,G3170-480000)</f>
        <v/>
      </c>
      <c r="W3170" s="21">
        <f>P3170-V3170</f>
        <v/>
      </c>
      <c r="X3170" s="21">
        <f>Q3170-V3170</f>
        <v/>
      </c>
      <c r="Y3170" s="22">
        <f>IF(W3170&lt;0,0.9,LOOKUP(W3170,{0,1950001,3300001,6950001,9000001,18000001,40000001},{0.84895,0.7979,0.6958,0.66517,0.56307,0.4916,0.44055}))</f>
        <v/>
      </c>
      <c r="Z3170" s="22">
        <f>IF(X3170&lt;0,0.9,LOOKUP(X3170,{0,1950001,3300001,6950001,9000001,18000001,40000001},{0.84895,0.7979,0.6958,0.66517,0.56307,0.4916,0.44055}))</f>
        <v/>
      </c>
      <c r="AA3170" s="22">
        <f>IF(W3170&lt;0,0,CHOOSE(MATCH(W3170,{0,1950001,3300001,6950001,9000001},1),5.105/84.895,10.21/79.79,20.42/69.58,23.483/66.517,33.693/56.307))</f>
        <v/>
      </c>
      <c r="AB3170" s="21">
        <f>IF(C3170&lt;=2000,0,(MIN(C3170,ROUNDDOWN(F3170*0.3,0))-2000)*0.1)</f>
        <v/>
      </c>
      <c r="AC3170" s="21">
        <f>IF(C3170&lt;=2000,0,MIN((C3170-2000)*Y3170,(R3170+S3170)*0.2))</f>
        <v/>
      </c>
      <c r="AD3170" s="21">
        <f>IF(C3170&lt;=2000,0,MIN((C3170-2000)*Z3170,(T3170+U3170)*0.2))</f>
        <v/>
      </c>
      <c r="AE3170" s="21">
        <f>AC3170*AA3170</f>
        <v/>
      </c>
      <c r="AF3170" s="21">
        <f>ROUNDDOWN(R3170,-2)+ROUNDDOWN(S3170,-2)</f>
        <v/>
      </c>
      <c r="AG3170" s="21">
        <f>ROUNDDOWN(MAX(0,R3170-(AB3170+AC3170+AE3170)*0.6),-2)+ROUNDDOWN(MAX(0,S3170-(AB3170+AC3170+AE3170)*0.4),-2)</f>
        <v/>
      </c>
      <c r="AH3170" s="21">
        <f>ROUNDDOWN(MAX(0,T3170-(AB3170+AD3170)*0.6),-2)+ROUNDDOWN(MAX(0,U3170-(AB3170+AD3170)*0.4),-2)</f>
        <v/>
      </c>
      <c r="AI3170" s="21">
        <f>ROUNDDOWN(T3170,-2)+ROUNDDOWN(U3170,-2)</f>
        <v/>
      </c>
      <c r="AJ3170" s="21">
        <f>M3170+AF3170</f>
        <v/>
      </c>
      <c r="AK3170" s="21">
        <f>M3170+AG3170</f>
        <v/>
      </c>
      <c r="AL3170" s="21">
        <f>N3170+AH3170</f>
        <v/>
      </c>
      <c r="AM3170" s="21">
        <f>O3170+AI3170</f>
        <v/>
      </c>
      <c r="AN3170" s="21">
        <f>N3170+AI3170</f>
        <v/>
      </c>
      <c r="AO3170" s="21">
        <f>ROUNDDOWN((R3170+S3170)*0.2/Y3170+2000,0)</f>
        <v/>
      </c>
      <c r="AP3170" s="21">
        <f>ROUNDDOWN((T3170+U3170)*0.2/Z3170+2000,0)</f>
        <v/>
      </c>
      <c r="AQ3170" s="21">
        <f>AL3170-AK3170</f>
        <v/>
      </c>
      <c r="AR3170" s="21">
        <f>AM3170-AK3170</f>
        <v/>
      </c>
      <c r="AS3170" s="21">
        <f>AM3170-AL3170</f>
        <v/>
      </c>
      <c r="AT3170" s="21">
        <f>AK3170+C3170-AJ3170</f>
        <v/>
      </c>
      <c r="AU3170" s="21">
        <f>AL3170+C3170-AM3170</f>
        <v/>
      </c>
      <c r="AV3170" s="21">
        <f>AN3170+C3170-AM3170</f>
        <v/>
      </c>
    </row>
    <row r="3171">
      <c r="A3171" t="inlineStr">
        <is>
          <t>1万円刻み</t>
        </is>
      </c>
      <c r="B3171" s="21">
        <f>'5_1万円刻み'!$A$1408</f>
        <v/>
      </c>
      <c r="C3171" s="21">
        <f>AO3171</f>
        <v/>
      </c>
      <c r="D3171" s="21" t="n">
        <v>0</v>
      </c>
      <c r="E3171" s="21">
        <f>ROUND(MIN(B3171/12,650000)*12*0.0915+MIN(B3171/12,1390000)*12*(0.0504+0)+B3171*0.005,0)</f>
        <v/>
      </c>
      <c r="F3171" s="21">
        <f>IF(B3171&lt;741000,0,IF(B3171&lt;2191000,B3171-740000,IF(B3171&lt;2193000,1451000,IF(B3171&lt;2196000,1453000,IF(B3171&lt;2200000,1456000,IF(B3171&lt;3600000,ROUND(ROUNDDOWN(B3171/4,-3)*2.8,0)-80000,IF(B3171&lt;6600000,ROUND(ROUNDDOWN(B3171/4,-3)*3.2,0)-440000,IF(B3171&lt;8500000,ROUNDDOWN(B3171*0.9,0)-1100000,B3171-1950000))))))))</f>
        <v/>
      </c>
      <c r="G3171" s="21">
        <f>IF(F3171&gt;23500000,NA(),IF(F3171&lt;=4890000,1040000,IF(F3171&lt;=6550000,670000,620000)))</f>
        <v/>
      </c>
      <c r="H3171" s="21">
        <f>IF(D3171&lt;=0,0,MAX(0,MIN(2000000,D3171-MIN(100000,ROUNDDOWN(F3171*0.05,0)))))</f>
        <v/>
      </c>
      <c r="I3171" s="21">
        <f>IF(C3171&lt;=2000,0,MIN(C3171,ROUNDDOWN(F3171*0.4,0))-2000)</f>
        <v/>
      </c>
      <c r="J3171" s="21">
        <f>MAX(0,ROUNDDOWN(F3171-E3171-G3171,-3))</f>
        <v/>
      </c>
      <c r="K3171" s="21">
        <f>MAX(0,ROUNDDOWN(F3171-E3171-G3171-H3171-I3171,-3))</f>
        <v/>
      </c>
      <c r="L3171" s="21">
        <f>MAX(0,ROUNDDOWN(F3171-E3171-G3171-H3171,-3))</f>
        <v/>
      </c>
      <c r="M3171" s="21">
        <f>IF(J3171&lt;=0,0,ROUNDDOWN((J3171*LOOKUP(J3171,{0,1950001,3300001,6950001,9000001,18000001,40000001},{0.05,0.1,0.2,0.23,0.33,0.4,0.45})-LOOKUP(J3171,{0,1950001,3300001,6950001,9000001,18000001,40000001},{0,97500,427500,636000,1536000,2796000,4796000}))*1.021,-2))</f>
        <v/>
      </c>
      <c r="N3171" s="21">
        <f>IF(K3171&lt;=0,0,ROUNDDOWN((K3171*LOOKUP(K3171,{0,1950001,3300001,6950001,9000001,18000001,40000001},{0.05,0.1,0.2,0.23,0.33,0.4,0.45})-LOOKUP(K3171,{0,1950001,3300001,6950001,9000001,18000001,40000001},{0,97500,427500,636000,1536000,2796000,4796000}))*1.021,-2))</f>
        <v/>
      </c>
      <c r="O3171" s="21">
        <f>IF(L3171&lt;=0,0,ROUNDDOWN((L3171*LOOKUP(L3171,{0,1950001,3300001,6950001,9000001,18000001,40000001},{0.05,0.1,0.2,0.23,0.33,0.4,0.45})-LOOKUP(L3171,{0,1950001,3300001,6950001,9000001,18000001,40000001},{0,97500,427500,636000,1536000,2796000,4796000}))*1.021,-2))</f>
        <v/>
      </c>
      <c r="P3171" s="21">
        <f>MAX(0,ROUNDDOWN(F3171-E3171-430000,-3))</f>
        <v/>
      </c>
      <c r="Q3171" s="21">
        <f>MAX(0,ROUNDDOWN(F3171-E3171-430000-H3171,-3))</f>
        <v/>
      </c>
      <c r="R3171" s="21">
        <f>IF(F3171&lt;=450000,0,MAX(0,P3171*0.06-MIN(50000,P3171)*0.03))</f>
        <v/>
      </c>
      <c r="S3171" s="21">
        <f>IF(F3171&lt;=450000,0,MAX(0,P3171*0.04-MIN(50000,P3171)*0.02))</f>
        <v/>
      </c>
      <c r="T3171" s="21">
        <f>IF(F3171&lt;=450000,0,MAX(0,Q3171*0.06-MIN(50000,Q3171)*0.03))</f>
        <v/>
      </c>
      <c r="U3171" s="21">
        <f>IF(F3171&lt;=450000,0,MAX(0,Q3171*0.04-MIN(50000,Q3171)*0.02))</f>
        <v/>
      </c>
      <c r="V3171" s="21">
        <f>50000+MAX(0,G3171-480000)</f>
        <v/>
      </c>
      <c r="W3171" s="21">
        <f>P3171-V3171</f>
        <v/>
      </c>
      <c r="X3171" s="21">
        <f>Q3171-V3171</f>
        <v/>
      </c>
      <c r="Y3171" s="22">
        <f>IF(W3171&lt;0,0.9,LOOKUP(W3171,{0,1950001,3300001,6950001,9000001,18000001,40000001},{0.84895,0.7979,0.6958,0.66517,0.56307,0.4916,0.44055}))</f>
        <v/>
      </c>
      <c r="Z3171" s="22">
        <f>IF(X3171&lt;0,0.9,LOOKUP(X3171,{0,1950001,3300001,6950001,9000001,18000001,40000001},{0.84895,0.7979,0.6958,0.66517,0.56307,0.4916,0.44055}))</f>
        <v/>
      </c>
      <c r="AA3171" s="22">
        <f>IF(W3171&lt;0,0,CHOOSE(MATCH(W3171,{0,1950001,3300001,6950001,9000001},1),5.105/84.895,10.21/79.79,20.42/69.58,23.483/66.517,33.693/56.307))</f>
        <v/>
      </c>
      <c r="AB3171" s="21">
        <f>IF(C3171&lt;=2000,0,(MIN(C3171,ROUNDDOWN(F3171*0.3,0))-2000)*0.1)</f>
        <v/>
      </c>
      <c r="AC3171" s="21">
        <f>IF(C3171&lt;=2000,0,MIN((C3171-2000)*Y3171,(R3171+S3171)*0.2))</f>
        <v/>
      </c>
      <c r="AD3171" s="21">
        <f>IF(C3171&lt;=2000,0,MIN((C3171-2000)*Z3171,(T3171+U3171)*0.2))</f>
        <v/>
      </c>
      <c r="AE3171" s="21">
        <f>AC3171*AA3171</f>
        <v/>
      </c>
      <c r="AF3171" s="21">
        <f>ROUNDDOWN(R3171,-2)+ROUNDDOWN(S3171,-2)</f>
        <v/>
      </c>
      <c r="AG3171" s="21">
        <f>ROUNDDOWN(MAX(0,R3171-(AB3171+AC3171+AE3171)*0.6),-2)+ROUNDDOWN(MAX(0,S3171-(AB3171+AC3171+AE3171)*0.4),-2)</f>
        <v/>
      </c>
      <c r="AH3171" s="21">
        <f>ROUNDDOWN(MAX(0,T3171-(AB3171+AD3171)*0.6),-2)+ROUNDDOWN(MAX(0,U3171-(AB3171+AD3171)*0.4),-2)</f>
        <v/>
      </c>
      <c r="AI3171" s="21">
        <f>ROUNDDOWN(T3171,-2)+ROUNDDOWN(U3171,-2)</f>
        <v/>
      </c>
      <c r="AJ3171" s="21">
        <f>M3171+AF3171</f>
        <v/>
      </c>
      <c r="AK3171" s="21">
        <f>M3171+AG3171</f>
        <v/>
      </c>
      <c r="AL3171" s="21">
        <f>N3171+AH3171</f>
        <v/>
      </c>
      <c r="AM3171" s="21">
        <f>O3171+AI3171</f>
        <v/>
      </c>
      <c r="AN3171" s="21">
        <f>N3171+AI3171</f>
        <v/>
      </c>
      <c r="AO3171" s="21">
        <f>ROUNDDOWN((R3171+S3171)*0.2/Y3171+2000,0)</f>
        <v/>
      </c>
      <c r="AP3171" s="21">
        <f>ROUNDDOWN((T3171+U3171)*0.2/Z3171+2000,0)</f>
        <v/>
      </c>
      <c r="AQ3171" s="21">
        <f>AL3171-AK3171</f>
        <v/>
      </c>
      <c r="AR3171" s="21">
        <f>AM3171-AK3171</f>
        <v/>
      </c>
      <c r="AS3171" s="21">
        <f>AM3171-AL3171</f>
        <v/>
      </c>
      <c r="AT3171" s="21">
        <f>AK3171+C3171-AJ3171</f>
        <v/>
      </c>
      <c r="AU3171" s="21">
        <f>AL3171+C3171-AM3171</f>
        <v/>
      </c>
      <c r="AV3171" s="21">
        <f>AN3171+C3171-AM3171</f>
        <v/>
      </c>
    </row>
    <row r="3172">
      <c r="A3172" t="inlineStr">
        <is>
          <t>1万円刻み</t>
        </is>
      </c>
      <c r="B3172" s="21">
        <f>'5_1万円刻み'!$A$1409</f>
        <v/>
      </c>
      <c r="C3172" s="21">
        <f>AO3172</f>
        <v/>
      </c>
      <c r="D3172" s="21" t="n">
        <v>0</v>
      </c>
      <c r="E3172" s="21">
        <f>ROUND(MIN(B3172/12,650000)*12*0.0915+MIN(B3172/12,1390000)*12*(0.0504+0)+B3172*0.005,0)</f>
        <v/>
      </c>
      <c r="F3172" s="21">
        <f>IF(B3172&lt;741000,0,IF(B3172&lt;2191000,B3172-740000,IF(B3172&lt;2193000,1451000,IF(B3172&lt;2196000,1453000,IF(B3172&lt;2200000,1456000,IF(B3172&lt;3600000,ROUND(ROUNDDOWN(B3172/4,-3)*2.8,0)-80000,IF(B3172&lt;6600000,ROUND(ROUNDDOWN(B3172/4,-3)*3.2,0)-440000,IF(B3172&lt;8500000,ROUNDDOWN(B3172*0.9,0)-1100000,B3172-1950000))))))))</f>
        <v/>
      </c>
      <c r="G3172" s="21">
        <f>IF(F3172&gt;23500000,NA(),IF(F3172&lt;=4890000,1040000,IF(F3172&lt;=6550000,670000,620000)))</f>
        <v/>
      </c>
      <c r="H3172" s="21">
        <f>IF(D3172&lt;=0,0,MAX(0,MIN(2000000,D3172-MIN(100000,ROUNDDOWN(F3172*0.05,0)))))</f>
        <v/>
      </c>
      <c r="I3172" s="21">
        <f>IF(C3172&lt;=2000,0,MIN(C3172,ROUNDDOWN(F3172*0.4,0))-2000)</f>
        <v/>
      </c>
      <c r="J3172" s="21">
        <f>MAX(0,ROUNDDOWN(F3172-E3172-G3172,-3))</f>
        <v/>
      </c>
      <c r="K3172" s="21">
        <f>MAX(0,ROUNDDOWN(F3172-E3172-G3172-H3172-I3172,-3))</f>
        <v/>
      </c>
      <c r="L3172" s="21">
        <f>MAX(0,ROUNDDOWN(F3172-E3172-G3172-H3172,-3))</f>
        <v/>
      </c>
      <c r="M3172" s="21">
        <f>IF(J3172&lt;=0,0,ROUNDDOWN((J3172*LOOKUP(J3172,{0,1950001,3300001,6950001,9000001,18000001,40000001},{0.05,0.1,0.2,0.23,0.33,0.4,0.45})-LOOKUP(J3172,{0,1950001,3300001,6950001,9000001,18000001,40000001},{0,97500,427500,636000,1536000,2796000,4796000}))*1.021,-2))</f>
        <v/>
      </c>
      <c r="N3172" s="21">
        <f>IF(K3172&lt;=0,0,ROUNDDOWN((K3172*LOOKUP(K3172,{0,1950001,3300001,6950001,9000001,18000001,40000001},{0.05,0.1,0.2,0.23,0.33,0.4,0.45})-LOOKUP(K3172,{0,1950001,3300001,6950001,9000001,18000001,40000001},{0,97500,427500,636000,1536000,2796000,4796000}))*1.021,-2))</f>
        <v/>
      </c>
      <c r="O3172" s="21">
        <f>IF(L3172&lt;=0,0,ROUNDDOWN((L3172*LOOKUP(L3172,{0,1950001,3300001,6950001,9000001,18000001,40000001},{0.05,0.1,0.2,0.23,0.33,0.4,0.45})-LOOKUP(L3172,{0,1950001,3300001,6950001,9000001,18000001,40000001},{0,97500,427500,636000,1536000,2796000,4796000}))*1.021,-2))</f>
        <v/>
      </c>
      <c r="P3172" s="21">
        <f>MAX(0,ROUNDDOWN(F3172-E3172-430000,-3))</f>
        <v/>
      </c>
      <c r="Q3172" s="21">
        <f>MAX(0,ROUNDDOWN(F3172-E3172-430000-H3172,-3))</f>
        <v/>
      </c>
      <c r="R3172" s="21">
        <f>IF(F3172&lt;=450000,0,MAX(0,P3172*0.06-MIN(50000,P3172)*0.03))</f>
        <v/>
      </c>
      <c r="S3172" s="21">
        <f>IF(F3172&lt;=450000,0,MAX(0,P3172*0.04-MIN(50000,P3172)*0.02))</f>
        <v/>
      </c>
      <c r="T3172" s="21">
        <f>IF(F3172&lt;=450000,0,MAX(0,Q3172*0.06-MIN(50000,Q3172)*0.03))</f>
        <v/>
      </c>
      <c r="U3172" s="21">
        <f>IF(F3172&lt;=450000,0,MAX(0,Q3172*0.04-MIN(50000,Q3172)*0.02))</f>
        <v/>
      </c>
      <c r="V3172" s="21">
        <f>50000+MAX(0,G3172-480000)</f>
        <v/>
      </c>
      <c r="W3172" s="21">
        <f>P3172-V3172</f>
        <v/>
      </c>
      <c r="X3172" s="21">
        <f>Q3172-V3172</f>
        <v/>
      </c>
      <c r="Y3172" s="22">
        <f>IF(W3172&lt;0,0.9,LOOKUP(W3172,{0,1950001,3300001,6950001,9000001,18000001,40000001},{0.84895,0.7979,0.6958,0.66517,0.56307,0.4916,0.44055}))</f>
        <v/>
      </c>
      <c r="Z3172" s="22">
        <f>IF(X3172&lt;0,0.9,LOOKUP(X3172,{0,1950001,3300001,6950001,9000001,18000001,40000001},{0.84895,0.7979,0.6958,0.66517,0.56307,0.4916,0.44055}))</f>
        <v/>
      </c>
      <c r="AA3172" s="22">
        <f>IF(W3172&lt;0,0,CHOOSE(MATCH(W3172,{0,1950001,3300001,6950001,9000001},1),5.105/84.895,10.21/79.79,20.42/69.58,23.483/66.517,33.693/56.307))</f>
        <v/>
      </c>
      <c r="AB3172" s="21">
        <f>IF(C3172&lt;=2000,0,(MIN(C3172,ROUNDDOWN(F3172*0.3,0))-2000)*0.1)</f>
        <v/>
      </c>
      <c r="AC3172" s="21">
        <f>IF(C3172&lt;=2000,0,MIN((C3172-2000)*Y3172,(R3172+S3172)*0.2))</f>
        <v/>
      </c>
      <c r="AD3172" s="21">
        <f>IF(C3172&lt;=2000,0,MIN((C3172-2000)*Z3172,(T3172+U3172)*0.2))</f>
        <v/>
      </c>
      <c r="AE3172" s="21">
        <f>AC3172*AA3172</f>
        <v/>
      </c>
      <c r="AF3172" s="21">
        <f>ROUNDDOWN(R3172,-2)+ROUNDDOWN(S3172,-2)</f>
        <v/>
      </c>
      <c r="AG3172" s="21">
        <f>ROUNDDOWN(MAX(0,R3172-(AB3172+AC3172+AE3172)*0.6),-2)+ROUNDDOWN(MAX(0,S3172-(AB3172+AC3172+AE3172)*0.4),-2)</f>
        <v/>
      </c>
      <c r="AH3172" s="21">
        <f>ROUNDDOWN(MAX(0,T3172-(AB3172+AD3172)*0.6),-2)+ROUNDDOWN(MAX(0,U3172-(AB3172+AD3172)*0.4),-2)</f>
        <v/>
      </c>
      <c r="AI3172" s="21">
        <f>ROUNDDOWN(T3172,-2)+ROUNDDOWN(U3172,-2)</f>
        <v/>
      </c>
      <c r="AJ3172" s="21">
        <f>M3172+AF3172</f>
        <v/>
      </c>
      <c r="AK3172" s="21">
        <f>M3172+AG3172</f>
        <v/>
      </c>
      <c r="AL3172" s="21">
        <f>N3172+AH3172</f>
        <v/>
      </c>
      <c r="AM3172" s="21">
        <f>O3172+AI3172</f>
        <v/>
      </c>
      <c r="AN3172" s="21">
        <f>N3172+AI3172</f>
        <v/>
      </c>
      <c r="AO3172" s="21">
        <f>ROUNDDOWN((R3172+S3172)*0.2/Y3172+2000,0)</f>
        <v/>
      </c>
      <c r="AP3172" s="21">
        <f>ROUNDDOWN((T3172+U3172)*0.2/Z3172+2000,0)</f>
        <v/>
      </c>
      <c r="AQ3172" s="21">
        <f>AL3172-AK3172</f>
        <v/>
      </c>
      <c r="AR3172" s="21">
        <f>AM3172-AK3172</f>
        <v/>
      </c>
      <c r="AS3172" s="21">
        <f>AM3172-AL3172</f>
        <v/>
      </c>
      <c r="AT3172" s="21">
        <f>AK3172+C3172-AJ3172</f>
        <v/>
      </c>
      <c r="AU3172" s="21">
        <f>AL3172+C3172-AM3172</f>
        <v/>
      </c>
      <c r="AV3172" s="21">
        <f>AN3172+C3172-AM3172</f>
        <v/>
      </c>
    </row>
    <row r="3173">
      <c r="A3173" t="inlineStr">
        <is>
          <t>1万円刻み</t>
        </is>
      </c>
      <c r="B3173" s="21">
        <f>'5_1万円刻み'!$A$1410</f>
        <v/>
      </c>
      <c r="C3173" s="21">
        <f>AO3173</f>
        <v/>
      </c>
      <c r="D3173" s="21" t="n">
        <v>0</v>
      </c>
      <c r="E3173" s="21">
        <f>ROUND(MIN(B3173/12,650000)*12*0.0915+MIN(B3173/12,1390000)*12*(0.0504+0)+B3173*0.005,0)</f>
        <v/>
      </c>
      <c r="F3173" s="21">
        <f>IF(B3173&lt;741000,0,IF(B3173&lt;2191000,B3173-740000,IF(B3173&lt;2193000,1451000,IF(B3173&lt;2196000,1453000,IF(B3173&lt;2200000,1456000,IF(B3173&lt;3600000,ROUND(ROUNDDOWN(B3173/4,-3)*2.8,0)-80000,IF(B3173&lt;6600000,ROUND(ROUNDDOWN(B3173/4,-3)*3.2,0)-440000,IF(B3173&lt;8500000,ROUNDDOWN(B3173*0.9,0)-1100000,B3173-1950000))))))))</f>
        <v/>
      </c>
      <c r="G3173" s="21">
        <f>IF(F3173&gt;23500000,NA(),IF(F3173&lt;=4890000,1040000,IF(F3173&lt;=6550000,670000,620000)))</f>
        <v/>
      </c>
      <c r="H3173" s="21">
        <f>IF(D3173&lt;=0,0,MAX(0,MIN(2000000,D3173-MIN(100000,ROUNDDOWN(F3173*0.05,0)))))</f>
        <v/>
      </c>
      <c r="I3173" s="21">
        <f>IF(C3173&lt;=2000,0,MIN(C3173,ROUNDDOWN(F3173*0.4,0))-2000)</f>
        <v/>
      </c>
      <c r="J3173" s="21">
        <f>MAX(0,ROUNDDOWN(F3173-E3173-G3173,-3))</f>
        <v/>
      </c>
      <c r="K3173" s="21">
        <f>MAX(0,ROUNDDOWN(F3173-E3173-G3173-H3173-I3173,-3))</f>
        <v/>
      </c>
      <c r="L3173" s="21">
        <f>MAX(0,ROUNDDOWN(F3173-E3173-G3173-H3173,-3))</f>
        <v/>
      </c>
      <c r="M3173" s="21">
        <f>IF(J3173&lt;=0,0,ROUNDDOWN((J3173*LOOKUP(J3173,{0,1950001,3300001,6950001,9000001,18000001,40000001},{0.05,0.1,0.2,0.23,0.33,0.4,0.45})-LOOKUP(J3173,{0,1950001,3300001,6950001,9000001,18000001,40000001},{0,97500,427500,636000,1536000,2796000,4796000}))*1.021,-2))</f>
        <v/>
      </c>
      <c r="N3173" s="21">
        <f>IF(K3173&lt;=0,0,ROUNDDOWN((K3173*LOOKUP(K3173,{0,1950001,3300001,6950001,9000001,18000001,40000001},{0.05,0.1,0.2,0.23,0.33,0.4,0.45})-LOOKUP(K3173,{0,1950001,3300001,6950001,9000001,18000001,40000001},{0,97500,427500,636000,1536000,2796000,4796000}))*1.021,-2))</f>
        <v/>
      </c>
      <c r="O3173" s="21">
        <f>IF(L3173&lt;=0,0,ROUNDDOWN((L3173*LOOKUP(L3173,{0,1950001,3300001,6950001,9000001,18000001,40000001},{0.05,0.1,0.2,0.23,0.33,0.4,0.45})-LOOKUP(L3173,{0,1950001,3300001,6950001,9000001,18000001,40000001},{0,97500,427500,636000,1536000,2796000,4796000}))*1.021,-2))</f>
        <v/>
      </c>
      <c r="P3173" s="21">
        <f>MAX(0,ROUNDDOWN(F3173-E3173-430000,-3))</f>
        <v/>
      </c>
      <c r="Q3173" s="21">
        <f>MAX(0,ROUNDDOWN(F3173-E3173-430000-H3173,-3))</f>
        <v/>
      </c>
      <c r="R3173" s="21">
        <f>IF(F3173&lt;=450000,0,MAX(0,P3173*0.06-MIN(50000,P3173)*0.03))</f>
        <v/>
      </c>
      <c r="S3173" s="21">
        <f>IF(F3173&lt;=450000,0,MAX(0,P3173*0.04-MIN(50000,P3173)*0.02))</f>
        <v/>
      </c>
      <c r="T3173" s="21">
        <f>IF(F3173&lt;=450000,0,MAX(0,Q3173*0.06-MIN(50000,Q3173)*0.03))</f>
        <v/>
      </c>
      <c r="U3173" s="21">
        <f>IF(F3173&lt;=450000,0,MAX(0,Q3173*0.04-MIN(50000,Q3173)*0.02))</f>
        <v/>
      </c>
      <c r="V3173" s="21">
        <f>50000+MAX(0,G3173-480000)</f>
        <v/>
      </c>
      <c r="W3173" s="21">
        <f>P3173-V3173</f>
        <v/>
      </c>
      <c r="X3173" s="21">
        <f>Q3173-V3173</f>
        <v/>
      </c>
      <c r="Y3173" s="22">
        <f>IF(W3173&lt;0,0.9,LOOKUP(W3173,{0,1950001,3300001,6950001,9000001,18000001,40000001},{0.84895,0.7979,0.6958,0.66517,0.56307,0.4916,0.44055}))</f>
        <v/>
      </c>
      <c r="Z3173" s="22">
        <f>IF(X3173&lt;0,0.9,LOOKUP(X3173,{0,1950001,3300001,6950001,9000001,18000001,40000001},{0.84895,0.7979,0.6958,0.66517,0.56307,0.4916,0.44055}))</f>
        <v/>
      </c>
      <c r="AA3173" s="22">
        <f>IF(W3173&lt;0,0,CHOOSE(MATCH(W3173,{0,1950001,3300001,6950001,9000001},1),5.105/84.895,10.21/79.79,20.42/69.58,23.483/66.517,33.693/56.307))</f>
        <v/>
      </c>
      <c r="AB3173" s="21">
        <f>IF(C3173&lt;=2000,0,(MIN(C3173,ROUNDDOWN(F3173*0.3,0))-2000)*0.1)</f>
        <v/>
      </c>
      <c r="AC3173" s="21">
        <f>IF(C3173&lt;=2000,0,MIN((C3173-2000)*Y3173,(R3173+S3173)*0.2))</f>
        <v/>
      </c>
      <c r="AD3173" s="21">
        <f>IF(C3173&lt;=2000,0,MIN((C3173-2000)*Z3173,(T3173+U3173)*0.2))</f>
        <v/>
      </c>
      <c r="AE3173" s="21">
        <f>AC3173*AA3173</f>
        <v/>
      </c>
      <c r="AF3173" s="21">
        <f>ROUNDDOWN(R3173,-2)+ROUNDDOWN(S3173,-2)</f>
        <v/>
      </c>
      <c r="AG3173" s="21">
        <f>ROUNDDOWN(MAX(0,R3173-(AB3173+AC3173+AE3173)*0.6),-2)+ROUNDDOWN(MAX(0,S3173-(AB3173+AC3173+AE3173)*0.4),-2)</f>
        <v/>
      </c>
      <c r="AH3173" s="21">
        <f>ROUNDDOWN(MAX(0,T3173-(AB3173+AD3173)*0.6),-2)+ROUNDDOWN(MAX(0,U3173-(AB3173+AD3173)*0.4),-2)</f>
        <v/>
      </c>
      <c r="AI3173" s="21">
        <f>ROUNDDOWN(T3173,-2)+ROUNDDOWN(U3173,-2)</f>
        <v/>
      </c>
      <c r="AJ3173" s="21">
        <f>M3173+AF3173</f>
        <v/>
      </c>
      <c r="AK3173" s="21">
        <f>M3173+AG3173</f>
        <v/>
      </c>
      <c r="AL3173" s="21">
        <f>N3173+AH3173</f>
        <v/>
      </c>
      <c r="AM3173" s="21">
        <f>O3173+AI3173</f>
        <v/>
      </c>
      <c r="AN3173" s="21">
        <f>N3173+AI3173</f>
        <v/>
      </c>
      <c r="AO3173" s="21">
        <f>ROUNDDOWN((R3173+S3173)*0.2/Y3173+2000,0)</f>
        <v/>
      </c>
      <c r="AP3173" s="21">
        <f>ROUNDDOWN((T3173+U3173)*0.2/Z3173+2000,0)</f>
        <v/>
      </c>
      <c r="AQ3173" s="21">
        <f>AL3173-AK3173</f>
        <v/>
      </c>
      <c r="AR3173" s="21">
        <f>AM3173-AK3173</f>
        <v/>
      </c>
      <c r="AS3173" s="21">
        <f>AM3173-AL3173</f>
        <v/>
      </c>
      <c r="AT3173" s="21">
        <f>AK3173+C3173-AJ3173</f>
        <v/>
      </c>
      <c r="AU3173" s="21">
        <f>AL3173+C3173-AM3173</f>
        <v/>
      </c>
      <c r="AV3173" s="21">
        <f>AN3173+C3173-AM3173</f>
        <v/>
      </c>
    </row>
    <row r="3174">
      <c r="A3174" t="inlineStr">
        <is>
          <t>1万円刻み</t>
        </is>
      </c>
      <c r="B3174" s="21">
        <f>'5_1万円刻み'!$A$1411</f>
        <v/>
      </c>
      <c r="C3174" s="21">
        <f>AO3174</f>
        <v/>
      </c>
      <c r="D3174" s="21" t="n">
        <v>0</v>
      </c>
      <c r="E3174" s="21">
        <f>ROUND(MIN(B3174/12,650000)*12*0.0915+MIN(B3174/12,1390000)*12*(0.0504+0)+B3174*0.005,0)</f>
        <v/>
      </c>
      <c r="F3174" s="21">
        <f>IF(B3174&lt;741000,0,IF(B3174&lt;2191000,B3174-740000,IF(B3174&lt;2193000,1451000,IF(B3174&lt;2196000,1453000,IF(B3174&lt;2200000,1456000,IF(B3174&lt;3600000,ROUND(ROUNDDOWN(B3174/4,-3)*2.8,0)-80000,IF(B3174&lt;6600000,ROUND(ROUNDDOWN(B3174/4,-3)*3.2,0)-440000,IF(B3174&lt;8500000,ROUNDDOWN(B3174*0.9,0)-1100000,B3174-1950000))))))))</f>
        <v/>
      </c>
      <c r="G3174" s="21">
        <f>IF(F3174&gt;23500000,NA(),IF(F3174&lt;=4890000,1040000,IF(F3174&lt;=6550000,670000,620000)))</f>
        <v/>
      </c>
      <c r="H3174" s="21">
        <f>IF(D3174&lt;=0,0,MAX(0,MIN(2000000,D3174-MIN(100000,ROUNDDOWN(F3174*0.05,0)))))</f>
        <v/>
      </c>
      <c r="I3174" s="21">
        <f>IF(C3174&lt;=2000,0,MIN(C3174,ROUNDDOWN(F3174*0.4,0))-2000)</f>
        <v/>
      </c>
      <c r="J3174" s="21">
        <f>MAX(0,ROUNDDOWN(F3174-E3174-G3174,-3))</f>
        <v/>
      </c>
      <c r="K3174" s="21">
        <f>MAX(0,ROUNDDOWN(F3174-E3174-G3174-H3174-I3174,-3))</f>
        <v/>
      </c>
      <c r="L3174" s="21">
        <f>MAX(0,ROUNDDOWN(F3174-E3174-G3174-H3174,-3))</f>
        <v/>
      </c>
      <c r="M3174" s="21">
        <f>IF(J3174&lt;=0,0,ROUNDDOWN((J3174*LOOKUP(J3174,{0,1950001,3300001,6950001,9000001,18000001,40000001},{0.05,0.1,0.2,0.23,0.33,0.4,0.45})-LOOKUP(J3174,{0,1950001,3300001,6950001,9000001,18000001,40000001},{0,97500,427500,636000,1536000,2796000,4796000}))*1.021,-2))</f>
        <v/>
      </c>
      <c r="N3174" s="21">
        <f>IF(K3174&lt;=0,0,ROUNDDOWN((K3174*LOOKUP(K3174,{0,1950001,3300001,6950001,9000001,18000001,40000001},{0.05,0.1,0.2,0.23,0.33,0.4,0.45})-LOOKUP(K3174,{0,1950001,3300001,6950001,9000001,18000001,40000001},{0,97500,427500,636000,1536000,2796000,4796000}))*1.021,-2))</f>
        <v/>
      </c>
      <c r="O3174" s="21">
        <f>IF(L3174&lt;=0,0,ROUNDDOWN((L3174*LOOKUP(L3174,{0,1950001,3300001,6950001,9000001,18000001,40000001},{0.05,0.1,0.2,0.23,0.33,0.4,0.45})-LOOKUP(L3174,{0,1950001,3300001,6950001,9000001,18000001,40000001},{0,97500,427500,636000,1536000,2796000,4796000}))*1.021,-2))</f>
        <v/>
      </c>
      <c r="P3174" s="21">
        <f>MAX(0,ROUNDDOWN(F3174-E3174-430000,-3))</f>
        <v/>
      </c>
      <c r="Q3174" s="21">
        <f>MAX(0,ROUNDDOWN(F3174-E3174-430000-H3174,-3))</f>
        <v/>
      </c>
      <c r="R3174" s="21">
        <f>IF(F3174&lt;=450000,0,MAX(0,P3174*0.06-MIN(50000,P3174)*0.03))</f>
        <v/>
      </c>
      <c r="S3174" s="21">
        <f>IF(F3174&lt;=450000,0,MAX(0,P3174*0.04-MIN(50000,P3174)*0.02))</f>
        <v/>
      </c>
      <c r="T3174" s="21">
        <f>IF(F3174&lt;=450000,0,MAX(0,Q3174*0.06-MIN(50000,Q3174)*0.03))</f>
        <v/>
      </c>
      <c r="U3174" s="21">
        <f>IF(F3174&lt;=450000,0,MAX(0,Q3174*0.04-MIN(50000,Q3174)*0.02))</f>
        <v/>
      </c>
      <c r="V3174" s="21">
        <f>50000+MAX(0,G3174-480000)</f>
        <v/>
      </c>
      <c r="W3174" s="21">
        <f>P3174-V3174</f>
        <v/>
      </c>
      <c r="X3174" s="21">
        <f>Q3174-V3174</f>
        <v/>
      </c>
      <c r="Y3174" s="22">
        <f>IF(W3174&lt;0,0.9,LOOKUP(W3174,{0,1950001,3300001,6950001,9000001,18000001,40000001},{0.84895,0.7979,0.6958,0.66517,0.56307,0.4916,0.44055}))</f>
        <v/>
      </c>
      <c r="Z3174" s="22">
        <f>IF(X3174&lt;0,0.9,LOOKUP(X3174,{0,1950001,3300001,6950001,9000001,18000001,40000001},{0.84895,0.7979,0.6958,0.66517,0.56307,0.4916,0.44055}))</f>
        <v/>
      </c>
      <c r="AA3174" s="22">
        <f>IF(W3174&lt;0,0,CHOOSE(MATCH(W3174,{0,1950001,3300001,6950001,9000001},1),5.105/84.895,10.21/79.79,20.42/69.58,23.483/66.517,33.693/56.307))</f>
        <v/>
      </c>
      <c r="AB3174" s="21">
        <f>IF(C3174&lt;=2000,0,(MIN(C3174,ROUNDDOWN(F3174*0.3,0))-2000)*0.1)</f>
        <v/>
      </c>
      <c r="AC3174" s="21">
        <f>IF(C3174&lt;=2000,0,MIN((C3174-2000)*Y3174,(R3174+S3174)*0.2))</f>
        <v/>
      </c>
      <c r="AD3174" s="21">
        <f>IF(C3174&lt;=2000,0,MIN((C3174-2000)*Z3174,(T3174+U3174)*0.2))</f>
        <v/>
      </c>
      <c r="AE3174" s="21">
        <f>AC3174*AA3174</f>
        <v/>
      </c>
      <c r="AF3174" s="21">
        <f>ROUNDDOWN(R3174,-2)+ROUNDDOWN(S3174,-2)</f>
        <v/>
      </c>
      <c r="AG3174" s="21">
        <f>ROUNDDOWN(MAX(0,R3174-(AB3174+AC3174+AE3174)*0.6),-2)+ROUNDDOWN(MAX(0,S3174-(AB3174+AC3174+AE3174)*0.4),-2)</f>
        <v/>
      </c>
      <c r="AH3174" s="21">
        <f>ROUNDDOWN(MAX(0,T3174-(AB3174+AD3174)*0.6),-2)+ROUNDDOWN(MAX(0,U3174-(AB3174+AD3174)*0.4),-2)</f>
        <v/>
      </c>
      <c r="AI3174" s="21">
        <f>ROUNDDOWN(T3174,-2)+ROUNDDOWN(U3174,-2)</f>
        <v/>
      </c>
      <c r="AJ3174" s="21">
        <f>M3174+AF3174</f>
        <v/>
      </c>
      <c r="AK3174" s="21">
        <f>M3174+AG3174</f>
        <v/>
      </c>
      <c r="AL3174" s="21">
        <f>N3174+AH3174</f>
        <v/>
      </c>
      <c r="AM3174" s="21">
        <f>O3174+AI3174</f>
        <v/>
      </c>
      <c r="AN3174" s="21">
        <f>N3174+AI3174</f>
        <v/>
      </c>
      <c r="AO3174" s="21">
        <f>ROUNDDOWN((R3174+S3174)*0.2/Y3174+2000,0)</f>
        <v/>
      </c>
      <c r="AP3174" s="21">
        <f>ROUNDDOWN((T3174+U3174)*0.2/Z3174+2000,0)</f>
        <v/>
      </c>
      <c r="AQ3174" s="21">
        <f>AL3174-AK3174</f>
        <v/>
      </c>
      <c r="AR3174" s="21">
        <f>AM3174-AK3174</f>
        <v/>
      </c>
      <c r="AS3174" s="21">
        <f>AM3174-AL3174</f>
        <v/>
      </c>
      <c r="AT3174" s="21">
        <f>AK3174+C3174-AJ3174</f>
        <v/>
      </c>
      <c r="AU3174" s="21">
        <f>AL3174+C3174-AM3174</f>
        <v/>
      </c>
      <c r="AV3174" s="21">
        <f>AN3174+C3174-AM3174</f>
        <v/>
      </c>
    </row>
    <row r="3175">
      <c r="A3175" t="inlineStr">
        <is>
          <t>1万円刻み</t>
        </is>
      </c>
      <c r="B3175" s="21">
        <f>'5_1万円刻み'!$A$1412</f>
        <v/>
      </c>
      <c r="C3175" s="21">
        <f>AO3175</f>
        <v/>
      </c>
      <c r="D3175" s="21" t="n">
        <v>0</v>
      </c>
      <c r="E3175" s="21">
        <f>ROUND(MIN(B3175/12,650000)*12*0.0915+MIN(B3175/12,1390000)*12*(0.0504+0)+B3175*0.005,0)</f>
        <v/>
      </c>
      <c r="F3175" s="21">
        <f>IF(B3175&lt;741000,0,IF(B3175&lt;2191000,B3175-740000,IF(B3175&lt;2193000,1451000,IF(B3175&lt;2196000,1453000,IF(B3175&lt;2200000,1456000,IF(B3175&lt;3600000,ROUND(ROUNDDOWN(B3175/4,-3)*2.8,0)-80000,IF(B3175&lt;6600000,ROUND(ROUNDDOWN(B3175/4,-3)*3.2,0)-440000,IF(B3175&lt;8500000,ROUNDDOWN(B3175*0.9,0)-1100000,B3175-1950000))))))))</f>
        <v/>
      </c>
      <c r="G3175" s="21">
        <f>IF(F3175&gt;23500000,NA(),IF(F3175&lt;=4890000,1040000,IF(F3175&lt;=6550000,670000,620000)))</f>
        <v/>
      </c>
      <c r="H3175" s="21">
        <f>IF(D3175&lt;=0,0,MAX(0,MIN(2000000,D3175-MIN(100000,ROUNDDOWN(F3175*0.05,0)))))</f>
        <v/>
      </c>
      <c r="I3175" s="21">
        <f>IF(C3175&lt;=2000,0,MIN(C3175,ROUNDDOWN(F3175*0.4,0))-2000)</f>
        <v/>
      </c>
      <c r="J3175" s="21">
        <f>MAX(0,ROUNDDOWN(F3175-E3175-G3175,-3))</f>
        <v/>
      </c>
      <c r="K3175" s="21">
        <f>MAX(0,ROUNDDOWN(F3175-E3175-G3175-H3175-I3175,-3))</f>
        <v/>
      </c>
      <c r="L3175" s="21">
        <f>MAX(0,ROUNDDOWN(F3175-E3175-G3175-H3175,-3))</f>
        <v/>
      </c>
      <c r="M3175" s="21">
        <f>IF(J3175&lt;=0,0,ROUNDDOWN((J3175*LOOKUP(J3175,{0,1950001,3300001,6950001,9000001,18000001,40000001},{0.05,0.1,0.2,0.23,0.33,0.4,0.45})-LOOKUP(J3175,{0,1950001,3300001,6950001,9000001,18000001,40000001},{0,97500,427500,636000,1536000,2796000,4796000}))*1.021,-2))</f>
        <v/>
      </c>
      <c r="N3175" s="21">
        <f>IF(K3175&lt;=0,0,ROUNDDOWN((K3175*LOOKUP(K3175,{0,1950001,3300001,6950001,9000001,18000001,40000001},{0.05,0.1,0.2,0.23,0.33,0.4,0.45})-LOOKUP(K3175,{0,1950001,3300001,6950001,9000001,18000001,40000001},{0,97500,427500,636000,1536000,2796000,4796000}))*1.021,-2))</f>
        <v/>
      </c>
      <c r="O3175" s="21">
        <f>IF(L3175&lt;=0,0,ROUNDDOWN((L3175*LOOKUP(L3175,{0,1950001,3300001,6950001,9000001,18000001,40000001},{0.05,0.1,0.2,0.23,0.33,0.4,0.45})-LOOKUP(L3175,{0,1950001,3300001,6950001,9000001,18000001,40000001},{0,97500,427500,636000,1536000,2796000,4796000}))*1.021,-2))</f>
        <v/>
      </c>
      <c r="P3175" s="21">
        <f>MAX(0,ROUNDDOWN(F3175-E3175-430000,-3))</f>
        <v/>
      </c>
      <c r="Q3175" s="21">
        <f>MAX(0,ROUNDDOWN(F3175-E3175-430000-H3175,-3))</f>
        <v/>
      </c>
      <c r="R3175" s="21">
        <f>IF(F3175&lt;=450000,0,MAX(0,P3175*0.06-MIN(50000,P3175)*0.03))</f>
        <v/>
      </c>
      <c r="S3175" s="21">
        <f>IF(F3175&lt;=450000,0,MAX(0,P3175*0.04-MIN(50000,P3175)*0.02))</f>
        <v/>
      </c>
      <c r="T3175" s="21">
        <f>IF(F3175&lt;=450000,0,MAX(0,Q3175*0.06-MIN(50000,Q3175)*0.03))</f>
        <v/>
      </c>
      <c r="U3175" s="21">
        <f>IF(F3175&lt;=450000,0,MAX(0,Q3175*0.04-MIN(50000,Q3175)*0.02))</f>
        <v/>
      </c>
      <c r="V3175" s="21">
        <f>50000+MAX(0,G3175-480000)</f>
        <v/>
      </c>
      <c r="W3175" s="21">
        <f>P3175-V3175</f>
        <v/>
      </c>
      <c r="X3175" s="21">
        <f>Q3175-V3175</f>
        <v/>
      </c>
      <c r="Y3175" s="22">
        <f>IF(W3175&lt;0,0.9,LOOKUP(W3175,{0,1950001,3300001,6950001,9000001,18000001,40000001},{0.84895,0.7979,0.6958,0.66517,0.56307,0.4916,0.44055}))</f>
        <v/>
      </c>
      <c r="Z3175" s="22">
        <f>IF(X3175&lt;0,0.9,LOOKUP(X3175,{0,1950001,3300001,6950001,9000001,18000001,40000001},{0.84895,0.7979,0.6958,0.66517,0.56307,0.4916,0.44055}))</f>
        <v/>
      </c>
      <c r="AA3175" s="22">
        <f>IF(W3175&lt;0,0,CHOOSE(MATCH(W3175,{0,1950001,3300001,6950001,9000001},1),5.105/84.895,10.21/79.79,20.42/69.58,23.483/66.517,33.693/56.307))</f>
        <v/>
      </c>
      <c r="AB3175" s="21">
        <f>IF(C3175&lt;=2000,0,(MIN(C3175,ROUNDDOWN(F3175*0.3,0))-2000)*0.1)</f>
        <v/>
      </c>
      <c r="AC3175" s="21">
        <f>IF(C3175&lt;=2000,0,MIN((C3175-2000)*Y3175,(R3175+S3175)*0.2))</f>
        <v/>
      </c>
      <c r="AD3175" s="21">
        <f>IF(C3175&lt;=2000,0,MIN((C3175-2000)*Z3175,(T3175+U3175)*0.2))</f>
        <v/>
      </c>
      <c r="AE3175" s="21">
        <f>AC3175*AA3175</f>
        <v/>
      </c>
      <c r="AF3175" s="21">
        <f>ROUNDDOWN(R3175,-2)+ROUNDDOWN(S3175,-2)</f>
        <v/>
      </c>
      <c r="AG3175" s="21">
        <f>ROUNDDOWN(MAX(0,R3175-(AB3175+AC3175+AE3175)*0.6),-2)+ROUNDDOWN(MAX(0,S3175-(AB3175+AC3175+AE3175)*0.4),-2)</f>
        <v/>
      </c>
      <c r="AH3175" s="21">
        <f>ROUNDDOWN(MAX(0,T3175-(AB3175+AD3175)*0.6),-2)+ROUNDDOWN(MAX(0,U3175-(AB3175+AD3175)*0.4),-2)</f>
        <v/>
      </c>
      <c r="AI3175" s="21">
        <f>ROUNDDOWN(T3175,-2)+ROUNDDOWN(U3175,-2)</f>
        <v/>
      </c>
      <c r="AJ3175" s="21">
        <f>M3175+AF3175</f>
        <v/>
      </c>
      <c r="AK3175" s="21">
        <f>M3175+AG3175</f>
        <v/>
      </c>
      <c r="AL3175" s="21">
        <f>N3175+AH3175</f>
        <v/>
      </c>
      <c r="AM3175" s="21">
        <f>O3175+AI3175</f>
        <v/>
      </c>
      <c r="AN3175" s="21">
        <f>N3175+AI3175</f>
        <v/>
      </c>
      <c r="AO3175" s="21">
        <f>ROUNDDOWN((R3175+S3175)*0.2/Y3175+2000,0)</f>
        <v/>
      </c>
      <c r="AP3175" s="21">
        <f>ROUNDDOWN((T3175+U3175)*0.2/Z3175+2000,0)</f>
        <v/>
      </c>
      <c r="AQ3175" s="21">
        <f>AL3175-AK3175</f>
        <v/>
      </c>
      <c r="AR3175" s="21">
        <f>AM3175-AK3175</f>
        <v/>
      </c>
      <c r="AS3175" s="21">
        <f>AM3175-AL3175</f>
        <v/>
      </c>
      <c r="AT3175" s="21">
        <f>AK3175+C3175-AJ3175</f>
        <v/>
      </c>
      <c r="AU3175" s="21">
        <f>AL3175+C3175-AM3175</f>
        <v/>
      </c>
      <c r="AV3175" s="21">
        <f>AN3175+C3175-AM3175</f>
        <v/>
      </c>
    </row>
    <row r="3176">
      <c r="A3176" t="inlineStr">
        <is>
          <t>1万円刻み</t>
        </is>
      </c>
      <c r="B3176" s="21">
        <f>'5_1万円刻み'!$A$1413</f>
        <v/>
      </c>
      <c r="C3176" s="21">
        <f>AO3176</f>
        <v/>
      </c>
      <c r="D3176" s="21" t="n">
        <v>0</v>
      </c>
      <c r="E3176" s="21">
        <f>ROUND(MIN(B3176/12,650000)*12*0.0915+MIN(B3176/12,1390000)*12*(0.0504+0)+B3176*0.005,0)</f>
        <v/>
      </c>
      <c r="F3176" s="21">
        <f>IF(B3176&lt;741000,0,IF(B3176&lt;2191000,B3176-740000,IF(B3176&lt;2193000,1451000,IF(B3176&lt;2196000,1453000,IF(B3176&lt;2200000,1456000,IF(B3176&lt;3600000,ROUND(ROUNDDOWN(B3176/4,-3)*2.8,0)-80000,IF(B3176&lt;6600000,ROUND(ROUNDDOWN(B3176/4,-3)*3.2,0)-440000,IF(B3176&lt;8500000,ROUNDDOWN(B3176*0.9,0)-1100000,B3176-1950000))))))))</f>
        <v/>
      </c>
      <c r="G3176" s="21">
        <f>IF(F3176&gt;23500000,NA(),IF(F3176&lt;=4890000,1040000,IF(F3176&lt;=6550000,670000,620000)))</f>
        <v/>
      </c>
      <c r="H3176" s="21">
        <f>IF(D3176&lt;=0,0,MAX(0,MIN(2000000,D3176-MIN(100000,ROUNDDOWN(F3176*0.05,0)))))</f>
        <v/>
      </c>
      <c r="I3176" s="21">
        <f>IF(C3176&lt;=2000,0,MIN(C3176,ROUNDDOWN(F3176*0.4,0))-2000)</f>
        <v/>
      </c>
      <c r="J3176" s="21">
        <f>MAX(0,ROUNDDOWN(F3176-E3176-G3176,-3))</f>
        <v/>
      </c>
      <c r="K3176" s="21">
        <f>MAX(0,ROUNDDOWN(F3176-E3176-G3176-H3176-I3176,-3))</f>
        <v/>
      </c>
      <c r="L3176" s="21">
        <f>MAX(0,ROUNDDOWN(F3176-E3176-G3176-H3176,-3))</f>
        <v/>
      </c>
      <c r="M3176" s="21">
        <f>IF(J3176&lt;=0,0,ROUNDDOWN((J3176*LOOKUP(J3176,{0,1950001,3300001,6950001,9000001,18000001,40000001},{0.05,0.1,0.2,0.23,0.33,0.4,0.45})-LOOKUP(J3176,{0,1950001,3300001,6950001,9000001,18000001,40000001},{0,97500,427500,636000,1536000,2796000,4796000}))*1.021,-2))</f>
        <v/>
      </c>
      <c r="N3176" s="21">
        <f>IF(K3176&lt;=0,0,ROUNDDOWN((K3176*LOOKUP(K3176,{0,1950001,3300001,6950001,9000001,18000001,40000001},{0.05,0.1,0.2,0.23,0.33,0.4,0.45})-LOOKUP(K3176,{0,1950001,3300001,6950001,9000001,18000001,40000001},{0,97500,427500,636000,1536000,2796000,4796000}))*1.021,-2))</f>
        <v/>
      </c>
      <c r="O3176" s="21">
        <f>IF(L3176&lt;=0,0,ROUNDDOWN((L3176*LOOKUP(L3176,{0,1950001,3300001,6950001,9000001,18000001,40000001},{0.05,0.1,0.2,0.23,0.33,0.4,0.45})-LOOKUP(L3176,{0,1950001,3300001,6950001,9000001,18000001,40000001},{0,97500,427500,636000,1536000,2796000,4796000}))*1.021,-2))</f>
        <v/>
      </c>
      <c r="P3176" s="21">
        <f>MAX(0,ROUNDDOWN(F3176-E3176-430000,-3))</f>
        <v/>
      </c>
      <c r="Q3176" s="21">
        <f>MAX(0,ROUNDDOWN(F3176-E3176-430000-H3176,-3))</f>
        <v/>
      </c>
      <c r="R3176" s="21">
        <f>IF(F3176&lt;=450000,0,MAX(0,P3176*0.06-MIN(50000,P3176)*0.03))</f>
        <v/>
      </c>
      <c r="S3176" s="21">
        <f>IF(F3176&lt;=450000,0,MAX(0,P3176*0.04-MIN(50000,P3176)*0.02))</f>
        <v/>
      </c>
      <c r="T3176" s="21">
        <f>IF(F3176&lt;=450000,0,MAX(0,Q3176*0.06-MIN(50000,Q3176)*0.03))</f>
        <v/>
      </c>
      <c r="U3176" s="21">
        <f>IF(F3176&lt;=450000,0,MAX(0,Q3176*0.04-MIN(50000,Q3176)*0.02))</f>
        <v/>
      </c>
      <c r="V3176" s="21">
        <f>50000+MAX(0,G3176-480000)</f>
        <v/>
      </c>
      <c r="W3176" s="21">
        <f>P3176-V3176</f>
        <v/>
      </c>
      <c r="X3176" s="21">
        <f>Q3176-V3176</f>
        <v/>
      </c>
      <c r="Y3176" s="22">
        <f>IF(W3176&lt;0,0.9,LOOKUP(W3176,{0,1950001,3300001,6950001,9000001,18000001,40000001},{0.84895,0.7979,0.6958,0.66517,0.56307,0.4916,0.44055}))</f>
        <v/>
      </c>
      <c r="Z3176" s="22">
        <f>IF(X3176&lt;0,0.9,LOOKUP(X3176,{0,1950001,3300001,6950001,9000001,18000001,40000001},{0.84895,0.7979,0.6958,0.66517,0.56307,0.4916,0.44055}))</f>
        <v/>
      </c>
      <c r="AA3176" s="22">
        <f>IF(W3176&lt;0,0,CHOOSE(MATCH(W3176,{0,1950001,3300001,6950001,9000001},1),5.105/84.895,10.21/79.79,20.42/69.58,23.483/66.517,33.693/56.307))</f>
        <v/>
      </c>
      <c r="AB3176" s="21">
        <f>IF(C3176&lt;=2000,0,(MIN(C3176,ROUNDDOWN(F3176*0.3,0))-2000)*0.1)</f>
        <v/>
      </c>
      <c r="AC3176" s="21">
        <f>IF(C3176&lt;=2000,0,MIN((C3176-2000)*Y3176,(R3176+S3176)*0.2))</f>
        <v/>
      </c>
      <c r="AD3176" s="21">
        <f>IF(C3176&lt;=2000,0,MIN((C3176-2000)*Z3176,(T3176+U3176)*0.2))</f>
        <v/>
      </c>
      <c r="AE3176" s="21">
        <f>AC3176*AA3176</f>
        <v/>
      </c>
      <c r="AF3176" s="21">
        <f>ROUNDDOWN(R3176,-2)+ROUNDDOWN(S3176,-2)</f>
        <v/>
      </c>
      <c r="AG3176" s="21">
        <f>ROUNDDOWN(MAX(0,R3176-(AB3176+AC3176+AE3176)*0.6),-2)+ROUNDDOWN(MAX(0,S3176-(AB3176+AC3176+AE3176)*0.4),-2)</f>
        <v/>
      </c>
      <c r="AH3176" s="21">
        <f>ROUNDDOWN(MAX(0,T3176-(AB3176+AD3176)*0.6),-2)+ROUNDDOWN(MAX(0,U3176-(AB3176+AD3176)*0.4),-2)</f>
        <v/>
      </c>
      <c r="AI3176" s="21">
        <f>ROUNDDOWN(T3176,-2)+ROUNDDOWN(U3176,-2)</f>
        <v/>
      </c>
      <c r="AJ3176" s="21">
        <f>M3176+AF3176</f>
        <v/>
      </c>
      <c r="AK3176" s="21">
        <f>M3176+AG3176</f>
        <v/>
      </c>
      <c r="AL3176" s="21">
        <f>N3176+AH3176</f>
        <v/>
      </c>
      <c r="AM3176" s="21">
        <f>O3176+AI3176</f>
        <v/>
      </c>
      <c r="AN3176" s="21">
        <f>N3176+AI3176</f>
        <v/>
      </c>
      <c r="AO3176" s="21">
        <f>ROUNDDOWN((R3176+S3176)*0.2/Y3176+2000,0)</f>
        <v/>
      </c>
      <c r="AP3176" s="21">
        <f>ROUNDDOWN((T3176+U3176)*0.2/Z3176+2000,0)</f>
        <v/>
      </c>
      <c r="AQ3176" s="21">
        <f>AL3176-AK3176</f>
        <v/>
      </c>
      <c r="AR3176" s="21">
        <f>AM3176-AK3176</f>
        <v/>
      </c>
      <c r="AS3176" s="21">
        <f>AM3176-AL3176</f>
        <v/>
      </c>
      <c r="AT3176" s="21">
        <f>AK3176+C3176-AJ3176</f>
        <v/>
      </c>
      <c r="AU3176" s="21">
        <f>AL3176+C3176-AM3176</f>
        <v/>
      </c>
      <c r="AV3176" s="21">
        <f>AN3176+C3176-AM3176</f>
        <v/>
      </c>
    </row>
    <row r="3177">
      <c r="A3177" t="inlineStr">
        <is>
          <t>1万円刻み</t>
        </is>
      </c>
      <c r="B3177" s="21">
        <f>'5_1万円刻み'!$A$1414</f>
        <v/>
      </c>
      <c r="C3177" s="21">
        <f>AO3177</f>
        <v/>
      </c>
      <c r="D3177" s="21" t="n">
        <v>0</v>
      </c>
      <c r="E3177" s="21">
        <f>ROUND(MIN(B3177/12,650000)*12*0.0915+MIN(B3177/12,1390000)*12*(0.0504+0)+B3177*0.005,0)</f>
        <v/>
      </c>
      <c r="F3177" s="21">
        <f>IF(B3177&lt;741000,0,IF(B3177&lt;2191000,B3177-740000,IF(B3177&lt;2193000,1451000,IF(B3177&lt;2196000,1453000,IF(B3177&lt;2200000,1456000,IF(B3177&lt;3600000,ROUND(ROUNDDOWN(B3177/4,-3)*2.8,0)-80000,IF(B3177&lt;6600000,ROUND(ROUNDDOWN(B3177/4,-3)*3.2,0)-440000,IF(B3177&lt;8500000,ROUNDDOWN(B3177*0.9,0)-1100000,B3177-1950000))))))))</f>
        <v/>
      </c>
      <c r="G3177" s="21">
        <f>IF(F3177&gt;23500000,NA(),IF(F3177&lt;=4890000,1040000,IF(F3177&lt;=6550000,670000,620000)))</f>
        <v/>
      </c>
      <c r="H3177" s="21">
        <f>IF(D3177&lt;=0,0,MAX(0,MIN(2000000,D3177-MIN(100000,ROUNDDOWN(F3177*0.05,0)))))</f>
        <v/>
      </c>
      <c r="I3177" s="21">
        <f>IF(C3177&lt;=2000,0,MIN(C3177,ROUNDDOWN(F3177*0.4,0))-2000)</f>
        <v/>
      </c>
      <c r="J3177" s="21">
        <f>MAX(0,ROUNDDOWN(F3177-E3177-G3177,-3))</f>
        <v/>
      </c>
      <c r="K3177" s="21">
        <f>MAX(0,ROUNDDOWN(F3177-E3177-G3177-H3177-I3177,-3))</f>
        <v/>
      </c>
      <c r="L3177" s="21">
        <f>MAX(0,ROUNDDOWN(F3177-E3177-G3177-H3177,-3))</f>
        <v/>
      </c>
      <c r="M3177" s="21">
        <f>IF(J3177&lt;=0,0,ROUNDDOWN((J3177*LOOKUP(J3177,{0,1950001,3300001,6950001,9000001,18000001,40000001},{0.05,0.1,0.2,0.23,0.33,0.4,0.45})-LOOKUP(J3177,{0,1950001,3300001,6950001,9000001,18000001,40000001},{0,97500,427500,636000,1536000,2796000,4796000}))*1.021,-2))</f>
        <v/>
      </c>
      <c r="N3177" s="21">
        <f>IF(K3177&lt;=0,0,ROUNDDOWN((K3177*LOOKUP(K3177,{0,1950001,3300001,6950001,9000001,18000001,40000001},{0.05,0.1,0.2,0.23,0.33,0.4,0.45})-LOOKUP(K3177,{0,1950001,3300001,6950001,9000001,18000001,40000001},{0,97500,427500,636000,1536000,2796000,4796000}))*1.021,-2))</f>
        <v/>
      </c>
      <c r="O3177" s="21">
        <f>IF(L3177&lt;=0,0,ROUNDDOWN((L3177*LOOKUP(L3177,{0,1950001,3300001,6950001,9000001,18000001,40000001},{0.05,0.1,0.2,0.23,0.33,0.4,0.45})-LOOKUP(L3177,{0,1950001,3300001,6950001,9000001,18000001,40000001},{0,97500,427500,636000,1536000,2796000,4796000}))*1.021,-2))</f>
        <v/>
      </c>
      <c r="P3177" s="21">
        <f>MAX(0,ROUNDDOWN(F3177-E3177-430000,-3))</f>
        <v/>
      </c>
      <c r="Q3177" s="21">
        <f>MAX(0,ROUNDDOWN(F3177-E3177-430000-H3177,-3))</f>
        <v/>
      </c>
      <c r="R3177" s="21">
        <f>IF(F3177&lt;=450000,0,MAX(0,P3177*0.06-MIN(50000,P3177)*0.03))</f>
        <v/>
      </c>
      <c r="S3177" s="21">
        <f>IF(F3177&lt;=450000,0,MAX(0,P3177*0.04-MIN(50000,P3177)*0.02))</f>
        <v/>
      </c>
      <c r="T3177" s="21">
        <f>IF(F3177&lt;=450000,0,MAX(0,Q3177*0.06-MIN(50000,Q3177)*0.03))</f>
        <v/>
      </c>
      <c r="U3177" s="21">
        <f>IF(F3177&lt;=450000,0,MAX(0,Q3177*0.04-MIN(50000,Q3177)*0.02))</f>
        <v/>
      </c>
      <c r="V3177" s="21">
        <f>50000+MAX(0,G3177-480000)</f>
        <v/>
      </c>
      <c r="W3177" s="21">
        <f>P3177-V3177</f>
        <v/>
      </c>
      <c r="X3177" s="21">
        <f>Q3177-V3177</f>
        <v/>
      </c>
      <c r="Y3177" s="22">
        <f>IF(W3177&lt;0,0.9,LOOKUP(W3177,{0,1950001,3300001,6950001,9000001,18000001,40000001},{0.84895,0.7979,0.6958,0.66517,0.56307,0.4916,0.44055}))</f>
        <v/>
      </c>
      <c r="Z3177" s="22">
        <f>IF(X3177&lt;0,0.9,LOOKUP(X3177,{0,1950001,3300001,6950001,9000001,18000001,40000001},{0.84895,0.7979,0.6958,0.66517,0.56307,0.4916,0.44055}))</f>
        <v/>
      </c>
      <c r="AA3177" s="22">
        <f>IF(W3177&lt;0,0,CHOOSE(MATCH(W3177,{0,1950001,3300001,6950001,9000001},1),5.105/84.895,10.21/79.79,20.42/69.58,23.483/66.517,33.693/56.307))</f>
        <v/>
      </c>
      <c r="AB3177" s="21">
        <f>IF(C3177&lt;=2000,0,(MIN(C3177,ROUNDDOWN(F3177*0.3,0))-2000)*0.1)</f>
        <v/>
      </c>
      <c r="AC3177" s="21">
        <f>IF(C3177&lt;=2000,0,MIN((C3177-2000)*Y3177,(R3177+S3177)*0.2))</f>
        <v/>
      </c>
      <c r="AD3177" s="21">
        <f>IF(C3177&lt;=2000,0,MIN((C3177-2000)*Z3177,(T3177+U3177)*0.2))</f>
        <v/>
      </c>
      <c r="AE3177" s="21">
        <f>AC3177*AA3177</f>
        <v/>
      </c>
      <c r="AF3177" s="21">
        <f>ROUNDDOWN(R3177,-2)+ROUNDDOWN(S3177,-2)</f>
        <v/>
      </c>
      <c r="AG3177" s="21">
        <f>ROUNDDOWN(MAX(0,R3177-(AB3177+AC3177+AE3177)*0.6),-2)+ROUNDDOWN(MAX(0,S3177-(AB3177+AC3177+AE3177)*0.4),-2)</f>
        <v/>
      </c>
      <c r="AH3177" s="21">
        <f>ROUNDDOWN(MAX(0,T3177-(AB3177+AD3177)*0.6),-2)+ROUNDDOWN(MAX(0,U3177-(AB3177+AD3177)*0.4),-2)</f>
        <v/>
      </c>
      <c r="AI3177" s="21">
        <f>ROUNDDOWN(T3177,-2)+ROUNDDOWN(U3177,-2)</f>
        <v/>
      </c>
      <c r="AJ3177" s="21">
        <f>M3177+AF3177</f>
        <v/>
      </c>
      <c r="AK3177" s="21">
        <f>M3177+AG3177</f>
        <v/>
      </c>
      <c r="AL3177" s="21">
        <f>N3177+AH3177</f>
        <v/>
      </c>
      <c r="AM3177" s="21">
        <f>O3177+AI3177</f>
        <v/>
      </c>
      <c r="AN3177" s="21">
        <f>N3177+AI3177</f>
        <v/>
      </c>
      <c r="AO3177" s="21">
        <f>ROUNDDOWN((R3177+S3177)*0.2/Y3177+2000,0)</f>
        <v/>
      </c>
      <c r="AP3177" s="21">
        <f>ROUNDDOWN((T3177+U3177)*0.2/Z3177+2000,0)</f>
        <v/>
      </c>
      <c r="AQ3177" s="21">
        <f>AL3177-AK3177</f>
        <v/>
      </c>
      <c r="AR3177" s="21">
        <f>AM3177-AK3177</f>
        <v/>
      </c>
      <c r="AS3177" s="21">
        <f>AM3177-AL3177</f>
        <v/>
      </c>
      <c r="AT3177" s="21">
        <f>AK3177+C3177-AJ3177</f>
        <v/>
      </c>
      <c r="AU3177" s="21">
        <f>AL3177+C3177-AM3177</f>
        <v/>
      </c>
      <c r="AV3177" s="21">
        <f>AN3177+C3177-AM3177</f>
        <v/>
      </c>
    </row>
    <row r="3178">
      <c r="A3178" t="inlineStr">
        <is>
          <t>1万円刻み</t>
        </is>
      </c>
      <c r="B3178" s="21">
        <f>'5_1万円刻み'!$A$1415</f>
        <v/>
      </c>
      <c r="C3178" s="21">
        <f>AO3178</f>
        <v/>
      </c>
      <c r="D3178" s="21" t="n">
        <v>0</v>
      </c>
      <c r="E3178" s="21">
        <f>ROUND(MIN(B3178/12,650000)*12*0.0915+MIN(B3178/12,1390000)*12*(0.0504+0)+B3178*0.005,0)</f>
        <v/>
      </c>
      <c r="F3178" s="21">
        <f>IF(B3178&lt;741000,0,IF(B3178&lt;2191000,B3178-740000,IF(B3178&lt;2193000,1451000,IF(B3178&lt;2196000,1453000,IF(B3178&lt;2200000,1456000,IF(B3178&lt;3600000,ROUND(ROUNDDOWN(B3178/4,-3)*2.8,0)-80000,IF(B3178&lt;6600000,ROUND(ROUNDDOWN(B3178/4,-3)*3.2,0)-440000,IF(B3178&lt;8500000,ROUNDDOWN(B3178*0.9,0)-1100000,B3178-1950000))))))))</f>
        <v/>
      </c>
      <c r="G3178" s="21">
        <f>IF(F3178&gt;23500000,NA(),IF(F3178&lt;=4890000,1040000,IF(F3178&lt;=6550000,670000,620000)))</f>
        <v/>
      </c>
      <c r="H3178" s="21">
        <f>IF(D3178&lt;=0,0,MAX(0,MIN(2000000,D3178-MIN(100000,ROUNDDOWN(F3178*0.05,0)))))</f>
        <v/>
      </c>
      <c r="I3178" s="21">
        <f>IF(C3178&lt;=2000,0,MIN(C3178,ROUNDDOWN(F3178*0.4,0))-2000)</f>
        <v/>
      </c>
      <c r="J3178" s="21">
        <f>MAX(0,ROUNDDOWN(F3178-E3178-G3178,-3))</f>
        <v/>
      </c>
      <c r="K3178" s="21">
        <f>MAX(0,ROUNDDOWN(F3178-E3178-G3178-H3178-I3178,-3))</f>
        <v/>
      </c>
      <c r="L3178" s="21">
        <f>MAX(0,ROUNDDOWN(F3178-E3178-G3178-H3178,-3))</f>
        <v/>
      </c>
      <c r="M3178" s="21">
        <f>IF(J3178&lt;=0,0,ROUNDDOWN((J3178*LOOKUP(J3178,{0,1950001,3300001,6950001,9000001,18000001,40000001},{0.05,0.1,0.2,0.23,0.33,0.4,0.45})-LOOKUP(J3178,{0,1950001,3300001,6950001,9000001,18000001,40000001},{0,97500,427500,636000,1536000,2796000,4796000}))*1.021,-2))</f>
        <v/>
      </c>
      <c r="N3178" s="21">
        <f>IF(K3178&lt;=0,0,ROUNDDOWN((K3178*LOOKUP(K3178,{0,1950001,3300001,6950001,9000001,18000001,40000001},{0.05,0.1,0.2,0.23,0.33,0.4,0.45})-LOOKUP(K3178,{0,1950001,3300001,6950001,9000001,18000001,40000001},{0,97500,427500,636000,1536000,2796000,4796000}))*1.021,-2))</f>
        <v/>
      </c>
      <c r="O3178" s="21">
        <f>IF(L3178&lt;=0,0,ROUNDDOWN((L3178*LOOKUP(L3178,{0,1950001,3300001,6950001,9000001,18000001,40000001},{0.05,0.1,0.2,0.23,0.33,0.4,0.45})-LOOKUP(L3178,{0,1950001,3300001,6950001,9000001,18000001,40000001},{0,97500,427500,636000,1536000,2796000,4796000}))*1.021,-2))</f>
        <v/>
      </c>
      <c r="P3178" s="21">
        <f>MAX(0,ROUNDDOWN(F3178-E3178-430000,-3))</f>
        <v/>
      </c>
      <c r="Q3178" s="21">
        <f>MAX(0,ROUNDDOWN(F3178-E3178-430000-H3178,-3))</f>
        <v/>
      </c>
      <c r="R3178" s="21">
        <f>IF(F3178&lt;=450000,0,MAX(0,P3178*0.06-MIN(50000,P3178)*0.03))</f>
        <v/>
      </c>
      <c r="S3178" s="21">
        <f>IF(F3178&lt;=450000,0,MAX(0,P3178*0.04-MIN(50000,P3178)*0.02))</f>
        <v/>
      </c>
      <c r="T3178" s="21">
        <f>IF(F3178&lt;=450000,0,MAX(0,Q3178*0.06-MIN(50000,Q3178)*0.03))</f>
        <v/>
      </c>
      <c r="U3178" s="21">
        <f>IF(F3178&lt;=450000,0,MAX(0,Q3178*0.04-MIN(50000,Q3178)*0.02))</f>
        <v/>
      </c>
      <c r="V3178" s="21">
        <f>50000+MAX(0,G3178-480000)</f>
        <v/>
      </c>
      <c r="W3178" s="21">
        <f>P3178-V3178</f>
        <v/>
      </c>
      <c r="X3178" s="21">
        <f>Q3178-V3178</f>
        <v/>
      </c>
      <c r="Y3178" s="22">
        <f>IF(W3178&lt;0,0.9,LOOKUP(W3178,{0,1950001,3300001,6950001,9000001,18000001,40000001},{0.84895,0.7979,0.6958,0.66517,0.56307,0.4916,0.44055}))</f>
        <v/>
      </c>
      <c r="Z3178" s="22">
        <f>IF(X3178&lt;0,0.9,LOOKUP(X3178,{0,1950001,3300001,6950001,9000001,18000001,40000001},{0.84895,0.7979,0.6958,0.66517,0.56307,0.4916,0.44055}))</f>
        <v/>
      </c>
      <c r="AA3178" s="22">
        <f>IF(W3178&lt;0,0,CHOOSE(MATCH(W3178,{0,1950001,3300001,6950001,9000001},1),5.105/84.895,10.21/79.79,20.42/69.58,23.483/66.517,33.693/56.307))</f>
        <v/>
      </c>
      <c r="AB3178" s="21">
        <f>IF(C3178&lt;=2000,0,(MIN(C3178,ROUNDDOWN(F3178*0.3,0))-2000)*0.1)</f>
        <v/>
      </c>
      <c r="AC3178" s="21">
        <f>IF(C3178&lt;=2000,0,MIN((C3178-2000)*Y3178,(R3178+S3178)*0.2))</f>
        <v/>
      </c>
      <c r="AD3178" s="21">
        <f>IF(C3178&lt;=2000,0,MIN((C3178-2000)*Z3178,(T3178+U3178)*0.2))</f>
        <v/>
      </c>
      <c r="AE3178" s="21">
        <f>AC3178*AA3178</f>
        <v/>
      </c>
      <c r="AF3178" s="21">
        <f>ROUNDDOWN(R3178,-2)+ROUNDDOWN(S3178,-2)</f>
        <v/>
      </c>
      <c r="AG3178" s="21">
        <f>ROUNDDOWN(MAX(0,R3178-(AB3178+AC3178+AE3178)*0.6),-2)+ROUNDDOWN(MAX(0,S3178-(AB3178+AC3178+AE3178)*0.4),-2)</f>
        <v/>
      </c>
      <c r="AH3178" s="21">
        <f>ROUNDDOWN(MAX(0,T3178-(AB3178+AD3178)*0.6),-2)+ROUNDDOWN(MAX(0,U3178-(AB3178+AD3178)*0.4),-2)</f>
        <v/>
      </c>
      <c r="AI3178" s="21">
        <f>ROUNDDOWN(T3178,-2)+ROUNDDOWN(U3178,-2)</f>
        <v/>
      </c>
      <c r="AJ3178" s="21">
        <f>M3178+AF3178</f>
        <v/>
      </c>
      <c r="AK3178" s="21">
        <f>M3178+AG3178</f>
        <v/>
      </c>
      <c r="AL3178" s="21">
        <f>N3178+AH3178</f>
        <v/>
      </c>
      <c r="AM3178" s="21">
        <f>O3178+AI3178</f>
        <v/>
      </c>
      <c r="AN3178" s="21">
        <f>N3178+AI3178</f>
        <v/>
      </c>
      <c r="AO3178" s="21">
        <f>ROUNDDOWN((R3178+S3178)*0.2/Y3178+2000,0)</f>
        <v/>
      </c>
      <c r="AP3178" s="21">
        <f>ROUNDDOWN((T3178+U3178)*0.2/Z3178+2000,0)</f>
        <v/>
      </c>
      <c r="AQ3178" s="21">
        <f>AL3178-AK3178</f>
        <v/>
      </c>
      <c r="AR3178" s="21">
        <f>AM3178-AK3178</f>
        <v/>
      </c>
      <c r="AS3178" s="21">
        <f>AM3178-AL3178</f>
        <v/>
      </c>
      <c r="AT3178" s="21">
        <f>AK3178+C3178-AJ3178</f>
        <v/>
      </c>
      <c r="AU3178" s="21">
        <f>AL3178+C3178-AM3178</f>
        <v/>
      </c>
      <c r="AV3178" s="21">
        <f>AN3178+C3178-AM3178</f>
        <v/>
      </c>
    </row>
    <row r="3179">
      <c r="A3179" t="inlineStr">
        <is>
          <t>1万円刻み</t>
        </is>
      </c>
      <c r="B3179" s="21">
        <f>'5_1万円刻み'!$A$1416</f>
        <v/>
      </c>
      <c r="C3179" s="21">
        <f>AO3179</f>
        <v/>
      </c>
      <c r="D3179" s="21" t="n">
        <v>0</v>
      </c>
      <c r="E3179" s="21">
        <f>ROUND(MIN(B3179/12,650000)*12*0.0915+MIN(B3179/12,1390000)*12*(0.0504+0)+B3179*0.005,0)</f>
        <v/>
      </c>
      <c r="F3179" s="21">
        <f>IF(B3179&lt;741000,0,IF(B3179&lt;2191000,B3179-740000,IF(B3179&lt;2193000,1451000,IF(B3179&lt;2196000,1453000,IF(B3179&lt;2200000,1456000,IF(B3179&lt;3600000,ROUND(ROUNDDOWN(B3179/4,-3)*2.8,0)-80000,IF(B3179&lt;6600000,ROUND(ROUNDDOWN(B3179/4,-3)*3.2,0)-440000,IF(B3179&lt;8500000,ROUNDDOWN(B3179*0.9,0)-1100000,B3179-1950000))))))))</f>
        <v/>
      </c>
      <c r="G3179" s="21">
        <f>IF(F3179&gt;23500000,NA(),IF(F3179&lt;=4890000,1040000,IF(F3179&lt;=6550000,670000,620000)))</f>
        <v/>
      </c>
      <c r="H3179" s="21">
        <f>IF(D3179&lt;=0,0,MAX(0,MIN(2000000,D3179-MIN(100000,ROUNDDOWN(F3179*0.05,0)))))</f>
        <v/>
      </c>
      <c r="I3179" s="21">
        <f>IF(C3179&lt;=2000,0,MIN(C3179,ROUNDDOWN(F3179*0.4,0))-2000)</f>
        <v/>
      </c>
      <c r="J3179" s="21">
        <f>MAX(0,ROUNDDOWN(F3179-E3179-G3179,-3))</f>
        <v/>
      </c>
      <c r="K3179" s="21">
        <f>MAX(0,ROUNDDOWN(F3179-E3179-G3179-H3179-I3179,-3))</f>
        <v/>
      </c>
      <c r="L3179" s="21">
        <f>MAX(0,ROUNDDOWN(F3179-E3179-G3179-H3179,-3))</f>
        <v/>
      </c>
      <c r="M3179" s="21">
        <f>IF(J3179&lt;=0,0,ROUNDDOWN((J3179*LOOKUP(J3179,{0,1950001,3300001,6950001,9000001,18000001,40000001},{0.05,0.1,0.2,0.23,0.33,0.4,0.45})-LOOKUP(J3179,{0,1950001,3300001,6950001,9000001,18000001,40000001},{0,97500,427500,636000,1536000,2796000,4796000}))*1.021,-2))</f>
        <v/>
      </c>
      <c r="N3179" s="21">
        <f>IF(K3179&lt;=0,0,ROUNDDOWN((K3179*LOOKUP(K3179,{0,1950001,3300001,6950001,9000001,18000001,40000001},{0.05,0.1,0.2,0.23,0.33,0.4,0.45})-LOOKUP(K3179,{0,1950001,3300001,6950001,9000001,18000001,40000001},{0,97500,427500,636000,1536000,2796000,4796000}))*1.021,-2))</f>
        <v/>
      </c>
      <c r="O3179" s="21">
        <f>IF(L3179&lt;=0,0,ROUNDDOWN((L3179*LOOKUP(L3179,{0,1950001,3300001,6950001,9000001,18000001,40000001},{0.05,0.1,0.2,0.23,0.33,0.4,0.45})-LOOKUP(L3179,{0,1950001,3300001,6950001,9000001,18000001,40000001},{0,97500,427500,636000,1536000,2796000,4796000}))*1.021,-2))</f>
        <v/>
      </c>
      <c r="P3179" s="21">
        <f>MAX(0,ROUNDDOWN(F3179-E3179-430000,-3))</f>
        <v/>
      </c>
      <c r="Q3179" s="21">
        <f>MAX(0,ROUNDDOWN(F3179-E3179-430000-H3179,-3))</f>
        <v/>
      </c>
      <c r="R3179" s="21">
        <f>IF(F3179&lt;=450000,0,MAX(0,P3179*0.06-MIN(50000,P3179)*0.03))</f>
        <v/>
      </c>
      <c r="S3179" s="21">
        <f>IF(F3179&lt;=450000,0,MAX(0,P3179*0.04-MIN(50000,P3179)*0.02))</f>
        <v/>
      </c>
      <c r="T3179" s="21">
        <f>IF(F3179&lt;=450000,0,MAX(0,Q3179*0.06-MIN(50000,Q3179)*0.03))</f>
        <v/>
      </c>
      <c r="U3179" s="21">
        <f>IF(F3179&lt;=450000,0,MAX(0,Q3179*0.04-MIN(50000,Q3179)*0.02))</f>
        <v/>
      </c>
      <c r="V3179" s="21">
        <f>50000+MAX(0,G3179-480000)</f>
        <v/>
      </c>
      <c r="W3179" s="21">
        <f>P3179-V3179</f>
        <v/>
      </c>
      <c r="X3179" s="21">
        <f>Q3179-V3179</f>
        <v/>
      </c>
      <c r="Y3179" s="22">
        <f>IF(W3179&lt;0,0.9,LOOKUP(W3179,{0,1950001,3300001,6950001,9000001,18000001,40000001},{0.84895,0.7979,0.6958,0.66517,0.56307,0.4916,0.44055}))</f>
        <v/>
      </c>
      <c r="Z3179" s="22">
        <f>IF(X3179&lt;0,0.9,LOOKUP(X3179,{0,1950001,3300001,6950001,9000001,18000001,40000001},{0.84895,0.7979,0.6958,0.66517,0.56307,0.4916,0.44055}))</f>
        <v/>
      </c>
      <c r="AA3179" s="22">
        <f>IF(W3179&lt;0,0,CHOOSE(MATCH(W3179,{0,1950001,3300001,6950001,9000001},1),5.105/84.895,10.21/79.79,20.42/69.58,23.483/66.517,33.693/56.307))</f>
        <v/>
      </c>
      <c r="AB3179" s="21">
        <f>IF(C3179&lt;=2000,0,(MIN(C3179,ROUNDDOWN(F3179*0.3,0))-2000)*0.1)</f>
        <v/>
      </c>
      <c r="AC3179" s="21">
        <f>IF(C3179&lt;=2000,0,MIN((C3179-2000)*Y3179,(R3179+S3179)*0.2))</f>
        <v/>
      </c>
      <c r="AD3179" s="21">
        <f>IF(C3179&lt;=2000,0,MIN((C3179-2000)*Z3179,(T3179+U3179)*0.2))</f>
        <v/>
      </c>
      <c r="AE3179" s="21">
        <f>AC3179*AA3179</f>
        <v/>
      </c>
      <c r="AF3179" s="21">
        <f>ROUNDDOWN(R3179,-2)+ROUNDDOWN(S3179,-2)</f>
        <v/>
      </c>
      <c r="AG3179" s="21">
        <f>ROUNDDOWN(MAX(0,R3179-(AB3179+AC3179+AE3179)*0.6),-2)+ROUNDDOWN(MAX(0,S3179-(AB3179+AC3179+AE3179)*0.4),-2)</f>
        <v/>
      </c>
      <c r="AH3179" s="21">
        <f>ROUNDDOWN(MAX(0,T3179-(AB3179+AD3179)*0.6),-2)+ROUNDDOWN(MAX(0,U3179-(AB3179+AD3179)*0.4),-2)</f>
        <v/>
      </c>
      <c r="AI3179" s="21">
        <f>ROUNDDOWN(T3179,-2)+ROUNDDOWN(U3179,-2)</f>
        <v/>
      </c>
      <c r="AJ3179" s="21">
        <f>M3179+AF3179</f>
        <v/>
      </c>
      <c r="AK3179" s="21">
        <f>M3179+AG3179</f>
        <v/>
      </c>
      <c r="AL3179" s="21">
        <f>N3179+AH3179</f>
        <v/>
      </c>
      <c r="AM3179" s="21">
        <f>O3179+AI3179</f>
        <v/>
      </c>
      <c r="AN3179" s="21">
        <f>N3179+AI3179</f>
        <v/>
      </c>
      <c r="AO3179" s="21">
        <f>ROUNDDOWN((R3179+S3179)*0.2/Y3179+2000,0)</f>
        <v/>
      </c>
      <c r="AP3179" s="21">
        <f>ROUNDDOWN((T3179+U3179)*0.2/Z3179+2000,0)</f>
        <v/>
      </c>
      <c r="AQ3179" s="21">
        <f>AL3179-AK3179</f>
        <v/>
      </c>
      <c r="AR3179" s="21">
        <f>AM3179-AK3179</f>
        <v/>
      </c>
      <c r="AS3179" s="21">
        <f>AM3179-AL3179</f>
        <v/>
      </c>
      <c r="AT3179" s="21">
        <f>AK3179+C3179-AJ3179</f>
        <v/>
      </c>
      <c r="AU3179" s="21">
        <f>AL3179+C3179-AM3179</f>
        <v/>
      </c>
      <c r="AV3179" s="21">
        <f>AN3179+C3179-AM3179</f>
        <v/>
      </c>
    </row>
    <row r="3180">
      <c r="A3180" t="inlineStr">
        <is>
          <t>1万円刻み</t>
        </is>
      </c>
      <c r="B3180" s="21">
        <f>'5_1万円刻み'!$A$1417</f>
        <v/>
      </c>
      <c r="C3180" s="21">
        <f>AO3180</f>
        <v/>
      </c>
      <c r="D3180" s="21" t="n">
        <v>0</v>
      </c>
      <c r="E3180" s="21">
        <f>ROUND(MIN(B3180/12,650000)*12*0.0915+MIN(B3180/12,1390000)*12*(0.0504+0)+B3180*0.005,0)</f>
        <v/>
      </c>
      <c r="F3180" s="21">
        <f>IF(B3180&lt;741000,0,IF(B3180&lt;2191000,B3180-740000,IF(B3180&lt;2193000,1451000,IF(B3180&lt;2196000,1453000,IF(B3180&lt;2200000,1456000,IF(B3180&lt;3600000,ROUND(ROUNDDOWN(B3180/4,-3)*2.8,0)-80000,IF(B3180&lt;6600000,ROUND(ROUNDDOWN(B3180/4,-3)*3.2,0)-440000,IF(B3180&lt;8500000,ROUNDDOWN(B3180*0.9,0)-1100000,B3180-1950000))))))))</f>
        <v/>
      </c>
      <c r="G3180" s="21">
        <f>IF(F3180&gt;23500000,NA(),IF(F3180&lt;=4890000,1040000,IF(F3180&lt;=6550000,670000,620000)))</f>
        <v/>
      </c>
      <c r="H3180" s="21">
        <f>IF(D3180&lt;=0,0,MAX(0,MIN(2000000,D3180-MIN(100000,ROUNDDOWN(F3180*0.05,0)))))</f>
        <v/>
      </c>
      <c r="I3180" s="21">
        <f>IF(C3180&lt;=2000,0,MIN(C3180,ROUNDDOWN(F3180*0.4,0))-2000)</f>
        <v/>
      </c>
      <c r="J3180" s="21">
        <f>MAX(0,ROUNDDOWN(F3180-E3180-G3180,-3))</f>
        <v/>
      </c>
      <c r="K3180" s="21">
        <f>MAX(0,ROUNDDOWN(F3180-E3180-G3180-H3180-I3180,-3))</f>
        <v/>
      </c>
      <c r="L3180" s="21">
        <f>MAX(0,ROUNDDOWN(F3180-E3180-G3180-H3180,-3))</f>
        <v/>
      </c>
      <c r="M3180" s="21">
        <f>IF(J3180&lt;=0,0,ROUNDDOWN((J3180*LOOKUP(J3180,{0,1950001,3300001,6950001,9000001,18000001,40000001},{0.05,0.1,0.2,0.23,0.33,0.4,0.45})-LOOKUP(J3180,{0,1950001,3300001,6950001,9000001,18000001,40000001},{0,97500,427500,636000,1536000,2796000,4796000}))*1.021,-2))</f>
        <v/>
      </c>
      <c r="N3180" s="21">
        <f>IF(K3180&lt;=0,0,ROUNDDOWN((K3180*LOOKUP(K3180,{0,1950001,3300001,6950001,9000001,18000001,40000001},{0.05,0.1,0.2,0.23,0.33,0.4,0.45})-LOOKUP(K3180,{0,1950001,3300001,6950001,9000001,18000001,40000001},{0,97500,427500,636000,1536000,2796000,4796000}))*1.021,-2))</f>
        <v/>
      </c>
      <c r="O3180" s="21">
        <f>IF(L3180&lt;=0,0,ROUNDDOWN((L3180*LOOKUP(L3180,{0,1950001,3300001,6950001,9000001,18000001,40000001},{0.05,0.1,0.2,0.23,0.33,0.4,0.45})-LOOKUP(L3180,{0,1950001,3300001,6950001,9000001,18000001,40000001},{0,97500,427500,636000,1536000,2796000,4796000}))*1.021,-2))</f>
        <v/>
      </c>
      <c r="P3180" s="21">
        <f>MAX(0,ROUNDDOWN(F3180-E3180-430000,-3))</f>
        <v/>
      </c>
      <c r="Q3180" s="21">
        <f>MAX(0,ROUNDDOWN(F3180-E3180-430000-H3180,-3))</f>
        <v/>
      </c>
      <c r="R3180" s="21">
        <f>IF(F3180&lt;=450000,0,MAX(0,P3180*0.06-MIN(50000,P3180)*0.03))</f>
        <v/>
      </c>
      <c r="S3180" s="21">
        <f>IF(F3180&lt;=450000,0,MAX(0,P3180*0.04-MIN(50000,P3180)*0.02))</f>
        <v/>
      </c>
      <c r="T3180" s="21">
        <f>IF(F3180&lt;=450000,0,MAX(0,Q3180*0.06-MIN(50000,Q3180)*0.03))</f>
        <v/>
      </c>
      <c r="U3180" s="21">
        <f>IF(F3180&lt;=450000,0,MAX(0,Q3180*0.04-MIN(50000,Q3180)*0.02))</f>
        <v/>
      </c>
      <c r="V3180" s="21">
        <f>50000+MAX(0,G3180-480000)</f>
        <v/>
      </c>
      <c r="W3180" s="21">
        <f>P3180-V3180</f>
        <v/>
      </c>
      <c r="X3180" s="21">
        <f>Q3180-V3180</f>
        <v/>
      </c>
      <c r="Y3180" s="22">
        <f>IF(W3180&lt;0,0.9,LOOKUP(W3180,{0,1950001,3300001,6950001,9000001,18000001,40000001},{0.84895,0.7979,0.6958,0.66517,0.56307,0.4916,0.44055}))</f>
        <v/>
      </c>
      <c r="Z3180" s="22">
        <f>IF(X3180&lt;0,0.9,LOOKUP(X3180,{0,1950001,3300001,6950001,9000001,18000001,40000001},{0.84895,0.7979,0.6958,0.66517,0.56307,0.4916,0.44055}))</f>
        <v/>
      </c>
      <c r="AA3180" s="22">
        <f>IF(W3180&lt;0,0,CHOOSE(MATCH(W3180,{0,1950001,3300001,6950001,9000001},1),5.105/84.895,10.21/79.79,20.42/69.58,23.483/66.517,33.693/56.307))</f>
        <v/>
      </c>
      <c r="AB3180" s="21">
        <f>IF(C3180&lt;=2000,0,(MIN(C3180,ROUNDDOWN(F3180*0.3,0))-2000)*0.1)</f>
        <v/>
      </c>
      <c r="AC3180" s="21">
        <f>IF(C3180&lt;=2000,0,MIN((C3180-2000)*Y3180,(R3180+S3180)*0.2))</f>
        <v/>
      </c>
      <c r="AD3180" s="21">
        <f>IF(C3180&lt;=2000,0,MIN((C3180-2000)*Z3180,(T3180+U3180)*0.2))</f>
        <v/>
      </c>
      <c r="AE3180" s="21">
        <f>AC3180*AA3180</f>
        <v/>
      </c>
      <c r="AF3180" s="21">
        <f>ROUNDDOWN(R3180,-2)+ROUNDDOWN(S3180,-2)</f>
        <v/>
      </c>
      <c r="AG3180" s="21">
        <f>ROUNDDOWN(MAX(0,R3180-(AB3180+AC3180+AE3180)*0.6),-2)+ROUNDDOWN(MAX(0,S3180-(AB3180+AC3180+AE3180)*0.4),-2)</f>
        <v/>
      </c>
      <c r="AH3180" s="21">
        <f>ROUNDDOWN(MAX(0,T3180-(AB3180+AD3180)*0.6),-2)+ROUNDDOWN(MAX(0,U3180-(AB3180+AD3180)*0.4),-2)</f>
        <v/>
      </c>
      <c r="AI3180" s="21">
        <f>ROUNDDOWN(T3180,-2)+ROUNDDOWN(U3180,-2)</f>
        <v/>
      </c>
      <c r="AJ3180" s="21">
        <f>M3180+AF3180</f>
        <v/>
      </c>
      <c r="AK3180" s="21">
        <f>M3180+AG3180</f>
        <v/>
      </c>
      <c r="AL3180" s="21">
        <f>N3180+AH3180</f>
        <v/>
      </c>
      <c r="AM3180" s="21">
        <f>O3180+AI3180</f>
        <v/>
      </c>
      <c r="AN3180" s="21">
        <f>N3180+AI3180</f>
        <v/>
      </c>
      <c r="AO3180" s="21">
        <f>ROUNDDOWN((R3180+S3180)*0.2/Y3180+2000,0)</f>
        <v/>
      </c>
      <c r="AP3180" s="21">
        <f>ROUNDDOWN((T3180+U3180)*0.2/Z3180+2000,0)</f>
        <v/>
      </c>
      <c r="AQ3180" s="21">
        <f>AL3180-AK3180</f>
        <v/>
      </c>
      <c r="AR3180" s="21">
        <f>AM3180-AK3180</f>
        <v/>
      </c>
      <c r="AS3180" s="21">
        <f>AM3180-AL3180</f>
        <v/>
      </c>
      <c r="AT3180" s="21">
        <f>AK3180+C3180-AJ3180</f>
        <v/>
      </c>
      <c r="AU3180" s="21">
        <f>AL3180+C3180-AM3180</f>
        <v/>
      </c>
      <c r="AV3180" s="21">
        <f>AN3180+C3180-AM3180</f>
        <v/>
      </c>
    </row>
    <row r="3181">
      <c r="A3181" t="inlineStr">
        <is>
          <t>1万円刻み</t>
        </is>
      </c>
      <c r="B3181" s="21">
        <f>'5_1万円刻み'!$A$1418</f>
        <v/>
      </c>
      <c r="C3181" s="21">
        <f>AO3181</f>
        <v/>
      </c>
      <c r="D3181" s="21" t="n">
        <v>0</v>
      </c>
      <c r="E3181" s="21">
        <f>ROUND(MIN(B3181/12,650000)*12*0.0915+MIN(B3181/12,1390000)*12*(0.0504+0)+B3181*0.005,0)</f>
        <v/>
      </c>
      <c r="F3181" s="21">
        <f>IF(B3181&lt;741000,0,IF(B3181&lt;2191000,B3181-740000,IF(B3181&lt;2193000,1451000,IF(B3181&lt;2196000,1453000,IF(B3181&lt;2200000,1456000,IF(B3181&lt;3600000,ROUND(ROUNDDOWN(B3181/4,-3)*2.8,0)-80000,IF(B3181&lt;6600000,ROUND(ROUNDDOWN(B3181/4,-3)*3.2,0)-440000,IF(B3181&lt;8500000,ROUNDDOWN(B3181*0.9,0)-1100000,B3181-1950000))))))))</f>
        <v/>
      </c>
      <c r="G3181" s="21">
        <f>IF(F3181&gt;23500000,NA(),IF(F3181&lt;=4890000,1040000,IF(F3181&lt;=6550000,670000,620000)))</f>
        <v/>
      </c>
      <c r="H3181" s="21">
        <f>IF(D3181&lt;=0,0,MAX(0,MIN(2000000,D3181-MIN(100000,ROUNDDOWN(F3181*0.05,0)))))</f>
        <v/>
      </c>
      <c r="I3181" s="21">
        <f>IF(C3181&lt;=2000,0,MIN(C3181,ROUNDDOWN(F3181*0.4,0))-2000)</f>
        <v/>
      </c>
      <c r="J3181" s="21">
        <f>MAX(0,ROUNDDOWN(F3181-E3181-G3181,-3))</f>
        <v/>
      </c>
      <c r="K3181" s="21">
        <f>MAX(0,ROUNDDOWN(F3181-E3181-G3181-H3181-I3181,-3))</f>
        <v/>
      </c>
      <c r="L3181" s="21">
        <f>MAX(0,ROUNDDOWN(F3181-E3181-G3181-H3181,-3))</f>
        <v/>
      </c>
      <c r="M3181" s="21">
        <f>IF(J3181&lt;=0,0,ROUNDDOWN((J3181*LOOKUP(J3181,{0,1950001,3300001,6950001,9000001,18000001,40000001},{0.05,0.1,0.2,0.23,0.33,0.4,0.45})-LOOKUP(J3181,{0,1950001,3300001,6950001,9000001,18000001,40000001},{0,97500,427500,636000,1536000,2796000,4796000}))*1.021,-2))</f>
        <v/>
      </c>
      <c r="N3181" s="21">
        <f>IF(K3181&lt;=0,0,ROUNDDOWN((K3181*LOOKUP(K3181,{0,1950001,3300001,6950001,9000001,18000001,40000001},{0.05,0.1,0.2,0.23,0.33,0.4,0.45})-LOOKUP(K3181,{0,1950001,3300001,6950001,9000001,18000001,40000001},{0,97500,427500,636000,1536000,2796000,4796000}))*1.021,-2))</f>
        <v/>
      </c>
      <c r="O3181" s="21">
        <f>IF(L3181&lt;=0,0,ROUNDDOWN((L3181*LOOKUP(L3181,{0,1950001,3300001,6950001,9000001,18000001,40000001},{0.05,0.1,0.2,0.23,0.33,0.4,0.45})-LOOKUP(L3181,{0,1950001,3300001,6950001,9000001,18000001,40000001},{0,97500,427500,636000,1536000,2796000,4796000}))*1.021,-2))</f>
        <v/>
      </c>
      <c r="P3181" s="21">
        <f>MAX(0,ROUNDDOWN(F3181-E3181-430000,-3))</f>
        <v/>
      </c>
      <c r="Q3181" s="21">
        <f>MAX(0,ROUNDDOWN(F3181-E3181-430000-H3181,-3))</f>
        <v/>
      </c>
      <c r="R3181" s="21">
        <f>IF(F3181&lt;=450000,0,MAX(0,P3181*0.06-MIN(50000,P3181)*0.03))</f>
        <v/>
      </c>
      <c r="S3181" s="21">
        <f>IF(F3181&lt;=450000,0,MAX(0,P3181*0.04-MIN(50000,P3181)*0.02))</f>
        <v/>
      </c>
      <c r="T3181" s="21">
        <f>IF(F3181&lt;=450000,0,MAX(0,Q3181*0.06-MIN(50000,Q3181)*0.03))</f>
        <v/>
      </c>
      <c r="U3181" s="21">
        <f>IF(F3181&lt;=450000,0,MAX(0,Q3181*0.04-MIN(50000,Q3181)*0.02))</f>
        <v/>
      </c>
      <c r="V3181" s="21">
        <f>50000+MAX(0,G3181-480000)</f>
        <v/>
      </c>
      <c r="W3181" s="21">
        <f>P3181-V3181</f>
        <v/>
      </c>
      <c r="X3181" s="21">
        <f>Q3181-V3181</f>
        <v/>
      </c>
      <c r="Y3181" s="22">
        <f>IF(W3181&lt;0,0.9,LOOKUP(W3181,{0,1950001,3300001,6950001,9000001,18000001,40000001},{0.84895,0.7979,0.6958,0.66517,0.56307,0.4916,0.44055}))</f>
        <v/>
      </c>
      <c r="Z3181" s="22">
        <f>IF(X3181&lt;0,0.9,LOOKUP(X3181,{0,1950001,3300001,6950001,9000001,18000001,40000001},{0.84895,0.7979,0.6958,0.66517,0.56307,0.4916,0.44055}))</f>
        <v/>
      </c>
      <c r="AA3181" s="22">
        <f>IF(W3181&lt;0,0,CHOOSE(MATCH(W3181,{0,1950001,3300001,6950001,9000001},1),5.105/84.895,10.21/79.79,20.42/69.58,23.483/66.517,33.693/56.307))</f>
        <v/>
      </c>
      <c r="AB3181" s="21">
        <f>IF(C3181&lt;=2000,0,(MIN(C3181,ROUNDDOWN(F3181*0.3,0))-2000)*0.1)</f>
        <v/>
      </c>
      <c r="AC3181" s="21">
        <f>IF(C3181&lt;=2000,0,MIN((C3181-2000)*Y3181,(R3181+S3181)*0.2))</f>
        <v/>
      </c>
      <c r="AD3181" s="21">
        <f>IF(C3181&lt;=2000,0,MIN((C3181-2000)*Z3181,(T3181+U3181)*0.2))</f>
        <v/>
      </c>
      <c r="AE3181" s="21">
        <f>AC3181*AA3181</f>
        <v/>
      </c>
      <c r="AF3181" s="21">
        <f>ROUNDDOWN(R3181,-2)+ROUNDDOWN(S3181,-2)</f>
        <v/>
      </c>
      <c r="AG3181" s="21">
        <f>ROUNDDOWN(MAX(0,R3181-(AB3181+AC3181+AE3181)*0.6),-2)+ROUNDDOWN(MAX(0,S3181-(AB3181+AC3181+AE3181)*0.4),-2)</f>
        <v/>
      </c>
      <c r="AH3181" s="21">
        <f>ROUNDDOWN(MAX(0,T3181-(AB3181+AD3181)*0.6),-2)+ROUNDDOWN(MAX(0,U3181-(AB3181+AD3181)*0.4),-2)</f>
        <v/>
      </c>
      <c r="AI3181" s="21">
        <f>ROUNDDOWN(T3181,-2)+ROUNDDOWN(U3181,-2)</f>
        <v/>
      </c>
      <c r="AJ3181" s="21">
        <f>M3181+AF3181</f>
        <v/>
      </c>
      <c r="AK3181" s="21">
        <f>M3181+AG3181</f>
        <v/>
      </c>
      <c r="AL3181" s="21">
        <f>N3181+AH3181</f>
        <v/>
      </c>
      <c r="AM3181" s="21">
        <f>O3181+AI3181</f>
        <v/>
      </c>
      <c r="AN3181" s="21">
        <f>N3181+AI3181</f>
        <v/>
      </c>
      <c r="AO3181" s="21">
        <f>ROUNDDOWN((R3181+S3181)*0.2/Y3181+2000,0)</f>
        <v/>
      </c>
      <c r="AP3181" s="21">
        <f>ROUNDDOWN((T3181+U3181)*0.2/Z3181+2000,0)</f>
        <v/>
      </c>
      <c r="AQ3181" s="21">
        <f>AL3181-AK3181</f>
        <v/>
      </c>
      <c r="AR3181" s="21">
        <f>AM3181-AK3181</f>
        <v/>
      </c>
      <c r="AS3181" s="21">
        <f>AM3181-AL3181</f>
        <v/>
      </c>
      <c r="AT3181" s="21">
        <f>AK3181+C3181-AJ3181</f>
        <v/>
      </c>
      <c r="AU3181" s="21">
        <f>AL3181+C3181-AM3181</f>
        <v/>
      </c>
      <c r="AV3181" s="21">
        <f>AN3181+C3181-AM3181</f>
        <v/>
      </c>
    </row>
    <row r="3182">
      <c r="A3182" t="inlineStr">
        <is>
          <t>1万円刻み</t>
        </is>
      </c>
      <c r="B3182" s="21">
        <f>'5_1万円刻み'!$A$1419</f>
        <v/>
      </c>
      <c r="C3182" s="21">
        <f>AO3182</f>
        <v/>
      </c>
      <c r="D3182" s="21" t="n">
        <v>0</v>
      </c>
      <c r="E3182" s="21">
        <f>ROUND(MIN(B3182/12,650000)*12*0.0915+MIN(B3182/12,1390000)*12*(0.0504+0)+B3182*0.005,0)</f>
        <v/>
      </c>
      <c r="F3182" s="21">
        <f>IF(B3182&lt;741000,0,IF(B3182&lt;2191000,B3182-740000,IF(B3182&lt;2193000,1451000,IF(B3182&lt;2196000,1453000,IF(B3182&lt;2200000,1456000,IF(B3182&lt;3600000,ROUND(ROUNDDOWN(B3182/4,-3)*2.8,0)-80000,IF(B3182&lt;6600000,ROUND(ROUNDDOWN(B3182/4,-3)*3.2,0)-440000,IF(B3182&lt;8500000,ROUNDDOWN(B3182*0.9,0)-1100000,B3182-1950000))))))))</f>
        <v/>
      </c>
      <c r="G3182" s="21">
        <f>IF(F3182&gt;23500000,NA(),IF(F3182&lt;=4890000,1040000,IF(F3182&lt;=6550000,670000,620000)))</f>
        <v/>
      </c>
      <c r="H3182" s="21">
        <f>IF(D3182&lt;=0,0,MAX(0,MIN(2000000,D3182-MIN(100000,ROUNDDOWN(F3182*0.05,0)))))</f>
        <v/>
      </c>
      <c r="I3182" s="21">
        <f>IF(C3182&lt;=2000,0,MIN(C3182,ROUNDDOWN(F3182*0.4,0))-2000)</f>
        <v/>
      </c>
      <c r="J3182" s="21">
        <f>MAX(0,ROUNDDOWN(F3182-E3182-G3182,-3))</f>
        <v/>
      </c>
      <c r="K3182" s="21">
        <f>MAX(0,ROUNDDOWN(F3182-E3182-G3182-H3182-I3182,-3))</f>
        <v/>
      </c>
      <c r="L3182" s="21">
        <f>MAX(0,ROUNDDOWN(F3182-E3182-G3182-H3182,-3))</f>
        <v/>
      </c>
      <c r="M3182" s="21">
        <f>IF(J3182&lt;=0,0,ROUNDDOWN((J3182*LOOKUP(J3182,{0,1950001,3300001,6950001,9000001,18000001,40000001},{0.05,0.1,0.2,0.23,0.33,0.4,0.45})-LOOKUP(J3182,{0,1950001,3300001,6950001,9000001,18000001,40000001},{0,97500,427500,636000,1536000,2796000,4796000}))*1.021,-2))</f>
        <v/>
      </c>
      <c r="N3182" s="21">
        <f>IF(K3182&lt;=0,0,ROUNDDOWN((K3182*LOOKUP(K3182,{0,1950001,3300001,6950001,9000001,18000001,40000001},{0.05,0.1,0.2,0.23,0.33,0.4,0.45})-LOOKUP(K3182,{0,1950001,3300001,6950001,9000001,18000001,40000001},{0,97500,427500,636000,1536000,2796000,4796000}))*1.021,-2))</f>
        <v/>
      </c>
      <c r="O3182" s="21">
        <f>IF(L3182&lt;=0,0,ROUNDDOWN((L3182*LOOKUP(L3182,{0,1950001,3300001,6950001,9000001,18000001,40000001},{0.05,0.1,0.2,0.23,0.33,0.4,0.45})-LOOKUP(L3182,{0,1950001,3300001,6950001,9000001,18000001,40000001},{0,97500,427500,636000,1536000,2796000,4796000}))*1.021,-2))</f>
        <v/>
      </c>
      <c r="P3182" s="21">
        <f>MAX(0,ROUNDDOWN(F3182-E3182-430000,-3))</f>
        <v/>
      </c>
      <c r="Q3182" s="21">
        <f>MAX(0,ROUNDDOWN(F3182-E3182-430000-H3182,-3))</f>
        <v/>
      </c>
      <c r="R3182" s="21">
        <f>IF(F3182&lt;=450000,0,MAX(0,P3182*0.06-MIN(50000,P3182)*0.03))</f>
        <v/>
      </c>
      <c r="S3182" s="21">
        <f>IF(F3182&lt;=450000,0,MAX(0,P3182*0.04-MIN(50000,P3182)*0.02))</f>
        <v/>
      </c>
      <c r="T3182" s="21">
        <f>IF(F3182&lt;=450000,0,MAX(0,Q3182*0.06-MIN(50000,Q3182)*0.03))</f>
        <v/>
      </c>
      <c r="U3182" s="21">
        <f>IF(F3182&lt;=450000,0,MAX(0,Q3182*0.04-MIN(50000,Q3182)*0.02))</f>
        <v/>
      </c>
      <c r="V3182" s="21">
        <f>50000+MAX(0,G3182-480000)</f>
        <v/>
      </c>
      <c r="W3182" s="21">
        <f>P3182-V3182</f>
        <v/>
      </c>
      <c r="X3182" s="21">
        <f>Q3182-V3182</f>
        <v/>
      </c>
      <c r="Y3182" s="22">
        <f>IF(W3182&lt;0,0.9,LOOKUP(W3182,{0,1950001,3300001,6950001,9000001,18000001,40000001},{0.84895,0.7979,0.6958,0.66517,0.56307,0.4916,0.44055}))</f>
        <v/>
      </c>
      <c r="Z3182" s="22">
        <f>IF(X3182&lt;0,0.9,LOOKUP(X3182,{0,1950001,3300001,6950001,9000001,18000001,40000001},{0.84895,0.7979,0.6958,0.66517,0.56307,0.4916,0.44055}))</f>
        <v/>
      </c>
      <c r="AA3182" s="22">
        <f>IF(W3182&lt;0,0,CHOOSE(MATCH(W3182,{0,1950001,3300001,6950001,9000001},1),5.105/84.895,10.21/79.79,20.42/69.58,23.483/66.517,33.693/56.307))</f>
        <v/>
      </c>
      <c r="AB3182" s="21">
        <f>IF(C3182&lt;=2000,0,(MIN(C3182,ROUNDDOWN(F3182*0.3,0))-2000)*0.1)</f>
        <v/>
      </c>
      <c r="AC3182" s="21">
        <f>IF(C3182&lt;=2000,0,MIN((C3182-2000)*Y3182,(R3182+S3182)*0.2))</f>
        <v/>
      </c>
      <c r="AD3182" s="21">
        <f>IF(C3182&lt;=2000,0,MIN((C3182-2000)*Z3182,(T3182+U3182)*0.2))</f>
        <v/>
      </c>
      <c r="AE3182" s="21">
        <f>AC3182*AA3182</f>
        <v/>
      </c>
      <c r="AF3182" s="21">
        <f>ROUNDDOWN(R3182,-2)+ROUNDDOWN(S3182,-2)</f>
        <v/>
      </c>
      <c r="AG3182" s="21">
        <f>ROUNDDOWN(MAX(0,R3182-(AB3182+AC3182+AE3182)*0.6),-2)+ROUNDDOWN(MAX(0,S3182-(AB3182+AC3182+AE3182)*0.4),-2)</f>
        <v/>
      </c>
      <c r="AH3182" s="21">
        <f>ROUNDDOWN(MAX(0,T3182-(AB3182+AD3182)*0.6),-2)+ROUNDDOWN(MAX(0,U3182-(AB3182+AD3182)*0.4),-2)</f>
        <v/>
      </c>
      <c r="AI3182" s="21">
        <f>ROUNDDOWN(T3182,-2)+ROUNDDOWN(U3182,-2)</f>
        <v/>
      </c>
      <c r="AJ3182" s="21">
        <f>M3182+AF3182</f>
        <v/>
      </c>
      <c r="AK3182" s="21">
        <f>M3182+AG3182</f>
        <v/>
      </c>
      <c r="AL3182" s="21">
        <f>N3182+AH3182</f>
        <v/>
      </c>
      <c r="AM3182" s="21">
        <f>O3182+AI3182</f>
        <v/>
      </c>
      <c r="AN3182" s="21">
        <f>N3182+AI3182</f>
        <v/>
      </c>
      <c r="AO3182" s="21">
        <f>ROUNDDOWN((R3182+S3182)*0.2/Y3182+2000,0)</f>
        <v/>
      </c>
      <c r="AP3182" s="21">
        <f>ROUNDDOWN((T3182+U3182)*0.2/Z3182+2000,0)</f>
        <v/>
      </c>
      <c r="AQ3182" s="21">
        <f>AL3182-AK3182</f>
        <v/>
      </c>
      <c r="AR3182" s="21">
        <f>AM3182-AK3182</f>
        <v/>
      </c>
      <c r="AS3182" s="21">
        <f>AM3182-AL3182</f>
        <v/>
      </c>
      <c r="AT3182" s="21">
        <f>AK3182+C3182-AJ3182</f>
        <v/>
      </c>
      <c r="AU3182" s="21">
        <f>AL3182+C3182-AM3182</f>
        <v/>
      </c>
      <c r="AV3182" s="21">
        <f>AN3182+C3182-AM3182</f>
        <v/>
      </c>
    </row>
    <row r="3183">
      <c r="A3183" t="inlineStr">
        <is>
          <t>1万円刻み</t>
        </is>
      </c>
      <c r="B3183" s="21">
        <f>'5_1万円刻み'!$A$1420</f>
        <v/>
      </c>
      <c r="C3183" s="21">
        <f>AO3183</f>
        <v/>
      </c>
      <c r="D3183" s="21" t="n">
        <v>0</v>
      </c>
      <c r="E3183" s="21">
        <f>ROUND(MIN(B3183/12,650000)*12*0.0915+MIN(B3183/12,1390000)*12*(0.0504+0)+B3183*0.005,0)</f>
        <v/>
      </c>
      <c r="F3183" s="21">
        <f>IF(B3183&lt;741000,0,IF(B3183&lt;2191000,B3183-740000,IF(B3183&lt;2193000,1451000,IF(B3183&lt;2196000,1453000,IF(B3183&lt;2200000,1456000,IF(B3183&lt;3600000,ROUND(ROUNDDOWN(B3183/4,-3)*2.8,0)-80000,IF(B3183&lt;6600000,ROUND(ROUNDDOWN(B3183/4,-3)*3.2,0)-440000,IF(B3183&lt;8500000,ROUNDDOWN(B3183*0.9,0)-1100000,B3183-1950000))))))))</f>
        <v/>
      </c>
      <c r="G3183" s="21">
        <f>IF(F3183&gt;23500000,NA(),IF(F3183&lt;=4890000,1040000,IF(F3183&lt;=6550000,670000,620000)))</f>
        <v/>
      </c>
      <c r="H3183" s="21">
        <f>IF(D3183&lt;=0,0,MAX(0,MIN(2000000,D3183-MIN(100000,ROUNDDOWN(F3183*0.05,0)))))</f>
        <v/>
      </c>
      <c r="I3183" s="21">
        <f>IF(C3183&lt;=2000,0,MIN(C3183,ROUNDDOWN(F3183*0.4,0))-2000)</f>
        <v/>
      </c>
      <c r="J3183" s="21">
        <f>MAX(0,ROUNDDOWN(F3183-E3183-G3183,-3))</f>
        <v/>
      </c>
      <c r="K3183" s="21">
        <f>MAX(0,ROUNDDOWN(F3183-E3183-G3183-H3183-I3183,-3))</f>
        <v/>
      </c>
      <c r="L3183" s="21">
        <f>MAX(0,ROUNDDOWN(F3183-E3183-G3183-H3183,-3))</f>
        <v/>
      </c>
      <c r="M3183" s="21">
        <f>IF(J3183&lt;=0,0,ROUNDDOWN((J3183*LOOKUP(J3183,{0,1950001,3300001,6950001,9000001,18000001,40000001},{0.05,0.1,0.2,0.23,0.33,0.4,0.45})-LOOKUP(J3183,{0,1950001,3300001,6950001,9000001,18000001,40000001},{0,97500,427500,636000,1536000,2796000,4796000}))*1.021,-2))</f>
        <v/>
      </c>
      <c r="N3183" s="21">
        <f>IF(K3183&lt;=0,0,ROUNDDOWN((K3183*LOOKUP(K3183,{0,1950001,3300001,6950001,9000001,18000001,40000001},{0.05,0.1,0.2,0.23,0.33,0.4,0.45})-LOOKUP(K3183,{0,1950001,3300001,6950001,9000001,18000001,40000001},{0,97500,427500,636000,1536000,2796000,4796000}))*1.021,-2))</f>
        <v/>
      </c>
      <c r="O3183" s="21">
        <f>IF(L3183&lt;=0,0,ROUNDDOWN((L3183*LOOKUP(L3183,{0,1950001,3300001,6950001,9000001,18000001,40000001},{0.05,0.1,0.2,0.23,0.33,0.4,0.45})-LOOKUP(L3183,{0,1950001,3300001,6950001,9000001,18000001,40000001},{0,97500,427500,636000,1536000,2796000,4796000}))*1.021,-2))</f>
        <v/>
      </c>
      <c r="P3183" s="21">
        <f>MAX(0,ROUNDDOWN(F3183-E3183-430000,-3))</f>
        <v/>
      </c>
      <c r="Q3183" s="21">
        <f>MAX(0,ROUNDDOWN(F3183-E3183-430000-H3183,-3))</f>
        <v/>
      </c>
      <c r="R3183" s="21">
        <f>IF(F3183&lt;=450000,0,MAX(0,P3183*0.06-MIN(50000,P3183)*0.03))</f>
        <v/>
      </c>
      <c r="S3183" s="21">
        <f>IF(F3183&lt;=450000,0,MAX(0,P3183*0.04-MIN(50000,P3183)*0.02))</f>
        <v/>
      </c>
      <c r="T3183" s="21">
        <f>IF(F3183&lt;=450000,0,MAX(0,Q3183*0.06-MIN(50000,Q3183)*0.03))</f>
        <v/>
      </c>
      <c r="U3183" s="21">
        <f>IF(F3183&lt;=450000,0,MAX(0,Q3183*0.04-MIN(50000,Q3183)*0.02))</f>
        <v/>
      </c>
      <c r="V3183" s="21">
        <f>50000+MAX(0,G3183-480000)</f>
        <v/>
      </c>
      <c r="W3183" s="21">
        <f>P3183-V3183</f>
        <v/>
      </c>
      <c r="X3183" s="21">
        <f>Q3183-V3183</f>
        <v/>
      </c>
      <c r="Y3183" s="22">
        <f>IF(W3183&lt;0,0.9,LOOKUP(W3183,{0,1950001,3300001,6950001,9000001,18000001,40000001},{0.84895,0.7979,0.6958,0.66517,0.56307,0.4916,0.44055}))</f>
        <v/>
      </c>
      <c r="Z3183" s="22">
        <f>IF(X3183&lt;0,0.9,LOOKUP(X3183,{0,1950001,3300001,6950001,9000001,18000001,40000001},{0.84895,0.7979,0.6958,0.66517,0.56307,0.4916,0.44055}))</f>
        <v/>
      </c>
      <c r="AA3183" s="22">
        <f>IF(W3183&lt;0,0,CHOOSE(MATCH(W3183,{0,1950001,3300001,6950001,9000001},1),5.105/84.895,10.21/79.79,20.42/69.58,23.483/66.517,33.693/56.307))</f>
        <v/>
      </c>
      <c r="AB3183" s="21">
        <f>IF(C3183&lt;=2000,0,(MIN(C3183,ROUNDDOWN(F3183*0.3,0))-2000)*0.1)</f>
        <v/>
      </c>
      <c r="AC3183" s="21">
        <f>IF(C3183&lt;=2000,0,MIN((C3183-2000)*Y3183,(R3183+S3183)*0.2))</f>
        <v/>
      </c>
      <c r="AD3183" s="21">
        <f>IF(C3183&lt;=2000,0,MIN((C3183-2000)*Z3183,(T3183+U3183)*0.2))</f>
        <v/>
      </c>
      <c r="AE3183" s="21">
        <f>AC3183*AA3183</f>
        <v/>
      </c>
      <c r="AF3183" s="21">
        <f>ROUNDDOWN(R3183,-2)+ROUNDDOWN(S3183,-2)</f>
        <v/>
      </c>
      <c r="AG3183" s="21">
        <f>ROUNDDOWN(MAX(0,R3183-(AB3183+AC3183+AE3183)*0.6),-2)+ROUNDDOWN(MAX(0,S3183-(AB3183+AC3183+AE3183)*0.4),-2)</f>
        <v/>
      </c>
      <c r="AH3183" s="21">
        <f>ROUNDDOWN(MAX(0,T3183-(AB3183+AD3183)*0.6),-2)+ROUNDDOWN(MAX(0,U3183-(AB3183+AD3183)*0.4),-2)</f>
        <v/>
      </c>
      <c r="AI3183" s="21">
        <f>ROUNDDOWN(T3183,-2)+ROUNDDOWN(U3183,-2)</f>
        <v/>
      </c>
      <c r="AJ3183" s="21">
        <f>M3183+AF3183</f>
        <v/>
      </c>
      <c r="AK3183" s="21">
        <f>M3183+AG3183</f>
        <v/>
      </c>
      <c r="AL3183" s="21">
        <f>N3183+AH3183</f>
        <v/>
      </c>
      <c r="AM3183" s="21">
        <f>O3183+AI3183</f>
        <v/>
      </c>
      <c r="AN3183" s="21">
        <f>N3183+AI3183</f>
        <v/>
      </c>
      <c r="AO3183" s="21">
        <f>ROUNDDOWN((R3183+S3183)*0.2/Y3183+2000,0)</f>
        <v/>
      </c>
      <c r="AP3183" s="21">
        <f>ROUNDDOWN((T3183+U3183)*0.2/Z3183+2000,0)</f>
        <v/>
      </c>
      <c r="AQ3183" s="21">
        <f>AL3183-AK3183</f>
        <v/>
      </c>
      <c r="AR3183" s="21">
        <f>AM3183-AK3183</f>
        <v/>
      </c>
      <c r="AS3183" s="21">
        <f>AM3183-AL3183</f>
        <v/>
      </c>
      <c r="AT3183" s="21">
        <f>AK3183+C3183-AJ3183</f>
        <v/>
      </c>
      <c r="AU3183" s="21">
        <f>AL3183+C3183-AM3183</f>
        <v/>
      </c>
      <c r="AV3183" s="21">
        <f>AN3183+C3183-AM3183</f>
        <v/>
      </c>
    </row>
    <row r="3184">
      <c r="A3184" t="inlineStr">
        <is>
          <t>1万円刻み</t>
        </is>
      </c>
      <c r="B3184" s="21">
        <f>'5_1万円刻み'!$A$1421</f>
        <v/>
      </c>
      <c r="C3184" s="21">
        <f>AO3184</f>
        <v/>
      </c>
      <c r="D3184" s="21" t="n">
        <v>0</v>
      </c>
      <c r="E3184" s="21">
        <f>ROUND(MIN(B3184/12,650000)*12*0.0915+MIN(B3184/12,1390000)*12*(0.0504+0)+B3184*0.005,0)</f>
        <v/>
      </c>
      <c r="F3184" s="21">
        <f>IF(B3184&lt;741000,0,IF(B3184&lt;2191000,B3184-740000,IF(B3184&lt;2193000,1451000,IF(B3184&lt;2196000,1453000,IF(B3184&lt;2200000,1456000,IF(B3184&lt;3600000,ROUND(ROUNDDOWN(B3184/4,-3)*2.8,0)-80000,IF(B3184&lt;6600000,ROUND(ROUNDDOWN(B3184/4,-3)*3.2,0)-440000,IF(B3184&lt;8500000,ROUNDDOWN(B3184*0.9,0)-1100000,B3184-1950000))))))))</f>
        <v/>
      </c>
      <c r="G3184" s="21">
        <f>IF(F3184&gt;23500000,NA(),IF(F3184&lt;=4890000,1040000,IF(F3184&lt;=6550000,670000,620000)))</f>
        <v/>
      </c>
      <c r="H3184" s="21">
        <f>IF(D3184&lt;=0,0,MAX(0,MIN(2000000,D3184-MIN(100000,ROUNDDOWN(F3184*0.05,0)))))</f>
        <v/>
      </c>
      <c r="I3184" s="21">
        <f>IF(C3184&lt;=2000,0,MIN(C3184,ROUNDDOWN(F3184*0.4,0))-2000)</f>
        <v/>
      </c>
      <c r="J3184" s="21">
        <f>MAX(0,ROUNDDOWN(F3184-E3184-G3184,-3))</f>
        <v/>
      </c>
      <c r="K3184" s="21">
        <f>MAX(0,ROUNDDOWN(F3184-E3184-G3184-H3184-I3184,-3))</f>
        <v/>
      </c>
      <c r="L3184" s="21">
        <f>MAX(0,ROUNDDOWN(F3184-E3184-G3184-H3184,-3))</f>
        <v/>
      </c>
      <c r="M3184" s="21">
        <f>IF(J3184&lt;=0,0,ROUNDDOWN((J3184*LOOKUP(J3184,{0,1950001,3300001,6950001,9000001,18000001,40000001},{0.05,0.1,0.2,0.23,0.33,0.4,0.45})-LOOKUP(J3184,{0,1950001,3300001,6950001,9000001,18000001,40000001},{0,97500,427500,636000,1536000,2796000,4796000}))*1.021,-2))</f>
        <v/>
      </c>
      <c r="N3184" s="21">
        <f>IF(K3184&lt;=0,0,ROUNDDOWN((K3184*LOOKUP(K3184,{0,1950001,3300001,6950001,9000001,18000001,40000001},{0.05,0.1,0.2,0.23,0.33,0.4,0.45})-LOOKUP(K3184,{0,1950001,3300001,6950001,9000001,18000001,40000001},{0,97500,427500,636000,1536000,2796000,4796000}))*1.021,-2))</f>
        <v/>
      </c>
      <c r="O3184" s="21">
        <f>IF(L3184&lt;=0,0,ROUNDDOWN((L3184*LOOKUP(L3184,{0,1950001,3300001,6950001,9000001,18000001,40000001},{0.05,0.1,0.2,0.23,0.33,0.4,0.45})-LOOKUP(L3184,{0,1950001,3300001,6950001,9000001,18000001,40000001},{0,97500,427500,636000,1536000,2796000,4796000}))*1.021,-2))</f>
        <v/>
      </c>
      <c r="P3184" s="21">
        <f>MAX(0,ROUNDDOWN(F3184-E3184-430000,-3))</f>
        <v/>
      </c>
      <c r="Q3184" s="21">
        <f>MAX(0,ROUNDDOWN(F3184-E3184-430000-H3184,-3))</f>
        <v/>
      </c>
      <c r="R3184" s="21">
        <f>IF(F3184&lt;=450000,0,MAX(0,P3184*0.06-MIN(50000,P3184)*0.03))</f>
        <v/>
      </c>
      <c r="S3184" s="21">
        <f>IF(F3184&lt;=450000,0,MAX(0,P3184*0.04-MIN(50000,P3184)*0.02))</f>
        <v/>
      </c>
      <c r="T3184" s="21">
        <f>IF(F3184&lt;=450000,0,MAX(0,Q3184*0.06-MIN(50000,Q3184)*0.03))</f>
        <v/>
      </c>
      <c r="U3184" s="21">
        <f>IF(F3184&lt;=450000,0,MAX(0,Q3184*0.04-MIN(50000,Q3184)*0.02))</f>
        <v/>
      </c>
      <c r="V3184" s="21">
        <f>50000+MAX(0,G3184-480000)</f>
        <v/>
      </c>
      <c r="W3184" s="21">
        <f>P3184-V3184</f>
        <v/>
      </c>
      <c r="X3184" s="21">
        <f>Q3184-V3184</f>
        <v/>
      </c>
      <c r="Y3184" s="22">
        <f>IF(W3184&lt;0,0.9,LOOKUP(W3184,{0,1950001,3300001,6950001,9000001,18000001,40000001},{0.84895,0.7979,0.6958,0.66517,0.56307,0.4916,0.44055}))</f>
        <v/>
      </c>
      <c r="Z3184" s="22">
        <f>IF(X3184&lt;0,0.9,LOOKUP(X3184,{0,1950001,3300001,6950001,9000001,18000001,40000001},{0.84895,0.7979,0.6958,0.66517,0.56307,0.4916,0.44055}))</f>
        <v/>
      </c>
      <c r="AA3184" s="22">
        <f>IF(W3184&lt;0,0,CHOOSE(MATCH(W3184,{0,1950001,3300001,6950001,9000001},1),5.105/84.895,10.21/79.79,20.42/69.58,23.483/66.517,33.693/56.307))</f>
        <v/>
      </c>
      <c r="AB3184" s="21">
        <f>IF(C3184&lt;=2000,0,(MIN(C3184,ROUNDDOWN(F3184*0.3,0))-2000)*0.1)</f>
        <v/>
      </c>
      <c r="AC3184" s="21">
        <f>IF(C3184&lt;=2000,0,MIN((C3184-2000)*Y3184,(R3184+S3184)*0.2))</f>
        <v/>
      </c>
      <c r="AD3184" s="21">
        <f>IF(C3184&lt;=2000,0,MIN((C3184-2000)*Z3184,(T3184+U3184)*0.2))</f>
        <v/>
      </c>
      <c r="AE3184" s="21">
        <f>AC3184*AA3184</f>
        <v/>
      </c>
      <c r="AF3184" s="21">
        <f>ROUNDDOWN(R3184,-2)+ROUNDDOWN(S3184,-2)</f>
        <v/>
      </c>
      <c r="AG3184" s="21">
        <f>ROUNDDOWN(MAX(0,R3184-(AB3184+AC3184+AE3184)*0.6),-2)+ROUNDDOWN(MAX(0,S3184-(AB3184+AC3184+AE3184)*0.4),-2)</f>
        <v/>
      </c>
      <c r="AH3184" s="21">
        <f>ROUNDDOWN(MAX(0,T3184-(AB3184+AD3184)*0.6),-2)+ROUNDDOWN(MAX(0,U3184-(AB3184+AD3184)*0.4),-2)</f>
        <v/>
      </c>
      <c r="AI3184" s="21">
        <f>ROUNDDOWN(T3184,-2)+ROUNDDOWN(U3184,-2)</f>
        <v/>
      </c>
      <c r="AJ3184" s="21">
        <f>M3184+AF3184</f>
        <v/>
      </c>
      <c r="AK3184" s="21">
        <f>M3184+AG3184</f>
        <v/>
      </c>
      <c r="AL3184" s="21">
        <f>N3184+AH3184</f>
        <v/>
      </c>
      <c r="AM3184" s="21">
        <f>O3184+AI3184</f>
        <v/>
      </c>
      <c r="AN3184" s="21">
        <f>N3184+AI3184</f>
        <v/>
      </c>
      <c r="AO3184" s="21">
        <f>ROUNDDOWN((R3184+S3184)*0.2/Y3184+2000,0)</f>
        <v/>
      </c>
      <c r="AP3184" s="21">
        <f>ROUNDDOWN((T3184+U3184)*0.2/Z3184+2000,0)</f>
        <v/>
      </c>
      <c r="AQ3184" s="21">
        <f>AL3184-AK3184</f>
        <v/>
      </c>
      <c r="AR3184" s="21">
        <f>AM3184-AK3184</f>
        <v/>
      </c>
      <c r="AS3184" s="21">
        <f>AM3184-AL3184</f>
        <v/>
      </c>
      <c r="AT3184" s="21">
        <f>AK3184+C3184-AJ3184</f>
        <v/>
      </c>
      <c r="AU3184" s="21">
        <f>AL3184+C3184-AM3184</f>
        <v/>
      </c>
      <c r="AV3184" s="21">
        <f>AN3184+C3184-AM3184</f>
        <v/>
      </c>
    </row>
    <row r="3185">
      <c r="A3185" t="inlineStr">
        <is>
          <t>1万円刻み</t>
        </is>
      </c>
      <c r="B3185" s="21">
        <f>'5_1万円刻み'!$A$1422</f>
        <v/>
      </c>
      <c r="C3185" s="21">
        <f>AO3185</f>
        <v/>
      </c>
      <c r="D3185" s="21" t="n">
        <v>0</v>
      </c>
      <c r="E3185" s="21">
        <f>ROUND(MIN(B3185/12,650000)*12*0.0915+MIN(B3185/12,1390000)*12*(0.0504+0)+B3185*0.005,0)</f>
        <v/>
      </c>
      <c r="F3185" s="21">
        <f>IF(B3185&lt;741000,0,IF(B3185&lt;2191000,B3185-740000,IF(B3185&lt;2193000,1451000,IF(B3185&lt;2196000,1453000,IF(B3185&lt;2200000,1456000,IF(B3185&lt;3600000,ROUND(ROUNDDOWN(B3185/4,-3)*2.8,0)-80000,IF(B3185&lt;6600000,ROUND(ROUNDDOWN(B3185/4,-3)*3.2,0)-440000,IF(B3185&lt;8500000,ROUNDDOWN(B3185*0.9,0)-1100000,B3185-1950000))))))))</f>
        <v/>
      </c>
      <c r="G3185" s="21">
        <f>IF(F3185&gt;23500000,NA(),IF(F3185&lt;=4890000,1040000,IF(F3185&lt;=6550000,670000,620000)))</f>
        <v/>
      </c>
      <c r="H3185" s="21">
        <f>IF(D3185&lt;=0,0,MAX(0,MIN(2000000,D3185-MIN(100000,ROUNDDOWN(F3185*0.05,0)))))</f>
        <v/>
      </c>
      <c r="I3185" s="21">
        <f>IF(C3185&lt;=2000,0,MIN(C3185,ROUNDDOWN(F3185*0.4,0))-2000)</f>
        <v/>
      </c>
      <c r="J3185" s="21">
        <f>MAX(0,ROUNDDOWN(F3185-E3185-G3185,-3))</f>
        <v/>
      </c>
      <c r="K3185" s="21">
        <f>MAX(0,ROUNDDOWN(F3185-E3185-G3185-H3185-I3185,-3))</f>
        <v/>
      </c>
      <c r="L3185" s="21">
        <f>MAX(0,ROUNDDOWN(F3185-E3185-G3185-H3185,-3))</f>
        <v/>
      </c>
      <c r="M3185" s="21">
        <f>IF(J3185&lt;=0,0,ROUNDDOWN((J3185*LOOKUP(J3185,{0,1950001,3300001,6950001,9000001,18000001,40000001},{0.05,0.1,0.2,0.23,0.33,0.4,0.45})-LOOKUP(J3185,{0,1950001,3300001,6950001,9000001,18000001,40000001},{0,97500,427500,636000,1536000,2796000,4796000}))*1.021,-2))</f>
        <v/>
      </c>
      <c r="N3185" s="21">
        <f>IF(K3185&lt;=0,0,ROUNDDOWN((K3185*LOOKUP(K3185,{0,1950001,3300001,6950001,9000001,18000001,40000001},{0.05,0.1,0.2,0.23,0.33,0.4,0.45})-LOOKUP(K3185,{0,1950001,3300001,6950001,9000001,18000001,40000001},{0,97500,427500,636000,1536000,2796000,4796000}))*1.021,-2))</f>
        <v/>
      </c>
      <c r="O3185" s="21">
        <f>IF(L3185&lt;=0,0,ROUNDDOWN((L3185*LOOKUP(L3185,{0,1950001,3300001,6950001,9000001,18000001,40000001},{0.05,0.1,0.2,0.23,0.33,0.4,0.45})-LOOKUP(L3185,{0,1950001,3300001,6950001,9000001,18000001,40000001},{0,97500,427500,636000,1536000,2796000,4796000}))*1.021,-2))</f>
        <v/>
      </c>
      <c r="P3185" s="21">
        <f>MAX(0,ROUNDDOWN(F3185-E3185-430000,-3))</f>
        <v/>
      </c>
      <c r="Q3185" s="21">
        <f>MAX(0,ROUNDDOWN(F3185-E3185-430000-H3185,-3))</f>
        <v/>
      </c>
      <c r="R3185" s="21">
        <f>IF(F3185&lt;=450000,0,MAX(0,P3185*0.06-MIN(50000,P3185)*0.03))</f>
        <v/>
      </c>
      <c r="S3185" s="21">
        <f>IF(F3185&lt;=450000,0,MAX(0,P3185*0.04-MIN(50000,P3185)*0.02))</f>
        <v/>
      </c>
      <c r="T3185" s="21">
        <f>IF(F3185&lt;=450000,0,MAX(0,Q3185*0.06-MIN(50000,Q3185)*0.03))</f>
        <v/>
      </c>
      <c r="U3185" s="21">
        <f>IF(F3185&lt;=450000,0,MAX(0,Q3185*0.04-MIN(50000,Q3185)*0.02))</f>
        <v/>
      </c>
      <c r="V3185" s="21">
        <f>50000+MAX(0,G3185-480000)</f>
        <v/>
      </c>
      <c r="W3185" s="21">
        <f>P3185-V3185</f>
        <v/>
      </c>
      <c r="X3185" s="21">
        <f>Q3185-V3185</f>
        <v/>
      </c>
      <c r="Y3185" s="22">
        <f>IF(W3185&lt;0,0.9,LOOKUP(W3185,{0,1950001,3300001,6950001,9000001,18000001,40000001},{0.84895,0.7979,0.6958,0.66517,0.56307,0.4916,0.44055}))</f>
        <v/>
      </c>
      <c r="Z3185" s="22">
        <f>IF(X3185&lt;0,0.9,LOOKUP(X3185,{0,1950001,3300001,6950001,9000001,18000001,40000001},{0.84895,0.7979,0.6958,0.66517,0.56307,0.4916,0.44055}))</f>
        <v/>
      </c>
      <c r="AA3185" s="22">
        <f>IF(W3185&lt;0,0,CHOOSE(MATCH(W3185,{0,1950001,3300001,6950001,9000001},1),5.105/84.895,10.21/79.79,20.42/69.58,23.483/66.517,33.693/56.307))</f>
        <v/>
      </c>
      <c r="AB3185" s="21">
        <f>IF(C3185&lt;=2000,0,(MIN(C3185,ROUNDDOWN(F3185*0.3,0))-2000)*0.1)</f>
        <v/>
      </c>
      <c r="AC3185" s="21">
        <f>IF(C3185&lt;=2000,0,MIN((C3185-2000)*Y3185,(R3185+S3185)*0.2))</f>
        <v/>
      </c>
      <c r="AD3185" s="21">
        <f>IF(C3185&lt;=2000,0,MIN((C3185-2000)*Z3185,(T3185+U3185)*0.2))</f>
        <v/>
      </c>
      <c r="AE3185" s="21">
        <f>AC3185*AA3185</f>
        <v/>
      </c>
      <c r="AF3185" s="21">
        <f>ROUNDDOWN(R3185,-2)+ROUNDDOWN(S3185,-2)</f>
        <v/>
      </c>
      <c r="AG3185" s="21">
        <f>ROUNDDOWN(MAX(0,R3185-(AB3185+AC3185+AE3185)*0.6),-2)+ROUNDDOWN(MAX(0,S3185-(AB3185+AC3185+AE3185)*0.4),-2)</f>
        <v/>
      </c>
      <c r="AH3185" s="21">
        <f>ROUNDDOWN(MAX(0,T3185-(AB3185+AD3185)*0.6),-2)+ROUNDDOWN(MAX(0,U3185-(AB3185+AD3185)*0.4),-2)</f>
        <v/>
      </c>
      <c r="AI3185" s="21">
        <f>ROUNDDOWN(T3185,-2)+ROUNDDOWN(U3185,-2)</f>
        <v/>
      </c>
      <c r="AJ3185" s="21">
        <f>M3185+AF3185</f>
        <v/>
      </c>
      <c r="AK3185" s="21">
        <f>M3185+AG3185</f>
        <v/>
      </c>
      <c r="AL3185" s="21">
        <f>N3185+AH3185</f>
        <v/>
      </c>
      <c r="AM3185" s="21">
        <f>O3185+AI3185</f>
        <v/>
      </c>
      <c r="AN3185" s="21">
        <f>N3185+AI3185</f>
        <v/>
      </c>
      <c r="AO3185" s="21">
        <f>ROUNDDOWN((R3185+S3185)*0.2/Y3185+2000,0)</f>
        <v/>
      </c>
      <c r="AP3185" s="21">
        <f>ROUNDDOWN((T3185+U3185)*0.2/Z3185+2000,0)</f>
        <v/>
      </c>
      <c r="AQ3185" s="21">
        <f>AL3185-AK3185</f>
        <v/>
      </c>
      <c r="AR3185" s="21">
        <f>AM3185-AK3185</f>
        <v/>
      </c>
      <c r="AS3185" s="21">
        <f>AM3185-AL3185</f>
        <v/>
      </c>
      <c r="AT3185" s="21">
        <f>AK3185+C3185-AJ3185</f>
        <v/>
      </c>
      <c r="AU3185" s="21">
        <f>AL3185+C3185-AM3185</f>
        <v/>
      </c>
      <c r="AV3185" s="21">
        <f>AN3185+C3185-AM3185</f>
        <v/>
      </c>
    </row>
    <row r="3186">
      <c r="A3186" t="inlineStr">
        <is>
          <t>1万円刻み</t>
        </is>
      </c>
      <c r="B3186" s="21">
        <f>'5_1万円刻み'!$A$1423</f>
        <v/>
      </c>
      <c r="C3186" s="21">
        <f>AO3186</f>
        <v/>
      </c>
      <c r="D3186" s="21" t="n">
        <v>0</v>
      </c>
      <c r="E3186" s="21">
        <f>ROUND(MIN(B3186/12,650000)*12*0.0915+MIN(B3186/12,1390000)*12*(0.0504+0)+B3186*0.005,0)</f>
        <v/>
      </c>
      <c r="F3186" s="21">
        <f>IF(B3186&lt;741000,0,IF(B3186&lt;2191000,B3186-740000,IF(B3186&lt;2193000,1451000,IF(B3186&lt;2196000,1453000,IF(B3186&lt;2200000,1456000,IF(B3186&lt;3600000,ROUND(ROUNDDOWN(B3186/4,-3)*2.8,0)-80000,IF(B3186&lt;6600000,ROUND(ROUNDDOWN(B3186/4,-3)*3.2,0)-440000,IF(B3186&lt;8500000,ROUNDDOWN(B3186*0.9,0)-1100000,B3186-1950000))))))))</f>
        <v/>
      </c>
      <c r="G3186" s="21">
        <f>IF(F3186&gt;23500000,NA(),IF(F3186&lt;=4890000,1040000,IF(F3186&lt;=6550000,670000,620000)))</f>
        <v/>
      </c>
      <c r="H3186" s="21">
        <f>IF(D3186&lt;=0,0,MAX(0,MIN(2000000,D3186-MIN(100000,ROUNDDOWN(F3186*0.05,0)))))</f>
        <v/>
      </c>
      <c r="I3186" s="21">
        <f>IF(C3186&lt;=2000,0,MIN(C3186,ROUNDDOWN(F3186*0.4,0))-2000)</f>
        <v/>
      </c>
      <c r="J3186" s="21">
        <f>MAX(0,ROUNDDOWN(F3186-E3186-G3186,-3))</f>
        <v/>
      </c>
      <c r="K3186" s="21">
        <f>MAX(0,ROUNDDOWN(F3186-E3186-G3186-H3186-I3186,-3))</f>
        <v/>
      </c>
      <c r="L3186" s="21">
        <f>MAX(0,ROUNDDOWN(F3186-E3186-G3186-H3186,-3))</f>
        <v/>
      </c>
      <c r="M3186" s="21">
        <f>IF(J3186&lt;=0,0,ROUNDDOWN((J3186*LOOKUP(J3186,{0,1950001,3300001,6950001,9000001,18000001,40000001},{0.05,0.1,0.2,0.23,0.33,0.4,0.45})-LOOKUP(J3186,{0,1950001,3300001,6950001,9000001,18000001,40000001},{0,97500,427500,636000,1536000,2796000,4796000}))*1.021,-2))</f>
        <v/>
      </c>
      <c r="N3186" s="21">
        <f>IF(K3186&lt;=0,0,ROUNDDOWN((K3186*LOOKUP(K3186,{0,1950001,3300001,6950001,9000001,18000001,40000001},{0.05,0.1,0.2,0.23,0.33,0.4,0.45})-LOOKUP(K3186,{0,1950001,3300001,6950001,9000001,18000001,40000001},{0,97500,427500,636000,1536000,2796000,4796000}))*1.021,-2))</f>
        <v/>
      </c>
      <c r="O3186" s="21">
        <f>IF(L3186&lt;=0,0,ROUNDDOWN((L3186*LOOKUP(L3186,{0,1950001,3300001,6950001,9000001,18000001,40000001},{0.05,0.1,0.2,0.23,0.33,0.4,0.45})-LOOKUP(L3186,{0,1950001,3300001,6950001,9000001,18000001,40000001},{0,97500,427500,636000,1536000,2796000,4796000}))*1.021,-2))</f>
        <v/>
      </c>
      <c r="P3186" s="21">
        <f>MAX(0,ROUNDDOWN(F3186-E3186-430000,-3))</f>
        <v/>
      </c>
      <c r="Q3186" s="21">
        <f>MAX(0,ROUNDDOWN(F3186-E3186-430000-H3186,-3))</f>
        <v/>
      </c>
      <c r="R3186" s="21">
        <f>IF(F3186&lt;=450000,0,MAX(0,P3186*0.06-MIN(50000,P3186)*0.03))</f>
        <v/>
      </c>
      <c r="S3186" s="21">
        <f>IF(F3186&lt;=450000,0,MAX(0,P3186*0.04-MIN(50000,P3186)*0.02))</f>
        <v/>
      </c>
      <c r="T3186" s="21">
        <f>IF(F3186&lt;=450000,0,MAX(0,Q3186*0.06-MIN(50000,Q3186)*0.03))</f>
        <v/>
      </c>
      <c r="U3186" s="21">
        <f>IF(F3186&lt;=450000,0,MAX(0,Q3186*0.04-MIN(50000,Q3186)*0.02))</f>
        <v/>
      </c>
      <c r="V3186" s="21">
        <f>50000+MAX(0,G3186-480000)</f>
        <v/>
      </c>
      <c r="W3186" s="21">
        <f>P3186-V3186</f>
        <v/>
      </c>
      <c r="X3186" s="21">
        <f>Q3186-V3186</f>
        <v/>
      </c>
      <c r="Y3186" s="22">
        <f>IF(W3186&lt;0,0.9,LOOKUP(W3186,{0,1950001,3300001,6950001,9000001,18000001,40000001},{0.84895,0.7979,0.6958,0.66517,0.56307,0.4916,0.44055}))</f>
        <v/>
      </c>
      <c r="Z3186" s="22">
        <f>IF(X3186&lt;0,0.9,LOOKUP(X3186,{0,1950001,3300001,6950001,9000001,18000001,40000001},{0.84895,0.7979,0.6958,0.66517,0.56307,0.4916,0.44055}))</f>
        <v/>
      </c>
      <c r="AA3186" s="22">
        <f>IF(W3186&lt;0,0,CHOOSE(MATCH(W3186,{0,1950001,3300001,6950001,9000001},1),5.105/84.895,10.21/79.79,20.42/69.58,23.483/66.517,33.693/56.307))</f>
        <v/>
      </c>
      <c r="AB3186" s="21">
        <f>IF(C3186&lt;=2000,0,(MIN(C3186,ROUNDDOWN(F3186*0.3,0))-2000)*0.1)</f>
        <v/>
      </c>
      <c r="AC3186" s="21">
        <f>IF(C3186&lt;=2000,0,MIN((C3186-2000)*Y3186,(R3186+S3186)*0.2))</f>
        <v/>
      </c>
      <c r="AD3186" s="21">
        <f>IF(C3186&lt;=2000,0,MIN((C3186-2000)*Z3186,(T3186+U3186)*0.2))</f>
        <v/>
      </c>
      <c r="AE3186" s="21">
        <f>AC3186*AA3186</f>
        <v/>
      </c>
      <c r="AF3186" s="21">
        <f>ROUNDDOWN(R3186,-2)+ROUNDDOWN(S3186,-2)</f>
        <v/>
      </c>
      <c r="AG3186" s="21">
        <f>ROUNDDOWN(MAX(0,R3186-(AB3186+AC3186+AE3186)*0.6),-2)+ROUNDDOWN(MAX(0,S3186-(AB3186+AC3186+AE3186)*0.4),-2)</f>
        <v/>
      </c>
      <c r="AH3186" s="21">
        <f>ROUNDDOWN(MAX(0,T3186-(AB3186+AD3186)*0.6),-2)+ROUNDDOWN(MAX(0,U3186-(AB3186+AD3186)*0.4),-2)</f>
        <v/>
      </c>
      <c r="AI3186" s="21">
        <f>ROUNDDOWN(T3186,-2)+ROUNDDOWN(U3186,-2)</f>
        <v/>
      </c>
      <c r="AJ3186" s="21">
        <f>M3186+AF3186</f>
        <v/>
      </c>
      <c r="AK3186" s="21">
        <f>M3186+AG3186</f>
        <v/>
      </c>
      <c r="AL3186" s="21">
        <f>N3186+AH3186</f>
        <v/>
      </c>
      <c r="AM3186" s="21">
        <f>O3186+AI3186</f>
        <v/>
      </c>
      <c r="AN3186" s="21">
        <f>N3186+AI3186</f>
        <v/>
      </c>
      <c r="AO3186" s="21">
        <f>ROUNDDOWN((R3186+S3186)*0.2/Y3186+2000,0)</f>
        <v/>
      </c>
      <c r="AP3186" s="21">
        <f>ROUNDDOWN((T3186+U3186)*0.2/Z3186+2000,0)</f>
        <v/>
      </c>
      <c r="AQ3186" s="21">
        <f>AL3186-AK3186</f>
        <v/>
      </c>
      <c r="AR3186" s="21">
        <f>AM3186-AK3186</f>
        <v/>
      </c>
      <c r="AS3186" s="21">
        <f>AM3186-AL3186</f>
        <v/>
      </c>
      <c r="AT3186" s="21">
        <f>AK3186+C3186-AJ3186</f>
        <v/>
      </c>
      <c r="AU3186" s="21">
        <f>AL3186+C3186-AM3186</f>
        <v/>
      </c>
      <c r="AV3186" s="21">
        <f>AN3186+C3186-AM3186</f>
        <v/>
      </c>
    </row>
    <row r="3187">
      <c r="A3187" t="inlineStr">
        <is>
          <t>1万円刻み</t>
        </is>
      </c>
      <c r="B3187" s="21">
        <f>'5_1万円刻み'!$A$1424</f>
        <v/>
      </c>
      <c r="C3187" s="21">
        <f>AO3187</f>
        <v/>
      </c>
      <c r="D3187" s="21" t="n">
        <v>0</v>
      </c>
      <c r="E3187" s="21">
        <f>ROUND(MIN(B3187/12,650000)*12*0.0915+MIN(B3187/12,1390000)*12*(0.0504+0)+B3187*0.005,0)</f>
        <v/>
      </c>
      <c r="F3187" s="21">
        <f>IF(B3187&lt;741000,0,IF(B3187&lt;2191000,B3187-740000,IF(B3187&lt;2193000,1451000,IF(B3187&lt;2196000,1453000,IF(B3187&lt;2200000,1456000,IF(B3187&lt;3600000,ROUND(ROUNDDOWN(B3187/4,-3)*2.8,0)-80000,IF(B3187&lt;6600000,ROUND(ROUNDDOWN(B3187/4,-3)*3.2,0)-440000,IF(B3187&lt;8500000,ROUNDDOWN(B3187*0.9,0)-1100000,B3187-1950000))))))))</f>
        <v/>
      </c>
      <c r="G3187" s="21">
        <f>IF(F3187&gt;23500000,NA(),IF(F3187&lt;=4890000,1040000,IF(F3187&lt;=6550000,670000,620000)))</f>
        <v/>
      </c>
      <c r="H3187" s="21">
        <f>IF(D3187&lt;=0,0,MAX(0,MIN(2000000,D3187-MIN(100000,ROUNDDOWN(F3187*0.05,0)))))</f>
        <v/>
      </c>
      <c r="I3187" s="21">
        <f>IF(C3187&lt;=2000,0,MIN(C3187,ROUNDDOWN(F3187*0.4,0))-2000)</f>
        <v/>
      </c>
      <c r="J3187" s="21">
        <f>MAX(0,ROUNDDOWN(F3187-E3187-G3187,-3))</f>
        <v/>
      </c>
      <c r="K3187" s="21">
        <f>MAX(0,ROUNDDOWN(F3187-E3187-G3187-H3187-I3187,-3))</f>
        <v/>
      </c>
      <c r="L3187" s="21">
        <f>MAX(0,ROUNDDOWN(F3187-E3187-G3187-H3187,-3))</f>
        <v/>
      </c>
      <c r="M3187" s="21">
        <f>IF(J3187&lt;=0,0,ROUNDDOWN((J3187*LOOKUP(J3187,{0,1950001,3300001,6950001,9000001,18000001,40000001},{0.05,0.1,0.2,0.23,0.33,0.4,0.45})-LOOKUP(J3187,{0,1950001,3300001,6950001,9000001,18000001,40000001},{0,97500,427500,636000,1536000,2796000,4796000}))*1.021,-2))</f>
        <v/>
      </c>
      <c r="N3187" s="21">
        <f>IF(K3187&lt;=0,0,ROUNDDOWN((K3187*LOOKUP(K3187,{0,1950001,3300001,6950001,9000001,18000001,40000001},{0.05,0.1,0.2,0.23,0.33,0.4,0.45})-LOOKUP(K3187,{0,1950001,3300001,6950001,9000001,18000001,40000001},{0,97500,427500,636000,1536000,2796000,4796000}))*1.021,-2))</f>
        <v/>
      </c>
      <c r="O3187" s="21">
        <f>IF(L3187&lt;=0,0,ROUNDDOWN((L3187*LOOKUP(L3187,{0,1950001,3300001,6950001,9000001,18000001,40000001},{0.05,0.1,0.2,0.23,0.33,0.4,0.45})-LOOKUP(L3187,{0,1950001,3300001,6950001,9000001,18000001,40000001},{0,97500,427500,636000,1536000,2796000,4796000}))*1.021,-2))</f>
        <v/>
      </c>
      <c r="P3187" s="21">
        <f>MAX(0,ROUNDDOWN(F3187-E3187-430000,-3))</f>
        <v/>
      </c>
      <c r="Q3187" s="21">
        <f>MAX(0,ROUNDDOWN(F3187-E3187-430000-H3187,-3))</f>
        <v/>
      </c>
      <c r="R3187" s="21">
        <f>IF(F3187&lt;=450000,0,MAX(0,P3187*0.06-MIN(50000,P3187)*0.03))</f>
        <v/>
      </c>
      <c r="S3187" s="21">
        <f>IF(F3187&lt;=450000,0,MAX(0,P3187*0.04-MIN(50000,P3187)*0.02))</f>
        <v/>
      </c>
      <c r="T3187" s="21">
        <f>IF(F3187&lt;=450000,0,MAX(0,Q3187*0.06-MIN(50000,Q3187)*0.03))</f>
        <v/>
      </c>
      <c r="U3187" s="21">
        <f>IF(F3187&lt;=450000,0,MAX(0,Q3187*0.04-MIN(50000,Q3187)*0.02))</f>
        <v/>
      </c>
      <c r="V3187" s="21">
        <f>50000+MAX(0,G3187-480000)</f>
        <v/>
      </c>
      <c r="W3187" s="21">
        <f>P3187-V3187</f>
        <v/>
      </c>
      <c r="X3187" s="21">
        <f>Q3187-V3187</f>
        <v/>
      </c>
      <c r="Y3187" s="22">
        <f>IF(W3187&lt;0,0.9,LOOKUP(W3187,{0,1950001,3300001,6950001,9000001,18000001,40000001},{0.84895,0.7979,0.6958,0.66517,0.56307,0.4916,0.44055}))</f>
        <v/>
      </c>
      <c r="Z3187" s="22">
        <f>IF(X3187&lt;0,0.9,LOOKUP(X3187,{0,1950001,3300001,6950001,9000001,18000001,40000001},{0.84895,0.7979,0.6958,0.66517,0.56307,0.4916,0.44055}))</f>
        <v/>
      </c>
      <c r="AA3187" s="22">
        <f>IF(W3187&lt;0,0,CHOOSE(MATCH(W3187,{0,1950001,3300001,6950001,9000001},1),5.105/84.895,10.21/79.79,20.42/69.58,23.483/66.517,33.693/56.307))</f>
        <v/>
      </c>
      <c r="AB3187" s="21">
        <f>IF(C3187&lt;=2000,0,(MIN(C3187,ROUNDDOWN(F3187*0.3,0))-2000)*0.1)</f>
        <v/>
      </c>
      <c r="AC3187" s="21">
        <f>IF(C3187&lt;=2000,0,MIN((C3187-2000)*Y3187,(R3187+S3187)*0.2))</f>
        <v/>
      </c>
      <c r="AD3187" s="21">
        <f>IF(C3187&lt;=2000,0,MIN((C3187-2000)*Z3187,(T3187+U3187)*0.2))</f>
        <v/>
      </c>
      <c r="AE3187" s="21">
        <f>AC3187*AA3187</f>
        <v/>
      </c>
      <c r="AF3187" s="21">
        <f>ROUNDDOWN(R3187,-2)+ROUNDDOWN(S3187,-2)</f>
        <v/>
      </c>
      <c r="AG3187" s="21">
        <f>ROUNDDOWN(MAX(0,R3187-(AB3187+AC3187+AE3187)*0.6),-2)+ROUNDDOWN(MAX(0,S3187-(AB3187+AC3187+AE3187)*0.4),-2)</f>
        <v/>
      </c>
      <c r="AH3187" s="21">
        <f>ROUNDDOWN(MAX(0,T3187-(AB3187+AD3187)*0.6),-2)+ROUNDDOWN(MAX(0,U3187-(AB3187+AD3187)*0.4),-2)</f>
        <v/>
      </c>
      <c r="AI3187" s="21">
        <f>ROUNDDOWN(T3187,-2)+ROUNDDOWN(U3187,-2)</f>
        <v/>
      </c>
      <c r="AJ3187" s="21">
        <f>M3187+AF3187</f>
        <v/>
      </c>
      <c r="AK3187" s="21">
        <f>M3187+AG3187</f>
        <v/>
      </c>
      <c r="AL3187" s="21">
        <f>N3187+AH3187</f>
        <v/>
      </c>
      <c r="AM3187" s="21">
        <f>O3187+AI3187</f>
        <v/>
      </c>
      <c r="AN3187" s="21">
        <f>N3187+AI3187</f>
        <v/>
      </c>
      <c r="AO3187" s="21">
        <f>ROUNDDOWN((R3187+S3187)*0.2/Y3187+2000,0)</f>
        <v/>
      </c>
      <c r="AP3187" s="21">
        <f>ROUNDDOWN((T3187+U3187)*0.2/Z3187+2000,0)</f>
        <v/>
      </c>
      <c r="AQ3187" s="21">
        <f>AL3187-AK3187</f>
        <v/>
      </c>
      <c r="AR3187" s="21">
        <f>AM3187-AK3187</f>
        <v/>
      </c>
      <c r="AS3187" s="21">
        <f>AM3187-AL3187</f>
        <v/>
      </c>
      <c r="AT3187" s="21">
        <f>AK3187+C3187-AJ3187</f>
        <v/>
      </c>
      <c r="AU3187" s="21">
        <f>AL3187+C3187-AM3187</f>
        <v/>
      </c>
      <c r="AV3187" s="21">
        <f>AN3187+C3187-AM3187</f>
        <v/>
      </c>
    </row>
    <row r="3188">
      <c r="A3188" t="inlineStr">
        <is>
          <t>1万円刻み</t>
        </is>
      </c>
      <c r="B3188" s="21">
        <f>'5_1万円刻み'!$A$1425</f>
        <v/>
      </c>
      <c r="C3188" s="21">
        <f>AO3188</f>
        <v/>
      </c>
      <c r="D3188" s="21" t="n">
        <v>0</v>
      </c>
      <c r="E3188" s="21">
        <f>ROUND(MIN(B3188/12,650000)*12*0.0915+MIN(B3188/12,1390000)*12*(0.0504+0)+B3188*0.005,0)</f>
        <v/>
      </c>
      <c r="F3188" s="21">
        <f>IF(B3188&lt;741000,0,IF(B3188&lt;2191000,B3188-740000,IF(B3188&lt;2193000,1451000,IF(B3188&lt;2196000,1453000,IF(B3188&lt;2200000,1456000,IF(B3188&lt;3600000,ROUND(ROUNDDOWN(B3188/4,-3)*2.8,0)-80000,IF(B3188&lt;6600000,ROUND(ROUNDDOWN(B3188/4,-3)*3.2,0)-440000,IF(B3188&lt;8500000,ROUNDDOWN(B3188*0.9,0)-1100000,B3188-1950000))))))))</f>
        <v/>
      </c>
      <c r="G3188" s="21">
        <f>IF(F3188&gt;23500000,NA(),IF(F3188&lt;=4890000,1040000,IF(F3188&lt;=6550000,670000,620000)))</f>
        <v/>
      </c>
      <c r="H3188" s="21">
        <f>IF(D3188&lt;=0,0,MAX(0,MIN(2000000,D3188-MIN(100000,ROUNDDOWN(F3188*0.05,0)))))</f>
        <v/>
      </c>
      <c r="I3188" s="21">
        <f>IF(C3188&lt;=2000,0,MIN(C3188,ROUNDDOWN(F3188*0.4,0))-2000)</f>
        <v/>
      </c>
      <c r="J3188" s="21">
        <f>MAX(0,ROUNDDOWN(F3188-E3188-G3188,-3))</f>
        <v/>
      </c>
      <c r="K3188" s="21">
        <f>MAX(0,ROUNDDOWN(F3188-E3188-G3188-H3188-I3188,-3))</f>
        <v/>
      </c>
      <c r="L3188" s="21">
        <f>MAX(0,ROUNDDOWN(F3188-E3188-G3188-H3188,-3))</f>
        <v/>
      </c>
      <c r="M3188" s="21">
        <f>IF(J3188&lt;=0,0,ROUNDDOWN((J3188*LOOKUP(J3188,{0,1950001,3300001,6950001,9000001,18000001,40000001},{0.05,0.1,0.2,0.23,0.33,0.4,0.45})-LOOKUP(J3188,{0,1950001,3300001,6950001,9000001,18000001,40000001},{0,97500,427500,636000,1536000,2796000,4796000}))*1.021,-2))</f>
        <v/>
      </c>
      <c r="N3188" s="21">
        <f>IF(K3188&lt;=0,0,ROUNDDOWN((K3188*LOOKUP(K3188,{0,1950001,3300001,6950001,9000001,18000001,40000001},{0.05,0.1,0.2,0.23,0.33,0.4,0.45})-LOOKUP(K3188,{0,1950001,3300001,6950001,9000001,18000001,40000001},{0,97500,427500,636000,1536000,2796000,4796000}))*1.021,-2))</f>
        <v/>
      </c>
      <c r="O3188" s="21">
        <f>IF(L3188&lt;=0,0,ROUNDDOWN((L3188*LOOKUP(L3188,{0,1950001,3300001,6950001,9000001,18000001,40000001},{0.05,0.1,0.2,0.23,0.33,0.4,0.45})-LOOKUP(L3188,{0,1950001,3300001,6950001,9000001,18000001,40000001},{0,97500,427500,636000,1536000,2796000,4796000}))*1.021,-2))</f>
        <v/>
      </c>
      <c r="P3188" s="21">
        <f>MAX(0,ROUNDDOWN(F3188-E3188-430000,-3))</f>
        <v/>
      </c>
      <c r="Q3188" s="21">
        <f>MAX(0,ROUNDDOWN(F3188-E3188-430000-H3188,-3))</f>
        <v/>
      </c>
      <c r="R3188" s="21">
        <f>IF(F3188&lt;=450000,0,MAX(0,P3188*0.06-MIN(50000,P3188)*0.03))</f>
        <v/>
      </c>
      <c r="S3188" s="21">
        <f>IF(F3188&lt;=450000,0,MAX(0,P3188*0.04-MIN(50000,P3188)*0.02))</f>
        <v/>
      </c>
      <c r="T3188" s="21">
        <f>IF(F3188&lt;=450000,0,MAX(0,Q3188*0.06-MIN(50000,Q3188)*0.03))</f>
        <v/>
      </c>
      <c r="U3188" s="21">
        <f>IF(F3188&lt;=450000,0,MAX(0,Q3188*0.04-MIN(50000,Q3188)*0.02))</f>
        <v/>
      </c>
      <c r="V3188" s="21">
        <f>50000+MAX(0,G3188-480000)</f>
        <v/>
      </c>
      <c r="W3188" s="21">
        <f>P3188-V3188</f>
        <v/>
      </c>
      <c r="X3188" s="21">
        <f>Q3188-V3188</f>
        <v/>
      </c>
      <c r="Y3188" s="22">
        <f>IF(W3188&lt;0,0.9,LOOKUP(W3188,{0,1950001,3300001,6950001,9000001,18000001,40000001},{0.84895,0.7979,0.6958,0.66517,0.56307,0.4916,0.44055}))</f>
        <v/>
      </c>
      <c r="Z3188" s="22">
        <f>IF(X3188&lt;0,0.9,LOOKUP(X3188,{0,1950001,3300001,6950001,9000001,18000001,40000001},{0.84895,0.7979,0.6958,0.66517,0.56307,0.4916,0.44055}))</f>
        <v/>
      </c>
      <c r="AA3188" s="22">
        <f>IF(W3188&lt;0,0,CHOOSE(MATCH(W3188,{0,1950001,3300001,6950001,9000001},1),5.105/84.895,10.21/79.79,20.42/69.58,23.483/66.517,33.693/56.307))</f>
        <v/>
      </c>
      <c r="AB3188" s="21">
        <f>IF(C3188&lt;=2000,0,(MIN(C3188,ROUNDDOWN(F3188*0.3,0))-2000)*0.1)</f>
        <v/>
      </c>
      <c r="AC3188" s="21">
        <f>IF(C3188&lt;=2000,0,MIN((C3188-2000)*Y3188,(R3188+S3188)*0.2))</f>
        <v/>
      </c>
      <c r="AD3188" s="21">
        <f>IF(C3188&lt;=2000,0,MIN((C3188-2000)*Z3188,(T3188+U3188)*0.2))</f>
        <v/>
      </c>
      <c r="AE3188" s="21">
        <f>AC3188*AA3188</f>
        <v/>
      </c>
      <c r="AF3188" s="21">
        <f>ROUNDDOWN(R3188,-2)+ROUNDDOWN(S3188,-2)</f>
        <v/>
      </c>
      <c r="AG3188" s="21">
        <f>ROUNDDOWN(MAX(0,R3188-(AB3188+AC3188+AE3188)*0.6),-2)+ROUNDDOWN(MAX(0,S3188-(AB3188+AC3188+AE3188)*0.4),-2)</f>
        <v/>
      </c>
      <c r="AH3188" s="21">
        <f>ROUNDDOWN(MAX(0,T3188-(AB3188+AD3188)*0.6),-2)+ROUNDDOWN(MAX(0,U3188-(AB3188+AD3188)*0.4),-2)</f>
        <v/>
      </c>
      <c r="AI3188" s="21">
        <f>ROUNDDOWN(T3188,-2)+ROUNDDOWN(U3188,-2)</f>
        <v/>
      </c>
      <c r="AJ3188" s="21">
        <f>M3188+AF3188</f>
        <v/>
      </c>
      <c r="AK3188" s="21">
        <f>M3188+AG3188</f>
        <v/>
      </c>
      <c r="AL3188" s="21">
        <f>N3188+AH3188</f>
        <v/>
      </c>
      <c r="AM3188" s="21">
        <f>O3188+AI3188</f>
        <v/>
      </c>
      <c r="AN3188" s="21">
        <f>N3188+AI3188</f>
        <v/>
      </c>
      <c r="AO3188" s="21">
        <f>ROUNDDOWN((R3188+S3188)*0.2/Y3188+2000,0)</f>
        <v/>
      </c>
      <c r="AP3188" s="21">
        <f>ROUNDDOWN((T3188+U3188)*0.2/Z3188+2000,0)</f>
        <v/>
      </c>
      <c r="AQ3188" s="21">
        <f>AL3188-AK3188</f>
        <v/>
      </c>
      <c r="AR3188" s="21">
        <f>AM3188-AK3188</f>
        <v/>
      </c>
      <c r="AS3188" s="21">
        <f>AM3188-AL3188</f>
        <v/>
      </c>
      <c r="AT3188" s="21">
        <f>AK3188+C3188-AJ3188</f>
        <v/>
      </c>
      <c r="AU3188" s="21">
        <f>AL3188+C3188-AM3188</f>
        <v/>
      </c>
      <c r="AV3188" s="21">
        <f>AN3188+C3188-AM3188</f>
        <v/>
      </c>
    </row>
    <row r="3189">
      <c r="A3189" t="inlineStr">
        <is>
          <t>1万円刻み</t>
        </is>
      </c>
      <c r="B3189" s="21">
        <f>'5_1万円刻み'!$A$1426</f>
        <v/>
      </c>
      <c r="C3189" s="21">
        <f>AO3189</f>
        <v/>
      </c>
      <c r="D3189" s="21" t="n">
        <v>0</v>
      </c>
      <c r="E3189" s="21">
        <f>ROUND(MIN(B3189/12,650000)*12*0.0915+MIN(B3189/12,1390000)*12*(0.0504+0)+B3189*0.005,0)</f>
        <v/>
      </c>
      <c r="F3189" s="21">
        <f>IF(B3189&lt;741000,0,IF(B3189&lt;2191000,B3189-740000,IF(B3189&lt;2193000,1451000,IF(B3189&lt;2196000,1453000,IF(B3189&lt;2200000,1456000,IF(B3189&lt;3600000,ROUND(ROUNDDOWN(B3189/4,-3)*2.8,0)-80000,IF(B3189&lt;6600000,ROUND(ROUNDDOWN(B3189/4,-3)*3.2,0)-440000,IF(B3189&lt;8500000,ROUNDDOWN(B3189*0.9,0)-1100000,B3189-1950000))))))))</f>
        <v/>
      </c>
      <c r="G3189" s="21">
        <f>IF(F3189&gt;23500000,NA(),IF(F3189&lt;=4890000,1040000,IF(F3189&lt;=6550000,670000,620000)))</f>
        <v/>
      </c>
      <c r="H3189" s="21">
        <f>IF(D3189&lt;=0,0,MAX(0,MIN(2000000,D3189-MIN(100000,ROUNDDOWN(F3189*0.05,0)))))</f>
        <v/>
      </c>
      <c r="I3189" s="21">
        <f>IF(C3189&lt;=2000,0,MIN(C3189,ROUNDDOWN(F3189*0.4,0))-2000)</f>
        <v/>
      </c>
      <c r="J3189" s="21">
        <f>MAX(0,ROUNDDOWN(F3189-E3189-G3189,-3))</f>
        <v/>
      </c>
      <c r="K3189" s="21">
        <f>MAX(0,ROUNDDOWN(F3189-E3189-G3189-H3189-I3189,-3))</f>
        <v/>
      </c>
      <c r="L3189" s="21">
        <f>MAX(0,ROUNDDOWN(F3189-E3189-G3189-H3189,-3))</f>
        <v/>
      </c>
      <c r="M3189" s="21">
        <f>IF(J3189&lt;=0,0,ROUNDDOWN((J3189*LOOKUP(J3189,{0,1950001,3300001,6950001,9000001,18000001,40000001},{0.05,0.1,0.2,0.23,0.33,0.4,0.45})-LOOKUP(J3189,{0,1950001,3300001,6950001,9000001,18000001,40000001},{0,97500,427500,636000,1536000,2796000,4796000}))*1.021,-2))</f>
        <v/>
      </c>
      <c r="N3189" s="21">
        <f>IF(K3189&lt;=0,0,ROUNDDOWN((K3189*LOOKUP(K3189,{0,1950001,3300001,6950001,9000001,18000001,40000001},{0.05,0.1,0.2,0.23,0.33,0.4,0.45})-LOOKUP(K3189,{0,1950001,3300001,6950001,9000001,18000001,40000001},{0,97500,427500,636000,1536000,2796000,4796000}))*1.021,-2))</f>
        <v/>
      </c>
      <c r="O3189" s="21">
        <f>IF(L3189&lt;=0,0,ROUNDDOWN((L3189*LOOKUP(L3189,{0,1950001,3300001,6950001,9000001,18000001,40000001},{0.05,0.1,0.2,0.23,0.33,0.4,0.45})-LOOKUP(L3189,{0,1950001,3300001,6950001,9000001,18000001,40000001},{0,97500,427500,636000,1536000,2796000,4796000}))*1.021,-2))</f>
        <v/>
      </c>
      <c r="P3189" s="21">
        <f>MAX(0,ROUNDDOWN(F3189-E3189-430000,-3))</f>
        <v/>
      </c>
      <c r="Q3189" s="21">
        <f>MAX(0,ROUNDDOWN(F3189-E3189-430000-H3189,-3))</f>
        <v/>
      </c>
      <c r="R3189" s="21">
        <f>IF(F3189&lt;=450000,0,MAX(0,P3189*0.06-MIN(50000,P3189)*0.03))</f>
        <v/>
      </c>
      <c r="S3189" s="21">
        <f>IF(F3189&lt;=450000,0,MAX(0,P3189*0.04-MIN(50000,P3189)*0.02))</f>
        <v/>
      </c>
      <c r="T3189" s="21">
        <f>IF(F3189&lt;=450000,0,MAX(0,Q3189*0.06-MIN(50000,Q3189)*0.03))</f>
        <v/>
      </c>
      <c r="U3189" s="21">
        <f>IF(F3189&lt;=450000,0,MAX(0,Q3189*0.04-MIN(50000,Q3189)*0.02))</f>
        <v/>
      </c>
      <c r="V3189" s="21">
        <f>50000+MAX(0,G3189-480000)</f>
        <v/>
      </c>
      <c r="W3189" s="21">
        <f>P3189-V3189</f>
        <v/>
      </c>
      <c r="X3189" s="21">
        <f>Q3189-V3189</f>
        <v/>
      </c>
      <c r="Y3189" s="22">
        <f>IF(W3189&lt;0,0.9,LOOKUP(W3189,{0,1950001,3300001,6950001,9000001,18000001,40000001},{0.84895,0.7979,0.6958,0.66517,0.56307,0.4916,0.44055}))</f>
        <v/>
      </c>
      <c r="Z3189" s="22">
        <f>IF(X3189&lt;0,0.9,LOOKUP(X3189,{0,1950001,3300001,6950001,9000001,18000001,40000001},{0.84895,0.7979,0.6958,0.66517,0.56307,0.4916,0.44055}))</f>
        <v/>
      </c>
      <c r="AA3189" s="22">
        <f>IF(W3189&lt;0,0,CHOOSE(MATCH(W3189,{0,1950001,3300001,6950001,9000001},1),5.105/84.895,10.21/79.79,20.42/69.58,23.483/66.517,33.693/56.307))</f>
        <v/>
      </c>
      <c r="AB3189" s="21">
        <f>IF(C3189&lt;=2000,0,(MIN(C3189,ROUNDDOWN(F3189*0.3,0))-2000)*0.1)</f>
        <v/>
      </c>
      <c r="AC3189" s="21">
        <f>IF(C3189&lt;=2000,0,MIN((C3189-2000)*Y3189,(R3189+S3189)*0.2))</f>
        <v/>
      </c>
      <c r="AD3189" s="21">
        <f>IF(C3189&lt;=2000,0,MIN((C3189-2000)*Z3189,(T3189+U3189)*0.2))</f>
        <v/>
      </c>
      <c r="AE3189" s="21">
        <f>AC3189*AA3189</f>
        <v/>
      </c>
      <c r="AF3189" s="21">
        <f>ROUNDDOWN(R3189,-2)+ROUNDDOWN(S3189,-2)</f>
        <v/>
      </c>
      <c r="AG3189" s="21">
        <f>ROUNDDOWN(MAX(0,R3189-(AB3189+AC3189+AE3189)*0.6),-2)+ROUNDDOWN(MAX(0,S3189-(AB3189+AC3189+AE3189)*0.4),-2)</f>
        <v/>
      </c>
      <c r="AH3189" s="21">
        <f>ROUNDDOWN(MAX(0,T3189-(AB3189+AD3189)*0.6),-2)+ROUNDDOWN(MAX(0,U3189-(AB3189+AD3189)*0.4),-2)</f>
        <v/>
      </c>
      <c r="AI3189" s="21">
        <f>ROUNDDOWN(T3189,-2)+ROUNDDOWN(U3189,-2)</f>
        <v/>
      </c>
      <c r="AJ3189" s="21">
        <f>M3189+AF3189</f>
        <v/>
      </c>
      <c r="AK3189" s="21">
        <f>M3189+AG3189</f>
        <v/>
      </c>
      <c r="AL3189" s="21">
        <f>N3189+AH3189</f>
        <v/>
      </c>
      <c r="AM3189" s="21">
        <f>O3189+AI3189</f>
        <v/>
      </c>
      <c r="AN3189" s="21">
        <f>N3189+AI3189</f>
        <v/>
      </c>
      <c r="AO3189" s="21">
        <f>ROUNDDOWN((R3189+S3189)*0.2/Y3189+2000,0)</f>
        <v/>
      </c>
      <c r="AP3189" s="21">
        <f>ROUNDDOWN((T3189+U3189)*0.2/Z3189+2000,0)</f>
        <v/>
      </c>
      <c r="AQ3189" s="21">
        <f>AL3189-AK3189</f>
        <v/>
      </c>
      <c r="AR3189" s="21">
        <f>AM3189-AK3189</f>
        <v/>
      </c>
      <c r="AS3189" s="21">
        <f>AM3189-AL3189</f>
        <v/>
      </c>
      <c r="AT3189" s="21">
        <f>AK3189+C3189-AJ3189</f>
        <v/>
      </c>
      <c r="AU3189" s="21">
        <f>AL3189+C3189-AM3189</f>
        <v/>
      </c>
      <c r="AV3189" s="21">
        <f>AN3189+C3189-AM3189</f>
        <v/>
      </c>
    </row>
    <row r="3190">
      <c r="A3190" t="inlineStr">
        <is>
          <t>1万円刻み</t>
        </is>
      </c>
      <c r="B3190" s="21">
        <f>'5_1万円刻み'!$A$1427</f>
        <v/>
      </c>
      <c r="C3190" s="21">
        <f>AO3190</f>
        <v/>
      </c>
      <c r="D3190" s="21" t="n">
        <v>0</v>
      </c>
      <c r="E3190" s="21">
        <f>ROUND(MIN(B3190/12,650000)*12*0.0915+MIN(B3190/12,1390000)*12*(0.0504+0)+B3190*0.005,0)</f>
        <v/>
      </c>
      <c r="F3190" s="21">
        <f>IF(B3190&lt;741000,0,IF(B3190&lt;2191000,B3190-740000,IF(B3190&lt;2193000,1451000,IF(B3190&lt;2196000,1453000,IF(B3190&lt;2200000,1456000,IF(B3190&lt;3600000,ROUND(ROUNDDOWN(B3190/4,-3)*2.8,0)-80000,IF(B3190&lt;6600000,ROUND(ROUNDDOWN(B3190/4,-3)*3.2,0)-440000,IF(B3190&lt;8500000,ROUNDDOWN(B3190*0.9,0)-1100000,B3190-1950000))))))))</f>
        <v/>
      </c>
      <c r="G3190" s="21">
        <f>IF(F3190&gt;23500000,NA(),IF(F3190&lt;=4890000,1040000,IF(F3190&lt;=6550000,670000,620000)))</f>
        <v/>
      </c>
      <c r="H3190" s="21">
        <f>IF(D3190&lt;=0,0,MAX(0,MIN(2000000,D3190-MIN(100000,ROUNDDOWN(F3190*0.05,0)))))</f>
        <v/>
      </c>
      <c r="I3190" s="21">
        <f>IF(C3190&lt;=2000,0,MIN(C3190,ROUNDDOWN(F3190*0.4,0))-2000)</f>
        <v/>
      </c>
      <c r="J3190" s="21">
        <f>MAX(0,ROUNDDOWN(F3190-E3190-G3190,-3))</f>
        <v/>
      </c>
      <c r="K3190" s="21">
        <f>MAX(0,ROUNDDOWN(F3190-E3190-G3190-H3190-I3190,-3))</f>
        <v/>
      </c>
      <c r="L3190" s="21">
        <f>MAX(0,ROUNDDOWN(F3190-E3190-G3190-H3190,-3))</f>
        <v/>
      </c>
      <c r="M3190" s="21">
        <f>IF(J3190&lt;=0,0,ROUNDDOWN((J3190*LOOKUP(J3190,{0,1950001,3300001,6950001,9000001,18000001,40000001},{0.05,0.1,0.2,0.23,0.33,0.4,0.45})-LOOKUP(J3190,{0,1950001,3300001,6950001,9000001,18000001,40000001},{0,97500,427500,636000,1536000,2796000,4796000}))*1.021,-2))</f>
        <v/>
      </c>
      <c r="N3190" s="21">
        <f>IF(K3190&lt;=0,0,ROUNDDOWN((K3190*LOOKUP(K3190,{0,1950001,3300001,6950001,9000001,18000001,40000001},{0.05,0.1,0.2,0.23,0.33,0.4,0.45})-LOOKUP(K3190,{0,1950001,3300001,6950001,9000001,18000001,40000001},{0,97500,427500,636000,1536000,2796000,4796000}))*1.021,-2))</f>
        <v/>
      </c>
      <c r="O3190" s="21">
        <f>IF(L3190&lt;=0,0,ROUNDDOWN((L3190*LOOKUP(L3190,{0,1950001,3300001,6950001,9000001,18000001,40000001},{0.05,0.1,0.2,0.23,0.33,0.4,0.45})-LOOKUP(L3190,{0,1950001,3300001,6950001,9000001,18000001,40000001},{0,97500,427500,636000,1536000,2796000,4796000}))*1.021,-2))</f>
        <v/>
      </c>
      <c r="P3190" s="21">
        <f>MAX(0,ROUNDDOWN(F3190-E3190-430000,-3))</f>
        <v/>
      </c>
      <c r="Q3190" s="21">
        <f>MAX(0,ROUNDDOWN(F3190-E3190-430000-H3190,-3))</f>
        <v/>
      </c>
      <c r="R3190" s="21">
        <f>IF(F3190&lt;=450000,0,MAX(0,P3190*0.06-MIN(50000,P3190)*0.03))</f>
        <v/>
      </c>
      <c r="S3190" s="21">
        <f>IF(F3190&lt;=450000,0,MAX(0,P3190*0.04-MIN(50000,P3190)*0.02))</f>
        <v/>
      </c>
      <c r="T3190" s="21">
        <f>IF(F3190&lt;=450000,0,MAX(0,Q3190*0.06-MIN(50000,Q3190)*0.03))</f>
        <v/>
      </c>
      <c r="U3190" s="21">
        <f>IF(F3190&lt;=450000,0,MAX(0,Q3190*0.04-MIN(50000,Q3190)*0.02))</f>
        <v/>
      </c>
      <c r="V3190" s="21">
        <f>50000+MAX(0,G3190-480000)</f>
        <v/>
      </c>
      <c r="W3190" s="21">
        <f>P3190-V3190</f>
        <v/>
      </c>
      <c r="X3190" s="21">
        <f>Q3190-V3190</f>
        <v/>
      </c>
      <c r="Y3190" s="22">
        <f>IF(W3190&lt;0,0.9,LOOKUP(W3190,{0,1950001,3300001,6950001,9000001,18000001,40000001},{0.84895,0.7979,0.6958,0.66517,0.56307,0.4916,0.44055}))</f>
        <v/>
      </c>
      <c r="Z3190" s="22">
        <f>IF(X3190&lt;0,0.9,LOOKUP(X3190,{0,1950001,3300001,6950001,9000001,18000001,40000001},{0.84895,0.7979,0.6958,0.66517,0.56307,0.4916,0.44055}))</f>
        <v/>
      </c>
      <c r="AA3190" s="22">
        <f>IF(W3190&lt;0,0,CHOOSE(MATCH(W3190,{0,1950001,3300001,6950001,9000001},1),5.105/84.895,10.21/79.79,20.42/69.58,23.483/66.517,33.693/56.307))</f>
        <v/>
      </c>
      <c r="AB3190" s="21">
        <f>IF(C3190&lt;=2000,0,(MIN(C3190,ROUNDDOWN(F3190*0.3,0))-2000)*0.1)</f>
        <v/>
      </c>
      <c r="AC3190" s="21">
        <f>IF(C3190&lt;=2000,0,MIN((C3190-2000)*Y3190,(R3190+S3190)*0.2))</f>
        <v/>
      </c>
      <c r="AD3190" s="21">
        <f>IF(C3190&lt;=2000,0,MIN((C3190-2000)*Z3190,(T3190+U3190)*0.2))</f>
        <v/>
      </c>
      <c r="AE3190" s="21">
        <f>AC3190*AA3190</f>
        <v/>
      </c>
      <c r="AF3190" s="21">
        <f>ROUNDDOWN(R3190,-2)+ROUNDDOWN(S3190,-2)</f>
        <v/>
      </c>
      <c r="AG3190" s="21">
        <f>ROUNDDOWN(MAX(0,R3190-(AB3190+AC3190+AE3190)*0.6),-2)+ROUNDDOWN(MAX(0,S3190-(AB3190+AC3190+AE3190)*0.4),-2)</f>
        <v/>
      </c>
      <c r="AH3190" s="21">
        <f>ROUNDDOWN(MAX(0,T3190-(AB3190+AD3190)*0.6),-2)+ROUNDDOWN(MAX(0,U3190-(AB3190+AD3190)*0.4),-2)</f>
        <v/>
      </c>
      <c r="AI3190" s="21">
        <f>ROUNDDOWN(T3190,-2)+ROUNDDOWN(U3190,-2)</f>
        <v/>
      </c>
      <c r="AJ3190" s="21">
        <f>M3190+AF3190</f>
        <v/>
      </c>
      <c r="AK3190" s="21">
        <f>M3190+AG3190</f>
        <v/>
      </c>
      <c r="AL3190" s="21">
        <f>N3190+AH3190</f>
        <v/>
      </c>
      <c r="AM3190" s="21">
        <f>O3190+AI3190</f>
        <v/>
      </c>
      <c r="AN3190" s="21">
        <f>N3190+AI3190</f>
        <v/>
      </c>
      <c r="AO3190" s="21">
        <f>ROUNDDOWN((R3190+S3190)*0.2/Y3190+2000,0)</f>
        <v/>
      </c>
      <c r="AP3190" s="21">
        <f>ROUNDDOWN((T3190+U3190)*0.2/Z3190+2000,0)</f>
        <v/>
      </c>
      <c r="AQ3190" s="21">
        <f>AL3190-AK3190</f>
        <v/>
      </c>
      <c r="AR3190" s="21">
        <f>AM3190-AK3190</f>
        <v/>
      </c>
      <c r="AS3190" s="21">
        <f>AM3190-AL3190</f>
        <v/>
      </c>
      <c r="AT3190" s="21">
        <f>AK3190+C3190-AJ3190</f>
        <v/>
      </c>
      <c r="AU3190" s="21">
        <f>AL3190+C3190-AM3190</f>
        <v/>
      </c>
      <c r="AV3190" s="21">
        <f>AN3190+C3190-AM3190</f>
        <v/>
      </c>
    </row>
    <row r="3191">
      <c r="A3191" t="inlineStr">
        <is>
          <t>1万円刻み</t>
        </is>
      </c>
      <c r="B3191" s="21">
        <f>'5_1万円刻み'!$A$1428</f>
        <v/>
      </c>
      <c r="C3191" s="21">
        <f>AO3191</f>
        <v/>
      </c>
      <c r="D3191" s="21" t="n">
        <v>0</v>
      </c>
      <c r="E3191" s="21">
        <f>ROUND(MIN(B3191/12,650000)*12*0.0915+MIN(B3191/12,1390000)*12*(0.0504+0)+B3191*0.005,0)</f>
        <v/>
      </c>
      <c r="F3191" s="21">
        <f>IF(B3191&lt;741000,0,IF(B3191&lt;2191000,B3191-740000,IF(B3191&lt;2193000,1451000,IF(B3191&lt;2196000,1453000,IF(B3191&lt;2200000,1456000,IF(B3191&lt;3600000,ROUND(ROUNDDOWN(B3191/4,-3)*2.8,0)-80000,IF(B3191&lt;6600000,ROUND(ROUNDDOWN(B3191/4,-3)*3.2,0)-440000,IF(B3191&lt;8500000,ROUNDDOWN(B3191*0.9,0)-1100000,B3191-1950000))))))))</f>
        <v/>
      </c>
      <c r="G3191" s="21">
        <f>IF(F3191&gt;23500000,NA(),IF(F3191&lt;=4890000,1040000,IF(F3191&lt;=6550000,670000,620000)))</f>
        <v/>
      </c>
      <c r="H3191" s="21">
        <f>IF(D3191&lt;=0,0,MAX(0,MIN(2000000,D3191-MIN(100000,ROUNDDOWN(F3191*0.05,0)))))</f>
        <v/>
      </c>
      <c r="I3191" s="21">
        <f>IF(C3191&lt;=2000,0,MIN(C3191,ROUNDDOWN(F3191*0.4,0))-2000)</f>
        <v/>
      </c>
      <c r="J3191" s="21">
        <f>MAX(0,ROUNDDOWN(F3191-E3191-G3191,-3))</f>
        <v/>
      </c>
      <c r="K3191" s="21">
        <f>MAX(0,ROUNDDOWN(F3191-E3191-G3191-H3191-I3191,-3))</f>
        <v/>
      </c>
      <c r="L3191" s="21">
        <f>MAX(0,ROUNDDOWN(F3191-E3191-G3191-H3191,-3))</f>
        <v/>
      </c>
      <c r="M3191" s="21">
        <f>IF(J3191&lt;=0,0,ROUNDDOWN((J3191*LOOKUP(J3191,{0,1950001,3300001,6950001,9000001,18000001,40000001},{0.05,0.1,0.2,0.23,0.33,0.4,0.45})-LOOKUP(J3191,{0,1950001,3300001,6950001,9000001,18000001,40000001},{0,97500,427500,636000,1536000,2796000,4796000}))*1.021,-2))</f>
        <v/>
      </c>
      <c r="N3191" s="21">
        <f>IF(K3191&lt;=0,0,ROUNDDOWN((K3191*LOOKUP(K3191,{0,1950001,3300001,6950001,9000001,18000001,40000001},{0.05,0.1,0.2,0.23,0.33,0.4,0.45})-LOOKUP(K3191,{0,1950001,3300001,6950001,9000001,18000001,40000001},{0,97500,427500,636000,1536000,2796000,4796000}))*1.021,-2))</f>
        <v/>
      </c>
      <c r="O3191" s="21">
        <f>IF(L3191&lt;=0,0,ROUNDDOWN((L3191*LOOKUP(L3191,{0,1950001,3300001,6950001,9000001,18000001,40000001},{0.05,0.1,0.2,0.23,0.33,0.4,0.45})-LOOKUP(L3191,{0,1950001,3300001,6950001,9000001,18000001,40000001},{0,97500,427500,636000,1536000,2796000,4796000}))*1.021,-2))</f>
        <v/>
      </c>
      <c r="P3191" s="21">
        <f>MAX(0,ROUNDDOWN(F3191-E3191-430000,-3))</f>
        <v/>
      </c>
      <c r="Q3191" s="21">
        <f>MAX(0,ROUNDDOWN(F3191-E3191-430000-H3191,-3))</f>
        <v/>
      </c>
      <c r="R3191" s="21">
        <f>IF(F3191&lt;=450000,0,MAX(0,P3191*0.06-MIN(50000,P3191)*0.03))</f>
        <v/>
      </c>
      <c r="S3191" s="21">
        <f>IF(F3191&lt;=450000,0,MAX(0,P3191*0.04-MIN(50000,P3191)*0.02))</f>
        <v/>
      </c>
      <c r="T3191" s="21">
        <f>IF(F3191&lt;=450000,0,MAX(0,Q3191*0.06-MIN(50000,Q3191)*0.03))</f>
        <v/>
      </c>
      <c r="U3191" s="21">
        <f>IF(F3191&lt;=450000,0,MAX(0,Q3191*0.04-MIN(50000,Q3191)*0.02))</f>
        <v/>
      </c>
      <c r="V3191" s="21">
        <f>50000+MAX(0,G3191-480000)</f>
        <v/>
      </c>
      <c r="W3191" s="21">
        <f>P3191-V3191</f>
        <v/>
      </c>
      <c r="X3191" s="21">
        <f>Q3191-V3191</f>
        <v/>
      </c>
      <c r="Y3191" s="22">
        <f>IF(W3191&lt;0,0.9,LOOKUP(W3191,{0,1950001,3300001,6950001,9000001,18000001,40000001},{0.84895,0.7979,0.6958,0.66517,0.56307,0.4916,0.44055}))</f>
        <v/>
      </c>
      <c r="Z3191" s="22">
        <f>IF(X3191&lt;0,0.9,LOOKUP(X3191,{0,1950001,3300001,6950001,9000001,18000001,40000001},{0.84895,0.7979,0.6958,0.66517,0.56307,0.4916,0.44055}))</f>
        <v/>
      </c>
      <c r="AA3191" s="22">
        <f>IF(W3191&lt;0,0,CHOOSE(MATCH(W3191,{0,1950001,3300001,6950001,9000001},1),5.105/84.895,10.21/79.79,20.42/69.58,23.483/66.517,33.693/56.307))</f>
        <v/>
      </c>
      <c r="AB3191" s="21">
        <f>IF(C3191&lt;=2000,0,(MIN(C3191,ROUNDDOWN(F3191*0.3,0))-2000)*0.1)</f>
        <v/>
      </c>
      <c r="AC3191" s="21">
        <f>IF(C3191&lt;=2000,0,MIN((C3191-2000)*Y3191,(R3191+S3191)*0.2))</f>
        <v/>
      </c>
      <c r="AD3191" s="21">
        <f>IF(C3191&lt;=2000,0,MIN((C3191-2000)*Z3191,(T3191+U3191)*0.2))</f>
        <v/>
      </c>
      <c r="AE3191" s="21">
        <f>AC3191*AA3191</f>
        <v/>
      </c>
      <c r="AF3191" s="21">
        <f>ROUNDDOWN(R3191,-2)+ROUNDDOWN(S3191,-2)</f>
        <v/>
      </c>
      <c r="AG3191" s="21">
        <f>ROUNDDOWN(MAX(0,R3191-(AB3191+AC3191+AE3191)*0.6),-2)+ROUNDDOWN(MAX(0,S3191-(AB3191+AC3191+AE3191)*0.4),-2)</f>
        <v/>
      </c>
      <c r="AH3191" s="21">
        <f>ROUNDDOWN(MAX(0,T3191-(AB3191+AD3191)*0.6),-2)+ROUNDDOWN(MAX(0,U3191-(AB3191+AD3191)*0.4),-2)</f>
        <v/>
      </c>
      <c r="AI3191" s="21">
        <f>ROUNDDOWN(T3191,-2)+ROUNDDOWN(U3191,-2)</f>
        <v/>
      </c>
      <c r="AJ3191" s="21">
        <f>M3191+AF3191</f>
        <v/>
      </c>
      <c r="AK3191" s="21">
        <f>M3191+AG3191</f>
        <v/>
      </c>
      <c r="AL3191" s="21">
        <f>N3191+AH3191</f>
        <v/>
      </c>
      <c r="AM3191" s="21">
        <f>O3191+AI3191</f>
        <v/>
      </c>
      <c r="AN3191" s="21">
        <f>N3191+AI3191</f>
        <v/>
      </c>
      <c r="AO3191" s="21">
        <f>ROUNDDOWN((R3191+S3191)*0.2/Y3191+2000,0)</f>
        <v/>
      </c>
      <c r="AP3191" s="21">
        <f>ROUNDDOWN((T3191+U3191)*0.2/Z3191+2000,0)</f>
        <v/>
      </c>
      <c r="AQ3191" s="21">
        <f>AL3191-AK3191</f>
        <v/>
      </c>
      <c r="AR3191" s="21">
        <f>AM3191-AK3191</f>
        <v/>
      </c>
      <c r="AS3191" s="21">
        <f>AM3191-AL3191</f>
        <v/>
      </c>
      <c r="AT3191" s="21">
        <f>AK3191+C3191-AJ3191</f>
        <v/>
      </c>
      <c r="AU3191" s="21">
        <f>AL3191+C3191-AM3191</f>
        <v/>
      </c>
      <c r="AV3191" s="21">
        <f>AN3191+C3191-AM3191</f>
        <v/>
      </c>
    </row>
    <row r="3192">
      <c r="A3192" t="inlineStr">
        <is>
          <t>1万円刻み</t>
        </is>
      </c>
      <c r="B3192" s="21">
        <f>'5_1万円刻み'!$A$1429</f>
        <v/>
      </c>
      <c r="C3192" s="21">
        <f>AO3192</f>
        <v/>
      </c>
      <c r="D3192" s="21" t="n">
        <v>0</v>
      </c>
      <c r="E3192" s="21">
        <f>ROUND(MIN(B3192/12,650000)*12*0.0915+MIN(B3192/12,1390000)*12*(0.0504+0)+B3192*0.005,0)</f>
        <v/>
      </c>
      <c r="F3192" s="21">
        <f>IF(B3192&lt;741000,0,IF(B3192&lt;2191000,B3192-740000,IF(B3192&lt;2193000,1451000,IF(B3192&lt;2196000,1453000,IF(B3192&lt;2200000,1456000,IF(B3192&lt;3600000,ROUND(ROUNDDOWN(B3192/4,-3)*2.8,0)-80000,IF(B3192&lt;6600000,ROUND(ROUNDDOWN(B3192/4,-3)*3.2,0)-440000,IF(B3192&lt;8500000,ROUNDDOWN(B3192*0.9,0)-1100000,B3192-1950000))))))))</f>
        <v/>
      </c>
      <c r="G3192" s="21">
        <f>IF(F3192&gt;23500000,NA(),IF(F3192&lt;=4890000,1040000,IF(F3192&lt;=6550000,670000,620000)))</f>
        <v/>
      </c>
      <c r="H3192" s="21">
        <f>IF(D3192&lt;=0,0,MAX(0,MIN(2000000,D3192-MIN(100000,ROUNDDOWN(F3192*0.05,0)))))</f>
        <v/>
      </c>
      <c r="I3192" s="21">
        <f>IF(C3192&lt;=2000,0,MIN(C3192,ROUNDDOWN(F3192*0.4,0))-2000)</f>
        <v/>
      </c>
      <c r="J3192" s="21">
        <f>MAX(0,ROUNDDOWN(F3192-E3192-G3192,-3))</f>
        <v/>
      </c>
      <c r="K3192" s="21">
        <f>MAX(0,ROUNDDOWN(F3192-E3192-G3192-H3192-I3192,-3))</f>
        <v/>
      </c>
      <c r="L3192" s="21">
        <f>MAX(0,ROUNDDOWN(F3192-E3192-G3192-H3192,-3))</f>
        <v/>
      </c>
      <c r="M3192" s="21">
        <f>IF(J3192&lt;=0,0,ROUNDDOWN((J3192*LOOKUP(J3192,{0,1950001,3300001,6950001,9000001,18000001,40000001},{0.05,0.1,0.2,0.23,0.33,0.4,0.45})-LOOKUP(J3192,{0,1950001,3300001,6950001,9000001,18000001,40000001},{0,97500,427500,636000,1536000,2796000,4796000}))*1.021,-2))</f>
        <v/>
      </c>
      <c r="N3192" s="21">
        <f>IF(K3192&lt;=0,0,ROUNDDOWN((K3192*LOOKUP(K3192,{0,1950001,3300001,6950001,9000001,18000001,40000001},{0.05,0.1,0.2,0.23,0.33,0.4,0.45})-LOOKUP(K3192,{0,1950001,3300001,6950001,9000001,18000001,40000001},{0,97500,427500,636000,1536000,2796000,4796000}))*1.021,-2))</f>
        <v/>
      </c>
      <c r="O3192" s="21">
        <f>IF(L3192&lt;=0,0,ROUNDDOWN((L3192*LOOKUP(L3192,{0,1950001,3300001,6950001,9000001,18000001,40000001},{0.05,0.1,0.2,0.23,0.33,0.4,0.45})-LOOKUP(L3192,{0,1950001,3300001,6950001,9000001,18000001,40000001},{0,97500,427500,636000,1536000,2796000,4796000}))*1.021,-2))</f>
        <v/>
      </c>
      <c r="P3192" s="21">
        <f>MAX(0,ROUNDDOWN(F3192-E3192-430000,-3))</f>
        <v/>
      </c>
      <c r="Q3192" s="21">
        <f>MAX(0,ROUNDDOWN(F3192-E3192-430000-H3192,-3))</f>
        <v/>
      </c>
      <c r="R3192" s="21">
        <f>IF(F3192&lt;=450000,0,MAX(0,P3192*0.06-MIN(50000,P3192)*0.03))</f>
        <v/>
      </c>
      <c r="S3192" s="21">
        <f>IF(F3192&lt;=450000,0,MAX(0,P3192*0.04-MIN(50000,P3192)*0.02))</f>
        <v/>
      </c>
      <c r="T3192" s="21">
        <f>IF(F3192&lt;=450000,0,MAX(0,Q3192*0.06-MIN(50000,Q3192)*0.03))</f>
        <v/>
      </c>
      <c r="U3192" s="21">
        <f>IF(F3192&lt;=450000,0,MAX(0,Q3192*0.04-MIN(50000,Q3192)*0.02))</f>
        <v/>
      </c>
      <c r="V3192" s="21">
        <f>50000+MAX(0,G3192-480000)</f>
        <v/>
      </c>
      <c r="W3192" s="21">
        <f>P3192-V3192</f>
        <v/>
      </c>
      <c r="X3192" s="21">
        <f>Q3192-V3192</f>
        <v/>
      </c>
      <c r="Y3192" s="22">
        <f>IF(W3192&lt;0,0.9,LOOKUP(W3192,{0,1950001,3300001,6950001,9000001,18000001,40000001},{0.84895,0.7979,0.6958,0.66517,0.56307,0.4916,0.44055}))</f>
        <v/>
      </c>
      <c r="Z3192" s="22">
        <f>IF(X3192&lt;0,0.9,LOOKUP(X3192,{0,1950001,3300001,6950001,9000001,18000001,40000001},{0.84895,0.7979,0.6958,0.66517,0.56307,0.4916,0.44055}))</f>
        <v/>
      </c>
      <c r="AA3192" s="22">
        <f>IF(W3192&lt;0,0,CHOOSE(MATCH(W3192,{0,1950001,3300001,6950001,9000001},1),5.105/84.895,10.21/79.79,20.42/69.58,23.483/66.517,33.693/56.307))</f>
        <v/>
      </c>
      <c r="AB3192" s="21">
        <f>IF(C3192&lt;=2000,0,(MIN(C3192,ROUNDDOWN(F3192*0.3,0))-2000)*0.1)</f>
        <v/>
      </c>
      <c r="AC3192" s="21">
        <f>IF(C3192&lt;=2000,0,MIN((C3192-2000)*Y3192,(R3192+S3192)*0.2))</f>
        <v/>
      </c>
      <c r="AD3192" s="21">
        <f>IF(C3192&lt;=2000,0,MIN((C3192-2000)*Z3192,(T3192+U3192)*0.2))</f>
        <v/>
      </c>
      <c r="AE3192" s="21">
        <f>AC3192*AA3192</f>
        <v/>
      </c>
      <c r="AF3192" s="21">
        <f>ROUNDDOWN(R3192,-2)+ROUNDDOWN(S3192,-2)</f>
        <v/>
      </c>
      <c r="AG3192" s="21">
        <f>ROUNDDOWN(MAX(0,R3192-(AB3192+AC3192+AE3192)*0.6),-2)+ROUNDDOWN(MAX(0,S3192-(AB3192+AC3192+AE3192)*0.4),-2)</f>
        <v/>
      </c>
      <c r="AH3192" s="21">
        <f>ROUNDDOWN(MAX(0,T3192-(AB3192+AD3192)*0.6),-2)+ROUNDDOWN(MAX(0,U3192-(AB3192+AD3192)*0.4),-2)</f>
        <v/>
      </c>
      <c r="AI3192" s="21">
        <f>ROUNDDOWN(T3192,-2)+ROUNDDOWN(U3192,-2)</f>
        <v/>
      </c>
      <c r="AJ3192" s="21">
        <f>M3192+AF3192</f>
        <v/>
      </c>
      <c r="AK3192" s="21">
        <f>M3192+AG3192</f>
        <v/>
      </c>
      <c r="AL3192" s="21">
        <f>N3192+AH3192</f>
        <v/>
      </c>
      <c r="AM3192" s="21">
        <f>O3192+AI3192</f>
        <v/>
      </c>
      <c r="AN3192" s="21">
        <f>N3192+AI3192</f>
        <v/>
      </c>
      <c r="AO3192" s="21">
        <f>ROUNDDOWN((R3192+S3192)*0.2/Y3192+2000,0)</f>
        <v/>
      </c>
      <c r="AP3192" s="21">
        <f>ROUNDDOWN((T3192+U3192)*0.2/Z3192+2000,0)</f>
        <v/>
      </c>
      <c r="AQ3192" s="21">
        <f>AL3192-AK3192</f>
        <v/>
      </c>
      <c r="AR3192" s="21">
        <f>AM3192-AK3192</f>
        <v/>
      </c>
      <c r="AS3192" s="21">
        <f>AM3192-AL3192</f>
        <v/>
      </c>
      <c r="AT3192" s="21">
        <f>AK3192+C3192-AJ3192</f>
        <v/>
      </c>
      <c r="AU3192" s="21">
        <f>AL3192+C3192-AM3192</f>
        <v/>
      </c>
      <c r="AV3192" s="21">
        <f>AN3192+C3192-AM3192</f>
        <v/>
      </c>
    </row>
    <row r="3193">
      <c r="A3193" t="inlineStr">
        <is>
          <t>1万円刻み</t>
        </is>
      </c>
      <c r="B3193" s="21">
        <f>'5_1万円刻み'!$A$1430</f>
        <v/>
      </c>
      <c r="C3193" s="21">
        <f>AO3193</f>
        <v/>
      </c>
      <c r="D3193" s="21" t="n">
        <v>0</v>
      </c>
      <c r="E3193" s="21">
        <f>ROUND(MIN(B3193/12,650000)*12*0.0915+MIN(B3193/12,1390000)*12*(0.0504+0)+B3193*0.005,0)</f>
        <v/>
      </c>
      <c r="F3193" s="21">
        <f>IF(B3193&lt;741000,0,IF(B3193&lt;2191000,B3193-740000,IF(B3193&lt;2193000,1451000,IF(B3193&lt;2196000,1453000,IF(B3193&lt;2200000,1456000,IF(B3193&lt;3600000,ROUND(ROUNDDOWN(B3193/4,-3)*2.8,0)-80000,IF(B3193&lt;6600000,ROUND(ROUNDDOWN(B3193/4,-3)*3.2,0)-440000,IF(B3193&lt;8500000,ROUNDDOWN(B3193*0.9,0)-1100000,B3193-1950000))))))))</f>
        <v/>
      </c>
      <c r="G3193" s="21">
        <f>IF(F3193&gt;23500000,NA(),IF(F3193&lt;=4890000,1040000,IF(F3193&lt;=6550000,670000,620000)))</f>
        <v/>
      </c>
      <c r="H3193" s="21">
        <f>IF(D3193&lt;=0,0,MAX(0,MIN(2000000,D3193-MIN(100000,ROUNDDOWN(F3193*0.05,0)))))</f>
        <v/>
      </c>
      <c r="I3193" s="21">
        <f>IF(C3193&lt;=2000,0,MIN(C3193,ROUNDDOWN(F3193*0.4,0))-2000)</f>
        <v/>
      </c>
      <c r="J3193" s="21">
        <f>MAX(0,ROUNDDOWN(F3193-E3193-G3193,-3))</f>
        <v/>
      </c>
      <c r="K3193" s="21">
        <f>MAX(0,ROUNDDOWN(F3193-E3193-G3193-H3193-I3193,-3))</f>
        <v/>
      </c>
      <c r="L3193" s="21">
        <f>MAX(0,ROUNDDOWN(F3193-E3193-G3193-H3193,-3))</f>
        <v/>
      </c>
      <c r="M3193" s="21">
        <f>IF(J3193&lt;=0,0,ROUNDDOWN((J3193*LOOKUP(J3193,{0,1950001,3300001,6950001,9000001,18000001,40000001},{0.05,0.1,0.2,0.23,0.33,0.4,0.45})-LOOKUP(J3193,{0,1950001,3300001,6950001,9000001,18000001,40000001},{0,97500,427500,636000,1536000,2796000,4796000}))*1.021,-2))</f>
        <v/>
      </c>
      <c r="N3193" s="21">
        <f>IF(K3193&lt;=0,0,ROUNDDOWN((K3193*LOOKUP(K3193,{0,1950001,3300001,6950001,9000001,18000001,40000001},{0.05,0.1,0.2,0.23,0.33,0.4,0.45})-LOOKUP(K3193,{0,1950001,3300001,6950001,9000001,18000001,40000001},{0,97500,427500,636000,1536000,2796000,4796000}))*1.021,-2))</f>
        <v/>
      </c>
      <c r="O3193" s="21">
        <f>IF(L3193&lt;=0,0,ROUNDDOWN((L3193*LOOKUP(L3193,{0,1950001,3300001,6950001,9000001,18000001,40000001},{0.05,0.1,0.2,0.23,0.33,0.4,0.45})-LOOKUP(L3193,{0,1950001,3300001,6950001,9000001,18000001,40000001},{0,97500,427500,636000,1536000,2796000,4796000}))*1.021,-2))</f>
        <v/>
      </c>
      <c r="P3193" s="21">
        <f>MAX(0,ROUNDDOWN(F3193-E3193-430000,-3))</f>
        <v/>
      </c>
      <c r="Q3193" s="21">
        <f>MAX(0,ROUNDDOWN(F3193-E3193-430000-H3193,-3))</f>
        <v/>
      </c>
      <c r="R3193" s="21">
        <f>IF(F3193&lt;=450000,0,MAX(0,P3193*0.06-MIN(50000,P3193)*0.03))</f>
        <v/>
      </c>
      <c r="S3193" s="21">
        <f>IF(F3193&lt;=450000,0,MAX(0,P3193*0.04-MIN(50000,P3193)*0.02))</f>
        <v/>
      </c>
      <c r="T3193" s="21">
        <f>IF(F3193&lt;=450000,0,MAX(0,Q3193*0.06-MIN(50000,Q3193)*0.03))</f>
        <v/>
      </c>
      <c r="U3193" s="21">
        <f>IF(F3193&lt;=450000,0,MAX(0,Q3193*0.04-MIN(50000,Q3193)*0.02))</f>
        <v/>
      </c>
      <c r="V3193" s="21">
        <f>50000+MAX(0,G3193-480000)</f>
        <v/>
      </c>
      <c r="W3193" s="21">
        <f>P3193-V3193</f>
        <v/>
      </c>
      <c r="X3193" s="21">
        <f>Q3193-V3193</f>
        <v/>
      </c>
      <c r="Y3193" s="22">
        <f>IF(W3193&lt;0,0.9,LOOKUP(W3193,{0,1950001,3300001,6950001,9000001,18000001,40000001},{0.84895,0.7979,0.6958,0.66517,0.56307,0.4916,0.44055}))</f>
        <v/>
      </c>
      <c r="Z3193" s="22">
        <f>IF(X3193&lt;0,0.9,LOOKUP(X3193,{0,1950001,3300001,6950001,9000001,18000001,40000001},{0.84895,0.7979,0.6958,0.66517,0.56307,0.4916,0.44055}))</f>
        <v/>
      </c>
      <c r="AA3193" s="22">
        <f>IF(W3193&lt;0,0,CHOOSE(MATCH(W3193,{0,1950001,3300001,6950001,9000001},1),5.105/84.895,10.21/79.79,20.42/69.58,23.483/66.517,33.693/56.307))</f>
        <v/>
      </c>
      <c r="AB3193" s="21">
        <f>IF(C3193&lt;=2000,0,(MIN(C3193,ROUNDDOWN(F3193*0.3,0))-2000)*0.1)</f>
        <v/>
      </c>
      <c r="AC3193" s="21">
        <f>IF(C3193&lt;=2000,0,MIN((C3193-2000)*Y3193,(R3193+S3193)*0.2))</f>
        <v/>
      </c>
      <c r="AD3193" s="21">
        <f>IF(C3193&lt;=2000,0,MIN((C3193-2000)*Z3193,(T3193+U3193)*0.2))</f>
        <v/>
      </c>
      <c r="AE3193" s="21">
        <f>AC3193*AA3193</f>
        <v/>
      </c>
      <c r="AF3193" s="21">
        <f>ROUNDDOWN(R3193,-2)+ROUNDDOWN(S3193,-2)</f>
        <v/>
      </c>
      <c r="AG3193" s="21">
        <f>ROUNDDOWN(MAX(0,R3193-(AB3193+AC3193+AE3193)*0.6),-2)+ROUNDDOWN(MAX(0,S3193-(AB3193+AC3193+AE3193)*0.4),-2)</f>
        <v/>
      </c>
      <c r="AH3193" s="21">
        <f>ROUNDDOWN(MAX(0,T3193-(AB3193+AD3193)*0.6),-2)+ROUNDDOWN(MAX(0,U3193-(AB3193+AD3193)*0.4),-2)</f>
        <v/>
      </c>
      <c r="AI3193" s="21">
        <f>ROUNDDOWN(T3193,-2)+ROUNDDOWN(U3193,-2)</f>
        <v/>
      </c>
      <c r="AJ3193" s="21">
        <f>M3193+AF3193</f>
        <v/>
      </c>
      <c r="AK3193" s="21">
        <f>M3193+AG3193</f>
        <v/>
      </c>
      <c r="AL3193" s="21">
        <f>N3193+AH3193</f>
        <v/>
      </c>
      <c r="AM3193" s="21">
        <f>O3193+AI3193</f>
        <v/>
      </c>
      <c r="AN3193" s="21">
        <f>N3193+AI3193</f>
        <v/>
      </c>
      <c r="AO3193" s="21">
        <f>ROUNDDOWN((R3193+S3193)*0.2/Y3193+2000,0)</f>
        <v/>
      </c>
      <c r="AP3193" s="21">
        <f>ROUNDDOWN((T3193+U3193)*0.2/Z3193+2000,0)</f>
        <v/>
      </c>
      <c r="AQ3193" s="21">
        <f>AL3193-AK3193</f>
        <v/>
      </c>
      <c r="AR3193" s="21">
        <f>AM3193-AK3193</f>
        <v/>
      </c>
      <c r="AS3193" s="21">
        <f>AM3193-AL3193</f>
        <v/>
      </c>
      <c r="AT3193" s="21">
        <f>AK3193+C3193-AJ3193</f>
        <v/>
      </c>
      <c r="AU3193" s="21">
        <f>AL3193+C3193-AM3193</f>
        <v/>
      </c>
      <c r="AV3193" s="21">
        <f>AN3193+C3193-AM3193</f>
        <v/>
      </c>
    </row>
    <row r="3194">
      <c r="A3194" t="inlineStr">
        <is>
          <t>1万円刻み</t>
        </is>
      </c>
      <c r="B3194" s="21">
        <f>'5_1万円刻み'!$A$1431</f>
        <v/>
      </c>
      <c r="C3194" s="21">
        <f>AO3194</f>
        <v/>
      </c>
      <c r="D3194" s="21" t="n">
        <v>0</v>
      </c>
      <c r="E3194" s="21">
        <f>ROUND(MIN(B3194/12,650000)*12*0.0915+MIN(B3194/12,1390000)*12*(0.0504+0)+B3194*0.005,0)</f>
        <v/>
      </c>
      <c r="F3194" s="21">
        <f>IF(B3194&lt;741000,0,IF(B3194&lt;2191000,B3194-740000,IF(B3194&lt;2193000,1451000,IF(B3194&lt;2196000,1453000,IF(B3194&lt;2200000,1456000,IF(B3194&lt;3600000,ROUND(ROUNDDOWN(B3194/4,-3)*2.8,0)-80000,IF(B3194&lt;6600000,ROUND(ROUNDDOWN(B3194/4,-3)*3.2,0)-440000,IF(B3194&lt;8500000,ROUNDDOWN(B3194*0.9,0)-1100000,B3194-1950000))))))))</f>
        <v/>
      </c>
      <c r="G3194" s="21">
        <f>IF(F3194&gt;23500000,NA(),IF(F3194&lt;=4890000,1040000,IF(F3194&lt;=6550000,670000,620000)))</f>
        <v/>
      </c>
      <c r="H3194" s="21">
        <f>IF(D3194&lt;=0,0,MAX(0,MIN(2000000,D3194-MIN(100000,ROUNDDOWN(F3194*0.05,0)))))</f>
        <v/>
      </c>
      <c r="I3194" s="21">
        <f>IF(C3194&lt;=2000,0,MIN(C3194,ROUNDDOWN(F3194*0.4,0))-2000)</f>
        <v/>
      </c>
      <c r="J3194" s="21">
        <f>MAX(0,ROUNDDOWN(F3194-E3194-G3194,-3))</f>
        <v/>
      </c>
      <c r="K3194" s="21">
        <f>MAX(0,ROUNDDOWN(F3194-E3194-G3194-H3194-I3194,-3))</f>
        <v/>
      </c>
      <c r="L3194" s="21">
        <f>MAX(0,ROUNDDOWN(F3194-E3194-G3194-H3194,-3))</f>
        <v/>
      </c>
      <c r="M3194" s="21">
        <f>IF(J3194&lt;=0,0,ROUNDDOWN((J3194*LOOKUP(J3194,{0,1950001,3300001,6950001,9000001,18000001,40000001},{0.05,0.1,0.2,0.23,0.33,0.4,0.45})-LOOKUP(J3194,{0,1950001,3300001,6950001,9000001,18000001,40000001},{0,97500,427500,636000,1536000,2796000,4796000}))*1.021,-2))</f>
        <v/>
      </c>
      <c r="N3194" s="21">
        <f>IF(K3194&lt;=0,0,ROUNDDOWN((K3194*LOOKUP(K3194,{0,1950001,3300001,6950001,9000001,18000001,40000001},{0.05,0.1,0.2,0.23,0.33,0.4,0.45})-LOOKUP(K3194,{0,1950001,3300001,6950001,9000001,18000001,40000001},{0,97500,427500,636000,1536000,2796000,4796000}))*1.021,-2))</f>
        <v/>
      </c>
      <c r="O3194" s="21">
        <f>IF(L3194&lt;=0,0,ROUNDDOWN((L3194*LOOKUP(L3194,{0,1950001,3300001,6950001,9000001,18000001,40000001},{0.05,0.1,0.2,0.23,0.33,0.4,0.45})-LOOKUP(L3194,{0,1950001,3300001,6950001,9000001,18000001,40000001},{0,97500,427500,636000,1536000,2796000,4796000}))*1.021,-2))</f>
        <v/>
      </c>
      <c r="P3194" s="21">
        <f>MAX(0,ROUNDDOWN(F3194-E3194-430000,-3))</f>
        <v/>
      </c>
      <c r="Q3194" s="21">
        <f>MAX(0,ROUNDDOWN(F3194-E3194-430000-H3194,-3))</f>
        <v/>
      </c>
      <c r="R3194" s="21">
        <f>IF(F3194&lt;=450000,0,MAX(0,P3194*0.06-MIN(50000,P3194)*0.03))</f>
        <v/>
      </c>
      <c r="S3194" s="21">
        <f>IF(F3194&lt;=450000,0,MAX(0,P3194*0.04-MIN(50000,P3194)*0.02))</f>
        <v/>
      </c>
      <c r="T3194" s="21">
        <f>IF(F3194&lt;=450000,0,MAX(0,Q3194*0.06-MIN(50000,Q3194)*0.03))</f>
        <v/>
      </c>
      <c r="U3194" s="21">
        <f>IF(F3194&lt;=450000,0,MAX(0,Q3194*0.04-MIN(50000,Q3194)*0.02))</f>
        <v/>
      </c>
      <c r="V3194" s="21">
        <f>50000+MAX(0,G3194-480000)</f>
        <v/>
      </c>
      <c r="W3194" s="21">
        <f>P3194-V3194</f>
        <v/>
      </c>
      <c r="X3194" s="21">
        <f>Q3194-V3194</f>
        <v/>
      </c>
      <c r="Y3194" s="22">
        <f>IF(W3194&lt;0,0.9,LOOKUP(W3194,{0,1950001,3300001,6950001,9000001,18000001,40000001},{0.84895,0.7979,0.6958,0.66517,0.56307,0.4916,0.44055}))</f>
        <v/>
      </c>
      <c r="Z3194" s="22">
        <f>IF(X3194&lt;0,0.9,LOOKUP(X3194,{0,1950001,3300001,6950001,9000001,18000001,40000001},{0.84895,0.7979,0.6958,0.66517,0.56307,0.4916,0.44055}))</f>
        <v/>
      </c>
      <c r="AA3194" s="22">
        <f>IF(W3194&lt;0,0,CHOOSE(MATCH(W3194,{0,1950001,3300001,6950001,9000001},1),5.105/84.895,10.21/79.79,20.42/69.58,23.483/66.517,33.693/56.307))</f>
        <v/>
      </c>
      <c r="AB3194" s="21">
        <f>IF(C3194&lt;=2000,0,(MIN(C3194,ROUNDDOWN(F3194*0.3,0))-2000)*0.1)</f>
        <v/>
      </c>
      <c r="AC3194" s="21">
        <f>IF(C3194&lt;=2000,0,MIN((C3194-2000)*Y3194,(R3194+S3194)*0.2))</f>
        <v/>
      </c>
      <c r="AD3194" s="21">
        <f>IF(C3194&lt;=2000,0,MIN((C3194-2000)*Z3194,(T3194+U3194)*0.2))</f>
        <v/>
      </c>
      <c r="AE3194" s="21">
        <f>AC3194*AA3194</f>
        <v/>
      </c>
      <c r="AF3194" s="21">
        <f>ROUNDDOWN(R3194,-2)+ROUNDDOWN(S3194,-2)</f>
        <v/>
      </c>
      <c r="AG3194" s="21">
        <f>ROUNDDOWN(MAX(0,R3194-(AB3194+AC3194+AE3194)*0.6),-2)+ROUNDDOWN(MAX(0,S3194-(AB3194+AC3194+AE3194)*0.4),-2)</f>
        <v/>
      </c>
      <c r="AH3194" s="21">
        <f>ROUNDDOWN(MAX(0,T3194-(AB3194+AD3194)*0.6),-2)+ROUNDDOWN(MAX(0,U3194-(AB3194+AD3194)*0.4),-2)</f>
        <v/>
      </c>
      <c r="AI3194" s="21">
        <f>ROUNDDOWN(T3194,-2)+ROUNDDOWN(U3194,-2)</f>
        <v/>
      </c>
      <c r="AJ3194" s="21">
        <f>M3194+AF3194</f>
        <v/>
      </c>
      <c r="AK3194" s="21">
        <f>M3194+AG3194</f>
        <v/>
      </c>
      <c r="AL3194" s="21">
        <f>N3194+AH3194</f>
        <v/>
      </c>
      <c r="AM3194" s="21">
        <f>O3194+AI3194</f>
        <v/>
      </c>
      <c r="AN3194" s="21">
        <f>N3194+AI3194</f>
        <v/>
      </c>
      <c r="AO3194" s="21">
        <f>ROUNDDOWN((R3194+S3194)*0.2/Y3194+2000,0)</f>
        <v/>
      </c>
      <c r="AP3194" s="21">
        <f>ROUNDDOWN((T3194+U3194)*0.2/Z3194+2000,0)</f>
        <v/>
      </c>
      <c r="AQ3194" s="21">
        <f>AL3194-AK3194</f>
        <v/>
      </c>
      <c r="AR3194" s="21">
        <f>AM3194-AK3194</f>
        <v/>
      </c>
      <c r="AS3194" s="21">
        <f>AM3194-AL3194</f>
        <v/>
      </c>
      <c r="AT3194" s="21">
        <f>AK3194+C3194-AJ3194</f>
        <v/>
      </c>
      <c r="AU3194" s="21">
        <f>AL3194+C3194-AM3194</f>
        <v/>
      </c>
      <c r="AV3194" s="21">
        <f>AN3194+C3194-AM3194</f>
        <v/>
      </c>
    </row>
    <row r="3195">
      <c r="A3195" t="inlineStr">
        <is>
          <t>1万円刻み</t>
        </is>
      </c>
      <c r="B3195" s="21">
        <f>'5_1万円刻み'!$A$1432</f>
        <v/>
      </c>
      <c r="C3195" s="21">
        <f>AO3195</f>
        <v/>
      </c>
      <c r="D3195" s="21" t="n">
        <v>0</v>
      </c>
      <c r="E3195" s="21">
        <f>ROUND(MIN(B3195/12,650000)*12*0.0915+MIN(B3195/12,1390000)*12*(0.0504+0)+B3195*0.005,0)</f>
        <v/>
      </c>
      <c r="F3195" s="21">
        <f>IF(B3195&lt;741000,0,IF(B3195&lt;2191000,B3195-740000,IF(B3195&lt;2193000,1451000,IF(B3195&lt;2196000,1453000,IF(B3195&lt;2200000,1456000,IF(B3195&lt;3600000,ROUND(ROUNDDOWN(B3195/4,-3)*2.8,0)-80000,IF(B3195&lt;6600000,ROUND(ROUNDDOWN(B3195/4,-3)*3.2,0)-440000,IF(B3195&lt;8500000,ROUNDDOWN(B3195*0.9,0)-1100000,B3195-1950000))))))))</f>
        <v/>
      </c>
      <c r="G3195" s="21">
        <f>IF(F3195&gt;23500000,NA(),IF(F3195&lt;=4890000,1040000,IF(F3195&lt;=6550000,670000,620000)))</f>
        <v/>
      </c>
      <c r="H3195" s="21">
        <f>IF(D3195&lt;=0,0,MAX(0,MIN(2000000,D3195-MIN(100000,ROUNDDOWN(F3195*0.05,0)))))</f>
        <v/>
      </c>
      <c r="I3195" s="21">
        <f>IF(C3195&lt;=2000,0,MIN(C3195,ROUNDDOWN(F3195*0.4,0))-2000)</f>
        <v/>
      </c>
      <c r="J3195" s="21">
        <f>MAX(0,ROUNDDOWN(F3195-E3195-G3195,-3))</f>
        <v/>
      </c>
      <c r="K3195" s="21">
        <f>MAX(0,ROUNDDOWN(F3195-E3195-G3195-H3195-I3195,-3))</f>
        <v/>
      </c>
      <c r="L3195" s="21">
        <f>MAX(0,ROUNDDOWN(F3195-E3195-G3195-H3195,-3))</f>
        <v/>
      </c>
      <c r="M3195" s="21">
        <f>IF(J3195&lt;=0,0,ROUNDDOWN((J3195*LOOKUP(J3195,{0,1950001,3300001,6950001,9000001,18000001,40000001},{0.05,0.1,0.2,0.23,0.33,0.4,0.45})-LOOKUP(J3195,{0,1950001,3300001,6950001,9000001,18000001,40000001},{0,97500,427500,636000,1536000,2796000,4796000}))*1.021,-2))</f>
        <v/>
      </c>
      <c r="N3195" s="21">
        <f>IF(K3195&lt;=0,0,ROUNDDOWN((K3195*LOOKUP(K3195,{0,1950001,3300001,6950001,9000001,18000001,40000001},{0.05,0.1,0.2,0.23,0.33,0.4,0.45})-LOOKUP(K3195,{0,1950001,3300001,6950001,9000001,18000001,40000001},{0,97500,427500,636000,1536000,2796000,4796000}))*1.021,-2))</f>
        <v/>
      </c>
      <c r="O3195" s="21">
        <f>IF(L3195&lt;=0,0,ROUNDDOWN((L3195*LOOKUP(L3195,{0,1950001,3300001,6950001,9000001,18000001,40000001},{0.05,0.1,0.2,0.23,0.33,0.4,0.45})-LOOKUP(L3195,{0,1950001,3300001,6950001,9000001,18000001,40000001},{0,97500,427500,636000,1536000,2796000,4796000}))*1.021,-2))</f>
        <v/>
      </c>
      <c r="P3195" s="21">
        <f>MAX(0,ROUNDDOWN(F3195-E3195-430000,-3))</f>
        <v/>
      </c>
      <c r="Q3195" s="21">
        <f>MAX(0,ROUNDDOWN(F3195-E3195-430000-H3195,-3))</f>
        <v/>
      </c>
      <c r="R3195" s="21">
        <f>IF(F3195&lt;=450000,0,MAX(0,P3195*0.06-MIN(50000,P3195)*0.03))</f>
        <v/>
      </c>
      <c r="S3195" s="21">
        <f>IF(F3195&lt;=450000,0,MAX(0,P3195*0.04-MIN(50000,P3195)*0.02))</f>
        <v/>
      </c>
      <c r="T3195" s="21">
        <f>IF(F3195&lt;=450000,0,MAX(0,Q3195*0.06-MIN(50000,Q3195)*0.03))</f>
        <v/>
      </c>
      <c r="U3195" s="21">
        <f>IF(F3195&lt;=450000,0,MAX(0,Q3195*0.04-MIN(50000,Q3195)*0.02))</f>
        <v/>
      </c>
      <c r="V3195" s="21">
        <f>50000+MAX(0,G3195-480000)</f>
        <v/>
      </c>
      <c r="W3195" s="21">
        <f>P3195-V3195</f>
        <v/>
      </c>
      <c r="X3195" s="21">
        <f>Q3195-V3195</f>
        <v/>
      </c>
      <c r="Y3195" s="22">
        <f>IF(W3195&lt;0,0.9,LOOKUP(W3195,{0,1950001,3300001,6950001,9000001,18000001,40000001},{0.84895,0.7979,0.6958,0.66517,0.56307,0.4916,0.44055}))</f>
        <v/>
      </c>
      <c r="Z3195" s="22">
        <f>IF(X3195&lt;0,0.9,LOOKUP(X3195,{0,1950001,3300001,6950001,9000001,18000001,40000001},{0.84895,0.7979,0.6958,0.66517,0.56307,0.4916,0.44055}))</f>
        <v/>
      </c>
      <c r="AA3195" s="22">
        <f>IF(W3195&lt;0,0,CHOOSE(MATCH(W3195,{0,1950001,3300001,6950001,9000001},1),5.105/84.895,10.21/79.79,20.42/69.58,23.483/66.517,33.693/56.307))</f>
        <v/>
      </c>
      <c r="AB3195" s="21">
        <f>IF(C3195&lt;=2000,0,(MIN(C3195,ROUNDDOWN(F3195*0.3,0))-2000)*0.1)</f>
        <v/>
      </c>
      <c r="AC3195" s="21">
        <f>IF(C3195&lt;=2000,0,MIN((C3195-2000)*Y3195,(R3195+S3195)*0.2))</f>
        <v/>
      </c>
      <c r="AD3195" s="21">
        <f>IF(C3195&lt;=2000,0,MIN((C3195-2000)*Z3195,(T3195+U3195)*0.2))</f>
        <v/>
      </c>
      <c r="AE3195" s="21">
        <f>AC3195*AA3195</f>
        <v/>
      </c>
      <c r="AF3195" s="21">
        <f>ROUNDDOWN(R3195,-2)+ROUNDDOWN(S3195,-2)</f>
        <v/>
      </c>
      <c r="AG3195" s="21">
        <f>ROUNDDOWN(MAX(0,R3195-(AB3195+AC3195+AE3195)*0.6),-2)+ROUNDDOWN(MAX(0,S3195-(AB3195+AC3195+AE3195)*0.4),-2)</f>
        <v/>
      </c>
      <c r="AH3195" s="21">
        <f>ROUNDDOWN(MAX(0,T3195-(AB3195+AD3195)*0.6),-2)+ROUNDDOWN(MAX(0,U3195-(AB3195+AD3195)*0.4),-2)</f>
        <v/>
      </c>
      <c r="AI3195" s="21">
        <f>ROUNDDOWN(T3195,-2)+ROUNDDOWN(U3195,-2)</f>
        <v/>
      </c>
      <c r="AJ3195" s="21">
        <f>M3195+AF3195</f>
        <v/>
      </c>
      <c r="AK3195" s="21">
        <f>M3195+AG3195</f>
        <v/>
      </c>
      <c r="AL3195" s="21">
        <f>N3195+AH3195</f>
        <v/>
      </c>
      <c r="AM3195" s="21">
        <f>O3195+AI3195</f>
        <v/>
      </c>
      <c r="AN3195" s="21">
        <f>N3195+AI3195</f>
        <v/>
      </c>
      <c r="AO3195" s="21">
        <f>ROUNDDOWN((R3195+S3195)*0.2/Y3195+2000,0)</f>
        <v/>
      </c>
      <c r="AP3195" s="21">
        <f>ROUNDDOWN((T3195+U3195)*0.2/Z3195+2000,0)</f>
        <v/>
      </c>
      <c r="AQ3195" s="21">
        <f>AL3195-AK3195</f>
        <v/>
      </c>
      <c r="AR3195" s="21">
        <f>AM3195-AK3195</f>
        <v/>
      </c>
      <c r="AS3195" s="21">
        <f>AM3195-AL3195</f>
        <v/>
      </c>
      <c r="AT3195" s="21">
        <f>AK3195+C3195-AJ3195</f>
        <v/>
      </c>
      <c r="AU3195" s="21">
        <f>AL3195+C3195-AM3195</f>
        <v/>
      </c>
      <c r="AV3195" s="21">
        <f>AN3195+C3195-AM3195</f>
        <v/>
      </c>
    </row>
    <row r="3196">
      <c r="A3196" t="inlineStr">
        <is>
          <t>1万円刻み</t>
        </is>
      </c>
      <c r="B3196" s="21">
        <f>'5_1万円刻み'!$A$1433</f>
        <v/>
      </c>
      <c r="C3196" s="21">
        <f>AO3196</f>
        <v/>
      </c>
      <c r="D3196" s="21" t="n">
        <v>0</v>
      </c>
      <c r="E3196" s="21">
        <f>ROUND(MIN(B3196/12,650000)*12*0.0915+MIN(B3196/12,1390000)*12*(0.0504+0)+B3196*0.005,0)</f>
        <v/>
      </c>
      <c r="F3196" s="21">
        <f>IF(B3196&lt;741000,0,IF(B3196&lt;2191000,B3196-740000,IF(B3196&lt;2193000,1451000,IF(B3196&lt;2196000,1453000,IF(B3196&lt;2200000,1456000,IF(B3196&lt;3600000,ROUND(ROUNDDOWN(B3196/4,-3)*2.8,0)-80000,IF(B3196&lt;6600000,ROUND(ROUNDDOWN(B3196/4,-3)*3.2,0)-440000,IF(B3196&lt;8500000,ROUNDDOWN(B3196*0.9,0)-1100000,B3196-1950000))))))))</f>
        <v/>
      </c>
      <c r="G3196" s="21">
        <f>IF(F3196&gt;23500000,NA(),IF(F3196&lt;=4890000,1040000,IF(F3196&lt;=6550000,670000,620000)))</f>
        <v/>
      </c>
      <c r="H3196" s="21">
        <f>IF(D3196&lt;=0,0,MAX(0,MIN(2000000,D3196-MIN(100000,ROUNDDOWN(F3196*0.05,0)))))</f>
        <v/>
      </c>
      <c r="I3196" s="21">
        <f>IF(C3196&lt;=2000,0,MIN(C3196,ROUNDDOWN(F3196*0.4,0))-2000)</f>
        <v/>
      </c>
      <c r="J3196" s="21">
        <f>MAX(0,ROUNDDOWN(F3196-E3196-G3196,-3))</f>
        <v/>
      </c>
      <c r="K3196" s="21">
        <f>MAX(0,ROUNDDOWN(F3196-E3196-G3196-H3196-I3196,-3))</f>
        <v/>
      </c>
      <c r="L3196" s="21">
        <f>MAX(0,ROUNDDOWN(F3196-E3196-G3196-H3196,-3))</f>
        <v/>
      </c>
      <c r="M3196" s="21">
        <f>IF(J3196&lt;=0,0,ROUNDDOWN((J3196*LOOKUP(J3196,{0,1950001,3300001,6950001,9000001,18000001,40000001},{0.05,0.1,0.2,0.23,0.33,0.4,0.45})-LOOKUP(J3196,{0,1950001,3300001,6950001,9000001,18000001,40000001},{0,97500,427500,636000,1536000,2796000,4796000}))*1.021,-2))</f>
        <v/>
      </c>
      <c r="N3196" s="21">
        <f>IF(K3196&lt;=0,0,ROUNDDOWN((K3196*LOOKUP(K3196,{0,1950001,3300001,6950001,9000001,18000001,40000001},{0.05,0.1,0.2,0.23,0.33,0.4,0.45})-LOOKUP(K3196,{0,1950001,3300001,6950001,9000001,18000001,40000001},{0,97500,427500,636000,1536000,2796000,4796000}))*1.021,-2))</f>
        <v/>
      </c>
      <c r="O3196" s="21">
        <f>IF(L3196&lt;=0,0,ROUNDDOWN((L3196*LOOKUP(L3196,{0,1950001,3300001,6950001,9000001,18000001,40000001},{0.05,0.1,0.2,0.23,0.33,0.4,0.45})-LOOKUP(L3196,{0,1950001,3300001,6950001,9000001,18000001,40000001},{0,97500,427500,636000,1536000,2796000,4796000}))*1.021,-2))</f>
        <v/>
      </c>
      <c r="P3196" s="21">
        <f>MAX(0,ROUNDDOWN(F3196-E3196-430000,-3))</f>
        <v/>
      </c>
      <c r="Q3196" s="21">
        <f>MAX(0,ROUNDDOWN(F3196-E3196-430000-H3196,-3))</f>
        <v/>
      </c>
      <c r="R3196" s="21">
        <f>IF(F3196&lt;=450000,0,MAX(0,P3196*0.06-MIN(50000,P3196)*0.03))</f>
        <v/>
      </c>
      <c r="S3196" s="21">
        <f>IF(F3196&lt;=450000,0,MAX(0,P3196*0.04-MIN(50000,P3196)*0.02))</f>
        <v/>
      </c>
      <c r="T3196" s="21">
        <f>IF(F3196&lt;=450000,0,MAX(0,Q3196*0.06-MIN(50000,Q3196)*0.03))</f>
        <v/>
      </c>
      <c r="U3196" s="21">
        <f>IF(F3196&lt;=450000,0,MAX(0,Q3196*0.04-MIN(50000,Q3196)*0.02))</f>
        <v/>
      </c>
      <c r="V3196" s="21">
        <f>50000+MAX(0,G3196-480000)</f>
        <v/>
      </c>
      <c r="W3196" s="21">
        <f>P3196-V3196</f>
        <v/>
      </c>
      <c r="X3196" s="21">
        <f>Q3196-V3196</f>
        <v/>
      </c>
      <c r="Y3196" s="22">
        <f>IF(W3196&lt;0,0.9,LOOKUP(W3196,{0,1950001,3300001,6950001,9000001,18000001,40000001},{0.84895,0.7979,0.6958,0.66517,0.56307,0.4916,0.44055}))</f>
        <v/>
      </c>
      <c r="Z3196" s="22">
        <f>IF(X3196&lt;0,0.9,LOOKUP(X3196,{0,1950001,3300001,6950001,9000001,18000001,40000001},{0.84895,0.7979,0.6958,0.66517,0.56307,0.4916,0.44055}))</f>
        <v/>
      </c>
      <c r="AA3196" s="22">
        <f>IF(W3196&lt;0,0,CHOOSE(MATCH(W3196,{0,1950001,3300001,6950001,9000001},1),5.105/84.895,10.21/79.79,20.42/69.58,23.483/66.517,33.693/56.307))</f>
        <v/>
      </c>
      <c r="AB3196" s="21">
        <f>IF(C3196&lt;=2000,0,(MIN(C3196,ROUNDDOWN(F3196*0.3,0))-2000)*0.1)</f>
        <v/>
      </c>
      <c r="AC3196" s="21">
        <f>IF(C3196&lt;=2000,0,MIN((C3196-2000)*Y3196,(R3196+S3196)*0.2))</f>
        <v/>
      </c>
      <c r="AD3196" s="21">
        <f>IF(C3196&lt;=2000,0,MIN((C3196-2000)*Z3196,(T3196+U3196)*0.2))</f>
        <v/>
      </c>
      <c r="AE3196" s="21">
        <f>AC3196*AA3196</f>
        <v/>
      </c>
      <c r="AF3196" s="21">
        <f>ROUNDDOWN(R3196,-2)+ROUNDDOWN(S3196,-2)</f>
        <v/>
      </c>
      <c r="AG3196" s="21">
        <f>ROUNDDOWN(MAX(0,R3196-(AB3196+AC3196+AE3196)*0.6),-2)+ROUNDDOWN(MAX(0,S3196-(AB3196+AC3196+AE3196)*0.4),-2)</f>
        <v/>
      </c>
      <c r="AH3196" s="21">
        <f>ROUNDDOWN(MAX(0,T3196-(AB3196+AD3196)*0.6),-2)+ROUNDDOWN(MAX(0,U3196-(AB3196+AD3196)*0.4),-2)</f>
        <v/>
      </c>
      <c r="AI3196" s="21">
        <f>ROUNDDOWN(T3196,-2)+ROUNDDOWN(U3196,-2)</f>
        <v/>
      </c>
      <c r="AJ3196" s="21">
        <f>M3196+AF3196</f>
        <v/>
      </c>
      <c r="AK3196" s="21">
        <f>M3196+AG3196</f>
        <v/>
      </c>
      <c r="AL3196" s="21">
        <f>N3196+AH3196</f>
        <v/>
      </c>
      <c r="AM3196" s="21">
        <f>O3196+AI3196</f>
        <v/>
      </c>
      <c r="AN3196" s="21">
        <f>N3196+AI3196</f>
        <v/>
      </c>
      <c r="AO3196" s="21">
        <f>ROUNDDOWN((R3196+S3196)*0.2/Y3196+2000,0)</f>
        <v/>
      </c>
      <c r="AP3196" s="21">
        <f>ROUNDDOWN((T3196+U3196)*0.2/Z3196+2000,0)</f>
        <v/>
      </c>
      <c r="AQ3196" s="21">
        <f>AL3196-AK3196</f>
        <v/>
      </c>
      <c r="AR3196" s="21">
        <f>AM3196-AK3196</f>
        <v/>
      </c>
      <c r="AS3196" s="21">
        <f>AM3196-AL3196</f>
        <v/>
      </c>
      <c r="AT3196" s="21">
        <f>AK3196+C3196-AJ3196</f>
        <v/>
      </c>
      <c r="AU3196" s="21">
        <f>AL3196+C3196-AM3196</f>
        <v/>
      </c>
      <c r="AV3196" s="21">
        <f>AN3196+C3196-AM3196</f>
        <v/>
      </c>
    </row>
    <row r="3197">
      <c r="A3197" t="inlineStr">
        <is>
          <t>1万円刻み</t>
        </is>
      </c>
      <c r="B3197" s="21">
        <f>'5_1万円刻み'!$A$1434</f>
        <v/>
      </c>
      <c r="C3197" s="21">
        <f>AO3197</f>
        <v/>
      </c>
      <c r="D3197" s="21" t="n">
        <v>0</v>
      </c>
      <c r="E3197" s="21">
        <f>ROUND(MIN(B3197/12,650000)*12*0.0915+MIN(B3197/12,1390000)*12*(0.0504+0)+B3197*0.005,0)</f>
        <v/>
      </c>
      <c r="F3197" s="21">
        <f>IF(B3197&lt;741000,0,IF(B3197&lt;2191000,B3197-740000,IF(B3197&lt;2193000,1451000,IF(B3197&lt;2196000,1453000,IF(B3197&lt;2200000,1456000,IF(B3197&lt;3600000,ROUND(ROUNDDOWN(B3197/4,-3)*2.8,0)-80000,IF(B3197&lt;6600000,ROUND(ROUNDDOWN(B3197/4,-3)*3.2,0)-440000,IF(B3197&lt;8500000,ROUNDDOWN(B3197*0.9,0)-1100000,B3197-1950000))))))))</f>
        <v/>
      </c>
      <c r="G3197" s="21">
        <f>IF(F3197&gt;23500000,NA(),IF(F3197&lt;=4890000,1040000,IF(F3197&lt;=6550000,670000,620000)))</f>
        <v/>
      </c>
      <c r="H3197" s="21">
        <f>IF(D3197&lt;=0,0,MAX(0,MIN(2000000,D3197-MIN(100000,ROUNDDOWN(F3197*0.05,0)))))</f>
        <v/>
      </c>
      <c r="I3197" s="21">
        <f>IF(C3197&lt;=2000,0,MIN(C3197,ROUNDDOWN(F3197*0.4,0))-2000)</f>
        <v/>
      </c>
      <c r="J3197" s="21">
        <f>MAX(0,ROUNDDOWN(F3197-E3197-G3197,-3))</f>
        <v/>
      </c>
      <c r="K3197" s="21">
        <f>MAX(0,ROUNDDOWN(F3197-E3197-G3197-H3197-I3197,-3))</f>
        <v/>
      </c>
      <c r="L3197" s="21">
        <f>MAX(0,ROUNDDOWN(F3197-E3197-G3197-H3197,-3))</f>
        <v/>
      </c>
      <c r="M3197" s="21">
        <f>IF(J3197&lt;=0,0,ROUNDDOWN((J3197*LOOKUP(J3197,{0,1950001,3300001,6950001,9000001,18000001,40000001},{0.05,0.1,0.2,0.23,0.33,0.4,0.45})-LOOKUP(J3197,{0,1950001,3300001,6950001,9000001,18000001,40000001},{0,97500,427500,636000,1536000,2796000,4796000}))*1.021,-2))</f>
        <v/>
      </c>
      <c r="N3197" s="21">
        <f>IF(K3197&lt;=0,0,ROUNDDOWN((K3197*LOOKUP(K3197,{0,1950001,3300001,6950001,9000001,18000001,40000001},{0.05,0.1,0.2,0.23,0.33,0.4,0.45})-LOOKUP(K3197,{0,1950001,3300001,6950001,9000001,18000001,40000001},{0,97500,427500,636000,1536000,2796000,4796000}))*1.021,-2))</f>
        <v/>
      </c>
      <c r="O3197" s="21">
        <f>IF(L3197&lt;=0,0,ROUNDDOWN((L3197*LOOKUP(L3197,{0,1950001,3300001,6950001,9000001,18000001,40000001},{0.05,0.1,0.2,0.23,0.33,0.4,0.45})-LOOKUP(L3197,{0,1950001,3300001,6950001,9000001,18000001,40000001},{0,97500,427500,636000,1536000,2796000,4796000}))*1.021,-2))</f>
        <v/>
      </c>
      <c r="P3197" s="21">
        <f>MAX(0,ROUNDDOWN(F3197-E3197-430000,-3))</f>
        <v/>
      </c>
      <c r="Q3197" s="21">
        <f>MAX(0,ROUNDDOWN(F3197-E3197-430000-H3197,-3))</f>
        <v/>
      </c>
      <c r="R3197" s="21">
        <f>IF(F3197&lt;=450000,0,MAX(0,P3197*0.06-MIN(50000,P3197)*0.03))</f>
        <v/>
      </c>
      <c r="S3197" s="21">
        <f>IF(F3197&lt;=450000,0,MAX(0,P3197*0.04-MIN(50000,P3197)*0.02))</f>
        <v/>
      </c>
      <c r="T3197" s="21">
        <f>IF(F3197&lt;=450000,0,MAX(0,Q3197*0.06-MIN(50000,Q3197)*0.03))</f>
        <v/>
      </c>
      <c r="U3197" s="21">
        <f>IF(F3197&lt;=450000,0,MAX(0,Q3197*0.04-MIN(50000,Q3197)*0.02))</f>
        <v/>
      </c>
      <c r="V3197" s="21">
        <f>50000+MAX(0,G3197-480000)</f>
        <v/>
      </c>
      <c r="W3197" s="21">
        <f>P3197-V3197</f>
        <v/>
      </c>
      <c r="X3197" s="21">
        <f>Q3197-V3197</f>
        <v/>
      </c>
      <c r="Y3197" s="22">
        <f>IF(W3197&lt;0,0.9,LOOKUP(W3197,{0,1950001,3300001,6950001,9000001,18000001,40000001},{0.84895,0.7979,0.6958,0.66517,0.56307,0.4916,0.44055}))</f>
        <v/>
      </c>
      <c r="Z3197" s="22">
        <f>IF(X3197&lt;0,0.9,LOOKUP(X3197,{0,1950001,3300001,6950001,9000001,18000001,40000001},{0.84895,0.7979,0.6958,0.66517,0.56307,0.4916,0.44055}))</f>
        <v/>
      </c>
      <c r="AA3197" s="22">
        <f>IF(W3197&lt;0,0,CHOOSE(MATCH(W3197,{0,1950001,3300001,6950001,9000001},1),5.105/84.895,10.21/79.79,20.42/69.58,23.483/66.517,33.693/56.307))</f>
        <v/>
      </c>
      <c r="AB3197" s="21">
        <f>IF(C3197&lt;=2000,0,(MIN(C3197,ROUNDDOWN(F3197*0.3,0))-2000)*0.1)</f>
        <v/>
      </c>
      <c r="AC3197" s="21">
        <f>IF(C3197&lt;=2000,0,MIN((C3197-2000)*Y3197,(R3197+S3197)*0.2))</f>
        <v/>
      </c>
      <c r="AD3197" s="21">
        <f>IF(C3197&lt;=2000,0,MIN((C3197-2000)*Z3197,(T3197+U3197)*0.2))</f>
        <v/>
      </c>
      <c r="AE3197" s="21">
        <f>AC3197*AA3197</f>
        <v/>
      </c>
      <c r="AF3197" s="21">
        <f>ROUNDDOWN(R3197,-2)+ROUNDDOWN(S3197,-2)</f>
        <v/>
      </c>
      <c r="AG3197" s="21">
        <f>ROUNDDOWN(MAX(0,R3197-(AB3197+AC3197+AE3197)*0.6),-2)+ROUNDDOWN(MAX(0,S3197-(AB3197+AC3197+AE3197)*0.4),-2)</f>
        <v/>
      </c>
      <c r="AH3197" s="21">
        <f>ROUNDDOWN(MAX(0,T3197-(AB3197+AD3197)*0.6),-2)+ROUNDDOWN(MAX(0,U3197-(AB3197+AD3197)*0.4),-2)</f>
        <v/>
      </c>
      <c r="AI3197" s="21">
        <f>ROUNDDOWN(T3197,-2)+ROUNDDOWN(U3197,-2)</f>
        <v/>
      </c>
      <c r="AJ3197" s="21">
        <f>M3197+AF3197</f>
        <v/>
      </c>
      <c r="AK3197" s="21">
        <f>M3197+AG3197</f>
        <v/>
      </c>
      <c r="AL3197" s="21">
        <f>N3197+AH3197</f>
        <v/>
      </c>
      <c r="AM3197" s="21">
        <f>O3197+AI3197</f>
        <v/>
      </c>
      <c r="AN3197" s="21">
        <f>N3197+AI3197</f>
        <v/>
      </c>
      <c r="AO3197" s="21">
        <f>ROUNDDOWN((R3197+S3197)*0.2/Y3197+2000,0)</f>
        <v/>
      </c>
      <c r="AP3197" s="21">
        <f>ROUNDDOWN((T3197+U3197)*0.2/Z3197+2000,0)</f>
        <v/>
      </c>
      <c r="AQ3197" s="21">
        <f>AL3197-AK3197</f>
        <v/>
      </c>
      <c r="AR3197" s="21">
        <f>AM3197-AK3197</f>
        <v/>
      </c>
      <c r="AS3197" s="21">
        <f>AM3197-AL3197</f>
        <v/>
      </c>
      <c r="AT3197" s="21">
        <f>AK3197+C3197-AJ3197</f>
        <v/>
      </c>
      <c r="AU3197" s="21">
        <f>AL3197+C3197-AM3197</f>
        <v/>
      </c>
      <c r="AV3197" s="21">
        <f>AN3197+C3197-AM3197</f>
        <v/>
      </c>
    </row>
    <row r="3198">
      <c r="A3198" t="inlineStr">
        <is>
          <t>1万円刻み</t>
        </is>
      </c>
      <c r="B3198" s="21">
        <f>'5_1万円刻み'!$A$1435</f>
        <v/>
      </c>
      <c r="C3198" s="21">
        <f>AO3198</f>
        <v/>
      </c>
      <c r="D3198" s="21" t="n">
        <v>0</v>
      </c>
      <c r="E3198" s="21">
        <f>ROUND(MIN(B3198/12,650000)*12*0.0915+MIN(B3198/12,1390000)*12*(0.0504+0)+B3198*0.005,0)</f>
        <v/>
      </c>
      <c r="F3198" s="21">
        <f>IF(B3198&lt;741000,0,IF(B3198&lt;2191000,B3198-740000,IF(B3198&lt;2193000,1451000,IF(B3198&lt;2196000,1453000,IF(B3198&lt;2200000,1456000,IF(B3198&lt;3600000,ROUND(ROUNDDOWN(B3198/4,-3)*2.8,0)-80000,IF(B3198&lt;6600000,ROUND(ROUNDDOWN(B3198/4,-3)*3.2,0)-440000,IF(B3198&lt;8500000,ROUNDDOWN(B3198*0.9,0)-1100000,B3198-1950000))))))))</f>
        <v/>
      </c>
      <c r="G3198" s="21">
        <f>IF(F3198&gt;23500000,NA(),IF(F3198&lt;=4890000,1040000,IF(F3198&lt;=6550000,670000,620000)))</f>
        <v/>
      </c>
      <c r="H3198" s="21">
        <f>IF(D3198&lt;=0,0,MAX(0,MIN(2000000,D3198-MIN(100000,ROUNDDOWN(F3198*0.05,0)))))</f>
        <v/>
      </c>
      <c r="I3198" s="21">
        <f>IF(C3198&lt;=2000,0,MIN(C3198,ROUNDDOWN(F3198*0.4,0))-2000)</f>
        <v/>
      </c>
      <c r="J3198" s="21">
        <f>MAX(0,ROUNDDOWN(F3198-E3198-G3198,-3))</f>
        <v/>
      </c>
      <c r="K3198" s="21">
        <f>MAX(0,ROUNDDOWN(F3198-E3198-G3198-H3198-I3198,-3))</f>
        <v/>
      </c>
      <c r="L3198" s="21">
        <f>MAX(0,ROUNDDOWN(F3198-E3198-G3198-H3198,-3))</f>
        <v/>
      </c>
      <c r="M3198" s="21">
        <f>IF(J3198&lt;=0,0,ROUNDDOWN((J3198*LOOKUP(J3198,{0,1950001,3300001,6950001,9000001,18000001,40000001},{0.05,0.1,0.2,0.23,0.33,0.4,0.45})-LOOKUP(J3198,{0,1950001,3300001,6950001,9000001,18000001,40000001},{0,97500,427500,636000,1536000,2796000,4796000}))*1.021,-2))</f>
        <v/>
      </c>
      <c r="N3198" s="21">
        <f>IF(K3198&lt;=0,0,ROUNDDOWN((K3198*LOOKUP(K3198,{0,1950001,3300001,6950001,9000001,18000001,40000001},{0.05,0.1,0.2,0.23,0.33,0.4,0.45})-LOOKUP(K3198,{0,1950001,3300001,6950001,9000001,18000001,40000001},{0,97500,427500,636000,1536000,2796000,4796000}))*1.021,-2))</f>
        <v/>
      </c>
      <c r="O3198" s="21">
        <f>IF(L3198&lt;=0,0,ROUNDDOWN((L3198*LOOKUP(L3198,{0,1950001,3300001,6950001,9000001,18000001,40000001},{0.05,0.1,0.2,0.23,0.33,0.4,0.45})-LOOKUP(L3198,{0,1950001,3300001,6950001,9000001,18000001,40000001},{0,97500,427500,636000,1536000,2796000,4796000}))*1.021,-2))</f>
        <v/>
      </c>
      <c r="P3198" s="21">
        <f>MAX(0,ROUNDDOWN(F3198-E3198-430000,-3))</f>
        <v/>
      </c>
      <c r="Q3198" s="21">
        <f>MAX(0,ROUNDDOWN(F3198-E3198-430000-H3198,-3))</f>
        <v/>
      </c>
      <c r="R3198" s="21">
        <f>IF(F3198&lt;=450000,0,MAX(0,P3198*0.06-MIN(50000,P3198)*0.03))</f>
        <v/>
      </c>
      <c r="S3198" s="21">
        <f>IF(F3198&lt;=450000,0,MAX(0,P3198*0.04-MIN(50000,P3198)*0.02))</f>
        <v/>
      </c>
      <c r="T3198" s="21">
        <f>IF(F3198&lt;=450000,0,MAX(0,Q3198*0.06-MIN(50000,Q3198)*0.03))</f>
        <v/>
      </c>
      <c r="U3198" s="21">
        <f>IF(F3198&lt;=450000,0,MAX(0,Q3198*0.04-MIN(50000,Q3198)*0.02))</f>
        <v/>
      </c>
      <c r="V3198" s="21">
        <f>50000+MAX(0,G3198-480000)</f>
        <v/>
      </c>
      <c r="W3198" s="21">
        <f>P3198-V3198</f>
        <v/>
      </c>
      <c r="X3198" s="21">
        <f>Q3198-V3198</f>
        <v/>
      </c>
      <c r="Y3198" s="22">
        <f>IF(W3198&lt;0,0.9,LOOKUP(W3198,{0,1950001,3300001,6950001,9000001,18000001,40000001},{0.84895,0.7979,0.6958,0.66517,0.56307,0.4916,0.44055}))</f>
        <v/>
      </c>
      <c r="Z3198" s="22">
        <f>IF(X3198&lt;0,0.9,LOOKUP(X3198,{0,1950001,3300001,6950001,9000001,18000001,40000001},{0.84895,0.7979,0.6958,0.66517,0.56307,0.4916,0.44055}))</f>
        <v/>
      </c>
      <c r="AA3198" s="22">
        <f>IF(W3198&lt;0,0,CHOOSE(MATCH(W3198,{0,1950001,3300001,6950001,9000001},1),5.105/84.895,10.21/79.79,20.42/69.58,23.483/66.517,33.693/56.307))</f>
        <v/>
      </c>
      <c r="AB3198" s="21">
        <f>IF(C3198&lt;=2000,0,(MIN(C3198,ROUNDDOWN(F3198*0.3,0))-2000)*0.1)</f>
        <v/>
      </c>
      <c r="AC3198" s="21">
        <f>IF(C3198&lt;=2000,0,MIN((C3198-2000)*Y3198,(R3198+S3198)*0.2))</f>
        <v/>
      </c>
      <c r="AD3198" s="21">
        <f>IF(C3198&lt;=2000,0,MIN((C3198-2000)*Z3198,(T3198+U3198)*0.2))</f>
        <v/>
      </c>
      <c r="AE3198" s="21">
        <f>AC3198*AA3198</f>
        <v/>
      </c>
      <c r="AF3198" s="21">
        <f>ROUNDDOWN(R3198,-2)+ROUNDDOWN(S3198,-2)</f>
        <v/>
      </c>
      <c r="AG3198" s="21">
        <f>ROUNDDOWN(MAX(0,R3198-(AB3198+AC3198+AE3198)*0.6),-2)+ROUNDDOWN(MAX(0,S3198-(AB3198+AC3198+AE3198)*0.4),-2)</f>
        <v/>
      </c>
      <c r="AH3198" s="21">
        <f>ROUNDDOWN(MAX(0,T3198-(AB3198+AD3198)*0.6),-2)+ROUNDDOWN(MAX(0,U3198-(AB3198+AD3198)*0.4),-2)</f>
        <v/>
      </c>
      <c r="AI3198" s="21">
        <f>ROUNDDOWN(T3198,-2)+ROUNDDOWN(U3198,-2)</f>
        <v/>
      </c>
      <c r="AJ3198" s="21">
        <f>M3198+AF3198</f>
        <v/>
      </c>
      <c r="AK3198" s="21">
        <f>M3198+AG3198</f>
        <v/>
      </c>
      <c r="AL3198" s="21">
        <f>N3198+AH3198</f>
        <v/>
      </c>
      <c r="AM3198" s="21">
        <f>O3198+AI3198</f>
        <v/>
      </c>
      <c r="AN3198" s="21">
        <f>N3198+AI3198</f>
        <v/>
      </c>
      <c r="AO3198" s="21">
        <f>ROUNDDOWN((R3198+S3198)*0.2/Y3198+2000,0)</f>
        <v/>
      </c>
      <c r="AP3198" s="21">
        <f>ROUNDDOWN((T3198+U3198)*0.2/Z3198+2000,0)</f>
        <v/>
      </c>
      <c r="AQ3198" s="21">
        <f>AL3198-AK3198</f>
        <v/>
      </c>
      <c r="AR3198" s="21">
        <f>AM3198-AK3198</f>
        <v/>
      </c>
      <c r="AS3198" s="21">
        <f>AM3198-AL3198</f>
        <v/>
      </c>
      <c r="AT3198" s="21">
        <f>AK3198+C3198-AJ3198</f>
        <v/>
      </c>
      <c r="AU3198" s="21">
        <f>AL3198+C3198-AM3198</f>
        <v/>
      </c>
      <c r="AV3198" s="21">
        <f>AN3198+C3198-AM3198</f>
        <v/>
      </c>
    </row>
    <row r="3199">
      <c r="A3199" t="inlineStr">
        <is>
          <t>1万円刻み</t>
        </is>
      </c>
      <c r="B3199" s="21">
        <f>'5_1万円刻み'!$A$1436</f>
        <v/>
      </c>
      <c r="C3199" s="21">
        <f>AO3199</f>
        <v/>
      </c>
      <c r="D3199" s="21" t="n">
        <v>0</v>
      </c>
      <c r="E3199" s="21">
        <f>ROUND(MIN(B3199/12,650000)*12*0.0915+MIN(B3199/12,1390000)*12*(0.0504+0)+B3199*0.005,0)</f>
        <v/>
      </c>
      <c r="F3199" s="21">
        <f>IF(B3199&lt;741000,0,IF(B3199&lt;2191000,B3199-740000,IF(B3199&lt;2193000,1451000,IF(B3199&lt;2196000,1453000,IF(B3199&lt;2200000,1456000,IF(B3199&lt;3600000,ROUND(ROUNDDOWN(B3199/4,-3)*2.8,0)-80000,IF(B3199&lt;6600000,ROUND(ROUNDDOWN(B3199/4,-3)*3.2,0)-440000,IF(B3199&lt;8500000,ROUNDDOWN(B3199*0.9,0)-1100000,B3199-1950000))))))))</f>
        <v/>
      </c>
      <c r="G3199" s="21">
        <f>IF(F3199&gt;23500000,NA(),IF(F3199&lt;=4890000,1040000,IF(F3199&lt;=6550000,670000,620000)))</f>
        <v/>
      </c>
      <c r="H3199" s="21">
        <f>IF(D3199&lt;=0,0,MAX(0,MIN(2000000,D3199-MIN(100000,ROUNDDOWN(F3199*0.05,0)))))</f>
        <v/>
      </c>
      <c r="I3199" s="21">
        <f>IF(C3199&lt;=2000,0,MIN(C3199,ROUNDDOWN(F3199*0.4,0))-2000)</f>
        <v/>
      </c>
      <c r="J3199" s="21">
        <f>MAX(0,ROUNDDOWN(F3199-E3199-G3199,-3))</f>
        <v/>
      </c>
      <c r="K3199" s="21">
        <f>MAX(0,ROUNDDOWN(F3199-E3199-G3199-H3199-I3199,-3))</f>
        <v/>
      </c>
      <c r="L3199" s="21">
        <f>MAX(0,ROUNDDOWN(F3199-E3199-G3199-H3199,-3))</f>
        <v/>
      </c>
      <c r="M3199" s="21">
        <f>IF(J3199&lt;=0,0,ROUNDDOWN((J3199*LOOKUP(J3199,{0,1950001,3300001,6950001,9000001,18000001,40000001},{0.05,0.1,0.2,0.23,0.33,0.4,0.45})-LOOKUP(J3199,{0,1950001,3300001,6950001,9000001,18000001,40000001},{0,97500,427500,636000,1536000,2796000,4796000}))*1.021,-2))</f>
        <v/>
      </c>
      <c r="N3199" s="21">
        <f>IF(K3199&lt;=0,0,ROUNDDOWN((K3199*LOOKUP(K3199,{0,1950001,3300001,6950001,9000001,18000001,40000001},{0.05,0.1,0.2,0.23,0.33,0.4,0.45})-LOOKUP(K3199,{0,1950001,3300001,6950001,9000001,18000001,40000001},{0,97500,427500,636000,1536000,2796000,4796000}))*1.021,-2))</f>
        <v/>
      </c>
      <c r="O3199" s="21">
        <f>IF(L3199&lt;=0,0,ROUNDDOWN((L3199*LOOKUP(L3199,{0,1950001,3300001,6950001,9000001,18000001,40000001},{0.05,0.1,0.2,0.23,0.33,0.4,0.45})-LOOKUP(L3199,{0,1950001,3300001,6950001,9000001,18000001,40000001},{0,97500,427500,636000,1536000,2796000,4796000}))*1.021,-2))</f>
        <v/>
      </c>
      <c r="P3199" s="21">
        <f>MAX(0,ROUNDDOWN(F3199-E3199-430000,-3))</f>
        <v/>
      </c>
      <c r="Q3199" s="21">
        <f>MAX(0,ROUNDDOWN(F3199-E3199-430000-H3199,-3))</f>
        <v/>
      </c>
      <c r="R3199" s="21">
        <f>IF(F3199&lt;=450000,0,MAX(0,P3199*0.06-MIN(50000,P3199)*0.03))</f>
        <v/>
      </c>
      <c r="S3199" s="21">
        <f>IF(F3199&lt;=450000,0,MAX(0,P3199*0.04-MIN(50000,P3199)*0.02))</f>
        <v/>
      </c>
      <c r="T3199" s="21">
        <f>IF(F3199&lt;=450000,0,MAX(0,Q3199*0.06-MIN(50000,Q3199)*0.03))</f>
        <v/>
      </c>
      <c r="U3199" s="21">
        <f>IF(F3199&lt;=450000,0,MAX(0,Q3199*0.04-MIN(50000,Q3199)*0.02))</f>
        <v/>
      </c>
      <c r="V3199" s="21">
        <f>50000+MAX(0,G3199-480000)</f>
        <v/>
      </c>
      <c r="W3199" s="21">
        <f>P3199-V3199</f>
        <v/>
      </c>
      <c r="X3199" s="21">
        <f>Q3199-V3199</f>
        <v/>
      </c>
      <c r="Y3199" s="22">
        <f>IF(W3199&lt;0,0.9,LOOKUP(W3199,{0,1950001,3300001,6950001,9000001,18000001,40000001},{0.84895,0.7979,0.6958,0.66517,0.56307,0.4916,0.44055}))</f>
        <v/>
      </c>
      <c r="Z3199" s="22">
        <f>IF(X3199&lt;0,0.9,LOOKUP(X3199,{0,1950001,3300001,6950001,9000001,18000001,40000001},{0.84895,0.7979,0.6958,0.66517,0.56307,0.4916,0.44055}))</f>
        <v/>
      </c>
      <c r="AA3199" s="22">
        <f>IF(W3199&lt;0,0,CHOOSE(MATCH(W3199,{0,1950001,3300001,6950001,9000001},1),5.105/84.895,10.21/79.79,20.42/69.58,23.483/66.517,33.693/56.307))</f>
        <v/>
      </c>
      <c r="AB3199" s="21">
        <f>IF(C3199&lt;=2000,0,(MIN(C3199,ROUNDDOWN(F3199*0.3,0))-2000)*0.1)</f>
        <v/>
      </c>
      <c r="AC3199" s="21">
        <f>IF(C3199&lt;=2000,0,MIN((C3199-2000)*Y3199,(R3199+S3199)*0.2))</f>
        <v/>
      </c>
      <c r="AD3199" s="21">
        <f>IF(C3199&lt;=2000,0,MIN((C3199-2000)*Z3199,(T3199+U3199)*0.2))</f>
        <v/>
      </c>
      <c r="AE3199" s="21">
        <f>AC3199*AA3199</f>
        <v/>
      </c>
      <c r="AF3199" s="21">
        <f>ROUNDDOWN(R3199,-2)+ROUNDDOWN(S3199,-2)</f>
        <v/>
      </c>
      <c r="AG3199" s="21">
        <f>ROUNDDOWN(MAX(0,R3199-(AB3199+AC3199+AE3199)*0.6),-2)+ROUNDDOWN(MAX(0,S3199-(AB3199+AC3199+AE3199)*0.4),-2)</f>
        <v/>
      </c>
      <c r="AH3199" s="21">
        <f>ROUNDDOWN(MAX(0,T3199-(AB3199+AD3199)*0.6),-2)+ROUNDDOWN(MAX(0,U3199-(AB3199+AD3199)*0.4),-2)</f>
        <v/>
      </c>
      <c r="AI3199" s="21">
        <f>ROUNDDOWN(T3199,-2)+ROUNDDOWN(U3199,-2)</f>
        <v/>
      </c>
      <c r="AJ3199" s="21">
        <f>M3199+AF3199</f>
        <v/>
      </c>
      <c r="AK3199" s="21">
        <f>M3199+AG3199</f>
        <v/>
      </c>
      <c r="AL3199" s="21">
        <f>N3199+AH3199</f>
        <v/>
      </c>
      <c r="AM3199" s="21">
        <f>O3199+AI3199</f>
        <v/>
      </c>
      <c r="AN3199" s="21">
        <f>N3199+AI3199</f>
        <v/>
      </c>
      <c r="AO3199" s="21">
        <f>ROUNDDOWN((R3199+S3199)*0.2/Y3199+2000,0)</f>
        <v/>
      </c>
      <c r="AP3199" s="21">
        <f>ROUNDDOWN((T3199+U3199)*0.2/Z3199+2000,0)</f>
        <v/>
      </c>
      <c r="AQ3199" s="21">
        <f>AL3199-AK3199</f>
        <v/>
      </c>
      <c r="AR3199" s="21">
        <f>AM3199-AK3199</f>
        <v/>
      </c>
      <c r="AS3199" s="21">
        <f>AM3199-AL3199</f>
        <v/>
      </c>
      <c r="AT3199" s="21">
        <f>AK3199+C3199-AJ3199</f>
        <v/>
      </c>
      <c r="AU3199" s="21">
        <f>AL3199+C3199-AM3199</f>
        <v/>
      </c>
      <c r="AV3199" s="21">
        <f>AN3199+C3199-AM3199</f>
        <v/>
      </c>
    </row>
    <row r="3200">
      <c r="A3200" t="inlineStr">
        <is>
          <t>1万円刻み</t>
        </is>
      </c>
      <c r="B3200" s="21">
        <f>'5_1万円刻み'!$A$1437</f>
        <v/>
      </c>
      <c r="C3200" s="21">
        <f>AO3200</f>
        <v/>
      </c>
      <c r="D3200" s="21" t="n">
        <v>0</v>
      </c>
      <c r="E3200" s="21">
        <f>ROUND(MIN(B3200/12,650000)*12*0.0915+MIN(B3200/12,1390000)*12*(0.0504+0)+B3200*0.005,0)</f>
        <v/>
      </c>
      <c r="F3200" s="21">
        <f>IF(B3200&lt;741000,0,IF(B3200&lt;2191000,B3200-740000,IF(B3200&lt;2193000,1451000,IF(B3200&lt;2196000,1453000,IF(B3200&lt;2200000,1456000,IF(B3200&lt;3600000,ROUND(ROUNDDOWN(B3200/4,-3)*2.8,0)-80000,IF(B3200&lt;6600000,ROUND(ROUNDDOWN(B3200/4,-3)*3.2,0)-440000,IF(B3200&lt;8500000,ROUNDDOWN(B3200*0.9,0)-1100000,B3200-1950000))))))))</f>
        <v/>
      </c>
      <c r="G3200" s="21">
        <f>IF(F3200&gt;23500000,NA(),IF(F3200&lt;=4890000,1040000,IF(F3200&lt;=6550000,670000,620000)))</f>
        <v/>
      </c>
      <c r="H3200" s="21">
        <f>IF(D3200&lt;=0,0,MAX(0,MIN(2000000,D3200-MIN(100000,ROUNDDOWN(F3200*0.05,0)))))</f>
        <v/>
      </c>
      <c r="I3200" s="21">
        <f>IF(C3200&lt;=2000,0,MIN(C3200,ROUNDDOWN(F3200*0.4,0))-2000)</f>
        <v/>
      </c>
      <c r="J3200" s="21">
        <f>MAX(0,ROUNDDOWN(F3200-E3200-G3200,-3))</f>
        <v/>
      </c>
      <c r="K3200" s="21">
        <f>MAX(0,ROUNDDOWN(F3200-E3200-G3200-H3200-I3200,-3))</f>
        <v/>
      </c>
      <c r="L3200" s="21">
        <f>MAX(0,ROUNDDOWN(F3200-E3200-G3200-H3200,-3))</f>
        <v/>
      </c>
      <c r="M3200" s="21">
        <f>IF(J3200&lt;=0,0,ROUNDDOWN((J3200*LOOKUP(J3200,{0,1950001,3300001,6950001,9000001,18000001,40000001},{0.05,0.1,0.2,0.23,0.33,0.4,0.45})-LOOKUP(J3200,{0,1950001,3300001,6950001,9000001,18000001,40000001},{0,97500,427500,636000,1536000,2796000,4796000}))*1.021,-2))</f>
        <v/>
      </c>
      <c r="N3200" s="21">
        <f>IF(K3200&lt;=0,0,ROUNDDOWN((K3200*LOOKUP(K3200,{0,1950001,3300001,6950001,9000001,18000001,40000001},{0.05,0.1,0.2,0.23,0.33,0.4,0.45})-LOOKUP(K3200,{0,1950001,3300001,6950001,9000001,18000001,40000001},{0,97500,427500,636000,1536000,2796000,4796000}))*1.021,-2))</f>
        <v/>
      </c>
      <c r="O3200" s="21">
        <f>IF(L3200&lt;=0,0,ROUNDDOWN((L3200*LOOKUP(L3200,{0,1950001,3300001,6950001,9000001,18000001,40000001},{0.05,0.1,0.2,0.23,0.33,0.4,0.45})-LOOKUP(L3200,{0,1950001,3300001,6950001,9000001,18000001,40000001},{0,97500,427500,636000,1536000,2796000,4796000}))*1.021,-2))</f>
        <v/>
      </c>
      <c r="P3200" s="21">
        <f>MAX(0,ROUNDDOWN(F3200-E3200-430000,-3))</f>
        <v/>
      </c>
      <c r="Q3200" s="21">
        <f>MAX(0,ROUNDDOWN(F3200-E3200-430000-H3200,-3))</f>
        <v/>
      </c>
      <c r="R3200" s="21">
        <f>IF(F3200&lt;=450000,0,MAX(0,P3200*0.06-MIN(50000,P3200)*0.03))</f>
        <v/>
      </c>
      <c r="S3200" s="21">
        <f>IF(F3200&lt;=450000,0,MAX(0,P3200*0.04-MIN(50000,P3200)*0.02))</f>
        <v/>
      </c>
      <c r="T3200" s="21">
        <f>IF(F3200&lt;=450000,0,MAX(0,Q3200*0.06-MIN(50000,Q3200)*0.03))</f>
        <v/>
      </c>
      <c r="U3200" s="21">
        <f>IF(F3200&lt;=450000,0,MAX(0,Q3200*0.04-MIN(50000,Q3200)*0.02))</f>
        <v/>
      </c>
      <c r="V3200" s="21">
        <f>50000+MAX(0,G3200-480000)</f>
        <v/>
      </c>
      <c r="W3200" s="21">
        <f>P3200-V3200</f>
        <v/>
      </c>
      <c r="X3200" s="21">
        <f>Q3200-V3200</f>
        <v/>
      </c>
      <c r="Y3200" s="22">
        <f>IF(W3200&lt;0,0.9,LOOKUP(W3200,{0,1950001,3300001,6950001,9000001,18000001,40000001},{0.84895,0.7979,0.6958,0.66517,0.56307,0.4916,0.44055}))</f>
        <v/>
      </c>
      <c r="Z3200" s="22">
        <f>IF(X3200&lt;0,0.9,LOOKUP(X3200,{0,1950001,3300001,6950001,9000001,18000001,40000001},{0.84895,0.7979,0.6958,0.66517,0.56307,0.4916,0.44055}))</f>
        <v/>
      </c>
      <c r="AA3200" s="22">
        <f>IF(W3200&lt;0,0,CHOOSE(MATCH(W3200,{0,1950001,3300001,6950001,9000001},1),5.105/84.895,10.21/79.79,20.42/69.58,23.483/66.517,33.693/56.307))</f>
        <v/>
      </c>
      <c r="AB3200" s="21">
        <f>IF(C3200&lt;=2000,0,(MIN(C3200,ROUNDDOWN(F3200*0.3,0))-2000)*0.1)</f>
        <v/>
      </c>
      <c r="AC3200" s="21">
        <f>IF(C3200&lt;=2000,0,MIN((C3200-2000)*Y3200,(R3200+S3200)*0.2))</f>
        <v/>
      </c>
      <c r="AD3200" s="21">
        <f>IF(C3200&lt;=2000,0,MIN((C3200-2000)*Z3200,(T3200+U3200)*0.2))</f>
        <v/>
      </c>
      <c r="AE3200" s="21">
        <f>AC3200*AA3200</f>
        <v/>
      </c>
      <c r="AF3200" s="21">
        <f>ROUNDDOWN(R3200,-2)+ROUNDDOWN(S3200,-2)</f>
        <v/>
      </c>
      <c r="AG3200" s="21">
        <f>ROUNDDOWN(MAX(0,R3200-(AB3200+AC3200+AE3200)*0.6),-2)+ROUNDDOWN(MAX(0,S3200-(AB3200+AC3200+AE3200)*0.4),-2)</f>
        <v/>
      </c>
      <c r="AH3200" s="21">
        <f>ROUNDDOWN(MAX(0,T3200-(AB3200+AD3200)*0.6),-2)+ROUNDDOWN(MAX(0,U3200-(AB3200+AD3200)*0.4),-2)</f>
        <v/>
      </c>
      <c r="AI3200" s="21">
        <f>ROUNDDOWN(T3200,-2)+ROUNDDOWN(U3200,-2)</f>
        <v/>
      </c>
      <c r="AJ3200" s="21">
        <f>M3200+AF3200</f>
        <v/>
      </c>
      <c r="AK3200" s="21">
        <f>M3200+AG3200</f>
        <v/>
      </c>
      <c r="AL3200" s="21">
        <f>N3200+AH3200</f>
        <v/>
      </c>
      <c r="AM3200" s="21">
        <f>O3200+AI3200</f>
        <v/>
      </c>
      <c r="AN3200" s="21">
        <f>N3200+AI3200</f>
        <v/>
      </c>
      <c r="AO3200" s="21">
        <f>ROUNDDOWN((R3200+S3200)*0.2/Y3200+2000,0)</f>
        <v/>
      </c>
      <c r="AP3200" s="21">
        <f>ROUNDDOWN((T3200+U3200)*0.2/Z3200+2000,0)</f>
        <v/>
      </c>
      <c r="AQ3200" s="21">
        <f>AL3200-AK3200</f>
        <v/>
      </c>
      <c r="AR3200" s="21">
        <f>AM3200-AK3200</f>
        <v/>
      </c>
      <c r="AS3200" s="21">
        <f>AM3200-AL3200</f>
        <v/>
      </c>
      <c r="AT3200" s="21">
        <f>AK3200+C3200-AJ3200</f>
        <v/>
      </c>
      <c r="AU3200" s="21">
        <f>AL3200+C3200-AM3200</f>
        <v/>
      </c>
      <c r="AV3200" s="21">
        <f>AN3200+C3200-AM3200</f>
        <v/>
      </c>
    </row>
    <row r="3201">
      <c r="A3201" t="inlineStr">
        <is>
          <t>1万円刻み</t>
        </is>
      </c>
      <c r="B3201" s="21">
        <f>'5_1万円刻み'!$A$1438</f>
        <v/>
      </c>
      <c r="C3201" s="21">
        <f>AO3201</f>
        <v/>
      </c>
      <c r="D3201" s="21" t="n">
        <v>0</v>
      </c>
      <c r="E3201" s="21">
        <f>ROUND(MIN(B3201/12,650000)*12*0.0915+MIN(B3201/12,1390000)*12*(0.0504+0)+B3201*0.005,0)</f>
        <v/>
      </c>
      <c r="F3201" s="21">
        <f>IF(B3201&lt;741000,0,IF(B3201&lt;2191000,B3201-740000,IF(B3201&lt;2193000,1451000,IF(B3201&lt;2196000,1453000,IF(B3201&lt;2200000,1456000,IF(B3201&lt;3600000,ROUND(ROUNDDOWN(B3201/4,-3)*2.8,0)-80000,IF(B3201&lt;6600000,ROUND(ROUNDDOWN(B3201/4,-3)*3.2,0)-440000,IF(B3201&lt;8500000,ROUNDDOWN(B3201*0.9,0)-1100000,B3201-1950000))))))))</f>
        <v/>
      </c>
      <c r="G3201" s="21">
        <f>IF(F3201&gt;23500000,NA(),IF(F3201&lt;=4890000,1040000,IF(F3201&lt;=6550000,670000,620000)))</f>
        <v/>
      </c>
      <c r="H3201" s="21">
        <f>IF(D3201&lt;=0,0,MAX(0,MIN(2000000,D3201-MIN(100000,ROUNDDOWN(F3201*0.05,0)))))</f>
        <v/>
      </c>
      <c r="I3201" s="21">
        <f>IF(C3201&lt;=2000,0,MIN(C3201,ROUNDDOWN(F3201*0.4,0))-2000)</f>
        <v/>
      </c>
      <c r="J3201" s="21">
        <f>MAX(0,ROUNDDOWN(F3201-E3201-G3201,-3))</f>
        <v/>
      </c>
      <c r="K3201" s="21">
        <f>MAX(0,ROUNDDOWN(F3201-E3201-G3201-H3201-I3201,-3))</f>
        <v/>
      </c>
      <c r="L3201" s="21">
        <f>MAX(0,ROUNDDOWN(F3201-E3201-G3201-H3201,-3))</f>
        <v/>
      </c>
      <c r="M3201" s="21">
        <f>IF(J3201&lt;=0,0,ROUNDDOWN((J3201*LOOKUP(J3201,{0,1950001,3300001,6950001,9000001,18000001,40000001},{0.05,0.1,0.2,0.23,0.33,0.4,0.45})-LOOKUP(J3201,{0,1950001,3300001,6950001,9000001,18000001,40000001},{0,97500,427500,636000,1536000,2796000,4796000}))*1.021,-2))</f>
        <v/>
      </c>
      <c r="N3201" s="21">
        <f>IF(K3201&lt;=0,0,ROUNDDOWN((K3201*LOOKUP(K3201,{0,1950001,3300001,6950001,9000001,18000001,40000001},{0.05,0.1,0.2,0.23,0.33,0.4,0.45})-LOOKUP(K3201,{0,1950001,3300001,6950001,9000001,18000001,40000001},{0,97500,427500,636000,1536000,2796000,4796000}))*1.021,-2))</f>
        <v/>
      </c>
      <c r="O3201" s="21">
        <f>IF(L3201&lt;=0,0,ROUNDDOWN((L3201*LOOKUP(L3201,{0,1950001,3300001,6950001,9000001,18000001,40000001},{0.05,0.1,0.2,0.23,0.33,0.4,0.45})-LOOKUP(L3201,{0,1950001,3300001,6950001,9000001,18000001,40000001},{0,97500,427500,636000,1536000,2796000,4796000}))*1.021,-2))</f>
        <v/>
      </c>
      <c r="P3201" s="21">
        <f>MAX(0,ROUNDDOWN(F3201-E3201-430000,-3))</f>
        <v/>
      </c>
      <c r="Q3201" s="21">
        <f>MAX(0,ROUNDDOWN(F3201-E3201-430000-H3201,-3))</f>
        <v/>
      </c>
      <c r="R3201" s="21">
        <f>IF(F3201&lt;=450000,0,MAX(0,P3201*0.06-MIN(50000,P3201)*0.03))</f>
        <v/>
      </c>
      <c r="S3201" s="21">
        <f>IF(F3201&lt;=450000,0,MAX(0,P3201*0.04-MIN(50000,P3201)*0.02))</f>
        <v/>
      </c>
      <c r="T3201" s="21">
        <f>IF(F3201&lt;=450000,0,MAX(0,Q3201*0.06-MIN(50000,Q3201)*0.03))</f>
        <v/>
      </c>
      <c r="U3201" s="21">
        <f>IF(F3201&lt;=450000,0,MAX(0,Q3201*0.04-MIN(50000,Q3201)*0.02))</f>
        <v/>
      </c>
      <c r="V3201" s="21">
        <f>50000+MAX(0,G3201-480000)</f>
        <v/>
      </c>
      <c r="W3201" s="21">
        <f>P3201-V3201</f>
        <v/>
      </c>
      <c r="X3201" s="21">
        <f>Q3201-V3201</f>
        <v/>
      </c>
      <c r="Y3201" s="22">
        <f>IF(W3201&lt;0,0.9,LOOKUP(W3201,{0,1950001,3300001,6950001,9000001,18000001,40000001},{0.84895,0.7979,0.6958,0.66517,0.56307,0.4916,0.44055}))</f>
        <v/>
      </c>
      <c r="Z3201" s="22">
        <f>IF(X3201&lt;0,0.9,LOOKUP(X3201,{0,1950001,3300001,6950001,9000001,18000001,40000001},{0.84895,0.7979,0.6958,0.66517,0.56307,0.4916,0.44055}))</f>
        <v/>
      </c>
      <c r="AA3201" s="22">
        <f>IF(W3201&lt;0,0,CHOOSE(MATCH(W3201,{0,1950001,3300001,6950001,9000001},1),5.105/84.895,10.21/79.79,20.42/69.58,23.483/66.517,33.693/56.307))</f>
        <v/>
      </c>
      <c r="AB3201" s="21">
        <f>IF(C3201&lt;=2000,0,(MIN(C3201,ROUNDDOWN(F3201*0.3,0))-2000)*0.1)</f>
        <v/>
      </c>
      <c r="AC3201" s="21">
        <f>IF(C3201&lt;=2000,0,MIN((C3201-2000)*Y3201,(R3201+S3201)*0.2))</f>
        <v/>
      </c>
      <c r="AD3201" s="21">
        <f>IF(C3201&lt;=2000,0,MIN((C3201-2000)*Z3201,(T3201+U3201)*0.2))</f>
        <v/>
      </c>
      <c r="AE3201" s="21">
        <f>AC3201*AA3201</f>
        <v/>
      </c>
      <c r="AF3201" s="21">
        <f>ROUNDDOWN(R3201,-2)+ROUNDDOWN(S3201,-2)</f>
        <v/>
      </c>
      <c r="AG3201" s="21">
        <f>ROUNDDOWN(MAX(0,R3201-(AB3201+AC3201+AE3201)*0.6),-2)+ROUNDDOWN(MAX(0,S3201-(AB3201+AC3201+AE3201)*0.4),-2)</f>
        <v/>
      </c>
      <c r="AH3201" s="21">
        <f>ROUNDDOWN(MAX(0,T3201-(AB3201+AD3201)*0.6),-2)+ROUNDDOWN(MAX(0,U3201-(AB3201+AD3201)*0.4),-2)</f>
        <v/>
      </c>
      <c r="AI3201" s="21">
        <f>ROUNDDOWN(T3201,-2)+ROUNDDOWN(U3201,-2)</f>
        <v/>
      </c>
      <c r="AJ3201" s="21">
        <f>M3201+AF3201</f>
        <v/>
      </c>
      <c r="AK3201" s="21">
        <f>M3201+AG3201</f>
        <v/>
      </c>
      <c r="AL3201" s="21">
        <f>N3201+AH3201</f>
        <v/>
      </c>
      <c r="AM3201" s="21">
        <f>O3201+AI3201</f>
        <v/>
      </c>
      <c r="AN3201" s="21">
        <f>N3201+AI3201</f>
        <v/>
      </c>
      <c r="AO3201" s="21">
        <f>ROUNDDOWN((R3201+S3201)*0.2/Y3201+2000,0)</f>
        <v/>
      </c>
      <c r="AP3201" s="21">
        <f>ROUNDDOWN((T3201+U3201)*0.2/Z3201+2000,0)</f>
        <v/>
      </c>
      <c r="AQ3201" s="21">
        <f>AL3201-AK3201</f>
        <v/>
      </c>
      <c r="AR3201" s="21">
        <f>AM3201-AK3201</f>
        <v/>
      </c>
      <c r="AS3201" s="21">
        <f>AM3201-AL3201</f>
        <v/>
      </c>
      <c r="AT3201" s="21">
        <f>AK3201+C3201-AJ3201</f>
        <v/>
      </c>
      <c r="AU3201" s="21">
        <f>AL3201+C3201-AM3201</f>
        <v/>
      </c>
      <c r="AV3201" s="21">
        <f>AN3201+C3201-AM3201</f>
        <v/>
      </c>
    </row>
    <row r="3202">
      <c r="A3202" t="inlineStr">
        <is>
          <t>1万円刻み</t>
        </is>
      </c>
      <c r="B3202" s="21">
        <f>'5_1万円刻み'!$A$1439</f>
        <v/>
      </c>
      <c r="C3202" s="21">
        <f>AO3202</f>
        <v/>
      </c>
      <c r="D3202" s="21" t="n">
        <v>0</v>
      </c>
      <c r="E3202" s="21">
        <f>ROUND(MIN(B3202/12,650000)*12*0.0915+MIN(B3202/12,1390000)*12*(0.0504+0)+B3202*0.005,0)</f>
        <v/>
      </c>
      <c r="F3202" s="21">
        <f>IF(B3202&lt;741000,0,IF(B3202&lt;2191000,B3202-740000,IF(B3202&lt;2193000,1451000,IF(B3202&lt;2196000,1453000,IF(B3202&lt;2200000,1456000,IF(B3202&lt;3600000,ROUND(ROUNDDOWN(B3202/4,-3)*2.8,0)-80000,IF(B3202&lt;6600000,ROUND(ROUNDDOWN(B3202/4,-3)*3.2,0)-440000,IF(B3202&lt;8500000,ROUNDDOWN(B3202*0.9,0)-1100000,B3202-1950000))))))))</f>
        <v/>
      </c>
      <c r="G3202" s="21">
        <f>IF(F3202&gt;23500000,NA(),IF(F3202&lt;=4890000,1040000,IF(F3202&lt;=6550000,670000,620000)))</f>
        <v/>
      </c>
      <c r="H3202" s="21">
        <f>IF(D3202&lt;=0,0,MAX(0,MIN(2000000,D3202-MIN(100000,ROUNDDOWN(F3202*0.05,0)))))</f>
        <v/>
      </c>
      <c r="I3202" s="21">
        <f>IF(C3202&lt;=2000,0,MIN(C3202,ROUNDDOWN(F3202*0.4,0))-2000)</f>
        <v/>
      </c>
      <c r="J3202" s="21">
        <f>MAX(0,ROUNDDOWN(F3202-E3202-G3202,-3))</f>
        <v/>
      </c>
      <c r="K3202" s="21">
        <f>MAX(0,ROUNDDOWN(F3202-E3202-G3202-H3202-I3202,-3))</f>
        <v/>
      </c>
      <c r="L3202" s="21">
        <f>MAX(0,ROUNDDOWN(F3202-E3202-G3202-H3202,-3))</f>
        <v/>
      </c>
      <c r="M3202" s="21">
        <f>IF(J3202&lt;=0,0,ROUNDDOWN((J3202*LOOKUP(J3202,{0,1950001,3300001,6950001,9000001,18000001,40000001},{0.05,0.1,0.2,0.23,0.33,0.4,0.45})-LOOKUP(J3202,{0,1950001,3300001,6950001,9000001,18000001,40000001},{0,97500,427500,636000,1536000,2796000,4796000}))*1.021,-2))</f>
        <v/>
      </c>
      <c r="N3202" s="21">
        <f>IF(K3202&lt;=0,0,ROUNDDOWN((K3202*LOOKUP(K3202,{0,1950001,3300001,6950001,9000001,18000001,40000001},{0.05,0.1,0.2,0.23,0.33,0.4,0.45})-LOOKUP(K3202,{0,1950001,3300001,6950001,9000001,18000001,40000001},{0,97500,427500,636000,1536000,2796000,4796000}))*1.021,-2))</f>
        <v/>
      </c>
      <c r="O3202" s="21">
        <f>IF(L3202&lt;=0,0,ROUNDDOWN((L3202*LOOKUP(L3202,{0,1950001,3300001,6950001,9000001,18000001,40000001},{0.05,0.1,0.2,0.23,0.33,0.4,0.45})-LOOKUP(L3202,{0,1950001,3300001,6950001,9000001,18000001,40000001},{0,97500,427500,636000,1536000,2796000,4796000}))*1.021,-2))</f>
        <v/>
      </c>
      <c r="P3202" s="21">
        <f>MAX(0,ROUNDDOWN(F3202-E3202-430000,-3))</f>
        <v/>
      </c>
      <c r="Q3202" s="21">
        <f>MAX(0,ROUNDDOWN(F3202-E3202-430000-H3202,-3))</f>
        <v/>
      </c>
      <c r="R3202" s="21">
        <f>IF(F3202&lt;=450000,0,MAX(0,P3202*0.06-MIN(50000,P3202)*0.03))</f>
        <v/>
      </c>
      <c r="S3202" s="21">
        <f>IF(F3202&lt;=450000,0,MAX(0,P3202*0.04-MIN(50000,P3202)*0.02))</f>
        <v/>
      </c>
      <c r="T3202" s="21">
        <f>IF(F3202&lt;=450000,0,MAX(0,Q3202*0.06-MIN(50000,Q3202)*0.03))</f>
        <v/>
      </c>
      <c r="U3202" s="21">
        <f>IF(F3202&lt;=450000,0,MAX(0,Q3202*0.04-MIN(50000,Q3202)*0.02))</f>
        <v/>
      </c>
      <c r="V3202" s="21">
        <f>50000+MAX(0,G3202-480000)</f>
        <v/>
      </c>
      <c r="W3202" s="21">
        <f>P3202-V3202</f>
        <v/>
      </c>
      <c r="X3202" s="21">
        <f>Q3202-V3202</f>
        <v/>
      </c>
      <c r="Y3202" s="22">
        <f>IF(W3202&lt;0,0.9,LOOKUP(W3202,{0,1950001,3300001,6950001,9000001,18000001,40000001},{0.84895,0.7979,0.6958,0.66517,0.56307,0.4916,0.44055}))</f>
        <v/>
      </c>
      <c r="Z3202" s="22">
        <f>IF(X3202&lt;0,0.9,LOOKUP(X3202,{0,1950001,3300001,6950001,9000001,18000001,40000001},{0.84895,0.7979,0.6958,0.66517,0.56307,0.4916,0.44055}))</f>
        <v/>
      </c>
      <c r="AA3202" s="22">
        <f>IF(W3202&lt;0,0,CHOOSE(MATCH(W3202,{0,1950001,3300001,6950001,9000001},1),5.105/84.895,10.21/79.79,20.42/69.58,23.483/66.517,33.693/56.307))</f>
        <v/>
      </c>
      <c r="AB3202" s="21">
        <f>IF(C3202&lt;=2000,0,(MIN(C3202,ROUNDDOWN(F3202*0.3,0))-2000)*0.1)</f>
        <v/>
      </c>
      <c r="AC3202" s="21">
        <f>IF(C3202&lt;=2000,0,MIN((C3202-2000)*Y3202,(R3202+S3202)*0.2))</f>
        <v/>
      </c>
      <c r="AD3202" s="21">
        <f>IF(C3202&lt;=2000,0,MIN((C3202-2000)*Z3202,(T3202+U3202)*0.2))</f>
        <v/>
      </c>
      <c r="AE3202" s="21">
        <f>AC3202*AA3202</f>
        <v/>
      </c>
      <c r="AF3202" s="21">
        <f>ROUNDDOWN(R3202,-2)+ROUNDDOWN(S3202,-2)</f>
        <v/>
      </c>
      <c r="AG3202" s="21">
        <f>ROUNDDOWN(MAX(0,R3202-(AB3202+AC3202+AE3202)*0.6),-2)+ROUNDDOWN(MAX(0,S3202-(AB3202+AC3202+AE3202)*0.4),-2)</f>
        <v/>
      </c>
      <c r="AH3202" s="21">
        <f>ROUNDDOWN(MAX(0,T3202-(AB3202+AD3202)*0.6),-2)+ROUNDDOWN(MAX(0,U3202-(AB3202+AD3202)*0.4),-2)</f>
        <v/>
      </c>
      <c r="AI3202" s="21">
        <f>ROUNDDOWN(T3202,-2)+ROUNDDOWN(U3202,-2)</f>
        <v/>
      </c>
      <c r="AJ3202" s="21">
        <f>M3202+AF3202</f>
        <v/>
      </c>
      <c r="AK3202" s="21">
        <f>M3202+AG3202</f>
        <v/>
      </c>
      <c r="AL3202" s="21">
        <f>N3202+AH3202</f>
        <v/>
      </c>
      <c r="AM3202" s="21">
        <f>O3202+AI3202</f>
        <v/>
      </c>
      <c r="AN3202" s="21">
        <f>N3202+AI3202</f>
        <v/>
      </c>
      <c r="AO3202" s="21">
        <f>ROUNDDOWN((R3202+S3202)*0.2/Y3202+2000,0)</f>
        <v/>
      </c>
      <c r="AP3202" s="21">
        <f>ROUNDDOWN((T3202+U3202)*0.2/Z3202+2000,0)</f>
        <v/>
      </c>
      <c r="AQ3202" s="21">
        <f>AL3202-AK3202</f>
        <v/>
      </c>
      <c r="AR3202" s="21">
        <f>AM3202-AK3202</f>
        <v/>
      </c>
      <c r="AS3202" s="21">
        <f>AM3202-AL3202</f>
        <v/>
      </c>
      <c r="AT3202" s="21">
        <f>AK3202+C3202-AJ3202</f>
        <v/>
      </c>
      <c r="AU3202" s="21">
        <f>AL3202+C3202-AM3202</f>
        <v/>
      </c>
      <c r="AV3202" s="21">
        <f>AN3202+C3202-AM3202</f>
        <v/>
      </c>
    </row>
    <row r="3203">
      <c r="A3203" t="inlineStr">
        <is>
          <t>1万円刻み</t>
        </is>
      </c>
      <c r="B3203" s="21">
        <f>'5_1万円刻み'!$A$1440</f>
        <v/>
      </c>
      <c r="C3203" s="21">
        <f>AO3203</f>
        <v/>
      </c>
      <c r="D3203" s="21" t="n">
        <v>0</v>
      </c>
      <c r="E3203" s="21">
        <f>ROUND(MIN(B3203/12,650000)*12*0.0915+MIN(B3203/12,1390000)*12*(0.0504+0)+B3203*0.005,0)</f>
        <v/>
      </c>
      <c r="F3203" s="21">
        <f>IF(B3203&lt;741000,0,IF(B3203&lt;2191000,B3203-740000,IF(B3203&lt;2193000,1451000,IF(B3203&lt;2196000,1453000,IF(B3203&lt;2200000,1456000,IF(B3203&lt;3600000,ROUND(ROUNDDOWN(B3203/4,-3)*2.8,0)-80000,IF(B3203&lt;6600000,ROUND(ROUNDDOWN(B3203/4,-3)*3.2,0)-440000,IF(B3203&lt;8500000,ROUNDDOWN(B3203*0.9,0)-1100000,B3203-1950000))))))))</f>
        <v/>
      </c>
      <c r="G3203" s="21">
        <f>IF(F3203&gt;23500000,NA(),IF(F3203&lt;=4890000,1040000,IF(F3203&lt;=6550000,670000,620000)))</f>
        <v/>
      </c>
      <c r="H3203" s="21">
        <f>IF(D3203&lt;=0,0,MAX(0,MIN(2000000,D3203-MIN(100000,ROUNDDOWN(F3203*0.05,0)))))</f>
        <v/>
      </c>
      <c r="I3203" s="21">
        <f>IF(C3203&lt;=2000,0,MIN(C3203,ROUNDDOWN(F3203*0.4,0))-2000)</f>
        <v/>
      </c>
      <c r="J3203" s="21">
        <f>MAX(0,ROUNDDOWN(F3203-E3203-G3203,-3))</f>
        <v/>
      </c>
      <c r="K3203" s="21">
        <f>MAX(0,ROUNDDOWN(F3203-E3203-G3203-H3203-I3203,-3))</f>
        <v/>
      </c>
      <c r="L3203" s="21">
        <f>MAX(0,ROUNDDOWN(F3203-E3203-G3203-H3203,-3))</f>
        <v/>
      </c>
      <c r="M3203" s="21">
        <f>IF(J3203&lt;=0,0,ROUNDDOWN((J3203*LOOKUP(J3203,{0,1950001,3300001,6950001,9000001,18000001,40000001},{0.05,0.1,0.2,0.23,0.33,0.4,0.45})-LOOKUP(J3203,{0,1950001,3300001,6950001,9000001,18000001,40000001},{0,97500,427500,636000,1536000,2796000,4796000}))*1.021,-2))</f>
        <v/>
      </c>
      <c r="N3203" s="21">
        <f>IF(K3203&lt;=0,0,ROUNDDOWN((K3203*LOOKUP(K3203,{0,1950001,3300001,6950001,9000001,18000001,40000001},{0.05,0.1,0.2,0.23,0.33,0.4,0.45})-LOOKUP(K3203,{0,1950001,3300001,6950001,9000001,18000001,40000001},{0,97500,427500,636000,1536000,2796000,4796000}))*1.021,-2))</f>
        <v/>
      </c>
      <c r="O3203" s="21">
        <f>IF(L3203&lt;=0,0,ROUNDDOWN((L3203*LOOKUP(L3203,{0,1950001,3300001,6950001,9000001,18000001,40000001},{0.05,0.1,0.2,0.23,0.33,0.4,0.45})-LOOKUP(L3203,{0,1950001,3300001,6950001,9000001,18000001,40000001},{0,97500,427500,636000,1536000,2796000,4796000}))*1.021,-2))</f>
        <v/>
      </c>
      <c r="P3203" s="21">
        <f>MAX(0,ROUNDDOWN(F3203-E3203-430000,-3))</f>
        <v/>
      </c>
      <c r="Q3203" s="21">
        <f>MAX(0,ROUNDDOWN(F3203-E3203-430000-H3203,-3))</f>
        <v/>
      </c>
      <c r="R3203" s="21">
        <f>IF(F3203&lt;=450000,0,MAX(0,P3203*0.06-MIN(50000,P3203)*0.03))</f>
        <v/>
      </c>
      <c r="S3203" s="21">
        <f>IF(F3203&lt;=450000,0,MAX(0,P3203*0.04-MIN(50000,P3203)*0.02))</f>
        <v/>
      </c>
      <c r="T3203" s="21">
        <f>IF(F3203&lt;=450000,0,MAX(0,Q3203*0.06-MIN(50000,Q3203)*0.03))</f>
        <v/>
      </c>
      <c r="U3203" s="21">
        <f>IF(F3203&lt;=450000,0,MAX(0,Q3203*0.04-MIN(50000,Q3203)*0.02))</f>
        <v/>
      </c>
      <c r="V3203" s="21">
        <f>50000+MAX(0,G3203-480000)</f>
        <v/>
      </c>
      <c r="W3203" s="21">
        <f>P3203-V3203</f>
        <v/>
      </c>
      <c r="X3203" s="21">
        <f>Q3203-V3203</f>
        <v/>
      </c>
      <c r="Y3203" s="22">
        <f>IF(W3203&lt;0,0.9,LOOKUP(W3203,{0,1950001,3300001,6950001,9000001,18000001,40000001},{0.84895,0.7979,0.6958,0.66517,0.56307,0.4916,0.44055}))</f>
        <v/>
      </c>
      <c r="Z3203" s="22">
        <f>IF(X3203&lt;0,0.9,LOOKUP(X3203,{0,1950001,3300001,6950001,9000001,18000001,40000001},{0.84895,0.7979,0.6958,0.66517,0.56307,0.4916,0.44055}))</f>
        <v/>
      </c>
      <c r="AA3203" s="22">
        <f>IF(W3203&lt;0,0,CHOOSE(MATCH(W3203,{0,1950001,3300001,6950001,9000001},1),5.105/84.895,10.21/79.79,20.42/69.58,23.483/66.517,33.693/56.307))</f>
        <v/>
      </c>
      <c r="AB3203" s="21">
        <f>IF(C3203&lt;=2000,0,(MIN(C3203,ROUNDDOWN(F3203*0.3,0))-2000)*0.1)</f>
        <v/>
      </c>
      <c r="AC3203" s="21">
        <f>IF(C3203&lt;=2000,0,MIN((C3203-2000)*Y3203,(R3203+S3203)*0.2))</f>
        <v/>
      </c>
      <c r="AD3203" s="21">
        <f>IF(C3203&lt;=2000,0,MIN((C3203-2000)*Z3203,(T3203+U3203)*0.2))</f>
        <v/>
      </c>
      <c r="AE3203" s="21">
        <f>AC3203*AA3203</f>
        <v/>
      </c>
      <c r="AF3203" s="21">
        <f>ROUNDDOWN(R3203,-2)+ROUNDDOWN(S3203,-2)</f>
        <v/>
      </c>
      <c r="AG3203" s="21">
        <f>ROUNDDOWN(MAX(0,R3203-(AB3203+AC3203+AE3203)*0.6),-2)+ROUNDDOWN(MAX(0,S3203-(AB3203+AC3203+AE3203)*0.4),-2)</f>
        <v/>
      </c>
      <c r="AH3203" s="21">
        <f>ROUNDDOWN(MAX(0,T3203-(AB3203+AD3203)*0.6),-2)+ROUNDDOWN(MAX(0,U3203-(AB3203+AD3203)*0.4),-2)</f>
        <v/>
      </c>
      <c r="AI3203" s="21">
        <f>ROUNDDOWN(T3203,-2)+ROUNDDOWN(U3203,-2)</f>
        <v/>
      </c>
      <c r="AJ3203" s="21">
        <f>M3203+AF3203</f>
        <v/>
      </c>
      <c r="AK3203" s="21">
        <f>M3203+AG3203</f>
        <v/>
      </c>
      <c r="AL3203" s="21">
        <f>N3203+AH3203</f>
        <v/>
      </c>
      <c r="AM3203" s="21">
        <f>O3203+AI3203</f>
        <v/>
      </c>
      <c r="AN3203" s="21">
        <f>N3203+AI3203</f>
        <v/>
      </c>
      <c r="AO3203" s="21">
        <f>ROUNDDOWN((R3203+S3203)*0.2/Y3203+2000,0)</f>
        <v/>
      </c>
      <c r="AP3203" s="21">
        <f>ROUNDDOWN((T3203+U3203)*0.2/Z3203+2000,0)</f>
        <v/>
      </c>
      <c r="AQ3203" s="21">
        <f>AL3203-AK3203</f>
        <v/>
      </c>
      <c r="AR3203" s="21">
        <f>AM3203-AK3203</f>
        <v/>
      </c>
      <c r="AS3203" s="21">
        <f>AM3203-AL3203</f>
        <v/>
      </c>
      <c r="AT3203" s="21">
        <f>AK3203+C3203-AJ3203</f>
        <v/>
      </c>
      <c r="AU3203" s="21">
        <f>AL3203+C3203-AM3203</f>
        <v/>
      </c>
      <c r="AV3203" s="21">
        <f>AN3203+C3203-AM3203</f>
        <v/>
      </c>
    </row>
    <row r="3204">
      <c r="A3204" t="inlineStr">
        <is>
          <t>1万円刻み</t>
        </is>
      </c>
      <c r="B3204" s="21">
        <f>'5_1万円刻み'!$A$1441</f>
        <v/>
      </c>
      <c r="C3204" s="21">
        <f>AO3204</f>
        <v/>
      </c>
      <c r="D3204" s="21" t="n">
        <v>0</v>
      </c>
      <c r="E3204" s="21">
        <f>ROUND(MIN(B3204/12,650000)*12*0.0915+MIN(B3204/12,1390000)*12*(0.0504+0)+B3204*0.005,0)</f>
        <v/>
      </c>
      <c r="F3204" s="21">
        <f>IF(B3204&lt;741000,0,IF(B3204&lt;2191000,B3204-740000,IF(B3204&lt;2193000,1451000,IF(B3204&lt;2196000,1453000,IF(B3204&lt;2200000,1456000,IF(B3204&lt;3600000,ROUND(ROUNDDOWN(B3204/4,-3)*2.8,0)-80000,IF(B3204&lt;6600000,ROUND(ROUNDDOWN(B3204/4,-3)*3.2,0)-440000,IF(B3204&lt;8500000,ROUNDDOWN(B3204*0.9,0)-1100000,B3204-1950000))))))))</f>
        <v/>
      </c>
      <c r="G3204" s="21">
        <f>IF(F3204&gt;23500000,NA(),IF(F3204&lt;=4890000,1040000,IF(F3204&lt;=6550000,670000,620000)))</f>
        <v/>
      </c>
      <c r="H3204" s="21">
        <f>IF(D3204&lt;=0,0,MAX(0,MIN(2000000,D3204-MIN(100000,ROUNDDOWN(F3204*0.05,0)))))</f>
        <v/>
      </c>
      <c r="I3204" s="21">
        <f>IF(C3204&lt;=2000,0,MIN(C3204,ROUNDDOWN(F3204*0.4,0))-2000)</f>
        <v/>
      </c>
      <c r="J3204" s="21">
        <f>MAX(0,ROUNDDOWN(F3204-E3204-G3204,-3))</f>
        <v/>
      </c>
      <c r="K3204" s="21">
        <f>MAX(0,ROUNDDOWN(F3204-E3204-G3204-H3204-I3204,-3))</f>
        <v/>
      </c>
      <c r="L3204" s="21">
        <f>MAX(0,ROUNDDOWN(F3204-E3204-G3204-H3204,-3))</f>
        <v/>
      </c>
      <c r="M3204" s="21">
        <f>IF(J3204&lt;=0,0,ROUNDDOWN((J3204*LOOKUP(J3204,{0,1950001,3300001,6950001,9000001,18000001,40000001},{0.05,0.1,0.2,0.23,0.33,0.4,0.45})-LOOKUP(J3204,{0,1950001,3300001,6950001,9000001,18000001,40000001},{0,97500,427500,636000,1536000,2796000,4796000}))*1.021,-2))</f>
        <v/>
      </c>
      <c r="N3204" s="21">
        <f>IF(K3204&lt;=0,0,ROUNDDOWN((K3204*LOOKUP(K3204,{0,1950001,3300001,6950001,9000001,18000001,40000001},{0.05,0.1,0.2,0.23,0.33,0.4,0.45})-LOOKUP(K3204,{0,1950001,3300001,6950001,9000001,18000001,40000001},{0,97500,427500,636000,1536000,2796000,4796000}))*1.021,-2))</f>
        <v/>
      </c>
      <c r="O3204" s="21">
        <f>IF(L3204&lt;=0,0,ROUNDDOWN((L3204*LOOKUP(L3204,{0,1950001,3300001,6950001,9000001,18000001,40000001},{0.05,0.1,0.2,0.23,0.33,0.4,0.45})-LOOKUP(L3204,{0,1950001,3300001,6950001,9000001,18000001,40000001},{0,97500,427500,636000,1536000,2796000,4796000}))*1.021,-2))</f>
        <v/>
      </c>
      <c r="P3204" s="21">
        <f>MAX(0,ROUNDDOWN(F3204-E3204-430000,-3))</f>
        <v/>
      </c>
      <c r="Q3204" s="21">
        <f>MAX(0,ROUNDDOWN(F3204-E3204-430000-H3204,-3))</f>
        <v/>
      </c>
      <c r="R3204" s="21">
        <f>IF(F3204&lt;=450000,0,MAX(0,P3204*0.06-MIN(50000,P3204)*0.03))</f>
        <v/>
      </c>
      <c r="S3204" s="21">
        <f>IF(F3204&lt;=450000,0,MAX(0,P3204*0.04-MIN(50000,P3204)*0.02))</f>
        <v/>
      </c>
      <c r="T3204" s="21">
        <f>IF(F3204&lt;=450000,0,MAX(0,Q3204*0.06-MIN(50000,Q3204)*0.03))</f>
        <v/>
      </c>
      <c r="U3204" s="21">
        <f>IF(F3204&lt;=450000,0,MAX(0,Q3204*0.04-MIN(50000,Q3204)*0.02))</f>
        <v/>
      </c>
      <c r="V3204" s="21">
        <f>50000+MAX(0,G3204-480000)</f>
        <v/>
      </c>
      <c r="W3204" s="21">
        <f>P3204-V3204</f>
        <v/>
      </c>
      <c r="X3204" s="21">
        <f>Q3204-V3204</f>
        <v/>
      </c>
      <c r="Y3204" s="22">
        <f>IF(W3204&lt;0,0.9,LOOKUP(W3204,{0,1950001,3300001,6950001,9000001,18000001,40000001},{0.84895,0.7979,0.6958,0.66517,0.56307,0.4916,0.44055}))</f>
        <v/>
      </c>
      <c r="Z3204" s="22">
        <f>IF(X3204&lt;0,0.9,LOOKUP(X3204,{0,1950001,3300001,6950001,9000001,18000001,40000001},{0.84895,0.7979,0.6958,0.66517,0.56307,0.4916,0.44055}))</f>
        <v/>
      </c>
      <c r="AA3204" s="22">
        <f>IF(W3204&lt;0,0,CHOOSE(MATCH(W3204,{0,1950001,3300001,6950001,9000001},1),5.105/84.895,10.21/79.79,20.42/69.58,23.483/66.517,33.693/56.307))</f>
        <v/>
      </c>
      <c r="AB3204" s="21">
        <f>IF(C3204&lt;=2000,0,(MIN(C3204,ROUNDDOWN(F3204*0.3,0))-2000)*0.1)</f>
        <v/>
      </c>
      <c r="AC3204" s="21">
        <f>IF(C3204&lt;=2000,0,MIN((C3204-2000)*Y3204,(R3204+S3204)*0.2))</f>
        <v/>
      </c>
      <c r="AD3204" s="21">
        <f>IF(C3204&lt;=2000,0,MIN((C3204-2000)*Z3204,(T3204+U3204)*0.2))</f>
        <v/>
      </c>
      <c r="AE3204" s="21">
        <f>AC3204*AA3204</f>
        <v/>
      </c>
      <c r="AF3204" s="21">
        <f>ROUNDDOWN(R3204,-2)+ROUNDDOWN(S3204,-2)</f>
        <v/>
      </c>
      <c r="AG3204" s="21">
        <f>ROUNDDOWN(MAX(0,R3204-(AB3204+AC3204+AE3204)*0.6),-2)+ROUNDDOWN(MAX(0,S3204-(AB3204+AC3204+AE3204)*0.4),-2)</f>
        <v/>
      </c>
      <c r="AH3204" s="21">
        <f>ROUNDDOWN(MAX(0,T3204-(AB3204+AD3204)*0.6),-2)+ROUNDDOWN(MAX(0,U3204-(AB3204+AD3204)*0.4),-2)</f>
        <v/>
      </c>
      <c r="AI3204" s="21">
        <f>ROUNDDOWN(T3204,-2)+ROUNDDOWN(U3204,-2)</f>
        <v/>
      </c>
      <c r="AJ3204" s="21">
        <f>M3204+AF3204</f>
        <v/>
      </c>
      <c r="AK3204" s="21">
        <f>M3204+AG3204</f>
        <v/>
      </c>
      <c r="AL3204" s="21">
        <f>N3204+AH3204</f>
        <v/>
      </c>
      <c r="AM3204" s="21">
        <f>O3204+AI3204</f>
        <v/>
      </c>
      <c r="AN3204" s="21">
        <f>N3204+AI3204</f>
        <v/>
      </c>
      <c r="AO3204" s="21">
        <f>ROUNDDOWN((R3204+S3204)*0.2/Y3204+2000,0)</f>
        <v/>
      </c>
      <c r="AP3204" s="21">
        <f>ROUNDDOWN((T3204+U3204)*0.2/Z3204+2000,0)</f>
        <v/>
      </c>
      <c r="AQ3204" s="21">
        <f>AL3204-AK3204</f>
        <v/>
      </c>
      <c r="AR3204" s="21">
        <f>AM3204-AK3204</f>
        <v/>
      </c>
      <c r="AS3204" s="21">
        <f>AM3204-AL3204</f>
        <v/>
      </c>
      <c r="AT3204" s="21">
        <f>AK3204+C3204-AJ3204</f>
        <v/>
      </c>
      <c r="AU3204" s="21">
        <f>AL3204+C3204-AM3204</f>
        <v/>
      </c>
      <c r="AV3204" s="21">
        <f>AN3204+C3204-AM3204</f>
        <v/>
      </c>
    </row>
    <row r="3205">
      <c r="A3205" t="inlineStr">
        <is>
          <t>1万円刻み</t>
        </is>
      </c>
      <c r="B3205" s="21">
        <f>'5_1万円刻み'!$A$1442</f>
        <v/>
      </c>
      <c r="C3205" s="21">
        <f>AO3205</f>
        <v/>
      </c>
      <c r="D3205" s="21" t="n">
        <v>0</v>
      </c>
      <c r="E3205" s="21">
        <f>ROUND(MIN(B3205/12,650000)*12*0.0915+MIN(B3205/12,1390000)*12*(0.0504+0)+B3205*0.005,0)</f>
        <v/>
      </c>
      <c r="F3205" s="21">
        <f>IF(B3205&lt;741000,0,IF(B3205&lt;2191000,B3205-740000,IF(B3205&lt;2193000,1451000,IF(B3205&lt;2196000,1453000,IF(B3205&lt;2200000,1456000,IF(B3205&lt;3600000,ROUND(ROUNDDOWN(B3205/4,-3)*2.8,0)-80000,IF(B3205&lt;6600000,ROUND(ROUNDDOWN(B3205/4,-3)*3.2,0)-440000,IF(B3205&lt;8500000,ROUNDDOWN(B3205*0.9,0)-1100000,B3205-1950000))))))))</f>
        <v/>
      </c>
      <c r="G3205" s="21">
        <f>IF(F3205&gt;23500000,NA(),IF(F3205&lt;=4890000,1040000,IF(F3205&lt;=6550000,670000,620000)))</f>
        <v/>
      </c>
      <c r="H3205" s="21">
        <f>IF(D3205&lt;=0,0,MAX(0,MIN(2000000,D3205-MIN(100000,ROUNDDOWN(F3205*0.05,0)))))</f>
        <v/>
      </c>
      <c r="I3205" s="21">
        <f>IF(C3205&lt;=2000,0,MIN(C3205,ROUNDDOWN(F3205*0.4,0))-2000)</f>
        <v/>
      </c>
      <c r="J3205" s="21">
        <f>MAX(0,ROUNDDOWN(F3205-E3205-G3205,-3))</f>
        <v/>
      </c>
      <c r="K3205" s="21">
        <f>MAX(0,ROUNDDOWN(F3205-E3205-G3205-H3205-I3205,-3))</f>
        <v/>
      </c>
      <c r="L3205" s="21">
        <f>MAX(0,ROUNDDOWN(F3205-E3205-G3205-H3205,-3))</f>
        <v/>
      </c>
      <c r="M3205" s="21">
        <f>IF(J3205&lt;=0,0,ROUNDDOWN((J3205*LOOKUP(J3205,{0,1950001,3300001,6950001,9000001,18000001,40000001},{0.05,0.1,0.2,0.23,0.33,0.4,0.45})-LOOKUP(J3205,{0,1950001,3300001,6950001,9000001,18000001,40000001},{0,97500,427500,636000,1536000,2796000,4796000}))*1.021,-2))</f>
        <v/>
      </c>
      <c r="N3205" s="21">
        <f>IF(K3205&lt;=0,0,ROUNDDOWN((K3205*LOOKUP(K3205,{0,1950001,3300001,6950001,9000001,18000001,40000001},{0.05,0.1,0.2,0.23,0.33,0.4,0.45})-LOOKUP(K3205,{0,1950001,3300001,6950001,9000001,18000001,40000001},{0,97500,427500,636000,1536000,2796000,4796000}))*1.021,-2))</f>
        <v/>
      </c>
      <c r="O3205" s="21">
        <f>IF(L3205&lt;=0,0,ROUNDDOWN((L3205*LOOKUP(L3205,{0,1950001,3300001,6950001,9000001,18000001,40000001},{0.05,0.1,0.2,0.23,0.33,0.4,0.45})-LOOKUP(L3205,{0,1950001,3300001,6950001,9000001,18000001,40000001},{0,97500,427500,636000,1536000,2796000,4796000}))*1.021,-2))</f>
        <v/>
      </c>
      <c r="P3205" s="21">
        <f>MAX(0,ROUNDDOWN(F3205-E3205-430000,-3))</f>
        <v/>
      </c>
      <c r="Q3205" s="21">
        <f>MAX(0,ROUNDDOWN(F3205-E3205-430000-H3205,-3))</f>
        <v/>
      </c>
      <c r="R3205" s="21">
        <f>IF(F3205&lt;=450000,0,MAX(0,P3205*0.06-MIN(50000,P3205)*0.03))</f>
        <v/>
      </c>
      <c r="S3205" s="21">
        <f>IF(F3205&lt;=450000,0,MAX(0,P3205*0.04-MIN(50000,P3205)*0.02))</f>
        <v/>
      </c>
      <c r="T3205" s="21">
        <f>IF(F3205&lt;=450000,0,MAX(0,Q3205*0.06-MIN(50000,Q3205)*0.03))</f>
        <v/>
      </c>
      <c r="U3205" s="21">
        <f>IF(F3205&lt;=450000,0,MAX(0,Q3205*0.04-MIN(50000,Q3205)*0.02))</f>
        <v/>
      </c>
      <c r="V3205" s="21">
        <f>50000+MAX(0,G3205-480000)</f>
        <v/>
      </c>
      <c r="W3205" s="21">
        <f>P3205-V3205</f>
        <v/>
      </c>
      <c r="X3205" s="21">
        <f>Q3205-V3205</f>
        <v/>
      </c>
      <c r="Y3205" s="22">
        <f>IF(W3205&lt;0,0.9,LOOKUP(W3205,{0,1950001,3300001,6950001,9000001,18000001,40000001},{0.84895,0.7979,0.6958,0.66517,0.56307,0.4916,0.44055}))</f>
        <v/>
      </c>
      <c r="Z3205" s="22">
        <f>IF(X3205&lt;0,0.9,LOOKUP(X3205,{0,1950001,3300001,6950001,9000001,18000001,40000001},{0.84895,0.7979,0.6958,0.66517,0.56307,0.4916,0.44055}))</f>
        <v/>
      </c>
      <c r="AA3205" s="22">
        <f>IF(W3205&lt;0,0,CHOOSE(MATCH(W3205,{0,1950001,3300001,6950001,9000001},1),5.105/84.895,10.21/79.79,20.42/69.58,23.483/66.517,33.693/56.307))</f>
        <v/>
      </c>
      <c r="AB3205" s="21">
        <f>IF(C3205&lt;=2000,0,(MIN(C3205,ROUNDDOWN(F3205*0.3,0))-2000)*0.1)</f>
        <v/>
      </c>
      <c r="AC3205" s="21">
        <f>IF(C3205&lt;=2000,0,MIN((C3205-2000)*Y3205,(R3205+S3205)*0.2))</f>
        <v/>
      </c>
      <c r="AD3205" s="21">
        <f>IF(C3205&lt;=2000,0,MIN((C3205-2000)*Z3205,(T3205+U3205)*0.2))</f>
        <v/>
      </c>
      <c r="AE3205" s="21">
        <f>AC3205*AA3205</f>
        <v/>
      </c>
      <c r="AF3205" s="21">
        <f>ROUNDDOWN(R3205,-2)+ROUNDDOWN(S3205,-2)</f>
        <v/>
      </c>
      <c r="AG3205" s="21">
        <f>ROUNDDOWN(MAX(0,R3205-(AB3205+AC3205+AE3205)*0.6),-2)+ROUNDDOWN(MAX(0,S3205-(AB3205+AC3205+AE3205)*0.4),-2)</f>
        <v/>
      </c>
      <c r="AH3205" s="21">
        <f>ROUNDDOWN(MAX(0,T3205-(AB3205+AD3205)*0.6),-2)+ROUNDDOWN(MAX(0,U3205-(AB3205+AD3205)*0.4),-2)</f>
        <v/>
      </c>
      <c r="AI3205" s="21">
        <f>ROUNDDOWN(T3205,-2)+ROUNDDOWN(U3205,-2)</f>
        <v/>
      </c>
      <c r="AJ3205" s="21">
        <f>M3205+AF3205</f>
        <v/>
      </c>
      <c r="AK3205" s="21">
        <f>M3205+AG3205</f>
        <v/>
      </c>
      <c r="AL3205" s="21">
        <f>N3205+AH3205</f>
        <v/>
      </c>
      <c r="AM3205" s="21">
        <f>O3205+AI3205</f>
        <v/>
      </c>
      <c r="AN3205" s="21">
        <f>N3205+AI3205</f>
        <v/>
      </c>
      <c r="AO3205" s="21">
        <f>ROUNDDOWN((R3205+S3205)*0.2/Y3205+2000,0)</f>
        <v/>
      </c>
      <c r="AP3205" s="21">
        <f>ROUNDDOWN((T3205+U3205)*0.2/Z3205+2000,0)</f>
        <v/>
      </c>
      <c r="AQ3205" s="21">
        <f>AL3205-AK3205</f>
        <v/>
      </c>
      <c r="AR3205" s="21">
        <f>AM3205-AK3205</f>
        <v/>
      </c>
      <c r="AS3205" s="21">
        <f>AM3205-AL3205</f>
        <v/>
      </c>
      <c r="AT3205" s="21">
        <f>AK3205+C3205-AJ3205</f>
        <v/>
      </c>
      <c r="AU3205" s="21">
        <f>AL3205+C3205-AM3205</f>
        <v/>
      </c>
      <c r="AV3205" s="21">
        <f>AN3205+C3205-AM3205</f>
        <v/>
      </c>
    </row>
    <row r="3206">
      <c r="A3206" t="inlineStr">
        <is>
          <t>1万円刻み</t>
        </is>
      </c>
      <c r="B3206" s="21">
        <f>'5_1万円刻み'!$A$1443</f>
        <v/>
      </c>
      <c r="C3206" s="21">
        <f>AO3206</f>
        <v/>
      </c>
      <c r="D3206" s="21" t="n">
        <v>0</v>
      </c>
      <c r="E3206" s="21">
        <f>ROUND(MIN(B3206/12,650000)*12*0.0915+MIN(B3206/12,1390000)*12*(0.0504+0)+B3206*0.005,0)</f>
        <v/>
      </c>
      <c r="F3206" s="21">
        <f>IF(B3206&lt;741000,0,IF(B3206&lt;2191000,B3206-740000,IF(B3206&lt;2193000,1451000,IF(B3206&lt;2196000,1453000,IF(B3206&lt;2200000,1456000,IF(B3206&lt;3600000,ROUND(ROUNDDOWN(B3206/4,-3)*2.8,0)-80000,IF(B3206&lt;6600000,ROUND(ROUNDDOWN(B3206/4,-3)*3.2,0)-440000,IF(B3206&lt;8500000,ROUNDDOWN(B3206*0.9,0)-1100000,B3206-1950000))))))))</f>
        <v/>
      </c>
      <c r="G3206" s="21">
        <f>IF(F3206&gt;23500000,NA(),IF(F3206&lt;=4890000,1040000,IF(F3206&lt;=6550000,670000,620000)))</f>
        <v/>
      </c>
      <c r="H3206" s="21">
        <f>IF(D3206&lt;=0,0,MAX(0,MIN(2000000,D3206-MIN(100000,ROUNDDOWN(F3206*0.05,0)))))</f>
        <v/>
      </c>
      <c r="I3206" s="21">
        <f>IF(C3206&lt;=2000,0,MIN(C3206,ROUNDDOWN(F3206*0.4,0))-2000)</f>
        <v/>
      </c>
      <c r="J3206" s="21">
        <f>MAX(0,ROUNDDOWN(F3206-E3206-G3206,-3))</f>
        <v/>
      </c>
      <c r="K3206" s="21">
        <f>MAX(0,ROUNDDOWN(F3206-E3206-G3206-H3206-I3206,-3))</f>
        <v/>
      </c>
      <c r="L3206" s="21">
        <f>MAX(0,ROUNDDOWN(F3206-E3206-G3206-H3206,-3))</f>
        <v/>
      </c>
      <c r="M3206" s="21">
        <f>IF(J3206&lt;=0,0,ROUNDDOWN((J3206*LOOKUP(J3206,{0,1950001,3300001,6950001,9000001,18000001,40000001},{0.05,0.1,0.2,0.23,0.33,0.4,0.45})-LOOKUP(J3206,{0,1950001,3300001,6950001,9000001,18000001,40000001},{0,97500,427500,636000,1536000,2796000,4796000}))*1.021,-2))</f>
        <v/>
      </c>
      <c r="N3206" s="21">
        <f>IF(K3206&lt;=0,0,ROUNDDOWN((K3206*LOOKUP(K3206,{0,1950001,3300001,6950001,9000001,18000001,40000001},{0.05,0.1,0.2,0.23,0.33,0.4,0.45})-LOOKUP(K3206,{0,1950001,3300001,6950001,9000001,18000001,40000001},{0,97500,427500,636000,1536000,2796000,4796000}))*1.021,-2))</f>
        <v/>
      </c>
      <c r="O3206" s="21">
        <f>IF(L3206&lt;=0,0,ROUNDDOWN((L3206*LOOKUP(L3206,{0,1950001,3300001,6950001,9000001,18000001,40000001},{0.05,0.1,0.2,0.23,0.33,0.4,0.45})-LOOKUP(L3206,{0,1950001,3300001,6950001,9000001,18000001,40000001},{0,97500,427500,636000,1536000,2796000,4796000}))*1.021,-2))</f>
        <v/>
      </c>
      <c r="P3206" s="21">
        <f>MAX(0,ROUNDDOWN(F3206-E3206-430000,-3))</f>
        <v/>
      </c>
      <c r="Q3206" s="21">
        <f>MAX(0,ROUNDDOWN(F3206-E3206-430000-H3206,-3))</f>
        <v/>
      </c>
      <c r="R3206" s="21">
        <f>IF(F3206&lt;=450000,0,MAX(0,P3206*0.06-MIN(50000,P3206)*0.03))</f>
        <v/>
      </c>
      <c r="S3206" s="21">
        <f>IF(F3206&lt;=450000,0,MAX(0,P3206*0.04-MIN(50000,P3206)*0.02))</f>
        <v/>
      </c>
      <c r="T3206" s="21">
        <f>IF(F3206&lt;=450000,0,MAX(0,Q3206*0.06-MIN(50000,Q3206)*0.03))</f>
        <v/>
      </c>
      <c r="U3206" s="21">
        <f>IF(F3206&lt;=450000,0,MAX(0,Q3206*0.04-MIN(50000,Q3206)*0.02))</f>
        <v/>
      </c>
      <c r="V3206" s="21">
        <f>50000+MAX(0,G3206-480000)</f>
        <v/>
      </c>
      <c r="W3206" s="21">
        <f>P3206-V3206</f>
        <v/>
      </c>
      <c r="X3206" s="21">
        <f>Q3206-V3206</f>
        <v/>
      </c>
      <c r="Y3206" s="22">
        <f>IF(W3206&lt;0,0.9,LOOKUP(W3206,{0,1950001,3300001,6950001,9000001,18000001,40000001},{0.84895,0.7979,0.6958,0.66517,0.56307,0.4916,0.44055}))</f>
        <v/>
      </c>
      <c r="Z3206" s="22">
        <f>IF(X3206&lt;0,0.9,LOOKUP(X3206,{0,1950001,3300001,6950001,9000001,18000001,40000001},{0.84895,0.7979,0.6958,0.66517,0.56307,0.4916,0.44055}))</f>
        <v/>
      </c>
      <c r="AA3206" s="22">
        <f>IF(W3206&lt;0,0,CHOOSE(MATCH(W3206,{0,1950001,3300001,6950001,9000001},1),5.105/84.895,10.21/79.79,20.42/69.58,23.483/66.517,33.693/56.307))</f>
        <v/>
      </c>
      <c r="AB3206" s="21">
        <f>IF(C3206&lt;=2000,0,(MIN(C3206,ROUNDDOWN(F3206*0.3,0))-2000)*0.1)</f>
        <v/>
      </c>
      <c r="AC3206" s="21">
        <f>IF(C3206&lt;=2000,0,MIN((C3206-2000)*Y3206,(R3206+S3206)*0.2))</f>
        <v/>
      </c>
      <c r="AD3206" s="21">
        <f>IF(C3206&lt;=2000,0,MIN((C3206-2000)*Z3206,(T3206+U3206)*0.2))</f>
        <v/>
      </c>
      <c r="AE3206" s="21">
        <f>AC3206*AA3206</f>
        <v/>
      </c>
      <c r="AF3206" s="21">
        <f>ROUNDDOWN(R3206,-2)+ROUNDDOWN(S3206,-2)</f>
        <v/>
      </c>
      <c r="AG3206" s="21">
        <f>ROUNDDOWN(MAX(0,R3206-(AB3206+AC3206+AE3206)*0.6),-2)+ROUNDDOWN(MAX(0,S3206-(AB3206+AC3206+AE3206)*0.4),-2)</f>
        <v/>
      </c>
      <c r="AH3206" s="21">
        <f>ROUNDDOWN(MAX(0,T3206-(AB3206+AD3206)*0.6),-2)+ROUNDDOWN(MAX(0,U3206-(AB3206+AD3206)*0.4),-2)</f>
        <v/>
      </c>
      <c r="AI3206" s="21">
        <f>ROUNDDOWN(T3206,-2)+ROUNDDOWN(U3206,-2)</f>
        <v/>
      </c>
      <c r="AJ3206" s="21">
        <f>M3206+AF3206</f>
        <v/>
      </c>
      <c r="AK3206" s="21">
        <f>M3206+AG3206</f>
        <v/>
      </c>
      <c r="AL3206" s="21">
        <f>N3206+AH3206</f>
        <v/>
      </c>
      <c r="AM3206" s="21">
        <f>O3206+AI3206</f>
        <v/>
      </c>
      <c r="AN3206" s="21">
        <f>N3206+AI3206</f>
        <v/>
      </c>
      <c r="AO3206" s="21">
        <f>ROUNDDOWN((R3206+S3206)*0.2/Y3206+2000,0)</f>
        <v/>
      </c>
      <c r="AP3206" s="21">
        <f>ROUNDDOWN((T3206+U3206)*0.2/Z3206+2000,0)</f>
        <v/>
      </c>
      <c r="AQ3206" s="21">
        <f>AL3206-AK3206</f>
        <v/>
      </c>
      <c r="AR3206" s="21">
        <f>AM3206-AK3206</f>
        <v/>
      </c>
      <c r="AS3206" s="21">
        <f>AM3206-AL3206</f>
        <v/>
      </c>
      <c r="AT3206" s="21">
        <f>AK3206+C3206-AJ3206</f>
        <v/>
      </c>
      <c r="AU3206" s="21">
        <f>AL3206+C3206-AM3206</f>
        <v/>
      </c>
      <c r="AV3206" s="21">
        <f>AN3206+C3206-AM3206</f>
        <v/>
      </c>
    </row>
    <row r="3207">
      <c r="A3207" t="inlineStr">
        <is>
          <t>1万円刻み</t>
        </is>
      </c>
      <c r="B3207" s="21">
        <f>'5_1万円刻み'!$A$1444</f>
        <v/>
      </c>
      <c r="C3207" s="21">
        <f>AO3207</f>
        <v/>
      </c>
      <c r="D3207" s="21" t="n">
        <v>0</v>
      </c>
      <c r="E3207" s="21">
        <f>ROUND(MIN(B3207/12,650000)*12*0.0915+MIN(B3207/12,1390000)*12*(0.0504+0)+B3207*0.005,0)</f>
        <v/>
      </c>
      <c r="F3207" s="21">
        <f>IF(B3207&lt;741000,0,IF(B3207&lt;2191000,B3207-740000,IF(B3207&lt;2193000,1451000,IF(B3207&lt;2196000,1453000,IF(B3207&lt;2200000,1456000,IF(B3207&lt;3600000,ROUND(ROUNDDOWN(B3207/4,-3)*2.8,0)-80000,IF(B3207&lt;6600000,ROUND(ROUNDDOWN(B3207/4,-3)*3.2,0)-440000,IF(B3207&lt;8500000,ROUNDDOWN(B3207*0.9,0)-1100000,B3207-1950000))))))))</f>
        <v/>
      </c>
      <c r="G3207" s="21">
        <f>IF(F3207&gt;23500000,NA(),IF(F3207&lt;=4890000,1040000,IF(F3207&lt;=6550000,670000,620000)))</f>
        <v/>
      </c>
      <c r="H3207" s="21">
        <f>IF(D3207&lt;=0,0,MAX(0,MIN(2000000,D3207-MIN(100000,ROUNDDOWN(F3207*0.05,0)))))</f>
        <v/>
      </c>
      <c r="I3207" s="21">
        <f>IF(C3207&lt;=2000,0,MIN(C3207,ROUNDDOWN(F3207*0.4,0))-2000)</f>
        <v/>
      </c>
      <c r="J3207" s="21">
        <f>MAX(0,ROUNDDOWN(F3207-E3207-G3207,-3))</f>
        <v/>
      </c>
      <c r="K3207" s="21">
        <f>MAX(0,ROUNDDOWN(F3207-E3207-G3207-H3207-I3207,-3))</f>
        <v/>
      </c>
      <c r="L3207" s="21">
        <f>MAX(0,ROUNDDOWN(F3207-E3207-G3207-H3207,-3))</f>
        <v/>
      </c>
      <c r="M3207" s="21">
        <f>IF(J3207&lt;=0,0,ROUNDDOWN((J3207*LOOKUP(J3207,{0,1950001,3300001,6950001,9000001,18000001,40000001},{0.05,0.1,0.2,0.23,0.33,0.4,0.45})-LOOKUP(J3207,{0,1950001,3300001,6950001,9000001,18000001,40000001},{0,97500,427500,636000,1536000,2796000,4796000}))*1.021,-2))</f>
        <v/>
      </c>
      <c r="N3207" s="21">
        <f>IF(K3207&lt;=0,0,ROUNDDOWN((K3207*LOOKUP(K3207,{0,1950001,3300001,6950001,9000001,18000001,40000001},{0.05,0.1,0.2,0.23,0.33,0.4,0.45})-LOOKUP(K3207,{0,1950001,3300001,6950001,9000001,18000001,40000001},{0,97500,427500,636000,1536000,2796000,4796000}))*1.021,-2))</f>
        <v/>
      </c>
      <c r="O3207" s="21">
        <f>IF(L3207&lt;=0,0,ROUNDDOWN((L3207*LOOKUP(L3207,{0,1950001,3300001,6950001,9000001,18000001,40000001},{0.05,0.1,0.2,0.23,0.33,0.4,0.45})-LOOKUP(L3207,{0,1950001,3300001,6950001,9000001,18000001,40000001},{0,97500,427500,636000,1536000,2796000,4796000}))*1.021,-2))</f>
        <v/>
      </c>
      <c r="P3207" s="21">
        <f>MAX(0,ROUNDDOWN(F3207-E3207-430000,-3))</f>
        <v/>
      </c>
      <c r="Q3207" s="21">
        <f>MAX(0,ROUNDDOWN(F3207-E3207-430000-H3207,-3))</f>
        <v/>
      </c>
      <c r="R3207" s="21">
        <f>IF(F3207&lt;=450000,0,MAX(0,P3207*0.06-MIN(50000,P3207)*0.03))</f>
        <v/>
      </c>
      <c r="S3207" s="21">
        <f>IF(F3207&lt;=450000,0,MAX(0,P3207*0.04-MIN(50000,P3207)*0.02))</f>
        <v/>
      </c>
      <c r="T3207" s="21">
        <f>IF(F3207&lt;=450000,0,MAX(0,Q3207*0.06-MIN(50000,Q3207)*0.03))</f>
        <v/>
      </c>
      <c r="U3207" s="21">
        <f>IF(F3207&lt;=450000,0,MAX(0,Q3207*0.04-MIN(50000,Q3207)*0.02))</f>
        <v/>
      </c>
      <c r="V3207" s="21">
        <f>50000+MAX(0,G3207-480000)</f>
        <v/>
      </c>
      <c r="W3207" s="21">
        <f>P3207-V3207</f>
        <v/>
      </c>
      <c r="X3207" s="21">
        <f>Q3207-V3207</f>
        <v/>
      </c>
      <c r="Y3207" s="22">
        <f>IF(W3207&lt;0,0.9,LOOKUP(W3207,{0,1950001,3300001,6950001,9000001,18000001,40000001},{0.84895,0.7979,0.6958,0.66517,0.56307,0.4916,0.44055}))</f>
        <v/>
      </c>
      <c r="Z3207" s="22">
        <f>IF(X3207&lt;0,0.9,LOOKUP(X3207,{0,1950001,3300001,6950001,9000001,18000001,40000001},{0.84895,0.7979,0.6958,0.66517,0.56307,0.4916,0.44055}))</f>
        <v/>
      </c>
      <c r="AA3207" s="22">
        <f>IF(W3207&lt;0,0,CHOOSE(MATCH(W3207,{0,1950001,3300001,6950001,9000001},1),5.105/84.895,10.21/79.79,20.42/69.58,23.483/66.517,33.693/56.307))</f>
        <v/>
      </c>
      <c r="AB3207" s="21">
        <f>IF(C3207&lt;=2000,0,(MIN(C3207,ROUNDDOWN(F3207*0.3,0))-2000)*0.1)</f>
        <v/>
      </c>
      <c r="AC3207" s="21">
        <f>IF(C3207&lt;=2000,0,MIN((C3207-2000)*Y3207,(R3207+S3207)*0.2))</f>
        <v/>
      </c>
      <c r="AD3207" s="21">
        <f>IF(C3207&lt;=2000,0,MIN((C3207-2000)*Z3207,(T3207+U3207)*0.2))</f>
        <v/>
      </c>
      <c r="AE3207" s="21">
        <f>AC3207*AA3207</f>
        <v/>
      </c>
      <c r="AF3207" s="21">
        <f>ROUNDDOWN(R3207,-2)+ROUNDDOWN(S3207,-2)</f>
        <v/>
      </c>
      <c r="AG3207" s="21">
        <f>ROUNDDOWN(MAX(0,R3207-(AB3207+AC3207+AE3207)*0.6),-2)+ROUNDDOWN(MAX(0,S3207-(AB3207+AC3207+AE3207)*0.4),-2)</f>
        <v/>
      </c>
      <c r="AH3207" s="21">
        <f>ROUNDDOWN(MAX(0,T3207-(AB3207+AD3207)*0.6),-2)+ROUNDDOWN(MAX(0,U3207-(AB3207+AD3207)*0.4),-2)</f>
        <v/>
      </c>
      <c r="AI3207" s="21">
        <f>ROUNDDOWN(T3207,-2)+ROUNDDOWN(U3207,-2)</f>
        <v/>
      </c>
      <c r="AJ3207" s="21">
        <f>M3207+AF3207</f>
        <v/>
      </c>
      <c r="AK3207" s="21">
        <f>M3207+AG3207</f>
        <v/>
      </c>
      <c r="AL3207" s="21">
        <f>N3207+AH3207</f>
        <v/>
      </c>
      <c r="AM3207" s="21">
        <f>O3207+AI3207</f>
        <v/>
      </c>
      <c r="AN3207" s="21">
        <f>N3207+AI3207</f>
        <v/>
      </c>
      <c r="AO3207" s="21">
        <f>ROUNDDOWN((R3207+S3207)*0.2/Y3207+2000,0)</f>
        <v/>
      </c>
      <c r="AP3207" s="21">
        <f>ROUNDDOWN((T3207+U3207)*0.2/Z3207+2000,0)</f>
        <v/>
      </c>
      <c r="AQ3207" s="21">
        <f>AL3207-AK3207</f>
        <v/>
      </c>
      <c r="AR3207" s="21">
        <f>AM3207-AK3207</f>
        <v/>
      </c>
      <c r="AS3207" s="21">
        <f>AM3207-AL3207</f>
        <v/>
      </c>
      <c r="AT3207" s="21">
        <f>AK3207+C3207-AJ3207</f>
        <v/>
      </c>
      <c r="AU3207" s="21">
        <f>AL3207+C3207-AM3207</f>
        <v/>
      </c>
      <c r="AV3207" s="21">
        <f>AN3207+C3207-AM3207</f>
        <v/>
      </c>
    </row>
    <row r="3208">
      <c r="A3208" t="inlineStr">
        <is>
          <t>1万円刻み</t>
        </is>
      </c>
      <c r="B3208" s="21">
        <f>'5_1万円刻み'!$A$1445</f>
        <v/>
      </c>
      <c r="C3208" s="21">
        <f>AO3208</f>
        <v/>
      </c>
      <c r="D3208" s="21" t="n">
        <v>0</v>
      </c>
      <c r="E3208" s="21">
        <f>ROUND(MIN(B3208/12,650000)*12*0.0915+MIN(B3208/12,1390000)*12*(0.0504+0)+B3208*0.005,0)</f>
        <v/>
      </c>
      <c r="F3208" s="21">
        <f>IF(B3208&lt;741000,0,IF(B3208&lt;2191000,B3208-740000,IF(B3208&lt;2193000,1451000,IF(B3208&lt;2196000,1453000,IF(B3208&lt;2200000,1456000,IF(B3208&lt;3600000,ROUND(ROUNDDOWN(B3208/4,-3)*2.8,0)-80000,IF(B3208&lt;6600000,ROUND(ROUNDDOWN(B3208/4,-3)*3.2,0)-440000,IF(B3208&lt;8500000,ROUNDDOWN(B3208*0.9,0)-1100000,B3208-1950000))))))))</f>
        <v/>
      </c>
      <c r="G3208" s="21">
        <f>IF(F3208&gt;23500000,NA(),IF(F3208&lt;=4890000,1040000,IF(F3208&lt;=6550000,670000,620000)))</f>
        <v/>
      </c>
      <c r="H3208" s="21">
        <f>IF(D3208&lt;=0,0,MAX(0,MIN(2000000,D3208-MIN(100000,ROUNDDOWN(F3208*0.05,0)))))</f>
        <v/>
      </c>
      <c r="I3208" s="21">
        <f>IF(C3208&lt;=2000,0,MIN(C3208,ROUNDDOWN(F3208*0.4,0))-2000)</f>
        <v/>
      </c>
      <c r="J3208" s="21">
        <f>MAX(0,ROUNDDOWN(F3208-E3208-G3208,-3))</f>
        <v/>
      </c>
      <c r="K3208" s="21">
        <f>MAX(0,ROUNDDOWN(F3208-E3208-G3208-H3208-I3208,-3))</f>
        <v/>
      </c>
      <c r="L3208" s="21">
        <f>MAX(0,ROUNDDOWN(F3208-E3208-G3208-H3208,-3))</f>
        <v/>
      </c>
      <c r="M3208" s="21">
        <f>IF(J3208&lt;=0,0,ROUNDDOWN((J3208*LOOKUP(J3208,{0,1950001,3300001,6950001,9000001,18000001,40000001},{0.05,0.1,0.2,0.23,0.33,0.4,0.45})-LOOKUP(J3208,{0,1950001,3300001,6950001,9000001,18000001,40000001},{0,97500,427500,636000,1536000,2796000,4796000}))*1.021,-2))</f>
        <v/>
      </c>
      <c r="N3208" s="21">
        <f>IF(K3208&lt;=0,0,ROUNDDOWN((K3208*LOOKUP(K3208,{0,1950001,3300001,6950001,9000001,18000001,40000001},{0.05,0.1,0.2,0.23,0.33,0.4,0.45})-LOOKUP(K3208,{0,1950001,3300001,6950001,9000001,18000001,40000001},{0,97500,427500,636000,1536000,2796000,4796000}))*1.021,-2))</f>
        <v/>
      </c>
      <c r="O3208" s="21">
        <f>IF(L3208&lt;=0,0,ROUNDDOWN((L3208*LOOKUP(L3208,{0,1950001,3300001,6950001,9000001,18000001,40000001},{0.05,0.1,0.2,0.23,0.33,0.4,0.45})-LOOKUP(L3208,{0,1950001,3300001,6950001,9000001,18000001,40000001},{0,97500,427500,636000,1536000,2796000,4796000}))*1.021,-2))</f>
        <v/>
      </c>
      <c r="P3208" s="21">
        <f>MAX(0,ROUNDDOWN(F3208-E3208-430000,-3))</f>
        <v/>
      </c>
      <c r="Q3208" s="21">
        <f>MAX(0,ROUNDDOWN(F3208-E3208-430000-H3208,-3))</f>
        <v/>
      </c>
      <c r="R3208" s="21">
        <f>IF(F3208&lt;=450000,0,MAX(0,P3208*0.06-MIN(50000,P3208)*0.03))</f>
        <v/>
      </c>
      <c r="S3208" s="21">
        <f>IF(F3208&lt;=450000,0,MAX(0,P3208*0.04-MIN(50000,P3208)*0.02))</f>
        <v/>
      </c>
      <c r="T3208" s="21">
        <f>IF(F3208&lt;=450000,0,MAX(0,Q3208*0.06-MIN(50000,Q3208)*0.03))</f>
        <v/>
      </c>
      <c r="U3208" s="21">
        <f>IF(F3208&lt;=450000,0,MAX(0,Q3208*0.04-MIN(50000,Q3208)*0.02))</f>
        <v/>
      </c>
      <c r="V3208" s="21">
        <f>50000+MAX(0,G3208-480000)</f>
        <v/>
      </c>
      <c r="W3208" s="21">
        <f>P3208-V3208</f>
        <v/>
      </c>
      <c r="X3208" s="21">
        <f>Q3208-V3208</f>
        <v/>
      </c>
      <c r="Y3208" s="22">
        <f>IF(W3208&lt;0,0.9,LOOKUP(W3208,{0,1950001,3300001,6950001,9000001,18000001,40000001},{0.84895,0.7979,0.6958,0.66517,0.56307,0.4916,0.44055}))</f>
        <v/>
      </c>
      <c r="Z3208" s="22">
        <f>IF(X3208&lt;0,0.9,LOOKUP(X3208,{0,1950001,3300001,6950001,9000001,18000001,40000001},{0.84895,0.7979,0.6958,0.66517,0.56307,0.4916,0.44055}))</f>
        <v/>
      </c>
      <c r="AA3208" s="22">
        <f>IF(W3208&lt;0,0,CHOOSE(MATCH(W3208,{0,1950001,3300001,6950001,9000001},1),5.105/84.895,10.21/79.79,20.42/69.58,23.483/66.517,33.693/56.307))</f>
        <v/>
      </c>
      <c r="AB3208" s="21">
        <f>IF(C3208&lt;=2000,0,(MIN(C3208,ROUNDDOWN(F3208*0.3,0))-2000)*0.1)</f>
        <v/>
      </c>
      <c r="AC3208" s="21">
        <f>IF(C3208&lt;=2000,0,MIN((C3208-2000)*Y3208,(R3208+S3208)*0.2))</f>
        <v/>
      </c>
      <c r="AD3208" s="21">
        <f>IF(C3208&lt;=2000,0,MIN((C3208-2000)*Z3208,(T3208+U3208)*0.2))</f>
        <v/>
      </c>
      <c r="AE3208" s="21">
        <f>AC3208*AA3208</f>
        <v/>
      </c>
      <c r="AF3208" s="21">
        <f>ROUNDDOWN(R3208,-2)+ROUNDDOWN(S3208,-2)</f>
        <v/>
      </c>
      <c r="AG3208" s="21">
        <f>ROUNDDOWN(MAX(0,R3208-(AB3208+AC3208+AE3208)*0.6),-2)+ROUNDDOWN(MAX(0,S3208-(AB3208+AC3208+AE3208)*0.4),-2)</f>
        <v/>
      </c>
      <c r="AH3208" s="21">
        <f>ROUNDDOWN(MAX(0,T3208-(AB3208+AD3208)*0.6),-2)+ROUNDDOWN(MAX(0,U3208-(AB3208+AD3208)*0.4),-2)</f>
        <v/>
      </c>
      <c r="AI3208" s="21">
        <f>ROUNDDOWN(T3208,-2)+ROUNDDOWN(U3208,-2)</f>
        <v/>
      </c>
      <c r="AJ3208" s="21">
        <f>M3208+AF3208</f>
        <v/>
      </c>
      <c r="AK3208" s="21">
        <f>M3208+AG3208</f>
        <v/>
      </c>
      <c r="AL3208" s="21">
        <f>N3208+AH3208</f>
        <v/>
      </c>
      <c r="AM3208" s="21">
        <f>O3208+AI3208</f>
        <v/>
      </c>
      <c r="AN3208" s="21">
        <f>N3208+AI3208</f>
        <v/>
      </c>
      <c r="AO3208" s="21">
        <f>ROUNDDOWN((R3208+S3208)*0.2/Y3208+2000,0)</f>
        <v/>
      </c>
      <c r="AP3208" s="21">
        <f>ROUNDDOWN((T3208+U3208)*0.2/Z3208+2000,0)</f>
        <v/>
      </c>
      <c r="AQ3208" s="21">
        <f>AL3208-AK3208</f>
        <v/>
      </c>
      <c r="AR3208" s="21">
        <f>AM3208-AK3208</f>
        <v/>
      </c>
      <c r="AS3208" s="21">
        <f>AM3208-AL3208</f>
        <v/>
      </c>
      <c r="AT3208" s="21">
        <f>AK3208+C3208-AJ3208</f>
        <v/>
      </c>
      <c r="AU3208" s="21">
        <f>AL3208+C3208-AM3208</f>
        <v/>
      </c>
      <c r="AV3208" s="21">
        <f>AN3208+C3208-AM3208</f>
        <v/>
      </c>
    </row>
    <row r="3209">
      <c r="A3209" t="inlineStr">
        <is>
          <t>1万円刻み</t>
        </is>
      </c>
      <c r="B3209" s="21">
        <f>'5_1万円刻み'!$A$1446</f>
        <v/>
      </c>
      <c r="C3209" s="21">
        <f>AO3209</f>
        <v/>
      </c>
      <c r="D3209" s="21" t="n">
        <v>0</v>
      </c>
      <c r="E3209" s="21">
        <f>ROUND(MIN(B3209/12,650000)*12*0.0915+MIN(B3209/12,1390000)*12*(0.0504+0)+B3209*0.005,0)</f>
        <v/>
      </c>
      <c r="F3209" s="21">
        <f>IF(B3209&lt;741000,0,IF(B3209&lt;2191000,B3209-740000,IF(B3209&lt;2193000,1451000,IF(B3209&lt;2196000,1453000,IF(B3209&lt;2200000,1456000,IF(B3209&lt;3600000,ROUND(ROUNDDOWN(B3209/4,-3)*2.8,0)-80000,IF(B3209&lt;6600000,ROUND(ROUNDDOWN(B3209/4,-3)*3.2,0)-440000,IF(B3209&lt;8500000,ROUNDDOWN(B3209*0.9,0)-1100000,B3209-1950000))))))))</f>
        <v/>
      </c>
      <c r="G3209" s="21">
        <f>IF(F3209&gt;23500000,NA(),IF(F3209&lt;=4890000,1040000,IF(F3209&lt;=6550000,670000,620000)))</f>
        <v/>
      </c>
      <c r="H3209" s="21">
        <f>IF(D3209&lt;=0,0,MAX(0,MIN(2000000,D3209-MIN(100000,ROUNDDOWN(F3209*0.05,0)))))</f>
        <v/>
      </c>
      <c r="I3209" s="21">
        <f>IF(C3209&lt;=2000,0,MIN(C3209,ROUNDDOWN(F3209*0.4,0))-2000)</f>
        <v/>
      </c>
      <c r="J3209" s="21">
        <f>MAX(0,ROUNDDOWN(F3209-E3209-G3209,-3))</f>
        <v/>
      </c>
      <c r="K3209" s="21">
        <f>MAX(0,ROUNDDOWN(F3209-E3209-G3209-H3209-I3209,-3))</f>
        <v/>
      </c>
      <c r="L3209" s="21">
        <f>MAX(0,ROUNDDOWN(F3209-E3209-G3209-H3209,-3))</f>
        <v/>
      </c>
      <c r="M3209" s="21">
        <f>IF(J3209&lt;=0,0,ROUNDDOWN((J3209*LOOKUP(J3209,{0,1950001,3300001,6950001,9000001,18000001,40000001},{0.05,0.1,0.2,0.23,0.33,0.4,0.45})-LOOKUP(J3209,{0,1950001,3300001,6950001,9000001,18000001,40000001},{0,97500,427500,636000,1536000,2796000,4796000}))*1.021,-2))</f>
        <v/>
      </c>
      <c r="N3209" s="21">
        <f>IF(K3209&lt;=0,0,ROUNDDOWN((K3209*LOOKUP(K3209,{0,1950001,3300001,6950001,9000001,18000001,40000001},{0.05,0.1,0.2,0.23,0.33,0.4,0.45})-LOOKUP(K3209,{0,1950001,3300001,6950001,9000001,18000001,40000001},{0,97500,427500,636000,1536000,2796000,4796000}))*1.021,-2))</f>
        <v/>
      </c>
      <c r="O3209" s="21">
        <f>IF(L3209&lt;=0,0,ROUNDDOWN((L3209*LOOKUP(L3209,{0,1950001,3300001,6950001,9000001,18000001,40000001},{0.05,0.1,0.2,0.23,0.33,0.4,0.45})-LOOKUP(L3209,{0,1950001,3300001,6950001,9000001,18000001,40000001},{0,97500,427500,636000,1536000,2796000,4796000}))*1.021,-2))</f>
        <v/>
      </c>
      <c r="P3209" s="21">
        <f>MAX(0,ROUNDDOWN(F3209-E3209-430000,-3))</f>
        <v/>
      </c>
      <c r="Q3209" s="21">
        <f>MAX(0,ROUNDDOWN(F3209-E3209-430000-H3209,-3))</f>
        <v/>
      </c>
      <c r="R3209" s="21">
        <f>IF(F3209&lt;=450000,0,MAX(0,P3209*0.06-MIN(50000,P3209)*0.03))</f>
        <v/>
      </c>
      <c r="S3209" s="21">
        <f>IF(F3209&lt;=450000,0,MAX(0,P3209*0.04-MIN(50000,P3209)*0.02))</f>
        <v/>
      </c>
      <c r="T3209" s="21">
        <f>IF(F3209&lt;=450000,0,MAX(0,Q3209*0.06-MIN(50000,Q3209)*0.03))</f>
        <v/>
      </c>
      <c r="U3209" s="21">
        <f>IF(F3209&lt;=450000,0,MAX(0,Q3209*0.04-MIN(50000,Q3209)*0.02))</f>
        <v/>
      </c>
      <c r="V3209" s="21">
        <f>50000+MAX(0,G3209-480000)</f>
        <v/>
      </c>
      <c r="W3209" s="21">
        <f>P3209-V3209</f>
        <v/>
      </c>
      <c r="X3209" s="21">
        <f>Q3209-V3209</f>
        <v/>
      </c>
      <c r="Y3209" s="22">
        <f>IF(W3209&lt;0,0.9,LOOKUP(W3209,{0,1950001,3300001,6950001,9000001,18000001,40000001},{0.84895,0.7979,0.6958,0.66517,0.56307,0.4916,0.44055}))</f>
        <v/>
      </c>
      <c r="Z3209" s="22">
        <f>IF(X3209&lt;0,0.9,LOOKUP(X3209,{0,1950001,3300001,6950001,9000001,18000001,40000001},{0.84895,0.7979,0.6958,0.66517,0.56307,0.4916,0.44055}))</f>
        <v/>
      </c>
      <c r="AA3209" s="22">
        <f>IF(W3209&lt;0,0,CHOOSE(MATCH(W3209,{0,1950001,3300001,6950001,9000001},1),5.105/84.895,10.21/79.79,20.42/69.58,23.483/66.517,33.693/56.307))</f>
        <v/>
      </c>
      <c r="AB3209" s="21">
        <f>IF(C3209&lt;=2000,0,(MIN(C3209,ROUNDDOWN(F3209*0.3,0))-2000)*0.1)</f>
        <v/>
      </c>
      <c r="AC3209" s="21">
        <f>IF(C3209&lt;=2000,0,MIN((C3209-2000)*Y3209,(R3209+S3209)*0.2))</f>
        <v/>
      </c>
      <c r="AD3209" s="21">
        <f>IF(C3209&lt;=2000,0,MIN((C3209-2000)*Z3209,(T3209+U3209)*0.2))</f>
        <v/>
      </c>
      <c r="AE3209" s="21">
        <f>AC3209*AA3209</f>
        <v/>
      </c>
      <c r="AF3209" s="21">
        <f>ROUNDDOWN(R3209,-2)+ROUNDDOWN(S3209,-2)</f>
        <v/>
      </c>
      <c r="AG3209" s="21">
        <f>ROUNDDOWN(MAX(0,R3209-(AB3209+AC3209+AE3209)*0.6),-2)+ROUNDDOWN(MAX(0,S3209-(AB3209+AC3209+AE3209)*0.4),-2)</f>
        <v/>
      </c>
      <c r="AH3209" s="21">
        <f>ROUNDDOWN(MAX(0,T3209-(AB3209+AD3209)*0.6),-2)+ROUNDDOWN(MAX(0,U3209-(AB3209+AD3209)*0.4),-2)</f>
        <v/>
      </c>
      <c r="AI3209" s="21">
        <f>ROUNDDOWN(T3209,-2)+ROUNDDOWN(U3209,-2)</f>
        <v/>
      </c>
      <c r="AJ3209" s="21">
        <f>M3209+AF3209</f>
        <v/>
      </c>
      <c r="AK3209" s="21">
        <f>M3209+AG3209</f>
        <v/>
      </c>
      <c r="AL3209" s="21">
        <f>N3209+AH3209</f>
        <v/>
      </c>
      <c r="AM3209" s="21">
        <f>O3209+AI3209</f>
        <v/>
      </c>
      <c r="AN3209" s="21">
        <f>N3209+AI3209</f>
        <v/>
      </c>
      <c r="AO3209" s="21">
        <f>ROUNDDOWN((R3209+S3209)*0.2/Y3209+2000,0)</f>
        <v/>
      </c>
      <c r="AP3209" s="21">
        <f>ROUNDDOWN((T3209+U3209)*0.2/Z3209+2000,0)</f>
        <v/>
      </c>
      <c r="AQ3209" s="21">
        <f>AL3209-AK3209</f>
        <v/>
      </c>
      <c r="AR3209" s="21">
        <f>AM3209-AK3209</f>
        <v/>
      </c>
      <c r="AS3209" s="21">
        <f>AM3209-AL3209</f>
        <v/>
      </c>
      <c r="AT3209" s="21">
        <f>AK3209+C3209-AJ3209</f>
        <v/>
      </c>
      <c r="AU3209" s="21">
        <f>AL3209+C3209-AM3209</f>
        <v/>
      </c>
      <c r="AV3209" s="21">
        <f>AN3209+C3209-AM3209</f>
        <v/>
      </c>
    </row>
    <row r="3210">
      <c r="A3210" t="inlineStr">
        <is>
          <t>1万円刻み</t>
        </is>
      </c>
      <c r="B3210" s="21">
        <f>'5_1万円刻み'!$A$1447</f>
        <v/>
      </c>
      <c r="C3210" s="21">
        <f>AO3210</f>
        <v/>
      </c>
      <c r="D3210" s="21" t="n">
        <v>0</v>
      </c>
      <c r="E3210" s="21">
        <f>ROUND(MIN(B3210/12,650000)*12*0.0915+MIN(B3210/12,1390000)*12*(0.0504+0)+B3210*0.005,0)</f>
        <v/>
      </c>
      <c r="F3210" s="21">
        <f>IF(B3210&lt;741000,0,IF(B3210&lt;2191000,B3210-740000,IF(B3210&lt;2193000,1451000,IF(B3210&lt;2196000,1453000,IF(B3210&lt;2200000,1456000,IF(B3210&lt;3600000,ROUND(ROUNDDOWN(B3210/4,-3)*2.8,0)-80000,IF(B3210&lt;6600000,ROUND(ROUNDDOWN(B3210/4,-3)*3.2,0)-440000,IF(B3210&lt;8500000,ROUNDDOWN(B3210*0.9,0)-1100000,B3210-1950000))))))))</f>
        <v/>
      </c>
      <c r="G3210" s="21">
        <f>IF(F3210&gt;23500000,NA(),IF(F3210&lt;=4890000,1040000,IF(F3210&lt;=6550000,670000,620000)))</f>
        <v/>
      </c>
      <c r="H3210" s="21">
        <f>IF(D3210&lt;=0,0,MAX(0,MIN(2000000,D3210-MIN(100000,ROUNDDOWN(F3210*0.05,0)))))</f>
        <v/>
      </c>
      <c r="I3210" s="21">
        <f>IF(C3210&lt;=2000,0,MIN(C3210,ROUNDDOWN(F3210*0.4,0))-2000)</f>
        <v/>
      </c>
      <c r="J3210" s="21">
        <f>MAX(0,ROUNDDOWN(F3210-E3210-G3210,-3))</f>
        <v/>
      </c>
      <c r="K3210" s="21">
        <f>MAX(0,ROUNDDOWN(F3210-E3210-G3210-H3210-I3210,-3))</f>
        <v/>
      </c>
      <c r="L3210" s="21">
        <f>MAX(0,ROUNDDOWN(F3210-E3210-G3210-H3210,-3))</f>
        <v/>
      </c>
      <c r="M3210" s="21">
        <f>IF(J3210&lt;=0,0,ROUNDDOWN((J3210*LOOKUP(J3210,{0,1950001,3300001,6950001,9000001,18000001,40000001},{0.05,0.1,0.2,0.23,0.33,0.4,0.45})-LOOKUP(J3210,{0,1950001,3300001,6950001,9000001,18000001,40000001},{0,97500,427500,636000,1536000,2796000,4796000}))*1.021,-2))</f>
        <v/>
      </c>
      <c r="N3210" s="21">
        <f>IF(K3210&lt;=0,0,ROUNDDOWN((K3210*LOOKUP(K3210,{0,1950001,3300001,6950001,9000001,18000001,40000001},{0.05,0.1,0.2,0.23,0.33,0.4,0.45})-LOOKUP(K3210,{0,1950001,3300001,6950001,9000001,18000001,40000001},{0,97500,427500,636000,1536000,2796000,4796000}))*1.021,-2))</f>
        <v/>
      </c>
      <c r="O3210" s="21">
        <f>IF(L3210&lt;=0,0,ROUNDDOWN((L3210*LOOKUP(L3210,{0,1950001,3300001,6950001,9000001,18000001,40000001},{0.05,0.1,0.2,0.23,0.33,0.4,0.45})-LOOKUP(L3210,{0,1950001,3300001,6950001,9000001,18000001,40000001},{0,97500,427500,636000,1536000,2796000,4796000}))*1.021,-2))</f>
        <v/>
      </c>
      <c r="P3210" s="21">
        <f>MAX(0,ROUNDDOWN(F3210-E3210-430000,-3))</f>
        <v/>
      </c>
      <c r="Q3210" s="21">
        <f>MAX(0,ROUNDDOWN(F3210-E3210-430000-H3210,-3))</f>
        <v/>
      </c>
      <c r="R3210" s="21">
        <f>IF(F3210&lt;=450000,0,MAX(0,P3210*0.06-MIN(50000,P3210)*0.03))</f>
        <v/>
      </c>
      <c r="S3210" s="21">
        <f>IF(F3210&lt;=450000,0,MAX(0,P3210*0.04-MIN(50000,P3210)*0.02))</f>
        <v/>
      </c>
      <c r="T3210" s="21">
        <f>IF(F3210&lt;=450000,0,MAX(0,Q3210*0.06-MIN(50000,Q3210)*0.03))</f>
        <v/>
      </c>
      <c r="U3210" s="21">
        <f>IF(F3210&lt;=450000,0,MAX(0,Q3210*0.04-MIN(50000,Q3210)*0.02))</f>
        <v/>
      </c>
      <c r="V3210" s="21">
        <f>50000+MAX(0,G3210-480000)</f>
        <v/>
      </c>
      <c r="W3210" s="21">
        <f>P3210-V3210</f>
        <v/>
      </c>
      <c r="X3210" s="21">
        <f>Q3210-V3210</f>
        <v/>
      </c>
      <c r="Y3210" s="22">
        <f>IF(W3210&lt;0,0.9,LOOKUP(W3210,{0,1950001,3300001,6950001,9000001,18000001,40000001},{0.84895,0.7979,0.6958,0.66517,0.56307,0.4916,0.44055}))</f>
        <v/>
      </c>
      <c r="Z3210" s="22">
        <f>IF(X3210&lt;0,0.9,LOOKUP(X3210,{0,1950001,3300001,6950001,9000001,18000001,40000001},{0.84895,0.7979,0.6958,0.66517,0.56307,0.4916,0.44055}))</f>
        <v/>
      </c>
      <c r="AA3210" s="22">
        <f>IF(W3210&lt;0,0,CHOOSE(MATCH(W3210,{0,1950001,3300001,6950001,9000001},1),5.105/84.895,10.21/79.79,20.42/69.58,23.483/66.517,33.693/56.307))</f>
        <v/>
      </c>
      <c r="AB3210" s="21">
        <f>IF(C3210&lt;=2000,0,(MIN(C3210,ROUNDDOWN(F3210*0.3,0))-2000)*0.1)</f>
        <v/>
      </c>
      <c r="AC3210" s="21">
        <f>IF(C3210&lt;=2000,0,MIN((C3210-2000)*Y3210,(R3210+S3210)*0.2))</f>
        <v/>
      </c>
      <c r="AD3210" s="21">
        <f>IF(C3210&lt;=2000,0,MIN((C3210-2000)*Z3210,(T3210+U3210)*0.2))</f>
        <v/>
      </c>
      <c r="AE3210" s="21">
        <f>AC3210*AA3210</f>
        <v/>
      </c>
      <c r="AF3210" s="21">
        <f>ROUNDDOWN(R3210,-2)+ROUNDDOWN(S3210,-2)</f>
        <v/>
      </c>
      <c r="AG3210" s="21">
        <f>ROUNDDOWN(MAX(0,R3210-(AB3210+AC3210+AE3210)*0.6),-2)+ROUNDDOWN(MAX(0,S3210-(AB3210+AC3210+AE3210)*0.4),-2)</f>
        <v/>
      </c>
      <c r="AH3210" s="21">
        <f>ROUNDDOWN(MAX(0,T3210-(AB3210+AD3210)*0.6),-2)+ROUNDDOWN(MAX(0,U3210-(AB3210+AD3210)*0.4),-2)</f>
        <v/>
      </c>
      <c r="AI3210" s="21">
        <f>ROUNDDOWN(T3210,-2)+ROUNDDOWN(U3210,-2)</f>
        <v/>
      </c>
      <c r="AJ3210" s="21">
        <f>M3210+AF3210</f>
        <v/>
      </c>
      <c r="AK3210" s="21">
        <f>M3210+AG3210</f>
        <v/>
      </c>
      <c r="AL3210" s="21">
        <f>N3210+AH3210</f>
        <v/>
      </c>
      <c r="AM3210" s="21">
        <f>O3210+AI3210</f>
        <v/>
      </c>
      <c r="AN3210" s="21">
        <f>N3210+AI3210</f>
        <v/>
      </c>
      <c r="AO3210" s="21">
        <f>ROUNDDOWN((R3210+S3210)*0.2/Y3210+2000,0)</f>
        <v/>
      </c>
      <c r="AP3210" s="21">
        <f>ROUNDDOWN((T3210+U3210)*0.2/Z3210+2000,0)</f>
        <v/>
      </c>
      <c r="AQ3210" s="21">
        <f>AL3210-AK3210</f>
        <v/>
      </c>
      <c r="AR3210" s="21">
        <f>AM3210-AK3210</f>
        <v/>
      </c>
      <c r="AS3210" s="21">
        <f>AM3210-AL3210</f>
        <v/>
      </c>
      <c r="AT3210" s="21">
        <f>AK3210+C3210-AJ3210</f>
        <v/>
      </c>
      <c r="AU3210" s="21">
        <f>AL3210+C3210-AM3210</f>
        <v/>
      </c>
      <c r="AV3210" s="21">
        <f>AN3210+C3210-AM3210</f>
        <v/>
      </c>
    </row>
    <row r="3211">
      <c r="A3211" t="inlineStr">
        <is>
          <t>1万円刻み</t>
        </is>
      </c>
      <c r="B3211" s="21">
        <f>'5_1万円刻み'!$A$1448</f>
        <v/>
      </c>
      <c r="C3211" s="21">
        <f>AO3211</f>
        <v/>
      </c>
      <c r="D3211" s="21" t="n">
        <v>0</v>
      </c>
      <c r="E3211" s="21">
        <f>ROUND(MIN(B3211/12,650000)*12*0.0915+MIN(B3211/12,1390000)*12*(0.0504+0)+B3211*0.005,0)</f>
        <v/>
      </c>
      <c r="F3211" s="21">
        <f>IF(B3211&lt;741000,0,IF(B3211&lt;2191000,B3211-740000,IF(B3211&lt;2193000,1451000,IF(B3211&lt;2196000,1453000,IF(B3211&lt;2200000,1456000,IF(B3211&lt;3600000,ROUND(ROUNDDOWN(B3211/4,-3)*2.8,0)-80000,IF(B3211&lt;6600000,ROUND(ROUNDDOWN(B3211/4,-3)*3.2,0)-440000,IF(B3211&lt;8500000,ROUNDDOWN(B3211*0.9,0)-1100000,B3211-1950000))))))))</f>
        <v/>
      </c>
      <c r="G3211" s="21">
        <f>IF(F3211&gt;23500000,NA(),IF(F3211&lt;=4890000,1040000,IF(F3211&lt;=6550000,670000,620000)))</f>
        <v/>
      </c>
      <c r="H3211" s="21">
        <f>IF(D3211&lt;=0,0,MAX(0,MIN(2000000,D3211-MIN(100000,ROUNDDOWN(F3211*0.05,0)))))</f>
        <v/>
      </c>
      <c r="I3211" s="21">
        <f>IF(C3211&lt;=2000,0,MIN(C3211,ROUNDDOWN(F3211*0.4,0))-2000)</f>
        <v/>
      </c>
      <c r="J3211" s="21">
        <f>MAX(0,ROUNDDOWN(F3211-E3211-G3211,-3))</f>
        <v/>
      </c>
      <c r="K3211" s="21">
        <f>MAX(0,ROUNDDOWN(F3211-E3211-G3211-H3211-I3211,-3))</f>
        <v/>
      </c>
      <c r="L3211" s="21">
        <f>MAX(0,ROUNDDOWN(F3211-E3211-G3211-H3211,-3))</f>
        <v/>
      </c>
      <c r="M3211" s="21">
        <f>IF(J3211&lt;=0,0,ROUNDDOWN((J3211*LOOKUP(J3211,{0,1950001,3300001,6950001,9000001,18000001,40000001},{0.05,0.1,0.2,0.23,0.33,0.4,0.45})-LOOKUP(J3211,{0,1950001,3300001,6950001,9000001,18000001,40000001},{0,97500,427500,636000,1536000,2796000,4796000}))*1.021,-2))</f>
        <v/>
      </c>
      <c r="N3211" s="21">
        <f>IF(K3211&lt;=0,0,ROUNDDOWN((K3211*LOOKUP(K3211,{0,1950001,3300001,6950001,9000001,18000001,40000001},{0.05,0.1,0.2,0.23,0.33,0.4,0.45})-LOOKUP(K3211,{0,1950001,3300001,6950001,9000001,18000001,40000001},{0,97500,427500,636000,1536000,2796000,4796000}))*1.021,-2))</f>
        <v/>
      </c>
      <c r="O3211" s="21">
        <f>IF(L3211&lt;=0,0,ROUNDDOWN((L3211*LOOKUP(L3211,{0,1950001,3300001,6950001,9000001,18000001,40000001},{0.05,0.1,0.2,0.23,0.33,0.4,0.45})-LOOKUP(L3211,{0,1950001,3300001,6950001,9000001,18000001,40000001},{0,97500,427500,636000,1536000,2796000,4796000}))*1.021,-2))</f>
        <v/>
      </c>
      <c r="P3211" s="21">
        <f>MAX(0,ROUNDDOWN(F3211-E3211-430000,-3))</f>
        <v/>
      </c>
      <c r="Q3211" s="21">
        <f>MAX(0,ROUNDDOWN(F3211-E3211-430000-H3211,-3))</f>
        <v/>
      </c>
      <c r="R3211" s="21">
        <f>IF(F3211&lt;=450000,0,MAX(0,P3211*0.06-MIN(50000,P3211)*0.03))</f>
        <v/>
      </c>
      <c r="S3211" s="21">
        <f>IF(F3211&lt;=450000,0,MAX(0,P3211*0.04-MIN(50000,P3211)*0.02))</f>
        <v/>
      </c>
      <c r="T3211" s="21">
        <f>IF(F3211&lt;=450000,0,MAX(0,Q3211*0.06-MIN(50000,Q3211)*0.03))</f>
        <v/>
      </c>
      <c r="U3211" s="21">
        <f>IF(F3211&lt;=450000,0,MAX(0,Q3211*0.04-MIN(50000,Q3211)*0.02))</f>
        <v/>
      </c>
      <c r="V3211" s="21">
        <f>50000+MAX(0,G3211-480000)</f>
        <v/>
      </c>
      <c r="W3211" s="21">
        <f>P3211-V3211</f>
        <v/>
      </c>
      <c r="X3211" s="21">
        <f>Q3211-V3211</f>
        <v/>
      </c>
      <c r="Y3211" s="22">
        <f>IF(W3211&lt;0,0.9,LOOKUP(W3211,{0,1950001,3300001,6950001,9000001,18000001,40000001},{0.84895,0.7979,0.6958,0.66517,0.56307,0.4916,0.44055}))</f>
        <v/>
      </c>
      <c r="Z3211" s="22">
        <f>IF(X3211&lt;0,0.9,LOOKUP(X3211,{0,1950001,3300001,6950001,9000001,18000001,40000001},{0.84895,0.7979,0.6958,0.66517,0.56307,0.4916,0.44055}))</f>
        <v/>
      </c>
      <c r="AA3211" s="22">
        <f>IF(W3211&lt;0,0,CHOOSE(MATCH(W3211,{0,1950001,3300001,6950001,9000001},1),5.105/84.895,10.21/79.79,20.42/69.58,23.483/66.517,33.693/56.307))</f>
        <v/>
      </c>
      <c r="AB3211" s="21">
        <f>IF(C3211&lt;=2000,0,(MIN(C3211,ROUNDDOWN(F3211*0.3,0))-2000)*0.1)</f>
        <v/>
      </c>
      <c r="AC3211" s="21">
        <f>IF(C3211&lt;=2000,0,MIN((C3211-2000)*Y3211,(R3211+S3211)*0.2))</f>
        <v/>
      </c>
      <c r="AD3211" s="21">
        <f>IF(C3211&lt;=2000,0,MIN((C3211-2000)*Z3211,(T3211+U3211)*0.2))</f>
        <v/>
      </c>
      <c r="AE3211" s="21">
        <f>AC3211*AA3211</f>
        <v/>
      </c>
      <c r="AF3211" s="21">
        <f>ROUNDDOWN(R3211,-2)+ROUNDDOWN(S3211,-2)</f>
        <v/>
      </c>
      <c r="AG3211" s="21">
        <f>ROUNDDOWN(MAX(0,R3211-(AB3211+AC3211+AE3211)*0.6),-2)+ROUNDDOWN(MAX(0,S3211-(AB3211+AC3211+AE3211)*0.4),-2)</f>
        <v/>
      </c>
      <c r="AH3211" s="21">
        <f>ROUNDDOWN(MAX(0,T3211-(AB3211+AD3211)*0.6),-2)+ROUNDDOWN(MAX(0,U3211-(AB3211+AD3211)*0.4),-2)</f>
        <v/>
      </c>
      <c r="AI3211" s="21">
        <f>ROUNDDOWN(T3211,-2)+ROUNDDOWN(U3211,-2)</f>
        <v/>
      </c>
      <c r="AJ3211" s="21">
        <f>M3211+AF3211</f>
        <v/>
      </c>
      <c r="AK3211" s="21">
        <f>M3211+AG3211</f>
        <v/>
      </c>
      <c r="AL3211" s="21">
        <f>N3211+AH3211</f>
        <v/>
      </c>
      <c r="AM3211" s="21">
        <f>O3211+AI3211</f>
        <v/>
      </c>
      <c r="AN3211" s="21">
        <f>N3211+AI3211</f>
        <v/>
      </c>
      <c r="AO3211" s="21">
        <f>ROUNDDOWN((R3211+S3211)*0.2/Y3211+2000,0)</f>
        <v/>
      </c>
      <c r="AP3211" s="21">
        <f>ROUNDDOWN((T3211+U3211)*0.2/Z3211+2000,0)</f>
        <v/>
      </c>
      <c r="AQ3211" s="21">
        <f>AL3211-AK3211</f>
        <v/>
      </c>
      <c r="AR3211" s="21">
        <f>AM3211-AK3211</f>
        <v/>
      </c>
      <c r="AS3211" s="21">
        <f>AM3211-AL3211</f>
        <v/>
      </c>
      <c r="AT3211" s="21">
        <f>AK3211+C3211-AJ3211</f>
        <v/>
      </c>
      <c r="AU3211" s="21">
        <f>AL3211+C3211-AM3211</f>
        <v/>
      </c>
      <c r="AV3211" s="21">
        <f>AN3211+C3211-AM3211</f>
        <v/>
      </c>
    </row>
    <row r="3212">
      <c r="A3212" t="inlineStr">
        <is>
          <t>1万円刻み</t>
        </is>
      </c>
      <c r="B3212" s="21">
        <f>'5_1万円刻み'!$A$1449</f>
        <v/>
      </c>
      <c r="C3212" s="21">
        <f>AO3212</f>
        <v/>
      </c>
      <c r="D3212" s="21" t="n">
        <v>0</v>
      </c>
      <c r="E3212" s="21">
        <f>ROUND(MIN(B3212/12,650000)*12*0.0915+MIN(B3212/12,1390000)*12*(0.0504+0)+B3212*0.005,0)</f>
        <v/>
      </c>
      <c r="F3212" s="21">
        <f>IF(B3212&lt;741000,0,IF(B3212&lt;2191000,B3212-740000,IF(B3212&lt;2193000,1451000,IF(B3212&lt;2196000,1453000,IF(B3212&lt;2200000,1456000,IF(B3212&lt;3600000,ROUND(ROUNDDOWN(B3212/4,-3)*2.8,0)-80000,IF(B3212&lt;6600000,ROUND(ROUNDDOWN(B3212/4,-3)*3.2,0)-440000,IF(B3212&lt;8500000,ROUNDDOWN(B3212*0.9,0)-1100000,B3212-1950000))))))))</f>
        <v/>
      </c>
      <c r="G3212" s="21">
        <f>IF(F3212&gt;23500000,NA(),IF(F3212&lt;=4890000,1040000,IF(F3212&lt;=6550000,670000,620000)))</f>
        <v/>
      </c>
      <c r="H3212" s="21">
        <f>IF(D3212&lt;=0,0,MAX(0,MIN(2000000,D3212-MIN(100000,ROUNDDOWN(F3212*0.05,0)))))</f>
        <v/>
      </c>
      <c r="I3212" s="21">
        <f>IF(C3212&lt;=2000,0,MIN(C3212,ROUNDDOWN(F3212*0.4,0))-2000)</f>
        <v/>
      </c>
      <c r="J3212" s="21">
        <f>MAX(0,ROUNDDOWN(F3212-E3212-G3212,-3))</f>
        <v/>
      </c>
      <c r="K3212" s="21">
        <f>MAX(0,ROUNDDOWN(F3212-E3212-G3212-H3212-I3212,-3))</f>
        <v/>
      </c>
      <c r="L3212" s="21">
        <f>MAX(0,ROUNDDOWN(F3212-E3212-G3212-H3212,-3))</f>
        <v/>
      </c>
      <c r="M3212" s="21">
        <f>IF(J3212&lt;=0,0,ROUNDDOWN((J3212*LOOKUP(J3212,{0,1950001,3300001,6950001,9000001,18000001,40000001},{0.05,0.1,0.2,0.23,0.33,0.4,0.45})-LOOKUP(J3212,{0,1950001,3300001,6950001,9000001,18000001,40000001},{0,97500,427500,636000,1536000,2796000,4796000}))*1.021,-2))</f>
        <v/>
      </c>
      <c r="N3212" s="21">
        <f>IF(K3212&lt;=0,0,ROUNDDOWN((K3212*LOOKUP(K3212,{0,1950001,3300001,6950001,9000001,18000001,40000001},{0.05,0.1,0.2,0.23,0.33,0.4,0.45})-LOOKUP(K3212,{0,1950001,3300001,6950001,9000001,18000001,40000001},{0,97500,427500,636000,1536000,2796000,4796000}))*1.021,-2))</f>
        <v/>
      </c>
      <c r="O3212" s="21">
        <f>IF(L3212&lt;=0,0,ROUNDDOWN((L3212*LOOKUP(L3212,{0,1950001,3300001,6950001,9000001,18000001,40000001},{0.05,0.1,0.2,0.23,0.33,0.4,0.45})-LOOKUP(L3212,{0,1950001,3300001,6950001,9000001,18000001,40000001},{0,97500,427500,636000,1536000,2796000,4796000}))*1.021,-2))</f>
        <v/>
      </c>
      <c r="P3212" s="21">
        <f>MAX(0,ROUNDDOWN(F3212-E3212-430000,-3))</f>
        <v/>
      </c>
      <c r="Q3212" s="21">
        <f>MAX(0,ROUNDDOWN(F3212-E3212-430000-H3212,-3))</f>
        <v/>
      </c>
      <c r="R3212" s="21">
        <f>IF(F3212&lt;=450000,0,MAX(0,P3212*0.06-MIN(50000,P3212)*0.03))</f>
        <v/>
      </c>
      <c r="S3212" s="21">
        <f>IF(F3212&lt;=450000,0,MAX(0,P3212*0.04-MIN(50000,P3212)*0.02))</f>
        <v/>
      </c>
      <c r="T3212" s="21">
        <f>IF(F3212&lt;=450000,0,MAX(0,Q3212*0.06-MIN(50000,Q3212)*0.03))</f>
        <v/>
      </c>
      <c r="U3212" s="21">
        <f>IF(F3212&lt;=450000,0,MAX(0,Q3212*0.04-MIN(50000,Q3212)*0.02))</f>
        <v/>
      </c>
      <c r="V3212" s="21">
        <f>50000+MAX(0,G3212-480000)</f>
        <v/>
      </c>
      <c r="W3212" s="21">
        <f>P3212-V3212</f>
        <v/>
      </c>
      <c r="X3212" s="21">
        <f>Q3212-V3212</f>
        <v/>
      </c>
      <c r="Y3212" s="22">
        <f>IF(W3212&lt;0,0.9,LOOKUP(W3212,{0,1950001,3300001,6950001,9000001,18000001,40000001},{0.84895,0.7979,0.6958,0.66517,0.56307,0.4916,0.44055}))</f>
        <v/>
      </c>
      <c r="Z3212" s="22">
        <f>IF(X3212&lt;0,0.9,LOOKUP(X3212,{0,1950001,3300001,6950001,9000001,18000001,40000001},{0.84895,0.7979,0.6958,0.66517,0.56307,0.4916,0.44055}))</f>
        <v/>
      </c>
      <c r="AA3212" s="22">
        <f>IF(W3212&lt;0,0,CHOOSE(MATCH(W3212,{0,1950001,3300001,6950001,9000001},1),5.105/84.895,10.21/79.79,20.42/69.58,23.483/66.517,33.693/56.307))</f>
        <v/>
      </c>
      <c r="AB3212" s="21">
        <f>IF(C3212&lt;=2000,0,(MIN(C3212,ROUNDDOWN(F3212*0.3,0))-2000)*0.1)</f>
        <v/>
      </c>
      <c r="AC3212" s="21">
        <f>IF(C3212&lt;=2000,0,MIN((C3212-2000)*Y3212,(R3212+S3212)*0.2))</f>
        <v/>
      </c>
      <c r="AD3212" s="21">
        <f>IF(C3212&lt;=2000,0,MIN((C3212-2000)*Z3212,(T3212+U3212)*0.2))</f>
        <v/>
      </c>
      <c r="AE3212" s="21">
        <f>AC3212*AA3212</f>
        <v/>
      </c>
      <c r="AF3212" s="21">
        <f>ROUNDDOWN(R3212,-2)+ROUNDDOWN(S3212,-2)</f>
        <v/>
      </c>
      <c r="AG3212" s="21">
        <f>ROUNDDOWN(MAX(0,R3212-(AB3212+AC3212+AE3212)*0.6),-2)+ROUNDDOWN(MAX(0,S3212-(AB3212+AC3212+AE3212)*0.4),-2)</f>
        <v/>
      </c>
      <c r="AH3212" s="21">
        <f>ROUNDDOWN(MAX(0,T3212-(AB3212+AD3212)*0.6),-2)+ROUNDDOWN(MAX(0,U3212-(AB3212+AD3212)*0.4),-2)</f>
        <v/>
      </c>
      <c r="AI3212" s="21">
        <f>ROUNDDOWN(T3212,-2)+ROUNDDOWN(U3212,-2)</f>
        <v/>
      </c>
      <c r="AJ3212" s="21">
        <f>M3212+AF3212</f>
        <v/>
      </c>
      <c r="AK3212" s="21">
        <f>M3212+AG3212</f>
        <v/>
      </c>
      <c r="AL3212" s="21">
        <f>N3212+AH3212</f>
        <v/>
      </c>
      <c r="AM3212" s="21">
        <f>O3212+AI3212</f>
        <v/>
      </c>
      <c r="AN3212" s="21">
        <f>N3212+AI3212</f>
        <v/>
      </c>
      <c r="AO3212" s="21">
        <f>ROUNDDOWN((R3212+S3212)*0.2/Y3212+2000,0)</f>
        <v/>
      </c>
      <c r="AP3212" s="21">
        <f>ROUNDDOWN((T3212+U3212)*0.2/Z3212+2000,0)</f>
        <v/>
      </c>
      <c r="AQ3212" s="21">
        <f>AL3212-AK3212</f>
        <v/>
      </c>
      <c r="AR3212" s="21">
        <f>AM3212-AK3212</f>
        <v/>
      </c>
      <c r="AS3212" s="21">
        <f>AM3212-AL3212</f>
        <v/>
      </c>
      <c r="AT3212" s="21">
        <f>AK3212+C3212-AJ3212</f>
        <v/>
      </c>
      <c r="AU3212" s="21">
        <f>AL3212+C3212-AM3212</f>
        <v/>
      </c>
      <c r="AV3212" s="21">
        <f>AN3212+C3212-AM3212</f>
        <v/>
      </c>
    </row>
    <row r="3213">
      <c r="A3213" t="inlineStr">
        <is>
          <t>1万円刻み</t>
        </is>
      </c>
      <c r="B3213" s="21">
        <f>'5_1万円刻み'!$A$1450</f>
        <v/>
      </c>
      <c r="C3213" s="21">
        <f>AO3213</f>
        <v/>
      </c>
      <c r="D3213" s="21" t="n">
        <v>0</v>
      </c>
      <c r="E3213" s="21">
        <f>ROUND(MIN(B3213/12,650000)*12*0.0915+MIN(B3213/12,1390000)*12*(0.0504+0)+B3213*0.005,0)</f>
        <v/>
      </c>
      <c r="F3213" s="21">
        <f>IF(B3213&lt;741000,0,IF(B3213&lt;2191000,B3213-740000,IF(B3213&lt;2193000,1451000,IF(B3213&lt;2196000,1453000,IF(B3213&lt;2200000,1456000,IF(B3213&lt;3600000,ROUND(ROUNDDOWN(B3213/4,-3)*2.8,0)-80000,IF(B3213&lt;6600000,ROUND(ROUNDDOWN(B3213/4,-3)*3.2,0)-440000,IF(B3213&lt;8500000,ROUNDDOWN(B3213*0.9,0)-1100000,B3213-1950000))))))))</f>
        <v/>
      </c>
      <c r="G3213" s="21">
        <f>IF(F3213&gt;23500000,NA(),IF(F3213&lt;=4890000,1040000,IF(F3213&lt;=6550000,670000,620000)))</f>
        <v/>
      </c>
      <c r="H3213" s="21">
        <f>IF(D3213&lt;=0,0,MAX(0,MIN(2000000,D3213-MIN(100000,ROUNDDOWN(F3213*0.05,0)))))</f>
        <v/>
      </c>
      <c r="I3213" s="21">
        <f>IF(C3213&lt;=2000,0,MIN(C3213,ROUNDDOWN(F3213*0.4,0))-2000)</f>
        <v/>
      </c>
      <c r="J3213" s="21">
        <f>MAX(0,ROUNDDOWN(F3213-E3213-G3213,-3))</f>
        <v/>
      </c>
      <c r="K3213" s="21">
        <f>MAX(0,ROUNDDOWN(F3213-E3213-G3213-H3213-I3213,-3))</f>
        <v/>
      </c>
      <c r="L3213" s="21">
        <f>MAX(0,ROUNDDOWN(F3213-E3213-G3213-H3213,-3))</f>
        <v/>
      </c>
      <c r="M3213" s="21">
        <f>IF(J3213&lt;=0,0,ROUNDDOWN((J3213*LOOKUP(J3213,{0,1950001,3300001,6950001,9000001,18000001,40000001},{0.05,0.1,0.2,0.23,0.33,0.4,0.45})-LOOKUP(J3213,{0,1950001,3300001,6950001,9000001,18000001,40000001},{0,97500,427500,636000,1536000,2796000,4796000}))*1.021,-2))</f>
        <v/>
      </c>
      <c r="N3213" s="21">
        <f>IF(K3213&lt;=0,0,ROUNDDOWN((K3213*LOOKUP(K3213,{0,1950001,3300001,6950001,9000001,18000001,40000001},{0.05,0.1,0.2,0.23,0.33,0.4,0.45})-LOOKUP(K3213,{0,1950001,3300001,6950001,9000001,18000001,40000001},{0,97500,427500,636000,1536000,2796000,4796000}))*1.021,-2))</f>
        <v/>
      </c>
      <c r="O3213" s="21">
        <f>IF(L3213&lt;=0,0,ROUNDDOWN((L3213*LOOKUP(L3213,{0,1950001,3300001,6950001,9000001,18000001,40000001},{0.05,0.1,0.2,0.23,0.33,0.4,0.45})-LOOKUP(L3213,{0,1950001,3300001,6950001,9000001,18000001,40000001},{0,97500,427500,636000,1536000,2796000,4796000}))*1.021,-2))</f>
        <v/>
      </c>
      <c r="P3213" s="21">
        <f>MAX(0,ROUNDDOWN(F3213-E3213-430000,-3))</f>
        <v/>
      </c>
      <c r="Q3213" s="21">
        <f>MAX(0,ROUNDDOWN(F3213-E3213-430000-H3213,-3))</f>
        <v/>
      </c>
      <c r="R3213" s="21">
        <f>IF(F3213&lt;=450000,0,MAX(0,P3213*0.06-MIN(50000,P3213)*0.03))</f>
        <v/>
      </c>
      <c r="S3213" s="21">
        <f>IF(F3213&lt;=450000,0,MAX(0,P3213*0.04-MIN(50000,P3213)*0.02))</f>
        <v/>
      </c>
      <c r="T3213" s="21">
        <f>IF(F3213&lt;=450000,0,MAX(0,Q3213*0.06-MIN(50000,Q3213)*0.03))</f>
        <v/>
      </c>
      <c r="U3213" s="21">
        <f>IF(F3213&lt;=450000,0,MAX(0,Q3213*0.04-MIN(50000,Q3213)*0.02))</f>
        <v/>
      </c>
      <c r="V3213" s="21">
        <f>50000+MAX(0,G3213-480000)</f>
        <v/>
      </c>
      <c r="W3213" s="21">
        <f>P3213-V3213</f>
        <v/>
      </c>
      <c r="X3213" s="21">
        <f>Q3213-V3213</f>
        <v/>
      </c>
      <c r="Y3213" s="22">
        <f>IF(W3213&lt;0,0.9,LOOKUP(W3213,{0,1950001,3300001,6950001,9000001,18000001,40000001},{0.84895,0.7979,0.6958,0.66517,0.56307,0.4916,0.44055}))</f>
        <v/>
      </c>
      <c r="Z3213" s="22">
        <f>IF(X3213&lt;0,0.9,LOOKUP(X3213,{0,1950001,3300001,6950001,9000001,18000001,40000001},{0.84895,0.7979,0.6958,0.66517,0.56307,0.4916,0.44055}))</f>
        <v/>
      </c>
      <c r="AA3213" s="22">
        <f>IF(W3213&lt;0,0,CHOOSE(MATCH(W3213,{0,1950001,3300001,6950001,9000001},1),5.105/84.895,10.21/79.79,20.42/69.58,23.483/66.517,33.693/56.307))</f>
        <v/>
      </c>
      <c r="AB3213" s="21">
        <f>IF(C3213&lt;=2000,0,(MIN(C3213,ROUNDDOWN(F3213*0.3,0))-2000)*0.1)</f>
        <v/>
      </c>
      <c r="AC3213" s="21">
        <f>IF(C3213&lt;=2000,0,MIN((C3213-2000)*Y3213,(R3213+S3213)*0.2))</f>
        <v/>
      </c>
      <c r="AD3213" s="21">
        <f>IF(C3213&lt;=2000,0,MIN((C3213-2000)*Z3213,(T3213+U3213)*0.2))</f>
        <v/>
      </c>
      <c r="AE3213" s="21">
        <f>AC3213*AA3213</f>
        <v/>
      </c>
      <c r="AF3213" s="21">
        <f>ROUNDDOWN(R3213,-2)+ROUNDDOWN(S3213,-2)</f>
        <v/>
      </c>
      <c r="AG3213" s="21">
        <f>ROUNDDOWN(MAX(0,R3213-(AB3213+AC3213+AE3213)*0.6),-2)+ROUNDDOWN(MAX(0,S3213-(AB3213+AC3213+AE3213)*0.4),-2)</f>
        <v/>
      </c>
      <c r="AH3213" s="21">
        <f>ROUNDDOWN(MAX(0,T3213-(AB3213+AD3213)*0.6),-2)+ROUNDDOWN(MAX(0,U3213-(AB3213+AD3213)*0.4),-2)</f>
        <v/>
      </c>
      <c r="AI3213" s="21">
        <f>ROUNDDOWN(T3213,-2)+ROUNDDOWN(U3213,-2)</f>
        <v/>
      </c>
      <c r="AJ3213" s="21">
        <f>M3213+AF3213</f>
        <v/>
      </c>
      <c r="AK3213" s="21">
        <f>M3213+AG3213</f>
        <v/>
      </c>
      <c r="AL3213" s="21">
        <f>N3213+AH3213</f>
        <v/>
      </c>
      <c r="AM3213" s="21">
        <f>O3213+AI3213</f>
        <v/>
      </c>
      <c r="AN3213" s="21">
        <f>N3213+AI3213</f>
        <v/>
      </c>
      <c r="AO3213" s="21">
        <f>ROUNDDOWN((R3213+S3213)*0.2/Y3213+2000,0)</f>
        <v/>
      </c>
      <c r="AP3213" s="21">
        <f>ROUNDDOWN((T3213+U3213)*0.2/Z3213+2000,0)</f>
        <v/>
      </c>
      <c r="AQ3213" s="21">
        <f>AL3213-AK3213</f>
        <v/>
      </c>
      <c r="AR3213" s="21">
        <f>AM3213-AK3213</f>
        <v/>
      </c>
      <c r="AS3213" s="21">
        <f>AM3213-AL3213</f>
        <v/>
      </c>
      <c r="AT3213" s="21">
        <f>AK3213+C3213-AJ3213</f>
        <v/>
      </c>
      <c r="AU3213" s="21">
        <f>AL3213+C3213-AM3213</f>
        <v/>
      </c>
      <c r="AV3213" s="21">
        <f>AN3213+C3213-AM3213</f>
        <v/>
      </c>
    </row>
    <row r="3214">
      <c r="A3214" t="inlineStr">
        <is>
          <t>1万円刻み</t>
        </is>
      </c>
      <c r="B3214" s="21">
        <f>'5_1万円刻み'!$A$1451</f>
        <v/>
      </c>
      <c r="C3214" s="21">
        <f>AO3214</f>
        <v/>
      </c>
      <c r="D3214" s="21" t="n">
        <v>0</v>
      </c>
      <c r="E3214" s="21">
        <f>ROUND(MIN(B3214/12,650000)*12*0.0915+MIN(B3214/12,1390000)*12*(0.0504+0)+B3214*0.005,0)</f>
        <v/>
      </c>
      <c r="F3214" s="21">
        <f>IF(B3214&lt;741000,0,IF(B3214&lt;2191000,B3214-740000,IF(B3214&lt;2193000,1451000,IF(B3214&lt;2196000,1453000,IF(B3214&lt;2200000,1456000,IF(B3214&lt;3600000,ROUND(ROUNDDOWN(B3214/4,-3)*2.8,0)-80000,IF(B3214&lt;6600000,ROUND(ROUNDDOWN(B3214/4,-3)*3.2,0)-440000,IF(B3214&lt;8500000,ROUNDDOWN(B3214*0.9,0)-1100000,B3214-1950000))))))))</f>
        <v/>
      </c>
      <c r="G3214" s="21">
        <f>IF(F3214&gt;23500000,NA(),IF(F3214&lt;=4890000,1040000,IF(F3214&lt;=6550000,670000,620000)))</f>
        <v/>
      </c>
      <c r="H3214" s="21">
        <f>IF(D3214&lt;=0,0,MAX(0,MIN(2000000,D3214-MIN(100000,ROUNDDOWN(F3214*0.05,0)))))</f>
        <v/>
      </c>
      <c r="I3214" s="21">
        <f>IF(C3214&lt;=2000,0,MIN(C3214,ROUNDDOWN(F3214*0.4,0))-2000)</f>
        <v/>
      </c>
      <c r="J3214" s="21">
        <f>MAX(0,ROUNDDOWN(F3214-E3214-G3214,-3))</f>
        <v/>
      </c>
      <c r="K3214" s="21">
        <f>MAX(0,ROUNDDOWN(F3214-E3214-G3214-H3214-I3214,-3))</f>
        <v/>
      </c>
      <c r="L3214" s="21">
        <f>MAX(0,ROUNDDOWN(F3214-E3214-G3214-H3214,-3))</f>
        <v/>
      </c>
      <c r="M3214" s="21">
        <f>IF(J3214&lt;=0,0,ROUNDDOWN((J3214*LOOKUP(J3214,{0,1950001,3300001,6950001,9000001,18000001,40000001},{0.05,0.1,0.2,0.23,0.33,0.4,0.45})-LOOKUP(J3214,{0,1950001,3300001,6950001,9000001,18000001,40000001},{0,97500,427500,636000,1536000,2796000,4796000}))*1.021,-2))</f>
        <v/>
      </c>
      <c r="N3214" s="21">
        <f>IF(K3214&lt;=0,0,ROUNDDOWN((K3214*LOOKUP(K3214,{0,1950001,3300001,6950001,9000001,18000001,40000001},{0.05,0.1,0.2,0.23,0.33,0.4,0.45})-LOOKUP(K3214,{0,1950001,3300001,6950001,9000001,18000001,40000001},{0,97500,427500,636000,1536000,2796000,4796000}))*1.021,-2))</f>
        <v/>
      </c>
      <c r="O3214" s="21">
        <f>IF(L3214&lt;=0,0,ROUNDDOWN((L3214*LOOKUP(L3214,{0,1950001,3300001,6950001,9000001,18000001,40000001},{0.05,0.1,0.2,0.23,0.33,0.4,0.45})-LOOKUP(L3214,{0,1950001,3300001,6950001,9000001,18000001,40000001},{0,97500,427500,636000,1536000,2796000,4796000}))*1.021,-2))</f>
        <v/>
      </c>
      <c r="P3214" s="21">
        <f>MAX(0,ROUNDDOWN(F3214-E3214-430000,-3))</f>
        <v/>
      </c>
      <c r="Q3214" s="21">
        <f>MAX(0,ROUNDDOWN(F3214-E3214-430000-H3214,-3))</f>
        <v/>
      </c>
      <c r="R3214" s="21">
        <f>IF(F3214&lt;=450000,0,MAX(0,P3214*0.06-MIN(50000,P3214)*0.03))</f>
        <v/>
      </c>
      <c r="S3214" s="21">
        <f>IF(F3214&lt;=450000,0,MAX(0,P3214*0.04-MIN(50000,P3214)*0.02))</f>
        <v/>
      </c>
      <c r="T3214" s="21">
        <f>IF(F3214&lt;=450000,0,MAX(0,Q3214*0.06-MIN(50000,Q3214)*0.03))</f>
        <v/>
      </c>
      <c r="U3214" s="21">
        <f>IF(F3214&lt;=450000,0,MAX(0,Q3214*0.04-MIN(50000,Q3214)*0.02))</f>
        <v/>
      </c>
      <c r="V3214" s="21">
        <f>50000+MAX(0,G3214-480000)</f>
        <v/>
      </c>
      <c r="W3214" s="21">
        <f>P3214-V3214</f>
        <v/>
      </c>
      <c r="X3214" s="21">
        <f>Q3214-V3214</f>
        <v/>
      </c>
      <c r="Y3214" s="22">
        <f>IF(W3214&lt;0,0.9,LOOKUP(W3214,{0,1950001,3300001,6950001,9000001,18000001,40000001},{0.84895,0.7979,0.6958,0.66517,0.56307,0.4916,0.44055}))</f>
        <v/>
      </c>
      <c r="Z3214" s="22">
        <f>IF(X3214&lt;0,0.9,LOOKUP(X3214,{0,1950001,3300001,6950001,9000001,18000001,40000001},{0.84895,0.7979,0.6958,0.66517,0.56307,0.4916,0.44055}))</f>
        <v/>
      </c>
      <c r="AA3214" s="22">
        <f>IF(W3214&lt;0,0,CHOOSE(MATCH(W3214,{0,1950001,3300001,6950001,9000001},1),5.105/84.895,10.21/79.79,20.42/69.58,23.483/66.517,33.693/56.307))</f>
        <v/>
      </c>
      <c r="AB3214" s="21">
        <f>IF(C3214&lt;=2000,0,(MIN(C3214,ROUNDDOWN(F3214*0.3,0))-2000)*0.1)</f>
        <v/>
      </c>
      <c r="AC3214" s="21">
        <f>IF(C3214&lt;=2000,0,MIN((C3214-2000)*Y3214,(R3214+S3214)*0.2))</f>
        <v/>
      </c>
      <c r="AD3214" s="21">
        <f>IF(C3214&lt;=2000,0,MIN((C3214-2000)*Z3214,(T3214+U3214)*0.2))</f>
        <v/>
      </c>
      <c r="AE3214" s="21">
        <f>AC3214*AA3214</f>
        <v/>
      </c>
      <c r="AF3214" s="21">
        <f>ROUNDDOWN(R3214,-2)+ROUNDDOWN(S3214,-2)</f>
        <v/>
      </c>
      <c r="AG3214" s="21">
        <f>ROUNDDOWN(MAX(0,R3214-(AB3214+AC3214+AE3214)*0.6),-2)+ROUNDDOWN(MAX(0,S3214-(AB3214+AC3214+AE3214)*0.4),-2)</f>
        <v/>
      </c>
      <c r="AH3214" s="21">
        <f>ROUNDDOWN(MAX(0,T3214-(AB3214+AD3214)*0.6),-2)+ROUNDDOWN(MAX(0,U3214-(AB3214+AD3214)*0.4),-2)</f>
        <v/>
      </c>
      <c r="AI3214" s="21">
        <f>ROUNDDOWN(T3214,-2)+ROUNDDOWN(U3214,-2)</f>
        <v/>
      </c>
      <c r="AJ3214" s="21">
        <f>M3214+AF3214</f>
        <v/>
      </c>
      <c r="AK3214" s="21">
        <f>M3214+AG3214</f>
        <v/>
      </c>
      <c r="AL3214" s="21">
        <f>N3214+AH3214</f>
        <v/>
      </c>
      <c r="AM3214" s="21">
        <f>O3214+AI3214</f>
        <v/>
      </c>
      <c r="AN3214" s="21">
        <f>N3214+AI3214</f>
        <v/>
      </c>
      <c r="AO3214" s="21">
        <f>ROUNDDOWN((R3214+S3214)*0.2/Y3214+2000,0)</f>
        <v/>
      </c>
      <c r="AP3214" s="21">
        <f>ROUNDDOWN((T3214+U3214)*0.2/Z3214+2000,0)</f>
        <v/>
      </c>
      <c r="AQ3214" s="21">
        <f>AL3214-AK3214</f>
        <v/>
      </c>
      <c r="AR3214" s="21">
        <f>AM3214-AK3214</f>
        <v/>
      </c>
      <c r="AS3214" s="21">
        <f>AM3214-AL3214</f>
        <v/>
      </c>
      <c r="AT3214" s="21">
        <f>AK3214+C3214-AJ3214</f>
        <v/>
      </c>
      <c r="AU3214" s="21">
        <f>AL3214+C3214-AM3214</f>
        <v/>
      </c>
      <c r="AV3214" s="21">
        <f>AN3214+C3214-AM3214</f>
        <v/>
      </c>
    </row>
    <row r="3215">
      <c r="A3215" t="inlineStr">
        <is>
          <t>1万円刻み</t>
        </is>
      </c>
      <c r="B3215" s="21">
        <f>'5_1万円刻み'!$A$1452</f>
        <v/>
      </c>
      <c r="C3215" s="21">
        <f>AO3215</f>
        <v/>
      </c>
      <c r="D3215" s="21" t="n">
        <v>0</v>
      </c>
      <c r="E3215" s="21">
        <f>ROUND(MIN(B3215/12,650000)*12*0.0915+MIN(B3215/12,1390000)*12*(0.0504+0)+B3215*0.005,0)</f>
        <v/>
      </c>
      <c r="F3215" s="21">
        <f>IF(B3215&lt;741000,0,IF(B3215&lt;2191000,B3215-740000,IF(B3215&lt;2193000,1451000,IF(B3215&lt;2196000,1453000,IF(B3215&lt;2200000,1456000,IF(B3215&lt;3600000,ROUND(ROUNDDOWN(B3215/4,-3)*2.8,0)-80000,IF(B3215&lt;6600000,ROUND(ROUNDDOWN(B3215/4,-3)*3.2,0)-440000,IF(B3215&lt;8500000,ROUNDDOWN(B3215*0.9,0)-1100000,B3215-1950000))))))))</f>
        <v/>
      </c>
      <c r="G3215" s="21">
        <f>IF(F3215&gt;23500000,NA(),IF(F3215&lt;=4890000,1040000,IF(F3215&lt;=6550000,670000,620000)))</f>
        <v/>
      </c>
      <c r="H3215" s="21">
        <f>IF(D3215&lt;=0,0,MAX(0,MIN(2000000,D3215-MIN(100000,ROUNDDOWN(F3215*0.05,0)))))</f>
        <v/>
      </c>
      <c r="I3215" s="21">
        <f>IF(C3215&lt;=2000,0,MIN(C3215,ROUNDDOWN(F3215*0.4,0))-2000)</f>
        <v/>
      </c>
      <c r="J3215" s="21">
        <f>MAX(0,ROUNDDOWN(F3215-E3215-G3215,-3))</f>
        <v/>
      </c>
      <c r="K3215" s="21">
        <f>MAX(0,ROUNDDOWN(F3215-E3215-G3215-H3215-I3215,-3))</f>
        <v/>
      </c>
      <c r="L3215" s="21">
        <f>MAX(0,ROUNDDOWN(F3215-E3215-G3215-H3215,-3))</f>
        <v/>
      </c>
      <c r="M3215" s="21">
        <f>IF(J3215&lt;=0,0,ROUNDDOWN((J3215*LOOKUP(J3215,{0,1950001,3300001,6950001,9000001,18000001,40000001},{0.05,0.1,0.2,0.23,0.33,0.4,0.45})-LOOKUP(J3215,{0,1950001,3300001,6950001,9000001,18000001,40000001},{0,97500,427500,636000,1536000,2796000,4796000}))*1.021,-2))</f>
        <v/>
      </c>
      <c r="N3215" s="21">
        <f>IF(K3215&lt;=0,0,ROUNDDOWN((K3215*LOOKUP(K3215,{0,1950001,3300001,6950001,9000001,18000001,40000001},{0.05,0.1,0.2,0.23,0.33,0.4,0.45})-LOOKUP(K3215,{0,1950001,3300001,6950001,9000001,18000001,40000001},{0,97500,427500,636000,1536000,2796000,4796000}))*1.021,-2))</f>
        <v/>
      </c>
      <c r="O3215" s="21">
        <f>IF(L3215&lt;=0,0,ROUNDDOWN((L3215*LOOKUP(L3215,{0,1950001,3300001,6950001,9000001,18000001,40000001},{0.05,0.1,0.2,0.23,0.33,0.4,0.45})-LOOKUP(L3215,{0,1950001,3300001,6950001,9000001,18000001,40000001},{0,97500,427500,636000,1536000,2796000,4796000}))*1.021,-2))</f>
        <v/>
      </c>
      <c r="P3215" s="21">
        <f>MAX(0,ROUNDDOWN(F3215-E3215-430000,-3))</f>
        <v/>
      </c>
      <c r="Q3215" s="21">
        <f>MAX(0,ROUNDDOWN(F3215-E3215-430000-H3215,-3))</f>
        <v/>
      </c>
      <c r="R3215" s="21">
        <f>IF(F3215&lt;=450000,0,MAX(0,P3215*0.06-MIN(50000,P3215)*0.03))</f>
        <v/>
      </c>
      <c r="S3215" s="21">
        <f>IF(F3215&lt;=450000,0,MAX(0,P3215*0.04-MIN(50000,P3215)*0.02))</f>
        <v/>
      </c>
      <c r="T3215" s="21">
        <f>IF(F3215&lt;=450000,0,MAX(0,Q3215*0.06-MIN(50000,Q3215)*0.03))</f>
        <v/>
      </c>
      <c r="U3215" s="21">
        <f>IF(F3215&lt;=450000,0,MAX(0,Q3215*0.04-MIN(50000,Q3215)*0.02))</f>
        <v/>
      </c>
      <c r="V3215" s="21">
        <f>50000+MAX(0,G3215-480000)</f>
        <v/>
      </c>
      <c r="W3215" s="21">
        <f>P3215-V3215</f>
        <v/>
      </c>
      <c r="X3215" s="21">
        <f>Q3215-V3215</f>
        <v/>
      </c>
      <c r="Y3215" s="22">
        <f>IF(W3215&lt;0,0.9,LOOKUP(W3215,{0,1950001,3300001,6950001,9000001,18000001,40000001},{0.84895,0.7979,0.6958,0.66517,0.56307,0.4916,0.44055}))</f>
        <v/>
      </c>
      <c r="Z3215" s="22">
        <f>IF(X3215&lt;0,0.9,LOOKUP(X3215,{0,1950001,3300001,6950001,9000001,18000001,40000001},{0.84895,0.7979,0.6958,0.66517,0.56307,0.4916,0.44055}))</f>
        <v/>
      </c>
      <c r="AA3215" s="22">
        <f>IF(W3215&lt;0,0,CHOOSE(MATCH(W3215,{0,1950001,3300001,6950001,9000001},1),5.105/84.895,10.21/79.79,20.42/69.58,23.483/66.517,33.693/56.307))</f>
        <v/>
      </c>
      <c r="AB3215" s="21">
        <f>IF(C3215&lt;=2000,0,(MIN(C3215,ROUNDDOWN(F3215*0.3,0))-2000)*0.1)</f>
        <v/>
      </c>
      <c r="AC3215" s="21">
        <f>IF(C3215&lt;=2000,0,MIN((C3215-2000)*Y3215,(R3215+S3215)*0.2))</f>
        <v/>
      </c>
      <c r="AD3215" s="21">
        <f>IF(C3215&lt;=2000,0,MIN((C3215-2000)*Z3215,(T3215+U3215)*0.2))</f>
        <v/>
      </c>
      <c r="AE3215" s="21">
        <f>AC3215*AA3215</f>
        <v/>
      </c>
      <c r="AF3215" s="21">
        <f>ROUNDDOWN(R3215,-2)+ROUNDDOWN(S3215,-2)</f>
        <v/>
      </c>
      <c r="AG3215" s="21">
        <f>ROUNDDOWN(MAX(0,R3215-(AB3215+AC3215+AE3215)*0.6),-2)+ROUNDDOWN(MAX(0,S3215-(AB3215+AC3215+AE3215)*0.4),-2)</f>
        <v/>
      </c>
      <c r="AH3215" s="21">
        <f>ROUNDDOWN(MAX(0,T3215-(AB3215+AD3215)*0.6),-2)+ROUNDDOWN(MAX(0,U3215-(AB3215+AD3215)*0.4),-2)</f>
        <v/>
      </c>
      <c r="AI3215" s="21">
        <f>ROUNDDOWN(T3215,-2)+ROUNDDOWN(U3215,-2)</f>
        <v/>
      </c>
      <c r="AJ3215" s="21">
        <f>M3215+AF3215</f>
        <v/>
      </c>
      <c r="AK3215" s="21">
        <f>M3215+AG3215</f>
        <v/>
      </c>
      <c r="AL3215" s="21">
        <f>N3215+AH3215</f>
        <v/>
      </c>
      <c r="AM3215" s="21">
        <f>O3215+AI3215</f>
        <v/>
      </c>
      <c r="AN3215" s="21">
        <f>N3215+AI3215</f>
        <v/>
      </c>
      <c r="AO3215" s="21">
        <f>ROUNDDOWN((R3215+S3215)*0.2/Y3215+2000,0)</f>
        <v/>
      </c>
      <c r="AP3215" s="21">
        <f>ROUNDDOWN((T3215+U3215)*0.2/Z3215+2000,0)</f>
        <v/>
      </c>
      <c r="AQ3215" s="21">
        <f>AL3215-AK3215</f>
        <v/>
      </c>
      <c r="AR3215" s="21">
        <f>AM3215-AK3215</f>
        <v/>
      </c>
      <c r="AS3215" s="21">
        <f>AM3215-AL3215</f>
        <v/>
      </c>
      <c r="AT3215" s="21">
        <f>AK3215+C3215-AJ3215</f>
        <v/>
      </c>
      <c r="AU3215" s="21">
        <f>AL3215+C3215-AM3215</f>
        <v/>
      </c>
      <c r="AV3215" s="21">
        <f>AN3215+C3215-AM3215</f>
        <v/>
      </c>
    </row>
    <row r="3216">
      <c r="A3216" t="inlineStr">
        <is>
          <t>1万円刻み</t>
        </is>
      </c>
      <c r="B3216" s="21">
        <f>'5_1万円刻み'!$A$1453</f>
        <v/>
      </c>
      <c r="C3216" s="21">
        <f>AO3216</f>
        <v/>
      </c>
      <c r="D3216" s="21" t="n">
        <v>0</v>
      </c>
      <c r="E3216" s="21">
        <f>ROUND(MIN(B3216/12,650000)*12*0.0915+MIN(B3216/12,1390000)*12*(0.0504+0)+B3216*0.005,0)</f>
        <v/>
      </c>
      <c r="F3216" s="21">
        <f>IF(B3216&lt;741000,0,IF(B3216&lt;2191000,B3216-740000,IF(B3216&lt;2193000,1451000,IF(B3216&lt;2196000,1453000,IF(B3216&lt;2200000,1456000,IF(B3216&lt;3600000,ROUND(ROUNDDOWN(B3216/4,-3)*2.8,0)-80000,IF(B3216&lt;6600000,ROUND(ROUNDDOWN(B3216/4,-3)*3.2,0)-440000,IF(B3216&lt;8500000,ROUNDDOWN(B3216*0.9,0)-1100000,B3216-1950000))))))))</f>
        <v/>
      </c>
      <c r="G3216" s="21">
        <f>IF(F3216&gt;23500000,NA(),IF(F3216&lt;=4890000,1040000,IF(F3216&lt;=6550000,670000,620000)))</f>
        <v/>
      </c>
      <c r="H3216" s="21">
        <f>IF(D3216&lt;=0,0,MAX(0,MIN(2000000,D3216-MIN(100000,ROUNDDOWN(F3216*0.05,0)))))</f>
        <v/>
      </c>
      <c r="I3216" s="21">
        <f>IF(C3216&lt;=2000,0,MIN(C3216,ROUNDDOWN(F3216*0.4,0))-2000)</f>
        <v/>
      </c>
      <c r="J3216" s="21">
        <f>MAX(0,ROUNDDOWN(F3216-E3216-G3216,-3))</f>
        <v/>
      </c>
      <c r="K3216" s="21">
        <f>MAX(0,ROUNDDOWN(F3216-E3216-G3216-H3216-I3216,-3))</f>
        <v/>
      </c>
      <c r="L3216" s="21">
        <f>MAX(0,ROUNDDOWN(F3216-E3216-G3216-H3216,-3))</f>
        <v/>
      </c>
      <c r="M3216" s="21">
        <f>IF(J3216&lt;=0,0,ROUNDDOWN((J3216*LOOKUP(J3216,{0,1950001,3300001,6950001,9000001,18000001,40000001},{0.05,0.1,0.2,0.23,0.33,0.4,0.45})-LOOKUP(J3216,{0,1950001,3300001,6950001,9000001,18000001,40000001},{0,97500,427500,636000,1536000,2796000,4796000}))*1.021,-2))</f>
        <v/>
      </c>
      <c r="N3216" s="21">
        <f>IF(K3216&lt;=0,0,ROUNDDOWN((K3216*LOOKUP(K3216,{0,1950001,3300001,6950001,9000001,18000001,40000001},{0.05,0.1,0.2,0.23,0.33,0.4,0.45})-LOOKUP(K3216,{0,1950001,3300001,6950001,9000001,18000001,40000001},{0,97500,427500,636000,1536000,2796000,4796000}))*1.021,-2))</f>
        <v/>
      </c>
      <c r="O3216" s="21">
        <f>IF(L3216&lt;=0,0,ROUNDDOWN((L3216*LOOKUP(L3216,{0,1950001,3300001,6950001,9000001,18000001,40000001},{0.05,0.1,0.2,0.23,0.33,0.4,0.45})-LOOKUP(L3216,{0,1950001,3300001,6950001,9000001,18000001,40000001},{0,97500,427500,636000,1536000,2796000,4796000}))*1.021,-2))</f>
        <v/>
      </c>
      <c r="P3216" s="21">
        <f>MAX(0,ROUNDDOWN(F3216-E3216-430000,-3))</f>
        <v/>
      </c>
      <c r="Q3216" s="21">
        <f>MAX(0,ROUNDDOWN(F3216-E3216-430000-H3216,-3))</f>
        <v/>
      </c>
      <c r="R3216" s="21">
        <f>IF(F3216&lt;=450000,0,MAX(0,P3216*0.06-MIN(50000,P3216)*0.03))</f>
        <v/>
      </c>
      <c r="S3216" s="21">
        <f>IF(F3216&lt;=450000,0,MAX(0,P3216*0.04-MIN(50000,P3216)*0.02))</f>
        <v/>
      </c>
      <c r="T3216" s="21">
        <f>IF(F3216&lt;=450000,0,MAX(0,Q3216*0.06-MIN(50000,Q3216)*0.03))</f>
        <v/>
      </c>
      <c r="U3216" s="21">
        <f>IF(F3216&lt;=450000,0,MAX(0,Q3216*0.04-MIN(50000,Q3216)*0.02))</f>
        <v/>
      </c>
      <c r="V3216" s="21">
        <f>50000+MAX(0,G3216-480000)</f>
        <v/>
      </c>
      <c r="W3216" s="21">
        <f>P3216-V3216</f>
        <v/>
      </c>
      <c r="X3216" s="21">
        <f>Q3216-V3216</f>
        <v/>
      </c>
      <c r="Y3216" s="22">
        <f>IF(W3216&lt;0,0.9,LOOKUP(W3216,{0,1950001,3300001,6950001,9000001,18000001,40000001},{0.84895,0.7979,0.6958,0.66517,0.56307,0.4916,0.44055}))</f>
        <v/>
      </c>
      <c r="Z3216" s="22">
        <f>IF(X3216&lt;0,0.9,LOOKUP(X3216,{0,1950001,3300001,6950001,9000001,18000001,40000001},{0.84895,0.7979,0.6958,0.66517,0.56307,0.4916,0.44055}))</f>
        <v/>
      </c>
      <c r="AA3216" s="22">
        <f>IF(W3216&lt;0,0,CHOOSE(MATCH(W3216,{0,1950001,3300001,6950001,9000001},1),5.105/84.895,10.21/79.79,20.42/69.58,23.483/66.517,33.693/56.307))</f>
        <v/>
      </c>
      <c r="AB3216" s="21">
        <f>IF(C3216&lt;=2000,0,(MIN(C3216,ROUNDDOWN(F3216*0.3,0))-2000)*0.1)</f>
        <v/>
      </c>
      <c r="AC3216" s="21">
        <f>IF(C3216&lt;=2000,0,MIN((C3216-2000)*Y3216,(R3216+S3216)*0.2))</f>
        <v/>
      </c>
      <c r="AD3216" s="21">
        <f>IF(C3216&lt;=2000,0,MIN((C3216-2000)*Z3216,(T3216+U3216)*0.2))</f>
        <v/>
      </c>
      <c r="AE3216" s="21">
        <f>AC3216*AA3216</f>
        <v/>
      </c>
      <c r="AF3216" s="21">
        <f>ROUNDDOWN(R3216,-2)+ROUNDDOWN(S3216,-2)</f>
        <v/>
      </c>
      <c r="AG3216" s="21">
        <f>ROUNDDOWN(MAX(0,R3216-(AB3216+AC3216+AE3216)*0.6),-2)+ROUNDDOWN(MAX(0,S3216-(AB3216+AC3216+AE3216)*0.4),-2)</f>
        <v/>
      </c>
      <c r="AH3216" s="21">
        <f>ROUNDDOWN(MAX(0,T3216-(AB3216+AD3216)*0.6),-2)+ROUNDDOWN(MAX(0,U3216-(AB3216+AD3216)*0.4),-2)</f>
        <v/>
      </c>
      <c r="AI3216" s="21">
        <f>ROUNDDOWN(T3216,-2)+ROUNDDOWN(U3216,-2)</f>
        <v/>
      </c>
      <c r="AJ3216" s="21">
        <f>M3216+AF3216</f>
        <v/>
      </c>
      <c r="AK3216" s="21">
        <f>M3216+AG3216</f>
        <v/>
      </c>
      <c r="AL3216" s="21">
        <f>N3216+AH3216</f>
        <v/>
      </c>
      <c r="AM3216" s="21">
        <f>O3216+AI3216</f>
        <v/>
      </c>
      <c r="AN3216" s="21">
        <f>N3216+AI3216</f>
        <v/>
      </c>
      <c r="AO3216" s="21">
        <f>ROUNDDOWN((R3216+S3216)*0.2/Y3216+2000,0)</f>
        <v/>
      </c>
      <c r="AP3216" s="21">
        <f>ROUNDDOWN((T3216+U3216)*0.2/Z3216+2000,0)</f>
        <v/>
      </c>
      <c r="AQ3216" s="21">
        <f>AL3216-AK3216</f>
        <v/>
      </c>
      <c r="AR3216" s="21">
        <f>AM3216-AK3216</f>
        <v/>
      </c>
      <c r="AS3216" s="21">
        <f>AM3216-AL3216</f>
        <v/>
      </c>
      <c r="AT3216" s="21">
        <f>AK3216+C3216-AJ3216</f>
        <v/>
      </c>
      <c r="AU3216" s="21">
        <f>AL3216+C3216-AM3216</f>
        <v/>
      </c>
      <c r="AV3216" s="21">
        <f>AN3216+C3216-AM3216</f>
        <v/>
      </c>
    </row>
    <row r="3217">
      <c r="A3217" t="inlineStr">
        <is>
          <t>1万円刻み</t>
        </is>
      </c>
      <c r="B3217" s="21">
        <f>'5_1万円刻み'!$A$1454</f>
        <v/>
      </c>
      <c r="C3217" s="21">
        <f>AO3217</f>
        <v/>
      </c>
      <c r="D3217" s="21" t="n">
        <v>0</v>
      </c>
      <c r="E3217" s="21">
        <f>ROUND(MIN(B3217/12,650000)*12*0.0915+MIN(B3217/12,1390000)*12*(0.0504+0)+B3217*0.005,0)</f>
        <v/>
      </c>
      <c r="F3217" s="21">
        <f>IF(B3217&lt;741000,0,IF(B3217&lt;2191000,B3217-740000,IF(B3217&lt;2193000,1451000,IF(B3217&lt;2196000,1453000,IF(B3217&lt;2200000,1456000,IF(B3217&lt;3600000,ROUND(ROUNDDOWN(B3217/4,-3)*2.8,0)-80000,IF(B3217&lt;6600000,ROUND(ROUNDDOWN(B3217/4,-3)*3.2,0)-440000,IF(B3217&lt;8500000,ROUNDDOWN(B3217*0.9,0)-1100000,B3217-1950000))))))))</f>
        <v/>
      </c>
      <c r="G3217" s="21">
        <f>IF(F3217&gt;23500000,NA(),IF(F3217&lt;=4890000,1040000,IF(F3217&lt;=6550000,670000,620000)))</f>
        <v/>
      </c>
      <c r="H3217" s="21">
        <f>IF(D3217&lt;=0,0,MAX(0,MIN(2000000,D3217-MIN(100000,ROUNDDOWN(F3217*0.05,0)))))</f>
        <v/>
      </c>
      <c r="I3217" s="21">
        <f>IF(C3217&lt;=2000,0,MIN(C3217,ROUNDDOWN(F3217*0.4,0))-2000)</f>
        <v/>
      </c>
      <c r="J3217" s="21">
        <f>MAX(0,ROUNDDOWN(F3217-E3217-G3217,-3))</f>
        <v/>
      </c>
      <c r="K3217" s="21">
        <f>MAX(0,ROUNDDOWN(F3217-E3217-G3217-H3217-I3217,-3))</f>
        <v/>
      </c>
      <c r="L3217" s="21">
        <f>MAX(0,ROUNDDOWN(F3217-E3217-G3217-H3217,-3))</f>
        <v/>
      </c>
      <c r="M3217" s="21">
        <f>IF(J3217&lt;=0,0,ROUNDDOWN((J3217*LOOKUP(J3217,{0,1950001,3300001,6950001,9000001,18000001,40000001},{0.05,0.1,0.2,0.23,0.33,0.4,0.45})-LOOKUP(J3217,{0,1950001,3300001,6950001,9000001,18000001,40000001},{0,97500,427500,636000,1536000,2796000,4796000}))*1.021,-2))</f>
        <v/>
      </c>
      <c r="N3217" s="21">
        <f>IF(K3217&lt;=0,0,ROUNDDOWN((K3217*LOOKUP(K3217,{0,1950001,3300001,6950001,9000001,18000001,40000001},{0.05,0.1,0.2,0.23,0.33,0.4,0.45})-LOOKUP(K3217,{0,1950001,3300001,6950001,9000001,18000001,40000001},{0,97500,427500,636000,1536000,2796000,4796000}))*1.021,-2))</f>
        <v/>
      </c>
      <c r="O3217" s="21">
        <f>IF(L3217&lt;=0,0,ROUNDDOWN((L3217*LOOKUP(L3217,{0,1950001,3300001,6950001,9000001,18000001,40000001},{0.05,0.1,0.2,0.23,0.33,0.4,0.45})-LOOKUP(L3217,{0,1950001,3300001,6950001,9000001,18000001,40000001},{0,97500,427500,636000,1536000,2796000,4796000}))*1.021,-2))</f>
        <v/>
      </c>
      <c r="P3217" s="21">
        <f>MAX(0,ROUNDDOWN(F3217-E3217-430000,-3))</f>
        <v/>
      </c>
      <c r="Q3217" s="21">
        <f>MAX(0,ROUNDDOWN(F3217-E3217-430000-H3217,-3))</f>
        <v/>
      </c>
      <c r="R3217" s="21">
        <f>IF(F3217&lt;=450000,0,MAX(0,P3217*0.06-MIN(50000,P3217)*0.03))</f>
        <v/>
      </c>
      <c r="S3217" s="21">
        <f>IF(F3217&lt;=450000,0,MAX(0,P3217*0.04-MIN(50000,P3217)*0.02))</f>
        <v/>
      </c>
      <c r="T3217" s="21">
        <f>IF(F3217&lt;=450000,0,MAX(0,Q3217*0.06-MIN(50000,Q3217)*0.03))</f>
        <v/>
      </c>
      <c r="U3217" s="21">
        <f>IF(F3217&lt;=450000,0,MAX(0,Q3217*0.04-MIN(50000,Q3217)*0.02))</f>
        <v/>
      </c>
      <c r="V3217" s="21">
        <f>50000+MAX(0,G3217-480000)</f>
        <v/>
      </c>
      <c r="W3217" s="21">
        <f>P3217-V3217</f>
        <v/>
      </c>
      <c r="X3217" s="21">
        <f>Q3217-V3217</f>
        <v/>
      </c>
      <c r="Y3217" s="22">
        <f>IF(W3217&lt;0,0.9,LOOKUP(W3217,{0,1950001,3300001,6950001,9000001,18000001,40000001},{0.84895,0.7979,0.6958,0.66517,0.56307,0.4916,0.44055}))</f>
        <v/>
      </c>
      <c r="Z3217" s="22">
        <f>IF(X3217&lt;0,0.9,LOOKUP(X3217,{0,1950001,3300001,6950001,9000001,18000001,40000001},{0.84895,0.7979,0.6958,0.66517,0.56307,0.4916,0.44055}))</f>
        <v/>
      </c>
      <c r="AA3217" s="22">
        <f>IF(W3217&lt;0,0,CHOOSE(MATCH(W3217,{0,1950001,3300001,6950001,9000001},1),5.105/84.895,10.21/79.79,20.42/69.58,23.483/66.517,33.693/56.307))</f>
        <v/>
      </c>
      <c r="AB3217" s="21">
        <f>IF(C3217&lt;=2000,0,(MIN(C3217,ROUNDDOWN(F3217*0.3,0))-2000)*0.1)</f>
        <v/>
      </c>
      <c r="AC3217" s="21">
        <f>IF(C3217&lt;=2000,0,MIN((C3217-2000)*Y3217,(R3217+S3217)*0.2))</f>
        <v/>
      </c>
      <c r="AD3217" s="21">
        <f>IF(C3217&lt;=2000,0,MIN((C3217-2000)*Z3217,(T3217+U3217)*0.2))</f>
        <v/>
      </c>
      <c r="AE3217" s="21">
        <f>AC3217*AA3217</f>
        <v/>
      </c>
      <c r="AF3217" s="21">
        <f>ROUNDDOWN(R3217,-2)+ROUNDDOWN(S3217,-2)</f>
        <v/>
      </c>
      <c r="AG3217" s="21">
        <f>ROUNDDOWN(MAX(0,R3217-(AB3217+AC3217+AE3217)*0.6),-2)+ROUNDDOWN(MAX(0,S3217-(AB3217+AC3217+AE3217)*0.4),-2)</f>
        <v/>
      </c>
      <c r="AH3217" s="21">
        <f>ROUNDDOWN(MAX(0,T3217-(AB3217+AD3217)*0.6),-2)+ROUNDDOWN(MAX(0,U3217-(AB3217+AD3217)*0.4),-2)</f>
        <v/>
      </c>
      <c r="AI3217" s="21">
        <f>ROUNDDOWN(T3217,-2)+ROUNDDOWN(U3217,-2)</f>
        <v/>
      </c>
      <c r="AJ3217" s="21">
        <f>M3217+AF3217</f>
        <v/>
      </c>
      <c r="AK3217" s="21">
        <f>M3217+AG3217</f>
        <v/>
      </c>
      <c r="AL3217" s="21">
        <f>N3217+AH3217</f>
        <v/>
      </c>
      <c r="AM3217" s="21">
        <f>O3217+AI3217</f>
        <v/>
      </c>
      <c r="AN3217" s="21">
        <f>N3217+AI3217</f>
        <v/>
      </c>
      <c r="AO3217" s="21">
        <f>ROUNDDOWN((R3217+S3217)*0.2/Y3217+2000,0)</f>
        <v/>
      </c>
      <c r="AP3217" s="21">
        <f>ROUNDDOWN((T3217+U3217)*0.2/Z3217+2000,0)</f>
        <v/>
      </c>
      <c r="AQ3217" s="21">
        <f>AL3217-AK3217</f>
        <v/>
      </c>
      <c r="AR3217" s="21">
        <f>AM3217-AK3217</f>
        <v/>
      </c>
      <c r="AS3217" s="21">
        <f>AM3217-AL3217</f>
        <v/>
      </c>
      <c r="AT3217" s="21">
        <f>AK3217+C3217-AJ3217</f>
        <v/>
      </c>
      <c r="AU3217" s="21">
        <f>AL3217+C3217-AM3217</f>
        <v/>
      </c>
      <c r="AV3217" s="21">
        <f>AN3217+C3217-AM3217</f>
        <v/>
      </c>
    </row>
    <row r="3218">
      <c r="A3218" t="inlineStr">
        <is>
          <t>1万円刻み</t>
        </is>
      </c>
      <c r="B3218" s="21">
        <f>'5_1万円刻み'!$A$1455</f>
        <v/>
      </c>
      <c r="C3218" s="21">
        <f>AO3218</f>
        <v/>
      </c>
      <c r="D3218" s="21" t="n">
        <v>0</v>
      </c>
      <c r="E3218" s="21">
        <f>ROUND(MIN(B3218/12,650000)*12*0.0915+MIN(B3218/12,1390000)*12*(0.0504+0)+B3218*0.005,0)</f>
        <v/>
      </c>
      <c r="F3218" s="21">
        <f>IF(B3218&lt;741000,0,IF(B3218&lt;2191000,B3218-740000,IF(B3218&lt;2193000,1451000,IF(B3218&lt;2196000,1453000,IF(B3218&lt;2200000,1456000,IF(B3218&lt;3600000,ROUND(ROUNDDOWN(B3218/4,-3)*2.8,0)-80000,IF(B3218&lt;6600000,ROUND(ROUNDDOWN(B3218/4,-3)*3.2,0)-440000,IF(B3218&lt;8500000,ROUNDDOWN(B3218*0.9,0)-1100000,B3218-1950000))))))))</f>
        <v/>
      </c>
      <c r="G3218" s="21">
        <f>IF(F3218&gt;23500000,NA(),IF(F3218&lt;=4890000,1040000,IF(F3218&lt;=6550000,670000,620000)))</f>
        <v/>
      </c>
      <c r="H3218" s="21">
        <f>IF(D3218&lt;=0,0,MAX(0,MIN(2000000,D3218-MIN(100000,ROUNDDOWN(F3218*0.05,0)))))</f>
        <v/>
      </c>
      <c r="I3218" s="21">
        <f>IF(C3218&lt;=2000,0,MIN(C3218,ROUNDDOWN(F3218*0.4,0))-2000)</f>
        <v/>
      </c>
      <c r="J3218" s="21">
        <f>MAX(0,ROUNDDOWN(F3218-E3218-G3218,-3))</f>
        <v/>
      </c>
      <c r="K3218" s="21">
        <f>MAX(0,ROUNDDOWN(F3218-E3218-G3218-H3218-I3218,-3))</f>
        <v/>
      </c>
      <c r="L3218" s="21">
        <f>MAX(0,ROUNDDOWN(F3218-E3218-G3218-H3218,-3))</f>
        <v/>
      </c>
      <c r="M3218" s="21">
        <f>IF(J3218&lt;=0,0,ROUNDDOWN((J3218*LOOKUP(J3218,{0,1950001,3300001,6950001,9000001,18000001,40000001},{0.05,0.1,0.2,0.23,0.33,0.4,0.45})-LOOKUP(J3218,{0,1950001,3300001,6950001,9000001,18000001,40000001},{0,97500,427500,636000,1536000,2796000,4796000}))*1.021,-2))</f>
        <v/>
      </c>
      <c r="N3218" s="21">
        <f>IF(K3218&lt;=0,0,ROUNDDOWN((K3218*LOOKUP(K3218,{0,1950001,3300001,6950001,9000001,18000001,40000001},{0.05,0.1,0.2,0.23,0.33,0.4,0.45})-LOOKUP(K3218,{0,1950001,3300001,6950001,9000001,18000001,40000001},{0,97500,427500,636000,1536000,2796000,4796000}))*1.021,-2))</f>
        <v/>
      </c>
      <c r="O3218" s="21">
        <f>IF(L3218&lt;=0,0,ROUNDDOWN((L3218*LOOKUP(L3218,{0,1950001,3300001,6950001,9000001,18000001,40000001},{0.05,0.1,0.2,0.23,0.33,0.4,0.45})-LOOKUP(L3218,{0,1950001,3300001,6950001,9000001,18000001,40000001},{0,97500,427500,636000,1536000,2796000,4796000}))*1.021,-2))</f>
        <v/>
      </c>
      <c r="P3218" s="21">
        <f>MAX(0,ROUNDDOWN(F3218-E3218-430000,-3))</f>
        <v/>
      </c>
      <c r="Q3218" s="21">
        <f>MAX(0,ROUNDDOWN(F3218-E3218-430000-H3218,-3))</f>
        <v/>
      </c>
      <c r="R3218" s="21">
        <f>IF(F3218&lt;=450000,0,MAX(0,P3218*0.06-MIN(50000,P3218)*0.03))</f>
        <v/>
      </c>
      <c r="S3218" s="21">
        <f>IF(F3218&lt;=450000,0,MAX(0,P3218*0.04-MIN(50000,P3218)*0.02))</f>
        <v/>
      </c>
      <c r="T3218" s="21">
        <f>IF(F3218&lt;=450000,0,MAX(0,Q3218*0.06-MIN(50000,Q3218)*0.03))</f>
        <v/>
      </c>
      <c r="U3218" s="21">
        <f>IF(F3218&lt;=450000,0,MAX(0,Q3218*0.04-MIN(50000,Q3218)*0.02))</f>
        <v/>
      </c>
      <c r="V3218" s="21">
        <f>50000+MAX(0,G3218-480000)</f>
        <v/>
      </c>
      <c r="W3218" s="21">
        <f>P3218-V3218</f>
        <v/>
      </c>
      <c r="X3218" s="21">
        <f>Q3218-V3218</f>
        <v/>
      </c>
      <c r="Y3218" s="22">
        <f>IF(W3218&lt;0,0.9,LOOKUP(W3218,{0,1950001,3300001,6950001,9000001,18000001,40000001},{0.84895,0.7979,0.6958,0.66517,0.56307,0.4916,0.44055}))</f>
        <v/>
      </c>
      <c r="Z3218" s="22">
        <f>IF(X3218&lt;0,0.9,LOOKUP(X3218,{0,1950001,3300001,6950001,9000001,18000001,40000001},{0.84895,0.7979,0.6958,0.66517,0.56307,0.4916,0.44055}))</f>
        <v/>
      </c>
      <c r="AA3218" s="22">
        <f>IF(W3218&lt;0,0,CHOOSE(MATCH(W3218,{0,1950001,3300001,6950001,9000001},1),5.105/84.895,10.21/79.79,20.42/69.58,23.483/66.517,33.693/56.307))</f>
        <v/>
      </c>
      <c r="AB3218" s="21">
        <f>IF(C3218&lt;=2000,0,(MIN(C3218,ROUNDDOWN(F3218*0.3,0))-2000)*0.1)</f>
        <v/>
      </c>
      <c r="AC3218" s="21">
        <f>IF(C3218&lt;=2000,0,MIN((C3218-2000)*Y3218,(R3218+S3218)*0.2))</f>
        <v/>
      </c>
      <c r="AD3218" s="21">
        <f>IF(C3218&lt;=2000,0,MIN((C3218-2000)*Z3218,(T3218+U3218)*0.2))</f>
        <v/>
      </c>
      <c r="AE3218" s="21">
        <f>AC3218*AA3218</f>
        <v/>
      </c>
      <c r="AF3218" s="21">
        <f>ROUNDDOWN(R3218,-2)+ROUNDDOWN(S3218,-2)</f>
        <v/>
      </c>
      <c r="AG3218" s="21">
        <f>ROUNDDOWN(MAX(0,R3218-(AB3218+AC3218+AE3218)*0.6),-2)+ROUNDDOWN(MAX(0,S3218-(AB3218+AC3218+AE3218)*0.4),-2)</f>
        <v/>
      </c>
      <c r="AH3218" s="21">
        <f>ROUNDDOWN(MAX(0,T3218-(AB3218+AD3218)*0.6),-2)+ROUNDDOWN(MAX(0,U3218-(AB3218+AD3218)*0.4),-2)</f>
        <v/>
      </c>
      <c r="AI3218" s="21">
        <f>ROUNDDOWN(T3218,-2)+ROUNDDOWN(U3218,-2)</f>
        <v/>
      </c>
      <c r="AJ3218" s="21">
        <f>M3218+AF3218</f>
        <v/>
      </c>
      <c r="AK3218" s="21">
        <f>M3218+AG3218</f>
        <v/>
      </c>
      <c r="AL3218" s="21">
        <f>N3218+AH3218</f>
        <v/>
      </c>
      <c r="AM3218" s="21">
        <f>O3218+AI3218</f>
        <v/>
      </c>
      <c r="AN3218" s="21">
        <f>N3218+AI3218</f>
        <v/>
      </c>
      <c r="AO3218" s="21">
        <f>ROUNDDOWN((R3218+S3218)*0.2/Y3218+2000,0)</f>
        <v/>
      </c>
      <c r="AP3218" s="21">
        <f>ROUNDDOWN((T3218+U3218)*0.2/Z3218+2000,0)</f>
        <v/>
      </c>
      <c r="AQ3218" s="21">
        <f>AL3218-AK3218</f>
        <v/>
      </c>
      <c r="AR3218" s="21">
        <f>AM3218-AK3218</f>
        <v/>
      </c>
      <c r="AS3218" s="21">
        <f>AM3218-AL3218</f>
        <v/>
      </c>
      <c r="AT3218" s="21">
        <f>AK3218+C3218-AJ3218</f>
        <v/>
      </c>
      <c r="AU3218" s="21">
        <f>AL3218+C3218-AM3218</f>
        <v/>
      </c>
      <c r="AV3218" s="21">
        <f>AN3218+C3218-AM3218</f>
        <v/>
      </c>
    </row>
    <row r="3219">
      <c r="A3219" t="inlineStr">
        <is>
          <t>1万円刻み</t>
        </is>
      </c>
      <c r="B3219" s="21">
        <f>'5_1万円刻み'!$A$1456</f>
        <v/>
      </c>
      <c r="C3219" s="21">
        <f>AO3219</f>
        <v/>
      </c>
      <c r="D3219" s="21" t="n">
        <v>0</v>
      </c>
      <c r="E3219" s="21">
        <f>ROUND(MIN(B3219/12,650000)*12*0.0915+MIN(B3219/12,1390000)*12*(0.0504+0)+B3219*0.005,0)</f>
        <v/>
      </c>
      <c r="F3219" s="21">
        <f>IF(B3219&lt;741000,0,IF(B3219&lt;2191000,B3219-740000,IF(B3219&lt;2193000,1451000,IF(B3219&lt;2196000,1453000,IF(B3219&lt;2200000,1456000,IF(B3219&lt;3600000,ROUND(ROUNDDOWN(B3219/4,-3)*2.8,0)-80000,IF(B3219&lt;6600000,ROUND(ROUNDDOWN(B3219/4,-3)*3.2,0)-440000,IF(B3219&lt;8500000,ROUNDDOWN(B3219*0.9,0)-1100000,B3219-1950000))))))))</f>
        <v/>
      </c>
      <c r="G3219" s="21">
        <f>IF(F3219&gt;23500000,NA(),IF(F3219&lt;=4890000,1040000,IF(F3219&lt;=6550000,670000,620000)))</f>
        <v/>
      </c>
      <c r="H3219" s="21">
        <f>IF(D3219&lt;=0,0,MAX(0,MIN(2000000,D3219-MIN(100000,ROUNDDOWN(F3219*0.05,0)))))</f>
        <v/>
      </c>
      <c r="I3219" s="21">
        <f>IF(C3219&lt;=2000,0,MIN(C3219,ROUNDDOWN(F3219*0.4,0))-2000)</f>
        <v/>
      </c>
      <c r="J3219" s="21">
        <f>MAX(0,ROUNDDOWN(F3219-E3219-G3219,-3))</f>
        <v/>
      </c>
      <c r="K3219" s="21">
        <f>MAX(0,ROUNDDOWN(F3219-E3219-G3219-H3219-I3219,-3))</f>
        <v/>
      </c>
      <c r="L3219" s="21">
        <f>MAX(0,ROUNDDOWN(F3219-E3219-G3219-H3219,-3))</f>
        <v/>
      </c>
      <c r="M3219" s="21">
        <f>IF(J3219&lt;=0,0,ROUNDDOWN((J3219*LOOKUP(J3219,{0,1950001,3300001,6950001,9000001,18000001,40000001},{0.05,0.1,0.2,0.23,0.33,0.4,0.45})-LOOKUP(J3219,{0,1950001,3300001,6950001,9000001,18000001,40000001},{0,97500,427500,636000,1536000,2796000,4796000}))*1.021,-2))</f>
        <v/>
      </c>
      <c r="N3219" s="21">
        <f>IF(K3219&lt;=0,0,ROUNDDOWN((K3219*LOOKUP(K3219,{0,1950001,3300001,6950001,9000001,18000001,40000001},{0.05,0.1,0.2,0.23,0.33,0.4,0.45})-LOOKUP(K3219,{0,1950001,3300001,6950001,9000001,18000001,40000001},{0,97500,427500,636000,1536000,2796000,4796000}))*1.021,-2))</f>
        <v/>
      </c>
      <c r="O3219" s="21">
        <f>IF(L3219&lt;=0,0,ROUNDDOWN((L3219*LOOKUP(L3219,{0,1950001,3300001,6950001,9000001,18000001,40000001},{0.05,0.1,0.2,0.23,0.33,0.4,0.45})-LOOKUP(L3219,{0,1950001,3300001,6950001,9000001,18000001,40000001},{0,97500,427500,636000,1536000,2796000,4796000}))*1.021,-2))</f>
        <v/>
      </c>
      <c r="P3219" s="21">
        <f>MAX(0,ROUNDDOWN(F3219-E3219-430000,-3))</f>
        <v/>
      </c>
      <c r="Q3219" s="21">
        <f>MAX(0,ROUNDDOWN(F3219-E3219-430000-H3219,-3))</f>
        <v/>
      </c>
      <c r="R3219" s="21">
        <f>IF(F3219&lt;=450000,0,MAX(0,P3219*0.06-MIN(50000,P3219)*0.03))</f>
        <v/>
      </c>
      <c r="S3219" s="21">
        <f>IF(F3219&lt;=450000,0,MAX(0,P3219*0.04-MIN(50000,P3219)*0.02))</f>
        <v/>
      </c>
      <c r="T3219" s="21">
        <f>IF(F3219&lt;=450000,0,MAX(0,Q3219*0.06-MIN(50000,Q3219)*0.03))</f>
        <v/>
      </c>
      <c r="U3219" s="21">
        <f>IF(F3219&lt;=450000,0,MAX(0,Q3219*0.04-MIN(50000,Q3219)*0.02))</f>
        <v/>
      </c>
      <c r="V3219" s="21">
        <f>50000+MAX(0,G3219-480000)</f>
        <v/>
      </c>
      <c r="W3219" s="21">
        <f>P3219-V3219</f>
        <v/>
      </c>
      <c r="X3219" s="21">
        <f>Q3219-V3219</f>
        <v/>
      </c>
      <c r="Y3219" s="22">
        <f>IF(W3219&lt;0,0.9,LOOKUP(W3219,{0,1950001,3300001,6950001,9000001,18000001,40000001},{0.84895,0.7979,0.6958,0.66517,0.56307,0.4916,0.44055}))</f>
        <v/>
      </c>
      <c r="Z3219" s="22">
        <f>IF(X3219&lt;0,0.9,LOOKUP(X3219,{0,1950001,3300001,6950001,9000001,18000001,40000001},{0.84895,0.7979,0.6958,0.66517,0.56307,0.4916,0.44055}))</f>
        <v/>
      </c>
      <c r="AA3219" s="22">
        <f>IF(W3219&lt;0,0,CHOOSE(MATCH(W3219,{0,1950001,3300001,6950001,9000001},1),5.105/84.895,10.21/79.79,20.42/69.58,23.483/66.517,33.693/56.307))</f>
        <v/>
      </c>
      <c r="AB3219" s="21">
        <f>IF(C3219&lt;=2000,0,(MIN(C3219,ROUNDDOWN(F3219*0.3,0))-2000)*0.1)</f>
        <v/>
      </c>
      <c r="AC3219" s="21">
        <f>IF(C3219&lt;=2000,0,MIN((C3219-2000)*Y3219,(R3219+S3219)*0.2))</f>
        <v/>
      </c>
      <c r="AD3219" s="21">
        <f>IF(C3219&lt;=2000,0,MIN((C3219-2000)*Z3219,(T3219+U3219)*0.2))</f>
        <v/>
      </c>
      <c r="AE3219" s="21">
        <f>AC3219*AA3219</f>
        <v/>
      </c>
      <c r="AF3219" s="21">
        <f>ROUNDDOWN(R3219,-2)+ROUNDDOWN(S3219,-2)</f>
        <v/>
      </c>
      <c r="AG3219" s="21">
        <f>ROUNDDOWN(MAX(0,R3219-(AB3219+AC3219+AE3219)*0.6),-2)+ROUNDDOWN(MAX(0,S3219-(AB3219+AC3219+AE3219)*0.4),-2)</f>
        <v/>
      </c>
      <c r="AH3219" s="21">
        <f>ROUNDDOWN(MAX(0,T3219-(AB3219+AD3219)*0.6),-2)+ROUNDDOWN(MAX(0,U3219-(AB3219+AD3219)*0.4),-2)</f>
        <v/>
      </c>
      <c r="AI3219" s="21">
        <f>ROUNDDOWN(T3219,-2)+ROUNDDOWN(U3219,-2)</f>
        <v/>
      </c>
      <c r="AJ3219" s="21">
        <f>M3219+AF3219</f>
        <v/>
      </c>
      <c r="AK3219" s="21">
        <f>M3219+AG3219</f>
        <v/>
      </c>
      <c r="AL3219" s="21">
        <f>N3219+AH3219</f>
        <v/>
      </c>
      <c r="AM3219" s="21">
        <f>O3219+AI3219</f>
        <v/>
      </c>
      <c r="AN3219" s="21">
        <f>N3219+AI3219</f>
        <v/>
      </c>
      <c r="AO3219" s="21">
        <f>ROUNDDOWN((R3219+S3219)*0.2/Y3219+2000,0)</f>
        <v/>
      </c>
      <c r="AP3219" s="21">
        <f>ROUNDDOWN((T3219+U3219)*0.2/Z3219+2000,0)</f>
        <v/>
      </c>
      <c r="AQ3219" s="21">
        <f>AL3219-AK3219</f>
        <v/>
      </c>
      <c r="AR3219" s="21">
        <f>AM3219-AK3219</f>
        <v/>
      </c>
      <c r="AS3219" s="21">
        <f>AM3219-AL3219</f>
        <v/>
      </c>
      <c r="AT3219" s="21">
        <f>AK3219+C3219-AJ3219</f>
        <v/>
      </c>
      <c r="AU3219" s="21">
        <f>AL3219+C3219-AM3219</f>
        <v/>
      </c>
      <c r="AV3219" s="21">
        <f>AN3219+C3219-AM3219</f>
        <v/>
      </c>
    </row>
    <row r="3220">
      <c r="A3220" t="inlineStr">
        <is>
          <t>1万円刻み</t>
        </is>
      </c>
      <c r="B3220" s="21">
        <f>'5_1万円刻み'!$A$1457</f>
        <v/>
      </c>
      <c r="C3220" s="21">
        <f>AO3220</f>
        <v/>
      </c>
      <c r="D3220" s="21" t="n">
        <v>0</v>
      </c>
      <c r="E3220" s="21">
        <f>ROUND(MIN(B3220/12,650000)*12*0.0915+MIN(B3220/12,1390000)*12*(0.0504+0)+B3220*0.005,0)</f>
        <v/>
      </c>
      <c r="F3220" s="21">
        <f>IF(B3220&lt;741000,0,IF(B3220&lt;2191000,B3220-740000,IF(B3220&lt;2193000,1451000,IF(B3220&lt;2196000,1453000,IF(B3220&lt;2200000,1456000,IF(B3220&lt;3600000,ROUND(ROUNDDOWN(B3220/4,-3)*2.8,0)-80000,IF(B3220&lt;6600000,ROUND(ROUNDDOWN(B3220/4,-3)*3.2,0)-440000,IF(B3220&lt;8500000,ROUNDDOWN(B3220*0.9,0)-1100000,B3220-1950000))))))))</f>
        <v/>
      </c>
      <c r="G3220" s="21">
        <f>IF(F3220&gt;23500000,NA(),IF(F3220&lt;=4890000,1040000,IF(F3220&lt;=6550000,670000,620000)))</f>
        <v/>
      </c>
      <c r="H3220" s="21">
        <f>IF(D3220&lt;=0,0,MAX(0,MIN(2000000,D3220-MIN(100000,ROUNDDOWN(F3220*0.05,0)))))</f>
        <v/>
      </c>
      <c r="I3220" s="21">
        <f>IF(C3220&lt;=2000,0,MIN(C3220,ROUNDDOWN(F3220*0.4,0))-2000)</f>
        <v/>
      </c>
      <c r="J3220" s="21">
        <f>MAX(0,ROUNDDOWN(F3220-E3220-G3220,-3))</f>
        <v/>
      </c>
      <c r="K3220" s="21">
        <f>MAX(0,ROUNDDOWN(F3220-E3220-G3220-H3220-I3220,-3))</f>
        <v/>
      </c>
      <c r="L3220" s="21">
        <f>MAX(0,ROUNDDOWN(F3220-E3220-G3220-H3220,-3))</f>
        <v/>
      </c>
      <c r="M3220" s="21">
        <f>IF(J3220&lt;=0,0,ROUNDDOWN((J3220*LOOKUP(J3220,{0,1950001,3300001,6950001,9000001,18000001,40000001},{0.05,0.1,0.2,0.23,0.33,0.4,0.45})-LOOKUP(J3220,{0,1950001,3300001,6950001,9000001,18000001,40000001},{0,97500,427500,636000,1536000,2796000,4796000}))*1.021,-2))</f>
        <v/>
      </c>
      <c r="N3220" s="21">
        <f>IF(K3220&lt;=0,0,ROUNDDOWN((K3220*LOOKUP(K3220,{0,1950001,3300001,6950001,9000001,18000001,40000001},{0.05,0.1,0.2,0.23,0.33,0.4,0.45})-LOOKUP(K3220,{0,1950001,3300001,6950001,9000001,18000001,40000001},{0,97500,427500,636000,1536000,2796000,4796000}))*1.021,-2))</f>
        <v/>
      </c>
      <c r="O3220" s="21">
        <f>IF(L3220&lt;=0,0,ROUNDDOWN((L3220*LOOKUP(L3220,{0,1950001,3300001,6950001,9000001,18000001,40000001},{0.05,0.1,0.2,0.23,0.33,0.4,0.45})-LOOKUP(L3220,{0,1950001,3300001,6950001,9000001,18000001,40000001},{0,97500,427500,636000,1536000,2796000,4796000}))*1.021,-2))</f>
        <v/>
      </c>
      <c r="P3220" s="21">
        <f>MAX(0,ROUNDDOWN(F3220-E3220-430000,-3))</f>
        <v/>
      </c>
      <c r="Q3220" s="21">
        <f>MAX(0,ROUNDDOWN(F3220-E3220-430000-H3220,-3))</f>
        <v/>
      </c>
      <c r="R3220" s="21">
        <f>IF(F3220&lt;=450000,0,MAX(0,P3220*0.06-MIN(50000,P3220)*0.03))</f>
        <v/>
      </c>
      <c r="S3220" s="21">
        <f>IF(F3220&lt;=450000,0,MAX(0,P3220*0.04-MIN(50000,P3220)*0.02))</f>
        <v/>
      </c>
      <c r="T3220" s="21">
        <f>IF(F3220&lt;=450000,0,MAX(0,Q3220*0.06-MIN(50000,Q3220)*0.03))</f>
        <v/>
      </c>
      <c r="U3220" s="21">
        <f>IF(F3220&lt;=450000,0,MAX(0,Q3220*0.04-MIN(50000,Q3220)*0.02))</f>
        <v/>
      </c>
      <c r="V3220" s="21">
        <f>50000+MAX(0,G3220-480000)</f>
        <v/>
      </c>
      <c r="W3220" s="21">
        <f>P3220-V3220</f>
        <v/>
      </c>
      <c r="X3220" s="21">
        <f>Q3220-V3220</f>
        <v/>
      </c>
      <c r="Y3220" s="22">
        <f>IF(W3220&lt;0,0.9,LOOKUP(W3220,{0,1950001,3300001,6950001,9000001,18000001,40000001},{0.84895,0.7979,0.6958,0.66517,0.56307,0.4916,0.44055}))</f>
        <v/>
      </c>
      <c r="Z3220" s="22">
        <f>IF(X3220&lt;0,0.9,LOOKUP(X3220,{0,1950001,3300001,6950001,9000001,18000001,40000001},{0.84895,0.7979,0.6958,0.66517,0.56307,0.4916,0.44055}))</f>
        <v/>
      </c>
      <c r="AA3220" s="22">
        <f>IF(W3220&lt;0,0,CHOOSE(MATCH(W3220,{0,1950001,3300001,6950001,9000001},1),5.105/84.895,10.21/79.79,20.42/69.58,23.483/66.517,33.693/56.307))</f>
        <v/>
      </c>
      <c r="AB3220" s="21">
        <f>IF(C3220&lt;=2000,0,(MIN(C3220,ROUNDDOWN(F3220*0.3,0))-2000)*0.1)</f>
        <v/>
      </c>
      <c r="AC3220" s="21">
        <f>IF(C3220&lt;=2000,0,MIN((C3220-2000)*Y3220,(R3220+S3220)*0.2))</f>
        <v/>
      </c>
      <c r="AD3220" s="21">
        <f>IF(C3220&lt;=2000,0,MIN((C3220-2000)*Z3220,(T3220+U3220)*0.2))</f>
        <v/>
      </c>
      <c r="AE3220" s="21">
        <f>AC3220*AA3220</f>
        <v/>
      </c>
      <c r="AF3220" s="21">
        <f>ROUNDDOWN(R3220,-2)+ROUNDDOWN(S3220,-2)</f>
        <v/>
      </c>
      <c r="AG3220" s="21">
        <f>ROUNDDOWN(MAX(0,R3220-(AB3220+AC3220+AE3220)*0.6),-2)+ROUNDDOWN(MAX(0,S3220-(AB3220+AC3220+AE3220)*0.4),-2)</f>
        <v/>
      </c>
      <c r="AH3220" s="21">
        <f>ROUNDDOWN(MAX(0,T3220-(AB3220+AD3220)*0.6),-2)+ROUNDDOWN(MAX(0,U3220-(AB3220+AD3220)*0.4),-2)</f>
        <v/>
      </c>
      <c r="AI3220" s="21">
        <f>ROUNDDOWN(T3220,-2)+ROUNDDOWN(U3220,-2)</f>
        <v/>
      </c>
      <c r="AJ3220" s="21">
        <f>M3220+AF3220</f>
        <v/>
      </c>
      <c r="AK3220" s="21">
        <f>M3220+AG3220</f>
        <v/>
      </c>
      <c r="AL3220" s="21">
        <f>N3220+AH3220</f>
        <v/>
      </c>
      <c r="AM3220" s="21">
        <f>O3220+AI3220</f>
        <v/>
      </c>
      <c r="AN3220" s="21">
        <f>N3220+AI3220</f>
        <v/>
      </c>
      <c r="AO3220" s="21">
        <f>ROUNDDOWN((R3220+S3220)*0.2/Y3220+2000,0)</f>
        <v/>
      </c>
      <c r="AP3220" s="21">
        <f>ROUNDDOWN((T3220+U3220)*0.2/Z3220+2000,0)</f>
        <v/>
      </c>
      <c r="AQ3220" s="21">
        <f>AL3220-AK3220</f>
        <v/>
      </c>
      <c r="AR3220" s="21">
        <f>AM3220-AK3220</f>
        <v/>
      </c>
      <c r="AS3220" s="21">
        <f>AM3220-AL3220</f>
        <v/>
      </c>
      <c r="AT3220" s="21">
        <f>AK3220+C3220-AJ3220</f>
        <v/>
      </c>
      <c r="AU3220" s="21">
        <f>AL3220+C3220-AM3220</f>
        <v/>
      </c>
      <c r="AV3220" s="21">
        <f>AN3220+C3220-AM3220</f>
        <v/>
      </c>
    </row>
    <row r="3221">
      <c r="A3221" t="inlineStr">
        <is>
          <t>1万円刻み</t>
        </is>
      </c>
      <c r="B3221" s="21">
        <f>'5_1万円刻み'!$A$1458</f>
        <v/>
      </c>
      <c r="C3221" s="21">
        <f>AO3221</f>
        <v/>
      </c>
      <c r="D3221" s="21" t="n">
        <v>0</v>
      </c>
      <c r="E3221" s="21">
        <f>ROUND(MIN(B3221/12,650000)*12*0.0915+MIN(B3221/12,1390000)*12*(0.0504+0)+B3221*0.005,0)</f>
        <v/>
      </c>
      <c r="F3221" s="21">
        <f>IF(B3221&lt;741000,0,IF(B3221&lt;2191000,B3221-740000,IF(B3221&lt;2193000,1451000,IF(B3221&lt;2196000,1453000,IF(B3221&lt;2200000,1456000,IF(B3221&lt;3600000,ROUND(ROUNDDOWN(B3221/4,-3)*2.8,0)-80000,IF(B3221&lt;6600000,ROUND(ROUNDDOWN(B3221/4,-3)*3.2,0)-440000,IF(B3221&lt;8500000,ROUNDDOWN(B3221*0.9,0)-1100000,B3221-1950000))))))))</f>
        <v/>
      </c>
      <c r="G3221" s="21">
        <f>IF(F3221&gt;23500000,NA(),IF(F3221&lt;=4890000,1040000,IF(F3221&lt;=6550000,670000,620000)))</f>
        <v/>
      </c>
      <c r="H3221" s="21">
        <f>IF(D3221&lt;=0,0,MAX(0,MIN(2000000,D3221-MIN(100000,ROUNDDOWN(F3221*0.05,0)))))</f>
        <v/>
      </c>
      <c r="I3221" s="21">
        <f>IF(C3221&lt;=2000,0,MIN(C3221,ROUNDDOWN(F3221*0.4,0))-2000)</f>
        <v/>
      </c>
      <c r="J3221" s="21">
        <f>MAX(0,ROUNDDOWN(F3221-E3221-G3221,-3))</f>
        <v/>
      </c>
      <c r="K3221" s="21">
        <f>MAX(0,ROUNDDOWN(F3221-E3221-G3221-H3221-I3221,-3))</f>
        <v/>
      </c>
      <c r="L3221" s="21">
        <f>MAX(0,ROUNDDOWN(F3221-E3221-G3221-H3221,-3))</f>
        <v/>
      </c>
      <c r="M3221" s="21">
        <f>IF(J3221&lt;=0,0,ROUNDDOWN((J3221*LOOKUP(J3221,{0,1950001,3300001,6950001,9000001,18000001,40000001},{0.05,0.1,0.2,0.23,0.33,0.4,0.45})-LOOKUP(J3221,{0,1950001,3300001,6950001,9000001,18000001,40000001},{0,97500,427500,636000,1536000,2796000,4796000}))*1.021,-2))</f>
        <v/>
      </c>
      <c r="N3221" s="21">
        <f>IF(K3221&lt;=0,0,ROUNDDOWN((K3221*LOOKUP(K3221,{0,1950001,3300001,6950001,9000001,18000001,40000001},{0.05,0.1,0.2,0.23,0.33,0.4,0.45})-LOOKUP(K3221,{0,1950001,3300001,6950001,9000001,18000001,40000001},{0,97500,427500,636000,1536000,2796000,4796000}))*1.021,-2))</f>
        <v/>
      </c>
      <c r="O3221" s="21">
        <f>IF(L3221&lt;=0,0,ROUNDDOWN((L3221*LOOKUP(L3221,{0,1950001,3300001,6950001,9000001,18000001,40000001},{0.05,0.1,0.2,0.23,0.33,0.4,0.45})-LOOKUP(L3221,{0,1950001,3300001,6950001,9000001,18000001,40000001},{0,97500,427500,636000,1536000,2796000,4796000}))*1.021,-2))</f>
        <v/>
      </c>
      <c r="P3221" s="21">
        <f>MAX(0,ROUNDDOWN(F3221-E3221-430000,-3))</f>
        <v/>
      </c>
      <c r="Q3221" s="21">
        <f>MAX(0,ROUNDDOWN(F3221-E3221-430000-H3221,-3))</f>
        <v/>
      </c>
      <c r="R3221" s="21">
        <f>IF(F3221&lt;=450000,0,MAX(0,P3221*0.06-MIN(50000,P3221)*0.03))</f>
        <v/>
      </c>
      <c r="S3221" s="21">
        <f>IF(F3221&lt;=450000,0,MAX(0,P3221*0.04-MIN(50000,P3221)*0.02))</f>
        <v/>
      </c>
      <c r="T3221" s="21">
        <f>IF(F3221&lt;=450000,0,MAX(0,Q3221*0.06-MIN(50000,Q3221)*0.03))</f>
        <v/>
      </c>
      <c r="U3221" s="21">
        <f>IF(F3221&lt;=450000,0,MAX(0,Q3221*0.04-MIN(50000,Q3221)*0.02))</f>
        <v/>
      </c>
      <c r="V3221" s="21">
        <f>50000+MAX(0,G3221-480000)</f>
        <v/>
      </c>
      <c r="W3221" s="21">
        <f>P3221-V3221</f>
        <v/>
      </c>
      <c r="X3221" s="21">
        <f>Q3221-V3221</f>
        <v/>
      </c>
      <c r="Y3221" s="22">
        <f>IF(W3221&lt;0,0.9,LOOKUP(W3221,{0,1950001,3300001,6950001,9000001,18000001,40000001},{0.84895,0.7979,0.6958,0.66517,0.56307,0.4916,0.44055}))</f>
        <v/>
      </c>
      <c r="Z3221" s="22">
        <f>IF(X3221&lt;0,0.9,LOOKUP(X3221,{0,1950001,3300001,6950001,9000001,18000001,40000001},{0.84895,0.7979,0.6958,0.66517,0.56307,0.4916,0.44055}))</f>
        <v/>
      </c>
      <c r="AA3221" s="22">
        <f>IF(W3221&lt;0,0,CHOOSE(MATCH(W3221,{0,1950001,3300001,6950001,9000001},1),5.105/84.895,10.21/79.79,20.42/69.58,23.483/66.517,33.693/56.307))</f>
        <v/>
      </c>
      <c r="AB3221" s="21">
        <f>IF(C3221&lt;=2000,0,(MIN(C3221,ROUNDDOWN(F3221*0.3,0))-2000)*0.1)</f>
        <v/>
      </c>
      <c r="AC3221" s="21">
        <f>IF(C3221&lt;=2000,0,MIN((C3221-2000)*Y3221,(R3221+S3221)*0.2))</f>
        <v/>
      </c>
      <c r="AD3221" s="21">
        <f>IF(C3221&lt;=2000,0,MIN((C3221-2000)*Z3221,(T3221+U3221)*0.2))</f>
        <v/>
      </c>
      <c r="AE3221" s="21">
        <f>AC3221*AA3221</f>
        <v/>
      </c>
      <c r="AF3221" s="21">
        <f>ROUNDDOWN(R3221,-2)+ROUNDDOWN(S3221,-2)</f>
        <v/>
      </c>
      <c r="AG3221" s="21">
        <f>ROUNDDOWN(MAX(0,R3221-(AB3221+AC3221+AE3221)*0.6),-2)+ROUNDDOWN(MAX(0,S3221-(AB3221+AC3221+AE3221)*0.4),-2)</f>
        <v/>
      </c>
      <c r="AH3221" s="21">
        <f>ROUNDDOWN(MAX(0,T3221-(AB3221+AD3221)*0.6),-2)+ROUNDDOWN(MAX(0,U3221-(AB3221+AD3221)*0.4),-2)</f>
        <v/>
      </c>
      <c r="AI3221" s="21">
        <f>ROUNDDOWN(T3221,-2)+ROUNDDOWN(U3221,-2)</f>
        <v/>
      </c>
      <c r="AJ3221" s="21">
        <f>M3221+AF3221</f>
        <v/>
      </c>
      <c r="AK3221" s="21">
        <f>M3221+AG3221</f>
        <v/>
      </c>
      <c r="AL3221" s="21">
        <f>N3221+AH3221</f>
        <v/>
      </c>
      <c r="AM3221" s="21">
        <f>O3221+AI3221</f>
        <v/>
      </c>
      <c r="AN3221" s="21">
        <f>N3221+AI3221</f>
        <v/>
      </c>
      <c r="AO3221" s="21">
        <f>ROUNDDOWN((R3221+S3221)*0.2/Y3221+2000,0)</f>
        <v/>
      </c>
      <c r="AP3221" s="21">
        <f>ROUNDDOWN((T3221+U3221)*0.2/Z3221+2000,0)</f>
        <v/>
      </c>
      <c r="AQ3221" s="21">
        <f>AL3221-AK3221</f>
        <v/>
      </c>
      <c r="AR3221" s="21">
        <f>AM3221-AK3221</f>
        <v/>
      </c>
      <c r="AS3221" s="21">
        <f>AM3221-AL3221</f>
        <v/>
      </c>
      <c r="AT3221" s="21">
        <f>AK3221+C3221-AJ3221</f>
        <v/>
      </c>
      <c r="AU3221" s="21">
        <f>AL3221+C3221-AM3221</f>
        <v/>
      </c>
      <c r="AV3221" s="21">
        <f>AN3221+C3221-AM3221</f>
        <v/>
      </c>
    </row>
    <row r="3222">
      <c r="A3222" t="inlineStr">
        <is>
          <t>1万円刻み</t>
        </is>
      </c>
      <c r="B3222" s="21">
        <f>'5_1万円刻み'!$A$1459</f>
        <v/>
      </c>
      <c r="C3222" s="21">
        <f>AO3222</f>
        <v/>
      </c>
      <c r="D3222" s="21" t="n">
        <v>0</v>
      </c>
      <c r="E3222" s="21">
        <f>ROUND(MIN(B3222/12,650000)*12*0.0915+MIN(B3222/12,1390000)*12*(0.0504+0)+B3222*0.005,0)</f>
        <v/>
      </c>
      <c r="F3222" s="21">
        <f>IF(B3222&lt;741000,0,IF(B3222&lt;2191000,B3222-740000,IF(B3222&lt;2193000,1451000,IF(B3222&lt;2196000,1453000,IF(B3222&lt;2200000,1456000,IF(B3222&lt;3600000,ROUND(ROUNDDOWN(B3222/4,-3)*2.8,0)-80000,IF(B3222&lt;6600000,ROUND(ROUNDDOWN(B3222/4,-3)*3.2,0)-440000,IF(B3222&lt;8500000,ROUNDDOWN(B3222*0.9,0)-1100000,B3222-1950000))))))))</f>
        <v/>
      </c>
      <c r="G3222" s="21">
        <f>IF(F3222&gt;23500000,NA(),IF(F3222&lt;=4890000,1040000,IF(F3222&lt;=6550000,670000,620000)))</f>
        <v/>
      </c>
      <c r="H3222" s="21">
        <f>IF(D3222&lt;=0,0,MAX(0,MIN(2000000,D3222-MIN(100000,ROUNDDOWN(F3222*0.05,0)))))</f>
        <v/>
      </c>
      <c r="I3222" s="21">
        <f>IF(C3222&lt;=2000,0,MIN(C3222,ROUNDDOWN(F3222*0.4,0))-2000)</f>
        <v/>
      </c>
      <c r="J3222" s="21">
        <f>MAX(0,ROUNDDOWN(F3222-E3222-G3222,-3))</f>
        <v/>
      </c>
      <c r="K3222" s="21">
        <f>MAX(0,ROUNDDOWN(F3222-E3222-G3222-H3222-I3222,-3))</f>
        <v/>
      </c>
      <c r="L3222" s="21">
        <f>MAX(0,ROUNDDOWN(F3222-E3222-G3222-H3222,-3))</f>
        <v/>
      </c>
      <c r="M3222" s="21">
        <f>IF(J3222&lt;=0,0,ROUNDDOWN((J3222*LOOKUP(J3222,{0,1950001,3300001,6950001,9000001,18000001,40000001},{0.05,0.1,0.2,0.23,0.33,0.4,0.45})-LOOKUP(J3222,{0,1950001,3300001,6950001,9000001,18000001,40000001},{0,97500,427500,636000,1536000,2796000,4796000}))*1.021,-2))</f>
        <v/>
      </c>
      <c r="N3222" s="21">
        <f>IF(K3222&lt;=0,0,ROUNDDOWN((K3222*LOOKUP(K3222,{0,1950001,3300001,6950001,9000001,18000001,40000001},{0.05,0.1,0.2,0.23,0.33,0.4,0.45})-LOOKUP(K3222,{0,1950001,3300001,6950001,9000001,18000001,40000001},{0,97500,427500,636000,1536000,2796000,4796000}))*1.021,-2))</f>
        <v/>
      </c>
      <c r="O3222" s="21">
        <f>IF(L3222&lt;=0,0,ROUNDDOWN((L3222*LOOKUP(L3222,{0,1950001,3300001,6950001,9000001,18000001,40000001},{0.05,0.1,0.2,0.23,0.33,0.4,0.45})-LOOKUP(L3222,{0,1950001,3300001,6950001,9000001,18000001,40000001},{0,97500,427500,636000,1536000,2796000,4796000}))*1.021,-2))</f>
        <v/>
      </c>
      <c r="P3222" s="21">
        <f>MAX(0,ROUNDDOWN(F3222-E3222-430000,-3))</f>
        <v/>
      </c>
      <c r="Q3222" s="21">
        <f>MAX(0,ROUNDDOWN(F3222-E3222-430000-H3222,-3))</f>
        <v/>
      </c>
      <c r="R3222" s="21">
        <f>IF(F3222&lt;=450000,0,MAX(0,P3222*0.06-MIN(50000,P3222)*0.03))</f>
        <v/>
      </c>
      <c r="S3222" s="21">
        <f>IF(F3222&lt;=450000,0,MAX(0,P3222*0.04-MIN(50000,P3222)*0.02))</f>
        <v/>
      </c>
      <c r="T3222" s="21">
        <f>IF(F3222&lt;=450000,0,MAX(0,Q3222*0.06-MIN(50000,Q3222)*0.03))</f>
        <v/>
      </c>
      <c r="U3222" s="21">
        <f>IF(F3222&lt;=450000,0,MAX(0,Q3222*0.04-MIN(50000,Q3222)*0.02))</f>
        <v/>
      </c>
      <c r="V3222" s="21">
        <f>50000+MAX(0,G3222-480000)</f>
        <v/>
      </c>
      <c r="W3222" s="21">
        <f>P3222-V3222</f>
        <v/>
      </c>
      <c r="X3222" s="21">
        <f>Q3222-V3222</f>
        <v/>
      </c>
      <c r="Y3222" s="22">
        <f>IF(W3222&lt;0,0.9,LOOKUP(W3222,{0,1950001,3300001,6950001,9000001,18000001,40000001},{0.84895,0.7979,0.6958,0.66517,0.56307,0.4916,0.44055}))</f>
        <v/>
      </c>
      <c r="Z3222" s="22">
        <f>IF(X3222&lt;0,0.9,LOOKUP(X3222,{0,1950001,3300001,6950001,9000001,18000001,40000001},{0.84895,0.7979,0.6958,0.66517,0.56307,0.4916,0.44055}))</f>
        <v/>
      </c>
      <c r="AA3222" s="22">
        <f>IF(W3222&lt;0,0,CHOOSE(MATCH(W3222,{0,1950001,3300001,6950001,9000001},1),5.105/84.895,10.21/79.79,20.42/69.58,23.483/66.517,33.693/56.307))</f>
        <v/>
      </c>
      <c r="AB3222" s="21">
        <f>IF(C3222&lt;=2000,0,(MIN(C3222,ROUNDDOWN(F3222*0.3,0))-2000)*0.1)</f>
        <v/>
      </c>
      <c r="AC3222" s="21">
        <f>IF(C3222&lt;=2000,0,MIN((C3222-2000)*Y3222,(R3222+S3222)*0.2))</f>
        <v/>
      </c>
      <c r="AD3222" s="21">
        <f>IF(C3222&lt;=2000,0,MIN((C3222-2000)*Z3222,(T3222+U3222)*0.2))</f>
        <v/>
      </c>
      <c r="AE3222" s="21">
        <f>AC3222*AA3222</f>
        <v/>
      </c>
      <c r="AF3222" s="21">
        <f>ROUNDDOWN(R3222,-2)+ROUNDDOWN(S3222,-2)</f>
        <v/>
      </c>
      <c r="AG3222" s="21">
        <f>ROUNDDOWN(MAX(0,R3222-(AB3222+AC3222+AE3222)*0.6),-2)+ROUNDDOWN(MAX(0,S3222-(AB3222+AC3222+AE3222)*0.4),-2)</f>
        <v/>
      </c>
      <c r="AH3222" s="21">
        <f>ROUNDDOWN(MAX(0,T3222-(AB3222+AD3222)*0.6),-2)+ROUNDDOWN(MAX(0,U3222-(AB3222+AD3222)*0.4),-2)</f>
        <v/>
      </c>
      <c r="AI3222" s="21">
        <f>ROUNDDOWN(T3222,-2)+ROUNDDOWN(U3222,-2)</f>
        <v/>
      </c>
      <c r="AJ3222" s="21">
        <f>M3222+AF3222</f>
        <v/>
      </c>
      <c r="AK3222" s="21">
        <f>M3222+AG3222</f>
        <v/>
      </c>
      <c r="AL3222" s="21">
        <f>N3222+AH3222</f>
        <v/>
      </c>
      <c r="AM3222" s="21">
        <f>O3222+AI3222</f>
        <v/>
      </c>
      <c r="AN3222" s="21">
        <f>N3222+AI3222</f>
        <v/>
      </c>
      <c r="AO3222" s="21">
        <f>ROUNDDOWN((R3222+S3222)*0.2/Y3222+2000,0)</f>
        <v/>
      </c>
      <c r="AP3222" s="21">
        <f>ROUNDDOWN((T3222+U3222)*0.2/Z3222+2000,0)</f>
        <v/>
      </c>
      <c r="AQ3222" s="21">
        <f>AL3222-AK3222</f>
        <v/>
      </c>
      <c r="AR3222" s="21">
        <f>AM3222-AK3222</f>
        <v/>
      </c>
      <c r="AS3222" s="21">
        <f>AM3222-AL3222</f>
        <v/>
      </c>
      <c r="AT3222" s="21">
        <f>AK3222+C3222-AJ3222</f>
        <v/>
      </c>
      <c r="AU3222" s="21">
        <f>AL3222+C3222-AM3222</f>
        <v/>
      </c>
      <c r="AV3222" s="21">
        <f>AN3222+C3222-AM3222</f>
        <v/>
      </c>
    </row>
    <row r="3223">
      <c r="A3223" t="inlineStr">
        <is>
          <t>1万円刻み</t>
        </is>
      </c>
      <c r="B3223" s="21">
        <f>'5_1万円刻み'!$A$1460</f>
        <v/>
      </c>
      <c r="C3223" s="21">
        <f>AO3223</f>
        <v/>
      </c>
      <c r="D3223" s="21" t="n">
        <v>0</v>
      </c>
      <c r="E3223" s="21">
        <f>ROUND(MIN(B3223/12,650000)*12*0.0915+MIN(B3223/12,1390000)*12*(0.0504+0)+B3223*0.005,0)</f>
        <v/>
      </c>
      <c r="F3223" s="21">
        <f>IF(B3223&lt;741000,0,IF(B3223&lt;2191000,B3223-740000,IF(B3223&lt;2193000,1451000,IF(B3223&lt;2196000,1453000,IF(B3223&lt;2200000,1456000,IF(B3223&lt;3600000,ROUND(ROUNDDOWN(B3223/4,-3)*2.8,0)-80000,IF(B3223&lt;6600000,ROUND(ROUNDDOWN(B3223/4,-3)*3.2,0)-440000,IF(B3223&lt;8500000,ROUNDDOWN(B3223*0.9,0)-1100000,B3223-1950000))))))))</f>
        <v/>
      </c>
      <c r="G3223" s="21">
        <f>IF(F3223&gt;23500000,NA(),IF(F3223&lt;=4890000,1040000,IF(F3223&lt;=6550000,670000,620000)))</f>
        <v/>
      </c>
      <c r="H3223" s="21">
        <f>IF(D3223&lt;=0,0,MAX(0,MIN(2000000,D3223-MIN(100000,ROUNDDOWN(F3223*0.05,0)))))</f>
        <v/>
      </c>
      <c r="I3223" s="21">
        <f>IF(C3223&lt;=2000,0,MIN(C3223,ROUNDDOWN(F3223*0.4,0))-2000)</f>
        <v/>
      </c>
      <c r="J3223" s="21">
        <f>MAX(0,ROUNDDOWN(F3223-E3223-G3223,-3))</f>
        <v/>
      </c>
      <c r="K3223" s="21">
        <f>MAX(0,ROUNDDOWN(F3223-E3223-G3223-H3223-I3223,-3))</f>
        <v/>
      </c>
      <c r="L3223" s="21">
        <f>MAX(0,ROUNDDOWN(F3223-E3223-G3223-H3223,-3))</f>
        <v/>
      </c>
      <c r="M3223" s="21">
        <f>IF(J3223&lt;=0,0,ROUNDDOWN((J3223*LOOKUP(J3223,{0,1950001,3300001,6950001,9000001,18000001,40000001},{0.05,0.1,0.2,0.23,0.33,0.4,0.45})-LOOKUP(J3223,{0,1950001,3300001,6950001,9000001,18000001,40000001},{0,97500,427500,636000,1536000,2796000,4796000}))*1.021,-2))</f>
        <v/>
      </c>
      <c r="N3223" s="21">
        <f>IF(K3223&lt;=0,0,ROUNDDOWN((K3223*LOOKUP(K3223,{0,1950001,3300001,6950001,9000001,18000001,40000001},{0.05,0.1,0.2,0.23,0.33,0.4,0.45})-LOOKUP(K3223,{0,1950001,3300001,6950001,9000001,18000001,40000001},{0,97500,427500,636000,1536000,2796000,4796000}))*1.021,-2))</f>
        <v/>
      </c>
      <c r="O3223" s="21">
        <f>IF(L3223&lt;=0,0,ROUNDDOWN((L3223*LOOKUP(L3223,{0,1950001,3300001,6950001,9000001,18000001,40000001},{0.05,0.1,0.2,0.23,0.33,0.4,0.45})-LOOKUP(L3223,{0,1950001,3300001,6950001,9000001,18000001,40000001},{0,97500,427500,636000,1536000,2796000,4796000}))*1.021,-2))</f>
        <v/>
      </c>
      <c r="P3223" s="21">
        <f>MAX(0,ROUNDDOWN(F3223-E3223-430000,-3))</f>
        <v/>
      </c>
      <c r="Q3223" s="21">
        <f>MAX(0,ROUNDDOWN(F3223-E3223-430000-H3223,-3))</f>
        <v/>
      </c>
      <c r="R3223" s="21">
        <f>IF(F3223&lt;=450000,0,MAX(0,P3223*0.06-MIN(50000,P3223)*0.03))</f>
        <v/>
      </c>
      <c r="S3223" s="21">
        <f>IF(F3223&lt;=450000,0,MAX(0,P3223*0.04-MIN(50000,P3223)*0.02))</f>
        <v/>
      </c>
      <c r="T3223" s="21">
        <f>IF(F3223&lt;=450000,0,MAX(0,Q3223*0.06-MIN(50000,Q3223)*0.03))</f>
        <v/>
      </c>
      <c r="U3223" s="21">
        <f>IF(F3223&lt;=450000,0,MAX(0,Q3223*0.04-MIN(50000,Q3223)*0.02))</f>
        <v/>
      </c>
      <c r="V3223" s="21">
        <f>50000+MAX(0,G3223-480000)</f>
        <v/>
      </c>
      <c r="W3223" s="21">
        <f>P3223-V3223</f>
        <v/>
      </c>
      <c r="X3223" s="21">
        <f>Q3223-V3223</f>
        <v/>
      </c>
      <c r="Y3223" s="22">
        <f>IF(W3223&lt;0,0.9,LOOKUP(W3223,{0,1950001,3300001,6950001,9000001,18000001,40000001},{0.84895,0.7979,0.6958,0.66517,0.56307,0.4916,0.44055}))</f>
        <v/>
      </c>
      <c r="Z3223" s="22">
        <f>IF(X3223&lt;0,0.9,LOOKUP(X3223,{0,1950001,3300001,6950001,9000001,18000001,40000001},{0.84895,0.7979,0.6958,0.66517,0.56307,0.4916,0.44055}))</f>
        <v/>
      </c>
      <c r="AA3223" s="22">
        <f>IF(W3223&lt;0,0,CHOOSE(MATCH(W3223,{0,1950001,3300001,6950001,9000001},1),5.105/84.895,10.21/79.79,20.42/69.58,23.483/66.517,33.693/56.307))</f>
        <v/>
      </c>
      <c r="AB3223" s="21">
        <f>IF(C3223&lt;=2000,0,(MIN(C3223,ROUNDDOWN(F3223*0.3,0))-2000)*0.1)</f>
        <v/>
      </c>
      <c r="AC3223" s="21">
        <f>IF(C3223&lt;=2000,0,MIN((C3223-2000)*Y3223,(R3223+S3223)*0.2))</f>
        <v/>
      </c>
      <c r="AD3223" s="21">
        <f>IF(C3223&lt;=2000,0,MIN((C3223-2000)*Z3223,(T3223+U3223)*0.2))</f>
        <v/>
      </c>
      <c r="AE3223" s="21">
        <f>AC3223*AA3223</f>
        <v/>
      </c>
      <c r="AF3223" s="21">
        <f>ROUNDDOWN(R3223,-2)+ROUNDDOWN(S3223,-2)</f>
        <v/>
      </c>
      <c r="AG3223" s="21">
        <f>ROUNDDOWN(MAX(0,R3223-(AB3223+AC3223+AE3223)*0.6),-2)+ROUNDDOWN(MAX(0,S3223-(AB3223+AC3223+AE3223)*0.4),-2)</f>
        <v/>
      </c>
      <c r="AH3223" s="21">
        <f>ROUNDDOWN(MAX(0,T3223-(AB3223+AD3223)*0.6),-2)+ROUNDDOWN(MAX(0,U3223-(AB3223+AD3223)*0.4),-2)</f>
        <v/>
      </c>
      <c r="AI3223" s="21">
        <f>ROUNDDOWN(T3223,-2)+ROUNDDOWN(U3223,-2)</f>
        <v/>
      </c>
      <c r="AJ3223" s="21">
        <f>M3223+AF3223</f>
        <v/>
      </c>
      <c r="AK3223" s="21">
        <f>M3223+AG3223</f>
        <v/>
      </c>
      <c r="AL3223" s="21">
        <f>N3223+AH3223</f>
        <v/>
      </c>
      <c r="AM3223" s="21">
        <f>O3223+AI3223</f>
        <v/>
      </c>
      <c r="AN3223" s="21">
        <f>N3223+AI3223</f>
        <v/>
      </c>
      <c r="AO3223" s="21">
        <f>ROUNDDOWN((R3223+S3223)*0.2/Y3223+2000,0)</f>
        <v/>
      </c>
      <c r="AP3223" s="21">
        <f>ROUNDDOWN((T3223+U3223)*0.2/Z3223+2000,0)</f>
        <v/>
      </c>
      <c r="AQ3223" s="21">
        <f>AL3223-AK3223</f>
        <v/>
      </c>
      <c r="AR3223" s="21">
        <f>AM3223-AK3223</f>
        <v/>
      </c>
      <c r="AS3223" s="21">
        <f>AM3223-AL3223</f>
        <v/>
      </c>
      <c r="AT3223" s="21">
        <f>AK3223+C3223-AJ3223</f>
        <v/>
      </c>
      <c r="AU3223" s="21">
        <f>AL3223+C3223-AM3223</f>
        <v/>
      </c>
      <c r="AV3223" s="21">
        <f>AN3223+C3223-AM3223</f>
        <v/>
      </c>
    </row>
    <row r="3224">
      <c r="A3224" t="inlineStr">
        <is>
          <t>1万円刻み</t>
        </is>
      </c>
      <c r="B3224" s="21">
        <f>'5_1万円刻み'!$A$1461</f>
        <v/>
      </c>
      <c r="C3224" s="21">
        <f>AO3224</f>
        <v/>
      </c>
      <c r="D3224" s="21" t="n">
        <v>0</v>
      </c>
      <c r="E3224" s="21">
        <f>ROUND(MIN(B3224/12,650000)*12*0.0915+MIN(B3224/12,1390000)*12*(0.0504+0)+B3224*0.005,0)</f>
        <v/>
      </c>
      <c r="F3224" s="21">
        <f>IF(B3224&lt;741000,0,IF(B3224&lt;2191000,B3224-740000,IF(B3224&lt;2193000,1451000,IF(B3224&lt;2196000,1453000,IF(B3224&lt;2200000,1456000,IF(B3224&lt;3600000,ROUND(ROUNDDOWN(B3224/4,-3)*2.8,0)-80000,IF(B3224&lt;6600000,ROUND(ROUNDDOWN(B3224/4,-3)*3.2,0)-440000,IF(B3224&lt;8500000,ROUNDDOWN(B3224*0.9,0)-1100000,B3224-1950000))))))))</f>
        <v/>
      </c>
      <c r="G3224" s="21">
        <f>IF(F3224&gt;23500000,NA(),IF(F3224&lt;=4890000,1040000,IF(F3224&lt;=6550000,670000,620000)))</f>
        <v/>
      </c>
      <c r="H3224" s="21">
        <f>IF(D3224&lt;=0,0,MAX(0,MIN(2000000,D3224-MIN(100000,ROUNDDOWN(F3224*0.05,0)))))</f>
        <v/>
      </c>
      <c r="I3224" s="21">
        <f>IF(C3224&lt;=2000,0,MIN(C3224,ROUNDDOWN(F3224*0.4,0))-2000)</f>
        <v/>
      </c>
      <c r="J3224" s="21">
        <f>MAX(0,ROUNDDOWN(F3224-E3224-G3224,-3))</f>
        <v/>
      </c>
      <c r="K3224" s="21">
        <f>MAX(0,ROUNDDOWN(F3224-E3224-G3224-H3224-I3224,-3))</f>
        <v/>
      </c>
      <c r="L3224" s="21">
        <f>MAX(0,ROUNDDOWN(F3224-E3224-G3224-H3224,-3))</f>
        <v/>
      </c>
      <c r="M3224" s="21">
        <f>IF(J3224&lt;=0,0,ROUNDDOWN((J3224*LOOKUP(J3224,{0,1950001,3300001,6950001,9000001,18000001,40000001},{0.05,0.1,0.2,0.23,0.33,0.4,0.45})-LOOKUP(J3224,{0,1950001,3300001,6950001,9000001,18000001,40000001},{0,97500,427500,636000,1536000,2796000,4796000}))*1.021,-2))</f>
        <v/>
      </c>
      <c r="N3224" s="21">
        <f>IF(K3224&lt;=0,0,ROUNDDOWN((K3224*LOOKUP(K3224,{0,1950001,3300001,6950001,9000001,18000001,40000001},{0.05,0.1,0.2,0.23,0.33,0.4,0.45})-LOOKUP(K3224,{0,1950001,3300001,6950001,9000001,18000001,40000001},{0,97500,427500,636000,1536000,2796000,4796000}))*1.021,-2))</f>
        <v/>
      </c>
      <c r="O3224" s="21">
        <f>IF(L3224&lt;=0,0,ROUNDDOWN((L3224*LOOKUP(L3224,{0,1950001,3300001,6950001,9000001,18000001,40000001},{0.05,0.1,0.2,0.23,0.33,0.4,0.45})-LOOKUP(L3224,{0,1950001,3300001,6950001,9000001,18000001,40000001},{0,97500,427500,636000,1536000,2796000,4796000}))*1.021,-2))</f>
        <v/>
      </c>
      <c r="P3224" s="21">
        <f>MAX(0,ROUNDDOWN(F3224-E3224-430000,-3))</f>
        <v/>
      </c>
      <c r="Q3224" s="21">
        <f>MAX(0,ROUNDDOWN(F3224-E3224-430000-H3224,-3))</f>
        <v/>
      </c>
      <c r="R3224" s="21">
        <f>IF(F3224&lt;=450000,0,MAX(0,P3224*0.06-MIN(50000,P3224)*0.03))</f>
        <v/>
      </c>
      <c r="S3224" s="21">
        <f>IF(F3224&lt;=450000,0,MAX(0,P3224*0.04-MIN(50000,P3224)*0.02))</f>
        <v/>
      </c>
      <c r="T3224" s="21">
        <f>IF(F3224&lt;=450000,0,MAX(0,Q3224*0.06-MIN(50000,Q3224)*0.03))</f>
        <v/>
      </c>
      <c r="U3224" s="21">
        <f>IF(F3224&lt;=450000,0,MAX(0,Q3224*0.04-MIN(50000,Q3224)*0.02))</f>
        <v/>
      </c>
      <c r="V3224" s="21">
        <f>50000+MAX(0,G3224-480000)</f>
        <v/>
      </c>
      <c r="W3224" s="21">
        <f>P3224-V3224</f>
        <v/>
      </c>
      <c r="X3224" s="21">
        <f>Q3224-V3224</f>
        <v/>
      </c>
      <c r="Y3224" s="22">
        <f>IF(W3224&lt;0,0.9,LOOKUP(W3224,{0,1950001,3300001,6950001,9000001,18000001,40000001},{0.84895,0.7979,0.6958,0.66517,0.56307,0.4916,0.44055}))</f>
        <v/>
      </c>
      <c r="Z3224" s="22">
        <f>IF(X3224&lt;0,0.9,LOOKUP(X3224,{0,1950001,3300001,6950001,9000001,18000001,40000001},{0.84895,0.7979,0.6958,0.66517,0.56307,0.4916,0.44055}))</f>
        <v/>
      </c>
      <c r="AA3224" s="22">
        <f>IF(W3224&lt;0,0,CHOOSE(MATCH(W3224,{0,1950001,3300001,6950001,9000001},1),5.105/84.895,10.21/79.79,20.42/69.58,23.483/66.517,33.693/56.307))</f>
        <v/>
      </c>
      <c r="AB3224" s="21">
        <f>IF(C3224&lt;=2000,0,(MIN(C3224,ROUNDDOWN(F3224*0.3,0))-2000)*0.1)</f>
        <v/>
      </c>
      <c r="AC3224" s="21">
        <f>IF(C3224&lt;=2000,0,MIN((C3224-2000)*Y3224,(R3224+S3224)*0.2))</f>
        <v/>
      </c>
      <c r="AD3224" s="21">
        <f>IF(C3224&lt;=2000,0,MIN((C3224-2000)*Z3224,(T3224+U3224)*0.2))</f>
        <v/>
      </c>
      <c r="AE3224" s="21">
        <f>AC3224*AA3224</f>
        <v/>
      </c>
      <c r="AF3224" s="21">
        <f>ROUNDDOWN(R3224,-2)+ROUNDDOWN(S3224,-2)</f>
        <v/>
      </c>
      <c r="AG3224" s="21">
        <f>ROUNDDOWN(MAX(0,R3224-(AB3224+AC3224+AE3224)*0.6),-2)+ROUNDDOWN(MAX(0,S3224-(AB3224+AC3224+AE3224)*0.4),-2)</f>
        <v/>
      </c>
      <c r="AH3224" s="21">
        <f>ROUNDDOWN(MAX(0,T3224-(AB3224+AD3224)*0.6),-2)+ROUNDDOWN(MAX(0,U3224-(AB3224+AD3224)*0.4),-2)</f>
        <v/>
      </c>
      <c r="AI3224" s="21">
        <f>ROUNDDOWN(T3224,-2)+ROUNDDOWN(U3224,-2)</f>
        <v/>
      </c>
      <c r="AJ3224" s="21">
        <f>M3224+AF3224</f>
        <v/>
      </c>
      <c r="AK3224" s="21">
        <f>M3224+AG3224</f>
        <v/>
      </c>
      <c r="AL3224" s="21">
        <f>N3224+AH3224</f>
        <v/>
      </c>
      <c r="AM3224" s="21">
        <f>O3224+AI3224</f>
        <v/>
      </c>
      <c r="AN3224" s="21">
        <f>N3224+AI3224</f>
        <v/>
      </c>
      <c r="AO3224" s="21">
        <f>ROUNDDOWN((R3224+S3224)*0.2/Y3224+2000,0)</f>
        <v/>
      </c>
      <c r="AP3224" s="21">
        <f>ROUNDDOWN((T3224+U3224)*0.2/Z3224+2000,0)</f>
        <v/>
      </c>
      <c r="AQ3224" s="21">
        <f>AL3224-AK3224</f>
        <v/>
      </c>
      <c r="AR3224" s="21">
        <f>AM3224-AK3224</f>
        <v/>
      </c>
      <c r="AS3224" s="21">
        <f>AM3224-AL3224</f>
        <v/>
      </c>
      <c r="AT3224" s="21">
        <f>AK3224+C3224-AJ3224</f>
        <v/>
      </c>
      <c r="AU3224" s="21">
        <f>AL3224+C3224-AM3224</f>
        <v/>
      </c>
      <c r="AV3224" s="21">
        <f>AN3224+C3224-AM3224</f>
        <v/>
      </c>
    </row>
    <row r="3225">
      <c r="A3225" t="inlineStr">
        <is>
          <t>1万円刻み</t>
        </is>
      </c>
      <c r="B3225" s="21">
        <f>'5_1万円刻み'!$A$1462</f>
        <v/>
      </c>
      <c r="C3225" s="21">
        <f>AO3225</f>
        <v/>
      </c>
      <c r="D3225" s="21" t="n">
        <v>0</v>
      </c>
      <c r="E3225" s="21">
        <f>ROUND(MIN(B3225/12,650000)*12*0.0915+MIN(B3225/12,1390000)*12*(0.0504+0)+B3225*0.005,0)</f>
        <v/>
      </c>
      <c r="F3225" s="21">
        <f>IF(B3225&lt;741000,0,IF(B3225&lt;2191000,B3225-740000,IF(B3225&lt;2193000,1451000,IF(B3225&lt;2196000,1453000,IF(B3225&lt;2200000,1456000,IF(B3225&lt;3600000,ROUND(ROUNDDOWN(B3225/4,-3)*2.8,0)-80000,IF(B3225&lt;6600000,ROUND(ROUNDDOWN(B3225/4,-3)*3.2,0)-440000,IF(B3225&lt;8500000,ROUNDDOWN(B3225*0.9,0)-1100000,B3225-1950000))))))))</f>
        <v/>
      </c>
      <c r="G3225" s="21">
        <f>IF(F3225&gt;23500000,NA(),IF(F3225&lt;=4890000,1040000,IF(F3225&lt;=6550000,670000,620000)))</f>
        <v/>
      </c>
      <c r="H3225" s="21">
        <f>IF(D3225&lt;=0,0,MAX(0,MIN(2000000,D3225-MIN(100000,ROUNDDOWN(F3225*0.05,0)))))</f>
        <v/>
      </c>
      <c r="I3225" s="21">
        <f>IF(C3225&lt;=2000,0,MIN(C3225,ROUNDDOWN(F3225*0.4,0))-2000)</f>
        <v/>
      </c>
      <c r="J3225" s="21">
        <f>MAX(0,ROUNDDOWN(F3225-E3225-G3225,-3))</f>
        <v/>
      </c>
      <c r="K3225" s="21">
        <f>MAX(0,ROUNDDOWN(F3225-E3225-G3225-H3225-I3225,-3))</f>
        <v/>
      </c>
      <c r="L3225" s="21">
        <f>MAX(0,ROUNDDOWN(F3225-E3225-G3225-H3225,-3))</f>
        <v/>
      </c>
      <c r="M3225" s="21">
        <f>IF(J3225&lt;=0,0,ROUNDDOWN((J3225*LOOKUP(J3225,{0,1950001,3300001,6950001,9000001,18000001,40000001},{0.05,0.1,0.2,0.23,0.33,0.4,0.45})-LOOKUP(J3225,{0,1950001,3300001,6950001,9000001,18000001,40000001},{0,97500,427500,636000,1536000,2796000,4796000}))*1.021,-2))</f>
        <v/>
      </c>
      <c r="N3225" s="21">
        <f>IF(K3225&lt;=0,0,ROUNDDOWN((K3225*LOOKUP(K3225,{0,1950001,3300001,6950001,9000001,18000001,40000001},{0.05,0.1,0.2,0.23,0.33,0.4,0.45})-LOOKUP(K3225,{0,1950001,3300001,6950001,9000001,18000001,40000001},{0,97500,427500,636000,1536000,2796000,4796000}))*1.021,-2))</f>
        <v/>
      </c>
      <c r="O3225" s="21">
        <f>IF(L3225&lt;=0,0,ROUNDDOWN((L3225*LOOKUP(L3225,{0,1950001,3300001,6950001,9000001,18000001,40000001},{0.05,0.1,0.2,0.23,0.33,0.4,0.45})-LOOKUP(L3225,{0,1950001,3300001,6950001,9000001,18000001,40000001},{0,97500,427500,636000,1536000,2796000,4796000}))*1.021,-2))</f>
        <v/>
      </c>
      <c r="P3225" s="21">
        <f>MAX(0,ROUNDDOWN(F3225-E3225-430000,-3))</f>
        <v/>
      </c>
      <c r="Q3225" s="21">
        <f>MAX(0,ROUNDDOWN(F3225-E3225-430000-H3225,-3))</f>
        <v/>
      </c>
      <c r="R3225" s="21">
        <f>IF(F3225&lt;=450000,0,MAX(0,P3225*0.06-MIN(50000,P3225)*0.03))</f>
        <v/>
      </c>
      <c r="S3225" s="21">
        <f>IF(F3225&lt;=450000,0,MAX(0,P3225*0.04-MIN(50000,P3225)*0.02))</f>
        <v/>
      </c>
      <c r="T3225" s="21">
        <f>IF(F3225&lt;=450000,0,MAX(0,Q3225*0.06-MIN(50000,Q3225)*0.03))</f>
        <v/>
      </c>
      <c r="U3225" s="21">
        <f>IF(F3225&lt;=450000,0,MAX(0,Q3225*0.04-MIN(50000,Q3225)*0.02))</f>
        <v/>
      </c>
      <c r="V3225" s="21">
        <f>50000+MAX(0,G3225-480000)</f>
        <v/>
      </c>
      <c r="W3225" s="21">
        <f>P3225-V3225</f>
        <v/>
      </c>
      <c r="X3225" s="21">
        <f>Q3225-V3225</f>
        <v/>
      </c>
      <c r="Y3225" s="22">
        <f>IF(W3225&lt;0,0.9,LOOKUP(W3225,{0,1950001,3300001,6950001,9000001,18000001,40000001},{0.84895,0.7979,0.6958,0.66517,0.56307,0.4916,0.44055}))</f>
        <v/>
      </c>
      <c r="Z3225" s="22">
        <f>IF(X3225&lt;0,0.9,LOOKUP(X3225,{0,1950001,3300001,6950001,9000001,18000001,40000001},{0.84895,0.7979,0.6958,0.66517,0.56307,0.4916,0.44055}))</f>
        <v/>
      </c>
      <c r="AA3225" s="22">
        <f>IF(W3225&lt;0,0,CHOOSE(MATCH(W3225,{0,1950001,3300001,6950001,9000001},1),5.105/84.895,10.21/79.79,20.42/69.58,23.483/66.517,33.693/56.307))</f>
        <v/>
      </c>
      <c r="AB3225" s="21">
        <f>IF(C3225&lt;=2000,0,(MIN(C3225,ROUNDDOWN(F3225*0.3,0))-2000)*0.1)</f>
        <v/>
      </c>
      <c r="AC3225" s="21">
        <f>IF(C3225&lt;=2000,0,MIN((C3225-2000)*Y3225,(R3225+S3225)*0.2))</f>
        <v/>
      </c>
      <c r="AD3225" s="21">
        <f>IF(C3225&lt;=2000,0,MIN((C3225-2000)*Z3225,(T3225+U3225)*0.2))</f>
        <v/>
      </c>
      <c r="AE3225" s="21">
        <f>AC3225*AA3225</f>
        <v/>
      </c>
      <c r="AF3225" s="21">
        <f>ROUNDDOWN(R3225,-2)+ROUNDDOWN(S3225,-2)</f>
        <v/>
      </c>
      <c r="AG3225" s="21">
        <f>ROUNDDOWN(MAX(0,R3225-(AB3225+AC3225+AE3225)*0.6),-2)+ROUNDDOWN(MAX(0,S3225-(AB3225+AC3225+AE3225)*0.4),-2)</f>
        <v/>
      </c>
      <c r="AH3225" s="21">
        <f>ROUNDDOWN(MAX(0,T3225-(AB3225+AD3225)*0.6),-2)+ROUNDDOWN(MAX(0,U3225-(AB3225+AD3225)*0.4),-2)</f>
        <v/>
      </c>
      <c r="AI3225" s="21">
        <f>ROUNDDOWN(T3225,-2)+ROUNDDOWN(U3225,-2)</f>
        <v/>
      </c>
      <c r="AJ3225" s="21">
        <f>M3225+AF3225</f>
        <v/>
      </c>
      <c r="AK3225" s="21">
        <f>M3225+AG3225</f>
        <v/>
      </c>
      <c r="AL3225" s="21">
        <f>N3225+AH3225</f>
        <v/>
      </c>
      <c r="AM3225" s="21">
        <f>O3225+AI3225</f>
        <v/>
      </c>
      <c r="AN3225" s="21">
        <f>N3225+AI3225</f>
        <v/>
      </c>
      <c r="AO3225" s="21">
        <f>ROUNDDOWN((R3225+S3225)*0.2/Y3225+2000,0)</f>
        <v/>
      </c>
      <c r="AP3225" s="21">
        <f>ROUNDDOWN((T3225+U3225)*0.2/Z3225+2000,0)</f>
        <v/>
      </c>
      <c r="AQ3225" s="21">
        <f>AL3225-AK3225</f>
        <v/>
      </c>
      <c r="AR3225" s="21">
        <f>AM3225-AK3225</f>
        <v/>
      </c>
      <c r="AS3225" s="21">
        <f>AM3225-AL3225</f>
        <v/>
      </c>
      <c r="AT3225" s="21">
        <f>AK3225+C3225-AJ3225</f>
        <v/>
      </c>
      <c r="AU3225" s="21">
        <f>AL3225+C3225-AM3225</f>
        <v/>
      </c>
      <c r="AV3225" s="21">
        <f>AN3225+C3225-AM3225</f>
        <v/>
      </c>
    </row>
    <row r="3226">
      <c r="A3226" t="inlineStr">
        <is>
          <t>1万円刻み</t>
        </is>
      </c>
      <c r="B3226" s="21">
        <f>'5_1万円刻み'!$A$1463</f>
        <v/>
      </c>
      <c r="C3226" s="21">
        <f>AO3226</f>
        <v/>
      </c>
      <c r="D3226" s="21" t="n">
        <v>0</v>
      </c>
      <c r="E3226" s="21">
        <f>ROUND(MIN(B3226/12,650000)*12*0.0915+MIN(B3226/12,1390000)*12*(0.0504+0)+B3226*0.005,0)</f>
        <v/>
      </c>
      <c r="F3226" s="21">
        <f>IF(B3226&lt;741000,0,IF(B3226&lt;2191000,B3226-740000,IF(B3226&lt;2193000,1451000,IF(B3226&lt;2196000,1453000,IF(B3226&lt;2200000,1456000,IF(B3226&lt;3600000,ROUND(ROUNDDOWN(B3226/4,-3)*2.8,0)-80000,IF(B3226&lt;6600000,ROUND(ROUNDDOWN(B3226/4,-3)*3.2,0)-440000,IF(B3226&lt;8500000,ROUNDDOWN(B3226*0.9,0)-1100000,B3226-1950000))))))))</f>
        <v/>
      </c>
      <c r="G3226" s="21">
        <f>IF(F3226&gt;23500000,NA(),IF(F3226&lt;=4890000,1040000,IF(F3226&lt;=6550000,670000,620000)))</f>
        <v/>
      </c>
      <c r="H3226" s="21">
        <f>IF(D3226&lt;=0,0,MAX(0,MIN(2000000,D3226-MIN(100000,ROUNDDOWN(F3226*0.05,0)))))</f>
        <v/>
      </c>
      <c r="I3226" s="21">
        <f>IF(C3226&lt;=2000,0,MIN(C3226,ROUNDDOWN(F3226*0.4,0))-2000)</f>
        <v/>
      </c>
      <c r="J3226" s="21">
        <f>MAX(0,ROUNDDOWN(F3226-E3226-G3226,-3))</f>
        <v/>
      </c>
      <c r="K3226" s="21">
        <f>MAX(0,ROUNDDOWN(F3226-E3226-G3226-H3226-I3226,-3))</f>
        <v/>
      </c>
      <c r="L3226" s="21">
        <f>MAX(0,ROUNDDOWN(F3226-E3226-G3226-H3226,-3))</f>
        <v/>
      </c>
      <c r="M3226" s="21">
        <f>IF(J3226&lt;=0,0,ROUNDDOWN((J3226*LOOKUP(J3226,{0,1950001,3300001,6950001,9000001,18000001,40000001},{0.05,0.1,0.2,0.23,0.33,0.4,0.45})-LOOKUP(J3226,{0,1950001,3300001,6950001,9000001,18000001,40000001},{0,97500,427500,636000,1536000,2796000,4796000}))*1.021,-2))</f>
        <v/>
      </c>
      <c r="N3226" s="21">
        <f>IF(K3226&lt;=0,0,ROUNDDOWN((K3226*LOOKUP(K3226,{0,1950001,3300001,6950001,9000001,18000001,40000001},{0.05,0.1,0.2,0.23,0.33,0.4,0.45})-LOOKUP(K3226,{0,1950001,3300001,6950001,9000001,18000001,40000001},{0,97500,427500,636000,1536000,2796000,4796000}))*1.021,-2))</f>
        <v/>
      </c>
      <c r="O3226" s="21">
        <f>IF(L3226&lt;=0,0,ROUNDDOWN((L3226*LOOKUP(L3226,{0,1950001,3300001,6950001,9000001,18000001,40000001},{0.05,0.1,0.2,0.23,0.33,0.4,0.45})-LOOKUP(L3226,{0,1950001,3300001,6950001,9000001,18000001,40000001},{0,97500,427500,636000,1536000,2796000,4796000}))*1.021,-2))</f>
        <v/>
      </c>
      <c r="P3226" s="21">
        <f>MAX(0,ROUNDDOWN(F3226-E3226-430000,-3))</f>
        <v/>
      </c>
      <c r="Q3226" s="21">
        <f>MAX(0,ROUNDDOWN(F3226-E3226-430000-H3226,-3))</f>
        <v/>
      </c>
      <c r="R3226" s="21">
        <f>IF(F3226&lt;=450000,0,MAX(0,P3226*0.06-MIN(50000,P3226)*0.03))</f>
        <v/>
      </c>
      <c r="S3226" s="21">
        <f>IF(F3226&lt;=450000,0,MAX(0,P3226*0.04-MIN(50000,P3226)*0.02))</f>
        <v/>
      </c>
      <c r="T3226" s="21">
        <f>IF(F3226&lt;=450000,0,MAX(0,Q3226*0.06-MIN(50000,Q3226)*0.03))</f>
        <v/>
      </c>
      <c r="U3226" s="21">
        <f>IF(F3226&lt;=450000,0,MAX(0,Q3226*0.04-MIN(50000,Q3226)*0.02))</f>
        <v/>
      </c>
      <c r="V3226" s="21">
        <f>50000+MAX(0,G3226-480000)</f>
        <v/>
      </c>
      <c r="W3226" s="21">
        <f>P3226-V3226</f>
        <v/>
      </c>
      <c r="X3226" s="21">
        <f>Q3226-V3226</f>
        <v/>
      </c>
      <c r="Y3226" s="22">
        <f>IF(W3226&lt;0,0.9,LOOKUP(W3226,{0,1950001,3300001,6950001,9000001,18000001,40000001},{0.84895,0.7979,0.6958,0.66517,0.56307,0.4916,0.44055}))</f>
        <v/>
      </c>
      <c r="Z3226" s="22">
        <f>IF(X3226&lt;0,0.9,LOOKUP(X3226,{0,1950001,3300001,6950001,9000001,18000001,40000001},{0.84895,0.7979,0.6958,0.66517,0.56307,0.4916,0.44055}))</f>
        <v/>
      </c>
      <c r="AA3226" s="22">
        <f>IF(W3226&lt;0,0,CHOOSE(MATCH(W3226,{0,1950001,3300001,6950001,9000001},1),5.105/84.895,10.21/79.79,20.42/69.58,23.483/66.517,33.693/56.307))</f>
        <v/>
      </c>
      <c r="AB3226" s="21">
        <f>IF(C3226&lt;=2000,0,(MIN(C3226,ROUNDDOWN(F3226*0.3,0))-2000)*0.1)</f>
        <v/>
      </c>
      <c r="AC3226" s="21">
        <f>IF(C3226&lt;=2000,0,MIN((C3226-2000)*Y3226,(R3226+S3226)*0.2))</f>
        <v/>
      </c>
      <c r="AD3226" s="21">
        <f>IF(C3226&lt;=2000,0,MIN((C3226-2000)*Z3226,(T3226+U3226)*0.2))</f>
        <v/>
      </c>
      <c r="AE3226" s="21">
        <f>AC3226*AA3226</f>
        <v/>
      </c>
      <c r="AF3226" s="21">
        <f>ROUNDDOWN(R3226,-2)+ROUNDDOWN(S3226,-2)</f>
        <v/>
      </c>
      <c r="AG3226" s="21">
        <f>ROUNDDOWN(MAX(0,R3226-(AB3226+AC3226+AE3226)*0.6),-2)+ROUNDDOWN(MAX(0,S3226-(AB3226+AC3226+AE3226)*0.4),-2)</f>
        <v/>
      </c>
      <c r="AH3226" s="21">
        <f>ROUNDDOWN(MAX(0,T3226-(AB3226+AD3226)*0.6),-2)+ROUNDDOWN(MAX(0,U3226-(AB3226+AD3226)*0.4),-2)</f>
        <v/>
      </c>
      <c r="AI3226" s="21">
        <f>ROUNDDOWN(T3226,-2)+ROUNDDOWN(U3226,-2)</f>
        <v/>
      </c>
      <c r="AJ3226" s="21">
        <f>M3226+AF3226</f>
        <v/>
      </c>
      <c r="AK3226" s="21">
        <f>M3226+AG3226</f>
        <v/>
      </c>
      <c r="AL3226" s="21">
        <f>N3226+AH3226</f>
        <v/>
      </c>
      <c r="AM3226" s="21">
        <f>O3226+AI3226</f>
        <v/>
      </c>
      <c r="AN3226" s="21">
        <f>N3226+AI3226</f>
        <v/>
      </c>
      <c r="AO3226" s="21">
        <f>ROUNDDOWN((R3226+S3226)*0.2/Y3226+2000,0)</f>
        <v/>
      </c>
      <c r="AP3226" s="21">
        <f>ROUNDDOWN((T3226+U3226)*0.2/Z3226+2000,0)</f>
        <v/>
      </c>
      <c r="AQ3226" s="21">
        <f>AL3226-AK3226</f>
        <v/>
      </c>
      <c r="AR3226" s="21">
        <f>AM3226-AK3226</f>
        <v/>
      </c>
      <c r="AS3226" s="21">
        <f>AM3226-AL3226</f>
        <v/>
      </c>
      <c r="AT3226" s="21">
        <f>AK3226+C3226-AJ3226</f>
        <v/>
      </c>
      <c r="AU3226" s="21">
        <f>AL3226+C3226-AM3226</f>
        <v/>
      </c>
      <c r="AV3226" s="21">
        <f>AN3226+C3226-AM3226</f>
        <v/>
      </c>
    </row>
    <row r="3227">
      <c r="A3227" t="inlineStr">
        <is>
          <t>1万円刻み</t>
        </is>
      </c>
      <c r="B3227" s="21">
        <f>'5_1万円刻み'!$A$1464</f>
        <v/>
      </c>
      <c r="C3227" s="21">
        <f>AO3227</f>
        <v/>
      </c>
      <c r="D3227" s="21" t="n">
        <v>0</v>
      </c>
      <c r="E3227" s="21">
        <f>ROUND(MIN(B3227/12,650000)*12*0.0915+MIN(B3227/12,1390000)*12*(0.0504+0)+B3227*0.005,0)</f>
        <v/>
      </c>
      <c r="F3227" s="21">
        <f>IF(B3227&lt;741000,0,IF(B3227&lt;2191000,B3227-740000,IF(B3227&lt;2193000,1451000,IF(B3227&lt;2196000,1453000,IF(B3227&lt;2200000,1456000,IF(B3227&lt;3600000,ROUND(ROUNDDOWN(B3227/4,-3)*2.8,0)-80000,IF(B3227&lt;6600000,ROUND(ROUNDDOWN(B3227/4,-3)*3.2,0)-440000,IF(B3227&lt;8500000,ROUNDDOWN(B3227*0.9,0)-1100000,B3227-1950000))))))))</f>
        <v/>
      </c>
      <c r="G3227" s="21">
        <f>IF(F3227&gt;23500000,NA(),IF(F3227&lt;=4890000,1040000,IF(F3227&lt;=6550000,670000,620000)))</f>
        <v/>
      </c>
      <c r="H3227" s="21">
        <f>IF(D3227&lt;=0,0,MAX(0,MIN(2000000,D3227-MIN(100000,ROUNDDOWN(F3227*0.05,0)))))</f>
        <v/>
      </c>
      <c r="I3227" s="21">
        <f>IF(C3227&lt;=2000,0,MIN(C3227,ROUNDDOWN(F3227*0.4,0))-2000)</f>
        <v/>
      </c>
      <c r="J3227" s="21">
        <f>MAX(0,ROUNDDOWN(F3227-E3227-G3227,-3))</f>
        <v/>
      </c>
      <c r="K3227" s="21">
        <f>MAX(0,ROUNDDOWN(F3227-E3227-G3227-H3227-I3227,-3))</f>
        <v/>
      </c>
      <c r="L3227" s="21">
        <f>MAX(0,ROUNDDOWN(F3227-E3227-G3227-H3227,-3))</f>
        <v/>
      </c>
      <c r="M3227" s="21">
        <f>IF(J3227&lt;=0,0,ROUNDDOWN((J3227*LOOKUP(J3227,{0,1950001,3300001,6950001,9000001,18000001,40000001},{0.05,0.1,0.2,0.23,0.33,0.4,0.45})-LOOKUP(J3227,{0,1950001,3300001,6950001,9000001,18000001,40000001},{0,97500,427500,636000,1536000,2796000,4796000}))*1.021,-2))</f>
        <v/>
      </c>
      <c r="N3227" s="21">
        <f>IF(K3227&lt;=0,0,ROUNDDOWN((K3227*LOOKUP(K3227,{0,1950001,3300001,6950001,9000001,18000001,40000001},{0.05,0.1,0.2,0.23,0.33,0.4,0.45})-LOOKUP(K3227,{0,1950001,3300001,6950001,9000001,18000001,40000001},{0,97500,427500,636000,1536000,2796000,4796000}))*1.021,-2))</f>
        <v/>
      </c>
      <c r="O3227" s="21">
        <f>IF(L3227&lt;=0,0,ROUNDDOWN((L3227*LOOKUP(L3227,{0,1950001,3300001,6950001,9000001,18000001,40000001},{0.05,0.1,0.2,0.23,0.33,0.4,0.45})-LOOKUP(L3227,{0,1950001,3300001,6950001,9000001,18000001,40000001},{0,97500,427500,636000,1536000,2796000,4796000}))*1.021,-2))</f>
        <v/>
      </c>
      <c r="P3227" s="21">
        <f>MAX(0,ROUNDDOWN(F3227-E3227-430000,-3))</f>
        <v/>
      </c>
      <c r="Q3227" s="21">
        <f>MAX(0,ROUNDDOWN(F3227-E3227-430000-H3227,-3))</f>
        <v/>
      </c>
      <c r="R3227" s="21">
        <f>IF(F3227&lt;=450000,0,MAX(0,P3227*0.06-MIN(50000,P3227)*0.03))</f>
        <v/>
      </c>
      <c r="S3227" s="21">
        <f>IF(F3227&lt;=450000,0,MAX(0,P3227*0.04-MIN(50000,P3227)*0.02))</f>
        <v/>
      </c>
      <c r="T3227" s="21">
        <f>IF(F3227&lt;=450000,0,MAX(0,Q3227*0.06-MIN(50000,Q3227)*0.03))</f>
        <v/>
      </c>
      <c r="U3227" s="21">
        <f>IF(F3227&lt;=450000,0,MAX(0,Q3227*0.04-MIN(50000,Q3227)*0.02))</f>
        <v/>
      </c>
      <c r="V3227" s="21">
        <f>50000+MAX(0,G3227-480000)</f>
        <v/>
      </c>
      <c r="W3227" s="21">
        <f>P3227-V3227</f>
        <v/>
      </c>
      <c r="X3227" s="21">
        <f>Q3227-V3227</f>
        <v/>
      </c>
      <c r="Y3227" s="22">
        <f>IF(W3227&lt;0,0.9,LOOKUP(W3227,{0,1950001,3300001,6950001,9000001,18000001,40000001},{0.84895,0.7979,0.6958,0.66517,0.56307,0.4916,0.44055}))</f>
        <v/>
      </c>
      <c r="Z3227" s="22">
        <f>IF(X3227&lt;0,0.9,LOOKUP(X3227,{0,1950001,3300001,6950001,9000001,18000001,40000001},{0.84895,0.7979,0.6958,0.66517,0.56307,0.4916,0.44055}))</f>
        <v/>
      </c>
      <c r="AA3227" s="22">
        <f>IF(W3227&lt;0,0,CHOOSE(MATCH(W3227,{0,1950001,3300001,6950001,9000001},1),5.105/84.895,10.21/79.79,20.42/69.58,23.483/66.517,33.693/56.307))</f>
        <v/>
      </c>
      <c r="AB3227" s="21">
        <f>IF(C3227&lt;=2000,0,(MIN(C3227,ROUNDDOWN(F3227*0.3,0))-2000)*0.1)</f>
        <v/>
      </c>
      <c r="AC3227" s="21">
        <f>IF(C3227&lt;=2000,0,MIN((C3227-2000)*Y3227,(R3227+S3227)*0.2))</f>
        <v/>
      </c>
      <c r="AD3227" s="21">
        <f>IF(C3227&lt;=2000,0,MIN((C3227-2000)*Z3227,(T3227+U3227)*0.2))</f>
        <v/>
      </c>
      <c r="AE3227" s="21">
        <f>AC3227*AA3227</f>
        <v/>
      </c>
      <c r="AF3227" s="21">
        <f>ROUNDDOWN(R3227,-2)+ROUNDDOWN(S3227,-2)</f>
        <v/>
      </c>
      <c r="AG3227" s="21">
        <f>ROUNDDOWN(MAX(0,R3227-(AB3227+AC3227+AE3227)*0.6),-2)+ROUNDDOWN(MAX(0,S3227-(AB3227+AC3227+AE3227)*0.4),-2)</f>
        <v/>
      </c>
      <c r="AH3227" s="21">
        <f>ROUNDDOWN(MAX(0,T3227-(AB3227+AD3227)*0.6),-2)+ROUNDDOWN(MAX(0,U3227-(AB3227+AD3227)*0.4),-2)</f>
        <v/>
      </c>
      <c r="AI3227" s="21">
        <f>ROUNDDOWN(T3227,-2)+ROUNDDOWN(U3227,-2)</f>
        <v/>
      </c>
      <c r="AJ3227" s="21">
        <f>M3227+AF3227</f>
        <v/>
      </c>
      <c r="AK3227" s="21">
        <f>M3227+AG3227</f>
        <v/>
      </c>
      <c r="AL3227" s="21">
        <f>N3227+AH3227</f>
        <v/>
      </c>
      <c r="AM3227" s="21">
        <f>O3227+AI3227</f>
        <v/>
      </c>
      <c r="AN3227" s="21">
        <f>N3227+AI3227</f>
        <v/>
      </c>
      <c r="AO3227" s="21">
        <f>ROUNDDOWN((R3227+S3227)*0.2/Y3227+2000,0)</f>
        <v/>
      </c>
      <c r="AP3227" s="21">
        <f>ROUNDDOWN((T3227+U3227)*0.2/Z3227+2000,0)</f>
        <v/>
      </c>
      <c r="AQ3227" s="21">
        <f>AL3227-AK3227</f>
        <v/>
      </c>
      <c r="AR3227" s="21">
        <f>AM3227-AK3227</f>
        <v/>
      </c>
      <c r="AS3227" s="21">
        <f>AM3227-AL3227</f>
        <v/>
      </c>
      <c r="AT3227" s="21">
        <f>AK3227+C3227-AJ3227</f>
        <v/>
      </c>
      <c r="AU3227" s="21">
        <f>AL3227+C3227-AM3227</f>
        <v/>
      </c>
      <c r="AV3227" s="21">
        <f>AN3227+C3227-AM3227</f>
        <v/>
      </c>
    </row>
    <row r="3228">
      <c r="A3228" t="inlineStr">
        <is>
          <t>1万円刻み</t>
        </is>
      </c>
      <c r="B3228" s="21">
        <f>'5_1万円刻み'!$A$1465</f>
        <v/>
      </c>
      <c r="C3228" s="21">
        <f>AO3228</f>
        <v/>
      </c>
      <c r="D3228" s="21" t="n">
        <v>0</v>
      </c>
      <c r="E3228" s="21">
        <f>ROUND(MIN(B3228/12,650000)*12*0.0915+MIN(B3228/12,1390000)*12*(0.0504+0)+B3228*0.005,0)</f>
        <v/>
      </c>
      <c r="F3228" s="21">
        <f>IF(B3228&lt;741000,0,IF(B3228&lt;2191000,B3228-740000,IF(B3228&lt;2193000,1451000,IF(B3228&lt;2196000,1453000,IF(B3228&lt;2200000,1456000,IF(B3228&lt;3600000,ROUND(ROUNDDOWN(B3228/4,-3)*2.8,0)-80000,IF(B3228&lt;6600000,ROUND(ROUNDDOWN(B3228/4,-3)*3.2,0)-440000,IF(B3228&lt;8500000,ROUNDDOWN(B3228*0.9,0)-1100000,B3228-1950000))))))))</f>
        <v/>
      </c>
      <c r="G3228" s="21">
        <f>IF(F3228&gt;23500000,NA(),IF(F3228&lt;=4890000,1040000,IF(F3228&lt;=6550000,670000,620000)))</f>
        <v/>
      </c>
      <c r="H3228" s="21">
        <f>IF(D3228&lt;=0,0,MAX(0,MIN(2000000,D3228-MIN(100000,ROUNDDOWN(F3228*0.05,0)))))</f>
        <v/>
      </c>
      <c r="I3228" s="21">
        <f>IF(C3228&lt;=2000,0,MIN(C3228,ROUNDDOWN(F3228*0.4,0))-2000)</f>
        <v/>
      </c>
      <c r="J3228" s="21">
        <f>MAX(0,ROUNDDOWN(F3228-E3228-G3228,-3))</f>
        <v/>
      </c>
      <c r="K3228" s="21">
        <f>MAX(0,ROUNDDOWN(F3228-E3228-G3228-H3228-I3228,-3))</f>
        <v/>
      </c>
      <c r="L3228" s="21">
        <f>MAX(0,ROUNDDOWN(F3228-E3228-G3228-H3228,-3))</f>
        <v/>
      </c>
      <c r="M3228" s="21">
        <f>IF(J3228&lt;=0,0,ROUNDDOWN((J3228*LOOKUP(J3228,{0,1950001,3300001,6950001,9000001,18000001,40000001},{0.05,0.1,0.2,0.23,0.33,0.4,0.45})-LOOKUP(J3228,{0,1950001,3300001,6950001,9000001,18000001,40000001},{0,97500,427500,636000,1536000,2796000,4796000}))*1.021,-2))</f>
        <v/>
      </c>
      <c r="N3228" s="21">
        <f>IF(K3228&lt;=0,0,ROUNDDOWN((K3228*LOOKUP(K3228,{0,1950001,3300001,6950001,9000001,18000001,40000001},{0.05,0.1,0.2,0.23,0.33,0.4,0.45})-LOOKUP(K3228,{0,1950001,3300001,6950001,9000001,18000001,40000001},{0,97500,427500,636000,1536000,2796000,4796000}))*1.021,-2))</f>
        <v/>
      </c>
      <c r="O3228" s="21">
        <f>IF(L3228&lt;=0,0,ROUNDDOWN((L3228*LOOKUP(L3228,{0,1950001,3300001,6950001,9000001,18000001,40000001},{0.05,0.1,0.2,0.23,0.33,0.4,0.45})-LOOKUP(L3228,{0,1950001,3300001,6950001,9000001,18000001,40000001},{0,97500,427500,636000,1536000,2796000,4796000}))*1.021,-2))</f>
        <v/>
      </c>
      <c r="P3228" s="21">
        <f>MAX(0,ROUNDDOWN(F3228-E3228-430000,-3))</f>
        <v/>
      </c>
      <c r="Q3228" s="21">
        <f>MAX(0,ROUNDDOWN(F3228-E3228-430000-H3228,-3))</f>
        <v/>
      </c>
      <c r="R3228" s="21">
        <f>IF(F3228&lt;=450000,0,MAX(0,P3228*0.06-MIN(50000,P3228)*0.03))</f>
        <v/>
      </c>
      <c r="S3228" s="21">
        <f>IF(F3228&lt;=450000,0,MAX(0,P3228*0.04-MIN(50000,P3228)*0.02))</f>
        <v/>
      </c>
      <c r="T3228" s="21">
        <f>IF(F3228&lt;=450000,0,MAX(0,Q3228*0.06-MIN(50000,Q3228)*0.03))</f>
        <v/>
      </c>
      <c r="U3228" s="21">
        <f>IF(F3228&lt;=450000,0,MAX(0,Q3228*0.04-MIN(50000,Q3228)*0.02))</f>
        <v/>
      </c>
      <c r="V3228" s="21">
        <f>50000+MAX(0,G3228-480000)</f>
        <v/>
      </c>
      <c r="W3228" s="21">
        <f>P3228-V3228</f>
        <v/>
      </c>
      <c r="X3228" s="21">
        <f>Q3228-V3228</f>
        <v/>
      </c>
      <c r="Y3228" s="22">
        <f>IF(W3228&lt;0,0.9,LOOKUP(W3228,{0,1950001,3300001,6950001,9000001,18000001,40000001},{0.84895,0.7979,0.6958,0.66517,0.56307,0.4916,0.44055}))</f>
        <v/>
      </c>
      <c r="Z3228" s="22">
        <f>IF(X3228&lt;0,0.9,LOOKUP(X3228,{0,1950001,3300001,6950001,9000001,18000001,40000001},{0.84895,0.7979,0.6958,0.66517,0.56307,0.4916,0.44055}))</f>
        <v/>
      </c>
      <c r="AA3228" s="22">
        <f>IF(W3228&lt;0,0,CHOOSE(MATCH(W3228,{0,1950001,3300001,6950001,9000001},1),5.105/84.895,10.21/79.79,20.42/69.58,23.483/66.517,33.693/56.307))</f>
        <v/>
      </c>
      <c r="AB3228" s="21">
        <f>IF(C3228&lt;=2000,0,(MIN(C3228,ROUNDDOWN(F3228*0.3,0))-2000)*0.1)</f>
        <v/>
      </c>
      <c r="AC3228" s="21">
        <f>IF(C3228&lt;=2000,0,MIN((C3228-2000)*Y3228,(R3228+S3228)*0.2))</f>
        <v/>
      </c>
      <c r="AD3228" s="21">
        <f>IF(C3228&lt;=2000,0,MIN((C3228-2000)*Z3228,(T3228+U3228)*0.2))</f>
        <v/>
      </c>
      <c r="AE3228" s="21">
        <f>AC3228*AA3228</f>
        <v/>
      </c>
      <c r="AF3228" s="21">
        <f>ROUNDDOWN(R3228,-2)+ROUNDDOWN(S3228,-2)</f>
        <v/>
      </c>
      <c r="AG3228" s="21">
        <f>ROUNDDOWN(MAX(0,R3228-(AB3228+AC3228+AE3228)*0.6),-2)+ROUNDDOWN(MAX(0,S3228-(AB3228+AC3228+AE3228)*0.4),-2)</f>
        <v/>
      </c>
      <c r="AH3228" s="21">
        <f>ROUNDDOWN(MAX(0,T3228-(AB3228+AD3228)*0.6),-2)+ROUNDDOWN(MAX(0,U3228-(AB3228+AD3228)*0.4),-2)</f>
        <v/>
      </c>
      <c r="AI3228" s="21">
        <f>ROUNDDOWN(T3228,-2)+ROUNDDOWN(U3228,-2)</f>
        <v/>
      </c>
      <c r="AJ3228" s="21">
        <f>M3228+AF3228</f>
        <v/>
      </c>
      <c r="AK3228" s="21">
        <f>M3228+AG3228</f>
        <v/>
      </c>
      <c r="AL3228" s="21">
        <f>N3228+AH3228</f>
        <v/>
      </c>
      <c r="AM3228" s="21">
        <f>O3228+AI3228</f>
        <v/>
      </c>
      <c r="AN3228" s="21">
        <f>N3228+AI3228</f>
        <v/>
      </c>
      <c r="AO3228" s="21">
        <f>ROUNDDOWN((R3228+S3228)*0.2/Y3228+2000,0)</f>
        <v/>
      </c>
      <c r="AP3228" s="21">
        <f>ROUNDDOWN((T3228+U3228)*0.2/Z3228+2000,0)</f>
        <v/>
      </c>
      <c r="AQ3228" s="21">
        <f>AL3228-AK3228</f>
        <v/>
      </c>
      <c r="AR3228" s="21">
        <f>AM3228-AK3228</f>
        <v/>
      </c>
      <c r="AS3228" s="21">
        <f>AM3228-AL3228</f>
        <v/>
      </c>
      <c r="AT3228" s="21">
        <f>AK3228+C3228-AJ3228</f>
        <v/>
      </c>
      <c r="AU3228" s="21">
        <f>AL3228+C3228-AM3228</f>
        <v/>
      </c>
      <c r="AV3228" s="21">
        <f>AN3228+C3228-AM3228</f>
        <v/>
      </c>
    </row>
    <row r="3229">
      <c r="A3229" t="inlineStr">
        <is>
          <t>1万円刻み</t>
        </is>
      </c>
      <c r="B3229" s="21">
        <f>'5_1万円刻み'!$A$1466</f>
        <v/>
      </c>
      <c r="C3229" s="21">
        <f>AO3229</f>
        <v/>
      </c>
      <c r="D3229" s="21" t="n">
        <v>0</v>
      </c>
      <c r="E3229" s="21">
        <f>ROUND(MIN(B3229/12,650000)*12*0.0915+MIN(B3229/12,1390000)*12*(0.0504+0)+B3229*0.005,0)</f>
        <v/>
      </c>
      <c r="F3229" s="21">
        <f>IF(B3229&lt;741000,0,IF(B3229&lt;2191000,B3229-740000,IF(B3229&lt;2193000,1451000,IF(B3229&lt;2196000,1453000,IF(B3229&lt;2200000,1456000,IF(B3229&lt;3600000,ROUND(ROUNDDOWN(B3229/4,-3)*2.8,0)-80000,IF(B3229&lt;6600000,ROUND(ROUNDDOWN(B3229/4,-3)*3.2,0)-440000,IF(B3229&lt;8500000,ROUNDDOWN(B3229*0.9,0)-1100000,B3229-1950000))))))))</f>
        <v/>
      </c>
      <c r="G3229" s="21">
        <f>IF(F3229&gt;23500000,NA(),IF(F3229&lt;=4890000,1040000,IF(F3229&lt;=6550000,670000,620000)))</f>
        <v/>
      </c>
      <c r="H3229" s="21">
        <f>IF(D3229&lt;=0,0,MAX(0,MIN(2000000,D3229-MIN(100000,ROUNDDOWN(F3229*0.05,0)))))</f>
        <v/>
      </c>
      <c r="I3229" s="21">
        <f>IF(C3229&lt;=2000,0,MIN(C3229,ROUNDDOWN(F3229*0.4,0))-2000)</f>
        <v/>
      </c>
      <c r="J3229" s="21">
        <f>MAX(0,ROUNDDOWN(F3229-E3229-G3229,-3))</f>
        <v/>
      </c>
      <c r="K3229" s="21">
        <f>MAX(0,ROUNDDOWN(F3229-E3229-G3229-H3229-I3229,-3))</f>
        <v/>
      </c>
      <c r="L3229" s="21">
        <f>MAX(0,ROUNDDOWN(F3229-E3229-G3229-H3229,-3))</f>
        <v/>
      </c>
      <c r="M3229" s="21">
        <f>IF(J3229&lt;=0,0,ROUNDDOWN((J3229*LOOKUP(J3229,{0,1950001,3300001,6950001,9000001,18000001,40000001},{0.05,0.1,0.2,0.23,0.33,0.4,0.45})-LOOKUP(J3229,{0,1950001,3300001,6950001,9000001,18000001,40000001},{0,97500,427500,636000,1536000,2796000,4796000}))*1.021,-2))</f>
        <v/>
      </c>
      <c r="N3229" s="21">
        <f>IF(K3229&lt;=0,0,ROUNDDOWN((K3229*LOOKUP(K3229,{0,1950001,3300001,6950001,9000001,18000001,40000001},{0.05,0.1,0.2,0.23,0.33,0.4,0.45})-LOOKUP(K3229,{0,1950001,3300001,6950001,9000001,18000001,40000001},{0,97500,427500,636000,1536000,2796000,4796000}))*1.021,-2))</f>
        <v/>
      </c>
      <c r="O3229" s="21">
        <f>IF(L3229&lt;=0,0,ROUNDDOWN((L3229*LOOKUP(L3229,{0,1950001,3300001,6950001,9000001,18000001,40000001},{0.05,0.1,0.2,0.23,0.33,0.4,0.45})-LOOKUP(L3229,{0,1950001,3300001,6950001,9000001,18000001,40000001},{0,97500,427500,636000,1536000,2796000,4796000}))*1.021,-2))</f>
        <v/>
      </c>
      <c r="P3229" s="21">
        <f>MAX(0,ROUNDDOWN(F3229-E3229-430000,-3))</f>
        <v/>
      </c>
      <c r="Q3229" s="21">
        <f>MAX(0,ROUNDDOWN(F3229-E3229-430000-H3229,-3))</f>
        <v/>
      </c>
      <c r="R3229" s="21">
        <f>IF(F3229&lt;=450000,0,MAX(0,P3229*0.06-MIN(50000,P3229)*0.03))</f>
        <v/>
      </c>
      <c r="S3229" s="21">
        <f>IF(F3229&lt;=450000,0,MAX(0,P3229*0.04-MIN(50000,P3229)*0.02))</f>
        <v/>
      </c>
      <c r="T3229" s="21">
        <f>IF(F3229&lt;=450000,0,MAX(0,Q3229*0.06-MIN(50000,Q3229)*0.03))</f>
        <v/>
      </c>
      <c r="U3229" s="21">
        <f>IF(F3229&lt;=450000,0,MAX(0,Q3229*0.04-MIN(50000,Q3229)*0.02))</f>
        <v/>
      </c>
      <c r="V3229" s="21">
        <f>50000+MAX(0,G3229-480000)</f>
        <v/>
      </c>
      <c r="W3229" s="21">
        <f>P3229-V3229</f>
        <v/>
      </c>
      <c r="X3229" s="21">
        <f>Q3229-V3229</f>
        <v/>
      </c>
      <c r="Y3229" s="22">
        <f>IF(W3229&lt;0,0.9,LOOKUP(W3229,{0,1950001,3300001,6950001,9000001,18000001,40000001},{0.84895,0.7979,0.6958,0.66517,0.56307,0.4916,0.44055}))</f>
        <v/>
      </c>
      <c r="Z3229" s="22">
        <f>IF(X3229&lt;0,0.9,LOOKUP(X3229,{0,1950001,3300001,6950001,9000001,18000001,40000001},{0.84895,0.7979,0.6958,0.66517,0.56307,0.4916,0.44055}))</f>
        <v/>
      </c>
      <c r="AA3229" s="22">
        <f>IF(W3229&lt;0,0,CHOOSE(MATCH(W3229,{0,1950001,3300001,6950001,9000001},1),5.105/84.895,10.21/79.79,20.42/69.58,23.483/66.517,33.693/56.307))</f>
        <v/>
      </c>
      <c r="AB3229" s="21">
        <f>IF(C3229&lt;=2000,0,(MIN(C3229,ROUNDDOWN(F3229*0.3,0))-2000)*0.1)</f>
        <v/>
      </c>
      <c r="AC3229" s="21">
        <f>IF(C3229&lt;=2000,0,MIN((C3229-2000)*Y3229,(R3229+S3229)*0.2))</f>
        <v/>
      </c>
      <c r="AD3229" s="21">
        <f>IF(C3229&lt;=2000,0,MIN((C3229-2000)*Z3229,(T3229+U3229)*0.2))</f>
        <v/>
      </c>
      <c r="AE3229" s="21">
        <f>AC3229*AA3229</f>
        <v/>
      </c>
      <c r="AF3229" s="21">
        <f>ROUNDDOWN(R3229,-2)+ROUNDDOWN(S3229,-2)</f>
        <v/>
      </c>
      <c r="AG3229" s="21">
        <f>ROUNDDOWN(MAX(0,R3229-(AB3229+AC3229+AE3229)*0.6),-2)+ROUNDDOWN(MAX(0,S3229-(AB3229+AC3229+AE3229)*0.4),-2)</f>
        <v/>
      </c>
      <c r="AH3229" s="21">
        <f>ROUNDDOWN(MAX(0,T3229-(AB3229+AD3229)*0.6),-2)+ROUNDDOWN(MAX(0,U3229-(AB3229+AD3229)*0.4),-2)</f>
        <v/>
      </c>
      <c r="AI3229" s="21">
        <f>ROUNDDOWN(T3229,-2)+ROUNDDOWN(U3229,-2)</f>
        <v/>
      </c>
      <c r="AJ3229" s="21">
        <f>M3229+AF3229</f>
        <v/>
      </c>
      <c r="AK3229" s="21">
        <f>M3229+AG3229</f>
        <v/>
      </c>
      <c r="AL3229" s="21">
        <f>N3229+AH3229</f>
        <v/>
      </c>
      <c r="AM3229" s="21">
        <f>O3229+AI3229</f>
        <v/>
      </c>
      <c r="AN3229" s="21">
        <f>N3229+AI3229</f>
        <v/>
      </c>
      <c r="AO3229" s="21">
        <f>ROUNDDOWN((R3229+S3229)*0.2/Y3229+2000,0)</f>
        <v/>
      </c>
      <c r="AP3229" s="21">
        <f>ROUNDDOWN((T3229+U3229)*0.2/Z3229+2000,0)</f>
        <v/>
      </c>
      <c r="AQ3229" s="21">
        <f>AL3229-AK3229</f>
        <v/>
      </c>
      <c r="AR3229" s="21">
        <f>AM3229-AK3229</f>
        <v/>
      </c>
      <c r="AS3229" s="21">
        <f>AM3229-AL3229</f>
        <v/>
      </c>
      <c r="AT3229" s="21">
        <f>AK3229+C3229-AJ3229</f>
        <v/>
      </c>
      <c r="AU3229" s="21">
        <f>AL3229+C3229-AM3229</f>
        <v/>
      </c>
      <c r="AV3229" s="21">
        <f>AN3229+C3229-AM3229</f>
        <v/>
      </c>
    </row>
    <row r="3230">
      <c r="A3230" t="inlineStr">
        <is>
          <t>1万円刻み</t>
        </is>
      </c>
      <c r="B3230" s="21">
        <f>'5_1万円刻み'!$A$1467</f>
        <v/>
      </c>
      <c r="C3230" s="21">
        <f>AO3230</f>
        <v/>
      </c>
      <c r="D3230" s="21" t="n">
        <v>0</v>
      </c>
      <c r="E3230" s="21">
        <f>ROUND(MIN(B3230/12,650000)*12*0.0915+MIN(B3230/12,1390000)*12*(0.0504+0)+B3230*0.005,0)</f>
        <v/>
      </c>
      <c r="F3230" s="21">
        <f>IF(B3230&lt;741000,0,IF(B3230&lt;2191000,B3230-740000,IF(B3230&lt;2193000,1451000,IF(B3230&lt;2196000,1453000,IF(B3230&lt;2200000,1456000,IF(B3230&lt;3600000,ROUND(ROUNDDOWN(B3230/4,-3)*2.8,0)-80000,IF(B3230&lt;6600000,ROUND(ROUNDDOWN(B3230/4,-3)*3.2,0)-440000,IF(B3230&lt;8500000,ROUNDDOWN(B3230*0.9,0)-1100000,B3230-1950000))))))))</f>
        <v/>
      </c>
      <c r="G3230" s="21">
        <f>IF(F3230&gt;23500000,NA(),IF(F3230&lt;=4890000,1040000,IF(F3230&lt;=6550000,670000,620000)))</f>
        <v/>
      </c>
      <c r="H3230" s="21">
        <f>IF(D3230&lt;=0,0,MAX(0,MIN(2000000,D3230-MIN(100000,ROUNDDOWN(F3230*0.05,0)))))</f>
        <v/>
      </c>
      <c r="I3230" s="21">
        <f>IF(C3230&lt;=2000,0,MIN(C3230,ROUNDDOWN(F3230*0.4,0))-2000)</f>
        <v/>
      </c>
      <c r="J3230" s="21">
        <f>MAX(0,ROUNDDOWN(F3230-E3230-G3230,-3))</f>
        <v/>
      </c>
      <c r="K3230" s="21">
        <f>MAX(0,ROUNDDOWN(F3230-E3230-G3230-H3230-I3230,-3))</f>
        <v/>
      </c>
      <c r="L3230" s="21">
        <f>MAX(0,ROUNDDOWN(F3230-E3230-G3230-H3230,-3))</f>
        <v/>
      </c>
      <c r="M3230" s="21">
        <f>IF(J3230&lt;=0,0,ROUNDDOWN((J3230*LOOKUP(J3230,{0,1950001,3300001,6950001,9000001,18000001,40000001},{0.05,0.1,0.2,0.23,0.33,0.4,0.45})-LOOKUP(J3230,{0,1950001,3300001,6950001,9000001,18000001,40000001},{0,97500,427500,636000,1536000,2796000,4796000}))*1.021,-2))</f>
        <v/>
      </c>
      <c r="N3230" s="21">
        <f>IF(K3230&lt;=0,0,ROUNDDOWN((K3230*LOOKUP(K3230,{0,1950001,3300001,6950001,9000001,18000001,40000001},{0.05,0.1,0.2,0.23,0.33,0.4,0.45})-LOOKUP(K3230,{0,1950001,3300001,6950001,9000001,18000001,40000001},{0,97500,427500,636000,1536000,2796000,4796000}))*1.021,-2))</f>
        <v/>
      </c>
      <c r="O3230" s="21">
        <f>IF(L3230&lt;=0,0,ROUNDDOWN((L3230*LOOKUP(L3230,{0,1950001,3300001,6950001,9000001,18000001,40000001},{0.05,0.1,0.2,0.23,0.33,0.4,0.45})-LOOKUP(L3230,{0,1950001,3300001,6950001,9000001,18000001,40000001},{0,97500,427500,636000,1536000,2796000,4796000}))*1.021,-2))</f>
        <v/>
      </c>
      <c r="P3230" s="21">
        <f>MAX(0,ROUNDDOWN(F3230-E3230-430000,-3))</f>
        <v/>
      </c>
      <c r="Q3230" s="21">
        <f>MAX(0,ROUNDDOWN(F3230-E3230-430000-H3230,-3))</f>
        <v/>
      </c>
      <c r="R3230" s="21">
        <f>IF(F3230&lt;=450000,0,MAX(0,P3230*0.06-MIN(50000,P3230)*0.03))</f>
        <v/>
      </c>
      <c r="S3230" s="21">
        <f>IF(F3230&lt;=450000,0,MAX(0,P3230*0.04-MIN(50000,P3230)*0.02))</f>
        <v/>
      </c>
      <c r="T3230" s="21">
        <f>IF(F3230&lt;=450000,0,MAX(0,Q3230*0.06-MIN(50000,Q3230)*0.03))</f>
        <v/>
      </c>
      <c r="U3230" s="21">
        <f>IF(F3230&lt;=450000,0,MAX(0,Q3230*0.04-MIN(50000,Q3230)*0.02))</f>
        <v/>
      </c>
      <c r="V3230" s="21">
        <f>50000+MAX(0,G3230-480000)</f>
        <v/>
      </c>
      <c r="W3230" s="21">
        <f>P3230-V3230</f>
        <v/>
      </c>
      <c r="X3230" s="21">
        <f>Q3230-V3230</f>
        <v/>
      </c>
      <c r="Y3230" s="22">
        <f>IF(W3230&lt;0,0.9,LOOKUP(W3230,{0,1950001,3300001,6950001,9000001,18000001,40000001},{0.84895,0.7979,0.6958,0.66517,0.56307,0.4916,0.44055}))</f>
        <v/>
      </c>
      <c r="Z3230" s="22">
        <f>IF(X3230&lt;0,0.9,LOOKUP(X3230,{0,1950001,3300001,6950001,9000001,18000001,40000001},{0.84895,0.7979,0.6958,0.66517,0.56307,0.4916,0.44055}))</f>
        <v/>
      </c>
      <c r="AA3230" s="22">
        <f>IF(W3230&lt;0,0,CHOOSE(MATCH(W3230,{0,1950001,3300001,6950001,9000001},1),5.105/84.895,10.21/79.79,20.42/69.58,23.483/66.517,33.693/56.307))</f>
        <v/>
      </c>
      <c r="AB3230" s="21">
        <f>IF(C3230&lt;=2000,0,(MIN(C3230,ROUNDDOWN(F3230*0.3,0))-2000)*0.1)</f>
        <v/>
      </c>
      <c r="AC3230" s="21">
        <f>IF(C3230&lt;=2000,0,MIN((C3230-2000)*Y3230,(R3230+S3230)*0.2))</f>
        <v/>
      </c>
      <c r="AD3230" s="21">
        <f>IF(C3230&lt;=2000,0,MIN((C3230-2000)*Z3230,(T3230+U3230)*0.2))</f>
        <v/>
      </c>
      <c r="AE3230" s="21">
        <f>AC3230*AA3230</f>
        <v/>
      </c>
      <c r="AF3230" s="21">
        <f>ROUNDDOWN(R3230,-2)+ROUNDDOWN(S3230,-2)</f>
        <v/>
      </c>
      <c r="AG3230" s="21">
        <f>ROUNDDOWN(MAX(0,R3230-(AB3230+AC3230+AE3230)*0.6),-2)+ROUNDDOWN(MAX(0,S3230-(AB3230+AC3230+AE3230)*0.4),-2)</f>
        <v/>
      </c>
      <c r="AH3230" s="21">
        <f>ROUNDDOWN(MAX(0,T3230-(AB3230+AD3230)*0.6),-2)+ROUNDDOWN(MAX(0,U3230-(AB3230+AD3230)*0.4),-2)</f>
        <v/>
      </c>
      <c r="AI3230" s="21">
        <f>ROUNDDOWN(T3230,-2)+ROUNDDOWN(U3230,-2)</f>
        <v/>
      </c>
      <c r="AJ3230" s="21">
        <f>M3230+AF3230</f>
        <v/>
      </c>
      <c r="AK3230" s="21">
        <f>M3230+AG3230</f>
        <v/>
      </c>
      <c r="AL3230" s="21">
        <f>N3230+AH3230</f>
        <v/>
      </c>
      <c r="AM3230" s="21">
        <f>O3230+AI3230</f>
        <v/>
      </c>
      <c r="AN3230" s="21">
        <f>N3230+AI3230</f>
        <v/>
      </c>
      <c r="AO3230" s="21">
        <f>ROUNDDOWN((R3230+S3230)*0.2/Y3230+2000,0)</f>
        <v/>
      </c>
      <c r="AP3230" s="21">
        <f>ROUNDDOWN((T3230+U3230)*0.2/Z3230+2000,0)</f>
        <v/>
      </c>
      <c r="AQ3230" s="21">
        <f>AL3230-AK3230</f>
        <v/>
      </c>
      <c r="AR3230" s="21">
        <f>AM3230-AK3230</f>
        <v/>
      </c>
      <c r="AS3230" s="21">
        <f>AM3230-AL3230</f>
        <v/>
      </c>
      <c r="AT3230" s="21">
        <f>AK3230+C3230-AJ3230</f>
        <v/>
      </c>
      <c r="AU3230" s="21">
        <f>AL3230+C3230-AM3230</f>
        <v/>
      </c>
      <c r="AV3230" s="21">
        <f>AN3230+C3230-AM3230</f>
        <v/>
      </c>
    </row>
    <row r="3231">
      <c r="A3231" t="inlineStr">
        <is>
          <t>1万円刻み</t>
        </is>
      </c>
      <c r="B3231" s="21">
        <f>'5_1万円刻み'!$A$1468</f>
        <v/>
      </c>
      <c r="C3231" s="21">
        <f>AO3231</f>
        <v/>
      </c>
      <c r="D3231" s="21" t="n">
        <v>0</v>
      </c>
      <c r="E3231" s="21">
        <f>ROUND(MIN(B3231/12,650000)*12*0.0915+MIN(B3231/12,1390000)*12*(0.0504+0)+B3231*0.005,0)</f>
        <v/>
      </c>
      <c r="F3231" s="21">
        <f>IF(B3231&lt;741000,0,IF(B3231&lt;2191000,B3231-740000,IF(B3231&lt;2193000,1451000,IF(B3231&lt;2196000,1453000,IF(B3231&lt;2200000,1456000,IF(B3231&lt;3600000,ROUND(ROUNDDOWN(B3231/4,-3)*2.8,0)-80000,IF(B3231&lt;6600000,ROUND(ROUNDDOWN(B3231/4,-3)*3.2,0)-440000,IF(B3231&lt;8500000,ROUNDDOWN(B3231*0.9,0)-1100000,B3231-1950000))))))))</f>
        <v/>
      </c>
      <c r="G3231" s="21">
        <f>IF(F3231&gt;23500000,NA(),IF(F3231&lt;=4890000,1040000,IF(F3231&lt;=6550000,670000,620000)))</f>
        <v/>
      </c>
      <c r="H3231" s="21">
        <f>IF(D3231&lt;=0,0,MAX(0,MIN(2000000,D3231-MIN(100000,ROUNDDOWN(F3231*0.05,0)))))</f>
        <v/>
      </c>
      <c r="I3231" s="21">
        <f>IF(C3231&lt;=2000,0,MIN(C3231,ROUNDDOWN(F3231*0.4,0))-2000)</f>
        <v/>
      </c>
      <c r="J3231" s="21">
        <f>MAX(0,ROUNDDOWN(F3231-E3231-G3231,-3))</f>
        <v/>
      </c>
      <c r="K3231" s="21">
        <f>MAX(0,ROUNDDOWN(F3231-E3231-G3231-H3231-I3231,-3))</f>
        <v/>
      </c>
      <c r="L3231" s="21">
        <f>MAX(0,ROUNDDOWN(F3231-E3231-G3231-H3231,-3))</f>
        <v/>
      </c>
      <c r="M3231" s="21">
        <f>IF(J3231&lt;=0,0,ROUNDDOWN((J3231*LOOKUP(J3231,{0,1950001,3300001,6950001,9000001,18000001,40000001},{0.05,0.1,0.2,0.23,0.33,0.4,0.45})-LOOKUP(J3231,{0,1950001,3300001,6950001,9000001,18000001,40000001},{0,97500,427500,636000,1536000,2796000,4796000}))*1.021,-2))</f>
        <v/>
      </c>
      <c r="N3231" s="21">
        <f>IF(K3231&lt;=0,0,ROUNDDOWN((K3231*LOOKUP(K3231,{0,1950001,3300001,6950001,9000001,18000001,40000001},{0.05,0.1,0.2,0.23,0.33,0.4,0.45})-LOOKUP(K3231,{0,1950001,3300001,6950001,9000001,18000001,40000001},{0,97500,427500,636000,1536000,2796000,4796000}))*1.021,-2))</f>
        <v/>
      </c>
      <c r="O3231" s="21">
        <f>IF(L3231&lt;=0,0,ROUNDDOWN((L3231*LOOKUP(L3231,{0,1950001,3300001,6950001,9000001,18000001,40000001},{0.05,0.1,0.2,0.23,0.33,0.4,0.45})-LOOKUP(L3231,{0,1950001,3300001,6950001,9000001,18000001,40000001},{0,97500,427500,636000,1536000,2796000,4796000}))*1.021,-2))</f>
        <v/>
      </c>
      <c r="P3231" s="21">
        <f>MAX(0,ROUNDDOWN(F3231-E3231-430000,-3))</f>
        <v/>
      </c>
      <c r="Q3231" s="21">
        <f>MAX(0,ROUNDDOWN(F3231-E3231-430000-H3231,-3))</f>
        <v/>
      </c>
      <c r="R3231" s="21">
        <f>IF(F3231&lt;=450000,0,MAX(0,P3231*0.06-MIN(50000,P3231)*0.03))</f>
        <v/>
      </c>
      <c r="S3231" s="21">
        <f>IF(F3231&lt;=450000,0,MAX(0,P3231*0.04-MIN(50000,P3231)*0.02))</f>
        <v/>
      </c>
      <c r="T3231" s="21">
        <f>IF(F3231&lt;=450000,0,MAX(0,Q3231*0.06-MIN(50000,Q3231)*0.03))</f>
        <v/>
      </c>
      <c r="U3231" s="21">
        <f>IF(F3231&lt;=450000,0,MAX(0,Q3231*0.04-MIN(50000,Q3231)*0.02))</f>
        <v/>
      </c>
      <c r="V3231" s="21">
        <f>50000+MAX(0,G3231-480000)</f>
        <v/>
      </c>
      <c r="W3231" s="21">
        <f>P3231-V3231</f>
        <v/>
      </c>
      <c r="X3231" s="21">
        <f>Q3231-V3231</f>
        <v/>
      </c>
      <c r="Y3231" s="22">
        <f>IF(W3231&lt;0,0.9,LOOKUP(W3231,{0,1950001,3300001,6950001,9000001,18000001,40000001},{0.84895,0.7979,0.6958,0.66517,0.56307,0.4916,0.44055}))</f>
        <v/>
      </c>
      <c r="Z3231" s="22">
        <f>IF(X3231&lt;0,0.9,LOOKUP(X3231,{0,1950001,3300001,6950001,9000001,18000001,40000001},{0.84895,0.7979,0.6958,0.66517,0.56307,0.4916,0.44055}))</f>
        <v/>
      </c>
      <c r="AA3231" s="22">
        <f>IF(W3231&lt;0,0,CHOOSE(MATCH(W3231,{0,1950001,3300001,6950001,9000001},1),5.105/84.895,10.21/79.79,20.42/69.58,23.483/66.517,33.693/56.307))</f>
        <v/>
      </c>
      <c r="AB3231" s="21">
        <f>IF(C3231&lt;=2000,0,(MIN(C3231,ROUNDDOWN(F3231*0.3,0))-2000)*0.1)</f>
        <v/>
      </c>
      <c r="AC3231" s="21">
        <f>IF(C3231&lt;=2000,0,MIN((C3231-2000)*Y3231,(R3231+S3231)*0.2))</f>
        <v/>
      </c>
      <c r="AD3231" s="21">
        <f>IF(C3231&lt;=2000,0,MIN((C3231-2000)*Z3231,(T3231+U3231)*0.2))</f>
        <v/>
      </c>
      <c r="AE3231" s="21">
        <f>AC3231*AA3231</f>
        <v/>
      </c>
      <c r="AF3231" s="21">
        <f>ROUNDDOWN(R3231,-2)+ROUNDDOWN(S3231,-2)</f>
        <v/>
      </c>
      <c r="AG3231" s="21">
        <f>ROUNDDOWN(MAX(0,R3231-(AB3231+AC3231+AE3231)*0.6),-2)+ROUNDDOWN(MAX(0,S3231-(AB3231+AC3231+AE3231)*0.4),-2)</f>
        <v/>
      </c>
      <c r="AH3231" s="21">
        <f>ROUNDDOWN(MAX(0,T3231-(AB3231+AD3231)*0.6),-2)+ROUNDDOWN(MAX(0,U3231-(AB3231+AD3231)*0.4),-2)</f>
        <v/>
      </c>
      <c r="AI3231" s="21">
        <f>ROUNDDOWN(T3231,-2)+ROUNDDOWN(U3231,-2)</f>
        <v/>
      </c>
      <c r="AJ3231" s="21">
        <f>M3231+AF3231</f>
        <v/>
      </c>
      <c r="AK3231" s="21">
        <f>M3231+AG3231</f>
        <v/>
      </c>
      <c r="AL3231" s="21">
        <f>N3231+AH3231</f>
        <v/>
      </c>
      <c r="AM3231" s="21">
        <f>O3231+AI3231</f>
        <v/>
      </c>
      <c r="AN3231" s="21">
        <f>N3231+AI3231</f>
        <v/>
      </c>
      <c r="AO3231" s="21">
        <f>ROUNDDOWN((R3231+S3231)*0.2/Y3231+2000,0)</f>
        <v/>
      </c>
      <c r="AP3231" s="21">
        <f>ROUNDDOWN((T3231+U3231)*0.2/Z3231+2000,0)</f>
        <v/>
      </c>
      <c r="AQ3231" s="21">
        <f>AL3231-AK3231</f>
        <v/>
      </c>
      <c r="AR3231" s="21">
        <f>AM3231-AK3231</f>
        <v/>
      </c>
      <c r="AS3231" s="21">
        <f>AM3231-AL3231</f>
        <v/>
      </c>
      <c r="AT3231" s="21">
        <f>AK3231+C3231-AJ3231</f>
        <v/>
      </c>
      <c r="AU3231" s="21">
        <f>AL3231+C3231-AM3231</f>
        <v/>
      </c>
      <c r="AV3231" s="21">
        <f>AN3231+C3231-AM3231</f>
        <v/>
      </c>
    </row>
    <row r="3232">
      <c r="A3232" t="inlineStr">
        <is>
          <t>1万円刻み</t>
        </is>
      </c>
      <c r="B3232" s="21">
        <f>'5_1万円刻み'!$A$1469</f>
        <v/>
      </c>
      <c r="C3232" s="21">
        <f>AO3232</f>
        <v/>
      </c>
      <c r="D3232" s="21" t="n">
        <v>0</v>
      </c>
      <c r="E3232" s="21">
        <f>ROUND(MIN(B3232/12,650000)*12*0.0915+MIN(B3232/12,1390000)*12*(0.0504+0)+B3232*0.005,0)</f>
        <v/>
      </c>
      <c r="F3232" s="21">
        <f>IF(B3232&lt;741000,0,IF(B3232&lt;2191000,B3232-740000,IF(B3232&lt;2193000,1451000,IF(B3232&lt;2196000,1453000,IF(B3232&lt;2200000,1456000,IF(B3232&lt;3600000,ROUND(ROUNDDOWN(B3232/4,-3)*2.8,0)-80000,IF(B3232&lt;6600000,ROUND(ROUNDDOWN(B3232/4,-3)*3.2,0)-440000,IF(B3232&lt;8500000,ROUNDDOWN(B3232*0.9,0)-1100000,B3232-1950000))))))))</f>
        <v/>
      </c>
      <c r="G3232" s="21">
        <f>IF(F3232&gt;23500000,NA(),IF(F3232&lt;=4890000,1040000,IF(F3232&lt;=6550000,670000,620000)))</f>
        <v/>
      </c>
      <c r="H3232" s="21">
        <f>IF(D3232&lt;=0,0,MAX(0,MIN(2000000,D3232-MIN(100000,ROUNDDOWN(F3232*0.05,0)))))</f>
        <v/>
      </c>
      <c r="I3232" s="21">
        <f>IF(C3232&lt;=2000,0,MIN(C3232,ROUNDDOWN(F3232*0.4,0))-2000)</f>
        <v/>
      </c>
      <c r="J3232" s="21">
        <f>MAX(0,ROUNDDOWN(F3232-E3232-G3232,-3))</f>
        <v/>
      </c>
      <c r="K3232" s="21">
        <f>MAX(0,ROUNDDOWN(F3232-E3232-G3232-H3232-I3232,-3))</f>
        <v/>
      </c>
      <c r="L3232" s="21">
        <f>MAX(0,ROUNDDOWN(F3232-E3232-G3232-H3232,-3))</f>
        <v/>
      </c>
      <c r="M3232" s="21">
        <f>IF(J3232&lt;=0,0,ROUNDDOWN((J3232*LOOKUP(J3232,{0,1950001,3300001,6950001,9000001,18000001,40000001},{0.05,0.1,0.2,0.23,0.33,0.4,0.45})-LOOKUP(J3232,{0,1950001,3300001,6950001,9000001,18000001,40000001},{0,97500,427500,636000,1536000,2796000,4796000}))*1.021,-2))</f>
        <v/>
      </c>
      <c r="N3232" s="21">
        <f>IF(K3232&lt;=0,0,ROUNDDOWN((K3232*LOOKUP(K3232,{0,1950001,3300001,6950001,9000001,18000001,40000001},{0.05,0.1,0.2,0.23,0.33,0.4,0.45})-LOOKUP(K3232,{0,1950001,3300001,6950001,9000001,18000001,40000001},{0,97500,427500,636000,1536000,2796000,4796000}))*1.021,-2))</f>
        <v/>
      </c>
      <c r="O3232" s="21">
        <f>IF(L3232&lt;=0,0,ROUNDDOWN((L3232*LOOKUP(L3232,{0,1950001,3300001,6950001,9000001,18000001,40000001},{0.05,0.1,0.2,0.23,0.33,0.4,0.45})-LOOKUP(L3232,{0,1950001,3300001,6950001,9000001,18000001,40000001},{0,97500,427500,636000,1536000,2796000,4796000}))*1.021,-2))</f>
        <v/>
      </c>
      <c r="P3232" s="21">
        <f>MAX(0,ROUNDDOWN(F3232-E3232-430000,-3))</f>
        <v/>
      </c>
      <c r="Q3232" s="21">
        <f>MAX(0,ROUNDDOWN(F3232-E3232-430000-H3232,-3))</f>
        <v/>
      </c>
      <c r="R3232" s="21">
        <f>IF(F3232&lt;=450000,0,MAX(0,P3232*0.06-MIN(50000,P3232)*0.03))</f>
        <v/>
      </c>
      <c r="S3232" s="21">
        <f>IF(F3232&lt;=450000,0,MAX(0,P3232*0.04-MIN(50000,P3232)*0.02))</f>
        <v/>
      </c>
      <c r="T3232" s="21">
        <f>IF(F3232&lt;=450000,0,MAX(0,Q3232*0.06-MIN(50000,Q3232)*0.03))</f>
        <v/>
      </c>
      <c r="U3232" s="21">
        <f>IF(F3232&lt;=450000,0,MAX(0,Q3232*0.04-MIN(50000,Q3232)*0.02))</f>
        <v/>
      </c>
      <c r="V3232" s="21">
        <f>50000+MAX(0,G3232-480000)</f>
        <v/>
      </c>
      <c r="W3232" s="21">
        <f>P3232-V3232</f>
        <v/>
      </c>
      <c r="X3232" s="21">
        <f>Q3232-V3232</f>
        <v/>
      </c>
      <c r="Y3232" s="22">
        <f>IF(W3232&lt;0,0.9,LOOKUP(W3232,{0,1950001,3300001,6950001,9000001,18000001,40000001},{0.84895,0.7979,0.6958,0.66517,0.56307,0.4916,0.44055}))</f>
        <v/>
      </c>
      <c r="Z3232" s="22">
        <f>IF(X3232&lt;0,0.9,LOOKUP(X3232,{0,1950001,3300001,6950001,9000001,18000001,40000001},{0.84895,0.7979,0.6958,0.66517,0.56307,0.4916,0.44055}))</f>
        <v/>
      </c>
      <c r="AA3232" s="22">
        <f>IF(W3232&lt;0,0,CHOOSE(MATCH(W3232,{0,1950001,3300001,6950001,9000001},1),5.105/84.895,10.21/79.79,20.42/69.58,23.483/66.517,33.693/56.307))</f>
        <v/>
      </c>
      <c r="AB3232" s="21">
        <f>IF(C3232&lt;=2000,0,(MIN(C3232,ROUNDDOWN(F3232*0.3,0))-2000)*0.1)</f>
        <v/>
      </c>
      <c r="AC3232" s="21">
        <f>IF(C3232&lt;=2000,0,MIN((C3232-2000)*Y3232,(R3232+S3232)*0.2))</f>
        <v/>
      </c>
      <c r="AD3232" s="21">
        <f>IF(C3232&lt;=2000,0,MIN((C3232-2000)*Z3232,(T3232+U3232)*0.2))</f>
        <v/>
      </c>
      <c r="AE3232" s="21">
        <f>AC3232*AA3232</f>
        <v/>
      </c>
      <c r="AF3232" s="21">
        <f>ROUNDDOWN(R3232,-2)+ROUNDDOWN(S3232,-2)</f>
        <v/>
      </c>
      <c r="AG3232" s="21">
        <f>ROUNDDOWN(MAX(0,R3232-(AB3232+AC3232+AE3232)*0.6),-2)+ROUNDDOWN(MAX(0,S3232-(AB3232+AC3232+AE3232)*0.4),-2)</f>
        <v/>
      </c>
      <c r="AH3232" s="21">
        <f>ROUNDDOWN(MAX(0,T3232-(AB3232+AD3232)*0.6),-2)+ROUNDDOWN(MAX(0,U3232-(AB3232+AD3232)*0.4),-2)</f>
        <v/>
      </c>
      <c r="AI3232" s="21">
        <f>ROUNDDOWN(T3232,-2)+ROUNDDOWN(U3232,-2)</f>
        <v/>
      </c>
      <c r="AJ3232" s="21">
        <f>M3232+AF3232</f>
        <v/>
      </c>
      <c r="AK3232" s="21">
        <f>M3232+AG3232</f>
        <v/>
      </c>
      <c r="AL3232" s="21">
        <f>N3232+AH3232</f>
        <v/>
      </c>
      <c r="AM3232" s="21">
        <f>O3232+AI3232</f>
        <v/>
      </c>
      <c r="AN3232" s="21">
        <f>N3232+AI3232</f>
        <v/>
      </c>
      <c r="AO3232" s="21">
        <f>ROUNDDOWN((R3232+S3232)*0.2/Y3232+2000,0)</f>
        <v/>
      </c>
      <c r="AP3232" s="21">
        <f>ROUNDDOWN((T3232+U3232)*0.2/Z3232+2000,0)</f>
        <v/>
      </c>
      <c r="AQ3232" s="21">
        <f>AL3232-AK3232</f>
        <v/>
      </c>
      <c r="AR3232" s="21">
        <f>AM3232-AK3232</f>
        <v/>
      </c>
      <c r="AS3232" s="21">
        <f>AM3232-AL3232</f>
        <v/>
      </c>
      <c r="AT3232" s="21">
        <f>AK3232+C3232-AJ3232</f>
        <v/>
      </c>
      <c r="AU3232" s="21">
        <f>AL3232+C3232-AM3232</f>
        <v/>
      </c>
      <c r="AV3232" s="21">
        <f>AN3232+C3232-AM3232</f>
        <v/>
      </c>
    </row>
    <row r="3233">
      <c r="A3233" t="inlineStr">
        <is>
          <t>1万円刻み</t>
        </is>
      </c>
      <c r="B3233" s="21">
        <f>'5_1万円刻み'!$A$1470</f>
        <v/>
      </c>
      <c r="C3233" s="21">
        <f>AO3233</f>
        <v/>
      </c>
      <c r="D3233" s="21" t="n">
        <v>0</v>
      </c>
      <c r="E3233" s="21">
        <f>ROUND(MIN(B3233/12,650000)*12*0.0915+MIN(B3233/12,1390000)*12*(0.0504+0)+B3233*0.005,0)</f>
        <v/>
      </c>
      <c r="F3233" s="21">
        <f>IF(B3233&lt;741000,0,IF(B3233&lt;2191000,B3233-740000,IF(B3233&lt;2193000,1451000,IF(B3233&lt;2196000,1453000,IF(B3233&lt;2200000,1456000,IF(B3233&lt;3600000,ROUND(ROUNDDOWN(B3233/4,-3)*2.8,0)-80000,IF(B3233&lt;6600000,ROUND(ROUNDDOWN(B3233/4,-3)*3.2,0)-440000,IF(B3233&lt;8500000,ROUNDDOWN(B3233*0.9,0)-1100000,B3233-1950000))))))))</f>
        <v/>
      </c>
      <c r="G3233" s="21">
        <f>IF(F3233&gt;23500000,NA(),IF(F3233&lt;=4890000,1040000,IF(F3233&lt;=6550000,670000,620000)))</f>
        <v/>
      </c>
      <c r="H3233" s="21">
        <f>IF(D3233&lt;=0,0,MAX(0,MIN(2000000,D3233-MIN(100000,ROUNDDOWN(F3233*0.05,0)))))</f>
        <v/>
      </c>
      <c r="I3233" s="21">
        <f>IF(C3233&lt;=2000,0,MIN(C3233,ROUNDDOWN(F3233*0.4,0))-2000)</f>
        <v/>
      </c>
      <c r="J3233" s="21">
        <f>MAX(0,ROUNDDOWN(F3233-E3233-G3233,-3))</f>
        <v/>
      </c>
      <c r="K3233" s="21">
        <f>MAX(0,ROUNDDOWN(F3233-E3233-G3233-H3233-I3233,-3))</f>
        <v/>
      </c>
      <c r="L3233" s="21">
        <f>MAX(0,ROUNDDOWN(F3233-E3233-G3233-H3233,-3))</f>
        <v/>
      </c>
      <c r="M3233" s="21">
        <f>IF(J3233&lt;=0,0,ROUNDDOWN((J3233*LOOKUP(J3233,{0,1950001,3300001,6950001,9000001,18000001,40000001},{0.05,0.1,0.2,0.23,0.33,0.4,0.45})-LOOKUP(J3233,{0,1950001,3300001,6950001,9000001,18000001,40000001},{0,97500,427500,636000,1536000,2796000,4796000}))*1.021,-2))</f>
        <v/>
      </c>
      <c r="N3233" s="21">
        <f>IF(K3233&lt;=0,0,ROUNDDOWN((K3233*LOOKUP(K3233,{0,1950001,3300001,6950001,9000001,18000001,40000001},{0.05,0.1,0.2,0.23,0.33,0.4,0.45})-LOOKUP(K3233,{0,1950001,3300001,6950001,9000001,18000001,40000001},{0,97500,427500,636000,1536000,2796000,4796000}))*1.021,-2))</f>
        <v/>
      </c>
      <c r="O3233" s="21">
        <f>IF(L3233&lt;=0,0,ROUNDDOWN((L3233*LOOKUP(L3233,{0,1950001,3300001,6950001,9000001,18000001,40000001},{0.05,0.1,0.2,0.23,0.33,0.4,0.45})-LOOKUP(L3233,{0,1950001,3300001,6950001,9000001,18000001,40000001},{0,97500,427500,636000,1536000,2796000,4796000}))*1.021,-2))</f>
        <v/>
      </c>
      <c r="P3233" s="21">
        <f>MAX(0,ROUNDDOWN(F3233-E3233-430000,-3))</f>
        <v/>
      </c>
      <c r="Q3233" s="21">
        <f>MAX(0,ROUNDDOWN(F3233-E3233-430000-H3233,-3))</f>
        <v/>
      </c>
      <c r="R3233" s="21">
        <f>IF(F3233&lt;=450000,0,MAX(0,P3233*0.06-MIN(50000,P3233)*0.03))</f>
        <v/>
      </c>
      <c r="S3233" s="21">
        <f>IF(F3233&lt;=450000,0,MAX(0,P3233*0.04-MIN(50000,P3233)*0.02))</f>
        <v/>
      </c>
      <c r="T3233" s="21">
        <f>IF(F3233&lt;=450000,0,MAX(0,Q3233*0.06-MIN(50000,Q3233)*0.03))</f>
        <v/>
      </c>
      <c r="U3233" s="21">
        <f>IF(F3233&lt;=450000,0,MAX(0,Q3233*0.04-MIN(50000,Q3233)*0.02))</f>
        <v/>
      </c>
      <c r="V3233" s="21">
        <f>50000+MAX(0,G3233-480000)</f>
        <v/>
      </c>
      <c r="W3233" s="21">
        <f>P3233-V3233</f>
        <v/>
      </c>
      <c r="X3233" s="21">
        <f>Q3233-V3233</f>
        <v/>
      </c>
      <c r="Y3233" s="22">
        <f>IF(W3233&lt;0,0.9,LOOKUP(W3233,{0,1950001,3300001,6950001,9000001,18000001,40000001},{0.84895,0.7979,0.6958,0.66517,0.56307,0.4916,0.44055}))</f>
        <v/>
      </c>
      <c r="Z3233" s="22">
        <f>IF(X3233&lt;0,0.9,LOOKUP(X3233,{0,1950001,3300001,6950001,9000001,18000001,40000001},{0.84895,0.7979,0.6958,0.66517,0.56307,0.4916,0.44055}))</f>
        <v/>
      </c>
      <c r="AA3233" s="22">
        <f>IF(W3233&lt;0,0,CHOOSE(MATCH(W3233,{0,1950001,3300001,6950001,9000001},1),5.105/84.895,10.21/79.79,20.42/69.58,23.483/66.517,33.693/56.307))</f>
        <v/>
      </c>
      <c r="AB3233" s="21">
        <f>IF(C3233&lt;=2000,0,(MIN(C3233,ROUNDDOWN(F3233*0.3,0))-2000)*0.1)</f>
        <v/>
      </c>
      <c r="AC3233" s="21">
        <f>IF(C3233&lt;=2000,0,MIN((C3233-2000)*Y3233,(R3233+S3233)*0.2))</f>
        <v/>
      </c>
      <c r="AD3233" s="21">
        <f>IF(C3233&lt;=2000,0,MIN((C3233-2000)*Z3233,(T3233+U3233)*0.2))</f>
        <v/>
      </c>
      <c r="AE3233" s="21">
        <f>AC3233*AA3233</f>
        <v/>
      </c>
      <c r="AF3233" s="21">
        <f>ROUNDDOWN(R3233,-2)+ROUNDDOWN(S3233,-2)</f>
        <v/>
      </c>
      <c r="AG3233" s="21">
        <f>ROUNDDOWN(MAX(0,R3233-(AB3233+AC3233+AE3233)*0.6),-2)+ROUNDDOWN(MAX(0,S3233-(AB3233+AC3233+AE3233)*0.4),-2)</f>
        <v/>
      </c>
      <c r="AH3233" s="21">
        <f>ROUNDDOWN(MAX(0,T3233-(AB3233+AD3233)*0.6),-2)+ROUNDDOWN(MAX(0,U3233-(AB3233+AD3233)*0.4),-2)</f>
        <v/>
      </c>
      <c r="AI3233" s="21">
        <f>ROUNDDOWN(T3233,-2)+ROUNDDOWN(U3233,-2)</f>
        <v/>
      </c>
      <c r="AJ3233" s="21">
        <f>M3233+AF3233</f>
        <v/>
      </c>
      <c r="AK3233" s="21">
        <f>M3233+AG3233</f>
        <v/>
      </c>
      <c r="AL3233" s="21">
        <f>N3233+AH3233</f>
        <v/>
      </c>
      <c r="AM3233" s="21">
        <f>O3233+AI3233</f>
        <v/>
      </c>
      <c r="AN3233" s="21">
        <f>N3233+AI3233</f>
        <v/>
      </c>
      <c r="AO3233" s="21">
        <f>ROUNDDOWN((R3233+S3233)*0.2/Y3233+2000,0)</f>
        <v/>
      </c>
      <c r="AP3233" s="21">
        <f>ROUNDDOWN((T3233+U3233)*0.2/Z3233+2000,0)</f>
        <v/>
      </c>
      <c r="AQ3233" s="21">
        <f>AL3233-AK3233</f>
        <v/>
      </c>
      <c r="AR3233" s="21">
        <f>AM3233-AK3233</f>
        <v/>
      </c>
      <c r="AS3233" s="21">
        <f>AM3233-AL3233</f>
        <v/>
      </c>
      <c r="AT3233" s="21">
        <f>AK3233+C3233-AJ3233</f>
        <v/>
      </c>
      <c r="AU3233" s="21">
        <f>AL3233+C3233-AM3233</f>
        <v/>
      </c>
      <c r="AV3233" s="21">
        <f>AN3233+C3233-AM3233</f>
        <v/>
      </c>
    </row>
    <row r="3234">
      <c r="A3234" t="inlineStr">
        <is>
          <t>1万円刻み</t>
        </is>
      </c>
      <c r="B3234" s="21">
        <f>'5_1万円刻み'!$A$1471</f>
        <v/>
      </c>
      <c r="C3234" s="21">
        <f>AO3234</f>
        <v/>
      </c>
      <c r="D3234" s="21" t="n">
        <v>0</v>
      </c>
      <c r="E3234" s="21">
        <f>ROUND(MIN(B3234/12,650000)*12*0.0915+MIN(B3234/12,1390000)*12*(0.0504+0)+B3234*0.005,0)</f>
        <v/>
      </c>
      <c r="F3234" s="21">
        <f>IF(B3234&lt;741000,0,IF(B3234&lt;2191000,B3234-740000,IF(B3234&lt;2193000,1451000,IF(B3234&lt;2196000,1453000,IF(B3234&lt;2200000,1456000,IF(B3234&lt;3600000,ROUND(ROUNDDOWN(B3234/4,-3)*2.8,0)-80000,IF(B3234&lt;6600000,ROUND(ROUNDDOWN(B3234/4,-3)*3.2,0)-440000,IF(B3234&lt;8500000,ROUNDDOWN(B3234*0.9,0)-1100000,B3234-1950000))))))))</f>
        <v/>
      </c>
      <c r="G3234" s="21">
        <f>IF(F3234&gt;23500000,NA(),IF(F3234&lt;=4890000,1040000,IF(F3234&lt;=6550000,670000,620000)))</f>
        <v/>
      </c>
      <c r="H3234" s="21">
        <f>IF(D3234&lt;=0,0,MAX(0,MIN(2000000,D3234-MIN(100000,ROUNDDOWN(F3234*0.05,0)))))</f>
        <v/>
      </c>
      <c r="I3234" s="21">
        <f>IF(C3234&lt;=2000,0,MIN(C3234,ROUNDDOWN(F3234*0.4,0))-2000)</f>
        <v/>
      </c>
      <c r="J3234" s="21">
        <f>MAX(0,ROUNDDOWN(F3234-E3234-G3234,-3))</f>
        <v/>
      </c>
      <c r="K3234" s="21">
        <f>MAX(0,ROUNDDOWN(F3234-E3234-G3234-H3234-I3234,-3))</f>
        <v/>
      </c>
      <c r="L3234" s="21">
        <f>MAX(0,ROUNDDOWN(F3234-E3234-G3234-H3234,-3))</f>
        <v/>
      </c>
      <c r="M3234" s="21">
        <f>IF(J3234&lt;=0,0,ROUNDDOWN((J3234*LOOKUP(J3234,{0,1950001,3300001,6950001,9000001,18000001,40000001},{0.05,0.1,0.2,0.23,0.33,0.4,0.45})-LOOKUP(J3234,{0,1950001,3300001,6950001,9000001,18000001,40000001},{0,97500,427500,636000,1536000,2796000,4796000}))*1.021,-2))</f>
        <v/>
      </c>
      <c r="N3234" s="21">
        <f>IF(K3234&lt;=0,0,ROUNDDOWN((K3234*LOOKUP(K3234,{0,1950001,3300001,6950001,9000001,18000001,40000001},{0.05,0.1,0.2,0.23,0.33,0.4,0.45})-LOOKUP(K3234,{0,1950001,3300001,6950001,9000001,18000001,40000001},{0,97500,427500,636000,1536000,2796000,4796000}))*1.021,-2))</f>
        <v/>
      </c>
      <c r="O3234" s="21">
        <f>IF(L3234&lt;=0,0,ROUNDDOWN((L3234*LOOKUP(L3234,{0,1950001,3300001,6950001,9000001,18000001,40000001},{0.05,0.1,0.2,0.23,0.33,0.4,0.45})-LOOKUP(L3234,{0,1950001,3300001,6950001,9000001,18000001,40000001},{0,97500,427500,636000,1536000,2796000,4796000}))*1.021,-2))</f>
        <v/>
      </c>
      <c r="P3234" s="21">
        <f>MAX(0,ROUNDDOWN(F3234-E3234-430000,-3))</f>
        <v/>
      </c>
      <c r="Q3234" s="21">
        <f>MAX(0,ROUNDDOWN(F3234-E3234-430000-H3234,-3))</f>
        <v/>
      </c>
      <c r="R3234" s="21">
        <f>IF(F3234&lt;=450000,0,MAX(0,P3234*0.06-MIN(50000,P3234)*0.03))</f>
        <v/>
      </c>
      <c r="S3234" s="21">
        <f>IF(F3234&lt;=450000,0,MAX(0,P3234*0.04-MIN(50000,P3234)*0.02))</f>
        <v/>
      </c>
      <c r="T3234" s="21">
        <f>IF(F3234&lt;=450000,0,MAX(0,Q3234*0.06-MIN(50000,Q3234)*0.03))</f>
        <v/>
      </c>
      <c r="U3234" s="21">
        <f>IF(F3234&lt;=450000,0,MAX(0,Q3234*0.04-MIN(50000,Q3234)*0.02))</f>
        <v/>
      </c>
      <c r="V3234" s="21">
        <f>50000+MAX(0,G3234-480000)</f>
        <v/>
      </c>
      <c r="W3234" s="21">
        <f>P3234-V3234</f>
        <v/>
      </c>
      <c r="X3234" s="21">
        <f>Q3234-V3234</f>
        <v/>
      </c>
      <c r="Y3234" s="22">
        <f>IF(W3234&lt;0,0.9,LOOKUP(W3234,{0,1950001,3300001,6950001,9000001,18000001,40000001},{0.84895,0.7979,0.6958,0.66517,0.56307,0.4916,0.44055}))</f>
        <v/>
      </c>
      <c r="Z3234" s="22">
        <f>IF(X3234&lt;0,0.9,LOOKUP(X3234,{0,1950001,3300001,6950001,9000001,18000001,40000001},{0.84895,0.7979,0.6958,0.66517,0.56307,0.4916,0.44055}))</f>
        <v/>
      </c>
      <c r="AA3234" s="22">
        <f>IF(W3234&lt;0,0,CHOOSE(MATCH(W3234,{0,1950001,3300001,6950001,9000001},1),5.105/84.895,10.21/79.79,20.42/69.58,23.483/66.517,33.693/56.307))</f>
        <v/>
      </c>
      <c r="AB3234" s="21">
        <f>IF(C3234&lt;=2000,0,(MIN(C3234,ROUNDDOWN(F3234*0.3,0))-2000)*0.1)</f>
        <v/>
      </c>
      <c r="AC3234" s="21">
        <f>IF(C3234&lt;=2000,0,MIN((C3234-2000)*Y3234,(R3234+S3234)*0.2))</f>
        <v/>
      </c>
      <c r="AD3234" s="21">
        <f>IF(C3234&lt;=2000,0,MIN((C3234-2000)*Z3234,(T3234+U3234)*0.2))</f>
        <v/>
      </c>
      <c r="AE3234" s="21">
        <f>AC3234*AA3234</f>
        <v/>
      </c>
      <c r="AF3234" s="21">
        <f>ROUNDDOWN(R3234,-2)+ROUNDDOWN(S3234,-2)</f>
        <v/>
      </c>
      <c r="AG3234" s="21">
        <f>ROUNDDOWN(MAX(0,R3234-(AB3234+AC3234+AE3234)*0.6),-2)+ROUNDDOWN(MAX(0,S3234-(AB3234+AC3234+AE3234)*0.4),-2)</f>
        <v/>
      </c>
      <c r="AH3234" s="21">
        <f>ROUNDDOWN(MAX(0,T3234-(AB3234+AD3234)*0.6),-2)+ROUNDDOWN(MAX(0,U3234-(AB3234+AD3234)*0.4),-2)</f>
        <v/>
      </c>
      <c r="AI3234" s="21">
        <f>ROUNDDOWN(T3234,-2)+ROUNDDOWN(U3234,-2)</f>
        <v/>
      </c>
      <c r="AJ3234" s="21">
        <f>M3234+AF3234</f>
        <v/>
      </c>
      <c r="AK3234" s="21">
        <f>M3234+AG3234</f>
        <v/>
      </c>
      <c r="AL3234" s="21">
        <f>N3234+AH3234</f>
        <v/>
      </c>
      <c r="AM3234" s="21">
        <f>O3234+AI3234</f>
        <v/>
      </c>
      <c r="AN3234" s="21">
        <f>N3234+AI3234</f>
        <v/>
      </c>
      <c r="AO3234" s="21">
        <f>ROUNDDOWN((R3234+S3234)*0.2/Y3234+2000,0)</f>
        <v/>
      </c>
      <c r="AP3234" s="21">
        <f>ROUNDDOWN((T3234+U3234)*0.2/Z3234+2000,0)</f>
        <v/>
      </c>
      <c r="AQ3234" s="21">
        <f>AL3234-AK3234</f>
        <v/>
      </c>
      <c r="AR3234" s="21">
        <f>AM3234-AK3234</f>
        <v/>
      </c>
      <c r="AS3234" s="21">
        <f>AM3234-AL3234</f>
        <v/>
      </c>
      <c r="AT3234" s="21">
        <f>AK3234+C3234-AJ3234</f>
        <v/>
      </c>
      <c r="AU3234" s="21">
        <f>AL3234+C3234-AM3234</f>
        <v/>
      </c>
      <c r="AV3234" s="21">
        <f>AN3234+C3234-AM3234</f>
        <v/>
      </c>
    </row>
    <row r="3235">
      <c r="A3235" t="inlineStr">
        <is>
          <t>1万円刻み</t>
        </is>
      </c>
      <c r="B3235" s="21">
        <f>'5_1万円刻み'!$A$1472</f>
        <v/>
      </c>
      <c r="C3235" s="21">
        <f>AO3235</f>
        <v/>
      </c>
      <c r="D3235" s="21" t="n">
        <v>0</v>
      </c>
      <c r="E3235" s="21">
        <f>ROUND(MIN(B3235/12,650000)*12*0.0915+MIN(B3235/12,1390000)*12*(0.0504+0)+B3235*0.005,0)</f>
        <v/>
      </c>
      <c r="F3235" s="21">
        <f>IF(B3235&lt;741000,0,IF(B3235&lt;2191000,B3235-740000,IF(B3235&lt;2193000,1451000,IF(B3235&lt;2196000,1453000,IF(B3235&lt;2200000,1456000,IF(B3235&lt;3600000,ROUND(ROUNDDOWN(B3235/4,-3)*2.8,0)-80000,IF(B3235&lt;6600000,ROUND(ROUNDDOWN(B3235/4,-3)*3.2,0)-440000,IF(B3235&lt;8500000,ROUNDDOWN(B3235*0.9,0)-1100000,B3235-1950000))))))))</f>
        <v/>
      </c>
      <c r="G3235" s="21">
        <f>IF(F3235&gt;23500000,NA(),IF(F3235&lt;=4890000,1040000,IF(F3235&lt;=6550000,670000,620000)))</f>
        <v/>
      </c>
      <c r="H3235" s="21">
        <f>IF(D3235&lt;=0,0,MAX(0,MIN(2000000,D3235-MIN(100000,ROUNDDOWN(F3235*0.05,0)))))</f>
        <v/>
      </c>
      <c r="I3235" s="21">
        <f>IF(C3235&lt;=2000,0,MIN(C3235,ROUNDDOWN(F3235*0.4,0))-2000)</f>
        <v/>
      </c>
      <c r="J3235" s="21">
        <f>MAX(0,ROUNDDOWN(F3235-E3235-G3235,-3))</f>
        <v/>
      </c>
      <c r="K3235" s="21">
        <f>MAX(0,ROUNDDOWN(F3235-E3235-G3235-H3235-I3235,-3))</f>
        <v/>
      </c>
      <c r="L3235" s="21">
        <f>MAX(0,ROUNDDOWN(F3235-E3235-G3235-H3235,-3))</f>
        <v/>
      </c>
      <c r="M3235" s="21">
        <f>IF(J3235&lt;=0,0,ROUNDDOWN((J3235*LOOKUP(J3235,{0,1950001,3300001,6950001,9000001,18000001,40000001},{0.05,0.1,0.2,0.23,0.33,0.4,0.45})-LOOKUP(J3235,{0,1950001,3300001,6950001,9000001,18000001,40000001},{0,97500,427500,636000,1536000,2796000,4796000}))*1.021,-2))</f>
        <v/>
      </c>
      <c r="N3235" s="21">
        <f>IF(K3235&lt;=0,0,ROUNDDOWN((K3235*LOOKUP(K3235,{0,1950001,3300001,6950001,9000001,18000001,40000001},{0.05,0.1,0.2,0.23,0.33,0.4,0.45})-LOOKUP(K3235,{0,1950001,3300001,6950001,9000001,18000001,40000001},{0,97500,427500,636000,1536000,2796000,4796000}))*1.021,-2))</f>
        <v/>
      </c>
      <c r="O3235" s="21">
        <f>IF(L3235&lt;=0,0,ROUNDDOWN((L3235*LOOKUP(L3235,{0,1950001,3300001,6950001,9000001,18000001,40000001},{0.05,0.1,0.2,0.23,0.33,0.4,0.45})-LOOKUP(L3235,{0,1950001,3300001,6950001,9000001,18000001,40000001},{0,97500,427500,636000,1536000,2796000,4796000}))*1.021,-2))</f>
        <v/>
      </c>
      <c r="P3235" s="21">
        <f>MAX(0,ROUNDDOWN(F3235-E3235-430000,-3))</f>
        <v/>
      </c>
      <c r="Q3235" s="21">
        <f>MAX(0,ROUNDDOWN(F3235-E3235-430000-H3235,-3))</f>
        <v/>
      </c>
      <c r="R3235" s="21">
        <f>IF(F3235&lt;=450000,0,MAX(0,P3235*0.06-MIN(50000,P3235)*0.03))</f>
        <v/>
      </c>
      <c r="S3235" s="21">
        <f>IF(F3235&lt;=450000,0,MAX(0,P3235*0.04-MIN(50000,P3235)*0.02))</f>
        <v/>
      </c>
      <c r="T3235" s="21">
        <f>IF(F3235&lt;=450000,0,MAX(0,Q3235*0.06-MIN(50000,Q3235)*0.03))</f>
        <v/>
      </c>
      <c r="U3235" s="21">
        <f>IF(F3235&lt;=450000,0,MAX(0,Q3235*0.04-MIN(50000,Q3235)*0.02))</f>
        <v/>
      </c>
      <c r="V3235" s="21">
        <f>50000+MAX(0,G3235-480000)</f>
        <v/>
      </c>
      <c r="W3235" s="21">
        <f>P3235-V3235</f>
        <v/>
      </c>
      <c r="X3235" s="21">
        <f>Q3235-V3235</f>
        <v/>
      </c>
      <c r="Y3235" s="22">
        <f>IF(W3235&lt;0,0.9,LOOKUP(W3235,{0,1950001,3300001,6950001,9000001,18000001,40000001},{0.84895,0.7979,0.6958,0.66517,0.56307,0.4916,0.44055}))</f>
        <v/>
      </c>
      <c r="Z3235" s="22">
        <f>IF(X3235&lt;0,0.9,LOOKUP(X3235,{0,1950001,3300001,6950001,9000001,18000001,40000001},{0.84895,0.7979,0.6958,0.66517,0.56307,0.4916,0.44055}))</f>
        <v/>
      </c>
      <c r="AA3235" s="22">
        <f>IF(W3235&lt;0,0,CHOOSE(MATCH(W3235,{0,1950001,3300001,6950001,9000001},1),5.105/84.895,10.21/79.79,20.42/69.58,23.483/66.517,33.693/56.307))</f>
        <v/>
      </c>
      <c r="AB3235" s="21">
        <f>IF(C3235&lt;=2000,0,(MIN(C3235,ROUNDDOWN(F3235*0.3,0))-2000)*0.1)</f>
        <v/>
      </c>
      <c r="AC3235" s="21">
        <f>IF(C3235&lt;=2000,0,MIN((C3235-2000)*Y3235,(R3235+S3235)*0.2))</f>
        <v/>
      </c>
      <c r="AD3235" s="21">
        <f>IF(C3235&lt;=2000,0,MIN((C3235-2000)*Z3235,(T3235+U3235)*0.2))</f>
        <v/>
      </c>
      <c r="AE3235" s="21">
        <f>AC3235*AA3235</f>
        <v/>
      </c>
      <c r="AF3235" s="21">
        <f>ROUNDDOWN(R3235,-2)+ROUNDDOWN(S3235,-2)</f>
        <v/>
      </c>
      <c r="AG3235" s="21">
        <f>ROUNDDOWN(MAX(0,R3235-(AB3235+AC3235+AE3235)*0.6),-2)+ROUNDDOWN(MAX(0,S3235-(AB3235+AC3235+AE3235)*0.4),-2)</f>
        <v/>
      </c>
      <c r="AH3235" s="21">
        <f>ROUNDDOWN(MAX(0,T3235-(AB3235+AD3235)*0.6),-2)+ROUNDDOWN(MAX(0,U3235-(AB3235+AD3235)*0.4),-2)</f>
        <v/>
      </c>
      <c r="AI3235" s="21">
        <f>ROUNDDOWN(T3235,-2)+ROUNDDOWN(U3235,-2)</f>
        <v/>
      </c>
      <c r="AJ3235" s="21">
        <f>M3235+AF3235</f>
        <v/>
      </c>
      <c r="AK3235" s="21">
        <f>M3235+AG3235</f>
        <v/>
      </c>
      <c r="AL3235" s="21">
        <f>N3235+AH3235</f>
        <v/>
      </c>
      <c r="AM3235" s="21">
        <f>O3235+AI3235</f>
        <v/>
      </c>
      <c r="AN3235" s="21">
        <f>N3235+AI3235</f>
        <v/>
      </c>
      <c r="AO3235" s="21">
        <f>ROUNDDOWN((R3235+S3235)*0.2/Y3235+2000,0)</f>
        <v/>
      </c>
      <c r="AP3235" s="21">
        <f>ROUNDDOWN((T3235+U3235)*0.2/Z3235+2000,0)</f>
        <v/>
      </c>
      <c r="AQ3235" s="21">
        <f>AL3235-AK3235</f>
        <v/>
      </c>
      <c r="AR3235" s="21">
        <f>AM3235-AK3235</f>
        <v/>
      </c>
      <c r="AS3235" s="21">
        <f>AM3235-AL3235</f>
        <v/>
      </c>
      <c r="AT3235" s="21">
        <f>AK3235+C3235-AJ3235</f>
        <v/>
      </c>
      <c r="AU3235" s="21">
        <f>AL3235+C3235-AM3235</f>
        <v/>
      </c>
      <c r="AV3235" s="21">
        <f>AN3235+C3235-AM3235</f>
        <v/>
      </c>
    </row>
    <row r="3236">
      <c r="A3236" t="inlineStr">
        <is>
          <t>1万円刻み</t>
        </is>
      </c>
      <c r="B3236" s="21">
        <f>'5_1万円刻み'!$A$1473</f>
        <v/>
      </c>
      <c r="C3236" s="21">
        <f>AO3236</f>
        <v/>
      </c>
      <c r="D3236" s="21" t="n">
        <v>0</v>
      </c>
      <c r="E3236" s="21">
        <f>ROUND(MIN(B3236/12,650000)*12*0.0915+MIN(B3236/12,1390000)*12*(0.0504+0)+B3236*0.005,0)</f>
        <v/>
      </c>
      <c r="F3236" s="21">
        <f>IF(B3236&lt;741000,0,IF(B3236&lt;2191000,B3236-740000,IF(B3236&lt;2193000,1451000,IF(B3236&lt;2196000,1453000,IF(B3236&lt;2200000,1456000,IF(B3236&lt;3600000,ROUND(ROUNDDOWN(B3236/4,-3)*2.8,0)-80000,IF(B3236&lt;6600000,ROUND(ROUNDDOWN(B3236/4,-3)*3.2,0)-440000,IF(B3236&lt;8500000,ROUNDDOWN(B3236*0.9,0)-1100000,B3236-1950000))))))))</f>
        <v/>
      </c>
      <c r="G3236" s="21">
        <f>IF(F3236&gt;23500000,NA(),IF(F3236&lt;=4890000,1040000,IF(F3236&lt;=6550000,670000,620000)))</f>
        <v/>
      </c>
      <c r="H3236" s="21">
        <f>IF(D3236&lt;=0,0,MAX(0,MIN(2000000,D3236-MIN(100000,ROUNDDOWN(F3236*0.05,0)))))</f>
        <v/>
      </c>
      <c r="I3236" s="21">
        <f>IF(C3236&lt;=2000,0,MIN(C3236,ROUNDDOWN(F3236*0.4,0))-2000)</f>
        <v/>
      </c>
      <c r="J3236" s="21">
        <f>MAX(0,ROUNDDOWN(F3236-E3236-G3236,-3))</f>
        <v/>
      </c>
      <c r="K3236" s="21">
        <f>MAX(0,ROUNDDOWN(F3236-E3236-G3236-H3236-I3236,-3))</f>
        <v/>
      </c>
      <c r="L3236" s="21">
        <f>MAX(0,ROUNDDOWN(F3236-E3236-G3236-H3236,-3))</f>
        <v/>
      </c>
      <c r="M3236" s="21">
        <f>IF(J3236&lt;=0,0,ROUNDDOWN((J3236*LOOKUP(J3236,{0,1950001,3300001,6950001,9000001,18000001,40000001},{0.05,0.1,0.2,0.23,0.33,0.4,0.45})-LOOKUP(J3236,{0,1950001,3300001,6950001,9000001,18000001,40000001},{0,97500,427500,636000,1536000,2796000,4796000}))*1.021,-2))</f>
        <v/>
      </c>
      <c r="N3236" s="21">
        <f>IF(K3236&lt;=0,0,ROUNDDOWN((K3236*LOOKUP(K3236,{0,1950001,3300001,6950001,9000001,18000001,40000001},{0.05,0.1,0.2,0.23,0.33,0.4,0.45})-LOOKUP(K3236,{0,1950001,3300001,6950001,9000001,18000001,40000001},{0,97500,427500,636000,1536000,2796000,4796000}))*1.021,-2))</f>
        <v/>
      </c>
      <c r="O3236" s="21">
        <f>IF(L3236&lt;=0,0,ROUNDDOWN((L3236*LOOKUP(L3236,{0,1950001,3300001,6950001,9000001,18000001,40000001},{0.05,0.1,0.2,0.23,0.33,0.4,0.45})-LOOKUP(L3236,{0,1950001,3300001,6950001,9000001,18000001,40000001},{0,97500,427500,636000,1536000,2796000,4796000}))*1.021,-2))</f>
        <v/>
      </c>
      <c r="P3236" s="21">
        <f>MAX(0,ROUNDDOWN(F3236-E3236-430000,-3))</f>
        <v/>
      </c>
      <c r="Q3236" s="21">
        <f>MAX(0,ROUNDDOWN(F3236-E3236-430000-H3236,-3))</f>
        <v/>
      </c>
      <c r="R3236" s="21">
        <f>IF(F3236&lt;=450000,0,MAX(0,P3236*0.06-MIN(50000,P3236)*0.03))</f>
        <v/>
      </c>
      <c r="S3236" s="21">
        <f>IF(F3236&lt;=450000,0,MAX(0,P3236*0.04-MIN(50000,P3236)*0.02))</f>
        <v/>
      </c>
      <c r="T3236" s="21">
        <f>IF(F3236&lt;=450000,0,MAX(0,Q3236*0.06-MIN(50000,Q3236)*0.03))</f>
        <v/>
      </c>
      <c r="U3236" s="21">
        <f>IF(F3236&lt;=450000,0,MAX(0,Q3236*0.04-MIN(50000,Q3236)*0.02))</f>
        <v/>
      </c>
      <c r="V3236" s="21">
        <f>50000+MAX(0,G3236-480000)</f>
        <v/>
      </c>
      <c r="W3236" s="21">
        <f>P3236-V3236</f>
        <v/>
      </c>
      <c r="X3236" s="21">
        <f>Q3236-V3236</f>
        <v/>
      </c>
      <c r="Y3236" s="22">
        <f>IF(W3236&lt;0,0.9,LOOKUP(W3236,{0,1950001,3300001,6950001,9000001,18000001,40000001},{0.84895,0.7979,0.6958,0.66517,0.56307,0.4916,0.44055}))</f>
        <v/>
      </c>
      <c r="Z3236" s="22">
        <f>IF(X3236&lt;0,0.9,LOOKUP(X3236,{0,1950001,3300001,6950001,9000001,18000001,40000001},{0.84895,0.7979,0.6958,0.66517,0.56307,0.4916,0.44055}))</f>
        <v/>
      </c>
      <c r="AA3236" s="22">
        <f>IF(W3236&lt;0,0,CHOOSE(MATCH(W3236,{0,1950001,3300001,6950001,9000001},1),5.105/84.895,10.21/79.79,20.42/69.58,23.483/66.517,33.693/56.307))</f>
        <v/>
      </c>
      <c r="AB3236" s="21">
        <f>IF(C3236&lt;=2000,0,(MIN(C3236,ROUNDDOWN(F3236*0.3,0))-2000)*0.1)</f>
        <v/>
      </c>
      <c r="AC3236" s="21">
        <f>IF(C3236&lt;=2000,0,MIN((C3236-2000)*Y3236,(R3236+S3236)*0.2))</f>
        <v/>
      </c>
      <c r="AD3236" s="21">
        <f>IF(C3236&lt;=2000,0,MIN((C3236-2000)*Z3236,(T3236+U3236)*0.2))</f>
        <v/>
      </c>
      <c r="AE3236" s="21">
        <f>AC3236*AA3236</f>
        <v/>
      </c>
      <c r="AF3236" s="21">
        <f>ROUNDDOWN(R3236,-2)+ROUNDDOWN(S3236,-2)</f>
        <v/>
      </c>
      <c r="AG3236" s="21">
        <f>ROUNDDOWN(MAX(0,R3236-(AB3236+AC3236+AE3236)*0.6),-2)+ROUNDDOWN(MAX(0,S3236-(AB3236+AC3236+AE3236)*0.4),-2)</f>
        <v/>
      </c>
      <c r="AH3236" s="21">
        <f>ROUNDDOWN(MAX(0,T3236-(AB3236+AD3236)*0.6),-2)+ROUNDDOWN(MAX(0,U3236-(AB3236+AD3236)*0.4),-2)</f>
        <v/>
      </c>
      <c r="AI3236" s="21">
        <f>ROUNDDOWN(T3236,-2)+ROUNDDOWN(U3236,-2)</f>
        <v/>
      </c>
      <c r="AJ3236" s="21">
        <f>M3236+AF3236</f>
        <v/>
      </c>
      <c r="AK3236" s="21">
        <f>M3236+AG3236</f>
        <v/>
      </c>
      <c r="AL3236" s="21">
        <f>N3236+AH3236</f>
        <v/>
      </c>
      <c r="AM3236" s="21">
        <f>O3236+AI3236</f>
        <v/>
      </c>
      <c r="AN3236" s="21">
        <f>N3236+AI3236</f>
        <v/>
      </c>
      <c r="AO3236" s="21">
        <f>ROUNDDOWN((R3236+S3236)*0.2/Y3236+2000,0)</f>
        <v/>
      </c>
      <c r="AP3236" s="21">
        <f>ROUNDDOWN((T3236+U3236)*0.2/Z3236+2000,0)</f>
        <v/>
      </c>
      <c r="AQ3236" s="21">
        <f>AL3236-AK3236</f>
        <v/>
      </c>
      <c r="AR3236" s="21">
        <f>AM3236-AK3236</f>
        <v/>
      </c>
      <c r="AS3236" s="21">
        <f>AM3236-AL3236</f>
        <v/>
      </c>
      <c r="AT3236" s="21">
        <f>AK3236+C3236-AJ3236</f>
        <v/>
      </c>
      <c r="AU3236" s="21">
        <f>AL3236+C3236-AM3236</f>
        <v/>
      </c>
      <c r="AV3236" s="21">
        <f>AN3236+C3236-AM3236</f>
        <v/>
      </c>
    </row>
    <row r="3237">
      <c r="A3237" t="inlineStr">
        <is>
          <t>1万円刻み</t>
        </is>
      </c>
      <c r="B3237" s="21">
        <f>'5_1万円刻み'!$A$1474</f>
        <v/>
      </c>
      <c r="C3237" s="21">
        <f>AO3237</f>
        <v/>
      </c>
      <c r="D3237" s="21" t="n">
        <v>0</v>
      </c>
      <c r="E3237" s="21">
        <f>ROUND(MIN(B3237/12,650000)*12*0.0915+MIN(B3237/12,1390000)*12*(0.0504+0)+B3237*0.005,0)</f>
        <v/>
      </c>
      <c r="F3237" s="21">
        <f>IF(B3237&lt;741000,0,IF(B3237&lt;2191000,B3237-740000,IF(B3237&lt;2193000,1451000,IF(B3237&lt;2196000,1453000,IF(B3237&lt;2200000,1456000,IF(B3237&lt;3600000,ROUND(ROUNDDOWN(B3237/4,-3)*2.8,0)-80000,IF(B3237&lt;6600000,ROUND(ROUNDDOWN(B3237/4,-3)*3.2,0)-440000,IF(B3237&lt;8500000,ROUNDDOWN(B3237*0.9,0)-1100000,B3237-1950000))))))))</f>
        <v/>
      </c>
      <c r="G3237" s="21">
        <f>IF(F3237&gt;23500000,NA(),IF(F3237&lt;=4890000,1040000,IF(F3237&lt;=6550000,670000,620000)))</f>
        <v/>
      </c>
      <c r="H3237" s="21">
        <f>IF(D3237&lt;=0,0,MAX(0,MIN(2000000,D3237-MIN(100000,ROUNDDOWN(F3237*0.05,0)))))</f>
        <v/>
      </c>
      <c r="I3237" s="21">
        <f>IF(C3237&lt;=2000,0,MIN(C3237,ROUNDDOWN(F3237*0.4,0))-2000)</f>
        <v/>
      </c>
      <c r="J3237" s="21">
        <f>MAX(0,ROUNDDOWN(F3237-E3237-G3237,-3))</f>
        <v/>
      </c>
      <c r="K3237" s="21">
        <f>MAX(0,ROUNDDOWN(F3237-E3237-G3237-H3237-I3237,-3))</f>
        <v/>
      </c>
      <c r="L3237" s="21">
        <f>MAX(0,ROUNDDOWN(F3237-E3237-G3237-H3237,-3))</f>
        <v/>
      </c>
      <c r="M3237" s="21">
        <f>IF(J3237&lt;=0,0,ROUNDDOWN((J3237*LOOKUP(J3237,{0,1950001,3300001,6950001,9000001,18000001,40000001},{0.05,0.1,0.2,0.23,0.33,0.4,0.45})-LOOKUP(J3237,{0,1950001,3300001,6950001,9000001,18000001,40000001},{0,97500,427500,636000,1536000,2796000,4796000}))*1.021,-2))</f>
        <v/>
      </c>
      <c r="N3237" s="21">
        <f>IF(K3237&lt;=0,0,ROUNDDOWN((K3237*LOOKUP(K3237,{0,1950001,3300001,6950001,9000001,18000001,40000001},{0.05,0.1,0.2,0.23,0.33,0.4,0.45})-LOOKUP(K3237,{0,1950001,3300001,6950001,9000001,18000001,40000001},{0,97500,427500,636000,1536000,2796000,4796000}))*1.021,-2))</f>
        <v/>
      </c>
      <c r="O3237" s="21">
        <f>IF(L3237&lt;=0,0,ROUNDDOWN((L3237*LOOKUP(L3237,{0,1950001,3300001,6950001,9000001,18000001,40000001},{0.05,0.1,0.2,0.23,0.33,0.4,0.45})-LOOKUP(L3237,{0,1950001,3300001,6950001,9000001,18000001,40000001},{0,97500,427500,636000,1536000,2796000,4796000}))*1.021,-2))</f>
        <v/>
      </c>
      <c r="P3237" s="21">
        <f>MAX(0,ROUNDDOWN(F3237-E3237-430000,-3))</f>
        <v/>
      </c>
      <c r="Q3237" s="21">
        <f>MAX(0,ROUNDDOWN(F3237-E3237-430000-H3237,-3))</f>
        <v/>
      </c>
      <c r="R3237" s="21">
        <f>IF(F3237&lt;=450000,0,MAX(0,P3237*0.06-MIN(50000,P3237)*0.03))</f>
        <v/>
      </c>
      <c r="S3237" s="21">
        <f>IF(F3237&lt;=450000,0,MAX(0,P3237*0.04-MIN(50000,P3237)*0.02))</f>
        <v/>
      </c>
      <c r="T3237" s="21">
        <f>IF(F3237&lt;=450000,0,MAX(0,Q3237*0.06-MIN(50000,Q3237)*0.03))</f>
        <v/>
      </c>
      <c r="U3237" s="21">
        <f>IF(F3237&lt;=450000,0,MAX(0,Q3237*0.04-MIN(50000,Q3237)*0.02))</f>
        <v/>
      </c>
      <c r="V3237" s="21">
        <f>50000+MAX(0,G3237-480000)</f>
        <v/>
      </c>
      <c r="W3237" s="21">
        <f>P3237-V3237</f>
        <v/>
      </c>
      <c r="X3237" s="21">
        <f>Q3237-V3237</f>
        <v/>
      </c>
      <c r="Y3237" s="22">
        <f>IF(W3237&lt;0,0.9,LOOKUP(W3237,{0,1950001,3300001,6950001,9000001,18000001,40000001},{0.84895,0.7979,0.6958,0.66517,0.56307,0.4916,0.44055}))</f>
        <v/>
      </c>
      <c r="Z3237" s="22">
        <f>IF(X3237&lt;0,0.9,LOOKUP(X3237,{0,1950001,3300001,6950001,9000001,18000001,40000001},{0.84895,0.7979,0.6958,0.66517,0.56307,0.4916,0.44055}))</f>
        <v/>
      </c>
      <c r="AA3237" s="22">
        <f>IF(W3237&lt;0,0,CHOOSE(MATCH(W3237,{0,1950001,3300001,6950001,9000001},1),5.105/84.895,10.21/79.79,20.42/69.58,23.483/66.517,33.693/56.307))</f>
        <v/>
      </c>
      <c r="AB3237" s="21">
        <f>IF(C3237&lt;=2000,0,(MIN(C3237,ROUNDDOWN(F3237*0.3,0))-2000)*0.1)</f>
        <v/>
      </c>
      <c r="AC3237" s="21">
        <f>IF(C3237&lt;=2000,0,MIN((C3237-2000)*Y3237,(R3237+S3237)*0.2))</f>
        <v/>
      </c>
      <c r="AD3237" s="21">
        <f>IF(C3237&lt;=2000,0,MIN((C3237-2000)*Z3237,(T3237+U3237)*0.2))</f>
        <v/>
      </c>
      <c r="AE3237" s="21">
        <f>AC3237*AA3237</f>
        <v/>
      </c>
      <c r="AF3237" s="21">
        <f>ROUNDDOWN(R3237,-2)+ROUNDDOWN(S3237,-2)</f>
        <v/>
      </c>
      <c r="AG3237" s="21">
        <f>ROUNDDOWN(MAX(0,R3237-(AB3237+AC3237+AE3237)*0.6),-2)+ROUNDDOWN(MAX(0,S3237-(AB3237+AC3237+AE3237)*0.4),-2)</f>
        <v/>
      </c>
      <c r="AH3237" s="21">
        <f>ROUNDDOWN(MAX(0,T3237-(AB3237+AD3237)*0.6),-2)+ROUNDDOWN(MAX(0,U3237-(AB3237+AD3237)*0.4),-2)</f>
        <v/>
      </c>
      <c r="AI3237" s="21">
        <f>ROUNDDOWN(T3237,-2)+ROUNDDOWN(U3237,-2)</f>
        <v/>
      </c>
      <c r="AJ3237" s="21">
        <f>M3237+AF3237</f>
        <v/>
      </c>
      <c r="AK3237" s="21">
        <f>M3237+AG3237</f>
        <v/>
      </c>
      <c r="AL3237" s="21">
        <f>N3237+AH3237</f>
        <v/>
      </c>
      <c r="AM3237" s="21">
        <f>O3237+AI3237</f>
        <v/>
      </c>
      <c r="AN3237" s="21">
        <f>N3237+AI3237</f>
        <v/>
      </c>
      <c r="AO3237" s="21">
        <f>ROUNDDOWN((R3237+S3237)*0.2/Y3237+2000,0)</f>
        <v/>
      </c>
      <c r="AP3237" s="21">
        <f>ROUNDDOWN((T3237+U3237)*0.2/Z3237+2000,0)</f>
        <v/>
      </c>
      <c r="AQ3237" s="21">
        <f>AL3237-AK3237</f>
        <v/>
      </c>
      <c r="AR3237" s="21">
        <f>AM3237-AK3237</f>
        <v/>
      </c>
      <c r="AS3237" s="21">
        <f>AM3237-AL3237</f>
        <v/>
      </c>
      <c r="AT3237" s="21">
        <f>AK3237+C3237-AJ3237</f>
        <v/>
      </c>
      <c r="AU3237" s="21">
        <f>AL3237+C3237-AM3237</f>
        <v/>
      </c>
      <c r="AV3237" s="21">
        <f>AN3237+C3237-AM3237</f>
        <v/>
      </c>
    </row>
    <row r="3238">
      <c r="A3238" t="inlineStr">
        <is>
          <t>1万円刻み</t>
        </is>
      </c>
      <c r="B3238" s="21">
        <f>'5_1万円刻み'!$A$1475</f>
        <v/>
      </c>
      <c r="C3238" s="21">
        <f>AO3238</f>
        <v/>
      </c>
      <c r="D3238" s="21" t="n">
        <v>0</v>
      </c>
      <c r="E3238" s="21">
        <f>ROUND(MIN(B3238/12,650000)*12*0.0915+MIN(B3238/12,1390000)*12*(0.0504+0)+B3238*0.005,0)</f>
        <v/>
      </c>
      <c r="F3238" s="21">
        <f>IF(B3238&lt;741000,0,IF(B3238&lt;2191000,B3238-740000,IF(B3238&lt;2193000,1451000,IF(B3238&lt;2196000,1453000,IF(B3238&lt;2200000,1456000,IF(B3238&lt;3600000,ROUND(ROUNDDOWN(B3238/4,-3)*2.8,0)-80000,IF(B3238&lt;6600000,ROUND(ROUNDDOWN(B3238/4,-3)*3.2,0)-440000,IF(B3238&lt;8500000,ROUNDDOWN(B3238*0.9,0)-1100000,B3238-1950000))))))))</f>
        <v/>
      </c>
      <c r="G3238" s="21">
        <f>IF(F3238&gt;23500000,NA(),IF(F3238&lt;=4890000,1040000,IF(F3238&lt;=6550000,670000,620000)))</f>
        <v/>
      </c>
      <c r="H3238" s="21">
        <f>IF(D3238&lt;=0,0,MAX(0,MIN(2000000,D3238-MIN(100000,ROUNDDOWN(F3238*0.05,0)))))</f>
        <v/>
      </c>
      <c r="I3238" s="21">
        <f>IF(C3238&lt;=2000,0,MIN(C3238,ROUNDDOWN(F3238*0.4,0))-2000)</f>
        <v/>
      </c>
      <c r="J3238" s="21">
        <f>MAX(0,ROUNDDOWN(F3238-E3238-G3238,-3))</f>
        <v/>
      </c>
      <c r="K3238" s="21">
        <f>MAX(0,ROUNDDOWN(F3238-E3238-G3238-H3238-I3238,-3))</f>
        <v/>
      </c>
      <c r="L3238" s="21">
        <f>MAX(0,ROUNDDOWN(F3238-E3238-G3238-H3238,-3))</f>
        <v/>
      </c>
      <c r="M3238" s="21">
        <f>IF(J3238&lt;=0,0,ROUNDDOWN((J3238*LOOKUP(J3238,{0,1950001,3300001,6950001,9000001,18000001,40000001},{0.05,0.1,0.2,0.23,0.33,0.4,0.45})-LOOKUP(J3238,{0,1950001,3300001,6950001,9000001,18000001,40000001},{0,97500,427500,636000,1536000,2796000,4796000}))*1.021,-2))</f>
        <v/>
      </c>
      <c r="N3238" s="21">
        <f>IF(K3238&lt;=0,0,ROUNDDOWN((K3238*LOOKUP(K3238,{0,1950001,3300001,6950001,9000001,18000001,40000001},{0.05,0.1,0.2,0.23,0.33,0.4,0.45})-LOOKUP(K3238,{0,1950001,3300001,6950001,9000001,18000001,40000001},{0,97500,427500,636000,1536000,2796000,4796000}))*1.021,-2))</f>
        <v/>
      </c>
      <c r="O3238" s="21">
        <f>IF(L3238&lt;=0,0,ROUNDDOWN((L3238*LOOKUP(L3238,{0,1950001,3300001,6950001,9000001,18000001,40000001},{0.05,0.1,0.2,0.23,0.33,0.4,0.45})-LOOKUP(L3238,{0,1950001,3300001,6950001,9000001,18000001,40000001},{0,97500,427500,636000,1536000,2796000,4796000}))*1.021,-2))</f>
        <v/>
      </c>
      <c r="P3238" s="21">
        <f>MAX(0,ROUNDDOWN(F3238-E3238-430000,-3))</f>
        <v/>
      </c>
      <c r="Q3238" s="21">
        <f>MAX(0,ROUNDDOWN(F3238-E3238-430000-H3238,-3))</f>
        <v/>
      </c>
      <c r="R3238" s="21">
        <f>IF(F3238&lt;=450000,0,MAX(0,P3238*0.06-MIN(50000,P3238)*0.03))</f>
        <v/>
      </c>
      <c r="S3238" s="21">
        <f>IF(F3238&lt;=450000,0,MAX(0,P3238*0.04-MIN(50000,P3238)*0.02))</f>
        <v/>
      </c>
      <c r="T3238" s="21">
        <f>IF(F3238&lt;=450000,0,MAX(0,Q3238*0.06-MIN(50000,Q3238)*0.03))</f>
        <v/>
      </c>
      <c r="U3238" s="21">
        <f>IF(F3238&lt;=450000,0,MAX(0,Q3238*0.04-MIN(50000,Q3238)*0.02))</f>
        <v/>
      </c>
      <c r="V3238" s="21">
        <f>50000+MAX(0,G3238-480000)</f>
        <v/>
      </c>
      <c r="W3238" s="21">
        <f>P3238-V3238</f>
        <v/>
      </c>
      <c r="X3238" s="21">
        <f>Q3238-V3238</f>
        <v/>
      </c>
      <c r="Y3238" s="22">
        <f>IF(W3238&lt;0,0.9,LOOKUP(W3238,{0,1950001,3300001,6950001,9000001,18000001,40000001},{0.84895,0.7979,0.6958,0.66517,0.56307,0.4916,0.44055}))</f>
        <v/>
      </c>
      <c r="Z3238" s="22">
        <f>IF(X3238&lt;0,0.9,LOOKUP(X3238,{0,1950001,3300001,6950001,9000001,18000001,40000001},{0.84895,0.7979,0.6958,0.66517,0.56307,0.4916,0.44055}))</f>
        <v/>
      </c>
      <c r="AA3238" s="22">
        <f>IF(W3238&lt;0,0,CHOOSE(MATCH(W3238,{0,1950001,3300001,6950001,9000001},1),5.105/84.895,10.21/79.79,20.42/69.58,23.483/66.517,33.693/56.307))</f>
        <v/>
      </c>
      <c r="AB3238" s="21">
        <f>IF(C3238&lt;=2000,0,(MIN(C3238,ROUNDDOWN(F3238*0.3,0))-2000)*0.1)</f>
        <v/>
      </c>
      <c r="AC3238" s="21">
        <f>IF(C3238&lt;=2000,0,MIN((C3238-2000)*Y3238,(R3238+S3238)*0.2))</f>
        <v/>
      </c>
      <c r="AD3238" s="21">
        <f>IF(C3238&lt;=2000,0,MIN((C3238-2000)*Z3238,(T3238+U3238)*0.2))</f>
        <v/>
      </c>
      <c r="AE3238" s="21">
        <f>AC3238*AA3238</f>
        <v/>
      </c>
      <c r="AF3238" s="21">
        <f>ROUNDDOWN(R3238,-2)+ROUNDDOWN(S3238,-2)</f>
        <v/>
      </c>
      <c r="AG3238" s="21">
        <f>ROUNDDOWN(MAX(0,R3238-(AB3238+AC3238+AE3238)*0.6),-2)+ROUNDDOWN(MAX(0,S3238-(AB3238+AC3238+AE3238)*0.4),-2)</f>
        <v/>
      </c>
      <c r="AH3238" s="21">
        <f>ROUNDDOWN(MAX(0,T3238-(AB3238+AD3238)*0.6),-2)+ROUNDDOWN(MAX(0,U3238-(AB3238+AD3238)*0.4),-2)</f>
        <v/>
      </c>
      <c r="AI3238" s="21">
        <f>ROUNDDOWN(T3238,-2)+ROUNDDOWN(U3238,-2)</f>
        <v/>
      </c>
      <c r="AJ3238" s="21">
        <f>M3238+AF3238</f>
        <v/>
      </c>
      <c r="AK3238" s="21">
        <f>M3238+AG3238</f>
        <v/>
      </c>
      <c r="AL3238" s="21">
        <f>N3238+AH3238</f>
        <v/>
      </c>
      <c r="AM3238" s="21">
        <f>O3238+AI3238</f>
        <v/>
      </c>
      <c r="AN3238" s="21">
        <f>N3238+AI3238</f>
        <v/>
      </c>
      <c r="AO3238" s="21">
        <f>ROUNDDOWN((R3238+S3238)*0.2/Y3238+2000,0)</f>
        <v/>
      </c>
      <c r="AP3238" s="21">
        <f>ROUNDDOWN((T3238+U3238)*0.2/Z3238+2000,0)</f>
        <v/>
      </c>
      <c r="AQ3238" s="21">
        <f>AL3238-AK3238</f>
        <v/>
      </c>
      <c r="AR3238" s="21">
        <f>AM3238-AK3238</f>
        <v/>
      </c>
      <c r="AS3238" s="21">
        <f>AM3238-AL3238</f>
        <v/>
      </c>
      <c r="AT3238" s="21">
        <f>AK3238+C3238-AJ3238</f>
        <v/>
      </c>
      <c r="AU3238" s="21">
        <f>AL3238+C3238-AM3238</f>
        <v/>
      </c>
      <c r="AV3238" s="21">
        <f>AN3238+C3238-AM3238</f>
        <v/>
      </c>
    </row>
    <row r="3239">
      <c r="A3239" t="inlineStr">
        <is>
          <t>1万円刻み</t>
        </is>
      </c>
      <c r="B3239" s="21">
        <f>'5_1万円刻み'!$A$1476</f>
        <v/>
      </c>
      <c r="C3239" s="21">
        <f>AO3239</f>
        <v/>
      </c>
      <c r="D3239" s="21" t="n">
        <v>0</v>
      </c>
      <c r="E3239" s="21">
        <f>ROUND(MIN(B3239/12,650000)*12*0.0915+MIN(B3239/12,1390000)*12*(0.0504+0)+B3239*0.005,0)</f>
        <v/>
      </c>
      <c r="F3239" s="21">
        <f>IF(B3239&lt;741000,0,IF(B3239&lt;2191000,B3239-740000,IF(B3239&lt;2193000,1451000,IF(B3239&lt;2196000,1453000,IF(B3239&lt;2200000,1456000,IF(B3239&lt;3600000,ROUND(ROUNDDOWN(B3239/4,-3)*2.8,0)-80000,IF(B3239&lt;6600000,ROUND(ROUNDDOWN(B3239/4,-3)*3.2,0)-440000,IF(B3239&lt;8500000,ROUNDDOWN(B3239*0.9,0)-1100000,B3239-1950000))))))))</f>
        <v/>
      </c>
      <c r="G3239" s="21">
        <f>IF(F3239&gt;23500000,NA(),IF(F3239&lt;=4890000,1040000,IF(F3239&lt;=6550000,670000,620000)))</f>
        <v/>
      </c>
      <c r="H3239" s="21">
        <f>IF(D3239&lt;=0,0,MAX(0,MIN(2000000,D3239-MIN(100000,ROUNDDOWN(F3239*0.05,0)))))</f>
        <v/>
      </c>
      <c r="I3239" s="21">
        <f>IF(C3239&lt;=2000,0,MIN(C3239,ROUNDDOWN(F3239*0.4,0))-2000)</f>
        <v/>
      </c>
      <c r="J3239" s="21">
        <f>MAX(0,ROUNDDOWN(F3239-E3239-G3239,-3))</f>
        <v/>
      </c>
      <c r="K3239" s="21">
        <f>MAX(0,ROUNDDOWN(F3239-E3239-G3239-H3239-I3239,-3))</f>
        <v/>
      </c>
      <c r="L3239" s="21">
        <f>MAX(0,ROUNDDOWN(F3239-E3239-G3239-H3239,-3))</f>
        <v/>
      </c>
      <c r="M3239" s="21">
        <f>IF(J3239&lt;=0,0,ROUNDDOWN((J3239*LOOKUP(J3239,{0,1950001,3300001,6950001,9000001,18000001,40000001},{0.05,0.1,0.2,0.23,0.33,0.4,0.45})-LOOKUP(J3239,{0,1950001,3300001,6950001,9000001,18000001,40000001},{0,97500,427500,636000,1536000,2796000,4796000}))*1.021,-2))</f>
        <v/>
      </c>
      <c r="N3239" s="21">
        <f>IF(K3239&lt;=0,0,ROUNDDOWN((K3239*LOOKUP(K3239,{0,1950001,3300001,6950001,9000001,18000001,40000001},{0.05,0.1,0.2,0.23,0.33,0.4,0.45})-LOOKUP(K3239,{0,1950001,3300001,6950001,9000001,18000001,40000001},{0,97500,427500,636000,1536000,2796000,4796000}))*1.021,-2))</f>
        <v/>
      </c>
      <c r="O3239" s="21">
        <f>IF(L3239&lt;=0,0,ROUNDDOWN((L3239*LOOKUP(L3239,{0,1950001,3300001,6950001,9000001,18000001,40000001},{0.05,0.1,0.2,0.23,0.33,0.4,0.45})-LOOKUP(L3239,{0,1950001,3300001,6950001,9000001,18000001,40000001},{0,97500,427500,636000,1536000,2796000,4796000}))*1.021,-2))</f>
        <v/>
      </c>
      <c r="P3239" s="21">
        <f>MAX(0,ROUNDDOWN(F3239-E3239-430000,-3))</f>
        <v/>
      </c>
      <c r="Q3239" s="21">
        <f>MAX(0,ROUNDDOWN(F3239-E3239-430000-H3239,-3))</f>
        <v/>
      </c>
      <c r="R3239" s="21">
        <f>IF(F3239&lt;=450000,0,MAX(0,P3239*0.06-MIN(50000,P3239)*0.03))</f>
        <v/>
      </c>
      <c r="S3239" s="21">
        <f>IF(F3239&lt;=450000,0,MAX(0,P3239*0.04-MIN(50000,P3239)*0.02))</f>
        <v/>
      </c>
      <c r="T3239" s="21">
        <f>IF(F3239&lt;=450000,0,MAX(0,Q3239*0.06-MIN(50000,Q3239)*0.03))</f>
        <v/>
      </c>
      <c r="U3239" s="21">
        <f>IF(F3239&lt;=450000,0,MAX(0,Q3239*0.04-MIN(50000,Q3239)*0.02))</f>
        <v/>
      </c>
      <c r="V3239" s="21">
        <f>50000+MAX(0,G3239-480000)</f>
        <v/>
      </c>
      <c r="W3239" s="21">
        <f>P3239-V3239</f>
        <v/>
      </c>
      <c r="X3239" s="21">
        <f>Q3239-V3239</f>
        <v/>
      </c>
      <c r="Y3239" s="22">
        <f>IF(W3239&lt;0,0.9,LOOKUP(W3239,{0,1950001,3300001,6950001,9000001,18000001,40000001},{0.84895,0.7979,0.6958,0.66517,0.56307,0.4916,0.44055}))</f>
        <v/>
      </c>
      <c r="Z3239" s="22">
        <f>IF(X3239&lt;0,0.9,LOOKUP(X3239,{0,1950001,3300001,6950001,9000001,18000001,40000001},{0.84895,0.7979,0.6958,0.66517,0.56307,0.4916,0.44055}))</f>
        <v/>
      </c>
      <c r="AA3239" s="22">
        <f>IF(W3239&lt;0,0,CHOOSE(MATCH(W3239,{0,1950001,3300001,6950001,9000001},1),5.105/84.895,10.21/79.79,20.42/69.58,23.483/66.517,33.693/56.307))</f>
        <v/>
      </c>
      <c r="AB3239" s="21">
        <f>IF(C3239&lt;=2000,0,(MIN(C3239,ROUNDDOWN(F3239*0.3,0))-2000)*0.1)</f>
        <v/>
      </c>
      <c r="AC3239" s="21">
        <f>IF(C3239&lt;=2000,0,MIN((C3239-2000)*Y3239,(R3239+S3239)*0.2))</f>
        <v/>
      </c>
      <c r="AD3239" s="21">
        <f>IF(C3239&lt;=2000,0,MIN((C3239-2000)*Z3239,(T3239+U3239)*0.2))</f>
        <v/>
      </c>
      <c r="AE3239" s="21">
        <f>AC3239*AA3239</f>
        <v/>
      </c>
      <c r="AF3239" s="21">
        <f>ROUNDDOWN(R3239,-2)+ROUNDDOWN(S3239,-2)</f>
        <v/>
      </c>
      <c r="AG3239" s="21">
        <f>ROUNDDOWN(MAX(0,R3239-(AB3239+AC3239+AE3239)*0.6),-2)+ROUNDDOWN(MAX(0,S3239-(AB3239+AC3239+AE3239)*0.4),-2)</f>
        <v/>
      </c>
      <c r="AH3239" s="21">
        <f>ROUNDDOWN(MAX(0,T3239-(AB3239+AD3239)*0.6),-2)+ROUNDDOWN(MAX(0,U3239-(AB3239+AD3239)*0.4),-2)</f>
        <v/>
      </c>
      <c r="AI3239" s="21">
        <f>ROUNDDOWN(T3239,-2)+ROUNDDOWN(U3239,-2)</f>
        <v/>
      </c>
      <c r="AJ3239" s="21">
        <f>M3239+AF3239</f>
        <v/>
      </c>
      <c r="AK3239" s="21">
        <f>M3239+AG3239</f>
        <v/>
      </c>
      <c r="AL3239" s="21">
        <f>N3239+AH3239</f>
        <v/>
      </c>
      <c r="AM3239" s="21">
        <f>O3239+AI3239</f>
        <v/>
      </c>
      <c r="AN3239" s="21">
        <f>N3239+AI3239</f>
        <v/>
      </c>
      <c r="AO3239" s="21">
        <f>ROUNDDOWN((R3239+S3239)*0.2/Y3239+2000,0)</f>
        <v/>
      </c>
      <c r="AP3239" s="21">
        <f>ROUNDDOWN((T3239+U3239)*0.2/Z3239+2000,0)</f>
        <v/>
      </c>
      <c r="AQ3239" s="21">
        <f>AL3239-AK3239</f>
        <v/>
      </c>
      <c r="AR3239" s="21">
        <f>AM3239-AK3239</f>
        <v/>
      </c>
      <c r="AS3239" s="21">
        <f>AM3239-AL3239</f>
        <v/>
      </c>
      <c r="AT3239" s="21">
        <f>AK3239+C3239-AJ3239</f>
        <v/>
      </c>
      <c r="AU3239" s="21">
        <f>AL3239+C3239-AM3239</f>
        <v/>
      </c>
      <c r="AV3239" s="21">
        <f>AN3239+C3239-AM3239</f>
        <v/>
      </c>
    </row>
    <row r="3240">
      <c r="A3240" t="inlineStr">
        <is>
          <t>1万円刻み</t>
        </is>
      </c>
      <c r="B3240" s="21">
        <f>'5_1万円刻み'!$A$1477</f>
        <v/>
      </c>
      <c r="C3240" s="21">
        <f>AO3240</f>
        <v/>
      </c>
      <c r="D3240" s="21" t="n">
        <v>0</v>
      </c>
      <c r="E3240" s="21">
        <f>ROUND(MIN(B3240/12,650000)*12*0.0915+MIN(B3240/12,1390000)*12*(0.0504+0)+B3240*0.005,0)</f>
        <v/>
      </c>
      <c r="F3240" s="21">
        <f>IF(B3240&lt;741000,0,IF(B3240&lt;2191000,B3240-740000,IF(B3240&lt;2193000,1451000,IF(B3240&lt;2196000,1453000,IF(B3240&lt;2200000,1456000,IF(B3240&lt;3600000,ROUND(ROUNDDOWN(B3240/4,-3)*2.8,0)-80000,IF(B3240&lt;6600000,ROUND(ROUNDDOWN(B3240/4,-3)*3.2,0)-440000,IF(B3240&lt;8500000,ROUNDDOWN(B3240*0.9,0)-1100000,B3240-1950000))))))))</f>
        <v/>
      </c>
      <c r="G3240" s="21">
        <f>IF(F3240&gt;23500000,NA(),IF(F3240&lt;=4890000,1040000,IF(F3240&lt;=6550000,670000,620000)))</f>
        <v/>
      </c>
      <c r="H3240" s="21">
        <f>IF(D3240&lt;=0,0,MAX(0,MIN(2000000,D3240-MIN(100000,ROUNDDOWN(F3240*0.05,0)))))</f>
        <v/>
      </c>
      <c r="I3240" s="21">
        <f>IF(C3240&lt;=2000,0,MIN(C3240,ROUNDDOWN(F3240*0.4,0))-2000)</f>
        <v/>
      </c>
      <c r="J3240" s="21">
        <f>MAX(0,ROUNDDOWN(F3240-E3240-G3240,-3))</f>
        <v/>
      </c>
      <c r="K3240" s="21">
        <f>MAX(0,ROUNDDOWN(F3240-E3240-G3240-H3240-I3240,-3))</f>
        <v/>
      </c>
      <c r="L3240" s="21">
        <f>MAX(0,ROUNDDOWN(F3240-E3240-G3240-H3240,-3))</f>
        <v/>
      </c>
      <c r="M3240" s="21">
        <f>IF(J3240&lt;=0,0,ROUNDDOWN((J3240*LOOKUP(J3240,{0,1950001,3300001,6950001,9000001,18000001,40000001},{0.05,0.1,0.2,0.23,0.33,0.4,0.45})-LOOKUP(J3240,{0,1950001,3300001,6950001,9000001,18000001,40000001},{0,97500,427500,636000,1536000,2796000,4796000}))*1.021,-2))</f>
        <v/>
      </c>
      <c r="N3240" s="21">
        <f>IF(K3240&lt;=0,0,ROUNDDOWN((K3240*LOOKUP(K3240,{0,1950001,3300001,6950001,9000001,18000001,40000001},{0.05,0.1,0.2,0.23,0.33,0.4,0.45})-LOOKUP(K3240,{0,1950001,3300001,6950001,9000001,18000001,40000001},{0,97500,427500,636000,1536000,2796000,4796000}))*1.021,-2))</f>
        <v/>
      </c>
      <c r="O3240" s="21">
        <f>IF(L3240&lt;=0,0,ROUNDDOWN((L3240*LOOKUP(L3240,{0,1950001,3300001,6950001,9000001,18000001,40000001},{0.05,0.1,0.2,0.23,0.33,0.4,0.45})-LOOKUP(L3240,{0,1950001,3300001,6950001,9000001,18000001,40000001},{0,97500,427500,636000,1536000,2796000,4796000}))*1.021,-2))</f>
        <v/>
      </c>
      <c r="P3240" s="21">
        <f>MAX(0,ROUNDDOWN(F3240-E3240-430000,-3))</f>
        <v/>
      </c>
      <c r="Q3240" s="21">
        <f>MAX(0,ROUNDDOWN(F3240-E3240-430000-H3240,-3))</f>
        <v/>
      </c>
      <c r="R3240" s="21">
        <f>IF(F3240&lt;=450000,0,MAX(0,P3240*0.06-MIN(50000,P3240)*0.03))</f>
        <v/>
      </c>
      <c r="S3240" s="21">
        <f>IF(F3240&lt;=450000,0,MAX(0,P3240*0.04-MIN(50000,P3240)*0.02))</f>
        <v/>
      </c>
      <c r="T3240" s="21">
        <f>IF(F3240&lt;=450000,0,MAX(0,Q3240*0.06-MIN(50000,Q3240)*0.03))</f>
        <v/>
      </c>
      <c r="U3240" s="21">
        <f>IF(F3240&lt;=450000,0,MAX(0,Q3240*0.04-MIN(50000,Q3240)*0.02))</f>
        <v/>
      </c>
      <c r="V3240" s="21">
        <f>50000+MAX(0,G3240-480000)</f>
        <v/>
      </c>
      <c r="W3240" s="21">
        <f>P3240-V3240</f>
        <v/>
      </c>
      <c r="X3240" s="21">
        <f>Q3240-V3240</f>
        <v/>
      </c>
      <c r="Y3240" s="22">
        <f>IF(W3240&lt;0,0.9,LOOKUP(W3240,{0,1950001,3300001,6950001,9000001,18000001,40000001},{0.84895,0.7979,0.6958,0.66517,0.56307,0.4916,0.44055}))</f>
        <v/>
      </c>
      <c r="Z3240" s="22">
        <f>IF(X3240&lt;0,0.9,LOOKUP(X3240,{0,1950001,3300001,6950001,9000001,18000001,40000001},{0.84895,0.7979,0.6958,0.66517,0.56307,0.4916,0.44055}))</f>
        <v/>
      </c>
      <c r="AA3240" s="22">
        <f>IF(W3240&lt;0,0,CHOOSE(MATCH(W3240,{0,1950001,3300001,6950001,9000001},1),5.105/84.895,10.21/79.79,20.42/69.58,23.483/66.517,33.693/56.307))</f>
        <v/>
      </c>
      <c r="AB3240" s="21">
        <f>IF(C3240&lt;=2000,0,(MIN(C3240,ROUNDDOWN(F3240*0.3,0))-2000)*0.1)</f>
        <v/>
      </c>
      <c r="AC3240" s="21">
        <f>IF(C3240&lt;=2000,0,MIN((C3240-2000)*Y3240,(R3240+S3240)*0.2))</f>
        <v/>
      </c>
      <c r="AD3240" s="21">
        <f>IF(C3240&lt;=2000,0,MIN((C3240-2000)*Z3240,(T3240+U3240)*0.2))</f>
        <v/>
      </c>
      <c r="AE3240" s="21">
        <f>AC3240*AA3240</f>
        <v/>
      </c>
      <c r="AF3240" s="21">
        <f>ROUNDDOWN(R3240,-2)+ROUNDDOWN(S3240,-2)</f>
        <v/>
      </c>
      <c r="AG3240" s="21">
        <f>ROUNDDOWN(MAX(0,R3240-(AB3240+AC3240+AE3240)*0.6),-2)+ROUNDDOWN(MAX(0,S3240-(AB3240+AC3240+AE3240)*0.4),-2)</f>
        <v/>
      </c>
      <c r="AH3240" s="21">
        <f>ROUNDDOWN(MAX(0,T3240-(AB3240+AD3240)*0.6),-2)+ROUNDDOWN(MAX(0,U3240-(AB3240+AD3240)*0.4),-2)</f>
        <v/>
      </c>
      <c r="AI3240" s="21">
        <f>ROUNDDOWN(T3240,-2)+ROUNDDOWN(U3240,-2)</f>
        <v/>
      </c>
      <c r="AJ3240" s="21">
        <f>M3240+AF3240</f>
        <v/>
      </c>
      <c r="AK3240" s="21">
        <f>M3240+AG3240</f>
        <v/>
      </c>
      <c r="AL3240" s="21">
        <f>N3240+AH3240</f>
        <v/>
      </c>
      <c r="AM3240" s="21">
        <f>O3240+AI3240</f>
        <v/>
      </c>
      <c r="AN3240" s="21">
        <f>N3240+AI3240</f>
        <v/>
      </c>
      <c r="AO3240" s="21">
        <f>ROUNDDOWN((R3240+S3240)*0.2/Y3240+2000,0)</f>
        <v/>
      </c>
      <c r="AP3240" s="21">
        <f>ROUNDDOWN((T3240+U3240)*0.2/Z3240+2000,0)</f>
        <v/>
      </c>
      <c r="AQ3240" s="21">
        <f>AL3240-AK3240</f>
        <v/>
      </c>
      <c r="AR3240" s="21">
        <f>AM3240-AK3240</f>
        <v/>
      </c>
      <c r="AS3240" s="21">
        <f>AM3240-AL3240</f>
        <v/>
      </c>
      <c r="AT3240" s="21">
        <f>AK3240+C3240-AJ3240</f>
        <v/>
      </c>
      <c r="AU3240" s="21">
        <f>AL3240+C3240-AM3240</f>
        <v/>
      </c>
      <c r="AV3240" s="21">
        <f>AN3240+C3240-AM3240</f>
        <v/>
      </c>
    </row>
    <row r="3241">
      <c r="A3241" t="inlineStr">
        <is>
          <t>1万円刻み</t>
        </is>
      </c>
      <c r="B3241" s="21">
        <f>'5_1万円刻み'!$A$1478</f>
        <v/>
      </c>
      <c r="C3241" s="21">
        <f>AO3241</f>
        <v/>
      </c>
      <c r="D3241" s="21" t="n">
        <v>0</v>
      </c>
      <c r="E3241" s="21">
        <f>ROUND(MIN(B3241/12,650000)*12*0.0915+MIN(B3241/12,1390000)*12*(0.0504+0)+B3241*0.005,0)</f>
        <v/>
      </c>
      <c r="F3241" s="21">
        <f>IF(B3241&lt;741000,0,IF(B3241&lt;2191000,B3241-740000,IF(B3241&lt;2193000,1451000,IF(B3241&lt;2196000,1453000,IF(B3241&lt;2200000,1456000,IF(B3241&lt;3600000,ROUND(ROUNDDOWN(B3241/4,-3)*2.8,0)-80000,IF(B3241&lt;6600000,ROUND(ROUNDDOWN(B3241/4,-3)*3.2,0)-440000,IF(B3241&lt;8500000,ROUNDDOWN(B3241*0.9,0)-1100000,B3241-1950000))))))))</f>
        <v/>
      </c>
      <c r="G3241" s="21">
        <f>IF(F3241&gt;23500000,NA(),IF(F3241&lt;=4890000,1040000,IF(F3241&lt;=6550000,670000,620000)))</f>
        <v/>
      </c>
      <c r="H3241" s="21">
        <f>IF(D3241&lt;=0,0,MAX(0,MIN(2000000,D3241-MIN(100000,ROUNDDOWN(F3241*0.05,0)))))</f>
        <v/>
      </c>
      <c r="I3241" s="21">
        <f>IF(C3241&lt;=2000,0,MIN(C3241,ROUNDDOWN(F3241*0.4,0))-2000)</f>
        <v/>
      </c>
      <c r="J3241" s="21">
        <f>MAX(0,ROUNDDOWN(F3241-E3241-G3241,-3))</f>
        <v/>
      </c>
      <c r="K3241" s="21">
        <f>MAX(0,ROUNDDOWN(F3241-E3241-G3241-H3241-I3241,-3))</f>
        <v/>
      </c>
      <c r="L3241" s="21">
        <f>MAX(0,ROUNDDOWN(F3241-E3241-G3241-H3241,-3))</f>
        <v/>
      </c>
      <c r="M3241" s="21">
        <f>IF(J3241&lt;=0,0,ROUNDDOWN((J3241*LOOKUP(J3241,{0,1950001,3300001,6950001,9000001,18000001,40000001},{0.05,0.1,0.2,0.23,0.33,0.4,0.45})-LOOKUP(J3241,{0,1950001,3300001,6950001,9000001,18000001,40000001},{0,97500,427500,636000,1536000,2796000,4796000}))*1.021,-2))</f>
        <v/>
      </c>
      <c r="N3241" s="21">
        <f>IF(K3241&lt;=0,0,ROUNDDOWN((K3241*LOOKUP(K3241,{0,1950001,3300001,6950001,9000001,18000001,40000001},{0.05,0.1,0.2,0.23,0.33,0.4,0.45})-LOOKUP(K3241,{0,1950001,3300001,6950001,9000001,18000001,40000001},{0,97500,427500,636000,1536000,2796000,4796000}))*1.021,-2))</f>
        <v/>
      </c>
      <c r="O3241" s="21">
        <f>IF(L3241&lt;=0,0,ROUNDDOWN((L3241*LOOKUP(L3241,{0,1950001,3300001,6950001,9000001,18000001,40000001},{0.05,0.1,0.2,0.23,0.33,0.4,0.45})-LOOKUP(L3241,{0,1950001,3300001,6950001,9000001,18000001,40000001},{0,97500,427500,636000,1536000,2796000,4796000}))*1.021,-2))</f>
        <v/>
      </c>
      <c r="P3241" s="21">
        <f>MAX(0,ROUNDDOWN(F3241-E3241-430000,-3))</f>
        <v/>
      </c>
      <c r="Q3241" s="21">
        <f>MAX(0,ROUNDDOWN(F3241-E3241-430000-H3241,-3))</f>
        <v/>
      </c>
      <c r="R3241" s="21">
        <f>IF(F3241&lt;=450000,0,MAX(0,P3241*0.06-MIN(50000,P3241)*0.03))</f>
        <v/>
      </c>
      <c r="S3241" s="21">
        <f>IF(F3241&lt;=450000,0,MAX(0,P3241*0.04-MIN(50000,P3241)*0.02))</f>
        <v/>
      </c>
      <c r="T3241" s="21">
        <f>IF(F3241&lt;=450000,0,MAX(0,Q3241*0.06-MIN(50000,Q3241)*0.03))</f>
        <v/>
      </c>
      <c r="U3241" s="21">
        <f>IF(F3241&lt;=450000,0,MAX(0,Q3241*0.04-MIN(50000,Q3241)*0.02))</f>
        <v/>
      </c>
      <c r="V3241" s="21">
        <f>50000+MAX(0,G3241-480000)</f>
        <v/>
      </c>
      <c r="W3241" s="21">
        <f>P3241-V3241</f>
        <v/>
      </c>
      <c r="X3241" s="21">
        <f>Q3241-V3241</f>
        <v/>
      </c>
      <c r="Y3241" s="22">
        <f>IF(W3241&lt;0,0.9,LOOKUP(W3241,{0,1950001,3300001,6950001,9000001,18000001,40000001},{0.84895,0.7979,0.6958,0.66517,0.56307,0.4916,0.44055}))</f>
        <v/>
      </c>
      <c r="Z3241" s="22">
        <f>IF(X3241&lt;0,0.9,LOOKUP(X3241,{0,1950001,3300001,6950001,9000001,18000001,40000001},{0.84895,0.7979,0.6958,0.66517,0.56307,0.4916,0.44055}))</f>
        <v/>
      </c>
      <c r="AA3241" s="22">
        <f>IF(W3241&lt;0,0,CHOOSE(MATCH(W3241,{0,1950001,3300001,6950001,9000001},1),5.105/84.895,10.21/79.79,20.42/69.58,23.483/66.517,33.693/56.307))</f>
        <v/>
      </c>
      <c r="AB3241" s="21">
        <f>IF(C3241&lt;=2000,0,(MIN(C3241,ROUNDDOWN(F3241*0.3,0))-2000)*0.1)</f>
        <v/>
      </c>
      <c r="AC3241" s="21">
        <f>IF(C3241&lt;=2000,0,MIN((C3241-2000)*Y3241,(R3241+S3241)*0.2))</f>
        <v/>
      </c>
      <c r="AD3241" s="21">
        <f>IF(C3241&lt;=2000,0,MIN((C3241-2000)*Z3241,(T3241+U3241)*0.2))</f>
        <v/>
      </c>
      <c r="AE3241" s="21">
        <f>AC3241*AA3241</f>
        <v/>
      </c>
      <c r="AF3241" s="21">
        <f>ROUNDDOWN(R3241,-2)+ROUNDDOWN(S3241,-2)</f>
        <v/>
      </c>
      <c r="AG3241" s="21">
        <f>ROUNDDOWN(MAX(0,R3241-(AB3241+AC3241+AE3241)*0.6),-2)+ROUNDDOWN(MAX(0,S3241-(AB3241+AC3241+AE3241)*0.4),-2)</f>
        <v/>
      </c>
      <c r="AH3241" s="21">
        <f>ROUNDDOWN(MAX(0,T3241-(AB3241+AD3241)*0.6),-2)+ROUNDDOWN(MAX(0,U3241-(AB3241+AD3241)*0.4),-2)</f>
        <v/>
      </c>
      <c r="AI3241" s="21">
        <f>ROUNDDOWN(T3241,-2)+ROUNDDOWN(U3241,-2)</f>
        <v/>
      </c>
      <c r="AJ3241" s="21">
        <f>M3241+AF3241</f>
        <v/>
      </c>
      <c r="AK3241" s="21">
        <f>M3241+AG3241</f>
        <v/>
      </c>
      <c r="AL3241" s="21">
        <f>N3241+AH3241</f>
        <v/>
      </c>
      <c r="AM3241" s="21">
        <f>O3241+AI3241</f>
        <v/>
      </c>
      <c r="AN3241" s="21">
        <f>N3241+AI3241</f>
        <v/>
      </c>
      <c r="AO3241" s="21">
        <f>ROUNDDOWN((R3241+S3241)*0.2/Y3241+2000,0)</f>
        <v/>
      </c>
      <c r="AP3241" s="21">
        <f>ROUNDDOWN((T3241+U3241)*0.2/Z3241+2000,0)</f>
        <v/>
      </c>
      <c r="AQ3241" s="21">
        <f>AL3241-AK3241</f>
        <v/>
      </c>
      <c r="AR3241" s="21">
        <f>AM3241-AK3241</f>
        <v/>
      </c>
      <c r="AS3241" s="21">
        <f>AM3241-AL3241</f>
        <v/>
      </c>
      <c r="AT3241" s="21">
        <f>AK3241+C3241-AJ3241</f>
        <v/>
      </c>
      <c r="AU3241" s="21">
        <f>AL3241+C3241-AM3241</f>
        <v/>
      </c>
      <c r="AV3241" s="21">
        <f>AN3241+C3241-AM3241</f>
        <v/>
      </c>
    </row>
    <row r="3242">
      <c r="A3242" t="inlineStr">
        <is>
          <t>1万円刻み</t>
        </is>
      </c>
      <c r="B3242" s="21">
        <f>'5_1万円刻み'!$A$1479</f>
        <v/>
      </c>
      <c r="C3242" s="21">
        <f>AO3242</f>
        <v/>
      </c>
      <c r="D3242" s="21" t="n">
        <v>0</v>
      </c>
      <c r="E3242" s="21">
        <f>ROUND(MIN(B3242/12,650000)*12*0.0915+MIN(B3242/12,1390000)*12*(0.0504+0)+B3242*0.005,0)</f>
        <v/>
      </c>
      <c r="F3242" s="21">
        <f>IF(B3242&lt;741000,0,IF(B3242&lt;2191000,B3242-740000,IF(B3242&lt;2193000,1451000,IF(B3242&lt;2196000,1453000,IF(B3242&lt;2200000,1456000,IF(B3242&lt;3600000,ROUND(ROUNDDOWN(B3242/4,-3)*2.8,0)-80000,IF(B3242&lt;6600000,ROUND(ROUNDDOWN(B3242/4,-3)*3.2,0)-440000,IF(B3242&lt;8500000,ROUNDDOWN(B3242*0.9,0)-1100000,B3242-1950000))))))))</f>
        <v/>
      </c>
      <c r="G3242" s="21">
        <f>IF(F3242&gt;23500000,NA(),IF(F3242&lt;=4890000,1040000,IF(F3242&lt;=6550000,670000,620000)))</f>
        <v/>
      </c>
      <c r="H3242" s="21">
        <f>IF(D3242&lt;=0,0,MAX(0,MIN(2000000,D3242-MIN(100000,ROUNDDOWN(F3242*0.05,0)))))</f>
        <v/>
      </c>
      <c r="I3242" s="21">
        <f>IF(C3242&lt;=2000,0,MIN(C3242,ROUNDDOWN(F3242*0.4,0))-2000)</f>
        <v/>
      </c>
      <c r="J3242" s="21">
        <f>MAX(0,ROUNDDOWN(F3242-E3242-G3242,-3))</f>
        <v/>
      </c>
      <c r="K3242" s="21">
        <f>MAX(0,ROUNDDOWN(F3242-E3242-G3242-H3242-I3242,-3))</f>
        <v/>
      </c>
      <c r="L3242" s="21">
        <f>MAX(0,ROUNDDOWN(F3242-E3242-G3242-H3242,-3))</f>
        <v/>
      </c>
      <c r="M3242" s="21">
        <f>IF(J3242&lt;=0,0,ROUNDDOWN((J3242*LOOKUP(J3242,{0,1950001,3300001,6950001,9000001,18000001,40000001},{0.05,0.1,0.2,0.23,0.33,0.4,0.45})-LOOKUP(J3242,{0,1950001,3300001,6950001,9000001,18000001,40000001},{0,97500,427500,636000,1536000,2796000,4796000}))*1.021,-2))</f>
        <v/>
      </c>
      <c r="N3242" s="21">
        <f>IF(K3242&lt;=0,0,ROUNDDOWN((K3242*LOOKUP(K3242,{0,1950001,3300001,6950001,9000001,18000001,40000001},{0.05,0.1,0.2,0.23,0.33,0.4,0.45})-LOOKUP(K3242,{0,1950001,3300001,6950001,9000001,18000001,40000001},{0,97500,427500,636000,1536000,2796000,4796000}))*1.021,-2))</f>
        <v/>
      </c>
      <c r="O3242" s="21">
        <f>IF(L3242&lt;=0,0,ROUNDDOWN((L3242*LOOKUP(L3242,{0,1950001,3300001,6950001,9000001,18000001,40000001},{0.05,0.1,0.2,0.23,0.33,0.4,0.45})-LOOKUP(L3242,{0,1950001,3300001,6950001,9000001,18000001,40000001},{0,97500,427500,636000,1536000,2796000,4796000}))*1.021,-2))</f>
        <v/>
      </c>
      <c r="P3242" s="21">
        <f>MAX(0,ROUNDDOWN(F3242-E3242-430000,-3))</f>
        <v/>
      </c>
      <c r="Q3242" s="21">
        <f>MAX(0,ROUNDDOWN(F3242-E3242-430000-H3242,-3))</f>
        <v/>
      </c>
      <c r="R3242" s="21">
        <f>IF(F3242&lt;=450000,0,MAX(0,P3242*0.06-MIN(50000,P3242)*0.03))</f>
        <v/>
      </c>
      <c r="S3242" s="21">
        <f>IF(F3242&lt;=450000,0,MAX(0,P3242*0.04-MIN(50000,P3242)*0.02))</f>
        <v/>
      </c>
      <c r="T3242" s="21">
        <f>IF(F3242&lt;=450000,0,MAX(0,Q3242*0.06-MIN(50000,Q3242)*0.03))</f>
        <v/>
      </c>
      <c r="U3242" s="21">
        <f>IF(F3242&lt;=450000,0,MAX(0,Q3242*0.04-MIN(50000,Q3242)*0.02))</f>
        <v/>
      </c>
      <c r="V3242" s="21">
        <f>50000+MAX(0,G3242-480000)</f>
        <v/>
      </c>
      <c r="W3242" s="21">
        <f>P3242-V3242</f>
        <v/>
      </c>
      <c r="X3242" s="21">
        <f>Q3242-V3242</f>
        <v/>
      </c>
      <c r="Y3242" s="22">
        <f>IF(W3242&lt;0,0.9,LOOKUP(W3242,{0,1950001,3300001,6950001,9000001,18000001,40000001},{0.84895,0.7979,0.6958,0.66517,0.56307,0.4916,0.44055}))</f>
        <v/>
      </c>
      <c r="Z3242" s="22">
        <f>IF(X3242&lt;0,0.9,LOOKUP(X3242,{0,1950001,3300001,6950001,9000001,18000001,40000001},{0.84895,0.7979,0.6958,0.66517,0.56307,0.4916,0.44055}))</f>
        <v/>
      </c>
      <c r="AA3242" s="22">
        <f>IF(W3242&lt;0,0,CHOOSE(MATCH(W3242,{0,1950001,3300001,6950001,9000001},1),5.105/84.895,10.21/79.79,20.42/69.58,23.483/66.517,33.693/56.307))</f>
        <v/>
      </c>
      <c r="AB3242" s="21">
        <f>IF(C3242&lt;=2000,0,(MIN(C3242,ROUNDDOWN(F3242*0.3,0))-2000)*0.1)</f>
        <v/>
      </c>
      <c r="AC3242" s="21">
        <f>IF(C3242&lt;=2000,0,MIN((C3242-2000)*Y3242,(R3242+S3242)*0.2))</f>
        <v/>
      </c>
      <c r="AD3242" s="21">
        <f>IF(C3242&lt;=2000,0,MIN((C3242-2000)*Z3242,(T3242+U3242)*0.2))</f>
        <v/>
      </c>
      <c r="AE3242" s="21">
        <f>AC3242*AA3242</f>
        <v/>
      </c>
      <c r="AF3242" s="21">
        <f>ROUNDDOWN(R3242,-2)+ROUNDDOWN(S3242,-2)</f>
        <v/>
      </c>
      <c r="AG3242" s="21">
        <f>ROUNDDOWN(MAX(0,R3242-(AB3242+AC3242+AE3242)*0.6),-2)+ROUNDDOWN(MAX(0,S3242-(AB3242+AC3242+AE3242)*0.4),-2)</f>
        <v/>
      </c>
      <c r="AH3242" s="21">
        <f>ROUNDDOWN(MAX(0,T3242-(AB3242+AD3242)*0.6),-2)+ROUNDDOWN(MAX(0,U3242-(AB3242+AD3242)*0.4),-2)</f>
        <v/>
      </c>
      <c r="AI3242" s="21">
        <f>ROUNDDOWN(T3242,-2)+ROUNDDOWN(U3242,-2)</f>
        <v/>
      </c>
      <c r="AJ3242" s="21">
        <f>M3242+AF3242</f>
        <v/>
      </c>
      <c r="AK3242" s="21">
        <f>M3242+AG3242</f>
        <v/>
      </c>
      <c r="AL3242" s="21">
        <f>N3242+AH3242</f>
        <v/>
      </c>
      <c r="AM3242" s="21">
        <f>O3242+AI3242</f>
        <v/>
      </c>
      <c r="AN3242" s="21">
        <f>N3242+AI3242</f>
        <v/>
      </c>
      <c r="AO3242" s="21">
        <f>ROUNDDOWN((R3242+S3242)*0.2/Y3242+2000,0)</f>
        <v/>
      </c>
      <c r="AP3242" s="21">
        <f>ROUNDDOWN((T3242+U3242)*0.2/Z3242+2000,0)</f>
        <v/>
      </c>
      <c r="AQ3242" s="21">
        <f>AL3242-AK3242</f>
        <v/>
      </c>
      <c r="AR3242" s="21">
        <f>AM3242-AK3242</f>
        <v/>
      </c>
      <c r="AS3242" s="21">
        <f>AM3242-AL3242</f>
        <v/>
      </c>
      <c r="AT3242" s="21">
        <f>AK3242+C3242-AJ3242</f>
        <v/>
      </c>
      <c r="AU3242" s="21">
        <f>AL3242+C3242-AM3242</f>
        <v/>
      </c>
      <c r="AV3242" s="21">
        <f>AN3242+C3242-AM3242</f>
        <v/>
      </c>
    </row>
    <row r="3243">
      <c r="A3243" t="inlineStr">
        <is>
          <t>1万円刻み</t>
        </is>
      </c>
      <c r="B3243" s="21">
        <f>'5_1万円刻み'!$A$1480</f>
        <v/>
      </c>
      <c r="C3243" s="21">
        <f>AO3243</f>
        <v/>
      </c>
      <c r="D3243" s="21" t="n">
        <v>0</v>
      </c>
      <c r="E3243" s="21">
        <f>ROUND(MIN(B3243/12,650000)*12*0.0915+MIN(B3243/12,1390000)*12*(0.0504+0)+B3243*0.005,0)</f>
        <v/>
      </c>
      <c r="F3243" s="21">
        <f>IF(B3243&lt;741000,0,IF(B3243&lt;2191000,B3243-740000,IF(B3243&lt;2193000,1451000,IF(B3243&lt;2196000,1453000,IF(B3243&lt;2200000,1456000,IF(B3243&lt;3600000,ROUND(ROUNDDOWN(B3243/4,-3)*2.8,0)-80000,IF(B3243&lt;6600000,ROUND(ROUNDDOWN(B3243/4,-3)*3.2,0)-440000,IF(B3243&lt;8500000,ROUNDDOWN(B3243*0.9,0)-1100000,B3243-1950000))))))))</f>
        <v/>
      </c>
      <c r="G3243" s="21">
        <f>IF(F3243&gt;23500000,NA(),IF(F3243&lt;=4890000,1040000,IF(F3243&lt;=6550000,670000,620000)))</f>
        <v/>
      </c>
      <c r="H3243" s="21">
        <f>IF(D3243&lt;=0,0,MAX(0,MIN(2000000,D3243-MIN(100000,ROUNDDOWN(F3243*0.05,0)))))</f>
        <v/>
      </c>
      <c r="I3243" s="21">
        <f>IF(C3243&lt;=2000,0,MIN(C3243,ROUNDDOWN(F3243*0.4,0))-2000)</f>
        <v/>
      </c>
      <c r="J3243" s="21">
        <f>MAX(0,ROUNDDOWN(F3243-E3243-G3243,-3))</f>
        <v/>
      </c>
      <c r="K3243" s="21">
        <f>MAX(0,ROUNDDOWN(F3243-E3243-G3243-H3243-I3243,-3))</f>
        <v/>
      </c>
      <c r="L3243" s="21">
        <f>MAX(0,ROUNDDOWN(F3243-E3243-G3243-H3243,-3))</f>
        <v/>
      </c>
      <c r="M3243" s="21">
        <f>IF(J3243&lt;=0,0,ROUNDDOWN((J3243*LOOKUP(J3243,{0,1950001,3300001,6950001,9000001,18000001,40000001},{0.05,0.1,0.2,0.23,0.33,0.4,0.45})-LOOKUP(J3243,{0,1950001,3300001,6950001,9000001,18000001,40000001},{0,97500,427500,636000,1536000,2796000,4796000}))*1.021,-2))</f>
        <v/>
      </c>
      <c r="N3243" s="21">
        <f>IF(K3243&lt;=0,0,ROUNDDOWN((K3243*LOOKUP(K3243,{0,1950001,3300001,6950001,9000001,18000001,40000001},{0.05,0.1,0.2,0.23,0.33,0.4,0.45})-LOOKUP(K3243,{0,1950001,3300001,6950001,9000001,18000001,40000001},{0,97500,427500,636000,1536000,2796000,4796000}))*1.021,-2))</f>
        <v/>
      </c>
      <c r="O3243" s="21">
        <f>IF(L3243&lt;=0,0,ROUNDDOWN((L3243*LOOKUP(L3243,{0,1950001,3300001,6950001,9000001,18000001,40000001},{0.05,0.1,0.2,0.23,0.33,0.4,0.45})-LOOKUP(L3243,{0,1950001,3300001,6950001,9000001,18000001,40000001},{0,97500,427500,636000,1536000,2796000,4796000}))*1.021,-2))</f>
        <v/>
      </c>
      <c r="P3243" s="21">
        <f>MAX(0,ROUNDDOWN(F3243-E3243-430000,-3))</f>
        <v/>
      </c>
      <c r="Q3243" s="21">
        <f>MAX(0,ROUNDDOWN(F3243-E3243-430000-H3243,-3))</f>
        <v/>
      </c>
      <c r="R3243" s="21">
        <f>IF(F3243&lt;=450000,0,MAX(0,P3243*0.06-MIN(50000,P3243)*0.03))</f>
        <v/>
      </c>
      <c r="S3243" s="21">
        <f>IF(F3243&lt;=450000,0,MAX(0,P3243*0.04-MIN(50000,P3243)*0.02))</f>
        <v/>
      </c>
      <c r="T3243" s="21">
        <f>IF(F3243&lt;=450000,0,MAX(0,Q3243*0.06-MIN(50000,Q3243)*0.03))</f>
        <v/>
      </c>
      <c r="U3243" s="21">
        <f>IF(F3243&lt;=450000,0,MAX(0,Q3243*0.04-MIN(50000,Q3243)*0.02))</f>
        <v/>
      </c>
      <c r="V3243" s="21">
        <f>50000+MAX(0,G3243-480000)</f>
        <v/>
      </c>
      <c r="W3243" s="21">
        <f>P3243-V3243</f>
        <v/>
      </c>
      <c r="X3243" s="21">
        <f>Q3243-V3243</f>
        <v/>
      </c>
      <c r="Y3243" s="22">
        <f>IF(W3243&lt;0,0.9,LOOKUP(W3243,{0,1950001,3300001,6950001,9000001,18000001,40000001},{0.84895,0.7979,0.6958,0.66517,0.56307,0.4916,0.44055}))</f>
        <v/>
      </c>
      <c r="Z3243" s="22">
        <f>IF(X3243&lt;0,0.9,LOOKUP(X3243,{0,1950001,3300001,6950001,9000001,18000001,40000001},{0.84895,0.7979,0.6958,0.66517,0.56307,0.4916,0.44055}))</f>
        <v/>
      </c>
      <c r="AA3243" s="22">
        <f>IF(W3243&lt;0,0,CHOOSE(MATCH(W3243,{0,1950001,3300001,6950001,9000001},1),5.105/84.895,10.21/79.79,20.42/69.58,23.483/66.517,33.693/56.307))</f>
        <v/>
      </c>
      <c r="AB3243" s="21">
        <f>IF(C3243&lt;=2000,0,(MIN(C3243,ROUNDDOWN(F3243*0.3,0))-2000)*0.1)</f>
        <v/>
      </c>
      <c r="AC3243" s="21">
        <f>IF(C3243&lt;=2000,0,MIN((C3243-2000)*Y3243,(R3243+S3243)*0.2))</f>
        <v/>
      </c>
      <c r="AD3243" s="21">
        <f>IF(C3243&lt;=2000,0,MIN((C3243-2000)*Z3243,(T3243+U3243)*0.2))</f>
        <v/>
      </c>
      <c r="AE3243" s="21">
        <f>AC3243*AA3243</f>
        <v/>
      </c>
      <c r="AF3243" s="21">
        <f>ROUNDDOWN(R3243,-2)+ROUNDDOWN(S3243,-2)</f>
        <v/>
      </c>
      <c r="AG3243" s="21">
        <f>ROUNDDOWN(MAX(0,R3243-(AB3243+AC3243+AE3243)*0.6),-2)+ROUNDDOWN(MAX(0,S3243-(AB3243+AC3243+AE3243)*0.4),-2)</f>
        <v/>
      </c>
      <c r="AH3243" s="21">
        <f>ROUNDDOWN(MAX(0,T3243-(AB3243+AD3243)*0.6),-2)+ROUNDDOWN(MAX(0,U3243-(AB3243+AD3243)*0.4),-2)</f>
        <v/>
      </c>
      <c r="AI3243" s="21">
        <f>ROUNDDOWN(T3243,-2)+ROUNDDOWN(U3243,-2)</f>
        <v/>
      </c>
      <c r="AJ3243" s="21">
        <f>M3243+AF3243</f>
        <v/>
      </c>
      <c r="AK3243" s="21">
        <f>M3243+AG3243</f>
        <v/>
      </c>
      <c r="AL3243" s="21">
        <f>N3243+AH3243</f>
        <v/>
      </c>
      <c r="AM3243" s="21">
        <f>O3243+AI3243</f>
        <v/>
      </c>
      <c r="AN3243" s="21">
        <f>N3243+AI3243</f>
        <v/>
      </c>
      <c r="AO3243" s="21">
        <f>ROUNDDOWN((R3243+S3243)*0.2/Y3243+2000,0)</f>
        <v/>
      </c>
      <c r="AP3243" s="21">
        <f>ROUNDDOWN((T3243+U3243)*0.2/Z3243+2000,0)</f>
        <v/>
      </c>
      <c r="AQ3243" s="21">
        <f>AL3243-AK3243</f>
        <v/>
      </c>
      <c r="AR3243" s="21">
        <f>AM3243-AK3243</f>
        <v/>
      </c>
      <c r="AS3243" s="21">
        <f>AM3243-AL3243</f>
        <v/>
      </c>
      <c r="AT3243" s="21">
        <f>AK3243+C3243-AJ3243</f>
        <v/>
      </c>
      <c r="AU3243" s="21">
        <f>AL3243+C3243-AM3243</f>
        <v/>
      </c>
      <c r="AV3243" s="21">
        <f>AN3243+C3243-AM3243</f>
        <v/>
      </c>
    </row>
    <row r="3244">
      <c r="A3244" t="inlineStr">
        <is>
          <t>1万円刻み</t>
        </is>
      </c>
      <c r="B3244" s="21">
        <f>'5_1万円刻み'!$A$1481</f>
        <v/>
      </c>
      <c r="C3244" s="21">
        <f>AO3244</f>
        <v/>
      </c>
      <c r="D3244" s="21" t="n">
        <v>0</v>
      </c>
      <c r="E3244" s="21">
        <f>ROUND(MIN(B3244/12,650000)*12*0.0915+MIN(B3244/12,1390000)*12*(0.0504+0)+B3244*0.005,0)</f>
        <v/>
      </c>
      <c r="F3244" s="21">
        <f>IF(B3244&lt;741000,0,IF(B3244&lt;2191000,B3244-740000,IF(B3244&lt;2193000,1451000,IF(B3244&lt;2196000,1453000,IF(B3244&lt;2200000,1456000,IF(B3244&lt;3600000,ROUND(ROUNDDOWN(B3244/4,-3)*2.8,0)-80000,IF(B3244&lt;6600000,ROUND(ROUNDDOWN(B3244/4,-3)*3.2,0)-440000,IF(B3244&lt;8500000,ROUNDDOWN(B3244*0.9,0)-1100000,B3244-1950000))))))))</f>
        <v/>
      </c>
      <c r="G3244" s="21">
        <f>IF(F3244&gt;23500000,NA(),IF(F3244&lt;=4890000,1040000,IF(F3244&lt;=6550000,670000,620000)))</f>
        <v/>
      </c>
      <c r="H3244" s="21">
        <f>IF(D3244&lt;=0,0,MAX(0,MIN(2000000,D3244-MIN(100000,ROUNDDOWN(F3244*0.05,0)))))</f>
        <v/>
      </c>
      <c r="I3244" s="21">
        <f>IF(C3244&lt;=2000,0,MIN(C3244,ROUNDDOWN(F3244*0.4,0))-2000)</f>
        <v/>
      </c>
      <c r="J3244" s="21">
        <f>MAX(0,ROUNDDOWN(F3244-E3244-G3244,-3))</f>
        <v/>
      </c>
      <c r="K3244" s="21">
        <f>MAX(0,ROUNDDOWN(F3244-E3244-G3244-H3244-I3244,-3))</f>
        <v/>
      </c>
      <c r="L3244" s="21">
        <f>MAX(0,ROUNDDOWN(F3244-E3244-G3244-H3244,-3))</f>
        <v/>
      </c>
      <c r="M3244" s="21">
        <f>IF(J3244&lt;=0,0,ROUNDDOWN((J3244*LOOKUP(J3244,{0,1950001,3300001,6950001,9000001,18000001,40000001},{0.05,0.1,0.2,0.23,0.33,0.4,0.45})-LOOKUP(J3244,{0,1950001,3300001,6950001,9000001,18000001,40000001},{0,97500,427500,636000,1536000,2796000,4796000}))*1.021,-2))</f>
        <v/>
      </c>
      <c r="N3244" s="21">
        <f>IF(K3244&lt;=0,0,ROUNDDOWN((K3244*LOOKUP(K3244,{0,1950001,3300001,6950001,9000001,18000001,40000001},{0.05,0.1,0.2,0.23,0.33,0.4,0.45})-LOOKUP(K3244,{0,1950001,3300001,6950001,9000001,18000001,40000001},{0,97500,427500,636000,1536000,2796000,4796000}))*1.021,-2))</f>
        <v/>
      </c>
      <c r="O3244" s="21">
        <f>IF(L3244&lt;=0,0,ROUNDDOWN((L3244*LOOKUP(L3244,{0,1950001,3300001,6950001,9000001,18000001,40000001},{0.05,0.1,0.2,0.23,0.33,0.4,0.45})-LOOKUP(L3244,{0,1950001,3300001,6950001,9000001,18000001,40000001},{0,97500,427500,636000,1536000,2796000,4796000}))*1.021,-2))</f>
        <v/>
      </c>
      <c r="P3244" s="21">
        <f>MAX(0,ROUNDDOWN(F3244-E3244-430000,-3))</f>
        <v/>
      </c>
      <c r="Q3244" s="21">
        <f>MAX(0,ROUNDDOWN(F3244-E3244-430000-H3244,-3))</f>
        <v/>
      </c>
      <c r="R3244" s="21">
        <f>IF(F3244&lt;=450000,0,MAX(0,P3244*0.06-MIN(50000,P3244)*0.03))</f>
        <v/>
      </c>
      <c r="S3244" s="21">
        <f>IF(F3244&lt;=450000,0,MAX(0,P3244*0.04-MIN(50000,P3244)*0.02))</f>
        <v/>
      </c>
      <c r="T3244" s="21">
        <f>IF(F3244&lt;=450000,0,MAX(0,Q3244*0.06-MIN(50000,Q3244)*0.03))</f>
        <v/>
      </c>
      <c r="U3244" s="21">
        <f>IF(F3244&lt;=450000,0,MAX(0,Q3244*0.04-MIN(50000,Q3244)*0.02))</f>
        <v/>
      </c>
      <c r="V3244" s="21">
        <f>50000+MAX(0,G3244-480000)</f>
        <v/>
      </c>
      <c r="W3244" s="21">
        <f>P3244-V3244</f>
        <v/>
      </c>
      <c r="X3244" s="21">
        <f>Q3244-V3244</f>
        <v/>
      </c>
      <c r="Y3244" s="22">
        <f>IF(W3244&lt;0,0.9,LOOKUP(W3244,{0,1950001,3300001,6950001,9000001,18000001,40000001},{0.84895,0.7979,0.6958,0.66517,0.56307,0.4916,0.44055}))</f>
        <v/>
      </c>
      <c r="Z3244" s="22">
        <f>IF(X3244&lt;0,0.9,LOOKUP(X3244,{0,1950001,3300001,6950001,9000001,18000001,40000001},{0.84895,0.7979,0.6958,0.66517,0.56307,0.4916,0.44055}))</f>
        <v/>
      </c>
      <c r="AA3244" s="22">
        <f>IF(W3244&lt;0,0,CHOOSE(MATCH(W3244,{0,1950001,3300001,6950001,9000001},1),5.105/84.895,10.21/79.79,20.42/69.58,23.483/66.517,33.693/56.307))</f>
        <v/>
      </c>
      <c r="AB3244" s="21">
        <f>IF(C3244&lt;=2000,0,(MIN(C3244,ROUNDDOWN(F3244*0.3,0))-2000)*0.1)</f>
        <v/>
      </c>
      <c r="AC3244" s="21">
        <f>IF(C3244&lt;=2000,0,MIN((C3244-2000)*Y3244,(R3244+S3244)*0.2))</f>
        <v/>
      </c>
      <c r="AD3244" s="21">
        <f>IF(C3244&lt;=2000,0,MIN((C3244-2000)*Z3244,(T3244+U3244)*0.2))</f>
        <v/>
      </c>
      <c r="AE3244" s="21">
        <f>AC3244*AA3244</f>
        <v/>
      </c>
      <c r="AF3244" s="21">
        <f>ROUNDDOWN(R3244,-2)+ROUNDDOWN(S3244,-2)</f>
        <v/>
      </c>
      <c r="AG3244" s="21">
        <f>ROUNDDOWN(MAX(0,R3244-(AB3244+AC3244+AE3244)*0.6),-2)+ROUNDDOWN(MAX(0,S3244-(AB3244+AC3244+AE3244)*0.4),-2)</f>
        <v/>
      </c>
      <c r="AH3244" s="21">
        <f>ROUNDDOWN(MAX(0,T3244-(AB3244+AD3244)*0.6),-2)+ROUNDDOWN(MAX(0,U3244-(AB3244+AD3244)*0.4),-2)</f>
        <v/>
      </c>
      <c r="AI3244" s="21">
        <f>ROUNDDOWN(T3244,-2)+ROUNDDOWN(U3244,-2)</f>
        <v/>
      </c>
      <c r="AJ3244" s="21">
        <f>M3244+AF3244</f>
        <v/>
      </c>
      <c r="AK3244" s="21">
        <f>M3244+AG3244</f>
        <v/>
      </c>
      <c r="AL3244" s="21">
        <f>N3244+AH3244</f>
        <v/>
      </c>
      <c r="AM3244" s="21">
        <f>O3244+AI3244</f>
        <v/>
      </c>
      <c r="AN3244" s="21">
        <f>N3244+AI3244</f>
        <v/>
      </c>
      <c r="AO3244" s="21">
        <f>ROUNDDOWN((R3244+S3244)*0.2/Y3244+2000,0)</f>
        <v/>
      </c>
      <c r="AP3244" s="21">
        <f>ROUNDDOWN((T3244+U3244)*0.2/Z3244+2000,0)</f>
        <v/>
      </c>
      <c r="AQ3244" s="21">
        <f>AL3244-AK3244</f>
        <v/>
      </c>
      <c r="AR3244" s="21">
        <f>AM3244-AK3244</f>
        <v/>
      </c>
      <c r="AS3244" s="21">
        <f>AM3244-AL3244</f>
        <v/>
      </c>
      <c r="AT3244" s="21">
        <f>AK3244+C3244-AJ3244</f>
        <v/>
      </c>
      <c r="AU3244" s="21">
        <f>AL3244+C3244-AM3244</f>
        <v/>
      </c>
      <c r="AV3244" s="21">
        <f>AN3244+C3244-AM3244</f>
        <v/>
      </c>
    </row>
    <row r="3245">
      <c r="A3245" t="inlineStr">
        <is>
          <t>1万円刻み</t>
        </is>
      </c>
      <c r="B3245" s="21">
        <f>'5_1万円刻み'!$A$1482</f>
        <v/>
      </c>
      <c r="C3245" s="21">
        <f>AO3245</f>
        <v/>
      </c>
      <c r="D3245" s="21" t="n">
        <v>0</v>
      </c>
      <c r="E3245" s="21">
        <f>ROUND(MIN(B3245/12,650000)*12*0.0915+MIN(B3245/12,1390000)*12*(0.0504+0)+B3245*0.005,0)</f>
        <v/>
      </c>
      <c r="F3245" s="21">
        <f>IF(B3245&lt;741000,0,IF(B3245&lt;2191000,B3245-740000,IF(B3245&lt;2193000,1451000,IF(B3245&lt;2196000,1453000,IF(B3245&lt;2200000,1456000,IF(B3245&lt;3600000,ROUND(ROUNDDOWN(B3245/4,-3)*2.8,0)-80000,IF(B3245&lt;6600000,ROUND(ROUNDDOWN(B3245/4,-3)*3.2,0)-440000,IF(B3245&lt;8500000,ROUNDDOWN(B3245*0.9,0)-1100000,B3245-1950000))))))))</f>
        <v/>
      </c>
      <c r="G3245" s="21">
        <f>IF(F3245&gt;23500000,NA(),IF(F3245&lt;=4890000,1040000,IF(F3245&lt;=6550000,670000,620000)))</f>
        <v/>
      </c>
      <c r="H3245" s="21">
        <f>IF(D3245&lt;=0,0,MAX(0,MIN(2000000,D3245-MIN(100000,ROUNDDOWN(F3245*0.05,0)))))</f>
        <v/>
      </c>
      <c r="I3245" s="21">
        <f>IF(C3245&lt;=2000,0,MIN(C3245,ROUNDDOWN(F3245*0.4,0))-2000)</f>
        <v/>
      </c>
      <c r="J3245" s="21">
        <f>MAX(0,ROUNDDOWN(F3245-E3245-G3245,-3))</f>
        <v/>
      </c>
      <c r="K3245" s="21">
        <f>MAX(0,ROUNDDOWN(F3245-E3245-G3245-H3245-I3245,-3))</f>
        <v/>
      </c>
      <c r="L3245" s="21">
        <f>MAX(0,ROUNDDOWN(F3245-E3245-G3245-H3245,-3))</f>
        <v/>
      </c>
      <c r="M3245" s="21">
        <f>IF(J3245&lt;=0,0,ROUNDDOWN((J3245*LOOKUP(J3245,{0,1950001,3300001,6950001,9000001,18000001,40000001},{0.05,0.1,0.2,0.23,0.33,0.4,0.45})-LOOKUP(J3245,{0,1950001,3300001,6950001,9000001,18000001,40000001},{0,97500,427500,636000,1536000,2796000,4796000}))*1.021,-2))</f>
        <v/>
      </c>
      <c r="N3245" s="21">
        <f>IF(K3245&lt;=0,0,ROUNDDOWN((K3245*LOOKUP(K3245,{0,1950001,3300001,6950001,9000001,18000001,40000001},{0.05,0.1,0.2,0.23,0.33,0.4,0.45})-LOOKUP(K3245,{0,1950001,3300001,6950001,9000001,18000001,40000001},{0,97500,427500,636000,1536000,2796000,4796000}))*1.021,-2))</f>
        <v/>
      </c>
      <c r="O3245" s="21">
        <f>IF(L3245&lt;=0,0,ROUNDDOWN((L3245*LOOKUP(L3245,{0,1950001,3300001,6950001,9000001,18000001,40000001},{0.05,0.1,0.2,0.23,0.33,0.4,0.45})-LOOKUP(L3245,{0,1950001,3300001,6950001,9000001,18000001,40000001},{0,97500,427500,636000,1536000,2796000,4796000}))*1.021,-2))</f>
        <v/>
      </c>
      <c r="P3245" s="21">
        <f>MAX(0,ROUNDDOWN(F3245-E3245-430000,-3))</f>
        <v/>
      </c>
      <c r="Q3245" s="21">
        <f>MAX(0,ROUNDDOWN(F3245-E3245-430000-H3245,-3))</f>
        <v/>
      </c>
      <c r="R3245" s="21">
        <f>IF(F3245&lt;=450000,0,MAX(0,P3245*0.06-MIN(50000,P3245)*0.03))</f>
        <v/>
      </c>
      <c r="S3245" s="21">
        <f>IF(F3245&lt;=450000,0,MAX(0,P3245*0.04-MIN(50000,P3245)*0.02))</f>
        <v/>
      </c>
      <c r="T3245" s="21">
        <f>IF(F3245&lt;=450000,0,MAX(0,Q3245*0.06-MIN(50000,Q3245)*0.03))</f>
        <v/>
      </c>
      <c r="U3245" s="21">
        <f>IF(F3245&lt;=450000,0,MAX(0,Q3245*0.04-MIN(50000,Q3245)*0.02))</f>
        <v/>
      </c>
      <c r="V3245" s="21">
        <f>50000+MAX(0,G3245-480000)</f>
        <v/>
      </c>
      <c r="W3245" s="21">
        <f>P3245-V3245</f>
        <v/>
      </c>
      <c r="X3245" s="21">
        <f>Q3245-V3245</f>
        <v/>
      </c>
      <c r="Y3245" s="22">
        <f>IF(W3245&lt;0,0.9,LOOKUP(W3245,{0,1950001,3300001,6950001,9000001,18000001,40000001},{0.84895,0.7979,0.6958,0.66517,0.56307,0.4916,0.44055}))</f>
        <v/>
      </c>
      <c r="Z3245" s="22">
        <f>IF(X3245&lt;0,0.9,LOOKUP(X3245,{0,1950001,3300001,6950001,9000001,18000001,40000001},{0.84895,0.7979,0.6958,0.66517,0.56307,0.4916,0.44055}))</f>
        <v/>
      </c>
      <c r="AA3245" s="22">
        <f>IF(W3245&lt;0,0,CHOOSE(MATCH(W3245,{0,1950001,3300001,6950001,9000001},1),5.105/84.895,10.21/79.79,20.42/69.58,23.483/66.517,33.693/56.307))</f>
        <v/>
      </c>
      <c r="AB3245" s="21">
        <f>IF(C3245&lt;=2000,0,(MIN(C3245,ROUNDDOWN(F3245*0.3,0))-2000)*0.1)</f>
        <v/>
      </c>
      <c r="AC3245" s="21">
        <f>IF(C3245&lt;=2000,0,MIN((C3245-2000)*Y3245,(R3245+S3245)*0.2))</f>
        <v/>
      </c>
      <c r="AD3245" s="21">
        <f>IF(C3245&lt;=2000,0,MIN((C3245-2000)*Z3245,(T3245+U3245)*0.2))</f>
        <v/>
      </c>
      <c r="AE3245" s="21">
        <f>AC3245*AA3245</f>
        <v/>
      </c>
      <c r="AF3245" s="21">
        <f>ROUNDDOWN(R3245,-2)+ROUNDDOWN(S3245,-2)</f>
        <v/>
      </c>
      <c r="AG3245" s="21">
        <f>ROUNDDOWN(MAX(0,R3245-(AB3245+AC3245+AE3245)*0.6),-2)+ROUNDDOWN(MAX(0,S3245-(AB3245+AC3245+AE3245)*0.4),-2)</f>
        <v/>
      </c>
      <c r="AH3245" s="21">
        <f>ROUNDDOWN(MAX(0,T3245-(AB3245+AD3245)*0.6),-2)+ROUNDDOWN(MAX(0,U3245-(AB3245+AD3245)*0.4),-2)</f>
        <v/>
      </c>
      <c r="AI3245" s="21">
        <f>ROUNDDOWN(T3245,-2)+ROUNDDOWN(U3245,-2)</f>
        <v/>
      </c>
      <c r="AJ3245" s="21">
        <f>M3245+AF3245</f>
        <v/>
      </c>
      <c r="AK3245" s="21">
        <f>M3245+AG3245</f>
        <v/>
      </c>
      <c r="AL3245" s="21">
        <f>N3245+AH3245</f>
        <v/>
      </c>
      <c r="AM3245" s="21">
        <f>O3245+AI3245</f>
        <v/>
      </c>
      <c r="AN3245" s="21">
        <f>N3245+AI3245</f>
        <v/>
      </c>
      <c r="AO3245" s="21">
        <f>ROUNDDOWN((R3245+S3245)*0.2/Y3245+2000,0)</f>
        <v/>
      </c>
      <c r="AP3245" s="21">
        <f>ROUNDDOWN((T3245+U3245)*0.2/Z3245+2000,0)</f>
        <v/>
      </c>
      <c r="AQ3245" s="21">
        <f>AL3245-AK3245</f>
        <v/>
      </c>
      <c r="AR3245" s="21">
        <f>AM3245-AK3245</f>
        <v/>
      </c>
      <c r="AS3245" s="21">
        <f>AM3245-AL3245</f>
        <v/>
      </c>
      <c r="AT3245" s="21">
        <f>AK3245+C3245-AJ3245</f>
        <v/>
      </c>
      <c r="AU3245" s="21">
        <f>AL3245+C3245-AM3245</f>
        <v/>
      </c>
      <c r="AV3245" s="21">
        <f>AN3245+C3245-AM3245</f>
        <v/>
      </c>
    </row>
    <row r="3246">
      <c r="A3246" t="inlineStr">
        <is>
          <t>1万円刻み</t>
        </is>
      </c>
      <c r="B3246" s="21">
        <f>'5_1万円刻み'!$A$1483</f>
        <v/>
      </c>
      <c r="C3246" s="21">
        <f>AO3246</f>
        <v/>
      </c>
      <c r="D3246" s="21" t="n">
        <v>0</v>
      </c>
      <c r="E3246" s="21">
        <f>ROUND(MIN(B3246/12,650000)*12*0.0915+MIN(B3246/12,1390000)*12*(0.0504+0)+B3246*0.005,0)</f>
        <v/>
      </c>
      <c r="F3246" s="21">
        <f>IF(B3246&lt;741000,0,IF(B3246&lt;2191000,B3246-740000,IF(B3246&lt;2193000,1451000,IF(B3246&lt;2196000,1453000,IF(B3246&lt;2200000,1456000,IF(B3246&lt;3600000,ROUND(ROUNDDOWN(B3246/4,-3)*2.8,0)-80000,IF(B3246&lt;6600000,ROUND(ROUNDDOWN(B3246/4,-3)*3.2,0)-440000,IF(B3246&lt;8500000,ROUNDDOWN(B3246*0.9,0)-1100000,B3246-1950000))))))))</f>
        <v/>
      </c>
      <c r="G3246" s="21">
        <f>IF(F3246&gt;23500000,NA(),IF(F3246&lt;=4890000,1040000,IF(F3246&lt;=6550000,670000,620000)))</f>
        <v/>
      </c>
      <c r="H3246" s="21">
        <f>IF(D3246&lt;=0,0,MAX(0,MIN(2000000,D3246-MIN(100000,ROUNDDOWN(F3246*0.05,0)))))</f>
        <v/>
      </c>
      <c r="I3246" s="21">
        <f>IF(C3246&lt;=2000,0,MIN(C3246,ROUNDDOWN(F3246*0.4,0))-2000)</f>
        <v/>
      </c>
      <c r="J3246" s="21">
        <f>MAX(0,ROUNDDOWN(F3246-E3246-G3246,-3))</f>
        <v/>
      </c>
      <c r="K3246" s="21">
        <f>MAX(0,ROUNDDOWN(F3246-E3246-G3246-H3246-I3246,-3))</f>
        <v/>
      </c>
      <c r="L3246" s="21">
        <f>MAX(0,ROUNDDOWN(F3246-E3246-G3246-H3246,-3))</f>
        <v/>
      </c>
      <c r="M3246" s="21">
        <f>IF(J3246&lt;=0,0,ROUNDDOWN((J3246*LOOKUP(J3246,{0,1950001,3300001,6950001,9000001,18000001,40000001},{0.05,0.1,0.2,0.23,0.33,0.4,0.45})-LOOKUP(J3246,{0,1950001,3300001,6950001,9000001,18000001,40000001},{0,97500,427500,636000,1536000,2796000,4796000}))*1.021,-2))</f>
        <v/>
      </c>
      <c r="N3246" s="21">
        <f>IF(K3246&lt;=0,0,ROUNDDOWN((K3246*LOOKUP(K3246,{0,1950001,3300001,6950001,9000001,18000001,40000001},{0.05,0.1,0.2,0.23,0.33,0.4,0.45})-LOOKUP(K3246,{0,1950001,3300001,6950001,9000001,18000001,40000001},{0,97500,427500,636000,1536000,2796000,4796000}))*1.021,-2))</f>
        <v/>
      </c>
      <c r="O3246" s="21">
        <f>IF(L3246&lt;=0,0,ROUNDDOWN((L3246*LOOKUP(L3246,{0,1950001,3300001,6950001,9000001,18000001,40000001},{0.05,0.1,0.2,0.23,0.33,0.4,0.45})-LOOKUP(L3246,{0,1950001,3300001,6950001,9000001,18000001,40000001},{0,97500,427500,636000,1536000,2796000,4796000}))*1.021,-2))</f>
        <v/>
      </c>
      <c r="P3246" s="21">
        <f>MAX(0,ROUNDDOWN(F3246-E3246-430000,-3))</f>
        <v/>
      </c>
      <c r="Q3246" s="21">
        <f>MAX(0,ROUNDDOWN(F3246-E3246-430000-H3246,-3))</f>
        <v/>
      </c>
      <c r="R3246" s="21">
        <f>IF(F3246&lt;=450000,0,MAX(0,P3246*0.06-MIN(50000,P3246)*0.03))</f>
        <v/>
      </c>
      <c r="S3246" s="21">
        <f>IF(F3246&lt;=450000,0,MAX(0,P3246*0.04-MIN(50000,P3246)*0.02))</f>
        <v/>
      </c>
      <c r="T3246" s="21">
        <f>IF(F3246&lt;=450000,0,MAX(0,Q3246*0.06-MIN(50000,Q3246)*0.03))</f>
        <v/>
      </c>
      <c r="U3246" s="21">
        <f>IF(F3246&lt;=450000,0,MAX(0,Q3246*0.04-MIN(50000,Q3246)*0.02))</f>
        <v/>
      </c>
      <c r="V3246" s="21">
        <f>50000+MAX(0,G3246-480000)</f>
        <v/>
      </c>
      <c r="W3246" s="21">
        <f>P3246-V3246</f>
        <v/>
      </c>
      <c r="X3246" s="21">
        <f>Q3246-V3246</f>
        <v/>
      </c>
      <c r="Y3246" s="22">
        <f>IF(W3246&lt;0,0.9,LOOKUP(W3246,{0,1950001,3300001,6950001,9000001,18000001,40000001},{0.84895,0.7979,0.6958,0.66517,0.56307,0.4916,0.44055}))</f>
        <v/>
      </c>
      <c r="Z3246" s="22">
        <f>IF(X3246&lt;0,0.9,LOOKUP(X3246,{0,1950001,3300001,6950001,9000001,18000001,40000001},{0.84895,0.7979,0.6958,0.66517,0.56307,0.4916,0.44055}))</f>
        <v/>
      </c>
      <c r="AA3246" s="22">
        <f>IF(W3246&lt;0,0,CHOOSE(MATCH(W3246,{0,1950001,3300001,6950001,9000001},1),5.105/84.895,10.21/79.79,20.42/69.58,23.483/66.517,33.693/56.307))</f>
        <v/>
      </c>
      <c r="AB3246" s="21">
        <f>IF(C3246&lt;=2000,0,(MIN(C3246,ROUNDDOWN(F3246*0.3,0))-2000)*0.1)</f>
        <v/>
      </c>
      <c r="AC3246" s="21">
        <f>IF(C3246&lt;=2000,0,MIN((C3246-2000)*Y3246,(R3246+S3246)*0.2))</f>
        <v/>
      </c>
      <c r="AD3246" s="21">
        <f>IF(C3246&lt;=2000,0,MIN((C3246-2000)*Z3246,(T3246+U3246)*0.2))</f>
        <v/>
      </c>
      <c r="AE3246" s="21">
        <f>AC3246*AA3246</f>
        <v/>
      </c>
      <c r="AF3246" s="21">
        <f>ROUNDDOWN(R3246,-2)+ROUNDDOWN(S3246,-2)</f>
        <v/>
      </c>
      <c r="AG3246" s="21">
        <f>ROUNDDOWN(MAX(0,R3246-(AB3246+AC3246+AE3246)*0.6),-2)+ROUNDDOWN(MAX(0,S3246-(AB3246+AC3246+AE3246)*0.4),-2)</f>
        <v/>
      </c>
      <c r="AH3246" s="21">
        <f>ROUNDDOWN(MAX(0,T3246-(AB3246+AD3246)*0.6),-2)+ROUNDDOWN(MAX(0,U3246-(AB3246+AD3246)*0.4),-2)</f>
        <v/>
      </c>
      <c r="AI3246" s="21">
        <f>ROUNDDOWN(T3246,-2)+ROUNDDOWN(U3246,-2)</f>
        <v/>
      </c>
      <c r="AJ3246" s="21">
        <f>M3246+AF3246</f>
        <v/>
      </c>
      <c r="AK3246" s="21">
        <f>M3246+AG3246</f>
        <v/>
      </c>
      <c r="AL3246" s="21">
        <f>N3246+AH3246</f>
        <v/>
      </c>
      <c r="AM3246" s="21">
        <f>O3246+AI3246</f>
        <v/>
      </c>
      <c r="AN3246" s="21">
        <f>N3246+AI3246</f>
        <v/>
      </c>
      <c r="AO3246" s="21">
        <f>ROUNDDOWN((R3246+S3246)*0.2/Y3246+2000,0)</f>
        <v/>
      </c>
      <c r="AP3246" s="21">
        <f>ROUNDDOWN((T3246+U3246)*0.2/Z3246+2000,0)</f>
        <v/>
      </c>
      <c r="AQ3246" s="21">
        <f>AL3246-AK3246</f>
        <v/>
      </c>
      <c r="AR3246" s="21">
        <f>AM3246-AK3246</f>
        <v/>
      </c>
      <c r="AS3246" s="21">
        <f>AM3246-AL3246</f>
        <v/>
      </c>
      <c r="AT3246" s="21">
        <f>AK3246+C3246-AJ3246</f>
        <v/>
      </c>
      <c r="AU3246" s="21">
        <f>AL3246+C3246-AM3246</f>
        <v/>
      </c>
      <c r="AV3246" s="21">
        <f>AN3246+C3246-AM3246</f>
        <v/>
      </c>
    </row>
    <row r="3247">
      <c r="A3247" t="inlineStr">
        <is>
          <t>1万円刻み</t>
        </is>
      </c>
      <c r="B3247" s="21">
        <f>'5_1万円刻み'!$A$1484</f>
        <v/>
      </c>
      <c r="C3247" s="21">
        <f>AO3247</f>
        <v/>
      </c>
      <c r="D3247" s="21" t="n">
        <v>0</v>
      </c>
      <c r="E3247" s="21">
        <f>ROUND(MIN(B3247/12,650000)*12*0.0915+MIN(B3247/12,1390000)*12*(0.0504+0)+B3247*0.005,0)</f>
        <v/>
      </c>
      <c r="F3247" s="21">
        <f>IF(B3247&lt;741000,0,IF(B3247&lt;2191000,B3247-740000,IF(B3247&lt;2193000,1451000,IF(B3247&lt;2196000,1453000,IF(B3247&lt;2200000,1456000,IF(B3247&lt;3600000,ROUND(ROUNDDOWN(B3247/4,-3)*2.8,0)-80000,IF(B3247&lt;6600000,ROUND(ROUNDDOWN(B3247/4,-3)*3.2,0)-440000,IF(B3247&lt;8500000,ROUNDDOWN(B3247*0.9,0)-1100000,B3247-1950000))))))))</f>
        <v/>
      </c>
      <c r="G3247" s="21">
        <f>IF(F3247&gt;23500000,NA(),IF(F3247&lt;=4890000,1040000,IF(F3247&lt;=6550000,670000,620000)))</f>
        <v/>
      </c>
      <c r="H3247" s="21">
        <f>IF(D3247&lt;=0,0,MAX(0,MIN(2000000,D3247-MIN(100000,ROUNDDOWN(F3247*0.05,0)))))</f>
        <v/>
      </c>
      <c r="I3247" s="21">
        <f>IF(C3247&lt;=2000,0,MIN(C3247,ROUNDDOWN(F3247*0.4,0))-2000)</f>
        <v/>
      </c>
      <c r="J3247" s="21">
        <f>MAX(0,ROUNDDOWN(F3247-E3247-G3247,-3))</f>
        <v/>
      </c>
      <c r="K3247" s="21">
        <f>MAX(0,ROUNDDOWN(F3247-E3247-G3247-H3247-I3247,-3))</f>
        <v/>
      </c>
      <c r="L3247" s="21">
        <f>MAX(0,ROUNDDOWN(F3247-E3247-G3247-H3247,-3))</f>
        <v/>
      </c>
      <c r="M3247" s="21">
        <f>IF(J3247&lt;=0,0,ROUNDDOWN((J3247*LOOKUP(J3247,{0,1950001,3300001,6950001,9000001,18000001,40000001},{0.05,0.1,0.2,0.23,0.33,0.4,0.45})-LOOKUP(J3247,{0,1950001,3300001,6950001,9000001,18000001,40000001},{0,97500,427500,636000,1536000,2796000,4796000}))*1.021,-2))</f>
        <v/>
      </c>
      <c r="N3247" s="21">
        <f>IF(K3247&lt;=0,0,ROUNDDOWN((K3247*LOOKUP(K3247,{0,1950001,3300001,6950001,9000001,18000001,40000001},{0.05,0.1,0.2,0.23,0.33,0.4,0.45})-LOOKUP(K3247,{0,1950001,3300001,6950001,9000001,18000001,40000001},{0,97500,427500,636000,1536000,2796000,4796000}))*1.021,-2))</f>
        <v/>
      </c>
      <c r="O3247" s="21">
        <f>IF(L3247&lt;=0,0,ROUNDDOWN((L3247*LOOKUP(L3247,{0,1950001,3300001,6950001,9000001,18000001,40000001},{0.05,0.1,0.2,0.23,0.33,0.4,0.45})-LOOKUP(L3247,{0,1950001,3300001,6950001,9000001,18000001,40000001},{0,97500,427500,636000,1536000,2796000,4796000}))*1.021,-2))</f>
        <v/>
      </c>
      <c r="P3247" s="21">
        <f>MAX(0,ROUNDDOWN(F3247-E3247-430000,-3))</f>
        <v/>
      </c>
      <c r="Q3247" s="21">
        <f>MAX(0,ROUNDDOWN(F3247-E3247-430000-H3247,-3))</f>
        <v/>
      </c>
      <c r="R3247" s="21">
        <f>IF(F3247&lt;=450000,0,MAX(0,P3247*0.06-MIN(50000,P3247)*0.03))</f>
        <v/>
      </c>
      <c r="S3247" s="21">
        <f>IF(F3247&lt;=450000,0,MAX(0,P3247*0.04-MIN(50000,P3247)*0.02))</f>
        <v/>
      </c>
      <c r="T3247" s="21">
        <f>IF(F3247&lt;=450000,0,MAX(0,Q3247*0.06-MIN(50000,Q3247)*0.03))</f>
        <v/>
      </c>
      <c r="U3247" s="21">
        <f>IF(F3247&lt;=450000,0,MAX(0,Q3247*0.04-MIN(50000,Q3247)*0.02))</f>
        <v/>
      </c>
      <c r="V3247" s="21">
        <f>50000+MAX(0,G3247-480000)</f>
        <v/>
      </c>
      <c r="W3247" s="21">
        <f>P3247-V3247</f>
        <v/>
      </c>
      <c r="X3247" s="21">
        <f>Q3247-V3247</f>
        <v/>
      </c>
      <c r="Y3247" s="22">
        <f>IF(W3247&lt;0,0.9,LOOKUP(W3247,{0,1950001,3300001,6950001,9000001,18000001,40000001},{0.84895,0.7979,0.6958,0.66517,0.56307,0.4916,0.44055}))</f>
        <v/>
      </c>
      <c r="Z3247" s="22">
        <f>IF(X3247&lt;0,0.9,LOOKUP(X3247,{0,1950001,3300001,6950001,9000001,18000001,40000001},{0.84895,0.7979,0.6958,0.66517,0.56307,0.4916,0.44055}))</f>
        <v/>
      </c>
      <c r="AA3247" s="22">
        <f>IF(W3247&lt;0,0,CHOOSE(MATCH(W3247,{0,1950001,3300001,6950001,9000001},1),5.105/84.895,10.21/79.79,20.42/69.58,23.483/66.517,33.693/56.307))</f>
        <v/>
      </c>
      <c r="AB3247" s="21">
        <f>IF(C3247&lt;=2000,0,(MIN(C3247,ROUNDDOWN(F3247*0.3,0))-2000)*0.1)</f>
        <v/>
      </c>
      <c r="AC3247" s="21">
        <f>IF(C3247&lt;=2000,0,MIN((C3247-2000)*Y3247,(R3247+S3247)*0.2))</f>
        <v/>
      </c>
      <c r="AD3247" s="21">
        <f>IF(C3247&lt;=2000,0,MIN((C3247-2000)*Z3247,(T3247+U3247)*0.2))</f>
        <v/>
      </c>
      <c r="AE3247" s="21">
        <f>AC3247*AA3247</f>
        <v/>
      </c>
      <c r="AF3247" s="21">
        <f>ROUNDDOWN(R3247,-2)+ROUNDDOWN(S3247,-2)</f>
        <v/>
      </c>
      <c r="AG3247" s="21">
        <f>ROUNDDOWN(MAX(0,R3247-(AB3247+AC3247+AE3247)*0.6),-2)+ROUNDDOWN(MAX(0,S3247-(AB3247+AC3247+AE3247)*0.4),-2)</f>
        <v/>
      </c>
      <c r="AH3247" s="21">
        <f>ROUNDDOWN(MAX(0,T3247-(AB3247+AD3247)*0.6),-2)+ROUNDDOWN(MAX(0,U3247-(AB3247+AD3247)*0.4),-2)</f>
        <v/>
      </c>
      <c r="AI3247" s="21">
        <f>ROUNDDOWN(T3247,-2)+ROUNDDOWN(U3247,-2)</f>
        <v/>
      </c>
      <c r="AJ3247" s="21">
        <f>M3247+AF3247</f>
        <v/>
      </c>
      <c r="AK3247" s="21">
        <f>M3247+AG3247</f>
        <v/>
      </c>
      <c r="AL3247" s="21">
        <f>N3247+AH3247</f>
        <v/>
      </c>
      <c r="AM3247" s="21">
        <f>O3247+AI3247</f>
        <v/>
      </c>
      <c r="AN3247" s="21">
        <f>N3247+AI3247</f>
        <v/>
      </c>
      <c r="AO3247" s="21">
        <f>ROUNDDOWN((R3247+S3247)*0.2/Y3247+2000,0)</f>
        <v/>
      </c>
      <c r="AP3247" s="21">
        <f>ROUNDDOWN((T3247+U3247)*0.2/Z3247+2000,0)</f>
        <v/>
      </c>
      <c r="AQ3247" s="21">
        <f>AL3247-AK3247</f>
        <v/>
      </c>
      <c r="AR3247" s="21">
        <f>AM3247-AK3247</f>
        <v/>
      </c>
      <c r="AS3247" s="21">
        <f>AM3247-AL3247</f>
        <v/>
      </c>
      <c r="AT3247" s="21">
        <f>AK3247+C3247-AJ3247</f>
        <v/>
      </c>
      <c r="AU3247" s="21">
        <f>AL3247+C3247-AM3247</f>
        <v/>
      </c>
      <c r="AV3247" s="21">
        <f>AN3247+C3247-AM3247</f>
        <v/>
      </c>
    </row>
    <row r="3248">
      <c r="A3248" t="inlineStr">
        <is>
          <t>1万円刻み</t>
        </is>
      </c>
      <c r="B3248" s="21">
        <f>'5_1万円刻み'!$A$1485</f>
        <v/>
      </c>
      <c r="C3248" s="21">
        <f>AO3248</f>
        <v/>
      </c>
      <c r="D3248" s="21" t="n">
        <v>0</v>
      </c>
      <c r="E3248" s="21">
        <f>ROUND(MIN(B3248/12,650000)*12*0.0915+MIN(B3248/12,1390000)*12*(0.0504+0)+B3248*0.005,0)</f>
        <v/>
      </c>
      <c r="F3248" s="21">
        <f>IF(B3248&lt;741000,0,IF(B3248&lt;2191000,B3248-740000,IF(B3248&lt;2193000,1451000,IF(B3248&lt;2196000,1453000,IF(B3248&lt;2200000,1456000,IF(B3248&lt;3600000,ROUND(ROUNDDOWN(B3248/4,-3)*2.8,0)-80000,IF(B3248&lt;6600000,ROUND(ROUNDDOWN(B3248/4,-3)*3.2,0)-440000,IF(B3248&lt;8500000,ROUNDDOWN(B3248*0.9,0)-1100000,B3248-1950000))))))))</f>
        <v/>
      </c>
      <c r="G3248" s="21">
        <f>IF(F3248&gt;23500000,NA(),IF(F3248&lt;=4890000,1040000,IF(F3248&lt;=6550000,670000,620000)))</f>
        <v/>
      </c>
      <c r="H3248" s="21">
        <f>IF(D3248&lt;=0,0,MAX(0,MIN(2000000,D3248-MIN(100000,ROUNDDOWN(F3248*0.05,0)))))</f>
        <v/>
      </c>
      <c r="I3248" s="21">
        <f>IF(C3248&lt;=2000,0,MIN(C3248,ROUNDDOWN(F3248*0.4,0))-2000)</f>
        <v/>
      </c>
      <c r="J3248" s="21">
        <f>MAX(0,ROUNDDOWN(F3248-E3248-G3248,-3))</f>
        <v/>
      </c>
      <c r="K3248" s="21">
        <f>MAX(0,ROUNDDOWN(F3248-E3248-G3248-H3248-I3248,-3))</f>
        <v/>
      </c>
      <c r="L3248" s="21">
        <f>MAX(0,ROUNDDOWN(F3248-E3248-G3248-H3248,-3))</f>
        <v/>
      </c>
      <c r="M3248" s="21">
        <f>IF(J3248&lt;=0,0,ROUNDDOWN((J3248*LOOKUP(J3248,{0,1950001,3300001,6950001,9000001,18000001,40000001},{0.05,0.1,0.2,0.23,0.33,0.4,0.45})-LOOKUP(J3248,{0,1950001,3300001,6950001,9000001,18000001,40000001},{0,97500,427500,636000,1536000,2796000,4796000}))*1.021,-2))</f>
        <v/>
      </c>
      <c r="N3248" s="21">
        <f>IF(K3248&lt;=0,0,ROUNDDOWN((K3248*LOOKUP(K3248,{0,1950001,3300001,6950001,9000001,18000001,40000001},{0.05,0.1,0.2,0.23,0.33,0.4,0.45})-LOOKUP(K3248,{0,1950001,3300001,6950001,9000001,18000001,40000001},{0,97500,427500,636000,1536000,2796000,4796000}))*1.021,-2))</f>
        <v/>
      </c>
      <c r="O3248" s="21">
        <f>IF(L3248&lt;=0,0,ROUNDDOWN((L3248*LOOKUP(L3248,{0,1950001,3300001,6950001,9000001,18000001,40000001},{0.05,0.1,0.2,0.23,0.33,0.4,0.45})-LOOKUP(L3248,{0,1950001,3300001,6950001,9000001,18000001,40000001},{0,97500,427500,636000,1536000,2796000,4796000}))*1.021,-2))</f>
        <v/>
      </c>
      <c r="P3248" s="21">
        <f>MAX(0,ROUNDDOWN(F3248-E3248-430000,-3))</f>
        <v/>
      </c>
      <c r="Q3248" s="21">
        <f>MAX(0,ROUNDDOWN(F3248-E3248-430000-H3248,-3))</f>
        <v/>
      </c>
      <c r="R3248" s="21">
        <f>IF(F3248&lt;=450000,0,MAX(0,P3248*0.06-MIN(50000,P3248)*0.03))</f>
        <v/>
      </c>
      <c r="S3248" s="21">
        <f>IF(F3248&lt;=450000,0,MAX(0,P3248*0.04-MIN(50000,P3248)*0.02))</f>
        <v/>
      </c>
      <c r="T3248" s="21">
        <f>IF(F3248&lt;=450000,0,MAX(0,Q3248*0.06-MIN(50000,Q3248)*0.03))</f>
        <v/>
      </c>
      <c r="U3248" s="21">
        <f>IF(F3248&lt;=450000,0,MAX(0,Q3248*0.04-MIN(50000,Q3248)*0.02))</f>
        <v/>
      </c>
      <c r="V3248" s="21">
        <f>50000+MAX(0,G3248-480000)</f>
        <v/>
      </c>
      <c r="W3248" s="21">
        <f>P3248-V3248</f>
        <v/>
      </c>
      <c r="X3248" s="21">
        <f>Q3248-V3248</f>
        <v/>
      </c>
      <c r="Y3248" s="22">
        <f>IF(W3248&lt;0,0.9,LOOKUP(W3248,{0,1950001,3300001,6950001,9000001,18000001,40000001},{0.84895,0.7979,0.6958,0.66517,0.56307,0.4916,0.44055}))</f>
        <v/>
      </c>
      <c r="Z3248" s="22">
        <f>IF(X3248&lt;0,0.9,LOOKUP(X3248,{0,1950001,3300001,6950001,9000001,18000001,40000001},{0.84895,0.7979,0.6958,0.66517,0.56307,0.4916,0.44055}))</f>
        <v/>
      </c>
      <c r="AA3248" s="22">
        <f>IF(W3248&lt;0,0,CHOOSE(MATCH(W3248,{0,1950001,3300001,6950001,9000001},1),5.105/84.895,10.21/79.79,20.42/69.58,23.483/66.517,33.693/56.307))</f>
        <v/>
      </c>
      <c r="AB3248" s="21">
        <f>IF(C3248&lt;=2000,0,(MIN(C3248,ROUNDDOWN(F3248*0.3,0))-2000)*0.1)</f>
        <v/>
      </c>
      <c r="AC3248" s="21">
        <f>IF(C3248&lt;=2000,0,MIN((C3248-2000)*Y3248,(R3248+S3248)*0.2))</f>
        <v/>
      </c>
      <c r="AD3248" s="21">
        <f>IF(C3248&lt;=2000,0,MIN((C3248-2000)*Z3248,(T3248+U3248)*0.2))</f>
        <v/>
      </c>
      <c r="AE3248" s="21">
        <f>AC3248*AA3248</f>
        <v/>
      </c>
      <c r="AF3248" s="21">
        <f>ROUNDDOWN(R3248,-2)+ROUNDDOWN(S3248,-2)</f>
        <v/>
      </c>
      <c r="AG3248" s="21">
        <f>ROUNDDOWN(MAX(0,R3248-(AB3248+AC3248+AE3248)*0.6),-2)+ROUNDDOWN(MAX(0,S3248-(AB3248+AC3248+AE3248)*0.4),-2)</f>
        <v/>
      </c>
      <c r="AH3248" s="21">
        <f>ROUNDDOWN(MAX(0,T3248-(AB3248+AD3248)*0.6),-2)+ROUNDDOWN(MAX(0,U3248-(AB3248+AD3248)*0.4),-2)</f>
        <v/>
      </c>
      <c r="AI3248" s="21">
        <f>ROUNDDOWN(T3248,-2)+ROUNDDOWN(U3248,-2)</f>
        <v/>
      </c>
      <c r="AJ3248" s="21">
        <f>M3248+AF3248</f>
        <v/>
      </c>
      <c r="AK3248" s="21">
        <f>M3248+AG3248</f>
        <v/>
      </c>
      <c r="AL3248" s="21">
        <f>N3248+AH3248</f>
        <v/>
      </c>
      <c r="AM3248" s="21">
        <f>O3248+AI3248</f>
        <v/>
      </c>
      <c r="AN3248" s="21">
        <f>N3248+AI3248</f>
        <v/>
      </c>
      <c r="AO3248" s="21">
        <f>ROUNDDOWN((R3248+S3248)*0.2/Y3248+2000,0)</f>
        <v/>
      </c>
      <c r="AP3248" s="21">
        <f>ROUNDDOWN((T3248+U3248)*0.2/Z3248+2000,0)</f>
        <v/>
      </c>
      <c r="AQ3248" s="21">
        <f>AL3248-AK3248</f>
        <v/>
      </c>
      <c r="AR3248" s="21">
        <f>AM3248-AK3248</f>
        <v/>
      </c>
      <c r="AS3248" s="21">
        <f>AM3248-AL3248</f>
        <v/>
      </c>
      <c r="AT3248" s="21">
        <f>AK3248+C3248-AJ3248</f>
        <v/>
      </c>
      <c r="AU3248" s="21">
        <f>AL3248+C3248-AM3248</f>
        <v/>
      </c>
      <c r="AV3248" s="21">
        <f>AN3248+C3248-AM3248</f>
        <v/>
      </c>
    </row>
    <row r="3249">
      <c r="A3249" t="inlineStr">
        <is>
          <t>1万円刻み</t>
        </is>
      </c>
      <c r="B3249" s="21">
        <f>'5_1万円刻み'!$A$1486</f>
        <v/>
      </c>
      <c r="C3249" s="21">
        <f>AO3249</f>
        <v/>
      </c>
      <c r="D3249" s="21" t="n">
        <v>0</v>
      </c>
      <c r="E3249" s="21">
        <f>ROUND(MIN(B3249/12,650000)*12*0.0915+MIN(B3249/12,1390000)*12*(0.0504+0)+B3249*0.005,0)</f>
        <v/>
      </c>
      <c r="F3249" s="21">
        <f>IF(B3249&lt;741000,0,IF(B3249&lt;2191000,B3249-740000,IF(B3249&lt;2193000,1451000,IF(B3249&lt;2196000,1453000,IF(B3249&lt;2200000,1456000,IF(B3249&lt;3600000,ROUND(ROUNDDOWN(B3249/4,-3)*2.8,0)-80000,IF(B3249&lt;6600000,ROUND(ROUNDDOWN(B3249/4,-3)*3.2,0)-440000,IF(B3249&lt;8500000,ROUNDDOWN(B3249*0.9,0)-1100000,B3249-1950000))))))))</f>
        <v/>
      </c>
      <c r="G3249" s="21">
        <f>IF(F3249&gt;23500000,NA(),IF(F3249&lt;=4890000,1040000,IF(F3249&lt;=6550000,670000,620000)))</f>
        <v/>
      </c>
      <c r="H3249" s="21">
        <f>IF(D3249&lt;=0,0,MAX(0,MIN(2000000,D3249-MIN(100000,ROUNDDOWN(F3249*0.05,0)))))</f>
        <v/>
      </c>
      <c r="I3249" s="21">
        <f>IF(C3249&lt;=2000,0,MIN(C3249,ROUNDDOWN(F3249*0.4,0))-2000)</f>
        <v/>
      </c>
      <c r="J3249" s="21">
        <f>MAX(0,ROUNDDOWN(F3249-E3249-G3249,-3))</f>
        <v/>
      </c>
      <c r="K3249" s="21">
        <f>MAX(0,ROUNDDOWN(F3249-E3249-G3249-H3249-I3249,-3))</f>
        <v/>
      </c>
      <c r="L3249" s="21">
        <f>MAX(0,ROUNDDOWN(F3249-E3249-G3249-H3249,-3))</f>
        <v/>
      </c>
      <c r="M3249" s="21">
        <f>IF(J3249&lt;=0,0,ROUNDDOWN((J3249*LOOKUP(J3249,{0,1950001,3300001,6950001,9000001,18000001,40000001},{0.05,0.1,0.2,0.23,0.33,0.4,0.45})-LOOKUP(J3249,{0,1950001,3300001,6950001,9000001,18000001,40000001},{0,97500,427500,636000,1536000,2796000,4796000}))*1.021,-2))</f>
        <v/>
      </c>
      <c r="N3249" s="21">
        <f>IF(K3249&lt;=0,0,ROUNDDOWN((K3249*LOOKUP(K3249,{0,1950001,3300001,6950001,9000001,18000001,40000001},{0.05,0.1,0.2,0.23,0.33,0.4,0.45})-LOOKUP(K3249,{0,1950001,3300001,6950001,9000001,18000001,40000001},{0,97500,427500,636000,1536000,2796000,4796000}))*1.021,-2))</f>
        <v/>
      </c>
      <c r="O3249" s="21">
        <f>IF(L3249&lt;=0,0,ROUNDDOWN((L3249*LOOKUP(L3249,{0,1950001,3300001,6950001,9000001,18000001,40000001},{0.05,0.1,0.2,0.23,0.33,0.4,0.45})-LOOKUP(L3249,{0,1950001,3300001,6950001,9000001,18000001,40000001},{0,97500,427500,636000,1536000,2796000,4796000}))*1.021,-2))</f>
        <v/>
      </c>
      <c r="P3249" s="21">
        <f>MAX(0,ROUNDDOWN(F3249-E3249-430000,-3))</f>
        <v/>
      </c>
      <c r="Q3249" s="21">
        <f>MAX(0,ROUNDDOWN(F3249-E3249-430000-H3249,-3))</f>
        <v/>
      </c>
      <c r="R3249" s="21">
        <f>IF(F3249&lt;=450000,0,MAX(0,P3249*0.06-MIN(50000,P3249)*0.03))</f>
        <v/>
      </c>
      <c r="S3249" s="21">
        <f>IF(F3249&lt;=450000,0,MAX(0,P3249*0.04-MIN(50000,P3249)*0.02))</f>
        <v/>
      </c>
      <c r="T3249" s="21">
        <f>IF(F3249&lt;=450000,0,MAX(0,Q3249*0.06-MIN(50000,Q3249)*0.03))</f>
        <v/>
      </c>
      <c r="U3249" s="21">
        <f>IF(F3249&lt;=450000,0,MAX(0,Q3249*0.04-MIN(50000,Q3249)*0.02))</f>
        <v/>
      </c>
      <c r="V3249" s="21">
        <f>50000+MAX(0,G3249-480000)</f>
        <v/>
      </c>
      <c r="W3249" s="21">
        <f>P3249-V3249</f>
        <v/>
      </c>
      <c r="X3249" s="21">
        <f>Q3249-V3249</f>
        <v/>
      </c>
      <c r="Y3249" s="22">
        <f>IF(W3249&lt;0,0.9,LOOKUP(W3249,{0,1950001,3300001,6950001,9000001,18000001,40000001},{0.84895,0.7979,0.6958,0.66517,0.56307,0.4916,0.44055}))</f>
        <v/>
      </c>
      <c r="Z3249" s="22">
        <f>IF(X3249&lt;0,0.9,LOOKUP(X3249,{0,1950001,3300001,6950001,9000001,18000001,40000001},{0.84895,0.7979,0.6958,0.66517,0.56307,0.4916,0.44055}))</f>
        <v/>
      </c>
      <c r="AA3249" s="22">
        <f>IF(W3249&lt;0,0,CHOOSE(MATCH(W3249,{0,1950001,3300001,6950001,9000001},1),5.105/84.895,10.21/79.79,20.42/69.58,23.483/66.517,33.693/56.307))</f>
        <v/>
      </c>
      <c r="AB3249" s="21">
        <f>IF(C3249&lt;=2000,0,(MIN(C3249,ROUNDDOWN(F3249*0.3,0))-2000)*0.1)</f>
        <v/>
      </c>
      <c r="AC3249" s="21">
        <f>IF(C3249&lt;=2000,0,MIN((C3249-2000)*Y3249,(R3249+S3249)*0.2))</f>
        <v/>
      </c>
      <c r="AD3249" s="21">
        <f>IF(C3249&lt;=2000,0,MIN((C3249-2000)*Z3249,(T3249+U3249)*0.2))</f>
        <v/>
      </c>
      <c r="AE3249" s="21">
        <f>AC3249*AA3249</f>
        <v/>
      </c>
      <c r="AF3249" s="21">
        <f>ROUNDDOWN(R3249,-2)+ROUNDDOWN(S3249,-2)</f>
        <v/>
      </c>
      <c r="AG3249" s="21">
        <f>ROUNDDOWN(MAX(0,R3249-(AB3249+AC3249+AE3249)*0.6),-2)+ROUNDDOWN(MAX(0,S3249-(AB3249+AC3249+AE3249)*0.4),-2)</f>
        <v/>
      </c>
      <c r="AH3249" s="21">
        <f>ROUNDDOWN(MAX(0,T3249-(AB3249+AD3249)*0.6),-2)+ROUNDDOWN(MAX(0,U3249-(AB3249+AD3249)*0.4),-2)</f>
        <v/>
      </c>
      <c r="AI3249" s="21">
        <f>ROUNDDOWN(T3249,-2)+ROUNDDOWN(U3249,-2)</f>
        <v/>
      </c>
      <c r="AJ3249" s="21">
        <f>M3249+AF3249</f>
        <v/>
      </c>
      <c r="AK3249" s="21">
        <f>M3249+AG3249</f>
        <v/>
      </c>
      <c r="AL3249" s="21">
        <f>N3249+AH3249</f>
        <v/>
      </c>
      <c r="AM3249" s="21">
        <f>O3249+AI3249</f>
        <v/>
      </c>
      <c r="AN3249" s="21">
        <f>N3249+AI3249</f>
        <v/>
      </c>
      <c r="AO3249" s="21">
        <f>ROUNDDOWN((R3249+S3249)*0.2/Y3249+2000,0)</f>
        <v/>
      </c>
      <c r="AP3249" s="21">
        <f>ROUNDDOWN((T3249+U3249)*0.2/Z3249+2000,0)</f>
        <v/>
      </c>
      <c r="AQ3249" s="21">
        <f>AL3249-AK3249</f>
        <v/>
      </c>
      <c r="AR3249" s="21">
        <f>AM3249-AK3249</f>
        <v/>
      </c>
      <c r="AS3249" s="21">
        <f>AM3249-AL3249</f>
        <v/>
      </c>
      <c r="AT3249" s="21">
        <f>AK3249+C3249-AJ3249</f>
        <v/>
      </c>
      <c r="AU3249" s="21">
        <f>AL3249+C3249-AM3249</f>
        <v/>
      </c>
      <c r="AV3249" s="21">
        <f>AN3249+C3249-AM3249</f>
        <v/>
      </c>
    </row>
    <row r="3250">
      <c r="A3250" t="inlineStr">
        <is>
          <t>1万円刻み</t>
        </is>
      </c>
      <c r="B3250" s="21">
        <f>'5_1万円刻み'!$A$1487</f>
        <v/>
      </c>
      <c r="C3250" s="21">
        <f>AO3250</f>
        <v/>
      </c>
      <c r="D3250" s="21" t="n">
        <v>0</v>
      </c>
      <c r="E3250" s="21">
        <f>ROUND(MIN(B3250/12,650000)*12*0.0915+MIN(B3250/12,1390000)*12*(0.0504+0)+B3250*0.005,0)</f>
        <v/>
      </c>
      <c r="F3250" s="21">
        <f>IF(B3250&lt;741000,0,IF(B3250&lt;2191000,B3250-740000,IF(B3250&lt;2193000,1451000,IF(B3250&lt;2196000,1453000,IF(B3250&lt;2200000,1456000,IF(B3250&lt;3600000,ROUND(ROUNDDOWN(B3250/4,-3)*2.8,0)-80000,IF(B3250&lt;6600000,ROUND(ROUNDDOWN(B3250/4,-3)*3.2,0)-440000,IF(B3250&lt;8500000,ROUNDDOWN(B3250*0.9,0)-1100000,B3250-1950000))))))))</f>
        <v/>
      </c>
      <c r="G3250" s="21">
        <f>IF(F3250&gt;23500000,NA(),IF(F3250&lt;=4890000,1040000,IF(F3250&lt;=6550000,670000,620000)))</f>
        <v/>
      </c>
      <c r="H3250" s="21">
        <f>IF(D3250&lt;=0,0,MAX(0,MIN(2000000,D3250-MIN(100000,ROUNDDOWN(F3250*0.05,0)))))</f>
        <v/>
      </c>
      <c r="I3250" s="21">
        <f>IF(C3250&lt;=2000,0,MIN(C3250,ROUNDDOWN(F3250*0.4,0))-2000)</f>
        <v/>
      </c>
      <c r="J3250" s="21">
        <f>MAX(0,ROUNDDOWN(F3250-E3250-G3250,-3))</f>
        <v/>
      </c>
      <c r="K3250" s="21">
        <f>MAX(0,ROUNDDOWN(F3250-E3250-G3250-H3250-I3250,-3))</f>
        <v/>
      </c>
      <c r="L3250" s="21">
        <f>MAX(0,ROUNDDOWN(F3250-E3250-G3250-H3250,-3))</f>
        <v/>
      </c>
      <c r="M3250" s="21">
        <f>IF(J3250&lt;=0,0,ROUNDDOWN((J3250*LOOKUP(J3250,{0,1950001,3300001,6950001,9000001,18000001,40000001},{0.05,0.1,0.2,0.23,0.33,0.4,0.45})-LOOKUP(J3250,{0,1950001,3300001,6950001,9000001,18000001,40000001},{0,97500,427500,636000,1536000,2796000,4796000}))*1.021,-2))</f>
        <v/>
      </c>
      <c r="N3250" s="21">
        <f>IF(K3250&lt;=0,0,ROUNDDOWN((K3250*LOOKUP(K3250,{0,1950001,3300001,6950001,9000001,18000001,40000001},{0.05,0.1,0.2,0.23,0.33,0.4,0.45})-LOOKUP(K3250,{0,1950001,3300001,6950001,9000001,18000001,40000001},{0,97500,427500,636000,1536000,2796000,4796000}))*1.021,-2))</f>
        <v/>
      </c>
      <c r="O3250" s="21">
        <f>IF(L3250&lt;=0,0,ROUNDDOWN((L3250*LOOKUP(L3250,{0,1950001,3300001,6950001,9000001,18000001,40000001},{0.05,0.1,0.2,0.23,0.33,0.4,0.45})-LOOKUP(L3250,{0,1950001,3300001,6950001,9000001,18000001,40000001},{0,97500,427500,636000,1536000,2796000,4796000}))*1.021,-2))</f>
        <v/>
      </c>
      <c r="P3250" s="21">
        <f>MAX(0,ROUNDDOWN(F3250-E3250-430000,-3))</f>
        <v/>
      </c>
      <c r="Q3250" s="21">
        <f>MAX(0,ROUNDDOWN(F3250-E3250-430000-H3250,-3))</f>
        <v/>
      </c>
      <c r="R3250" s="21">
        <f>IF(F3250&lt;=450000,0,MAX(0,P3250*0.06-MIN(50000,P3250)*0.03))</f>
        <v/>
      </c>
      <c r="S3250" s="21">
        <f>IF(F3250&lt;=450000,0,MAX(0,P3250*0.04-MIN(50000,P3250)*0.02))</f>
        <v/>
      </c>
      <c r="T3250" s="21">
        <f>IF(F3250&lt;=450000,0,MAX(0,Q3250*0.06-MIN(50000,Q3250)*0.03))</f>
        <v/>
      </c>
      <c r="U3250" s="21">
        <f>IF(F3250&lt;=450000,0,MAX(0,Q3250*0.04-MIN(50000,Q3250)*0.02))</f>
        <v/>
      </c>
      <c r="V3250" s="21">
        <f>50000+MAX(0,G3250-480000)</f>
        <v/>
      </c>
      <c r="W3250" s="21">
        <f>P3250-V3250</f>
        <v/>
      </c>
      <c r="X3250" s="21">
        <f>Q3250-V3250</f>
        <v/>
      </c>
      <c r="Y3250" s="22">
        <f>IF(W3250&lt;0,0.9,LOOKUP(W3250,{0,1950001,3300001,6950001,9000001,18000001,40000001},{0.84895,0.7979,0.6958,0.66517,0.56307,0.4916,0.44055}))</f>
        <v/>
      </c>
      <c r="Z3250" s="22">
        <f>IF(X3250&lt;0,0.9,LOOKUP(X3250,{0,1950001,3300001,6950001,9000001,18000001,40000001},{0.84895,0.7979,0.6958,0.66517,0.56307,0.4916,0.44055}))</f>
        <v/>
      </c>
      <c r="AA3250" s="22">
        <f>IF(W3250&lt;0,0,CHOOSE(MATCH(W3250,{0,1950001,3300001,6950001,9000001},1),5.105/84.895,10.21/79.79,20.42/69.58,23.483/66.517,33.693/56.307))</f>
        <v/>
      </c>
      <c r="AB3250" s="21">
        <f>IF(C3250&lt;=2000,0,(MIN(C3250,ROUNDDOWN(F3250*0.3,0))-2000)*0.1)</f>
        <v/>
      </c>
      <c r="AC3250" s="21">
        <f>IF(C3250&lt;=2000,0,MIN((C3250-2000)*Y3250,(R3250+S3250)*0.2))</f>
        <v/>
      </c>
      <c r="AD3250" s="21">
        <f>IF(C3250&lt;=2000,0,MIN((C3250-2000)*Z3250,(T3250+U3250)*0.2))</f>
        <v/>
      </c>
      <c r="AE3250" s="21">
        <f>AC3250*AA3250</f>
        <v/>
      </c>
      <c r="AF3250" s="21">
        <f>ROUNDDOWN(R3250,-2)+ROUNDDOWN(S3250,-2)</f>
        <v/>
      </c>
      <c r="AG3250" s="21">
        <f>ROUNDDOWN(MAX(0,R3250-(AB3250+AC3250+AE3250)*0.6),-2)+ROUNDDOWN(MAX(0,S3250-(AB3250+AC3250+AE3250)*0.4),-2)</f>
        <v/>
      </c>
      <c r="AH3250" s="21">
        <f>ROUNDDOWN(MAX(0,T3250-(AB3250+AD3250)*0.6),-2)+ROUNDDOWN(MAX(0,U3250-(AB3250+AD3250)*0.4),-2)</f>
        <v/>
      </c>
      <c r="AI3250" s="21">
        <f>ROUNDDOWN(T3250,-2)+ROUNDDOWN(U3250,-2)</f>
        <v/>
      </c>
      <c r="AJ3250" s="21">
        <f>M3250+AF3250</f>
        <v/>
      </c>
      <c r="AK3250" s="21">
        <f>M3250+AG3250</f>
        <v/>
      </c>
      <c r="AL3250" s="21">
        <f>N3250+AH3250</f>
        <v/>
      </c>
      <c r="AM3250" s="21">
        <f>O3250+AI3250</f>
        <v/>
      </c>
      <c r="AN3250" s="21">
        <f>N3250+AI3250</f>
        <v/>
      </c>
      <c r="AO3250" s="21">
        <f>ROUNDDOWN((R3250+S3250)*0.2/Y3250+2000,0)</f>
        <v/>
      </c>
      <c r="AP3250" s="21">
        <f>ROUNDDOWN((T3250+U3250)*0.2/Z3250+2000,0)</f>
        <v/>
      </c>
      <c r="AQ3250" s="21">
        <f>AL3250-AK3250</f>
        <v/>
      </c>
      <c r="AR3250" s="21">
        <f>AM3250-AK3250</f>
        <v/>
      </c>
      <c r="AS3250" s="21">
        <f>AM3250-AL3250</f>
        <v/>
      </c>
      <c r="AT3250" s="21">
        <f>AK3250+C3250-AJ3250</f>
        <v/>
      </c>
      <c r="AU3250" s="21">
        <f>AL3250+C3250-AM3250</f>
        <v/>
      </c>
      <c r="AV3250" s="21">
        <f>AN3250+C3250-AM3250</f>
        <v/>
      </c>
    </row>
    <row r="3251">
      <c r="A3251" t="inlineStr">
        <is>
          <t>1万円刻み</t>
        </is>
      </c>
      <c r="B3251" s="21">
        <f>'5_1万円刻み'!$A$1488</f>
        <v/>
      </c>
      <c r="C3251" s="21">
        <f>AO3251</f>
        <v/>
      </c>
      <c r="D3251" s="21" t="n">
        <v>0</v>
      </c>
      <c r="E3251" s="21">
        <f>ROUND(MIN(B3251/12,650000)*12*0.0915+MIN(B3251/12,1390000)*12*(0.0504+0)+B3251*0.005,0)</f>
        <v/>
      </c>
      <c r="F3251" s="21">
        <f>IF(B3251&lt;741000,0,IF(B3251&lt;2191000,B3251-740000,IF(B3251&lt;2193000,1451000,IF(B3251&lt;2196000,1453000,IF(B3251&lt;2200000,1456000,IF(B3251&lt;3600000,ROUND(ROUNDDOWN(B3251/4,-3)*2.8,0)-80000,IF(B3251&lt;6600000,ROUND(ROUNDDOWN(B3251/4,-3)*3.2,0)-440000,IF(B3251&lt;8500000,ROUNDDOWN(B3251*0.9,0)-1100000,B3251-1950000))))))))</f>
        <v/>
      </c>
      <c r="G3251" s="21">
        <f>IF(F3251&gt;23500000,NA(),IF(F3251&lt;=4890000,1040000,IF(F3251&lt;=6550000,670000,620000)))</f>
        <v/>
      </c>
      <c r="H3251" s="21">
        <f>IF(D3251&lt;=0,0,MAX(0,MIN(2000000,D3251-MIN(100000,ROUNDDOWN(F3251*0.05,0)))))</f>
        <v/>
      </c>
      <c r="I3251" s="21">
        <f>IF(C3251&lt;=2000,0,MIN(C3251,ROUNDDOWN(F3251*0.4,0))-2000)</f>
        <v/>
      </c>
      <c r="J3251" s="21">
        <f>MAX(0,ROUNDDOWN(F3251-E3251-G3251,-3))</f>
        <v/>
      </c>
      <c r="K3251" s="21">
        <f>MAX(0,ROUNDDOWN(F3251-E3251-G3251-H3251-I3251,-3))</f>
        <v/>
      </c>
      <c r="L3251" s="21">
        <f>MAX(0,ROUNDDOWN(F3251-E3251-G3251-H3251,-3))</f>
        <v/>
      </c>
      <c r="M3251" s="21">
        <f>IF(J3251&lt;=0,0,ROUNDDOWN((J3251*LOOKUP(J3251,{0,1950001,3300001,6950001,9000001,18000001,40000001},{0.05,0.1,0.2,0.23,0.33,0.4,0.45})-LOOKUP(J3251,{0,1950001,3300001,6950001,9000001,18000001,40000001},{0,97500,427500,636000,1536000,2796000,4796000}))*1.021,-2))</f>
        <v/>
      </c>
      <c r="N3251" s="21">
        <f>IF(K3251&lt;=0,0,ROUNDDOWN((K3251*LOOKUP(K3251,{0,1950001,3300001,6950001,9000001,18000001,40000001},{0.05,0.1,0.2,0.23,0.33,0.4,0.45})-LOOKUP(K3251,{0,1950001,3300001,6950001,9000001,18000001,40000001},{0,97500,427500,636000,1536000,2796000,4796000}))*1.021,-2))</f>
        <v/>
      </c>
      <c r="O3251" s="21">
        <f>IF(L3251&lt;=0,0,ROUNDDOWN((L3251*LOOKUP(L3251,{0,1950001,3300001,6950001,9000001,18000001,40000001},{0.05,0.1,0.2,0.23,0.33,0.4,0.45})-LOOKUP(L3251,{0,1950001,3300001,6950001,9000001,18000001,40000001},{0,97500,427500,636000,1536000,2796000,4796000}))*1.021,-2))</f>
        <v/>
      </c>
      <c r="P3251" s="21">
        <f>MAX(0,ROUNDDOWN(F3251-E3251-430000,-3))</f>
        <v/>
      </c>
      <c r="Q3251" s="21">
        <f>MAX(0,ROUNDDOWN(F3251-E3251-430000-H3251,-3))</f>
        <v/>
      </c>
      <c r="R3251" s="21">
        <f>IF(F3251&lt;=450000,0,MAX(0,P3251*0.06-MIN(50000,P3251)*0.03))</f>
        <v/>
      </c>
      <c r="S3251" s="21">
        <f>IF(F3251&lt;=450000,0,MAX(0,P3251*0.04-MIN(50000,P3251)*0.02))</f>
        <v/>
      </c>
      <c r="T3251" s="21">
        <f>IF(F3251&lt;=450000,0,MAX(0,Q3251*0.06-MIN(50000,Q3251)*0.03))</f>
        <v/>
      </c>
      <c r="U3251" s="21">
        <f>IF(F3251&lt;=450000,0,MAX(0,Q3251*0.04-MIN(50000,Q3251)*0.02))</f>
        <v/>
      </c>
      <c r="V3251" s="21">
        <f>50000+MAX(0,G3251-480000)</f>
        <v/>
      </c>
      <c r="W3251" s="21">
        <f>P3251-V3251</f>
        <v/>
      </c>
      <c r="X3251" s="21">
        <f>Q3251-V3251</f>
        <v/>
      </c>
      <c r="Y3251" s="22">
        <f>IF(W3251&lt;0,0.9,LOOKUP(W3251,{0,1950001,3300001,6950001,9000001,18000001,40000001},{0.84895,0.7979,0.6958,0.66517,0.56307,0.4916,0.44055}))</f>
        <v/>
      </c>
      <c r="Z3251" s="22">
        <f>IF(X3251&lt;0,0.9,LOOKUP(X3251,{0,1950001,3300001,6950001,9000001,18000001,40000001},{0.84895,0.7979,0.6958,0.66517,0.56307,0.4916,0.44055}))</f>
        <v/>
      </c>
      <c r="AA3251" s="22">
        <f>IF(W3251&lt;0,0,CHOOSE(MATCH(W3251,{0,1950001,3300001,6950001,9000001},1),5.105/84.895,10.21/79.79,20.42/69.58,23.483/66.517,33.693/56.307))</f>
        <v/>
      </c>
      <c r="AB3251" s="21">
        <f>IF(C3251&lt;=2000,0,(MIN(C3251,ROUNDDOWN(F3251*0.3,0))-2000)*0.1)</f>
        <v/>
      </c>
      <c r="AC3251" s="21">
        <f>IF(C3251&lt;=2000,0,MIN((C3251-2000)*Y3251,(R3251+S3251)*0.2))</f>
        <v/>
      </c>
      <c r="AD3251" s="21">
        <f>IF(C3251&lt;=2000,0,MIN((C3251-2000)*Z3251,(T3251+U3251)*0.2))</f>
        <v/>
      </c>
      <c r="AE3251" s="21">
        <f>AC3251*AA3251</f>
        <v/>
      </c>
      <c r="AF3251" s="21">
        <f>ROUNDDOWN(R3251,-2)+ROUNDDOWN(S3251,-2)</f>
        <v/>
      </c>
      <c r="AG3251" s="21">
        <f>ROUNDDOWN(MAX(0,R3251-(AB3251+AC3251+AE3251)*0.6),-2)+ROUNDDOWN(MAX(0,S3251-(AB3251+AC3251+AE3251)*0.4),-2)</f>
        <v/>
      </c>
      <c r="AH3251" s="21">
        <f>ROUNDDOWN(MAX(0,T3251-(AB3251+AD3251)*0.6),-2)+ROUNDDOWN(MAX(0,U3251-(AB3251+AD3251)*0.4),-2)</f>
        <v/>
      </c>
      <c r="AI3251" s="21">
        <f>ROUNDDOWN(T3251,-2)+ROUNDDOWN(U3251,-2)</f>
        <v/>
      </c>
      <c r="AJ3251" s="21">
        <f>M3251+AF3251</f>
        <v/>
      </c>
      <c r="AK3251" s="21">
        <f>M3251+AG3251</f>
        <v/>
      </c>
      <c r="AL3251" s="21">
        <f>N3251+AH3251</f>
        <v/>
      </c>
      <c r="AM3251" s="21">
        <f>O3251+AI3251</f>
        <v/>
      </c>
      <c r="AN3251" s="21">
        <f>N3251+AI3251</f>
        <v/>
      </c>
      <c r="AO3251" s="21">
        <f>ROUNDDOWN((R3251+S3251)*0.2/Y3251+2000,0)</f>
        <v/>
      </c>
      <c r="AP3251" s="21">
        <f>ROUNDDOWN((T3251+U3251)*0.2/Z3251+2000,0)</f>
        <v/>
      </c>
      <c r="AQ3251" s="21">
        <f>AL3251-AK3251</f>
        <v/>
      </c>
      <c r="AR3251" s="21">
        <f>AM3251-AK3251</f>
        <v/>
      </c>
      <c r="AS3251" s="21">
        <f>AM3251-AL3251</f>
        <v/>
      </c>
      <c r="AT3251" s="21">
        <f>AK3251+C3251-AJ3251</f>
        <v/>
      </c>
      <c r="AU3251" s="21">
        <f>AL3251+C3251-AM3251</f>
        <v/>
      </c>
      <c r="AV3251" s="21">
        <f>AN3251+C3251-AM3251</f>
        <v/>
      </c>
    </row>
    <row r="3252">
      <c r="A3252" t="inlineStr">
        <is>
          <t>1万円刻み</t>
        </is>
      </c>
      <c r="B3252" s="21">
        <f>'5_1万円刻み'!$A$1489</f>
        <v/>
      </c>
      <c r="C3252" s="21">
        <f>AO3252</f>
        <v/>
      </c>
      <c r="D3252" s="21" t="n">
        <v>0</v>
      </c>
      <c r="E3252" s="21">
        <f>ROUND(MIN(B3252/12,650000)*12*0.0915+MIN(B3252/12,1390000)*12*(0.0504+0)+B3252*0.005,0)</f>
        <v/>
      </c>
      <c r="F3252" s="21">
        <f>IF(B3252&lt;741000,0,IF(B3252&lt;2191000,B3252-740000,IF(B3252&lt;2193000,1451000,IF(B3252&lt;2196000,1453000,IF(B3252&lt;2200000,1456000,IF(B3252&lt;3600000,ROUND(ROUNDDOWN(B3252/4,-3)*2.8,0)-80000,IF(B3252&lt;6600000,ROUND(ROUNDDOWN(B3252/4,-3)*3.2,0)-440000,IF(B3252&lt;8500000,ROUNDDOWN(B3252*0.9,0)-1100000,B3252-1950000))))))))</f>
        <v/>
      </c>
      <c r="G3252" s="21">
        <f>IF(F3252&gt;23500000,NA(),IF(F3252&lt;=4890000,1040000,IF(F3252&lt;=6550000,670000,620000)))</f>
        <v/>
      </c>
      <c r="H3252" s="21">
        <f>IF(D3252&lt;=0,0,MAX(0,MIN(2000000,D3252-MIN(100000,ROUNDDOWN(F3252*0.05,0)))))</f>
        <v/>
      </c>
      <c r="I3252" s="21">
        <f>IF(C3252&lt;=2000,0,MIN(C3252,ROUNDDOWN(F3252*0.4,0))-2000)</f>
        <v/>
      </c>
      <c r="J3252" s="21">
        <f>MAX(0,ROUNDDOWN(F3252-E3252-G3252,-3))</f>
        <v/>
      </c>
      <c r="K3252" s="21">
        <f>MAX(0,ROUNDDOWN(F3252-E3252-G3252-H3252-I3252,-3))</f>
        <v/>
      </c>
      <c r="L3252" s="21">
        <f>MAX(0,ROUNDDOWN(F3252-E3252-G3252-H3252,-3))</f>
        <v/>
      </c>
      <c r="M3252" s="21">
        <f>IF(J3252&lt;=0,0,ROUNDDOWN((J3252*LOOKUP(J3252,{0,1950001,3300001,6950001,9000001,18000001,40000001},{0.05,0.1,0.2,0.23,0.33,0.4,0.45})-LOOKUP(J3252,{0,1950001,3300001,6950001,9000001,18000001,40000001},{0,97500,427500,636000,1536000,2796000,4796000}))*1.021,-2))</f>
        <v/>
      </c>
      <c r="N3252" s="21">
        <f>IF(K3252&lt;=0,0,ROUNDDOWN((K3252*LOOKUP(K3252,{0,1950001,3300001,6950001,9000001,18000001,40000001},{0.05,0.1,0.2,0.23,0.33,0.4,0.45})-LOOKUP(K3252,{0,1950001,3300001,6950001,9000001,18000001,40000001},{0,97500,427500,636000,1536000,2796000,4796000}))*1.021,-2))</f>
        <v/>
      </c>
      <c r="O3252" s="21">
        <f>IF(L3252&lt;=0,0,ROUNDDOWN((L3252*LOOKUP(L3252,{0,1950001,3300001,6950001,9000001,18000001,40000001},{0.05,0.1,0.2,0.23,0.33,0.4,0.45})-LOOKUP(L3252,{0,1950001,3300001,6950001,9000001,18000001,40000001},{0,97500,427500,636000,1536000,2796000,4796000}))*1.021,-2))</f>
        <v/>
      </c>
      <c r="P3252" s="21">
        <f>MAX(0,ROUNDDOWN(F3252-E3252-430000,-3))</f>
        <v/>
      </c>
      <c r="Q3252" s="21">
        <f>MAX(0,ROUNDDOWN(F3252-E3252-430000-H3252,-3))</f>
        <v/>
      </c>
      <c r="R3252" s="21">
        <f>IF(F3252&lt;=450000,0,MAX(0,P3252*0.06-MIN(50000,P3252)*0.03))</f>
        <v/>
      </c>
      <c r="S3252" s="21">
        <f>IF(F3252&lt;=450000,0,MAX(0,P3252*0.04-MIN(50000,P3252)*0.02))</f>
        <v/>
      </c>
      <c r="T3252" s="21">
        <f>IF(F3252&lt;=450000,0,MAX(0,Q3252*0.06-MIN(50000,Q3252)*0.03))</f>
        <v/>
      </c>
      <c r="U3252" s="21">
        <f>IF(F3252&lt;=450000,0,MAX(0,Q3252*0.04-MIN(50000,Q3252)*0.02))</f>
        <v/>
      </c>
      <c r="V3252" s="21">
        <f>50000+MAX(0,G3252-480000)</f>
        <v/>
      </c>
      <c r="W3252" s="21">
        <f>P3252-V3252</f>
        <v/>
      </c>
      <c r="X3252" s="21">
        <f>Q3252-V3252</f>
        <v/>
      </c>
      <c r="Y3252" s="22">
        <f>IF(W3252&lt;0,0.9,LOOKUP(W3252,{0,1950001,3300001,6950001,9000001,18000001,40000001},{0.84895,0.7979,0.6958,0.66517,0.56307,0.4916,0.44055}))</f>
        <v/>
      </c>
      <c r="Z3252" s="22">
        <f>IF(X3252&lt;0,0.9,LOOKUP(X3252,{0,1950001,3300001,6950001,9000001,18000001,40000001},{0.84895,0.7979,0.6958,0.66517,0.56307,0.4916,0.44055}))</f>
        <v/>
      </c>
      <c r="AA3252" s="22">
        <f>IF(W3252&lt;0,0,CHOOSE(MATCH(W3252,{0,1950001,3300001,6950001,9000001},1),5.105/84.895,10.21/79.79,20.42/69.58,23.483/66.517,33.693/56.307))</f>
        <v/>
      </c>
      <c r="AB3252" s="21">
        <f>IF(C3252&lt;=2000,0,(MIN(C3252,ROUNDDOWN(F3252*0.3,0))-2000)*0.1)</f>
        <v/>
      </c>
      <c r="AC3252" s="21">
        <f>IF(C3252&lt;=2000,0,MIN((C3252-2000)*Y3252,(R3252+S3252)*0.2))</f>
        <v/>
      </c>
      <c r="AD3252" s="21">
        <f>IF(C3252&lt;=2000,0,MIN((C3252-2000)*Z3252,(T3252+U3252)*0.2))</f>
        <v/>
      </c>
      <c r="AE3252" s="21">
        <f>AC3252*AA3252</f>
        <v/>
      </c>
      <c r="AF3252" s="21">
        <f>ROUNDDOWN(R3252,-2)+ROUNDDOWN(S3252,-2)</f>
        <v/>
      </c>
      <c r="AG3252" s="21">
        <f>ROUNDDOWN(MAX(0,R3252-(AB3252+AC3252+AE3252)*0.6),-2)+ROUNDDOWN(MAX(0,S3252-(AB3252+AC3252+AE3252)*0.4),-2)</f>
        <v/>
      </c>
      <c r="AH3252" s="21">
        <f>ROUNDDOWN(MAX(0,T3252-(AB3252+AD3252)*0.6),-2)+ROUNDDOWN(MAX(0,U3252-(AB3252+AD3252)*0.4),-2)</f>
        <v/>
      </c>
      <c r="AI3252" s="21">
        <f>ROUNDDOWN(T3252,-2)+ROUNDDOWN(U3252,-2)</f>
        <v/>
      </c>
      <c r="AJ3252" s="21">
        <f>M3252+AF3252</f>
        <v/>
      </c>
      <c r="AK3252" s="21">
        <f>M3252+AG3252</f>
        <v/>
      </c>
      <c r="AL3252" s="21">
        <f>N3252+AH3252</f>
        <v/>
      </c>
      <c r="AM3252" s="21">
        <f>O3252+AI3252</f>
        <v/>
      </c>
      <c r="AN3252" s="21">
        <f>N3252+AI3252</f>
        <v/>
      </c>
      <c r="AO3252" s="21">
        <f>ROUNDDOWN((R3252+S3252)*0.2/Y3252+2000,0)</f>
        <v/>
      </c>
      <c r="AP3252" s="21">
        <f>ROUNDDOWN((T3252+U3252)*0.2/Z3252+2000,0)</f>
        <v/>
      </c>
      <c r="AQ3252" s="21">
        <f>AL3252-AK3252</f>
        <v/>
      </c>
      <c r="AR3252" s="21">
        <f>AM3252-AK3252</f>
        <v/>
      </c>
      <c r="AS3252" s="21">
        <f>AM3252-AL3252</f>
        <v/>
      </c>
      <c r="AT3252" s="21">
        <f>AK3252+C3252-AJ3252</f>
        <v/>
      </c>
      <c r="AU3252" s="21">
        <f>AL3252+C3252-AM3252</f>
        <v/>
      </c>
      <c r="AV3252" s="21">
        <f>AN3252+C3252-AM3252</f>
        <v/>
      </c>
    </row>
    <row r="3253">
      <c r="A3253" t="inlineStr">
        <is>
          <t>1万円刻み</t>
        </is>
      </c>
      <c r="B3253" s="21">
        <f>'5_1万円刻み'!$A$1490</f>
        <v/>
      </c>
      <c r="C3253" s="21">
        <f>AO3253</f>
        <v/>
      </c>
      <c r="D3253" s="21" t="n">
        <v>0</v>
      </c>
      <c r="E3253" s="21">
        <f>ROUND(MIN(B3253/12,650000)*12*0.0915+MIN(B3253/12,1390000)*12*(0.0504+0)+B3253*0.005,0)</f>
        <v/>
      </c>
      <c r="F3253" s="21">
        <f>IF(B3253&lt;741000,0,IF(B3253&lt;2191000,B3253-740000,IF(B3253&lt;2193000,1451000,IF(B3253&lt;2196000,1453000,IF(B3253&lt;2200000,1456000,IF(B3253&lt;3600000,ROUND(ROUNDDOWN(B3253/4,-3)*2.8,0)-80000,IF(B3253&lt;6600000,ROUND(ROUNDDOWN(B3253/4,-3)*3.2,0)-440000,IF(B3253&lt;8500000,ROUNDDOWN(B3253*0.9,0)-1100000,B3253-1950000))))))))</f>
        <v/>
      </c>
      <c r="G3253" s="21">
        <f>IF(F3253&gt;23500000,NA(),IF(F3253&lt;=4890000,1040000,IF(F3253&lt;=6550000,670000,620000)))</f>
        <v/>
      </c>
      <c r="H3253" s="21">
        <f>IF(D3253&lt;=0,0,MAX(0,MIN(2000000,D3253-MIN(100000,ROUNDDOWN(F3253*0.05,0)))))</f>
        <v/>
      </c>
      <c r="I3253" s="21">
        <f>IF(C3253&lt;=2000,0,MIN(C3253,ROUNDDOWN(F3253*0.4,0))-2000)</f>
        <v/>
      </c>
      <c r="J3253" s="21">
        <f>MAX(0,ROUNDDOWN(F3253-E3253-G3253,-3))</f>
        <v/>
      </c>
      <c r="K3253" s="21">
        <f>MAX(0,ROUNDDOWN(F3253-E3253-G3253-H3253-I3253,-3))</f>
        <v/>
      </c>
      <c r="L3253" s="21">
        <f>MAX(0,ROUNDDOWN(F3253-E3253-G3253-H3253,-3))</f>
        <v/>
      </c>
      <c r="M3253" s="21">
        <f>IF(J3253&lt;=0,0,ROUNDDOWN((J3253*LOOKUP(J3253,{0,1950001,3300001,6950001,9000001,18000001,40000001},{0.05,0.1,0.2,0.23,0.33,0.4,0.45})-LOOKUP(J3253,{0,1950001,3300001,6950001,9000001,18000001,40000001},{0,97500,427500,636000,1536000,2796000,4796000}))*1.021,-2))</f>
        <v/>
      </c>
      <c r="N3253" s="21">
        <f>IF(K3253&lt;=0,0,ROUNDDOWN((K3253*LOOKUP(K3253,{0,1950001,3300001,6950001,9000001,18000001,40000001},{0.05,0.1,0.2,0.23,0.33,0.4,0.45})-LOOKUP(K3253,{0,1950001,3300001,6950001,9000001,18000001,40000001},{0,97500,427500,636000,1536000,2796000,4796000}))*1.021,-2))</f>
        <v/>
      </c>
      <c r="O3253" s="21">
        <f>IF(L3253&lt;=0,0,ROUNDDOWN((L3253*LOOKUP(L3253,{0,1950001,3300001,6950001,9000001,18000001,40000001},{0.05,0.1,0.2,0.23,0.33,0.4,0.45})-LOOKUP(L3253,{0,1950001,3300001,6950001,9000001,18000001,40000001},{0,97500,427500,636000,1536000,2796000,4796000}))*1.021,-2))</f>
        <v/>
      </c>
      <c r="P3253" s="21">
        <f>MAX(0,ROUNDDOWN(F3253-E3253-430000,-3))</f>
        <v/>
      </c>
      <c r="Q3253" s="21">
        <f>MAX(0,ROUNDDOWN(F3253-E3253-430000-H3253,-3))</f>
        <v/>
      </c>
      <c r="R3253" s="21">
        <f>IF(F3253&lt;=450000,0,MAX(0,P3253*0.06-MIN(50000,P3253)*0.03))</f>
        <v/>
      </c>
      <c r="S3253" s="21">
        <f>IF(F3253&lt;=450000,0,MAX(0,P3253*0.04-MIN(50000,P3253)*0.02))</f>
        <v/>
      </c>
      <c r="T3253" s="21">
        <f>IF(F3253&lt;=450000,0,MAX(0,Q3253*0.06-MIN(50000,Q3253)*0.03))</f>
        <v/>
      </c>
      <c r="U3253" s="21">
        <f>IF(F3253&lt;=450000,0,MAX(0,Q3253*0.04-MIN(50000,Q3253)*0.02))</f>
        <v/>
      </c>
      <c r="V3253" s="21">
        <f>50000+MAX(0,G3253-480000)</f>
        <v/>
      </c>
      <c r="W3253" s="21">
        <f>P3253-V3253</f>
        <v/>
      </c>
      <c r="X3253" s="21">
        <f>Q3253-V3253</f>
        <v/>
      </c>
      <c r="Y3253" s="22">
        <f>IF(W3253&lt;0,0.9,LOOKUP(W3253,{0,1950001,3300001,6950001,9000001,18000001,40000001},{0.84895,0.7979,0.6958,0.66517,0.56307,0.4916,0.44055}))</f>
        <v/>
      </c>
      <c r="Z3253" s="22">
        <f>IF(X3253&lt;0,0.9,LOOKUP(X3253,{0,1950001,3300001,6950001,9000001,18000001,40000001},{0.84895,0.7979,0.6958,0.66517,0.56307,0.4916,0.44055}))</f>
        <v/>
      </c>
      <c r="AA3253" s="22">
        <f>IF(W3253&lt;0,0,CHOOSE(MATCH(W3253,{0,1950001,3300001,6950001,9000001},1),5.105/84.895,10.21/79.79,20.42/69.58,23.483/66.517,33.693/56.307))</f>
        <v/>
      </c>
      <c r="AB3253" s="21">
        <f>IF(C3253&lt;=2000,0,(MIN(C3253,ROUNDDOWN(F3253*0.3,0))-2000)*0.1)</f>
        <v/>
      </c>
      <c r="AC3253" s="21">
        <f>IF(C3253&lt;=2000,0,MIN((C3253-2000)*Y3253,(R3253+S3253)*0.2))</f>
        <v/>
      </c>
      <c r="AD3253" s="21">
        <f>IF(C3253&lt;=2000,0,MIN((C3253-2000)*Z3253,(T3253+U3253)*0.2))</f>
        <v/>
      </c>
      <c r="AE3253" s="21">
        <f>AC3253*AA3253</f>
        <v/>
      </c>
      <c r="AF3253" s="21">
        <f>ROUNDDOWN(R3253,-2)+ROUNDDOWN(S3253,-2)</f>
        <v/>
      </c>
      <c r="AG3253" s="21">
        <f>ROUNDDOWN(MAX(0,R3253-(AB3253+AC3253+AE3253)*0.6),-2)+ROUNDDOWN(MAX(0,S3253-(AB3253+AC3253+AE3253)*0.4),-2)</f>
        <v/>
      </c>
      <c r="AH3253" s="21">
        <f>ROUNDDOWN(MAX(0,T3253-(AB3253+AD3253)*0.6),-2)+ROUNDDOWN(MAX(0,U3253-(AB3253+AD3253)*0.4),-2)</f>
        <v/>
      </c>
      <c r="AI3253" s="21">
        <f>ROUNDDOWN(T3253,-2)+ROUNDDOWN(U3253,-2)</f>
        <v/>
      </c>
      <c r="AJ3253" s="21">
        <f>M3253+AF3253</f>
        <v/>
      </c>
      <c r="AK3253" s="21">
        <f>M3253+AG3253</f>
        <v/>
      </c>
      <c r="AL3253" s="21">
        <f>N3253+AH3253</f>
        <v/>
      </c>
      <c r="AM3253" s="21">
        <f>O3253+AI3253</f>
        <v/>
      </c>
      <c r="AN3253" s="21">
        <f>N3253+AI3253</f>
        <v/>
      </c>
      <c r="AO3253" s="21">
        <f>ROUNDDOWN((R3253+S3253)*0.2/Y3253+2000,0)</f>
        <v/>
      </c>
      <c r="AP3253" s="21">
        <f>ROUNDDOWN((T3253+U3253)*0.2/Z3253+2000,0)</f>
        <v/>
      </c>
      <c r="AQ3253" s="21">
        <f>AL3253-AK3253</f>
        <v/>
      </c>
      <c r="AR3253" s="21">
        <f>AM3253-AK3253</f>
        <v/>
      </c>
      <c r="AS3253" s="21">
        <f>AM3253-AL3253</f>
        <v/>
      </c>
      <c r="AT3253" s="21">
        <f>AK3253+C3253-AJ3253</f>
        <v/>
      </c>
      <c r="AU3253" s="21">
        <f>AL3253+C3253-AM3253</f>
        <v/>
      </c>
      <c r="AV3253" s="21">
        <f>AN3253+C3253-AM3253</f>
        <v/>
      </c>
    </row>
    <row r="3254">
      <c r="A3254" t="inlineStr">
        <is>
          <t>1万円刻み</t>
        </is>
      </c>
      <c r="B3254" s="21">
        <f>'5_1万円刻み'!$A$1491</f>
        <v/>
      </c>
      <c r="C3254" s="21">
        <f>AO3254</f>
        <v/>
      </c>
      <c r="D3254" s="21" t="n">
        <v>0</v>
      </c>
      <c r="E3254" s="21">
        <f>ROUND(MIN(B3254/12,650000)*12*0.0915+MIN(B3254/12,1390000)*12*(0.0504+0)+B3254*0.005,0)</f>
        <v/>
      </c>
      <c r="F3254" s="21">
        <f>IF(B3254&lt;741000,0,IF(B3254&lt;2191000,B3254-740000,IF(B3254&lt;2193000,1451000,IF(B3254&lt;2196000,1453000,IF(B3254&lt;2200000,1456000,IF(B3254&lt;3600000,ROUND(ROUNDDOWN(B3254/4,-3)*2.8,0)-80000,IF(B3254&lt;6600000,ROUND(ROUNDDOWN(B3254/4,-3)*3.2,0)-440000,IF(B3254&lt;8500000,ROUNDDOWN(B3254*0.9,0)-1100000,B3254-1950000))))))))</f>
        <v/>
      </c>
      <c r="G3254" s="21">
        <f>IF(F3254&gt;23500000,NA(),IF(F3254&lt;=4890000,1040000,IF(F3254&lt;=6550000,670000,620000)))</f>
        <v/>
      </c>
      <c r="H3254" s="21">
        <f>IF(D3254&lt;=0,0,MAX(0,MIN(2000000,D3254-MIN(100000,ROUNDDOWN(F3254*0.05,0)))))</f>
        <v/>
      </c>
      <c r="I3254" s="21">
        <f>IF(C3254&lt;=2000,0,MIN(C3254,ROUNDDOWN(F3254*0.4,0))-2000)</f>
        <v/>
      </c>
      <c r="J3254" s="21">
        <f>MAX(0,ROUNDDOWN(F3254-E3254-G3254,-3))</f>
        <v/>
      </c>
      <c r="K3254" s="21">
        <f>MAX(0,ROUNDDOWN(F3254-E3254-G3254-H3254-I3254,-3))</f>
        <v/>
      </c>
      <c r="L3254" s="21">
        <f>MAX(0,ROUNDDOWN(F3254-E3254-G3254-H3254,-3))</f>
        <v/>
      </c>
      <c r="M3254" s="21">
        <f>IF(J3254&lt;=0,0,ROUNDDOWN((J3254*LOOKUP(J3254,{0,1950001,3300001,6950001,9000001,18000001,40000001},{0.05,0.1,0.2,0.23,0.33,0.4,0.45})-LOOKUP(J3254,{0,1950001,3300001,6950001,9000001,18000001,40000001},{0,97500,427500,636000,1536000,2796000,4796000}))*1.021,-2))</f>
        <v/>
      </c>
      <c r="N3254" s="21">
        <f>IF(K3254&lt;=0,0,ROUNDDOWN((K3254*LOOKUP(K3254,{0,1950001,3300001,6950001,9000001,18000001,40000001},{0.05,0.1,0.2,0.23,0.33,0.4,0.45})-LOOKUP(K3254,{0,1950001,3300001,6950001,9000001,18000001,40000001},{0,97500,427500,636000,1536000,2796000,4796000}))*1.021,-2))</f>
        <v/>
      </c>
      <c r="O3254" s="21">
        <f>IF(L3254&lt;=0,0,ROUNDDOWN((L3254*LOOKUP(L3254,{0,1950001,3300001,6950001,9000001,18000001,40000001},{0.05,0.1,0.2,0.23,0.33,0.4,0.45})-LOOKUP(L3254,{0,1950001,3300001,6950001,9000001,18000001,40000001},{0,97500,427500,636000,1536000,2796000,4796000}))*1.021,-2))</f>
        <v/>
      </c>
      <c r="P3254" s="21">
        <f>MAX(0,ROUNDDOWN(F3254-E3254-430000,-3))</f>
        <v/>
      </c>
      <c r="Q3254" s="21">
        <f>MAX(0,ROUNDDOWN(F3254-E3254-430000-H3254,-3))</f>
        <v/>
      </c>
      <c r="R3254" s="21">
        <f>IF(F3254&lt;=450000,0,MAX(0,P3254*0.06-MIN(50000,P3254)*0.03))</f>
        <v/>
      </c>
      <c r="S3254" s="21">
        <f>IF(F3254&lt;=450000,0,MAX(0,P3254*0.04-MIN(50000,P3254)*0.02))</f>
        <v/>
      </c>
      <c r="T3254" s="21">
        <f>IF(F3254&lt;=450000,0,MAX(0,Q3254*0.06-MIN(50000,Q3254)*0.03))</f>
        <v/>
      </c>
      <c r="U3254" s="21">
        <f>IF(F3254&lt;=450000,0,MAX(0,Q3254*0.04-MIN(50000,Q3254)*0.02))</f>
        <v/>
      </c>
      <c r="V3254" s="21">
        <f>50000+MAX(0,G3254-480000)</f>
        <v/>
      </c>
      <c r="W3254" s="21">
        <f>P3254-V3254</f>
        <v/>
      </c>
      <c r="X3254" s="21">
        <f>Q3254-V3254</f>
        <v/>
      </c>
      <c r="Y3254" s="22">
        <f>IF(W3254&lt;0,0.9,LOOKUP(W3254,{0,1950001,3300001,6950001,9000001,18000001,40000001},{0.84895,0.7979,0.6958,0.66517,0.56307,0.4916,0.44055}))</f>
        <v/>
      </c>
      <c r="Z3254" s="22">
        <f>IF(X3254&lt;0,0.9,LOOKUP(X3254,{0,1950001,3300001,6950001,9000001,18000001,40000001},{0.84895,0.7979,0.6958,0.66517,0.56307,0.4916,0.44055}))</f>
        <v/>
      </c>
      <c r="AA3254" s="22">
        <f>IF(W3254&lt;0,0,CHOOSE(MATCH(W3254,{0,1950001,3300001,6950001,9000001},1),5.105/84.895,10.21/79.79,20.42/69.58,23.483/66.517,33.693/56.307))</f>
        <v/>
      </c>
      <c r="AB3254" s="21">
        <f>IF(C3254&lt;=2000,0,(MIN(C3254,ROUNDDOWN(F3254*0.3,0))-2000)*0.1)</f>
        <v/>
      </c>
      <c r="AC3254" s="21">
        <f>IF(C3254&lt;=2000,0,MIN((C3254-2000)*Y3254,(R3254+S3254)*0.2))</f>
        <v/>
      </c>
      <c r="AD3254" s="21">
        <f>IF(C3254&lt;=2000,0,MIN((C3254-2000)*Z3254,(T3254+U3254)*0.2))</f>
        <v/>
      </c>
      <c r="AE3254" s="21">
        <f>AC3254*AA3254</f>
        <v/>
      </c>
      <c r="AF3254" s="21">
        <f>ROUNDDOWN(R3254,-2)+ROUNDDOWN(S3254,-2)</f>
        <v/>
      </c>
      <c r="AG3254" s="21">
        <f>ROUNDDOWN(MAX(0,R3254-(AB3254+AC3254+AE3254)*0.6),-2)+ROUNDDOWN(MAX(0,S3254-(AB3254+AC3254+AE3254)*0.4),-2)</f>
        <v/>
      </c>
      <c r="AH3254" s="21">
        <f>ROUNDDOWN(MAX(0,T3254-(AB3254+AD3254)*0.6),-2)+ROUNDDOWN(MAX(0,U3254-(AB3254+AD3254)*0.4),-2)</f>
        <v/>
      </c>
      <c r="AI3254" s="21">
        <f>ROUNDDOWN(T3254,-2)+ROUNDDOWN(U3254,-2)</f>
        <v/>
      </c>
      <c r="AJ3254" s="21">
        <f>M3254+AF3254</f>
        <v/>
      </c>
      <c r="AK3254" s="21">
        <f>M3254+AG3254</f>
        <v/>
      </c>
      <c r="AL3254" s="21">
        <f>N3254+AH3254</f>
        <v/>
      </c>
      <c r="AM3254" s="21">
        <f>O3254+AI3254</f>
        <v/>
      </c>
      <c r="AN3254" s="21">
        <f>N3254+AI3254</f>
        <v/>
      </c>
      <c r="AO3254" s="21">
        <f>ROUNDDOWN((R3254+S3254)*0.2/Y3254+2000,0)</f>
        <v/>
      </c>
      <c r="AP3254" s="21">
        <f>ROUNDDOWN((T3254+U3254)*0.2/Z3254+2000,0)</f>
        <v/>
      </c>
      <c r="AQ3254" s="21">
        <f>AL3254-AK3254</f>
        <v/>
      </c>
      <c r="AR3254" s="21">
        <f>AM3254-AK3254</f>
        <v/>
      </c>
      <c r="AS3254" s="21">
        <f>AM3254-AL3254</f>
        <v/>
      </c>
      <c r="AT3254" s="21">
        <f>AK3254+C3254-AJ3254</f>
        <v/>
      </c>
      <c r="AU3254" s="21">
        <f>AL3254+C3254-AM3254</f>
        <v/>
      </c>
      <c r="AV3254" s="21">
        <f>AN3254+C3254-AM3254</f>
        <v/>
      </c>
    </row>
    <row r="3255">
      <c r="A3255" t="inlineStr">
        <is>
          <t>1万円刻み</t>
        </is>
      </c>
      <c r="B3255" s="21">
        <f>'5_1万円刻み'!$A$1492</f>
        <v/>
      </c>
      <c r="C3255" s="21">
        <f>AO3255</f>
        <v/>
      </c>
      <c r="D3255" s="21" t="n">
        <v>0</v>
      </c>
      <c r="E3255" s="21">
        <f>ROUND(MIN(B3255/12,650000)*12*0.0915+MIN(B3255/12,1390000)*12*(0.0504+0)+B3255*0.005,0)</f>
        <v/>
      </c>
      <c r="F3255" s="21">
        <f>IF(B3255&lt;741000,0,IF(B3255&lt;2191000,B3255-740000,IF(B3255&lt;2193000,1451000,IF(B3255&lt;2196000,1453000,IF(B3255&lt;2200000,1456000,IF(B3255&lt;3600000,ROUND(ROUNDDOWN(B3255/4,-3)*2.8,0)-80000,IF(B3255&lt;6600000,ROUND(ROUNDDOWN(B3255/4,-3)*3.2,0)-440000,IF(B3255&lt;8500000,ROUNDDOWN(B3255*0.9,0)-1100000,B3255-1950000))))))))</f>
        <v/>
      </c>
      <c r="G3255" s="21">
        <f>IF(F3255&gt;23500000,NA(),IF(F3255&lt;=4890000,1040000,IF(F3255&lt;=6550000,670000,620000)))</f>
        <v/>
      </c>
      <c r="H3255" s="21">
        <f>IF(D3255&lt;=0,0,MAX(0,MIN(2000000,D3255-MIN(100000,ROUNDDOWN(F3255*0.05,0)))))</f>
        <v/>
      </c>
      <c r="I3255" s="21">
        <f>IF(C3255&lt;=2000,0,MIN(C3255,ROUNDDOWN(F3255*0.4,0))-2000)</f>
        <v/>
      </c>
      <c r="J3255" s="21">
        <f>MAX(0,ROUNDDOWN(F3255-E3255-G3255,-3))</f>
        <v/>
      </c>
      <c r="K3255" s="21">
        <f>MAX(0,ROUNDDOWN(F3255-E3255-G3255-H3255-I3255,-3))</f>
        <v/>
      </c>
      <c r="L3255" s="21">
        <f>MAX(0,ROUNDDOWN(F3255-E3255-G3255-H3255,-3))</f>
        <v/>
      </c>
      <c r="M3255" s="21">
        <f>IF(J3255&lt;=0,0,ROUNDDOWN((J3255*LOOKUP(J3255,{0,1950001,3300001,6950001,9000001,18000001,40000001},{0.05,0.1,0.2,0.23,0.33,0.4,0.45})-LOOKUP(J3255,{0,1950001,3300001,6950001,9000001,18000001,40000001},{0,97500,427500,636000,1536000,2796000,4796000}))*1.021,-2))</f>
        <v/>
      </c>
      <c r="N3255" s="21">
        <f>IF(K3255&lt;=0,0,ROUNDDOWN((K3255*LOOKUP(K3255,{0,1950001,3300001,6950001,9000001,18000001,40000001},{0.05,0.1,0.2,0.23,0.33,0.4,0.45})-LOOKUP(K3255,{0,1950001,3300001,6950001,9000001,18000001,40000001},{0,97500,427500,636000,1536000,2796000,4796000}))*1.021,-2))</f>
        <v/>
      </c>
      <c r="O3255" s="21">
        <f>IF(L3255&lt;=0,0,ROUNDDOWN((L3255*LOOKUP(L3255,{0,1950001,3300001,6950001,9000001,18000001,40000001},{0.05,0.1,0.2,0.23,0.33,0.4,0.45})-LOOKUP(L3255,{0,1950001,3300001,6950001,9000001,18000001,40000001},{0,97500,427500,636000,1536000,2796000,4796000}))*1.021,-2))</f>
        <v/>
      </c>
      <c r="P3255" s="21">
        <f>MAX(0,ROUNDDOWN(F3255-E3255-430000,-3))</f>
        <v/>
      </c>
      <c r="Q3255" s="21">
        <f>MAX(0,ROUNDDOWN(F3255-E3255-430000-H3255,-3))</f>
        <v/>
      </c>
      <c r="R3255" s="21">
        <f>IF(F3255&lt;=450000,0,MAX(0,P3255*0.06-MIN(50000,P3255)*0.03))</f>
        <v/>
      </c>
      <c r="S3255" s="21">
        <f>IF(F3255&lt;=450000,0,MAX(0,P3255*0.04-MIN(50000,P3255)*0.02))</f>
        <v/>
      </c>
      <c r="T3255" s="21">
        <f>IF(F3255&lt;=450000,0,MAX(0,Q3255*0.06-MIN(50000,Q3255)*0.03))</f>
        <v/>
      </c>
      <c r="U3255" s="21">
        <f>IF(F3255&lt;=450000,0,MAX(0,Q3255*0.04-MIN(50000,Q3255)*0.02))</f>
        <v/>
      </c>
      <c r="V3255" s="21">
        <f>50000+MAX(0,G3255-480000)</f>
        <v/>
      </c>
      <c r="W3255" s="21">
        <f>P3255-V3255</f>
        <v/>
      </c>
      <c r="X3255" s="21">
        <f>Q3255-V3255</f>
        <v/>
      </c>
      <c r="Y3255" s="22">
        <f>IF(W3255&lt;0,0.9,LOOKUP(W3255,{0,1950001,3300001,6950001,9000001,18000001,40000001},{0.84895,0.7979,0.6958,0.66517,0.56307,0.4916,0.44055}))</f>
        <v/>
      </c>
      <c r="Z3255" s="22">
        <f>IF(X3255&lt;0,0.9,LOOKUP(X3255,{0,1950001,3300001,6950001,9000001,18000001,40000001},{0.84895,0.7979,0.6958,0.66517,0.56307,0.4916,0.44055}))</f>
        <v/>
      </c>
      <c r="AA3255" s="22">
        <f>IF(W3255&lt;0,0,CHOOSE(MATCH(W3255,{0,1950001,3300001,6950001,9000001},1),5.105/84.895,10.21/79.79,20.42/69.58,23.483/66.517,33.693/56.307))</f>
        <v/>
      </c>
      <c r="AB3255" s="21">
        <f>IF(C3255&lt;=2000,0,(MIN(C3255,ROUNDDOWN(F3255*0.3,0))-2000)*0.1)</f>
        <v/>
      </c>
      <c r="AC3255" s="21">
        <f>IF(C3255&lt;=2000,0,MIN((C3255-2000)*Y3255,(R3255+S3255)*0.2))</f>
        <v/>
      </c>
      <c r="AD3255" s="21">
        <f>IF(C3255&lt;=2000,0,MIN((C3255-2000)*Z3255,(T3255+U3255)*0.2))</f>
        <v/>
      </c>
      <c r="AE3255" s="21">
        <f>AC3255*AA3255</f>
        <v/>
      </c>
      <c r="AF3255" s="21">
        <f>ROUNDDOWN(R3255,-2)+ROUNDDOWN(S3255,-2)</f>
        <v/>
      </c>
      <c r="AG3255" s="21">
        <f>ROUNDDOWN(MAX(0,R3255-(AB3255+AC3255+AE3255)*0.6),-2)+ROUNDDOWN(MAX(0,S3255-(AB3255+AC3255+AE3255)*0.4),-2)</f>
        <v/>
      </c>
      <c r="AH3255" s="21">
        <f>ROUNDDOWN(MAX(0,T3255-(AB3255+AD3255)*0.6),-2)+ROUNDDOWN(MAX(0,U3255-(AB3255+AD3255)*0.4),-2)</f>
        <v/>
      </c>
      <c r="AI3255" s="21">
        <f>ROUNDDOWN(T3255,-2)+ROUNDDOWN(U3255,-2)</f>
        <v/>
      </c>
      <c r="AJ3255" s="21">
        <f>M3255+AF3255</f>
        <v/>
      </c>
      <c r="AK3255" s="21">
        <f>M3255+AG3255</f>
        <v/>
      </c>
      <c r="AL3255" s="21">
        <f>N3255+AH3255</f>
        <v/>
      </c>
      <c r="AM3255" s="21">
        <f>O3255+AI3255</f>
        <v/>
      </c>
      <c r="AN3255" s="21">
        <f>N3255+AI3255</f>
        <v/>
      </c>
      <c r="AO3255" s="21">
        <f>ROUNDDOWN((R3255+S3255)*0.2/Y3255+2000,0)</f>
        <v/>
      </c>
      <c r="AP3255" s="21">
        <f>ROUNDDOWN((T3255+U3255)*0.2/Z3255+2000,0)</f>
        <v/>
      </c>
      <c r="AQ3255" s="21">
        <f>AL3255-AK3255</f>
        <v/>
      </c>
      <c r="AR3255" s="21">
        <f>AM3255-AK3255</f>
        <v/>
      </c>
      <c r="AS3255" s="21">
        <f>AM3255-AL3255</f>
        <v/>
      </c>
      <c r="AT3255" s="21">
        <f>AK3255+C3255-AJ3255</f>
        <v/>
      </c>
      <c r="AU3255" s="21">
        <f>AL3255+C3255-AM3255</f>
        <v/>
      </c>
      <c r="AV3255" s="21">
        <f>AN3255+C3255-AM3255</f>
        <v/>
      </c>
    </row>
    <row r="3256">
      <c r="A3256" t="inlineStr">
        <is>
          <t>1万円刻み</t>
        </is>
      </c>
      <c r="B3256" s="21">
        <f>'5_1万円刻み'!$A$1493</f>
        <v/>
      </c>
      <c r="C3256" s="21">
        <f>AO3256</f>
        <v/>
      </c>
      <c r="D3256" s="21" t="n">
        <v>0</v>
      </c>
      <c r="E3256" s="21">
        <f>ROUND(MIN(B3256/12,650000)*12*0.0915+MIN(B3256/12,1390000)*12*(0.0504+0)+B3256*0.005,0)</f>
        <v/>
      </c>
      <c r="F3256" s="21">
        <f>IF(B3256&lt;741000,0,IF(B3256&lt;2191000,B3256-740000,IF(B3256&lt;2193000,1451000,IF(B3256&lt;2196000,1453000,IF(B3256&lt;2200000,1456000,IF(B3256&lt;3600000,ROUND(ROUNDDOWN(B3256/4,-3)*2.8,0)-80000,IF(B3256&lt;6600000,ROUND(ROUNDDOWN(B3256/4,-3)*3.2,0)-440000,IF(B3256&lt;8500000,ROUNDDOWN(B3256*0.9,0)-1100000,B3256-1950000))))))))</f>
        <v/>
      </c>
      <c r="G3256" s="21">
        <f>IF(F3256&gt;23500000,NA(),IF(F3256&lt;=4890000,1040000,IF(F3256&lt;=6550000,670000,620000)))</f>
        <v/>
      </c>
      <c r="H3256" s="21">
        <f>IF(D3256&lt;=0,0,MAX(0,MIN(2000000,D3256-MIN(100000,ROUNDDOWN(F3256*0.05,0)))))</f>
        <v/>
      </c>
      <c r="I3256" s="21">
        <f>IF(C3256&lt;=2000,0,MIN(C3256,ROUNDDOWN(F3256*0.4,0))-2000)</f>
        <v/>
      </c>
      <c r="J3256" s="21">
        <f>MAX(0,ROUNDDOWN(F3256-E3256-G3256,-3))</f>
        <v/>
      </c>
      <c r="K3256" s="21">
        <f>MAX(0,ROUNDDOWN(F3256-E3256-G3256-H3256-I3256,-3))</f>
        <v/>
      </c>
      <c r="L3256" s="21">
        <f>MAX(0,ROUNDDOWN(F3256-E3256-G3256-H3256,-3))</f>
        <v/>
      </c>
      <c r="M3256" s="21">
        <f>IF(J3256&lt;=0,0,ROUNDDOWN((J3256*LOOKUP(J3256,{0,1950001,3300001,6950001,9000001,18000001,40000001},{0.05,0.1,0.2,0.23,0.33,0.4,0.45})-LOOKUP(J3256,{0,1950001,3300001,6950001,9000001,18000001,40000001},{0,97500,427500,636000,1536000,2796000,4796000}))*1.021,-2))</f>
        <v/>
      </c>
      <c r="N3256" s="21">
        <f>IF(K3256&lt;=0,0,ROUNDDOWN((K3256*LOOKUP(K3256,{0,1950001,3300001,6950001,9000001,18000001,40000001},{0.05,0.1,0.2,0.23,0.33,0.4,0.45})-LOOKUP(K3256,{0,1950001,3300001,6950001,9000001,18000001,40000001},{0,97500,427500,636000,1536000,2796000,4796000}))*1.021,-2))</f>
        <v/>
      </c>
      <c r="O3256" s="21">
        <f>IF(L3256&lt;=0,0,ROUNDDOWN((L3256*LOOKUP(L3256,{0,1950001,3300001,6950001,9000001,18000001,40000001},{0.05,0.1,0.2,0.23,0.33,0.4,0.45})-LOOKUP(L3256,{0,1950001,3300001,6950001,9000001,18000001,40000001},{0,97500,427500,636000,1536000,2796000,4796000}))*1.021,-2))</f>
        <v/>
      </c>
      <c r="P3256" s="21">
        <f>MAX(0,ROUNDDOWN(F3256-E3256-430000,-3))</f>
        <v/>
      </c>
      <c r="Q3256" s="21">
        <f>MAX(0,ROUNDDOWN(F3256-E3256-430000-H3256,-3))</f>
        <v/>
      </c>
      <c r="R3256" s="21">
        <f>IF(F3256&lt;=450000,0,MAX(0,P3256*0.06-MIN(50000,P3256)*0.03))</f>
        <v/>
      </c>
      <c r="S3256" s="21">
        <f>IF(F3256&lt;=450000,0,MAX(0,P3256*0.04-MIN(50000,P3256)*0.02))</f>
        <v/>
      </c>
      <c r="T3256" s="21">
        <f>IF(F3256&lt;=450000,0,MAX(0,Q3256*0.06-MIN(50000,Q3256)*0.03))</f>
        <v/>
      </c>
      <c r="U3256" s="21">
        <f>IF(F3256&lt;=450000,0,MAX(0,Q3256*0.04-MIN(50000,Q3256)*0.02))</f>
        <v/>
      </c>
      <c r="V3256" s="21">
        <f>50000+MAX(0,G3256-480000)</f>
        <v/>
      </c>
      <c r="W3256" s="21">
        <f>P3256-V3256</f>
        <v/>
      </c>
      <c r="X3256" s="21">
        <f>Q3256-V3256</f>
        <v/>
      </c>
      <c r="Y3256" s="22">
        <f>IF(W3256&lt;0,0.9,LOOKUP(W3256,{0,1950001,3300001,6950001,9000001,18000001,40000001},{0.84895,0.7979,0.6958,0.66517,0.56307,0.4916,0.44055}))</f>
        <v/>
      </c>
      <c r="Z3256" s="22">
        <f>IF(X3256&lt;0,0.9,LOOKUP(X3256,{0,1950001,3300001,6950001,9000001,18000001,40000001},{0.84895,0.7979,0.6958,0.66517,0.56307,0.4916,0.44055}))</f>
        <v/>
      </c>
      <c r="AA3256" s="22">
        <f>IF(W3256&lt;0,0,CHOOSE(MATCH(W3256,{0,1950001,3300001,6950001,9000001},1),5.105/84.895,10.21/79.79,20.42/69.58,23.483/66.517,33.693/56.307))</f>
        <v/>
      </c>
      <c r="AB3256" s="21">
        <f>IF(C3256&lt;=2000,0,(MIN(C3256,ROUNDDOWN(F3256*0.3,0))-2000)*0.1)</f>
        <v/>
      </c>
      <c r="AC3256" s="21">
        <f>IF(C3256&lt;=2000,0,MIN((C3256-2000)*Y3256,(R3256+S3256)*0.2))</f>
        <v/>
      </c>
      <c r="AD3256" s="21">
        <f>IF(C3256&lt;=2000,0,MIN((C3256-2000)*Z3256,(T3256+U3256)*0.2))</f>
        <v/>
      </c>
      <c r="AE3256" s="21">
        <f>AC3256*AA3256</f>
        <v/>
      </c>
      <c r="AF3256" s="21">
        <f>ROUNDDOWN(R3256,-2)+ROUNDDOWN(S3256,-2)</f>
        <v/>
      </c>
      <c r="AG3256" s="21">
        <f>ROUNDDOWN(MAX(0,R3256-(AB3256+AC3256+AE3256)*0.6),-2)+ROUNDDOWN(MAX(0,S3256-(AB3256+AC3256+AE3256)*0.4),-2)</f>
        <v/>
      </c>
      <c r="AH3256" s="21">
        <f>ROUNDDOWN(MAX(0,T3256-(AB3256+AD3256)*0.6),-2)+ROUNDDOWN(MAX(0,U3256-(AB3256+AD3256)*0.4),-2)</f>
        <v/>
      </c>
      <c r="AI3256" s="21">
        <f>ROUNDDOWN(T3256,-2)+ROUNDDOWN(U3256,-2)</f>
        <v/>
      </c>
      <c r="AJ3256" s="21">
        <f>M3256+AF3256</f>
        <v/>
      </c>
      <c r="AK3256" s="21">
        <f>M3256+AG3256</f>
        <v/>
      </c>
      <c r="AL3256" s="21">
        <f>N3256+AH3256</f>
        <v/>
      </c>
      <c r="AM3256" s="21">
        <f>O3256+AI3256</f>
        <v/>
      </c>
      <c r="AN3256" s="21">
        <f>N3256+AI3256</f>
        <v/>
      </c>
      <c r="AO3256" s="21">
        <f>ROUNDDOWN((R3256+S3256)*0.2/Y3256+2000,0)</f>
        <v/>
      </c>
      <c r="AP3256" s="21">
        <f>ROUNDDOWN((T3256+U3256)*0.2/Z3256+2000,0)</f>
        <v/>
      </c>
      <c r="AQ3256" s="21">
        <f>AL3256-AK3256</f>
        <v/>
      </c>
      <c r="AR3256" s="21">
        <f>AM3256-AK3256</f>
        <v/>
      </c>
      <c r="AS3256" s="21">
        <f>AM3256-AL3256</f>
        <v/>
      </c>
      <c r="AT3256" s="21">
        <f>AK3256+C3256-AJ3256</f>
        <v/>
      </c>
      <c r="AU3256" s="21">
        <f>AL3256+C3256-AM3256</f>
        <v/>
      </c>
      <c r="AV3256" s="21">
        <f>AN3256+C3256-AM3256</f>
        <v/>
      </c>
    </row>
    <row r="3257">
      <c r="A3257" t="inlineStr">
        <is>
          <t>1万円刻み</t>
        </is>
      </c>
      <c r="B3257" s="21">
        <f>'5_1万円刻み'!$A$1494</f>
        <v/>
      </c>
      <c r="C3257" s="21">
        <f>AO3257</f>
        <v/>
      </c>
      <c r="D3257" s="21" t="n">
        <v>0</v>
      </c>
      <c r="E3257" s="21">
        <f>ROUND(MIN(B3257/12,650000)*12*0.0915+MIN(B3257/12,1390000)*12*(0.0504+0)+B3257*0.005,0)</f>
        <v/>
      </c>
      <c r="F3257" s="21">
        <f>IF(B3257&lt;741000,0,IF(B3257&lt;2191000,B3257-740000,IF(B3257&lt;2193000,1451000,IF(B3257&lt;2196000,1453000,IF(B3257&lt;2200000,1456000,IF(B3257&lt;3600000,ROUND(ROUNDDOWN(B3257/4,-3)*2.8,0)-80000,IF(B3257&lt;6600000,ROUND(ROUNDDOWN(B3257/4,-3)*3.2,0)-440000,IF(B3257&lt;8500000,ROUNDDOWN(B3257*0.9,0)-1100000,B3257-1950000))))))))</f>
        <v/>
      </c>
      <c r="G3257" s="21">
        <f>IF(F3257&gt;23500000,NA(),IF(F3257&lt;=4890000,1040000,IF(F3257&lt;=6550000,670000,620000)))</f>
        <v/>
      </c>
      <c r="H3257" s="21">
        <f>IF(D3257&lt;=0,0,MAX(0,MIN(2000000,D3257-MIN(100000,ROUNDDOWN(F3257*0.05,0)))))</f>
        <v/>
      </c>
      <c r="I3257" s="21">
        <f>IF(C3257&lt;=2000,0,MIN(C3257,ROUNDDOWN(F3257*0.4,0))-2000)</f>
        <v/>
      </c>
      <c r="J3257" s="21">
        <f>MAX(0,ROUNDDOWN(F3257-E3257-G3257,-3))</f>
        <v/>
      </c>
      <c r="K3257" s="21">
        <f>MAX(0,ROUNDDOWN(F3257-E3257-G3257-H3257-I3257,-3))</f>
        <v/>
      </c>
      <c r="L3257" s="21">
        <f>MAX(0,ROUNDDOWN(F3257-E3257-G3257-H3257,-3))</f>
        <v/>
      </c>
      <c r="M3257" s="21">
        <f>IF(J3257&lt;=0,0,ROUNDDOWN((J3257*LOOKUP(J3257,{0,1950001,3300001,6950001,9000001,18000001,40000001},{0.05,0.1,0.2,0.23,0.33,0.4,0.45})-LOOKUP(J3257,{0,1950001,3300001,6950001,9000001,18000001,40000001},{0,97500,427500,636000,1536000,2796000,4796000}))*1.021,-2))</f>
        <v/>
      </c>
      <c r="N3257" s="21">
        <f>IF(K3257&lt;=0,0,ROUNDDOWN((K3257*LOOKUP(K3257,{0,1950001,3300001,6950001,9000001,18000001,40000001},{0.05,0.1,0.2,0.23,0.33,0.4,0.45})-LOOKUP(K3257,{0,1950001,3300001,6950001,9000001,18000001,40000001},{0,97500,427500,636000,1536000,2796000,4796000}))*1.021,-2))</f>
        <v/>
      </c>
      <c r="O3257" s="21">
        <f>IF(L3257&lt;=0,0,ROUNDDOWN((L3257*LOOKUP(L3257,{0,1950001,3300001,6950001,9000001,18000001,40000001},{0.05,0.1,0.2,0.23,0.33,0.4,0.45})-LOOKUP(L3257,{0,1950001,3300001,6950001,9000001,18000001,40000001},{0,97500,427500,636000,1536000,2796000,4796000}))*1.021,-2))</f>
        <v/>
      </c>
      <c r="P3257" s="21">
        <f>MAX(0,ROUNDDOWN(F3257-E3257-430000,-3))</f>
        <v/>
      </c>
      <c r="Q3257" s="21">
        <f>MAX(0,ROUNDDOWN(F3257-E3257-430000-H3257,-3))</f>
        <v/>
      </c>
      <c r="R3257" s="21">
        <f>IF(F3257&lt;=450000,0,MAX(0,P3257*0.06-MIN(50000,P3257)*0.03))</f>
        <v/>
      </c>
      <c r="S3257" s="21">
        <f>IF(F3257&lt;=450000,0,MAX(0,P3257*0.04-MIN(50000,P3257)*0.02))</f>
        <v/>
      </c>
      <c r="T3257" s="21">
        <f>IF(F3257&lt;=450000,0,MAX(0,Q3257*0.06-MIN(50000,Q3257)*0.03))</f>
        <v/>
      </c>
      <c r="U3257" s="21">
        <f>IF(F3257&lt;=450000,0,MAX(0,Q3257*0.04-MIN(50000,Q3257)*0.02))</f>
        <v/>
      </c>
      <c r="V3257" s="21">
        <f>50000+MAX(0,G3257-480000)</f>
        <v/>
      </c>
      <c r="W3257" s="21">
        <f>P3257-V3257</f>
        <v/>
      </c>
      <c r="X3257" s="21">
        <f>Q3257-V3257</f>
        <v/>
      </c>
      <c r="Y3257" s="22">
        <f>IF(W3257&lt;0,0.9,LOOKUP(W3257,{0,1950001,3300001,6950001,9000001,18000001,40000001},{0.84895,0.7979,0.6958,0.66517,0.56307,0.4916,0.44055}))</f>
        <v/>
      </c>
      <c r="Z3257" s="22">
        <f>IF(X3257&lt;0,0.9,LOOKUP(X3257,{0,1950001,3300001,6950001,9000001,18000001,40000001},{0.84895,0.7979,0.6958,0.66517,0.56307,0.4916,0.44055}))</f>
        <v/>
      </c>
      <c r="AA3257" s="22">
        <f>IF(W3257&lt;0,0,CHOOSE(MATCH(W3257,{0,1950001,3300001,6950001,9000001},1),5.105/84.895,10.21/79.79,20.42/69.58,23.483/66.517,33.693/56.307))</f>
        <v/>
      </c>
      <c r="AB3257" s="21">
        <f>IF(C3257&lt;=2000,0,(MIN(C3257,ROUNDDOWN(F3257*0.3,0))-2000)*0.1)</f>
        <v/>
      </c>
      <c r="AC3257" s="21">
        <f>IF(C3257&lt;=2000,0,MIN((C3257-2000)*Y3257,(R3257+S3257)*0.2))</f>
        <v/>
      </c>
      <c r="AD3257" s="21">
        <f>IF(C3257&lt;=2000,0,MIN((C3257-2000)*Z3257,(T3257+U3257)*0.2))</f>
        <v/>
      </c>
      <c r="AE3257" s="21">
        <f>AC3257*AA3257</f>
        <v/>
      </c>
      <c r="AF3257" s="21">
        <f>ROUNDDOWN(R3257,-2)+ROUNDDOWN(S3257,-2)</f>
        <v/>
      </c>
      <c r="AG3257" s="21">
        <f>ROUNDDOWN(MAX(0,R3257-(AB3257+AC3257+AE3257)*0.6),-2)+ROUNDDOWN(MAX(0,S3257-(AB3257+AC3257+AE3257)*0.4),-2)</f>
        <v/>
      </c>
      <c r="AH3257" s="21">
        <f>ROUNDDOWN(MAX(0,T3257-(AB3257+AD3257)*0.6),-2)+ROUNDDOWN(MAX(0,U3257-(AB3257+AD3257)*0.4),-2)</f>
        <v/>
      </c>
      <c r="AI3257" s="21">
        <f>ROUNDDOWN(T3257,-2)+ROUNDDOWN(U3257,-2)</f>
        <v/>
      </c>
      <c r="AJ3257" s="21">
        <f>M3257+AF3257</f>
        <v/>
      </c>
      <c r="AK3257" s="21">
        <f>M3257+AG3257</f>
        <v/>
      </c>
      <c r="AL3257" s="21">
        <f>N3257+AH3257</f>
        <v/>
      </c>
      <c r="AM3257" s="21">
        <f>O3257+AI3257</f>
        <v/>
      </c>
      <c r="AN3257" s="21">
        <f>N3257+AI3257</f>
        <v/>
      </c>
      <c r="AO3257" s="21">
        <f>ROUNDDOWN((R3257+S3257)*0.2/Y3257+2000,0)</f>
        <v/>
      </c>
      <c r="AP3257" s="21">
        <f>ROUNDDOWN((T3257+U3257)*0.2/Z3257+2000,0)</f>
        <v/>
      </c>
      <c r="AQ3257" s="21">
        <f>AL3257-AK3257</f>
        <v/>
      </c>
      <c r="AR3257" s="21">
        <f>AM3257-AK3257</f>
        <v/>
      </c>
      <c r="AS3257" s="21">
        <f>AM3257-AL3257</f>
        <v/>
      </c>
      <c r="AT3257" s="21">
        <f>AK3257+C3257-AJ3257</f>
        <v/>
      </c>
      <c r="AU3257" s="21">
        <f>AL3257+C3257-AM3257</f>
        <v/>
      </c>
      <c r="AV3257" s="21">
        <f>AN3257+C3257-AM3257</f>
        <v/>
      </c>
    </row>
    <row r="3258">
      <c r="A3258" t="inlineStr">
        <is>
          <t>1万円刻み</t>
        </is>
      </c>
      <c r="B3258" s="21">
        <f>'5_1万円刻み'!$A$1495</f>
        <v/>
      </c>
      <c r="C3258" s="21">
        <f>AO3258</f>
        <v/>
      </c>
      <c r="D3258" s="21" t="n">
        <v>0</v>
      </c>
      <c r="E3258" s="21">
        <f>ROUND(MIN(B3258/12,650000)*12*0.0915+MIN(B3258/12,1390000)*12*(0.0504+0)+B3258*0.005,0)</f>
        <v/>
      </c>
      <c r="F3258" s="21">
        <f>IF(B3258&lt;741000,0,IF(B3258&lt;2191000,B3258-740000,IF(B3258&lt;2193000,1451000,IF(B3258&lt;2196000,1453000,IF(B3258&lt;2200000,1456000,IF(B3258&lt;3600000,ROUND(ROUNDDOWN(B3258/4,-3)*2.8,0)-80000,IF(B3258&lt;6600000,ROUND(ROUNDDOWN(B3258/4,-3)*3.2,0)-440000,IF(B3258&lt;8500000,ROUNDDOWN(B3258*0.9,0)-1100000,B3258-1950000))))))))</f>
        <v/>
      </c>
      <c r="G3258" s="21">
        <f>IF(F3258&gt;23500000,NA(),IF(F3258&lt;=4890000,1040000,IF(F3258&lt;=6550000,670000,620000)))</f>
        <v/>
      </c>
      <c r="H3258" s="21">
        <f>IF(D3258&lt;=0,0,MAX(0,MIN(2000000,D3258-MIN(100000,ROUNDDOWN(F3258*0.05,0)))))</f>
        <v/>
      </c>
      <c r="I3258" s="21">
        <f>IF(C3258&lt;=2000,0,MIN(C3258,ROUNDDOWN(F3258*0.4,0))-2000)</f>
        <v/>
      </c>
      <c r="J3258" s="21">
        <f>MAX(0,ROUNDDOWN(F3258-E3258-G3258,-3))</f>
        <v/>
      </c>
      <c r="K3258" s="21">
        <f>MAX(0,ROUNDDOWN(F3258-E3258-G3258-H3258-I3258,-3))</f>
        <v/>
      </c>
      <c r="L3258" s="21">
        <f>MAX(0,ROUNDDOWN(F3258-E3258-G3258-H3258,-3))</f>
        <v/>
      </c>
      <c r="M3258" s="21">
        <f>IF(J3258&lt;=0,0,ROUNDDOWN((J3258*LOOKUP(J3258,{0,1950001,3300001,6950001,9000001,18000001,40000001},{0.05,0.1,0.2,0.23,0.33,0.4,0.45})-LOOKUP(J3258,{0,1950001,3300001,6950001,9000001,18000001,40000001},{0,97500,427500,636000,1536000,2796000,4796000}))*1.021,-2))</f>
        <v/>
      </c>
      <c r="N3258" s="21">
        <f>IF(K3258&lt;=0,0,ROUNDDOWN((K3258*LOOKUP(K3258,{0,1950001,3300001,6950001,9000001,18000001,40000001},{0.05,0.1,0.2,0.23,0.33,0.4,0.45})-LOOKUP(K3258,{0,1950001,3300001,6950001,9000001,18000001,40000001},{0,97500,427500,636000,1536000,2796000,4796000}))*1.021,-2))</f>
        <v/>
      </c>
      <c r="O3258" s="21">
        <f>IF(L3258&lt;=0,0,ROUNDDOWN((L3258*LOOKUP(L3258,{0,1950001,3300001,6950001,9000001,18000001,40000001},{0.05,0.1,0.2,0.23,0.33,0.4,0.45})-LOOKUP(L3258,{0,1950001,3300001,6950001,9000001,18000001,40000001},{0,97500,427500,636000,1536000,2796000,4796000}))*1.021,-2))</f>
        <v/>
      </c>
      <c r="P3258" s="21">
        <f>MAX(0,ROUNDDOWN(F3258-E3258-430000,-3))</f>
        <v/>
      </c>
      <c r="Q3258" s="21">
        <f>MAX(0,ROUNDDOWN(F3258-E3258-430000-H3258,-3))</f>
        <v/>
      </c>
      <c r="R3258" s="21">
        <f>IF(F3258&lt;=450000,0,MAX(0,P3258*0.06-MIN(50000,P3258)*0.03))</f>
        <v/>
      </c>
      <c r="S3258" s="21">
        <f>IF(F3258&lt;=450000,0,MAX(0,P3258*0.04-MIN(50000,P3258)*0.02))</f>
        <v/>
      </c>
      <c r="T3258" s="21">
        <f>IF(F3258&lt;=450000,0,MAX(0,Q3258*0.06-MIN(50000,Q3258)*0.03))</f>
        <v/>
      </c>
      <c r="U3258" s="21">
        <f>IF(F3258&lt;=450000,0,MAX(0,Q3258*0.04-MIN(50000,Q3258)*0.02))</f>
        <v/>
      </c>
      <c r="V3258" s="21">
        <f>50000+MAX(0,G3258-480000)</f>
        <v/>
      </c>
      <c r="W3258" s="21">
        <f>P3258-V3258</f>
        <v/>
      </c>
      <c r="X3258" s="21">
        <f>Q3258-V3258</f>
        <v/>
      </c>
      <c r="Y3258" s="22">
        <f>IF(W3258&lt;0,0.9,LOOKUP(W3258,{0,1950001,3300001,6950001,9000001,18000001,40000001},{0.84895,0.7979,0.6958,0.66517,0.56307,0.4916,0.44055}))</f>
        <v/>
      </c>
      <c r="Z3258" s="22">
        <f>IF(X3258&lt;0,0.9,LOOKUP(X3258,{0,1950001,3300001,6950001,9000001,18000001,40000001},{0.84895,0.7979,0.6958,0.66517,0.56307,0.4916,0.44055}))</f>
        <v/>
      </c>
      <c r="AA3258" s="22">
        <f>IF(W3258&lt;0,0,CHOOSE(MATCH(W3258,{0,1950001,3300001,6950001,9000001},1),5.105/84.895,10.21/79.79,20.42/69.58,23.483/66.517,33.693/56.307))</f>
        <v/>
      </c>
      <c r="AB3258" s="21">
        <f>IF(C3258&lt;=2000,0,(MIN(C3258,ROUNDDOWN(F3258*0.3,0))-2000)*0.1)</f>
        <v/>
      </c>
      <c r="AC3258" s="21">
        <f>IF(C3258&lt;=2000,0,MIN((C3258-2000)*Y3258,(R3258+S3258)*0.2))</f>
        <v/>
      </c>
      <c r="AD3258" s="21">
        <f>IF(C3258&lt;=2000,0,MIN((C3258-2000)*Z3258,(T3258+U3258)*0.2))</f>
        <v/>
      </c>
      <c r="AE3258" s="21">
        <f>AC3258*AA3258</f>
        <v/>
      </c>
      <c r="AF3258" s="21">
        <f>ROUNDDOWN(R3258,-2)+ROUNDDOWN(S3258,-2)</f>
        <v/>
      </c>
      <c r="AG3258" s="21">
        <f>ROUNDDOWN(MAX(0,R3258-(AB3258+AC3258+AE3258)*0.6),-2)+ROUNDDOWN(MAX(0,S3258-(AB3258+AC3258+AE3258)*0.4),-2)</f>
        <v/>
      </c>
      <c r="AH3258" s="21">
        <f>ROUNDDOWN(MAX(0,T3258-(AB3258+AD3258)*0.6),-2)+ROUNDDOWN(MAX(0,U3258-(AB3258+AD3258)*0.4),-2)</f>
        <v/>
      </c>
      <c r="AI3258" s="21">
        <f>ROUNDDOWN(T3258,-2)+ROUNDDOWN(U3258,-2)</f>
        <v/>
      </c>
      <c r="AJ3258" s="21">
        <f>M3258+AF3258</f>
        <v/>
      </c>
      <c r="AK3258" s="21">
        <f>M3258+AG3258</f>
        <v/>
      </c>
      <c r="AL3258" s="21">
        <f>N3258+AH3258</f>
        <v/>
      </c>
      <c r="AM3258" s="21">
        <f>O3258+AI3258</f>
        <v/>
      </c>
      <c r="AN3258" s="21">
        <f>N3258+AI3258</f>
        <v/>
      </c>
      <c r="AO3258" s="21">
        <f>ROUNDDOWN((R3258+S3258)*0.2/Y3258+2000,0)</f>
        <v/>
      </c>
      <c r="AP3258" s="21">
        <f>ROUNDDOWN((T3258+U3258)*0.2/Z3258+2000,0)</f>
        <v/>
      </c>
      <c r="AQ3258" s="21">
        <f>AL3258-AK3258</f>
        <v/>
      </c>
      <c r="AR3258" s="21">
        <f>AM3258-AK3258</f>
        <v/>
      </c>
      <c r="AS3258" s="21">
        <f>AM3258-AL3258</f>
        <v/>
      </c>
      <c r="AT3258" s="21">
        <f>AK3258+C3258-AJ3258</f>
        <v/>
      </c>
      <c r="AU3258" s="21">
        <f>AL3258+C3258-AM3258</f>
        <v/>
      </c>
      <c r="AV3258" s="21">
        <f>AN3258+C3258-AM3258</f>
        <v/>
      </c>
    </row>
    <row r="3259">
      <c r="A3259" t="inlineStr">
        <is>
          <t>1万円刻み</t>
        </is>
      </c>
      <c r="B3259" s="21">
        <f>'5_1万円刻み'!$A$1496</f>
        <v/>
      </c>
      <c r="C3259" s="21">
        <f>AO3259</f>
        <v/>
      </c>
      <c r="D3259" s="21" t="n">
        <v>0</v>
      </c>
      <c r="E3259" s="21">
        <f>ROUND(MIN(B3259/12,650000)*12*0.0915+MIN(B3259/12,1390000)*12*(0.0504+0)+B3259*0.005,0)</f>
        <v/>
      </c>
      <c r="F3259" s="21">
        <f>IF(B3259&lt;741000,0,IF(B3259&lt;2191000,B3259-740000,IF(B3259&lt;2193000,1451000,IF(B3259&lt;2196000,1453000,IF(B3259&lt;2200000,1456000,IF(B3259&lt;3600000,ROUND(ROUNDDOWN(B3259/4,-3)*2.8,0)-80000,IF(B3259&lt;6600000,ROUND(ROUNDDOWN(B3259/4,-3)*3.2,0)-440000,IF(B3259&lt;8500000,ROUNDDOWN(B3259*0.9,0)-1100000,B3259-1950000))))))))</f>
        <v/>
      </c>
      <c r="G3259" s="21">
        <f>IF(F3259&gt;23500000,NA(),IF(F3259&lt;=4890000,1040000,IF(F3259&lt;=6550000,670000,620000)))</f>
        <v/>
      </c>
      <c r="H3259" s="21">
        <f>IF(D3259&lt;=0,0,MAX(0,MIN(2000000,D3259-MIN(100000,ROUNDDOWN(F3259*0.05,0)))))</f>
        <v/>
      </c>
      <c r="I3259" s="21">
        <f>IF(C3259&lt;=2000,0,MIN(C3259,ROUNDDOWN(F3259*0.4,0))-2000)</f>
        <v/>
      </c>
      <c r="J3259" s="21">
        <f>MAX(0,ROUNDDOWN(F3259-E3259-G3259,-3))</f>
        <v/>
      </c>
      <c r="K3259" s="21">
        <f>MAX(0,ROUNDDOWN(F3259-E3259-G3259-H3259-I3259,-3))</f>
        <v/>
      </c>
      <c r="L3259" s="21">
        <f>MAX(0,ROUNDDOWN(F3259-E3259-G3259-H3259,-3))</f>
        <v/>
      </c>
      <c r="M3259" s="21">
        <f>IF(J3259&lt;=0,0,ROUNDDOWN((J3259*LOOKUP(J3259,{0,1950001,3300001,6950001,9000001,18000001,40000001},{0.05,0.1,0.2,0.23,0.33,0.4,0.45})-LOOKUP(J3259,{0,1950001,3300001,6950001,9000001,18000001,40000001},{0,97500,427500,636000,1536000,2796000,4796000}))*1.021,-2))</f>
        <v/>
      </c>
      <c r="N3259" s="21">
        <f>IF(K3259&lt;=0,0,ROUNDDOWN((K3259*LOOKUP(K3259,{0,1950001,3300001,6950001,9000001,18000001,40000001},{0.05,0.1,0.2,0.23,0.33,0.4,0.45})-LOOKUP(K3259,{0,1950001,3300001,6950001,9000001,18000001,40000001},{0,97500,427500,636000,1536000,2796000,4796000}))*1.021,-2))</f>
        <v/>
      </c>
      <c r="O3259" s="21">
        <f>IF(L3259&lt;=0,0,ROUNDDOWN((L3259*LOOKUP(L3259,{0,1950001,3300001,6950001,9000001,18000001,40000001},{0.05,0.1,0.2,0.23,0.33,0.4,0.45})-LOOKUP(L3259,{0,1950001,3300001,6950001,9000001,18000001,40000001},{0,97500,427500,636000,1536000,2796000,4796000}))*1.021,-2))</f>
        <v/>
      </c>
      <c r="P3259" s="21">
        <f>MAX(0,ROUNDDOWN(F3259-E3259-430000,-3))</f>
        <v/>
      </c>
      <c r="Q3259" s="21">
        <f>MAX(0,ROUNDDOWN(F3259-E3259-430000-H3259,-3))</f>
        <v/>
      </c>
      <c r="R3259" s="21">
        <f>IF(F3259&lt;=450000,0,MAX(0,P3259*0.06-MIN(50000,P3259)*0.03))</f>
        <v/>
      </c>
      <c r="S3259" s="21">
        <f>IF(F3259&lt;=450000,0,MAX(0,P3259*0.04-MIN(50000,P3259)*0.02))</f>
        <v/>
      </c>
      <c r="T3259" s="21">
        <f>IF(F3259&lt;=450000,0,MAX(0,Q3259*0.06-MIN(50000,Q3259)*0.03))</f>
        <v/>
      </c>
      <c r="U3259" s="21">
        <f>IF(F3259&lt;=450000,0,MAX(0,Q3259*0.04-MIN(50000,Q3259)*0.02))</f>
        <v/>
      </c>
      <c r="V3259" s="21">
        <f>50000+MAX(0,G3259-480000)</f>
        <v/>
      </c>
      <c r="W3259" s="21">
        <f>P3259-V3259</f>
        <v/>
      </c>
      <c r="X3259" s="21">
        <f>Q3259-V3259</f>
        <v/>
      </c>
      <c r="Y3259" s="22">
        <f>IF(W3259&lt;0,0.9,LOOKUP(W3259,{0,1950001,3300001,6950001,9000001,18000001,40000001},{0.84895,0.7979,0.6958,0.66517,0.56307,0.4916,0.44055}))</f>
        <v/>
      </c>
      <c r="Z3259" s="22">
        <f>IF(X3259&lt;0,0.9,LOOKUP(X3259,{0,1950001,3300001,6950001,9000001,18000001,40000001},{0.84895,0.7979,0.6958,0.66517,0.56307,0.4916,0.44055}))</f>
        <v/>
      </c>
      <c r="AA3259" s="22">
        <f>IF(W3259&lt;0,0,CHOOSE(MATCH(W3259,{0,1950001,3300001,6950001,9000001},1),5.105/84.895,10.21/79.79,20.42/69.58,23.483/66.517,33.693/56.307))</f>
        <v/>
      </c>
      <c r="AB3259" s="21">
        <f>IF(C3259&lt;=2000,0,(MIN(C3259,ROUNDDOWN(F3259*0.3,0))-2000)*0.1)</f>
        <v/>
      </c>
      <c r="AC3259" s="21">
        <f>IF(C3259&lt;=2000,0,MIN((C3259-2000)*Y3259,(R3259+S3259)*0.2))</f>
        <v/>
      </c>
      <c r="AD3259" s="21">
        <f>IF(C3259&lt;=2000,0,MIN((C3259-2000)*Z3259,(T3259+U3259)*0.2))</f>
        <v/>
      </c>
      <c r="AE3259" s="21">
        <f>AC3259*AA3259</f>
        <v/>
      </c>
      <c r="AF3259" s="21">
        <f>ROUNDDOWN(R3259,-2)+ROUNDDOWN(S3259,-2)</f>
        <v/>
      </c>
      <c r="AG3259" s="21">
        <f>ROUNDDOWN(MAX(0,R3259-(AB3259+AC3259+AE3259)*0.6),-2)+ROUNDDOWN(MAX(0,S3259-(AB3259+AC3259+AE3259)*0.4),-2)</f>
        <v/>
      </c>
      <c r="AH3259" s="21">
        <f>ROUNDDOWN(MAX(0,T3259-(AB3259+AD3259)*0.6),-2)+ROUNDDOWN(MAX(0,U3259-(AB3259+AD3259)*0.4),-2)</f>
        <v/>
      </c>
      <c r="AI3259" s="21">
        <f>ROUNDDOWN(T3259,-2)+ROUNDDOWN(U3259,-2)</f>
        <v/>
      </c>
      <c r="AJ3259" s="21">
        <f>M3259+AF3259</f>
        <v/>
      </c>
      <c r="AK3259" s="21">
        <f>M3259+AG3259</f>
        <v/>
      </c>
      <c r="AL3259" s="21">
        <f>N3259+AH3259</f>
        <v/>
      </c>
      <c r="AM3259" s="21">
        <f>O3259+AI3259</f>
        <v/>
      </c>
      <c r="AN3259" s="21">
        <f>N3259+AI3259</f>
        <v/>
      </c>
      <c r="AO3259" s="21">
        <f>ROUNDDOWN((R3259+S3259)*0.2/Y3259+2000,0)</f>
        <v/>
      </c>
      <c r="AP3259" s="21">
        <f>ROUNDDOWN((T3259+U3259)*0.2/Z3259+2000,0)</f>
        <v/>
      </c>
      <c r="AQ3259" s="21">
        <f>AL3259-AK3259</f>
        <v/>
      </c>
      <c r="AR3259" s="21">
        <f>AM3259-AK3259</f>
        <v/>
      </c>
      <c r="AS3259" s="21">
        <f>AM3259-AL3259</f>
        <v/>
      </c>
      <c r="AT3259" s="21">
        <f>AK3259+C3259-AJ3259</f>
        <v/>
      </c>
      <c r="AU3259" s="21">
        <f>AL3259+C3259-AM3259</f>
        <v/>
      </c>
      <c r="AV3259" s="21">
        <f>AN3259+C3259-AM3259</f>
        <v/>
      </c>
    </row>
    <row r="3260">
      <c r="A3260" t="inlineStr">
        <is>
          <t>1万円刻み</t>
        </is>
      </c>
      <c r="B3260" s="21">
        <f>'5_1万円刻み'!$A$1497</f>
        <v/>
      </c>
      <c r="C3260" s="21">
        <f>AO3260</f>
        <v/>
      </c>
      <c r="D3260" s="21" t="n">
        <v>0</v>
      </c>
      <c r="E3260" s="21">
        <f>ROUND(MIN(B3260/12,650000)*12*0.0915+MIN(B3260/12,1390000)*12*(0.0504+0)+B3260*0.005,0)</f>
        <v/>
      </c>
      <c r="F3260" s="21">
        <f>IF(B3260&lt;741000,0,IF(B3260&lt;2191000,B3260-740000,IF(B3260&lt;2193000,1451000,IF(B3260&lt;2196000,1453000,IF(B3260&lt;2200000,1456000,IF(B3260&lt;3600000,ROUND(ROUNDDOWN(B3260/4,-3)*2.8,0)-80000,IF(B3260&lt;6600000,ROUND(ROUNDDOWN(B3260/4,-3)*3.2,0)-440000,IF(B3260&lt;8500000,ROUNDDOWN(B3260*0.9,0)-1100000,B3260-1950000))))))))</f>
        <v/>
      </c>
      <c r="G3260" s="21">
        <f>IF(F3260&gt;23500000,NA(),IF(F3260&lt;=4890000,1040000,IF(F3260&lt;=6550000,670000,620000)))</f>
        <v/>
      </c>
      <c r="H3260" s="21">
        <f>IF(D3260&lt;=0,0,MAX(0,MIN(2000000,D3260-MIN(100000,ROUNDDOWN(F3260*0.05,0)))))</f>
        <v/>
      </c>
      <c r="I3260" s="21">
        <f>IF(C3260&lt;=2000,0,MIN(C3260,ROUNDDOWN(F3260*0.4,0))-2000)</f>
        <v/>
      </c>
      <c r="J3260" s="21">
        <f>MAX(0,ROUNDDOWN(F3260-E3260-G3260,-3))</f>
        <v/>
      </c>
      <c r="K3260" s="21">
        <f>MAX(0,ROUNDDOWN(F3260-E3260-G3260-H3260-I3260,-3))</f>
        <v/>
      </c>
      <c r="L3260" s="21">
        <f>MAX(0,ROUNDDOWN(F3260-E3260-G3260-H3260,-3))</f>
        <v/>
      </c>
      <c r="M3260" s="21">
        <f>IF(J3260&lt;=0,0,ROUNDDOWN((J3260*LOOKUP(J3260,{0,1950001,3300001,6950001,9000001,18000001,40000001},{0.05,0.1,0.2,0.23,0.33,0.4,0.45})-LOOKUP(J3260,{0,1950001,3300001,6950001,9000001,18000001,40000001},{0,97500,427500,636000,1536000,2796000,4796000}))*1.021,-2))</f>
        <v/>
      </c>
      <c r="N3260" s="21">
        <f>IF(K3260&lt;=0,0,ROUNDDOWN((K3260*LOOKUP(K3260,{0,1950001,3300001,6950001,9000001,18000001,40000001},{0.05,0.1,0.2,0.23,0.33,0.4,0.45})-LOOKUP(K3260,{0,1950001,3300001,6950001,9000001,18000001,40000001},{0,97500,427500,636000,1536000,2796000,4796000}))*1.021,-2))</f>
        <v/>
      </c>
      <c r="O3260" s="21">
        <f>IF(L3260&lt;=0,0,ROUNDDOWN((L3260*LOOKUP(L3260,{0,1950001,3300001,6950001,9000001,18000001,40000001},{0.05,0.1,0.2,0.23,0.33,0.4,0.45})-LOOKUP(L3260,{0,1950001,3300001,6950001,9000001,18000001,40000001},{0,97500,427500,636000,1536000,2796000,4796000}))*1.021,-2))</f>
        <v/>
      </c>
      <c r="P3260" s="21">
        <f>MAX(0,ROUNDDOWN(F3260-E3260-430000,-3))</f>
        <v/>
      </c>
      <c r="Q3260" s="21">
        <f>MAX(0,ROUNDDOWN(F3260-E3260-430000-H3260,-3))</f>
        <v/>
      </c>
      <c r="R3260" s="21">
        <f>IF(F3260&lt;=450000,0,MAX(0,P3260*0.06-MIN(50000,P3260)*0.03))</f>
        <v/>
      </c>
      <c r="S3260" s="21">
        <f>IF(F3260&lt;=450000,0,MAX(0,P3260*0.04-MIN(50000,P3260)*0.02))</f>
        <v/>
      </c>
      <c r="T3260" s="21">
        <f>IF(F3260&lt;=450000,0,MAX(0,Q3260*0.06-MIN(50000,Q3260)*0.03))</f>
        <v/>
      </c>
      <c r="U3260" s="21">
        <f>IF(F3260&lt;=450000,0,MAX(0,Q3260*0.04-MIN(50000,Q3260)*0.02))</f>
        <v/>
      </c>
      <c r="V3260" s="21">
        <f>50000+MAX(0,G3260-480000)</f>
        <v/>
      </c>
      <c r="W3260" s="21">
        <f>P3260-V3260</f>
        <v/>
      </c>
      <c r="X3260" s="21">
        <f>Q3260-V3260</f>
        <v/>
      </c>
      <c r="Y3260" s="22">
        <f>IF(W3260&lt;0,0.9,LOOKUP(W3260,{0,1950001,3300001,6950001,9000001,18000001,40000001},{0.84895,0.7979,0.6958,0.66517,0.56307,0.4916,0.44055}))</f>
        <v/>
      </c>
      <c r="Z3260" s="22">
        <f>IF(X3260&lt;0,0.9,LOOKUP(X3260,{0,1950001,3300001,6950001,9000001,18000001,40000001},{0.84895,0.7979,0.6958,0.66517,0.56307,0.4916,0.44055}))</f>
        <v/>
      </c>
      <c r="AA3260" s="22">
        <f>IF(W3260&lt;0,0,CHOOSE(MATCH(W3260,{0,1950001,3300001,6950001,9000001},1),5.105/84.895,10.21/79.79,20.42/69.58,23.483/66.517,33.693/56.307))</f>
        <v/>
      </c>
      <c r="AB3260" s="21">
        <f>IF(C3260&lt;=2000,0,(MIN(C3260,ROUNDDOWN(F3260*0.3,0))-2000)*0.1)</f>
        <v/>
      </c>
      <c r="AC3260" s="21">
        <f>IF(C3260&lt;=2000,0,MIN((C3260-2000)*Y3260,(R3260+S3260)*0.2))</f>
        <v/>
      </c>
      <c r="AD3260" s="21">
        <f>IF(C3260&lt;=2000,0,MIN((C3260-2000)*Z3260,(T3260+U3260)*0.2))</f>
        <v/>
      </c>
      <c r="AE3260" s="21">
        <f>AC3260*AA3260</f>
        <v/>
      </c>
      <c r="AF3260" s="21">
        <f>ROUNDDOWN(R3260,-2)+ROUNDDOWN(S3260,-2)</f>
        <v/>
      </c>
      <c r="AG3260" s="21">
        <f>ROUNDDOWN(MAX(0,R3260-(AB3260+AC3260+AE3260)*0.6),-2)+ROUNDDOWN(MAX(0,S3260-(AB3260+AC3260+AE3260)*0.4),-2)</f>
        <v/>
      </c>
      <c r="AH3260" s="21">
        <f>ROUNDDOWN(MAX(0,T3260-(AB3260+AD3260)*0.6),-2)+ROUNDDOWN(MAX(0,U3260-(AB3260+AD3260)*0.4),-2)</f>
        <v/>
      </c>
      <c r="AI3260" s="21">
        <f>ROUNDDOWN(T3260,-2)+ROUNDDOWN(U3260,-2)</f>
        <v/>
      </c>
      <c r="AJ3260" s="21">
        <f>M3260+AF3260</f>
        <v/>
      </c>
      <c r="AK3260" s="21">
        <f>M3260+AG3260</f>
        <v/>
      </c>
      <c r="AL3260" s="21">
        <f>N3260+AH3260</f>
        <v/>
      </c>
      <c r="AM3260" s="21">
        <f>O3260+AI3260</f>
        <v/>
      </c>
      <c r="AN3260" s="21">
        <f>N3260+AI3260</f>
        <v/>
      </c>
      <c r="AO3260" s="21">
        <f>ROUNDDOWN((R3260+S3260)*0.2/Y3260+2000,0)</f>
        <v/>
      </c>
      <c r="AP3260" s="21">
        <f>ROUNDDOWN((T3260+U3260)*0.2/Z3260+2000,0)</f>
        <v/>
      </c>
      <c r="AQ3260" s="21">
        <f>AL3260-AK3260</f>
        <v/>
      </c>
      <c r="AR3260" s="21">
        <f>AM3260-AK3260</f>
        <v/>
      </c>
      <c r="AS3260" s="21">
        <f>AM3260-AL3260</f>
        <v/>
      </c>
      <c r="AT3260" s="21">
        <f>AK3260+C3260-AJ3260</f>
        <v/>
      </c>
      <c r="AU3260" s="21">
        <f>AL3260+C3260-AM3260</f>
        <v/>
      </c>
      <c r="AV3260" s="21">
        <f>AN3260+C3260-AM3260</f>
        <v/>
      </c>
    </row>
    <row r="3261">
      <c r="A3261" t="inlineStr">
        <is>
          <t>1万円刻み</t>
        </is>
      </c>
      <c r="B3261" s="21">
        <f>'5_1万円刻み'!$A$1498</f>
        <v/>
      </c>
      <c r="C3261" s="21">
        <f>AO3261</f>
        <v/>
      </c>
      <c r="D3261" s="21" t="n">
        <v>0</v>
      </c>
      <c r="E3261" s="21">
        <f>ROUND(MIN(B3261/12,650000)*12*0.0915+MIN(B3261/12,1390000)*12*(0.0504+0)+B3261*0.005,0)</f>
        <v/>
      </c>
      <c r="F3261" s="21">
        <f>IF(B3261&lt;741000,0,IF(B3261&lt;2191000,B3261-740000,IF(B3261&lt;2193000,1451000,IF(B3261&lt;2196000,1453000,IF(B3261&lt;2200000,1456000,IF(B3261&lt;3600000,ROUND(ROUNDDOWN(B3261/4,-3)*2.8,0)-80000,IF(B3261&lt;6600000,ROUND(ROUNDDOWN(B3261/4,-3)*3.2,0)-440000,IF(B3261&lt;8500000,ROUNDDOWN(B3261*0.9,0)-1100000,B3261-1950000))))))))</f>
        <v/>
      </c>
      <c r="G3261" s="21">
        <f>IF(F3261&gt;23500000,NA(),IF(F3261&lt;=4890000,1040000,IF(F3261&lt;=6550000,670000,620000)))</f>
        <v/>
      </c>
      <c r="H3261" s="21">
        <f>IF(D3261&lt;=0,0,MAX(0,MIN(2000000,D3261-MIN(100000,ROUNDDOWN(F3261*0.05,0)))))</f>
        <v/>
      </c>
      <c r="I3261" s="21">
        <f>IF(C3261&lt;=2000,0,MIN(C3261,ROUNDDOWN(F3261*0.4,0))-2000)</f>
        <v/>
      </c>
      <c r="J3261" s="21">
        <f>MAX(0,ROUNDDOWN(F3261-E3261-G3261,-3))</f>
        <v/>
      </c>
      <c r="K3261" s="21">
        <f>MAX(0,ROUNDDOWN(F3261-E3261-G3261-H3261-I3261,-3))</f>
        <v/>
      </c>
      <c r="L3261" s="21">
        <f>MAX(0,ROUNDDOWN(F3261-E3261-G3261-H3261,-3))</f>
        <v/>
      </c>
      <c r="M3261" s="21">
        <f>IF(J3261&lt;=0,0,ROUNDDOWN((J3261*LOOKUP(J3261,{0,1950001,3300001,6950001,9000001,18000001,40000001},{0.05,0.1,0.2,0.23,0.33,0.4,0.45})-LOOKUP(J3261,{0,1950001,3300001,6950001,9000001,18000001,40000001},{0,97500,427500,636000,1536000,2796000,4796000}))*1.021,-2))</f>
        <v/>
      </c>
      <c r="N3261" s="21">
        <f>IF(K3261&lt;=0,0,ROUNDDOWN((K3261*LOOKUP(K3261,{0,1950001,3300001,6950001,9000001,18000001,40000001},{0.05,0.1,0.2,0.23,0.33,0.4,0.45})-LOOKUP(K3261,{0,1950001,3300001,6950001,9000001,18000001,40000001},{0,97500,427500,636000,1536000,2796000,4796000}))*1.021,-2))</f>
        <v/>
      </c>
      <c r="O3261" s="21">
        <f>IF(L3261&lt;=0,0,ROUNDDOWN((L3261*LOOKUP(L3261,{0,1950001,3300001,6950001,9000001,18000001,40000001},{0.05,0.1,0.2,0.23,0.33,0.4,0.45})-LOOKUP(L3261,{0,1950001,3300001,6950001,9000001,18000001,40000001},{0,97500,427500,636000,1536000,2796000,4796000}))*1.021,-2))</f>
        <v/>
      </c>
      <c r="P3261" s="21">
        <f>MAX(0,ROUNDDOWN(F3261-E3261-430000,-3))</f>
        <v/>
      </c>
      <c r="Q3261" s="21">
        <f>MAX(0,ROUNDDOWN(F3261-E3261-430000-H3261,-3))</f>
        <v/>
      </c>
      <c r="R3261" s="21">
        <f>IF(F3261&lt;=450000,0,MAX(0,P3261*0.06-MIN(50000,P3261)*0.03))</f>
        <v/>
      </c>
      <c r="S3261" s="21">
        <f>IF(F3261&lt;=450000,0,MAX(0,P3261*0.04-MIN(50000,P3261)*0.02))</f>
        <v/>
      </c>
      <c r="T3261" s="21">
        <f>IF(F3261&lt;=450000,0,MAX(0,Q3261*0.06-MIN(50000,Q3261)*0.03))</f>
        <v/>
      </c>
      <c r="U3261" s="21">
        <f>IF(F3261&lt;=450000,0,MAX(0,Q3261*0.04-MIN(50000,Q3261)*0.02))</f>
        <v/>
      </c>
      <c r="V3261" s="21">
        <f>50000+MAX(0,G3261-480000)</f>
        <v/>
      </c>
      <c r="W3261" s="21">
        <f>P3261-V3261</f>
        <v/>
      </c>
      <c r="X3261" s="21">
        <f>Q3261-V3261</f>
        <v/>
      </c>
      <c r="Y3261" s="22">
        <f>IF(W3261&lt;0,0.9,LOOKUP(W3261,{0,1950001,3300001,6950001,9000001,18000001,40000001},{0.84895,0.7979,0.6958,0.66517,0.56307,0.4916,0.44055}))</f>
        <v/>
      </c>
      <c r="Z3261" s="22">
        <f>IF(X3261&lt;0,0.9,LOOKUP(X3261,{0,1950001,3300001,6950001,9000001,18000001,40000001},{0.84895,0.7979,0.6958,0.66517,0.56307,0.4916,0.44055}))</f>
        <v/>
      </c>
      <c r="AA3261" s="22">
        <f>IF(W3261&lt;0,0,CHOOSE(MATCH(W3261,{0,1950001,3300001,6950001,9000001},1),5.105/84.895,10.21/79.79,20.42/69.58,23.483/66.517,33.693/56.307))</f>
        <v/>
      </c>
      <c r="AB3261" s="21">
        <f>IF(C3261&lt;=2000,0,(MIN(C3261,ROUNDDOWN(F3261*0.3,0))-2000)*0.1)</f>
        <v/>
      </c>
      <c r="AC3261" s="21">
        <f>IF(C3261&lt;=2000,0,MIN((C3261-2000)*Y3261,(R3261+S3261)*0.2))</f>
        <v/>
      </c>
      <c r="AD3261" s="21">
        <f>IF(C3261&lt;=2000,0,MIN((C3261-2000)*Z3261,(T3261+U3261)*0.2))</f>
        <v/>
      </c>
      <c r="AE3261" s="21">
        <f>AC3261*AA3261</f>
        <v/>
      </c>
      <c r="AF3261" s="21">
        <f>ROUNDDOWN(R3261,-2)+ROUNDDOWN(S3261,-2)</f>
        <v/>
      </c>
      <c r="AG3261" s="21">
        <f>ROUNDDOWN(MAX(0,R3261-(AB3261+AC3261+AE3261)*0.6),-2)+ROUNDDOWN(MAX(0,S3261-(AB3261+AC3261+AE3261)*0.4),-2)</f>
        <v/>
      </c>
      <c r="AH3261" s="21">
        <f>ROUNDDOWN(MAX(0,T3261-(AB3261+AD3261)*0.6),-2)+ROUNDDOWN(MAX(0,U3261-(AB3261+AD3261)*0.4),-2)</f>
        <v/>
      </c>
      <c r="AI3261" s="21">
        <f>ROUNDDOWN(T3261,-2)+ROUNDDOWN(U3261,-2)</f>
        <v/>
      </c>
      <c r="AJ3261" s="21">
        <f>M3261+AF3261</f>
        <v/>
      </c>
      <c r="AK3261" s="21">
        <f>M3261+AG3261</f>
        <v/>
      </c>
      <c r="AL3261" s="21">
        <f>N3261+AH3261</f>
        <v/>
      </c>
      <c r="AM3261" s="21">
        <f>O3261+AI3261</f>
        <v/>
      </c>
      <c r="AN3261" s="21">
        <f>N3261+AI3261</f>
        <v/>
      </c>
      <c r="AO3261" s="21">
        <f>ROUNDDOWN((R3261+S3261)*0.2/Y3261+2000,0)</f>
        <v/>
      </c>
      <c r="AP3261" s="21">
        <f>ROUNDDOWN((T3261+U3261)*0.2/Z3261+2000,0)</f>
        <v/>
      </c>
      <c r="AQ3261" s="21">
        <f>AL3261-AK3261</f>
        <v/>
      </c>
      <c r="AR3261" s="21">
        <f>AM3261-AK3261</f>
        <v/>
      </c>
      <c r="AS3261" s="21">
        <f>AM3261-AL3261</f>
        <v/>
      </c>
      <c r="AT3261" s="21">
        <f>AK3261+C3261-AJ3261</f>
        <v/>
      </c>
      <c r="AU3261" s="21">
        <f>AL3261+C3261-AM3261</f>
        <v/>
      </c>
      <c r="AV3261" s="21">
        <f>AN3261+C3261-AM3261</f>
        <v/>
      </c>
    </row>
    <row r="3262">
      <c r="A3262" t="inlineStr">
        <is>
          <t>1万円刻み</t>
        </is>
      </c>
      <c r="B3262" s="21">
        <f>'5_1万円刻み'!$A$1499</f>
        <v/>
      </c>
      <c r="C3262" s="21">
        <f>AO3262</f>
        <v/>
      </c>
      <c r="D3262" s="21" t="n">
        <v>0</v>
      </c>
      <c r="E3262" s="21">
        <f>ROUND(MIN(B3262/12,650000)*12*0.0915+MIN(B3262/12,1390000)*12*(0.0504+0)+B3262*0.005,0)</f>
        <v/>
      </c>
      <c r="F3262" s="21">
        <f>IF(B3262&lt;741000,0,IF(B3262&lt;2191000,B3262-740000,IF(B3262&lt;2193000,1451000,IF(B3262&lt;2196000,1453000,IF(B3262&lt;2200000,1456000,IF(B3262&lt;3600000,ROUND(ROUNDDOWN(B3262/4,-3)*2.8,0)-80000,IF(B3262&lt;6600000,ROUND(ROUNDDOWN(B3262/4,-3)*3.2,0)-440000,IF(B3262&lt;8500000,ROUNDDOWN(B3262*0.9,0)-1100000,B3262-1950000))))))))</f>
        <v/>
      </c>
      <c r="G3262" s="21">
        <f>IF(F3262&gt;23500000,NA(),IF(F3262&lt;=4890000,1040000,IF(F3262&lt;=6550000,670000,620000)))</f>
        <v/>
      </c>
      <c r="H3262" s="21">
        <f>IF(D3262&lt;=0,0,MAX(0,MIN(2000000,D3262-MIN(100000,ROUNDDOWN(F3262*0.05,0)))))</f>
        <v/>
      </c>
      <c r="I3262" s="21">
        <f>IF(C3262&lt;=2000,0,MIN(C3262,ROUNDDOWN(F3262*0.4,0))-2000)</f>
        <v/>
      </c>
      <c r="J3262" s="21">
        <f>MAX(0,ROUNDDOWN(F3262-E3262-G3262,-3))</f>
        <v/>
      </c>
      <c r="K3262" s="21">
        <f>MAX(0,ROUNDDOWN(F3262-E3262-G3262-H3262-I3262,-3))</f>
        <v/>
      </c>
      <c r="L3262" s="21">
        <f>MAX(0,ROUNDDOWN(F3262-E3262-G3262-H3262,-3))</f>
        <v/>
      </c>
      <c r="M3262" s="21">
        <f>IF(J3262&lt;=0,0,ROUNDDOWN((J3262*LOOKUP(J3262,{0,1950001,3300001,6950001,9000001,18000001,40000001},{0.05,0.1,0.2,0.23,0.33,0.4,0.45})-LOOKUP(J3262,{0,1950001,3300001,6950001,9000001,18000001,40000001},{0,97500,427500,636000,1536000,2796000,4796000}))*1.021,-2))</f>
        <v/>
      </c>
      <c r="N3262" s="21">
        <f>IF(K3262&lt;=0,0,ROUNDDOWN((K3262*LOOKUP(K3262,{0,1950001,3300001,6950001,9000001,18000001,40000001},{0.05,0.1,0.2,0.23,0.33,0.4,0.45})-LOOKUP(K3262,{0,1950001,3300001,6950001,9000001,18000001,40000001},{0,97500,427500,636000,1536000,2796000,4796000}))*1.021,-2))</f>
        <v/>
      </c>
      <c r="O3262" s="21">
        <f>IF(L3262&lt;=0,0,ROUNDDOWN((L3262*LOOKUP(L3262,{0,1950001,3300001,6950001,9000001,18000001,40000001},{0.05,0.1,0.2,0.23,0.33,0.4,0.45})-LOOKUP(L3262,{0,1950001,3300001,6950001,9000001,18000001,40000001},{0,97500,427500,636000,1536000,2796000,4796000}))*1.021,-2))</f>
        <v/>
      </c>
      <c r="P3262" s="21">
        <f>MAX(0,ROUNDDOWN(F3262-E3262-430000,-3))</f>
        <v/>
      </c>
      <c r="Q3262" s="21">
        <f>MAX(0,ROUNDDOWN(F3262-E3262-430000-H3262,-3))</f>
        <v/>
      </c>
      <c r="R3262" s="21">
        <f>IF(F3262&lt;=450000,0,MAX(0,P3262*0.06-MIN(50000,P3262)*0.03))</f>
        <v/>
      </c>
      <c r="S3262" s="21">
        <f>IF(F3262&lt;=450000,0,MAX(0,P3262*0.04-MIN(50000,P3262)*0.02))</f>
        <v/>
      </c>
      <c r="T3262" s="21">
        <f>IF(F3262&lt;=450000,0,MAX(0,Q3262*0.06-MIN(50000,Q3262)*0.03))</f>
        <v/>
      </c>
      <c r="U3262" s="21">
        <f>IF(F3262&lt;=450000,0,MAX(0,Q3262*0.04-MIN(50000,Q3262)*0.02))</f>
        <v/>
      </c>
      <c r="V3262" s="21">
        <f>50000+MAX(0,G3262-480000)</f>
        <v/>
      </c>
      <c r="W3262" s="21">
        <f>P3262-V3262</f>
        <v/>
      </c>
      <c r="X3262" s="21">
        <f>Q3262-V3262</f>
        <v/>
      </c>
      <c r="Y3262" s="22">
        <f>IF(W3262&lt;0,0.9,LOOKUP(W3262,{0,1950001,3300001,6950001,9000001,18000001,40000001},{0.84895,0.7979,0.6958,0.66517,0.56307,0.4916,0.44055}))</f>
        <v/>
      </c>
      <c r="Z3262" s="22">
        <f>IF(X3262&lt;0,0.9,LOOKUP(X3262,{0,1950001,3300001,6950001,9000001,18000001,40000001},{0.84895,0.7979,0.6958,0.66517,0.56307,0.4916,0.44055}))</f>
        <v/>
      </c>
      <c r="AA3262" s="22">
        <f>IF(W3262&lt;0,0,CHOOSE(MATCH(W3262,{0,1950001,3300001,6950001,9000001},1),5.105/84.895,10.21/79.79,20.42/69.58,23.483/66.517,33.693/56.307))</f>
        <v/>
      </c>
      <c r="AB3262" s="21">
        <f>IF(C3262&lt;=2000,0,(MIN(C3262,ROUNDDOWN(F3262*0.3,0))-2000)*0.1)</f>
        <v/>
      </c>
      <c r="AC3262" s="21">
        <f>IF(C3262&lt;=2000,0,MIN((C3262-2000)*Y3262,(R3262+S3262)*0.2))</f>
        <v/>
      </c>
      <c r="AD3262" s="21">
        <f>IF(C3262&lt;=2000,0,MIN((C3262-2000)*Z3262,(T3262+U3262)*0.2))</f>
        <v/>
      </c>
      <c r="AE3262" s="21">
        <f>AC3262*AA3262</f>
        <v/>
      </c>
      <c r="AF3262" s="21">
        <f>ROUNDDOWN(R3262,-2)+ROUNDDOWN(S3262,-2)</f>
        <v/>
      </c>
      <c r="AG3262" s="21">
        <f>ROUNDDOWN(MAX(0,R3262-(AB3262+AC3262+AE3262)*0.6),-2)+ROUNDDOWN(MAX(0,S3262-(AB3262+AC3262+AE3262)*0.4),-2)</f>
        <v/>
      </c>
      <c r="AH3262" s="21">
        <f>ROUNDDOWN(MAX(0,T3262-(AB3262+AD3262)*0.6),-2)+ROUNDDOWN(MAX(0,U3262-(AB3262+AD3262)*0.4),-2)</f>
        <v/>
      </c>
      <c r="AI3262" s="21">
        <f>ROUNDDOWN(T3262,-2)+ROUNDDOWN(U3262,-2)</f>
        <v/>
      </c>
      <c r="AJ3262" s="21">
        <f>M3262+AF3262</f>
        <v/>
      </c>
      <c r="AK3262" s="21">
        <f>M3262+AG3262</f>
        <v/>
      </c>
      <c r="AL3262" s="21">
        <f>N3262+AH3262</f>
        <v/>
      </c>
      <c r="AM3262" s="21">
        <f>O3262+AI3262</f>
        <v/>
      </c>
      <c r="AN3262" s="21">
        <f>N3262+AI3262</f>
        <v/>
      </c>
      <c r="AO3262" s="21">
        <f>ROUNDDOWN((R3262+S3262)*0.2/Y3262+2000,0)</f>
        <v/>
      </c>
      <c r="AP3262" s="21">
        <f>ROUNDDOWN((T3262+U3262)*0.2/Z3262+2000,0)</f>
        <v/>
      </c>
      <c r="AQ3262" s="21">
        <f>AL3262-AK3262</f>
        <v/>
      </c>
      <c r="AR3262" s="21">
        <f>AM3262-AK3262</f>
        <v/>
      </c>
      <c r="AS3262" s="21">
        <f>AM3262-AL3262</f>
        <v/>
      </c>
      <c r="AT3262" s="21">
        <f>AK3262+C3262-AJ3262</f>
        <v/>
      </c>
      <c r="AU3262" s="21">
        <f>AL3262+C3262-AM3262</f>
        <v/>
      </c>
      <c r="AV3262" s="21">
        <f>AN3262+C3262-AM3262</f>
        <v/>
      </c>
    </row>
    <row r="3263">
      <c r="A3263" t="inlineStr">
        <is>
          <t>1万円刻み</t>
        </is>
      </c>
      <c r="B3263" s="21">
        <f>'5_1万円刻み'!$A$1500</f>
        <v/>
      </c>
      <c r="C3263" s="21">
        <f>AO3263</f>
        <v/>
      </c>
      <c r="D3263" s="21" t="n">
        <v>0</v>
      </c>
      <c r="E3263" s="21">
        <f>ROUND(MIN(B3263/12,650000)*12*0.0915+MIN(B3263/12,1390000)*12*(0.0504+0)+B3263*0.005,0)</f>
        <v/>
      </c>
      <c r="F3263" s="21">
        <f>IF(B3263&lt;741000,0,IF(B3263&lt;2191000,B3263-740000,IF(B3263&lt;2193000,1451000,IF(B3263&lt;2196000,1453000,IF(B3263&lt;2200000,1456000,IF(B3263&lt;3600000,ROUND(ROUNDDOWN(B3263/4,-3)*2.8,0)-80000,IF(B3263&lt;6600000,ROUND(ROUNDDOWN(B3263/4,-3)*3.2,0)-440000,IF(B3263&lt;8500000,ROUNDDOWN(B3263*0.9,0)-1100000,B3263-1950000))))))))</f>
        <v/>
      </c>
      <c r="G3263" s="21">
        <f>IF(F3263&gt;23500000,NA(),IF(F3263&lt;=4890000,1040000,IF(F3263&lt;=6550000,670000,620000)))</f>
        <v/>
      </c>
      <c r="H3263" s="21">
        <f>IF(D3263&lt;=0,0,MAX(0,MIN(2000000,D3263-MIN(100000,ROUNDDOWN(F3263*0.05,0)))))</f>
        <v/>
      </c>
      <c r="I3263" s="21">
        <f>IF(C3263&lt;=2000,0,MIN(C3263,ROUNDDOWN(F3263*0.4,0))-2000)</f>
        <v/>
      </c>
      <c r="J3263" s="21">
        <f>MAX(0,ROUNDDOWN(F3263-E3263-G3263,-3))</f>
        <v/>
      </c>
      <c r="K3263" s="21">
        <f>MAX(0,ROUNDDOWN(F3263-E3263-G3263-H3263-I3263,-3))</f>
        <v/>
      </c>
      <c r="L3263" s="21">
        <f>MAX(0,ROUNDDOWN(F3263-E3263-G3263-H3263,-3))</f>
        <v/>
      </c>
      <c r="M3263" s="21">
        <f>IF(J3263&lt;=0,0,ROUNDDOWN((J3263*LOOKUP(J3263,{0,1950001,3300001,6950001,9000001,18000001,40000001},{0.05,0.1,0.2,0.23,0.33,0.4,0.45})-LOOKUP(J3263,{0,1950001,3300001,6950001,9000001,18000001,40000001},{0,97500,427500,636000,1536000,2796000,4796000}))*1.021,-2))</f>
        <v/>
      </c>
      <c r="N3263" s="21">
        <f>IF(K3263&lt;=0,0,ROUNDDOWN((K3263*LOOKUP(K3263,{0,1950001,3300001,6950001,9000001,18000001,40000001},{0.05,0.1,0.2,0.23,0.33,0.4,0.45})-LOOKUP(K3263,{0,1950001,3300001,6950001,9000001,18000001,40000001},{0,97500,427500,636000,1536000,2796000,4796000}))*1.021,-2))</f>
        <v/>
      </c>
      <c r="O3263" s="21">
        <f>IF(L3263&lt;=0,0,ROUNDDOWN((L3263*LOOKUP(L3263,{0,1950001,3300001,6950001,9000001,18000001,40000001},{0.05,0.1,0.2,0.23,0.33,0.4,0.45})-LOOKUP(L3263,{0,1950001,3300001,6950001,9000001,18000001,40000001},{0,97500,427500,636000,1536000,2796000,4796000}))*1.021,-2))</f>
        <v/>
      </c>
      <c r="P3263" s="21">
        <f>MAX(0,ROUNDDOWN(F3263-E3263-430000,-3))</f>
        <v/>
      </c>
      <c r="Q3263" s="21">
        <f>MAX(0,ROUNDDOWN(F3263-E3263-430000-H3263,-3))</f>
        <v/>
      </c>
      <c r="R3263" s="21">
        <f>IF(F3263&lt;=450000,0,MAX(0,P3263*0.06-MIN(50000,P3263)*0.03))</f>
        <v/>
      </c>
      <c r="S3263" s="21">
        <f>IF(F3263&lt;=450000,0,MAX(0,P3263*0.04-MIN(50000,P3263)*0.02))</f>
        <v/>
      </c>
      <c r="T3263" s="21">
        <f>IF(F3263&lt;=450000,0,MAX(0,Q3263*0.06-MIN(50000,Q3263)*0.03))</f>
        <v/>
      </c>
      <c r="U3263" s="21">
        <f>IF(F3263&lt;=450000,0,MAX(0,Q3263*0.04-MIN(50000,Q3263)*0.02))</f>
        <v/>
      </c>
      <c r="V3263" s="21">
        <f>50000+MAX(0,G3263-480000)</f>
        <v/>
      </c>
      <c r="W3263" s="21">
        <f>P3263-V3263</f>
        <v/>
      </c>
      <c r="X3263" s="21">
        <f>Q3263-V3263</f>
        <v/>
      </c>
      <c r="Y3263" s="22">
        <f>IF(W3263&lt;0,0.9,LOOKUP(W3263,{0,1950001,3300001,6950001,9000001,18000001,40000001},{0.84895,0.7979,0.6958,0.66517,0.56307,0.4916,0.44055}))</f>
        <v/>
      </c>
      <c r="Z3263" s="22">
        <f>IF(X3263&lt;0,0.9,LOOKUP(X3263,{0,1950001,3300001,6950001,9000001,18000001,40000001},{0.84895,0.7979,0.6958,0.66517,0.56307,0.4916,0.44055}))</f>
        <v/>
      </c>
      <c r="AA3263" s="22">
        <f>IF(W3263&lt;0,0,CHOOSE(MATCH(W3263,{0,1950001,3300001,6950001,9000001},1),5.105/84.895,10.21/79.79,20.42/69.58,23.483/66.517,33.693/56.307))</f>
        <v/>
      </c>
      <c r="AB3263" s="21">
        <f>IF(C3263&lt;=2000,0,(MIN(C3263,ROUNDDOWN(F3263*0.3,0))-2000)*0.1)</f>
        <v/>
      </c>
      <c r="AC3263" s="21">
        <f>IF(C3263&lt;=2000,0,MIN((C3263-2000)*Y3263,(R3263+S3263)*0.2))</f>
        <v/>
      </c>
      <c r="AD3263" s="21">
        <f>IF(C3263&lt;=2000,0,MIN((C3263-2000)*Z3263,(T3263+U3263)*0.2))</f>
        <v/>
      </c>
      <c r="AE3263" s="21">
        <f>AC3263*AA3263</f>
        <v/>
      </c>
      <c r="AF3263" s="21">
        <f>ROUNDDOWN(R3263,-2)+ROUNDDOWN(S3263,-2)</f>
        <v/>
      </c>
      <c r="AG3263" s="21">
        <f>ROUNDDOWN(MAX(0,R3263-(AB3263+AC3263+AE3263)*0.6),-2)+ROUNDDOWN(MAX(0,S3263-(AB3263+AC3263+AE3263)*0.4),-2)</f>
        <v/>
      </c>
      <c r="AH3263" s="21">
        <f>ROUNDDOWN(MAX(0,T3263-(AB3263+AD3263)*0.6),-2)+ROUNDDOWN(MAX(0,U3263-(AB3263+AD3263)*0.4),-2)</f>
        <v/>
      </c>
      <c r="AI3263" s="21">
        <f>ROUNDDOWN(T3263,-2)+ROUNDDOWN(U3263,-2)</f>
        <v/>
      </c>
      <c r="AJ3263" s="21">
        <f>M3263+AF3263</f>
        <v/>
      </c>
      <c r="AK3263" s="21">
        <f>M3263+AG3263</f>
        <v/>
      </c>
      <c r="AL3263" s="21">
        <f>N3263+AH3263</f>
        <v/>
      </c>
      <c r="AM3263" s="21">
        <f>O3263+AI3263</f>
        <v/>
      </c>
      <c r="AN3263" s="21">
        <f>N3263+AI3263</f>
        <v/>
      </c>
      <c r="AO3263" s="21">
        <f>ROUNDDOWN((R3263+S3263)*0.2/Y3263+2000,0)</f>
        <v/>
      </c>
      <c r="AP3263" s="21">
        <f>ROUNDDOWN((T3263+U3263)*0.2/Z3263+2000,0)</f>
        <v/>
      </c>
      <c r="AQ3263" s="21">
        <f>AL3263-AK3263</f>
        <v/>
      </c>
      <c r="AR3263" s="21">
        <f>AM3263-AK3263</f>
        <v/>
      </c>
      <c r="AS3263" s="21">
        <f>AM3263-AL3263</f>
        <v/>
      </c>
      <c r="AT3263" s="21">
        <f>AK3263+C3263-AJ3263</f>
        <v/>
      </c>
      <c r="AU3263" s="21">
        <f>AL3263+C3263-AM3263</f>
        <v/>
      </c>
      <c r="AV3263" s="21">
        <f>AN3263+C3263-AM3263</f>
        <v/>
      </c>
    </row>
    <row r="3264">
      <c r="A3264" t="inlineStr">
        <is>
          <t>1万円刻み</t>
        </is>
      </c>
      <c r="B3264" s="21">
        <f>'5_1万円刻み'!$A$1501</f>
        <v/>
      </c>
      <c r="C3264" s="21">
        <f>AO3264</f>
        <v/>
      </c>
      <c r="D3264" s="21" t="n">
        <v>0</v>
      </c>
      <c r="E3264" s="21">
        <f>ROUND(MIN(B3264/12,650000)*12*0.0915+MIN(B3264/12,1390000)*12*(0.0504+0)+B3264*0.005,0)</f>
        <v/>
      </c>
      <c r="F3264" s="21">
        <f>IF(B3264&lt;741000,0,IF(B3264&lt;2191000,B3264-740000,IF(B3264&lt;2193000,1451000,IF(B3264&lt;2196000,1453000,IF(B3264&lt;2200000,1456000,IF(B3264&lt;3600000,ROUND(ROUNDDOWN(B3264/4,-3)*2.8,0)-80000,IF(B3264&lt;6600000,ROUND(ROUNDDOWN(B3264/4,-3)*3.2,0)-440000,IF(B3264&lt;8500000,ROUNDDOWN(B3264*0.9,0)-1100000,B3264-1950000))))))))</f>
        <v/>
      </c>
      <c r="G3264" s="21">
        <f>IF(F3264&gt;23500000,NA(),IF(F3264&lt;=4890000,1040000,IF(F3264&lt;=6550000,670000,620000)))</f>
        <v/>
      </c>
      <c r="H3264" s="21">
        <f>IF(D3264&lt;=0,0,MAX(0,MIN(2000000,D3264-MIN(100000,ROUNDDOWN(F3264*0.05,0)))))</f>
        <v/>
      </c>
      <c r="I3264" s="21">
        <f>IF(C3264&lt;=2000,0,MIN(C3264,ROUNDDOWN(F3264*0.4,0))-2000)</f>
        <v/>
      </c>
      <c r="J3264" s="21">
        <f>MAX(0,ROUNDDOWN(F3264-E3264-G3264,-3))</f>
        <v/>
      </c>
      <c r="K3264" s="21">
        <f>MAX(0,ROUNDDOWN(F3264-E3264-G3264-H3264-I3264,-3))</f>
        <v/>
      </c>
      <c r="L3264" s="21">
        <f>MAX(0,ROUNDDOWN(F3264-E3264-G3264-H3264,-3))</f>
        <v/>
      </c>
      <c r="M3264" s="21">
        <f>IF(J3264&lt;=0,0,ROUNDDOWN((J3264*LOOKUP(J3264,{0,1950001,3300001,6950001,9000001,18000001,40000001},{0.05,0.1,0.2,0.23,0.33,0.4,0.45})-LOOKUP(J3264,{0,1950001,3300001,6950001,9000001,18000001,40000001},{0,97500,427500,636000,1536000,2796000,4796000}))*1.021,-2))</f>
        <v/>
      </c>
      <c r="N3264" s="21">
        <f>IF(K3264&lt;=0,0,ROUNDDOWN((K3264*LOOKUP(K3264,{0,1950001,3300001,6950001,9000001,18000001,40000001},{0.05,0.1,0.2,0.23,0.33,0.4,0.45})-LOOKUP(K3264,{0,1950001,3300001,6950001,9000001,18000001,40000001},{0,97500,427500,636000,1536000,2796000,4796000}))*1.021,-2))</f>
        <v/>
      </c>
      <c r="O3264" s="21">
        <f>IF(L3264&lt;=0,0,ROUNDDOWN((L3264*LOOKUP(L3264,{0,1950001,3300001,6950001,9000001,18000001,40000001},{0.05,0.1,0.2,0.23,0.33,0.4,0.45})-LOOKUP(L3264,{0,1950001,3300001,6950001,9000001,18000001,40000001},{0,97500,427500,636000,1536000,2796000,4796000}))*1.021,-2))</f>
        <v/>
      </c>
      <c r="P3264" s="21">
        <f>MAX(0,ROUNDDOWN(F3264-E3264-430000,-3))</f>
        <v/>
      </c>
      <c r="Q3264" s="21">
        <f>MAX(0,ROUNDDOWN(F3264-E3264-430000-H3264,-3))</f>
        <v/>
      </c>
      <c r="R3264" s="21">
        <f>IF(F3264&lt;=450000,0,MAX(0,P3264*0.06-MIN(50000,P3264)*0.03))</f>
        <v/>
      </c>
      <c r="S3264" s="21">
        <f>IF(F3264&lt;=450000,0,MAX(0,P3264*0.04-MIN(50000,P3264)*0.02))</f>
        <v/>
      </c>
      <c r="T3264" s="21">
        <f>IF(F3264&lt;=450000,0,MAX(0,Q3264*0.06-MIN(50000,Q3264)*0.03))</f>
        <v/>
      </c>
      <c r="U3264" s="21">
        <f>IF(F3264&lt;=450000,0,MAX(0,Q3264*0.04-MIN(50000,Q3264)*0.02))</f>
        <v/>
      </c>
      <c r="V3264" s="21">
        <f>50000+MAX(0,G3264-480000)</f>
        <v/>
      </c>
      <c r="W3264" s="21">
        <f>P3264-V3264</f>
        <v/>
      </c>
      <c r="X3264" s="21">
        <f>Q3264-V3264</f>
        <v/>
      </c>
      <c r="Y3264" s="22">
        <f>IF(W3264&lt;0,0.9,LOOKUP(W3264,{0,1950001,3300001,6950001,9000001,18000001,40000001},{0.84895,0.7979,0.6958,0.66517,0.56307,0.4916,0.44055}))</f>
        <v/>
      </c>
      <c r="Z3264" s="22">
        <f>IF(X3264&lt;0,0.9,LOOKUP(X3264,{0,1950001,3300001,6950001,9000001,18000001,40000001},{0.84895,0.7979,0.6958,0.66517,0.56307,0.4916,0.44055}))</f>
        <v/>
      </c>
      <c r="AA3264" s="22">
        <f>IF(W3264&lt;0,0,CHOOSE(MATCH(W3264,{0,1950001,3300001,6950001,9000001},1),5.105/84.895,10.21/79.79,20.42/69.58,23.483/66.517,33.693/56.307))</f>
        <v/>
      </c>
      <c r="AB3264" s="21">
        <f>IF(C3264&lt;=2000,0,(MIN(C3264,ROUNDDOWN(F3264*0.3,0))-2000)*0.1)</f>
        <v/>
      </c>
      <c r="AC3264" s="21">
        <f>IF(C3264&lt;=2000,0,MIN((C3264-2000)*Y3264,(R3264+S3264)*0.2))</f>
        <v/>
      </c>
      <c r="AD3264" s="21">
        <f>IF(C3264&lt;=2000,0,MIN((C3264-2000)*Z3264,(T3264+U3264)*0.2))</f>
        <v/>
      </c>
      <c r="AE3264" s="21">
        <f>AC3264*AA3264</f>
        <v/>
      </c>
      <c r="AF3264" s="21">
        <f>ROUNDDOWN(R3264,-2)+ROUNDDOWN(S3264,-2)</f>
        <v/>
      </c>
      <c r="AG3264" s="21">
        <f>ROUNDDOWN(MAX(0,R3264-(AB3264+AC3264+AE3264)*0.6),-2)+ROUNDDOWN(MAX(0,S3264-(AB3264+AC3264+AE3264)*0.4),-2)</f>
        <v/>
      </c>
      <c r="AH3264" s="21">
        <f>ROUNDDOWN(MAX(0,T3264-(AB3264+AD3264)*0.6),-2)+ROUNDDOWN(MAX(0,U3264-(AB3264+AD3264)*0.4),-2)</f>
        <v/>
      </c>
      <c r="AI3264" s="21">
        <f>ROUNDDOWN(T3264,-2)+ROUNDDOWN(U3264,-2)</f>
        <v/>
      </c>
      <c r="AJ3264" s="21">
        <f>M3264+AF3264</f>
        <v/>
      </c>
      <c r="AK3264" s="21">
        <f>M3264+AG3264</f>
        <v/>
      </c>
      <c r="AL3264" s="21">
        <f>N3264+AH3264</f>
        <v/>
      </c>
      <c r="AM3264" s="21">
        <f>O3264+AI3264</f>
        <v/>
      </c>
      <c r="AN3264" s="21">
        <f>N3264+AI3264</f>
        <v/>
      </c>
      <c r="AO3264" s="21">
        <f>ROUNDDOWN((R3264+S3264)*0.2/Y3264+2000,0)</f>
        <v/>
      </c>
      <c r="AP3264" s="21">
        <f>ROUNDDOWN((T3264+U3264)*0.2/Z3264+2000,0)</f>
        <v/>
      </c>
      <c r="AQ3264" s="21">
        <f>AL3264-AK3264</f>
        <v/>
      </c>
      <c r="AR3264" s="21">
        <f>AM3264-AK3264</f>
        <v/>
      </c>
      <c r="AS3264" s="21">
        <f>AM3264-AL3264</f>
        <v/>
      </c>
      <c r="AT3264" s="21">
        <f>AK3264+C3264-AJ3264</f>
        <v/>
      </c>
      <c r="AU3264" s="21">
        <f>AL3264+C3264-AM3264</f>
        <v/>
      </c>
      <c r="AV3264" s="21">
        <f>AN3264+C3264-AM3264</f>
        <v/>
      </c>
    </row>
    <row r="3265">
      <c r="A3265" t="inlineStr">
        <is>
          <t>1万円刻み</t>
        </is>
      </c>
      <c r="B3265" s="21">
        <f>'5_1万円刻み'!$A$1502</f>
        <v/>
      </c>
      <c r="C3265" s="21">
        <f>AO3265</f>
        <v/>
      </c>
      <c r="D3265" s="21" t="n">
        <v>0</v>
      </c>
      <c r="E3265" s="21">
        <f>ROUND(MIN(B3265/12,650000)*12*0.0915+MIN(B3265/12,1390000)*12*(0.0504+0)+B3265*0.005,0)</f>
        <v/>
      </c>
      <c r="F3265" s="21">
        <f>IF(B3265&lt;741000,0,IF(B3265&lt;2191000,B3265-740000,IF(B3265&lt;2193000,1451000,IF(B3265&lt;2196000,1453000,IF(B3265&lt;2200000,1456000,IF(B3265&lt;3600000,ROUND(ROUNDDOWN(B3265/4,-3)*2.8,0)-80000,IF(B3265&lt;6600000,ROUND(ROUNDDOWN(B3265/4,-3)*3.2,0)-440000,IF(B3265&lt;8500000,ROUNDDOWN(B3265*0.9,0)-1100000,B3265-1950000))))))))</f>
        <v/>
      </c>
      <c r="G3265" s="21">
        <f>IF(F3265&gt;23500000,NA(),IF(F3265&lt;=4890000,1040000,IF(F3265&lt;=6550000,670000,620000)))</f>
        <v/>
      </c>
      <c r="H3265" s="21">
        <f>IF(D3265&lt;=0,0,MAX(0,MIN(2000000,D3265-MIN(100000,ROUNDDOWN(F3265*0.05,0)))))</f>
        <v/>
      </c>
      <c r="I3265" s="21">
        <f>IF(C3265&lt;=2000,0,MIN(C3265,ROUNDDOWN(F3265*0.4,0))-2000)</f>
        <v/>
      </c>
      <c r="J3265" s="21">
        <f>MAX(0,ROUNDDOWN(F3265-E3265-G3265,-3))</f>
        <v/>
      </c>
      <c r="K3265" s="21">
        <f>MAX(0,ROUNDDOWN(F3265-E3265-G3265-H3265-I3265,-3))</f>
        <v/>
      </c>
      <c r="L3265" s="21">
        <f>MAX(0,ROUNDDOWN(F3265-E3265-G3265-H3265,-3))</f>
        <v/>
      </c>
      <c r="M3265" s="21">
        <f>IF(J3265&lt;=0,0,ROUNDDOWN((J3265*LOOKUP(J3265,{0,1950001,3300001,6950001,9000001,18000001,40000001},{0.05,0.1,0.2,0.23,0.33,0.4,0.45})-LOOKUP(J3265,{0,1950001,3300001,6950001,9000001,18000001,40000001},{0,97500,427500,636000,1536000,2796000,4796000}))*1.021,-2))</f>
        <v/>
      </c>
      <c r="N3265" s="21">
        <f>IF(K3265&lt;=0,0,ROUNDDOWN((K3265*LOOKUP(K3265,{0,1950001,3300001,6950001,9000001,18000001,40000001},{0.05,0.1,0.2,0.23,0.33,0.4,0.45})-LOOKUP(K3265,{0,1950001,3300001,6950001,9000001,18000001,40000001},{0,97500,427500,636000,1536000,2796000,4796000}))*1.021,-2))</f>
        <v/>
      </c>
      <c r="O3265" s="21">
        <f>IF(L3265&lt;=0,0,ROUNDDOWN((L3265*LOOKUP(L3265,{0,1950001,3300001,6950001,9000001,18000001,40000001},{0.05,0.1,0.2,0.23,0.33,0.4,0.45})-LOOKUP(L3265,{0,1950001,3300001,6950001,9000001,18000001,40000001},{0,97500,427500,636000,1536000,2796000,4796000}))*1.021,-2))</f>
        <v/>
      </c>
      <c r="P3265" s="21">
        <f>MAX(0,ROUNDDOWN(F3265-E3265-430000,-3))</f>
        <v/>
      </c>
      <c r="Q3265" s="21">
        <f>MAX(0,ROUNDDOWN(F3265-E3265-430000-H3265,-3))</f>
        <v/>
      </c>
      <c r="R3265" s="21">
        <f>IF(F3265&lt;=450000,0,MAX(0,P3265*0.06-MIN(50000,P3265)*0.03))</f>
        <v/>
      </c>
      <c r="S3265" s="21">
        <f>IF(F3265&lt;=450000,0,MAX(0,P3265*0.04-MIN(50000,P3265)*0.02))</f>
        <v/>
      </c>
      <c r="T3265" s="21">
        <f>IF(F3265&lt;=450000,0,MAX(0,Q3265*0.06-MIN(50000,Q3265)*0.03))</f>
        <v/>
      </c>
      <c r="U3265" s="21">
        <f>IF(F3265&lt;=450000,0,MAX(0,Q3265*0.04-MIN(50000,Q3265)*0.02))</f>
        <v/>
      </c>
      <c r="V3265" s="21">
        <f>50000+MAX(0,G3265-480000)</f>
        <v/>
      </c>
      <c r="W3265" s="21">
        <f>P3265-V3265</f>
        <v/>
      </c>
      <c r="X3265" s="21">
        <f>Q3265-V3265</f>
        <v/>
      </c>
      <c r="Y3265" s="22">
        <f>IF(W3265&lt;0,0.9,LOOKUP(W3265,{0,1950001,3300001,6950001,9000001,18000001,40000001},{0.84895,0.7979,0.6958,0.66517,0.56307,0.4916,0.44055}))</f>
        <v/>
      </c>
      <c r="Z3265" s="22">
        <f>IF(X3265&lt;0,0.9,LOOKUP(X3265,{0,1950001,3300001,6950001,9000001,18000001,40000001},{0.84895,0.7979,0.6958,0.66517,0.56307,0.4916,0.44055}))</f>
        <v/>
      </c>
      <c r="AA3265" s="22">
        <f>IF(W3265&lt;0,0,CHOOSE(MATCH(W3265,{0,1950001,3300001,6950001,9000001},1),5.105/84.895,10.21/79.79,20.42/69.58,23.483/66.517,33.693/56.307))</f>
        <v/>
      </c>
      <c r="AB3265" s="21">
        <f>IF(C3265&lt;=2000,0,(MIN(C3265,ROUNDDOWN(F3265*0.3,0))-2000)*0.1)</f>
        <v/>
      </c>
      <c r="AC3265" s="21">
        <f>IF(C3265&lt;=2000,0,MIN((C3265-2000)*Y3265,(R3265+S3265)*0.2))</f>
        <v/>
      </c>
      <c r="AD3265" s="21">
        <f>IF(C3265&lt;=2000,0,MIN((C3265-2000)*Z3265,(T3265+U3265)*0.2))</f>
        <v/>
      </c>
      <c r="AE3265" s="21">
        <f>AC3265*AA3265</f>
        <v/>
      </c>
      <c r="AF3265" s="21">
        <f>ROUNDDOWN(R3265,-2)+ROUNDDOWN(S3265,-2)</f>
        <v/>
      </c>
      <c r="AG3265" s="21">
        <f>ROUNDDOWN(MAX(0,R3265-(AB3265+AC3265+AE3265)*0.6),-2)+ROUNDDOWN(MAX(0,S3265-(AB3265+AC3265+AE3265)*0.4),-2)</f>
        <v/>
      </c>
      <c r="AH3265" s="21">
        <f>ROUNDDOWN(MAX(0,T3265-(AB3265+AD3265)*0.6),-2)+ROUNDDOWN(MAX(0,U3265-(AB3265+AD3265)*0.4),-2)</f>
        <v/>
      </c>
      <c r="AI3265" s="21">
        <f>ROUNDDOWN(T3265,-2)+ROUNDDOWN(U3265,-2)</f>
        <v/>
      </c>
      <c r="AJ3265" s="21">
        <f>M3265+AF3265</f>
        <v/>
      </c>
      <c r="AK3265" s="21">
        <f>M3265+AG3265</f>
        <v/>
      </c>
      <c r="AL3265" s="21">
        <f>N3265+AH3265</f>
        <v/>
      </c>
      <c r="AM3265" s="21">
        <f>O3265+AI3265</f>
        <v/>
      </c>
      <c r="AN3265" s="21">
        <f>N3265+AI3265</f>
        <v/>
      </c>
      <c r="AO3265" s="21">
        <f>ROUNDDOWN((R3265+S3265)*0.2/Y3265+2000,0)</f>
        <v/>
      </c>
      <c r="AP3265" s="21">
        <f>ROUNDDOWN((T3265+U3265)*0.2/Z3265+2000,0)</f>
        <v/>
      </c>
      <c r="AQ3265" s="21">
        <f>AL3265-AK3265</f>
        <v/>
      </c>
      <c r="AR3265" s="21">
        <f>AM3265-AK3265</f>
        <v/>
      </c>
      <c r="AS3265" s="21">
        <f>AM3265-AL3265</f>
        <v/>
      </c>
      <c r="AT3265" s="21">
        <f>AK3265+C3265-AJ3265</f>
        <v/>
      </c>
      <c r="AU3265" s="21">
        <f>AL3265+C3265-AM3265</f>
        <v/>
      </c>
      <c r="AV3265" s="21">
        <f>AN3265+C3265-AM3265</f>
        <v/>
      </c>
    </row>
    <row r="3266">
      <c r="A3266" t="inlineStr">
        <is>
          <t>1万円刻み</t>
        </is>
      </c>
      <c r="B3266" s="21">
        <f>'5_1万円刻み'!$A$1503</f>
        <v/>
      </c>
      <c r="C3266" s="21">
        <f>AO3266</f>
        <v/>
      </c>
      <c r="D3266" s="21" t="n">
        <v>0</v>
      </c>
      <c r="E3266" s="21">
        <f>ROUND(MIN(B3266/12,650000)*12*0.0915+MIN(B3266/12,1390000)*12*(0.0504+0)+B3266*0.005,0)</f>
        <v/>
      </c>
      <c r="F3266" s="21">
        <f>IF(B3266&lt;741000,0,IF(B3266&lt;2191000,B3266-740000,IF(B3266&lt;2193000,1451000,IF(B3266&lt;2196000,1453000,IF(B3266&lt;2200000,1456000,IF(B3266&lt;3600000,ROUND(ROUNDDOWN(B3266/4,-3)*2.8,0)-80000,IF(B3266&lt;6600000,ROUND(ROUNDDOWN(B3266/4,-3)*3.2,0)-440000,IF(B3266&lt;8500000,ROUNDDOWN(B3266*0.9,0)-1100000,B3266-1950000))))))))</f>
        <v/>
      </c>
      <c r="G3266" s="21">
        <f>IF(F3266&gt;23500000,NA(),IF(F3266&lt;=4890000,1040000,IF(F3266&lt;=6550000,670000,620000)))</f>
        <v/>
      </c>
      <c r="H3266" s="21">
        <f>IF(D3266&lt;=0,0,MAX(0,MIN(2000000,D3266-MIN(100000,ROUNDDOWN(F3266*0.05,0)))))</f>
        <v/>
      </c>
      <c r="I3266" s="21">
        <f>IF(C3266&lt;=2000,0,MIN(C3266,ROUNDDOWN(F3266*0.4,0))-2000)</f>
        <v/>
      </c>
      <c r="J3266" s="21">
        <f>MAX(0,ROUNDDOWN(F3266-E3266-G3266,-3))</f>
        <v/>
      </c>
      <c r="K3266" s="21">
        <f>MAX(0,ROUNDDOWN(F3266-E3266-G3266-H3266-I3266,-3))</f>
        <v/>
      </c>
      <c r="L3266" s="21">
        <f>MAX(0,ROUNDDOWN(F3266-E3266-G3266-H3266,-3))</f>
        <v/>
      </c>
      <c r="M3266" s="21">
        <f>IF(J3266&lt;=0,0,ROUNDDOWN((J3266*LOOKUP(J3266,{0,1950001,3300001,6950001,9000001,18000001,40000001},{0.05,0.1,0.2,0.23,0.33,0.4,0.45})-LOOKUP(J3266,{0,1950001,3300001,6950001,9000001,18000001,40000001},{0,97500,427500,636000,1536000,2796000,4796000}))*1.021,-2))</f>
        <v/>
      </c>
      <c r="N3266" s="21">
        <f>IF(K3266&lt;=0,0,ROUNDDOWN((K3266*LOOKUP(K3266,{0,1950001,3300001,6950001,9000001,18000001,40000001},{0.05,0.1,0.2,0.23,0.33,0.4,0.45})-LOOKUP(K3266,{0,1950001,3300001,6950001,9000001,18000001,40000001},{0,97500,427500,636000,1536000,2796000,4796000}))*1.021,-2))</f>
        <v/>
      </c>
      <c r="O3266" s="21">
        <f>IF(L3266&lt;=0,0,ROUNDDOWN((L3266*LOOKUP(L3266,{0,1950001,3300001,6950001,9000001,18000001,40000001},{0.05,0.1,0.2,0.23,0.33,0.4,0.45})-LOOKUP(L3266,{0,1950001,3300001,6950001,9000001,18000001,40000001},{0,97500,427500,636000,1536000,2796000,4796000}))*1.021,-2))</f>
        <v/>
      </c>
      <c r="P3266" s="21">
        <f>MAX(0,ROUNDDOWN(F3266-E3266-430000,-3))</f>
        <v/>
      </c>
      <c r="Q3266" s="21">
        <f>MAX(0,ROUNDDOWN(F3266-E3266-430000-H3266,-3))</f>
        <v/>
      </c>
      <c r="R3266" s="21">
        <f>IF(F3266&lt;=450000,0,MAX(0,P3266*0.06-MIN(50000,P3266)*0.03))</f>
        <v/>
      </c>
      <c r="S3266" s="21">
        <f>IF(F3266&lt;=450000,0,MAX(0,P3266*0.04-MIN(50000,P3266)*0.02))</f>
        <v/>
      </c>
      <c r="T3266" s="21">
        <f>IF(F3266&lt;=450000,0,MAX(0,Q3266*0.06-MIN(50000,Q3266)*0.03))</f>
        <v/>
      </c>
      <c r="U3266" s="21">
        <f>IF(F3266&lt;=450000,0,MAX(0,Q3266*0.04-MIN(50000,Q3266)*0.02))</f>
        <v/>
      </c>
      <c r="V3266" s="21">
        <f>50000+MAX(0,G3266-480000)</f>
        <v/>
      </c>
      <c r="W3266" s="21">
        <f>P3266-V3266</f>
        <v/>
      </c>
      <c r="X3266" s="21">
        <f>Q3266-V3266</f>
        <v/>
      </c>
      <c r="Y3266" s="22">
        <f>IF(W3266&lt;0,0.9,LOOKUP(W3266,{0,1950001,3300001,6950001,9000001,18000001,40000001},{0.84895,0.7979,0.6958,0.66517,0.56307,0.4916,0.44055}))</f>
        <v/>
      </c>
      <c r="Z3266" s="22">
        <f>IF(X3266&lt;0,0.9,LOOKUP(X3266,{0,1950001,3300001,6950001,9000001,18000001,40000001},{0.84895,0.7979,0.6958,0.66517,0.56307,0.4916,0.44055}))</f>
        <v/>
      </c>
      <c r="AA3266" s="22">
        <f>IF(W3266&lt;0,0,CHOOSE(MATCH(W3266,{0,1950001,3300001,6950001,9000001},1),5.105/84.895,10.21/79.79,20.42/69.58,23.483/66.517,33.693/56.307))</f>
        <v/>
      </c>
      <c r="AB3266" s="21">
        <f>IF(C3266&lt;=2000,0,(MIN(C3266,ROUNDDOWN(F3266*0.3,0))-2000)*0.1)</f>
        <v/>
      </c>
      <c r="AC3266" s="21">
        <f>IF(C3266&lt;=2000,0,MIN((C3266-2000)*Y3266,(R3266+S3266)*0.2))</f>
        <v/>
      </c>
      <c r="AD3266" s="21">
        <f>IF(C3266&lt;=2000,0,MIN((C3266-2000)*Z3266,(T3266+U3266)*0.2))</f>
        <v/>
      </c>
      <c r="AE3266" s="21">
        <f>AC3266*AA3266</f>
        <v/>
      </c>
      <c r="AF3266" s="21">
        <f>ROUNDDOWN(R3266,-2)+ROUNDDOWN(S3266,-2)</f>
        <v/>
      </c>
      <c r="AG3266" s="21">
        <f>ROUNDDOWN(MAX(0,R3266-(AB3266+AC3266+AE3266)*0.6),-2)+ROUNDDOWN(MAX(0,S3266-(AB3266+AC3266+AE3266)*0.4),-2)</f>
        <v/>
      </c>
      <c r="AH3266" s="21">
        <f>ROUNDDOWN(MAX(0,T3266-(AB3266+AD3266)*0.6),-2)+ROUNDDOWN(MAX(0,U3266-(AB3266+AD3266)*0.4),-2)</f>
        <v/>
      </c>
      <c r="AI3266" s="21">
        <f>ROUNDDOWN(T3266,-2)+ROUNDDOWN(U3266,-2)</f>
        <v/>
      </c>
      <c r="AJ3266" s="21">
        <f>M3266+AF3266</f>
        <v/>
      </c>
      <c r="AK3266" s="21">
        <f>M3266+AG3266</f>
        <v/>
      </c>
      <c r="AL3266" s="21">
        <f>N3266+AH3266</f>
        <v/>
      </c>
      <c r="AM3266" s="21">
        <f>O3266+AI3266</f>
        <v/>
      </c>
      <c r="AN3266" s="21">
        <f>N3266+AI3266</f>
        <v/>
      </c>
      <c r="AO3266" s="21">
        <f>ROUNDDOWN((R3266+S3266)*0.2/Y3266+2000,0)</f>
        <v/>
      </c>
      <c r="AP3266" s="21">
        <f>ROUNDDOWN((T3266+U3266)*0.2/Z3266+2000,0)</f>
        <v/>
      </c>
      <c r="AQ3266" s="21">
        <f>AL3266-AK3266</f>
        <v/>
      </c>
      <c r="AR3266" s="21">
        <f>AM3266-AK3266</f>
        <v/>
      </c>
      <c r="AS3266" s="21">
        <f>AM3266-AL3266</f>
        <v/>
      </c>
      <c r="AT3266" s="21">
        <f>AK3266+C3266-AJ3266</f>
        <v/>
      </c>
      <c r="AU3266" s="21">
        <f>AL3266+C3266-AM3266</f>
        <v/>
      </c>
      <c r="AV3266" s="21">
        <f>AN3266+C3266-AM3266</f>
        <v/>
      </c>
    </row>
    <row r="3267">
      <c r="A3267" t="inlineStr">
        <is>
          <t>1万円刻み</t>
        </is>
      </c>
      <c r="B3267" s="21">
        <f>'5_1万円刻み'!$A$1504</f>
        <v/>
      </c>
      <c r="C3267" s="21">
        <f>AO3267</f>
        <v/>
      </c>
      <c r="D3267" s="21" t="n">
        <v>0</v>
      </c>
      <c r="E3267" s="21">
        <f>ROUND(MIN(B3267/12,650000)*12*0.0915+MIN(B3267/12,1390000)*12*(0.0504+0)+B3267*0.005,0)</f>
        <v/>
      </c>
      <c r="F3267" s="21">
        <f>IF(B3267&lt;741000,0,IF(B3267&lt;2191000,B3267-740000,IF(B3267&lt;2193000,1451000,IF(B3267&lt;2196000,1453000,IF(B3267&lt;2200000,1456000,IF(B3267&lt;3600000,ROUND(ROUNDDOWN(B3267/4,-3)*2.8,0)-80000,IF(B3267&lt;6600000,ROUND(ROUNDDOWN(B3267/4,-3)*3.2,0)-440000,IF(B3267&lt;8500000,ROUNDDOWN(B3267*0.9,0)-1100000,B3267-1950000))))))))</f>
        <v/>
      </c>
      <c r="G3267" s="21">
        <f>IF(F3267&gt;23500000,NA(),IF(F3267&lt;=4890000,1040000,IF(F3267&lt;=6550000,670000,620000)))</f>
        <v/>
      </c>
      <c r="H3267" s="21">
        <f>IF(D3267&lt;=0,0,MAX(0,MIN(2000000,D3267-MIN(100000,ROUNDDOWN(F3267*0.05,0)))))</f>
        <v/>
      </c>
      <c r="I3267" s="21">
        <f>IF(C3267&lt;=2000,0,MIN(C3267,ROUNDDOWN(F3267*0.4,0))-2000)</f>
        <v/>
      </c>
      <c r="J3267" s="21">
        <f>MAX(0,ROUNDDOWN(F3267-E3267-G3267,-3))</f>
        <v/>
      </c>
      <c r="K3267" s="21">
        <f>MAX(0,ROUNDDOWN(F3267-E3267-G3267-H3267-I3267,-3))</f>
        <v/>
      </c>
      <c r="L3267" s="21">
        <f>MAX(0,ROUNDDOWN(F3267-E3267-G3267-H3267,-3))</f>
        <v/>
      </c>
      <c r="M3267" s="21">
        <f>IF(J3267&lt;=0,0,ROUNDDOWN((J3267*LOOKUP(J3267,{0,1950001,3300001,6950001,9000001,18000001,40000001},{0.05,0.1,0.2,0.23,0.33,0.4,0.45})-LOOKUP(J3267,{0,1950001,3300001,6950001,9000001,18000001,40000001},{0,97500,427500,636000,1536000,2796000,4796000}))*1.021,-2))</f>
        <v/>
      </c>
      <c r="N3267" s="21">
        <f>IF(K3267&lt;=0,0,ROUNDDOWN((K3267*LOOKUP(K3267,{0,1950001,3300001,6950001,9000001,18000001,40000001},{0.05,0.1,0.2,0.23,0.33,0.4,0.45})-LOOKUP(K3267,{0,1950001,3300001,6950001,9000001,18000001,40000001},{0,97500,427500,636000,1536000,2796000,4796000}))*1.021,-2))</f>
        <v/>
      </c>
      <c r="O3267" s="21">
        <f>IF(L3267&lt;=0,0,ROUNDDOWN((L3267*LOOKUP(L3267,{0,1950001,3300001,6950001,9000001,18000001,40000001},{0.05,0.1,0.2,0.23,0.33,0.4,0.45})-LOOKUP(L3267,{0,1950001,3300001,6950001,9000001,18000001,40000001},{0,97500,427500,636000,1536000,2796000,4796000}))*1.021,-2))</f>
        <v/>
      </c>
      <c r="P3267" s="21">
        <f>MAX(0,ROUNDDOWN(F3267-E3267-430000,-3))</f>
        <v/>
      </c>
      <c r="Q3267" s="21">
        <f>MAX(0,ROUNDDOWN(F3267-E3267-430000-H3267,-3))</f>
        <v/>
      </c>
      <c r="R3267" s="21">
        <f>IF(F3267&lt;=450000,0,MAX(0,P3267*0.06-MIN(50000,P3267)*0.03))</f>
        <v/>
      </c>
      <c r="S3267" s="21">
        <f>IF(F3267&lt;=450000,0,MAX(0,P3267*0.04-MIN(50000,P3267)*0.02))</f>
        <v/>
      </c>
      <c r="T3267" s="21">
        <f>IF(F3267&lt;=450000,0,MAX(0,Q3267*0.06-MIN(50000,Q3267)*0.03))</f>
        <v/>
      </c>
      <c r="U3267" s="21">
        <f>IF(F3267&lt;=450000,0,MAX(0,Q3267*0.04-MIN(50000,Q3267)*0.02))</f>
        <v/>
      </c>
      <c r="V3267" s="21">
        <f>50000+MAX(0,G3267-480000)</f>
        <v/>
      </c>
      <c r="W3267" s="21">
        <f>P3267-V3267</f>
        <v/>
      </c>
      <c r="X3267" s="21">
        <f>Q3267-V3267</f>
        <v/>
      </c>
      <c r="Y3267" s="22">
        <f>IF(W3267&lt;0,0.9,LOOKUP(W3267,{0,1950001,3300001,6950001,9000001,18000001,40000001},{0.84895,0.7979,0.6958,0.66517,0.56307,0.4916,0.44055}))</f>
        <v/>
      </c>
      <c r="Z3267" s="22">
        <f>IF(X3267&lt;0,0.9,LOOKUP(X3267,{0,1950001,3300001,6950001,9000001,18000001,40000001},{0.84895,0.7979,0.6958,0.66517,0.56307,0.4916,0.44055}))</f>
        <v/>
      </c>
      <c r="AA3267" s="22">
        <f>IF(W3267&lt;0,0,CHOOSE(MATCH(W3267,{0,1950001,3300001,6950001,9000001},1),5.105/84.895,10.21/79.79,20.42/69.58,23.483/66.517,33.693/56.307))</f>
        <v/>
      </c>
      <c r="AB3267" s="21">
        <f>IF(C3267&lt;=2000,0,(MIN(C3267,ROUNDDOWN(F3267*0.3,0))-2000)*0.1)</f>
        <v/>
      </c>
      <c r="AC3267" s="21">
        <f>IF(C3267&lt;=2000,0,MIN((C3267-2000)*Y3267,(R3267+S3267)*0.2))</f>
        <v/>
      </c>
      <c r="AD3267" s="21">
        <f>IF(C3267&lt;=2000,0,MIN((C3267-2000)*Z3267,(T3267+U3267)*0.2))</f>
        <v/>
      </c>
      <c r="AE3267" s="21">
        <f>AC3267*AA3267</f>
        <v/>
      </c>
      <c r="AF3267" s="21">
        <f>ROUNDDOWN(R3267,-2)+ROUNDDOWN(S3267,-2)</f>
        <v/>
      </c>
      <c r="AG3267" s="21">
        <f>ROUNDDOWN(MAX(0,R3267-(AB3267+AC3267+AE3267)*0.6),-2)+ROUNDDOWN(MAX(0,S3267-(AB3267+AC3267+AE3267)*0.4),-2)</f>
        <v/>
      </c>
      <c r="AH3267" s="21">
        <f>ROUNDDOWN(MAX(0,T3267-(AB3267+AD3267)*0.6),-2)+ROUNDDOWN(MAX(0,U3267-(AB3267+AD3267)*0.4),-2)</f>
        <v/>
      </c>
      <c r="AI3267" s="21">
        <f>ROUNDDOWN(T3267,-2)+ROUNDDOWN(U3267,-2)</f>
        <v/>
      </c>
      <c r="AJ3267" s="21">
        <f>M3267+AF3267</f>
        <v/>
      </c>
      <c r="AK3267" s="21">
        <f>M3267+AG3267</f>
        <v/>
      </c>
      <c r="AL3267" s="21">
        <f>N3267+AH3267</f>
        <v/>
      </c>
      <c r="AM3267" s="21">
        <f>O3267+AI3267</f>
        <v/>
      </c>
      <c r="AN3267" s="21">
        <f>N3267+AI3267</f>
        <v/>
      </c>
      <c r="AO3267" s="21">
        <f>ROUNDDOWN((R3267+S3267)*0.2/Y3267+2000,0)</f>
        <v/>
      </c>
      <c r="AP3267" s="21">
        <f>ROUNDDOWN((T3267+U3267)*0.2/Z3267+2000,0)</f>
        <v/>
      </c>
      <c r="AQ3267" s="21">
        <f>AL3267-AK3267</f>
        <v/>
      </c>
      <c r="AR3267" s="21">
        <f>AM3267-AK3267</f>
        <v/>
      </c>
      <c r="AS3267" s="21">
        <f>AM3267-AL3267</f>
        <v/>
      </c>
      <c r="AT3267" s="21">
        <f>AK3267+C3267-AJ3267</f>
        <v/>
      </c>
      <c r="AU3267" s="21">
        <f>AL3267+C3267-AM3267</f>
        <v/>
      </c>
      <c r="AV3267" s="21">
        <f>AN3267+C3267-AM3267</f>
        <v/>
      </c>
    </row>
    <row r="3268">
      <c r="A3268" t="inlineStr">
        <is>
          <t>1万円刻み</t>
        </is>
      </c>
      <c r="B3268" s="21">
        <f>'5_1万円刻み'!$A$1505</f>
        <v/>
      </c>
      <c r="C3268" s="21">
        <f>AO3268</f>
        <v/>
      </c>
      <c r="D3268" s="21" t="n">
        <v>0</v>
      </c>
      <c r="E3268" s="21">
        <f>ROUND(MIN(B3268/12,650000)*12*0.0915+MIN(B3268/12,1390000)*12*(0.0504+0)+B3268*0.005,0)</f>
        <v/>
      </c>
      <c r="F3268" s="21">
        <f>IF(B3268&lt;741000,0,IF(B3268&lt;2191000,B3268-740000,IF(B3268&lt;2193000,1451000,IF(B3268&lt;2196000,1453000,IF(B3268&lt;2200000,1456000,IF(B3268&lt;3600000,ROUND(ROUNDDOWN(B3268/4,-3)*2.8,0)-80000,IF(B3268&lt;6600000,ROUND(ROUNDDOWN(B3268/4,-3)*3.2,0)-440000,IF(B3268&lt;8500000,ROUNDDOWN(B3268*0.9,0)-1100000,B3268-1950000))))))))</f>
        <v/>
      </c>
      <c r="G3268" s="21">
        <f>IF(F3268&gt;23500000,NA(),IF(F3268&lt;=4890000,1040000,IF(F3268&lt;=6550000,670000,620000)))</f>
        <v/>
      </c>
      <c r="H3268" s="21">
        <f>IF(D3268&lt;=0,0,MAX(0,MIN(2000000,D3268-MIN(100000,ROUNDDOWN(F3268*0.05,0)))))</f>
        <v/>
      </c>
      <c r="I3268" s="21">
        <f>IF(C3268&lt;=2000,0,MIN(C3268,ROUNDDOWN(F3268*0.4,0))-2000)</f>
        <v/>
      </c>
      <c r="J3268" s="21">
        <f>MAX(0,ROUNDDOWN(F3268-E3268-G3268,-3))</f>
        <v/>
      </c>
      <c r="K3268" s="21">
        <f>MAX(0,ROUNDDOWN(F3268-E3268-G3268-H3268-I3268,-3))</f>
        <v/>
      </c>
      <c r="L3268" s="21">
        <f>MAX(0,ROUNDDOWN(F3268-E3268-G3268-H3268,-3))</f>
        <v/>
      </c>
      <c r="M3268" s="21">
        <f>IF(J3268&lt;=0,0,ROUNDDOWN((J3268*LOOKUP(J3268,{0,1950001,3300001,6950001,9000001,18000001,40000001},{0.05,0.1,0.2,0.23,0.33,0.4,0.45})-LOOKUP(J3268,{0,1950001,3300001,6950001,9000001,18000001,40000001},{0,97500,427500,636000,1536000,2796000,4796000}))*1.021,-2))</f>
        <v/>
      </c>
      <c r="N3268" s="21">
        <f>IF(K3268&lt;=0,0,ROUNDDOWN((K3268*LOOKUP(K3268,{0,1950001,3300001,6950001,9000001,18000001,40000001},{0.05,0.1,0.2,0.23,0.33,0.4,0.45})-LOOKUP(K3268,{0,1950001,3300001,6950001,9000001,18000001,40000001},{0,97500,427500,636000,1536000,2796000,4796000}))*1.021,-2))</f>
        <v/>
      </c>
      <c r="O3268" s="21">
        <f>IF(L3268&lt;=0,0,ROUNDDOWN((L3268*LOOKUP(L3268,{0,1950001,3300001,6950001,9000001,18000001,40000001},{0.05,0.1,0.2,0.23,0.33,0.4,0.45})-LOOKUP(L3268,{0,1950001,3300001,6950001,9000001,18000001,40000001},{0,97500,427500,636000,1536000,2796000,4796000}))*1.021,-2))</f>
        <v/>
      </c>
      <c r="P3268" s="21">
        <f>MAX(0,ROUNDDOWN(F3268-E3268-430000,-3))</f>
        <v/>
      </c>
      <c r="Q3268" s="21">
        <f>MAX(0,ROUNDDOWN(F3268-E3268-430000-H3268,-3))</f>
        <v/>
      </c>
      <c r="R3268" s="21">
        <f>IF(F3268&lt;=450000,0,MAX(0,P3268*0.06-MIN(50000,P3268)*0.03))</f>
        <v/>
      </c>
      <c r="S3268" s="21">
        <f>IF(F3268&lt;=450000,0,MAX(0,P3268*0.04-MIN(50000,P3268)*0.02))</f>
        <v/>
      </c>
      <c r="T3268" s="21">
        <f>IF(F3268&lt;=450000,0,MAX(0,Q3268*0.06-MIN(50000,Q3268)*0.03))</f>
        <v/>
      </c>
      <c r="U3268" s="21">
        <f>IF(F3268&lt;=450000,0,MAX(0,Q3268*0.04-MIN(50000,Q3268)*0.02))</f>
        <v/>
      </c>
      <c r="V3268" s="21">
        <f>50000+MAX(0,G3268-480000)</f>
        <v/>
      </c>
      <c r="W3268" s="21">
        <f>P3268-V3268</f>
        <v/>
      </c>
      <c r="X3268" s="21">
        <f>Q3268-V3268</f>
        <v/>
      </c>
      <c r="Y3268" s="22">
        <f>IF(W3268&lt;0,0.9,LOOKUP(W3268,{0,1950001,3300001,6950001,9000001,18000001,40000001},{0.84895,0.7979,0.6958,0.66517,0.56307,0.4916,0.44055}))</f>
        <v/>
      </c>
      <c r="Z3268" s="22">
        <f>IF(X3268&lt;0,0.9,LOOKUP(X3268,{0,1950001,3300001,6950001,9000001,18000001,40000001},{0.84895,0.7979,0.6958,0.66517,0.56307,0.4916,0.44055}))</f>
        <v/>
      </c>
      <c r="AA3268" s="22">
        <f>IF(W3268&lt;0,0,CHOOSE(MATCH(W3268,{0,1950001,3300001,6950001,9000001},1),5.105/84.895,10.21/79.79,20.42/69.58,23.483/66.517,33.693/56.307))</f>
        <v/>
      </c>
      <c r="AB3268" s="21">
        <f>IF(C3268&lt;=2000,0,(MIN(C3268,ROUNDDOWN(F3268*0.3,0))-2000)*0.1)</f>
        <v/>
      </c>
      <c r="AC3268" s="21">
        <f>IF(C3268&lt;=2000,0,MIN((C3268-2000)*Y3268,(R3268+S3268)*0.2))</f>
        <v/>
      </c>
      <c r="AD3268" s="21">
        <f>IF(C3268&lt;=2000,0,MIN((C3268-2000)*Z3268,(T3268+U3268)*0.2))</f>
        <v/>
      </c>
      <c r="AE3268" s="21">
        <f>AC3268*AA3268</f>
        <v/>
      </c>
      <c r="AF3268" s="21">
        <f>ROUNDDOWN(R3268,-2)+ROUNDDOWN(S3268,-2)</f>
        <v/>
      </c>
      <c r="AG3268" s="21">
        <f>ROUNDDOWN(MAX(0,R3268-(AB3268+AC3268+AE3268)*0.6),-2)+ROUNDDOWN(MAX(0,S3268-(AB3268+AC3268+AE3268)*0.4),-2)</f>
        <v/>
      </c>
      <c r="AH3268" s="21">
        <f>ROUNDDOWN(MAX(0,T3268-(AB3268+AD3268)*0.6),-2)+ROUNDDOWN(MAX(0,U3268-(AB3268+AD3268)*0.4),-2)</f>
        <v/>
      </c>
      <c r="AI3268" s="21">
        <f>ROUNDDOWN(T3268,-2)+ROUNDDOWN(U3268,-2)</f>
        <v/>
      </c>
      <c r="AJ3268" s="21">
        <f>M3268+AF3268</f>
        <v/>
      </c>
      <c r="AK3268" s="21">
        <f>M3268+AG3268</f>
        <v/>
      </c>
      <c r="AL3268" s="21">
        <f>N3268+AH3268</f>
        <v/>
      </c>
      <c r="AM3268" s="21">
        <f>O3268+AI3268</f>
        <v/>
      </c>
      <c r="AN3268" s="21">
        <f>N3268+AI3268</f>
        <v/>
      </c>
      <c r="AO3268" s="21">
        <f>ROUNDDOWN((R3268+S3268)*0.2/Y3268+2000,0)</f>
        <v/>
      </c>
      <c r="AP3268" s="21">
        <f>ROUNDDOWN((T3268+U3268)*0.2/Z3268+2000,0)</f>
        <v/>
      </c>
      <c r="AQ3268" s="21">
        <f>AL3268-AK3268</f>
        <v/>
      </c>
      <c r="AR3268" s="21">
        <f>AM3268-AK3268</f>
        <v/>
      </c>
      <c r="AS3268" s="21">
        <f>AM3268-AL3268</f>
        <v/>
      </c>
      <c r="AT3268" s="21">
        <f>AK3268+C3268-AJ3268</f>
        <v/>
      </c>
      <c r="AU3268" s="21">
        <f>AL3268+C3268-AM3268</f>
        <v/>
      </c>
      <c r="AV3268" s="21">
        <f>AN3268+C3268-AM3268</f>
        <v/>
      </c>
    </row>
    <row r="3269">
      <c r="A3269" t="inlineStr">
        <is>
          <t>1万円刻み</t>
        </is>
      </c>
      <c r="B3269" s="21">
        <f>'5_1万円刻み'!$A$1506</f>
        <v/>
      </c>
      <c r="C3269" s="21">
        <f>AO3269</f>
        <v/>
      </c>
      <c r="D3269" s="21" t="n">
        <v>0</v>
      </c>
      <c r="E3269" s="21">
        <f>ROUND(MIN(B3269/12,650000)*12*0.0915+MIN(B3269/12,1390000)*12*(0.0504+0)+B3269*0.005,0)</f>
        <v/>
      </c>
      <c r="F3269" s="21">
        <f>IF(B3269&lt;741000,0,IF(B3269&lt;2191000,B3269-740000,IF(B3269&lt;2193000,1451000,IF(B3269&lt;2196000,1453000,IF(B3269&lt;2200000,1456000,IF(B3269&lt;3600000,ROUND(ROUNDDOWN(B3269/4,-3)*2.8,0)-80000,IF(B3269&lt;6600000,ROUND(ROUNDDOWN(B3269/4,-3)*3.2,0)-440000,IF(B3269&lt;8500000,ROUNDDOWN(B3269*0.9,0)-1100000,B3269-1950000))))))))</f>
        <v/>
      </c>
      <c r="G3269" s="21">
        <f>IF(F3269&gt;23500000,NA(),IF(F3269&lt;=4890000,1040000,IF(F3269&lt;=6550000,670000,620000)))</f>
        <v/>
      </c>
      <c r="H3269" s="21">
        <f>IF(D3269&lt;=0,0,MAX(0,MIN(2000000,D3269-MIN(100000,ROUNDDOWN(F3269*0.05,0)))))</f>
        <v/>
      </c>
      <c r="I3269" s="21">
        <f>IF(C3269&lt;=2000,0,MIN(C3269,ROUNDDOWN(F3269*0.4,0))-2000)</f>
        <v/>
      </c>
      <c r="J3269" s="21">
        <f>MAX(0,ROUNDDOWN(F3269-E3269-G3269,-3))</f>
        <v/>
      </c>
      <c r="K3269" s="21">
        <f>MAX(0,ROUNDDOWN(F3269-E3269-G3269-H3269-I3269,-3))</f>
        <v/>
      </c>
      <c r="L3269" s="21">
        <f>MAX(0,ROUNDDOWN(F3269-E3269-G3269-H3269,-3))</f>
        <v/>
      </c>
      <c r="M3269" s="21">
        <f>IF(J3269&lt;=0,0,ROUNDDOWN((J3269*LOOKUP(J3269,{0,1950001,3300001,6950001,9000001,18000001,40000001},{0.05,0.1,0.2,0.23,0.33,0.4,0.45})-LOOKUP(J3269,{0,1950001,3300001,6950001,9000001,18000001,40000001},{0,97500,427500,636000,1536000,2796000,4796000}))*1.021,-2))</f>
        <v/>
      </c>
      <c r="N3269" s="21">
        <f>IF(K3269&lt;=0,0,ROUNDDOWN((K3269*LOOKUP(K3269,{0,1950001,3300001,6950001,9000001,18000001,40000001},{0.05,0.1,0.2,0.23,0.33,0.4,0.45})-LOOKUP(K3269,{0,1950001,3300001,6950001,9000001,18000001,40000001},{0,97500,427500,636000,1536000,2796000,4796000}))*1.021,-2))</f>
        <v/>
      </c>
      <c r="O3269" s="21">
        <f>IF(L3269&lt;=0,0,ROUNDDOWN((L3269*LOOKUP(L3269,{0,1950001,3300001,6950001,9000001,18000001,40000001},{0.05,0.1,0.2,0.23,0.33,0.4,0.45})-LOOKUP(L3269,{0,1950001,3300001,6950001,9000001,18000001,40000001},{0,97500,427500,636000,1536000,2796000,4796000}))*1.021,-2))</f>
        <v/>
      </c>
      <c r="P3269" s="21">
        <f>MAX(0,ROUNDDOWN(F3269-E3269-430000,-3))</f>
        <v/>
      </c>
      <c r="Q3269" s="21">
        <f>MAX(0,ROUNDDOWN(F3269-E3269-430000-H3269,-3))</f>
        <v/>
      </c>
      <c r="R3269" s="21">
        <f>IF(F3269&lt;=450000,0,MAX(0,P3269*0.06-MIN(50000,P3269)*0.03))</f>
        <v/>
      </c>
      <c r="S3269" s="21">
        <f>IF(F3269&lt;=450000,0,MAX(0,P3269*0.04-MIN(50000,P3269)*0.02))</f>
        <v/>
      </c>
      <c r="T3269" s="21">
        <f>IF(F3269&lt;=450000,0,MAX(0,Q3269*0.06-MIN(50000,Q3269)*0.03))</f>
        <v/>
      </c>
      <c r="U3269" s="21">
        <f>IF(F3269&lt;=450000,0,MAX(0,Q3269*0.04-MIN(50000,Q3269)*0.02))</f>
        <v/>
      </c>
      <c r="V3269" s="21">
        <f>50000+MAX(0,G3269-480000)</f>
        <v/>
      </c>
      <c r="W3269" s="21">
        <f>P3269-V3269</f>
        <v/>
      </c>
      <c r="X3269" s="21">
        <f>Q3269-V3269</f>
        <v/>
      </c>
      <c r="Y3269" s="22">
        <f>IF(W3269&lt;0,0.9,LOOKUP(W3269,{0,1950001,3300001,6950001,9000001,18000001,40000001},{0.84895,0.7979,0.6958,0.66517,0.56307,0.4916,0.44055}))</f>
        <v/>
      </c>
      <c r="Z3269" s="22">
        <f>IF(X3269&lt;0,0.9,LOOKUP(X3269,{0,1950001,3300001,6950001,9000001,18000001,40000001},{0.84895,0.7979,0.6958,0.66517,0.56307,0.4916,0.44055}))</f>
        <v/>
      </c>
      <c r="AA3269" s="22">
        <f>IF(W3269&lt;0,0,CHOOSE(MATCH(W3269,{0,1950001,3300001,6950001,9000001},1),5.105/84.895,10.21/79.79,20.42/69.58,23.483/66.517,33.693/56.307))</f>
        <v/>
      </c>
      <c r="AB3269" s="21">
        <f>IF(C3269&lt;=2000,0,(MIN(C3269,ROUNDDOWN(F3269*0.3,0))-2000)*0.1)</f>
        <v/>
      </c>
      <c r="AC3269" s="21">
        <f>IF(C3269&lt;=2000,0,MIN((C3269-2000)*Y3269,(R3269+S3269)*0.2))</f>
        <v/>
      </c>
      <c r="AD3269" s="21">
        <f>IF(C3269&lt;=2000,0,MIN((C3269-2000)*Z3269,(T3269+U3269)*0.2))</f>
        <v/>
      </c>
      <c r="AE3269" s="21">
        <f>AC3269*AA3269</f>
        <v/>
      </c>
      <c r="AF3269" s="21">
        <f>ROUNDDOWN(R3269,-2)+ROUNDDOWN(S3269,-2)</f>
        <v/>
      </c>
      <c r="AG3269" s="21">
        <f>ROUNDDOWN(MAX(0,R3269-(AB3269+AC3269+AE3269)*0.6),-2)+ROUNDDOWN(MAX(0,S3269-(AB3269+AC3269+AE3269)*0.4),-2)</f>
        <v/>
      </c>
      <c r="AH3269" s="21">
        <f>ROUNDDOWN(MAX(0,T3269-(AB3269+AD3269)*0.6),-2)+ROUNDDOWN(MAX(0,U3269-(AB3269+AD3269)*0.4),-2)</f>
        <v/>
      </c>
      <c r="AI3269" s="21">
        <f>ROUNDDOWN(T3269,-2)+ROUNDDOWN(U3269,-2)</f>
        <v/>
      </c>
      <c r="AJ3269" s="21">
        <f>M3269+AF3269</f>
        <v/>
      </c>
      <c r="AK3269" s="21">
        <f>M3269+AG3269</f>
        <v/>
      </c>
      <c r="AL3269" s="21">
        <f>N3269+AH3269</f>
        <v/>
      </c>
      <c r="AM3269" s="21">
        <f>O3269+AI3269</f>
        <v/>
      </c>
      <c r="AN3269" s="21">
        <f>N3269+AI3269</f>
        <v/>
      </c>
      <c r="AO3269" s="21">
        <f>ROUNDDOWN((R3269+S3269)*0.2/Y3269+2000,0)</f>
        <v/>
      </c>
      <c r="AP3269" s="21">
        <f>ROUNDDOWN((T3269+U3269)*0.2/Z3269+2000,0)</f>
        <v/>
      </c>
      <c r="AQ3269" s="21">
        <f>AL3269-AK3269</f>
        <v/>
      </c>
      <c r="AR3269" s="21">
        <f>AM3269-AK3269</f>
        <v/>
      </c>
      <c r="AS3269" s="21">
        <f>AM3269-AL3269</f>
        <v/>
      </c>
      <c r="AT3269" s="21">
        <f>AK3269+C3269-AJ3269</f>
        <v/>
      </c>
      <c r="AU3269" s="21">
        <f>AL3269+C3269-AM3269</f>
        <v/>
      </c>
      <c r="AV3269" s="21">
        <f>AN3269+C3269-AM3269</f>
        <v/>
      </c>
    </row>
    <row r="3270">
      <c r="A3270" t="inlineStr">
        <is>
          <t>1万円刻み</t>
        </is>
      </c>
      <c r="B3270" s="21">
        <f>'5_1万円刻み'!$A$1507</f>
        <v/>
      </c>
      <c r="C3270" s="21">
        <f>AO3270</f>
        <v/>
      </c>
      <c r="D3270" s="21" t="n">
        <v>0</v>
      </c>
      <c r="E3270" s="21">
        <f>ROUND(MIN(B3270/12,650000)*12*0.0915+MIN(B3270/12,1390000)*12*(0.0504+0)+B3270*0.005,0)</f>
        <v/>
      </c>
      <c r="F3270" s="21">
        <f>IF(B3270&lt;741000,0,IF(B3270&lt;2191000,B3270-740000,IF(B3270&lt;2193000,1451000,IF(B3270&lt;2196000,1453000,IF(B3270&lt;2200000,1456000,IF(B3270&lt;3600000,ROUND(ROUNDDOWN(B3270/4,-3)*2.8,0)-80000,IF(B3270&lt;6600000,ROUND(ROUNDDOWN(B3270/4,-3)*3.2,0)-440000,IF(B3270&lt;8500000,ROUNDDOWN(B3270*0.9,0)-1100000,B3270-1950000))))))))</f>
        <v/>
      </c>
      <c r="G3270" s="21">
        <f>IF(F3270&gt;23500000,NA(),IF(F3270&lt;=4890000,1040000,IF(F3270&lt;=6550000,670000,620000)))</f>
        <v/>
      </c>
      <c r="H3270" s="21">
        <f>IF(D3270&lt;=0,0,MAX(0,MIN(2000000,D3270-MIN(100000,ROUNDDOWN(F3270*0.05,0)))))</f>
        <v/>
      </c>
      <c r="I3270" s="21">
        <f>IF(C3270&lt;=2000,0,MIN(C3270,ROUNDDOWN(F3270*0.4,0))-2000)</f>
        <v/>
      </c>
      <c r="J3270" s="21">
        <f>MAX(0,ROUNDDOWN(F3270-E3270-G3270,-3))</f>
        <v/>
      </c>
      <c r="K3270" s="21">
        <f>MAX(0,ROUNDDOWN(F3270-E3270-G3270-H3270-I3270,-3))</f>
        <v/>
      </c>
      <c r="L3270" s="21">
        <f>MAX(0,ROUNDDOWN(F3270-E3270-G3270-H3270,-3))</f>
        <v/>
      </c>
      <c r="M3270" s="21">
        <f>IF(J3270&lt;=0,0,ROUNDDOWN((J3270*LOOKUP(J3270,{0,1950001,3300001,6950001,9000001,18000001,40000001},{0.05,0.1,0.2,0.23,0.33,0.4,0.45})-LOOKUP(J3270,{0,1950001,3300001,6950001,9000001,18000001,40000001},{0,97500,427500,636000,1536000,2796000,4796000}))*1.021,-2))</f>
        <v/>
      </c>
      <c r="N3270" s="21">
        <f>IF(K3270&lt;=0,0,ROUNDDOWN((K3270*LOOKUP(K3270,{0,1950001,3300001,6950001,9000001,18000001,40000001},{0.05,0.1,0.2,0.23,0.33,0.4,0.45})-LOOKUP(K3270,{0,1950001,3300001,6950001,9000001,18000001,40000001},{0,97500,427500,636000,1536000,2796000,4796000}))*1.021,-2))</f>
        <v/>
      </c>
      <c r="O3270" s="21">
        <f>IF(L3270&lt;=0,0,ROUNDDOWN((L3270*LOOKUP(L3270,{0,1950001,3300001,6950001,9000001,18000001,40000001},{0.05,0.1,0.2,0.23,0.33,0.4,0.45})-LOOKUP(L3270,{0,1950001,3300001,6950001,9000001,18000001,40000001},{0,97500,427500,636000,1536000,2796000,4796000}))*1.021,-2))</f>
        <v/>
      </c>
      <c r="P3270" s="21">
        <f>MAX(0,ROUNDDOWN(F3270-E3270-430000,-3))</f>
        <v/>
      </c>
      <c r="Q3270" s="21">
        <f>MAX(0,ROUNDDOWN(F3270-E3270-430000-H3270,-3))</f>
        <v/>
      </c>
      <c r="R3270" s="21">
        <f>IF(F3270&lt;=450000,0,MAX(0,P3270*0.06-MIN(50000,P3270)*0.03))</f>
        <v/>
      </c>
      <c r="S3270" s="21">
        <f>IF(F3270&lt;=450000,0,MAX(0,P3270*0.04-MIN(50000,P3270)*0.02))</f>
        <v/>
      </c>
      <c r="T3270" s="21">
        <f>IF(F3270&lt;=450000,0,MAX(0,Q3270*0.06-MIN(50000,Q3270)*0.03))</f>
        <v/>
      </c>
      <c r="U3270" s="21">
        <f>IF(F3270&lt;=450000,0,MAX(0,Q3270*0.04-MIN(50000,Q3270)*0.02))</f>
        <v/>
      </c>
      <c r="V3270" s="21">
        <f>50000+MAX(0,G3270-480000)</f>
        <v/>
      </c>
      <c r="W3270" s="21">
        <f>P3270-V3270</f>
        <v/>
      </c>
      <c r="X3270" s="21">
        <f>Q3270-V3270</f>
        <v/>
      </c>
      <c r="Y3270" s="22">
        <f>IF(W3270&lt;0,0.9,LOOKUP(W3270,{0,1950001,3300001,6950001,9000001,18000001,40000001},{0.84895,0.7979,0.6958,0.66517,0.56307,0.4916,0.44055}))</f>
        <v/>
      </c>
      <c r="Z3270" s="22">
        <f>IF(X3270&lt;0,0.9,LOOKUP(X3270,{0,1950001,3300001,6950001,9000001,18000001,40000001},{0.84895,0.7979,0.6958,0.66517,0.56307,0.4916,0.44055}))</f>
        <v/>
      </c>
      <c r="AA3270" s="22">
        <f>IF(W3270&lt;0,0,CHOOSE(MATCH(W3270,{0,1950001,3300001,6950001,9000001},1),5.105/84.895,10.21/79.79,20.42/69.58,23.483/66.517,33.693/56.307))</f>
        <v/>
      </c>
      <c r="AB3270" s="21">
        <f>IF(C3270&lt;=2000,0,(MIN(C3270,ROUNDDOWN(F3270*0.3,0))-2000)*0.1)</f>
        <v/>
      </c>
      <c r="AC3270" s="21">
        <f>IF(C3270&lt;=2000,0,MIN((C3270-2000)*Y3270,(R3270+S3270)*0.2))</f>
        <v/>
      </c>
      <c r="AD3270" s="21">
        <f>IF(C3270&lt;=2000,0,MIN((C3270-2000)*Z3270,(T3270+U3270)*0.2))</f>
        <v/>
      </c>
      <c r="AE3270" s="21">
        <f>AC3270*AA3270</f>
        <v/>
      </c>
      <c r="AF3270" s="21">
        <f>ROUNDDOWN(R3270,-2)+ROUNDDOWN(S3270,-2)</f>
        <v/>
      </c>
      <c r="AG3270" s="21">
        <f>ROUNDDOWN(MAX(0,R3270-(AB3270+AC3270+AE3270)*0.6),-2)+ROUNDDOWN(MAX(0,S3270-(AB3270+AC3270+AE3270)*0.4),-2)</f>
        <v/>
      </c>
      <c r="AH3270" s="21">
        <f>ROUNDDOWN(MAX(0,T3270-(AB3270+AD3270)*0.6),-2)+ROUNDDOWN(MAX(0,U3270-(AB3270+AD3270)*0.4),-2)</f>
        <v/>
      </c>
      <c r="AI3270" s="21">
        <f>ROUNDDOWN(T3270,-2)+ROUNDDOWN(U3270,-2)</f>
        <v/>
      </c>
      <c r="AJ3270" s="21">
        <f>M3270+AF3270</f>
        <v/>
      </c>
      <c r="AK3270" s="21">
        <f>M3270+AG3270</f>
        <v/>
      </c>
      <c r="AL3270" s="21">
        <f>N3270+AH3270</f>
        <v/>
      </c>
      <c r="AM3270" s="21">
        <f>O3270+AI3270</f>
        <v/>
      </c>
      <c r="AN3270" s="21">
        <f>N3270+AI3270</f>
        <v/>
      </c>
      <c r="AO3270" s="21">
        <f>ROUNDDOWN((R3270+S3270)*0.2/Y3270+2000,0)</f>
        <v/>
      </c>
      <c r="AP3270" s="21">
        <f>ROUNDDOWN((T3270+U3270)*0.2/Z3270+2000,0)</f>
        <v/>
      </c>
      <c r="AQ3270" s="21">
        <f>AL3270-AK3270</f>
        <v/>
      </c>
      <c r="AR3270" s="21">
        <f>AM3270-AK3270</f>
        <v/>
      </c>
      <c r="AS3270" s="21">
        <f>AM3270-AL3270</f>
        <v/>
      </c>
      <c r="AT3270" s="21">
        <f>AK3270+C3270-AJ3270</f>
        <v/>
      </c>
      <c r="AU3270" s="21">
        <f>AL3270+C3270-AM3270</f>
        <v/>
      </c>
      <c r="AV3270" s="21">
        <f>AN3270+C3270-AM3270</f>
        <v/>
      </c>
    </row>
    <row r="3271">
      <c r="A3271" t="inlineStr">
        <is>
          <t>1万円刻み</t>
        </is>
      </c>
      <c r="B3271" s="21">
        <f>'5_1万円刻み'!$A$1508</f>
        <v/>
      </c>
      <c r="C3271" s="21">
        <f>AO3271</f>
        <v/>
      </c>
      <c r="D3271" s="21" t="n">
        <v>0</v>
      </c>
      <c r="E3271" s="21">
        <f>ROUND(MIN(B3271/12,650000)*12*0.0915+MIN(B3271/12,1390000)*12*(0.0504+0)+B3271*0.005,0)</f>
        <v/>
      </c>
      <c r="F3271" s="21">
        <f>IF(B3271&lt;741000,0,IF(B3271&lt;2191000,B3271-740000,IF(B3271&lt;2193000,1451000,IF(B3271&lt;2196000,1453000,IF(B3271&lt;2200000,1456000,IF(B3271&lt;3600000,ROUND(ROUNDDOWN(B3271/4,-3)*2.8,0)-80000,IF(B3271&lt;6600000,ROUND(ROUNDDOWN(B3271/4,-3)*3.2,0)-440000,IF(B3271&lt;8500000,ROUNDDOWN(B3271*0.9,0)-1100000,B3271-1950000))))))))</f>
        <v/>
      </c>
      <c r="G3271" s="21">
        <f>IF(F3271&gt;23500000,NA(),IF(F3271&lt;=4890000,1040000,IF(F3271&lt;=6550000,670000,620000)))</f>
        <v/>
      </c>
      <c r="H3271" s="21">
        <f>IF(D3271&lt;=0,0,MAX(0,MIN(2000000,D3271-MIN(100000,ROUNDDOWN(F3271*0.05,0)))))</f>
        <v/>
      </c>
      <c r="I3271" s="21">
        <f>IF(C3271&lt;=2000,0,MIN(C3271,ROUNDDOWN(F3271*0.4,0))-2000)</f>
        <v/>
      </c>
      <c r="J3271" s="21">
        <f>MAX(0,ROUNDDOWN(F3271-E3271-G3271,-3))</f>
        <v/>
      </c>
      <c r="K3271" s="21">
        <f>MAX(0,ROUNDDOWN(F3271-E3271-G3271-H3271-I3271,-3))</f>
        <v/>
      </c>
      <c r="L3271" s="21">
        <f>MAX(0,ROUNDDOWN(F3271-E3271-G3271-H3271,-3))</f>
        <v/>
      </c>
      <c r="M3271" s="21">
        <f>IF(J3271&lt;=0,0,ROUNDDOWN((J3271*LOOKUP(J3271,{0,1950001,3300001,6950001,9000001,18000001,40000001},{0.05,0.1,0.2,0.23,0.33,0.4,0.45})-LOOKUP(J3271,{0,1950001,3300001,6950001,9000001,18000001,40000001},{0,97500,427500,636000,1536000,2796000,4796000}))*1.021,-2))</f>
        <v/>
      </c>
      <c r="N3271" s="21">
        <f>IF(K3271&lt;=0,0,ROUNDDOWN((K3271*LOOKUP(K3271,{0,1950001,3300001,6950001,9000001,18000001,40000001},{0.05,0.1,0.2,0.23,0.33,0.4,0.45})-LOOKUP(K3271,{0,1950001,3300001,6950001,9000001,18000001,40000001},{0,97500,427500,636000,1536000,2796000,4796000}))*1.021,-2))</f>
        <v/>
      </c>
      <c r="O3271" s="21">
        <f>IF(L3271&lt;=0,0,ROUNDDOWN((L3271*LOOKUP(L3271,{0,1950001,3300001,6950001,9000001,18000001,40000001},{0.05,0.1,0.2,0.23,0.33,0.4,0.45})-LOOKUP(L3271,{0,1950001,3300001,6950001,9000001,18000001,40000001},{0,97500,427500,636000,1536000,2796000,4796000}))*1.021,-2))</f>
        <v/>
      </c>
      <c r="P3271" s="21">
        <f>MAX(0,ROUNDDOWN(F3271-E3271-430000,-3))</f>
        <v/>
      </c>
      <c r="Q3271" s="21">
        <f>MAX(0,ROUNDDOWN(F3271-E3271-430000-H3271,-3))</f>
        <v/>
      </c>
      <c r="R3271" s="21">
        <f>IF(F3271&lt;=450000,0,MAX(0,P3271*0.06-MIN(50000,P3271)*0.03))</f>
        <v/>
      </c>
      <c r="S3271" s="21">
        <f>IF(F3271&lt;=450000,0,MAX(0,P3271*0.04-MIN(50000,P3271)*0.02))</f>
        <v/>
      </c>
      <c r="T3271" s="21">
        <f>IF(F3271&lt;=450000,0,MAX(0,Q3271*0.06-MIN(50000,Q3271)*0.03))</f>
        <v/>
      </c>
      <c r="U3271" s="21">
        <f>IF(F3271&lt;=450000,0,MAX(0,Q3271*0.04-MIN(50000,Q3271)*0.02))</f>
        <v/>
      </c>
      <c r="V3271" s="21">
        <f>50000+MAX(0,G3271-480000)</f>
        <v/>
      </c>
      <c r="W3271" s="21">
        <f>P3271-V3271</f>
        <v/>
      </c>
      <c r="X3271" s="21">
        <f>Q3271-V3271</f>
        <v/>
      </c>
      <c r="Y3271" s="22">
        <f>IF(W3271&lt;0,0.9,LOOKUP(W3271,{0,1950001,3300001,6950001,9000001,18000001,40000001},{0.84895,0.7979,0.6958,0.66517,0.56307,0.4916,0.44055}))</f>
        <v/>
      </c>
      <c r="Z3271" s="22">
        <f>IF(X3271&lt;0,0.9,LOOKUP(X3271,{0,1950001,3300001,6950001,9000001,18000001,40000001},{0.84895,0.7979,0.6958,0.66517,0.56307,0.4916,0.44055}))</f>
        <v/>
      </c>
      <c r="AA3271" s="22">
        <f>IF(W3271&lt;0,0,CHOOSE(MATCH(W3271,{0,1950001,3300001,6950001,9000001},1),5.105/84.895,10.21/79.79,20.42/69.58,23.483/66.517,33.693/56.307))</f>
        <v/>
      </c>
      <c r="AB3271" s="21">
        <f>IF(C3271&lt;=2000,0,(MIN(C3271,ROUNDDOWN(F3271*0.3,0))-2000)*0.1)</f>
        <v/>
      </c>
      <c r="AC3271" s="21">
        <f>IF(C3271&lt;=2000,0,MIN((C3271-2000)*Y3271,(R3271+S3271)*0.2))</f>
        <v/>
      </c>
      <c r="AD3271" s="21">
        <f>IF(C3271&lt;=2000,0,MIN((C3271-2000)*Z3271,(T3271+U3271)*0.2))</f>
        <v/>
      </c>
      <c r="AE3271" s="21">
        <f>AC3271*AA3271</f>
        <v/>
      </c>
      <c r="AF3271" s="21">
        <f>ROUNDDOWN(R3271,-2)+ROUNDDOWN(S3271,-2)</f>
        <v/>
      </c>
      <c r="AG3271" s="21">
        <f>ROUNDDOWN(MAX(0,R3271-(AB3271+AC3271+AE3271)*0.6),-2)+ROUNDDOWN(MAX(0,S3271-(AB3271+AC3271+AE3271)*0.4),-2)</f>
        <v/>
      </c>
      <c r="AH3271" s="21">
        <f>ROUNDDOWN(MAX(0,T3271-(AB3271+AD3271)*0.6),-2)+ROUNDDOWN(MAX(0,U3271-(AB3271+AD3271)*0.4),-2)</f>
        <v/>
      </c>
      <c r="AI3271" s="21">
        <f>ROUNDDOWN(T3271,-2)+ROUNDDOWN(U3271,-2)</f>
        <v/>
      </c>
      <c r="AJ3271" s="21">
        <f>M3271+AF3271</f>
        <v/>
      </c>
      <c r="AK3271" s="21">
        <f>M3271+AG3271</f>
        <v/>
      </c>
      <c r="AL3271" s="21">
        <f>N3271+AH3271</f>
        <v/>
      </c>
      <c r="AM3271" s="21">
        <f>O3271+AI3271</f>
        <v/>
      </c>
      <c r="AN3271" s="21">
        <f>N3271+AI3271</f>
        <v/>
      </c>
      <c r="AO3271" s="21">
        <f>ROUNDDOWN((R3271+S3271)*0.2/Y3271+2000,0)</f>
        <v/>
      </c>
      <c r="AP3271" s="21">
        <f>ROUNDDOWN((T3271+U3271)*0.2/Z3271+2000,0)</f>
        <v/>
      </c>
      <c r="AQ3271" s="21">
        <f>AL3271-AK3271</f>
        <v/>
      </c>
      <c r="AR3271" s="21">
        <f>AM3271-AK3271</f>
        <v/>
      </c>
      <c r="AS3271" s="21">
        <f>AM3271-AL3271</f>
        <v/>
      </c>
      <c r="AT3271" s="21">
        <f>AK3271+C3271-AJ3271</f>
        <v/>
      </c>
      <c r="AU3271" s="21">
        <f>AL3271+C3271-AM3271</f>
        <v/>
      </c>
      <c r="AV3271" s="21">
        <f>AN3271+C3271-AM3271</f>
        <v/>
      </c>
    </row>
    <row r="3272">
      <c r="A3272" t="inlineStr">
        <is>
          <t>1万円刻み</t>
        </is>
      </c>
      <c r="B3272" s="21">
        <f>'5_1万円刻み'!$A$1509</f>
        <v/>
      </c>
      <c r="C3272" s="21">
        <f>AO3272</f>
        <v/>
      </c>
      <c r="D3272" s="21" t="n">
        <v>0</v>
      </c>
      <c r="E3272" s="21">
        <f>ROUND(MIN(B3272/12,650000)*12*0.0915+MIN(B3272/12,1390000)*12*(0.0504+0)+B3272*0.005,0)</f>
        <v/>
      </c>
      <c r="F3272" s="21">
        <f>IF(B3272&lt;741000,0,IF(B3272&lt;2191000,B3272-740000,IF(B3272&lt;2193000,1451000,IF(B3272&lt;2196000,1453000,IF(B3272&lt;2200000,1456000,IF(B3272&lt;3600000,ROUND(ROUNDDOWN(B3272/4,-3)*2.8,0)-80000,IF(B3272&lt;6600000,ROUND(ROUNDDOWN(B3272/4,-3)*3.2,0)-440000,IF(B3272&lt;8500000,ROUNDDOWN(B3272*0.9,0)-1100000,B3272-1950000))))))))</f>
        <v/>
      </c>
      <c r="G3272" s="21">
        <f>IF(F3272&gt;23500000,NA(),IF(F3272&lt;=4890000,1040000,IF(F3272&lt;=6550000,670000,620000)))</f>
        <v/>
      </c>
      <c r="H3272" s="21">
        <f>IF(D3272&lt;=0,0,MAX(0,MIN(2000000,D3272-MIN(100000,ROUNDDOWN(F3272*0.05,0)))))</f>
        <v/>
      </c>
      <c r="I3272" s="21">
        <f>IF(C3272&lt;=2000,0,MIN(C3272,ROUNDDOWN(F3272*0.4,0))-2000)</f>
        <v/>
      </c>
      <c r="J3272" s="21">
        <f>MAX(0,ROUNDDOWN(F3272-E3272-G3272,-3))</f>
        <v/>
      </c>
      <c r="K3272" s="21">
        <f>MAX(0,ROUNDDOWN(F3272-E3272-G3272-H3272-I3272,-3))</f>
        <v/>
      </c>
      <c r="L3272" s="21">
        <f>MAX(0,ROUNDDOWN(F3272-E3272-G3272-H3272,-3))</f>
        <v/>
      </c>
      <c r="M3272" s="21">
        <f>IF(J3272&lt;=0,0,ROUNDDOWN((J3272*LOOKUP(J3272,{0,1950001,3300001,6950001,9000001,18000001,40000001},{0.05,0.1,0.2,0.23,0.33,0.4,0.45})-LOOKUP(J3272,{0,1950001,3300001,6950001,9000001,18000001,40000001},{0,97500,427500,636000,1536000,2796000,4796000}))*1.021,-2))</f>
        <v/>
      </c>
      <c r="N3272" s="21">
        <f>IF(K3272&lt;=0,0,ROUNDDOWN((K3272*LOOKUP(K3272,{0,1950001,3300001,6950001,9000001,18000001,40000001},{0.05,0.1,0.2,0.23,0.33,0.4,0.45})-LOOKUP(K3272,{0,1950001,3300001,6950001,9000001,18000001,40000001},{0,97500,427500,636000,1536000,2796000,4796000}))*1.021,-2))</f>
        <v/>
      </c>
      <c r="O3272" s="21">
        <f>IF(L3272&lt;=0,0,ROUNDDOWN((L3272*LOOKUP(L3272,{0,1950001,3300001,6950001,9000001,18000001,40000001},{0.05,0.1,0.2,0.23,0.33,0.4,0.45})-LOOKUP(L3272,{0,1950001,3300001,6950001,9000001,18000001,40000001},{0,97500,427500,636000,1536000,2796000,4796000}))*1.021,-2))</f>
        <v/>
      </c>
      <c r="P3272" s="21">
        <f>MAX(0,ROUNDDOWN(F3272-E3272-430000,-3))</f>
        <v/>
      </c>
      <c r="Q3272" s="21">
        <f>MAX(0,ROUNDDOWN(F3272-E3272-430000-H3272,-3))</f>
        <v/>
      </c>
      <c r="R3272" s="21">
        <f>IF(F3272&lt;=450000,0,MAX(0,P3272*0.06-MIN(50000,P3272)*0.03))</f>
        <v/>
      </c>
      <c r="S3272" s="21">
        <f>IF(F3272&lt;=450000,0,MAX(0,P3272*0.04-MIN(50000,P3272)*0.02))</f>
        <v/>
      </c>
      <c r="T3272" s="21">
        <f>IF(F3272&lt;=450000,0,MAX(0,Q3272*0.06-MIN(50000,Q3272)*0.03))</f>
        <v/>
      </c>
      <c r="U3272" s="21">
        <f>IF(F3272&lt;=450000,0,MAX(0,Q3272*0.04-MIN(50000,Q3272)*0.02))</f>
        <v/>
      </c>
      <c r="V3272" s="21">
        <f>50000+MAX(0,G3272-480000)</f>
        <v/>
      </c>
      <c r="W3272" s="21">
        <f>P3272-V3272</f>
        <v/>
      </c>
      <c r="X3272" s="21">
        <f>Q3272-V3272</f>
        <v/>
      </c>
      <c r="Y3272" s="22">
        <f>IF(W3272&lt;0,0.9,LOOKUP(W3272,{0,1950001,3300001,6950001,9000001,18000001,40000001},{0.84895,0.7979,0.6958,0.66517,0.56307,0.4916,0.44055}))</f>
        <v/>
      </c>
      <c r="Z3272" s="22">
        <f>IF(X3272&lt;0,0.9,LOOKUP(X3272,{0,1950001,3300001,6950001,9000001,18000001,40000001},{0.84895,0.7979,0.6958,0.66517,0.56307,0.4916,0.44055}))</f>
        <v/>
      </c>
      <c r="AA3272" s="22">
        <f>IF(W3272&lt;0,0,CHOOSE(MATCH(W3272,{0,1950001,3300001,6950001,9000001},1),5.105/84.895,10.21/79.79,20.42/69.58,23.483/66.517,33.693/56.307))</f>
        <v/>
      </c>
      <c r="AB3272" s="21">
        <f>IF(C3272&lt;=2000,0,(MIN(C3272,ROUNDDOWN(F3272*0.3,0))-2000)*0.1)</f>
        <v/>
      </c>
      <c r="AC3272" s="21">
        <f>IF(C3272&lt;=2000,0,MIN((C3272-2000)*Y3272,(R3272+S3272)*0.2))</f>
        <v/>
      </c>
      <c r="AD3272" s="21">
        <f>IF(C3272&lt;=2000,0,MIN((C3272-2000)*Z3272,(T3272+U3272)*0.2))</f>
        <v/>
      </c>
      <c r="AE3272" s="21">
        <f>AC3272*AA3272</f>
        <v/>
      </c>
      <c r="AF3272" s="21">
        <f>ROUNDDOWN(R3272,-2)+ROUNDDOWN(S3272,-2)</f>
        <v/>
      </c>
      <c r="AG3272" s="21">
        <f>ROUNDDOWN(MAX(0,R3272-(AB3272+AC3272+AE3272)*0.6),-2)+ROUNDDOWN(MAX(0,S3272-(AB3272+AC3272+AE3272)*0.4),-2)</f>
        <v/>
      </c>
      <c r="AH3272" s="21">
        <f>ROUNDDOWN(MAX(0,T3272-(AB3272+AD3272)*0.6),-2)+ROUNDDOWN(MAX(0,U3272-(AB3272+AD3272)*0.4),-2)</f>
        <v/>
      </c>
      <c r="AI3272" s="21">
        <f>ROUNDDOWN(T3272,-2)+ROUNDDOWN(U3272,-2)</f>
        <v/>
      </c>
      <c r="AJ3272" s="21">
        <f>M3272+AF3272</f>
        <v/>
      </c>
      <c r="AK3272" s="21">
        <f>M3272+AG3272</f>
        <v/>
      </c>
      <c r="AL3272" s="21">
        <f>N3272+AH3272</f>
        <v/>
      </c>
      <c r="AM3272" s="21">
        <f>O3272+AI3272</f>
        <v/>
      </c>
      <c r="AN3272" s="21">
        <f>N3272+AI3272</f>
        <v/>
      </c>
      <c r="AO3272" s="21">
        <f>ROUNDDOWN((R3272+S3272)*0.2/Y3272+2000,0)</f>
        <v/>
      </c>
      <c r="AP3272" s="21">
        <f>ROUNDDOWN((T3272+U3272)*0.2/Z3272+2000,0)</f>
        <v/>
      </c>
      <c r="AQ3272" s="21">
        <f>AL3272-AK3272</f>
        <v/>
      </c>
      <c r="AR3272" s="21">
        <f>AM3272-AK3272</f>
        <v/>
      </c>
      <c r="AS3272" s="21">
        <f>AM3272-AL3272</f>
        <v/>
      </c>
      <c r="AT3272" s="21">
        <f>AK3272+C3272-AJ3272</f>
        <v/>
      </c>
      <c r="AU3272" s="21">
        <f>AL3272+C3272-AM3272</f>
        <v/>
      </c>
      <c r="AV3272" s="21">
        <f>AN3272+C3272-AM3272</f>
        <v/>
      </c>
    </row>
    <row r="3273">
      <c r="A3273" t="inlineStr">
        <is>
          <t>1万円刻み</t>
        </is>
      </c>
      <c r="B3273" s="21">
        <f>'5_1万円刻み'!$A$1510</f>
        <v/>
      </c>
      <c r="C3273" s="21">
        <f>AO3273</f>
        <v/>
      </c>
      <c r="D3273" s="21" t="n">
        <v>0</v>
      </c>
      <c r="E3273" s="21">
        <f>ROUND(MIN(B3273/12,650000)*12*0.0915+MIN(B3273/12,1390000)*12*(0.0504+0)+B3273*0.005,0)</f>
        <v/>
      </c>
      <c r="F3273" s="21">
        <f>IF(B3273&lt;741000,0,IF(B3273&lt;2191000,B3273-740000,IF(B3273&lt;2193000,1451000,IF(B3273&lt;2196000,1453000,IF(B3273&lt;2200000,1456000,IF(B3273&lt;3600000,ROUND(ROUNDDOWN(B3273/4,-3)*2.8,0)-80000,IF(B3273&lt;6600000,ROUND(ROUNDDOWN(B3273/4,-3)*3.2,0)-440000,IF(B3273&lt;8500000,ROUNDDOWN(B3273*0.9,0)-1100000,B3273-1950000))))))))</f>
        <v/>
      </c>
      <c r="G3273" s="21">
        <f>IF(F3273&gt;23500000,NA(),IF(F3273&lt;=4890000,1040000,IF(F3273&lt;=6550000,670000,620000)))</f>
        <v/>
      </c>
      <c r="H3273" s="21">
        <f>IF(D3273&lt;=0,0,MAX(0,MIN(2000000,D3273-MIN(100000,ROUNDDOWN(F3273*0.05,0)))))</f>
        <v/>
      </c>
      <c r="I3273" s="21">
        <f>IF(C3273&lt;=2000,0,MIN(C3273,ROUNDDOWN(F3273*0.4,0))-2000)</f>
        <v/>
      </c>
      <c r="J3273" s="21">
        <f>MAX(0,ROUNDDOWN(F3273-E3273-G3273,-3))</f>
        <v/>
      </c>
      <c r="K3273" s="21">
        <f>MAX(0,ROUNDDOWN(F3273-E3273-G3273-H3273-I3273,-3))</f>
        <v/>
      </c>
      <c r="L3273" s="21">
        <f>MAX(0,ROUNDDOWN(F3273-E3273-G3273-H3273,-3))</f>
        <v/>
      </c>
      <c r="M3273" s="21">
        <f>IF(J3273&lt;=0,0,ROUNDDOWN((J3273*LOOKUP(J3273,{0,1950001,3300001,6950001,9000001,18000001,40000001},{0.05,0.1,0.2,0.23,0.33,0.4,0.45})-LOOKUP(J3273,{0,1950001,3300001,6950001,9000001,18000001,40000001},{0,97500,427500,636000,1536000,2796000,4796000}))*1.021,-2))</f>
        <v/>
      </c>
      <c r="N3273" s="21">
        <f>IF(K3273&lt;=0,0,ROUNDDOWN((K3273*LOOKUP(K3273,{0,1950001,3300001,6950001,9000001,18000001,40000001},{0.05,0.1,0.2,0.23,0.33,0.4,0.45})-LOOKUP(K3273,{0,1950001,3300001,6950001,9000001,18000001,40000001},{0,97500,427500,636000,1536000,2796000,4796000}))*1.021,-2))</f>
        <v/>
      </c>
      <c r="O3273" s="21">
        <f>IF(L3273&lt;=0,0,ROUNDDOWN((L3273*LOOKUP(L3273,{0,1950001,3300001,6950001,9000001,18000001,40000001},{0.05,0.1,0.2,0.23,0.33,0.4,0.45})-LOOKUP(L3273,{0,1950001,3300001,6950001,9000001,18000001,40000001},{0,97500,427500,636000,1536000,2796000,4796000}))*1.021,-2))</f>
        <v/>
      </c>
      <c r="P3273" s="21">
        <f>MAX(0,ROUNDDOWN(F3273-E3273-430000,-3))</f>
        <v/>
      </c>
      <c r="Q3273" s="21">
        <f>MAX(0,ROUNDDOWN(F3273-E3273-430000-H3273,-3))</f>
        <v/>
      </c>
      <c r="R3273" s="21">
        <f>IF(F3273&lt;=450000,0,MAX(0,P3273*0.06-MIN(50000,P3273)*0.03))</f>
        <v/>
      </c>
      <c r="S3273" s="21">
        <f>IF(F3273&lt;=450000,0,MAX(0,P3273*0.04-MIN(50000,P3273)*0.02))</f>
        <v/>
      </c>
      <c r="T3273" s="21">
        <f>IF(F3273&lt;=450000,0,MAX(0,Q3273*0.06-MIN(50000,Q3273)*0.03))</f>
        <v/>
      </c>
      <c r="U3273" s="21">
        <f>IF(F3273&lt;=450000,0,MAX(0,Q3273*0.04-MIN(50000,Q3273)*0.02))</f>
        <v/>
      </c>
      <c r="V3273" s="21">
        <f>50000+MAX(0,G3273-480000)</f>
        <v/>
      </c>
      <c r="W3273" s="21">
        <f>P3273-V3273</f>
        <v/>
      </c>
      <c r="X3273" s="21">
        <f>Q3273-V3273</f>
        <v/>
      </c>
      <c r="Y3273" s="22">
        <f>IF(W3273&lt;0,0.9,LOOKUP(W3273,{0,1950001,3300001,6950001,9000001,18000001,40000001},{0.84895,0.7979,0.6958,0.66517,0.56307,0.4916,0.44055}))</f>
        <v/>
      </c>
      <c r="Z3273" s="22">
        <f>IF(X3273&lt;0,0.9,LOOKUP(X3273,{0,1950001,3300001,6950001,9000001,18000001,40000001},{0.84895,0.7979,0.6958,0.66517,0.56307,0.4916,0.44055}))</f>
        <v/>
      </c>
      <c r="AA3273" s="22">
        <f>IF(W3273&lt;0,0,CHOOSE(MATCH(W3273,{0,1950001,3300001,6950001,9000001},1),5.105/84.895,10.21/79.79,20.42/69.58,23.483/66.517,33.693/56.307))</f>
        <v/>
      </c>
      <c r="AB3273" s="21">
        <f>IF(C3273&lt;=2000,0,(MIN(C3273,ROUNDDOWN(F3273*0.3,0))-2000)*0.1)</f>
        <v/>
      </c>
      <c r="AC3273" s="21">
        <f>IF(C3273&lt;=2000,0,MIN((C3273-2000)*Y3273,(R3273+S3273)*0.2))</f>
        <v/>
      </c>
      <c r="AD3273" s="21">
        <f>IF(C3273&lt;=2000,0,MIN((C3273-2000)*Z3273,(T3273+U3273)*0.2))</f>
        <v/>
      </c>
      <c r="AE3273" s="21">
        <f>AC3273*AA3273</f>
        <v/>
      </c>
      <c r="AF3273" s="21">
        <f>ROUNDDOWN(R3273,-2)+ROUNDDOWN(S3273,-2)</f>
        <v/>
      </c>
      <c r="AG3273" s="21">
        <f>ROUNDDOWN(MAX(0,R3273-(AB3273+AC3273+AE3273)*0.6),-2)+ROUNDDOWN(MAX(0,S3273-(AB3273+AC3273+AE3273)*0.4),-2)</f>
        <v/>
      </c>
      <c r="AH3273" s="21">
        <f>ROUNDDOWN(MAX(0,T3273-(AB3273+AD3273)*0.6),-2)+ROUNDDOWN(MAX(0,U3273-(AB3273+AD3273)*0.4),-2)</f>
        <v/>
      </c>
      <c r="AI3273" s="21">
        <f>ROUNDDOWN(T3273,-2)+ROUNDDOWN(U3273,-2)</f>
        <v/>
      </c>
      <c r="AJ3273" s="21">
        <f>M3273+AF3273</f>
        <v/>
      </c>
      <c r="AK3273" s="21">
        <f>M3273+AG3273</f>
        <v/>
      </c>
      <c r="AL3273" s="21">
        <f>N3273+AH3273</f>
        <v/>
      </c>
      <c r="AM3273" s="21">
        <f>O3273+AI3273</f>
        <v/>
      </c>
      <c r="AN3273" s="21">
        <f>N3273+AI3273</f>
        <v/>
      </c>
      <c r="AO3273" s="21">
        <f>ROUNDDOWN((R3273+S3273)*0.2/Y3273+2000,0)</f>
        <v/>
      </c>
      <c r="AP3273" s="21">
        <f>ROUNDDOWN((T3273+U3273)*0.2/Z3273+2000,0)</f>
        <v/>
      </c>
      <c r="AQ3273" s="21">
        <f>AL3273-AK3273</f>
        <v/>
      </c>
      <c r="AR3273" s="21">
        <f>AM3273-AK3273</f>
        <v/>
      </c>
      <c r="AS3273" s="21">
        <f>AM3273-AL3273</f>
        <v/>
      </c>
      <c r="AT3273" s="21">
        <f>AK3273+C3273-AJ3273</f>
        <v/>
      </c>
      <c r="AU3273" s="21">
        <f>AL3273+C3273-AM3273</f>
        <v/>
      </c>
      <c r="AV3273" s="21">
        <f>AN3273+C3273-AM3273</f>
        <v/>
      </c>
    </row>
    <row r="3274">
      <c r="A3274" t="inlineStr">
        <is>
          <t>1万円刻み</t>
        </is>
      </c>
      <c r="B3274" s="21">
        <f>'5_1万円刻み'!$A$1511</f>
        <v/>
      </c>
      <c r="C3274" s="21">
        <f>AO3274</f>
        <v/>
      </c>
      <c r="D3274" s="21" t="n">
        <v>0</v>
      </c>
      <c r="E3274" s="21">
        <f>ROUND(MIN(B3274/12,650000)*12*0.0915+MIN(B3274/12,1390000)*12*(0.0504+0)+B3274*0.005,0)</f>
        <v/>
      </c>
      <c r="F3274" s="21">
        <f>IF(B3274&lt;741000,0,IF(B3274&lt;2191000,B3274-740000,IF(B3274&lt;2193000,1451000,IF(B3274&lt;2196000,1453000,IF(B3274&lt;2200000,1456000,IF(B3274&lt;3600000,ROUND(ROUNDDOWN(B3274/4,-3)*2.8,0)-80000,IF(B3274&lt;6600000,ROUND(ROUNDDOWN(B3274/4,-3)*3.2,0)-440000,IF(B3274&lt;8500000,ROUNDDOWN(B3274*0.9,0)-1100000,B3274-1950000))))))))</f>
        <v/>
      </c>
      <c r="G3274" s="21">
        <f>IF(F3274&gt;23500000,NA(),IF(F3274&lt;=4890000,1040000,IF(F3274&lt;=6550000,670000,620000)))</f>
        <v/>
      </c>
      <c r="H3274" s="21">
        <f>IF(D3274&lt;=0,0,MAX(0,MIN(2000000,D3274-MIN(100000,ROUNDDOWN(F3274*0.05,0)))))</f>
        <v/>
      </c>
      <c r="I3274" s="21">
        <f>IF(C3274&lt;=2000,0,MIN(C3274,ROUNDDOWN(F3274*0.4,0))-2000)</f>
        <v/>
      </c>
      <c r="J3274" s="21">
        <f>MAX(0,ROUNDDOWN(F3274-E3274-G3274,-3))</f>
        <v/>
      </c>
      <c r="K3274" s="21">
        <f>MAX(0,ROUNDDOWN(F3274-E3274-G3274-H3274-I3274,-3))</f>
        <v/>
      </c>
      <c r="L3274" s="21">
        <f>MAX(0,ROUNDDOWN(F3274-E3274-G3274-H3274,-3))</f>
        <v/>
      </c>
      <c r="M3274" s="21">
        <f>IF(J3274&lt;=0,0,ROUNDDOWN((J3274*LOOKUP(J3274,{0,1950001,3300001,6950001,9000001,18000001,40000001},{0.05,0.1,0.2,0.23,0.33,0.4,0.45})-LOOKUP(J3274,{0,1950001,3300001,6950001,9000001,18000001,40000001},{0,97500,427500,636000,1536000,2796000,4796000}))*1.021,-2))</f>
        <v/>
      </c>
      <c r="N3274" s="21">
        <f>IF(K3274&lt;=0,0,ROUNDDOWN((K3274*LOOKUP(K3274,{0,1950001,3300001,6950001,9000001,18000001,40000001},{0.05,0.1,0.2,0.23,0.33,0.4,0.45})-LOOKUP(K3274,{0,1950001,3300001,6950001,9000001,18000001,40000001},{0,97500,427500,636000,1536000,2796000,4796000}))*1.021,-2))</f>
        <v/>
      </c>
      <c r="O3274" s="21">
        <f>IF(L3274&lt;=0,0,ROUNDDOWN((L3274*LOOKUP(L3274,{0,1950001,3300001,6950001,9000001,18000001,40000001},{0.05,0.1,0.2,0.23,0.33,0.4,0.45})-LOOKUP(L3274,{0,1950001,3300001,6950001,9000001,18000001,40000001},{0,97500,427500,636000,1536000,2796000,4796000}))*1.021,-2))</f>
        <v/>
      </c>
      <c r="P3274" s="21">
        <f>MAX(0,ROUNDDOWN(F3274-E3274-430000,-3))</f>
        <v/>
      </c>
      <c r="Q3274" s="21">
        <f>MAX(0,ROUNDDOWN(F3274-E3274-430000-H3274,-3))</f>
        <v/>
      </c>
      <c r="R3274" s="21">
        <f>IF(F3274&lt;=450000,0,MAX(0,P3274*0.06-MIN(50000,P3274)*0.03))</f>
        <v/>
      </c>
      <c r="S3274" s="21">
        <f>IF(F3274&lt;=450000,0,MAX(0,P3274*0.04-MIN(50000,P3274)*0.02))</f>
        <v/>
      </c>
      <c r="T3274" s="21">
        <f>IF(F3274&lt;=450000,0,MAX(0,Q3274*0.06-MIN(50000,Q3274)*0.03))</f>
        <v/>
      </c>
      <c r="U3274" s="21">
        <f>IF(F3274&lt;=450000,0,MAX(0,Q3274*0.04-MIN(50000,Q3274)*0.02))</f>
        <v/>
      </c>
      <c r="V3274" s="21">
        <f>50000+MAX(0,G3274-480000)</f>
        <v/>
      </c>
      <c r="W3274" s="21">
        <f>P3274-V3274</f>
        <v/>
      </c>
      <c r="X3274" s="21">
        <f>Q3274-V3274</f>
        <v/>
      </c>
      <c r="Y3274" s="22">
        <f>IF(W3274&lt;0,0.9,LOOKUP(W3274,{0,1950001,3300001,6950001,9000001,18000001,40000001},{0.84895,0.7979,0.6958,0.66517,0.56307,0.4916,0.44055}))</f>
        <v/>
      </c>
      <c r="Z3274" s="22">
        <f>IF(X3274&lt;0,0.9,LOOKUP(X3274,{0,1950001,3300001,6950001,9000001,18000001,40000001},{0.84895,0.7979,0.6958,0.66517,0.56307,0.4916,0.44055}))</f>
        <v/>
      </c>
      <c r="AA3274" s="22">
        <f>IF(W3274&lt;0,0,CHOOSE(MATCH(W3274,{0,1950001,3300001,6950001,9000001},1),5.105/84.895,10.21/79.79,20.42/69.58,23.483/66.517,33.693/56.307))</f>
        <v/>
      </c>
      <c r="AB3274" s="21">
        <f>IF(C3274&lt;=2000,0,(MIN(C3274,ROUNDDOWN(F3274*0.3,0))-2000)*0.1)</f>
        <v/>
      </c>
      <c r="AC3274" s="21">
        <f>IF(C3274&lt;=2000,0,MIN((C3274-2000)*Y3274,(R3274+S3274)*0.2))</f>
        <v/>
      </c>
      <c r="AD3274" s="21">
        <f>IF(C3274&lt;=2000,0,MIN((C3274-2000)*Z3274,(T3274+U3274)*0.2))</f>
        <v/>
      </c>
      <c r="AE3274" s="21">
        <f>AC3274*AA3274</f>
        <v/>
      </c>
      <c r="AF3274" s="21">
        <f>ROUNDDOWN(R3274,-2)+ROUNDDOWN(S3274,-2)</f>
        <v/>
      </c>
      <c r="AG3274" s="21">
        <f>ROUNDDOWN(MAX(0,R3274-(AB3274+AC3274+AE3274)*0.6),-2)+ROUNDDOWN(MAX(0,S3274-(AB3274+AC3274+AE3274)*0.4),-2)</f>
        <v/>
      </c>
      <c r="AH3274" s="21">
        <f>ROUNDDOWN(MAX(0,T3274-(AB3274+AD3274)*0.6),-2)+ROUNDDOWN(MAX(0,U3274-(AB3274+AD3274)*0.4),-2)</f>
        <v/>
      </c>
      <c r="AI3274" s="21">
        <f>ROUNDDOWN(T3274,-2)+ROUNDDOWN(U3274,-2)</f>
        <v/>
      </c>
      <c r="AJ3274" s="21">
        <f>M3274+AF3274</f>
        <v/>
      </c>
      <c r="AK3274" s="21">
        <f>M3274+AG3274</f>
        <v/>
      </c>
      <c r="AL3274" s="21">
        <f>N3274+AH3274</f>
        <v/>
      </c>
      <c r="AM3274" s="21">
        <f>O3274+AI3274</f>
        <v/>
      </c>
      <c r="AN3274" s="21">
        <f>N3274+AI3274</f>
        <v/>
      </c>
      <c r="AO3274" s="21">
        <f>ROUNDDOWN((R3274+S3274)*0.2/Y3274+2000,0)</f>
        <v/>
      </c>
      <c r="AP3274" s="21">
        <f>ROUNDDOWN((T3274+U3274)*0.2/Z3274+2000,0)</f>
        <v/>
      </c>
      <c r="AQ3274" s="21">
        <f>AL3274-AK3274</f>
        <v/>
      </c>
      <c r="AR3274" s="21">
        <f>AM3274-AK3274</f>
        <v/>
      </c>
      <c r="AS3274" s="21">
        <f>AM3274-AL3274</f>
        <v/>
      </c>
      <c r="AT3274" s="21">
        <f>AK3274+C3274-AJ3274</f>
        <v/>
      </c>
      <c r="AU3274" s="21">
        <f>AL3274+C3274-AM3274</f>
        <v/>
      </c>
      <c r="AV3274" s="21">
        <f>AN3274+C3274-AM3274</f>
        <v/>
      </c>
    </row>
    <row r="3275">
      <c r="A3275" t="inlineStr">
        <is>
          <t>1万円刻み</t>
        </is>
      </c>
      <c r="B3275" s="21">
        <f>'5_1万円刻み'!$A$1512</f>
        <v/>
      </c>
      <c r="C3275" s="21">
        <f>AO3275</f>
        <v/>
      </c>
      <c r="D3275" s="21" t="n">
        <v>0</v>
      </c>
      <c r="E3275" s="21">
        <f>ROUND(MIN(B3275/12,650000)*12*0.0915+MIN(B3275/12,1390000)*12*(0.0504+0)+B3275*0.005,0)</f>
        <v/>
      </c>
      <c r="F3275" s="21">
        <f>IF(B3275&lt;741000,0,IF(B3275&lt;2191000,B3275-740000,IF(B3275&lt;2193000,1451000,IF(B3275&lt;2196000,1453000,IF(B3275&lt;2200000,1456000,IF(B3275&lt;3600000,ROUND(ROUNDDOWN(B3275/4,-3)*2.8,0)-80000,IF(B3275&lt;6600000,ROUND(ROUNDDOWN(B3275/4,-3)*3.2,0)-440000,IF(B3275&lt;8500000,ROUNDDOWN(B3275*0.9,0)-1100000,B3275-1950000))))))))</f>
        <v/>
      </c>
      <c r="G3275" s="21">
        <f>IF(F3275&gt;23500000,NA(),IF(F3275&lt;=4890000,1040000,IF(F3275&lt;=6550000,670000,620000)))</f>
        <v/>
      </c>
      <c r="H3275" s="21">
        <f>IF(D3275&lt;=0,0,MAX(0,MIN(2000000,D3275-MIN(100000,ROUNDDOWN(F3275*0.05,0)))))</f>
        <v/>
      </c>
      <c r="I3275" s="21">
        <f>IF(C3275&lt;=2000,0,MIN(C3275,ROUNDDOWN(F3275*0.4,0))-2000)</f>
        <v/>
      </c>
      <c r="J3275" s="21">
        <f>MAX(0,ROUNDDOWN(F3275-E3275-G3275,-3))</f>
        <v/>
      </c>
      <c r="K3275" s="21">
        <f>MAX(0,ROUNDDOWN(F3275-E3275-G3275-H3275-I3275,-3))</f>
        <v/>
      </c>
      <c r="L3275" s="21">
        <f>MAX(0,ROUNDDOWN(F3275-E3275-G3275-H3275,-3))</f>
        <v/>
      </c>
      <c r="M3275" s="21">
        <f>IF(J3275&lt;=0,0,ROUNDDOWN((J3275*LOOKUP(J3275,{0,1950001,3300001,6950001,9000001,18000001,40000001},{0.05,0.1,0.2,0.23,0.33,0.4,0.45})-LOOKUP(J3275,{0,1950001,3300001,6950001,9000001,18000001,40000001},{0,97500,427500,636000,1536000,2796000,4796000}))*1.021,-2))</f>
        <v/>
      </c>
      <c r="N3275" s="21">
        <f>IF(K3275&lt;=0,0,ROUNDDOWN((K3275*LOOKUP(K3275,{0,1950001,3300001,6950001,9000001,18000001,40000001},{0.05,0.1,0.2,0.23,0.33,0.4,0.45})-LOOKUP(K3275,{0,1950001,3300001,6950001,9000001,18000001,40000001},{0,97500,427500,636000,1536000,2796000,4796000}))*1.021,-2))</f>
        <v/>
      </c>
      <c r="O3275" s="21">
        <f>IF(L3275&lt;=0,0,ROUNDDOWN((L3275*LOOKUP(L3275,{0,1950001,3300001,6950001,9000001,18000001,40000001},{0.05,0.1,0.2,0.23,0.33,0.4,0.45})-LOOKUP(L3275,{0,1950001,3300001,6950001,9000001,18000001,40000001},{0,97500,427500,636000,1536000,2796000,4796000}))*1.021,-2))</f>
        <v/>
      </c>
      <c r="P3275" s="21">
        <f>MAX(0,ROUNDDOWN(F3275-E3275-430000,-3))</f>
        <v/>
      </c>
      <c r="Q3275" s="21">
        <f>MAX(0,ROUNDDOWN(F3275-E3275-430000-H3275,-3))</f>
        <v/>
      </c>
      <c r="R3275" s="21">
        <f>IF(F3275&lt;=450000,0,MAX(0,P3275*0.06-MIN(50000,P3275)*0.03))</f>
        <v/>
      </c>
      <c r="S3275" s="21">
        <f>IF(F3275&lt;=450000,0,MAX(0,P3275*0.04-MIN(50000,P3275)*0.02))</f>
        <v/>
      </c>
      <c r="T3275" s="21">
        <f>IF(F3275&lt;=450000,0,MAX(0,Q3275*0.06-MIN(50000,Q3275)*0.03))</f>
        <v/>
      </c>
      <c r="U3275" s="21">
        <f>IF(F3275&lt;=450000,0,MAX(0,Q3275*0.04-MIN(50000,Q3275)*0.02))</f>
        <v/>
      </c>
      <c r="V3275" s="21">
        <f>50000+MAX(0,G3275-480000)</f>
        <v/>
      </c>
      <c r="W3275" s="21">
        <f>P3275-V3275</f>
        <v/>
      </c>
      <c r="X3275" s="21">
        <f>Q3275-V3275</f>
        <v/>
      </c>
      <c r="Y3275" s="22">
        <f>IF(W3275&lt;0,0.9,LOOKUP(W3275,{0,1950001,3300001,6950001,9000001,18000001,40000001},{0.84895,0.7979,0.6958,0.66517,0.56307,0.4916,0.44055}))</f>
        <v/>
      </c>
      <c r="Z3275" s="22">
        <f>IF(X3275&lt;0,0.9,LOOKUP(X3275,{0,1950001,3300001,6950001,9000001,18000001,40000001},{0.84895,0.7979,0.6958,0.66517,0.56307,0.4916,0.44055}))</f>
        <v/>
      </c>
      <c r="AA3275" s="22">
        <f>IF(W3275&lt;0,0,CHOOSE(MATCH(W3275,{0,1950001,3300001,6950001,9000001},1),5.105/84.895,10.21/79.79,20.42/69.58,23.483/66.517,33.693/56.307))</f>
        <v/>
      </c>
      <c r="AB3275" s="21">
        <f>IF(C3275&lt;=2000,0,(MIN(C3275,ROUNDDOWN(F3275*0.3,0))-2000)*0.1)</f>
        <v/>
      </c>
      <c r="AC3275" s="21">
        <f>IF(C3275&lt;=2000,0,MIN((C3275-2000)*Y3275,(R3275+S3275)*0.2))</f>
        <v/>
      </c>
      <c r="AD3275" s="21">
        <f>IF(C3275&lt;=2000,0,MIN((C3275-2000)*Z3275,(T3275+U3275)*0.2))</f>
        <v/>
      </c>
      <c r="AE3275" s="21">
        <f>AC3275*AA3275</f>
        <v/>
      </c>
      <c r="AF3275" s="21">
        <f>ROUNDDOWN(R3275,-2)+ROUNDDOWN(S3275,-2)</f>
        <v/>
      </c>
      <c r="AG3275" s="21">
        <f>ROUNDDOWN(MAX(0,R3275-(AB3275+AC3275+AE3275)*0.6),-2)+ROUNDDOWN(MAX(0,S3275-(AB3275+AC3275+AE3275)*0.4),-2)</f>
        <v/>
      </c>
      <c r="AH3275" s="21">
        <f>ROUNDDOWN(MAX(0,T3275-(AB3275+AD3275)*0.6),-2)+ROUNDDOWN(MAX(0,U3275-(AB3275+AD3275)*0.4),-2)</f>
        <v/>
      </c>
      <c r="AI3275" s="21">
        <f>ROUNDDOWN(T3275,-2)+ROUNDDOWN(U3275,-2)</f>
        <v/>
      </c>
      <c r="AJ3275" s="21">
        <f>M3275+AF3275</f>
        <v/>
      </c>
      <c r="AK3275" s="21">
        <f>M3275+AG3275</f>
        <v/>
      </c>
      <c r="AL3275" s="21">
        <f>N3275+AH3275</f>
        <v/>
      </c>
      <c r="AM3275" s="21">
        <f>O3275+AI3275</f>
        <v/>
      </c>
      <c r="AN3275" s="21">
        <f>N3275+AI3275</f>
        <v/>
      </c>
      <c r="AO3275" s="21">
        <f>ROUNDDOWN((R3275+S3275)*0.2/Y3275+2000,0)</f>
        <v/>
      </c>
      <c r="AP3275" s="21">
        <f>ROUNDDOWN((T3275+U3275)*0.2/Z3275+2000,0)</f>
        <v/>
      </c>
      <c r="AQ3275" s="21">
        <f>AL3275-AK3275</f>
        <v/>
      </c>
      <c r="AR3275" s="21">
        <f>AM3275-AK3275</f>
        <v/>
      </c>
      <c r="AS3275" s="21">
        <f>AM3275-AL3275</f>
        <v/>
      </c>
      <c r="AT3275" s="21">
        <f>AK3275+C3275-AJ3275</f>
        <v/>
      </c>
      <c r="AU3275" s="21">
        <f>AL3275+C3275-AM3275</f>
        <v/>
      </c>
      <c r="AV3275" s="21">
        <f>AN3275+C3275-AM3275</f>
        <v/>
      </c>
    </row>
    <row r="3276">
      <c r="A3276" t="inlineStr">
        <is>
          <t>1万円刻み</t>
        </is>
      </c>
      <c r="B3276" s="21">
        <f>'5_1万円刻み'!$A$1513</f>
        <v/>
      </c>
      <c r="C3276" s="21">
        <f>AO3276</f>
        <v/>
      </c>
      <c r="D3276" s="21" t="n">
        <v>0</v>
      </c>
      <c r="E3276" s="21">
        <f>ROUND(MIN(B3276/12,650000)*12*0.0915+MIN(B3276/12,1390000)*12*(0.0504+0)+B3276*0.005,0)</f>
        <v/>
      </c>
      <c r="F3276" s="21">
        <f>IF(B3276&lt;741000,0,IF(B3276&lt;2191000,B3276-740000,IF(B3276&lt;2193000,1451000,IF(B3276&lt;2196000,1453000,IF(B3276&lt;2200000,1456000,IF(B3276&lt;3600000,ROUND(ROUNDDOWN(B3276/4,-3)*2.8,0)-80000,IF(B3276&lt;6600000,ROUND(ROUNDDOWN(B3276/4,-3)*3.2,0)-440000,IF(B3276&lt;8500000,ROUNDDOWN(B3276*0.9,0)-1100000,B3276-1950000))))))))</f>
        <v/>
      </c>
      <c r="G3276" s="21">
        <f>IF(F3276&gt;23500000,NA(),IF(F3276&lt;=4890000,1040000,IF(F3276&lt;=6550000,670000,620000)))</f>
        <v/>
      </c>
      <c r="H3276" s="21">
        <f>IF(D3276&lt;=0,0,MAX(0,MIN(2000000,D3276-MIN(100000,ROUNDDOWN(F3276*0.05,0)))))</f>
        <v/>
      </c>
      <c r="I3276" s="21">
        <f>IF(C3276&lt;=2000,0,MIN(C3276,ROUNDDOWN(F3276*0.4,0))-2000)</f>
        <v/>
      </c>
      <c r="J3276" s="21">
        <f>MAX(0,ROUNDDOWN(F3276-E3276-G3276,-3))</f>
        <v/>
      </c>
      <c r="K3276" s="21">
        <f>MAX(0,ROUNDDOWN(F3276-E3276-G3276-H3276-I3276,-3))</f>
        <v/>
      </c>
      <c r="L3276" s="21">
        <f>MAX(0,ROUNDDOWN(F3276-E3276-G3276-H3276,-3))</f>
        <v/>
      </c>
      <c r="M3276" s="21">
        <f>IF(J3276&lt;=0,0,ROUNDDOWN((J3276*LOOKUP(J3276,{0,1950001,3300001,6950001,9000001,18000001,40000001},{0.05,0.1,0.2,0.23,0.33,0.4,0.45})-LOOKUP(J3276,{0,1950001,3300001,6950001,9000001,18000001,40000001},{0,97500,427500,636000,1536000,2796000,4796000}))*1.021,-2))</f>
        <v/>
      </c>
      <c r="N3276" s="21">
        <f>IF(K3276&lt;=0,0,ROUNDDOWN((K3276*LOOKUP(K3276,{0,1950001,3300001,6950001,9000001,18000001,40000001},{0.05,0.1,0.2,0.23,0.33,0.4,0.45})-LOOKUP(K3276,{0,1950001,3300001,6950001,9000001,18000001,40000001},{0,97500,427500,636000,1536000,2796000,4796000}))*1.021,-2))</f>
        <v/>
      </c>
      <c r="O3276" s="21">
        <f>IF(L3276&lt;=0,0,ROUNDDOWN((L3276*LOOKUP(L3276,{0,1950001,3300001,6950001,9000001,18000001,40000001},{0.05,0.1,0.2,0.23,0.33,0.4,0.45})-LOOKUP(L3276,{0,1950001,3300001,6950001,9000001,18000001,40000001},{0,97500,427500,636000,1536000,2796000,4796000}))*1.021,-2))</f>
        <v/>
      </c>
      <c r="P3276" s="21">
        <f>MAX(0,ROUNDDOWN(F3276-E3276-430000,-3))</f>
        <v/>
      </c>
      <c r="Q3276" s="21">
        <f>MAX(0,ROUNDDOWN(F3276-E3276-430000-H3276,-3))</f>
        <v/>
      </c>
      <c r="R3276" s="21">
        <f>IF(F3276&lt;=450000,0,MAX(0,P3276*0.06-MIN(50000,P3276)*0.03))</f>
        <v/>
      </c>
      <c r="S3276" s="21">
        <f>IF(F3276&lt;=450000,0,MAX(0,P3276*0.04-MIN(50000,P3276)*0.02))</f>
        <v/>
      </c>
      <c r="T3276" s="21">
        <f>IF(F3276&lt;=450000,0,MAX(0,Q3276*0.06-MIN(50000,Q3276)*0.03))</f>
        <v/>
      </c>
      <c r="U3276" s="21">
        <f>IF(F3276&lt;=450000,0,MAX(0,Q3276*0.04-MIN(50000,Q3276)*0.02))</f>
        <v/>
      </c>
      <c r="V3276" s="21">
        <f>50000+MAX(0,G3276-480000)</f>
        <v/>
      </c>
      <c r="W3276" s="21">
        <f>P3276-V3276</f>
        <v/>
      </c>
      <c r="X3276" s="21">
        <f>Q3276-V3276</f>
        <v/>
      </c>
      <c r="Y3276" s="22">
        <f>IF(W3276&lt;0,0.9,LOOKUP(W3276,{0,1950001,3300001,6950001,9000001,18000001,40000001},{0.84895,0.7979,0.6958,0.66517,0.56307,0.4916,0.44055}))</f>
        <v/>
      </c>
      <c r="Z3276" s="22">
        <f>IF(X3276&lt;0,0.9,LOOKUP(X3276,{0,1950001,3300001,6950001,9000001,18000001,40000001},{0.84895,0.7979,0.6958,0.66517,0.56307,0.4916,0.44055}))</f>
        <v/>
      </c>
      <c r="AA3276" s="22">
        <f>IF(W3276&lt;0,0,CHOOSE(MATCH(W3276,{0,1950001,3300001,6950001,9000001},1),5.105/84.895,10.21/79.79,20.42/69.58,23.483/66.517,33.693/56.307))</f>
        <v/>
      </c>
      <c r="AB3276" s="21">
        <f>IF(C3276&lt;=2000,0,(MIN(C3276,ROUNDDOWN(F3276*0.3,0))-2000)*0.1)</f>
        <v/>
      </c>
      <c r="AC3276" s="21">
        <f>IF(C3276&lt;=2000,0,MIN((C3276-2000)*Y3276,(R3276+S3276)*0.2))</f>
        <v/>
      </c>
      <c r="AD3276" s="21">
        <f>IF(C3276&lt;=2000,0,MIN((C3276-2000)*Z3276,(T3276+U3276)*0.2))</f>
        <v/>
      </c>
      <c r="AE3276" s="21">
        <f>AC3276*AA3276</f>
        <v/>
      </c>
      <c r="AF3276" s="21">
        <f>ROUNDDOWN(R3276,-2)+ROUNDDOWN(S3276,-2)</f>
        <v/>
      </c>
      <c r="AG3276" s="21">
        <f>ROUNDDOWN(MAX(0,R3276-(AB3276+AC3276+AE3276)*0.6),-2)+ROUNDDOWN(MAX(0,S3276-(AB3276+AC3276+AE3276)*0.4),-2)</f>
        <v/>
      </c>
      <c r="AH3276" s="21">
        <f>ROUNDDOWN(MAX(0,T3276-(AB3276+AD3276)*0.6),-2)+ROUNDDOWN(MAX(0,U3276-(AB3276+AD3276)*0.4),-2)</f>
        <v/>
      </c>
      <c r="AI3276" s="21">
        <f>ROUNDDOWN(T3276,-2)+ROUNDDOWN(U3276,-2)</f>
        <v/>
      </c>
      <c r="AJ3276" s="21">
        <f>M3276+AF3276</f>
        <v/>
      </c>
      <c r="AK3276" s="21">
        <f>M3276+AG3276</f>
        <v/>
      </c>
      <c r="AL3276" s="21">
        <f>N3276+AH3276</f>
        <v/>
      </c>
      <c r="AM3276" s="21">
        <f>O3276+AI3276</f>
        <v/>
      </c>
      <c r="AN3276" s="21">
        <f>N3276+AI3276</f>
        <v/>
      </c>
      <c r="AO3276" s="21">
        <f>ROUNDDOWN((R3276+S3276)*0.2/Y3276+2000,0)</f>
        <v/>
      </c>
      <c r="AP3276" s="21">
        <f>ROUNDDOWN((T3276+U3276)*0.2/Z3276+2000,0)</f>
        <v/>
      </c>
      <c r="AQ3276" s="21">
        <f>AL3276-AK3276</f>
        <v/>
      </c>
      <c r="AR3276" s="21">
        <f>AM3276-AK3276</f>
        <v/>
      </c>
      <c r="AS3276" s="21">
        <f>AM3276-AL3276</f>
        <v/>
      </c>
      <c r="AT3276" s="21">
        <f>AK3276+C3276-AJ3276</f>
        <v/>
      </c>
      <c r="AU3276" s="21">
        <f>AL3276+C3276-AM3276</f>
        <v/>
      </c>
      <c r="AV3276" s="21">
        <f>AN3276+C3276-AM3276</f>
        <v/>
      </c>
    </row>
    <row r="3277">
      <c r="A3277" t="inlineStr">
        <is>
          <t>1万円刻み</t>
        </is>
      </c>
      <c r="B3277" s="21">
        <f>'5_1万円刻み'!$A$1514</f>
        <v/>
      </c>
      <c r="C3277" s="21">
        <f>AO3277</f>
        <v/>
      </c>
      <c r="D3277" s="21" t="n">
        <v>0</v>
      </c>
      <c r="E3277" s="21">
        <f>ROUND(MIN(B3277/12,650000)*12*0.0915+MIN(B3277/12,1390000)*12*(0.0504+0)+B3277*0.005,0)</f>
        <v/>
      </c>
      <c r="F3277" s="21">
        <f>IF(B3277&lt;741000,0,IF(B3277&lt;2191000,B3277-740000,IF(B3277&lt;2193000,1451000,IF(B3277&lt;2196000,1453000,IF(B3277&lt;2200000,1456000,IF(B3277&lt;3600000,ROUND(ROUNDDOWN(B3277/4,-3)*2.8,0)-80000,IF(B3277&lt;6600000,ROUND(ROUNDDOWN(B3277/4,-3)*3.2,0)-440000,IF(B3277&lt;8500000,ROUNDDOWN(B3277*0.9,0)-1100000,B3277-1950000))))))))</f>
        <v/>
      </c>
      <c r="G3277" s="21">
        <f>IF(F3277&gt;23500000,NA(),IF(F3277&lt;=4890000,1040000,IF(F3277&lt;=6550000,670000,620000)))</f>
        <v/>
      </c>
      <c r="H3277" s="21">
        <f>IF(D3277&lt;=0,0,MAX(0,MIN(2000000,D3277-MIN(100000,ROUNDDOWN(F3277*0.05,0)))))</f>
        <v/>
      </c>
      <c r="I3277" s="21">
        <f>IF(C3277&lt;=2000,0,MIN(C3277,ROUNDDOWN(F3277*0.4,0))-2000)</f>
        <v/>
      </c>
      <c r="J3277" s="21">
        <f>MAX(0,ROUNDDOWN(F3277-E3277-G3277,-3))</f>
        <v/>
      </c>
      <c r="K3277" s="21">
        <f>MAX(0,ROUNDDOWN(F3277-E3277-G3277-H3277-I3277,-3))</f>
        <v/>
      </c>
      <c r="L3277" s="21">
        <f>MAX(0,ROUNDDOWN(F3277-E3277-G3277-H3277,-3))</f>
        <v/>
      </c>
      <c r="M3277" s="21">
        <f>IF(J3277&lt;=0,0,ROUNDDOWN((J3277*LOOKUP(J3277,{0,1950001,3300001,6950001,9000001,18000001,40000001},{0.05,0.1,0.2,0.23,0.33,0.4,0.45})-LOOKUP(J3277,{0,1950001,3300001,6950001,9000001,18000001,40000001},{0,97500,427500,636000,1536000,2796000,4796000}))*1.021,-2))</f>
        <v/>
      </c>
      <c r="N3277" s="21">
        <f>IF(K3277&lt;=0,0,ROUNDDOWN((K3277*LOOKUP(K3277,{0,1950001,3300001,6950001,9000001,18000001,40000001},{0.05,0.1,0.2,0.23,0.33,0.4,0.45})-LOOKUP(K3277,{0,1950001,3300001,6950001,9000001,18000001,40000001},{0,97500,427500,636000,1536000,2796000,4796000}))*1.021,-2))</f>
        <v/>
      </c>
      <c r="O3277" s="21">
        <f>IF(L3277&lt;=0,0,ROUNDDOWN((L3277*LOOKUP(L3277,{0,1950001,3300001,6950001,9000001,18000001,40000001},{0.05,0.1,0.2,0.23,0.33,0.4,0.45})-LOOKUP(L3277,{0,1950001,3300001,6950001,9000001,18000001,40000001},{0,97500,427500,636000,1536000,2796000,4796000}))*1.021,-2))</f>
        <v/>
      </c>
      <c r="P3277" s="21">
        <f>MAX(0,ROUNDDOWN(F3277-E3277-430000,-3))</f>
        <v/>
      </c>
      <c r="Q3277" s="21">
        <f>MAX(0,ROUNDDOWN(F3277-E3277-430000-H3277,-3))</f>
        <v/>
      </c>
      <c r="R3277" s="21">
        <f>IF(F3277&lt;=450000,0,MAX(0,P3277*0.06-MIN(50000,P3277)*0.03))</f>
        <v/>
      </c>
      <c r="S3277" s="21">
        <f>IF(F3277&lt;=450000,0,MAX(0,P3277*0.04-MIN(50000,P3277)*0.02))</f>
        <v/>
      </c>
      <c r="T3277" s="21">
        <f>IF(F3277&lt;=450000,0,MAX(0,Q3277*0.06-MIN(50000,Q3277)*0.03))</f>
        <v/>
      </c>
      <c r="U3277" s="21">
        <f>IF(F3277&lt;=450000,0,MAX(0,Q3277*0.04-MIN(50000,Q3277)*0.02))</f>
        <v/>
      </c>
      <c r="V3277" s="21">
        <f>50000+MAX(0,G3277-480000)</f>
        <v/>
      </c>
      <c r="W3277" s="21">
        <f>P3277-V3277</f>
        <v/>
      </c>
      <c r="X3277" s="21">
        <f>Q3277-V3277</f>
        <v/>
      </c>
      <c r="Y3277" s="22">
        <f>IF(W3277&lt;0,0.9,LOOKUP(W3277,{0,1950001,3300001,6950001,9000001,18000001,40000001},{0.84895,0.7979,0.6958,0.66517,0.56307,0.4916,0.44055}))</f>
        <v/>
      </c>
      <c r="Z3277" s="22">
        <f>IF(X3277&lt;0,0.9,LOOKUP(X3277,{0,1950001,3300001,6950001,9000001,18000001,40000001},{0.84895,0.7979,0.6958,0.66517,0.56307,0.4916,0.44055}))</f>
        <v/>
      </c>
      <c r="AA3277" s="22">
        <f>IF(W3277&lt;0,0,CHOOSE(MATCH(W3277,{0,1950001,3300001,6950001,9000001},1),5.105/84.895,10.21/79.79,20.42/69.58,23.483/66.517,33.693/56.307))</f>
        <v/>
      </c>
      <c r="AB3277" s="21">
        <f>IF(C3277&lt;=2000,0,(MIN(C3277,ROUNDDOWN(F3277*0.3,0))-2000)*0.1)</f>
        <v/>
      </c>
      <c r="AC3277" s="21">
        <f>IF(C3277&lt;=2000,0,MIN((C3277-2000)*Y3277,(R3277+S3277)*0.2))</f>
        <v/>
      </c>
      <c r="AD3277" s="21">
        <f>IF(C3277&lt;=2000,0,MIN((C3277-2000)*Z3277,(T3277+U3277)*0.2))</f>
        <v/>
      </c>
      <c r="AE3277" s="21">
        <f>AC3277*AA3277</f>
        <v/>
      </c>
      <c r="AF3277" s="21">
        <f>ROUNDDOWN(R3277,-2)+ROUNDDOWN(S3277,-2)</f>
        <v/>
      </c>
      <c r="AG3277" s="21">
        <f>ROUNDDOWN(MAX(0,R3277-(AB3277+AC3277+AE3277)*0.6),-2)+ROUNDDOWN(MAX(0,S3277-(AB3277+AC3277+AE3277)*0.4),-2)</f>
        <v/>
      </c>
      <c r="AH3277" s="21">
        <f>ROUNDDOWN(MAX(0,T3277-(AB3277+AD3277)*0.6),-2)+ROUNDDOWN(MAX(0,U3277-(AB3277+AD3277)*0.4),-2)</f>
        <v/>
      </c>
      <c r="AI3277" s="21">
        <f>ROUNDDOWN(T3277,-2)+ROUNDDOWN(U3277,-2)</f>
        <v/>
      </c>
      <c r="AJ3277" s="21">
        <f>M3277+AF3277</f>
        <v/>
      </c>
      <c r="AK3277" s="21">
        <f>M3277+AG3277</f>
        <v/>
      </c>
      <c r="AL3277" s="21">
        <f>N3277+AH3277</f>
        <v/>
      </c>
      <c r="AM3277" s="21">
        <f>O3277+AI3277</f>
        <v/>
      </c>
      <c r="AN3277" s="21">
        <f>N3277+AI3277</f>
        <v/>
      </c>
      <c r="AO3277" s="21">
        <f>ROUNDDOWN((R3277+S3277)*0.2/Y3277+2000,0)</f>
        <v/>
      </c>
      <c r="AP3277" s="21">
        <f>ROUNDDOWN((T3277+U3277)*0.2/Z3277+2000,0)</f>
        <v/>
      </c>
      <c r="AQ3277" s="21">
        <f>AL3277-AK3277</f>
        <v/>
      </c>
      <c r="AR3277" s="21">
        <f>AM3277-AK3277</f>
        <v/>
      </c>
      <c r="AS3277" s="21">
        <f>AM3277-AL3277</f>
        <v/>
      </c>
      <c r="AT3277" s="21">
        <f>AK3277+C3277-AJ3277</f>
        <v/>
      </c>
      <c r="AU3277" s="21">
        <f>AL3277+C3277-AM3277</f>
        <v/>
      </c>
      <c r="AV3277" s="21">
        <f>AN3277+C3277-AM3277</f>
        <v/>
      </c>
    </row>
    <row r="3278">
      <c r="A3278" t="inlineStr">
        <is>
          <t>1万円刻み</t>
        </is>
      </c>
      <c r="B3278" s="21">
        <f>'5_1万円刻み'!$A$1515</f>
        <v/>
      </c>
      <c r="C3278" s="21">
        <f>AO3278</f>
        <v/>
      </c>
      <c r="D3278" s="21" t="n">
        <v>0</v>
      </c>
      <c r="E3278" s="21">
        <f>ROUND(MIN(B3278/12,650000)*12*0.0915+MIN(B3278/12,1390000)*12*(0.0504+0)+B3278*0.005,0)</f>
        <v/>
      </c>
      <c r="F3278" s="21">
        <f>IF(B3278&lt;741000,0,IF(B3278&lt;2191000,B3278-740000,IF(B3278&lt;2193000,1451000,IF(B3278&lt;2196000,1453000,IF(B3278&lt;2200000,1456000,IF(B3278&lt;3600000,ROUND(ROUNDDOWN(B3278/4,-3)*2.8,0)-80000,IF(B3278&lt;6600000,ROUND(ROUNDDOWN(B3278/4,-3)*3.2,0)-440000,IF(B3278&lt;8500000,ROUNDDOWN(B3278*0.9,0)-1100000,B3278-1950000))))))))</f>
        <v/>
      </c>
      <c r="G3278" s="21">
        <f>IF(F3278&gt;23500000,NA(),IF(F3278&lt;=4890000,1040000,IF(F3278&lt;=6550000,670000,620000)))</f>
        <v/>
      </c>
      <c r="H3278" s="21">
        <f>IF(D3278&lt;=0,0,MAX(0,MIN(2000000,D3278-MIN(100000,ROUNDDOWN(F3278*0.05,0)))))</f>
        <v/>
      </c>
      <c r="I3278" s="21">
        <f>IF(C3278&lt;=2000,0,MIN(C3278,ROUNDDOWN(F3278*0.4,0))-2000)</f>
        <v/>
      </c>
      <c r="J3278" s="21">
        <f>MAX(0,ROUNDDOWN(F3278-E3278-G3278,-3))</f>
        <v/>
      </c>
      <c r="K3278" s="21">
        <f>MAX(0,ROUNDDOWN(F3278-E3278-G3278-H3278-I3278,-3))</f>
        <v/>
      </c>
      <c r="L3278" s="21">
        <f>MAX(0,ROUNDDOWN(F3278-E3278-G3278-H3278,-3))</f>
        <v/>
      </c>
      <c r="M3278" s="21">
        <f>IF(J3278&lt;=0,0,ROUNDDOWN((J3278*LOOKUP(J3278,{0,1950001,3300001,6950001,9000001,18000001,40000001},{0.05,0.1,0.2,0.23,0.33,0.4,0.45})-LOOKUP(J3278,{0,1950001,3300001,6950001,9000001,18000001,40000001},{0,97500,427500,636000,1536000,2796000,4796000}))*1.021,-2))</f>
        <v/>
      </c>
      <c r="N3278" s="21">
        <f>IF(K3278&lt;=0,0,ROUNDDOWN((K3278*LOOKUP(K3278,{0,1950001,3300001,6950001,9000001,18000001,40000001},{0.05,0.1,0.2,0.23,0.33,0.4,0.45})-LOOKUP(K3278,{0,1950001,3300001,6950001,9000001,18000001,40000001},{0,97500,427500,636000,1536000,2796000,4796000}))*1.021,-2))</f>
        <v/>
      </c>
      <c r="O3278" s="21">
        <f>IF(L3278&lt;=0,0,ROUNDDOWN((L3278*LOOKUP(L3278,{0,1950001,3300001,6950001,9000001,18000001,40000001},{0.05,0.1,0.2,0.23,0.33,0.4,0.45})-LOOKUP(L3278,{0,1950001,3300001,6950001,9000001,18000001,40000001},{0,97500,427500,636000,1536000,2796000,4796000}))*1.021,-2))</f>
        <v/>
      </c>
      <c r="P3278" s="21">
        <f>MAX(0,ROUNDDOWN(F3278-E3278-430000,-3))</f>
        <v/>
      </c>
      <c r="Q3278" s="21">
        <f>MAX(0,ROUNDDOWN(F3278-E3278-430000-H3278,-3))</f>
        <v/>
      </c>
      <c r="R3278" s="21">
        <f>IF(F3278&lt;=450000,0,MAX(0,P3278*0.06-MIN(50000,P3278)*0.03))</f>
        <v/>
      </c>
      <c r="S3278" s="21">
        <f>IF(F3278&lt;=450000,0,MAX(0,P3278*0.04-MIN(50000,P3278)*0.02))</f>
        <v/>
      </c>
      <c r="T3278" s="21">
        <f>IF(F3278&lt;=450000,0,MAX(0,Q3278*0.06-MIN(50000,Q3278)*0.03))</f>
        <v/>
      </c>
      <c r="U3278" s="21">
        <f>IF(F3278&lt;=450000,0,MAX(0,Q3278*0.04-MIN(50000,Q3278)*0.02))</f>
        <v/>
      </c>
      <c r="V3278" s="21">
        <f>50000+MAX(0,G3278-480000)</f>
        <v/>
      </c>
      <c r="W3278" s="21">
        <f>P3278-V3278</f>
        <v/>
      </c>
      <c r="X3278" s="21">
        <f>Q3278-V3278</f>
        <v/>
      </c>
      <c r="Y3278" s="22">
        <f>IF(W3278&lt;0,0.9,LOOKUP(W3278,{0,1950001,3300001,6950001,9000001,18000001,40000001},{0.84895,0.7979,0.6958,0.66517,0.56307,0.4916,0.44055}))</f>
        <v/>
      </c>
      <c r="Z3278" s="22">
        <f>IF(X3278&lt;0,0.9,LOOKUP(X3278,{0,1950001,3300001,6950001,9000001,18000001,40000001},{0.84895,0.7979,0.6958,0.66517,0.56307,0.4916,0.44055}))</f>
        <v/>
      </c>
      <c r="AA3278" s="22">
        <f>IF(W3278&lt;0,0,CHOOSE(MATCH(W3278,{0,1950001,3300001,6950001,9000001},1),5.105/84.895,10.21/79.79,20.42/69.58,23.483/66.517,33.693/56.307))</f>
        <v/>
      </c>
      <c r="AB3278" s="21">
        <f>IF(C3278&lt;=2000,0,(MIN(C3278,ROUNDDOWN(F3278*0.3,0))-2000)*0.1)</f>
        <v/>
      </c>
      <c r="AC3278" s="21">
        <f>IF(C3278&lt;=2000,0,MIN((C3278-2000)*Y3278,(R3278+S3278)*0.2))</f>
        <v/>
      </c>
      <c r="AD3278" s="21">
        <f>IF(C3278&lt;=2000,0,MIN((C3278-2000)*Z3278,(T3278+U3278)*0.2))</f>
        <v/>
      </c>
      <c r="AE3278" s="21">
        <f>AC3278*AA3278</f>
        <v/>
      </c>
      <c r="AF3278" s="21">
        <f>ROUNDDOWN(R3278,-2)+ROUNDDOWN(S3278,-2)</f>
        <v/>
      </c>
      <c r="AG3278" s="21">
        <f>ROUNDDOWN(MAX(0,R3278-(AB3278+AC3278+AE3278)*0.6),-2)+ROUNDDOWN(MAX(0,S3278-(AB3278+AC3278+AE3278)*0.4),-2)</f>
        <v/>
      </c>
      <c r="AH3278" s="21">
        <f>ROUNDDOWN(MAX(0,T3278-(AB3278+AD3278)*0.6),-2)+ROUNDDOWN(MAX(0,U3278-(AB3278+AD3278)*0.4),-2)</f>
        <v/>
      </c>
      <c r="AI3278" s="21">
        <f>ROUNDDOWN(T3278,-2)+ROUNDDOWN(U3278,-2)</f>
        <v/>
      </c>
      <c r="AJ3278" s="21">
        <f>M3278+AF3278</f>
        <v/>
      </c>
      <c r="AK3278" s="21">
        <f>M3278+AG3278</f>
        <v/>
      </c>
      <c r="AL3278" s="21">
        <f>N3278+AH3278</f>
        <v/>
      </c>
      <c r="AM3278" s="21">
        <f>O3278+AI3278</f>
        <v/>
      </c>
      <c r="AN3278" s="21">
        <f>N3278+AI3278</f>
        <v/>
      </c>
      <c r="AO3278" s="21">
        <f>ROUNDDOWN((R3278+S3278)*0.2/Y3278+2000,0)</f>
        <v/>
      </c>
      <c r="AP3278" s="21">
        <f>ROUNDDOWN((T3278+U3278)*0.2/Z3278+2000,0)</f>
        <v/>
      </c>
      <c r="AQ3278" s="21">
        <f>AL3278-AK3278</f>
        <v/>
      </c>
      <c r="AR3278" s="21">
        <f>AM3278-AK3278</f>
        <v/>
      </c>
      <c r="AS3278" s="21">
        <f>AM3278-AL3278</f>
        <v/>
      </c>
      <c r="AT3278" s="21">
        <f>AK3278+C3278-AJ3278</f>
        <v/>
      </c>
      <c r="AU3278" s="21">
        <f>AL3278+C3278-AM3278</f>
        <v/>
      </c>
      <c r="AV3278" s="21">
        <f>AN3278+C3278-AM3278</f>
        <v/>
      </c>
    </row>
    <row r="3279">
      <c r="A3279" t="inlineStr">
        <is>
          <t>1万円刻み</t>
        </is>
      </c>
      <c r="B3279" s="21">
        <f>'5_1万円刻み'!$A$1516</f>
        <v/>
      </c>
      <c r="C3279" s="21">
        <f>AO3279</f>
        <v/>
      </c>
      <c r="D3279" s="21" t="n">
        <v>0</v>
      </c>
      <c r="E3279" s="21">
        <f>ROUND(MIN(B3279/12,650000)*12*0.0915+MIN(B3279/12,1390000)*12*(0.0504+0)+B3279*0.005,0)</f>
        <v/>
      </c>
      <c r="F3279" s="21">
        <f>IF(B3279&lt;741000,0,IF(B3279&lt;2191000,B3279-740000,IF(B3279&lt;2193000,1451000,IF(B3279&lt;2196000,1453000,IF(B3279&lt;2200000,1456000,IF(B3279&lt;3600000,ROUND(ROUNDDOWN(B3279/4,-3)*2.8,0)-80000,IF(B3279&lt;6600000,ROUND(ROUNDDOWN(B3279/4,-3)*3.2,0)-440000,IF(B3279&lt;8500000,ROUNDDOWN(B3279*0.9,0)-1100000,B3279-1950000))))))))</f>
        <v/>
      </c>
      <c r="G3279" s="21">
        <f>IF(F3279&gt;23500000,NA(),IF(F3279&lt;=4890000,1040000,IF(F3279&lt;=6550000,670000,620000)))</f>
        <v/>
      </c>
      <c r="H3279" s="21">
        <f>IF(D3279&lt;=0,0,MAX(0,MIN(2000000,D3279-MIN(100000,ROUNDDOWN(F3279*0.05,0)))))</f>
        <v/>
      </c>
      <c r="I3279" s="21">
        <f>IF(C3279&lt;=2000,0,MIN(C3279,ROUNDDOWN(F3279*0.4,0))-2000)</f>
        <v/>
      </c>
      <c r="J3279" s="21">
        <f>MAX(0,ROUNDDOWN(F3279-E3279-G3279,-3))</f>
        <v/>
      </c>
      <c r="K3279" s="21">
        <f>MAX(0,ROUNDDOWN(F3279-E3279-G3279-H3279-I3279,-3))</f>
        <v/>
      </c>
      <c r="L3279" s="21">
        <f>MAX(0,ROUNDDOWN(F3279-E3279-G3279-H3279,-3))</f>
        <v/>
      </c>
      <c r="M3279" s="21">
        <f>IF(J3279&lt;=0,0,ROUNDDOWN((J3279*LOOKUP(J3279,{0,1950001,3300001,6950001,9000001,18000001,40000001},{0.05,0.1,0.2,0.23,0.33,0.4,0.45})-LOOKUP(J3279,{0,1950001,3300001,6950001,9000001,18000001,40000001},{0,97500,427500,636000,1536000,2796000,4796000}))*1.021,-2))</f>
        <v/>
      </c>
      <c r="N3279" s="21">
        <f>IF(K3279&lt;=0,0,ROUNDDOWN((K3279*LOOKUP(K3279,{0,1950001,3300001,6950001,9000001,18000001,40000001},{0.05,0.1,0.2,0.23,0.33,0.4,0.45})-LOOKUP(K3279,{0,1950001,3300001,6950001,9000001,18000001,40000001},{0,97500,427500,636000,1536000,2796000,4796000}))*1.021,-2))</f>
        <v/>
      </c>
      <c r="O3279" s="21">
        <f>IF(L3279&lt;=0,0,ROUNDDOWN((L3279*LOOKUP(L3279,{0,1950001,3300001,6950001,9000001,18000001,40000001},{0.05,0.1,0.2,0.23,0.33,0.4,0.45})-LOOKUP(L3279,{0,1950001,3300001,6950001,9000001,18000001,40000001},{0,97500,427500,636000,1536000,2796000,4796000}))*1.021,-2))</f>
        <v/>
      </c>
      <c r="P3279" s="21">
        <f>MAX(0,ROUNDDOWN(F3279-E3279-430000,-3))</f>
        <v/>
      </c>
      <c r="Q3279" s="21">
        <f>MAX(0,ROUNDDOWN(F3279-E3279-430000-H3279,-3))</f>
        <v/>
      </c>
      <c r="R3279" s="21">
        <f>IF(F3279&lt;=450000,0,MAX(0,P3279*0.06-MIN(50000,P3279)*0.03))</f>
        <v/>
      </c>
      <c r="S3279" s="21">
        <f>IF(F3279&lt;=450000,0,MAX(0,P3279*0.04-MIN(50000,P3279)*0.02))</f>
        <v/>
      </c>
      <c r="T3279" s="21">
        <f>IF(F3279&lt;=450000,0,MAX(0,Q3279*0.06-MIN(50000,Q3279)*0.03))</f>
        <v/>
      </c>
      <c r="U3279" s="21">
        <f>IF(F3279&lt;=450000,0,MAX(0,Q3279*0.04-MIN(50000,Q3279)*0.02))</f>
        <v/>
      </c>
      <c r="V3279" s="21">
        <f>50000+MAX(0,G3279-480000)</f>
        <v/>
      </c>
      <c r="W3279" s="21">
        <f>P3279-V3279</f>
        <v/>
      </c>
      <c r="X3279" s="21">
        <f>Q3279-V3279</f>
        <v/>
      </c>
      <c r="Y3279" s="22">
        <f>IF(W3279&lt;0,0.9,LOOKUP(W3279,{0,1950001,3300001,6950001,9000001,18000001,40000001},{0.84895,0.7979,0.6958,0.66517,0.56307,0.4916,0.44055}))</f>
        <v/>
      </c>
      <c r="Z3279" s="22">
        <f>IF(X3279&lt;0,0.9,LOOKUP(X3279,{0,1950001,3300001,6950001,9000001,18000001,40000001},{0.84895,0.7979,0.6958,0.66517,0.56307,0.4916,0.44055}))</f>
        <v/>
      </c>
      <c r="AA3279" s="22">
        <f>IF(W3279&lt;0,0,CHOOSE(MATCH(W3279,{0,1950001,3300001,6950001,9000001},1),5.105/84.895,10.21/79.79,20.42/69.58,23.483/66.517,33.693/56.307))</f>
        <v/>
      </c>
      <c r="AB3279" s="21">
        <f>IF(C3279&lt;=2000,0,(MIN(C3279,ROUNDDOWN(F3279*0.3,0))-2000)*0.1)</f>
        <v/>
      </c>
      <c r="AC3279" s="21">
        <f>IF(C3279&lt;=2000,0,MIN((C3279-2000)*Y3279,(R3279+S3279)*0.2))</f>
        <v/>
      </c>
      <c r="AD3279" s="21">
        <f>IF(C3279&lt;=2000,0,MIN((C3279-2000)*Z3279,(T3279+U3279)*0.2))</f>
        <v/>
      </c>
      <c r="AE3279" s="21">
        <f>AC3279*AA3279</f>
        <v/>
      </c>
      <c r="AF3279" s="21">
        <f>ROUNDDOWN(R3279,-2)+ROUNDDOWN(S3279,-2)</f>
        <v/>
      </c>
      <c r="AG3279" s="21">
        <f>ROUNDDOWN(MAX(0,R3279-(AB3279+AC3279+AE3279)*0.6),-2)+ROUNDDOWN(MAX(0,S3279-(AB3279+AC3279+AE3279)*0.4),-2)</f>
        <v/>
      </c>
      <c r="AH3279" s="21">
        <f>ROUNDDOWN(MAX(0,T3279-(AB3279+AD3279)*0.6),-2)+ROUNDDOWN(MAX(0,U3279-(AB3279+AD3279)*0.4),-2)</f>
        <v/>
      </c>
      <c r="AI3279" s="21">
        <f>ROUNDDOWN(T3279,-2)+ROUNDDOWN(U3279,-2)</f>
        <v/>
      </c>
      <c r="AJ3279" s="21">
        <f>M3279+AF3279</f>
        <v/>
      </c>
      <c r="AK3279" s="21">
        <f>M3279+AG3279</f>
        <v/>
      </c>
      <c r="AL3279" s="21">
        <f>N3279+AH3279</f>
        <v/>
      </c>
      <c r="AM3279" s="21">
        <f>O3279+AI3279</f>
        <v/>
      </c>
      <c r="AN3279" s="21">
        <f>N3279+AI3279</f>
        <v/>
      </c>
      <c r="AO3279" s="21">
        <f>ROUNDDOWN((R3279+S3279)*0.2/Y3279+2000,0)</f>
        <v/>
      </c>
      <c r="AP3279" s="21">
        <f>ROUNDDOWN((T3279+U3279)*0.2/Z3279+2000,0)</f>
        <v/>
      </c>
      <c r="AQ3279" s="21">
        <f>AL3279-AK3279</f>
        <v/>
      </c>
      <c r="AR3279" s="21">
        <f>AM3279-AK3279</f>
        <v/>
      </c>
      <c r="AS3279" s="21">
        <f>AM3279-AL3279</f>
        <v/>
      </c>
      <c r="AT3279" s="21">
        <f>AK3279+C3279-AJ3279</f>
        <v/>
      </c>
      <c r="AU3279" s="21">
        <f>AL3279+C3279-AM3279</f>
        <v/>
      </c>
      <c r="AV3279" s="21">
        <f>AN3279+C3279-AM3279</f>
        <v/>
      </c>
    </row>
    <row r="3280">
      <c r="A3280" t="inlineStr">
        <is>
          <t>1万円刻み</t>
        </is>
      </c>
      <c r="B3280" s="21">
        <f>'5_1万円刻み'!$A$1517</f>
        <v/>
      </c>
      <c r="C3280" s="21">
        <f>AO3280</f>
        <v/>
      </c>
      <c r="D3280" s="21" t="n">
        <v>0</v>
      </c>
      <c r="E3280" s="21">
        <f>ROUND(MIN(B3280/12,650000)*12*0.0915+MIN(B3280/12,1390000)*12*(0.0504+0)+B3280*0.005,0)</f>
        <v/>
      </c>
      <c r="F3280" s="21">
        <f>IF(B3280&lt;741000,0,IF(B3280&lt;2191000,B3280-740000,IF(B3280&lt;2193000,1451000,IF(B3280&lt;2196000,1453000,IF(B3280&lt;2200000,1456000,IF(B3280&lt;3600000,ROUND(ROUNDDOWN(B3280/4,-3)*2.8,0)-80000,IF(B3280&lt;6600000,ROUND(ROUNDDOWN(B3280/4,-3)*3.2,0)-440000,IF(B3280&lt;8500000,ROUNDDOWN(B3280*0.9,0)-1100000,B3280-1950000))))))))</f>
        <v/>
      </c>
      <c r="G3280" s="21">
        <f>IF(F3280&gt;23500000,NA(),IF(F3280&lt;=4890000,1040000,IF(F3280&lt;=6550000,670000,620000)))</f>
        <v/>
      </c>
      <c r="H3280" s="21">
        <f>IF(D3280&lt;=0,0,MAX(0,MIN(2000000,D3280-MIN(100000,ROUNDDOWN(F3280*0.05,0)))))</f>
        <v/>
      </c>
      <c r="I3280" s="21">
        <f>IF(C3280&lt;=2000,0,MIN(C3280,ROUNDDOWN(F3280*0.4,0))-2000)</f>
        <v/>
      </c>
      <c r="J3280" s="21">
        <f>MAX(0,ROUNDDOWN(F3280-E3280-G3280,-3))</f>
        <v/>
      </c>
      <c r="K3280" s="21">
        <f>MAX(0,ROUNDDOWN(F3280-E3280-G3280-H3280-I3280,-3))</f>
        <v/>
      </c>
      <c r="L3280" s="21">
        <f>MAX(0,ROUNDDOWN(F3280-E3280-G3280-H3280,-3))</f>
        <v/>
      </c>
      <c r="M3280" s="21">
        <f>IF(J3280&lt;=0,0,ROUNDDOWN((J3280*LOOKUP(J3280,{0,1950001,3300001,6950001,9000001,18000001,40000001},{0.05,0.1,0.2,0.23,0.33,0.4,0.45})-LOOKUP(J3280,{0,1950001,3300001,6950001,9000001,18000001,40000001},{0,97500,427500,636000,1536000,2796000,4796000}))*1.021,-2))</f>
        <v/>
      </c>
      <c r="N3280" s="21">
        <f>IF(K3280&lt;=0,0,ROUNDDOWN((K3280*LOOKUP(K3280,{0,1950001,3300001,6950001,9000001,18000001,40000001},{0.05,0.1,0.2,0.23,0.33,0.4,0.45})-LOOKUP(K3280,{0,1950001,3300001,6950001,9000001,18000001,40000001},{0,97500,427500,636000,1536000,2796000,4796000}))*1.021,-2))</f>
        <v/>
      </c>
      <c r="O3280" s="21">
        <f>IF(L3280&lt;=0,0,ROUNDDOWN((L3280*LOOKUP(L3280,{0,1950001,3300001,6950001,9000001,18000001,40000001},{0.05,0.1,0.2,0.23,0.33,0.4,0.45})-LOOKUP(L3280,{0,1950001,3300001,6950001,9000001,18000001,40000001},{0,97500,427500,636000,1536000,2796000,4796000}))*1.021,-2))</f>
        <v/>
      </c>
      <c r="P3280" s="21">
        <f>MAX(0,ROUNDDOWN(F3280-E3280-430000,-3))</f>
        <v/>
      </c>
      <c r="Q3280" s="21">
        <f>MAX(0,ROUNDDOWN(F3280-E3280-430000-H3280,-3))</f>
        <v/>
      </c>
      <c r="R3280" s="21">
        <f>IF(F3280&lt;=450000,0,MAX(0,P3280*0.06-MIN(50000,P3280)*0.03))</f>
        <v/>
      </c>
      <c r="S3280" s="21">
        <f>IF(F3280&lt;=450000,0,MAX(0,P3280*0.04-MIN(50000,P3280)*0.02))</f>
        <v/>
      </c>
      <c r="T3280" s="21">
        <f>IF(F3280&lt;=450000,0,MAX(0,Q3280*0.06-MIN(50000,Q3280)*0.03))</f>
        <v/>
      </c>
      <c r="U3280" s="21">
        <f>IF(F3280&lt;=450000,0,MAX(0,Q3280*0.04-MIN(50000,Q3280)*0.02))</f>
        <v/>
      </c>
      <c r="V3280" s="21">
        <f>50000+MAX(0,G3280-480000)</f>
        <v/>
      </c>
      <c r="W3280" s="21">
        <f>P3280-V3280</f>
        <v/>
      </c>
      <c r="X3280" s="21">
        <f>Q3280-V3280</f>
        <v/>
      </c>
      <c r="Y3280" s="22">
        <f>IF(W3280&lt;0,0.9,LOOKUP(W3280,{0,1950001,3300001,6950001,9000001,18000001,40000001},{0.84895,0.7979,0.6958,0.66517,0.56307,0.4916,0.44055}))</f>
        <v/>
      </c>
      <c r="Z3280" s="22">
        <f>IF(X3280&lt;0,0.9,LOOKUP(X3280,{0,1950001,3300001,6950001,9000001,18000001,40000001},{0.84895,0.7979,0.6958,0.66517,0.56307,0.4916,0.44055}))</f>
        <v/>
      </c>
      <c r="AA3280" s="22">
        <f>IF(W3280&lt;0,0,CHOOSE(MATCH(W3280,{0,1950001,3300001,6950001,9000001},1),5.105/84.895,10.21/79.79,20.42/69.58,23.483/66.517,33.693/56.307))</f>
        <v/>
      </c>
      <c r="AB3280" s="21">
        <f>IF(C3280&lt;=2000,0,(MIN(C3280,ROUNDDOWN(F3280*0.3,0))-2000)*0.1)</f>
        <v/>
      </c>
      <c r="AC3280" s="21">
        <f>IF(C3280&lt;=2000,0,MIN((C3280-2000)*Y3280,(R3280+S3280)*0.2))</f>
        <v/>
      </c>
      <c r="AD3280" s="21">
        <f>IF(C3280&lt;=2000,0,MIN((C3280-2000)*Z3280,(T3280+U3280)*0.2))</f>
        <v/>
      </c>
      <c r="AE3280" s="21">
        <f>AC3280*AA3280</f>
        <v/>
      </c>
      <c r="AF3280" s="21">
        <f>ROUNDDOWN(R3280,-2)+ROUNDDOWN(S3280,-2)</f>
        <v/>
      </c>
      <c r="AG3280" s="21">
        <f>ROUNDDOWN(MAX(0,R3280-(AB3280+AC3280+AE3280)*0.6),-2)+ROUNDDOWN(MAX(0,S3280-(AB3280+AC3280+AE3280)*0.4),-2)</f>
        <v/>
      </c>
      <c r="AH3280" s="21">
        <f>ROUNDDOWN(MAX(0,T3280-(AB3280+AD3280)*0.6),-2)+ROUNDDOWN(MAX(0,U3280-(AB3280+AD3280)*0.4),-2)</f>
        <v/>
      </c>
      <c r="AI3280" s="21">
        <f>ROUNDDOWN(T3280,-2)+ROUNDDOWN(U3280,-2)</f>
        <v/>
      </c>
      <c r="AJ3280" s="21">
        <f>M3280+AF3280</f>
        <v/>
      </c>
      <c r="AK3280" s="21">
        <f>M3280+AG3280</f>
        <v/>
      </c>
      <c r="AL3280" s="21">
        <f>N3280+AH3280</f>
        <v/>
      </c>
      <c r="AM3280" s="21">
        <f>O3280+AI3280</f>
        <v/>
      </c>
      <c r="AN3280" s="21">
        <f>N3280+AI3280</f>
        <v/>
      </c>
      <c r="AO3280" s="21">
        <f>ROUNDDOWN((R3280+S3280)*0.2/Y3280+2000,0)</f>
        <v/>
      </c>
      <c r="AP3280" s="21">
        <f>ROUNDDOWN((T3280+U3280)*0.2/Z3280+2000,0)</f>
        <v/>
      </c>
      <c r="AQ3280" s="21">
        <f>AL3280-AK3280</f>
        <v/>
      </c>
      <c r="AR3280" s="21">
        <f>AM3280-AK3280</f>
        <v/>
      </c>
      <c r="AS3280" s="21">
        <f>AM3280-AL3280</f>
        <v/>
      </c>
      <c r="AT3280" s="21">
        <f>AK3280+C3280-AJ3280</f>
        <v/>
      </c>
      <c r="AU3280" s="21">
        <f>AL3280+C3280-AM3280</f>
        <v/>
      </c>
      <c r="AV3280" s="21">
        <f>AN3280+C3280-AM3280</f>
        <v/>
      </c>
    </row>
    <row r="3281">
      <c r="A3281" t="inlineStr">
        <is>
          <t>1万円刻み</t>
        </is>
      </c>
      <c r="B3281" s="21">
        <f>'5_1万円刻み'!$A$1518</f>
        <v/>
      </c>
      <c r="C3281" s="21">
        <f>AO3281</f>
        <v/>
      </c>
      <c r="D3281" s="21" t="n">
        <v>0</v>
      </c>
      <c r="E3281" s="21">
        <f>ROUND(MIN(B3281/12,650000)*12*0.0915+MIN(B3281/12,1390000)*12*(0.0504+0)+B3281*0.005,0)</f>
        <v/>
      </c>
      <c r="F3281" s="21">
        <f>IF(B3281&lt;741000,0,IF(B3281&lt;2191000,B3281-740000,IF(B3281&lt;2193000,1451000,IF(B3281&lt;2196000,1453000,IF(B3281&lt;2200000,1456000,IF(B3281&lt;3600000,ROUND(ROUNDDOWN(B3281/4,-3)*2.8,0)-80000,IF(B3281&lt;6600000,ROUND(ROUNDDOWN(B3281/4,-3)*3.2,0)-440000,IF(B3281&lt;8500000,ROUNDDOWN(B3281*0.9,0)-1100000,B3281-1950000))))))))</f>
        <v/>
      </c>
      <c r="G3281" s="21">
        <f>IF(F3281&gt;23500000,NA(),IF(F3281&lt;=4890000,1040000,IF(F3281&lt;=6550000,670000,620000)))</f>
        <v/>
      </c>
      <c r="H3281" s="21">
        <f>IF(D3281&lt;=0,0,MAX(0,MIN(2000000,D3281-MIN(100000,ROUNDDOWN(F3281*0.05,0)))))</f>
        <v/>
      </c>
      <c r="I3281" s="21">
        <f>IF(C3281&lt;=2000,0,MIN(C3281,ROUNDDOWN(F3281*0.4,0))-2000)</f>
        <v/>
      </c>
      <c r="J3281" s="21">
        <f>MAX(0,ROUNDDOWN(F3281-E3281-G3281,-3))</f>
        <v/>
      </c>
      <c r="K3281" s="21">
        <f>MAX(0,ROUNDDOWN(F3281-E3281-G3281-H3281-I3281,-3))</f>
        <v/>
      </c>
      <c r="L3281" s="21">
        <f>MAX(0,ROUNDDOWN(F3281-E3281-G3281-H3281,-3))</f>
        <v/>
      </c>
      <c r="M3281" s="21">
        <f>IF(J3281&lt;=0,0,ROUNDDOWN((J3281*LOOKUP(J3281,{0,1950001,3300001,6950001,9000001,18000001,40000001},{0.05,0.1,0.2,0.23,0.33,0.4,0.45})-LOOKUP(J3281,{0,1950001,3300001,6950001,9000001,18000001,40000001},{0,97500,427500,636000,1536000,2796000,4796000}))*1.021,-2))</f>
        <v/>
      </c>
      <c r="N3281" s="21">
        <f>IF(K3281&lt;=0,0,ROUNDDOWN((K3281*LOOKUP(K3281,{0,1950001,3300001,6950001,9000001,18000001,40000001},{0.05,0.1,0.2,0.23,0.33,0.4,0.45})-LOOKUP(K3281,{0,1950001,3300001,6950001,9000001,18000001,40000001},{0,97500,427500,636000,1536000,2796000,4796000}))*1.021,-2))</f>
        <v/>
      </c>
      <c r="O3281" s="21">
        <f>IF(L3281&lt;=0,0,ROUNDDOWN((L3281*LOOKUP(L3281,{0,1950001,3300001,6950001,9000001,18000001,40000001},{0.05,0.1,0.2,0.23,0.33,0.4,0.45})-LOOKUP(L3281,{0,1950001,3300001,6950001,9000001,18000001,40000001},{0,97500,427500,636000,1536000,2796000,4796000}))*1.021,-2))</f>
        <v/>
      </c>
      <c r="P3281" s="21">
        <f>MAX(0,ROUNDDOWN(F3281-E3281-430000,-3))</f>
        <v/>
      </c>
      <c r="Q3281" s="21">
        <f>MAX(0,ROUNDDOWN(F3281-E3281-430000-H3281,-3))</f>
        <v/>
      </c>
      <c r="R3281" s="21">
        <f>IF(F3281&lt;=450000,0,MAX(0,P3281*0.06-MIN(50000,P3281)*0.03))</f>
        <v/>
      </c>
      <c r="S3281" s="21">
        <f>IF(F3281&lt;=450000,0,MAX(0,P3281*0.04-MIN(50000,P3281)*0.02))</f>
        <v/>
      </c>
      <c r="T3281" s="21">
        <f>IF(F3281&lt;=450000,0,MAX(0,Q3281*0.06-MIN(50000,Q3281)*0.03))</f>
        <v/>
      </c>
      <c r="U3281" s="21">
        <f>IF(F3281&lt;=450000,0,MAX(0,Q3281*0.04-MIN(50000,Q3281)*0.02))</f>
        <v/>
      </c>
      <c r="V3281" s="21">
        <f>50000+MAX(0,G3281-480000)</f>
        <v/>
      </c>
      <c r="W3281" s="21">
        <f>P3281-V3281</f>
        <v/>
      </c>
      <c r="X3281" s="21">
        <f>Q3281-V3281</f>
        <v/>
      </c>
      <c r="Y3281" s="22">
        <f>IF(W3281&lt;0,0.9,LOOKUP(W3281,{0,1950001,3300001,6950001,9000001,18000001,40000001},{0.84895,0.7979,0.6958,0.66517,0.56307,0.4916,0.44055}))</f>
        <v/>
      </c>
      <c r="Z3281" s="22">
        <f>IF(X3281&lt;0,0.9,LOOKUP(X3281,{0,1950001,3300001,6950001,9000001,18000001,40000001},{0.84895,0.7979,0.6958,0.66517,0.56307,0.4916,0.44055}))</f>
        <v/>
      </c>
      <c r="AA3281" s="22">
        <f>IF(W3281&lt;0,0,CHOOSE(MATCH(W3281,{0,1950001,3300001,6950001,9000001},1),5.105/84.895,10.21/79.79,20.42/69.58,23.483/66.517,33.693/56.307))</f>
        <v/>
      </c>
      <c r="AB3281" s="21">
        <f>IF(C3281&lt;=2000,0,(MIN(C3281,ROUNDDOWN(F3281*0.3,0))-2000)*0.1)</f>
        <v/>
      </c>
      <c r="AC3281" s="21">
        <f>IF(C3281&lt;=2000,0,MIN((C3281-2000)*Y3281,(R3281+S3281)*0.2))</f>
        <v/>
      </c>
      <c r="AD3281" s="21">
        <f>IF(C3281&lt;=2000,0,MIN((C3281-2000)*Z3281,(T3281+U3281)*0.2))</f>
        <v/>
      </c>
      <c r="AE3281" s="21">
        <f>AC3281*AA3281</f>
        <v/>
      </c>
      <c r="AF3281" s="21">
        <f>ROUNDDOWN(R3281,-2)+ROUNDDOWN(S3281,-2)</f>
        <v/>
      </c>
      <c r="AG3281" s="21">
        <f>ROUNDDOWN(MAX(0,R3281-(AB3281+AC3281+AE3281)*0.6),-2)+ROUNDDOWN(MAX(0,S3281-(AB3281+AC3281+AE3281)*0.4),-2)</f>
        <v/>
      </c>
      <c r="AH3281" s="21">
        <f>ROUNDDOWN(MAX(0,T3281-(AB3281+AD3281)*0.6),-2)+ROUNDDOWN(MAX(0,U3281-(AB3281+AD3281)*0.4),-2)</f>
        <v/>
      </c>
      <c r="AI3281" s="21">
        <f>ROUNDDOWN(T3281,-2)+ROUNDDOWN(U3281,-2)</f>
        <v/>
      </c>
      <c r="AJ3281" s="21">
        <f>M3281+AF3281</f>
        <v/>
      </c>
      <c r="AK3281" s="21">
        <f>M3281+AG3281</f>
        <v/>
      </c>
      <c r="AL3281" s="21">
        <f>N3281+AH3281</f>
        <v/>
      </c>
      <c r="AM3281" s="21">
        <f>O3281+AI3281</f>
        <v/>
      </c>
      <c r="AN3281" s="21">
        <f>N3281+AI3281</f>
        <v/>
      </c>
      <c r="AO3281" s="21">
        <f>ROUNDDOWN((R3281+S3281)*0.2/Y3281+2000,0)</f>
        <v/>
      </c>
      <c r="AP3281" s="21">
        <f>ROUNDDOWN((T3281+U3281)*0.2/Z3281+2000,0)</f>
        <v/>
      </c>
      <c r="AQ3281" s="21">
        <f>AL3281-AK3281</f>
        <v/>
      </c>
      <c r="AR3281" s="21">
        <f>AM3281-AK3281</f>
        <v/>
      </c>
      <c r="AS3281" s="21">
        <f>AM3281-AL3281</f>
        <v/>
      </c>
      <c r="AT3281" s="21">
        <f>AK3281+C3281-AJ3281</f>
        <v/>
      </c>
      <c r="AU3281" s="21">
        <f>AL3281+C3281-AM3281</f>
        <v/>
      </c>
      <c r="AV3281" s="21">
        <f>AN3281+C3281-AM3281</f>
        <v/>
      </c>
    </row>
    <row r="3282">
      <c r="A3282" t="inlineStr">
        <is>
          <t>1万円刻み</t>
        </is>
      </c>
      <c r="B3282" s="21">
        <f>'5_1万円刻み'!$A$1519</f>
        <v/>
      </c>
      <c r="C3282" s="21">
        <f>AO3282</f>
        <v/>
      </c>
      <c r="D3282" s="21" t="n">
        <v>0</v>
      </c>
      <c r="E3282" s="21">
        <f>ROUND(MIN(B3282/12,650000)*12*0.0915+MIN(B3282/12,1390000)*12*(0.0504+0)+B3282*0.005,0)</f>
        <v/>
      </c>
      <c r="F3282" s="21">
        <f>IF(B3282&lt;741000,0,IF(B3282&lt;2191000,B3282-740000,IF(B3282&lt;2193000,1451000,IF(B3282&lt;2196000,1453000,IF(B3282&lt;2200000,1456000,IF(B3282&lt;3600000,ROUND(ROUNDDOWN(B3282/4,-3)*2.8,0)-80000,IF(B3282&lt;6600000,ROUND(ROUNDDOWN(B3282/4,-3)*3.2,0)-440000,IF(B3282&lt;8500000,ROUNDDOWN(B3282*0.9,0)-1100000,B3282-1950000))))))))</f>
        <v/>
      </c>
      <c r="G3282" s="21">
        <f>IF(F3282&gt;23500000,NA(),IF(F3282&lt;=4890000,1040000,IF(F3282&lt;=6550000,670000,620000)))</f>
        <v/>
      </c>
      <c r="H3282" s="21">
        <f>IF(D3282&lt;=0,0,MAX(0,MIN(2000000,D3282-MIN(100000,ROUNDDOWN(F3282*0.05,0)))))</f>
        <v/>
      </c>
      <c r="I3282" s="21">
        <f>IF(C3282&lt;=2000,0,MIN(C3282,ROUNDDOWN(F3282*0.4,0))-2000)</f>
        <v/>
      </c>
      <c r="J3282" s="21">
        <f>MAX(0,ROUNDDOWN(F3282-E3282-G3282,-3))</f>
        <v/>
      </c>
      <c r="K3282" s="21">
        <f>MAX(0,ROUNDDOWN(F3282-E3282-G3282-H3282-I3282,-3))</f>
        <v/>
      </c>
      <c r="L3282" s="21">
        <f>MAX(0,ROUNDDOWN(F3282-E3282-G3282-H3282,-3))</f>
        <v/>
      </c>
      <c r="M3282" s="21">
        <f>IF(J3282&lt;=0,0,ROUNDDOWN((J3282*LOOKUP(J3282,{0,1950001,3300001,6950001,9000001,18000001,40000001},{0.05,0.1,0.2,0.23,0.33,0.4,0.45})-LOOKUP(J3282,{0,1950001,3300001,6950001,9000001,18000001,40000001},{0,97500,427500,636000,1536000,2796000,4796000}))*1.021,-2))</f>
        <v/>
      </c>
      <c r="N3282" s="21">
        <f>IF(K3282&lt;=0,0,ROUNDDOWN((K3282*LOOKUP(K3282,{0,1950001,3300001,6950001,9000001,18000001,40000001},{0.05,0.1,0.2,0.23,0.33,0.4,0.45})-LOOKUP(K3282,{0,1950001,3300001,6950001,9000001,18000001,40000001},{0,97500,427500,636000,1536000,2796000,4796000}))*1.021,-2))</f>
        <v/>
      </c>
      <c r="O3282" s="21">
        <f>IF(L3282&lt;=0,0,ROUNDDOWN((L3282*LOOKUP(L3282,{0,1950001,3300001,6950001,9000001,18000001,40000001},{0.05,0.1,0.2,0.23,0.33,0.4,0.45})-LOOKUP(L3282,{0,1950001,3300001,6950001,9000001,18000001,40000001},{0,97500,427500,636000,1536000,2796000,4796000}))*1.021,-2))</f>
        <v/>
      </c>
      <c r="P3282" s="21">
        <f>MAX(0,ROUNDDOWN(F3282-E3282-430000,-3))</f>
        <v/>
      </c>
      <c r="Q3282" s="21">
        <f>MAX(0,ROUNDDOWN(F3282-E3282-430000-H3282,-3))</f>
        <v/>
      </c>
      <c r="R3282" s="21">
        <f>IF(F3282&lt;=450000,0,MAX(0,P3282*0.06-MIN(50000,P3282)*0.03))</f>
        <v/>
      </c>
      <c r="S3282" s="21">
        <f>IF(F3282&lt;=450000,0,MAX(0,P3282*0.04-MIN(50000,P3282)*0.02))</f>
        <v/>
      </c>
      <c r="T3282" s="21">
        <f>IF(F3282&lt;=450000,0,MAX(0,Q3282*0.06-MIN(50000,Q3282)*0.03))</f>
        <v/>
      </c>
      <c r="U3282" s="21">
        <f>IF(F3282&lt;=450000,0,MAX(0,Q3282*0.04-MIN(50000,Q3282)*0.02))</f>
        <v/>
      </c>
      <c r="V3282" s="21">
        <f>50000+MAX(0,G3282-480000)</f>
        <v/>
      </c>
      <c r="W3282" s="21">
        <f>P3282-V3282</f>
        <v/>
      </c>
      <c r="X3282" s="21">
        <f>Q3282-V3282</f>
        <v/>
      </c>
      <c r="Y3282" s="22">
        <f>IF(W3282&lt;0,0.9,LOOKUP(W3282,{0,1950001,3300001,6950001,9000001,18000001,40000001},{0.84895,0.7979,0.6958,0.66517,0.56307,0.4916,0.44055}))</f>
        <v/>
      </c>
      <c r="Z3282" s="22">
        <f>IF(X3282&lt;0,0.9,LOOKUP(X3282,{0,1950001,3300001,6950001,9000001,18000001,40000001},{0.84895,0.7979,0.6958,0.66517,0.56307,0.4916,0.44055}))</f>
        <v/>
      </c>
      <c r="AA3282" s="22">
        <f>IF(W3282&lt;0,0,CHOOSE(MATCH(W3282,{0,1950001,3300001,6950001,9000001},1),5.105/84.895,10.21/79.79,20.42/69.58,23.483/66.517,33.693/56.307))</f>
        <v/>
      </c>
      <c r="AB3282" s="21">
        <f>IF(C3282&lt;=2000,0,(MIN(C3282,ROUNDDOWN(F3282*0.3,0))-2000)*0.1)</f>
        <v/>
      </c>
      <c r="AC3282" s="21">
        <f>IF(C3282&lt;=2000,0,MIN((C3282-2000)*Y3282,(R3282+S3282)*0.2))</f>
        <v/>
      </c>
      <c r="AD3282" s="21">
        <f>IF(C3282&lt;=2000,0,MIN((C3282-2000)*Z3282,(T3282+U3282)*0.2))</f>
        <v/>
      </c>
      <c r="AE3282" s="21">
        <f>AC3282*AA3282</f>
        <v/>
      </c>
      <c r="AF3282" s="21">
        <f>ROUNDDOWN(R3282,-2)+ROUNDDOWN(S3282,-2)</f>
        <v/>
      </c>
      <c r="AG3282" s="21">
        <f>ROUNDDOWN(MAX(0,R3282-(AB3282+AC3282+AE3282)*0.6),-2)+ROUNDDOWN(MAX(0,S3282-(AB3282+AC3282+AE3282)*0.4),-2)</f>
        <v/>
      </c>
      <c r="AH3282" s="21">
        <f>ROUNDDOWN(MAX(0,T3282-(AB3282+AD3282)*0.6),-2)+ROUNDDOWN(MAX(0,U3282-(AB3282+AD3282)*0.4),-2)</f>
        <v/>
      </c>
      <c r="AI3282" s="21">
        <f>ROUNDDOWN(T3282,-2)+ROUNDDOWN(U3282,-2)</f>
        <v/>
      </c>
      <c r="AJ3282" s="21">
        <f>M3282+AF3282</f>
        <v/>
      </c>
      <c r="AK3282" s="21">
        <f>M3282+AG3282</f>
        <v/>
      </c>
      <c r="AL3282" s="21">
        <f>N3282+AH3282</f>
        <v/>
      </c>
      <c r="AM3282" s="21">
        <f>O3282+AI3282</f>
        <v/>
      </c>
      <c r="AN3282" s="21">
        <f>N3282+AI3282</f>
        <v/>
      </c>
      <c r="AO3282" s="21">
        <f>ROUNDDOWN((R3282+S3282)*0.2/Y3282+2000,0)</f>
        <v/>
      </c>
      <c r="AP3282" s="21">
        <f>ROUNDDOWN((T3282+U3282)*0.2/Z3282+2000,0)</f>
        <v/>
      </c>
      <c r="AQ3282" s="21">
        <f>AL3282-AK3282</f>
        <v/>
      </c>
      <c r="AR3282" s="21">
        <f>AM3282-AK3282</f>
        <v/>
      </c>
      <c r="AS3282" s="21">
        <f>AM3282-AL3282</f>
        <v/>
      </c>
      <c r="AT3282" s="21">
        <f>AK3282+C3282-AJ3282</f>
        <v/>
      </c>
      <c r="AU3282" s="21">
        <f>AL3282+C3282-AM3282</f>
        <v/>
      </c>
      <c r="AV3282" s="21">
        <f>AN3282+C3282-AM3282</f>
        <v/>
      </c>
    </row>
    <row r="3283">
      <c r="A3283" t="inlineStr">
        <is>
          <t>1万円刻み</t>
        </is>
      </c>
      <c r="B3283" s="21">
        <f>'5_1万円刻み'!$A$1520</f>
        <v/>
      </c>
      <c r="C3283" s="21">
        <f>AO3283</f>
        <v/>
      </c>
      <c r="D3283" s="21" t="n">
        <v>0</v>
      </c>
      <c r="E3283" s="21">
        <f>ROUND(MIN(B3283/12,650000)*12*0.0915+MIN(B3283/12,1390000)*12*(0.0504+0)+B3283*0.005,0)</f>
        <v/>
      </c>
      <c r="F3283" s="21">
        <f>IF(B3283&lt;741000,0,IF(B3283&lt;2191000,B3283-740000,IF(B3283&lt;2193000,1451000,IF(B3283&lt;2196000,1453000,IF(B3283&lt;2200000,1456000,IF(B3283&lt;3600000,ROUND(ROUNDDOWN(B3283/4,-3)*2.8,0)-80000,IF(B3283&lt;6600000,ROUND(ROUNDDOWN(B3283/4,-3)*3.2,0)-440000,IF(B3283&lt;8500000,ROUNDDOWN(B3283*0.9,0)-1100000,B3283-1950000))))))))</f>
        <v/>
      </c>
      <c r="G3283" s="21">
        <f>IF(F3283&gt;23500000,NA(),IF(F3283&lt;=4890000,1040000,IF(F3283&lt;=6550000,670000,620000)))</f>
        <v/>
      </c>
      <c r="H3283" s="21">
        <f>IF(D3283&lt;=0,0,MAX(0,MIN(2000000,D3283-MIN(100000,ROUNDDOWN(F3283*0.05,0)))))</f>
        <v/>
      </c>
      <c r="I3283" s="21">
        <f>IF(C3283&lt;=2000,0,MIN(C3283,ROUNDDOWN(F3283*0.4,0))-2000)</f>
        <v/>
      </c>
      <c r="J3283" s="21">
        <f>MAX(0,ROUNDDOWN(F3283-E3283-G3283,-3))</f>
        <v/>
      </c>
      <c r="K3283" s="21">
        <f>MAX(0,ROUNDDOWN(F3283-E3283-G3283-H3283-I3283,-3))</f>
        <v/>
      </c>
      <c r="L3283" s="21">
        <f>MAX(0,ROUNDDOWN(F3283-E3283-G3283-H3283,-3))</f>
        <v/>
      </c>
      <c r="M3283" s="21">
        <f>IF(J3283&lt;=0,0,ROUNDDOWN((J3283*LOOKUP(J3283,{0,1950001,3300001,6950001,9000001,18000001,40000001},{0.05,0.1,0.2,0.23,0.33,0.4,0.45})-LOOKUP(J3283,{0,1950001,3300001,6950001,9000001,18000001,40000001},{0,97500,427500,636000,1536000,2796000,4796000}))*1.021,-2))</f>
        <v/>
      </c>
      <c r="N3283" s="21">
        <f>IF(K3283&lt;=0,0,ROUNDDOWN((K3283*LOOKUP(K3283,{0,1950001,3300001,6950001,9000001,18000001,40000001},{0.05,0.1,0.2,0.23,0.33,0.4,0.45})-LOOKUP(K3283,{0,1950001,3300001,6950001,9000001,18000001,40000001},{0,97500,427500,636000,1536000,2796000,4796000}))*1.021,-2))</f>
        <v/>
      </c>
      <c r="O3283" s="21">
        <f>IF(L3283&lt;=0,0,ROUNDDOWN((L3283*LOOKUP(L3283,{0,1950001,3300001,6950001,9000001,18000001,40000001},{0.05,0.1,0.2,0.23,0.33,0.4,0.45})-LOOKUP(L3283,{0,1950001,3300001,6950001,9000001,18000001,40000001},{0,97500,427500,636000,1536000,2796000,4796000}))*1.021,-2))</f>
        <v/>
      </c>
      <c r="P3283" s="21">
        <f>MAX(0,ROUNDDOWN(F3283-E3283-430000,-3))</f>
        <v/>
      </c>
      <c r="Q3283" s="21">
        <f>MAX(0,ROUNDDOWN(F3283-E3283-430000-H3283,-3))</f>
        <v/>
      </c>
      <c r="R3283" s="21">
        <f>IF(F3283&lt;=450000,0,MAX(0,P3283*0.06-MIN(50000,P3283)*0.03))</f>
        <v/>
      </c>
      <c r="S3283" s="21">
        <f>IF(F3283&lt;=450000,0,MAX(0,P3283*0.04-MIN(50000,P3283)*0.02))</f>
        <v/>
      </c>
      <c r="T3283" s="21">
        <f>IF(F3283&lt;=450000,0,MAX(0,Q3283*0.06-MIN(50000,Q3283)*0.03))</f>
        <v/>
      </c>
      <c r="U3283" s="21">
        <f>IF(F3283&lt;=450000,0,MAX(0,Q3283*0.04-MIN(50000,Q3283)*0.02))</f>
        <v/>
      </c>
      <c r="V3283" s="21">
        <f>50000+MAX(0,G3283-480000)</f>
        <v/>
      </c>
      <c r="W3283" s="21">
        <f>P3283-V3283</f>
        <v/>
      </c>
      <c r="X3283" s="21">
        <f>Q3283-V3283</f>
        <v/>
      </c>
      <c r="Y3283" s="22">
        <f>IF(W3283&lt;0,0.9,LOOKUP(W3283,{0,1950001,3300001,6950001,9000001,18000001,40000001},{0.84895,0.7979,0.6958,0.66517,0.56307,0.4916,0.44055}))</f>
        <v/>
      </c>
      <c r="Z3283" s="22">
        <f>IF(X3283&lt;0,0.9,LOOKUP(X3283,{0,1950001,3300001,6950001,9000001,18000001,40000001},{0.84895,0.7979,0.6958,0.66517,0.56307,0.4916,0.44055}))</f>
        <v/>
      </c>
      <c r="AA3283" s="22">
        <f>IF(W3283&lt;0,0,CHOOSE(MATCH(W3283,{0,1950001,3300001,6950001,9000001},1),5.105/84.895,10.21/79.79,20.42/69.58,23.483/66.517,33.693/56.307))</f>
        <v/>
      </c>
      <c r="AB3283" s="21">
        <f>IF(C3283&lt;=2000,0,(MIN(C3283,ROUNDDOWN(F3283*0.3,0))-2000)*0.1)</f>
        <v/>
      </c>
      <c r="AC3283" s="21">
        <f>IF(C3283&lt;=2000,0,MIN((C3283-2000)*Y3283,(R3283+S3283)*0.2))</f>
        <v/>
      </c>
      <c r="AD3283" s="21">
        <f>IF(C3283&lt;=2000,0,MIN((C3283-2000)*Z3283,(T3283+U3283)*0.2))</f>
        <v/>
      </c>
      <c r="AE3283" s="21">
        <f>AC3283*AA3283</f>
        <v/>
      </c>
      <c r="AF3283" s="21">
        <f>ROUNDDOWN(R3283,-2)+ROUNDDOWN(S3283,-2)</f>
        <v/>
      </c>
      <c r="AG3283" s="21">
        <f>ROUNDDOWN(MAX(0,R3283-(AB3283+AC3283+AE3283)*0.6),-2)+ROUNDDOWN(MAX(0,S3283-(AB3283+AC3283+AE3283)*0.4),-2)</f>
        <v/>
      </c>
      <c r="AH3283" s="21">
        <f>ROUNDDOWN(MAX(0,T3283-(AB3283+AD3283)*0.6),-2)+ROUNDDOWN(MAX(0,U3283-(AB3283+AD3283)*0.4),-2)</f>
        <v/>
      </c>
      <c r="AI3283" s="21">
        <f>ROUNDDOWN(T3283,-2)+ROUNDDOWN(U3283,-2)</f>
        <v/>
      </c>
      <c r="AJ3283" s="21">
        <f>M3283+AF3283</f>
        <v/>
      </c>
      <c r="AK3283" s="21">
        <f>M3283+AG3283</f>
        <v/>
      </c>
      <c r="AL3283" s="21">
        <f>N3283+AH3283</f>
        <v/>
      </c>
      <c r="AM3283" s="21">
        <f>O3283+AI3283</f>
        <v/>
      </c>
      <c r="AN3283" s="21">
        <f>N3283+AI3283</f>
        <v/>
      </c>
      <c r="AO3283" s="21">
        <f>ROUNDDOWN((R3283+S3283)*0.2/Y3283+2000,0)</f>
        <v/>
      </c>
      <c r="AP3283" s="21">
        <f>ROUNDDOWN((T3283+U3283)*0.2/Z3283+2000,0)</f>
        <v/>
      </c>
      <c r="AQ3283" s="21">
        <f>AL3283-AK3283</f>
        <v/>
      </c>
      <c r="AR3283" s="21">
        <f>AM3283-AK3283</f>
        <v/>
      </c>
      <c r="AS3283" s="21">
        <f>AM3283-AL3283</f>
        <v/>
      </c>
      <c r="AT3283" s="21">
        <f>AK3283+C3283-AJ3283</f>
        <v/>
      </c>
      <c r="AU3283" s="21">
        <f>AL3283+C3283-AM3283</f>
        <v/>
      </c>
      <c r="AV3283" s="21">
        <f>AN3283+C3283-AM3283</f>
        <v/>
      </c>
    </row>
    <row r="3284">
      <c r="A3284" t="inlineStr">
        <is>
          <t>1万円刻み</t>
        </is>
      </c>
      <c r="B3284" s="21">
        <f>'5_1万円刻み'!$A$1521</f>
        <v/>
      </c>
      <c r="C3284" s="21">
        <f>AO3284</f>
        <v/>
      </c>
      <c r="D3284" s="21" t="n">
        <v>0</v>
      </c>
      <c r="E3284" s="21">
        <f>ROUND(MIN(B3284/12,650000)*12*0.0915+MIN(B3284/12,1390000)*12*(0.0504+0)+B3284*0.005,0)</f>
        <v/>
      </c>
      <c r="F3284" s="21">
        <f>IF(B3284&lt;741000,0,IF(B3284&lt;2191000,B3284-740000,IF(B3284&lt;2193000,1451000,IF(B3284&lt;2196000,1453000,IF(B3284&lt;2200000,1456000,IF(B3284&lt;3600000,ROUND(ROUNDDOWN(B3284/4,-3)*2.8,0)-80000,IF(B3284&lt;6600000,ROUND(ROUNDDOWN(B3284/4,-3)*3.2,0)-440000,IF(B3284&lt;8500000,ROUNDDOWN(B3284*0.9,0)-1100000,B3284-1950000))))))))</f>
        <v/>
      </c>
      <c r="G3284" s="21">
        <f>IF(F3284&gt;23500000,NA(),IF(F3284&lt;=4890000,1040000,IF(F3284&lt;=6550000,670000,620000)))</f>
        <v/>
      </c>
      <c r="H3284" s="21">
        <f>IF(D3284&lt;=0,0,MAX(0,MIN(2000000,D3284-MIN(100000,ROUNDDOWN(F3284*0.05,0)))))</f>
        <v/>
      </c>
      <c r="I3284" s="21">
        <f>IF(C3284&lt;=2000,0,MIN(C3284,ROUNDDOWN(F3284*0.4,0))-2000)</f>
        <v/>
      </c>
      <c r="J3284" s="21">
        <f>MAX(0,ROUNDDOWN(F3284-E3284-G3284,-3))</f>
        <v/>
      </c>
      <c r="K3284" s="21">
        <f>MAX(0,ROUNDDOWN(F3284-E3284-G3284-H3284-I3284,-3))</f>
        <v/>
      </c>
      <c r="L3284" s="21">
        <f>MAX(0,ROUNDDOWN(F3284-E3284-G3284-H3284,-3))</f>
        <v/>
      </c>
      <c r="M3284" s="21">
        <f>IF(J3284&lt;=0,0,ROUNDDOWN((J3284*LOOKUP(J3284,{0,1950001,3300001,6950001,9000001,18000001,40000001},{0.05,0.1,0.2,0.23,0.33,0.4,0.45})-LOOKUP(J3284,{0,1950001,3300001,6950001,9000001,18000001,40000001},{0,97500,427500,636000,1536000,2796000,4796000}))*1.021,-2))</f>
        <v/>
      </c>
      <c r="N3284" s="21">
        <f>IF(K3284&lt;=0,0,ROUNDDOWN((K3284*LOOKUP(K3284,{0,1950001,3300001,6950001,9000001,18000001,40000001},{0.05,0.1,0.2,0.23,0.33,0.4,0.45})-LOOKUP(K3284,{0,1950001,3300001,6950001,9000001,18000001,40000001},{0,97500,427500,636000,1536000,2796000,4796000}))*1.021,-2))</f>
        <v/>
      </c>
      <c r="O3284" s="21">
        <f>IF(L3284&lt;=0,0,ROUNDDOWN((L3284*LOOKUP(L3284,{0,1950001,3300001,6950001,9000001,18000001,40000001},{0.05,0.1,0.2,0.23,0.33,0.4,0.45})-LOOKUP(L3284,{0,1950001,3300001,6950001,9000001,18000001,40000001},{0,97500,427500,636000,1536000,2796000,4796000}))*1.021,-2))</f>
        <v/>
      </c>
      <c r="P3284" s="21">
        <f>MAX(0,ROUNDDOWN(F3284-E3284-430000,-3))</f>
        <v/>
      </c>
      <c r="Q3284" s="21">
        <f>MAX(0,ROUNDDOWN(F3284-E3284-430000-H3284,-3))</f>
        <v/>
      </c>
      <c r="R3284" s="21">
        <f>IF(F3284&lt;=450000,0,MAX(0,P3284*0.06-MIN(50000,P3284)*0.03))</f>
        <v/>
      </c>
      <c r="S3284" s="21">
        <f>IF(F3284&lt;=450000,0,MAX(0,P3284*0.04-MIN(50000,P3284)*0.02))</f>
        <v/>
      </c>
      <c r="T3284" s="21">
        <f>IF(F3284&lt;=450000,0,MAX(0,Q3284*0.06-MIN(50000,Q3284)*0.03))</f>
        <v/>
      </c>
      <c r="U3284" s="21">
        <f>IF(F3284&lt;=450000,0,MAX(0,Q3284*0.04-MIN(50000,Q3284)*0.02))</f>
        <v/>
      </c>
      <c r="V3284" s="21">
        <f>50000+MAX(0,G3284-480000)</f>
        <v/>
      </c>
      <c r="W3284" s="21">
        <f>P3284-V3284</f>
        <v/>
      </c>
      <c r="X3284" s="21">
        <f>Q3284-V3284</f>
        <v/>
      </c>
      <c r="Y3284" s="22">
        <f>IF(W3284&lt;0,0.9,LOOKUP(W3284,{0,1950001,3300001,6950001,9000001,18000001,40000001},{0.84895,0.7979,0.6958,0.66517,0.56307,0.4916,0.44055}))</f>
        <v/>
      </c>
      <c r="Z3284" s="22">
        <f>IF(X3284&lt;0,0.9,LOOKUP(X3284,{0,1950001,3300001,6950001,9000001,18000001,40000001},{0.84895,0.7979,0.6958,0.66517,0.56307,0.4916,0.44055}))</f>
        <v/>
      </c>
      <c r="AA3284" s="22">
        <f>IF(W3284&lt;0,0,CHOOSE(MATCH(W3284,{0,1950001,3300001,6950001,9000001},1),5.105/84.895,10.21/79.79,20.42/69.58,23.483/66.517,33.693/56.307))</f>
        <v/>
      </c>
      <c r="AB3284" s="21">
        <f>IF(C3284&lt;=2000,0,(MIN(C3284,ROUNDDOWN(F3284*0.3,0))-2000)*0.1)</f>
        <v/>
      </c>
      <c r="AC3284" s="21">
        <f>IF(C3284&lt;=2000,0,MIN((C3284-2000)*Y3284,(R3284+S3284)*0.2))</f>
        <v/>
      </c>
      <c r="AD3284" s="21">
        <f>IF(C3284&lt;=2000,0,MIN((C3284-2000)*Z3284,(T3284+U3284)*0.2))</f>
        <v/>
      </c>
      <c r="AE3284" s="21">
        <f>AC3284*AA3284</f>
        <v/>
      </c>
      <c r="AF3284" s="21">
        <f>ROUNDDOWN(R3284,-2)+ROUNDDOWN(S3284,-2)</f>
        <v/>
      </c>
      <c r="AG3284" s="21">
        <f>ROUNDDOWN(MAX(0,R3284-(AB3284+AC3284+AE3284)*0.6),-2)+ROUNDDOWN(MAX(0,S3284-(AB3284+AC3284+AE3284)*0.4),-2)</f>
        <v/>
      </c>
      <c r="AH3284" s="21">
        <f>ROUNDDOWN(MAX(0,T3284-(AB3284+AD3284)*0.6),-2)+ROUNDDOWN(MAX(0,U3284-(AB3284+AD3284)*0.4),-2)</f>
        <v/>
      </c>
      <c r="AI3284" s="21">
        <f>ROUNDDOWN(T3284,-2)+ROUNDDOWN(U3284,-2)</f>
        <v/>
      </c>
      <c r="AJ3284" s="21">
        <f>M3284+AF3284</f>
        <v/>
      </c>
      <c r="AK3284" s="21">
        <f>M3284+AG3284</f>
        <v/>
      </c>
      <c r="AL3284" s="21">
        <f>N3284+AH3284</f>
        <v/>
      </c>
      <c r="AM3284" s="21">
        <f>O3284+AI3284</f>
        <v/>
      </c>
      <c r="AN3284" s="21">
        <f>N3284+AI3284</f>
        <v/>
      </c>
      <c r="AO3284" s="21">
        <f>ROUNDDOWN((R3284+S3284)*0.2/Y3284+2000,0)</f>
        <v/>
      </c>
      <c r="AP3284" s="21">
        <f>ROUNDDOWN((T3284+U3284)*0.2/Z3284+2000,0)</f>
        <v/>
      </c>
      <c r="AQ3284" s="21">
        <f>AL3284-AK3284</f>
        <v/>
      </c>
      <c r="AR3284" s="21">
        <f>AM3284-AK3284</f>
        <v/>
      </c>
      <c r="AS3284" s="21">
        <f>AM3284-AL3284</f>
        <v/>
      </c>
      <c r="AT3284" s="21">
        <f>AK3284+C3284-AJ3284</f>
        <v/>
      </c>
      <c r="AU3284" s="21">
        <f>AL3284+C3284-AM3284</f>
        <v/>
      </c>
      <c r="AV3284" s="21">
        <f>AN3284+C3284-AM3284</f>
        <v/>
      </c>
    </row>
    <row r="3285">
      <c r="A3285" t="inlineStr">
        <is>
          <t>1万円刻み</t>
        </is>
      </c>
      <c r="B3285" s="21">
        <f>'5_1万円刻み'!$A$1522</f>
        <v/>
      </c>
      <c r="C3285" s="21">
        <f>AO3285</f>
        <v/>
      </c>
      <c r="D3285" s="21" t="n">
        <v>0</v>
      </c>
      <c r="E3285" s="21">
        <f>ROUND(MIN(B3285/12,650000)*12*0.0915+MIN(B3285/12,1390000)*12*(0.0504+0)+B3285*0.005,0)</f>
        <v/>
      </c>
      <c r="F3285" s="21">
        <f>IF(B3285&lt;741000,0,IF(B3285&lt;2191000,B3285-740000,IF(B3285&lt;2193000,1451000,IF(B3285&lt;2196000,1453000,IF(B3285&lt;2200000,1456000,IF(B3285&lt;3600000,ROUND(ROUNDDOWN(B3285/4,-3)*2.8,0)-80000,IF(B3285&lt;6600000,ROUND(ROUNDDOWN(B3285/4,-3)*3.2,0)-440000,IF(B3285&lt;8500000,ROUNDDOWN(B3285*0.9,0)-1100000,B3285-1950000))))))))</f>
        <v/>
      </c>
      <c r="G3285" s="21">
        <f>IF(F3285&gt;23500000,NA(),IF(F3285&lt;=4890000,1040000,IF(F3285&lt;=6550000,670000,620000)))</f>
        <v/>
      </c>
      <c r="H3285" s="21">
        <f>IF(D3285&lt;=0,0,MAX(0,MIN(2000000,D3285-MIN(100000,ROUNDDOWN(F3285*0.05,0)))))</f>
        <v/>
      </c>
      <c r="I3285" s="21">
        <f>IF(C3285&lt;=2000,0,MIN(C3285,ROUNDDOWN(F3285*0.4,0))-2000)</f>
        <v/>
      </c>
      <c r="J3285" s="21">
        <f>MAX(0,ROUNDDOWN(F3285-E3285-G3285,-3))</f>
        <v/>
      </c>
      <c r="K3285" s="21">
        <f>MAX(0,ROUNDDOWN(F3285-E3285-G3285-H3285-I3285,-3))</f>
        <v/>
      </c>
      <c r="L3285" s="21">
        <f>MAX(0,ROUNDDOWN(F3285-E3285-G3285-H3285,-3))</f>
        <v/>
      </c>
      <c r="M3285" s="21">
        <f>IF(J3285&lt;=0,0,ROUNDDOWN((J3285*LOOKUP(J3285,{0,1950001,3300001,6950001,9000001,18000001,40000001},{0.05,0.1,0.2,0.23,0.33,0.4,0.45})-LOOKUP(J3285,{0,1950001,3300001,6950001,9000001,18000001,40000001},{0,97500,427500,636000,1536000,2796000,4796000}))*1.021,-2))</f>
        <v/>
      </c>
      <c r="N3285" s="21">
        <f>IF(K3285&lt;=0,0,ROUNDDOWN((K3285*LOOKUP(K3285,{0,1950001,3300001,6950001,9000001,18000001,40000001},{0.05,0.1,0.2,0.23,0.33,0.4,0.45})-LOOKUP(K3285,{0,1950001,3300001,6950001,9000001,18000001,40000001},{0,97500,427500,636000,1536000,2796000,4796000}))*1.021,-2))</f>
        <v/>
      </c>
      <c r="O3285" s="21">
        <f>IF(L3285&lt;=0,0,ROUNDDOWN((L3285*LOOKUP(L3285,{0,1950001,3300001,6950001,9000001,18000001,40000001},{0.05,0.1,0.2,0.23,0.33,0.4,0.45})-LOOKUP(L3285,{0,1950001,3300001,6950001,9000001,18000001,40000001},{0,97500,427500,636000,1536000,2796000,4796000}))*1.021,-2))</f>
        <v/>
      </c>
      <c r="P3285" s="21">
        <f>MAX(0,ROUNDDOWN(F3285-E3285-430000,-3))</f>
        <v/>
      </c>
      <c r="Q3285" s="21">
        <f>MAX(0,ROUNDDOWN(F3285-E3285-430000-H3285,-3))</f>
        <v/>
      </c>
      <c r="R3285" s="21">
        <f>IF(F3285&lt;=450000,0,MAX(0,P3285*0.06-MIN(50000,P3285)*0.03))</f>
        <v/>
      </c>
      <c r="S3285" s="21">
        <f>IF(F3285&lt;=450000,0,MAX(0,P3285*0.04-MIN(50000,P3285)*0.02))</f>
        <v/>
      </c>
      <c r="T3285" s="21">
        <f>IF(F3285&lt;=450000,0,MAX(0,Q3285*0.06-MIN(50000,Q3285)*0.03))</f>
        <v/>
      </c>
      <c r="U3285" s="21">
        <f>IF(F3285&lt;=450000,0,MAX(0,Q3285*0.04-MIN(50000,Q3285)*0.02))</f>
        <v/>
      </c>
      <c r="V3285" s="21">
        <f>50000+MAX(0,G3285-480000)</f>
        <v/>
      </c>
      <c r="W3285" s="21">
        <f>P3285-V3285</f>
        <v/>
      </c>
      <c r="X3285" s="21">
        <f>Q3285-V3285</f>
        <v/>
      </c>
      <c r="Y3285" s="22">
        <f>IF(W3285&lt;0,0.9,LOOKUP(W3285,{0,1950001,3300001,6950001,9000001,18000001,40000001},{0.84895,0.7979,0.6958,0.66517,0.56307,0.4916,0.44055}))</f>
        <v/>
      </c>
      <c r="Z3285" s="22">
        <f>IF(X3285&lt;0,0.9,LOOKUP(X3285,{0,1950001,3300001,6950001,9000001,18000001,40000001},{0.84895,0.7979,0.6958,0.66517,0.56307,0.4916,0.44055}))</f>
        <v/>
      </c>
      <c r="AA3285" s="22">
        <f>IF(W3285&lt;0,0,CHOOSE(MATCH(W3285,{0,1950001,3300001,6950001,9000001},1),5.105/84.895,10.21/79.79,20.42/69.58,23.483/66.517,33.693/56.307))</f>
        <v/>
      </c>
      <c r="AB3285" s="21">
        <f>IF(C3285&lt;=2000,0,(MIN(C3285,ROUNDDOWN(F3285*0.3,0))-2000)*0.1)</f>
        <v/>
      </c>
      <c r="AC3285" s="21">
        <f>IF(C3285&lt;=2000,0,MIN((C3285-2000)*Y3285,(R3285+S3285)*0.2))</f>
        <v/>
      </c>
      <c r="AD3285" s="21">
        <f>IF(C3285&lt;=2000,0,MIN((C3285-2000)*Z3285,(T3285+U3285)*0.2))</f>
        <v/>
      </c>
      <c r="AE3285" s="21">
        <f>AC3285*AA3285</f>
        <v/>
      </c>
      <c r="AF3285" s="21">
        <f>ROUNDDOWN(R3285,-2)+ROUNDDOWN(S3285,-2)</f>
        <v/>
      </c>
      <c r="AG3285" s="21">
        <f>ROUNDDOWN(MAX(0,R3285-(AB3285+AC3285+AE3285)*0.6),-2)+ROUNDDOWN(MAX(0,S3285-(AB3285+AC3285+AE3285)*0.4),-2)</f>
        <v/>
      </c>
      <c r="AH3285" s="21">
        <f>ROUNDDOWN(MAX(0,T3285-(AB3285+AD3285)*0.6),-2)+ROUNDDOWN(MAX(0,U3285-(AB3285+AD3285)*0.4),-2)</f>
        <v/>
      </c>
      <c r="AI3285" s="21">
        <f>ROUNDDOWN(T3285,-2)+ROUNDDOWN(U3285,-2)</f>
        <v/>
      </c>
      <c r="AJ3285" s="21">
        <f>M3285+AF3285</f>
        <v/>
      </c>
      <c r="AK3285" s="21">
        <f>M3285+AG3285</f>
        <v/>
      </c>
      <c r="AL3285" s="21">
        <f>N3285+AH3285</f>
        <v/>
      </c>
      <c r="AM3285" s="21">
        <f>O3285+AI3285</f>
        <v/>
      </c>
      <c r="AN3285" s="21">
        <f>N3285+AI3285</f>
        <v/>
      </c>
      <c r="AO3285" s="21">
        <f>ROUNDDOWN((R3285+S3285)*0.2/Y3285+2000,0)</f>
        <v/>
      </c>
      <c r="AP3285" s="21">
        <f>ROUNDDOWN((T3285+U3285)*0.2/Z3285+2000,0)</f>
        <v/>
      </c>
      <c r="AQ3285" s="21">
        <f>AL3285-AK3285</f>
        <v/>
      </c>
      <c r="AR3285" s="21">
        <f>AM3285-AK3285</f>
        <v/>
      </c>
      <c r="AS3285" s="21">
        <f>AM3285-AL3285</f>
        <v/>
      </c>
      <c r="AT3285" s="21">
        <f>AK3285+C3285-AJ3285</f>
        <v/>
      </c>
      <c r="AU3285" s="21">
        <f>AL3285+C3285-AM3285</f>
        <v/>
      </c>
      <c r="AV3285" s="21">
        <f>AN3285+C3285-AM3285</f>
        <v/>
      </c>
    </row>
    <row r="3286">
      <c r="A3286" t="inlineStr">
        <is>
          <t>1万円刻み</t>
        </is>
      </c>
      <c r="B3286" s="21">
        <f>'5_1万円刻み'!$A$1523</f>
        <v/>
      </c>
      <c r="C3286" s="21">
        <f>AO3286</f>
        <v/>
      </c>
      <c r="D3286" s="21" t="n">
        <v>0</v>
      </c>
      <c r="E3286" s="21">
        <f>ROUND(MIN(B3286/12,650000)*12*0.0915+MIN(B3286/12,1390000)*12*(0.0504+0)+B3286*0.005,0)</f>
        <v/>
      </c>
      <c r="F3286" s="21">
        <f>IF(B3286&lt;741000,0,IF(B3286&lt;2191000,B3286-740000,IF(B3286&lt;2193000,1451000,IF(B3286&lt;2196000,1453000,IF(B3286&lt;2200000,1456000,IF(B3286&lt;3600000,ROUND(ROUNDDOWN(B3286/4,-3)*2.8,0)-80000,IF(B3286&lt;6600000,ROUND(ROUNDDOWN(B3286/4,-3)*3.2,0)-440000,IF(B3286&lt;8500000,ROUNDDOWN(B3286*0.9,0)-1100000,B3286-1950000))))))))</f>
        <v/>
      </c>
      <c r="G3286" s="21">
        <f>IF(F3286&gt;23500000,NA(),IF(F3286&lt;=4890000,1040000,IF(F3286&lt;=6550000,670000,620000)))</f>
        <v/>
      </c>
      <c r="H3286" s="21">
        <f>IF(D3286&lt;=0,0,MAX(0,MIN(2000000,D3286-MIN(100000,ROUNDDOWN(F3286*0.05,0)))))</f>
        <v/>
      </c>
      <c r="I3286" s="21">
        <f>IF(C3286&lt;=2000,0,MIN(C3286,ROUNDDOWN(F3286*0.4,0))-2000)</f>
        <v/>
      </c>
      <c r="J3286" s="21">
        <f>MAX(0,ROUNDDOWN(F3286-E3286-G3286,-3))</f>
        <v/>
      </c>
      <c r="K3286" s="21">
        <f>MAX(0,ROUNDDOWN(F3286-E3286-G3286-H3286-I3286,-3))</f>
        <v/>
      </c>
      <c r="L3286" s="21">
        <f>MAX(0,ROUNDDOWN(F3286-E3286-G3286-H3286,-3))</f>
        <v/>
      </c>
      <c r="M3286" s="21">
        <f>IF(J3286&lt;=0,0,ROUNDDOWN((J3286*LOOKUP(J3286,{0,1950001,3300001,6950001,9000001,18000001,40000001},{0.05,0.1,0.2,0.23,0.33,0.4,0.45})-LOOKUP(J3286,{0,1950001,3300001,6950001,9000001,18000001,40000001},{0,97500,427500,636000,1536000,2796000,4796000}))*1.021,-2))</f>
        <v/>
      </c>
      <c r="N3286" s="21">
        <f>IF(K3286&lt;=0,0,ROUNDDOWN((K3286*LOOKUP(K3286,{0,1950001,3300001,6950001,9000001,18000001,40000001},{0.05,0.1,0.2,0.23,0.33,0.4,0.45})-LOOKUP(K3286,{0,1950001,3300001,6950001,9000001,18000001,40000001},{0,97500,427500,636000,1536000,2796000,4796000}))*1.021,-2))</f>
        <v/>
      </c>
      <c r="O3286" s="21">
        <f>IF(L3286&lt;=0,0,ROUNDDOWN((L3286*LOOKUP(L3286,{0,1950001,3300001,6950001,9000001,18000001,40000001},{0.05,0.1,0.2,0.23,0.33,0.4,0.45})-LOOKUP(L3286,{0,1950001,3300001,6950001,9000001,18000001,40000001},{0,97500,427500,636000,1536000,2796000,4796000}))*1.021,-2))</f>
        <v/>
      </c>
      <c r="P3286" s="21">
        <f>MAX(0,ROUNDDOWN(F3286-E3286-430000,-3))</f>
        <v/>
      </c>
      <c r="Q3286" s="21">
        <f>MAX(0,ROUNDDOWN(F3286-E3286-430000-H3286,-3))</f>
        <v/>
      </c>
      <c r="R3286" s="21">
        <f>IF(F3286&lt;=450000,0,MAX(0,P3286*0.06-MIN(50000,P3286)*0.03))</f>
        <v/>
      </c>
      <c r="S3286" s="21">
        <f>IF(F3286&lt;=450000,0,MAX(0,P3286*0.04-MIN(50000,P3286)*0.02))</f>
        <v/>
      </c>
      <c r="T3286" s="21">
        <f>IF(F3286&lt;=450000,0,MAX(0,Q3286*0.06-MIN(50000,Q3286)*0.03))</f>
        <v/>
      </c>
      <c r="U3286" s="21">
        <f>IF(F3286&lt;=450000,0,MAX(0,Q3286*0.04-MIN(50000,Q3286)*0.02))</f>
        <v/>
      </c>
      <c r="V3286" s="21">
        <f>50000+MAX(0,G3286-480000)</f>
        <v/>
      </c>
      <c r="W3286" s="21">
        <f>P3286-V3286</f>
        <v/>
      </c>
      <c r="X3286" s="21">
        <f>Q3286-V3286</f>
        <v/>
      </c>
      <c r="Y3286" s="22">
        <f>IF(W3286&lt;0,0.9,LOOKUP(W3286,{0,1950001,3300001,6950001,9000001,18000001,40000001},{0.84895,0.7979,0.6958,0.66517,0.56307,0.4916,0.44055}))</f>
        <v/>
      </c>
      <c r="Z3286" s="22">
        <f>IF(X3286&lt;0,0.9,LOOKUP(X3286,{0,1950001,3300001,6950001,9000001,18000001,40000001},{0.84895,0.7979,0.6958,0.66517,0.56307,0.4916,0.44055}))</f>
        <v/>
      </c>
      <c r="AA3286" s="22">
        <f>IF(W3286&lt;0,0,CHOOSE(MATCH(W3286,{0,1950001,3300001,6950001,9000001},1),5.105/84.895,10.21/79.79,20.42/69.58,23.483/66.517,33.693/56.307))</f>
        <v/>
      </c>
      <c r="AB3286" s="21">
        <f>IF(C3286&lt;=2000,0,(MIN(C3286,ROUNDDOWN(F3286*0.3,0))-2000)*0.1)</f>
        <v/>
      </c>
      <c r="AC3286" s="21">
        <f>IF(C3286&lt;=2000,0,MIN((C3286-2000)*Y3286,(R3286+S3286)*0.2))</f>
        <v/>
      </c>
      <c r="AD3286" s="21">
        <f>IF(C3286&lt;=2000,0,MIN((C3286-2000)*Z3286,(T3286+U3286)*0.2))</f>
        <v/>
      </c>
      <c r="AE3286" s="21">
        <f>AC3286*AA3286</f>
        <v/>
      </c>
      <c r="AF3286" s="21">
        <f>ROUNDDOWN(R3286,-2)+ROUNDDOWN(S3286,-2)</f>
        <v/>
      </c>
      <c r="AG3286" s="21">
        <f>ROUNDDOWN(MAX(0,R3286-(AB3286+AC3286+AE3286)*0.6),-2)+ROUNDDOWN(MAX(0,S3286-(AB3286+AC3286+AE3286)*0.4),-2)</f>
        <v/>
      </c>
      <c r="AH3286" s="21">
        <f>ROUNDDOWN(MAX(0,T3286-(AB3286+AD3286)*0.6),-2)+ROUNDDOWN(MAX(0,U3286-(AB3286+AD3286)*0.4),-2)</f>
        <v/>
      </c>
      <c r="AI3286" s="21">
        <f>ROUNDDOWN(T3286,-2)+ROUNDDOWN(U3286,-2)</f>
        <v/>
      </c>
      <c r="AJ3286" s="21">
        <f>M3286+AF3286</f>
        <v/>
      </c>
      <c r="AK3286" s="21">
        <f>M3286+AG3286</f>
        <v/>
      </c>
      <c r="AL3286" s="21">
        <f>N3286+AH3286</f>
        <v/>
      </c>
      <c r="AM3286" s="21">
        <f>O3286+AI3286</f>
        <v/>
      </c>
      <c r="AN3286" s="21">
        <f>N3286+AI3286</f>
        <v/>
      </c>
      <c r="AO3286" s="21">
        <f>ROUNDDOWN((R3286+S3286)*0.2/Y3286+2000,0)</f>
        <v/>
      </c>
      <c r="AP3286" s="21">
        <f>ROUNDDOWN((T3286+U3286)*0.2/Z3286+2000,0)</f>
        <v/>
      </c>
      <c r="AQ3286" s="21">
        <f>AL3286-AK3286</f>
        <v/>
      </c>
      <c r="AR3286" s="21">
        <f>AM3286-AK3286</f>
        <v/>
      </c>
      <c r="AS3286" s="21">
        <f>AM3286-AL3286</f>
        <v/>
      </c>
      <c r="AT3286" s="21">
        <f>AK3286+C3286-AJ3286</f>
        <v/>
      </c>
      <c r="AU3286" s="21">
        <f>AL3286+C3286-AM3286</f>
        <v/>
      </c>
      <c r="AV3286" s="21">
        <f>AN3286+C3286-AM3286</f>
        <v/>
      </c>
    </row>
    <row r="3287">
      <c r="A3287" t="inlineStr">
        <is>
          <t>1万円刻み</t>
        </is>
      </c>
      <c r="B3287" s="21">
        <f>'5_1万円刻み'!$A$1524</f>
        <v/>
      </c>
      <c r="C3287" s="21">
        <f>AO3287</f>
        <v/>
      </c>
      <c r="D3287" s="21" t="n">
        <v>0</v>
      </c>
      <c r="E3287" s="21">
        <f>ROUND(MIN(B3287/12,650000)*12*0.0915+MIN(B3287/12,1390000)*12*(0.0504+0)+B3287*0.005,0)</f>
        <v/>
      </c>
      <c r="F3287" s="21">
        <f>IF(B3287&lt;741000,0,IF(B3287&lt;2191000,B3287-740000,IF(B3287&lt;2193000,1451000,IF(B3287&lt;2196000,1453000,IF(B3287&lt;2200000,1456000,IF(B3287&lt;3600000,ROUND(ROUNDDOWN(B3287/4,-3)*2.8,0)-80000,IF(B3287&lt;6600000,ROUND(ROUNDDOWN(B3287/4,-3)*3.2,0)-440000,IF(B3287&lt;8500000,ROUNDDOWN(B3287*0.9,0)-1100000,B3287-1950000))))))))</f>
        <v/>
      </c>
      <c r="G3287" s="21">
        <f>IF(F3287&gt;23500000,NA(),IF(F3287&lt;=4890000,1040000,IF(F3287&lt;=6550000,670000,620000)))</f>
        <v/>
      </c>
      <c r="H3287" s="21">
        <f>IF(D3287&lt;=0,0,MAX(0,MIN(2000000,D3287-MIN(100000,ROUNDDOWN(F3287*0.05,0)))))</f>
        <v/>
      </c>
      <c r="I3287" s="21">
        <f>IF(C3287&lt;=2000,0,MIN(C3287,ROUNDDOWN(F3287*0.4,0))-2000)</f>
        <v/>
      </c>
      <c r="J3287" s="21">
        <f>MAX(0,ROUNDDOWN(F3287-E3287-G3287,-3))</f>
        <v/>
      </c>
      <c r="K3287" s="21">
        <f>MAX(0,ROUNDDOWN(F3287-E3287-G3287-H3287-I3287,-3))</f>
        <v/>
      </c>
      <c r="L3287" s="21">
        <f>MAX(0,ROUNDDOWN(F3287-E3287-G3287-H3287,-3))</f>
        <v/>
      </c>
      <c r="M3287" s="21">
        <f>IF(J3287&lt;=0,0,ROUNDDOWN((J3287*LOOKUP(J3287,{0,1950001,3300001,6950001,9000001,18000001,40000001},{0.05,0.1,0.2,0.23,0.33,0.4,0.45})-LOOKUP(J3287,{0,1950001,3300001,6950001,9000001,18000001,40000001},{0,97500,427500,636000,1536000,2796000,4796000}))*1.021,-2))</f>
        <v/>
      </c>
      <c r="N3287" s="21">
        <f>IF(K3287&lt;=0,0,ROUNDDOWN((K3287*LOOKUP(K3287,{0,1950001,3300001,6950001,9000001,18000001,40000001},{0.05,0.1,0.2,0.23,0.33,0.4,0.45})-LOOKUP(K3287,{0,1950001,3300001,6950001,9000001,18000001,40000001},{0,97500,427500,636000,1536000,2796000,4796000}))*1.021,-2))</f>
        <v/>
      </c>
      <c r="O3287" s="21">
        <f>IF(L3287&lt;=0,0,ROUNDDOWN((L3287*LOOKUP(L3287,{0,1950001,3300001,6950001,9000001,18000001,40000001},{0.05,0.1,0.2,0.23,0.33,0.4,0.45})-LOOKUP(L3287,{0,1950001,3300001,6950001,9000001,18000001,40000001},{0,97500,427500,636000,1536000,2796000,4796000}))*1.021,-2))</f>
        <v/>
      </c>
      <c r="P3287" s="21">
        <f>MAX(0,ROUNDDOWN(F3287-E3287-430000,-3))</f>
        <v/>
      </c>
      <c r="Q3287" s="21">
        <f>MAX(0,ROUNDDOWN(F3287-E3287-430000-H3287,-3))</f>
        <v/>
      </c>
      <c r="R3287" s="21">
        <f>IF(F3287&lt;=450000,0,MAX(0,P3287*0.06-MIN(50000,P3287)*0.03))</f>
        <v/>
      </c>
      <c r="S3287" s="21">
        <f>IF(F3287&lt;=450000,0,MAX(0,P3287*0.04-MIN(50000,P3287)*0.02))</f>
        <v/>
      </c>
      <c r="T3287" s="21">
        <f>IF(F3287&lt;=450000,0,MAX(0,Q3287*0.06-MIN(50000,Q3287)*0.03))</f>
        <v/>
      </c>
      <c r="U3287" s="21">
        <f>IF(F3287&lt;=450000,0,MAX(0,Q3287*0.04-MIN(50000,Q3287)*0.02))</f>
        <v/>
      </c>
      <c r="V3287" s="21">
        <f>50000+MAX(0,G3287-480000)</f>
        <v/>
      </c>
      <c r="W3287" s="21">
        <f>P3287-V3287</f>
        <v/>
      </c>
      <c r="X3287" s="21">
        <f>Q3287-V3287</f>
        <v/>
      </c>
      <c r="Y3287" s="22">
        <f>IF(W3287&lt;0,0.9,LOOKUP(W3287,{0,1950001,3300001,6950001,9000001,18000001,40000001},{0.84895,0.7979,0.6958,0.66517,0.56307,0.4916,0.44055}))</f>
        <v/>
      </c>
      <c r="Z3287" s="22">
        <f>IF(X3287&lt;0,0.9,LOOKUP(X3287,{0,1950001,3300001,6950001,9000001,18000001,40000001},{0.84895,0.7979,0.6958,0.66517,0.56307,0.4916,0.44055}))</f>
        <v/>
      </c>
      <c r="AA3287" s="22">
        <f>IF(W3287&lt;0,0,CHOOSE(MATCH(W3287,{0,1950001,3300001,6950001,9000001},1),5.105/84.895,10.21/79.79,20.42/69.58,23.483/66.517,33.693/56.307))</f>
        <v/>
      </c>
      <c r="AB3287" s="21">
        <f>IF(C3287&lt;=2000,0,(MIN(C3287,ROUNDDOWN(F3287*0.3,0))-2000)*0.1)</f>
        <v/>
      </c>
      <c r="AC3287" s="21">
        <f>IF(C3287&lt;=2000,0,MIN((C3287-2000)*Y3287,(R3287+S3287)*0.2))</f>
        <v/>
      </c>
      <c r="AD3287" s="21">
        <f>IF(C3287&lt;=2000,0,MIN((C3287-2000)*Z3287,(T3287+U3287)*0.2))</f>
        <v/>
      </c>
      <c r="AE3287" s="21">
        <f>AC3287*AA3287</f>
        <v/>
      </c>
      <c r="AF3287" s="21">
        <f>ROUNDDOWN(R3287,-2)+ROUNDDOWN(S3287,-2)</f>
        <v/>
      </c>
      <c r="AG3287" s="21">
        <f>ROUNDDOWN(MAX(0,R3287-(AB3287+AC3287+AE3287)*0.6),-2)+ROUNDDOWN(MAX(0,S3287-(AB3287+AC3287+AE3287)*0.4),-2)</f>
        <v/>
      </c>
      <c r="AH3287" s="21">
        <f>ROUNDDOWN(MAX(0,T3287-(AB3287+AD3287)*0.6),-2)+ROUNDDOWN(MAX(0,U3287-(AB3287+AD3287)*0.4),-2)</f>
        <v/>
      </c>
      <c r="AI3287" s="21">
        <f>ROUNDDOWN(T3287,-2)+ROUNDDOWN(U3287,-2)</f>
        <v/>
      </c>
      <c r="AJ3287" s="21">
        <f>M3287+AF3287</f>
        <v/>
      </c>
      <c r="AK3287" s="21">
        <f>M3287+AG3287</f>
        <v/>
      </c>
      <c r="AL3287" s="21">
        <f>N3287+AH3287</f>
        <v/>
      </c>
      <c r="AM3287" s="21">
        <f>O3287+AI3287</f>
        <v/>
      </c>
      <c r="AN3287" s="21">
        <f>N3287+AI3287</f>
        <v/>
      </c>
      <c r="AO3287" s="21">
        <f>ROUNDDOWN((R3287+S3287)*0.2/Y3287+2000,0)</f>
        <v/>
      </c>
      <c r="AP3287" s="21">
        <f>ROUNDDOWN((T3287+U3287)*0.2/Z3287+2000,0)</f>
        <v/>
      </c>
      <c r="AQ3287" s="21">
        <f>AL3287-AK3287</f>
        <v/>
      </c>
      <c r="AR3287" s="21">
        <f>AM3287-AK3287</f>
        <v/>
      </c>
      <c r="AS3287" s="21">
        <f>AM3287-AL3287</f>
        <v/>
      </c>
      <c r="AT3287" s="21">
        <f>AK3287+C3287-AJ3287</f>
        <v/>
      </c>
      <c r="AU3287" s="21">
        <f>AL3287+C3287-AM3287</f>
        <v/>
      </c>
      <c r="AV3287" s="21">
        <f>AN3287+C3287-AM3287</f>
        <v/>
      </c>
    </row>
    <row r="3288">
      <c r="A3288" t="inlineStr">
        <is>
          <t>1万円刻み</t>
        </is>
      </c>
      <c r="B3288" s="21">
        <f>'5_1万円刻み'!$A$1525</f>
        <v/>
      </c>
      <c r="C3288" s="21">
        <f>AO3288</f>
        <v/>
      </c>
      <c r="D3288" s="21" t="n">
        <v>0</v>
      </c>
      <c r="E3288" s="21">
        <f>ROUND(MIN(B3288/12,650000)*12*0.0915+MIN(B3288/12,1390000)*12*(0.0504+0)+B3288*0.005,0)</f>
        <v/>
      </c>
      <c r="F3288" s="21">
        <f>IF(B3288&lt;741000,0,IF(B3288&lt;2191000,B3288-740000,IF(B3288&lt;2193000,1451000,IF(B3288&lt;2196000,1453000,IF(B3288&lt;2200000,1456000,IF(B3288&lt;3600000,ROUND(ROUNDDOWN(B3288/4,-3)*2.8,0)-80000,IF(B3288&lt;6600000,ROUND(ROUNDDOWN(B3288/4,-3)*3.2,0)-440000,IF(B3288&lt;8500000,ROUNDDOWN(B3288*0.9,0)-1100000,B3288-1950000))))))))</f>
        <v/>
      </c>
      <c r="G3288" s="21">
        <f>IF(F3288&gt;23500000,NA(),IF(F3288&lt;=4890000,1040000,IF(F3288&lt;=6550000,670000,620000)))</f>
        <v/>
      </c>
      <c r="H3288" s="21">
        <f>IF(D3288&lt;=0,0,MAX(0,MIN(2000000,D3288-MIN(100000,ROUNDDOWN(F3288*0.05,0)))))</f>
        <v/>
      </c>
      <c r="I3288" s="21">
        <f>IF(C3288&lt;=2000,0,MIN(C3288,ROUNDDOWN(F3288*0.4,0))-2000)</f>
        <v/>
      </c>
      <c r="J3288" s="21">
        <f>MAX(0,ROUNDDOWN(F3288-E3288-G3288,-3))</f>
        <v/>
      </c>
      <c r="K3288" s="21">
        <f>MAX(0,ROUNDDOWN(F3288-E3288-G3288-H3288-I3288,-3))</f>
        <v/>
      </c>
      <c r="L3288" s="21">
        <f>MAX(0,ROUNDDOWN(F3288-E3288-G3288-H3288,-3))</f>
        <v/>
      </c>
      <c r="M3288" s="21">
        <f>IF(J3288&lt;=0,0,ROUNDDOWN((J3288*LOOKUP(J3288,{0,1950001,3300001,6950001,9000001,18000001,40000001},{0.05,0.1,0.2,0.23,0.33,0.4,0.45})-LOOKUP(J3288,{0,1950001,3300001,6950001,9000001,18000001,40000001},{0,97500,427500,636000,1536000,2796000,4796000}))*1.021,-2))</f>
        <v/>
      </c>
      <c r="N3288" s="21">
        <f>IF(K3288&lt;=0,0,ROUNDDOWN((K3288*LOOKUP(K3288,{0,1950001,3300001,6950001,9000001,18000001,40000001},{0.05,0.1,0.2,0.23,0.33,0.4,0.45})-LOOKUP(K3288,{0,1950001,3300001,6950001,9000001,18000001,40000001},{0,97500,427500,636000,1536000,2796000,4796000}))*1.021,-2))</f>
        <v/>
      </c>
      <c r="O3288" s="21">
        <f>IF(L3288&lt;=0,0,ROUNDDOWN((L3288*LOOKUP(L3288,{0,1950001,3300001,6950001,9000001,18000001,40000001},{0.05,0.1,0.2,0.23,0.33,0.4,0.45})-LOOKUP(L3288,{0,1950001,3300001,6950001,9000001,18000001,40000001},{0,97500,427500,636000,1536000,2796000,4796000}))*1.021,-2))</f>
        <v/>
      </c>
      <c r="P3288" s="21">
        <f>MAX(0,ROUNDDOWN(F3288-E3288-430000,-3))</f>
        <v/>
      </c>
      <c r="Q3288" s="21">
        <f>MAX(0,ROUNDDOWN(F3288-E3288-430000-H3288,-3))</f>
        <v/>
      </c>
      <c r="R3288" s="21">
        <f>IF(F3288&lt;=450000,0,MAX(0,P3288*0.06-MIN(50000,P3288)*0.03))</f>
        <v/>
      </c>
      <c r="S3288" s="21">
        <f>IF(F3288&lt;=450000,0,MAX(0,P3288*0.04-MIN(50000,P3288)*0.02))</f>
        <v/>
      </c>
      <c r="T3288" s="21">
        <f>IF(F3288&lt;=450000,0,MAX(0,Q3288*0.06-MIN(50000,Q3288)*0.03))</f>
        <v/>
      </c>
      <c r="U3288" s="21">
        <f>IF(F3288&lt;=450000,0,MAX(0,Q3288*0.04-MIN(50000,Q3288)*0.02))</f>
        <v/>
      </c>
      <c r="V3288" s="21">
        <f>50000+MAX(0,G3288-480000)</f>
        <v/>
      </c>
      <c r="W3288" s="21">
        <f>P3288-V3288</f>
        <v/>
      </c>
      <c r="X3288" s="21">
        <f>Q3288-V3288</f>
        <v/>
      </c>
      <c r="Y3288" s="22">
        <f>IF(W3288&lt;0,0.9,LOOKUP(W3288,{0,1950001,3300001,6950001,9000001,18000001,40000001},{0.84895,0.7979,0.6958,0.66517,0.56307,0.4916,0.44055}))</f>
        <v/>
      </c>
      <c r="Z3288" s="22">
        <f>IF(X3288&lt;0,0.9,LOOKUP(X3288,{0,1950001,3300001,6950001,9000001,18000001,40000001},{0.84895,0.7979,0.6958,0.66517,0.56307,0.4916,0.44055}))</f>
        <v/>
      </c>
      <c r="AA3288" s="22">
        <f>IF(W3288&lt;0,0,CHOOSE(MATCH(W3288,{0,1950001,3300001,6950001,9000001},1),5.105/84.895,10.21/79.79,20.42/69.58,23.483/66.517,33.693/56.307))</f>
        <v/>
      </c>
      <c r="AB3288" s="21">
        <f>IF(C3288&lt;=2000,0,(MIN(C3288,ROUNDDOWN(F3288*0.3,0))-2000)*0.1)</f>
        <v/>
      </c>
      <c r="AC3288" s="21">
        <f>IF(C3288&lt;=2000,0,MIN((C3288-2000)*Y3288,(R3288+S3288)*0.2))</f>
        <v/>
      </c>
      <c r="AD3288" s="21">
        <f>IF(C3288&lt;=2000,0,MIN((C3288-2000)*Z3288,(T3288+U3288)*0.2))</f>
        <v/>
      </c>
      <c r="AE3288" s="21">
        <f>AC3288*AA3288</f>
        <v/>
      </c>
      <c r="AF3288" s="21">
        <f>ROUNDDOWN(R3288,-2)+ROUNDDOWN(S3288,-2)</f>
        <v/>
      </c>
      <c r="AG3288" s="21">
        <f>ROUNDDOWN(MAX(0,R3288-(AB3288+AC3288+AE3288)*0.6),-2)+ROUNDDOWN(MAX(0,S3288-(AB3288+AC3288+AE3288)*0.4),-2)</f>
        <v/>
      </c>
      <c r="AH3288" s="21">
        <f>ROUNDDOWN(MAX(0,T3288-(AB3288+AD3288)*0.6),-2)+ROUNDDOWN(MAX(0,U3288-(AB3288+AD3288)*0.4),-2)</f>
        <v/>
      </c>
      <c r="AI3288" s="21">
        <f>ROUNDDOWN(T3288,-2)+ROUNDDOWN(U3288,-2)</f>
        <v/>
      </c>
      <c r="AJ3288" s="21">
        <f>M3288+AF3288</f>
        <v/>
      </c>
      <c r="AK3288" s="21">
        <f>M3288+AG3288</f>
        <v/>
      </c>
      <c r="AL3288" s="21">
        <f>N3288+AH3288</f>
        <v/>
      </c>
      <c r="AM3288" s="21">
        <f>O3288+AI3288</f>
        <v/>
      </c>
      <c r="AN3288" s="21">
        <f>N3288+AI3288</f>
        <v/>
      </c>
      <c r="AO3288" s="21">
        <f>ROUNDDOWN((R3288+S3288)*0.2/Y3288+2000,0)</f>
        <v/>
      </c>
      <c r="AP3288" s="21">
        <f>ROUNDDOWN((T3288+U3288)*0.2/Z3288+2000,0)</f>
        <v/>
      </c>
      <c r="AQ3288" s="21">
        <f>AL3288-AK3288</f>
        <v/>
      </c>
      <c r="AR3288" s="21">
        <f>AM3288-AK3288</f>
        <v/>
      </c>
      <c r="AS3288" s="21">
        <f>AM3288-AL3288</f>
        <v/>
      </c>
      <c r="AT3288" s="21">
        <f>AK3288+C3288-AJ3288</f>
        <v/>
      </c>
      <c r="AU3288" s="21">
        <f>AL3288+C3288-AM3288</f>
        <v/>
      </c>
      <c r="AV3288" s="21">
        <f>AN3288+C3288-AM3288</f>
        <v/>
      </c>
    </row>
    <row r="3289">
      <c r="A3289" t="inlineStr">
        <is>
          <t>1万円刻み</t>
        </is>
      </c>
      <c r="B3289" s="21">
        <f>'5_1万円刻み'!$A$1526</f>
        <v/>
      </c>
      <c r="C3289" s="21">
        <f>AO3289</f>
        <v/>
      </c>
      <c r="D3289" s="21" t="n">
        <v>0</v>
      </c>
      <c r="E3289" s="21">
        <f>ROUND(MIN(B3289/12,650000)*12*0.0915+MIN(B3289/12,1390000)*12*(0.0504+0)+B3289*0.005,0)</f>
        <v/>
      </c>
      <c r="F3289" s="21">
        <f>IF(B3289&lt;741000,0,IF(B3289&lt;2191000,B3289-740000,IF(B3289&lt;2193000,1451000,IF(B3289&lt;2196000,1453000,IF(B3289&lt;2200000,1456000,IF(B3289&lt;3600000,ROUND(ROUNDDOWN(B3289/4,-3)*2.8,0)-80000,IF(B3289&lt;6600000,ROUND(ROUNDDOWN(B3289/4,-3)*3.2,0)-440000,IF(B3289&lt;8500000,ROUNDDOWN(B3289*0.9,0)-1100000,B3289-1950000))))))))</f>
        <v/>
      </c>
      <c r="G3289" s="21">
        <f>IF(F3289&gt;23500000,NA(),IF(F3289&lt;=4890000,1040000,IF(F3289&lt;=6550000,670000,620000)))</f>
        <v/>
      </c>
      <c r="H3289" s="21">
        <f>IF(D3289&lt;=0,0,MAX(0,MIN(2000000,D3289-MIN(100000,ROUNDDOWN(F3289*0.05,0)))))</f>
        <v/>
      </c>
      <c r="I3289" s="21">
        <f>IF(C3289&lt;=2000,0,MIN(C3289,ROUNDDOWN(F3289*0.4,0))-2000)</f>
        <v/>
      </c>
      <c r="J3289" s="21">
        <f>MAX(0,ROUNDDOWN(F3289-E3289-G3289,-3))</f>
        <v/>
      </c>
      <c r="K3289" s="21">
        <f>MAX(0,ROUNDDOWN(F3289-E3289-G3289-H3289-I3289,-3))</f>
        <v/>
      </c>
      <c r="L3289" s="21">
        <f>MAX(0,ROUNDDOWN(F3289-E3289-G3289-H3289,-3))</f>
        <v/>
      </c>
      <c r="M3289" s="21">
        <f>IF(J3289&lt;=0,0,ROUNDDOWN((J3289*LOOKUP(J3289,{0,1950001,3300001,6950001,9000001,18000001,40000001},{0.05,0.1,0.2,0.23,0.33,0.4,0.45})-LOOKUP(J3289,{0,1950001,3300001,6950001,9000001,18000001,40000001},{0,97500,427500,636000,1536000,2796000,4796000}))*1.021,-2))</f>
        <v/>
      </c>
      <c r="N3289" s="21">
        <f>IF(K3289&lt;=0,0,ROUNDDOWN((K3289*LOOKUP(K3289,{0,1950001,3300001,6950001,9000001,18000001,40000001},{0.05,0.1,0.2,0.23,0.33,0.4,0.45})-LOOKUP(K3289,{0,1950001,3300001,6950001,9000001,18000001,40000001},{0,97500,427500,636000,1536000,2796000,4796000}))*1.021,-2))</f>
        <v/>
      </c>
      <c r="O3289" s="21">
        <f>IF(L3289&lt;=0,0,ROUNDDOWN((L3289*LOOKUP(L3289,{0,1950001,3300001,6950001,9000001,18000001,40000001},{0.05,0.1,0.2,0.23,0.33,0.4,0.45})-LOOKUP(L3289,{0,1950001,3300001,6950001,9000001,18000001,40000001},{0,97500,427500,636000,1536000,2796000,4796000}))*1.021,-2))</f>
        <v/>
      </c>
      <c r="P3289" s="21">
        <f>MAX(0,ROUNDDOWN(F3289-E3289-430000,-3))</f>
        <v/>
      </c>
      <c r="Q3289" s="21">
        <f>MAX(0,ROUNDDOWN(F3289-E3289-430000-H3289,-3))</f>
        <v/>
      </c>
      <c r="R3289" s="21">
        <f>IF(F3289&lt;=450000,0,MAX(0,P3289*0.06-MIN(50000,P3289)*0.03))</f>
        <v/>
      </c>
      <c r="S3289" s="21">
        <f>IF(F3289&lt;=450000,0,MAX(0,P3289*0.04-MIN(50000,P3289)*0.02))</f>
        <v/>
      </c>
      <c r="T3289" s="21">
        <f>IF(F3289&lt;=450000,0,MAX(0,Q3289*0.06-MIN(50000,Q3289)*0.03))</f>
        <v/>
      </c>
      <c r="U3289" s="21">
        <f>IF(F3289&lt;=450000,0,MAX(0,Q3289*0.04-MIN(50000,Q3289)*0.02))</f>
        <v/>
      </c>
      <c r="V3289" s="21">
        <f>50000+MAX(0,G3289-480000)</f>
        <v/>
      </c>
      <c r="W3289" s="21">
        <f>P3289-V3289</f>
        <v/>
      </c>
      <c r="X3289" s="21">
        <f>Q3289-V3289</f>
        <v/>
      </c>
      <c r="Y3289" s="22">
        <f>IF(W3289&lt;0,0.9,LOOKUP(W3289,{0,1950001,3300001,6950001,9000001,18000001,40000001},{0.84895,0.7979,0.6958,0.66517,0.56307,0.4916,0.44055}))</f>
        <v/>
      </c>
      <c r="Z3289" s="22">
        <f>IF(X3289&lt;0,0.9,LOOKUP(X3289,{0,1950001,3300001,6950001,9000001,18000001,40000001},{0.84895,0.7979,0.6958,0.66517,0.56307,0.4916,0.44055}))</f>
        <v/>
      </c>
      <c r="AA3289" s="22">
        <f>IF(W3289&lt;0,0,CHOOSE(MATCH(W3289,{0,1950001,3300001,6950001,9000001},1),5.105/84.895,10.21/79.79,20.42/69.58,23.483/66.517,33.693/56.307))</f>
        <v/>
      </c>
      <c r="AB3289" s="21">
        <f>IF(C3289&lt;=2000,0,(MIN(C3289,ROUNDDOWN(F3289*0.3,0))-2000)*0.1)</f>
        <v/>
      </c>
      <c r="AC3289" s="21">
        <f>IF(C3289&lt;=2000,0,MIN((C3289-2000)*Y3289,(R3289+S3289)*0.2))</f>
        <v/>
      </c>
      <c r="AD3289" s="21">
        <f>IF(C3289&lt;=2000,0,MIN((C3289-2000)*Z3289,(T3289+U3289)*0.2))</f>
        <v/>
      </c>
      <c r="AE3289" s="21">
        <f>AC3289*AA3289</f>
        <v/>
      </c>
      <c r="AF3289" s="21">
        <f>ROUNDDOWN(R3289,-2)+ROUNDDOWN(S3289,-2)</f>
        <v/>
      </c>
      <c r="AG3289" s="21">
        <f>ROUNDDOWN(MAX(0,R3289-(AB3289+AC3289+AE3289)*0.6),-2)+ROUNDDOWN(MAX(0,S3289-(AB3289+AC3289+AE3289)*0.4),-2)</f>
        <v/>
      </c>
      <c r="AH3289" s="21">
        <f>ROUNDDOWN(MAX(0,T3289-(AB3289+AD3289)*0.6),-2)+ROUNDDOWN(MAX(0,U3289-(AB3289+AD3289)*0.4),-2)</f>
        <v/>
      </c>
      <c r="AI3289" s="21">
        <f>ROUNDDOWN(T3289,-2)+ROUNDDOWN(U3289,-2)</f>
        <v/>
      </c>
      <c r="AJ3289" s="21">
        <f>M3289+AF3289</f>
        <v/>
      </c>
      <c r="AK3289" s="21">
        <f>M3289+AG3289</f>
        <v/>
      </c>
      <c r="AL3289" s="21">
        <f>N3289+AH3289</f>
        <v/>
      </c>
      <c r="AM3289" s="21">
        <f>O3289+AI3289</f>
        <v/>
      </c>
      <c r="AN3289" s="21">
        <f>N3289+AI3289</f>
        <v/>
      </c>
      <c r="AO3289" s="21">
        <f>ROUNDDOWN((R3289+S3289)*0.2/Y3289+2000,0)</f>
        <v/>
      </c>
      <c r="AP3289" s="21">
        <f>ROUNDDOWN((T3289+U3289)*0.2/Z3289+2000,0)</f>
        <v/>
      </c>
      <c r="AQ3289" s="21">
        <f>AL3289-AK3289</f>
        <v/>
      </c>
      <c r="AR3289" s="21">
        <f>AM3289-AK3289</f>
        <v/>
      </c>
      <c r="AS3289" s="21">
        <f>AM3289-AL3289</f>
        <v/>
      </c>
      <c r="AT3289" s="21">
        <f>AK3289+C3289-AJ3289</f>
        <v/>
      </c>
      <c r="AU3289" s="21">
        <f>AL3289+C3289-AM3289</f>
        <v/>
      </c>
      <c r="AV3289" s="21">
        <f>AN3289+C3289-AM3289</f>
        <v/>
      </c>
    </row>
    <row r="3290">
      <c r="A3290" t="inlineStr">
        <is>
          <t>1万円刻み</t>
        </is>
      </c>
      <c r="B3290" s="21">
        <f>'5_1万円刻み'!$A$1527</f>
        <v/>
      </c>
      <c r="C3290" s="21">
        <f>AO3290</f>
        <v/>
      </c>
      <c r="D3290" s="21" t="n">
        <v>0</v>
      </c>
      <c r="E3290" s="21">
        <f>ROUND(MIN(B3290/12,650000)*12*0.0915+MIN(B3290/12,1390000)*12*(0.0504+0)+B3290*0.005,0)</f>
        <v/>
      </c>
      <c r="F3290" s="21">
        <f>IF(B3290&lt;741000,0,IF(B3290&lt;2191000,B3290-740000,IF(B3290&lt;2193000,1451000,IF(B3290&lt;2196000,1453000,IF(B3290&lt;2200000,1456000,IF(B3290&lt;3600000,ROUND(ROUNDDOWN(B3290/4,-3)*2.8,0)-80000,IF(B3290&lt;6600000,ROUND(ROUNDDOWN(B3290/4,-3)*3.2,0)-440000,IF(B3290&lt;8500000,ROUNDDOWN(B3290*0.9,0)-1100000,B3290-1950000))))))))</f>
        <v/>
      </c>
      <c r="G3290" s="21">
        <f>IF(F3290&gt;23500000,NA(),IF(F3290&lt;=4890000,1040000,IF(F3290&lt;=6550000,670000,620000)))</f>
        <v/>
      </c>
      <c r="H3290" s="21">
        <f>IF(D3290&lt;=0,0,MAX(0,MIN(2000000,D3290-MIN(100000,ROUNDDOWN(F3290*0.05,0)))))</f>
        <v/>
      </c>
      <c r="I3290" s="21">
        <f>IF(C3290&lt;=2000,0,MIN(C3290,ROUNDDOWN(F3290*0.4,0))-2000)</f>
        <v/>
      </c>
      <c r="J3290" s="21">
        <f>MAX(0,ROUNDDOWN(F3290-E3290-G3290,-3))</f>
        <v/>
      </c>
      <c r="K3290" s="21">
        <f>MAX(0,ROUNDDOWN(F3290-E3290-G3290-H3290-I3290,-3))</f>
        <v/>
      </c>
      <c r="L3290" s="21">
        <f>MAX(0,ROUNDDOWN(F3290-E3290-G3290-H3290,-3))</f>
        <v/>
      </c>
      <c r="M3290" s="21">
        <f>IF(J3290&lt;=0,0,ROUNDDOWN((J3290*LOOKUP(J3290,{0,1950001,3300001,6950001,9000001,18000001,40000001},{0.05,0.1,0.2,0.23,0.33,0.4,0.45})-LOOKUP(J3290,{0,1950001,3300001,6950001,9000001,18000001,40000001},{0,97500,427500,636000,1536000,2796000,4796000}))*1.021,-2))</f>
        <v/>
      </c>
      <c r="N3290" s="21">
        <f>IF(K3290&lt;=0,0,ROUNDDOWN((K3290*LOOKUP(K3290,{0,1950001,3300001,6950001,9000001,18000001,40000001},{0.05,0.1,0.2,0.23,0.33,0.4,0.45})-LOOKUP(K3290,{0,1950001,3300001,6950001,9000001,18000001,40000001},{0,97500,427500,636000,1536000,2796000,4796000}))*1.021,-2))</f>
        <v/>
      </c>
      <c r="O3290" s="21">
        <f>IF(L3290&lt;=0,0,ROUNDDOWN((L3290*LOOKUP(L3290,{0,1950001,3300001,6950001,9000001,18000001,40000001},{0.05,0.1,0.2,0.23,0.33,0.4,0.45})-LOOKUP(L3290,{0,1950001,3300001,6950001,9000001,18000001,40000001},{0,97500,427500,636000,1536000,2796000,4796000}))*1.021,-2))</f>
        <v/>
      </c>
      <c r="P3290" s="21">
        <f>MAX(0,ROUNDDOWN(F3290-E3290-430000,-3))</f>
        <v/>
      </c>
      <c r="Q3290" s="21">
        <f>MAX(0,ROUNDDOWN(F3290-E3290-430000-H3290,-3))</f>
        <v/>
      </c>
      <c r="R3290" s="21">
        <f>IF(F3290&lt;=450000,0,MAX(0,P3290*0.06-MIN(50000,P3290)*0.03))</f>
        <v/>
      </c>
      <c r="S3290" s="21">
        <f>IF(F3290&lt;=450000,0,MAX(0,P3290*0.04-MIN(50000,P3290)*0.02))</f>
        <v/>
      </c>
      <c r="T3290" s="21">
        <f>IF(F3290&lt;=450000,0,MAX(0,Q3290*0.06-MIN(50000,Q3290)*0.03))</f>
        <v/>
      </c>
      <c r="U3290" s="21">
        <f>IF(F3290&lt;=450000,0,MAX(0,Q3290*0.04-MIN(50000,Q3290)*0.02))</f>
        <v/>
      </c>
      <c r="V3290" s="21">
        <f>50000+MAX(0,G3290-480000)</f>
        <v/>
      </c>
      <c r="W3290" s="21">
        <f>P3290-V3290</f>
        <v/>
      </c>
      <c r="X3290" s="21">
        <f>Q3290-V3290</f>
        <v/>
      </c>
      <c r="Y3290" s="22">
        <f>IF(W3290&lt;0,0.9,LOOKUP(W3290,{0,1950001,3300001,6950001,9000001,18000001,40000001},{0.84895,0.7979,0.6958,0.66517,0.56307,0.4916,0.44055}))</f>
        <v/>
      </c>
      <c r="Z3290" s="22">
        <f>IF(X3290&lt;0,0.9,LOOKUP(X3290,{0,1950001,3300001,6950001,9000001,18000001,40000001},{0.84895,0.7979,0.6958,0.66517,0.56307,0.4916,0.44055}))</f>
        <v/>
      </c>
      <c r="AA3290" s="22">
        <f>IF(W3290&lt;0,0,CHOOSE(MATCH(W3290,{0,1950001,3300001,6950001,9000001},1),5.105/84.895,10.21/79.79,20.42/69.58,23.483/66.517,33.693/56.307))</f>
        <v/>
      </c>
      <c r="AB3290" s="21">
        <f>IF(C3290&lt;=2000,0,(MIN(C3290,ROUNDDOWN(F3290*0.3,0))-2000)*0.1)</f>
        <v/>
      </c>
      <c r="AC3290" s="21">
        <f>IF(C3290&lt;=2000,0,MIN((C3290-2000)*Y3290,(R3290+S3290)*0.2))</f>
        <v/>
      </c>
      <c r="AD3290" s="21">
        <f>IF(C3290&lt;=2000,0,MIN((C3290-2000)*Z3290,(T3290+U3290)*0.2))</f>
        <v/>
      </c>
      <c r="AE3290" s="21">
        <f>AC3290*AA3290</f>
        <v/>
      </c>
      <c r="AF3290" s="21">
        <f>ROUNDDOWN(R3290,-2)+ROUNDDOWN(S3290,-2)</f>
        <v/>
      </c>
      <c r="AG3290" s="21">
        <f>ROUNDDOWN(MAX(0,R3290-(AB3290+AC3290+AE3290)*0.6),-2)+ROUNDDOWN(MAX(0,S3290-(AB3290+AC3290+AE3290)*0.4),-2)</f>
        <v/>
      </c>
      <c r="AH3290" s="21">
        <f>ROUNDDOWN(MAX(0,T3290-(AB3290+AD3290)*0.6),-2)+ROUNDDOWN(MAX(0,U3290-(AB3290+AD3290)*0.4),-2)</f>
        <v/>
      </c>
      <c r="AI3290" s="21">
        <f>ROUNDDOWN(T3290,-2)+ROUNDDOWN(U3290,-2)</f>
        <v/>
      </c>
      <c r="AJ3290" s="21">
        <f>M3290+AF3290</f>
        <v/>
      </c>
      <c r="AK3290" s="21">
        <f>M3290+AG3290</f>
        <v/>
      </c>
      <c r="AL3290" s="21">
        <f>N3290+AH3290</f>
        <v/>
      </c>
      <c r="AM3290" s="21">
        <f>O3290+AI3290</f>
        <v/>
      </c>
      <c r="AN3290" s="21">
        <f>N3290+AI3290</f>
        <v/>
      </c>
      <c r="AO3290" s="21">
        <f>ROUNDDOWN((R3290+S3290)*0.2/Y3290+2000,0)</f>
        <v/>
      </c>
      <c r="AP3290" s="21">
        <f>ROUNDDOWN((T3290+U3290)*0.2/Z3290+2000,0)</f>
        <v/>
      </c>
      <c r="AQ3290" s="21">
        <f>AL3290-AK3290</f>
        <v/>
      </c>
      <c r="AR3290" s="21">
        <f>AM3290-AK3290</f>
        <v/>
      </c>
      <c r="AS3290" s="21">
        <f>AM3290-AL3290</f>
        <v/>
      </c>
      <c r="AT3290" s="21">
        <f>AK3290+C3290-AJ3290</f>
        <v/>
      </c>
      <c r="AU3290" s="21">
        <f>AL3290+C3290-AM3290</f>
        <v/>
      </c>
      <c r="AV3290" s="21">
        <f>AN3290+C3290-AM3290</f>
        <v/>
      </c>
    </row>
    <row r="3291">
      <c r="A3291" t="inlineStr">
        <is>
          <t>1万円刻み</t>
        </is>
      </c>
      <c r="B3291" s="21">
        <f>'5_1万円刻み'!$A$1528</f>
        <v/>
      </c>
      <c r="C3291" s="21">
        <f>AO3291</f>
        <v/>
      </c>
      <c r="D3291" s="21" t="n">
        <v>0</v>
      </c>
      <c r="E3291" s="21">
        <f>ROUND(MIN(B3291/12,650000)*12*0.0915+MIN(B3291/12,1390000)*12*(0.0504+0)+B3291*0.005,0)</f>
        <v/>
      </c>
      <c r="F3291" s="21">
        <f>IF(B3291&lt;741000,0,IF(B3291&lt;2191000,B3291-740000,IF(B3291&lt;2193000,1451000,IF(B3291&lt;2196000,1453000,IF(B3291&lt;2200000,1456000,IF(B3291&lt;3600000,ROUND(ROUNDDOWN(B3291/4,-3)*2.8,0)-80000,IF(B3291&lt;6600000,ROUND(ROUNDDOWN(B3291/4,-3)*3.2,0)-440000,IF(B3291&lt;8500000,ROUNDDOWN(B3291*0.9,0)-1100000,B3291-1950000))))))))</f>
        <v/>
      </c>
      <c r="G3291" s="21">
        <f>IF(F3291&gt;23500000,NA(),IF(F3291&lt;=4890000,1040000,IF(F3291&lt;=6550000,670000,620000)))</f>
        <v/>
      </c>
      <c r="H3291" s="21">
        <f>IF(D3291&lt;=0,0,MAX(0,MIN(2000000,D3291-MIN(100000,ROUNDDOWN(F3291*0.05,0)))))</f>
        <v/>
      </c>
      <c r="I3291" s="21">
        <f>IF(C3291&lt;=2000,0,MIN(C3291,ROUNDDOWN(F3291*0.4,0))-2000)</f>
        <v/>
      </c>
      <c r="J3291" s="21">
        <f>MAX(0,ROUNDDOWN(F3291-E3291-G3291,-3))</f>
        <v/>
      </c>
      <c r="K3291" s="21">
        <f>MAX(0,ROUNDDOWN(F3291-E3291-G3291-H3291-I3291,-3))</f>
        <v/>
      </c>
      <c r="L3291" s="21">
        <f>MAX(0,ROUNDDOWN(F3291-E3291-G3291-H3291,-3))</f>
        <v/>
      </c>
      <c r="M3291" s="21">
        <f>IF(J3291&lt;=0,0,ROUNDDOWN((J3291*LOOKUP(J3291,{0,1950001,3300001,6950001,9000001,18000001,40000001},{0.05,0.1,0.2,0.23,0.33,0.4,0.45})-LOOKUP(J3291,{0,1950001,3300001,6950001,9000001,18000001,40000001},{0,97500,427500,636000,1536000,2796000,4796000}))*1.021,-2))</f>
        <v/>
      </c>
      <c r="N3291" s="21">
        <f>IF(K3291&lt;=0,0,ROUNDDOWN((K3291*LOOKUP(K3291,{0,1950001,3300001,6950001,9000001,18000001,40000001},{0.05,0.1,0.2,0.23,0.33,0.4,0.45})-LOOKUP(K3291,{0,1950001,3300001,6950001,9000001,18000001,40000001},{0,97500,427500,636000,1536000,2796000,4796000}))*1.021,-2))</f>
        <v/>
      </c>
      <c r="O3291" s="21">
        <f>IF(L3291&lt;=0,0,ROUNDDOWN((L3291*LOOKUP(L3291,{0,1950001,3300001,6950001,9000001,18000001,40000001},{0.05,0.1,0.2,0.23,0.33,0.4,0.45})-LOOKUP(L3291,{0,1950001,3300001,6950001,9000001,18000001,40000001},{0,97500,427500,636000,1536000,2796000,4796000}))*1.021,-2))</f>
        <v/>
      </c>
      <c r="P3291" s="21">
        <f>MAX(0,ROUNDDOWN(F3291-E3291-430000,-3))</f>
        <v/>
      </c>
      <c r="Q3291" s="21">
        <f>MAX(0,ROUNDDOWN(F3291-E3291-430000-H3291,-3))</f>
        <v/>
      </c>
      <c r="R3291" s="21">
        <f>IF(F3291&lt;=450000,0,MAX(0,P3291*0.06-MIN(50000,P3291)*0.03))</f>
        <v/>
      </c>
      <c r="S3291" s="21">
        <f>IF(F3291&lt;=450000,0,MAX(0,P3291*0.04-MIN(50000,P3291)*0.02))</f>
        <v/>
      </c>
      <c r="T3291" s="21">
        <f>IF(F3291&lt;=450000,0,MAX(0,Q3291*0.06-MIN(50000,Q3291)*0.03))</f>
        <v/>
      </c>
      <c r="U3291" s="21">
        <f>IF(F3291&lt;=450000,0,MAX(0,Q3291*0.04-MIN(50000,Q3291)*0.02))</f>
        <v/>
      </c>
      <c r="V3291" s="21">
        <f>50000+MAX(0,G3291-480000)</f>
        <v/>
      </c>
      <c r="W3291" s="21">
        <f>P3291-V3291</f>
        <v/>
      </c>
      <c r="X3291" s="21">
        <f>Q3291-V3291</f>
        <v/>
      </c>
      <c r="Y3291" s="22">
        <f>IF(W3291&lt;0,0.9,LOOKUP(W3291,{0,1950001,3300001,6950001,9000001,18000001,40000001},{0.84895,0.7979,0.6958,0.66517,0.56307,0.4916,0.44055}))</f>
        <v/>
      </c>
      <c r="Z3291" s="22">
        <f>IF(X3291&lt;0,0.9,LOOKUP(X3291,{0,1950001,3300001,6950001,9000001,18000001,40000001},{0.84895,0.7979,0.6958,0.66517,0.56307,0.4916,0.44055}))</f>
        <v/>
      </c>
      <c r="AA3291" s="22">
        <f>IF(W3291&lt;0,0,CHOOSE(MATCH(W3291,{0,1950001,3300001,6950001,9000001},1),5.105/84.895,10.21/79.79,20.42/69.58,23.483/66.517,33.693/56.307))</f>
        <v/>
      </c>
      <c r="AB3291" s="21">
        <f>IF(C3291&lt;=2000,0,(MIN(C3291,ROUNDDOWN(F3291*0.3,0))-2000)*0.1)</f>
        <v/>
      </c>
      <c r="AC3291" s="21">
        <f>IF(C3291&lt;=2000,0,MIN((C3291-2000)*Y3291,(R3291+S3291)*0.2))</f>
        <v/>
      </c>
      <c r="AD3291" s="21">
        <f>IF(C3291&lt;=2000,0,MIN((C3291-2000)*Z3291,(T3291+U3291)*0.2))</f>
        <v/>
      </c>
      <c r="AE3291" s="21">
        <f>AC3291*AA3291</f>
        <v/>
      </c>
      <c r="AF3291" s="21">
        <f>ROUNDDOWN(R3291,-2)+ROUNDDOWN(S3291,-2)</f>
        <v/>
      </c>
      <c r="AG3291" s="21">
        <f>ROUNDDOWN(MAX(0,R3291-(AB3291+AC3291+AE3291)*0.6),-2)+ROUNDDOWN(MAX(0,S3291-(AB3291+AC3291+AE3291)*0.4),-2)</f>
        <v/>
      </c>
      <c r="AH3291" s="21">
        <f>ROUNDDOWN(MAX(0,T3291-(AB3291+AD3291)*0.6),-2)+ROUNDDOWN(MAX(0,U3291-(AB3291+AD3291)*0.4),-2)</f>
        <v/>
      </c>
      <c r="AI3291" s="21">
        <f>ROUNDDOWN(T3291,-2)+ROUNDDOWN(U3291,-2)</f>
        <v/>
      </c>
      <c r="AJ3291" s="21">
        <f>M3291+AF3291</f>
        <v/>
      </c>
      <c r="AK3291" s="21">
        <f>M3291+AG3291</f>
        <v/>
      </c>
      <c r="AL3291" s="21">
        <f>N3291+AH3291</f>
        <v/>
      </c>
      <c r="AM3291" s="21">
        <f>O3291+AI3291</f>
        <v/>
      </c>
      <c r="AN3291" s="21">
        <f>N3291+AI3291</f>
        <v/>
      </c>
      <c r="AO3291" s="21">
        <f>ROUNDDOWN((R3291+S3291)*0.2/Y3291+2000,0)</f>
        <v/>
      </c>
      <c r="AP3291" s="21">
        <f>ROUNDDOWN((T3291+U3291)*0.2/Z3291+2000,0)</f>
        <v/>
      </c>
      <c r="AQ3291" s="21">
        <f>AL3291-AK3291</f>
        <v/>
      </c>
      <c r="AR3291" s="21">
        <f>AM3291-AK3291</f>
        <v/>
      </c>
      <c r="AS3291" s="21">
        <f>AM3291-AL3291</f>
        <v/>
      </c>
      <c r="AT3291" s="21">
        <f>AK3291+C3291-AJ3291</f>
        <v/>
      </c>
      <c r="AU3291" s="21">
        <f>AL3291+C3291-AM3291</f>
        <v/>
      </c>
      <c r="AV3291" s="21">
        <f>AN3291+C3291-AM3291</f>
        <v/>
      </c>
    </row>
    <row r="3292">
      <c r="A3292" t="inlineStr">
        <is>
          <t>1万円刻み</t>
        </is>
      </c>
      <c r="B3292" s="21">
        <f>'5_1万円刻み'!$A$1529</f>
        <v/>
      </c>
      <c r="C3292" s="21">
        <f>AO3292</f>
        <v/>
      </c>
      <c r="D3292" s="21" t="n">
        <v>0</v>
      </c>
      <c r="E3292" s="21">
        <f>ROUND(MIN(B3292/12,650000)*12*0.0915+MIN(B3292/12,1390000)*12*(0.0504+0)+B3292*0.005,0)</f>
        <v/>
      </c>
      <c r="F3292" s="21">
        <f>IF(B3292&lt;741000,0,IF(B3292&lt;2191000,B3292-740000,IF(B3292&lt;2193000,1451000,IF(B3292&lt;2196000,1453000,IF(B3292&lt;2200000,1456000,IF(B3292&lt;3600000,ROUND(ROUNDDOWN(B3292/4,-3)*2.8,0)-80000,IF(B3292&lt;6600000,ROUND(ROUNDDOWN(B3292/4,-3)*3.2,0)-440000,IF(B3292&lt;8500000,ROUNDDOWN(B3292*0.9,0)-1100000,B3292-1950000))))))))</f>
        <v/>
      </c>
      <c r="G3292" s="21">
        <f>IF(F3292&gt;23500000,NA(),IF(F3292&lt;=4890000,1040000,IF(F3292&lt;=6550000,670000,620000)))</f>
        <v/>
      </c>
      <c r="H3292" s="21">
        <f>IF(D3292&lt;=0,0,MAX(0,MIN(2000000,D3292-MIN(100000,ROUNDDOWN(F3292*0.05,0)))))</f>
        <v/>
      </c>
      <c r="I3292" s="21">
        <f>IF(C3292&lt;=2000,0,MIN(C3292,ROUNDDOWN(F3292*0.4,0))-2000)</f>
        <v/>
      </c>
      <c r="J3292" s="21">
        <f>MAX(0,ROUNDDOWN(F3292-E3292-G3292,-3))</f>
        <v/>
      </c>
      <c r="K3292" s="21">
        <f>MAX(0,ROUNDDOWN(F3292-E3292-G3292-H3292-I3292,-3))</f>
        <v/>
      </c>
      <c r="L3292" s="21">
        <f>MAX(0,ROUNDDOWN(F3292-E3292-G3292-H3292,-3))</f>
        <v/>
      </c>
      <c r="M3292" s="21">
        <f>IF(J3292&lt;=0,0,ROUNDDOWN((J3292*LOOKUP(J3292,{0,1950001,3300001,6950001,9000001,18000001,40000001},{0.05,0.1,0.2,0.23,0.33,0.4,0.45})-LOOKUP(J3292,{0,1950001,3300001,6950001,9000001,18000001,40000001},{0,97500,427500,636000,1536000,2796000,4796000}))*1.021,-2))</f>
        <v/>
      </c>
      <c r="N3292" s="21">
        <f>IF(K3292&lt;=0,0,ROUNDDOWN((K3292*LOOKUP(K3292,{0,1950001,3300001,6950001,9000001,18000001,40000001},{0.05,0.1,0.2,0.23,0.33,0.4,0.45})-LOOKUP(K3292,{0,1950001,3300001,6950001,9000001,18000001,40000001},{0,97500,427500,636000,1536000,2796000,4796000}))*1.021,-2))</f>
        <v/>
      </c>
      <c r="O3292" s="21">
        <f>IF(L3292&lt;=0,0,ROUNDDOWN((L3292*LOOKUP(L3292,{0,1950001,3300001,6950001,9000001,18000001,40000001},{0.05,0.1,0.2,0.23,0.33,0.4,0.45})-LOOKUP(L3292,{0,1950001,3300001,6950001,9000001,18000001,40000001},{0,97500,427500,636000,1536000,2796000,4796000}))*1.021,-2))</f>
        <v/>
      </c>
      <c r="P3292" s="21">
        <f>MAX(0,ROUNDDOWN(F3292-E3292-430000,-3))</f>
        <v/>
      </c>
      <c r="Q3292" s="21">
        <f>MAX(0,ROUNDDOWN(F3292-E3292-430000-H3292,-3))</f>
        <v/>
      </c>
      <c r="R3292" s="21">
        <f>IF(F3292&lt;=450000,0,MAX(0,P3292*0.06-MIN(50000,P3292)*0.03))</f>
        <v/>
      </c>
      <c r="S3292" s="21">
        <f>IF(F3292&lt;=450000,0,MAX(0,P3292*0.04-MIN(50000,P3292)*0.02))</f>
        <v/>
      </c>
      <c r="T3292" s="21">
        <f>IF(F3292&lt;=450000,0,MAX(0,Q3292*0.06-MIN(50000,Q3292)*0.03))</f>
        <v/>
      </c>
      <c r="U3292" s="21">
        <f>IF(F3292&lt;=450000,0,MAX(0,Q3292*0.04-MIN(50000,Q3292)*0.02))</f>
        <v/>
      </c>
      <c r="V3292" s="21">
        <f>50000+MAX(0,G3292-480000)</f>
        <v/>
      </c>
      <c r="W3292" s="21">
        <f>P3292-V3292</f>
        <v/>
      </c>
      <c r="X3292" s="21">
        <f>Q3292-V3292</f>
        <v/>
      </c>
      <c r="Y3292" s="22">
        <f>IF(W3292&lt;0,0.9,LOOKUP(W3292,{0,1950001,3300001,6950001,9000001,18000001,40000001},{0.84895,0.7979,0.6958,0.66517,0.56307,0.4916,0.44055}))</f>
        <v/>
      </c>
      <c r="Z3292" s="22">
        <f>IF(X3292&lt;0,0.9,LOOKUP(X3292,{0,1950001,3300001,6950001,9000001,18000001,40000001},{0.84895,0.7979,0.6958,0.66517,0.56307,0.4916,0.44055}))</f>
        <v/>
      </c>
      <c r="AA3292" s="22">
        <f>IF(W3292&lt;0,0,CHOOSE(MATCH(W3292,{0,1950001,3300001,6950001,9000001},1),5.105/84.895,10.21/79.79,20.42/69.58,23.483/66.517,33.693/56.307))</f>
        <v/>
      </c>
      <c r="AB3292" s="21">
        <f>IF(C3292&lt;=2000,0,(MIN(C3292,ROUNDDOWN(F3292*0.3,0))-2000)*0.1)</f>
        <v/>
      </c>
      <c r="AC3292" s="21">
        <f>IF(C3292&lt;=2000,0,MIN((C3292-2000)*Y3292,(R3292+S3292)*0.2))</f>
        <v/>
      </c>
      <c r="AD3292" s="21">
        <f>IF(C3292&lt;=2000,0,MIN((C3292-2000)*Z3292,(T3292+U3292)*0.2))</f>
        <v/>
      </c>
      <c r="AE3292" s="21">
        <f>AC3292*AA3292</f>
        <v/>
      </c>
      <c r="AF3292" s="21">
        <f>ROUNDDOWN(R3292,-2)+ROUNDDOWN(S3292,-2)</f>
        <v/>
      </c>
      <c r="AG3292" s="21">
        <f>ROUNDDOWN(MAX(0,R3292-(AB3292+AC3292+AE3292)*0.6),-2)+ROUNDDOWN(MAX(0,S3292-(AB3292+AC3292+AE3292)*0.4),-2)</f>
        <v/>
      </c>
      <c r="AH3292" s="21">
        <f>ROUNDDOWN(MAX(0,T3292-(AB3292+AD3292)*0.6),-2)+ROUNDDOWN(MAX(0,U3292-(AB3292+AD3292)*0.4),-2)</f>
        <v/>
      </c>
      <c r="AI3292" s="21">
        <f>ROUNDDOWN(T3292,-2)+ROUNDDOWN(U3292,-2)</f>
        <v/>
      </c>
      <c r="AJ3292" s="21">
        <f>M3292+AF3292</f>
        <v/>
      </c>
      <c r="AK3292" s="21">
        <f>M3292+AG3292</f>
        <v/>
      </c>
      <c r="AL3292" s="21">
        <f>N3292+AH3292</f>
        <v/>
      </c>
      <c r="AM3292" s="21">
        <f>O3292+AI3292</f>
        <v/>
      </c>
      <c r="AN3292" s="21">
        <f>N3292+AI3292</f>
        <v/>
      </c>
      <c r="AO3292" s="21">
        <f>ROUNDDOWN((R3292+S3292)*0.2/Y3292+2000,0)</f>
        <v/>
      </c>
      <c r="AP3292" s="21">
        <f>ROUNDDOWN((T3292+U3292)*0.2/Z3292+2000,0)</f>
        <v/>
      </c>
      <c r="AQ3292" s="21">
        <f>AL3292-AK3292</f>
        <v/>
      </c>
      <c r="AR3292" s="21">
        <f>AM3292-AK3292</f>
        <v/>
      </c>
      <c r="AS3292" s="21">
        <f>AM3292-AL3292</f>
        <v/>
      </c>
      <c r="AT3292" s="21">
        <f>AK3292+C3292-AJ3292</f>
        <v/>
      </c>
      <c r="AU3292" s="21">
        <f>AL3292+C3292-AM3292</f>
        <v/>
      </c>
      <c r="AV3292" s="21">
        <f>AN3292+C3292-AM3292</f>
        <v/>
      </c>
    </row>
    <row r="3293">
      <c r="A3293" t="inlineStr">
        <is>
          <t>1万円刻み</t>
        </is>
      </c>
      <c r="B3293" s="21">
        <f>'5_1万円刻み'!$A$1530</f>
        <v/>
      </c>
      <c r="C3293" s="21">
        <f>AO3293</f>
        <v/>
      </c>
      <c r="D3293" s="21" t="n">
        <v>0</v>
      </c>
      <c r="E3293" s="21">
        <f>ROUND(MIN(B3293/12,650000)*12*0.0915+MIN(B3293/12,1390000)*12*(0.0504+0)+B3293*0.005,0)</f>
        <v/>
      </c>
      <c r="F3293" s="21">
        <f>IF(B3293&lt;741000,0,IF(B3293&lt;2191000,B3293-740000,IF(B3293&lt;2193000,1451000,IF(B3293&lt;2196000,1453000,IF(B3293&lt;2200000,1456000,IF(B3293&lt;3600000,ROUND(ROUNDDOWN(B3293/4,-3)*2.8,0)-80000,IF(B3293&lt;6600000,ROUND(ROUNDDOWN(B3293/4,-3)*3.2,0)-440000,IF(B3293&lt;8500000,ROUNDDOWN(B3293*0.9,0)-1100000,B3293-1950000))))))))</f>
        <v/>
      </c>
      <c r="G3293" s="21">
        <f>IF(F3293&gt;23500000,NA(),IF(F3293&lt;=4890000,1040000,IF(F3293&lt;=6550000,670000,620000)))</f>
        <v/>
      </c>
      <c r="H3293" s="21">
        <f>IF(D3293&lt;=0,0,MAX(0,MIN(2000000,D3293-MIN(100000,ROUNDDOWN(F3293*0.05,0)))))</f>
        <v/>
      </c>
      <c r="I3293" s="21">
        <f>IF(C3293&lt;=2000,0,MIN(C3293,ROUNDDOWN(F3293*0.4,0))-2000)</f>
        <v/>
      </c>
      <c r="J3293" s="21">
        <f>MAX(0,ROUNDDOWN(F3293-E3293-G3293,-3))</f>
        <v/>
      </c>
      <c r="K3293" s="21">
        <f>MAX(0,ROUNDDOWN(F3293-E3293-G3293-H3293-I3293,-3))</f>
        <v/>
      </c>
      <c r="L3293" s="21">
        <f>MAX(0,ROUNDDOWN(F3293-E3293-G3293-H3293,-3))</f>
        <v/>
      </c>
      <c r="M3293" s="21">
        <f>IF(J3293&lt;=0,0,ROUNDDOWN((J3293*LOOKUP(J3293,{0,1950001,3300001,6950001,9000001,18000001,40000001},{0.05,0.1,0.2,0.23,0.33,0.4,0.45})-LOOKUP(J3293,{0,1950001,3300001,6950001,9000001,18000001,40000001},{0,97500,427500,636000,1536000,2796000,4796000}))*1.021,-2))</f>
        <v/>
      </c>
      <c r="N3293" s="21">
        <f>IF(K3293&lt;=0,0,ROUNDDOWN((K3293*LOOKUP(K3293,{0,1950001,3300001,6950001,9000001,18000001,40000001},{0.05,0.1,0.2,0.23,0.33,0.4,0.45})-LOOKUP(K3293,{0,1950001,3300001,6950001,9000001,18000001,40000001},{0,97500,427500,636000,1536000,2796000,4796000}))*1.021,-2))</f>
        <v/>
      </c>
      <c r="O3293" s="21">
        <f>IF(L3293&lt;=0,0,ROUNDDOWN((L3293*LOOKUP(L3293,{0,1950001,3300001,6950001,9000001,18000001,40000001},{0.05,0.1,0.2,0.23,0.33,0.4,0.45})-LOOKUP(L3293,{0,1950001,3300001,6950001,9000001,18000001,40000001},{0,97500,427500,636000,1536000,2796000,4796000}))*1.021,-2))</f>
        <v/>
      </c>
      <c r="P3293" s="21">
        <f>MAX(0,ROUNDDOWN(F3293-E3293-430000,-3))</f>
        <v/>
      </c>
      <c r="Q3293" s="21">
        <f>MAX(0,ROUNDDOWN(F3293-E3293-430000-H3293,-3))</f>
        <v/>
      </c>
      <c r="R3293" s="21">
        <f>IF(F3293&lt;=450000,0,MAX(0,P3293*0.06-MIN(50000,P3293)*0.03))</f>
        <v/>
      </c>
      <c r="S3293" s="21">
        <f>IF(F3293&lt;=450000,0,MAX(0,P3293*0.04-MIN(50000,P3293)*0.02))</f>
        <v/>
      </c>
      <c r="T3293" s="21">
        <f>IF(F3293&lt;=450000,0,MAX(0,Q3293*0.06-MIN(50000,Q3293)*0.03))</f>
        <v/>
      </c>
      <c r="U3293" s="21">
        <f>IF(F3293&lt;=450000,0,MAX(0,Q3293*0.04-MIN(50000,Q3293)*0.02))</f>
        <v/>
      </c>
      <c r="V3293" s="21">
        <f>50000+MAX(0,G3293-480000)</f>
        <v/>
      </c>
      <c r="W3293" s="21">
        <f>P3293-V3293</f>
        <v/>
      </c>
      <c r="X3293" s="21">
        <f>Q3293-V3293</f>
        <v/>
      </c>
      <c r="Y3293" s="22">
        <f>IF(W3293&lt;0,0.9,LOOKUP(W3293,{0,1950001,3300001,6950001,9000001,18000001,40000001},{0.84895,0.7979,0.6958,0.66517,0.56307,0.4916,0.44055}))</f>
        <v/>
      </c>
      <c r="Z3293" s="22">
        <f>IF(X3293&lt;0,0.9,LOOKUP(X3293,{0,1950001,3300001,6950001,9000001,18000001,40000001},{0.84895,0.7979,0.6958,0.66517,0.56307,0.4916,0.44055}))</f>
        <v/>
      </c>
      <c r="AA3293" s="22">
        <f>IF(W3293&lt;0,0,CHOOSE(MATCH(W3293,{0,1950001,3300001,6950001,9000001},1),5.105/84.895,10.21/79.79,20.42/69.58,23.483/66.517,33.693/56.307))</f>
        <v/>
      </c>
      <c r="AB3293" s="21">
        <f>IF(C3293&lt;=2000,0,(MIN(C3293,ROUNDDOWN(F3293*0.3,0))-2000)*0.1)</f>
        <v/>
      </c>
      <c r="AC3293" s="21">
        <f>IF(C3293&lt;=2000,0,MIN((C3293-2000)*Y3293,(R3293+S3293)*0.2))</f>
        <v/>
      </c>
      <c r="AD3293" s="21">
        <f>IF(C3293&lt;=2000,0,MIN((C3293-2000)*Z3293,(T3293+U3293)*0.2))</f>
        <v/>
      </c>
      <c r="AE3293" s="21">
        <f>AC3293*AA3293</f>
        <v/>
      </c>
      <c r="AF3293" s="21">
        <f>ROUNDDOWN(R3293,-2)+ROUNDDOWN(S3293,-2)</f>
        <v/>
      </c>
      <c r="AG3293" s="21">
        <f>ROUNDDOWN(MAX(0,R3293-(AB3293+AC3293+AE3293)*0.6),-2)+ROUNDDOWN(MAX(0,S3293-(AB3293+AC3293+AE3293)*0.4),-2)</f>
        <v/>
      </c>
      <c r="AH3293" s="21">
        <f>ROUNDDOWN(MAX(0,T3293-(AB3293+AD3293)*0.6),-2)+ROUNDDOWN(MAX(0,U3293-(AB3293+AD3293)*0.4),-2)</f>
        <v/>
      </c>
      <c r="AI3293" s="21">
        <f>ROUNDDOWN(T3293,-2)+ROUNDDOWN(U3293,-2)</f>
        <v/>
      </c>
      <c r="AJ3293" s="21">
        <f>M3293+AF3293</f>
        <v/>
      </c>
      <c r="AK3293" s="21">
        <f>M3293+AG3293</f>
        <v/>
      </c>
      <c r="AL3293" s="21">
        <f>N3293+AH3293</f>
        <v/>
      </c>
      <c r="AM3293" s="21">
        <f>O3293+AI3293</f>
        <v/>
      </c>
      <c r="AN3293" s="21">
        <f>N3293+AI3293</f>
        <v/>
      </c>
      <c r="AO3293" s="21">
        <f>ROUNDDOWN((R3293+S3293)*0.2/Y3293+2000,0)</f>
        <v/>
      </c>
      <c r="AP3293" s="21">
        <f>ROUNDDOWN((T3293+U3293)*0.2/Z3293+2000,0)</f>
        <v/>
      </c>
      <c r="AQ3293" s="21">
        <f>AL3293-AK3293</f>
        <v/>
      </c>
      <c r="AR3293" s="21">
        <f>AM3293-AK3293</f>
        <v/>
      </c>
      <c r="AS3293" s="21">
        <f>AM3293-AL3293</f>
        <v/>
      </c>
      <c r="AT3293" s="21">
        <f>AK3293+C3293-AJ3293</f>
        <v/>
      </c>
      <c r="AU3293" s="21">
        <f>AL3293+C3293-AM3293</f>
        <v/>
      </c>
      <c r="AV3293" s="21">
        <f>AN3293+C3293-AM3293</f>
        <v/>
      </c>
    </row>
    <row r="3294">
      <c r="A3294" t="inlineStr">
        <is>
          <t>1万円刻み</t>
        </is>
      </c>
      <c r="B3294" s="21">
        <f>'5_1万円刻み'!$A$1531</f>
        <v/>
      </c>
      <c r="C3294" s="21">
        <f>AO3294</f>
        <v/>
      </c>
      <c r="D3294" s="21" t="n">
        <v>0</v>
      </c>
      <c r="E3294" s="21">
        <f>ROUND(MIN(B3294/12,650000)*12*0.0915+MIN(B3294/12,1390000)*12*(0.0504+0)+B3294*0.005,0)</f>
        <v/>
      </c>
      <c r="F3294" s="21">
        <f>IF(B3294&lt;741000,0,IF(B3294&lt;2191000,B3294-740000,IF(B3294&lt;2193000,1451000,IF(B3294&lt;2196000,1453000,IF(B3294&lt;2200000,1456000,IF(B3294&lt;3600000,ROUND(ROUNDDOWN(B3294/4,-3)*2.8,0)-80000,IF(B3294&lt;6600000,ROUND(ROUNDDOWN(B3294/4,-3)*3.2,0)-440000,IF(B3294&lt;8500000,ROUNDDOWN(B3294*0.9,0)-1100000,B3294-1950000))))))))</f>
        <v/>
      </c>
      <c r="G3294" s="21">
        <f>IF(F3294&gt;23500000,NA(),IF(F3294&lt;=4890000,1040000,IF(F3294&lt;=6550000,670000,620000)))</f>
        <v/>
      </c>
      <c r="H3294" s="21">
        <f>IF(D3294&lt;=0,0,MAX(0,MIN(2000000,D3294-MIN(100000,ROUNDDOWN(F3294*0.05,0)))))</f>
        <v/>
      </c>
      <c r="I3294" s="21">
        <f>IF(C3294&lt;=2000,0,MIN(C3294,ROUNDDOWN(F3294*0.4,0))-2000)</f>
        <v/>
      </c>
      <c r="J3294" s="21">
        <f>MAX(0,ROUNDDOWN(F3294-E3294-G3294,-3))</f>
        <v/>
      </c>
      <c r="K3294" s="21">
        <f>MAX(0,ROUNDDOWN(F3294-E3294-G3294-H3294-I3294,-3))</f>
        <v/>
      </c>
      <c r="L3294" s="21">
        <f>MAX(0,ROUNDDOWN(F3294-E3294-G3294-H3294,-3))</f>
        <v/>
      </c>
      <c r="M3294" s="21">
        <f>IF(J3294&lt;=0,0,ROUNDDOWN((J3294*LOOKUP(J3294,{0,1950001,3300001,6950001,9000001,18000001,40000001},{0.05,0.1,0.2,0.23,0.33,0.4,0.45})-LOOKUP(J3294,{0,1950001,3300001,6950001,9000001,18000001,40000001},{0,97500,427500,636000,1536000,2796000,4796000}))*1.021,-2))</f>
        <v/>
      </c>
      <c r="N3294" s="21">
        <f>IF(K3294&lt;=0,0,ROUNDDOWN((K3294*LOOKUP(K3294,{0,1950001,3300001,6950001,9000001,18000001,40000001},{0.05,0.1,0.2,0.23,0.33,0.4,0.45})-LOOKUP(K3294,{0,1950001,3300001,6950001,9000001,18000001,40000001},{0,97500,427500,636000,1536000,2796000,4796000}))*1.021,-2))</f>
        <v/>
      </c>
      <c r="O3294" s="21">
        <f>IF(L3294&lt;=0,0,ROUNDDOWN((L3294*LOOKUP(L3294,{0,1950001,3300001,6950001,9000001,18000001,40000001},{0.05,0.1,0.2,0.23,0.33,0.4,0.45})-LOOKUP(L3294,{0,1950001,3300001,6950001,9000001,18000001,40000001},{0,97500,427500,636000,1536000,2796000,4796000}))*1.021,-2))</f>
        <v/>
      </c>
      <c r="P3294" s="21">
        <f>MAX(0,ROUNDDOWN(F3294-E3294-430000,-3))</f>
        <v/>
      </c>
      <c r="Q3294" s="21">
        <f>MAX(0,ROUNDDOWN(F3294-E3294-430000-H3294,-3))</f>
        <v/>
      </c>
      <c r="R3294" s="21">
        <f>IF(F3294&lt;=450000,0,MAX(0,P3294*0.06-MIN(50000,P3294)*0.03))</f>
        <v/>
      </c>
      <c r="S3294" s="21">
        <f>IF(F3294&lt;=450000,0,MAX(0,P3294*0.04-MIN(50000,P3294)*0.02))</f>
        <v/>
      </c>
      <c r="T3294" s="21">
        <f>IF(F3294&lt;=450000,0,MAX(0,Q3294*0.06-MIN(50000,Q3294)*0.03))</f>
        <v/>
      </c>
      <c r="U3294" s="21">
        <f>IF(F3294&lt;=450000,0,MAX(0,Q3294*0.04-MIN(50000,Q3294)*0.02))</f>
        <v/>
      </c>
      <c r="V3294" s="21">
        <f>50000+MAX(0,G3294-480000)</f>
        <v/>
      </c>
      <c r="W3294" s="21">
        <f>P3294-V3294</f>
        <v/>
      </c>
      <c r="X3294" s="21">
        <f>Q3294-V3294</f>
        <v/>
      </c>
      <c r="Y3294" s="22">
        <f>IF(W3294&lt;0,0.9,LOOKUP(W3294,{0,1950001,3300001,6950001,9000001,18000001,40000001},{0.84895,0.7979,0.6958,0.66517,0.56307,0.4916,0.44055}))</f>
        <v/>
      </c>
      <c r="Z3294" s="22">
        <f>IF(X3294&lt;0,0.9,LOOKUP(X3294,{0,1950001,3300001,6950001,9000001,18000001,40000001},{0.84895,0.7979,0.6958,0.66517,0.56307,0.4916,0.44055}))</f>
        <v/>
      </c>
      <c r="AA3294" s="22">
        <f>IF(W3294&lt;0,0,CHOOSE(MATCH(W3294,{0,1950001,3300001,6950001,9000001},1),5.105/84.895,10.21/79.79,20.42/69.58,23.483/66.517,33.693/56.307))</f>
        <v/>
      </c>
      <c r="AB3294" s="21">
        <f>IF(C3294&lt;=2000,0,(MIN(C3294,ROUNDDOWN(F3294*0.3,0))-2000)*0.1)</f>
        <v/>
      </c>
      <c r="AC3294" s="21">
        <f>IF(C3294&lt;=2000,0,MIN((C3294-2000)*Y3294,(R3294+S3294)*0.2))</f>
        <v/>
      </c>
      <c r="AD3294" s="21">
        <f>IF(C3294&lt;=2000,0,MIN((C3294-2000)*Z3294,(T3294+U3294)*0.2))</f>
        <v/>
      </c>
      <c r="AE3294" s="21">
        <f>AC3294*AA3294</f>
        <v/>
      </c>
      <c r="AF3294" s="21">
        <f>ROUNDDOWN(R3294,-2)+ROUNDDOWN(S3294,-2)</f>
        <v/>
      </c>
      <c r="AG3294" s="21">
        <f>ROUNDDOWN(MAX(0,R3294-(AB3294+AC3294+AE3294)*0.6),-2)+ROUNDDOWN(MAX(0,S3294-(AB3294+AC3294+AE3294)*0.4),-2)</f>
        <v/>
      </c>
      <c r="AH3294" s="21">
        <f>ROUNDDOWN(MAX(0,T3294-(AB3294+AD3294)*0.6),-2)+ROUNDDOWN(MAX(0,U3294-(AB3294+AD3294)*0.4),-2)</f>
        <v/>
      </c>
      <c r="AI3294" s="21">
        <f>ROUNDDOWN(T3294,-2)+ROUNDDOWN(U3294,-2)</f>
        <v/>
      </c>
      <c r="AJ3294" s="21">
        <f>M3294+AF3294</f>
        <v/>
      </c>
      <c r="AK3294" s="21">
        <f>M3294+AG3294</f>
        <v/>
      </c>
      <c r="AL3294" s="21">
        <f>N3294+AH3294</f>
        <v/>
      </c>
      <c r="AM3294" s="21">
        <f>O3294+AI3294</f>
        <v/>
      </c>
      <c r="AN3294" s="21">
        <f>N3294+AI3294</f>
        <v/>
      </c>
      <c r="AO3294" s="21">
        <f>ROUNDDOWN((R3294+S3294)*0.2/Y3294+2000,0)</f>
        <v/>
      </c>
      <c r="AP3294" s="21">
        <f>ROUNDDOWN((T3294+U3294)*0.2/Z3294+2000,0)</f>
        <v/>
      </c>
      <c r="AQ3294" s="21">
        <f>AL3294-AK3294</f>
        <v/>
      </c>
      <c r="AR3294" s="21">
        <f>AM3294-AK3294</f>
        <v/>
      </c>
      <c r="AS3294" s="21">
        <f>AM3294-AL3294</f>
        <v/>
      </c>
      <c r="AT3294" s="21">
        <f>AK3294+C3294-AJ3294</f>
        <v/>
      </c>
      <c r="AU3294" s="21">
        <f>AL3294+C3294-AM3294</f>
        <v/>
      </c>
      <c r="AV3294" s="21">
        <f>AN3294+C3294-AM3294</f>
        <v/>
      </c>
    </row>
    <row r="3295">
      <c r="A3295" t="inlineStr">
        <is>
          <t>1万円刻み</t>
        </is>
      </c>
      <c r="B3295" s="21">
        <f>'5_1万円刻み'!$A$1532</f>
        <v/>
      </c>
      <c r="C3295" s="21">
        <f>AO3295</f>
        <v/>
      </c>
      <c r="D3295" s="21" t="n">
        <v>0</v>
      </c>
      <c r="E3295" s="21">
        <f>ROUND(MIN(B3295/12,650000)*12*0.0915+MIN(B3295/12,1390000)*12*(0.0504+0)+B3295*0.005,0)</f>
        <v/>
      </c>
      <c r="F3295" s="21">
        <f>IF(B3295&lt;741000,0,IF(B3295&lt;2191000,B3295-740000,IF(B3295&lt;2193000,1451000,IF(B3295&lt;2196000,1453000,IF(B3295&lt;2200000,1456000,IF(B3295&lt;3600000,ROUND(ROUNDDOWN(B3295/4,-3)*2.8,0)-80000,IF(B3295&lt;6600000,ROUND(ROUNDDOWN(B3295/4,-3)*3.2,0)-440000,IF(B3295&lt;8500000,ROUNDDOWN(B3295*0.9,0)-1100000,B3295-1950000))))))))</f>
        <v/>
      </c>
      <c r="G3295" s="21">
        <f>IF(F3295&gt;23500000,NA(),IF(F3295&lt;=4890000,1040000,IF(F3295&lt;=6550000,670000,620000)))</f>
        <v/>
      </c>
      <c r="H3295" s="21">
        <f>IF(D3295&lt;=0,0,MAX(0,MIN(2000000,D3295-MIN(100000,ROUNDDOWN(F3295*0.05,0)))))</f>
        <v/>
      </c>
      <c r="I3295" s="21">
        <f>IF(C3295&lt;=2000,0,MIN(C3295,ROUNDDOWN(F3295*0.4,0))-2000)</f>
        <v/>
      </c>
      <c r="J3295" s="21">
        <f>MAX(0,ROUNDDOWN(F3295-E3295-G3295,-3))</f>
        <v/>
      </c>
      <c r="K3295" s="21">
        <f>MAX(0,ROUNDDOWN(F3295-E3295-G3295-H3295-I3295,-3))</f>
        <v/>
      </c>
      <c r="L3295" s="21">
        <f>MAX(0,ROUNDDOWN(F3295-E3295-G3295-H3295,-3))</f>
        <v/>
      </c>
      <c r="M3295" s="21">
        <f>IF(J3295&lt;=0,0,ROUNDDOWN((J3295*LOOKUP(J3295,{0,1950001,3300001,6950001,9000001,18000001,40000001},{0.05,0.1,0.2,0.23,0.33,0.4,0.45})-LOOKUP(J3295,{0,1950001,3300001,6950001,9000001,18000001,40000001},{0,97500,427500,636000,1536000,2796000,4796000}))*1.021,-2))</f>
        <v/>
      </c>
      <c r="N3295" s="21">
        <f>IF(K3295&lt;=0,0,ROUNDDOWN((K3295*LOOKUP(K3295,{0,1950001,3300001,6950001,9000001,18000001,40000001},{0.05,0.1,0.2,0.23,0.33,0.4,0.45})-LOOKUP(K3295,{0,1950001,3300001,6950001,9000001,18000001,40000001},{0,97500,427500,636000,1536000,2796000,4796000}))*1.021,-2))</f>
        <v/>
      </c>
      <c r="O3295" s="21">
        <f>IF(L3295&lt;=0,0,ROUNDDOWN((L3295*LOOKUP(L3295,{0,1950001,3300001,6950001,9000001,18000001,40000001},{0.05,0.1,0.2,0.23,0.33,0.4,0.45})-LOOKUP(L3295,{0,1950001,3300001,6950001,9000001,18000001,40000001},{0,97500,427500,636000,1536000,2796000,4796000}))*1.021,-2))</f>
        <v/>
      </c>
      <c r="P3295" s="21">
        <f>MAX(0,ROUNDDOWN(F3295-E3295-430000,-3))</f>
        <v/>
      </c>
      <c r="Q3295" s="21">
        <f>MAX(0,ROUNDDOWN(F3295-E3295-430000-H3295,-3))</f>
        <v/>
      </c>
      <c r="R3295" s="21">
        <f>IF(F3295&lt;=450000,0,MAX(0,P3295*0.06-MIN(50000,P3295)*0.03))</f>
        <v/>
      </c>
      <c r="S3295" s="21">
        <f>IF(F3295&lt;=450000,0,MAX(0,P3295*0.04-MIN(50000,P3295)*0.02))</f>
        <v/>
      </c>
      <c r="T3295" s="21">
        <f>IF(F3295&lt;=450000,0,MAX(0,Q3295*0.06-MIN(50000,Q3295)*0.03))</f>
        <v/>
      </c>
      <c r="U3295" s="21">
        <f>IF(F3295&lt;=450000,0,MAX(0,Q3295*0.04-MIN(50000,Q3295)*0.02))</f>
        <v/>
      </c>
      <c r="V3295" s="21">
        <f>50000+MAX(0,G3295-480000)</f>
        <v/>
      </c>
      <c r="W3295" s="21">
        <f>P3295-V3295</f>
        <v/>
      </c>
      <c r="X3295" s="21">
        <f>Q3295-V3295</f>
        <v/>
      </c>
      <c r="Y3295" s="22">
        <f>IF(W3295&lt;0,0.9,LOOKUP(W3295,{0,1950001,3300001,6950001,9000001,18000001,40000001},{0.84895,0.7979,0.6958,0.66517,0.56307,0.4916,0.44055}))</f>
        <v/>
      </c>
      <c r="Z3295" s="22">
        <f>IF(X3295&lt;0,0.9,LOOKUP(X3295,{0,1950001,3300001,6950001,9000001,18000001,40000001},{0.84895,0.7979,0.6958,0.66517,0.56307,0.4916,0.44055}))</f>
        <v/>
      </c>
      <c r="AA3295" s="22">
        <f>IF(W3295&lt;0,0,CHOOSE(MATCH(W3295,{0,1950001,3300001,6950001,9000001},1),5.105/84.895,10.21/79.79,20.42/69.58,23.483/66.517,33.693/56.307))</f>
        <v/>
      </c>
      <c r="AB3295" s="21">
        <f>IF(C3295&lt;=2000,0,(MIN(C3295,ROUNDDOWN(F3295*0.3,0))-2000)*0.1)</f>
        <v/>
      </c>
      <c r="AC3295" s="21">
        <f>IF(C3295&lt;=2000,0,MIN((C3295-2000)*Y3295,(R3295+S3295)*0.2))</f>
        <v/>
      </c>
      <c r="AD3295" s="21">
        <f>IF(C3295&lt;=2000,0,MIN((C3295-2000)*Z3295,(T3295+U3295)*0.2))</f>
        <v/>
      </c>
      <c r="AE3295" s="21">
        <f>AC3295*AA3295</f>
        <v/>
      </c>
      <c r="AF3295" s="21">
        <f>ROUNDDOWN(R3295,-2)+ROUNDDOWN(S3295,-2)</f>
        <v/>
      </c>
      <c r="AG3295" s="21">
        <f>ROUNDDOWN(MAX(0,R3295-(AB3295+AC3295+AE3295)*0.6),-2)+ROUNDDOWN(MAX(0,S3295-(AB3295+AC3295+AE3295)*0.4),-2)</f>
        <v/>
      </c>
      <c r="AH3295" s="21">
        <f>ROUNDDOWN(MAX(0,T3295-(AB3295+AD3295)*0.6),-2)+ROUNDDOWN(MAX(0,U3295-(AB3295+AD3295)*0.4),-2)</f>
        <v/>
      </c>
      <c r="AI3295" s="21">
        <f>ROUNDDOWN(T3295,-2)+ROUNDDOWN(U3295,-2)</f>
        <v/>
      </c>
      <c r="AJ3295" s="21">
        <f>M3295+AF3295</f>
        <v/>
      </c>
      <c r="AK3295" s="21">
        <f>M3295+AG3295</f>
        <v/>
      </c>
      <c r="AL3295" s="21">
        <f>N3295+AH3295</f>
        <v/>
      </c>
      <c r="AM3295" s="21">
        <f>O3295+AI3295</f>
        <v/>
      </c>
      <c r="AN3295" s="21">
        <f>N3295+AI3295</f>
        <v/>
      </c>
      <c r="AO3295" s="21">
        <f>ROUNDDOWN((R3295+S3295)*0.2/Y3295+2000,0)</f>
        <v/>
      </c>
      <c r="AP3295" s="21">
        <f>ROUNDDOWN((T3295+U3295)*0.2/Z3295+2000,0)</f>
        <v/>
      </c>
      <c r="AQ3295" s="21">
        <f>AL3295-AK3295</f>
        <v/>
      </c>
      <c r="AR3295" s="21">
        <f>AM3295-AK3295</f>
        <v/>
      </c>
      <c r="AS3295" s="21">
        <f>AM3295-AL3295</f>
        <v/>
      </c>
      <c r="AT3295" s="21">
        <f>AK3295+C3295-AJ3295</f>
        <v/>
      </c>
      <c r="AU3295" s="21">
        <f>AL3295+C3295-AM3295</f>
        <v/>
      </c>
      <c r="AV3295" s="21">
        <f>AN3295+C3295-AM3295</f>
        <v/>
      </c>
    </row>
    <row r="3296">
      <c r="A3296" t="inlineStr">
        <is>
          <t>1万円刻み</t>
        </is>
      </c>
      <c r="B3296" s="21">
        <f>'5_1万円刻み'!$A$1533</f>
        <v/>
      </c>
      <c r="C3296" s="21">
        <f>AO3296</f>
        <v/>
      </c>
      <c r="D3296" s="21" t="n">
        <v>0</v>
      </c>
      <c r="E3296" s="21">
        <f>ROUND(MIN(B3296/12,650000)*12*0.0915+MIN(B3296/12,1390000)*12*(0.0504+0)+B3296*0.005,0)</f>
        <v/>
      </c>
      <c r="F3296" s="21">
        <f>IF(B3296&lt;741000,0,IF(B3296&lt;2191000,B3296-740000,IF(B3296&lt;2193000,1451000,IF(B3296&lt;2196000,1453000,IF(B3296&lt;2200000,1456000,IF(B3296&lt;3600000,ROUND(ROUNDDOWN(B3296/4,-3)*2.8,0)-80000,IF(B3296&lt;6600000,ROUND(ROUNDDOWN(B3296/4,-3)*3.2,0)-440000,IF(B3296&lt;8500000,ROUNDDOWN(B3296*0.9,0)-1100000,B3296-1950000))))))))</f>
        <v/>
      </c>
      <c r="G3296" s="21">
        <f>IF(F3296&gt;23500000,NA(),IF(F3296&lt;=4890000,1040000,IF(F3296&lt;=6550000,670000,620000)))</f>
        <v/>
      </c>
      <c r="H3296" s="21">
        <f>IF(D3296&lt;=0,0,MAX(0,MIN(2000000,D3296-MIN(100000,ROUNDDOWN(F3296*0.05,0)))))</f>
        <v/>
      </c>
      <c r="I3296" s="21">
        <f>IF(C3296&lt;=2000,0,MIN(C3296,ROUNDDOWN(F3296*0.4,0))-2000)</f>
        <v/>
      </c>
      <c r="J3296" s="21">
        <f>MAX(0,ROUNDDOWN(F3296-E3296-G3296,-3))</f>
        <v/>
      </c>
      <c r="K3296" s="21">
        <f>MAX(0,ROUNDDOWN(F3296-E3296-G3296-H3296-I3296,-3))</f>
        <v/>
      </c>
      <c r="L3296" s="21">
        <f>MAX(0,ROUNDDOWN(F3296-E3296-G3296-H3296,-3))</f>
        <v/>
      </c>
      <c r="M3296" s="21">
        <f>IF(J3296&lt;=0,0,ROUNDDOWN((J3296*LOOKUP(J3296,{0,1950001,3300001,6950001,9000001,18000001,40000001},{0.05,0.1,0.2,0.23,0.33,0.4,0.45})-LOOKUP(J3296,{0,1950001,3300001,6950001,9000001,18000001,40000001},{0,97500,427500,636000,1536000,2796000,4796000}))*1.021,-2))</f>
        <v/>
      </c>
      <c r="N3296" s="21">
        <f>IF(K3296&lt;=0,0,ROUNDDOWN((K3296*LOOKUP(K3296,{0,1950001,3300001,6950001,9000001,18000001,40000001},{0.05,0.1,0.2,0.23,0.33,0.4,0.45})-LOOKUP(K3296,{0,1950001,3300001,6950001,9000001,18000001,40000001},{0,97500,427500,636000,1536000,2796000,4796000}))*1.021,-2))</f>
        <v/>
      </c>
      <c r="O3296" s="21">
        <f>IF(L3296&lt;=0,0,ROUNDDOWN((L3296*LOOKUP(L3296,{0,1950001,3300001,6950001,9000001,18000001,40000001},{0.05,0.1,0.2,0.23,0.33,0.4,0.45})-LOOKUP(L3296,{0,1950001,3300001,6950001,9000001,18000001,40000001},{0,97500,427500,636000,1536000,2796000,4796000}))*1.021,-2))</f>
        <v/>
      </c>
      <c r="P3296" s="21">
        <f>MAX(0,ROUNDDOWN(F3296-E3296-430000,-3))</f>
        <v/>
      </c>
      <c r="Q3296" s="21">
        <f>MAX(0,ROUNDDOWN(F3296-E3296-430000-H3296,-3))</f>
        <v/>
      </c>
      <c r="R3296" s="21">
        <f>IF(F3296&lt;=450000,0,MAX(0,P3296*0.06-MIN(50000,P3296)*0.03))</f>
        <v/>
      </c>
      <c r="S3296" s="21">
        <f>IF(F3296&lt;=450000,0,MAX(0,P3296*0.04-MIN(50000,P3296)*0.02))</f>
        <v/>
      </c>
      <c r="T3296" s="21">
        <f>IF(F3296&lt;=450000,0,MAX(0,Q3296*0.06-MIN(50000,Q3296)*0.03))</f>
        <v/>
      </c>
      <c r="U3296" s="21">
        <f>IF(F3296&lt;=450000,0,MAX(0,Q3296*0.04-MIN(50000,Q3296)*0.02))</f>
        <v/>
      </c>
      <c r="V3296" s="21">
        <f>50000+MAX(0,G3296-480000)</f>
        <v/>
      </c>
      <c r="W3296" s="21">
        <f>P3296-V3296</f>
        <v/>
      </c>
      <c r="X3296" s="21">
        <f>Q3296-V3296</f>
        <v/>
      </c>
      <c r="Y3296" s="22">
        <f>IF(W3296&lt;0,0.9,LOOKUP(W3296,{0,1950001,3300001,6950001,9000001,18000001,40000001},{0.84895,0.7979,0.6958,0.66517,0.56307,0.4916,0.44055}))</f>
        <v/>
      </c>
      <c r="Z3296" s="22">
        <f>IF(X3296&lt;0,0.9,LOOKUP(X3296,{0,1950001,3300001,6950001,9000001,18000001,40000001},{0.84895,0.7979,0.6958,0.66517,0.56307,0.4916,0.44055}))</f>
        <v/>
      </c>
      <c r="AA3296" s="22">
        <f>IF(W3296&lt;0,0,CHOOSE(MATCH(W3296,{0,1950001,3300001,6950001,9000001},1),5.105/84.895,10.21/79.79,20.42/69.58,23.483/66.517,33.693/56.307))</f>
        <v/>
      </c>
      <c r="AB3296" s="21">
        <f>IF(C3296&lt;=2000,0,(MIN(C3296,ROUNDDOWN(F3296*0.3,0))-2000)*0.1)</f>
        <v/>
      </c>
      <c r="AC3296" s="21">
        <f>IF(C3296&lt;=2000,0,MIN((C3296-2000)*Y3296,(R3296+S3296)*0.2))</f>
        <v/>
      </c>
      <c r="AD3296" s="21">
        <f>IF(C3296&lt;=2000,0,MIN((C3296-2000)*Z3296,(T3296+U3296)*0.2))</f>
        <v/>
      </c>
      <c r="AE3296" s="21">
        <f>AC3296*AA3296</f>
        <v/>
      </c>
      <c r="AF3296" s="21">
        <f>ROUNDDOWN(R3296,-2)+ROUNDDOWN(S3296,-2)</f>
        <v/>
      </c>
      <c r="AG3296" s="21">
        <f>ROUNDDOWN(MAX(0,R3296-(AB3296+AC3296+AE3296)*0.6),-2)+ROUNDDOWN(MAX(0,S3296-(AB3296+AC3296+AE3296)*0.4),-2)</f>
        <v/>
      </c>
      <c r="AH3296" s="21">
        <f>ROUNDDOWN(MAX(0,T3296-(AB3296+AD3296)*0.6),-2)+ROUNDDOWN(MAX(0,U3296-(AB3296+AD3296)*0.4),-2)</f>
        <v/>
      </c>
      <c r="AI3296" s="21">
        <f>ROUNDDOWN(T3296,-2)+ROUNDDOWN(U3296,-2)</f>
        <v/>
      </c>
      <c r="AJ3296" s="21">
        <f>M3296+AF3296</f>
        <v/>
      </c>
      <c r="AK3296" s="21">
        <f>M3296+AG3296</f>
        <v/>
      </c>
      <c r="AL3296" s="21">
        <f>N3296+AH3296</f>
        <v/>
      </c>
      <c r="AM3296" s="21">
        <f>O3296+AI3296</f>
        <v/>
      </c>
      <c r="AN3296" s="21">
        <f>N3296+AI3296</f>
        <v/>
      </c>
      <c r="AO3296" s="21">
        <f>ROUNDDOWN((R3296+S3296)*0.2/Y3296+2000,0)</f>
        <v/>
      </c>
      <c r="AP3296" s="21">
        <f>ROUNDDOWN((T3296+U3296)*0.2/Z3296+2000,0)</f>
        <v/>
      </c>
      <c r="AQ3296" s="21">
        <f>AL3296-AK3296</f>
        <v/>
      </c>
      <c r="AR3296" s="21">
        <f>AM3296-AK3296</f>
        <v/>
      </c>
      <c r="AS3296" s="21">
        <f>AM3296-AL3296</f>
        <v/>
      </c>
      <c r="AT3296" s="21">
        <f>AK3296+C3296-AJ3296</f>
        <v/>
      </c>
      <c r="AU3296" s="21">
        <f>AL3296+C3296-AM3296</f>
        <v/>
      </c>
      <c r="AV3296" s="21">
        <f>AN3296+C3296-AM3296</f>
        <v/>
      </c>
    </row>
    <row r="3297">
      <c r="A3297" t="inlineStr">
        <is>
          <t>1万円刻み</t>
        </is>
      </c>
      <c r="B3297" s="21">
        <f>'5_1万円刻み'!$A$1534</f>
        <v/>
      </c>
      <c r="C3297" s="21">
        <f>AO3297</f>
        <v/>
      </c>
      <c r="D3297" s="21" t="n">
        <v>0</v>
      </c>
      <c r="E3297" s="21">
        <f>ROUND(MIN(B3297/12,650000)*12*0.0915+MIN(B3297/12,1390000)*12*(0.0504+0)+B3297*0.005,0)</f>
        <v/>
      </c>
      <c r="F3297" s="21">
        <f>IF(B3297&lt;741000,0,IF(B3297&lt;2191000,B3297-740000,IF(B3297&lt;2193000,1451000,IF(B3297&lt;2196000,1453000,IF(B3297&lt;2200000,1456000,IF(B3297&lt;3600000,ROUND(ROUNDDOWN(B3297/4,-3)*2.8,0)-80000,IF(B3297&lt;6600000,ROUND(ROUNDDOWN(B3297/4,-3)*3.2,0)-440000,IF(B3297&lt;8500000,ROUNDDOWN(B3297*0.9,0)-1100000,B3297-1950000))))))))</f>
        <v/>
      </c>
      <c r="G3297" s="21">
        <f>IF(F3297&gt;23500000,NA(),IF(F3297&lt;=4890000,1040000,IF(F3297&lt;=6550000,670000,620000)))</f>
        <v/>
      </c>
      <c r="H3297" s="21">
        <f>IF(D3297&lt;=0,0,MAX(0,MIN(2000000,D3297-MIN(100000,ROUNDDOWN(F3297*0.05,0)))))</f>
        <v/>
      </c>
      <c r="I3297" s="21">
        <f>IF(C3297&lt;=2000,0,MIN(C3297,ROUNDDOWN(F3297*0.4,0))-2000)</f>
        <v/>
      </c>
      <c r="J3297" s="21">
        <f>MAX(0,ROUNDDOWN(F3297-E3297-G3297,-3))</f>
        <v/>
      </c>
      <c r="K3297" s="21">
        <f>MAX(0,ROUNDDOWN(F3297-E3297-G3297-H3297-I3297,-3))</f>
        <v/>
      </c>
      <c r="L3297" s="21">
        <f>MAX(0,ROUNDDOWN(F3297-E3297-G3297-H3297,-3))</f>
        <v/>
      </c>
      <c r="M3297" s="21">
        <f>IF(J3297&lt;=0,0,ROUNDDOWN((J3297*LOOKUP(J3297,{0,1950001,3300001,6950001,9000001,18000001,40000001},{0.05,0.1,0.2,0.23,0.33,0.4,0.45})-LOOKUP(J3297,{0,1950001,3300001,6950001,9000001,18000001,40000001},{0,97500,427500,636000,1536000,2796000,4796000}))*1.021,-2))</f>
        <v/>
      </c>
      <c r="N3297" s="21">
        <f>IF(K3297&lt;=0,0,ROUNDDOWN((K3297*LOOKUP(K3297,{0,1950001,3300001,6950001,9000001,18000001,40000001},{0.05,0.1,0.2,0.23,0.33,0.4,0.45})-LOOKUP(K3297,{0,1950001,3300001,6950001,9000001,18000001,40000001},{0,97500,427500,636000,1536000,2796000,4796000}))*1.021,-2))</f>
        <v/>
      </c>
      <c r="O3297" s="21">
        <f>IF(L3297&lt;=0,0,ROUNDDOWN((L3297*LOOKUP(L3297,{0,1950001,3300001,6950001,9000001,18000001,40000001},{0.05,0.1,0.2,0.23,0.33,0.4,0.45})-LOOKUP(L3297,{0,1950001,3300001,6950001,9000001,18000001,40000001},{0,97500,427500,636000,1536000,2796000,4796000}))*1.021,-2))</f>
        <v/>
      </c>
      <c r="P3297" s="21">
        <f>MAX(0,ROUNDDOWN(F3297-E3297-430000,-3))</f>
        <v/>
      </c>
      <c r="Q3297" s="21">
        <f>MAX(0,ROUNDDOWN(F3297-E3297-430000-H3297,-3))</f>
        <v/>
      </c>
      <c r="R3297" s="21">
        <f>IF(F3297&lt;=450000,0,MAX(0,P3297*0.06-MIN(50000,P3297)*0.03))</f>
        <v/>
      </c>
      <c r="S3297" s="21">
        <f>IF(F3297&lt;=450000,0,MAX(0,P3297*0.04-MIN(50000,P3297)*0.02))</f>
        <v/>
      </c>
      <c r="T3297" s="21">
        <f>IF(F3297&lt;=450000,0,MAX(0,Q3297*0.06-MIN(50000,Q3297)*0.03))</f>
        <v/>
      </c>
      <c r="U3297" s="21">
        <f>IF(F3297&lt;=450000,0,MAX(0,Q3297*0.04-MIN(50000,Q3297)*0.02))</f>
        <v/>
      </c>
      <c r="V3297" s="21">
        <f>50000+MAX(0,G3297-480000)</f>
        <v/>
      </c>
      <c r="W3297" s="21">
        <f>P3297-V3297</f>
        <v/>
      </c>
      <c r="X3297" s="21">
        <f>Q3297-V3297</f>
        <v/>
      </c>
      <c r="Y3297" s="22">
        <f>IF(W3297&lt;0,0.9,LOOKUP(W3297,{0,1950001,3300001,6950001,9000001,18000001,40000001},{0.84895,0.7979,0.6958,0.66517,0.56307,0.4916,0.44055}))</f>
        <v/>
      </c>
      <c r="Z3297" s="22">
        <f>IF(X3297&lt;0,0.9,LOOKUP(X3297,{0,1950001,3300001,6950001,9000001,18000001,40000001},{0.84895,0.7979,0.6958,0.66517,0.56307,0.4916,0.44055}))</f>
        <v/>
      </c>
      <c r="AA3297" s="22">
        <f>IF(W3297&lt;0,0,CHOOSE(MATCH(W3297,{0,1950001,3300001,6950001,9000001},1),5.105/84.895,10.21/79.79,20.42/69.58,23.483/66.517,33.693/56.307))</f>
        <v/>
      </c>
      <c r="AB3297" s="21">
        <f>IF(C3297&lt;=2000,0,(MIN(C3297,ROUNDDOWN(F3297*0.3,0))-2000)*0.1)</f>
        <v/>
      </c>
      <c r="AC3297" s="21">
        <f>IF(C3297&lt;=2000,0,MIN((C3297-2000)*Y3297,(R3297+S3297)*0.2))</f>
        <v/>
      </c>
      <c r="AD3297" s="21">
        <f>IF(C3297&lt;=2000,0,MIN((C3297-2000)*Z3297,(T3297+U3297)*0.2))</f>
        <v/>
      </c>
      <c r="AE3297" s="21">
        <f>AC3297*AA3297</f>
        <v/>
      </c>
      <c r="AF3297" s="21">
        <f>ROUNDDOWN(R3297,-2)+ROUNDDOWN(S3297,-2)</f>
        <v/>
      </c>
      <c r="AG3297" s="21">
        <f>ROUNDDOWN(MAX(0,R3297-(AB3297+AC3297+AE3297)*0.6),-2)+ROUNDDOWN(MAX(0,S3297-(AB3297+AC3297+AE3297)*0.4),-2)</f>
        <v/>
      </c>
      <c r="AH3297" s="21">
        <f>ROUNDDOWN(MAX(0,T3297-(AB3297+AD3297)*0.6),-2)+ROUNDDOWN(MAX(0,U3297-(AB3297+AD3297)*0.4),-2)</f>
        <v/>
      </c>
      <c r="AI3297" s="21">
        <f>ROUNDDOWN(T3297,-2)+ROUNDDOWN(U3297,-2)</f>
        <v/>
      </c>
      <c r="AJ3297" s="21">
        <f>M3297+AF3297</f>
        <v/>
      </c>
      <c r="AK3297" s="21">
        <f>M3297+AG3297</f>
        <v/>
      </c>
      <c r="AL3297" s="21">
        <f>N3297+AH3297</f>
        <v/>
      </c>
      <c r="AM3297" s="21">
        <f>O3297+AI3297</f>
        <v/>
      </c>
      <c r="AN3297" s="21">
        <f>N3297+AI3297</f>
        <v/>
      </c>
      <c r="AO3297" s="21">
        <f>ROUNDDOWN((R3297+S3297)*0.2/Y3297+2000,0)</f>
        <v/>
      </c>
      <c r="AP3297" s="21">
        <f>ROUNDDOWN((T3297+U3297)*0.2/Z3297+2000,0)</f>
        <v/>
      </c>
      <c r="AQ3297" s="21">
        <f>AL3297-AK3297</f>
        <v/>
      </c>
      <c r="AR3297" s="21">
        <f>AM3297-AK3297</f>
        <v/>
      </c>
      <c r="AS3297" s="21">
        <f>AM3297-AL3297</f>
        <v/>
      </c>
      <c r="AT3297" s="21">
        <f>AK3297+C3297-AJ3297</f>
        <v/>
      </c>
      <c r="AU3297" s="21">
        <f>AL3297+C3297-AM3297</f>
        <v/>
      </c>
      <c r="AV3297" s="21">
        <f>AN3297+C3297-AM3297</f>
        <v/>
      </c>
    </row>
    <row r="3298">
      <c r="A3298" t="inlineStr">
        <is>
          <t>1万円刻み</t>
        </is>
      </c>
      <c r="B3298" s="21">
        <f>'5_1万円刻み'!$A$1535</f>
        <v/>
      </c>
      <c r="C3298" s="21">
        <f>AO3298</f>
        <v/>
      </c>
      <c r="D3298" s="21" t="n">
        <v>0</v>
      </c>
      <c r="E3298" s="21">
        <f>ROUND(MIN(B3298/12,650000)*12*0.0915+MIN(B3298/12,1390000)*12*(0.0504+0)+B3298*0.005,0)</f>
        <v/>
      </c>
      <c r="F3298" s="21">
        <f>IF(B3298&lt;741000,0,IF(B3298&lt;2191000,B3298-740000,IF(B3298&lt;2193000,1451000,IF(B3298&lt;2196000,1453000,IF(B3298&lt;2200000,1456000,IF(B3298&lt;3600000,ROUND(ROUNDDOWN(B3298/4,-3)*2.8,0)-80000,IF(B3298&lt;6600000,ROUND(ROUNDDOWN(B3298/4,-3)*3.2,0)-440000,IF(B3298&lt;8500000,ROUNDDOWN(B3298*0.9,0)-1100000,B3298-1950000))))))))</f>
        <v/>
      </c>
      <c r="G3298" s="21">
        <f>IF(F3298&gt;23500000,NA(),IF(F3298&lt;=4890000,1040000,IF(F3298&lt;=6550000,670000,620000)))</f>
        <v/>
      </c>
      <c r="H3298" s="21">
        <f>IF(D3298&lt;=0,0,MAX(0,MIN(2000000,D3298-MIN(100000,ROUNDDOWN(F3298*0.05,0)))))</f>
        <v/>
      </c>
      <c r="I3298" s="21">
        <f>IF(C3298&lt;=2000,0,MIN(C3298,ROUNDDOWN(F3298*0.4,0))-2000)</f>
        <v/>
      </c>
      <c r="J3298" s="21">
        <f>MAX(0,ROUNDDOWN(F3298-E3298-G3298,-3))</f>
        <v/>
      </c>
      <c r="K3298" s="21">
        <f>MAX(0,ROUNDDOWN(F3298-E3298-G3298-H3298-I3298,-3))</f>
        <v/>
      </c>
      <c r="L3298" s="21">
        <f>MAX(0,ROUNDDOWN(F3298-E3298-G3298-H3298,-3))</f>
        <v/>
      </c>
      <c r="M3298" s="21">
        <f>IF(J3298&lt;=0,0,ROUNDDOWN((J3298*LOOKUP(J3298,{0,1950001,3300001,6950001,9000001,18000001,40000001},{0.05,0.1,0.2,0.23,0.33,0.4,0.45})-LOOKUP(J3298,{0,1950001,3300001,6950001,9000001,18000001,40000001},{0,97500,427500,636000,1536000,2796000,4796000}))*1.021,-2))</f>
        <v/>
      </c>
      <c r="N3298" s="21">
        <f>IF(K3298&lt;=0,0,ROUNDDOWN((K3298*LOOKUP(K3298,{0,1950001,3300001,6950001,9000001,18000001,40000001},{0.05,0.1,0.2,0.23,0.33,0.4,0.45})-LOOKUP(K3298,{0,1950001,3300001,6950001,9000001,18000001,40000001},{0,97500,427500,636000,1536000,2796000,4796000}))*1.021,-2))</f>
        <v/>
      </c>
      <c r="O3298" s="21">
        <f>IF(L3298&lt;=0,0,ROUNDDOWN((L3298*LOOKUP(L3298,{0,1950001,3300001,6950001,9000001,18000001,40000001},{0.05,0.1,0.2,0.23,0.33,0.4,0.45})-LOOKUP(L3298,{0,1950001,3300001,6950001,9000001,18000001,40000001},{0,97500,427500,636000,1536000,2796000,4796000}))*1.021,-2))</f>
        <v/>
      </c>
      <c r="P3298" s="21">
        <f>MAX(0,ROUNDDOWN(F3298-E3298-430000,-3))</f>
        <v/>
      </c>
      <c r="Q3298" s="21">
        <f>MAX(0,ROUNDDOWN(F3298-E3298-430000-H3298,-3))</f>
        <v/>
      </c>
      <c r="R3298" s="21">
        <f>IF(F3298&lt;=450000,0,MAX(0,P3298*0.06-MIN(50000,P3298)*0.03))</f>
        <v/>
      </c>
      <c r="S3298" s="21">
        <f>IF(F3298&lt;=450000,0,MAX(0,P3298*0.04-MIN(50000,P3298)*0.02))</f>
        <v/>
      </c>
      <c r="T3298" s="21">
        <f>IF(F3298&lt;=450000,0,MAX(0,Q3298*0.06-MIN(50000,Q3298)*0.03))</f>
        <v/>
      </c>
      <c r="U3298" s="21">
        <f>IF(F3298&lt;=450000,0,MAX(0,Q3298*0.04-MIN(50000,Q3298)*0.02))</f>
        <v/>
      </c>
      <c r="V3298" s="21">
        <f>50000+MAX(0,G3298-480000)</f>
        <v/>
      </c>
      <c r="W3298" s="21">
        <f>P3298-V3298</f>
        <v/>
      </c>
      <c r="X3298" s="21">
        <f>Q3298-V3298</f>
        <v/>
      </c>
      <c r="Y3298" s="22">
        <f>IF(W3298&lt;0,0.9,LOOKUP(W3298,{0,1950001,3300001,6950001,9000001,18000001,40000001},{0.84895,0.7979,0.6958,0.66517,0.56307,0.4916,0.44055}))</f>
        <v/>
      </c>
      <c r="Z3298" s="22">
        <f>IF(X3298&lt;0,0.9,LOOKUP(X3298,{0,1950001,3300001,6950001,9000001,18000001,40000001},{0.84895,0.7979,0.6958,0.66517,0.56307,0.4916,0.44055}))</f>
        <v/>
      </c>
      <c r="AA3298" s="22">
        <f>IF(W3298&lt;0,0,CHOOSE(MATCH(W3298,{0,1950001,3300001,6950001,9000001},1),5.105/84.895,10.21/79.79,20.42/69.58,23.483/66.517,33.693/56.307))</f>
        <v/>
      </c>
      <c r="AB3298" s="21">
        <f>IF(C3298&lt;=2000,0,(MIN(C3298,ROUNDDOWN(F3298*0.3,0))-2000)*0.1)</f>
        <v/>
      </c>
      <c r="AC3298" s="21">
        <f>IF(C3298&lt;=2000,0,MIN((C3298-2000)*Y3298,(R3298+S3298)*0.2))</f>
        <v/>
      </c>
      <c r="AD3298" s="21">
        <f>IF(C3298&lt;=2000,0,MIN((C3298-2000)*Z3298,(T3298+U3298)*0.2))</f>
        <v/>
      </c>
      <c r="AE3298" s="21">
        <f>AC3298*AA3298</f>
        <v/>
      </c>
      <c r="AF3298" s="21">
        <f>ROUNDDOWN(R3298,-2)+ROUNDDOWN(S3298,-2)</f>
        <v/>
      </c>
      <c r="AG3298" s="21">
        <f>ROUNDDOWN(MAX(0,R3298-(AB3298+AC3298+AE3298)*0.6),-2)+ROUNDDOWN(MAX(0,S3298-(AB3298+AC3298+AE3298)*0.4),-2)</f>
        <v/>
      </c>
      <c r="AH3298" s="21">
        <f>ROUNDDOWN(MAX(0,T3298-(AB3298+AD3298)*0.6),-2)+ROUNDDOWN(MAX(0,U3298-(AB3298+AD3298)*0.4),-2)</f>
        <v/>
      </c>
      <c r="AI3298" s="21">
        <f>ROUNDDOWN(T3298,-2)+ROUNDDOWN(U3298,-2)</f>
        <v/>
      </c>
      <c r="AJ3298" s="21">
        <f>M3298+AF3298</f>
        <v/>
      </c>
      <c r="AK3298" s="21">
        <f>M3298+AG3298</f>
        <v/>
      </c>
      <c r="AL3298" s="21">
        <f>N3298+AH3298</f>
        <v/>
      </c>
      <c r="AM3298" s="21">
        <f>O3298+AI3298</f>
        <v/>
      </c>
      <c r="AN3298" s="21">
        <f>N3298+AI3298</f>
        <v/>
      </c>
      <c r="AO3298" s="21">
        <f>ROUNDDOWN((R3298+S3298)*0.2/Y3298+2000,0)</f>
        <v/>
      </c>
      <c r="AP3298" s="21">
        <f>ROUNDDOWN((T3298+U3298)*0.2/Z3298+2000,0)</f>
        <v/>
      </c>
      <c r="AQ3298" s="21">
        <f>AL3298-AK3298</f>
        <v/>
      </c>
      <c r="AR3298" s="21">
        <f>AM3298-AK3298</f>
        <v/>
      </c>
      <c r="AS3298" s="21">
        <f>AM3298-AL3298</f>
        <v/>
      </c>
      <c r="AT3298" s="21">
        <f>AK3298+C3298-AJ3298</f>
        <v/>
      </c>
      <c r="AU3298" s="21">
        <f>AL3298+C3298-AM3298</f>
        <v/>
      </c>
      <c r="AV3298" s="21">
        <f>AN3298+C3298-AM3298</f>
        <v/>
      </c>
    </row>
    <row r="3299">
      <c r="A3299" t="inlineStr">
        <is>
          <t>1万円刻み</t>
        </is>
      </c>
      <c r="B3299" s="21">
        <f>'5_1万円刻み'!$A$1536</f>
        <v/>
      </c>
      <c r="C3299" s="21">
        <f>AO3299</f>
        <v/>
      </c>
      <c r="D3299" s="21" t="n">
        <v>0</v>
      </c>
      <c r="E3299" s="21">
        <f>ROUND(MIN(B3299/12,650000)*12*0.0915+MIN(B3299/12,1390000)*12*(0.0504+0)+B3299*0.005,0)</f>
        <v/>
      </c>
      <c r="F3299" s="21">
        <f>IF(B3299&lt;741000,0,IF(B3299&lt;2191000,B3299-740000,IF(B3299&lt;2193000,1451000,IF(B3299&lt;2196000,1453000,IF(B3299&lt;2200000,1456000,IF(B3299&lt;3600000,ROUND(ROUNDDOWN(B3299/4,-3)*2.8,0)-80000,IF(B3299&lt;6600000,ROUND(ROUNDDOWN(B3299/4,-3)*3.2,0)-440000,IF(B3299&lt;8500000,ROUNDDOWN(B3299*0.9,0)-1100000,B3299-1950000))))))))</f>
        <v/>
      </c>
      <c r="G3299" s="21">
        <f>IF(F3299&gt;23500000,NA(),IF(F3299&lt;=4890000,1040000,IF(F3299&lt;=6550000,670000,620000)))</f>
        <v/>
      </c>
      <c r="H3299" s="21">
        <f>IF(D3299&lt;=0,0,MAX(0,MIN(2000000,D3299-MIN(100000,ROUNDDOWN(F3299*0.05,0)))))</f>
        <v/>
      </c>
      <c r="I3299" s="21">
        <f>IF(C3299&lt;=2000,0,MIN(C3299,ROUNDDOWN(F3299*0.4,0))-2000)</f>
        <v/>
      </c>
      <c r="J3299" s="21">
        <f>MAX(0,ROUNDDOWN(F3299-E3299-G3299,-3))</f>
        <v/>
      </c>
      <c r="K3299" s="21">
        <f>MAX(0,ROUNDDOWN(F3299-E3299-G3299-H3299-I3299,-3))</f>
        <v/>
      </c>
      <c r="L3299" s="21">
        <f>MAX(0,ROUNDDOWN(F3299-E3299-G3299-H3299,-3))</f>
        <v/>
      </c>
      <c r="M3299" s="21">
        <f>IF(J3299&lt;=0,0,ROUNDDOWN((J3299*LOOKUP(J3299,{0,1950001,3300001,6950001,9000001,18000001,40000001},{0.05,0.1,0.2,0.23,0.33,0.4,0.45})-LOOKUP(J3299,{0,1950001,3300001,6950001,9000001,18000001,40000001},{0,97500,427500,636000,1536000,2796000,4796000}))*1.021,-2))</f>
        <v/>
      </c>
      <c r="N3299" s="21">
        <f>IF(K3299&lt;=0,0,ROUNDDOWN((K3299*LOOKUP(K3299,{0,1950001,3300001,6950001,9000001,18000001,40000001},{0.05,0.1,0.2,0.23,0.33,0.4,0.45})-LOOKUP(K3299,{0,1950001,3300001,6950001,9000001,18000001,40000001},{0,97500,427500,636000,1536000,2796000,4796000}))*1.021,-2))</f>
        <v/>
      </c>
      <c r="O3299" s="21">
        <f>IF(L3299&lt;=0,0,ROUNDDOWN((L3299*LOOKUP(L3299,{0,1950001,3300001,6950001,9000001,18000001,40000001},{0.05,0.1,0.2,0.23,0.33,0.4,0.45})-LOOKUP(L3299,{0,1950001,3300001,6950001,9000001,18000001,40000001},{0,97500,427500,636000,1536000,2796000,4796000}))*1.021,-2))</f>
        <v/>
      </c>
      <c r="P3299" s="21">
        <f>MAX(0,ROUNDDOWN(F3299-E3299-430000,-3))</f>
        <v/>
      </c>
      <c r="Q3299" s="21">
        <f>MAX(0,ROUNDDOWN(F3299-E3299-430000-H3299,-3))</f>
        <v/>
      </c>
      <c r="R3299" s="21">
        <f>IF(F3299&lt;=450000,0,MAX(0,P3299*0.06-MIN(50000,P3299)*0.03))</f>
        <v/>
      </c>
      <c r="S3299" s="21">
        <f>IF(F3299&lt;=450000,0,MAX(0,P3299*0.04-MIN(50000,P3299)*0.02))</f>
        <v/>
      </c>
      <c r="T3299" s="21">
        <f>IF(F3299&lt;=450000,0,MAX(0,Q3299*0.06-MIN(50000,Q3299)*0.03))</f>
        <v/>
      </c>
      <c r="U3299" s="21">
        <f>IF(F3299&lt;=450000,0,MAX(0,Q3299*0.04-MIN(50000,Q3299)*0.02))</f>
        <v/>
      </c>
      <c r="V3299" s="21">
        <f>50000+MAX(0,G3299-480000)</f>
        <v/>
      </c>
      <c r="W3299" s="21">
        <f>P3299-V3299</f>
        <v/>
      </c>
      <c r="X3299" s="21">
        <f>Q3299-V3299</f>
        <v/>
      </c>
      <c r="Y3299" s="22">
        <f>IF(W3299&lt;0,0.9,LOOKUP(W3299,{0,1950001,3300001,6950001,9000001,18000001,40000001},{0.84895,0.7979,0.6958,0.66517,0.56307,0.4916,0.44055}))</f>
        <v/>
      </c>
      <c r="Z3299" s="22">
        <f>IF(X3299&lt;0,0.9,LOOKUP(X3299,{0,1950001,3300001,6950001,9000001,18000001,40000001},{0.84895,0.7979,0.6958,0.66517,0.56307,0.4916,0.44055}))</f>
        <v/>
      </c>
      <c r="AA3299" s="22">
        <f>IF(W3299&lt;0,0,CHOOSE(MATCH(W3299,{0,1950001,3300001,6950001,9000001},1),5.105/84.895,10.21/79.79,20.42/69.58,23.483/66.517,33.693/56.307))</f>
        <v/>
      </c>
      <c r="AB3299" s="21">
        <f>IF(C3299&lt;=2000,0,(MIN(C3299,ROUNDDOWN(F3299*0.3,0))-2000)*0.1)</f>
        <v/>
      </c>
      <c r="AC3299" s="21">
        <f>IF(C3299&lt;=2000,0,MIN((C3299-2000)*Y3299,(R3299+S3299)*0.2))</f>
        <v/>
      </c>
      <c r="AD3299" s="21">
        <f>IF(C3299&lt;=2000,0,MIN((C3299-2000)*Z3299,(T3299+U3299)*0.2))</f>
        <v/>
      </c>
      <c r="AE3299" s="21">
        <f>AC3299*AA3299</f>
        <v/>
      </c>
      <c r="AF3299" s="21">
        <f>ROUNDDOWN(R3299,-2)+ROUNDDOWN(S3299,-2)</f>
        <v/>
      </c>
      <c r="AG3299" s="21">
        <f>ROUNDDOWN(MAX(0,R3299-(AB3299+AC3299+AE3299)*0.6),-2)+ROUNDDOWN(MAX(0,S3299-(AB3299+AC3299+AE3299)*0.4),-2)</f>
        <v/>
      </c>
      <c r="AH3299" s="21">
        <f>ROUNDDOWN(MAX(0,T3299-(AB3299+AD3299)*0.6),-2)+ROUNDDOWN(MAX(0,U3299-(AB3299+AD3299)*0.4),-2)</f>
        <v/>
      </c>
      <c r="AI3299" s="21">
        <f>ROUNDDOWN(T3299,-2)+ROUNDDOWN(U3299,-2)</f>
        <v/>
      </c>
      <c r="AJ3299" s="21">
        <f>M3299+AF3299</f>
        <v/>
      </c>
      <c r="AK3299" s="21">
        <f>M3299+AG3299</f>
        <v/>
      </c>
      <c r="AL3299" s="21">
        <f>N3299+AH3299</f>
        <v/>
      </c>
      <c r="AM3299" s="21">
        <f>O3299+AI3299</f>
        <v/>
      </c>
      <c r="AN3299" s="21">
        <f>N3299+AI3299</f>
        <v/>
      </c>
      <c r="AO3299" s="21">
        <f>ROUNDDOWN((R3299+S3299)*0.2/Y3299+2000,0)</f>
        <v/>
      </c>
      <c r="AP3299" s="21">
        <f>ROUNDDOWN((T3299+U3299)*0.2/Z3299+2000,0)</f>
        <v/>
      </c>
      <c r="AQ3299" s="21">
        <f>AL3299-AK3299</f>
        <v/>
      </c>
      <c r="AR3299" s="21">
        <f>AM3299-AK3299</f>
        <v/>
      </c>
      <c r="AS3299" s="21">
        <f>AM3299-AL3299</f>
        <v/>
      </c>
      <c r="AT3299" s="21">
        <f>AK3299+C3299-AJ3299</f>
        <v/>
      </c>
      <c r="AU3299" s="21">
        <f>AL3299+C3299-AM3299</f>
        <v/>
      </c>
      <c r="AV3299" s="21">
        <f>AN3299+C3299-AM3299</f>
        <v/>
      </c>
    </row>
    <row r="3300">
      <c r="A3300" t="inlineStr">
        <is>
          <t>1万円刻み</t>
        </is>
      </c>
      <c r="B3300" s="21">
        <f>'5_1万円刻み'!$A$1537</f>
        <v/>
      </c>
      <c r="C3300" s="21">
        <f>AO3300</f>
        <v/>
      </c>
      <c r="D3300" s="21" t="n">
        <v>0</v>
      </c>
      <c r="E3300" s="21">
        <f>ROUND(MIN(B3300/12,650000)*12*0.0915+MIN(B3300/12,1390000)*12*(0.0504+0)+B3300*0.005,0)</f>
        <v/>
      </c>
      <c r="F3300" s="21">
        <f>IF(B3300&lt;741000,0,IF(B3300&lt;2191000,B3300-740000,IF(B3300&lt;2193000,1451000,IF(B3300&lt;2196000,1453000,IF(B3300&lt;2200000,1456000,IF(B3300&lt;3600000,ROUND(ROUNDDOWN(B3300/4,-3)*2.8,0)-80000,IF(B3300&lt;6600000,ROUND(ROUNDDOWN(B3300/4,-3)*3.2,0)-440000,IF(B3300&lt;8500000,ROUNDDOWN(B3300*0.9,0)-1100000,B3300-1950000))))))))</f>
        <v/>
      </c>
      <c r="G3300" s="21">
        <f>IF(F3300&gt;23500000,NA(),IF(F3300&lt;=4890000,1040000,IF(F3300&lt;=6550000,670000,620000)))</f>
        <v/>
      </c>
      <c r="H3300" s="21">
        <f>IF(D3300&lt;=0,0,MAX(0,MIN(2000000,D3300-MIN(100000,ROUNDDOWN(F3300*0.05,0)))))</f>
        <v/>
      </c>
      <c r="I3300" s="21">
        <f>IF(C3300&lt;=2000,0,MIN(C3300,ROUNDDOWN(F3300*0.4,0))-2000)</f>
        <v/>
      </c>
      <c r="J3300" s="21">
        <f>MAX(0,ROUNDDOWN(F3300-E3300-G3300,-3))</f>
        <v/>
      </c>
      <c r="K3300" s="21">
        <f>MAX(0,ROUNDDOWN(F3300-E3300-G3300-H3300-I3300,-3))</f>
        <v/>
      </c>
      <c r="L3300" s="21">
        <f>MAX(0,ROUNDDOWN(F3300-E3300-G3300-H3300,-3))</f>
        <v/>
      </c>
      <c r="M3300" s="21">
        <f>IF(J3300&lt;=0,0,ROUNDDOWN((J3300*LOOKUP(J3300,{0,1950001,3300001,6950001,9000001,18000001,40000001},{0.05,0.1,0.2,0.23,0.33,0.4,0.45})-LOOKUP(J3300,{0,1950001,3300001,6950001,9000001,18000001,40000001},{0,97500,427500,636000,1536000,2796000,4796000}))*1.021,-2))</f>
        <v/>
      </c>
      <c r="N3300" s="21">
        <f>IF(K3300&lt;=0,0,ROUNDDOWN((K3300*LOOKUP(K3300,{0,1950001,3300001,6950001,9000001,18000001,40000001},{0.05,0.1,0.2,0.23,0.33,0.4,0.45})-LOOKUP(K3300,{0,1950001,3300001,6950001,9000001,18000001,40000001},{0,97500,427500,636000,1536000,2796000,4796000}))*1.021,-2))</f>
        <v/>
      </c>
      <c r="O3300" s="21">
        <f>IF(L3300&lt;=0,0,ROUNDDOWN((L3300*LOOKUP(L3300,{0,1950001,3300001,6950001,9000001,18000001,40000001},{0.05,0.1,0.2,0.23,0.33,0.4,0.45})-LOOKUP(L3300,{0,1950001,3300001,6950001,9000001,18000001,40000001},{0,97500,427500,636000,1536000,2796000,4796000}))*1.021,-2))</f>
        <v/>
      </c>
      <c r="P3300" s="21">
        <f>MAX(0,ROUNDDOWN(F3300-E3300-430000,-3))</f>
        <v/>
      </c>
      <c r="Q3300" s="21">
        <f>MAX(0,ROUNDDOWN(F3300-E3300-430000-H3300,-3))</f>
        <v/>
      </c>
      <c r="R3300" s="21">
        <f>IF(F3300&lt;=450000,0,MAX(0,P3300*0.06-MIN(50000,P3300)*0.03))</f>
        <v/>
      </c>
      <c r="S3300" s="21">
        <f>IF(F3300&lt;=450000,0,MAX(0,P3300*0.04-MIN(50000,P3300)*0.02))</f>
        <v/>
      </c>
      <c r="T3300" s="21">
        <f>IF(F3300&lt;=450000,0,MAX(0,Q3300*0.06-MIN(50000,Q3300)*0.03))</f>
        <v/>
      </c>
      <c r="U3300" s="21">
        <f>IF(F3300&lt;=450000,0,MAX(0,Q3300*0.04-MIN(50000,Q3300)*0.02))</f>
        <v/>
      </c>
      <c r="V3300" s="21">
        <f>50000+MAX(0,G3300-480000)</f>
        <v/>
      </c>
      <c r="W3300" s="21">
        <f>P3300-V3300</f>
        <v/>
      </c>
      <c r="X3300" s="21">
        <f>Q3300-V3300</f>
        <v/>
      </c>
      <c r="Y3300" s="22">
        <f>IF(W3300&lt;0,0.9,LOOKUP(W3300,{0,1950001,3300001,6950001,9000001,18000001,40000001},{0.84895,0.7979,0.6958,0.66517,0.56307,0.4916,0.44055}))</f>
        <v/>
      </c>
      <c r="Z3300" s="22">
        <f>IF(X3300&lt;0,0.9,LOOKUP(X3300,{0,1950001,3300001,6950001,9000001,18000001,40000001},{0.84895,0.7979,0.6958,0.66517,0.56307,0.4916,0.44055}))</f>
        <v/>
      </c>
      <c r="AA3300" s="22">
        <f>IF(W3300&lt;0,0,CHOOSE(MATCH(W3300,{0,1950001,3300001,6950001,9000001},1),5.105/84.895,10.21/79.79,20.42/69.58,23.483/66.517,33.693/56.307))</f>
        <v/>
      </c>
      <c r="AB3300" s="21">
        <f>IF(C3300&lt;=2000,0,(MIN(C3300,ROUNDDOWN(F3300*0.3,0))-2000)*0.1)</f>
        <v/>
      </c>
      <c r="AC3300" s="21">
        <f>IF(C3300&lt;=2000,0,MIN((C3300-2000)*Y3300,(R3300+S3300)*0.2))</f>
        <v/>
      </c>
      <c r="AD3300" s="21">
        <f>IF(C3300&lt;=2000,0,MIN((C3300-2000)*Z3300,(T3300+U3300)*0.2))</f>
        <v/>
      </c>
      <c r="AE3300" s="21">
        <f>AC3300*AA3300</f>
        <v/>
      </c>
      <c r="AF3300" s="21">
        <f>ROUNDDOWN(R3300,-2)+ROUNDDOWN(S3300,-2)</f>
        <v/>
      </c>
      <c r="AG3300" s="21">
        <f>ROUNDDOWN(MAX(0,R3300-(AB3300+AC3300+AE3300)*0.6),-2)+ROUNDDOWN(MAX(0,S3300-(AB3300+AC3300+AE3300)*0.4),-2)</f>
        <v/>
      </c>
      <c r="AH3300" s="21">
        <f>ROUNDDOWN(MAX(0,T3300-(AB3300+AD3300)*0.6),-2)+ROUNDDOWN(MAX(0,U3300-(AB3300+AD3300)*0.4),-2)</f>
        <v/>
      </c>
      <c r="AI3300" s="21">
        <f>ROUNDDOWN(T3300,-2)+ROUNDDOWN(U3300,-2)</f>
        <v/>
      </c>
      <c r="AJ3300" s="21">
        <f>M3300+AF3300</f>
        <v/>
      </c>
      <c r="AK3300" s="21">
        <f>M3300+AG3300</f>
        <v/>
      </c>
      <c r="AL3300" s="21">
        <f>N3300+AH3300</f>
        <v/>
      </c>
      <c r="AM3300" s="21">
        <f>O3300+AI3300</f>
        <v/>
      </c>
      <c r="AN3300" s="21">
        <f>N3300+AI3300</f>
        <v/>
      </c>
      <c r="AO3300" s="21">
        <f>ROUNDDOWN((R3300+S3300)*0.2/Y3300+2000,0)</f>
        <v/>
      </c>
      <c r="AP3300" s="21">
        <f>ROUNDDOWN((T3300+U3300)*0.2/Z3300+2000,0)</f>
        <v/>
      </c>
      <c r="AQ3300" s="21">
        <f>AL3300-AK3300</f>
        <v/>
      </c>
      <c r="AR3300" s="21">
        <f>AM3300-AK3300</f>
        <v/>
      </c>
      <c r="AS3300" s="21">
        <f>AM3300-AL3300</f>
        <v/>
      </c>
      <c r="AT3300" s="21">
        <f>AK3300+C3300-AJ3300</f>
        <v/>
      </c>
      <c r="AU3300" s="21">
        <f>AL3300+C3300-AM3300</f>
        <v/>
      </c>
      <c r="AV3300" s="21">
        <f>AN3300+C3300-AM3300</f>
        <v/>
      </c>
    </row>
    <row r="3301">
      <c r="A3301" t="inlineStr">
        <is>
          <t>1万円刻み</t>
        </is>
      </c>
      <c r="B3301" s="21">
        <f>'5_1万円刻み'!$A$1538</f>
        <v/>
      </c>
      <c r="C3301" s="21">
        <f>AO3301</f>
        <v/>
      </c>
      <c r="D3301" s="21" t="n">
        <v>0</v>
      </c>
      <c r="E3301" s="21">
        <f>ROUND(MIN(B3301/12,650000)*12*0.0915+MIN(B3301/12,1390000)*12*(0.0504+0)+B3301*0.005,0)</f>
        <v/>
      </c>
      <c r="F3301" s="21">
        <f>IF(B3301&lt;741000,0,IF(B3301&lt;2191000,B3301-740000,IF(B3301&lt;2193000,1451000,IF(B3301&lt;2196000,1453000,IF(B3301&lt;2200000,1456000,IF(B3301&lt;3600000,ROUND(ROUNDDOWN(B3301/4,-3)*2.8,0)-80000,IF(B3301&lt;6600000,ROUND(ROUNDDOWN(B3301/4,-3)*3.2,0)-440000,IF(B3301&lt;8500000,ROUNDDOWN(B3301*0.9,0)-1100000,B3301-1950000))))))))</f>
        <v/>
      </c>
      <c r="G3301" s="21">
        <f>IF(F3301&gt;23500000,NA(),IF(F3301&lt;=4890000,1040000,IF(F3301&lt;=6550000,670000,620000)))</f>
        <v/>
      </c>
      <c r="H3301" s="21">
        <f>IF(D3301&lt;=0,0,MAX(0,MIN(2000000,D3301-MIN(100000,ROUNDDOWN(F3301*0.05,0)))))</f>
        <v/>
      </c>
      <c r="I3301" s="21">
        <f>IF(C3301&lt;=2000,0,MIN(C3301,ROUNDDOWN(F3301*0.4,0))-2000)</f>
        <v/>
      </c>
      <c r="J3301" s="21">
        <f>MAX(0,ROUNDDOWN(F3301-E3301-G3301,-3))</f>
        <v/>
      </c>
      <c r="K3301" s="21">
        <f>MAX(0,ROUNDDOWN(F3301-E3301-G3301-H3301-I3301,-3))</f>
        <v/>
      </c>
      <c r="L3301" s="21">
        <f>MAX(0,ROUNDDOWN(F3301-E3301-G3301-H3301,-3))</f>
        <v/>
      </c>
      <c r="M3301" s="21">
        <f>IF(J3301&lt;=0,0,ROUNDDOWN((J3301*LOOKUP(J3301,{0,1950001,3300001,6950001,9000001,18000001,40000001},{0.05,0.1,0.2,0.23,0.33,0.4,0.45})-LOOKUP(J3301,{0,1950001,3300001,6950001,9000001,18000001,40000001},{0,97500,427500,636000,1536000,2796000,4796000}))*1.021,-2))</f>
        <v/>
      </c>
      <c r="N3301" s="21">
        <f>IF(K3301&lt;=0,0,ROUNDDOWN((K3301*LOOKUP(K3301,{0,1950001,3300001,6950001,9000001,18000001,40000001},{0.05,0.1,0.2,0.23,0.33,0.4,0.45})-LOOKUP(K3301,{0,1950001,3300001,6950001,9000001,18000001,40000001},{0,97500,427500,636000,1536000,2796000,4796000}))*1.021,-2))</f>
        <v/>
      </c>
      <c r="O3301" s="21">
        <f>IF(L3301&lt;=0,0,ROUNDDOWN((L3301*LOOKUP(L3301,{0,1950001,3300001,6950001,9000001,18000001,40000001},{0.05,0.1,0.2,0.23,0.33,0.4,0.45})-LOOKUP(L3301,{0,1950001,3300001,6950001,9000001,18000001,40000001},{0,97500,427500,636000,1536000,2796000,4796000}))*1.021,-2))</f>
        <v/>
      </c>
      <c r="P3301" s="21">
        <f>MAX(0,ROUNDDOWN(F3301-E3301-430000,-3))</f>
        <v/>
      </c>
      <c r="Q3301" s="21">
        <f>MAX(0,ROUNDDOWN(F3301-E3301-430000-H3301,-3))</f>
        <v/>
      </c>
      <c r="R3301" s="21">
        <f>IF(F3301&lt;=450000,0,MAX(0,P3301*0.06-MIN(50000,P3301)*0.03))</f>
        <v/>
      </c>
      <c r="S3301" s="21">
        <f>IF(F3301&lt;=450000,0,MAX(0,P3301*0.04-MIN(50000,P3301)*0.02))</f>
        <v/>
      </c>
      <c r="T3301" s="21">
        <f>IF(F3301&lt;=450000,0,MAX(0,Q3301*0.06-MIN(50000,Q3301)*0.03))</f>
        <v/>
      </c>
      <c r="U3301" s="21">
        <f>IF(F3301&lt;=450000,0,MAX(0,Q3301*0.04-MIN(50000,Q3301)*0.02))</f>
        <v/>
      </c>
      <c r="V3301" s="21">
        <f>50000+MAX(0,G3301-480000)</f>
        <v/>
      </c>
      <c r="W3301" s="21">
        <f>P3301-V3301</f>
        <v/>
      </c>
      <c r="X3301" s="21">
        <f>Q3301-V3301</f>
        <v/>
      </c>
      <c r="Y3301" s="22">
        <f>IF(W3301&lt;0,0.9,LOOKUP(W3301,{0,1950001,3300001,6950001,9000001,18000001,40000001},{0.84895,0.7979,0.6958,0.66517,0.56307,0.4916,0.44055}))</f>
        <v/>
      </c>
      <c r="Z3301" s="22">
        <f>IF(X3301&lt;0,0.9,LOOKUP(X3301,{0,1950001,3300001,6950001,9000001,18000001,40000001},{0.84895,0.7979,0.6958,0.66517,0.56307,0.4916,0.44055}))</f>
        <v/>
      </c>
      <c r="AA3301" s="22">
        <f>IF(W3301&lt;0,0,CHOOSE(MATCH(W3301,{0,1950001,3300001,6950001,9000001},1),5.105/84.895,10.21/79.79,20.42/69.58,23.483/66.517,33.693/56.307))</f>
        <v/>
      </c>
      <c r="AB3301" s="21">
        <f>IF(C3301&lt;=2000,0,(MIN(C3301,ROUNDDOWN(F3301*0.3,0))-2000)*0.1)</f>
        <v/>
      </c>
      <c r="AC3301" s="21">
        <f>IF(C3301&lt;=2000,0,MIN((C3301-2000)*Y3301,(R3301+S3301)*0.2))</f>
        <v/>
      </c>
      <c r="AD3301" s="21">
        <f>IF(C3301&lt;=2000,0,MIN((C3301-2000)*Z3301,(T3301+U3301)*0.2))</f>
        <v/>
      </c>
      <c r="AE3301" s="21">
        <f>AC3301*AA3301</f>
        <v/>
      </c>
      <c r="AF3301" s="21">
        <f>ROUNDDOWN(R3301,-2)+ROUNDDOWN(S3301,-2)</f>
        <v/>
      </c>
      <c r="AG3301" s="21">
        <f>ROUNDDOWN(MAX(0,R3301-(AB3301+AC3301+AE3301)*0.6),-2)+ROUNDDOWN(MAX(0,S3301-(AB3301+AC3301+AE3301)*0.4),-2)</f>
        <v/>
      </c>
      <c r="AH3301" s="21">
        <f>ROUNDDOWN(MAX(0,T3301-(AB3301+AD3301)*0.6),-2)+ROUNDDOWN(MAX(0,U3301-(AB3301+AD3301)*0.4),-2)</f>
        <v/>
      </c>
      <c r="AI3301" s="21">
        <f>ROUNDDOWN(T3301,-2)+ROUNDDOWN(U3301,-2)</f>
        <v/>
      </c>
      <c r="AJ3301" s="21">
        <f>M3301+AF3301</f>
        <v/>
      </c>
      <c r="AK3301" s="21">
        <f>M3301+AG3301</f>
        <v/>
      </c>
      <c r="AL3301" s="21">
        <f>N3301+AH3301</f>
        <v/>
      </c>
      <c r="AM3301" s="21">
        <f>O3301+AI3301</f>
        <v/>
      </c>
      <c r="AN3301" s="21">
        <f>N3301+AI3301</f>
        <v/>
      </c>
      <c r="AO3301" s="21">
        <f>ROUNDDOWN((R3301+S3301)*0.2/Y3301+2000,0)</f>
        <v/>
      </c>
      <c r="AP3301" s="21">
        <f>ROUNDDOWN((T3301+U3301)*0.2/Z3301+2000,0)</f>
        <v/>
      </c>
      <c r="AQ3301" s="21">
        <f>AL3301-AK3301</f>
        <v/>
      </c>
      <c r="AR3301" s="21">
        <f>AM3301-AK3301</f>
        <v/>
      </c>
      <c r="AS3301" s="21">
        <f>AM3301-AL3301</f>
        <v/>
      </c>
      <c r="AT3301" s="21">
        <f>AK3301+C3301-AJ3301</f>
        <v/>
      </c>
      <c r="AU3301" s="21">
        <f>AL3301+C3301-AM3301</f>
        <v/>
      </c>
      <c r="AV3301" s="21">
        <f>AN3301+C3301-AM3301</f>
        <v/>
      </c>
    </row>
    <row r="3302">
      <c r="A3302" t="inlineStr">
        <is>
          <t>1万円刻み</t>
        </is>
      </c>
      <c r="B3302" s="21">
        <f>'5_1万円刻み'!$A$1539</f>
        <v/>
      </c>
      <c r="C3302" s="21">
        <f>AO3302</f>
        <v/>
      </c>
      <c r="D3302" s="21" t="n">
        <v>0</v>
      </c>
      <c r="E3302" s="21">
        <f>ROUND(MIN(B3302/12,650000)*12*0.0915+MIN(B3302/12,1390000)*12*(0.0504+0)+B3302*0.005,0)</f>
        <v/>
      </c>
      <c r="F3302" s="21">
        <f>IF(B3302&lt;741000,0,IF(B3302&lt;2191000,B3302-740000,IF(B3302&lt;2193000,1451000,IF(B3302&lt;2196000,1453000,IF(B3302&lt;2200000,1456000,IF(B3302&lt;3600000,ROUND(ROUNDDOWN(B3302/4,-3)*2.8,0)-80000,IF(B3302&lt;6600000,ROUND(ROUNDDOWN(B3302/4,-3)*3.2,0)-440000,IF(B3302&lt;8500000,ROUNDDOWN(B3302*0.9,0)-1100000,B3302-1950000))))))))</f>
        <v/>
      </c>
      <c r="G3302" s="21">
        <f>IF(F3302&gt;23500000,NA(),IF(F3302&lt;=4890000,1040000,IF(F3302&lt;=6550000,670000,620000)))</f>
        <v/>
      </c>
      <c r="H3302" s="21">
        <f>IF(D3302&lt;=0,0,MAX(0,MIN(2000000,D3302-MIN(100000,ROUNDDOWN(F3302*0.05,0)))))</f>
        <v/>
      </c>
      <c r="I3302" s="21">
        <f>IF(C3302&lt;=2000,0,MIN(C3302,ROUNDDOWN(F3302*0.4,0))-2000)</f>
        <v/>
      </c>
      <c r="J3302" s="21">
        <f>MAX(0,ROUNDDOWN(F3302-E3302-G3302,-3))</f>
        <v/>
      </c>
      <c r="K3302" s="21">
        <f>MAX(0,ROUNDDOWN(F3302-E3302-G3302-H3302-I3302,-3))</f>
        <v/>
      </c>
      <c r="L3302" s="21">
        <f>MAX(0,ROUNDDOWN(F3302-E3302-G3302-H3302,-3))</f>
        <v/>
      </c>
      <c r="M3302" s="21">
        <f>IF(J3302&lt;=0,0,ROUNDDOWN((J3302*LOOKUP(J3302,{0,1950001,3300001,6950001,9000001,18000001,40000001},{0.05,0.1,0.2,0.23,0.33,0.4,0.45})-LOOKUP(J3302,{0,1950001,3300001,6950001,9000001,18000001,40000001},{0,97500,427500,636000,1536000,2796000,4796000}))*1.021,-2))</f>
        <v/>
      </c>
      <c r="N3302" s="21">
        <f>IF(K3302&lt;=0,0,ROUNDDOWN((K3302*LOOKUP(K3302,{0,1950001,3300001,6950001,9000001,18000001,40000001},{0.05,0.1,0.2,0.23,0.33,0.4,0.45})-LOOKUP(K3302,{0,1950001,3300001,6950001,9000001,18000001,40000001},{0,97500,427500,636000,1536000,2796000,4796000}))*1.021,-2))</f>
        <v/>
      </c>
      <c r="O3302" s="21">
        <f>IF(L3302&lt;=0,0,ROUNDDOWN((L3302*LOOKUP(L3302,{0,1950001,3300001,6950001,9000001,18000001,40000001},{0.05,0.1,0.2,0.23,0.33,0.4,0.45})-LOOKUP(L3302,{0,1950001,3300001,6950001,9000001,18000001,40000001},{0,97500,427500,636000,1536000,2796000,4796000}))*1.021,-2))</f>
        <v/>
      </c>
      <c r="P3302" s="21">
        <f>MAX(0,ROUNDDOWN(F3302-E3302-430000,-3))</f>
        <v/>
      </c>
      <c r="Q3302" s="21">
        <f>MAX(0,ROUNDDOWN(F3302-E3302-430000-H3302,-3))</f>
        <v/>
      </c>
      <c r="R3302" s="21">
        <f>IF(F3302&lt;=450000,0,MAX(0,P3302*0.06-MIN(50000,P3302)*0.03))</f>
        <v/>
      </c>
      <c r="S3302" s="21">
        <f>IF(F3302&lt;=450000,0,MAX(0,P3302*0.04-MIN(50000,P3302)*0.02))</f>
        <v/>
      </c>
      <c r="T3302" s="21">
        <f>IF(F3302&lt;=450000,0,MAX(0,Q3302*0.06-MIN(50000,Q3302)*0.03))</f>
        <v/>
      </c>
      <c r="U3302" s="21">
        <f>IF(F3302&lt;=450000,0,MAX(0,Q3302*0.04-MIN(50000,Q3302)*0.02))</f>
        <v/>
      </c>
      <c r="V3302" s="21">
        <f>50000+MAX(0,G3302-480000)</f>
        <v/>
      </c>
      <c r="W3302" s="21">
        <f>P3302-V3302</f>
        <v/>
      </c>
      <c r="X3302" s="21">
        <f>Q3302-V3302</f>
        <v/>
      </c>
      <c r="Y3302" s="22">
        <f>IF(W3302&lt;0,0.9,LOOKUP(W3302,{0,1950001,3300001,6950001,9000001,18000001,40000001},{0.84895,0.7979,0.6958,0.66517,0.56307,0.4916,0.44055}))</f>
        <v/>
      </c>
      <c r="Z3302" s="22">
        <f>IF(X3302&lt;0,0.9,LOOKUP(X3302,{0,1950001,3300001,6950001,9000001,18000001,40000001},{0.84895,0.7979,0.6958,0.66517,0.56307,0.4916,0.44055}))</f>
        <v/>
      </c>
      <c r="AA3302" s="22">
        <f>IF(W3302&lt;0,0,CHOOSE(MATCH(W3302,{0,1950001,3300001,6950001,9000001},1),5.105/84.895,10.21/79.79,20.42/69.58,23.483/66.517,33.693/56.307))</f>
        <v/>
      </c>
      <c r="AB3302" s="21">
        <f>IF(C3302&lt;=2000,0,(MIN(C3302,ROUNDDOWN(F3302*0.3,0))-2000)*0.1)</f>
        <v/>
      </c>
      <c r="AC3302" s="21">
        <f>IF(C3302&lt;=2000,0,MIN((C3302-2000)*Y3302,(R3302+S3302)*0.2))</f>
        <v/>
      </c>
      <c r="AD3302" s="21">
        <f>IF(C3302&lt;=2000,0,MIN((C3302-2000)*Z3302,(T3302+U3302)*0.2))</f>
        <v/>
      </c>
      <c r="AE3302" s="21">
        <f>AC3302*AA3302</f>
        <v/>
      </c>
      <c r="AF3302" s="21">
        <f>ROUNDDOWN(R3302,-2)+ROUNDDOWN(S3302,-2)</f>
        <v/>
      </c>
      <c r="AG3302" s="21">
        <f>ROUNDDOWN(MAX(0,R3302-(AB3302+AC3302+AE3302)*0.6),-2)+ROUNDDOWN(MAX(0,S3302-(AB3302+AC3302+AE3302)*0.4),-2)</f>
        <v/>
      </c>
      <c r="AH3302" s="21">
        <f>ROUNDDOWN(MAX(0,T3302-(AB3302+AD3302)*0.6),-2)+ROUNDDOWN(MAX(0,U3302-(AB3302+AD3302)*0.4),-2)</f>
        <v/>
      </c>
      <c r="AI3302" s="21">
        <f>ROUNDDOWN(T3302,-2)+ROUNDDOWN(U3302,-2)</f>
        <v/>
      </c>
      <c r="AJ3302" s="21">
        <f>M3302+AF3302</f>
        <v/>
      </c>
      <c r="AK3302" s="21">
        <f>M3302+AG3302</f>
        <v/>
      </c>
      <c r="AL3302" s="21">
        <f>N3302+AH3302</f>
        <v/>
      </c>
      <c r="AM3302" s="21">
        <f>O3302+AI3302</f>
        <v/>
      </c>
      <c r="AN3302" s="21">
        <f>N3302+AI3302</f>
        <v/>
      </c>
      <c r="AO3302" s="21">
        <f>ROUNDDOWN((R3302+S3302)*0.2/Y3302+2000,0)</f>
        <v/>
      </c>
      <c r="AP3302" s="21">
        <f>ROUNDDOWN((T3302+U3302)*0.2/Z3302+2000,0)</f>
        <v/>
      </c>
      <c r="AQ3302" s="21">
        <f>AL3302-AK3302</f>
        <v/>
      </c>
      <c r="AR3302" s="21">
        <f>AM3302-AK3302</f>
        <v/>
      </c>
      <c r="AS3302" s="21">
        <f>AM3302-AL3302</f>
        <v/>
      </c>
      <c r="AT3302" s="21">
        <f>AK3302+C3302-AJ3302</f>
        <v/>
      </c>
      <c r="AU3302" s="21">
        <f>AL3302+C3302-AM3302</f>
        <v/>
      </c>
      <c r="AV3302" s="21">
        <f>AN3302+C3302-AM3302</f>
        <v/>
      </c>
    </row>
    <row r="3303">
      <c r="A3303" t="inlineStr">
        <is>
          <t>1万円刻み</t>
        </is>
      </c>
      <c r="B3303" s="21">
        <f>'5_1万円刻み'!$A$1540</f>
        <v/>
      </c>
      <c r="C3303" s="21">
        <f>AO3303</f>
        <v/>
      </c>
      <c r="D3303" s="21" t="n">
        <v>0</v>
      </c>
      <c r="E3303" s="21">
        <f>ROUND(MIN(B3303/12,650000)*12*0.0915+MIN(B3303/12,1390000)*12*(0.0504+0)+B3303*0.005,0)</f>
        <v/>
      </c>
      <c r="F3303" s="21">
        <f>IF(B3303&lt;741000,0,IF(B3303&lt;2191000,B3303-740000,IF(B3303&lt;2193000,1451000,IF(B3303&lt;2196000,1453000,IF(B3303&lt;2200000,1456000,IF(B3303&lt;3600000,ROUND(ROUNDDOWN(B3303/4,-3)*2.8,0)-80000,IF(B3303&lt;6600000,ROUND(ROUNDDOWN(B3303/4,-3)*3.2,0)-440000,IF(B3303&lt;8500000,ROUNDDOWN(B3303*0.9,0)-1100000,B3303-1950000))))))))</f>
        <v/>
      </c>
      <c r="G3303" s="21">
        <f>IF(F3303&gt;23500000,NA(),IF(F3303&lt;=4890000,1040000,IF(F3303&lt;=6550000,670000,620000)))</f>
        <v/>
      </c>
      <c r="H3303" s="21">
        <f>IF(D3303&lt;=0,0,MAX(0,MIN(2000000,D3303-MIN(100000,ROUNDDOWN(F3303*0.05,0)))))</f>
        <v/>
      </c>
      <c r="I3303" s="21">
        <f>IF(C3303&lt;=2000,0,MIN(C3303,ROUNDDOWN(F3303*0.4,0))-2000)</f>
        <v/>
      </c>
      <c r="J3303" s="21">
        <f>MAX(0,ROUNDDOWN(F3303-E3303-G3303,-3))</f>
        <v/>
      </c>
      <c r="K3303" s="21">
        <f>MAX(0,ROUNDDOWN(F3303-E3303-G3303-H3303-I3303,-3))</f>
        <v/>
      </c>
      <c r="L3303" s="21">
        <f>MAX(0,ROUNDDOWN(F3303-E3303-G3303-H3303,-3))</f>
        <v/>
      </c>
      <c r="M3303" s="21">
        <f>IF(J3303&lt;=0,0,ROUNDDOWN((J3303*LOOKUP(J3303,{0,1950001,3300001,6950001,9000001,18000001,40000001},{0.05,0.1,0.2,0.23,0.33,0.4,0.45})-LOOKUP(J3303,{0,1950001,3300001,6950001,9000001,18000001,40000001},{0,97500,427500,636000,1536000,2796000,4796000}))*1.021,-2))</f>
        <v/>
      </c>
      <c r="N3303" s="21">
        <f>IF(K3303&lt;=0,0,ROUNDDOWN((K3303*LOOKUP(K3303,{0,1950001,3300001,6950001,9000001,18000001,40000001},{0.05,0.1,0.2,0.23,0.33,0.4,0.45})-LOOKUP(K3303,{0,1950001,3300001,6950001,9000001,18000001,40000001},{0,97500,427500,636000,1536000,2796000,4796000}))*1.021,-2))</f>
        <v/>
      </c>
      <c r="O3303" s="21">
        <f>IF(L3303&lt;=0,0,ROUNDDOWN((L3303*LOOKUP(L3303,{0,1950001,3300001,6950001,9000001,18000001,40000001},{0.05,0.1,0.2,0.23,0.33,0.4,0.45})-LOOKUP(L3303,{0,1950001,3300001,6950001,9000001,18000001,40000001},{0,97500,427500,636000,1536000,2796000,4796000}))*1.021,-2))</f>
        <v/>
      </c>
      <c r="P3303" s="21">
        <f>MAX(0,ROUNDDOWN(F3303-E3303-430000,-3))</f>
        <v/>
      </c>
      <c r="Q3303" s="21">
        <f>MAX(0,ROUNDDOWN(F3303-E3303-430000-H3303,-3))</f>
        <v/>
      </c>
      <c r="R3303" s="21">
        <f>IF(F3303&lt;=450000,0,MAX(0,P3303*0.06-MIN(50000,P3303)*0.03))</f>
        <v/>
      </c>
      <c r="S3303" s="21">
        <f>IF(F3303&lt;=450000,0,MAX(0,P3303*0.04-MIN(50000,P3303)*0.02))</f>
        <v/>
      </c>
      <c r="T3303" s="21">
        <f>IF(F3303&lt;=450000,0,MAX(0,Q3303*0.06-MIN(50000,Q3303)*0.03))</f>
        <v/>
      </c>
      <c r="U3303" s="21">
        <f>IF(F3303&lt;=450000,0,MAX(0,Q3303*0.04-MIN(50000,Q3303)*0.02))</f>
        <v/>
      </c>
      <c r="V3303" s="21">
        <f>50000+MAX(0,G3303-480000)</f>
        <v/>
      </c>
      <c r="W3303" s="21">
        <f>P3303-V3303</f>
        <v/>
      </c>
      <c r="X3303" s="21">
        <f>Q3303-V3303</f>
        <v/>
      </c>
      <c r="Y3303" s="22">
        <f>IF(W3303&lt;0,0.9,LOOKUP(W3303,{0,1950001,3300001,6950001,9000001,18000001,40000001},{0.84895,0.7979,0.6958,0.66517,0.56307,0.4916,0.44055}))</f>
        <v/>
      </c>
      <c r="Z3303" s="22">
        <f>IF(X3303&lt;0,0.9,LOOKUP(X3303,{0,1950001,3300001,6950001,9000001,18000001,40000001},{0.84895,0.7979,0.6958,0.66517,0.56307,0.4916,0.44055}))</f>
        <v/>
      </c>
      <c r="AA3303" s="22">
        <f>IF(W3303&lt;0,0,CHOOSE(MATCH(W3303,{0,1950001,3300001,6950001,9000001},1),5.105/84.895,10.21/79.79,20.42/69.58,23.483/66.517,33.693/56.307))</f>
        <v/>
      </c>
      <c r="AB3303" s="21">
        <f>IF(C3303&lt;=2000,0,(MIN(C3303,ROUNDDOWN(F3303*0.3,0))-2000)*0.1)</f>
        <v/>
      </c>
      <c r="AC3303" s="21">
        <f>IF(C3303&lt;=2000,0,MIN((C3303-2000)*Y3303,(R3303+S3303)*0.2))</f>
        <v/>
      </c>
      <c r="AD3303" s="21">
        <f>IF(C3303&lt;=2000,0,MIN((C3303-2000)*Z3303,(T3303+U3303)*0.2))</f>
        <v/>
      </c>
      <c r="AE3303" s="21">
        <f>AC3303*AA3303</f>
        <v/>
      </c>
      <c r="AF3303" s="21">
        <f>ROUNDDOWN(R3303,-2)+ROUNDDOWN(S3303,-2)</f>
        <v/>
      </c>
      <c r="AG3303" s="21">
        <f>ROUNDDOWN(MAX(0,R3303-(AB3303+AC3303+AE3303)*0.6),-2)+ROUNDDOWN(MAX(0,S3303-(AB3303+AC3303+AE3303)*0.4),-2)</f>
        <v/>
      </c>
      <c r="AH3303" s="21">
        <f>ROUNDDOWN(MAX(0,T3303-(AB3303+AD3303)*0.6),-2)+ROUNDDOWN(MAX(0,U3303-(AB3303+AD3303)*0.4),-2)</f>
        <v/>
      </c>
      <c r="AI3303" s="21">
        <f>ROUNDDOWN(T3303,-2)+ROUNDDOWN(U3303,-2)</f>
        <v/>
      </c>
      <c r="AJ3303" s="21">
        <f>M3303+AF3303</f>
        <v/>
      </c>
      <c r="AK3303" s="21">
        <f>M3303+AG3303</f>
        <v/>
      </c>
      <c r="AL3303" s="21">
        <f>N3303+AH3303</f>
        <v/>
      </c>
      <c r="AM3303" s="21">
        <f>O3303+AI3303</f>
        <v/>
      </c>
      <c r="AN3303" s="21">
        <f>N3303+AI3303</f>
        <v/>
      </c>
      <c r="AO3303" s="21">
        <f>ROUNDDOWN((R3303+S3303)*0.2/Y3303+2000,0)</f>
        <v/>
      </c>
      <c r="AP3303" s="21">
        <f>ROUNDDOWN((T3303+U3303)*0.2/Z3303+2000,0)</f>
        <v/>
      </c>
      <c r="AQ3303" s="21">
        <f>AL3303-AK3303</f>
        <v/>
      </c>
      <c r="AR3303" s="21">
        <f>AM3303-AK3303</f>
        <v/>
      </c>
      <c r="AS3303" s="21">
        <f>AM3303-AL3303</f>
        <v/>
      </c>
      <c r="AT3303" s="21">
        <f>AK3303+C3303-AJ3303</f>
        <v/>
      </c>
      <c r="AU3303" s="21">
        <f>AL3303+C3303-AM3303</f>
        <v/>
      </c>
      <c r="AV3303" s="21">
        <f>AN3303+C3303-AM3303</f>
        <v/>
      </c>
    </row>
    <row r="3304">
      <c r="A3304" t="inlineStr">
        <is>
          <t>1万円刻み</t>
        </is>
      </c>
      <c r="B3304" s="21">
        <f>'5_1万円刻み'!$A$1541</f>
        <v/>
      </c>
      <c r="C3304" s="21">
        <f>AO3304</f>
        <v/>
      </c>
      <c r="D3304" s="21" t="n">
        <v>0</v>
      </c>
      <c r="E3304" s="21">
        <f>ROUND(MIN(B3304/12,650000)*12*0.0915+MIN(B3304/12,1390000)*12*(0.0504+0)+B3304*0.005,0)</f>
        <v/>
      </c>
      <c r="F3304" s="21">
        <f>IF(B3304&lt;741000,0,IF(B3304&lt;2191000,B3304-740000,IF(B3304&lt;2193000,1451000,IF(B3304&lt;2196000,1453000,IF(B3304&lt;2200000,1456000,IF(B3304&lt;3600000,ROUND(ROUNDDOWN(B3304/4,-3)*2.8,0)-80000,IF(B3304&lt;6600000,ROUND(ROUNDDOWN(B3304/4,-3)*3.2,0)-440000,IF(B3304&lt;8500000,ROUNDDOWN(B3304*0.9,0)-1100000,B3304-1950000))))))))</f>
        <v/>
      </c>
      <c r="G3304" s="21">
        <f>IF(F3304&gt;23500000,NA(),IF(F3304&lt;=4890000,1040000,IF(F3304&lt;=6550000,670000,620000)))</f>
        <v/>
      </c>
      <c r="H3304" s="21">
        <f>IF(D3304&lt;=0,0,MAX(0,MIN(2000000,D3304-MIN(100000,ROUNDDOWN(F3304*0.05,0)))))</f>
        <v/>
      </c>
      <c r="I3304" s="21">
        <f>IF(C3304&lt;=2000,0,MIN(C3304,ROUNDDOWN(F3304*0.4,0))-2000)</f>
        <v/>
      </c>
      <c r="J3304" s="21">
        <f>MAX(0,ROUNDDOWN(F3304-E3304-G3304,-3))</f>
        <v/>
      </c>
      <c r="K3304" s="21">
        <f>MAX(0,ROUNDDOWN(F3304-E3304-G3304-H3304-I3304,-3))</f>
        <v/>
      </c>
      <c r="L3304" s="21">
        <f>MAX(0,ROUNDDOWN(F3304-E3304-G3304-H3304,-3))</f>
        <v/>
      </c>
      <c r="M3304" s="21">
        <f>IF(J3304&lt;=0,0,ROUNDDOWN((J3304*LOOKUP(J3304,{0,1950001,3300001,6950001,9000001,18000001,40000001},{0.05,0.1,0.2,0.23,0.33,0.4,0.45})-LOOKUP(J3304,{0,1950001,3300001,6950001,9000001,18000001,40000001},{0,97500,427500,636000,1536000,2796000,4796000}))*1.021,-2))</f>
        <v/>
      </c>
      <c r="N3304" s="21">
        <f>IF(K3304&lt;=0,0,ROUNDDOWN((K3304*LOOKUP(K3304,{0,1950001,3300001,6950001,9000001,18000001,40000001},{0.05,0.1,0.2,0.23,0.33,0.4,0.45})-LOOKUP(K3304,{0,1950001,3300001,6950001,9000001,18000001,40000001},{0,97500,427500,636000,1536000,2796000,4796000}))*1.021,-2))</f>
        <v/>
      </c>
      <c r="O3304" s="21">
        <f>IF(L3304&lt;=0,0,ROUNDDOWN((L3304*LOOKUP(L3304,{0,1950001,3300001,6950001,9000001,18000001,40000001},{0.05,0.1,0.2,0.23,0.33,0.4,0.45})-LOOKUP(L3304,{0,1950001,3300001,6950001,9000001,18000001,40000001},{0,97500,427500,636000,1536000,2796000,4796000}))*1.021,-2))</f>
        <v/>
      </c>
      <c r="P3304" s="21">
        <f>MAX(0,ROUNDDOWN(F3304-E3304-430000,-3))</f>
        <v/>
      </c>
      <c r="Q3304" s="21">
        <f>MAX(0,ROUNDDOWN(F3304-E3304-430000-H3304,-3))</f>
        <v/>
      </c>
      <c r="R3304" s="21">
        <f>IF(F3304&lt;=450000,0,MAX(0,P3304*0.06-MIN(50000,P3304)*0.03))</f>
        <v/>
      </c>
      <c r="S3304" s="21">
        <f>IF(F3304&lt;=450000,0,MAX(0,P3304*0.04-MIN(50000,P3304)*0.02))</f>
        <v/>
      </c>
      <c r="T3304" s="21">
        <f>IF(F3304&lt;=450000,0,MAX(0,Q3304*0.06-MIN(50000,Q3304)*0.03))</f>
        <v/>
      </c>
      <c r="U3304" s="21">
        <f>IF(F3304&lt;=450000,0,MAX(0,Q3304*0.04-MIN(50000,Q3304)*0.02))</f>
        <v/>
      </c>
      <c r="V3304" s="21">
        <f>50000+MAX(0,G3304-480000)</f>
        <v/>
      </c>
      <c r="W3304" s="21">
        <f>P3304-V3304</f>
        <v/>
      </c>
      <c r="X3304" s="21">
        <f>Q3304-V3304</f>
        <v/>
      </c>
      <c r="Y3304" s="22">
        <f>IF(W3304&lt;0,0.9,LOOKUP(W3304,{0,1950001,3300001,6950001,9000001,18000001,40000001},{0.84895,0.7979,0.6958,0.66517,0.56307,0.4916,0.44055}))</f>
        <v/>
      </c>
      <c r="Z3304" s="22">
        <f>IF(X3304&lt;0,0.9,LOOKUP(X3304,{0,1950001,3300001,6950001,9000001,18000001,40000001},{0.84895,0.7979,0.6958,0.66517,0.56307,0.4916,0.44055}))</f>
        <v/>
      </c>
      <c r="AA3304" s="22">
        <f>IF(W3304&lt;0,0,CHOOSE(MATCH(W3304,{0,1950001,3300001,6950001,9000001},1),5.105/84.895,10.21/79.79,20.42/69.58,23.483/66.517,33.693/56.307))</f>
        <v/>
      </c>
      <c r="AB3304" s="21">
        <f>IF(C3304&lt;=2000,0,(MIN(C3304,ROUNDDOWN(F3304*0.3,0))-2000)*0.1)</f>
        <v/>
      </c>
      <c r="AC3304" s="21">
        <f>IF(C3304&lt;=2000,0,MIN((C3304-2000)*Y3304,(R3304+S3304)*0.2))</f>
        <v/>
      </c>
      <c r="AD3304" s="21">
        <f>IF(C3304&lt;=2000,0,MIN((C3304-2000)*Z3304,(T3304+U3304)*0.2))</f>
        <v/>
      </c>
      <c r="AE3304" s="21">
        <f>AC3304*AA3304</f>
        <v/>
      </c>
      <c r="AF3304" s="21">
        <f>ROUNDDOWN(R3304,-2)+ROUNDDOWN(S3304,-2)</f>
        <v/>
      </c>
      <c r="AG3304" s="21">
        <f>ROUNDDOWN(MAX(0,R3304-(AB3304+AC3304+AE3304)*0.6),-2)+ROUNDDOWN(MAX(0,S3304-(AB3304+AC3304+AE3304)*0.4),-2)</f>
        <v/>
      </c>
      <c r="AH3304" s="21">
        <f>ROUNDDOWN(MAX(0,T3304-(AB3304+AD3304)*0.6),-2)+ROUNDDOWN(MAX(0,U3304-(AB3304+AD3304)*0.4),-2)</f>
        <v/>
      </c>
      <c r="AI3304" s="21">
        <f>ROUNDDOWN(T3304,-2)+ROUNDDOWN(U3304,-2)</f>
        <v/>
      </c>
      <c r="AJ3304" s="21">
        <f>M3304+AF3304</f>
        <v/>
      </c>
      <c r="AK3304" s="21">
        <f>M3304+AG3304</f>
        <v/>
      </c>
      <c r="AL3304" s="21">
        <f>N3304+AH3304</f>
        <v/>
      </c>
      <c r="AM3304" s="21">
        <f>O3304+AI3304</f>
        <v/>
      </c>
      <c r="AN3304" s="21">
        <f>N3304+AI3304</f>
        <v/>
      </c>
      <c r="AO3304" s="21">
        <f>ROUNDDOWN((R3304+S3304)*0.2/Y3304+2000,0)</f>
        <v/>
      </c>
      <c r="AP3304" s="21">
        <f>ROUNDDOWN((T3304+U3304)*0.2/Z3304+2000,0)</f>
        <v/>
      </c>
      <c r="AQ3304" s="21">
        <f>AL3304-AK3304</f>
        <v/>
      </c>
      <c r="AR3304" s="21">
        <f>AM3304-AK3304</f>
        <v/>
      </c>
      <c r="AS3304" s="21">
        <f>AM3304-AL3304</f>
        <v/>
      </c>
      <c r="AT3304" s="21">
        <f>AK3304+C3304-AJ3304</f>
        <v/>
      </c>
      <c r="AU3304" s="21">
        <f>AL3304+C3304-AM3304</f>
        <v/>
      </c>
      <c r="AV3304" s="21">
        <f>AN3304+C3304-AM3304</f>
        <v/>
      </c>
    </row>
    <row r="3305">
      <c r="A3305" t="inlineStr">
        <is>
          <t>1万円刻み</t>
        </is>
      </c>
      <c r="B3305" s="21">
        <f>'5_1万円刻み'!$A$1542</f>
        <v/>
      </c>
      <c r="C3305" s="21">
        <f>AO3305</f>
        <v/>
      </c>
      <c r="D3305" s="21" t="n">
        <v>0</v>
      </c>
      <c r="E3305" s="21">
        <f>ROUND(MIN(B3305/12,650000)*12*0.0915+MIN(B3305/12,1390000)*12*(0.0504+0)+B3305*0.005,0)</f>
        <v/>
      </c>
      <c r="F3305" s="21">
        <f>IF(B3305&lt;741000,0,IF(B3305&lt;2191000,B3305-740000,IF(B3305&lt;2193000,1451000,IF(B3305&lt;2196000,1453000,IF(B3305&lt;2200000,1456000,IF(B3305&lt;3600000,ROUND(ROUNDDOWN(B3305/4,-3)*2.8,0)-80000,IF(B3305&lt;6600000,ROUND(ROUNDDOWN(B3305/4,-3)*3.2,0)-440000,IF(B3305&lt;8500000,ROUNDDOWN(B3305*0.9,0)-1100000,B3305-1950000))))))))</f>
        <v/>
      </c>
      <c r="G3305" s="21">
        <f>IF(F3305&gt;23500000,NA(),IF(F3305&lt;=4890000,1040000,IF(F3305&lt;=6550000,670000,620000)))</f>
        <v/>
      </c>
      <c r="H3305" s="21">
        <f>IF(D3305&lt;=0,0,MAX(0,MIN(2000000,D3305-MIN(100000,ROUNDDOWN(F3305*0.05,0)))))</f>
        <v/>
      </c>
      <c r="I3305" s="21">
        <f>IF(C3305&lt;=2000,0,MIN(C3305,ROUNDDOWN(F3305*0.4,0))-2000)</f>
        <v/>
      </c>
      <c r="J3305" s="21">
        <f>MAX(0,ROUNDDOWN(F3305-E3305-G3305,-3))</f>
        <v/>
      </c>
      <c r="K3305" s="21">
        <f>MAX(0,ROUNDDOWN(F3305-E3305-G3305-H3305-I3305,-3))</f>
        <v/>
      </c>
      <c r="L3305" s="21">
        <f>MAX(0,ROUNDDOWN(F3305-E3305-G3305-H3305,-3))</f>
        <v/>
      </c>
      <c r="M3305" s="21">
        <f>IF(J3305&lt;=0,0,ROUNDDOWN((J3305*LOOKUP(J3305,{0,1950001,3300001,6950001,9000001,18000001,40000001},{0.05,0.1,0.2,0.23,0.33,0.4,0.45})-LOOKUP(J3305,{0,1950001,3300001,6950001,9000001,18000001,40000001},{0,97500,427500,636000,1536000,2796000,4796000}))*1.021,-2))</f>
        <v/>
      </c>
      <c r="N3305" s="21">
        <f>IF(K3305&lt;=0,0,ROUNDDOWN((K3305*LOOKUP(K3305,{0,1950001,3300001,6950001,9000001,18000001,40000001},{0.05,0.1,0.2,0.23,0.33,0.4,0.45})-LOOKUP(K3305,{0,1950001,3300001,6950001,9000001,18000001,40000001},{0,97500,427500,636000,1536000,2796000,4796000}))*1.021,-2))</f>
        <v/>
      </c>
      <c r="O3305" s="21">
        <f>IF(L3305&lt;=0,0,ROUNDDOWN((L3305*LOOKUP(L3305,{0,1950001,3300001,6950001,9000001,18000001,40000001},{0.05,0.1,0.2,0.23,0.33,0.4,0.45})-LOOKUP(L3305,{0,1950001,3300001,6950001,9000001,18000001,40000001},{0,97500,427500,636000,1536000,2796000,4796000}))*1.021,-2))</f>
        <v/>
      </c>
      <c r="P3305" s="21">
        <f>MAX(0,ROUNDDOWN(F3305-E3305-430000,-3))</f>
        <v/>
      </c>
      <c r="Q3305" s="21">
        <f>MAX(0,ROUNDDOWN(F3305-E3305-430000-H3305,-3))</f>
        <v/>
      </c>
      <c r="R3305" s="21">
        <f>IF(F3305&lt;=450000,0,MAX(0,P3305*0.06-MIN(50000,P3305)*0.03))</f>
        <v/>
      </c>
      <c r="S3305" s="21">
        <f>IF(F3305&lt;=450000,0,MAX(0,P3305*0.04-MIN(50000,P3305)*0.02))</f>
        <v/>
      </c>
      <c r="T3305" s="21">
        <f>IF(F3305&lt;=450000,0,MAX(0,Q3305*0.06-MIN(50000,Q3305)*0.03))</f>
        <v/>
      </c>
      <c r="U3305" s="21">
        <f>IF(F3305&lt;=450000,0,MAX(0,Q3305*0.04-MIN(50000,Q3305)*0.02))</f>
        <v/>
      </c>
      <c r="V3305" s="21">
        <f>50000+MAX(0,G3305-480000)</f>
        <v/>
      </c>
      <c r="W3305" s="21">
        <f>P3305-V3305</f>
        <v/>
      </c>
      <c r="X3305" s="21">
        <f>Q3305-V3305</f>
        <v/>
      </c>
      <c r="Y3305" s="22">
        <f>IF(W3305&lt;0,0.9,LOOKUP(W3305,{0,1950001,3300001,6950001,9000001,18000001,40000001},{0.84895,0.7979,0.6958,0.66517,0.56307,0.4916,0.44055}))</f>
        <v/>
      </c>
      <c r="Z3305" s="22">
        <f>IF(X3305&lt;0,0.9,LOOKUP(X3305,{0,1950001,3300001,6950001,9000001,18000001,40000001},{0.84895,0.7979,0.6958,0.66517,0.56307,0.4916,0.44055}))</f>
        <v/>
      </c>
      <c r="AA3305" s="22">
        <f>IF(W3305&lt;0,0,CHOOSE(MATCH(W3305,{0,1950001,3300001,6950001,9000001},1),5.105/84.895,10.21/79.79,20.42/69.58,23.483/66.517,33.693/56.307))</f>
        <v/>
      </c>
      <c r="AB3305" s="21">
        <f>IF(C3305&lt;=2000,0,(MIN(C3305,ROUNDDOWN(F3305*0.3,0))-2000)*0.1)</f>
        <v/>
      </c>
      <c r="AC3305" s="21">
        <f>IF(C3305&lt;=2000,0,MIN((C3305-2000)*Y3305,(R3305+S3305)*0.2))</f>
        <v/>
      </c>
      <c r="AD3305" s="21">
        <f>IF(C3305&lt;=2000,0,MIN((C3305-2000)*Z3305,(T3305+U3305)*0.2))</f>
        <v/>
      </c>
      <c r="AE3305" s="21">
        <f>AC3305*AA3305</f>
        <v/>
      </c>
      <c r="AF3305" s="21">
        <f>ROUNDDOWN(R3305,-2)+ROUNDDOWN(S3305,-2)</f>
        <v/>
      </c>
      <c r="AG3305" s="21">
        <f>ROUNDDOWN(MAX(0,R3305-(AB3305+AC3305+AE3305)*0.6),-2)+ROUNDDOWN(MAX(0,S3305-(AB3305+AC3305+AE3305)*0.4),-2)</f>
        <v/>
      </c>
      <c r="AH3305" s="21">
        <f>ROUNDDOWN(MAX(0,T3305-(AB3305+AD3305)*0.6),-2)+ROUNDDOWN(MAX(0,U3305-(AB3305+AD3305)*0.4),-2)</f>
        <v/>
      </c>
      <c r="AI3305" s="21">
        <f>ROUNDDOWN(T3305,-2)+ROUNDDOWN(U3305,-2)</f>
        <v/>
      </c>
      <c r="AJ3305" s="21">
        <f>M3305+AF3305</f>
        <v/>
      </c>
      <c r="AK3305" s="21">
        <f>M3305+AG3305</f>
        <v/>
      </c>
      <c r="AL3305" s="21">
        <f>N3305+AH3305</f>
        <v/>
      </c>
      <c r="AM3305" s="21">
        <f>O3305+AI3305</f>
        <v/>
      </c>
      <c r="AN3305" s="21">
        <f>N3305+AI3305</f>
        <v/>
      </c>
      <c r="AO3305" s="21">
        <f>ROUNDDOWN((R3305+S3305)*0.2/Y3305+2000,0)</f>
        <v/>
      </c>
      <c r="AP3305" s="21">
        <f>ROUNDDOWN((T3305+U3305)*0.2/Z3305+2000,0)</f>
        <v/>
      </c>
      <c r="AQ3305" s="21">
        <f>AL3305-AK3305</f>
        <v/>
      </c>
      <c r="AR3305" s="21">
        <f>AM3305-AK3305</f>
        <v/>
      </c>
      <c r="AS3305" s="21">
        <f>AM3305-AL3305</f>
        <v/>
      </c>
      <c r="AT3305" s="21">
        <f>AK3305+C3305-AJ3305</f>
        <v/>
      </c>
      <c r="AU3305" s="21">
        <f>AL3305+C3305-AM3305</f>
        <v/>
      </c>
      <c r="AV3305" s="21">
        <f>AN3305+C3305-AM3305</f>
        <v/>
      </c>
    </row>
    <row r="3306">
      <c r="A3306" t="inlineStr">
        <is>
          <t>1万円刻み</t>
        </is>
      </c>
      <c r="B3306" s="21">
        <f>'5_1万円刻み'!$A$1543</f>
        <v/>
      </c>
      <c r="C3306" s="21">
        <f>AO3306</f>
        <v/>
      </c>
      <c r="D3306" s="21" t="n">
        <v>0</v>
      </c>
      <c r="E3306" s="21">
        <f>ROUND(MIN(B3306/12,650000)*12*0.0915+MIN(B3306/12,1390000)*12*(0.0504+0)+B3306*0.005,0)</f>
        <v/>
      </c>
      <c r="F3306" s="21">
        <f>IF(B3306&lt;741000,0,IF(B3306&lt;2191000,B3306-740000,IF(B3306&lt;2193000,1451000,IF(B3306&lt;2196000,1453000,IF(B3306&lt;2200000,1456000,IF(B3306&lt;3600000,ROUND(ROUNDDOWN(B3306/4,-3)*2.8,0)-80000,IF(B3306&lt;6600000,ROUND(ROUNDDOWN(B3306/4,-3)*3.2,0)-440000,IF(B3306&lt;8500000,ROUNDDOWN(B3306*0.9,0)-1100000,B3306-1950000))))))))</f>
        <v/>
      </c>
      <c r="G3306" s="21">
        <f>IF(F3306&gt;23500000,NA(),IF(F3306&lt;=4890000,1040000,IF(F3306&lt;=6550000,670000,620000)))</f>
        <v/>
      </c>
      <c r="H3306" s="21">
        <f>IF(D3306&lt;=0,0,MAX(0,MIN(2000000,D3306-MIN(100000,ROUNDDOWN(F3306*0.05,0)))))</f>
        <v/>
      </c>
      <c r="I3306" s="21">
        <f>IF(C3306&lt;=2000,0,MIN(C3306,ROUNDDOWN(F3306*0.4,0))-2000)</f>
        <v/>
      </c>
      <c r="J3306" s="21">
        <f>MAX(0,ROUNDDOWN(F3306-E3306-G3306,-3))</f>
        <v/>
      </c>
      <c r="K3306" s="21">
        <f>MAX(0,ROUNDDOWN(F3306-E3306-G3306-H3306-I3306,-3))</f>
        <v/>
      </c>
      <c r="L3306" s="21">
        <f>MAX(0,ROUNDDOWN(F3306-E3306-G3306-H3306,-3))</f>
        <v/>
      </c>
      <c r="M3306" s="21">
        <f>IF(J3306&lt;=0,0,ROUNDDOWN((J3306*LOOKUP(J3306,{0,1950001,3300001,6950001,9000001,18000001,40000001},{0.05,0.1,0.2,0.23,0.33,0.4,0.45})-LOOKUP(J3306,{0,1950001,3300001,6950001,9000001,18000001,40000001},{0,97500,427500,636000,1536000,2796000,4796000}))*1.021,-2))</f>
        <v/>
      </c>
      <c r="N3306" s="21">
        <f>IF(K3306&lt;=0,0,ROUNDDOWN((K3306*LOOKUP(K3306,{0,1950001,3300001,6950001,9000001,18000001,40000001},{0.05,0.1,0.2,0.23,0.33,0.4,0.45})-LOOKUP(K3306,{0,1950001,3300001,6950001,9000001,18000001,40000001},{0,97500,427500,636000,1536000,2796000,4796000}))*1.021,-2))</f>
        <v/>
      </c>
      <c r="O3306" s="21">
        <f>IF(L3306&lt;=0,0,ROUNDDOWN((L3306*LOOKUP(L3306,{0,1950001,3300001,6950001,9000001,18000001,40000001},{0.05,0.1,0.2,0.23,0.33,0.4,0.45})-LOOKUP(L3306,{0,1950001,3300001,6950001,9000001,18000001,40000001},{0,97500,427500,636000,1536000,2796000,4796000}))*1.021,-2))</f>
        <v/>
      </c>
      <c r="P3306" s="21">
        <f>MAX(0,ROUNDDOWN(F3306-E3306-430000,-3))</f>
        <v/>
      </c>
      <c r="Q3306" s="21">
        <f>MAX(0,ROUNDDOWN(F3306-E3306-430000-H3306,-3))</f>
        <v/>
      </c>
      <c r="R3306" s="21">
        <f>IF(F3306&lt;=450000,0,MAX(0,P3306*0.06-MIN(50000,P3306)*0.03))</f>
        <v/>
      </c>
      <c r="S3306" s="21">
        <f>IF(F3306&lt;=450000,0,MAX(0,P3306*0.04-MIN(50000,P3306)*0.02))</f>
        <v/>
      </c>
      <c r="T3306" s="21">
        <f>IF(F3306&lt;=450000,0,MAX(0,Q3306*0.06-MIN(50000,Q3306)*0.03))</f>
        <v/>
      </c>
      <c r="U3306" s="21">
        <f>IF(F3306&lt;=450000,0,MAX(0,Q3306*0.04-MIN(50000,Q3306)*0.02))</f>
        <v/>
      </c>
      <c r="V3306" s="21">
        <f>50000+MAX(0,G3306-480000)</f>
        <v/>
      </c>
      <c r="W3306" s="21">
        <f>P3306-V3306</f>
        <v/>
      </c>
      <c r="X3306" s="21">
        <f>Q3306-V3306</f>
        <v/>
      </c>
      <c r="Y3306" s="22">
        <f>IF(W3306&lt;0,0.9,LOOKUP(W3306,{0,1950001,3300001,6950001,9000001,18000001,40000001},{0.84895,0.7979,0.6958,0.66517,0.56307,0.4916,0.44055}))</f>
        <v/>
      </c>
      <c r="Z3306" s="22">
        <f>IF(X3306&lt;0,0.9,LOOKUP(X3306,{0,1950001,3300001,6950001,9000001,18000001,40000001},{0.84895,0.7979,0.6958,0.66517,0.56307,0.4916,0.44055}))</f>
        <v/>
      </c>
      <c r="AA3306" s="22">
        <f>IF(W3306&lt;0,0,CHOOSE(MATCH(W3306,{0,1950001,3300001,6950001,9000001},1),5.105/84.895,10.21/79.79,20.42/69.58,23.483/66.517,33.693/56.307))</f>
        <v/>
      </c>
      <c r="AB3306" s="21">
        <f>IF(C3306&lt;=2000,0,(MIN(C3306,ROUNDDOWN(F3306*0.3,0))-2000)*0.1)</f>
        <v/>
      </c>
      <c r="AC3306" s="21">
        <f>IF(C3306&lt;=2000,0,MIN((C3306-2000)*Y3306,(R3306+S3306)*0.2))</f>
        <v/>
      </c>
      <c r="AD3306" s="21">
        <f>IF(C3306&lt;=2000,0,MIN((C3306-2000)*Z3306,(T3306+U3306)*0.2))</f>
        <v/>
      </c>
      <c r="AE3306" s="21">
        <f>AC3306*AA3306</f>
        <v/>
      </c>
      <c r="AF3306" s="21">
        <f>ROUNDDOWN(R3306,-2)+ROUNDDOWN(S3306,-2)</f>
        <v/>
      </c>
      <c r="AG3306" s="21">
        <f>ROUNDDOWN(MAX(0,R3306-(AB3306+AC3306+AE3306)*0.6),-2)+ROUNDDOWN(MAX(0,S3306-(AB3306+AC3306+AE3306)*0.4),-2)</f>
        <v/>
      </c>
      <c r="AH3306" s="21">
        <f>ROUNDDOWN(MAX(0,T3306-(AB3306+AD3306)*0.6),-2)+ROUNDDOWN(MAX(0,U3306-(AB3306+AD3306)*0.4),-2)</f>
        <v/>
      </c>
      <c r="AI3306" s="21">
        <f>ROUNDDOWN(T3306,-2)+ROUNDDOWN(U3306,-2)</f>
        <v/>
      </c>
      <c r="AJ3306" s="21">
        <f>M3306+AF3306</f>
        <v/>
      </c>
      <c r="AK3306" s="21">
        <f>M3306+AG3306</f>
        <v/>
      </c>
      <c r="AL3306" s="21">
        <f>N3306+AH3306</f>
        <v/>
      </c>
      <c r="AM3306" s="21">
        <f>O3306+AI3306</f>
        <v/>
      </c>
      <c r="AN3306" s="21">
        <f>N3306+AI3306</f>
        <v/>
      </c>
      <c r="AO3306" s="21">
        <f>ROUNDDOWN((R3306+S3306)*0.2/Y3306+2000,0)</f>
        <v/>
      </c>
      <c r="AP3306" s="21">
        <f>ROUNDDOWN((T3306+U3306)*0.2/Z3306+2000,0)</f>
        <v/>
      </c>
      <c r="AQ3306" s="21">
        <f>AL3306-AK3306</f>
        <v/>
      </c>
      <c r="AR3306" s="21">
        <f>AM3306-AK3306</f>
        <v/>
      </c>
      <c r="AS3306" s="21">
        <f>AM3306-AL3306</f>
        <v/>
      </c>
      <c r="AT3306" s="21">
        <f>AK3306+C3306-AJ3306</f>
        <v/>
      </c>
      <c r="AU3306" s="21">
        <f>AL3306+C3306-AM3306</f>
        <v/>
      </c>
      <c r="AV3306" s="21">
        <f>AN3306+C3306-AM3306</f>
        <v/>
      </c>
    </row>
    <row r="3307">
      <c r="A3307" t="inlineStr">
        <is>
          <t>1万円刻み</t>
        </is>
      </c>
      <c r="B3307" s="21">
        <f>'5_1万円刻み'!$A$1544</f>
        <v/>
      </c>
      <c r="C3307" s="21">
        <f>AO3307</f>
        <v/>
      </c>
      <c r="D3307" s="21" t="n">
        <v>0</v>
      </c>
      <c r="E3307" s="21">
        <f>ROUND(MIN(B3307/12,650000)*12*0.0915+MIN(B3307/12,1390000)*12*(0.0504+0)+B3307*0.005,0)</f>
        <v/>
      </c>
      <c r="F3307" s="21">
        <f>IF(B3307&lt;741000,0,IF(B3307&lt;2191000,B3307-740000,IF(B3307&lt;2193000,1451000,IF(B3307&lt;2196000,1453000,IF(B3307&lt;2200000,1456000,IF(B3307&lt;3600000,ROUND(ROUNDDOWN(B3307/4,-3)*2.8,0)-80000,IF(B3307&lt;6600000,ROUND(ROUNDDOWN(B3307/4,-3)*3.2,0)-440000,IF(B3307&lt;8500000,ROUNDDOWN(B3307*0.9,0)-1100000,B3307-1950000))))))))</f>
        <v/>
      </c>
      <c r="G3307" s="21">
        <f>IF(F3307&gt;23500000,NA(),IF(F3307&lt;=4890000,1040000,IF(F3307&lt;=6550000,670000,620000)))</f>
        <v/>
      </c>
      <c r="H3307" s="21">
        <f>IF(D3307&lt;=0,0,MAX(0,MIN(2000000,D3307-MIN(100000,ROUNDDOWN(F3307*0.05,0)))))</f>
        <v/>
      </c>
      <c r="I3307" s="21">
        <f>IF(C3307&lt;=2000,0,MIN(C3307,ROUNDDOWN(F3307*0.4,0))-2000)</f>
        <v/>
      </c>
      <c r="J3307" s="21">
        <f>MAX(0,ROUNDDOWN(F3307-E3307-G3307,-3))</f>
        <v/>
      </c>
      <c r="K3307" s="21">
        <f>MAX(0,ROUNDDOWN(F3307-E3307-G3307-H3307-I3307,-3))</f>
        <v/>
      </c>
      <c r="L3307" s="21">
        <f>MAX(0,ROUNDDOWN(F3307-E3307-G3307-H3307,-3))</f>
        <v/>
      </c>
      <c r="M3307" s="21">
        <f>IF(J3307&lt;=0,0,ROUNDDOWN((J3307*LOOKUP(J3307,{0,1950001,3300001,6950001,9000001,18000001,40000001},{0.05,0.1,0.2,0.23,0.33,0.4,0.45})-LOOKUP(J3307,{0,1950001,3300001,6950001,9000001,18000001,40000001},{0,97500,427500,636000,1536000,2796000,4796000}))*1.021,-2))</f>
        <v/>
      </c>
      <c r="N3307" s="21">
        <f>IF(K3307&lt;=0,0,ROUNDDOWN((K3307*LOOKUP(K3307,{0,1950001,3300001,6950001,9000001,18000001,40000001},{0.05,0.1,0.2,0.23,0.33,0.4,0.45})-LOOKUP(K3307,{0,1950001,3300001,6950001,9000001,18000001,40000001},{0,97500,427500,636000,1536000,2796000,4796000}))*1.021,-2))</f>
        <v/>
      </c>
      <c r="O3307" s="21">
        <f>IF(L3307&lt;=0,0,ROUNDDOWN((L3307*LOOKUP(L3307,{0,1950001,3300001,6950001,9000001,18000001,40000001},{0.05,0.1,0.2,0.23,0.33,0.4,0.45})-LOOKUP(L3307,{0,1950001,3300001,6950001,9000001,18000001,40000001},{0,97500,427500,636000,1536000,2796000,4796000}))*1.021,-2))</f>
        <v/>
      </c>
      <c r="P3307" s="21">
        <f>MAX(0,ROUNDDOWN(F3307-E3307-430000,-3))</f>
        <v/>
      </c>
      <c r="Q3307" s="21">
        <f>MAX(0,ROUNDDOWN(F3307-E3307-430000-H3307,-3))</f>
        <v/>
      </c>
      <c r="R3307" s="21">
        <f>IF(F3307&lt;=450000,0,MAX(0,P3307*0.06-MIN(50000,P3307)*0.03))</f>
        <v/>
      </c>
      <c r="S3307" s="21">
        <f>IF(F3307&lt;=450000,0,MAX(0,P3307*0.04-MIN(50000,P3307)*0.02))</f>
        <v/>
      </c>
      <c r="T3307" s="21">
        <f>IF(F3307&lt;=450000,0,MAX(0,Q3307*0.06-MIN(50000,Q3307)*0.03))</f>
        <v/>
      </c>
      <c r="U3307" s="21">
        <f>IF(F3307&lt;=450000,0,MAX(0,Q3307*0.04-MIN(50000,Q3307)*0.02))</f>
        <v/>
      </c>
      <c r="V3307" s="21">
        <f>50000+MAX(0,G3307-480000)</f>
        <v/>
      </c>
      <c r="W3307" s="21">
        <f>P3307-V3307</f>
        <v/>
      </c>
      <c r="X3307" s="21">
        <f>Q3307-V3307</f>
        <v/>
      </c>
      <c r="Y3307" s="22">
        <f>IF(W3307&lt;0,0.9,LOOKUP(W3307,{0,1950001,3300001,6950001,9000001,18000001,40000001},{0.84895,0.7979,0.6958,0.66517,0.56307,0.4916,0.44055}))</f>
        <v/>
      </c>
      <c r="Z3307" s="22">
        <f>IF(X3307&lt;0,0.9,LOOKUP(X3307,{0,1950001,3300001,6950001,9000001,18000001,40000001},{0.84895,0.7979,0.6958,0.66517,0.56307,0.4916,0.44055}))</f>
        <v/>
      </c>
      <c r="AA3307" s="22">
        <f>IF(W3307&lt;0,0,CHOOSE(MATCH(W3307,{0,1950001,3300001,6950001,9000001},1),5.105/84.895,10.21/79.79,20.42/69.58,23.483/66.517,33.693/56.307))</f>
        <v/>
      </c>
      <c r="AB3307" s="21">
        <f>IF(C3307&lt;=2000,0,(MIN(C3307,ROUNDDOWN(F3307*0.3,0))-2000)*0.1)</f>
        <v/>
      </c>
      <c r="AC3307" s="21">
        <f>IF(C3307&lt;=2000,0,MIN((C3307-2000)*Y3307,(R3307+S3307)*0.2))</f>
        <v/>
      </c>
      <c r="AD3307" s="21">
        <f>IF(C3307&lt;=2000,0,MIN((C3307-2000)*Z3307,(T3307+U3307)*0.2))</f>
        <v/>
      </c>
      <c r="AE3307" s="21">
        <f>AC3307*AA3307</f>
        <v/>
      </c>
      <c r="AF3307" s="21">
        <f>ROUNDDOWN(R3307,-2)+ROUNDDOWN(S3307,-2)</f>
        <v/>
      </c>
      <c r="AG3307" s="21">
        <f>ROUNDDOWN(MAX(0,R3307-(AB3307+AC3307+AE3307)*0.6),-2)+ROUNDDOWN(MAX(0,S3307-(AB3307+AC3307+AE3307)*0.4),-2)</f>
        <v/>
      </c>
      <c r="AH3307" s="21">
        <f>ROUNDDOWN(MAX(0,T3307-(AB3307+AD3307)*0.6),-2)+ROUNDDOWN(MAX(0,U3307-(AB3307+AD3307)*0.4),-2)</f>
        <v/>
      </c>
      <c r="AI3307" s="21">
        <f>ROUNDDOWN(T3307,-2)+ROUNDDOWN(U3307,-2)</f>
        <v/>
      </c>
      <c r="AJ3307" s="21">
        <f>M3307+AF3307</f>
        <v/>
      </c>
      <c r="AK3307" s="21">
        <f>M3307+AG3307</f>
        <v/>
      </c>
      <c r="AL3307" s="21">
        <f>N3307+AH3307</f>
        <v/>
      </c>
      <c r="AM3307" s="21">
        <f>O3307+AI3307</f>
        <v/>
      </c>
      <c r="AN3307" s="21">
        <f>N3307+AI3307</f>
        <v/>
      </c>
      <c r="AO3307" s="21">
        <f>ROUNDDOWN((R3307+S3307)*0.2/Y3307+2000,0)</f>
        <v/>
      </c>
      <c r="AP3307" s="21">
        <f>ROUNDDOWN((T3307+U3307)*0.2/Z3307+2000,0)</f>
        <v/>
      </c>
      <c r="AQ3307" s="21">
        <f>AL3307-AK3307</f>
        <v/>
      </c>
      <c r="AR3307" s="21">
        <f>AM3307-AK3307</f>
        <v/>
      </c>
      <c r="AS3307" s="21">
        <f>AM3307-AL3307</f>
        <v/>
      </c>
      <c r="AT3307" s="21">
        <f>AK3307+C3307-AJ3307</f>
        <v/>
      </c>
      <c r="AU3307" s="21">
        <f>AL3307+C3307-AM3307</f>
        <v/>
      </c>
      <c r="AV3307" s="21">
        <f>AN3307+C3307-AM3307</f>
        <v/>
      </c>
    </row>
    <row r="3308">
      <c r="A3308" t="inlineStr">
        <is>
          <t>1万円刻み</t>
        </is>
      </c>
      <c r="B3308" s="21">
        <f>'5_1万円刻み'!$A$1545</f>
        <v/>
      </c>
      <c r="C3308" s="21">
        <f>AO3308</f>
        <v/>
      </c>
      <c r="D3308" s="21" t="n">
        <v>0</v>
      </c>
      <c r="E3308" s="21">
        <f>ROUND(MIN(B3308/12,650000)*12*0.0915+MIN(B3308/12,1390000)*12*(0.0504+0)+B3308*0.005,0)</f>
        <v/>
      </c>
      <c r="F3308" s="21">
        <f>IF(B3308&lt;741000,0,IF(B3308&lt;2191000,B3308-740000,IF(B3308&lt;2193000,1451000,IF(B3308&lt;2196000,1453000,IF(B3308&lt;2200000,1456000,IF(B3308&lt;3600000,ROUND(ROUNDDOWN(B3308/4,-3)*2.8,0)-80000,IF(B3308&lt;6600000,ROUND(ROUNDDOWN(B3308/4,-3)*3.2,0)-440000,IF(B3308&lt;8500000,ROUNDDOWN(B3308*0.9,0)-1100000,B3308-1950000))))))))</f>
        <v/>
      </c>
      <c r="G3308" s="21">
        <f>IF(F3308&gt;23500000,NA(),IF(F3308&lt;=4890000,1040000,IF(F3308&lt;=6550000,670000,620000)))</f>
        <v/>
      </c>
      <c r="H3308" s="21">
        <f>IF(D3308&lt;=0,0,MAX(0,MIN(2000000,D3308-MIN(100000,ROUNDDOWN(F3308*0.05,0)))))</f>
        <v/>
      </c>
      <c r="I3308" s="21">
        <f>IF(C3308&lt;=2000,0,MIN(C3308,ROUNDDOWN(F3308*0.4,0))-2000)</f>
        <v/>
      </c>
      <c r="J3308" s="21">
        <f>MAX(0,ROUNDDOWN(F3308-E3308-G3308,-3))</f>
        <v/>
      </c>
      <c r="K3308" s="21">
        <f>MAX(0,ROUNDDOWN(F3308-E3308-G3308-H3308-I3308,-3))</f>
        <v/>
      </c>
      <c r="L3308" s="21">
        <f>MAX(0,ROUNDDOWN(F3308-E3308-G3308-H3308,-3))</f>
        <v/>
      </c>
      <c r="M3308" s="21">
        <f>IF(J3308&lt;=0,0,ROUNDDOWN((J3308*LOOKUP(J3308,{0,1950001,3300001,6950001,9000001,18000001,40000001},{0.05,0.1,0.2,0.23,0.33,0.4,0.45})-LOOKUP(J3308,{0,1950001,3300001,6950001,9000001,18000001,40000001},{0,97500,427500,636000,1536000,2796000,4796000}))*1.021,-2))</f>
        <v/>
      </c>
      <c r="N3308" s="21">
        <f>IF(K3308&lt;=0,0,ROUNDDOWN((K3308*LOOKUP(K3308,{0,1950001,3300001,6950001,9000001,18000001,40000001},{0.05,0.1,0.2,0.23,0.33,0.4,0.45})-LOOKUP(K3308,{0,1950001,3300001,6950001,9000001,18000001,40000001},{0,97500,427500,636000,1536000,2796000,4796000}))*1.021,-2))</f>
        <v/>
      </c>
      <c r="O3308" s="21">
        <f>IF(L3308&lt;=0,0,ROUNDDOWN((L3308*LOOKUP(L3308,{0,1950001,3300001,6950001,9000001,18000001,40000001},{0.05,0.1,0.2,0.23,0.33,0.4,0.45})-LOOKUP(L3308,{0,1950001,3300001,6950001,9000001,18000001,40000001},{0,97500,427500,636000,1536000,2796000,4796000}))*1.021,-2))</f>
        <v/>
      </c>
      <c r="P3308" s="21">
        <f>MAX(0,ROUNDDOWN(F3308-E3308-430000,-3))</f>
        <v/>
      </c>
      <c r="Q3308" s="21">
        <f>MAX(0,ROUNDDOWN(F3308-E3308-430000-H3308,-3))</f>
        <v/>
      </c>
      <c r="R3308" s="21">
        <f>IF(F3308&lt;=450000,0,MAX(0,P3308*0.06-MIN(50000,P3308)*0.03))</f>
        <v/>
      </c>
      <c r="S3308" s="21">
        <f>IF(F3308&lt;=450000,0,MAX(0,P3308*0.04-MIN(50000,P3308)*0.02))</f>
        <v/>
      </c>
      <c r="T3308" s="21">
        <f>IF(F3308&lt;=450000,0,MAX(0,Q3308*0.06-MIN(50000,Q3308)*0.03))</f>
        <v/>
      </c>
      <c r="U3308" s="21">
        <f>IF(F3308&lt;=450000,0,MAX(0,Q3308*0.04-MIN(50000,Q3308)*0.02))</f>
        <v/>
      </c>
      <c r="V3308" s="21">
        <f>50000+MAX(0,G3308-480000)</f>
        <v/>
      </c>
      <c r="W3308" s="21">
        <f>P3308-V3308</f>
        <v/>
      </c>
      <c r="X3308" s="21">
        <f>Q3308-V3308</f>
        <v/>
      </c>
      <c r="Y3308" s="22">
        <f>IF(W3308&lt;0,0.9,LOOKUP(W3308,{0,1950001,3300001,6950001,9000001,18000001,40000001},{0.84895,0.7979,0.6958,0.66517,0.56307,0.4916,0.44055}))</f>
        <v/>
      </c>
      <c r="Z3308" s="22">
        <f>IF(X3308&lt;0,0.9,LOOKUP(X3308,{0,1950001,3300001,6950001,9000001,18000001,40000001},{0.84895,0.7979,0.6958,0.66517,0.56307,0.4916,0.44055}))</f>
        <v/>
      </c>
      <c r="AA3308" s="22">
        <f>IF(W3308&lt;0,0,CHOOSE(MATCH(W3308,{0,1950001,3300001,6950001,9000001},1),5.105/84.895,10.21/79.79,20.42/69.58,23.483/66.517,33.693/56.307))</f>
        <v/>
      </c>
      <c r="AB3308" s="21">
        <f>IF(C3308&lt;=2000,0,(MIN(C3308,ROUNDDOWN(F3308*0.3,0))-2000)*0.1)</f>
        <v/>
      </c>
      <c r="AC3308" s="21">
        <f>IF(C3308&lt;=2000,0,MIN((C3308-2000)*Y3308,(R3308+S3308)*0.2))</f>
        <v/>
      </c>
      <c r="AD3308" s="21">
        <f>IF(C3308&lt;=2000,0,MIN((C3308-2000)*Z3308,(T3308+U3308)*0.2))</f>
        <v/>
      </c>
      <c r="AE3308" s="21">
        <f>AC3308*AA3308</f>
        <v/>
      </c>
      <c r="AF3308" s="21">
        <f>ROUNDDOWN(R3308,-2)+ROUNDDOWN(S3308,-2)</f>
        <v/>
      </c>
      <c r="AG3308" s="21">
        <f>ROUNDDOWN(MAX(0,R3308-(AB3308+AC3308+AE3308)*0.6),-2)+ROUNDDOWN(MAX(0,S3308-(AB3308+AC3308+AE3308)*0.4),-2)</f>
        <v/>
      </c>
      <c r="AH3308" s="21">
        <f>ROUNDDOWN(MAX(0,T3308-(AB3308+AD3308)*0.6),-2)+ROUNDDOWN(MAX(0,U3308-(AB3308+AD3308)*0.4),-2)</f>
        <v/>
      </c>
      <c r="AI3308" s="21">
        <f>ROUNDDOWN(T3308,-2)+ROUNDDOWN(U3308,-2)</f>
        <v/>
      </c>
      <c r="AJ3308" s="21">
        <f>M3308+AF3308</f>
        <v/>
      </c>
      <c r="AK3308" s="21">
        <f>M3308+AG3308</f>
        <v/>
      </c>
      <c r="AL3308" s="21">
        <f>N3308+AH3308</f>
        <v/>
      </c>
      <c r="AM3308" s="21">
        <f>O3308+AI3308</f>
        <v/>
      </c>
      <c r="AN3308" s="21">
        <f>N3308+AI3308</f>
        <v/>
      </c>
      <c r="AO3308" s="21">
        <f>ROUNDDOWN((R3308+S3308)*0.2/Y3308+2000,0)</f>
        <v/>
      </c>
      <c r="AP3308" s="21">
        <f>ROUNDDOWN((T3308+U3308)*0.2/Z3308+2000,0)</f>
        <v/>
      </c>
      <c r="AQ3308" s="21">
        <f>AL3308-AK3308</f>
        <v/>
      </c>
      <c r="AR3308" s="21">
        <f>AM3308-AK3308</f>
        <v/>
      </c>
      <c r="AS3308" s="21">
        <f>AM3308-AL3308</f>
        <v/>
      </c>
      <c r="AT3308" s="21">
        <f>AK3308+C3308-AJ3308</f>
        <v/>
      </c>
      <c r="AU3308" s="21">
        <f>AL3308+C3308-AM3308</f>
        <v/>
      </c>
      <c r="AV3308" s="21">
        <f>AN3308+C3308-AM3308</f>
        <v/>
      </c>
    </row>
    <row r="3309">
      <c r="A3309" t="inlineStr">
        <is>
          <t>1万円刻み</t>
        </is>
      </c>
      <c r="B3309" s="21">
        <f>'5_1万円刻み'!$A$1546</f>
        <v/>
      </c>
      <c r="C3309" s="21">
        <f>AO3309</f>
        <v/>
      </c>
      <c r="D3309" s="21" t="n">
        <v>0</v>
      </c>
      <c r="E3309" s="21">
        <f>ROUND(MIN(B3309/12,650000)*12*0.0915+MIN(B3309/12,1390000)*12*(0.0504+0)+B3309*0.005,0)</f>
        <v/>
      </c>
      <c r="F3309" s="21">
        <f>IF(B3309&lt;741000,0,IF(B3309&lt;2191000,B3309-740000,IF(B3309&lt;2193000,1451000,IF(B3309&lt;2196000,1453000,IF(B3309&lt;2200000,1456000,IF(B3309&lt;3600000,ROUND(ROUNDDOWN(B3309/4,-3)*2.8,0)-80000,IF(B3309&lt;6600000,ROUND(ROUNDDOWN(B3309/4,-3)*3.2,0)-440000,IF(B3309&lt;8500000,ROUNDDOWN(B3309*0.9,0)-1100000,B3309-1950000))))))))</f>
        <v/>
      </c>
      <c r="G3309" s="21">
        <f>IF(F3309&gt;23500000,NA(),IF(F3309&lt;=4890000,1040000,IF(F3309&lt;=6550000,670000,620000)))</f>
        <v/>
      </c>
      <c r="H3309" s="21">
        <f>IF(D3309&lt;=0,0,MAX(0,MIN(2000000,D3309-MIN(100000,ROUNDDOWN(F3309*0.05,0)))))</f>
        <v/>
      </c>
      <c r="I3309" s="21">
        <f>IF(C3309&lt;=2000,0,MIN(C3309,ROUNDDOWN(F3309*0.4,0))-2000)</f>
        <v/>
      </c>
      <c r="J3309" s="21">
        <f>MAX(0,ROUNDDOWN(F3309-E3309-G3309,-3))</f>
        <v/>
      </c>
      <c r="K3309" s="21">
        <f>MAX(0,ROUNDDOWN(F3309-E3309-G3309-H3309-I3309,-3))</f>
        <v/>
      </c>
      <c r="L3309" s="21">
        <f>MAX(0,ROUNDDOWN(F3309-E3309-G3309-H3309,-3))</f>
        <v/>
      </c>
      <c r="M3309" s="21">
        <f>IF(J3309&lt;=0,0,ROUNDDOWN((J3309*LOOKUP(J3309,{0,1950001,3300001,6950001,9000001,18000001,40000001},{0.05,0.1,0.2,0.23,0.33,0.4,0.45})-LOOKUP(J3309,{0,1950001,3300001,6950001,9000001,18000001,40000001},{0,97500,427500,636000,1536000,2796000,4796000}))*1.021,-2))</f>
        <v/>
      </c>
      <c r="N3309" s="21">
        <f>IF(K3309&lt;=0,0,ROUNDDOWN((K3309*LOOKUP(K3309,{0,1950001,3300001,6950001,9000001,18000001,40000001},{0.05,0.1,0.2,0.23,0.33,0.4,0.45})-LOOKUP(K3309,{0,1950001,3300001,6950001,9000001,18000001,40000001},{0,97500,427500,636000,1536000,2796000,4796000}))*1.021,-2))</f>
        <v/>
      </c>
      <c r="O3309" s="21">
        <f>IF(L3309&lt;=0,0,ROUNDDOWN((L3309*LOOKUP(L3309,{0,1950001,3300001,6950001,9000001,18000001,40000001},{0.05,0.1,0.2,0.23,0.33,0.4,0.45})-LOOKUP(L3309,{0,1950001,3300001,6950001,9000001,18000001,40000001},{0,97500,427500,636000,1536000,2796000,4796000}))*1.021,-2))</f>
        <v/>
      </c>
      <c r="P3309" s="21">
        <f>MAX(0,ROUNDDOWN(F3309-E3309-430000,-3))</f>
        <v/>
      </c>
      <c r="Q3309" s="21">
        <f>MAX(0,ROUNDDOWN(F3309-E3309-430000-H3309,-3))</f>
        <v/>
      </c>
      <c r="R3309" s="21">
        <f>IF(F3309&lt;=450000,0,MAX(0,P3309*0.06-MIN(50000,P3309)*0.03))</f>
        <v/>
      </c>
      <c r="S3309" s="21">
        <f>IF(F3309&lt;=450000,0,MAX(0,P3309*0.04-MIN(50000,P3309)*0.02))</f>
        <v/>
      </c>
      <c r="T3309" s="21">
        <f>IF(F3309&lt;=450000,0,MAX(0,Q3309*0.06-MIN(50000,Q3309)*0.03))</f>
        <v/>
      </c>
      <c r="U3309" s="21">
        <f>IF(F3309&lt;=450000,0,MAX(0,Q3309*0.04-MIN(50000,Q3309)*0.02))</f>
        <v/>
      </c>
      <c r="V3309" s="21">
        <f>50000+MAX(0,G3309-480000)</f>
        <v/>
      </c>
      <c r="W3309" s="21">
        <f>P3309-V3309</f>
        <v/>
      </c>
      <c r="X3309" s="21">
        <f>Q3309-V3309</f>
        <v/>
      </c>
      <c r="Y3309" s="22">
        <f>IF(W3309&lt;0,0.9,LOOKUP(W3309,{0,1950001,3300001,6950001,9000001,18000001,40000001},{0.84895,0.7979,0.6958,0.66517,0.56307,0.4916,0.44055}))</f>
        <v/>
      </c>
      <c r="Z3309" s="22">
        <f>IF(X3309&lt;0,0.9,LOOKUP(X3309,{0,1950001,3300001,6950001,9000001,18000001,40000001},{0.84895,0.7979,0.6958,0.66517,0.56307,0.4916,0.44055}))</f>
        <v/>
      </c>
      <c r="AA3309" s="22">
        <f>IF(W3309&lt;0,0,CHOOSE(MATCH(W3309,{0,1950001,3300001,6950001,9000001},1),5.105/84.895,10.21/79.79,20.42/69.58,23.483/66.517,33.693/56.307))</f>
        <v/>
      </c>
      <c r="AB3309" s="21">
        <f>IF(C3309&lt;=2000,0,(MIN(C3309,ROUNDDOWN(F3309*0.3,0))-2000)*0.1)</f>
        <v/>
      </c>
      <c r="AC3309" s="21">
        <f>IF(C3309&lt;=2000,0,MIN((C3309-2000)*Y3309,(R3309+S3309)*0.2))</f>
        <v/>
      </c>
      <c r="AD3309" s="21">
        <f>IF(C3309&lt;=2000,0,MIN((C3309-2000)*Z3309,(T3309+U3309)*0.2))</f>
        <v/>
      </c>
      <c r="AE3309" s="21">
        <f>AC3309*AA3309</f>
        <v/>
      </c>
      <c r="AF3309" s="21">
        <f>ROUNDDOWN(R3309,-2)+ROUNDDOWN(S3309,-2)</f>
        <v/>
      </c>
      <c r="AG3309" s="21">
        <f>ROUNDDOWN(MAX(0,R3309-(AB3309+AC3309+AE3309)*0.6),-2)+ROUNDDOWN(MAX(0,S3309-(AB3309+AC3309+AE3309)*0.4),-2)</f>
        <v/>
      </c>
      <c r="AH3309" s="21">
        <f>ROUNDDOWN(MAX(0,T3309-(AB3309+AD3309)*0.6),-2)+ROUNDDOWN(MAX(0,U3309-(AB3309+AD3309)*0.4),-2)</f>
        <v/>
      </c>
      <c r="AI3309" s="21">
        <f>ROUNDDOWN(T3309,-2)+ROUNDDOWN(U3309,-2)</f>
        <v/>
      </c>
      <c r="AJ3309" s="21">
        <f>M3309+AF3309</f>
        <v/>
      </c>
      <c r="AK3309" s="21">
        <f>M3309+AG3309</f>
        <v/>
      </c>
      <c r="AL3309" s="21">
        <f>N3309+AH3309</f>
        <v/>
      </c>
      <c r="AM3309" s="21">
        <f>O3309+AI3309</f>
        <v/>
      </c>
      <c r="AN3309" s="21">
        <f>N3309+AI3309</f>
        <v/>
      </c>
      <c r="AO3309" s="21">
        <f>ROUNDDOWN((R3309+S3309)*0.2/Y3309+2000,0)</f>
        <v/>
      </c>
      <c r="AP3309" s="21">
        <f>ROUNDDOWN((T3309+U3309)*0.2/Z3309+2000,0)</f>
        <v/>
      </c>
      <c r="AQ3309" s="21">
        <f>AL3309-AK3309</f>
        <v/>
      </c>
      <c r="AR3309" s="21">
        <f>AM3309-AK3309</f>
        <v/>
      </c>
      <c r="AS3309" s="21">
        <f>AM3309-AL3309</f>
        <v/>
      </c>
      <c r="AT3309" s="21">
        <f>AK3309+C3309-AJ3309</f>
        <v/>
      </c>
      <c r="AU3309" s="21">
        <f>AL3309+C3309-AM3309</f>
        <v/>
      </c>
      <c r="AV3309" s="21">
        <f>AN3309+C3309-AM3309</f>
        <v/>
      </c>
    </row>
    <row r="3310">
      <c r="A3310" t="inlineStr">
        <is>
          <t>1万円刻み</t>
        </is>
      </c>
      <c r="B3310" s="21">
        <f>'5_1万円刻み'!$A$1547</f>
        <v/>
      </c>
      <c r="C3310" s="21">
        <f>AO3310</f>
        <v/>
      </c>
      <c r="D3310" s="21" t="n">
        <v>0</v>
      </c>
      <c r="E3310" s="21">
        <f>ROUND(MIN(B3310/12,650000)*12*0.0915+MIN(B3310/12,1390000)*12*(0.0504+0)+B3310*0.005,0)</f>
        <v/>
      </c>
      <c r="F3310" s="21">
        <f>IF(B3310&lt;741000,0,IF(B3310&lt;2191000,B3310-740000,IF(B3310&lt;2193000,1451000,IF(B3310&lt;2196000,1453000,IF(B3310&lt;2200000,1456000,IF(B3310&lt;3600000,ROUND(ROUNDDOWN(B3310/4,-3)*2.8,0)-80000,IF(B3310&lt;6600000,ROUND(ROUNDDOWN(B3310/4,-3)*3.2,0)-440000,IF(B3310&lt;8500000,ROUNDDOWN(B3310*0.9,0)-1100000,B3310-1950000))))))))</f>
        <v/>
      </c>
      <c r="G3310" s="21">
        <f>IF(F3310&gt;23500000,NA(),IF(F3310&lt;=4890000,1040000,IF(F3310&lt;=6550000,670000,620000)))</f>
        <v/>
      </c>
      <c r="H3310" s="21">
        <f>IF(D3310&lt;=0,0,MAX(0,MIN(2000000,D3310-MIN(100000,ROUNDDOWN(F3310*0.05,0)))))</f>
        <v/>
      </c>
      <c r="I3310" s="21">
        <f>IF(C3310&lt;=2000,0,MIN(C3310,ROUNDDOWN(F3310*0.4,0))-2000)</f>
        <v/>
      </c>
      <c r="J3310" s="21">
        <f>MAX(0,ROUNDDOWN(F3310-E3310-G3310,-3))</f>
        <v/>
      </c>
      <c r="K3310" s="21">
        <f>MAX(0,ROUNDDOWN(F3310-E3310-G3310-H3310-I3310,-3))</f>
        <v/>
      </c>
      <c r="L3310" s="21">
        <f>MAX(0,ROUNDDOWN(F3310-E3310-G3310-H3310,-3))</f>
        <v/>
      </c>
      <c r="M3310" s="21">
        <f>IF(J3310&lt;=0,0,ROUNDDOWN((J3310*LOOKUP(J3310,{0,1950001,3300001,6950001,9000001,18000001,40000001},{0.05,0.1,0.2,0.23,0.33,0.4,0.45})-LOOKUP(J3310,{0,1950001,3300001,6950001,9000001,18000001,40000001},{0,97500,427500,636000,1536000,2796000,4796000}))*1.021,-2))</f>
        <v/>
      </c>
      <c r="N3310" s="21">
        <f>IF(K3310&lt;=0,0,ROUNDDOWN((K3310*LOOKUP(K3310,{0,1950001,3300001,6950001,9000001,18000001,40000001},{0.05,0.1,0.2,0.23,0.33,0.4,0.45})-LOOKUP(K3310,{0,1950001,3300001,6950001,9000001,18000001,40000001},{0,97500,427500,636000,1536000,2796000,4796000}))*1.021,-2))</f>
        <v/>
      </c>
      <c r="O3310" s="21">
        <f>IF(L3310&lt;=0,0,ROUNDDOWN((L3310*LOOKUP(L3310,{0,1950001,3300001,6950001,9000001,18000001,40000001},{0.05,0.1,0.2,0.23,0.33,0.4,0.45})-LOOKUP(L3310,{0,1950001,3300001,6950001,9000001,18000001,40000001},{0,97500,427500,636000,1536000,2796000,4796000}))*1.021,-2))</f>
        <v/>
      </c>
      <c r="P3310" s="21">
        <f>MAX(0,ROUNDDOWN(F3310-E3310-430000,-3))</f>
        <v/>
      </c>
      <c r="Q3310" s="21">
        <f>MAX(0,ROUNDDOWN(F3310-E3310-430000-H3310,-3))</f>
        <v/>
      </c>
      <c r="R3310" s="21">
        <f>IF(F3310&lt;=450000,0,MAX(0,P3310*0.06-MIN(50000,P3310)*0.03))</f>
        <v/>
      </c>
      <c r="S3310" s="21">
        <f>IF(F3310&lt;=450000,0,MAX(0,P3310*0.04-MIN(50000,P3310)*0.02))</f>
        <v/>
      </c>
      <c r="T3310" s="21">
        <f>IF(F3310&lt;=450000,0,MAX(0,Q3310*0.06-MIN(50000,Q3310)*0.03))</f>
        <v/>
      </c>
      <c r="U3310" s="21">
        <f>IF(F3310&lt;=450000,0,MAX(0,Q3310*0.04-MIN(50000,Q3310)*0.02))</f>
        <v/>
      </c>
      <c r="V3310" s="21">
        <f>50000+MAX(0,G3310-480000)</f>
        <v/>
      </c>
      <c r="W3310" s="21">
        <f>P3310-V3310</f>
        <v/>
      </c>
      <c r="X3310" s="21">
        <f>Q3310-V3310</f>
        <v/>
      </c>
      <c r="Y3310" s="22">
        <f>IF(W3310&lt;0,0.9,LOOKUP(W3310,{0,1950001,3300001,6950001,9000001,18000001,40000001},{0.84895,0.7979,0.6958,0.66517,0.56307,0.4916,0.44055}))</f>
        <v/>
      </c>
      <c r="Z3310" s="22">
        <f>IF(X3310&lt;0,0.9,LOOKUP(X3310,{0,1950001,3300001,6950001,9000001,18000001,40000001},{0.84895,0.7979,0.6958,0.66517,0.56307,0.4916,0.44055}))</f>
        <v/>
      </c>
      <c r="AA3310" s="22">
        <f>IF(W3310&lt;0,0,CHOOSE(MATCH(W3310,{0,1950001,3300001,6950001,9000001},1),5.105/84.895,10.21/79.79,20.42/69.58,23.483/66.517,33.693/56.307))</f>
        <v/>
      </c>
      <c r="AB3310" s="21">
        <f>IF(C3310&lt;=2000,0,(MIN(C3310,ROUNDDOWN(F3310*0.3,0))-2000)*0.1)</f>
        <v/>
      </c>
      <c r="AC3310" s="21">
        <f>IF(C3310&lt;=2000,0,MIN((C3310-2000)*Y3310,(R3310+S3310)*0.2))</f>
        <v/>
      </c>
      <c r="AD3310" s="21">
        <f>IF(C3310&lt;=2000,0,MIN((C3310-2000)*Z3310,(T3310+U3310)*0.2))</f>
        <v/>
      </c>
      <c r="AE3310" s="21">
        <f>AC3310*AA3310</f>
        <v/>
      </c>
      <c r="AF3310" s="21">
        <f>ROUNDDOWN(R3310,-2)+ROUNDDOWN(S3310,-2)</f>
        <v/>
      </c>
      <c r="AG3310" s="21">
        <f>ROUNDDOWN(MAX(0,R3310-(AB3310+AC3310+AE3310)*0.6),-2)+ROUNDDOWN(MAX(0,S3310-(AB3310+AC3310+AE3310)*0.4),-2)</f>
        <v/>
      </c>
      <c r="AH3310" s="21">
        <f>ROUNDDOWN(MAX(0,T3310-(AB3310+AD3310)*0.6),-2)+ROUNDDOWN(MAX(0,U3310-(AB3310+AD3310)*0.4),-2)</f>
        <v/>
      </c>
      <c r="AI3310" s="21">
        <f>ROUNDDOWN(T3310,-2)+ROUNDDOWN(U3310,-2)</f>
        <v/>
      </c>
      <c r="AJ3310" s="21">
        <f>M3310+AF3310</f>
        <v/>
      </c>
      <c r="AK3310" s="21">
        <f>M3310+AG3310</f>
        <v/>
      </c>
      <c r="AL3310" s="21">
        <f>N3310+AH3310</f>
        <v/>
      </c>
      <c r="AM3310" s="21">
        <f>O3310+AI3310</f>
        <v/>
      </c>
      <c r="AN3310" s="21">
        <f>N3310+AI3310</f>
        <v/>
      </c>
      <c r="AO3310" s="21">
        <f>ROUNDDOWN((R3310+S3310)*0.2/Y3310+2000,0)</f>
        <v/>
      </c>
      <c r="AP3310" s="21">
        <f>ROUNDDOWN((T3310+U3310)*0.2/Z3310+2000,0)</f>
        <v/>
      </c>
      <c r="AQ3310" s="21">
        <f>AL3310-AK3310</f>
        <v/>
      </c>
      <c r="AR3310" s="21">
        <f>AM3310-AK3310</f>
        <v/>
      </c>
      <c r="AS3310" s="21">
        <f>AM3310-AL3310</f>
        <v/>
      </c>
      <c r="AT3310" s="21">
        <f>AK3310+C3310-AJ3310</f>
        <v/>
      </c>
      <c r="AU3310" s="21">
        <f>AL3310+C3310-AM3310</f>
        <v/>
      </c>
      <c r="AV3310" s="21">
        <f>AN3310+C3310-AM3310</f>
        <v/>
      </c>
    </row>
    <row r="3311">
      <c r="A3311" t="inlineStr">
        <is>
          <t>1万円刻み</t>
        </is>
      </c>
      <c r="B3311" s="21">
        <f>'5_1万円刻み'!$A$1548</f>
        <v/>
      </c>
      <c r="C3311" s="21">
        <f>AO3311</f>
        <v/>
      </c>
      <c r="D3311" s="21" t="n">
        <v>0</v>
      </c>
      <c r="E3311" s="21">
        <f>ROUND(MIN(B3311/12,650000)*12*0.0915+MIN(B3311/12,1390000)*12*(0.0504+0)+B3311*0.005,0)</f>
        <v/>
      </c>
      <c r="F3311" s="21">
        <f>IF(B3311&lt;741000,0,IF(B3311&lt;2191000,B3311-740000,IF(B3311&lt;2193000,1451000,IF(B3311&lt;2196000,1453000,IF(B3311&lt;2200000,1456000,IF(B3311&lt;3600000,ROUND(ROUNDDOWN(B3311/4,-3)*2.8,0)-80000,IF(B3311&lt;6600000,ROUND(ROUNDDOWN(B3311/4,-3)*3.2,0)-440000,IF(B3311&lt;8500000,ROUNDDOWN(B3311*0.9,0)-1100000,B3311-1950000))))))))</f>
        <v/>
      </c>
      <c r="G3311" s="21">
        <f>IF(F3311&gt;23500000,NA(),IF(F3311&lt;=4890000,1040000,IF(F3311&lt;=6550000,670000,620000)))</f>
        <v/>
      </c>
      <c r="H3311" s="21">
        <f>IF(D3311&lt;=0,0,MAX(0,MIN(2000000,D3311-MIN(100000,ROUNDDOWN(F3311*0.05,0)))))</f>
        <v/>
      </c>
      <c r="I3311" s="21">
        <f>IF(C3311&lt;=2000,0,MIN(C3311,ROUNDDOWN(F3311*0.4,0))-2000)</f>
        <v/>
      </c>
      <c r="J3311" s="21">
        <f>MAX(0,ROUNDDOWN(F3311-E3311-G3311,-3))</f>
        <v/>
      </c>
      <c r="K3311" s="21">
        <f>MAX(0,ROUNDDOWN(F3311-E3311-G3311-H3311-I3311,-3))</f>
        <v/>
      </c>
      <c r="L3311" s="21">
        <f>MAX(0,ROUNDDOWN(F3311-E3311-G3311-H3311,-3))</f>
        <v/>
      </c>
      <c r="M3311" s="21">
        <f>IF(J3311&lt;=0,0,ROUNDDOWN((J3311*LOOKUP(J3311,{0,1950001,3300001,6950001,9000001,18000001,40000001},{0.05,0.1,0.2,0.23,0.33,0.4,0.45})-LOOKUP(J3311,{0,1950001,3300001,6950001,9000001,18000001,40000001},{0,97500,427500,636000,1536000,2796000,4796000}))*1.021,-2))</f>
        <v/>
      </c>
      <c r="N3311" s="21">
        <f>IF(K3311&lt;=0,0,ROUNDDOWN((K3311*LOOKUP(K3311,{0,1950001,3300001,6950001,9000001,18000001,40000001},{0.05,0.1,0.2,0.23,0.33,0.4,0.45})-LOOKUP(K3311,{0,1950001,3300001,6950001,9000001,18000001,40000001},{0,97500,427500,636000,1536000,2796000,4796000}))*1.021,-2))</f>
        <v/>
      </c>
      <c r="O3311" s="21">
        <f>IF(L3311&lt;=0,0,ROUNDDOWN((L3311*LOOKUP(L3311,{0,1950001,3300001,6950001,9000001,18000001,40000001},{0.05,0.1,0.2,0.23,0.33,0.4,0.45})-LOOKUP(L3311,{0,1950001,3300001,6950001,9000001,18000001,40000001},{0,97500,427500,636000,1536000,2796000,4796000}))*1.021,-2))</f>
        <v/>
      </c>
      <c r="P3311" s="21">
        <f>MAX(0,ROUNDDOWN(F3311-E3311-430000,-3))</f>
        <v/>
      </c>
      <c r="Q3311" s="21">
        <f>MAX(0,ROUNDDOWN(F3311-E3311-430000-H3311,-3))</f>
        <v/>
      </c>
      <c r="R3311" s="21">
        <f>IF(F3311&lt;=450000,0,MAX(0,P3311*0.06-MIN(50000,P3311)*0.03))</f>
        <v/>
      </c>
      <c r="S3311" s="21">
        <f>IF(F3311&lt;=450000,0,MAX(0,P3311*0.04-MIN(50000,P3311)*0.02))</f>
        <v/>
      </c>
      <c r="T3311" s="21">
        <f>IF(F3311&lt;=450000,0,MAX(0,Q3311*0.06-MIN(50000,Q3311)*0.03))</f>
        <v/>
      </c>
      <c r="U3311" s="21">
        <f>IF(F3311&lt;=450000,0,MAX(0,Q3311*0.04-MIN(50000,Q3311)*0.02))</f>
        <v/>
      </c>
      <c r="V3311" s="21">
        <f>50000+MAX(0,G3311-480000)</f>
        <v/>
      </c>
      <c r="W3311" s="21">
        <f>P3311-V3311</f>
        <v/>
      </c>
      <c r="X3311" s="21">
        <f>Q3311-V3311</f>
        <v/>
      </c>
      <c r="Y3311" s="22">
        <f>IF(W3311&lt;0,0.9,LOOKUP(W3311,{0,1950001,3300001,6950001,9000001,18000001,40000001},{0.84895,0.7979,0.6958,0.66517,0.56307,0.4916,0.44055}))</f>
        <v/>
      </c>
      <c r="Z3311" s="22">
        <f>IF(X3311&lt;0,0.9,LOOKUP(X3311,{0,1950001,3300001,6950001,9000001,18000001,40000001},{0.84895,0.7979,0.6958,0.66517,0.56307,0.4916,0.44055}))</f>
        <v/>
      </c>
      <c r="AA3311" s="22">
        <f>IF(W3311&lt;0,0,CHOOSE(MATCH(W3311,{0,1950001,3300001,6950001,9000001},1),5.105/84.895,10.21/79.79,20.42/69.58,23.483/66.517,33.693/56.307))</f>
        <v/>
      </c>
      <c r="AB3311" s="21">
        <f>IF(C3311&lt;=2000,0,(MIN(C3311,ROUNDDOWN(F3311*0.3,0))-2000)*0.1)</f>
        <v/>
      </c>
      <c r="AC3311" s="21">
        <f>IF(C3311&lt;=2000,0,MIN((C3311-2000)*Y3311,(R3311+S3311)*0.2))</f>
        <v/>
      </c>
      <c r="AD3311" s="21">
        <f>IF(C3311&lt;=2000,0,MIN((C3311-2000)*Z3311,(T3311+U3311)*0.2))</f>
        <v/>
      </c>
      <c r="AE3311" s="21">
        <f>AC3311*AA3311</f>
        <v/>
      </c>
      <c r="AF3311" s="21">
        <f>ROUNDDOWN(R3311,-2)+ROUNDDOWN(S3311,-2)</f>
        <v/>
      </c>
      <c r="AG3311" s="21">
        <f>ROUNDDOWN(MAX(0,R3311-(AB3311+AC3311+AE3311)*0.6),-2)+ROUNDDOWN(MAX(0,S3311-(AB3311+AC3311+AE3311)*0.4),-2)</f>
        <v/>
      </c>
      <c r="AH3311" s="21">
        <f>ROUNDDOWN(MAX(0,T3311-(AB3311+AD3311)*0.6),-2)+ROUNDDOWN(MAX(0,U3311-(AB3311+AD3311)*0.4),-2)</f>
        <v/>
      </c>
      <c r="AI3311" s="21">
        <f>ROUNDDOWN(T3311,-2)+ROUNDDOWN(U3311,-2)</f>
        <v/>
      </c>
      <c r="AJ3311" s="21">
        <f>M3311+AF3311</f>
        <v/>
      </c>
      <c r="AK3311" s="21">
        <f>M3311+AG3311</f>
        <v/>
      </c>
      <c r="AL3311" s="21">
        <f>N3311+AH3311</f>
        <v/>
      </c>
      <c r="AM3311" s="21">
        <f>O3311+AI3311</f>
        <v/>
      </c>
      <c r="AN3311" s="21">
        <f>N3311+AI3311</f>
        <v/>
      </c>
      <c r="AO3311" s="21">
        <f>ROUNDDOWN((R3311+S3311)*0.2/Y3311+2000,0)</f>
        <v/>
      </c>
      <c r="AP3311" s="21">
        <f>ROUNDDOWN((T3311+U3311)*0.2/Z3311+2000,0)</f>
        <v/>
      </c>
      <c r="AQ3311" s="21">
        <f>AL3311-AK3311</f>
        <v/>
      </c>
      <c r="AR3311" s="21">
        <f>AM3311-AK3311</f>
        <v/>
      </c>
      <c r="AS3311" s="21">
        <f>AM3311-AL3311</f>
        <v/>
      </c>
      <c r="AT3311" s="21">
        <f>AK3311+C3311-AJ3311</f>
        <v/>
      </c>
      <c r="AU3311" s="21">
        <f>AL3311+C3311-AM3311</f>
        <v/>
      </c>
      <c r="AV3311" s="21">
        <f>AN3311+C3311-AM3311</f>
        <v/>
      </c>
    </row>
    <row r="3312">
      <c r="A3312" t="inlineStr">
        <is>
          <t>1万円刻み</t>
        </is>
      </c>
      <c r="B3312" s="21">
        <f>'5_1万円刻み'!$A$1549</f>
        <v/>
      </c>
      <c r="C3312" s="21">
        <f>AO3312</f>
        <v/>
      </c>
      <c r="D3312" s="21" t="n">
        <v>0</v>
      </c>
      <c r="E3312" s="21">
        <f>ROUND(MIN(B3312/12,650000)*12*0.0915+MIN(B3312/12,1390000)*12*(0.0504+0)+B3312*0.005,0)</f>
        <v/>
      </c>
      <c r="F3312" s="21">
        <f>IF(B3312&lt;741000,0,IF(B3312&lt;2191000,B3312-740000,IF(B3312&lt;2193000,1451000,IF(B3312&lt;2196000,1453000,IF(B3312&lt;2200000,1456000,IF(B3312&lt;3600000,ROUND(ROUNDDOWN(B3312/4,-3)*2.8,0)-80000,IF(B3312&lt;6600000,ROUND(ROUNDDOWN(B3312/4,-3)*3.2,0)-440000,IF(B3312&lt;8500000,ROUNDDOWN(B3312*0.9,0)-1100000,B3312-1950000))))))))</f>
        <v/>
      </c>
      <c r="G3312" s="21">
        <f>IF(F3312&gt;23500000,NA(),IF(F3312&lt;=4890000,1040000,IF(F3312&lt;=6550000,670000,620000)))</f>
        <v/>
      </c>
      <c r="H3312" s="21">
        <f>IF(D3312&lt;=0,0,MAX(0,MIN(2000000,D3312-MIN(100000,ROUNDDOWN(F3312*0.05,0)))))</f>
        <v/>
      </c>
      <c r="I3312" s="21">
        <f>IF(C3312&lt;=2000,0,MIN(C3312,ROUNDDOWN(F3312*0.4,0))-2000)</f>
        <v/>
      </c>
      <c r="J3312" s="21">
        <f>MAX(0,ROUNDDOWN(F3312-E3312-G3312,-3))</f>
        <v/>
      </c>
      <c r="K3312" s="21">
        <f>MAX(0,ROUNDDOWN(F3312-E3312-G3312-H3312-I3312,-3))</f>
        <v/>
      </c>
      <c r="L3312" s="21">
        <f>MAX(0,ROUNDDOWN(F3312-E3312-G3312-H3312,-3))</f>
        <v/>
      </c>
      <c r="M3312" s="21">
        <f>IF(J3312&lt;=0,0,ROUNDDOWN((J3312*LOOKUP(J3312,{0,1950001,3300001,6950001,9000001,18000001,40000001},{0.05,0.1,0.2,0.23,0.33,0.4,0.45})-LOOKUP(J3312,{0,1950001,3300001,6950001,9000001,18000001,40000001},{0,97500,427500,636000,1536000,2796000,4796000}))*1.021,-2))</f>
        <v/>
      </c>
      <c r="N3312" s="21">
        <f>IF(K3312&lt;=0,0,ROUNDDOWN((K3312*LOOKUP(K3312,{0,1950001,3300001,6950001,9000001,18000001,40000001},{0.05,0.1,0.2,0.23,0.33,0.4,0.45})-LOOKUP(K3312,{0,1950001,3300001,6950001,9000001,18000001,40000001},{0,97500,427500,636000,1536000,2796000,4796000}))*1.021,-2))</f>
        <v/>
      </c>
      <c r="O3312" s="21">
        <f>IF(L3312&lt;=0,0,ROUNDDOWN((L3312*LOOKUP(L3312,{0,1950001,3300001,6950001,9000001,18000001,40000001},{0.05,0.1,0.2,0.23,0.33,0.4,0.45})-LOOKUP(L3312,{0,1950001,3300001,6950001,9000001,18000001,40000001},{0,97500,427500,636000,1536000,2796000,4796000}))*1.021,-2))</f>
        <v/>
      </c>
      <c r="P3312" s="21">
        <f>MAX(0,ROUNDDOWN(F3312-E3312-430000,-3))</f>
        <v/>
      </c>
      <c r="Q3312" s="21">
        <f>MAX(0,ROUNDDOWN(F3312-E3312-430000-H3312,-3))</f>
        <v/>
      </c>
      <c r="R3312" s="21">
        <f>IF(F3312&lt;=450000,0,MAX(0,P3312*0.06-MIN(50000,P3312)*0.03))</f>
        <v/>
      </c>
      <c r="S3312" s="21">
        <f>IF(F3312&lt;=450000,0,MAX(0,P3312*0.04-MIN(50000,P3312)*0.02))</f>
        <v/>
      </c>
      <c r="T3312" s="21">
        <f>IF(F3312&lt;=450000,0,MAX(0,Q3312*0.06-MIN(50000,Q3312)*0.03))</f>
        <v/>
      </c>
      <c r="U3312" s="21">
        <f>IF(F3312&lt;=450000,0,MAX(0,Q3312*0.04-MIN(50000,Q3312)*0.02))</f>
        <v/>
      </c>
      <c r="V3312" s="21">
        <f>50000+MAX(0,G3312-480000)</f>
        <v/>
      </c>
      <c r="W3312" s="21">
        <f>P3312-V3312</f>
        <v/>
      </c>
      <c r="X3312" s="21">
        <f>Q3312-V3312</f>
        <v/>
      </c>
      <c r="Y3312" s="22">
        <f>IF(W3312&lt;0,0.9,LOOKUP(W3312,{0,1950001,3300001,6950001,9000001,18000001,40000001},{0.84895,0.7979,0.6958,0.66517,0.56307,0.4916,0.44055}))</f>
        <v/>
      </c>
      <c r="Z3312" s="22">
        <f>IF(X3312&lt;0,0.9,LOOKUP(X3312,{0,1950001,3300001,6950001,9000001,18000001,40000001},{0.84895,0.7979,0.6958,0.66517,0.56307,0.4916,0.44055}))</f>
        <v/>
      </c>
      <c r="AA3312" s="22">
        <f>IF(W3312&lt;0,0,CHOOSE(MATCH(W3312,{0,1950001,3300001,6950001,9000001},1),5.105/84.895,10.21/79.79,20.42/69.58,23.483/66.517,33.693/56.307))</f>
        <v/>
      </c>
      <c r="AB3312" s="21">
        <f>IF(C3312&lt;=2000,0,(MIN(C3312,ROUNDDOWN(F3312*0.3,0))-2000)*0.1)</f>
        <v/>
      </c>
      <c r="AC3312" s="21">
        <f>IF(C3312&lt;=2000,0,MIN((C3312-2000)*Y3312,(R3312+S3312)*0.2))</f>
        <v/>
      </c>
      <c r="AD3312" s="21">
        <f>IF(C3312&lt;=2000,0,MIN((C3312-2000)*Z3312,(T3312+U3312)*0.2))</f>
        <v/>
      </c>
      <c r="AE3312" s="21">
        <f>AC3312*AA3312</f>
        <v/>
      </c>
      <c r="AF3312" s="21">
        <f>ROUNDDOWN(R3312,-2)+ROUNDDOWN(S3312,-2)</f>
        <v/>
      </c>
      <c r="AG3312" s="21">
        <f>ROUNDDOWN(MAX(0,R3312-(AB3312+AC3312+AE3312)*0.6),-2)+ROUNDDOWN(MAX(0,S3312-(AB3312+AC3312+AE3312)*0.4),-2)</f>
        <v/>
      </c>
      <c r="AH3312" s="21">
        <f>ROUNDDOWN(MAX(0,T3312-(AB3312+AD3312)*0.6),-2)+ROUNDDOWN(MAX(0,U3312-(AB3312+AD3312)*0.4),-2)</f>
        <v/>
      </c>
      <c r="AI3312" s="21">
        <f>ROUNDDOWN(T3312,-2)+ROUNDDOWN(U3312,-2)</f>
        <v/>
      </c>
      <c r="AJ3312" s="21">
        <f>M3312+AF3312</f>
        <v/>
      </c>
      <c r="AK3312" s="21">
        <f>M3312+AG3312</f>
        <v/>
      </c>
      <c r="AL3312" s="21">
        <f>N3312+AH3312</f>
        <v/>
      </c>
      <c r="AM3312" s="21">
        <f>O3312+AI3312</f>
        <v/>
      </c>
      <c r="AN3312" s="21">
        <f>N3312+AI3312</f>
        <v/>
      </c>
      <c r="AO3312" s="21">
        <f>ROUNDDOWN((R3312+S3312)*0.2/Y3312+2000,0)</f>
        <v/>
      </c>
      <c r="AP3312" s="21">
        <f>ROUNDDOWN((T3312+U3312)*0.2/Z3312+2000,0)</f>
        <v/>
      </c>
      <c r="AQ3312" s="21">
        <f>AL3312-AK3312</f>
        <v/>
      </c>
      <c r="AR3312" s="21">
        <f>AM3312-AK3312</f>
        <v/>
      </c>
      <c r="AS3312" s="21">
        <f>AM3312-AL3312</f>
        <v/>
      </c>
      <c r="AT3312" s="21">
        <f>AK3312+C3312-AJ3312</f>
        <v/>
      </c>
      <c r="AU3312" s="21">
        <f>AL3312+C3312-AM3312</f>
        <v/>
      </c>
      <c r="AV3312" s="21">
        <f>AN3312+C3312-AM3312</f>
        <v/>
      </c>
    </row>
    <row r="3313">
      <c r="A3313" t="inlineStr">
        <is>
          <t>1万円刻み</t>
        </is>
      </c>
      <c r="B3313" s="21">
        <f>'5_1万円刻み'!$A$1550</f>
        <v/>
      </c>
      <c r="C3313" s="21">
        <f>AO3313</f>
        <v/>
      </c>
      <c r="D3313" s="21" t="n">
        <v>0</v>
      </c>
      <c r="E3313" s="21">
        <f>ROUND(MIN(B3313/12,650000)*12*0.0915+MIN(B3313/12,1390000)*12*(0.0504+0)+B3313*0.005,0)</f>
        <v/>
      </c>
      <c r="F3313" s="21">
        <f>IF(B3313&lt;741000,0,IF(B3313&lt;2191000,B3313-740000,IF(B3313&lt;2193000,1451000,IF(B3313&lt;2196000,1453000,IF(B3313&lt;2200000,1456000,IF(B3313&lt;3600000,ROUND(ROUNDDOWN(B3313/4,-3)*2.8,0)-80000,IF(B3313&lt;6600000,ROUND(ROUNDDOWN(B3313/4,-3)*3.2,0)-440000,IF(B3313&lt;8500000,ROUNDDOWN(B3313*0.9,0)-1100000,B3313-1950000))))))))</f>
        <v/>
      </c>
      <c r="G3313" s="21">
        <f>IF(F3313&gt;23500000,NA(),IF(F3313&lt;=4890000,1040000,IF(F3313&lt;=6550000,670000,620000)))</f>
        <v/>
      </c>
      <c r="H3313" s="21">
        <f>IF(D3313&lt;=0,0,MAX(0,MIN(2000000,D3313-MIN(100000,ROUNDDOWN(F3313*0.05,0)))))</f>
        <v/>
      </c>
      <c r="I3313" s="21">
        <f>IF(C3313&lt;=2000,0,MIN(C3313,ROUNDDOWN(F3313*0.4,0))-2000)</f>
        <v/>
      </c>
      <c r="J3313" s="21">
        <f>MAX(0,ROUNDDOWN(F3313-E3313-G3313,-3))</f>
        <v/>
      </c>
      <c r="K3313" s="21">
        <f>MAX(0,ROUNDDOWN(F3313-E3313-G3313-H3313-I3313,-3))</f>
        <v/>
      </c>
      <c r="L3313" s="21">
        <f>MAX(0,ROUNDDOWN(F3313-E3313-G3313-H3313,-3))</f>
        <v/>
      </c>
      <c r="M3313" s="21">
        <f>IF(J3313&lt;=0,0,ROUNDDOWN((J3313*LOOKUP(J3313,{0,1950001,3300001,6950001,9000001,18000001,40000001},{0.05,0.1,0.2,0.23,0.33,0.4,0.45})-LOOKUP(J3313,{0,1950001,3300001,6950001,9000001,18000001,40000001},{0,97500,427500,636000,1536000,2796000,4796000}))*1.021,-2))</f>
        <v/>
      </c>
      <c r="N3313" s="21">
        <f>IF(K3313&lt;=0,0,ROUNDDOWN((K3313*LOOKUP(K3313,{0,1950001,3300001,6950001,9000001,18000001,40000001},{0.05,0.1,0.2,0.23,0.33,0.4,0.45})-LOOKUP(K3313,{0,1950001,3300001,6950001,9000001,18000001,40000001},{0,97500,427500,636000,1536000,2796000,4796000}))*1.021,-2))</f>
        <v/>
      </c>
      <c r="O3313" s="21">
        <f>IF(L3313&lt;=0,0,ROUNDDOWN((L3313*LOOKUP(L3313,{0,1950001,3300001,6950001,9000001,18000001,40000001},{0.05,0.1,0.2,0.23,0.33,0.4,0.45})-LOOKUP(L3313,{0,1950001,3300001,6950001,9000001,18000001,40000001},{0,97500,427500,636000,1536000,2796000,4796000}))*1.021,-2))</f>
        <v/>
      </c>
      <c r="P3313" s="21">
        <f>MAX(0,ROUNDDOWN(F3313-E3313-430000,-3))</f>
        <v/>
      </c>
      <c r="Q3313" s="21">
        <f>MAX(0,ROUNDDOWN(F3313-E3313-430000-H3313,-3))</f>
        <v/>
      </c>
      <c r="R3313" s="21">
        <f>IF(F3313&lt;=450000,0,MAX(0,P3313*0.06-MIN(50000,P3313)*0.03))</f>
        <v/>
      </c>
      <c r="S3313" s="21">
        <f>IF(F3313&lt;=450000,0,MAX(0,P3313*0.04-MIN(50000,P3313)*0.02))</f>
        <v/>
      </c>
      <c r="T3313" s="21">
        <f>IF(F3313&lt;=450000,0,MAX(0,Q3313*0.06-MIN(50000,Q3313)*0.03))</f>
        <v/>
      </c>
      <c r="U3313" s="21">
        <f>IF(F3313&lt;=450000,0,MAX(0,Q3313*0.04-MIN(50000,Q3313)*0.02))</f>
        <v/>
      </c>
      <c r="V3313" s="21">
        <f>50000+MAX(0,G3313-480000)</f>
        <v/>
      </c>
      <c r="W3313" s="21">
        <f>P3313-V3313</f>
        <v/>
      </c>
      <c r="X3313" s="21">
        <f>Q3313-V3313</f>
        <v/>
      </c>
      <c r="Y3313" s="22">
        <f>IF(W3313&lt;0,0.9,LOOKUP(W3313,{0,1950001,3300001,6950001,9000001,18000001,40000001},{0.84895,0.7979,0.6958,0.66517,0.56307,0.4916,0.44055}))</f>
        <v/>
      </c>
      <c r="Z3313" s="22">
        <f>IF(X3313&lt;0,0.9,LOOKUP(X3313,{0,1950001,3300001,6950001,9000001,18000001,40000001},{0.84895,0.7979,0.6958,0.66517,0.56307,0.4916,0.44055}))</f>
        <v/>
      </c>
      <c r="AA3313" s="22">
        <f>IF(W3313&lt;0,0,CHOOSE(MATCH(W3313,{0,1950001,3300001,6950001,9000001},1),5.105/84.895,10.21/79.79,20.42/69.58,23.483/66.517,33.693/56.307))</f>
        <v/>
      </c>
      <c r="AB3313" s="21">
        <f>IF(C3313&lt;=2000,0,(MIN(C3313,ROUNDDOWN(F3313*0.3,0))-2000)*0.1)</f>
        <v/>
      </c>
      <c r="AC3313" s="21">
        <f>IF(C3313&lt;=2000,0,MIN((C3313-2000)*Y3313,(R3313+S3313)*0.2))</f>
        <v/>
      </c>
      <c r="AD3313" s="21">
        <f>IF(C3313&lt;=2000,0,MIN((C3313-2000)*Z3313,(T3313+U3313)*0.2))</f>
        <v/>
      </c>
      <c r="AE3313" s="21">
        <f>AC3313*AA3313</f>
        <v/>
      </c>
      <c r="AF3313" s="21">
        <f>ROUNDDOWN(R3313,-2)+ROUNDDOWN(S3313,-2)</f>
        <v/>
      </c>
      <c r="AG3313" s="21">
        <f>ROUNDDOWN(MAX(0,R3313-(AB3313+AC3313+AE3313)*0.6),-2)+ROUNDDOWN(MAX(0,S3313-(AB3313+AC3313+AE3313)*0.4),-2)</f>
        <v/>
      </c>
      <c r="AH3313" s="21">
        <f>ROUNDDOWN(MAX(0,T3313-(AB3313+AD3313)*0.6),-2)+ROUNDDOWN(MAX(0,U3313-(AB3313+AD3313)*0.4),-2)</f>
        <v/>
      </c>
      <c r="AI3313" s="21">
        <f>ROUNDDOWN(T3313,-2)+ROUNDDOWN(U3313,-2)</f>
        <v/>
      </c>
      <c r="AJ3313" s="21">
        <f>M3313+AF3313</f>
        <v/>
      </c>
      <c r="AK3313" s="21">
        <f>M3313+AG3313</f>
        <v/>
      </c>
      <c r="AL3313" s="21">
        <f>N3313+AH3313</f>
        <v/>
      </c>
      <c r="AM3313" s="21">
        <f>O3313+AI3313</f>
        <v/>
      </c>
      <c r="AN3313" s="21">
        <f>N3313+AI3313</f>
        <v/>
      </c>
      <c r="AO3313" s="21">
        <f>ROUNDDOWN((R3313+S3313)*0.2/Y3313+2000,0)</f>
        <v/>
      </c>
      <c r="AP3313" s="21">
        <f>ROUNDDOWN((T3313+U3313)*0.2/Z3313+2000,0)</f>
        <v/>
      </c>
      <c r="AQ3313" s="21">
        <f>AL3313-AK3313</f>
        <v/>
      </c>
      <c r="AR3313" s="21">
        <f>AM3313-AK3313</f>
        <v/>
      </c>
      <c r="AS3313" s="21">
        <f>AM3313-AL3313</f>
        <v/>
      </c>
      <c r="AT3313" s="21">
        <f>AK3313+C3313-AJ3313</f>
        <v/>
      </c>
      <c r="AU3313" s="21">
        <f>AL3313+C3313-AM3313</f>
        <v/>
      </c>
      <c r="AV3313" s="21">
        <f>AN3313+C3313-AM3313</f>
        <v/>
      </c>
    </row>
    <row r="3314">
      <c r="A3314" t="inlineStr">
        <is>
          <t>1万円刻み</t>
        </is>
      </c>
      <c r="B3314" s="21">
        <f>'5_1万円刻み'!$A$1551</f>
        <v/>
      </c>
      <c r="C3314" s="21">
        <f>AO3314</f>
        <v/>
      </c>
      <c r="D3314" s="21" t="n">
        <v>0</v>
      </c>
      <c r="E3314" s="21">
        <f>ROUND(MIN(B3314/12,650000)*12*0.0915+MIN(B3314/12,1390000)*12*(0.0504+0)+B3314*0.005,0)</f>
        <v/>
      </c>
      <c r="F3314" s="21">
        <f>IF(B3314&lt;741000,0,IF(B3314&lt;2191000,B3314-740000,IF(B3314&lt;2193000,1451000,IF(B3314&lt;2196000,1453000,IF(B3314&lt;2200000,1456000,IF(B3314&lt;3600000,ROUND(ROUNDDOWN(B3314/4,-3)*2.8,0)-80000,IF(B3314&lt;6600000,ROUND(ROUNDDOWN(B3314/4,-3)*3.2,0)-440000,IF(B3314&lt;8500000,ROUNDDOWN(B3314*0.9,0)-1100000,B3314-1950000))))))))</f>
        <v/>
      </c>
      <c r="G3314" s="21">
        <f>IF(F3314&gt;23500000,NA(),IF(F3314&lt;=4890000,1040000,IF(F3314&lt;=6550000,670000,620000)))</f>
        <v/>
      </c>
      <c r="H3314" s="21">
        <f>IF(D3314&lt;=0,0,MAX(0,MIN(2000000,D3314-MIN(100000,ROUNDDOWN(F3314*0.05,0)))))</f>
        <v/>
      </c>
      <c r="I3314" s="21">
        <f>IF(C3314&lt;=2000,0,MIN(C3314,ROUNDDOWN(F3314*0.4,0))-2000)</f>
        <v/>
      </c>
      <c r="J3314" s="21">
        <f>MAX(0,ROUNDDOWN(F3314-E3314-G3314,-3))</f>
        <v/>
      </c>
      <c r="K3314" s="21">
        <f>MAX(0,ROUNDDOWN(F3314-E3314-G3314-H3314-I3314,-3))</f>
        <v/>
      </c>
      <c r="L3314" s="21">
        <f>MAX(0,ROUNDDOWN(F3314-E3314-G3314-H3314,-3))</f>
        <v/>
      </c>
      <c r="M3314" s="21">
        <f>IF(J3314&lt;=0,0,ROUNDDOWN((J3314*LOOKUP(J3314,{0,1950001,3300001,6950001,9000001,18000001,40000001},{0.05,0.1,0.2,0.23,0.33,0.4,0.45})-LOOKUP(J3314,{0,1950001,3300001,6950001,9000001,18000001,40000001},{0,97500,427500,636000,1536000,2796000,4796000}))*1.021,-2))</f>
        <v/>
      </c>
      <c r="N3314" s="21">
        <f>IF(K3314&lt;=0,0,ROUNDDOWN((K3314*LOOKUP(K3314,{0,1950001,3300001,6950001,9000001,18000001,40000001},{0.05,0.1,0.2,0.23,0.33,0.4,0.45})-LOOKUP(K3314,{0,1950001,3300001,6950001,9000001,18000001,40000001},{0,97500,427500,636000,1536000,2796000,4796000}))*1.021,-2))</f>
        <v/>
      </c>
      <c r="O3314" s="21">
        <f>IF(L3314&lt;=0,0,ROUNDDOWN((L3314*LOOKUP(L3314,{0,1950001,3300001,6950001,9000001,18000001,40000001},{0.05,0.1,0.2,0.23,0.33,0.4,0.45})-LOOKUP(L3314,{0,1950001,3300001,6950001,9000001,18000001,40000001},{0,97500,427500,636000,1536000,2796000,4796000}))*1.021,-2))</f>
        <v/>
      </c>
      <c r="P3314" s="21">
        <f>MAX(0,ROUNDDOWN(F3314-E3314-430000,-3))</f>
        <v/>
      </c>
      <c r="Q3314" s="21">
        <f>MAX(0,ROUNDDOWN(F3314-E3314-430000-H3314,-3))</f>
        <v/>
      </c>
      <c r="R3314" s="21">
        <f>IF(F3314&lt;=450000,0,MAX(0,P3314*0.06-MIN(50000,P3314)*0.03))</f>
        <v/>
      </c>
      <c r="S3314" s="21">
        <f>IF(F3314&lt;=450000,0,MAX(0,P3314*0.04-MIN(50000,P3314)*0.02))</f>
        <v/>
      </c>
      <c r="T3314" s="21">
        <f>IF(F3314&lt;=450000,0,MAX(0,Q3314*0.06-MIN(50000,Q3314)*0.03))</f>
        <v/>
      </c>
      <c r="U3314" s="21">
        <f>IF(F3314&lt;=450000,0,MAX(0,Q3314*0.04-MIN(50000,Q3314)*0.02))</f>
        <v/>
      </c>
      <c r="V3314" s="21">
        <f>50000+MAX(0,G3314-480000)</f>
        <v/>
      </c>
      <c r="W3314" s="21">
        <f>P3314-V3314</f>
        <v/>
      </c>
      <c r="X3314" s="21">
        <f>Q3314-V3314</f>
        <v/>
      </c>
      <c r="Y3314" s="22">
        <f>IF(W3314&lt;0,0.9,LOOKUP(W3314,{0,1950001,3300001,6950001,9000001,18000001,40000001},{0.84895,0.7979,0.6958,0.66517,0.56307,0.4916,0.44055}))</f>
        <v/>
      </c>
      <c r="Z3314" s="22">
        <f>IF(X3314&lt;0,0.9,LOOKUP(X3314,{0,1950001,3300001,6950001,9000001,18000001,40000001},{0.84895,0.7979,0.6958,0.66517,0.56307,0.4916,0.44055}))</f>
        <v/>
      </c>
      <c r="AA3314" s="22">
        <f>IF(W3314&lt;0,0,CHOOSE(MATCH(W3314,{0,1950001,3300001,6950001,9000001},1),5.105/84.895,10.21/79.79,20.42/69.58,23.483/66.517,33.693/56.307))</f>
        <v/>
      </c>
      <c r="AB3314" s="21">
        <f>IF(C3314&lt;=2000,0,(MIN(C3314,ROUNDDOWN(F3314*0.3,0))-2000)*0.1)</f>
        <v/>
      </c>
      <c r="AC3314" s="21">
        <f>IF(C3314&lt;=2000,0,MIN((C3314-2000)*Y3314,(R3314+S3314)*0.2))</f>
        <v/>
      </c>
      <c r="AD3314" s="21">
        <f>IF(C3314&lt;=2000,0,MIN((C3314-2000)*Z3314,(T3314+U3314)*0.2))</f>
        <v/>
      </c>
      <c r="AE3314" s="21">
        <f>AC3314*AA3314</f>
        <v/>
      </c>
      <c r="AF3314" s="21">
        <f>ROUNDDOWN(R3314,-2)+ROUNDDOWN(S3314,-2)</f>
        <v/>
      </c>
      <c r="AG3314" s="21">
        <f>ROUNDDOWN(MAX(0,R3314-(AB3314+AC3314+AE3314)*0.6),-2)+ROUNDDOWN(MAX(0,S3314-(AB3314+AC3314+AE3314)*0.4),-2)</f>
        <v/>
      </c>
      <c r="AH3314" s="21">
        <f>ROUNDDOWN(MAX(0,T3314-(AB3314+AD3314)*0.6),-2)+ROUNDDOWN(MAX(0,U3314-(AB3314+AD3314)*0.4),-2)</f>
        <v/>
      </c>
      <c r="AI3314" s="21">
        <f>ROUNDDOWN(T3314,-2)+ROUNDDOWN(U3314,-2)</f>
        <v/>
      </c>
      <c r="AJ3314" s="21">
        <f>M3314+AF3314</f>
        <v/>
      </c>
      <c r="AK3314" s="21">
        <f>M3314+AG3314</f>
        <v/>
      </c>
      <c r="AL3314" s="21">
        <f>N3314+AH3314</f>
        <v/>
      </c>
      <c r="AM3314" s="21">
        <f>O3314+AI3314</f>
        <v/>
      </c>
      <c r="AN3314" s="21">
        <f>N3314+AI3314</f>
        <v/>
      </c>
      <c r="AO3314" s="21">
        <f>ROUNDDOWN((R3314+S3314)*0.2/Y3314+2000,0)</f>
        <v/>
      </c>
      <c r="AP3314" s="21">
        <f>ROUNDDOWN((T3314+U3314)*0.2/Z3314+2000,0)</f>
        <v/>
      </c>
      <c r="AQ3314" s="21">
        <f>AL3314-AK3314</f>
        <v/>
      </c>
      <c r="AR3314" s="21">
        <f>AM3314-AK3314</f>
        <v/>
      </c>
      <c r="AS3314" s="21">
        <f>AM3314-AL3314</f>
        <v/>
      </c>
      <c r="AT3314" s="21">
        <f>AK3314+C3314-AJ3314</f>
        <v/>
      </c>
      <c r="AU3314" s="21">
        <f>AL3314+C3314-AM3314</f>
        <v/>
      </c>
      <c r="AV3314" s="21">
        <f>AN3314+C3314-AM3314</f>
        <v/>
      </c>
    </row>
    <row r="3315">
      <c r="A3315" t="inlineStr">
        <is>
          <t>1万円刻み</t>
        </is>
      </c>
      <c r="B3315" s="21">
        <f>'5_1万円刻み'!$A$1552</f>
        <v/>
      </c>
      <c r="C3315" s="21">
        <f>AO3315</f>
        <v/>
      </c>
      <c r="D3315" s="21" t="n">
        <v>0</v>
      </c>
      <c r="E3315" s="21">
        <f>ROUND(MIN(B3315/12,650000)*12*0.0915+MIN(B3315/12,1390000)*12*(0.0504+0)+B3315*0.005,0)</f>
        <v/>
      </c>
      <c r="F3315" s="21">
        <f>IF(B3315&lt;741000,0,IF(B3315&lt;2191000,B3315-740000,IF(B3315&lt;2193000,1451000,IF(B3315&lt;2196000,1453000,IF(B3315&lt;2200000,1456000,IF(B3315&lt;3600000,ROUND(ROUNDDOWN(B3315/4,-3)*2.8,0)-80000,IF(B3315&lt;6600000,ROUND(ROUNDDOWN(B3315/4,-3)*3.2,0)-440000,IF(B3315&lt;8500000,ROUNDDOWN(B3315*0.9,0)-1100000,B3315-1950000))))))))</f>
        <v/>
      </c>
      <c r="G3315" s="21">
        <f>IF(F3315&gt;23500000,NA(),IF(F3315&lt;=4890000,1040000,IF(F3315&lt;=6550000,670000,620000)))</f>
        <v/>
      </c>
      <c r="H3315" s="21">
        <f>IF(D3315&lt;=0,0,MAX(0,MIN(2000000,D3315-MIN(100000,ROUNDDOWN(F3315*0.05,0)))))</f>
        <v/>
      </c>
      <c r="I3315" s="21">
        <f>IF(C3315&lt;=2000,0,MIN(C3315,ROUNDDOWN(F3315*0.4,0))-2000)</f>
        <v/>
      </c>
      <c r="J3315" s="21">
        <f>MAX(0,ROUNDDOWN(F3315-E3315-G3315,-3))</f>
        <v/>
      </c>
      <c r="K3315" s="21">
        <f>MAX(0,ROUNDDOWN(F3315-E3315-G3315-H3315-I3315,-3))</f>
        <v/>
      </c>
      <c r="L3315" s="21">
        <f>MAX(0,ROUNDDOWN(F3315-E3315-G3315-H3315,-3))</f>
        <v/>
      </c>
      <c r="M3315" s="21">
        <f>IF(J3315&lt;=0,0,ROUNDDOWN((J3315*LOOKUP(J3315,{0,1950001,3300001,6950001,9000001,18000001,40000001},{0.05,0.1,0.2,0.23,0.33,0.4,0.45})-LOOKUP(J3315,{0,1950001,3300001,6950001,9000001,18000001,40000001},{0,97500,427500,636000,1536000,2796000,4796000}))*1.021,-2))</f>
        <v/>
      </c>
      <c r="N3315" s="21">
        <f>IF(K3315&lt;=0,0,ROUNDDOWN((K3315*LOOKUP(K3315,{0,1950001,3300001,6950001,9000001,18000001,40000001},{0.05,0.1,0.2,0.23,0.33,0.4,0.45})-LOOKUP(K3315,{0,1950001,3300001,6950001,9000001,18000001,40000001},{0,97500,427500,636000,1536000,2796000,4796000}))*1.021,-2))</f>
        <v/>
      </c>
      <c r="O3315" s="21">
        <f>IF(L3315&lt;=0,0,ROUNDDOWN((L3315*LOOKUP(L3315,{0,1950001,3300001,6950001,9000001,18000001,40000001},{0.05,0.1,0.2,0.23,0.33,0.4,0.45})-LOOKUP(L3315,{0,1950001,3300001,6950001,9000001,18000001,40000001},{0,97500,427500,636000,1536000,2796000,4796000}))*1.021,-2))</f>
        <v/>
      </c>
      <c r="P3315" s="21">
        <f>MAX(0,ROUNDDOWN(F3315-E3315-430000,-3))</f>
        <v/>
      </c>
      <c r="Q3315" s="21">
        <f>MAX(0,ROUNDDOWN(F3315-E3315-430000-H3315,-3))</f>
        <v/>
      </c>
      <c r="R3315" s="21">
        <f>IF(F3315&lt;=450000,0,MAX(0,P3315*0.06-MIN(50000,P3315)*0.03))</f>
        <v/>
      </c>
      <c r="S3315" s="21">
        <f>IF(F3315&lt;=450000,0,MAX(0,P3315*0.04-MIN(50000,P3315)*0.02))</f>
        <v/>
      </c>
      <c r="T3315" s="21">
        <f>IF(F3315&lt;=450000,0,MAX(0,Q3315*0.06-MIN(50000,Q3315)*0.03))</f>
        <v/>
      </c>
      <c r="U3315" s="21">
        <f>IF(F3315&lt;=450000,0,MAX(0,Q3315*0.04-MIN(50000,Q3315)*0.02))</f>
        <v/>
      </c>
      <c r="V3315" s="21">
        <f>50000+MAX(0,G3315-480000)</f>
        <v/>
      </c>
      <c r="W3315" s="21">
        <f>P3315-V3315</f>
        <v/>
      </c>
      <c r="X3315" s="21">
        <f>Q3315-V3315</f>
        <v/>
      </c>
      <c r="Y3315" s="22">
        <f>IF(W3315&lt;0,0.9,LOOKUP(W3315,{0,1950001,3300001,6950001,9000001,18000001,40000001},{0.84895,0.7979,0.6958,0.66517,0.56307,0.4916,0.44055}))</f>
        <v/>
      </c>
      <c r="Z3315" s="22">
        <f>IF(X3315&lt;0,0.9,LOOKUP(X3315,{0,1950001,3300001,6950001,9000001,18000001,40000001},{0.84895,0.7979,0.6958,0.66517,0.56307,0.4916,0.44055}))</f>
        <v/>
      </c>
      <c r="AA3315" s="22">
        <f>IF(W3315&lt;0,0,CHOOSE(MATCH(W3315,{0,1950001,3300001,6950001,9000001},1),5.105/84.895,10.21/79.79,20.42/69.58,23.483/66.517,33.693/56.307))</f>
        <v/>
      </c>
      <c r="AB3315" s="21">
        <f>IF(C3315&lt;=2000,0,(MIN(C3315,ROUNDDOWN(F3315*0.3,0))-2000)*0.1)</f>
        <v/>
      </c>
      <c r="AC3315" s="21">
        <f>IF(C3315&lt;=2000,0,MIN((C3315-2000)*Y3315,(R3315+S3315)*0.2))</f>
        <v/>
      </c>
      <c r="AD3315" s="21">
        <f>IF(C3315&lt;=2000,0,MIN((C3315-2000)*Z3315,(T3315+U3315)*0.2))</f>
        <v/>
      </c>
      <c r="AE3315" s="21">
        <f>AC3315*AA3315</f>
        <v/>
      </c>
      <c r="AF3315" s="21">
        <f>ROUNDDOWN(R3315,-2)+ROUNDDOWN(S3315,-2)</f>
        <v/>
      </c>
      <c r="AG3315" s="21">
        <f>ROUNDDOWN(MAX(0,R3315-(AB3315+AC3315+AE3315)*0.6),-2)+ROUNDDOWN(MAX(0,S3315-(AB3315+AC3315+AE3315)*0.4),-2)</f>
        <v/>
      </c>
      <c r="AH3315" s="21">
        <f>ROUNDDOWN(MAX(0,T3315-(AB3315+AD3315)*0.6),-2)+ROUNDDOWN(MAX(0,U3315-(AB3315+AD3315)*0.4),-2)</f>
        <v/>
      </c>
      <c r="AI3315" s="21">
        <f>ROUNDDOWN(T3315,-2)+ROUNDDOWN(U3315,-2)</f>
        <v/>
      </c>
      <c r="AJ3315" s="21">
        <f>M3315+AF3315</f>
        <v/>
      </c>
      <c r="AK3315" s="21">
        <f>M3315+AG3315</f>
        <v/>
      </c>
      <c r="AL3315" s="21">
        <f>N3315+AH3315</f>
        <v/>
      </c>
      <c r="AM3315" s="21">
        <f>O3315+AI3315</f>
        <v/>
      </c>
      <c r="AN3315" s="21">
        <f>N3315+AI3315</f>
        <v/>
      </c>
      <c r="AO3315" s="21">
        <f>ROUNDDOWN((R3315+S3315)*0.2/Y3315+2000,0)</f>
        <v/>
      </c>
      <c r="AP3315" s="21">
        <f>ROUNDDOWN((T3315+U3315)*0.2/Z3315+2000,0)</f>
        <v/>
      </c>
      <c r="AQ3315" s="21">
        <f>AL3315-AK3315</f>
        <v/>
      </c>
      <c r="AR3315" s="21">
        <f>AM3315-AK3315</f>
        <v/>
      </c>
      <c r="AS3315" s="21">
        <f>AM3315-AL3315</f>
        <v/>
      </c>
      <c r="AT3315" s="21">
        <f>AK3315+C3315-AJ3315</f>
        <v/>
      </c>
      <c r="AU3315" s="21">
        <f>AL3315+C3315-AM3315</f>
        <v/>
      </c>
      <c r="AV3315" s="21">
        <f>AN3315+C3315-AM3315</f>
        <v/>
      </c>
    </row>
    <row r="3316">
      <c r="A3316" t="inlineStr">
        <is>
          <t>1万円刻み</t>
        </is>
      </c>
      <c r="B3316" s="21">
        <f>'5_1万円刻み'!$A$1553</f>
        <v/>
      </c>
      <c r="C3316" s="21">
        <f>AO3316</f>
        <v/>
      </c>
      <c r="D3316" s="21" t="n">
        <v>0</v>
      </c>
      <c r="E3316" s="21">
        <f>ROUND(MIN(B3316/12,650000)*12*0.0915+MIN(B3316/12,1390000)*12*(0.0504+0)+B3316*0.005,0)</f>
        <v/>
      </c>
      <c r="F3316" s="21">
        <f>IF(B3316&lt;741000,0,IF(B3316&lt;2191000,B3316-740000,IF(B3316&lt;2193000,1451000,IF(B3316&lt;2196000,1453000,IF(B3316&lt;2200000,1456000,IF(B3316&lt;3600000,ROUND(ROUNDDOWN(B3316/4,-3)*2.8,0)-80000,IF(B3316&lt;6600000,ROUND(ROUNDDOWN(B3316/4,-3)*3.2,0)-440000,IF(B3316&lt;8500000,ROUNDDOWN(B3316*0.9,0)-1100000,B3316-1950000))))))))</f>
        <v/>
      </c>
      <c r="G3316" s="21">
        <f>IF(F3316&gt;23500000,NA(),IF(F3316&lt;=4890000,1040000,IF(F3316&lt;=6550000,670000,620000)))</f>
        <v/>
      </c>
      <c r="H3316" s="21">
        <f>IF(D3316&lt;=0,0,MAX(0,MIN(2000000,D3316-MIN(100000,ROUNDDOWN(F3316*0.05,0)))))</f>
        <v/>
      </c>
      <c r="I3316" s="21">
        <f>IF(C3316&lt;=2000,0,MIN(C3316,ROUNDDOWN(F3316*0.4,0))-2000)</f>
        <v/>
      </c>
      <c r="J3316" s="21">
        <f>MAX(0,ROUNDDOWN(F3316-E3316-G3316,-3))</f>
        <v/>
      </c>
      <c r="K3316" s="21">
        <f>MAX(0,ROUNDDOWN(F3316-E3316-G3316-H3316-I3316,-3))</f>
        <v/>
      </c>
      <c r="L3316" s="21">
        <f>MAX(0,ROUNDDOWN(F3316-E3316-G3316-H3316,-3))</f>
        <v/>
      </c>
      <c r="M3316" s="21">
        <f>IF(J3316&lt;=0,0,ROUNDDOWN((J3316*LOOKUP(J3316,{0,1950001,3300001,6950001,9000001,18000001,40000001},{0.05,0.1,0.2,0.23,0.33,0.4,0.45})-LOOKUP(J3316,{0,1950001,3300001,6950001,9000001,18000001,40000001},{0,97500,427500,636000,1536000,2796000,4796000}))*1.021,-2))</f>
        <v/>
      </c>
      <c r="N3316" s="21">
        <f>IF(K3316&lt;=0,0,ROUNDDOWN((K3316*LOOKUP(K3316,{0,1950001,3300001,6950001,9000001,18000001,40000001},{0.05,0.1,0.2,0.23,0.33,0.4,0.45})-LOOKUP(K3316,{0,1950001,3300001,6950001,9000001,18000001,40000001},{0,97500,427500,636000,1536000,2796000,4796000}))*1.021,-2))</f>
        <v/>
      </c>
      <c r="O3316" s="21">
        <f>IF(L3316&lt;=0,0,ROUNDDOWN((L3316*LOOKUP(L3316,{0,1950001,3300001,6950001,9000001,18000001,40000001},{0.05,0.1,0.2,0.23,0.33,0.4,0.45})-LOOKUP(L3316,{0,1950001,3300001,6950001,9000001,18000001,40000001},{0,97500,427500,636000,1536000,2796000,4796000}))*1.021,-2))</f>
        <v/>
      </c>
      <c r="P3316" s="21">
        <f>MAX(0,ROUNDDOWN(F3316-E3316-430000,-3))</f>
        <v/>
      </c>
      <c r="Q3316" s="21">
        <f>MAX(0,ROUNDDOWN(F3316-E3316-430000-H3316,-3))</f>
        <v/>
      </c>
      <c r="R3316" s="21">
        <f>IF(F3316&lt;=450000,0,MAX(0,P3316*0.06-MIN(50000,P3316)*0.03))</f>
        <v/>
      </c>
      <c r="S3316" s="21">
        <f>IF(F3316&lt;=450000,0,MAX(0,P3316*0.04-MIN(50000,P3316)*0.02))</f>
        <v/>
      </c>
      <c r="T3316" s="21">
        <f>IF(F3316&lt;=450000,0,MAX(0,Q3316*0.06-MIN(50000,Q3316)*0.03))</f>
        <v/>
      </c>
      <c r="U3316" s="21">
        <f>IF(F3316&lt;=450000,0,MAX(0,Q3316*0.04-MIN(50000,Q3316)*0.02))</f>
        <v/>
      </c>
      <c r="V3316" s="21">
        <f>50000+MAX(0,G3316-480000)</f>
        <v/>
      </c>
      <c r="W3316" s="21">
        <f>P3316-V3316</f>
        <v/>
      </c>
      <c r="X3316" s="21">
        <f>Q3316-V3316</f>
        <v/>
      </c>
      <c r="Y3316" s="22">
        <f>IF(W3316&lt;0,0.9,LOOKUP(W3316,{0,1950001,3300001,6950001,9000001,18000001,40000001},{0.84895,0.7979,0.6958,0.66517,0.56307,0.4916,0.44055}))</f>
        <v/>
      </c>
      <c r="Z3316" s="22">
        <f>IF(X3316&lt;0,0.9,LOOKUP(X3316,{0,1950001,3300001,6950001,9000001,18000001,40000001},{0.84895,0.7979,0.6958,0.66517,0.56307,0.4916,0.44055}))</f>
        <v/>
      </c>
      <c r="AA3316" s="22">
        <f>IF(W3316&lt;0,0,CHOOSE(MATCH(W3316,{0,1950001,3300001,6950001,9000001},1),5.105/84.895,10.21/79.79,20.42/69.58,23.483/66.517,33.693/56.307))</f>
        <v/>
      </c>
      <c r="AB3316" s="21">
        <f>IF(C3316&lt;=2000,0,(MIN(C3316,ROUNDDOWN(F3316*0.3,0))-2000)*0.1)</f>
        <v/>
      </c>
      <c r="AC3316" s="21">
        <f>IF(C3316&lt;=2000,0,MIN((C3316-2000)*Y3316,(R3316+S3316)*0.2))</f>
        <v/>
      </c>
      <c r="AD3316" s="21">
        <f>IF(C3316&lt;=2000,0,MIN((C3316-2000)*Z3316,(T3316+U3316)*0.2))</f>
        <v/>
      </c>
      <c r="AE3316" s="21">
        <f>AC3316*AA3316</f>
        <v/>
      </c>
      <c r="AF3316" s="21">
        <f>ROUNDDOWN(R3316,-2)+ROUNDDOWN(S3316,-2)</f>
        <v/>
      </c>
      <c r="AG3316" s="21">
        <f>ROUNDDOWN(MAX(0,R3316-(AB3316+AC3316+AE3316)*0.6),-2)+ROUNDDOWN(MAX(0,S3316-(AB3316+AC3316+AE3316)*0.4),-2)</f>
        <v/>
      </c>
      <c r="AH3316" s="21">
        <f>ROUNDDOWN(MAX(0,T3316-(AB3316+AD3316)*0.6),-2)+ROUNDDOWN(MAX(0,U3316-(AB3316+AD3316)*0.4),-2)</f>
        <v/>
      </c>
      <c r="AI3316" s="21">
        <f>ROUNDDOWN(T3316,-2)+ROUNDDOWN(U3316,-2)</f>
        <v/>
      </c>
      <c r="AJ3316" s="21">
        <f>M3316+AF3316</f>
        <v/>
      </c>
      <c r="AK3316" s="21">
        <f>M3316+AG3316</f>
        <v/>
      </c>
      <c r="AL3316" s="21">
        <f>N3316+AH3316</f>
        <v/>
      </c>
      <c r="AM3316" s="21">
        <f>O3316+AI3316</f>
        <v/>
      </c>
      <c r="AN3316" s="21">
        <f>N3316+AI3316</f>
        <v/>
      </c>
      <c r="AO3316" s="21">
        <f>ROUNDDOWN((R3316+S3316)*0.2/Y3316+2000,0)</f>
        <v/>
      </c>
      <c r="AP3316" s="21">
        <f>ROUNDDOWN((T3316+U3316)*0.2/Z3316+2000,0)</f>
        <v/>
      </c>
      <c r="AQ3316" s="21">
        <f>AL3316-AK3316</f>
        <v/>
      </c>
      <c r="AR3316" s="21">
        <f>AM3316-AK3316</f>
        <v/>
      </c>
      <c r="AS3316" s="21">
        <f>AM3316-AL3316</f>
        <v/>
      </c>
      <c r="AT3316" s="21">
        <f>AK3316+C3316-AJ3316</f>
        <v/>
      </c>
      <c r="AU3316" s="21">
        <f>AL3316+C3316-AM3316</f>
        <v/>
      </c>
      <c r="AV3316" s="21">
        <f>AN3316+C3316-AM3316</f>
        <v/>
      </c>
    </row>
    <row r="3317">
      <c r="A3317" t="inlineStr">
        <is>
          <t>1万円刻み</t>
        </is>
      </c>
      <c r="B3317" s="21">
        <f>'5_1万円刻み'!$A$1554</f>
        <v/>
      </c>
      <c r="C3317" s="21">
        <f>AO3317</f>
        <v/>
      </c>
      <c r="D3317" s="21" t="n">
        <v>0</v>
      </c>
      <c r="E3317" s="21">
        <f>ROUND(MIN(B3317/12,650000)*12*0.0915+MIN(B3317/12,1390000)*12*(0.0504+0)+B3317*0.005,0)</f>
        <v/>
      </c>
      <c r="F3317" s="21">
        <f>IF(B3317&lt;741000,0,IF(B3317&lt;2191000,B3317-740000,IF(B3317&lt;2193000,1451000,IF(B3317&lt;2196000,1453000,IF(B3317&lt;2200000,1456000,IF(B3317&lt;3600000,ROUND(ROUNDDOWN(B3317/4,-3)*2.8,0)-80000,IF(B3317&lt;6600000,ROUND(ROUNDDOWN(B3317/4,-3)*3.2,0)-440000,IF(B3317&lt;8500000,ROUNDDOWN(B3317*0.9,0)-1100000,B3317-1950000))))))))</f>
        <v/>
      </c>
      <c r="G3317" s="21">
        <f>IF(F3317&gt;23500000,NA(),IF(F3317&lt;=4890000,1040000,IF(F3317&lt;=6550000,670000,620000)))</f>
        <v/>
      </c>
      <c r="H3317" s="21">
        <f>IF(D3317&lt;=0,0,MAX(0,MIN(2000000,D3317-MIN(100000,ROUNDDOWN(F3317*0.05,0)))))</f>
        <v/>
      </c>
      <c r="I3317" s="21">
        <f>IF(C3317&lt;=2000,0,MIN(C3317,ROUNDDOWN(F3317*0.4,0))-2000)</f>
        <v/>
      </c>
      <c r="J3317" s="21">
        <f>MAX(0,ROUNDDOWN(F3317-E3317-G3317,-3))</f>
        <v/>
      </c>
      <c r="K3317" s="21">
        <f>MAX(0,ROUNDDOWN(F3317-E3317-G3317-H3317-I3317,-3))</f>
        <v/>
      </c>
      <c r="L3317" s="21">
        <f>MAX(0,ROUNDDOWN(F3317-E3317-G3317-H3317,-3))</f>
        <v/>
      </c>
      <c r="M3317" s="21">
        <f>IF(J3317&lt;=0,0,ROUNDDOWN((J3317*LOOKUP(J3317,{0,1950001,3300001,6950001,9000001,18000001,40000001},{0.05,0.1,0.2,0.23,0.33,0.4,0.45})-LOOKUP(J3317,{0,1950001,3300001,6950001,9000001,18000001,40000001},{0,97500,427500,636000,1536000,2796000,4796000}))*1.021,-2))</f>
        <v/>
      </c>
      <c r="N3317" s="21">
        <f>IF(K3317&lt;=0,0,ROUNDDOWN((K3317*LOOKUP(K3317,{0,1950001,3300001,6950001,9000001,18000001,40000001},{0.05,0.1,0.2,0.23,0.33,0.4,0.45})-LOOKUP(K3317,{0,1950001,3300001,6950001,9000001,18000001,40000001},{0,97500,427500,636000,1536000,2796000,4796000}))*1.021,-2))</f>
        <v/>
      </c>
      <c r="O3317" s="21">
        <f>IF(L3317&lt;=0,0,ROUNDDOWN((L3317*LOOKUP(L3317,{0,1950001,3300001,6950001,9000001,18000001,40000001},{0.05,0.1,0.2,0.23,0.33,0.4,0.45})-LOOKUP(L3317,{0,1950001,3300001,6950001,9000001,18000001,40000001},{0,97500,427500,636000,1536000,2796000,4796000}))*1.021,-2))</f>
        <v/>
      </c>
      <c r="P3317" s="21">
        <f>MAX(0,ROUNDDOWN(F3317-E3317-430000,-3))</f>
        <v/>
      </c>
      <c r="Q3317" s="21">
        <f>MAX(0,ROUNDDOWN(F3317-E3317-430000-H3317,-3))</f>
        <v/>
      </c>
      <c r="R3317" s="21">
        <f>IF(F3317&lt;=450000,0,MAX(0,P3317*0.06-MIN(50000,P3317)*0.03))</f>
        <v/>
      </c>
      <c r="S3317" s="21">
        <f>IF(F3317&lt;=450000,0,MAX(0,P3317*0.04-MIN(50000,P3317)*0.02))</f>
        <v/>
      </c>
      <c r="T3317" s="21">
        <f>IF(F3317&lt;=450000,0,MAX(0,Q3317*0.06-MIN(50000,Q3317)*0.03))</f>
        <v/>
      </c>
      <c r="U3317" s="21">
        <f>IF(F3317&lt;=450000,0,MAX(0,Q3317*0.04-MIN(50000,Q3317)*0.02))</f>
        <v/>
      </c>
      <c r="V3317" s="21">
        <f>50000+MAX(0,G3317-480000)</f>
        <v/>
      </c>
      <c r="W3317" s="21">
        <f>P3317-V3317</f>
        <v/>
      </c>
      <c r="X3317" s="21">
        <f>Q3317-V3317</f>
        <v/>
      </c>
      <c r="Y3317" s="22">
        <f>IF(W3317&lt;0,0.9,LOOKUP(W3317,{0,1950001,3300001,6950001,9000001,18000001,40000001},{0.84895,0.7979,0.6958,0.66517,0.56307,0.4916,0.44055}))</f>
        <v/>
      </c>
      <c r="Z3317" s="22">
        <f>IF(X3317&lt;0,0.9,LOOKUP(X3317,{0,1950001,3300001,6950001,9000001,18000001,40000001},{0.84895,0.7979,0.6958,0.66517,0.56307,0.4916,0.44055}))</f>
        <v/>
      </c>
      <c r="AA3317" s="22">
        <f>IF(W3317&lt;0,0,CHOOSE(MATCH(W3317,{0,1950001,3300001,6950001,9000001},1),5.105/84.895,10.21/79.79,20.42/69.58,23.483/66.517,33.693/56.307))</f>
        <v/>
      </c>
      <c r="AB3317" s="21">
        <f>IF(C3317&lt;=2000,0,(MIN(C3317,ROUNDDOWN(F3317*0.3,0))-2000)*0.1)</f>
        <v/>
      </c>
      <c r="AC3317" s="21">
        <f>IF(C3317&lt;=2000,0,MIN((C3317-2000)*Y3317,(R3317+S3317)*0.2))</f>
        <v/>
      </c>
      <c r="AD3317" s="21">
        <f>IF(C3317&lt;=2000,0,MIN((C3317-2000)*Z3317,(T3317+U3317)*0.2))</f>
        <v/>
      </c>
      <c r="AE3317" s="21">
        <f>AC3317*AA3317</f>
        <v/>
      </c>
      <c r="AF3317" s="21">
        <f>ROUNDDOWN(R3317,-2)+ROUNDDOWN(S3317,-2)</f>
        <v/>
      </c>
      <c r="AG3317" s="21">
        <f>ROUNDDOWN(MAX(0,R3317-(AB3317+AC3317+AE3317)*0.6),-2)+ROUNDDOWN(MAX(0,S3317-(AB3317+AC3317+AE3317)*0.4),-2)</f>
        <v/>
      </c>
      <c r="AH3317" s="21">
        <f>ROUNDDOWN(MAX(0,T3317-(AB3317+AD3317)*0.6),-2)+ROUNDDOWN(MAX(0,U3317-(AB3317+AD3317)*0.4),-2)</f>
        <v/>
      </c>
      <c r="AI3317" s="21">
        <f>ROUNDDOWN(T3317,-2)+ROUNDDOWN(U3317,-2)</f>
        <v/>
      </c>
      <c r="AJ3317" s="21">
        <f>M3317+AF3317</f>
        <v/>
      </c>
      <c r="AK3317" s="21">
        <f>M3317+AG3317</f>
        <v/>
      </c>
      <c r="AL3317" s="21">
        <f>N3317+AH3317</f>
        <v/>
      </c>
      <c r="AM3317" s="21">
        <f>O3317+AI3317</f>
        <v/>
      </c>
      <c r="AN3317" s="21">
        <f>N3317+AI3317</f>
        <v/>
      </c>
      <c r="AO3317" s="21">
        <f>ROUNDDOWN((R3317+S3317)*0.2/Y3317+2000,0)</f>
        <v/>
      </c>
      <c r="AP3317" s="21">
        <f>ROUNDDOWN((T3317+U3317)*0.2/Z3317+2000,0)</f>
        <v/>
      </c>
      <c r="AQ3317" s="21">
        <f>AL3317-AK3317</f>
        <v/>
      </c>
      <c r="AR3317" s="21">
        <f>AM3317-AK3317</f>
        <v/>
      </c>
      <c r="AS3317" s="21">
        <f>AM3317-AL3317</f>
        <v/>
      </c>
      <c r="AT3317" s="21">
        <f>AK3317+C3317-AJ3317</f>
        <v/>
      </c>
      <c r="AU3317" s="21">
        <f>AL3317+C3317-AM3317</f>
        <v/>
      </c>
      <c r="AV3317" s="21">
        <f>AN3317+C3317-AM3317</f>
        <v/>
      </c>
    </row>
    <row r="3318">
      <c r="A3318" t="inlineStr">
        <is>
          <t>1万円刻み</t>
        </is>
      </c>
      <c r="B3318" s="21">
        <f>'5_1万円刻み'!$A$1555</f>
        <v/>
      </c>
      <c r="C3318" s="21">
        <f>AO3318</f>
        <v/>
      </c>
      <c r="D3318" s="21" t="n">
        <v>0</v>
      </c>
      <c r="E3318" s="21">
        <f>ROUND(MIN(B3318/12,650000)*12*0.0915+MIN(B3318/12,1390000)*12*(0.0504+0)+B3318*0.005,0)</f>
        <v/>
      </c>
      <c r="F3318" s="21">
        <f>IF(B3318&lt;741000,0,IF(B3318&lt;2191000,B3318-740000,IF(B3318&lt;2193000,1451000,IF(B3318&lt;2196000,1453000,IF(B3318&lt;2200000,1456000,IF(B3318&lt;3600000,ROUND(ROUNDDOWN(B3318/4,-3)*2.8,0)-80000,IF(B3318&lt;6600000,ROUND(ROUNDDOWN(B3318/4,-3)*3.2,0)-440000,IF(B3318&lt;8500000,ROUNDDOWN(B3318*0.9,0)-1100000,B3318-1950000))))))))</f>
        <v/>
      </c>
      <c r="G3318" s="21">
        <f>IF(F3318&gt;23500000,NA(),IF(F3318&lt;=4890000,1040000,IF(F3318&lt;=6550000,670000,620000)))</f>
        <v/>
      </c>
      <c r="H3318" s="21">
        <f>IF(D3318&lt;=0,0,MAX(0,MIN(2000000,D3318-MIN(100000,ROUNDDOWN(F3318*0.05,0)))))</f>
        <v/>
      </c>
      <c r="I3318" s="21">
        <f>IF(C3318&lt;=2000,0,MIN(C3318,ROUNDDOWN(F3318*0.4,0))-2000)</f>
        <v/>
      </c>
      <c r="J3318" s="21">
        <f>MAX(0,ROUNDDOWN(F3318-E3318-G3318,-3))</f>
        <v/>
      </c>
      <c r="K3318" s="21">
        <f>MAX(0,ROUNDDOWN(F3318-E3318-G3318-H3318-I3318,-3))</f>
        <v/>
      </c>
      <c r="L3318" s="21">
        <f>MAX(0,ROUNDDOWN(F3318-E3318-G3318-H3318,-3))</f>
        <v/>
      </c>
      <c r="M3318" s="21">
        <f>IF(J3318&lt;=0,0,ROUNDDOWN((J3318*LOOKUP(J3318,{0,1950001,3300001,6950001,9000001,18000001,40000001},{0.05,0.1,0.2,0.23,0.33,0.4,0.45})-LOOKUP(J3318,{0,1950001,3300001,6950001,9000001,18000001,40000001},{0,97500,427500,636000,1536000,2796000,4796000}))*1.021,-2))</f>
        <v/>
      </c>
      <c r="N3318" s="21">
        <f>IF(K3318&lt;=0,0,ROUNDDOWN((K3318*LOOKUP(K3318,{0,1950001,3300001,6950001,9000001,18000001,40000001},{0.05,0.1,0.2,0.23,0.33,0.4,0.45})-LOOKUP(K3318,{0,1950001,3300001,6950001,9000001,18000001,40000001},{0,97500,427500,636000,1536000,2796000,4796000}))*1.021,-2))</f>
        <v/>
      </c>
      <c r="O3318" s="21">
        <f>IF(L3318&lt;=0,0,ROUNDDOWN((L3318*LOOKUP(L3318,{0,1950001,3300001,6950001,9000001,18000001,40000001},{0.05,0.1,0.2,0.23,0.33,0.4,0.45})-LOOKUP(L3318,{0,1950001,3300001,6950001,9000001,18000001,40000001},{0,97500,427500,636000,1536000,2796000,4796000}))*1.021,-2))</f>
        <v/>
      </c>
      <c r="P3318" s="21">
        <f>MAX(0,ROUNDDOWN(F3318-E3318-430000,-3))</f>
        <v/>
      </c>
      <c r="Q3318" s="21">
        <f>MAX(0,ROUNDDOWN(F3318-E3318-430000-H3318,-3))</f>
        <v/>
      </c>
      <c r="R3318" s="21">
        <f>IF(F3318&lt;=450000,0,MAX(0,P3318*0.06-MIN(50000,P3318)*0.03))</f>
        <v/>
      </c>
      <c r="S3318" s="21">
        <f>IF(F3318&lt;=450000,0,MAX(0,P3318*0.04-MIN(50000,P3318)*0.02))</f>
        <v/>
      </c>
      <c r="T3318" s="21">
        <f>IF(F3318&lt;=450000,0,MAX(0,Q3318*0.06-MIN(50000,Q3318)*0.03))</f>
        <v/>
      </c>
      <c r="U3318" s="21">
        <f>IF(F3318&lt;=450000,0,MAX(0,Q3318*0.04-MIN(50000,Q3318)*0.02))</f>
        <v/>
      </c>
      <c r="V3318" s="21">
        <f>50000+MAX(0,G3318-480000)</f>
        <v/>
      </c>
      <c r="W3318" s="21">
        <f>P3318-V3318</f>
        <v/>
      </c>
      <c r="X3318" s="21">
        <f>Q3318-V3318</f>
        <v/>
      </c>
      <c r="Y3318" s="22">
        <f>IF(W3318&lt;0,0.9,LOOKUP(W3318,{0,1950001,3300001,6950001,9000001,18000001,40000001},{0.84895,0.7979,0.6958,0.66517,0.56307,0.4916,0.44055}))</f>
        <v/>
      </c>
      <c r="Z3318" s="22">
        <f>IF(X3318&lt;0,0.9,LOOKUP(X3318,{0,1950001,3300001,6950001,9000001,18000001,40000001},{0.84895,0.7979,0.6958,0.66517,0.56307,0.4916,0.44055}))</f>
        <v/>
      </c>
      <c r="AA3318" s="22">
        <f>IF(W3318&lt;0,0,CHOOSE(MATCH(W3318,{0,1950001,3300001,6950001,9000001},1),5.105/84.895,10.21/79.79,20.42/69.58,23.483/66.517,33.693/56.307))</f>
        <v/>
      </c>
      <c r="AB3318" s="21">
        <f>IF(C3318&lt;=2000,0,(MIN(C3318,ROUNDDOWN(F3318*0.3,0))-2000)*0.1)</f>
        <v/>
      </c>
      <c r="AC3318" s="21">
        <f>IF(C3318&lt;=2000,0,MIN((C3318-2000)*Y3318,(R3318+S3318)*0.2))</f>
        <v/>
      </c>
      <c r="AD3318" s="21">
        <f>IF(C3318&lt;=2000,0,MIN((C3318-2000)*Z3318,(T3318+U3318)*0.2))</f>
        <v/>
      </c>
      <c r="AE3318" s="21">
        <f>AC3318*AA3318</f>
        <v/>
      </c>
      <c r="AF3318" s="21">
        <f>ROUNDDOWN(R3318,-2)+ROUNDDOWN(S3318,-2)</f>
        <v/>
      </c>
      <c r="AG3318" s="21">
        <f>ROUNDDOWN(MAX(0,R3318-(AB3318+AC3318+AE3318)*0.6),-2)+ROUNDDOWN(MAX(0,S3318-(AB3318+AC3318+AE3318)*0.4),-2)</f>
        <v/>
      </c>
      <c r="AH3318" s="21">
        <f>ROUNDDOWN(MAX(0,T3318-(AB3318+AD3318)*0.6),-2)+ROUNDDOWN(MAX(0,U3318-(AB3318+AD3318)*0.4),-2)</f>
        <v/>
      </c>
      <c r="AI3318" s="21">
        <f>ROUNDDOWN(T3318,-2)+ROUNDDOWN(U3318,-2)</f>
        <v/>
      </c>
      <c r="AJ3318" s="21">
        <f>M3318+AF3318</f>
        <v/>
      </c>
      <c r="AK3318" s="21">
        <f>M3318+AG3318</f>
        <v/>
      </c>
      <c r="AL3318" s="21">
        <f>N3318+AH3318</f>
        <v/>
      </c>
      <c r="AM3318" s="21">
        <f>O3318+AI3318</f>
        <v/>
      </c>
      <c r="AN3318" s="21">
        <f>N3318+AI3318</f>
        <v/>
      </c>
      <c r="AO3318" s="21">
        <f>ROUNDDOWN((R3318+S3318)*0.2/Y3318+2000,0)</f>
        <v/>
      </c>
      <c r="AP3318" s="21">
        <f>ROUNDDOWN((T3318+U3318)*0.2/Z3318+2000,0)</f>
        <v/>
      </c>
      <c r="AQ3318" s="21">
        <f>AL3318-AK3318</f>
        <v/>
      </c>
      <c r="AR3318" s="21">
        <f>AM3318-AK3318</f>
        <v/>
      </c>
      <c r="AS3318" s="21">
        <f>AM3318-AL3318</f>
        <v/>
      </c>
      <c r="AT3318" s="21">
        <f>AK3318+C3318-AJ3318</f>
        <v/>
      </c>
      <c r="AU3318" s="21">
        <f>AL3318+C3318-AM3318</f>
        <v/>
      </c>
      <c r="AV3318" s="21">
        <f>AN3318+C3318-AM3318</f>
        <v/>
      </c>
    </row>
    <row r="3319">
      <c r="A3319" t="inlineStr">
        <is>
          <t>1万円刻み</t>
        </is>
      </c>
      <c r="B3319" s="21">
        <f>'5_1万円刻み'!$A$1556</f>
        <v/>
      </c>
      <c r="C3319" s="21">
        <f>AO3319</f>
        <v/>
      </c>
      <c r="D3319" s="21" t="n">
        <v>0</v>
      </c>
      <c r="E3319" s="21">
        <f>ROUND(MIN(B3319/12,650000)*12*0.0915+MIN(B3319/12,1390000)*12*(0.0504+0)+B3319*0.005,0)</f>
        <v/>
      </c>
      <c r="F3319" s="21">
        <f>IF(B3319&lt;741000,0,IF(B3319&lt;2191000,B3319-740000,IF(B3319&lt;2193000,1451000,IF(B3319&lt;2196000,1453000,IF(B3319&lt;2200000,1456000,IF(B3319&lt;3600000,ROUND(ROUNDDOWN(B3319/4,-3)*2.8,0)-80000,IF(B3319&lt;6600000,ROUND(ROUNDDOWN(B3319/4,-3)*3.2,0)-440000,IF(B3319&lt;8500000,ROUNDDOWN(B3319*0.9,0)-1100000,B3319-1950000))))))))</f>
        <v/>
      </c>
      <c r="G3319" s="21">
        <f>IF(F3319&gt;23500000,NA(),IF(F3319&lt;=4890000,1040000,IF(F3319&lt;=6550000,670000,620000)))</f>
        <v/>
      </c>
      <c r="H3319" s="21">
        <f>IF(D3319&lt;=0,0,MAX(0,MIN(2000000,D3319-MIN(100000,ROUNDDOWN(F3319*0.05,0)))))</f>
        <v/>
      </c>
      <c r="I3319" s="21">
        <f>IF(C3319&lt;=2000,0,MIN(C3319,ROUNDDOWN(F3319*0.4,0))-2000)</f>
        <v/>
      </c>
      <c r="J3319" s="21">
        <f>MAX(0,ROUNDDOWN(F3319-E3319-G3319,-3))</f>
        <v/>
      </c>
      <c r="K3319" s="21">
        <f>MAX(0,ROUNDDOWN(F3319-E3319-G3319-H3319-I3319,-3))</f>
        <v/>
      </c>
      <c r="L3319" s="21">
        <f>MAX(0,ROUNDDOWN(F3319-E3319-G3319-H3319,-3))</f>
        <v/>
      </c>
      <c r="M3319" s="21">
        <f>IF(J3319&lt;=0,0,ROUNDDOWN((J3319*LOOKUP(J3319,{0,1950001,3300001,6950001,9000001,18000001,40000001},{0.05,0.1,0.2,0.23,0.33,0.4,0.45})-LOOKUP(J3319,{0,1950001,3300001,6950001,9000001,18000001,40000001},{0,97500,427500,636000,1536000,2796000,4796000}))*1.021,-2))</f>
        <v/>
      </c>
      <c r="N3319" s="21">
        <f>IF(K3319&lt;=0,0,ROUNDDOWN((K3319*LOOKUP(K3319,{0,1950001,3300001,6950001,9000001,18000001,40000001},{0.05,0.1,0.2,0.23,0.33,0.4,0.45})-LOOKUP(K3319,{0,1950001,3300001,6950001,9000001,18000001,40000001},{0,97500,427500,636000,1536000,2796000,4796000}))*1.021,-2))</f>
        <v/>
      </c>
      <c r="O3319" s="21">
        <f>IF(L3319&lt;=0,0,ROUNDDOWN((L3319*LOOKUP(L3319,{0,1950001,3300001,6950001,9000001,18000001,40000001},{0.05,0.1,0.2,0.23,0.33,0.4,0.45})-LOOKUP(L3319,{0,1950001,3300001,6950001,9000001,18000001,40000001},{0,97500,427500,636000,1536000,2796000,4796000}))*1.021,-2))</f>
        <v/>
      </c>
      <c r="P3319" s="21">
        <f>MAX(0,ROUNDDOWN(F3319-E3319-430000,-3))</f>
        <v/>
      </c>
      <c r="Q3319" s="21">
        <f>MAX(0,ROUNDDOWN(F3319-E3319-430000-H3319,-3))</f>
        <v/>
      </c>
      <c r="R3319" s="21">
        <f>IF(F3319&lt;=450000,0,MAX(0,P3319*0.06-MIN(50000,P3319)*0.03))</f>
        <v/>
      </c>
      <c r="S3319" s="21">
        <f>IF(F3319&lt;=450000,0,MAX(0,P3319*0.04-MIN(50000,P3319)*0.02))</f>
        <v/>
      </c>
      <c r="T3319" s="21">
        <f>IF(F3319&lt;=450000,0,MAX(0,Q3319*0.06-MIN(50000,Q3319)*0.03))</f>
        <v/>
      </c>
      <c r="U3319" s="21">
        <f>IF(F3319&lt;=450000,0,MAX(0,Q3319*0.04-MIN(50000,Q3319)*0.02))</f>
        <v/>
      </c>
      <c r="V3319" s="21">
        <f>50000+MAX(0,G3319-480000)</f>
        <v/>
      </c>
      <c r="W3319" s="21">
        <f>P3319-V3319</f>
        <v/>
      </c>
      <c r="X3319" s="21">
        <f>Q3319-V3319</f>
        <v/>
      </c>
      <c r="Y3319" s="22">
        <f>IF(W3319&lt;0,0.9,LOOKUP(W3319,{0,1950001,3300001,6950001,9000001,18000001,40000001},{0.84895,0.7979,0.6958,0.66517,0.56307,0.4916,0.44055}))</f>
        <v/>
      </c>
      <c r="Z3319" s="22">
        <f>IF(X3319&lt;0,0.9,LOOKUP(X3319,{0,1950001,3300001,6950001,9000001,18000001,40000001},{0.84895,0.7979,0.6958,0.66517,0.56307,0.4916,0.44055}))</f>
        <v/>
      </c>
      <c r="AA3319" s="22">
        <f>IF(W3319&lt;0,0,CHOOSE(MATCH(W3319,{0,1950001,3300001,6950001,9000001},1),5.105/84.895,10.21/79.79,20.42/69.58,23.483/66.517,33.693/56.307))</f>
        <v/>
      </c>
      <c r="AB3319" s="21">
        <f>IF(C3319&lt;=2000,0,(MIN(C3319,ROUNDDOWN(F3319*0.3,0))-2000)*0.1)</f>
        <v/>
      </c>
      <c r="AC3319" s="21">
        <f>IF(C3319&lt;=2000,0,MIN((C3319-2000)*Y3319,(R3319+S3319)*0.2))</f>
        <v/>
      </c>
      <c r="AD3319" s="21">
        <f>IF(C3319&lt;=2000,0,MIN((C3319-2000)*Z3319,(T3319+U3319)*0.2))</f>
        <v/>
      </c>
      <c r="AE3319" s="21">
        <f>AC3319*AA3319</f>
        <v/>
      </c>
      <c r="AF3319" s="21">
        <f>ROUNDDOWN(R3319,-2)+ROUNDDOWN(S3319,-2)</f>
        <v/>
      </c>
      <c r="AG3319" s="21">
        <f>ROUNDDOWN(MAX(0,R3319-(AB3319+AC3319+AE3319)*0.6),-2)+ROUNDDOWN(MAX(0,S3319-(AB3319+AC3319+AE3319)*0.4),-2)</f>
        <v/>
      </c>
      <c r="AH3319" s="21">
        <f>ROUNDDOWN(MAX(0,T3319-(AB3319+AD3319)*0.6),-2)+ROUNDDOWN(MAX(0,U3319-(AB3319+AD3319)*0.4),-2)</f>
        <v/>
      </c>
      <c r="AI3319" s="21">
        <f>ROUNDDOWN(T3319,-2)+ROUNDDOWN(U3319,-2)</f>
        <v/>
      </c>
      <c r="AJ3319" s="21">
        <f>M3319+AF3319</f>
        <v/>
      </c>
      <c r="AK3319" s="21">
        <f>M3319+AG3319</f>
        <v/>
      </c>
      <c r="AL3319" s="21">
        <f>N3319+AH3319</f>
        <v/>
      </c>
      <c r="AM3319" s="21">
        <f>O3319+AI3319</f>
        <v/>
      </c>
      <c r="AN3319" s="21">
        <f>N3319+AI3319</f>
        <v/>
      </c>
      <c r="AO3319" s="21">
        <f>ROUNDDOWN((R3319+S3319)*0.2/Y3319+2000,0)</f>
        <v/>
      </c>
      <c r="AP3319" s="21">
        <f>ROUNDDOWN((T3319+U3319)*0.2/Z3319+2000,0)</f>
        <v/>
      </c>
      <c r="AQ3319" s="21">
        <f>AL3319-AK3319</f>
        <v/>
      </c>
      <c r="AR3319" s="21">
        <f>AM3319-AK3319</f>
        <v/>
      </c>
      <c r="AS3319" s="21">
        <f>AM3319-AL3319</f>
        <v/>
      </c>
      <c r="AT3319" s="21">
        <f>AK3319+C3319-AJ3319</f>
        <v/>
      </c>
      <c r="AU3319" s="21">
        <f>AL3319+C3319-AM3319</f>
        <v/>
      </c>
      <c r="AV3319" s="21">
        <f>AN3319+C3319-AM3319</f>
        <v/>
      </c>
    </row>
    <row r="3320">
      <c r="A3320" t="inlineStr">
        <is>
          <t>1万円刻み</t>
        </is>
      </c>
      <c r="B3320" s="21">
        <f>'5_1万円刻み'!$A$1557</f>
        <v/>
      </c>
      <c r="C3320" s="21">
        <f>AO3320</f>
        <v/>
      </c>
      <c r="D3320" s="21" t="n">
        <v>0</v>
      </c>
      <c r="E3320" s="21">
        <f>ROUND(MIN(B3320/12,650000)*12*0.0915+MIN(B3320/12,1390000)*12*(0.0504+0)+B3320*0.005,0)</f>
        <v/>
      </c>
      <c r="F3320" s="21">
        <f>IF(B3320&lt;741000,0,IF(B3320&lt;2191000,B3320-740000,IF(B3320&lt;2193000,1451000,IF(B3320&lt;2196000,1453000,IF(B3320&lt;2200000,1456000,IF(B3320&lt;3600000,ROUND(ROUNDDOWN(B3320/4,-3)*2.8,0)-80000,IF(B3320&lt;6600000,ROUND(ROUNDDOWN(B3320/4,-3)*3.2,0)-440000,IF(B3320&lt;8500000,ROUNDDOWN(B3320*0.9,0)-1100000,B3320-1950000))))))))</f>
        <v/>
      </c>
      <c r="G3320" s="21">
        <f>IF(F3320&gt;23500000,NA(),IF(F3320&lt;=4890000,1040000,IF(F3320&lt;=6550000,670000,620000)))</f>
        <v/>
      </c>
      <c r="H3320" s="21">
        <f>IF(D3320&lt;=0,0,MAX(0,MIN(2000000,D3320-MIN(100000,ROUNDDOWN(F3320*0.05,0)))))</f>
        <v/>
      </c>
      <c r="I3320" s="21">
        <f>IF(C3320&lt;=2000,0,MIN(C3320,ROUNDDOWN(F3320*0.4,0))-2000)</f>
        <v/>
      </c>
      <c r="J3320" s="21">
        <f>MAX(0,ROUNDDOWN(F3320-E3320-G3320,-3))</f>
        <v/>
      </c>
      <c r="K3320" s="21">
        <f>MAX(0,ROUNDDOWN(F3320-E3320-G3320-H3320-I3320,-3))</f>
        <v/>
      </c>
      <c r="L3320" s="21">
        <f>MAX(0,ROUNDDOWN(F3320-E3320-G3320-H3320,-3))</f>
        <v/>
      </c>
      <c r="M3320" s="21">
        <f>IF(J3320&lt;=0,0,ROUNDDOWN((J3320*LOOKUP(J3320,{0,1950001,3300001,6950001,9000001,18000001,40000001},{0.05,0.1,0.2,0.23,0.33,0.4,0.45})-LOOKUP(J3320,{0,1950001,3300001,6950001,9000001,18000001,40000001},{0,97500,427500,636000,1536000,2796000,4796000}))*1.021,-2))</f>
        <v/>
      </c>
      <c r="N3320" s="21">
        <f>IF(K3320&lt;=0,0,ROUNDDOWN((K3320*LOOKUP(K3320,{0,1950001,3300001,6950001,9000001,18000001,40000001},{0.05,0.1,0.2,0.23,0.33,0.4,0.45})-LOOKUP(K3320,{0,1950001,3300001,6950001,9000001,18000001,40000001},{0,97500,427500,636000,1536000,2796000,4796000}))*1.021,-2))</f>
        <v/>
      </c>
      <c r="O3320" s="21">
        <f>IF(L3320&lt;=0,0,ROUNDDOWN((L3320*LOOKUP(L3320,{0,1950001,3300001,6950001,9000001,18000001,40000001},{0.05,0.1,0.2,0.23,0.33,0.4,0.45})-LOOKUP(L3320,{0,1950001,3300001,6950001,9000001,18000001,40000001},{0,97500,427500,636000,1536000,2796000,4796000}))*1.021,-2))</f>
        <v/>
      </c>
      <c r="P3320" s="21">
        <f>MAX(0,ROUNDDOWN(F3320-E3320-430000,-3))</f>
        <v/>
      </c>
      <c r="Q3320" s="21">
        <f>MAX(0,ROUNDDOWN(F3320-E3320-430000-H3320,-3))</f>
        <v/>
      </c>
      <c r="R3320" s="21">
        <f>IF(F3320&lt;=450000,0,MAX(0,P3320*0.06-MIN(50000,P3320)*0.03))</f>
        <v/>
      </c>
      <c r="S3320" s="21">
        <f>IF(F3320&lt;=450000,0,MAX(0,P3320*0.04-MIN(50000,P3320)*0.02))</f>
        <v/>
      </c>
      <c r="T3320" s="21">
        <f>IF(F3320&lt;=450000,0,MAX(0,Q3320*0.06-MIN(50000,Q3320)*0.03))</f>
        <v/>
      </c>
      <c r="U3320" s="21">
        <f>IF(F3320&lt;=450000,0,MAX(0,Q3320*0.04-MIN(50000,Q3320)*0.02))</f>
        <v/>
      </c>
      <c r="V3320" s="21">
        <f>50000+MAX(0,G3320-480000)</f>
        <v/>
      </c>
      <c r="W3320" s="21">
        <f>P3320-V3320</f>
        <v/>
      </c>
      <c r="X3320" s="21">
        <f>Q3320-V3320</f>
        <v/>
      </c>
      <c r="Y3320" s="22">
        <f>IF(W3320&lt;0,0.9,LOOKUP(W3320,{0,1950001,3300001,6950001,9000001,18000001,40000001},{0.84895,0.7979,0.6958,0.66517,0.56307,0.4916,0.44055}))</f>
        <v/>
      </c>
      <c r="Z3320" s="22">
        <f>IF(X3320&lt;0,0.9,LOOKUP(X3320,{0,1950001,3300001,6950001,9000001,18000001,40000001},{0.84895,0.7979,0.6958,0.66517,0.56307,0.4916,0.44055}))</f>
        <v/>
      </c>
      <c r="AA3320" s="22">
        <f>IF(W3320&lt;0,0,CHOOSE(MATCH(W3320,{0,1950001,3300001,6950001,9000001},1),5.105/84.895,10.21/79.79,20.42/69.58,23.483/66.517,33.693/56.307))</f>
        <v/>
      </c>
      <c r="AB3320" s="21">
        <f>IF(C3320&lt;=2000,0,(MIN(C3320,ROUNDDOWN(F3320*0.3,0))-2000)*0.1)</f>
        <v/>
      </c>
      <c r="AC3320" s="21">
        <f>IF(C3320&lt;=2000,0,MIN((C3320-2000)*Y3320,(R3320+S3320)*0.2))</f>
        <v/>
      </c>
      <c r="AD3320" s="21">
        <f>IF(C3320&lt;=2000,0,MIN((C3320-2000)*Z3320,(T3320+U3320)*0.2))</f>
        <v/>
      </c>
      <c r="AE3320" s="21">
        <f>AC3320*AA3320</f>
        <v/>
      </c>
      <c r="AF3320" s="21">
        <f>ROUNDDOWN(R3320,-2)+ROUNDDOWN(S3320,-2)</f>
        <v/>
      </c>
      <c r="AG3320" s="21">
        <f>ROUNDDOWN(MAX(0,R3320-(AB3320+AC3320+AE3320)*0.6),-2)+ROUNDDOWN(MAX(0,S3320-(AB3320+AC3320+AE3320)*0.4),-2)</f>
        <v/>
      </c>
      <c r="AH3320" s="21">
        <f>ROUNDDOWN(MAX(0,T3320-(AB3320+AD3320)*0.6),-2)+ROUNDDOWN(MAX(0,U3320-(AB3320+AD3320)*0.4),-2)</f>
        <v/>
      </c>
      <c r="AI3320" s="21">
        <f>ROUNDDOWN(T3320,-2)+ROUNDDOWN(U3320,-2)</f>
        <v/>
      </c>
      <c r="AJ3320" s="21">
        <f>M3320+AF3320</f>
        <v/>
      </c>
      <c r="AK3320" s="21">
        <f>M3320+AG3320</f>
        <v/>
      </c>
      <c r="AL3320" s="21">
        <f>N3320+AH3320</f>
        <v/>
      </c>
      <c r="AM3320" s="21">
        <f>O3320+AI3320</f>
        <v/>
      </c>
      <c r="AN3320" s="21">
        <f>N3320+AI3320</f>
        <v/>
      </c>
      <c r="AO3320" s="21">
        <f>ROUNDDOWN((R3320+S3320)*0.2/Y3320+2000,0)</f>
        <v/>
      </c>
      <c r="AP3320" s="21">
        <f>ROUNDDOWN((T3320+U3320)*0.2/Z3320+2000,0)</f>
        <v/>
      </c>
      <c r="AQ3320" s="21">
        <f>AL3320-AK3320</f>
        <v/>
      </c>
      <c r="AR3320" s="21">
        <f>AM3320-AK3320</f>
        <v/>
      </c>
      <c r="AS3320" s="21">
        <f>AM3320-AL3320</f>
        <v/>
      </c>
      <c r="AT3320" s="21">
        <f>AK3320+C3320-AJ3320</f>
        <v/>
      </c>
      <c r="AU3320" s="21">
        <f>AL3320+C3320-AM3320</f>
        <v/>
      </c>
      <c r="AV3320" s="21">
        <f>AN3320+C3320-AM3320</f>
        <v/>
      </c>
    </row>
    <row r="3321">
      <c r="A3321" t="inlineStr">
        <is>
          <t>1万円刻み</t>
        </is>
      </c>
      <c r="B3321" s="21">
        <f>'5_1万円刻み'!$A$1558</f>
        <v/>
      </c>
      <c r="C3321" s="21">
        <f>AO3321</f>
        <v/>
      </c>
      <c r="D3321" s="21" t="n">
        <v>0</v>
      </c>
      <c r="E3321" s="21">
        <f>ROUND(MIN(B3321/12,650000)*12*0.0915+MIN(B3321/12,1390000)*12*(0.0504+0)+B3321*0.005,0)</f>
        <v/>
      </c>
      <c r="F3321" s="21">
        <f>IF(B3321&lt;741000,0,IF(B3321&lt;2191000,B3321-740000,IF(B3321&lt;2193000,1451000,IF(B3321&lt;2196000,1453000,IF(B3321&lt;2200000,1456000,IF(B3321&lt;3600000,ROUND(ROUNDDOWN(B3321/4,-3)*2.8,0)-80000,IF(B3321&lt;6600000,ROUND(ROUNDDOWN(B3321/4,-3)*3.2,0)-440000,IF(B3321&lt;8500000,ROUNDDOWN(B3321*0.9,0)-1100000,B3321-1950000))))))))</f>
        <v/>
      </c>
      <c r="G3321" s="21">
        <f>IF(F3321&gt;23500000,NA(),IF(F3321&lt;=4890000,1040000,IF(F3321&lt;=6550000,670000,620000)))</f>
        <v/>
      </c>
      <c r="H3321" s="21">
        <f>IF(D3321&lt;=0,0,MAX(0,MIN(2000000,D3321-MIN(100000,ROUNDDOWN(F3321*0.05,0)))))</f>
        <v/>
      </c>
      <c r="I3321" s="21">
        <f>IF(C3321&lt;=2000,0,MIN(C3321,ROUNDDOWN(F3321*0.4,0))-2000)</f>
        <v/>
      </c>
      <c r="J3321" s="21">
        <f>MAX(0,ROUNDDOWN(F3321-E3321-G3321,-3))</f>
        <v/>
      </c>
      <c r="K3321" s="21">
        <f>MAX(0,ROUNDDOWN(F3321-E3321-G3321-H3321-I3321,-3))</f>
        <v/>
      </c>
      <c r="L3321" s="21">
        <f>MAX(0,ROUNDDOWN(F3321-E3321-G3321-H3321,-3))</f>
        <v/>
      </c>
      <c r="M3321" s="21">
        <f>IF(J3321&lt;=0,0,ROUNDDOWN((J3321*LOOKUP(J3321,{0,1950001,3300001,6950001,9000001,18000001,40000001},{0.05,0.1,0.2,0.23,0.33,0.4,0.45})-LOOKUP(J3321,{0,1950001,3300001,6950001,9000001,18000001,40000001},{0,97500,427500,636000,1536000,2796000,4796000}))*1.021,-2))</f>
        <v/>
      </c>
      <c r="N3321" s="21">
        <f>IF(K3321&lt;=0,0,ROUNDDOWN((K3321*LOOKUP(K3321,{0,1950001,3300001,6950001,9000001,18000001,40000001},{0.05,0.1,0.2,0.23,0.33,0.4,0.45})-LOOKUP(K3321,{0,1950001,3300001,6950001,9000001,18000001,40000001},{0,97500,427500,636000,1536000,2796000,4796000}))*1.021,-2))</f>
        <v/>
      </c>
      <c r="O3321" s="21">
        <f>IF(L3321&lt;=0,0,ROUNDDOWN((L3321*LOOKUP(L3321,{0,1950001,3300001,6950001,9000001,18000001,40000001},{0.05,0.1,0.2,0.23,0.33,0.4,0.45})-LOOKUP(L3321,{0,1950001,3300001,6950001,9000001,18000001,40000001},{0,97500,427500,636000,1536000,2796000,4796000}))*1.021,-2))</f>
        <v/>
      </c>
      <c r="P3321" s="21">
        <f>MAX(0,ROUNDDOWN(F3321-E3321-430000,-3))</f>
        <v/>
      </c>
      <c r="Q3321" s="21">
        <f>MAX(0,ROUNDDOWN(F3321-E3321-430000-H3321,-3))</f>
        <v/>
      </c>
      <c r="R3321" s="21">
        <f>IF(F3321&lt;=450000,0,MAX(0,P3321*0.06-MIN(50000,P3321)*0.03))</f>
        <v/>
      </c>
      <c r="S3321" s="21">
        <f>IF(F3321&lt;=450000,0,MAX(0,P3321*0.04-MIN(50000,P3321)*0.02))</f>
        <v/>
      </c>
      <c r="T3321" s="21">
        <f>IF(F3321&lt;=450000,0,MAX(0,Q3321*0.06-MIN(50000,Q3321)*0.03))</f>
        <v/>
      </c>
      <c r="U3321" s="21">
        <f>IF(F3321&lt;=450000,0,MAX(0,Q3321*0.04-MIN(50000,Q3321)*0.02))</f>
        <v/>
      </c>
      <c r="V3321" s="21">
        <f>50000+MAX(0,G3321-480000)</f>
        <v/>
      </c>
      <c r="W3321" s="21">
        <f>P3321-V3321</f>
        <v/>
      </c>
      <c r="X3321" s="21">
        <f>Q3321-V3321</f>
        <v/>
      </c>
      <c r="Y3321" s="22">
        <f>IF(W3321&lt;0,0.9,LOOKUP(W3321,{0,1950001,3300001,6950001,9000001,18000001,40000001},{0.84895,0.7979,0.6958,0.66517,0.56307,0.4916,0.44055}))</f>
        <v/>
      </c>
      <c r="Z3321" s="22">
        <f>IF(X3321&lt;0,0.9,LOOKUP(X3321,{0,1950001,3300001,6950001,9000001,18000001,40000001},{0.84895,0.7979,0.6958,0.66517,0.56307,0.4916,0.44055}))</f>
        <v/>
      </c>
      <c r="AA3321" s="22">
        <f>IF(W3321&lt;0,0,CHOOSE(MATCH(W3321,{0,1950001,3300001,6950001,9000001},1),5.105/84.895,10.21/79.79,20.42/69.58,23.483/66.517,33.693/56.307))</f>
        <v/>
      </c>
      <c r="AB3321" s="21">
        <f>IF(C3321&lt;=2000,0,(MIN(C3321,ROUNDDOWN(F3321*0.3,0))-2000)*0.1)</f>
        <v/>
      </c>
      <c r="AC3321" s="21">
        <f>IF(C3321&lt;=2000,0,MIN((C3321-2000)*Y3321,(R3321+S3321)*0.2))</f>
        <v/>
      </c>
      <c r="AD3321" s="21">
        <f>IF(C3321&lt;=2000,0,MIN((C3321-2000)*Z3321,(T3321+U3321)*0.2))</f>
        <v/>
      </c>
      <c r="AE3321" s="21">
        <f>AC3321*AA3321</f>
        <v/>
      </c>
      <c r="AF3321" s="21">
        <f>ROUNDDOWN(R3321,-2)+ROUNDDOWN(S3321,-2)</f>
        <v/>
      </c>
      <c r="AG3321" s="21">
        <f>ROUNDDOWN(MAX(0,R3321-(AB3321+AC3321+AE3321)*0.6),-2)+ROUNDDOWN(MAX(0,S3321-(AB3321+AC3321+AE3321)*0.4),-2)</f>
        <v/>
      </c>
      <c r="AH3321" s="21">
        <f>ROUNDDOWN(MAX(0,T3321-(AB3321+AD3321)*0.6),-2)+ROUNDDOWN(MAX(0,U3321-(AB3321+AD3321)*0.4),-2)</f>
        <v/>
      </c>
      <c r="AI3321" s="21">
        <f>ROUNDDOWN(T3321,-2)+ROUNDDOWN(U3321,-2)</f>
        <v/>
      </c>
      <c r="AJ3321" s="21">
        <f>M3321+AF3321</f>
        <v/>
      </c>
      <c r="AK3321" s="21">
        <f>M3321+AG3321</f>
        <v/>
      </c>
      <c r="AL3321" s="21">
        <f>N3321+AH3321</f>
        <v/>
      </c>
      <c r="AM3321" s="21">
        <f>O3321+AI3321</f>
        <v/>
      </c>
      <c r="AN3321" s="21">
        <f>N3321+AI3321</f>
        <v/>
      </c>
      <c r="AO3321" s="21">
        <f>ROUNDDOWN((R3321+S3321)*0.2/Y3321+2000,0)</f>
        <v/>
      </c>
      <c r="AP3321" s="21">
        <f>ROUNDDOWN((T3321+U3321)*0.2/Z3321+2000,0)</f>
        <v/>
      </c>
      <c r="AQ3321" s="21">
        <f>AL3321-AK3321</f>
        <v/>
      </c>
      <c r="AR3321" s="21">
        <f>AM3321-AK3321</f>
        <v/>
      </c>
      <c r="AS3321" s="21">
        <f>AM3321-AL3321</f>
        <v/>
      </c>
      <c r="AT3321" s="21">
        <f>AK3321+C3321-AJ3321</f>
        <v/>
      </c>
      <c r="AU3321" s="21">
        <f>AL3321+C3321-AM3321</f>
        <v/>
      </c>
      <c r="AV3321" s="21">
        <f>AN3321+C3321-AM3321</f>
        <v/>
      </c>
    </row>
    <row r="3322">
      <c r="A3322" t="inlineStr">
        <is>
          <t>1万円刻み</t>
        </is>
      </c>
      <c r="B3322" s="21">
        <f>'5_1万円刻み'!$A$1559</f>
        <v/>
      </c>
      <c r="C3322" s="21">
        <f>AO3322</f>
        <v/>
      </c>
      <c r="D3322" s="21" t="n">
        <v>0</v>
      </c>
      <c r="E3322" s="21">
        <f>ROUND(MIN(B3322/12,650000)*12*0.0915+MIN(B3322/12,1390000)*12*(0.0504+0)+B3322*0.005,0)</f>
        <v/>
      </c>
      <c r="F3322" s="21">
        <f>IF(B3322&lt;741000,0,IF(B3322&lt;2191000,B3322-740000,IF(B3322&lt;2193000,1451000,IF(B3322&lt;2196000,1453000,IF(B3322&lt;2200000,1456000,IF(B3322&lt;3600000,ROUND(ROUNDDOWN(B3322/4,-3)*2.8,0)-80000,IF(B3322&lt;6600000,ROUND(ROUNDDOWN(B3322/4,-3)*3.2,0)-440000,IF(B3322&lt;8500000,ROUNDDOWN(B3322*0.9,0)-1100000,B3322-1950000))))))))</f>
        <v/>
      </c>
      <c r="G3322" s="21">
        <f>IF(F3322&gt;23500000,NA(),IF(F3322&lt;=4890000,1040000,IF(F3322&lt;=6550000,670000,620000)))</f>
        <v/>
      </c>
      <c r="H3322" s="21">
        <f>IF(D3322&lt;=0,0,MAX(0,MIN(2000000,D3322-MIN(100000,ROUNDDOWN(F3322*0.05,0)))))</f>
        <v/>
      </c>
      <c r="I3322" s="21">
        <f>IF(C3322&lt;=2000,0,MIN(C3322,ROUNDDOWN(F3322*0.4,0))-2000)</f>
        <v/>
      </c>
      <c r="J3322" s="21">
        <f>MAX(0,ROUNDDOWN(F3322-E3322-G3322,-3))</f>
        <v/>
      </c>
      <c r="K3322" s="21">
        <f>MAX(0,ROUNDDOWN(F3322-E3322-G3322-H3322-I3322,-3))</f>
        <v/>
      </c>
      <c r="L3322" s="21">
        <f>MAX(0,ROUNDDOWN(F3322-E3322-G3322-H3322,-3))</f>
        <v/>
      </c>
      <c r="M3322" s="21">
        <f>IF(J3322&lt;=0,0,ROUNDDOWN((J3322*LOOKUP(J3322,{0,1950001,3300001,6950001,9000001,18000001,40000001},{0.05,0.1,0.2,0.23,0.33,0.4,0.45})-LOOKUP(J3322,{0,1950001,3300001,6950001,9000001,18000001,40000001},{0,97500,427500,636000,1536000,2796000,4796000}))*1.021,-2))</f>
        <v/>
      </c>
      <c r="N3322" s="21">
        <f>IF(K3322&lt;=0,0,ROUNDDOWN((K3322*LOOKUP(K3322,{0,1950001,3300001,6950001,9000001,18000001,40000001},{0.05,0.1,0.2,0.23,0.33,0.4,0.45})-LOOKUP(K3322,{0,1950001,3300001,6950001,9000001,18000001,40000001},{0,97500,427500,636000,1536000,2796000,4796000}))*1.021,-2))</f>
        <v/>
      </c>
      <c r="O3322" s="21">
        <f>IF(L3322&lt;=0,0,ROUNDDOWN((L3322*LOOKUP(L3322,{0,1950001,3300001,6950001,9000001,18000001,40000001},{0.05,0.1,0.2,0.23,0.33,0.4,0.45})-LOOKUP(L3322,{0,1950001,3300001,6950001,9000001,18000001,40000001},{0,97500,427500,636000,1536000,2796000,4796000}))*1.021,-2))</f>
        <v/>
      </c>
      <c r="P3322" s="21">
        <f>MAX(0,ROUNDDOWN(F3322-E3322-430000,-3))</f>
        <v/>
      </c>
      <c r="Q3322" s="21">
        <f>MAX(0,ROUNDDOWN(F3322-E3322-430000-H3322,-3))</f>
        <v/>
      </c>
      <c r="R3322" s="21">
        <f>IF(F3322&lt;=450000,0,MAX(0,P3322*0.06-MIN(50000,P3322)*0.03))</f>
        <v/>
      </c>
      <c r="S3322" s="21">
        <f>IF(F3322&lt;=450000,0,MAX(0,P3322*0.04-MIN(50000,P3322)*0.02))</f>
        <v/>
      </c>
      <c r="T3322" s="21">
        <f>IF(F3322&lt;=450000,0,MAX(0,Q3322*0.06-MIN(50000,Q3322)*0.03))</f>
        <v/>
      </c>
      <c r="U3322" s="21">
        <f>IF(F3322&lt;=450000,0,MAX(0,Q3322*0.04-MIN(50000,Q3322)*0.02))</f>
        <v/>
      </c>
      <c r="V3322" s="21">
        <f>50000+MAX(0,G3322-480000)</f>
        <v/>
      </c>
      <c r="W3322" s="21">
        <f>P3322-V3322</f>
        <v/>
      </c>
      <c r="X3322" s="21">
        <f>Q3322-V3322</f>
        <v/>
      </c>
      <c r="Y3322" s="22">
        <f>IF(W3322&lt;0,0.9,LOOKUP(W3322,{0,1950001,3300001,6950001,9000001,18000001,40000001},{0.84895,0.7979,0.6958,0.66517,0.56307,0.4916,0.44055}))</f>
        <v/>
      </c>
      <c r="Z3322" s="22">
        <f>IF(X3322&lt;0,0.9,LOOKUP(X3322,{0,1950001,3300001,6950001,9000001,18000001,40000001},{0.84895,0.7979,0.6958,0.66517,0.56307,0.4916,0.44055}))</f>
        <v/>
      </c>
      <c r="AA3322" s="22">
        <f>IF(W3322&lt;0,0,CHOOSE(MATCH(W3322,{0,1950001,3300001,6950001,9000001},1),5.105/84.895,10.21/79.79,20.42/69.58,23.483/66.517,33.693/56.307))</f>
        <v/>
      </c>
      <c r="AB3322" s="21">
        <f>IF(C3322&lt;=2000,0,(MIN(C3322,ROUNDDOWN(F3322*0.3,0))-2000)*0.1)</f>
        <v/>
      </c>
      <c r="AC3322" s="21">
        <f>IF(C3322&lt;=2000,0,MIN((C3322-2000)*Y3322,(R3322+S3322)*0.2))</f>
        <v/>
      </c>
      <c r="AD3322" s="21">
        <f>IF(C3322&lt;=2000,0,MIN((C3322-2000)*Z3322,(T3322+U3322)*0.2))</f>
        <v/>
      </c>
      <c r="AE3322" s="21">
        <f>AC3322*AA3322</f>
        <v/>
      </c>
      <c r="AF3322" s="21">
        <f>ROUNDDOWN(R3322,-2)+ROUNDDOWN(S3322,-2)</f>
        <v/>
      </c>
      <c r="AG3322" s="21">
        <f>ROUNDDOWN(MAX(0,R3322-(AB3322+AC3322+AE3322)*0.6),-2)+ROUNDDOWN(MAX(0,S3322-(AB3322+AC3322+AE3322)*0.4),-2)</f>
        <v/>
      </c>
      <c r="AH3322" s="21">
        <f>ROUNDDOWN(MAX(0,T3322-(AB3322+AD3322)*0.6),-2)+ROUNDDOWN(MAX(0,U3322-(AB3322+AD3322)*0.4),-2)</f>
        <v/>
      </c>
      <c r="AI3322" s="21">
        <f>ROUNDDOWN(T3322,-2)+ROUNDDOWN(U3322,-2)</f>
        <v/>
      </c>
      <c r="AJ3322" s="21">
        <f>M3322+AF3322</f>
        <v/>
      </c>
      <c r="AK3322" s="21">
        <f>M3322+AG3322</f>
        <v/>
      </c>
      <c r="AL3322" s="21">
        <f>N3322+AH3322</f>
        <v/>
      </c>
      <c r="AM3322" s="21">
        <f>O3322+AI3322</f>
        <v/>
      </c>
      <c r="AN3322" s="21">
        <f>N3322+AI3322</f>
        <v/>
      </c>
      <c r="AO3322" s="21">
        <f>ROUNDDOWN((R3322+S3322)*0.2/Y3322+2000,0)</f>
        <v/>
      </c>
      <c r="AP3322" s="21">
        <f>ROUNDDOWN((T3322+U3322)*0.2/Z3322+2000,0)</f>
        <v/>
      </c>
      <c r="AQ3322" s="21">
        <f>AL3322-AK3322</f>
        <v/>
      </c>
      <c r="AR3322" s="21">
        <f>AM3322-AK3322</f>
        <v/>
      </c>
      <c r="AS3322" s="21">
        <f>AM3322-AL3322</f>
        <v/>
      </c>
      <c r="AT3322" s="21">
        <f>AK3322+C3322-AJ3322</f>
        <v/>
      </c>
      <c r="AU3322" s="21">
        <f>AL3322+C3322-AM3322</f>
        <v/>
      </c>
      <c r="AV3322" s="21">
        <f>AN3322+C3322-AM3322</f>
        <v/>
      </c>
    </row>
    <row r="3323">
      <c r="A3323" t="inlineStr">
        <is>
          <t>1万円刻み</t>
        </is>
      </c>
      <c r="B3323" s="21">
        <f>'5_1万円刻み'!$A$1560</f>
        <v/>
      </c>
      <c r="C3323" s="21">
        <f>AO3323</f>
        <v/>
      </c>
      <c r="D3323" s="21" t="n">
        <v>0</v>
      </c>
      <c r="E3323" s="21">
        <f>ROUND(MIN(B3323/12,650000)*12*0.0915+MIN(B3323/12,1390000)*12*(0.0504+0)+B3323*0.005,0)</f>
        <v/>
      </c>
      <c r="F3323" s="21">
        <f>IF(B3323&lt;741000,0,IF(B3323&lt;2191000,B3323-740000,IF(B3323&lt;2193000,1451000,IF(B3323&lt;2196000,1453000,IF(B3323&lt;2200000,1456000,IF(B3323&lt;3600000,ROUND(ROUNDDOWN(B3323/4,-3)*2.8,0)-80000,IF(B3323&lt;6600000,ROUND(ROUNDDOWN(B3323/4,-3)*3.2,0)-440000,IF(B3323&lt;8500000,ROUNDDOWN(B3323*0.9,0)-1100000,B3323-1950000))))))))</f>
        <v/>
      </c>
      <c r="G3323" s="21">
        <f>IF(F3323&gt;23500000,NA(),IF(F3323&lt;=4890000,1040000,IF(F3323&lt;=6550000,670000,620000)))</f>
        <v/>
      </c>
      <c r="H3323" s="21">
        <f>IF(D3323&lt;=0,0,MAX(0,MIN(2000000,D3323-MIN(100000,ROUNDDOWN(F3323*0.05,0)))))</f>
        <v/>
      </c>
      <c r="I3323" s="21">
        <f>IF(C3323&lt;=2000,0,MIN(C3323,ROUNDDOWN(F3323*0.4,0))-2000)</f>
        <v/>
      </c>
      <c r="J3323" s="21">
        <f>MAX(0,ROUNDDOWN(F3323-E3323-G3323,-3))</f>
        <v/>
      </c>
      <c r="K3323" s="21">
        <f>MAX(0,ROUNDDOWN(F3323-E3323-G3323-H3323-I3323,-3))</f>
        <v/>
      </c>
      <c r="L3323" s="21">
        <f>MAX(0,ROUNDDOWN(F3323-E3323-G3323-H3323,-3))</f>
        <v/>
      </c>
      <c r="M3323" s="21">
        <f>IF(J3323&lt;=0,0,ROUNDDOWN((J3323*LOOKUP(J3323,{0,1950001,3300001,6950001,9000001,18000001,40000001},{0.05,0.1,0.2,0.23,0.33,0.4,0.45})-LOOKUP(J3323,{0,1950001,3300001,6950001,9000001,18000001,40000001},{0,97500,427500,636000,1536000,2796000,4796000}))*1.021,-2))</f>
        <v/>
      </c>
      <c r="N3323" s="21">
        <f>IF(K3323&lt;=0,0,ROUNDDOWN((K3323*LOOKUP(K3323,{0,1950001,3300001,6950001,9000001,18000001,40000001},{0.05,0.1,0.2,0.23,0.33,0.4,0.45})-LOOKUP(K3323,{0,1950001,3300001,6950001,9000001,18000001,40000001},{0,97500,427500,636000,1536000,2796000,4796000}))*1.021,-2))</f>
        <v/>
      </c>
      <c r="O3323" s="21">
        <f>IF(L3323&lt;=0,0,ROUNDDOWN((L3323*LOOKUP(L3323,{0,1950001,3300001,6950001,9000001,18000001,40000001},{0.05,0.1,0.2,0.23,0.33,0.4,0.45})-LOOKUP(L3323,{0,1950001,3300001,6950001,9000001,18000001,40000001},{0,97500,427500,636000,1536000,2796000,4796000}))*1.021,-2))</f>
        <v/>
      </c>
      <c r="P3323" s="21">
        <f>MAX(0,ROUNDDOWN(F3323-E3323-430000,-3))</f>
        <v/>
      </c>
      <c r="Q3323" s="21">
        <f>MAX(0,ROUNDDOWN(F3323-E3323-430000-H3323,-3))</f>
        <v/>
      </c>
      <c r="R3323" s="21">
        <f>IF(F3323&lt;=450000,0,MAX(0,P3323*0.06-MIN(50000,P3323)*0.03))</f>
        <v/>
      </c>
      <c r="S3323" s="21">
        <f>IF(F3323&lt;=450000,0,MAX(0,P3323*0.04-MIN(50000,P3323)*0.02))</f>
        <v/>
      </c>
      <c r="T3323" s="21">
        <f>IF(F3323&lt;=450000,0,MAX(0,Q3323*0.06-MIN(50000,Q3323)*0.03))</f>
        <v/>
      </c>
      <c r="U3323" s="21">
        <f>IF(F3323&lt;=450000,0,MAX(0,Q3323*0.04-MIN(50000,Q3323)*0.02))</f>
        <v/>
      </c>
      <c r="V3323" s="21">
        <f>50000+MAX(0,G3323-480000)</f>
        <v/>
      </c>
      <c r="W3323" s="21">
        <f>P3323-V3323</f>
        <v/>
      </c>
      <c r="X3323" s="21">
        <f>Q3323-V3323</f>
        <v/>
      </c>
      <c r="Y3323" s="22">
        <f>IF(W3323&lt;0,0.9,LOOKUP(W3323,{0,1950001,3300001,6950001,9000001,18000001,40000001},{0.84895,0.7979,0.6958,0.66517,0.56307,0.4916,0.44055}))</f>
        <v/>
      </c>
      <c r="Z3323" s="22">
        <f>IF(X3323&lt;0,0.9,LOOKUP(X3323,{0,1950001,3300001,6950001,9000001,18000001,40000001},{0.84895,0.7979,0.6958,0.66517,0.56307,0.4916,0.44055}))</f>
        <v/>
      </c>
      <c r="AA3323" s="22">
        <f>IF(W3323&lt;0,0,CHOOSE(MATCH(W3323,{0,1950001,3300001,6950001,9000001},1),5.105/84.895,10.21/79.79,20.42/69.58,23.483/66.517,33.693/56.307))</f>
        <v/>
      </c>
      <c r="AB3323" s="21">
        <f>IF(C3323&lt;=2000,0,(MIN(C3323,ROUNDDOWN(F3323*0.3,0))-2000)*0.1)</f>
        <v/>
      </c>
      <c r="AC3323" s="21">
        <f>IF(C3323&lt;=2000,0,MIN((C3323-2000)*Y3323,(R3323+S3323)*0.2))</f>
        <v/>
      </c>
      <c r="AD3323" s="21">
        <f>IF(C3323&lt;=2000,0,MIN((C3323-2000)*Z3323,(T3323+U3323)*0.2))</f>
        <v/>
      </c>
      <c r="AE3323" s="21">
        <f>AC3323*AA3323</f>
        <v/>
      </c>
      <c r="AF3323" s="21">
        <f>ROUNDDOWN(R3323,-2)+ROUNDDOWN(S3323,-2)</f>
        <v/>
      </c>
      <c r="AG3323" s="21">
        <f>ROUNDDOWN(MAX(0,R3323-(AB3323+AC3323+AE3323)*0.6),-2)+ROUNDDOWN(MAX(0,S3323-(AB3323+AC3323+AE3323)*0.4),-2)</f>
        <v/>
      </c>
      <c r="AH3323" s="21">
        <f>ROUNDDOWN(MAX(0,T3323-(AB3323+AD3323)*0.6),-2)+ROUNDDOWN(MAX(0,U3323-(AB3323+AD3323)*0.4),-2)</f>
        <v/>
      </c>
      <c r="AI3323" s="21">
        <f>ROUNDDOWN(T3323,-2)+ROUNDDOWN(U3323,-2)</f>
        <v/>
      </c>
      <c r="AJ3323" s="21">
        <f>M3323+AF3323</f>
        <v/>
      </c>
      <c r="AK3323" s="21">
        <f>M3323+AG3323</f>
        <v/>
      </c>
      <c r="AL3323" s="21">
        <f>N3323+AH3323</f>
        <v/>
      </c>
      <c r="AM3323" s="21">
        <f>O3323+AI3323</f>
        <v/>
      </c>
      <c r="AN3323" s="21">
        <f>N3323+AI3323</f>
        <v/>
      </c>
      <c r="AO3323" s="21">
        <f>ROUNDDOWN((R3323+S3323)*0.2/Y3323+2000,0)</f>
        <v/>
      </c>
      <c r="AP3323" s="21">
        <f>ROUNDDOWN((T3323+U3323)*0.2/Z3323+2000,0)</f>
        <v/>
      </c>
      <c r="AQ3323" s="21">
        <f>AL3323-AK3323</f>
        <v/>
      </c>
      <c r="AR3323" s="21">
        <f>AM3323-AK3323</f>
        <v/>
      </c>
      <c r="AS3323" s="21">
        <f>AM3323-AL3323</f>
        <v/>
      </c>
      <c r="AT3323" s="21">
        <f>AK3323+C3323-AJ3323</f>
        <v/>
      </c>
      <c r="AU3323" s="21">
        <f>AL3323+C3323-AM3323</f>
        <v/>
      </c>
      <c r="AV3323" s="21">
        <f>AN3323+C3323-AM3323</f>
        <v/>
      </c>
    </row>
    <row r="3324">
      <c r="A3324" t="inlineStr">
        <is>
          <t>1万円刻み</t>
        </is>
      </c>
      <c r="B3324" s="21">
        <f>'5_1万円刻み'!$A$1561</f>
        <v/>
      </c>
      <c r="C3324" s="21">
        <f>AO3324</f>
        <v/>
      </c>
      <c r="D3324" s="21" t="n">
        <v>0</v>
      </c>
      <c r="E3324" s="21">
        <f>ROUND(MIN(B3324/12,650000)*12*0.0915+MIN(B3324/12,1390000)*12*(0.0504+0)+B3324*0.005,0)</f>
        <v/>
      </c>
      <c r="F3324" s="21">
        <f>IF(B3324&lt;741000,0,IF(B3324&lt;2191000,B3324-740000,IF(B3324&lt;2193000,1451000,IF(B3324&lt;2196000,1453000,IF(B3324&lt;2200000,1456000,IF(B3324&lt;3600000,ROUND(ROUNDDOWN(B3324/4,-3)*2.8,0)-80000,IF(B3324&lt;6600000,ROUND(ROUNDDOWN(B3324/4,-3)*3.2,0)-440000,IF(B3324&lt;8500000,ROUNDDOWN(B3324*0.9,0)-1100000,B3324-1950000))))))))</f>
        <v/>
      </c>
      <c r="G3324" s="21">
        <f>IF(F3324&gt;23500000,NA(),IF(F3324&lt;=4890000,1040000,IF(F3324&lt;=6550000,670000,620000)))</f>
        <v/>
      </c>
      <c r="H3324" s="21">
        <f>IF(D3324&lt;=0,0,MAX(0,MIN(2000000,D3324-MIN(100000,ROUNDDOWN(F3324*0.05,0)))))</f>
        <v/>
      </c>
      <c r="I3324" s="21">
        <f>IF(C3324&lt;=2000,0,MIN(C3324,ROUNDDOWN(F3324*0.4,0))-2000)</f>
        <v/>
      </c>
      <c r="J3324" s="21">
        <f>MAX(0,ROUNDDOWN(F3324-E3324-G3324,-3))</f>
        <v/>
      </c>
      <c r="K3324" s="21">
        <f>MAX(0,ROUNDDOWN(F3324-E3324-G3324-H3324-I3324,-3))</f>
        <v/>
      </c>
      <c r="L3324" s="21">
        <f>MAX(0,ROUNDDOWN(F3324-E3324-G3324-H3324,-3))</f>
        <v/>
      </c>
      <c r="M3324" s="21">
        <f>IF(J3324&lt;=0,0,ROUNDDOWN((J3324*LOOKUP(J3324,{0,1950001,3300001,6950001,9000001,18000001,40000001},{0.05,0.1,0.2,0.23,0.33,0.4,0.45})-LOOKUP(J3324,{0,1950001,3300001,6950001,9000001,18000001,40000001},{0,97500,427500,636000,1536000,2796000,4796000}))*1.021,-2))</f>
        <v/>
      </c>
      <c r="N3324" s="21">
        <f>IF(K3324&lt;=0,0,ROUNDDOWN((K3324*LOOKUP(K3324,{0,1950001,3300001,6950001,9000001,18000001,40000001},{0.05,0.1,0.2,0.23,0.33,0.4,0.45})-LOOKUP(K3324,{0,1950001,3300001,6950001,9000001,18000001,40000001},{0,97500,427500,636000,1536000,2796000,4796000}))*1.021,-2))</f>
        <v/>
      </c>
      <c r="O3324" s="21">
        <f>IF(L3324&lt;=0,0,ROUNDDOWN((L3324*LOOKUP(L3324,{0,1950001,3300001,6950001,9000001,18000001,40000001},{0.05,0.1,0.2,0.23,0.33,0.4,0.45})-LOOKUP(L3324,{0,1950001,3300001,6950001,9000001,18000001,40000001},{0,97500,427500,636000,1536000,2796000,4796000}))*1.021,-2))</f>
        <v/>
      </c>
      <c r="P3324" s="21">
        <f>MAX(0,ROUNDDOWN(F3324-E3324-430000,-3))</f>
        <v/>
      </c>
      <c r="Q3324" s="21">
        <f>MAX(0,ROUNDDOWN(F3324-E3324-430000-H3324,-3))</f>
        <v/>
      </c>
      <c r="R3324" s="21">
        <f>IF(F3324&lt;=450000,0,MAX(0,P3324*0.06-MIN(50000,P3324)*0.03))</f>
        <v/>
      </c>
      <c r="S3324" s="21">
        <f>IF(F3324&lt;=450000,0,MAX(0,P3324*0.04-MIN(50000,P3324)*0.02))</f>
        <v/>
      </c>
      <c r="T3324" s="21">
        <f>IF(F3324&lt;=450000,0,MAX(0,Q3324*0.06-MIN(50000,Q3324)*0.03))</f>
        <v/>
      </c>
      <c r="U3324" s="21">
        <f>IF(F3324&lt;=450000,0,MAX(0,Q3324*0.04-MIN(50000,Q3324)*0.02))</f>
        <v/>
      </c>
      <c r="V3324" s="21">
        <f>50000+MAX(0,G3324-480000)</f>
        <v/>
      </c>
      <c r="W3324" s="21">
        <f>P3324-V3324</f>
        <v/>
      </c>
      <c r="X3324" s="21">
        <f>Q3324-V3324</f>
        <v/>
      </c>
      <c r="Y3324" s="22">
        <f>IF(W3324&lt;0,0.9,LOOKUP(W3324,{0,1950001,3300001,6950001,9000001,18000001,40000001},{0.84895,0.7979,0.6958,0.66517,0.56307,0.4916,0.44055}))</f>
        <v/>
      </c>
      <c r="Z3324" s="22">
        <f>IF(X3324&lt;0,0.9,LOOKUP(X3324,{0,1950001,3300001,6950001,9000001,18000001,40000001},{0.84895,0.7979,0.6958,0.66517,0.56307,0.4916,0.44055}))</f>
        <v/>
      </c>
      <c r="AA3324" s="22">
        <f>IF(W3324&lt;0,0,CHOOSE(MATCH(W3324,{0,1950001,3300001,6950001,9000001},1),5.105/84.895,10.21/79.79,20.42/69.58,23.483/66.517,33.693/56.307))</f>
        <v/>
      </c>
      <c r="AB3324" s="21">
        <f>IF(C3324&lt;=2000,0,(MIN(C3324,ROUNDDOWN(F3324*0.3,0))-2000)*0.1)</f>
        <v/>
      </c>
      <c r="AC3324" s="21">
        <f>IF(C3324&lt;=2000,0,MIN((C3324-2000)*Y3324,(R3324+S3324)*0.2))</f>
        <v/>
      </c>
      <c r="AD3324" s="21">
        <f>IF(C3324&lt;=2000,0,MIN((C3324-2000)*Z3324,(T3324+U3324)*0.2))</f>
        <v/>
      </c>
      <c r="AE3324" s="21">
        <f>AC3324*AA3324</f>
        <v/>
      </c>
      <c r="AF3324" s="21">
        <f>ROUNDDOWN(R3324,-2)+ROUNDDOWN(S3324,-2)</f>
        <v/>
      </c>
      <c r="AG3324" s="21">
        <f>ROUNDDOWN(MAX(0,R3324-(AB3324+AC3324+AE3324)*0.6),-2)+ROUNDDOWN(MAX(0,S3324-(AB3324+AC3324+AE3324)*0.4),-2)</f>
        <v/>
      </c>
      <c r="AH3324" s="21">
        <f>ROUNDDOWN(MAX(0,T3324-(AB3324+AD3324)*0.6),-2)+ROUNDDOWN(MAX(0,U3324-(AB3324+AD3324)*0.4),-2)</f>
        <v/>
      </c>
      <c r="AI3324" s="21">
        <f>ROUNDDOWN(T3324,-2)+ROUNDDOWN(U3324,-2)</f>
        <v/>
      </c>
      <c r="AJ3324" s="21">
        <f>M3324+AF3324</f>
        <v/>
      </c>
      <c r="AK3324" s="21">
        <f>M3324+AG3324</f>
        <v/>
      </c>
      <c r="AL3324" s="21">
        <f>N3324+AH3324</f>
        <v/>
      </c>
      <c r="AM3324" s="21">
        <f>O3324+AI3324</f>
        <v/>
      </c>
      <c r="AN3324" s="21">
        <f>N3324+AI3324</f>
        <v/>
      </c>
      <c r="AO3324" s="21">
        <f>ROUNDDOWN((R3324+S3324)*0.2/Y3324+2000,0)</f>
        <v/>
      </c>
      <c r="AP3324" s="21">
        <f>ROUNDDOWN((T3324+U3324)*0.2/Z3324+2000,0)</f>
        <v/>
      </c>
      <c r="AQ3324" s="21">
        <f>AL3324-AK3324</f>
        <v/>
      </c>
      <c r="AR3324" s="21">
        <f>AM3324-AK3324</f>
        <v/>
      </c>
      <c r="AS3324" s="21">
        <f>AM3324-AL3324</f>
        <v/>
      </c>
      <c r="AT3324" s="21">
        <f>AK3324+C3324-AJ3324</f>
        <v/>
      </c>
      <c r="AU3324" s="21">
        <f>AL3324+C3324-AM3324</f>
        <v/>
      </c>
      <c r="AV3324" s="21">
        <f>AN3324+C3324-AM3324</f>
        <v/>
      </c>
    </row>
    <row r="3325">
      <c r="A3325" t="inlineStr">
        <is>
          <t>1万円刻み</t>
        </is>
      </c>
      <c r="B3325" s="21">
        <f>'5_1万円刻み'!$A$1562</f>
        <v/>
      </c>
      <c r="C3325" s="21">
        <f>AO3325</f>
        <v/>
      </c>
      <c r="D3325" s="21" t="n">
        <v>0</v>
      </c>
      <c r="E3325" s="21">
        <f>ROUND(MIN(B3325/12,650000)*12*0.0915+MIN(B3325/12,1390000)*12*(0.0504+0)+B3325*0.005,0)</f>
        <v/>
      </c>
      <c r="F3325" s="21">
        <f>IF(B3325&lt;741000,0,IF(B3325&lt;2191000,B3325-740000,IF(B3325&lt;2193000,1451000,IF(B3325&lt;2196000,1453000,IF(B3325&lt;2200000,1456000,IF(B3325&lt;3600000,ROUND(ROUNDDOWN(B3325/4,-3)*2.8,0)-80000,IF(B3325&lt;6600000,ROUND(ROUNDDOWN(B3325/4,-3)*3.2,0)-440000,IF(B3325&lt;8500000,ROUNDDOWN(B3325*0.9,0)-1100000,B3325-1950000))))))))</f>
        <v/>
      </c>
      <c r="G3325" s="21">
        <f>IF(F3325&gt;23500000,NA(),IF(F3325&lt;=4890000,1040000,IF(F3325&lt;=6550000,670000,620000)))</f>
        <v/>
      </c>
      <c r="H3325" s="21">
        <f>IF(D3325&lt;=0,0,MAX(0,MIN(2000000,D3325-MIN(100000,ROUNDDOWN(F3325*0.05,0)))))</f>
        <v/>
      </c>
      <c r="I3325" s="21">
        <f>IF(C3325&lt;=2000,0,MIN(C3325,ROUNDDOWN(F3325*0.4,0))-2000)</f>
        <v/>
      </c>
      <c r="J3325" s="21">
        <f>MAX(0,ROUNDDOWN(F3325-E3325-G3325,-3))</f>
        <v/>
      </c>
      <c r="K3325" s="21">
        <f>MAX(0,ROUNDDOWN(F3325-E3325-G3325-H3325-I3325,-3))</f>
        <v/>
      </c>
      <c r="L3325" s="21">
        <f>MAX(0,ROUNDDOWN(F3325-E3325-G3325-H3325,-3))</f>
        <v/>
      </c>
      <c r="M3325" s="21">
        <f>IF(J3325&lt;=0,0,ROUNDDOWN((J3325*LOOKUP(J3325,{0,1950001,3300001,6950001,9000001,18000001,40000001},{0.05,0.1,0.2,0.23,0.33,0.4,0.45})-LOOKUP(J3325,{0,1950001,3300001,6950001,9000001,18000001,40000001},{0,97500,427500,636000,1536000,2796000,4796000}))*1.021,-2))</f>
        <v/>
      </c>
      <c r="N3325" s="21">
        <f>IF(K3325&lt;=0,0,ROUNDDOWN((K3325*LOOKUP(K3325,{0,1950001,3300001,6950001,9000001,18000001,40000001},{0.05,0.1,0.2,0.23,0.33,0.4,0.45})-LOOKUP(K3325,{0,1950001,3300001,6950001,9000001,18000001,40000001},{0,97500,427500,636000,1536000,2796000,4796000}))*1.021,-2))</f>
        <v/>
      </c>
      <c r="O3325" s="21">
        <f>IF(L3325&lt;=0,0,ROUNDDOWN((L3325*LOOKUP(L3325,{0,1950001,3300001,6950001,9000001,18000001,40000001},{0.05,0.1,0.2,0.23,0.33,0.4,0.45})-LOOKUP(L3325,{0,1950001,3300001,6950001,9000001,18000001,40000001},{0,97500,427500,636000,1536000,2796000,4796000}))*1.021,-2))</f>
        <v/>
      </c>
      <c r="P3325" s="21">
        <f>MAX(0,ROUNDDOWN(F3325-E3325-430000,-3))</f>
        <v/>
      </c>
      <c r="Q3325" s="21">
        <f>MAX(0,ROUNDDOWN(F3325-E3325-430000-H3325,-3))</f>
        <v/>
      </c>
      <c r="R3325" s="21">
        <f>IF(F3325&lt;=450000,0,MAX(0,P3325*0.06-MIN(50000,P3325)*0.03))</f>
        <v/>
      </c>
      <c r="S3325" s="21">
        <f>IF(F3325&lt;=450000,0,MAX(0,P3325*0.04-MIN(50000,P3325)*0.02))</f>
        <v/>
      </c>
      <c r="T3325" s="21">
        <f>IF(F3325&lt;=450000,0,MAX(0,Q3325*0.06-MIN(50000,Q3325)*0.03))</f>
        <v/>
      </c>
      <c r="U3325" s="21">
        <f>IF(F3325&lt;=450000,0,MAX(0,Q3325*0.04-MIN(50000,Q3325)*0.02))</f>
        <v/>
      </c>
      <c r="V3325" s="21">
        <f>50000+MAX(0,G3325-480000)</f>
        <v/>
      </c>
      <c r="W3325" s="21">
        <f>P3325-V3325</f>
        <v/>
      </c>
      <c r="X3325" s="21">
        <f>Q3325-V3325</f>
        <v/>
      </c>
      <c r="Y3325" s="22">
        <f>IF(W3325&lt;0,0.9,LOOKUP(W3325,{0,1950001,3300001,6950001,9000001,18000001,40000001},{0.84895,0.7979,0.6958,0.66517,0.56307,0.4916,0.44055}))</f>
        <v/>
      </c>
      <c r="Z3325" s="22">
        <f>IF(X3325&lt;0,0.9,LOOKUP(X3325,{0,1950001,3300001,6950001,9000001,18000001,40000001},{0.84895,0.7979,0.6958,0.66517,0.56307,0.4916,0.44055}))</f>
        <v/>
      </c>
      <c r="AA3325" s="22">
        <f>IF(W3325&lt;0,0,CHOOSE(MATCH(W3325,{0,1950001,3300001,6950001,9000001},1),5.105/84.895,10.21/79.79,20.42/69.58,23.483/66.517,33.693/56.307))</f>
        <v/>
      </c>
      <c r="AB3325" s="21">
        <f>IF(C3325&lt;=2000,0,(MIN(C3325,ROUNDDOWN(F3325*0.3,0))-2000)*0.1)</f>
        <v/>
      </c>
      <c r="AC3325" s="21">
        <f>IF(C3325&lt;=2000,0,MIN((C3325-2000)*Y3325,(R3325+S3325)*0.2))</f>
        <v/>
      </c>
      <c r="AD3325" s="21">
        <f>IF(C3325&lt;=2000,0,MIN((C3325-2000)*Z3325,(T3325+U3325)*0.2))</f>
        <v/>
      </c>
      <c r="AE3325" s="21">
        <f>AC3325*AA3325</f>
        <v/>
      </c>
      <c r="AF3325" s="21">
        <f>ROUNDDOWN(R3325,-2)+ROUNDDOWN(S3325,-2)</f>
        <v/>
      </c>
      <c r="AG3325" s="21">
        <f>ROUNDDOWN(MAX(0,R3325-(AB3325+AC3325+AE3325)*0.6),-2)+ROUNDDOWN(MAX(0,S3325-(AB3325+AC3325+AE3325)*0.4),-2)</f>
        <v/>
      </c>
      <c r="AH3325" s="21">
        <f>ROUNDDOWN(MAX(0,T3325-(AB3325+AD3325)*0.6),-2)+ROUNDDOWN(MAX(0,U3325-(AB3325+AD3325)*0.4),-2)</f>
        <v/>
      </c>
      <c r="AI3325" s="21">
        <f>ROUNDDOWN(T3325,-2)+ROUNDDOWN(U3325,-2)</f>
        <v/>
      </c>
      <c r="AJ3325" s="21">
        <f>M3325+AF3325</f>
        <v/>
      </c>
      <c r="AK3325" s="21">
        <f>M3325+AG3325</f>
        <v/>
      </c>
      <c r="AL3325" s="21">
        <f>N3325+AH3325</f>
        <v/>
      </c>
      <c r="AM3325" s="21">
        <f>O3325+AI3325</f>
        <v/>
      </c>
      <c r="AN3325" s="21">
        <f>N3325+AI3325</f>
        <v/>
      </c>
      <c r="AO3325" s="21">
        <f>ROUNDDOWN((R3325+S3325)*0.2/Y3325+2000,0)</f>
        <v/>
      </c>
      <c r="AP3325" s="21">
        <f>ROUNDDOWN((T3325+U3325)*0.2/Z3325+2000,0)</f>
        <v/>
      </c>
      <c r="AQ3325" s="21">
        <f>AL3325-AK3325</f>
        <v/>
      </c>
      <c r="AR3325" s="21">
        <f>AM3325-AK3325</f>
        <v/>
      </c>
      <c r="AS3325" s="21">
        <f>AM3325-AL3325</f>
        <v/>
      </c>
      <c r="AT3325" s="21">
        <f>AK3325+C3325-AJ3325</f>
        <v/>
      </c>
      <c r="AU3325" s="21">
        <f>AL3325+C3325-AM3325</f>
        <v/>
      </c>
      <c r="AV3325" s="21">
        <f>AN3325+C3325-AM3325</f>
        <v/>
      </c>
    </row>
    <row r="3326">
      <c r="A3326" t="inlineStr">
        <is>
          <t>1万円刻み</t>
        </is>
      </c>
      <c r="B3326" s="21">
        <f>'5_1万円刻み'!$A$1563</f>
        <v/>
      </c>
      <c r="C3326" s="21">
        <f>AO3326</f>
        <v/>
      </c>
      <c r="D3326" s="21" t="n">
        <v>0</v>
      </c>
      <c r="E3326" s="21">
        <f>ROUND(MIN(B3326/12,650000)*12*0.0915+MIN(B3326/12,1390000)*12*(0.0504+0)+B3326*0.005,0)</f>
        <v/>
      </c>
      <c r="F3326" s="21">
        <f>IF(B3326&lt;741000,0,IF(B3326&lt;2191000,B3326-740000,IF(B3326&lt;2193000,1451000,IF(B3326&lt;2196000,1453000,IF(B3326&lt;2200000,1456000,IF(B3326&lt;3600000,ROUND(ROUNDDOWN(B3326/4,-3)*2.8,0)-80000,IF(B3326&lt;6600000,ROUND(ROUNDDOWN(B3326/4,-3)*3.2,0)-440000,IF(B3326&lt;8500000,ROUNDDOWN(B3326*0.9,0)-1100000,B3326-1950000))))))))</f>
        <v/>
      </c>
      <c r="G3326" s="21">
        <f>IF(F3326&gt;23500000,NA(),IF(F3326&lt;=4890000,1040000,IF(F3326&lt;=6550000,670000,620000)))</f>
        <v/>
      </c>
      <c r="H3326" s="21">
        <f>IF(D3326&lt;=0,0,MAX(0,MIN(2000000,D3326-MIN(100000,ROUNDDOWN(F3326*0.05,0)))))</f>
        <v/>
      </c>
      <c r="I3326" s="21">
        <f>IF(C3326&lt;=2000,0,MIN(C3326,ROUNDDOWN(F3326*0.4,0))-2000)</f>
        <v/>
      </c>
      <c r="J3326" s="21">
        <f>MAX(0,ROUNDDOWN(F3326-E3326-G3326,-3))</f>
        <v/>
      </c>
      <c r="K3326" s="21">
        <f>MAX(0,ROUNDDOWN(F3326-E3326-G3326-H3326-I3326,-3))</f>
        <v/>
      </c>
      <c r="L3326" s="21">
        <f>MAX(0,ROUNDDOWN(F3326-E3326-G3326-H3326,-3))</f>
        <v/>
      </c>
      <c r="M3326" s="21">
        <f>IF(J3326&lt;=0,0,ROUNDDOWN((J3326*LOOKUP(J3326,{0,1950001,3300001,6950001,9000001,18000001,40000001},{0.05,0.1,0.2,0.23,0.33,0.4,0.45})-LOOKUP(J3326,{0,1950001,3300001,6950001,9000001,18000001,40000001},{0,97500,427500,636000,1536000,2796000,4796000}))*1.021,-2))</f>
        <v/>
      </c>
      <c r="N3326" s="21">
        <f>IF(K3326&lt;=0,0,ROUNDDOWN((K3326*LOOKUP(K3326,{0,1950001,3300001,6950001,9000001,18000001,40000001},{0.05,0.1,0.2,0.23,0.33,0.4,0.45})-LOOKUP(K3326,{0,1950001,3300001,6950001,9000001,18000001,40000001},{0,97500,427500,636000,1536000,2796000,4796000}))*1.021,-2))</f>
        <v/>
      </c>
      <c r="O3326" s="21">
        <f>IF(L3326&lt;=0,0,ROUNDDOWN((L3326*LOOKUP(L3326,{0,1950001,3300001,6950001,9000001,18000001,40000001},{0.05,0.1,0.2,0.23,0.33,0.4,0.45})-LOOKUP(L3326,{0,1950001,3300001,6950001,9000001,18000001,40000001},{0,97500,427500,636000,1536000,2796000,4796000}))*1.021,-2))</f>
        <v/>
      </c>
      <c r="P3326" s="21">
        <f>MAX(0,ROUNDDOWN(F3326-E3326-430000,-3))</f>
        <v/>
      </c>
      <c r="Q3326" s="21">
        <f>MAX(0,ROUNDDOWN(F3326-E3326-430000-H3326,-3))</f>
        <v/>
      </c>
      <c r="R3326" s="21">
        <f>IF(F3326&lt;=450000,0,MAX(0,P3326*0.06-MIN(50000,P3326)*0.03))</f>
        <v/>
      </c>
      <c r="S3326" s="21">
        <f>IF(F3326&lt;=450000,0,MAX(0,P3326*0.04-MIN(50000,P3326)*0.02))</f>
        <v/>
      </c>
      <c r="T3326" s="21">
        <f>IF(F3326&lt;=450000,0,MAX(0,Q3326*0.06-MIN(50000,Q3326)*0.03))</f>
        <v/>
      </c>
      <c r="U3326" s="21">
        <f>IF(F3326&lt;=450000,0,MAX(0,Q3326*0.04-MIN(50000,Q3326)*0.02))</f>
        <v/>
      </c>
      <c r="V3326" s="21">
        <f>50000+MAX(0,G3326-480000)</f>
        <v/>
      </c>
      <c r="W3326" s="21">
        <f>P3326-V3326</f>
        <v/>
      </c>
      <c r="X3326" s="21">
        <f>Q3326-V3326</f>
        <v/>
      </c>
      <c r="Y3326" s="22">
        <f>IF(W3326&lt;0,0.9,LOOKUP(W3326,{0,1950001,3300001,6950001,9000001,18000001,40000001},{0.84895,0.7979,0.6958,0.66517,0.56307,0.4916,0.44055}))</f>
        <v/>
      </c>
      <c r="Z3326" s="22">
        <f>IF(X3326&lt;0,0.9,LOOKUP(X3326,{0,1950001,3300001,6950001,9000001,18000001,40000001},{0.84895,0.7979,0.6958,0.66517,0.56307,0.4916,0.44055}))</f>
        <v/>
      </c>
      <c r="AA3326" s="22">
        <f>IF(W3326&lt;0,0,CHOOSE(MATCH(W3326,{0,1950001,3300001,6950001,9000001},1),5.105/84.895,10.21/79.79,20.42/69.58,23.483/66.517,33.693/56.307))</f>
        <v/>
      </c>
      <c r="AB3326" s="21">
        <f>IF(C3326&lt;=2000,0,(MIN(C3326,ROUNDDOWN(F3326*0.3,0))-2000)*0.1)</f>
        <v/>
      </c>
      <c r="AC3326" s="21">
        <f>IF(C3326&lt;=2000,0,MIN((C3326-2000)*Y3326,(R3326+S3326)*0.2))</f>
        <v/>
      </c>
      <c r="AD3326" s="21">
        <f>IF(C3326&lt;=2000,0,MIN((C3326-2000)*Z3326,(T3326+U3326)*0.2))</f>
        <v/>
      </c>
      <c r="AE3326" s="21">
        <f>AC3326*AA3326</f>
        <v/>
      </c>
      <c r="AF3326" s="21">
        <f>ROUNDDOWN(R3326,-2)+ROUNDDOWN(S3326,-2)</f>
        <v/>
      </c>
      <c r="AG3326" s="21">
        <f>ROUNDDOWN(MAX(0,R3326-(AB3326+AC3326+AE3326)*0.6),-2)+ROUNDDOWN(MAX(0,S3326-(AB3326+AC3326+AE3326)*0.4),-2)</f>
        <v/>
      </c>
      <c r="AH3326" s="21">
        <f>ROUNDDOWN(MAX(0,T3326-(AB3326+AD3326)*0.6),-2)+ROUNDDOWN(MAX(0,U3326-(AB3326+AD3326)*0.4),-2)</f>
        <v/>
      </c>
      <c r="AI3326" s="21">
        <f>ROUNDDOWN(T3326,-2)+ROUNDDOWN(U3326,-2)</f>
        <v/>
      </c>
      <c r="AJ3326" s="21">
        <f>M3326+AF3326</f>
        <v/>
      </c>
      <c r="AK3326" s="21">
        <f>M3326+AG3326</f>
        <v/>
      </c>
      <c r="AL3326" s="21">
        <f>N3326+AH3326</f>
        <v/>
      </c>
      <c r="AM3326" s="21">
        <f>O3326+AI3326</f>
        <v/>
      </c>
      <c r="AN3326" s="21">
        <f>N3326+AI3326</f>
        <v/>
      </c>
      <c r="AO3326" s="21">
        <f>ROUNDDOWN((R3326+S3326)*0.2/Y3326+2000,0)</f>
        <v/>
      </c>
      <c r="AP3326" s="21">
        <f>ROUNDDOWN((T3326+U3326)*0.2/Z3326+2000,0)</f>
        <v/>
      </c>
      <c r="AQ3326" s="21">
        <f>AL3326-AK3326</f>
        <v/>
      </c>
      <c r="AR3326" s="21">
        <f>AM3326-AK3326</f>
        <v/>
      </c>
      <c r="AS3326" s="21">
        <f>AM3326-AL3326</f>
        <v/>
      </c>
      <c r="AT3326" s="21">
        <f>AK3326+C3326-AJ3326</f>
        <v/>
      </c>
      <c r="AU3326" s="21">
        <f>AL3326+C3326-AM3326</f>
        <v/>
      </c>
      <c r="AV3326" s="21">
        <f>AN3326+C3326-AM3326</f>
        <v/>
      </c>
    </row>
    <row r="3327">
      <c r="A3327" t="inlineStr">
        <is>
          <t>1万円刻み</t>
        </is>
      </c>
      <c r="B3327" s="21">
        <f>'5_1万円刻み'!$A$1564</f>
        <v/>
      </c>
      <c r="C3327" s="21">
        <f>AO3327</f>
        <v/>
      </c>
      <c r="D3327" s="21" t="n">
        <v>0</v>
      </c>
      <c r="E3327" s="21">
        <f>ROUND(MIN(B3327/12,650000)*12*0.0915+MIN(B3327/12,1390000)*12*(0.0504+0)+B3327*0.005,0)</f>
        <v/>
      </c>
      <c r="F3327" s="21">
        <f>IF(B3327&lt;741000,0,IF(B3327&lt;2191000,B3327-740000,IF(B3327&lt;2193000,1451000,IF(B3327&lt;2196000,1453000,IF(B3327&lt;2200000,1456000,IF(B3327&lt;3600000,ROUND(ROUNDDOWN(B3327/4,-3)*2.8,0)-80000,IF(B3327&lt;6600000,ROUND(ROUNDDOWN(B3327/4,-3)*3.2,0)-440000,IF(B3327&lt;8500000,ROUNDDOWN(B3327*0.9,0)-1100000,B3327-1950000))))))))</f>
        <v/>
      </c>
      <c r="G3327" s="21">
        <f>IF(F3327&gt;23500000,NA(),IF(F3327&lt;=4890000,1040000,IF(F3327&lt;=6550000,670000,620000)))</f>
        <v/>
      </c>
      <c r="H3327" s="21">
        <f>IF(D3327&lt;=0,0,MAX(0,MIN(2000000,D3327-MIN(100000,ROUNDDOWN(F3327*0.05,0)))))</f>
        <v/>
      </c>
      <c r="I3327" s="21">
        <f>IF(C3327&lt;=2000,0,MIN(C3327,ROUNDDOWN(F3327*0.4,0))-2000)</f>
        <v/>
      </c>
      <c r="J3327" s="21">
        <f>MAX(0,ROUNDDOWN(F3327-E3327-G3327,-3))</f>
        <v/>
      </c>
      <c r="K3327" s="21">
        <f>MAX(0,ROUNDDOWN(F3327-E3327-G3327-H3327-I3327,-3))</f>
        <v/>
      </c>
      <c r="L3327" s="21">
        <f>MAX(0,ROUNDDOWN(F3327-E3327-G3327-H3327,-3))</f>
        <v/>
      </c>
      <c r="M3327" s="21">
        <f>IF(J3327&lt;=0,0,ROUNDDOWN((J3327*LOOKUP(J3327,{0,1950001,3300001,6950001,9000001,18000001,40000001},{0.05,0.1,0.2,0.23,0.33,0.4,0.45})-LOOKUP(J3327,{0,1950001,3300001,6950001,9000001,18000001,40000001},{0,97500,427500,636000,1536000,2796000,4796000}))*1.021,-2))</f>
        <v/>
      </c>
      <c r="N3327" s="21">
        <f>IF(K3327&lt;=0,0,ROUNDDOWN((K3327*LOOKUP(K3327,{0,1950001,3300001,6950001,9000001,18000001,40000001},{0.05,0.1,0.2,0.23,0.33,0.4,0.45})-LOOKUP(K3327,{0,1950001,3300001,6950001,9000001,18000001,40000001},{0,97500,427500,636000,1536000,2796000,4796000}))*1.021,-2))</f>
        <v/>
      </c>
      <c r="O3327" s="21">
        <f>IF(L3327&lt;=0,0,ROUNDDOWN((L3327*LOOKUP(L3327,{0,1950001,3300001,6950001,9000001,18000001,40000001},{0.05,0.1,0.2,0.23,0.33,0.4,0.45})-LOOKUP(L3327,{0,1950001,3300001,6950001,9000001,18000001,40000001},{0,97500,427500,636000,1536000,2796000,4796000}))*1.021,-2))</f>
        <v/>
      </c>
      <c r="P3327" s="21">
        <f>MAX(0,ROUNDDOWN(F3327-E3327-430000,-3))</f>
        <v/>
      </c>
      <c r="Q3327" s="21">
        <f>MAX(0,ROUNDDOWN(F3327-E3327-430000-H3327,-3))</f>
        <v/>
      </c>
      <c r="R3327" s="21">
        <f>IF(F3327&lt;=450000,0,MAX(0,P3327*0.06-MIN(50000,P3327)*0.03))</f>
        <v/>
      </c>
      <c r="S3327" s="21">
        <f>IF(F3327&lt;=450000,0,MAX(0,P3327*0.04-MIN(50000,P3327)*0.02))</f>
        <v/>
      </c>
      <c r="T3327" s="21">
        <f>IF(F3327&lt;=450000,0,MAX(0,Q3327*0.06-MIN(50000,Q3327)*0.03))</f>
        <v/>
      </c>
      <c r="U3327" s="21">
        <f>IF(F3327&lt;=450000,0,MAX(0,Q3327*0.04-MIN(50000,Q3327)*0.02))</f>
        <v/>
      </c>
      <c r="V3327" s="21">
        <f>50000+MAX(0,G3327-480000)</f>
        <v/>
      </c>
      <c r="W3327" s="21">
        <f>P3327-V3327</f>
        <v/>
      </c>
      <c r="X3327" s="21">
        <f>Q3327-V3327</f>
        <v/>
      </c>
      <c r="Y3327" s="22">
        <f>IF(W3327&lt;0,0.9,LOOKUP(W3327,{0,1950001,3300001,6950001,9000001,18000001,40000001},{0.84895,0.7979,0.6958,0.66517,0.56307,0.4916,0.44055}))</f>
        <v/>
      </c>
      <c r="Z3327" s="22">
        <f>IF(X3327&lt;0,0.9,LOOKUP(X3327,{0,1950001,3300001,6950001,9000001,18000001,40000001},{0.84895,0.7979,0.6958,0.66517,0.56307,0.4916,0.44055}))</f>
        <v/>
      </c>
      <c r="AA3327" s="22">
        <f>IF(W3327&lt;0,0,CHOOSE(MATCH(W3327,{0,1950001,3300001,6950001,9000001},1),5.105/84.895,10.21/79.79,20.42/69.58,23.483/66.517,33.693/56.307))</f>
        <v/>
      </c>
      <c r="AB3327" s="21">
        <f>IF(C3327&lt;=2000,0,(MIN(C3327,ROUNDDOWN(F3327*0.3,0))-2000)*0.1)</f>
        <v/>
      </c>
      <c r="AC3327" s="21">
        <f>IF(C3327&lt;=2000,0,MIN((C3327-2000)*Y3327,(R3327+S3327)*0.2))</f>
        <v/>
      </c>
      <c r="AD3327" s="21">
        <f>IF(C3327&lt;=2000,0,MIN((C3327-2000)*Z3327,(T3327+U3327)*0.2))</f>
        <v/>
      </c>
      <c r="AE3327" s="21">
        <f>AC3327*AA3327</f>
        <v/>
      </c>
      <c r="AF3327" s="21">
        <f>ROUNDDOWN(R3327,-2)+ROUNDDOWN(S3327,-2)</f>
        <v/>
      </c>
      <c r="AG3327" s="21">
        <f>ROUNDDOWN(MAX(0,R3327-(AB3327+AC3327+AE3327)*0.6),-2)+ROUNDDOWN(MAX(0,S3327-(AB3327+AC3327+AE3327)*0.4),-2)</f>
        <v/>
      </c>
      <c r="AH3327" s="21">
        <f>ROUNDDOWN(MAX(0,T3327-(AB3327+AD3327)*0.6),-2)+ROUNDDOWN(MAX(0,U3327-(AB3327+AD3327)*0.4),-2)</f>
        <v/>
      </c>
      <c r="AI3327" s="21">
        <f>ROUNDDOWN(T3327,-2)+ROUNDDOWN(U3327,-2)</f>
        <v/>
      </c>
      <c r="AJ3327" s="21">
        <f>M3327+AF3327</f>
        <v/>
      </c>
      <c r="AK3327" s="21">
        <f>M3327+AG3327</f>
        <v/>
      </c>
      <c r="AL3327" s="21">
        <f>N3327+AH3327</f>
        <v/>
      </c>
      <c r="AM3327" s="21">
        <f>O3327+AI3327</f>
        <v/>
      </c>
      <c r="AN3327" s="21">
        <f>N3327+AI3327</f>
        <v/>
      </c>
      <c r="AO3327" s="21">
        <f>ROUNDDOWN((R3327+S3327)*0.2/Y3327+2000,0)</f>
        <v/>
      </c>
      <c r="AP3327" s="21">
        <f>ROUNDDOWN((T3327+U3327)*0.2/Z3327+2000,0)</f>
        <v/>
      </c>
      <c r="AQ3327" s="21">
        <f>AL3327-AK3327</f>
        <v/>
      </c>
      <c r="AR3327" s="21">
        <f>AM3327-AK3327</f>
        <v/>
      </c>
      <c r="AS3327" s="21">
        <f>AM3327-AL3327</f>
        <v/>
      </c>
      <c r="AT3327" s="21">
        <f>AK3327+C3327-AJ3327</f>
        <v/>
      </c>
      <c r="AU3327" s="21">
        <f>AL3327+C3327-AM3327</f>
        <v/>
      </c>
      <c r="AV3327" s="21">
        <f>AN3327+C3327-AM3327</f>
        <v/>
      </c>
    </row>
    <row r="3328">
      <c r="A3328" t="inlineStr">
        <is>
          <t>1万円刻み</t>
        </is>
      </c>
      <c r="B3328" s="21">
        <f>'5_1万円刻み'!$A$1565</f>
        <v/>
      </c>
      <c r="C3328" s="21">
        <f>AO3328</f>
        <v/>
      </c>
      <c r="D3328" s="21" t="n">
        <v>0</v>
      </c>
      <c r="E3328" s="21">
        <f>ROUND(MIN(B3328/12,650000)*12*0.0915+MIN(B3328/12,1390000)*12*(0.0504+0)+B3328*0.005,0)</f>
        <v/>
      </c>
      <c r="F3328" s="21">
        <f>IF(B3328&lt;741000,0,IF(B3328&lt;2191000,B3328-740000,IF(B3328&lt;2193000,1451000,IF(B3328&lt;2196000,1453000,IF(B3328&lt;2200000,1456000,IF(B3328&lt;3600000,ROUND(ROUNDDOWN(B3328/4,-3)*2.8,0)-80000,IF(B3328&lt;6600000,ROUND(ROUNDDOWN(B3328/4,-3)*3.2,0)-440000,IF(B3328&lt;8500000,ROUNDDOWN(B3328*0.9,0)-1100000,B3328-1950000))))))))</f>
        <v/>
      </c>
      <c r="G3328" s="21">
        <f>IF(F3328&gt;23500000,NA(),IF(F3328&lt;=4890000,1040000,IF(F3328&lt;=6550000,670000,620000)))</f>
        <v/>
      </c>
      <c r="H3328" s="21">
        <f>IF(D3328&lt;=0,0,MAX(0,MIN(2000000,D3328-MIN(100000,ROUNDDOWN(F3328*0.05,0)))))</f>
        <v/>
      </c>
      <c r="I3328" s="21">
        <f>IF(C3328&lt;=2000,0,MIN(C3328,ROUNDDOWN(F3328*0.4,0))-2000)</f>
        <v/>
      </c>
      <c r="J3328" s="21">
        <f>MAX(0,ROUNDDOWN(F3328-E3328-G3328,-3))</f>
        <v/>
      </c>
      <c r="K3328" s="21">
        <f>MAX(0,ROUNDDOWN(F3328-E3328-G3328-H3328-I3328,-3))</f>
        <v/>
      </c>
      <c r="L3328" s="21">
        <f>MAX(0,ROUNDDOWN(F3328-E3328-G3328-H3328,-3))</f>
        <v/>
      </c>
      <c r="M3328" s="21">
        <f>IF(J3328&lt;=0,0,ROUNDDOWN((J3328*LOOKUP(J3328,{0,1950001,3300001,6950001,9000001,18000001,40000001},{0.05,0.1,0.2,0.23,0.33,0.4,0.45})-LOOKUP(J3328,{0,1950001,3300001,6950001,9000001,18000001,40000001},{0,97500,427500,636000,1536000,2796000,4796000}))*1.021,-2))</f>
        <v/>
      </c>
      <c r="N3328" s="21">
        <f>IF(K3328&lt;=0,0,ROUNDDOWN((K3328*LOOKUP(K3328,{0,1950001,3300001,6950001,9000001,18000001,40000001},{0.05,0.1,0.2,0.23,0.33,0.4,0.45})-LOOKUP(K3328,{0,1950001,3300001,6950001,9000001,18000001,40000001},{0,97500,427500,636000,1536000,2796000,4796000}))*1.021,-2))</f>
        <v/>
      </c>
      <c r="O3328" s="21">
        <f>IF(L3328&lt;=0,0,ROUNDDOWN((L3328*LOOKUP(L3328,{0,1950001,3300001,6950001,9000001,18000001,40000001},{0.05,0.1,0.2,0.23,0.33,0.4,0.45})-LOOKUP(L3328,{0,1950001,3300001,6950001,9000001,18000001,40000001},{0,97500,427500,636000,1536000,2796000,4796000}))*1.021,-2))</f>
        <v/>
      </c>
      <c r="P3328" s="21">
        <f>MAX(0,ROUNDDOWN(F3328-E3328-430000,-3))</f>
        <v/>
      </c>
      <c r="Q3328" s="21">
        <f>MAX(0,ROUNDDOWN(F3328-E3328-430000-H3328,-3))</f>
        <v/>
      </c>
      <c r="R3328" s="21">
        <f>IF(F3328&lt;=450000,0,MAX(0,P3328*0.06-MIN(50000,P3328)*0.03))</f>
        <v/>
      </c>
      <c r="S3328" s="21">
        <f>IF(F3328&lt;=450000,0,MAX(0,P3328*0.04-MIN(50000,P3328)*0.02))</f>
        <v/>
      </c>
      <c r="T3328" s="21">
        <f>IF(F3328&lt;=450000,0,MAX(0,Q3328*0.06-MIN(50000,Q3328)*0.03))</f>
        <v/>
      </c>
      <c r="U3328" s="21">
        <f>IF(F3328&lt;=450000,0,MAX(0,Q3328*0.04-MIN(50000,Q3328)*0.02))</f>
        <v/>
      </c>
      <c r="V3328" s="21">
        <f>50000+MAX(0,G3328-480000)</f>
        <v/>
      </c>
      <c r="W3328" s="21">
        <f>P3328-V3328</f>
        <v/>
      </c>
      <c r="X3328" s="21">
        <f>Q3328-V3328</f>
        <v/>
      </c>
      <c r="Y3328" s="22">
        <f>IF(W3328&lt;0,0.9,LOOKUP(W3328,{0,1950001,3300001,6950001,9000001,18000001,40000001},{0.84895,0.7979,0.6958,0.66517,0.56307,0.4916,0.44055}))</f>
        <v/>
      </c>
      <c r="Z3328" s="22">
        <f>IF(X3328&lt;0,0.9,LOOKUP(X3328,{0,1950001,3300001,6950001,9000001,18000001,40000001},{0.84895,0.7979,0.6958,0.66517,0.56307,0.4916,0.44055}))</f>
        <v/>
      </c>
      <c r="AA3328" s="22">
        <f>IF(W3328&lt;0,0,CHOOSE(MATCH(W3328,{0,1950001,3300001,6950001,9000001},1),5.105/84.895,10.21/79.79,20.42/69.58,23.483/66.517,33.693/56.307))</f>
        <v/>
      </c>
      <c r="AB3328" s="21">
        <f>IF(C3328&lt;=2000,0,(MIN(C3328,ROUNDDOWN(F3328*0.3,0))-2000)*0.1)</f>
        <v/>
      </c>
      <c r="AC3328" s="21">
        <f>IF(C3328&lt;=2000,0,MIN((C3328-2000)*Y3328,(R3328+S3328)*0.2))</f>
        <v/>
      </c>
      <c r="AD3328" s="21">
        <f>IF(C3328&lt;=2000,0,MIN((C3328-2000)*Z3328,(T3328+U3328)*0.2))</f>
        <v/>
      </c>
      <c r="AE3328" s="21">
        <f>AC3328*AA3328</f>
        <v/>
      </c>
      <c r="AF3328" s="21">
        <f>ROUNDDOWN(R3328,-2)+ROUNDDOWN(S3328,-2)</f>
        <v/>
      </c>
      <c r="AG3328" s="21">
        <f>ROUNDDOWN(MAX(0,R3328-(AB3328+AC3328+AE3328)*0.6),-2)+ROUNDDOWN(MAX(0,S3328-(AB3328+AC3328+AE3328)*0.4),-2)</f>
        <v/>
      </c>
      <c r="AH3328" s="21">
        <f>ROUNDDOWN(MAX(0,T3328-(AB3328+AD3328)*0.6),-2)+ROUNDDOWN(MAX(0,U3328-(AB3328+AD3328)*0.4),-2)</f>
        <v/>
      </c>
      <c r="AI3328" s="21">
        <f>ROUNDDOWN(T3328,-2)+ROUNDDOWN(U3328,-2)</f>
        <v/>
      </c>
      <c r="AJ3328" s="21">
        <f>M3328+AF3328</f>
        <v/>
      </c>
      <c r="AK3328" s="21">
        <f>M3328+AG3328</f>
        <v/>
      </c>
      <c r="AL3328" s="21">
        <f>N3328+AH3328</f>
        <v/>
      </c>
      <c r="AM3328" s="21">
        <f>O3328+AI3328</f>
        <v/>
      </c>
      <c r="AN3328" s="21">
        <f>N3328+AI3328</f>
        <v/>
      </c>
      <c r="AO3328" s="21">
        <f>ROUNDDOWN((R3328+S3328)*0.2/Y3328+2000,0)</f>
        <v/>
      </c>
      <c r="AP3328" s="21">
        <f>ROUNDDOWN((T3328+U3328)*0.2/Z3328+2000,0)</f>
        <v/>
      </c>
      <c r="AQ3328" s="21">
        <f>AL3328-AK3328</f>
        <v/>
      </c>
      <c r="AR3328" s="21">
        <f>AM3328-AK3328</f>
        <v/>
      </c>
      <c r="AS3328" s="21">
        <f>AM3328-AL3328</f>
        <v/>
      </c>
      <c r="AT3328" s="21">
        <f>AK3328+C3328-AJ3328</f>
        <v/>
      </c>
      <c r="AU3328" s="21">
        <f>AL3328+C3328-AM3328</f>
        <v/>
      </c>
      <c r="AV3328" s="21">
        <f>AN3328+C3328-AM3328</f>
        <v/>
      </c>
    </row>
    <row r="3329">
      <c r="A3329" t="inlineStr">
        <is>
          <t>1万円刻み</t>
        </is>
      </c>
      <c r="B3329" s="21">
        <f>'5_1万円刻み'!$A$1566</f>
        <v/>
      </c>
      <c r="C3329" s="21">
        <f>AO3329</f>
        <v/>
      </c>
      <c r="D3329" s="21" t="n">
        <v>0</v>
      </c>
      <c r="E3329" s="21">
        <f>ROUND(MIN(B3329/12,650000)*12*0.0915+MIN(B3329/12,1390000)*12*(0.0504+0)+B3329*0.005,0)</f>
        <v/>
      </c>
      <c r="F3329" s="21">
        <f>IF(B3329&lt;741000,0,IF(B3329&lt;2191000,B3329-740000,IF(B3329&lt;2193000,1451000,IF(B3329&lt;2196000,1453000,IF(B3329&lt;2200000,1456000,IF(B3329&lt;3600000,ROUND(ROUNDDOWN(B3329/4,-3)*2.8,0)-80000,IF(B3329&lt;6600000,ROUND(ROUNDDOWN(B3329/4,-3)*3.2,0)-440000,IF(B3329&lt;8500000,ROUNDDOWN(B3329*0.9,0)-1100000,B3329-1950000))))))))</f>
        <v/>
      </c>
      <c r="G3329" s="21">
        <f>IF(F3329&gt;23500000,NA(),IF(F3329&lt;=4890000,1040000,IF(F3329&lt;=6550000,670000,620000)))</f>
        <v/>
      </c>
      <c r="H3329" s="21">
        <f>IF(D3329&lt;=0,0,MAX(0,MIN(2000000,D3329-MIN(100000,ROUNDDOWN(F3329*0.05,0)))))</f>
        <v/>
      </c>
      <c r="I3329" s="21">
        <f>IF(C3329&lt;=2000,0,MIN(C3329,ROUNDDOWN(F3329*0.4,0))-2000)</f>
        <v/>
      </c>
      <c r="J3329" s="21">
        <f>MAX(0,ROUNDDOWN(F3329-E3329-G3329,-3))</f>
        <v/>
      </c>
      <c r="K3329" s="21">
        <f>MAX(0,ROUNDDOWN(F3329-E3329-G3329-H3329-I3329,-3))</f>
        <v/>
      </c>
      <c r="L3329" s="21">
        <f>MAX(0,ROUNDDOWN(F3329-E3329-G3329-H3329,-3))</f>
        <v/>
      </c>
      <c r="M3329" s="21">
        <f>IF(J3329&lt;=0,0,ROUNDDOWN((J3329*LOOKUP(J3329,{0,1950001,3300001,6950001,9000001,18000001,40000001},{0.05,0.1,0.2,0.23,0.33,0.4,0.45})-LOOKUP(J3329,{0,1950001,3300001,6950001,9000001,18000001,40000001},{0,97500,427500,636000,1536000,2796000,4796000}))*1.021,-2))</f>
        <v/>
      </c>
      <c r="N3329" s="21">
        <f>IF(K3329&lt;=0,0,ROUNDDOWN((K3329*LOOKUP(K3329,{0,1950001,3300001,6950001,9000001,18000001,40000001},{0.05,0.1,0.2,0.23,0.33,0.4,0.45})-LOOKUP(K3329,{0,1950001,3300001,6950001,9000001,18000001,40000001},{0,97500,427500,636000,1536000,2796000,4796000}))*1.021,-2))</f>
        <v/>
      </c>
      <c r="O3329" s="21">
        <f>IF(L3329&lt;=0,0,ROUNDDOWN((L3329*LOOKUP(L3329,{0,1950001,3300001,6950001,9000001,18000001,40000001},{0.05,0.1,0.2,0.23,0.33,0.4,0.45})-LOOKUP(L3329,{0,1950001,3300001,6950001,9000001,18000001,40000001},{0,97500,427500,636000,1536000,2796000,4796000}))*1.021,-2))</f>
        <v/>
      </c>
      <c r="P3329" s="21">
        <f>MAX(0,ROUNDDOWN(F3329-E3329-430000,-3))</f>
        <v/>
      </c>
      <c r="Q3329" s="21">
        <f>MAX(0,ROUNDDOWN(F3329-E3329-430000-H3329,-3))</f>
        <v/>
      </c>
      <c r="R3329" s="21">
        <f>IF(F3329&lt;=450000,0,MAX(0,P3329*0.06-MIN(50000,P3329)*0.03))</f>
        <v/>
      </c>
      <c r="S3329" s="21">
        <f>IF(F3329&lt;=450000,0,MAX(0,P3329*0.04-MIN(50000,P3329)*0.02))</f>
        <v/>
      </c>
      <c r="T3329" s="21">
        <f>IF(F3329&lt;=450000,0,MAX(0,Q3329*0.06-MIN(50000,Q3329)*0.03))</f>
        <v/>
      </c>
      <c r="U3329" s="21">
        <f>IF(F3329&lt;=450000,0,MAX(0,Q3329*0.04-MIN(50000,Q3329)*0.02))</f>
        <v/>
      </c>
      <c r="V3329" s="21">
        <f>50000+MAX(0,G3329-480000)</f>
        <v/>
      </c>
      <c r="W3329" s="21">
        <f>P3329-V3329</f>
        <v/>
      </c>
      <c r="X3329" s="21">
        <f>Q3329-V3329</f>
        <v/>
      </c>
      <c r="Y3329" s="22">
        <f>IF(W3329&lt;0,0.9,LOOKUP(W3329,{0,1950001,3300001,6950001,9000001,18000001,40000001},{0.84895,0.7979,0.6958,0.66517,0.56307,0.4916,0.44055}))</f>
        <v/>
      </c>
      <c r="Z3329" s="22">
        <f>IF(X3329&lt;0,0.9,LOOKUP(X3329,{0,1950001,3300001,6950001,9000001,18000001,40000001},{0.84895,0.7979,0.6958,0.66517,0.56307,0.4916,0.44055}))</f>
        <v/>
      </c>
      <c r="AA3329" s="22">
        <f>IF(W3329&lt;0,0,CHOOSE(MATCH(W3329,{0,1950001,3300001,6950001,9000001},1),5.105/84.895,10.21/79.79,20.42/69.58,23.483/66.517,33.693/56.307))</f>
        <v/>
      </c>
      <c r="AB3329" s="21">
        <f>IF(C3329&lt;=2000,0,(MIN(C3329,ROUNDDOWN(F3329*0.3,0))-2000)*0.1)</f>
        <v/>
      </c>
      <c r="AC3329" s="21">
        <f>IF(C3329&lt;=2000,0,MIN((C3329-2000)*Y3329,(R3329+S3329)*0.2))</f>
        <v/>
      </c>
      <c r="AD3329" s="21">
        <f>IF(C3329&lt;=2000,0,MIN((C3329-2000)*Z3329,(T3329+U3329)*0.2))</f>
        <v/>
      </c>
      <c r="AE3329" s="21">
        <f>AC3329*AA3329</f>
        <v/>
      </c>
      <c r="AF3329" s="21">
        <f>ROUNDDOWN(R3329,-2)+ROUNDDOWN(S3329,-2)</f>
        <v/>
      </c>
      <c r="AG3329" s="21">
        <f>ROUNDDOWN(MAX(0,R3329-(AB3329+AC3329+AE3329)*0.6),-2)+ROUNDDOWN(MAX(0,S3329-(AB3329+AC3329+AE3329)*0.4),-2)</f>
        <v/>
      </c>
      <c r="AH3329" s="21">
        <f>ROUNDDOWN(MAX(0,T3329-(AB3329+AD3329)*0.6),-2)+ROUNDDOWN(MAX(0,U3329-(AB3329+AD3329)*0.4),-2)</f>
        <v/>
      </c>
      <c r="AI3329" s="21">
        <f>ROUNDDOWN(T3329,-2)+ROUNDDOWN(U3329,-2)</f>
        <v/>
      </c>
      <c r="AJ3329" s="21">
        <f>M3329+AF3329</f>
        <v/>
      </c>
      <c r="AK3329" s="21">
        <f>M3329+AG3329</f>
        <v/>
      </c>
      <c r="AL3329" s="21">
        <f>N3329+AH3329</f>
        <v/>
      </c>
      <c r="AM3329" s="21">
        <f>O3329+AI3329</f>
        <v/>
      </c>
      <c r="AN3329" s="21">
        <f>N3329+AI3329</f>
        <v/>
      </c>
      <c r="AO3329" s="21">
        <f>ROUNDDOWN((R3329+S3329)*0.2/Y3329+2000,0)</f>
        <v/>
      </c>
      <c r="AP3329" s="21">
        <f>ROUNDDOWN((T3329+U3329)*0.2/Z3329+2000,0)</f>
        <v/>
      </c>
      <c r="AQ3329" s="21">
        <f>AL3329-AK3329</f>
        <v/>
      </c>
      <c r="AR3329" s="21">
        <f>AM3329-AK3329</f>
        <v/>
      </c>
      <c r="AS3329" s="21">
        <f>AM3329-AL3329</f>
        <v/>
      </c>
      <c r="AT3329" s="21">
        <f>AK3329+C3329-AJ3329</f>
        <v/>
      </c>
      <c r="AU3329" s="21">
        <f>AL3329+C3329-AM3329</f>
        <v/>
      </c>
      <c r="AV3329" s="21">
        <f>AN3329+C3329-AM3329</f>
        <v/>
      </c>
    </row>
    <row r="3330">
      <c r="A3330" t="inlineStr">
        <is>
          <t>1万円刻み</t>
        </is>
      </c>
      <c r="B3330" s="21">
        <f>'5_1万円刻み'!$A$1567</f>
        <v/>
      </c>
      <c r="C3330" s="21">
        <f>AO3330</f>
        <v/>
      </c>
      <c r="D3330" s="21" t="n">
        <v>0</v>
      </c>
      <c r="E3330" s="21">
        <f>ROUND(MIN(B3330/12,650000)*12*0.0915+MIN(B3330/12,1390000)*12*(0.0504+0)+B3330*0.005,0)</f>
        <v/>
      </c>
      <c r="F3330" s="21">
        <f>IF(B3330&lt;741000,0,IF(B3330&lt;2191000,B3330-740000,IF(B3330&lt;2193000,1451000,IF(B3330&lt;2196000,1453000,IF(B3330&lt;2200000,1456000,IF(B3330&lt;3600000,ROUND(ROUNDDOWN(B3330/4,-3)*2.8,0)-80000,IF(B3330&lt;6600000,ROUND(ROUNDDOWN(B3330/4,-3)*3.2,0)-440000,IF(B3330&lt;8500000,ROUNDDOWN(B3330*0.9,0)-1100000,B3330-1950000))))))))</f>
        <v/>
      </c>
      <c r="G3330" s="21">
        <f>IF(F3330&gt;23500000,NA(),IF(F3330&lt;=4890000,1040000,IF(F3330&lt;=6550000,670000,620000)))</f>
        <v/>
      </c>
      <c r="H3330" s="21">
        <f>IF(D3330&lt;=0,0,MAX(0,MIN(2000000,D3330-MIN(100000,ROUNDDOWN(F3330*0.05,0)))))</f>
        <v/>
      </c>
      <c r="I3330" s="21">
        <f>IF(C3330&lt;=2000,0,MIN(C3330,ROUNDDOWN(F3330*0.4,0))-2000)</f>
        <v/>
      </c>
      <c r="J3330" s="21">
        <f>MAX(0,ROUNDDOWN(F3330-E3330-G3330,-3))</f>
        <v/>
      </c>
      <c r="K3330" s="21">
        <f>MAX(0,ROUNDDOWN(F3330-E3330-G3330-H3330-I3330,-3))</f>
        <v/>
      </c>
      <c r="L3330" s="21">
        <f>MAX(0,ROUNDDOWN(F3330-E3330-G3330-H3330,-3))</f>
        <v/>
      </c>
      <c r="M3330" s="21">
        <f>IF(J3330&lt;=0,0,ROUNDDOWN((J3330*LOOKUP(J3330,{0,1950001,3300001,6950001,9000001,18000001,40000001},{0.05,0.1,0.2,0.23,0.33,0.4,0.45})-LOOKUP(J3330,{0,1950001,3300001,6950001,9000001,18000001,40000001},{0,97500,427500,636000,1536000,2796000,4796000}))*1.021,-2))</f>
        <v/>
      </c>
      <c r="N3330" s="21">
        <f>IF(K3330&lt;=0,0,ROUNDDOWN((K3330*LOOKUP(K3330,{0,1950001,3300001,6950001,9000001,18000001,40000001},{0.05,0.1,0.2,0.23,0.33,0.4,0.45})-LOOKUP(K3330,{0,1950001,3300001,6950001,9000001,18000001,40000001},{0,97500,427500,636000,1536000,2796000,4796000}))*1.021,-2))</f>
        <v/>
      </c>
      <c r="O3330" s="21">
        <f>IF(L3330&lt;=0,0,ROUNDDOWN((L3330*LOOKUP(L3330,{0,1950001,3300001,6950001,9000001,18000001,40000001},{0.05,0.1,0.2,0.23,0.33,0.4,0.45})-LOOKUP(L3330,{0,1950001,3300001,6950001,9000001,18000001,40000001},{0,97500,427500,636000,1536000,2796000,4796000}))*1.021,-2))</f>
        <v/>
      </c>
      <c r="P3330" s="21">
        <f>MAX(0,ROUNDDOWN(F3330-E3330-430000,-3))</f>
        <v/>
      </c>
      <c r="Q3330" s="21">
        <f>MAX(0,ROUNDDOWN(F3330-E3330-430000-H3330,-3))</f>
        <v/>
      </c>
      <c r="R3330" s="21">
        <f>IF(F3330&lt;=450000,0,MAX(0,P3330*0.06-MIN(50000,P3330)*0.03))</f>
        <v/>
      </c>
      <c r="S3330" s="21">
        <f>IF(F3330&lt;=450000,0,MAX(0,P3330*0.04-MIN(50000,P3330)*0.02))</f>
        <v/>
      </c>
      <c r="T3330" s="21">
        <f>IF(F3330&lt;=450000,0,MAX(0,Q3330*0.06-MIN(50000,Q3330)*0.03))</f>
        <v/>
      </c>
      <c r="U3330" s="21">
        <f>IF(F3330&lt;=450000,0,MAX(0,Q3330*0.04-MIN(50000,Q3330)*0.02))</f>
        <v/>
      </c>
      <c r="V3330" s="21">
        <f>50000+MAX(0,G3330-480000)</f>
        <v/>
      </c>
      <c r="W3330" s="21">
        <f>P3330-V3330</f>
        <v/>
      </c>
      <c r="X3330" s="21">
        <f>Q3330-V3330</f>
        <v/>
      </c>
      <c r="Y3330" s="22">
        <f>IF(W3330&lt;0,0.9,LOOKUP(W3330,{0,1950001,3300001,6950001,9000001,18000001,40000001},{0.84895,0.7979,0.6958,0.66517,0.56307,0.4916,0.44055}))</f>
        <v/>
      </c>
      <c r="Z3330" s="22">
        <f>IF(X3330&lt;0,0.9,LOOKUP(X3330,{0,1950001,3300001,6950001,9000001,18000001,40000001},{0.84895,0.7979,0.6958,0.66517,0.56307,0.4916,0.44055}))</f>
        <v/>
      </c>
      <c r="AA3330" s="22">
        <f>IF(W3330&lt;0,0,CHOOSE(MATCH(W3330,{0,1950001,3300001,6950001,9000001},1),5.105/84.895,10.21/79.79,20.42/69.58,23.483/66.517,33.693/56.307))</f>
        <v/>
      </c>
      <c r="AB3330" s="21">
        <f>IF(C3330&lt;=2000,0,(MIN(C3330,ROUNDDOWN(F3330*0.3,0))-2000)*0.1)</f>
        <v/>
      </c>
      <c r="AC3330" s="21">
        <f>IF(C3330&lt;=2000,0,MIN((C3330-2000)*Y3330,(R3330+S3330)*0.2))</f>
        <v/>
      </c>
      <c r="AD3330" s="21">
        <f>IF(C3330&lt;=2000,0,MIN((C3330-2000)*Z3330,(T3330+U3330)*0.2))</f>
        <v/>
      </c>
      <c r="AE3330" s="21">
        <f>AC3330*AA3330</f>
        <v/>
      </c>
      <c r="AF3330" s="21">
        <f>ROUNDDOWN(R3330,-2)+ROUNDDOWN(S3330,-2)</f>
        <v/>
      </c>
      <c r="AG3330" s="21">
        <f>ROUNDDOWN(MAX(0,R3330-(AB3330+AC3330+AE3330)*0.6),-2)+ROUNDDOWN(MAX(0,S3330-(AB3330+AC3330+AE3330)*0.4),-2)</f>
        <v/>
      </c>
      <c r="AH3330" s="21">
        <f>ROUNDDOWN(MAX(0,T3330-(AB3330+AD3330)*0.6),-2)+ROUNDDOWN(MAX(0,U3330-(AB3330+AD3330)*0.4),-2)</f>
        <v/>
      </c>
      <c r="AI3330" s="21">
        <f>ROUNDDOWN(T3330,-2)+ROUNDDOWN(U3330,-2)</f>
        <v/>
      </c>
      <c r="AJ3330" s="21">
        <f>M3330+AF3330</f>
        <v/>
      </c>
      <c r="AK3330" s="21">
        <f>M3330+AG3330</f>
        <v/>
      </c>
      <c r="AL3330" s="21">
        <f>N3330+AH3330</f>
        <v/>
      </c>
      <c r="AM3330" s="21">
        <f>O3330+AI3330</f>
        <v/>
      </c>
      <c r="AN3330" s="21">
        <f>N3330+AI3330</f>
        <v/>
      </c>
      <c r="AO3330" s="21">
        <f>ROUNDDOWN((R3330+S3330)*0.2/Y3330+2000,0)</f>
        <v/>
      </c>
      <c r="AP3330" s="21">
        <f>ROUNDDOWN((T3330+U3330)*0.2/Z3330+2000,0)</f>
        <v/>
      </c>
      <c r="AQ3330" s="21">
        <f>AL3330-AK3330</f>
        <v/>
      </c>
      <c r="AR3330" s="21">
        <f>AM3330-AK3330</f>
        <v/>
      </c>
      <c r="AS3330" s="21">
        <f>AM3330-AL3330</f>
        <v/>
      </c>
      <c r="AT3330" s="21">
        <f>AK3330+C3330-AJ3330</f>
        <v/>
      </c>
      <c r="AU3330" s="21">
        <f>AL3330+C3330-AM3330</f>
        <v/>
      </c>
      <c r="AV3330" s="21">
        <f>AN3330+C3330-AM3330</f>
        <v/>
      </c>
    </row>
    <row r="3331">
      <c r="A3331" t="inlineStr">
        <is>
          <t>1万円刻み</t>
        </is>
      </c>
      <c r="B3331" s="21">
        <f>'5_1万円刻み'!$A$1568</f>
        <v/>
      </c>
      <c r="C3331" s="21">
        <f>AO3331</f>
        <v/>
      </c>
      <c r="D3331" s="21" t="n">
        <v>0</v>
      </c>
      <c r="E3331" s="21">
        <f>ROUND(MIN(B3331/12,650000)*12*0.0915+MIN(B3331/12,1390000)*12*(0.0504+0)+B3331*0.005,0)</f>
        <v/>
      </c>
      <c r="F3331" s="21">
        <f>IF(B3331&lt;741000,0,IF(B3331&lt;2191000,B3331-740000,IF(B3331&lt;2193000,1451000,IF(B3331&lt;2196000,1453000,IF(B3331&lt;2200000,1456000,IF(B3331&lt;3600000,ROUND(ROUNDDOWN(B3331/4,-3)*2.8,0)-80000,IF(B3331&lt;6600000,ROUND(ROUNDDOWN(B3331/4,-3)*3.2,0)-440000,IF(B3331&lt;8500000,ROUNDDOWN(B3331*0.9,0)-1100000,B3331-1950000))))))))</f>
        <v/>
      </c>
      <c r="G3331" s="21">
        <f>IF(F3331&gt;23500000,NA(),IF(F3331&lt;=4890000,1040000,IF(F3331&lt;=6550000,670000,620000)))</f>
        <v/>
      </c>
      <c r="H3331" s="21">
        <f>IF(D3331&lt;=0,0,MAX(0,MIN(2000000,D3331-MIN(100000,ROUNDDOWN(F3331*0.05,0)))))</f>
        <v/>
      </c>
      <c r="I3331" s="21">
        <f>IF(C3331&lt;=2000,0,MIN(C3331,ROUNDDOWN(F3331*0.4,0))-2000)</f>
        <v/>
      </c>
      <c r="J3331" s="21">
        <f>MAX(0,ROUNDDOWN(F3331-E3331-G3331,-3))</f>
        <v/>
      </c>
      <c r="K3331" s="21">
        <f>MAX(0,ROUNDDOWN(F3331-E3331-G3331-H3331-I3331,-3))</f>
        <v/>
      </c>
      <c r="L3331" s="21">
        <f>MAX(0,ROUNDDOWN(F3331-E3331-G3331-H3331,-3))</f>
        <v/>
      </c>
      <c r="M3331" s="21">
        <f>IF(J3331&lt;=0,0,ROUNDDOWN((J3331*LOOKUP(J3331,{0,1950001,3300001,6950001,9000001,18000001,40000001},{0.05,0.1,0.2,0.23,0.33,0.4,0.45})-LOOKUP(J3331,{0,1950001,3300001,6950001,9000001,18000001,40000001},{0,97500,427500,636000,1536000,2796000,4796000}))*1.021,-2))</f>
        <v/>
      </c>
      <c r="N3331" s="21">
        <f>IF(K3331&lt;=0,0,ROUNDDOWN((K3331*LOOKUP(K3331,{0,1950001,3300001,6950001,9000001,18000001,40000001},{0.05,0.1,0.2,0.23,0.33,0.4,0.45})-LOOKUP(K3331,{0,1950001,3300001,6950001,9000001,18000001,40000001},{0,97500,427500,636000,1536000,2796000,4796000}))*1.021,-2))</f>
        <v/>
      </c>
      <c r="O3331" s="21">
        <f>IF(L3331&lt;=0,0,ROUNDDOWN((L3331*LOOKUP(L3331,{0,1950001,3300001,6950001,9000001,18000001,40000001},{0.05,0.1,0.2,0.23,0.33,0.4,0.45})-LOOKUP(L3331,{0,1950001,3300001,6950001,9000001,18000001,40000001},{0,97500,427500,636000,1536000,2796000,4796000}))*1.021,-2))</f>
        <v/>
      </c>
      <c r="P3331" s="21">
        <f>MAX(0,ROUNDDOWN(F3331-E3331-430000,-3))</f>
        <v/>
      </c>
      <c r="Q3331" s="21">
        <f>MAX(0,ROUNDDOWN(F3331-E3331-430000-H3331,-3))</f>
        <v/>
      </c>
      <c r="R3331" s="21">
        <f>IF(F3331&lt;=450000,0,MAX(0,P3331*0.06-MIN(50000,P3331)*0.03))</f>
        <v/>
      </c>
      <c r="S3331" s="21">
        <f>IF(F3331&lt;=450000,0,MAX(0,P3331*0.04-MIN(50000,P3331)*0.02))</f>
        <v/>
      </c>
      <c r="T3331" s="21">
        <f>IF(F3331&lt;=450000,0,MAX(0,Q3331*0.06-MIN(50000,Q3331)*0.03))</f>
        <v/>
      </c>
      <c r="U3331" s="21">
        <f>IF(F3331&lt;=450000,0,MAX(0,Q3331*0.04-MIN(50000,Q3331)*0.02))</f>
        <v/>
      </c>
      <c r="V3331" s="21">
        <f>50000+MAX(0,G3331-480000)</f>
        <v/>
      </c>
      <c r="W3331" s="21">
        <f>P3331-V3331</f>
        <v/>
      </c>
      <c r="X3331" s="21">
        <f>Q3331-V3331</f>
        <v/>
      </c>
      <c r="Y3331" s="22">
        <f>IF(W3331&lt;0,0.9,LOOKUP(W3331,{0,1950001,3300001,6950001,9000001,18000001,40000001},{0.84895,0.7979,0.6958,0.66517,0.56307,0.4916,0.44055}))</f>
        <v/>
      </c>
      <c r="Z3331" s="22">
        <f>IF(X3331&lt;0,0.9,LOOKUP(X3331,{0,1950001,3300001,6950001,9000001,18000001,40000001},{0.84895,0.7979,0.6958,0.66517,0.56307,0.4916,0.44055}))</f>
        <v/>
      </c>
      <c r="AA3331" s="22">
        <f>IF(W3331&lt;0,0,CHOOSE(MATCH(W3331,{0,1950001,3300001,6950001,9000001},1),5.105/84.895,10.21/79.79,20.42/69.58,23.483/66.517,33.693/56.307))</f>
        <v/>
      </c>
      <c r="AB3331" s="21">
        <f>IF(C3331&lt;=2000,0,(MIN(C3331,ROUNDDOWN(F3331*0.3,0))-2000)*0.1)</f>
        <v/>
      </c>
      <c r="AC3331" s="21">
        <f>IF(C3331&lt;=2000,0,MIN((C3331-2000)*Y3331,(R3331+S3331)*0.2))</f>
        <v/>
      </c>
      <c r="AD3331" s="21">
        <f>IF(C3331&lt;=2000,0,MIN((C3331-2000)*Z3331,(T3331+U3331)*0.2))</f>
        <v/>
      </c>
      <c r="AE3331" s="21">
        <f>AC3331*AA3331</f>
        <v/>
      </c>
      <c r="AF3331" s="21">
        <f>ROUNDDOWN(R3331,-2)+ROUNDDOWN(S3331,-2)</f>
        <v/>
      </c>
      <c r="AG3331" s="21">
        <f>ROUNDDOWN(MAX(0,R3331-(AB3331+AC3331+AE3331)*0.6),-2)+ROUNDDOWN(MAX(0,S3331-(AB3331+AC3331+AE3331)*0.4),-2)</f>
        <v/>
      </c>
      <c r="AH3331" s="21">
        <f>ROUNDDOWN(MAX(0,T3331-(AB3331+AD3331)*0.6),-2)+ROUNDDOWN(MAX(0,U3331-(AB3331+AD3331)*0.4),-2)</f>
        <v/>
      </c>
      <c r="AI3331" s="21">
        <f>ROUNDDOWN(T3331,-2)+ROUNDDOWN(U3331,-2)</f>
        <v/>
      </c>
      <c r="AJ3331" s="21">
        <f>M3331+AF3331</f>
        <v/>
      </c>
      <c r="AK3331" s="21">
        <f>M3331+AG3331</f>
        <v/>
      </c>
      <c r="AL3331" s="21">
        <f>N3331+AH3331</f>
        <v/>
      </c>
      <c r="AM3331" s="21">
        <f>O3331+AI3331</f>
        <v/>
      </c>
      <c r="AN3331" s="21">
        <f>N3331+AI3331</f>
        <v/>
      </c>
      <c r="AO3331" s="21">
        <f>ROUNDDOWN((R3331+S3331)*0.2/Y3331+2000,0)</f>
        <v/>
      </c>
      <c r="AP3331" s="21">
        <f>ROUNDDOWN((T3331+U3331)*0.2/Z3331+2000,0)</f>
        <v/>
      </c>
      <c r="AQ3331" s="21">
        <f>AL3331-AK3331</f>
        <v/>
      </c>
      <c r="AR3331" s="21">
        <f>AM3331-AK3331</f>
        <v/>
      </c>
      <c r="AS3331" s="21">
        <f>AM3331-AL3331</f>
        <v/>
      </c>
      <c r="AT3331" s="21">
        <f>AK3331+C3331-AJ3331</f>
        <v/>
      </c>
      <c r="AU3331" s="21">
        <f>AL3331+C3331-AM3331</f>
        <v/>
      </c>
      <c r="AV3331" s="21">
        <f>AN3331+C3331-AM3331</f>
        <v/>
      </c>
    </row>
    <row r="3332">
      <c r="A3332" t="inlineStr">
        <is>
          <t>1万円刻み</t>
        </is>
      </c>
      <c r="B3332" s="21">
        <f>'5_1万円刻み'!$A$1569</f>
        <v/>
      </c>
      <c r="C3332" s="21">
        <f>AO3332</f>
        <v/>
      </c>
      <c r="D3332" s="21" t="n">
        <v>0</v>
      </c>
      <c r="E3332" s="21">
        <f>ROUND(MIN(B3332/12,650000)*12*0.0915+MIN(B3332/12,1390000)*12*(0.0504+0)+B3332*0.005,0)</f>
        <v/>
      </c>
      <c r="F3332" s="21">
        <f>IF(B3332&lt;741000,0,IF(B3332&lt;2191000,B3332-740000,IF(B3332&lt;2193000,1451000,IF(B3332&lt;2196000,1453000,IF(B3332&lt;2200000,1456000,IF(B3332&lt;3600000,ROUND(ROUNDDOWN(B3332/4,-3)*2.8,0)-80000,IF(B3332&lt;6600000,ROUND(ROUNDDOWN(B3332/4,-3)*3.2,0)-440000,IF(B3332&lt;8500000,ROUNDDOWN(B3332*0.9,0)-1100000,B3332-1950000))))))))</f>
        <v/>
      </c>
      <c r="G3332" s="21">
        <f>IF(F3332&gt;23500000,NA(),IF(F3332&lt;=4890000,1040000,IF(F3332&lt;=6550000,670000,620000)))</f>
        <v/>
      </c>
      <c r="H3332" s="21">
        <f>IF(D3332&lt;=0,0,MAX(0,MIN(2000000,D3332-MIN(100000,ROUNDDOWN(F3332*0.05,0)))))</f>
        <v/>
      </c>
      <c r="I3332" s="21">
        <f>IF(C3332&lt;=2000,0,MIN(C3332,ROUNDDOWN(F3332*0.4,0))-2000)</f>
        <v/>
      </c>
      <c r="J3332" s="21">
        <f>MAX(0,ROUNDDOWN(F3332-E3332-G3332,-3))</f>
        <v/>
      </c>
      <c r="K3332" s="21">
        <f>MAX(0,ROUNDDOWN(F3332-E3332-G3332-H3332-I3332,-3))</f>
        <v/>
      </c>
      <c r="L3332" s="21">
        <f>MAX(0,ROUNDDOWN(F3332-E3332-G3332-H3332,-3))</f>
        <v/>
      </c>
      <c r="M3332" s="21">
        <f>IF(J3332&lt;=0,0,ROUNDDOWN((J3332*LOOKUP(J3332,{0,1950001,3300001,6950001,9000001,18000001,40000001},{0.05,0.1,0.2,0.23,0.33,0.4,0.45})-LOOKUP(J3332,{0,1950001,3300001,6950001,9000001,18000001,40000001},{0,97500,427500,636000,1536000,2796000,4796000}))*1.021,-2))</f>
        <v/>
      </c>
      <c r="N3332" s="21">
        <f>IF(K3332&lt;=0,0,ROUNDDOWN((K3332*LOOKUP(K3332,{0,1950001,3300001,6950001,9000001,18000001,40000001},{0.05,0.1,0.2,0.23,0.33,0.4,0.45})-LOOKUP(K3332,{0,1950001,3300001,6950001,9000001,18000001,40000001},{0,97500,427500,636000,1536000,2796000,4796000}))*1.021,-2))</f>
        <v/>
      </c>
      <c r="O3332" s="21">
        <f>IF(L3332&lt;=0,0,ROUNDDOWN((L3332*LOOKUP(L3332,{0,1950001,3300001,6950001,9000001,18000001,40000001},{0.05,0.1,0.2,0.23,0.33,0.4,0.45})-LOOKUP(L3332,{0,1950001,3300001,6950001,9000001,18000001,40000001},{0,97500,427500,636000,1536000,2796000,4796000}))*1.021,-2))</f>
        <v/>
      </c>
      <c r="P3332" s="21">
        <f>MAX(0,ROUNDDOWN(F3332-E3332-430000,-3))</f>
        <v/>
      </c>
      <c r="Q3332" s="21">
        <f>MAX(0,ROUNDDOWN(F3332-E3332-430000-H3332,-3))</f>
        <v/>
      </c>
      <c r="R3332" s="21">
        <f>IF(F3332&lt;=450000,0,MAX(0,P3332*0.06-MIN(50000,P3332)*0.03))</f>
        <v/>
      </c>
      <c r="S3332" s="21">
        <f>IF(F3332&lt;=450000,0,MAX(0,P3332*0.04-MIN(50000,P3332)*0.02))</f>
        <v/>
      </c>
      <c r="T3332" s="21">
        <f>IF(F3332&lt;=450000,0,MAX(0,Q3332*0.06-MIN(50000,Q3332)*0.03))</f>
        <v/>
      </c>
      <c r="U3332" s="21">
        <f>IF(F3332&lt;=450000,0,MAX(0,Q3332*0.04-MIN(50000,Q3332)*0.02))</f>
        <v/>
      </c>
      <c r="V3332" s="21">
        <f>50000+MAX(0,G3332-480000)</f>
        <v/>
      </c>
      <c r="W3332" s="21">
        <f>P3332-V3332</f>
        <v/>
      </c>
      <c r="X3332" s="21">
        <f>Q3332-V3332</f>
        <v/>
      </c>
      <c r="Y3332" s="22">
        <f>IF(W3332&lt;0,0.9,LOOKUP(W3332,{0,1950001,3300001,6950001,9000001,18000001,40000001},{0.84895,0.7979,0.6958,0.66517,0.56307,0.4916,0.44055}))</f>
        <v/>
      </c>
      <c r="Z3332" s="22">
        <f>IF(X3332&lt;0,0.9,LOOKUP(X3332,{0,1950001,3300001,6950001,9000001,18000001,40000001},{0.84895,0.7979,0.6958,0.66517,0.56307,0.4916,0.44055}))</f>
        <v/>
      </c>
      <c r="AA3332" s="22">
        <f>IF(W3332&lt;0,0,CHOOSE(MATCH(W3332,{0,1950001,3300001,6950001,9000001},1),5.105/84.895,10.21/79.79,20.42/69.58,23.483/66.517,33.693/56.307))</f>
        <v/>
      </c>
      <c r="AB3332" s="21">
        <f>IF(C3332&lt;=2000,0,(MIN(C3332,ROUNDDOWN(F3332*0.3,0))-2000)*0.1)</f>
        <v/>
      </c>
      <c r="AC3332" s="21">
        <f>IF(C3332&lt;=2000,0,MIN((C3332-2000)*Y3332,(R3332+S3332)*0.2))</f>
        <v/>
      </c>
      <c r="AD3332" s="21">
        <f>IF(C3332&lt;=2000,0,MIN((C3332-2000)*Z3332,(T3332+U3332)*0.2))</f>
        <v/>
      </c>
      <c r="AE3332" s="21">
        <f>AC3332*AA3332</f>
        <v/>
      </c>
      <c r="AF3332" s="21">
        <f>ROUNDDOWN(R3332,-2)+ROUNDDOWN(S3332,-2)</f>
        <v/>
      </c>
      <c r="AG3332" s="21">
        <f>ROUNDDOWN(MAX(0,R3332-(AB3332+AC3332+AE3332)*0.6),-2)+ROUNDDOWN(MAX(0,S3332-(AB3332+AC3332+AE3332)*0.4),-2)</f>
        <v/>
      </c>
      <c r="AH3332" s="21">
        <f>ROUNDDOWN(MAX(0,T3332-(AB3332+AD3332)*0.6),-2)+ROUNDDOWN(MAX(0,U3332-(AB3332+AD3332)*0.4),-2)</f>
        <v/>
      </c>
      <c r="AI3332" s="21">
        <f>ROUNDDOWN(T3332,-2)+ROUNDDOWN(U3332,-2)</f>
        <v/>
      </c>
      <c r="AJ3332" s="21">
        <f>M3332+AF3332</f>
        <v/>
      </c>
      <c r="AK3332" s="21">
        <f>M3332+AG3332</f>
        <v/>
      </c>
      <c r="AL3332" s="21">
        <f>N3332+AH3332</f>
        <v/>
      </c>
      <c r="AM3332" s="21">
        <f>O3332+AI3332</f>
        <v/>
      </c>
      <c r="AN3332" s="21">
        <f>N3332+AI3332</f>
        <v/>
      </c>
      <c r="AO3332" s="21">
        <f>ROUNDDOWN((R3332+S3332)*0.2/Y3332+2000,0)</f>
        <v/>
      </c>
      <c r="AP3332" s="21">
        <f>ROUNDDOWN((T3332+U3332)*0.2/Z3332+2000,0)</f>
        <v/>
      </c>
      <c r="AQ3332" s="21">
        <f>AL3332-AK3332</f>
        <v/>
      </c>
      <c r="AR3332" s="21">
        <f>AM3332-AK3332</f>
        <v/>
      </c>
      <c r="AS3332" s="21">
        <f>AM3332-AL3332</f>
        <v/>
      </c>
      <c r="AT3332" s="21">
        <f>AK3332+C3332-AJ3332</f>
        <v/>
      </c>
      <c r="AU3332" s="21">
        <f>AL3332+C3332-AM3332</f>
        <v/>
      </c>
      <c r="AV3332" s="21">
        <f>AN3332+C3332-AM3332</f>
        <v/>
      </c>
    </row>
    <row r="3333">
      <c r="A3333" t="inlineStr">
        <is>
          <t>1万円刻み</t>
        </is>
      </c>
      <c r="B3333" s="21">
        <f>'5_1万円刻み'!$A$1570</f>
        <v/>
      </c>
      <c r="C3333" s="21">
        <f>AO3333</f>
        <v/>
      </c>
      <c r="D3333" s="21" t="n">
        <v>0</v>
      </c>
      <c r="E3333" s="21">
        <f>ROUND(MIN(B3333/12,650000)*12*0.0915+MIN(B3333/12,1390000)*12*(0.0504+0)+B3333*0.005,0)</f>
        <v/>
      </c>
      <c r="F3333" s="21">
        <f>IF(B3333&lt;741000,0,IF(B3333&lt;2191000,B3333-740000,IF(B3333&lt;2193000,1451000,IF(B3333&lt;2196000,1453000,IF(B3333&lt;2200000,1456000,IF(B3333&lt;3600000,ROUND(ROUNDDOWN(B3333/4,-3)*2.8,0)-80000,IF(B3333&lt;6600000,ROUND(ROUNDDOWN(B3333/4,-3)*3.2,0)-440000,IF(B3333&lt;8500000,ROUNDDOWN(B3333*0.9,0)-1100000,B3333-1950000))))))))</f>
        <v/>
      </c>
      <c r="G3333" s="21">
        <f>IF(F3333&gt;23500000,NA(),IF(F3333&lt;=4890000,1040000,IF(F3333&lt;=6550000,670000,620000)))</f>
        <v/>
      </c>
      <c r="H3333" s="21">
        <f>IF(D3333&lt;=0,0,MAX(0,MIN(2000000,D3333-MIN(100000,ROUNDDOWN(F3333*0.05,0)))))</f>
        <v/>
      </c>
      <c r="I3333" s="21">
        <f>IF(C3333&lt;=2000,0,MIN(C3333,ROUNDDOWN(F3333*0.4,0))-2000)</f>
        <v/>
      </c>
      <c r="J3333" s="21">
        <f>MAX(0,ROUNDDOWN(F3333-E3333-G3333,-3))</f>
        <v/>
      </c>
      <c r="K3333" s="21">
        <f>MAX(0,ROUNDDOWN(F3333-E3333-G3333-H3333-I3333,-3))</f>
        <v/>
      </c>
      <c r="L3333" s="21">
        <f>MAX(0,ROUNDDOWN(F3333-E3333-G3333-H3333,-3))</f>
        <v/>
      </c>
      <c r="M3333" s="21">
        <f>IF(J3333&lt;=0,0,ROUNDDOWN((J3333*LOOKUP(J3333,{0,1950001,3300001,6950001,9000001,18000001,40000001},{0.05,0.1,0.2,0.23,0.33,0.4,0.45})-LOOKUP(J3333,{0,1950001,3300001,6950001,9000001,18000001,40000001},{0,97500,427500,636000,1536000,2796000,4796000}))*1.021,-2))</f>
        <v/>
      </c>
      <c r="N3333" s="21">
        <f>IF(K3333&lt;=0,0,ROUNDDOWN((K3333*LOOKUP(K3333,{0,1950001,3300001,6950001,9000001,18000001,40000001},{0.05,0.1,0.2,0.23,0.33,0.4,0.45})-LOOKUP(K3333,{0,1950001,3300001,6950001,9000001,18000001,40000001},{0,97500,427500,636000,1536000,2796000,4796000}))*1.021,-2))</f>
        <v/>
      </c>
      <c r="O3333" s="21">
        <f>IF(L3333&lt;=0,0,ROUNDDOWN((L3333*LOOKUP(L3333,{0,1950001,3300001,6950001,9000001,18000001,40000001},{0.05,0.1,0.2,0.23,0.33,0.4,0.45})-LOOKUP(L3333,{0,1950001,3300001,6950001,9000001,18000001,40000001},{0,97500,427500,636000,1536000,2796000,4796000}))*1.021,-2))</f>
        <v/>
      </c>
      <c r="P3333" s="21">
        <f>MAX(0,ROUNDDOWN(F3333-E3333-430000,-3))</f>
        <v/>
      </c>
      <c r="Q3333" s="21">
        <f>MAX(0,ROUNDDOWN(F3333-E3333-430000-H3333,-3))</f>
        <v/>
      </c>
      <c r="R3333" s="21">
        <f>IF(F3333&lt;=450000,0,MAX(0,P3333*0.06-MIN(50000,P3333)*0.03))</f>
        <v/>
      </c>
      <c r="S3333" s="21">
        <f>IF(F3333&lt;=450000,0,MAX(0,P3333*0.04-MIN(50000,P3333)*0.02))</f>
        <v/>
      </c>
      <c r="T3333" s="21">
        <f>IF(F3333&lt;=450000,0,MAX(0,Q3333*0.06-MIN(50000,Q3333)*0.03))</f>
        <v/>
      </c>
      <c r="U3333" s="21">
        <f>IF(F3333&lt;=450000,0,MAX(0,Q3333*0.04-MIN(50000,Q3333)*0.02))</f>
        <v/>
      </c>
      <c r="V3333" s="21">
        <f>50000+MAX(0,G3333-480000)</f>
        <v/>
      </c>
      <c r="W3333" s="21">
        <f>P3333-V3333</f>
        <v/>
      </c>
      <c r="X3333" s="21">
        <f>Q3333-V3333</f>
        <v/>
      </c>
      <c r="Y3333" s="22">
        <f>IF(W3333&lt;0,0.9,LOOKUP(W3333,{0,1950001,3300001,6950001,9000001,18000001,40000001},{0.84895,0.7979,0.6958,0.66517,0.56307,0.4916,0.44055}))</f>
        <v/>
      </c>
      <c r="Z3333" s="22">
        <f>IF(X3333&lt;0,0.9,LOOKUP(X3333,{0,1950001,3300001,6950001,9000001,18000001,40000001},{0.84895,0.7979,0.6958,0.66517,0.56307,0.4916,0.44055}))</f>
        <v/>
      </c>
      <c r="AA3333" s="22">
        <f>IF(W3333&lt;0,0,CHOOSE(MATCH(W3333,{0,1950001,3300001,6950001,9000001},1),5.105/84.895,10.21/79.79,20.42/69.58,23.483/66.517,33.693/56.307))</f>
        <v/>
      </c>
      <c r="AB3333" s="21">
        <f>IF(C3333&lt;=2000,0,(MIN(C3333,ROUNDDOWN(F3333*0.3,0))-2000)*0.1)</f>
        <v/>
      </c>
      <c r="AC3333" s="21">
        <f>IF(C3333&lt;=2000,0,MIN((C3333-2000)*Y3333,(R3333+S3333)*0.2))</f>
        <v/>
      </c>
      <c r="AD3333" s="21">
        <f>IF(C3333&lt;=2000,0,MIN((C3333-2000)*Z3333,(T3333+U3333)*0.2))</f>
        <v/>
      </c>
      <c r="AE3333" s="21">
        <f>AC3333*AA3333</f>
        <v/>
      </c>
      <c r="AF3333" s="21">
        <f>ROUNDDOWN(R3333,-2)+ROUNDDOWN(S3333,-2)</f>
        <v/>
      </c>
      <c r="AG3333" s="21">
        <f>ROUNDDOWN(MAX(0,R3333-(AB3333+AC3333+AE3333)*0.6),-2)+ROUNDDOWN(MAX(0,S3333-(AB3333+AC3333+AE3333)*0.4),-2)</f>
        <v/>
      </c>
      <c r="AH3333" s="21">
        <f>ROUNDDOWN(MAX(0,T3333-(AB3333+AD3333)*0.6),-2)+ROUNDDOWN(MAX(0,U3333-(AB3333+AD3333)*0.4),-2)</f>
        <v/>
      </c>
      <c r="AI3333" s="21">
        <f>ROUNDDOWN(T3333,-2)+ROUNDDOWN(U3333,-2)</f>
        <v/>
      </c>
      <c r="AJ3333" s="21">
        <f>M3333+AF3333</f>
        <v/>
      </c>
      <c r="AK3333" s="21">
        <f>M3333+AG3333</f>
        <v/>
      </c>
      <c r="AL3333" s="21">
        <f>N3333+AH3333</f>
        <v/>
      </c>
      <c r="AM3333" s="21">
        <f>O3333+AI3333</f>
        <v/>
      </c>
      <c r="AN3333" s="21">
        <f>N3333+AI3333</f>
        <v/>
      </c>
      <c r="AO3333" s="21">
        <f>ROUNDDOWN((R3333+S3333)*0.2/Y3333+2000,0)</f>
        <v/>
      </c>
      <c r="AP3333" s="21">
        <f>ROUNDDOWN((T3333+U3333)*0.2/Z3333+2000,0)</f>
        <v/>
      </c>
      <c r="AQ3333" s="21">
        <f>AL3333-AK3333</f>
        <v/>
      </c>
      <c r="AR3333" s="21">
        <f>AM3333-AK3333</f>
        <v/>
      </c>
      <c r="AS3333" s="21">
        <f>AM3333-AL3333</f>
        <v/>
      </c>
      <c r="AT3333" s="21">
        <f>AK3333+C3333-AJ3333</f>
        <v/>
      </c>
      <c r="AU3333" s="21">
        <f>AL3333+C3333-AM3333</f>
        <v/>
      </c>
      <c r="AV3333" s="21">
        <f>AN3333+C3333-AM3333</f>
        <v/>
      </c>
    </row>
    <row r="3334">
      <c r="A3334" t="inlineStr">
        <is>
          <t>1万円刻み</t>
        </is>
      </c>
      <c r="B3334" s="21">
        <f>'5_1万円刻み'!$A$1571</f>
        <v/>
      </c>
      <c r="C3334" s="21">
        <f>AO3334</f>
        <v/>
      </c>
      <c r="D3334" s="21" t="n">
        <v>0</v>
      </c>
      <c r="E3334" s="21">
        <f>ROUND(MIN(B3334/12,650000)*12*0.0915+MIN(B3334/12,1390000)*12*(0.0504+0)+B3334*0.005,0)</f>
        <v/>
      </c>
      <c r="F3334" s="21">
        <f>IF(B3334&lt;741000,0,IF(B3334&lt;2191000,B3334-740000,IF(B3334&lt;2193000,1451000,IF(B3334&lt;2196000,1453000,IF(B3334&lt;2200000,1456000,IF(B3334&lt;3600000,ROUND(ROUNDDOWN(B3334/4,-3)*2.8,0)-80000,IF(B3334&lt;6600000,ROUND(ROUNDDOWN(B3334/4,-3)*3.2,0)-440000,IF(B3334&lt;8500000,ROUNDDOWN(B3334*0.9,0)-1100000,B3334-1950000))))))))</f>
        <v/>
      </c>
      <c r="G3334" s="21">
        <f>IF(F3334&gt;23500000,NA(),IF(F3334&lt;=4890000,1040000,IF(F3334&lt;=6550000,670000,620000)))</f>
        <v/>
      </c>
      <c r="H3334" s="21">
        <f>IF(D3334&lt;=0,0,MAX(0,MIN(2000000,D3334-MIN(100000,ROUNDDOWN(F3334*0.05,0)))))</f>
        <v/>
      </c>
      <c r="I3334" s="21">
        <f>IF(C3334&lt;=2000,0,MIN(C3334,ROUNDDOWN(F3334*0.4,0))-2000)</f>
        <v/>
      </c>
      <c r="J3334" s="21">
        <f>MAX(0,ROUNDDOWN(F3334-E3334-G3334,-3))</f>
        <v/>
      </c>
      <c r="K3334" s="21">
        <f>MAX(0,ROUNDDOWN(F3334-E3334-G3334-H3334-I3334,-3))</f>
        <v/>
      </c>
      <c r="L3334" s="21">
        <f>MAX(0,ROUNDDOWN(F3334-E3334-G3334-H3334,-3))</f>
        <v/>
      </c>
      <c r="M3334" s="21">
        <f>IF(J3334&lt;=0,0,ROUNDDOWN((J3334*LOOKUP(J3334,{0,1950001,3300001,6950001,9000001,18000001,40000001},{0.05,0.1,0.2,0.23,0.33,0.4,0.45})-LOOKUP(J3334,{0,1950001,3300001,6950001,9000001,18000001,40000001},{0,97500,427500,636000,1536000,2796000,4796000}))*1.021,-2))</f>
        <v/>
      </c>
      <c r="N3334" s="21">
        <f>IF(K3334&lt;=0,0,ROUNDDOWN((K3334*LOOKUP(K3334,{0,1950001,3300001,6950001,9000001,18000001,40000001},{0.05,0.1,0.2,0.23,0.33,0.4,0.45})-LOOKUP(K3334,{0,1950001,3300001,6950001,9000001,18000001,40000001},{0,97500,427500,636000,1536000,2796000,4796000}))*1.021,-2))</f>
        <v/>
      </c>
      <c r="O3334" s="21">
        <f>IF(L3334&lt;=0,0,ROUNDDOWN((L3334*LOOKUP(L3334,{0,1950001,3300001,6950001,9000001,18000001,40000001},{0.05,0.1,0.2,0.23,0.33,0.4,0.45})-LOOKUP(L3334,{0,1950001,3300001,6950001,9000001,18000001,40000001},{0,97500,427500,636000,1536000,2796000,4796000}))*1.021,-2))</f>
        <v/>
      </c>
      <c r="P3334" s="21">
        <f>MAX(0,ROUNDDOWN(F3334-E3334-430000,-3))</f>
        <v/>
      </c>
      <c r="Q3334" s="21">
        <f>MAX(0,ROUNDDOWN(F3334-E3334-430000-H3334,-3))</f>
        <v/>
      </c>
      <c r="R3334" s="21">
        <f>IF(F3334&lt;=450000,0,MAX(0,P3334*0.06-MIN(50000,P3334)*0.03))</f>
        <v/>
      </c>
      <c r="S3334" s="21">
        <f>IF(F3334&lt;=450000,0,MAX(0,P3334*0.04-MIN(50000,P3334)*0.02))</f>
        <v/>
      </c>
      <c r="T3334" s="21">
        <f>IF(F3334&lt;=450000,0,MAX(0,Q3334*0.06-MIN(50000,Q3334)*0.03))</f>
        <v/>
      </c>
      <c r="U3334" s="21">
        <f>IF(F3334&lt;=450000,0,MAX(0,Q3334*0.04-MIN(50000,Q3334)*0.02))</f>
        <v/>
      </c>
      <c r="V3334" s="21">
        <f>50000+MAX(0,G3334-480000)</f>
        <v/>
      </c>
      <c r="W3334" s="21">
        <f>P3334-V3334</f>
        <v/>
      </c>
      <c r="X3334" s="21">
        <f>Q3334-V3334</f>
        <v/>
      </c>
      <c r="Y3334" s="22">
        <f>IF(W3334&lt;0,0.9,LOOKUP(W3334,{0,1950001,3300001,6950001,9000001,18000001,40000001},{0.84895,0.7979,0.6958,0.66517,0.56307,0.4916,0.44055}))</f>
        <v/>
      </c>
      <c r="Z3334" s="22">
        <f>IF(X3334&lt;0,0.9,LOOKUP(X3334,{0,1950001,3300001,6950001,9000001,18000001,40000001},{0.84895,0.7979,0.6958,0.66517,0.56307,0.4916,0.44055}))</f>
        <v/>
      </c>
      <c r="AA3334" s="22">
        <f>IF(W3334&lt;0,0,CHOOSE(MATCH(W3334,{0,1950001,3300001,6950001,9000001},1),5.105/84.895,10.21/79.79,20.42/69.58,23.483/66.517,33.693/56.307))</f>
        <v/>
      </c>
      <c r="AB3334" s="21">
        <f>IF(C3334&lt;=2000,0,(MIN(C3334,ROUNDDOWN(F3334*0.3,0))-2000)*0.1)</f>
        <v/>
      </c>
      <c r="AC3334" s="21">
        <f>IF(C3334&lt;=2000,0,MIN((C3334-2000)*Y3334,(R3334+S3334)*0.2))</f>
        <v/>
      </c>
      <c r="AD3334" s="21">
        <f>IF(C3334&lt;=2000,0,MIN((C3334-2000)*Z3334,(T3334+U3334)*0.2))</f>
        <v/>
      </c>
      <c r="AE3334" s="21">
        <f>AC3334*AA3334</f>
        <v/>
      </c>
      <c r="AF3334" s="21">
        <f>ROUNDDOWN(R3334,-2)+ROUNDDOWN(S3334,-2)</f>
        <v/>
      </c>
      <c r="AG3334" s="21">
        <f>ROUNDDOWN(MAX(0,R3334-(AB3334+AC3334+AE3334)*0.6),-2)+ROUNDDOWN(MAX(0,S3334-(AB3334+AC3334+AE3334)*0.4),-2)</f>
        <v/>
      </c>
      <c r="AH3334" s="21">
        <f>ROUNDDOWN(MAX(0,T3334-(AB3334+AD3334)*0.6),-2)+ROUNDDOWN(MAX(0,U3334-(AB3334+AD3334)*0.4),-2)</f>
        <v/>
      </c>
      <c r="AI3334" s="21">
        <f>ROUNDDOWN(T3334,-2)+ROUNDDOWN(U3334,-2)</f>
        <v/>
      </c>
      <c r="AJ3334" s="21">
        <f>M3334+AF3334</f>
        <v/>
      </c>
      <c r="AK3334" s="21">
        <f>M3334+AG3334</f>
        <v/>
      </c>
      <c r="AL3334" s="21">
        <f>N3334+AH3334</f>
        <v/>
      </c>
      <c r="AM3334" s="21">
        <f>O3334+AI3334</f>
        <v/>
      </c>
      <c r="AN3334" s="21">
        <f>N3334+AI3334</f>
        <v/>
      </c>
      <c r="AO3334" s="21">
        <f>ROUNDDOWN((R3334+S3334)*0.2/Y3334+2000,0)</f>
        <v/>
      </c>
      <c r="AP3334" s="21">
        <f>ROUNDDOWN((T3334+U3334)*0.2/Z3334+2000,0)</f>
        <v/>
      </c>
      <c r="AQ3334" s="21">
        <f>AL3334-AK3334</f>
        <v/>
      </c>
      <c r="AR3334" s="21">
        <f>AM3334-AK3334</f>
        <v/>
      </c>
      <c r="AS3334" s="21">
        <f>AM3334-AL3334</f>
        <v/>
      </c>
      <c r="AT3334" s="21">
        <f>AK3334+C3334-AJ3334</f>
        <v/>
      </c>
      <c r="AU3334" s="21">
        <f>AL3334+C3334-AM3334</f>
        <v/>
      </c>
      <c r="AV3334" s="21">
        <f>AN3334+C3334-AM3334</f>
        <v/>
      </c>
    </row>
    <row r="3335">
      <c r="A3335" t="inlineStr">
        <is>
          <t>1万円刻み</t>
        </is>
      </c>
      <c r="B3335" s="21">
        <f>'5_1万円刻み'!$A$1572</f>
        <v/>
      </c>
      <c r="C3335" s="21">
        <f>AO3335</f>
        <v/>
      </c>
      <c r="D3335" s="21" t="n">
        <v>0</v>
      </c>
      <c r="E3335" s="21">
        <f>ROUND(MIN(B3335/12,650000)*12*0.0915+MIN(B3335/12,1390000)*12*(0.0504+0)+B3335*0.005,0)</f>
        <v/>
      </c>
      <c r="F3335" s="21">
        <f>IF(B3335&lt;741000,0,IF(B3335&lt;2191000,B3335-740000,IF(B3335&lt;2193000,1451000,IF(B3335&lt;2196000,1453000,IF(B3335&lt;2200000,1456000,IF(B3335&lt;3600000,ROUND(ROUNDDOWN(B3335/4,-3)*2.8,0)-80000,IF(B3335&lt;6600000,ROUND(ROUNDDOWN(B3335/4,-3)*3.2,0)-440000,IF(B3335&lt;8500000,ROUNDDOWN(B3335*0.9,0)-1100000,B3335-1950000))))))))</f>
        <v/>
      </c>
      <c r="G3335" s="21">
        <f>IF(F3335&gt;23500000,NA(),IF(F3335&lt;=4890000,1040000,IF(F3335&lt;=6550000,670000,620000)))</f>
        <v/>
      </c>
      <c r="H3335" s="21">
        <f>IF(D3335&lt;=0,0,MAX(0,MIN(2000000,D3335-MIN(100000,ROUNDDOWN(F3335*0.05,0)))))</f>
        <v/>
      </c>
      <c r="I3335" s="21">
        <f>IF(C3335&lt;=2000,0,MIN(C3335,ROUNDDOWN(F3335*0.4,0))-2000)</f>
        <v/>
      </c>
      <c r="J3335" s="21">
        <f>MAX(0,ROUNDDOWN(F3335-E3335-G3335,-3))</f>
        <v/>
      </c>
      <c r="K3335" s="21">
        <f>MAX(0,ROUNDDOWN(F3335-E3335-G3335-H3335-I3335,-3))</f>
        <v/>
      </c>
      <c r="L3335" s="21">
        <f>MAX(0,ROUNDDOWN(F3335-E3335-G3335-H3335,-3))</f>
        <v/>
      </c>
      <c r="M3335" s="21">
        <f>IF(J3335&lt;=0,0,ROUNDDOWN((J3335*LOOKUP(J3335,{0,1950001,3300001,6950001,9000001,18000001,40000001},{0.05,0.1,0.2,0.23,0.33,0.4,0.45})-LOOKUP(J3335,{0,1950001,3300001,6950001,9000001,18000001,40000001},{0,97500,427500,636000,1536000,2796000,4796000}))*1.021,-2))</f>
        <v/>
      </c>
      <c r="N3335" s="21">
        <f>IF(K3335&lt;=0,0,ROUNDDOWN((K3335*LOOKUP(K3335,{0,1950001,3300001,6950001,9000001,18000001,40000001},{0.05,0.1,0.2,0.23,0.33,0.4,0.45})-LOOKUP(K3335,{0,1950001,3300001,6950001,9000001,18000001,40000001},{0,97500,427500,636000,1536000,2796000,4796000}))*1.021,-2))</f>
        <v/>
      </c>
      <c r="O3335" s="21">
        <f>IF(L3335&lt;=0,0,ROUNDDOWN((L3335*LOOKUP(L3335,{0,1950001,3300001,6950001,9000001,18000001,40000001},{0.05,0.1,0.2,0.23,0.33,0.4,0.45})-LOOKUP(L3335,{0,1950001,3300001,6950001,9000001,18000001,40000001},{0,97500,427500,636000,1536000,2796000,4796000}))*1.021,-2))</f>
        <v/>
      </c>
      <c r="P3335" s="21">
        <f>MAX(0,ROUNDDOWN(F3335-E3335-430000,-3))</f>
        <v/>
      </c>
      <c r="Q3335" s="21">
        <f>MAX(0,ROUNDDOWN(F3335-E3335-430000-H3335,-3))</f>
        <v/>
      </c>
      <c r="R3335" s="21">
        <f>IF(F3335&lt;=450000,0,MAX(0,P3335*0.06-MIN(50000,P3335)*0.03))</f>
        <v/>
      </c>
      <c r="S3335" s="21">
        <f>IF(F3335&lt;=450000,0,MAX(0,P3335*0.04-MIN(50000,P3335)*0.02))</f>
        <v/>
      </c>
      <c r="T3335" s="21">
        <f>IF(F3335&lt;=450000,0,MAX(0,Q3335*0.06-MIN(50000,Q3335)*0.03))</f>
        <v/>
      </c>
      <c r="U3335" s="21">
        <f>IF(F3335&lt;=450000,0,MAX(0,Q3335*0.04-MIN(50000,Q3335)*0.02))</f>
        <v/>
      </c>
      <c r="V3335" s="21">
        <f>50000+MAX(0,G3335-480000)</f>
        <v/>
      </c>
      <c r="W3335" s="21">
        <f>P3335-V3335</f>
        <v/>
      </c>
      <c r="X3335" s="21">
        <f>Q3335-V3335</f>
        <v/>
      </c>
      <c r="Y3335" s="22">
        <f>IF(W3335&lt;0,0.9,LOOKUP(W3335,{0,1950001,3300001,6950001,9000001,18000001,40000001},{0.84895,0.7979,0.6958,0.66517,0.56307,0.4916,0.44055}))</f>
        <v/>
      </c>
      <c r="Z3335" s="22">
        <f>IF(X3335&lt;0,0.9,LOOKUP(X3335,{0,1950001,3300001,6950001,9000001,18000001,40000001},{0.84895,0.7979,0.6958,0.66517,0.56307,0.4916,0.44055}))</f>
        <v/>
      </c>
      <c r="AA3335" s="22">
        <f>IF(W3335&lt;0,0,CHOOSE(MATCH(W3335,{0,1950001,3300001,6950001,9000001},1),5.105/84.895,10.21/79.79,20.42/69.58,23.483/66.517,33.693/56.307))</f>
        <v/>
      </c>
      <c r="AB3335" s="21">
        <f>IF(C3335&lt;=2000,0,(MIN(C3335,ROUNDDOWN(F3335*0.3,0))-2000)*0.1)</f>
        <v/>
      </c>
      <c r="AC3335" s="21">
        <f>IF(C3335&lt;=2000,0,MIN((C3335-2000)*Y3335,(R3335+S3335)*0.2))</f>
        <v/>
      </c>
      <c r="AD3335" s="21">
        <f>IF(C3335&lt;=2000,0,MIN((C3335-2000)*Z3335,(T3335+U3335)*0.2))</f>
        <v/>
      </c>
      <c r="AE3335" s="21">
        <f>AC3335*AA3335</f>
        <v/>
      </c>
      <c r="AF3335" s="21">
        <f>ROUNDDOWN(R3335,-2)+ROUNDDOWN(S3335,-2)</f>
        <v/>
      </c>
      <c r="AG3335" s="21">
        <f>ROUNDDOWN(MAX(0,R3335-(AB3335+AC3335+AE3335)*0.6),-2)+ROUNDDOWN(MAX(0,S3335-(AB3335+AC3335+AE3335)*0.4),-2)</f>
        <v/>
      </c>
      <c r="AH3335" s="21">
        <f>ROUNDDOWN(MAX(0,T3335-(AB3335+AD3335)*0.6),-2)+ROUNDDOWN(MAX(0,U3335-(AB3335+AD3335)*0.4),-2)</f>
        <v/>
      </c>
      <c r="AI3335" s="21">
        <f>ROUNDDOWN(T3335,-2)+ROUNDDOWN(U3335,-2)</f>
        <v/>
      </c>
      <c r="AJ3335" s="21">
        <f>M3335+AF3335</f>
        <v/>
      </c>
      <c r="AK3335" s="21">
        <f>M3335+AG3335</f>
        <v/>
      </c>
      <c r="AL3335" s="21">
        <f>N3335+AH3335</f>
        <v/>
      </c>
      <c r="AM3335" s="21">
        <f>O3335+AI3335</f>
        <v/>
      </c>
      <c r="AN3335" s="21">
        <f>N3335+AI3335</f>
        <v/>
      </c>
      <c r="AO3335" s="21">
        <f>ROUNDDOWN((R3335+S3335)*0.2/Y3335+2000,0)</f>
        <v/>
      </c>
      <c r="AP3335" s="21">
        <f>ROUNDDOWN((T3335+U3335)*0.2/Z3335+2000,0)</f>
        <v/>
      </c>
      <c r="AQ3335" s="21">
        <f>AL3335-AK3335</f>
        <v/>
      </c>
      <c r="AR3335" s="21">
        <f>AM3335-AK3335</f>
        <v/>
      </c>
      <c r="AS3335" s="21">
        <f>AM3335-AL3335</f>
        <v/>
      </c>
      <c r="AT3335" s="21">
        <f>AK3335+C3335-AJ3335</f>
        <v/>
      </c>
      <c r="AU3335" s="21">
        <f>AL3335+C3335-AM3335</f>
        <v/>
      </c>
      <c r="AV3335" s="21">
        <f>AN3335+C3335-AM3335</f>
        <v/>
      </c>
    </row>
    <row r="3336">
      <c r="A3336" t="inlineStr">
        <is>
          <t>1万円刻み</t>
        </is>
      </c>
      <c r="B3336" s="21">
        <f>'5_1万円刻み'!$A$1573</f>
        <v/>
      </c>
      <c r="C3336" s="21">
        <f>AO3336</f>
        <v/>
      </c>
      <c r="D3336" s="21" t="n">
        <v>0</v>
      </c>
      <c r="E3336" s="21">
        <f>ROUND(MIN(B3336/12,650000)*12*0.0915+MIN(B3336/12,1390000)*12*(0.0504+0)+B3336*0.005,0)</f>
        <v/>
      </c>
      <c r="F3336" s="21">
        <f>IF(B3336&lt;741000,0,IF(B3336&lt;2191000,B3336-740000,IF(B3336&lt;2193000,1451000,IF(B3336&lt;2196000,1453000,IF(B3336&lt;2200000,1456000,IF(B3336&lt;3600000,ROUND(ROUNDDOWN(B3336/4,-3)*2.8,0)-80000,IF(B3336&lt;6600000,ROUND(ROUNDDOWN(B3336/4,-3)*3.2,0)-440000,IF(B3336&lt;8500000,ROUNDDOWN(B3336*0.9,0)-1100000,B3336-1950000))))))))</f>
        <v/>
      </c>
      <c r="G3336" s="21">
        <f>IF(F3336&gt;23500000,NA(),IF(F3336&lt;=4890000,1040000,IF(F3336&lt;=6550000,670000,620000)))</f>
        <v/>
      </c>
      <c r="H3336" s="21">
        <f>IF(D3336&lt;=0,0,MAX(0,MIN(2000000,D3336-MIN(100000,ROUNDDOWN(F3336*0.05,0)))))</f>
        <v/>
      </c>
      <c r="I3336" s="21">
        <f>IF(C3336&lt;=2000,0,MIN(C3336,ROUNDDOWN(F3336*0.4,0))-2000)</f>
        <v/>
      </c>
      <c r="J3336" s="21">
        <f>MAX(0,ROUNDDOWN(F3336-E3336-G3336,-3))</f>
        <v/>
      </c>
      <c r="K3336" s="21">
        <f>MAX(0,ROUNDDOWN(F3336-E3336-G3336-H3336-I3336,-3))</f>
        <v/>
      </c>
      <c r="L3336" s="21">
        <f>MAX(0,ROUNDDOWN(F3336-E3336-G3336-H3336,-3))</f>
        <v/>
      </c>
      <c r="M3336" s="21">
        <f>IF(J3336&lt;=0,0,ROUNDDOWN((J3336*LOOKUP(J3336,{0,1950001,3300001,6950001,9000001,18000001,40000001},{0.05,0.1,0.2,0.23,0.33,0.4,0.45})-LOOKUP(J3336,{0,1950001,3300001,6950001,9000001,18000001,40000001},{0,97500,427500,636000,1536000,2796000,4796000}))*1.021,-2))</f>
        <v/>
      </c>
      <c r="N3336" s="21">
        <f>IF(K3336&lt;=0,0,ROUNDDOWN((K3336*LOOKUP(K3336,{0,1950001,3300001,6950001,9000001,18000001,40000001},{0.05,0.1,0.2,0.23,0.33,0.4,0.45})-LOOKUP(K3336,{0,1950001,3300001,6950001,9000001,18000001,40000001},{0,97500,427500,636000,1536000,2796000,4796000}))*1.021,-2))</f>
        <v/>
      </c>
      <c r="O3336" s="21">
        <f>IF(L3336&lt;=0,0,ROUNDDOWN((L3336*LOOKUP(L3336,{0,1950001,3300001,6950001,9000001,18000001,40000001},{0.05,0.1,0.2,0.23,0.33,0.4,0.45})-LOOKUP(L3336,{0,1950001,3300001,6950001,9000001,18000001,40000001},{0,97500,427500,636000,1536000,2796000,4796000}))*1.021,-2))</f>
        <v/>
      </c>
      <c r="P3336" s="21">
        <f>MAX(0,ROUNDDOWN(F3336-E3336-430000,-3))</f>
        <v/>
      </c>
      <c r="Q3336" s="21">
        <f>MAX(0,ROUNDDOWN(F3336-E3336-430000-H3336,-3))</f>
        <v/>
      </c>
      <c r="R3336" s="21">
        <f>IF(F3336&lt;=450000,0,MAX(0,P3336*0.06-MIN(50000,P3336)*0.03))</f>
        <v/>
      </c>
      <c r="S3336" s="21">
        <f>IF(F3336&lt;=450000,0,MAX(0,P3336*0.04-MIN(50000,P3336)*0.02))</f>
        <v/>
      </c>
      <c r="T3336" s="21">
        <f>IF(F3336&lt;=450000,0,MAX(0,Q3336*0.06-MIN(50000,Q3336)*0.03))</f>
        <v/>
      </c>
      <c r="U3336" s="21">
        <f>IF(F3336&lt;=450000,0,MAX(0,Q3336*0.04-MIN(50000,Q3336)*0.02))</f>
        <v/>
      </c>
      <c r="V3336" s="21">
        <f>50000+MAX(0,G3336-480000)</f>
        <v/>
      </c>
      <c r="W3336" s="21">
        <f>P3336-V3336</f>
        <v/>
      </c>
      <c r="X3336" s="21">
        <f>Q3336-V3336</f>
        <v/>
      </c>
      <c r="Y3336" s="22">
        <f>IF(W3336&lt;0,0.9,LOOKUP(W3336,{0,1950001,3300001,6950001,9000001,18000001,40000001},{0.84895,0.7979,0.6958,0.66517,0.56307,0.4916,0.44055}))</f>
        <v/>
      </c>
      <c r="Z3336" s="22">
        <f>IF(X3336&lt;0,0.9,LOOKUP(X3336,{0,1950001,3300001,6950001,9000001,18000001,40000001},{0.84895,0.7979,0.6958,0.66517,0.56307,0.4916,0.44055}))</f>
        <v/>
      </c>
      <c r="AA3336" s="22">
        <f>IF(W3336&lt;0,0,CHOOSE(MATCH(W3336,{0,1950001,3300001,6950001,9000001},1),5.105/84.895,10.21/79.79,20.42/69.58,23.483/66.517,33.693/56.307))</f>
        <v/>
      </c>
      <c r="AB3336" s="21">
        <f>IF(C3336&lt;=2000,0,(MIN(C3336,ROUNDDOWN(F3336*0.3,0))-2000)*0.1)</f>
        <v/>
      </c>
      <c r="AC3336" s="21">
        <f>IF(C3336&lt;=2000,0,MIN((C3336-2000)*Y3336,(R3336+S3336)*0.2))</f>
        <v/>
      </c>
      <c r="AD3336" s="21">
        <f>IF(C3336&lt;=2000,0,MIN((C3336-2000)*Z3336,(T3336+U3336)*0.2))</f>
        <v/>
      </c>
      <c r="AE3336" s="21">
        <f>AC3336*AA3336</f>
        <v/>
      </c>
      <c r="AF3336" s="21">
        <f>ROUNDDOWN(R3336,-2)+ROUNDDOWN(S3336,-2)</f>
        <v/>
      </c>
      <c r="AG3336" s="21">
        <f>ROUNDDOWN(MAX(0,R3336-(AB3336+AC3336+AE3336)*0.6),-2)+ROUNDDOWN(MAX(0,S3336-(AB3336+AC3336+AE3336)*0.4),-2)</f>
        <v/>
      </c>
      <c r="AH3336" s="21">
        <f>ROUNDDOWN(MAX(0,T3336-(AB3336+AD3336)*0.6),-2)+ROUNDDOWN(MAX(0,U3336-(AB3336+AD3336)*0.4),-2)</f>
        <v/>
      </c>
      <c r="AI3336" s="21">
        <f>ROUNDDOWN(T3336,-2)+ROUNDDOWN(U3336,-2)</f>
        <v/>
      </c>
      <c r="AJ3336" s="21">
        <f>M3336+AF3336</f>
        <v/>
      </c>
      <c r="AK3336" s="21">
        <f>M3336+AG3336</f>
        <v/>
      </c>
      <c r="AL3336" s="21">
        <f>N3336+AH3336</f>
        <v/>
      </c>
      <c r="AM3336" s="21">
        <f>O3336+AI3336</f>
        <v/>
      </c>
      <c r="AN3336" s="21">
        <f>N3336+AI3336</f>
        <v/>
      </c>
      <c r="AO3336" s="21">
        <f>ROUNDDOWN((R3336+S3336)*0.2/Y3336+2000,0)</f>
        <v/>
      </c>
      <c r="AP3336" s="21">
        <f>ROUNDDOWN((T3336+U3336)*0.2/Z3336+2000,0)</f>
        <v/>
      </c>
      <c r="AQ3336" s="21">
        <f>AL3336-AK3336</f>
        <v/>
      </c>
      <c r="AR3336" s="21">
        <f>AM3336-AK3336</f>
        <v/>
      </c>
      <c r="AS3336" s="21">
        <f>AM3336-AL3336</f>
        <v/>
      </c>
      <c r="AT3336" s="21">
        <f>AK3336+C3336-AJ3336</f>
        <v/>
      </c>
      <c r="AU3336" s="21">
        <f>AL3336+C3336-AM3336</f>
        <v/>
      </c>
      <c r="AV3336" s="21">
        <f>AN3336+C3336-AM3336</f>
        <v/>
      </c>
    </row>
    <row r="3337">
      <c r="A3337" t="inlineStr">
        <is>
          <t>1万円刻み</t>
        </is>
      </c>
      <c r="B3337" s="21">
        <f>'5_1万円刻み'!$A$1574</f>
        <v/>
      </c>
      <c r="C3337" s="21">
        <f>AO3337</f>
        <v/>
      </c>
      <c r="D3337" s="21" t="n">
        <v>0</v>
      </c>
      <c r="E3337" s="21">
        <f>ROUND(MIN(B3337/12,650000)*12*0.0915+MIN(B3337/12,1390000)*12*(0.0504+0)+B3337*0.005,0)</f>
        <v/>
      </c>
      <c r="F3337" s="21">
        <f>IF(B3337&lt;741000,0,IF(B3337&lt;2191000,B3337-740000,IF(B3337&lt;2193000,1451000,IF(B3337&lt;2196000,1453000,IF(B3337&lt;2200000,1456000,IF(B3337&lt;3600000,ROUND(ROUNDDOWN(B3337/4,-3)*2.8,0)-80000,IF(B3337&lt;6600000,ROUND(ROUNDDOWN(B3337/4,-3)*3.2,0)-440000,IF(B3337&lt;8500000,ROUNDDOWN(B3337*0.9,0)-1100000,B3337-1950000))))))))</f>
        <v/>
      </c>
      <c r="G3337" s="21">
        <f>IF(F3337&gt;23500000,NA(),IF(F3337&lt;=4890000,1040000,IF(F3337&lt;=6550000,670000,620000)))</f>
        <v/>
      </c>
      <c r="H3337" s="21">
        <f>IF(D3337&lt;=0,0,MAX(0,MIN(2000000,D3337-MIN(100000,ROUNDDOWN(F3337*0.05,0)))))</f>
        <v/>
      </c>
      <c r="I3337" s="21">
        <f>IF(C3337&lt;=2000,0,MIN(C3337,ROUNDDOWN(F3337*0.4,0))-2000)</f>
        <v/>
      </c>
      <c r="J3337" s="21">
        <f>MAX(0,ROUNDDOWN(F3337-E3337-G3337,-3))</f>
        <v/>
      </c>
      <c r="K3337" s="21">
        <f>MAX(0,ROUNDDOWN(F3337-E3337-G3337-H3337-I3337,-3))</f>
        <v/>
      </c>
      <c r="L3337" s="21">
        <f>MAX(0,ROUNDDOWN(F3337-E3337-G3337-H3337,-3))</f>
        <v/>
      </c>
      <c r="M3337" s="21">
        <f>IF(J3337&lt;=0,0,ROUNDDOWN((J3337*LOOKUP(J3337,{0,1950001,3300001,6950001,9000001,18000001,40000001},{0.05,0.1,0.2,0.23,0.33,0.4,0.45})-LOOKUP(J3337,{0,1950001,3300001,6950001,9000001,18000001,40000001},{0,97500,427500,636000,1536000,2796000,4796000}))*1.021,-2))</f>
        <v/>
      </c>
      <c r="N3337" s="21">
        <f>IF(K3337&lt;=0,0,ROUNDDOWN((K3337*LOOKUP(K3337,{0,1950001,3300001,6950001,9000001,18000001,40000001},{0.05,0.1,0.2,0.23,0.33,0.4,0.45})-LOOKUP(K3337,{0,1950001,3300001,6950001,9000001,18000001,40000001},{0,97500,427500,636000,1536000,2796000,4796000}))*1.021,-2))</f>
        <v/>
      </c>
      <c r="O3337" s="21">
        <f>IF(L3337&lt;=0,0,ROUNDDOWN((L3337*LOOKUP(L3337,{0,1950001,3300001,6950001,9000001,18000001,40000001},{0.05,0.1,0.2,0.23,0.33,0.4,0.45})-LOOKUP(L3337,{0,1950001,3300001,6950001,9000001,18000001,40000001},{0,97500,427500,636000,1536000,2796000,4796000}))*1.021,-2))</f>
        <v/>
      </c>
      <c r="P3337" s="21">
        <f>MAX(0,ROUNDDOWN(F3337-E3337-430000,-3))</f>
        <v/>
      </c>
      <c r="Q3337" s="21">
        <f>MAX(0,ROUNDDOWN(F3337-E3337-430000-H3337,-3))</f>
        <v/>
      </c>
      <c r="R3337" s="21">
        <f>IF(F3337&lt;=450000,0,MAX(0,P3337*0.06-MIN(50000,P3337)*0.03))</f>
        <v/>
      </c>
      <c r="S3337" s="21">
        <f>IF(F3337&lt;=450000,0,MAX(0,P3337*0.04-MIN(50000,P3337)*0.02))</f>
        <v/>
      </c>
      <c r="T3337" s="21">
        <f>IF(F3337&lt;=450000,0,MAX(0,Q3337*0.06-MIN(50000,Q3337)*0.03))</f>
        <v/>
      </c>
      <c r="U3337" s="21">
        <f>IF(F3337&lt;=450000,0,MAX(0,Q3337*0.04-MIN(50000,Q3337)*0.02))</f>
        <v/>
      </c>
      <c r="V3337" s="21">
        <f>50000+MAX(0,G3337-480000)</f>
        <v/>
      </c>
      <c r="W3337" s="21">
        <f>P3337-V3337</f>
        <v/>
      </c>
      <c r="X3337" s="21">
        <f>Q3337-V3337</f>
        <v/>
      </c>
      <c r="Y3337" s="22">
        <f>IF(W3337&lt;0,0.9,LOOKUP(W3337,{0,1950001,3300001,6950001,9000001,18000001,40000001},{0.84895,0.7979,0.6958,0.66517,0.56307,0.4916,0.44055}))</f>
        <v/>
      </c>
      <c r="Z3337" s="22">
        <f>IF(X3337&lt;0,0.9,LOOKUP(X3337,{0,1950001,3300001,6950001,9000001,18000001,40000001},{0.84895,0.7979,0.6958,0.66517,0.56307,0.4916,0.44055}))</f>
        <v/>
      </c>
      <c r="AA3337" s="22">
        <f>IF(W3337&lt;0,0,CHOOSE(MATCH(W3337,{0,1950001,3300001,6950001,9000001},1),5.105/84.895,10.21/79.79,20.42/69.58,23.483/66.517,33.693/56.307))</f>
        <v/>
      </c>
      <c r="AB3337" s="21">
        <f>IF(C3337&lt;=2000,0,(MIN(C3337,ROUNDDOWN(F3337*0.3,0))-2000)*0.1)</f>
        <v/>
      </c>
      <c r="AC3337" s="21">
        <f>IF(C3337&lt;=2000,0,MIN((C3337-2000)*Y3337,(R3337+S3337)*0.2))</f>
        <v/>
      </c>
      <c r="AD3337" s="21">
        <f>IF(C3337&lt;=2000,0,MIN((C3337-2000)*Z3337,(T3337+U3337)*0.2))</f>
        <v/>
      </c>
      <c r="AE3337" s="21">
        <f>AC3337*AA3337</f>
        <v/>
      </c>
      <c r="AF3337" s="21">
        <f>ROUNDDOWN(R3337,-2)+ROUNDDOWN(S3337,-2)</f>
        <v/>
      </c>
      <c r="AG3337" s="21">
        <f>ROUNDDOWN(MAX(0,R3337-(AB3337+AC3337+AE3337)*0.6),-2)+ROUNDDOWN(MAX(0,S3337-(AB3337+AC3337+AE3337)*0.4),-2)</f>
        <v/>
      </c>
      <c r="AH3337" s="21">
        <f>ROUNDDOWN(MAX(0,T3337-(AB3337+AD3337)*0.6),-2)+ROUNDDOWN(MAX(0,U3337-(AB3337+AD3337)*0.4),-2)</f>
        <v/>
      </c>
      <c r="AI3337" s="21">
        <f>ROUNDDOWN(T3337,-2)+ROUNDDOWN(U3337,-2)</f>
        <v/>
      </c>
      <c r="AJ3337" s="21">
        <f>M3337+AF3337</f>
        <v/>
      </c>
      <c r="AK3337" s="21">
        <f>M3337+AG3337</f>
        <v/>
      </c>
      <c r="AL3337" s="21">
        <f>N3337+AH3337</f>
        <v/>
      </c>
      <c r="AM3337" s="21">
        <f>O3337+AI3337</f>
        <v/>
      </c>
      <c r="AN3337" s="21">
        <f>N3337+AI3337</f>
        <v/>
      </c>
      <c r="AO3337" s="21">
        <f>ROUNDDOWN((R3337+S3337)*0.2/Y3337+2000,0)</f>
        <v/>
      </c>
      <c r="AP3337" s="21">
        <f>ROUNDDOWN((T3337+U3337)*0.2/Z3337+2000,0)</f>
        <v/>
      </c>
      <c r="AQ3337" s="21">
        <f>AL3337-AK3337</f>
        <v/>
      </c>
      <c r="AR3337" s="21">
        <f>AM3337-AK3337</f>
        <v/>
      </c>
      <c r="AS3337" s="21">
        <f>AM3337-AL3337</f>
        <v/>
      </c>
      <c r="AT3337" s="21">
        <f>AK3337+C3337-AJ3337</f>
        <v/>
      </c>
      <c r="AU3337" s="21">
        <f>AL3337+C3337-AM3337</f>
        <v/>
      </c>
      <c r="AV3337" s="21">
        <f>AN3337+C3337-AM3337</f>
        <v/>
      </c>
    </row>
    <row r="3338">
      <c r="A3338" t="inlineStr">
        <is>
          <t>1万円刻み</t>
        </is>
      </c>
      <c r="B3338" s="21">
        <f>'5_1万円刻み'!$A$1575</f>
        <v/>
      </c>
      <c r="C3338" s="21">
        <f>AO3338</f>
        <v/>
      </c>
      <c r="D3338" s="21" t="n">
        <v>0</v>
      </c>
      <c r="E3338" s="21">
        <f>ROUND(MIN(B3338/12,650000)*12*0.0915+MIN(B3338/12,1390000)*12*(0.0504+0)+B3338*0.005,0)</f>
        <v/>
      </c>
      <c r="F3338" s="21">
        <f>IF(B3338&lt;741000,0,IF(B3338&lt;2191000,B3338-740000,IF(B3338&lt;2193000,1451000,IF(B3338&lt;2196000,1453000,IF(B3338&lt;2200000,1456000,IF(B3338&lt;3600000,ROUND(ROUNDDOWN(B3338/4,-3)*2.8,0)-80000,IF(B3338&lt;6600000,ROUND(ROUNDDOWN(B3338/4,-3)*3.2,0)-440000,IF(B3338&lt;8500000,ROUNDDOWN(B3338*0.9,0)-1100000,B3338-1950000))))))))</f>
        <v/>
      </c>
      <c r="G3338" s="21">
        <f>IF(F3338&gt;23500000,NA(),IF(F3338&lt;=4890000,1040000,IF(F3338&lt;=6550000,670000,620000)))</f>
        <v/>
      </c>
      <c r="H3338" s="21">
        <f>IF(D3338&lt;=0,0,MAX(0,MIN(2000000,D3338-MIN(100000,ROUNDDOWN(F3338*0.05,0)))))</f>
        <v/>
      </c>
      <c r="I3338" s="21">
        <f>IF(C3338&lt;=2000,0,MIN(C3338,ROUNDDOWN(F3338*0.4,0))-2000)</f>
        <v/>
      </c>
      <c r="J3338" s="21">
        <f>MAX(0,ROUNDDOWN(F3338-E3338-G3338,-3))</f>
        <v/>
      </c>
      <c r="K3338" s="21">
        <f>MAX(0,ROUNDDOWN(F3338-E3338-G3338-H3338-I3338,-3))</f>
        <v/>
      </c>
      <c r="L3338" s="21">
        <f>MAX(0,ROUNDDOWN(F3338-E3338-G3338-H3338,-3))</f>
        <v/>
      </c>
      <c r="M3338" s="21">
        <f>IF(J3338&lt;=0,0,ROUNDDOWN((J3338*LOOKUP(J3338,{0,1950001,3300001,6950001,9000001,18000001,40000001},{0.05,0.1,0.2,0.23,0.33,0.4,0.45})-LOOKUP(J3338,{0,1950001,3300001,6950001,9000001,18000001,40000001},{0,97500,427500,636000,1536000,2796000,4796000}))*1.021,-2))</f>
        <v/>
      </c>
      <c r="N3338" s="21">
        <f>IF(K3338&lt;=0,0,ROUNDDOWN((K3338*LOOKUP(K3338,{0,1950001,3300001,6950001,9000001,18000001,40000001},{0.05,0.1,0.2,0.23,0.33,0.4,0.45})-LOOKUP(K3338,{0,1950001,3300001,6950001,9000001,18000001,40000001},{0,97500,427500,636000,1536000,2796000,4796000}))*1.021,-2))</f>
        <v/>
      </c>
      <c r="O3338" s="21">
        <f>IF(L3338&lt;=0,0,ROUNDDOWN((L3338*LOOKUP(L3338,{0,1950001,3300001,6950001,9000001,18000001,40000001},{0.05,0.1,0.2,0.23,0.33,0.4,0.45})-LOOKUP(L3338,{0,1950001,3300001,6950001,9000001,18000001,40000001},{0,97500,427500,636000,1536000,2796000,4796000}))*1.021,-2))</f>
        <v/>
      </c>
      <c r="P3338" s="21">
        <f>MAX(0,ROUNDDOWN(F3338-E3338-430000,-3))</f>
        <v/>
      </c>
      <c r="Q3338" s="21">
        <f>MAX(0,ROUNDDOWN(F3338-E3338-430000-H3338,-3))</f>
        <v/>
      </c>
      <c r="R3338" s="21">
        <f>IF(F3338&lt;=450000,0,MAX(0,P3338*0.06-MIN(50000,P3338)*0.03))</f>
        <v/>
      </c>
      <c r="S3338" s="21">
        <f>IF(F3338&lt;=450000,0,MAX(0,P3338*0.04-MIN(50000,P3338)*0.02))</f>
        <v/>
      </c>
      <c r="T3338" s="21">
        <f>IF(F3338&lt;=450000,0,MAX(0,Q3338*0.06-MIN(50000,Q3338)*0.03))</f>
        <v/>
      </c>
      <c r="U3338" s="21">
        <f>IF(F3338&lt;=450000,0,MAX(0,Q3338*0.04-MIN(50000,Q3338)*0.02))</f>
        <v/>
      </c>
      <c r="V3338" s="21">
        <f>50000+MAX(0,G3338-480000)</f>
        <v/>
      </c>
      <c r="W3338" s="21">
        <f>P3338-V3338</f>
        <v/>
      </c>
      <c r="X3338" s="21">
        <f>Q3338-V3338</f>
        <v/>
      </c>
      <c r="Y3338" s="22">
        <f>IF(W3338&lt;0,0.9,LOOKUP(W3338,{0,1950001,3300001,6950001,9000001,18000001,40000001},{0.84895,0.7979,0.6958,0.66517,0.56307,0.4916,0.44055}))</f>
        <v/>
      </c>
      <c r="Z3338" s="22">
        <f>IF(X3338&lt;0,0.9,LOOKUP(X3338,{0,1950001,3300001,6950001,9000001,18000001,40000001},{0.84895,0.7979,0.6958,0.66517,0.56307,0.4916,0.44055}))</f>
        <v/>
      </c>
      <c r="AA3338" s="22">
        <f>IF(W3338&lt;0,0,CHOOSE(MATCH(W3338,{0,1950001,3300001,6950001,9000001},1),5.105/84.895,10.21/79.79,20.42/69.58,23.483/66.517,33.693/56.307))</f>
        <v/>
      </c>
      <c r="AB3338" s="21">
        <f>IF(C3338&lt;=2000,0,(MIN(C3338,ROUNDDOWN(F3338*0.3,0))-2000)*0.1)</f>
        <v/>
      </c>
      <c r="AC3338" s="21">
        <f>IF(C3338&lt;=2000,0,MIN((C3338-2000)*Y3338,(R3338+S3338)*0.2))</f>
        <v/>
      </c>
      <c r="AD3338" s="21">
        <f>IF(C3338&lt;=2000,0,MIN((C3338-2000)*Z3338,(T3338+U3338)*0.2))</f>
        <v/>
      </c>
      <c r="AE3338" s="21">
        <f>AC3338*AA3338</f>
        <v/>
      </c>
      <c r="AF3338" s="21">
        <f>ROUNDDOWN(R3338,-2)+ROUNDDOWN(S3338,-2)</f>
        <v/>
      </c>
      <c r="AG3338" s="21">
        <f>ROUNDDOWN(MAX(0,R3338-(AB3338+AC3338+AE3338)*0.6),-2)+ROUNDDOWN(MAX(0,S3338-(AB3338+AC3338+AE3338)*0.4),-2)</f>
        <v/>
      </c>
      <c r="AH3338" s="21">
        <f>ROUNDDOWN(MAX(0,T3338-(AB3338+AD3338)*0.6),-2)+ROUNDDOWN(MAX(0,U3338-(AB3338+AD3338)*0.4),-2)</f>
        <v/>
      </c>
      <c r="AI3338" s="21">
        <f>ROUNDDOWN(T3338,-2)+ROUNDDOWN(U3338,-2)</f>
        <v/>
      </c>
      <c r="AJ3338" s="21">
        <f>M3338+AF3338</f>
        <v/>
      </c>
      <c r="AK3338" s="21">
        <f>M3338+AG3338</f>
        <v/>
      </c>
      <c r="AL3338" s="21">
        <f>N3338+AH3338</f>
        <v/>
      </c>
      <c r="AM3338" s="21">
        <f>O3338+AI3338</f>
        <v/>
      </c>
      <c r="AN3338" s="21">
        <f>N3338+AI3338</f>
        <v/>
      </c>
      <c r="AO3338" s="21">
        <f>ROUNDDOWN((R3338+S3338)*0.2/Y3338+2000,0)</f>
        <v/>
      </c>
      <c r="AP3338" s="21">
        <f>ROUNDDOWN((T3338+U3338)*0.2/Z3338+2000,0)</f>
        <v/>
      </c>
      <c r="AQ3338" s="21">
        <f>AL3338-AK3338</f>
        <v/>
      </c>
      <c r="AR3338" s="21">
        <f>AM3338-AK3338</f>
        <v/>
      </c>
      <c r="AS3338" s="21">
        <f>AM3338-AL3338</f>
        <v/>
      </c>
      <c r="AT3338" s="21">
        <f>AK3338+C3338-AJ3338</f>
        <v/>
      </c>
      <c r="AU3338" s="21">
        <f>AL3338+C3338-AM3338</f>
        <v/>
      </c>
      <c r="AV3338" s="21">
        <f>AN3338+C3338-AM3338</f>
        <v/>
      </c>
    </row>
    <row r="3339">
      <c r="A3339" t="inlineStr">
        <is>
          <t>1万円刻み</t>
        </is>
      </c>
      <c r="B3339" s="21">
        <f>'5_1万円刻み'!$A$1576</f>
        <v/>
      </c>
      <c r="C3339" s="21">
        <f>AO3339</f>
        <v/>
      </c>
      <c r="D3339" s="21" t="n">
        <v>0</v>
      </c>
      <c r="E3339" s="21">
        <f>ROUND(MIN(B3339/12,650000)*12*0.0915+MIN(B3339/12,1390000)*12*(0.0504+0)+B3339*0.005,0)</f>
        <v/>
      </c>
      <c r="F3339" s="21">
        <f>IF(B3339&lt;741000,0,IF(B3339&lt;2191000,B3339-740000,IF(B3339&lt;2193000,1451000,IF(B3339&lt;2196000,1453000,IF(B3339&lt;2200000,1456000,IF(B3339&lt;3600000,ROUND(ROUNDDOWN(B3339/4,-3)*2.8,0)-80000,IF(B3339&lt;6600000,ROUND(ROUNDDOWN(B3339/4,-3)*3.2,0)-440000,IF(B3339&lt;8500000,ROUNDDOWN(B3339*0.9,0)-1100000,B3339-1950000))))))))</f>
        <v/>
      </c>
      <c r="G3339" s="21">
        <f>IF(F3339&gt;23500000,NA(),IF(F3339&lt;=4890000,1040000,IF(F3339&lt;=6550000,670000,620000)))</f>
        <v/>
      </c>
      <c r="H3339" s="21">
        <f>IF(D3339&lt;=0,0,MAX(0,MIN(2000000,D3339-MIN(100000,ROUNDDOWN(F3339*0.05,0)))))</f>
        <v/>
      </c>
      <c r="I3339" s="21">
        <f>IF(C3339&lt;=2000,0,MIN(C3339,ROUNDDOWN(F3339*0.4,0))-2000)</f>
        <v/>
      </c>
      <c r="J3339" s="21">
        <f>MAX(0,ROUNDDOWN(F3339-E3339-G3339,-3))</f>
        <v/>
      </c>
      <c r="K3339" s="21">
        <f>MAX(0,ROUNDDOWN(F3339-E3339-G3339-H3339-I3339,-3))</f>
        <v/>
      </c>
      <c r="L3339" s="21">
        <f>MAX(0,ROUNDDOWN(F3339-E3339-G3339-H3339,-3))</f>
        <v/>
      </c>
      <c r="M3339" s="21">
        <f>IF(J3339&lt;=0,0,ROUNDDOWN((J3339*LOOKUP(J3339,{0,1950001,3300001,6950001,9000001,18000001,40000001},{0.05,0.1,0.2,0.23,0.33,0.4,0.45})-LOOKUP(J3339,{0,1950001,3300001,6950001,9000001,18000001,40000001},{0,97500,427500,636000,1536000,2796000,4796000}))*1.021,-2))</f>
        <v/>
      </c>
      <c r="N3339" s="21">
        <f>IF(K3339&lt;=0,0,ROUNDDOWN((K3339*LOOKUP(K3339,{0,1950001,3300001,6950001,9000001,18000001,40000001},{0.05,0.1,0.2,0.23,0.33,0.4,0.45})-LOOKUP(K3339,{0,1950001,3300001,6950001,9000001,18000001,40000001},{0,97500,427500,636000,1536000,2796000,4796000}))*1.021,-2))</f>
        <v/>
      </c>
      <c r="O3339" s="21">
        <f>IF(L3339&lt;=0,0,ROUNDDOWN((L3339*LOOKUP(L3339,{0,1950001,3300001,6950001,9000001,18000001,40000001},{0.05,0.1,0.2,0.23,0.33,0.4,0.45})-LOOKUP(L3339,{0,1950001,3300001,6950001,9000001,18000001,40000001},{0,97500,427500,636000,1536000,2796000,4796000}))*1.021,-2))</f>
        <v/>
      </c>
      <c r="P3339" s="21">
        <f>MAX(0,ROUNDDOWN(F3339-E3339-430000,-3))</f>
        <v/>
      </c>
      <c r="Q3339" s="21">
        <f>MAX(0,ROUNDDOWN(F3339-E3339-430000-H3339,-3))</f>
        <v/>
      </c>
      <c r="R3339" s="21">
        <f>IF(F3339&lt;=450000,0,MAX(0,P3339*0.06-MIN(50000,P3339)*0.03))</f>
        <v/>
      </c>
      <c r="S3339" s="21">
        <f>IF(F3339&lt;=450000,0,MAX(0,P3339*0.04-MIN(50000,P3339)*0.02))</f>
        <v/>
      </c>
      <c r="T3339" s="21">
        <f>IF(F3339&lt;=450000,0,MAX(0,Q3339*0.06-MIN(50000,Q3339)*0.03))</f>
        <v/>
      </c>
      <c r="U3339" s="21">
        <f>IF(F3339&lt;=450000,0,MAX(0,Q3339*0.04-MIN(50000,Q3339)*0.02))</f>
        <v/>
      </c>
      <c r="V3339" s="21">
        <f>50000+MAX(0,G3339-480000)</f>
        <v/>
      </c>
      <c r="W3339" s="21">
        <f>P3339-V3339</f>
        <v/>
      </c>
      <c r="X3339" s="21">
        <f>Q3339-V3339</f>
        <v/>
      </c>
      <c r="Y3339" s="22">
        <f>IF(W3339&lt;0,0.9,LOOKUP(W3339,{0,1950001,3300001,6950001,9000001,18000001,40000001},{0.84895,0.7979,0.6958,0.66517,0.56307,0.4916,0.44055}))</f>
        <v/>
      </c>
      <c r="Z3339" s="22">
        <f>IF(X3339&lt;0,0.9,LOOKUP(X3339,{0,1950001,3300001,6950001,9000001,18000001,40000001},{0.84895,0.7979,0.6958,0.66517,0.56307,0.4916,0.44055}))</f>
        <v/>
      </c>
      <c r="AA3339" s="22">
        <f>IF(W3339&lt;0,0,CHOOSE(MATCH(W3339,{0,1950001,3300001,6950001,9000001},1),5.105/84.895,10.21/79.79,20.42/69.58,23.483/66.517,33.693/56.307))</f>
        <v/>
      </c>
      <c r="AB3339" s="21">
        <f>IF(C3339&lt;=2000,0,(MIN(C3339,ROUNDDOWN(F3339*0.3,0))-2000)*0.1)</f>
        <v/>
      </c>
      <c r="AC3339" s="21">
        <f>IF(C3339&lt;=2000,0,MIN((C3339-2000)*Y3339,(R3339+S3339)*0.2))</f>
        <v/>
      </c>
      <c r="AD3339" s="21">
        <f>IF(C3339&lt;=2000,0,MIN((C3339-2000)*Z3339,(T3339+U3339)*0.2))</f>
        <v/>
      </c>
      <c r="AE3339" s="21">
        <f>AC3339*AA3339</f>
        <v/>
      </c>
      <c r="AF3339" s="21">
        <f>ROUNDDOWN(R3339,-2)+ROUNDDOWN(S3339,-2)</f>
        <v/>
      </c>
      <c r="AG3339" s="21">
        <f>ROUNDDOWN(MAX(0,R3339-(AB3339+AC3339+AE3339)*0.6),-2)+ROUNDDOWN(MAX(0,S3339-(AB3339+AC3339+AE3339)*0.4),-2)</f>
        <v/>
      </c>
      <c r="AH3339" s="21">
        <f>ROUNDDOWN(MAX(0,T3339-(AB3339+AD3339)*0.6),-2)+ROUNDDOWN(MAX(0,U3339-(AB3339+AD3339)*0.4),-2)</f>
        <v/>
      </c>
      <c r="AI3339" s="21">
        <f>ROUNDDOWN(T3339,-2)+ROUNDDOWN(U3339,-2)</f>
        <v/>
      </c>
      <c r="AJ3339" s="21">
        <f>M3339+AF3339</f>
        <v/>
      </c>
      <c r="AK3339" s="21">
        <f>M3339+AG3339</f>
        <v/>
      </c>
      <c r="AL3339" s="21">
        <f>N3339+AH3339</f>
        <v/>
      </c>
      <c r="AM3339" s="21">
        <f>O3339+AI3339</f>
        <v/>
      </c>
      <c r="AN3339" s="21">
        <f>N3339+AI3339</f>
        <v/>
      </c>
      <c r="AO3339" s="21">
        <f>ROUNDDOWN((R3339+S3339)*0.2/Y3339+2000,0)</f>
        <v/>
      </c>
      <c r="AP3339" s="21">
        <f>ROUNDDOWN((T3339+U3339)*0.2/Z3339+2000,0)</f>
        <v/>
      </c>
      <c r="AQ3339" s="21">
        <f>AL3339-AK3339</f>
        <v/>
      </c>
      <c r="AR3339" s="21">
        <f>AM3339-AK3339</f>
        <v/>
      </c>
      <c r="AS3339" s="21">
        <f>AM3339-AL3339</f>
        <v/>
      </c>
      <c r="AT3339" s="21">
        <f>AK3339+C3339-AJ3339</f>
        <v/>
      </c>
      <c r="AU3339" s="21">
        <f>AL3339+C3339-AM3339</f>
        <v/>
      </c>
      <c r="AV3339" s="21">
        <f>AN3339+C3339-AM3339</f>
        <v/>
      </c>
    </row>
    <row r="3340">
      <c r="A3340" t="inlineStr">
        <is>
          <t>1万円刻み</t>
        </is>
      </c>
      <c r="B3340" s="21">
        <f>'5_1万円刻み'!$A$1577</f>
        <v/>
      </c>
      <c r="C3340" s="21">
        <f>AO3340</f>
        <v/>
      </c>
      <c r="D3340" s="21" t="n">
        <v>0</v>
      </c>
      <c r="E3340" s="21">
        <f>ROUND(MIN(B3340/12,650000)*12*0.0915+MIN(B3340/12,1390000)*12*(0.0504+0)+B3340*0.005,0)</f>
        <v/>
      </c>
      <c r="F3340" s="21">
        <f>IF(B3340&lt;741000,0,IF(B3340&lt;2191000,B3340-740000,IF(B3340&lt;2193000,1451000,IF(B3340&lt;2196000,1453000,IF(B3340&lt;2200000,1456000,IF(B3340&lt;3600000,ROUND(ROUNDDOWN(B3340/4,-3)*2.8,0)-80000,IF(B3340&lt;6600000,ROUND(ROUNDDOWN(B3340/4,-3)*3.2,0)-440000,IF(B3340&lt;8500000,ROUNDDOWN(B3340*0.9,0)-1100000,B3340-1950000))))))))</f>
        <v/>
      </c>
      <c r="G3340" s="21">
        <f>IF(F3340&gt;23500000,NA(),IF(F3340&lt;=4890000,1040000,IF(F3340&lt;=6550000,670000,620000)))</f>
        <v/>
      </c>
      <c r="H3340" s="21">
        <f>IF(D3340&lt;=0,0,MAX(0,MIN(2000000,D3340-MIN(100000,ROUNDDOWN(F3340*0.05,0)))))</f>
        <v/>
      </c>
      <c r="I3340" s="21">
        <f>IF(C3340&lt;=2000,0,MIN(C3340,ROUNDDOWN(F3340*0.4,0))-2000)</f>
        <v/>
      </c>
      <c r="J3340" s="21">
        <f>MAX(0,ROUNDDOWN(F3340-E3340-G3340,-3))</f>
        <v/>
      </c>
      <c r="K3340" s="21">
        <f>MAX(0,ROUNDDOWN(F3340-E3340-G3340-H3340-I3340,-3))</f>
        <v/>
      </c>
      <c r="L3340" s="21">
        <f>MAX(0,ROUNDDOWN(F3340-E3340-G3340-H3340,-3))</f>
        <v/>
      </c>
      <c r="M3340" s="21">
        <f>IF(J3340&lt;=0,0,ROUNDDOWN((J3340*LOOKUP(J3340,{0,1950001,3300001,6950001,9000001,18000001,40000001},{0.05,0.1,0.2,0.23,0.33,0.4,0.45})-LOOKUP(J3340,{0,1950001,3300001,6950001,9000001,18000001,40000001},{0,97500,427500,636000,1536000,2796000,4796000}))*1.021,-2))</f>
        <v/>
      </c>
      <c r="N3340" s="21">
        <f>IF(K3340&lt;=0,0,ROUNDDOWN((K3340*LOOKUP(K3340,{0,1950001,3300001,6950001,9000001,18000001,40000001},{0.05,0.1,0.2,0.23,0.33,0.4,0.45})-LOOKUP(K3340,{0,1950001,3300001,6950001,9000001,18000001,40000001},{0,97500,427500,636000,1536000,2796000,4796000}))*1.021,-2))</f>
        <v/>
      </c>
      <c r="O3340" s="21">
        <f>IF(L3340&lt;=0,0,ROUNDDOWN((L3340*LOOKUP(L3340,{0,1950001,3300001,6950001,9000001,18000001,40000001},{0.05,0.1,0.2,0.23,0.33,0.4,0.45})-LOOKUP(L3340,{0,1950001,3300001,6950001,9000001,18000001,40000001},{0,97500,427500,636000,1536000,2796000,4796000}))*1.021,-2))</f>
        <v/>
      </c>
      <c r="P3340" s="21">
        <f>MAX(0,ROUNDDOWN(F3340-E3340-430000,-3))</f>
        <v/>
      </c>
      <c r="Q3340" s="21">
        <f>MAX(0,ROUNDDOWN(F3340-E3340-430000-H3340,-3))</f>
        <v/>
      </c>
      <c r="R3340" s="21">
        <f>IF(F3340&lt;=450000,0,MAX(0,P3340*0.06-MIN(50000,P3340)*0.03))</f>
        <v/>
      </c>
      <c r="S3340" s="21">
        <f>IF(F3340&lt;=450000,0,MAX(0,P3340*0.04-MIN(50000,P3340)*0.02))</f>
        <v/>
      </c>
      <c r="T3340" s="21">
        <f>IF(F3340&lt;=450000,0,MAX(0,Q3340*0.06-MIN(50000,Q3340)*0.03))</f>
        <v/>
      </c>
      <c r="U3340" s="21">
        <f>IF(F3340&lt;=450000,0,MAX(0,Q3340*0.04-MIN(50000,Q3340)*0.02))</f>
        <v/>
      </c>
      <c r="V3340" s="21">
        <f>50000+MAX(0,G3340-480000)</f>
        <v/>
      </c>
      <c r="W3340" s="21">
        <f>P3340-V3340</f>
        <v/>
      </c>
      <c r="X3340" s="21">
        <f>Q3340-V3340</f>
        <v/>
      </c>
      <c r="Y3340" s="22">
        <f>IF(W3340&lt;0,0.9,LOOKUP(W3340,{0,1950001,3300001,6950001,9000001,18000001,40000001},{0.84895,0.7979,0.6958,0.66517,0.56307,0.4916,0.44055}))</f>
        <v/>
      </c>
      <c r="Z3340" s="22">
        <f>IF(X3340&lt;0,0.9,LOOKUP(X3340,{0,1950001,3300001,6950001,9000001,18000001,40000001},{0.84895,0.7979,0.6958,0.66517,0.56307,0.4916,0.44055}))</f>
        <v/>
      </c>
      <c r="AA3340" s="22">
        <f>IF(W3340&lt;0,0,CHOOSE(MATCH(W3340,{0,1950001,3300001,6950001,9000001},1),5.105/84.895,10.21/79.79,20.42/69.58,23.483/66.517,33.693/56.307))</f>
        <v/>
      </c>
      <c r="AB3340" s="21">
        <f>IF(C3340&lt;=2000,0,(MIN(C3340,ROUNDDOWN(F3340*0.3,0))-2000)*0.1)</f>
        <v/>
      </c>
      <c r="AC3340" s="21">
        <f>IF(C3340&lt;=2000,0,MIN((C3340-2000)*Y3340,(R3340+S3340)*0.2))</f>
        <v/>
      </c>
      <c r="AD3340" s="21">
        <f>IF(C3340&lt;=2000,0,MIN((C3340-2000)*Z3340,(T3340+U3340)*0.2))</f>
        <v/>
      </c>
      <c r="AE3340" s="21">
        <f>AC3340*AA3340</f>
        <v/>
      </c>
      <c r="AF3340" s="21">
        <f>ROUNDDOWN(R3340,-2)+ROUNDDOWN(S3340,-2)</f>
        <v/>
      </c>
      <c r="AG3340" s="21">
        <f>ROUNDDOWN(MAX(0,R3340-(AB3340+AC3340+AE3340)*0.6),-2)+ROUNDDOWN(MAX(0,S3340-(AB3340+AC3340+AE3340)*0.4),-2)</f>
        <v/>
      </c>
      <c r="AH3340" s="21">
        <f>ROUNDDOWN(MAX(0,T3340-(AB3340+AD3340)*0.6),-2)+ROUNDDOWN(MAX(0,U3340-(AB3340+AD3340)*0.4),-2)</f>
        <v/>
      </c>
      <c r="AI3340" s="21">
        <f>ROUNDDOWN(T3340,-2)+ROUNDDOWN(U3340,-2)</f>
        <v/>
      </c>
      <c r="AJ3340" s="21">
        <f>M3340+AF3340</f>
        <v/>
      </c>
      <c r="AK3340" s="21">
        <f>M3340+AG3340</f>
        <v/>
      </c>
      <c r="AL3340" s="21">
        <f>N3340+AH3340</f>
        <v/>
      </c>
      <c r="AM3340" s="21">
        <f>O3340+AI3340</f>
        <v/>
      </c>
      <c r="AN3340" s="21">
        <f>N3340+AI3340</f>
        <v/>
      </c>
      <c r="AO3340" s="21">
        <f>ROUNDDOWN((R3340+S3340)*0.2/Y3340+2000,0)</f>
        <v/>
      </c>
      <c r="AP3340" s="21">
        <f>ROUNDDOWN((T3340+U3340)*0.2/Z3340+2000,0)</f>
        <v/>
      </c>
      <c r="AQ3340" s="21">
        <f>AL3340-AK3340</f>
        <v/>
      </c>
      <c r="AR3340" s="21">
        <f>AM3340-AK3340</f>
        <v/>
      </c>
      <c r="AS3340" s="21">
        <f>AM3340-AL3340</f>
        <v/>
      </c>
      <c r="AT3340" s="21">
        <f>AK3340+C3340-AJ3340</f>
        <v/>
      </c>
      <c r="AU3340" s="21">
        <f>AL3340+C3340-AM3340</f>
        <v/>
      </c>
      <c r="AV3340" s="21">
        <f>AN3340+C3340-AM3340</f>
        <v/>
      </c>
    </row>
    <row r="3341">
      <c r="A3341" t="inlineStr">
        <is>
          <t>1万円刻み</t>
        </is>
      </c>
      <c r="B3341" s="21">
        <f>'5_1万円刻み'!$A$1578</f>
        <v/>
      </c>
      <c r="C3341" s="21">
        <f>AO3341</f>
        <v/>
      </c>
      <c r="D3341" s="21" t="n">
        <v>0</v>
      </c>
      <c r="E3341" s="21">
        <f>ROUND(MIN(B3341/12,650000)*12*0.0915+MIN(B3341/12,1390000)*12*(0.0504+0)+B3341*0.005,0)</f>
        <v/>
      </c>
      <c r="F3341" s="21">
        <f>IF(B3341&lt;741000,0,IF(B3341&lt;2191000,B3341-740000,IF(B3341&lt;2193000,1451000,IF(B3341&lt;2196000,1453000,IF(B3341&lt;2200000,1456000,IF(B3341&lt;3600000,ROUND(ROUNDDOWN(B3341/4,-3)*2.8,0)-80000,IF(B3341&lt;6600000,ROUND(ROUNDDOWN(B3341/4,-3)*3.2,0)-440000,IF(B3341&lt;8500000,ROUNDDOWN(B3341*0.9,0)-1100000,B3341-1950000))))))))</f>
        <v/>
      </c>
      <c r="G3341" s="21">
        <f>IF(F3341&gt;23500000,NA(),IF(F3341&lt;=4890000,1040000,IF(F3341&lt;=6550000,670000,620000)))</f>
        <v/>
      </c>
      <c r="H3341" s="21">
        <f>IF(D3341&lt;=0,0,MAX(0,MIN(2000000,D3341-MIN(100000,ROUNDDOWN(F3341*0.05,0)))))</f>
        <v/>
      </c>
      <c r="I3341" s="21">
        <f>IF(C3341&lt;=2000,0,MIN(C3341,ROUNDDOWN(F3341*0.4,0))-2000)</f>
        <v/>
      </c>
      <c r="J3341" s="21">
        <f>MAX(0,ROUNDDOWN(F3341-E3341-G3341,-3))</f>
        <v/>
      </c>
      <c r="K3341" s="21">
        <f>MAX(0,ROUNDDOWN(F3341-E3341-G3341-H3341-I3341,-3))</f>
        <v/>
      </c>
      <c r="L3341" s="21">
        <f>MAX(0,ROUNDDOWN(F3341-E3341-G3341-H3341,-3))</f>
        <v/>
      </c>
      <c r="M3341" s="21">
        <f>IF(J3341&lt;=0,0,ROUNDDOWN((J3341*LOOKUP(J3341,{0,1950001,3300001,6950001,9000001,18000001,40000001},{0.05,0.1,0.2,0.23,0.33,0.4,0.45})-LOOKUP(J3341,{0,1950001,3300001,6950001,9000001,18000001,40000001},{0,97500,427500,636000,1536000,2796000,4796000}))*1.021,-2))</f>
        <v/>
      </c>
      <c r="N3341" s="21">
        <f>IF(K3341&lt;=0,0,ROUNDDOWN((K3341*LOOKUP(K3341,{0,1950001,3300001,6950001,9000001,18000001,40000001},{0.05,0.1,0.2,0.23,0.33,0.4,0.45})-LOOKUP(K3341,{0,1950001,3300001,6950001,9000001,18000001,40000001},{0,97500,427500,636000,1536000,2796000,4796000}))*1.021,-2))</f>
        <v/>
      </c>
      <c r="O3341" s="21">
        <f>IF(L3341&lt;=0,0,ROUNDDOWN((L3341*LOOKUP(L3341,{0,1950001,3300001,6950001,9000001,18000001,40000001},{0.05,0.1,0.2,0.23,0.33,0.4,0.45})-LOOKUP(L3341,{0,1950001,3300001,6950001,9000001,18000001,40000001},{0,97500,427500,636000,1536000,2796000,4796000}))*1.021,-2))</f>
        <v/>
      </c>
      <c r="P3341" s="21">
        <f>MAX(0,ROUNDDOWN(F3341-E3341-430000,-3))</f>
        <v/>
      </c>
      <c r="Q3341" s="21">
        <f>MAX(0,ROUNDDOWN(F3341-E3341-430000-H3341,-3))</f>
        <v/>
      </c>
      <c r="R3341" s="21">
        <f>IF(F3341&lt;=450000,0,MAX(0,P3341*0.06-MIN(50000,P3341)*0.03))</f>
        <v/>
      </c>
      <c r="S3341" s="21">
        <f>IF(F3341&lt;=450000,0,MAX(0,P3341*0.04-MIN(50000,P3341)*0.02))</f>
        <v/>
      </c>
      <c r="T3341" s="21">
        <f>IF(F3341&lt;=450000,0,MAX(0,Q3341*0.06-MIN(50000,Q3341)*0.03))</f>
        <v/>
      </c>
      <c r="U3341" s="21">
        <f>IF(F3341&lt;=450000,0,MAX(0,Q3341*0.04-MIN(50000,Q3341)*0.02))</f>
        <v/>
      </c>
      <c r="V3341" s="21">
        <f>50000+MAX(0,G3341-480000)</f>
        <v/>
      </c>
      <c r="W3341" s="21">
        <f>P3341-V3341</f>
        <v/>
      </c>
      <c r="X3341" s="21">
        <f>Q3341-V3341</f>
        <v/>
      </c>
      <c r="Y3341" s="22">
        <f>IF(W3341&lt;0,0.9,LOOKUP(W3341,{0,1950001,3300001,6950001,9000001,18000001,40000001},{0.84895,0.7979,0.6958,0.66517,0.56307,0.4916,0.44055}))</f>
        <v/>
      </c>
      <c r="Z3341" s="22">
        <f>IF(X3341&lt;0,0.9,LOOKUP(X3341,{0,1950001,3300001,6950001,9000001,18000001,40000001},{0.84895,0.7979,0.6958,0.66517,0.56307,0.4916,0.44055}))</f>
        <v/>
      </c>
      <c r="AA3341" s="22">
        <f>IF(W3341&lt;0,0,CHOOSE(MATCH(W3341,{0,1950001,3300001,6950001,9000001},1),5.105/84.895,10.21/79.79,20.42/69.58,23.483/66.517,33.693/56.307))</f>
        <v/>
      </c>
      <c r="AB3341" s="21">
        <f>IF(C3341&lt;=2000,0,(MIN(C3341,ROUNDDOWN(F3341*0.3,0))-2000)*0.1)</f>
        <v/>
      </c>
      <c r="AC3341" s="21">
        <f>IF(C3341&lt;=2000,0,MIN((C3341-2000)*Y3341,(R3341+S3341)*0.2))</f>
        <v/>
      </c>
      <c r="AD3341" s="21">
        <f>IF(C3341&lt;=2000,0,MIN((C3341-2000)*Z3341,(T3341+U3341)*0.2))</f>
        <v/>
      </c>
      <c r="AE3341" s="21">
        <f>AC3341*AA3341</f>
        <v/>
      </c>
      <c r="AF3341" s="21">
        <f>ROUNDDOWN(R3341,-2)+ROUNDDOWN(S3341,-2)</f>
        <v/>
      </c>
      <c r="AG3341" s="21">
        <f>ROUNDDOWN(MAX(0,R3341-(AB3341+AC3341+AE3341)*0.6),-2)+ROUNDDOWN(MAX(0,S3341-(AB3341+AC3341+AE3341)*0.4),-2)</f>
        <v/>
      </c>
      <c r="AH3341" s="21">
        <f>ROUNDDOWN(MAX(0,T3341-(AB3341+AD3341)*0.6),-2)+ROUNDDOWN(MAX(0,U3341-(AB3341+AD3341)*0.4),-2)</f>
        <v/>
      </c>
      <c r="AI3341" s="21">
        <f>ROUNDDOWN(T3341,-2)+ROUNDDOWN(U3341,-2)</f>
        <v/>
      </c>
      <c r="AJ3341" s="21">
        <f>M3341+AF3341</f>
        <v/>
      </c>
      <c r="AK3341" s="21">
        <f>M3341+AG3341</f>
        <v/>
      </c>
      <c r="AL3341" s="21">
        <f>N3341+AH3341</f>
        <v/>
      </c>
      <c r="AM3341" s="21">
        <f>O3341+AI3341</f>
        <v/>
      </c>
      <c r="AN3341" s="21">
        <f>N3341+AI3341</f>
        <v/>
      </c>
      <c r="AO3341" s="21">
        <f>ROUNDDOWN((R3341+S3341)*0.2/Y3341+2000,0)</f>
        <v/>
      </c>
      <c r="AP3341" s="21">
        <f>ROUNDDOWN((T3341+U3341)*0.2/Z3341+2000,0)</f>
        <v/>
      </c>
      <c r="AQ3341" s="21">
        <f>AL3341-AK3341</f>
        <v/>
      </c>
      <c r="AR3341" s="21">
        <f>AM3341-AK3341</f>
        <v/>
      </c>
      <c r="AS3341" s="21">
        <f>AM3341-AL3341</f>
        <v/>
      </c>
      <c r="AT3341" s="21">
        <f>AK3341+C3341-AJ3341</f>
        <v/>
      </c>
      <c r="AU3341" s="21">
        <f>AL3341+C3341-AM3341</f>
        <v/>
      </c>
      <c r="AV3341" s="21">
        <f>AN3341+C3341-AM3341</f>
        <v/>
      </c>
    </row>
    <row r="3342">
      <c r="A3342" t="inlineStr">
        <is>
          <t>1万円刻み</t>
        </is>
      </c>
      <c r="B3342" s="21">
        <f>'5_1万円刻み'!$A$1579</f>
        <v/>
      </c>
      <c r="C3342" s="21">
        <f>AO3342</f>
        <v/>
      </c>
      <c r="D3342" s="21" t="n">
        <v>0</v>
      </c>
      <c r="E3342" s="21">
        <f>ROUND(MIN(B3342/12,650000)*12*0.0915+MIN(B3342/12,1390000)*12*(0.0504+0)+B3342*0.005,0)</f>
        <v/>
      </c>
      <c r="F3342" s="21">
        <f>IF(B3342&lt;741000,0,IF(B3342&lt;2191000,B3342-740000,IF(B3342&lt;2193000,1451000,IF(B3342&lt;2196000,1453000,IF(B3342&lt;2200000,1456000,IF(B3342&lt;3600000,ROUND(ROUNDDOWN(B3342/4,-3)*2.8,0)-80000,IF(B3342&lt;6600000,ROUND(ROUNDDOWN(B3342/4,-3)*3.2,0)-440000,IF(B3342&lt;8500000,ROUNDDOWN(B3342*0.9,0)-1100000,B3342-1950000))))))))</f>
        <v/>
      </c>
      <c r="G3342" s="21">
        <f>IF(F3342&gt;23500000,NA(),IF(F3342&lt;=4890000,1040000,IF(F3342&lt;=6550000,670000,620000)))</f>
        <v/>
      </c>
      <c r="H3342" s="21">
        <f>IF(D3342&lt;=0,0,MAX(0,MIN(2000000,D3342-MIN(100000,ROUNDDOWN(F3342*0.05,0)))))</f>
        <v/>
      </c>
      <c r="I3342" s="21">
        <f>IF(C3342&lt;=2000,0,MIN(C3342,ROUNDDOWN(F3342*0.4,0))-2000)</f>
        <v/>
      </c>
      <c r="J3342" s="21">
        <f>MAX(0,ROUNDDOWN(F3342-E3342-G3342,-3))</f>
        <v/>
      </c>
      <c r="K3342" s="21">
        <f>MAX(0,ROUNDDOWN(F3342-E3342-G3342-H3342-I3342,-3))</f>
        <v/>
      </c>
      <c r="L3342" s="21">
        <f>MAX(0,ROUNDDOWN(F3342-E3342-G3342-H3342,-3))</f>
        <v/>
      </c>
      <c r="M3342" s="21">
        <f>IF(J3342&lt;=0,0,ROUNDDOWN((J3342*LOOKUP(J3342,{0,1950001,3300001,6950001,9000001,18000001,40000001},{0.05,0.1,0.2,0.23,0.33,0.4,0.45})-LOOKUP(J3342,{0,1950001,3300001,6950001,9000001,18000001,40000001},{0,97500,427500,636000,1536000,2796000,4796000}))*1.021,-2))</f>
        <v/>
      </c>
      <c r="N3342" s="21">
        <f>IF(K3342&lt;=0,0,ROUNDDOWN((K3342*LOOKUP(K3342,{0,1950001,3300001,6950001,9000001,18000001,40000001},{0.05,0.1,0.2,0.23,0.33,0.4,0.45})-LOOKUP(K3342,{0,1950001,3300001,6950001,9000001,18000001,40000001},{0,97500,427500,636000,1536000,2796000,4796000}))*1.021,-2))</f>
        <v/>
      </c>
      <c r="O3342" s="21">
        <f>IF(L3342&lt;=0,0,ROUNDDOWN((L3342*LOOKUP(L3342,{0,1950001,3300001,6950001,9000001,18000001,40000001},{0.05,0.1,0.2,0.23,0.33,0.4,0.45})-LOOKUP(L3342,{0,1950001,3300001,6950001,9000001,18000001,40000001},{0,97500,427500,636000,1536000,2796000,4796000}))*1.021,-2))</f>
        <v/>
      </c>
      <c r="P3342" s="21">
        <f>MAX(0,ROUNDDOWN(F3342-E3342-430000,-3))</f>
        <v/>
      </c>
      <c r="Q3342" s="21">
        <f>MAX(0,ROUNDDOWN(F3342-E3342-430000-H3342,-3))</f>
        <v/>
      </c>
      <c r="R3342" s="21">
        <f>IF(F3342&lt;=450000,0,MAX(0,P3342*0.06-MIN(50000,P3342)*0.03))</f>
        <v/>
      </c>
      <c r="S3342" s="21">
        <f>IF(F3342&lt;=450000,0,MAX(0,P3342*0.04-MIN(50000,P3342)*0.02))</f>
        <v/>
      </c>
      <c r="T3342" s="21">
        <f>IF(F3342&lt;=450000,0,MAX(0,Q3342*0.06-MIN(50000,Q3342)*0.03))</f>
        <v/>
      </c>
      <c r="U3342" s="21">
        <f>IF(F3342&lt;=450000,0,MAX(0,Q3342*0.04-MIN(50000,Q3342)*0.02))</f>
        <v/>
      </c>
      <c r="V3342" s="21">
        <f>50000+MAX(0,G3342-480000)</f>
        <v/>
      </c>
      <c r="W3342" s="21">
        <f>P3342-V3342</f>
        <v/>
      </c>
      <c r="X3342" s="21">
        <f>Q3342-V3342</f>
        <v/>
      </c>
      <c r="Y3342" s="22">
        <f>IF(W3342&lt;0,0.9,LOOKUP(W3342,{0,1950001,3300001,6950001,9000001,18000001,40000001},{0.84895,0.7979,0.6958,0.66517,0.56307,0.4916,0.44055}))</f>
        <v/>
      </c>
      <c r="Z3342" s="22">
        <f>IF(X3342&lt;0,0.9,LOOKUP(X3342,{0,1950001,3300001,6950001,9000001,18000001,40000001},{0.84895,0.7979,0.6958,0.66517,0.56307,0.4916,0.44055}))</f>
        <v/>
      </c>
      <c r="AA3342" s="22">
        <f>IF(W3342&lt;0,0,CHOOSE(MATCH(W3342,{0,1950001,3300001,6950001,9000001},1),5.105/84.895,10.21/79.79,20.42/69.58,23.483/66.517,33.693/56.307))</f>
        <v/>
      </c>
      <c r="AB3342" s="21">
        <f>IF(C3342&lt;=2000,0,(MIN(C3342,ROUNDDOWN(F3342*0.3,0))-2000)*0.1)</f>
        <v/>
      </c>
      <c r="AC3342" s="21">
        <f>IF(C3342&lt;=2000,0,MIN((C3342-2000)*Y3342,(R3342+S3342)*0.2))</f>
        <v/>
      </c>
      <c r="AD3342" s="21">
        <f>IF(C3342&lt;=2000,0,MIN((C3342-2000)*Z3342,(T3342+U3342)*0.2))</f>
        <v/>
      </c>
      <c r="AE3342" s="21">
        <f>AC3342*AA3342</f>
        <v/>
      </c>
      <c r="AF3342" s="21">
        <f>ROUNDDOWN(R3342,-2)+ROUNDDOWN(S3342,-2)</f>
        <v/>
      </c>
      <c r="AG3342" s="21">
        <f>ROUNDDOWN(MAX(0,R3342-(AB3342+AC3342+AE3342)*0.6),-2)+ROUNDDOWN(MAX(0,S3342-(AB3342+AC3342+AE3342)*0.4),-2)</f>
        <v/>
      </c>
      <c r="AH3342" s="21">
        <f>ROUNDDOWN(MAX(0,T3342-(AB3342+AD3342)*0.6),-2)+ROUNDDOWN(MAX(0,U3342-(AB3342+AD3342)*0.4),-2)</f>
        <v/>
      </c>
      <c r="AI3342" s="21">
        <f>ROUNDDOWN(T3342,-2)+ROUNDDOWN(U3342,-2)</f>
        <v/>
      </c>
      <c r="AJ3342" s="21">
        <f>M3342+AF3342</f>
        <v/>
      </c>
      <c r="AK3342" s="21">
        <f>M3342+AG3342</f>
        <v/>
      </c>
      <c r="AL3342" s="21">
        <f>N3342+AH3342</f>
        <v/>
      </c>
      <c r="AM3342" s="21">
        <f>O3342+AI3342</f>
        <v/>
      </c>
      <c r="AN3342" s="21">
        <f>N3342+AI3342</f>
        <v/>
      </c>
      <c r="AO3342" s="21">
        <f>ROUNDDOWN((R3342+S3342)*0.2/Y3342+2000,0)</f>
        <v/>
      </c>
      <c r="AP3342" s="21">
        <f>ROUNDDOWN((T3342+U3342)*0.2/Z3342+2000,0)</f>
        <v/>
      </c>
      <c r="AQ3342" s="21">
        <f>AL3342-AK3342</f>
        <v/>
      </c>
      <c r="AR3342" s="21">
        <f>AM3342-AK3342</f>
        <v/>
      </c>
      <c r="AS3342" s="21">
        <f>AM3342-AL3342</f>
        <v/>
      </c>
      <c r="AT3342" s="21">
        <f>AK3342+C3342-AJ3342</f>
        <v/>
      </c>
      <c r="AU3342" s="21">
        <f>AL3342+C3342-AM3342</f>
        <v/>
      </c>
      <c r="AV3342" s="21">
        <f>AN3342+C3342-AM3342</f>
        <v/>
      </c>
    </row>
    <row r="3343">
      <c r="A3343" t="inlineStr">
        <is>
          <t>1万円刻み</t>
        </is>
      </c>
      <c r="B3343" s="21">
        <f>'5_1万円刻み'!$A$1580</f>
        <v/>
      </c>
      <c r="C3343" s="21">
        <f>AO3343</f>
        <v/>
      </c>
      <c r="D3343" s="21" t="n">
        <v>0</v>
      </c>
      <c r="E3343" s="21">
        <f>ROUND(MIN(B3343/12,650000)*12*0.0915+MIN(B3343/12,1390000)*12*(0.0504+0)+B3343*0.005,0)</f>
        <v/>
      </c>
      <c r="F3343" s="21">
        <f>IF(B3343&lt;741000,0,IF(B3343&lt;2191000,B3343-740000,IF(B3343&lt;2193000,1451000,IF(B3343&lt;2196000,1453000,IF(B3343&lt;2200000,1456000,IF(B3343&lt;3600000,ROUND(ROUNDDOWN(B3343/4,-3)*2.8,0)-80000,IF(B3343&lt;6600000,ROUND(ROUNDDOWN(B3343/4,-3)*3.2,0)-440000,IF(B3343&lt;8500000,ROUNDDOWN(B3343*0.9,0)-1100000,B3343-1950000))))))))</f>
        <v/>
      </c>
      <c r="G3343" s="21">
        <f>IF(F3343&gt;23500000,NA(),IF(F3343&lt;=4890000,1040000,IF(F3343&lt;=6550000,670000,620000)))</f>
        <v/>
      </c>
      <c r="H3343" s="21">
        <f>IF(D3343&lt;=0,0,MAX(0,MIN(2000000,D3343-MIN(100000,ROUNDDOWN(F3343*0.05,0)))))</f>
        <v/>
      </c>
      <c r="I3343" s="21">
        <f>IF(C3343&lt;=2000,0,MIN(C3343,ROUNDDOWN(F3343*0.4,0))-2000)</f>
        <v/>
      </c>
      <c r="J3343" s="21">
        <f>MAX(0,ROUNDDOWN(F3343-E3343-G3343,-3))</f>
        <v/>
      </c>
      <c r="K3343" s="21">
        <f>MAX(0,ROUNDDOWN(F3343-E3343-G3343-H3343-I3343,-3))</f>
        <v/>
      </c>
      <c r="L3343" s="21">
        <f>MAX(0,ROUNDDOWN(F3343-E3343-G3343-H3343,-3))</f>
        <v/>
      </c>
      <c r="M3343" s="21">
        <f>IF(J3343&lt;=0,0,ROUNDDOWN((J3343*LOOKUP(J3343,{0,1950001,3300001,6950001,9000001,18000001,40000001},{0.05,0.1,0.2,0.23,0.33,0.4,0.45})-LOOKUP(J3343,{0,1950001,3300001,6950001,9000001,18000001,40000001},{0,97500,427500,636000,1536000,2796000,4796000}))*1.021,-2))</f>
        <v/>
      </c>
      <c r="N3343" s="21">
        <f>IF(K3343&lt;=0,0,ROUNDDOWN((K3343*LOOKUP(K3343,{0,1950001,3300001,6950001,9000001,18000001,40000001},{0.05,0.1,0.2,0.23,0.33,0.4,0.45})-LOOKUP(K3343,{0,1950001,3300001,6950001,9000001,18000001,40000001},{0,97500,427500,636000,1536000,2796000,4796000}))*1.021,-2))</f>
        <v/>
      </c>
      <c r="O3343" s="21">
        <f>IF(L3343&lt;=0,0,ROUNDDOWN((L3343*LOOKUP(L3343,{0,1950001,3300001,6950001,9000001,18000001,40000001},{0.05,0.1,0.2,0.23,0.33,0.4,0.45})-LOOKUP(L3343,{0,1950001,3300001,6950001,9000001,18000001,40000001},{0,97500,427500,636000,1536000,2796000,4796000}))*1.021,-2))</f>
        <v/>
      </c>
      <c r="P3343" s="21">
        <f>MAX(0,ROUNDDOWN(F3343-E3343-430000,-3))</f>
        <v/>
      </c>
      <c r="Q3343" s="21">
        <f>MAX(0,ROUNDDOWN(F3343-E3343-430000-H3343,-3))</f>
        <v/>
      </c>
      <c r="R3343" s="21">
        <f>IF(F3343&lt;=450000,0,MAX(0,P3343*0.06-MIN(50000,P3343)*0.03))</f>
        <v/>
      </c>
      <c r="S3343" s="21">
        <f>IF(F3343&lt;=450000,0,MAX(0,P3343*0.04-MIN(50000,P3343)*0.02))</f>
        <v/>
      </c>
      <c r="T3343" s="21">
        <f>IF(F3343&lt;=450000,0,MAX(0,Q3343*0.06-MIN(50000,Q3343)*0.03))</f>
        <v/>
      </c>
      <c r="U3343" s="21">
        <f>IF(F3343&lt;=450000,0,MAX(0,Q3343*0.04-MIN(50000,Q3343)*0.02))</f>
        <v/>
      </c>
      <c r="V3343" s="21">
        <f>50000+MAX(0,G3343-480000)</f>
        <v/>
      </c>
      <c r="W3343" s="21">
        <f>P3343-V3343</f>
        <v/>
      </c>
      <c r="X3343" s="21">
        <f>Q3343-V3343</f>
        <v/>
      </c>
      <c r="Y3343" s="22">
        <f>IF(W3343&lt;0,0.9,LOOKUP(W3343,{0,1950001,3300001,6950001,9000001,18000001,40000001},{0.84895,0.7979,0.6958,0.66517,0.56307,0.4916,0.44055}))</f>
        <v/>
      </c>
      <c r="Z3343" s="22">
        <f>IF(X3343&lt;0,0.9,LOOKUP(X3343,{0,1950001,3300001,6950001,9000001,18000001,40000001},{0.84895,0.7979,0.6958,0.66517,0.56307,0.4916,0.44055}))</f>
        <v/>
      </c>
      <c r="AA3343" s="22">
        <f>IF(W3343&lt;0,0,CHOOSE(MATCH(W3343,{0,1950001,3300001,6950001,9000001},1),5.105/84.895,10.21/79.79,20.42/69.58,23.483/66.517,33.693/56.307))</f>
        <v/>
      </c>
      <c r="AB3343" s="21">
        <f>IF(C3343&lt;=2000,0,(MIN(C3343,ROUNDDOWN(F3343*0.3,0))-2000)*0.1)</f>
        <v/>
      </c>
      <c r="AC3343" s="21">
        <f>IF(C3343&lt;=2000,0,MIN((C3343-2000)*Y3343,(R3343+S3343)*0.2))</f>
        <v/>
      </c>
      <c r="AD3343" s="21">
        <f>IF(C3343&lt;=2000,0,MIN((C3343-2000)*Z3343,(T3343+U3343)*0.2))</f>
        <v/>
      </c>
      <c r="AE3343" s="21">
        <f>AC3343*AA3343</f>
        <v/>
      </c>
      <c r="AF3343" s="21">
        <f>ROUNDDOWN(R3343,-2)+ROUNDDOWN(S3343,-2)</f>
        <v/>
      </c>
      <c r="AG3343" s="21">
        <f>ROUNDDOWN(MAX(0,R3343-(AB3343+AC3343+AE3343)*0.6),-2)+ROUNDDOWN(MAX(0,S3343-(AB3343+AC3343+AE3343)*0.4),-2)</f>
        <v/>
      </c>
      <c r="AH3343" s="21">
        <f>ROUNDDOWN(MAX(0,T3343-(AB3343+AD3343)*0.6),-2)+ROUNDDOWN(MAX(0,U3343-(AB3343+AD3343)*0.4),-2)</f>
        <v/>
      </c>
      <c r="AI3343" s="21">
        <f>ROUNDDOWN(T3343,-2)+ROUNDDOWN(U3343,-2)</f>
        <v/>
      </c>
      <c r="AJ3343" s="21">
        <f>M3343+AF3343</f>
        <v/>
      </c>
      <c r="AK3343" s="21">
        <f>M3343+AG3343</f>
        <v/>
      </c>
      <c r="AL3343" s="21">
        <f>N3343+AH3343</f>
        <v/>
      </c>
      <c r="AM3343" s="21">
        <f>O3343+AI3343</f>
        <v/>
      </c>
      <c r="AN3343" s="21">
        <f>N3343+AI3343</f>
        <v/>
      </c>
      <c r="AO3343" s="21">
        <f>ROUNDDOWN((R3343+S3343)*0.2/Y3343+2000,0)</f>
        <v/>
      </c>
      <c r="AP3343" s="21">
        <f>ROUNDDOWN((T3343+U3343)*0.2/Z3343+2000,0)</f>
        <v/>
      </c>
      <c r="AQ3343" s="21">
        <f>AL3343-AK3343</f>
        <v/>
      </c>
      <c r="AR3343" s="21">
        <f>AM3343-AK3343</f>
        <v/>
      </c>
      <c r="AS3343" s="21">
        <f>AM3343-AL3343</f>
        <v/>
      </c>
      <c r="AT3343" s="21">
        <f>AK3343+C3343-AJ3343</f>
        <v/>
      </c>
      <c r="AU3343" s="21">
        <f>AL3343+C3343-AM3343</f>
        <v/>
      </c>
      <c r="AV3343" s="21">
        <f>AN3343+C3343-AM3343</f>
        <v/>
      </c>
    </row>
    <row r="3344">
      <c r="A3344" t="inlineStr">
        <is>
          <t>1万円刻み</t>
        </is>
      </c>
      <c r="B3344" s="21">
        <f>'5_1万円刻み'!$A$1581</f>
        <v/>
      </c>
      <c r="C3344" s="21">
        <f>AO3344</f>
        <v/>
      </c>
      <c r="D3344" s="21" t="n">
        <v>0</v>
      </c>
      <c r="E3344" s="21">
        <f>ROUND(MIN(B3344/12,650000)*12*0.0915+MIN(B3344/12,1390000)*12*(0.0504+0)+B3344*0.005,0)</f>
        <v/>
      </c>
      <c r="F3344" s="21">
        <f>IF(B3344&lt;741000,0,IF(B3344&lt;2191000,B3344-740000,IF(B3344&lt;2193000,1451000,IF(B3344&lt;2196000,1453000,IF(B3344&lt;2200000,1456000,IF(B3344&lt;3600000,ROUND(ROUNDDOWN(B3344/4,-3)*2.8,0)-80000,IF(B3344&lt;6600000,ROUND(ROUNDDOWN(B3344/4,-3)*3.2,0)-440000,IF(B3344&lt;8500000,ROUNDDOWN(B3344*0.9,0)-1100000,B3344-1950000))))))))</f>
        <v/>
      </c>
      <c r="G3344" s="21">
        <f>IF(F3344&gt;23500000,NA(),IF(F3344&lt;=4890000,1040000,IF(F3344&lt;=6550000,670000,620000)))</f>
        <v/>
      </c>
      <c r="H3344" s="21">
        <f>IF(D3344&lt;=0,0,MAX(0,MIN(2000000,D3344-MIN(100000,ROUNDDOWN(F3344*0.05,0)))))</f>
        <v/>
      </c>
      <c r="I3344" s="21">
        <f>IF(C3344&lt;=2000,0,MIN(C3344,ROUNDDOWN(F3344*0.4,0))-2000)</f>
        <v/>
      </c>
      <c r="J3344" s="21">
        <f>MAX(0,ROUNDDOWN(F3344-E3344-G3344,-3))</f>
        <v/>
      </c>
      <c r="K3344" s="21">
        <f>MAX(0,ROUNDDOWN(F3344-E3344-G3344-H3344-I3344,-3))</f>
        <v/>
      </c>
      <c r="L3344" s="21">
        <f>MAX(0,ROUNDDOWN(F3344-E3344-G3344-H3344,-3))</f>
        <v/>
      </c>
      <c r="M3344" s="21">
        <f>IF(J3344&lt;=0,0,ROUNDDOWN((J3344*LOOKUP(J3344,{0,1950001,3300001,6950001,9000001,18000001,40000001},{0.05,0.1,0.2,0.23,0.33,0.4,0.45})-LOOKUP(J3344,{0,1950001,3300001,6950001,9000001,18000001,40000001},{0,97500,427500,636000,1536000,2796000,4796000}))*1.021,-2))</f>
        <v/>
      </c>
      <c r="N3344" s="21">
        <f>IF(K3344&lt;=0,0,ROUNDDOWN((K3344*LOOKUP(K3344,{0,1950001,3300001,6950001,9000001,18000001,40000001},{0.05,0.1,0.2,0.23,0.33,0.4,0.45})-LOOKUP(K3344,{0,1950001,3300001,6950001,9000001,18000001,40000001},{0,97500,427500,636000,1536000,2796000,4796000}))*1.021,-2))</f>
        <v/>
      </c>
      <c r="O3344" s="21">
        <f>IF(L3344&lt;=0,0,ROUNDDOWN((L3344*LOOKUP(L3344,{0,1950001,3300001,6950001,9000001,18000001,40000001},{0.05,0.1,0.2,0.23,0.33,0.4,0.45})-LOOKUP(L3344,{0,1950001,3300001,6950001,9000001,18000001,40000001},{0,97500,427500,636000,1536000,2796000,4796000}))*1.021,-2))</f>
        <v/>
      </c>
      <c r="P3344" s="21">
        <f>MAX(0,ROUNDDOWN(F3344-E3344-430000,-3))</f>
        <v/>
      </c>
      <c r="Q3344" s="21">
        <f>MAX(0,ROUNDDOWN(F3344-E3344-430000-H3344,-3))</f>
        <v/>
      </c>
      <c r="R3344" s="21">
        <f>IF(F3344&lt;=450000,0,MAX(0,P3344*0.06-MIN(50000,P3344)*0.03))</f>
        <v/>
      </c>
      <c r="S3344" s="21">
        <f>IF(F3344&lt;=450000,0,MAX(0,P3344*0.04-MIN(50000,P3344)*0.02))</f>
        <v/>
      </c>
      <c r="T3344" s="21">
        <f>IF(F3344&lt;=450000,0,MAX(0,Q3344*0.06-MIN(50000,Q3344)*0.03))</f>
        <v/>
      </c>
      <c r="U3344" s="21">
        <f>IF(F3344&lt;=450000,0,MAX(0,Q3344*0.04-MIN(50000,Q3344)*0.02))</f>
        <v/>
      </c>
      <c r="V3344" s="21">
        <f>50000+MAX(0,G3344-480000)</f>
        <v/>
      </c>
      <c r="W3344" s="21">
        <f>P3344-V3344</f>
        <v/>
      </c>
      <c r="X3344" s="21">
        <f>Q3344-V3344</f>
        <v/>
      </c>
      <c r="Y3344" s="22">
        <f>IF(W3344&lt;0,0.9,LOOKUP(W3344,{0,1950001,3300001,6950001,9000001,18000001,40000001},{0.84895,0.7979,0.6958,0.66517,0.56307,0.4916,0.44055}))</f>
        <v/>
      </c>
      <c r="Z3344" s="22">
        <f>IF(X3344&lt;0,0.9,LOOKUP(X3344,{0,1950001,3300001,6950001,9000001,18000001,40000001},{0.84895,0.7979,0.6958,0.66517,0.56307,0.4916,0.44055}))</f>
        <v/>
      </c>
      <c r="AA3344" s="22">
        <f>IF(W3344&lt;0,0,CHOOSE(MATCH(W3344,{0,1950001,3300001,6950001,9000001},1),5.105/84.895,10.21/79.79,20.42/69.58,23.483/66.517,33.693/56.307))</f>
        <v/>
      </c>
      <c r="AB3344" s="21">
        <f>IF(C3344&lt;=2000,0,(MIN(C3344,ROUNDDOWN(F3344*0.3,0))-2000)*0.1)</f>
        <v/>
      </c>
      <c r="AC3344" s="21">
        <f>IF(C3344&lt;=2000,0,MIN((C3344-2000)*Y3344,(R3344+S3344)*0.2))</f>
        <v/>
      </c>
      <c r="AD3344" s="21">
        <f>IF(C3344&lt;=2000,0,MIN((C3344-2000)*Z3344,(T3344+U3344)*0.2))</f>
        <v/>
      </c>
      <c r="AE3344" s="21">
        <f>AC3344*AA3344</f>
        <v/>
      </c>
      <c r="AF3344" s="21">
        <f>ROUNDDOWN(R3344,-2)+ROUNDDOWN(S3344,-2)</f>
        <v/>
      </c>
      <c r="AG3344" s="21">
        <f>ROUNDDOWN(MAX(0,R3344-(AB3344+AC3344+AE3344)*0.6),-2)+ROUNDDOWN(MAX(0,S3344-(AB3344+AC3344+AE3344)*0.4),-2)</f>
        <v/>
      </c>
      <c r="AH3344" s="21">
        <f>ROUNDDOWN(MAX(0,T3344-(AB3344+AD3344)*0.6),-2)+ROUNDDOWN(MAX(0,U3344-(AB3344+AD3344)*0.4),-2)</f>
        <v/>
      </c>
      <c r="AI3344" s="21">
        <f>ROUNDDOWN(T3344,-2)+ROUNDDOWN(U3344,-2)</f>
        <v/>
      </c>
      <c r="AJ3344" s="21">
        <f>M3344+AF3344</f>
        <v/>
      </c>
      <c r="AK3344" s="21">
        <f>M3344+AG3344</f>
        <v/>
      </c>
      <c r="AL3344" s="21">
        <f>N3344+AH3344</f>
        <v/>
      </c>
      <c r="AM3344" s="21">
        <f>O3344+AI3344</f>
        <v/>
      </c>
      <c r="AN3344" s="21">
        <f>N3344+AI3344</f>
        <v/>
      </c>
      <c r="AO3344" s="21">
        <f>ROUNDDOWN((R3344+S3344)*0.2/Y3344+2000,0)</f>
        <v/>
      </c>
      <c r="AP3344" s="21">
        <f>ROUNDDOWN((T3344+U3344)*0.2/Z3344+2000,0)</f>
        <v/>
      </c>
      <c r="AQ3344" s="21">
        <f>AL3344-AK3344</f>
        <v/>
      </c>
      <c r="AR3344" s="21">
        <f>AM3344-AK3344</f>
        <v/>
      </c>
      <c r="AS3344" s="21">
        <f>AM3344-AL3344</f>
        <v/>
      </c>
      <c r="AT3344" s="21">
        <f>AK3344+C3344-AJ3344</f>
        <v/>
      </c>
      <c r="AU3344" s="21">
        <f>AL3344+C3344-AM3344</f>
        <v/>
      </c>
      <c r="AV3344" s="21">
        <f>AN3344+C3344-AM3344</f>
        <v/>
      </c>
    </row>
    <row r="3345">
      <c r="A3345" t="inlineStr">
        <is>
          <t>1万円刻み</t>
        </is>
      </c>
      <c r="B3345" s="21">
        <f>'5_1万円刻み'!$A$1582</f>
        <v/>
      </c>
      <c r="C3345" s="21">
        <f>AO3345</f>
        <v/>
      </c>
      <c r="D3345" s="21" t="n">
        <v>0</v>
      </c>
      <c r="E3345" s="21">
        <f>ROUND(MIN(B3345/12,650000)*12*0.0915+MIN(B3345/12,1390000)*12*(0.0504+0)+B3345*0.005,0)</f>
        <v/>
      </c>
      <c r="F3345" s="21">
        <f>IF(B3345&lt;741000,0,IF(B3345&lt;2191000,B3345-740000,IF(B3345&lt;2193000,1451000,IF(B3345&lt;2196000,1453000,IF(B3345&lt;2200000,1456000,IF(B3345&lt;3600000,ROUND(ROUNDDOWN(B3345/4,-3)*2.8,0)-80000,IF(B3345&lt;6600000,ROUND(ROUNDDOWN(B3345/4,-3)*3.2,0)-440000,IF(B3345&lt;8500000,ROUNDDOWN(B3345*0.9,0)-1100000,B3345-1950000))))))))</f>
        <v/>
      </c>
      <c r="G3345" s="21">
        <f>IF(F3345&gt;23500000,NA(),IF(F3345&lt;=4890000,1040000,IF(F3345&lt;=6550000,670000,620000)))</f>
        <v/>
      </c>
      <c r="H3345" s="21">
        <f>IF(D3345&lt;=0,0,MAX(0,MIN(2000000,D3345-MIN(100000,ROUNDDOWN(F3345*0.05,0)))))</f>
        <v/>
      </c>
      <c r="I3345" s="21">
        <f>IF(C3345&lt;=2000,0,MIN(C3345,ROUNDDOWN(F3345*0.4,0))-2000)</f>
        <v/>
      </c>
      <c r="J3345" s="21">
        <f>MAX(0,ROUNDDOWN(F3345-E3345-G3345,-3))</f>
        <v/>
      </c>
      <c r="K3345" s="21">
        <f>MAX(0,ROUNDDOWN(F3345-E3345-G3345-H3345-I3345,-3))</f>
        <v/>
      </c>
      <c r="L3345" s="21">
        <f>MAX(0,ROUNDDOWN(F3345-E3345-G3345-H3345,-3))</f>
        <v/>
      </c>
      <c r="M3345" s="21">
        <f>IF(J3345&lt;=0,0,ROUNDDOWN((J3345*LOOKUP(J3345,{0,1950001,3300001,6950001,9000001,18000001,40000001},{0.05,0.1,0.2,0.23,0.33,0.4,0.45})-LOOKUP(J3345,{0,1950001,3300001,6950001,9000001,18000001,40000001},{0,97500,427500,636000,1536000,2796000,4796000}))*1.021,-2))</f>
        <v/>
      </c>
      <c r="N3345" s="21">
        <f>IF(K3345&lt;=0,0,ROUNDDOWN((K3345*LOOKUP(K3345,{0,1950001,3300001,6950001,9000001,18000001,40000001},{0.05,0.1,0.2,0.23,0.33,0.4,0.45})-LOOKUP(K3345,{0,1950001,3300001,6950001,9000001,18000001,40000001},{0,97500,427500,636000,1536000,2796000,4796000}))*1.021,-2))</f>
        <v/>
      </c>
      <c r="O3345" s="21">
        <f>IF(L3345&lt;=0,0,ROUNDDOWN((L3345*LOOKUP(L3345,{0,1950001,3300001,6950001,9000001,18000001,40000001},{0.05,0.1,0.2,0.23,0.33,0.4,0.45})-LOOKUP(L3345,{0,1950001,3300001,6950001,9000001,18000001,40000001},{0,97500,427500,636000,1536000,2796000,4796000}))*1.021,-2))</f>
        <v/>
      </c>
      <c r="P3345" s="21">
        <f>MAX(0,ROUNDDOWN(F3345-E3345-430000,-3))</f>
        <v/>
      </c>
      <c r="Q3345" s="21">
        <f>MAX(0,ROUNDDOWN(F3345-E3345-430000-H3345,-3))</f>
        <v/>
      </c>
      <c r="R3345" s="21">
        <f>IF(F3345&lt;=450000,0,MAX(0,P3345*0.06-MIN(50000,P3345)*0.03))</f>
        <v/>
      </c>
      <c r="S3345" s="21">
        <f>IF(F3345&lt;=450000,0,MAX(0,P3345*0.04-MIN(50000,P3345)*0.02))</f>
        <v/>
      </c>
      <c r="T3345" s="21">
        <f>IF(F3345&lt;=450000,0,MAX(0,Q3345*0.06-MIN(50000,Q3345)*0.03))</f>
        <v/>
      </c>
      <c r="U3345" s="21">
        <f>IF(F3345&lt;=450000,0,MAX(0,Q3345*0.04-MIN(50000,Q3345)*0.02))</f>
        <v/>
      </c>
      <c r="V3345" s="21">
        <f>50000+MAX(0,G3345-480000)</f>
        <v/>
      </c>
      <c r="W3345" s="21">
        <f>P3345-V3345</f>
        <v/>
      </c>
      <c r="X3345" s="21">
        <f>Q3345-V3345</f>
        <v/>
      </c>
      <c r="Y3345" s="22">
        <f>IF(W3345&lt;0,0.9,LOOKUP(W3345,{0,1950001,3300001,6950001,9000001,18000001,40000001},{0.84895,0.7979,0.6958,0.66517,0.56307,0.4916,0.44055}))</f>
        <v/>
      </c>
      <c r="Z3345" s="22">
        <f>IF(X3345&lt;0,0.9,LOOKUP(X3345,{0,1950001,3300001,6950001,9000001,18000001,40000001},{0.84895,0.7979,0.6958,0.66517,0.56307,0.4916,0.44055}))</f>
        <v/>
      </c>
      <c r="AA3345" s="22">
        <f>IF(W3345&lt;0,0,CHOOSE(MATCH(W3345,{0,1950001,3300001,6950001,9000001},1),5.105/84.895,10.21/79.79,20.42/69.58,23.483/66.517,33.693/56.307))</f>
        <v/>
      </c>
      <c r="AB3345" s="21">
        <f>IF(C3345&lt;=2000,0,(MIN(C3345,ROUNDDOWN(F3345*0.3,0))-2000)*0.1)</f>
        <v/>
      </c>
      <c r="AC3345" s="21">
        <f>IF(C3345&lt;=2000,0,MIN((C3345-2000)*Y3345,(R3345+S3345)*0.2))</f>
        <v/>
      </c>
      <c r="AD3345" s="21">
        <f>IF(C3345&lt;=2000,0,MIN((C3345-2000)*Z3345,(T3345+U3345)*0.2))</f>
        <v/>
      </c>
      <c r="AE3345" s="21">
        <f>AC3345*AA3345</f>
        <v/>
      </c>
      <c r="AF3345" s="21">
        <f>ROUNDDOWN(R3345,-2)+ROUNDDOWN(S3345,-2)</f>
        <v/>
      </c>
      <c r="AG3345" s="21">
        <f>ROUNDDOWN(MAX(0,R3345-(AB3345+AC3345+AE3345)*0.6),-2)+ROUNDDOWN(MAX(0,S3345-(AB3345+AC3345+AE3345)*0.4),-2)</f>
        <v/>
      </c>
      <c r="AH3345" s="21">
        <f>ROUNDDOWN(MAX(0,T3345-(AB3345+AD3345)*0.6),-2)+ROUNDDOWN(MAX(0,U3345-(AB3345+AD3345)*0.4),-2)</f>
        <v/>
      </c>
      <c r="AI3345" s="21">
        <f>ROUNDDOWN(T3345,-2)+ROUNDDOWN(U3345,-2)</f>
        <v/>
      </c>
      <c r="AJ3345" s="21">
        <f>M3345+AF3345</f>
        <v/>
      </c>
      <c r="AK3345" s="21">
        <f>M3345+AG3345</f>
        <v/>
      </c>
      <c r="AL3345" s="21">
        <f>N3345+AH3345</f>
        <v/>
      </c>
      <c r="AM3345" s="21">
        <f>O3345+AI3345</f>
        <v/>
      </c>
      <c r="AN3345" s="21">
        <f>N3345+AI3345</f>
        <v/>
      </c>
      <c r="AO3345" s="21">
        <f>ROUNDDOWN((R3345+S3345)*0.2/Y3345+2000,0)</f>
        <v/>
      </c>
      <c r="AP3345" s="21">
        <f>ROUNDDOWN((T3345+U3345)*0.2/Z3345+2000,0)</f>
        <v/>
      </c>
      <c r="AQ3345" s="21">
        <f>AL3345-AK3345</f>
        <v/>
      </c>
      <c r="AR3345" s="21">
        <f>AM3345-AK3345</f>
        <v/>
      </c>
      <c r="AS3345" s="21">
        <f>AM3345-AL3345</f>
        <v/>
      </c>
      <c r="AT3345" s="21">
        <f>AK3345+C3345-AJ3345</f>
        <v/>
      </c>
      <c r="AU3345" s="21">
        <f>AL3345+C3345-AM3345</f>
        <v/>
      </c>
      <c r="AV3345" s="21">
        <f>AN3345+C3345-AM3345</f>
        <v/>
      </c>
    </row>
    <row r="3346">
      <c r="A3346" t="inlineStr">
        <is>
          <t>1万円刻み</t>
        </is>
      </c>
      <c r="B3346" s="21">
        <f>'5_1万円刻み'!$A$1583</f>
        <v/>
      </c>
      <c r="C3346" s="21">
        <f>AO3346</f>
        <v/>
      </c>
      <c r="D3346" s="21" t="n">
        <v>0</v>
      </c>
      <c r="E3346" s="21">
        <f>ROUND(MIN(B3346/12,650000)*12*0.0915+MIN(B3346/12,1390000)*12*(0.0504+0)+B3346*0.005,0)</f>
        <v/>
      </c>
      <c r="F3346" s="21">
        <f>IF(B3346&lt;741000,0,IF(B3346&lt;2191000,B3346-740000,IF(B3346&lt;2193000,1451000,IF(B3346&lt;2196000,1453000,IF(B3346&lt;2200000,1456000,IF(B3346&lt;3600000,ROUND(ROUNDDOWN(B3346/4,-3)*2.8,0)-80000,IF(B3346&lt;6600000,ROUND(ROUNDDOWN(B3346/4,-3)*3.2,0)-440000,IF(B3346&lt;8500000,ROUNDDOWN(B3346*0.9,0)-1100000,B3346-1950000))))))))</f>
        <v/>
      </c>
      <c r="G3346" s="21">
        <f>IF(F3346&gt;23500000,NA(),IF(F3346&lt;=4890000,1040000,IF(F3346&lt;=6550000,670000,620000)))</f>
        <v/>
      </c>
      <c r="H3346" s="21">
        <f>IF(D3346&lt;=0,0,MAX(0,MIN(2000000,D3346-MIN(100000,ROUNDDOWN(F3346*0.05,0)))))</f>
        <v/>
      </c>
      <c r="I3346" s="21">
        <f>IF(C3346&lt;=2000,0,MIN(C3346,ROUNDDOWN(F3346*0.4,0))-2000)</f>
        <v/>
      </c>
      <c r="J3346" s="21">
        <f>MAX(0,ROUNDDOWN(F3346-E3346-G3346,-3))</f>
        <v/>
      </c>
      <c r="K3346" s="21">
        <f>MAX(0,ROUNDDOWN(F3346-E3346-G3346-H3346-I3346,-3))</f>
        <v/>
      </c>
      <c r="L3346" s="21">
        <f>MAX(0,ROUNDDOWN(F3346-E3346-G3346-H3346,-3))</f>
        <v/>
      </c>
      <c r="M3346" s="21">
        <f>IF(J3346&lt;=0,0,ROUNDDOWN((J3346*LOOKUP(J3346,{0,1950001,3300001,6950001,9000001,18000001,40000001},{0.05,0.1,0.2,0.23,0.33,0.4,0.45})-LOOKUP(J3346,{0,1950001,3300001,6950001,9000001,18000001,40000001},{0,97500,427500,636000,1536000,2796000,4796000}))*1.021,-2))</f>
        <v/>
      </c>
      <c r="N3346" s="21">
        <f>IF(K3346&lt;=0,0,ROUNDDOWN((K3346*LOOKUP(K3346,{0,1950001,3300001,6950001,9000001,18000001,40000001},{0.05,0.1,0.2,0.23,0.33,0.4,0.45})-LOOKUP(K3346,{0,1950001,3300001,6950001,9000001,18000001,40000001},{0,97500,427500,636000,1536000,2796000,4796000}))*1.021,-2))</f>
        <v/>
      </c>
      <c r="O3346" s="21">
        <f>IF(L3346&lt;=0,0,ROUNDDOWN((L3346*LOOKUP(L3346,{0,1950001,3300001,6950001,9000001,18000001,40000001},{0.05,0.1,0.2,0.23,0.33,0.4,0.45})-LOOKUP(L3346,{0,1950001,3300001,6950001,9000001,18000001,40000001},{0,97500,427500,636000,1536000,2796000,4796000}))*1.021,-2))</f>
        <v/>
      </c>
      <c r="P3346" s="21">
        <f>MAX(0,ROUNDDOWN(F3346-E3346-430000,-3))</f>
        <v/>
      </c>
      <c r="Q3346" s="21">
        <f>MAX(0,ROUNDDOWN(F3346-E3346-430000-H3346,-3))</f>
        <v/>
      </c>
      <c r="R3346" s="21">
        <f>IF(F3346&lt;=450000,0,MAX(0,P3346*0.06-MIN(50000,P3346)*0.03))</f>
        <v/>
      </c>
      <c r="S3346" s="21">
        <f>IF(F3346&lt;=450000,0,MAX(0,P3346*0.04-MIN(50000,P3346)*0.02))</f>
        <v/>
      </c>
      <c r="T3346" s="21">
        <f>IF(F3346&lt;=450000,0,MAX(0,Q3346*0.06-MIN(50000,Q3346)*0.03))</f>
        <v/>
      </c>
      <c r="U3346" s="21">
        <f>IF(F3346&lt;=450000,0,MAX(0,Q3346*0.04-MIN(50000,Q3346)*0.02))</f>
        <v/>
      </c>
      <c r="V3346" s="21">
        <f>50000+MAX(0,G3346-480000)</f>
        <v/>
      </c>
      <c r="W3346" s="21">
        <f>P3346-V3346</f>
        <v/>
      </c>
      <c r="X3346" s="21">
        <f>Q3346-V3346</f>
        <v/>
      </c>
      <c r="Y3346" s="22">
        <f>IF(W3346&lt;0,0.9,LOOKUP(W3346,{0,1950001,3300001,6950001,9000001,18000001,40000001},{0.84895,0.7979,0.6958,0.66517,0.56307,0.4916,0.44055}))</f>
        <v/>
      </c>
      <c r="Z3346" s="22">
        <f>IF(X3346&lt;0,0.9,LOOKUP(X3346,{0,1950001,3300001,6950001,9000001,18000001,40000001},{0.84895,0.7979,0.6958,0.66517,0.56307,0.4916,0.44055}))</f>
        <v/>
      </c>
      <c r="AA3346" s="22">
        <f>IF(W3346&lt;0,0,CHOOSE(MATCH(W3346,{0,1950001,3300001,6950001,9000001},1),5.105/84.895,10.21/79.79,20.42/69.58,23.483/66.517,33.693/56.307))</f>
        <v/>
      </c>
      <c r="AB3346" s="21">
        <f>IF(C3346&lt;=2000,0,(MIN(C3346,ROUNDDOWN(F3346*0.3,0))-2000)*0.1)</f>
        <v/>
      </c>
      <c r="AC3346" s="21">
        <f>IF(C3346&lt;=2000,0,MIN((C3346-2000)*Y3346,(R3346+S3346)*0.2))</f>
        <v/>
      </c>
      <c r="AD3346" s="21">
        <f>IF(C3346&lt;=2000,0,MIN((C3346-2000)*Z3346,(T3346+U3346)*0.2))</f>
        <v/>
      </c>
      <c r="AE3346" s="21">
        <f>AC3346*AA3346</f>
        <v/>
      </c>
      <c r="AF3346" s="21">
        <f>ROUNDDOWN(R3346,-2)+ROUNDDOWN(S3346,-2)</f>
        <v/>
      </c>
      <c r="AG3346" s="21">
        <f>ROUNDDOWN(MAX(0,R3346-(AB3346+AC3346+AE3346)*0.6),-2)+ROUNDDOWN(MAX(0,S3346-(AB3346+AC3346+AE3346)*0.4),-2)</f>
        <v/>
      </c>
      <c r="AH3346" s="21">
        <f>ROUNDDOWN(MAX(0,T3346-(AB3346+AD3346)*0.6),-2)+ROUNDDOWN(MAX(0,U3346-(AB3346+AD3346)*0.4),-2)</f>
        <v/>
      </c>
      <c r="AI3346" s="21">
        <f>ROUNDDOWN(T3346,-2)+ROUNDDOWN(U3346,-2)</f>
        <v/>
      </c>
      <c r="AJ3346" s="21">
        <f>M3346+AF3346</f>
        <v/>
      </c>
      <c r="AK3346" s="21">
        <f>M3346+AG3346</f>
        <v/>
      </c>
      <c r="AL3346" s="21">
        <f>N3346+AH3346</f>
        <v/>
      </c>
      <c r="AM3346" s="21">
        <f>O3346+AI3346</f>
        <v/>
      </c>
      <c r="AN3346" s="21">
        <f>N3346+AI3346</f>
        <v/>
      </c>
      <c r="AO3346" s="21">
        <f>ROUNDDOWN((R3346+S3346)*0.2/Y3346+2000,0)</f>
        <v/>
      </c>
      <c r="AP3346" s="21">
        <f>ROUNDDOWN((T3346+U3346)*0.2/Z3346+2000,0)</f>
        <v/>
      </c>
      <c r="AQ3346" s="21">
        <f>AL3346-AK3346</f>
        <v/>
      </c>
      <c r="AR3346" s="21">
        <f>AM3346-AK3346</f>
        <v/>
      </c>
      <c r="AS3346" s="21">
        <f>AM3346-AL3346</f>
        <v/>
      </c>
      <c r="AT3346" s="21">
        <f>AK3346+C3346-AJ3346</f>
        <v/>
      </c>
      <c r="AU3346" s="21">
        <f>AL3346+C3346-AM3346</f>
        <v/>
      </c>
      <c r="AV3346" s="21">
        <f>AN3346+C3346-AM3346</f>
        <v/>
      </c>
    </row>
    <row r="3347">
      <c r="A3347" t="inlineStr">
        <is>
          <t>1万円刻み</t>
        </is>
      </c>
      <c r="B3347" s="21">
        <f>'5_1万円刻み'!$A$1584</f>
        <v/>
      </c>
      <c r="C3347" s="21">
        <f>AO3347</f>
        <v/>
      </c>
      <c r="D3347" s="21" t="n">
        <v>0</v>
      </c>
      <c r="E3347" s="21">
        <f>ROUND(MIN(B3347/12,650000)*12*0.0915+MIN(B3347/12,1390000)*12*(0.0504+0)+B3347*0.005,0)</f>
        <v/>
      </c>
      <c r="F3347" s="21">
        <f>IF(B3347&lt;741000,0,IF(B3347&lt;2191000,B3347-740000,IF(B3347&lt;2193000,1451000,IF(B3347&lt;2196000,1453000,IF(B3347&lt;2200000,1456000,IF(B3347&lt;3600000,ROUND(ROUNDDOWN(B3347/4,-3)*2.8,0)-80000,IF(B3347&lt;6600000,ROUND(ROUNDDOWN(B3347/4,-3)*3.2,0)-440000,IF(B3347&lt;8500000,ROUNDDOWN(B3347*0.9,0)-1100000,B3347-1950000))))))))</f>
        <v/>
      </c>
      <c r="G3347" s="21">
        <f>IF(F3347&gt;23500000,NA(),IF(F3347&lt;=4890000,1040000,IF(F3347&lt;=6550000,670000,620000)))</f>
        <v/>
      </c>
      <c r="H3347" s="21">
        <f>IF(D3347&lt;=0,0,MAX(0,MIN(2000000,D3347-MIN(100000,ROUNDDOWN(F3347*0.05,0)))))</f>
        <v/>
      </c>
      <c r="I3347" s="21">
        <f>IF(C3347&lt;=2000,0,MIN(C3347,ROUNDDOWN(F3347*0.4,0))-2000)</f>
        <v/>
      </c>
      <c r="J3347" s="21">
        <f>MAX(0,ROUNDDOWN(F3347-E3347-G3347,-3))</f>
        <v/>
      </c>
      <c r="K3347" s="21">
        <f>MAX(0,ROUNDDOWN(F3347-E3347-G3347-H3347-I3347,-3))</f>
        <v/>
      </c>
      <c r="L3347" s="21">
        <f>MAX(0,ROUNDDOWN(F3347-E3347-G3347-H3347,-3))</f>
        <v/>
      </c>
      <c r="M3347" s="21">
        <f>IF(J3347&lt;=0,0,ROUNDDOWN((J3347*LOOKUP(J3347,{0,1950001,3300001,6950001,9000001,18000001,40000001},{0.05,0.1,0.2,0.23,0.33,0.4,0.45})-LOOKUP(J3347,{0,1950001,3300001,6950001,9000001,18000001,40000001},{0,97500,427500,636000,1536000,2796000,4796000}))*1.021,-2))</f>
        <v/>
      </c>
      <c r="N3347" s="21">
        <f>IF(K3347&lt;=0,0,ROUNDDOWN((K3347*LOOKUP(K3347,{0,1950001,3300001,6950001,9000001,18000001,40000001},{0.05,0.1,0.2,0.23,0.33,0.4,0.45})-LOOKUP(K3347,{0,1950001,3300001,6950001,9000001,18000001,40000001},{0,97500,427500,636000,1536000,2796000,4796000}))*1.021,-2))</f>
        <v/>
      </c>
      <c r="O3347" s="21">
        <f>IF(L3347&lt;=0,0,ROUNDDOWN((L3347*LOOKUP(L3347,{0,1950001,3300001,6950001,9000001,18000001,40000001},{0.05,0.1,0.2,0.23,0.33,0.4,0.45})-LOOKUP(L3347,{0,1950001,3300001,6950001,9000001,18000001,40000001},{0,97500,427500,636000,1536000,2796000,4796000}))*1.021,-2))</f>
        <v/>
      </c>
      <c r="P3347" s="21">
        <f>MAX(0,ROUNDDOWN(F3347-E3347-430000,-3))</f>
        <v/>
      </c>
      <c r="Q3347" s="21">
        <f>MAX(0,ROUNDDOWN(F3347-E3347-430000-H3347,-3))</f>
        <v/>
      </c>
      <c r="R3347" s="21">
        <f>IF(F3347&lt;=450000,0,MAX(0,P3347*0.06-MIN(50000,P3347)*0.03))</f>
        <v/>
      </c>
      <c r="S3347" s="21">
        <f>IF(F3347&lt;=450000,0,MAX(0,P3347*0.04-MIN(50000,P3347)*0.02))</f>
        <v/>
      </c>
      <c r="T3347" s="21">
        <f>IF(F3347&lt;=450000,0,MAX(0,Q3347*0.06-MIN(50000,Q3347)*0.03))</f>
        <v/>
      </c>
      <c r="U3347" s="21">
        <f>IF(F3347&lt;=450000,0,MAX(0,Q3347*0.04-MIN(50000,Q3347)*0.02))</f>
        <v/>
      </c>
      <c r="V3347" s="21">
        <f>50000+MAX(0,G3347-480000)</f>
        <v/>
      </c>
      <c r="W3347" s="21">
        <f>P3347-V3347</f>
        <v/>
      </c>
      <c r="X3347" s="21">
        <f>Q3347-V3347</f>
        <v/>
      </c>
      <c r="Y3347" s="22">
        <f>IF(W3347&lt;0,0.9,LOOKUP(W3347,{0,1950001,3300001,6950001,9000001,18000001,40000001},{0.84895,0.7979,0.6958,0.66517,0.56307,0.4916,0.44055}))</f>
        <v/>
      </c>
      <c r="Z3347" s="22">
        <f>IF(X3347&lt;0,0.9,LOOKUP(X3347,{0,1950001,3300001,6950001,9000001,18000001,40000001},{0.84895,0.7979,0.6958,0.66517,0.56307,0.4916,0.44055}))</f>
        <v/>
      </c>
      <c r="AA3347" s="22">
        <f>IF(W3347&lt;0,0,CHOOSE(MATCH(W3347,{0,1950001,3300001,6950001,9000001},1),5.105/84.895,10.21/79.79,20.42/69.58,23.483/66.517,33.693/56.307))</f>
        <v/>
      </c>
      <c r="AB3347" s="21">
        <f>IF(C3347&lt;=2000,0,(MIN(C3347,ROUNDDOWN(F3347*0.3,0))-2000)*0.1)</f>
        <v/>
      </c>
      <c r="AC3347" s="21">
        <f>IF(C3347&lt;=2000,0,MIN((C3347-2000)*Y3347,(R3347+S3347)*0.2))</f>
        <v/>
      </c>
      <c r="AD3347" s="21">
        <f>IF(C3347&lt;=2000,0,MIN((C3347-2000)*Z3347,(T3347+U3347)*0.2))</f>
        <v/>
      </c>
      <c r="AE3347" s="21">
        <f>AC3347*AA3347</f>
        <v/>
      </c>
      <c r="AF3347" s="21">
        <f>ROUNDDOWN(R3347,-2)+ROUNDDOWN(S3347,-2)</f>
        <v/>
      </c>
      <c r="AG3347" s="21">
        <f>ROUNDDOWN(MAX(0,R3347-(AB3347+AC3347+AE3347)*0.6),-2)+ROUNDDOWN(MAX(0,S3347-(AB3347+AC3347+AE3347)*0.4),-2)</f>
        <v/>
      </c>
      <c r="AH3347" s="21">
        <f>ROUNDDOWN(MAX(0,T3347-(AB3347+AD3347)*0.6),-2)+ROUNDDOWN(MAX(0,U3347-(AB3347+AD3347)*0.4),-2)</f>
        <v/>
      </c>
      <c r="AI3347" s="21">
        <f>ROUNDDOWN(T3347,-2)+ROUNDDOWN(U3347,-2)</f>
        <v/>
      </c>
      <c r="AJ3347" s="21">
        <f>M3347+AF3347</f>
        <v/>
      </c>
      <c r="AK3347" s="21">
        <f>M3347+AG3347</f>
        <v/>
      </c>
      <c r="AL3347" s="21">
        <f>N3347+AH3347</f>
        <v/>
      </c>
      <c r="AM3347" s="21">
        <f>O3347+AI3347</f>
        <v/>
      </c>
      <c r="AN3347" s="21">
        <f>N3347+AI3347</f>
        <v/>
      </c>
      <c r="AO3347" s="21">
        <f>ROUNDDOWN((R3347+S3347)*0.2/Y3347+2000,0)</f>
        <v/>
      </c>
      <c r="AP3347" s="21">
        <f>ROUNDDOWN((T3347+U3347)*0.2/Z3347+2000,0)</f>
        <v/>
      </c>
      <c r="AQ3347" s="21">
        <f>AL3347-AK3347</f>
        <v/>
      </c>
      <c r="AR3347" s="21">
        <f>AM3347-AK3347</f>
        <v/>
      </c>
      <c r="AS3347" s="21">
        <f>AM3347-AL3347</f>
        <v/>
      </c>
      <c r="AT3347" s="21">
        <f>AK3347+C3347-AJ3347</f>
        <v/>
      </c>
      <c r="AU3347" s="21">
        <f>AL3347+C3347-AM3347</f>
        <v/>
      </c>
      <c r="AV3347" s="21">
        <f>AN3347+C3347-AM3347</f>
        <v/>
      </c>
    </row>
    <row r="3348">
      <c r="A3348" t="inlineStr">
        <is>
          <t>1万円刻み</t>
        </is>
      </c>
      <c r="B3348" s="21">
        <f>'5_1万円刻み'!$A$1585</f>
        <v/>
      </c>
      <c r="C3348" s="21">
        <f>AO3348</f>
        <v/>
      </c>
      <c r="D3348" s="21" t="n">
        <v>0</v>
      </c>
      <c r="E3348" s="21">
        <f>ROUND(MIN(B3348/12,650000)*12*0.0915+MIN(B3348/12,1390000)*12*(0.0504+0)+B3348*0.005,0)</f>
        <v/>
      </c>
      <c r="F3348" s="21">
        <f>IF(B3348&lt;741000,0,IF(B3348&lt;2191000,B3348-740000,IF(B3348&lt;2193000,1451000,IF(B3348&lt;2196000,1453000,IF(B3348&lt;2200000,1456000,IF(B3348&lt;3600000,ROUND(ROUNDDOWN(B3348/4,-3)*2.8,0)-80000,IF(B3348&lt;6600000,ROUND(ROUNDDOWN(B3348/4,-3)*3.2,0)-440000,IF(B3348&lt;8500000,ROUNDDOWN(B3348*0.9,0)-1100000,B3348-1950000))))))))</f>
        <v/>
      </c>
      <c r="G3348" s="21">
        <f>IF(F3348&gt;23500000,NA(),IF(F3348&lt;=4890000,1040000,IF(F3348&lt;=6550000,670000,620000)))</f>
        <v/>
      </c>
      <c r="H3348" s="21">
        <f>IF(D3348&lt;=0,0,MAX(0,MIN(2000000,D3348-MIN(100000,ROUNDDOWN(F3348*0.05,0)))))</f>
        <v/>
      </c>
      <c r="I3348" s="21">
        <f>IF(C3348&lt;=2000,0,MIN(C3348,ROUNDDOWN(F3348*0.4,0))-2000)</f>
        <v/>
      </c>
      <c r="J3348" s="21">
        <f>MAX(0,ROUNDDOWN(F3348-E3348-G3348,-3))</f>
        <v/>
      </c>
      <c r="K3348" s="21">
        <f>MAX(0,ROUNDDOWN(F3348-E3348-G3348-H3348-I3348,-3))</f>
        <v/>
      </c>
      <c r="L3348" s="21">
        <f>MAX(0,ROUNDDOWN(F3348-E3348-G3348-H3348,-3))</f>
        <v/>
      </c>
      <c r="M3348" s="21">
        <f>IF(J3348&lt;=0,0,ROUNDDOWN((J3348*LOOKUP(J3348,{0,1950001,3300001,6950001,9000001,18000001,40000001},{0.05,0.1,0.2,0.23,0.33,0.4,0.45})-LOOKUP(J3348,{0,1950001,3300001,6950001,9000001,18000001,40000001},{0,97500,427500,636000,1536000,2796000,4796000}))*1.021,-2))</f>
        <v/>
      </c>
      <c r="N3348" s="21">
        <f>IF(K3348&lt;=0,0,ROUNDDOWN((K3348*LOOKUP(K3348,{0,1950001,3300001,6950001,9000001,18000001,40000001},{0.05,0.1,0.2,0.23,0.33,0.4,0.45})-LOOKUP(K3348,{0,1950001,3300001,6950001,9000001,18000001,40000001},{0,97500,427500,636000,1536000,2796000,4796000}))*1.021,-2))</f>
        <v/>
      </c>
      <c r="O3348" s="21">
        <f>IF(L3348&lt;=0,0,ROUNDDOWN((L3348*LOOKUP(L3348,{0,1950001,3300001,6950001,9000001,18000001,40000001},{0.05,0.1,0.2,0.23,0.33,0.4,0.45})-LOOKUP(L3348,{0,1950001,3300001,6950001,9000001,18000001,40000001},{0,97500,427500,636000,1536000,2796000,4796000}))*1.021,-2))</f>
        <v/>
      </c>
      <c r="P3348" s="21">
        <f>MAX(0,ROUNDDOWN(F3348-E3348-430000,-3))</f>
        <v/>
      </c>
      <c r="Q3348" s="21">
        <f>MAX(0,ROUNDDOWN(F3348-E3348-430000-H3348,-3))</f>
        <v/>
      </c>
      <c r="R3348" s="21">
        <f>IF(F3348&lt;=450000,0,MAX(0,P3348*0.06-MIN(50000,P3348)*0.03))</f>
        <v/>
      </c>
      <c r="S3348" s="21">
        <f>IF(F3348&lt;=450000,0,MAX(0,P3348*0.04-MIN(50000,P3348)*0.02))</f>
        <v/>
      </c>
      <c r="T3348" s="21">
        <f>IF(F3348&lt;=450000,0,MAX(0,Q3348*0.06-MIN(50000,Q3348)*0.03))</f>
        <v/>
      </c>
      <c r="U3348" s="21">
        <f>IF(F3348&lt;=450000,0,MAX(0,Q3348*0.04-MIN(50000,Q3348)*0.02))</f>
        <v/>
      </c>
      <c r="V3348" s="21">
        <f>50000+MAX(0,G3348-480000)</f>
        <v/>
      </c>
      <c r="W3348" s="21">
        <f>P3348-V3348</f>
        <v/>
      </c>
      <c r="X3348" s="21">
        <f>Q3348-V3348</f>
        <v/>
      </c>
      <c r="Y3348" s="22">
        <f>IF(W3348&lt;0,0.9,LOOKUP(W3348,{0,1950001,3300001,6950001,9000001,18000001,40000001},{0.84895,0.7979,0.6958,0.66517,0.56307,0.4916,0.44055}))</f>
        <v/>
      </c>
      <c r="Z3348" s="22">
        <f>IF(X3348&lt;0,0.9,LOOKUP(X3348,{0,1950001,3300001,6950001,9000001,18000001,40000001},{0.84895,0.7979,0.6958,0.66517,0.56307,0.4916,0.44055}))</f>
        <v/>
      </c>
      <c r="AA3348" s="22">
        <f>IF(W3348&lt;0,0,CHOOSE(MATCH(W3348,{0,1950001,3300001,6950001,9000001},1),5.105/84.895,10.21/79.79,20.42/69.58,23.483/66.517,33.693/56.307))</f>
        <v/>
      </c>
      <c r="AB3348" s="21">
        <f>IF(C3348&lt;=2000,0,(MIN(C3348,ROUNDDOWN(F3348*0.3,0))-2000)*0.1)</f>
        <v/>
      </c>
      <c r="AC3348" s="21">
        <f>IF(C3348&lt;=2000,0,MIN((C3348-2000)*Y3348,(R3348+S3348)*0.2))</f>
        <v/>
      </c>
      <c r="AD3348" s="21">
        <f>IF(C3348&lt;=2000,0,MIN((C3348-2000)*Z3348,(T3348+U3348)*0.2))</f>
        <v/>
      </c>
      <c r="AE3348" s="21">
        <f>AC3348*AA3348</f>
        <v/>
      </c>
      <c r="AF3348" s="21">
        <f>ROUNDDOWN(R3348,-2)+ROUNDDOWN(S3348,-2)</f>
        <v/>
      </c>
      <c r="AG3348" s="21">
        <f>ROUNDDOWN(MAX(0,R3348-(AB3348+AC3348+AE3348)*0.6),-2)+ROUNDDOWN(MAX(0,S3348-(AB3348+AC3348+AE3348)*0.4),-2)</f>
        <v/>
      </c>
      <c r="AH3348" s="21">
        <f>ROUNDDOWN(MAX(0,T3348-(AB3348+AD3348)*0.6),-2)+ROUNDDOWN(MAX(0,U3348-(AB3348+AD3348)*0.4),-2)</f>
        <v/>
      </c>
      <c r="AI3348" s="21">
        <f>ROUNDDOWN(T3348,-2)+ROUNDDOWN(U3348,-2)</f>
        <v/>
      </c>
      <c r="AJ3348" s="21">
        <f>M3348+AF3348</f>
        <v/>
      </c>
      <c r="AK3348" s="21">
        <f>M3348+AG3348</f>
        <v/>
      </c>
      <c r="AL3348" s="21">
        <f>N3348+AH3348</f>
        <v/>
      </c>
      <c r="AM3348" s="21">
        <f>O3348+AI3348</f>
        <v/>
      </c>
      <c r="AN3348" s="21">
        <f>N3348+AI3348</f>
        <v/>
      </c>
      <c r="AO3348" s="21">
        <f>ROUNDDOWN((R3348+S3348)*0.2/Y3348+2000,0)</f>
        <v/>
      </c>
      <c r="AP3348" s="21">
        <f>ROUNDDOWN((T3348+U3348)*0.2/Z3348+2000,0)</f>
        <v/>
      </c>
      <c r="AQ3348" s="21">
        <f>AL3348-AK3348</f>
        <v/>
      </c>
      <c r="AR3348" s="21">
        <f>AM3348-AK3348</f>
        <v/>
      </c>
      <c r="AS3348" s="21">
        <f>AM3348-AL3348</f>
        <v/>
      </c>
      <c r="AT3348" s="21">
        <f>AK3348+C3348-AJ3348</f>
        <v/>
      </c>
      <c r="AU3348" s="21">
        <f>AL3348+C3348-AM3348</f>
        <v/>
      </c>
      <c r="AV3348" s="21">
        <f>AN3348+C3348-AM3348</f>
        <v/>
      </c>
    </row>
    <row r="3349">
      <c r="A3349" t="inlineStr">
        <is>
          <t>1万円刻み</t>
        </is>
      </c>
      <c r="B3349" s="21">
        <f>'5_1万円刻み'!$A$1586</f>
        <v/>
      </c>
      <c r="C3349" s="21">
        <f>AO3349</f>
        <v/>
      </c>
      <c r="D3349" s="21" t="n">
        <v>0</v>
      </c>
      <c r="E3349" s="21">
        <f>ROUND(MIN(B3349/12,650000)*12*0.0915+MIN(B3349/12,1390000)*12*(0.0504+0)+B3349*0.005,0)</f>
        <v/>
      </c>
      <c r="F3349" s="21">
        <f>IF(B3349&lt;741000,0,IF(B3349&lt;2191000,B3349-740000,IF(B3349&lt;2193000,1451000,IF(B3349&lt;2196000,1453000,IF(B3349&lt;2200000,1456000,IF(B3349&lt;3600000,ROUND(ROUNDDOWN(B3349/4,-3)*2.8,0)-80000,IF(B3349&lt;6600000,ROUND(ROUNDDOWN(B3349/4,-3)*3.2,0)-440000,IF(B3349&lt;8500000,ROUNDDOWN(B3349*0.9,0)-1100000,B3349-1950000))))))))</f>
        <v/>
      </c>
      <c r="G3349" s="21">
        <f>IF(F3349&gt;23500000,NA(),IF(F3349&lt;=4890000,1040000,IF(F3349&lt;=6550000,670000,620000)))</f>
        <v/>
      </c>
      <c r="H3349" s="21">
        <f>IF(D3349&lt;=0,0,MAX(0,MIN(2000000,D3349-MIN(100000,ROUNDDOWN(F3349*0.05,0)))))</f>
        <v/>
      </c>
      <c r="I3349" s="21">
        <f>IF(C3349&lt;=2000,0,MIN(C3349,ROUNDDOWN(F3349*0.4,0))-2000)</f>
        <v/>
      </c>
      <c r="J3349" s="21">
        <f>MAX(0,ROUNDDOWN(F3349-E3349-G3349,-3))</f>
        <v/>
      </c>
      <c r="K3349" s="21">
        <f>MAX(0,ROUNDDOWN(F3349-E3349-G3349-H3349-I3349,-3))</f>
        <v/>
      </c>
      <c r="L3349" s="21">
        <f>MAX(0,ROUNDDOWN(F3349-E3349-G3349-H3349,-3))</f>
        <v/>
      </c>
      <c r="M3349" s="21">
        <f>IF(J3349&lt;=0,0,ROUNDDOWN((J3349*LOOKUP(J3349,{0,1950001,3300001,6950001,9000001,18000001,40000001},{0.05,0.1,0.2,0.23,0.33,0.4,0.45})-LOOKUP(J3349,{0,1950001,3300001,6950001,9000001,18000001,40000001},{0,97500,427500,636000,1536000,2796000,4796000}))*1.021,-2))</f>
        <v/>
      </c>
      <c r="N3349" s="21">
        <f>IF(K3349&lt;=0,0,ROUNDDOWN((K3349*LOOKUP(K3349,{0,1950001,3300001,6950001,9000001,18000001,40000001},{0.05,0.1,0.2,0.23,0.33,0.4,0.45})-LOOKUP(K3349,{0,1950001,3300001,6950001,9000001,18000001,40000001},{0,97500,427500,636000,1536000,2796000,4796000}))*1.021,-2))</f>
        <v/>
      </c>
      <c r="O3349" s="21">
        <f>IF(L3349&lt;=0,0,ROUNDDOWN((L3349*LOOKUP(L3349,{0,1950001,3300001,6950001,9000001,18000001,40000001},{0.05,0.1,0.2,0.23,0.33,0.4,0.45})-LOOKUP(L3349,{0,1950001,3300001,6950001,9000001,18000001,40000001},{0,97500,427500,636000,1536000,2796000,4796000}))*1.021,-2))</f>
        <v/>
      </c>
      <c r="P3349" s="21">
        <f>MAX(0,ROUNDDOWN(F3349-E3349-430000,-3))</f>
        <v/>
      </c>
      <c r="Q3349" s="21">
        <f>MAX(0,ROUNDDOWN(F3349-E3349-430000-H3349,-3))</f>
        <v/>
      </c>
      <c r="R3349" s="21">
        <f>IF(F3349&lt;=450000,0,MAX(0,P3349*0.06-MIN(50000,P3349)*0.03))</f>
        <v/>
      </c>
      <c r="S3349" s="21">
        <f>IF(F3349&lt;=450000,0,MAX(0,P3349*0.04-MIN(50000,P3349)*0.02))</f>
        <v/>
      </c>
      <c r="T3349" s="21">
        <f>IF(F3349&lt;=450000,0,MAX(0,Q3349*0.06-MIN(50000,Q3349)*0.03))</f>
        <v/>
      </c>
      <c r="U3349" s="21">
        <f>IF(F3349&lt;=450000,0,MAX(0,Q3349*0.04-MIN(50000,Q3349)*0.02))</f>
        <v/>
      </c>
      <c r="V3349" s="21">
        <f>50000+MAX(0,G3349-480000)</f>
        <v/>
      </c>
      <c r="W3349" s="21">
        <f>P3349-V3349</f>
        <v/>
      </c>
      <c r="X3349" s="21">
        <f>Q3349-V3349</f>
        <v/>
      </c>
      <c r="Y3349" s="22">
        <f>IF(W3349&lt;0,0.9,LOOKUP(W3349,{0,1950001,3300001,6950001,9000001,18000001,40000001},{0.84895,0.7979,0.6958,0.66517,0.56307,0.4916,0.44055}))</f>
        <v/>
      </c>
      <c r="Z3349" s="22">
        <f>IF(X3349&lt;0,0.9,LOOKUP(X3349,{0,1950001,3300001,6950001,9000001,18000001,40000001},{0.84895,0.7979,0.6958,0.66517,0.56307,0.4916,0.44055}))</f>
        <v/>
      </c>
      <c r="AA3349" s="22">
        <f>IF(W3349&lt;0,0,CHOOSE(MATCH(W3349,{0,1950001,3300001,6950001,9000001},1),5.105/84.895,10.21/79.79,20.42/69.58,23.483/66.517,33.693/56.307))</f>
        <v/>
      </c>
      <c r="AB3349" s="21">
        <f>IF(C3349&lt;=2000,0,(MIN(C3349,ROUNDDOWN(F3349*0.3,0))-2000)*0.1)</f>
        <v/>
      </c>
      <c r="AC3349" s="21">
        <f>IF(C3349&lt;=2000,0,MIN((C3349-2000)*Y3349,(R3349+S3349)*0.2))</f>
        <v/>
      </c>
      <c r="AD3349" s="21">
        <f>IF(C3349&lt;=2000,0,MIN((C3349-2000)*Z3349,(T3349+U3349)*0.2))</f>
        <v/>
      </c>
      <c r="AE3349" s="21">
        <f>AC3349*AA3349</f>
        <v/>
      </c>
      <c r="AF3349" s="21">
        <f>ROUNDDOWN(R3349,-2)+ROUNDDOWN(S3349,-2)</f>
        <v/>
      </c>
      <c r="AG3349" s="21">
        <f>ROUNDDOWN(MAX(0,R3349-(AB3349+AC3349+AE3349)*0.6),-2)+ROUNDDOWN(MAX(0,S3349-(AB3349+AC3349+AE3349)*0.4),-2)</f>
        <v/>
      </c>
      <c r="AH3349" s="21">
        <f>ROUNDDOWN(MAX(0,T3349-(AB3349+AD3349)*0.6),-2)+ROUNDDOWN(MAX(0,U3349-(AB3349+AD3349)*0.4),-2)</f>
        <v/>
      </c>
      <c r="AI3349" s="21">
        <f>ROUNDDOWN(T3349,-2)+ROUNDDOWN(U3349,-2)</f>
        <v/>
      </c>
      <c r="AJ3349" s="21">
        <f>M3349+AF3349</f>
        <v/>
      </c>
      <c r="AK3349" s="21">
        <f>M3349+AG3349</f>
        <v/>
      </c>
      <c r="AL3349" s="21">
        <f>N3349+AH3349</f>
        <v/>
      </c>
      <c r="AM3349" s="21">
        <f>O3349+AI3349</f>
        <v/>
      </c>
      <c r="AN3349" s="21">
        <f>N3349+AI3349</f>
        <v/>
      </c>
      <c r="AO3349" s="21">
        <f>ROUNDDOWN((R3349+S3349)*0.2/Y3349+2000,0)</f>
        <v/>
      </c>
      <c r="AP3349" s="21">
        <f>ROUNDDOWN((T3349+U3349)*0.2/Z3349+2000,0)</f>
        <v/>
      </c>
      <c r="AQ3349" s="21">
        <f>AL3349-AK3349</f>
        <v/>
      </c>
      <c r="AR3349" s="21">
        <f>AM3349-AK3349</f>
        <v/>
      </c>
      <c r="AS3349" s="21">
        <f>AM3349-AL3349</f>
        <v/>
      </c>
      <c r="AT3349" s="21">
        <f>AK3349+C3349-AJ3349</f>
        <v/>
      </c>
      <c r="AU3349" s="21">
        <f>AL3349+C3349-AM3349</f>
        <v/>
      </c>
      <c r="AV3349" s="21">
        <f>AN3349+C3349-AM3349</f>
        <v/>
      </c>
    </row>
    <row r="3350">
      <c r="A3350" t="inlineStr">
        <is>
          <t>1万円刻み</t>
        </is>
      </c>
      <c r="B3350" s="21">
        <f>'5_1万円刻み'!$A$1587</f>
        <v/>
      </c>
      <c r="C3350" s="21">
        <f>AO3350</f>
        <v/>
      </c>
      <c r="D3350" s="21" t="n">
        <v>0</v>
      </c>
      <c r="E3350" s="21">
        <f>ROUND(MIN(B3350/12,650000)*12*0.0915+MIN(B3350/12,1390000)*12*(0.0504+0)+B3350*0.005,0)</f>
        <v/>
      </c>
      <c r="F3350" s="21">
        <f>IF(B3350&lt;741000,0,IF(B3350&lt;2191000,B3350-740000,IF(B3350&lt;2193000,1451000,IF(B3350&lt;2196000,1453000,IF(B3350&lt;2200000,1456000,IF(B3350&lt;3600000,ROUND(ROUNDDOWN(B3350/4,-3)*2.8,0)-80000,IF(B3350&lt;6600000,ROUND(ROUNDDOWN(B3350/4,-3)*3.2,0)-440000,IF(B3350&lt;8500000,ROUNDDOWN(B3350*0.9,0)-1100000,B3350-1950000))))))))</f>
        <v/>
      </c>
      <c r="G3350" s="21">
        <f>IF(F3350&gt;23500000,NA(),IF(F3350&lt;=4890000,1040000,IF(F3350&lt;=6550000,670000,620000)))</f>
        <v/>
      </c>
      <c r="H3350" s="21">
        <f>IF(D3350&lt;=0,0,MAX(0,MIN(2000000,D3350-MIN(100000,ROUNDDOWN(F3350*0.05,0)))))</f>
        <v/>
      </c>
      <c r="I3350" s="21">
        <f>IF(C3350&lt;=2000,0,MIN(C3350,ROUNDDOWN(F3350*0.4,0))-2000)</f>
        <v/>
      </c>
      <c r="J3350" s="21">
        <f>MAX(0,ROUNDDOWN(F3350-E3350-G3350,-3))</f>
        <v/>
      </c>
      <c r="K3350" s="21">
        <f>MAX(0,ROUNDDOWN(F3350-E3350-G3350-H3350-I3350,-3))</f>
        <v/>
      </c>
      <c r="L3350" s="21">
        <f>MAX(0,ROUNDDOWN(F3350-E3350-G3350-H3350,-3))</f>
        <v/>
      </c>
      <c r="M3350" s="21">
        <f>IF(J3350&lt;=0,0,ROUNDDOWN((J3350*LOOKUP(J3350,{0,1950001,3300001,6950001,9000001,18000001,40000001},{0.05,0.1,0.2,0.23,0.33,0.4,0.45})-LOOKUP(J3350,{0,1950001,3300001,6950001,9000001,18000001,40000001},{0,97500,427500,636000,1536000,2796000,4796000}))*1.021,-2))</f>
        <v/>
      </c>
      <c r="N3350" s="21">
        <f>IF(K3350&lt;=0,0,ROUNDDOWN((K3350*LOOKUP(K3350,{0,1950001,3300001,6950001,9000001,18000001,40000001},{0.05,0.1,0.2,0.23,0.33,0.4,0.45})-LOOKUP(K3350,{0,1950001,3300001,6950001,9000001,18000001,40000001},{0,97500,427500,636000,1536000,2796000,4796000}))*1.021,-2))</f>
        <v/>
      </c>
      <c r="O3350" s="21">
        <f>IF(L3350&lt;=0,0,ROUNDDOWN((L3350*LOOKUP(L3350,{0,1950001,3300001,6950001,9000001,18000001,40000001},{0.05,0.1,0.2,0.23,0.33,0.4,0.45})-LOOKUP(L3350,{0,1950001,3300001,6950001,9000001,18000001,40000001},{0,97500,427500,636000,1536000,2796000,4796000}))*1.021,-2))</f>
        <v/>
      </c>
      <c r="P3350" s="21">
        <f>MAX(0,ROUNDDOWN(F3350-E3350-430000,-3))</f>
        <v/>
      </c>
      <c r="Q3350" s="21">
        <f>MAX(0,ROUNDDOWN(F3350-E3350-430000-H3350,-3))</f>
        <v/>
      </c>
      <c r="R3350" s="21">
        <f>IF(F3350&lt;=450000,0,MAX(0,P3350*0.06-MIN(50000,P3350)*0.03))</f>
        <v/>
      </c>
      <c r="S3350" s="21">
        <f>IF(F3350&lt;=450000,0,MAX(0,P3350*0.04-MIN(50000,P3350)*0.02))</f>
        <v/>
      </c>
      <c r="T3350" s="21">
        <f>IF(F3350&lt;=450000,0,MAX(0,Q3350*0.06-MIN(50000,Q3350)*0.03))</f>
        <v/>
      </c>
      <c r="U3350" s="21">
        <f>IF(F3350&lt;=450000,0,MAX(0,Q3350*0.04-MIN(50000,Q3350)*0.02))</f>
        <v/>
      </c>
      <c r="V3350" s="21">
        <f>50000+MAX(0,G3350-480000)</f>
        <v/>
      </c>
      <c r="W3350" s="21">
        <f>P3350-V3350</f>
        <v/>
      </c>
      <c r="X3350" s="21">
        <f>Q3350-V3350</f>
        <v/>
      </c>
      <c r="Y3350" s="22">
        <f>IF(W3350&lt;0,0.9,LOOKUP(W3350,{0,1950001,3300001,6950001,9000001,18000001,40000001},{0.84895,0.7979,0.6958,0.66517,0.56307,0.4916,0.44055}))</f>
        <v/>
      </c>
      <c r="Z3350" s="22">
        <f>IF(X3350&lt;0,0.9,LOOKUP(X3350,{0,1950001,3300001,6950001,9000001,18000001,40000001},{0.84895,0.7979,0.6958,0.66517,0.56307,0.4916,0.44055}))</f>
        <v/>
      </c>
      <c r="AA3350" s="22">
        <f>IF(W3350&lt;0,0,CHOOSE(MATCH(W3350,{0,1950001,3300001,6950001,9000001},1),5.105/84.895,10.21/79.79,20.42/69.58,23.483/66.517,33.693/56.307))</f>
        <v/>
      </c>
      <c r="AB3350" s="21">
        <f>IF(C3350&lt;=2000,0,(MIN(C3350,ROUNDDOWN(F3350*0.3,0))-2000)*0.1)</f>
        <v/>
      </c>
      <c r="AC3350" s="21">
        <f>IF(C3350&lt;=2000,0,MIN((C3350-2000)*Y3350,(R3350+S3350)*0.2))</f>
        <v/>
      </c>
      <c r="AD3350" s="21">
        <f>IF(C3350&lt;=2000,0,MIN((C3350-2000)*Z3350,(T3350+U3350)*0.2))</f>
        <v/>
      </c>
      <c r="AE3350" s="21">
        <f>AC3350*AA3350</f>
        <v/>
      </c>
      <c r="AF3350" s="21">
        <f>ROUNDDOWN(R3350,-2)+ROUNDDOWN(S3350,-2)</f>
        <v/>
      </c>
      <c r="AG3350" s="21">
        <f>ROUNDDOWN(MAX(0,R3350-(AB3350+AC3350+AE3350)*0.6),-2)+ROUNDDOWN(MAX(0,S3350-(AB3350+AC3350+AE3350)*0.4),-2)</f>
        <v/>
      </c>
      <c r="AH3350" s="21">
        <f>ROUNDDOWN(MAX(0,T3350-(AB3350+AD3350)*0.6),-2)+ROUNDDOWN(MAX(0,U3350-(AB3350+AD3350)*0.4),-2)</f>
        <v/>
      </c>
      <c r="AI3350" s="21">
        <f>ROUNDDOWN(T3350,-2)+ROUNDDOWN(U3350,-2)</f>
        <v/>
      </c>
      <c r="AJ3350" s="21">
        <f>M3350+AF3350</f>
        <v/>
      </c>
      <c r="AK3350" s="21">
        <f>M3350+AG3350</f>
        <v/>
      </c>
      <c r="AL3350" s="21">
        <f>N3350+AH3350</f>
        <v/>
      </c>
      <c r="AM3350" s="21">
        <f>O3350+AI3350</f>
        <v/>
      </c>
      <c r="AN3350" s="21">
        <f>N3350+AI3350</f>
        <v/>
      </c>
      <c r="AO3350" s="21">
        <f>ROUNDDOWN((R3350+S3350)*0.2/Y3350+2000,0)</f>
        <v/>
      </c>
      <c r="AP3350" s="21">
        <f>ROUNDDOWN((T3350+U3350)*0.2/Z3350+2000,0)</f>
        <v/>
      </c>
      <c r="AQ3350" s="21">
        <f>AL3350-AK3350</f>
        <v/>
      </c>
      <c r="AR3350" s="21">
        <f>AM3350-AK3350</f>
        <v/>
      </c>
      <c r="AS3350" s="21">
        <f>AM3350-AL3350</f>
        <v/>
      </c>
      <c r="AT3350" s="21">
        <f>AK3350+C3350-AJ3350</f>
        <v/>
      </c>
      <c r="AU3350" s="21">
        <f>AL3350+C3350-AM3350</f>
        <v/>
      </c>
      <c r="AV3350" s="21">
        <f>AN3350+C3350-AM3350</f>
        <v/>
      </c>
    </row>
    <row r="3351">
      <c r="A3351" t="inlineStr">
        <is>
          <t>1万円刻み</t>
        </is>
      </c>
      <c r="B3351" s="21">
        <f>'5_1万円刻み'!$A$1588</f>
        <v/>
      </c>
      <c r="C3351" s="21">
        <f>AO3351</f>
        <v/>
      </c>
      <c r="D3351" s="21" t="n">
        <v>0</v>
      </c>
      <c r="E3351" s="21">
        <f>ROUND(MIN(B3351/12,650000)*12*0.0915+MIN(B3351/12,1390000)*12*(0.0504+0)+B3351*0.005,0)</f>
        <v/>
      </c>
      <c r="F3351" s="21">
        <f>IF(B3351&lt;741000,0,IF(B3351&lt;2191000,B3351-740000,IF(B3351&lt;2193000,1451000,IF(B3351&lt;2196000,1453000,IF(B3351&lt;2200000,1456000,IF(B3351&lt;3600000,ROUND(ROUNDDOWN(B3351/4,-3)*2.8,0)-80000,IF(B3351&lt;6600000,ROUND(ROUNDDOWN(B3351/4,-3)*3.2,0)-440000,IF(B3351&lt;8500000,ROUNDDOWN(B3351*0.9,0)-1100000,B3351-1950000))))))))</f>
        <v/>
      </c>
      <c r="G3351" s="21">
        <f>IF(F3351&gt;23500000,NA(),IF(F3351&lt;=4890000,1040000,IF(F3351&lt;=6550000,670000,620000)))</f>
        <v/>
      </c>
      <c r="H3351" s="21">
        <f>IF(D3351&lt;=0,0,MAX(0,MIN(2000000,D3351-MIN(100000,ROUNDDOWN(F3351*0.05,0)))))</f>
        <v/>
      </c>
      <c r="I3351" s="21">
        <f>IF(C3351&lt;=2000,0,MIN(C3351,ROUNDDOWN(F3351*0.4,0))-2000)</f>
        <v/>
      </c>
      <c r="J3351" s="21">
        <f>MAX(0,ROUNDDOWN(F3351-E3351-G3351,-3))</f>
        <v/>
      </c>
      <c r="K3351" s="21">
        <f>MAX(0,ROUNDDOWN(F3351-E3351-G3351-H3351-I3351,-3))</f>
        <v/>
      </c>
      <c r="L3351" s="21">
        <f>MAX(0,ROUNDDOWN(F3351-E3351-G3351-H3351,-3))</f>
        <v/>
      </c>
      <c r="M3351" s="21">
        <f>IF(J3351&lt;=0,0,ROUNDDOWN((J3351*LOOKUP(J3351,{0,1950001,3300001,6950001,9000001,18000001,40000001},{0.05,0.1,0.2,0.23,0.33,0.4,0.45})-LOOKUP(J3351,{0,1950001,3300001,6950001,9000001,18000001,40000001},{0,97500,427500,636000,1536000,2796000,4796000}))*1.021,-2))</f>
        <v/>
      </c>
      <c r="N3351" s="21">
        <f>IF(K3351&lt;=0,0,ROUNDDOWN((K3351*LOOKUP(K3351,{0,1950001,3300001,6950001,9000001,18000001,40000001},{0.05,0.1,0.2,0.23,0.33,0.4,0.45})-LOOKUP(K3351,{0,1950001,3300001,6950001,9000001,18000001,40000001},{0,97500,427500,636000,1536000,2796000,4796000}))*1.021,-2))</f>
        <v/>
      </c>
      <c r="O3351" s="21">
        <f>IF(L3351&lt;=0,0,ROUNDDOWN((L3351*LOOKUP(L3351,{0,1950001,3300001,6950001,9000001,18000001,40000001},{0.05,0.1,0.2,0.23,0.33,0.4,0.45})-LOOKUP(L3351,{0,1950001,3300001,6950001,9000001,18000001,40000001},{0,97500,427500,636000,1536000,2796000,4796000}))*1.021,-2))</f>
        <v/>
      </c>
      <c r="P3351" s="21">
        <f>MAX(0,ROUNDDOWN(F3351-E3351-430000,-3))</f>
        <v/>
      </c>
      <c r="Q3351" s="21">
        <f>MAX(0,ROUNDDOWN(F3351-E3351-430000-H3351,-3))</f>
        <v/>
      </c>
      <c r="R3351" s="21">
        <f>IF(F3351&lt;=450000,0,MAX(0,P3351*0.06-MIN(50000,P3351)*0.03))</f>
        <v/>
      </c>
      <c r="S3351" s="21">
        <f>IF(F3351&lt;=450000,0,MAX(0,P3351*0.04-MIN(50000,P3351)*0.02))</f>
        <v/>
      </c>
      <c r="T3351" s="21">
        <f>IF(F3351&lt;=450000,0,MAX(0,Q3351*0.06-MIN(50000,Q3351)*0.03))</f>
        <v/>
      </c>
      <c r="U3351" s="21">
        <f>IF(F3351&lt;=450000,0,MAX(0,Q3351*0.04-MIN(50000,Q3351)*0.02))</f>
        <v/>
      </c>
      <c r="V3351" s="21">
        <f>50000+MAX(0,G3351-480000)</f>
        <v/>
      </c>
      <c r="W3351" s="21">
        <f>P3351-V3351</f>
        <v/>
      </c>
      <c r="X3351" s="21">
        <f>Q3351-V3351</f>
        <v/>
      </c>
      <c r="Y3351" s="22">
        <f>IF(W3351&lt;0,0.9,LOOKUP(W3351,{0,1950001,3300001,6950001,9000001,18000001,40000001},{0.84895,0.7979,0.6958,0.66517,0.56307,0.4916,0.44055}))</f>
        <v/>
      </c>
      <c r="Z3351" s="22">
        <f>IF(X3351&lt;0,0.9,LOOKUP(X3351,{0,1950001,3300001,6950001,9000001,18000001,40000001},{0.84895,0.7979,0.6958,0.66517,0.56307,0.4916,0.44055}))</f>
        <v/>
      </c>
      <c r="AA3351" s="22">
        <f>IF(W3351&lt;0,0,CHOOSE(MATCH(W3351,{0,1950001,3300001,6950001,9000001},1),5.105/84.895,10.21/79.79,20.42/69.58,23.483/66.517,33.693/56.307))</f>
        <v/>
      </c>
      <c r="AB3351" s="21">
        <f>IF(C3351&lt;=2000,0,(MIN(C3351,ROUNDDOWN(F3351*0.3,0))-2000)*0.1)</f>
        <v/>
      </c>
      <c r="AC3351" s="21">
        <f>IF(C3351&lt;=2000,0,MIN((C3351-2000)*Y3351,(R3351+S3351)*0.2))</f>
        <v/>
      </c>
      <c r="AD3351" s="21">
        <f>IF(C3351&lt;=2000,0,MIN((C3351-2000)*Z3351,(T3351+U3351)*0.2))</f>
        <v/>
      </c>
      <c r="AE3351" s="21">
        <f>AC3351*AA3351</f>
        <v/>
      </c>
      <c r="AF3351" s="21">
        <f>ROUNDDOWN(R3351,-2)+ROUNDDOWN(S3351,-2)</f>
        <v/>
      </c>
      <c r="AG3351" s="21">
        <f>ROUNDDOWN(MAX(0,R3351-(AB3351+AC3351+AE3351)*0.6),-2)+ROUNDDOWN(MAX(0,S3351-(AB3351+AC3351+AE3351)*0.4),-2)</f>
        <v/>
      </c>
      <c r="AH3351" s="21">
        <f>ROUNDDOWN(MAX(0,T3351-(AB3351+AD3351)*0.6),-2)+ROUNDDOWN(MAX(0,U3351-(AB3351+AD3351)*0.4),-2)</f>
        <v/>
      </c>
      <c r="AI3351" s="21">
        <f>ROUNDDOWN(T3351,-2)+ROUNDDOWN(U3351,-2)</f>
        <v/>
      </c>
      <c r="AJ3351" s="21">
        <f>M3351+AF3351</f>
        <v/>
      </c>
      <c r="AK3351" s="21">
        <f>M3351+AG3351</f>
        <v/>
      </c>
      <c r="AL3351" s="21">
        <f>N3351+AH3351</f>
        <v/>
      </c>
      <c r="AM3351" s="21">
        <f>O3351+AI3351</f>
        <v/>
      </c>
      <c r="AN3351" s="21">
        <f>N3351+AI3351</f>
        <v/>
      </c>
      <c r="AO3351" s="21">
        <f>ROUNDDOWN((R3351+S3351)*0.2/Y3351+2000,0)</f>
        <v/>
      </c>
      <c r="AP3351" s="21">
        <f>ROUNDDOWN((T3351+U3351)*0.2/Z3351+2000,0)</f>
        <v/>
      </c>
      <c r="AQ3351" s="21">
        <f>AL3351-AK3351</f>
        <v/>
      </c>
      <c r="AR3351" s="21">
        <f>AM3351-AK3351</f>
        <v/>
      </c>
      <c r="AS3351" s="21">
        <f>AM3351-AL3351</f>
        <v/>
      </c>
      <c r="AT3351" s="21">
        <f>AK3351+C3351-AJ3351</f>
        <v/>
      </c>
      <c r="AU3351" s="21">
        <f>AL3351+C3351-AM3351</f>
        <v/>
      </c>
      <c r="AV3351" s="21">
        <f>AN3351+C3351-AM3351</f>
        <v/>
      </c>
    </row>
    <row r="3352">
      <c r="A3352" t="inlineStr">
        <is>
          <t>1万円刻み</t>
        </is>
      </c>
      <c r="B3352" s="21">
        <f>'5_1万円刻み'!$A$1589</f>
        <v/>
      </c>
      <c r="C3352" s="21">
        <f>AO3352</f>
        <v/>
      </c>
      <c r="D3352" s="21" t="n">
        <v>0</v>
      </c>
      <c r="E3352" s="21">
        <f>ROUND(MIN(B3352/12,650000)*12*0.0915+MIN(B3352/12,1390000)*12*(0.0504+0)+B3352*0.005,0)</f>
        <v/>
      </c>
      <c r="F3352" s="21">
        <f>IF(B3352&lt;741000,0,IF(B3352&lt;2191000,B3352-740000,IF(B3352&lt;2193000,1451000,IF(B3352&lt;2196000,1453000,IF(B3352&lt;2200000,1456000,IF(B3352&lt;3600000,ROUND(ROUNDDOWN(B3352/4,-3)*2.8,0)-80000,IF(B3352&lt;6600000,ROUND(ROUNDDOWN(B3352/4,-3)*3.2,0)-440000,IF(B3352&lt;8500000,ROUNDDOWN(B3352*0.9,0)-1100000,B3352-1950000))))))))</f>
        <v/>
      </c>
      <c r="G3352" s="21">
        <f>IF(F3352&gt;23500000,NA(),IF(F3352&lt;=4890000,1040000,IF(F3352&lt;=6550000,670000,620000)))</f>
        <v/>
      </c>
      <c r="H3352" s="21">
        <f>IF(D3352&lt;=0,0,MAX(0,MIN(2000000,D3352-MIN(100000,ROUNDDOWN(F3352*0.05,0)))))</f>
        <v/>
      </c>
      <c r="I3352" s="21">
        <f>IF(C3352&lt;=2000,0,MIN(C3352,ROUNDDOWN(F3352*0.4,0))-2000)</f>
        <v/>
      </c>
      <c r="J3352" s="21">
        <f>MAX(0,ROUNDDOWN(F3352-E3352-G3352,-3))</f>
        <v/>
      </c>
      <c r="K3352" s="21">
        <f>MAX(0,ROUNDDOWN(F3352-E3352-G3352-H3352-I3352,-3))</f>
        <v/>
      </c>
      <c r="L3352" s="21">
        <f>MAX(0,ROUNDDOWN(F3352-E3352-G3352-H3352,-3))</f>
        <v/>
      </c>
      <c r="M3352" s="21">
        <f>IF(J3352&lt;=0,0,ROUNDDOWN((J3352*LOOKUP(J3352,{0,1950001,3300001,6950001,9000001,18000001,40000001},{0.05,0.1,0.2,0.23,0.33,0.4,0.45})-LOOKUP(J3352,{0,1950001,3300001,6950001,9000001,18000001,40000001},{0,97500,427500,636000,1536000,2796000,4796000}))*1.021,-2))</f>
        <v/>
      </c>
      <c r="N3352" s="21">
        <f>IF(K3352&lt;=0,0,ROUNDDOWN((K3352*LOOKUP(K3352,{0,1950001,3300001,6950001,9000001,18000001,40000001},{0.05,0.1,0.2,0.23,0.33,0.4,0.45})-LOOKUP(K3352,{0,1950001,3300001,6950001,9000001,18000001,40000001},{0,97500,427500,636000,1536000,2796000,4796000}))*1.021,-2))</f>
        <v/>
      </c>
      <c r="O3352" s="21">
        <f>IF(L3352&lt;=0,0,ROUNDDOWN((L3352*LOOKUP(L3352,{0,1950001,3300001,6950001,9000001,18000001,40000001},{0.05,0.1,0.2,0.23,0.33,0.4,0.45})-LOOKUP(L3352,{0,1950001,3300001,6950001,9000001,18000001,40000001},{0,97500,427500,636000,1536000,2796000,4796000}))*1.021,-2))</f>
        <v/>
      </c>
      <c r="P3352" s="21">
        <f>MAX(0,ROUNDDOWN(F3352-E3352-430000,-3))</f>
        <v/>
      </c>
      <c r="Q3352" s="21">
        <f>MAX(0,ROUNDDOWN(F3352-E3352-430000-H3352,-3))</f>
        <v/>
      </c>
      <c r="R3352" s="21">
        <f>IF(F3352&lt;=450000,0,MAX(0,P3352*0.06-MIN(50000,P3352)*0.03))</f>
        <v/>
      </c>
      <c r="S3352" s="21">
        <f>IF(F3352&lt;=450000,0,MAX(0,P3352*0.04-MIN(50000,P3352)*0.02))</f>
        <v/>
      </c>
      <c r="T3352" s="21">
        <f>IF(F3352&lt;=450000,0,MAX(0,Q3352*0.06-MIN(50000,Q3352)*0.03))</f>
        <v/>
      </c>
      <c r="U3352" s="21">
        <f>IF(F3352&lt;=450000,0,MAX(0,Q3352*0.04-MIN(50000,Q3352)*0.02))</f>
        <v/>
      </c>
      <c r="V3352" s="21">
        <f>50000+MAX(0,G3352-480000)</f>
        <v/>
      </c>
      <c r="W3352" s="21">
        <f>P3352-V3352</f>
        <v/>
      </c>
      <c r="X3352" s="21">
        <f>Q3352-V3352</f>
        <v/>
      </c>
      <c r="Y3352" s="22">
        <f>IF(W3352&lt;0,0.9,LOOKUP(W3352,{0,1950001,3300001,6950001,9000001,18000001,40000001},{0.84895,0.7979,0.6958,0.66517,0.56307,0.4916,0.44055}))</f>
        <v/>
      </c>
      <c r="Z3352" s="22">
        <f>IF(X3352&lt;0,0.9,LOOKUP(X3352,{0,1950001,3300001,6950001,9000001,18000001,40000001},{0.84895,0.7979,0.6958,0.66517,0.56307,0.4916,0.44055}))</f>
        <v/>
      </c>
      <c r="AA3352" s="22">
        <f>IF(W3352&lt;0,0,CHOOSE(MATCH(W3352,{0,1950001,3300001,6950001,9000001},1),5.105/84.895,10.21/79.79,20.42/69.58,23.483/66.517,33.693/56.307))</f>
        <v/>
      </c>
      <c r="AB3352" s="21">
        <f>IF(C3352&lt;=2000,0,(MIN(C3352,ROUNDDOWN(F3352*0.3,0))-2000)*0.1)</f>
        <v/>
      </c>
      <c r="AC3352" s="21">
        <f>IF(C3352&lt;=2000,0,MIN((C3352-2000)*Y3352,(R3352+S3352)*0.2))</f>
        <v/>
      </c>
      <c r="AD3352" s="21">
        <f>IF(C3352&lt;=2000,0,MIN((C3352-2000)*Z3352,(T3352+U3352)*0.2))</f>
        <v/>
      </c>
      <c r="AE3352" s="21">
        <f>AC3352*AA3352</f>
        <v/>
      </c>
      <c r="AF3352" s="21">
        <f>ROUNDDOWN(R3352,-2)+ROUNDDOWN(S3352,-2)</f>
        <v/>
      </c>
      <c r="AG3352" s="21">
        <f>ROUNDDOWN(MAX(0,R3352-(AB3352+AC3352+AE3352)*0.6),-2)+ROUNDDOWN(MAX(0,S3352-(AB3352+AC3352+AE3352)*0.4),-2)</f>
        <v/>
      </c>
      <c r="AH3352" s="21">
        <f>ROUNDDOWN(MAX(0,T3352-(AB3352+AD3352)*0.6),-2)+ROUNDDOWN(MAX(0,U3352-(AB3352+AD3352)*0.4),-2)</f>
        <v/>
      </c>
      <c r="AI3352" s="21">
        <f>ROUNDDOWN(T3352,-2)+ROUNDDOWN(U3352,-2)</f>
        <v/>
      </c>
      <c r="AJ3352" s="21">
        <f>M3352+AF3352</f>
        <v/>
      </c>
      <c r="AK3352" s="21">
        <f>M3352+AG3352</f>
        <v/>
      </c>
      <c r="AL3352" s="21">
        <f>N3352+AH3352</f>
        <v/>
      </c>
      <c r="AM3352" s="21">
        <f>O3352+AI3352</f>
        <v/>
      </c>
      <c r="AN3352" s="21">
        <f>N3352+AI3352</f>
        <v/>
      </c>
      <c r="AO3352" s="21">
        <f>ROUNDDOWN((R3352+S3352)*0.2/Y3352+2000,0)</f>
        <v/>
      </c>
      <c r="AP3352" s="21">
        <f>ROUNDDOWN((T3352+U3352)*0.2/Z3352+2000,0)</f>
        <v/>
      </c>
      <c r="AQ3352" s="21">
        <f>AL3352-AK3352</f>
        <v/>
      </c>
      <c r="AR3352" s="21">
        <f>AM3352-AK3352</f>
        <v/>
      </c>
      <c r="AS3352" s="21">
        <f>AM3352-AL3352</f>
        <v/>
      </c>
      <c r="AT3352" s="21">
        <f>AK3352+C3352-AJ3352</f>
        <v/>
      </c>
      <c r="AU3352" s="21">
        <f>AL3352+C3352-AM3352</f>
        <v/>
      </c>
      <c r="AV3352" s="21">
        <f>AN3352+C3352-AM3352</f>
        <v/>
      </c>
    </row>
    <row r="3353">
      <c r="A3353" t="inlineStr">
        <is>
          <t>1万円刻み</t>
        </is>
      </c>
      <c r="B3353" s="21">
        <f>'5_1万円刻み'!$A$1590</f>
        <v/>
      </c>
      <c r="C3353" s="21">
        <f>AO3353</f>
        <v/>
      </c>
      <c r="D3353" s="21" t="n">
        <v>0</v>
      </c>
      <c r="E3353" s="21">
        <f>ROUND(MIN(B3353/12,650000)*12*0.0915+MIN(B3353/12,1390000)*12*(0.0504+0)+B3353*0.005,0)</f>
        <v/>
      </c>
      <c r="F3353" s="21">
        <f>IF(B3353&lt;741000,0,IF(B3353&lt;2191000,B3353-740000,IF(B3353&lt;2193000,1451000,IF(B3353&lt;2196000,1453000,IF(B3353&lt;2200000,1456000,IF(B3353&lt;3600000,ROUND(ROUNDDOWN(B3353/4,-3)*2.8,0)-80000,IF(B3353&lt;6600000,ROUND(ROUNDDOWN(B3353/4,-3)*3.2,0)-440000,IF(B3353&lt;8500000,ROUNDDOWN(B3353*0.9,0)-1100000,B3353-1950000))))))))</f>
        <v/>
      </c>
      <c r="G3353" s="21">
        <f>IF(F3353&gt;23500000,NA(),IF(F3353&lt;=4890000,1040000,IF(F3353&lt;=6550000,670000,620000)))</f>
        <v/>
      </c>
      <c r="H3353" s="21">
        <f>IF(D3353&lt;=0,0,MAX(0,MIN(2000000,D3353-MIN(100000,ROUNDDOWN(F3353*0.05,0)))))</f>
        <v/>
      </c>
      <c r="I3353" s="21">
        <f>IF(C3353&lt;=2000,0,MIN(C3353,ROUNDDOWN(F3353*0.4,0))-2000)</f>
        <v/>
      </c>
      <c r="J3353" s="21">
        <f>MAX(0,ROUNDDOWN(F3353-E3353-G3353,-3))</f>
        <v/>
      </c>
      <c r="K3353" s="21">
        <f>MAX(0,ROUNDDOWN(F3353-E3353-G3353-H3353-I3353,-3))</f>
        <v/>
      </c>
      <c r="L3353" s="21">
        <f>MAX(0,ROUNDDOWN(F3353-E3353-G3353-H3353,-3))</f>
        <v/>
      </c>
      <c r="M3353" s="21">
        <f>IF(J3353&lt;=0,0,ROUNDDOWN((J3353*LOOKUP(J3353,{0,1950001,3300001,6950001,9000001,18000001,40000001},{0.05,0.1,0.2,0.23,0.33,0.4,0.45})-LOOKUP(J3353,{0,1950001,3300001,6950001,9000001,18000001,40000001},{0,97500,427500,636000,1536000,2796000,4796000}))*1.021,-2))</f>
        <v/>
      </c>
      <c r="N3353" s="21">
        <f>IF(K3353&lt;=0,0,ROUNDDOWN((K3353*LOOKUP(K3353,{0,1950001,3300001,6950001,9000001,18000001,40000001},{0.05,0.1,0.2,0.23,0.33,0.4,0.45})-LOOKUP(K3353,{0,1950001,3300001,6950001,9000001,18000001,40000001},{0,97500,427500,636000,1536000,2796000,4796000}))*1.021,-2))</f>
        <v/>
      </c>
      <c r="O3353" s="21">
        <f>IF(L3353&lt;=0,0,ROUNDDOWN((L3353*LOOKUP(L3353,{0,1950001,3300001,6950001,9000001,18000001,40000001},{0.05,0.1,0.2,0.23,0.33,0.4,0.45})-LOOKUP(L3353,{0,1950001,3300001,6950001,9000001,18000001,40000001},{0,97500,427500,636000,1536000,2796000,4796000}))*1.021,-2))</f>
        <v/>
      </c>
      <c r="P3353" s="21">
        <f>MAX(0,ROUNDDOWN(F3353-E3353-430000,-3))</f>
        <v/>
      </c>
      <c r="Q3353" s="21">
        <f>MAX(0,ROUNDDOWN(F3353-E3353-430000-H3353,-3))</f>
        <v/>
      </c>
      <c r="R3353" s="21">
        <f>IF(F3353&lt;=450000,0,MAX(0,P3353*0.06-MIN(50000,P3353)*0.03))</f>
        <v/>
      </c>
      <c r="S3353" s="21">
        <f>IF(F3353&lt;=450000,0,MAX(0,P3353*0.04-MIN(50000,P3353)*0.02))</f>
        <v/>
      </c>
      <c r="T3353" s="21">
        <f>IF(F3353&lt;=450000,0,MAX(0,Q3353*0.06-MIN(50000,Q3353)*0.03))</f>
        <v/>
      </c>
      <c r="U3353" s="21">
        <f>IF(F3353&lt;=450000,0,MAX(0,Q3353*0.04-MIN(50000,Q3353)*0.02))</f>
        <v/>
      </c>
      <c r="V3353" s="21">
        <f>50000+MAX(0,G3353-480000)</f>
        <v/>
      </c>
      <c r="W3353" s="21">
        <f>P3353-V3353</f>
        <v/>
      </c>
      <c r="X3353" s="21">
        <f>Q3353-V3353</f>
        <v/>
      </c>
      <c r="Y3353" s="22">
        <f>IF(W3353&lt;0,0.9,LOOKUP(W3353,{0,1950001,3300001,6950001,9000001,18000001,40000001},{0.84895,0.7979,0.6958,0.66517,0.56307,0.4916,0.44055}))</f>
        <v/>
      </c>
      <c r="Z3353" s="22">
        <f>IF(X3353&lt;0,0.9,LOOKUP(X3353,{0,1950001,3300001,6950001,9000001,18000001,40000001},{0.84895,0.7979,0.6958,0.66517,0.56307,0.4916,0.44055}))</f>
        <v/>
      </c>
      <c r="AA3353" s="22">
        <f>IF(W3353&lt;0,0,CHOOSE(MATCH(W3353,{0,1950001,3300001,6950001,9000001},1),5.105/84.895,10.21/79.79,20.42/69.58,23.483/66.517,33.693/56.307))</f>
        <v/>
      </c>
      <c r="AB3353" s="21">
        <f>IF(C3353&lt;=2000,0,(MIN(C3353,ROUNDDOWN(F3353*0.3,0))-2000)*0.1)</f>
        <v/>
      </c>
      <c r="AC3353" s="21">
        <f>IF(C3353&lt;=2000,0,MIN((C3353-2000)*Y3353,(R3353+S3353)*0.2))</f>
        <v/>
      </c>
      <c r="AD3353" s="21">
        <f>IF(C3353&lt;=2000,0,MIN((C3353-2000)*Z3353,(T3353+U3353)*0.2))</f>
        <v/>
      </c>
      <c r="AE3353" s="21">
        <f>AC3353*AA3353</f>
        <v/>
      </c>
      <c r="AF3353" s="21">
        <f>ROUNDDOWN(R3353,-2)+ROUNDDOWN(S3353,-2)</f>
        <v/>
      </c>
      <c r="AG3353" s="21">
        <f>ROUNDDOWN(MAX(0,R3353-(AB3353+AC3353+AE3353)*0.6),-2)+ROUNDDOWN(MAX(0,S3353-(AB3353+AC3353+AE3353)*0.4),-2)</f>
        <v/>
      </c>
      <c r="AH3353" s="21">
        <f>ROUNDDOWN(MAX(0,T3353-(AB3353+AD3353)*0.6),-2)+ROUNDDOWN(MAX(0,U3353-(AB3353+AD3353)*0.4),-2)</f>
        <v/>
      </c>
      <c r="AI3353" s="21">
        <f>ROUNDDOWN(T3353,-2)+ROUNDDOWN(U3353,-2)</f>
        <v/>
      </c>
      <c r="AJ3353" s="21">
        <f>M3353+AF3353</f>
        <v/>
      </c>
      <c r="AK3353" s="21">
        <f>M3353+AG3353</f>
        <v/>
      </c>
      <c r="AL3353" s="21">
        <f>N3353+AH3353</f>
        <v/>
      </c>
      <c r="AM3353" s="21">
        <f>O3353+AI3353</f>
        <v/>
      </c>
      <c r="AN3353" s="21">
        <f>N3353+AI3353</f>
        <v/>
      </c>
      <c r="AO3353" s="21">
        <f>ROUNDDOWN((R3353+S3353)*0.2/Y3353+2000,0)</f>
        <v/>
      </c>
      <c r="AP3353" s="21">
        <f>ROUNDDOWN((T3353+U3353)*0.2/Z3353+2000,0)</f>
        <v/>
      </c>
      <c r="AQ3353" s="21">
        <f>AL3353-AK3353</f>
        <v/>
      </c>
      <c r="AR3353" s="21">
        <f>AM3353-AK3353</f>
        <v/>
      </c>
      <c r="AS3353" s="21">
        <f>AM3353-AL3353</f>
        <v/>
      </c>
      <c r="AT3353" s="21">
        <f>AK3353+C3353-AJ3353</f>
        <v/>
      </c>
      <c r="AU3353" s="21">
        <f>AL3353+C3353-AM3353</f>
        <v/>
      </c>
      <c r="AV3353" s="21">
        <f>AN3353+C3353-AM3353</f>
        <v/>
      </c>
    </row>
    <row r="3354">
      <c r="A3354" t="inlineStr">
        <is>
          <t>1万円刻み</t>
        </is>
      </c>
      <c r="B3354" s="21">
        <f>'5_1万円刻み'!$A$1591</f>
        <v/>
      </c>
      <c r="C3354" s="21">
        <f>AO3354</f>
        <v/>
      </c>
      <c r="D3354" s="21" t="n">
        <v>0</v>
      </c>
      <c r="E3354" s="21">
        <f>ROUND(MIN(B3354/12,650000)*12*0.0915+MIN(B3354/12,1390000)*12*(0.0504+0)+B3354*0.005,0)</f>
        <v/>
      </c>
      <c r="F3354" s="21">
        <f>IF(B3354&lt;741000,0,IF(B3354&lt;2191000,B3354-740000,IF(B3354&lt;2193000,1451000,IF(B3354&lt;2196000,1453000,IF(B3354&lt;2200000,1456000,IF(B3354&lt;3600000,ROUND(ROUNDDOWN(B3354/4,-3)*2.8,0)-80000,IF(B3354&lt;6600000,ROUND(ROUNDDOWN(B3354/4,-3)*3.2,0)-440000,IF(B3354&lt;8500000,ROUNDDOWN(B3354*0.9,0)-1100000,B3354-1950000))))))))</f>
        <v/>
      </c>
      <c r="G3354" s="21">
        <f>IF(F3354&gt;23500000,NA(),IF(F3354&lt;=4890000,1040000,IF(F3354&lt;=6550000,670000,620000)))</f>
        <v/>
      </c>
      <c r="H3354" s="21">
        <f>IF(D3354&lt;=0,0,MAX(0,MIN(2000000,D3354-MIN(100000,ROUNDDOWN(F3354*0.05,0)))))</f>
        <v/>
      </c>
      <c r="I3354" s="21">
        <f>IF(C3354&lt;=2000,0,MIN(C3354,ROUNDDOWN(F3354*0.4,0))-2000)</f>
        <v/>
      </c>
      <c r="J3354" s="21">
        <f>MAX(0,ROUNDDOWN(F3354-E3354-G3354,-3))</f>
        <v/>
      </c>
      <c r="K3354" s="21">
        <f>MAX(0,ROUNDDOWN(F3354-E3354-G3354-H3354-I3354,-3))</f>
        <v/>
      </c>
      <c r="L3354" s="21">
        <f>MAX(0,ROUNDDOWN(F3354-E3354-G3354-H3354,-3))</f>
        <v/>
      </c>
      <c r="M3354" s="21">
        <f>IF(J3354&lt;=0,0,ROUNDDOWN((J3354*LOOKUP(J3354,{0,1950001,3300001,6950001,9000001,18000001,40000001},{0.05,0.1,0.2,0.23,0.33,0.4,0.45})-LOOKUP(J3354,{0,1950001,3300001,6950001,9000001,18000001,40000001},{0,97500,427500,636000,1536000,2796000,4796000}))*1.021,-2))</f>
        <v/>
      </c>
      <c r="N3354" s="21">
        <f>IF(K3354&lt;=0,0,ROUNDDOWN((K3354*LOOKUP(K3354,{0,1950001,3300001,6950001,9000001,18000001,40000001},{0.05,0.1,0.2,0.23,0.33,0.4,0.45})-LOOKUP(K3354,{0,1950001,3300001,6950001,9000001,18000001,40000001},{0,97500,427500,636000,1536000,2796000,4796000}))*1.021,-2))</f>
        <v/>
      </c>
      <c r="O3354" s="21">
        <f>IF(L3354&lt;=0,0,ROUNDDOWN((L3354*LOOKUP(L3354,{0,1950001,3300001,6950001,9000001,18000001,40000001},{0.05,0.1,0.2,0.23,0.33,0.4,0.45})-LOOKUP(L3354,{0,1950001,3300001,6950001,9000001,18000001,40000001},{0,97500,427500,636000,1536000,2796000,4796000}))*1.021,-2))</f>
        <v/>
      </c>
      <c r="P3354" s="21">
        <f>MAX(0,ROUNDDOWN(F3354-E3354-430000,-3))</f>
        <v/>
      </c>
      <c r="Q3354" s="21">
        <f>MAX(0,ROUNDDOWN(F3354-E3354-430000-H3354,-3))</f>
        <v/>
      </c>
      <c r="R3354" s="21">
        <f>IF(F3354&lt;=450000,0,MAX(0,P3354*0.06-MIN(50000,P3354)*0.03))</f>
        <v/>
      </c>
      <c r="S3354" s="21">
        <f>IF(F3354&lt;=450000,0,MAX(0,P3354*0.04-MIN(50000,P3354)*0.02))</f>
        <v/>
      </c>
      <c r="T3354" s="21">
        <f>IF(F3354&lt;=450000,0,MAX(0,Q3354*0.06-MIN(50000,Q3354)*0.03))</f>
        <v/>
      </c>
      <c r="U3354" s="21">
        <f>IF(F3354&lt;=450000,0,MAX(0,Q3354*0.04-MIN(50000,Q3354)*0.02))</f>
        <v/>
      </c>
      <c r="V3354" s="21">
        <f>50000+MAX(0,G3354-480000)</f>
        <v/>
      </c>
      <c r="W3354" s="21">
        <f>P3354-V3354</f>
        <v/>
      </c>
      <c r="X3354" s="21">
        <f>Q3354-V3354</f>
        <v/>
      </c>
      <c r="Y3354" s="22">
        <f>IF(W3354&lt;0,0.9,LOOKUP(W3354,{0,1950001,3300001,6950001,9000001,18000001,40000001},{0.84895,0.7979,0.6958,0.66517,0.56307,0.4916,0.44055}))</f>
        <v/>
      </c>
      <c r="Z3354" s="22">
        <f>IF(X3354&lt;0,0.9,LOOKUP(X3354,{0,1950001,3300001,6950001,9000001,18000001,40000001},{0.84895,0.7979,0.6958,0.66517,0.56307,0.4916,0.44055}))</f>
        <v/>
      </c>
      <c r="AA3354" s="22">
        <f>IF(W3354&lt;0,0,CHOOSE(MATCH(W3354,{0,1950001,3300001,6950001,9000001},1),5.105/84.895,10.21/79.79,20.42/69.58,23.483/66.517,33.693/56.307))</f>
        <v/>
      </c>
      <c r="AB3354" s="21">
        <f>IF(C3354&lt;=2000,0,(MIN(C3354,ROUNDDOWN(F3354*0.3,0))-2000)*0.1)</f>
        <v/>
      </c>
      <c r="AC3354" s="21">
        <f>IF(C3354&lt;=2000,0,MIN((C3354-2000)*Y3354,(R3354+S3354)*0.2))</f>
        <v/>
      </c>
      <c r="AD3354" s="21">
        <f>IF(C3354&lt;=2000,0,MIN((C3354-2000)*Z3354,(T3354+U3354)*0.2))</f>
        <v/>
      </c>
      <c r="AE3354" s="21">
        <f>AC3354*AA3354</f>
        <v/>
      </c>
      <c r="AF3354" s="21">
        <f>ROUNDDOWN(R3354,-2)+ROUNDDOWN(S3354,-2)</f>
        <v/>
      </c>
      <c r="AG3354" s="21">
        <f>ROUNDDOWN(MAX(0,R3354-(AB3354+AC3354+AE3354)*0.6),-2)+ROUNDDOWN(MAX(0,S3354-(AB3354+AC3354+AE3354)*0.4),-2)</f>
        <v/>
      </c>
      <c r="AH3354" s="21">
        <f>ROUNDDOWN(MAX(0,T3354-(AB3354+AD3354)*0.6),-2)+ROUNDDOWN(MAX(0,U3354-(AB3354+AD3354)*0.4),-2)</f>
        <v/>
      </c>
      <c r="AI3354" s="21">
        <f>ROUNDDOWN(T3354,-2)+ROUNDDOWN(U3354,-2)</f>
        <v/>
      </c>
      <c r="AJ3354" s="21">
        <f>M3354+AF3354</f>
        <v/>
      </c>
      <c r="AK3354" s="21">
        <f>M3354+AG3354</f>
        <v/>
      </c>
      <c r="AL3354" s="21">
        <f>N3354+AH3354</f>
        <v/>
      </c>
      <c r="AM3354" s="21">
        <f>O3354+AI3354</f>
        <v/>
      </c>
      <c r="AN3354" s="21">
        <f>N3354+AI3354</f>
        <v/>
      </c>
      <c r="AO3354" s="21">
        <f>ROUNDDOWN((R3354+S3354)*0.2/Y3354+2000,0)</f>
        <v/>
      </c>
      <c r="AP3354" s="21">
        <f>ROUNDDOWN((T3354+U3354)*0.2/Z3354+2000,0)</f>
        <v/>
      </c>
      <c r="AQ3354" s="21">
        <f>AL3354-AK3354</f>
        <v/>
      </c>
      <c r="AR3354" s="21">
        <f>AM3354-AK3354</f>
        <v/>
      </c>
      <c r="AS3354" s="21">
        <f>AM3354-AL3354</f>
        <v/>
      </c>
      <c r="AT3354" s="21">
        <f>AK3354+C3354-AJ3354</f>
        <v/>
      </c>
      <c r="AU3354" s="21">
        <f>AL3354+C3354-AM3354</f>
        <v/>
      </c>
      <c r="AV3354" s="21">
        <f>AN3354+C3354-AM3354</f>
        <v/>
      </c>
    </row>
    <row r="3355">
      <c r="A3355" t="inlineStr">
        <is>
          <t>1万円刻み</t>
        </is>
      </c>
      <c r="B3355" s="21">
        <f>'5_1万円刻み'!$A$1592</f>
        <v/>
      </c>
      <c r="C3355" s="21">
        <f>AO3355</f>
        <v/>
      </c>
      <c r="D3355" s="21" t="n">
        <v>0</v>
      </c>
      <c r="E3355" s="21">
        <f>ROUND(MIN(B3355/12,650000)*12*0.0915+MIN(B3355/12,1390000)*12*(0.0504+0)+B3355*0.005,0)</f>
        <v/>
      </c>
      <c r="F3355" s="21">
        <f>IF(B3355&lt;741000,0,IF(B3355&lt;2191000,B3355-740000,IF(B3355&lt;2193000,1451000,IF(B3355&lt;2196000,1453000,IF(B3355&lt;2200000,1456000,IF(B3355&lt;3600000,ROUND(ROUNDDOWN(B3355/4,-3)*2.8,0)-80000,IF(B3355&lt;6600000,ROUND(ROUNDDOWN(B3355/4,-3)*3.2,0)-440000,IF(B3355&lt;8500000,ROUNDDOWN(B3355*0.9,0)-1100000,B3355-1950000))))))))</f>
        <v/>
      </c>
      <c r="G3355" s="21">
        <f>IF(F3355&gt;23500000,NA(),IF(F3355&lt;=4890000,1040000,IF(F3355&lt;=6550000,670000,620000)))</f>
        <v/>
      </c>
      <c r="H3355" s="21">
        <f>IF(D3355&lt;=0,0,MAX(0,MIN(2000000,D3355-MIN(100000,ROUNDDOWN(F3355*0.05,0)))))</f>
        <v/>
      </c>
      <c r="I3355" s="21">
        <f>IF(C3355&lt;=2000,0,MIN(C3355,ROUNDDOWN(F3355*0.4,0))-2000)</f>
        <v/>
      </c>
      <c r="J3355" s="21">
        <f>MAX(0,ROUNDDOWN(F3355-E3355-G3355,-3))</f>
        <v/>
      </c>
      <c r="K3355" s="21">
        <f>MAX(0,ROUNDDOWN(F3355-E3355-G3355-H3355-I3355,-3))</f>
        <v/>
      </c>
      <c r="L3355" s="21">
        <f>MAX(0,ROUNDDOWN(F3355-E3355-G3355-H3355,-3))</f>
        <v/>
      </c>
      <c r="M3355" s="21">
        <f>IF(J3355&lt;=0,0,ROUNDDOWN((J3355*LOOKUP(J3355,{0,1950001,3300001,6950001,9000001,18000001,40000001},{0.05,0.1,0.2,0.23,0.33,0.4,0.45})-LOOKUP(J3355,{0,1950001,3300001,6950001,9000001,18000001,40000001},{0,97500,427500,636000,1536000,2796000,4796000}))*1.021,-2))</f>
        <v/>
      </c>
      <c r="N3355" s="21">
        <f>IF(K3355&lt;=0,0,ROUNDDOWN((K3355*LOOKUP(K3355,{0,1950001,3300001,6950001,9000001,18000001,40000001},{0.05,0.1,0.2,0.23,0.33,0.4,0.45})-LOOKUP(K3355,{0,1950001,3300001,6950001,9000001,18000001,40000001},{0,97500,427500,636000,1536000,2796000,4796000}))*1.021,-2))</f>
        <v/>
      </c>
      <c r="O3355" s="21">
        <f>IF(L3355&lt;=0,0,ROUNDDOWN((L3355*LOOKUP(L3355,{0,1950001,3300001,6950001,9000001,18000001,40000001},{0.05,0.1,0.2,0.23,0.33,0.4,0.45})-LOOKUP(L3355,{0,1950001,3300001,6950001,9000001,18000001,40000001},{0,97500,427500,636000,1536000,2796000,4796000}))*1.021,-2))</f>
        <v/>
      </c>
      <c r="P3355" s="21">
        <f>MAX(0,ROUNDDOWN(F3355-E3355-430000,-3))</f>
        <v/>
      </c>
      <c r="Q3355" s="21">
        <f>MAX(0,ROUNDDOWN(F3355-E3355-430000-H3355,-3))</f>
        <v/>
      </c>
      <c r="R3355" s="21">
        <f>IF(F3355&lt;=450000,0,MAX(0,P3355*0.06-MIN(50000,P3355)*0.03))</f>
        <v/>
      </c>
      <c r="S3355" s="21">
        <f>IF(F3355&lt;=450000,0,MAX(0,P3355*0.04-MIN(50000,P3355)*0.02))</f>
        <v/>
      </c>
      <c r="T3355" s="21">
        <f>IF(F3355&lt;=450000,0,MAX(0,Q3355*0.06-MIN(50000,Q3355)*0.03))</f>
        <v/>
      </c>
      <c r="U3355" s="21">
        <f>IF(F3355&lt;=450000,0,MAX(0,Q3355*0.04-MIN(50000,Q3355)*0.02))</f>
        <v/>
      </c>
      <c r="V3355" s="21">
        <f>50000+MAX(0,G3355-480000)</f>
        <v/>
      </c>
      <c r="W3355" s="21">
        <f>P3355-V3355</f>
        <v/>
      </c>
      <c r="X3355" s="21">
        <f>Q3355-V3355</f>
        <v/>
      </c>
      <c r="Y3355" s="22">
        <f>IF(W3355&lt;0,0.9,LOOKUP(W3355,{0,1950001,3300001,6950001,9000001,18000001,40000001},{0.84895,0.7979,0.6958,0.66517,0.56307,0.4916,0.44055}))</f>
        <v/>
      </c>
      <c r="Z3355" s="22">
        <f>IF(X3355&lt;0,0.9,LOOKUP(X3355,{0,1950001,3300001,6950001,9000001,18000001,40000001},{0.84895,0.7979,0.6958,0.66517,0.56307,0.4916,0.44055}))</f>
        <v/>
      </c>
      <c r="AA3355" s="22">
        <f>IF(W3355&lt;0,0,CHOOSE(MATCH(W3355,{0,1950001,3300001,6950001,9000001},1),5.105/84.895,10.21/79.79,20.42/69.58,23.483/66.517,33.693/56.307))</f>
        <v/>
      </c>
      <c r="AB3355" s="21">
        <f>IF(C3355&lt;=2000,0,(MIN(C3355,ROUNDDOWN(F3355*0.3,0))-2000)*0.1)</f>
        <v/>
      </c>
      <c r="AC3355" s="21">
        <f>IF(C3355&lt;=2000,0,MIN((C3355-2000)*Y3355,(R3355+S3355)*0.2))</f>
        <v/>
      </c>
      <c r="AD3355" s="21">
        <f>IF(C3355&lt;=2000,0,MIN((C3355-2000)*Z3355,(T3355+U3355)*0.2))</f>
        <v/>
      </c>
      <c r="AE3355" s="21">
        <f>AC3355*AA3355</f>
        <v/>
      </c>
      <c r="AF3355" s="21">
        <f>ROUNDDOWN(R3355,-2)+ROUNDDOWN(S3355,-2)</f>
        <v/>
      </c>
      <c r="AG3355" s="21">
        <f>ROUNDDOWN(MAX(0,R3355-(AB3355+AC3355+AE3355)*0.6),-2)+ROUNDDOWN(MAX(0,S3355-(AB3355+AC3355+AE3355)*0.4),-2)</f>
        <v/>
      </c>
      <c r="AH3355" s="21">
        <f>ROUNDDOWN(MAX(0,T3355-(AB3355+AD3355)*0.6),-2)+ROUNDDOWN(MAX(0,U3355-(AB3355+AD3355)*0.4),-2)</f>
        <v/>
      </c>
      <c r="AI3355" s="21">
        <f>ROUNDDOWN(T3355,-2)+ROUNDDOWN(U3355,-2)</f>
        <v/>
      </c>
      <c r="AJ3355" s="21">
        <f>M3355+AF3355</f>
        <v/>
      </c>
      <c r="AK3355" s="21">
        <f>M3355+AG3355</f>
        <v/>
      </c>
      <c r="AL3355" s="21">
        <f>N3355+AH3355</f>
        <v/>
      </c>
      <c r="AM3355" s="21">
        <f>O3355+AI3355</f>
        <v/>
      </c>
      <c r="AN3355" s="21">
        <f>N3355+AI3355</f>
        <v/>
      </c>
      <c r="AO3355" s="21">
        <f>ROUNDDOWN((R3355+S3355)*0.2/Y3355+2000,0)</f>
        <v/>
      </c>
      <c r="AP3355" s="21">
        <f>ROUNDDOWN((T3355+U3355)*0.2/Z3355+2000,0)</f>
        <v/>
      </c>
      <c r="AQ3355" s="21">
        <f>AL3355-AK3355</f>
        <v/>
      </c>
      <c r="AR3355" s="21">
        <f>AM3355-AK3355</f>
        <v/>
      </c>
      <c r="AS3355" s="21">
        <f>AM3355-AL3355</f>
        <v/>
      </c>
      <c r="AT3355" s="21">
        <f>AK3355+C3355-AJ3355</f>
        <v/>
      </c>
      <c r="AU3355" s="21">
        <f>AL3355+C3355-AM3355</f>
        <v/>
      </c>
      <c r="AV3355" s="21">
        <f>AN3355+C3355-AM3355</f>
        <v/>
      </c>
    </row>
    <row r="3356">
      <c r="A3356" t="inlineStr">
        <is>
          <t>1万円刻み</t>
        </is>
      </c>
      <c r="B3356" s="21">
        <f>'5_1万円刻み'!$A$1593</f>
        <v/>
      </c>
      <c r="C3356" s="21">
        <f>AO3356</f>
        <v/>
      </c>
      <c r="D3356" s="21" t="n">
        <v>0</v>
      </c>
      <c r="E3356" s="21">
        <f>ROUND(MIN(B3356/12,650000)*12*0.0915+MIN(B3356/12,1390000)*12*(0.0504+0)+B3356*0.005,0)</f>
        <v/>
      </c>
      <c r="F3356" s="21">
        <f>IF(B3356&lt;741000,0,IF(B3356&lt;2191000,B3356-740000,IF(B3356&lt;2193000,1451000,IF(B3356&lt;2196000,1453000,IF(B3356&lt;2200000,1456000,IF(B3356&lt;3600000,ROUND(ROUNDDOWN(B3356/4,-3)*2.8,0)-80000,IF(B3356&lt;6600000,ROUND(ROUNDDOWN(B3356/4,-3)*3.2,0)-440000,IF(B3356&lt;8500000,ROUNDDOWN(B3356*0.9,0)-1100000,B3356-1950000))))))))</f>
        <v/>
      </c>
      <c r="G3356" s="21">
        <f>IF(F3356&gt;23500000,NA(),IF(F3356&lt;=4890000,1040000,IF(F3356&lt;=6550000,670000,620000)))</f>
        <v/>
      </c>
      <c r="H3356" s="21">
        <f>IF(D3356&lt;=0,0,MAX(0,MIN(2000000,D3356-MIN(100000,ROUNDDOWN(F3356*0.05,0)))))</f>
        <v/>
      </c>
      <c r="I3356" s="21">
        <f>IF(C3356&lt;=2000,0,MIN(C3356,ROUNDDOWN(F3356*0.4,0))-2000)</f>
        <v/>
      </c>
      <c r="J3356" s="21">
        <f>MAX(0,ROUNDDOWN(F3356-E3356-G3356,-3))</f>
        <v/>
      </c>
      <c r="K3356" s="21">
        <f>MAX(0,ROUNDDOWN(F3356-E3356-G3356-H3356-I3356,-3))</f>
        <v/>
      </c>
      <c r="L3356" s="21">
        <f>MAX(0,ROUNDDOWN(F3356-E3356-G3356-H3356,-3))</f>
        <v/>
      </c>
      <c r="M3356" s="21">
        <f>IF(J3356&lt;=0,0,ROUNDDOWN((J3356*LOOKUP(J3356,{0,1950001,3300001,6950001,9000001,18000001,40000001},{0.05,0.1,0.2,0.23,0.33,0.4,0.45})-LOOKUP(J3356,{0,1950001,3300001,6950001,9000001,18000001,40000001},{0,97500,427500,636000,1536000,2796000,4796000}))*1.021,-2))</f>
        <v/>
      </c>
      <c r="N3356" s="21">
        <f>IF(K3356&lt;=0,0,ROUNDDOWN((K3356*LOOKUP(K3356,{0,1950001,3300001,6950001,9000001,18000001,40000001},{0.05,0.1,0.2,0.23,0.33,0.4,0.45})-LOOKUP(K3356,{0,1950001,3300001,6950001,9000001,18000001,40000001},{0,97500,427500,636000,1536000,2796000,4796000}))*1.021,-2))</f>
        <v/>
      </c>
      <c r="O3356" s="21">
        <f>IF(L3356&lt;=0,0,ROUNDDOWN((L3356*LOOKUP(L3356,{0,1950001,3300001,6950001,9000001,18000001,40000001},{0.05,0.1,0.2,0.23,0.33,0.4,0.45})-LOOKUP(L3356,{0,1950001,3300001,6950001,9000001,18000001,40000001},{0,97500,427500,636000,1536000,2796000,4796000}))*1.021,-2))</f>
        <v/>
      </c>
      <c r="P3356" s="21">
        <f>MAX(0,ROUNDDOWN(F3356-E3356-430000,-3))</f>
        <v/>
      </c>
      <c r="Q3356" s="21">
        <f>MAX(0,ROUNDDOWN(F3356-E3356-430000-H3356,-3))</f>
        <v/>
      </c>
      <c r="R3356" s="21">
        <f>IF(F3356&lt;=450000,0,MAX(0,P3356*0.06-MIN(50000,P3356)*0.03))</f>
        <v/>
      </c>
      <c r="S3356" s="21">
        <f>IF(F3356&lt;=450000,0,MAX(0,P3356*0.04-MIN(50000,P3356)*0.02))</f>
        <v/>
      </c>
      <c r="T3356" s="21">
        <f>IF(F3356&lt;=450000,0,MAX(0,Q3356*0.06-MIN(50000,Q3356)*0.03))</f>
        <v/>
      </c>
      <c r="U3356" s="21">
        <f>IF(F3356&lt;=450000,0,MAX(0,Q3356*0.04-MIN(50000,Q3356)*0.02))</f>
        <v/>
      </c>
      <c r="V3356" s="21">
        <f>50000+MAX(0,G3356-480000)</f>
        <v/>
      </c>
      <c r="W3356" s="21">
        <f>P3356-V3356</f>
        <v/>
      </c>
      <c r="X3356" s="21">
        <f>Q3356-V3356</f>
        <v/>
      </c>
      <c r="Y3356" s="22">
        <f>IF(W3356&lt;0,0.9,LOOKUP(W3356,{0,1950001,3300001,6950001,9000001,18000001,40000001},{0.84895,0.7979,0.6958,0.66517,0.56307,0.4916,0.44055}))</f>
        <v/>
      </c>
      <c r="Z3356" s="22">
        <f>IF(X3356&lt;0,0.9,LOOKUP(X3356,{0,1950001,3300001,6950001,9000001,18000001,40000001},{0.84895,0.7979,0.6958,0.66517,0.56307,0.4916,0.44055}))</f>
        <v/>
      </c>
      <c r="AA3356" s="22">
        <f>IF(W3356&lt;0,0,CHOOSE(MATCH(W3356,{0,1950001,3300001,6950001,9000001},1),5.105/84.895,10.21/79.79,20.42/69.58,23.483/66.517,33.693/56.307))</f>
        <v/>
      </c>
      <c r="AB3356" s="21">
        <f>IF(C3356&lt;=2000,0,(MIN(C3356,ROUNDDOWN(F3356*0.3,0))-2000)*0.1)</f>
        <v/>
      </c>
      <c r="AC3356" s="21">
        <f>IF(C3356&lt;=2000,0,MIN((C3356-2000)*Y3356,(R3356+S3356)*0.2))</f>
        <v/>
      </c>
      <c r="AD3356" s="21">
        <f>IF(C3356&lt;=2000,0,MIN((C3356-2000)*Z3356,(T3356+U3356)*0.2))</f>
        <v/>
      </c>
      <c r="AE3356" s="21">
        <f>AC3356*AA3356</f>
        <v/>
      </c>
      <c r="AF3356" s="21">
        <f>ROUNDDOWN(R3356,-2)+ROUNDDOWN(S3356,-2)</f>
        <v/>
      </c>
      <c r="AG3356" s="21">
        <f>ROUNDDOWN(MAX(0,R3356-(AB3356+AC3356+AE3356)*0.6),-2)+ROUNDDOWN(MAX(0,S3356-(AB3356+AC3356+AE3356)*0.4),-2)</f>
        <v/>
      </c>
      <c r="AH3356" s="21">
        <f>ROUNDDOWN(MAX(0,T3356-(AB3356+AD3356)*0.6),-2)+ROUNDDOWN(MAX(0,U3356-(AB3356+AD3356)*0.4),-2)</f>
        <v/>
      </c>
      <c r="AI3356" s="21">
        <f>ROUNDDOWN(T3356,-2)+ROUNDDOWN(U3356,-2)</f>
        <v/>
      </c>
      <c r="AJ3356" s="21">
        <f>M3356+AF3356</f>
        <v/>
      </c>
      <c r="AK3356" s="21">
        <f>M3356+AG3356</f>
        <v/>
      </c>
      <c r="AL3356" s="21">
        <f>N3356+AH3356</f>
        <v/>
      </c>
      <c r="AM3356" s="21">
        <f>O3356+AI3356</f>
        <v/>
      </c>
      <c r="AN3356" s="21">
        <f>N3356+AI3356</f>
        <v/>
      </c>
      <c r="AO3356" s="21">
        <f>ROUNDDOWN((R3356+S3356)*0.2/Y3356+2000,0)</f>
        <v/>
      </c>
      <c r="AP3356" s="21">
        <f>ROUNDDOWN((T3356+U3356)*0.2/Z3356+2000,0)</f>
        <v/>
      </c>
      <c r="AQ3356" s="21">
        <f>AL3356-AK3356</f>
        <v/>
      </c>
      <c r="AR3356" s="21">
        <f>AM3356-AK3356</f>
        <v/>
      </c>
      <c r="AS3356" s="21">
        <f>AM3356-AL3356</f>
        <v/>
      </c>
      <c r="AT3356" s="21">
        <f>AK3356+C3356-AJ3356</f>
        <v/>
      </c>
      <c r="AU3356" s="21">
        <f>AL3356+C3356-AM3356</f>
        <v/>
      </c>
      <c r="AV3356" s="21">
        <f>AN3356+C3356-AM3356</f>
        <v/>
      </c>
    </row>
    <row r="3357">
      <c r="A3357" t="inlineStr">
        <is>
          <t>1万円刻み</t>
        </is>
      </c>
      <c r="B3357" s="21">
        <f>'5_1万円刻み'!$A$1594</f>
        <v/>
      </c>
      <c r="C3357" s="21">
        <f>AO3357</f>
        <v/>
      </c>
      <c r="D3357" s="21" t="n">
        <v>0</v>
      </c>
      <c r="E3357" s="21">
        <f>ROUND(MIN(B3357/12,650000)*12*0.0915+MIN(B3357/12,1390000)*12*(0.0504+0)+B3357*0.005,0)</f>
        <v/>
      </c>
      <c r="F3357" s="21">
        <f>IF(B3357&lt;741000,0,IF(B3357&lt;2191000,B3357-740000,IF(B3357&lt;2193000,1451000,IF(B3357&lt;2196000,1453000,IF(B3357&lt;2200000,1456000,IF(B3357&lt;3600000,ROUND(ROUNDDOWN(B3357/4,-3)*2.8,0)-80000,IF(B3357&lt;6600000,ROUND(ROUNDDOWN(B3357/4,-3)*3.2,0)-440000,IF(B3357&lt;8500000,ROUNDDOWN(B3357*0.9,0)-1100000,B3357-1950000))))))))</f>
        <v/>
      </c>
      <c r="G3357" s="21">
        <f>IF(F3357&gt;23500000,NA(),IF(F3357&lt;=4890000,1040000,IF(F3357&lt;=6550000,670000,620000)))</f>
        <v/>
      </c>
      <c r="H3357" s="21">
        <f>IF(D3357&lt;=0,0,MAX(0,MIN(2000000,D3357-MIN(100000,ROUNDDOWN(F3357*0.05,0)))))</f>
        <v/>
      </c>
      <c r="I3357" s="21">
        <f>IF(C3357&lt;=2000,0,MIN(C3357,ROUNDDOWN(F3357*0.4,0))-2000)</f>
        <v/>
      </c>
      <c r="J3357" s="21">
        <f>MAX(0,ROUNDDOWN(F3357-E3357-G3357,-3))</f>
        <v/>
      </c>
      <c r="K3357" s="21">
        <f>MAX(0,ROUNDDOWN(F3357-E3357-G3357-H3357-I3357,-3))</f>
        <v/>
      </c>
      <c r="L3357" s="21">
        <f>MAX(0,ROUNDDOWN(F3357-E3357-G3357-H3357,-3))</f>
        <v/>
      </c>
      <c r="M3357" s="21">
        <f>IF(J3357&lt;=0,0,ROUNDDOWN((J3357*LOOKUP(J3357,{0,1950001,3300001,6950001,9000001,18000001,40000001},{0.05,0.1,0.2,0.23,0.33,0.4,0.45})-LOOKUP(J3357,{0,1950001,3300001,6950001,9000001,18000001,40000001},{0,97500,427500,636000,1536000,2796000,4796000}))*1.021,-2))</f>
        <v/>
      </c>
      <c r="N3357" s="21">
        <f>IF(K3357&lt;=0,0,ROUNDDOWN((K3357*LOOKUP(K3357,{0,1950001,3300001,6950001,9000001,18000001,40000001},{0.05,0.1,0.2,0.23,0.33,0.4,0.45})-LOOKUP(K3357,{0,1950001,3300001,6950001,9000001,18000001,40000001},{0,97500,427500,636000,1536000,2796000,4796000}))*1.021,-2))</f>
        <v/>
      </c>
      <c r="O3357" s="21">
        <f>IF(L3357&lt;=0,0,ROUNDDOWN((L3357*LOOKUP(L3357,{0,1950001,3300001,6950001,9000001,18000001,40000001},{0.05,0.1,0.2,0.23,0.33,0.4,0.45})-LOOKUP(L3357,{0,1950001,3300001,6950001,9000001,18000001,40000001},{0,97500,427500,636000,1536000,2796000,4796000}))*1.021,-2))</f>
        <v/>
      </c>
      <c r="P3357" s="21">
        <f>MAX(0,ROUNDDOWN(F3357-E3357-430000,-3))</f>
        <v/>
      </c>
      <c r="Q3357" s="21">
        <f>MAX(0,ROUNDDOWN(F3357-E3357-430000-H3357,-3))</f>
        <v/>
      </c>
      <c r="R3357" s="21">
        <f>IF(F3357&lt;=450000,0,MAX(0,P3357*0.06-MIN(50000,P3357)*0.03))</f>
        <v/>
      </c>
      <c r="S3357" s="21">
        <f>IF(F3357&lt;=450000,0,MAX(0,P3357*0.04-MIN(50000,P3357)*0.02))</f>
        <v/>
      </c>
      <c r="T3357" s="21">
        <f>IF(F3357&lt;=450000,0,MAX(0,Q3357*0.06-MIN(50000,Q3357)*0.03))</f>
        <v/>
      </c>
      <c r="U3357" s="21">
        <f>IF(F3357&lt;=450000,0,MAX(0,Q3357*0.04-MIN(50000,Q3357)*0.02))</f>
        <v/>
      </c>
      <c r="V3357" s="21">
        <f>50000+MAX(0,G3357-480000)</f>
        <v/>
      </c>
      <c r="W3357" s="21">
        <f>P3357-V3357</f>
        <v/>
      </c>
      <c r="X3357" s="21">
        <f>Q3357-V3357</f>
        <v/>
      </c>
      <c r="Y3357" s="22">
        <f>IF(W3357&lt;0,0.9,LOOKUP(W3357,{0,1950001,3300001,6950001,9000001,18000001,40000001},{0.84895,0.7979,0.6958,0.66517,0.56307,0.4916,0.44055}))</f>
        <v/>
      </c>
      <c r="Z3357" s="22">
        <f>IF(X3357&lt;0,0.9,LOOKUP(X3357,{0,1950001,3300001,6950001,9000001,18000001,40000001},{0.84895,0.7979,0.6958,0.66517,0.56307,0.4916,0.44055}))</f>
        <v/>
      </c>
      <c r="AA3357" s="22">
        <f>IF(W3357&lt;0,0,CHOOSE(MATCH(W3357,{0,1950001,3300001,6950001,9000001},1),5.105/84.895,10.21/79.79,20.42/69.58,23.483/66.517,33.693/56.307))</f>
        <v/>
      </c>
      <c r="AB3357" s="21">
        <f>IF(C3357&lt;=2000,0,(MIN(C3357,ROUNDDOWN(F3357*0.3,0))-2000)*0.1)</f>
        <v/>
      </c>
      <c r="AC3357" s="21">
        <f>IF(C3357&lt;=2000,0,MIN((C3357-2000)*Y3357,(R3357+S3357)*0.2))</f>
        <v/>
      </c>
      <c r="AD3357" s="21">
        <f>IF(C3357&lt;=2000,0,MIN((C3357-2000)*Z3357,(T3357+U3357)*0.2))</f>
        <v/>
      </c>
      <c r="AE3357" s="21">
        <f>AC3357*AA3357</f>
        <v/>
      </c>
      <c r="AF3357" s="21">
        <f>ROUNDDOWN(R3357,-2)+ROUNDDOWN(S3357,-2)</f>
        <v/>
      </c>
      <c r="AG3357" s="21">
        <f>ROUNDDOWN(MAX(0,R3357-(AB3357+AC3357+AE3357)*0.6),-2)+ROUNDDOWN(MAX(0,S3357-(AB3357+AC3357+AE3357)*0.4),-2)</f>
        <v/>
      </c>
      <c r="AH3357" s="21">
        <f>ROUNDDOWN(MAX(0,T3357-(AB3357+AD3357)*0.6),-2)+ROUNDDOWN(MAX(0,U3357-(AB3357+AD3357)*0.4),-2)</f>
        <v/>
      </c>
      <c r="AI3357" s="21">
        <f>ROUNDDOWN(T3357,-2)+ROUNDDOWN(U3357,-2)</f>
        <v/>
      </c>
      <c r="AJ3357" s="21">
        <f>M3357+AF3357</f>
        <v/>
      </c>
      <c r="AK3357" s="21">
        <f>M3357+AG3357</f>
        <v/>
      </c>
      <c r="AL3357" s="21">
        <f>N3357+AH3357</f>
        <v/>
      </c>
      <c r="AM3357" s="21">
        <f>O3357+AI3357</f>
        <v/>
      </c>
      <c r="AN3357" s="21">
        <f>N3357+AI3357</f>
        <v/>
      </c>
      <c r="AO3357" s="21">
        <f>ROUNDDOWN((R3357+S3357)*0.2/Y3357+2000,0)</f>
        <v/>
      </c>
      <c r="AP3357" s="21">
        <f>ROUNDDOWN((T3357+U3357)*0.2/Z3357+2000,0)</f>
        <v/>
      </c>
      <c r="AQ3357" s="21">
        <f>AL3357-AK3357</f>
        <v/>
      </c>
      <c r="AR3357" s="21">
        <f>AM3357-AK3357</f>
        <v/>
      </c>
      <c r="AS3357" s="21">
        <f>AM3357-AL3357</f>
        <v/>
      </c>
      <c r="AT3357" s="21">
        <f>AK3357+C3357-AJ3357</f>
        <v/>
      </c>
      <c r="AU3357" s="21">
        <f>AL3357+C3357-AM3357</f>
        <v/>
      </c>
      <c r="AV3357" s="21">
        <f>AN3357+C3357-AM3357</f>
        <v/>
      </c>
    </row>
    <row r="3358">
      <c r="A3358" t="inlineStr">
        <is>
          <t>1万円刻み</t>
        </is>
      </c>
      <c r="B3358" s="21">
        <f>'5_1万円刻み'!$A$1595</f>
        <v/>
      </c>
      <c r="C3358" s="21">
        <f>AO3358</f>
        <v/>
      </c>
      <c r="D3358" s="21" t="n">
        <v>0</v>
      </c>
      <c r="E3358" s="21">
        <f>ROUND(MIN(B3358/12,650000)*12*0.0915+MIN(B3358/12,1390000)*12*(0.0504+0)+B3358*0.005,0)</f>
        <v/>
      </c>
      <c r="F3358" s="21">
        <f>IF(B3358&lt;741000,0,IF(B3358&lt;2191000,B3358-740000,IF(B3358&lt;2193000,1451000,IF(B3358&lt;2196000,1453000,IF(B3358&lt;2200000,1456000,IF(B3358&lt;3600000,ROUND(ROUNDDOWN(B3358/4,-3)*2.8,0)-80000,IF(B3358&lt;6600000,ROUND(ROUNDDOWN(B3358/4,-3)*3.2,0)-440000,IF(B3358&lt;8500000,ROUNDDOWN(B3358*0.9,0)-1100000,B3358-1950000))))))))</f>
        <v/>
      </c>
      <c r="G3358" s="21">
        <f>IF(F3358&gt;23500000,NA(),IF(F3358&lt;=4890000,1040000,IF(F3358&lt;=6550000,670000,620000)))</f>
        <v/>
      </c>
      <c r="H3358" s="21">
        <f>IF(D3358&lt;=0,0,MAX(0,MIN(2000000,D3358-MIN(100000,ROUNDDOWN(F3358*0.05,0)))))</f>
        <v/>
      </c>
      <c r="I3358" s="21">
        <f>IF(C3358&lt;=2000,0,MIN(C3358,ROUNDDOWN(F3358*0.4,0))-2000)</f>
        <v/>
      </c>
      <c r="J3358" s="21">
        <f>MAX(0,ROUNDDOWN(F3358-E3358-G3358,-3))</f>
        <v/>
      </c>
      <c r="K3358" s="21">
        <f>MAX(0,ROUNDDOWN(F3358-E3358-G3358-H3358-I3358,-3))</f>
        <v/>
      </c>
      <c r="L3358" s="21">
        <f>MAX(0,ROUNDDOWN(F3358-E3358-G3358-H3358,-3))</f>
        <v/>
      </c>
      <c r="M3358" s="21">
        <f>IF(J3358&lt;=0,0,ROUNDDOWN((J3358*LOOKUP(J3358,{0,1950001,3300001,6950001,9000001,18000001,40000001},{0.05,0.1,0.2,0.23,0.33,0.4,0.45})-LOOKUP(J3358,{0,1950001,3300001,6950001,9000001,18000001,40000001},{0,97500,427500,636000,1536000,2796000,4796000}))*1.021,-2))</f>
        <v/>
      </c>
      <c r="N3358" s="21">
        <f>IF(K3358&lt;=0,0,ROUNDDOWN((K3358*LOOKUP(K3358,{0,1950001,3300001,6950001,9000001,18000001,40000001},{0.05,0.1,0.2,0.23,0.33,0.4,0.45})-LOOKUP(K3358,{0,1950001,3300001,6950001,9000001,18000001,40000001},{0,97500,427500,636000,1536000,2796000,4796000}))*1.021,-2))</f>
        <v/>
      </c>
      <c r="O3358" s="21">
        <f>IF(L3358&lt;=0,0,ROUNDDOWN((L3358*LOOKUP(L3358,{0,1950001,3300001,6950001,9000001,18000001,40000001},{0.05,0.1,0.2,0.23,0.33,0.4,0.45})-LOOKUP(L3358,{0,1950001,3300001,6950001,9000001,18000001,40000001},{0,97500,427500,636000,1536000,2796000,4796000}))*1.021,-2))</f>
        <v/>
      </c>
      <c r="P3358" s="21">
        <f>MAX(0,ROUNDDOWN(F3358-E3358-430000,-3))</f>
        <v/>
      </c>
      <c r="Q3358" s="21">
        <f>MAX(0,ROUNDDOWN(F3358-E3358-430000-H3358,-3))</f>
        <v/>
      </c>
      <c r="R3358" s="21">
        <f>IF(F3358&lt;=450000,0,MAX(0,P3358*0.06-MIN(50000,P3358)*0.03))</f>
        <v/>
      </c>
      <c r="S3358" s="21">
        <f>IF(F3358&lt;=450000,0,MAX(0,P3358*0.04-MIN(50000,P3358)*0.02))</f>
        <v/>
      </c>
      <c r="T3358" s="21">
        <f>IF(F3358&lt;=450000,0,MAX(0,Q3358*0.06-MIN(50000,Q3358)*0.03))</f>
        <v/>
      </c>
      <c r="U3358" s="21">
        <f>IF(F3358&lt;=450000,0,MAX(0,Q3358*0.04-MIN(50000,Q3358)*0.02))</f>
        <v/>
      </c>
      <c r="V3358" s="21">
        <f>50000+MAX(0,G3358-480000)</f>
        <v/>
      </c>
      <c r="W3358" s="21">
        <f>P3358-V3358</f>
        <v/>
      </c>
      <c r="X3358" s="21">
        <f>Q3358-V3358</f>
        <v/>
      </c>
      <c r="Y3358" s="22">
        <f>IF(W3358&lt;0,0.9,LOOKUP(W3358,{0,1950001,3300001,6950001,9000001,18000001,40000001},{0.84895,0.7979,0.6958,0.66517,0.56307,0.4916,0.44055}))</f>
        <v/>
      </c>
      <c r="Z3358" s="22">
        <f>IF(X3358&lt;0,0.9,LOOKUP(X3358,{0,1950001,3300001,6950001,9000001,18000001,40000001},{0.84895,0.7979,0.6958,0.66517,0.56307,0.4916,0.44055}))</f>
        <v/>
      </c>
      <c r="AA3358" s="22">
        <f>IF(W3358&lt;0,0,CHOOSE(MATCH(W3358,{0,1950001,3300001,6950001,9000001},1),5.105/84.895,10.21/79.79,20.42/69.58,23.483/66.517,33.693/56.307))</f>
        <v/>
      </c>
      <c r="AB3358" s="21">
        <f>IF(C3358&lt;=2000,0,(MIN(C3358,ROUNDDOWN(F3358*0.3,0))-2000)*0.1)</f>
        <v/>
      </c>
      <c r="AC3358" s="21">
        <f>IF(C3358&lt;=2000,0,MIN((C3358-2000)*Y3358,(R3358+S3358)*0.2))</f>
        <v/>
      </c>
      <c r="AD3358" s="21">
        <f>IF(C3358&lt;=2000,0,MIN((C3358-2000)*Z3358,(T3358+U3358)*0.2))</f>
        <v/>
      </c>
      <c r="AE3358" s="21">
        <f>AC3358*AA3358</f>
        <v/>
      </c>
      <c r="AF3358" s="21">
        <f>ROUNDDOWN(R3358,-2)+ROUNDDOWN(S3358,-2)</f>
        <v/>
      </c>
      <c r="AG3358" s="21">
        <f>ROUNDDOWN(MAX(0,R3358-(AB3358+AC3358+AE3358)*0.6),-2)+ROUNDDOWN(MAX(0,S3358-(AB3358+AC3358+AE3358)*0.4),-2)</f>
        <v/>
      </c>
      <c r="AH3358" s="21">
        <f>ROUNDDOWN(MAX(0,T3358-(AB3358+AD3358)*0.6),-2)+ROUNDDOWN(MAX(0,U3358-(AB3358+AD3358)*0.4),-2)</f>
        <v/>
      </c>
      <c r="AI3358" s="21">
        <f>ROUNDDOWN(T3358,-2)+ROUNDDOWN(U3358,-2)</f>
        <v/>
      </c>
      <c r="AJ3358" s="21">
        <f>M3358+AF3358</f>
        <v/>
      </c>
      <c r="AK3358" s="21">
        <f>M3358+AG3358</f>
        <v/>
      </c>
      <c r="AL3358" s="21">
        <f>N3358+AH3358</f>
        <v/>
      </c>
      <c r="AM3358" s="21">
        <f>O3358+AI3358</f>
        <v/>
      </c>
      <c r="AN3358" s="21">
        <f>N3358+AI3358</f>
        <v/>
      </c>
      <c r="AO3358" s="21">
        <f>ROUNDDOWN((R3358+S3358)*0.2/Y3358+2000,0)</f>
        <v/>
      </c>
      <c r="AP3358" s="21">
        <f>ROUNDDOWN((T3358+U3358)*0.2/Z3358+2000,0)</f>
        <v/>
      </c>
      <c r="AQ3358" s="21">
        <f>AL3358-AK3358</f>
        <v/>
      </c>
      <c r="AR3358" s="21">
        <f>AM3358-AK3358</f>
        <v/>
      </c>
      <c r="AS3358" s="21">
        <f>AM3358-AL3358</f>
        <v/>
      </c>
      <c r="AT3358" s="21">
        <f>AK3358+C3358-AJ3358</f>
        <v/>
      </c>
      <c r="AU3358" s="21">
        <f>AL3358+C3358-AM3358</f>
        <v/>
      </c>
      <c r="AV3358" s="21">
        <f>AN3358+C3358-AM3358</f>
        <v/>
      </c>
    </row>
    <row r="3359">
      <c r="A3359" t="inlineStr">
        <is>
          <t>1万円刻み</t>
        </is>
      </c>
      <c r="B3359" s="21">
        <f>'5_1万円刻み'!$A$1596</f>
        <v/>
      </c>
      <c r="C3359" s="21">
        <f>AO3359</f>
        <v/>
      </c>
      <c r="D3359" s="21" t="n">
        <v>0</v>
      </c>
      <c r="E3359" s="21">
        <f>ROUND(MIN(B3359/12,650000)*12*0.0915+MIN(B3359/12,1390000)*12*(0.0504+0)+B3359*0.005,0)</f>
        <v/>
      </c>
      <c r="F3359" s="21">
        <f>IF(B3359&lt;741000,0,IF(B3359&lt;2191000,B3359-740000,IF(B3359&lt;2193000,1451000,IF(B3359&lt;2196000,1453000,IF(B3359&lt;2200000,1456000,IF(B3359&lt;3600000,ROUND(ROUNDDOWN(B3359/4,-3)*2.8,0)-80000,IF(B3359&lt;6600000,ROUND(ROUNDDOWN(B3359/4,-3)*3.2,0)-440000,IF(B3359&lt;8500000,ROUNDDOWN(B3359*0.9,0)-1100000,B3359-1950000))))))))</f>
        <v/>
      </c>
      <c r="G3359" s="21">
        <f>IF(F3359&gt;23500000,NA(),IF(F3359&lt;=4890000,1040000,IF(F3359&lt;=6550000,670000,620000)))</f>
        <v/>
      </c>
      <c r="H3359" s="21">
        <f>IF(D3359&lt;=0,0,MAX(0,MIN(2000000,D3359-MIN(100000,ROUNDDOWN(F3359*0.05,0)))))</f>
        <v/>
      </c>
      <c r="I3359" s="21">
        <f>IF(C3359&lt;=2000,0,MIN(C3359,ROUNDDOWN(F3359*0.4,0))-2000)</f>
        <v/>
      </c>
      <c r="J3359" s="21">
        <f>MAX(0,ROUNDDOWN(F3359-E3359-G3359,-3))</f>
        <v/>
      </c>
      <c r="K3359" s="21">
        <f>MAX(0,ROUNDDOWN(F3359-E3359-G3359-H3359-I3359,-3))</f>
        <v/>
      </c>
      <c r="L3359" s="21">
        <f>MAX(0,ROUNDDOWN(F3359-E3359-G3359-H3359,-3))</f>
        <v/>
      </c>
      <c r="M3359" s="21">
        <f>IF(J3359&lt;=0,0,ROUNDDOWN((J3359*LOOKUP(J3359,{0,1950001,3300001,6950001,9000001,18000001,40000001},{0.05,0.1,0.2,0.23,0.33,0.4,0.45})-LOOKUP(J3359,{0,1950001,3300001,6950001,9000001,18000001,40000001},{0,97500,427500,636000,1536000,2796000,4796000}))*1.021,-2))</f>
        <v/>
      </c>
      <c r="N3359" s="21">
        <f>IF(K3359&lt;=0,0,ROUNDDOWN((K3359*LOOKUP(K3359,{0,1950001,3300001,6950001,9000001,18000001,40000001},{0.05,0.1,0.2,0.23,0.33,0.4,0.45})-LOOKUP(K3359,{0,1950001,3300001,6950001,9000001,18000001,40000001},{0,97500,427500,636000,1536000,2796000,4796000}))*1.021,-2))</f>
        <v/>
      </c>
      <c r="O3359" s="21">
        <f>IF(L3359&lt;=0,0,ROUNDDOWN((L3359*LOOKUP(L3359,{0,1950001,3300001,6950001,9000001,18000001,40000001},{0.05,0.1,0.2,0.23,0.33,0.4,0.45})-LOOKUP(L3359,{0,1950001,3300001,6950001,9000001,18000001,40000001},{0,97500,427500,636000,1536000,2796000,4796000}))*1.021,-2))</f>
        <v/>
      </c>
      <c r="P3359" s="21">
        <f>MAX(0,ROUNDDOWN(F3359-E3359-430000,-3))</f>
        <v/>
      </c>
      <c r="Q3359" s="21">
        <f>MAX(0,ROUNDDOWN(F3359-E3359-430000-H3359,-3))</f>
        <v/>
      </c>
      <c r="R3359" s="21">
        <f>IF(F3359&lt;=450000,0,MAX(0,P3359*0.06-MIN(50000,P3359)*0.03))</f>
        <v/>
      </c>
      <c r="S3359" s="21">
        <f>IF(F3359&lt;=450000,0,MAX(0,P3359*0.04-MIN(50000,P3359)*0.02))</f>
        <v/>
      </c>
      <c r="T3359" s="21">
        <f>IF(F3359&lt;=450000,0,MAX(0,Q3359*0.06-MIN(50000,Q3359)*0.03))</f>
        <v/>
      </c>
      <c r="U3359" s="21">
        <f>IF(F3359&lt;=450000,0,MAX(0,Q3359*0.04-MIN(50000,Q3359)*0.02))</f>
        <v/>
      </c>
      <c r="V3359" s="21">
        <f>50000+MAX(0,G3359-480000)</f>
        <v/>
      </c>
      <c r="W3359" s="21">
        <f>P3359-V3359</f>
        <v/>
      </c>
      <c r="X3359" s="21">
        <f>Q3359-V3359</f>
        <v/>
      </c>
      <c r="Y3359" s="22">
        <f>IF(W3359&lt;0,0.9,LOOKUP(W3359,{0,1950001,3300001,6950001,9000001,18000001,40000001},{0.84895,0.7979,0.6958,0.66517,0.56307,0.4916,0.44055}))</f>
        <v/>
      </c>
      <c r="Z3359" s="22">
        <f>IF(X3359&lt;0,0.9,LOOKUP(X3359,{0,1950001,3300001,6950001,9000001,18000001,40000001},{0.84895,0.7979,0.6958,0.66517,0.56307,0.4916,0.44055}))</f>
        <v/>
      </c>
      <c r="AA3359" s="22">
        <f>IF(W3359&lt;0,0,CHOOSE(MATCH(W3359,{0,1950001,3300001,6950001,9000001},1),5.105/84.895,10.21/79.79,20.42/69.58,23.483/66.517,33.693/56.307))</f>
        <v/>
      </c>
      <c r="AB3359" s="21">
        <f>IF(C3359&lt;=2000,0,(MIN(C3359,ROUNDDOWN(F3359*0.3,0))-2000)*0.1)</f>
        <v/>
      </c>
      <c r="AC3359" s="21">
        <f>IF(C3359&lt;=2000,0,MIN((C3359-2000)*Y3359,(R3359+S3359)*0.2))</f>
        <v/>
      </c>
      <c r="AD3359" s="21">
        <f>IF(C3359&lt;=2000,0,MIN((C3359-2000)*Z3359,(T3359+U3359)*0.2))</f>
        <v/>
      </c>
      <c r="AE3359" s="21">
        <f>AC3359*AA3359</f>
        <v/>
      </c>
      <c r="AF3359" s="21">
        <f>ROUNDDOWN(R3359,-2)+ROUNDDOWN(S3359,-2)</f>
        <v/>
      </c>
      <c r="AG3359" s="21">
        <f>ROUNDDOWN(MAX(0,R3359-(AB3359+AC3359+AE3359)*0.6),-2)+ROUNDDOWN(MAX(0,S3359-(AB3359+AC3359+AE3359)*0.4),-2)</f>
        <v/>
      </c>
      <c r="AH3359" s="21">
        <f>ROUNDDOWN(MAX(0,T3359-(AB3359+AD3359)*0.6),-2)+ROUNDDOWN(MAX(0,U3359-(AB3359+AD3359)*0.4),-2)</f>
        <v/>
      </c>
      <c r="AI3359" s="21">
        <f>ROUNDDOWN(T3359,-2)+ROUNDDOWN(U3359,-2)</f>
        <v/>
      </c>
      <c r="AJ3359" s="21">
        <f>M3359+AF3359</f>
        <v/>
      </c>
      <c r="AK3359" s="21">
        <f>M3359+AG3359</f>
        <v/>
      </c>
      <c r="AL3359" s="21">
        <f>N3359+AH3359</f>
        <v/>
      </c>
      <c r="AM3359" s="21">
        <f>O3359+AI3359</f>
        <v/>
      </c>
      <c r="AN3359" s="21">
        <f>N3359+AI3359</f>
        <v/>
      </c>
      <c r="AO3359" s="21">
        <f>ROUNDDOWN((R3359+S3359)*0.2/Y3359+2000,0)</f>
        <v/>
      </c>
      <c r="AP3359" s="21">
        <f>ROUNDDOWN((T3359+U3359)*0.2/Z3359+2000,0)</f>
        <v/>
      </c>
      <c r="AQ3359" s="21">
        <f>AL3359-AK3359</f>
        <v/>
      </c>
      <c r="AR3359" s="21">
        <f>AM3359-AK3359</f>
        <v/>
      </c>
      <c r="AS3359" s="21">
        <f>AM3359-AL3359</f>
        <v/>
      </c>
      <c r="AT3359" s="21">
        <f>AK3359+C3359-AJ3359</f>
        <v/>
      </c>
      <c r="AU3359" s="21">
        <f>AL3359+C3359-AM3359</f>
        <v/>
      </c>
      <c r="AV3359" s="21">
        <f>AN3359+C3359-AM3359</f>
        <v/>
      </c>
    </row>
    <row r="3360">
      <c r="A3360" t="inlineStr">
        <is>
          <t>1万円刻み</t>
        </is>
      </c>
      <c r="B3360" s="21">
        <f>'5_1万円刻み'!$A$1597</f>
        <v/>
      </c>
      <c r="C3360" s="21">
        <f>AO3360</f>
        <v/>
      </c>
      <c r="D3360" s="21" t="n">
        <v>0</v>
      </c>
      <c r="E3360" s="21">
        <f>ROUND(MIN(B3360/12,650000)*12*0.0915+MIN(B3360/12,1390000)*12*(0.0504+0)+B3360*0.005,0)</f>
        <v/>
      </c>
      <c r="F3360" s="21">
        <f>IF(B3360&lt;741000,0,IF(B3360&lt;2191000,B3360-740000,IF(B3360&lt;2193000,1451000,IF(B3360&lt;2196000,1453000,IF(B3360&lt;2200000,1456000,IF(B3360&lt;3600000,ROUND(ROUNDDOWN(B3360/4,-3)*2.8,0)-80000,IF(B3360&lt;6600000,ROUND(ROUNDDOWN(B3360/4,-3)*3.2,0)-440000,IF(B3360&lt;8500000,ROUNDDOWN(B3360*0.9,0)-1100000,B3360-1950000))))))))</f>
        <v/>
      </c>
      <c r="G3360" s="21">
        <f>IF(F3360&gt;23500000,NA(),IF(F3360&lt;=4890000,1040000,IF(F3360&lt;=6550000,670000,620000)))</f>
        <v/>
      </c>
      <c r="H3360" s="21">
        <f>IF(D3360&lt;=0,0,MAX(0,MIN(2000000,D3360-MIN(100000,ROUNDDOWN(F3360*0.05,0)))))</f>
        <v/>
      </c>
      <c r="I3360" s="21">
        <f>IF(C3360&lt;=2000,0,MIN(C3360,ROUNDDOWN(F3360*0.4,0))-2000)</f>
        <v/>
      </c>
      <c r="J3360" s="21">
        <f>MAX(0,ROUNDDOWN(F3360-E3360-G3360,-3))</f>
        <v/>
      </c>
      <c r="K3360" s="21">
        <f>MAX(0,ROUNDDOWN(F3360-E3360-G3360-H3360-I3360,-3))</f>
        <v/>
      </c>
      <c r="L3360" s="21">
        <f>MAX(0,ROUNDDOWN(F3360-E3360-G3360-H3360,-3))</f>
        <v/>
      </c>
      <c r="M3360" s="21">
        <f>IF(J3360&lt;=0,0,ROUNDDOWN((J3360*LOOKUP(J3360,{0,1950001,3300001,6950001,9000001,18000001,40000001},{0.05,0.1,0.2,0.23,0.33,0.4,0.45})-LOOKUP(J3360,{0,1950001,3300001,6950001,9000001,18000001,40000001},{0,97500,427500,636000,1536000,2796000,4796000}))*1.021,-2))</f>
        <v/>
      </c>
      <c r="N3360" s="21">
        <f>IF(K3360&lt;=0,0,ROUNDDOWN((K3360*LOOKUP(K3360,{0,1950001,3300001,6950001,9000001,18000001,40000001},{0.05,0.1,0.2,0.23,0.33,0.4,0.45})-LOOKUP(K3360,{0,1950001,3300001,6950001,9000001,18000001,40000001},{0,97500,427500,636000,1536000,2796000,4796000}))*1.021,-2))</f>
        <v/>
      </c>
      <c r="O3360" s="21">
        <f>IF(L3360&lt;=0,0,ROUNDDOWN((L3360*LOOKUP(L3360,{0,1950001,3300001,6950001,9000001,18000001,40000001},{0.05,0.1,0.2,0.23,0.33,0.4,0.45})-LOOKUP(L3360,{0,1950001,3300001,6950001,9000001,18000001,40000001},{0,97500,427500,636000,1536000,2796000,4796000}))*1.021,-2))</f>
        <v/>
      </c>
      <c r="P3360" s="21">
        <f>MAX(0,ROUNDDOWN(F3360-E3360-430000,-3))</f>
        <v/>
      </c>
      <c r="Q3360" s="21">
        <f>MAX(0,ROUNDDOWN(F3360-E3360-430000-H3360,-3))</f>
        <v/>
      </c>
      <c r="R3360" s="21">
        <f>IF(F3360&lt;=450000,0,MAX(0,P3360*0.06-MIN(50000,P3360)*0.03))</f>
        <v/>
      </c>
      <c r="S3360" s="21">
        <f>IF(F3360&lt;=450000,0,MAX(0,P3360*0.04-MIN(50000,P3360)*0.02))</f>
        <v/>
      </c>
      <c r="T3360" s="21">
        <f>IF(F3360&lt;=450000,0,MAX(0,Q3360*0.06-MIN(50000,Q3360)*0.03))</f>
        <v/>
      </c>
      <c r="U3360" s="21">
        <f>IF(F3360&lt;=450000,0,MAX(0,Q3360*0.04-MIN(50000,Q3360)*0.02))</f>
        <v/>
      </c>
      <c r="V3360" s="21">
        <f>50000+MAX(0,G3360-480000)</f>
        <v/>
      </c>
      <c r="W3360" s="21">
        <f>P3360-V3360</f>
        <v/>
      </c>
      <c r="X3360" s="21">
        <f>Q3360-V3360</f>
        <v/>
      </c>
      <c r="Y3360" s="22">
        <f>IF(W3360&lt;0,0.9,LOOKUP(W3360,{0,1950001,3300001,6950001,9000001,18000001,40000001},{0.84895,0.7979,0.6958,0.66517,0.56307,0.4916,0.44055}))</f>
        <v/>
      </c>
      <c r="Z3360" s="22">
        <f>IF(X3360&lt;0,0.9,LOOKUP(X3360,{0,1950001,3300001,6950001,9000001,18000001,40000001},{0.84895,0.7979,0.6958,0.66517,0.56307,0.4916,0.44055}))</f>
        <v/>
      </c>
      <c r="AA3360" s="22">
        <f>IF(W3360&lt;0,0,CHOOSE(MATCH(W3360,{0,1950001,3300001,6950001,9000001},1),5.105/84.895,10.21/79.79,20.42/69.58,23.483/66.517,33.693/56.307))</f>
        <v/>
      </c>
      <c r="AB3360" s="21">
        <f>IF(C3360&lt;=2000,0,(MIN(C3360,ROUNDDOWN(F3360*0.3,0))-2000)*0.1)</f>
        <v/>
      </c>
      <c r="AC3360" s="21">
        <f>IF(C3360&lt;=2000,0,MIN((C3360-2000)*Y3360,(R3360+S3360)*0.2))</f>
        <v/>
      </c>
      <c r="AD3360" s="21">
        <f>IF(C3360&lt;=2000,0,MIN((C3360-2000)*Z3360,(T3360+U3360)*0.2))</f>
        <v/>
      </c>
      <c r="AE3360" s="21">
        <f>AC3360*AA3360</f>
        <v/>
      </c>
      <c r="AF3360" s="21">
        <f>ROUNDDOWN(R3360,-2)+ROUNDDOWN(S3360,-2)</f>
        <v/>
      </c>
      <c r="AG3360" s="21">
        <f>ROUNDDOWN(MAX(0,R3360-(AB3360+AC3360+AE3360)*0.6),-2)+ROUNDDOWN(MAX(0,S3360-(AB3360+AC3360+AE3360)*0.4),-2)</f>
        <v/>
      </c>
      <c r="AH3360" s="21">
        <f>ROUNDDOWN(MAX(0,T3360-(AB3360+AD3360)*0.6),-2)+ROUNDDOWN(MAX(0,U3360-(AB3360+AD3360)*0.4),-2)</f>
        <v/>
      </c>
      <c r="AI3360" s="21">
        <f>ROUNDDOWN(T3360,-2)+ROUNDDOWN(U3360,-2)</f>
        <v/>
      </c>
      <c r="AJ3360" s="21">
        <f>M3360+AF3360</f>
        <v/>
      </c>
      <c r="AK3360" s="21">
        <f>M3360+AG3360</f>
        <v/>
      </c>
      <c r="AL3360" s="21">
        <f>N3360+AH3360</f>
        <v/>
      </c>
      <c r="AM3360" s="21">
        <f>O3360+AI3360</f>
        <v/>
      </c>
      <c r="AN3360" s="21">
        <f>N3360+AI3360</f>
        <v/>
      </c>
      <c r="AO3360" s="21">
        <f>ROUNDDOWN((R3360+S3360)*0.2/Y3360+2000,0)</f>
        <v/>
      </c>
      <c r="AP3360" s="21">
        <f>ROUNDDOWN((T3360+U3360)*0.2/Z3360+2000,0)</f>
        <v/>
      </c>
      <c r="AQ3360" s="21">
        <f>AL3360-AK3360</f>
        <v/>
      </c>
      <c r="AR3360" s="21">
        <f>AM3360-AK3360</f>
        <v/>
      </c>
      <c r="AS3360" s="21">
        <f>AM3360-AL3360</f>
        <v/>
      </c>
      <c r="AT3360" s="21">
        <f>AK3360+C3360-AJ3360</f>
        <v/>
      </c>
      <c r="AU3360" s="21">
        <f>AL3360+C3360-AM3360</f>
        <v/>
      </c>
      <c r="AV3360" s="21">
        <f>AN3360+C3360-AM3360</f>
        <v/>
      </c>
    </row>
    <row r="3361">
      <c r="A3361" t="inlineStr">
        <is>
          <t>1万円刻み</t>
        </is>
      </c>
      <c r="B3361" s="21">
        <f>'5_1万円刻み'!$A$1598</f>
        <v/>
      </c>
      <c r="C3361" s="21">
        <f>AO3361</f>
        <v/>
      </c>
      <c r="D3361" s="21" t="n">
        <v>0</v>
      </c>
      <c r="E3361" s="21">
        <f>ROUND(MIN(B3361/12,650000)*12*0.0915+MIN(B3361/12,1390000)*12*(0.0504+0)+B3361*0.005,0)</f>
        <v/>
      </c>
      <c r="F3361" s="21">
        <f>IF(B3361&lt;741000,0,IF(B3361&lt;2191000,B3361-740000,IF(B3361&lt;2193000,1451000,IF(B3361&lt;2196000,1453000,IF(B3361&lt;2200000,1456000,IF(B3361&lt;3600000,ROUND(ROUNDDOWN(B3361/4,-3)*2.8,0)-80000,IF(B3361&lt;6600000,ROUND(ROUNDDOWN(B3361/4,-3)*3.2,0)-440000,IF(B3361&lt;8500000,ROUNDDOWN(B3361*0.9,0)-1100000,B3361-1950000))))))))</f>
        <v/>
      </c>
      <c r="G3361" s="21">
        <f>IF(F3361&gt;23500000,NA(),IF(F3361&lt;=4890000,1040000,IF(F3361&lt;=6550000,670000,620000)))</f>
        <v/>
      </c>
      <c r="H3361" s="21">
        <f>IF(D3361&lt;=0,0,MAX(0,MIN(2000000,D3361-MIN(100000,ROUNDDOWN(F3361*0.05,0)))))</f>
        <v/>
      </c>
      <c r="I3361" s="21">
        <f>IF(C3361&lt;=2000,0,MIN(C3361,ROUNDDOWN(F3361*0.4,0))-2000)</f>
        <v/>
      </c>
      <c r="J3361" s="21">
        <f>MAX(0,ROUNDDOWN(F3361-E3361-G3361,-3))</f>
        <v/>
      </c>
      <c r="K3361" s="21">
        <f>MAX(0,ROUNDDOWN(F3361-E3361-G3361-H3361-I3361,-3))</f>
        <v/>
      </c>
      <c r="L3361" s="21">
        <f>MAX(0,ROUNDDOWN(F3361-E3361-G3361-H3361,-3))</f>
        <v/>
      </c>
      <c r="M3361" s="21">
        <f>IF(J3361&lt;=0,0,ROUNDDOWN((J3361*LOOKUP(J3361,{0,1950001,3300001,6950001,9000001,18000001,40000001},{0.05,0.1,0.2,0.23,0.33,0.4,0.45})-LOOKUP(J3361,{0,1950001,3300001,6950001,9000001,18000001,40000001},{0,97500,427500,636000,1536000,2796000,4796000}))*1.021,-2))</f>
        <v/>
      </c>
      <c r="N3361" s="21">
        <f>IF(K3361&lt;=0,0,ROUNDDOWN((K3361*LOOKUP(K3361,{0,1950001,3300001,6950001,9000001,18000001,40000001},{0.05,0.1,0.2,0.23,0.33,0.4,0.45})-LOOKUP(K3361,{0,1950001,3300001,6950001,9000001,18000001,40000001},{0,97500,427500,636000,1536000,2796000,4796000}))*1.021,-2))</f>
        <v/>
      </c>
      <c r="O3361" s="21">
        <f>IF(L3361&lt;=0,0,ROUNDDOWN((L3361*LOOKUP(L3361,{0,1950001,3300001,6950001,9000001,18000001,40000001},{0.05,0.1,0.2,0.23,0.33,0.4,0.45})-LOOKUP(L3361,{0,1950001,3300001,6950001,9000001,18000001,40000001},{0,97500,427500,636000,1536000,2796000,4796000}))*1.021,-2))</f>
        <v/>
      </c>
      <c r="P3361" s="21">
        <f>MAX(0,ROUNDDOWN(F3361-E3361-430000,-3))</f>
        <v/>
      </c>
      <c r="Q3361" s="21">
        <f>MAX(0,ROUNDDOWN(F3361-E3361-430000-H3361,-3))</f>
        <v/>
      </c>
      <c r="R3361" s="21">
        <f>IF(F3361&lt;=450000,0,MAX(0,P3361*0.06-MIN(50000,P3361)*0.03))</f>
        <v/>
      </c>
      <c r="S3361" s="21">
        <f>IF(F3361&lt;=450000,0,MAX(0,P3361*0.04-MIN(50000,P3361)*0.02))</f>
        <v/>
      </c>
      <c r="T3361" s="21">
        <f>IF(F3361&lt;=450000,0,MAX(0,Q3361*0.06-MIN(50000,Q3361)*0.03))</f>
        <v/>
      </c>
      <c r="U3361" s="21">
        <f>IF(F3361&lt;=450000,0,MAX(0,Q3361*0.04-MIN(50000,Q3361)*0.02))</f>
        <v/>
      </c>
      <c r="V3361" s="21">
        <f>50000+MAX(0,G3361-480000)</f>
        <v/>
      </c>
      <c r="W3361" s="21">
        <f>P3361-V3361</f>
        <v/>
      </c>
      <c r="X3361" s="21">
        <f>Q3361-V3361</f>
        <v/>
      </c>
      <c r="Y3361" s="22">
        <f>IF(W3361&lt;0,0.9,LOOKUP(W3361,{0,1950001,3300001,6950001,9000001,18000001,40000001},{0.84895,0.7979,0.6958,0.66517,0.56307,0.4916,0.44055}))</f>
        <v/>
      </c>
      <c r="Z3361" s="22">
        <f>IF(X3361&lt;0,0.9,LOOKUP(X3361,{0,1950001,3300001,6950001,9000001,18000001,40000001},{0.84895,0.7979,0.6958,0.66517,0.56307,0.4916,0.44055}))</f>
        <v/>
      </c>
      <c r="AA3361" s="22">
        <f>IF(W3361&lt;0,0,CHOOSE(MATCH(W3361,{0,1950001,3300001,6950001,9000001},1),5.105/84.895,10.21/79.79,20.42/69.58,23.483/66.517,33.693/56.307))</f>
        <v/>
      </c>
      <c r="AB3361" s="21">
        <f>IF(C3361&lt;=2000,0,(MIN(C3361,ROUNDDOWN(F3361*0.3,0))-2000)*0.1)</f>
        <v/>
      </c>
      <c r="AC3361" s="21">
        <f>IF(C3361&lt;=2000,0,MIN((C3361-2000)*Y3361,(R3361+S3361)*0.2))</f>
        <v/>
      </c>
      <c r="AD3361" s="21">
        <f>IF(C3361&lt;=2000,0,MIN((C3361-2000)*Z3361,(T3361+U3361)*0.2))</f>
        <v/>
      </c>
      <c r="AE3361" s="21">
        <f>AC3361*AA3361</f>
        <v/>
      </c>
      <c r="AF3361" s="21">
        <f>ROUNDDOWN(R3361,-2)+ROUNDDOWN(S3361,-2)</f>
        <v/>
      </c>
      <c r="AG3361" s="21">
        <f>ROUNDDOWN(MAX(0,R3361-(AB3361+AC3361+AE3361)*0.6),-2)+ROUNDDOWN(MAX(0,S3361-(AB3361+AC3361+AE3361)*0.4),-2)</f>
        <v/>
      </c>
      <c r="AH3361" s="21">
        <f>ROUNDDOWN(MAX(0,T3361-(AB3361+AD3361)*0.6),-2)+ROUNDDOWN(MAX(0,U3361-(AB3361+AD3361)*0.4),-2)</f>
        <v/>
      </c>
      <c r="AI3361" s="21">
        <f>ROUNDDOWN(T3361,-2)+ROUNDDOWN(U3361,-2)</f>
        <v/>
      </c>
      <c r="AJ3361" s="21">
        <f>M3361+AF3361</f>
        <v/>
      </c>
      <c r="AK3361" s="21">
        <f>M3361+AG3361</f>
        <v/>
      </c>
      <c r="AL3361" s="21">
        <f>N3361+AH3361</f>
        <v/>
      </c>
      <c r="AM3361" s="21">
        <f>O3361+AI3361</f>
        <v/>
      </c>
      <c r="AN3361" s="21">
        <f>N3361+AI3361</f>
        <v/>
      </c>
      <c r="AO3361" s="21">
        <f>ROUNDDOWN((R3361+S3361)*0.2/Y3361+2000,0)</f>
        <v/>
      </c>
      <c r="AP3361" s="21">
        <f>ROUNDDOWN((T3361+U3361)*0.2/Z3361+2000,0)</f>
        <v/>
      </c>
      <c r="AQ3361" s="21">
        <f>AL3361-AK3361</f>
        <v/>
      </c>
      <c r="AR3361" s="21">
        <f>AM3361-AK3361</f>
        <v/>
      </c>
      <c r="AS3361" s="21">
        <f>AM3361-AL3361</f>
        <v/>
      </c>
      <c r="AT3361" s="21">
        <f>AK3361+C3361-AJ3361</f>
        <v/>
      </c>
      <c r="AU3361" s="21">
        <f>AL3361+C3361-AM3361</f>
        <v/>
      </c>
      <c r="AV3361" s="21">
        <f>AN3361+C3361-AM3361</f>
        <v/>
      </c>
    </row>
    <row r="3362">
      <c r="A3362" t="inlineStr">
        <is>
          <t>1万円刻み</t>
        </is>
      </c>
      <c r="B3362" s="21">
        <f>'5_1万円刻み'!$A$1599</f>
        <v/>
      </c>
      <c r="C3362" s="21">
        <f>AO3362</f>
        <v/>
      </c>
      <c r="D3362" s="21" t="n">
        <v>0</v>
      </c>
      <c r="E3362" s="21">
        <f>ROUND(MIN(B3362/12,650000)*12*0.0915+MIN(B3362/12,1390000)*12*(0.0504+0)+B3362*0.005,0)</f>
        <v/>
      </c>
      <c r="F3362" s="21">
        <f>IF(B3362&lt;741000,0,IF(B3362&lt;2191000,B3362-740000,IF(B3362&lt;2193000,1451000,IF(B3362&lt;2196000,1453000,IF(B3362&lt;2200000,1456000,IF(B3362&lt;3600000,ROUND(ROUNDDOWN(B3362/4,-3)*2.8,0)-80000,IF(B3362&lt;6600000,ROUND(ROUNDDOWN(B3362/4,-3)*3.2,0)-440000,IF(B3362&lt;8500000,ROUNDDOWN(B3362*0.9,0)-1100000,B3362-1950000))))))))</f>
        <v/>
      </c>
      <c r="G3362" s="21">
        <f>IF(F3362&gt;23500000,NA(),IF(F3362&lt;=4890000,1040000,IF(F3362&lt;=6550000,670000,620000)))</f>
        <v/>
      </c>
      <c r="H3362" s="21">
        <f>IF(D3362&lt;=0,0,MAX(0,MIN(2000000,D3362-MIN(100000,ROUNDDOWN(F3362*0.05,0)))))</f>
        <v/>
      </c>
      <c r="I3362" s="21">
        <f>IF(C3362&lt;=2000,0,MIN(C3362,ROUNDDOWN(F3362*0.4,0))-2000)</f>
        <v/>
      </c>
      <c r="J3362" s="21">
        <f>MAX(0,ROUNDDOWN(F3362-E3362-G3362,-3))</f>
        <v/>
      </c>
      <c r="K3362" s="21">
        <f>MAX(0,ROUNDDOWN(F3362-E3362-G3362-H3362-I3362,-3))</f>
        <v/>
      </c>
      <c r="L3362" s="21">
        <f>MAX(0,ROUNDDOWN(F3362-E3362-G3362-H3362,-3))</f>
        <v/>
      </c>
      <c r="M3362" s="21">
        <f>IF(J3362&lt;=0,0,ROUNDDOWN((J3362*LOOKUP(J3362,{0,1950001,3300001,6950001,9000001,18000001,40000001},{0.05,0.1,0.2,0.23,0.33,0.4,0.45})-LOOKUP(J3362,{0,1950001,3300001,6950001,9000001,18000001,40000001},{0,97500,427500,636000,1536000,2796000,4796000}))*1.021,-2))</f>
        <v/>
      </c>
      <c r="N3362" s="21">
        <f>IF(K3362&lt;=0,0,ROUNDDOWN((K3362*LOOKUP(K3362,{0,1950001,3300001,6950001,9000001,18000001,40000001},{0.05,0.1,0.2,0.23,0.33,0.4,0.45})-LOOKUP(K3362,{0,1950001,3300001,6950001,9000001,18000001,40000001},{0,97500,427500,636000,1536000,2796000,4796000}))*1.021,-2))</f>
        <v/>
      </c>
      <c r="O3362" s="21">
        <f>IF(L3362&lt;=0,0,ROUNDDOWN((L3362*LOOKUP(L3362,{0,1950001,3300001,6950001,9000001,18000001,40000001},{0.05,0.1,0.2,0.23,0.33,0.4,0.45})-LOOKUP(L3362,{0,1950001,3300001,6950001,9000001,18000001,40000001},{0,97500,427500,636000,1536000,2796000,4796000}))*1.021,-2))</f>
        <v/>
      </c>
      <c r="P3362" s="21">
        <f>MAX(0,ROUNDDOWN(F3362-E3362-430000,-3))</f>
        <v/>
      </c>
      <c r="Q3362" s="21">
        <f>MAX(0,ROUNDDOWN(F3362-E3362-430000-H3362,-3))</f>
        <v/>
      </c>
      <c r="R3362" s="21">
        <f>IF(F3362&lt;=450000,0,MAX(0,P3362*0.06-MIN(50000,P3362)*0.03))</f>
        <v/>
      </c>
      <c r="S3362" s="21">
        <f>IF(F3362&lt;=450000,0,MAX(0,P3362*0.04-MIN(50000,P3362)*0.02))</f>
        <v/>
      </c>
      <c r="T3362" s="21">
        <f>IF(F3362&lt;=450000,0,MAX(0,Q3362*0.06-MIN(50000,Q3362)*0.03))</f>
        <v/>
      </c>
      <c r="U3362" s="21">
        <f>IF(F3362&lt;=450000,0,MAX(0,Q3362*0.04-MIN(50000,Q3362)*0.02))</f>
        <v/>
      </c>
      <c r="V3362" s="21">
        <f>50000+MAX(0,G3362-480000)</f>
        <v/>
      </c>
      <c r="W3362" s="21">
        <f>P3362-V3362</f>
        <v/>
      </c>
      <c r="X3362" s="21">
        <f>Q3362-V3362</f>
        <v/>
      </c>
      <c r="Y3362" s="22">
        <f>IF(W3362&lt;0,0.9,LOOKUP(W3362,{0,1950001,3300001,6950001,9000001,18000001,40000001},{0.84895,0.7979,0.6958,0.66517,0.56307,0.4916,0.44055}))</f>
        <v/>
      </c>
      <c r="Z3362" s="22">
        <f>IF(X3362&lt;0,0.9,LOOKUP(X3362,{0,1950001,3300001,6950001,9000001,18000001,40000001},{0.84895,0.7979,0.6958,0.66517,0.56307,0.4916,0.44055}))</f>
        <v/>
      </c>
      <c r="AA3362" s="22">
        <f>IF(W3362&lt;0,0,CHOOSE(MATCH(W3362,{0,1950001,3300001,6950001,9000001},1),5.105/84.895,10.21/79.79,20.42/69.58,23.483/66.517,33.693/56.307))</f>
        <v/>
      </c>
      <c r="AB3362" s="21">
        <f>IF(C3362&lt;=2000,0,(MIN(C3362,ROUNDDOWN(F3362*0.3,0))-2000)*0.1)</f>
        <v/>
      </c>
      <c r="AC3362" s="21">
        <f>IF(C3362&lt;=2000,0,MIN((C3362-2000)*Y3362,(R3362+S3362)*0.2))</f>
        <v/>
      </c>
      <c r="AD3362" s="21">
        <f>IF(C3362&lt;=2000,0,MIN((C3362-2000)*Z3362,(T3362+U3362)*0.2))</f>
        <v/>
      </c>
      <c r="AE3362" s="21">
        <f>AC3362*AA3362</f>
        <v/>
      </c>
      <c r="AF3362" s="21">
        <f>ROUNDDOWN(R3362,-2)+ROUNDDOWN(S3362,-2)</f>
        <v/>
      </c>
      <c r="AG3362" s="21">
        <f>ROUNDDOWN(MAX(0,R3362-(AB3362+AC3362+AE3362)*0.6),-2)+ROUNDDOWN(MAX(0,S3362-(AB3362+AC3362+AE3362)*0.4),-2)</f>
        <v/>
      </c>
      <c r="AH3362" s="21">
        <f>ROUNDDOWN(MAX(0,T3362-(AB3362+AD3362)*0.6),-2)+ROUNDDOWN(MAX(0,U3362-(AB3362+AD3362)*0.4),-2)</f>
        <v/>
      </c>
      <c r="AI3362" s="21">
        <f>ROUNDDOWN(T3362,-2)+ROUNDDOWN(U3362,-2)</f>
        <v/>
      </c>
      <c r="AJ3362" s="21">
        <f>M3362+AF3362</f>
        <v/>
      </c>
      <c r="AK3362" s="21">
        <f>M3362+AG3362</f>
        <v/>
      </c>
      <c r="AL3362" s="21">
        <f>N3362+AH3362</f>
        <v/>
      </c>
      <c r="AM3362" s="21">
        <f>O3362+AI3362</f>
        <v/>
      </c>
      <c r="AN3362" s="21">
        <f>N3362+AI3362</f>
        <v/>
      </c>
      <c r="AO3362" s="21">
        <f>ROUNDDOWN((R3362+S3362)*0.2/Y3362+2000,0)</f>
        <v/>
      </c>
      <c r="AP3362" s="21">
        <f>ROUNDDOWN((T3362+U3362)*0.2/Z3362+2000,0)</f>
        <v/>
      </c>
      <c r="AQ3362" s="21">
        <f>AL3362-AK3362</f>
        <v/>
      </c>
      <c r="AR3362" s="21">
        <f>AM3362-AK3362</f>
        <v/>
      </c>
      <c r="AS3362" s="21">
        <f>AM3362-AL3362</f>
        <v/>
      </c>
      <c r="AT3362" s="21">
        <f>AK3362+C3362-AJ3362</f>
        <v/>
      </c>
      <c r="AU3362" s="21">
        <f>AL3362+C3362-AM3362</f>
        <v/>
      </c>
      <c r="AV3362" s="21">
        <f>AN3362+C3362-AM3362</f>
        <v/>
      </c>
    </row>
    <row r="3363">
      <c r="A3363" t="inlineStr">
        <is>
          <t>1万円刻み</t>
        </is>
      </c>
      <c r="B3363" s="21">
        <f>'5_1万円刻み'!$A$1600</f>
        <v/>
      </c>
      <c r="C3363" s="21">
        <f>AO3363</f>
        <v/>
      </c>
      <c r="D3363" s="21" t="n">
        <v>0</v>
      </c>
      <c r="E3363" s="21">
        <f>ROUND(MIN(B3363/12,650000)*12*0.0915+MIN(B3363/12,1390000)*12*(0.0504+0)+B3363*0.005,0)</f>
        <v/>
      </c>
      <c r="F3363" s="21">
        <f>IF(B3363&lt;741000,0,IF(B3363&lt;2191000,B3363-740000,IF(B3363&lt;2193000,1451000,IF(B3363&lt;2196000,1453000,IF(B3363&lt;2200000,1456000,IF(B3363&lt;3600000,ROUND(ROUNDDOWN(B3363/4,-3)*2.8,0)-80000,IF(B3363&lt;6600000,ROUND(ROUNDDOWN(B3363/4,-3)*3.2,0)-440000,IF(B3363&lt;8500000,ROUNDDOWN(B3363*0.9,0)-1100000,B3363-1950000))))))))</f>
        <v/>
      </c>
      <c r="G3363" s="21">
        <f>IF(F3363&gt;23500000,NA(),IF(F3363&lt;=4890000,1040000,IF(F3363&lt;=6550000,670000,620000)))</f>
        <v/>
      </c>
      <c r="H3363" s="21">
        <f>IF(D3363&lt;=0,0,MAX(0,MIN(2000000,D3363-MIN(100000,ROUNDDOWN(F3363*0.05,0)))))</f>
        <v/>
      </c>
      <c r="I3363" s="21">
        <f>IF(C3363&lt;=2000,0,MIN(C3363,ROUNDDOWN(F3363*0.4,0))-2000)</f>
        <v/>
      </c>
      <c r="J3363" s="21">
        <f>MAX(0,ROUNDDOWN(F3363-E3363-G3363,-3))</f>
        <v/>
      </c>
      <c r="K3363" s="21">
        <f>MAX(0,ROUNDDOWN(F3363-E3363-G3363-H3363-I3363,-3))</f>
        <v/>
      </c>
      <c r="L3363" s="21">
        <f>MAX(0,ROUNDDOWN(F3363-E3363-G3363-H3363,-3))</f>
        <v/>
      </c>
      <c r="M3363" s="21">
        <f>IF(J3363&lt;=0,0,ROUNDDOWN((J3363*LOOKUP(J3363,{0,1950001,3300001,6950001,9000001,18000001,40000001},{0.05,0.1,0.2,0.23,0.33,0.4,0.45})-LOOKUP(J3363,{0,1950001,3300001,6950001,9000001,18000001,40000001},{0,97500,427500,636000,1536000,2796000,4796000}))*1.021,-2))</f>
        <v/>
      </c>
      <c r="N3363" s="21">
        <f>IF(K3363&lt;=0,0,ROUNDDOWN((K3363*LOOKUP(K3363,{0,1950001,3300001,6950001,9000001,18000001,40000001},{0.05,0.1,0.2,0.23,0.33,0.4,0.45})-LOOKUP(K3363,{0,1950001,3300001,6950001,9000001,18000001,40000001},{0,97500,427500,636000,1536000,2796000,4796000}))*1.021,-2))</f>
        <v/>
      </c>
      <c r="O3363" s="21">
        <f>IF(L3363&lt;=0,0,ROUNDDOWN((L3363*LOOKUP(L3363,{0,1950001,3300001,6950001,9000001,18000001,40000001},{0.05,0.1,0.2,0.23,0.33,0.4,0.45})-LOOKUP(L3363,{0,1950001,3300001,6950001,9000001,18000001,40000001},{0,97500,427500,636000,1536000,2796000,4796000}))*1.021,-2))</f>
        <v/>
      </c>
      <c r="P3363" s="21">
        <f>MAX(0,ROUNDDOWN(F3363-E3363-430000,-3))</f>
        <v/>
      </c>
      <c r="Q3363" s="21">
        <f>MAX(0,ROUNDDOWN(F3363-E3363-430000-H3363,-3))</f>
        <v/>
      </c>
      <c r="R3363" s="21">
        <f>IF(F3363&lt;=450000,0,MAX(0,P3363*0.06-MIN(50000,P3363)*0.03))</f>
        <v/>
      </c>
      <c r="S3363" s="21">
        <f>IF(F3363&lt;=450000,0,MAX(0,P3363*0.04-MIN(50000,P3363)*0.02))</f>
        <v/>
      </c>
      <c r="T3363" s="21">
        <f>IF(F3363&lt;=450000,0,MAX(0,Q3363*0.06-MIN(50000,Q3363)*0.03))</f>
        <v/>
      </c>
      <c r="U3363" s="21">
        <f>IF(F3363&lt;=450000,0,MAX(0,Q3363*0.04-MIN(50000,Q3363)*0.02))</f>
        <v/>
      </c>
      <c r="V3363" s="21">
        <f>50000+MAX(0,G3363-480000)</f>
        <v/>
      </c>
      <c r="W3363" s="21">
        <f>P3363-V3363</f>
        <v/>
      </c>
      <c r="X3363" s="21">
        <f>Q3363-V3363</f>
        <v/>
      </c>
      <c r="Y3363" s="22">
        <f>IF(W3363&lt;0,0.9,LOOKUP(W3363,{0,1950001,3300001,6950001,9000001,18000001,40000001},{0.84895,0.7979,0.6958,0.66517,0.56307,0.4916,0.44055}))</f>
        <v/>
      </c>
      <c r="Z3363" s="22">
        <f>IF(X3363&lt;0,0.9,LOOKUP(X3363,{0,1950001,3300001,6950001,9000001,18000001,40000001},{0.84895,0.7979,0.6958,0.66517,0.56307,0.4916,0.44055}))</f>
        <v/>
      </c>
      <c r="AA3363" s="22">
        <f>IF(W3363&lt;0,0,CHOOSE(MATCH(W3363,{0,1950001,3300001,6950001,9000001},1),5.105/84.895,10.21/79.79,20.42/69.58,23.483/66.517,33.693/56.307))</f>
        <v/>
      </c>
      <c r="AB3363" s="21">
        <f>IF(C3363&lt;=2000,0,(MIN(C3363,ROUNDDOWN(F3363*0.3,0))-2000)*0.1)</f>
        <v/>
      </c>
      <c r="AC3363" s="21">
        <f>IF(C3363&lt;=2000,0,MIN((C3363-2000)*Y3363,(R3363+S3363)*0.2))</f>
        <v/>
      </c>
      <c r="AD3363" s="21">
        <f>IF(C3363&lt;=2000,0,MIN((C3363-2000)*Z3363,(T3363+U3363)*0.2))</f>
        <v/>
      </c>
      <c r="AE3363" s="21">
        <f>AC3363*AA3363</f>
        <v/>
      </c>
      <c r="AF3363" s="21">
        <f>ROUNDDOWN(R3363,-2)+ROUNDDOWN(S3363,-2)</f>
        <v/>
      </c>
      <c r="AG3363" s="21">
        <f>ROUNDDOWN(MAX(0,R3363-(AB3363+AC3363+AE3363)*0.6),-2)+ROUNDDOWN(MAX(0,S3363-(AB3363+AC3363+AE3363)*0.4),-2)</f>
        <v/>
      </c>
      <c r="AH3363" s="21">
        <f>ROUNDDOWN(MAX(0,T3363-(AB3363+AD3363)*0.6),-2)+ROUNDDOWN(MAX(0,U3363-(AB3363+AD3363)*0.4),-2)</f>
        <v/>
      </c>
      <c r="AI3363" s="21">
        <f>ROUNDDOWN(T3363,-2)+ROUNDDOWN(U3363,-2)</f>
        <v/>
      </c>
      <c r="AJ3363" s="21">
        <f>M3363+AF3363</f>
        <v/>
      </c>
      <c r="AK3363" s="21">
        <f>M3363+AG3363</f>
        <v/>
      </c>
      <c r="AL3363" s="21">
        <f>N3363+AH3363</f>
        <v/>
      </c>
      <c r="AM3363" s="21">
        <f>O3363+AI3363</f>
        <v/>
      </c>
      <c r="AN3363" s="21">
        <f>N3363+AI3363</f>
        <v/>
      </c>
      <c r="AO3363" s="21">
        <f>ROUNDDOWN((R3363+S3363)*0.2/Y3363+2000,0)</f>
        <v/>
      </c>
      <c r="AP3363" s="21">
        <f>ROUNDDOWN((T3363+U3363)*0.2/Z3363+2000,0)</f>
        <v/>
      </c>
      <c r="AQ3363" s="21">
        <f>AL3363-AK3363</f>
        <v/>
      </c>
      <c r="AR3363" s="21">
        <f>AM3363-AK3363</f>
        <v/>
      </c>
      <c r="AS3363" s="21">
        <f>AM3363-AL3363</f>
        <v/>
      </c>
      <c r="AT3363" s="21">
        <f>AK3363+C3363-AJ3363</f>
        <v/>
      </c>
      <c r="AU3363" s="21">
        <f>AL3363+C3363-AM3363</f>
        <v/>
      </c>
      <c r="AV3363" s="21">
        <f>AN3363+C3363-AM3363</f>
        <v/>
      </c>
    </row>
    <row r="3364">
      <c r="A3364" t="inlineStr">
        <is>
          <t>1万円刻み</t>
        </is>
      </c>
      <c r="B3364" s="21">
        <f>'5_1万円刻み'!$A$1601</f>
        <v/>
      </c>
      <c r="C3364" s="21">
        <f>AO3364</f>
        <v/>
      </c>
      <c r="D3364" s="21" t="n">
        <v>0</v>
      </c>
      <c r="E3364" s="21">
        <f>ROUND(MIN(B3364/12,650000)*12*0.0915+MIN(B3364/12,1390000)*12*(0.0504+0)+B3364*0.005,0)</f>
        <v/>
      </c>
      <c r="F3364" s="21">
        <f>IF(B3364&lt;741000,0,IF(B3364&lt;2191000,B3364-740000,IF(B3364&lt;2193000,1451000,IF(B3364&lt;2196000,1453000,IF(B3364&lt;2200000,1456000,IF(B3364&lt;3600000,ROUND(ROUNDDOWN(B3364/4,-3)*2.8,0)-80000,IF(B3364&lt;6600000,ROUND(ROUNDDOWN(B3364/4,-3)*3.2,0)-440000,IF(B3364&lt;8500000,ROUNDDOWN(B3364*0.9,0)-1100000,B3364-1950000))))))))</f>
        <v/>
      </c>
      <c r="G3364" s="21">
        <f>IF(F3364&gt;23500000,NA(),IF(F3364&lt;=4890000,1040000,IF(F3364&lt;=6550000,670000,620000)))</f>
        <v/>
      </c>
      <c r="H3364" s="21">
        <f>IF(D3364&lt;=0,0,MAX(0,MIN(2000000,D3364-MIN(100000,ROUNDDOWN(F3364*0.05,0)))))</f>
        <v/>
      </c>
      <c r="I3364" s="21">
        <f>IF(C3364&lt;=2000,0,MIN(C3364,ROUNDDOWN(F3364*0.4,0))-2000)</f>
        <v/>
      </c>
      <c r="J3364" s="21">
        <f>MAX(0,ROUNDDOWN(F3364-E3364-G3364,-3))</f>
        <v/>
      </c>
      <c r="K3364" s="21">
        <f>MAX(0,ROUNDDOWN(F3364-E3364-G3364-H3364-I3364,-3))</f>
        <v/>
      </c>
      <c r="L3364" s="21">
        <f>MAX(0,ROUNDDOWN(F3364-E3364-G3364-H3364,-3))</f>
        <v/>
      </c>
      <c r="M3364" s="21">
        <f>IF(J3364&lt;=0,0,ROUNDDOWN((J3364*LOOKUP(J3364,{0,1950001,3300001,6950001,9000001,18000001,40000001},{0.05,0.1,0.2,0.23,0.33,0.4,0.45})-LOOKUP(J3364,{0,1950001,3300001,6950001,9000001,18000001,40000001},{0,97500,427500,636000,1536000,2796000,4796000}))*1.021,-2))</f>
        <v/>
      </c>
      <c r="N3364" s="21">
        <f>IF(K3364&lt;=0,0,ROUNDDOWN((K3364*LOOKUP(K3364,{0,1950001,3300001,6950001,9000001,18000001,40000001},{0.05,0.1,0.2,0.23,0.33,0.4,0.45})-LOOKUP(K3364,{0,1950001,3300001,6950001,9000001,18000001,40000001},{0,97500,427500,636000,1536000,2796000,4796000}))*1.021,-2))</f>
        <v/>
      </c>
      <c r="O3364" s="21">
        <f>IF(L3364&lt;=0,0,ROUNDDOWN((L3364*LOOKUP(L3364,{0,1950001,3300001,6950001,9000001,18000001,40000001},{0.05,0.1,0.2,0.23,0.33,0.4,0.45})-LOOKUP(L3364,{0,1950001,3300001,6950001,9000001,18000001,40000001},{0,97500,427500,636000,1536000,2796000,4796000}))*1.021,-2))</f>
        <v/>
      </c>
      <c r="P3364" s="21">
        <f>MAX(0,ROUNDDOWN(F3364-E3364-430000,-3))</f>
        <v/>
      </c>
      <c r="Q3364" s="21">
        <f>MAX(0,ROUNDDOWN(F3364-E3364-430000-H3364,-3))</f>
        <v/>
      </c>
      <c r="R3364" s="21">
        <f>IF(F3364&lt;=450000,0,MAX(0,P3364*0.06-MIN(50000,P3364)*0.03))</f>
        <v/>
      </c>
      <c r="S3364" s="21">
        <f>IF(F3364&lt;=450000,0,MAX(0,P3364*0.04-MIN(50000,P3364)*0.02))</f>
        <v/>
      </c>
      <c r="T3364" s="21">
        <f>IF(F3364&lt;=450000,0,MAX(0,Q3364*0.06-MIN(50000,Q3364)*0.03))</f>
        <v/>
      </c>
      <c r="U3364" s="21">
        <f>IF(F3364&lt;=450000,0,MAX(0,Q3364*0.04-MIN(50000,Q3364)*0.02))</f>
        <v/>
      </c>
      <c r="V3364" s="21">
        <f>50000+MAX(0,G3364-480000)</f>
        <v/>
      </c>
      <c r="W3364" s="21">
        <f>P3364-V3364</f>
        <v/>
      </c>
      <c r="X3364" s="21">
        <f>Q3364-V3364</f>
        <v/>
      </c>
      <c r="Y3364" s="22">
        <f>IF(W3364&lt;0,0.9,LOOKUP(W3364,{0,1950001,3300001,6950001,9000001,18000001,40000001},{0.84895,0.7979,0.6958,0.66517,0.56307,0.4916,0.44055}))</f>
        <v/>
      </c>
      <c r="Z3364" s="22">
        <f>IF(X3364&lt;0,0.9,LOOKUP(X3364,{0,1950001,3300001,6950001,9000001,18000001,40000001},{0.84895,0.7979,0.6958,0.66517,0.56307,0.4916,0.44055}))</f>
        <v/>
      </c>
      <c r="AA3364" s="22">
        <f>IF(W3364&lt;0,0,CHOOSE(MATCH(W3364,{0,1950001,3300001,6950001,9000001},1),5.105/84.895,10.21/79.79,20.42/69.58,23.483/66.517,33.693/56.307))</f>
        <v/>
      </c>
      <c r="AB3364" s="21">
        <f>IF(C3364&lt;=2000,0,(MIN(C3364,ROUNDDOWN(F3364*0.3,0))-2000)*0.1)</f>
        <v/>
      </c>
      <c r="AC3364" s="21">
        <f>IF(C3364&lt;=2000,0,MIN((C3364-2000)*Y3364,(R3364+S3364)*0.2))</f>
        <v/>
      </c>
      <c r="AD3364" s="21">
        <f>IF(C3364&lt;=2000,0,MIN((C3364-2000)*Z3364,(T3364+U3364)*0.2))</f>
        <v/>
      </c>
      <c r="AE3364" s="21">
        <f>AC3364*AA3364</f>
        <v/>
      </c>
      <c r="AF3364" s="21">
        <f>ROUNDDOWN(R3364,-2)+ROUNDDOWN(S3364,-2)</f>
        <v/>
      </c>
      <c r="AG3364" s="21">
        <f>ROUNDDOWN(MAX(0,R3364-(AB3364+AC3364+AE3364)*0.6),-2)+ROUNDDOWN(MAX(0,S3364-(AB3364+AC3364+AE3364)*0.4),-2)</f>
        <v/>
      </c>
      <c r="AH3364" s="21">
        <f>ROUNDDOWN(MAX(0,T3364-(AB3364+AD3364)*0.6),-2)+ROUNDDOWN(MAX(0,U3364-(AB3364+AD3364)*0.4),-2)</f>
        <v/>
      </c>
      <c r="AI3364" s="21">
        <f>ROUNDDOWN(T3364,-2)+ROUNDDOWN(U3364,-2)</f>
        <v/>
      </c>
      <c r="AJ3364" s="21">
        <f>M3364+AF3364</f>
        <v/>
      </c>
      <c r="AK3364" s="21">
        <f>M3364+AG3364</f>
        <v/>
      </c>
      <c r="AL3364" s="21">
        <f>N3364+AH3364</f>
        <v/>
      </c>
      <c r="AM3364" s="21">
        <f>O3364+AI3364</f>
        <v/>
      </c>
      <c r="AN3364" s="21">
        <f>N3364+AI3364</f>
        <v/>
      </c>
      <c r="AO3364" s="21">
        <f>ROUNDDOWN((R3364+S3364)*0.2/Y3364+2000,0)</f>
        <v/>
      </c>
      <c r="AP3364" s="21">
        <f>ROUNDDOWN((T3364+U3364)*0.2/Z3364+2000,0)</f>
        <v/>
      </c>
      <c r="AQ3364" s="21">
        <f>AL3364-AK3364</f>
        <v/>
      </c>
      <c r="AR3364" s="21">
        <f>AM3364-AK3364</f>
        <v/>
      </c>
      <c r="AS3364" s="21">
        <f>AM3364-AL3364</f>
        <v/>
      </c>
      <c r="AT3364" s="21">
        <f>AK3364+C3364-AJ3364</f>
        <v/>
      </c>
      <c r="AU3364" s="21">
        <f>AL3364+C3364-AM3364</f>
        <v/>
      </c>
      <c r="AV3364" s="21">
        <f>AN3364+C3364-AM3364</f>
        <v/>
      </c>
    </row>
    <row r="3365">
      <c r="A3365" t="inlineStr">
        <is>
          <t>1万円刻み</t>
        </is>
      </c>
      <c r="B3365" s="21">
        <f>'5_1万円刻み'!$A$1602</f>
        <v/>
      </c>
      <c r="C3365" s="21">
        <f>AO3365</f>
        <v/>
      </c>
      <c r="D3365" s="21" t="n">
        <v>0</v>
      </c>
      <c r="E3365" s="21">
        <f>ROUND(MIN(B3365/12,650000)*12*0.0915+MIN(B3365/12,1390000)*12*(0.0504+0)+B3365*0.005,0)</f>
        <v/>
      </c>
      <c r="F3365" s="21">
        <f>IF(B3365&lt;741000,0,IF(B3365&lt;2191000,B3365-740000,IF(B3365&lt;2193000,1451000,IF(B3365&lt;2196000,1453000,IF(B3365&lt;2200000,1456000,IF(B3365&lt;3600000,ROUND(ROUNDDOWN(B3365/4,-3)*2.8,0)-80000,IF(B3365&lt;6600000,ROUND(ROUNDDOWN(B3365/4,-3)*3.2,0)-440000,IF(B3365&lt;8500000,ROUNDDOWN(B3365*0.9,0)-1100000,B3365-1950000))))))))</f>
        <v/>
      </c>
      <c r="G3365" s="21">
        <f>IF(F3365&gt;23500000,NA(),IF(F3365&lt;=4890000,1040000,IF(F3365&lt;=6550000,670000,620000)))</f>
        <v/>
      </c>
      <c r="H3365" s="21">
        <f>IF(D3365&lt;=0,0,MAX(0,MIN(2000000,D3365-MIN(100000,ROUNDDOWN(F3365*0.05,0)))))</f>
        <v/>
      </c>
      <c r="I3365" s="21">
        <f>IF(C3365&lt;=2000,0,MIN(C3365,ROUNDDOWN(F3365*0.4,0))-2000)</f>
        <v/>
      </c>
      <c r="J3365" s="21">
        <f>MAX(0,ROUNDDOWN(F3365-E3365-G3365,-3))</f>
        <v/>
      </c>
      <c r="K3365" s="21">
        <f>MAX(0,ROUNDDOWN(F3365-E3365-G3365-H3365-I3365,-3))</f>
        <v/>
      </c>
      <c r="L3365" s="21">
        <f>MAX(0,ROUNDDOWN(F3365-E3365-G3365-H3365,-3))</f>
        <v/>
      </c>
      <c r="M3365" s="21">
        <f>IF(J3365&lt;=0,0,ROUNDDOWN((J3365*LOOKUP(J3365,{0,1950001,3300001,6950001,9000001,18000001,40000001},{0.05,0.1,0.2,0.23,0.33,0.4,0.45})-LOOKUP(J3365,{0,1950001,3300001,6950001,9000001,18000001,40000001},{0,97500,427500,636000,1536000,2796000,4796000}))*1.021,-2))</f>
        <v/>
      </c>
      <c r="N3365" s="21">
        <f>IF(K3365&lt;=0,0,ROUNDDOWN((K3365*LOOKUP(K3365,{0,1950001,3300001,6950001,9000001,18000001,40000001},{0.05,0.1,0.2,0.23,0.33,0.4,0.45})-LOOKUP(K3365,{0,1950001,3300001,6950001,9000001,18000001,40000001},{0,97500,427500,636000,1536000,2796000,4796000}))*1.021,-2))</f>
        <v/>
      </c>
      <c r="O3365" s="21">
        <f>IF(L3365&lt;=0,0,ROUNDDOWN((L3365*LOOKUP(L3365,{0,1950001,3300001,6950001,9000001,18000001,40000001},{0.05,0.1,0.2,0.23,0.33,0.4,0.45})-LOOKUP(L3365,{0,1950001,3300001,6950001,9000001,18000001,40000001},{0,97500,427500,636000,1536000,2796000,4796000}))*1.021,-2))</f>
        <v/>
      </c>
      <c r="P3365" s="21">
        <f>MAX(0,ROUNDDOWN(F3365-E3365-430000,-3))</f>
        <v/>
      </c>
      <c r="Q3365" s="21">
        <f>MAX(0,ROUNDDOWN(F3365-E3365-430000-H3365,-3))</f>
        <v/>
      </c>
      <c r="R3365" s="21">
        <f>IF(F3365&lt;=450000,0,MAX(0,P3365*0.06-MIN(50000,P3365)*0.03))</f>
        <v/>
      </c>
      <c r="S3365" s="21">
        <f>IF(F3365&lt;=450000,0,MAX(0,P3365*0.04-MIN(50000,P3365)*0.02))</f>
        <v/>
      </c>
      <c r="T3365" s="21">
        <f>IF(F3365&lt;=450000,0,MAX(0,Q3365*0.06-MIN(50000,Q3365)*0.03))</f>
        <v/>
      </c>
      <c r="U3365" s="21">
        <f>IF(F3365&lt;=450000,0,MAX(0,Q3365*0.04-MIN(50000,Q3365)*0.02))</f>
        <v/>
      </c>
      <c r="V3365" s="21">
        <f>50000+MAX(0,G3365-480000)</f>
        <v/>
      </c>
      <c r="W3365" s="21">
        <f>P3365-V3365</f>
        <v/>
      </c>
      <c r="X3365" s="21">
        <f>Q3365-V3365</f>
        <v/>
      </c>
      <c r="Y3365" s="22">
        <f>IF(W3365&lt;0,0.9,LOOKUP(W3365,{0,1950001,3300001,6950001,9000001,18000001,40000001},{0.84895,0.7979,0.6958,0.66517,0.56307,0.4916,0.44055}))</f>
        <v/>
      </c>
      <c r="Z3365" s="22">
        <f>IF(X3365&lt;0,0.9,LOOKUP(X3365,{0,1950001,3300001,6950001,9000001,18000001,40000001},{0.84895,0.7979,0.6958,0.66517,0.56307,0.4916,0.44055}))</f>
        <v/>
      </c>
      <c r="AA3365" s="22">
        <f>IF(W3365&lt;0,0,CHOOSE(MATCH(W3365,{0,1950001,3300001,6950001,9000001},1),5.105/84.895,10.21/79.79,20.42/69.58,23.483/66.517,33.693/56.307))</f>
        <v/>
      </c>
      <c r="AB3365" s="21">
        <f>IF(C3365&lt;=2000,0,(MIN(C3365,ROUNDDOWN(F3365*0.3,0))-2000)*0.1)</f>
        <v/>
      </c>
      <c r="AC3365" s="21">
        <f>IF(C3365&lt;=2000,0,MIN((C3365-2000)*Y3365,(R3365+S3365)*0.2))</f>
        <v/>
      </c>
      <c r="AD3365" s="21">
        <f>IF(C3365&lt;=2000,0,MIN((C3365-2000)*Z3365,(T3365+U3365)*0.2))</f>
        <v/>
      </c>
      <c r="AE3365" s="21">
        <f>AC3365*AA3365</f>
        <v/>
      </c>
      <c r="AF3365" s="21">
        <f>ROUNDDOWN(R3365,-2)+ROUNDDOWN(S3365,-2)</f>
        <v/>
      </c>
      <c r="AG3365" s="21">
        <f>ROUNDDOWN(MAX(0,R3365-(AB3365+AC3365+AE3365)*0.6),-2)+ROUNDDOWN(MAX(0,S3365-(AB3365+AC3365+AE3365)*0.4),-2)</f>
        <v/>
      </c>
      <c r="AH3365" s="21">
        <f>ROUNDDOWN(MAX(0,T3365-(AB3365+AD3365)*0.6),-2)+ROUNDDOWN(MAX(0,U3365-(AB3365+AD3365)*0.4),-2)</f>
        <v/>
      </c>
      <c r="AI3365" s="21">
        <f>ROUNDDOWN(T3365,-2)+ROUNDDOWN(U3365,-2)</f>
        <v/>
      </c>
      <c r="AJ3365" s="21">
        <f>M3365+AF3365</f>
        <v/>
      </c>
      <c r="AK3365" s="21">
        <f>M3365+AG3365</f>
        <v/>
      </c>
      <c r="AL3365" s="21">
        <f>N3365+AH3365</f>
        <v/>
      </c>
      <c r="AM3365" s="21">
        <f>O3365+AI3365</f>
        <v/>
      </c>
      <c r="AN3365" s="21">
        <f>N3365+AI3365</f>
        <v/>
      </c>
      <c r="AO3365" s="21">
        <f>ROUNDDOWN((R3365+S3365)*0.2/Y3365+2000,0)</f>
        <v/>
      </c>
      <c r="AP3365" s="21">
        <f>ROUNDDOWN((T3365+U3365)*0.2/Z3365+2000,0)</f>
        <v/>
      </c>
      <c r="AQ3365" s="21">
        <f>AL3365-AK3365</f>
        <v/>
      </c>
      <c r="AR3365" s="21">
        <f>AM3365-AK3365</f>
        <v/>
      </c>
      <c r="AS3365" s="21">
        <f>AM3365-AL3365</f>
        <v/>
      </c>
      <c r="AT3365" s="21">
        <f>AK3365+C3365-AJ3365</f>
        <v/>
      </c>
      <c r="AU3365" s="21">
        <f>AL3365+C3365-AM3365</f>
        <v/>
      </c>
      <c r="AV3365" s="21">
        <f>AN3365+C3365-AM3365</f>
        <v/>
      </c>
    </row>
    <row r="3366">
      <c r="A3366" t="inlineStr">
        <is>
          <t>1万円刻み</t>
        </is>
      </c>
      <c r="B3366" s="21">
        <f>'5_1万円刻み'!$A$1603</f>
        <v/>
      </c>
      <c r="C3366" s="21">
        <f>AO3366</f>
        <v/>
      </c>
      <c r="D3366" s="21" t="n">
        <v>0</v>
      </c>
      <c r="E3366" s="21">
        <f>ROUND(MIN(B3366/12,650000)*12*0.0915+MIN(B3366/12,1390000)*12*(0.0504+0)+B3366*0.005,0)</f>
        <v/>
      </c>
      <c r="F3366" s="21">
        <f>IF(B3366&lt;741000,0,IF(B3366&lt;2191000,B3366-740000,IF(B3366&lt;2193000,1451000,IF(B3366&lt;2196000,1453000,IF(B3366&lt;2200000,1456000,IF(B3366&lt;3600000,ROUND(ROUNDDOWN(B3366/4,-3)*2.8,0)-80000,IF(B3366&lt;6600000,ROUND(ROUNDDOWN(B3366/4,-3)*3.2,0)-440000,IF(B3366&lt;8500000,ROUNDDOWN(B3366*0.9,0)-1100000,B3366-1950000))))))))</f>
        <v/>
      </c>
      <c r="G3366" s="21">
        <f>IF(F3366&gt;23500000,NA(),IF(F3366&lt;=4890000,1040000,IF(F3366&lt;=6550000,670000,620000)))</f>
        <v/>
      </c>
      <c r="H3366" s="21">
        <f>IF(D3366&lt;=0,0,MAX(0,MIN(2000000,D3366-MIN(100000,ROUNDDOWN(F3366*0.05,0)))))</f>
        <v/>
      </c>
      <c r="I3366" s="21">
        <f>IF(C3366&lt;=2000,0,MIN(C3366,ROUNDDOWN(F3366*0.4,0))-2000)</f>
        <v/>
      </c>
      <c r="J3366" s="21">
        <f>MAX(0,ROUNDDOWN(F3366-E3366-G3366,-3))</f>
        <v/>
      </c>
      <c r="K3366" s="21">
        <f>MAX(0,ROUNDDOWN(F3366-E3366-G3366-H3366-I3366,-3))</f>
        <v/>
      </c>
      <c r="L3366" s="21">
        <f>MAX(0,ROUNDDOWN(F3366-E3366-G3366-H3366,-3))</f>
        <v/>
      </c>
      <c r="M3366" s="21">
        <f>IF(J3366&lt;=0,0,ROUNDDOWN((J3366*LOOKUP(J3366,{0,1950001,3300001,6950001,9000001,18000001,40000001},{0.05,0.1,0.2,0.23,0.33,0.4,0.45})-LOOKUP(J3366,{0,1950001,3300001,6950001,9000001,18000001,40000001},{0,97500,427500,636000,1536000,2796000,4796000}))*1.021,-2))</f>
        <v/>
      </c>
      <c r="N3366" s="21">
        <f>IF(K3366&lt;=0,0,ROUNDDOWN((K3366*LOOKUP(K3366,{0,1950001,3300001,6950001,9000001,18000001,40000001},{0.05,0.1,0.2,0.23,0.33,0.4,0.45})-LOOKUP(K3366,{0,1950001,3300001,6950001,9000001,18000001,40000001},{0,97500,427500,636000,1536000,2796000,4796000}))*1.021,-2))</f>
        <v/>
      </c>
      <c r="O3366" s="21">
        <f>IF(L3366&lt;=0,0,ROUNDDOWN((L3366*LOOKUP(L3366,{0,1950001,3300001,6950001,9000001,18000001,40000001},{0.05,0.1,0.2,0.23,0.33,0.4,0.45})-LOOKUP(L3366,{0,1950001,3300001,6950001,9000001,18000001,40000001},{0,97500,427500,636000,1536000,2796000,4796000}))*1.021,-2))</f>
        <v/>
      </c>
      <c r="P3366" s="21">
        <f>MAX(0,ROUNDDOWN(F3366-E3366-430000,-3))</f>
        <v/>
      </c>
      <c r="Q3366" s="21">
        <f>MAX(0,ROUNDDOWN(F3366-E3366-430000-H3366,-3))</f>
        <v/>
      </c>
      <c r="R3366" s="21">
        <f>IF(F3366&lt;=450000,0,MAX(0,P3366*0.06-MIN(50000,P3366)*0.03))</f>
        <v/>
      </c>
      <c r="S3366" s="21">
        <f>IF(F3366&lt;=450000,0,MAX(0,P3366*0.04-MIN(50000,P3366)*0.02))</f>
        <v/>
      </c>
      <c r="T3366" s="21">
        <f>IF(F3366&lt;=450000,0,MAX(0,Q3366*0.06-MIN(50000,Q3366)*0.03))</f>
        <v/>
      </c>
      <c r="U3366" s="21">
        <f>IF(F3366&lt;=450000,0,MAX(0,Q3366*0.04-MIN(50000,Q3366)*0.02))</f>
        <v/>
      </c>
      <c r="V3366" s="21">
        <f>50000+MAX(0,G3366-480000)</f>
        <v/>
      </c>
      <c r="W3366" s="21">
        <f>P3366-V3366</f>
        <v/>
      </c>
      <c r="X3366" s="21">
        <f>Q3366-V3366</f>
        <v/>
      </c>
      <c r="Y3366" s="22">
        <f>IF(W3366&lt;0,0.9,LOOKUP(W3366,{0,1950001,3300001,6950001,9000001,18000001,40000001},{0.84895,0.7979,0.6958,0.66517,0.56307,0.4916,0.44055}))</f>
        <v/>
      </c>
      <c r="Z3366" s="22">
        <f>IF(X3366&lt;0,0.9,LOOKUP(X3366,{0,1950001,3300001,6950001,9000001,18000001,40000001},{0.84895,0.7979,0.6958,0.66517,0.56307,0.4916,0.44055}))</f>
        <v/>
      </c>
      <c r="AA3366" s="22">
        <f>IF(W3366&lt;0,0,CHOOSE(MATCH(W3366,{0,1950001,3300001,6950001,9000001},1),5.105/84.895,10.21/79.79,20.42/69.58,23.483/66.517,33.693/56.307))</f>
        <v/>
      </c>
      <c r="AB3366" s="21">
        <f>IF(C3366&lt;=2000,0,(MIN(C3366,ROUNDDOWN(F3366*0.3,0))-2000)*0.1)</f>
        <v/>
      </c>
      <c r="AC3366" s="21">
        <f>IF(C3366&lt;=2000,0,MIN((C3366-2000)*Y3366,(R3366+S3366)*0.2))</f>
        <v/>
      </c>
      <c r="AD3366" s="21">
        <f>IF(C3366&lt;=2000,0,MIN((C3366-2000)*Z3366,(T3366+U3366)*0.2))</f>
        <v/>
      </c>
      <c r="AE3366" s="21">
        <f>AC3366*AA3366</f>
        <v/>
      </c>
      <c r="AF3366" s="21">
        <f>ROUNDDOWN(R3366,-2)+ROUNDDOWN(S3366,-2)</f>
        <v/>
      </c>
      <c r="AG3366" s="21">
        <f>ROUNDDOWN(MAX(0,R3366-(AB3366+AC3366+AE3366)*0.6),-2)+ROUNDDOWN(MAX(0,S3366-(AB3366+AC3366+AE3366)*0.4),-2)</f>
        <v/>
      </c>
      <c r="AH3366" s="21">
        <f>ROUNDDOWN(MAX(0,T3366-(AB3366+AD3366)*0.6),-2)+ROUNDDOWN(MAX(0,U3366-(AB3366+AD3366)*0.4),-2)</f>
        <v/>
      </c>
      <c r="AI3366" s="21">
        <f>ROUNDDOWN(T3366,-2)+ROUNDDOWN(U3366,-2)</f>
        <v/>
      </c>
      <c r="AJ3366" s="21">
        <f>M3366+AF3366</f>
        <v/>
      </c>
      <c r="AK3366" s="21">
        <f>M3366+AG3366</f>
        <v/>
      </c>
      <c r="AL3366" s="21">
        <f>N3366+AH3366</f>
        <v/>
      </c>
      <c r="AM3366" s="21">
        <f>O3366+AI3366</f>
        <v/>
      </c>
      <c r="AN3366" s="21">
        <f>N3366+AI3366</f>
        <v/>
      </c>
      <c r="AO3366" s="21">
        <f>ROUNDDOWN((R3366+S3366)*0.2/Y3366+2000,0)</f>
        <v/>
      </c>
      <c r="AP3366" s="21">
        <f>ROUNDDOWN((T3366+U3366)*0.2/Z3366+2000,0)</f>
        <v/>
      </c>
      <c r="AQ3366" s="21">
        <f>AL3366-AK3366</f>
        <v/>
      </c>
      <c r="AR3366" s="21">
        <f>AM3366-AK3366</f>
        <v/>
      </c>
      <c r="AS3366" s="21">
        <f>AM3366-AL3366</f>
        <v/>
      </c>
      <c r="AT3366" s="21">
        <f>AK3366+C3366-AJ3366</f>
        <v/>
      </c>
      <c r="AU3366" s="21">
        <f>AL3366+C3366-AM3366</f>
        <v/>
      </c>
      <c r="AV3366" s="21">
        <f>AN3366+C3366-AM3366</f>
        <v/>
      </c>
    </row>
    <row r="3367">
      <c r="A3367" t="inlineStr">
        <is>
          <t>1万円刻み</t>
        </is>
      </c>
      <c r="B3367" s="21">
        <f>'5_1万円刻み'!$A$1604</f>
        <v/>
      </c>
      <c r="C3367" s="21">
        <f>AO3367</f>
        <v/>
      </c>
      <c r="D3367" s="21" t="n">
        <v>0</v>
      </c>
      <c r="E3367" s="21">
        <f>ROUND(MIN(B3367/12,650000)*12*0.0915+MIN(B3367/12,1390000)*12*(0.0504+0)+B3367*0.005,0)</f>
        <v/>
      </c>
      <c r="F3367" s="21">
        <f>IF(B3367&lt;741000,0,IF(B3367&lt;2191000,B3367-740000,IF(B3367&lt;2193000,1451000,IF(B3367&lt;2196000,1453000,IF(B3367&lt;2200000,1456000,IF(B3367&lt;3600000,ROUND(ROUNDDOWN(B3367/4,-3)*2.8,0)-80000,IF(B3367&lt;6600000,ROUND(ROUNDDOWN(B3367/4,-3)*3.2,0)-440000,IF(B3367&lt;8500000,ROUNDDOWN(B3367*0.9,0)-1100000,B3367-1950000))))))))</f>
        <v/>
      </c>
      <c r="G3367" s="21">
        <f>IF(F3367&gt;23500000,NA(),IF(F3367&lt;=4890000,1040000,IF(F3367&lt;=6550000,670000,620000)))</f>
        <v/>
      </c>
      <c r="H3367" s="21">
        <f>IF(D3367&lt;=0,0,MAX(0,MIN(2000000,D3367-MIN(100000,ROUNDDOWN(F3367*0.05,0)))))</f>
        <v/>
      </c>
      <c r="I3367" s="21">
        <f>IF(C3367&lt;=2000,0,MIN(C3367,ROUNDDOWN(F3367*0.4,0))-2000)</f>
        <v/>
      </c>
      <c r="J3367" s="21">
        <f>MAX(0,ROUNDDOWN(F3367-E3367-G3367,-3))</f>
        <v/>
      </c>
      <c r="K3367" s="21">
        <f>MAX(0,ROUNDDOWN(F3367-E3367-G3367-H3367-I3367,-3))</f>
        <v/>
      </c>
      <c r="L3367" s="21">
        <f>MAX(0,ROUNDDOWN(F3367-E3367-G3367-H3367,-3))</f>
        <v/>
      </c>
      <c r="M3367" s="21">
        <f>IF(J3367&lt;=0,0,ROUNDDOWN((J3367*LOOKUP(J3367,{0,1950001,3300001,6950001,9000001,18000001,40000001},{0.05,0.1,0.2,0.23,0.33,0.4,0.45})-LOOKUP(J3367,{0,1950001,3300001,6950001,9000001,18000001,40000001},{0,97500,427500,636000,1536000,2796000,4796000}))*1.021,-2))</f>
        <v/>
      </c>
      <c r="N3367" s="21">
        <f>IF(K3367&lt;=0,0,ROUNDDOWN((K3367*LOOKUP(K3367,{0,1950001,3300001,6950001,9000001,18000001,40000001},{0.05,0.1,0.2,0.23,0.33,0.4,0.45})-LOOKUP(K3367,{0,1950001,3300001,6950001,9000001,18000001,40000001},{0,97500,427500,636000,1536000,2796000,4796000}))*1.021,-2))</f>
        <v/>
      </c>
      <c r="O3367" s="21">
        <f>IF(L3367&lt;=0,0,ROUNDDOWN((L3367*LOOKUP(L3367,{0,1950001,3300001,6950001,9000001,18000001,40000001},{0.05,0.1,0.2,0.23,0.33,0.4,0.45})-LOOKUP(L3367,{0,1950001,3300001,6950001,9000001,18000001,40000001},{0,97500,427500,636000,1536000,2796000,4796000}))*1.021,-2))</f>
        <v/>
      </c>
      <c r="P3367" s="21">
        <f>MAX(0,ROUNDDOWN(F3367-E3367-430000,-3))</f>
        <v/>
      </c>
      <c r="Q3367" s="21">
        <f>MAX(0,ROUNDDOWN(F3367-E3367-430000-H3367,-3))</f>
        <v/>
      </c>
      <c r="R3367" s="21">
        <f>IF(F3367&lt;=450000,0,MAX(0,P3367*0.06-MIN(50000,P3367)*0.03))</f>
        <v/>
      </c>
      <c r="S3367" s="21">
        <f>IF(F3367&lt;=450000,0,MAX(0,P3367*0.04-MIN(50000,P3367)*0.02))</f>
        <v/>
      </c>
      <c r="T3367" s="21">
        <f>IF(F3367&lt;=450000,0,MAX(0,Q3367*0.06-MIN(50000,Q3367)*0.03))</f>
        <v/>
      </c>
      <c r="U3367" s="21">
        <f>IF(F3367&lt;=450000,0,MAX(0,Q3367*0.04-MIN(50000,Q3367)*0.02))</f>
        <v/>
      </c>
      <c r="V3367" s="21">
        <f>50000+MAX(0,G3367-480000)</f>
        <v/>
      </c>
      <c r="W3367" s="21">
        <f>P3367-V3367</f>
        <v/>
      </c>
      <c r="X3367" s="21">
        <f>Q3367-V3367</f>
        <v/>
      </c>
      <c r="Y3367" s="22">
        <f>IF(W3367&lt;0,0.9,LOOKUP(W3367,{0,1950001,3300001,6950001,9000001,18000001,40000001},{0.84895,0.7979,0.6958,0.66517,0.56307,0.4916,0.44055}))</f>
        <v/>
      </c>
      <c r="Z3367" s="22">
        <f>IF(X3367&lt;0,0.9,LOOKUP(X3367,{0,1950001,3300001,6950001,9000001,18000001,40000001},{0.84895,0.7979,0.6958,0.66517,0.56307,0.4916,0.44055}))</f>
        <v/>
      </c>
      <c r="AA3367" s="22">
        <f>IF(W3367&lt;0,0,CHOOSE(MATCH(W3367,{0,1950001,3300001,6950001,9000001},1),5.105/84.895,10.21/79.79,20.42/69.58,23.483/66.517,33.693/56.307))</f>
        <v/>
      </c>
      <c r="AB3367" s="21">
        <f>IF(C3367&lt;=2000,0,(MIN(C3367,ROUNDDOWN(F3367*0.3,0))-2000)*0.1)</f>
        <v/>
      </c>
      <c r="AC3367" s="21">
        <f>IF(C3367&lt;=2000,0,MIN((C3367-2000)*Y3367,(R3367+S3367)*0.2))</f>
        <v/>
      </c>
      <c r="AD3367" s="21">
        <f>IF(C3367&lt;=2000,0,MIN((C3367-2000)*Z3367,(T3367+U3367)*0.2))</f>
        <v/>
      </c>
      <c r="AE3367" s="21">
        <f>AC3367*AA3367</f>
        <v/>
      </c>
      <c r="AF3367" s="21">
        <f>ROUNDDOWN(R3367,-2)+ROUNDDOWN(S3367,-2)</f>
        <v/>
      </c>
      <c r="AG3367" s="21">
        <f>ROUNDDOWN(MAX(0,R3367-(AB3367+AC3367+AE3367)*0.6),-2)+ROUNDDOWN(MAX(0,S3367-(AB3367+AC3367+AE3367)*0.4),-2)</f>
        <v/>
      </c>
      <c r="AH3367" s="21">
        <f>ROUNDDOWN(MAX(0,T3367-(AB3367+AD3367)*0.6),-2)+ROUNDDOWN(MAX(0,U3367-(AB3367+AD3367)*0.4),-2)</f>
        <v/>
      </c>
      <c r="AI3367" s="21">
        <f>ROUNDDOWN(T3367,-2)+ROUNDDOWN(U3367,-2)</f>
        <v/>
      </c>
      <c r="AJ3367" s="21">
        <f>M3367+AF3367</f>
        <v/>
      </c>
      <c r="AK3367" s="21">
        <f>M3367+AG3367</f>
        <v/>
      </c>
      <c r="AL3367" s="21">
        <f>N3367+AH3367</f>
        <v/>
      </c>
      <c r="AM3367" s="21">
        <f>O3367+AI3367</f>
        <v/>
      </c>
      <c r="AN3367" s="21">
        <f>N3367+AI3367</f>
        <v/>
      </c>
      <c r="AO3367" s="21">
        <f>ROUNDDOWN((R3367+S3367)*0.2/Y3367+2000,0)</f>
        <v/>
      </c>
      <c r="AP3367" s="21">
        <f>ROUNDDOWN((T3367+U3367)*0.2/Z3367+2000,0)</f>
        <v/>
      </c>
      <c r="AQ3367" s="21">
        <f>AL3367-AK3367</f>
        <v/>
      </c>
      <c r="AR3367" s="21">
        <f>AM3367-AK3367</f>
        <v/>
      </c>
      <c r="AS3367" s="21">
        <f>AM3367-AL3367</f>
        <v/>
      </c>
      <c r="AT3367" s="21">
        <f>AK3367+C3367-AJ3367</f>
        <v/>
      </c>
      <c r="AU3367" s="21">
        <f>AL3367+C3367-AM3367</f>
        <v/>
      </c>
      <c r="AV3367" s="21">
        <f>AN3367+C3367-AM3367</f>
        <v/>
      </c>
    </row>
    <row r="3368">
      <c r="A3368" t="inlineStr">
        <is>
          <t>1万円刻み</t>
        </is>
      </c>
      <c r="B3368" s="21">
        <f>'5_1万円刻み'!$A$1605</f>
        <v/>
      </c>
      <c r="C3368" s="21">
        <f>AO3368</f>
        <v/>
      </c>
      <c r="D3368" s="21" t="n">
        <v>0</v>
      </c>
      <c r="E3368" s="21">
        <f>ROUND(MIN(B3368/12,650000)*12*0.0915+MIN(B3368/12,1390000)*12*(0.0504+0)+B3368*0.005,0)</f>
        <v/>
      </c>
      <c r="F3368" s="21">
        <f>IF(B3368&lt;741000,0,IF(B3368&lt;2191000,B3368-740000,IF(B3368&lt;2193000,1451000,IF(B3368&lt;2196000,1453000,IF(B3368&lt;2200000,1456000,IF(B3368&lt;3600000,ROUND(ROUNDDOWN(B3368/4,-3)*2.8,0)-80000,IF(B3368&lt;6600000,ROUND(ROUNDDOWN(B3368/4,-3)*3.2,0)-440000,IF(B3368&lt;8500000,ROUNDDOWN(B3368*0.9,0)-1100000,B3368-1950000))))))))</f>
        <v/>
      </c>
      <c r="G3368" s="21">
        <f>IF(F3368&gt;23500000,NA(),IF(F3368&lt;=4890000,1040000,IF(F3368&lt;=6550000,670000,620000)))</f>
        <v/>
      </c>
      <c r="H3368" s="21">
        <f>IF(D3368&lt;=0,0,MAX(0,MIN(2000000,D3368-MIN(100000,ROUNDDOWN(F3368*0.05,0)))))</f>
        <v/>
      </c>
      <c r="I3368" s="21">
        <f>IF(C3368&lt;=2000,0,MIN(C3368,ROUNDDOWN(F3368*0.4,0))-2000)</f>
        <v/>
      </c>
      <c r="J3368" s="21">
        <f>MAX(0,ROUNDDOWN(F3368-E3368-G3368,-3))</f>
        <v/>
      </c>
      <c r="K3368" s="21">
        <f>MAX(0,ROUNDDOWN(F3368-E3368-G3368-H3368-I3368,-3))</f>
        <v/>
      </c>
      <c r="L3368" s="21">
        <f>MAX(0,ROUNDDOWN(F3368-E3368-G3368-H3368,-3))</f>
        <v/>
      </c>
      <c r="M3368" s="21">
        <f>IF(J3368&lt;=0,0,ROUNDDOWN((J3368*LOOKUP(J3368,{0,1950001,3300001,6950001,9000001,18000001,40000001},{0.05,0.1,0.2,0.23,0.33,0.4,0.45})-LOOKUP(J3368,{0,1950001,3300001,6950001,9000001,18000001,40000001},{0,97500,427500,636000,1536000,2796000,4796000}))*1.021,-2))</f>
        <v/>
      </c>
      <c r="N3368" s="21">
        <f>IF(K3368&lt;=0,0,ROUNDDOWN((K3368*LOOKUP(K3368,{0,1950001,3300001,6950001,9000001,18000001,40000001},{0.05,0.1,0.2,0.23,0.33,0.4,0.45})-LOOKUP(K3368,{0,1950001,3300001,6950001,9000001,18000001,40000001},{0,97500,427500,636000,1536000,2796000,4796000}))*1.021,-2))</f>
        <v/>
      </c>
      <c r="O3368" s="21">
        <f>IF(L3368&lt;=0,0,ROUNDDOWN((L3368*LOOKUP(L3368,{0,1950001,3300001,6950001,9000001,18000001,40000001},{0.05,0.1,0.2,0.23,0.33,0.4,0.45})-LOOKUP(L3368,{0,1950001,3300001,6950001,9000001,18000001,40000001},{0,97500,427500,636000,1536000,2796000,4796000}))*1.021,-2))</f>
        <v/>
      </c>
      <c r="P3368" s="21">
        <f>MAX(0,ROUNDDOWN(F3368-E3368-430000,-3))</f>
        <v/>
      </c>
      <c r="Q3368" s="21">
        <f>MAX(0,ROUNDDOWN(F3368-E3368-430000-H3368,-3))</f>
        <v/>
      </c>
      <c r="R3368" s="21">
        <f>IF(F3368&lt;=450000,0,MAX(0,P3368*0.06-MIN(50000,P3368)*0.03))</f>
        <v/>
      </c>
      <c r="S3368" s="21">
        <f>IF(F3368&lt;=450000,0,MAX(0,P3368*0.04-MIN(50000,P3368)*0.02))</f>
        <v/>
      </c>
      <c r="T3368" s="21">
        <f>IF(F3368&lt;=450000,0,MAX(0,Q3368*0.06-MIN(50000,Q3368)*0.03))</f>
        <v/>
      </c>
      <c r="U3368" s="21">
        <f>IF(F3368&lt;=450000,0,MAX(0,Q3368*0.04-MIN(50000,Q3368)*0.02))</f>
        <v/>
      </c>
      <c r="V3368" s="21">
        <f>50000+MAX(0,G3368-480000)</f>
        <v/>
      </c>
      <c r="W3368" s="21">
        <f>P3368-V3368</f>
        <v/>
      </c>
      <c r="X3368" s="21">
        <f>Q3368-V3368</f>
        <v/>
      </c>
      <c r="Y3368" s="22">
        <f>IF(W3368&lt;0,0.9,LOOKUP(W3368,{0,1950001,3300001,6950001,9000001,18000001,40000001},{0.84895,0.7979,0.6958,0.66517,0.56307,0.4916,0.44055}))</f>
        <v/>
      </c>
      <c r="Z3368" s="22">
        <f>IF(X3368&lt;0,0.9,LOOKUP(X3368,{0,1950001,3300001,6950001,9000001,18000001,40000001},{0.84895,0.7979,0.6958,0.66517,0.56307,0.4916,0.44055}))</f>
        <v/>
      </c>
      <c r="AA3368" s="22">
        <f>IF(W3368&lt;0,0,CHOOSE(MATCH(W3368,{0,1950001,3300001,6950001,9000001},1),5.105/84.895,10.21/79.79,20.42/69.58,23.483/66.517,33.693/56.307))</f>
        <v/>
      </c>
      <c r="AB3368" s="21">
        <f>IF(C3368&lt;=2000,0,(MIN(C3368,ROUNDDOWN(F3368*0.3,0))-2000)*0.1)</f>
        <v/>
      </c>
      <c r="AC3368" s="21">
        <f>IF(C3368&lt;=2000,0,MIN((C3368-2000)*Y3368,(R3368+S3368)*0.2))</f>
        <v/>
      </c>
      <c r="AD3368" s="21">
        <f>IF(C3368&lt;=2000,0,MIN((C3368-2000)*Z3368,(T3368+U3368)*0.2))</f>
        <v/>
      </c>
      <c r="AE3368" s="21">
        <f>AC3368*AA3368</f>
        <v/>
      </c>
      <c r="AF3368" s="21">
        <f>ROUNDDOWN(R3368,-2)+ROUNDDOWN(S3368,-2)</f>
        <v/>
      </c>
      <c r="AG3368" s="21">
        <f>ROUNDDOWN(MAX(0,R3368-(AB3368+AC3368+AE3368)*0.6),-2)+ROUNDDOWN(MAX(0,S3368-(AB3368+AC3368+AE3368)*0.4),-2)</f>
        <v/>
      </c>
      <c r="AH3368" s="21">
        <f>ROUNDDOWN(MAX(0,T3368-(AB3368+AD3368)*0.6),-2)+ROUNDDOWN(MAX(0,U3368-(AB3368+AD3368)*0.4),-2)</f>
        <v/>
      </c>
      <c r="AI3368" s="21">
        <f>ROUNDDOWN(T3368,-2)+ROUNDDOWN(U3368,-2)</f>
        <v/>
      </c>
      <c r="AJ3368" s="21">
        <f>M3368+AF3368</f>
        <v/>
      </c>
      <c r="AK3368" s="21">
        <f>M3368+AG3368</f>
        <v/>
      </c>
      <c r="AL3368" s="21">
        <f>N3368+AH3368</f>
        <v/>
      </c>
      <c r="AM3368" s="21">
        <f>O3368+AI3368</f>
        <v/>
      </c>
      <c r="AN3368" s="21">
        <f>N3368+AI3368</f>
        <v/>
      </c>
      <c r="AO3368" s="21">
        <f>ROUNDDOWN((R3368+S3368)*0.2/Y3368+2000,0)</f>
        <v/>
      </c>
      <c r="AP3368" s="21">
        <f>ROUNDDOWN((T3368+U3368)*0.2/Z3368+2000,0)</f>
        <v/>
      </c>
      <c r="AQ3368" s="21">
        <f>AL3368-AK3368</f>
        <v/>
      </c>
      <c r="AR3368" s="21">
        <f>AM3368-AK3368</f>
        <v/>
      </c>
      <c r="AS3368" s="21">
        <f>AM3368-AL3368</f>
        <v/>
      </c>
      <c r="AT3368" s="21">
        <f>AK3368+C3368-AJ3368</f>
        <v/>
      </c>
      <c r="AU3368" s="21">
        <f>AL3368+C3368-AM3368</f>
        <v/>
      </c>
      <c r="AV3368" s="21">
        <f>AN3368+C3368-AM3368</f>
        <v/>
      </c>
    </row>
    <row r="3369">
      <c r="A3369" t="inlineStr">
        <is>
          <t>1万円刻み</t>
        </is>
      </c>
      <c r="B3369" s="21">
        <f>'5_1万円刻み'!$A$1606</f>
        <v/>
      </c>
      <c r="C3369" s="21">
        <f>AO3369</f>
        <v/>
      </c>
      <c r="D3369" s="21" t="n">
        <v>0</v>
      </c>
      <c r="E3369" s="21">
        <f>ROUND(MIN(B3369/12,650000)*12*0.0915+MIN(B3369/12,1390000)*12*(0.0504+0)+B3369*0.005,0)</f>
        <v/>
      </c>
      <c r="F3369" s="21">
        <f>IF(B3369&lt;741000,0,IF(B3369&lt;2191000,B3369-740000,IF(B3369&lt;2193000,1451000,IF(B3369&lt;2196000,1453000,IF(B3369&lt;2200000,1456000,IF(B3369&lt;3600000,ROUND(ROUNDDOWN(B3369/4,-3)*2.8,0)-80000,IF(B3369&lt;6600000,ROUND(ROUNDDOWN(B3369/4,-3)*3.2,0)-440000,IF(B3369&lt;8500000,ROUNDDOWN(B3369*0.9,0)-1100000,B3369-1950000))))))))</f>
        <v/>
      </c>
      <c r="G3369" s="21">
        <f>IF(F3369&gt;23500000,NA(),IF(F3369&lt;=4890000,1040000,IF(F3369&lt;=6550000,670000,620000)))</f>
        <v/>
      </c>
      <c r="H3369" s="21">
        <f>IF(D3369&lt;=0,0,MAX(0,MIN(2000000,D3369-MIN(100000,ROUNDDOWN(F3369*0.05,0)))))</f>
        <v/>
      </c>
      <c r="I3369" s="21">
        <f>IF(C3369&lt;=2000,0,MIN(C3369,ROUNDDOWN(F3369*0.4,0))-2000)</f>
        <v/>
      </c>
      <c r="J3369" s="21">
        <f>MAX(0,ROUNDDOWN(F3369-E3369-G3369,-3))</f>
        <v/>
      </c>
      <c r="K3369" s="21">
        <f>MAX(0,ROUNDDOWN(F3369-E3369-G3369-H3369-I3369,-3))</f>
        <v/>
      </c>
      <c r="L3369" s="21">
        <f>MAX(0,ROUNDDOWN(F3369-E3369-G3369-H3369,-3))</f>
        <v/>
      </c>
      <c r="M3369" s="21">
        <f>IF(J3369&lt;=0,0,ROUNDDOWN((J3369*LOOKUP(J3369,{0,1950001,3300001,6950001,9000001,18000001,40000001},{0.05,0.1,0.2,0.23,0.33,0.4,0.45})-LOOKUP(J3369,{0,1950001,3300001,6950001,9000001,18000001,40000001},{0,97500,427500,636000,1536000,2796000,4796000}))*1.021,-2))</f>
        <v/>
      </c>
      <c r="N3369" s="21">
        <f>IF(K3369&lt;=0,0,ROUNDDOWN((K3369*LOOKUP(K3369,{0,1950001,3300001,6950001,9000001,18000001,40000001},{0.05,0.1,0.2,0.23,0.33,0.4,0.45})-LOOKUP(K3369,{0,1950001,3300001,6950001,9000001,18000001,40000001},{0,97500,427500,636000,1536000,2796000,4796000}))*1.021,-2))</f>
        <v/>
      </c>
      <c r="O3369" s="21">
        <f>IF(L3369&lt;=0,0,ROUNDDOWN((L3369*LOOKUP(L3369,{0,1950001,3300001,6950001,9000001,18000001,40000001},{0.05,0.1,0.2,0.23,0.33,0.4,0.45})-LOOKUP(L3369,{0,1950001,3300001,6950001,9000001,18000001,40000001},{0,97500,427500,636000,1536000,2796000,4796000}))*1.021,-2))</f>
        <v/>
      </c>
      <c r="P3369" s="21">
        <f>MAX(0,ROUNDDOWN(F3369-E3369-430000,-3))</f>
        <v/>
      </c>
      <c r="Q3369" s="21">
        <f>MAX(0,ROUNDDOWN(F3369-E3369-430000-H3369,-3))</f>
        <v/>
      </c>
      <c r="R3369" s="21">
        <f>IF(F3369&lt;=450000,0,MAX(0,P3369*0.06-MIN(50000,P3369)*0.03))</f>
        <v/>
      </c>
      <c r="S3369" s="21">
        <f>IF(F3369&lt;=450000,0,MAX(0,P3369*0.04-MIN(50000,P3369)*0.02))</f>
        <v/>
      </c>
      <c r="T3369" s="21">
        <f>IF(F3369&lt;=450000,0,MAX(0,Q3369*0.06-MIN(50000,Q3369)*0.03))</f>
        <v/>
      </c>
      <c r="U3369" s="21">
        <f>IF(F3369&lt;=450000,0,MAX(0,Q3369*0.04-MIN(50000,Q3369)*0.02))</f>
        <v/>
      </c>
      <c r="V3369" s="21">
        <f>50000+MAX(0,G3369-480000)</f>
        <v/>
      </c>
      <c r="W3369" s="21">
        <f>P3369-V3369</f>
        <v/>
      </c>
      <c r="X3369" s="21">
        <f>Q3369-V3369</f>
        <v/>
      </c>
      <c r="Y3369" s="22">
        <f>IF(W3369&lt;0,0.9,LOOKUP(W3369,{0,1950001,3300001,6950001,9000001,18000001,40000001},{0.84895,0.7979,0.6958,0.66517,0.56307,0.4916,0.44055}))</f>
        <v/>
      </c>
      <c r="Z3369" s="22">
        <f>IF(X3369&lt;0,0.9,LOOKUP(X3369,{0,1950001,3300001,6950001,9000001,18000001,40000001},{0.84895,0.7979,0.6958,0.66517,0.56307,0.4916,0.44055}))</f>
        <v/>
      </c>
      <c r="AA3369" s="22">
        <f>IF(W3369&lt;0,0,CHOOSE(MATCH(W3369,{0,1950001,3300001,6950001,9000001},1),5.105/84.895,10.21/79.79,20.42/69.58,23.483/66.517,33.693/56.307))</f>
        <v/>
      </c>
      <c r="AB3369" s="21">
        <f>IF(C3369&lt;=2000,0,(MIN(C3369,ROUNDDOWN(F3369*0.3,0))-2000)*0.1)</f>
        <v/>
      </c>
      <c r="AC3369" s="21">
        <f>IF(C3369&lt;=2000,0,MIN((C3369-2000)*Y3369,(R3369+S3369)*0.2))</f>
        <v/>
      </c>
      <c r="AD3369" s="21">
        <f>IF(C3369&lt;=2000,0,MIN((C3369-2000)*Z3369,(T3369+U3369)*0.2))</f>
        <v/>
      </c>
      <c r="AE3369" s="21">
        <f>AC3369*AA3369</f>
        <v/>
      </c>
      <c r="AF3369" s="21">
        <f>ROUNDDOWN(R3369,-2)+ROUNDDOWN(S3369,-2)</f>
        <v/>
      </c>
      <c r="AG3369" s="21">
        <f>ROUNDDOWN(MAX(0,R3369-(AB3369+AC3369+AE3369)*0.6),-2)+ROUNDDOWN(MAX(0,S3369-(AB3369+AC3369+AE3369)*0.4),-2)</f>
        <v/>
      </c>
      <c r="AH3369" s="21">
        <f>ROUNDDOWN(MAX(0,T3369-(AB3369+AD3369)*0.6),-2)+ROUNDDOWN(MAX(0,U3369-(AB3369+AD3369)*0.4),-2)</f>
        <v/>
      </c>
      <c r="AI3369" s="21">
        <f>ROUNDDOWN(T3369,-2)+ROUNDDOWN(U3369,-2)</f>
        <v/>
      </c>
      <c r="AJ3369" s="21">
        <f>M3369+AF3369</f>
        <v/>
      </c>
      <c r="AK3369" s="21">
        <f>M3369+AG3369</f>
        <v/>
      </c>
      <c r="AL3369" s="21">
        <f>N3369+AH3369</f>
        <v/>
      </c>
      <c r="AM3369" s="21">
        <f>O3369+AI3369</f>
        <v/>
      </c>
      <c r="AN3369" s="21">
        <f>N3369+AI3369</f>
        <v/>
      </c>
      <c r="AO3369" s="21">
        <f>ROUNDDOWN((R3369+S3369)*0.2/Y3369+2000,0)</f>
        <v/>
      </c>
      <c r="AP3369" s="21">
        <f>ROUNDDOWN((T3369+U3369)*0.2/Z3369+2000,0)</f>
        <v/>
      </c>
      <c r="AQ3369" s="21">
        <f>AL3369-AK3369</f>
        <v/>
      </c>
      <c r="AR3369" s="21">
        <f>AM3369-AK3369</f>
        <v/>
      </c>
      <c r="AS3369" s="21">
        <f>AM3369-AL3369</f>
        <v/>
      </c>
      <c r="AT3369" s="21">
        <f>AK3369+C3369-AJ3369</f>
        <v/>
      </c>
      <c r="AU3369" s="21">
        <f>AL3369+C3369-AM3369</f>
        <v/>
      </c>
      <c r="AV3369" s="21">
        <f>AN3369+C3369-AM3369</f>
        <v/>
      </c>
    </row>
    <row r="3370">
      <c r="A3370" t="inlineStr">
        <is>
          <t>1万円刻み</t>
        </is>
      </c>
      <c r="B3370" s="21">
        <f>'5_1万円刻み'!$A$1607</f>
        <v/>
      </c>
      <c r="C3370" s="21">
        <f>AO3370</f>
        <v/>
      </c>
      <c r="D3370" s="21" t="n">
        <v>0</v>
      </c>
      <c r="E3370" s="21">
        <f>ROUND(MIN(B3370/12,650000)*12*0.0915+MIN(B3370/12,1390000)*12*(0.0504+0)+B3370*0.005,0)</f>
        <v/>
      </c>
      <c r="F3370" s="21">
        <f>IF(B3370&lt;741000,0,IF(B3370&lt;2191000,B3370-740000,IF(B3370&lt;2193000,1451000,IF(B3370&lt;2196000,1453000,IF(B3370&lt;2200000,1456000,IF(B3370&lt;3600000,ROUND(ROUNDDOWN(B3370/4,-3)*2.8,0)-80000,IF(B3370&lt;6600000,ROUND(ROUNDDOWN(B3370/4,-3)*3.2,0)-440000,IF(B3370&lt;8500000,ROUNDDOWN(B3370*0.9,0)-1100000,B3370-1950000))))))))</f>
        <v/>
      </c>
      <c r="G3370" s="21">
        <f>IF(F3370&gt;23500000,NA(),IF(F3370&lt;=4890000,1040000,IF(F3370&lt;=6550000,670000,620000)))</f>
        <v/>
      </c>
      <c r="H3370" s="21">
        <f>IF(D3370&lt;=0,0,MAX(0,MIN(2000000,D3370-MIN(100000,ROUNDDOWN(F3370*0.05,0)))))</f>
        <v/>
      </c>
      <c r="I3370" s="21">
        <f>IF(C3370&lt;=2000,0,MIN(C3370,ROUNDDOWN(F3370*0.4,0))-2000)</f>
        <v/>
      </c>
      <c r="J3370" s="21">
        <f>MAX(0,ROUNDDOWN(F3370-E3370-G3370,-3))</f>
        <v/>
      </c>
      <c r="K3370" s="21">
        <f>MAX(0,ROUNDDOWN(F3370-E3370-G3370-H3370-I3370,-3))</f>
        <v/>
      </c>
      <c r="L3370" s="21">
        <f>MAX(0,ROUNDDOWN(F3370-E3370-G3370-H3370,-3))</f>
        <v/>
      </c>
      <c r="M3370" s="21">
        <f>IF(J3370&lt;=0,0,ROUNDDOWN((J3370*LOOKUP(J3370,{0,1950001,3300001,6950001,9000001,18000001,40000001},{0.05,0.1,0.2,0.23,0.33,0.4,0.45})-LOOKUP(J3370,{0,1950001,3300001,6950001,9000001,18000001,40000001},{0,97500,427500,636000,1536000,2796000,4796000}))*1.021,-2))</f>
        <v/>
      </c>
      <c r="N3370" s="21">
        <f>IF(K3370&lt;=0,0,ROUNDDOWN((K3370*LOOKUP(K3370,{0,1950001,3300001,6950001,9000001,18000001,40000001},{0.05,0.1,0.2,0.23,0.33,0.4,0.45})-LOOKUP(K3370,{0,1950001,3300001,6950001,9000001,18000001,40000001},{0,97500,427500,636000,1536000,2796000,4796000}))*1.021,-2))</f>
        <v/>
      </c>
      <c r="O3370" s="21">
        <f>IF(L3370&lt;=0,0,ROUNDDOWN((L3370*LOOKUP(L3370,{0,1950001,3300001,6950001,9000001,18000001,40000001},{0.05,0.1,0.2,0.23,0.33,0.4,0.45})-LOOKUP(L3370,{0,1950001,3300001,6950001,9000001,18000001,40000001},{0,97500,427500,636000,1536000,2796000,4796000}))*1.021,-2))</f>
        <v/>
      </c>
      <c r="P3370" s="21">
        <f>MAX(0,ROUNDDOWN(F3370-E3370-430000,-3))</f>
        <v/>
      </c>
      <c r="Q3370" s="21">
        <f>MAX(0,ROUNDDOWN(F3370-E3370-430000-H3370,-3))</f>
        <v/>
      </c>
      <c r="R3370" s="21">
        <f>IF(F3370&lt;=450000,0,MAX(0,P3370*0.06-MIN(50000,P3370)*0.03))</f>
        <v/>
      </c>
      <c r="S3370" s="21">
        <f>IF(F3370&lt;=450000,0,MAX(0,P3370*0.04-MIN(50000,P3370)*0.02))</f>
        <v/>
      </c>
      <c r="T3370" s="21">
        <f>IF(F3370&lt;=450000,0,MAX(0,Q3370*0.06-MIN(50000,Q3370)*0.03))</f>
        <v/>
      </c>
      <c r="U3370" s="21">
        <f>IF(F3370&lt;=450000,0,MAX(0,Q3370*0.04-MIN(50000,Q3370)*0.02))</f>
        <v/>
      </c>
      <c r="V3370" s="21">
        <f>50000+MAX(0,G3370-480000)</f>
        <v/>
      </c>
      <c r="W3370" s="21">
        <f>P3370-V3370</f>
        <v/>
      </c>
      <c r="X3370" s="21">
        <f>Q3370-V3370</f>
        <v/>
      </c>
      <c r="Y3370" s="22">
        <f>IF(W3370&lt;0,0.9,LOOKUP(W3370,{0,1950001,3300001,6950001,9000001,18000001,40000001},{0.84895,0.7979,0.6958,0.66517,0.56307,0.4916,0.44055}))</f>
        <v/>
      </c>
      <c r="Z3370" s="22">
        <f>IF(X3370&lt;0,0.9,LOOKUP(X3370,{0,1950001,3300001,6950001,9000001,18000001,40000001},{0.84895,0.7979,0.6958,0.66517,0.56307,0.4916,0.44055}))</f>
        <v/>
      </c>
      <c r="AA3370" s="22">
        <f>IF(W3370&lt;0,0,CHOOSE(MATCH(W3370,{0,1950001,3300001,6950001,9000001},1),5.105/84.895,10.21/79.79,20.42/69.58,23.483/66.517,33.693/56.307))</f>
        <v/>
      </c>
      <c r="AB3370" s="21">
        <f>IF(C3370&lt;=2000,0,(MIN(C3370,ROUNDDOWN(F3370*0.3,0))-2000)*0.1)</f>
        <v/>
      </c>
      <c r="AC3370" s="21">
        <f>IF(C3370&lt;=2000,0,MIN((C3370-2000)*Y3370,(R3370+S3370)*0.2))</f>
        <v/>
      </c>
      <c r="AD3370" s="21">
        <f>IF(C3370&lt;=2000,0,MIN((C3370-2000)*Z3370,(T3370+U3370)*0.2))</f>
        <v/>
      </c>
      <c r="AE3370" s="21">
        <f>AC3370*AA3370</f>
        <v/>
      </c>
      <c r="AF3370" s="21">
        <f>ROUNDDOWN(R3370,-2)+ROUNDDOWN(S3370,-2)</f>
        <v/>
      </c>
      <c r="AG3370" s="21">
        <f>ROUNDDOWN(MAX(0,R3370-(AB3370+AC3370+AE3370)*0.6),-2)+ROUNDDOWN(MAX(0,S3370-(AB3370+AC3370+AE3370)*0.4),-2)</f>
        <v/>
      </c>
      <c r="AH3370" s="21">
        <f>ROUNDDOWN(MAX(0,T3370-(AB3370+AD3370)*0.6),-2)+ROUNDDOWN(MAX(0,U3370-(AB3370+AD3370)*0.4),-2)</f>
        <v/>
      </c>
      <c r="AI3370" s="21">
        <f>ROUNDDOWN(T3370,-2)+ROUNDDOWN(U3370,-2)</f>
        <v/>
      </c>
      <c r="AJ3370" s="21">
        <f>M3370+AF3370</f>
        <v/>
      </c>
      <c r="AK3370" s="21">
        <f>M3370+AG3370</f>
        <v/>
      </c>
      <c r="AL3370" s="21">
        <f>N3370+AH3370</f>
        <v/>
      </c>
      <c r="AM3370" s="21">
        <f>O3370+AI3370</f>
        <v/>
      </c>
      <c r="AN3370" s="21">
        <f>N3370+AI3370</f>
        <v/>
      </c>
      <c r="AO3370" s="21">
        <f>ROUNDDOWN((R3370+S3370)*0.2/Y3370+2000,0)</f>
        <v/>
      </c>
      <c r="AP3370" s="21">
        <f>ROUNDDOWN((T3370+U3370)*0.2/Z3370+2000,0)</f>
        <v/>
      </c>
      <c r="AQ3370" s="21">
        <f>AL3370-AK3370</f>
        <v/>
      </c>
      <c r="AR3370" s="21">
        <f>AM3370-AK3370</f>
        <v/>
      </c>
      <c r="AS3370" s="21">
        <f>AM3370-AL3370</f>
        <v/>
      </c>
      <c r="AT3370" s="21">
        <f>AK3370+C3370-AJ3370</f>
        <v/>
      </c>
      <c r="AU3370" s="21">
        <f>AL3370+C3370-AM3370</f>
        <v/>
      </c>
      <c r="AV3370" s="21">
        <f>AN3370+C3370-AM3370</f>
        <v/>
      </c>
    </row>
    <row r="3371">
      <c r="A3371" t="inlineStr">
        <is>
          <t>1万円刻み</t>
        </is>
      </c>
      <c r="B3371" s="21">
        <f>'5_1万円刻み'!$A$1608</f>
        <v/>
      </c>
      <c r="C3371" s="21">
        <f>AO3371</f>
        <v/>
      </c>
      <c r="D3371" s="21" t="n">
        <v>0</v>
      </c>
      <c r="E3371" s="21">
        <f>ROUND(MIN(B3371/12,650000)*12*0.0915+MIN(B3371/12,1390000)*12*(0.0504+0)+B3371*0.005,0)</f>
        <v/>
      </c>
      <c r="F3371" s="21">
        <f>IF(B3371&lt;741000,0,IF(B3371&lt;2191000,B3371-740000,IF(B3371&lt;2193000,1451000,IF(B3371&lt;2196000,1453000,IF(B3371&lt;2200000,1456000,IF(B3371&lt;3600000,ROUND(ROUNDDOWN(B3371/4,-3)*2.8,0)-80000,IF(B3371&lt;6600000,ROUND(ROUNDDOWN(B3371/4,-3)*3.2,0)-440000,IF(B3371&lt;8500000,ROUNDDOWN(B3371*0.9,0)-1100000,B3371-1950000))))))))</f>
        <v/>
      </c>
      <c r="G3371" s="21">
        <f>IF(F3371&gt;23500000,NA(),IF(F3371&lt;=4890000,1040000,IF(F3371&lt;=6550000,670000,620000)))</f>
        <v/>
      </c>
      <c r="H3371" s="21">
        <f>IF(D3371&lt;=0,0,MAX(0,MIN(2000000,D3371-MIN(100000,ROUNDDOWN(F3371*0.05,0)))))</f>
        <v/>
      </c>
      <c r="I3371" s="21">
        <f>IF(C3371&lt;=2000,0,MIN(C3371,ROUNDDOWN(F3371*0.4,0))-2000)</f>
        <v/>
      </c>
      <c r="J3371" s="21">
        <f>MAX(0,ROUNDDOWN(F3371-E3371-G3371,-3))</f>
        <v/>
      </c>
      <c r="K3371" s="21">
        <f>MAX(0,ROUNDDOWN(F3371-E3371-G3371-H3371-I3371,-3))</f>
        <v/>
      </c>
      <c r="L3371" s="21">
        <f>MAX(0,ROUNDDOWN(F3371-E3371-G3371-H3371,-3))</f>
        <v/>
      </c>
      <c r="M3371" s="21">
        <f>IF(J3371&lt;=0,0,ROUNDDOWN((J3371*LOOKUP(J3371,{0,1950001,3300001,6950001,9000001,18000001,40000001},{0.05,0.1,0.2,0.23,0.33,0.4,0.45})-LOOKUP(J3371,{0,1950001,3300001,6950001,9000001,18000001,40000001},{0,97500,427500,636000,1536000,2796000,4796000}))*1.021,-2))</f>
        <v/>
      </c>
      <c r="N3371" s="21">
        <f>IF(K3371&lt;=0,0,ROUNDDOWN((K3371*LOOKUP(K3371,{0,1950001,3300001,6950001,9000001,18000001,40000001},{0.05,0.1,0.2,0.23,0.33,0.4,0.45})-LOOKUP(K3371,{0,1950001,3300001,6950001,9000001,18000001,40000001},{0,97500,427500,636000,1536000,2796000,4796000}))*1.021,-2))</f>
        <v/>
      </c>
      <c r="O3371" s="21">
        <f>IF(L3371&lt;=0,0,ROUNDDOWN((L3371*LOOKUP(L3371,{0,1950001,3300001,6950001,9000001,18000001,40000001},{0.05,0.1,0.2,0.23,0.33,0.4,0.45})-LOOKUP(L3371,{0,1950001,3300001,6950001,9000001,18000001,40000001},{0,97500,427500,636000,1536000,2796000,4796000}))*1.021,-2))</f>
        <v/>
      </c>
      <c r="P3371" s="21">
        <f>MAX(0,ROUNDDOWN(F3371-E3371-430000,-3))</f>
        <v/>
      </c>
      <c r="Q3371" s="21">
        <f>MAX(0,ROUNDDOWN(F3371-E3371-430000-H3371,-3))</f>
        <v/>
      </c>
      <c r="R3371" s="21">
        <f>IF(F3371&lt;=450000,0,MAX(0,P3371*0.06-MIN(50000,P3371)*0.03))</f>
        <v/>
      </c>
      <c r="S3371" s="21">
        <f>IF(F3371&lt;=450000,0,MAX(0,P3371*0.04-MIN(50000,P3371)*0.02))</f>
        <v/>
      </c>
      <c r="T3371" s="21">
        <f>IF(F3371&lt;=450000,0,MAX(0,Q3371*0.06-MIN(50000,Q3371)*0.03))</f>
        <v/>
      </c>
      <c r="U3371" s="21">
        <f>IF(F3371&lt;=450000,0,MAX(0,Q3371*0.04-MIN(50000,Q3371)*0.02))</f>
        <v/>
      </c>
      <c r="V3371" s="21">
        <f>50000+MAX(0,G3371-480000)</f>
        <v/>
      </c>
      <c r="W3371" s="21">
        <f>P3371-V3371</f>
        <v/>
      </c>
      <c r="X3371" s="21">
        <f>Q3371-V3371</f>
        <v/>
      </c>
      <c r="Y3371" s="22">
        <f>IF(W3371&lt;0,0.9,LOOKUP(W3371,{0,1950001,3300001,6950001,9000001,18000001,40000001},{0.84895,0.7979,0.6958,0.66517,0.56307,0.4916,0.44055}))</f>
        <v/>
      </c>
      <c r="Z3371" s="22">
        <f>IF(X3371&lt;0,0.9,LOOKUP(X3371,{0,1950001,3300001,6950001,9000001,18000001,40000001},{0.84895,0.7979,0.6958,0.66517,0.56307,0.4916,0.44055}))</f>
        <v/>
      </c>
      <c r="AA3371" s="22">
        <f>IF(W3371&lt;0,0,CHOOSE(MATCH(W3371,{0,1950001,3300001,6950001,9000001},1),5.105/84.895,10.21/79.79,20.42/69.58,23.483/66.517,33.693/56.307))</f>
        <v/>
      </c>
      <c r="AB3371" s="21">
        <f>IF(C3371&lt;=2000,0,(MIN(C3371,ROUNDDOWN(F3371*0.3,0))-2000)*0.1)</f>
        <v/>
      </c>
      <c r="AC3371" s="21">
        <f>IF(C3371&lt;=2000,0,MIN((C3371-2000)*Y3371,(R3371+S3371)*0.2))</f>
        <v/>
      </c>
      <c r="AD3371" s="21">
        <f>IF(C3371&lt;=2000,0,MIN((C3371-2000)*Z3371,(T3371+U3371)*0.2))</f>
        <v/>
      </c>
      <c r="AE3371" s="21">
        <f>AC3371*AA3371</f>
        <v/>
      </c>
      <c r="AF3371" s="21">
        <f>ROUNDDOWN(R3371,-2)+ROUNDDOWN(S3371,-2)</f>
        <v/>
      </c>
      <c r="AG3371" s="21">
        <f>ROUNDDOWN(MAX(0,R3371-(AB3371+AC3371+AE3371)*0.6),-2)+ROUNDDOWN(MAX(0,S3371-(AB3371+AC3371+AE3371)*0.4),-2)</f>
        <v/>
      </c>
      <c r="AH3371" s="21">
        <f>ROUNDDOWN(MAX(0,T3371-(AB3371+AD3371)*0.6),-2)+ROUNDDOWN(MAX(0,U3371-(AB3371+AD3371)*0.4),-2)</f>
        <v/>
      </c>
      <c r="AI3371" s="21">
        <f>ROUNDDOWN(T3371,-2)+ROUNDDOWN(U3371,-2)</f>
        <v/>
      </c>
      <c r="AJ3371" s="21">
        <f>M3371+AF3371</f>
        <v/>
      </c>
      <c r="AK3371" s="21">
        <f>M3371+AG3371</f>
        <v/>
      </c>
      <c r="AL3371" s="21">
        <f>N3371+AH3371</f>
        <v/>
      </c>
      <c r="AM3371" s="21">
        <f>O3371+AI3371</f>
        <v/>
      </c>
      <c r="AN3371" s="21">
        <f>N3371+AI3371</f>
        <v/>
      </c>
      <c r="AO3371" s="21">
        <f>ROUNDDOWN((R3371+S3371)*0.2/Y3371+2000,0)</f>
        <v/>
      </c>
      <c r="AP3371" s="21">
        <f>ROUNDDOWN((T3371+U3371)*0.2/Z3371+2000,0)</f>
        <v/>
      </c>
      <c r="AQ3371" s="21">
        <f>AL3371-AK3371</f>
        <v/>
      </c>
      <c r="AR3371" s="21">
        <f>AM3371-AK3371</f>
        <v/>
      </c>
      <c r="AS3371" s="21">
        <f>AM3371-AL3371</f>
        <v/>
      </c>
      <c r="AT3371" s="21">
        <f>AK3371+C3371-AJ3371</f>
        <v/>
      </c>
      <c r="AU3371" s="21">
        <f>AL3371+C3371-AM3371</f>
        <v/>
      </c>
      <c r="AV3371" s="21">
        <f>AN3371+C3371-AM3371</f>
        <v/>
      </c>
    </row>
    <row r="3372">
      <c r="A3372" t="inlineStr">
        <is>
          <t>1万円刻み</t>
        </is>
      </c>
      <c r="B3372" s="21">
        <f>'5_1万円刻み'!$A$1609</f>
        <v/>
      </c>
      <c r="C3372" s="21">
        <f>AO3372</f>
        <v/>
      </c>
      <c r="D3372" s="21" t="n">
        <v>0</v>
      </c>
      <c r="E3372" s="21">
        <f>ROUND(MIN(B3372/12,650000)*12*0.0915+MIN(B3372/12,1390000)*12*(0.0504+0)+B3372*0.005,0)</f>
        <v/>
      </c>
      <c r="F3372" s="21">
        <f>IF(B3372&lt;741000,0,IF(B3372&lt;2191000,B3372-740000,IF(B3372&lt;2193000,1451000,IF(B3372&lt;2196000,1453000,IF(B3372&lt;2200000,1456000,IF(B3372&lt;3600000,ROUND(ROUNDDOWN(B3372/4,-3)*2.8,0)-80000,IF(B3372&lt;6600000,ROUND(ROUNDDOWN(B3372/4,-3)*3.2,0)-440000,IF(B3372&lt;8500000,ROUNDDOWN(B3372*0.9,0)-1100000,B3372-1950000))))))))</f>
        <v/>
      </c>
      <c r="G3372" s="21">
        <f>IF(F3372&gt;23500000,NA(),IF(F3372&lt;=4890000,1040000,IF(F3372&lt;=6550000,670000,620000)))</f>
        <v/>
      </c>
      <c r="H3372" s="21">
        <f>IF(D3372&lt;=0,0,MAX(0,MIN(2000000,D3372-MIN(100000,ROUNDDOWN(F3372*0.05,0)))))</f>
        <v/>
      </c>
      <c r="I3372" s="21">
        <f>IF(C3372&lt;=2000,0,MIN(C3372,ROUNDDOWN(F3372*0.4,0))-2000)</f>
        <v/>
      </c>
      <c r="J3372" s="21">
        <f>MAX(0,ROUNDDOWN(F3372-E3372-G3372,-3))</f>
        <v/>
      </c>
      <c r="K3372" s="21">
        <f>MAX(0,ROUNDDOWN(F3372-E3372-G3372-H3372-I3372,-3))</f>
        <v/>
      </c>
      <c r="L3372" s="21">
        <f>MAX(0,ROUNDDOWN(F3372-E3372-G3372-H3372,-3))</f>
        <v/>
      </c>
      <c r="M3372" s="21">
        <f>IF(J3372&lt;=0,0,ROUNDDOWN((J3372*LOOKUP(J3372,{0,1950001,3300001,6950001,9000001,18000001,40000001},{0.05,0.1,0.2,0.23,0.33,0.4,0.45})-LOOKUP(J3372,{0,1950001,3300001,6950001,9000001,18000001,40000001},{0,97500,427500,636000,1536000,2796000,4796000}))*1.021,-2))</f>
        <v/>
      </c>
      <c r="N3372" s="21">
        <f>IF(K3372&lt;=0,0,ROUNDDOWN((K3372*LOOKUP(K3372,{0,1950001,3300001,6950001,9000001,18000001,40000001},{0.05,0.1,0.2,0.23,0.33,0.4,0.45})-LOOKUP(K3372,{0,1950001,3300001,6950001,9000001,18000001,40000001},{0,97500,427500,636000,1536000,2796000,4796000}))*1.021,-2))</f>
        <v/>
      </c>
      <c r="O3372" s="21">
        <f>IF(L3372&lt;=0,0,ROUNDDOWN((L3372*LOOKUP(L3372,{0,1950001,3300001,6950001,9000001,18000001,40000001},{0.05,0.1,0.2,0.23,0.33,0.4,0.45})-LOOKUP(L3372,{0,1950001,3300001,6950001,9000001,18000001,40000001},{0,97500,427500,636000,1536000,2796000,4796000}))*1.021,-2))</f>
        <v/>
      </c>
      <c r="P3372" s="21">
        <f>MAX(0,ROUNDDOWN(F3372-E3372-430000,-3))</f>
        <v/>
      </c>
      <c r="Q3372" s="21">
        <f>MAX(0,ROUNDDOWN(F3372-E3372-430000-H3372,-3))</f>
        <v/>
      </c>
      <c r="R3372" s="21">
        <f>IF(F3372&lt;=450000,0,MAX(0,P3372*0.06-MIN(50000,P3372)*0.03))</f>
        <v/>
      </c>
      <c r="S3372" s="21">
        <f>IF(F3372&lt;=450000,0,MAX(0,P3372*0.04-MIN(50000,P3372)*0.02))</f>
        <v/>
      </c>
      <c r="T3372" s="21">
        <f>IF(F3372&lt;=450000,0,MAX(0,Q3372*0.06-MIN(50000,Q3372)*0.03))</f>
        <v/>
      </c>
      <c r="U3372" s="21">
        <f>IF(F3372&lt;=450000,0,MAX(0,Q3372*0.04-MIN(50000,Q3372)*0.02))</f>
        <v/>
      </c>
      <c r="V3372" s="21">
        <f>50000+MAX(0,G3372-480000)</f>
        <v/>
      </c>
      <c r="W3372" s="21">
        <f>P3372-V3372</f>
        <v/>
      </c>
      <c r="X3372" s="21">
        <f>Q3372-V3372</f>
        <v/>
      </c>
      <c r="Y3372" s="22">
        <f>IF(W3372&lt;0,0.9,LOOKUP(W3372,{0,1950001,3300001,6950001,9000001,18000001,40000001},{0.84895,0.7979,0.6958,0.66517,0.56307,0.4916,0.44055}))</f>
        <v/>
      </c>
      <c r="Z3372" s="22">
        <f>IF(X3372&lt;0,0.9,LOOKUP(X3372,{0,1950001,3300001,6950001,9000001,18000001,40000001},{0.84895,0.7979,0.6958,0.66517,0.56307,0.4916,0.44055}))</f>
        <v/>
      </c>
      <c r="AA3372" s="22">
        <f>IF(W3372&lt;0,0,CHOOSE(MATCH(W3372,{0,1950001,3300001,6950001,9000001},1),5.105/84.895,10.21/79.79,20.42/69.58,23.483/66.517,33.693/56.307))</f>
        <v/>
      </c>
      <c r="AB3372" s="21">
        <f>IF(C3372&lt;=2000,0,(MIN(C3372,ROUNDDOWN(F3372*0.3,0))-2000)*0.1)</f>
        <v/>
      </c>
      <c r="AC3372" s="21">
        <f>IF(C3372&lt;=2000,0,MIN((C3372-2000)*Y3372,(R3372+S3372)*0.2))</f>
        <v/>
      </c>
      <c r="AD3372" s="21">
        <f>IF(C3372&lt;=2000,0,MIN((C3372-2000)*Z3372,(T3372+U3372)*0.2))</f>
        <v/>
      </c>
      <c r="AE3372" s="21">
        <f>AC3372*AA3372</f>
        <v/>
      </c>
      <c r="AF3372" s="21">
        <f>ROUNDDOWN(R3372,-2)+ROUNDDOWN(S3372,-2)</f>
        <v/>
      </c>
      <c r="AG3372" s="21">
        <f>ROUNDDOWN(MAX(0,R3372-(AB3372+AC3372+AE3372)*0.6),-2)+ROUNDDOWN(MAX(0,S3372-(AB3372+AC3372+AE3372)*0.4),-2)</f>
        <v/>
      </c>
      <c r="AH3372" s="21">
        <f>ROUNDDOWN(MAX(0,T3372-(AB3372+AD3372)*0.6),-2)+ROUNDDOWN(MAX(0,U3372-(AB3372+AD3372)*0.4),-2)</f>
        <v/>
      </c>
      <c r="AI3372" s="21">
        <f>ROUNDDOWN(T3372,-2)+ROUNDDOWN(U3372,-2)</f>
        <v/>
      </c>
      <c r="AJ3372" s="21">
        <f>M3372+AF3372</f>
        <v/>
      </c>
      <c r="AK3372" s="21">
        <f>M3372+AG3372</f>
        <v/>
      </c>
      <c r="AL3372" s="21">
        <f>N3372+AH3372</f>
        <v/>
      </c>
      <c r="AM3372" s="21">
        <f>O3372+AI3372</f>
        <v/>
      </c>
      <c r="AN3372" s="21">
        <f>N3372+AI3372</f>
        <v/>
      </c>
      <c r="AO3372" s="21">
        <f>ROUNDDOWN((R3372+S3372)*0.2/Y3372+2000,0)</f>
        <v/>
      </c>
      <c r="AP3372" s="21">
        <f>ROUNDDOWN((T3372+U3372)*0.2/Z3372+2000,0)</f>
        <v/>
      </c>
      <c r="AQ3372" s="21">
        <f>AL3372-AK3372</f>
        <v/>
      </c>
      <c r="AR3372" s="21">
        <f>AM3372-AK3372</f>
        <v/>
      </c>
      <c r="AS3372" s="21">
        <f>AM3372-AL3372</f>
        <v/>
      </c>
      <c r="AT3372" s="21">
        <f>AK3372+C3372-AJ3372</f>
        <v/>
      </c>
      <c r="AU3372" s="21">
        <f>AL3372+C3372-AM3372</f>
        <v/>
      </c>
      <c r="AV3372" s="21">
        <f>AN3372+C3372-AM3372</f>
        <v/>
      </c>
    </row>
    <row r="3373">
      <c r="A3373" t="inlineStr">
        <is>
          <t>1万円刻み</t>
        </is>
      </c>
      <c r="B3373" s="21">
        <f>'5_1万円刻み'!$A$1610</f>
        <v/>
      </c>
      <c r="C3373" s="21">
        <f>AO3373</f>
        <v/>
      </c>
      <c r="D3373" s="21" t="n">
        <v>0</v>
      </c>
      <c r="E3373" s="21">
        <f>ROUND(MIN(B3373/12,650000)*12*0.0915+MIN(B3373/12,1390000)*12*(0.0504+0)+B3373*0.005,0)</f>
        <v/>
      </c>
      <c r="F3373" s="21">
        <f>IF(B3373&lt;741000,0,IF(B3373&lt;2191000,B3373-740000,IF(B3373&lt;2193000,1451000,IF(B3373&lt;2196000,1453000,IF(B3373&lt;2200000,1456000,IF(B3373&lt;3600000,ROUND(ROUNDDOWN(B3373/4,-3)*2.8,0)-80000,IF(B3373&lt;6600000,ROUND(ROUNDDOWN(B3373/4,-3)*3.2,0)-440000,IF(B3373&lt;8500000,ROUNDDOWN(B3373*0.9,0)-1100000,B3373-1950000))))))))</f>
        <v/>
      </c>
      <c r="G3373" s="21">
        <f>IF(F3373&gt;23500000,NA(),IF(F3373&lt;=4890000,1040000,IF(F3373&lt;=6550000,670000,620000)))</f>
        <v/>
      </c>
      <c r="H3373" s="21">
        <f>IF(D3373&lt;=0,0,MAX(0,MIN(2000000,D3373-MIN(100000,ROUNDDOWN(F3373*0.05,0)))))</f>
        <v/>
      </c>
      <c r="I3373" s="21">
        <f>IF(C3373&lt;=2000,0,MIN(C3373,ROUNDDOWN(F3373*0.4,0))-2000)</f>
        <v/>
      </c>
      <c r="J3373" s="21">
        <f>MAX(0,ROUNDDOWN(F3373-E3373-G3373,-3))</f>
        <v/>
      </c>
      <c r="K3373" s="21">
        <f>MAX(0,ROUNDDOWN(F3373-E3373-G3373-H3373-I3373,-3))</f>
        <v/>
      </c>
      <c r="L3373" s="21">
        <f>MAX(0,ROUNDDOWN(F3373-E3373-G3373-H3373,-3))</f>
        <v/>
      </c>
      <c r="M3373" s="21">
        <f>IF(J3373&lt;=0,0,ROUNDDOWN((J3373*LOOKUP(J3373,{0,1950001,3300001,6950001,9000001,18000001,40000001},{0.05,0.1,0.2,0.23,0.33,0.4,0.45})-LOOKUP(J3373,{0,1950001,3300001,6950001,9000001,18000001,40000001},{0,97500,427500,636000,1536000,2796000,4796000}))*1.021,-2))</f>
        <v/>
      </c>
      <c r="N3373" s="21">
        <f>IF(K3373&lt;=0,0,ROUNDDOWN((K3373*LOOKUP(K3373,{0,1950001,3300001,6950001,9000001,18000001,40000001},{0.05,0.1,0.2,0.23,0.33,0.4,0.45})-LOOKUP(K3373,{0,1950001,3300001,6950001,9000001,18000001,40000001},{0,97500,427500,636000,1536000,2796000,4796000}))*1.021,-2))</f>
        <v/>
      </c>
      <c r="O3373" s="21">
        <f>IF(L3373&lt;=0,0,ROUNDDOWN((L3373*LOOKUP(L3373,{0,1950001,3300001,6950001,9000001,18000001,40000001},{0.05,0.1,0.2,0.23,0.33,0.4,0.45})-LOOKUP(L3373,{0,1950001,3300001,6950001,9000001,18000001,40000001},{0,97500,427500,636000,1536000,2796000,4796000}))*1.021,-2))</f>
        <v/>
      </c>
      <c r="P3373" s="21">
        <f>MAX(0,ROUNDDOWN(F3373-E3373-430000,-3))</f>
        <v/>
      </c>
      <c r="Q3373" s="21">
        <f>MAX(0,ROUNDDOWN(F3373-E3373-430000-H3373,-3))</f>
        <v/>
      </c>
      <c r="R3373" s="21">
        <f>IF(F3373&lt;=450000,0,MAX(0,P3373*0.06-MIN(50000,P3373)*0.03))</f>
        <v/>
      </c>
      <c r="S3373" s="21">
        <f>IF(F3373&lt;=450000,0,MAX(0,P3373*0.04-MIN(50000,P3373)*0.02))</f>
        <v/>
      </c>
      <c r="T3373" s="21">
        <f>IF(F3373&lt;=450000,0,MAX(0,Q3373*0.06-MIN(50000,Q3373)*0.03))</f>
        <v/>
      </c>
      <c r="U3373" s="21">
        <f>IF(F3373&lt;=450000,0,MAX(0,Q3373*0.04-MIN(50000,Q3373)*0.02))</f>
        <v/>
      </c>
      <c r="V3373" s="21">
        <f>50000+MAX(0,G3373-480000)</f>
        <v/>
      </c>
      <c r="W3373" s="21">
        <f>P3373-V3373</f>
        <v/>
      </c>
      <c r="X3373" s="21">
        <f>Q3373-V3373</f>
        <v/>
      </c>
      <c r="Y3373" s="22">
        <f>IF(W3373&lt;0,0.9,LOOKUP(W3373,{0,1950001,3300001,6950001,9000001,18000001,40000001},{0.84895,0.7979,0.6958,0.66517,0.56307,0.4916,0.44055}))</f>
        <v/>
      </c>
      <c r="Z3373" s="22">
        <f>IF(X3373&lt;0,0.9,LOOKUP(X3373,{0,1950001,3300001,6950001,9000001,18000001,40000001},{0.84895,0.7979,0.6958,0.66517,0.56307,0.4916,0.44055}))</f>
        <v/>
      </c>
      <c r="AA3373" s="22">
        <f>IF(W3373&lt;0,0,CHOOSE(MATCH(W3373,{0,1950001,3300001,6950001,9000001},1),5.105/84.895,10.21/79.79,20.42/69.58,23.483/66.517,33.693/56.307))</f>
        <v/>
      </c>
      <c r="AB3373" s="21">
        <f>IF(C3373&lt;=2000,0,(MIN(C3373,ROUNDDOWN(F3373*0.3,0))-2000)*0.1)</f>
        <v/>
      </c>
      <c r="AC3373" s="21">
        <f>IF(C3373&lt;=2000,0,MIN((C3373-2000)*Y3373,(R3373+S3373)*0.2))</f>
        <v/>
      </c>
      <c r="AD3373" s="21">
        <f>IF(C3373&lt;=2000,0,MIN((C3373-2000)*Z3373,(T3373+U3373)*0.2))</f>
        <v/>
      </c>
      <c r="AE3373" s="21">
        <f>AC3373*AA3373</f>
        <v/>
      </c>
      <c r="AF3373" s="21">
        <f>ROUNDDOWN(R3373,-2)+ROUNDDOWN(S3373,-2)</f>
        <v/>
      </c>
      <c r="AG3373" s="21">
        <f>ROUNDDOWN(MAX(0,R3373-(AB3373+AC3373+AE3373)*0.6),-2)+ROUNDDOWN(MAX(0,S3373-(AB3373+AC3373+AE3373)*0.4),-2)</f>
        <v/>
      </c>
      <c r="AH3373" s="21">
        <f>ROUNDDOWN(MAX(0,T3373-(AB3373+AD3373)*0.6),-2)+ROUNDDOWN(MAX(0,U3373-(AB3373+AD3373)*0.4),-2)</f>
        <v/>
      </c>
      <c r="AI3373" s="21">
        <f>ROUNDDOWN(T3373,-2)+ROUNDDOWN(U3373,-2)</f>
        <v/>
      </c>
      <c r="AJ3373" s="21">
        <f>M3373+AF3373</f>
        <v/>
      </c>
      <c r="AK3373" s="21">
        <f>M3373+AG3373</f>
        <v/>
      </c>
      <c r="AL3373" s="21">
        <f>N3373+AH3373</f>
        <v/>
      </c>
      <c r="AM3373" s="21">
        <f>O3373+AI3373</f>
        <v/>
      </c>
      <c r="AN3373" s="21">
        <f>N3373+AI3373</f>
        <v/>
      </c>
      <c r="AO3373" s="21">
        <f>ROUNDDOWN((R3373+S3373)*0.2/Y3373+2000,0)</f>
        <v/>
      </c>
      <c r="AP3373" s="21">
        <f>ROUNDDOWN((T3373+U3373)*0.2/Z3373+2000,0)</f>
        <v/>
      </c>
      <c r="AQ3373" s="21">
        <f>AL3373-AK3373</f>
        <v/>
      </c>
      <c r="AR3373" s="21">
        <f>AM3373-AK3373</f>
        <v/>
      </c>
      <c r="AS3373" s="21">
        <f>AM3373-AL3373</f>
        <v/>
      </c>
      <c r="AT3373" s="21">
        <f>AK3373+C3373-AJ3373</f>
        <v/>
      </c>
      <c r="AU3373" s="21">
        <f>AL3373+C3373-AM3373</f>
        <v/>
      </c>
      <c r="AV3373" s="21">
        <f>AN3373+C3373-AM3373</f>
        <v/>
      </c>
    </row>
    <row r="3374">
      <c r="A3374" t="inlineStr">
        <is>
          <t>1万円刻み</t>
        </is>
      </c>
      <c r="B3374" s="21">
        <f>'5_1万円刻み'!$A$1611</f>
        <v/>
      </c>
      <c r="C3374" s="21">
        <f>AO3374</f>
        <v/>
      </c>
      <c r="D3374" s="21" t="n">
        <v>0</v>
      </c>
      <c r="E3374" s="21">
        <f>ROUND(MIN(B3374/12,650000)*12*0.0915+MIN(B3374/12,1390000)*12*(0.0504+0)+B3374*0.005,0)</f>
        <v/>
      </c>
      <c r="F3374" s="21">
        <f>IF(B3374&lt;741000,0,IF(B3374&lt;2191000,B3374-740000,IF(B3374&lt;2193000,1451000,IF(B3374&lt;2196000,1453000,IF(B3374&lt;2200000,1456000,IF(B3374&lt;3600000,ROUND(ROUNDDOWN(B3374/4,-3)*2.8,0)-80000,IF(B3374&lt;6600000,ROUND(ROUNDDOWN(B3374/4,-3)*3.2,0)-440000,IF(B3374&lt;8500000,ROUNDDOWN(B3374*0.9,0)-1100000,B3374-1950000))))))))</f>
        <v/>
      </c>
      <c r="G3374" s="21">
        <f>IF(F3374&gt;23500000,NA(),IF(F3374&lt;=4890000,1040000,IF(F3374&lt;=6550000,670000,620000)))</f>
        <v/>
      </c>
      <c r="H3374" s="21">
        <f>IF(D3374&lt;=0,0,MAX(0,MIN(2000000,D3374-MIN(100000,ROUNDDOWN(F3374*0.05,0)))))</f>
        <v/>
      </c>
      <c r="I3374" s="21">
        <f>IF(C3374&lt;=2000,0,MIN(C3374,ROUNDDOWN(F3374*0.4,0))-2000)</f>
        <v/>
      </c>
      <c r="J3374" s="21">
        <f>MAX(0,ROUNDDOWN(F3374-E3374-G3374,-3))</f>
        <v/>
      </c>
      <c r="K3374" s="21">
        <f>MAX(0,ROUNDDOWN(F3374-E3374-G3374-H3374-I3374,-3))</f>
        <v/>
      </c>
      <c r="L3374" s="21">
        <f>MAX(0,ROUNDDOWN(F3374-E3374-G3374-H3374,-3))</f>
        <v/>
      </c>
      <c r="M3374" s="21">
        <f>IF(J3374&lt;=0,0,ROUNDDOWN((J3374*LOOKUP(J3374,{0,1950001,3300001,6950001,9000001,18000001,40000001},{0.05,0.1,0.2,0.23,0.33,0.4,0.45})-LOOKUP(J3374,{0,1950001,3300001,6950001,9000001,18000001,40000001},{0,97500,427500,636000,1536000,2796000,4796000}))*1.021,-2))</f>
        <v/>
      </c>
      <c r="N3374" s="21">
        <f>IF(K3374&lt;=0,0,ROUNDDOWN((K3374*LOOKUP(K3374,{0,1950001,3300001,6950001,9000001,18000001,40000001},{0.05,0.1,0.2,0.23,0.33,0.4,0.45})-LOOKUP(K3374,{0,1950001,3300001,6950001,9000001,18000001,40000001},{0,97500,427500,636000,1536000,2796000,4796000}))*1.021,-2))</f>
        <v/>
      </c>
      <c r="O3374" s="21">
        <f>IF(L3374&lt;=0,0,ROUNDDOWN((L3374*LOOKUP(L3374,{0,1950001,3300001,6950001,9000001,18000001,40000001},{0.05,0.1,0.2,0.23,0.33,0.4,0.45})-LOOKUP(L3374,{0,1950001,3300001,6950001,9000001,18000001,40000001},{0,97500,427500,636000,1536000,2796000,4796000}))*1.021,-2))</f>
        <v/>
      </c>
      <c r="P3374" s="21">
        <f>MAX(0,ROUNDDOWN(F3374-E3374-430000,-3))</f>
        <v/>
      </c>
      <c r="Q3374" s="21">
        <f>MAX(0,ROUNDDOWN(F3374-E3374-430000-H3374,-3))</f>
        <v/>
      </c>
      <c r="R3374" s="21">
        <f>IF(F3374&lt;=450000,0,MAX(0,P3374*0.06-MIN(50000,P3374)*0.03))</f>
        <v/>
      </c>
      <c r="S3374" s="21">
        <f>IF(F3374&lt;=450000,0,MAX(0,P3374*0.04-MIN(50000,P3374)*0.02))</f>
        <v/>
      </c>
      <c r="T3374" s="21">
        <f>IF(F3374&lt;=450000,0,MAX(0,Q3374*0.06-MIN(50000,Q3374)*0.03))</f>
        <v/>
      </c>
      <c r="U3374" s="21">
        <f>IF(F3374&lt;=450000,0,MAX(0,Q3374*0.04-MIN(50000,Q3374)*0.02))</f>
        <v/>
      </c>
      <c r="V3374" s="21">
        <f>50000+MAX(0,G3374-480000)</f>
        <v/>
      </c>
      <c r="W3374" s="21">
        <f>P3374-V3374</f>
        <v/>
      </c>
      <c r="X3374" s="21">
        <f>Q3374-V3374</f>
        <v/>
      </c>
      <c r="Y3374" s="22">
        <f>IF(W3374&lt;0,0.9,LOOKUP(W3374,{0,1950001,3300001,6950001,9000001,18000001,40000001},{0.84895,0.7979,0.6958,0.66517,0.56307,0.4916,0.44055}))</f>
        <v/>
      </c>
      <c r="Z3374" s="22">
        <f>IF(X3374&lt;0,0.9,LOOKUP(X3374,{0,1950001,3300001,6950001,9000001,18000001,40000001},{0.84895,0.7979,0.6958,0.66517,0.56307,0.4916,0.44055}))</f>
        <v/>
      </c>
      <c r="AA3374" s="22">
        <f>IF(W3374&lt;0,0,CHOOSE(MATCH(W3374,{0,1950001,3300001,6950001,9000001},1),5.105/84.895,10.21/79.79,20.42/69.58,23.483/66.517,33.693/56.307))</f>
        <v/>
      </c>
      <c r="AB3374" s="21">
        <f>IF(C3374&lt;=2000,0,(MIN(C3374,ROUNDDOWN(F3374*0.3,0))-2000)*0.1)</f>
        <v/>
      </c>
      <c r="AC3374" s="21">
        <f>IF(C3374&lt;=2000,0,MIN((C3374-2000)*Y3374,(R3374+S3374)*0.2))</f>
        <v/>
      </c>
      <c r="AD3374" s="21">
        <f>IF(C3374&lt;=2000,0,MIN((C3374-2000)*Z3374,(T3374+U3374)*0.2))</f>
        <v/>
      </c>
      <c r="AE3374" s="21">
        <f>AC3374*AA3374</f>
        <v/>
      </c>
      <c r="AF3374" s="21">
        <f>ROUNDDOWN(R3374,-2)+ROUNDDOWN(S3374,-2)</f>
        <v/>
      </c>
      <c r="AG3374" s="21">
        <f>ROUNDDOWN(MAX(0,R3374-(AB3374+AC3374+AE3374)*0.6),-2)+ROUNDDOWN(MAX(0,S3374-(AB3374+AC3374+AE3374)*0.4),-2)</f>
        <v/>
      </c>
      <c r="AH3374" s="21">
        <f>ROUNDDOWN(MAX(0,T3374-(AB3374+AD3374)*0.6),-2)+ROUNDDOWN(MAX(0,U3374-(AB3374+AD3374)*0.4),-2)</f>
        <v/>
      </c>
      <c r="AI3374" s="21">
        <f>ROUNDDOWN(T3374,-2)+ROUNDDOWN(U3374,-2)</f>
        <v/>
      </c>
      <c r="AJ3374" s="21">
        <f>M3374+AF3374</f>
        <v/>
      </c>
      <c r="AK3374" s="21">
        <f>M3374+AG3374</f>
        <v/>
      </c>
      <c r="AL3374" s="21">
        <f>N3374+AH3374</f>
        <v/>
      </c>
      <c r="AM3374" s="21">
        <f>O3374+AI3374</f>
        <v/>
      </c>
      <c r="AN3374" s="21">
        <f>N3374+AI3374</f>
        <v/>
      </c>
      <c r="AO3374" s="21">
        <f>ROUNDDOWN((R3374+S3374)*0.2/Y3374+2000,0)</f>
        <v/>
      </c>
      <c r="AP3374" s="21">
        <f>ROUNDDOWN((T3374+U3374)*0.2/Z3374+2000,0)</f>
        <v/>
      </c>
      <c r="AQ3374" s="21">
        <f>AL3374-AK3374</f>
        <v/>
      </c>
      <c r="AR3374" s="21">
        <f>AM3374-AK3374</f>
        <v/>
      </c>
      <c r="AS3374" s="21">
        <f>AM3374-AL3374</f>
        <v/>
      </c>
      <c r="AT3374" s="21">
        <f>AK3374+C3374-AJ3374</f>
        <v/>
      </c>
      <c r="AU3374" s="21">
        <f>AL3374+C3374-AM3374</f>
        <v/>
      </c>
      <c r="AV3374" s="21">
        <f>AN3374+C3374-AM3374</f>
        <v/>
      </c>
    </row>
    <row r="3375">
      <c r="A3375" t="inlineStr">
        <is>
          <t>1万円刻み</t>
        </is>
      </c>
      <c r="B3375" s="21">
        <f>'5_1万円刻み'!$A$1612</f>
        <v/>
      </c>
      <c r="C3375" s="21">
        <f>AO3375</f>
        <v/>
      </c>
      <c r="D3375" s="21" t="n">
        <v>0</v>
      </c>
      <c r="E3375" s="21">
        <f>ROUND(MIN(B3375/12,650000)*12*0.0915+MIN(B3375/12,1390000)*12*(0.0504+0)+B3375*0.005,0)</f>
        <v/>
      </c>
      <c r="F3375" s="21">
        <f>IF(B3375&lt;741000,0,IF(B3375&lt;2191000,B3375-740000,IF(B3375&lt;2193000,1451000,IF(B3375&lt;2196000,1453000,IF(B3375&lt;2200000,1456000,IF(B3375&lt;3600000,ROUND(ROUNDDOWN(B3375/4,-3)*2.8,0)-80000,IF(B3375&lt;6600000,ROUND(ROUNDDOWN(B3375/4,-3)*3.2,0)-440000,IF(B3375&lt;8500000,ROUNDDOWN(B3375*0.9,0)-1100000,B3375-1950000))))))))</f>
        <v/>
      </c>
      <c r="G3375" s="21">
        <f>IF(F3375&gt;23500000,NA(),IF(F3375&lt;=4890000,1040000,IF(F3375&lt;=6550000,670000,620000)))</f>
        <v/>
      </c>
      <c r="H3375" s="21">
        <f>IF(D3375&lt;=0,0,MAX(0,MIN(2000000,D3375-MIN(100000,ROUNDDOWN(F3375*0.05,0)))))</f>
        <v/>
      </c>
      <c r="I3375" s="21">
        <f>IF(C3375&lt;=2000,0,MIN(C3375,ROUNDDOWN(F3375*0.4,0))-2000)</f>
        <v/>
      </c>
      <c r="J3375" s="21">
        <f>MAX(0,ROUNDDOWN(F3375-E3375-G3375,-3))</f>
        <v/>
      </c>
      <c r="K3375" s="21">
        <f>MAX(0,ROUNDDOWN(F3375-E3375-G3375-H3375-I3375,-3))</f>
        <v/>
      </c>
      <c r="L3375" s="21">
        <f>MAX(0,ROUNDDOWN(F3375-E3375-G3375-H3375,-3))</f>
        <v/>
      </c>
      <c r="M3375" s="21">
        <f>IF(J3375&lt;=0,0,ROUNDDOWN((J3375*LOOKUP(J3375,{0,1950001,3300001,6950001,9000001,18000001,40000001},{0.05,0.1,0.2,0.23,0.33,0.4,0.45})-LOOKUP(J3375,{0,1950001,3300001,6950001,9000001,18000001,40000001},{0,97500,427500,636000,1536000,2796000,4796000}))*1.021,-2))</f>
        <v/>
      </c>
      <c r="N3375" s="21">
        <f>IF(K3375&lt;=0,0,ROUNDDOWN((K3375*LOOKUP(K3375,{0,1950001,3300001,6950001,9000001,18000001,40000001},{0.05,0.1,0.2,0.23,0.33,0.4,0.45})-LOOKUP(K3375,{0,1950001,3300001,6950001,9000001,18000001,40000001},{0,97500,427500,636000,1536000,2796000,4796000}))*1.021,-2))</f>
        <v/>
      </c>
      <c r="O3375" s="21">
        <f>IF(L3375&lt;=0,0,ROUNDDOWN((L3375*LOOKUP(L3375,{0,1950001,3300001,6950001,9000001,18000001,40000001},{0.05,0.1,0.2,0.23,0.33,0.4,0.45})-LOOKUP(L3375,{0,1950001,3300001,6950001,9000001,18000001,40000001},{0,97500,427500,636000,1536000,2796000,4796000}))*1.021,-2))</f>
        <v/>
      </c>
      <c r="P3375" s="21">
        <f>MAX(0,ROUNDDOWN(F3375-E3375-430000,-3))</f>
        <v/>
      </c>
      <c r="Q3375" s="21">
        <f>MAX(0,ROUNDDOWN(F3375-E3375-430000-H3375,-3))</f>
        <v/>
      </c>
      <c r="R3375" s="21">
        <f>IF(F3375&lt;=450000,0,MAX(0,P3375*0.06-MIN(50000,P3375)*0.03))</f>
        <v/>
      </c>
      <c r="S3375" s="21">
        <f>IF(F3375&lt;=450000,0,MAX(0,P3375*0.04-MIN(50000,P3375)*0.02))</f>
        <v/>
      </c>
      <c r="T3375" s="21">
        <f>IF(F3375&lt;=450000,0,MAX(0,Q3375*0.06-MIN(50000,Q3375)*0.03))</f>
        <v/>
      </c>
      <c r="U3375" s="21">
        <f>IF(F3375&lt;=450000,0,MAX(0,Q3375*0.04-MIN(50000,Q3375)*0.02))</f>
        <v/>
      </c>
      <c r="V3375" s="21">
        <f>50000+MAX(0,G3375-480000)</f>
        <v/>
      </c>
      <c r="W3375" s="21">
        <f>P3375-V3375</f>
        <v/>
      </c>
      <c r="X3375" s="21">
        <f>Q3375-V3375</f>
        <v/>
      </c>
      <c r="Y3375" s="22">
        <f>IF(W3375&lt;0,0.9,LOOKUP(W3375,{0,1950001,3300001,6950001,9000001,18000001,40000001},{0.84895,0.7979,0.6958,0.66517,0.56307,0.4916,0.44055}))</f>
        <v/>
      </c>
      <c r="Z3375" s="22">
        <f>IF(X3375&lt;0,0.9,LOOKUP(X3375,{0,1950001,3300001,6950001,9000001,18000001,40000001},{0.84895,0.7979,0.6958,0.66517,0.56307,0.4916,0.44055}))</f>
        <v/>
      </c>
      <c r="AA3375" s="22">
        <f>IF(W3375&lt;0,0,CHOOSE(MATCH(W3375,{0,1950001,3300001,6950001,9000001},1),5.105/84.895,10.21/79.79,20.42/69.58,23.483/66.517,33.693/56.307))</f>
        <v/>
      </c>
      <c r="AB3375" s="21">
        <f>IF(C3375&lt;=2000,0,(MIN(C3375,ROUNDDOWN(F3375*0.3,0))-2000)*0.1)</f>
        <v/>
      </c>
      <c r="AC3375" s="21">
        <f>IF(C3375&lt;=2000,0,MIN((C3375-2000)*Y3375,(R3375+S3375)*0.2))</f>
        <v/>
      </c>
      <c r="AD3375" s="21">
        <f>IF(C3375&lt;=2000,0,MIN((C3375-2000)*Z3375,(T3375+U3375)*0.2))</f>
        <v/>
      </c>
      <c r="AE3375" s="21">
        <f>AC3375*AA3375</f>
        <v/>
      </c>
      <c r="AF3375" s="21">
        <f>ROUNDDOWN(R3375,-2)+ROUNDDOWN(S3375,-2)</f>
        <v/>
      </c>
      <c r="AG3375" s="21">
        <f>ROUNDDOWN(MAX(0,R3375-(AB3375+AC3375+AE3375)*0.6),-2)+ROUNDDOWN(MAX(0,S3375-(AB3375+AC3375+AE3375)*0.4),-2)</f>
        <v/>
      </c>
      <c r="AH3375" s="21">
        <f>ROUNDDOWN(MAX(0,T3375-(AB3375+AD3375)*0.6),-2)+ROUNDDOWN(MAX(0,U3375-(AB3375+AD3375)*0.4),-2)</f>
        <v/>
      </c>
      <c r="AI3375" s="21">
        <f>ROUNDDOWN(T3375,-2)+ROUNDDOWN(U3375,-2)</f>
        <v/>
      </c>
      <c r="AJ3375" s="21">
        <f>M3375+AF3375</f>
        <v/>
      </c>
      <c r="AK3375" s="21">
        <f>M3375+AG3375</f>
        <v/>
      </c>
      <c r="AL3375" s="21">
        <f>N3375+AH3375</f>
        <v/>
      </c>
      <c r="AM3375" s="21">
        <f>O3375+AI3375</f>
        <v/>
      </c>
      <c r="AN3375" s="21">
        <f>N3375+AI3375</f>
        <v/>
      </c>
      <c r="AO3375" s="21">
        <f>ROUNDDOWN((R3375+S3375)*0.2/Y3375+2000,0)</f>
        <v/>
      </c>
      <c r="AP3375" s="21">
        <f>ROUNDDOWN((T3375+U3375)*0.2/Z3375+2000,0)</f>
        <v/>
      </c>
      <c r="AQ3375" s="21">
        <f>AL3375-AK3375</f>
        <v/>
      </c>
      <c r="AR3375" s="21">
        <f>AM3375-AK3375</f>
        <v/>
      </c>
      <c r="AS3375" s="21">
        <f>AM3375-AL3375</f>
        <v/>
      </c>
      <c r="AT3375" s="21">
        <f>AK3375+C3375-AJ3375</f>
        <v/>
      </c>
      <c r="AU3375" s="21">
        <f>AL3375+C3375-AM3375</f>
        <v/>
      </c>
      <c r="AV3375" s="21">
        <f>AN3375+C3375-AM3375</f>
        <v/>
      </c>
    </row>
    <row r="3376">
      <c r="A3376" t="inlineStr">
        <is>
          <t>1万円刻み</t>
        </is>
      </c>
      <c r="B3376" s="21">
        <f>'5_1万円刻み'!$A$1613</f>
        <v/>
      </c>
      <c r="C3376" s="21">
        <f>AO3376</f>
        <v/>
      </c>
      <c r="D3376" s="21" t="n">
        <v>0</v>
      </c>
      <c r="E3376" s="21">
        <f>ROUND(MIN(B3376/12,650000)*12*0.0915+MIN(B3376/12,1390000)*12*(0.0504+0)+B3376*0.005,0)</f>
        <v/>
      </c>
      <c r="F3376" s="21">
        <f>IF(B3376&lt;741000,0,IF(B3376&lt;2191000,B3376-740000,IF(B3376&lt;2193000,1451000,IF(B3376&lt;2196000,1453000,IF(B3376&lt;2200000,1456000,IF(B3376&lt;3600000,ROUND(ROUNDDOWN(B3376/4,-3)*2.8,0)-80000,IF(B3376&lt;6600000,ROUND(ROUNDDOWN(B3376/4,-3)*3.2,0)-440000,IF(B3376&lt;8500000,ROUNDDOWN(B3376*0.9,0)-1100000,B3376-1950000))))))))</f>
        <v/>
      </c>
      <c r="G3376" s="21">
        <f>IF(F3376&gt;23500000,NA(),IF(F3376&lt;=4890000,1040000,IF(F3376&lt;=6550000,670000,620000)))</f>
        <v/>
      </c>
      <c r="H3376" s="21">
        <f>IF(D3376&lt;=0,0,MAX(0,MIN(2000000,D3376-MIN(100000,ROUNDDOWN(F3376*0.05,0)))))</f>
        <v/>
      </c>
      <c r="I3376" s="21">
        <f>IF(C3376&lt;=2000,0,MIN(C3376,ROUNDDOWN(F3376*0.4,0))-2000)</f>
        <v/>
      </c>
      <c r="J3376" s="21">
        <f>MAX(0,ROUNDDOWN(F3376-E3376-G3376,-3))</f>
        <v/>
      </c>
      <c r="K3376" s="21">
        <f>MAX(0,ROUNDDOWN(F3376-E3376-G3376-H3376-I3376,-3))</f>
        <v/>
      </c>
      <c r="L3376" s="21">
        <f>MAX(0,ROUNDDOWN(F3376-E3376-G3376-H3376,-3))</f>
        <v/>
      </c>
      <c r="M3376" s="21">
        <f>IF(J3376&lt;=0,0,ROUNDDOWN((J3376*LOOKUP(J3376,{0,1950001,3300001,6950001,9000001,18000001,40000001},{0.05,0.1,0.2,0.23,0.33,0.4,0.45})-LOOKUP(J3376,{0,1950001,3300001,6950001,9000001,18000001,40000001},{0,97500,427500,636000,1536000,2796000,4796000}))*1.021,-2))</f>
        <v/>
      </c>
      <c r="N3376" s="21">
        <f>IF(K3376&lt;=0,0,ROUNDDOWN((K3376*LOOKUP(K3376,{0,1950001,3300001,6950001,9000001,18000001,40000001},{0.05,0.1,0.2,0.23,0.33,0.4,0.45})-LOOKUP(K3376,{0,1950001,3300001,6950001,9000001,18000001,40000001},{0,97500,427500,636000,1536000,2796000,4796000}))*1.021,-2))</f>
        <v/>
      </c>
      <c r="O3376" s="21">
        <f>IF(L3376&lt;=0,0,ROUNDDOWN((L3376*LOOKUP(L3376,{0,1950001,3300001,6950001,9000001,18000001,40000001},{0.05,0.1,0.2,0.23,0.33,0.4,0.45})-LOOKUP(L3376,{0,1950001,3300001,6950001,9000001,18000001,40000001},{0,97500,427500,636000,1536000,2796000,4796000}))*1.021,-2))</f>
        <v/>
      </c>
      <c r="P3376" s="21">
        <f>MAX(0,ROUNDDOWN(F3376-E3376-430000,-3))</f>
        <v/>
      </c>
      <c r="Q3376" s="21">
        <f>MAX(0,ROUNDDOWN(F3376-E3376-430000-H3376,-3))</f>
        <v/>
      </c>
      <c r="R3376" s="21">
        <f>IF(F3376&lt;=450000,0,MAX(0,P3376*0.06-MIN(50000,P3376)*0.03))</f>
        <v/>
      </c>
      <c r="S3376" s="21">
        <f>IF(F3376&lt;=450000,0,MAX(0,P3376*0.04-MIN(50000,P3376)*0.02))</f>
        <v/>
      </c>
      <c r="T3376" s="21">
        <f>IF(F3376&lt;=450000,0,MAX(0,Q3376*0.06-MIN(50000,Q3376)*0.03))</f>
        <v/>
      </c>
      <c r="U3376" s="21">
        <f>IF(F3376&lt;=450000,0,MAX(0,Q3376*0.04-MIN(50000,Q3376)*0.02))</f>
        <v/>
      </c>
      <c r="V3376" s="21">
        <f>50000+MAX(0,G3376-480000)</f>
        <v/>
      </c>
      <c r="W3376" s="21">
        <f>P3376-V3376</f>
        <v/>
      </c>
      <c r="X3376" s="21">
        <f>Q3376-V3376</f>
        <v/>
      </c>
      <c r="Y3376" s="22">
        <f>IF(W3376&lt;0,0.9,LOOKUP(W3376,{0,1950001,3300001,6950001,9000001,18000001,40000001},{0.84895,0.7979,0.6958,0.66517,0.56307,0.4916,0.44055}))</f>
        <v/>
      </c>
      <c r="Z3376" s="22">
        <f>IF(X3376&lt;0,0.9,LOOKUP(X3376,{0,1950001,3300001,6950001,9000001,18000001,40000001},{0.84895,0.7979,0.6958,0.66517,0.56307,0.4916,0.44055}))</f>
        <v/>
      </c>
      <c r="AA3376" s="22">
        <f>IF(W3376&lt;0,0,CHOOSE(MATCH(W3376,{0,1950001,3300001,6950001,9000001},1),5.105/84.895,10.21/79.79,20.42/69.58,23.483/66.517,33.693/56.307))</f>
        <v/>
      </c>
      <c r="AB3376" s="21">
        <f>IF(C3376&lt;=2000,0,(MIN(C3376,ROUNDDOWN(F3376*0.3,0))-2000)*0.1)</f>
        <v/>
      </c>
      <c r="AC3376" s="21">
        <f>IF(C3376&lt;=2000,0,MIN((C3376-2000)*Y3376,(R3376+S3376)*0.2))</f>
        <v/>
      </c>
      <c r="AD3376" s="21">
        <f>IF(C3376&lt;=2000,0,MIN((C3376-2000)*Z3376,(T3376+U3376)*0.2))</f>
        <v/>
      </c>
      <c r="AE3376" s="21">
        <f>AC3376*AA3376</f>
        <v/>
      </c>
      <c r="AF3376" s="21">
        <f>ROUNDDOWN(R3376,-2)+ROUNDDOWN(S3376,-2)</f>
        <v/>
      </c>
      <c r="AG3376" s="21">
        <f>ROUNDDOWN(MAX(0,R3376-(AB3376+AC3376+AE3376)*0.6),-2)+ROUNDDOWN(MAX(0,S3376-(AB3376+AC3376+AE3376)*0.4),-2)</f>
        <v/>
      </c>
      <c r="AH3376" s="21">
        <f>ROUNDDOWN(MAX(0,T3376-(AB3376+AD3376)*0.6),-2)+ROUNDDOWN(MAX(0,U3376-(AB3376+AD3376)*0.4),-2)</f>
        <v/>
      </c>
      <c r="AI3376" s="21">
        <f>ROUNDDOWN(T3376,-2)+ROUNDDOWN(U3376,-2)</f>
        <v/>
      </c>
      <c r="AJ3376" s="21">
        <f>M3376+AF3376</f>
        <v/>
      </c>
      <c r="AK3376" s="21">
        <f>M3376+AG3376</f>
        <v/>
      </c>
      <c r="AL3376" s="21">
        <f>N3376+AH3376</f>
        <v/>
      </c>
      <c r="AM3376" s="21">
        <f>O3376+AI3376</f>
        <v/>
      </c>
      <c r="AN3376" s="21">
        <f>N3376+AI3376</f>
        <v/>
      </c>
      <c r="AO3376" s="21">
        <f>ROUNDDOWN((R3376+S3376)*0.2/Y3376+2000,0)</f>
        <v/>
      </c>
      <c r="AP3376" s="21">
        <f>ROUNDDOWN((T3376+U3376)*0.2/Z3376+2000,0)</f>
        <v/>
      </c>
      <c r="AQ3376" s="21">
        <f>AL3376-AK3376</f>
        <v/>
      </c>
      <c r="AR3376" s="21">
        <f>AM3376-AK3376</f>
        <v/>
      </c>
      <c r="AS3376" s="21">
        <f>AM3376-AL3376</f>
        <v/>
      </c>
      <c r="AT3376" s="21">
        <f>AK3376+C3376-AJ3376</f>
        <v/>
      </c>
      <c r="AU3376" s="21">
        <f>AL3376+C3376-AM3376</f>
        <v/>
      </c>
      <c r="AV3376" s="21">
        <f>AN3376+C3376-AM3376</f>
        <v/>
      </c>
    </row>
    <row r="3377">
      <c r="A3377" t="inlineStr">
        <is>
          <t>1万円刻み</t>
        </is>
      </c>
      <c r="B3377" s="21">
        <f>'5_1万円刻み'!$A$1614</f>
        <v/>
      </c>
      <c r="C3377" s="21">
        <f>AO3377</f>
        <v/>
      </c>
      <c r="D3377" s="21" t="n">
        <v>0</v>
      </c>
      <c r="E3377" s="21">
        <f>ROUND(MIN(B3377/12,650000)*12*0.0915+MIN(B3377/12,1390000)*12*(0.0504+0)+B3377*0.005,0)</f>
        <v/>
      </c>
      <c r="F3377" s="21">
        <f>IF(B3377&lt;741000,0,IF(B3377&lt;2191000,B3377-740000,IF(B3377&lt;2193000,1451000,IF(B3377&lt;2196000,1453000,IF(B3377&lt;2200000,1456000,IF(B3377&lt;3600000,ROUND(ROUNDDOWN(B3377/4,-3)*2.8,0)-80000,IF(B3377&lt;6600000,ROUND(ROUNDDOWN(B3377/4,-3)*3.2,0)-440000,IF(B3377&lt;8500000,ROUNDDOWN(B3377*0.9,0)-1100000,B3377-1950000))))))))</f>
        <v/>
      </c>
      <c r="G3377" s="21">
        <f>IF(F3377&gt;23500000,NA(),IF(F3377&lt;=4890000,1040000,IF(F3377&lt;=6550000,670000,620000)))</f>
        <v/>
      </c>
      <c r="H3377" s="21">
        <f>IF(D3377&lt;=0,0,MAX(0,MIN(2000000,D3377-MIN(100000,ROUNDDOWN(F3377*0.05,0)))))</f>
        <v/>
      </c>
      <c r="I3377" s="21">
        <f>IF(C3377&lt;=2000,0,MIN(C3377,ROUNDDOWN(F3377*0.4,0))-2000)</f>
        <v/>
      </c>
      <c r="J3377" s="21">
        <f>MAX(0,ROUNDDOWN(F3377-E3377-G3377,-3))</f>
        <v/>
      </c>
      <c r="K3377" s="21">
        <f>MAX(0,ROUNDDOWN(F3377-E3377-G3377-H3377-I3377,-3))</f>
        <v/>
      </c>
      <c r="L3377" s="21">
        <f>MAX(0,ROUNDDOWN(F3377-E3377-G3377-H3377,-3))</f>
        <v/>
      </c>
      <c r="M3377" s="21">
        <f>IF(J3377&lt;=0,0,ROUNDDOWN((J3377*LOOKUP(J3377,{0,1950001,3300001,6950001,9000001,18000001,40000001},{0.05,0.1,0.2,0.23,0.33,0.4,0.45})-LOOKUP(J3377,{0,1950001,3300001,6950001,9000001,18000001,40000001},{0,97500,427500,636000,1536000,2796000,4796000}))*1.021,-2))</f>
        <v/>
      </c>
      <c r="N3377" s="21">
        <f>IF(K3377&lt;=0,0,ROUNDDOWN((K3377*LOOKUP(K3377,{0,1950001,3300001,6950001,9000001,18000001,40000001},{0.05,0.1,0.2,0.23,0.33,0.4,0.45})-LOOKUP(K3377,{0,1950001,3300001,6950001,9000001,18000001,40000001},{0,97500,427500,636000,1536000,2796000,4796000}))*1.021,-2))</f>
        <v/>
      </c>
      <c r="O3377" s="21">
        <f>IF(L3377&lt;=0,0,ROUNDDOWN((L3377*LOOKUP(L3377,{0,1950001,3300001,6950001,9000001,18000001,40000001},{0.05,0.1,0.2,0.23,0.33,0.4,0.45})-LOOKUP(L3377,{0,1950001,3300001,6950001,9000001,18000001,40000001},{0,97500,427500,636000,1536000,2796000,4796000}))*1.021,-2))</f>
        <v/>
      </c>
      <c r="P3377" s="21">
        <f>MAX(0,ROUNDDOWN(F3377-E3377-430000,-3))</f>
        <v/>
      </c>
      <c r="Q3377" s="21">
        <f>MAX(0,ROUNDDOWN(F3377-E3377-430000-H3377,-3))</f>
        <v/>
      </c>
      <c r="R3377" s="21">
        <f>IF(F3377&lt;=450000,0,MAX(0,P3377*0.06-MIN(50000,P3377)*0.03))</f>
        <v/>
      </c>
      <c r="S3377" s="21">
        <f>IF(F3377&lt;=450000,0,MAX(0,P3377*0.04-MIN(50000,P3377)*0.02))</f>
        <v/>
      </c>
      <c r="T3377" s="21">
        <f>IF(F3377&lt;=450000,0,MAX(0,Q3377*0.06-MIN(50000,Q3377)*0.03))</f>
        <v/>
      </c>
      <c r="U3377" s="21">
        <f>IF(F3377&lt;=450000,0,MAX(0,Q3377*0.04-MIN(50000,Q3377)*0.02))</f>
        <v/>
      </c>
      <c r="V3377" s="21">
        <f>50000+MAX(0,G3377-480000)</f>
        <v/>
      </c>
      <c r="W3377" s="21">
        <f>P3377-V3377</f>
        <v/>
      </c>
      <c r="X3377" s="21">
        <f>Q3377-V3377</f>
        <v/>
      </c>
      <c r="Y3377" s="22">
        <f>IF(W3377&lt;0,0.9,LOOKUP(W3377,{0,1950001,3300001,6950001,9000001,18000001,40000001},{0.84895,0.7979,0.6958,0.66517,0.56307,0.4916,0.44055}))</f>
        <v/>
      </c>
      <c r="Z3377" s="22">
        <f>IF(X3377&lt;0,0.9,LOOKUP(X3377,{0,1950001,3300001,6950001,9000001,18000001,40000001},{0.84895,0.7979,0.6958,0.66517,0.56307,0.4916,0.44055}))</f>
        <v/>
      </c>
      <c r="AA3377" s="22">
        <f>IF(W3377&lt;0,0,CHOOSE(MATCH(W3377,{0,1950001,3300001,6950001,9000001},1),5.105/84.895,10.21/79.79,20.42/69.58,23.483/66.517,33.693/56.307))</f>
        <v/>
      </c>
      <c r="AB3377" s="21">
        <f>IF(C3377&lt;=2000,0,(MIN(C3377,ROUNDDOWN(F3377*0.3,0))-2000)*0.1)</f>
        <v/>
      </c>
      <c r="AC3377" s="21">
        <f>IF(C3377&lt;=2000,0,MIN((C3377-2000)*Y3377,(R3377+S3377)*0.2))</f>
        <v/>
      </c>
      <c r="AD3377" s="21">
        <f>IF(C3377&lt;=2000,0,MIN((C3377-2000)*Z3377,(T3377+U3377)*0.2))</f>
        <v/>
      </c>
      <c r="AE3377" s="21">
        <f>AC3377*AA3377</f>
        <v/>
      </c>
      <c r="AF3377" s="21">
        <f>ROUNDDOWN(R3377,-2)+ROUNDDOWN(S3377,-2)</f>
        <v/>
      </c>
      <c r="AG3377" s="21">
        <f>ROUNDDOWN(MAX(0,R3377-(AB3377+AC3377+AE3377)*0.6),-2)+ROUNDDOWN(MAX(0,S3377-(AB3377+AC3377+AE3377)*0.4),-2)</f>
        <v/>
      </c>
      <c r="AH3377" s="21">
        <f>ROUNDDOWN(MAX(0,T3377-(AB3377+AD3377)*0.6),-2)+ROUNDDOWN(MAX(0,U3377-(AB3377+AD3377)*0.4),-2)</f>
        <v/>
      </c>
      <c r="AI3377" s="21">
        <f>ROUNDDOWN(T3377,-2)+ROUNDDOWN(U3377,-2)</f>
        <v/>
      </c>
      <c r="AJ3377" s="21">
        <f>M3377+AF3377</f>
        <v/>
      </c>
      <c r="AK3377" s="21">
        <f>M3377+AG3377</f>
        <v/>
      </c>
      <c r="AL3377" s="21">
        <f>N3377+AH3377</f>
        <v/>
      </c>
      <c r="AM3377" s="21">
        <f>O3377+AI3377</f>
        <v/>
      </c>
      <c r="AN3377" s="21">
        <f>N3377+AI3377</f>
        <v/>
      </c>
      <c r="AO3377" s="21">
        <f>ROUNDDOWN((R3377+S3377)*0.2/Y3377+2000,0)</f>
        <v/>
      </c>
      <c r="AP3377" s="21">
        <f>ROUNDDOWN((T3377+U3377)*0.2/Z3377+2000,0)</f>
        <v/>
      </c>
      <c r="AQ3377" s="21">
        <f>AL3377-AK3377</f>
        <v/>
      </c>
      <c r="AR3377" s="21">
        <f>AM3377-AK3377</f>
        <v/>
      </c>
      <c r="AS3377" s="21">
        <f>AM3377-AL3377</f>
        <v/>
      </c>
      <c r="AT3377" s="21">
        <f>AK3377+C3377-AJ3377</f>
        <v/>
      </c>
      <c r="AU3377" s="21">
        <f>AL3377+C3377-AM3377</f>
        <v/>
      </c>
      <c r="AV3377" s="21">
        <f>AN3377+C3377-AM3377</f>
        <v/>
      </c>
    </row>
    <row r="3378">
      <c r="A3378" t="inlineStr">
        <is>
          <t>1万円刻み</t>
        </is>
      </c>
      <c r="B3378" s="21">
        <f>'5_1万円刻み'!$A$1615</f>
        <v/>
      </c>
      <c r="C3378" s="21">
        <f>AO3378</f>
        <v/>
      </c>
      <c r="D3378" s="21" t="n">
        <v>0</v>
      </c>
      <c r="E3378" s="21">
        <f>ROUND(MIN(B3378/12,650000)*12*0.0915+MIN(B3378/12,1390000)*12*(0.0504+0)+B3378*0.005,0)</f>
        <v/>
      </c>
      <c r="F3378" s="21">
        <f>IF(B3378&lt;741000,0,IF(B3378&lt;2191000,B3378-740000,IF(B3378&lt;2193000,1451000,IF(B3378&lt;2196000,1453000,IF(B3378&lt;2200000,1456000,IF(B3378&lt;3600000,ROUND(ROUNDDOWN(B3378/4,-3)*2.8,0)-80000,IF(B3378&lt;6600000,ROUND(ROUNDDOWN(B3378/4,-3)*3.2,0)-440000,IF(B3378&lt;8500000,ROUNDDOWN(B3378*0.9,0)-1100000,B3378-1950000))))))))</f>
        <v/>
      </c>
      <c r="G3378" s="21">
        <f>IF(F3378&gt;23500000,NA(),IF(F3378&lt;=4890000,1040000,IF(F3378&lt;=6550000,670000,620000)))</f>
        <v/>
      </c>
      <c r="H3378" s="21">
        <f>IF(D3378&lt;=0,0,MAX(0,MIN(2000000,D3378-MIN(100000,ROUNDDOWN(F3378*0.05,0)))))</f>
        <v/>
      </c>
      <c r="I3378" s="21">
        <f>IF(C3378&lt;=2000,0,MIN(C3378,ROUNDDOWN(F3378*0.4,0))-2000)</f>
        <v/>
      </c>
      <c r="J3378" s="21">
        <f>MAX(0,ROUNDDOWN(F3378-E3378-G3378,-3))</f>
        <v/>
      </c>
      <c r="K3378" s="21">
        <f>MAX(0,ROUNDDOWN(F3378-E3378-G3378-H3378-I3378,-3))</f>
        <v/>
      </c>
      <c r="L3378" s="21">
        <f>MAX(0,ROUNDDOWN(F3378-E3378-G3378-H3378,-3))</f>
        <v/>
      </c>
      <c r="M3378" s="21">
        <f>IF(J3378&lt;=0,0,ROUNDDOWN((J3378*LOOKUP(J3378,{0,1950001,3300001,6950001,9000001,18000001,40000001},{0.05,0.1,0.2,0.23,0.33,0.4,0.45})-LOOKUP(J3378,{0,1950001,3300001,6950001,9000001,18000001,40000001},{0,97500,427500,636000,1536000,2796000,4796000}))*1.021,-2))</f>
        <v/>
      </c>
      <c r="N3378" s="21">
        <f>IF(K3378&lt;=0,0,ROUNDDOWN((K3378*LOOKUP(K3378,{0,1950001,3300001,6950001,9000001,18000001,40000001},{0.05,0.1,0.2,0.23,0.33,0.4,0.45})-LOOKUP(K3378,{0,1950001,3300001,6950001,9000001,18000001,40000001},{0,97500,427500,636000,1536000,2796000,4796000}))*1.021,-2))</f>
        <v/>
      </c>
      <c r="O3378" s="21">
        <f>IF(L3378&lt;=0,0,ROUNDDOWN((L3378*LOOKUP(L3378,{0,1950001,3300001,6950001,9000001,18000001,40000001},{0.05,0.1,0.2,0.23,0.33,0.4,0.45})-LOOKUP(L3378,{0,1950001,3300001,6950001,9000001,18000001,40000001},{0,97500,427500,636000,1536000,2796000,4796000}))*1.021,-2))</f>
        <v/>
      </c>
      <c r="P3378" s="21">
        <f>MAX(0,ROUNDDOWN(F3378-E3378-430000,-3))</f>
        <v/>
      </c>
      <c r="Q3378" s="21">
        <f>MAX(0,ROUNDDOWN(F3378-E3378-430000-H3378,-3))</f>
        <v/>
      </c>
      <c r="R3378" s="21">
        <f>IF(F3378&lt;=450000,0,MAX(0,P3378*0.06-MIN(50000,P3378)*0.03))</f>
        <v/>
      </c>
      <c r="S3378" s="21">
        <f>IF(F3378&lt;=450000,0,MAX(0,P3378*0.04-MIN(50000,P3378)*0.02))</f>
        <v/>
      </c>
      <c r="T3378" s="21">
        <f>IF(F3378&lt;=450000,0,MAX(0,Q3378*0.06-MIN(50000,Q3378)*0.03))</f>
        <v/>
      </c>
      <c r="U3378" s="21">
        <f>IF(F3378&lt;=450000,0,MAX(0,Q3378*0.04-MIN(50000,Q3378)*0.02))</f>
        <v/>
      </c>
      <c r="V3378" s="21">
        <f>50000+MAX(0,G3378-480000)</f>
        <v/>
      </c>
      <c r="W3378" s="21">
        <f>P3378-V3378</f>
        <v/>
      </c>
      <c r="X3378" s="21">
        <f>Q3378-V3378</f>
        <v/>
      </c>
      <c r="Y3378" s="22">
        <f>IF(W3378&lt;0,0.9,LOOKUP(W3378,{0,1950001,3300001,6950001,9000001,18000001,40000001},{0.84895,0.7979,0.6958,0.66517,0.56307,0.4916,0.44055}))</f>
        <v/>
      </c>
      <c r="Z3378" s="22">
        <f>IF(X3378&lt;0,0.9,LOOKUP(X3378,{0,1950001,3300001,6950001,9000001,18000001,40000001},{0.84895,0.7979,0.6958,0.66517,0.56307,0.4916,0.44055}))</f>
        <v/>
      </c>
      <c r="AA3378" s="22">
        <f>IF(W3378&lt;0,0,CHOOSE(MATCH(W3378,{0,1950001,3300001,6950001,9000001},1),5.105/84.895,10.21/79.79,20.42/69.58,23.483/66.517,33.693/56.307))</f>
        <v/>
      </c>
      <c r="AB3378" s="21">
        <f>IF(C3378&lt;=2000,0,(MIN(C3378,ROUNDDOWN(F3378*0.3,0))-2000)*0.1)</f>
        <v/>
      </c>
      <c r="AC3378" s="21">
        <f>IF(C3378&lt;=2000,0,MIN((C3378-2000)*Y3378,(R3378+S3378)*0.2))</f>
        <v/>
      </c>
      <c r="AD3378" s="21">
        <f>IF(C3378&lt;=2000,0,MIN((C3378-2000)*Z3378,(T3378+U3378)*0.2))</f>
        <v/>
      </c>
      <c r="AE3378" s="21">
        <f>AC3378*AA3378</f>
        <v/>
      </c>
      <c r="AF3378" s="21">
        <f>ROUNDDOWN(R3378,-2)+ROUNDDOWN(S3378,-2)</f>
        <v/>
      </c>
      <c r="AG3378" s="21">
        <f>ROUNDDOWN(MAX(0,R3378-(AB3378+AC3378+AE3378)*0.6),-2)+ROUNDDOWN(MAX(0,S3378-(AB3378+AC3378+AE3378)*0.4),-2)</f>
        <v/>
      </c>
      <c r="AH3378" s="21">
        <f>ROUNDDOWN(MAX(0,T3378-(AB3378+AD3378)*0.6),-2)+ROUNDDOWN(MAX(0,U3378-(AB3378+AD3378)*0.4),-2)</f>
        <v/>
      </c>
      <c r="AI3378" s="21">
        <f>ROUNDDOWN(T3378,-2)+ROUNDDOWN(U3378,-2)</f>
        <v/>
      </c>
      <c r="AJ3378" s="21">
        <f>M3378+AF3378</f>
        <v/>
      </c>
      <c r="AK3378" s="21">
        <f>M3378+AG3378</f>
        <v/>
      </c>
      <c r="AL3378" s="21">
        <f>N3378+AH3378</f>
        <v/>
      </c>
      <c r="AM3378" s="21">
        <f>O3378+AI3378</f>
        <v/>
      </c>
      <c r="AN3378" s="21">
        <f>N3378+AI3378</f>
        <v/>
      </c>
      <c r="AO3378" s="21">
        <f>ROUNDDOWN((R3378+S3378)*0.2/Y3378+2000,0)</f>
        <v/>
      </c>
      <c r="AP3378" s="21">
        <f>ROUNDDOWN((T3378+U3378)*0.2/Z3378+2000,0)</f>
        <v/>
      </c>
      <c r="AQ3378" s="21">
        <f>AL3378-AK3378</f>
        <v/>
      </c>
      <c r="AR3378" s="21">
        <f>AM3378-AK3378</f>
        <v/>
      </c>
      <c r="AS3378" s="21">
        <f>AM3378-AL3378</f>
        <v/>
      </c>
      <c r="AT3378" s="21">
        <f>AK3378+C3378-AJ3378</f>
        <v/>
      </c>
      <c r="AU3378" s="21">
        <f>AL3378+C3378-AM3378</f>
        <v/>
      </c>
      <c r="AV3378" s="21">
        <f>AN3378+C3378-AM3378</f>
        <v/>
      </c>
    </row>
    <row r="3379">
      <c r="A3379" t="inlineStr">
        <is>
          <t>1万円刻み</t>
        </is>
      </c>
      <c r="B3379" s="21">
        <f>'5_1万円刻み'!$A$1616</f>
        <v/>
      </c>
      <c r="C3379" s="21">
        <f>AO3379</f>
        <v/>
      </c>
      <c r="D3379" s="21" t="n">
        <v>0</v>
      </c>
      <c r="E3379" s="21">
        <f>ROUND(MIN(B3379/12,650000)*12*0.0915+MIN(B3379/12,1390000)*12*(0.0504+0)+B3379*0.005,0)</f>
        <v/>
      </c>
      <c r="F3379" s="21">
        <f>IF(B3379&lt;741000,0,IF(B3379&lt;2191000,B3379-740000,IF(B3379&lt;2193000,1451000,IF(B3379&lt;2196000,1453000,IF(B3379&lt;2200000,1456000,IF(B3379&lt;3600000,ROUND(ROUNDDOWN(B3379/4,-3)*2.8,0)-80000,IF(B3379&lt;6600000,ROUND(ROUNDDOWN(B3379/4,-3)*3.2,0)-440000,IF(B3379&lt;8500000,ROUNDDOWN(B3379*0.9,0)-1100000,B3379-1950000))))))))</f>
        <v/>
      </c>
      <c r="G3379" s="21">
        <f>IF(F3379&gt;23500000,NA(),IF(F3379&lt;=4890000,1040000,IF(F3379&lt;=6550000,670000,620000)))</f>
        <v/>
      </c>
      <c r="H3379" s="21">
        <f>IF(D3379&lt;=0,0,MAX(0,MIN(2000000,D3379-MIN(100000,ROUNDDOWN(F3379*0.05,0)))))</f>
        <v/>
      </c>
      <c r="I3379" s="21">
        <f>IF(C3379&lt;=2000,0,MIN(C3379,ROUNDDOWN(F3379*0.4,0))-2000)</f>
        <v/>
      </c>
      <c r="J3379" s="21">
        <f>MAX(0,ROUNDDOWN(F3379-E3379-G3379,-3))</f>
        <v/>
      </c>
      <c r="K3379" s="21">
        <f>MAX(0,ROUNDDOWN(F3379-E3379-G3379-H3379-I3379,-3))</f>
        <v/>
      </c>
      <c r="L3379" s="21">
        <f>MAX(0,ROUNDDOWN(F3379-E3379-G3379-H3379,-3))</f>
        <v/>
      </c>
      <c r="M3379" s="21">
        <f>IF(J3379&lt;=0,0,ROUNDDOWN((J3379*LOOKUP(J3379,{0,1950001,3300001,6950001,9000001,18000001,40000001},{0.05,0.1,0.2,0.23,0.33,0.4,0.45})-LOOKUP(J3379,{0,1950001,3300001,6950001,9000001,18000001,40000001},{0,97500,427500,636000,1536000,2796000,4796000}))*1.021,-2))</f>
        <v/>
      </c>
      <c r="N3379" s="21">
        <f>IF(K3379&lt;=0,0,ROUNDDOWN((K3379*LOOKUP(K3379,{0,1950001,3300001,6950001,9000001,18000001,40000001},{0.05,0.1,0.2,0.23,0.33,0.4,0.45})-LOOKUP(K3379,{0,1950001,3300001,6950001,9000001,18000001,40000001},{0,97500,427500,636000,1536000,2796000,4796000}))*1.021,-2))</f>
        <v/>
      </c>
      <c r="O3379" s="21">
        <f>IF(L3379&lt;=0,0,ROUNDDOWN((L3379*LOOKUP(L3379,{0,1950001,3300001,6950001,9000001,18000001,40000001},{0.05,0.1,0.2,0.23,0.33,0.4,0.45})-LOOKUP(L3379,{0,1950001,3300001,6950001,9000001,18000001,40000001},{0,97500,427500,636000,1536000,2796000,4796000}))*1.021,-2))</f>
        <v/>
      </c>
      <c r="P3379" s="21">
        <f>MAX(0,ROUNDDOWN(F3379-E3379-430000,-3))</f>
        <v/>
      </c>
      <c r="Q3379" s="21">
        <f>MAX(0,ROUNDDOWN(F3379-E3379-430000-H3379,-3))</f>
        <v/>
      </c>
      <c r="R3379" s="21">
        <f>IF(F3379&lt;=450000,0,MAX(0,P3379*0.06-MIN(50000,P3379)*0.03))</f>
        <v/>
      </c>
      <c r="S3379" s="21">
        <f>IF(F3379&lt;=450000,0,MAX(0,P3379*0.04-MIN(50000,P3379)*0.02))</f>
        <v/>
      </c>
      <c r="T3379" s="21">
        <f>IF(F3379&lt;=450000,0,MAX(0,Q3379*0.06-MIN(50000,Q3379)*0.03))</f>
        <v/>
      </c>
      <c r="U3379" s="21">
        <f>IF(F3379&lt;=450000,0,MAX(0,Q3379*0.04-MIN(50000,Q3379)*0.02))</f>
        <v/>
      </c>
      <c r="V3379" s="21">
        <f>50000+MAX(0,G3379-480000)</f>
        <v/>
      </c>
      <c r="W3379" s="21">
        <f>P3379-V3379</f>
        <v/>
      </c>
      <c r="X3379" s="21">
        <f>Q3379-V3379</f>
        <v/>
      </c>
      <c r="Y3379" s="22">
        <f>IF(W3379&lt;0,0.9,LOOKUP(W3379,{0,1950001,3300001,6950001,9000001,18000001,40000001},{0.84895,0.7979,0.6958,0.66517,0.56307,0.4916,0.44055}))</f>
        <v/>
      </c>
      <c r="Z3379" s="22">
        <f>IF(X3379&lt;0,0.9,LOOKUP(X3379,{0,1950001,3300001,6950001,9000001,18000001,40000001},{0.84895,0.7979,0.6958,0.66517,0.56307,0.4916,0.44055}))</f>
        <v/>
      </c>
      <c r="AA3379" s="22">
        <f>IF(W3379&lt;0,0,CHOOSE(MATCH(W3379,{0,1950001,3300001,6950001,9000001},1),5.105/84.895,10.21/79.79,20.42/69.58,23.483/66.517,33.693/56.307))</f>
        <v/>
      </c>
      <c r="AB3379" s="21">
        <f>IF(C3379&lt;=2000,0,(MIN(C3379,ROUNDDOWN(F3379*0.3,0))-2000)*0.1)</f>
        <v/>
      </c>
      <c r="AC3379" s="21">
        <f>IF(C3379&lt;=2000,0,MIN((C3379-2000)*Y3379,(R3379+S3379)*0.2))</f>
        <v/>
      </c>
      <c r="AD3379" s="21">
        <f>IF(C3379&lt;=2000,0,MIN((C3379-2000)*Z3379,(T3379+U3379)*0.2))</f>
        <v/>
      </c>
      <c r="AE3379" s="21">
        <f>AC3379*AA3379</f>
        <v/>
      </c>
      <c r="AF3379" s="21">
        <f>ROUNDDOWN(R3379,-2)+ROUNDDOWN(S3379,-2)</f>
        <v/>
      </c>
      <c r="AG3379" s="21">
        <f>ROUNDDOWN(MAX(0,R3379-(AB3379+AC3379+AE3379)*0.6),-2)+ROUNDDOWN(MAX(0,S3379-(AB3379+AC3379+AE3379)*0.4),-2)</f>
        <v/>
      </c>
      <c r="AH3379" s="21">
        <f>ROUNDDOWN(MAX(0,T3379-(AB3379+AD3379)*0.6),-2)+ROUNDDOWN(MAX(0,U3379-(AB3379+AD3379)*0.4),-2)</f>
        <v/>
      </c>
      <c r="AI3379" s="21">
        <f>ROUNDDOWN(T3379,-2)+ROUNDDOWN(U3379,-2)</f>
        <v/>
      </c>
      <c r="AJ3379" s="21">
        <f>M3379+AF3379</f>
        <v/>
      </c>
      <c r="AK3379" s="21">
        <f>M3379+AG3379</f>
        <v/>
      </c>
      <c r="AL3379" s="21">
        <f>N3379+AH3379</f>
        <v/>
      </c>
      <c r="AM3379" s="21">
        <f>O3379+AI3379</f>
        <v/>
      </c>
      <c r="AN3379" s="21">
        <f>N3379+AI3379</f>
        <v/>
      </c>
      <c r="AO3379" s="21">
        <f>ROUNDDOWN((R3379+S3379)*0.2/Y3379+2000,0)</f>
        <v/>
      </c>
      <c r="AP3379" s="21">
        <f>ROUNDDOWN((T3379+U3379)*0.2/Z3379+2000,0)</f>
        <v/>
      </c>
      <c r="AQ3379" s="21">
        <f>AL3379-AK3379</f>
        <v/>
      </c>
      <c r="AR3379" s="21">
        <f>AM3379-AK3379</f>
        <v/>
      </c>
      <c r="AS3379" s="21">
        <f>AM3379-AL3379</f>
        <v/>
      </c>
      <c r="AT3379" s="21">
        <f>AK3379+C3379-AJ3379</f>
        <v/>
      </c>
      <c r="AU3379" s="21">
        <f>AL3379+C3379-AM3379</f>
        <v/>
      </c>
      <c r="AV3379" s="21">
        <f>AN3379+C3379-AM3379</f>
        <v/>
      </c>
    </row>
    <row r="3380">
      <c r="A3380" t="inlineStr">
        <is>
          <t>1万円刻み</t>
        </is>
      </c>
      <c r="B3380" s="21">
        <f>'5_1万円刻み'!$A$1617</f>
        <v/>
      </c>
      <c r="C3380" s="21">
        <f>AO3380</f>
        <v/>
      </c>
      <c r="D3380" s="21" t="n">
        <v>0</v>
      </c>
      <c r="E3380" s="21">
        <f>ROUND(MIN(B3380/12,650000)*12*0.0915+MIN(B3380/12,1390000)*12*(0.0504+0)+B3380*0.005,0)</f>
        <v/>
      </c>
      <c r="F3380" s="21">
        <f>IF(B3380&lt;741000,0,IF(B3380&lt;2191000,B3380-740000,IF(B3380&lt;2193000,1451000,IF(B3380&lt;2196000,1453000,IF(B3380&lt;2200000,1456000,IF(B3380&lt;3600000,ROUND(ROUNDDOWN(B3380/4,-3)*2.8,0)-80000,IF(B3380&lt;6600000,ROUND(ROUNDDOWN(B3380/4,-3)*3.2,0)-440000,IF(B3380&lt;8500000,ROUNDDOWN(B3380*0.9,0)-1100000,B3380-1950000))))))))</f>
        <v/>
      </c>
      <c r="G3380" s="21">
        <f>IF(F3380&gt;23500000,NA(),IF(F3380&lt;=4890000,1040000,IF(F3380&lt;=6550000,670000,620000)))</f>
        <v/>
      </c>
      <c r="H3380" s="21">
        <f>IF(D3380&lt;=0,0,MAX(0,MIN(2000000,D3380-MIN(100000,ROUNDDOWN(F3380*0.05,0)))))</f>
        <v/>
      </c>
      <c r="I3380" s="21">
        <f>IF(C3380&lt;=2000,0,MIN(C3380,ROUNDDOWN(F3380*0.4,0))-2000)</f>
        <v/>
      </c>
      <c r="J3380" s="21">
        <f>MAX(0,ROUNDDOWN(F3380-E3380-G3380,-3))</f>
        <v/>
      </c>
      <c r="K3380" s="21">
        <f>MAX(0,ROUNDDOWN(F3380-E3380-G3380-H3380-I3380,-3))</f>
        <v/>
      </c>
      <c r="L3380" s="21">
        <f>MAX(0,ROUNDDOWN(F3380-E3380-G3380-H3380,-3))</f>
        <v/>
      </c>
      <c r="M3380" s="21">
        <f>IF(J3380&lt;=0,0,ROUNDDOWN((J3380*LOOKUP(J3380,{0,1950001,3300001,6950001,9000001,18000001,40000001},{0.05,0.1,0.2,0.23,0.33,0.4,0.45})-LOOKUP(J3380,{0,1950001,3300001,6950001,9000001,18000001,40000001},{0,97500,427500,636000,1536000,2796000,4796000}))*1.021,-2))</f>
        <v/>
      </c>
      <c r="N3380" s="21">
        <f>IF(K3380&lt;=0,0,ROUNDDOWN((K3380*LOOKUP(K3380,{0,1950001,3300001,6950001,9000001,18000001,40000001},{0.05,0.1,0.2,0.23,0.33,0.4,0.45})-LOOKUP(K3380,{0,1950001,3300001,6950001,9000001,18000001,40000001},{0,97500,427500,636000,1536000,2796000,4796000}))*1.021,-2))</f>
        <v/>
      </c>
      <c r="O3380" s="21">
        <f>IF(L3380&lt;=0,0,ROUNDDOWN((L3380*LOOKUP(L3380,{0,1950001,3300001,6950001,9000001,18000001,40000001},{0.05,0.1,0.2,0.23,0.33,0.4,0.45})-LOOKUP(L3380,{0,1950001,3300001,6950001,9000001,18000001,40000001},{0,97500,427500,636000,1536000,2796000,4796000}))*1.021,-2))</f>
        <v/>
      </c>
      <c r="P3380" s="21">
        <f>MAX(0,ROUNDDOWN(F3380-E3380-430000,-3))</f>
        <v/>
      </c>
      <c r="Q3380" s="21">
        <f>MAX(0,ROUNDDOWN(F3380-E3380-430000-H3380,-3))</f>
        <v/>
      </c>
      <c r="R3380" s="21">
        <f>IF(F3380&lt;=450000,0,MAX(0,P3380*0.06-MIN(50000,P3380)*0.03))</f>
        <v/>
      </c>
      <c r="S3380" s="21">
        <f>IF(F3380&lt;=450000,0,MAX(0,P3380*0.04-MIN(50000,P3380)*0.02))</f>
        <v/>
      </c>
      <c r="T3380" s="21">
        <f>IF(F3380&lt;=450000,0,MAX(0,Q3380*0.06-MIN(50000,Q3380)*0.03))</f>
        <v/>
      </c>
      <c r="U3380" s="21">
        <f>IF(F3380&lt;=450000,0,MAX(0,Q3380*0.04-MIN(50000,Q3380)*0.02))</f>
        <v/>
      </c>
      <c r="V3380" s="21">
        <f>50000+MAX(0,G3380-480000)</f>
        <v/>
      </c>
      <c r="W3380" s="21">
        <f>P3380-V3380</f>
        <v/>
      </c>
      <c r="X3380" s="21">
        <f>Q3380-V3380</f>
        <v/>
      </c>
      <c r="Y3380" s="22">
        <f>IF(W3380&lt;0,0.9,LOOKUP(W3380,{0,1950001,3300001,6950001,9000001,18000001,40000001},{0.84895,0.7979,0.6958,0.66517,0.56307,0.4916,0.44055}))</f>
        <v/>
      </c>
      <c r="Z3380" s="22">
        <f>IF(X3380&lt;0,0.9,LOOKUP(X3380,{0,1950001,3300001,6950001,9000001,18000001,40000001},{0.84895,0.7979,0.6958,0.66517,0.56307,0.4916,0.44055}))</f>
        <v/>
      </c>
      <c r="AA3380" s="22">
        <f>IF(W3380&lt;0,0,CHOOSE(MATCH(W3380,{0,1950001,3300001,6950001,9000001},1),5.105/84.895,10.21/79.79,20.42/69.58,23.483/66.517,33.693/56.307))</f>
        <v/>
      </c>
      <c r="AB3380" s="21">
        <f>IF(C3380&lt;=2000,0,(MIN(C3380,ROUNDDOWN(F3380*0.3,0))-2000)*0.1)</f>
        <v/>
      </c>
      <c r="AC3380" s="21">
        <f>IF(C3380&lt;=2000,0,MIN((C3380-2000)*Y3380,(R3380+S3380)*0.2))</f>
        <v/>
      </c>
      <c r="AD3380" s="21">
        <f>IF(C3380&lt;=2000,0,MIN((C3380-2000)*Z3380,(T3380+U3380)*0.2))</f>
        <v/>
      </c>
      <c r="AE3380" s="21">
        <f>AC3380*AA3380</f>
        <v/>
      </c>
      <c r="AF3380" s="21">
        <f>ROUNDDOWN(R3380,-2)+ROUNDDOWN(S3380,-2)</f>
        <v/>
      </c>
      <c r="AG3380" s="21">
        <f>ROUNDDOWN(MAX(0,R3380-(AB3380+AC3380+AE3380)*0.6),-2)+ROUNDDOWN(MAX(0,S3380-(AB3380+AC3380+AE3380)*0.4),-2)</f>
        <v/>
      </c>
      <c r="AH3380" s="21">
        <f>ROUNDDOWN(MAX(0,T3380-(AB3380+AD3380)*0.6),-2)+ROUNDDOWN(MAX(0,U3380-(AB3380+AD3380)*0.4),-2)</f>
        <v/>
      </c>
      <c r="AI3380" s="21">
        <f>ROUNDDOWN(T3380,-2)+ROUNDDOWN(U3380,-2)</f>
        <v/>
      </c>
      <c r="AJ3380" s="21">
        <f>M3380+AF3380</f>
        <v/>
      </c>
      <c r="AK3380" s="21">
        <f>M3380+AG3380</f>
        <v/>
      </c>
      <c r="AL3380" s="21">
        <f>N3380+AH3380</f>
        <v/>
      </c>
      <c r="AM3380" s="21">
        <f>O3380+AI3380</f>
        <v/>
      </c>
      <c r="AN3380" s="21">
        <f>N3380+AI3380</f>
        <v/>
      </c>
      <c r="AO3380" s="21">
        <f>ROUNDDOWN((R3380+S3380)*0.2/Y3380+2000,0)</f>
        <v/>
      </c>
      <c r="AP3380" s="21">
        <f>ROUNDDOWN((T3380+U3380)*0.2/Z3380+2000,0)</f>
        <v/>
      </c>
      <c r="AQ3380" s="21">
        <f>AL3380-AK3380</f>
        <v/>
      </c>
      <c r="AR3380" s="21">
        <f>AM3380-AK3380</f>
        <v/>
      </c>
      <c r="AS3380" s="21">
        <f>AM3380-AL3380</f>
        <v/>
      </c>
      <c r="AT3380" s="21">
        <f>AK3380+C3380-AJ3380</f>
        <v/>
      </c>
      <c r="AU3380" s="21">
        <f>AL3380+C3380-AM3380</f>
        <v/>
      </c>
      <c r="AV3380" s="21">
        <f>AN3380+C3380-AM3380</f>
        <v/>
      </c>
    </row>
    <row r="3381">
      <c r="A3381" t="inlineStr">
        <is>
          <t>1万円刻み</t>
        </is>
      </c>
      <c r="B3381" s="21">
        <f>'5_1万円刻み'!$A$1618</f>
        <v/>
      </c>
      <c r="C3381" s="21">
        <f>AO3381</f>
        <v/>
      </c>
      <c r="D3381" s="21" t="n">
        <v>0</v>
      </c>
      <c r="E3381" s="21">
        <f>ROUND(MIN(B3381/12,650000)*12*0.0915+MIN(B3381/12,1390000)*12*(0.0504+0)+B3381*0.005,0)</f>
        <v/>
      </c>
      <c r="F3381" s="21">
        <f>IF(B3381&lt;741000,0,IF(B3381&lt;2191000,B3381-740000,IF(B3381&lt;2193000,1451000,IF(B3381&lt;2196000,1453000,IF(B3381&lt;2200000,1456000,IF(B3381&lt;3600000,ROUND(ROUNDDOWN(B3381/4,-3)*2.8,0)-80000,IF(B3381&lt;6600000,ROUND(ROUNDDOWN(B3381/4,-3)*3.2,0)-440000,IF(B3381&lt;8500000,ROUNDDOWN(B3381*0.9,0)-1100000,B3381-1950000))))))))</f>
        <v/>
      </c>
      <c r="G3381" s="21">
        <f>IF(F3381&gt;23500000,NA(),IF(F3381&lt;=4890000,1040000,IF(F3381&lt;=6550000,670000,620000)))</f>
        <v/>
      </c>
      <c r="H3381" s="21">
        <f>IF(D3381&lt;=0,0,MAX(0,MIN(2000000,D3381-MIN(100000,ROUNDDOWN(F3381*0.05,0)))))</f>
        <v/>
      </c>
      <c r="I3381" s="21">
        <f>IF(C3381&lt;=2000,0,MIN(C3381,ROUNDDOWN(F3381*0.4,0))-2000)</f>
        <v/>
      </c>
      <c r="J3381" s="21">
        <f>MAX(0,ROUNDDOWN(F3381-E3381-G3381,-3))</f>
        <v/>
      </c>
      <c r="K3381" s="21">
        <f>MAX(0,ROUNDDOWN(F3381-E3381-G3381-H3381-I3381,-3))</f>
        <v/>
      </c>
      <c r="L3381" s="21">
        <f>MAX(0,ROUNDDOWN(F3381-E3381-G3381-H3381,-3))</f>
        <v/>
      </c>
      <c r="M3381" s="21">
        <f>IF(J3381&lt;=0,0,ROUNDDOWN((J3381*LOOKUP(J3381,{0,1950001,3300001,6950001,9000001,18000001,40000001},{0.05,0.1,0.2,0.23,0.33,0.4,0.45})-LOOKUP(J3381,{0,1950001,3300001,6950001,9000001,18000001,40000001},{0,97500,427500,636000,1536000,2796000,4796000}))*1.021,-2))</f>
        <v/>
      </c>
      <c r="N3381" s="21">
        <f>IF(K3381&lt;=0,0,ROUNDDOWN((K3381*LOOKUP(K3381,{0,1950001,3300001,6950001,9000001,18000001,40000001},{0.05,0.1,0.2,0.23,0.33,0.4,0.45})-LOOKUP(K3381,{0,1950001,3300001,6950001,9000001,18000001,40000001},{0,97500,427500,636000,1536000,2796000,4796000}))*1.021,-2))</f>
        <v/>
      </c>
      <c r="O3381" s="21">
        <f>IF(L3381&lt;=0,0,ROUNDDOWN((L3381*LOOKUP(L3381,{0,1950001,3300001,6950001,9000001,18000001,40000001},{0.05,0.1,0.2,0.23,0.33,0.4,0.45})-LOOKUP(L3381,{0,1950001,3300001,6950001,9000001,18000001,40000001},{0,97500,427500,636000,1536000,2796000,4796000}))*1.021,-2))</f>
        <v/>
      </c>
      <c r="P3381" s="21">
        <f>MAX(0,ROUNDDOWN(F3381-E3381-430000,-3))</f>
        <v/>
      </c>
      <c r="Q3381" s="21">
        <f>MAX(0,ROUNDDOWN(F3381-E3381-430000-H3381,-3))</f>
        <v/>
      </c>
      <c r="R3381" s="21">
        <f>IF(F3381&lt;=450000,0,MAX(0,P3381*0.06-MIN(50000,P3381)*0.03))</f>
        <v/>
      </c>
      <c r="S3381" s="21">
        <f>IF(F3381&lt;=450000,0,MAX(0,P3381*0.04-MIN(50000,P3381)*0.02))</f>
        <v/>
      </c>
      <c r="T3381" s="21">
        <f>IF(F3381&lt;=450000,0,MAX(0,Q3381*0.06-MIN(50000,Q3381)*0.03))</f>
        <v/>
      </c>
      <c r="U3381" s="21">
        <f>IF(F3381&lt;=450000,0,MAX(0,Q3381*0.04-MIN(50000,Q3381)*0.02))</f>
        <v/>
      </c>
      <c r="V3381" s="21">
        <f>50000+MAX(0,G3381-480000)</f>
        <v/>
      </c>
      <c r="W3381" s="21">
        <f>P3381-V3381</f>
        <v/>
      </c>
      <c r="X3381" s="21">
        <f>Q3381-V3381</f>
        <v/>
      </c>
      <c r="Y3381" s="22">
        <f>IF(W3381&lt;0,0.9,LOOKUP(W3381,{0,1950001,3300001,6950001,9000001,18000001,40000001},{0.84895,0.7979,0.6958,0.66517,0.56307,0.4916,0.44055}))</f>
        <v/>
      </c>
      <c r="Z3381" s="22">
        <f>IF(X3381&lt;0,0.9,LOOKUP(X3381,{0,1950001,3300001,6950001,9000001,18000001,40000001},{0.84895,0.7979,0.6958,0.66517,0.56307,0.4916,0.44055}))</f>
        <v/>
      </c>
      <c r="AA3381" s="22">
        <f>IF(W3381&lt;0,0,CHOOSE(MATCH(W3381,{0,1950001,3300001,6950001,9000001},1),5.105/84.895,10.21/79.79,20.42/69.58,23.483/66.517,33.693/56.307))</f>
        <v/>
      </c>
      <c r="AB3381" s="21">
        <f>IF(C3381&lt;=2000,0,(MIN(C3381,ROUNDDOWN(F3381*0.3,0))-2000)*0.1)</f>
        <v/>
      </c>
      <c r="AC3381" s="21">
        <f>IF(C3381&lt;=2000,0,MIN((C3381-2000)*Y3381,(R3381+S3381)*0.2))</f>
        <v/>
      </c>
      <c r="AD3381" s="21">
        <f>IF(C3381&lt;=2000,0,MIN((C3381-2000)*Z3381,(T3381+U3381)*0.2))</f>
        <v/>
      </c>
      <c r="AE3381" s="21">
        <f>AC3381*AA3381</f>
        <v/>
      </c>
      <c r="AF3381" s="21">
        <f>ROUNDDOWN(R3381,-2)+ROUNDDOWN(S3381,-2)</f>
        <v/>
      </c>
      <c r="AG3381" s="21">
        <f>ROUNDDOWN(MAX(0,R3381-(AB3381+AC3381+AE3381)*0.6),-2)+ROUNDDOWN(MAX(0,S3381-(AB3381+AC3381+AE3381)*0.4),-2)</f>
        <v/>
      </c>
      <c r="AH3381" s="21">
        <f>ROUNDDOWN(MAX(0,T3381-(AB3381+AD3381)*0.6),-2)+ROUNDDOWN(MAX(0,U3381-(AB3381+AD3381)*0.4),-2)</f>
        <v/>
      </c>
      <c r="AI3381" s="21">
        <f>ROUNDDOWN(T3381,-2)+ROUNDDOWN(U3381,-2)</f>
        <v/>
      </c>
      <c r="AJ3381" s="21">
        <f>M3381+AF3381</f>
        <v/>
      </c>
      <c r="AK3381" s="21">
        <f>M3381+AG3381</f>
        <v/>
      </c>
      <c r="AL3381" s="21">
        <f>N3381+AH3381</f>
        <v/>
      </c>
      <c r="AM3381" s="21">
        <f>O3381+AI3381</f>
        <v/>
      </c>
      <c r="AN3381" s="21">
        <f>N3381+AI3381</f>
        <v/>
      </c>
      <c r="AO3381" s="21">
        <f>ROUNDDOWN((R3381+S3381)*0.2/Y3381+2000,0)</f>
        <v/>
      </c>
      <c r="AP3381" s="21">
        <f>ROUNDDOWN((T3381+U3381)*0.2/Z3381+2000,0)</f>
        <v/>
      </c>
      <c r="AQ3381" s="21">
        <f>AL3381-AK3381</f>
        <v/>
      </c>
      <c r="AR3381" s="21">
        <f>AM3381-AK3381</f>
        <v/>
      </c>
      <c r="AS3381" s="21">
        <f>AM3381-AL3381</f>
        <v/>
      </c>
      <c r="AT3381" s="21">
        <f>AK3381+C3381-AJ3381</f>
        <v/>
      </c>
      <c r="AU3381" s="21">
        <f>AL3381+C3381-AM3381</f>
        <v/>
      </c>
      <c r="AV3381" s="21">
        <f>AN3381+C3381-AM3381</f>
        <v/>
      </c>
    </row>
    <row r="3382">
      <c r="A3382" t="inlineStr">
        <is>
          <t>1万円刻み</t>
        </is>
      </c>
      <c r="B3382" s="21">
        <f>'5_1万円刻み'!$A$1619</f>
        <v/>
      </c>
      <c r="C3382" s="21">
        <f>AO3382</f>
        <v/>
      </c>
      <c r="D3382" s="21" t="n">
        <v>0</v>
      </c>
      <c r="E3382" s="21">
        <f>ROUND(MIN(B3382/12,650000)*12*0.0915+MIN(B3382/12,1390000)*12*(0.0504+0)+B3382*0.005,0)</f>
        <v/>
      </c>
      <c r="F3382" s="21">
        <f>IF(B3382&lt;741000,0,IF(B3382&lt;2191000,B3382-740000,IF(B3382&lt;2193000,1451000,IF(B3382&lt;2196000,1453000,IF(B3382&lt;2200000,1456000,IF(B3382&lt;3600000,ROUND(ROUNDDOWN(B3382/4,-3)*2.8,0)-80000,IF(B3382&lt;6600000,ROUND(ROUNDDOWN(B3382/4,-3)*3.2,0)-440000,IF(B3382&lt;8500000,ROUNDDOWN(B3382*0.9,0)-1100000,B3382-1950000))))))))</f>
        <v/>
      </c>
      <c r="G3382" s="21">
        <f>IF(F3382&gt;23500000,NA(),IF(F3382&lt;=4890000,1040000,IF(F3382&lt;=6550000,670000,620000)))</f>
        <v/>
      </c>
      <c r="H3382" s="21">
        <f>IF(D3382&lt;=0,0,MAX(0,MIN(2000000,D3382-MIN(100000,ROUNDDOWN(F3382*0.05,0)))))</f>
        <v/>
      </c>
      <c r="I3382" s="21">
        <f>IF(C3382&lt;=2000,0,MIN(C3382,ROUNDDOWN(F3382*0.4,0))-2000)</f>
        <v/>
      </c>
      <c r="J3382" s="21">
        <f>MAX(0,ROUNDDOWN(F3382-E3382-G3382,-3))</f>
        <v/>
      </c>
      <c r="K3382" s="21">
        <f>MAX(0,ROUNDDOWN(F3382-E3382-G3382-H3382-I3382,-3))</f>
        <v/>
      </c>
      <c r="L3382" s="21">
        <f>MAX(0,ROUNDDOWN(F3382-E3382-G3382-H3382,-3))</f>
        <v/>
      </c>
      <c r="M3382" s="21">
        <f>IF(J3382&lt;=0,0,ROUNDDOWN((J3382*LOOKUP(J3382,{0,1950001,3300001,6950001,9000001,18000001,40000001},{0.05,0.1,0.2,0.23,0.33,0.4,0.45})-LOOKUP(J3382,{0,1950001,3300001,6950001,9000001,18000001,40000001},{0,97500,427500,636000,1536000,2796000,4796000}))*1.021,-2))</f>
        <v/>
      </c>
      <c r="N3382" s="21">
        <f>IF(K3382&lt;=0,0,ROUNDDOWN((K3382*LOOKUP(K3382,{0,1950001,3300001,6950001,9000001,18000001,40000001},{0.05,0.1,0.2,0.23,0.33,0.4,0.45})-LOOKUP(K3382,{0,1950001,3300001,6950001,9000001,18000001,40000001},{0,97500,427500,636000,1536000,2796000,4796000}))*1.021,-2))</f>
        <v/>
      </c>
      <c r="O3382" s="21">
        <f>IF(L3382&lt;=0,0,ROUNDDOWN((L3382*LOOKUP(L3382,{0,1950001,3300001,6950001,9000001,18000001,40000001},{0.05,0.1,0.2,0.23,0.33,0.4,0.45})-LOOKUP(L3382,{0,1950001,3300001,6950001,9000001,18000001,40000001},{0,97500,427500,636000,1536000,2796000,4796000}))*1.021,-2))</f>
        <v/>
      </c>
      <c r="P3382" s="21">
        <f>MAX(0,ROUNDDOWN(F3382-E3382-430000,-3))</f>
        <v/>
      </c>
      <c r="Q3382" s="21">
        <f>MAX(0,ROUNDDOWN(F3382-E3382-430000-H3382,-3))</f>
        <v/>
      </c>
      <c r="R3382" s="21">
        <f>IF(F3382&lt;=450000,0,MAX(0,P3382*0.06-MIN(50000,P3382)*0.03))</f>
        <v/>
      </c>
      <c r="S3382" s="21">
        <f>IF(F3382&lt;=450000,0,MAX(0,P3382*0.04-MIN(50000,P3382)*0.02))</f>
        <v/>
      </c>
      <c r="T3382" s="21">
        <f>IF(F3382&lt;=450000,0,MAX(0,Q3382*0.06-MIN(50000,Q3382)*0.03))</f>
        <v/>
      </c>
      <c r="U3382" s="21">
        <f>IF(F3382&lt;=450000,0,MAX(0,Q3382*0.04-MIN(50000,Q3382)*0.02))</f>
        <v/>
      </c>
      <c r="V3382" s="21">
        <f>50000+MAX(0,G3382-480000)</f>
        <v/>
      </c>
      <c r="W3382" s="21">
        <f>P3382-V3382</f>
        <v/>
      </c>
      <c r="X3382" s="21">
        <f>Q3382-V3382</f>
        <v/>
      </c>
      <c r="Y3382" s="22">
        <f>IF(W3382&lt;0,0.9,LOOKUP(W3382,{0,1950001,3300001,6950001,9000001,18000001,40000001},{0.84895,0.7979,0.6958,0.66517,0.56307,0.4916,0.44055}))</f>
        <v/>
      </c>
      <c r="Z3382" s="22">
        <f>IF(X3382&lt;0,0.9,LOOKUP(X3382,{0,1950001,3300001,6950001,9000001,18000001,40000001},{0.84895,0.7979,0.6958,0.66517,0.56307,0.4916,0.44055}))</f>
        <v/>
      </c>
      <c r="AA3382" s="22">
        <f>IF(W3382&lt;0,0,CHOOSE(MATCH(W3382,{0,1950001,3300001,6950001,9000001},1),5.105/84.895,10.21/79.79,20.42/69.58,23.483/66.517,33.693/56.307))</f>
        <v/>
      </c>
      <c r="AB3382" s="21">
        <f>IF(C3382&lt;=2000,0,(MIN(C3382,ROUNDDOWN(F3382*0.3,0))-2000)*0.1)</f>
        <v/>
      </c>
      <c r="AC3382" s="21">
        <f>IF(C3382&lt;=2000,0,MIN((C3382-2000)*Y3382,(R3382+S3382)*0.2))</f>
        <v/>
      </c>
      <c r="AD3382" s="21">
        <f>IF(C3382&lt;=2000,0,MIN((C3382-2000)*Z3382,(T3382+U3382)*0.2))</f>
        <v/>
      </c>
      <c r="AE3382" s="21">
        <f>AC3382*AA3382</f>
        <v/>
      </c>
      <c r="AF3382" s="21">
        <f>ROUNDDOWN(R3382,-2)+ROUNDDOWN(S3382,-2)</f>
        <v/>
      </c>
      <c r="AG3382" s="21">
        <f>ROUNDDOWN(MAX(0,R3382-(AB3382+AC3382+AE3382)*0.6),-2)+ROUNDDOWN(MAX(0,S3382-(AB3382+AC3382+AE3382)*0.4),-2)</f>
        <v/>
      </c>
      <c r="AH3382" s="21">
        <f>ROUNDDOWN(MAX(0,T3382-(AB3382+AD3382)*0.6),-2)+ROUNDDOWN(MAX(0,U3382-(AB3382+AD3382)*0.4),-2)</f>
        <v/>
      </c>
      <c r="AI3382" s="21">
        <f>ROUNDDOWN(T3382,-2)+ROUNDDOWN(U3382,-2)</f>
        <v/>
      </c>
      <c r="AJ3382" s="21">
        <f>M3382+AF3382</f>
        <v/>
      </c>
      <c r="AK3382" s="21">
        <f>M3382+AG3382</f>
        <v/>
      </c>
      <c r="AL3382" s="21">
        <f>N3382+AH3382</f>
        <v/>
      </c>
      <c r="AM3382" s="21">
        <f>O3382+AI3382</f>
        <v/>
      </c>
      <c r="AN3382" s="21">
        <f>N3382+AI3382</f>
        <v/>
      </c>
      <c r="AO3382" s="21">
        <f>ROUNDDOWN((R3382+S3382)*0.2/Y3382+2000,0)</f>
        <v/>
      </c>
      <c r="AP3382" s="21">
        <f>ROUNDDOWN((T3382+U3382)*0.2/Z3382+2000,0)</f>
        <v/>
      </c>
      <c r="AQ3382" s="21">
        <f>AL3382-AK3382</f>
        <v/>
      </c>
      <c r="AR3382" s="21">
        <f>AM3382-AK3382</f>
        <v/>
      </c>
      <c r="AS3382" s="21">
        <f>AM3382-AL3382</f>
        <v/>
      </c>
      <c r="AT3382" s="21">
        <f>AK3382+C3382-AJ3382</f>
        <v/>
      </c>
      <c r="AU3382" s="21">
        <f>AL3382+C3382-AM3382</f>
        <v/>
      </c>
      <c r="AV3382" s="21">
        <f>AN3382+C3382-AM3382</f>
        <v/>
      </c>
    </row>
    <row r="3383">
      <c r="A3383" t="inlineStr">
        <is>
          <t>1万円刻み</t>
        </is>
      </c>
      <c r="B3383" s="21">
        <f>'5_1万円刻み'!$A$1620</f>
        <v/>
      </c>
      <c r="C3383" s="21">
        <f>AO3383</f>
        <v/>
      </c>
      <c r="D3383" s="21" t="n">
        <v>0</v>
      </c>
      <c r="E3383" s="21">
        <f>ROUND(MIN(B3383/12,650000)*12*0.0915+MIN(B3383/12,1390000)*12*(0.0504+0)+B3383*0.005,0)</f>
        <v/>
      </c>
      <c r="F3383" s="21">
        <f>IF(B3383&lt;741000,0,IF(B3383&lt;2191000,B3383-740000,IF(B3383&lt;2193000,1451000,IF(B3383&lt;2196000,1453000,IF(B3383&lt;2200000,1456000,IF(B3383&lt;3600000,ROUND(ROUNDDOWN(B3383/4,-3)*2.8,0)-80000,IF(B3383&lt;6600000,ROUND(ROUNDDOWN(B3383/4,-3)*3.2,0)-440000,IF(B3383&lt;8500000,ROUNDDOWN(B3383*0.9,0)-1100000,B3383-1950000))))))))</f>
        <v/>
      </c>
      <c r="G3383" s="21">
        <f>IF(F3383&gt;23500000,NA(),IF(F3383&lt;=4890000,1040000,IF(F3383&lt;=6550000,670000,620000)))</f>
        <v/>
      </c>
      <c r="H3383" s="21">
        <f>IF(D3383&lt;=0,0,MAX(0,MIN(2000000,D3383-MIN(100000,ROUNDDOWN(F3383*0.05,0)))))</f>
        <v/>
      </c>
      <c r="I3383" s="21">
        <f>IF(C3383&lt;=2000,0,MIN(C3383,ROUNDDOWN(F3383*0.4,0))-2000)</f>
        <v/>
      </c>
      <c r="J3383" s="21">
        <f>MAX(0,ROUNDDOWN(F3383-E3383-G3383,-3))</f>
        <v/>
      </c>
      <c r="K3383" s="21">
        <f>MAX(0,ROUNDDOWN(F3383-E3383-G3383-H3383-I3383,-3))</f>
        <v/>
      </c>
      <c r="L3383" s="21">
        <f>MAX(0,ROUNDDOWN(F3383-E3383-G3383-H3383,-3))</f>
        <v/>
      </c>
      <c r="M3383" s="21">
        <f>IF(J3383&lt;=0,0,ROUNDDOWN((J3383*LOOKUP(J3383,{0,1950001,3300001,6950001,9000001,18000001,40000001},{0.05,0.1,0.2,0.23,0.33,0.4,0.45})-LOOKUP(J3383,{0,1950001,3300001,6950001,9000001,18000001,40000001},{0,97500,427500,636000,1536000,2796000,4796000}))*1.021,-2))</f>
        <v/>
      </c>
      <c r="N3383" s="21">
        <f>IF(K3383&lt;=0,0,ROUNDDOWN((K3383*LOOKUP(K3383,{0,1950001,3300001,6950001,9000001,18000001,40000001},{0.05,0.1,0.2,0.23,0.33,0.4,0.45})-LOOKUP(K3383,{0,1950001,3300001,6950001,9000001,18000001,40000001},{0,97500,427500,636000,1536000,2796000,4796000}))*1.021,-2))</f>
        <v/>
      </c>
      <c r="O3383" s="21">
        <f>IF(L3383&lt;=0,0,ROUNDDOWN((L3383*LOOKUP(L3383,{0,1950001,3300001,6950001,9000001,18000001,40000001},{0.05,0.1,0.2,0.23,0.33,0.4,0.45})-LOOKUP(L3383,{0,1950001,3300001,6950001,9000001,18000001,40000001},{0,97500,427500,636000,1536000,2796000,4796000}))*1.021,-2))</f>
        <v/>
      </c>
      <c r="P3383" s="21">
        <f>MAX(0,ROUNDDOWN(F3383-E3383-430000,-3))</f>
        <v/>
      </c>
      <c r="Q3383" s="21">
        <f>MAX(0,ROUNDDOWN(F3383-E3383-430000-H3383,-3))</f>
        <v/>
      </c>
      <c r="R3383" s="21">
        <f>IF(F3383&lt;=450000,0,MAX(0,P3383*0.06-MIN(50000,P3383)*0.03))</f>
        <v/>
      </c>
      <c r="S3383" s="21">
        <f>IF(F3383&lt;=450000,0,MAX(0,P3383*0.04-MIN(50000,P3383)*0.02))</f>
        <v/>
      </c>
      <c r="T3383" s="21">
        <f>IF(F3383&lt;=450000,0,MAX(0,Q3383*0.06-MIN(50000,Q3383)*0.03))</f>
        <v/>
      </c>
      <c r="U3383" s="21">
        <f>IF(F3383&lt;=450000,0,MAX(0,Q3383*0.04-MIN(50000,Q3383)*0.02))</f>
        <v/>
      </c>
      <c r="V3383" s="21">
        <f>50000+MAX(0,G3383-480000)</f>
        <v/>
      </c>
      <c r="W3383" s="21">
        <f>P3383-V3383</f>
        <v/>
      </c>
      <c r="X3383" s="21">
        <f>Q3383-V3383</f>
        <v/>
      </c>
      <c r="Y3383" s="22">
        <f>IF(W3383&lt;0,0.9,LOOKUP(W3383,{0,1950001,3300001,6950001,9000001,18000001,40000001},{0.84895,0.7979,0.6958,0.66517,0.56307,0.4916,0.44055}))</f>
        <v/>
      </c>
      <c r="Z3383" s="22">
        <f>IF(X3383&lt;0,0.9,LOOKUP(X3383,{0,1950001,3300001,6950001,9000001,18000001,40000001},{0.84895,0.7979,0.6958,0.66517,0.56307,0.4916,0.44055}))</f>
        <v/>
      </c>
      <c r="AA3383" s="22">
        <f>IF(W3383&lt;0,0,CHOOSE(MATCH(W3383,{0,1950001,3300001,6950001,9000001},1),5.105/84.895,10.21/79.79,20.42/69.58,23.483/66.517,33.693/56.307))</f>
        <v/>
      </c>
      <c r="AB3383" s="21">
        <f>IF(C3383&lt;=2000,0,(MIN(C3383,ROUNDDOWN(F3383*0.3,0))-2000)*0.1)</f>
        <v/>
      </c>
      <c r="AC3383" s="21">
        <f>IF(C3383&lt;=2000,0,MIN((C3383-2000)*Y3383,(R3383+S3383)*0.2))</f>
        <v/>
      </c>
      <c r="AD3383" s="21">
        <f>IF(C3383&lt;=2000,0,MIN((C3383-2000)*Z3383,(T3383+U3383)*0.2))</f>
        <v/>
      </c>
      <c r="AE3383" s="21">
        <f>AC3383*AA3383</f>
        <v/>
      </c>
      <c r="AF3383" s="21">
        <f>ROUNDDOWN(R3383,-2)+ROUNDDOWN(S3383,-2)</f>
        <v/>
      </c>
      <c r="AG3383" s="21">
        <f>ROUNDDOWN(MAX(0,R3383-(AB3383+AC3383+AE3383)*0.6),-2)+ROUNDDOWN(MAX(0,S3383-(AB3383+AC3383+AE3383)*0.4),-2)</f>
        <v/>
      </c>
      <c r="AH3383" s="21">
        <f>ROUNDDOWN(MAX(0,T3383-(AB3383+AD3383)*0.6),-2)+ROUNDDOWN(MAX(0,U3383-(AB3383+AD3383)*0.4),-2)</f>
        <v/>
      </c>
      <c r="AI3383" s="21">
        <f>ROUNDDOWN(T3383,-2)+ROUNDDOWN(U3383,-2)</f>
        <v/>
      </c>
      <c r="AJ3383" s="21">
        <f>M3383+AF3383</f>
        <v/>
      </c>
      <c r="AK3383" s="21">
        <f>M3383+AG3383</f>
        <v/>
      </c>
      <c r="AL3383" s="21">
        <f>N3383+AH3383</f>
        <v/>
      </c>
      <c r="AM3383" s="21">
        <f>O3383+AI3383</f>
        <v/>
      </c>
      <c r="AN3383" s="21">
        <f>N3383+AI3383</f>
        <v/>
      </c>
      <c r="AO3383" s="21">
        <f>ROUNDDOWN((R3383+S3383)*0.2/Y3383+2000,0)</f>
        <v/>
      </c>
      <c r="AP3383" s="21">
        <f>ROUNDDOWN((T3383+U3383)*0.2/Z3383+2000,0)</f>
        <v/>
      </c>
      <c r="AQ3383" s="21">
        <f>AL3383-AK3383</f>
        <v/>
      </c>
      <c r="AR3383" s="21">
        <f>AM3383-AK3383</f>
        <v/>
      </c>
      <c r="AS3383" s="21">
        <f>AM3383-AL3383</f>
        <v/>
      </c>
      <c r="AT3383" s="21">
        <f>AK3383+C3383-AJ3383</f>
        <v/>
      </c>
      <c r="AU3383" s="21">
        <f>AL3383+C3383-AM3383</f>
        <v/>
      </c>
      <c r="AV3383" s="21">
        <f>AN3383+C3383-AM3383</f>
        <v/>
      </c>
    </row>
    <row r="3384">
      <c r="A3384" t="inlineStr">
        <is>
          <t>1万円刻み</t>
        </is>
      </c>
      <c r="B3384" s="21">
        <f>'5_1万円刻み'!$A$1621</f>
        <v/>
      </c>
      <c r="C3384" s="21">
        <f>AO3384</f>
        <v/>
      </c>
      <c r="D3384" s="21" t="n">
        <v>0</v>
      </c>
      <c r="E3384" s="21">
        <f>ROUND(MIN(B3384/12,650000)*12*0.0915+MIN(B3384/12,1390000)*12*(0.0504+0)+B3384*0.005,0)</f>
        <v/>
      </c>
      <c r="F3384" s="21">
        <f>IF(B3384&lt;741000,0,IF(B3384&lt;2191000,B3384-740000,IF(B3384&lt;2193000,1451000,IF(B3384&lt;2196000,1453000,IF(B3384&lt;2200000,1456000,IF(B3384&lt;3600000,ROUND(ROUNDDOWN(B3384/4,-3)*2.8,0)-80000,IF(B3384&lt;6600000,ROUND(ROUNDDOWN(B3384/4,-3)*3.2,0)-440000,IF(B3384&lt;8500000,ROUNDDOWN(B3384*0.9,0)-1100000,B3384-1950000))))))))</f>
        <v/>
      </c>
      <c r="G3384" s="21">
        <f>IF(F3384&gt;23500000,NA(),IF(F3384&lt;=4890000,1040000,IF(F3384&lt;=6550000,670000,620000)))</f>
        <v/>
      </c>
      <c r="H3384" s="21">
        <f>IF(D3384&lt;=0,0,MAX(0,MIN(2000000,D3384-MIN(100000,ROUNDDOWN(F3384*0.05,0)))))</f>
        <v/>
      </c>
      <c r="I3384" s="21">
        <f>IF(C3384&lt;=2000,0,MIN(C3384,ROUNDDOWN(F3384*0.4,0))-2000)</f>
        <v/>
      </c>
      <c r="J3384" s="21">
        <f>MAX(0,ROUNDDOWN(F3384-E3384-G3384,-3))</f>
        <v/>
      </c>
      <c r="K3384" s="21">
        <f>MAX(0,ROUNDDOWN(F3384-E3384-G3384-H3384-I3384,-3))</f>
        <v/>
      </c>
      <c r="L3384" s="21">
        <f>MAX(0,ROUNDDOWN(F3384-E3384-G3384-H3384,-3))</f>
        <v/>
      </c>
      <c r="M3384" s="21">
        <f>IF(J3384&lt;=0,0,ROUNDDOWN((J3384*LOOKUP(J3384,{0,1950001,3300001,6950001,9000001,18000001,40000001},{0.05,0.1,0.2,0.23,0.33,0.4,0.45})-LOOKUP(J3384,{0,1950001,3300001,6950001,9000001,18000001,40000001},{0,97500,427500,636000,1536000,2796000,4796000}))*1.021,-2))</f>
        <v/>
      </c>
      <c r="N3384" s="21">
        <f>IF(K3384&lt;=0,0,ROUNDDOWN((K3384*LOOKUP(K3384,{0,1950001,3300001,6950001,9000001,18000001,40000001},{0.05,0.1,0.2,0.23,0.33,0.4,0.45})-LOOKUP(K3384,{0,1950001,3300001,6950001,9000001,18000001,40000001},{0,97500,427500,636000,1536000,2796000,4796000}))*1.021,-2))</f>
        <v/>
      </c>
      <c r="O3384" s="21">
        <f>IF(L3384&lt;=0,0,ROUNDDOWN((L3384*LOOKUP(L3384,{0,1950001,3300001,6950001,9000001,18000001,40000001},{0.05,0.1,0.2,0.23,0.33,0.4,0.45})-LOOKUP(L3384,{0,1950001,3300001,6950001,9000001,18000001,40000001},{0,97500,427500,636000,1536000,2796000,4796000}))*1.021,-2))</f>
        <v/>
      </c>
      <c r="P3384" s="21">
        <f>MAX(0,ROUNDDOWN(F3384-E3384-430000,-3))</f>
        <v/>
      </c>
      <c r="Q3384" s="21">
        <f>MAX(0,ROUNDDOWN(F3384-E3384-430000-H3384,-3))</f>
        <v/>
      </c>
      <c r="R3384" s="21">
        <f>IF(F3384&lt;=450000,0,MAX(0,P3384*0.06-MIN(50000,P3384)*0.03))</f>
        <v/>
      </c>
      <c r="S3384" s="21">
        <f>IF(F3384&lt;=450000,0,MAX(0,P3384*0.04-MIN(50000,P3384)*0.02))</f>
        <v/>
      </c>
      <c r="T3384" s="21">
        <f>IF(F3384&lt;=450000,0,MAX(0,Q3384*0.06-MIN(50000,Q3384)*0.03))</f>
        <v/>
      </c>
      <c r="U3384" s="21">
        <f>IF(F3384&lt;=450000,0,MAX(0,Q3384*0.04-MIN(50000,Q3384)*0.02))</f>
        <v/>
      </c>
      <c r="V3384" s="21">
        <f>50000+MAX(0,G3384-480000)</f>
        <v/>
      </c>
      <c r="W3384" s="21">
        <f>P3384-V3384</f>
        <v/>
      </c>
      <c r="X3384" s="21">
        <f>Q3384-V3384</f>
        <v/>
      </c>
      <c r="Y3384" s="22">
        <f>IF(W3384&lt;0,0.9,LOOKUP(W3384,{0,1950001,3300001,6950001,9000001,18000001,40000001},{0.84895,0.7979,0.6958,0.66517,0.56307,0.4916,0.44055}))</f>
        <v/>
      </c>
      <c r="Z3384" s="22">
        <f>IF(X3384&lt;0,0.9,LOOKUP(X3384,{0,1950001,3300001,6950001,9000001,18000001,40000001},{0.84895,0.7979,0.6958,0.66517,0.56307,0.4916,0.44055}))</f>
        <v/>
      </c>
      <c r="AA3384" s="22">
        <f>IF(W3384&lt;0,0,CHOOSE(MATCH(W3384,{0,1950001,3300001,6950001,9000001},1),5.105/84.895,10.21/79.79,20.42/69.58,23.483/66.517,33.693/56.307))</f>
        <v/>
      </c>
      <c r="AB3384" s="21">
        <f>IF(C3384&lt;=2000,0,(MIN(C3384,ROUNDDOWN(F3384*0.3,0))-2000)*0.1)</f>
        <v/>
      </c>
      <c r="AC3384" s="21">
        <f>IF(C3384&lt;=2000,0,MIN((C3384-2000)*Y3384,(R3384+S3384)*0.2))</f>
        <v/>
      </c>
      <c r="AD3384" s="21">
        <f>IF(C3384&lt;=2000,0,MIN((C3384-2000)*Z3384,(T3384+U3384)*0.2))</f>
        <v/>
      </c>
      <c r="AE3384" s="21">
        <f>AC3384*AA3384</f>
        <v/>
      </c>
      <c r="AF3384" s="21">
        <f>ROUNDDOWN(R3384,-2)+ROUNDDOWN(S3384,-2)</f>
        <v/>
      </c>
      <c r="AG3384" s="21">
        <f>ROUNDDOWN(MAX(0,R3384-(AB3384+AC3384+AE3384)*0.6),-2)+ROUNDDOWN(MAX(0,S3384-(AB3384+AC3384+AE3384)*0.4),-2)</f>
        <v/>
      </c>
      <c r="AH3384" s="21">
        <f>ROUNDDOWN(MAX(0,T3384-(AB3384+AD3384)*0.6),-2)+ROUNDDOWN(MAX(0,U3384-(AB3384+AD3384)*0.4),-2)</f>
        <v/>
      </c>
      <c r="AI3384" s="21">
        <f>ROUNDDOWN(T3384,-2)+ROUNDDOWN(U3384,-2)</f>
        <v/>
      </c>
      <c r="AJ3384" s="21">
        <f>M3384+AF3384</f>
        <v/>
      </c>
      <c r="AK3384" s="21">
        <f>M3384+AG3384</f>
        <v/>
      </c>
      <c r="AL3384" s="21">
        <f>N3384+AH3384</f>
        <v/>
      </c>
      <c r="AM3384" s="21">
        <f>O3384+AI3384</f>
        <v/>
      </c>
      <c r="AN3384" s="21">
        <f>N3384+AI3384</f>
        <v/>
      </c>
      <c r="AO3384" s="21">
        <f>ROUNDDOWN((R3384+S3384)*0.2/Y3384+2000,0)</f>
        <v/>
      </c>
      <c r="AP3384" s="21">
        <f>ROUNDDOWN((T3384+U3384)*0.2/Z3384+2000,0)</f>
        <v/>
      </c>
      <c r="AQ3384" s="21">
        <f>AL3384-AK3384</f>
        <v/>
      </c>
      <c r="AR3384" s="21">
        <f>AM3384-AK3384</f>
        <v/>
      </c>
      <c r="AS3384" s="21">
        <f>AM3384-AL3384</f>
        <v/>
      </c>
      <c r="AT3384" s="21">
        <f>AK3384+C3384-AJ3384</f>
        <v/>
      </c>
      <c r="AU3384" s="21">
        <f>AL3384+C3384-AM3384</f>
        <v/>
      </c>
      <c r="AV3384" s="21">
        <f>AN3384+C3384-AM3384</f>
        <v/>
      </c>
    </row>
    <row r="3385">
      <c r="A3385" t="inlineStr">
        <is>
          <t>1万円刻み</t>
        </is>
      </c>
      <c r="B3385" s="21">
        <f>'5_1万円刻み'!$A$1622</f>
        <v/>
      </c>
      <c r="C3385" s="21">
        <f>AO3385</f>
        <v/>
      </c>
      <c r="D3385" s="21" t="n">
        <v>0</v>
      </c>
      <c r="E3385" s="21">
        <f>ROUND(MIN(B3385/12,650000)*12*0.0915+MIN(B3385/12,1390000)*12*(0.0504+0)+B3385*0.005,0)</f>
        <v/>
      </c>
      <c r="F3385" s="21">
        <f>IF(B3385&lt;741000,0,IF(B3385&lt;2191000,B3385-740000,IF(B3385&lt;2193000,1451000,IF(B3385&lt;2196000,1453000,IF(B3385&lt;2200000,1456000,IF(B3385&lt;3600000,ROUND(ROUNDDOWN(B3385/4,-3)*2.8,0)-80000,IF(B3385&lt;6600000,ROUND(ROUNDDOWN(B3385/4,-3)*3.2,0)-440000,IF(B3385&lt;8500000,ROUNDDOWN(B3385*0.9,0)-1100000,B3385-1950000))))))))</f>
        <v/>
      </c>
      <c r="G3385" s="21">
        <f>IF(F3385&gt;23500000,NA(),IF(F3385&lt;=4890000,1040000,IF(F3385&lt;=6550000,670000,620000)))</f>
        <v/>
      </c>
      <c r="H3385" s="21">
        <f>IF(D3385&lt;=0,0,MAX(0,MIN(2000000,D3385-MIN(100000,ROUNDDOWN(F3385*0.05,0)))))</f>
        <v/>
      </c>
      <c r="I3385" s="21">
        <f>IF(C3385&lt;=2000,0,MIN(C3385,ROUNDDOWN(F3385*0.4,0))-2000)</f>
        <v/>
      </c>
      <c r="J3385" s="21">
        <f>MAX(0,ROUNDDOWN(F3385-E3385-G3385,-3))</f>
        <v/>
      </c>
      <c r="K3385" s="21">
        <f>MAX(0,ROUNDDOWN(F3385-E3385-G3385-H3385-I3385,-3))</f>
        <v/>
      </c>
      <c r="L3385" s="21">
        <f>MAX(0,ROUNDDOWN(F3385-E3385-G3385-H3385,-3))</f>
        <v/>
      </c>
      <c r="M3385" s="21">
        <f>IF(J3385&lt;=0,0,ROUNDDOWN((J3385*LOOKUP(J3385,{0,1950001,3300001,6950001,9000001,18000001,40000001},{0.05,0.1,0.2,0.23,0.33,0.4,0.45})-LOOKUP(J3385,{0,1950001,3300001,6950001,9000001,18000001,40000001},{0,97500,427500,636000,1536000,2796000,4796000}))*1.021,-2))</f>
        <v/>
      </c>
      <c r="N3385" s="21">
        <f>IF(K3385&lt;=0,0,ROUNDDOWN((K3385*LOOKUP(K3385,{0,1950001,3300001,6950001,9000001,18000001,40000001},{0.05,0.1,0.2,0.23,0.33,0.4,0.45})-LOOKUP(K3385,{0,1950001,3300001,6950001,9000001,18000001,40000001},{0,97500,427500,636000,1536000,2796000,4796000}))*1.021,-2))</f>
        <v/>
      </c>
      <c r="O3385" s="21">
        <f>IF(L3385&lt;=0,0,ROUNDDOWN((L3385*LOOKUP(L3385,{0,1950001,3300001,6950001,9000001,18000001,40000001},{0.05,0.1,0.2,0.23,0.33,0.4,0.45})-LOOKUP(L3385,{0,1950001,3300001,6950001,9000001,18000001,40000001},{0,97500,427500,636000,1536000,2796000,4796000}))*1.021,-2))</f>
        <v/>
      </c>
      <c r="P3385" s="21">
        <f>MAX(0,ROUNDDOWN(F3385-E3385-430000,-3))</f>
        <v/>
      </c>
      <c r="Q3385" s="21">
        <f>MAX(0,ROUNDDOWN(F3385-E3385-430000-H3385,-3))</f>
        <v/>
      </c>
      <c r="R3385" s="21">
        <f>IF(F3385&lt;=450000,0,MAX(0,P3385*0.06-MIN(50000,P3385)*0.03))</f>
        <v/>
      </c>
      <c r="S3385" s="21">
        <f>IF(F3385&lt;=450000,0,MAX(0,P3385*0.04-MIN(50000,P3385)*0.02))</f>
        <v/>
      </c>
      <c r="T3385" s="21">
        <f>IF(F3385&lt;=450000,0,MAX(0,Q3385*0.06-MIN(50000,Q3385)*0.03))</f>
        <v/>
      </c>
      <c r="U3385" s="21">
        <f>IF(F3385&lt;=450000,0,MAX(0,Q3385*0.04-MIN(50000,Q3385)*0.02))</f>
        <v/>
      </c>
      <c r="V3385" s="21">
        <f>50000+MAX(0,G3385-480000)</f>
        <v/>
      </c>
      <c r="W3385" s="21">
        <f>P3385-V3385</f>
        <v/>
      </c>
      <c r="X3385" s="21">
        <f>Q3385-V3385</f>
        <v/>
      </c>
      <c r="Y3385" s="22">
        <f>IF(W3385&lt;0,0.9,LOOKUP(W3385,{0,1950001,3300001,6950001,9000001,18000001,40000001},{0.84895,0.7979,0.6958,0.66517,0.56307,0.4916,0.44055}))</f>
        <v/>
      </c>
      <c r="Z3385" s="22">
        <f>IF(X3385&lt;0,0.9,LOOKUP(X3385,{0,1950001,3300001,6950001,9000001,18000001,40000001},{0.84895,0.7979,0.6958,0.66517,0.56307,0.4916,0.44055}))</f>
        <v/>
      </c>
      <c r="AA3385" s="22">
        <f>IF(W3385&lt;0,0,CHOOSE(MATCH(W3385,{0,1950001,3300001,6950001,9000001},1),5.105/84.895,10.21/79.79,20.42/69.58,23.483/66.517,33.693/56.307))</f>
        <v/>
      </c>
      <c r="AB3385" s="21">
        <f>IF(C3385&lt;=2000,0,(MIN(C3385,ROUNDDOWN(F3385*0.3,0))-2000)*0.1)</f>
        <v/>
      </c>
      <c r="AC3385" s="21">
        <f>IF(C3385&lt;=2000,0,MIN((C3385-2000)*Y3385,(R3385+S3385)*0.2))</f>
        <v/>
      </c>
      <c r="AD3385" s="21">
        <f>IF(C3385&lt;=2000,0,MIN((C3385-2000)*Z3385,(T3385+U3385)*0.2))</f>
        <v/>
      </c>
      <c r="AE3385" s="21">
        <f>AC3385*AA3385</f>
        <v/>
      </c>
      <c r="AF3385" s="21">
        <f>ROUNDDOWN(R3385,-2)+ROUNDDOWN(S3385,-2)</f>
        <v/>
      </c>
      <c r="AG3385" s="21">
        <f>ROUNDDOWN(MAX(0,R3385-(AB3385+AC3385+AE3385)*0.6),-2)+ROUNDDOWN(MAX(0,S3385-(AB3385+AC3385+AE3385)*0.4),-2)</f>
        <v/>
      </c>
      <c r="AH3385" s="21">
        <f>ROUNDDOWN(MAX(0,T3385-(AB3385+AD3385)*0.6),-2)+ROUNDDOWN(MAX(0,U3385-(AB3385+AD3385)*0.4),-2)</f>
        <v/>
      </c>
      <c r="AI3385" s="21">
        <f>ROUNDDOWN(T3385,-2)+ROUNDDOWN(U3385,-2)</f>
        <v/>
      </c>
      <c r="AJ3385" s="21">
        <f>M3385+AF3385</f>
        <v/>
      </c>
      <c r="AK3385" s="21">
        <f>M3385+AG3385</f>
        <v/>
      </c>
      <c r="AL3385" s="21">
        <f>N3385+AH3385</f>
        <v/>
      </c>
      <c r="AM3385" s="21">
        <f>O3385+AI3385</f>
        <v/>
      </c>
      <c r="AN3385" s="21">
        <f>N3385+AI3385</f>
        <v/>
      </c>
      <c r="AO3385" s="21">
        <f>ROUNDDOWN((R3385+S3385)*0.2/Y3385+2000,0)</f>
        <v/>
      </c>
      <c r="AP3385" s="21">
        <f>ROUNDDOWN((T3385+U3385)*0.2/Z3385+2000,0)</f>
        <v/>
      </c>
      <c r="AQ3385" s="21">
        <f>AL3385-AK3385</f>
        <v/>
      </c>
      <c r="AR3385" s="21">
        <f>AM3385-AK3385</f>
        <v/>
      </c>
      <c r="AS3385" s="21">
        <f>AM3385-AL3385</f>
        <v/>
      </c>
      <c r="AT3385" s="21">
        <f>AK3385+C3385-AJ3385</f>
        <v/>
      </c>
      <c r="AU3385" s="21">
        <f>AL3385+C3385-AM3385</f>
        <v/>
      </c>
      <c r="AV3385" s="21">
        <f>AN3385+C3385-AM3385</f>
        <v/>
      </c>
    </row>
    <row r="3386">
      <c r="A3386" t="inlineStr">
        <is>
          <t>1万円刻み</t>
        </is>
      </c>
      <c r="B3386" s="21">
        <f>'5_1万円刻み'!$A$1623</f>
        <v/>
      </c>
      <c r="C3386" s="21">
        <f>AO3386</f>
        <v/>
      </c>
      <c r="D3386" s="21" t="n">
        <v>0</v>
      </c>
      <c r="E3386" s="21">
        <f>ROUND(MIN(B3386/12,650000)*12*0.0915+MIN(B3386/12,1390000)*12*(0.0504+0)+B3386*0.005,0)</f>
        <v/>
      </c>
      <c r="F3386" s="21">
        <f>IF(B3386&lt;741000,0,IF(B3386&lt;2191000,B3386-740000,IF(B3386&lt;2193000,1451000,IF(B3386&lt;2196000,1453000,IF(B3386&lt;2200000,1456000,IF(B3386&lt;3600000,ROUND(ROUNDDOWN(B3386/4,-3)*2.8,0)-80000,IF(B3386&lt;6600000,ROUND(ROUNDDOWN(B3386/4,-3)*3.2,0)-440000,IF(B3386&lt;8500000,ROUNDDOWN(B3386*0.9,0)-1100000,B3386-1950000))))))))</f>
        <v/>
      </c>
      <c r="G3386" s="21">
        <f>IF(F3386&gt;23500000,NA(),IF(F3386&lt;=4890000,1040000,IF(F3386&lt;=6550000,670000,620000)))</f>
        <v/>
      </c>
      <c r="H3386" s="21">
        <f>IF(D3386&lt;=0,0,MAX(0,MIN(2000000,D3386-MIN(100000,ROUNDDOWN(F3386*0.05,0)))))</f>
        <v/>
      </c>
      <c r="I3386" s="21">
        <f>IF(C3386&lt;=2000,0,MIN(C3386,ROUNDDOWN(F3386*0.4,0))-2000)</f>
        <v/>
      </c>
      <c r="J3386" s="21">
        <f>MAX(0,ROUNDDOWN(F3386-E3386-G3386,-3))</f>
        <v/>
      </c>
      <c r="K3386" s="21">
        <f>MAX(0,ROUNDDOWN(F3386-E3386-G3386-H3386-I3386,-3))</f>
        <v/>
      </c>
      <c r="L3386" s="21">
        <f>MAX(0,ROUNDDOWN(F3386-E3386-G3386-H3386,-3))</f>
        <v/>
      </c>
      <c r="M3386" s="21">
        <f>IF(J3386&lt;=0,0,ROUNDDOWN((J3386*LOOKUP(J3386,{0,1950001,3300001,6950001,9000001,18000001,40000001},{0.05,0.1,0.2,0.23,0.33,0.4,0.45})-LOOKUP(J3386,{0,1950001,3300001,6950001,9000001,18000001,40000001},{0,97500,427500,636000,1536000,2796000,4796000}))*1.021,-2))</f>
        <v/>
      </c>
      <c r="N3386" s="21">
        <f>IF(K3386&lt;=0,0,ROUNDDOWN((K3386*LOOKUP(K3386,{0,1950001,3300001,6950001,9000001,18000001,40000001},{0.05,0.1,0.2,0.23,0.33,0.4,0.45})-LOOKUP(K3386,{0,1950001,3300001,6950001,9000001,18000001,40000001},{0,97500,427500,636000,1536000,2796000,4796000}))*1.021,-2))</f>
        <v/>
      </c>
      <c r="O3386" s="21">
        <f>IF(L3386&lt;=0,0,ROUNDDOWN((L3386*LOOKUP(L3386,{0,1950001,3300001,6950001,9000001,18000001,40000001},{0.05,0.1,0.2,0.23,0.33,0.4,0.45})-LOOKUP(L3386,{0,1950001,3300001,6950001,9000001,18000001,40000001},{0,97500,427500,636000,1536000,2796000,4796000}))*1.021,-2))</f>
        <v/>
      </c>
      <c r="P3386" s="21">
        <f>MAX(0,ROUNDDOWN(F3386-E3386-430000,-3))</f>
        <v/>
      </c>
      <c r="Q3386" s="21">
        <f>MAX(0,ROUNDDOWN(F3386-E3386-430000-H3386,-3))</f>
        <v/>
      </c>
      <c r="R3386" s="21">
        <f>IF(F3386&lt;=450000,0,MAX(0,P3386*0.06-MIN(50000,P3386)*0.03))</f>
        <v/>
      </c>
      <c r="S3386" s="21">
        <f>IF(F3386&lt;=450000,0,MAX(0,P3386*0.04-MIN(50000,P3386)*0.02))</f>
        <v/>
      </c>
      <c r="T3386" s="21">
        <f>IF(F3386&lt;=450000,0,MAX(0,Q3386*0.06-MIN(50000,Q3386)*0.03))</f>
        <v/>
      </c>
      <c r="U3386" s="21">
        <f>IF(F3386&lt;=450000,0,MAX(0,Q3386*0.04-MIN(50000,Q3386)*0.02))</f>
        <v/>
      </c>
      <c r="V3386" s="21">
        <f>50000+MAX(0,G3386-480000)</f>
        <v/>
      </c>
      <c r="W3386" s="21">
        <f>P3386-V3386</f>
        <v/>
      </c>
      <c r="X3386" s="21">
        <f>Q3386-V3386</f>
        <v/>
      </c>
      <c r="Y3386" s="22">
        <f>IF(W3386&lt;0,0.9,LOOKUP(W3386,{0,1950001,3300001,6950001,9000001,18000001,40000001},{0.84895,0.7979,0.6958,0.66517,0.56307,0.4916,0.44055}))</f>
        <v/>
      </c>
      <c r="Z3386" s="22">
        <f>IF(X3386&lt;0,0.9,LOOKUP(X3386,{0,1950001,3300001,6950001,9000001,18000001,40000001},{0.84895,0.7979,0.6958,0.66517,0.56307,0.4916,0.44055}))</f>
        <v/>
      </c>
      <c r="AA3386" s="22">
        <f>IF(W3386&lt;0,0,CHOOSE(MATCH(W3386,{0,1950001,3300001,6950001,9000001},1),5.105/84.895,10.21/79.79,20.42/69.58,23.483/66.517,33.693/56.307))</f>
        <v/>
      </c>
      <c r="AB3386" s="21">
        <f>IF(C3386&lt;=2000,0,(MIN(C3386,ROUNDDOWN(F3386*0.3,0))-2000)*0.1)</f>
        <v/>
      </c>
      <c r="AC3386" s="21">
        <f>IF(C3386&lt;=2000,0,MIN((C3386-2000)*Y3386,(R3386+S3386)*0.2))</f>
        <v/>
      </c>
      <c r="AD3386" s="21">
        <f>IF(C3386&lt;=2000,0,MIN((C3386-2000)*Z3386,(T3386+U3386)*0.2))</f>
        <v/>
      </c>
      <c r="AE3386" s="21">
        <f>AC3386*AA3386</f>
        <v/>
      </c>
      <c r="AF3386" s="21">
        <f>ROUNDDOWN(R3386,-2)+ROUNDDOWN(S3386,-2)</f>
        <v/>
      </c>
      <c r="AG3386" s="21">
        <f>ROUNDDOWN(MAX(0,R3386-(AB3386+AC3386+AE3386)*0.6),-2)+ROUNDDOWN(MAX(0,S3386-(AB3386+AC3386+AE3386)*0.4),-2)</f>
        <v/>
      </c>
      <c r="AH3386" s="21">
        <f>ROUNDDOWN(MAX(0,T3386-(AB3386+AD3386)*0.6),-2)+ROUNDDOWN(MAX(0,U3386-(AB3386+AD3386)*0.4),-2)</f>
        <v/>
      </c>
      <c r="AI3386" s="21">
        <f>ROUNDDOWN(T3386,-2)+ROUNDDOWN(U3386,-2)</f>
        <v/>
      </c>
      <c r="AJ3386" s="21">
        <f>M3386+AF3386</f>
        <v/>
      </c>
      <c r="AK3386" s="21">
        <f>M3386+AG3386</f>
        <v/>
      </c>
      <c r="AL3386" s="21">
        <f>N3386+AH3386</f>
        <v/>
      </c>
      <c r="AM3386" s="21">
        <f>O3386+AI3386</f>
        <v/>
      </c>
      <c r="AN3386" s="21">
        <f>N3386+AI3386</f>
        <v/>
      </c>
      <c r="AO3386" s="21">
        <f>ROUNDDOWN((R3386+S3386)*0.2/Y3386+2000,0)</f>
        <v/>
      </c>
      <c r="AP3386" s="21">
        <f>ROUNDDOWN((T3386+U3386)*0.2/Z3386+2000,0)</f>
        <v/>
      </c>
      <c r="AQ3386" s="21">
        <f>AL3386-AK3386</f>
        <v/>
      </c>
      <c r="AR3386" s="21">
        <f>AM3386-AK3386</f>
        <v/>
      </c>
      <c r="AS3386" s="21">
        <f>AM3386-AL3386</f>
        <v/>
      </c>
      <c r="AT3386" s="21">
        <f>AK3386+C3386-AJ3386</f>
        <v/>
      </c>
      <c r="AU3386" s="21">
        <f>AL3386+C3386-AM3386</f>
        <v/>
      </c>
      <c r="AV3386" s="21">
        <f>AN3386+C3386-AM3386</f>
        <v/>
      </c>
    </row>
    <row r="3387">
      <c r="A3387" t="inlineStr">
        <is>
          <t>1万円刻み</t>
        </is>
      </c>
      <c r="B3387" s="21">
        <f>'5_1万円刻み'!$A$1624</f>
        <v/>
      </c>
      <c r="C3387" s="21">
        <f>AO3387</f>
        <v/>
      </c>
      <c r="D3387" s="21" t="n">
        <v>0</v>
      </c>
      <c r="E3387" s="21">
        <f>ROUND(MIN(B3387/12,650000)*12*0.0915+MIN(B3387/12,1390000)*12*(0.0504+0)+B3387*0.005,0)</f>
        <v/>
      </c>
      <c r="F3387" s="21">
        <f>IF(B3387&lt;741000,0,IF(B3387&lt;2191000,B3387-740000,IF(B3387&lt;2193000,1451000,IF(B3387&lt;2196000,1453000,IF(B3387&lt;2200000,1456000,IF(B3387&lt;3600000,ROUND(ROUNDDOWN(B3387/4,-3)*2.8,0)-80000,IF(B3387&lt;6600000,ROUND(ROUNDDOWN(B3387/4,-3)*3.2,0)-440000,IF(B3387&lt;8500000,ROUNDDOWN(B3387*0.9,0)-1100000,B3387-1950000))))))))</f>
        <v/>
      </c>
      <c r="G3387" s="21">
        <f>IF(F3387&gt;23500000,NA(),IF(F3387&lt;=4890000,1040000,IF(F3387&lt;=6550000,670000,620000)))</f>
        <v/>
      </c>
      <c r="H3387" s="21">
        <f>IF(D3387&lt;=0,0,MAX(0,MIN(2000000,D3387-MIN(100000,ROUNDDOWN(F3387*0.05,0)))))</f>
        <v/>
      </c>
      <c r="I3387" s="21">
        <f>IF(C3387&lt;=2000,0,MIN(C3387,ROUNDDOWN(F3387*0.4,0))-2000)</f>
        <v/>
      </c>
      <c r="J3387" s="21">
        <f>MAX(0,ROUNDDOWN(F3387-E3387-G3387,-3))</f>
        <v/>
      </c>
      <c r="K3387" s="21">
        <f>MAX(0,ROUNDDOWN(F3387-E3387-G3387-H3387-I3387,-3))</f>
        <v/>
      </c>
      <c r="L3387" s="21">
        <f>MAX(0,ROUNDDOWN(F3387-E3387-G3387-H3387,-3))</f>
        <v/>
      </c>
      <c r="M3387" s="21">
        <f>IF(J3387&lt;=0,0,ROUNDDOWN((J3387*LOOKUP(J3387,{0,1950001,3300001,6950001,9000001,18000001,40000001},{0.05,0.1,0.2,0.23,0.33,0.4,0.45})-LOOKUP(J3387,{0,1950001,3300001,6950001,9000001,18000001,40000001},{0,97500,427500,636000,1536000,2796000,4796000}))*1.021,-2))</f>
        <v/>
      </c>
      <c r="N3387" s="21">
        <f>IF(K3387&lt;=0,0,ROUNDDOWN((K3387*LOOKUP(K3387,{0,1950001,3300001,6950001,9000001,18000001,40000001},{0.05,0.1,0.2,0.23,0.33,0.4,0.45})-LOOKUP(K3387,{0,1950001,3300001,6950001,9000001,18000001,40000001},{0,97500,427500,636000,1536000,2796000,4796000}))*1.021,-2))</f>
        <v/>
      </c>
      <c r="O3387" s="21">
        <f>IF(L3387&lt;=0,0,ROUNDDOWN((L3387*LOOKUP(L3387,{0,1950001,3300001,6950001,9000001,18000001,40000001},{0.05,0.1,0.2,0.23,0.33,0.4,0.45})-LOOKUP(L3387,{0,1950001,3300001,6950001,9000001,18000001,40000001},{0,97500,427500,636000,1536000,2796000,4796000}))*1.021,-2))</f>
        <v/>
      </c>
      <c r="P3387" s="21">
        <f>MAX(0,ROUNDDOWN(F3387-E3387-430000,-3))</f>
        <v/>
      </c>
      <c r="Q3387" s="21">
        <f>MAX(0,ROUNDDOWN(F3387-E3387-430000-H3387,-3))</f>
        <v/>
      </c>
      <c r="R3387" s="21">
        <f>IF(F3387&lt;=450000,0,MAX(0,P3387*0.06-MIN(50000,P3387)*0.03))</f>
        <v/>
      </c>
      <c r="S3387" s="21">
        <f>IF(F3387&lt;=450000,0,MAX(0,P3387*0.04-MIN(50000,P3387)*0.02))</f>
        <v/>
      </c>
      <c r="T3387" s="21">
        <f>IF(F3387&lt;=450000,0,MAX(0,Q3387*0.06-MIN(50000,Q3387)*0.03))</f>
        <v/>
      </c>
      <c r="U3387" s="21">
        <f>IF(F3387&lt;=450000,0,MAX(0,Q3387*0.04-MIN(50000,Q3387)*0.02))</f>
        <v/>
      </c>
      <c r="V3387" s="21">
        <f>50000+MAX(0,G3387-480000)</f>
        <v/>
      </c>
      <c r="W3387" s="21">
        <f>P3387-V3387</f>
        <v/>
      </c>
      <c r="X3387" s="21">
        <f>Q3387-V3387</f>
        <v/>
      </c>
      <c r="Y3387" s="22">
        <f>IF(W3387&lt;0,0.9,LOOKUP(W3387,{0,1950001,3300001,6950001,9000001,18000001,40000001},{0.84895,0.7979,0.6958,0.66517,0.56307,0.4916,0.44055}))</f>
        <v/>
      </c>
      <c r="Z3387" s="22">
        <f>IF(X3387&lt;0,0.9,LOOKUP(X3387,{0,1950001,3300001,6950001,9000001,18000001,40000001},{0.84895,0.7979,0.6958,0.66517,0.56307,0.4916,0.44055}))</f>
        <v/>
      </c>
      <c r="AA3387" s="22">
        <f>IF(W3387&lt;0,0,CHOOSE(MATCH(W3387,{0,1950001,3300001,6950001,9000001},1),5.105/84.895,10.21/79.79,20.42/69.58,23.483/66.517,33.693/56.307))</f>
        <v/>
      </c>
      <c r="AB3387" s="21">
        <f>IF(C3387&lt;=2000,0,(MIN(C3387,ROUNDDOWN(F3387*0.3,0))-2000)*0.1)</f>
        <v/>
      </c>
      <c r="AC3387" s="21">
        <f>IF(C3387&lt;=2000,0,MIN((C3387-2000)*Y3387,(R3387+S3387)*0.2))</f>
        <v/>
      </c>
      <c r="AD3387" s="21">
        <f>IF(C3387&lt;=2000,0,MIN((C3387-2000)*Z3387,(T3387+U3387)*0.2))</f>
        <v/>
      </c>
      <c r="AE3387" s="21">
        <f>AC3387*AA3387</f>
        <v/>
      </c>
      <c r="AF3387" s="21">
        <f>ROUNDDOWN(R3387,-2)+ROUNDDOWN(S3387,-2)</f>
        <v/>
      </c>
      <c r="AG3387" s="21">
        <f>ROUNDDOWN(MAX(0,R3387-(AB3387+AC3387+AE3387)*0.6),-2)+ROUNDDOWN(MAX(0,S3387-(AB3387+AC3387+AE3387)*0.4),-2)</f>
        <v/>
      </c>
      <c r="AH3387" s="21">
        <f>ROUNDDOWN(MAX(0,T3387-(AB3387+AD3387)*0.6),-2)+ROUNDDOWN(MAX(0,U3387-(AB3387+AD3387)*0.4),-2)</f>
        <v/>
      </c>
      <c r="AI3387" s="21">
        <f>ROUNDDOWN(T3387,-2)+ROUNDDOWN(U3387,-2)</f>
        <v/>
      </c>
      <c r="AJ3387" s="21">
        <f>M3387+AF3387</f>
        <v/>
      </c>
      <c r="AK3387" s="21">
        <f>M3387+AG3387</f>
        <v/>
      </c>
      <c r="AL3387" s="21">
        <f>N3387+AH3387</f>
        <v/>
      </c>
      <c r="AM3387" s="21">
        <f>O3387+AI3387</f>
        <v/>
      </c>
      <c r="AN3387" s="21">
        <f>N3387+AI3387</f>
        <v/>
      </c>
      <c r="AO3387" s="21">
        <f>ROUNDDOWN((R3387+S3387)*0.2/Y3387+2000,0)</f>
        <v/>
      </c>
      <c r="AP3387" s="21">
        <f>ROUNDDOWN((T3387+U3387)*0.2/Z3387+2000,0)</f>
        <v/>
      </c>
      <c r="AQ3387" s="21">
        <f>AL3387-AK3387</f>
        <v/>
      </c>
      <c r="AR3387" s="21">
        <f>AM3387-AK3387</f>
        <v/>
      </c>
      <c r="AS3387" s="21">
        <f>AM3387-AL3387</f>
        <v/>
      </c>
      <c r="AT3387" s="21">
        <f>AK3387+C3387-AJ3387</f>
        <v/>
      </c>
      <c r="AU3387" s="21">
        <f>AL3387+C3387-AM3387</f>
        <v/>
      </c>
      <c r="AV3387" s="21">
        <f>AN3387+C3387-AM3387</f>
        <v/>
      </c>
    </row>
    <row r="3388">
      <c r="A3388" t="inlineStr">
        <is>
          <t>1万円刻み</t>
        </is>
      </c>
      <c r="B3388" s="21">
        <f>'5_1万円刻み'!$A$1625</f>
        <v/>
      </c>
      <c r="C3388" s="21">
        <f>AO3388</f>
        <v/>
      </c>
      <c r="D3388" s="21" t="n">
        <v>0</v>
      </c>
      <c r="E3388" s="21">
        <f>ROUND(MIN(B3388/12,650000)*12*0.0915+MIN(B3388/12,1390000)*12*(0.0504+0)+B3388*0.005,0)</f>
        <v/>
      </c>
      <c r="F3388" s="21">
        <f>IF(B3388&lt;741000,0,IF(B3388&lt;2191000,B3388-740000,IF(B3388&lt;2193000,1451000,IF(B3388&lt;2196000,1453000,IF(B3388&lt;2200000,1456000,IF(B3388&lt;3600000,ROUND(ROUNDDOWN(B3388/4,-3)*2.8,0)-80000,IF(B3388&lt;6600000,ROUND(ROUNDDOWN(B3388/4,-3)*3.2,0)-440000,IF(B3388&lt;8500000,ROUNDDOWN(B3388*0.9,0)-1100000,B3388-1950000))))))))</f>
        <v/>
      </c>
      <c r="G3388" s="21">
        <f>IF(F3388&gt;23500000,NA(),IF(F3388&lt;=4890000,1040000,IF(F3388&lt;=6550000,670000,620000)))</f>
        <v/>
      </c>
      <c r="H3388" s="21">
        <f>IF(D3388&lt;=0,0,MAX(0,MIN(2000000,D3388-MIN(100000,ROUNDDOWN(F3388*0.05,0)))))</f>
        <v/>
      </c>
      <c r="I3388" s="21">
        <f>IF(C3388&lt;=2000,0,MIN(C3388,ROUNDDOWN(F3388*0.4,0))-2000)</f>
        <v/>
      </c>
      <c r="J3388" s="21">
        <f>MAX(0,ROUNDDOWN(F3388-E3388-G3388,-3))</f>
        <v/>
      </c>
      <c r="K3388" s="21">
        <f>MAX(0,ROUNDDOWN(F3388-E3388-G3388-H3388-I3388,-3))</f>
        <v/>
      </c>
      <c r="L3388" s="21">
        <f>MAX(0,ROUNDDOWN(F3388-E3388-G3388-H3388,-3))</f>
        <v/>
      </c>
      <c r="M3388" s="21">
        <f>IF(J3388&lt;=0,0,ROUNDDOWN((J3388*LOOKUP(J3388,{0,1950001,3300001,6950001,9000001,18000001,40000001},{0.05,0.1,0.2,0.23,0.33,0.4,0.45})-LOOKUP(J3388,{0,1950001,3300001,6950001,9000001,18000001,40000001},{0,97500,427500,636000,1536000,2796000,4796000}))*1.021,-2))</f>
        <v/>
      </c>
      <c r="N3388" s="21">
        <f>IF(K3388&lt;=0,0,ROUNDDOWN((K3388*LOOKUP(K3388,{0,1950001,3300001,6950001,9000001,18000001,40000001},{0.05,0.1,0.2,0.23,0.33,0.4,0.45})-LOOKUP(K3388,{0,1950001,3300001,6950001,9000001,18000001,40000001},{0,97500,427500,636000,1536000,2796000,4796000}))*1.021,-2))</f>
        <v/>
      </c>
      <c r="O3388" s="21">
        <f>IF(L3388&lt;=0,0,ROUNDDOWN((L3388*LOOKUP(L3388,{0,1950001,3300001,6950001,9000001,18000001,40000001},{0.05,0.1,0.2,0.23,0.33,0.4,0.45})-LOOKUP(L3388,{0,1950001,3300001,6950001,9000001,18000001,40000001},{0,97500,427500,636000,1536000,2796000,4796000}))*1.021,-2))</f>
        <v/>
      </c>
      <c r="P3388" s="21">
        <f>MAX(0,ROUNDDOWN(F3388-E3388-430000,-3))</f>
        <v/>
      </c>
      <c r="Q3388" s="21">
        <f>MAX(0,ROUNDDOWN(F3388-E3388-430000-H3388,-3))</f>
        <v/>
      </c>
      <c r="R3388" s="21">
        <f>IF(F3388&lt;=450000,0,MAX(0,P3388*0.06-MIN(50000,P3388)*0.03))</f>
        <v/>
      </c>
      <c r="S3388" s="21">
        <f>IF(F3388&lt;=450000,0,MAX(0,P3388*0.04-MIN(50000,P3388)*0.02))</f>
        <v/>
      </c>
      <c r="T3388" s="21">
        <f>IF(F3388&lt;=450000,0,MAX(0,Q3388*0.06-MIN(50000,Q3388)*0.03))</f>
        <v/>
      </c>
      <c r="U3388" s="21">
        <f>IF(F3388&lt;=450000,0,MAX(0,Q3388*0.04-MIN(50000,Q3388)*0.02))</f>
        <v/>
      </c>
      <c r="V3388" s="21">
        <f>50000+MAX(0,G3388-480000)</f>
        <v/>
      </c>
      <c r="W3388" s="21">
        <f>P3388-V3388</f>
        <v/>
      </c>
      <c r="X3388" s="21">
        <f>Q3388-V3388</f>
        <v/>
      </c>
      <c r="Y3388" s="22">
        <f>IF(W3388&lt;0,0.9,LOOKUP(W3388,{0,1950001,3300001,6950001,9000001,18000001,40000001},{0.84895,0.7979,0.6958,0.66517,0.56307,0.4916,0.44055}))</f>
        <v/>
      </c>
      <c r="Z3388" s="22">
        <f>IF(X3388&lt;0,0.9,LOOKUP(X3388,{0,1950001,3300001,6950001,9000001,18000001,40000001},{0.84895,0.7979,0.6958,0.66517,0.56307,0.4916,0.44055}))</f>
        <v/>
      </c>
      <c r="AA3388" s="22">
        <f>IF(W3388&lt;0,0,CHOOSE(MATCH(W3388,{0,1950001,3300001,6950001,9000001},1),5.105/84.895,10.21/79.79,20.42/69.58,23.483/66.517,33.693/56.307))</f>
        <v/>
      </c>
      <c r="AB3388" s="21">
        <f>IF(C3388&lt;=2000,0,(MIN(C3388,ROUNDDOWN(F3388*0.3,0))-2000)*0.1)</f>
        <v/>
      </c>
      <c r="AC3388" s="21">
        <f>IF(C3388&lt;=2000,0,MIN((C3388-2000)*Y3388,(R3388+S3388)*0.2))</f>
        <v/>
      </c>
      <c r="AD3388" s="21">
        <f>IF(C3388&lt;=2000,0,MIN((C3388-2000)*Z3388,(T3388+U3388)*0.2))</f>
        <v/>
      </c>
      <c r="AE3388" s="21">
        <f>AC3388*AA3388</f>
        <v/>
      </c>
      <c r="AF3388" s="21">
        <f>ROUNDDOWN(R3388,-2)+ROUNDDOWN(S3388,-2)</f>
        <v/>
      </c>
      <c r="AG3388" s="21">
        <f>ROUNDDOWN(MAX(0,R3388-(AB3388+AC3388+AE3388)*0.6),-2)+ROUNDDOWN(MAX(0,S3388-(AB3388+AC3388+AE3388)*0.4),-2)</f>
        <v/>
      </c>
      <c r="AH3388" s="21">
        <f>ROUNDDOWN(MAX(0,T3388-(AB3388+AD3388)*0.6),-2)+ROUNDDOWN(MAX(0,U3388-(AB3388+AD3388)*0.4),-2)</f>
        <v/>
      </c>
      <c r="AI3388" s="21">
        <f>ROUNDDOWN(T3388,-2)+ROUNDDOWN(U3388,-2)</f>
        <v/>
      </c>
      <c r="AJ3388" s="21">
        <f>M3388+AF3388</f>
        <v/>
      </c>
      <c r="AK3388" s="21">
        <f>M3388+AG3388</f>
        <v/>
      </c>
      <c r="AL3388" s="21">
        <f>N3388+AH3388</f>
        <v/>
      </c>
      <c r="AM3388" s="21">
        <f>O3388+AI3388</f>
        <v/>
      </c>
      <c r="AN3388" s="21">
        <f>N3388+AI3388</f>
        <v/>
      </c>
      <c r="AO3388" s="21">
        <f>ROUNDDOWN((R3388+S3388)*0.2/Y3388+2000,0)</f>
        <v/>
      </c>
      <c r="AP3388" s="21">
        <f>ROUNDDOWN((T3388+U3388)*0.2/Z3388+2000,0)</f>
        <v/>
      </c>
      <c r="AQ3388" s="21">
        <f>AL3388-AK3388</f>
        <v/>
      </c>
      <c r="AR3388" s="21">
        <f>AM3388-AK3388</f>
        <v/>
      </c>
      <c r="AS3388" s="21">
        <f>AM3388-AL3388</f>
        <v/>
      </c>
      <c r="AT3388" s="21">
        <f>AK3388+C3388-AJ3388</f>
        <v/>
      </c>
      <c r="AU3388" s="21">
        <f>AL3388+C3388-AM3388</f>
        <v/>
      </c>
      <c r="AV3388" s="21">
        <f>AN3388+C3388-AM3388</f>
        <v/>
      </c>
    </row>
    <row r="3389">
      <c r="A3389" t="inlineStr">
        <is>
          <t>1万円刻み</t>
        </is>
      </c>
      <c r="B3389" s="21">
        <f>'5_1万円刻み'!$A$1626</f>
        <v/>
      </c>
      <c r="C3389" s="21">
        <f>AO3389</f>
        <v/>
      </c>
      <c r="D3389" s="21" t="n">
        <v>0</v>
      </c>
      <c r="E3389" s="21">
        <f>ROUND(MIN(B3389/12,650000)*12*0.0915+MIN(B3389/12,1390000)*12*(0.0504+0)+B3389*0.005,0)</f>
        <v/>
      </c>
      <c r="F3389" s="21">
        <f>IF(B3389&lt;741000,0,IF(B3389&lt;2191000,B3389-740000,IF(B3389&lt;2193000,1451000,IF(B3389&lt;2196000,1453000,IF(B3389&lt;2200000,1456000,IF(B3389&lt;3600000,ROUND(ROUNDDOWN(B3389/4,-3)*2.8,0)-80000,IF(B3389&lt;6600000,ROUND(ROUNDDOWN(B3389/4,-3)*3.2,0)-440000,IF(B3389&lt;8500000,ROUNDDOWN(B3389*0.9,0)-1100000,B3389-1950000))))))))</f>
        <v/>
      </c>
      <c r="G3389" s="21">
        <f>IF(F3389&gt;23500000,NA(),IF(F3389&lt;=4890000,1040000,IF(F3389&lt;=6550000,670000,620000)))</f>
        <v/>
      </c>
      <c r="H3389" s="21">
        <f>IF(D3389&lt;=0,0,MAX(0,MIN(2000000,D3389-MIN(100000,ROUNDDOWN(F3389*0.05,0)))))</f>
        <v/>
      </c>
      <c r="I3389" s="21">
        <f>IF(C3389&lt;=2000,0,MIN(C3389,ROUNDDOWN(F3389*0.4,0))-2000)</f>
        <v/>
      </c>
      <c r="J3389" s="21">
        <f>MAX(0,ROUNDDOWN(F3389-E3389-G3389,-3))</f>
        <v/>
      </c>
      <c r="K3389" s="21">
        <f>MAX(0,ROUNDDOWN(F3389-E3389-G3389-H3389-I3389,-3))</f>
        <v/>
      </c>
      <c r="L3389" s="21">
        <f>MAX(0,ROUNDDOWN(F3389-E3389-G3389-H3389,-3))</f>
        <v/>
      </c>
      <c r="M3389" s="21">
        <f>IF(J3389&lt;=0,0,ROUNDDOWN((J3389*LOOKUP(J3389,{0,1950001,3300001,6950001,9000001,18000001,40000001},{0.05,0.1,0.2,0.23,0.33,0.4,0.45})-LOOKUP(J3389,{0,1950001,3300001,6950001,9000001,18000001,40000001},{0,97500,427500,636000,1536000,2796000,4796000}))*1.021,-2))</f>
        <v/>
      </c>
      <c r="N3389" s="21">
        <f>IF(K3389&lt;=0,0,ROUNDDOWN((K3389*LOOKUP(K3389,{0,1950001,3300001,6950001,9000001,18000001,40000001},{0.05,0.1,0.2,0.23,0.33,0.4,0.45})-LOOKUP(K3389,{0,1950001,3300001,6950001,9000001,18000001,40000001},{0,97500,427500,636000,1536000,2796000,4796000}))*1.021,-2))</f>
        <v/>
      </c>
      <c r="O3389" s="21">
        <f>IF(L3389&lt;=0,0,ROUNDDOWN((L3389*LOOKUP(L3389,{0,1950001,3300001,6950001,9000001,18000001,40000001},{0.05,0.1,0.2,0.23,0.33,0.4,0.45})-LOOKUP(L3389,{0,1950001,3300001,6950001,9000001,18000001,40000001},{0,97500,427500,636000,1536000,2796000,4796000}))*1.021,-2))</f>
        <v/>
      </c>
      <c r="P3389" s="21">
        <f>MAX(0,ROUNDDOWN(F3389-E3389-430000,-3))</f>
        <v/>
      </c>
      <c r="Q3389" s="21">
        <f>MAX(0,ROUNDDOWN(F3389-E3389-430000-H3389,-3))</f>
        <v/>
      </c>
      <c r="R3389" s="21">
        <f>IF(F3389&lt;=450000,0,MAX(0,P3389*0.06-MIN(50000,P3389)*0.03))</f>
        <v/>
      </c>
      <c r="S3389" s="21">
        <f>IF(F3389&lt;=450000,0,MAX(0,P3389*0.04-MIN(50000,P3389)*0.02))</f>
        <v/>
      </c>
      <c r="T3389" s="21">
        <f>IF(F3389&lt;=450000,0,MAX(0,Q3389*0.06-MIN(50000,Q3389)*0.03))</f>
        <v/>
      </c>
      <c r="U3389" s="21">
        <f>IF(F3389&lt;=450000,0,MAX(0,Q3389*0.04-MIN(50000,Q3389)*0.02))</f>
        <v/>
      </c>
      <c r="V3389" s="21">
        <f>50000+MAX(0,G3389-480000)</f>
        <v/>
      </c>
      <c r="W3389" s="21">
        <f>P3389-V3389</f>
        <v/>
      </c>
      <c r="X3389" s="21">
        <f>Q3389-V3389</f>
        <v/>
      </c>
      <c r="Y3389" s="22">
        <f>IF(W3389&lt;0,0.9,LOOKUP(W3389,{0,1950001,3300001,6950001,9000001,18000001,40000001},{0.84895,0.7979,0.6958,0.66517,0.56307,0.4916,0.44055}))</f>
        <v/>
      </c>
      <c r="Z3389" s="22">
        <f>IF(X3389&lt;0,0.9,LOOKUP(X3389,{0,1950001,3300001,6950001,9000001,18000001,40000001},{0.84895,0.7979,0.6958,0.66517,0.56307,0.4916,0.44055}))</f>
        <v/>
      </c>
      <c r="AA3389" s="22">
        <f>IF(W3389&lt;0,0,CHOOSE(MATCH(W3389,{0,1950001,3300001,6950001,9000001},1),5.105/84.895,10.21/79.79,20.42/69.58,23.483/66.517,33.693/56.307))</f>
        <v/>
      </c>
      <c r="AB3389" s="21">
        <f>IF(C3389&lt;=2000,0,(MIN(C3389,ROUNDDOWN(F3389*0.3,0))-2000)*0.1)</f>
        <v/>
      </c>
      <c r="AC3389" s="21">
        <f>IF(C3389&lt;=2000,0,MIN((C3389-2000)*Y3389,(R3389+S3389)*0.2))</f>
        <v/>
      </c>
      <c r="AD3389" s="21">
        <f>IF(C3389&lt;=2000,0,MIN((C3389-2000)*Z3389,(T3389+U3389)*0.2))</f>
        <v/>
      </c>
      <c r="AE3389" s="21">
        <f>AC3389*AA3389</f>
        <v/>
      </c>
      <c r="AF3389" s="21">
        <f>ROUNDDOWN(R3389,-2)+ROUNDDOWN(S3389,-2)</f>
        <v/>
      </c>
      <c r="AG3389" s="21">
        <f>ROUNDDOWN(MAX(0,R3389-(AB3389+AC3389+AE3389)*0.6),-2)+ROUNDDOWN(MAX(0,S3389-(AB3389+AC3389+AE3389)*0.4),-2)</f>
        <v/>
      </c>
      <c r="AH3389" s="21">
        <f>ROUNDDOWN(MAX(0,T3389-(AB3389+AD3389)*0.6),-2)+ROUNDDOWN(MAX(0,U3389-(AB3389+AD3389)*0.4),-2)</f>
        <v/>
      </c>
      <c r="AI3389" s="21">
        <f>ROUNDDOWN(T3389,-2)+ROUNDDOWN(U3389,-2)</f>
        <v/>
      </c>
      <c r="AJ3389" s="21">
        <f>M3389+AF3389</f>
        <v/>
      </c>
      <c r="AK3389" s="21">
        <f>M3389+AG3389</f>
        <v/>
      </c>
      <c r="AL3389" s="21">
        <f>N3389+AH3389</f>
        <v/>
      </c>
      <c r="AM3389" s="21">
        <f>O3389+AI3389</f>
        <v/>
      </c>
      <c r="AN3389" s="21">
        <f>N3389+AI3389</f>
        <v/>
      </c>
      <c r="AO3389" s="21">
        <f>ROUNDDOWN((R3389+S3389)*0.2/Y3389+2000,0)</f>
        <v/>
      </c>
      <c r="AP3389" s="21">
        <f>ROUNDDOWN((T3389+U3389)*0.2/Z3389+2000,0)</f>
        <v/>
      </c>
      <c r="AQ3389" s="21">
        <f>AL3389-AK3389</f>
        <v/>
      </c>
      <c r="AR3389" s="21">
        <f>AM3389-AK3389</f>
        <v/>
      </c>
      <c r="AS3389" s="21">
        <f>AM3389-AL3389</f>
        <v/>
      </c>
      <c r="AT3389" s="21">
        <f>AK3389+C3389-AJ3389</f>
        <v/>
      </c>
      <c r="AU3389" s="21">
        <f>AL3389+C3389-AM3389</f>
        <v/>
      </c>
      <c r="AV3389" s="21">
        <f>AN3389+C3389-AM3389</f>
        <v/>
      </c>
    </row>
    <row r="3390">
      <c r="A3390" t="inlineStr">
        <is>
          <t>1万円刻み</t>
        </is>
      </c>
      <c r="B3390" s="21">
        <f>'5_1万円刻み'!$A$1627</f>
        <v/>
      </c>
      <c r="C3390" s="21">
        <f>AO3390</f>
        <v/>
      </c>
      <c r="D3390" s="21" t="n">
        <v>0</v>
      </c>
      <c r="E3390" s="21">
        <f>ROUND(MIN(B3390/12,650000)*12*0.0915+MIN(B3390/12,1390000)*12*(0.0504+0)+B3390*0.005,0)</f>
        <v/>
      </c>
      <c r="F3390" s="21">
        <f>IF(B3390&lt;741000,0,IF(B3390&lt;2191000,B3390-740000,IF(B3390&lt;2193000,1451000,IF(B3390&lt;2196000,1453000,IF(B3390&lt;2200000,1456000,IF(B3390&lt;3600000,ROUND(ROUNDDOWN(B3390/4,-3)*2.8,0)-80000,IF(B3390&lt;6600000,ROUND(ROUNDDOWN(B3390/4,-3)*3.2,0)-440000,IF(B3390&lt;8500000,ROUNDDOWN(B3390*0.9,0)-1100000,B3390-1950000))))))))</f>
        <v/>
      </c>
      <c r="G3390" s="21">
        <f>IF(F3390&gt;23500000,NA(),IF(F3390&lt;=4890000,1040000,IF(F3390&lt;=6550000,670000,620000)))</f>
        <v/>
      </c>
      <c r="H3390" s="21">
        <f>IF(D3390&lt;=0,0,MAX(0,MIN(2000000,D3390-MIN(100000,ROUNDDOWN(F3390*0.05,0)))))</f>
        <v/>
      </c>
      <c r="I3390" s="21">
        <f>IF(C3390&lt;=2000,0,MIN(C3390,ROUNDDOWN(F3390*0.4,0))-2000)</f>
        <v/>
      </c>
      <c r="J3390" s="21">
        <f>MAX(0,ROUNDDOWN(F3390-E3390-G3390,-3))</f>
        <v/>
      </c>
      <c r="K3390" s="21">
        <f>MAX(0,ROUNDDOWN(F3390-E3390-G3390-H3390-I3390,-3))</f>
        <v/>
      </c>
      <c r="L3390" s="21">
        <f>MAX(0,ROUNDDOWN(F3390-E3390-G3390-H3390,-3))</f>
        <v/>
      </c>
      <c r="M3390" s="21">
        <f>IF(J3390&lt;=0,0,ROUNDDOWN((J3390*LOOKUP(J3390,{0,1950001,3300001,6950001,9000001,18000001,40000001},{0.05,0.1,0.2,0.23,0.33,0.4,0.45})-LOOKUP(J3390,{0,1950001,3300001,6950001,9000001,18000001,40000001},{0,97500,427500,636000,1536000,2796000,4796000}))*1.021,-2))</f>
        <v/>
      </c>
      <c r="N3390" s="21">
        <f>IF(K3390&lt;=0,0,ROUNDDOWN((K3390*LOOKUP(K3390,{0,1950001,3300001,6950001,9000001,18000001,40000001},{0.05,0.1,0.2,0.23,0.33,0.4,0.45})-LOOKUP(K3390,{0,1950001,3300001,6950001,9000001,18000001,40000001},{0,97500,427500,636000,1536000,2796000,4796000}))*1.021,-2))</f>
        <v/>
      </c>
      <c r="O3390" s="21">
        <f>IF(L3390&lt;=0,0,ROUNDDOWN((L3390*LOOKUP(L3390,{0,1950001,3300001,6950001,9000001,18000001,40000001},{0.05,0.1,0.2,0.23,0.33,0.4,0.45})-LOOKUP(L3390,{0,1950001,3300001,6950001,9000001,18000001,40000001},{0,97500,427500,636000,1536000,2796000,4796000}))*1.021,-2))</f>
        <v/>
      </c>
      <c r="P3390" s="21">
        <f>MAX(0,ROUNDDOWN(F3390-E3390-430000,-3))</f>
        <v/>
      </c>
      <c r="Q3390" s="21">
        <f>MAX(0,ROUNDDOWN(F3390-E3390-430000-H3390,-3))</f>
        <v/>
      </c>
      <c r="R3390" s="21">
        <f>IF(F3390&lt;=450000,0,MAX(0,P3390*0.06-MIN(50000,P3390)*0.03))</f>
        <v/>
      </c>
      <c r="S3390" s="21">
        <f>IF(F3390&lt;=450000,0,MAX(0,P3390*0.04-MIN(50000,P3390)*0.02))</f>
        <v/>
      </c>
      <c r="T3390" s="21">
        <f>IF(F3390&lt;=450000,0,MAX(0,Q3390*0.06-MIN(50000,Q3390)*0.03))</f>
        <v/>
      </c>
      <c r="U3390" s="21">
        <f>IF(F3390&lt;=450000,0,MAX(0,Q3390*0.04-MIN(50000,Q3390)*0.02))</f>
        <v/>
      </c>
      <c r="V3390" s="21">
        <f>50000+MAX(0,G3390-480000)</f>
        <v/>
      </c>
      <c r="W3390" s="21">
        <f>P3390-V3390</f>
        <v/>
      </c>
      <c r="X3390" s="21">
        <f>Q3390-V3390</f>
        <v/>
      </c>
      <c r="Y3390" s="22">
        <f>IF(W3390&lt;0,0.9,LOOKUP(W3390,{0,1950001,3300001,6950001,9000001,18000001,40000001},{0.84895,0.7979,0.6958,0.66517,0.56307,0.4916,0.44055}))</f>
        <v/>
      </c>
      <c r="Z3390" s="22">
        <f>IF(X3390&lt;0,0.9,LOOKUP(X3390,{0,1950001,3300001,6950001,9000001,18000001,40000001},{0.84895,0.7979,0.6958,0.66517,0.56307,0.4916,0.44055}))</f>
        <v/>
      </c>
      <c r="AA3390" s="22">
        <f>IF(W3390&lt;0,0,CHOOSE(MATCH(W3390,{0,1950001,3300001,6950001,9000001},1),5.105/84.895,10.21/79.79,20.42/69.58,23.483/66.517,33.693/56.307))</f>
        <v/>
      </c>
      <c r="AB3390" s="21">
        <f>IF(C3390&lt;=2000,0,(MIN(C3390,ROUNDDOWN(F3390*0.3,0))-2000)*0.1)</f>
        <v/>
      </c>
      <c r="AC3390" s="21">
        <f>IF(C3390&lt;=2000,0,MIN((C3390-2000)*Y3390,(R3390+S3390)*0.2))</f>
        <v/>
      </c>
      <c r="AD3390" s="21">
        <f>IF(C3390&lt;=2000,0,MIN((C3390-2000)*Z3390,(T3390+U3390)*0.2))</f>
        <v/>
      </c>
      <c r="AE3390" s="21">
        <f>AC3390*AA3390</f>
        <v/>
      </c>
      <c r="AF3390" s="21">
        <f>ROUNDDOWN(R3390,-2)+ROUNDDOWN(S3390,-2)</f>
        <v/>
      </c>
      <c r="AG3390" s="21">
        <f>ROUNDDOWN(MAX(0,R3390-(AB3390+AC3390+AE3390)*0.6),-2)+ROUNDDOWN(MAX(0,S3390-(AB3390+AC3390+AE3390)*0.4),-2)</f>
        <v/>
      </c>
      <c r="AH3390" s="21">
        <f>ROUNDDOWN(MAX(0,T3390-(AB3390+AD3390)*0.6),-2)+ROUNDDOWN(MAX(0,U3390-(AB3390+AD3390)*0.4),-2)</f>
        <v/>
      </c>
      <c r="AI3390" s="21">
        <f>ROUNDDOWN(T3390,-2)+ROUNDDOWN(U3390,-2)</f>
        <v/>
      </c>
      <c r="AJ3390" s="21">
        <f>M3390+AF3390</f>
        <v/>
      </c>
      <c r="AK3390" s="21">
        <f>M3390+AG3390</f>
        <v/>
      </c>
      <c r="AL3390" s="21">
        <f>N3390+AH3390</f>
        <v/>
      </c>
      <c r="AM3390" s="21">
        <f>O3390+AI3390</f>
        <v/>
      </c>
      <c r="AN3390" s="21">
        <f>N3390+AI3390</f>
        <v/>
      </c>
      <c r="AO3390" s="21">
        <f>ROUNDDOWN((R3390+S3390)*0.2/Y3390+2000,0)</f>
        <v/>
      </c>
      <c r="AP3390" s="21">
        <f>ROUNDDOWN((T3390+U3390)*0.2/Z3390+2000,0)</f>
        <v/>
      </c>
      <c r="AQ3390" s="21">
        <f>AL3390-AK3390</f>
        <v/>
      </c>
      <c r="AR3390" s="21">
        <f>AM3390-AK3390</f>
        <v/>
      </c>
      <c r="AS3390" s="21">
        <f>AM3390-AL3390</f>
        <v/>
      </c>
      <c r="AT3390" s="21">
        <f>AK3390+C3390-AJ3390</f>
        <v/>
      </c>
      <c r="AU3390" s="21">
        <f>AL3390+C3390-AM3390</f>
        <v/>
      </c>
      <c r="AV3390" s="21">
        <f>AN3390+C3390-AM3390</f>
        <v/>
      </c>
    </row>
    <row r="3391">
      <c r="A3391" t="inlineStr">
        <is>
          <t>1万円刻み</t>
        </is>
      </c>
      <c r="B3391" s="21">
        <f>'5_1万円刻み'!$A$1628</f>
        <v/>
      </c>
      <c r="C3391" s="21">
        <f>AO3391</f>
        <v/>
      </c>
      <c r="D3391" s="21" t="n">
        <v>0</v>
      </c>
      <c r="E3391" s="21">
        <f>ROUND(MIN(B3391/12,650000)*12*0.0915+MIN(B3391/12,1390000)*12*(0.0504+0)+B3391*0.005,0)</f>
        <v/>
      </c>
      <c r="F3391" s="21">
        <f>IF(B3391&lt;741000,0,IF(B3391&lt;2191000,B3391-740000,IF(B3391&lt;2193000,1451000,IF(B3391&lt;2196000,1453000,IF(B3391&lt;2200000,1456000,IF(B3391&lt;3600000,ROUND(ROUNDDOWN(B3391/4,-3)*2.8,0)-80000,IF(B3391&lt;6600000,ROUND(ROUNDDOWN(B3391/4,-3)*3.2,0)-440000,IF(B3391&lt;8500000,ROUNDDOWN(B3391*0.9,0)-1100000,B3391-1950000))))))))</f>
        <v/>
      </c>
      <c r="G3391" s="21">
        <f>IF(F3391&gt;23500000,NA(),IF(F3391&lt;=4890000,1040000,IF(F3391&lt;=6550000,670000,620000)))</f>
        <v/>
      </c>
      <c r="H3391" s="21">
        <f>IF(D3391&lt;=0,0,MAX(0,MIN(2000000,D3391-MIN(100000,ROUNDDOWN(F3391*0.05,0)))))</f>
        <v/>
      </c>
      <c r="I3391" s="21">
        <f>IF(C3391&lt;=2000,0,MIN(C3391,ROUNDDOWN(F3391*0.4,0))-2000)</f>
        <v/>
      </c>
      <c r="J3391" s="21">
        <f>MAX(0,ROUNDDOWN(F3391-E3391-G3391,-3))</f>
        <v/>
      </c>
      <c r="K3391" s="21">
        <f>MAX(0,ROUNDDOWN(F3391-E3391-G3391-H3391-I3391,-3))</f>
        <v/>
      </c>
      <c r="L3391" s="21">
        <f>MAX(0,ROUNDDOWN(F3391-E3391-G3391-H3391,-3))</f>
        <v/>
      </c>
      <c r="M3391" s="21">
        <f>IF(J3391&lt;=0,0,ROUNDDOWN((J3391*LOOKUP(J3391,{0,1950001,3300001,6950001,9000001,18000001,40000001},{0.05,0.1,0.2,0.23,0.33,0.4,0.45})-LOOKUP(J3391,{0,1950001,3300001,6950001,9000001,18000001,40000001},{0,97500,427500,636000,1536000,2796000,4796000}))*1.021,-2))</f>
        <v/>
      </c>
      <c r="N3391" s="21">
        <f>IF(K3391&lt;=0,0,ROUNDDOWN((K3391*LOOKUP(K3391,{0,1950001,3300001,6950001,9000001,18000001,40000001},{0.05,0.1,0.2,0.23,0.33,0.4,0.45})-LOOKUP(K3391,{0,1950001,3300001,6950001,9000001,18000001,40000001},{0,97500,427500,636000,1536000,2796000,4796000}))*1.021,-2))</f>
        <v/>
      </c>
      <c r="O3391" s="21">
        <f>IF(L3391&lt;=0,0,ROUNDDOWN((L3391*LOOKUP(L3391,{0,1950001,3300001,6950001,9000001,18000001,40000001},{0.05,0.1,0.2,0.23,0.33,0.4,0.45})-LOOKUP(L3391,{0,1950001,3300001,6950001,9000001,18000001,40000001},{0,97500,427500,636000,1536000,2796000,4796000}))*1.021,-2))</f>
        <v/>
      </c>
      <c r="P3391" s="21">
        <f>MAX(0,ROUNDDOWN(F3391-E3391-430000,-3))</f>
        <v/>
      </c>
      <c r="Q3391" s="21">
        <f>MAX(0,ROUNDDOWN(F3391-E3391-430000-H3391,-3))</f>
        <v/>
      </c>
      <c r="R3391" s="21">
        <f>IF(F3391&lt;=450000,0,MAX(0,P3391*0.06-MIN(50000,P3391)*0.03))</f>
        <v/>
      </c>
      <c r="S3391" s="21">
        <f>IF(F3391&lt;=450000,0,MAX(0,P3391*0.04-MIN(50000,P3391)*0.02))</f>
        <v/>
      </c>
      <c r="T3391" s="21">
        <f>IF(F3391&lt;=450000,0,MAX(0,Q3391*0.06-MIN(50000,Q3391)*0.03))</f>
        <v/>
      </c>
      <c r="U3391" s="21">
        <f>IF(F3391&lt;=450000,0,MAX(0,Q3391*0.04-MIN(50000,Q3391)*0.02))</f>
        <v/>
      </c>
      <c r="V3391" s="21">
        <f>50000+MAX(0,G3391-480000)</f>
        <v/>
      </c>
      <c r="W3391" s="21">
        <f>P3391-V3391</f>
        <v/>
      </c>
      <c r="X3391" s="21">
        <f>Q3391-V3391</f>
        <v/>
      </c>
      <c r="Y3391" s="22">
        <f>IF(W3391&lt;0,0.9,LOOKUP(W3391,{0,1950001,3300001,6950001,9000001,18000001,40000001},{0.84895,0.7979,0.6958,0.66517,0.56307,0.4916,0.44055}))</f>
        <v/>
      </c>
      <c r="Z3391" s="22">
        <f>IF(X3391&lt;0,0.9,LOOKUP(X3391,{0,1950001,3300001,6950001,9000001,18000001,40000001},{0.84895,0.7979,0.6958,0.66517,0.56307,0.4916,0.44055}))</f>
        <v/>
      </c>
      <c r="AA3391" s="22">
        <f>IF(W3391&lt;0,0,CHOOSE(MATCH(W3391,{0,1950001,3300001,6950001,9000001},1),5.105/84.895,10.21/79.79,20.42/69.58,23.483/66.517,33.693/56.307))</f>
        <v/>
      </c>
      <c r="AB3391" s="21">
        <f>IF(C3391&lt;=2000,0,(MIN(C3391,ROUNDDOWN(F3391*0.3,0))-2000)*0.1)</f>
        <v/>
      </c>
      <c r="AC3391" s="21">
        <f>IF(C3391&lt;=2000,0,MIN((C3391-2000)*Y3391,(R3391+S3391)*0.2))</f>
        <v/>
      </c>
      <c r="AD3391" s="21">
        <f>IF(C3391&lt;=2000,0,MIN((C3391-2000)*Z3391,(T3391+U3391)*0.2))</f>
        <v/>
      </c>
      <c r="AE3391" s="21">
        <f>AC3391*AA3391</f>
        <v/>
      </c>
      <c r="AF3391" s="21">
        <f>ROUNDDOWN(R3391,-2)+ROUNDDOWN(S3391,-2)</f>
        <v/>
      </c>
      <c r="AG3391" s="21">
        <f>ROUNDDOWN(MAX(0,R3391-(AB3391+AC3391+AE3391)*0.6),-2)+ROUNDDOWN(MAX(0,S3391-(AB3391+AC3391+AE3391)*0.4),-2)</f>
        <v/>
      </c>
      <c r="AH3391" s="21">
        <f>ROUNDDOWN(MAX(0,T3391-(AB3391+AD3391)*0.6),-2)+ROUNDDOWN(MAX(0,U3391-(AB3391+AD3391)*0.4),-2)</f>
        <v/>
      </c>
      <c r="AI3391" s="21">
        <f>ROUNDDOWN(T3391,-2)+ROUNDDOWN(U3391,-2)</f>
        <v/>
      </c>
      <c r="AJ3391" s="21">
        <f>M3391+AF3391</f>
        <v/>
      </c>
      <c r="AK3391" s="21">
        <f>M3391+AG3391</f>
        <v/>
      </c>
      <c r="AL3391" s="21">
        <f>N3391+AH3391</f>
        <v/>
      </c>
      <c r="AM3391" s="21">
        <f>O3391+AI3391</f>
        <v/>
      </c>
      <c r="AN3391" s="21">
        <f>N3391+AI3391</f>
        <v/>
      </c>
      <c r="AO3391" s="21">
        <f>ROUNDDOWN((R3391+S3391)*0.2/Y3391+2000,0)</f>
        <v/>
      </c>
      <c r="AP3391" s="21">
        <f>ROUNDDOWN((T3391+U3391)*0.2/Z3391+2000,0)</f>
        <v/>
      </c>
      <c r="AQ3391" s="21">
        <f>AL3391-AK3391</f>
        <v/>
      </c>
      <c r="AR3391" s="21">
        <f>AM3391-AK3391</f>
        <v/>
      </c>
      <c r="AS3391" s="21">
        <f>AM3391-AL3391</f>
        <v/>
      </c>
      <c r="AT3391" s="21">
        <f>AK3391+C3391-AJ3391</f>
        <v/>
      </c>
      <c r="AU3391" s="21">
        <f>AL3391+C3391-AM3391</f>
        <v/>
      </c>
      <c r="AV3391" s="21">
        <f>AN3391+C3391-AM3391</f>
        <v/>
      </c>
    </row>
    <row r="3392">
      <c r="A3392" t="inlineStr">
        <is>
          <t>1万円刻み</t>
        </is>
      </c>
      <c r="B3392" s="21">
        <f>'5_1万円刻み'!$A$1629</f>
        <v/>
      </c>
      <c r="C3392" s="21">
        <f>AO3392</f>
        <v/>
      </c>
      <c r="D3392" s="21" t="n">
        <v>0</v>
      </c>
      <c r="E3392" s="21">
        <f>ROUND(MIN(B3392/12,650000)*12*0.0915+MIN(B3392/12,1390000)*12*(0.0504+0)+B3392*0.005,0)</f>
        <v/>
      </c>
      <c r="F3392" s="21">
        <f>IF(B3392&lt;741000,0,IF(B3392&lt;2191000,B3392-740000,IF(B3392&lt;2193000,1451000,IF(B3392&lt;2196000,1453000,IF(B3392&lt;2200000,1456000,IF(B3392&lt;3600000,ROUND(ROUNDDOWN(B3392/4,-3)*2.8,0)-80000,IF(B3392&lt;6600000,ROUND(ROUNDDOWN(B3392/4,-3)*3.2,0)-440000,IF(B3392&lt;8500000,ROUNDDOWN(B3392*0.9,0)-1100000,B3392-1950000))))))))</f>
        <v/>
      </c>
      <c r="G3392" s="21">
        <f>IF(F3392&gt;23500000,NA(),IF(F3392&lt;=4890000,1040000,IF(F3392&lt;=6550000,670000,620000)))</f>
        <v/>
      </c>
      <c r="H3392" s="21">
        <f>IF(D3392&lt;=0,0,MAX(0,MIN(2000000,D3392-MIN(100000,ROUNDDOWN(F3392*0.05,0)))))</f>
        <v/>
      </c>
      <c r="I3392" s="21">
        <f>IF(C3392&lt;=2000,0,MIN(C3392,ROUNDDOWN(F3392*0.4,0))-2000)</f>
        <v/>
      </c>
      <c r="J3392" s="21">
        <f>MAX(0,ROUNDDOWN(F3392-E3392-G3392,-3))</f>
        <v/>
      </c>
      <c r="K3392" s="21">
        <f>MAX(0,ROUNDDOWN(F3392-E3392-G3392-H3392-I3392,-3))</f>
        <v/>
      </c>
      <c r="L3392" s="21">
        <f>MAX(0,ROUNDDOWN(F3392-E3392-G3392-H3392,-3))</f>
        <v/>
      </c>
      <c r="M3392" s="21">
        <f>IF(J3392&lt;=0,0,ROUNDDOWN((J3392*LOOKUP(J3392,{0,1950001,3300001,6950001,9000001,18000001,40000001},{0.05,0.1,0.2,0.23,0.33,0.4,0.45})-LOOKUP(J3392,{0,1950001,3300001,6950001,9000001,18000001,40000001},{0,97500,427500,636000,1536000,2796000,4796000}))*1.021,-2))</f>
        <v/>
      </c>
      <c r="N3392" s="21">
        <f>IF(K3392&lt;=0,0,ROUNDDOWN((K3392*LOOKUP(K3392,{0,1950001,3300001,6950001,9000001,18000001,40000001},{0.05,0.1,0.2,0.23,0.33,0.4,0.45})-LOOKUP(K3392,{0,1950001,3300001,6950001,9000001,18000001,40000001},{0,97500,427500,636000,1536000,2796000,4796000}))*1.021,-2))</f>
        <v/>
      </c>
      <c r="O3392" s="21">
        <f>IF(L3392&lt;=0,0,ROUNDDOWN((L3392*LOOKUP(L3392,{0,1950001,3300001,6950001,9000001,18000001,40000001},{0.05,0.1,0.2,0.23,0.33,0.4,0.45})-LOOKUP(L3392,{0,1950001,3300001,6950001,9000001,18000001,40000001},{0,97500,427500,636000,1536000,2796000,4796000}))*1.021,-2))</f>
        <v/>
      </c>
      <c r="P3392" s="21">
        <f>MAX(0,ROUNDDOWN(F3392-E3392-430000,-3))</f>
        <v/>
      </c>
      <c r="Q3392" s="21">
        <f>MAX(0,ROUNDDOWN(F3392-E3392-430000-H3392,-3))</f>
        <v/>
      </c>
      <c r="R3392" s="21">
        <f>IF(F3392&lt;=450000,0,MAX(0,P3392*0.06-MIN(50000,P3392)*0.03))</f>
        <v/>
      </c>
      <c r="S3392" s="21">
        <f>IF(F3392&lt;=450000,0,MAX(0,P3392*0.04-MIN(50000,P3392)*0.02))</f>
        <v/>
      </c>
      <c r="T3392" s="21">
        <f>IF(F3392&lt;=450000,0,MAX(0,Q3392*0.06-MIN(50000,Q3392)*0.03))</f>
        <v/>
      </c>
      <c r="U3392" s="21">
        <f>IF(F3392&lt;=450000,0,MAX(0,Q3392*0.04-MIN(50000,Q3392)*0.02))</f>
        <v/>
      </c>
      <c r="V3392" s="21">
        <f>50000+MAX(0,G3392-480000)</f>
        <v/>
      </c>
      <c r="W3392" s="21">
        <f>P3392-V3392</f>
        <v/>
      </c>
      <c r="X3392" s="21">
        <f>Q3392-V3392</f>
        <v/>
      </c>
      <c r="Y3392" s="22">
        <f>IF(W3392&lt;0,0.9,LOOKUP(W3392,{0,1950001,3300001,6950001,9000001,18000001,40000001},{0.84895,0.7979,0.6958,0.66517,0.56307,0.4916,0.44055}))</f>
        <v/>
      </c>
      <c r="Z3392" s="22">
        <f>IF(X3392&lt;0,0.9,LOOKUP(X3392,{0,1950001,3300001,6950001,9000001,18000001,40000001},{0.84895,0.7979,0.6958,0.66517,0.56307,0.4916,0.44055}))</f>
        <v/>
      </c>
      <c r="AA3392" s="22">
        <f>IF(W3392&lt;0,0,CHOOSE(MATCH(W3392,{0,1950001,3300001,6950001,9000001},1),5.105/84.895,10.21/79.79,20.42/69.58,23.483/66.517,33.693/56.307))</f>
        <v/>
      </c>
      <c r="AB3392" s="21">
        <f>IF(C3392&lt;=2000,0,(MIN(C3392,ROUNDDOWN(F3392*0.3,0))-2000)*0.1)</f>
        <v/>
      </c>
      <c r="AC3392" s="21">
        <f>IF(C3392&lt;=2000,0,MIN((C3392-2000)*Y3392,(R3392+S3392)*0.2))</f>
        <v/>
      </c>
      <c r="AD3392" s="21">
        <f>IF(C3392&lt;=2000,0,MIN((C3392-2000)*Z3392,(T3392+U3392)*0.2))</f>
        <v/>
      </c>
      <c r="AE3392" s="21">
        <f>AC3392*AA3392</f>
        <v/>
      </c>
      <c r="AF3392" s="21">
        <f>ROUNDDOWN(R3392,-2)+ROUNDDOWN(S3392,-2)</f>
        <v/>
      </c>
      <c r="AG3392" s="21">
        <f>ROUNDDOWN(MAX(0,R3392-(AB3392+AC3392+AE3392)*0.6),-2)+ROUNDDOWN(MAX(0,S3392-(AB3392+AC3392+AE3392)*0.4),-2)</f>
        <v/>
      </c>
      <c r="AH3392" s="21">
        <f>ROUNDDOWN(MAX(0,T3392-(AB3392+AD3392)*0.6),-2)+ROUNDDOWN(MAX(0,U3392-(AB3392+AD3392)*0.4),-2)</f>
        <v/>
      </c>
      <c r="AI3392" s="21">
        <f>ROUNDDOWN(T3392,-2)+ROUNDDOWN(U3392,-2)</f>
        <v/>
      </c>
      <c r="AJ3392" s="21">
        <f>M3392+AF3392</f>
        <v/>
      </c>
      <c r="AK3392" s="21">
        <f>M3392+AG3392</f>
        <v/>
      </c>
      <c r="AL3392" s="21">
        <f>N3392+AH3392</f>
        <v/>
      </c>
      <c r="AM3392" s="21">
        <f>O3392+AI3392</f>
        <v/>
      </c>
      <c r="AN3392" s="21">
        <f>N3392+AI3392</f>
        <v/>
      </c>
      <c r="AO3392" s="21">
        <f>ROUNDDOWN((R3392+S3392)*0.2/Y3392+2000,0)</f>
        <v/>
      </c>
      <c r="AP3392" s="21">
        <f>ROUNDDOWN((T3392+U3392)*0.2/Z3392+2000,0)</f>
        <v/>
      </c>
      <c r="AQ3392" s="21">
        <f>AL3392-AK3392</f>
        <v/>
      </c>
      <c r="AR3392" s="21">
        <f>AM3392-AK3392</f>
        <v/>
      </c>
      <c r="AS3392" s="21">
        <f>AM3392-AL3392</f>
        <v/>
      </c>
      <c r="AT3392" s="21">
        <f>AK3392+C3392-AJ3392</f>
        <v/>
      </c>
      <c r="AU3392" s="21">
        <f>AL3392+C3392-AM3392</f>
        <v/>
      </c>
      <c r="AV3392" s="21">
        <f>AN3392+C3392-AM3392</f>
        <v/>
      </c>
    </row>
    <row r="3393">
      <c r="A3393" t="inlineStr">
        <is>
          <t>1万円刻み</t>
        </is>
      </c>
      <c r="B3393" s="21">
        <f>'5_1万円刻み'!$A$1630</f>
        <v/>
      </c>
      <c r="C3393" s="21">
        <f>AO3393</f>
        <v/>
      </c>
      <c r="D3393" s="21" t="n">
        <v>0</v>
      </c>
      <c r="E3393" s="21">
        <f>ROUND(MIN(B3393/12,650000)*12*0.0915+MIN(B3393/12,1390000)*12*(0.0504+0)+B3393*0.005,0)</f>
        <v/>
      </c>
      <c r="F3393" s="21">
        <f>IF(B3393&lt;741000,0,IF(B3393&lt;2191000,B3393-740000,IF(B3393&lt;2193000,1451000,IF(B3393&lt;2196000,1453000,IF(B3393&lt;2200000,1456000,IF(B3393&lt;3600000,ROUND(ROUNDDOWN(B3393/4,-3)*2.8,0)-80000,IF(B3393&lt;6600000,ROUND(ROUNDDOWN(B3393/4,-3)*3.2,0)-440000,IF(B3393&lt;8500000,ROUNDDOWN(B3393*0.9,0)-1100000,B3393-1950000))))))))</f>
        <v/>
      </c>
      <c r="G3393" s="21">
        <f>IF(F3393&gt;23500000,NA(),IF(F3393&lt;=4890000,1040000,IF(F3393&lt;=6550000,670000,620000)))</f>
        <v/>
      </c>
      <c r="H3393" s="21">
        <f>IF(D3393&lt;=0,0,MAX(0,MIN(2000000,D3393-MIN(100000,ROUNDDOWN(F3393*0.05,0)))))</f>
        <v/>
      </c>
      <c r="I3393" s="21">
        <f>IF(C3393&lt;=2000,0,MIN(C3393,ROUNDDOWN(F3393*0.4,0))-2000)</f>
        <v/>
      </c>
      <c r="J3393" s="21">
        <f>MAX(0,ROUNDDOWN(F3393-E3393-G3393,-3))</f>
        <v/>
      </c>
      <c r="K3393" s="21">
        <f>MAX(0,ROUNDDOWN(F3393-E3393-G3393-H3393-I3393,-3))</f>
        <v/>
      </c>
      <c r="L3393" s="21">
        <f>MAX(0,ROUNDDOWN(F3393-E3393-G3393-H3393,-3))</f>
        <v/>
      </c>
      <c r="M3393" s="21">
        <f>IF(J3393&lt;=0,0,ROUNDDOWN((J3393*LOOKUP(J3393,{0,1950001,3300001,6950001,9000001,18000001,40000001},{0.05,0.1,0.2,0.23,0.33,0.4,0.45})-LOOKUP(J3393,{0,1950001,3300001,6950001,9000001,18000001,40000001},{0,97500,427500,636000,1536000,2796000,4796000}))*1.021,-2))</f>
        <v/>
      </c>
      <c r="N3393" s="21">
        <f>IF(K3393&lt;=0,0,ROUNDDOWN((K3393*LOOKUP(K3393,{0,1950001,3300001,6950001,9000001,18000001,40000001},{0.05,0.1,0.2,0.23,0.33,0.4,0.45})-LOOKUP(K3393,{0,1950001,3300001,6950001,9000001,18000001,40000001},{0,97500,427500,636000,1536000,2796000,4796000}))*1.021,-2))</f>
        <v/>
      </c>
      <c r="O3393" s="21">
        <f>IF(L3393&lt;=0,0,ROUNDDOWN((L3393*LOOKUP(L3393,{0,1950001,3300001,6950001,9000001,18000001,40000001},{0.05,0.1,0.2,0.23,0.33,0.4,0.45})-LOOKUP(L3393,{0,1950001,3300001,6950001,9000001,18000001,40000001},{0,97500,427500,636000,1536000,2796000,4796000}))*1.021,-2))</f>
        <v/>
      </c>
      <c r="P3393" s="21">
        <f>MAX(0,ROUNDDOWN(F3393-E3393-430000,-3))</f>
        <v/>
      </c>
      <c r="Q3393" s="21">
        <f>MAX(0,ROUNDDOWN(F3393-E3393-430000-H3393,-3))</f>
        <v/>
      </c>
      <c r="R3393" s="21">
        <f>IF(F3393&lt;=450000,0,MAX(0,P3393*0.06-MIN(50000,P3393)*0.03))</f>
        <v/>
      </c>
      <c r="S3393" s="21">
        <f>IF(F3393&lt;=450000,0,MAX(0,P3393*0.04-MIN(50000,P3393)*0.02))</f>
        <v/>
      </c>
      <c r="T3393" s="21">
        <f>IF(F3393&lt;=450000,0,MAX(0,Q3393*0.06-MIN(50000,Q3393)*0.03))</f>
        <v/>
      </c>
      <c r="U3393" s="21">
        <f>IF(F3393&lt;=450000,0,MAX(0,Q3393*0.04-MIN(50000,Q3393)*0.02))</f>
        <v/>
      </c>
      <c r="V3393" s="21">
        <f>50000+MAX(0,G3393-480000)</f>
        <v/>
      </c>
      <c r="W3393" s="21">
        <f>P3393-V3393</f>
        <v/>
      </c>
      <c r="X3393" s="21">
        <f>Q3393-V3393</f>
        <v/>
      </c>
      <c r="Y3393" s="22">
        <f>IF(W3393&lt;0,0.9,LOOKUP(W3393,{0,1950001,3300001,6950001,9000001,18000001,40000001},{0.84895,0.7979,0.6958,0.66517,0.56307,0.4916,0.44055}))</f>
        <v/>
      </c>
      <c r="Z3393" s="22">
        <f>IF(X3393&lt;0,0.9,LOOKUP(X3393,{0,1950001,3300001,6950001,9000001,18000001,40000001},{0.84895,0.7979,0.6958,0.66517,0.56307,0.4916,0.44055}))</f>
        <v/>
      </c>
      <c r="AA3393" s="22">
        <f>IF(W3393&lt;0,0,CHOOSE(MATCH(W3393,{0,1950001,3300001,6950001,9000001},1),5.105/84.895,10.21/79.79,20.42/69.58,23.483/66.517,33.693/56.307))</f>
        <v/>
      </c>
      <c r="AB3393" s="21">
        <f>IF(C3393&lt;=2000,0,(MIN(C3393,ROUNDDOWN(F3393*0.3,0))-2000)*0.1)</f>
        <v/>
      </c>
      <c r="AC3393" s="21">
        <f>IF(C3393&lt;=2000,0,MIN((C3393-2000)*Y3393,(R3393+S3393)*0.2))</f>
        <v/>
      </c>
      <c r="AD3393" s="21">
        <f>IF(C3393&lt;=2000,0,MIN((C3393-2000)*Z3393,(T3393+U3393)*0.2))</f>
        <v/>
      </c>
      <c r="AE3393" s="21">
        <f>AC3393*AA3393</f>
        <v/>
      </c>
      <c r="AF3393" s="21">
        <f>ROUNDDOWN(R3393,-2)+ROUNDDOWN(S3393,-2)</f>
        <v/>
      </c>
      <c r="AG3393" s="21">
        <f>ROUNDDOWN(MAX(0,R3393-(AB3393+AC3393+AE3393)*0.6),-2)+ROUNDDOWN(MAX(0,S3393-(AB3393+AC3393+AE3393)*0.4),-2)</f>
        <v/>
      </c>
      <c r="AH3393" s="21">
        <f>ROUNDDOWN(MAX(0,T3393-(AB3393+AD3393)*0.6),-2)+ROUNDDOWN(MAX(0,U3393-(AB3393+AD3393)*0.4),-2)</f>
        <v/>
      </c>
      <c r="AI3393" s="21">
        <f>ROUNDDOWN(T3393,-2)+ROUNDDOWN(U3393,-2)</f>
        <v/>
      </c>
      <c r="AJ3393" s="21">
        <f>M3393+AF3393</f>
        <v/>
      </c>
      <c r="AK3393" s="21">
        <f>M3393+AG3393</f>
        <v/>
      </c>
      <c r="AL3393" s="21">
        <f>N3393+AH3393</f>
        <v/>
      </c>
      <c r="AM3393" s="21">
        <f>O3393+AI3393</f>
        <v/>
      </c>
      <c r="AN3393" s="21">
        <f>N3393+AI3393</f>
        <v/>
      </c>
      <c r="AO3393" s="21">
        <f>ROUNDDOWN((R3393+S3393)*0.2/Y3393+2000,0)</f>
        <v/>
      </c>
      <c r="AP3393" s="21">
        <f>ROUNDDOWN((T3393+U3393)*0.2/Z3393+2000,0)</f>
        <v/>
      </c>
      <c r="AQ3393" s="21">
        <f>AL3393-AK3393</f>
        <v/>
      </c>
      <c r="AR3393" s="21">
        <f>AM3393-AK3393</f>
        <v/>
      </c>
      <c r="AS3393" s="21">
        <f>AM3393-AL3393</f>
        <v/>
      </c>
      <c r="AT3393" s="21">
        <f>AK3393+C3393-AJ3393</f>
        <v/>
      </c>
      <c r="AU3393" s="21">
        <f>AL3393+C3393-AM3393</f>
        <v/>
      </c>
      <c r="AV3393" s="21">
        <f>AN3393+C3393-AM3393</f>
        <v/>
      </c>
    </row>
    <row r="3394">
      <c r="A3394" t="inlineStr">
        <is>
          <t>1万円刻み</t>
        </is>
      </c>
      <c r="B3394" s="21">
        <f>'5_1万円刻み'!$A$1631</f>
        <v/>
      </c>
      <c r="C3394" s="21">
        <f>AO3394</f>
        <v/>
      </c>
      <c r="D3394" s="21" t="n">
        <v>0</v>
      </c>
      <c r="E3394" s="21">
        <f>ROUND(MIN(B3394/12,650000)*12*0.0915+MIN(B3394/12,1390000)*12*(0.0504+0)+B3394*0.005,0)</f>
        <v/>
      </c>
      <c r="F3394" s="21">
        <f>IF(B3394&lt;741000,0,IF(B3394&lt;2191000,B3394-740000,IF(B3394&lt;2193000,1451000,IF(B3394&lt;2196000,1453000,IF(B3394&lt;2200000,1456000,IF(B3394&lt;3600000,ROUND(ROUNDDOWN(B3394/4,-3)*2.8,0)-80000,IF(B3394&lt;6600000,ROUND(ROUNDDOWN(B3394/4,-3)*3.2,0)-440000,IF(B3394&lt;8500000,ROUNDDOWN(B3394*0.9,0)-1100000,B3394-1950000))))))))</f>
        <v/>
      </c>
      <c r="G3394" s="21">
        <f>IF(F3394&gt;23500000,NA(),IF(F3394&lt;=4890000,1040000,IF(F3394&lt;=6550000,670000,620000)))</f>
        <v/>
      </c>
      <c r="H3394" s="21">
        <f>IF(D3394&lt;=0,0,MAX(0,MIN(2000000,D3394-MIN(100000,ROUNDDOWN(F3394*0.05,0)))))</f>
        <v/>
      </c>
      <c r="I3394" s="21">
        <f>IF(C3394&lt;=2000,0,MIN(C3394,ROUNDDOWN(F3394*0.4,0))-2000)</f>
        <v/>
      </c>
      <c r="J3394" s="21">
        <f>MAX(0,ROUNDDOWN(F3394-E3394-G3394,-3))</f>
        <v/>
      </c>
      <c r="K3394" s="21">
        <f>MAX(0,ROUNDDOWN(F3394-E3394-G3394-H3394-I3394,-3))</f>
        <v/>
      </c>
      <c r="L3394" s="21">
        <f>MAX(0,ROUNDDOWN(F3394-E3394-G3394-H3394,-3))</f>
        <v/>
      </c>
      <c r="M3394" s="21">
        <f>IF(J3394&lt;=0,0,ROUNDDOWN((J3394*LOOKUP(J3394,{0,1950001,3300001,6950001,9000001,18000001,40000001},{0.05,0.1,0.2,0.23,0.33,0.4,0.45})-LOOKUP(J3394,{0,1950001,3300001,6950001,9000001,18000001,40000001},{0,97500,427500,636000,1536000,2796000,4796000}))*1.021,-2))</f>
        <v/>
      </c>
      <c r="N3394" s="21">
        <f>IF(K3394&lt;=0,0,ROUNDDOWN((K3394*LOOKUP(K3394,{0,1950001,3300001,6950001,9000001,18000001,40000001},{0.05,0.1,0.2,0.23,0.33,0.4,0.45})-LOOKUP(K3394,{0,1950001,3300001,6950001,9000001,18000001,40000001},{0,97500,427500,636000,1536000,2796000,4796000}))*1.021,-2))</f>
        <v/>
      </c>
      <c r="O3394" s="21">
        <f>IF(L3394&lt;=0,0,ROUNDDOWN((L3394*LOOKUP(L3394,{0,1950001,3300001,6950001,9000001,18000001,40000001},{0.05,0.1,0.2,0.23,0.33,0.4,0.45})-LOOKUP(L3394,{0,1950001,3300001,6950001,9000001,18000001,40000001},{0,97500,427500,636000,1536000,2796000,4796000}))*1.021,-2))</f>
        <v/>
      </c>
      <c r="P3394" s="21">
        <f>MAX(0,ROUNDDOWN(F3394-E3394-430000,-3))</f>
        <v/>
      </c>
      <c r="Q3394" s="21">
        <f>MAX(0,ROUNDDOWN(F3394-E3394-430000-H3394,-3))</f>
        <v/>
      </c>
      <c r="R3394" s="21">
        <f>IF(F3394&lt;=450000,0,MAX(0,P3394*0.06-MIN(50000,P3394)*0.03))</f>
        <v/>
      </c>
      <c r="S3394" s="21">
        <f>IF(F3394&lt;=450000,0,MAX(0,P3394*0.04-MIN(50000,P3394)*0.02))</f>
        <v/>
      </c>
      <c r="T3394" s="21">
        <f>IF(F3394&lt;=450000,0,MAX(0,Q3394*0.06-MIN(50000,Q3394)*0.03))</f>
        <v/>
      </c>
      <c r="U3394" s="21">
        <f>IF(F3394&lt;=450000,0,MAX(0,Q3394*0.04-MIN(50000,Q3394)*0.02))</f>
        <v/>
      </c>
      <c r="V3394" s="21">
        <f>50000+MAX(0,G3394-480000)</f>
        <v/>
      </c>
      <c r="W3394" s="21">
        <f>P3394-V3394</f>
        <v/>
      </c>
      <c r="X3394" s="21">
        <f>Q3394-V3394</f>
        <v/>
      </c>
      <c r="Y3394" s="22">
        <f>IF(W3394&lt;0,0.9,LOOKUP(W3394,{0,1950001,3300001,6950001,9000001,18000001,40000001},{0.84895,0.7979,0.6958,0.66517,0.56307,0.4916,0.44055}))</f>
        <v/>
      </c>
      <c r="Z3394" s="22">
        <f>IF(X3394&lt;0,0.9,LOOKUP(X3394,{0,1950001,3300001,6950001,9000001,18000001,40000001},{0.84895,0.7979,0.6958,0.66517,0.56307,0.4916,0.44055}))</f>
        <v/>
      </c>
      <c r="AA3394" s="22">
        <f>IF(W3394&lt;0,0,CHOOSE(MATCH(W3394,{0,1950001,3300001,6950001,9000001},1),5.105/84.895,10.21/79.79,20.42/69.58,23.483/66.517,33.693/56.307))</f>
        <v/>
      </c>
      <c r="AB3394" s="21">
        <f>IF(C3394&lt;=2000,0,(MIN(C3394,ROUNDDOWN(F3394*0.3,0))-2000)*0.1)</f>
        <v/>
      </c>
      <c r="AC3394" s="21">
        <f>IF(C3394&lt;=2000,0,MIN((C3394-2000)*Y3394,(R3394+S3394)*0.2))</f>
        <v/>
      </c>
      <c r="AD3394" s="21">
        <f>IF(C3394&lt;=2000,0,MIN((C3394-2000)*Z3394,(T3394+U3394)*0.2))</f>
        <v/>
      </c>
      <c r="AE3394" s="21">
        <f>AC3394*AA3394</f>
        <v/>
      </c>
      <c r="AF3394" s="21">
        <f>ROUNDDOWN(R3394,-2)+ROUNDDOWN(S3394,-2)</f>
        <v/>
      </c>
      <c r="AG3394" s="21">
        <f>ROUNDDOWN(MAX(0,R3394-(AB3394+AC3394+AE3394)*0.6),-2)+ROUNDDOWN(MAX(0,S3394-(AB3394+AC3394+AE3394)*0.4),-2)</f>
        <v/>
      </c>
      <c r="AH3394" s="21">
        <f>ROUNDDOWN(MAX(0,T3394-(AB3394+AD3394)*0.6),-2)+ROUNDDOWN(MAX(0,U3394-(AB3394+AD3394)*0.4),-2)</f>
        <v/>
      </c>
      <c r="AI3394" s="21">
        <f>ROUNDDOWN(T3394,-2)+ROUNDDOWN(U3394,-2)</f>
        <v/>
      </c>
      <c r="AJ3394" s="21">
        <f>M3394+AF3394</f>
        <v/>
      </c>
      <c r="AK3394" s="21">
        <f>M3394+AG3394</f>
        <v/>
      </c>
      <c r="AL3394" s="21">
        <f>N3394+AH3394</f>
        <v/>
      </c>
      <c r="AM3394" s="21">
        <f>O3394+AI3394</f>
        <v/>
      </c>
      <c r="AN3394" s="21">
        <f>N3394+AI3394</f>
        <v/>
      </c>
      <c r="AO3394" s="21">
        <f>ROUNDDOWN((R3394+S3394)*0.2/Y3394+2000,0)</f>
        <v/>
      </c>
      <c r="AP3394" s="21">
        <f>ROUNDDOWN((T3394+U3394)*0.2/Z3394+2000,0)</f>
        <v/>
      </c>
      <c r="AQ3394" s="21">
        <f>AL3394-AK3394</f>
        <v/>
      </c>
      <c r="AR3394" s="21">
        <f>AM3394-AK3394</f>
        <v/>
      </c>
      <c r="AS3394" s="21">
        <f>AM3394-AL3394</f>
        <v/>
      </c>
      <c r="AT3394" s="21">
        <f>AK3394+C3394-AJ3394</f>
        <v/>
      </c>
      <c r="AU3394" s="21">
        <f>AL3394+C3394-AM3394</f>
        <v/>
      </c>
      <c r="AV3394" s="21">
        <f>AN3394+C3394-AM3394</f>
        <v/>
      </c>
    </row>
    <row r="3395">
      <c r="A3395" t="inlineStr">
        <is>
          <t>1万円刻み</t>
        </is>
      </c>
      <c r="B3395" s="21">
        <f>'5_1万円刻み'!$A$1632</f>
        <v/>
      </c>
      <c r="C3395" s="21">
        <f>AO3395</f>
        <v/>
      </c>
      <c r="D3395" s="21" t="n">
        <v>0</v>
      </c>
      <c r="E3395" s="21">
        <f>ROUND(MIN(B3395/12,650000)*12*0.0915+MIN(B3395/12,1390000)*12*(0.0504+0)+B3395*0.005,0)</f>
        <v/>
      </c>
      <c r="F3395" s="21">
        <f>IF(B3395&lt;741000,0,IF(B3395&lt;2191000,B3395-740000,IF(B3395&lt;2193000,1451000,IF(B3395&lt;2196000,1453000,IF(B3395&lt;2200000,1456000,IF(B3395&lt;3600000,ROUND(ROUNDDOWN(B3395/4,-3)*2.8,0)-80000,IF(B3395&lt;6600000,ROUND(ROUNDDOWN(B3395/4,-3)*3.2,0)-440000,IF(B3395&lt;8500000,ROUNDDOWN(B3395*0.9,0)-1100000,B3395-1950000))))))))</f>
        <v/>
      </c>
      <c r="G3395" s="21">
        <f>IF(F3395&gt;23500000,NA(),IF(F3395&lt;=4890000,1040000,IF(F3395&lt;=6550000,670000,620000)))</f>
        <v/>
      </c>
      <c r="H3395" s="21">
        <f>IF(D3395&lt;=0,0,MAX(0,MIN(2000000,D3395-MIN(100000,ROUNDDOWN(F3395*0.05,0)))))</f>
        <v/>
      </c>
      <c r="I3395" s="21">
        <f>IF(C3395&lt;=2000,0,MIN(C3395,ROUNDDOWN(F3395*0.4,0))-2000)</f>
        <v/>
      </c>
      <c r="J3395" s="21">
        <f>MAX(0,ROUNDDOWN(F3395-E3395-G3395,-3))</f>
        <v/>
      </c>
      <c r="K3395" s="21">
        <f>MAX(0,ROUNDDOWN(F3395-E3395-G3395-H3395-I3395,-3))</f>
        <v/>
      </c>
      <c r="L3395" s="21">
        <f>MAX(0,ROUNDDOWN(F3395-E3395-G3395-H3395,-3))</f>
        <v/>
      </c>
      <c r="M3395" s="21">
        <f>IF(J3395&lt;=0,0,ROUNDDOWN((J3395*LOOKUP(J3395,{0,1950001,3300001,6950001,9000001,18000001,40000001},{0.05,0.1,0.2,0.23,0.33,0.4,0.45})-LOOKUP(J3395,{0,1950001,3300001,6950001,9000001,18000001,40000001},{0,97500,427500,636000,1536000,2796000,4796000}))*1.021,-2))</f>
        <v/>
      </c>
      <c r="N3395" s="21">
        <f>IF(K3395&lt;=0,0,ROUNDDOWN((K3395*LOOKUP(K3395,{0,1950001,3300001,6950001,9000001,18000001,40000001},{0.05,0.1,0.2,0.23,0.33,0.4,0.45})-LOOKUP(K3395,{0,1950001,3300001,6950001,9000001,18000001,40000001},{0,97500,427500,636000,1536000,2796000,4796000}))*1.021,-2))</f>
        <v/>
      </c>
      <c r="O3395" s="21">
        <f>IF(L3395&lt;=0,0,ROUNDDOWN((L3395*LOOKUP(L3395,{0,1950001,3300001,6950001,9000001,18000001,40000001},{0.05,0.1,0.2,0.23,0.33,0.4,0.45})-LOOKUP(L3395,{0,1950001,3300001,6950001,9000001,18000001,40000001},{0,97500,427500,636000,1536000,2796000,4796000}))*1.021,-2))</f>
        <v/>
      </c>
      <c r="P3395" s="21">
        <f>MAX(0,ROUNDDOWN(F3395-E3395-430000,-3))</f>
        <v/>
      </c>
      <c r="Q3395" s="21">
        <f>MAX(0,ROUNDDOWN(F3395-E3395-430000-H3395,-3))</f>
        <v/>
      </c>
      <c r="R3395" s="21">
        <f>IF(F3395&lt;=450000,0,MAX(0,P3395*0.06-MIN(50000,P3395)*0.03))</f>
        <v/>
      </c>
      <c r="S3395" s="21">
        <f>IF(F3395&lt;=450000,0,MAX(0,P3395*0.04-MIN(50000,P3395)*0.02))</f>
        <v/>
      </c>
      <c r="T3395" s="21">
        <f>IF(F3395&lt;=450000,0,MAX(0,Q3395*0.06-MIN(50000,Q3395)*0.03))</f>
        <v/>
      </c>
      <c r="U3395" s="21">
        <f>IF(F3395&lt;=450000,0,MAX(0,Q3395*0.04-MIN(50000,Q3395)*0.02))</f>
        <v/>
      </c>
      <c r="V3395" s="21">
        <f>50000+MAX(0,G3395-480000)</f>
        <v/>
      </c>
      <c r="W3395" s="21">
        <f>P3395-V3395</f>
        <v/>
      </c>
      <c r="X3395" s="21">
        <f>Q3395-V3395</f>
        <v/>
      </c>
      <c r="Y3395" s="22">
        <f>IF(W3395&lt;0,0.9,LOOKUP(W3395,{0,1950001,3300001,6950001,9000001,18000001,40000001},{0.84895,0.7979,0.6958,0.66517,0.56307,0.4916,0.44055}))</f>
        <v/>
      </c>
      <c r="Z3395" s="22">
        <f>IF(X3395&lt;0,0.9,LOOKUP(X3395,{0,1950001,3300001,6950001,9000001,18000001,40000001},{0.84895,0.7979,0.6958,0.66517,0.56307,0.4916,0.44055}))</f>
        <v/>
      </c>
      <c r="AA3395" s="22">
        <f>IF(W3395&lt;0,0,CHOOSE(MATCH(W3395,{0,1950001,3300001,6950001,9000001},1),5.105/84.895,10.21/79.79,20.42/69.58,23.483/66.517,33.693/56.307))</f>
        <v/>
      </c>
      <c r="AB3395" s="21">
        <f>IF(C3395&lt;=2000,0,(MIN(C3395,ROUNDDOWN(F3395*0.3,0))-2000)*0.1)</f>
        <v/>
      </c>
      <c r="AC3395" s="21">
        <f>IF(C3395&lt;=2000,0,MIN((C3395-2000)*Y3395,(R3395+S3395)*0.2))</f>
        <v/>
      </c>
      <c r="AD3395" s="21">
        <f>IF(C3395&lt;=2000,0,MIN((C3395-2000)*Z3395,(T3395+U3395)*0.2))</f>
        <v/>
      </c>
      <c r="AE3395" s="21">
        <f>AC3395*AA3395</f>
        <v/>
      </c>
      <c r="AF3395" s="21">
        <f>ROUNDDOWN(R3395,-2)+ROUNDDOWN(S3395,-2)</f>
        <v/>
      </c>
      <c r="AG3395" s="21">
        <f>ROUNDDOWN(MAX(0,R3395-(AB3395+AC3395+AE3395)*0.6),-2)+ROUNDDOWN(MAX(0,S3395-(AB3395+AC3395+AE3395)*0.4),-2)</f>
        <v/>
      </c>
      <c r="AH3395" s="21">
        <f>ROUNDDOWN(MAX(0,T3395-(AB3395+AD3395)*0.6),-2)+ROUNDDOWN(MAX(0,U3395-(AB3395+AD3395)*0.4),-2)</f>
        <v/>
      </c>
      <c r="AI3395" s="21">
        <f>ROUNDDOWN(T3395,-2)+ROUNDDOWN(U3395,-2)</f>
        <v/>
      </c>
      <c r="AJ3395" s="21">
        <f>M3395+AF3395</f>
        <v/>
      </c>
      <c r="AK3395" s="21">
        <f>M3395+AG3395</f>
        <v/>
      </c>
      <c r="AL3395" s="21">
        <f>N3395+AH3395</f>
        <v/>
      </c>
      <c r="AM3395" s="21">
        <f>O3395+AI3395</f>
        <v/>
      </c>
      <c r="AN3395" s="21">
        <f>N3395+AI3395</f>
        <v/>
      </c>
      <c r="AO3395" s="21">
        <f>ROUNDDOWN((R3395+S3395)*0.2/Y3395+2000,0)</f>
        <v/>
      </c>
      <c r="AP3395" s="21">
        <f>ROUNDDOWN((T3395+U3395)*0.2/Z3395+2000,0)</f>
        <v/>
      </c>
      <c r="AQ3395" s="21">
        <f>AL3395-AK3395</f>
        <v/>
      </c>
      <c r="AR3395" s="21">
        <f>AM3395-AK3395</f>
        <v/>
      </c>
      <c r="AS3395" s="21">
        <f>AM3395-AL3395</f>
        <v/>
      </c>
      <c r="AT3395" s="21">
        <f>AK3395+C3395-AJ3395</f>
        <v/>
      </c>
      <c r="AU3395" s="21">
        <f>AL3395+C3395-AM3395</f>
        <v/>
      </c>
      <c r="AV3395" s="21">
        <f>AN3395+C3395-AM3395</f>
        <v/>
      </c>
    </row>
    <row r="3396">
      <c r="A3396" t="inlineStr">
        <is>
          <t>1万円刻み</t>
        </is>
      </c>
      <c r="B3396" s="21">
        <f>'5_1万円刻み'!$A$1633</f>
        <v/>
      </c>
      <c r="C3396" s="21">
        <f>AO3396</f>
        <v/>
      </c>
      <c r="D3396" s="21" t="n">
        <v>0</v>
      </c>
      <c r="E3396" s="21">
        <f>ROUND(MIN(B3396/12,650000)*12*0.0915+MIN(B3396/12,1390000)*12*(0.0504+0)+B3396*0.005,0)</f>
        <v/>
      </c>
      <c r="F3396" s="21">
        <f>IF(B3396&lt;741000,0,IF(B3396&lt;2191000,B3396-740000,IF(B3396&lt;2193000,1451000,IF(B3396&lt;2196000,1453000,IF(B3396&lt;2200000,1456000,IF(B3396&lt;3600000,ROUND(ROUNDDOWN(B3396/4,-3)*2.8,0)-80000,IF(B3396&lt;6600000,ROUND(ROUNDDOWN(B3396/4,-3)*3.2,0)-440000,IF(B3396&lt;8500000,ROUNDDOWN(B3396*0.9,0)-1100000,B3396-1950000))))))))</f>
        <v/>
      </c>
      <c r="G3396" s="21">
        <f>IF(F3396&gt;23500000,NA(),IF(F3396&lt;=4890000,1040000,IF(F3396&lt;=6550000,670000,620000)))</f>
        <v/>
      </c>
      <c r="H3396" s="21">
        <f>IF(D3396&lt;=0,0,MAX(0,MIN(2000000,D3396-MIN(100000,ROUNDDOWN(F3396*0.05,0)))))</f>
        <v/>
      </c>
      <c r="I3396" s="21">
        <f>IF(C3396&lt;=2000,0,MIN(C3396,ROUNDDOWN(F3396*0.4,0))-2000)</f>
        <v/>
      </c>
      <c r="J3396" s="21">
        <f>MAX(0,ROUNDDOWN(F3396-E3396-G3396,-3))</f>
        <v/>
      </c>
      <c r="K3396" s="21">
        <f>MAX(0,ROUNDDOWN(F3396-E3396-G3396-H3396-I3396,-3))</f>
        <v/>
      </c>
      <c r="L3396" s="21">
        <f>MAX(0,ROUNDDOWN(F3396-E3396-G3396-H3396,-3))</f>
        <v/>
      </c>
      <c r="M3396" s="21">
        <f>IF(J3396&lt;=0,0,ROUNDDOWN((J3396*LOOKUP(J3396,{0,1950001,3300001,6950001,9000001,18000001,40000001},{0.05,0.1,0.2,0.23,0.33,0.4,0.45})-LOOKUP(J3396,{0,1950001,3300001,6950001,9000001,18000001,40000001},{0,97500,427500,636000,1536000,2796000,4796000}))*1.021,-2))</f>
        <v/>
      </c>
      <c r="N3396" s="21">
        <f>IF(K3396&lt;=0,0,ROUNDDOWN((K3396*LOOKUP(K3396,{0,1950001,3300001,6950001,9000001,18000001,40000001},{0.05,0.1,0.2,0.23,0.33,0.4,0.45})-LOOKUP(K3396,{0,1950001,3300001,6950001,9000001,18000001,40000001},{0,97500,427500,636000,1536000,2796000,4796000}))*1.021,-2))</f>
        <v/>
      </c>
      <c r="O3396" s="21">
        <f>IF(L3396&lt;=0,0,ROUNDDOWN((L3396*LOOKUP(L3396,{0,1950001,3300001,6950001,9000001,18000001,40000001},{0.05,0.1,0.2,0.23,0.33,0.4,0.45})-LOOKUP(L3396,{0,1950001,3300001,6950001,9000001,18000001,40000001},{0,97500,427500,636000,1536000,2796000,4796000}))*1.021,-2))</f>
        <v/>
      </c>
      <c r="P3396" s="21">
        <f>MAX(0,ROUNDDOWN(F3396-E3396-430000,-3))</f>
        <v/>
      </c>
      <c r="Q3396" s="21">
        <f>MAX(0,ROUNDDOWN(F3396-E3396-430000-H3396,-3))</f>
        <v/>
      </c>
      <c r="R3396" s="21">
        <f>IF(F3396&lt;=450000,0,MAX(0,P3396*0.06-MIN(50000,P3396)*0.03))</f>
        <v/>
      </c>
      <c r="S3396" s="21">
        <f>IF(F3396&lt;=450000,0,MAX(0,P3396*0.04-MIN(50000,P3396)*0.02))</f>
        <v/>
      </c>
      <c r="T3396" s="21">
        <f>IF(F3396&lt;=450000,0,MAX(0,Q3396*0.06-MIN(50000,Q3396)*0.03))</f>
        <v/>
      </c>
      <c r="U3396" s="21">
        <f>IF(F3396&lt;=450000,0,MAX(0,Q3396*0.04-MIN(50000,Q3396)*0.02))</f>
        <v/>
      </c>
      <c r="V3396" s="21">
        <f>50000+MAX(0,G3396-480000)</f>
        <v/>
      </c>
      <c r="W3396" s="21">
        <f>P3396-V3396</f>
        <v/>
      </c>
      <c r="X3396" s="21">
        <f>Q3396-V3396</f>
        <v/>
      </c>
      <c r="Y3396" s="22">
        <f>IF(W3396&lt;0,0.9,LOOKUP(W3396,{0,1950001,3300001,6950001,9000001,18000001,40000001},{0.84895,0.7979,0.6958,0.66517,0.56307,0.4916,0.44055}))</f>
        <v/>
      </c>
      <c r="Z3396" s="22">
        <f>IF(X3396&lt;0,0.9,LOOKUP(X3396,{0,1950001,3300001,6950001,9000001,18000001,40000001},{0.84895,0.7979,0.6958,0.66517,0.56307,0.4916,0.44055}))</f>
        <v/>
      </c>
      <c r="AA3396" s="22">
        <f>IF(W3396&lt;0,0,CHOOSE(MATCH(W3396,{0,1950001,3300001,6950001,9000001},1),5.105/84.895,10.21/79.79,20.42/69.58,23.483/66.517,33.693/56.307))</f>
        <v/>
      </c>
      <c r="AB3396" s="21">
        <f>IF(C3396&lt;=2000,0,(MIN(C3396,ROUNDDOWN(F3396*0.3,0))-2000)*0.1)</f>
        <v/>
      </c>
      <c r="AC3396" s="21">
        <f>IF(C3396&lt;=2000,0,MIN((C3396-2000)*Y3396,(R3396+S3396)*0.2))</f>
        <v/>
      </c>
      <c r="AD3396" s="21">
        <f>IF(C3396&lt;=2000,0,MIN((C3396-2000)*Z3396,(T3396+U3396)*0.2))</f>
        <v/>
      </c>
      <c r="AE3396" s="21">
        <f>AC3396*AA3396</f>
        <v/>
      </c>
      <c r="AF3396" s="21">
        <f>ROUNDDOWN(R3396,-2)+ROUNDDOWN(S3396,-2)</f>
        <v/>
      </c>
      <c r="AG3396" s="21">
        <f>ROUNDDOWN(MAX(0,R3396-(AB3396+AC3396+AE3396)*0.6),-2)+ROUNDDOWN(MAX(0,S3396-(AB3396+AC3396+AE3396)*0.4),-2)</f>
        <v/>
      </c>
      <c r="AH3396" s="21">
        <f>ROUNDDOWN(MAX(0,T3396-(AB3396+AD3396)*0.6),-2)+ROUNDDOWN(MAX(0,U3396-(AB3396+AD3396)*0.4),-2)</f>
        <v/>
      </c>
      <c r="AI3396" s="21">
        <f>ROUNDDOWN(T3396,-2)+ROUNDDOWN(U3396,-2)</f>
        <v/>
      </c>
      <c r="AJ3396" s="21">
        <f>M3396+AF3396</f>
        <v/>
      </c>
      <c r="AK3396" s="21">
        <f>M3396+AG3396</f>
        <v/>
      </c>
      <c r="AL3396" s="21">
        <f>N3396+AH3396</f>
        <v/>
      </c>
      <c r="AM3396" s="21">
        <f>O3396+AI3396</f>
        <v/>
      </c>
      <c r="AN3396" s="21">
        <f>N3396+AI3396</f>
        <v/>
      </c>
      <c r="AO3396" s="21">
        <f>ROUNDDOWN((R3396+S3396)*0.2/Y3396+2000,0)</f>
        <v/>
      </c>
      <c r="AP3396" s="21">
        <f>ROUNDDOWN((T3396+U3396)*0.2/Z3396+2000,0)</f>
        <v/>
      </c>
      <c r="AQ3396" s="21">
        <f>AL3396-AK3396</f>
        <v/>
      </c>
      <c r="AR3396" s="21">
        <f>AM3396-AK3396</f>
        <v/>
      </c>
      <c r="AS3396" s="21">
        <f>AM3396-AL3396</f>
        <v/>
      </c>
      <c r="AT3396" s="21">
        <f>AK3396+C3396-AJ3396</f>
        <v/>
      </c>
      <c r="AU3396" s="21">
        <f>AL3396+C3396-AM3396</f>
        <v/>
      </c>
      <c r="AV3396" s="21">
        <f>AN3396+C3396-AM3396</f>
        <v/>
      </c>
    </row>
    <row r="3397">
      <c r="A3397" t="inlineStr">
        <is>
          <t>1万円刻み</t>
        </is>
      </c>
      <c r="B3397" s="21">
        <f>'5_1万円刻み'!$A$1634</f>
        <v/>
      </c>
      <c r="C3397" s="21">
        <f>AO3397</f>
        <v/>
      </c>
      <c r="D3397" s="21" t="n">
        <v>0</v>
      </c>
      <c r="E3397" s="21">
        <f>ROUND(MIN(B3397/12,650000)*12*0.0915+MIN(B3397/12,1390000)*12*(0.0504+0)+B3397*0.005,0)</f>
        <v/>
      </c>
      <c r="F3397" s="21">
        <f>IF(B3397&lt;741000,0,IF(B3397&lt;2191000,B3397-740000,IF(B3397&lt;2193000,1451000,IF(B3397&lt;2196000,1453000,IF(B3397&lt;2200000,1456000,IF(B3397&lt;3600000,ROUND(ROUNDDOWN(B3397/4,-3)*2.8,0)-80000,IF(B3397&lt;6600000,ROUND(ROUNDDOWN(B3397/4,-3)*3.2,0)-440000,IF(B3397&lt;8500000,ROUNDDOWN(B3397*0.9,0)-1100000,B3397-1950000))))))))</f>
        <v/>
      </c>
      <c r="G3397" s="21">
        <f>IF(F3397&gt;23500000,NA(),IF(F3397&lt;=4890000,1040000,IF(F3397&lt;=6550000,670000,620000)))</f>
        <v/>
      </c>
      <c r="H3397" s="21">
        <f>IF(D3397&lt;=0,0,MAX(0,MIN(2000000,D3397-MIN(100000,ROUNDDOWN(F3397*0.05,0)))))</f>
        <v/>
      </c>
      <c r="I3397" s="21">
        <f>IF(C3397&lt;=2000,0,MIN(C3397,ROUNDDOWN(F3397*0.4,0))-2000)</f>
        <v/>
      </c>
      <c r="J3397" s="21">
        <f>MAX(0,ROUNDDOWN(F3397-E3397-G3397,-3))</f>
        <v/>
      </c>
      <c r="K3397" s="21">
        <f>MAX(0,ROUNDDOWN(F3397-E3397-G3397-H3397-I3397,-3))</f>
        <v/>
      </c>
      <c r="L3397" s="21">
        <f>MAX(0,ROUNDDOWN(F3397-E3397-G3397-H3397,-3))</f>
        <v/>
      </c>
      <c r="M3397" s="21">
        <f>IF(J3397&lt;=0,0,ROUNDDOWN((J3397*LOOKUP(J3397,{0,1950001,3300001,6950001,9000001,18000001,40000001},{0.05,0.1,0.2,0.23,0.33,0.4,0.45})-LOOKUP(J3397,{0,1950001,3300001,6950001,9000001,18000001,40000001},{0,97500,427500,636000,1536000,2796000,4796000}))*1.021,-2))</f>
        <v/>
      </c>
      <c r="N3397" s="21">
        <f>IF(K3397&lt;=0,0,ROUNDDOWN((K3397*LOOKUP(K3397,{0,1950001,3300001,6950001,9000001,18000001,40000001},{0.05,0.1,0.2,0.23,0.33,0.4,0.45})-LOOKUP(K3397,{0,1950001,3300001,6950001,9000001,18000001,40000001},{0,97500,427500,636000,1536000,2796000,4796000}))*1.021,-2))</f>
        <v/>
      </c>
      <c r="O3397" s="21">
        <f>IF(L3397&lt;=0,0,ROUNDDOWN((L3397*LOOKUP(L3397,{0,1950001,3300001,6950001,9000001,18000001,40000001},{0.05,0.1,0.2,0.23,0.33,0.4,0.45})-LOOKUP(L3397,{0,1950001,3300001,6950001,9000001,18000001,40000001},{0,97500,427500,636000,1536000,2796000,4796000}))*1.021,-2))</f>
        <v/>
      </c>
      <c r="P3397" s="21">
        <f>MAX(0,ROUNDDOWN(F3397-E3397-430000,-3))</f>
        <v/>
      </c>
      <c r="Q3397" s="21">
        <f>MAX(0,ROUNDDOWN(F3397-E3397-430000-H3397,-3))</f>
        <v/>
      </c>
      <c r="R3397" s="21">
        <f>IF(F3397&lt;=450000,0,MAX(0,P3397*0.06-MIN(50000,P3397)*0.03))</f>
        <v/>
      </c>
      <c r="S3397" s="21">
        <f>IF(F3397&lt;=450000,0,MAX(0,P3397*0.04-MIN(50000,P3397)*0.02))</f>
        <v/>
      </c>
      <c r="T3397" s="21">
        <f>IF(F3397&lt;=450000,0,MAX(0,Q3397*0.06-MIN(50000,Q3397)*0.03))</f>
        <v/>
      </c>
      <c r="U3397" s="21">
        <f>IF(F3397&lt;=450000,0,MAX(0,Q3397*0.04-MIN(50000,Q3397)*0.02))</f>
        <v/>
      </c>
      <c r="V3397" s="21">
        <f>50000+MAX(0,G3397-480000)</f>
        <v/>
      </c>
      <c r="W3397" s="21">
        <f>P3397-V3397</f>
        <v/>
      </c>
      <c r="X3397" s="21">
        <f>Q3397-V3397</f>
        <v/>
      </c>
      <c r="Y3397" s="22">
        <f>IF(W3397&lt;0,0.9,LOOKUP(W3397,{0,1950001,3300001,6950001,9000001,18000001,40000001},{0.84895,0.7979,0.6958,0.66517,0.56307,0.4916,0.44055}))</f>
        <v/>
      </c>
      <c r="Z3397" s="22">
        <f>IF(X3397&lt;0,0.9,LOOKUP(X3397,{0,1950001,3300001,6950001,9000001,18000001,40000001},{0.84895,0.7979,0.6958,0.66517,0.56307,0.4916,0.44055}))</f>
        <v/>
      </c>
      <c r="AA3397" s="22">
        <f>IF(W3397&lt;0,0,CHOOSE(MATCH(W3397,{0,1950001,3300001,6950001,9000001},1),5.105/84.895,10.21/79.79,20.42/69.58,23.483/66.517,33.693/56.307))</f>
        <v/>
      </c>
      <c r="AB3397" s="21">
        <f>IF(C3397&lt;=2000,0,(MIN(C3397,ROUNDDOWN(F3397*0.3,0))-2000)*0.1)</f>
        <v/>
      </c>
      <c r="AC3397" s="21">
        <f>IF(C3397&lt;=2000,0,MIN((C3397-2000)*Y3397,(R3397+S3397)*0.2))</f>
        <v/>
      </c>
      <c r="AD3397" s="21">
        <f>IF(C3397&lt;=2000,0,MIN((C3397-2000)*Z3397,(T3397+U3397)*0.2))</f>
        <v/>
      </c>
      <c r="AE3397" s="21">
        <f>AC3397*AA3397</f>
        <v/>
      </c>
      <c r="AF3397" s="21">
        <f>ROUNDDOWN(R3397,-2)+ROUNDDOWN(S3397,-2)</f>
        <v/>
      </c>
      <c r="AG3397" s="21">
        <f>ROUNDDOWN(MAX(0,R3397-(AB3397+AC3397+AE3397)*0.6),-2)+ROUNDDOWN(MAX(0,S3397-(AB3397+AC3397+AE3397)*0.4),-2)</f>
        <v/>
      </c>
      <c r="AH3397" s="21">
        <f>ROUNDDOWN(MAX(0,T3397-(AB3397+AD3397)*0.6),-2)+ROUNDDOWN(MAX(0,U3397-(AB3397+AD3397)*0.4),-2)</f>
        <v/>
      </c>
      <c r="AI3397" s="21">
        <f>ROUNDDOWN(T3397,-2)+ROUNDDOWN(U3397,-2)</f>
        <v/>
      </c>
      <c r="AJ3397" s="21">
        <f>M3397+AF3397</f>
        <v/>
      </c>
      <c r="AK3397" s="21">
        <f>M3397+AG3397</f>
        <v/>
      </c>
      <c r="AL3397" s="21">
        <f>N3397+AH3397</f>
        <v/>
      </c>
      <c r="AM3397" s="21">
        <f>O3397+AI3397</f>
        <v/>
      </c>
      <c r="AN3397" s="21">
        <f>N3397+AI3397</f>
        <v/>
      </c>
      <c r="AO3397" s="21">
        <f>ROUNDDOWN((R3397+S3397)*0.2/Y3397+2000,0)</f>
        <v/>
      </c>
      <c r="AP3397" s="21">
        <f>ROUNDDOWN((T3397+U3397)*0.2/Z3397+2000,0)</f>
        <v/>
      </c>
      <c r="AQ3397" s="21">
        <f>AL3397-AK3397</f>
        <v/>
      </c>
      <c r="AR3397" s="21">
        <f>AM3397-AK3397</f>
        <v/>
      </c>
      <c r="AS3397" s="21">
        <f>AM3397-AL3397</f>
        <v/>
      </c>
      <c r="AT3397" s="21">
        <f>AK3397+C3397-AJ3397</f>
        <v/>
      </c>
      <c r="AU3397" s="21">
        <f>AL3397+C3397-AM3397</f>
        <v/>
      </c>
      <c r="AV3397" s="21">
        <f>AN3397+C3397-AM3397</f>
        <v/>
      </c>
    </row>
    <row r="3398">
      <c r="A3398" t="inlineStr">
        <is>
          <t>1万円刻み</t>
        </is>
      </c>
      <c r="B3398" s="21">
        <f>'5_1万円刻み'!$A$1635</f>
        <v/>
      </c>
      <c r="C3398" s="21">
        <f>AO3398</f>
        <v/>
      </c>
      <c r="D3398" s="21" t="n">
        <v>0</v>
      </c>
      <c r="E3398" s="21">
        <f>ROUND(MIN(B3398/12,650000)*12*0.0915+MIN(B3398/12,1390000)*12*(0.0504+0)+B3398*0.005,0)</f>
        <v/>
      </c>
      <c r="F3398" s="21">
        <f>IF(B3398&lt;741000,0,IF(B3398&lt;2191000,B3398-740000,IF(B3398&lt;2193000,1451000,IF(B3398&lt;2196000,1453000,IF(B3398&lt;2200000,1456000,IF(B3398&lt;3600000,ROUND(ROUNDDOWN(B3398/4,-3)*2.8,0)-80000,IF(B3398&lt;6600000,ROUND(ROUNDDOWN(B3398/4,-3)*3.2,0)-440000,IF(B3398&lt;8500000,ROUNDDOWN(B3398*0.9,0)-1100000,B3398-1950000))))))))</f>
        <v/>
      </c>
      <c r="G3398" s="21">
        <f>IF(F3398&gt;23500000,NA(),IF(F3398&lt;=4890000,1040000,IF(F3398&lt;=6550000,670000,620000)))</f>
        <v/>
      </c>
      <c r="H3398" s="21">
        <f>IF(D3398&lt;=0,0,MAX(0,MIN(2000000,D3398-MIN(100000,ROUNDDOWN(F3398*0.05,0)))))</f>
        <v/>
      </c>
      <c r="I3398" s="21">
        <f>IF(C3398&lt;=2000,0,MIN(C3398,ROUNDDOWN(F3398*0.4,0))-2000)</f>
        <v/>
      </c>
      <c r="J3398" s="21">
        <f>MAX(0,ROUNDDOWN(F3398-E3398-G3398,-3))</f>
        <v/>
      </c>
      <c r="K3398" s="21">
        <f>MAX(0,ROUNDDOWN(F3398-E3398-G3398-H3398-I3398,-3))</f>
        <v/>
      </c>
      <c r="L3398" s="21">
        <f>MAX(0,ROUNDDOWN(F3398-E3398-G3398-H3398,-3))</f>
        <v/>
      </c>
      <c r="M3398" s="21">
        <f>IF(J3398&lt;=0,0,ROUNDDOWN((J3398*LOOKUP(J3398,{0,1950001,3300001,6950001,9000001,18000001,40000001},{0.05,0.1,0.2,0.23,0.33,0.4,0.45})-LOOKUP(J3398,{0,1950001,3300001,6950001,9000001,18000001,40000001},{0,97500,427500,636000,1536000,2796000,4796000}))*1.021,-2))</f>
        <v/>
      </c>
      <c r="N3398" s="21">
        <f>IF(K3398&lt;=0,0,ROUNDDOWN((K3398*LOOKUP(K3398,{0,1950001,3300001,6950001,9000001,18000001,40000001},{0.05,0.1,0.2,0.23,0.33,0.4,0.45})-LOOKUP(K3398,{0,1950001,3300001,6950001,9000001,18000001,40000001},{0,97500,427500,636000,1536000,2796000,4796000}))*1.021,-2))</f>
        <v/>
      </c>
      <c r="O3398" s="21">
        <f>IF(L3398&lt;=0,0,ROUNDDOWN((L3398*LOOKUP(L3398,{0,1950001,3300001,6950001,9000001,18000001,40000001},{0.05,0.1,0.2,0.23,0.33,0.4,0.45})-LOOKUP(L3398,{0,1950001,3300001,6950001,9000001,18000001,40000001},{0,97500,427500,636000,1536000,2796000,4796000}))*1.021,-2))</f>
        <v/>
      </c>
      <c r="P3398" s="21">
        <f>MAX(0,ROUNDDOWN(F3398-E3398-430000,-3))</f>
        <v/>
      </c>
      <c r="Q3398" s="21">
        <f>MAX(0,ROUNDDOWN(F3398-E3398-430000-H3398,-3))</f>
        <v/>
      </c>
      <c r="R3398" s="21">
        <f>IF(F3398&lt;=450000,0,MAX(0,P3398*0.06-MIN(50000,P3398)*0.03))</f>
        <v/>
      </c>
      <c r="S3398" s="21">
        <f>IF(F3398&lt;=450000,0,MAX(0,P3398*0.04-MIN(50000,P3398)*0.02))</f>
        <v/>
      </c>
      <c r="T3398" s="21">
        <f>IF(F3398&lt;=450000,0,MAX(0,Q3398*0.06-MIN(50000,Q3398)*0.03))</f>
        <v/>
      </c>
      <c r="U3398" s="21">
        <f>IF(F3398&lt;=450000,0,MAX(0,Q3398*0.04-MIN(50000,Q3398)*0.02))</f>
        <v/>
      </c>
      <c r="V3398" s="21">
        <f>50000+MAX(0,G3398-480000)</f>
        <v/>
      </c>
      <c r="W3398" s="21">
        <f>P3398-V3398</f>
        <v/>
      </c>
      <c r="X3398" s="21">
        <f>Q3398-V3398</f>
        <v/>
      </c>
      <c r="Y3398" s="22">
        <f>IF(W3398&lt;0,0.9,LOOKUP(W3398,{0,1950001,3300001,6950001,9000001,18000001,40000001},{0.84895,0.7979,0.6958,0.66517,0.56307,0.4916,0.44055}))</f>
        <v/>
      </c>
      <c r="Z3398" s="22">
        <f>IF(X3398&lt;0,0.9,LOOKUP(X3398,{0,1950001,3300001,6950001,9000001,18000001,40000001},{0.84895,0.7979,0.6958,0.66517,0.56307,0.4916,0.44055}))</f>
        <v/>
      </c>
      <c r="AA3398" s="22">
        <f>IF(W3398&lt;0,0,CHOOSE(MATCH(W3398,{0,1950001,3300001,6950001,9000001},1),5.105/84.895,10.21/79.79,20.42/69.58,23.483/66.517,33.693/56.307))</f>
        <v/>
      </c>
      <c r="AB3398" s="21">
        <f>IF(C3398&lt;=2000,0,(MIN(C3398,ROUNDDOWN(F3398*0.3,0))-2000)*0.1)</f>
        <v/>
      </c>
      <c r="AC3398" s="21">
        <f>IF(C3398&lt;=2000,0,MIN((C3398-2000)*Y3398,(R3398+S3398)*0.2))</f>
        <v/>
      </c>
      <c r="AD3398" s="21">
        <f>IF(C3398&lt;=2000,0,MIN((C3398-2000)*Z3398,(T3398+U3398)*0.2))</f>
        <v/>
      </c>
      <c r="AE3398" s="21">
        <f>AC3398*AA3398</f>
        <v/>
      </c>
      <c r="AF3398" s="21">
        <f>ROUNDDOWN(R3398,-2)+ROUNDDOWN(S3398,-2)</f>
        <v/>
      </c>
      <c r="AG3398" s="21">
        <f>ROUNDDOWN(MAX(0,R3398-(AB3398+AC3398+AE3398)*0.6),-2)+ROUNDDOWN(MAX(0,S3398-(AB3398+AC3398+AE3398)*0.4),-2)</f>
        <v/>
      </c>
      <c r="AH3398" s="21">
        <f>ROUNDDOWN(MAX(0,T3398-(AB3398+AD3398)*0.6),-2)+ROUNDDOWN(MAX(0,U3398-(AB3398+AD3398)*0.4),-2)</f>
        <v/>
      </c>
      <c r="AI3398" s="21">
        <f>ROUNDDOWN(T3398,-2)+ROUNDDOWN(U3398,-2)</f>
        <v/>
      </c>
      <c r="AJ3398" s="21">
        <f>M3398+AF3398</f>
        <v/>
      </c>
      <c r="AK3398" s="21">
        <f>M3398+AG3398</f>
        <v/>
      </c>
      <c r="AL3398" s="21">
        <f>N3398+AH3398</f>
        <v/>
      </c>
      <c r="AM3398" s="21">
        <f>O3398+AI3398</f>
        <v/>
      </c>
      <c r="AN3398" s="21">
        <f>N3398+AI3398</f>
        <v/>
      </c>
      <c r="AO3398" s="21">
        <f>ROUNDDOWN((R3398+S3398)*0.2/Y3398+2000,0)</f>
        <v/>
      </c>
      <c r="AP3398" s="21">
        <f>ROUNDDOWN((T3398+U3398)*0.2/Z3398+2000,0)</f>
        <v/>
      </c>
      <c r="AQ3398" s="21">
        <f>AL3398-AK3398</f>
        <v/>
      </c>
      <c r="AR3398" s="21">
        <f>AM3398-AK3398</f>
        <v/>
      </c>
      <c r="AS3398" s="21">
        <f>AM3398-AL3398</f>
        <v/>
      </c>
      <c r="AT3398" s="21">
        <f>AK3398+C3398-AJ3398</f>
        <v/>
      </c>
      <c r="AU3398" s="21">
        <f>AL3398+C3398-AM3398</f>
        <v/>
      </c>
      <c r="AV3398" s="21">
        <f>AN3398+C3398-AM3398</f>
        <v/>
      </c>
    </row>
    <row r="3399">
      <c r="A3399" t="inlineStr">
        <is>
          <t>1万円刻み</t>
        </is>
      </c>
      <c r="B3399" s="21">
        <f>'5_1万円刻み'!$A$1636</f>
        <v/>
      </c>
      <c r="C3399" s="21">
        <f>AO3399</f>
        <v/>
      </c>
      <c r="D3399" s="21" t="n">
        <v>0</v>
      </c>
      <c r="E3399" s="21">
        <f>ROUND(MIN(B3399/12,650000)*12*0.0915+MIN(B3399/12,1390000)*12*(0.0504+0)+B3399*0.005,0)</f>
        <v/>
      </c>
      <c r="F3399" s="21">
        <f>IF(B3399&lt;741000,0,IF(B3399&lt;2191000,B3399-740000,IF(B3399&lt;2193000,1451000,IF(B3399&lt;2196000,1453000,IF(B3399&lt;2200000,1456000,IF(B3399&lt;3600000,ROUND(ROUNDDOWN(B3399/4,-3)*2.8,0)-80000,IF(B3399&lt;6600000,ROUND(ROUNDDOWN(B3399/4,-3)*3.2,0)-440000,IF(B3399&lt;8500000,ROUNDDOWN(B3399*0.9,0)-1100000,B3399-1950000))))))))</f>
        <v/>
      </c>
      <c r="G3399" s="21">
        <f>IF(F3399&gt;23500000,NA(),IF(F3399&lt;=4890000,1040000,IF(F3399&lt;=6550000,670000,620000)))</f>
        <v/>
      </c>
      <c r="H3399" s="21">
        <f>IF(D3399&lt;=0,0,MAX(0,MIN(2000000,D3399-MIN(100000,ROUNDDOWN(F3399*0.05,0)))))</f>
        <v/>
      </c>
      <c r="I3399" s="21">
        <f>IF(C3399&lt;=2000,0,MIN(C3399,ROUNDDOWN(F3399*0.4,0))-2000)</f>
        <v/>
      </c>
      <c r="J3399" s="21">
        <f>MAX(0,ROUNDDOWN(F3399-E3399-G3399,-3))</f>
        <v/>
      </c>
      <c r="K3399" s="21">
        <f>MAX(0,ROUNDDOWN(F3399-E3399-G3399-H3399-I3399,-3))</f>
        <v/>
      </c>
      <c r="L3399" s="21">
        <f>MAX(0,ROUNDDOWN(F3399-E3399-G3399-H3399,-3))</f>
        <v/>
      </c>
      <c r="M3399" s="21">
        <f>IF(J3399&lt;=0,0,ROUNDDOWN((J3399*LOOKUP(J3399,{0,1950001,3300001,6950001,9000001,18000001,40000001},{0.05,0.1,0.2,0.23,0.33,0.4,0.45})-LOOKUP(J3399,{0,1950001,3300001,6950001,9000001,18000001,40000001},{0,97500,427500,636000,1536000,2796000,4796000}))*1.021,-2))</f>
        <v/>
      </c>
      <c r="N3399" s="21">
        <f>IF(K3399&lt;=0,0,ROUNDDOWN((K3399*LOOKUP(K3399,{0,1950001,3300001,6950001,9000001,18000001,40000001},{0.05,0.1,0.2,0.23,0.33,0.4,0.45})-LOOKUP(K3399,{0,1950001,3300001,6950001,9000001,18000001,40000001},{0,97500,427500,636000,1536000,2796000,4796000}))*1.021,-2))</f>
        <v/>
      </c>
      <c r="O3399" s="21">
        <f>IF(L3399&lt;=0,0,ROUNDDOWN((L3399*LOOKUP(L3399,{0,1950001,3300001,6950001,9000001,18000001,40000001},{0.05,0.1,0.2,0.23,0.33,0.4,0.45})-LOOKUP(L3399,{0,1950001,3300001,6950001,9000001,18000001,40000001},{0,97500,427500,636000,1536000,2796000,4796000}))*1.021,-2))</f>
        <v/>
      </c>
      <c r="P3399" s="21">
        <f>MAX(0,ROUNDDOWN(F3399-E3399-430000,-3))</f>
        <v/>
      </c>
      <c r="Q3399" s="21">
        <f>MAX(0,ROUNDDOWN(F3399-E3399-430000-H3399,-3))</f>
        <v/>
      </c>
      <c r="R3399" s="21">
        <f>IF(F3399&lt;=450000,0,MAX(0,P3399*0.06-MIN(50000,P3399)*0.03))</f>
        <v/>
      </c>
      <c r="S3399" s="21">
        <f>IF(F3399&lt;=450000,0,MAX(0,P3399*0.04-MIN(50000,P3399)*0.02))</f>
        <v/>
      </c>
      <c r="T3399" s="21">
        <f>IF(F3399&lt;=450000,0,MAX(0,Q3399*0.06-MIN(50000,Q3399)*0.03))</f>
        <v/>
      </c>
      <c r="U3399" s="21">
        <f>IF(F3399&lt;=450000,0,MAX(0,Q3399*0.04-MIN(50000,Q3399)*0.02))</f>
        <v/>
      </c>
      <c r="V3399" s="21">
        <f>50000+MAX(0,G3399-480000)</f>
        <v/>
      </c>
      <c r="W3399" s="21">
        <f>P3399-V3399</f>
        <v/>
      </c>
      <c r="X3399" s="21">
        <f>Q3399-V3399</f>
        <v/>
      </c>
      <c r="Y3399" s="22">
        <f>IF(W3399&lt;0,0.9,LOOKUP(W3399,{0,1950001,3300001,6950001,9000001,18000001,40000001},{0.84895,0.7979,0.6958,0.66517,0.56307,0.4916,0.44055}))</f>
        <v/>
      </c>
      <c r="Z3399" s="22">
        <f>IF(X3399&lt;0,0.9,LOOKUP(X3399,{0,1950001,3300001,6950001,9000001,18000001,40000001},{0.84895,0.7979,0.6958,0.66517,0.56307,0.4916,0.44055}))</f>
        <v/>
      </c>
      <c r="AA3399" s="22">
        <f>IF(W3399&lt;0,0,CHOOSE(MATCH(W3399,{0,1950001,3300001,6950001,9000001},1),5.105/84.895,10.21/79.79,20.42/69.58,23.483/66.517,33.693/56.307))</f>
        <v/>
      </c>
      <c r="AB3399" s="21">
        <f>IF(C3399&lt;=2000,0,(MIN(C3399,ROUNDDOWN(F3399*0.3,0))-2000)*0.1)</f>
        <v/>
      </c>
      <c r="AC3399" s="21">
        <f>IF(C3399&lt;=2000,0,MIN((C3399-2000)*Y3399,(R3399+S3399)*0.2))</f>
        <v/>
      </c>
      <c r="AD3399" s="21">
        <f>IF(C3399&lt;=2000,0,MIN((C3399-2000)*Z3399,(T3399+U3399)*0.2))</f>
        <v/>
      </c>
      <c r="AE3399" s="21">
        <f>AC3399*AA3399</f>
        <v/>
      </c>
      <c r="AF3399" s="21">
        <f>ROUNDDOWN(R3399,-2)+ROUNDDOWN(S3399,-2)</f>
        <v/>
      </c>
      <c r="AG3399" s="21">
        <f>ROUNDDOWN(MAX(0,R3399-(AB3399+AC3399+AE3399)*0.6),-2)+ROUNDDOWN(MAX(0,S3399-(AB3399+AC3399+AE3399)*0.4),-2)</f>
        <v/>
      </c>
      <c r="AH3399" s="21">
        <f>ROUNDDOWN(MAX(0,T3399-(AB3399+AD3399)*0.6),-2)+ROUNDDOWN(MAX(0,U3399-(AB3399+AD3399)*0.4),-2)</f>
        <v/>
      </c>
      <c r="AI3399" s="21">
        <f>ROUNDDOWN(T3399,-2)+ROUNDDOWN(U3399,-2)</f>
        <v/>
      </c>
      <c r="AJ3399" s="21">
        <f>M3399+AF3399</f>
        <v/>
      </c>
      <c r="AK3399" s="21">
        <f>M3399+AG3399</f>
        <v/>
      </c>
      <c r="AL3399" s="21">
        <f>N3399+AH3399</f>
        <v/>
      </c>
      <c r="AM3399" s="21">
        <f>O3399+AI3399</f>
        <v/>
      </c>
      <c r="AN3399" s="21">
        <f>N3399+AI3399</f>
        <v/>
      </c>
      <c r="AO3399" s="21">
        <f>ROUNDDOWN((R3399+S3399)*0.2/Y3399+2000,0)</f>
        <v/>
      </c>
      <c r="AP3399" s="21">
        <f>ROUNDDOWN((T3399+U3399)*0.2/Z3399+2000,0)</f>
        <v/>
      </c>
      <c r="AQ3399" s="21">
        <f>AL3399-AK3399</f>
        <v/>
      </c>
      <c r="AR3399" s="21">
        <f>AM3399-AK3399</f>
        <v/>
      </c>
      <c r="AS3399" s="21">
        <f>AM3399-AL3399</f>
        <v/>
      </c>
      <c r="AT3399" s="21">
        <f>AK3399+C3399-AJ3399</f>
        <v/>
      </c>
      <c r="AU3399" s="21">
        <f>AL3399+C3399-AM3399</f>
        <v/>
      </c>
      <c r="AV3399" s="21">
        <f>AN3399+C3399-AM3399</f>
        <v/>
      </c>
    </row>
    <row r="3400">
      <c r="A3400" t="inlineStr">
        <is>
          <t>1万円刻み</t>
        </is>
      </c>
      <c r="B3400" s="21">
        <f>'5_1万円刻み'!$A$1637</f>
        <v/>
      </c>
      <c r="C3400" s="21">
        <f>AO3400</f>
        <v/>
      </c>
      <c r="D3400" s="21" t="n">
        <v>0</v>
      </c>
      <c r="E3400" s="21">
        <f>ROUND(MIN(B3400/12,650000)*12*0.0915+MIN(B3400/12,1390000)*12*(0.0504+0)+B3400*0.005,0)</f>
        <v/>
      </c>
      <c r="F3400" s="21">
        <f>IF(B3400&lt;741000,0,IF(B3400&lt;2191000,B3400-740000,IF(B3400&lt;2193000,1451000,IF(B3400&lt;2196000,1453000,IF(B3400&lt;2200000,1456000,IF(B3400&lt;3600000,ROUND(ROUNDDOWN(B3400/4,-3)*2.8,0)-80000,IF(B3400&lt;6600000,ROUND(ROUNDDOWN(B3400/4,-3)*3.2,0)-440000,IF(B3400&lt;8500000,ROUNDDOWN(B3400*0.9,0)-1100000,B3400-1950000))))))))</f>
        <v/>
      </c>
      <c r="G3400" s="21">
        <f>IF(F3400&gt;23500000,NA(),IF(F3400&lt;=4890000,1040000,IF(F3400&lt;=6550000,670000,620000)))</f>
        <v/>
      </c>
      <c r="H3400" s="21">
        <f>IF(D3400&lt;=0,0,MAX(0,MIN(2000000,D3400-MIN(100000,ROUNDDOWN(F3400*0.05,0)))))</f>
        <v/>
      </c>
      <c r="I3400" s="21">
        <f>IF(C3400&lt;=2000,0,MIN(C3400,ROUNDDOWN(F3400*0.4,0))-2000)</f>
        <v/>
      </c>
      <c r="J3400" s="21">
        <f>MAX(0,ROUNDDOWN(F3400-E3400-G3400,-3))</f>
        <v/>
      </c>
      <c r="K3400" s="21">
        <f>MAX(0,ROUNDDOWN(F3400-E3400-G3400-H3400-I3400,-3))</f>
        <v/>
      </c>
      <c r="L3400" s="21">
        <f>MAX(0,ROUNDDOWN(F3400-E3400-G3400-H3400,-3))</f>
        <v/>
      </c>
      <c r="M3400" s="21">
        <f>IF(J3400&lt;=0,0,ROUNDDOWN((J3400*LOOKUP(J3400,{0,1950001,3300001,6950001,9000001,18000001,40000001},{0.05,0.1,0.2,0.23,0.33,0.4,0.45})-LOOKUP(J3400,{0,1950001,3300001,6950001,9000001,18000001,40000001},{0,97500,427500,636000,1536000,2796000,4796000}))*1.021,-2))</f>
        <v/>
      </c>
      <c r="N3400" s="21">
        <f>IF(K3400&lt;=0,0,ROUNDDOWN((K3400*LOOKUP(K3400,{0,1950001,3300001,6950001,9000001,18000001,40000001},{0.05,0.1,0.2,0.23,0.33,0.4,0.45})-LOOKUP(K3400,{0,1950001,3300001,6950001,9000001,18000001,40000001},{0,97500,427500,636000,1536000,2796000,4796000}))*1.021,-2))</f>
        <v/>
      </c>
      <c r="O3400" s="21">
        <f>IF(L3400&lt;=0,0,ROUNDDOWN((L3400*LOOKUP(L3400,{0,1950001,3300001,6950001,9000001,18000001,40000001},{0.05,0.1,0.2,0.23,0.33,0.4,0.45})-LOOKUP(L3400,{0,1950001,3300001,6950001,9000001,18000001,40000001},{0,97500,427500,636000,1536000,2796000,4796000}))*1.021,-2))</f>
        <v/>
      </c>
      <c r="P3400" s="21">
        <f>MAX(0,ROUNDDOWN(F3400-E3400-430000,-3))</f>
        <v/>
      </c>
      <c r="Q3400" s="21">
        <f>MAX(0,ROUNDDOWN(F3400-E3400-430000-H3400,-3))</f>
        <v/>
      </c>
      <c r="R3400" s="21">
        <f>IF(F3400&lt;=450000,0,MAX(0,P3400*0.06-MIN(50000,P3400)*0.03))</f>
        <v/>
      </c>
      <c r="S3400" s="21">
        <f>IF(F3400&lt;=450000,0,MAX(0,P3400*0.04-MIN(50000,P3400)*0.02))</f>
        <v/>
      </c>
      <c r="T3400" s="21">
        <f>IF(F3400&lt;=450000,0,MAX(0,Q3400*0.06-MIN(50000,Q3400)*0.03))</f>
        <v/>
      </c>
      <c r="U3400" s="21">
        <f>IF(F3400&lt;=450000,0,MAX(0,Q3400*0.04-MIN(50000,Q3400)*0.02))</f>
        <v/>
      </c>
      <c r="V3400" s="21">
        <f>50000+MAX(0,G3400-480000)</f>
        <v/>
      </c>
      <c r="W3400" s="21">
        <f>P3400-V3400</f>
        <v/>
      </c>
      <c r="X3400" s="21">
        <f>Q3400-V3400</f>
        <v/>
      </c>
      <c r="Y3400" s="22">
        <f>IF(W3400&lt;0,0.9,LOOKUP(W3400,{0,1950001,3300001,6950001,9000001,18000001,40000001},{0.84895,0.7979,0.6958,0.66517,0.56307,0.4916,0.44055}))</f>
        <v/>
      </c>
      <c r="Z3400" s="22">
        <f>IF(X3400&lt;0,0.9,LOOKUP(X3400,{0,1950001,3300001,6950001,9000001,18000001,40000001},{0.84895,0.7979,0.6958,0.66517,0.56307,0.4916,0.44055}))</f>
        <v/>
      </c>
      <c r="AA3400" s="22">
        <f>IF(W3400&lt;0,0,CHOOSE(MATCH(W3400,{0,1950001,3300001,6950001,9000001},1),5.105/84.895,10.21/79.79,20.42/69.58,23.483/66.517,33.693/56.307))</f>
        <v/>
      </c>
      <c r="AB3400" s="21">
        <f>IF(C3400&lt;=2000,0,(MIN(C3400,ROUNDDOWN(F3400*0.3,0))-2000)*0.1)</f>
        <v/>
      </c>
      <c r="AC3400" s="21">
        <f>IF(C3400&lt;=2000,0,MIN((C3400-2000)*Y3400,(R3400+S3400)*0.2))</f>
        <v/>
      </c>
      <c r="AD3400" s="21">
        <f>IF(C3400&lt;=2000,0,MIN((C3400-2000)*Z3400,(T3400+U3400)*0.2))</f>
        <v/>
      </c>
      <c r="AE3400" s="21">
        <f>AC3400*AA3400</f>
        <v/>
      </c>
      <c r="AF3400" s="21">
        <f>ROUNDDOWN(R3400,-2)+ROUNDDOWN(S3400,-2)</f>
        <v/>
      </c>
      <c r="AG3400" s="21">
        <f>ROUNDDOWN(MAX(0,R3400-(AB3400+AC3400+AE3400)*0.6),-2)+ROUNDDOWN(MAX(0,S3400-(AB3400+AC3400+AE3400)*0.4),-2)</f>
        <v/>
      </c>
      <c r="AH3400" s="21">
        <f>ROUNDDOWN(MAX(0,T3400-(AB3400+AD3400)*0.6),-2)+ROUNDDOWN(MAX(0,U3400-(AB3400+AD3400)*0.4),-2)</f>
        <v/>
      </c>
      <c r="AI3400" s="21">
        <f>ROUNDDOWN(T3400,-2)+ROUNDDOWN(U3400,-2)</f>
        <v/>
      </c>
      <c r="AJ3400" s="21">
        <f>M3400+AF3400</f>
        <v/>
      </c>
      <c r="AK3400" s="21">
        <f>M3400+AG3400</f>
        <v/>
      </c>
      <c r="AL3400" s="21">
        <f>N3400+AH3400</f>
        <v/>
      </c>
      <c r="AM3400" s="21">
        <f>O3400+AI3400</f>
        <v/>
      </c>
      <c r="AN3400" s="21">
        <f>N3400+AI3400</f>
        <v/>
      </c>
      <c r="AO3400" s="21">
        <f>ROUNDDOWN((R3400+S3400)*0.2/Y3400+2000,0)</f>
        <v/>
      </c>
      <c r="AP3400" s="21">
        <f>ROUNDDOWN((T3400+U3400)*0.2/Z3400+2000,0)</f>
        <v/>
      </c>
      <c r="AQ3400" s="21">
        <f>AL3400-AK3400</f>
        <v/>
      </c>
      <c r="AR3400" s="21">
        <f>AM3400-AK3400</f>
        <v/>
      </c>
      <c r="AS3400" s="21">
        <f>AM3400-AL3400</f>
        <v/>
      </c>
      <c r="AT3400" s="21">
        <f>AK3400+C3400-AJ3400</f>
        <v/>
      </c>
      <c r="AU3400" s="21">
        <f>AL3400+C3400-AM3400</f>
        <v/>
      </c>
      <c r="AV3400" s="21">
        <f>AN3400+C3400-AM3400</f>
        <v/>
      </c>
    </row>
    <row r="3401">
      <c r="A3401" t="inlineStr">
        <is>
          <t>1万円刻み</t>
        </is>
      </c>
      <c r="B3401" s="21">
        <f>'5_1万円刻み'!$A$1638</f>
        <v/>
      </c>
      <c r="C3401" s="21">
        <f>AO3401</f>
        <v/>
      </c>
      <c r="D3401" s="21" t="n">
        <v>0</v>
      </c>
      <c r="E3401" s="21">
        <f>ROUND(MIN(B3401/12,650000)*12*0.0915+MIN(B3401/12,1390000)*12*(0.0504+0)+B3401*0.005,0)</f>
        <v/>
      </c>
      <c r="F3401" s="21">
        <f>IF(B3401&lt;741000,0,IF(B3401&lt;2191000,B3401-740000,IF(B3401&lt;2193000,1451000,IF(B3401&lt;2196000,1453000,IF(B3401&lt;2200000,1456000,IF(B3401&lt;3600000,ROUND(ROUNDDOWN(B3401/4,-3)*2.8,0)-80000,IF(B3401&lt;6600000,ROUND(ROUNDDOWN(B3401/4,-3)*3.2,0)-440000,IF(B3401&lt;8500000,ROUNDDOWN(B3401*0.9,0)-1100000,B3401-1950000))))))))</f>
        <v/>
      </c>
      <c r="G3401" s="21">
        <f>IF(F3401&gt;23500000,NA(),IF(F3401&lt;=4890000,1040000,IF(F3401&lt;=6550000,670000,620000)))</f>
        <v/>
      </c>
      <c r="H3401" s="21">
        <f>IF(D3401&lt;=0,0,MAX(0,MIN(2000000,D3401-MIN(100000,ROUNDDOWN(F3401*0.05,0)))))</f>
        <v/>
      </c>
      <c r="I3401" s="21">
        <f>IF(C3401&lt;=2000,0,MIN(C3401,ROUNDDOWN(F3401*0.4,0))-2000)</f>
        <v/>
      </c>
      <c r="J3401" s="21">
        <f>MAX(0,ROUNDDOWN(F3401-E3401-G3401,-3))</f>
        <v/>
      </c>
      <c r="K3401" s="21">
        <f>MAX(0,ROUNDDOWN(F3401-E3401-G3401-H3401-I3401,-3))</f>
        <v/>
      </c>
      <c r="L3401" s="21">
        <f>MAX(0,ROUNDDOWN(F3401-E3401-G3401-H3401,-3))</f>
        <v/>
      </c>
      <c r="M3401" s="21">
        <f>IF(J3401&lt;=0,0,ROUNDDOWN((J3401*LOOKUP(J3401,{0,1950001,3300001,6950001,9000001,18000001,40000001},{0.05,0.1,0.2,0.23,0.33,0.4,0.45})-LOOKUP(J3401,{0,1950001,3300001,6950001,9000001,18000001,40000001},{0,97500,427500,636000,1536000,2796000,4796000}))*1.021,-2))</f>
        <v/>
      </c>
      <c r="N3401" s="21">
        <f>IF(K3401&lt;=0,0,ROUNDDOWN((K3401*LOOKUP(K3401,{0,1950001,3300001,6950001,9000001,18000001,40000001},{0.05,0.1,0.2,0.23,0.33,0.4,0.45})-LOOKUP(K3401,{0,1950001,3300001,6950001,9000001,18000001,40000001},{0,97500,427500,636000,1536000,2796000,4796000}))*1.021,-2))</f>
        <v/>
      </c>
      <c r="O3401" s="21">
        <f>IF(L3401&lt;=0,0,ROUNDDOWN((L3401*LOOKUP(L3401,{0,1950001,3300001,6950001,9000001,18000001,40000001},{0.05,0.1,0.2,0.23,0.33,0.4,0.45})-LOOKUP(L3401,{0,1950001,3300001,6950001,9000001,18000001,40000001},{0,97500,427500,636000,1536000,2796000,4796000}))*1.021,-2))</f>
        <v/>
      </c>
      <c r="P3401" s="21">
        <f>MAX(0,ROUNDDOWN(F3401-E3401-430000,-3))</f>
        <v/>
      </c>
      <c r="Q3401" s="21">
        <f>MAX(0,ROUNDDOWN(F3401-E3401-430000-H3401,-3))</f>
        <v/>
      </c>
      <c r="R3401" s="21">
        <f>IF(F3401&lt;=450000,0,MAX(0,P3401*0.06-MIN(50000,P3401)*0.03))</f>
        <v/>
      </c>
      <c r="S3401" s="21">
        <f>IF(F3401&lt;=450000,0,MAX(0,P3401*0.04-MIN(50000,P3401)*0.02))</f>
        <v/>
      </c>
      <c r="T3401" s="21">
        <f>IF(F3401&lt;=450000,0,MAX(0,Q3401*0.06-MIN(50000,Q3401)*0.03))</f>
        <v/>
      </c>
      <c r="U3401" s="21">
        <f>IF(F3401&lt;=450000,0,MAX(0,Q3401*0.04-MIN(50000,Q3401)*0.02))</f>
        <v/>
      </c>
      <c r="V3401" s="21">
        <f>50000+MAX(0,G3401-480000)</f>
        <v/>
      </c>
      <c r="W3401" s="21">
        <f>P3401-V3401</f>
        <v/>
      </c>
      <c r="X3401" s="21">
        <f>Q3401-V3401</f>
        <v/>
      </c>
      <c r="Y3401" s="22">
        <f>IF(W3401&lt;0,0.9,LOOKUP(W3401,{0,1950001,3300001,6950001,9000001,18000001,40000001},{0.84895,0.7979,0.6958,0.66517,0.56307,0.4916,0.44055}))</f>
        <v/>
      </c>
      <c r="Z3401" s="22">
        <f>IF(X3401&lt;0,0.9,LOOKUP(X3401,{0,1950001,3300001,6950001,9000001,18000001,40000001},{0.84895,0.7979,0.6958,0.66517,0.56307,0.4916,0.44055}))</f>
        <v/>
      </c>
      <c r="AA3401" s="22">
        <f>IF(W3401&lt;0,0,CHOOSE(MATCH(W3401,{0,1950001,3300001,6950001,9000001},1),5.105/84.895,10.21/79.79,20.42/69.58,23.483/66.517,33.693/56.307))</f>
        <v/>
      </c>
      <c r="AB3401" s="21">
        <f>IF(C3401&lt;=2000,0,(MIN(C3401,ROUNDDOWN(F3401*0.3,0))-2000)*0.1)</f>
        <v/>
      </c>
      <c r="AC3401" s="21">
        <f>IF(C3401&lt;=2000,0,MIN((C3401-2000)*Y3401,(R3401+S3401)*0.2))</f>
        <v/>
      </c>
      <c r="AD3401" s="21">
        <f>IF(C3401&lt;=2000,0,MIN((C3401-2000)*Z3401,(T3401+U3401)*0.2))</f>
        <v/>
      </c>
      <c r="AE3401" s="21">
        <f>AC3401*AA3401</f>
        <v/>
      </c>
      <c r="AF3401" s="21">
        <f>ROUNDDOWN(R3401,-2)+ROUNDDOWN(S3401,-2)</f>
        <v/>
      </c>
      <c r="AG3401" s="21">
        <f>ROUNDDOWN(MAX(0,R3401-(AB3401+AC3401+AE3401)*0.6),-2)+ROUNDDOWN(MAX(0,S3401-(AB3401+AC3401+AE3401)*0.4),-2)</f>
        <v/>
      </c>
      <c r="AH3401" s="21">
        <f>ROUNDDOWN(MAX(0,T3401-(AB3401+AD3401)*0.6),-2)+ROUNDDOWN(MAX(0,U3401-(AB3401+AD3401)*0.4),-2)</f>
        <v/>
      </c>
      <c r="AI3401" s="21">
        <f>ROUNDDOWN(T3401,-2)+ROUNDDOWN(U3401,-2)</f>
        <v/>
      </c>
      <c r="AJ3401" s="21">
        <f>M3401+AF3401</f>
        <v/>
      </c>
      <c r="AK3401" s="21">
        <f>M3401+AG3401</f>
        <v/>
      </c>
      <c r="AL3401" s="21">
        <f>N3401+AH3401</f>
        <v/>
      </c>
      <c r="AM3401" s="21">
        <f>O3401+AI3401</f>
        <v/>
      </c>
      <c r="AN3401" s="21">
        <f>N3401+AI3401</f>
        <v/>
      </c>
      <c r="AO3401" s="21">
        <f>ROUNDDOWN((R3401+S3401)*0.2/Y3401+2000,0)</f>
        <v/>
      </c>
      <c r="AP3401" s="21">
        <f>ROUNDDOWN((T3401+U3401)*0.2/Z3401+2000,0)</f>
        <v/>
      </c>
      <c r="AQ3401" s="21">
        <f>AL3401-AK3401</f>
        <v/>
      </c>
      <c r="AR3401" s="21">
        <f>AM3401-AK3401</f>
        <v/>
      </c>
      <c r="AS3401" s="21">
        <f>AM3401-AL3401</f>
        <v/>
      </c>
      <c r="AT3401" s="21">
        <f>AK3401+C3401-AJ3401</f>
        <v/>
      </c>
      <c r="AU3401" s="21">
        <f>AL3401+C3401-AM3401</f>
        <v/>
      </c>
      <c r="AV3401" s="21">
        <f>AN3401+C3401-AM3401</f>
        <v/>
      </c>
    </row>
    <row r="3402">
      <c r="A3402" t="inlineStr">
        <is>
          <t>1万円刻み</t>
        </is>
      </c>
      <c r="B3402" s="21">
        <f>'5_1万円刻み'!$A$1639</f>
        <v/>
      </c>
      <c r="C3402" s="21">
        <f>AO3402</f>
        <v/>
      </c>
      <c r="D3402" s="21" t="n">
        <v>0</v>
      </c>
      <c r="E3402" s="21">
        <f>ROUND(MIN(B3402/12,650000)*12*0.0915+MIN(B3402/12,1390000)*12*(0.0504+0)+B3402*0.005,0)</f>
        <v/>
      </c>
      <c r="F3402" s="21">
        <f>IF(B3402&lt;741000,0,IF(B3402&lt;2191000,B3402-740000,IF(B3402&lt;2193000,1451000,IF(B3402&lt;2196000,1453000,IF(B3402&lt;2200000,1456000,IF(B3402&lt;3600000,ROUND(ROUNDDOWN(B3402/4,-3)*2.8,0)-80000,IF(B3402&lt;6600000,ROUND(ROUNDDOWN(B3402/4,-3)*3.2,0)-440000,IF(B3402&lt;8500000,ROUNDDOWN(B3402*0.9,0)-1100000,B3402-1950000))))))))</f>
        <v/>
      </c>
      <c r="G3402" s="21">
        <f>IF(F3402&gt;23500000,NA(),IF(F3402&lt;=4890000,1040000,IF(F3402&lt;=6550000,670000,620000)))</f>
        <v/>
      </c>
      <c r="H3402" s="21">
        <f>IF(D3402&lt;=0,0,MAX(0,MIN(2000000,D3402-MIN(100000,ROUNDDOWN(F3402*0.05,0)))))</f>
        <v/>
      </c>
      <c r="I3402" s="21">
        <f>IF(C3402&lt;=2000,0,MIN(C3402,ROUNDDOWN(F3402*0.4,0))-2000)</f>
        <v/>
      </c>
      <c r="J3402" s="21">
        <f>MAX(0,ROUNDDOWN(F3402-E3402-G3402,-3))</f>
        <v/>
      </c>
      <c r="K3402" s="21">
        <f>MAX(0,ROUNDDOWN(F3402-E3402-G3402-H3402-I3402,-3))</f>
        <v/>
      </c>
      <c r="L3402" s="21">
        <f>MAX(0,ROUNDDOWN(F3402-E3402-G3402-H3402,-3))</f>
        <v/>
      </c>
      <c r="M3402" s="21">
        <f>IF(J3402&lt;=0,0,ROUNDDOWN((J3402*LOOKUP(J3402,{0,1950001,3300001,6950001,9000001,18000001,40000001},{0.05,0.1,0.2,0.23,0.33,0.4,0.45})-LOOKUP(J3402,{0,1950001,3300001,6950001,9000001,18000001,40000001},{0,97500,427500,636000,1536000,2796000,4796000}))*1.021,-2))</f>
        <v/>
      </c>
      <c r="N3402" s="21">
        <f>IF(K3402&lt;=0,0,ROUNDDOWN((K3402*LOOKUP(K3402,{0,1950001,3300001,6950001,9000001,18000001,40000001},{0.05,0.1,0.2,0.23,0.33,0.4,0.45})-LOOKUP(K3402,{0,1950001,3300001,6950001,9000001,18000001,40000001},{0,97500,427500,636000,1536000,2796000,4796000}))*1.021,-2))</f>
        <v/>
      </c>
      <c r="O3402" s="21">
        <f>IF(L3402&lt;=0,0,ROUNDDOWN((L3402*LOOKUP(L3402,{0,1950001,3300001,6950001,9000001,18000001,40000001},{0.05,0.1,0.2,0.23,0.33,0.4,0.45})-LOOKUP(L3402,{0,1950001,3300001,6950001,9000001,18000001,40000001},{0,97500,427500,636000,1536000,2796000,4796000}))*1.021,-2))</f>
        <v/>
      </c>
      <c r="P3402" s="21">
        <f>MAX(0,ROUNDDOWN(F3402-E3402-430000,-3))</f>
        <v/>
      </c>
      <c r="Q3402" s="21">
        <f>MAX(0,ROUNDDOWN(F3402-E3402-430000-H3402,-3))</f>
        <v/>
      </c>
      <c r="R3402" s="21">
        <f>IF(F3402&lt;=450000,0,MAX(0,P3402*0.06-MIN(50000,P3402)*0.03))</f>
        <v/>
      </c>
      <c r="S3402" s="21">
        <f>IF(F3402&lt;=450000,0,MAX(0,P3402*0.04-MIN(50000,P3402)*0.02))</f>
        <v/>
      </c>
      <c r="T3402" s="21">
        <f>IF(F3402&lt;=450000,0,MAX(0,Q3402*0.06-MIN(50000,Q3402)*0.03))</f>
        <v/>
      </c>
      <c r="U3402" s="21">
        <f>IF(F3402&lt;=450000,0,MAX(0,Q3402*0.04-MIN(50000,Q3402)*0.02))</f>
        <v/>
      </c>
      <c r="V3402" s="21">
        <f>50000+MAX(0,G3402-480000)</f>
        <v/>
      </c>
      <c r="W3402" s="21">
        <f>P3402-V3402</f>
        <v/>
      </c>
      <c r="X3402" s="21">
        <f>Q3402-V3402</f>
        <v/>
      </c>
      <c r="Y3402" s="22">
        <f>IF(W3402&lt;0,0.9,LOOKUP(W3402,{0,1950001,3300001,6950001,9000001,18000001,40000001},{0.84895,0.7979,0.6958,0.66517,0.56307,0.4916,0.44055}))</f>
        <v/>
      </c>
      <c r="Z3402" s="22">
        <f>IF(X3402&lt;0,0.9,LOOKUP(X3402,{0,1950001,3300001,6950001,9000001,18000001,40000001},{0.84895,0.7979,0.6958,0.66517,0.56307,0.4916,0.44055}))</f>
        <v/>
      </c>
      <c r="AA3402" s="22">
        <f>IF(W3402&lt;0,0,CHOOSE(MATCH(W3402,{0,1950001,3300001,6950001,9000001},1),5.105/84.895,10.21/79.79,20.42/69.58,23.483/66.517,33.693/56.307))</f>
        <v/>
      </c>
      <c r="AB3402" s="21">
        <f>IF(C3402&lt;=2000,0,(MIN(C3402,ROUNDDOWN(F3402*0.3,0))-2000)*0.1)</f>
        <v/>
      </c>
      <c r="AC3402" s="21">
        <f>IF(C3402&lt;=2000,0,MIN((C3402-2000)*Y3402,(R3402+S3402)*0.2))</f>
        <v/>
      </c>
      <c r="AD3402" s="21">
        <f>IF(C3402&lt;=2000,0,MIN((C3402-2000)*Z3402,(T3402+U3402)*0.2))</f>
        <v/>
      </c>
      <c r="AE3402" s="21">
        <f>AC3402*AA3402</f>
        <v/>
      </c>
      <c r="AF3402" s="21">
        <f>ROUNDDOWN(R3402,-2)+ROUNDDOWN(S3402,-2)</f>
        <v/>
      </c>
      <c r="AG3402" s="21">
        <f>ROUNDDOWN(MAX(0,R3402-(AB3402+AC3402+AE3402)*0.6),-2)+ROUNDDOWN(MAX(0,S3402-(AB3402+AC3402+AE3402)*0.4),-2)</f>
        <v/>
      </c>
      <c r="AH3402" s="21">
        <f>ROUNDDOWN(MAX(0,T3402-(AB3402+AD3402)*0.6),-2)+ROUNDDOWN(MAX(0,U3402-(AB3402+AD3402)*0.4),-2)</f>
        <v/>
      </c>
      <c r="AI3402" s="21">
        <f>ROUNDDOWN(T3402,-2)+ROUNDDOWN(U3402,-2)</f>
        <v/>
      </c>
      <c r="AJ3402" s="21">
        <f>M3402+AF3402</f>
        <v/>
      </c>
      <c r="AK3402" s="21">
        <f>M3402+AG3402</f>
        <v/>
      </c>
      <c r="AL3402" s="21">
        <f>N3402+AH3402</f>
        <v/>
      </c>
      <c r="AM3402" s="21">
        <f>O3402+AI3402</f>
        <v/>
      </c>
      <c r="AN3402" s="21">
        <f>N3402+AI3402</f>
        <v/>
      </c>
      <c r="AO3402" s="21">
        <f>ROUNDDOWN((R3402+S3402)*0.2/Y3402+2000,0)</f>
        <v/>
      </c>
      <c r="AP3402" s="21">
        <f>ROUNDDOWN((T3402+U3402)*0.2/Z3402+2000,0)</f>
        <v/>
      </c>
      <c r="AQ3402" s="21">
        <f>AL3402-AK3402</f>
        <v/>
      </c>
      <c r="AR3402" s="21">
        <f>AM3402-AK3402</f>
        <v/>
      </c>
      <c r="AS3402" s="21">
        <f>AM3402-AL3402</f>
        <v/>
      </c>
      <c r="AT3402" s="21">
        <f>AK3402+C3402-AJ3402</f>
        <v/>
      </c>
      <c r="AU3402" s="21">
        <f>AL3402+C3402-AM3402</f>
        <v/>
      </c>
      <c r="AV3402" s="21">
        <f>AN3402+C3402-AM3402</f>
        <v/>
      </c>
    </row>
    <row r="3403">
      <c r="A3403" t="inlineStr">
        <is>
          <t>1万円刻み</t>
        </is>
      </c>
      <c r="B3403" s="21">
        <f>'5_1万円刻み'!$A$1640</f>
        <v/>
      </c>
      <c r="C3403" s="21">
        <f>AO3403</f>
        <v/>
      </c>
      <c r="D3403" s="21" t="n">
        <v>0</v>
      </c>
      <c r="E3403" s="21">
        <f>ROUND(MIN(B3403/12,650000)*12*0.0915+MIN(B3403/12,1390000)*12*(0.0504+0)+B3403*0.005,0)</f>
        <v/>
      </c>
      <c r="F3403" s="21">
        <f>IF(B3403&lt;741000,0,IF(B3403&lt;2191000,B3403-740000,IF(B3403&lt;2193000,1451000,IF(B3403&lt;2196000,1453000,IF(B3403&lt;2200000,1456000,IF(B3403&lt;3600000,ROUND(ROUNDDOWN(B3403/4,-3)*2.8,0)-80000,IF(B3403&lt;6600000,ROUND(ROUNDDOWN(B3403/4,-3)*3.2,0)-440000,IF(B3403&lt;8500000,ROUNDDOWN(B3403*0.9,0)-1100000,B3403-1950000))))))))</f>
        <v/>
      </c>
      <c r="G3403" s="21">
        <f>IF(F3403&gt;23500000,NA(),IF(F3403&lt;=4890000,1040000,IF(F3403&lt;=6550000,670000,620000)))</f>
        <v/>
      </c>
      <c r="H3403" s="21">
        <f>IF(D3403&lt;=0,0,MAX(0,MIN(2000000,D3403-MIN(100000,ROUNDDOWN(F3403*0.05,0)))))</f>
        <v/>
      </c>
      <c r="I3403" s="21">
        <f>IF(C3403&lt;=2000,0,MIN(C3403,ROUNDDOWN(F3403*0.4,0))-2000)</f>
        <v/>
      </c>
      <c r="J3403" s="21">
        <f>MAX(0,ROUNDDOWN(F3403-E3403-G3403,-3))</f>
        <v/>
      </c>
      <c r="K3403" s="21">
        <f>MAX(0,ROUNDDOWN(F3403-E3403-G3403-H3403-I3403,-3))</f>
        <v/>
      </c>
      <c r="L3403" s="21">
        <f>MAX(0,ROUNDDOWN(F3403-E3403-G3403-H3403,-3))</f>
        <v/>
      </c>
      <c r="M3403" s="21">
        <f>IF(J3403&lt;=0,0,ROUNDDOWN((J3403*LOOKUP(J3403,{0,1950001,3300001,6950001,9000001,18000001,40000001},{0.05,0.1,0.2,0.23,0.33,0.4,0.45})-LOOKUP(J3403,{0,1950001,3300001,6950001,9000001,18000001,40000001},{0,97500,427500,636000,1536000,2796000,4796000}))*1.021,-2))</f>
        <v/>
      </c>
      <c r="N3403" s="21">
        <f>IF(K3403&lt;=0,0,ROUNDDOWN((K3403*LOOKUP(K3403,{0,1950001,3300001,6950001,9000001,18000001,40000001},{0.05,0.1,0.2,0.23,0.33,0.4,0.45})-LOOKUP(K3403,{0,1950001,3300001,6950001,9000001,18000001,40000001},{0,97500,427500,636000,1536000,2796000,4796000}))*1.021,-2))</f>
        <v/>
      </c>
      <c r="O3403" s="21">
        <f>IF(L3403&lt;=0,0,ROUNDDOWN((L3403*LOOKUP(L3403,{0,1950001,3300001,6950001,9000001,18000001,40000001},{0.05,0.1,0.2,0.23,0.33,0.4,0.45})-LOOKUP(L3403,{0,1950001,3300001,6950001,9000001,18000001,40000001},{0,97500,427500,636000,1536000,2796000,4796000}))*1.021,-2))</f>
        <v/>
      </c>
      <c r="P3403" s="21">
        <f>MAX(0,ROUNDDOWN(F3403-E3403-430000,-3))</f>
        <v/>
      </c>
      <c r="Q3403" s="21">
        <f>MAX(0,ROUNDDOWN(F3403-E3403-430000-H3403,-3))</f>
        <v/>
      </c>
      <c r="R3403" s="21">
        <f>IF(F3403&lt;=450000,0,MAX(0,P3403*0.06-MIN(50000,P3403)*0.03))</f>
        <v/>
      </c>
      <c r="S3403" s="21">
        <f>IF(F3403&lt;=450000,0,MAX(0,P3403*0.04-MIN(50000,P3403)*0.02))</f>
        <v/>
      </c>
      <c r="T3403" s="21">
        <f>IF(F3403&lt;=450000,0,MAX(0,Q3403*0.06-MIN(50000,Q3403)*0.03))</f>
        <v/>
      </c>
      <c r="U3403" s="21">
        <f>IF(F3403&lt;=450000,0,MAX(0,Q3403*0.04-MIN(50000,Q3403)*0.02))</f>
        <v/>
      </c>
      <c r="V3403" s="21">
        <f>50000+MAX(0,G3403-480000)</f>
        <v/>
      </c>
      <c r="W3403" s="21">
        <f>P3403-V3403</f>
        <v/>
      </c>
      <c r="X3403" s="21">
        <f>Q3403-V3403</f>
        <v/>
      </c>
      <c r="Y3403" s="22">
        <f>IF(W3403&lt;0,0.9,LOOKUP(W3403,{0,1950001,3300001,6950001,9000001,18000001,40000001},{0.84895,0.7979,0.6958,0.66517,0.56307,0.4916,0.44055}))</f>
        <v/>
      </c>
      <c r="Z3403" s="22">
        <f>IF(X3403&lt;0,0.9,LOOKUP(X3403,{0,1950001,3300001,6950001,9000001,18000001,40000001},{0.84895,0.7979,0.6958,0.66517,0.56307,0.4916,0.44055}))</f>
        <v/>
      </c>
      <c r="AA3403" s="22">
        <f>IF(W3403&lt;0,0,CHOOSE(MATCH(W3403,{0,1950001,3300001,6950001,9000001},1),5.105/84.895,10.21/79.79,20.42/69.58,23.483/66.517,33.693/56.307))</f>
        <v/>
      </c>
      <c r="AB3403" s="21">
        <f>IF(C3403&lt;=2000,0,(MIN(C3403,ROUNDDOWN(F3403*0.3,0))-2000)*0.1)</f>
        <v/>
      </c>
      <c r="AC3403" s="21">
        <f>IF(C3403&lt;=2000,0,MIN((C3403-2000)*Y3403,(R3403+S3403)*0.2))</f>
        <v/>
      </c>
      <c r="AD3403" s="21">
        <f>IF(C3403&lt;=2000,0,MIN((C3403-2000)*Z3403,(T3403+U3403)*0.2))</f>
        <v/>
      </c>
      <c r="AE3403" s="21">
        <f>AC3403*AA3403</f>
        <v/>
      </c>
      <c r="AF3403" s="21">
        <f>ROUNDDOWN(R3403,-2)+ROUNDDOWN(S3403,-2)</f>
        <v/>
      </c>
      <c r="AG3403" s="21">
        <f>ROUNDDOWN(MAX(0,R3403-(AB3403+AC3403+AE3403)*0.6),-2)+ROUNDDOWN(MAX(0,S3403-(AB3403+AC3403+AE3403)*0.4),-2)</f>
        <v/>
      </c>
      <c r="AH3403" s="21">
        <f>ROUNDDOWN(MAX(0,T3403-(AB3403+AD3403)*0.6),-2)+ROUNDDOWN(MAX(0,U3403-(AB3403+AD3403)*0.4),-2)</f>
        <v/>
      </c>
      <c r="AI3403" s="21">
        <f>ROUNDDOWN(T3403,-2)+ROUNDDOWN(U3403,-2)</f>
        <v/>
      </c>
      <c r="AJ3403" s="21">
        <f>M3403+AF3403</f>
        <v/>
      </c>
      <c r="AK3403" s="21">
        <f>M3403+AG3403</f>
        <v/>
      </c>
      <c r="AL3403" s="21">
        <f>N3403+AH3403</f>
        <v/>
      </c>
      <c r="AM3403" s="21">
        <f>O3403+AI3403</f>
        <v/>
      </c>
      <c r="AN3403" s="21">
        <f>N3403+AI3403</f>
        <v/>
      </c>
      <c r="AO3403" s="21">
        <f>ROUNDDOWN((R3403+S3403)*0.2/Y3403+2000,0)</f>
        <v/>
      </c>
      <c r="AP3403" s="21">
        <f>ROUNDDOWN((T3403+U3403)*0.2/Z3403+2000,0)</f>
        <v/>
      </c>
      <c r="AQ3403" s="21">
        <f>AL3403-AK3403</f>
        <v/>
      </c>
      <c r="AR3403" s="21">
        <f>AM3403-AK3403</f>
        <v/>
      </c>
      <c r="AS3403" s="21">
        <f>AM3403-AL3403</f>
        <v/>
      </c>
      <c r="AT3403" s="21">
        <f>AK3403+C3403-AJ3403</f>
        <v/>
      </c>
      <c r="AU3403" s="21">
        <f>AL3403+C3403-AM3403</f>
        <v/>
      </c>
      <c r="AV3403" s="21">
        <f>AN3403+C3403-AM3403</f>
        <v/>
      </c>
    </row>
    <row r="3404">
      <c r="A3404" t="inlineStr">
        <is>
          <t>1万円刻み</t>
        </is>
      </c>
      <c r="B3404" s="21">
        <f>'5_1万円刻み'!$A$1641</f>
        <v/>
      </c>
      <c r="C3404" s="21">
        <f>AO3404</f>
        <v/>
      </c>
      <c r="D3404" s="21" t="n">
        <v>0</v>
      </c>
      <c r="E3404" s="21">
        <f>ROUND(MIN(B3404/12,650000)*12*0.0915+MIN(B3404/12,1390000)*12*(0.0504+0)+B3404*0.005,0)</f>
        <v/>
      </c>
      <c r="F3404" s="21">
        <f>IF(B3404&lt;741000,0,IF(B3404&lt;2191000,B3404-740000,IF(B3404&lt;2193000,1451000,IF(B3404&lt;2196000,1453000,IF(B3404&lt;2200000,1456000,IF(B3404&lt;3600000,ROUND(ROUNDDOWN(B3404/4,-3)*2.8,0)-80000,IF(B3404&lt;6600000,ROUND(ROUNDDOWN(B3404/4,-3)*3.2,0)-440000,IF(B3404&lt;8500000,ROUNDDOWN(B3404*0.9,0)-1100000,B3404-1950000))))))))</f>
        <v/>
      </c>
      <c r="G3404" s="21">
        <f>IF(F3404&gt;23500000,NA(),IF(F3404&lt;=4890000,1040000,IF(F3404&lt;=6550000,670000,620000)))</f>
        <v/>
      </c>
      <c r="H3404" s="21">
        <f>IF(D3404&lt;=0,0,MAX(0,MIN(2000000,D3404-MIN(100000,ROUNDDOWN(F3404*0.05,0)))))</f>
        <v/>
      </c>
      <c r="I3404" s="21">
        <f>IF(C3404&lt;=2000,0,MIN(C3404,ROUNDDOWN(F3404*0.4,0))-2000)</f>
        <v/>
      </c>
      <c r="J3404" s="21">
        <f>MAX(0,ROUNDDOWN(F3404-E3404-G3404,-3))</f>
        <v/>
      </c>
      <c r="K3404" s="21">
        <f>MAX(0,ROUNDDOWN(F3404-E3404-G3404-H3404-I3404,-3))</f>
        <v/>
      </c>
      <c r="L3404" s="21">
        <f>MAX(0,ROUNDDOWN(F3404-E3404-G3404-H3404,-3))</f>
        <v/>
      </c>
      <c r="M3404" s="21">
        <f>IF(J3404&lt;=0,0,ROUNDDOWN((J3404*LOOKUP(J3404,{0,1950001,3300001,6950001,9000001,18000001,40000001},{0.05,0.1,0.2,0.23,0.33,0.4,0.45})-LOOKUP(J3404,{0,1950001,3300001,6950001,9000001,18000001,40000001},{0,97500,427500,636000,1536000,2796000,4796000}))*1.021,-2))</f>
        <v/>
      </c>
      <c r="N3404" s="21">
        <f>IF(K3404&lt;=0,0,ROUNDDOWN((K3404*LOOKUP(K3404,{0,1950001,3300001,6950001,9000001,18000001,40000001},{0.05,0.1,0.2,0.23,0.33,0.4,0.45})-LOOKUP(K3404,{0,1950001,3300001,6950001,9000001,18000001,40000001},{0,97500,427500,636000,1536000,2796000,4796000}))*1.021,-2))</f>
        <v/>
      </c>
      <c r="O3404" s="21">
        <f>IF(L3404&lt;=0,0,ROUNDDOWN((L3404*LOOKUP(L3404,{0,1950001,3300001,6950001,9000001,18000001,40000001},{0.05,0.1,0.2,0.23,0.33,0.4,0.45})-LOOKUP(L3404,{0,1950001,3300001,6950001,9000001,18000001,40000001},{0,97500,427500,636000,1536000,2796000,4796000}))*1.021,-2))</f>
        <v/>
      </c>
      <c r="P3404" s="21">
        <f>MAX(0,ROUNDDOWN(F3404-E3404-430000,-3))</f>
        <v/>
      </c>
      <c r="Q3404" s="21">
        <f>MAX(0,ROUNDDOWN(F3404-E3404-430000-H3404,-3))</f>
        <v/>
      </c>
      <c r="R3404" s="21">
        <f>IF(F3404&lt;=450000,0,MAX(0,P3404*0.06-MIN(50000,P3404)*0.03))</f>
        <v/>
      </c>
      <c r="S3404" s="21">
        <f>IF(F3404&lt;=450000,0,MAX(0,P3404*0.04-MIN(50000,P3404)*0.02))</f>
        <v/>
      </c>
      <c r="T3404" s="21">
        <f>IF(F3404&lt;=450000,0,MAX(0,Q3404*0.06-MIN(50000,Q3404)*0.03))</f>
        <v/>
      </c>
      <c r="U3404" s="21">
        <f>IF(F3404&lt;=450000,0,MAX(0,Q3404*0.04-MIN(50000,Q3404)*0.02))</f>
        <v/>
      </c>
      <c r="V3404" s="21">
        <f>50000+MAX(0,G3404-480000)</f>
        <v/>
      </c>
      <c r="W3404" s="21">
        <f>P3404-V3404</f>
        <v/>
      </c>
      <c r="X3404" s="21">
        <f>Q3404-V3404</f>
        <v/>
      </c>
      <c r="Y3404" s="22">
        <f>IF(W3404&lt;0,0.9,LOOKUP(W3404,{0,1950001,3300001,6950001,9000001,18000001,40000001},{0.84895,0.7979,0.6958,0.66517,0.56307,0.4916,0.44055}))</f>
        <v/>
      </c>
      <c r="Z3404" s="22">
        <f>IF(X3404&lt;0,0.9,LOOKUP(X3404,{0,1950001,3300001,6950001,9000001,18000001,40000001},{0.84895,0.7979,0.6958,0.66517,0.56307,0.4916,0.44055}))</f>
        <v/>
      </c>
      <c r="AA3404" s="22">
        <f>IF(W3404&lt;0,0,CHOOSE(MATCH(W3404,{0,1950001,3300001,6950001,9000001},1),5.105/84.895,10.21/79.79,20.42/69.58,23.483/66.517,33.693/56.307))</f>
        <v/>
      </c>
      <c r="AB3404" s="21">
        <f>IF(C3404&lt;=2000,0,(MIN(C3404,ROUNDDOWN(F3404*0.3,0))-2000)*0.1)</f>
        <v/>
      </c>
      <c r="AC3404" s="21">
        <f>IF(C3404&lt;=2000,0,MIN((C3404-2000)*Y3404,(R3404+S3404)*0.2))</f>
        <v/>
      </c>
      <c r="AD3404" s="21">
        <f>IF(C3404&lt;=2000,0,MIN((C3404-2000)*Z3404,(T3404+U3404)*0.2))</f>
        <v/>
      </c>
      <c r="AE3404" s="21">
        <f>AC3404*AA3404</f>
        <v/>
      </c>
      <c r="AF3404" s="21">
        <f>ROUNDDOWN(R3404,-2)+ROUNDDOWN(S3404,-2)</f>
        <v/>
      </c>
      <c r="AG3404" s="21">
        <f>ROUNDDOWN(MAX(0,R3404-(AB3404+AC3404+AE3404)*0.6),-2)+ROUNDDOWN(MAX(0,S3404-(AB3404+AC3404+AE3404)*0.4),-2)</f>
        <v/>
      </c>
      <c r="AH3404" s="21">
        <f>ROUNDDOWN(MAX(0,T3404-(AB3404+AD3404)*0.6),-2)+ROUNDDOWN(MAX(0,U3404-(AB3404+AD3404)*0.4),-2)</f>
        <v/>
      </c>
      <c r="AI3404" s="21">
        <f>ROUNDDOWN(T3404,-2)+ROUNDDOWN(U3404,-2)</f>
        <v/>
      </c>
      <c r="AJ3404" s="21">
        <f>M3404+AF3404</f>
        <v/>
      </c>
      <c r="AK3404" s="21">
        <f>M3404+AG3404</f>
        <v/>
      </c>
      <c r="AL3404" s="21">
        <f>N3404+AH3404</f>
        <v/>
      </c>
      <c r="AM3404" s="21">
        <f>O3404+AI3404</f>
        <v/>
      </c>
      <c r="AN3404" s="21">
        <f>N3404+AI3404</f>
        <v/>
      </c>
      <c r="AO3404" s="21">
        <f>ROUNDDOWN((R3404+S3404)*0.2/Y3404+2000,0)</f>
        <v/>
      </c>
      <c r="AP3404" s="21">
        <f>ROUNDDOWN((T3404+U3404)*0.2/Z3404+2000,0)</f>
        <v/>
      </c>
      <c r="AQ3404" s="21">
        <f>AL3404-AK3404</f>
        <v/>
      </c>
      <c r="AR3404" s="21">
        <f>AM3404-AK3404</f>
        <v/>
      </c>
      <c r="AS3404" s="21">
        <f>AM3404-AL3404</f>
        <v/>
      </c>
      <c r="AT3404" s="21">
        <f>AK3404+C3404-AJ3404</f>
        <v/>
      </c>
      <c r="AU3404" s="21">
        <f>AL3404+C3404-AM3404</f>
        <v/>
      </c>
      <c r="AV3404" s="21">
        <f>AN3404+C3404-AM3404</f>
        <v/>
      </c>
    </row>
    <row r="3405">
      <c r="A3405" t="inlineStr">
        <is>
          <t>1万円刻み</t>
        </is>
      </c>
      <c r="B3405" s="21">
        <f>'5_1万円刻み'!$A$1642</f>
        <v/>
      </c>
      <c r="C3405" s="21">
        <f>AO3405</f>
        <v/>
      </c>
      <c r="D3405" s="21" t="n">
        <v>0</v>
      </c>
      <c r="E3405" s="21">
        <f>ROUND(MIN(B3405/12,650000)*12*0.0915+MIN(B3405/12,1390000)*12*(0.0504+0)+B3405*0.005,0)</f>
        <v/>
      </c>
      <c r="F3405" s="21">
        <f>IF(B3405&lt;741000,0,IF(B3405&lt;2191000,B3405-740000,IF(B3405&lt;2193000,1451000,IF(B3405&lt;2196000,1453000,IF(B3405&lt;2200000,1456000,IF(B3405&lt;3600000,ROUND(ROUNDDOWN(B3405/4,-3)*2.8,0)-80000,IF(B3405&lt;6600000,ROUND(ROUNDDOWN(B3405/4,-3)*3.2,0)-440000,IF(B3405&lt;8500000,ROUNDDOWN(B3405*0.9,0)-1100000,B3405-1950000))))))))</f>
        <v/>
      </c>
      <c r="G3405" s="21">
        <f>IF(F3405&gt;23500000,NA(),IF(F3405&lt;=4890000,1040000,IF(F3405&lt;=6550000,670000,620000)))</f>
        <v/>
      </c>
      <c r="H3405" s="21">
        <f>IF(D3405&lt;=0,0,MAX(0,MIN(2000000,D3405-MIN(100000,ROUNDDOWN(F3405*0.05,0)))))</f>
        <v/>
      </c>
      <c r="I3405" s="21">
        <f>IF(C3405&lt;=2000,0,MIN(C3405,ROUNDDOWN(F3405*0.4,0))-2000)</f>
        <v/>
      </c>
      <c r="J3405" s="21">
        <f>MAX(0,ROUNDDOWN(F3405-E3405-G3405,-3))</f>
        <v/>
      </c>
      <c r="K3405" s="21">
        <f>MAX(0,ROUNDDOWN(F3405-E3405-G3405-H3405-I3405,-3))</f>
        <v/>
      </c>
      <c r="L3405" s="21">
        <f>MAX(0,ROUNDDOWN(F3405-E3405-G3405-H3405,-3))</f>
        <v/>
      </c>
      <c r="M3405" s="21">
        <f>IF(J3405&lt;=0,0,ROUNDDOWN((J3405*LOOKUP(J3405,{0,1950001,3300001,6950001,9000001,18000001,40000001},{0.05,0.1,0.2,0.23,0.33,0.4,0.45})-LOOKUP(J3405,{0,1950001,3300001,6950001,9000001,18000001,40000001},{0,97500,427500,636000,1536000,2796000,4796000}))*1.021,-2))</f>
        <v/>
      </c>
      <c r="N3405" s="21">
        <f>IF(K3405&lt;=0,0,ROUNDDOWN((K3405*LOOKUP(K3405,{0,1950001,3300001,6950001,9000001,18000001,40000001},{0.05,0.1,0.2,0.23,0.33,0.4,0.45})-LOOKUP(K3405,{0,1950001,3300001,6950001,9000001,18000001,40000001},{0,97500,427500,636000,1536000,2796000,4796000}))*1.021,-2))</f>
        <v/>
      </c>
      <c r="O3405" s="21">
        <f>IF(L3405&lt;=0,0,ROUNDDOWN((L3405*LOOKUP(L3405,{0,1950001,3300001,6950001,9000001,18000001,40000001},{0.05,0.1,0.2,0.23,0.33,0.4,0.45})-LOOKUP(L3405,{0,1950001,3300001,6950001,9000001,18000001,40000001},{0,97500,427500,636000,1536000,2796000,4796000}))*1.021,-2))</f>
        <v/>
      </c>
      <c r="P3405" s="21">
        <f>MAX(0,ROUNDDOWN(F3405-E3405-430000,-3))</f>
        <v/>
      </c>
      <c r="Q3405" s="21">
        <f>MAX(0,ROUNDDOWN(F3405-E3405-430000-H3405,-3))</f>
        <v/>
      </c>
      <c r="R3405" s="21">
        <f>IF(F3405&lt;=450000,0,MAX(0,P3405*0.06-MIN(50000,P3405)*0.03))</f>
        <v/>
      </c>
      <c r="S3405" s="21">
        <f>IF(F3405&lt;=450000,0,MAX(0,P3405*0.04-MIN(50000,P3405)*0.02))</f>
        <v/>
      </c>
      <c r="T3405" s="21">
        <f>IF(F3405&lt;=450000,0,MAX(0,Q3405*0.06-MIN(50000,Q3405)*0.03))</f>
        <v/>
      </c>
      <c r="U3405" s="21">
        <f>IF(F3405&lt;=450000,0,MAX(0,Q3405*0.04-MIN(50000,Q3405)*0.02))</f>
        <v/>
      </c>
      <c r="V3405" s="21">
        <f>50000+MAX(0,G3405-480000)</f>
        <v/>
      </c>
      <c r="W3405" s="21">
        <f>P3405-V3405</f>
        <v/>
      </c>
      <c r="X3405" s="21">
        <f>Q3405-V3405</f>
        <v/>
      </c>
      <c r="Y3405" s="22">
        <f>IF(W3405&lt;0,0.9,LOOKUP(W3405,{0,1950001,3300001,6950001,9000001,18000001,40000001},{0.84895,0.7979,0.6958,0.66517,0.56307,0.4916,0.44055}))</f>
        <v/>
      </c>
      <c r="Z3405" s="22">
        <f>IF(X3405&lt;0,0.9,LOOKUP(X3405,{0,1950001,3300001,6950001,9000001,18000001,40000001},{0.84895,0.7979,0.6958,0.66517,0.56307,0.4916,0.44055}))</f>
        <v/>
      </c>
      <c r="AA3405" s="22">
        <f>IF(W3405&lt;0,0,CHOOSE(MATCH(W3405,{0,1950001,3300001,6950001,9000001},1),5.105/84.895,10.21/79.79,20.42/69.58,23.483/66.517,33.693/56.307))</f>
        <v/>
      </c>
      <c r="AB3405" s="21">
        <f>IF(C3405&lt;=2000,0,(MIN(C3405,ROUNDDOWN(F3405*0.3,0))-2000)*0.1)</f>
        <v/>
      </c>
      <c r="AC3405" s="21">
        <f>IF(C3405&lt;=2000,0,MIN((C3405-2000)*Y3405,(R3405+S3405)*0.2))</f>
        <v/>
      </c>
      <c r="AD3405" s="21">
        <f>IF(C3405&lt;=2000,0,MIN((C3405-2000)*Z3405,(T3405+U3405)*0.2))</f>
        <v/>
      </c>
      <c r="AE3405" s="21">
        <f>AC3405*AA3405</f>
        <v/>
      </c>
      <c r="AF3405" s="21">
        <f>ROUNDDOWN(R3405,-2)+ROUNDDOWN(S3405,-2)</f>
        <v/>
      </c>
      <c r="AG3405" s="21">
        <f>ROUNDDOWN(MAX(0,R3405-(AB3405+AC3405+AE3405)*0.6),-2)+ROUNDDOWN(MAX(0,S3405-(AB3405+AC3405+AE3405)*0.4),-2)</f>
        <v/>
      </c>
      <c r="AH3405" s="21">
        <f>ROUNDDOWN(MAX(0,T3405-(AB3405+AD3405)*0.6),-2)+ROUNDDOWN(MAX(0,U3405-(AB3405+AD3405)*0.4),-2)</f>
        <v/>
      </c>
      <c r="AI3405" s="21">
        <f>ROUNDDOWN(T3405,-2)+ROUNDDOWN(U3405,-2)</f>
        <v/>
      </c>
      <c r="AJ3405" s="21">
        <f>M3405+AF3405</f>
        <v/>
      </c>
      <c r="AK3405" s="21">
        <f>M3405+AG3405</f>
        <v/>
      </c>
      <c r="AL3405" s="21">
        <f>N3405+AH3405</f>
        <v/>
      </c>
      <c r="AM3405" s="21">
        <f>O3405+AI3405</f>
        <v/>
      </c>
      <c r="AN3405" s="21">
        <f>N3405+AI3405</f>
        <v/>
      </c>
      <c r="AO3405" s="21">
        <f>ROUNDDOWN((R3405+S3405)*0.2/Y3405+2000,0)</f>
        <v/>
      </c>
      <c r="AP3405" s="21">
        <f>ROUNDDOWN((T3405+U3405)*0.2/Z3405+2000,0)</f>
        <v/>
      </c>
      <c r="AQ3405" s="21">
        <f>AL3405-AK3405</f>
        <v/>
      </c>
      <c r="AR3405" s="21">
        <f>AM3405-AK3405</f>
        <v/>
      </c>
      <c r="AS3405" s="21">
        <f>AM3405-AL3405</f>
        <v/>
      </c>
      <c r="AT3405" s="21">
        <f>AK3405+C3405-AJ3405</f>
        <v/>
      </c>
      <c r="AU3405" s="21">
        <f>AL3405+C3405-AM3405</f>
        <v/>
      </c>
      <c r="AV3405" s="21">
        <f>AN3405+C3405-AM3405</f>
        <v/>
      </c>
    </row>
    <row r="3406">
      <c r="A3406" t="inlineStr">
        <is>
          <t>1万円刻み</t>
        </is>
      </c>
      <c r="B3406" s="21">
        <f>'5_1万円刻み'!$A$1643</f>
        <v/>
      </c>
      <c r="C3406" s="21">
        <f>AO3406</f>
        <v/>
      </c>
      <c r="D3406" s="21" t="n">
        <v>0</v>
      </c>
      <c r="E3406" s="21">
        <f>ROUND(MIN(B3406/12,650000)*12*0.0915+MIN(B3406/12,1390000)*12*(0.0504+0)+B3406*0.005,0)</f>
        <v/>
      </c>
      <c r="F3406" s="21">
        <f>IF(B3406&lt;741000,0,IF(B3406&lt;2191000,B3406-740000,IF(B3406&lt;2193000,1451000,IF(B3406&lt;2196000,1453000,IF(B3406&lt;2200000,1456000,IF(B3406&lt;3600000,ROUND(ROUNDDOWN(B3406/4,-3)*2.8,0)-80000,IF(B3406&lt;6600000,ROUND(ROUNDDOWN(B3406/4,-3)*3.2,0)-440000,IF(B3406&lt;8500000,ROUNDDOWN(B3406*0.9,0)-1100000,B3406-1950000))))))))</f>
        <v/>
      </c>
      <c r="G3406" s="21">
        <f>IF(F3406&gt;23500000,NA(),IF(F3406&lt;=4890000,1040000,IF(F3406&lt;=6550000,670000,620000)))</f>
        <v/>
      </c>
      <c r="H3406" s="21">
        <f>IF(D3406&lt;=0,0,MAX(0,MIN(2000000,D3406-MIN(100000,ROUNDDOWN(F3406*0.05,0)))))</f>
        <v/>
      </c>
      <c r="I3406" s="21">
        <f>IF(C3406&lt;=2000,0,MIN(C3406,ROUNDDOWN(F3406*0.4,0))-2000)</f>
        <v/>
      </c>
      <c r="J3406" s="21">
        <f>MAX(0,ROUNDDOWN(F3406-E3406-G3406,-3))</f>
        <v/>
      </c>
      <c r="K3406" s="21">
        <f>MAX(0,ROUNDDOWN(F3406-E3406-G3406-H3406-I3406,-3))</f>
        <v/>
      </c>
      <c r="L3406" s="21">
        <f>MAX(0,ROUNDDOWN(F3406-E3406-G3406-H3406,-3))</f>
        <v/>
      </c>
      <c r="M3406" s="21">
        <f>IF(J3406&lt;=0,0,ROUNDDOWN((J3406*LOOKUP(J3406,{0,1950001,3300001,6950001,9000001,18000001,40000001},{0.05,0.1,0.2,0.23,0.33,0.4,0.45})-LOOKUP(J3406,{0,1950001,3300001,6950001,9000001,18000001,40000001},{0,97500,427500,636000,1536000,2796000,4796000}))*1.021,-2))</f>
        <v/>
      </c>
      <c r="N3406" s="21">
        <f>IF(K3406&lt;=0,0,ROUNDDOWN((K3406*LOOKUP(K3406,{0,1950001,3300001,6950001,9000001,18000001,40000001},{0.05,0.1,0.2,0.23,0.33,0.4,0.45})-LOOKUP(K3406,{0,1950001,3300001,6950001,9000001,18000001,40000001},{0,97500,427500,636000,1536000,2796000,4796000}))*1.021,-2))</f>
        <v/>
      </c>
      <c r="O3406" s="21">
        <f>IF(L3406&lt;=0,0,ROUNDDOWN((L3406*LOOKUP(L3406,{0,1950001,3300001,6950001,9000001,18000001,40000001},{0.05,0.1,0.2,0.23,0.33,0.4,0.45})-LOOKUP(L3406,{0,1950001,3300001,6950001,9000001,18000001,40000001},{0,97500,427500,636000,1536000,2796000,4796000}))*1.021,-2))</f>
        <v/>
      </c>
      <c r="P3406" s="21">
        <f>MAX(0,ROUNDDOWN(F3406-E3406-430000,-3))</f>
        <v/>
      </c>
      <c r="Q3406" s="21">
        <f>MAX(0,ROUNDDOWN(F3406-E3406-430000-H3406,-3))</f>
        <v/>
      </c>
      <c r="R3406" s="21">
        <f>IF(F3406&lt;=450000,0,MAX(0,P3406*0.06-MIN(50000,P3406)*0.03))</f>
        <v/>
      </c>
      <c r="S3406" s="21">
        <f>IF(F3406&lt;=450000,0,MAX(0,P3406*0.04-MIN(50000,P3406)*0.02))</f>
        <v/>
      </c>
      <c r="T3406" s="21">
        <f>IF(F3406&lt;=450000,0,MAX(0,Q3406*0.06-MIN(50000,Q3406)*0.03))</f>
        <v/>
      </c>
      <c r="U3406" s="21">
        <f>IF(F3406&lt;=450000,0,MAX(0,Q3406*0.04-MIN(50000,Q3406)*0.02))</f>
        <v/>
      </c>
      <c r="V3406" s="21">
        <f>50000+MAX(0,G3406-480000)</f>
        <v/>
      </c>
      <c r="W3406" s="21">
        <f>P3406-V3406</f>
        <v/>
      </c>
      <c r="X3406" s="21">
        <f>Q3406-V3406</f>
        <v/>
      </c>
      <c r="Y3406" s="22">
        <f>IF(W3406&lt;0,0.9,LOOKUP(W3406,{0,1950001,3300001,6950001,9000001,18000001,40000001},{0.84895,0.7979,0.6958,0.66517,0.56307,0.4916,0.44055}))</f>
        <v/>
      </c>
      <c r="Z3406" s="22">
        <f>IF(X3406&lt;0,0.9,LOOKUP(X3406,{0,1950001,3300001,6950001,9000001,18000001,40000001},{0.84895,0.7979,0.6958,0.66517,0.56307,0.4916,0.44055}))</f>
        <v/>
      </c>
      <c r="AA3406" s="22">
        <f>IF(W3406&lt;0,0,CHOOSE(MATCH(W3406,{0,1950001,3300001,6950001,9000001},1),5.105/84.895,10.21/79.79,20.42/69.58,23.483/66.517,33.693/56.307))</f>
        <v/>
      </c>
      <c r="AB3406" s="21">
        <f>IF(C3406&lt;=2000,0,(MIN(C3406,ROUNDDOWN(F3406*0.3,0))-2000)*0.1)</f>
        <v/>
      </c>
      <c r="AC3406" s="21">
        <f>IF(C3406&lt;=2000,0,MIN((C3406-2000)*Y3406,(R3406+S3406)*0.2))</f>
        <v/>
      </c>
      <c r="AD3406" s="21">
        <f>IF(C3406&lt;=2000,0,MIN((C3406-2000)*Z3406,(T3406+U3406)*0.2))</f>
        <v/>
      </c>
      <c r="AE3406" s="21">
        <f>AC3406*AA3406</f>
        <v/>
      </c>
      <c r="AF3406" s="21">
        <f>ROUNDDOWN(R3406,-2)+ROUNDDOWN(S3406,-2)</f>
        <v/>
      </c>
      <c r="AG3406" s="21">
        <f>ROUNDDOWN(MAX(0,R3406-(AB3406+AC3406+AE3406)*0.6),-2)+ROUNDDOWN(MAX(0,S3406-(AB3406+AC3406+AE3406)*0.4),-2)</f>
        <v/>
      </c>
      <c r="AH3406" s="21">
        <f>ROUNDDOWN(MAX(0,T3406-(AB3406+AD3406)*0.6),-2)+ROUNDDOWN(MAX(0,U3406-(AB3406+AD3406)*0.4),-2)</f>
        <v/>
      </c>
      <c r="AI3406" s="21">
        <f>ROUNDDOWN(T3406,-2)+ROUNDDOWN(U3406,-2)</f>
        <v/>
      </c>
      <c r="AJ3406" s="21">
        <f>M3406+AF3406</f>
        <v/>
      </c>
      <c r="AK3406" s="21">
        <f>M3406+AG3406</f>
        <v/>
      </c>
      <c r="AL3406" s="21">
        <f>N3406+AH3406</f>
        <v/>
      </c>
      <c r="AM3406" s="21">
        <f>O3406+AI3406</f>
        <v/>
      </c>
      <c r="AN3406" s="21">
        <f>N3406+AI3406</f>
        <v/>
      </c>
      <c r="AO3406" s="21">
        <f>ROUNDDOWN((R3406+S3406)*0.2/Y3406+2000,0)</f>
        <v/>
      </c>
      <c r="AP3406" s="21">
        <f>ROUNDDOWN((T3406+U3406)*0.2/Z3406+2000,0)</f>
        <v/>
      </c>
      <c r="AQ3406" s="21">
        <f>AL3406-AK3406</f>
        <v/>
      </c>
      <c r="AR3406" s="21">
        <f>AM3406-AK3406</f>
        <v/>
      </c>
      <c r="AS3406" s="21">
        <f>AM3406-AL3406</f>
        <v/>
      </c>
      <c r="AT3406" s="21">
        <f>AK3406+C3406-AJ3406</f>
        <v/>
      </c>
      <c r="AU3406" s="21">
        <f>AL3406+C3406-AM3406</f>
        <v/>
      </c>
      <c r="AV3406" s="21">
        <f>AN3406+C3406-AM3406</f>
        <v/>
      </c>
    </row>
    <row r="3407">
      <c r="A3407" t="inlineStr">
        <is>
          <t>1万円刻み</t>
        </is>
      </c>
      <c r="B3407" s="21">
        <f>'5_1万円刻み'!$A$1644</f>
        <v/>
      </c>
      <c r="C3407" s="21">
        <f>AO3407</f>
        <v/>
      </c>
      <c r="D3407" s="21" t="n">
        <v>0</v>
      </c>
      <c r="E3407" s="21">
        <f>ROUND(MIN(B3407/12,650000)*12*0.0915+MIN(B3407/12,1390000)*12*(0.0504+0)+B3407*0.005,0)</f>
        <v/>
      </c>
      <c r="F3407" s="21">
        <f>IF(B3407&lt;741000,0,IF(B3407&lt;2191000,B3407-740000,IF(B3407&lt;2193000,1451000,IF(B3407&lt;2196000,1453000,IF(B3407&lt;2200000,1456000,IF(B3407&lt;3600000,ROUND(ROUNDDOWN(B3407/4,-3)*2.8,0)-80000,IF(B3407&lt;6600000,ROUND(ROUNDDOWN(B3407/4,-3)*3.2,0)-440000,IF(B3407&lt;8500000,ROUNDDOWN(B3407*0.9,0)-1100000,B3407-1950000))))))))</f>
        <v/>
      </c>
      <c r="G3407" s="21">
        <f>IF(F3407&gt;23500000,NA(),IF(F3407&lt;=4890000,1040000,IF(F3407&lt;=6550000,670000,620000)))</f>
        <v/>
      </c>
      <c r="H3407" s="21">
        <f>IF(D3407&lt;=0,0,MAX(0,MIN(2000000,D3407-MIN(100000,ROUNDDOWN(F3407*0.05,0)))))</f>
        <v/>
      </c>
      <c r="I3407" s="21">
        <f>IF(C3407&lt;=2000,0,MIN(C3407,ROUNDDOWN(F3407*0.4,0))-2000)</f>
        <v/>
      </c>
      <c r="J3407" s="21">
        <f>MAX(0,ROUNDDOWN(F3407-E3407-G3407,-3))</f>
        <v/>
      </c>
      <c r="K3407" s="21">
        <f>MAX(0,ROUNDDOWN(F3407-E3407-G3407-H3407-I3407,-3))</f>
        <v/>
      </c>
      <c r="L3407" s="21">
        <f>MAX(0,ROUNDDOWN(F3407-E3407-G3407-H3407,-3))</f>
        <v/>
      </c>
      <c r="M3407" s="21">
        <f>IF(J3407&lt;=0,0,ROUNDDOWN((J3407*LOOKUP(J3407,{0,1950001,3300001,6950001,9000001,18000001,40000001},{0.05,0.1,0.2,0.23,0.33,0.4,0.45})-LOOKUP(J3407,{0,1950001,3300001,6950001,9000001,18000001,40000001},{0,97500,427500,636000,1536000,2796000,4796000}))*1.021,-2))</f>
        <v/>
      </c>
      <c r="N3407" s="21">
        <f>IF(K3407&lt;=0,0,ROUNDDOWN((K3407*LOOKUP(K3407,{0,1950001,3300001,6950001,9000001,18000001,40000001},{0.05,0.1,0.2,0.23,0.33,0.4,0.45})-LOOKUP(K3407,{0,1950001,3300001,6950001,9000001,18000001,40000001},{0,97500,427500,636000,1536000,2796000,4796000}))*1.021,-2))</f>
        <v/>
      </c>
      <c r="O3407" s="21">
        <f>IF(L3407&lt;=0,0,ROUNDDOWN((L3407*LOOKUP(L3407,{0,1950001,3300001,6950001,9000001,18000001,40000001},{0.05,0.1,0.2,0.23,0.33,0.4,0.45})-LOOKUP(L3407,{0,1950001,3300001,6950001,9000001,18000001,40000001},{0,97500,427500,636000,1536000,2796000,4796000}))*1.021,-2))</f>
        <v/>
      </c>
      <c r="P3407" s="21">
        <f>MAX(0,ROUNDDOWN(F3407-E3407-430000,-3))</f>
        <v/>
      </c>
      <c r="Q3407" s="21">
        <f>MAX(0,ROUNDDOWN(F3407-E3407-430000-H3407,-3))</f>
        <v/>
      </c>
      <c r="R3407" s="21">
        <f>IF(F3407&lt;=450000,0,MAX(0,P3407*0.06-MIN(50000,P3407)*0.03))</f>
        <v/>
      </c>
      <c r="S3407" s="21">
        <f>IF(F3407&lt;=450000,0,MAX(0,P3407*0.04-MIN(50000,P3407)*0.02))</f>
        <v/>
      </c>
      <c r="T3407" s="21">
        <f>IF(F3407&lt;=450000,0,MAX(0,Q3407*0.06-MIN(50000,Q3407)*0.03))</f>
        <v/>
      </c>
      <c r="U3407" s="21">
        <f>IF(F3407&lt;=450000,0,MAX(0,Q3407*0.04-MIN(50000,Q3407)*0.02))</f>
        <v/>
      </c>
      <c r="V3407" s="21">
        <f>50000+MAX(0,G3407-480000)</f>
        <v/>
      </c>
      <c r="W3407" s="21">
        <f>P3407-V3407</f>
        <v/>
      </c>
      <c r="X3407" s="21">
        <f>Q3407-V3407</f>
        <v/>
      </c>
      <c r="Y3407" s="22">
        <f>IF(W3407&lt;0,0.9,LOOKUP(W3407,{0,1950001,3300001,6950001,9000001,18000001,40000001},{0.84895,0.7979,0.6958,0.66517,0.56307,0.4916,0.44055}))</f>
        <v/>
      </c>
      <c r="Z3407" s="22">
        <f>IF(X3407&lt;0,0.9,LOOKUP(X3407,{0,1950001,3300001,6950001,9000001,18000001,40000001},{0.84895,0.7979,0.6958,0.66517,0.56307,0.4916,0.44055}))</f>
        <v/>
      </c>
      <c r="AA3407" s="22">
        <f>IF(W3407&lt;0,0,CHOOSE(MATCH(W3407,{0,1950001,3300001,6950001,9000001},1),5.105/84.895,10.21/79.79,20.42/69.58,23.483/66.517,33.693/56.307))</f>
        <v/>
      </c>
      <c r="AB3407" s="21">
        <f>IF(C3407&lt;=2000,0,(MIN(C3407,ROUNDDOWN(F3407*0.3,0))-2000)*0.1)</f>
        <v/>
      </c>
      <c r="AC3407" s="21">
        <f>IF(C3407&lt;=2000,0,MIN((C3407-2000)*Y3407,(R3407+S3407)*0.2))</f>
        <v/>
      </c>
      <c r="AD3407" s="21">
        <f>IF(C3407&lt;=2000,0,MIN((C3407-2000)*Z3407,(T3407+U3407)*0.2))</f>
        <v/>
      </c>
      <c r="AE3407" s="21">
        <f>AC3407*AA3407</f>
        <v/>
      </c>
      <c r="AF3407" s="21">
        <f>ROUNDDOWN(R3407,-2)+ROUNDDOWN(S3407,-2)</f>
        <v/>
      </c>
      <c r="AG3407" s="21">
        <f>ROUNDDOWN(MAX(0,R3407-(AB3407+AC3407+AE3407)*0.6),-2)+ROUNDDOWN(MAX(0,S3407-(AB3407+AC3407+AE3407)*0.4),-2)</f>
        <v/>
      </c>
      <c r="AH3407" s="21">
        <f>ROUNDDOWN(MAX(0,T3407-(AB3407+AD3407)*0.6),-2)+ROUNDDOWN(MAX(0,U3407-(AB3407+AD3407)*0.4),-2)</f>
        <v/>
      </c>
      <c r="AI3407" s="21">
        <f>ROUNDDOWN(T3407,-2)+ROUNDDOWN(U3407,-2)</f>
        <v/>
      </c>
      <c r="AJ3407" s="21">
        <f>M3407+AF3407</f>
        <v/>
      </c>
      <c r="AK3407" s="21">
        <f>M3407+AG3407</f>
        <v/>
      </c>
      <c r="AL3407" s="21">
        <f>N3407+AH3407</f>
        <v/>
      </c>
      <c r="AM3407" s="21">
        <f>O3407+AI3407</f>
        <v/>
      </c>
      <c r="AN3407" s="21">
        <f>N3407+AI3407</f>
        <v/>
      </c>
      <c r="AO3407" s="21">
        <f>ROUNDDOWN((R3407+S3407)*0.2/Y3407+2000,0)</f>
        <v/>
      </c>
      <c r="AP3407" s="21">
        <f>ROUNDDOWN((T3407+U3407)*0.2/Z3407+2000,0)</f>
        <v/>
      </c>
      <c r="AQ3407" s="21">
        <f>AL3407-AK3407</f>
        <v/>
      </c>
      <c r="AR3407" s="21">
        <f>AM3407-AK3407</f>
        <v/>
      </c>
      <c r="AS3407" s="21">
        <f>AM3407-AL3407</f>
        <v/>
      </c>
      <c r="AT3407" s="21">
        <f>AK3407+C3407-AJ3407</f>
        <v/>
      </c>
      <c r="AU3407" s="21">
        <f>AL3407+C3407-AM3407</f>
        <v/>
      </c>
      <c r="AV3407" s="21">
        <f>AN3407+C3407-AM3407</f>
        <v/>
      </c>
    </row>
    <row r="3408">
      <c r="A3408" t="inlineStr">
        <is>
          <t>1万円刻み</t>
        </is>
      </c>
      <c r="B3408" s="21">
        <f>'5_1万円刻み'!$A$1645</f>
        <v/>
      </c>
      <c r="C3408" s="21">
        <f>AO3408</f>
        <v/>
      </c>
      <c r="D3408" s="21" t="n">
        <v>0</v>
      </c>
      <c r="E3408" s="21">
        <f>ROUND(MIN(B3408/12,650000)*12*0.0915+MIN(B3408/12,1390000)*12*(0.0504+0)+B3408*0.005,0)</f>
        <v/>
      </c>
      <c r="F3408" s="21">
        <f>IF(B3408&lt;741000,0,IF(B3408&lt;2191000,B3408-740000,IF(B3408&lt;2193000,1451000,IF(B3408&lt;2196000,1453000,IF(B3408&lt;2200000,1456000,IF(B3408&lt;3600000,ROUND(ROUNDDOWN(B3408/4,-3)*2.8,0)-80000,IF(B3408&lt;6600000,ROUND(ROUNDDOWN(B3408/4,-3)*3.2,0)-440000,IF(B3408&lt;8500000,ROUNDDOWN(B3408*0.9,0)-1100000,B3408-1950000))))))))</f>
        <v/>
      </c>
      <c r="G3408" s="21">
        <f>IF(F3408&gt;23500000,NA(),IF(F3408&lt;=4890000,1040000,IF(F3408&lt;=6550000,670000,620000)))</f>
        <v/>
      </c>
      <c r="H3408" s="21">
        <f>IF(D3408&lt;=0,0,MAX(0,MIN(2000000,D3408-MIN(100000,ROUNDDOWN(F3408*0.05,0)))))</f>
        <v/>
      </c>
      <c r="I3408" s="21">
        <f>IF(C3408&lt;=2000,0,MIN(C3408,ROUNDDOWN(F3408*0.4,0))-2000)</f>
        <v/>
      </c>
      <c r="J3408" s="21">
        <f>MAX(0,ROUNDDOWN(F3408-E3408-G3408,-3))</f>
        <v/>
      </c>
      <c r="K3408" s="21">
        <f>MAX(0,ROUNDDOWN(F3408-E3408-G3408-H3408-I3408,-3))</f>
        <v/>
      </c>
      <c r="L3408" s="21">
        <f>MAX(0,ROUNDDOWN(F3408-E3408-G3408-H3408,-3))</f>
        <v/>
      </c>
      <c r="M3408" s="21">
        <f>IF(J3408&lt;=0,0,ROUNDDOWN((J3408*LOOKUP(J3408,{0,1950001,3300001,6950001,9000001,18000001,40000001},{0.05,0.1,0.2,0.23,0.33,0.4,0.45})-LOOKUP(J3408,{0,1950001,3300001,6950001,9000001,18000001,40000001},{0,97500,427500,636000,1536000,2796000,4796000}))*1.021,-2))</f>
        <v/>
      </c>
      <c r="N3408" s="21">
        <f>IF(K3408&lt;=0,0,ROUNDDOWN((K3408*LOOKUP(K3408,{0,1950001,3300001,6950001,9000001,18000001,40000001},{0.05,0.1,0.2,0.23,0.33,0.4,0.45})-LOOKUP(K3408,{0,1950001,3300001,6950001,9000001,18000001,40000001},{0,97500,427500,636000,1536000,2796000,4796000}))*1.021,-2))</f>
        <v/>
      </c>
      <c r="O3408" s="21">
        <f>IF(L3408&lt;=0,0,ROUNDDOWN((L3408*LOOKUP(L3408,{0,1950001,3300001,6950001,9000001,18000001,40000001},{0.05,0.1,0.2,0.23,0.33,0.4,0.45})-LOOKUP(L3408,{0,1950001,3300001,6950001,9000001,18000001,40000001},{0,97500,427500,636000,1536000,2796000,4796000}))*1.021,-2))</f>
        <v/>
      </c>
      <c r="P3408" s="21">
        <f>MAX(0,ROUNDDOWN(F3408-E3408-430000,-3))</f>
        <v/>
      </c>
      <c r="Q3408" s="21">
        <f>MAX(0,ROUNDDOWN(F3408-E3408-430000-H3408,-3))</f>
        <v/>
      </c>
      <c r="R3408" s="21">
        <f>IF(F3408&lt;=450000,0,MAX(0,P3408*0.06-MIN(50000,P3408)*0.03))</f>
        <v/>
      </c>
      <c r="S3408" s="21">
        <f>IF(F3408&lt;=450000,0,MAX(0,P3408*0.04-MIN(50000,P3408)*0.02))</f>
        <v/>
      </c>
      <c r="T3408" s="21">
        <f>IF(F3408&lt;=450000,0,MAX(0,Q3408*0.06-MIN(50000,Q3408)*0.03))</f>
        <v/>
      </c>
      <c r="U3408" s="21">
        <f>IF(F3408&lt;=450000,0,MAX(0,Q3408*0.04-MIN(50000,Q3408)*0.02))</f>
        <v/>
      </c>
      <c r="V3408" s="21">
        <f>50000+MAX(0,G3408-480000)</f>
        <v/>
      </c>
      <c r="W3408" s="21">
        <f>P3408-V3408</f>
        <v/>
      </c>
      <c r="X3408" s="21">
        <f>Q3408-V3408</f>
        <v/>
      </c>
      <c r="Y3408" s="22">
        <f>IF(W3408&lt;0,0.9,LOOKUP(W3408,{0,1950001,3300001,6950001,9000001,18000001,40000001},{0.84895,0.7979,0.6958,0.66517,0.56307,0.4916,0.44055}))</f>
        <v/>
      </c>
      <c r="Z3408" s="22">
        <f>IF(X3408&lt;0,0.9,LOOKUP(X3408,{0,1950001,3300001,6950001,9000001,18000001,40000001},{0.84895,0.7979,0.6958,0.66517,0.56307,0.4916,0.44055}))</f>
        <v/>
      </c>
      <c r="AA3408" s="22">
        <f>IF(W3408&lt;0,0,CHOOSE(MATCH(W3408,{0,1950001,3300001,6950001,9000001},1),5.105/84.895,10.21/79.79,20.42/69.58,23.483/66.517,33.693/56.307))</f>
        <v/>
      </c>
      <c r="AB3408" s="21">
        <f>IF(C3408&lt;=2000,0,(MIN(C3408,ROUNDDOWN(F3408*0.3,0))-2000)*0.1)</f>
        <v/>
      </c>
      <c r="AC3408" s="21">
        <f>IF(C3408&lt;=2000,0,MIN((C3408-2000)*Y3408,(R3408+S3408)*0.2))</f>
        <v/>
      </c>
      <c r="AD3408" s="21">
        <f>IF(C3408&lt;=2000,0,MIN((C3408-2000)*Z3408,(T3408+U3408)*0.2))</f>
        <v/>
      </c>
      <c r="AE3408" s="21">
        <f>AC3408*AA3408</f>
        <v/>
      </c>
      <c r="AF3408" s="21">
        <f>ROUNDDOWN(R3408,-2)+ROUNDDOWN(S3408,-2)</f>
        <v/>
      </c>
      <c r="AG3408" s="21">
        <f>ROUNDDOWN(MAX(0,R3408-(AB3408+AC3408+AE3408)*0.6),-2)+ROUNDDOWN(MAX(0,S3408-(AB3408+AC3408+AE3408)*0.4),-2)</f>
        <v/>
      </c>
      <c r="AH3408" s="21">
        <f>ROUNDDOWN(MAX(0,T3408-(AB3408+AD3408)*0.6),-2)+ROUNDDOWN(MAX(0,U3408-(AB3408+AD3408)*0.4),-2)</f>
        <v/>
      </c>
      <c r="AI3408" s="21">
        <f>ROUNDDOWN(T3408,-2)+ROUNDDOWN(U3408,-2)</f>
        <v/>
      </c>
      <c r="AJ3408" s="21">
        <f>M3408+AF3408</f>
        <v/>
      </c>
      <c r="AK3408" s="21">
        <f>M3408+AG3408</f>
        <v/>
      </c>
      <c r="AL3408" s="21">
        <f>N3408+AH3408</f>
        <v/>
      </c>
      <c r="AM3408" s="21">
        <f>O3408+AI3408</f>
        <v/>
      </c>
      <c r="AN3408" s="21">
        <f>N3408+AI3408</f>
        <v/>
      </c>
      <c r="AO3408" s="21">
        <f>ROUNDDOWN((R3408+S3408)*0.2/Y3408+2000,0)</f>
        <v/>
      </c>
      <c r="AP3408" s="21">
        <f>ROUNDDOWN((T3408+U3408)*0.2/Z3408+2000,0)</f>
        <v/>
      </c>
      <c r="AQ3408" s="21">
        <f>AL3408-AK3408</f>
        <v/>
      </c>
      <c r="AR3408" s="21">
        <f>AM3408-AK3408</f>
        <v/>
      </c>
      <c r="AS3408" s="21">
        <f>AM3408-AL3408</f>
        <v/>
      </c>
      <c r="AT3408" s="21">
        <f>AK3408+C3408-AJ3408</f>
        <v/>
      </c>
      <c r="AU3408" s="21">
        <f>AL3408+C3408-AM3408</f>
        <v/>
      </c>
      <c r="AV3408" s="21">
        <f>AN3408+C3408-AM3408</f>
        <v/>
      </c>
    </row>
    <row r="3409">
      <c r="A3409" t="inlineStr">
        <is>
          <t>1万円刻み</t>
        </is>
      </c>
      <c r="B3409" s="21">
        <f>'5_1万円刻み'!$A$1646</f>
        <v/>
      </c>
      <c r="C3409" s="21">
        <f>AO3409</f>
        <v/>
      </c>
      <c r="D3409" s="21" t="n">
        <v>0</v>
      </c>
      <c r="E3409" s="21">
        <f>ROUND(MIN(B3409/12,650000)*12*0.0915+MIN(B3409/12,1390000)*12*(0.0504+0)+B3409*0.005,0)</f>
        <v/>
      </c>
      <c r="F3409" s="21">
        <f>IF(B3409&lt;741000,0,IF(B3409&lt;2191000,B3409-740000,IF(B3409&lt;2193000,1451000,IF(B3409&lt;2196000,1453000,IF(B3409&lt;2200000,1456000,IF(B3409&lt;3600000,ROUND(ROUNDDOWN(B3409/4,-3)*2.8,0)-80000,IF(B3409&lt;6600000,ROUND(ROUNDDOWN(B3409/4,-3)*3.2,0)-440000,IF(B3409&lt;8500000,ROUNDDOWN(B3409*0.9,0)-1100000,B3409-1950000))))))))</f>
        <v/>
      </c>
      <c r="G3409" s="21">
        <f>IF(F3409&gt;23500000,NA(),IF(F3409&lt;=4890000,1040000,IF(F3409&lt;=6550000,670000,620000)))</f>
        <v/>
      </c>
      <c r="H3409" s="21">
        <f>IF(D3409&lt;=0,0,MAX(0,MIN(2000000,D3409-MIN(100000,ROUNDDOWN(F3409*0.05,0)))))</f>
        <v/>
      </c>
      <c r="I3409" s="21">
        <f>IF(C3409&lt;=2000,0,MIN(C3409,ROUNDDOWN(F3409*0.4,0))-2000)</f>
        <v/>
      </c>
      <c r="J3409" s="21">
        <f>MAX(0,ROUNDDOWN(F3409-E3409-G3409,-3))</f>
        <v/>
      </c>
      <c r="K3409" s="21">
        <f>MAX(0,ROUNDDOWN(F3409-E3409-G3409-H3409-I3409,-3))</f>
        <v/>
      </c>
      <c r="L3409" s="21">
        <f>MAX(0,ROUNDDOWN(F3409-E3409-G3409-H3409,-3))</f>
        <v/>
      </c>
      <c r="M3409" s="21">
        <f>IF(J3409&lt;=0,0,ROUNDDOWN((J3409*LOOKUP(J3409,{0,1950001,3300001,6950001,9000001,18000001,40000001},{0.05,0.1,0.2,0.23,0.33,0.4,0.45})-LOOKUP(J3409,{0,1950001,3300001,6950001,9000001,18000001,40000001},{0,97500,427500,636000,1536000,2796000,4796000}))*1.021,-2))</f>
        <v/>
      </c>
      <c r="N3409" s="21">
        <f>IF(K3409&lt;=0,0,ROUNDDOWN((K3409*LOOKUP(K3409,{0,1950001,3300001,6950001,9000001,18000001,40000001},{0.05,0.1,0.2,0.23,0.33,0.4,0.45})-LOOKUP(K3409,{0,1950001,3300001,6950001,9000001,18000001,40000001},{0,97500,427500,636000,1536000,2796000,4796000}))*1.021,-2))</f>
        <v/>
      </c>
      <c r="O3409" s="21">
        <f>IF(L3409&lt;=0,0,ROUNDDOWN((L3409*LOOKUP(L3409,{0,1950001,3300001,6950001,9000001,18000001,40000001},{0.05,0.1,0.2,0.23,0.33,0.4,0.45})-LOOKUP(L3409,{0,1950001,3300001,6950001,9000001,18000001,40000001},{0,97500,427500,636000,1536000,2796000,4796000}))*1.021,-2))</f>
        <v/>
      </c>
      <c r="P3409" s="21">
        <f>MAX(0,ROUNDDOWN(F3409-E3409-430000,-3))</f>
        <v/>
      </c>
      <c r="Q3409" s="21">
        <f>MAX(0,ROUNDDOWN(F3409-E3409-430000-H3409,-3))</f>
        <v/>
      </c>
      <c r="R3409" s="21">
        <f>IF(F3409&lt;=450000,0,MAX(0,P3409*0.06-MIN(50000,P3409)*0.03))</f>
        <v/>
      </c>
      <c r="S3409" s="21">
        <f>IF(F3409&lt;=450000,0,MAX(0,P3409*0.04-MIN(50000,P3409)*0.02))</f>
        <v/>
      </c>
      <c r="T3409" s="21">
        <f>IF(F3409&lt;=450000,0,MAX(0,Q3409*0.06-MIN(50000,Q3409)*0.03))</f>
        <v/>
      </c>
      <c r="U3409" s="21">
        <f>IF(F3409&lt;=450000,0,MAX(0,Q3409*0.04-MIN(50000,Q3409)*0.02))</f>
        <v/>
      </c>
      <c r="V3409" s="21">
        <f>50000+MAX(0,G3409-480000)</f>
        <v/>
      </c>
      <c r="W3409" s="21">
        <f>P3409-V3409</f>
        <v/>
      </c>
      <c r="X3409" s="21">
        <f>Q3409-V3409</f>
        <v/>
      </c>
      <c r="Y3409" s="22">
        <f>IF(W3409&lt;0,0.9,LOOKUP(W3409,{0,1950001,3300001,6950001,9000001,18000001,40000001},{0.84895,0.7979,0.6958,0.66517,0.56307,0.4916,0.44055}))</f>
        <v/>
      </c>
      <c r="Z3409" s="22">
        <f>IF(X3409&lt;0,0.9,LOOKUP(X3409,{0,1950001,3300001,6950001,9000001,18000001,40000001},{0.84895,0.7979,0.6958,0.66517,0.56307,0.4916,0.44055}))</f>
        <v/>
      </c>
      <c r="AA3409" s="22">
        <f>IF(W3409&lt;0,0,CHOOSE(MATCH(W3409,{0,1950001,3300001,6950001,9000001},1),5.105/84.895,10.21/79.79,20.42/69.58,23.483/66.517,33.693/56.307))</f>
        <v/>
      </c>
      <c r="AB3409" s="21">
        <f>IF(C3409&lt;=2000,0,(MIN(C3409,ROUNDDOWN(F3409*0.3,0))-2000)*0.1)</f>
        <v/>
      </c>
      <c r="AC3409" s="21">
        <f>IF(C3409&lt;=2000,0,MIN((C3409-2000)*Y3409,(R3409+S3409)*0.2))</f>
        <v/>
      </c>
      <c r="AD3409" s="21">
        <f>IF(C3409&lt;=2000,0,MIN((C3409-2000)*Z3409,(T3409+U3409)*0.2))</f>
        <v/>
      </c>
      <c r="AE3409" s="21">
        <f>AC3409*AA3409</f>
        <v/>
      </c>
      <c r="AF3409" s="21">
        <f>ROUNDDOWN(R3409,-2)+ROUNDDOWN(S3409,-2)</f>
        <v/>
      </c>
      <c r="AG3409" s="21">
        <f>ROUNDDOWN(MAX(0,R3409-(AB3409+AC3409+AE3409)*0.6),-2)+ROUNDDOWN(MAX(0,S3409-(AB3409+AC3409+AE3409)*0.4),-2)</f>
        <v/>
      </c>
      <c r="AH3409" s="21">
        <f>ROUNDDOWN(MAX(0,T3409-(AB3409+AD3409)*0.6),-2)+ROUNDDOWN(MAX(0,U3409-(AB3409+AD3409)*0.4),-2)</f>
        <v/>
      </c>
      <c r="AI3409" s="21">
        <f>ROUNDDOWN(T3409,-2)+ROUNDDOWN(U3409,-2)</f>
        <v/>
      </c>
      <c r="AJ3409" s="21">
        <f>M3409+AF3409</f>
        <v/>
      </c>
      <c r="AK3409" s="21">
        <f>M3409+AG3409</f>
        <v/>
      </c>
      <c r="AL3409" s="21">
        <f>N3409+AH3409</f>
        <v/>
      </c>
      <c r="AM3409" s="21">
        <f>O3409+AI3409</f>
        <v/>
      </c>
      <c r="AN3409" s="21">
        <f>N3409+AI3409</f>
        <v/>
      </c>
      <c r="AO3409" s="21">
        <f>ROUNDDOWN((R3409+S3409)*0.2/Y3409+2000,0)</f>
        <v/>
      </c>
      <c r="AP3409" s="21">
        <f>ROUNDDOWN((T3409+U3409)*0.2/Z3409+2000,0)</f>
        <v/>
      </c>
      <c r="AQ3409" s="21">
        <f>AL3409-AK3409</f>
        <v/>
      </c>
      <c r="AR3409" s="21">
        <f>AM3409-AK3409</f>
        <v/>
      </c>
      <c r="AS3409" s="21">
        <f>AM3409-AL3409</f>
        <v/>
      </c>
      <c r="AT3409" s="21">
        <f>AK3409+C3409-AJ3409</f>
        <v/>
      </c>
      <c r="AU3409" s="21">
        <f>AL3409+C3409-AM3409</f>
        <v/>
      </c>
      <c r="AV3409" s="21">
        <f>AN3409+C3409-AM3409</f>
        <v/>
      </c>
    </row>
    <row r="3410">
      <c r="A3410" t="inlineStr">
        <is>
          <t>1万円刻み</t>
        </is>
      </c>
      <c r="B3410" s="21">
        <f>'5_1万円刻み'!$A$1647</f>
        <v/>
      </c>
      <c r="C3410" s="21">
        <f>AO3410</f>
        <v/>
      </c>
      <c r="D3410" s="21" t="n">
        <v>0</v>
      </c>
      <c r="E3410" s="21">
        <f>ROUND(MIN(B3410/12,650000)*12*0.0915+MIN(B3410/12,1390000)*12*(0.0504+0)+B3410*0.005,0)</f>
        <v/>
      </c>
      <c r="F3410" s="21">
        <f>IF(B3410&lt;741000,0,IF(B3410&lt;2191000,B3410-740000,IF(B3410&lt;2193000,1451000,IF(B3410&lt;2196000,1453000,IF(B3410&lt;2200000,1456000,IF(B3410&lt;3600000,ROUND(ROUNDDOWN(B3410/4,-3)*2.8,0)-80000,IF(B3410&lt;6600000,ROUND(ROUNDDOWN(B3410/4,-3)*3.2,0)-440000,IF(B3410&lt;8500000,ROUNDDOWN(B3410*0.9,0)-1100000,B3410-1950000))))))))</f>
        <v/>
      </c>
      <c r="G3410" s="21">
        <f>IF(F3410&gt;23500000,NA(),IF(F3410&lt;=4890000,1040000,IF(F3410&lt;=6550000,670000,620000)))</f>
        <v/>
      </c>
      <c r="H3410" s="21">
        <f>IF(D3410&lt;=0,0,MAX(0,MIN(2000000,D3410-MIN(100000,ROUNDDOWN(F3410*0.05,0)))))</f>
        <v/>
      </c>
      <c r="I3410" s="21">
        <f>IF(C3410&lt;=2000,0,MIN(C3410,ROUNDDOWN(F3410*0.4,0))-2000)</f>
        <v/>
      </c>
      <c r="J3410" s="21">
        <f>MAX(0,ROUNDDOWN(F3410-E3410-G3410,-3))</f>
        <v/>
      </c>
      <c r="K3410" s="21">
        <f>MAX(0,ROUNDDOWN(F3410-E3410-G3410-H3410-I3410,-3))</f>
        <v/>
      </c>
      <c r="L3410" s="21">
        <f>MAX(0,ROUNDDOWN(F3410-E3410-G3410-H3410,-3))</f>
        <v/>
      </c>
      <c r="M3410" s="21">
        <f>IF(J3410&lt;=0,0,ROUNDDOWN((J3410*LOOKUP(J3410,{0,1950001,3300001,6950001,9000001,18000001,40000001},{0.05,0.1,0.2,0.23,0.33,0.4,0.45})-LOOKUP(J3410,{0,1950001,3300001,6950001,9000001,18000001,40000001},{0,97500,427500,636000,1536000,2796000,4796000}))*1.021,-2))</f>
        <v/>
      </c>
      <c r="N3410" s="21">
        <f>IF(K3410&lt;=0,0,ROUNDDOWN((K3410*LOOKUP(K3410,{0,1950001,3300001,6950001,9000001,18000001,40000001},{0.05,0.1,0.2,0.23,0.33,0.4,0.45})-LOOKUP(K3410,{0,1950001,3300001,6950001,9000001,18000001,40000001},{0,97500,427500,636000,1536000,2796000,4796000}))*1.021,-2))</f>
        <v/>
      </c>
      <c r="O3410" s="21">
        <f>IF(L3410&lt;=0,0,ROUNDDOWN((L3410*LOOKUP(L3410,{0,1950001,3300001,6950001,9000001,18000001,40000001},{0.05,0.1,0.2,0.23,0.33,0.4,0.45})-LOOKUP(L3410,{0,1950001,3300001,6950001,9000001,18000001,40000001},{0,97500,427500,636000,1536000,2796000,4796000}))*1.021,-2))</f>
        <v/>
      </c>
      <c r="P3410" s="21">
        <f>MAX(0,ROUNDDOWN(F3410-E3410-430000,-3))</f>
        <v/>
      </c>
      <c r="Q3410" s="21">
        <f>MAX(0,ROUNDDOWN(F3410-E3410-430000-H3410,-3))</f>
        <v/>
      </c>
      <c r="R3410" s="21">
        <f>IF(F3410&lt;=450000,0,MAX(0,P3410*0.06-MIN(50000,P3410)*0.03))</f>
        <v/>
      </c>
      <c r="S3410" s="21">
        <f>IF(F3410&lt;=450000,0,MAX(0,P3410*0.04-MIN(50000,P3410)*0.02))</f>
        <v/>
      </c>
      <c r="T3410" s="21">
        <f>IF(F3410&lt;=450000,0,MAX(0,Q3410*0.06-MIN(50000,Q3410)*0.03))</f>
        <v/>
      </c>
      <c r="U3410" s="21">
        <f>IF(F3410&lt;=450000,0,MAX(0,Q3410*0.04-MIN(50000,Q3410)*0.02))</f>
        <v/>
      </c>
      <c r="V3410" s="21">
        <f>50000+MAX(0,G3410-480000)</f>
        <v/>
      </c>
      <c r="W3410" s="21">
        <f>P3410-V3410</f>
        <v/>
      </c>
      <c r="X3410" s="21">
        <f>Q3410-V3410</f>
        <v/>
      </c>
      <c r="Y3410" s="22">
        <f>IF(W3410&lt;0,0.9,LOOKUP(W3410,{0,1950001,3300001,6950001,9000001,18000001,40000001},{0.84895,0.7979,0.6958,0.66517,0.56307,0.4916,0.44055}))</f>
        <v/>
      </c>
      <c r="Z3410" s="22">
        <f>IF(X3410&lt;0,0.9,LOOKUP(X3410,{0,1950001,3300001,6950001,9000001,18000001,40000001},{0.84895,0.7979,0.6958,0.66517,0.56307,0.4916,0.44055}))</f>
        <v/>
      </c>
      <c r="AA3410" s="22">
        <f>IF(W3410&lt;0,0,CHOOSE(MATCH(W3410,{0,1950001,3300001,6950001,9000001},1),5.105/84.895,10.21/79.79,20.42/69.58,23.483/66.517,33.693/56.307))</f>
        <v/>
      </c>
      <c r="AB3410" s="21">
        <f>IF(C3410&lt;=2000,0,(MIN(C3410,ROUNDDOWN(F3410*0.3,0))-2000)*0.1)</f>
        <v/>
      </c>
      <c r="AC3410" s="21">
        <f>IF(C3410&lt;=2000,0,MIN((C3410-2000)*Y3410,(R3410+S3410)*0.2))</f>
        <v/>
      </c>
      <c r="AD3410" s="21">
        <f>IF(C3410&lt;=2000,0,MIN((C3410-2000)*Z3410,(T3410+U3410)*0.2))</f>
        <v/>
      </c>
      <c r="AE3410" s="21">
        <f>AC3410*AA3410</f>
        <v/>
      </c>
      <c r="AF3410" s="21">
        <f>ROUNDDOWN(R3410,-2)+ROUNDDOWN(S3410,-2)</f>
        <v/>
      </c>
      <c r="AG3410" s="21">
        <f>ROUNDDOWN(MAX(0,R3410-(AB3410+AC3410+AE3410)*0.6),-2)+ROUNDDOWN(MAX(0,S3410-(AB3410+AC3410+AE3410)*0.4),-2)</f>
        <v/>
      </c>
      <c r="AH3410" s="21">
        <f>ROUNDDOWN(MAX(0,T3410-(AB3410+AD3410)*0.6),-2)+ROUNDDOWN(MAX(0,U3410-(AB3410+AD3410)*0.4),-2)</f>
        <v/>
      </c>
      <c r="AI3410" s="21">
        <f>ROUNDDOWN(T3410,-2)+ROUNDDOWN(U3410,-2)</f>
        <v/>
      </c>
      <c r="AJ3410" s="21">
        <f>M3410+AF3410</f>
        <v/>
      </c>
      <c r="AK3410" s="21">
        <f>M3410+AG3410</f>
        <v/>
      </c>
      <c r="AL3410" s="21">
        <f>N3410+AH3410</f>
        <v/>
      </c>
      <c r="AM3410" s="21">
        <f>O3410+AI3410</f>
        <v/>
      </c>
      <c r="AN3410" s="21">
        <f>N3410+AI3410</f>
        <v/>
      </c>
      <c r="AO3410" s="21">
        <f>ROUNDDOWN((R3410+S3410)*0.2/Y3410+2000,0)</f>
        <v/>
      </c>
      <c r="AP3410" s="21">
        <f>ROUNDDOWN((T3410+U3410)*0.2/Z3410+2000,0)</f>
        <v/>
      </c>
      <c r="AQ3410" s="21">
        <f>AL3410-AK3410</f>
        <v/>
      </c>
      <c r="AR3410" s="21">
        <f>AM3410-AK3410</f>
        <v/>
      </c>
      <c r="AS3410" s="21">
        <f>AM3410-AL3410</f>
        <v/>
      </c>
      <c r="AT3410" s="21">
        <f>AK3410+C3410-AJ3410</f>
        <v/>
      </c>
      <c r="AU3410" s="21">
        <f>AL3410+C3410-AM3410</f>
        <v/>
      </c>
      <c r="AV3410" s="21">
        <f>AN3410+C3410-AM3410</f>
        <v/>
      </c>
    </row>
    <row r="3411">
      <c r="A3411" t="inlineStr">
        <is>
          <t>1万円刻み</t>
        </is>
      </c>
      <c r="B3411" s="21">
        <f>'5_1万円刻み'!$A$1648</f>
        <v/>
      </c>
      <c r="C3411" s="21">
        <f>AO3411</f>
        <v/>
      </c>
      <c r="D3411" s="21" t="n">
        <v>0</v>
      </c>
      <c r="E3411" s="21">
        <f>ROUND(MIN(B3411/12,650000)*12*0.0915+MIN(B3411/12,1390000)*12*(0.0504+0)+B3411*0.005,0)</f>
        <v/>
      </c>
      <c r="F3411" s="21">
        <f>IF(B3411&lt;741000,0,IF(B3411&lt;2191000,B3411-740000,IF(B3411&lt;2193000,1451000,IF(B3411&lt;2196000,1453000,IF(B3411&lt;2200000,1456000,IF(B3411&lt;3600000,ROUND(ROUNDDOWN(B3411/4,-3)*2.8,0)-80000,IF(B3411&lt;6600000,ROUND(ROUNDDOWN(B3411/4,-3)*3.2,0)-440000,IF(B3411&lt;8500000,ROUNDDOWN(B3411*0.9,0)-1100000,B3411-1950000))))))))</f>
        <v/>
      </c>
      <c r="G3411" s="21">
        <f>IF(F3411&gt;23500000,NA(),IF(F3411&lt;=4890000,1040000,IF(F3411&lt;=6550000,670000,620000)))</f>
        <v/>
      </c>
      <c r="H3411" s="21">
        <f>IF(D3411&lt;=0,0,MAX(0,MIN(2000000,D3411-MIN(100000,ROUNDDOWN(F3411*0.05,0)))))</f>
        <v/>
      </c>
      <c r="I3411" s="21">
        <f>IF(C3411&lt;=2000,0,MIN(C3411,ROUNDDOWN(F3411*0.4,0))-2000)</f>
        <v/>
      </c>
      <c r="J3411" s="21">
        <f>MAX(0,ROUNDDOWN(F3411-E3411-G3411,-3))</f>
        <v/>
      </c>
      <c r="K3411" s="21">
        <f>MAX(0,ROUNDDOWN(F3411-E3411-G3411-H3411-I3411,-3))</f>
        <v/>
      </c>
      <c r="L3411" s="21">
        <f>MAX(0,ROUNDDOWN(F3411-E3411-G3411-H3411,-3))</f>
        <v/>
      </c>
      <c r="M3411" s="21">
        <f>IF(J3411&lt;=0,0,ROUNDDOWN((J3411*LOOKUP(J3411,{0,1950001,3300001,6950001,9000001,18000001,40000001},{0.05,0.1,0.2,0.23,0.33,0.4,0.45})-LOOKUP(J3411,{0,1950001,3300001,6950001,9000001,18000001,40000001},{0,97500,427500,636000,1536000,2796000,4796000}))*1.021,-2))</f>
        <v/>
      </c>
      <c r="N3411" s="21">
        <f>IF(K3411&lt;=0,0,ROUNDDOWN((K3411*LOOKUP(K3411,{0,1950001,3300001,6950001,9000001,18000001,40000001},{0.05,0.1,0.2,0.23,0.33,0.4,0.45})-LOOKUP(K3411,{0,1950001,3300001,6950001,9000001,18000001,40000001},{0,97500,427500,636000,1536000,2796000,4796000}))*1.021,-2))</f>
        <v/>
      </c>
      <c r="O3411" s="21">
        <f>IF(L3411&lt;=0,0,ROUNDDOWN((L3411*LOOKUP(L3411,{0,1950001,3300001,6950001,9000001,18000001,40000001},{0.05,0.1,0.2,0.23,0.33,0.4,0.45})-LOOKUP(L3411,{0,1950001,3300001,6950001,9000001,18000001,40000001},{0,97500,427500,636000,1536000,2796000,4796000}))*1.021,-2))</f>
        <v/>
      </c>
      <c r="P3411" s="21">
        <f>MAX(0,ROUNDDOWN(F3411-E3411-430000,-3))</f>
        <v/>
      </c>
      <c r="Q3411" s="21">
        <f>MAX(0,ROUNDDOWN(F3411-E3411-430000-H3411,-3))</f>
        <v/>
      </c>
      <c r="R3411" s="21">
        <f>IF(F3411&lt;=450000,0,MAX(0,P3411*0.06-MIN(50000,P3411)*0.03))</f>
        <v/>
      </c>
      <c r="S3411" s="21">
        <f>IF(F3411&lt;=450000,0,MAX(0,P3411*0.04-MIN(50000,P3411)*0.02))</f>
        <v/>
      </c>
      <c r="T3411" s="21">
        <f>IF(F3411&lt;=450000,0,MAX(0,Q3411*0.06-MIN(50000,Q3411)*0.03))</f>
        <v/>
      </c>
      <c r="U3411" s="21">
        <f>IF(F3411&lt;=450000,0,MAX(0,Q3411*0.04-MIN(50000,Q3411)*0.02))</f>
        <v/>
      </c>
      <c r="V3411" s="21">
        <f>50000+MAX(0,G3411-480000)</f>
        <v/>
      </c>
      <c r="W3411" s="21">
        <f>P3411-V3411</f>
        <v/>
      </c>
      <c r="X3411" s="21">
        <f>Q3411-V3411</f>
        <v/>
      </c>
      <c r="Y3411" s="22">
        <f>IF(W3411&lt;0,0.9,LOOKUP(W3411,{0,1950001,3300001,6950001,9000001,18000001,40000001},{0.84895,0.7979,0.6958,0.66517,0.56307,0.4916,0.44055}))</f>
        <v/>
      </c>
      <c r="Z3411" s="22">
        <f>IF(X3411&lt;0,0.9,LOOKUP(X3411,{0,1950001,3300001,6950001,9000001,18000001,40000001},{0.84895,0.7979,0.6958,0.66517,0.56307,0.4916,0.44055}))</f>
        <v/>
      </c>
      <c r="AA3411" s="22">
        <f>IF(W3411&lt;0,0,CHOOSE(MATCH(W3411,{0,1950001,3300001,6950001,9000001},1),5.105/84.895,10.21/79.79,20.42/69.58,23.483/66.517,33.693/56.307))</f>
        <v/>
      </c>
      <c r="AB3411" s="21">
        <f>IF(C3411&lt;=2000,0,(MIN(C3411,ROUNDDOWN(F3411*0.3,0))-2000)*0.1)</f>
        <v/>
      </c>
      <c r="AC3411" s="21">
        <f>IF(C3411&lt;=2000,0,MIN((C3411-2000)*Y3411,(R3411+S3411)*0.2))</f>
        <v/>
      </c>
      <c r="AD3411" s="21">
        <f>IF(C3411&lt;=2000,0,MIN((C3411-2000)*Z3411,(T3411+U3411)*0.2))</f>
        <v/>
      </c>
      <c r="AE3411" s="21">
        <f>AC3411*AA3411</f>
        <v/>
      </c>
      <c r="AF3411" s="21">
        <f>ROUNDDOWN(R3411,-2)+ROUNDDOWN(S3411,-2)</f>
        <v/>
      </c>
      <c r="AG3411" s="21">
        <f>ROUNDDOWN(MAX(0,R3411-(AB3411+AC3411+AE3411)*0.6),-2)+ROUNDDOWN(MAX(0,S3411-(AB3411+AC3411+AE3411)*0.4),-2)</f>
        <v/>
      </c>
      <c r="AH3411" s="21">
        <f>ROUNDDOWN(MAX(0,T3411-(AB3411+AD3411)*0.6),-2)+ROUNDDOWN(MAX(0,U3411-(AB3411+AD3411)*0.4),-2)</f>
        <v/>
      </c>
      <c r="AI3411" s="21">
        <f>ROUNDDOWN(T3411,-2)+ROUNDDOWN(U3411,-2)</f>
        <v/>
      </c>
      <c r="AJ3411" s="21">
        <f>M3411+AF3411</f>
        <v/>
      </c>
      <c r="AK3411" s="21">
        <f>M3411+AG3411</f>
        <v/>
      </c>
      <c r="AL3411" s="21">
        <f>N3411+AH3411</f>
        <v/>
      </c>
      <c r="AM3411" s="21">
        <f>O3411+AI3411</f>
        <v/>
      </c>
      <c r="AN3411" s="21">
        <f>N3411+AI3411</f>
        <v/>
      </c>
      <c r="AO3411" s="21">
        <f>ROUNDDOWN((R3411+S3411)*0.2/Y3411+2000,0)</f>
        <v/>
      </c>
      <c r="AP3411" s="21">
        <f>ROUNDDOWN((T3411+U3411)*0.2/Z3411+2000,0)</f>
        <v/>
      </c>
      <c r="AQ3411" s="21">
        <f>AL3411-AK3411</f>
        <v/>
      </c>
      <c r="AR3411" s="21">
        <f>AM3411-AK3411</f>
        <v/>
      </c>
      <c r="AS3411" s="21">
        <f>AM3411-AL3411</f>
        <v/>
      </c>
      <c r="AT3411" s="21">
        <f>AK3411+C3411-AJ3411</f>
        <v/>
      </c>
      <c r="AU3411" s="21">
        <f>AL3411+C3411-AM3411</f>
        <v/>
      </c>
      <c r="AV3411" s="21">
        <f>AN3411+C3411-AM3411</f>
        <v/>
      </c>
    </row>
    <row r="3412">
      <c r="A3412" t="inlineStr">
        <is>
          <t>1万円刻み</t>
        </is>
      </c>
      <c r="B3412" s="21">
        <f>'5_1万円刻み'!$A$1649</f>
        <v/>
      </c>
      <c r="C3412" s="21">
        <f>AO3412</f>
        <v/>
      </c>
      <c r="D3412" s="21" t="n">
        <v>0</v>
      </c>
      <c r="E3412" s="21">
        <f>ROUND(MIN(B3412/12,650000)*12*0.0915+MIN(B3412/12,1390000)*12*(0.0504+0)+B3412*0.005,0)</f>
        <v/>
      </c>
      <c r="F3412" s="21">
        <f>IF(B3412&lt;741000,0,IF(B3412&lt;2191000,B3412-740000,IF(B3412&lt;2193000,1451000,IF(B3412&lt;2196000,1453000,IF(B3412&lt;2200000,1456000,IF(B3412&lt;3600000,ROUND(ROUNDDOWN(B3412/4,-3)*2.8,0)-80000,IF(B3412&lt;6600000,ROUND(ROUNDDOWN(B3412/4,-3)*3.2,0)-440000,IF(B3412&lt;8500000,ROUNDDOWN(B3412*0.9,0)-1100000,B3412-1950000))))))))</f>
        <v/>
      </c>
      <c r="G3412" s="21">
        <f>IF(F3412&gt;23500000,NA(),IF(F3412&lt;=4890000,1040000,IF(F3412&lt;=6550000,670000,620000)))</f>
        <v/>
      </c>
      <c r="H3412" s="21">
        <f>IF(D3412&lt;=0,0,MAX(0,MIN(2000000,D3412-MIN(100000,ROUNDDOWN(F3412*0.05,0)))))</f>
        <v/>
      </c>
      <c r="I3412" s="21">
        <f>IF(C3412&lt;=2000,0,MIN(C3412,ROUNDDOWN(F3412*0.4,0))-2000)</f>
        <v/>
      </c>
      <c r="J3412" s="21">
        <f>MAX(0,ROUNDDOWN(F3412-E3412-G3412,-3))</f>
        <v/>
      </c>
      <c r="K3412" s="21">
        <f>MAX(0,ROUNDDOWN(F3412-E3412-G3412-H3412-I3412,-3))</f>
        <v/>
      </c>
      <c r="L3412" s="21">
        <f>MAX(0,ROUNDDOWN(F3412-E3412-G3412-H3412,-3))</f>
        <v/>
      </c>
      <c r="M3412" s="21">
        <f>IF(J3412&lt;=0,0,ROUNDDOWN((J3412*LOOKUP(J3412,{0,1950001,3300001,6950001,9000001,18000001,40000001},{0.05,0.1,0.2,0.23,0.33,0.4,0.45})-LOOKUP(J3412,{0,1950001,3300001,6950001,9000001,18000001,40000001},{0,97500,427500,636000,1536000,2796000,4796000}))*1.021,-2))</f>
        <v/>
      </c>
      <c r="N3412" s="21">
        <f>IF(K3412&lt;=0,0,ROUNDDOWN((K3412*LOOKUP(K3412,{0,1950001,3300001,6950001,9000001,18000001,40000001},{0.05,0.1,0.2,0.23,0.33,0.4,0.45})-LOOKUP(K3412,{0,1950001,3300001,6950001,9000001,18000001,40000001},{0,97500,427500,636000,1536000,2796000,4796000}))*1.021,-2))</f>
        <v/>
      </c>
      <c r="O3412" s="21">
        <f>IF(L3412&lt;=0,0,ROUNDDOWN((L3412*LOOKUP(L3412,{0,1950001,3300001,6950001,9000001,18000001,40000001},{0.05,0.1,0.2,0.23,0.33,0.4,0.45})-LOOKUP(L3412,{0,1950001,3300001,6950001,9000001,18000001,40000001},{0,97500,427500,636000,1536000,2796000,4796000}))*1.021,-2))</f>
        <v/>
      </c>
      <c r="P3412" s="21">
        <f>MAX(0,ROUNDDOWN(F3412-E3412-430000,-3))</f>
        <v/>
      </c>
      <c r="Q3412" s="21">
        <f>MAX(0,ROUNDDOWN(F3412-E3412-430000-H3412,-3))</f>
        <v/>
      </c>
      <c r="R3412" s="21">
        <f>IF(F3412&lt;=450000,0,MAX(0,P3412*0.06-MIN(50000,P3412)*0.03))</f>
        <v/>
      </c>
      <c r="S3412" s="21">
        <f>IF(F3412&lt;=450000,0,MAX(0,P3412*0.04-MIN(50000,P3412)*0.02))</f>
        <v/>
      </c>
      <c r="T3412" s="21">
        <f>IF(F3412&lt;=450000,0,MAX(0,Q3412*0.06-MIN(50000,Q3412)*0.03))</f>
        <v/>
      </c>
      <c r="U3412" s="21">
        <f>IF(F3412&lt;=450000,0,MAX(0,Q3412*0.04-MIN(50000,Q3412)*0.02))</f>
        <v/>
      </c>
      <c r="V3412" s="21">
        <f>50000+MAX(0,G3412-480000)</f>
        <v/>
      </c>
      <c r="W3412" s="21">
        <f>P3412-V3412</f>
        <v/>
      </c>
      <c r="X3412" s="21">
        <f>Q3412-V3412</f>
        <v/>
      </c>
      <c r="Y3412" s="22">
        <f>IF(W3412&lt;0,0.9,LOOKUP(W3412,{0,1950001,3300001,6950001,9000001,18000001,40000001},{0.84895,0.7979,0.6958,0.66517,0.56307,0.4916,0.44055}))</f>
        <v/>
      </c>
      <c r="Z3412" s="22">
        <f>IF(X3412&lt;0,0.9,LOOKUP(X3412,{0,1950001,3300001,6950001,9000001,18000001,40000001},{0.84895,0.7979,0.6958,0.66517,0.56307,0.4916,0.44055}))</f>
        <v/>
      </c>
      <c r="AA3412" s="22">
        <f>IF(W3412&lt;0,0,CHOOSE(MATCH(W3412,{0,1950001,3300001,6950001,9000001},1),5.105/84.895,10.21/79.79,20.42/69.58,23.483/66.517,33.693/56.307))</f>
        <v/>
      </c>
      <c r="AB3412" s="21">
        <f>IF(C3412&lt;=2000,0,(MIN(C3412,ROUNDDOWN(F3412*0.3,0))-2000)*0.1)</f>
        <v/>
      </c>
      <c r="AC3412" s="21">
        <f>IF(C3412&lt;=2000,0,MIN((C3412-2000)*Y3412,(R3412+S3412)*0.2))</f>
        <v/>
      </c>
      <c r="AD3412" s="21">
        <f>IF(C3412&lt;=2000,0,MIN((C3412-2000)*Z3412,(T3412+U3412)*0.2))</f>
        <v/>
      </c>
      <c r="AE3412" s="21">
        <f>AC3412*AA3412</f>
        <v/>
      </c>
      <c r="AF3412" s="21">
        <f>ROUNDDOWN(R3412,-2)+ROUNDDOWN(S3412,-2)</f>
        <v/>
      </c>
      <c r="AG3412" s="21">
        <f>ROUNDDOWN(MAX(0,R3412-(AB3412+AC3412+AE3412)*0.6),-2)+ROUNDDOWN(MAX(0,S3412-(AB3412+AC3412+AE3412)*0.4),-2)</f>
        <v/>
      </c>
      <c r="AH3412" s="21">
        <f>ROUNDDOWN(MAX(0,T3412-(AB3412+AD3412)*0.6),-2)+ROUNDDOWN(MAX(0,U3412-(AB3412+AD3412)*0.4),-2)</f>
        <v/>
      </c>
      <c r="AI3412" s="21">
        <f>ROUNDDOWN(T3412,-2)+ROUNDDOWN(U3412,-2)</f>
        <v/>
      </c>
      <c r="AJ3412" s="21">
        <f>M3412+AF3412</f>
        <v/>
      </c>
      <c r="AK3412" s="21">
        <f>M3412+AG3412</f>
        <v/>
      </c>
      <c r="AL3412" s="21">
        <f>N3412+AH3412</f>
        <v/>
      </c>
      <c r="AM3412" s="21">
        <f>O3412+AI3412</f>
        <v/>
      </c>
      <c r="AN3412" s="21">
        <f>N3412+AI3412</f>
        <v/>
      </c>
      <c r="AO3412" s="21">
        <f>ROUNDDOWN((R3412+S3412)*0.2/Y3412+2000,0)</f>
        <v/>
      </c>
      <c r="AP3412" s="21">
        <f>ROUNDDOWN((T3412+U3412)*0.2/Z3412+2000,0)</f>
        <v/>
      </c>
      <c r="AQ3412" s="21">
        <f>AL3412-AK3412</f>
        <v/>
      </c>
      <c r="AR3412" s="21">
        <f>AM3412-AK3412</f>
        <v/>
      </c>
      <c r="AS3412" s="21">
        <f>AM3412-AL3412</f>
        <v/>
      </c>
      <c r="AT3412" s="21">
        <f>AK3412+C3412-AJ3412</f>
        <v/>
      </c>
      <c r="AU3412" s="21">
        <f>AL3412+C3412-AM3412</f>
        <v/>
      </c>
      <c r="AV3412" s="21">
        <f>AN3412+C3412-AM3412</f>
        <v/>
      </c>
    </row>
    <row r="3413">
      <c r="A3413" t="inlineStr">
        <is>
          <t>1万円刻み</t>
        </is>
      </c>
      <c r="B3413" s="21">
        <f>'5_1万円刻み'!$A$1650</f>
        <v/>
      </c>
      <c r="C3413" s="21">
        <f>AO3413</f>
        <v/>
      </c>
      <c r="D3413" s="21" t="n">
        <v>0</v>
      </c>
      <c r="E3413" s="21">
        <f>ROUND(MIN(B3413/12,650000)*12*0.0915+MIN(B3413/12,1390000)*12*(0.0504+0)+B3413*0.005,0)</f>
        <v/>
      </c>
      <c r="F3413" s="21">
        <f>IF(B3413&lt;741000,0,IF(B3413&lt;2191000,B3413-740000,IF(B3413&lt;2193000,1451000,IF(B3413&lt;2196000,1453000,IF(B3413&lt;2200000,1456000,IF(B3413&lt;3600000,ROUND(ROUNDDOWN(B3413/4,-3)*2.8,0)-80000,IF(B3413&lt;6600000,ROUND(ROUNDDOWN(B3413/4,-3)*3.2,0)-440000,IF(B3413&lt;8500000,ROUNDDOWN(B3413*0.9,0)-1100000,B3413-1950000))))))))</f>
        <v/>
      </c>
      <c r="G3413" s="21">
        <f>IF(F3413&gt;23500000,NA(),IF(F3413&lt;=4890000,1040000,IF(F3413&lt;=6550000,670000,620000)))</f>
        <v/>
      </c>
      <c r="H3413" s="21">
        <f>IF(D3413&lt;=0,0,MAX(0,MIN(2000000,D3413-MIN(100000,ROUNDDOWN(F3413*0.05,0)))))</f>
        <v/>
      </c>
      <c r="I3413" s="21">
        <f>IF(C3413&lt;=2000,0,MIN(C3413,ROUNDDOWN(F3413*0.4,0))-2000)</f>
        <v/>
      </c>
      <c r="J3413" s="21">
        <f>MAX(0,ROUNDDOWN(F3413-E3413-G3413,-3))</f>
        <v/>
      </c>
      <c r="K3413" s="21">
        <f>MAX(0,ROUNDDOWN(F3413-E3413-G3413-H3413-I3413,-3))</f>
        <v/>
      </c>
      <c r="L3413" s="21">
        <f>MAX(0,ROUNDDOWN(F3413-E3413-G3413-H3413,-3))</f>
        <v/>
      </c>
      <c r="M3413" s="21">
        <f>IF(J3413&lt;=0,0,ROUNDDOWN((J3413*LOOKUP(J3413,{0,1950001,3300001,6950001,9000001,18000001,40000001},{0.05,0.1,0.2,0.23,0.33,0.4,0.45})-LOOKUP(J3413,{0,1950001,3300001,6950001,9000001,18000001,40000001},{0,97500,427500,636000,1536000,2796000,4796000}))*1.021,-2))</f>
        <v/>
      </c>
      <c r="N3413" s="21">
        <f>IF(K3413&lt;=0,0,ROUNDDOWN((K3413*LOOKUP(K3413,{0,1950001,3300001,6950001,9000001,18000001,40000001},{0.05,0.1,0.2,0.23,0.33,0.4,0.45})-LOOKUP(K3413,{0,1950001,3300001,6950001,9000001,18000001,40000001},{0,97500,427500,636000,1536000,2796000,4796000}))*1.021,-2))</f>
        <v/>
      </c>
      <c r="O3413" s="21">
        <f>IF(L3413&lt;=0,0,ROUNDDOWN((L3413*LOOKUP(L3413,{0,1950001,3300001,6950001,9000001,18000001,40000001},{0.05,0.1,0.2,0.23,0.33,0.4,0.45})-LOOKUP(L3413,{0,1950001,3300001,6950001,9000001,18000001,40000001},{0,97500,427500,636000,1536000,2796000,4796000}))*1.021,-2))</f>
        <v/>
      </c>
      <c r="P3413" s="21">
        <f>MAX(0,ROUNDDOWN(F3413-E3413-430000,-3))</f>
        <v/>
      </c>
      <c r="Q3413" s="21">
        <f>MAX(0,ROUNDDOWN(F3413-E3413-430000-H3413,-3))</f>
        <v/>
      </c>
      <c r="R3413" s="21">
        <f>IF(F3413&lt;=450000,0,MAX(0,P3413*0.06-MIN(50000,P3413)*0.03))</f>
        <v/>
      </c>
      <c r="S3413" s="21">
        <f>IF(F3413&lt;=450000,0,MAX(0,P3413*0.04-MIN(50000,P3413)*0.02))</f>
        <v/>
      </c>
      <c r="T3413" s="21">
        <f>IF(F3413&lt;=450000,0,MAX(0,Q3413*0.06-MIN(50000,Q3413)*0.03))</f>
        <v/>
      </c>
      <c r="U3413" s="21">
        <f>IF(F3413&lt;=450000,0,MAX(0,Q3413*0.04-MIN(50000,Q3413)*0.02))</f>
        <v/>
      </c>
      <c r="V3413" s="21">
        <f>50000+MAX(0,G3413-480000)</f>
        <v/>
      </c>
      <c r="W3413" s="21">
        <f>P3413-V3413</f>
        <v/>
      </c>
      <c r="X3413" s="21">
        <f>Q3413-V3413</f>
        <v/>
      </c>
      <c r="Y3413" s="22">
        <f>IF(W3413&lt;0,0.9,LOOKUP(W3413,{0,1950001,3300001,6950001,9000001,18000001,40000001},{0.84895,0.7979,0.6958,0.66517,0.56307,0.4916,0.44055}))</f>
        <v/>
      </c>
      <c r="Z3413" s="22">
        <f>IF(X3413&lt;0,0.9,LOOKUP(X3413,{0,1950001,3300001,6950001,9000001,18000001,40000001},{0.84895,0.7979,0.6958,0.66517,0.56307,0.4916,0.44055}))</f>
        <v/>
      </c>
      <c r="AA3413" s="22">
        <f>IF(W3413&lt;0,0,CHOOSE(MATCH(W3413,{0,1950001,3300001,6950001,9000001},1),5.105/84.895,10.21/79.79,20.42/69.58,23.483/66.517,33.693/56.307))</f>
        <v/>
      </c>
      <c r="AB3413" s="21">
        <f>IF(C3413&lt;=2000,0,(MIN(C3413,ROUNDDOWN(F3413*0.3,0))-2000)*0.1)</f>
        <v/>
      </c>
      <c r="AC3413" s="21">
        <f>IF(C3413&lt;=2000,0,MIN((C3413-2000)*Y3413,(R3413+S3413)*0.2))</f>
        <v/>
      </c>
      <c r="AD3413" s="21">
        <f>IF(C3413&lt;=2000,0,MIN((C3413-2000)*Z3413,(T3413+U3413)*0.2))</f>
        <v/>
      </c>
      <c r="AE3413" s="21">
        <f>AC3413*AA3413</f>
        <v/>
      </c>
      <c r="AF3413" s="21">
        <f>ROUNDDOWN(R3413,-2)+ROUNDDOWN(S3413,-2)</f>
        <v/>
      </c>
      <c r="AG3413" s="21">
        <f>ROUNDDOWN(MAX(0,R3413-(AB3413+AC3413+AE3413)*0.6),-2)+ROUNDDOWN(MAX(0,S3413-(AB3413+AC3413+AE3413)*0.4),-2)</f>
        <v/>
      </c>
      <c r="AH3413" s="21">
        <f>ROUNDDOWN(MAX(0,T3413-(AB3413+AD3413)*0.6),-2)+ROUNDDOWN(MAX(0,U3413-(AB3413+AD3413)*0.4),-2)</f>
        <v/>
      </c>
      <c r="AI3413" s="21">
        <f>ROUNDDOWN(T3413,-2)+ROUNDDOWN(U3413,-2)</f>
        <v/>
      </c>
      <c r="AJ3413" s="21">
        <f>M3413+AF3413</f>
        <v/>
      </c>
      <c r="AK3413" s="21">
        <f>M3413+AG3413</f>
        <v/>
      </c>
      <c r="AL3413" s="21">
        <f>N3413+AH3413</f>
        <v/>
      </c>
      <c r="AM3413" s="21">
        <f>O3413+AI3413</f>
        <v/>
      </c>
      <c r="AN3413" s="21">
        <f>N3413+AI3413</f>
        <v/>
      </c>
      <c r="AO3413" s="21">
        <f>ROUNDDOWN((R3413+S3413)*0.2/Y3413+2000,0)</f>
        <v/>
      </c>
      <c r="AP3413" s="21">
        <f>ROUNDDOWN((T3413+U3413)*0.2/Z3413+2000,0)</f>
        <v/>
      </c>
      <c r="AQ3413" s="21">
        <f>AL3413-AK3413</f>
        <v/>
      </c>
      <c r="AR3413" s="21">
        <f>AM3413-AK3413</f>
        <v/>
      </c>
      <c r="AS3413" s="21">
        <f>AM3413-AL3413</f>
        <v/>
      </c>
      <c r="AT3413" s="21">
        <f>AK3413+C3413-AJ3413</f>
        <v/>
      </c>
      <c r="AU3413" s="21">
        <f>AL3413+C3413-AM3413</f>
        <v/>
      </c>
      <c r="AV3413" s="21">
        <f>AN3413+C3413-AM3413</f>
        <v/>
      </c>
    </row>
    <row r="3414">
      <c r="A3414" t="inlineStr">
        <is>
          <t>1万円刻み</t>
        </is>
      </c>
      <c r="B3414" s="21">
        <f>'5_1万円刻み'!$A$1651</f>
        <v/>
      </c>
      <c r="C3414" s="21">
        <f>AO3414</f>
        <v/>
      </c>
      <c r="D3414" s="21" t="n">
        <v>0</v>
      </c>
      <c r="E3414" s="21">
        <f>ROUND(MIN(B3414/12,650000)*12*0.0915+MIN(B3414/12,1390000)*12*(0.0504+0)+B3414*0.005,0)</f>
        <v/>
      </c>
      <c r="F3414" s="21">
        <f>IF(B3414&lt;741000,0,IF(B3414&lt;2191000,B3414-740000,IF(B3414&lt;2193000,1451000,IF(B3414&lt;2196000,1453000,IF(B3414&lt;2200000,1456000,IF(B3414&lt;3600000,ROUND(ROUNDDOWN(B3414/4,-3)*2.8,0)-80000,IF(B3414&lt;6600000,ROUND(ROUNDDOWN(B3414/4,-3)*3.2,0)-440000,IF(B3414&lt;8500000,ROUNDDOWN(B3414*0.9,0)-1100000,B3414-1950000))))))))</f>
        <v/>
      </c>
      <c r="G3414" s="21">
        <f>IF(F3414&gt;23500000,NA(),IF(F3414&lt;=4890000,1040000,IF(F3414&lt;=6550000,670000,620000)))</f>
        <v/>
      </c>
      <c r="H3414" s="21">
        <f>IF(D3414&lt;=0,0,MAX(0,MIN(2000000,D3414-MIN(100000,ROUNDDOWN(F3414*0.05,0)))))</f>
        <v/>
      </c>
      <c r="I3414" s="21">
        <f>IF(C3414&lt;=2000,0,MIN(C3414,ROUNDDOWN(F3414*0.4,0))-2000)</f>
        <v/>
      </c>
      <c r="J3414" s="21">
        <f>MAX(0,ROUNDDOWN(F3414-E3414-G3414,-3))</f>
        <v/>
      </c>
      <c r="K3414" s="21">
        <f>MAX(0,ROUNDDOWN(F3414-E3414-G3414-H3414-I3414,-3))</f>
        <v/>
      </c>
      <c r="L3414" s="21">
        <f>MAX(0,ROUNDDOWN(F3414-E3414-G3414-H3414,-3))</f>
        <v/>
      </c>
      <c r="M3414" s="21">
        <f>IF(J3414&lt;=0,0,ROUNDDOWN((J3414*LOOKUP(J3414,{0,1950001,3300001,6950001,9000001,18000001,40000001},{0.05,0.1,0.2,0.23,0.33,0.4,0.45})-LOOKUP(J3414,{0,1950001,3300001,6950001,9000001,18000001,40000001},{0,97500,427500,636000,1536000,2796000,4796000}))*1.021,-2))</f>
        <v/>
      </c>
      <c r="N3414" s="21">
        <f>IF(K3414&lt;=0,0,ROUNDDOWN((K3414*LOOKUP(K3414,{0,1950001,3300001,6950001,9000001,18000001,40000001},{0.05,0.1,0.2,0.23,0.33,0.4,0.45})-LOOKUP(K3414,{0,1950001,3300001,6950001,9000001,18000001,40000001},{0,97500,427500,636000,1536000,2796000,4796000}))*1.021,-2))</f>
        <v/>
      </c>
      <c r="O3414" s="21">
        <f>IF(L3414&lt;=0,0,ROUNDDOWN((L3414*LOOKUP(L3414,{0,1950001,3300001,6950001,9000001,18000001,40000001},{0.05,0.1,0.2,0.23,0.33,0.4,0.45})-LOOKUP(L3414,{0,1950001,3300001,6950001,9000001,18000001,40000001},{0,97500,427500,636000,1536000,2796000,4796000}))*1.021,-2))</f>
        <v/>
      </c>
      <c r="P3414" s="21">
        <f>MAX(0,ROUNDDOWN(F3414-E3414-430000,-3))</f>
        <v/>
      </c>
      <c r="Q3414" s="21">
        <f>MAX(0,ROUNDDOWN(F3414-E3414-430000-H3414,-3))</f>
        <v/>
      </c>
      <c r="R3414" s="21">
        <f>IF(F3414&lt;=450000,0,MAX(0,P3414*0.06-MIN(50000,P3414)*0.03))</f>
        <v/>
      </c>
      <c r="S3414" s="21">
        <f>IF(F3414&lt;=450000,0,MAX(0,P3414*0.04-MIN(50000,P3414)*0.02))</f>
        <v/>
      </c>
      <c r="T3414" s="21">
        <f>IF(F3414&lt;=450000,0,MAX(0,Q3414*0.06-MIN(50000,Q3414)*0.03))</f>
        <v/>
      </c>
      <c r="U3414" s="21">
        <f>IF(F3414&lt;=450000,0,MAX(0,Q3414*0.04-MIN(50000,Q3414)*0.02))</f>
        <v/>
      </c>
      <c r="V3414" s="21">
        <f>50000+MAX(0,G3414-480000)</f>
        <v/>
      </c>
      <c r="W3414" s="21">
        <f>P3414-V3414</f>
        <v/>
      </c>
      <c r="X3414" s="21">
        <f>Q3414-V3414</f>
        <v/>
      </c>
      <c r="Y3414" s="22">
        <f>IF(W3414&lt;0,0.9,LOOKUP(W3414,{0,1950001,3300001,6950001,9000001,18000001,40000001},{0.84895,0.7979,0.6958,0.66517,0.56307,0.4916,0.44055}))</f>
        <v/>
      </c>
      <c r="Z3414" s="22">
        <f>IF(X3414&lt;0,0.9,LOOKUP(X3414,{0,1950001,3300001,6950001,9000001,18000001,40000001},{0.84895,0.7979,0.6958,0.66517,0.56307,0.4916,0.44055}))</f>
        <v/>
      </c>
      <c r="AA3414" s="22">
        <f>IF(W3414&lt;0,0,CHOOSE(MATCH(W3414,{0,1950001,3300001,6950001,9000001},1),5.105/84.895,10.21/79.79,20.42/69.58,23.483/66.517,33.693/56.307))</f>
        <v/>
      </c>
      <c r="AB3414" s="21">
        <f>IF(C3414&lt;=2000,0,(MIN(C3414,ROUNDDOWN(F3414*0.3,0))-2000)*0.1)</f>
        <v/>
      </c>
      <c r="AC3414" s="21">
        <f>IF(C3414&lt;=2000,0,MIN((C3414-2000)*Y3414,(R3414+S3414)*0.2))</f>
        <v/>
      </c>
      <c r="AD3414" s="21">
        <f>IF(C3414&lt;=2000,0,MIN((C3414-2000)*Z3414,(T3414+U3414)*0.2))</f>
        <v/>
      </c>
      <c r="AE3414" s="21">
        <f>AC3414*AA3414</f>
        <v/>
      </c>
      <c r="AF3414" s="21">
        <f>ROUNDDOWN(R3414,-2)+ROUNDDOWN(S3414,-2)</f>
        <v/>
      </c>
      <c r="AG3414" s="21">
        <f>ROUNDDOWN(MAX(0,R3414-(AB3414+AC3414+AE3414)*0.6),-2)+ROUNDDOWN(MAX(0,S3414-(AB3414+AC3414+AE3414)*0.4),-2)</f>
        <v/>
      </c>
      <c r="AH3414" s="21">
        <f>ROUNDDOWN(MAX(0,T3414-(AB3414+AD3414)*0.6),-2)+ROUNDDOWN(MAX(0,U3414-(AB3414+AD3414)*0.4),-2)</f>
        <v/>
      </c>
      <c r="AI3414" s="21">
        <f>ROUNDDOWN(T3414,-2)+ROUNDDOWN(U3414,-2)</f>
        <v/>
      </c>
      <c r="AJ3414" s="21">
        <f>M3414+AF3414</f>
        <v/>
      </c>
      <c r="AK3414" s="21">
        <f>M3414+AG3414</f>
        <v/>
      </c>
      <c r="AL3414" s="21">
        <f>N3414+AH3414</f>
        <v/>
      </c>
      <c r="AM3414" s="21">
        <f>O3414+AI3414</f>
        <v/>
      </c>
      <c r="AN3414" s="21">
        <f>N3414+AI3414</f>
        <v/>
      </c>
      <c r="AO3414" s="21">
        <f>ROUNDDOWN((R3414+S3414)*0.2/Y3414+2000,0)</f>
        <v/>
      </c>
      <c r="AP3414" s="21">
        <f>ROUNDDOWN((T3414+U3414)*0.2/Z3414+2000,0)</f>
        <v/>
      </c>
      <c r="AQ3414" s="21">
        <f>AL3414-AK3414</f>
        <v/>
      </c>
      <c r="AR3414" s="21">
        <f>AM3414-AK3414</f>
        <v/>
      </c>
      <c r="AS3414" s="21">
        <f>AM3414-AL3414</f>
        <v/>
      </c>
      <c r="AT3414" s="21">
        <f>AK3414+C3414-AJ3414</f>
        <v/>
      </c>
      <c r="AU3414" s="21">
        <f>AL3414+C3414-AM3414</f>
        <v/>
      </c>
      <c r="AV3414" s="21">
        <f>AN3414+C3414-AM3414</f>
        <v/>
      </c>
    </row>
    <row r="3415">
      <c r="A3415" t="inlineStr">
        <is>
          <t>1万円刻み</t>
        </is>
      </c>
      <c r="B3415" s="21">
        <f>'5_1万円刻み'!$A$1652</f>
        <v/>
      </c>
      <c r="C3415" s="21">
        <f>AO3415</f>
        <v/>
      </c>
      <c r="D3415" s="21" t="n">
        <v>0</v>
      </c>
      <c r="E3415" s="21">
        <f>ROUND(MIN(B3415/12,650000)*12*0.0915+MIN(B3415/12,1390000)*12*(0.0504+0)+B3415*0.005,0)</f>
        <v/>
      </c>
      <c r="F3415" s="21">
        <f>IF(B3415&lt;741000,0,IF(B3415&lt;2191000,B3415-740000,IF(B3415&lt;2193000,1451000,IF(B3415&lt;2196000,1453000,IF(B3415&lt;2200000,1456000,IF(B3415&lt;3600000,ROUND(ROUNDDOWN(B3415/4,-3)*2.8,0)-80000,IF(B3415&lt;6600000,ROUND(ROUNDDOWN(B3415/4,-3)*3.2,0)-440000,IF(B3415&lt;8500000,ROUNDDOWN(B3415*0.9,0)-1100000,B3415-1950000))))))))</f>
        <v/>
      </c>
      <c r="G3415" s="21">
        <f>IF(F3415&gt;23500000,NA(),IF(F3415&lt;=4890000,1040000,IF(F3415&lt;=6550000,670000,620000)))</f>
        <v/>
      </c>
      <c r="H3415" s="21">
        <f>IF(D3415&lt;=0,0,MAX(0,MIN(2000000,D3415-MIN(100000,ROUNDDOWN(F3415*0.05,0)))))</f>
        <v/>
      </c>
      <c r="I3415" s="21">
        <f>IF(C3415&lt;=2000,0,MIN(C3415,ROUNDDOWN(F3415*0.4,0))-2000)</f>
        <v/>
      </c>
      <c r="J3415" s="21">
        <f>MAX(0,ROUNDDOWN(F3415-E3415-G3415,-3))</f>
        <v/>
      </c>
      <c r="K3415" s="21">
        <f>MAX(0,ROUNDDOWN(F3415-E3415-G3415-H3415-I3415,-3))</f>
        <v/>
      </c>
      <c r="L3415" s="21">
        <f>MAX(0,ROUNDDOWN(F3415-E3415-G3415-H3415,-3))</f>
        <v/>
      </c>
      <c r="M3415" s="21">
        <f>IF(J3415&lt;=0,0,ROUNDDOWN((J3415*LOOKUP(J3415,{0,1950001,3300001,6950001,9000001,18000001,40000001},{0.05,0.1,0.2,0.23,0.33,0.4,0.45})-LOOKUP(J3415,{0,1950001,3300001,6950001,9000001,18000001,40000001},{0,97500,427500,636000,1536000,2796000,4796000}))*1.021,-2))</f>
        <v/>
      </c>
      <c r="N3415" s="21">
        <f>IF(K3415&lt;=0,0,ROUNDDOWN((K3415*LOOKUP(K3415,{0,1950001,3300001,6950001,9000001,18000001,40000001},{0.05,0.1,0.2,0.23,0.33,0.4,0.45})-LOOKUP(K3415,{0,1950001,3300001,6950001,9000001,18000001,40000001},{0,97500,427500,636000,1536000,2796000,4796000}))*1.021,-2))</f>
        <v/>
      </c>
      <c r="O3415" s="21">
        <f>IF(L3415&lt;=0,0,ROUNDDOWN((L3415*LOOKUP(L3415,{0,1950001,3300001,6950001,9000001,18000001,40000001},{0.05,0.1,0.2,0.23,0.33,0.4,0.45})-LOOKUP(L3415,{0,1950001,3300001,6950001,9000001,18000001,40000001},{0,97500,427500,636000,1536000,2796000,4796000}))*1.021,-2))</f>
        <v/>
      </c>
      <c r="P3415" s="21">
        <f>MAX(0,ROUNDDOWN(F3415-E3415-430000,-3))</f>
        <v/>
      </c>
      <c r="Q3415" s="21">
        <f>MAX(0,ROUNDDOWN(F3415-E3415-430000-H3415,-3))</f>
        <v/>
      </c>
      <c r="R3415" s="21">
        <f>IF(F3415&lt;=450000,0,MAX(0,P3415*0.06-MIN(50000,P3415)*0.03))</f>
        <v/>
      </c>
      <c r="S3415" s="21">
        <f>IF(F3415&lt;=450000,0,MAX(0,P3415*0.04-MIN(50000,P3415)*0.02))</f>
        <v/>
      </c>
      <c r="T3415" s="21">
        <f>IF(F3415&lt;=450000,0,MAX(0,Q3415*0.06-MIN(50000,Q3415)*0.03))</f>
        <v/>
      </c>
      <c r="U3415" s="21">
        <f>IF(F3415&lt;=450000,0,MAX(0,Q3415*0.04-MIN(50000,Q3415)*0.02))</f>
        <v/>
      </c>
      <c r="V3415" s="21">
        <f>50000+MAX(0,G3415-480000)</f>
        <v/>
      </c>
      <c r="W3415" s="21">
        <f>P3415-V3415</f>
        <v/>
      </c>
      <c r="X3415" s="21">
        <f>Q3415-V3415</f>
        <v/>
      </c>
      <c r="Y3415" s="22">
        <f>IF(W3415&lt;0,0.9,LOOKUP(W3415,{0,1950001,3300001,6950001,9000001,18000001,40000001},{0.84895,0.7979,0.6958,0.66517,0.56307,0.4916,0.44055}))</f>
        <v/>
      </c>
      <c r="Z3415" s="22">
        <f>IF(X3415&lt;0,0.9,LOOKUP(X3415,{0,1950001,3300001,6950001,9000001,18000001,40000001},{0.84895,0.7979,0.6958,0.66517,0.56307,0.4916,0.44055}))</f>
        <v/>
      </c>
      <c r="AA3415" s="22">
        <f>IF(W3415&lt;0,0,CHOOSE(MATCH(W3415,{0,1950001,3300001,6950001,9000001},1),5.105/84.895,10.21/79.79,20.42/69.58,23.483/66.517,33.693/56.307))</f>
        <v/>
      </c>
      <c r="AB3415" s="21">
        <f>IF(C3415&lt;=2000,0,(MIN(C3415,ROUNDDOWN(F3415*0.3,0))-2000)*0.1)</f>
        <v/>
      </c>
      <c r="AC3415" s="21">
        <f>IF(C3415&lt;=2000,0,MIN((C3415-2000)*Y3415,(R3415+S3415)*0.2))</f>
        <v/>
      </c>
      <c r="AD3415" s="21">
        <f>IF(C3415&lt;=2000,0,MIN((C3415-2000)*Z3415,(T3415+U3415)*0.2))</f>
        <v/>
      </c>
      <c r="AE3415" s="21">
        <f>AC3415*AA3415</f>
        <v/>
      </c>
      <c r="AF3415" s="21">
        <f>ROUNDDOWN(R3415,-2)+ROUNDDOWN(S3415,-2)</f>
        <v/>
      </c>
      <c r="AG3415" s="21">
        <f>ROUNDDOWN(MAX(0,R3415-(AB3415+AC3415+AE3415)*0.6),-2)+ROUNDDOWN(MAX(0,S3415-(AB3415+AC3415+AE3415)*0.4),-2)</f>
        <v/>
      </c>
      <c r="AH3415" s="21">
        <f>ROUNDDOWN(MAX(0,T3415-(AB3415+AD3415)*0.6),-2)+ROUNDDOWN(MAX(0,U3415-(AB3415+AD3415)*0.4),-2)</f>
        <v/>
      </c>
      <c r="AI3415" s="21">
        <f>ROUNDDOWN(T3415,-2)+ROUNDDOWN(U3415,-2)</f>
        <v/>
      </c>
      <c r="AJ3415" s="21">
        <f>M3415+AF3415</f>
        <v/>
      </c>
      <c r="AK3415" s="21">
        <f>M3415+AG3415</f>
        <v/>
      </c>
      <c r="AL3415" s="21">
        <f>N3415+AH3415</f>
        <v/>
      </c>
      <c r="AM3415" s="21">
        <f>O3415+AI3415</f>
        <v/>
      </c>
      <c r="AN3415" s="21">
        <f>N3415+AI3415</f>
        <v/>
      </c>
      <c r="AO3415" s="21">
        <f>ROUNDDOWN((R3415+S3415)*0.2/Y3415+2000,0)</f>
        <v/>
      </c>
      <c r="AP3415" s="21">
        <f>ROUNDDOWN((T3415+U3415)*0.2/Z3415+2000,0)</f>
        <v/>
      </c>
      <c r="AQ3415" s="21">
        <f>AL3415-AK3415</f>
        <v/>
      </c>
      <c r="AR3415" s="21">
        <f>AM3415-AK3415</f>
        <v/>
      </c>
      <c r="AS3415" s="21">
        <f>AM3415-AL3415</f>
        <v/>
      </c>
      <c r="AT3415" s="21">
        <f>AK3415+C3415-AJ3415</f>
        <v/>
      </c>
      <c r="AU3415" s="21">
        <f>AL3415+C3415-AM3415</f>
        <v/>
      </c>
      <c r="AV3415" s="21">
        <f>AN3415+C3415-AM3415</f>
        <v/>
      </c>
    </row>
    <row r="3416">
      <c r="A3416" t="inlineStr">
        <is>
          <t>1万円刻み</t>
        </is>
      </c>
      <c r="B3416" s="21">
        <f>'5_1万円刻み'!$A$1653</f>
        <v/>
      </c>
      <c r="C3416" s="21">
        <f>AO3416</f>
        <v/>
      </c>
      <c r="D3416" s="21" t="n">
        <v>0</v>
      </c>
      <c r="E3416" s="21">
        <f>ROUND(MIN(B3416/12,650000)*12*0.0915+MIN(B3416/12,1390000)*12*(0.0504+0)+B3416*0.005,0)</f>
        <v/>
      </c>
      <c r="F3416" s="21">
        <f>IF(B3416&lt;741000,0,IF(B3416&lt;2191000,B3416-740000,IF(B3416&lt;2193000,1451000,IF(B3416&lt;2196000,1453000,IF(B3416&lt;2200000,1456000,IF(B3416&lt;3600000,ROUND(ROUNDDOWN(B3416/4,-3)*2.8,0)-80000,IF(B3416&lt;6600000,ROUND(ROUNDDOWN(B3416/4,-3)*3.2,0)-440000,IF(B3416&lt;8500000,ROUNDDOWN(B3416*0.9,0)-1100000,B3416-1950000))))))))</f>
        <v/>
      </c>
      <c r="G3416" s="21">
        <f>IF(F3416&gt;23500000,NA(),IF(F3416&lt;=4890000,1040000,IF(F3416&lt;=6550000,670000,620000)))</f>
        <v/>
      </c>
      <c r="H3416" s="21">
        <f>IF(D3416&lt;=0,0,MAX(0,MIN(2000000,D3416-MIN(100000,ROUNDDOWN(F3416*0.05,0)))))</f>
        <v/>
      </c>
      <c r="I3416" s="21">
        <f>IF(C3416&lt;=2000,0,MIN(C3416,ROUNDDOWN(F3416*0.4,0))-2000)</f>
        <v/>
      </c>
      <c r="J3416" s="21">
        <f>MAX(0,ROUNDDOWN(F3416-E3416-G3416,-3))</f>
        <v/>
      </c>
      <c r="K3416" s="21">
        <f>MAX(0,ROUNDDOWN(F3416-E3416-G3416-H3416-I3416,-3))</f>
        <v/>
      </c>
      <c r="L3416" s="21">
        <f>MAX(0,ROUNDDOWN(F3416-E3416-G3416-H3416,-3))</f>
        <v/>
      </c>
      <c r="M3416" s="21">
        <f>IF(J3416&lt;=0,0,ROUNDDOWN((J3416*LOOKUP(J3416,{0,1950001,3300001,6950001,9000001,18000001,40000001},{0.05,0.1,0.2,0.23,0.33,0.4,0.45})-LOOKUP(J3416,{0,1950001,3300001,6950001,9000001,18000001,40000001},{0,97500,427500,636000,1536000,2796000,4796000}))*1.021,-2))</f>
        <v/>
      </c>
      <c r="N3416" s="21">
        <f>IF(K3416&lt;=0,0,ROUNDDOWN((K3416*LOOKUP(K3416,{0,1950001,3300001,6950001,9000001,18000001,40000001},{0.05,0.1,0.2,0.23,0.33,0.4,0.45})-LOOKUP(K3416,{0,1950001,3300001,6950001,9000001,18000001,40000001},{0,97500,427500,636000,1536000,2796000,4796000}))*1.021,-2))</f>
        <v/>
      </c>
      <c r="O3416" s="21">
        <f>IF(L3416&lt;=0,0,ROUNDDOWN((L3416*LOOKUP(L3416,{0,1950001,3300001,6950001,9000001,18000001,40000001},{0.05,0.1,0.2,0.23,0.33,0.4,0.45})-LOOKUP(L3416,{0,1950001,3300001,6950001,9000001,18000001,40000001},{0,97500,427500,636000,1536000,2796000,4796000}))*1.021,-2))</f>
        <v/>
      </c>
      <c r="P3416" s="21">
        <f>MAX(0,ROUNDDOWN(F3416-E3416-430000,-3))</f>
        <v/>
      </c>
      <c r="Q3416" s="21">
        <f>MAX(0,ROUNDDOWN(F3416-E3416-430000-H3416,-3))</f>
        <v/>
      </c>
      <c r="R3416" s="21">
        <f>IF(F3416&lt;=450000,0,MAX(0,P3416*0.06-MIN(50000,P3416)*0.03))</f>
        <v/>
      </c>
      <c r="S3416" s="21">
        <f>IF(F3416&lt;=450000,0,MAX(0,P3416*0.04-MIN(50000,P3416)*0.02))</f>
        <v/>
      </c>
      <c r="T3416" s="21">
        <f>IF(F3416&lt;=450000,0,MAX(0,Q3416*0.06-MIN(50000,Q3416)*0.03))</f>
        <v/>
      </c>
      <c r="U3416" s="21">
        <f>IF(F3416&lt;=450000,0,MAX(0,Q3416*0.04-MIN(50000,Q3416)*0.02))</f>
        <v/>
      </c>
      <c r="V3416" s="21">
        <f>50000+MAX(0,G3416-480000)</f>
        <v/>
      </c>
      <c r="W3416" s="21">
        <f>P3416-V3416</f>
        <v/>
      </c>
      <c r="X3416" s="21">
        <f>Q3416-V3416</f>
        <v/>
      </c>
      <c r="Y3416" s="22">
        <f>IF(W3416&lt;0,0.9,LOOKUP(W3416,{0,1950001,3300001,6950001,9000001,18000001,40000001},{0.84895,0.7979,0.6958,0.66517,0.56307,0.4916,0.44055}))</f>
        <v/>
      </c>
      <c r="Z3416" s="22">
        <f>IF(X3416&lt;0,0.9,LOOKUP(X3416,{0,1950001,3300001,6950001,9000001,18000001,40000001},{0.84895,0.7979,0.6958,0.66517,0.56307,0.4916,0.44055}))</f>
        <v/>
      </c>
      <c r="AA3416" s="22">
        <f>IF(W3416&lt;0,0,CHOOSE(MATCH(W3416,{0,1950001,3300001,6950001,9000001},1),5.105/84.895,10.21/79.79,20.42/69.58,23.483/66.517,33.693/56.307))</f>
        <v/>
      </c>
      <c r="AB3416" s="21">
        <f>IF(C3416&lt;=2000,0,(MIN(C3416,ROUNDDOWN(F3416*0.3,0))-2000)*0.1)</f>
        <v/>
      </c>
      <c r="AC3416" s="21">
        <f>IF(C3416&lt;=2000,0,MIN((C3416-2000)*Y3416,(R3416+S3416)*0.2))</f>
        <v/>
      </c>
      <c r="AD3416" s="21">
        <f>IF(C3416&lt;=2000,0,MIN((C3416-2000)*Z3416,(T3416+U3416)*0.2))</f>
        <v/>
      </c>
      <c r="AE3416" s="21">
        <f>AC3416*AA3416</f>
        <v/>
      </c>
      <c r="AF3416" s="21">
        <f>ROUNDDOWN(R3416,-2)+ROUNDDOWN(S3416,-2)</f>
        <v/>
      </c>
      <c r="AG3416" s="21">
        <f>ROUNDDOWN(MAX(0,R3416-(AB3416+AC3416+AE3416)*0.6),-2)+ROUNDDOWN(MAX(0,S3416-(AB3416+AC3416+AE3416)*0.4),-2)</f>
        <v/>
      </c>
      <c r="AH3416" s="21">
        <f>ROUNDDOWN(MAX(0,T3416-(AB3416+AD3416)*0.6),-2)+ROUNDDOWN(MAX(0,U3416-(AB3416+AD3416)*0.4),-2)</f>
        <v/>
      </c>
      <c r="AI3416" s="21">
        <f>ROUNDDOWN(T3416,-2)+ROUNDDOWN(U3416,-2)</f>
        <v/>
      </c>
      <c r="AJ3416" s="21">
        <f>M3416+AF3416</f>
        <v/>
      </c>
      <c r="AK3416" s="21">
        <f>M3416+AG3416</f>
        <v/>
      </c>
      <c r="AL3416" s="21">
        <f>N3416+AH3416</f>
        <v/>
      </c>
      <c r="AM3416" s="21">
        <f>O3416+AI3416</f>
        <v/>
      </c>
      <c r="AN3416" s="21">
        <f>N3416+AI3416</f>
        <v/>
      </c>
      <c r="AO3416" s="21">
        <f>ROUNDDOWN((R3416+S3416)*0.2/Y3416+2000,0)</f>
        <v/>
      </c>
      <c r="AP3416" s="21">
        <f>ROUNDDOWN((T3416+U3416)*0.2/Z3416+2000,0)</f>
        <v/>
      </c>
      <c r="AQ3416" s="21">
        <f>AL3416-AK3416</f>
        <v/>
      </c>
      <c r="AR3416" s="21">
        <f>AM3416-AK3416</f>
        <v/>
      </c>
      <c r="AS3416" s="21">
        <f>AM3416-AL3416</f>
        <v/>
      </c>
      <c r="AT3416" s="21">
        <f>AK3416+C3416-AJ3416</f>
        <v/>
      </c>
      <c r="AU3416" s="21">
        <f>AL3416+C3416-AM3416</f>
        <v/>
      </c>
      <c r="AV3416" s="21">
        <f>AN3416+C3416-AM3416</f>
        <v/>
      </c>
    </row>
    <row r="3417">
      <c r="A3417" t="inlineStr">
        <is>
          <t>1万円刻み</t>
        </is>
      </c>
      <c r="B3417" s="21">
        <f>'5_1万円刻み'!$A$1654</f>
        <v/>
      </c>
      <c r="C3417" s="21">
        <f>AO3417</f>
        <v/>
      </c>
      <c r="D3417" s="21" t="n">
        <v>0</v>
      </c>
      <c r="E3417" s="21">
        <f>ROUND(MIN(B3417/12,650000)*12*0.0915+MIN(B3417/12,1390000)*12*(0.0504+0)+B3417*0.005,0)</f>
        <v/>
      </c>
      <c r="F3417" s="21">
        <f>IF(B3417&lt;741000,0,IF(B3417&lt;2191000,B3417-740000,IF(B3417&lt;2193000,1451000,IF(B3417&lt;2196000,1453000,IF(B3417&lt;2200000,1456000,IF(B3417&lt;3600000,ROUND(ROUNDDOWN(B3417/4,-3)*2.8,0)-80000,IF(B3417&lt;6600000,ROUND(ROUNDDOWN(B3417/4,-3)*3.2,0)-440000,IF(B3417&lt;8500000,ROUNDDOWN(B3417*0.9,0)-1100000,B3417-1950000))))))))</f>
        <v/>
      </c>
      <c r="G3417" s="21">
        <f>IF(F3417&gt;23500000,NA(),IF(F3417&lt;=4890000,1040000,IF(F3417&lt;=6550000,670000,620000)))</f>
        <v/>
      </c>
      <c r="H3417" s="21">
        <f>IF(D3417&lt;=0,0,MAX(0,MIN(2000000,D3417-MIN(100000,ROUNDDOWN(F3417*0.05,0)))))</f>
        <v/>
      </c>
      <c r="I3417" s="21">
        <f>IF(C3417&lt;=2000,0,MIN(C3417,ROUNDDOWN(F3417*0.4,0))-2000)</f>
        <v/>
      </c>
      <c r="J3417" s="21">
        <f>MAX(0,ROUNDDOWN(F3417-E3417-G3417,-3))</f>
        <v/>
      </c>
      <c r="K3417" s="21">
        <f>MAX(0,ROUNDDOWN(F3417-E3417-G3417-H3417-I3417,-3))</f>
        <v/>
      </c>
      <c r="L3417" s="21">
        <f>MAX(0,ROUNDDOWN(F3417-E3417-G3417-H3417,-3))</f>
        <v/>
      </c>
      <c r="M3417" s="21">
        <f>IF(J3417&lt;=0,0,ROUNDDOWN((J3417*LOOKUP(J3417,{0,1950001,3300001,6950001,9000001,18000001,40000001},{0.05,0.1,0.2,0.23,0.33,0.4,0.45})-LOOKUP(J3417,{0,1950001,3300001,6950001,9000001,18000001,40000001},{0,97500,427500,636000,1536000,2796000,4796000}))*1.021,-2))</f>
        <v/>
      </c>
      <c r="N3417" s="21">
        <f>IF(K3417&lt;=0,0,ROUNDDOWN((K3417*LOOKUP(K3417,{0,1950001,3300001,6950001,9000001,18000001,40000001},{0.05,0.1,0.2,0.23,0.33,0.4,0.45})-LOOKUP(K3417,{0,1950001,3300001,6950001,9000001,18000001,40000001},{0,97500,427500,636000,1536000,2796000,4796000}))*1.021,-2))</f>
        <v/>
      </c>
      <c r="O3417" s="21">
        <f>IF(L3417&lt;=0,0,ROUNDDOWN((L3417*LOOKUP(L3417,{0,1950001,3300001,6950001,9000001,18000001,40000001},{0.05,0.1,0.2,0.23,0.33,0.4,0.45})-LOOKUP(L3417,{0,1950001,3300001,6950001,9000001,18000001,40000001},{0,97500,427500,636000,1536000,2796000,4796000}))*1.021,-2))</f>
        <v/>
      </c>
      <c r="P3417" s="21">
        <f>MAX(0,ROUNDDOWN(F3417-E3417-430000,-3))</f>
        <v/>
      </c>
      <c r="Q3417" s="21">
        <f>MAX(0,ROUNDDOWN(F3417-E3417-430000-H3417,-3))</f>
        <v/>
      </c>
      <c r="R3417" s="21">
        <f>IF(F3417&lt;=450000,0,MAX(0,P3417*0.06-MIN(50000,P3417)*0.03))</f>
        <v/>
      </c>
      <c r="S3417" s="21">
        <f>IF(F3417&lt;=450000,0,MAX(0,P3417*0.04-MIN(50000,P3417)*0.02))</f>
        <v/>
      </c>
      <c r="T3417" s="21">
        <f>IF(F3417&lt;=450000,0,MAX(0,Q3417*0.06-MIN(50000,Q3417)*0.03))</f>
        <v/>
      </c>
      <c r="U3417" s="21">
        <f>IF(F3417&lt;=450000,0,MAX(0,Q3417*0.04-MIN(50000,Q3417)*0.02))</f>
        <v/>
      </c>
      <c r="V3417" s="21">
        <f>50000+MAX(0,G3417-480000)</f>
        <v/>
      </c>
      <c r="W3417" s="21">
        <f>P3417-V3417</f>
        <v/>
      </c>
      <c r="X3417" s="21">
        <f>Q3417-V3417</f>
        <v/>
      </c>
      <c r="Y3417" s="22">
        <f>IF(W3417&lt;0,0.9,LOOKUP(W3417,{0,1950001,3300001,6950001,9000001,18000001,40000001},{0.84895,0.7979,0.6958,0.66517,0.56307,0.4916,0.44055}))</f>
        <v/>
      </c>
      <c r="Z3417" s="22">
        <f>IF(X3417&lt;0,0.9,LOOKUP(X3417,{0,1950001,3300001,6950001,9000001,18000001,40000001},{0.84895,0.7979,0.6958,0.66517,0.56307,0.4916,0.44055}))</f>
        <v/>
      </c>
      <c r="AA3417" s="22">
        <f>IF(W3417&lt;0,0,CHOOSE(MATCH(W3417,{0,1950001,3300001,6950001,9000001},1),5.105/84.895,10.21/79.79,20.42/69.58,23.483/66.517,33.693/56.307))</f>
        <v/>
      </c>
      <c r="AB3417" s="21">
        <f>IF(C3417&lt;=2000,0,(MIN(C3417,ROUNDDOWN(F3417*0.3,0))-2000)*0.1)</f>
        <v/>
      </c>
      <c r="AC3417" s="21">
        <f>IF(C3417&lt;=2000,0,MIN((C3417-2000)*Y3417,(R3417+S3417)*0.2))</f>
        <v/>
      </c>
      <c r="AD3417" s="21">
        <f>IF(C3417&lt;=2000,0,MIN((C3417-2000)*Z3417,(T3417+U3417)*0.2))</f>
        <v/>
      </c>
      <c r="AE3417" s="21">
        <f>AC3417*AA3417</f>
        <v/>
      </c>
      <c r="AF3417" s="21">
        <f>ROUNDDOWN(R3417,-2)+ROUNDDOWN(S3417,-2)</f>
        <v/>
      </c>
      <c r="AG3417" s="21">
        <f>ROUNDDOWN(MAX(0,R3417-(AB3417+AC3417+AE3417)*0.6),-2)+ROUNDDOWN(MAX(0,S3417-(AB3417+AC3417+AE3417)*0.4),-2)</f>
        <v/>
      </c>
      <c r="AH3417" s="21">
        <f>ROUNDDOWN(MAX(0,T3417-(AB3417+AD3417)*0.6),-2)+ROUNDDOWN(MAX(0,U3417-(AB3417+AD3417)*0.4),-2)</f>
        <v/>
      </c>
      <c r="AI3417" s="21">
        <f>ROUNDDOWN(T3417,-2)+ROUNDDOWN(U3417,-2)</f>
        <v/>
      </c>
      <c r="AJ3417" s="21">
        <f>M3417+AF3417</f>
        <v/>
      </c>
      <c r="AK3417" s="21">
        <f>M3417+AG3417</f>
        <v/>
      </c>
      <c r="AL3417" s="21">
        <f>N3417+AH3417</f>
        <v/>
      </c>
      <c r="AM3417" s="21">
        <f>O3417+AI3417</f>
        <v/>
      </c>
      <c r="AN3417" s="21">
        <f>N3417+AI3417</f>
        <v/>
      </c>
      <c r="AO3417" s="21">
        <f>ROUNDDOWN((R3417+S3417)*0.2/Y3417+2000,0)</f>
        <v/>
      </c>
      <c r="AP3417" s="21">
        <f>ROUNDDOWN((T3417+U3417)*0.2/Z3417+2000,0)</f>
        <v/>
      </c>
      <c r="AQ3417" s="21">
        <f>AL3417-AK3417</f>
        <v/>
      </c>
      <c r="AR3417" s="21">
        <f>AM3417-AK3417</f>
        <v/>
      </c>
      <c r="AS3417" s="21">
        <f>AM3417-AL3417</f>
        <v/>
      </c>
      <c r="AT3417" s="21">
        <f>AK3417+C3417-AJ3417</f>
        <v/>
      </c>
      <c r="AU3417" s="21">
        <f>AL3417+C3417-AM3417</f>
        <v/>
      </c>
      <c r="AV3417" s="21">
        <f>AN3417+C3417-AM3417</f>
        <v/>
      </c>
    </row>
    <row r="3418">
      <c r="A3418" t="inlineStr">
        <is>
          <t>1万円刻み</t>
        </is>
      </c>
      <c r="B3418" s="21">
        <f>'5_1万円刻み'!$A$1655</f>
        <v/>
      </c>
      <c r="C3418" s="21">
        <f>AO3418</f>
        <v/>
      </c>
      <c r="D3418" s="21" t="n">
        <v>0</v>
      </c>
      <c r="E3418" s="21">
        <f>ROUND(MIN(B3418/12,650000)*12*0.0915+MIN(B3418/12,1390000)*12*(0.0504+0)+B3418*0.005,0)</f>
        <v/>
      </c>
      <c r="F3418" s="21">
        <f>IF(B3418&lt;741000,0,IF(B3418&lt;2191000,B3418-740000,IF(B3418&lt;2193000,1451000,IF(B3418&lt;2196000,1453000,IF(B3418&lt;2200000,1456000,IF(B3418&lt;3600000,ROUND(ROUNDDOWN(B3418/4,-3)*2.8,0)-80000,IF(B3418&lt;6600000,ROUND(ROUNDDOWN(B3418/4,-3)*3.2,0)-440000,IF(B3418&lt;8500000,ROUNDDOWN(B3418*0.9,0)-1100000,B3418-1950000))))))))</f>
        <v/>
      </c>
      <c r="G3418" s="21">
        <f>IF(F3418&gt;23500000,NA(),IF(F3418&lt;=4890000,1040000,IF(F3418&lt;=6550000,670000,620000)))</f>
        <v/>
      </c>
      <c r="H3418" s="21">
        <f>IF(D3418&lt;=0,0,MAX(0,MIN(2000000,D3418-MIN(100000,ROUNDDOWN(F3418*0.05,0)))))</f>
        <v/>
      </c>
      <c r="I3418" s="21">
        <f>IF(C3418&lt;=2000,0,MIN(C3418,ROUNDDOWN(F3418*0.4,0))-2000)</f>
        <v/>
      </c>
      <c r="J3418" s="21">
        <f>MAX(0,ROUNDDOWN(F3418-E3418-G3418,-3))</f>
        <v/>
      </c>
      <c r="K3418" s="21">
        <f>MAX(0,ROUNDDOWN(F3418-E3418-G3418-H3418-I3418,-3))</f>
        <v/>
      </c>
      <c r="L3418" s="21">
        <f>MAX(0,ROUNDDOWN(F3418-E3418-G3418-H3418,-3))</f>
        <v/>
      </c>
      <c r="M3418" s="21">
        <f>IF(J3418&lt;=0,0,ROUNDDOWN((J3418*LOOKUP(J3418,{0,1950001,3300001,6950001,9000001,18000001,40000001},{0.05,0.1,0.2,0.23,0.33,0.4,0.45})-LOOKUP(J3418,{0,1950001,3300001,6950001,9000001,18000001,40000001},{0,97500,427500,636000,1536000,2796000,4796000}))*1.021,-2))</f>
        <v/>
      </c>
      <c r="N3418" s="21">
        <f>IF(K3418&lt;=0,0,ROUNDDOWN((K3418*LOOKUP(K3418,{0,1950001,3300001,6950001,9000001,18000001,40000001},{0.05,0.1,0.2,0.23,0.33,0.4,0.45})-LOOKUP(K3418,{0,1950001,3300001,6950001,9000001,18000001,40000001},{0,97500,427500,636000,1536000,2796000,4796000}))*1.021,-2))</f>
        <v/>
      </c>
      <c r="O3418" s="21">
        <f>IF(L3418&lt;=0,0,ROUNDDOWN((L3418*LOOKUP(L3418,{0,1950001,3300001,6950001,9000001,18000001,40000001},{0.05,0.1,0.2,0.23,0.33,0.4,0.45})-LOOKUP(L3418,{0,1950001,3300001,6950001,9000001,18000001,40000001},{0,97500,427500,636000,1536000,2796000,4796000}))*1.021,-2))</f>
        <v/>
      </c>
      <c r="P3418" s="21">
        <f>MAX(0,ROUNDDOWN(F3418-E3418-430000,-3))</f>
        <v/>
      </c>
      <c r="Q3418" s="21">
        <f>MAX(0,ROUNDDOWN(F3418-E3418-430000-H3418,-3))</f>
        <v/>
      </c>
      <c r="R3418" s="21">
        <f>IF(F3418&lt;=450000,0,MAX(0,P3418*0.06-MIN(50000,P3418)*0.03))</f>
        <v/>
      </c>
      <c r="S3418" s="21">
        <f>IF(F3418&lt;=450000,0,MAX(0,P3418*0.04-MIN(50000,P3418)*0.02))</f>
        <v/>
      </c>
      <c r="T3418" s="21">
        <f>IF(F3418&lt;=450000,0,MAX(0,Q3418*0.06-MIN(50000,Q3418)*0.03))</f>
        <v/>
      </c>
      <c r="U3418" s="21">
        <f>IF(F3418&lt;=450000,0,MAX(0,Q3418*0.04-MIN(50000,Q3418)*0.02))</f>
        <v/>
      </c>
      <c r="V3418" s="21">
        <f>50000+MAX(0,G3418-480000)</f>
        <v/>
      </c>
      <c r="W3418" s="21">
        <f>P3418-V3418</f>
        <v/>
      </c>
      <c r="X3418" s="21">
        <f>Q3418-V3418</f>
        <v/>
      </c>
      <c r="Y3418" s="22">
        <f>IF(W3418&lt;0,0.9,LOOKUP(W3418,{0,1950001,3300001,6950001,9000001,18000001,40000001},{0.84895,0.7979,0.6958,0.66517,0.56307,0.4916,0.44055}))</f>
        <v/>
      </c>
      <c r="Z3418" s="22">
        <f>IF(X3418&lt;0,0.9,LOOKUP(X3418,{0,1950001,3300001,6950001,9000001,18000001,40000001},{0.84895,0.7979,0.6958,0.66517,0.56307,0.4916,0.44055}))</f>
        <v/>
      </c>
      <c r="AA3418" s="22">
        <f>IF(W3418&lt;0,0,CHOOSE(MATCH(W3418,{0,1950001,3300001,6950001,9000001},1),5.105/84.895,10.21/79.79,20.42/69.58,23.483/66.517,33.693/56.307))</f>
        <v/>
      </c>
      <c r="AB3418" s="21">
        <f>IF(C3418&lt;=2000,0,(MIN(C3418,ROUNDDOWN(F3418*0.3,0))-2000)*0.1)</f>
        <v/>
      </c>
      <c r="AC3418" s="21">
        <f>IF(C3418&lt;=2000,0,MIN((C3418-2000)*Y3418,(R3418+S3418)*0.2))</f>
        <v/>
      </c>
      <c r="AD3418" s="21">
        <f>IF(C3418&lt;=2000,0,MIN((C3418-2000)*Z3418,(T3418+U3418)*0.2))</f>
        <v/>
      </c>
      <c r="AE3418" s="21">
        <f>AC3418*AA3418</f>
        <v/>
      </c>
      <c r="AF3418" s="21">
        <f>ROUNDDOWN(R3418,-2)+ROUNDDOWN(S3418,-2)</f>
        <v/>
      </c>
      <c r="AG3418" s="21">
        <f>ROUNDDOWN(MAX(0,R3418-(AB3418+AC3418+AE3418)*0.6),-2)+ROUNDDOWN(MAX(0,S3418-(AB3418+AC3418+AE3418)*0.4),-2)</f>
        <v/>
      </c>
      <c r="AH3418" s="21">
        <f>ROUNDDOWN(MAX(0,T3418-(AB3418+AD3418)*0.6),-2)+ROUNDDOWN(MAX(0,U3418-(AB3418+AD3418)*0.4),-2)</f>
        <v/>
      </c>
      <c r="AI3418" s="21">
        <f>ROUNDDOWN(T3418,-2)+ROUNDDOWN(U3418,-2)</f>
        <v/>
      </c>
      <c r="AJ3418" s="21">
        <f>M3418+AF3418</f>
        <v/>
      </c>
      <c r="AK3418" s="21">
        <f>M3418+AG3418</f>
        <v/>
      </c>
      <c r="AL3418" s="21">
        <f>N3418+AH3418</f>
        <v/>
      </c>
      <c r="AM3418" s="21">
        <f>O3418+AI3418</f>
        <v/>
      </c>
      <c r="AN3418" s="21">
        <f>N3418+AI3418</f>
        <v/>
      </c>
      <c r="AO3418" s="21">
        <f>ROUNDDOWN((R3418+S3418)*0.2/Y3418+2000,0)</f>
        <v/>
      </c>
      <c r="AP3418" s="21">
        <f>ROUNDDOWN((T3418+U3418)*0.2/Z3418+2000,0)</f>
        <v/>
      </c>
      <c r="AQ3418" s="21">
        <f>AL3418-AK3418</f>
        <v/>
      </c>
      <c r="AR3418" s="21">
        <f>AM3418-AK3418</f>
        <v/>
      </c>
      <c r="AS3418" s="21">
        <f>AM3418-AL3418</f>
        <v/>
      </c>
      <c r="AT3418" s="21">
        <f>AK3418+C3418-AJ3418</f>
        <v/>
      </c>
      <c r="AU3418" s="21">
        <f>AL3418+C3418-AM3418</f>
        <v/>
      </c>
      <c r="AV3418" s="21">
        <f>AN3418+C3418-AM3418</f>
        <v/>
      </c>
    </row>
    <row r="3419">
      <c r="A3419" t="inlineStr">
        <is>
          <t>1万円刻み</t>
        </is>
      </c>
      <c r="B3419" s="21">
        <f>'5_1万円刻み'!$A$1656</f>
        <v/>
      </c>
      <c r="C3419" s="21">
        <f>AO3419</f>
        <v/>
      </c>
      <c r="D3419" s="21" t="n">
        <v>0</v>
      </c>
      <c r="E3419" s="21">
        <f>ROUND(MIN(B3419/12,650000)*12*0.0915+MIN(B3419/12,1390000)*12*(0.0504+0)+B3419*0.005,0)</f>
        <v/>
      </c>
      <c r="F3419" s="21">
        <f>IF(B3419&lt;741000,0,IF(B3419&lt;2191000,B3419-740000,IF(B3419&lt;2193000,1451000,IF(B3419&lt;2196000,1453000,IF(B3419&lt;2200000,1456000,IF(B3419&lt;3600000,ROUND(ROUNDDOWN(B3419/4,-3)*2.8,0)-80000,IF(B3419&lt;6600000,ROUND(ROUNDDOWN(B3419/4,-3)*3.2,0)-440000,IF(B3419&lt;8500000,ROUNDDOWN(B3419*0.9,0)-1100000,B3419-1950000))))))))</f>
        <v/>
      </c>
      <c r="G3419" s="21">
        <f>IF(F3419&gt;23500000,NA(),IF(F3419&lt;=4890000,1040000,IF(F3419&lt;=6550000,670000,620000)))</f>
        <v/>
      </c>
      <c r="H3419" s="21">
        <f>IF(D3419&lt;=0,0,MAX(0,MIN(2000000,D3419-MIN(100000,ROUNDDOWN(F3419*0.05,0)))))</f>
        <v/>
      </c>
      <c r="I3419" s="21">
        <f>IF(C3419&lt;=2000,0,MIN(C3419,ROUNDDOWN(F3419*0.4,0))-2000)</f>
        <v/>
      </c>
      <c r="J3419" s="21">
        <f>MAX(0,ROUNDDOWN(F3419-E3419-G3419,-3))</f>
        <v/>
      </c>
      <c r="K3419" s="21">
        <f>MAX(0,ROUNDDOWN(F3419-E3419-G3419-H3419-I3419,-3))</f>
        <v/>
      </c>
      <c r="L3419" s="21">
        <f>MAX(0,ROUNDDOWN(F3419-E3419-G3419-H3419,-3))</f>
        <v/>
      </c>
      <c r="M3419" s="21">
        <f>IF(J3419&lt;=0,0,ROUNDDOWN((J3419*LOOKUP(J3419,{0,1950001,3300001,6950001,9000001,18000001,40000001},{0.05,0.1,0.2,0.23,0.33,0.4,0.45})-LOOKUP(J3419,{0,1950001,3300001,6950001,9000001,18000001,40000001},{0,97500,427500,636000,1536000,2796000,4796000}))*1.021,-2))</f>
        <v/>
      </c>
      <c r="N3419" s="21">
        <f>IF(K3419&lt;=0,0,ROUNDDOWN((K3419*LOOKUP(K3419,{0,1950001,3300001,6950001,9000001,18000001,40000001},{0.05,0.1,0.2,0.23,0.33,0.4,0.45})-LOOKUP(K3419,{0,1950001,3300001,6950001,9000001,18000001,40000001},{0,97500,427500,636000,1536000,2796000,4796000}))*1.021,-2))</f>
        <v/>
      </c>
      <c r="O3419" s="21">
        <f>IF(L3419&lt;=0,0,ROUNDDOWN((L3419*LOOKUP(L3419,{0,1950001,3300001,6950001,9000001,18000001,40000001},{0.05,0.1,0.2,0.23,0.33,0.4,0.45})-LOOKUP(L3419,{0,1950001,3300001,6950001,9000001,18000001,40000001},{0,97500,427500,636000,1536000,2796000,4796000}))*1.021,-2))</f>
        <v/>
      </c>
      <c r="P3419" s="21">
        <f>MAX(0,ROUNDDOWN(F3419-E3419-430000,-3))</f>
        <v/>
      </c>
      <c r="Q3419" s="21">
        <f>MAX(0,ROUNDDOWN(F3419-E3419-430000-H3419,-3))</f>
        <v/>
      </c>
      <c r="R3419" s="21">
        <f>IF(F3419&lt;=450000,0,MAX(0,P3419*0.06-MIN(50000,P3419)*0.03))</f>
        <v/>
      </c>
      <c r="S3419" s="21">
        <f>IF(F3419&lt;=450000,0,MAX(0,P3419*0.04-MIN(50000,P3419)*0.02))</f>
        <v/>
      </c>
      <c r="T3419" s="21">
        <f>IF(F3419&lt;=450000,0,MAX(0,Q3419*0.06-MIN(50000,Q3419)*0.03))</f>
        <v/>
      </c>
      <c r="U3419" s="21">
        <f>IF(F3419&lt;=450000,0,MAX(0,Q3419*0.04-MIN(50000,Q3419)*0.02))</f>
        <v/>
      </c>
      <c r="V3419" s="21">
        <f>50000+MAX(0,G3419-480000)</f>
        <v/>
      </c>
      <c r="W3419" s="21">
        <f>P3419-V3419</f>
        <v/>
      </c>
      <c r="X3419" s="21">
        <f>Q3419-V3419</f>
        <v/>
      </c>
      <c r="Y3419" s="22">
        <f>IF(W3419&lt;0,0.9,LOOKUP(W3419,{0,1950001,3300001,6950001,9000001,18000001,40000001},{0.84895,0.7979,0.6958,0.66517,0.56307,0.4916,0.44055}))</f>
        <v/>
      </c>
      <c r="Z3419" s="22">
        <f>IF(X3419&lt;0,0.9,LOOKUP(X3419,{0,1950001,3300001,6950001,9000001,18000001,40000001},{0.84895,0.7979,0.6958,0.66517,0.56307,0.4916,0.44055}))</f>
        <v/>
      </c>
      <c r="AA3419" s="22">
        <f>IF(W3419&lt;0,0,CHOOSE(MATCH(W3419,{0,1950001,3300001,6950001,9000001},1),5.105/84.895,10.21/79.79,20.42/69.58,23.483/66.517,33.693/56.307))</f>
        <v/>
      </c>
      <c r="AB3419" s="21">
        <f>IF(C3419&lt;=2000,0,(MIN(C3419,ROUNDDOWN(F3419*0.3,0))-2000)*0.1)</f>
        <v/>
      </c>
      <c r="AC3419" s="21">
        <f>IF(C3419&lt;=2000,0,MIN((C3419-2000)*Y3419,(R3419+S3419)*0.2))</f>
        <v/>
      </c>
      <c r="AD3419" s="21">
        <f>IF(C3419&lt;=2000,0,MIN((C3419-2000)*Z3419,(T3419+U3419)*0.2))</f>
        <v/>
      </c>
      <c r="AE3419" s="21">
        <f>AC3419*AA3419</f>
        <v/>
      </c>
      <c r="AF3419" s="21">
        <f>ROUNDDOWN(R3419,-2)+ROUNDDOWN(S3419,-2)</f>
        <v/>
      </c>
      <c r="AG3419" s="21">
        <f>ROUNDDOWN(MAX(0,R3419-(AB3419+AC3419+AE3419)*0.6),-2)+ROUNDDOWN(MAX(0,S3419-(AB3419+AC3419+AE3419)*0.4),-2)</f>
        <v/>
      </c>
      <c r="AH3419" s="21">
        <f>ROUNDDOWN(MAX(0,T3419-(AB3419+AD3419)*0.6),-2)+ROUNDDOWN(MAX(0,U3419-(AB3419+AD3419)*0.4),-2)</f>
        <v/>
      </c>
      <c r="AI3419" s="21">
        <f>ROUNDDOWN(T3419,-2)+ROUNDDOWN(U3419,-2)</f>
        <v/>
      </c>
      <c r="AJ3419" s="21">
        <f>M3419+AF3419</f>
        <v/>
      </c>
      <c r="AK3419" s="21">
        <f>M3419+AG3419</f>
        <v/>
      </c>
      <c r="AL3419" s="21">
        <f>N3419+AH3419</f>
        <v/>
      </c>
      <c r="AM3419" s="21">
        <f>O3419+AI3419</f>
        <v/>
      </c>
      <c r="AN3419" s="21">
        <f>N3419+AI3419</f>
        <v/>
      </c>
      <c r="AO3419" s="21">
        <f>ROUNDDOWN((R3419+S3419)*0.2/Y3419+2000,0)</f>
        <v/>
      </c>
      <c r="AP3419" s="21">
        <f>ROUNDDOWN((T3419+U3419)*0.2/Z3419+2000,0)</f>
        <v/>
      </c>
      <c r="AQ3419" s="21">
        <f>AL3419-AK3419</f>
        <v/>
      </c>
      <c r="AR3419" s="21">
        <f>AM3419-AK3419</f>
        <v/>
      </c>
      <c r="AS3419" s="21">
        <f>AM3419-AL3419</f>
        <v/>
      </c>
      <c r="AT3419" s="21">
        <f>AK3419+C3419-AJ3419</f>
        <v/>
      </c>
      <c r="AU3419" s="21">
        <f>AL3419+C3419-AM3419</f>
        <v/>
      </c>
      <c r="AV3419" s="21">
        <f>AN3419+C3419-AM3419</f>
        <v/>
      </c>
    </row>
    <row r="3420">
      <c r="A3420" t="inlineStr">
        <is>
          <t>1万円刻み</t>
        </is>
      </c>
      <c r="B3420" s="21">
        <f>'5_1万円刻み'!$A$1657</f>
        <v/>
      </c>
      <c r="C3420" s="21">
        <f>AO3420</f>
        <v/>
      </c>
      <c r="D3420" s="21" t="n">
        <v>0</v>
      </c>
      <c r="E3420" s="21">
        <f>ROUND(MIN(B3420/12,650000)*12*0.0915+MIN(B3420/12,1390000)*12*(0.0504+0)+B3420*0.005,0)</f>
        <v/>
      </c>
      <c r="F3420" s="21">
        <f>IF(B3420&lt;741000,0,IF(B3420&lt;2191000,B3420-740000,IF(B3420&lt;2193000,1451000,IF(B3420&lt;2196000,1453000,IF(B3420&lt;2200000,1456000,IF(B3420&lt;3600000,ROUND(ROUNDDOWN(B3420/4,-3)*2.8,0)-80000,IF(B3420&lt;6600000,ROUND(ROUNDDOWN(B3420/4,-3)*3.2,0)-440000,IF(B3420&lt;8500000,ROUNDDOWN(B3420*0.9,0)-1100000,B3420-1950000))))))))</f>
        <v/>
      </c>
      <c r="G3420" s="21">
        <f>IF(F3420&gt;23500000,NA(),IF(F3420&lt;=4890000,1040000,IF(F3420&lt;=6550000,670000,620000)))</f>
        <v/>
      </c>
      <c r="H3420" s="21">
        <f>IF(D3420&lt;=0,0,MAX(0,MIN(2000000,D3420-MIN(100000,ROUNDDOWN(F3420*0.05,0)))))</f>
        <v/>
      </c>
      <c r="I3420" s="21">
        <f>IF(C3420&lt;=2000,0,MIN(C3420,ROUNDDOWN(F3420*0.4,0))-2000)</f>
        <v/>
      </c>
      <c r="J3420" s="21">
        <f>MAX(0,ROUNDDOWN(F3420-E3420-G3420,-3))</f>
        <v/>
      </c>
      <c r="K3420" s="21">
        <f>MAX(0,ROUNDDOWN(F3420-E3420-G3420-H3420-I3420,-3))</f>
        <v/>
      </c>
      <c r="L3420" s="21">
        <f>MAX(0,ROUNDDOWN(F3420-E3420-G3420-H3420,-3))</f>
        <v/>
      </c>
      <c r="M3420" s="21">
        <f>IF(J3420&lt;=0,0,ROUNDDOWN((J3420*LOOKUP(J3420,{0,1950001,3300001,6950001,9000001,18000001,40000001},{0.05,0.1,0.2,0.23,0.33,0.4,0.45})-LOOKUP(J3420,{0,1950001,3300001,6950001,9000001,18000001,40000001},{0,97500,427500,636000,1536000,2796000,4796000}))*1.021,-2))</f>
        <v/>
      </c>
      <c r="N3420" s="21">
        <f>IF(K3420&lt;=0,0,ROUNDDOWN((K3420*LOOKUP(K3420,{0,1950001,3300001,6950001,9000001,18000001,40000001},{0.05,0.1,0.2,0.23,0.33,0.4,0.45})-LOOKUP(K3420,{0,1950001,3300001,6950001,9000001,18000001,40000001},{0,97500,427500,636000,1536000,2796000,4796000}))*1.021,-2))</f>
        <v/>
      </c>
      <c r="O3420" s="21">
        <f>IF(L3420&lt;=0,0,ROUNDDOWN((L3420*LOOKUP(L3420,{0,1950001,3300001,6950001,9000001,18000001,40000001},{0.05,0.1,0.2,0.23,0.33,0.4,0.45})-LOOKUP(L3420,{0,1950001,3300001,6950001,9000001,18000001,40000001},{0,97500,427500,636000,1536000,2796000,4796000}))*1.021,-2))</f>
        <v/>
      </c>
      <c r="P3420" s="21">
        <f>MAX(0,ROUNDDOWN(F3420-E3420-430000,-3))</f>
        <v/>
      </c>
      <c r="Q3420" s="21">
        <f>MAX(0,ROUNDDOWN(F3420-E3420-430000-H3420,-3))</f>
        <v/>
      </c>
      <c r="R3420" s="21">
        <f>IF(F3420&lt;=450000,0,MAX(0,P3420*0.06-MIN(50000,P3420)*0.03))</f>
        <v/>
      </c>
      <c r="S3420" s="21">
        <f>IF(F3420&lt;=450000,0,MAX(0,P3420*0.04-MIN(50000,P3420)*0.02))</f>
        <v/>
      </c>
      <c r="T3420" s="21">
        <f>IF(F3420&lt;=450000,0,MAX(0,Q3420*0.06-MIN(50000,Q3420)*0.03))</f>
        <v/>
      </c>
      <c r="U3420" s="21">
        <f>IF(F3420&lt;=450000,0,MAX(0,Q3420*0.04-MIN(50000,Q3420)*0.02))</f>
        <v/>
      </c>
      <c r="V3420" s="21">
        <f>50000+MAX(0,G3420-480000)</f>
        <v/>
      </c>
      <c r="W3420" s="21">
        <f>P3420-V3420</f>
        <v/>
      </c>
      <c r="X3420" s="21">
        <f>Q3420-V3420</f>
        <v/>
      </c>
      <c r="Y3420" s="22">
        <f>IF(W3420&lt;0,0.9,LOOKUP(W3420,{0,1950001,3300001,6950001,9000001,18000001,40000001},{0.84895,0.7979,0.6958,0.66517,0.56307,0.4916,0.44055}))</f>
        <v/>
      </c>
      <c r="Z3420" s="22">
        <f>IF(X3420&lt;0,0.9,LOOKUP(X3420,{0,1950001,3300001,6950001,9000001,18000001,40000001},{0.84895,0.7979,0.6958,0.66517,0.56307,0.4916,0.44055}))</f>
        <v/>
      </c>
      <c r="AA3420" s="22">
        <f>IF(W3420&lt;0,0,CHOOSE(MATCH(W3420,{0,1950001,3300001,6950001,9000001},1),5.105/84.895,10.21/79.79,20.42/69.58,23.483/66.517,33.693/56.307))</f>
        <v/>
      </c>
      <c r="AB3420" s="21">
        <f>IF(C3420&lt;=2000,0,(MIN(C3420,ROUNDDOWN(F3420*0.3,0))-2000)*0.1)</f>
        <v/>
      </c>
      <c r="AC3420" s="21">
        <f>IF(C3420&lt;=2000,0,MIN((C3420-2000)*Y3420,(R3420+S3420)*0.2))</f>
        <v/>
      </c>
      <c r="AD3420" s="21">
        <f>IF(C3420&lt;=2000,0,MIN((C3420-2000)*Z3420,(T3420+U3420)*0.2))</f>
        <v/>
      </c>
      <c r="AE3420" s="21">
        <f>AC3420*AA3420</f>
        <v/>
      </c>
      <c r="AF3420" s="21">
        <f>ROUNDDOWN(R3420,-2)+ROUNDDOWN(S3420,-2)</f>
        <v/>
      </c>
      <c r="AG3420" s="21">
        <f>ROUNDDOWN(MAX(0,R3420-(AB3420+AC3420+AE3420)*0.6),-2)+ROUNDDOWN(MAX(0,S3420-(AB3420+AC3420+AE3420)*0.4),-2)</f>
        <v/>
      </c>
      <c r="AH3420" s="21">
        <f>ROUNDDOWN(MAX(0,T3420-(AB3420+AD3420)*0.6),-2)+ROUNDDOWN(MAX(0,U3420-(AB3420+AD3420)*0.4),-2)</f>
        <v/>
      </c>
      <c r="AI3420" s="21">
        <f>ROUNDDOWN(T3420,-2)+ROUNDDOWN(U3420,-2)</f>
        <v/>
      </c>
      <c r="AJ3420" s="21">
        <f>M3420+AF3420</f>
        <v/>
      </c>
      <c r="AK3420" s="21">
        <f>M3420+AG3420</f>
        <v/>
      </c>
      <c r="AL3420" s="21">
        <f>N3420+AH3420</f>
        <v/>
      </c>
      <c r="AM3420" s="21">
        <f>O3420+AI3420</f>
        <v/>
      </c>
      <c r="AN3420" s="21">
        <f>N3420+AI3420</f>
        <v/>
      </c>
      <c r="AO3420" s="21">
        <f>ROUNDDOWN((R3420+S3420)*0.2/Y3420+2000,0)</f>
        <v/>
      </c>
      <c r="AP3420" s="21">
        <f>ROUNDDOWN((T3420+U3420)*0.2/Z3420+2000,0)</f>
        <v/>
      </c>
      <c r="AQ3420" s="21">
        <f>AL3420-AK3420</f>
        <v/>
      </c>
      <c r="AR3420" s="21">
        <f>AM3420-AK3420</f>
        <v/>
      </c>
      <c r="AS3420" s="21">
        <f>AM3420-AL3420</f>
        <v/>
      </c>
      <c r="AT3420" s="21">
        <f>AK3420+C3420-AJ3420</f>
        <v/>
      </c>
      <c r="AU3420" s="21">
        <f>AL3420+C3420-AM3420</f>
        <v/>
      </c>
      <c r="AV3420" s="21">
        <f>AN3420+C3420-AM3420</f>
        <v/>
      </c>
    </row>
    <row r="3421">
      <c r="A3421" t="inlineStr">
        <is>
          <t>1万円刻み</t>
        </is>
      </c>
      <c r="B3421" s="21">
        <f>'5_1万円刻み'!$A$1658</f>
        <v/>
      </c>
      <c r="C3421" s="21">
        <f>AO3421</f>
        <v/>
      </c>
      <c r="D3421" s="21" t="n">
        <v>0</v>
      </c>
      <c r="E3421" s="21">
        <f>ROUND(MIN(B3421/12,650000)*12*0.0915+MIN(B3421/12,1390000)*12*(0.0504+0)+B3421*0.005,0)</f>
        <v/>
      </c>
      <c r="F3421" s="21">
        <f>IF(B3421&lt;741000,0,IF(B3421&lt;2191000,B3421-740000,IF(B3421&lt;2193000,1451000,IF(B3421&lt;2196000,1453000,IF(B3421&lt;2200000,1456000,IF(B3421&lt;3600000,ROUND(ROUNDDOWN(B3421/4,-3)*2.8,0)-80000,IF(B3421&lt;6600000,ROUND(ROUNDDOWN(B3421/4,-3)*3.2,0)-440000,IF(B3421&lt;8500000,ROUNDDOWN(B3421*0.9,0)-1100000,B3421-1950000))))))))</f>
        <v/>
      </c>
      <c r="G3421" s="21">
        <f>IF(F3421&gt;23500000,NA(),IF(F3421&lt;=4890000,1040000,IF(F3421&lt;=6550000,670000,620000)))</f>
        <v/>
      </c>
      <c r="H3421" s="21">
        <f>IF(D3421&lt;=0,0,MAX(0,MIN(2000000,D3421-MIN(100000,ROUNDDOWN(F3421*0.05,0)))))</f>
        <v/>
      </c>
      <c r="I3421" s="21">
        <f>IF(C3421&lt;=2000,0,MIN(C3421,ROUNDDOWN(F3421*0.4,0))-2000)</f>
        <v/>
      </c>
      <c r="J3421" s="21">
        <f>MAX(0,ROUNDDOWN(F3421-E3421-G3421,-3))</f>
        <v/>
      </c>
      <c r="K3421" s="21">
        <f>MAX(0,ROUNDDOWN(F3421-E3421-G3421-H3421-I3421,-3))</f>
        <v/>
      </c>
      <c r="L3421" s="21">
        <f>MAX(0,ROUNDDOWN(F3421-E3421-G3421-H3421,-3))</f>
        <v/>
      </c>
      <c r="M3421" s="21">
        <f>IF(J3421&lt;=0,0,ROUNDDOWN((J3421*LOOKUP(J3421,{0,1950001,3300001,6950001,9000001,18000001,40000001},{0.05,0.1,0.2,0.23,0.33,0.4,0.45})-LOOKUP(J3421,{0,1950001,3300001,6950001,9000001,18000001,40000001},{0,97500,427500,636000,1536000,2796000,4796000}))*1.021,-2))</f>
        <v/>
      </c>
      <c r="N3421" s="21">
        <f>IF(K3421&lt;=0,0,ROUNDDOWN((K3421*LOOKUP(K3421,{0,1950001,3300001,6950001,9000001,18000001,40000001},{0.05,0.1,0.2,0.23,0.33,0.4,0.45})-LOOKUP(K3421,{0,1950001,3300001,6950001,9000001,18000001,40000001},{0,97500,427500,636000,1536000,2796000,4796000}))*1.021,-2))</f>
        <v/>
      </c>
      <c r="O3421" s="21">
        <f>IF(L3421&lt;=0,0,ROUNDDOWN((L3421*LOOKUP(L3421,{0,1950001,3300001,6950001,9000001,18000001,40000001},{0.05,0.1,0.2,0.23,0.33,0.4,0.45})-LOOKUP(L3421,{0,1950001,3300001,6950001,9000001,18000001,40000001},{0,97500,427500,636000,1536000,2796000,4796000}))*1.021,-2))</f>
        <v/>
      </c>
      <c r="P3421" s="21">
        <f>MAX(0,ROUNDDOWN(F3421-E3421-430000,-3))</f>
        <v/>
      </c>
      <c r="Q3421" s="21">
        <f>MAX(0,ROUNDDOWN(F3421-E3421-430000-H3421,-3))</f>
        <v/>
      </c>
      <c r="R3421" s="21">
        <f>IF(F3421&lt;=450000,0,MAX(0,P3421*0.06-MIN(50000,P3421)*0.03))</f>
        <v/>
      </c>
      <c r="S3421" s="21">
        <f>IF(F3421&lt;=450000,0,MAX(0,P3421*0.04-MIN(50000,P3421)*0.02))</f>
        <v/>
      </c>
      <c r="T3421" s="21">
        <f>IF(F3421&lt;=450000,0,MAX(0,Q3421*0.06-MIN(50000,Q3421)*0.03))</f>
        <v/>
      </c>
      <c r="U3421" s="21">
        <f>IF(F3421&lt;=450000,0,MAX(0,Q3421*0.04-MIN(50000,Q3421)*0.02))</f>
        <v/>
      </c>
      <c r="V3421" s="21">
        <f>50000+MAX(0,G3421-480000)</f>
        <v/>
      </c>
      <c r="W3421" s="21">
        <f>P3421-V3421</f>
        <v/>
      </c>
      <c r="X3421" s="21">
        <f>Q3421-V3421</f>
        <v/>
      </c>
      <c r="Y3421" s="22">
        <f>IF(W3421&lt;0,0.9,LOOKUP(W3421,{0,1950001,3300001,6950001,9000001,18000001,40000001},{0.84895,0.7979,0.6958,0.66517,0.56307,0.4916,0.44055}))</f>
        <v/>
      </c>
      <c r="Z3421" s="22">
        <f>IF(X3421&lt;0,0.9,LOOKUP(X3421,{0,1950001,3300001,6950001,9000001,18000001,40000001},{0.84895,0.7979,0.6958,0.66517,0.56307,0.4916,0.44055}))</f>
        <v/>
      </c>
      <c r="AA3421" s="22">
        <f>IF(W3421&lt;0,0,CHOOSE(MATCH(W3421,{0,1950001,3300001,6950001,9000001},1),5.105/84.895,10.21/79.79,20.42/69.58,23.483/66.517,33.693/56.307))</f>
        <v/>
      </c>
      <c r="AB3421" s="21">
        <f>IF(C3421&lt;=2000,0,(MIN(C3421,ROUNDDOWN(F3421*0.3,0))-2000)*0.1)</f>
        <v/>
      </c>
      <c r="AC3421" s="21">
        <f>IF(C3421&lt;=2000,0,MIN((C3421-2000)*Y3421,(R3421+S3421)*0.2))</f>
        <v/>
      </c>
      <c r="AD3421" s="21">
        <f>IF(C3421&lt;=2000,0,MIN((C3421-2000)*Z3421,(T3421+U3421)*0.2))</f>
        <v/>
      </c>
      <c r="AE3421" s="21">
        <f>AC3421*AA3421</f>
        <v/>
      </c>
      <c r="AF3421" s="21">
        <f>ROUNDDOWN(R3421,-2)+ROUNDDOWN(S3421,-2)</f>
        <v/>
      </c>
      <c r="AG3421" s="21">
        <f>ROUNDDOWN(MAX(0,R3421-(AB3421+AC3421+AE3421)*0.6),-2)+ROUNDDOWN(MAX(0,S3421-(AB3421+AC3421+AE3421)*0.4),-2)</f>
        <v/>
      </c>
      <c r="AH3421" s="21">
        <f>ROUNDDOWN(MAX(0,T3421-(AB3421+AD3421)*0.6),-2)+ROUNDDOWN(MAX(0,U3421-(AB3421+AD3421)*0.4),-2)</f>
        <v/>
      </c>
      <c r="AI3421" s="21">
        <f>ROUNDDOWN(T3421,-2)+ROUNDDOWN(U3421,-2)</f>
        <v/>
      </c>
      <c r="AJ3421" s="21">
        <f>M3421+AF3421</f>
        <v/>
      </c>
      <c r="AK3421" s="21">
        <f>M3421+AG3421</f>
        <v/>
      </c>
      <c r="AL3421" s="21">
        <f>N3421+AH3421</f>
        <v/>
      </c>
      <c r="AM3421" s="21">
        <f>O3421+AI3421</f>
        <v/>
      </c>
      <c r="AN3421" s="21">
        <f>N3421+AI3421</f>
        <v/>
      </c>
      <c r="AO3421" s="21">
        <f>ROUNDDOWN((R3421+S3421)*0.2/Y3421+2000,0)</f>
        <v/>
      </c>
      <c r="AP3421" s="21">
        <f>ROUNDDOWN((T3421+U3421)*0.2/Z3421+2000,0)</f>
        <v/>
      </c>
      <c r="AQ3421" s="21">
        <f>AL3421-AK3421</f>
        <v/>
      </c>
      <c r="AR3421" s="21">
        <f>AM3421-AK3421</f>
        <v/>
      </c>
      <c r="AS3421" s="21">
        <f>AM3421-AL3421</f>
        <v/>
      </c>
      <c r="AT3421" s="21">
        <f>AK3421+C3421-AJ3421</f>
        <v/>
      </c>
      <c r="AU3421" s="21">
        <f>AL3421+C3421-AM3421</f>
        <v/>
      </c>
      <c r="AV3421" s="21">
        <f>AN3421+C3421-AM3421</f>
        <v/>
      </c>
    </row>
    <row r="3422">
      <c r="A3422" t="inlineStr">
        <is>
          <t>1万円刻み</t>
        </is>
      </c>
      <c r="B3422" s="21">
        <f>'5_1万円刻み'!$A$1659</f>
        <v/>
      </c>
      <c r="C3422" s="21">
        <f>AO3422</f>
        <v/>
      </c>
      <c r="D3422" s="21" t="n">
        <v>0</v>
      </c>
      <c r="E3422" s="21">
        <f>ROUND(MIN(B3422/12,650000)*12*0.0915+MIN(B3422/12,1390000)*12*(0.0504+0)+B3422*0.005,0)</f>
        <v/>
      </c>
      <c r="F3422" s="21">
        <f>IF(B3422&lt;741000,0,IF(B3422&lt;2191000,B3422-740000,IF(B3422&lt;2193000,1451000,IF(B3422&lt;2196000,1453000,IF(B3422&lt;2200000,1456000,IF(B3422&lt;3600000,ROUND(ROUNDDOWN(B3422/4,-3)*2.8,0)-80000,IF(B3422&lt;6600000,ROUND(ROUNDDOWN(B3422/4,-3)*3.2,0)-440000,IF(B3422&lt;8500000,ROUNDDOWN(B3422*0.9,0)-1100000,B3422-1950000))))))))</f>
        <v/>
      </c>
      <c r="G3422" s="21">
        <f>IF(F3422&gt;23500000,NA(),IF(F3422&lt;=4890000,1040000,IF(F3422&lt;=6550000,670000,620000)))</f>
        <v/>
      </c>
      <c r="H3422" s="21">
        <f>IF(D3422&lt;=0,0,MAX(0,MIN(2000000,D3422-MIN(100000,ROUNDDOWN(F3422*0.05,0)))))</f>
        <v/>
      </c>
      <c r="I3422" s="21">
        <f>IF(C3422&lt;=2000,0,MIN(C3422,ROUNDDOWN(F3422*0.4,0))-2000)</f>
        <v/>
      </c>
      <c r="J3422" s="21">
        <f>MAX(0,ROUNDDOWN(F3422-E3422-G3422,-3))</f>
        <v/>
      </c>
      <c r="K3422" s="21">
        <f>MAX(0,ROUNDDOWN(F3422-E3422-G3422-H3422-I3422,-3))</f>
        <v/>
      </c>
      <c r="L3422" s="21">
        <f>MAX(0,ROUNDDOWN(F3422-E3422-G3422-H3422,-3))</f>
        <v/>
      </c>
      <c r="M3422" s="21">
        <f>IF(J3422&lt;=0,0,ROUNDDOWN((J3422*LOOKUP(J3422,{0,1950001,3300001,6950001,9000001,18000001,40000001},{0.05,0.1,0.2,0.23,0.33,0.4,0.45})-LOOKUP(J3422,{0,1950001,3300001,6950001,9000001,18000001,40000001},{0,97500,427500,636000,1536000,2796000,4796000}))*1.021,-2))</f>
        <v/>
      </c>
      <c r="N3422" s="21">
        <f>IF(K3422&lt;=0,0,ROUNDDOWN((K3422*LOOKUP(K3422,{0,1950001,3300001,6950001,9000001,18000001,40000001},{0.05,0.1,0.2,0.23,0.33,0.4,0.45})-LOOKUP(K3422,{0,1950001,3300001,6950001,9000001,18000001,40000001},{0,97500,427500,636000,1536000,2796000,4796000}))*1.021,-2))</f>
        <v/>
      </c>
      <c r="O3422" s="21">
        <f>IF(L3422&lt;=0,0,ROUNDDOWN((L3422*LOOKUP(L3422,{0,1950001,3300001,6950001,9000001,18000001,40000001},{0.05,0.1,0.2,0.23,0.33,0.4,0.45})-LOOKUP(L3422,{0,1950001,3300001,6950001,9000001,18000001,40000001},{0,97500,427500,636000,1536000,2796000,4796000}))*1.021,-2))</f>
        <v/>
      </c>
      <c r="P3422" s="21">
        <f>MAX(0,ROUNDDOWN(F3422-E3422-430000,-3))</f>
        <v/>
      </c>
      <c r="Q3422" s="21">
        <f>MAX(0,ROUNDDOWN(F3422-E3422-430000-H3422,-3))</f>
        <v/>
      </c>
      <c r="R3422" s="21">
        <f>IF(F3422&lt;=450000,0,MAX(0,P3422*0.06-MIN(50000,P3422)*0.03))</f>
        <v/>
      </c>
      <c r="S3422" s="21">
        <f>IF(F3422&lt;=450000,0,MAX(0,P3422*0.04-MIN(50000,P3422)*0.02))</f>
        <v/>
      </c>
      <c r="T3422" s="21">
        <f>IF(F3422&lt;=450000,0,MAX(0,Q3422*0.06-MIN(50000,Q3422)*0.03))</f>
        <v/>
      </c>
      <c r="U3422" s="21">
        <f>IF(F3422&lt;=450000,0,MAX(0,Q3422*0.04-MIN(50000,Q3422)*0.02))</f>
        <v/>
      </c>
      <c r="V3422" s="21">
        <f>50000+MAX(0,G3422-480000)</f>
        <v/>
      </c>
      <c r="W3422" s="21">
        <f>P3422-V3422</f>
        <v/>
      </c>
      <c r="X3422" s="21">
        <f>Q3422-V3422</f>
        <v/>
      </c>
      <c r="Y3422" s="22">
        <f>IF(W3422&lt;0,0.9,LOOKUP(W3422,{0,1950001,3300001,6950001,9000001,18000001,40000001},{0.84895,0.7979,0.6958,0.66517,0.56307,0.4916,0.44055}))</f>
        <v/>
      </c>
      <c r="Z3422" s="22">
        <f>IF(X3422&lt;0,0.9,LOOKUP(X3422,{0,1950001,3300001,6950001,9000001,18000001,40000001},{0.84895,0.7979,0.6958,0.66517,0.56307,0.4916,0.44055}))</f>
        <v/>
      </c>
      <c r="AA3422" s="22">
        <f>IF(W3422&lt;0,0,CHOOSE(MATCH(W3422,{0,1950001,3300001,6950001,9000001},1),5.105/84.895,10.21/79.79,20.42/69.58,23.483/66.517,33.693/56.307))</f>
        <v/>
      </c>
      <c r="AB3422" s="21">
        <f>IF(C3422&lt;=2000,0,(MIN(C3422,ROUNDDOWN(F3422*0.3,0))-2000)*0.1)</f>
        <v/>
      </c>
      <c r="AC3422" s="21">
        <f>IF(C3422&lt;=2000,0,MIN((C3422-2000)*Y3422,(R3422+S3422)*0.2))</f>
        <v/>
      </c>
      <c r="AD3422" s="21">
        <f>IF(C3422&lt;=2000,0,MIN((C3422-2000)*Z3422,(T3422+U3422)*0.2))</f>
        <v/>
      </c>
      <c r="AE3422" s="21">
        <f>AC3422*AA3422</f>
        <v/>
      </c>
      <c r="AF3422" s="21">
        <f>ROUNDDOWN(R3422,-2)+ROUNDDOWN(S3422,-2)</f>
        <v/>
      </c>
      <c r="AG3422" s="21">
        <f>ROUNDDOWN(MAX(0,R3422-(AB3422+AC3422+AE3422)*0.6),-2)+ROUNDDOWN(MAX(0,S3422-(AB3422+AC3422+AE3422)*0.4),-2)</f>
        <v/>
      </c>
      <c r="AH3422" s="21">
        <f>ROUNDDOWN(MAX(0,T3422-(AB3422+AD3422)*0.6),-2)+ROUNDDOWN(MAX(0,U3422-(AB3422+AD3422)*0.4),-2)</f>
        <v/>
      </c>
      <c r="AI3422" s="21">
        <f>ROUNDDOWN(T3422,-2)+ROUNDDOWN(U3422,-2)</f>
        <v/>
      </c>
      <c r="AJ3422" s="21">
        <f>M3422+AF3422</f>
        <v/>
      </c>
      <c r="AK3422" s="21">
        <f>M3422+AG3422</f>
        <v/>
      </c>
      <c r="AL3422" s="21">
        <f>N3422+AH3422</f>
        <v/>
      </c>
      <c r="AM3422" s="21">
        <f>O3422+AI3422</f>
        <v/>
      </c>
      <c r="AN3422" s="21">
        <f>N3422+AI3422</f>
        <v/>
      </c>
      <c r="AO3422" s="21">
        <f>ROUNDDOWN((R3422+S3422)*0.2/Y3422+2000,0)</f>
        <v/>
      </c>
      <c r="AP3422" s="21">
        <f>ROUNDDOWN((T3422+U3422)*0.2/Z3422+2000,0)</f>
        <v/>
      </c>
      <c r="AQ3422" s="21">
        <f>AL3422-AK3422</f>
        <v/>
      </c>
      <c r="AR3422" s="21">
        <f>AM3422-AK3422</f>
        <v/>
      </c>
      <c r="AS3422" s="21">
        <f>AM3422-AL3422</f>
        <v/>
      </c>
      <c r="AT3422" s="21">
        <f>AK3422+C3422-AJ3422</f>
        <v/>
      </c>
      <c r="AU3422" s="21">
        <f>AL3422+C3422-AM3422</f>
        <v/>
      </c>
      <c r="AV3422" s="21">
        <f>AN3422+C3422-AM3422</f>
        <v/>
      </c>
    </row>
    <row r="3423">
      <c r="A3423" t="inlineStr">
        <is>
          <t>1万円刻み</t>
        </is>
      </c>
      <c r="B3423" s="21">
        <f>'5_1万円刻み'!$A$1660</f>
        <v/>
      </c>
      <c r="C3423" s="21">
        <f>AO3423</f>
        <v/>
      </c>
      <c r="D3423" s="21" t="n">
        <v>0</v>
      </c>
      <c r="E3423" s="21">
        <f>ROUND(MIN(B3423/12,650000)*12*0.0915+MIN(B3423/12,1390000)*12*(0.0504+0)+B3423*0.005,0)</f>
        <v/>
      </c>
      <c r="F3423" s="21">
        <f>IF(B3423&lt;741000,0,IF(B3423&lt;2191000,B3423-740000,IF(B3423&lt;2193000,1451000,IF(B3423&lt;2196000,1453000,IF(B3423&lt;2200000,1456000,IF(B3423&lt;3600000,ROUND(ROUNDDOWN(B3423/4,-3)*2.8,0)-80000,IF(B3423&lt;6600000,ROUND(ROUNDDOWN(B3423/4,-3)*3.2,0)-440000,IF(B3423&lt;8500000,ROUNDDOWN(B3423*0.9,0)-1100000,B3423-1950000))))))))</f>
        <v/>
      </c>
      <c r="G3423" s="21">
        <f>IF(F3423&gt;23500000,NA(),IF(F3423&lt;=4890000,1040000,IF(F3423&lt;=6550000,670000,620000)))</f>
        <v/>
      </c>
      <c r="H3423" s="21">
        <f>IF(D3423&lt;=0,0,MAX(0,MIN(2000000,D3423-MIN(100000,ROUNDDOWN(F3423*0.05,0)))))</f>
        <v/>
      </c>
      <c r="I3423" s="21">
        <f>IF(C3423&lt;=2000,0,MIN(C3423,ROUNDDOWN(F3423*0.4,0))-2000)</f>
        <v/>
      </c>
      <c r="J3423" s="21">
        <f>MAX(0,ROUNDDOWN(F3423-E3423-G3423,-3))</f>
        <v/>
      </c>
      <c r="K3423" s="21">
        <f>MAX(0,ROUNDDOWN(F3423-E3423-G3423-H3423-I3423,-3))</f>
        <v/>
      </c>
      <c r="L3423" s="21">
        <f>MAX(0,ROUNDDOWN(F3423-E3423-G3423-H3423,-3))</f>
        <v/>
      </c>
      <c r="M3423" s="21">
        <f>IF(J3423&lt;=0,0,ROUNDDOWN((J3423*LOOKUP(J3423,{0,1950001,3300001,6950001,9000001,18000001,40000001},{0.05,0.1,0.2,0.23,0.33,0.4,0.45})-LOOKUP(J3423,{0,1950001,3300001,6950001,9000001,18000001,40000001},{0,97500,427500,636000,1536000,2796000,4796000}))*1.021,-2))</f>
        <v/>
      </c>
      <c r="N3423" s="21">
        <f>IF(K3423&lt;=0,0,ROUNDDOWN((K3423*LOOKUP(K3423,{0,1950001,3300001,6950001,9000001,18000001,40000001},{0.05,0.1,0.2,0.23,0.33,0.4,0.45})-LOOKUP(K3423,{0,1950001,3300001,6950001,9000001,18000001,40000001},{0,97500,427500,636000,1536000,2796000,4796000}))*1.021,-2))</f>
        <v/>
      </c>
      <c r="O3423" s="21">
        <f>IF(L3423&lt;=0,0,ROUNDDOWN((L3423*LOOKUP(L3423,{0,1950001,3300001,6950001,9000001,18000001,40000001},{0.05,0.1,0.2,0.23,0.33,0.4,0.45})-LOOKUP(L3423,{0,1950001,3300001,6950001,9000001,18000001,40000001},{0,97500,427500,636000,1536000,2796000,4796000}))*1.021,-2))</f>
        <v/>
      </c>
      <c r="P3423" s="21">
        <f>MAX(0,ROUNDDOWN(F3423-E3423-430000,-3))</f>
        <v/>
      </c>
      <c r="Q3423" s="21">
        <f>MAX(0,ROUNDDOWN(F3423-E3423-430000-H3423,-3))</f>
        <v/>
      </c>
      <c r="R3423" s="21">
        <f>IF(F3423&lt;=450000,0,MAX(0,P3423*0.06-MIN(50000,P3423)*0.03))</f>
        <v/>
      </c>
      <c r="S3423" s="21">
        <f>IF(F3423&lt;=450000,0,MAX(0,P3423*0.04-MIN(50000,P3423)*0.02))</f>
        <v/>
      </c>
      <c r="T3423" s="21">
        <f>IF(F3423&lt;=450000,0,MAX(0,Q3423*0.06-MIN(50000,Q3423)*0.03))</f>
        <v/>
      </c>
      <c r="U3423" s="21">
        <f>IF(F3423&lt;=450000,0,MAX(0,Q3423*0.04-MIN(50000,Q3423)*0.02))</f>
        <v/>
      </c>
      <c r="V3423" s="21">
        <f>50000+MAX(0,G3423-480000)</f>
        <v/>
      </c>
      <c r="W3423" s="21">
        <f>P3423-V3423</f>
        <v/>
      </c>
      <c r="X3423" s="21">
        <f>Q3423-V3423</f>
        <v/>
      </c>
      <c r="Y3423" s="22">
        <f>IF(W3423&lt;0,0.9,LOOKUP(W3423,{0,1950001,3300001,6950001,9000001,18000001,40000001},{0.84895,0.7979,0.6958,0.66517,0.56307,0.4916,0.44055}))</f>
        <v/>
      </c>
      <c r="Z3423" s="22">
        <f>IF(X3423&lt;0,0.9,LOOKUP(X3423,{0,1950001,3300001,6950001,9000001,18000001,40000001},{0.84895,0.7979,0.6958,0.66517,0.56307,0.4916,0.44055}))</f>
        <v/>
      </c>
      <c r="AA3423" s="22">
        <f>IF(W3423&lt;0,0,CHOOSE(MATCH(W3423,{0,1950001,3300001,6950001,9000001},1),5.105/84.895,10.21/79.79,20.42/69.58,23.483/66.517,33.693/56.307))</f>
        <v/>
      </c>
      <c r="AB3423" s="21">
        <f>IF(C3423&lt;=2000,0,(MIN(C3423,ROUNDDOWN(F3423*0.3,0))-2000)*0.1)</f>
        <v/>
      </c>
      <c r="AC3423" s="21">
        <f>IF(C3423&lt;=2000,0,MIN((C3423-2000)*Y3423,(R3423+S3423)*0.2))</f>
        <v/>
      </c>
      <c r="AD3423" s="21">
        <f>IF(C3423&lt;=2000,0,MIN((C3423-2000)*Z3423,(T3423+U3423)*0.2))</f>
        <v/>
      </c>
      <c r="AE3423" s="21">
        <f>AC3423*AA3423</f>
        <v/>
      </c>
      <c r="AF3423" s="21">
        <f>ROUNDDOWN(R3423,-2)+ROUNDDOWN(S3423,-2)</f>
        <v/>
      </c>
      <c r="AG3423" s="21">
        <f>ROUNDDOWN(MAX(0,R3423-(AB3423+AC3423+AE3423)*0.6),-2)+ROUNDDOWN(MAX(0,S3423-(AB3423+AC3423+AE3423)*0.4),-2)</f>
        <v/>
      </c>
      <c r="AH3423" s="21">
        <f>ROUNDDOWN(MAX(0,T3423-(AB3423+AD3423)*0.6),-2)+ROUNDDOWN(MAX(0,U3423-(AB3423+AD3423)*0.4),-2)</f>
        <v/>
      </c>
      <c r="AI3423" s="21">
        <f>ROUNDDOWN(T3423,-2)+ROUNDDOWN(U3423,-2)</f>
        <v/>
      </c>
      <c r="AJ3423" s="21">
        <f>M3423+AF3423</f>
        <v/>
      </c>
      <c r="AK3423" s="21">
        <f>M3423+AG3423</f>
        <v/>
      </c>
      <c r="AL3423" s="21">
        <f>N3423+AH3423</f>
        <v/>
      </c>
      <c r="AM3423" s="21">
        <f>O3423+AI3423</f>
        <v/>
      </c>
      <c r="AN3423" s="21">
        <f>N3423+AI3423</f>
        <v/>
      </c>
      <c r="AO3423" s="21">
        <f>ROUNDDOWN((R3423+S3423)*0.2/Y3423+2000,0)</f>
        <v/>
      </c>
      <c r="AP3423" s="21">
        <f>ROUNDDOWN((T3423+U3423)*0.2/Z3423+2000,0)</f>
        <v/>
      </c>
      <c r="AQ3423" s="21">
        <f>AL3423-AK3423</f>
        <v/>
      </c>
      <c r="AR3423" s="21">
        <f>AM3423-AK3423</f>
        <v/>
      </c>
      <c r="AS3423" s="21">
        <f>AM3423-AL3423</f>
        <v/>
      </c>
      <c r="AT3423" s="21">
        <f>AK3423+C3423-AJ3423</f>
        <v/>
      </c>
      <c r="AU3423" s="21">
        <f>AL3423+C3423-AM3423</f>
        <v/>
      </c>
      <c r="AV3423" s="21">
        <f>AN3423+C3423-AM3423</f>
        <v/>
      </c>
    </row>
    <row r="3424">
      <c r="A3424" t="inlineStr">
        <is>
          <t>1万円刻み</t>
        </is>
      </c>
      <c r="B3424" s="21">
        <f>'5_1万円刻み'!$A$1661</f>
        <v/>
      </c>
      <c r="C3424" s="21">
        <f>AO3424</f>
        <v/>
      </c>
      <c r="D3424" s="21" t="n">
        <v>0</v>
      </c>
      <c r="E3424" s="21">
        <f>ROUND(MIN(B3424/12,650000)*12*0.0915+MIN(B3424/12,1390000)*12*(0.0504+0)+B3424*0.005,0)</f>
        <v/>
      </c>
      <c r="F3424" s="21">
        <f>IF(B3424&lt;741000,0,IF(B3424&lt;2191000,B3424-740000,IF(B3424&lt;2193000,1451000,IF(B3424&lt;2196000,1453000,IF(B3424&lt;2200000,1456000,IF(B3424&lt;3600000,ROUND(ROUNDDOWN(B3424/4,-3)*2.8,0)-80000,IF(B3424&lt;6600000,ROUND(ROUNDDOWN(B3424/4,-3)*3.2,0)-440000,IF(B3424&lt;8500000,ROUNDDOWN(B3424*0.9,0)-1100000,B3424-1950000))))))))</f>
        <v/>
      </c>
      <c r="G3424" s="21">
        <f>IF(F3424&gt;23500000,NA(),IF(F3424&lt;=4890000,1040000,IF(F3424&lt;=6550000,670000,620000)))</f>
        <v/>
      </c>
      <c r="H3424" s="21">
        <f>IF(D3424&lt;=0,0,MAX(0,MIN(2000000,D3424-MIN(100000,ROUNDDOWN(F3424*0.05,0)))))</f>
        <v/>
      </c>
      <c r="I3424" s="21">
        <f>IF(C3424&lt;=2000,0,MIN(C3424,ROUNDDOWN(F3424*0.4,0))-2000)</f>
        <v/>
      </c>
      <c r="J3424" s="21">
        <f>MAX(0,ROUNDDOWN(F3424-E3424-G3424,-3))</f>
        <v/>
      </c>
      <c r="K3424" s="21">
        <f>MAX(0,ROUNDDOWN(F3424-E3424-G3424-H3424-I3424,-3))</f>
        <v/>
      </c>
      <c r="L3424" s="21">
        <f>MAX(0,ROUNDDOWN(F3424-E3424-G3424-H3424,-3))</f>
        <v/>
      </c>
      <c r="M3424" s="21">
        <f>IF(J3424&lt;=0,0,ROUNDDOWN((J3424*LOOKUP(J3424,{0,1950001,3300001,6950001,9000001,18000001,40000001},{0.05,0.1,0.2,0.23,0.33,0.4,0.45})-LOOKUP(J3424,{0,1950001,3300001,6950001,9000001,18000001,40000001},{0,97500,427500,636000,1536000,2796000,4796000}))*1.021,-2))</f>
        <v/>
      </c>
      <c r="N3424" s="21">
        <f>IF(K3424&lt;=0,0,ROUNDDOWN((K3424*LOOKUP(K3424,{0,1950001,3300001,6950001,9000001,18000001,40000001},{0.05,0.1,0.2,0.23,0.33,0.4,0.45})-LOOKUP(K3424,{0,1950001,3300001,6950001,9000001,18000001,40000001},{0,97500,427500,636000,1536000,2796000,4796000}))*1.021,-2))</f>
        <v/>
      </c>
      <c r="O3424" s="21">
        <f>IF(L3424&lt;=0,0,ROUNDDOWN((L3424*LOOKUP(L3424,{0,1950001,3300001,6950001,9000001,18000001,40000001},{0.05,0.1,0.2,0.23,0.33,0.4,0.45})-LOOKUP(L3424,{0,1950001,3300001,6950001,9000001,18000001,40000001},{0,97500,427500,636000,1536000,2796000,4796000}))*1.021,-2))</f>
        <v/>
      </c>
      <c r="P3424" s="21">
        <f>MAX(0,ROUNDDOWN(F3424-E3424-430000,-3))</f>
        <v/>
      </c>
      <c r="Q3424" s="21">
        <f>MAX(0,ROUNDDOWN(F3424-E3424-430000-H3424,-3))</f>
        <v/>
      </c>
      <c r="R3424" s="21">
        <f>IF(F3424&lt;=450000,0,MAX(0,P3424*0.06-MIN(50000,P3424)*0.03))</f>
        <v/>
      </c>
      <c r="S3424" s="21">
        <f>IF(F3424&lt;=450000,0,MAX(0,P3424*0.04-MIN(50000,P3424)*0.02))</f>
        <v/>
      </c>
      <c r="T3424" s="21">
        <f>IF(F3424&lt;=450000,0,MAX(0,Q3424*0.06-MIN(50000,Q3424)*0.03))</f>
        <v/>
      </c>
      <c r="U3424" s="21">
        <f>IF(F3424&lt;=450000,0,MAX(0,Q3424*0.04-MIN(50000,Q3424)*0.02))</f>
        <v/>
      </c>
      <c r="V3424" s="21">
        <f>50000+MAX(0,G3424-480000)</f>
        <v/>
      </c>
      <c r="W3424" s="21">
        <f>P3424-V3424</f>
        <v/>
      </c>
      <c r="X3424" s="21">
        <f>Q3424-V3424</f>
        <v/>
      </c>
      <c r="Y3424" s="22">
        <f>IF(W3424&lt;0,0.9,LOOKUP(W3424,{0,1950001,3300001,6950001,9000001,18000001,40000001},{0.84895,0.7979,0.6958,0.66517,0.56307,0.4916,0.44055}))</f>
        <v/>
      </c>
      <c r="Z3424" s="22">
        <f>IF(X3424&lt;0,0.9,LOOKUP(X3424,{0,1950001,3300001,6950001,9000001,18000001,40000001},{0.84895,0.7979,0.6958,0.66517,0.56307,0.4916,0.44055}))</f>
        <v/>
      </c>
      <c r="AA3424" s="22">
        <f>IF(W3424&lt;0,0,CHOOSE(MATCH(W3424,{0,1950001,3300001,6950001,9000001},1),5.105/84.895,10.21/79.79,20.42/69.58,23.483/66.517,33.693/56.307))</f>
        <v/>
      </c>
      <c r="AB3424" s="21">
        <f>IF(C3424&lt;=2000,0,(MIN(C3424,ROUNDDOWN(F3424*0.3,0))-2000)*0.1)</f>
        <v/>
      </c>
      <c r="AC3424" s="21">
        <f>IF(C3424&lt;=2000,0,MIN((C3424-2000)*Y3424,(R3424+S3424)*0.2))</f>
        <v/>
      </c>
      <c r="AD3424" s="21">
        <f>IF(C3424&lt;=2000,0,MIN((C3424-2000)*Z3424,(T3424+U3424)*0.2))</f>
        <v/>
      </c>
      <c r="AE3424" s="21">
        <f>AC3424*AA3424</f>
        <v/>
      </c>
      <c r="AF3424" s="21">
        <f>ROUNDDOWN(R3424,-2)+ROUNDDOWN(S3424,-2)</f>
        <v/>
      </c>
      <c r="AG3424" s="21">
        <f>ROUNDDOWN(MAX(0,R3424-(AB3424+AC3424+AE3424)*0.6),-2)+ROUNDDOWN(MAX(0,S3424-(AB3424+AC3424+AE3424)*0.4),-2)</f>
        <v/>
      </c>
      <c r="AH3424" s="21">
        <f>ROUNDDOWN(MAX(0,T3424-(AB3424+AD3424)*0.6),-2)+ROUNDDOWN(MAX(0,U3424-(AB3424+AD3424)*0.4),-2)</f>
        <v/>
      </c>
      <c r="AI3424" s="21">
        <f>ROUNDDOWN(T3424,-2)+ROUNDDOWN(U3424,-2)</f>
        <v/>
      </c>
      <c r="AJ3424" s="21">
        <f>M3424+AF3424</f>
        <v/>
      </c>
      <c r="AK3424" s="21">
        <f>M3424+AG3424</f>
        <v/>
      </c>
      <c r="AL3424" s="21">
        <f>N3424+AH3424</f>
        <v/>
      </c>
      <c r="AM3424" s="21">
        <f>O3424+AI3424</f>
        <v/>
      </c>
      <c r="AN3424" s="21">
        <f>N3424+AI3424</f>
        <v/>
      </c>
      <c r="AO3424" s="21">
        <f>ROUNDDOWN((R3424+S3424)*0.2/Y3424+2000,0)</f>
        <v/>
      </c>
      <c r="AP3424" s="21">
        <f>ROUNDDOWN((T3424+U3424)*0.2/Z3424+2000,0)</f>
        <v/>
      </c>
      <c r="AQ3424" s="21">
        <f>AL3424-AK3424</f>
        <v/>
      </c>
      <c r="AR3424" s="21">
        <f>AM3424-AK3424</f>
        <v/>
      </c>
      <c r="AS3424" s="21">
        <f>AM3424-AL3424</f>
        <v/>
      </c>
      <c r="AT3424" s="21">
        <f>AK3424+C3424-AJ3424</f>
        <v/>
      </c>
      <c r="AU3424" s="21">
        <f>AL3424+C3424-AM3424</f>
        <v/>
      </c>
      <c r="AV3424" s="21">
        <f>AN3424+C3424-AM3424</f>
        <v/>
      </c>
    </row>
    <row r="3425">
      <c r="A3425" t="inlineStr">
        <is>
          <t>1万円刻み</t>
        </is>
      </c>
      <c r="B3425" s="21">
        <f>'5_1万円刻み'!$A$1662</f>
        <v/>
      </c>
      <c r="C3425" s="21">
        <f>AO3425</f>
        <v/>
      </c>
      <c r="D3425" s="21" t="n">
        <v>0</v>
      </c>
      <c r="E3425" s="21">
        <f>ROUND(MIN(B3425/12,650000)*12*0.0915+MIN(B3425/12,1390000)*12*(0.0504+0)+B3425*0.005,0)</f>
        <v/>
      </c>
      <c r="F3425" s="21">
        <f>IF(B3425&lt;741000,0,IF(B3425&lt;2191000,B3425-740000,IF(B3425&lt;2193000,1451000,IF(B3425&lt;2196000,1453000,IF(B3425&lt;2200000,1456000,IF(B3425&lt;3600000,ROUND(ROUNDDOWN(B3425/4,-3)*2.8,0)-80000,IF(B3425&lt;6600000,ROUND(ROUNDDOWN(B3425/4,-3)*3.2,0)-440000,IF(B3425&lt;8500000,ROUNDDOWN(B3425*0.9,0)-1100000,B3425-1950000))))))))</f>
        <v/>
      </c>
      <c r="G3425" s="21">
        <f>IF(F3425&gt;23500000,NA(),IF(F3425&lt;=4890000,1040000,IF(F3425&lt;=6550000,670000,620000)))</f>
        <v/>
      </c>
      <c r="H3425" s="21">
        <f>IF(D3425&lt;=0,0,MAX(0,MIN(2000000,D3425-MIN(100000,ROUNDDOWN(F3425*0.05,0)))))</f>
        <v/>
      </c>
      <c r="I3425" s="21">
        <f>IF(C3425&lt;=2000,0,MIN(C3425,ROUNDDOWN(F3425*0.4,0))-2000)</f>
        <v/>
      </c>
      <c r="J3425" s="21">
        <f>MAX(0,ROUNDDOWN(F3425-E3425-G3425,-3))</f>
        <v/>
      </c>
      <c r="K3425" s="21">
        <f>MAX(0,ROUNDDOWN(F3425-E3425-G3425-H3425-I3425,-3))</f>
        <v/>
      </c>
      <c r="L3425" s="21">
        <f>MAX(0,ROUNDDOWN(F3425-E3425-G3425-H3425,-3))</f>
        <v/>
      </c>
      <c r="M3425" s="21">
        <f>IF(J3425&lt;=0,0,ROUNDDOWN((J3425*LOOKUP(J3425,{0,1950001,3300001,6950001,9000001,18000001,40000001},{0.05,0.1,0.2,0.23,0.33,0.4,0.45})-LOOKUP(J3425,{0,1950001,3300001,6950001,9000001,18000001,40000001},{0,97500,427500,636000,1536000,2796000,4796000}))*1.021,-2))</f>
        <v/>
      </c>
      <c r="N3425" s="21">
        <f>IF(K3425&lt;=0,0,ROUNDDOWN((K3425*LOOKUP(K3425,{0,1950001,3300001,6950001,9000001,18000001,40000001},{0.05,0.1,0.2,0.23,0.33,0.4,0.45})-LOOKUP(K3425,{0,1950001,3300001,6950001,9000001,18000001,40000001},{0,97500,427500,636000,1536000,2796000,4796000}))*1.021,-2))</f>
        <v/>
      </c>
      <c r="O3425" s="21">
        <f>IF(L3425&lt;=0,0,ROUNDDOWN((L3425*LOOKUP(L3425,{0,1950001,3300001,6950001,9000001,18000001,40000001},{0.05,0.1,0.2,0.23,0.33,0.4,0.45})-LOOKUP(L3425,{0,1950001,3300001,6950001,9000001,18000001,40000001},{0,97500,427500,636000,1536000,2796000,4796000}))*1.021,-2))</f>
        <v/>
      </c>
      <c r="P3425" s="21">
        <f>MAX(0,ROUNDDOWN(F3425-E3425-430000,-3))</f>
        <v/>
      </c>
      <c r="Q3425" s="21">
        <f>MAX(0,ROUNDDOWN(F3425-E3425-430000-H3425,-3))</f>
        <v/>
      </c>
      <c r="R3425" s="21">
        <f>IF(F3425&lt;=450000,0,MAX(0,P3425*0.06-MIN(50000,P3425)*0.03))</f>
        <v/>
      </c>
      <c r="S3425" s="21">
        <f>IF(F3425&lt;=450000,0,MAX(0,P3425*0.04-MIN(50000,P3425)*0.02))</f>
        <v/>
      </c>
      <c r="T3425" s="21">
        <f>IF(F3425&lt;=450000,0,MAX(0,Q3425*0.06-MIN(50000,Q3425)*0.03))</f>
        <v/>
      </c>
      <c r="U3425" s="21">
        <f>IF(F3425&lt;=450000,0,MAX(0,Q3425*0.04-MIN(50000,Q3425)*0.02))</f>
        <v/>
      </c>
      <c r="V3425" s="21">
        <f>50000+MAX(0,G3425-480000)</f>
        <v/>
      </c>
      <c r="W3425" s="21">
        <f>P3425-V3425</f>
        <v/>
      </c>
      <c r="X3425" s="21">
        <f>Q3425-V3425</f>
        <v/>
      </c>
      <c r="Y3425" s="22">
        <f>IF(W3425&lt;0,0.9,LOOKUP(W3425,{0,1950001,3300001,6950001,9000001,18000001,40000001},{0.84895,0.7979,0.6958,0.66517,0.56307,0.4916,0.44055}))</f>
        <v/>
      </c>
      <c r="Z3425" s="22">
        <f>IF(X3425&lt;0,0.9,LOOKUP(X3425,{0,1950001,3300001,6950001,9000001,18000001,40000001},{0.84895,0.7979,0.6958,0.66517,0.56307,0.4916,0.44055}))</f>
        <v/>
      </c>
      <c r="AA3425" s="22">
        <f>IF(W3425&lt;0,0,CHOOSE(MATCH(W3425,{0,1950001,3300001,6950001,9000001},1),5.105/84.895,10.21/79.79,20.42/69.58,23.483/66.517,33.693/56.307))</f>
        <v/>
      </c>
      <c r="AB3425" s="21">
        <f>IF(C3425&lt;=2000,0,(MIN(C3425,ROUNDDOWN(F3425*0.3,0))-2000)*0.1)</f>
        <v/>
      </c>
      <c r="AC3425" s="21">
        <f>IF(C3425&lt;=2000,0,MIN((C3425-2000)*Y3425,(R3425+S3425)*0.2))</f>
        <v/>
      </c>
      <c r="AD3425" s="21">
        <f>IF(C3425&lt;=2000,0,MIN((C3425-2000)*Z3425,(T3425+U3425)*0.2))</f>
        <v/>
      </c>
      <c r="AE3425" s="21">
        <f>AC3425*AA3425</f>
        <v/>
      </c>
      <c r="AF3425" s="21">
        <f>ROUNDDOWN(R3425,-2)+ROUNDDOWN(S3425,-2)</f>
        <v/>
      </c>
      <c r="AG3425" s="21">
        <f>ROUNDDOWN(MAX(0,R3425-(AB3425+AC3425+AE3425)*0.6),-2)+ROUNDDOWN(MAX(0,S3425-(AB3425+AC3425+AE3425)*0.4),-2)</f>
        <v/>
      </c>
      <c r="AH3425" s="21">
        <f>ROUNDDOWN(MAX(0,T3425-(AB3425+AD3425)*0.6),-2)+ROUNDDOWN(MAX(0,U3425-(AB3425+AD3425)*0.4),-2)</f>
        <v/>
      </c>
      <c r="AI3425" s="21">
        <f>ROUNDDOWN(T3425,-2)+ROUNDDOWN(U3425,-2)</f>
        <v/>
      </c>
      <c r="AJ3425" s="21">
        <f>M3425+AF3425</f>
        <v/>
      </c>
      <c r="AK3425" s="21">
        <f>M3425+AG3425</f>
        <v/>
      </c>
      <c r="AL3425" s="21">
        <f>N3425+AH3425</f>
        <v/>
      </c>
      <c r="AM3425" s="21">
        <f>O3425+AI3425</f>
        <v/>
      </c>
      <c r="AN3425" s="21">
        <f>N3425+AI3425</f>
        <v/>
      </c>
      <c r="AO3425" s="21">
        <f>ROUNDDOWN((R3425+S3425)*0.2/Y3425+2000,0)</f>
        <v/>
      </c>
      <c r="AP3425" s="21">
        <f>ROUNDDOWN((T3425+U3425)*0.2/Z3425+2000,0)</f>
        <v/>
      </c>
      <c r="AQ3425" s="21">
        <f>AL3425-AK3425</f>
        <v/>
      </c>
      <c r="AR3425" s="21">
        <f>AM3425-AK3425</f>
        <v/>
      </c>
      <c r="AS3425" s="21">
        <f>AM3425-AL3425</f>
        <v/>
      </c>
      <c r="AT3425" s="21">
        <f>AK3425+C3425-AJ3425</f>
        <v/>
      </c>
      <c r="AU3425" s="21">
        <f>AL3425+C3425-AM3425</f>
        <v/>
      </c>
      <c r="AV3425" s="21">
        <f>AN3425+C3425-AM3425</f>
        <v/>
      </c>
    </row>
    <row r="3426">
      <c r="A3426" t="inlineStr">
        <is>
          <t>1万円刻み</t>
        </is>
      </c>
      <c r="B3426" s="21">
        <f>'5_1万円刻み'!$A$1663</f>
        <v/>
      </c>
      <c r="C3426" s="21">
        <f>AO3426</f>
        <v/>
      </c>
      <c r="D3426" s="21" t="n">
        <v>0</v>
      </c>
      <c r="E3426" s="21">
        <f>ROUND(MIN(B3426/12,650000)*12*0.0915+MIN(B3426/12,1390000)*12*(0.0504+0)+B3426*0.005,0)</f>
        <v/>
      </c>
      <c r="F3426" s="21">
        <f>IF(B3426&lt;741000,0,IF(B3426&lt;2191000,B3426-740000,IF(B3426&lt;2193000,1451000,IF(B3426&lt;2196000,1453000,IF(B3426&lt;2200000,1456000,IF(B3426&lt;3600000,ROUND(ROUNDDOWN(B3426/4,-3)*2.8,0)-80000,IF(B3426&lt;6600000,ROUND(ROUNDDOWN(B3426/4,-3)*3.2,0)-440000,IF(B3426&lt;8500000,ROUNDDOWN(B3426*0.9,0)-1100000,B3426-1950000))))))))</f>
        <v/>
      </c>
      <c r="G3426" s="21">
        <f>IF(F3426&gt;23500000,NA(),IF(F3426&lt;=4890000,1040000,IF(F3426&lt;=6550000,670000,620000)))</f>
        <v/>
      </c>
      <c r="H3426" s="21">
        <f>IF(D3426&lt;=0,0,MAX(0,MIN(2000000,D3426-MIN(100000,ROUNDDOWN(F3426*0.05,0)))))</f>
        <v/>
      </c>
      <c r="I3426" s="21">
        <f>IF(C3426&lt;=2000,0,MIN(C3426,ROUNDDOWN(F3426*0.4,0))-2000)</f>
        <v/>
      </c>
      <c r="J3426" s="21">
        <f>MAX(0,ROUNDDOWN(F3426-E3426-G3426,-3))</f>
        <v/>
      </c>
      <c r="K3426" s="21">
        <f>MAX(0,ROUNDDOWN(F3426-E3426-G3426-H3426-I3426,-3))</f>
        <v/>
      </c>
      <c r="L3426" s="21">
        <f>MAX(0,ROUNDDOWN(F3426-E3426-G3426-H3426,-3))</f>
        <v/>
      </c>
      <c r="M3426" s="21">
        <f>IF(J3426&lt;=0,0,ROUNDDOWN((J3426*LOOKUP(J3426,{0,1950001,3300001,6950001,9000001,18000001,40000001},{0.05,0.1,0.2,0.23,0.33,0.4,0.45})-LOOKUP(J3426,{0,1950001,3300001,6950001,9000001,18000001,40000001},{0,97500,427500,636000,1536000,2796000,4796000}))*1.021,-2))</f>
        <v/>
      </c>
      <c r="N3426" s="21">
        <f>IF(K3426&lt;=0,0,ROUNDDOWN((K3426*LOOKUP(K3426,{0,1950001,3300001,6950001,9000001,18000001,40000001},{0.05,0.1,0.2,0.23,0.33,0.4,0.45})-LOOKUP(K3426,{0,1950001,3300001,6950001,9000001,18000001,40000001},{0,97500,427500,636000,1536000,2796000,4796000}))*1.021,-2))</f>
        <v/>
      </c>
      <c r="O3426" s="21">
        <f>IF(L3426&lt;=0,0,ROUNDDOWN((L3426*LOOKUP(L3426,{0,1950001,3300001,6950001,9000001,18000001,40000001},{0.05,0.1,0.2,0.23,0.33,0.4,0.45})-LOOKUP(L3426,{0,1950001,3300001,6950001,9000001,18000001,40000001},{0,97500,427500,636000,1536000,2796000,4796000}))*1.021,-2))</f>
        <v/>
      </c>
      <c r="P3426" s="21">
        <f>MAX(0,ROUNDDOWN(F3426-E3426-430000,-3))</f>
        <v/>
      </c>
      <c r="Q3426" s="21">
        <f>MAX(0,ROUNDDOWN(F3426-E3426-430000-H3426,-3))</f>
        <v/>
      </c>
      <c r="R3426" s="21">
        <f>IF(F3426&lt;=450000,0,MAX(0,P3426*0.06-MIN(50000,P3426)*0.03))</f>
        <v/>
      </c>
      <c r="S3426" s="21">
        <f>IF(F3426&lt;=450000,0,MAX(0,P3426*0.04-MIN(50000,P3426)*0.02))</f>
        <v/>
      </c>
      <c r="T3426" s="21">
        <f>IF(F3426&lt;=450000,0,MAX(0,Q3426*0.06-MIN(50000,Q3426)*0.03))</f>
        <v/>
      </c>
      <c r="U3426" s="21">
        <f>IF(F3426&lt;=450000,0,MAX(0,Q3426*0.04-MIN(50000,Q3426)*0.02))</f>
        <v/>
      </c>
      <c r="V3426" s="21">
        <f>50000+MAX(0,G3426-480000)</f>
        <v/>
      </c>
      <c r="W3426" s="21">
        <f>P3426-V3426</f>
        <v/>
      </c>
      <c r="X3426" s="21">
        <f>Q3426-V3426</f>
        <v/>
      </c>
      <c r="Y3426" s="22">
        <f>IF(W3426&lt;0,0.9,LOOKUP(W3426,{0,1950001,3300001,6950001,9000001,18000001,40000001},{0.84895,0.7979,0.6958,0.66517,0.56307,0.4916,0.44055}))</f>
        <v/>
      </c>
      <c r="Z3426" s="22">
        <f>IF(X3426&lt;0,0.9,LOOKUP(X3426,{0,1950001,3300001,6950001,9000001,18000001,40000001},{0.84895,0.7979,0.6958,0.66517,0.56307,0.4916,0.44055}))</f>
        <v/>
      </c>
      <c r="AA3426" s="22">
        <f>IF(W3426&lt;0,0,CHOOSE(MATCH(W3426,{0,1950001,3300001,6950001,9000001},1),5.105/84.895,10.21/79.79,20.42/69.58,23.483/66.517,33.693/56.307))</f>
        <v/>
      </c>
      <c r="AB3426" s="21">
        <f>IF(C3426&lt;=2000,0,(MIN(C3426,ROUNDDOWN(F3426*0.3,0))-2000)*0.1)</f>
        <v/>
      </c>
      <c r="AC3426" s="21">
        <f>IF(C3426&lt;=2000,0,MIN((C3426-2000)*Y3426,(R3426+S3426)*0.2))</f>
        <v/>
      </c>
      <c r="AD3426" s="21">
        <f>IF(C3426&lt;=2000,0,MIN((C3426-2000)*Z3426,(T3426+U3426)*0.2))</f>
        <v/>
      </c>
      <c r="AE3426" s="21">
        <f>AC3426*AA3426</f>
        <v/>
      </c>
      <c r="AF3426" s="21">
        <f>ROUNDDOWN(R3426,-2)+ROUNDDOWN(S3426,-2)</f>
        <v/>
      </c>
      <c r="AG3426" s="21">
        <f>ROUNDDOWN(MAX(0,R3426-(AB3426+AC3426+AE3426)*0.6),-2)+ROUNDDOWN(MAX(0,S3426-(AB3426+AC3426+AE3426)*0.4),-2)</f>
        <v/>
      </c>
      <c r="AH3426" s="21">
        <f>ROUNDDOWN(MAX(0,T3426-(AB3426+AD3426)*0.6),-2)+ROUNDDOWN(MAX(0,U3426-(AB3426+AD3426)*0.4),-2)</f>
        <v/>
      </c>
      <c r="AI3426" s="21">
        <f>ROUNDDOWN(T3426,-2)+ROUNDDOWN(U3426,-2)</f>
        <v/>
      </c>
      <c r="AJ3426" s="21">
        <f>M3426+AF3426</f>
        <v/>
      </c>
      <c r="AK3426" s="21">
        <f>M3426+AG3426</f>
        <v/>
      </c>
      <c r="AL3426" s="21">
        <f>N3426+AH3426</f>
        <v/>
      </c>
      <c r="AM3426" s="21">
        <f>O3426+AI3426</f>
        <v/>
      </c>
      <c r="AN3426" s="21">
        <f>N3426+AI3426</f>
        <v/>
      </c>
      <c r="AO3426" s="21">
        <f>ROUNDDOWN((R3426+S3426)*0.2/Y3426+2000,0)</f>
        <v/>
      </c>
      <c r="AP3426" s="21">
        <f>ROUNDDOWN((T3426+U3426)*0.2/Z3426+2000,0)</f>
        <v/>
      </c>
      <c r="AQ3426" s="21">
        <f>AL3426-AK3426</f>
        <v/>
      </c>
      <c r="AR3426" s="21">
        <f>AM3426-AK3426</f>
        <v/>
      </c>
      <c r="AS3426" s="21">
        <f>AM3426-AL3426</f>
        <v/>
      </c>
      <c r="AT3426" s="21">
        <f>AK3426+C3426-AJ3426</f>
        <v/>
      </c>
      <c r="AU3426" s="21">
        <f>AL3426+C3426-AM3426</f>
        <v/>
      </c>
      <c r="AV3426" s="21">
        <f>AN3426+C3426-AM3426</f>
        <v/>
      </c>
    </row>
    <row r="3427">
      <c r="A3427" t="inlineStr">
        <is>
          <t>1万円刻み</t>
        </is>
      </c>
      <c r="B3427" s="21">
        <f>'5_1万円刻み'!$A$1664</f>
        <v/>
      </c>
      <c r="C3427" s="21">
        <f>AO3427</f>
        <v/>
      </c>
      <c r="D3427" s="21" t="n">
        <v>0</v>
      </c>
      <c r="E3427" s="21">
        <f>ROUND(MIN(B3427/12,650000)*12*0.0915+MIN(B3427/12,1390000)*12*(0.0504+0)+B3427*0.005,0)</f>
        <v/>
      </c>
      <c r="F3427" s="21">
        <f>IF(B3427&lt;741000,0,IF(B3427&lt;2191000,B3427-740000,IF(B3427&lt;2193000,1451000,IF(B3427&lt;2196000,1453000,IF(B3427&lt;2200000,1456000,IF(B3427&lt;3600000,ROUND(ROUNDDOWN(B3427/4,-3)*2.8,0)-80000,IF(B3427&lt;6600000,ROUND(ROUNDDOWN(B3427/4,-3)*3.2,0)-440000,IF(B3427&lt;8500000,ROUNDDOWN(B3427*0.9,0)-1100000,B3427-1950000))))))))</f>
        <v/>
      </c>
      <c r="G3427" s="21">
        <f>IF(F3427&gt;23500000,NA(),IF(F3427&lt;=4890000,1040000,IF(F3427&lt;=6550000,670000,620000)))</f>
        <v/>
      </c>
      <c r="H3427" s="21">
        <f>IF(D3427&lt;=0,0,MAX(0,MIN(2000000,D3427-MIN(100000,ROUNDDOWN(F3427*0.05,0)))))</f>
        <v/>
      </c>
      <c r="I3427" s="21">
        <f>IF(C3427&lt;=2000,0,MIN(C3427,ROUNDDOWN(F3427*0.4,0))-2000)</f>
        <v/>
      </c>
      <c r="J3427" s="21">
        <f>MAX(0,ROUNDDOWN(F3427-E3427-G3427,-3))</f>
        <v/>
      </c>
      <c r="K3427" s="21">
        <f>MAX(0,ROUNDDOWN(F3427-E3427-G3427-H3427-I3427,-3))</f>
        <v/>
      </c>
      <c r="L3427" s="21">
        <f>MAX(0,ROUNDDOWN(F3427-E3427-G3427-H3427,-3))</f>
        <v/>
      </c>
      <c r="M3427" s="21">
        <f>IF(J3427&lt;=0,0,ROUNDDOWN((J3427*LOOKUP(J3427,{0,1950001,3300001,6950001,9000001,18000001,40000001},{0.05,0.1,0.2,0.23,0.33,0.4,0.45})-LOOKUP(J3427,{0,1950001,3300001,6950001,9000001,18000001,40000001},{0,97500,427500,636000,1536000,2796000,4796000}))*1.021,-2))</f>
        <v/>
      </c>
      <c r="N3427" s="21">
        <f>IF(K3427&lt;=0,0,ROUNDDOWN((K3427*LOOKUP(K3427,{0,1950001,3300001,6950001,9000001,18000001,40000001},{0.05,0.1,0.2,0.23,0.33,0.4,0.45})-LOOKUP(K3427,{0,1950001,3300001,6950001,9000001,18000001,40000001},{0,97500,427500,636000,1536000,2796000,4796000}))*1.021,-2))</f>
        <v/>
      </c>
      <c r="O3427" s="21">
        <f>IF(L3427&lt;=0,0,ROUNDDOWN((L3427*LOOKUP(L3427,{0,1950001,3300001,6950001,9000001,18000001,40000001},{0.05,0.1,0.2,0.23,0.33,0.4,0.45})-LOOKUP(L3427,{0,1950001,3300001,6950001,9000001,18000001,40000001},{0,97500,427500,636000,1536000,2796000,4796000}))*1.021,-2))</f>
        <v/>
      </c>
      <c r="P3427" s="21">
        <f>MAX(0,ROUNDDOWN(F3427-E3427-430000,-3))</f>
        <v/>
      </c>
      <c r="Q3427" s="21">
        <f>MAX(0,ROUNDDOWN(F3427-E3427-430000-H3427,-3))</f>
        <v/>
      </c>
      <c r="R3427" s="21">
        <f>IF(F3427&lt;=450000,0,MAX(0,P3427*0.06-MIN(50000,P3427)*0.03))</f>
        <v/>
      </c>
      <c r="S3427" s="21">
        <f>IF(F3427&lt;=450000,0,MAX(0,P3427*0.04-MIN(50000,P3427)*0.02))</f>
        <v/>
      </c>
      <c r="T3427" s="21">
        <f>IF(F3427&lt;=450000,0,MAX(0,Q3427*0.06-MIN(50000,Q3427)*0.03))</f>
        <v/>
      </c>
      <c r="U3427" s="21">
        <f>IF(F3427&lt;=450000,0,MAX(0,Q3427*0.04-MIN(50000,Q3427)*0.02))</f>
        <v/>
      </c>
      <c r="V3427" s="21">
        <f>50000+MAX(0,G3427-480000)</f>
        <v/>
      </c>
      <c r="W3427" s="21">
        <f>P3427-V3427</f>
        <v/>
      </c>
      <c r="X3427" s="21">
        <f>Q3427-V3427</f>
        <v/>
      </c>
      <c r="Y3427" s="22">
        <f>IF(W3427&lt;0,0.9,LOOKUP(W3427,{0,1950001,3300001,6950001,9000001,18000001,40000001},{0.84895,0.7979,0.6958,0.66517,0.56307,0.4916,0.44055}))</f>
        <v/>
      </c>
      <c r="Z3427" s="22">
        <f>IF(X3427&lt;0,0.9,LOOKUP(X3427,{0,1950001,3300001,6950001,9000001,18000001,40000001},{0.84895,0.7979,0.6958,0.66517,0.56307,0.4916,0.44055}))</f>
        <v/>
      </c>
      <c r="AA3427" s="22">
        <f>IF(W3427&lt;0,0,CHOOSE(MATCH(W3427,{0,1950001,3300001,6950001,9000001},1),5.105/84.895,10.21/79.79,20.42/69.58,23.483/66.517,33.693/56.307))</f>
        <v/>
      </c>
      <c r="AB3427" s="21">
        <f>IF(C3427&lt;=2000,0,(MIN(C3427,ROUNDDOWN(F3427*0.3,0))-2000)*0.1)</f>
        <v/>
      </c>
      <c r="AC3427" s="21">
        <f>IF(C3427&lt;=2000,0,MIN((C3427-2000)*Y3427,(R3427+S3427)*0.2))</f>
        <v/>
      </c>
      <c r="AD3427" s="21">
        <f>IF(C3427&lt;=2000,0,MIN((C3427-2000)*Z3427,(T3427+U3427)*0.2))</f>
        <v/>
      </c>
      <c r="AE3427" s="21">
        <f>AC3427*AA3427</f>
        <v/>
      </c>
      <c r="AF3427" s="21">
        <f>ROUNDDOWN(R3427,-2)+ROUNDDOWN(S3427,-2)</f>
        <v/>
      </c>
      <c r="AG3427" s="21">
        <f>ROUNDDOWN(MAX(0,R3427-(AB3427+AC3427+AE3427)*0.6),-2)+ROUNDDOWN(MAX(0,S3427-(AB3427+AC3427+AE3427)*0.4),-2)</f>
        <v/>
      </c>
      <c r="AH3427" s="21">
        <f>ROUNDDOWN(MAX(0,T3427-(AB3427+AD3427)*0.6),-2)+ROUNDDOWN(MAX(0,U3427-(AB3427+AD3427)*0.4),-2)</f>
        <v/>
      </c>
      <c r="AI3427" s="21">
        <f>ROUNDDOWN(T3427,-2)+ROUNDDOWN(U3427,-2)</f>
        <v/>
      </c>
      <c r="AJ3427" s="21">
        <f>M3427+AF3427</f>
        <v/>
      </c>
      <c r="AK3427" s="21">
        <f>M3427+AG3427</f>
        <v/>
      </c>
      <c r="AL3427" s="21">
        <f>N3427+AH3427</f>
        <v/>
      </c>
      <c r="AM3427" s="21">
        <f>O3427+AI3427</f>
        <v/>
      </c>
      <c r="AN3427" s="21">
        <f>N3427+AI3427</f>
        <v/>
      </c>
      <c r="AO3427" s="21">
        <f>ROUNDDOWN((R3427+S3427)*0.2/Y3427+2000,0)</f>
        <v/>
      </c>
      <c r="AP3427" s="21">
        <f>ROUNDDOWN((T3427+U3427)*0.2/Z3427+2000,0)</f>
        <v/>
      </c>
      <c r="AQ3427" s="21">
        <f>AL3427-AK3427</f>
        <v/>
      </c>
      <c r="AR3427" s="21">
        <f>AM3427-AK3427</f>
        <v/>
      </c>
      <c r="AS3427" s="21">
        <f>AM3427-AL3427</f>
        <v/>
      </c>
      <c r="AT3427" s="21">
        <f>AK3427+C3427-AJ3427</f>
        <v/>
      </c>
      <c r="AU3427" s="21">
        <f>AL3427+C3427-AM3427</f>
        <v/>
      </c>
      <c r="AV3427" s="21">
        <f>AN3427+C3427-AM3427</f>
        <v/>
      </c>
    </row>
    <row r="3428">
      <c r="A3428" t="inlineStr">
        <is>
          <t>1万円刻み</t>
        </is>
      </c>
      <c r="B3428" s="21">
        <f>'5_1万円刻み'!$A$1665</f>
        <v/>
      </c>
      <c r="C3428" s="21">
        <f>AO3428</f>
        <v/>
      </c>
      <c r="D3428" s="21" t="n">
        <v>0</v>
      </c>
      <c r="E3428" s="21">
        <f>ROUND(MIN(B3428/12,650000)*12*0.0915+MIN(B3428/12,1390000)*12*(0.0504+0)+B3428*0.005,0)</f>
        <v/>
      </c>
      <c r="F3428" s="21">
        <f>IF(B3428&lt;741000,0,IF(B3428&lt;2191000,B3428-740000,IF(B3428&lt;2193000,1451000,IF(B3428&lt;2196000,1453000,IF(B3428&lt;2200000,1456000,IF(B3428&lt;3600000,ROUND(ROUNDDOWN(B3428/4,-3)*2.8,0)-80000,IF(B3428&lt;6600000,ROUND(ROUNDDOWN(B3428/4,-3)*3.2,0)-440000,IF(B3428&lt;8500000,ROUNDDOWN(B3428*0.9,0)-1100000,B3428-1950000))))))))</f>
        <v/>
      </c>
      <c r="G3428" s="21">
        <f>IF(F3428&gt;23500000,NA(),IF(F3428&lt;=4890000,1040000,IF(F3428&lt;=6550000,670000,620000)))</f>
        <v/>
      </c>
      <c r="H3428" s="21">
        <f>IF(D3428&lt;=0,0,MAX(0,MIN(2000000,D3428-MIN(100000,ROUNDDOWN(F3428*0.05,0)))))</f>
        <v/>
      </c>
      <c r="I3428" s="21">
        <f>IF(C3428&lt;=2000,0,MIN(C3428,ROUNDDOWN(F3428*0.4,0))-2000)</f>
        <v/>
      </c>
      <c r="J3428" s="21">
        <f>MAX(0,ROUNDDOWN(F3428-E3428-G3428,-3))</f>
        <v/>
      </c>
      <c r="K3428" s="21">
        <f>MAX(0,ROUNDDOWN(F3428-E3428-G3428-H3428-I3428,-3))</f>
        <v/>
      </c>
      <c r="L3428" s="21">
        <f>MAX(0,ROUNDDOWN(F3428-E3428-G3428-H3428,-3))</f>
        <v/>
      </c>
      <c r="M3428" s="21">
        <f>IF(J3428&lt;=0,0,ROUNDDOWN((J3428*LOOKUP(J3428,{0,1950001,3300001,6950001,9000001,18000001,40000001},{0.05,0.1,0.2,0.23,0.33,0.4,0.45})-LOOKUP(J3428,{0,1950001,3300001,6950001,9000001,18000001,40000001},{0,97500,427500,636000,1536000,2796000,4796000}))*1.021,-2))</f>
        <v/>
      </c>
      <c r="N3428" s="21">
        <f>IF(K3428&lt;=0,0,ROUNDDOWN((K3428*LOOKUP(K3428,{0,1950001,3300001,6950001,9000001,18000001,40000001},{0.05,0.1,0.2,0.23,0.33,0.4,0.45})-LOOKUP(K3428,{0,1950001,3300001,6950001,9000001,18000001,40000001},{0,97500,427500,636000,1536000,2796000,4796000}))*1.021,-2))</f>
        <v/>
      </c>
      <c r="O3428" s="21">
        <f>IF(L3428&lt;=0,0,ROUNDDOWN((L3428*LOOKUP(L3428,{0,1950001,3300001,6950001,9000001,18000001,40000001},{0.05,0.1,0.2,0.23,0.33,0.4,0.45})-LOOKUP(L3428,{0,1950001,3300001,6950001,9000001,18000001,40000001},{0,97500,427500,636000,1536000,2796000,4796000}))*1.021,-2))</f>
        <v/>
      </c>
      <c r="P3428" s="21">
        <f>MAX(0,ROUNDDOWN(F3428-E3428-430000,-3))</f>
        <v/>
      </c>
      <c r="Q3428" s="21">
        <f>MAX(0,ROUNDDOWN(F3428-E3428-430000-H3428,-3))</f>
        <v/>
      </c>
      <c r="R3428" s="21">
        <f>IF(F3428&lt;=450000,0,MAX(0,P3428*0.06-MIN(50000,P3428)*0.03))</f>
        <v/>
      </c>
      <c r="S3428" s="21">
        <f>IF(F3428&lt;=450000,0,MAX(0,P3428*0.04-MIN(50000,P3428)*0.02))</f>
        <v/>
      </c>
      <c r="T3428" s="21">
        <f>IF(F3428&lt;=450000,0,MAX(0,Q3428*0.06-MIN(50000,Q3428)*0.03))</f>
        <v/>
      </c>
      <c r="U3428" s="21">
        <f>IF(F3428&lt;=450000,0,MAX(0,Q3428*0.04-MIN(50000,Q3428)*0.02))</f>
        <v/>
      </c>
      <c r="V3428" s="21">
        <f>50000+MAX(0,G3428-480000)</f>
        <v/>
      </c>
      <c r="W3428" s="21">
        <f>P3428-V3428</f>
        <v/>
      </c>
      <c r="X3428" s="21">
        <f>Q3428-V3428</f>
        <v/>
      </c>
      <c r="Y3428" s="22">
        <f>IF(W3428&lt;0,0.9,LOOKUP(W3428,{0,1950001,3300001,6950001,9000001,18000001,40000001},{0.84895,0.7979,0.6958,0.66517,0.56307,0.4916,0.44055}))</f>
        <v/>
      </c>
      <c r="Z3428" s="22">
        <f>IF(X3428&lt;0,0.9,LOOKUP(X3428,{0,1950001,3300001,6950001,9000001,18000001,40000001},{0.84895,0.7979,0.6958,0.66517,0.56307,0.4916,0.44055}))</f>
        <v/>
      </c>
      <c r="AA3428" s="22">
        <f>IF(W3428&lt;0,0,CHOOSE(MATCH(W3428,{0,1950001,3300001,6950001,9000001},1),5.105/84.895,10.21/79.79,20.42/69.58,23.483/66.517,33.693/56.307))</f>
        <v/>
      </c>
      <c r="AB3428" s="21">
        <f>IF(C3428&lt;=2000,0,(MIN(C3428,ROUNDDOWN(F3428*0.3,0))-2000)*0.1)</f>
        <v/>
      </c>
      <c r="AC3428" s="21">
        <f>IF(C3428&lt;=2000,0,MIN((C3428-2000)*Y3428,(R3428+S3428)*0.2))</f>
        <v/>
      </c>
      <c r="AD3428" s="21">
        <f>IF(C3428&lt;=2000,0,MIN((C3428-2000)*Z3428,(T3428+U3428)*0.2))</f>
        <v/>
      </c>
      <c r="AE3428" s="21">
        <f>AC3428*AA3428</f>
        <v/>
      </c>
      <c r="AF3428" s="21">
        <f>ROUNDDOWN(R3428,-2)+ROUNDDOWN(S3428,-2)</f>
        <v/>
      </c>
      <c r="AG3428" s="21">
        <f>ROUNDDOWN(MAX(0,R3428-(AB3428+AC3428+AE3428)*0.6),-2)+ROUNDDOWN(MAX(0,S3428-(AB3428+AC3428+AE3428)*0.4),-2)</f>
        <v/>
      </c>
      <c r="AH3428" s="21">
        <f>ROUNDDOWN(MAX(0,T3428-(AB3428+AD3428)*0.6),-2)+ROUNDDOWN(MAX(0,U3428-(AB3428+AD3428)*0.4),-2)</f>
        <v/>
      </c>
      <c r="AI3428" s="21">
        <f>ROUNDDOWN(T3428,-2)+ROUNDDOWN(U3428,-2)</f>
        <v/>
      </c>
      <c r="AJ3428" s="21">
        <f>M3428+AF3428</f>
        <v/>
      </c>
      <c r="AK3428" s="21">
        <f>M3428+AG3428</f>
        <v/>
      </c>
      <c r="AL3428" s="21">
        <f>N3428+AH3428</f>
        <v/>
      </c>
      <c r="AM3428" s="21">
        <f>O3428+AI3428</f>
        <v/>
      </c>
      <c r="AN3428" s="21">
        <f>N3428+AI3428</f>
        <v/>
      </c>
      <c r="AO3428" s="21">
        <f>ROUNDDOWN((R3428+S3428)*0.2/Y3428+2000,0)</f>
        <v/>
      </c>
      <c r="AP3428" s="21">
        <f>ROUNDDOWN((T3428+U3428)*0.2/Z3428+2000,0)</f>
        <v/>
      </c>
      <c r="AQ3428" s="21">
        <f>AL3428-AK3428</f>
        <v/>
      </c>
      <c r="AR3428" s="21">
        <f>AM3428-AK3428</f>
        <v/>
      </c>
      <c r="AS3428" s="21">
        <f>AM3428-AL3428</f>
        <v/>
      </c>
      <c r="AT3428" s="21">
        <f>AK3428+C3428-AJ3428</f>
        <v/>
      </c>
      <c r="AU3428" s="21">
        <f>AL3428+C3428-AM3428</f>
        <v/>
      </c>
      <c r="AV3428" s="21">
        <f>AN3428+C3428-AM3428</f>
        <v/>
      </c>
    </row>
    <row r="3429">
      <c r="A3429" t="inlineStr">
        <is>
          <t>1万円刻み</t>
        </is>
      </c>
      <c r="B3429" s="21">
        <f>'5_1万円刻み'!$A$1666</f>
        <v/>
      </c>
      <c r="C3429" s="21">
        <f>AO3429</f>
        <v/>
      </c>
      <c r="D3429" s="21" t="n">
        <v>0</v>
      </c>
      <c r="E3429" s="21">
        <f>ROUND(MIN(B3429/12,650000)*12*0.0915+MIN(B3429/12,1390000)*12*(0.0504+0)+B3429*0.005,0)</f>
        <v/>
      </c>
      <c r="F3429" s="21">
        <f>IF(B3429&lt;741000,0,IF(B3429&lt;2191000,B3429-740000,IF(B3429&lt;2193000,1451000,IF(B3429&lt;2196000,1453000,IF(B3429&lt;2200000,1456000,IF(B3429&lt;3600000,ROUND(ROUNDDOWN(B3429/4,-3)*2.8,0)-80000,IF(B3429&lt;6600000,ROUND(ROUNDDOWN(B3429/4,-3)*3.2,0)-440000,IF(B3429&lt;8500000,ROUNDDOWN(B3429*0.9,0)-1100000,B3429-1950000))))))))</f>
        <v/>
      </c>
      <c r="G3429" s="21">
        <f>IF(F3429&gt;23500000,NA(),IF(F3429&lt;=4890000,1040000,IF(F3429&lt;=6550000,670000,620000)))</f>
        <v/>
      </c>
      <c r="H3429" s="21">
        <f>IF(D3429&lt;=0,0,MAX(0,MIN(2000000,D3429-MIN(100000,ROUNDDOWN(F3429*0.05,0)))))</f>
        <v/>
      </c>
      <c r="I3429" s="21">
        <f>IF(C3429&lt;=2000,0,MIN(C3429,ROUNDDOWN(F3429*0.4,0))-2000)</f>
        <v/>
      </c>
      <c r="J3429" s="21">
        <f>MAX(0,ROUNDDOWN(F3429-E3429-G3429,-3))</f>
        <v/>
      </c>
      <c r="K3429" s="21">
        <f>MAX(0,ROUNDDOWN(F3429-E3429-G3429-H3429-I3429,-3))</f>
        <v/>
      </c>
      <c r="L3429" s="21">
        <f>MAX(0,ROUNDDOWN(F3429-E3429-G3429-H3429,-3))</f>
        <v/>
      </c>
      <c r="M3429" s="21">
        <f>IF(J3429&lt;=0,0,ROUNDDOWN((J3429*LOOKUP(J3429,{0,1950001,3300001,6950001,9000001,18000001,40000001},{0.05,0.1,0.2,0.23,0.33,0.4,0.45})-LOOKUP(J3429,{0,1950001,3300001,6950001,9000001,18000001,40000001},{0,97500,427500,636000,1536000,2796000,4796000}))*1.021,-2))</f>
        <v/>
      </c>
      <c r="N3429" s="21">
        <f>IF(K3429&lt;=0,0,ROUNDDOWN((K3429*LOOKUP(K3429,{0,1950001,3300001,6950001,9000001,18000001,40000001},{0.05,0.1,0.2,0.23,0.33,0.4,0.45})-LOOKUP(K3429,{0,1950001,3300001,6950001,9000001,18000001,40000001},{0,97500,427500,636000,1536000,2796000,4796000}))*1.021,-2))</f>
        <v/>
      </c>
      <c r="O3429" s="21">
        <f>IF(L3429&lt;=0,0,ROUNDDOWN((L3429*LOOKUP(L3429,{0,1950001,3300001,6950001,9000001,18000001,40000001},{0.05,0.1,0.2,0.23,0.33,0.4,0.45})-LOOKUP(L3429,{0,1950001,3300001,6950001,9000001,18000001,40000001},{0,97500,427500,636000,1536000,2796000,4796000}))*1.021,-2))</f>
        <v/>
      </c>
      <c r="P3429" s="21">
        <f>MAX(0,ROUNDDOWN(F3429-E3429-430000,-3))</f>
        <v/>
      </c>
      <c r="Q3429" s="21">
        <f>MAX(0,ROUNDDOWN(F3429-E3429-430000-H3429,-3))</f>
        <v/>
      </c>
      <c r="R3429" s="21">
        <f>IF(F3429&lt;=450000,0,MAX(0,P3429*0.06-MIN(50000,P3429)*0.03))</f>
        <v/>
      </c>
      <c r="S3429" s="21">
        <f>IF(F3429&lt;=450000,0,MAX(0,P3429*0.04-MIN(50000,P3429)*0.02))</f>
        <v/>
      </c>
      <c r="T3429" s="21">
        <f>IF(F3429&lt;=450000,0,MAX(0,Q3429*0.06-MIN(50000,Q3429)*0.03))</f>
        <v/>
      </c>
      <c r="U3429" s="21">
        <f>IF(F3429&lt;=450000,0,MAX(0,Q3429*0.04-MIN(50000,Q3429)*0.02))</f>
        <v/>
      </c>
      <c r="V3429" s="21">
        <f>50000+MAX(0,G3429-480000)</f>
        <v/>
      </c>
      <c r="W3429" s="21">
        <f>P3429-V3429</f>
        <v/>
      </c>
      <c r="X3429" s="21">
        <f>Q3429-V3429</f>
        <v/>
      </c>
      <c r="Y3429" s="22">
        <f>IF(W3429&lt;0,0.9,LOOKUP(W3429,{0,1950001,3300001,6950001,9000001,18000001,40000001},{0.84895,0.7979,0.6958,0.66517,0.56307,0.4916,0.44055}))</f>
        <v/>
      </c>
      <c r="Z3429" s="22">
        <f>IF(X3429&lt;0,0.9,LOOKUP(X3429,{0,1950001,3300001,6950001,9000001,18000001,40000001},{0.84895,0.7979,0.6958,0.66517,0.56307,0.4916,0.44055}))</f>
        <v/>
      </c>
      <c r="AA3429" s="22">
        <f>IF(W3429&lt;0,0,CHOOSE(MATCH(W3429,{0,1950001,3300001,6950001,9000001},1),5.105/84.895,10.21/79.79,20.42/69.58,23.483/66.517,33.693/56.307))</f>
        <v/>
      </c>
      <c r="AB3429" s="21">
        <f>IF(C3429&lt;=2000,0,(MIN(C3429,ROUNDDOWN(F3429*0.3,0))-2000)*0.1)</f>
        <v/>
      </c>
      <c r="AC3429" s="21">
        <f>IF(C3429&lt;=2000,0,MIN((C3429-2000)*Y3429,(R3429+S3429)*0.2))</f>
        <v/>
      </c>
      <c r="AD3429" s="21">
        <f>IF(C3429&lt;=2000,0,MIN((C3429-2000)*Z3429,(T3429+U3429)*0.2))</f>
        <v/>
      </c>
      <c r="AE3429" s="21">
        <f>AC3429*AA3429</f>
        <v/>
      </c>
      <c r="AF3429" s="21">
        <f>ROUNDDOWN(R3429,-2)+ROUNDDOWN(S3429,-2)</f>
        <v/>
      </c>
      <c r="AG3429" s="21">
        <f>ROUNDDOWN(MAX(0,R3429-(AB3429+AC3429+AE3429)*0.6),-2)+ROUNDDOWN(MAX(0,S3429-(AB3429+AC3429+AE3429)*0.4),-2)</f>
        <v/>
      </c>
      <c r="AH3429" s="21">
        <f>ROUNDDOWN(MAX(0,T3429-(AB3429+AD3429)*0.6),-2)+ROUNDDOWN(MAX(0,U3429-(AB3429+AD3429)*0.4),-2)</f>
        <v/>
      </c>
      <c r="AI3429" s="21">
        <f>ROUNDDOWN(T3429,-2)+ROUNDDOWN(U3429,-2)</f>
        <v/>
      </c>
      <c r="AJ3429" s="21">
        <f>M3429+AF3429</f>
        <v/>
      </c>
      <c r="AK3429" s="21">
        <f>M3429+AG3429</f>
        <v/>
      </c>
      <c r="AL3429" s="21">
        <f>N3429+AH3429</f>
        <v/>
      </c>
      <c r="AM3429" s="21">
        <f>O3429+AI3429</f>
        <v/>
      </c>
      <c r="AN3429" s="21">
        <f>N3429+AI3429</f>
        <v/>
      </c>
      <c r="AO3429" s="21">
        <f>ROUNDDOWN((R3429+S3429)*0.2/Y3429+2000,0)</f>
        <v/>
      </c>
      <c r="AP3429" s="21">
        <f>ROUNDDOWN((T3429+U3429)*0.2/Z3429+2000,0)</f>
        <v/>
      </c>
      <c r="AQ3429" s="21">
        <f>AL3429-AK3429</f>
        <v/>
      </c>
      <c r="AR3429" s="21">
        <f>AM3429-AK3429</f>
        <v/>
      </c>
      <c r="AS3429" s="21">
        <f>AM3429-AL3429</f>
        <v/>
      </c>
      <c r="AT3429" s="21">
        <f>AK3429+C3429-AJ3429</f>
        <v/>
      </c>
      <c r="AU3429" s="21">
        <f>AL3429+C3429-AM3429</f>
        <v/>
      </c>
      <c r="AV3429" s="21">
        <f>AN3429+C3429-AM3429</f>
        <v/>
      </c>
    </row>
    <row r="3430">
      <c r="A3430" t="inlineStr">
        <is>
          <t>1万円刻み</t>
        </is>
      </c>
      <c r="B3430" s="21">
        <f>'5_1万円刻み'!$A$1667</f>
        <v/>
      </c>
      <c r="C3430" s="21">
        <f>AO3430</f>
        <v/>
      </c>
      <c r="D3430" s="21" t="n">
        <v>0</v>
      </c>
      <c r="E3430" s="21">
        <f>ROUND(MIN(B3430/12,650000)*12*0.0915+MIN(B3430/12,1390000)*12*(0.0504+0)+B3430*0.005,0)</f>
        <v/>
      </c>
      <c r="F3430" s="21">
        <f>IF(B3430&lt;741000,0,IF(B3430&lt;2191000,B3430-740000,IF(B3430&lt;2193000,1451000,IF(B3430&lt;2196000,1453000,IF(B3430&lt;2200000,1456000,IF(B3430&lt;3600000,ROUND(ROUNDDOWN(B3430/4,-3)*2.8,0)-80000,IF(B3430&lt;6600000,ROUND(ROUNDDOWN(B3430/4,-3)*3.2,0)-440000,IF(B3430&lt;8500000,ROUNDDOWN(B3430*0.9,0)-1100000,B3430-1950000))))))))</f>
        <v/>
      </c>
      <c r="G3430" s="21">
        <f>IF(F3430&gt;23500000,NA(),IF(F3430&lt;=4890000,1040000,IF(F3430&lt;=6550000,670000,620000)))</f>
        <v/>
      </c>
      <c r="H3430" s="21">
        <f>IF(D3430&lt;=0,0,MAX(0,MIN(2000000,D3430-MIN(100000,ROUNDDOWN(F3430*0.05,0)))))</f>
        <v/>
      </c>
      <c r="I3430" s="21">
        <f>IF(C3430&lt;=2000,0,MIN(C3430,ROUNDDOWN(F3430*0.4,0))-2000)</f>
        <v/>
      </c>
      <c r="J3430" s="21">
        <f>MAX(0,ROUNDDOWN(F3430-E3430-G3430,-3))</f>
        <v/>
      </c>
      <c r="K3430" s="21">
        <f>MAX(0,ROUNDDOWN(F3430-E3430-G3430-H3430-I3430,-3))</f>
        <v/>
      </c>
      <c r="L3430" s="21">
        <f>MAX(0,ROUNDDOWN(F3430-E3430-G3430-H3430,-3))</f>
        <v/>
      </c>
      <c r="M3430" s="21">
        <f>IF(J3430&lt;=0,0,ROUNDDOWN((J3430*LOOKUP(J3430,{0,1950001,3300001,6950001,9000001,18000001,40000001},{0.05,0.1,0.2,0.23,0.33,0.4,0.45})-LOOKUP(J3430,{0,1950001,3300001,6950001,9000001,18000001,40000001},{0,97500,427500,636000,1536000,2796000,4796000}))*1.021,-2))</f>
        <v/>
      </c>
      <c r="N3430" s="21">
        <f>IF(K3430&lt;=0,0,ROUNDDOWN((K3430*LOOKUP(K3430,{0,1950001,3300001,6950001,9000001,18000001,40000001},{0.05,0.1,0.2,0.23,0.33,0.4,0.45})-LOOKUP(K3430,{0,1950001,3300001,6950001,9000001,18000001,40000001},{0,97500,427500,636000,1536000,2796000,4796000}))*1.021,-2))</f>
        <v/>
      </c>
      <c r="O3430" s="21">
        <f>IF(L3430&lt;=0,0,ROUNDDOWN((L3430*LOOKUP(L3430,{0,1950001,3300001,6950001,9000001,18000001,40000001},{0.05,0.1,0.2,0.23,0.33,0.4,0.45})-LOOKUP(L3430,{0,1950001,3300001,6950001,9000001,18000001,40000001},{0,97500,427500,636000,1536000,2796000,4796000}))*1.021,-2))</f>
        <v/>
      </c>
      <c r="P3430" s="21">
        <f>MAX(0,ROUNDDOWN(F3430-E3430-430000,-3))</f>
        <v/>
      </c>
      <c r="Q3430" s="21">
        <f>MAX(0,ROUNDDOWN(F3430-E3430-430000-H3430,-3))</f>
        <v/>
      </c>
      <c r="R3430" s="21">
        <f>IF(F3430&lt;=450000,0,MAX(0,P3430*0.06-MIN(50000,P3430)*0.03))</f>
        <v/>
      </c>
      <c r="S3430" s="21">
        <f>IF(F3430&lt;=450000,0,MAX(0,P3430*0.04-MIN(50000,P3430)*0.02))</f>
        <v/>
      </c>
      <c r="T3430" s="21">
        <f>IF(F3430&lt;=450000,0,MAX(0,Q3430*0.06-MIN(50000,Q3430)*0.03))</f>
        <v/>
      </c>
      <c r="U3430" s="21">
        <f>IF(F3430&lt;=450000,0,MAX(0,Q3430*0.04-MIN(50000,Q3430)*0.02))</f>
        <v/>
      </c>
      <c r="V3430" s="21">
        <f>50000+MAX(0,G3430-480000)</f>
        <v/>
      </c>
      <c r="W3430" s="21">
        <f>P3430-V3430</f>
        <v/>
      </c>
      <c r="X3430" s="21">
        <f>Q3430-V3430</f>
        <v/>
      </c>
      <c r="Y3430" s="22">
        <f>IF(W3430&lt;0,0.9,LOOKUP(W3430,{0,1950001,3300001,6950001,9000001,18000001,40000001},{0.84895,0.7979,0.6958,0.66517,0.56307,0.4916,0.44055}))</f>
        <v/>
      </c>
      <c r="Z3430" s="22">
        <f>IF(X3430&lt;0,0.9,LOOKUP(X3430,{0,1950001,3300001,6950001,9000001,18000001,40000001},{0.84895,0.7979,0.6958,0.66517,0.56307,0.4916,0.44055}))</f>
        <v/>
      </c>
      <c r="AA3430" s="22">
        <f>IF(W3430&lt;0,0,CHOOSE(MATCH(W3430,{0,1950001,3300001,6950001,9000001},1),5.105/84.895,10.21/79.79,20.42/69.58,23.483/66.517,33.693/56.307))</f>
        <v/>
      </c>
      <c r="AB3430" s="21">
        <f>IF(C3430&lt;=2000,0,(MIN(C3430,ROUNDDOWN(F3430*0.3,0))-2000)*0.1)</f>
        <v/>
      </c>
      <c r="AC3430" s="21">
        <f>IF(C3430&lt;=2000,0,MIN((C3430-2000)*Y3430,(R3430+S3430)*0.2))</f>
        <v/>
      </c>
      <c r="AD3430" s="21">
        <f>IF(C3430&lt;=2000,0,MIN((C3430-2000)*Z3430,(T3430+U3430)*0.2))</f>
        <v/>
      </c>
      <c r="AE3430" s="21">
        <f>AC3430*AA3430</f>
        <v/>
      </c>
      <c r="AF3430" s="21">
        <f>ROUNDDOWN(R3430,-2)+ROUNDDOWN(S3430,-2)</f>
        <v/>
      </c>
      <c r="AG3430" s="21">
        <f>ROUNDDOWN(MAX(0,R3430-(AB3430+AC3430+AE3430)*0.6),-2)+ROUNDDOWN(MAX(0,S3430-(AB3430+AC3430+AE3430)*0.4),-2)</f>
        <v/>
      </c>
      <c r="AH3430" s="21">
        <f>ROUNDDOWN(MAX(0,T3430-(AB3430+AD3430)*0.6),-2)+ROUNDDOWN(MAX(0,U3430-(AB3430+AD3430)*0.4),-2)</f>
        <v/>
      </c>
      <c r="AI3430" s="21">
        <f>ROUNDDOWN(T3430,-2)+ROUNDDOWN(U3430,-2)</f>
        <v/>
      </c>
      <c r="AJ3430" s="21">
        <f>M3430+AF3430</f>
        <v/>
      </c>
      <c r="AK3430" s="21">
        <f>M3430+AG3430</f>
        <v/>
      </c>
      <c r="AL3430" s="21">
        <f>N3430+AH3430</f>
        <v/>
      </c>
      <c r="AM3430" s="21">
        <f>O3430+AI3430</f>
        <v/>
      </c>
      <c r="AN3430" s="21">
        <f>N3430+AI3430</f>
        <v/>
      </c>
      <c r="AO3430" s="21">
        <f>ROUNDDOWN((R3430+S3430)*0.2/Y3430+2000,0)</f>
        <v/>
      </c>
      <c r="AP3430" s="21">
        <f>ROUNDDOWN((T3430+U3430)*0.2/Z3430+2000,0)</f>
        <v/>
      </c>
      <c r="AQ3430" s="21">
        <f>AL3430-AK3430</f>
        <v/>
      </c>
      <c r="AR3430" s="21">
        <f>AM3430-AK3430</f>
        <v/>
      </c>
      <c r="AS3430" s="21">
        <f>AM3430-AL3430</f>
        <v/>
      </c>
      <c r="AT3430" s="21">
        <f>AK3430+C3430-AJ3430</f>
        <v/>
      </c>
      <c r="AU3430" s="21">
        <f>AL3430+C3430-AM3430</f>
        <v/>
      </c>
      <c r="AV3430" s="21">
        <f>AN3430+C3430-AM3430</f>
        <v/>
      </c>
    </row>
    <row r="3431">
      <c r="A3431" t="inlineStr">
        <is>
          <t>1万円刻み</t>
        </is>
      </c>
      <c r="B3431" s="21">
        <f>'5_1万円刻み'!$A$1668</f>
        <v/>
      </c>
      <c r="C3431" s="21">
        <f>AO3431</f>
        <v/>
      </c>
      <c r="D3431" s="21" t="n">
        <v>0</v>
      </c>
      <c r="E3431" s="21">
        <f>ROUND(MIN(B3431/12,650000)*12*0.0915+MIN(B3431/12,1390000)*12*(0.0504+0)+B3431*0.005,0)</f>
        <v/>
      </c>
      <c r="F3431" s="21">
        <f>IF(B3431&lt;741000,0,IF(B3431&lt;2191000,B3431-740000,IF(B3431&lt;2193000,1451000,IF(B3431&lt;2196000,1453000,IF(B3431&lt;2200000,1456000,IF(B3431&lt;3600000,ROUND(ROUNDDOWN(B3431/4,-3)*2.8,0)-80000,IF(B3431&lt;6600000,ROUND(ROUNDDOWN(B3431/4,-3)*3.2,0)-440000,IF(B3431&lt;8500000,ROUNDDOWN(B3431*0.9,0)-1100000,B3431-1950000))))))))</f>
        <v/>
      </c>
      <c r="G3431" s="21">
        <f>IF(F3431&gt;23500000,NA(),IF(F3431&lt;=4890000,1040000,IF(F3431&lt;=6550000,670000,620000)))</f>
        <v/>
      </c>
      <c r="H3431" s="21">
        <f>IF(D3431&lt;=0,0,MAX(0,MIN(2000000,D3431-MIN(100000,ROUNDDOWN(F3431*0.05,0)))))</f>
        <v/>
      </c>
      <c r="I3431" s="21">
        <f>IF(C3431&lt;=2000,0,MIN(C3431,ROUNDDOWN(F3431*0.4,0))-2000)</f>
        <v/>
      </c>
      <c r="J3431" s="21">
        <f>MAX(0,ROUNDDOWN(F3431-E3431-G3431,-3))</f>
        <v/>
      </c>
      <c r="K3431" s="21">
        <f>MAX(0,ROUNDDOWN(F3431-E3431-G3431-H3431-I3431,-3))</f>
        <v/>
      </c>
      <c r="L3431" s="21">
        <f>MAX(0,ROUNDDOWN(F3431-E3431-G3431-H3431,-3))</f>
        <v/>
      </c>
      <c r="M3431" s="21">
        <f>IF(J3431&lt;=0,0,ROUNDDOWN((J3431*LOOKUP(J3431,{0,1950001,3300001,6950001,9000001,18000001,40000001},{0.05,0.1,0.2,0.23,0.33,0.4,0.45})-LOOKUP(J3431,{0,1950001,3300001,6950001,9000001,18000001,40000001},{0,97500,427500,636000,1536000,2796000,4796000}))*1.021,-2))</f>
        <v/>
      </c>
      <c r="N3431" s="21">
        <f>IF(K3431&lt;=0,0,ROUNDDOWN((K3431*LOOKUP(K3431,{0,1950001,3300001,6950001,9000001,18000001,40000001},{0.05,0.1,0.2,0.23,0.33,0.4,0.45})-LOOKUP(K3431,{0,1950001,3300001,6950001,9000001,18000001,40000001},{0,97500,427500,636000,1536000,2796000,4796000}))*1.021,-2))</f>
        <v/>
      </c>
      <c r="O3431" s="21">
        <f>IF(L3431&lt;=0,0,ROUNDDOWN((L3431*LOOKUP(L3431,{0,1950001,3300001,6950001,9000001,18000001,40000001},{0.05,0.1,0.2,0.23,0.33,0.4,0.45})-LOOKUP(L3431,{0,1950001,3300001,6950001,9000001,18000001,40000001},{0,97500,427500,636000,1536000,2796000,4796000}))*1.021,-2))</f>
        <v/>
      </c>
      <c r="P3431" s="21">
        <f>MAX(0,ROUNDDOWN(F3431-E3431-430000,-3))</f>
        <v/>
      </c>
      <c r="Q3431" s="21">
        <f>MAX(0,ROUNDDOWN(F3431-E3431-430000-H3431,-3))</f>
        <v/>
      </c>
      <c r="R3431" s="21">
        <f>IF(F3431&lt;=450000,0,MAX(0,P3431*0.06-MIN(50000,P3431)*0.03))</f>
        <v/>
      </c>
      <c r="S3431" s="21">
        <f>IF(F3431&lt;=450000,0,MAX(0,P3431*0.04-MIN(50000,P3431)*0.02))</f>
        <v/>
      </c>
      <c r="T3431" s="21">
        <f>IF(F3431&lt;=450000,0,MAX(0,Q3431*0.06-MIN(50000,Q3431)*0.03))</f>
        <v/>
      </c>
      <c r="U3431" s="21">
        <f>IF(F3431&lt;=450000,0,MAX(0,Q3431*0.04-MIN(50000,Q3431)*0.02))</f>
        <v/>
      </c>
      <c r="V3431" s="21">
        <f>50000+MAX(0,G3431-480000)</f>
        <v/>
      </c>
      <c r="W3431" s="21">
        <f>P3431-V3431</f>
        <v/>
      </c>
      <c r="X3431" s="21">
        <f>Q3431-V3431</f>
        <v/>
      </c>
      <c r="Y3431" s="22">
        <f>IF(W3431&lt;0,0.9,LOOKUP(W3431,{0,1950001,3300001,6950001,9000001,18000001,40000001},{0.84895,0.7979,0.6958,0.66517,0.56307,0.4916,0.44055}))</f>
        <v/>
      </c>
      <c r="Z3431" s="22">
        <f>IF(X3431&lt;0,0.9,LOOKUP(X3431,{0,1950001,3300001,6950001,9000001,18000001,40000001},{0.84895,0.7979,0.6958,0.66517,0.56307,0.4916,0.44055}))</f>
        <v/>
      </c>
      <c r="AA3431" s="22">
        <f>IF(W3431&lt;0,0,CHOOSE(MATCH(W3431,{0,1950001,3300001,6950001,9000001},1),5.105/84.895,10.21/79.79,20.42/69.58,23.483/66.517,33.693/56.307))</f>
        <v/>
      </c>
      <c r="AB3431" s="21">
        <f>IF(C3431&lt;=2000,0,(MIN(C3431,ROUNDDOWN(F3431*0.3,0))-2000)*0.1)</f>
        <v/>
      </c>
      <c r="AC3431" s="21">
        <f>IF(C3431&lt;=2000,0,MIN((C3431-2000)*Y3431,(R3431+S3431)*0.2))</f>
        <v/>
      </c>
      <c r="AD3431" s="21">
        <f>IF(C3431&lt;=2000,0,MIN((C3431-2000)*Z3431,(T3431+U3431)*0.2))</f>
        <v/>
      </c>
      <c r="AE3431" s="21">
        <f>AC3431*AA3431</f>
        <v/>
      </c>
      <c r="AF3431" s="21">
        <f>ROUNDDOWN(R3431,-2)+ROUNDDOWN(S3431,-2)</f>
        <v/>
      </c>
      <c r="AG3431" s="21">
        <f>ROUNDDOWN(MAX(0,R3431-(AB3431+AC3431+AE3431)*0.6),-2)+ROUNDDOWN(MAX(0,S3431-(AB3431+AC3431+AE3431)*0.4),-2)</f>
        <v/>
      </c>
      <c r="AH3431" s="21">
        <f>ROUNDDOWN(MAX(0,T3431-(AB3431+AD3431)*0.6),-2)+ROUNDDOWN(MAX(0,U3431-(AB3431+AD3431)*0.4),-2)</f>
        <v/>
      </c>
      <c r="AI3431" s="21">
        <f>ROUNDDOWN(T3431,-2)+ROUNDDOWN(U3431,-2)</f>
        <v/>
      </c>
      <c r="AJ3431" s="21">
        <f>M3431+AF3431</f>
        <v/>
      </c>
      <c r="AK3431" s="21">
        <f>M3431+AG3431</f>
        <v/>
      </c>
      <c r="AL3431" s="21">
        <f>N3431+AH3431</f>
        <v/>
      </c>
      <c r="AM3431" s="21">
        <f>O3431+AI3431</f>
        <v/>
      </c>
      <c r="AN3431" s="21">
        <f>N3431+AI3431</f>
        <v/>
      </c>
      <c r="AO3431" s="21">
        <f>ROUNDDOWN((R3431+S3431)*0.2/Y3431+2000,0)</f>
        <v/>
      </c>
      <c r="AP3431" s="21">
        <f>ROUNDDOWN((T3431+U3431)*0.2/Z3431+2000,0)</f>
        <v/>
      </c>
      <c r="AQ3431" s="21">
        <f>AL3431-AK3431</f>
        <v/>
      </c>
      <c r="AR3431" s="21">
        <f>AM3431-AK3431</f>
        <v/>
      </c>
      <c r="AS3431" s="21">
        <f>AM3431-AL3431</f>
        <v/>
      </c>
      <c r="AT3431" s="21">
        <f>AK3431+C3431-AJ3431</f>
        <v/>
      </c>
      <c r="AU3431" s="21">
        <f>AL3431+C3431-AM3431</f>
        <v/>
      </c>
      <c r="AV3431" s="21">
        <f>AN3431+C3431-AM3431</f>
        <v/>
      </c>
    </row>
    <row r="3432">
      <c r="A3432" t="inlineStr">
        <is>
          <t>1万円刻み</t>
        </is>
      </c>
      <c r="B3432" s="21">
        <f>'5_1万円刻み'!$A$1669</f>
        <v/>
      </c>
      <c r="C3432" s="21">
        <f>AO3432</f>
        <v/>
      </c>
      <c r="D3432" s="21" t="n">
        <v>0</v>
      </c>
      <c r="E3432" s="21">
        <f>ROUND(MIN(B3432/12,650000)*12*0.0915+MIN(B3432/12,1390000)*12*(0.0504+0)+B3432*0.005,0)</f>
        <v/>
      </c>
      <c r="F3432" s="21">
        <f>IF(B3432&lt;741000,0,IF(B3432&lt;2191000,B3432-740000,IF(B3432&lt;2193000,1451000,IF(B3432&lt;2196000,1453000,IF(B3432&lt;2200000,1456000,IF(B3432&lt;3600000,ROUND(ROUNDDOWN(B3432/4,-3)*2.8,0)-80000,IF(B3432&lt;6600000,ROUND(ROUNDDOWN(B3432/4,-3)*3.2,0)-440000,IF(B3432&lt;8500000,ROUNDDOWN(B3432*0.9,0)-1100000,B3432-1950000))))))))</f>
        <v/>
      </c>
      <c r="G3432" s="21">
        <f>IF(F3432&gt;23500000,NA(),IF(F3432&lt;=4890000,1040000,IF(F3432&lt;=6550000,670000,620000)))</f>
        <v/>
      </c>
      <c r="H3432" s="21">
        <f>IF(D3432&lt;=0,0,MAX(0,MIN(2000000,D3432-MIN(100000,ROUNDDOWN(F3432*0.05,0)))))</f>
        <v/>
      </c>
      <c r="I3432" s="21">
        <f>IF(C3432&lt;=2000,0,MIN(C3432,ROUNDDOWN(F3432*0.4,0))-2000)</f>
        <v/>
      </c>
      <c r="J3432" s="21">
        <f>MAX(0,ROUNDDOWN(F3432-E3432-G3432,-3))</f>
        <v/>
      </c>
      <c r="K3432" s="21">
        <f>MAX(0,ROUNDDOWN(F3432-E3432-G3432-H3432-I3432,-3))</f>
        <v/>
      </c>
      <c r="L3432" s="21">
        <f>MAX(0,ROUNDDOWN(F3432-E3432-G3432-H3432,-3))</f>
        <v/>
      </c>
      <c r="M3432" s="21">
        <f>IF(J3432&lt;=0,0,ROUNDDOWN((J3432*LOOKUP(J3432,{0,1950001,3300001,6950001,9000001,18000001,40000001},{0.05,0.1,0.2,0.23,0.33,0.4,0.45})-LOOKUP(J3432,{0,1950001,3300001,6950001,9000001,18000001,40000001},{0,97500,427500,636000,1536000,2796000,4796000}))*1.021,-2))</f>
        <v/>
      </c>
      <c r="N3432" s="21">
        <f>IF(K3432&lt;=0,0,ROUNDDOWN((K3432*LOOKUP(K3432,{0,1950001,3300001,6950001,9000001,18000001,40000001},{0.05,0.1,0.2,0.23,0.33,0.4,0.45})-LOOKUP(K3432,{0,1950001,3300001,6950001,9000001,18000001,40000001},{0,97500,427500,636000,1536000,2796000,4796000}))*1.021,-2))</f>
        <v/>
      </c>
      <c r="O3432" s="21">
        <f>IF(L3432&lt;=0,0,ROUNDDOWN((L3432*LOOKUP(L3432,{0,1950001,3300001,6950001,9000001,18000001,40000001},{0.05,0.1,0.2,0.23,0.33,0.4,0.45})-LOOKUP(L3432,{0,1950001,3300001,6950001,9000001,18000001,40000001},{0,97500,427500,636000,1536000,2796000,4796000}))*1.021,-2))</f>
        <v/>
      </c>
      <c r="P3432" s="21">
        <f>MAX(0,ROUNDDOWN(F3432-E3432-430000,-3))</f>
        <v/>
      </c>
      <c r="Q3432" s="21">
        <f>MAX(0,ROUNDDOWN(F3432-E3432-430000-H3432,-3))</f>
        <v/>
      </c>
      <c r="R3432" s="21">
        <f>IF(F3432&lt;=450000,0,MAX(0,P3432*0.06-MIN(50000,P3432)*0.03))</f>
        <v/>
      </c>
      <c r="S3432" s="21">
        <f>IF(F3432&lt;=450000,0,MAX(0,P3432*0.04-MIN(50000,P3432)*0.02))</f>
        <v/>
      </c>
      <c r="T3432" s="21">
        <f>IF(F3432&lt;=450000,0,MAX(0,Q3432*0.06-MIN(50000,Q3432)*0.03))</f>
        <v/>
      </c>
      <c r="U3432" s="21">
        <f>IF(F3432&lt;=450000,0,MAX(0,Q3432*0.04-MIN(50000,Q3432)*0.02))</f>
        <v/>
      </c>
      <c r="V3432" s="21">
        <f>50000+MAX(0,G3432-480000)</f>
        <v/>
      </c>
      <c r="W3432" s="21">
        <f>P3432-V3432</f>
        <v/>
      </c>
      <c r="X3432" s="21">
        <f>Q3432-V3432</f>
        <v/>
      </c>
      <c r="Y3432" s="22">
        <f>IF(W3432&lt;0,0.9,LOOKUP(W3432,{0,1950001,3300001,6950001,9000001,18000001,40000001},{0.84895,0.7979,0.6958,0.66517,0.56307,0.4916,0.44055}))</f>
        <v/>
      </c>
      <c r="Z3432" s="22">
        <f>IF(X3432&lt;0,0.9,LOOKUP(X3432,{0,1950001,3300001,6950001,9000001,18000001,40000001},{0.84895,0.7979,0.6958,0.66517,0.56307,0.4916,0.44055}))</f>
        <v/>
      </c>
      <c r="AA3432" s="22">
        <f>IF(W3432&lt;0,0,CHOOSE(MATCH(W3432,{0,1950001,3300001,6950001,9000001},1),5.105/84.895,10.21/79.79,20.42/69.58,23.483/66.517,33.693/56.307))</f>
        <v/>
      </c>
      <c r="AB3432" s="21">
        <f>IF(C3432&lt;=2000,0,(MIN(C3432,ROUNDDOWN(F3432*0.3,0))-2000)*0.1)</f>
        <v/>
      </c>
      <c r="AC3432" s="21">
        <f>IF(C3432&lt;=2000,0,MIN((C3432-2000)*Y3432,(R3432+S3432)*0.2))</f>
        <v/>
      </c>
      <c r="AD3432" s="21">
        <f>IF(C3432&lt;=2000,0,MIN((C3432-2000)*Z3432,(T3432+U3432)*0.2))</f>
        <v/>
      </c>
      <c r="AE3432" s="21">
        <f>AC3432*AA3432</f>
        <v/>
      </c>
      <c r="AF3432" s="21">
        <f>ROUNDDOWN(R3432,-2)+ROUNDDOWN(S3432,-2)</f>
        <v/>
      </c>
      <c r="AG3432" s="21">
        <f>ROUNDDOWN(MAX(0,R3432-(AB3432+AC3432+AE3432)*0.6),-2)+ROUNDDOWN(MAX(0,S3432-(AB3432+AC3432+AE3432)*0.4),-2)</f>
        <v/>
      </c>
      <c r="AH3432" s="21">
        <f>ROUNDDOWN(MAX(0,T3432-(AB3432+AD3432)*0.6),-2)+ROUNDDOWN(MAX(0,U3432-(AB3432+AD3432)*0.4),-2)</f>
        <v/>
      </c>
      <c r="AI3432" s="21">
        <f>ROUNDDOWN(T3432,-2)+ROUNDDOWN(U3432,-2)</f>
        <v/>
      </c>
      <c r="AJ3432" s="21">
        <f>M3432+AF3432</f>
        <v/>
      </c>
      <c r="AK3432" s="21">
        <f>M3432+AG3432</f>
        <v/>
      </c>
      <c r="AL3432" s="21">
        <f>N3432+AH3432</f>
        <v/>
      </c>
      <c r="AM3432" s="21">
        <f>O3432+AI3432</f>
        <v/>
      </c>
      <c r="AN3432" s="21">
        <f>N3432+AI3432</f>
        <v/>
      </c>
      <c r="AO3432" s="21">
        <f>ROUNDDOWN((R3432+S3432)*0.2/Y3432+2000,0)</f>
        <v/>
      </c>
      <c r="AP3432" s="21">
        <f>ROUNDDOWN((T3432+U3432)*0.2/Z3432+2000,0)</f>
        <v/>
      </c>
      <c r="AQ3432" s="21">
        <f>AL3432-AK3432</f>
        <v/>
      </c>
      <c r="AR3432" s="21">
        <f>AM3432-AK3432</f>
        <v/>
      </c>
      <c r="AS3432" s="21">
        <f>AM3432-AL3432</f>
        <v/>
      </c>
      <c r="AT3432" s="21">
        <f>AK3432+C3432-AJ3432</f>
        <v/>
      </c>
      <c r="AU3432" s="21">
        <f>AL3432+C3432-AM3432</f>
        <v/>
      </c>
      <c r="AV3432" s="21">
        <f>AN3432+C3432-AM3432</f>
        <v/>
      </c>
    </row>
    <row r="3433">
      <c r="A3433" t="inlineStr">
        <is>
          <t>1万円刻み</t>
        </is>
      </c>
      <c r="B3433" s="21">
        <f>'5_1万円刻み'!$A$1670</f>
        <v/>
      </c>
      <c r="C3433" s="21">
        <f>AO3433</f>
        <v/>
      </c>
      <c r="D3433" s="21" t="n">
        <v>0</v>
      </c>
      <c r="E3433" s="21">
        <f>ROUND(MIN(B3433/12,650000)*12*0.0915+MIN(B3433/12,1390000)*12*(0.0504+0)+B3433*0.005,0)</f>
        <v/>
      </c>
      <c r="F3433" s="21">
        <f>IF(B3433&lt;741000,0,IF(B3433&lt;2191000,B3433-740000,IF(B3433&lt;2193000,1451000,IF(B3433&lt;2196000,1453000,IF(B3433&lt;2200000,1456000,IF(B3433&lt;3600000,ROUND(ROUNDDOWN(B3433/4,-3)*2.8,0)-80000,IF(B3433&lt;6600000,ROUND(ROUNDDOWN(B3433/4,-3)*3.2,0)-440000,IF(B3433&lt;8500000,ROUNDDOWN(B3433*0.9,0)-1100000,B3433-1950000))))))))</f>
        <v/>
      </c>
      <c r="G3433" s="21">
        <f>IF(F3433&gt;23500000,NA(),IF(F3433&lt;=4890000,1040000,IF(F3433&lt;=6550000,670000,620000)))</f>
        <v/>
      </c>
      <c r="H3433" s="21">
        <f>IF(D3433&lt;=0,0,MAX(0,MIN(2000000,D3433-MIN(100000,ROUNDDOWN(F3433*0.05,0)))))</f>
        <v/>
      </c>
      <c r="I3433" s="21">
        <f>IF(C3433&lt;=2000,0,MIN(C3433,ROUNDDOWN(F3433*0.4,0))-2000)</f>
        <v/>
      </c>
      <c r="J3433" s="21">
        <f>MAX(0,ROUNDDOWN(F3433-E3433-G3433,-3))</f>
        <v/>
      </c>
      <c r="K3433" s="21">
        <f>MAX(0,ROUNDDOWN(F3433-E3433-G3433-H3433-I3433,-3))</f>
        <v/>
      </c>
      <c r="L3433" s="21">
        <f>MAX(0,ROUNDDOWN(F3433-E3433-G3433-H3433,-3))</f>
        <v/>
      </c>
      <c r="M3433" s="21">
        <f>IF(J3433&lt;=0,0,ROUNDDOWN((J3433*LOOKUP(J3433,{0,1950001,3300001,6950001,9000001,18000001,40000001},{0.05,0.1,0.2,0.23,0.33,0.4,0.45})-LOOKUP(J3433,{0,1950001,3300001,6950001,9000001,18000001,40000001},{0,97500,427500,636000,1536000,2796000,4796000}))*1.021,-2))</f>
        <v/>
      </c>
      <c r="N3433" s="21">
        <f>IF(K3433&lt;=0,0,ROUNDDOWN((K3433*LOOKUP(K3433,{0,1950001,3300001,6950001,9000001,18000001,40000001},{0.05,0.1,0.2,0.23,0.33,0.4,0.45})-LOOKUP(K3433,{0,1950001,3300001,6950001,9000001,18000001,40000001},{0,97500,427500,636000,1536000,2796000,4796000}))*1.021,-2))</f>
        <v/>
      </c>
      <c r="O3433" s="21">
        <f>IF(L3433&lt;=0,0,ROUNDDOWN((L3433*LOOKUP(L3433,{0,1950001,3300001,6950001,9000001,18000001,40000001},{0.05,0.1,0.2,0.23,0.33,0.4,0.45})-LOOKUP(L3433,{0,1950001,3300001,6950001,9000001,18000001,40000001},{0,97500,427500,636000,1536000,2796000,4796000}))*1.021,-2))</f>
        <v/>
      </c>
      <c r="P3433" s="21">
        <f>MAX(0,ROUNDDOWN(F3433-E3433-430000,-3))</f>
        <v/>
      </c>
      <c r="Q3433" s="21">
        <f>MAX(0,ROUNDDOWN(F3433-E3433-430000-H3433,-3))</f>
        <v/>
      </c>
      <c r="R3433" s="21">
        <f>IF(F3433&lt;=450000,0,MAX(0,P3433*0.06-MIN(50000,P3433)*0.03))</f>
        <v/>
      </c>
      <c r="S3433" s="21">
        <f>IF(F3433&lt;=450000,0,MAX(0,P3433*0.04-MIN(50000,P3433)*0.02))</f>
        <v/>
      </c>
      <c r="T3433" s="21">
        <f>IF(F3433&lt;=450000,0,MAX(0,Q3433*0.06-MIN(50000,Q3433)*0.03))</f>
        <v/>
      </c>
      <c r="U3433" s="21">
        <f>IF(F3433&lt;=450000,0,MAX(0,Q3433*0.04-MIN(50000,Q3433)*0.02))</f>
        <v/>
      </c>
      <c r="V3433" s="21">
        <f>50000+MAX(0,G3433-480000)</f>
        <v/>
      </c>
      <c r="W3433" s="21">
        <f>P3433-V3433</f>
        <v/>
      </c>
      <c r="X3433" s="21">
        <f>Q3433-V3433</f>
        <v/>
      </c>
      <c r="Y3433" s="22">
        <f>IF(W3433&lt;0,0.9,LOOKUP(W3433,{0,1950001,3300001,6950001,9000001,18000001,40000001},{0.84895,0.7979,0.6958,0.66517,0.56307,0.4916,0.44055}))</f>
        <v/>
      </c>
      <c r="Z3433" s="22">
        <f>IF(X3433&lt;0,0.9,LOOKUP(X3433,{0,1950001,3300001,6950001,9000001,18000001,40000001},{0.84895,0.7979,0.6958,0.66517,0.56307,0.4916,0.44055}))</f>
        <v/>
      </c>
      <c r="AA3433" s="22">
        <f>IF(W3433&lt;0,0,CHOOSE(MATCH(W3433,{0,1950001,3300001,6950001,9000001},1),5.105/84.895,10.21/79.79,20.42/69.58,23.483/66.517,33.693/56.307))</f>
        <v/>
      </c>
      <c r="AB3433" s="21">
        <f>IF(C3433&lt;=2000,0,(MIN(C3433,ROUNDDOWN(F3433*0.3,0))-2000)*0.1)</f>
        <v/>
      </c>
      <c r="AC3433" s="21">
        <f>IF(C3433&lt;=2000,0,MIN((C3433-2000)*Y3433,(R3433+S3433)*0.2))</f>
        <v/>
      </c>
      <c r="AD3433" s="21">
        <f>IF(C3433&lt;=2000,0,MIN((C3433-2000)*Z3433,(T3433+U3433)*0.2))</f>
        <v/>
      </c>
      <c r="AE3433" s="21">
        <f>AC3433*AA3433</f>
        <v/>
      </c>
      <c r="AF3433" s="21">
        <f>ROUNDDOWN(R3433,-2)+ROUNDDOWN(S3433,-2)</f>
        <v/>
      </c>
      <c r="AG3433" s="21">
        <f>ROUNDDOWN(MAX(0,R3433-(AB3433+AC3433+AE3433)*0.6),-2)+ROUNDDOWN(MAX(0,S3433-(AB3433+AC3433+AE3433)*0.4),-2)</f>
        <v/>
      </c>
      <c r="AH3433" s="21">
        <f>ROUNDDOWN(MAX(0,T3433-(AB3433+AD3433)*0.6),-2)+ROUNDDOWN(MAX(0,U3433-(AB3433+AD3433)*0.4),-2)</f>
        <v/>
      </c>
      <c r="AI3433" s="21">
        <f>ROUNDDOWN(T3433,-2)+ROUNDDOWN(U3433,-2)</f>
        <v/>
      </c>
      <c r="AJ3433" s="21">
        <f>M3433+AF3433</f>
        <v/>
      </c>
      <c r="AK3433" s="21">
        <f>M3433+AG3433</f>
        <v/>
      </c>
      <c r="AL3433" s="21">
        <f>N3433+AH3433</f>
        <v/>
      </c>
      <c r="AM3433" s="21">
        <f>O3433+AI3433</f>
        <v/>
      </c>
      <c r="AN3433" s="21">
        <f>N3433+AI3433</f>
        <v/>
      </c>
      <c r="AO3433" s="21">
        <f>ROUNDDOWN((R3433+S3433)*0.2/Y3433+2000,0)</f>
        <v/>
      </c>
      <c r="AP3433" s="21">
        <f>ROUNDDOWN((T3433+U3433)*0.2/Z3433+2000,0)</f>
        <v/>
      </c>
      <c r="AQ3433" s="21">
        <f>AL3433-AK3433</f>
        <v/>
      </c>
      <c r="AR3433" s="21">
        <f>AM3433-AK3433</f>
        <v/>
      </c>
      <c r="AS3433" s="21">
        <f>AM3433-AL3433</f>
        <v/>
      </c>
      <c r="AT3433" s="21">
        <f>AK3433+C3433-AJ3433</f>
        <v/>
      </c>
      <c r="AU3433" s="21">
        <f>AL3433+C3433-AM3433</f>
        <v/>
      </c>
      <c r="AV3433" s="21">
        <f>AN3433+C3433-AM3433</f>
        <v/>
      </c>
    </row>
    <row r="3434">
      <c r="A3434" t="inlineStr">
        <is>
          <t>1万円刻み</t>
        </is>
      </c>
      <c r="B3434" s="21">
        <f>'5_1万円刻み'!$A$1671</f>
        <v/>
      </c>
      <c r="C3434" s="21">
        <f>AO3434</f>
        <v/>
      </c>
      <c r="D3434" s="21" t="n">
        <v>0</v>
      </c>
      <c r="E3434" s="21">
        <f>ROUND(MIN(B3434/12,650000)*12*0.0915+MIN(B3434/12,1390000)*12*(0.0504+0)+B3434*0.005,0)</f>
        <v/>
      </c>
      <c r="F3434" s="21">
        <f>IF(B3434&lt;741000,0,IF(B3434&lt;2191000,B3434-740000,IF(B3434&lt;2193000,1451000,IF(B3434&lt;2196000,1453000,IF(B3434&lt;2200000,1456000,IF(B3434&lt;3600000,ROUND(ROUNDDOWN(B3434/4,-3)*2.8,0)-80000,IF(B3434&lt;6600000,ROUND(ROUNDDOWN(B3434/4,-3)*3.2,0)-440000,IF(B3434&lt;8500000,ROUNDDOWN(B3434*0.9,0)-1100000,B3434-1950000))))))))</f>
        <v/>
      </c>
      <c r="G3434" s="21">
        <f>IF(F3434&gt;23500000,NA(),IF(F3434&lt;=4890000,1040000,IF(F3434&lt;=6550000,670000,620000)))</f>
        <v/>
      </c>
      <c r="H3434" s="21">
        <f>IF(D3434&lt;=0,0,MAX(0,MIN(2000000,D3434-MIN(100000,ROUNDDOWN(F3434*0.05,0)))))</f>
        <v/>
      </c>
      <c r="I3434" s="21">
        <f>IF(C3434&lt;=2000,0,MIN(C3434,ROUNDDOWN(F3434*0.4,0))-2000)</f>
        <v/>
      </c>
      <c r="J3434" s="21">
        <f>MAX(0,ROUNDDOWN(F3434-E3434-G3434,-3))</f>
        <v/>
      </c>
      <c r="K3434" s="21">
        <f>MAX(0,ROUNDDOWN(F3434-E3434-G3434-H3434-I3434,-3))</f>
        <v/>
      </c>
      <c r="L3434" s="21">
        <f>MAX(0,ROUNDDOWN(F3434-E3434-G3434-H3434,-3))</f>
        <v/>
      </c>
      <c r="M3434" s="21">
        <f>IF(J3434&lt;=0,0,ROUNDDOWN((J3434*LOOKUP(J3434,{0,1950001,3300001,6950001,9000001,18000001,40000001},{0.05,0.1,0.2,0.23,0.33,0.4,0.45})-LOOKUP(J3434,{0,1950001,3300001,6950001,9000001,18000001,40000001},{0,97500,427500,636000,1536000,2796000,4796000}))*1.021,-2))</f>
        <v/>
      </c>
      <c r="N3434" s="21">
        <f>IF(K3434&lt;=0,0,ROUNDDOWN((K3434*LOOKUP(K3434,{0,1950001,3300001,6950001,9000001,18000001,40000001},{0.05,0.1,0.2,0.23,0.33,0.4,0.45})-LOOKUP(K3434,{0,1950001,3300001,6950001,9000001,18000001,40000001},{0,97500,427500,636000,1536000,2796000,4796000}))*1.021,-2))</f>
        <v/>
      </c>
      <c r="O3434" s="21">
        <f>IF(L3434&lt;=0,0,ROUNDDOWN((L3434*LOOKUP(L3434,{0,1950001,3300001,6950001,9000001,18000001,40000001},{0.05,0.1,0.2,0.23,0.33,0.4,0.45})-LOOKUP(L3434,{0,1950001,3300001,6950001,9000001,18000001,40000001},{0,97500,427500,636000,1536000,2796000,4796000}))*1.021,-2))</f>
        <v/>
      </c>
      <c r="P3434" s="21">
        <f>MAX(0,ROUNDDOWN(F3434-E3434-430000,-3))</f>
        <v/>
      </c>
      <c r="Q3434" s="21">
        <f>MAX(0,ROUNDDOWN(F3434-E3434-430000-H3434,-3))</f>
        <v/>
      </c>
      <c r="R3434" s="21">
        <f>IF(F3434&lt;=450000,0,MAX(0,P3434*0.06-MIN(50000,P3434)*0.03))</f>
        <v/>
      </c>
      <c r="S3434" s="21">
        <f>IF(F3434&lt;=450000,0,MAX(0,P3434*0.04-MIN(50000,P3434)*0.02))</f>
        <v/>
      </c>
      <c r="T3434" s="21">
        <f>IF(F3434&lt;=450000,0,MAX(0,Q3434*0.06-MIN(50000,Q3434)*0.03))</f>
        <v/>
      </c>
      <c r="U3434" s="21">
        <f>IF(F3434&lt;=450000,0,MAX(0,Q3434*0.04-MIN(50000,Q3434)*0.02))</f>
        <v/>
      </c>
      <c r="V3434" s="21">
        <f>50000+MAX(0,G3434-480000)</f>
        <v/>
      </c>
      <c r="W3434" s="21">
        <f>P3434-V3434</f>
        <v/>
      </c>
      <c r="X3434" s="21">
        <f>Q3434-V3434</f>
        <v/>
      </c>
      <c r="Y3434" s="22">
        <f>IF(W3434&lt;0,0.9,LOOKUP(W3434,{0,1950001,3300001,6950001,9000001,18000001,40000001},{0.84895,0.7979,0.6958,0.66517,0.56307,0.4916,0.44055}))</f>
        <v/>
      </c>
      <c r="Z3434" s="22">
        <f>IF(X3434&lt;0,0.9,LOOKUP(X3434,{0,1950001,3300001,6950001,9000001,18000001,40000001},{0.84895,0.7979,0.6958,0.66517,0.56307,0.4916,0.44055}))</f>
        <v/>
      </c>
      <c r="AA3434" s="22">
        <f>IF(W3434&lt;0,0,CHOOSE(MATCH(W3434,{0,1950001,3300001,6950001,9000001},1),5.105/84.895,10.21/79.79,20.42/69.58,23.483/66.517,33.693/56.307))</f>
        <v/>
      </c>
      <c r="AB3434" s="21">
        <f>IF(C3434&lt;=2000,0,(MIN(C3434,ROUNDDOWN(F3434*0.3,0))-2000)*0.1)</f>
        <v/>
      </c>
      <c r="AC3434" s="21">
        <f>IF(C3434&lt;=2000,0,MIN((C3434-2000)*Y3434,(R3434+S3434)*0.2))</f>
        <v/>
      </c>
      <c r="AD3434" s="21">
        <f>IF(C3434&lt;=2000,0,MIN((C3434-2000)*Z3434,(T3434+U3434)*0.2))</f>
        <v/>
      </c>
      <c r="AE3434" s="21">
        <f>AC3434*AA3434</f>
        <v/>
      </c>
      <c r="AF3434" s="21">
        <f>ROUNDDOWN(R3434,-2)+ROUNDDOWN(S3434,-2)</f>
        <v/>
      </c>
      <c r="AG3434" s="21">
        <f>ROUNDDOWN(MAX(0,R3434-(AB3434+AC3434+AE3434)*0.6),-2)+ROUNDDOWN(MAX(0,S3434-(AB3434+AC3434+AE3434)*0.4),-2)</f>
        <v/>
      </c>
      <c r="AH3434" s="21">
        <f>ROUNDDOWN(MAX(0,T3434-(AB3434+AD3434)*0.6),-2)+ROUNDDOWN(MAX(0,U3434-(AB3434+AD3434)*0.4),-2)</f>
        <v/>
      </c>
      <c r="AI3434" s="21">
        <f>ROUNDDOWN(T3434,-2)+ROUNDDOWN(U3434,-2)</f>
        <v/>
      </c>
      <c r="AJ3434" s="21">
        <f>M3434+AF3434</f>
        <v/>
      </c>
      <c r="AK3434" s="21">
        <f>M3434+AG3434</f>
        <v/>
      </c>
      <c r="AL3434" s="21">
        <f>N3434+AH3434</f>
        <v/>
      </c>
      <c r="AM3434" s="21">
        <f>O3434+AI3434</f>
        <v/>
      </c>
      <c r="AN3434" s="21">
        <f>N3434+AI3434</f>
        <v/>
      </c>
      <c r="AO3434" s="21">
        <f>ROUNDDOWN((R3434+S3434)*0.2/Y3434+2000,0)</f>
        <v/>
      </c>
      <c r="AP3434" s="21">
        <f>ROUNDDOWN((T3434+U3434)*0.2/Z3434+2000,0)</f>
        <v/>
      </c>
      <c r="AQ3434" s="21">
        <f>AL3434-AK3434</f>
        <v/>
      </c>
      <c r="AR3434" s="21">
        <f>AM3434-AK3434</f>
        <v/>
      </c>
      <c r="AS3434" s="21">
        <f>AM3434-AL3434</f>
        <v/>
      </c>
      <c r="AT3434" s="21">
        <f>AK3434+C3434-AJ3434</f>
        <v/>
      </c>
      <c r="AU3434" s="21">
        <f>AL3434+C3434-AM3434</f>
        <v/>
      </c>
      <c r="AV3434" s="21">
        <f>AN3434+C3434-AM3434</f>
        <v/>
      </c>
    </row>
    <row r="3435">
      <c r="A3435" t="inlineStr">
        <is>
          <t>1万円刻み</t>
        </is>
      </c>
      <c r="B3435" s="21">
        <f>'5_1万円刻み'!$A$1672</f>
        <v/>
      </c>
      <c r="C3435" s="21">
        <f>AO3435</f>
        <v/>
      </c>
      <c r="D3435" s="21" t="n">
        <v>0</v>
      </c>
      <c r="E3435" s="21">
        <f>ROUND(MIN(B3435/12,650000)*12*0.0915+MIN(B3435/12,1390000)*12*(0.0504+0)+B3435*0.005,0)</f>
        <v/>
      </c>
      <c r="F3435" s="21">
        <f>IF(B3435&lt;741000,0,IF(B3435&lt;2191000,B3435-740000,IF(B3435&lt;2193000,1451000,IF(B3435&lt;2196000,1453000,IF(B3435&lt;2200000,1456000,IF(B3435&lt;3600000,ROUND(ROUNDDOWN(B3435/4,-3)*2.8,0)-80000,IF(B3435&lt;6600000,ROUND(ROUNDDOWN(B3435/4,-3)*3.2,0)-440000,IF(B3435&lt;8500000,ROUNDDOWN(B3435*0.9,0)-1100000,B3435-1950000))))))))</f>
        <v/>
      </c>
      <c r="G3435" s="21">
        <f>IF(F3435&gt;23500000,NA(),IF(F3435&lt;=4890000,1040000,IF(F3435&lt;=6550000,670000,620000)))</f>
        <v/>
      </c>
      <c r="H3435" s="21">
        <f>IF(D3435&lt;=0,0,MAX(0,MIN(2000000,D3435-MIN(100000,ROUNDDOWN(F3435*0.05,0)))))</f>
        <v/>
      </c>
      <c r="I3435" s="21">
        <f>IF(C3435&lt;=2000,0,MIN(C3435,ROUNDDOWN(F3435*0.4,0))-2000)</f>
        <v/>
      </c>
      <c r="J3435" s="21">
        <f>MAX(0,ROUNDDOWN(F3435-E3435-G3435,-3))</f>
        <v/>
      </c>
      <c r="K3435" s="21">
        <f>MAX(0,ROUNDDOWN(F3435-E3435-G3435-H3435-I3435,-3))</f>
        <v/>
      </c>
      <c r="L3435" s="21">
        <f>MAX(0,ROUNDDOWN(F3435-E3435-G3435-H3435,-3))</f>
        <v/>
      </c>
      <c r="M3435" s="21">
        <f>IF(J3435&lt;=0,0,ROUNDDOWN((J3435*LOOKUP(J3435,{0,1950001,3300001,6950001,9000001,18000001,40000001},{0.05,0.1,0.2,0.23,0.33,0.4,0.45})-LOOKUP(J3435,{0,1950001,3300001,6950001,9000001,18000001,40000001},{0,97500,427500,636000,1536000,2796000,4796000}))*1.021,-2))</f>
        <v/>
      </c>
      <c r="N3435" s="21">
        <f>IF(K3435&lt;=0,0,ROUNDDOWN((K3435*LOOKUP(K3435,{0,1950001,3300001,6950001,9000001,18000001,40000001},{0.05,0.1,0.2,0.23,0.33,0.4,0.45})-LOOKUP(K3435,{0,1950001,3300001,6950001,9000001,18000001,40000001},{0,97500,427500,636000,1536000,2796000,4796000}))*1.021,-2))</f>
        <v/>
      </c>
      <c r="O3435" s="21">
        <f>IF(L3435&lt;=0,0,ROUNDDOWN((L3435*LOOKUP(L3435,{0,1950001,3300001,6950001,9000001,18000001,40000001},{0.05,0.1,0.2,0.23,0.33,0.4,0.45})-LOOKUP(L3435,{0,1950001,3300001,6950001,9000001,18000001,40000001},{0,97500,427500,636000,1536000,2796000,4796000}))*1.021,-2))</f>
        <v/>
      </c>
      <c r="P3435" s="21">
        <f>MAX(0,ROUNDDOWN(F3435-E3435-430000,-3))</f>
        <v/>
      </c>
      <c r="Q3435" s="21">
        <f>MAX(0,ROUNDDOWN(F3435-E3435-430000-H3435,-3))</f>
        <v/>
      </c>
      <c r="R3435" s="21">
        <f>IF(F3435&lt;=450000,0,MAX(0,P3435*0.06-MIN(50000,P3435)*0.03))</f>
        <v/>
      </c>
      <c r="S3435" s="21">
        <f>IF(F3435&lt;=450000,0,MAX(0,P3435*0.04-MIN(50000,P3435)*0.02))</f>
        <v/>
      </c>
      <c r="T3435" s="21">
        <f>IF(F3435&lt;=450000,0,MAX(0,Q3435*0.06-MIN(50000,Q3435)*0.03))</f>
        <v/>
      </c>
      <c r="U3435" s="21">
        <f>IF(F3435&lt;=450000,0,MAX(0,Q3435*0.04-MIN(50000,Q3435)*0.02))</f>
        <v/>
      </c>
      <c r="V3435" s="21">
        <f>50000+MAX(0,G3435-480000)</f>
        <v/>
      </c>
      <c r="W3435" s="21">
        <f>P3435-V3435</f>
        <v/>
      </c>
      <c r="X3435" s="21">
        <f>Q3435-V3435</f>
        <v/>
      </c>
      <c r="Y3435" s="22">
        <f>IF(W3435&lt;0,0.9,LOOKUP(W3435,{0,1950001,3300001,6950001,9000001,18000001,40000001},{0.84895,0.7979,0.6958,0.66517,0.56307,0.4916,0.44055}))</f>
        <v/>
      </c>
      <c r="Z3435" s="22">
        <f>IF(X3435&lt;0,0.9,LOOKUP(X3435,{0,1950001,3300001,6950001,9000001,18000001,40000001},{0.84895,0.7979,0.6958,0.66517,0.56307,0.4916,0.44055}))</f>
        <v/>
      </c>
      <c r="AA3435" s="22">
        <f>IF(W3435&lt;0,0,CHOOSE(MATCH(W3435,{0,1950001,3300001,6950001,9000001},1),5.105/84.895,10.21/79.79,20.42/69.58,23.483/66.517,33.693/56.307))</f>
        <v/>
      </c>
      <c r="AB3435" s="21">
        <f>IF(C3435&lt;=2000,0,(MIN(C3435,ROUNDDOWN(F3435*0.3,0))-2000)*0.1)</f>
        <v/>
      </c>
      <c r="AC3435" s="21">
        <f>IF(C3435&lt;=2000,0,MIN((C3435-2000)*Y3435,(R3435+S3435)*0.2))</f>
        <v/>
      </c>
      <c r="AD3435" s="21">
        <f>IF(C3435&lt;=2000,0,MIN((C3435-2000)*Z3435,(T3435+U3435)*0.2))</f>
        <v/>
      </c>
      <c r="AE3435" s="21">
        <f>AC3435*AA3435</f>
        <v/>
      </c>
      <c r="AF3435" s="21">
        <f>ROUNDDOWN(R3435,-2)+ROUNDDOWN(S3435,-2)</f>
        <v/>
      </c>
      <c r="AG3435" s="21">
        <f>ROUNDDOWN(MAX(0,R3435-(AB3435+AC3435+AE3435)*0.6),-2)+ROUNDDOWN(MAX(0,S3435-(AB3435+AC3435+AE3435)*0.4),-2)</f>
        <v/>
      </c>
      <c r="AH3435" s="21">
        <f>ROUNDDOWN(MAX(0,T3435-(AB3435+AD3435)*0.6),-2)+ROUNDDOWN(MAX(0,U3435-(AB3435+AD3435)*0.4),-2)</f>
        <v/>
      </c>
      <c r="AI3435" s="21">
        <f>ROUNDDOWN(T3435,-2)+ROUNDDOWN(U3435,-2)</f>
        <v/>
      </c>
      <c r="AJ3435" s="21">
        <f>M3435+AF3435</f>
        <v/>
      </c>
      <c r="AK3435" s="21">
        <f>M3435+AG3435</f>
        <v/>
      </c>
      <c r="AL3435" s="21">
        <f>N3435+AH3435</f>
        <v/>
      </c>
      <c r="AM3435" s="21">
        <f>O3435+AI3435</f>
        <v/>
      </c>
      <c r="AN3435" s="21">
        <f>N3435+AI3435</f>
        <v/>
      </c>
      <c r="AO3435" s="21">
        <f>ROUNDDOWN((R3435+S3435)*0.2/Y3435+2000,0)</f>
        <v/>
      </c>
      <c r="AP3435" s="21">
        <f>ROUNDDOWN((T3435+U3435)*0.2/Z3435+2000,0)</f>
        <v/>
      </c>
      <c r="AQ3435" s="21">
        <f>AL3435-AK3435</f>
        <v/>
      </c>
      <c r="AR3435" s="21">
        <f>AM3435-AK3435</f>
        <v/>
      </c>
      <c r="AS3435" s="21">
        <f>AM3435-AL3435</f>
        <v/>
      </c>
      <c r="AT3435" s="21">
        <f>AK3435+C3435-AJ3435</f>
        <v/>
      </c>
      <c r="AU3435" s="21">
        <f>AL3435+C3435-AM3435</f>
        <v/>
      </c>
      <c r="AV3435" s="21">
        <f>AN3435+C3435-AM3435</f>
        <v/>
      </c>
    </row>
    <row r="3436">
      <c r="A3436" t="inlineStr">
        <is>
          <t>1万円刻み</t>
        </is>
      </c>
      <c r="B3436" s="21">
        <f>'5_1万円刻み'!$A$1673</f>
        <v/>
      </c>
      <c r="C3436" s="21">
        <f>AO3436</f>
        <v/>
      </c>
      <c r="D3436" s="21" t="n">
        <v>0</v>
      </c>
      <c r="E3436" s="21">
        <f>ROUND(MIN(B3436/12,650000)*12*0.0915+MIN(B3436/12,1390000)*12*(0.0504+0)+B3436*0.005,0)</f>
        <v/>
      </c>
      <c r="F3436" s="21">
        <f>IF(B3436&lt;741000,0,IF(B3436&lt;2191000,B3436-740000,IF(B3436&lt;2193000,1451000,IF(B3436&lt;2196000,1453000,IF(B3436&lt;2200000,1456000,IF(B3436&lt;3600000,ROUND(ROUNDDOWN(B3436/4,-3)*2.8,0)-80000,IF(B3436&lt;6600000,ROUND(ROUNDDOWN(B3436/4,-3)*3.2,0)-440000,IF(B3436&lt;8500000,ROUNDDOWN(B3436*0.9,0)-1100000,B3436-1950000))))))))</f>
        <v/>
      </c>
      <c r="G3436" s="21">
        <f>IF(F3436&gt;23500000,NA(),IF(F3436&lt;=4890000,1040000,IF(F3436&lt;=6550000,670000,620000)))</f>
        <v/>
      </c>
      <c r="H3436" s="21">
        <f>IF(D3436&lt;=0,0,MAX(0,MIN(2000000,D3436-MIN(100000,ROUNDDOWN(F3436*0.05,0)))))</f>
        <v/>
      </c>
      <c r="I3436" s="21">
        <f>IF(C3436&lt;=2000,0,MIN(C3436,ROUNDDOWN(F3436*0.4,0))-2000)</f>
        <v/>
      </c>
      <c r="J3436" s="21">
        <f>MAX(0,ROUNDDOWN(F3436-E3436-G3436,-3))</f>
        <v/>
      </c>
      <c r="K3436" s="21">
        <f>MAX(0,ROUNDDOWN(F3436-E3436-G3436-H3436-I3436,-3))</f>
        <v/>
      </c>
      <c r="L3436" s="21">
        <f>MAX(0,ROUNDDOWN(F3436-E3436-G3436-H3436,-3))</f>
        <v/>
      </c>
      <c r="M3436" s="21">
        <f>IF(J3436&lt;=0,0,ROUNDDOWN((J3436*LOOKUP(J3436,{0,1950001,3300001,6950001,9000001,18000001,40000001},{0.05,0.1,0.2,0.23,0.33,0.4,0.45})-LOOKUP(J3436,{0,1950001,3300001,6950001,9000001,18000001,40000001},{0,97500,427500,636000,1536000,2796000,4796000}))*1.021,-2))</f>
        <v/>
      </c>
      <c r="N3436" s="21">
        <f>IF(K3436&lt;=0,0,ROUNDDOWN((K3436*LOOKUP(K3436,{0,1950001,3300001,6950001,9000001,18000001,40000001},{0.05,0.1,0.2,0.23,0.33,0.4,0.45})-LOOKUP(K3436,{0,1950001,3300001,6950001,9000001,18000001,40000001},{0,97500,427500,636000,1536000,2796000,4796000}))*1.021,-2))</f>
        <v/>
      </c>
      <c r="O3436" s="21">
        <f>IF(L3436&lt;=0,0,ROUNDDOWN((L3436*LOOKUP(L3436,{0,1950001,3300001,6950001,9000001,18000001,40000001},{0.05,0.1,0.2,0.23,0.33,0.4,0.45})-LOOKUP(L3436,{0,1950001,3300001,6950001,9000001,18000001,40000001},{0,97500,427500,636000,1536000,2796000,4796000}))*1.021,-2))</f>
        <v/>
      </c>
      <c r="P3436" s="21">
        <f>MAX(0,ROUNDDOWN(F3436-E3436-430000,-3))</f>
        <v/>
      </c>
      <c r="Q3436" s="21">
        <f>MAX(0,ROUNDDOWN(F3436-E3436-430000-H3436,-3))</f>
        <v/>
      </c>
      <c r="R3436" s="21">
        <f>IF(F3436&lt;=450000,0,MAX(0,P3436*0.06-MIN(50000,P3436)*0.03))</f>
        <v/>
      </c>
      <c r="S3436" s="21">
        <f>IF(F3436&lt;=450000,0,MAX(0,P3436*0.04-MIN(50000,P3436)*0.02))</f>
        <v/>
      </c>
      <c r="T3436" s="21">
        <f>IF(F3436&lt;=450000,0,MAX(0,Q3436*0.06-MIN(50000,Q3436)*0.03))</f>
        <v/>
      </c>
      <c r="U3436" s="21">
        <f>IF(F3436&lt;=450000,0,MAX(0,Q3436*0.04-MIN(50000,Q3436)*0.02))</f>
        <v/>
      </c>
      <c r="V3436" s="21">
        <f>50000+MAX(0,G3436-480000)</f>
        <v/>
      </c>
      <c r="W3436" s="21">
        <f>P3436-V3436</f>
        <v/>
      </c>
      <c r="X3436" s="21">
        <f>Q3436-V3436</f>
        <v/>
      </c>
      <c r="Y3436" s="22">
        <f>IF(W3436&lt;0,0.9,LOOKUP(W3436,{0,1950001,3300001,6950001,9000001,18000001,40000001},{0.84895,0.7979,0.6958,0.66517,0.56307,0.4916,0.44055}))</f>
        <v/>
      </c>
      <c r="Z3436" s="22">
        <f>IF(X3436&lt;0,0.9,LOOKUP(X3436,{0,1950001,3300001,6950001,9000001,18000001,40000001},{0.84895,0.7979,0.6958,0.66517,0.56307,0.4916,0.44055}))</f>
        <v/>
      </c>
      <c r="AA3436" s="22">
        <f>IF(W3436&lt;0,0,CHOOSE(MATCH(W3436,{0,1950001,3300001,6950001,9000001},1),5.105/84.895,10.21/79.79,20.42/69.58,23.483/66.517,33.693/56.307))</f>
        <v/>
      </c>
      <c r="AB3436" s="21">
        <f>IF(C3436&lt;=2000,0,(MIN(C3436,ROUNDDOWN(F3436*0.3,0))-2000)*0.1)</f>
        <v/>
      </c>
      <c r="AC3436" s="21">
        <f>IF(C3436&lt;=2000,0,MIN((C3436-2000)*Y3436,(R3436+S3436)*0.2))</f>
        <v/>
      </c>
      <c r="AD3436" s="21">
        <f>IF(C3436&lt;=2000,0,MIN((C3436-2000)*Z3436,(T3436+U3436)*0.2))</f>
        <v/>
      </c>
      <c r="AE3436" s="21">
        <f>AC3436*AA3436</f>
        <v/>
      </c>
      <c r="AF3436" s="21">
        <f>ROUNDDOWN(R3436,-2)+ROUNDDOWN(S3436,-2)</f>
        <v/>
      </c>
      <c r="AG3436" s="21">
        <f>ROUNDDOWN(MAX(0,R3436-(AB3436+AC3436+AE3436)*0.6),-2)+ROUNDDOWN(MAX(0,S3436-(AB3436+AC3436+AE3436)*0.4),-2)</f>
        <v/>
      </c>
      <c r="AH3436" s="21">
        <f>ROUNDDOWN(MAX(0,T3436-(AB3436+AD3436)*0.6),-2)+ROUNDDOWN(MAX(0,U3436-(AB3436+AD3436)*0.4),-2)</f>
        <v/>
      </c>
      <c r="AI3436" s="21">
        <f>ROUNDDOWN(T3436,-2)+ROUNDDOWN(U3436,-2)</f>
        <v/>
      </c>
      <c r="AJ3436" s="21">
        <f>M3436+AF3436</f>
        <v/>
      </c>
      <c r="AK3436" s="21">
        <f>M3436+AG3436</f>
        <v/>
      </c>
      <c r="AL3436" s="21">
        <f>N3436+AH3436</f>
        <v/>
      </c>
      <c r="AM3436" s="21">
        <f>O3436+AI3436</f>
        <v/>
      </c>
      <c r="AN3436" s="21">
        <f>N3436+AI3436</f>
        <v/>
      </c>
      <c r="AO3436" s="21">
        <f>ROUNDDOWN((R3436+S3436)*0.2/Y3436+2000,0)</f>
        <v/>
      </c>
      <c r="AP3436" s="21">
        <f>ROUNDDOWN((T3436+U3436)*0.2/Z3436+2000,0)</f>
        <v/>
      </c>
      <c r="AQ3436" s="21">
        <f>AL3436-AK3436</f>
        <v/>
      </c>
      <c r="AR3436" s="21">
        <f>AM3436-AK3436</f>
        <v/>
      </c>
      <c r="AS3436" s="21">
        <f>AM3436-AL3436</f>
        <v/>
      </c>
      <c r="AT3436" s="21">
        <f>AK3436+C3436-AJ3436</f>
        <v/>
      </c>
      <c r="AU3436" s="21">
        <f>AL3436+C3436-AM3436</f>
        <v/>
      </c>
      <c r="AV3436" s="21">
        <f>AN3436+C3436-AM3436</f>
        <v/>
      </c>
    </row>
    <row r="3437">
      <c r="A3437" t="inlineStr">
        <is>
          <t>1万円刻み</t>
        </is>
      </c>
      <c r="B3437" s="21">
        <f>'5_1万円刻み'!$A$1674</f>
        <v/>
      </c>
      <c r="C3437" s="21">
        <f>AO3437</f>
        <v/>
      </c>
      <c r="D3437" s="21" t="n">
        <v>0</v>
      </c>
      <c r="E3437" s="21">
        <f>ROUND(MIN(B3437/12,650000)*12*0.0915+MIN(B3437/12,1390000)*12*(0.0504+0)+B3437*0.005,0)</f>
        <v/>
      </c>
      <c r="F3437" s="21">
        <f>IF(B3437&lt;741000,0,IF(B3437&lt;2191000,B3437-740000,IF(B3437&lt;2193000,1451000,IF(B3437&lt;2196000,1453000,IF(B3437&lt;2200000,1456000,IF(B3437&lt;3600000,ROUND(ROUNDDOWN(B3437/4,-3)*2.8,0)-80000,IF(B3437&lt;6600000,ROUND(ROUNDDOWN(B3437/4,-3)*3.2,0)-440000,IF(B3437&lt;8500000,ROUNDDOWN(B3437*0.9,0)-1100000,B3437-1950000))))))))</f>
        <v/>
      </c>
      <c r="G3437" s="21">
        <f>IF(F3437&gt;23500000,NA(),IF(F3437&lt;=4890000,1040000,IF(F3437&lt;=6550000,670000,620000)))</f>
        <v/>
      </c>
      <c r="H3437" s="21">
        <f>IF(D3437&lt;=0,0,MAX(0,MIN(2000000,D3437-MIN(100000,ROUNDDOWN(F3437*0.05,0)))))</f>
        <v/>
      </c>
      <c r="I3437" s="21">
        <f>IF(C3437&lt;=2000,0,MIN(C3437,ROUNDDOWN(F3437*0.4,0))-2000)</f>
        <v/>
      </c>
      <c r="J3437" s="21">
        <f>MAX(0,ROUNDDOWN(F3437-E3437-G3437,-3))</f>
        <v/>
      </c>
      <c r="K3437" s="21">
        <f>MAX(0,ROUNDDOWN(F3437-E3437-G3437-H3437-I3437,-3))</f>
        <v/>
      </c>
      <c r="L3437" s="21">
        <f>MAX(0,ROUNDDOWN(F3437-E3437-G3437-H3437,-3))</f>
        <v/>
      </c>
      <c r="M3437" s="21">
        <f>IF(J3437&lt;=0,0,ROUNDDOWN((J3437*LOOKUP(J3437,{0,1950001,3300001,6950001,9000001,18000001,40000001},{0.05,0.1,0.2,0.23,0.33,0.4,0.45})-LOOKUP(J3437,{0,1950001,3300001,6950001,9000001,18000001,40000001},{0,97500,427500,636000,1536000,2796000,4796000}))*1.021,-2))</f>
        <v/>
      </c>
      <c r="N3437" s="21">
        <f>IF(K3437&lt;=0,0,ROUNDDOWN((K3437*LOOKUP(K3437,{0,1950001,3300001,6950001,9000001,18000001,40000001},{0.05,0.1,0.2,0.23,0.33,0.4,0.45})-LOOKUP(K3437,{0,1950001,3300001,6950001,9000001,18000001,40000001},{0,97500,427500,636000,1536000,2796000,4796000}))*1.021,-2))</f>
        <v/>
      </c>
      <c r="O3437" s="21">
        <f>IF(L3437&lt;=0,0,ROUNDDOWN((L3437*LOOKUP(L3437,{0,1950001,3300001,6950001,9000001,18000001,40000001},{0.05,0.1,0.2,0.23,0.33,0.4,0.45})-LOOKUP(L3437,{0,1950001,3300001,6950001,9000001,18000001,40000001},{0,97500,427500,636000,1536000,2796000,4796000}))*1.021,-2))</f>
        <v/>
      </c>
      <c r="P3437" s="21">
        <f>MAX(0,ROUNDDOWN(F3437-E3437-430000,-3))</f>
        <v/>
      </c>
      <c r="Q3437" s="21">
        <f>MAX(0,ROUNDDOWN(F3437-E3437-430000-H3437,-3))</f>
        <v/>
      </c>
      <c r="R3437" s="21">
        <f>IF(F3437&lt;=450000,0,MAX(0,P3437*0.06-MIN(50000,P3437)*0.03))</f>
        <v/>
      </c>
      <c r="S3437" s="21">
        <f>IF(F3437&lt;=450000,0,MAX(0,P3437*0.04-MIN(50000,P3437)*0.02))</f>
        <v/>
      </c>
      <c r="T3437" s="21">
        <f>IF(F3437&lt;=450000,0,MAX(0,Q3437*0.06-MIN(50000,Q3437)*0.03))</f>
        <v/>
      </c>
      <c r="U3437" s="21">
        <f>IF(F3437&lt;=450000,0,MAX(0,Q3437*0.04-MIN(50000,Q3437)*0.02))</f>
        <v/>
      </c>
      <c r="V3437" s="21">
        <f>50000+MAX(0,G3437-480000)</f>
        <v/>
      </c>
      <c r="W3437" s="21">
        <f>P3437-V3437</f>
        <v/>
      </c>
      <c r="X3437" s="21">
        <f>Q3437-V3437</f>
        <v/>
      </c>
      <c r="Y3437" s="22">
        <f>IF(W3437&lt;0,0.9,LOOKUP(W3437,{0,1950001,3300001,6950001,9000001,18000001,40000001},{0.84895,0.7979,0.6958,0.66517,0.56307,0.4916,0.44055}))</f>
        <v/>
      </c>
      <c r="Z3437" s="22">
        <f>IF(X3437&lt;0,0.9,LOOKUP(X3437,{0,1950001,3300001,6950001,9000001,18000001,40000001},{0.84895,0.7979,0.6958,0.66517,0.56307,0.4916,0.44055}))</f>
        <v/>
      </c>
      <c r="AA3437" s="22">
        <f>IF(W3437&lt;0,0,CHOOSE(MATCH(W3437,{0,1950001,3300001,6950001,9000001},1),5.105/84.895,10.21/79.79,20.42/69.58,23.483/66.517,33.693/56.307))</f>
        <v/>
      </c>
      <c r="AB3437" s="21">
        <f>IF(C3437&lt;=2000,0,(MIN(C3437,ROUNDDOWN(F3437*0.3,0))-2000)*0.1)</f>
        <v/>
      </c>
      <c r="AC3437" s="21">
        <f>IF(C3437&lt;=2000,0,MIN((C3437-2000)*Y3437,(R3437+S3437)*0.2))</f>
        <v/>
      </c>
      <c r="AD3437" s="21">
        <f>IF(C3437&lt;=2000,0,MIN((C3437-2000)*Z3437,(T3437+U3437)*0.2))</f>
        <v/>
      </c>
      <c r="AE3437" s="21">
        <f>AC3437*AA3437</f>
        <v/>
      </c>
      <c r="AF3437" s="21">
        <f>ROUNDDOWN(R3437,-2)+ROUNDDOWN(S3437,-2)</f>
        <v/>
      </c>
      <c r="AG3437" s="21">
        <f>ROUNDDOWN(MAX(0,R3437-(AB3437+AC3437+AE3437)*0.6),-2)+ROUNDDOWN(MAX(0,S3437-(AB3437+AC3437+AE3437)*0.4),-2)</f>
        <v/>
      </c>
      <c r="AH3437" s="21">
        <f>ROUNDDOWN(MAX(0,T3437-(AB3437+AD3437)*0.6),-2)+ROUNDDOWN(MAX(0,U3437-(AB3437+AD3437)*0.4),-2)</f>
        <v/>
      </c>
      <c r="AI3437" s="21">
        <f>ROUNDDOWN(T3437,-2)+ROUNDDOWN(U3437,-2)</f>
        <v/>
      </c>
      <c r="AJ3437" s="21">
        <f>M3437+AF3437</f>
        <v/>
      </c>
      <c r="AK3437" s="21">
        <f>M3437+AG3437</f>
        <v/>
      </c>
      <c r="AL3437" s="21">
        <f>N3437+AH3437</f>
        <v/>
      </c>
      <c r="AM3437" s="21">
        <f>O3437+AI3437</f>
        <v/>
      </c>
      <c r="AN3437" s="21">
        <f>N3437+AI3437</f>
        <v/>
      </c>
      <c r="AO3437" s="21">
        <f>ROUNDDOWN((R3437+S3437)*0.2/Y3437+2000,0)</f>
        <v/>
      </c>
      <c r="AP3437" s="21">
        <f>ROUNDDOWN((T3437+U3437)*0.2/Z3437+2000,0)</f>
        <v/>
      </c>
      <c r="AQ3437" s="21">
        <f>AL3437-AK3437</f>
        <v/>
      </c>
      <c r="AR3437" s="21">
        <f>AM3437-AK3437</f>
        <v/>
      </c>
      <c r="AS3437" s="21">
        <f>AM3437-AL3437</f>
        <v/>
      </c>
      <c r="AT3437" s="21">
        <f>AK3437+C3437-AJ3437</f>
        <v/>
      </c>
      <c r="AU3437" s="21">
        <f>AL3437+C3437-AM3437</f>
        <v/>
      </c>
      <c r="AV3437" s="21">
        <f>AN3437+C3437-AM3437</f>
        <v/>
      </c>
    </row>
    <row r="3438">
      <c r="A3438" t="inlineStr">
        <is>
          <t>1万円刻み</t>
        </is>
      </c>
      <c r="B3438" s="21">
        <f>'5_1万円刻み'!$A$1675</f>
        <v/>
      </c>
      <c r="C3438" s="21">
        <f>AO3438</f>
        <v/>
      </c>
      <c r="D3438" s="21" t="n">
        <v>0</v>
      </c>
      <c r="E3438" s="21">
        <f>ROUND(MIN(B3438/12,650000)*12*0.0915+MIN(B3438/12,1390000)*12*(0.0504+0)+B3438*0.005,0)</f>
        <v/>
      </c>
      <c r="F3438" s="21">
        <f>IF(B3438&lt;741000,0,IF(B3438&lt;2191000,B3438-740000,IF(B3438&lt;2193000,1451000,IF(B3438&lt;2196000,1453000,IF(B3438&lt;2200000,1456000,IF(B3438&lt;3600000,ROUND(ROUNDDOWN(B3438/4,-3)*2.8,0)-80000,IF(B3438&lt;6600000,ROUND(ROUNDDOWN(B3438/4,-3)*3.2,0)-440000,IF(B3438&lt;8500000,ROUNDDOWN(B3438*0.9,0)-1100000,B3438-1950000))))))))</f>
        <v/>
      </c>
      <c r="G3438" s="21">
        <f>IF(F3438&gt;23500000,NA(),IF(F3438&lt;=4890000,1040000,IF(F3438&lt;=6550000,670000,620000)))</f>
        <v/>
      </c>
      <c r="H3438" s="21">
        <f>IF(D3438&lt;=0,0,MAX(0,MIN(2000000,D3438-MIN(100000,ROUNDDOWN(F3438*0.05,0)))))</f>
        <v/>
      </c>
      <c r="I3438" s="21">
        <f>IF(C3438&lt;=2000,0,MIN(C3438,ROUNDDOWN(F3438*0.4,0))-2000)</f>
        <v/>
      </c>
      <c r="J3438" s="21">
        <f>MAX(0,ROUNDDOWN(F3438-E3438-G3438,-3))</f>
        <v/>
      </c>
      <c r="K3438" s="21">
        <f>MAX(0,ROUNDDOWN(F3438-E3438-G3438-H3438-I3438,-3))</f>
        <v/>
      </c>
      <c r="L3438" s="21">
        <f>MAX(0,ROUNDDOWN(F3438-E3438-G3438-H3438,-3))</f>
        <v/>
      </c>
      <c r="M3438" s="21">
        <f>IF(J3438&lt;=0,0,ROUNDDOWN((J3438*LOOKUP(J3438,{0,1950001,3300001,6950001,9000001,18000001,40000001},{0.05,0.1,0.2,0.23,0.33,0.4,0.45})-LOOKUP(J3438,{0,1950001,3300001,6950001,9000001,18000001,40000001},{0,97500,427500,636000,1536000,2796000,4796000}))*1.021,-2))</f>
        <v/>
      </c>
      <c r="N3438" s="21">
        <f>IF(K3438&lt;=0,0,ROUNDDOWN((K3438*LOOKUP(K3438,{0,1950001,3300001,6950001,9000001,18000001,40000001},{0.05,0.1,0.2,0.23,0.33,0.4,0.45})-LOOKUP(K3438,{0,1950001,3300001,6950001,9000001,18000001,40000001},{0,97500,427500,636000,1536000,2796000,4796000}))*1.021,-2))</f>
        <v/>
      </c>
      <c r="O3438" s="21">
        <f>IF(L3438&lt;=0,0,ROUNDDOWN((L3438*LOOKUP(L3438,{0,1950001,3300001,6950001,9000001,18000001,40000001},{0.05,0.1,0.2,0.23,0.33,0.4,0.45})-LOOKUP(L3438,{0,1950001,3300001,6950001,9000001,18000001,40000001},{0,97500,427500,636000,1536000,2796000,4796000}))*1.021,-2))</f>
        <v/>
      </c>
      <c r="P3438" s="21">
        <f>MAX(0,ROUNDDOWN(F3438-E3438-430000,-3))</f>
        <v/>
      </c>
      <c r="Q3438" s="21">
        <f>MAX(0,ROUNDDOWN(F3438-E3438-430000-H3438,-3))</f>
        <v/>
      </c>
      <c r="R3438" s="21">
        <f>IF(F3438&lt;=450000,0,MAX(0,P3438*0.06-MIN(50000,P3438)*0.03))</f>
        <v/>
      </c>
      <c r="S3438" s="21">
        <f>IF(F3438&lt;=450000,0,MAX(0,P3438*0.04-MIN(50000,P3438)*0.02))</f>
        <v/>
      </c>
      <c r="T3438" s="21">
        <f>IF(F3438&lt;=450000,0,MAX(0,Q3438*0.06-MIN(50000,Q3438)*0.03))</f>
        <v/>
      </c>
      <c r="U3438" s="21">
        <f>IF(F3438&lt;=450000,0,MAX(0,Q3438*0.04-MIN(50000,Q3438)*0.02))</f>
        <v/>
      </c>
      <c r="V3438" s="21">
        <f>50000+MAX(0,G3438-480000)</f>
        <v/>
      </c>
      <c r="W3438" s="21">
        <f>P3438-V3438</f>
        <v/>
      </c>
      <c r="X3438" s="21">
        <f>Q3438-V3438</f>
        <v/>
      </c>
      <c r="Y3438" s="22">
        <f>IF(W3438&lt;0,0.9,LOOKUP(W3438,{0,1950001,3300001,6950001,9000001,18000001,40000001},{0.84895,0.7979,0.6958,0.66517,0.56307,0.4916,0.44055}))</f>
        <v/>
      </c>
      <c r="Z3438" s="22">
        <f>IF(X3438&lt;0,0.9,LOOKUP(X3438,{0,1950001,3300001,6950001,9000001,18000001,40000001},{0.84895,0.7979,0.6958,0.66517,0.56307,0.4916,0.44055}))</f>
        <v/>
      </c>
      <c r="AA3438" s="22">
        <f>IF(W3438&lt;0,0,CHOOSE(MATCH(W3438,{0,1950001,3300001,6950001,9000001},1),5.105/84.895,10.21/79.79,20.42/69.58,23.483/66.517,33.693/56.307))</f>
        <v/>
      </c>
      <c r="AB3438" s="21">
        <f>IF(C3438&lt;=2000,0,(MIN(C3438,ROUNDDOWN(F3438*0.3,0))-2000)*0.1)</f>
        <v/>
      </c>
      <c r="AC3438" s="21">
        <f>IF(C3438&lt;=2000,0,MIN((C3438-2000)*Y3438,(R3438+S3438)*0.2))</f>
        <v/>
      </c>
      <c r="AD3438" s="21">
        <f>IF(C3438&lt;=2000,0,MIN((C3438-2000)*Z3438,(T3438+U3438)*0.2))</f>
        <v/>
      </c>
      <c r="AE3438" s="21">
        <f>AC3438*AA3438</f>
        <v/>
      </c>
      <c r="AF3438" s="21">
        <f>ROUNDDOWN(R3438,-2)+ROUNDDOWN(S3438,-2)</f>
        <v/>
      </c>
      <c r="AG3438" s="21">
        <f>ROUNDDOWN(MAX(0,R3438-(AB3438+AC3438+AE3438)*0.6),-2)+ROUNDDOWN(MAX(0,S3438-(AB3438+AC3438+AE3438)*0.4),-2)</f>
        <v/>
      </c>
      <c r="AH3438" s="21">
        <f>ROUNDDOWN(MAX(0,T3438-(AB3438+AD3438)*0.6),-2)+ROUNDDOWN(MAX(0,U3438-(AB3438+AD3438)*0.4),-2)</f>
        <v/>
      </c>
      <c r="AI3438" s="21">
        <f>ROUNDDOWN(T3438,-2)+ROUNDDOWN(U3438,-2)</f>
        <v/>
      </c>
      <c r="AJ3438" s="21">
        <f>M3438+AF3438</f>
        <v/>
      </c>
      <c r="AK3438" s="21">
        <f>M3438+AG3438</f>
        <v/>
      </c>
      <c r="AL3438" s="21">
        <f>N3438+AH3438</f>
        <v/>
      </c>
      <c r="AM3438" s="21">
        <f>O3438+AI3438</f>
        <v/>
      </c>
      <c r="AN3438" s="21">
        <f>N3438+AI3438</f>
        <v/>
      </c>
      <c r="AO3438" s="21">
        <f>ROUNDDOWN((R3438+S3438)*0.2/Y3438+2000,0)</f>
        <v/>
      </c>
      <c r="AP3438" s="21">
        <f>ROUNDDOWN((T3438+U3438)*0.2/Z3438+2000,0)</f>
        <v/>
      </c>
      <c r="AQ3438" s="21">
        <f>AL3438-AK3438</f>
        <v/>
      </c>
      <c r="AR3438" s="21">
        <f>AM3438-AK3438</f>
        <v/>
      </c>
      <c r="AS3438" s="21">
        <f>AM3438-AL3438</f>
        <v/>
      </c>
      <c r="AT3438" s="21">
        <f>AK3438+C3438-AJ3438</f>
        <v/>
      </c>
      <c r="AU3438" s="21">
        <f>AL3438+C3438-AM3438</f>
        <v/>
      </c>
      <c r="AV3438" s="21">
        <f>AN3438+C3438-AM3438</f>
        <v/>
      </c>
    </row>
    <row r="3439">
      <c r="A3439" t="inlineStr">
        <is>
          <t>1万円刻み</t>
        </is>
      </c>
      <c r="B3439" s="21">
        <f>'5_1万円刻み'!$A$1676</f>
        <v/>
      </c>
      <c r="C3439" s="21">
        <f>AO3439</f>
        <v/>
      </c>
      <c r="D3439" s="21" t="n">
        <v>0</v>
      </c>
      <c r="E3439" s="21">
        <f>ROUND(MIN(B3439/12,650000)*12*0.0915+MIN(B3439/12,1390000)*12*(0.0504+0)+B3439*0.005,0)</f>
        <v/>
      </c>
      <c r="F3439" s="21">
        <f>IF(B3439&lt;741000,0,IF(B3439&lt;2191000,B3439-740000,IF(B3439&lt;2193000,1451000,IF(B3439&lt;2196000,1453000,IF(B3439&lt;2200000,1456000,IF(B3439&lt;3600000,ROUND(ROUNDDOWN(B3439/4,-3)*2.8,0)-80000,IF(B3439&lt;6600000,ROUND(ROUNDDOWN(B3439/4,-3)*3.2,0)-440000,IF(B3439&lt;8500000,ROUNDDOWN(B3439*0.9,0)-1100000,B3439-1950000))))))))</f>
        <v/>
      </c>
      <c r="G3439" s="21">
        <f>IF(F3439&gt;23500000,NA(),IF(F3439&lt;=4890000,1040000,IF(F3439&lt;=6550000,670000,620000)))</f>
        <v/>
      </c>
      <c r="H3439" s="21">
        <f>IF(D3439&lt;=0,0,MAX(0,MIN(2000000,D3439-MIN(100000,ROUNDDOWN(F3439*0.05,0)))))</f>
        <v/>
      </c>
      <c r="I3439" s="21">
        <f>IF(C3439&lt;=2000,0,MIN(C3439,ROUNDDOWN(F3439*0.4,0))-2000)</f>
        <v/>
      </c>
      <c r="J3439" s="21">
        <f>MAX(0,ROUNDDOWN(F3439-E3439-G3439,-3))</f>
        <v/>
      </c>
      <c r="K3439" s="21">
        <f>MAX(0,ROUNDDOWN(F3439-E3439-G3439-H3439-I3439,-3))</f>
        <v/>
      </c>
      <c r="L3439" s="21">
        <f>MAX(0,ROUNDDOWN(F3439-E3439-G3439-H3439,-3))</f>
        <v/>
      </c>
      <c r="M3439" s="21">
        <f>IF(J3439&lt;=0,0,ROUNDDOWN((J3439*LOOKUP(J3439,{0,1950001,3300001,6950001,9000001,18000001,40000001},{0.05,0.1,0.2,0.23,0.33,0.4,0.45})-LOOKUP(J3439,{0,1950001,3300001,6950001,9000001,18000001,40000001},{0,97500,427500,636000,1536000,2796000,4796000}))*1.021,-2))</f>
        <v/>
      </c>
      <c r="N3439" s="21">
        <f>IF(K3439&lt;=0,0,ROUNDDOWN((K3439*LOOKUP(K3439,{0,1950001,3300001,6950001,9000001,18000001,40000001},{0.05,0.1,0.2,0.23,0.33,0.4,0.45})-LOOKUP(K3439,{0,1950001,3300001,6950001,9000001,18000001,40000001},{0,97500,427500,636000,1536000,2796000,4796000}))*1.021,-2))</f>
        <v/>
      </c>
      <c r="O3439" s="21">
        <f>IF(L3439&lt;=0,0,ROUNDDOWN((L3439*LOOKUP(L3439,{0,1950001,3300001,6950001,9000001,18000001,40000001},{0.05,0.1,0.2,0.23,0.33,0.4,0.45})-LOOKUP(L3439,{0,1950001,3300001,6950001,9000001,18000001,40000001},{0,97500,427500,636000,1536000,2796000,4796000}))*1.021,-2))</f>
        <v/>
      </c>
      <c r="P3439" s="21">
        <f>MAX(0,ROUNDDOWN(F3439-E3439-430000,-3))</f>
        <v/>
      </c>
      <c r="Q3439" s="21">
        <f>MAX(0,ROUNDDOWN(F3439-E3439-430000-H3439,-3))</f>
        <v/>
      </c>
      <c r="R3439" s="21">
        <f>IF(F3439&lt;=450000,0,MAX(0,P3439*0.06-MIN(50000,P3439)*0.03))</f>
        <v/>
      </c>
      <c r="S3439" s="21">
        <f>IF(F3439&lt;=450000,0,MAX(0,P3439*0.04-MIN(50000,P3439)*0.02))</f>
        <v/>
      </c>
      <c r="T3439" s="21">
        <f>IF(F3439&lt;=450000,0,MAX(0,Q3439*0.06-MIN(50000,Q3439)*0.03))</f>
        <v/>
      </c>
      <c r="U3439" s="21">
        <f>IF(F3439&lt;=450000,0,MAX(0,Q3439*0.04-MIN(50000,Q3439)*0.02))</f>
        <v/>
      </c>
      <c r="V3439" s="21">
        <f>50000+MAX(0,G3439-480000)</f>
        <v/>
      </c>
      <c r="W3439" s="21">
        <f>P3439-V3439</f>
        <v/>
      </c>
      <c r="X3439" s="21">
        <f>Q3439-V3439</f>
        <v/>
      </c>
      <c r="Y3439" s="22">
        <f>IF(W3439&lt;0,0.9,LOOKUP(W3439,{0,1950001,3300001,6950001,9000001,18000001,40000001},{0.84895,0.7979,0.6958,0.66517,0.56307,0.4916,0.44055}))</f>
        <v/>
      </c>
      <c r="Z3439" s="22">
        <f>IF(X3439&lt;0,0.9,LOOKUP(X3439,{0,1950001,3300001,6950001,9000001,18000001,40000001},{0.84895,0.7979,0.6958,0.66517,0.56307,0.4916,0.44055}))</f>
        <v/>
      </c>
      <c r="AA3439" s="22">
        <f>IF(W3439&lt;0,0,CHOOSE(MATCH(W3439,{0,1950001,3300001,6950001,9000001},1),5.105/84.895,10.21/79.79,20.42/69.58,23.483/66.517,33.693/56.307))</f>
        <v/>
      </c>
      <c r="AB3439" s="21">
        <f>IF(C3439&lt;=2000,0,(MIN(C3439,ROUNDDOWN(F3439*0.3,0))-2000)*0.1)</f>
        <v/>
      </c>
      <c r="AC3439" s="21">
        <f>IF(C3439&lt;=2000,0,MIN((C3439-2000)*Y3439,(R3439+S3439)*0.2))</f>
        <v/>
      </c>
      <c r="AD3439" s="21">
        <f>IF(C3439&lt;=2000,0,MIN((C3439-2000)*Z3439,(T3439+U3439)*0.2))</f>
        <v/>
      </c>
      <c r="AE3439" s="21">
        <f>AC3439*AA3439</f>
        <v/>
      </c>
      <c r="AF3439" s="21">
        <f>ROUNDDOWN(R3439,-2)+ROUNDDOWN(S3439,-2)</f>
        <v/>
      </c>
      <c r="AG3439" s="21">
        <f>ROUNDDOWN(MAX(0,R3439-(AB3439+AC3439+AE3439)*0.6),-2)+ROUNDDOWN(MAX(0,S3439-(AB3439+AC3439+AE3439)*0.4),-2)</f>
        <v/>
      </c>
      <c r="AH3439" s="21">
        <f>ROUNDDOWN(MAX(0,T3439-(AB3439+AD3439)*0.6),-2)+ROUNDDOWN(MAX(0,U3439-(AB3439+AD3439)*0.4),-2)</f>
        <v/>
      </c>
      <c r="AI3439" s="21">
        <f>ROUNDDOWN(T3439,-2)+ROUNDDOWN(U3439,-2)</f>
        <v/>
      </c>
      <c r="AJ3439" s="21">
        <f>M3439+AF3439</f>
        <v/>
      </c>
      <c r="AK3439" s="21">
        <f>M3439+AG3439</f>
        <v/>
      </c>
      <c r="AL3439" s="21">
        <f>N3439+AH3439</f>
        <v/>
      </c>
      <c r="AM3439" s="21">
        <f>O3439+AI3439</f>
        <v/>
      </c>
      <c r="AN3439" s="21">
        <f>N3439+AI3439</f>
        <v/>
      </c>
      <c r="AO3439" s="21">
        <f>ROUNDDOWN((R3439+S3439)*0.2/Y3439+2000,0)</f>
        <v/>
      </c>
      <c r="AP3439" s="21">
        <f>ROUNDDOWN((T3439+U3439)*0.2/Z3439+2000,0)</f>
        <v/>
      </c>
      <c r="AQ3439" s="21">
        <f>AL3439-AK3439</f>
        <v/>
      </c>
      <c r="AR3439" s="21">
        <f>AM3439-AK3439</f>
        <v/>
      </c>
      <c r="AS3439" s="21">
        <f>AM3439-AL3439</f>
        <v/>
      </c>
      <c r="AT3439" s="21">
        <f>AK3439+C3439-AJ3439</f>
        <v/>
      </c>
      <c r="AU3439" s="21">
        <f>AL3439+C3439-AM3439</f>
        <v/>
      </c>
      <c r="AV3439" s="21">
        <f>AN3439+C3439-AM3439</f>
        <v/>
      </c>
    </row>
    <row r="3440">
      <c r="A3440" t="inlineStr">
        <is>
          <t>1万円刻み</t>
        </is>
      </c>
      <c r="B3440" s="21">
        <f>'5_1万円刻み'!$A$1677</f>
        <v/>
      </c>
      <c r="C3440" s="21">
        <f>AO3440</f>
        <v/>
      </c>
      <c r="D3440" s="21" t="n">
        <v>0</v>
      </c>
      <c r="E3440" s="21">
        <f>ROUND(MIN(B3440/12,650000)*12*0.0915+MIN(B3440/12,1390000)*12*(0.0504+0)+B3440*0.005,0)</f>
        <v/>
      </c>
      <c r="F3440" s="21">
        <f>IF(B3440&lt;741000,0,IF(B3440&lt;2191000,B3440-740000,IF(B3440&lt;2193000,1451000,IF(B3440&lt;2196000,1453000,IF(B3440&lt;2200000,1456000,IF(B3440&lt;3600000,ROUND(ROUNDDOWN(B3440/4,-3)*2.8,0)-80000,IF(B3440&lt;6600000,ROUND(ROUNDDOWN(B3440/4,-3)*3.2,0)-440000,IF(B3440&lt;8500000,ROUNDDOWN(B3440*0.9,0)-1100000,B3440-1950000))))))))</f>
        <v/>
      </c>
      <c r="G3440" s="21">
        <f>IF(F3440&gt;23500000,NA(),IF(F3440&lt;=4890000,1040000,IF(F3440&lt;=6550000,670000,620000)))</f>
        <v/>
      </c>
      <c r="H3440" s="21">
        <f>IF(D3440&lt;=0,0,MAX(0,MIN(2000000,D3440-MIN(100000,ROUNDDOWN(F3440*0.05,0)))))</f>
        <v/>
      </c>
      <c r="I3440" s="21">
        <f>IF(C3440&lt;=2000,0,MIN(C3440,ROUNDDOWN(F3440*0.4,0))-2000)</f>
        <v/>
      </c>
      <c r="J3440" s="21">
        <f>MAX(0,ROUNDDOWN(F3440-E3440-G3440,-3))</f>
        <v/>
      </c>
      <c r="K3440" s="21">
        <f>MAX(0,ROUNDDOWN(F3440-E3440-G3440-H3440-I3440,-3))</f>
        <v/>
      </c>
      <c r="L3440" s="21">
        <f>MAX(0,ROUNDDOWN(F3440-E3440-G3440-H3440,-3))</f>
        <v/>
      </c>
      <c r="M3440" s="21">
        <f>IF(J3440&lt;=0,0,ROUNDDOWN((J3440*LOOKUP(J3440,{0,1950001,3300001,6950001,9000001,18000001,40000001},{0.05,0.1,0.2,0.23,0.33,0.4,0.45})-LOOKUP(J3440,{0,1950001,3300001,6950001,9000001,18000001,40000001},{0,97500,427500,636000,1536000,2796000,4796000}))*1.021,-2))</f>
        <v/>
      </c>
      <c r="N3440" s="21">
        <f>IF(K3440&lt;=0,0,ROUNDDOWN((K3440*LOOKUP(K3440,{0,1950001,3300001,6950001,9000001,18000001,40000001},{0.05,0.1,0.2,0.23,0.33,0.4,0.45})-LOOKUP(K3440,{0,1950001,3300001,6950001,9000001,18000001,40000001},{0,97500,427500,636000,1536000,2796000,4796000}))*1.021,-2))</f>
        <v/>
      </c>
      <c r="O3440" s="21">
        <f>IF(L3440&lt;=0,0,ROUNDDOWN((L3440*LOOKUP(L3440,{0,1950001,3300001,6950001,9000001,18000001,40000001},{0.05,0.1,0.2,0.23,0.33,0.4,0.45})-LOOKUP(L3440,{0,1950001,3300001,6950001,9000001,18000001,40000001},{0,97500,427500,636000,1536000,2796000,4796000}))*1.021,-2))</f>
        <v/>
      </c>
      <c r="P3440" s="21">
        <f>MAX(0,ROUNDDOWN(F3440-E3440-430000,-3))</f>
        <v/>
      </c>
      <c r="Q3440" s="21">
        <f>MAX(0,ROUNDDOWN(F3440-E3440-430000-H3440,-3))</f>
        <v/>
      </c>
      <c r="R3440" s="21">
        <f>IF(F3440&lt;=450000,0,MAX(0,P3440*0.06-MIN(50000,P3440)*0.03))</f>
        <v/>
      </c>
      <c r="S3440" s="21">
        <f>IF(F3440&lt;=450000,0,MAX(0,P3440*0.04-MIN(50000,P3440)*0.02))</f>
        <v/>
      </c>
      <c r="T3440" s="21">
        <f>IF(F3440&lt;=450000,0,MAX(0,Q3440*0.06-MIN(50000,Q3440)*0.03))</f>
        <v/>
      </c>
      <c r="U3440" s="21">
        <f>IF(F3440&lt;=450000,0,MAX(0,Q3440*0.04-MIN(50000,Q3440)*0.02))</f>
        <v/>
      </c>
      <c r="V3440" s="21">
        <f>50000+MAX(0,G3440-480000)</f>
        <v/>
      </c>
      <c r="W3440" s="21">
        <f>P3440-V3440</f>
        <v/>
      </c>
      <c r="X3440" s="21">
        <f>Q3440-V3440</f>
        <v/>
      </c>
      <c r="Y3440" s="22">
        <f>IF(W3440&lt;0,0.9,LOOKUP(W3440,{0,1950001,3300001,6950001,9000001,18000001,40000001},{0.84895,0.7979,0.6958,0.66517,0.56307,0.4916,0.44055}))</f>
        <v/>
      </c>
      <c r="Z3440" s="22">
        <f>IF(X3440&lt;0,0.9,LOOKUP(X3440,{0,1950001,3300001,6950001,9000001,18000001,40000001},{0.84895,0.7979,0.6958,0.66517,0.56307,0.4916,0.44055}))</f>
        <v/>
      </c>
      <c r="AA3440" s="22">
        <f>IF(W3440&lt;0,0,CHOOSE(MATCH(W3440,{0,1950001,3300001,6950001,9000001},1),5.105/84.895,10.21/79.79,20.42/69.58,23.483/66.517,33.693/56.307))</f>
        <v/>
      </c>
      <c r="AB3440" s="21">
        <f>IF(C3440&lt;=2000,0,(MIN(C3440,ROUNDDOWN(F3440*0.3,0))-2000)*0.1)</f>
        <v/>
      </c>
      <c r="AC3440" s="21">
        <f>IF(C3440&lt;=2000,0,MIN((C3440-2000)*Y3440,(R3440+S3440)*0.2))</f>
        <v/>
      </c>
      <c r="AD3440" s="21">
        <f>IF(C3440&lt;=2000,0,MIN((C3440-2000)*Z3440,(T3440+U3440)*0.2))</f>
        <v/>
      </c>
      <c r="AE3440" s="21">
        <f>AC3440*AA3440</f>
        <v/>
      </c>
      <c r="AF3440" s="21">
        <f>ROUNDDOWN(R3440,-2)+ROUNDDOWN(S3440,-2)</f>
        <v/>
      </c>
      <c r="AG3440" s="21">
        <f>ROUNDDOWN(MAX(0,R3440-(AB3440+AC3440+AE3440)*0.6),-2)+ROUNDDOWN(MAX(0,S3440-(AB3440+AC3440+AE3440)*0.4),-2)</f>
        <v/>
      </c>
      <c r="AH3440" s="21">
        <f>ROUNDDOWN(MAX(0,T3440-(AB3440+AD3440)*0.6),-2)+ROUNDDOWN(MAX(0,U3440-(AB3440+AD3440)*0.4),-2)</f>
        <v/>
      </c>
      <c r="AI3440" s="21">
        <f>ROUNDDOWN(T3440,-2)+ROUNDDOWN(U3440,-2)</f>
        <v/>
      </c>
      <c r="AJ3440" s="21">
        <f>M3440+AF3440</f>
        <v/>
      </c>
      <c r="AK3440" s="21">
        <f>M3440+AG3440</f>
        <v/>
      </c>
      <c r="AL3440" s="21">
        <f>N3440+AH3440</f>
        <v/>
      </c>
      <c r="AM3440" s="21">
        <f>O3440+AI3440</f>
        <v/>
      </c>
      <c r="AN3440" s="21">
        <f>N3440+AI3440</f>
        <v/>
      </c>
      <c r="AO3440" s="21">
        <f>ROUNDDOWN((R3440+S3440)*0.2/Y3440+2000,0)</f>
        <v/>
      </c>
      <c r="AP3440" s="21">
        <f>ROUNDDOWN((T3440+U3440)*0.2/Z3440+2000,0)</f>
        <v/>
      </c>
      <c r="AQ3440" s="21">
        <f>AL3440-AK3440</f>
        <v/>
      </c>
      <c r="AR3440" s="21">
        <f>AM3440-AK3440</f>
        <v/>
      </c>
      <c r="AS3440" s="21">
        <f>AM3440-AL3440</f>
        <v/>
      </c>
      <c r="AT3440" s="21">
        <f>AK3440+C3440-AJ3440</f>
        <v/>
      </c>
      <c r="AU3440" s="21">
        <f>AL3440+C3440-AM3440</f>
        <v/>
      </c>
      <c r="AV3440" s="21">
        <f>AN3440+C3440-AM3440</f>
        <v/>
      </c>
    </row>
    <row r="3441">
      <c r="A3441" t="inlineStr">
        <is>
          <t>1万円刻み</t>
        </is>
      </c>
      <c r="B3441" s="21">
        <f>'5_1万円刻み'!$A$1678</f>
        <v/>
      </c>
      <c r="C3441" s="21">
        <f>AO3441</f>
        <v/>
      </c>
      <c r="D3441" s="21" t="n">
        <v>0</v>
      </c>
      <c r="E3441" s="21">
        <f>ROUND(MIN(B3441/12,650000)*12*0.0915+MIN(B3441/12,1390000)*12*(0.0504+0)+B3441*0.005,0)</f>
        <v/>
      </c>
      <c r="F3441" s="21">
        <f>IF(B3441&lt;741000,0,IF(B3441&lt;2191000,B3441-740000,IF(B3441&lt;2193000,1451000,IF(B3441&lt;2196000,1453000,IF(B3441&lt;2200000,1456000,IF(B3441&lt;3600000,ROUND(ROUNDDOWN(B3441/4,-3)*2.8,0)-80000,IF(B3441&lt;6600000,ROUND(ROUNDDOWN(B3441/4,-3)*3.2,0)-440000,IF(B3441&lt;8500000,ROUNDDOWN(B3441*0.9,0)-1100000,B3441-1950000))))))))</f>
        <v/>
      </c>
      <c r="G3441" s="21">
        <f>IF(F3441&gt;23500000,NA(),IF(F3441&lt;=4890000,1040000,IF(F3441&lt;=6550000,670000,620000)))</f>
        <v/>
      </c>
      <c r="H3441" s="21">
        <f>IF(D3441&lt;=0,0,MAX(0,MIN(2000000,D3441-MIN(100000,ROUNDDOWN(F3441*0.05,0)))))</f>
        <v/>
      </c>
      <c r="I3441" s="21">
        <f>IF(C3441&lt;=2000,0,MIN(C3441,ROUNDDOWN(F3441*0.4,0))-2000)</f>
        <v/>
      </c>
      <c r="J3441" s="21">
        <f>MAX(0,ROUNDDOWN(F3441-E3441-G3441,-3))</f>
        <v/>
      </c>
      <c r="K3441" s="21">
        <f>MAX(0,ROUNDDOWN(F3441-E3441-G3441-H3441-I3441,-3))</f>
        <v/>
      </c>
      <c r="L3441" s="21">
        <f>MAX(0,ROUNDDOWN(F3441-E3441-G3441-H3441,-3))</f>
        <v/>
      </c>
      <c r="M3441" s="21">
        <f>IF(J3441&lt;=0,0,ROUNDDOWN((J3441*LOOKUP(J3441,{0,1950001,3300001,6950001,9000001,18000001,40000001},{0.05,0.1,0.2,0.23,0.33,0.4,0.45})-LOOKUP(J3441,{0,1950001,3300001,6950001,9000001,18000001,40000001},{0,97500,427500,636000,1536000,2796000,4796000}))*1.021,-2))</f>
        <v/>
      </c>
      <c r="N3441" s="21">
        <f>IF(K3441&lt;=0,0,ROUNDDOWN((K3441*LOOKUP(K3441,{0,1950001,3300001,6950001,9000001,18000001,40000001},{0.05,0.1,0.2,0.23,0.33,0.4,0.45})-LOOKUP(K3441,{0,1950001,3300001,6950001,9000001,18000001,40000001},{0,97500,427500,636000,1536000,2796000,4796000}))*1.021,-2))</f>
        <v/>
      </c>
      <c r="O3441" s="21">
        <f>IF(L3441&lt;=0,0,ROUNDDOWN((L3441*LOOKUP(L3441,{0,1950001,3300001,6950001,9000001,18000001,40000001},{0.05,0.1,0.2,0.23,0.33,0.4,0.45})-LOOKUP(L3441,{0,1950001,3300001,6950001,9000001,18000001,40000001},{0,97500,427500,636000,1536000,2796000,4796000}))*1.021,-2))</f>
        <v/>
      </c>
      <c r="P3441" s="21">
        <f>MAX(0,ROUNDDOWN(F3441-E3441-430000,-3))</f>
        <v/>
      </c>
      <c r="Q3441" s="21">
        <f>MAX(0,ROUNDDOWN(F3441-E3441-430000-H3441,-3))</f>
        <v/>
      </c>
      <c r="R3441" s="21">
        <f>IF(F3441&lt;=450000,0,MAX(0,P3441*0.06-MIN(50000,P3441)*0.03))</f>
        <v/>
      </c>
      <c r="S3441" s="21">
        <f>IF(F3441&lt;=450000,0,MAX(0,P3441*0.04-MIN(50000,P3441)*0.02))</f>
        <v/>
      </c>
      <c r="T3441" s="21">
        <f>IF(F3441&lt;=450000,0,MAX(0,Q3441*0.06-MIN(50000,Q3441)*0.03))</f>
        <v/>
      </c>
      <c r="U3441" s="21">
        <f>IF(F3441&lt;=450000,0,MAX(0,Q3441*0.04-MIN(50000,Q3441)*0.02))</f>
        <v/>
      </c>
      <c r="V3441" s="21">
        <f>50000+MAX(0,G3441-480000)</f>
        <v/>
      </c>
      <c r="W3441" s="21">
        <f>P3441-V3441</f>
        <v/>
      </c>
      <c r="X3441" s="21">
        <f>Q3441-V3441</f>
        <v/>
      </c>
      <c r="Y3441" s="22">
        <f>IF(W3441&lt;0,0.9,LOOKUP(W3441,{0,1950001,3300001,6950001,9000001,18000001,40000001},{0.84895,0.7979,0.6958,0.66517,0.56307,0.4916,0.44055}))</f>
        <v/>
      </c>
      <c r="Z3441" s="22">
        <f>IF(X3441&lt;0,0.9,LOOKUP(X3441,{0,1950001,3300001,6950001,9000001,18000001,40000001},{0.84895,0.7979,0.6958,0.66517,0.56307,0.4916,0.44055}))</f>
        <v/>
      </c>
      <c r="AA3441" s="22">
        <f>IF(W3441&lt;0,0,CHOOSE(MATCH(W3441,{0,1950001,3300001,6950001,9000001},1),5.105/84.895,10.21/79.79,20.42/69.58,23.483/66.517,33.693/56.307))</f>
        <v/>
      </c>
      <c r="AB3441" s="21">
        <f>IF(C3441&lt;=2000,0,(MIN(C3441,ROUNDDOWN(F3441*0.3,0))-2000)*0.1)</f>
        <v/>
      </c>
      <c r="AC3441" s="21">
        <f>IF(C3441&lt;=2000,0,MIN((C3441-2000)*Y3441,(R3441+S3441)*0.2))</f>
        <v/>
      </c>
      <c r="AD3441" s="21">
        <f>IF(C3441&lt;=2000,0,MIN((C3441-2000)*Z3441,(T3441+U3441)*0.2))</f>
        <v/>
      </c>
      <c r="AE3441" s="21">
        <f>AC3441*AA3441</f>
        <v/>
      </c>
      <c r="AF3441" s="21">
        <f>ROUNDDOWN(R3441,-2)+ROUNDDOWN(S3441,-2)</f>
        <v/>
      </c>
      <c r="AG3441" s="21">
        <f>ROUNDDOWN(MAX(0,R3441-(AB3441+AC3441+AE3441)*0.6),-2)+ROUNDDOWN(MAX(0,S3441-(AB3441+AC3441+AE3441)*0.4),-2)</f>
        <v/>
      </c>
      <c r="AH3441" s="21">
        <f>ROUNDDOWN(MAX(0,T3441-(AB3441+AD3441)*0.6),-2)+ROUNDDOWN(MAX(0,U3441-(AB3441+AD3441)*0.4),-2)</f>
        <v/>
      </c>
      <c r="AI3441" s="21">
        <f>ROUNDDOWN(T3441,-2)+ROUNDDOWN(U3441,-2)</f>
        <v/>
      </c>
      <c r="AJ3441" s="21">
        <f>M3441+AF3441</f>
        <v/>
      </c>
      <c r="AK3441" s="21">
        <f>M3441+AG3441</f>
        <v/>
      </c>
      <c r="AL3441" s="21">
        <f>N3441+AH3441</f>
        <v/>
      </c>
      <c r="AM3441" s="21">
        <f>O3441+AI3441</f>
        <v/>
      </c>
      <c r="AN3441" s="21">
        <f>N3441+AI3441</f>
        <v/>
      </c>
      <c r="AO3441" s="21">
        <f>ROUNDDOWN((R3441+S3441)*0.2/Y3441+2000,0)</f>
        <v/>
      </c>
      <c r="AP3441" s="21">
        <f>ROUNDDOWN((T3441+U3441)*0.2/Z3441+2000,0)</f>
        <v/>
      </c>
      <c r="AQ3441" s="21">
        <f>AL3441-AK3441</f>
        <v/>
      </c>
      <c r="AR3441" s="21">
        <f>AM3441-AK3441</f>
        <v/>
      </c>
      <c r="AS3441" s="21">
        <f>AM3441-AL3441</f>
        <v/>
      </c>
      <c r="AT3441" s="21">
        <f>AK3441+C3441-AJ3441</f>
        <v/>
      </c>
      <c r="AU3441" s="21">
        <f>AL3441+C3441-AM3441</f>
        <v/>
      </c>
      <c r="AV3441" s="21">
        <f>AN3441+C3441-AM3441</f>
        <v/>
      </c>
    </row>
    <row r="3442">
      <c r="A3442" t="inlineStr">
        <is>
          <t>1万円刻み</t>
        </is>
      </c>
      <c r="B3442" s="21">
        <f>'5_1万円刻み'!$A$1679</f>
        <v/>
      </c>
      <c r="C3442" s="21">
        <f>AO3442</f>
        <v/>
      </c>
      <c r="D3442" s="21" t="n">
        <v>0</v>
      </c>
      <c r="E3442" s="21">
        <f>ROUND(MIN(B3442/12,650000)*12*0.0915+MIN(B3442/12,1390000)*12*(0.0504+0)+B3442*0.005,0)</f>
        <v/>
      </c>
      <c r="F3442" s="21">
        <f>IF(B3442&lt;741000,0,IF(B3442&lt;2191000,B3442-740000,IF(B3442&lt;2193000,1451000,IF(B3442&lt;2196000,1453000,IF(B3442&lt;2200000,1456000,IF(B3442&lt;3600000,ROUND(ROUNDDOWN(B3442/4,-3)*2.8,0)-80000,IF(B3442&lt;6600000,ROUND(ROUNDDOWN(B3442/4,-3)*3.2,0)-440000,IF(B3442&lt;8500000,ROUNDDOWN(B3442*0.9,0)-1100000,B3442-1950000))))))))</f>
        <v/>
      </c>
      <c r="G3442" s="21">
        <f>IF(F3442&gt;23500000,NA(),IF(F3442&lt;=4890000,1040000,IF(F3442&lt;=6550000,670000,620000)))</f>
        <v/>
      </c>
      <c r="H3442" s="21">
        <f>IF(D3442&lt;=0,0,MAX(0,MIN(2000000,D3442-MIN(100000,ROUNDDOWN(F3442*0.05,0)))))</f>
        <v/>
      </c>
      <c r="I3442" s="21">
        <f>IF(C3442&lt;=2000,0,MIN(C3442,ROUNDDOWN(F3442*0.4,0))-2000)</f>
        <v/>
      </c>
      <c r="J3442" s="21">
        <f>MAX(0,ROUNDDOWN(F3442-E3442-G3442,-3))</f>
        <v/>
      </c>
      <c r="K3442" s="21">
        <f>MAX(0,ROUNDDOWN(F3442-E3442-G3442-H3442-I3442,-3))</f>
        <v/>
      </c>
      <c r="L3442" s="21">
        <f>MAX(0,ROUNDDOWN(F3442-E3442-G3442-H3442,-3))</f>
        <v/>
      </c>
      <c r="M3442" s="21">
        <f>IF(J3442&lt;=0,0,ROUNDDOWN((J3442*LOOKUP(J3442,{0,1950001,3300001,6950001,9000001,18000001,40000001},{0.05,0.1,0.2,0.23,0.33,0.4,0.45})-LOOKUP(J3442,{0,1950001,3300001,6950001,9000001,18000001,40000001},{0,97500,427500,636000,1536000,2796000,4796000}))*1.021,-2))</f>
        <v/>
      </c>
      <c r="N3442" s="21">
        <f>IF(K3442&lt;=0,0,ROUNDDOWN((K3442*LOOKUP(K3442,{0,1950001,3300001,6950001,9000001,18000001,40000001},{0.05,0.1,0.2,0.23,0.33,0.4,0.45})-LOOKUP(K3442,{0,1950001,3300001,6950001,9000001,18000001,40000001},{0,97500,427500,636000,1536000,2796000,4796000}))*1.021,-2))</f>
        <v/>
      </c>
      <c r="O3442" s="21">
        <f>IF(L3442&lt;=0,0,ROUNDDOWN((L3442*LOOKUP(L3442,{0,1950001,3300001,6950001,9000001,18000001,40000001},{0.05,0.1,0.2,0.23,0.33,0.4,0.45})-LOOKUP(L3442,{0,1950001,3300001,6950001,9000001,18000001,40000001},{0,97500,427500,636000,1536000,2796000,4796000}))*1.021,-2))</f>
        <v/>
      </c>
      <c r="P3442" s="21">
        <f>MAX(0,ROUNDDOWN(F3442-E3442-430000,-3))</f>
        <v/>
      </c>
      <c r="Q3442" s="21">
        <f>MAX(0,ROUNDDOWN(F3442-E3442-430000-H3442,-3))</f>
        <v/>
      </c>
      <c r="R3442" s="21">
        <f>IF(F3442&lt;=450000,0,MAX(0,P3442*0.06-MIN(50000,P3442)*0.03))</f>
        <v/>
      </c>
      <c r="S3442" s="21">
        <f>IF(F3442&lt;=450000,0,MAX(0,P3442*0.04-MIN(50000,P3442)*0.02))</f>
        <v/>
      </c>
      <c r="T3442" s="21">
        <f>IF(F3442&lt;=450000,0,MAX(0,Q3442*0.06-MIN(50000,Q3442)*0.03))</f>
        <v/>
      </c>
      <c r="U3442" s="21">
        <f>IF(F3442&lt;=450000,0,MAX(0,Q3442*0.04-MIN(50000,Q3442)*0.02))</f>
        <v/>
      </c>
      <c r="V3442" s="21">
        <f>50000+MAX(0,G3442-480000)</f>
        <v/>
      </c>
      <c r="W3442" s="21">
        <f>P3442-V3442</f>
        <v/>
      </c>
      <c r="X3442" s="21">
        <f>Q3442-V3442</f>
        <v/>
      </c>
      <c r="Y3442" s="22">
        <f>IF(W3442&lt;0,0.9,LOOKUP(W3442,{0,1950001,3300001,6950001,9000001,18000001,40000001},{0.84895,0.7979,0.6958,0.66517,0.56307,0.4916,0.44055}))</f>
        <v/>
      </c>
      <c r="Z3442" s="22">
        <f>IF(X3442&lt;0,0.9,LOOKUP(X3442,{0,1950001,3300001,6950001,9000001,18000001,40000001},{0.84895,0.7979,0.6958,0.66517,0.56307,0.4916,0.44055}))</f>
        <v/>
      </c>
      <c r="AA3442" s="22">
        <f>IF(W3442&lt;0,0,CHOOSE(MATCH(W3442,{0,1950001,3300001,6950001,9000001},1),5.105/84.895,10.21/79.79,20.42/69.58,23.483/66.517,33.693/56.307))</f>
        <v/>
      </c>
      <c r="AB3442" s="21">
        <f>IF(C3442&lt;=2000,0,(MIN(C3442,ROUNDDOWN(F3442*0.3,0))-2000)*0.1)</f>
        <v/>
      </c>
      <c r="AC3442" s="21">
        <f>IF(C3442&lt;=2000,0,MIN((C3442-2000)*Y3442,(R3442+S3442)*0.2))</f>
        <v/>
      </c>
      <c r="AD3442" s="21">
        <f>IF(C3442&lt;=2000,0,MIN((C3442-2000)*Z3442,(T3442+U3442)*0.2))</f>
        <v/>
      </c>
      <c r="AE3442" s="21">
        <f>AC3442*AA3442</f>
        <v/>
      </c>
      <c r="AF3442" s="21">
        <f>ROUNDDOWN(R3442,-2)+ROUNDDOWN(S3442,-2)</f>
        <v/>
      </c>
      <c r="AG3442" s="21">
        <f>ROUNDDOWN(MAX(0,R3442-(AB3442+AC3442+AE3442)*0.6),-2)+ROUNDDOWN(MAX(0,S3442-(AB3442+AC3442+AE3442)*0.4),-2)</f>
        <v/>
      </c>
      <c r="AH3442" s="21">
        <f>ROUNDDOWN(MAX(0,T3442-(AB3442+AD3442)*0.6),-2)+ROUNDDOWN(MAX(0,U3442-(AB3442+AD3442)*0.4),-2)</f>
        <v/>
      </c>
      <c r="AI3442" s="21">
        <f>ROUNDDOWN(T3442,-2)+ROUNDDOWN(U3442,-2)</f>
        <v/>
      </c>
      <c r="AJ3442" s="21">
        <f>M3442+AF3442</f>
        <v/>
      </c>
      <c r="AK3442" s="21">
        <f>M3442+AG3442</f>
        <v/>
      </c>
      <c r="AL3442" s="21">
        <f>N3442+AH3442</f>
        <v/>
      </c>
      <c r="AM3442" s="21">
        <f>O3442+AI3442</f>
        <v/>
      </c>
      <c r="AN3442" s="21">
        <f>N3442+AI3442</f>
        <v/>
      </c>
      <c r="AO3442" s="21">
        <f>ROUNDDOWN((R3442+S3442)*0.2/Y3442+2000,0)</f>
        <v/>
      </c>
      <c r="AP3442" s="21">
        <f>ROUNDDOWN((T3442+U3442)*0.2/Z3442+2000,0)</f>
        <v/>
      </c>
      <c r="AQ3442" s="21">
        <f>AL3442-AK3442</f>
        <v/>
      </c>
      <c r="AR3442" s="21">
        <f>AM3442-AK3442</f>
        <v/>
      </c>
      <c r="AS3442" s="21">
        <f>AM3442-AL3442</f>
        <v/>
      </c>
      <c r="AT3442" s="21">
        <f>AK3442+C3442-AJ3442</f>
        <v/>
      </c>
      <c r="AU3442" s="21">
        <f>AL3442+C3442-AM3442</f>
        <v/>
      </c>
      <c r="AV3442" s="21">
        <f>AN3442+C3442-AM3442</f>
        <v/>
      </c>
    </row>
    <row r="3443">
      <c r="A3443" t="inlineStr">
        <is>
          <t>1万円刻み</t>
        </is>
      </c>
      <c r="B3443" s="21">
        <f>'5_1万円刻み'!$A$1680</f>
        <v/>
      </c>
      <c r="C3443" s="21">
        <f>AO3443</f>
        <v/>
      </c>
      <c r="D3443" s="21" t="n">
        <v>0</v>
      </c>
      <c r="E3443" s="21">
        <f>ROUND(MIN(B3443/12,650000)*12*0.0915+MIN(B3443/12,1390000)*12*(0.0504+0)+B3443*0.005,0)</f>
        <v/>
      </c>
      <c r="F3443" s="21">
        <f>IF(B3443&lt;741000,0,IF(B3443&lt;2191000,B3443-740000,IF(B3443&lt;2193000,1451000,IF(B3443&lt;2196000,1453000,IF(B3443&lt;2200000,1456000,IF(B3443&lt;3600000,ROUND(ROUNDDOWN(B3443/4,-3)*2.8,0)-80000,IF(B3443&lt;6600000,ROUND(ROUNDDOWN(B3443/4,-3)*3.2,0)-440000,IF(B3443&lt;8500000,ROUNDDOWN(B3443*0.9,0)-1100000,B3443-1950000))))))))</f>
        <v/>
      </c>
      <c r="G3443" s="21">
        <f>IF(F3443&gt;23500000,NA(),IF(F3443&lt;=4890000,1040000,IF(F3443&lt;=6550000,670000,620000)))</f>
        <v/>
      </c>
      <c r="H3443" s="21">
        <f>IF(D3443&lt;=0,0,MAX(0,MIN(2000000,D3443-MIN(100000,ROUNDDOWN(F3443*0.05,0)))))</f>
        <v/>
      </c>
      <c r="I3443" s="21">
        <f>IF(C3443&lt;=2000,0,MIN(C3443,ROUNDDOWN(F3443*0.4,0))-2000)</f>
        <v/>
      </c>
      <c r="J3443" s="21">
        <f>MAX(0,ROUNDDOWN(F3443-E3443-G3443,-3))</f>
        <v/>
      </c>
      <c r="K3443" s="21">
        <f>MAX(0,ROUNDDOWN(F3443-E3443-G3443-H3443-I3443,-3))</f>
        <v/>
      </c>
      <c r="L3443" s="21">
        <f>MAX(0,ROUNDDOWN(F3443-E3443-G3443-H3443,-3))</f>
        <v/>
      </c>
      <c r="M3443" s="21">
        <f>IF(J3443&lt;=0,0,ROUNDDOWN((J3443*LOOKUP(J3443,{0,1950001,3300001,6950001,9000001,18000001,40000001},{0.05,0.1,0.2,0.23,0.33,0.4,0.45})-LOOKUP(J3443,{0,1950001,3300001,6950001,9000001,18000001,40000001},{0,97500,427500,636000,1536000,2796000,4796000}))*1.021,-2))</f>
        <v/>
      </c>
      <c r="N3443" s="21">
        <f>IF(K3443&lt;=0,0,ROUNDDOWN((K3443*LOOKUP(K3443,{0,1950001,3300001,6950001,9000001,18000001,40000001},{0.05,0.1,0.2,0.23,0.33,0.4,0.45})-LOOKUP(K3443,{0,1950001,3300001,6950001,9000001,18000001,40000001},{0,97500,427500,636000,1536000,2796000,4796000}))*1.021,-2))</f>
        <v/>
      </c>
      <c r="O3443" s="21">
        <f>IF(L3443&lt;=0,0,ROUNDDOWN((L3443*LOOKUP(L3443,{0,1950001,3300001,6950001,9000001,18000001,40000001},{0.05,0.1,0.2,0.23,0.33,0.4,0.45})-LOOKUP(L3443,{0,1950001,3300001,6950001,9000001,18000001,40000001},{0,97500,427500,636000,1536000,2796000,4796000}))*1.021,-2))</f>
        <v/>
      </c>
      <c r="P3443" s="21">
        <f>MAX(0,ROUNDDOWN(F3443-E3443-430000,-3))</f>
        <v/>
      </c>
      <c r="Q3443" s="21">
        <f>MAX(0,ROUNDDOWN(F3443-E3443-430000-H3443,-3))</f>
        <v/>
      </c>
      <c r="R3443" s="21">
        <f>IF(F3443&lt;=450000,0,MAX(0,P3443*0.06-MIN(50000,P3443)*0.03))</f>
        <v/>
      </c>
      <c r="S3443" s="21">
        <f>IF(F3443&lt;=450000,0,MAX(0,P3443*0.04-MIN(50000,P3443)*0.02))</f>
        <v/>
      </c>
      <c r="T3443" s="21">
        <f>IF(F3443&lt;=450000,0,MAX(0,Q3443*0.06-MIN(50000,Q3443)*0.03))</f>
        <v/>
      </c>
      <c r="U3443" s="21">
        <f>IF(F3443&lt;=450000,0,MAX(0,Q3443*0.04-MIN(50000,Q3443)*0.02))</f>
        <v/>
      </c>
      <c r="V3443" s="21">
        <f>50000+MAX(0,G3443-480000)</f>
        <v/>
      </c>
      <c r="W3443" s="21">
        <f>P3443-V3443</f>
        <v/>
      </c>
      <c r="X3443" s="21">
        <f>Q3443-V3443</f>
        <v/>
      </c>
      <c r="Y3443" s="22">
        <f>IF(W3443&lt;0,0.9,LOOKUP(W3443,{0,1950001,3300001,6950001,9000001,18000001,40000001},{0.84895,0.7979,0.6958,0.66517,0.56307,0.4916,0.44055}))</f>
        <v/>
      </c>
      <c r="Z3443" s="22">
        <f>IF(X3443&lt;0,0.9,LOOKUP(X3443,{0,1950001,3300001,6950001,9000001,18000001,40000001},{0.84895,0.7979,0.6958,0.66517,0.56307,0.4916,0.44055}))</f>
        <v/>
      </c>
      <c r="AA3443" s="22">
        <f>IF(W3443&lt;0,0,CHOOSE(MATCH(W3443,{0,1950001,3300001,6950001,9000001},1),5.105/84.895,10.21/79.79,20.42/69.58,23.483/66.517,33.693/56.307))</f>
        <v/>
      </c>
      <c r="AB3443" s="21">
        <f>IF(C3443&lt;=2000,0,(MIN(C3443,ROUNDDOWN(F3443*0.3,0))-2000)*0.1)</f>
        <v/>
      </c>
      <c r="AC3443" s="21">
        <f>IF(C3443&lt;=2000,0,MIN((C3443-2000)*Y3443,(R3443+S3443)*0.2))</f>
        <v/>
      </c>
      <c r="AD3443" s="21">
        <f>IF(C3443&lt;=2000,0,MIN((C3443-2000)*Z3443,(T3443+U3443)*0.2))</f>
        <v/>
      </c>
      <c r="AE3443" s="21">
        <f>AC3443*AA3443</f>
        <v/>
      </c>
      <c r="AF3443" s="21">
        <f>ROUNDDOWN(R3443,-2)+ROUNDDOWN(S3443,-2)</f>
        <v/>
      </c>
      <c r="AG3443" s="21">
        <f>ROUNDDOWN(MAX(0,R3443-(AB3443+AC3443+AE3443)*0.6),-2)+ROUNDDOWN(MAX(0,S3443-(AB3443+AC3443+AE3443)*0.4),-2)</f>
        <v/>
      </c>
      <c r="AH3443" s="21">
        <f>ROUNDDOWN(MAX(0,T3443-(AB3443+AD3443)*0.6),-2)+ROUNDDOWN(MAX(0,U3443-(AB3443+AD3443)*0.4),-2)</f>
        <v/>
      </c>
      <c r="AI3443" s="21">
        <f>ROUNDDOWN(T3443,-2)+ROUNDDOWN(U3443,-2)</f>
        <v/>
      </c>
      <c r="AJ3443" s="21">
        <f>M3443+AF3443</f>
        <v/>
      </c>
      <c r="AK3443" s="21">
        <f>M3443+AG3443</f>
        <v/>
      </c>
      <c r="AL3443" s="21">
        <f>N3443+AH3443</f>
        <v/>
      </c>
      <c r="AM3443" s="21">
        <f>O3443+AI3443</f>
        <v/>
      </c>
      <c r="AN3443" s="21">
        <f>N3443+AI3443</f>
        <v/>
      </c>
      <c r="AO3443" s="21">
        <f>ROUNDDOWN((R3443+S3443)*0.2/Y3443+2000,0)</f>
        <v/>
      </c>
      <c r="AP3443" s="21">
        <f>ROUNDDOWN((T3443+U3443)*0.2/Z3443+2000,0)</f>
        <v/>
      </c>
      <c r="AQ3443" s="21">
        <f>AL3443-AK3443</f>
        <v/>
      </c>
      <c r="AR3443" s="21">
        <f>AM3443-AK3443</f>
        <v/>
      </c>
      <c r="AS3443" s="21">
        <f>AM3443-AL3443</f>
        <v/>
      </c>
      <c r="AT3443" s="21">
        <f>AK3443+C3443-AJ3443</f>
        <v/>
      </c>
      <c r="AU3443" s="21">
        <f>AL3443+C3443-AM3443</f>
        <v/>
      </c>
      <c r="AV3443" s="21">
        <f>AN3443+C3443-AM3443</f>
        <v/>
      </c>
    </row>
    <row r="3444">
      <c r="A3444" t="inlineStr">
        <is>
          <t>1万円刻み</t>
        </is>
      </c>
      <c r="B3444" s="21">
        <f>'5_1万円刻み'!$A$1681</f>
        <v/>
      </c>
      <c r="C3444" s="21">
        <f>AO3444</f>
        <v/>
      </c>
      <c r="D3444" s="21" t="n">
        <v>0</v>
      </c>
      <c r="E3444" s="21">
        <f>ROUND(MIN(B3444/12,650000)*12*0.0915+MIN(B3444/12,1390000)*12*(0.0504+0)+B3444*0.005,0)</f>
        <v/>
      </c>
      <c r="F3444" s="21">
        <f>IF(B3444&lt;741000,0,IF(B3444&lt;2191000,B3444-740000,IF(B3444&lt;2193000,1451000,IF(B3444&lt;2196000,1453000,IF(B3444&lt;2200000,1456000,IF(B3444&lt;3600000,ROUND(ROUNDDOWN(B3444/4,-3)*2.8,0)-80000,IF(B3444&lt;6600000,ROUND(ROUNDDOWN(B3444/4,-3)*3.2,0)-440000,IF(B3444&lt;8500000,ROUNDDOWN(B3444*0.9,0)-1100000,B3444-1950000))))))))</f>
        <v/>
      </c>
      <c r="G3444" s="21">
        <f>IF(F3444&gt;23500000,NA(),IF(F3444&lt;=4890000,1040000,IF(F3444&lt;=6550000,670000,620000)))</f>
        <v/>
      </c>
      <c r="H3444" s="21">
        <f>IF(D3444&lt;=0,0,MAX(0,MIN(2000000,D3444-MIN(100000,ROUNDDOWN(F3444*0.05,0)))))</f>
        <v/>
      </c>
      <c r="I3444" s="21">
        <f>IF(C3444&lt;=2000,0,MIN(C3444,ROUNDDOWN(F3444*0.4,0))-2000)</f>
        <v/>
      </c>
      <c r="J3444" s="21">
        <f>MAX(0,ROUNDDOWN(F3444-E3444-G3444,-3))</f>
        <v/>
      </c>
      <c r="K3444" s="21">
        <f>MAX(0,ROUNDDOWN(F3444-E3444-G3444-H3444-I3444,-3))</f>
        <v/>
      </c>
      <c r="L3444" s="21">
        <f>MAX(0,ROUNDDOWN(F3444-E3444-G3444-H3444,-3))</f>
        <v/>
      </c>
      <c r="M3444" s="21">
        <f>IF(J3444&lt;=0,0,ROUNDDOWN((J3444*LOOKUP(J3444,{0,1950001,3300001,6950001,9000001,18000001,40000001},{0.05,0.1,0.2,0.23,0.33,0.4,0.45})-LOOKUP(J3444,{0,1950001,3300001,6950001,9000001,18000001,40000001},{0,97500,427500,636000,1536000,2796000,4796000}))*1.021,-2))</f>
        <v/>
      </c>
      <c r="N3444" s="21">
        <f>IF(K3444&lt;=0,0,ROUNDDOWN((K3444*LOOKUP(K3444,{0,1950001,3300001,6950001,9000001,18000001,40000001},{0.05,0.1,0.2,0.23,0.33,0.4,0.45})-LOOKUP(K3444,{0,1950001,3300001,6950001,9000001,18000001,40000001},{0,97500,427500,636000,1536000,2796000,4796000}))*1.021,-2))</f>
        <v/>
      </c>
      <c r="O3444" s="21">
        <f>IF(L3444&lt;=0,0,ROUNDDOWN((L3444*LOOKUP(L3444,{0,1950001,3300001,6950001,9000001,18000001,40000001},{0.05,0.1,0.2,0.23,0.33,0.4,0.45})-LOOKUP(L3444,{0,1950001,3300001,6950001,9000001,18000001,40000001},{0,97500,427500,636000,1536000,2796000,4796000}))*1.021,-2))</f>
        <v/>
      </c>
      <c r="P3444" s="21">
        <f>MAX(0,ROUNDDOWN(F3444-E3444-430000,-3))</f>
        <v/>
      </c>
      <c r="Q3444" s="21">
        <f>MAX(0,ROUNDDOWN(F3444-E3444-430000-H3444,-3))</f>
        <v/>
      </c>
      <c r="R3444" s="21">
        <f>IF(F3444&lt;=450000,0,MAX(0,P3444*0.06-MIN(50000,P3444)*0.03))</f>
        <v/>
      </c>
      <c r="S3444" s="21">
        <f>IF(F3444&lt;=450000,0,MAX(0,P3444*0.04-MIN(50000,P3444)*0.02))</f>
        <v/>
      </c>
      <c r="T3444" s="21">
        <f>IF(F3444&lt;=450000,0,MAX(0,Q3444*0.06-MIN(50000,Q3444)*0.03))</f>
        <v/>
      </c>
      <c r="U3444" s="21">
        <f>IF(F3444&lt;=450000,0,MAX(0,Q3444*0.04-MIN(50000,Q3444)*0.02))</f>
        <v/>
      </c>
      <c r="V3444" s="21">
        <f>50000+MAX(0,G3444-480000)</f>
        <v/>
      </c>
      <c r="W3444" s="21">
        <f>P3444-V3444</f>
        <v/>
      </c>
      <c r="X3444" s="21">
        <f>Q3444-V3444</f>
        <v/>
      </c>
      <c r="Y3444" s="22">
        <f>IF(W3444&lt;0,0.9,LOOKUP(W3444,{0,1950001,3300001,6950001,9000001,18000001,40000001},{0.84895,0.7979,0.6958,0.66517,0.56307,0.4916,0.44055}))</f>
        <v/>
      </c>
      <c r="Z3444" s="22">
        <f>IF(X3444&lt;0,0.9,LOOKUP(X3444,{0,1950001,3300001,6950001,9000001,18000001,40000001},{0.84895,0.7979,0.6958,0.66517,0.56307,0.4916,0.44055}))</f>
        <v/>
      </c>
      <c r="AA3444" s="22">
        <f>IF(W3444&lt;0,0,CHOOSE(MATCH(W3444,{0,1950001,3300001,6950001,9000001},1),5.105/84.895,10.21/79.79,20.42/69.58,23.483/66.517,33.693/56.307))</f>
        <v/>
      </c>
      <c r="AB3444" s="21">
        <f>IF(C3444&lt;=2000,0,(MIN(C3444,ROUNDDOWN(F3444*0.3,0))-2000)*0.1)</f>
        <v/>
      </c>
      <c r="AC3444" s="21">
        <f>IF(C3444&lt;=2000,0,MIN((C3444-2000)*Y3444,(R3444+S3444)*0.2))</f>
        <v/>
      </c>
      <c r="AD3444" s="21">
        <f>IF(C3444&lt;=2000,0,MIN((C3444-2000)*Z3444,(T3444+U3444)*0.2))</f>
        <v/>
      </c>
      <c r="AE3444" s="21">
        <f>AC3444*AA3444</f>
        <v/>
      </c>
      <c r="AF3444" s="21">
        <f>ROUNDDOWN(R3444,-2)+ROUNDDOWN(S3444,-2)</f>
        <v/>
      </c>
      <c r="AG3444" s="21">
        <f>ROUNDDOWN(MAX(0,R3444-(AB3444+AC3444+AE3444)*0.6),-2)+ROUNDDOWN(MAX(0,S3444-(AB3444+AC3444+AE3444)*0.4),-2)</f>
        <v/>
      </c>
      <c r="AH3444" s="21">
        <f>ROUNDDOWN(MAX(0,T3444-(AB3444+AD3444)*0.6),-2)+ROUNDDOWN(MAX(0,U3444-(AB3444+AD3444)*0.4),-2)</f>
        <v/>
      </c>
      <c r="AI3444" s="21">
        <f>ROUNDDOWN(T3444,-2)+ROUNDDOWN(U3444,-2)</f>
        <v/>
      </c>
      <c r="AJ3444" s="21">
        <f>M3444+AF3444</f>
        <v/>
      </c>
      <c r="AK3444" s="21">
        <f>M3444+AG3444</f>
        <v/>
      </c>
      <c r="AL3444" s="21">
        <f>N3444+AH3444</f>
        <v/>
      </c>
      <c r="AM3444" s="21">
        <f>O3444+AI3444</f>
        <v/>
      </c>
      <c r="AN3444" s="21">
        <f>N3444+AI3444</f>
        <v/>
      </c>
      <c r="AO3444" s="21">
        <f>ROUNDDOWN((R3444+S3444)*0.2/Y3444+2000,0)</f>
        <v/>
      </c>
      <c r="AP3444" s="21">
        <f>ROUNDDOWN((T3444+U3444)*0.2/Z3444+2000,0)</f>
        <v/>
      </c>
      <c r="AQ3444" s="21">
        <f>AL3444-AK3444</f>
        <v/>
      </c>
      <c r="AR3444" s="21">
        <f>AM3444-AK3444</f>
        <v/>
      </c>
      <c r="AS3444" s="21">
        <f>AM3444-AL3444</f>
        <v/>
      </c>
      <c r="AT3444" s="21">
        <f>AK3444+C3444-AJ3444</f>
        <v/>
      </c>
      <c r="AU3444" s="21">
        <f>AL3444+C3444-AM3444</f>
        <v/>
      </c>
      <c r="AV3444" s="21">
        <f>AN3444+C3444-AM3444</f>
        <v/>
      </c>
    </row>
    <row r="3445">
      <c r="A3445" t="inlineStr">
        <is>
          <t>1万円刻み</t>
        </is>
      </c>
      <c r="B3445" s="21">
        <f>'5_1万円刻み'!$A$1682</f>
        <v/>
      </c>
      <c r="C3445" s="21">
        <f>AO3445</f>
        <v/>
      </c>
      <c r="D3445" s="21" t="n">
        <v>0</v>
      </c>
      <c r="E3445" s="21">
        <f>ROUND(MIN(B3445/12,650000)*12*0.0915+MIN(B3445/12,1390000)*12*(0.0504+0)+B3445*0.005,0)</f>
        <v/>
      </c>
      <c r="F3445" s="21">
        <f>IF(B3445&lt;741000,0,IF(B3445&lt;2191000,B3445-740000,IF(B3445&lt;2193000,1451000,IF(B3445&lt;2196000,1453000,IF(B3445&lt;2200000,1456000,IF(B3445&lt;3600000,ROUND(ROUNDDOWN(B3445/4,-3)*2.8,0)-80000,IF(B3445&lt;6600000,ROUND(ROUNDDOWN(B3445/4,-3)*3.2,0)-440000,IF(B3445&lt;8500000,ROUNDDOWN(B3445*0.9,0)-1100000,B3445-1950000))))))))</f>
        <v/>
      </c>
      <c r="G3445" s="21">
        <f>IF(F3445&gt;23500000,NA(),IF(F3445&lt;=4890000,1040000,IF(F3445&lt;=6550000,670000,620000)))</f>
        <v/>
      </c>
      <c r="H3445" s="21">
        <f>IF(D3445&lt;=0,0,MAX(0,MIN(2000000,D3445-MIN(100000,ROUNDDOWN(F3445*0.05,0)))))</f>
        <v/>
      </c>
      <c r="I3445" s="21">
        <f>IF(C3445&lt;=2000,0,MIN(C3445,ROUNDDOWN(F3445*0.4,0))-2000)</f>
        <v/>
      </c>
      <c r="J3445" s="21">
        <f>MAX(0,ROUNDDOWN(F3445-E3445-G3445,-3))</f>
        <v/>
      </c>
      <c r="K3445" s="21">
        <f>MAX(0,ROUNDDOWN(F3445-E3445-G3445-H3445-I3445,-3))</f>
        <v/>
      </c>
      <c r="L3445" s="21">
        <f>MAX(0,ROUNDDOWN(F3445-E3445-G3445-H3445,-3))</f>
        <v/>
      </c>
      <c r="M3445" s="21">
        <f>IF(J3445&lt;=0,0,ROUNDDOWN((J3445*LOOKUP(J3445,{0,1950001,3300001,6950001,9000001,18000001,40000001},{0.05,0.1,0.2,0.23,0.33,0.4,0.45})-LOOKUP(J3445,{0,1950001,3300001,6950001,9000001,18000001,40000001},{0,97500,427500,636000,1536000,2796000,4796000}))*1.021,-2))</f>
        <v/>
      </c>
      <c r="N3445" s="21">
        <f>IF(K3445&lt;=0,0,ROUNDDOWN((K3445*LOOKUP(K3445,{0,1950001,3300001,6950001,9000001,18000001,40000001},{0.05,0.1,0.2,0.23,0.33,0.4,0.45})-LOOKUP(K3445,{0,1950001,3300001,6950001,9000001,18000001,40000001},{0,97500,427500,636000,1536000,2796000,4796000}))*1.021,-2))</f>
        <v/>
      </c>
      <c r="O3445" s="21">
        <f>IF(L3445&lt;=0,0,ROUNDDOWN((L3445*LOOKUP(L3445,{0,1950001,3300001,6950001,9000001,18000001,40000001},{0.05,0.1,0.2,0.23,0.33,0.4,0.45})-LOOKUP(L3445,{0,1950001,3300001,6950001,9000001,18000001,40000001},{0,97500,427500,636000,1536000,2796000,4796000}))*1.021,-2))</f>
        <v/>
      </c>
      <c r="P3445" s="21">
        <f>MAX(0,ROUNDDOWN(F3445-E3445-430000,-3))</f>
        <v/>
      </c>
      <c r="Q3445" s="21">
        <f>MAX(0,ROUNDDOWN(F3445-E3445-430000-H3445,-3))</f>
        <v/>
      </c>
      <c r="R3445" s="21">
        <f>IF(F3445&lt;=450000,0,MAX(0,P3445*0.06-MIN(50000,P3445)*0.03))</f>
        <v/>
      </c>
      <c r="S3445" s="21">
        <f>IF(F3445&lt;=450000,0,MAX(0,P3445*0.04-MIN(50000,P3445)*0.02))</f>
        <v/>
      </c>
      <c r="T3445" s="21">
        <f>IF(F3445&lt;=450000,0,MAX(0,Q3445*0.06-MIN(50000,Q3445)*0.03))</f>
        <v/>
      </c>
      <c r="U3445" s="21">
        <f>IF(F3445&lt;=450000,0,MAX(0,Q3445*0.04-MIN(50000,Q3445)*0.02))</f>
        <v/>
      </c>
      <c r="V3445" s="21">
        <f>50000+MAX(0,G3445-480000)</f>
        <v/>
      </c>
      <c r="W3445" s="21">
        <f>P3445-V3445</f>
        <v/>
      </c>
      <c r="X3445" s="21">
        <f>Q3445-V3445</f>
        <v/>
      </c>
      <c r="Y3445" s="22">
        <f>IF(W3445&lt;0,0.9,LOOKUP(W3445,{0,1950001,3300001,6950001,9000001,18000001,40000001},{0.84895,0.7979,0.6958,0.66517,0.56307,0.4916,0.44055}))</f>
        <v/>
      </c>
      <c r="Z3445" s="22">
        <f>IF(X3445&lt;0,0.9,LOOKUP(X3445,{0,1950001,3300001,6950001,9000001,18000001,40000001},{0.84895,0.7979,0.6958,0.66517,0.56307,0.4916,0.44055}))</f>
        <v/>
      </c>
      <c r="AA3445" s="22">
        <f>IF(W3445&lt;0,0,CHOOSE(MATCH(W3445,{0,1950001,3300001,6950001,9000001},1),5.105/84.895,10.21/79.79,20.42/69.58,23.483/66.517,33.693/56.307))</f>
        <v/>
      </c>
      <c r="AB3445" s="21">
        <f>IF(C3445&lt;=2000,0,(MIN(C3445,ROUNDDOWN(F3445*0.3,0))-2000)*0.1)</f>
        <v/>
      </c>
      <c r="AC3445" s="21">
        <f>IF(C3445&lt;=2000,0,MIN((C3445-2000)*Y3445,(R3445+S3445)*0.2))</f>
        <v/>
      </c>
      <c r="AD3445" s="21">
        <f>IF(C3445&lt;=2000,0,MIN((C3445-2000)*Z3445,(T3445+U3445)*0.2))</f>
        <v/>
      </c>
      <c r="AE3445" s="21">
        <f>AC3445*AA3445</f>
        <v/>
      </c>
      <c r="AF3445" s="21">
        <f>ROUNDDOWN(R3445,-2)+ROUNDDOWN(S3445,-2)</f>
        <v/>
      </c>
      <c r="AG3445" s="21">
        <f>ROUNDDOWN(MAX(0,R3445-(AB3445+AC3445+AE3445)*0.6),-2)+ROUNDDOWN(MAX(0,S3445-(AB3445+AC3445+AE3445)*0.4),-2)</f>
        <v/>
      </c>
      <c r="AH3445" s="21">
        <f>ROUNDDOWN(MAX(0,T3445-(AB3445+AD3445)*0.6),-2)+ROUNDDOWN(MAX(0,U3445-(AB3445+AD3445)*0.4),-2)</f>
        <v/>
      </c>
      <c r="AI3445" s="21">
        <f>ROUNDDOWN(T3445,-2)+ROUNDDOWN(U3445,-2)</f>
        <v/>
      </c>
      <c r="AJ3445" s="21">
        <f>M3445+AF3445</f>
        <v/>
      </c>
      <c r="AK3445" s="21">
        <f>M3445+AG3445</f>
        <v/>
      </c>
      <c r="AL3445" s="21">
        <f>N3445+AH3445</f>
        <v/>
      </c>
      <c r="AM3445" s="21">
        <f>O3445+AI3445</f>
        <v/>
      </c>
      <c r="AN3445" s="21">
        <f>N3445+AI3445</f>
        <v/>
      </c>
      <c r="AO3445" s="21">
        <f>ROUNDDOWN((R3445+S3445)*0.2/Y3445+2000,0)</f>
        <v/>
      </c>
      <c r="AP3445" s="21">
        <f>ROUNDDOWN((T3445+U3445)*0.2/Z3445+2000,0)</f>
        <v/>
      </c>
      <c r="AQ3445" s="21">
        <f>AL3445-AK3445</f>
        <v/>
      </c>
      <c r="AR3445" s="21">
        <f>AM3445-AK3445</f>
        <v/>
      </c>
      <c r="AS3445" s="21">
        <f>AM3445-AL3445</f>
        <v/>
      </c>
      <c r="AT3445" s="21">
        <f>AK3445+C3445-AJ3445</f>
        <v/>
      </c>
      <c r="AU3445" s="21">
        <f>AL3445+C3445-AM3445</f>
        <v/>
      </c>
      <c r="AV3445" s="21">
        <f>AN3445+C3445-AM3445</f>
        <v/>
      </c>
    </row>
    <row r="3446">
      <c r="A3446" t="inlineStr">
        <is>
          <t>1万円刻み</t>
        </is>
      </c>
      <c r="B3446" s="21">
        <f>'5_1万円刻み'!$A$1683</f>
        <v/>
      </c>
      <c r="C3446" s="21">
        <f>AO3446</f>
        <v/>
      </c>
      <c r="D3446" s="21" t="n">
        <v>0</v>
      </c>
      <c r="E3446" s="21">
        <f>ROUND(MIN(B3446/12,650000)*12*0.0915+MIN(B3446/12,1390000)*12*(0.0504+0)+B3446*0.005,0)</f>
        <v/>
      </c>
      <c r="F3446" s="21">
        <f>IF(B3446&lt;741000,0,IF(B3446&lt;2191000,B3446-740000,IF(B3446&lt;2193000,1451000,IF(B3446&lt;2196000,1453000,IF(B3446&lt;2200000,1456000,IF(B3446&lt;3600000,ROUND(ROUNDDOWN(B3446/4,-3)*2.8,0)-80000,IF(B3446&lt;6600000,ROUND(ROUNDDOWN(B3446/4,-3)*3.2,0)-440000,IF(B3446&lt;8500000,ROUNDDOWN(B3446*0.9,0)-1100000,B3446-1950000))))))))</f>
        <v/>
      </c>
      <c r="G3446" s="21">
        <f>IF(F3446&gt;23500000,NA(),IF(F3446&lt;=4890000,1040000,IF(F3446&lt;=6550000,670000,620000)))</f>
        <v/>
      </c>
      <c r="H3446" s="21">
        <f>IF(D3446&lt;=0,0,MAX(0,MIN(2000000,D3446-MIN(100000,ROUNDDOWN(F3446*0.05,0)))))</f>
        <v/>
      </c>
      <c r="I3446" s="21">
        <f>IF(C3446&lt;=2000,0,MIN(C3446,ROUNDDOWN(F3446*0.4,0))-2000)</f>
        <v/>
      </c>
      <c r="J3446" s="21">
        <f>MAX(0,ROUNDDOWN(F3446-E3446-G3446,-3))</f>
        <v/>
      </c>
      <c r="K3446" s="21">
        <f>MAX(0,ROUNDDOWN(F3446-E3446-G3446-H3446-I3446,-3))</f>
        <v/>
      </c>
      <c r="L3446" s="21">
        <f>MAX(0,ROUNDDOWN(F3446-E3446-G3446-H3446,-3))</f>
        <v/>
      </c>
      <c r="M3446" s="21">
        <f>IF(J3446&lt;=0,0,ROUNDDOWN((J3446*LOOKUP(J3446,{0,1950001,3300001,6950001,9000001,18000001,40000001},{0.05,0.1,0.2,0.23,0.33,0.4,0.45})-LOOKUP(J3446,{0,1950001,3300001,6950001,9000001,18000001,40000001},{0,97500,427500,636000,1536000,2796000,4796000}))*1.021,-2))</f>
        <v/>
      </c>
      <c r="N3446" s="21">
        <f>IF(K3446&lt;=0,0,ROUNDDOWN((K3446*LOOKUP(K3446,{0,1950001,3300001,6950001,9000001,18000001,40000001},{0.05,0.1,0.2,0.23,0.33,0.4,0.45})-LOOKUP(K3446,{0,1950001,3300001,6950001,9000001,18000001,40000001},{0,97500,427500,636000,1536000,2796000,4796000}))*1.021,-2))</f>
        <v/>
      </c>
      <c r="O3446" s="21">
        <f>IF(L3446&lt;=0,0,ROUNDDOWN((L3446*LOOKUP(L3446,{0,1950001,3300001,6950001,9000001,18000001,40000001},{0.05,0.1,0.2,0.23,0.33,0.4,0.45})-LOOKUP(L3446,{0,1950001,3300001,6950001,9000001,18000001,40000001},{0,97500,427500,636000,1536000,2796000,4796000}))*1.021,-2))</f>
        <v/>
      </c>
      <c r="P3446" s="21">
        <f>MAX(0,ROUNDDOWN(F3446-E3446-430000,-3))</f>
        <v/>
      </c>
      <c r="Q3446" s="21">
        <f>MAX(0,ROUNDDOWN(F3446-E3446-430000-H3446,-3))</f>
        <v/>
      </c>
      <c r="R3446" s="21">
        <f>IF(F3446&lt;=450000,0,MAX(0,P3446*0.06-MIN(50000,P3446)*0.03))</f>
        <v/>
      </c>
      <c r="S3446" s="21">
        <f>IF(F3446&lt;=450000,0,MAX(0,P3446*0.04-MIN(50000,P3446)*0.02))</f>
        <v/>
      </c>
      <c r="T3446" s="21">
        <f>IF(F3446&lt;=450000,0,MAX(0,Q3446*0.06-MIN(50000,Q3446)*0.03))</f>
        <v/>
      </c>
      <c r="U3446" s="21">
        <f>IF(F3446&lt;=450000,0,MAX(0,Q3446*0.04-MIN(50000,Q3446)*0.02))</f>
        <v/>
      </c>
      <c r="V3446" s="21">
        <f>50000+MAX(0,G3446-480000)</f>
        <v/>
      </c>
      <c r="W3446" s="21">
        <f>P3446-V3446</f>
        <v/>
      </c>
      <c r="X3446" s="21">
        <f>Q3446-V3446</f>
        <v/>
      </c>
      <c r="Y3446" s="22">
        <f>IF(W3446&lt;0,0.9,LOOKUP(W3446,{0,1950001,3300001,6950001,9000001,18000001,40000001},{0.84895,0.7979,0.6958,0.66517,0.56307,0.4916,0.44055}))</f>
        <v/>
      </c>
      <c r="Z3446" s="22">
        <f>IF(X3446&lt;0,0.9,LOOKUP(X3446,{0,1950001,3300001,6950001,9000001,18000001,40000001},{0.84895,0.7979,0.6958,0.66517,0.56307,0.4916,0.44055}))</f>
        <v/>
      </c>
      <c r="AA3446" s="22">
        <f>IF(W3446&lt;0,0,CHOOSE(MATCH(W3446,{0,1950001,3300001,6950001,9000001},1),5.105/84.895,10.21/79.79,20.42/69.58,23.483/66.517,33.693/56.307))</f>
        <v/>
      </c>
      <c r="AB3446" s="21">
        <f>IF(C3446&lt;=2000,0,(MIN(C3446,ROUNDDOWN(F3446*0.3,0))-2000)*0.1)</f>
        <v/>
      </c>
      <c r="AC3446" s="21">
        <f>IF(C3446&lt;=2000,0,MIN((C3446-2000)*Y3446,(R3446+S3446)*0.2))</f>
        <v/>
      </c>
      <c r="AD3446" s="21">
        <f>IF(C3446&lt;=2000,0,MIN((C3446-2000)*Z3446,(T3446+U3446)*0.2))</f>
        <v/>
      </c>
      <c r="AE3446" s="21">
        <f>AC3446*AA3446</f>
        <v/>
      </c>
      <c r="AF3446" s="21">
        <f>ROUNDDOWN(R3446,-2)+ROUNDDOWN(S3446,-2)</f>
        <v/>
      </c>
      <c r="AG3446" s="21">
        <f>ROUNDDOWN(MAX(0,R3446-(AB3446+AC3446+AE3446)*0.6),-2)+ROUNDDOWN(MAX(0,S3446-(AB3446+AC3446+AE3446)*0.4),-2)</f>
        <v/>
      </c>
      <c r="AH3446" s="21">
        <f>ROUNDDOWN(MAX(0,T3446-(AB3446+AD3446)*0.6),-2)+ROUNDDOWN(MAX(0,U3446-(AB3446+AD3446)*0.4),-2)</f>
        <v/>
      </c>
      <c r="AI3446" s="21">
        <f>ROUNDDOWN(T3446,-2)+ROUNDDOWN(U3446,-2)</f>
        <v/>
      </c>
      <c r="AJ3446" s="21">
        <f>M3446+AF3446</f>
        <v/>
      </c>
      <c r="AK3446" s="21">
        <f>M3446+AG3446</f>
        <v/>
      </c>
      <c r="AL3446" s="21">
        <f>N3446+AH3446</f>
        <v/>
      </c>
      <c r="AM3446" s="21">
        <f>O3446+AI3446</f>
        <v/>
      </c>
      <c r="AN3446" s="21">
        <f>N3446+AI3446</f>
        <v/>
      </c>
      <c r="AO3446" s="21">
        <f>ROUNDDOWN((R3446+S3446)*0.2/Y3446+2000,0)</f>
        <v/>
      </c>
      <c r="AP3446" s="21">
        <f>ROUNDDOWN((T3446+U3446)*0.2/Z3446+2000,0)</f>
        <v/>
      </c>
      <c r="AQ3446" s="21">
        <f>AL3446-AK3446</f>
        <v/>
      </c>
      <c r="AR3446" s="21">
        <f>AM3446-AK3446</f>
        <v/>
      </c>
      <c r="AS3446" s="21">
        <f>AM3446-AL3446</f>
        <v/>
      </c>
      <c r="AT3446" s="21">
        <f>AK3446+C3446-AJ3446</f>
        <v/>
      </c>
      <c r="AU3446" s="21">
        <f>AL3446+C3446-AM3446</f>
        <v/>
      </c>
      <c r="AV3446" s="21">
        <f>AN3446+C3446-AM3446</f>
        <v/>
      </c>
    </row>
    <row r="3447">
      <c r="A3447" t="inlineStr">
        <is>
          <t>1万円刻み</t>
        </is>
      </c>
      <c r="B3447" s="21">
        <f>'5_1万円刻み'!$A$1684</f>
        <v/>
      </c>
      <c r="C3447" s="21">
        <f>AO3447</f>
        <v/>
      </c>
      <c r="D3447" s="21" t="n">
        <v>0</v>
      </c>
      <c r="E3447" s="21">
        <f>ROUND(MIN(B3447/12,650000)*12*0.0915+MIN(B3447/12,1390000)*12*(0.0504+0)+B3447*0.005,0)</f>
        <v/>
      </c>
      <c r="F3447" s="21">
        <f>IF(B3447&lt;741000,0,IF(B3447&lt;2191000,B3447-740000,IF(B3447&lt;2193000,1451000,IF(B3447&lt;2196000,1453000,IF(B3447&lt;2200000,1456000,IF(B3447&lt;3600000,ROUND(ROUNDDOWN(B3447/4,-3)*2.8,0)-80000,IF(B3447&lt;6600000,ROUND(ROUNDDOWN(B3447/4,-3)*3.2,0)-440000,IF(B3447&lt;8500000,ROUNDDOWN(B3447*0.9,0)-1100000,B3447-1950000))))))))</f>
        <v/>
      </c>
      <c r="G3447" s="21">
        <f>IF(F3447&gt;23500000,NA(),IF(F3447&lt;=4890000,1040000,IF(F3447&lt;=6550000,670000,620000)))</f>
        <v/>
      </c>
      <c r="H3447" s="21">
        <f>IF(D3447&lt;=0,0,MAX(0,MIN(2000000,D3447-MIN(100000,ROUNDDOWN(F3447*0.05,0)))))</f>
        <v/>
      </c>
      <c r="I3447" s="21">
        <f>IF(C3447&lt;=2000,0,MIN(C3447,ROUNDDOWN(F3447*0.4,0))-2000)</f>
        <v/>
      </c>
      <c r="J3447" s="21">
        <f>MAX(0,ROUNDDOWN(F3447-E3447-G3447,-3))</f>
        <v/>
      </c>
      <c r="K3447" s="21">
        <f>MAX(0,ROUNDDOWN(F3447-E3447-G3447-H3447-I3447,-3))</f>
        <v/>
      </c>
      <c r="L3447" s="21">
        <f>MAX(0,ROUNDDOWN(F3447-E3447-G3447-H3447,-3))</f>
        <v/>
      </c>
      <c r="M3447" s="21">
        <f>IF(J3447&lt;=0,0,ROUNDDOWN((J3447*LOOKUP(J3447,{0,1950001,3300001,6950001,9000001,18000001,40000001},{0.05,0.1,0.2,0.23,0.33,0.4,0.45})-LOOKUP(J3447,{0,1950001,3300001,6950001,9000001,18000001,40000001},{0,97500,427500,636000,1536000,2796000,4796000}))*1.021,-2))</f>
        <v/>
      </c>
      <c r="N3447" s="21">
        <f>IF(K3447&lt;=0,0,ROUNDDOWN((K3447*LOOKUP(K3447,{0,1950001,3300001,6950001,9000001,18000001,40000001},{0.05,0.1,0.2,0.23,0.33,0.4,0.45})-LOOKUP(K3447,{0,1950001,3300001,6950001,9000001,18000001,40000001},{0,97500,427500,636000,1536000,2796000,4796000}))*1.021,-2))</f>
        <v/>
      </c>
      <c r="O3447" s="21">
        <f>IF(L3447&lt;=0,0,ROUNDDOWN((L3447*LOOKUP(L3447,{0,1950001,3300001,6950001,9000001,18000001,40000001},{0.05,0.1,0.2,0.23,0.33,0.4,0.45})-LOOKUP(L3447,{0,1950001,3300001,6950001,9000001,18000001,40000001},{0,97500,427500,636000,1536000,2796000,4796000}))*1.021,-2))</f>
        <v/>
      </c>
      <c r="P3447" s="21">
        <f>MAX(0,ROUNDDOWN(F3447-E3447-430000,-3))</f>
        <v/>
      </c>
      <c r="Q3447" s="21">
        <f>MAX(0,ROUNDDOWN(F3447-E3447-430000-H3447,-3))</f>
        <v/>
      </c>
      <c r="R3447" s="21">
        <f>IF(F3447&lt;=450000,0,MAX(0,P3447*0.06-MIN(50000,P3447)*0.03))</f>
        <v/>
      </c>
      <c r="S3447" s="21">
        <f>IF(F3447&lt;=450000,0,MAX(0,P3447*0.04-MIN(50000,P3447)*0.02))</f>
        <v/>
      </c>
      <c r="T3447" s="21">
        <f>IF(F3447&lt;=450000,0,MAX(0,Q3447*0.06-MIN(50000,Q3447)*0.03))</f>
        <v/>
      </c>
      <c r="U3447" s="21">
        <f>IF(F3447&lt;=450000,0,MAX(0,Q3447*0.04-MIN(50000,Q3447)*0.02))</f>
        <v/>
      </c>
      <c r="V3447" s="21">
        <f>50000+MAX(0,G3447-480000)</f>
        <v/>
      </c>
      <c r="W3447" s="21">
        <f>P3447-V3447</f>
        <v/>
      </c>
      <c r="X3447" s="21">
        <f>Q3447-V3447</f>
        <v/>
      </c>
      <c r="Y3447" s="22">
        <f>IF(W3447&lt;0,0.9,LOOKUP(W3447,{0,1950001,3300001,6950001,9000001,18000001,40000001},{0.84895,0.7979,0.6958,0.66517,0.56307,0.4916,0.44055}))</f>
        <v/>
      </c>
      <c r="Z3447" s="22">
        <f>IF(X3447&lt;0,0.9,LOOKUP(X3447,{0,1950001,3300001,6950001,9000001,18000001,40000001},{0.84895,0.7979,0.6958,0.66517,0.56307,0.4916,0.44055}))</f>
        <v/>
      </c>
      <c r="AA3447" s="22">
        <f>IF(W3447&lt;0,0,CHOOSE(MATCH(W3447,{0,1950001,3300001,6950001,9000001},1),5.105/84.895,10.21/79.79,20.42/69.58,23.483/66.517,33.693/56.307))</f>
        <v/>
      </c>
      <c r="AB3447" s="21">
        <f>IF(C3447&lt;=2000,0,(MIN(C3447,ROUNDDOWN(F3447*0.3,0))-2000)*0.1)</f>
        <v/>
      </c>
      <c r="AC3447" s="21">
        <f>IF(C3447&lt;=2000,0,MIN((C3447-2000)*Y3447,(R3447+S3447)*0.2))</f>
        <v/>
      </c>
      <c r="AD3447" s="21">
        <f>IF(C3447&lt;=2000,0,MIN((C3447-2000)*Z3447,(T3447+U3447)*0.2))</f>
        <v/>
      </c>
      <c r="AE3447" s="21">
        <f>AC3447*AA3447</f>
        <v/>
      </c>
      <c r="AF3447" s="21">
        <f>ROUNDDOWN(R3447,-2)+ROUNDDOWN(S3447,-2)</f>
        <v/>
      </c>
      <c r="AG3447" s="21">
        <f>ROUNDDOWN(MAX(0,R3447-(AB3447+AC3447+AE3447)*0.6),-2)+ROUNDDOWN(MAX(0,S3447-(AB3447+AC3447+AE3447)*0.4),-2)</f>
        <v/>
      </c>
      <c r="AH3447" s="21">
        <f>ROUNDDOWN(MAX(0,T3447-(AB3447+AD3447)*0.6),-2)+ROUNDDOWN(MAX(0,U3447-(AB3447+AD3447)*0.4),-2)</f>
        <v/>
      </c>
      <c r="AI3447" s="21">
        <f>ROUNDDOWN(T3447,-2)+ROUNDDOWN(U3447,-2)</f>
        <v/>
      </c>
      <c r="AJ3447" s="21">
        <f>M3447+AF3447</f>
        <v/>
      </c>
      <c r="AK3447" s="21">
        <f>M3447+AG3447</f>
        <v/>
      </c>
      <c r="AL3447" s="21">
        <f>N3447+AH3447</f>
        <v/>
      </c>
      <c r="AM3447" s="21">
        <f>O3447+AI3447</f>
        <v/>
      </c>
      <c r="AN3447" s="21">
        <f>N3447+AI3447</f>
        <v/>
      </c>
      <c r="AO3447" s="21">
        <f>ROUNDDOWN((R3447+S3447)*0.2/Y3447+2000,0)</f>
        <v/>
      </c>
      <c r="AP3447" s="21">
        <f>ROUNDDOWN((T3447+U3447)*0.2/Z3447+2000,0)</f>
        <v/>
      </c>
      <c r="AQ3447" s="21">
        <f>AL3447-AK3447</f>
        <v/>
      </c>
      <c r="AR3447" s="21">
        <f>AM3447-AK3447</f>
        <v/>
      </c>
      <c r="AS3447" s="21">
        <f>AM3447-AL3447</f>
        <v/>
      </c>
      <c r="AT3447" s="21">
        <f>AK3447+C3447-AJ3447</f>
        <v/>
      </c>
      <c r="AU3447" s="21">
        <f>AL3447+C3447-AM3447</f>
        <v/>
      </c>
      <c r="AV3447" s="21">
        <f>AN3447+C3447-AM3447</f>
        <v/>
      </c>
    </row>
    <row r="3448">
      <c r="A3448" t="inlineStr">
        <is>
          <t>1万円刻み</t>
        </is>
      </c>
      <c r="B3448" s="21">
        <f>'5_1万円刻み'!$A$1685</f>
        <v/>
      </c>
      <c r="C3448" s="21">
        <f>AO3448</f>
        <v/>
      </c>
      <c r="D3448" s="21" t="n">
        <v>0</v>
      </c>
      <c r="E3448" s="21">
        <f>ROUND(MIN(B3448/12,650000)*12*0.0915+MIN(B3448/12,1390000)*12*(0.0504+0)+B3448*0.005,0)</f>
        <v/>
      </c>
      <c r="F3448" s="21">
        <f>IF(B3448&lt;741000,0,IF(B3448&lt;2191000,B3448-740000,IF(B3448&lt;2193000,1451000,IF(B3448&lt;2196000,1453000,IF(B3448&lt;2200000,1456000,IF(B3448&lt;3600000,ROUND(ROUNDDOWN(B3448/4,-3)*2.8,0)-80000,IF(B3448&lt;6600000,ROUND(ROUNDDOWN(B3448/4,-3)*3.2,0)-440000,IF(B3448&lt;8500000,ROUNDDOWN(B3448*0.9,0)-1100000,B3448-1950000))))))))</f>
        <v/>
      </c>
      <c r="G3448" s="21">
        <f>IF(F3448&gt;23500000,NA(),IF(F3448&lt;=4890000,1040000,IF(F3448&lt;=6550000,670000,620000)))</f>
        <v/>
      </c>
      <c r="H3448" s="21">
        <f>IF(D3448&lt;=0,0,MAX(0,MIN(2000000,D3448-MIN(100000,ROUNDDOWN(F3448*0.05,0)))))</f>
        <v/>
      </c>
      <c r="I3448" s="21">
        <f>IF(C3448&lt;=2000,0,MIN(C3448,ROUNDDOWN(F3448*0.4,0))-2000)</f>
        <v/>
      </c>
      <c r="J3448" s="21">
        <f>MAX(0,ROUNDDOWN(F3448-E3448-G3448,-3))</f>
        <v/>
      </c>
      <c r="K3448" s="21">
        <f>MAX(0,ROUNDDOWN(F3448-E3448-G3448-H3448-I3448,-3))</f>
        <v/>
      </c>
      <c r="L3448" s="21">
        <f>MAX(0,ROUNDDOWN(F3448-E3448-G3448-H3448,-3))</f>
        <v/>
      </c>
      <c r="M3448" s="21">
        <f>IF(J3448&lt;=0,0,ROUNDDOWN((J3448*LOOKUP(J3448,{0,1950001,3300001,6950001,9000001,18000001,40000001},{0.05,0.1,0.2,0.23,0.33,0.4,0.45})-LOOKUP(J3448,{0,1950001,3300001,6950001,9000001,18000001,40000001},{0,97500,427500,636000,1536000,2796000,4796000}))*1.021,-2))</f>
        <v/>
      </c>
      <c r="N3448" s="21">
        <f>IF(K3448&lt;=0,0,ROUNDDOWN((K3448*LOOKUP(K3448,{0,1950001,3300001,6950001,9000001,18000001,40000001},{0.05,0.1,0.2,0.23,0.33,0.4,0.45})-LOOKUP(K3448,{0,1950001,3300001,6950001,9000001,18000001,40000001},{0,97500,427500,636000,1536000,2796000,4796000}))*1.021,-2))</f>
        <v/>
      </c>
      <c r="O3448" s="21">
        <f>IF(L3448&lt;=0,0,ROUNDDOWN((L3448*LOOKUP(L3448,{0,1950001,3300001,6950001,9000001,18000001,40000001},{0.05,0.1,0.2,0.23,0.33,0.4,0.45})-LOOKUP(L3448,{0,1950001,3300001,6950001,9000001,18000001,40000001},{0,97500,427500,636000,1536000,2796000,4796000}))*1.021,-2))</f>
        <v/>
      </c>
      <c r="P3448" s="21">
        <f>MAX(0,ROUNDDOWN(F3448-E3448-430000,-3))</f>
        <v/>
      </c>
      <c r="Q3448" s="21">
        <f>MAX(0,ROUNDDOWN(F3448-E3448-430000-H3448,-3))</f>
        <v/>
      </c>
      <c r="R3448" s="21">
        <f>IF(F3448&lt;=450000,0,MAX(0,P3448*0.06-MIN(50000,P3448)*0.03))</f>
        <v/>
      </c>
      <c r="S3448" s="21">
        <f>IF(F3448&lt;=450000,0,MAX(0,P3448*0.04-MIN(50000,P3448)*0.02))</f>
        <v/>
      </c>
      <c r="T3448" s="21">
        <f>IF(F3448&lt;=450000,0,MAX(0,Q3448*0.06-MIN(50000,Q3448)*0.03))</f>
        <v/>
      </c>
      <c r="U3448" s="21">
        <f>IF(F3448&lt;=450000,0,MAX(0,Q3448*0.04-MIN(50000,Q3448)*0.02))</f>
        <v/>
      </c>
      <c r="V3448" s="21">
        <f>50000+MAX(0,G3448-480000)</f>
        <v/>
      </c>
      <c r="W3448" s="21">
        <f>P3448-V3448</f>
        <v/>
      </c>
      <c r="X3448" s="21">
        <f>Q3448-V3448</f>
        <v/>
      </c>
      <c r="Y3448" s="22">
        <f>IF(W3448&lt;0,0.9,LOOKUP(W3448,{0,1950001,3300001,6950001,9000001,18000001,40000001},{0.84895,0.7979,0.6958,0.66517,0.56307,0.4916,0.44055}))</f>
        <v/>
      </c>
      <c r="Z3448" s="22">
        <f>IF(X3448&lt;0,0.9,LOOKUP(X3448,{0,1950001,3300001,6950001,9000001,18000001,40000001},{0.84895,0.7979,0.6958,0.66517,0.56307,0.4916,0.44055}))</f>
        <v/>
      </c>
      <c r="AA3448" s="22">
        <f>IF(W3448&lt;0,0,CHOOSE(MATCH(W3448,{0,1950001,3300001,6950001,9000001},1),5.105/84.895,10.21/79.79,20.42/69.58,23.483/66.517,33.693/56.307))</f>
        <v/>
      </c>
      <c r="AB3448" s="21">
        <f>IF(C3448&lt;=2000,0,(MIN(C3448,ROUNDDOWN(F3448*0.3,0))-2000)*0.1)</f>
        <v/>
      </c>
      <c r="AC3448" s="21">
        <f>IF(C3448&lt;=2000,0,MIN((C3448-2000)*Y3448,(R3448+S3448)*0.2))</f>
        <v/>
      </c>
      <c r="AD3448" s="21">
        <f>IF(C3448&lt;=2000,0,MIN((C3448-2000)*Z3448,(T3448+U3448)*0.2))</f>
        <v/>
      </c>
      <c r="AE3448" s="21">
        <f>AC3448*AA3448</f>
        <v/>
      </c>
      <c r="AF3448" s="21">
        <f>ROUNDDOWN(R3448,-2)+ROUNDDOWN(S3448,-2)</f>
        <v/>
      </c>
      <c r="AG3448" s="21">
        <f>ROUNDDOWN(MAX(0,R3448-(AB3448+AC3448+AE3448)*0.6),-2)+ROUNDDOWN(MAX(0,S3448-(AB3448+AC3448+AE3448)*0.4),-2)</f>
        <v/>
      </c>
      <c r="AH3448" s="21">
        <f>ROUNDDOWN(MAX(0,T3448-(AB3448+AD3448)*0.6),-2)+ROUNDDOWN(MAX(0,U3448-(AB3448+AD3448)*0.4),-2)</f>
        <v/>
      </c>
      <c r="AI3448" s="21">
        <f>ROUNDDOWN(T3448,-2)+ROUNDDOWN(U3448,-2)</f>
        <v/>
      </c>
      <c r="AJ3448" s="21">
        <f>M3448+AF3448</f>
        <v/>
      </c>
      <c r="AK3448" s="21">
        <f>M3448+AG3448</f>
        <v/>
      </c>
      <c r="AL3448" s="21">
        <f>N3448+AH3448</f>
        <v/>
      </c>
      <c r="AM3448" s="21">
        <f>O3448+AI3448</f>
        <v/>
      </c>
      <c r="AN3448" s="21">
        <f>N3448+AI3448</f>
        <v/>
      </c>
      <c r="AO3448" s="21">
        <f>ROUNDDOWN((R3448+S3448)*0.2/Y3448+2000,0)</f>
        <v/>
      </c>
      <c r="AP3448" s="21">
        <f>ROUNDDOWN((T3448+U3448)*0.2/Z3448+2000,0)</f>
        <v/>
      </c>
      <c r="AQ3448" s="21">
        <f>AL3448-AK3448</f>
        <v/>
      </c>
      <c r="AR3448" s="21">
        <f>AM3448-AK3448</f>
        <v/>
      </c>
      <c r="AS3448" s="21">
        <f>AM3448-AL3448</f>
        <v/>
      </c>
      <c r="AT3448" s="21">
        <f>AK3448+C3448-AJ3448</f>
        <v/>
      </c>
      <c r="AU3448" s="21">
        <f>AL3448+C3448-AM3448</f>
        <v/>
      </c>
      <c r="AV3448" s="21">
        <f>AN3448+C3448-AM3448</f>
        <v/>
      </c>
    </row>
    <row r="3449">
      <c r="A3449" t="inlineStr">
        <is>
          <t>1万円刻み</t>
        </is>
      </c>
      <c r="B3449" s="21">
        <f>'5_1万円刻み'!$A$1686</f>
        <v/>
      </c>
      <c r="C3449" s="21">
        <f>AO3449</f>
        <v/>
      </c>
      <c r="D3449" s="21" t="n">
        <v>0</v>
      </c>
      <c r="E3449" s="21">
        <f>ROUND(MIN(B3449/12,650000)*12*0.0915+MIN(B3449/12,1390000)*12*(0.0504+0)+B3449*0.005,0)</f>
        <v/>
      </c>
      <c r="F3449" s="21">
        <f>IF(B3449&lt;741000,0,IF(B3449&lt;2191000,B3449-740000,IF(B3449&lt;2193000,1451000,IF(B3449&lt;2196000,1453000,IF(B3449&lt;2200000,1456000,IF(B3449&lt;3600000,ROUND(ROUNDDOWN(B3449/4,-3)*2.8,0)-80000,IF(B3449&lt;6600000,ROUND(ROUNDDOWN(B3449/4,-3)*3.2,0)-440000,IF(B3449&lt;8500000,ROUNDDOWN(B3449*0.9,0)-1100000,B3449-1950000))))))))</f>
        <v/>
      </c>
      <c r="G3449" s="21">
        <f>IF(F3449&gt;23500000,NA(),IF(F3449&lt;=4890000,1040000,IF(F3449&lt;=6550000,670000,620000)))</f>
        <v/>
      </c>
      <c r="H3449" s="21">
        <f>IF(D3449&lt;=0,0,MAX(0,MIN(2000000,D3449-MIN(100000,ROUNDDOWN(F3449*0.05,0)))))</f>
        <v/>
      </c>
      <c r="I3449" s="21">
        <f>IF(C3449&lt;=2000,0,MIN(C3449,ROUNDDOWN(F3449*0.4,0))-2000)</f>
        <v/>
      </c>
      <c r="J3449" s="21">
        <f>MAX(0,ROUNDDOWN(F3449-E3449-G3449,-3))</f>
        <v/>
      </c>
      <c r="K3449" s="21">
        <f>MAX(0,ROUNDDOWN(F3449-E3449-G3449-H3449-I3449,-3))</f>
        <v/>
      </c>
      <c r="L3449" s="21">
        <f>MAX(0,ROUNDDOWN(F3449-E3449-G3449-H3449,-3))</f>
        <v/>
      </c>
      <c r="M3449" s="21">
        <f>IF(J3449&lt;=0,0,ROUNDDOWN((J3449*LOOKUP(J3449,{0,1950001,3300001,6950001,9000001,18000001,40000001},{0.05,0.1,0.2,0.23,0.33,0.4,0.45})-LOOKUP(J3449,{0,1950001,3300001,6950001,9000001,18000001,40000001},{0,97500,427500,636000,1536000,2796000,4796000}))*1.021,-2))</f>
        <v/>
      </c>
      <c r="N3449" s="21">
        <f>IF(K3449&lt;=0,0,ROUNDDOWN((K3449*LOOKUP(K3449,{0,1950001,3300001,6950001,9000001,18000001,40000001},{0.05,0.1,0.2,0.23,0.33,0.4,0.45})-LOOKUP(K3449,{0,1950001,3300001,6950001,9000001,18000001,40000001},{0,97500,427500,636000,1536000,2796000,4796000}))*1.021,-2))</f>
        <v/>
      </c>
      <c r="O3449" s="21">
        <f>IF(L3449&lt;=0,0,ROUNDDOWN((L3449*LOOKUP(L3449,{0,1950001,3300001,6950001,9000001,18000001,40000001},{0.05,0.1,0.2,0.23,0.33,0.4,0.45})-LOOKUP(L3449,{0,1950001,3300001,6950001,9000001,18000001,40000001},{0,97500,427500,636000,1536000,2796000,4796000}))*1.021,-2))</f>
        <v/>
      </c>
      <c r="P3449" s="21">
        <f>MAX(0,ROUNDDOWN(F3449-E3449-430000,-3))</f>
        <v/>
      </c>
      <c r="Q3449" s="21">
        <f>MAX(0,ROUNDDOWN(F3449-E3449-430000-H3449,-3))</f>
        <v/>
      </c>
      <c r="R3449" s="21">
        <f>IF(F3449&lt;=450000,0,MAX(0,P3449*0.06-MIN(50000,P3449)*0.03))</f>
        <v/>
      </c>
      <c r="S3449" s="21">
        <f>IF(F3449&lt;=450000,0,MAX(0,P3449*0.04-MIN(50000,P3449)*0.02))</f>
        <v/>
      </c>
      <c r="T3449" s="21">
        <f>IF(F3449&lt;=450000,0,MAX(0,Q3449*0.06-MIN(50000,Q3449)*0.03))</f>
        <v/>
      </c>
      <c r="U3449" s="21">
        <f>IF(F3449&lt;=450000,0,MAX(0,Q3449*0.04-MIN(50000,Q3449)*0.02))</f>
        <v/>
      </c>
      <c r="V3449" s="21">
        <f>50000+MAX(0,G3449-480000)</f>
        <v/>
      </c>
      <c r="W3449" s="21">
        <f>P3449-V3449</f>
        <v/>
      </c>
      <c r="X3449" s="21">
        <f>Q3449-V3449</f>
        <v/>
      </c>
      <c r="Y3449" s="22">
        <f>IF(W3449&lt;0,0.9,LOOKUP(W3449,{0,1950001,3300001,6950001,9000001,18000001,40000001},{0.84895,0.7979,0.6958,0.66517,0.56307,0.4916,0.44055}))</f>
        <v/>
      </c>
      <c r="Z3449" s="22">
        <f>IF(X3449&lt;0,0.9,LOOKUP(X3449,{0,1950001,3300001,6950001,9000001,18000001,40000001},{0.84895,0.7979,0.6958,0.66517,0.56307,0.4916,0.44055}))</f>
        <v/>
      </c>
      <c r="AA3449" s="22">
        <f>IF(W3449&lt;0,0,CHOOSE(MATCH(W3449,{0,1950001,3300001,6950001,9000001},1),5.105/84.895,10.21/79.79,20.42/69.58,23.483/66.517,33.693/56.307))</f>
        <v/>
      </c>
      <c r="AB3449" s="21">
        <f>IF(C3449&lt;=2000,0,(MIN(C3449,ROUNDDOWN(F3449*0.3,0))-2000)*0.1)</f>
        <v/>
      </c>
      <c r="AC3449" s="21">
        <f>IF(C3449&lt;=2000,0,MIN((C3449-2000)*Y3449,(R3449+S3449)*0.2))</f>
        <v/>
      </c>
      <c r="AD3449" s="21">
        <f>IF(C3449&lt;=2000,0,MIN((C3449-2000)*Z3449,(T3449+U3449)*0.2))</f>
        <v/>
      </c>
      <c r="AE3449" s="21">
        <f>AC3449*AA3449</f>
        <v/>
      </c>
      <c r="AF3449" s="21">
        <f>ROUNDDOWN(R3449,-2)+ROUNDDOWN(S3449,-2)</f>
        <v/>
      </c>
      <c r="AG3449" s="21">
        <f>ROUNDDOWN(MAX(0,R3449-(AB3449+AC3449+AE3449)*0.6),-2)+ROUNDDOWN(MAX(0,S3449-(AB3449+AC3449+AE3449)*0.4),-2)</f>
        <v/>
      </c>
      <c r="AH3449" s="21">
        <f>ROUNDDOWN(MAX(0,T3449-(AB3449+AD3449)*0.6),-2)+ROUNDDOWN(MAX(0,U3449-(AB3449+AD3449)*0.4),-2)</f>
        <v/>
      </c>
      <c r="AI3449" s="21">
        <f>ROUNDDOWN(T3449,-2)+ROUNDDOWN(U3449,-2)</f>
        <v/>
      </c>
      <c r="AJ3449" s="21">
        <f>M3449+AF3449</f>
        <v/>
      </c>
      <c r="AK3449" s="21">
        <f>M3449+AG3449</f>
        <v/>
      </c>
      <c r="AL3449" s="21">
        <f>N3449+AH3449</f>
        <v/>
      </c>
      <c r="AM3449" s="21">
        <f>O3449+AI3449</f>
        <v/>
      </c>
      <c r="AN3449" s="21">
        <f>N3449+AI3449</f>
        <v/>
      </c>
      <c r="AO3449" s="21">
        <f>ROUNDDOWN((R3449+S3449)*0.2/Y3449+2000,0)</f>
        <v/>
      </c>
      <c r="AP3449" s="21">
        <f>ROUNDDOWN((T3449+U3449)*0.2/Z3449+2000,0)</f>
        <v/>
      </c>
      <c r="AQ3449" s="21">
        <f>AL3449-AK3449</f>
        <v/>
      </c>
      <c r="AR3449" s="21">
        <f>AM3449-AK3449</f>
        <v/>
      </c>
      <c r="AS3449" s="21">
        <f>AM3449-AL3449</f>
        <v/>
      </c>
      <c r="AT3449" s="21">
        <f>AK3449+C3449-AJ3449</f>
        <v/>
      </c>
      <c r="AU3449" s="21">
        <f>AL3449+C3449-AM3449</f>
        <v/>
      </c>
      <c r="AV3449" s="21">
        <f>AN3449+C3449-AM3449</f>
        <v/>
      </c>
    </row>
    <row r="3450">
      <c r="A3450" t="inlineStr">
        <is>
          <t>1万円刻み</t>
        </is>
      </c>
      <c r="B3450" s="21">
        <f>'5_1万円刻み'!$A$1687</f>
        <v/>
      </c>
      <c r="C3450" s="21">
        <f>AO3450</f>
        <v/>
      </c>
      <c r="D3450" s="21" t="n">
        <v>0</v>
      </c>
      <c r="E3450" s="21">
        <f>ROUND(MIN(B3450/12,650000)*12*0.0915+MIN(B3450/12,1390000)*12*(0.0504+0)+B3450*0.005,0)</f>
        <v/>
      </c>
      <c r="F3450" s="21">
        <f>IF(B3450&lt;741000,0,IF(B3450&lt;2191000,B3450-740000,IF(B3450&lt;2193000,1451000,IF(B3450&lt;2196000,1453000,IF(B3450&lt;2200000,1456000,IF(B3450&lt;3600000,ROUND(ROUNDDOWN(B3450/4,-3)*2.8,0)-80000,IF(B3450&lt;6600000,ROUND(ROUNDDOWN(B3450/4,-3)*3.2,0)-440000,IF(B3450&lt;8500000,ROUNDDOWN(B3450*0.9,0)-1100000,B3450-1950000))))))))</f>
        <v/>
      </c>
      <c r="G3450" s="21">
        <f>IF(F3450&gt;23500000,NA(),IF(F3450&lt;=4890000,1040000,IF(F3450&lt;=6550000,670000,620000)))</f>
        <v/>
      </c>
      <c r="H3450" s="21">
        <f>IF(D3450&lt;=0,0,MAX(0,MIN(2000000,D3450-MIN(100000,ROUNDDOWN(F3450*0.05,0)))))</f>
        <v/>
      </c>
      <c r="I3450" s="21">
        <f>IF(C3450&lt;=2000,0,MIN(C3450,ROUNDDOWN(F3450*0.4,0))-2000)</f>
        <v/>
      </c>
      <c r="J3450" s="21">
        <f>MAX(0,ROUNDDOWN(F3450-E3450-G3450,-3))</f>
        <v/>
      </c>
      <c r="K3450" s="21">
        <f>MAX(0,ROUNDDOWN(F3450-E3450-G3450-H3450-I3450,-3))</f>
        <v/>
      </c>
      <c r="L3450" s="21">
        <f>MAX(0,ROUNDDOWN(F3450-E3450-G3450-H3450,-3))</f>
        <v/>
      </c>
      <c r="M3450" s="21">
        <f>IF(J3450&lt;=0,0,ROUNDDOWN((J3450*LOOKUP(J3450,{0,1950001,3300001,6950001,9000001,18000001,40000001},{0.05,0.1,0.2,0.23,0.33,0.4,0.45})-LOOKUP(J3450,{0,1950001,3300001,6950001,9000001,18000001,40000001},{0,97500,427500,636000,1536000,2796000,4796000}))*1.021,-2))</f>
        <v/>
      </c>
      <c r="N3450" s="21">
        <f>IF(K3450&lt;=0,0,ROUNDDOWN((K3450*LOOKUP(K3450,{0,1950001,3300001,6950001,9000001,18000001,40000001},{0.05,0.1,0.2,0.23,0.33,0.4,0.45})-LOOKUP(K3450,{0,1950001,3300001,6950001,9000001,18000001,40000001},{0,97500,427500,636000,1536000,2796000,4796000}))*1.021,-2))</f>
        <v/>
      </c>
      <c r="O3450" s="21">
        <f>IF(L3450&lt;=0,0,ROUNDDOWN((L3450*LOOKUP(L3450,{0,1950001,3300001,6950001,9000001,18000001,40000001},{0.05,0.1,0.2,0.23,0.33,0.4,0.45})-LOOKUP(L3450,{0,1950001,3300001,6950001,9000001,18000001,40000001},{0,97500,427500,636000,1536000,2796000,4796000}))*1.021,-2))</f>
        <v/>
      </c>
      <c r="P3450" s="21">
        <f>MAX(0,ROUNDDOWN(F3450-E3450-430000,-3))</f>
        <v/>
      </c>
      <c r="Q3450" s="21">
        <f>MAX(0,ROUNDDOWN(F3450-E3450-430000-H3450,-3))</f>
        <v/>
      </c>
      <c r="R3450" s="21">
        <f>IF(F3450&lt;=450000,0,MAX(0,P3450*0.06-MIN(50000,P3450)*0.03))</f>
        <v/>
      </c>
      <c r="S3450" s="21">
        <f>IF(F3450&lt;=450000,0,MAX(0,P3450*0.04-MIN(50000,P3450)*0.02))</f>
        <v/>
      </c>
      <c r="T3450" s="21">
        <f>IF(F3450&lt;=450000,0,MAX(0,Q3450*0.06-MIN(50000,Q3450)*0.03))</f>
        <v/>
      </c>
      <c r="U3450" s="21">
        <f>IF(F3450&lt;=450000,0,MAX(0,Q3450*0.04-MIN(50000,Q3450)*0.02))</f>
        <v/>
      </c>
      <c r="V3450" s="21">
        <f>50000+MAX(0,G3450-480000)</f>
        <v/>
      </c>
      <c r="W3450" s="21">
        <f>P3450-V3450</f>
        <v/>
      </c>
      <c r="X3450" s="21">
        <f>Q3450-V3450</f>
        <v/>
      </c>
      <c r="Y3450" s="22">
        <f>IF(W3450&lt;0,0.9,LOOKUP(W3450,{0,1950001,3300001,6950001,9000001,18000001,40000001},{0.84895,0.7979,0.6958,0.66517,0.56307,0.4916,0.44055}))</f>
        <v/>
      </c>
      <c r="Z3450" s="22">
        <f>IF(X3450&lt;0,0.9,LOOKUP(X3450,{0,1950001,3300001,6950001,9000001,18000001,40000001},{0.84895,0.7979,0.6958,0.66517,0.56307,0.4916,0.44055}))</f>
        <v/>
      </c>
      <c r="AA3450" s="22">
        <f>IF(W3450&lt;0,0,CHOOSE(MATCH(W3450,{0,1950001,3300001,6950001,9000001},1),5.105/84.895,10.21/79.79,20.42/69.58,23.483/66.517,33.693/56.307))</f>
        <v/>
      </c>
      <c r="AB3450" s="21">
        <f>IF(C3450&lt;=2000,0,(MIN(C3450,ROUNDDOWN(F3450*0.3,0))-2000)*0.1)</f>
        <v/>
      </c>
      <c r="AC3450" s="21">
        <f>IF(C3450&lt;=2000,0,MIN((C3450-2000)*Y3450,(R3450+S3450)*0.2))</f>
        <v/>
      </c>
      <c r="AD3450" s="21">
        <f>IF(C3450&lt;=2000,0,MIN((C3450-2000)*Z3450,(T3450+U3450)*0.2))</f>
        <v/>
      </c>
      <c r="AE3450" s="21">
        <f>AC3450*AA3450</f>
        <v/>
      </c>
      <c r="AF3450" s="21">
        <f>ROUNDDOWN(R3450,-2)+ROUNDDOWN(S3450,-2)</f>
        <v/>
      </c>
      <c r="AG3450" s="21">
        <f>ROUNDDOWN(MAX(0,R3450-(AB3450+AC3450+AE3450)*0.6),-2)+ROUNDDOWN(MAX(0,S3450-(AB3450+AC3450+AE3450)*0.4),-2)</f>
        <v/>
      </c>
      <c r="AH3450" s="21">
        <f>ROUNDDOWN(MAX(0,T3450-(AB3450+AD3450)*0.6),-2)+ROUNDDOWN(MAX(0,U3450-(AB3450+AD3450)*0.4),-2)</f>
        <v/>
      </c>
      <c r="AI3450" s="21">
        <f>ROUNDDOWN(T3450,-2)+ROUNDDOWN(U3450,-2)</f>
        <v/>
      </c>
      <c r="AJ3450" s="21">
        <f>M3450+AF3450</f>
        <v/>
      </c>
      <c r="AK3450" s="21">
        <f>M3450+AG3450</f>
        <v/>
      </c>
      <c r="AL3450" s="21">
        <f>N3450+AH3450</f>
        <v/>
      </c>
      <c r="AM3450" s="21">
        <f>O3450+AI3450</f>
        <v/>
      </c>
      <c r="AN3450" s="21">
        <f>N3450+AI3450</f>
        <v/>
      </c>
      <c r="AO3450" s="21">
        <f>ROUNDDOWN((R3450+S3450)*0.2/Y3450+2000,0)</f>
        <v/>
      </c>
      <c r="AP3450" s="21">
        <f>ROUNDDOWN((T3450+U3450)*0.2/Z3450+2000,0)</f>
        <v/>
      </c>
      <c r="AQ3450" s="21">
        <f>AL3450-AK3450</f>
        <v/>
      </c>
      <c r="AR3450" s="21">
        <f>AM3450-AK3450</f>
        <v/>
      </c>
      <c r="AS3450" s="21">
        <f>AM3450-AL3450</f>
        <v/>
      </c>
      <c r="AT3450" s="21">
        <f>AK3450+C3450-AJ3450</f>
        <v/>
      </c>
      <c r="AU3450" s="21">
        <f>AL3450+C3450-AM3450</f>
        <v/>
      </c>
      <c r="AV3450" s="21">
        <f>AN3450+C3450-AM3450</f>
        <v/>
      </c>
    </row>
    <row r="3451">
      <c r="A3451" t="inlineStr">
        <is>
          <t>1万円刻み</t>
        </is>
      </c>
      <c r="B3451" s="21">
        <f>'5_1万円刻み'!$A$1688</f>
        <v/>
      </c>
      <c r="C3451" s="21">
        <f>AO3451</f>
        <v/>
      </c>
      <c r="D3451" s="21" t="n">
        <v>0</v>
      </c>
      <c r="E3451" s="21">
        <f>ROUND(MIN(B3451/12,650000)*12*0.0915+MIN(B3451/12,1390000)*12*(0.0504+0)+B3451*0.005,0)</f>
        <v/>
      </c>
      <c r="F3451" s="21">
        <f>IF(B3451&lt;741000,0,IF(B3451&lt;2191000,B3451-740000,IF(B3451&lt;2193000,1451000,IF(B3451&lt;2196000,1453000,IF(B3451&lt;2200000,1456000,IF(B3451&lt;3600000,ROUND(ROUNDDOWN(B3451/4,-3)*2.8,0)-80000,IF(B3451&lt;6600000,ROUND(ROUNDDOWN(B3451/4,-3)*3.2,0)-440000,IF(B3451&lt;8500000,ROUNDDOWN(B3451*0.9,0)-1100000,B3451-1950000))))))))</f>
        <v/>
      </c>
      <c r="G3451" s="21">
        <f>IF(F3451&gt;23500000,NA(),IF(F3451&lt;=4890000,1040000,IF(F3451&lt;=6550000,670000,620000)))</f>
        <v/>
      </c>
      <c r="H3451" s="21">
        <f>IF(D3451&lt;=0,0,MAX(0,MIN(2000000,D3451-MIN(100000,ROUNDDOWN(F3451*0.05,0)))))</f>
        <v/>
      </c>
      <c r="I3451" s="21">
        <f>IF(C3451&lt;=2000,0,MIN(C3451,ROUNDDOWN(F3451*0.4,0))-2000)</f>
        <v/>
      </c>
      <c r="J3451" s="21">
        <f>MAX(0,ROUNDDOWN(F3451-E3451-G3451,-3))</f>
        <v/>
      </c>
      <c r="K3451" s="21">
        <f>MAX(0,ROUNDDOWN(F3451-E3451-G3451-H3451-I3451,-3))</f>
        <v/>
      </c>
      <c r="L3451" s="21">
        <f>MAX(0,ROUNDDOWN(F3451-E3451-G3451-H3451,-3))</f>
        <v/>
      </c>
      <c r="M3451" s="21">
        <f>IF(J3451&lt;=0,0,ROUNDDOWN((J3451*LOOKUP(J3451,{0,1950001,3300001,6950001,9000001,18000001,40000001},{0.05,0.1,0.2,0.23,0.33,0.4,0.45})-LOOKUP(J3451,{0,1950001,3300001,6950001,9000001,18000001,40000001},{0,97500,427500,636000,1536000,2796000,4796000}))*1.021,-2))</f>
        <v/>
      </c>
      <c r="N3451" s="21">
        <f>IF(K3451&lt;=0,0,ROUNDDOWN((K3451*LOOKUP(K3451,{0,1950001,3300001,6950001,9000001,18000001,40000001},{0.05,0.1,0.2,0.23,0.33,0.4,0.45})-LOOKUP(K3451,{0,1950001,3300001,6950001,9000001,18000001,40000001},{0,97500,427500,636000,1536000,2796000,4796000}))*1.021,-2))</f>
        <v/>
      </c>
      <c r="O3451" s="21">
        <f>IF(L3451&lt;=0,0,ROUNDDOWN((L3451*LOOKUP(L3451,{0,1950001,3300001,6950001,9000001,18000001,40000001},{0.05,0.1,0.2,0.23,0.33,0.4,0.45})-LOOKUP(L3451,{0,1950001,3300001,6950001,9000001,18000001,40000001},{0,97500,427500,636000,1536000,2796000,4796000}))*1.021,-2))</f>
        <v/>
      </c>
      <c r="P3451" s="21">
        <f>MAX(0,ROUNDDOWN(F3451-E3451-430000,-3))</f>
        <v/>
      </c>
      <c r="Q3451" s="21">
        <f>MAX(0,ROUNDDOWN(F3451-E3451-430000-H3451,-3))</f>
        <v/>
      </c>
      <c r="R3451" s="21">
        <f>IF(F3451&lt;=450000,0,MAX(0,P3451*0.06-MIN(50000,P3451)*0.03))</f>
        <v/>
      </c>
      <c r="S3451" s="21">
        <f>IF(F3451&lt;=450000,0,MAX(0,P3451*0.04-MIN(50000,P3451)*0.02))</f>
        <v/>
      </c>
      <c r="T3451" s="21">
        <f>IF(F3451&lt;=450000,0,MAX(0,Q3451*0.06-MIN(50000,Q3451)*0.03))</f>
        <v/>
      </c>
      <c r="U3451" s="21">
        <f>IF(F3451&lt;=450000,0,MAX(0,Q3451*0.04-MIN(50000,Q3451)*0.02))</f>
        <v/>
      </c>
      <c r="V3451" s="21">
        <f>50000+MAX(0,G3451-480000)</f>
        <v/>
      </c>
      <c r="W3451" s="21">
        <f>P3451-V3451</f>
        <v/>
      </c>
      <c r="X3451" s="21">
        <f>Q3451-V3451</f>
        <v/>
      </c>
      <c r="Y3451" s="22">
        <f>IF(W3451&lt;0,0.9,LOOKUP(W3451,{0,1950001,3300001,6950001,9000001,18000001,40000001},{0.84895,0.7979,0.6958,0.66517,0.56307,0.4916,0.44055}))</f>
        <v/>
      </c>
      <c r="Z3451" s="22">
        <f>IF(X3451&lt;0,0.9,LOOKUP(X3451,{0,1950001,3300001,6950001,9000001,18000001,40000001},{0.84895,0.7979,0.6958,0.66517,0.56307,0.4916,0.44055}))</f>
        <v/>
      </c>
      <c r="AA3451" s="22">
        <f>IF(W3451&lt;0,0,CHOOSE(MATCH(W3451,{0,1950001,3300001,6950001,9000001},1),5.105/84.895,10.21/79.79,20.42/69.58,23.483/66.517,33.693/56.307))</f>
        <v/>
      </c>
      <c r="AB3451" s="21">
        <f>IF(C3451&lt;=2000,0,(MIN(C3451,ROUNDDOWN(F3451*0.3,0))-2000)*0.1)</f>
        <v/>
      </c>
      <c r="AC3451" s="21">
        <f>IF(C3451&lt;=2000,0,MIN((C3451-2000)*Y3451,(R3451+S3451)*0.2))</f>
        <v/>
      </c>
      <c r="AD3451" s="21">
        <f>IF(C3451&lt;=2000,0,MIN((C3451-2000)*Z3451,(T3451+U3451)*0.2))</f>
        <v/>
      </c>
      <c r="AE3451" s="21">
        <f>AC3451*AA3451</f>
        <v/>
      </c>
      <c r="AF3451" s="21">
        <f>ROUNDDOWN(R3451,-2)+ROUNDDOWN(S3451,-2)</f>
        <v/>
      </c>
      <c r="AG3451" s="21">
        <f>ROUNDDOWN(MAX(0,R3451-(AB3451+AC3451+AE3451)*0.6),-2)+ROUNDDOWN(MAX(0,S3451-(AB3451+AC3451+AE3451)*0.4),-2)</f>
        <v/>
      </c>
      <c r="AH3451" s="21">
        <f>ROUNDDOWN(MAX(0,T3451-(AB3451+AD3451)*0.6),-2)+ROUNDDOWN(MAX(0,U3451-(AB3451+AD3451)*0.4),-2)</f>
        <v/>
      </c>
      <c r="AI3451" s="21">
        <f>ROUNDDOWN(T3451,-2)+ROUNDDOWN(U3451,-2)</f>
        <v/>
      </c>
      <c r="AJ3451" s="21">
        <f>M3451+AF3451</f>
        <v/>
      </c>
      <c r="AK3451" s="21">
        <f>M3451+AG3451</f>
        <v/>
      </c>
      <c r="AL3451" s="21">
        <f>N3451+AH3451</f>
        <v/>
      </c>
      <c r="AM3451" s="21">
        <f>O3451+AI3451</f>
        <v/>
      </c>
      <c r="AN3451" s="21">
        <f>N3451+AI3451</f>
        <v/>
      </c>
      <c r="AO3451" s="21">
        <f>ROUNDDOWN((R3451+S3451)*0.2/Y3451+2000,0)</f>
        <v/>
      </c>
      <c r="AP3451" s="21">
        <f>ROUNDDOWN((T3451+U3451)*0.2/Z3451+2000,0)</f>
        <v/>
      </c>
      <c r="AQ3451" s="21">
        <f>AL3451-AK3451</f>
        <v/>
      </c>
      <c r="AR3451" s="21">
        <f>AM3451-AK3451</f>
        <v/>
      </c>
      <c r="AS3451" s="21">
        <f>AM3451-AL3451</f>
        <v/>
      </c>
      <c r="AT3451" s="21">
        <f>AK3451+C3451-AJ3451</f>
        <v/>
      </c>
      <c r="AU3451" s="21">
        <f>AL3451+C3451-AM3451</f>
        <v/>
      </c>
      <c r="AV3451" s="21">
        <f>AN3451+C3451-AM3451</f>
        <v/>
      </c>
    </row>
    <row r="3452">
      <c r="A3452" t="inlineStr">
        <is>
          <t>1万円刻み</t>
        </is>
      </c>
      <c r="B3452" s="21">
        <f>'5_1万円刻み'!$A$1689</f>
        <v/>
      </c>
      <c r="C3452" s="21">
        <f>AO3452</f>
        <v/>
      </c>
      <c r="D3452" s="21" t="n">
        <v>0</v>
      </c>
      <c r="E3452" s="21">
        <f>ROUND(MIN(B3452/12,650000)*12*0.0915+MIN(B3452/12,1390000)*12*(0.0504+0)+B3452*0.005,0)</f>
        <v/>
      </c>
      <c r="F3452" s="21">
        <f>IF(B3452&lt;741000,0,IF(B3452&lt;2191000,B3452-740000,IF(B3452&lt;2193000,1451000,IF(B3452&lt;2196000,1453000,IF(B3452&lt;2200000,1456000,IF(B3452&lt;3600000,ROUND(ROUNDDOWN(B3452/4,-3)*2.8,0)-80000,IF(B3452&lt;6600000,ROUND(ROUNDDOWN(B3452/4,-3)*3.2,0)-440000,IF(B3452&lt;8500000,ROUNDDOWN(B3452*0.9,0)-1100000,B3452-1950000))))))))</f>
        <v/>
      </c>
      <c r="G3452" s="21">
        <f>IF(F3452&gt;23500000,NA(),IF(F3452&lt;=4890000,1040000,IF(F3452&lt;=6550000,670000,620000)))</f>
        <v/>
      </c>
      <c r="H3452" s="21">
        <f>IF(D3452&lt;=0,0,MAX(0,MIN(2000000,D3452-MIN(100000,ROUNDDOWN(F3452*0.05,0)))))</f>
        <v/>
      </c>
      <c r="I3452" s="21">
        <f>IF(C3452&lt;=2000,0,MIN(C3452,ROUNDDOWN(F3452*0.4,0))-2000)</f>
        <v/>
      </c>
      <c r="J3452" s="21">
        <f>MAX(0,ROUNDDOWN(F3452-E3452-G3452,-3))</f>
        <v/>
      </c>
      <c r="K3452" s="21">
        <f>MAX(0,ROUNDDOWN(F3452-E3452-G3452-H3452-I3452,-3))</f>
        <v/>
      </c>
      <c r="L3452" s="21">
        <f>MAX(0,ROUNDDOWN(F3452-E3452-G3452-H3452,-3))</f>
        <v/>
      </c>
      <c r="M3452" s="21">
        <f>IF(J3452&lt;=0,0,ROUNDDOWN((J3452*LOOKUP(J3452,{0,1950001,3300001,6950001,9000001,18000001,40000001},{0.05,0.1,0.2,0.23,0.33,0.4,0.45})-LOOKUP(J3452,{0,1950001,3300001,6950001,9000001,18000001,40000001},{0,97500,427500,636000,1536000,2796000,4796000}))*1.021,-2))</f>
        <v/>
      </c>
      <c r="N3452" s="21">
        <f>IF(K3452&lt;=0,0,ROUNDDOWN((K3452*LOOKUP(K3452,{0,1950001,3300001,6950001,9000001,18000001,40000001},{0.05,0.1,0.2,0.23,0.33,0.4,0.45})-LOOKUP(K3452,{0,1950001,3300001,6950001,9000001,18000001,40000001},{0,97500,427500,636000,1536000,2796000,4796000}))*1.021,-2))</f>
        <v/>
      </c>
      <c r="O3452" s="21">
        <f>IF(L3452&lt;=0,0,ROUNDDOWN((L3452*LOOKUP(L3452,{0,1950001,3300001,6950001,9000001,18000001,40000001},{0.05,0.1,0.2,0.23,0.33,0.4,0.45})-LOOKUP(L3452,{0,1950001,3300001,6950001,9000001,18000001,40000001},{0,97500,427500,636000,1536000,2796000,4796000}))*1.021,-2))</f>
        <v/>
      </c>
      <c r="P3452" s="21">
        <f>MAX(0,ROUNDDOWN(F3452-E3452-430000,-3))</f>
        <v/>
      </c>
      <c r="Q3452" s="21">
        <f>MAX(0,ROUNDDOWN(F3452-E3452-430000-H3452,-3))</f>
        <v/>
      </c>
      <c r="R3452" s="21">
        <f>IF(F3452&lt;=450000,0,MAX(0,P3452*0.06-MIN(50000,P3452)*0.03))</f>
        <v/>
      </c>
      <c r="S3452" s="21">
        <f>IF(F3452&lt;=450000,0,MAX(0,P3452*0.04-MIN(50000,P3452)*0.02))</f>
        <v/>
      </c>
      <c r="T3452" s="21">
        <f>IF(F3452&lt;=450000,0,MAX(0,Q3452*0.06-MIN(50000,Q3452)*0.03))</f>
        <v/>
      </c>
      <c r="U3452" s="21">
        <f>IF(F3452&lt;=450000,0,MAX(0,Q3452*0.04-MIN(50000,Q3452)*0.02))</f>
        <v/>
      </c>
      <c r="V3452" s="21">
        <f>50000+MAX(0,G3452-480000)</f>
        <v/>
      </c>
      <c r="W3452" s="21">
        <f>P3452-V3452</f>
        <v/>
      </c>
      <c r="X3452" s="21">
        <f>Q3452-V3452</f>
        <v/>
      </c>
      <c r="Y3452" s="22">
        <f>IF(W3452&lt;0,0.9,LOOKUP(W3452,{0,1950001,3300001,6950001,9000001,18000001,40000001},{0.84895,0.7979,0.6958,0.66517,0.56307,0.4916,0.44055}))</f>
        <v/>
      </c>
      <c r="Z3452" s="22">
        <f>IF(X3452&lt;0,0.9,LOOKUP(X3452,{0,1950001,3300001,6950001,9000001,18000001,40000001},{0.84895,0.7979,0.6958,0.66517,0.56307,0.4916,0.44055}))</f>
        <v/>
      </c>
      <c r="AA3452" s="22">
        <f>IF(W3452&lt;0,0,CHOOSE(MATCH(W3452,{0,1950001,3300001,6950001,9000001},1),5.105/84.895,10.21/79.79,20.42/69.58,23.483/66.517,33.693/56.307))</f>
        <v/>
      </c>
      <c r="AB3452" s="21">
        <f>IF(C3452&lt;=2000,0,(MIN(C3452,ROUNDDOWN(F3452*0.3,0))-2000)*0.1)</f>
        <v/>
      </c>
      <c r="AC3452" s="21">
        <f>IF(C3452&lt;=2000,0,MIN((C3452-2000)*Y3452,(R3452+S3452)*0.2))</f>
        <v/>
      </c>
      <c r="AD3452" s="21">
        <f>IF(C3452&lt;=2000,0,MIN((C3452-2000)*Z3452,(T3452+U3452)*0.2))</f>
        <v/>
      </c>
      <c r="AE3452" s="21">
        <f>AC3452*AA3452</f>
        <v/>
      </c>
      <c r="AF3452" s="21">
        <f>ROUNDDOWN(R3452,-2)+ROUNDDOWN(S3452,-2)</f>
        <v/>
      </c>
      <c r="AG3452" s="21">
        <f>ROUNDDOWN(MAX(0,R3452-(AB3452+AC3452+AE3452)*0.6),-2)+ROUNDDOWN(MAX(0,S3452-(AB3452+AC3452+AE3452)*0.4),-2)</f>
        <v/>
      </c>
      <c r="AH3452" s="21">
        <f>ROUNDDOWN(MAX(0,T3452-(AB3452+AD3452)*0.6),-2)+ROUNDDOWN(MAX(0,U3452-(AB3452+AD3452)*0.4),-2)</f>
        <v/>
      </c>
      <c r="AI3452" s="21">
        <f>ROUNDDOWN(T3452,-2)+ROUNDDOWN(U3452,-2)</f>
        <v/>
      </c>
      <c r="AJ3452" s="21">
        <f>M3452+AF3452</f>
        <v/>
      </c>
      <c r="AK3452" s="21">
        <f>M3452+AG3452</f>
        <v/>
      </c>
      <c r="AL3452" s="21">
        <f>N3452+AH3452</f>
        <v/>
      </c>
      <c r="AM3452" s="21">
        <f>O3452+AI3452</f>
        <v/>
      </c>
      <c r="AN3452" s="21">
        <f>N3452+AI3452</f>
        <v/>
      </c>
      <c r="AO3452" s="21">
        <f>ROUNDDOWN((R3452+S3452)*0.2/Y3452+2000,0)</f>
        <v/>
      </c>
      <c r="AP3452" s="21">
        <f>ROUNDDOWN((T3452+U3452)*0.2/Z3452+2000,0)</f>
        <v/>
      </c>
      <c r="AQ3452" s="21">
        <f>AL3452-AK3452</f>
        <v/>
      </c>
      <c r="AR3452" s="21">
        <f>AM3452-AK3452</f>
        <v/>
      </c>
      <c r="AS3452" s="21">
        <f>AM3452-AL3452</f>
        <v/>
      </c>
      <c r="AT3452" s="21">
        <f>AK3452+C3452-AJ3452</f>
        <v/>
      </c>
      <c r="AU3452" s="21">
        <f>AL3452+C3452-AM3452</f>
        <v/>
      </c>
      <c r="AV3452" s="21">
        <f>AN3452+C3452-AM3452</f>
        <v/>
      </c>
    </row>
    <row r="3453">
      <c r="A3453" t="inlineStr">
        <is>
          <t>1万円刻み</t>
        </is>
      </c>
      <c r="B3453" s="21">
        <f>'5_1万円刻み'!$A$1690</f>
        <v/>
      </c>
      <c r="C3453" s="21">
        <f>AO3453</f>
        <v/>
      </c>
      <c r="D3453" s="21" t="n">
        <v>0</v>
      </c>
      <c r="E3453" s="21">
        <f>ROUND(MIN(B3453/12,650000)*12*0.0915+MIN(B3453/12,1390000)*12*(0.0504+0)+B3453*0.005,0)</f>
        <v/>
      </c>
      <c r="F3453" s="21">
        <f>IF(B3453&lt;741000,0,IF(B3453&lt;2191000,B3453-740000,IF(B3453&lt;2193000,1451000,IF(B3453&lt;2196000,1453000,IF(B3453&lt;2200000,1456000,IF(B3453&lt;3600000,ROUND(ROUNDDOWN(B3453/4,-3)*2.8,0)-80000,IF(B3453&lt;6600000,ROUND(ROUNDDOWN(B3453/4,-3)*3.2,0)-440000,IF(B3453&lt;8500000,ROUNDDOWN(B3453*0.9,0)-1100000,B3453-1950000))))))))</f>
        <v/>
      </c>
      <c r="G3453" s="21">
        <f>IF(F3453&gt;23500000,NA(),IF(F3453&lt;=4890000,1040000,IF(F3453&lt;=6550000,670000,620000)))</f>
        <v/>
      </c>
      <c r="H3453" s="21">
        <f>IF(D3453&lt;=0,0,MAX(0,MIN(2000000,D3453-MIN(100000,ROUNDDOWN(F3453*0.05,0)))))</f>
        <v/>
      </c>
      <c r="I3453" s="21">
        <f>IF(C3453&lt;=2000,0,MIN(C3453,ROUNDDOWN(F3453*0.4,0))-2000)</f>
        <v/>
      </c>
      <c r="J3453" s="21">
        <f>MAX(0,ROUNDDOWN(F3453-E3453-G3453,-3))</f>
        <v/>
      </c>
      <c r="K3453" s="21">
        <f>MAX(0,ROUNDDOWN(F3453-E3453-G3453-H3453-I3453,-3))</f>
        <v/>
      </c>
      <c r="L3453" s="21">
        <f>MAX(0,ROUNDDOWN(F3453-E3453-G3453-H3453,-3))</f>
        <v/>
      </c>
      <c r="M3453" s="21">
        <f>IF(J3453&lt;=0,0,ROUNDDOWN((J3453*LOOKUP(J3453,{0,1950001,3300001,6950001,9000001,18000001,40000001},{0.05,0.1,0.2,0.23,0.33,0.4,0.45})-LOOKUP(J3453,{0,1950001,3300001,6950001,9000001,18000001,40000001},{0,97500,427500,636000,1536000,2796000,4796000}))*1.021,-2))</f>
        <v/>
      </c>
      <c r="N3453" s="21">
        <f>IF(K3453&lt;=0,0,ROUNDDOWN((K3453*LOOKUP(K3453,{0,1950001,3300001,6950001,9000001,18000001,40000001},{0.05,0.1,0.2,0.23,0.33,0.4,0.45})-LOOKUP(K3453,{0,1950001,3300001,6950001,9000001,18000001,40000001},{0,97500,427500,636000,1536000,2796000,4796000}))*1.021,-2))</f>
        <v/>
      </c>
      <c r="O3453" s="21">
        <f>IF(L3453&lt;=0,0,ROUNDDOWN((L3453*LOOKUP(L3453,{0,1950001,3300001,6950001,9000001,18000001,40000001},{0.05,0.1,0.2,0.23,0.33,0.4,0.45})-LOOKUP(L3453,{0,1950001,3300001,6950001,9000001,18000001,40000001},{0,97500,427500,636000,1536000,2796000,4796000}))*1.021,-2))</f>
        <v/>
      </c>
      <c r="P3453" s="21">
        <f>MAX(0,ROUNDDOWN(F3453-E3453-430000,-3))</f>
        <v/>
      </c>
      <c r="Q3453" s="21">
        <f>MAX(0,ROUNDDOWN(F3453-E3453-430000-H3453,-3))</f>
        <v/>
      </c>
      <c r="R3453" s="21">
        <f>IF(F3453&lt;=450000,0,MAX(0,P3453*0.06-MIN(50000,P3453)*0.03))</f>
        <v/>
      </c>
      <c r="S3453" s="21">
        <f>IF(F3453&lt;=450000,0,MAX(0,P3453*0.04-MIN(50000,P3453)*0.02))</f>
        <v/>
      </c>
      <c r="T3453" s="21">
        <f>IF(F3453&lt;=450000,0,MAX(0,Q3453*0.06-MIN(50000,Q3453)*0.03))</f>
        <v/>
      </c>
      <c r="U3453" s="21">
        <f>IF(F3453&lt;=450000,0,MAX(0,Q3453*0.04-MIN(50000,Q3453)*0.02))</f>
        <v/>
      </c>
      <c r="V3453" s="21">
        <f>50000+MAX(0,G3453-480000)</f>
        <v/>
      </c>
      <c r="W3453" s="21">
        <f>P3453-V3453</f>
        <v/>
      </c>
      <c r="X3453" s="21">
        <f>Q3453-V3453</f>
        <v/>
      </c>
      <c r="Y3453" s="22">
        <f>IF(W3453&lt;0,0.9,LOOKUP(W3453,{0,1950001,3300001,6950001,9000001,18000001,40000001},{0.84895,0.7979,0.6958,0.66517,0.56307,0.4916,0.44055}))</f>
        <v/>
      </c>
      <c r="Z3453" s="22">
        <f>IF(X3453&lt;0,0.9,LOOKUP(X3453,{0,1950001,3300001,6950001,9000001,18000001,40000001},{0.84895,0.7979,0.6958,0.66517,0.56307,0.4916,0.44055}))</f>
        <v/>
      </c>
      <c r="AA3453" s="22">
        <f>IF(W3453&lt;0,0,CHOOSE(MATCH(W3453,{0,1950001,3300001,6950001,9000001},1),5.105/84.895,10.21/79.79,20.42/69.58,23.483/66.517,33.693/56.307))</f>
        <v/>
      </c>
      <c r="AB3453" s="21">
        <f>IF(C3453&lt;=2000,0,(MIN(C3453,ROUNDDOWN(F3453*0.3,0))-2000)*0.1)</f>
        <v/>
      </c>
      <c r="AC3453" s="21">
        <f>IF(C3453&lt;=2000,0,MIN((C3453-2000)*Y3453,(R3453+S3453)*0.2))</f>
        <v/>
      </c>
      <c r="AD3453" s="21">
        <f>IF(C3453&lt;=2000,0,MIN((C3453-2000)*Z3453,(T3453+U3453)*0.2))</f>
        <v/>
      </c>
      <c r="AE3453" s="21">
        <f>AC3453*AA3453</f>
        <v/>
      </c>
      <c r="AF3453" s="21">
        <f>ROUNDDOWN(R3453,-2)+ROUNDDOWN(S3453,-2)</f>
        <v/>
      </c>
      <c r="AG3453" s="21">
        <f>ROUNDDOWN(MAX(0,R3453-(AB3453+AC3453+AE3453)*0.6),-2)+ROUNDDOWN(MAX(0,S3453-(AB3453+AC3453+AE3453)*0.4),-2)</f>
        <v/>
      </c>
      <c r="AH3453" s="21">
        <f>ROUNDDOWN(MAX(0,T3453-(AB3453+AD3453)*0.6),-2)+ROUNDDOWN(MAX(0,U3453-(AB3453+AD3453)*0.4),-2)</f>
        <v/>
      </c>
      <c r="AI3453" s="21">
        <f>ROUNDDOWN(T3453,-2)+ROUNDDOWN(U3453,-2)</f>
        <v/>
      </c>
      <c r="AJ3453" s="21">
        <f>M3453+AF3453</f>
        <v/>
      </c>
      <c r="AK3453" s="21">
        <f>M3453+AG3453</f>
        <v/>
      </c>
      <c r="AL3453" s="21">
        <f>N3453+AH3453</f>
        <v/>
      </c>
      <c r="AM3453" s="21">
        <f>O3453+AI3453</f>
        <v/>
      </c>
      <c r="AN3453" s="21">
        <f>N3453+AI3453</f>
        <v/>
      </c>
      <c r="AO3453" s="21">
        <f>ROUNDDOWN((R3453+S3453)*0.2/Y3453+2000,0)</f>
        <v/>
      </c>
      <c r="AP3453" s="21">
        <f>ROUNDDOWN((T3453+U3453)*0.2/Z3453+2000,0)</f>
        <v/>
      </c>
      <c r="AQ3453" s="21">
        <f>AL3453-AK3453</f>
        <v/>
      </c>
      <c r="AR3453" s="21">
        <f>AM3453-AK3453</f>
        <v/>
      </c>
      <c r="AS3453" s="21">
        <f>AM3453-AL3453</f>
        <v/>
      </c>
      <c r="AT3453" s="21">
        <f>AK3453+C3453-AJ3453</f>
        <v/>
      </c>
      <c r="AU3453" s="21">
        <f>AL3453+C3453-AM3453</f>
        <v/>
      </c>
      <c r="AV3453" s="21">
        <f>AN3453+C3453-AM3453</f>
        <v/>
      </c>
    </row>
    <row r="3454">
      <c r="A3454" t="inlineStr">
        <is>
          <t>1万円刻み</t>
        </is>
      </c>
      <c r="B3454" s="21">
        <f>'5_1万円刻み'!$A$1691</f>
        <v/>
      </c>
      <c r="C3454" s="21">
        <f>AO3454</f>
        <v/>
      </c>
      <c r="D3454" s="21" t="n">
        <v>0</v>
      </c>
      <c r="E3454" s="21">
        <f>ROUND(MIN(B3454/12,650000)*12*0.0915+MIN(B3454/12,1390000)*12*(0.0504+0)+B3454*0.005,0)</f>
        <v/>
      </c>
      <c r="F3454" s="21">
        <f>IF(B3454&lt;741000,0,IF(B3454&lt;2191000,B3454-740000,IF(B3454&lt;2193000,1451000,IF(B3454&lt;2196000,1453000,IF(B3454&lt;2200000,1456000,IF(B3454&lt;3600000,ROUND(ROUNDDOWN(B3454/4,-3)*2.8,0)-80000,IF(B3454&lt;6600000,ROUND(ROUNDDOWN(B3454/4,-3)*3.2,0)-440000,IF(B3454&lt;8500000,ROUNDDOWN(B3454*0.9,0)-1100000,B3454-1950000))))))))</f>
        <v/>
      </c>
      <c r="G3454" s="21">
        <f>IF(F3454&gt;23500000,NA(),IF(F3454&lt;=4890000,1040000,IF(F3454&lt;=6550000,670000,620000)))</f>
        <v/>
      </c>
      <c r="H3454" s="21">
        <f>IF(D3454&lt;=0,0,MAX(0,MIN(2000000,D3454-MIN(100000,ROUNDDOWN(F3454*0.05,0)))))</f>
        <v/>
      </c>
      <c r="I3454" s="21">
        <f>IF(C3454&lt;=2000,0,MIN(C3454,ROUNDDOWN(F3454*0.4,0))-2000)</f>
        <v/>
      </c>
      <c r="J3454" s="21">
        <f>MAX(0,ROUNDDOWN(F3454-E3454-G3454,-3))</f>
        <v/>
      </c>
      <c r="K3454" s="21">
        <f>MAX(0,ROUNDDOWN(F3454-E3454-G3454-H3454-I3454,-3))</f>
        <v/>
      </c>
      <c r="L3454" s="21">
        <f>MAX(0,ROUNDDOWN(F3454-E3454-G3454-H3454,-3))</f>
        <v/>
      </c>
      <c r="M3454" s="21">
        <f>IF(J3454&lt;=0,0,ROUNDDOWN((J3454*LOOKUP(J3454,{0,1950001,3300001,6950001,9000001,18000001,40000001},{0.05,0.1,0.2,0.23,0.33,0.4,0.45})-LOOKUP(J3454,{0,1950001,3300001,6950001,9000001,18000001,40000001},{0,97500,427500,636000,1536000,2796000,4796000}))*1.021,-2))</f>
        <v/>
      </c>
      <c r="N3454" s="21">
        <f>IF(K3454&lt;=0,0,ROUNDDOWN((K3454*LOOKUP(K3454,{0,1950001,3300001,6950001,9000001,18000001,40000001},{0.05,0.1,0.2,0.23,0.33,0.4,0.45})-LOOKUP(K3454,{0,1950001,3300001,6950001,9000001,18000001,40000001},{0,97500,427500,636000,1536000,2796000,4796000}))*1.021,-2))</f>
        <v/>
      </c>
      <c r="O3454" s="21">
        <f>IF(L3454&lt;=0,0,ROUNDDOWN((L3454*LOOKUP(L3454,{0,1950001,3300001,6950001,9000001,18000001,40000001},{0.05,0.1,0.2,0.23,0.33,0.4,0.45})-LOOKUP(L3454,{0,1950001,3300001,6950001,9000001,18000001,40000001},{0,97500,427500,636000,1536000,2796000,4796000}))*1.021,-2))</f>
        <v/>
      </c>
      <c r="P3454" s="21">
        <f>MAX(0,ROUNDDOWN(F3454-E3454-430000,-3))</f>
        <v/>
      </c>
      <c r="Q3454" s="21">
        <f>MAX(0,ROUNDDOWN(F3454-E3454-430000-H3454,-3))</f>
        <v/>
      </c>
      <c r="R3454" s="21">
        <f>IF(F3454&lt;=450000,0,MAX(0,P3454*0.06-MIN(50000,P3454)*0.03))</f>
        <v/>
      </c>
      <c r="S3454" s="21">
        <f>IF(F3454&lt;=450000,0,MAX(0,P3454*0.04-MIN(50000,P3454)*0.02))</f>
        <v/>
      </c>
      <c r="T3454" s="21">
        <f>IF(F3454&lt;=450000,0,MAX(0,Q3454*0.06-MIN(50000,Q3454)*0.03))</f>
        <v/>
      </c>
      <c r="U3454" s="21">
        <f>IF(F3454&lt;=450000,0,MAX(0,Q3454*0.04-MIN(50000,Q3454)*0.02))</f>
        <v/>
      </c>
      <c r="V3454" s="21">
        <f>50000+MAX(0,G3454-480000)</f>
        <v/>
      </c>
      <c r="W3454" s="21">
        <f>P3454-V3454</f>
        <v/>
      </c>
      <c r="X3454" s="21">
        <f>Q3454-V3454</f>
        <v/>
      </c>
      <c r="Y3454" s="22">
        <f>IF(W3454&lt;0,0.9,LOOKUP(W3454,{0,1950001,3300001,6950001,9000001,18000001,40000001},{0.84895,0.7979,0.6958,0.66517,0.56307,0.4916,0.44055}))</f>
        <v/>
      </c>
      <c r="Z3454" s="22">
        <f>IF(X3454&lt;0,0.9,LOOKUP(X3454,{0,1950001,3300001,6950001,9000001,18000001,40000001},{0.84895,0.7979,0.6958,0.66517,0.56307,0.4916,0.44055}))</f>
        <v/>
      </c>
      <c r="AA3454" s="22">
        <f>IF(W3454&lt;0,0,CHOOSE(MATCH(W3454,{0,1950001,3300001,6950001,9000001},1),5.105/84.895,10.21/79.79,20.42/69.58,23.483/66.517,33.693/56.307))</f>
        <v/>
      </c>
      <c r="AB3454" s="21">
        <f>IF(C3454&lt;=2000,0,(MIN(C3454,ROUNDDOWN(F3454*0.3,0))-2000)*0.1)</f>
        <v/>
      </c>
      <c r="AC3454" s="21">
        <f>IF(C3454&lt;=2000,0,MIN((C3454-2000)*Y3454,(R3454+S3454)*0.2))</f>
        <v/>
      </c>
      <c r="AD3454" s="21">
        <f>IF(C3454&lt;=2000,0,MIN((C3454-2000)*Z3454,(T3454+U3454)*0.2))</f>
        <v/>
      </c>
      <c r="AE3454" s="21">
        <f>AC3454*AA3454</f>
        <v/>
      </c>
      <c r="AF3454" s="21">
        <f>ROUNDDOWN(R3454,-2)+ROUNDDOWN(S3454,-2)</f>
        <v/>
      </c>
      <c r="AG3454" s="21">
        <f>ROUNDDOWN(MAX(0,R3454-(AB3454+AC3454+AE3454)*0.6),-2)+ROUNDDOWN(MAX(0,S3454-(AB3454+AC3454+AE3454)*0.4),-2)</f>
        <v/>
      </c>
      <c r="AH3454" s="21">
        <f>ROUNDDOWN(MAX(0,T3454-(AB3454+AD3454)*0.6),-2)+ROUNDDOWN(MAX(0,U3454-(AB3454+AD3454)*0.4),-2)</f>
        <v/>
      </c>
      <c r="AI3454" s="21">
        <f>ROUNDDOWN(T3454,-2)+ROUNDDOWN(U3454,-2)</f>
        <v/>
      </c>
      <c r="AJ3454" s="21">
        <f>M3454+AF3454</f>
        <v/>
      </c>
      <c r="AK3454" s="21">
        <f>M3454+AG3454</f>
        <v/>
      </c>
      <c r="AL3454" s="21">
        <f>N3454+AH3454</f>
        <v/>
      </c>
      <c r="AM3454" s="21">
        <f>O3454+AI3454</f>
        <v/>
      </c>
      <c r="AN3454" s="21">
        <f>N3454+AI3454</f>
        <v/>
      </c>
      <c r="AO3454" s="21">
        <f>ROUNDDOWN((R3454+S3454)*0.2/Y3454+2000,0)</f>
        <v/>
      </c>
      <c r="AP3454" s="21">
        <f>ROUNDDOWN((T3454+U3454)*0.2/Z3454+2000,0)</f>
        <v/>
      </c>
      <c r="AQ3454" s="21">
        <f>AL3454-AK3454</f>
        <v/>
      </c>
      <c r="AR3454" s="21">
        <f>AM3454-AK3454</f>
        <v/>
      </c>
      <c r="AS3454" s="21">
        <f>AM3454-AL3454</f>
        <v/>
      </c>
      <c r="AT3454" s="21">
        <f>AK3454+C3454-AJ3454</f>
        <v/>
      </c>
      <c r="AU3454" s="21">
        <f>AL3454+C3454-AM3454</f>
        <v/>
      </c>
      <c r="AV3454" s="21">
        <f>AN3454+C3454-AM3454</f>
        <v/>
      </c>
    </row>
    <row r="3455">
      <c r="A3455" t="inlineStr">
        <is>
          <t>1万円刻み</t>
        </is>
      </c>
      <c r="B3455" s="21">
        <f>'5_1万円刻み'!$A$1692</f>
        <v/>
      </c>
      <c r="C3455" s="21">
        <f>AO3455</f>
        <v/>
      </c>
      <c r="D3455" s="21" t="n">
        <v>0</v>
      </c>
      <c r="E3455" s="21">
        <f>ROUND(MIN(B3455/12,650000)*12*0.0915+MIN(B3455/12,1390000)*12*(0.0504+0)+B3455*0.005,0)</f>
        <v/>
      </c>
      <c r="F3455" s="21">
        <f>IF(B3455&lt;741000,0,IF(B3455&lt;2191000,B3455-740000,IF(B3455&lt;2193000,1451000,IF(B3455&lt;2196000,1453000,IF(B3455&lt;2200000,1456000,IF(B3455&lt;3600000,ROUND(ROUNDDOWN(B3455/4,-3)*2.8,0)-80000,IF(B3455&lt;6600000,ROUND(ROUNDDOWN(B3455/4,-3)*3.2,0)-440000,IF(B3455&lt;8500000,ROUNDDOWN(B3455*0.9,0)-1100000,B3455-1950000))))))))</f>
        <v/>
      </c>
      <c r="G3455" s="21">
        <f>IF(F3455&gt;23500000,NA(),IF(F3455&lt;=4890000,1040000,IF(F3455&lt;=6550000,670000,620000)))</f>
        <v/>
      </c>
      <c r="H3455" s="21">
        <f>IF(D3455&lt;=0,0,MAX(0,MIN(2000000,D3455-MIN(100000,ROUNDDOWN(F3455*0.05,0)))))</f>
        <v/>
      </c>
      <c r="I3455" s="21">
        <f>IF(C3455&lt;=2000,0,MIN(C3455,ROUNDDOWN(F3455*0.4,0))-2000)</f>
        <v/>
      </c>
      <c r="J3455" s="21">
        <f>MAX(0,ROUNDDOWN(F3455-E3455-G3455,-3))</f>
        <v/>
      </c>
      <c r="K3455" s="21">
        <f>MAX(0,ROUNDDOWN(F3455-E3455-G3455-H3455-I3455,-3))</f>
        <v/>
      </c>
      <c r="L3455" s="21">
        <f>MAX(0,ROUNDDOWN(F3455-E3455-G3455-H3455,-3))</f>
        <v/>
      </c>
      <c r="M3455" s="21">
        <f>IF(J3455&lt;=0,0,ROUNDDOWN((J3455*LOOKUP(J3455,{0,1950001,3300001,6950001,9000001,18000001,40000001},{0.05,0.1,0.2,0.23,0.33,0.4,0.45})-LOOKUP(J3455,{0,1950001,3300001,6950001,9000001,18000001,40000001},{0,97500,427500,636000,1536000,2796000,4796000}))*1.021,-2))</f>
        <v/>
      </c>
      <c r="N3455" s="21">
        <f>IF(K3455&lt;=0,0,ROUNDDOWN((K3455*LOOKUP(K3455,{0,1950001,3300001,6950001,9000001,18000001,40000001},{0.05,0.1,0.2,0.23,0.33,0.4,0.45})-LOOKUP(K3455,{0,1950001,3300001,6950001,9000001,18000001,40000001},{0,97500,427500,636000,1536000,2796000,4796000}))*1.021,-2))</f>
        <v/>
      </c>
      <c r="O3455" s="21">
        <f>IF(L3455&lt;=0,0,ROUNDDOWN((L3455*LOOKUP(L3455,{0,1950001,3300001,6950001,9000001,18000001,40000001},{0.05,0.1,0.2,0.23,0.33,0.4,0.45})-LOOKUP(L3455,{0,1950001,3300001,6950001,9000001,18000001,40000001},{0,97500,427500,636000,1536000,2796000,4796000}))*1.021,-2))</f>
        <v/>
      </c>
      <c r="P3455" s="21">
        <f>MAX(0,ROUNDDOWN(F3455-E3455-430000,-3))</f>
        <v/>
      </c>
      <c r="Q3455" s="21">
        <f>MAX(0,ROUNDDOWN(F3455-E3455-430000-H3455,-3))</f>
        <v/>
      </c>
      <c r="R3455" s="21">
        <f>IF(F3455&lt;=450000,0,MAX(0,P3455*0.06-MIN(50000,P3455)*0.03))</f>
        <v/>
      </c>
      <c r="S3455" s="21">
        <f>IF(F3455&lt;=450000,0,MAX(0,P3455*0.04-MIN(50000,P3455)*0.02))</f>
        <v/>
      </c>
      <c r="T3455" s="21">
        <f>IF(F3455&lt;=450000,0,MAX(0,Q3455*0.06-MIN(50000,Q3455)*0.03))</f>
        <v/>
      </c>
      <c r="U3455" s="21">
        <f>IF(F3455&lt;=450000,0,MAX(0,Q3455*0.04-MIN(50000,Q3455)*0.02))</f>
        <v/>
      </c>
      <c r="V3455" s="21">
        <f>50000+MAX(0,G3455-480000)</f>
        <v/>
      </c>
      <c r="W3455" s="21">
        <f>P3455-V3455</f>
        <v/>
      </c>
      <c r="X3455" s="21">
        <f>Q3455-V3455</f>
        <v/>
      </c>
      <c r="Y3455" s="22">
        <f>IF(W3455&lt;0,0.9,LOOKUP(W3455,{0,1950001,3300001,6950001,9000001,18000001,40000001},{0.84895,0.7979,0.6958,0.66517,0.56307,0.4916,0.44055}))</f>
        <v/>
      </c>
      <c r="Z3455" s="22">
        <f>IF(X3455&lt;0,0.9,LOOKUP(X3455,{0,1950001,3300001,6950001,9000001,18000001,40000001},{0.84895,0.7979,0.6958,0.66517,0.56307,0.4916,0.44055}))</f>
        <v/>
      </c>
      <c r="AA3455" s="22">
        <f>IF(W3455&lt;0,0,CHOOSE(MATCH(W3455,{0,1950001,3300001,6950001,9000001},1),5.105/84.895,10.21/79.79,20.42/69.58,23.483/66.517,33.693/56.307))</f>
        <v/>
      </c>
      <c r="AB3455" s="21">
        <f>IF(C3455&lt;=2000,0,(MIN(C3455,ROUNDDOWN(F3455*0.3,0))-2000)*0.1)</f>
        <v/>
      </c>
      <c r="AC3455" s="21">
        <f>IF(C3455&lt;=2000,0,MIN((C3455-2000)*Y3455,(R3455+S3455)*0.2))</f>
        <v/>
      </c>
      <c r="AD3455" s="21">
        <f>IF(C3455&lt;=2000,0,MIN((C3455-2000)*Z3455,(T3455+U3455)*0.2))</f>
        <v/>
      </c>
      <c r="AE3455" s="21">
        <f>AC3455*AA3455</f>
        <v/>
      </c>
      <c r="AF3455" s="21">
        <f>ROUNDDOWN(R3455,-2)+ROUNDDOWN(S3455,-2)</f>
        <v/>
      </c>
      <c r="AG3455" s="21">
        <f>ROUNDDOWN(MAX(0,R3455-(AB3455+AC3455+AE3455)*0.6),-2)+ROUNDDOWN(MAX(0,S3455-(AB3455+AC3455+AE3455)*0.4),-2)</f>
        <v/>
      </c>
      <c r="AH3455" s="21">
        <f>ROUNDDOWN(MAX(0,T3455-(AB3455+AD3455)*0.6),-2)+ROUNDDOWN(MAX(0,U3455-(AB3455+AD3455)*0.4),-2)</f>
        <v/>
      </c>
      <c r="AI3455" s="21">
        <f>ROUNDDOWN(T3455,-2)+ROUNDDOWN(U3455,-2)</f>
        <v/>
      </c>
      <c r="AJ3455" s="21">
        <f>M3455+AF3455</f>
        <v/>
      </c>
      <c r="AK3455" s="21">
        <f>M3455+AG3455</f>
        <v/>
      </c>
      <c r="AL3455" s="21">
        <f>N3455+AH3455</f>
        <v/>
      </c>
      <c r="AM3455" s="21">
        <f>O3455+AI3455</f>
        <v/>
      </c>
      <c r="AN3455" s="21">
        <f>N3455+AI3455</f>
        <v/>
      </c>
      <c r="AO3455" s="21">
        <f>ROUNDDOWN((R3455+S3455)*0.2/Y3455+2000,0)</f>
        <v/>
      </c>
      <c r="AP3455" s="21">
        <f>ROUNDDOWN((T3455+U3455)*0.2/Z3455+2000,0)</f>
        <v/>
      </c>
      <c r="AQ3455" s="21">
        <f>AL3455-AK3455</f>
        <v/>
      </c>
      <c r="AR3455" s="21">
        <f>AM3455-AK3455</f>
        <v/>
      </c>
      <c r="AS3455" s="21">
        <f>AM3455-AL3455</f>
        <v/>
      </c>
      <c r="AT3455" s="21">
        <f>AK3455+C3455-AJ3455</f>
        <v/>
      </c>
      <c r="AU3455" s="21">
        <f>AL3455+C3455-AM3455</f>
        <v/>
      </c>
      <c r="AV3455" s="21">
        <f>AN3455+C3455-AM3455</f>
        <v/>
      </c>
    </row>
    <row r="3456">
      <c r="A3456" t="inlineStr">
        <is>
          <t>1万円刻み</t>
        </is>
      </c>
      <c r="B3456" s="21">
        <f>'5_1万円刻み'!$A$1693</f>
        <v/>
      </c>
      <c r="C3456" s="21">
        <f>AO3456</f>
        <v/>
      </c>
      <c r="D3456" s="21" t="n">
        <v>0</v>
      </c>
      <c r="E3456" s="21">
        <f>ROUND(MIN(B3456/12,650000)*12*0.0915+MIN(B3456/12,1390000)*12*(0.0504+0)+B3456*0.005,0)</f>
        <v/>
      </c>
      <c r="F3456" s="21">
        <f>IF(B3456&lt;741000,0,IF(B3456&lt;2191000,B3456-740000,IF(B3456&lt;2193000,1451000,IF(B3456&lt;2196000,1453000,IF(B3456&lt;2200000,1456000,IF(B3456&lt;3600000,ROUND(ROUNDDOWN(B3456/4,-3)*2.8,0)-80000,IF(B3456&lt;6600000,ROUND(ROUNDDOWN(B3456/4,-3)*3.2,0)-440000,IF(B3456&lt;8500000,ROUNDDOWN(B3456*0.9,0)-1100000,B3456-1950000))))))))</f>
        <v/>
      </c>
      <c r="G3456" s="21">
        <f>IF(F3456&gt;23500000,NA(),IF(F3456&lt;=4890000,1040000,IF(F3456&lt;=6550000,670000,620000)))</f>
        <v/>
      </c>
      <c r="H3456" s="21">
        <f>IF(D3456&lt;=0,0,MAX(0,MIN(2000000,D3456-MIN(100000,ROUNDDOWN(F3456*0.05,0)))))</f>
        <v/>
      </c>
      <c r="I3456" s="21">
        <f>IF(C3456&lt;=2000,0,MIN(C3456,ROUNDDOWN(F3456*0.4,0))-2000)</f>
        <v/>
      </c>
      <c r="J3456" s="21">
        <f>MAX(0,ROUNDDOWN(F3456-E3456-G3456,-3))</f>
        <v/>
      </c>
      <c r="K3456" s="21">
        <f>MAX(0,ROUNDDOWN(F3456-E3456-G3456-H3456-I3456,-3))</f>
        <v/>
      </c>
      <c r="L3456" s="21">
        <f>MAX(0,ROUNDDOWN(F3456-E3456-G3456-H3456,-3))</f>
        <v/>
      </c>
      <c r="M3456" s="21">
        <f>IF(J3456&lt;=0,0,ROUNDDOWN((J3456*LOOKUP(J3456,{0,1950001,3300001,6950001,9000001,18000001,40000001},{0.05,0.1,0.2,0.23,0.33,0.4,0.45})-LOOKUP(J3456,{0,1950001,3300001,6950001,9000001,18000001,40000001},{0,97500,427500,636000,1536000,2796000,4796000}))*1.021,-2))</f>
        <v/>
      </c>
      <c r="N3456" s="21">
        <f>IF(K3456&lt;=0,0,ROUNDDOWN((K3456*LOOKUP(K3456,{0,1950001,3300001,6950001,9000001,18000001,40000001},{0.05,0.1,0.2,0.23,0.33,0.4,0.45})-LOOKUP(K3456,{0,1950001,3300001,6950001,9000001,18000001,40000001},{0,97500,427500,636000,1536000,2796000,4796000}))*1.021,-2))</f>
        <v/>
      </c>
      <c r="O3456" s="21">
        <f>IF(L3456&lt;=0,0,ROUNDDOWN((L3456*LOOKUP(L3456,{0,1950001,3300001,6950001,9000001,18000001,40000001},{0.05,0.1,0.2,0.23,0.33,0.4,0.45})-LOOKUP(L3456,{0,1950001,3300001,6950001,9000001,18000001,40000001},{0,97500,427500,636000,1536000,2796000,4796000}))*1.021,-2))</f>
        <v/>
      </c>
      <c r="P3456" s="21">
        <f>MAX(0,ROUNDDOWN(F3456-E3456-430000,-3))</f>
        <v/>
      </c>
      <c r="Q3456" s="21">
        <f>MAX(0,ROUNDDOWN(F3456-E3456-430000-H3456,-3))</f>
        <v/>
      </c>
      <c r="R3456" s="21">
        <f>IF(F3456&lt;=450000,0,MAX(0,P3456*0.06-MIN(50000,P3456)*0.03))</f>
        <v/>
      </c>
      <c r="S3456" s="21">
        <f>IF(F3456&lt;=450000,0,MAX(0,P3456*0.04-MIN(50000,P3456)*0.02))</f>
        <v/>
      </c>
      <c r="T3456" s="21">
        <f>IF(F3456&lt;=450000,0,MAX(0,Q3456*0.06-MIN(50000,Q3456)*0.03))</f>
        <v/>
      </c>
      <c r="U3456" s="21">
        <f>IF(F3456&lt;=450000,0,MAX(0,Q3456*0.04-MIN(50000,Q3456)*0.02))</f>
        <v/>
      </c>
      <c r="V3456" s="21">
        <f>50000+MAX(0,G3456-480000)</f>
        <v/>
      </c>
      <c r="W3456" s="21">
        <f>P3456-V3456</f>
        <v/>
      </c>
      <c r="X3456" s="21">
        <f>Q3456-V3456</f>
        <v/>
      </c>
      <c r="Y3456" s="22">
        <f>IF(W3456&lt;0,0.9,LOOKUP(W3456,{0,1950001,3300001,6950001,9000001,18000001,40000001},{0.84895,0.7979,0.6958,0.66517,0.56307,0.4916,0.44055}))</f>
        <v/>
      </c>
      <c r="Z3456" s="22">
        <f>IF(X3456&lt;0,0.9,LOOKUP(X3456,{0,1950001,3300001,6950001,9000001,18000001,40000001},{0.84895,0.7979,0.6958,0.66517,0.56307,0.4916,0.44055}))</f>
        <v/>
      </c>
      <c r="AA3456" s="22">
        <f>IF(W3456&lt;0,0,CHOOSE(MATCH(W3456,{0,1950001,3300001,6950001,9000001},1),5.105/84.895,10.21/79.79,20.42/69.58,23.483/66.517,33.693/56.307))</f>
        <v/>
      </c>
      <c r="AB3456" s="21">
        <f>IF(C3456&lt;=2000,0,(MIN(C3456,ROUNDDOWN(F3456*0.3,0))-2000)*0.1)</f>
        <v/>
      </c>
      <c r="AC3456" s="21">
        <f>IF(C3456&lt;=2000,0,MIN((C3456-2000)*Y3456,(R3456+S3456)*0.2))</f>
        <v/>
      </c>
      <c r="AD3456" s="21">
        <f>IF(C3456&lt;=2000,0,MIN((C3456-2000)*Z3456,(T3456+U3456)*0.2))</f>
        <v/>
      </c>
      <c r="AE3456" s="21">
        <f>AC3456*AA3456</f>
        <v/>
      </c>
      <c r="AF3456" s="21">
        <f>ROUNDDOWN(R3456,-2)+ROUNDDOWN(S3456,-2)</f>
        <v/>
      </c>
      <c r="AG3456" s="21">
        <f>ROUNDDOWN(MAX(0,R3456-(AB3456+AC3456+AE3456)*0.6),-2)+ROUNDDOWN(MAX(0,S3456-(AB3456+AC3456+AE3456)*0.4),-2)</f>
        <v/>
      </c>
      <c r="AH3456" s="21">
        <f>ROUNDDOWN(MAX(0,T3456-(AB3456+AD3456)*0.6),-2)+ROUNDDOWN(MAX(0,U3456-(AB3456+AD3456)*0.4),-2)</f>
        <v/>
      </c>
      <c r="AI3456" s="21">
        <f>ROUNDDOWN(T3456,-2)+ROUNDDOWN(U3456,-2)</f>
        <v/>
      </c>
      <c r="AJ3456" s="21">
        <f>M3456+AF3456</f>
        <v/>
      </c>
      <c r="AK3456" s="21">
        <f>M3456+AG3456</f>
        <v/>
      </c>
      <c r="AL3456" s="21">
        <f>N3456+AH3456</f>
        <v/>
      </c>
      <c r="AM3456" s="21">
        <f>O3456+AI3456</f>
        <v/>
      </c>
      <c r="AN3456" s="21">
        <f>N3456+AI3456</f>
        <v/>
      </c>
      <c r="AO3456" s="21">
        <f>ROUNDDOWN((R3456+S3456)*0.2/Y3456+2000,0)</f>
        <v/>
      </c>
      <c r="AP3456" s="21">
        <f>ROUNDDOWN((T3456+U3456)*0.2/Z3456+2000,0)</f>
        <v/>
      </c>
      <c r="AQ3456" s="21">
        <f>AL3456-AK3456</f>
        <v/>
      </c>
      <c r="AR3456" s="21">
        <f>AM3456-AK3456</f>
        <v/>
      </c>
      <c r="AS3456" s="21">
        <f>AM3456-AL3456</f>
        <v/>
      </c>
      <c r="AT3456" s="21">
        <f>AK3456+C3456-AJ3456</f>
        <v/>
      </c>
      <c r="AU3456" s="21">
        <f>AL3456+C3456-AM3456</f>
        <v/>
      </c>
      <c r="AV3456" s="21">
        <f>AN3456+C3456-AM3456</f>
        <v/>
      </c>
    </row>
    <row r="3457">
      <c r="A3457" t="inlineStr">
        <is>
          <t>1万円刻み</t>
        </is>
      </c>
      <c r="B3457" s="21">
        <f>'5_1万円刻み'!$A$1694</f>
        <v/>
      </c>
      <c r="C3457" s="21">
        <f>AO3457</f>
        <v/>
      </c>
      <c r="D3457" s="21" t="n">
        <v>0</v>
      </c>
      <c r="E3457" s="21">
        <f>ROUND(MIN(B3457/12,650000)*12*0.0915+MIN(B3457/12,1390000)*12*(0.0504+0)+B3457*0.005,0)</f>
        <v/>
      </c>
      <c r="F3457" s="21">
        <f>IF(B3457&lt;741000,0,IF(B3457&lt;2191000,B3457-740000,IF(B3457&lt;2193000,1451000,IF(B3457&lt;2196000,1453000,IF(B3457&lt;2200000,1456000,IF(B3457&lt;3600000,ROUND(ROUNDDOWN(B3457/4,-3)*2.8,0)-80000,IF(B3457&lt;6600000,ROUND(ROUNDDOWN(B3457/4,-3)*3.2,0)-440000,IF(B3457&lt;8500000,ROUNDDOWN(B3457*0.9,0)-1100000,B3457-1950000))))))))</f>
        <v/>
      </c>
      <c r="G3457" s="21">
        <f>IF(F3457&gt;23500000,NA(),IF(F3457&lt;=4890000,1040000,IF(F3457&lt;=6550000,670000,620000)))</f>
        <v/>
      </c>
      <c r="H3457" s="21">
        <f>IF(D3457&lt;=0,0,MAX(0,MIN(2000000,D3457-MIN(100000,ROUNDDOWN(F3457*0.05,0)))))</f>
        <v/>
      </c>
      <c r="I3457" s="21">
        <f>IF(C3457&lt;=2000,0,MIN(C3457,ROUNDDOWN(F3457*0.4,0))-2000)</f>
        <v/>
      </c>
      <c r="J3457" s="21">
        <f>MAX(0,ROUNDDOWN(F3457-E3457-G3457,-3))</f>
        <v/>
      </c>
      <c r="K3457" s="21">
        <f>MAX(0,ROUNDDOWN(F3457-E3457-G3457-H3457-I3457,-3))</f>
        <v/>
      </c>
      <c r="L3457" s="21">
        <f>MAX(0,ROUNDDOWN(F3457-E3457-G3457-H3457,-3))</f>
        <v/>
      </c>
      <c r="M3457" s="21">
        <f>IF(J3457&lt;=0,0,ROUNDDOWN((J3457*LOOKUP(J3457,{0,1950001,3300001,6950001,9000001,18000001,40000001},{0.05,0.1,0.2,0.23,0.33,0.4,0.45})-LOOKUP(J3457,{0,1950001,3300001,6950001,9000001,18000001,40000001},{0,97500,427500,636000,1536000,2796000,4796000}))*1.021,-2))</f>
        <v/>
      </c>
      <c r="N3457" s="21">
        <f>IF(K3457&lt;=0,0,ROUNDDOWN((K3457*LOOKUP(K3457,{0,1950001,3300001,6950001,9000001,18000001,40000001},{0.05,0.1,0.2,0.23,0.33,0.4,0.45})-LOOKUP(K3457,{0,1950001,3300001,6950001,9000001,18000001,40000001},{0,97500,427500,636000,1536000,2796000,4796000}))*1.021,-2))</f>
        <v/>
      </c>
      <c r="O3457" s="21">
        <f>IF(L3457&lt;=0,0,ROUNDDOWN((L3457*LOOKUP(L3457,{0,1950001,3300001,6950001,9000001,18000001,40000001},{0.05,0.1,0.2,0.23,0.33,0.4,0.45})-LOOKUP(L3457,{0,1950001,3300001,6950001,9000001,18000001,40000001},{0,97500,427500,636000,1536000,2796000,4796000}))*1.021,-2))</f>
        <v/>
      </c>
      <c r="P3457" s="21">
        <f>MAX(0,ROUNDDOWN(F3457-E3457-430000,-3))</f>
        <v/>
      </c>
      <c r="Q3457" s="21">
        <f>MAX(0,ROUNDDOWN(F3457-E3457-430000-H3457,-3))</f>
        <v/>
      </c>
      <c r="R3457" s="21">
        <f>IF(F3457&lt;=450000,0,MAX(0,P3457*0.06-MIN(50000,P3457)*0.03))</f>
        <v/>
      </c>
      <c r="S3457" s="21">
        <f>IF(F3457&lt;=450000,0,MAX(0,P3457*0.04-MIN(50000,P3457)*0.02))</f>
        <v/>
      </c>
      <c r="T3457" s="21">
        <f>IF(F3457&lt;=450000,0,MAX(0,Q3457*0.06-MIN(50000,Q3457)*0.03))</f>
        <v/>
      </c>
      <c r="U3457" s="21">
        <f>IF(F3457&lt;=450000,0,MAX(0,Q3457*0.04-MIN(50000,Q3457)*0.02))</f>
        <v/>
      </c>
      <c r="V3457" s="21">
        <f>50000+MAX(0,G3457-480000)</f>
        <v/>
      </c>
      <c r="W3457" s="21">
        <f>P3457-V3457</f>
        <v/>
      </c>
      <c r="X3457" s="21">
        <f>Q3457-V3457</f>
        <v/>
      </c>
      <c r="Y3457" s="22">
        <f>IF(W3457&lt;0,0.9,LOOKUP(W3457,{0,1950001,3300001,6950001,9000001,18000001,40000001},{0.84895,0.7979,0.6958,0.66517,0.56307,0.4916,0.44055}))</f>
        <v/>
      </c>
      <c r="Z3457" s="22">
        <f>IF(X3457&lt;0,0.9,LOOKUP(X3457,{0,1950001,3300001,6950001,9000001,18000001,40000001},{0.84895,0.7979,0.6958,0.66517,0.56307,0.4916,0.44055}))</f>
        <v/>
      </c>
      <c r="AA3457" s="22">
        <f>IF(W3457&lt;0,0,CHOOSE(MATCH(W3457,{0,1950001,3300001,6950001,9000001},1),5.105/84.895,10.21/79.79,20.42/69.58,23.483/66.517,33.693/56.307))</f>
        <v/>
      </c>
      <c r="AB3457" s="21">
        <f>IF(C3457&lt;=2000,0,(MIN(C3457,ROUNDDOWN(F3457*0.3,0))-2000)*0.1)</f>
        <v/>
      </c>
      <c r="AC3457" s="21">
        <f>IF(C3457&lt;=2000,0,MIN((C3457-2000)*Y3457,(R3457+S3457)*0.2))</f>
        <v/>
      </c>
      <c r="AD3457" s="21">
        <f>IF(C3457&lt;=2000,0,MIN((C3457-2000)*Z3457,(T3457+U3457)*0.2))</f>
        <v/>
      </c>
      <c r="AE3457" s="21">
        <f>AC3457*AA3457</f>
        <v/>
      </c>
      <c r="AF3457" s="21">
        <f>ROUNDDOWN(R3457,-2)+ROUNDDOWN(S3457,-2)</f>
        <v/>
      </c>
      <c r="AG3457" s="21">
        <f>ROUNDDOWN(MAX(0,R3457-(AB3457+AC3457+AE3457)*0.6),-2)+ROUNDDOWN(MAX(0,S3457-(AB3457+AC3457+AE3457)*0.4),-2)</f>
        <v/>
      </c>
      <c r="AH3457" s="21">
        <f>ROUNDDOWN(MAX(0,T3457-(AB3457+AD3457)*0.6),-2)+ROUNDDOWN(MAX(0,U3457-(AB3457+AD3457)*0.4),-2)</f>
        <v/>
      </c>
      <c r="AI3457" s="21">
        <f>ROUNDDOWN(T3457,-2)+ROUNDDOWN(U3457,-2)</f>
        <v/>
      </c>
      <c r="AJ3457" s="21">
        <f>M3457+AF3457</f>
        <v/>
      </c>
      <c r="AK3457" s="21">
        <f>M3457+AG3457</f>
        <v/>
      </c>
      <c r="AL3457" s="21">
        <f>N3457+AH3457</f>
        <v/>
      </c>
      <c r="AM3457" s="21">
        <f>O3457+AI3457</f>
        <v/>
      </c>
      <c r="AN3457" s="21">
        <f>N3457+AI3457</f>
        <v/>
      </c>
      <c r="AO3457" s="21">
        <f>ROUNDDOWN((R3457+S3457)*0.2/Y3457+2000,0)</f>
        <v/>
      </c>
      <c r="AP3457" s="21">
        <f>ROUNDDOWN((T3457+U3457)*0.2/Z3457+2000,0)</f>
        <v/>
      </c>
      <c r="AQ3457" s="21">
        <f>AL3457-AK3457</f>
        <v/>
      </c>
      <c r="AR3457" s="21">
        <f>AM3457-AK3457</f>
        <v/>
      </c>
      <c r="AS3457" s="21">
        <f>AM3457-AL3457</f>
        <v/>
      </c>
      <c r="AT3457" s="21">
        <f>AK3457+C3457-AJ3457</f>
        <v/>
      </c>
      <c r="AU3457" s="21">
        <f>AL3457+C3457-AM3457</f>
        <v/>
      </c>
      <c r="AV3457" s="21">
        <f>AN3457+C3457-AM3457</f>
        <v/>
      </c>
    </row>
    <row r="3458">
      <c r="A3458" t="inlineStr">
        <is>
          <t>1万円刻み</t>
        </is>
      </c>
      <c r="B3458" s="21">
        <f>'5_1万円刻み'!$A$1695</f>
        <v/>
      </c>
      <c r="C3458" s="21">
        <f>AO3458</f>
        <v/>
      </c>
      <c r="D3458" s="21" t="n">
        <v>0</v>
      </c>
      <c r="E3458" s="21">
        <f>ROUND(MIN(B3458/12,650000)*12*0.0915+MIN(B3458/12,1390000)*12*(0.0504+0)+B3458*0.005,0)</f>
        <v/>
      </c>
      <c r="F3458" s="21">
        <f>IF(B3458&lt;741000,0,IF(B3458&lt;2191000,B3458-740000,IF(B3458&lt;2193000,1451000,IF(B3458&lt;2196000,1453000,IF(B3458&lt;2200000,1456000,IF(B3458&lt;3600000,ROUND(ROUNDDOWN(B3458/4,-3)*2.8,0)-80000,IF(B3458&lt;6600000,ROUND(ROUNDDOWN(B3458/4,-3)*3.2,0)-440000,IF(B3458&lt;8500000,ROUNDDOWN(B3458*0.9,0)-1100000,B3458-1950000))))))))</f>
        <v/>
      </c>
      <c r="G3458" s="21">
        <f>IF(F3458&gt;23500000,NA(),IF(F3458&lt;=4890000,1040000,IF(F3458&lt;=6550000,670000,620000)))</f>
        <v/>
      </c>
      <c r="H3458" s="21">
        <f>IF(D3458&lt;=0,0,MAX(0,MIN(2000000,D3458-MIN(100000,ROUNDDOWN(F3458*0.05,0)))))</f>
        <v/>
      </c>
      <c r="I3458" s="21">
        <f>IF(C3458&lt;=2000,0,MIN(C3458,ROUNDDOWN(F3458*0.4,0))-2000)</f>
        <v/>
      </c>
      <c r="J3458" s="21">
        <f>MAX(0,ROUNDDOWN(F3458-E3458-G3458,-3))</f>
        <v/>
      </c>
      <c r="K3458" s="21">
        <f>MAX(0,ROUNDDOWN(F3458-E3458-G3458-H3458-I3458,-3))</f>
        <v/>
      </c>
      <c r="L3458" s="21">
        <f>MAX(0,ROUNDDOWN(F3458-E3458-G3458-H3458,-3))</f>
        <v/>
      </c>
      <c r="M3458" s="21">
        <f>IF(J3458&lt;=0,0,ROUNDDOWN((J3458*LOOKUP(J3458,{0,1950001,3300001,6950001,9000001,18000001,40000001},{0.05,0.1,0.2,0.23,0.33,0.4,0.45})-LOOKUP(J3458,{0,1950001,3300001,6950001,9000001,18000001,40000001},{0,97500,427500,636000,1536000,2796000,4796000}))*1.021,-2))</f>
        <v/>
      </c>
      <c r="N3458" s="21">
        <f>IF(K3458&lt;=0,0,ROUNDDOWN((K3458*LOOKUP(K3458,{0,1950001,3300001,6950001,9000001,18000001,40000001},{0.05,0.1,0.2,0.23,0.33,0.4,0.45})-LOOKUP(K3458,{0,1950001,3300001,6950001,9000001,18000001,40000001},{0,97500,427500,636000,1536000,2796000,4796000}))*1.021,-2))</f>
        <v/>
      </c>
      <c r="O3458" s="21">
        <f>IF(L3458&lt;=0,0,ROUNDDOWN((L3458*LOOKUP(L3458,{0,1950001,3300001,6950001,9000001,18000001,40000001},{0.05,0.1,0.2,0.23,0.33,0.4,0.45})-LOOKUP(L3458,{0,1950001,3300001,6950001,9000001,18000001,40000001},{0,97500,427500,636000,1536000,2796000,4796000}))*1.021,-2))</f>
        <v/>
      </c>
      <c r="P3458" s="21">
        <f>MAX(0,ROUNDDOWN(F3458-E3458-430000,-3))</f>
        <v/>
      </c>
      <c r="Q3458" s="21">
        <f>MAX(0,ROUNDDOWN(F3458-E3458-430000-H3458,-3))</f>
        <v/>
      </c>
      <c r="R3458" s="21">
        <f>IF(F3458&lt;=450000,0,MAX(0,P3458*0.06-MIN(50000,P3458)*0.03))</f>
        <v/>
      </c>
      <c r="S3458" s="21">
        <f>IF(F3458&lt;=450000,0,MAX(0,P3458*0.04-MIN(50000,P3458)*0.02))</f>
        <v/>
      </c>
      <c r="T3458" s="21">
        <f>IF(F3458&lt;=450000,0,MAX(0,Q3458*0.06-MIN(50000,Q3458)*0.03))</f>
        <v/>
      </c>
      <c r="U3458" s="21">
        <f>IF(F3458&lt;=450000,0,MAX(0,Q3458*0.04-MIN(50000,Q3458)*0.02))</f>
        <v/>
      </c>
      <c r="V3458" s="21">
        <f>50000+MAX(0,G3458-480000)</f>
        <v/>
      </c>
      <c r="W3458" s="21">
        <f>P3458-V3458</f>
        <v/>
      </c>
      <c r="X3458" s="21">
        <f>Q3458-V3458</f>
        <v/>
      </c>
      <c r="Y3458" s="22">
        <f>IF(W3458&lt;0,0.9,LOOKUP(W3458,{0,1950001,3300001,6950001,9000001,18000001,40000001},{0.84895,0.7979,0.6958,0.66517,0.56307,0.4916,0.44055}))</f>
        <v/>
      </c>
      <c r="Z3458" s="22">
        <f>IF(X3458&lt;0,0.9,LOOKUP(X3458,{0,1950001,3300001,6950001,9000001,18000001,40000001},{0.84895,0.7979,0.6958,0.66517,0.56307,0.4916,0.44055}))</f>
        <v/>
      </c>
      <c r="AA3458" s="22">
        <f>IF(W3458&lt;0,0,CHOOSE(MATCH(W3458,{0,1950001,3300001,6950001,9000001},1),5.105/84.895,10.21/79.79,20.42/69.58,23.483/66.517,33.693/56.307))</f>
        <v/>
      </c>
      <c r="AB3458" s="21">
        <f>IF(C3458&lt;=2000,0,(MIN(C3458,ROUNDDOWN(F3458*0.3,0))-2000)*0.1)</f>
        <v/>
      </c>
      <c r="AC3458" s="21">
        <f>IF(C3458&lt;=2000,0,MIN((C3458-2000)*Y3458,(R3458+S3458)*0.2))</f>
        <v/>
      </c>
      <c r="AD3458" s="21">
        <f>IF(C3458&lt;=2000,0,MIN((C3458-2000)*Z3458,(T3458+U3458)*0.2))</f>
        <v/>
      </c>
      <c r="AE3458" s="21">
        <f>AC3458*AA3458</f>
        <v/>
      </c>
      <c r="AF3458" s="21">
        <f>ROUNDDOWN(R3458,-2)+ROUNDDOWN(S3458,-2)</f>
        <v/>
      </c>
      <c r="AG3458" s="21">
        <f>ROUNDDOWN(MAX(0,R3458-(AB3458+AC3458+AE3458)*0.6),-2)+ROUNDDOWN(MAX(0,S3458-(AB3458+AC3458+AE3458)*0.4),-2)</f>
        <v/>
      </c>
      <c r="AH3458" s="21">
        <f>ROUNDDOWN(MAX(0,T3458-(AB3458+AD3458)*0.6),-2)+ROUNDDOWN(MAX(0,U3458-(AB3458+AD3458)*0.4),-2)</f>
        <v/>
      </c>
      <c r="AI3458" s="21">
        <f>ROUNDDOWN(T3458,-2)+ROUNDDOWN(U3458,-2)</f>
        <v/>
      </c>
      <c r="AJ3458" s="21">
        <f>M3458+AF3458</f>
        <v/>
      </c>
      <c r="AK3458" s="21">
        <f>M3458+AG3458</f>
        <v/>
      </c>
      <c r="AL3458" s="21">
        <f>N3458+AH3458</f>
        <v/>
      </c>
      <c r="AM3458" s="21">
        <f>O3458+AI3458</f>
        <v/>
      </c>
      <c r="AN3458" s="21">
        <f>N3458+AI3458</f>
        <v/>
      </c>
      <c r="AO3458" s="21">
        <f>ROUNDDOWN((R3458+S3458)*0.2/Y3458+2000,0)</f>
        <v/>
      </c>
      <c r="AP3458" s="21">
        <f>ROUNDDOWN((T3458+U3458)*0.2/Z3458+2000,0)</f>
        <v/>
      </c>
      <c r="AQ3458" s="21">
        <f>AL3458-AK3458</f>
        <v/>
      </c>
      <c r="AR3458" s="21">
        <f>AM3458-AK3458</f>
        <v/>
      </c>
      <c r="AS3458" s="21">
        <f>AM3458-AL3458</f>
        <v/>
      </c>
      <c r="AT3458" s="21">
        <f>AK3458+C3458-AJ3458</f>
        <v/>
      </c>
      <c r="AU3458" s="21">
        <f>AL3458+C3458-AM3458</f>
        <v/>
      </c>
      <c r="AV3458" s="21">
        <f>AN3458+C3458-AM3458</f>
        <v/>
      </c>
    </row>
    <row r="3459">
      <c r="A3459" t="inlineStr">
        <is>
          <t>1万円刻み</t>
        </is>
      </c>
      <c r="B3459" s="21">
        <f>'5_1万円刻み'!$A$1696</f>
        <v/>
      </c>
      <c r="C3459" s="21">
        <f>AO3459</f>
        <v/>
      </c>
      <c r="D3459" s="21" t="n">
        <v>0</v>
      </c>
      <c r="E3459" s="21">
        <f>ROUND(MIN(B3459/12,650000)*12*0.0915+MIN(B3459/12,1390000)*12*(0.0504+0)+B3459*0.005,0)</f>
        <v/>
      </c>
      <c r="F3459" s="21">
        <f>IF(B3459&lt;741000,0,IF(B3459&lt;2191000,B3459-740000,IF(B3459&lt;2193000,1451000,IF(B3459&lt;2196000,1453000,IF(B3459&lt;2200000,1456000,IF(B3459&lt;3600000,ROUND(ROUNDDOWN(B3459/4,-3)*2.8,0)-80000,IF(B3459&lt;6600000,ROUND(ROUNDDOWN(B3459/4,-3)*3.2,0)-440000,IF(B3459&lt;8500000,ROUNDDOWN(B3459*0.9,0)-1100000,B3459-1950000))))))))</f>
        <v/>
      </c>
      <c r="G3459" s="21">
        <f>IF(F3459&gt;23500000,NA(),IF(F3459&lt;=4890000,1040000,IF(F3459&lt;=6550000,670000,620000)))</f>
        <v/>
      </c>
      <c r="H3459" s="21">
        <f>IF(D3459&lt;=0,0,MAX(0,MIN(2000000,D3459-MIN(100000,ROUNDDOWN(F3459*0.05,0)))))</f>
        <v/>
      </c>
      <c r="I3459" s="21">
        <f>IF(C3459&lt;=2000,0,MIN(C3459,ROUNDDOWN(F3459*0.4,0))-2000)</f>
        <v/>
      </c>
      <c r="J3459" s="21">
        <f>MAX(0,ROUNDDOWN(F3459-E3459-G3459,-3))</f>
        <v/>
      </c>
      <c r="K3459" s="21">
        <f>MAX(0,ROUNDDOWN(F3459-E3459-G3459-H3459-I3459,-3))</f>
        <v/>
      </c>
      <c r="L3459" s="21">
        <f>MAX(0,ROUNDDOWN(F3459-E3459-G3459-H3459,-3))</f>
        <v/>
      </c>
      <c r="M3459" s="21">
        <f>IF(J3459&lt;=0,0,ROUNDDOWN((J3459*LOOKUP(J3459,{0,1950001,3300001,6950001,9000001,18000001,40000001},{0.05,0.1,0.2,0.23,0.33,0.4,0.45})-LOOKUP(J3459,{0,1950001,3300001,6950001,9000001,18000001,40000001},{0,97500,427500,636000,1536000,2796000,4796000}))*1.021,-2))</f>
        <v/>
      </c>
      <c r="N3459" s="21">
        <f>IF(K3459&lt;=0,0,ROUNDDOWN((K3459*LOOKUP(K3459,{0,1950001,3300001,6950001,9000001,18000001,40000001},{0.05,0.1,0.2,0.23,0.33,0.4,0.45})-LOOKUP(K3459,{0,1950001,3300001,6950001,9000001,18000001,40000001},{0,97500,427500,636000,1536000,2796000,4796000}))*1.021,-2))</f>
        <v/>
      </c>
      <c r="O3459" s="21">
        <f>IF(L3459&lt;=0,0,ROUNDDOWN((L3459*LOOKUP(L3459,{0,1950001,3300001,6950001,9000001,18000001,40000001},{0.05,0.1,0.2,0.23,0.33,0.4,0.45})-LOOKUP(L3459,{0,1950001,3300001,6950001,9000001,18000001,40000001},{0,97500,427500,636000,1536000,2796000,4796000}))*1.021,-2))</f>
        <v/>
      </c>
      <c r="P3459" s="21">
        <f>MAX(0,ROUNDDOWN(F3459-E3459-430000,-3))</f>
        <v/>
      </c>
      <c r="Q3459" s="21">
        <f>MAX(0,ROUNDDOWN(F3459-E3459-430000-H3459,-3))</f>
        <v/>
      </c>
      <c r="R3459" s="21">
        <f>IF(F3459&lt;=450000,0,MAX(0,P3459*0.06-MIN(50000,P3459)*0.03))</f>
        <v/>
      </c>
      <c r="S3459" s="21">
        <f>IF(F3459&lt;=450000,0,MAX(0,P3459*0.04-MIN(50000,P3459)*0.02))</f>
        <v/>
      </c>
      <c r="T3459" s="21">
        <f>IF(F3459&lt;=450000,0,MAX(0,Q3459*0.06-MIN(50000,Q3459)*0.03))</f>
        <v/>
      </c>
      <c r="U3459" s="21">
        <f>IF(F3459&lt;=450000,0,MAX(0,Q3459*0.04-MIN(50000,Q3459)*0.02))</f>
        <v/>
      </c>
      <c r="V3459" s="21">
        <f>50000+MAX(0,G3459-480000)</f>
        <v/>
      </c>
      <c r="W3459" s="21">
        <f>P3459-V3459</f>
        <v/>
      </c>
      <c r="X3459" s="21">
        <f>Q3459-V3459</f>
        <v/>
      </c>
      <c r="Y3459" s="22">
        <f>IF(W3459&lt;0,0.9,LOOKUP(W3459,{0,1950001,3300001,6950001,9000001,18000001,40000001},{0.84895,0.7979,0.6958,0.66517,0.56307,0.4916,0.44055}))</f>
        <v/>
      </c>
      <c r="Z3459" s="22">
        <f>IF(X3459&lt;0,0.9,LOOKUP(X3459,{0,1950001,3300001,6950001,9000001,18000001,40000001},{0.84895,0.7979,0.6958,0.66517,0.56307,0.4916,0.44055}))</f>
        <v/>
      </c>
      <c r="AA3459" s="22">
        <f>IF(W3459&lt;0,0,CHOOSE(MATCH(W3459,{0,1950001,3300001,6950001,9000001},1),5.105/84.895,10.21/79.79,20.42/69.58,23.483/66.517,33.693/56.307))</f>
        <v/>
      </c>
      <c r="AB3459" s="21">
        <f>IF(C3459&lt;=2000,0,(MIN(C3459,ROUNDDOWN(F3459*0.3,0))-2000)*0.1)</f>
        <v/>
      </c>
      <c r="AC3459" s="21">
        <f>IF(C3459&lt;=2000,0,MIN((C3459-2000)*Y3459,(R3459+S3459)*0.2))</f>
        <v/>
      </c>
      <c r="AD3459" s="21">
        <f>IF(C3459&lt;=2000,0,MIN((C3459-2000)*Z3459,(T3459+U3459)*0.2))</f>
        <v/>
      </c>
      <c r="AE3459" s="21">
        <f>AC3459*AA3459</f>
        <v/>
      </c>
      <c r="AF3459" s="21">
        <f>ROUNDDOWN(R3459,-2)+ROUNDDOWN(S3459,-2)</f>
        <v/>
      </c>
      <c r="AG3459" s="21">
        <f>ROUNDDOWN(MAX(0,R3459-(AB3459+AC3459+AE3459)*0.6),-2)+ROUNDDOWN(MAX(0,S3459-(AB3459+AC3459+AE3459)*0.4),-2)</f>
        <v/>
      </c>
      <c r="AH3459" s="21">
        <f>ROUNDDOWN(MAX(0,T3459-(AB3459+AD3459)*0.6),-2)+ROUNDDOWN(MAX(0,U3459-(AB3459+AD3459)*0.4),-2)</f>
        <v/>
      </c>
      <c r="AI3459" s="21">
        <f>ROUNDDOWN(T3459,-2)+ROUNDDOWN(U3459,-2)</f>
        <v/>
      </c>
      <c r="AJ3459" s="21">
        <f>M3459+AF3459</f>
        <v/>
      </c>
      <c r="AK3459" s="21">
        <f>M3459+AG3459</f>
        <v/>
      </c>
      <c r="AL3459" s="21">
        <f>N3459+AH3459</f>
        <v/>
      </c>
      <c r="AM3459" s="21">
        <f>O3459+AI3459</f>
        <v/>
      </c>
      <c r="AN3459" s="21">
        <f>N3459+AI3459</f>
        <v/>
      </c>
      <c r="AO3459" s="21">
        <f>ROUNDDOWN((R3459+S3459)*0.2/Y3459+2000,0)</f>
        <v/>
      </c>
      <c r="AP3459" s="21">
        <f>ROUNDDOWN((T3459+U3459)*0.2/Z3459+2000,0)</f>
        <v/>
      </c>
      <c r="AQ3459" s="21">
        <f>AL3459-AK3459</f>
        <v/>
      </c>
      <c r="AR3459" s="21">
        <f>AM3459-AK3459</f>
        <v/>
      </c>
      <c r="AS3459" s="21">
        <f>AM3459-AL3459</f>
        <v/>
      </c>
      <c r="AT3459" s="21">
        <f>AK3459+C3459-AJ3459</f>
        <v/>
      </c>
      <c r="AU3459" s="21">
        <f>AL3459+C3459-AM3459</f>
        <v/>
      </c>
      <c r="AV3459" s="21">
        <f>AN3459+C3459-AM3459</f>
        <v/>
      </c>
    </row>
    <row r="3460">
      <c r="A3460" t="inlineStr">
        <is>
          <t>1万円刻み</t>
        </is>
      </c>
      <c r="B3460" s="21">
        <f>'5_1万円刻み'!$A$1697</f>
        <v/>
      </c>
      <c r="C3460" s="21">
        <f>AO3460</f>
        <v/>
      </c>
      <c r="D3460" s="21" t="n">
        <v>0</v>
      </c>
      <c r="E3460" s="21">
        <f>ROUND(MIN(B3460/12,650000)*12*0.0915+MIN(B3460/12,1390000)*12*(0.0504+0)+B3460*0.005,0)</f>
        <v/>
      </c>
      <c r="F3460" s="21">
        <f>IF(B3460&lt;741000,0,IF(B3460&lt;2191000,B3460-740000,IF(B3460&lt;2193000,1451000,IF(B3460&lt;2196000,1453000,IF(B3460&lt;2200000,1456000,IF(B3460&lt;3600000,ROUND(ROUNDDOWN(B3460/4,-3)*2.8,0)-80000,IF(B3460&lt;6600000,ROUND(ROUNDDOWN(B3460/4,-3)*3.2,0)-440000,IF(B3460&lt;8500000,ROUNDDOWN(B3460*0.9,0)-1100000,B3460-1950000))))))))</f>
        <v/>
      </c>
      <c r="G3460" s="21">
        <f>IF(F3460&gt;23500000,NA(),IF(F3460&lt;=4890000,1040000,IF(F3460&lt;=6550000,670000,620000)))</f>
        <v/>
      </c>
      <c r="H3460" s="21">
        <f>IF(D3460&lt;=0,0,MAX(0,MIN(2000000,D3460-MIN(100000,ROUNDDOWN(F3460*0.05,0)))))</f>
        <v/>
      </c>
      <c r="I3460" s="21">
        <f>IF(C3460&lt;=2000,0,MIN(C3460,ROUNDDOWN(F3460*0.4,0))-2000)</f>
        <v/>
      </c>
      <c r="J3460" s="21">
        <f>MAX(0,ROUNDDOWN(F3460-E3460-G3460,-3))</f>
        <v/>
      </c>
      <c r="K3460" s="21">
        <f>MAX(0,ROUNDDOWN(F3460-E3460-G3460-H3460-I3460,-3))</f>
        <v/>
      </c>
      <c r="L3460" s="21">
        <f>MAX(0,ROUNDDOWN(F3460-E3460-G3460-H3460,-3))</f>
        <v/>
      </c>
      <c r="M3460" s="21">
        <f>IF(J3460&lt;=0,0,ROUNDDOWN((J3460*LOOKUP(J3460,{0,1950001,3300001,6950001,9000001,18000001,40000001},{0.05,0.1,0.2,0.23,0.33,0.4,0.45})-LOOKUP(J3460,{0,1950001,3300001,6950001,9000001,18000001,40000001},{0,97500,427500,636000,1536000,2796000,4796000}))*1.021,-2))</f>
        <v/>
      </c>
      <c r="N3460" s="21">
        <f>IF(K3460&lt;=0,0,ROUNDDOWN((K3460*LOOKUP(K3460,{0,1950001,3300001,6950001,9000001,18000001,40000001},{0.05,0.1,0.2,0.23,0.33,0.4,0.45})-LOOKUP(K3460,{0,1950001,3300001,6950001,9000001,18000001,40000001},{0,97500,427500,636000,1536000,2796000,4796000}))*1.021,-2))</f>
        <v/>
      </c>
      <c r="O3460" s="21">
        <f>IF(L3460&lt;=0,0,ROUNDDOWN((L3460*LOOKUP(L3460,{0,1950001,3300001,6950001,9000001,18000001,40000001},{0.05,0.1,0.2,0.23,0.33,0.4,0.45})-LOOKUP(L3460,{0,1950001,3300001,6950001,9000001,18000001,40000001},{0,97500,427500,636000,1536000,2796000,4796000}))*1.021,-2))</f>
        <v/>
      </c>
      <c r="P3460" s="21">
        <f>MAX(0,ROUNDDOWN(F3460-E3460-430000,-3))</f>
        <v/>
      </c>
      <c r="Q3460" s="21">
        <f>MAX(0,ROUNDDOWN(F3460-E3460-430000-H3460,-3))</f>
        <v/>
      </c>
      <c r="R3460" s="21">
        <f>IF(F3460&lt;=450000,0,MAX(0,P3460*0.06-MIN(50000,P3460)*0.03))</f>
        <v/>
      </c>
      <c r="S3460" s="21">
        <f>IF(F3460&lt;=450000,0,MAX(0,P3460*0.04-MIN(50000,P3460)*0.02))</f>
        <v/>
      </c>
      <c r="T3460" s="21">
        <f>IF(F3460&lt;=450000,0,MAX(0,Q3460*0.06-MIN(50000,Q3460)*0.03))</f>
        <v/>
      </c>
      <c r="U3460" s="21">
        <f>IF(F3460&lt;=450000,0,MAX(0,Q3460*0.04-MIN(50000,Q3460)*0.02))</f>
        <v/>
      </c>
      <c r="V3460" s="21">
        <f>50000+MAX(0,G3460-480000)</f>
        <v/>
      </c>
      <c r="W3460" s="21">
        <f>P3460-V3460</f>
        <v/>
      </c>
      <c r="X3460" s="21">
        <f>Q3460-V3460</f>
        <v/>
      </c>
      <c r="Y3460" s="22">
        <f>IF(W3460&lt;0,0.9,LOOKUP(W3460,{0,1950001,3300001,6950001,9000001,18000001,40000001},{0.84895,0.7979,0.6958,0.66517,0.56307,0.4916,0.44055}))</f>
        <v/>
      </c>
      <c r="Z3460" s="22">
        <f>IF(X3460&lt;0,0.9,LOOKUP(X3460,{0,1950001,3300001,6950001,9000001,18000001,40000001},{0.84895,0.7979,0.6958,0.66517,0.56307,0.4916,0.44055}))</f>
        <v/>
      </c>
      <c r="AA3460" s="22">
        <f>IF(W3460&lt;0,0,CHOOSE(MATCH(W3460,{0,1950001,3300001,6950001,9000001},1),5.105/84.895,10.21/79.79,20.42/69.58,23.483/66.517,33.693/56.307))</f>
        <v/>
      </c>
      <c r="AB3460" s="21">
        <f>IF(C3460&lt;=2000,0,(MIN(C3460,ROUNDDOWN(F3460*0.3,0))-2000)*0.1)</f>
        <v/>
      </c>
      <c r="AC3460" s="21">
        <f>IF(C3460&lt;=2000,0,MIN((C3460-2000)*Y3460,(R3460+S3460)*0.2))</f>
        <v/>
      </c>
      <c r="AD3460" s="21">
        <f>IF(C3460&lt;=2000,0,MIN((C3460-2000)*Z3460,(T3460+U3460)*0.2))</f>
        <v/>
      </c>
      <c r="AE3460" s="21">
        <f>AC3460*AA3460</f>
        <v/>
      </c>
      <c r="AF3460" s="21">
        <f>ROUNDDOWN(R3460,-2)+ROUNDDOWN(S3460,-2)</f>
        <v/>
      </c>
      <c r="AG3460" s="21">
        <f>ROUNDDOWN(MAX(0,R3460-(AB3460+AC3460+AE3460)*0.6),-2)+ROUNDDOWN(MAX(0,S3460-(AB3460+AC3460+AE3460)*0.4),-2)</f>
        <v/>
      </c>
      <c r="AH3460" s="21">
        <f>ROUNDDOWN(MAX(0,T3460-(AB3460+AD3460)*0.6),-2)+ROUNDDOWN(MAX(0,U3460-(AB3460+AD3460)*0.4),-2)</f>
        <v/>
      </c>
      <c r="AI3460" s="21">
        <f>ROUNDDOWN(T3460,-2)+ROUNDDOWN(U3460,-2)</f>
        <v/>
      </c>
      <c r="AJ3460" s="21">
        <f>M3460+AF3460</f>
        <v/>
      </c>
      <c r="AK3460" s="21">
        <f>M3460+AG3460</f>
        <v/>
      </c>
      <c r="AL3460" s="21">
        <f>N3460+AH3460</f>
        <v/>
      </c>
      <c r="AM3460" s="21">
        <f>O3460+AI3460</f>
        <v/>
      </c>
      <c r="AN3460" s="21">
        <f>N3460+AI3460</f>
        <v/>
      </c>
      <c r="AO3460" s="21">
        <f>ROUNDDOWN((R3460+S3460)*0.2/Y3460+2000,0)</f>
        <v/>
      </c>
      <c r="AP3460" s="21">
        <f>ROUNDDOWN((T3460+U3460)*0.2/Z3460+2000,0)</f>
        <v/>
      </c>
      <c r="AQ3460" s="21">
        <f>AL3460-AK3460</f>
        <v/>
      </c>
      <c r="AR3460" s="21">
        <f>AM3460-AK3460</f>
        <v/>
      </c>
      <c r="AS3460" s="21">
        <f>AM3460-AL3460</f>
        <v/>
      </c>
      <c r="AT3460" s="21">
        <f>AK3460+C3460-AJ3460</f>
        <v/>
      </c>
      <c r="AU3460" s="21">
        <f>AL3460+C3460-AM3460</f>
        <v/>
      </c>
      <c r="AV3460" s="21">
        <f>AN3460+C3460-AM3460</f>
        <v/>
      </c>
    </row>
    <row r="3461">
      <c r="A3461" t="inlineStr">
        <is>
          <t>1万円刻み</t>
        </is>
      </c>
      <c r="B3461" s="21">
        <f>'5_1万円刻み'!$A$1698</f>
        <v/>
      </c>
      <c r="C3461" s="21">
        <f>AO3461</f>
        <v/>
      </c>
      <c r="D3461" s="21" t="n">
        <v>0</v>
      </c>
      <c r="E3461" s="21">
        <f>ROUND(MIN(B3461/12,650000)*12*0.0915+MIN(B3461/12,1390000)*12*(0.0504+0)+B3461*0.005,0)</f>
        <v/>
      </c>
      <c r="F3461" s="21">
        <f>IF(B3461&lt;741000,0,IF(B3461&lt;2191000,B3461-740000,IF(B3461&lt;2193000,1451000,IF(B3461&lt;2196000,1453000,IF(B3461&lt;2200000,1456000,IF(B3461&lt;3600000,ROUND(ROUNDDOWN(B3461/4,-3)*2.8,0)-80000,IF(B3461&lt;6600000,ROUND(ROUNDDOWN(B3461/4,-3)*3.2,0)-440000,IF(B3461&lt;8500000,ROUNDDOWN(B3461*0.9,0)-1100000,B3461-1950000))))))))</f>
        <v/>
      </c>
      <c r="G3461" s="21">
        <f>IF(F3461&gt;23500000,NA(),IF(F3461&lt;=4890000,1040000,IF(F3461&lt;=6550000,670000,620000)))</f>
        <v/>
      </c>
      <c r="H3461" s="21">
        <f>IF(D3461&lt;=0,0,MAX(0,MIN(2000000,D3461-MIN(100000,ROUNDDOWN(F3461*0.05,0)))))</f>
        <v/>
      </c>
      <c r="I3461" s="21">
        <f>IF(C3461&lt;=2000,0,MIN(C3461,ROUNDDOWN(F3461*0.4,0))-2000)</f>
        <v/>
      </c>
      <c r="J3461" s="21">
        <f>MAX(0,ROUNDDOWN(F3461-E3461-G3461,-3))</f>
        <v/>
      </c>
      <c r="K3461" s="21">
        <f>MAX(0,ROUNDDOWN(F3461-E3461-G3461-H3461-I3461,-3))</f>
        <v/>
      </c>
      <c r="L3461" s="21">
        <f>MAX(0,ROUNDDOWN(F3461-E3461-G3461-H3461,-3))</f>
        <v/>
      </c>
      <c r="M3461" s="21">
        <f>IF(J3461&lt;=0,0,ROUNDDOWN((J3461*LOOKUP(J3461,{0,1950001,3300001,6950001,9000001,18000001,40000001},{0.05,0.1,0.2,0.23,0.33,0.4,0.45})-LOOKUP(J3461,{0,1950001,3300001,6950001,9000001,18000001,40000001},{0,97500,427500,636000,1536000,2796000,4796000}))*1.021,-2))</f>
        <v/>
      </c>
      <c r="N3461" s="21">
        <f>IF(K3461&lt;=0,0,ROUNDDOWN((K3461*LOOKUP(K3461,{0,1950001,3300001,6950001,9000001,18000001,40000001},{0.05,0.1,0.2,0.23,0.33,0.4,0.45})-LOOKUP(K3461,{0,1950001,3300001,6950001,9000001,18000001,40000001},{0,97500,427500,636000,1536000,2796000,4796000}))*1.021,-2))</f>
        <v/>
      </c>
      <c r="O3461" s="21">
        <f>IF(L3461&lt;=0,0,ROUNDDOWN((L3461*LOOKUP(L3461,{0,1950001,3300001,6950001,9000001,18000001,40000001},{0.05,0.1,0.2,0.23,0.33,0.4,0.45})-LOOKUP(L3461,{0,1950001,3300001,6950001,9000001,18000001,40000001},{0,97500,427500,636000,1536000,2796000,4796000}))*1.021,-2))</f>
        <v/>
      </c>
      <c r="P3461" s="21">
        <f>MAX(0,ROUNDDOWN(F3461-E3461-430000,-3))</f>
        <v/>
      </c>
      <c r="Q3461" s="21">
        <f>MAX(0,ROUNDDOWN(F3461-E3461-430000-H3461,-3))</f>
        <v/>
      </c>
      <c r="R3461" s="21">
        <f>IF(F3461&lt;=450000,0,MAX(0,P3461*0.06-MIN(50000,P3461)*0.03))</f>
        <v/>
      </c>
      <c r="S3461" s="21">
        <f>IF(F3461&lt;=450000,0,MAX(0,P3461*0.04-MIN(50000,P3461)*0.02))</f>
        <v/>
      </c>
      <c r="T3461" s="21">
        <f>IF(F3461&lt;=450000,0,MAX(0,Q3461*0.06-MIN(50000,Q3461)*0.03))</f>
        <v/>
      </c>
      <c r="U3461" s="21">
        <f>IF(F3461&lt;=450000,0,MAX(0,Q3461*0.04-MIN(50000,Q3461)*0.02))</f>
        <v/>
      </c>
      <c r="V3461" s="21">
        <f>50000+MAX(0,G3461-480000)</f>
        <v/>
      </c>
      <c r="W3461" s="21">
        <f>P3461-V3461</f>
        <v/>
      </c>
      <c r="X3461" s="21">
        <f>Q3461-V3461</f>
        <v/>
      </c>
      <c r="Y3461" s="22">
        <f>IF(W3461&lt;0,0.9,LOOKUP(W3461,{0,1950001,3300001,6950001,9000001,18000001,40000001},{0.84895,0.7979,0.6958,0.66517,0.56307,0.4916,0.44055}))</f>
        <v/>
      </c>
      <c r="Z3461" s="22">
        <f>IF(X3461&lt;0,0.9,LOOKUP(X3461,{0,1950001,3300001,6950001,9000001,18000001,40000001},{0.84895,0.7979,0.6958,0.66517,0.56307,0.4916,0.44055}))</f>
        <v/>
      </c>
      <c r="AA3461" s="22">
        <f>IF(W3461&lt;0,0,CHOOSE(MATCH(W3461,{0,1950001,3300001,6950001,9000001},1),5.105/84.895,10.21/79.79,20.42/69.58,23.483/66.517,33.693/56.307))</f>
        <v/>
      </c>
      <c r="AB3461" s="21">
        <f>IF(C3461&lt;=2000,0,(MIN(C3461,ROUNDDOWN(F3461*0.3,0))-2000)*0.1)</f>
        <v/>
      </c>
      <c r="AC3461" s="21">
        <f>IF(C3461&lt;=2000,0,MIN((C3461-2000)*Y3461,(R3461+S3461)*0.2))</f>
        <v/>
      </c>
      <c r="AD3461" s="21">
        <f>IF(C3461&lt;=2000,0,MIN((C3461-2000)*Z3461,(T3461+U3461)*0.2))</f>
        <v/>
      </c>
      <c r="AE3461" s="21">
        <f>AC3461*AA3461</f>
        <v/>
      </c>
      <c r="AF3461" s="21">
        <f>ROUNDDOWN(R3461,-2)+ROUNDDOWN(S3461,-2)</f>
        <v/>
      </c>
      <c r="AG3461" s="21">
        <f>ROUNDDOWN(MAX(0,R3461-(AB3461+AC3461+AE3461)*0.6),-2)+ROUNDDOWN(MAX(0,S3461-(AB3461+AC3461+AE3461)*0.4),-2)</f>
        <v/>
      </c>
      <c r="AH3461" s="21">
        <f>ROUNDDOWN(MAX(0,T3461-(AB3461+AD3461)*0.6),-2)+ROUNDDOWN(MAX(0,U3461-(AB3461+AD3461)*0.4),-2)</f>
        <v/>
      </c>
      <c r="AI3461" s="21">
        <f>ROUNDDOWN(T3461,-2)+ROUNDDOWN(U3461,-2)</f>
        <v/>
      </c>
      <c r="AJ3461" s="21">
        <f>M3461+AF3461</f>
        <v/>
      </c>
      <c r="AK3461" s="21">
        <f>M3461+AG3461</f>
        <v/>
      </c>
      <c r="AL3461" s="21">
        <f>N3461+AH3461</f>
        <v/>
      </c>
      <c r="AM3461" s="21">
        <f>O3461+AI3461</f>
        <v/>
      </c>
      <c r="AN3461" s="21">
        <f>N3461+AI3461</f>
        <v/>
      </c>
      <c r="AO3461" s="21">
        <f>ROUNDDOWN((R3461+S3461)*0.2/Y3461+2000,0)</f>
        <v/>
      </c>
      <c r="AP3461" s="21">
        <f>ROUNDDOWN((T3461+U3461)*0.2/Z3461+2000,0)</f>
        <v/>
      </c>
      <c r="AQ3461" s="21">
        <f>AL3461-AK3461</f>
        <v/>
      </c>
      <c r="AR3461" s="21">
        <f>AM3461-AK3461</f>
        <v/>
      </c>
      <c r="AS3461" s="21">
        <f>AM3461-AL3461</f>
        <v/>
      </c>
      <c r="AT3461" s="21">
        <f>AK3461+C3461-AJ3461</f>
        <v/>
      </c>
      <c r="AU3461" s="21">
        <f>AL3461+C3461-AM3461</f>
        <v/>
      </c>
      <c r="AV3461" s="21">
        <f>AN3461+C3461-AM3461</f>
        <v/>
      </c>
    </row>
    <row r="3462">
      <c r="A3462" t="inlineStr">
        <is>
          <t>1万円刻み</t>
        </is>
      </c>
      <c r="B3462" s="21">
        <f>'5_1万円刻み'!$A$1699</f>
        <v/>
      </c>
      <c r="C3462" s="21">
        <f>AO3462</f>
        <v/>
      </c>
      <c r="D3462" s="21" t="n">
        <v>0</v>
      </c>
      <c r="E3462" s="21">
        <f>ROUND(MIN(B3462/12,650000)*12*0.0915+MIN(B3462/12,1390000)*12*(0.0504+0)+B3462*0.005,0)</f>
        <v/>
      </c>
      <c r="F3462" s="21">
        <f>IF(B3462&lt;741000,0,IF(B3462&lt;2191000,B3462-740000,IF(B3462&lt;2193000,1451000,IF(B3462&lt;2196000,1453000,IF(B3462&lt;2200000,1456000,IF(B3462&lt;3600000,ROUND(ROUNDDOWN(B3462/4,-3)*2.8,0)-80000,IF(B3462&lt;6600000,ROUND(ROUNDDOWN(B3462/4,-3)*3.2,0)-440000,IF(B3462&lt;8500000,ROUNDDOWN(B3462*0.9,0)-1100000,B3462-1950000))))))))</f>
        <v/>
      </c>
      <c r="G3462" s="21">
        <f>IF(F3462&gt;23500000,NA(),IF(F3462&lt;=4890000,1040000,IF(F3462&lt;=6550000,670000,620000)))</f>
        <v/>
      </c>
      <c r="H3462" s="21">
        <f>IF(D3462&lt;=0,0,MAX(0,MIN(2000000,D3462-MIN(100000,ROUNDDOWN(F3462*0.05,0)))))</f>
        <v/>
      </c>
      <c r="I3462" s="21">
        <f>IF(C3462&lt;=2000,0,MIN(C3462,ROUNDDOWN(F3462*0.4,0))-2000)</f>
        <v/>
      </c>
      <c r="J3462" s="21">
        <f>MAX(0,ROUNDDOWN(F3462-E3462-G3462,-3))</f>
        <v/>
      </c>
      <c r="K3462" s="21">
        <f>MAX(0,ROUNDDOWN(F3462-E3462-G3462-H3462-I3462,-3))</f>
        <v/>
      </c>
      <c r="L3462" s="21">
        <f>MAX(0,ROUNDDOWN(F3462-E3462-G3462-H3462,-3))</f>
        <v/>
      </c>
      <c r="M3462" s="21">
        <f>IF(J3462&lt;=0,0,ROUNDDOWN((J3462*LOOKUP(J3462,{0,1950001,3300001,6950001,9000001,18000001,40000001},{0.05,0.1,0.2,0.23,0.33,0.4,0.45})-LOOKUP(J3462,{0,1950001,3300001,6950001,9000001,18000001,40000001},{0,97500,427500,636000,1536000,2796000,4796000}))*1.021,-2))</f>
        <v/>
      </c>
      <c r="N3462" s="21">
        <f>IF(K3462&lt;=0,0,ROUNDDOWN((K3462*LOOKUP(K3462,{0,1950001,3300001,6950001,9000001,18000001,40000001},{0.05,0.1,0.2,0.23,0.33,0.4,0.45})-LOOKUP(K3462,{0,1950001,3300001,6950001,9000001,18000001,40000001},{0,97500,427500,636000,1536000,2796000,4796000}))*1.021,-2))</f>
        <v/>
      </c>
      <c r="O3462" s="21">
        <f>IF(L3462&lt;=0,0,ROUNDDOWN((L3462*LOOKUP(L3462,{0,1950001,3300001,6950001,9000001,18000001,40000001},{0.05,0.1,0.2,0.23,0.33,0.4,0.45})-LOOKUP(L3462,{0,1950001,3300001,6950001,9000001,18000001,40000001},{0,97500,427500,636000,1536000,2796000,4796000}))*1.021,-2))</f>
        <v/>
      </c>
      <c r="P3462" s="21">
        <f>MAX(0,ROUNDDOWN(F3462-E3462-430000,-3))</f>
        <v/>
      </c>
      <c r="Q3462" s="21">
        <f>MAX(0,ROUNDDOWN(F3462-E3462-430000-H3462,-3))</f>
        <v/>
      </c>
      <c r="R3462" s="21">
        <f>IF(F3462&lt;=450000,0,MAX(0,P3462*0.06-MIN(50000,P3462)*0.03))</f>
        <v/>
      </c>
      <c r="S3462" s="21">
        <f>IF(F3462&lt;=450000,0,MAX(0,P3462*0.04-MIN(50000,P3462)*0.02))</f>
        <v/>
      </c>
      <c r="T3462" s="21">
        <f>IF(F3462&lt;=450000,0,MAX(0,Q3462*0.06-MIN(50000,Q3462)*0.03))</f>
        <v/>
      </c>
      <c r="U3462" s="21">
        <f>IF(F3462&lt;=450000,0,MAX(0,Q3462*0.04-MIN(50000,Q3462)*0.02))</f>
        <v/>
      </c>
      <c r="V3462" s="21">
        <f>50000+MAX(0,G3462-480000)</f>
        <v/>
      </c>
      <c r="W3462" s="21">
        <f>P3462-V3462</f>
        <v/>
      </c>
      <c r="X3462" s="21">
        <f>Q3462-V3462</f>
        <v/>
      </c>
      <c r="Y3462" s="22">
        <f>IF(W3462&lt;0,0.9,LOOKUP(W3462,{0,1950001,3300001,6950001,9000001,18000001,40000001},{0.84895,0.7979,0.6958,0.66517,0.56307,0.4916,0.44055}))</f>
        <v/>
      </c>
      <c r="Z3462" s="22">
        <f>IF(X3462&lt;0,0.9,LOOKUP(X3462,{0,1950001,3300001,6950001,9000001,18000001,40000001},{0.84895,0.7979,0.6958,0.66517,0.56307,0.4916,0.44055}))</f>
        <v/>
      </c>
      <c r="AA3462" s="22">
        <f>IF(W3462&lt;0,0,CHOOSE(MATCH(W3462,{0,1950001,3300001,6950001,9000001},1),5.105/84.895,10.21/79.79,20.42/69.58,23.483/66.517,33.693/56.307))</f>
        <v/>
      </c>
      <c r="AB3462" s="21">
        <f>IF(C3462&lt;=2000,0,(MIN(C3462,ROUNDDOWN(F3462*0.3,0))-2000)*0.1)</f>
        <v/>
      </c>
      <c r="AC3462" s="21">
        <f>IF(C3462&lt;=2000,0,MIN((C3462-2000)*Y3462,(R3462+S3462)*0.2))</f>
        <v/>
      </c>
      <c r="AD3462" s="21">
        <f>IF(C3462&lt;=2000,0,MIN((C3462-2000)*Z3462,(T3462+U3462)*0.2))</f>
        <v/>
      </c>
      <c r="AE3462" s="21">
        <f>AC3462*AA3462</f>
        <v/>
      </c>
      <c r="AF3462" s="21">
        <f>ROUNDDOWN(R3462,-2)+ROUNDDOWN(S3462,-2)</f>
        <v/>
      </c>
      <c r="AG3462" s="21">
        <f>ROUNDDOWN(MAX(0,R3462-(AB3462+AC3462+AE3462)*0.6),-2)+ROUNDDOWN(MAX(0,S3462-(AB3462+AC3462+AE3462)*0.4),-2)</f>
        <v/>
      </c>
      <c r="AH3462" s="21">
        <f>ROUNDDOWN(MAX(0,T3462-(AB3462+AD3462)*0.6),-2)+ROUNDDOWN(MAX(0,U3462-(AB3462+AD3462)*0.4),-2)</f>
        <v/>
      </c>
      <c r="AI3462" s="21">
        <f>ROUNDDOWN(T3462,-2)+ROUNDDOWN(U3462,-2)</f>
        <v/>
      </c>
      <c r="AJ3462" s="21">
        <f>M3462+AF3462</f>
        <v/>
      </c>
      <c r="AK3462" s="21">
        <f>M3462+AG3462</f>
        <v/>
      </c>
      <c r="AL3462" s="21">
        <f>N3462+AH3462</f>
        <v/>
      </c>
      <c r="AM3462" s="21">
        <f>O3462+AI3462</f>
        <v/>
      </c>
      <c r="AN3462" s="21">
        <f>N3462+AI3462</f>
        <v/>
      </c>
      <c r="AO3462" s="21">
        <f>ROUNDDOWN((R3462+S3462)*0.2/Y3462+2000,0)</f>
        <v/>
      </c>
      <c r="AP3462" s="21">
        <f>ROUNDDOWN((T3462+U3462)*0.2/Z3462+2000,0)</f>
        <v/>
      </c>
      <c r="AQ3462" s="21">
        <f>AL3462-AK3462</f>
        <v/>
      </c>
      <c r="AR3462" s="21">
        <f>AM3462-AK3462</f>
        <v/>
      </c>
      <c r="AS3462" s="21">
        <f>AM3462-AL3462</f>
        <v/>
      </c>
      <c r="AT3462" s="21">
        <f>AK3462+C3462-AJ3462</f>
        <v/>
      </c>
      <c r="AU3462" s="21">
        <f>AL3462+C3462-AM3462</f>
        <v/>
      </c>
      <c r="AV3462" s="21">
        <f>AN3462+C3462-AM3462</f>
        <v/>
      </c>
    </row>
    <row r="3463">
      <c r="A3463" t="inlineStr">
        <is>
          <t>1万円刻み</t>
        </is>
      </c>
      <c r="B3463" s="21">
        <f>'5_1万円刻み'!$A$1700</f>
        <v/>
      </c>
      <c r="C3463" s="21">
        <f>AO3463</f>
        <v/>
      </c>
      <c r="D3463" s="21" t="n">
        <v>0</v>
      </c>
      <c r="E3463" s="21">
        <f>ROUND(MIN(B3463/12,650000)*12*0.0915+MIN(B3463/12,1390000)*12*(0.0504+0)+B3463*0.005,0)</f>
        <v/>
      </c>
      <c r="F3463" s="21">
        <f>IF(B3463&lt;741000,0,IF(B3463&lt;2191000,B3463-740000,IF(B3463&lt;2193000,1451000,IF(B3463&lt;2196000,1453000,IF(B3463&lt;2200000,1456000,IF(B3463&lt;3600000,ROUND(ROUNDDOWN(B3463/4,-3)*2.8,0)-80000,IF(B3463&lt;6600000,ROUND(ROUNDDOWN(B3463/4,-3)*3.2,0)-440000,IF(B3463&lt;8500000,ROUNDDOWN(B3463*0.9,0)-1100000,B3463-1950000))))))))</f>
        <v/>
      </c>
      <c r="G3463" s="21">
        <f>IF(F3463&gt;23500000,NA(),IF(F3463&lt;=4890000,1040000,IF(F3463&lt;=6550000,670000,620000)))</f>
        <v/>
      </c>
      <c r="H3463" s="21">
        <f>IF(D3463&lt;=0,0,MAX(0,MIN(2000000,D3463-MIN(100000,ROUNDDOWN(F3463*0.05,0)))))</f>
        <v/>
      </c>
      <c r="I3463" s="21">
        <f>IF(C3463&lt;=2000,0,MIN(C3463,ROUNDDOWN(F3463*0.4,0))-2000)</f>
        <v/>
      </c>
      <c r="J3463" s="21">
        <f>MAX(0,ROUNDDOWN(F3463-E3463-G3463,-3))</f>
        <v/>
      </c>
      <c r="K3463" s="21">
        <f>MAX(0,ROUNDDOWN(F3463-E3463-G3463-H3463-I3463,-3))</f>
        <v/>
      </c>
      <c r="L3463" s="21">
        <f>MAX(0,ROUNDDOWN(F3463-E3463-G3463-H3463,-3))</f>
        <v/>
      </c>
      <c r="M3463" s="21">
        <f>IF(J3463&lt;=0,0,ROUNDDOWN((J3463*LOOKUP(J3463,{0,1950001,3300001,6950001,9000001,18000001,40000001},{0.05,0.1,0.2,0.23,0.33,0.4,0.45})-LOOKUP(J3463,{0,1950001,3300001,6950001,9000001,18000001,40000001},{0,97500,427500,636000,1536000,2796000,4796000}))*1.021,-2))</f>
        <v/>
      </c>
      <c r="N3463" s="21">
        <f>IF(K3463&lt;=0,0,ROUNDDOWN((K3463*LOOKUP(K3463,{0,1950001,3300001,6950001,9000001,18000001,40000001},{0.05,0.1,0.2,0.23,0.33,0.4,0.45})-LOOKUP(K3463,{0,1950001,3300001,6950001,9000001,18000001,40000001},{0,97500,427500,636000,1536000,2796000,4796000}))*1.021,-2))</f>
        <v/>
      </c>
      <c r="O3463" s="21">
        <f>IF(L3463&lt;=0,0,ROUNDDOWN((L3463*LOOKUP(L3463,{0,1950001,3300001,6950001,9000001,18000001,40000001},{0.05,0.1,0.2,0.23,0.33,0.4,0.45})-LOOKUP(L3463,{0,1950001,3300001,6950001,9000001,18000001,40000001},{0,97500,427500,636000,1536000,2796000,4796000}))*1.021,-2))</f>
        <v/>
      </c>
      <c r="P3463" s="21">
        <f>MAX(0,ROUNDDOWN(F3463-E3463-430000,-3))</f>
        <v/>
      </c>
      <c r="Q3463" s="21">
        <f>MAX(0,ROUNDDOWN(F3463-E3463-430000-H3463,-3))</f>
        <v/>
      </c>
      <c r="R3463" s="21">
        <f>IF(F3463&lt;=450000,0,MAX(0,P3463*0.06-MIN(50000,P3463)*0.03))</f>
        <v/>
      </c>
      <c r="S3463" s="21">
        <f>IF(F3463&lt;=450000,0,MAX(0,P3463*0.04-MIN(50000,P3463)*0.02))</f>
        <v/>
      </c>
      <c r="T3463" s="21">
        <f>IF(F3463&lt;=450000,0,MAX(0,Q3463*0.06-MIN(50000,Q3463)*0.03))</f>
        <v/>
      </c>
      <c r="U3463" s="21">
        <f>IF(F3463&lt;=450000,0,MAX(0,Q3463*0.04-MIN(50000,Q3463)*0.02))</f>
        <v/>
      </c>
      <c r="V3463" s="21">
        <f>50000+MAX(0,G3463-480000)</f>
        <v/>
      </c>
      <c r="W3463" s="21">
        <f>P3463-V3463</f>
        <v/>
      </c>
      <c r="X3463" s="21">
        <f>Q3463-V3463</f>
        <v/>
      </c>
      <c r="Y3463" s="22">
        <f>IF(W3463&lt;0,0.9,LOOKUP(W3463,{0,1950001,3300001,6950001,9000001,18000001,40000001},{0.84895,0.7979,0.6958,0.66517,0.56307,0.4916,0.44055}))</f>
        <v/>
      </c>
      <c r="Z3463" s="22">
        <f>IF(X3463&lt;0,0.9,LOOKUP(X3463,{0,1950001,3300001,6950001,9000001,18000001,40000001},{0.84895,0.7979,0.6958,0.66517,0.56307,0.4916,0.44055}))</f>
        <v/>
      </c>
      <c r="AA3463" s="22">
        <f>IF(W3463&lt;0,0,CHOOSE(MATCH(W3463,{0,1950001,3300001,6950001,9000001},1),5.105/84.895,10.21/79.79,20.42/69.58,23.483/66.517,33.693/56.307))</f>
        <v/>
      </c>
      <c r="AB3463" s="21">
        <f>IF(C3463&lt;=2000,0,(MIN(C3463,ROUNDDOWN(F3463*0.3,0))-2000)*0.1)</f>
        <v/>
      </c>
      <c r="AC3463" s="21">
        <f>IF(C3463&lt;=2000,0,MIN((C3463-2000)*Y3463,(R3463+S3463)*0.2))</f>
        <v/>
      </c>
      <c r="AD3463" s="21">
        <f>IF(C3463&lt;=2000,0,MIN((C3463-2000)*Z3463,(T3463+U3463)*0.2))</f>
        <v/>
      </c>
      <c r="AE3463" s="21">
        <f>AC3463*AA3463</f>
        <v/>
      </c>
      <c r="AF3463" s="21">
        <f>ROUNDDOWN(R3463,-2)+ROUNDDOWN(S3463,-2)</f>
        <v/>
      </c>
      <c r="AG3463" s="21">
        <f>ROUNDDOWN(MAX(0,R3463-(AB3463+AC3463+AE3463)*0.6),-2)+ROUNDDOWN(MAX(0,S3463-(AB3463+AC3463+AE3463)*0.4),-2)</f>
        <v/>
      </c>
      <c r="AH3463" s="21">
        <f>ROUNDDOWN(MAX(0,T3463-(AB3463+AD3463)*0.6),-2)+ROUNDDOWN(MAX(0,U3463-(AB3463+AD3463)*0.4),-2)</f>
        <v/>
      </c>
      <c r="AI3463" s="21">
        <f>ROUNDDOWN(T3463,-2)+ROUNDDOWN(U3463,-2)</f>
        <v/>
      </c>
      <c r="AJ3463" s="21">
        <f>M3463+AF3463</f>
        <v/>
      </c>
      <c r="AK3463" s="21">
        <f>M3463+AG3463</f>
        <v/>
      </c>
      <c r="AL3463" s="21">
        <f>N3463+AH3463</f>
        <v/>
      </c>
      <c r="AM3463" s="21">
        <f>O3463+AI3463</f>
        <v/>
      </c>
      <c r="AN3463" s="21">
        <f>N3463+AI3463</f>
        <v/>
      </c>
      <c r="AO3463" s="21">
        <f>ROUNDDOWN((R3463+S3463)*0.2/Y3463+2000,0)</f>
        <v/>
      </c>
      <c r="AP3463" s="21">
        <f>ROUNDDOWN((T3463+U3463)*0.2/Z3463+2000,0)</f>
        <v/>
      </c>
      <c r="AQ3463" s="21">
        <f>AL3463-AK3463</f>
        <v/>
      </c>
      <c r="AR3463" s="21">
        <f>AM3463-AK3463</f>
        <v/>
      </c>
      <c r="AS3463" s="21">
        <f>AM3463-AL3463</f>
        <v/>
      </c>
      <c r="AT3463" s="21">
        <f>AK3463+C3463-AJ3463</f>
        <v/>
      </c>
      <c r="AU3463" s="21">
        <f>AL3463+C3463-AM3463</f>
        <v/>
      </c>
      <c r="AV3463" s="21">
        <f>AN3463+C3463-AM3463</f>
        <v/>
      </c>
    </row>
    <row r="3464">
      <c r="A3464" t="inlineStr">
        <is>
          <t>1万円刻み</t>
        </is>
      </c>
      <c r="B3464" s="21">
        <f>'5_1万円刻み'!$A$1701</f>
        <v/>
      </c>
      <c r="C3464" s="21">
        <f>AO3464</f>
        <v/>
      </c>
      <c r="D3464" s="21" t="n">
        <v>0</v>
      </c>
      <c r="E3464" s="21">
        <f>ROUND(MIN(B3464/12,650000)*12*0.0915+MIN(B3464/12,1390000)*12*(0.0504+0)+B3464*0.005,0)</f>
        <v/>
      </c>
      <c r="F3464" s="21">
        <f>IF(B3464&lt;741000,0,IF(B3464&lt;2191000,B3464-740000,IF(B3464&lt;2193000,1451000,IF(B3464&lt;2196000,1453000,IF(B3464&lt;2200000,1456000,IF(B3464&lt;3600000,ROUND(ROUNDDOWN(B3464/4,-3)*2.8,0)-80000,IF(B3464&lt;6600000,ROUND(ROUNDDOWN(B3464/4,-3)*3.2,0)-440000,IF(B3464&lt;8500000,ROUNDDOWN(B3464*0.9,0)-1100000,B3464-1950000))))))))</f>
        <v/>
      </c>
      <c r="G3464" s="21">
        <f>IF(F3464&gt;23500000,NA(),IF(F3464&lt;=4890000,1040000,IF(F3464&lt;=6550000,670000,620000)))</f>
        <v/>
      </c>
      <c r="H3464" s="21">
        <f>IF(D3464&lt;=0,0,MAX(0,MIN(2000000,D3464-MIN(100000,ROUNDDOWN(F3464*0.05,0)))))</f>
        <v/>
      </c>
      <c r="I3464" s="21">
        <f>IF(C3464&lt;=2000,0,MIN(C3464,ROUNDDOWN(F3464*0.4,0))-2000)</f>
        <v/>
      </c>
      <c r="J3464" s="21">
        <f>MAX(0,ROUNDDOWN(F3464-E3464-G3464,-3))</f>
        <v/>
      </c>
      <c r="K3464" s="21">
        <f>MAX(0,ROUNDDOWN(F3464-E3464-G3464-H3464-I3464,-3))</f>
        <v/>
      </c>
      <c r="L3464" s="21">
        <f>MAX(0,ROUNDDOWN(F3464-E3464-G3464-H3464,-3))</f>
        <v/>
      </c>
      <c r="M3464" s="21">
        <f>IF(J3464&lt;=0,0,ROUNDDOWN((J3464*LOOKUP(J3464,{0,1950001,3300001,6950001,9000001,18000001,40000001},{0.05,0.1,0.2,0.23,0.33,0.4,0.45})-LOOKUP(J3464,{0,1950001,3300001,6950001,9000001,18000001,40000001},{0,97500,427500,636000,1536000,2796000,4796000}))*1.021,-2))</f>
        <v/>
      </c>
      <c r="N3464" s="21">
        <f>IF(K3464&lt;=0,0,ROUNDDOWN((K3464*LOOKUP(K3464,{0,1950001,3300001,6950001,9000001,18000001,40000001},{0.05,0.1,0.2,0.23,0.33,0.4,0.45})-LOOKUP(K3464,{0,1950001,3300001,6950001,9000001,18000001,40000001},{0,97500,427500,636000,1536000,2796000,4796000}))*1.021,-2))</f>
        <v/>
      </c>
      <c r="O3464" s="21">
        <f>IF(L3464&lt;=0,0,ROUNDDOWN((L3464*LOOKUP(L3464,{0,1950001,3300001,6950001,9000001,18000001,40000001},{0.05,0.1,0.2,0.23,0.33,0.4,0.45})-LOOKUP(L3464,{0,1950001,3300001,6950001,9000001,18000001,40000001},{0,97500,427500,636000,1536000,2796000,4796000}))*1.021,-2))</f>
        <v/>
      </c>
      <c r="P3464" s="21">
        <f>MAX(0,ROUNDDOWN(F3464-E3464-430000,-3))</f>
        <v/>
      </c>
      <c r="Q3464" s="21">
        <f>MAX(0,ROUNDDOWN(F3464-E3464-430000-H3464,-3))</f>
        <v/>
      </c>
      <c r="R3464" s="21">
        <f>IF(F3464&lt;=450000,0,MAX(0,P3464*0.06-MIN(50000,P3464)*0.03))</f>
        <v/>
      </c>
      <c r="S3464" s="21">
        <f>IF(F3464&lt;=450000,0,MAX(0,P3464*0.04-MIN(50000,P3464)*0.02))</f>
        <v/>
      </c>
      <c r="T3464" s="21">
        <f>IF(F3464&lt;=450000,0,MAX(0,Q3464*0.06-MIN(50000,Q3464)*0.03))</f>
        <v/>
      </c>
      <c r="U3464" s="21">
        <f>IF(F3464&lt;=450000,0,MAX(0,Q3464*0.04-MIN(50000,Q3464)*0.02))</f>
        <v/>
      </c>
      <c r="V3464" s="21">
        <f>50000+MAX(0,G3464-480000)</f>
        <v/>
      </c>
      <c r="W3464" s="21">
        <f>P3464-V3464</f>
        <v/>
      </c>
      <c r="X3464" s="21">
        <f>Q3464-V3464</f>
        <v/>
      </c>
      <c r="Y3464" s="22">
        <f>IF(W3464&lt;0,0.9,LOOKUP(W3464,{0,1950001,3300001,6950001,9000001,18000001,40000001},{0.84895,0.7979,0.6958,0.66517,0.56307,0.4916,0.44055}))</f>
        <v/>
      </c>
      <c r="Z3464" s="22">
        <f>IF(X3464&lt;0,0.9,LOOKUP(X3464,{0,1950001,3300001,6950001,9000001,18000001,40000001},{0.84895,0.7979,0.6958,0.66517,0.56307,0.4916,0.44055}))</f>
        <v/>
      </c>
      <c r="AA3464" s="22">
        <f>IF(W3464&lt;0,0,CHOOSE(MATCH(W3464,{0,1950001,3300001,6950001,9000001},1),5.105/84.895,10.21/79.79,20.42/69.58,23.483/66.517,33.693/56.307))</f>
        <v/>
      </c>
      <c r="AB3464" s="21">
        <f>IF(C3464&lt;=2000,0,(MIN(C3464,ROUNDDOWN(F3464*0.3,0))-2000)*0.1)</f>
        <v/>
      </c>
      <c r="AC3464" s="21">
        <f>IF(C3464&lt;=2000,0,MIN((C3464-2000)*Y3464,(R3464+S3464)*0.2))</f>
        <v/>
      </c>
      <c r="AD3464" s="21">
        <f>IF(C3464&lt;=2000,0,MIN((C3464-2000)*Z3464,(T3464+U3464)*0.2))</f>
        <v/>
      </c>
      <c r="AE3464" s="21">
        <f>AC3464*AA3464</f>
        <v/>
      </c>
      <c r="AF3464" s="21">
        <f>ROUNDDOWN(R3464,-2)+ROUNDDOWN(S3464,-2)</f>
        <v/>
      </c>
      <c r="AG3464" s="21">
        <f>ROUNDDOWN(MAX(0,R3464-(AB3464+AC3464+AE3464)*0.6),-2)+ROUNDDOWN(MAX(0,S3464-(AB3464+AC3464+AE3464)*0.4),-2)</f>
        <v/>
      </c>
      <c r="AH3464" s="21">
        <f>ROUNDDOWN(MAX(0,T3464-(AB3464+AD3464)*0.6),-2)+ROUNDDOWN(MAX(0,U3464-(AB3464+AD3464)*0.4),-2)</f>
        <v/>
      </c>
      <c r="AI3464" s="21">
        <f>ROUNDDOWN(T3464,-2)+ROUNDDOWN(U3464,-2)</f>
        <v/>
      </c>
      <c r="AJ3464" s="21">
        <f>M3464+AF3464</f>
        <v/>
      </c>
      <c r="AK3464" s="21">
        <f>M3464+AG3464</f>
        <v/>
      </c>
      <c r="AL3464" s="21">
        <f>N3464+AH3464</f>
        <v/>
      </c>
      <c r="AM3464" s="21">
        <f>O3464+AI3464</f>
        <v/>
      </c>
      <c r="AN3464" s="21">
        <f>N3464+AI3464</f>
        <v/>
      </c>
      <c r="AO3464" s="21">
        <f>ROUNDDOWN((R3464+S3464)*0.2/Y3464+2000,0)</f>
        <v/>
      </c>
      <c r="AP3464" s="21">
        <f>ROUNDDOWN((T3464+U3464)*0.2/Z3464+2000,0)</f>
        <v/>
      </c>
      <c r="AQ3464" s="21">
        <f>AL3464-AK3464</f>
        <v/>
      </c>
      <c r="AR3464" s="21">
        <f>AM3464-AK3464</f>
        <v/>
      </c>
      <c r="AS3464" s="21">
        <f>AM3464-AL3464</f>
        <v/>
      </c>
      <c r="AT3464" s="21">
        <f>AK3464+C3464-AJ3464</f>
        <v/>
      </c>
      <c r="AU3464" s="21">
        <f>AL3464+C3464-AM3464</f>
        <v/>
      </c>
      <c r="AV3464" s="21">
        <f>AN3464+C3464-AM3464</f>
        <v/>
      </c>
    </row>
    <row r="3465">
      <c r="A3465" t="inlineStr">
        <is>
          <t>1万円刻み</t>
        </is>
      </c>
      <c r="B3465" s="21">
        <f>'5_1万円刻み'!$A$1702</f>
        <v/>
      </c>
      <c r="C3465" s="21">
        <f>AO3465</f>
        <v/>
      </c>
      <c r="D3465" s="21" t="n">
        <v>0</v>
      </c>
      <c r="E3465" s="21">
        <f>ROUND(MIN(B3465/12,650000)*12*0.0915+MIN(B3465/12,1390000)*12*(0.0504+0)+B3465*0.005,0)</f>
        <v/>
      </c>
      <c r="F3465" s="21">
        <f>IF(B3465&lt;741000,0,IF(B3465&lt;2191000,B3465-740000,IF(B3465&lt;2193000,1451000,IF(B3465&lt;2196000,1453000,IF(B3465&lt;2200000,1456000,IF(B3465&lt;3600000,ROUND(ROUNDDOWN(B3465/4,-3)*2.8,0)-80000,IF(B3465&lt;6600000,ROUND(ROUNDDOWN(B3465/4,-3)*3.2,0)-440000,IF(B3465&lt;8500000,ROUNDDOWN(B3465*0.9,0)-1100000,B3465-1950000))))))))</f>
        <v/>
      </c>
      <c r="G3465" s="21">
        <f>IF(F3465&gt;23500000,NA(),IF(F3465&lt;=4890000,1040000,IF(F3465&lt;=6550000,670000,620000)))</f>
        <v/>
      </c>
      <c r="H3465" s="21">
        <f>IF(D3465&lt;=0,0,MAX(0,MIN(2000000,D3465-MIN(100000,ROUNDDOWN(F3465*0.05,0)))))</f>
        <v/>
      </c>
      <c r="I3465" s="21">
        <f>IF(C3465&lt;=2000,0,MIN(C3465,ROUNDDOWN(F3465*0.4,0))-2000)</f>
        <v/>
      </c>
      <c r="J3465" s="21">
        <f>MAX(0,ROUNDDOWN(F3465-E3465-G3465,-3))</f>
        <v/>
      </c>
      <c r="K3465" s="21">
        <f>MAX(0,ROUNDDOWN(F3465-E3465-G3465-H3465-I3465,-3))</f>
        <v/>
      </c>
      <c r="L3465" s="21">
        <f>MAX(0,ROUNDDOWN(F3465-E3465-G3465-H3465,-3))</f>
        <v/>
      </c>
      <c r="M3465" s="21">
        <f>IF(J3465&lt;=0,0,ROUNDDOWN((J3465*LOOKUP(J3465,{0,1950001,3300001,6950001,9000001,18000001,40000001},{0.05,0.1,0.2,0.23,0.33,0.4,0.45})-LOOKUP(J3465,{0,1950001,3300001,6950001,9000001,18000001,40000001},{0,97500,427500,636000,1536000,2796000,4796000}))*1.021,-2))</f>
        <v/>
      </c>
      <c r="N3465" s="21">
        <f>IF(K3465&lt;=0,0,ROUNDDOWN((K3465*LOOKUP(K3465,{0,1950001,3300001,6950001,9000001,18000001,40000001},{0.05,0.1,0.2,0.23,0.33,0.4,0.45})-LOOKUP(K3465,{0,1950001,3300001,6950001,9000001,18000001,40000001},{0,97500,427500,636000,1536000,2796000,4796000}))*1.021,-2))</f>
        <v/>
      </c>
      <c r="O3465" s="21">
        <f>IF(L3465&lt;=0,0,ROUNDDOWN((L3465*LOOKUP(L3465,{0,1950001,3300001,6950001,9000001,18000001,40000001},{0.05,0.1,0.2,0.23,0.33,0.4,0.45})-LOOKUP(L3465,{0,1950001,3300001,6950001,9000001,18000001,40000001},{0,97500,427500,636000,1536000,2796000,4796000}))*1.021,-2))</f>
        <v/>
      </c>
      <c r="P3465" s="21">
        <f>MAX(0,ROUNDDOWN(F3465-E3465-430000,-3))</f>
        <v/>
      </c>
      <c r="Q3465" s="21">
        <f>MAX(0,ROUNDDOWN(F3465-E3465-430000-H3465,-3))</f>
        <v/>
      </c>
      <c r="R3465" s="21">
        <f>IF(F3465&lt;=450000,0,MAX(0,P3465*0.06-MIN(50000,P3465)*0.03))</f>
        <v/>
      </c>
      <c r="S3465" s="21">
        <f>IF(F3465&lt;=450000,0,MAX(0,P3465*0.04-MIN(50000,P3465)*0.02))</f>
        <v/>
      </c>
      <c r="T3465" s="21">
        <f>IF(F3465&lt;=450000,0,MAX(0,Q3465*0.06-MIN(50000,Q3465)*0.03))</f>
        <v/>
      </c>
      <c r="U3465" s="21">
        <f>IF(F3465&lt;=450000,0,MAX(0,Q3465*0.04-MIN(50000,Q3465)*0.02))</f>
        <v/>
      </c>
      <c r="V3465" s="21">
        <f>50000+MAX(0,G3465-480000)</f>
        <v/>
      </c>
      <c r="W3465" s="21">
        <f>P3465-V3465</f>
        <v/>
      </c>
      <c r="X3465" s="21">
        <f>Q3465-V3465</f>
        <v/>
      </c>
      <c r="Y3465" s="22">
        <f>IF(W3465&lt;0,0.9,LOOKUP(W3465,{0,1950001,3300001,6950001,9000001,18000001,40000001},{0.84895,0.7979,0.6958,0.66517,0.56307,0.4916,0.44055}))</f>
        <v/>
      </c>
      <c r="Z3465" s="22">
        <f>IF(X3465&lt;0,0.9,LOOKUP(X3465,{0,1950001,3300001,6950001,9000001,18000001,40000001},{0.84895,0.7979,0.6958,0.66517,0.56307,0.4916,0.44055}))</f>
        <v/>
      </c>
      <c r="AA3465" s="22">
        <f>IF(W3465&lt;0,0,CHOOSE(MATCH(W3465,{0,1950001,3300001,6950001,9000001},1),5.105/84.895,10.21/79.79,20.42/69.58,23.483/66.517,33.693/56.307))</f>
        <v/>
      </c>
      <c r="AB3465" s="21">
        <f>IF(C3465&lt;=2000,0,(MIN(C3465,ROUNDDOWN(F3465*0.3,0))-2000)*0.1)</f>
        <v/>
      </c>
      <c r="AC3465" s="21">
        <f>IF(C3465&lt;=2000,0,MIN((C3465-2000)*Y3465,(R3465+S3465)*0.2))</f>
        <v/>
      </c>
      <c r="AD3465" s="21">
        <f>IF(C3465&lt;=2000,0,MIN((C3465-2000)*Z3465,(T3465+U3465)*0.2))</f>
        <v/>
      </c>
      <c r="AE3465" s="21">
        <f>AC3465*AA3465</f>
        <v/>
      </c>
      <c r="AF3465" s="21">
        <f>ROUNDDOWN(R3465,-2)+ROUNDDOWN(S3465,-2)</f>
        <v/>
      </c>
      <c r="AG3465" s="21">
        <f>ROUNDDOWN(MAX(0,R3465-(AB3465+AC3465+AE3465)*0.6),-2)+ROUNDDOWN(MAX(0,S3465-(AB3465+AC3465+AE3465)*0.4),-2)</f>
        <v/>
      </c>
      <c r="AH3465" s="21">
        <f>ROUNDDOWN(MAX(0,T3465-(AB3465+AD3465)*0.6),-2)+ROUNDDOWN(MAX(0,U3465-(AB3465+AD3465)*0.4),-2)</f>
        <v/>
      </c>
      <c r="AI3465" s="21">
        <f>ROUNDDOWN(T3465,-2)+ROUNDDOWN(U3465,-2)</f>
        <v/>
      </c>
      <c r="AJ3465" s="21">
        <f>M3465+AF3465</f>
        <v/>
      </c>
      <c r="AK3465" s="21">
        <f>M3465+AG3465</f>
        <v/>
      </c>
      <c r="AL3465" s="21">
        <f>N3465+AH3465</f>
        <v/>
      </c>
      <c r="AM3465" s="21">
        <f>O3465+AI3465</f>
        <v/>
      </c>
      <c r="AN3465" s="21">
        <f>N3465+AI3465</f>
        <v/>
      </c>
      <c r="AO3465" s="21">
        <f>ROUNDDOWN((R3465+S3465)*0.2/Y3465+2000,0)</f>
        <v/>
      </c>
      <c r="AP3465" s="21">
        <f>ROUNDDOWN((T3465+U3465)*0.2/Z3465+2000,0)</f>
        <v/>
      </c>
      <c r="AQ3465" s="21">
        <f>AL3465-AK3465</f>
        <v/>
      </c>
      <c r="AR3465" s="21">
        <f>AM3465-AK3465</f>
        <v/>
      </c>
      <c r="AS3465" s="21">
        <f>AM3465-AL3465</f>
        <v/>
      </c>
      <c r="AT3465" s="21">
        <f>AK3465+C3465-AJ3465</f>
        <v/>
      </c>
      <c r="AU3465" s="21">
        <f>AL3465+C3465-AM3465</f>
        <v/>
      </c>
      <c r="AV3465" s="21">
        <f>AN3465+C3465-AM3465</f>
        <v/>
      </c>
    </row>
    <row r="3466">
      <c r="A3466" t="inlineStr">
        <is>
          <t>1万円刻み</t>
        </is>
      </c>
      <c r="B3466" s="21">
        <f>'5_1万円刻み'!$A$1703</f>
        <v/>
      </c>
      <c r="C3466" s="21">
        <f>AO3466</f>
        <v/>
      </c>
      <c r="D3466" s="21" t="n">
        <v>0</v>
      </c>
      <c r="E3466" s="21">
        <f>ROUND(MIN(B3466/12,650000)*12*0.0915+MIN(B3466/12,1390000)*12*(0.0504+0)+B3466*0.005,0)</f>
        <v/>
      </c>
      <c r="F3466" s="21">
        <f>IF(B3466&lt;741000,0,IF(B3466&lt;2191000,B3466-740000,IF(B3466&lt;2193000,1451000,IF(B3466&lt;2196000,1453000,IF(B3466&lt;2200000,1456000,IF(B3466&lt;3600000,ROUND(ROUNDDOWN(B3466/4,-3)*2.8,0)-80000,IF(B3466&lt;6600000,ROUND(ROUNDDOWN(B3466/4,-3)*3.2,0)-440000,IF(B3466&lt;8500000,ROUNDDOWN(B3466*0.9,0)-1100000,B3466-1950000))))))))</f>
        <v/>
      </c>
      <c r="G3466" s="21">
        <f>IF(F3466&gt;23500000,NA(),IF(F3466&lt;=4890000,1040000,IF(F3466&lt;=6550000,670000,620000)))</f>
        <v/>
      </c>
      <c r="H3466" s="21">
        <f>IF(D3466&lt;=0,0,MAX(0,MIN(2000000,D3466-MIN(100000,ROUNDDOWN(F3466*0.05,0)))))</f>
        <v/>
      </c>
      <c r="I3466" s="21">
        <f>IF(C3466&lt;=2000,0,MIN(C3466,ROUNDDOWN(F3466*0.4,0))-2000)</f>
        <v/>
      </c>
      <c r="J3466" s="21">
        <f>MAX(0,ROUNDDOWN(F3466-E3466-G3466,-3))</f>
        <v/>
      </c>
      <c r="K3466" s="21">
        <f>MAX(0,ROUNDDOWN(F3466-E3466-G3466-H3466-I3466,-3))</f>
        <v/>
      </c>
      <c r="L3466" s="21">
        <f>MAX(0,ROUNDDOWN(F3466-E3466-G3466-H3466,-3))</f>
        <v/>
      </c>
      <c r="M3466" s="21">
        <f>IF(J3466&lt;=0,0,ROUNDDOWN((J3466*LOOKUP(J3466,{0,1950001,3300001,6950001,9000001,18000001,40000001},{0.05,0.1,0.2,0.23,0.33,0.4,0.45})-LOOKUP(J3466,{0,1950001,3300001,6950001,9000001,18000001,40000001},{0,97500,427500,636000,1536000,2796000,4796000}))*1.021,-2))</f>
        <v/>
      </c>
      <c r="N3466" s="21">
        <f>IF(K3466&lt;=0,0,ROUNDDOWN((K3466*LOOKUP(K3466,{0,1950001,3300001,6950001,9000001,18000001,40000001},{0.05,0.1,0.2,0.23,0.33,0.4,0.45})-LOOKUP(K3466,{0,1950001,3300001,6950001,9000001,18000001,40000001},{0,97500,427500,636000,1536000,2796000,4796000}))*1.021,-2))</f>
        <v/>
      </c>
      <c r="O3466" s="21">
        <f>IF(L3466&lt;=0,0,ROUNDDOWN((L3466*LOOKUP(L3466,{0,1950001,3300001,6950001,9000001,18000001,40000001},{0.05,0.1,0.2,0.23,0.33,0.4,0.45})-LOOKUP(L3466,{0,1950001,3300001,6950001,9000001,18000001,40000001},{0,97500,427500,636000,1536000,2796000,4796000}))*1.021,-2))</f>
        <v/>
      </c>
      <c r="P3466" s="21">
        <f>MAX(0,ROUNDDOWN(F3466-E3466-430000,-3))</f>
        <v/>
      </c>
      <c r="Q3466" s="21">
        <f>MAX(0,ROUNDDOWN(F3466-E3466-430000-H3466,-3))</f>
        <v/>
      </c>
      <c r="R3466" s="21">
        <f>IF(F3466&lt;=450000,0,MAX(0,P3466*0.06-MIN(50000,P3466)*0.03))</f>
        <v/>
      </c>
      <c r="S3466" s="21">
        <f>IF(F3466&lt;=450000,0,MAX(0,P3466*0.04-MIN(50000,P3466)*0.02))</f>
        <v/>
      </c>
      <c r="T3466" s="21">
        <f>IF(F3466&lt;=450000,0,MAX(0,Q3466*0.06-MIN(50000,Q3466)*0.03))</f>
        <v/>
      </c>
      <c r="U3466" s="21">
        <f>IF(F3466&lt;=450000,0,MAX(0,Q3466*0.04-MIN(50000,Q3466)*0.02))</f>
        <v/>
      </c>
      <c r="V3466" s="21">
        <f>50000+MAX(0,G3466-480000)</f>
        <v/>
      </c>
      <c r="W3466" s="21">
        <f>P3466-V3466</f>
        <v/>
      </c>
      <c r="X3466" s="21">
        <f>Q3466-V3466</f>
        <v/>
      </c>
      <c r="Y3466" s="22">
        <f>IF(W3466&lt;0,0.9,LOOKUP(W3466,{0,1950001,3300001,6950001,9000001,18000001,40000001},{0.84895,0.7979,0.6958,0.66517,0.56307,0.4916,0.44055}))</f>
        <v/>
      </c>
      <c r="Z3466" s="22">
        <f>IF(X3466&lt;0,0.9,LOOKUP(X3466,{0,1950001,3300001,6950001,9000001,18000001,40000001},{0.84895,0.7979,0.6958,0.66517,0.56307,0.4916,0.44055}))</f>
        <v/>
      </c>
      <c r="AA3466" s="22">
        <f>IF(W3466&lt;0,0,CHOOSE(MATCH(W3466,{0,1950001,3300001,6950001,9000001},1),5.105/84.895,10.21/79.79,20.42/69.58,23.483/66.517,33.693/56.307))</f>
        <v/>
      </c>
      <c r="AB3466" s="21">
        <f>IF(C3466&lt;=2000,0,(MIN(C3466,ROUNDDOWN(F3466*0.3,0))-2000)*0.1)</f>
        <v/>
      </c>
      <c r="AC3466" s="21">
        <f>IF(C3466&lt;=2000,0,MIN((C3466-2000)*Y3466,(R3466+S3466)*0.2))</f>
        <v/>
      </c>
      <c r="AD3466" s="21">
        <f>IF(C3466&lt;=2000,0,MIN((C3466-2000)*Z3466,(T3466+U3466)*0.2))</f>
        <v/>
      </c>
      <c r="AE3466" s="21">
        <f>AC3466*AA3466</f>
        <v/>
      </c>
      <c r="AF3466" s="21">
        <f>ROUNDDOWN(R3466,-2)+ROUNDDOWN(S3466,-2)</f>
        <v/>
      </c>
      <c r="AG3466" s="21">
        <f>ROUNDDOWN(MAX(0,R3466-(AB3466+AC3466+AE3466)*0.6),-2)+ROUNDDOWN(MAX(0,S3466-(AB3466+AC3466+AE3466)*0.4),-2)</f>
        <v/>
      </c>
      <c r="AH3466" s="21">
        <f>ROUNDDOWN(MAX(0,T3466-(AB3466+AD3466)*0.6),-2)+ROUNDDOWN(MAX(0,U3466-(AB3466+AD3466)*0.4),-2)</f>
        <v/>
      </c>
      <c r="AI3466" s="21">
        <f>ROUNDDOWN(T3466,-2)+ROUNDDOWN(U3466,-2)</f>
        <v/>
      </c>
      <c r="AJ3466" s="21">
        <f>M3466+AF3466</f>
        <v/>
      </c>
      <c r="AK3466" s="21">
        <f>M3466+AG3466</f>
        <v/>
      </c>
      <c r="AL3466" s="21">
        <f>N3466+AH3466</f>
        <v/>
      </c>
      <c r="AM3466" s="21">
        <f>O3466+AI3466</f>
        <v/>
      </c>
      <c r="AN3466" s="21">
        <f>N3466+AI3466</f>
        <v/>
      </c>
      <c r="AO3466" s="21">
        <f>ROUNDDOWN((R3466+S3466)*0.2/Y3466+2000,0)</f>
        <v/>
      </c>
      <c r="AP3466" s="21">
        <f>ROUNDDOWN((T3466+U3466)*0.2/Z3466+2000,0)</f>
        <v/>
      </c>
      <c r="AQ3466" s="21">
        <f>AL3466-AK3466</f>
        <v/>
      </c>
      <c r="AR3466" s="21">
        <f>AM3466-AK3466</f>
        <v/>
      </c>
      <c r="AS3466" s="21">
        <f>AM3466-AL3466</f>
        <v/>
      </c>
      <c r="AT3466" s="21">
        <f>AK3466+C3466-AJ3466</f>
        <v/>
      </c>
      <c r="AU3466" s="21">
        <f>AL3466+C3466-AM3466</f>
        <v/>
      </c>
      <c r="AV3466" s="21">
        <f>AN3466+C3466-AM3466</f>
        <v/>
      </c>
    </row>
    <row r="3467">
      <c r="A3467" t="inlineStr">
        <is>
          <t>1万円刻み</t>
        </is>
      </c>
      <c r="B3467" s="21">
        <f>'5_1万円刻み'!$A$1704</f>
        <v/>
      </c>
      <c r="C3467" s="21">
        <f>AO3467</f>
        <v/>
      </c>
      <c r="D3467" s="21" t="n">
        <v>0</v>
      </c>
      <c r="E3467" s="21">
        <f>ROUND(MIN(B3467/12,650000)*12*0.0915+MIN(B3467/12,1390000)*12*(0.0504+0)+B3467*0.005,0)</f>
        <v/>
      </c>
      <c r="F3467" s="21">
        <f>IF(B3467&lt;741000,0,IF(B3467&lt;2191000,B3467-740000,IF(B3467&lt;2193000,1451000,IF(B3467&lt;2196000,1453000,IF(B3467&lt;2200000,1456000,IF(B3467&lt;3600000,ROUND(ROUNDDOWN(B3467/4,-3)*2.8,0)-80000,IF(B3467&lt;6600000,ROUND(ROUNDDOWN(B3467/4,-3)*3.2,0)-440000,IF(B3467&lt;8500000,ROUNDDOWN(B3467*0.9,0)-1100000,B3467-1950000))))))))</f>
        <v/>
      </c>
      <c r="G3467" s="21">
        <f>IF(F3467&gt;23500000,NA(),IF(F3467&lt;=4890000,1040000,IF(F3467&lt;=6550000,670000,620000)))</f>
        <v/>
      </c>
      <c r="H3467" s="21">
        <f>IF(D3467&lt;=0,0,MAX(0,MIN(2000000,D3467-MIN(100000,ROUNDDOWN(F3467*0.05,0)))))</f>
        <v/>
      </c>
      <c r="I3467" s="21">
        <f>IF(C3467&lt;=2000,0,MIN(C3467,ROUNDDOWN(F3467*0.4,0))-2000)</f>
        <v/>
      </c>
      <c r="J3467" s="21">
        <f>MAX(0,ROUNDDOWN(F3467-E3467-G3467,-3))</f>
        <v/>
      </c>
      <c r="K3467" s="21">
        <f>MAX(0,ROUNDDOWN(F3467-E3467-G3467-H3467-I3467,-3))</f>
        <v/>
      </c>
      <c r="L3467" s="21">
        <f>MAX(0,ROUNDDOWN(F3467-E3467-G3467-H3467,-3))</f>
        <v/>
      </c>
      <c r="M3467" s="21">
        <f>IF(J3467&lt;=0,0,ROUNDDOWN((J3467*LOOKUP(J3467,{0,1950001,3300001,6950001,9000001,18000001,40000001},{0.05,0.1,0.2,0.23,0.33,0.4,0.45})-LOOKUP(J3467,{0,1950001,3300001,6950001,9000001,18000001,40000001},{0,97500,427500,636000,1536000,2796000,4796000}))*1.021,-2))</f>
        <v/>
      </c>
      <c r="N3467" s="21">
        <f>IF(K3467&lt;=0,0,ROUNDDOWN((K3467*LOOKUP(K3467,{0,1950001,3300001,6950001,9000001,18000001,40000001},{0.05,0.1,0.2,0.23,0.33,0.4,0.45})-LOOKUP(K3467,{0,1950001,3300001,6950001,9000001,18000001,40000001},{0,97500,427500,636000,1536000,2796000,4796000}))*1.021,-2))</f>
        <v/>
      </c>
      <c r="O3467" s="21">
        <f>IF(L3467&lt;=0,0,ROUNDDOWN((L3467*LOOKUP(L3467,{0,1950001,3300001,6950001,9000001,18000001,40000001},{0.05,0.1,0.2,0.23,0.33,0.4,0.45})-LOOKUP(L3467,{0,1950001,3300001,6950001,9000001,18000001,40000001},{0,97500,427500,636000,1536000,2796000,4796000}))*1.021,-2))</f>
        <v/>
      </c>
      <c r="P3467" s="21">
        <f>MAX(0,ROUNDDOWN(F3467-E3467-430000,-3))</f>
        <v/>
      </c>
      <c r="Q3467" s="21">
        <f>MAX(0,ROUNDDOWN(F3467-E3467-430000-H3467,-3))</f>
        <v/>
      </c>
      <c r="R3467" s="21">
        <f>IF(F3467&lt;=450000,0,MAX(0,P3467*0.06-MIN(50000,P3467)*0.03))</f>
        <v/>
      </c>
      <c r="S3467" s="21">
        <f>IF(F3467&lt;=450000,0,MAX(0,P3467*0.04-MIN(50000,P3467)*0.02))</f>
        <v/>
      </c>
      <c r="T3467" s="21">
        <f>IF(F3467&lt;=450000,0,MAX(0,Q3467*0.06-MIN(50000,Q3467)*0.03))</f>
        <v/>
      </c>
      <c r="U3467" s="21">
        <f>IF(F3467&lt;=450000,0,MAX(0,Q3467*0.04-MIN(50000,Q3467)*0.02))</f>
        <v/>
      </c>
      <c r="V3467" s="21">
        <f>50000+MAX(0,G3467-480000)</f>
        <v/>
      </c>
      <c r="W3467" s="21">
        <f>P3467-V3467</f>
        <v/>
      </c>
      <c r="X3467" s="21">
        <f>Q3467-V3467</f>
        <v/>
      </c>
      <c r="Y3467" s="22">
        <f>IF(W3467&lt;0,0.9,LOOKUP(W3467,{0,1950001,3300001,6950001,9000001,18000001,40000001},{0.84895,0.7979,0.6958,0.66517,0.56307,0.4916,0.44055}))</f>
        <v/>
      </c>
      <c r="Z3467" s="22">
        <f>IF(X3467&lt;0,0.9,LOOKUP(X3467,{0,1950001,3300001,6950001,9000001,18000001,40000001},{0.84895,0.7979,0.6958,0.66517,0.56307,0.4916,0.44055}))</f>
        <v/>
      </c>
      <c r="AA3467" s="22">
        <f>IF(W3467&lt;0,0,CHOOSE(MATCH(W3467,{0,1950001,3300001,6950001,9000001},1),5.105/84.895,10.21/79.79,20.42/69.58,23.483/66.517,33.693/56.307))</f>
        <v/>
      </c>
      <c r="AB3467" s="21">
        <f>IF(C3467&lt;=2000,0,(MIN(C3467,ROUNDDOWN(F3467*0.3,0))-2000)*0.1)</f>
        <v/>
      </c>
      <c r="AC3467" s="21">
        <f>IF(C3467&lt;=2000,0,MIN((C3467-2000)*Y3467,(R3467+S3467)*0.2))</f>
        <v/>
      </c>
      <c r="AD3467" s="21">
        <f>IF(C3467&lt;=2000,0,MIN((C3467-2000)*Z3467,(T3467+U3467)*0.2))</f>
        <v/>
      </c>
      <c r="AE3467" s="21">
        <f>AC3467*AA3467</f>
        <v/>
      </c>
      <c r="AF3467" s="21">
        <f>ROUNDDOWN(R3467,-2)+ROUNDDOWN(S3467,-2)</f>
        <v/>
      </c>
      <c r="AG3467" s="21">
        <f>ROUNDDOWN(MAX(0,R3467-(AB3467+AC3467+AE3467)*0.6),-2)+ROUNDDOWN(MAX(0,S3467-(AB3467+AC3467+AE3467)*0.4),-2)</f>
        <v/>
      </c>
      <c r="AH3467" s="21">
        <f>ROUNDDOWN(MAX(0,T3467-(AB3467+AD3467)*0.6),-2)+ROUNDDOWN(MAX(0,U3467-(AB3467+AD3467)*0.4),-2)</f>
        <v/>
      </c>
      <c r="AI3467" s="21">
        <f>ROUNDDOWN(T3467,-2)+ROUNDDOWN(U3467,-2)</f>
        <v/>
      </c>
      <c r="AJ3467" s="21">
        <f>M3467+AF3467</f>
        <v/>
      </c>
      <c r="AK3467" s="21">
        <f>M3467+AG3467</f>
        <v/>
      </c>
      <c r="AL3467" s="21">
        <f>N3467+AH3467</f>
        <v/>
      </c>
      <c r="AM3467" s="21">
        <f>O3467+AI3467</f>
        <v/>
      </c>
      <c r="AN3467" s="21">
        <f>N3467+AI3467</f>
        <v/>
      </c>
      <c r="AO3467" s="21">
        <f>ROUNDDOWN((R3467+S3467)*0.2/Y3467+2000,0)</f>
        <v/>
      </c>
      <c r="AP3467" s="21">
        <f>ROUNDDOWN((T3467+U3467)*0.2/Z3467+2000,0)</f>
        <v/>
      </c>
      <c r="AQ3467" s="21">
        <f>AL3467-AK3467</f>
        <v/>
      </c>
      <c r="AR3467" s="21">
        <f>AM3467-AK3467</f>
        <v/>
      </c>
      <c r="AS3467" s="21">
        <f>AM3467-AL3467</f>
        <v/>
      </c>
      <c r="AT3467" s="21">
        <f>AK3467+C3467-AJ3467</f>
        <v/>
      </c>
      <c r="AU3467" s="21">
        <f>AL3467+C3467-AM3467</f>
        <v/>
      </c>
      <c r="AV3467" s="21">
        <f>AN3467+C3467-AM3467</f>
        <v/>
      </c>
    </row>
    <row r="3468">
      <c r="A3468" t="inlineStr">
        <is>
          <t>1万円刻み</t>
        </is>
      </c>
      <c r="B3468" s="21">
        <f>'5_1万円刻み'!$A$1705</f>
        <v/>
      </c>
      <c r="C3468" s="21">
        <f>AO3468</f>
        <v/>
      </c>
      <c r="D3468" s="21" t="n">
        <v>0</v>
      </c>
      <c r="E3468" s="21">
        <f>ROUND(MIN(B3468/12,650000)*12*0.0915+MIN(B3468/12,1390000)*12*(0.0504+0)+B3468*0.005,0)</f>
        <v/>
      </c>
      <c r="F3468" s="21">
        <f>IF(B3468&lt;741000,0,IF(B3468&lt;2191000,B3468-740000,IF(B3468&lt;2193000,1451000,IF(B3468&lt;2196000,1453000,IF(B3468&lt;2200000,1456000,IF(B3468&lt;3600000,ROUND(ROUNDDOWN(B3468/4,-3)*2.8,0)-80000,IF(B3468&lt;6600000,ROUND(ROUNDDOWN(B3468/4,-3)*3.2,0)-440000,IF(B3468&lt;8500000,ROUNDDOWN(B3468*0.9,0)-1100000,B3468-1950000))))))))</f>
        <v/>
      </c>
      <c r="G3468" s="21">
        <f>IF(F3468&gt;23500000,NA(),IF(F3468&lt;=4890000,1040000,IF(F3468&lt;=6550000,670000,620000)))</f>
        <v/>
      </c>
      <c r="H3468" s="21">
        <f>IF(D3468&lt;=0,0,MAX(0,MIN(2000000,D3468-MIN(100000,ROUNDDOWN(F3468*0.05,0)))))</f>
        <v/>
      </c>
      <c r="I3468" s="21">
        <f>IF(C3468&lt;=2000,0,MIN(C3468,ROUNDDOWN(F3468*0.4,0))-2000)</f>
        <v/>
      </c>
      <c r="J3468" s="21">
        <f>MAX(0,ROUNDDOWN(F3468-E3468-G3468,-3))</f>
        <v/>
      </c>
      <c r="K3468" s="21">
        <f>MAX(0,ROUNDDOWN(F3468-E3468-G3468-H3468-I3468,-3))</f>
        <v/>
      </c>
      <c r="L3468" s="21">
        <f>MAX(0,ROUNDDOWN(F3468-E3468-G3468-H3468,-3))</f>
        <v/>
      </c>
      <c r="M3468" s="21">
        <f>IF(J3468&lt;=0,0,ROUNDDOWN((J3468*LOOKUP(J3468,{0,1950001,3300001,6950001,9000001,18000001,40000001},{0.05,0.1,0.2,0.23,0.33,0.4,0.45})-LOOKUP(J3468,{0,1950001,3300001,6950001,9000001,18000001,40000001},{0,97500,427500,636000,1536000,2796000,4796000}))*1.021,-2))</f>
        <v/>
      </c>
      <c r="N3468" s="21">
        <f>IF(K3468&lt;=0,0,ROUNDDOWN((K3468*LOOKUP(K3468,{0,1950001,3300001,6950001,9000001,18000001,40000001},{0.05,0.1,0.2,0.23,0.33,0.4,0.45})-LOOKUP(K3468,{0,1950001,3300001,6950001,9000001,18000001,40000001},{0,97500,427500,636000,1536000,2796000,4796000}))*1.021,-2))</f>
        <v/>
      </c>
      <c r="O3468" s="21">
        <f>IF(L3468&lt;=0,0,ROUNDDOWN((L3468*LOOKUP(L3468,{0,1950001,3300001,6950001,9000001,18000001,40000001},{0.05,0.1,0.2,0.23,0.33,0.4,0.45})-LOOKUP(L3468,{0,1950001,3300001,6950001,9000001,18000001,40000001},{0,97500,427500,636000,1536000,2796000,4796000}))*1.021,-2))</f>
        <v/>
      </c>
      <c r="P3468" s="21">
        <f>MAX(0,ROUNDDOWN(F3468-E3468-430000,-3))</f>
        <v/>
      </c>
      <c r="Q3468" s="21">
        <f>MAX(0,ROUNDDOWN(F3468-E3468-430000-H3468,-3))</f>
        <v/>
      </c>
      <c r="R3468" s="21">
        <f>IF(F3468&lt;=450000,0,MAX(0,P3468*0.06-MIN(50000,P3468)*0.03))</f>
        <v/>
      </c>
      <c r="S3468" s="21">
        <f>IF(F3468&lt;=450000,0,MAX(0,P3468*0.04-MIN(50000,P3468)*0.02))</f>
        <v/>
      </c>
      <c r="T3468" s="21">
        <f>IF(F3468&lt;=450000,0,MAX(0,Q3468*0.06-MIN(50000,Q3468)*0.03))</f>
        <v/>
      </c>
      <c r="U3468" s="21">
        <f>IF(F3468&lt;=450000,0,MAX(0,Q3468*0.04-MIN(50000,Q3468)*0.02))</f>
        <v/>
      </c>
      <c r="V3468" s="21">
        <f>50000+MAX(0,G3468-480000)</f>
        <v/>
      </c>
      <c r="W3468" s="21">
        <f>P3468-V3468</f>
        <v/>
      </c>
      <c r="X3468" s="21">
        <f>Q3468-V3468</f>
        <v/>
      </c>
      <c r="Y3468" s="22">
        <f>IF(W3468&lt;0,0.9,LOOKUP(W3468,{0,1950001,3300001,6950001,9000001,18000001,40000001},{0.84895,0.7979,0.6958,0.66517,0.56307,0.4916,0.44055}))</f>
        <v/>
      </c>
      <c r="Z3468" s="22">
        <f>IF(X3468&lt;0,0.9,LOOKUP(X3468,{0,1950001,3300001,6950001,9000001,18000001,40000001},{0.84895,0.7979,0.6958,0.66517,0.56307,0.4916,0.44055}))</f>
        <v/>
      </c>
      <c r="AA3468" s="22">
        <f>IF(W3468&lt;0,0,CHOOSE(MATCH(W3468,{0,1950001,3300001,6950001,9000001},1),5.105/84.895,10.21/79.79,20.42/69.58,23.483/66.517,33.693/56.307))</f>
        <v/>
      </c>
      <c r="AB3468" s="21">
        <f>IF(C3468&lt;=2000,0,(MIN(C3468,ROUNDDOWN(F3468*0.3,0))-2000)*0.1)</f>
        <v/>
      </c>
      <c r="AC3468" s="21">
        <f>IF(C3468&lt;=2000,0,MIN((C3468-2000)*Y3468,(R3468+S3468)*0.2))</f>
        <v/>
      </c>
      <c r="AD3468" s="21">
        <f>IF(C3468&lt;=2000,0,MIN((C3468-2000)*Z3468,(T3468+U3468)*0.2))</f>
        <v/>
      </c>
      <c r="AE3468" s="21">
        <f>AC3468*AA3468</f>
        <v/>
      </c>
      <c r="AF3468" s="21">
        <f>ROUNDDOWN(R3468,-2)+ROUNDDOWN(S3468,-2)</f>
        <v/>
      </c>
      <c r="AG3468" s="21">
        <f>ROUNDDOWN(MAX(0,R3468-(AB3468+AC3468+AE3468)*0.6),-2)+ROUNDDOWN(MAX(0,S3468-(AB3468+AC3468+AE3468)*0.4),-2)</f>
        <v/>
      </c>
      <c r="AH3468" s="21">
        <f>ROUNDDOWN(MAX(0,T3468-(AB3468+AD3468)*0.6),-2)+ROUNDDOWN(MAX(0,U3468-(AB3468+AD3468)*0.4),-2)</f>
        <v/>
      </c>
      <c r="AI3468" s="21">
        <f>ROUNDDOWN(T3468,-2)+ROUNDDOWN(U3468,-2)</f>
        <v/>
      </c>
      <c r="AJ3468" s="21">
        <f>M3468+AF3468</f>
        <v/>
      </c>
      <c r="AK3468" s="21">
        <f>M3468+AG3468</f>
        <v/>
      </c>
      <c r="AL3468" s="21">
        <f>N3468+AH3468</f>
        <v/>
      </c>
      <c r="AM3468" s="21">
        <f>O3468+AI3468</f>
        <v/>
      </c>
      <c r="AN3468" s="21">
        <f>N3468+AI3468</f>
        <v/>
      </c>
      <c r="AO3468" s="21">
        <f>ROUNDDOWN((R3468+S3468)*0.2/Y3468+2000,0)</f>
        <v/>
      </c>
      <c r="AP3468" s="21">
        <f>ROUNDDOWN((T3468+U3468)*0.2/Z3468+2000,0)</f>
        <v/>
      </c>
      <c r="AQ3468" s="21">
        <f>AL3468-AK3468</f>
        <v/>
      </c>
      <c r="AR3468" s="21">
        <f>AM3468-AK3468</f>
        <v/>
      </c>
      <c r="AS3468" s="21">
        <f>AM3468-AL3468</f>
        <v/>
      </c>
      <c r="AT3468" s="21">
        <f>AK3468+C3468-AJ3468</f>
        <v/>
      </c>
      <c r="AU3468" s="21">
        <f>AL3468+C3468-AM3468</f>
        <v/>
      </c>
      <c r="AV3468" s="21">
        <f>AN3468+C3468-AM3468</f>
        <v/>
      </c>
    </row>
    <row r="3469">
      <c r="A3469" t="inlineStr">
        <is>
          <t>1万円刻み</t>
        </is>
      </c>
      <c r="B3469" s="21">
        <f>'5_1万円刻み'!$A$1706</f>
        <v/>
      </c>
      <c r="C3469" s="21">
        <f>AO3469</f>
        <v/>
      </c>
      <c r="D3469" s="21" t="n">
        <v>0</v>
      </c>
      <c r="E3469" s="21">
        <f>ROUND(MIN(B3469/12,650000)*12*0.0915+MIN(B3469/12,1390000)*12*(0.0504+0)+B3469*0.005,0)</f>
        <v/>
      </c>
      <c r="F3469" s="21">
        <f>IF(B3469&lt;741000,0,IF(B3469&lt;2191000,B3469-740000,IF(B3469&lt;2193000,1451000,IF(B3469&lt;2196000,1453000,IF(B3469&lt;2200000,1456000,IF(B3469&lt;3600000,ROUND(ROUNDDOWN(B3469/4,-3)*2.8,0)-80000,IF(B3469&lt;6600000,ROUND(ROUNDDOWN(B3469/4,-3)*3.2,0)-440000,IF(B3469&lt;8500000,ROUNDDOWN(B3469*0.9,0)-1100000,B3469-1950000))))))))</f>
        <v/>
      </c>
      <c r="G3469" s="21">
        <f>IF(F3469&gt;23500000,NA(),IF(F3469&lt;=4890000,1040000,IF(F3469&lt;=6550000,670000,620000)))</f>
        <v/>
      </c>
      <c r="H3469" s="21">
        <f>IF(D3469&lt;=0,0,MAX(0,MIN(2000000,D3469-MIN(100000,ROUNDDOWN(F3469*0.05,0)))))</f>
        <v/>
      </c>
      <c r="I3469" s="21">
        <f>IF(C3469&lt;=2000,0,MIN(C3469,ROUNDDOWN(F3469*0.4,0))-2000)</f>
        <v/>
      </c>
      <c r="J3469" s="21">
        <f>MAX(0,ROUNDDOWN(F3469-E3469-G3469,-3))</f>
        <v/>
      </c>
      <c r="K3469" s="21">
        <f>MAX(0,ROUNDDOWN(F3469-E3469-G3469-H3469-I3469,-3))</f>
        <v/>
      </c>
      <c r="L3469" s="21">
        <f>MAX(0,ROUNDDOWN(F3469-E3469-G3469-H3469,-3))</f>
        <v/>
      </c>
      <c r="M3469" s="21">
        <f>IF(J3469&lt;=0,0,ROUNDDOWN((J3469*LOOKUP(J3469,{0,1950001,3300001,6950001,9000001,18000001,40000001},{0.05,0.1,0.2,0.23,0.33,0.4,0.45})-LOOKUP(J3469,{0,1950001,3300001,6950001,9000001,18000001,40000001},{0,97500,427500,636000,1536000,2796000,4796000}))*1.021,-2))</f>
        <v/>
      </c>
      <c r="N3469" s="21">
        <f>IF(K3469&lt;=0,0,ROUNDDOWN((K3469*LOOKUP(K3469,{0,1950001,3300001,6950001,9000001,18000001,40000001},{0.05,0.1,0.2,0.23,0.33,0.4,0.45})-LOOKUP(K3469,{0,1950001,3300001,6950001,9000001,18000001,40000001},{0,97500,427500,636000,1536000,2796000,4796000}))*1.021,-2))</f>
        <v/>
      </c>
      <c r="O3469" s="21">
        <f>IF(L3469&lt;=0,0,ROUNDDOWN((L3469*LOOKUP(L3469,{0,1950001,3300001,6950001,9000001,18000001,40000001},{0.05,0.1,0.2,0.23,0.33,0.4,0.45})-LOOKUP(L3469,{0,1950001,3300001,6950001,9000001,18000001,40000001},{0,97500,427500,636000,1536000,2796000,4796000}))*1.021,-2))</f>
        <v/>
      </c>
      <c r="P3469" s="21">
        <f>MAX(0,ROUNDDOWN(F3469-E3469-430000,-3))</f>
        <v/>
      </c>
      <c r="Q3469" s="21">
        <f>MAX(0,ROUNDDOWN(F3469-E3469-430000-H3469,-3))</f>
        <v/>
      </c>
      <c r="R3469" s="21">
        <f>IF(F3469&lt;=450000,0,MAX(0,P3469*0.06-MIN(50000,P3469)*0.03))</f>
        <v/>
      </c>
      <c r="S3469" s="21">
        <f>IF(F3469&lt;=450000,0,MAX(0,P3469*0.04-MIN(50000,P3469)*0.02))</f>
        <v/>
      </c>
      <c r="T3469" s="21">
        <f>IF(F3469&lt;=450000,0,MAX(0,Q3469*0.06-MIN(50000,Q3469)*0.03))</f>
        <v/>
      </c>
      <c r="U3469" s="21">
        <f>IF(F3469&lt;=450000,0,MAX(0,Q3469*0.04-MIN(50000,Q3469)*0.02))</f>
        <v/>
      </c>
      <c r="V3469" s="21">
        <f>50000+MAX(0,G3469-480000)</f>
        <v/>
      </c>
      <c r="W3469" s="21">
        <f>P3469-V3469</f>
        <v/>
      </c>
      <c r="X3469" s="21">
        <f>Q3469-V3469</f>
        <v/>
      </c>
      <c r="Y3469" s="22">
        <f>IF(W3469&lt;0,0.9,LOOKUP(W3469,{0,1950001,3300001,6950001,9000001,18000001,40000001},{0.84895,0.7979,0.6958,0.66517,0.56307,0.4916,0.44055}))</f>
        <v/>
      </c>
      <c r="Z3469" s="22">
        <f>IF(X3469&lt;0,0.9,LOOKUP(X3469,{0,1950001,3300001,6950001,9000001,18000001,40000001},{0.84895,0.7979,0.6958,0.66517,0.56307,0.4916,0.44055}))</f>
        <v/>
      </c>
      <c r="AA3469" s="22">
        <f>IF(W3469&lt;0,0,CHOOSE(MATCH(W3469,{0,1950001,3300001,6950001,9000001},1),5.105/84.895,10.21/79.79,20.42/69.58,23.483/66.517,33.693/56.307))</f>
        <v/>
      </c>
      <c r="AB3469" s="21">
        <f>IF(C3469&lt;=2000,0,(MIN(C3469,ROUNDDOWN(F3469*0.3,0))-2000)*0.1)</f>
        <v/>
      </c>
      <c r="AC3469" s="21">
        <f>IF(C3469&lt;=2000,0,MIN((C3469-2000)*Y3469,(R3469+S3469)*0.2))</f>
        <v/>
      </c>
      <c r="AD3469" s="21">
        <f>IF(C3469&lt;=2000,0,MIN((C3469-2000)*Z3469,(T3469+U3469)*0.2))</f>
        <v/>
      </c>
      <c r="AE3469" s="21">
        <f>AC3469*AA3469</f>
        <v/>
      </c>
      <c r="AF3469" s="21">
        <f>ROUNDDOWN(R3469,-2)+ROUNDDOWN(S3469,-2)</f>
        <v/>
      </c>
      <c r="AG3469" s="21">
        <f>ROUNDDOWN(MAX(0,R3469-(AB3469+AC3469+AE3469)*0.6),-2)+ROUNDDOWN(MAX(0,S3469-(AB3469+AC3469+AE3469)*0.4),-2)</f>
        <v/>
      </c>
      <c r="AH3469" s="21">
        <f>ROUNDDOWN(MAX(0,T3469-(AB3469+AD3469)*0.6),-2)+ROUNDDOWN(MAX(0,U3469-(AB3469+AD3469)*0.4),-2)</f>
        <v/>
      </c>
      <c r="AI3469" s="21">
        <f>ROUNDDOWN(T3469,-2)+ROUNDDOWN(U3469,-2)</f>
        <v/>
      </c>
      <c r="AJ3469" s="21">
        <f>M3469+AF3469</f>
        <v/>
      </c>
      <c r="AK3469" s="21">
        <f>M3469+AG3469</f>
        <v/>
      </c>
      <c r="AL3469" s="21">
        <f>N3469+AH3469</f>
        <v/>
      </c>
      <c r="AM3469" s="21">
        <f>O3469+AI3469</f>
        <v/>
      </c>
      <c r="AN3469" s="21">
        <f>N3469+AI3469</f>
        <v/>
      </c>
      <c r="AO3469" s="21">
        <f>ROUNDDOWN((R3469+S3469)*0.2/Y3469+2000,0)</f>
        <v/>
      </c>
      <c r="AP3469" s="21">
        <f>ROUNDDOWN((T3469+U3469)*0.2/Z3469+2000,0)</f>
        <v/>
      </c>
      <c r="AQ3469" s="21">
        <f>AL3469-AK3469</f>
        <v/>
      </c>
      <c r="AR3469" s="21">
        <f>AM3469-AK3469</f>
        <v/>
      </c>
      <c r="AS3469" s="21">
        <f>AM3469-AL3469</f>
        <v/>
      </c>
      <c r="AT3469" s="21">
        <f>AK3469+C3469-AJ3469</f>
        <v/>
      </c>
      <c r="AU3469" s="21">
        <f>AL3469+C3469-AM3469</f>
        <v/>
      </c>
      <c r="AV3469" s="21">
        <f>AN3469+C3469-AM3469</f>
        <v/>
      </c>
    </row>
    <row r="3470">
      <c r="A3470" t="inlineStr">
        <is>
          <t>1万円刻み</t>
        </is>
      </c>
      <c r="B3470" s="21">
        <f>'5_1万円刻み'!$A$1707</f>
        <v/>
      </c>
      <c r="C3470" s="21">
        <f>AO3470</f>
        <v/>
      </c>
      <c r="D3470" s="21" t="n">
        <v>0</v>
      </c>
      <c r="E3470" s="21">
        <f>ROUND(MIN(B3470/12,650000)*12*0.0915+MIN(B3470/12,1390000)*12*(0.0504+0)+B3470*0.005,0)</f>
        <v/>
      </c>
      <c r="F3470" s="21">
        <f>IF(B3470&lt;741000,0,IF(B3470&lt;2191000,B3470-740000,IF(B3470&lt;2193000,1451000,IF(B3470&lt;2196000,1453000,IF(B3470&lt;2200000,1456000,IF(B3470&lt;3600000,ROUND(ROUNDDOWN(B3470/4,-3)*2.8,0)-80000,IF(B3470&lt;6600000,ROUND(ROUNDDOWN(B3470/4,-3)*3.2,0)-440000,IF(B3470&lt;8500000,ROUNDDOWN(B3470*0.9,0)-1100000,B3470-1950000))))))))</f>
        <v/>
      </c>
      <c r="G3470" s="21">
        <f>IF(F3470&gt;23500000,NA(),IF(F3470&lt;=4890000,1040000,IF(F3470&lt;=6550000,670000,620000)))</f>
        <v/>
      </c>
      <c r="H3470" s="21">
        <f>IF(D3470&lt;=0,0,MAX(0,MIN(2000000,D3470-MIN(100000,ROUNDDOWN(F3470*0.05,0)))))</f>
        <v/>
      </c>
      <c r="I3470" s="21">
        <f>IF(C3470&lt;=2000,0,MIN(C3470,ROUNDDOWN(F3470*0.4,0))-2000)</f>
        <v/>
      </c>
      <c r="J3470" s="21">
        <f>MAX(0,ROUNDDOWN(F3470-E3470-G3470,-3))</f>
        <v/>
      </c>
      <c r="K3470" s="21">
        <f>MAX(0,ROUNDDOWN(F3470-E3470-G3470-H3470-I3470,-3))</f>
        <v/>
      </c>
      <c r="L3470" s="21">
        <f>MAX(0,ROUNDDOWN(F3470-E3470-G3470-H3470,-3))</f>
        <v/>
      </c>
      <c r="M3470" s="21">
        <f>IF(J3470&lt;=0,0,ROUNDDOWN((J3470*LOOKUP(J3470,{0,1950001,3300001,6950001,9000001,18000001,40000001},{0.05,0.1,0.2,0.23,0.33,0.4,0.45})-LOOKUP(J3470,{0,1950001,3300001,6950001,9000001,18000001,40000001},{0,97500,427500,636000,1536000,2796000,4796000}))*1.021,-2))</f>
        <v/>
      </c>
      <c r="N3470" s="21">
        <f>IF(K3470&lt;=0,0,ROUNDDOWN((K3470*LOOKUP(K3470,{0,1950001,3300001,6950001,9000001,18000001,40000001},{0.05,0.1,0.2,0.23,0.33,0.4,0.45})-LOOKUP(K3470,{0,1950001,3300001,6950001,9000001,18000001,40000001},{0,97500,427500,636000,1536000,2796000,4796000}))*1.021,-2))</f>
        <v/>
      </c>
      <c r="O3470" s="21">
        <f>IF(L3470&lt;=0,0,ROUNDDOWN((L3470*LOOKUP(L3470,{0,1950001,3300001,6950001,9000001,18000001,40000001},{0.05,0.1,0.2,0.23,0.33,0.4,0.45})-LOOKUP(L3470,{0,1950001,3300001,6950001,9000001,18000001,40000001},{0,97500,427500,636000,1536000,2796000,4796000}))*1.021,-2))</f>
        <v/>
      </c>
      <c r="P3470" s="21">
        <f>MAX(0,ROUNDDOWN(F3470-E3470-430000,-3))</f>
        <v/>
      </c>
      <c r="Q3470" s="21">
        <f>MAX(0,ROUNDDOWN(F3470-E3470-430000-H3470,-3))</f>
        <v/>
      </c>
      <c r="R3470" s="21">
        <f>IF(F3470&lt;=450000,0,MAX(0,P3470*0.06-MIN(50000,P3470)*0.03))</f>
        <v/>
      </c>
      <c r="S3470" s="21">
        <f>IF(F3470&lt;=450000,0,MAX(0,P3470*0.04-MIN(50000,P3470)*0.02))</f>
        <v/>
      </c>
      <c r="T3470" s="21">
        <f>IF(F3470&lt;=450000,0,MAX(0,Q3470*0.06-MIN(50000,Q3470)*0.03))</f>
        <v/>
      </c>
      <c r="U3470" s="21">
        <f>IF(F3470&lt;=450000,0,MAX(0,Q3470*0.04-MIN(50000,Q3470)*0.02))</f>
        <v/>
      </c>
      <c r="V3470" s="21">
        <f>50000+MAX(0,G3470-480000)</f>
        <v/>
      </c>
      <c r="W3470" s="21">
        <f>P3470-V3470</f>
        <v/>
      </c>
      <c r="X3470" s="21">
        <f>Q3470-V3470</f>
        <v/>
      </c>
      <c r="Y3470" s="22">
        <f>IF(W3470&lt;0,0.9,LOOKUP(W3470,{0,1950001,3300001,6950001,9000001,18000001,40000001},{0.84895,0.7979,0.6958,0.66517,0.56307,0.4916,0.44055}))</f>
        <v/>
      </c>
      <c r="Z3470" s="22">
        <f>IF(X3470&lt;0,0.9,LOOKUP(X3470,{0,1950001,3300001,6950001,9000001,18000001,40000001},{0.84895,0.7979,0.6958,0.66517,0.56307,0.4916,0.44055}))</f>
        <v/>
      </c>
      <c r="AA3470" s="22">
        <f>IF(W3470&lt;0,0,CHOOSE(MATCH(W3470,{0,1950001,3300001,6950001,9000001},1),5.105/84.895,10.21/79.79,20.42/69.58,23.483/66.517,33.693/56.307))</f>
        <v/>
      </c>
      <c r="AB3470" s="21">
        <f>IF(C3470&lt;=2000,0,(MIN(C3470,ROUNDDOWN(F3470*0.3,0))-2000)*0.1)</f>
        <v/>
      </c>
      <c r="AC3470" s="21">
        <f>IF(C3470&lt;=2000,0,MIN((C3470-2000)*Y3470,(R3470+S3470)*0.2))</f>
        <v/>
      </c>
      <c r="AD3470" s="21">
        <f>IF(C3470&lt;=2000,0,MIN((C3470-2000)*Z3470,(T3470+U3470)*0.2))</f>
        <v/>
      </c>
      <c r="AE3470" s="21">
        <f>AC3470*AA3470</f>
        <v/>
      </c>
      <c r="AF3470" s="21">
        <f>ROUNDDOWN(R3470,-2)+ROUNDDOWN(S3470,-2)</f>
        <v/>
      </c>
      <c r="AG3470" s="21">
        <f>ROUNDDOWN(MAX(0,R3470-(AB3470+AC3470+AE3470)*0.6),-2)+ROUNDDOWN(MAX(0,S3470-(AB3470+AC3470+AE3470)*0.4),-2)</f>
        <v/>
      </c>
      <c r="AH3470" s="21">
        <f>ROUNDDOWN(MAX(0,T3470-(AB3470+AD3470)*0.6),-2)+ROUNDDOWN(MAX(0,U3470-(AB3470+AD3470)*0.4),-2)</f>
        <v/>
      </c>
      <c r="AI3470" s="21">
        <f>ROUNDDOWN(T3470,-2)+ROUNDDOWN(U3470,-2)</f>
        <v/>
      </c>
      <c r="AJ3470" s="21">
        <f>M3470+AF3470</f>
        <v/>
      </c>
      <c r="AK3470" s="21">
        <f>M3470+AG3470</f>
        <v/>
      </c>
      <c r="AL3470" s="21">
        <f>N3470+AH3470</f>
        <v/>
      </c>
      <c r="AM3470" s="21">
        <f>O3470+AI3470</f>
        <v/>
      </c>
      <c r="AN3470" s="21">
        <f>N3470+AI3470</f>
        <v/>
      </c>
      <c r="AO3470" s="21">
        <f>ROUNDDOWN((R3470+S3470)*0.2/Y3470+2000,0)</f>
        <v/>
      </c>
      <c r="AP3470" s="21">
        <f>ROUNDDOWN((T3470+U3470)*0.2/Z3470+2000,0)</f>
        <v/>
      </c>
      <c r="AQ3470" s="21">
        <f>AL3470-AK3470</f>
        <v/>
      </c>
      <c r="AR3470" s="21">
        <f>AM3470-AK3470</f>
        <v/>
      </c>
      <c r="AS3470" s="21">
        <f>AM3470-AL3470</f>
        <v/>
      </c>
      <c r="AT3470" s="21">
        <f>AK3470+C3470-AJ3470</f>
        <v/>
      </c>
      <c r="AU3470" s="21">
        <f>AL3470+C3470-AM3470</f>
        <v/>
      </c>
      <c r="AV3470" s="21">
        <f>AN3470+C3470-AM3470</f>
        <v/>
      </c>
    </row>
    <row r="3471">
      <c r="A3471" t="inlineStr">
        <is>
          <t>1万円刻み</t>
        </is>
      </c>
      <c r="B3471" s="21">
        <f>'5_1万円刻み'!$A$1708</f>
        <v/>
      </c>
      <c r="C3471" s="21">
        <f>AO3471</f>
        <v/>
      </c>
      <c r="D3471" s="21" t="n">
        <v>0</v>
      </c>
      <c r="E3471" s="21">
        <f>ROUND(MIN(B3471/12,650000)*12*0.0915+MIN(B3471/12,1390000)*12*(0.0504+0)+B3471*0.005,0)</f>
        <v/>
      </c>
      <c r="F3471" s="21">
        <f>IF(B3471&lt;741000,0,IF(B3471&lt;2191000,B3471-740000,IF(B3471&lt;2193000,1451000,IF(B3471&lt;2196000,1453000,IF(B3471&lt;2200000,1456000,IF(B3471&lt;3600000,ROUND(ROUNDDOWN(B3471/4,-3)*2.8,0)-80000,IF(B3471&lt;6600000,ROUND(ROUNDDOWN(B3471/4,-3)*3.2,0)-440000,IF(B3471&lt;8500000,ROUNDDOWN(B3471*0.9,0)-1100000,B3471-1950000))))))))</f>
        <v/>
      </c>
      <c r="G3471" s="21">
        <f>IF(F3471&gt;23500000,NA(),IF(F3471&lt;=4890000,1040000,IF(F3471&lt;=6550000,670000,620000)))</f>
        <v/>
      </c>
      <c r="H3471" s="21">
        <f>IF(D3471&lt;=0,0,MAX(0,MIN(2000000,D3471-MIN(100000,ROUNDDOWN(F3471*0.05,0)))))</f>
        <v/>
      </c>
      <c r="I3471" s="21">
        <f>IF(C3471&lt;=2000,0,MIN(C3471,ROUNDDOWN(F3471*0.4,0))-2000)</f>
        <v/>
      </c>
      <c r="J3471" s="21">
        <f>MAX(0,ROUNDDOWN(F3471-E3471-G3471,-3))</f>
        <v/>
      </c>
      <c r="K3471" s="21">
        <f>MAX(0,ROUNDDOWN(F3471-E3471-G3471-H3471-I3471,-3))</f>
        <v/>
      </c>
      <c r="L3471" s="21">
        <f>MAX(0,ROUNDDOWN(F3471-E3471-G3471-H3471,-3))</f>
        <v/>
      </c>
      <c r="M3471" s="21">
        <f>IF(J3471&lt;=0,0,ROUNDDOWN((J3471*LOOKUP(J3471,{0,1950001,3300001,6950001,9000001,18000001,40000001},{0.05,0.1,0.2,0.23,0.33,0.4,0.45})-LOOKUP(J3471,{0,1950001,3300001,6950001,9000001,18000001,40000001},{0,97500,427500,636000,1536000,2796000,4796000}))*1.021,-2))</f>
        <v/>
      </c>
      <c r="N3471" s="21">
        <f>IF(K3471&lt;=0,0,ROUNDDOWN((K3471*LOOKUP(K3471,{0,1950001,3300001,6950001,9000001,18000001,40000001},{0.05,0.1,0.2,0.23,0.33,0.4,0.45})-LOOKUP(K3471,{0,1950001,3300001,6950001,9000001,18000001,40000001},{0,97500,427500,636000,1536000,2796000,4796000}))*1.021,-2))</f>
        <v/>
      </c>
      <c r="O3471" s="21">
        <f>IF(L3471&lt;=0,0,ROUNDDOWN((L3471*LOOKUP(L3471,{0,1950001,3300001,6950001,9000001,18000001,40000001},{0.05,0.1,0.2,0.23,0.33,0.4,0.45})-LOOKUP(L3471,{0,1950001,3300001,6950001,9000001,18000001,40000001},{0,97500,427500,636000,1536000,2796000,4796000}))*1.021,-2))</f>
        <v/>
      </c>
      <c r="P3471" s="21">
        <f>MAX(0,ROUNDDOWN(F3471-E3471-430000,-3))</f>
        <v/>
      </c>
      <c r="Q3471" s="21">
        <f>MAX(0,ROUNDDOWN(F3471-E3471-430000-H3471,-3))</f>
        <v/>
      </c>
      <c r="R3471" s="21">
        <f>IF(F3471&lt;=450000,0,MAX(0,P3471*0.06-MIN(50000,P3471)*0.03))</f>
        <v/>
      </c>
      <c r="S3471" s="21">
        <f>IF(F3471&lt;=450000,0,MAX(0,P3471*0.04-MIN(50000,P3471)*0.02))</f>
        <v/>
      </c>
      <c r="T3471" s="21">
        <f>IF(F3471&lt;=450000,0,MAX(0,Q3471*0.06-MIN(50000,Q3471)*0.03))</f>
        <v/>
      </c>
      <c r="U3471" s="21">
        <f>IF(F3471&lt;=450000,0,MAX(0,Q3471*0.04-MIN(50000,Q3471)*0.02))</f>
        <v/>
      </c>
      <c r="V3471" s="21">
        <f>50000+MAX(0,G3471-480000)</f>
        <v/>
      </c>
      <c r="W3471" s="21">
        <f>P3471-V3471</f>
        <v/>
      </c>
      <c r="X3471" s="21">
        <f>Q3471-V3471</f>
        <v/>
      </c>
      <c r="Y3471" s="22">
        <f>IF(W3471&lt;0,0.9,LOOKUP(W3471,{0,1950001,3300001,6950001,9000001,18000001,40000001},{0.84895,0.7979,0.6958,0.66517,0.56307,0.4916,0.44055}))</f>
        <v/>
      </c>
      <c r="Z3471" s="22">
        <f>IF(X3471&lt;0,0.9,LOOKUP(X3471,{0,1950001,3300001,6950001,9000001,18000001,40000001},{0.84895,0.7979,0.6958,0.66517,0.56307,0.4916,0.44055}))</f>
        <v/>
      </c>
      <c r="AA3471" s="22">
        <f>IF(W3471&lt;0,0,CHOOSE(MATCH(W3471,{0,1950001,3300001,6950001,9000001},1),5.105/84.895,10.21/79.79,20.42/69.58,23.483/66.517,33.693/56.307))</f>
        <v/>
      </c>
      <c r="AB3471" s="21">
        <f>IF(C3471&lt;=2000,0,(MIN(C3471,ROUNDDOWN(F3471*0.3,0))-2000)*0.1)</f>
        <v/>
      </c>
      <c r="AC3471" s="21">
        <f>IF(C3471&lt;=2000,0,MIN((C3471-2000)*Y3471,(R3471+S3471)*0.2))</f>
        <v/>
      </c>
      <c r="AD3471" s="21">
        <f>IF(C3471&lt;=2000,0,MIN((C3471-2000)*Z3471,(T3471+U3471)*0.2))</f>
        <v/>
      </c>
      <c r="AE3471" s="21">
        <f>AC3471*AA3471</f>
        <v/>
      </c>
      <c r="AF3471" s="21">
        <f>ROUNDDOWN(R3471,-2)+ROUNDDOWN(S3471,-2)</f>
        <v/>
      </c>
      <c r="AG3471" s="21">
        <f>ROUNDDOWN(MAX(0,R3471-(AB3471+AC3471+AE3471)*0.6),-2)+ROUNDDOWN(MAX(0,S3471-(AB3471+AC3471+AE3471)*0.4),-2)</f>
        <v/>
      </c>
      <c r="AH3471" s="21">
        <f>ROUNDDOWN(MAX(0,T3471-(AB3471+AD3471)*0.6),-2)+ROUNDDOWN(MAX(0,U3471-(AB3471+AD3471)*0.4),-2)</f>
        <v/>
      </c>
      <c r="AI3471" s="21">
        <f>ROUNDDOWN(T3471,-2)+ROUNDDOWN(U3471,-2)</f>
        <v/>
      </c>
      <c r="AJ3471" s="21">
        <f>M3471+AF3471</f>
        <v/>
      </c>
      <c r="AK3471" s="21">
        <f>M3471+AG3471</f>
        <v/>
      </c>
      <c r="AL3471" s="21">
        <f>N3471+AH3471</f>
        <v/>
      </c>
      <c r="AM3471" s="21">
        <f>O3471+AI3471</f>
        <v/>
      </c>
      <c r="AN3471" s="21">
        <f>N3471+AI3471</f>
        <v/>
      </c>
      <c r="AO3471" s="21">
        <f>ROUNDDOWN((R3471+S3471)*0.2/Y3471+2000,0)</f>
        <v/>
      </c>
      <c r="AP3471" s="21">
        <f>ROUNDDOWN((T3471+U3471)*0.2/Z3471+2000,0)</f>
        <v/>
      </c>
      <c r="AQ3471" s="21">
        <f>AL3471-AK3471</f>
        <v/>
      </c>
      <c r="AR3471" s="21">
        <f>AM3471-AK3471</f>
        <v/>
      </c>
      <c r="AS3471" s="21">
        <f>AM3471-AL3471</f>
        <v/>
      </c>
      <c r="AT3471" s="21">
        <f>AK3471+C3471-AJ3471</f>
        <v/>
      </c>
      <c r="AU3471" s="21">
        <f>AL3471+C3471-AM3471</f>
        <v/>
      </c>
      <c r="AV3471" s="21">
        <f>AN3471+C3471-AM3471</f>
        <v/>
      </c>
    </row>
    <row r="3472">
      <c r="A3472" t="inlineStr">
        <is>
          <t>1万円刻み</t>
        </is>
      </c>
      <c r="B3472" s="21">
        <f>'5_1万円刻み'!$A$1709</f>
        <v/>
      </c>
      <c r="C3472" s="21">
        <f>AO3472</f>
        <v/>
      </c>
      <c r="D3472" s="21" t="n">
        <v>0</v>
      </c>
      <c r="E3472" s="21">
        <f>ROUND(MIN(B3472/12,650000)*12*0.0915+MIN(B3472/12,1390000)*12*(0.0504+0)+B3472*0.005,0)</f>
        <v/>
      </c>
      <c r="F3472" s="21">
        <f>IF(B3472&lt;741000,0,IF(B3472&lt;2191000,B3472-740000,IF(B3472&lt;2193000,1451000,IF(B3472&lt;2196000,1453000,IF(B3472&lt;2200000,1456000,IF(B3472&lt;3600000,ROUND(ROUNDDOWN(B3472/4,-3)*2.8,0)-80000,IF(B3472&lt;6600000,ROUND(ROUNDDOWN(B3472/4,-3)*3.2,0)-440000,IF(B3472&lt;8500000,ROUNDDOWN(B3472*0.9,0)-1100000,B3472-1950000))))))))</f>
        <v/>
      </c>
      <c r="G3472" s="21">
        <f>IF(F3472&gt;23500000,NA(),IF(F3472&lt;=4890000,1040000,IF(F3472&lt;=6550000,670000,620000)))</f>
        <v/>
      </c>
      <c r="H3472" s="21">
        <f>IF(D3472&lt;=0,0,MAX(0,MIN(2000000,D3472-MIN(100000,ROUNDDOWN(F3472*0.05,0)))))</f>
        <v/>
      </c>
      <c r="I3472" s="21">
        <f>IF(C3472&lt;=2000,0,MIN(C3472,ROUNDDOWN(F3472*0.4,0))-2000)</f>
        <v/>
      </c>
      <c r="J3472" s="21">
        <f>MAX(0,ROUNDDOWN(F3472-E3472-G3472,-3))</f>
        <v/>
      </c>
      <c r="K3472" s="21">
        <f>MAX(0,ROUNDDOWN(F3472-E3472-G3472-H3472-I3472,-3))</f>
        <v/>
      </c>
      <c r="L3472" s="21">
        <f>MAX(0,ROUNDDOWN(F3472-E3472-G3472-H3472,-3))</f>
        <v/>
      </c>
      <c r="M3472" s="21">
        <f>IF(J3472&lt;=0,0,ROUNDDOWN((J3472*LOOKUP(J3472,{0,1950001,3300001,6950001,9000001,18000001,40000001},{0.05,0.1,0.2,0.23,0.33,0.4,0.45})-LOOKUP(J3472,{0,1950001,3300001,6950001,9000001,18000001,40000001},{0,97500,427500,636000,1536000,2796000,4796000}))*1.021,-2))</f>
        <v/>
      </c>
      <c r="N3472" s="21">
        <f>IF(K3472&lt;=0,0,ROUNDDOWN((K3472*LOOKUP(K3472,{0,1950001,3300001,6950001,9000001,18000001,40000001},{0.05,0.1,0.2,0.23,0.33,0.4,0.45})-LOOKUP(K3472,{0,1950001,3300001,6950001,9000001,18000001,40000001},{0,97500,427500,636000,1536000,2796000,4796000}))*1.021,-2))</f>
        <v/>
      </c>
      <c r="O3472" s="21">
        <f>IF(L3472&lt;=0,0,ROUNDDOWN((L3472*LOOKUP(L3472,{0,1950001,3300001,6950001,9000001,18000001,40000001},{0.05,0.1,0.2,0.23,0.33,0.4,0.45})-LOOKUP(L3472,{0,1950001,3300001,6950001,9000001,18000001,40000001},{0,97500,427500,636000,1536000,2796000,4796000}))*1.021,-2))</f>
        <v/>
      </c>
      <c r="P3472" s="21">
        <f>MAX(0,ROUNDDOWN(F3472-E3472-430000,-3))</f>
        <v/>
      </c>
      <c r="Q3472" s="21">
        <f>MAX(0,ROUNDDOWN(F3472-E3472-430000-H3472,-3))</f>
        <v/>
      </c>
      <c r="R3472" s="21">
        <f>IF(F3472&lt;=450000,0,MAX(0,P3472*0.06-MIN(50000,P3472)*0.03))</f>
        <v/>
      </c>
      <c r="S3472" s="21">
        <f>IF(F3472&lt;=450000,0,MAX(0,P3472*0.04-MIN(50000,P3472)*0.02))</f>
        <v/>
      </c>
      <c r="T3472" s="21">
        <f>IF(F3472&lt;=450000,0,MAX(0,Q3472*0.06-MIN(50000,Q3472)*0.03))</f>
        <v/>
      </c>
      <c r="U3472" s="21">
        <f>IF(F3472&lt;=450000,0,MAX(0,Q3472*0.04-MIN(50000,Q3472)*0.02))</f>
        <v/>
      </c>
      <c r="V3472" s="21">
        <f>50000+MAX(0,G3472-480000)</f>
        <v/>
      </c>
      <c r="W3472" s="21">
        <f>P3472-V3472</f>
        <v/>
      </c>
      <c r="X3472" s="21">
        <f>Q3472-V3472</f>
        <v/>
      </c>
      <c r="Y3472" s="22">
        <f>IF(W3472&lt;0,0.9,LOOKUP(W3472,{0,1950001,3300001,6950001,9000001,18000001,40000001},{0.84895,0.7979,0.6958,0.66517,0.56307,0.4916,0.44055}))</f>
        <v/>
      </c>
      <c r="Z3472" s="22">
        <f>IF(X3472&lt;0,0.9,LOOKUP(X3472,{0,1950001,3300001,6950001,9000001,18000001,40000001},{0.84895,0.7979,0.6958,0.66517,0.56307,0.4916,0.44055}))</f>
        <v/>
      </c>
      <c r="AA3472" s="22">
        <f>IF(W3472&lt;0,0,CHOOSE(MATCH(W3472,{0,1950001,3300001,6950001,9000001},1),5.105/84.895,10.21/79.79,20.42/69.58,23.483/66.517,33.693/56.307))</f>
        <v/>
      </c>
      <c r="AB3472" s="21">
        <f>IF(C3472&lt;=2000,0,(MIN(C3472,ROUNDDOWN(F3472*0.3,0))-2000)*0.1)</f>
        <v/>
      </c>
      <c r="AC3472" s="21">
        <f>IF(C3472&lt;=2000,0,MIN((C3472-2000)*Y3472,(R3472+S3472)*0.2))</f>
        <v/>
      </c>
      <c r="AD3472" s="21">
        <f>IF(C3472&lt;=2000,0,MIN((C3472-2000)*Z3472,(T3472+U3472)*0.2))</f>
        <v/>
      </c>
      <c r="AE3472" s="21">
        <f>AC3472*AA3472</f>
        <v/>
      </c>
      <c r="AF3472" s="21">
        <f>ROUNDDOWN(R3472,-2)+ROUNDDOWN(S3472,-2)</f>
        <v/>
      </c>
      <c r="AG3472" s="21">
        <f>ROUNDDOWN(MAX(0,R3472-(AB3472+AC3472+AE3472)*0.6),-2)+ROUNDDOWN(MAX(0,S3472-(AB3472+AC3472+AE3472)*0.4),-2)</f>
        <v/>
      </c>
      <c r="AH3472" s="21">
        <f>ROUNDDOWN(MAX(0,T3472-(AB3472+AD3472)*0.6),-2)+ROUNDDOWN(MAX(0,U3472-(AB3472+AD3472)*0.4),-2)</f>
        <v/>
      </c>
      <c r="AI3472" s="21">
        <f>ROUNDDOWN(T3472,-2)+ROUNDDOWN(U3472,-2)</f>
        <v/>
      </c>
      <c r="AJ3472" s="21">
        <f>M3472+AF3472</f>
        <v/>
      </c>
      <c r="AK3472" s="21">
        <f>M3472+AG3472</f>
        <v/>
      </c>
      <c r="AL3472" s="21">
        <f>N3472+AH3472</f>
        <v/>
      </c>
      <c r="AM3472" s="21">
        <f>O3472+AI3472</f>
        <v/>
      </c>
      <c r="AN3472" s="21">
        <f>N3472+AI3472</f>
        <v/>
      </c>
      <c r="AO3472" s="21">
        <f>ROUNDDOWN((R3472+S3472)*0.2/Y3472+2000,0)</f>
        <v/>
      </c>
      <c r="AP3472" s="21">
        <f>ROUNDDOWN((T3472+U3472)*0.2/Z3472+2000,0)</f>
        <v/>
      </c>
      <c r="AQ3472" s="21">
        <f>AL3472-AK3472</f>
        <v/>
      </c>
      <c r="AR3472" s="21">
        <f>AM3472-AK3472</f>
        <v/>
      </c>
      <c r="AS3472" s="21">
        <f>AM3472-AL3472</f>
        <v/>
      </c>
      <c r="AT3472" s="21">
        <f>AK3472+C3472-AJ3472</f>
        <v/>
      </c>
      <c r="AU3472" s="21">
        <f>AL3472+C3472-AM3472</f>
        <v/>
      </c>
      <c r="AV3472" s="21">
        <f>AN3472+C3472-AM3472</f>
        <v/>
      </c>
    </row>
    <row r="3473">
      <c r="A3473" t="inlineStr">
        <is>
          <t>1万円刻み</t>
        </is>
      </c>
      <c r="B3473" s="21">
        <f>'5_1万円刻み'!$A$1710</f>
        <v/>
      </c>
      <c r="C3473" s="21">
        <f>AO3473</f>
        <v/>
      </c>
      <c r="D3473" s="21" t="n">
        <v>0</v>
      </c>
      <c r="E3473" s="21">
        <f>ROUND(MIN(B3473/12,650000)*12*0.0915+MIN(B3473/12,1390000)*12*(0.0504+0)+B3473*0.005,0)</f>
        <v/>
      </c>
      <c r="F3473" s="21">
        <f>IF(B3473&lt;741000,0,IF(B3473&lt;2191000,B3473-740000,IF(B3473&lt;2193000,1451000,IF(B3473&lt;2196000,1453000,IF(B3473&lt;2200000,1456000,IF(B3473&lt;3600000,ROUND(ROUNDDOWN(B3473/4,-3)*2.8,0)-80000,IF(B3473&lt;6600000,ROUND(ROUNDDOWN(B3473/4,-3)*3.2,0)-440000,IF(B3473&lt;8500000,ROUNDDOWN(B3473*0.9,0)-1100000,B3473-1950000))))))))</f>
        <v/>
      </c>
      <c r="G3473" s="21">
        <f>IF(F3473&gt;23500000,NA(),IF(F3473&lt;=4890000,1040000,IF(F3473&lt;=6550000,670000,620000)))</f>
        <v/>
      </c>
      <c r="H3473" s="21">
        <f>IF(D3473&lt;=0,0,MAX(0,MIN(2000000,D3473-MIN(100000,ROUNDDOWN(F3473*0.05,0)))))</f>
        <v/>
      </c>
      <c r="I3473" s="21">
        <f>IF(C3473&lt;=2000,0,MIN(C3473,ROUNDDOWN(F3473*0.4,0))-2000)</f>
        <v/>
      </c>
      <c r="J3473" s="21">
        <f>MAX(0,ROUNDDOWN(F3473-E3473-G3473,-3))</f>
        <v/>
      </c>
      <c r="K3473" s="21">
        <f>MAX(0,ROUNDDOWN(F3473-E3473-G3473-H3473-I3473,-3))</f>
        <v/>
      </c>
      <c r="L3473" s="21">
        <f>MAX(0,ROUNDDOWN(F3473-E3473-G3473-H3473,-3))</f>
        <v/>
      </c>
      <c r="M3473" s="21">
        <f>IF(J3473&lt;=0,0,ROUNDDOWN((J3473*LOOKUP(J3473,{0,1950001,3300001,6950001,9000001,18000001,40000001},{0.05,0.1,0.2,0.23,0.33,0.4,0.45})-LOOKUP(J3473,{0,1950001,3300001,6950001,9000001,18000001,40000001},{0,97500,427500,636000,1536000,2796000,4796000}))*1.021,-2))</f>
        <v/>
      </c>
      <c r="N3473" s="21">
        <f>IF(K3473&lt;=0,0,ROUNDDOWN((K3473*LOOKUP(K3473,{0,1950001,3300001,6950001,9000001,18000001,40000001},{0.05,0.1,0.2,0.23,0.33,0.4,0.45})-LOOKUP(K3473,{0,1950001,3300001,6950001,9000001,18000001,40000001},{0,97500,427500,636000,1536000,2796000,4796000}))*1.021,-2))</f>
        <v/>
      </c>
      <c r="O3473" s="21">
        <f>IF(L3473&lt;=0,0,ROUNDDOWN((L3473*LOOKUP(L3473,{0,1950001,3300001,6950001,9000001,18000001,40000001},{0.05,0.1,0.2,0.23,0.33,0.4,0.45})-LOOKUP(L3473,{0,1950001,3300001,6950001,9000001,18000001,40000001},{0,97500,427500,636000,1536000,2796000,4796000}))*1.021,-2))</f>
        <v/>
      </c>
      <c r="P3473" s="21">
        <f>MAX(0,ROUNDDOWN(F3473-E3473-430000,-3))</f>
        <v/>
      </c>
      <c r="Q3473" s="21">
        <f>MAX(0,ROUNDDOWN(F3473-E3473-430000-H3473,-3))</f>
        <v/>
      </c>
      <c r="R3473" s="21">
        <f>IF(F3473&lt;=450000,0,MAX(0,P3473*0.06-MIN(50000,P3473)*0.03))</f>
        <v/>
      </c>
      <c r="S3473" s="21">
        <f>IF(F3473&lt;=450000,0,MAX(0,P3473*0.04-MIN(50000,P3473)*0.02))</f>
        <v/>
      </c>
      <c r="T3473" s="21">
        <f>IF(F3473&lt;=450000,0,MAX(0,Q3473*0.06-MIN(50000,Q3473)*0.03))</f>
        <v/>
      </c>
      <c r="U3473" s="21">
        <f>IF(F3473&lt;=450000,0,MAX(0,Q3473*0.04-MIN(50000,Q3473)*0.02))</f>
        <v/>
      </c>
      <c r="V3473" s="21">
        <f>50000+MAX(0,G3473-480000)</f>
        <v/>
      </c>
      <c r="W3473" s="21">
        <f>P3473-V3473</f>
        <v/>
      </c>
      <c r="X3473" s="21">
        <f>Q3473-V3473</f>
        <v/>
      </c>
      <c r="Y3473" s="22">
        <f>IF(W3473&lt;0,0.9,LOOKUP(W3473,{0,1950001,3300001,6950001,9000001,18000001,40000001},{0.84895,0.7979,0.6958,0.66517,0.56307,0.4916,0.44055}))</f>
        <v/>
      </c>
      <c r="Z3473" s="22">
        <f>IF(X3473&lt;0,0.9,LOOKUP(X3473,{0,1950001,3300001,6950001,9000001,18000001,40000001},{0.84895,0.7979,0.6958,0.66517,0.56307,0.4916,0.44055}))</f>
        <v/>
      </c>
      <c r="AA3473" s="22">
        <f>IF(W3473&lt;0,0,CHOOSE(MATCH(W3473,{0,1950001,3300001,6950001,9000001},1),5.105/84.895,10.21/79.79,20.42/69.58,23.483/66.517,33.693/56.307))</f>
        <v/>
      </c>
      <c r="AB3473" s="21">
        <f>IF(C3473&lt;=2000,0,(MIN(C3473,ROUNDDOWN(F3473*0.3,0))-2000)*0.1)</f>
        <v/>
      </c>
      <c r="AC3473" s="21">
        <f>IF(C3473&lt;=2000,0,MIN((C3473-2000)*Y3473,(R3473+S3473)*0.2))</f>
        <v/>
      </c>
      <c r="AD3473" s="21">
        <f>IF(C3473&lt;=2000,0,MIN((C3473-2000)*Z3473,(T3473+U3473)*0.2))</f>
        <v/>
      </c>
      <c r="AE3473" s="21">
        <f>AC3473*AA3473</f>
        <v/>
      </c>
      <c r="AF3473" s="21">
        <f>ROUNDDOWN(R3473,-2)+ROUNDDOWN(S3473,-2)</f>
        <v/>
      </c>
      <c r="AG3473" s="21">
        <f>ROUNDDOWN(MAX(0,R3473-(AB3473+AC3473+AE3473)*0.6),-2)+ROUNDDOWN(MAX(0,S3473-(AB3473+AC3473+AE3473)*0.4),-2)</f>
        <v/>
      </c>
      <c r="AH3473" s="21">
        <f>ROUNDDOWN(MAX(0,T3473-(AB3473+AD3473)*0.6),-2)+ROUNDDOWN(MAX(0,U3473-(AB3473+AD3473)*0.4),-2)</f>
        <v/>
      </c>
      <c r="AI3473" s="21">
        <f>ROUNDDOWN(T3473,-2)+ROUNDDOWN(U3473,-2)</f>
        <v/>
      </c>
      <c r="AJ3473" s="21">
        <f>M3473+AF3473</f>
        <v/>
      </c>
      <c r="AK3473" s="21">
        <f>M3473+AG3473</f>
        <v/>
      </c>
      <c r="AL3473" s="21">
        <f>N3473+AH3473</f>
        <v/>
      </c>
      <c r="AM3473" s="21">
        <f>O3473+AI3473</f>
        <v/>
      </c>
      <c r="AN3473" s="21">
        <f>N3473+AI3473</f>
        <v/>
      </c>
      <c r="AO3473" s="21">
        <f>ROUNDDOWN((R3473+S3473)*0.2/Y3473+2000,0)</f>
        <v/>
      </c>
      <c r="AP3473" s="21">
        <f>ROUNDDOWN((T3473+U3473)*0.2/Z3473+2000,0)</f>
        <v/>
      </c>
      <c r="AQ3473" s="21">
        <f>AL3473-AK3473</f>
        <v/>
      </c>
      <c r="AR3473" s="21">
        <f>AM3473-AK3473</f>
        <v/>
      </c>
      <c r="AS3473" s="21">
        <f>AM3473-AL3473</f>
        <v/>
      </c>
      <c r="AT3473" s="21">
        <f>AK3473+C3473-AJ3473</f>
        <v/>
      </c>
      <c r="AU3473" s="21">
        <f>AL3473+C3473-AM3473</f>
        <v/>
      </c>
      <c r="AV3473" s="21">
        <f>AN3473+C3473-AM3473</f>
        <v/>
      </c>
    </row>
    <row r="3474">
      <c r="A3474" t="inlineStr">
        <is>
          <t>1万円刻み</t>
        </is>
      </c>
      <c r="B3474" s="21">
        <f>'5_1万円刻み'!$A$1711</f>
        <v/>
      </c>
      <c r="C3474" s="21">
        <f>AO3474</f>
        <v/>
      </c>
      <c r="D3474" s="21" t="n">
        <v>0</v>
      </c>
      <c r="E3474" s="21">
        <f>ROUND(MIN(B3474/12,650000)*12*0.0915+MIN(B3474/12,1390000)*12*(0.0504+0)+B3474*0.005,0)</f>
        <v/>
      </c>
      <c r="F3474" s="21">
        <f>IF(B3474&lt;741000,0,IF(B3474&lt;2191000,B3474-740000,IF(B3474&lt;2193000,1451000,IF(B3474&lt;2196000,1453000,IF(B3474&lt;2200000,1456000,IF(B3474&lt;3600000,ROUND(ROUNDDOWN(B3474/4,-3)*2.8,0)-80000,IF(B3474&lt;6600000,ROUND(ROUNDDOWN(B3474/4,-3)*3.2,0)-440000,IF(B3474&lt;8500000,ROUNDDOWN(B3474*0.9,0)-1100000,B3474-1950000))))))))</f>
        <v/>
      </c>
      <c r="G3474" s="21">
        <f>IF(F3474&gt;23500000,NA(),IF(F3474&lt;=4890000,1040000,IF(F3474&lt;=6550000,670000,620000)))</f>
        <v/>
      </c>
      <c r="H3474" s="21">
        <f>IF(D3474&lt;=0,0,MAX(0,MIN(2000000,D3474-MIN(100000,ROUNDDOWN(F3474*0.05,0)))))</f>
        <v/>
      </c>
      <c r="I3474" s="21">
        <f>IF(C3474&lt;=2000,0,MIN(C3474,ROUNDDOWN(F3474*0.4,0))-2000)</f>
        <v/>
      </c>
      <c r="J3474" s="21">
        <f>MAX(0,ROUNDDOWN(F3474-E3474-G3474,-3))</f>
        <v/>
      </c>
      <c r="K3474" s="21">
        <f>MAX(0,ROUNDDOWN(F3474-E3474-G3474-H3474-I3474,-3))</f>
        <v/>
      </c>
      <c r="L3474" s="21">
        <f>MAX(0,ROUNDDOWN(F3474-E3474-G3474-H3474,-3))</f>
        <v/>
      </c>
      <c r="M3474" s="21">
        <f>IF(J3474&lt;=0,0,ROUNDDOWN((J3474*LOOKUP(J3474,{0,1950001,3300001,6950001,9000001,18000001,40000001},{0.05,0.1,0.2,0.23,0.33,0.4,0.45})-LOOKUP(J3474,{0,1950001,3300001,6950001,9000001,18000001,40000001},{0,97500,427500,636000,1536000,2796000,4796000}))*1.021,-2))</f>
        <v/>
      </c>
      <c r="N3474" s="21">
        <f>IF(K3474&lt;=0,0,ROUNDDOWN((K3474*LOOKUP(K3474,{0,1950001,3300001,6950001,9000001,18000001,40000001},{0.05,0.1,0.2,0.23,0.33,0.4,0.45})-LOOKUP(K3474,{0,1950001,3300001,6950001,9000001,18000001,40000001},{0,97500,427500,636000,1536000,2796000,4796000}))*1.021,-2))</f>
        <v/>
      </c>
      <c r="O3474" s="21">
        <f>IF(L3474&lt;=0,0,ROUNDDOWN((L3474*LOOKUP(L3474,{0,1950001,3300001,6950001,9000001,18000001,40000001},{0.05,0.1,0.2,0.23,0.33,0.4,0.45})-LOOKUP(L3474,{0,1950001,3300001,6950001,9000001,18000001,40000001},{0,97500,427500,636000,1536000,2796000,4796000}))*1.021,-2))</f>
        <v/>
      </c>
      <c r="P3474" s="21">
        <f>MAX(0,ROUNDDOWN(F3474-E3474-430000,-3))</f>
        <v/>
      </c>
      <c r="Q3474" s="21">
        <f>MAX(0,ROUNDDOWN(F3474-E3474-430000-H3474,-3))</f>
        <v/>
      </c>
      <c r="R3474" s="21">
        <f>IF(F3474&lt;=450000,0,MAX(0,P3474*0.06-MIN(50000,P3474)*0.03))</f>
        <v/>
      </c>
      <c r="S3474" s="21">
        <f>IF(F3474&lt;=450000,0,MAX(0,P3474*0.04-MIN(50000,P3474)*0.02))</f>
        <v/>
      </c>
      <c r="T3474" s="21">
        <f>IF(F3474&lt;=450000,0,MAX(0,Q3474*0.06-MIN(50000,Q3474)*0.03))</f>
        <v/>
      </c>
      <c r="U3474" s="21">
        <f>IF(F3474&lt;=450000,0,MAX(0,Q3474*0.04-MIN(50000,Q3474)*0.02))</f>
        <v/>
      </c>
      <c r="V3474" s="21">
        <f>50000+MAX(0,G3474-480000)</f>
        <v/>
      </c>
      <c r="W3474" s="21">
        <f>P3474-V3474</f>
        <v/>
      </c>
      <c r="X3474" s="21">
        <f>Q3474-V3474</f>
        <v/>
      </c>
      <c r="Y3474" s="22">
        <f>IF(W3474&lt;0,0.9,LOOKUP(W3474,{0,1950001,3300001,6950001,9000001,18000001,40000001},{0.84895,0.7979,0.6958,0.66517,0.56307,0.4916,0.44055}))</f>
        <v/>
      </c>
      <c r="Z3474" s="22">
        <f>IF(X3474&lt;0,0.9,LOOKUP(X3474,{0,1950001,3300001,6950001,9000001,18000001,40000001},{0.84895,0.7979,0.6958,0.66517,0.56307,0.4916,0.44055}))</f>
        <v/>
      </c>
      <c r="AA3474" s="22">
        <f>IF(W3474&lt;0,0,CHOOSE(MATCH(W3474,{0,1950001,3300001,6950001,9000001},1),5.105/84.895,10.21/79.79,20.42/69.58,23.483/66.517,33.693/56.307))</f>
        <v/>
      </c>
      <c r="AB3474" s="21">
        <f>IF(C3474&lt;=2000,0,(MIN(C3474,ROUNDDOWN(F3474*0.3,0))-2000)*0.1)</f>
        <v/>
      </c>
      <c r="AC3474" s="21">
        <f>IF(C3474&lt;=2000,0,MIN((C3474-2000)*Y3474,(R3474+S3474)*0.2))</f>
        <v/>
      </c>
      <c r="AD3474" s="21">
        <f>IF(C3474&lt;=2000,0,MIN((C3474-2000)*Z3474,(T3474+U3474)*0.2))</f>
        <v/>
      </c>
      <c r="AE3474" s="21">
        <f>AC3474*AA3474</f>
        <v/>
      </c>
      <c r="AF3474" s="21">
        <f>ROUNDDOWN(R3474,-2)+ROUNDDOWN(S3474,-2)</f>
        <v/>
      </c>
      <c r="AG3474" s="21">
        <f>ROUNDDOWN(MAX(0,R3474-(AB3474+AC3474+AE3474)*0.6),-2)+ROUNDDOWN(MAX(0,S3474-(AB3474+AC3474+AE3474)*0.4),-2)</f>
        <v/>
      </c>
      <c r="AH3474" s="21">
        <f>ROUNDDOWN(MAX(0,T3474-(AB3474+AD3474)*0.6),-2)+ROUNDDOWN(MAX(0,U3474-(AB3474+AD3474)*0.4),-2)</f>
        <v/>
      </c>
      <c r="AI3474" s="21">
        <f>ROUNDDOWN(T3474,-2)+ROUNDDOWN(U3474,-2)</f>
        <v/>
      </c>
      <c r="AJ3474" s="21">
        <f>M3474+AF3474</f>
        <v/>
      </c>
      <c r="AK3474" s="21">
        <f>M3474+AG3474</f>
        <v/>
      </c>
      <c r="AL3474" s="21">
        <f>N3474+AH3474</f>
        <v/>
      </c>
      <c r="AM3474" s="21">
        <f>O3474+AI3474</f>
        <v/>
      </c>
      <c r="AN3474" s="21">
        <f>N3474+AI3474</f>
        <v/>
      </c>
      <c r="AO3474" s="21">
        <f>ROUNDDOWN((R3474+S3474)*0.2/Y3474+2000,0)</f>
        <v/>
      </c>
      <c r="AP3474" s="21">
        <f>ROUNDDOWN((T3474+U3474)*0.2/Z3474+2000,0)</f>
        <v/>
      </c>
      <c r="AQ3474" s="21">
        <f>AL3474-AK3474</f>
        <v/>
      </c>
      <c r="AR3474" s="21">
        <f>AM3474-AK3474</f>
        <v/>
      </c>
      <c r="AS3474" s="21">
        <f>AM3474-AL3474</f>
        <v/>
      </c>
      <c r="AT3474" s="21">
        <f>AK3474+C3474-AJ3474</f>
        <v/>
      </c>
      <c r="AU3474" s="21">
        <f>AL3474+C3474-AM3474</f>
        <v/>
      </c>
      <c r="AV3474" s="21">
        <f>AN3474+C3474-AM3474</f>
        <v/>
      </c>
    </row>
    <row r="3475">
      <c r="A3475" t="inlineStr">
        <is>
          <t>1万円刻み</t>
        </is>
      </c>
      <c r="B3475" s="21">
        <f>'5_1万円刻み'!$A$1712</f>
        <v/>
      </c>
      <c r="C3475" s="21">
        <f>AO3475</f>
        <v/>
      </c>
      <c r="D3475" s="21" t="n">
        <v>0</v>
      </c>
      <c r="E3475" s="21">
        <f>ROUND(MIN(B3475/12,650000)*12*0.0915+MIN(B3475/12,1390000)*12*(0.0504+0)+B3475*0.005,0)</f>
        <v/>
      </c>
      <c r="F3475" s="21">
        <f>IF(B3475&lt;741000,0,IF(B3475&lt;2191000,B3475-740000,IF(B3475&lt;2193000,1451000,IF(B3475&lt;2196000,1453000,IF(B3475&lt;2200000,1456000,IF(B3475&lt;3600000,ROUND(ROUNDDOWN(B3475/4,-3)*2.8,0)-80000,IF(B3475&lt;6600000,ROUND(ROUNDDOWN(B3475/4,-3)*3.2,0)-440000,IF(B3475&lt;8500000,ROUNDDOWN(B3475*0.9,0)-1100000,B3475-1950000))))))))</f>
        <v/>
      </c>
      <c r="G3475" s="21">
        <f>IF(F3475&gt;23500000,NA(),IF(F3475&lt;=4890000,1040000,IF(F3475&lt;=6550000,670000,620000)))</f>
        <v/>
      </c>
      <c r="H3475" s="21">
        <f>IF(D3475&lt;=0,0,MAX(0,MIN(2000000,D3475-MIN(100000,ROUNDDOWN(F3475*0.05,0)))))</f>
        <v/>
      </c>
      <c r="I3475" s="21">
        <f>IF(C3475&lt;=2000,0,MIN(C3475,ROUNDDOWN(F3475*0.4,0))-2000)</f>
        <v/>
      </c>
      <c r="J3475" s="21">
        <f>MAX(0,ROUNDDOWN(F3475-E3475-G3475,-3))</f>
        <v/>
      </c>
      <c r="K3475" s="21">
        <f>MAX(0,ROUNDDOWN(F3475-E3475-G3475-H3475-I3475,-3))</f>
        <v/>
      </c>
      <c r="L3475" s="21">
        <f>MAX(0,ROUNDDOWN(F3475-E3475-G3475-H3475,-3))</f>
        <v/>
      </c>
      <c r="M3475" s="21">
        <f>IF(J3475&lt;=0,0,ROUNDDOWN((J3475*LOOKUP(J3475,{0,1950001,3300001,6950001,9000001,18000001,40000001},{0.05,0.1,0.2,0.23,0.33,0.4,0.45})-LOOKUP(J3475,{0,1950001,3300001,6950001,9000001,18000001,40000001},{0,97500,427500,636000,1536000,2796000,4796000}))*1.021,-2))</f>
        <v/>
      </c>
      <c r="N3475" s="21">
        <f>IF(K3475&lt;=0,0,ROUNDDOWN((K3475*LOOKUP(K3475,{0,1950001,3300001,6950001,9000001,18000001,40000001},{0.05,0.1,0.2,0.23,0.33,0.4,0.45})-LOOKUP(K3475,{0,1950001,3300001,6950001,9000001,18000001,40000001},{0,97500,427500,636000,1536000,2796000,4796000}))*1.021,-2))</f>
        <v/>
      </c>
      <c r="O3475" s="21">
        <f>IF(L3475&lt;=0,0,ROUNDDOWN((L3475*LOOKUP(L3475,{0,1950001,3300001,6950001,9000001,18000001,40000001},{0.05,0.1,0.2,0.23,0.33,0.4,0.45})-LOOKUP(L3475,{0,1950001,3300001,6950001,9000001,18000001,40000001},{0,97500,427500,636000,1536000,2796000,4796000}))*1.021,-2))</f>
        <v/>
      </c>
      <c r="P3475" s="21">
        <f>MAX(0,ROUNDDOWN(F3475-E3475-430000,-3))</f>
        <v/>
      </c>
      <c r="Q3475" s="21">
        <f>MAX(0,ROUNDDOWN(F3475-E3475-430000-H3475,-3))</f>
        <v/>
      </c>
      <c r="R3475" s="21">
        <f>IF(F3475&lt;=450000,0,MAX(0,P3475*0.06-MIN(50000,P3475)*0.03))</f>
        <v/>
      </c>
      <c r="S3475" s="21">
        <f>IF(F3475&lt;=450000,0,MAX(0,P3475*0.04-MIN(50000,P3475)*0.02))</f>
        <v/>
      </c>
      <c r="T3475" s="21">
        <f>IF(F3475&lt;=450000,0,MAX(0,Q3475*0.06-MIN(50000,Q3475)*0.03))</f>
        <v/>
      </c>
      <c r="U3475" s="21">
        <f>IF(F3475&lt;=450000,0,MAX(0,Q3475*0.04-MIN(50000,Q3475)*0.02))</f>
        <v/>
      </c>
      <c r="V3475" s="21">
        <f>50000+MAX(0,G3475-480000)</f>
        <v/>
      </c>
      <c r="W3475" s="21">
        <f>P3475-V3475</f>
        <v/>
      </c>
      <c r="X3475" s="21">
        <f>Q3475-V3475</f>
        <v/>
      </c>
      <c r="Y3475" s="22">
        <f>IF(W3475&lt;0,0.9,LOOKUP(W3475,{0,1950001,3300001,6950001,9000001,18000001,40000001},{0.84895,0.7979,0.6958,0.66517,0.56307,0.4916,0.44055}))</f>
        <v/>
      </c>
      <c r="Z3475" s="22">
        <f>IF(X3475&lt;0,0.9,LOOKUP(X3475,{0,1950001,3300001,6950001,9000001,18000001,40000001},{0.84895,0.7979,0.6958,0.66517,0.56307,0.4916,0.44055}))</f>
        <v/>
      </c>
      <c r="AA3475" s="22">
        <f>IF(W3475&lt;0,0,CHOOSE(MATCH(W3475,{0,1950001,3300001,6950001,9000001},1),5.105/84.895,10.21/79.79,20.42/69.58,23.483/66.517,33.693/56.307))</f>
        <v/>
      </c>
      <c r="AB3475" s="21">
        <f>IF(C3475&lt;=2000,0,(MIN(C3475,ROUNDDOWN(F3475*0.3,0))-2000)*0.1)</f>
        <v/>
      </c>
      <c r="AC3475" s="21">
        <f>IF(C3475&lt;=2000,0,MIN((C3475-2000)*Y3475,(R3475+S3475)*0.2))</f>
        <v/>
      </c>
      <c r="AD3475" s="21">
        <f>IF(C3475&lt;=2000,0,MIN((C3475-2000)*Z3475,(T3475+U3475)*0.2))</f>
        <v/>
      </c>
      <c r="AE3475" s="21">
        <f>AC3475*AA3475</f>
        <v/>
      </c>
      <c r="AF3475" s="21">
        <f>ROUNDDOWN(R3475,-2)+ROUNDDOWN(S3475,-2)</f>
        <v/>
      </c>
      <c r="AG3475" s="21">
        <f>ROUNDDOWN(MAX(0,R3475-(AB3475+AC3475+AE3475)*0.6),-2)+ROUNDDOWN(MAX(0,S3475-(AB3475+AC3475+AE3475)*0.4),-2)</f>
        <v/>
      </c>
      <c r="AH3475" s="21">
        <f>ROUNDDOWN(MAX(0,T3475-(AB3475+AD3475)*0.6),-2)+ROUNDDOWN(MAX(0,U3475-(AB3475+AD3475)*0.4),-2)</f>
        <v/>
      </c>
      <c r="AI3475" s="21">
        <f>ROUNDDOWN(T3475,-2)+ROUNDDOWN(U3475,-2)</f>
        <v/>
      </c>
      <c r="AJ3475" s="21">
        <f>M3475+AF3475</f>
        <v/>
      </c>
      <c r="AK3475" s="21">
        <f>M3475+AG3475</f>
        <v/>
      </c>
      <c r="AL3475" s="21">
        <f>N3475+AH3475</f>
        <v/>
      </c>
      <c r="AM3475" s="21">
        <f>O3475+AI3475</f>
        <v/>
      </c>
      <c r="AN3475" s="21">
        <f>N3475+AI3475</f>
        <v/>
      </c>
      <c r="AO3475" s="21">
        <f>ROUNDDOWN((R3475+S3475)*0.2/Y3475+2000,0)</f>
        <v/>
      </c>
      <c r="AP3475" s="21">
        <f>ROUNDDOWN((T3475+U3475)*0.2/Z3475+2000,0)</f>
        <v/>
      </c>
      <c r="AQ3475" s="21">
        <f>AL3475-AK3475</f>
        <v/>
      </c>
      <c r="AR3475" s="21">
        <f>AM3475-AK3475</f>
        <v/>
      </c>
      <c r="AS3475" s="21">
        <f>AM3475-AL3475</f>
        <v/>
      </c>
      <c r="AT3475" s="21">
        <f>AK3475+C3475-AJ3475</f>
        <v/>
      </c>
      <c r="AU3475" s="21">
        <f>AL3475+C3475-AM3475</f>
        <v/>
      </c>
      <c r="AV3475" s="21">
        <f>AN3475+C3475-AM3475</f>
        <v/>
      </c>
    </row>
    <row r="3476">
      <c r="A3476" t="inlineStr">
        <is>
          <t>1万円刻み</t>
        </is>
      </c>
      <c r="B3476" s="21">
        <f>'5_1万円刻み'!$A$1713</f>
        <v/>
      </c>
      <c r="C3476" s="21">
        <f>AO3476</f>
        <v/>
      </c>
      <c r="D3476" s="21" t="n">
        <v>0</v>
      </c>
      <c r="E3476" s="21">
        <f>ROUND(MIN(B3476/12,650000)*12*0.0915+MIN(B3476/12,1390000)*12*(0.0504+0)+B3476*0.005,0)</f>
        <v/>
      </c>
      <c r="F3476" s="21">
        <f>IF(B3476&lt;741000,0,IF(B3476&lt;2191000,B3476-740000,IF(B3476&lt;2193000,1451000,IF(B3476&lt;2196000,1453000,IF(B3476&lt;2200000,1456000,IF(B3476&lt;3600000,ROUND(ROUNDDOWN(B3476/4,-3)*2.8,0)-80000,IF(B3476&lt;6600000,ROUND(ROUNDDOWN(B3476/4,-3)*3.2,0)-440000,IF(B3476&lt;8500000,ROUNDDOWN(B3476*0.9,0)-1100000,B3476-1950000))))))))</f>
        <v/>
      </c>
      <c r="G3476" s="21">
        <f>IF(F3476&gt;23500000,NA(),IF(F3476&lt;=4890000,1040000,IF(F3476&lt;=6550000,670000,620000)))</f>
        <v/>
      </c>
      <c r="H3476" s="21">
        <f>IF(D3476&lt;=0,0,MAX(0,MIN(2000000,D3476-MIN(100000,ROUNDDOWN(F3476*0.05,0)))))</f>
        <v/>
      </c>
      <c r="I3476" s="21">
        <f>IF(C3476&lt;=2000,0,MIN(C3476,ROUNDDOWN(F3476*0.4,0))-2000)</f>
        <v/>
      </c>
      <c r="J3476" s="21">
        <f>MAX(0,ROUNDDOWN(F3476-E3476-G3476,-3))</f>
        <v/>
      </c>
      <c r="K3476" s="21">
        <f>MAX(0,ROUNDDOWN(F3476-E3476-G3476-H3476-I3476,-3))</f>
        <v/>
      </c>
      <c r="L3476" s="21">
        <f>MAX(0,ROUNDDOWN(F3476-E3476-G3476-H3476,-3))</f>
        <v/>
      </c>
      <c r="M3476" s="21">
        <f>IF(J3476&lt;=0,0,ROUNDDOWN((J3476*LOOKUP(J3476,{0,1950001,3300001,6950001,9000001,18000001,40000001},{0.05,0.1,0.2,0.23,0.33,0.4,0.45})-LOOKUP(J3476,{0,1950001,3300001,6950001,9000001,18000001,40000001},{0,97500,427500,636000,1536000,2796000,4796000}))*1.021,-2))</f>
        <v/>
      </c>
      <c r="N3476" s="21">
        <f>IF(K3476&lt;=0,0,ROUNDDOWN((K3476*LOOKUP(K3476,{0,1950001,3300001,6950001,9000001,18000001,40000001},{0.05,0.1,0.2,0.23,0.33,0.4,0.45})-LOOKUP(K3476,{0,1950001,3300001,6950001,9000001,18000001,40000001},{0,97500,427500,636000,1536000,2796000,4796000}))*1.021,-2))</f>
        <v/>
      </c>
      <c r="O3476" s="21">
        <f>IF(L3476&lt;=0,0,ROUNDDOWN((L3476*LOOKUP(L3476,{0,1950001,3300001,6950001,9000001,18000001,40000001},{0.05,0.1,0.2,0.23,0.33,0.4,0.45})-LOOKUP(L3476,{0,1950001,3300001,6950001,9000001,18000001,40000001},{0,97500,427500,636000,1536000,2796000,4796000}))*1.021,-2))</f>
        <v/>
      </c>
      <c r="P3476" s="21">
        <f>MAX(0,ROUNDDOWN(F3476-E3476-430000,-3))</f>
        <v/>
      </c>
      <c r="Q3476" s="21">
        <f>MAX(0,ROUNDDOWN(F3476-E3476-430000-H3476,-3))</f>
        <v/>
      </c>
      <c r="R3476" s="21">
        <f>IF(F3476&lt;=450000,0,MAX(0,P3476*0.06-MIN(50000,P3476)*0.03))</f>
        <v/>
      </c>
      <c r="S3476" s="21">
        <f>IF(F3476&lt;=450000,0,MAX(0,P3476*0.04-MIN(50000,P3476)*0.02))</f>
        <v/>
      </c>
      <c r="T3476" s="21">
        <f>IF(F3476&lt;=450000,0,MAX(0,Q3476*0.06-MIN(50000,Q3476)*0.03))</f>
        <v/>
      </c>
      <c r="U3476" s="21">
        <f>IF(F3476&lt;=450000,0,MAX(0,Q3476*0.04-MIN(50000,Q3476)*0.02))</f>
        <v/>
      </c>
      <c r="V3476" s="21">
        <f>50000+MAX(0,G3476-480000)</f>
        <v/>
      </c>
      <c r="W3476" s="21">
        <f>P3476-V3476</f>
        <v/>
      </c>
      <c r="X3476" s="21">
        <f>Q3476-V3476</f>
        <v/>
      </c>
      <c r="Y3476" s="22">
        <f>IF(W3476&lt;0,0.9,LOOKUP(W3476,{0,1950001,3300001,6950001,9000001,18000001,40000001},{0.84895,0.7979,0.6958,0.66517,0.56307,0.4916,0.44055}))</f>
        <v/>
      </c>
      <c r="Z3476" s="22">
        <f>IF(X3476&lt;0,0.9,LOOKUP(X3476,{0,1950001,3300001,6950001,9000001,18000001,40000001},{0.84895,0.7979,0.6958,0.66517,0.56307,0.4916,0.44055}))</f>
        <v/>
      </c>
      <c r="AA3476" s="22">
        <f>IF(W3476&lt;0,0,CHOOSE(MATCH(W3476,{0,1950001,3300001,6950001,9000001},1),5.105/84.895,10.21/79.79,20.42/69.58,23.483/66.517,33.693/56.307))</f>
        <v/>
      </c>
      <c r="AB3476" s="21">
        <f>IF(C3476&lt;=2000,0,(MIN(C3476,ROUNDDOWN(F3476*0.3,0))-2000)*0.1)</f>
        <v/>
      </c>
      <c r="AC3476" s="21">
        <f>IF(C3476&lt;=2000,0,MIN((C3476-2000)*Y3476,(R3476+S3476)*0.2))</f>
        <v/>
      </c>
      <c r="AD3476" s="21">
        <f>IF(C3476&lt;=2000,0,MIN((C3476-2000)*Z3476,(T3476+U3476)*0.2))</f>
        <v/>
      </c>
      <c r="AE3476" s="21">
        <f>AC3476*AA3476</f>
        <v/>
      </c>
      <c r="AF3476" s="21">
        <f>ROUNDDOWN(R3476,-2)+ROUNDDOWN(S3476,-2)</f>
        <v/>
      </c>
      <c r="AG3476" s="21">
        <f>ROUNDDOWN(MAX(0,R3476-(AB3476+AC3476+AE3476)*0.6),-2)+ROUNDDOWN(MAX(0,S3476-(AB3476+AC3476+AE3476)*0.4),-2)</f>
        <v/>
      </c>
      <c r="AH3476" s="21">
        <f>ROUNDDOWN(MAX(0,T3476-(AB3476+AD3476)*0.6),-2)+ROUNDDOWN(MAX(0,U3476-(AB3476+AD3476)*0.4),-2)</f>
        <v/>
      </c>
      <c r="AI3476" s="21">
        <f>ROUNDDOWN(T3476,-2)+ROUNDDOWN(U3476,-2)</f>
        <v/>
      </c>
      <c r="AJ3476" s="21">
        <f>M3476+AF3476</f>
        <v/>
      </c>
      <c r="AK3476" s="21">
        <f>M3476+AG3476</f>
        <v/>
      </c>
      <c r="AL3476" s="21">
        <f>N3476+AH3476</f>
        <v/>
      </c>
      <c r="AM3476" s="21">
        <f>O3476+AI3476</f>
        <v/>
      </c>
      <c r="AN3476" s="21">
        <f>N3476+AI3476</f>
        <v/>
      </c>
      <c r="AO3476" s="21">
        <f>ROUNDDOWN((R3476+S3476)*0.2/Y3476+2000,0)</f>
        <v/>
      </c>
      <c r="AP3476" s="21">
        <f>ROUNDDOWN((T3476+U3476)*0.2/Z3476+2000,0)</f>
        <v/>
      </c>
      <c r="AQ3476" s="21">
        <f>AL3476-AK3476</f>
        <v/>
      </c>
      <c r="AR3476" s="21">
        <f>AM3476-AK3476</f>
        <v/>
      </c>
      <c r="AS3476" s="21">
        <f>AM3476-AL3476</f>
        <v/>
      </c>
      <c r="AT3476" s="21">
        <f>AK3476+C3476-AJ3476</f>
        <v/>
      </c>
      <c r="AU3476" s="21">
        <f>AL3476+C3476-AM3476</f>
        <v/>
      </c>
      <c r="AV3476" s="21">
        <f>AN3476+C3476-AM3476</f>
        <v/>
      </c>
    </row>
    <row r="3477">
      <c r="A3477" t="inlineStr">
        <is>
          <t>1万円刻み</t>
        </is>
      </c>
      <c r="B3477" s="21">
        <f>'5_1万円刻み'!$A$1714</f>
        <v/>
      </c>
      <c r="C3477" s="21">
        <f>AO3477</f>
        <v/>
      </c>
      <c r="D3477" s="21" t="n">
        <v>0</v>
      </c>
      <c r="E3477" s="21">
        <f>ROUND(MIN(B3477/12,650000)*12*0.0915+MIN(B3477/12,1390000)*12*(0.0504+0)+B3477*0.005,0)</f>
        <v/>
      </c>
      <c r="F3477" s="21">
        <f>IF(B3477&lt;741000,0,IF(B3477&lt;2191000,B3477-740000,IF(B3477&lt;2193000,1451000,IF(B3477&lt;2196000,1453000,IF(B3477&lt;2200000,1456000,IF(B3477&lt;3600000,ROUND(ROUNDDOWN(B3477/4,-3)*2.8,0)-80000,IF(B3477&lt;6600000,ROUND(ROUNDDOWN(B3477/4,-3)*3.2,0)-440000,IF(B3477&lt;8500000,ROUNDDOWN(B3477*0.9,0)-1100000,B3477-1950000))))))))</f>
        <v/>
      </c>
      <c r="G3477" s="21">
        <f>IF(F3477&gt;23500000,NA(),IF(F3477&lt;=4890000,1040000,IF(F3477&lt;=6550000,670000,620000)))</f>
        <v/>
      </c>
      <c r="H3477" s="21">
        <f>IF(D3477&lt;=0,0,MAX(0,MIN(2000000,D3477-MIN(100000,ROUNDDOWN(F3477*0.05,0)))))</f>
        <v/>
      </c>
      <c r="I3477" s="21">
        <f>IF(C3477&lt;=2000,0,MIN(C3477,ROUNDDOWN(F3477*0.4,0))-2000)</f>
        <v/>
      </c>
      <c r="J3477" s="21">
        <f>MAX(0,ROUNDDOWN(F3477-E3477-G3477,-3))</f>
        <v/>
      </c>
      <c r="K3477" s="21">
        <f>MAX(0,ROUNDDOWN(F3477-E3477-G3477-H3477-I3477,-3))</f>
        <v/>
      </c>
      <c r="L3477" s="21">
        <f>MAX(0,ROUNDDOWN(F3477-E3477-G3477-H3477,-3))</f>
        <v/>
      </c>
      <c r="M3477" s="21">
        <f>IF(J3477&lt;=0,0,ROUNDDOWN((J3477*LOOKUP(J3477,{0,1950001,3300001,6950001,9000001,18000001,40000001},{0.05,0.1,0.2,0.23,0.33,0.4,0.45})-LOOKUP(J3477,{0,1950001,3300001,6950001,9000001,18000001,40000001},{0,97500,427500,636000,1536000,2796000,4796000}))*1.021,-2))</f>
        <v/>
      </c>
      <c r="N3477" s="21">
        <f>IF(K3477&lt;=0,0,ROUNDDOWN((K3477*LOOKUP(K3477,{0,1950001,3300001,6950001,9000001,18000001,40000001},{0.05,0.1,0.2,0.23,0.33,0.4,0.45})-LOOKUP(K3477,{0,1950001,3300001,6950001,9000001,18000001,40000001},{0,97500,427500,636000,1536000,2796000,4796000}))*1.021,-2))</f>
        <v/>
      </c>
      <c r="O3477" s="21">
        <f>IF(L3477&lt;=0,0,ROUNDDOWN((L3477*LOOKUP(L3477,{0,1950001,3300001,6950001,9000001,18000001,40000001},{0.05,0.1,0.2,0.23,0.33,0.4,0.45})-LOOKUP(L3477,{0,1950001,3300001,6950001,9000001,18000001,40000001},{0,97500,427500,636000,1536000,2796000,4796000}))*1.021,-2))</f>
        <v/>
      </c>
      <c r="P3477" s="21">
        <f>MAX(0,ROUNDDOWN(F3477-E3477-430000,-3))</f>
        <v/>
      </c>
      <c r="Q3477" s="21">
        <f>MAX(0,ROUNDDOWN(F3477-E3477-430000-H3477,-3))</f>
        <v/>
      </c>
      <c r="R3477" s="21">
        <f>IF(F3477&lt;=450000,0,MAX(0,P3477*0.06-MIN(50000,P3477)*0.03))</f>
        <v/>
      </c>
      <c r="S3477" s="21">
        <f>IF(F3477&lt;=450000,0,MAX(0,P3477*0.04-MIN(50000,P3477)*0.02))</f>
        <v/>
      </c>
      <c r="T3477" s="21">
        <f>IF(F3477&lt;=450000,0,MAX(0,Q3477*0.06-MIN(50000,Q3477)*0.03))</f>
        <v/>
      </c>
      <c r="U3477" s="21">
        <f>IF(F3477&lt;=450000,0,MAX(0,Q3477*0.04-MIN(50000,Q3477)*0.02))</f>
        <v/>
      </c>
      <c r="V3477" s="21">
        <f>50000+MAX(0,G3477-480000)</f>
        <v/>
      </c>
      <c r="W3477" s="21">
        <f>P3477-V3477</f>
        <v/>
      </c>
      <c r="X3477" s="21">
        <f>Q3477-V3477</f>
        <v/>
      </c>
      <c r="Y3477" s="22">
        <f>IF(W3477&lt;0,0.9,LOOKUP(W3477,{0,1950001,3300001,6950001,9000001,18000001,40000001},{0.84895,0.7979,0.6958,0.66517,0.56307,0.4916,0.44055}))</f>
        <v/>
      </c>
      <c r="Z3477" s="22">
        <f>IF(X3477&lt;0,0.9,LOOKUP(X3477,{0,1950001,3300001,6950001,9000001,18000001,40000001},{0.84895,0.7979,0.6958,0.66517,0.56307,0.4916,0.44055}))</f>
        <v/>
      </c>
      <c r="AA3477" s="22">
        <f>IF(W3477&lt;0,0,CHOOSE(MATCH(W3477,{0,1950001,3300001,6950001,9000001},1),5.105/84.895,10.21/79.79,20.42/69.58,23.483/66.517,33.693/56.307))</f>
        <v/>
      </c>
      <c r="AB3477" s="21">
        <f>IF(C3477&lt;=2000,0,(MIN(C3477,ROUNDDOWN(F3477*0.3,0))-2000)*0.1)</f>
        <v/>
      </c>
      <c r="AC3477" s="21">
        <f>IF(C3477&lt;=2000,0,MIN((C3477-2000)*Y3477,(R3477+S3477)*0.2))</f>
        <v/>
      </c>
      <c r="AD3477" s="21">
        <f>IF(C3477&lt;=2000,0,MIN((C3477-2000)*Z3477,(T3477+U3477)*0.2))</f>
        <v/>
      </c>
      <c r="AE3477" s="21">
        <f>AC3477*AA3477</f>
        <v/>
      </c>
      <c r="AF3477" s="21">
        <f>ROUNDDOWN(R3477,-2)+ROUNDDOWN(S3477,-2)</f>
        <v/>
      </c>
      <c r="AG3477" s="21">
        <f>ROUNDDOWN(MAX(0,R3477-(AB3477+AC3477+AE3477)*0.6),-2)+ROUNDDOWN(MAX(0,S3477-(AB3477+AC3477+AE3477)*0.4),-2)</f>
        <v/>
      </c>
      <c r="AH3477" s="21">
        <f>ROUNDDOWN(MAX(0,T3477-(AB3477+AD3477)*0.6),-2)+ROUNDDOWN(MAX(0,U3477-(AB3477+AD3477)*0.4),-2)</f>
        <v/>
      </c>
      <c r="AI3477" s="21">
        <f>ROUNDDOWN(T3477,-2)+ROUNDDOWN(U3477,-2)</f>
        <v/>
      </c>
      <c r="AJ3477" s="21">
        <f>M3477+AF3477</f>
        <v/>
      </c>
      <c r="AK3477" s="21">
        <f>M3477+AG3477</f>
        <v/>
      </c>
      <c r="AL3477" s="21">
        <f>N3477+AH3477</f>
        <v/>
      </c>
      <c r="AM3477" s="21">
        <f>O3477+AI3477</f>
        <v/>
      </c>
      <c r="AN3477" s="21">
        <f>N3477+AI3477</f>
        <v/>
      </c>
      <c r="AO3477" s="21">
        <f>ROUNDDOWN((R3477+S3477)*0.2/Y3477+2000,0)</f>
        <v/>
      </c>
      <c r="AP3477" s="21">
        <f>ROUNDDOWN((T3477+U3477)*0.2/Z3477+2000,0)</f>
        <v/>
      </c>
      <c r="AQ3477" s="21">
        <f>AL3477-AK3477</f>
        <v/>
      </c>
      <c r="AR3477" s="21">
        <f>AM3477-AK3477</f>
        <v/>
      </c>
      <c r="AS3477" s="21">
        <f>AM3477-AL3477</f>
        <v/>
      </c>
      <c r="AT3477" s="21">
        <f>AK3477+C3477-AJ3477</f>
        <v/>
      </c>
      <c r="AU3477" s="21">
        <f>AL3477+C3477-AM3477</f>
        <v/>
      </c>
      <c r="AV3477" s="21">
        <f>AN3477+C3477-AM3477</f>
        <v/>
      </c>
    </row>
    <row r="3478">
      <c r="A3478" t="inlineStr">
        <is>
          <t>1万円刻み</t>
        </is>
      </c>
      <c r="B3478" s="21">
        <f>'5_1万円刻み'!$A$1715</f>
        <v/>
      </c>
      <c r="C3478" s="21">
        <f>AO3478</f>
        <v/>
      </c>
      <c r="D3478" s="21" t="n">
        <v>0</v>
      </c>
      <c r="E3478" s="21">
        <f>ROUND(MIN(B3478/12,650000)*12*0.0915+MIN(B3478/12,1390000)*12*(0.0504+0)+B3478*0.005,0)</f>
        <v/>
      </c>
      <c r="F3478" s="21">
        <f>IF(B3478&lt;741000,0,IF(B3478&lt;2191000,B3478-740000,IF(B3478&lt;2193000,1451000,IF(B3478&lt;2196000,1453000,IF(B3478&lt;2200000,1456000,IF(B3478&lt;3600000,ROUND(ROUNDDOWN(B3478/4,-3)*2.8,0)-80000,IF(B3478&lt;6600000,ROUND(ROUNDDOWN(B3478/4,-3)*3.2,0)-440000,IF(B3478&lt;8500000,ROUNDDOWN(B3478*0.9,0)-1100000,B3478-1950000))))))))</f>
        <v/>
      </c>
      <c r="G3478" s="21">
        <f>IF(F3478&gt;23500000,NA(),IF(F3478&lt;=4890000,1040000,IF(F3478&lt;=6550000,670000,620000)))</f>
        <v/>
      </c>
      <c r="H3478" s="21">
        <f>IF(D3478&lt;=0,0,MAX(0,MIN(2000000,D3478-MIN(100000,ROUNDDOWN(F3478*0.05,0)))))</f>
        <v/>
      </c>
      <c r="I3478" s="21">
        <f>IF(C3478&lt;=2000,0,MIN(C3478,ROUNDDOWN(F3478*0.4,0))-2000)</f>
        <v/>
      </c>
      <c r="J3478" s="21">
        <f>MAX(0,ROUNDDOWN(F3478-E3478-G3478,-3))</f>
        <v/>
      </c>
      <c r="K3478" s="21">
        <f>MAX(0,ROUNDDOWN(F3478-E3478-G3478-H3478-I3478,-3))</f>
        <v/>
      </c>
      <c r="L3478" s="21">
        <f>MAX(0,ROUNDDOWN(F3478-E3478-G3478-H3478,-3))</f>
        <v/>
      </c>
      <c r="M3478" s="21">
        <f>IF(J3478&lt;=0,0,ROUNDDOWN((J3478*LOOKUP(J3478,{0,1950001,3300001,6950001,9000001,18000001,40000001},{0.05,0.1,0.2,0.23,0.33,0.4,0.45})-LOOKUP(J3478,{0,1950001,3300001,6950001,9000001,18000001,40000001},{0,97500,427500,636000,1536000,2796000,4796000}))*1.021,-2))</f>
        <v/>
      </c>
      <c r="N3478" s="21">
        <f>IF(K3478&lt;=0,0,ROUNDDOWN((K3478*LOOKUP(K3478,{0,1950001,3300001,6950001,9000001,18000001,40000001},{0.05,0.1,0.2,0.23,0.33,0.4,0.45})-LOOKUP(K3478,{0,1950001,3300001,6950001,9000001,18000001,40000001},{0,97500,427500,636000,1536000,2796000,4796000}))*1.021,-2))</f>
        <v/>
      </c>
      <c r="O3478" s="21">
        <f>IF(L3478&lt;=0,0,ROUNDDOWN((L3478*LOOKUP(L3478,{0,1950001,3300001,6950001,9000001,18000001,40000001},{0.05,0.1,0.2,0.23,0.33,0.4,0.45})-LOOKUP(L3478,{0,1950001,3300001,6950001,9000001,18000001,40000001},{0,97500,427500,636000,1536000,2796000,4796000}))*1.021,-2))</f>
        <v/>
      </c>
      <c r="P3478" s="21">
        <f>MAX(0,ROUNDDOWN(F3478-E3478-430000,-3))</f>
        <v/>
      </c>
      <c r="Q3478" s="21">
        <f>MAX(0,ROUNDDOWN(F3478-E3478-430000-H3478,-3))</f>
        <v/>
      </c>
      <c r="R3478" s="21">
        <f>IF(F3478&lt;=450000,0,MAX(0,P3478*0.06-MIN(50000,P3478)*0.03))</f>
        <v/>
      </c>
      <c r="S3478" s="21">
        <f>IF(F3478&lt;=450000,0,MAX(0,P3478*0.04-MIN(50000,P3478)*0.02))</f>
        <v/>
      </c>
      <c r="T3478" s="21">
        <f>IF(F3478&lt;=450000,0,MAX(0,Q3478*0.06-MIN(50000,Q3478)*0.03))</f>
        <v/>
      </c>
      <c r="U3478" s="21">
        <f>IF(F3478&lt;=450000,0,MAX(0,Q3478*0.04-MIN(50000,Q3478)*0.02))</f>
        <v/>
      </c>
      <c r="V3478" s="21">
        <f>50000+MAX(0,G3478-480000)</f>
        <v/>
      </c>
      <c r="W3478" s="21">
        <f>P3478-V3478</f>
        <v/>
      </c>
      <c r="X3478" s="21">
        <f>Q3478-V3478</f>
        <v/>
      </c>
      <c r="Y3478" s="22">
        <f>IF(W3478&lt;0,0.9,LOOKUP(W3478,{0,1950001,3300001,6950001,9000001,18000001,40000001},{0.84895,0.7979,0.6958,0.66517,0.56307,0.4916,0.44055}))</f>
        <v/>
      </c>
      <c r="Z3478" s="22">
        <f>IF(X3478&lt;0,0.9,LOOKUP(X3478,{0,1950001,3300001,6950001,9000001,18000001,40000001},{0.84895,0.7979,0.6958,0.66517,0.56307,0.4916,0.44055}))</f>
        <v/>
      </c>
      <c r="AA3478" s="22">
        <f>IF(W3478&lt;0,0,CHOOSE(MATCH(W3478,{0,1950001,3300001,6950001,9000001},1),5.105/84.895,10.21/79.79,20.42/69.58,23.483/66.517,33.693/56.307))</f>
        <v/>
      </c>
      <c r="AB3478" s="21">
        <f>IF(C3478&lt;=2000,0,(MIN(C3478,ROUNDDOWN(F3478*0.3,0))-2000)*0.1)</f>
        <v/>
      </c>
      <c r="AC3478" s="21">
        <f>IF(C3478&lt;=2000,0,MIN((C3478-2000)*Y3478,(R3478+S3478)*0.2))</f>
        <v/>
      </c>
      <c r="AD3478" s="21">
        <f>IF(C3478&lt;=2000,0,MIN((C3478-2000)*Z3478,(T3478+U3478)*0.2))</f>
        <v/>
      </c>
      <c r="AE3478" s="21">
        <f>AC3478*AA3478</f>
        <v/>
      </c>
      <c r="AF3478" s="21">
        <f>ROUNDDOWN(R3478,-2)+ROUNDDOWN(S3478,-2)</f>
        <v/>
      </c>
      <c r="AG3478" s="21">
        <f>ROUNDDOWN(MAX(0,R3478-(AB3478+AC3478+AE3478)*0.6),-2)+ROUNDDOWN(MAX(0,S3478-(AB3478+AC3478+AE3478)*0.4),-2)</f>
        <v/>
      </c>
      <c r="AH3478" s="21">
        <f>ROUNDDOWN(MAX(0,T3478-(AB3478+AD3478)*0.6),-2)+ROUNDDOWN(MAX(0,U3478-(AB3478+AD3478)*0.4),-2)</f>
        <v/>
      </c>
      <c r="AI3478" s="21">
        <f>ROUNDDOWN(T3478,-2)+ROUNDDOWN(U3478,-2)</f>
        <v/>
      </c>
      <c r="AJ3478" s="21">
        <f>M3478+AF3478</f>
        <v/>
      </c>
      <c r="AK3478" s="21">
        <f>M3478+AG3478</f>
        <v/>
      </c>
      <c r="AL3478" s="21">
        <f>N3478+AH3478</f>
        <v/>
      </c>
      <c r="AM3478" s="21">
        <f>O3478+AI3478</f>
        <v/>
      </c>
      <c r="AN3478" s="21">
        <f>N3478+AI3478</f>
        <v/>
      </c>
      <c r="AO3478" s="21">
        <f>ROUNDDOWN((R3478+S3478)*0.2/Y3478+2000,0)</f>
        <v/>
      </c>
      <c r="AP3478" s="21">
        <f>ROUNDDOWN((T3478+U3478)*0.2/Z3478+2000,0)</f>
        <v/>
      </c>
      <c r="AQ3478" s="21">
        <f>AL3478-AK3478</f>
        <v/>
      </c>
      <c r="AR3478" s="21">
        <f>AM3478-AK3478</f>
        <v/>
      </c>
      <c r="AS3478" s="21">
        <f>AM3478-AL3478</f>
        <v/>
      </c>
      <c r="AT3478" s="21">
        <f>AK3478+C3478-AJ3478</f>
        <v/>
      </c>
      <c r="AU3478" s="21">
        <f>AL3478+C3478-AM3478</f>
        <v/>
      </c>
      <c r="AV3478" s="21">
        <f>AN3478+C3478-AM3478</f>
        <v/>
      </c>
    </row>
    <row r="3479">
      <c r="A3479" t="inlineStr">
        <is>
          <t>1万円刻み</t>
        </is>
      </c>
      <c r="B3479" s="21">
        <f>'5_1万円刻み'!$A$1716</f>
        <v/>
      </c>
      <c r="C3479" s="21">
        <f>AO3479</f>
        <v/>
      </c>
      <c r="D3479" s="21" t="n">
        <v>0</v>
      </c>
      <c r="E3479" s="21">
        <f>ROUND(MIN(B3479/12,650000)*12*0.0915+MIN(B3479/12,1390000)*12*(0.0504+0)+B3479*0.005,0)</f>
        <v/>
      </c>
      <c r="F3479" s="21">
        <f>IF(B3479&lt;741000,0,IF(B3479&lt;2191000,B3479-740000,IF(B3479&lt;2193000,1451000,IF(B3479&lt;2196000,1453000,IF(B3479&lt;2200000,1456000,IF(B3479&lt;3600000,ROUND(ROUNDDOWN(B3479/4,-3)*2.8,0)-80000,IF(B3479&lt;6600000,ROUND(ROUNDDOWN(B3479/4,-3)*3.2,0)-440000,IF(B3479&lt;8500000,ROUNDDOWN(B3479*0.9,0)-1100000,B3479-1950000))))))))</f>
        <v/>
      </c>
      <c r="G3479" s="21">
        <f>IF(F3479&gt;23500000,NA(),IF(F3479&lt;=4890000,1040000,IF(F3479&lt;=6550000,670000,620000)))</f>
        <v/>
      </c>
      <c r="H3479" s="21">
        <f>IF(D3479&lt;=0,0,MAX(0,MIN(2000000,D3479-MIN(100000,ROUNDDOWN(F3479*0.05,0)))))</f>
        <v/>
      </c>
      <c r="I3479" s="21">
        <f>IF(C3479&lt;=2000,0,MIN(C3479,ROUNDDOWN(F3479*0.4,0))-2000)</f>
        <v/>
      </c>
      <c r="J3479" s="21">
        <f>MAX(0,ROUNDDOWN(F3479-E3479-G3479,-3))</f>
        <v/>
      </c>
      <c r="K3479" s="21">
        <f>MAX(0,ROUNDDOWN(F3479-E3479-G3479-H3479-I3479,-3))</f>
        <v/>
      </c>
      <c r="L3479" s="21">
        <f>MAX(0,ROUNDDOWN(F3479-E3479-G3479-H3479,-3))</f>
        <v/>
      </c>
      <c r="M3479" s="21">
        <f>IF(J3479&lt;=0,0,ROUNDDOWN((J3479*LOOKUP(J3479,{0,1950001,3300001,6950001,9000001,18000001,40000001},{0.05,0.1,0.2,0.23,0.33,0.4,0.45})-LOOKUP(J3479,{0,1950001,3300001,6950001,9000001,18000001,40000001},{0,97500,427500,636000,1536000,2796000,4796000}))*1.021,-2))</f>
        <v/>
      </c>
      <c r="N3479" s="21">
        <f>IF(K3479&lt;=0,0,ROUNDDOWN((K3479*LOOKUP(K3479,{0,1950001,3300001,6950001,9000001,18000001,40000001},{0.05,0.1,0.2,0.23,0.33,0.4,0.45})-LOOKUP(K3479,{0,1950001,3300001,6950001,9000001,18000001,40000001},{0,97500,427500,636000,1536000,2796000,4796000}))*1.021,-2))</f>
        <v/>
      </c>
      <c r="O3479" s="21">
        <f>IF(L3479&lt;=0,0,ROUNDDOWN((L3479*LOOKUP(L3479,{0,1950001,3300001,6950001,9000001,18000001,40000001},{0.05,0.1,0.2,0.23,0.33,0.4,0.45})-LOOKUP(L3479,{0,1950001,3300001,6950001,9000001,18000001,40000001},{0,97500,427500,636000,1536000,2796000,4796000}))*1.021,-2))</f>
        <v/>
      </c>
      <c r="P3479" s="21">
        <f>MAX(0,ROUNDDOWN(F3479-E3479-430000,-3))</f>
        <v/>
      </c>
      <c r="Q3479" s="21">
        <f>MAX(0,ROUNDDOWN(F3479-E3479-430000-H3479,-3))</f>
        <v/>
      </c>
      <c r="R3479" s="21">
        <f>IF(F3479&lt;=450000,0,MAX(0,P3479*0.06-MIN(50000,P3479)*0.03))</f>
        <v/>
      </c>
      <c r="S3479" s="21">
        <f>IF(F3479&lt;=450000,0,MAX(0,P3479*0.04-MIN(50000,P3479)*0.02))</f>
        <v/>
      </c>
      <c r="T3479" s="21">
        <f>IF(F3479&lt;=450000,0,MAX(0,Q3479*0.06-MIN(50000,Q3479)*0.03))</f>
        <v/>
      </c>
      <c r="U3479" s="21">
        <f>IF(F3479&lt;=450000,0,MAX(0,Q3479*0.04-MIN(50000,Q3479)*0.02))</f>
        <v/>
      </c>
      <c r="V3479" s="21">
        <f>50000+MAX(0,G3479-480000)</f>
        <v/>
      </c>
      <c r="W3479" s="21">
        <f>P3479-V3479</f>
        <v/>
      </c>
      <c r="X3479" s="21">
        <f>Q3479-V3479</f>
        <v/>
      </c>
      <c r="Y3479" s="22">
        <f>IF(W3479&lt;0,0.9,LOOKUP(W3479,{0,1950001,3300001,6950001,9000001,18000001,40000001},{0.84895,0.7979,0.6958,0.66517,0.56307,0.4916,0.44055}))</f>
        <v/>
      </c>
      <c r="Z3479" s="22">
        <f>IF(X3479&lt;0,0.9,LOOKUP(X3479,{0,1950001,3300001,6950001,9000001,18000001,40000001},{0.84895,0.7979,0.6958,0.66517,0.56307,0.4916,0.44055}))</f>
        <v/>
      </c>
      <c r="AA3479" s="22">
        <f>IF(W3479&lt;0,0,CHOOSE(MATCH(W3479,{0,1950001,3300001,6950001,9000001},1),5.105/84.895,10.21/79.79,20.42/69.58,23.483/66.517,33.693/56.307))</f>
        <v/>
      </c>
      <c r="AB3479" s="21">
        <f>IF(C3479&lt;=2000,0,(MIN(C3479,ROUNDDOWN(F3479*0.3,0))-2000)*0.1)</f>
        <v/>
      </c>
      <c r="AC3479" s="21">
        <f>IF(C3479&lt;=2000,0,MIN((C3479-2000)*Y3479,(R3479+S3479)*0.2))</f>
        <v/>
      </c>
      <c r="AD3479" s="21">
        <f>IF(C3479&lt;=2000,0,MIN((C3479-2000)*Z3479,(T3479+U3479)*0.2))</f>
        <v/>
      </c>
      <c r="AE3479" s="21">
        <f>AC3479*AA3479</f>
        <v/>
      </c>
      <c r="AF3479" s="21">
        <f>ROUNDDOWN(R3479,-2)+ROUNDDOWN(S3479,-2)</f>
        <v/>
      </c>
      <c r="AG3479" s="21">
        <f>ROUNDDOWN(MAX(0,R3479-(AB3479+AC3479+AE3479)*0.6),-2)+ROUNDDOWN(MAX(0,S3479-(AB3479+AC3479+AE3479)*0.4),-2)</f>
        <v/>
      </c>
      <c r="AH3479" s="21">
        <f>ROUNDDOWN(MAX(0,T3479-(AB3479+AD3479)*0.6),-2)+ROUNDDOWN(MAX(0,U3479-(AB3479+AD3479)*0.4),-2)</f>
        <v/>
      </c>
      <c r="AI3479" s="21">
        <f>ROUNDDOWN(T3479,-2)+ROUNDDOWN(U3479,-2)</f>
        <v/>
      </c>
      <c r="AJ3479" s="21">
        <f>M3479+AF3479</f>
        <v/>
      </c>
      <c r="AK3479" s="21">
        <f>M3479+AG3479</f>
        <v/>
      </c>
      <c r="AL3479" s="21">
        <f>N3479+AH3479</f>
        <v/>
      </c>
      <c r="AM3479" s="21">
        <f>O3479+AI3479</f>
        <v/>
      </c>
      <c r="AN3479" s="21">
        <f>N3479+AI3479</f>
        <v/>
      </c>
      <c r="AO3479" s="21">
        <f>ROUNDDOWN((R3479+S3479)*0.2/Y3479+2000,0)</f>
        <v/>
      </c>
      <c r="AP3479" s="21">
        <f>ROUNDDOWN((T3479+U3479)*0.2/Z3479+2000,0)</f>
        <v/>
      </c>
      <c r="AQ3479" s="21">
        <f>AL3479-AK3479</f>
        <v/>
      </c>
      <c r="AR3479" s="21">
        <f>AM3479-AK3479</f>
        <v/>
      </c>
      <c r="AS3479" s="21">
        <f>AM3479-AL3479</f>
        <v/>
      </c>
      <c r="AT3479" s="21">
        <f>AK3479+C3479-AJ3479</f>
        <v/>
      </c>
      <c r="AU3479" s="21">
        <f>AL3479+C3479-AM3479</f>
        <v/>
      </c>
      <c r="AV3479" s="21">
        <f>AN3479+C3479-AM3479</f>
        <v/>
      </c>
    </row>
    <row r="3480">
      <c r="A3480" t="inlineStr">
        <is>
          <t>1万円刻み</t>
        </is>
      </c>
      <c r="B3480" s="21">
        <f>'5_1万円刻み'!$A$1717</f>
        <v/>
      </c>
      <c r="C3480" s="21">
        <f>AO3480</f>
        <v/>
      </c>
      <c r="D3480" s="21" t="n">
        <v>0</v>
      </c>
      <c r="E3480" s="21">
        <f>ROUND(MIN(B3480/12,650000)*12*0.0915+MIN(B3480/12,1390000)*12*(0.0504+0)+B3480*0.005,0)</f>
        <v/>
      </c>
      <c r="F3480" s="21">
        <f>IF(B3480&lt;741000,0,IF(B3480&lt;2191000,B3480-740000,IF(B3480&lt;2193000,1451000,IF(B3480&lt;2196000,1453000,IF(B3480&lt;2200000,1456000,IF(B3480&lt;3600000,ROUND(ROUNDDOWN(B3480/4,-3)*2.8,0)-80000,IF(B3480&lt;6600000,ROUND(ROUNDDOWN(B3480/4,-3)*3.2,0)-440000,IF(B3480&lt;8500000,ROUNDDOWN(B3480*0.9,0)-1100000,B3480-1950000))))))))</f>
        <v/>
      </c>
      <c r="G3480" s="21">
        <f>IF(F3480&gt;23500000,NA(),IF(F3480&lt;=4890000,1040000,IF(F3480&lt;=6550000,670000,620000)))</f>
        <v/>
      </c>
      <c r="H3480" s="21">
        <f>IF(D3480&lt;=0,0,MAX(0,MIN(2000000,D3480-MIN(100000,ROUNDDOWN(F3480*0.05,0)))))</f>
        <v/>
      </c>
      <c r="I3480" s="21">
        <f>IF(C3480&lt;=2000,0,MIN(C3480,ROUNDDOWN(F3480*0.4,0))-2000)</f>
        <v/>
      </c>
      <c r="J3480" s="21">
        <f>MAX(0,ROUNDDOWN(F3480-E3480-G3480,-3))</f>
        <v/>
      </c>
      <c r="K3480" s="21">
        <f>MAX(0,ROUNDDOWN(F3480-E3480-G3480-H3480-I3480,-3))</f>
        <v/>
      </c>
      <c r="L3480" s="21">
        <f>MAX(0,ROUNDDOWN(F3480-E3480-G3480-H3480,-3))</f>
        <v/>
      </c>
      <c r="M3480" s="21">
        <f>IF(J3480&lt;=0,0,ROUNDDOWN((J3480*LOOKUP(J3480,{0,1950001,3300001,6950001,9000001,18000001,40000001},{0.05,0.1,0.2,0.23,0.33,0.4,0.45})-LOOKUP(J3480,{0,1950001,3300001,6950001,9000001,18000001,40000001},{0,97500,427500,636000,1536000,2796000,4796000}))*1.021,-2))</f>
        <v/>
      </c>
      <c r="N3480" s="21">
        <f>IF(K3480&lt;=0,0,ROUNDDOWN((K3480*LOOKUP(K3480,{0,1950001,3300001,6950001,9000001,18000001,40000001},{0.05,0.1,0.2,0.23,0.33,0.4,0.45})-LOOKUP(K3480,{0,1950001,3300001,6950001,9000001,18000001,40000001},{0,97500,427500,636000,1536000,2796000,4796000}))*1.021,-2))</f>
        <v/>
      </c>
      <c r="O3480" s="21">
        <f>IF(L3480&lt;=0,0,ROUNDDOWN((L3480*LOOKUP(L3480,{0,1950001,3300001,6950001,9000001,18000001,40000001},{0.05,0.1,0.2,0.23,0.33,0.4,0.45})-LOOKUP(L3480,{0,1950001,3300001,6950001,9000001,18000001,40000001},{0,97500,427500,636000,1536000,2796000,4796000}))*1.021,-2))</f>
        <v/>
      </c>
      <c r="P3480" s="21">
        <f>MAX(0,ROUNDDOWN(F3480-E3480-430000,-3))</f>
        <v/>
      </c>
      <c r="Q3480" s="21">
        <f>MAX(0,ROUNDDOWN(F3480-E3480-430000-H3480,-3))</f>
        <v/>
      </c>
      <c r="R3480" s="21">
        <f>IF(F3480&lt;=450000,0,MAX(0,P3480*0.06-MIN(50000,P3480)*0.03))</f>
        <v/>
      </c>
      <c r="S3480" s="21">
        <f>IF(F3480&lt;=450000,0,MAX(0,P3480*0.04-MIN(50000,P3480)*0.02))</f>
        <v/>
      </c>
      <c r="T3480" s="21">
        <f>IF(F3480&lt;=450000,0,MAX(0,Q3480*0.06-MIN(50000,Q3480)*0.03))</f>
        <v/>
      </c>
      <c r="U3480" s="21">
        <f>IF(F3480&lt;=450000,0,MAX(0,Q3480*0.04-MIN(50000,Q3480)*0.02))</f>
        <v/>
      </c>
      <c r="V3480" s="21">
        <f>50000+MAX(0,G3480-480000)</f>
        <v/>
      </c>
      <c r="W3480" s="21">
        <f>P3480-V3480</f>
        <v/>
      </c>
      <c r="X3480" s="21">
        <f>Q3480-V3480</f>
        <v/>
      </c>
      <c r="Y3480" s="22">
        <f>IF(W3480&lt;0,0.9,LOOKUP(W3480,{0,1950001,3300001,6950001,9000001,18000001,40000001},{0.84895,0.7979,0.6958,0.66517,0.56307,0.4916,0.44055}))</f>
        <v/>
      </c>
      <c r="Z3480" s="22">
        <f>IF(X3480&lt;0,0.9,LOOKUP(X3480,{0,1950001,3300001,6950001,9000001,18000001,40000001},{0.84895,0.7979,0.6958,0.66517,0.56307,0.4916,0.44055}))</f>
        <v/>
      </c>
      <c r="AA3480" s="22">
        <f>IF(W3480&lt;0,0,CHOOSE(MATCH(W3480,{0,1950001,3300001,6950001,9000001},1),5.105/84.895,10.21/79.79,20.42/69.58,23.483/66.517,33.693/56.307))</f>
        <v/>
      </c>
      <c r="AB3480" s="21">
        <f>IF(C3480&lt;=2000,0,(MIN(C3480,ROUNDDOWN(F3480*0.3,0))-2000)*0.1)</f>
        <v/>
      </c>
      <c r="AC3480" s="21">
        <f>IF(C3480&lt;=2000,0,MIN((C3480-2000)*Y3480,(R3480+S3480)*0.2))</f>
        <v/>
      </c>
      <c r="AD3480" s="21">
        <f>IF(C3480&lt;=2000,0,MIN((C3480-2000)*Z3480,(T3480+U3480)*0.2))</f>
        <v/>
      </c>
      <c r="AE3480" s="21">
        <f>AC3480*AA3480</f>
        <v/>
      </c>
      <c r="AF3480" s="21">
        <f>ROUNDDOWN(R3480,-2)+ROUNDDOWN(S3480,-2)</f>
        <v/>
      </c>
      <c r="AG3480" s="21">
        <f>ROUNDDOWN(MAX(0,R3480-(AB3480+AC3480+AE3480)*0.6),-2)+ROUNDDOWN(MAX(0,S3480-(AB3480+AC3480+AE3480)*0.4),-2)</f>
        <v/>
      </c>
      <c r="AH3480" s="21">
        <f>ROUNDDOWN(MAX(0,T3480-(AB3480+AD3480)*0.6),-2)+ROUNDDOWN(MAX(0,U3480-(AB3480+AD3480)*0.4),-2)</f>
        <v/>
      </c>
      <c r="AI3480" s="21">
        <f>ROUNDDOWN(T3480,-2)+ROUNDDOWN(U3480,-2)</f>
        <v/>
      </c>
      <c r="AJ3480" s="21">
        <f>M3480+AF3480</f>
        <v/>
      </c>
      <c r="AK3480" s="21">
        <f>M3480+AG3480</f>
        <v/>
      </c>
      <c r="AL3480" s="21">
        <f>N3480+AH3480</f>
        <v/>
      </c>
      <c r="AM3480" s="21">
        <f>O3480+AI3480</f>
        <v/>
      </c>
      <c r="AN3480" s="21">
        <f>N3480+AI3480</f>
        <v/>
      </c>
      <c r="AO3480" s="21">
        <f>ROUNDDOWN((R3480+S3480)*0.2/Y3480+2000,0)</f>
        <v/>
      </c>
      <c r="AP3480" s="21">
        <f>ROUNDDOWN((T3480+U3480)*0.2/Z3480+2000,0)</f>
        <v/>
      </c>
      <c r="AQ3480" s="21">
        <f>AL3480-AK3480</f>
        <v/>
      </c>
      <c r="AR3480" s="21">
        <f>AM3480-AK3480</f>
        <v/>
      </c>
      <c r="AS3480" s="21">
        <f>AM3480-AL3480</f>
        <v/>
      </c>
      <c r="AT3480" s="21">
        <f>AK3480+C3480-AJ3480</f>
        <v/>
      </c>
      <c r="AU3480" s="21">
        <f>AL3480+C3480-AM3480</f>
        <v/>
      </c>
      <c r="AV3480" s="21">
        <f>AN3480+C3480-AM3480</f>
        <v/>
      </c>
    </row>
    <row r="3481">
      <c r="A3481" t="inlineStr">
        <is>
          <t>1万円刻み</t>
        </is>
      </c>
      <c r="B3481" s="21">
        <f>'5_1万円刻み'!$A$1718</f>
        <v/>
      </c>
      <c r="C3481" s="21">
        <f>AO3481</f>
        <v/>
      </c>
      <c r="D3481" s="21" t="n">
        <v>0</v>
      </c>
      <c r="E3481" s="21">
        <f>ROUND(MIN(B3481/12,650000)*12*0.0915+MIN(B3481/12,1390000)*12*(0.0504+0)+B3481*0.005,0)</f>
        <v/>
      </c>
      <c r="F3481" s="21">
        <f>IF(B3481&lt;741000,0,IF(B3481&lt;2191000,B3481-740000,IF(B3481&lt;2193000,1451000,IF(B3481&lt;2196000,1453000,IF(B3481&lt;2200000,1456000,IF(B3481&lt;3600000,ROUND(ROUNDDOWN(B3481/4,-3)*2.8,0)-80000,IF(B3481&lt;6600000,ROUND(ROUNDDOWN(B3481/4,-3)*3.2,0)-440000,IF(B3481&lt;8500000,ROUNDDOWN(B3481*0.9,0)-1100000,B3481-1950000))))))))</f>
        <v/>
      </c>
      <c r="G3481" s="21">
        <f>IF(F3481&gt;23500000,NA(),IF(F3481&lt;=4890000,1040000,IF(F3481&lt;=6550000,670000,620000)))</f>
        <v/>
      </c>
      <c r="H3481" s="21">
        <f>IF(D3481&lt;=0,0,MAX(0,MIN(2000000,D3481-MIN(100000,ROUNDDOWN(F3481*0.05,0)))))</f>
        <v/>
      </c>
      <c r="I3481" s="21">
        <f>IF(C3481&lt;=2000,0,MIN(C3481,ROUNDDOWN(F3481*0.4,0))-2000)</f>
        <v/>
      </c>
      <c r="J3481" s="21">
        <f>MAX(0,ROUNDDOWN(F3481-E3481-G3481,-3))</f>
        <v/>
      </c>
      <c r="K3481" s="21">
        <f>MAX(0,ROUNDDOWN(F3481-E3481-G3481-H3481-I3481,-3))</f>
        <v/>
      </c>
      <c r="L3481" s="21">
        <f>MAX(0,ROUNDDOWN(F3481-E3481-G3481-H3481,-3))</f>
        <v/>
      </c>
      <c r="M3481" s="21">
        <f>IF(J3481&lt;=0,0,ROUNDDOWN((J3481*LOOKUP(J3481,{0,1950001,3300001,6950001,9000001,18000001,40000001},{0.05,0.1,0.2,0.23,0.33,0.4,0.45})-LOOKUP(J3481,{0,1950001,3300001,6950001,9000001,18000001,40000001},{0,97500,427500,636000,1536000,2796000,4796000}))*1.021,-2))</f>
        <v/>
      </c>
      <c r="N3481" s="21">
        <f>IF(K3481&lt;=0,0,ROUNDDOWN((K3481*LOOKUP(K3481,{0,1950001,3300001,6950001,9000001,18000001,40000001},{0.05,0.1,0.2,0.23,0.33,0.4,0.45})-LOOKUP(K3481,{0,1950001,3300001,6950001,9000001,18000001,40000001},{0,97500,427500,636000,1536000,2796000,4796000}))*1.021,-2))</f>
        <v/>
      </c>
      <c r="O3481" s="21">
        <f>IF(L3481&lt;=0,0,ROUNDDOWN((L3481*LOOKUP(L3481,{0,1950001,3300001,6950001,9000001,18000001,40000001},{0.05,0.1,0.2,0.23,0.33,0.4,0.45})-LOOKUP(L3481,{0,1950001,3300001,6950001,9000001,18000001,40000001},{0,97500,427500,636000,1536000,2796000,4796000}))*1.021,-2))</f>
        <v/>
      </c>
      <c r="P3481" s="21">
        <f>MAX(0,ROUNDDOWN(F3481-E3481-430000,-3))</f>
        <v/>
      </c>
      <c r="Q3481" s="21">
        <f>MAX(0,ROUNDDOWN(F3481-E3481-430000-H3481,-3))</f>
        <v/>
      </c>
      <c r="R3481" s="21">
        <f>IF(F3481&lt;=450000,0,MAX(0,P3481*0.06-MIN(50000,P3481)*0.03))</f>
        <v/>
      </c>
      <c r="S3481" s="21">
        <f>IF(F3481&lt;=450000,0,MAX(0,P3481*0.04-MIN(50000,P3481)*0.02))</f>
        <v/>
      </c>
      <c r="T3481" s="21">
        <f>IF(F3481&lt;=450000,0,MAX(0,Q3481*0.06-MIN(50000,Q3481)*0.03))</f>
        <v/>
      </c>
      <c r="U3481" s="21">
        <f>IF(F3481&lt;=450000,0,MAX(0,Q3481*0.04-MIN(50000,Q3481)*0.02))</f>
        <v/>
      </c>
      <c r="V3481" s="21">
        <f>50000+MAX(0,G3481-480000)</f>
        <v/>
      </c>
      <c r="W3481" s="21">
        <f>P3481-V3481</f>
        <v/>
      </c>
      <c r="X3481" s="21">
        <f>Q3481-V3481</f>
        <v/>
      </c>
      <c r="Y3481" s="22">
        <f>IF(W3481&lt;0,0.9,LOOKUP(W3481,{0,1950001,3300001,6950001,9000001,18000001,40000001},{0.84895,0.7979,0.6958,0.66517,0.56307,0.4916,0.44055}))</f>
        <v/>
      </c>
      <c r="Z3481" s="22">
        <f>IF(X3481&lt;0,0.9,LOOKUP(X3481,{0,1950001,3300001,6950001,9000001,18000001,40000001},{0.84895,0.7979,0.6958,0.66517,0.56307,0.4916,0.44055}))</f>
        <v/>
      </c>
      <c r="AA3481" s="22">
        <f>IF(W3481&lt;0,0,CHOOSE(MATCH(W3481,{0,1950001,3300001,6950001,9000001},1),5.105/84.895,10.21/79.79,20.42/69.58,23.483/66.517,33.693/56.307))</f>
        <v/>
      </c>
      <c r="AB3481" s="21">
        <f>IF(C3481&lt;=2000,0,(MIN(C3481,ROUNDDOWN(F3481*0.3,0))-2000)*0.1)</f>
        <v/>
      </c>
      <c r="AC3481" s="21">
        <f>IF(C3481&lt;=2000,0,MIN((C3481-2000)*Y3481,(R3481+S3481)*0.2))</f>
        <v/>
      </c>
      <c r="AD3481" s="21">
        <f>IF(C3481&lt;=2000,0,MIN((C3481-2000)*Z3481,(T3481+U3481)*0.2))</f>
        <v/>
      </c>
      <c r="AE3481" s="21">
        <f>AC3481*AA3481</f>
        <v/>
      </c>
      <c r="AF3481" s="21">
        <f>ROUNDDOWN(R3481,-2)+ROUNDDOWN(S3481,-2)</f>
        <v/>
      </c>
      <c r="AG3481" s="21">
        <f>ROUNDDOWN(MAX(0,R3481-(AB3481+AC3481+AE3481)*0.6),-2)+ROUNDDOWN(MAX(0,S3481-(AB3481+AC3481+AE3481)*0.4),-2)</f>
        <v/>
      </c>
      <c r="AH3481" s="21">
        <f>ROUNDDOWN(MAX(0,T3481-(AB3481+AD3481)*0.6),-2)+ROUNDDOWN(MAX(0,U3481-(AB3481+AD3481)*0.4),-2)</f>
        <v/>
      </c>
      <c r="AI3481" s="21">
        <f>ROUNDDOWN(T3481,-2)+ROUNDDOWN(U3481,-2)</f>
        <v/>
      </c>
      <c r="AJ3481" s="21">
        <f>M3481+AF3481</f>
        <v/>
      </c>
      <c r="AK3481" s="21">
        <f>M3481+AG3481</f>
        <v/>
      </c>
      <c r="AL3481" s="21">
        <f>N3481+AH3481</f>
        <v/>
      </c>
      <c r="AM3481" s="21">
        <f>O3481+AI3481</f>
        <v/>
      </c>
      <c r="AN3481" s="21">
        <f>N3481+AI3481</f>
        <v/>
      </c>
      <c r="AO3481" s="21">
        <f>ROUNDDOWN((R3481+S3481)*0.2/Y3481+2000,0)</f>
        <v/>
      </c>
      <c r="AP3481" s="21">
        <f>ROUNDDOWN((T3481+U3481)*0.2/Z3481+2000,0)</f>
        <v/>
      </c>
      <c r="AQ3481" s="21">
        <f>AL3481-AK3481</f>
        <v/>
      </c>
      <c r="AR3481" s="21">
        <f>AM3481-AK3481</f>
        <v/>
      </c>
      <c r="AS3481" s="21">
        <f>AM3481-AL3481</f>
        <v/>
      </c>
      <c r="AT3481" s="21">
        <f>AK3481+C3481-AJ3481</f>
        <v/>
      </c>
      <c r="AU3481" s="21">
        <f>AL3481+C3481-AM3481</f>
        <v/>
      </c>
      <c r="AV3481" s="21">
        <f>AN3481+C3481-AM3481</f>
        <v/>
      </c>
    </row>
    <row r="3482">
      <c r="A3482" t="inlineStr">
        <is>
          <t>1万円刻み</t>
        </is>
      </c>
      <c r="B3482" s="21">
        <f>'5_1万円刻み'!$A$1719</f>
        <v/>
      </c>
      <c r="C3482" s="21">
        <f>AO3482</f>
        <v/>
      </c>
      <c r="D3482" s="21" t="n">
        <v>0</v>
      </c>
      <c r="E3482" s="21">
        <f>ROUND(MIN(B3482/12,650000)*12*0.0915+MIN(B3482/12,1390000)*12*(0.0504+0)+B3482*0.005,0)</f>
        <v/>
      </c>
      <c r="F3482" s="21">
        <f>IF(B3482&lt;741000,0,IF(B3482&lt;2191000,B3482-740000,IF(B3482&lt;2193000,1451000,IF(B3482&lt;2196000,1453000,IF(B3482&lt;2200000,1456000,IF(B3482&lt;3600000,ROUND(ROUNDDOWN(B3482/4,-3)*2.8,0)-80000,IF(B3482&lt;6600000,ROUND(ROUNDDOWN(B3482/4,-3)*3.2,0)-440000,IF(B3482&lt;8500000,ROUNDDOWN(B3482*0.9,0)-1100000,B3482-1950000))))))))</f>
        <v/>
      </c>
      <c r="G3482" s="21">
        <f>IF(F3482&gt;23500000,NA(),IF(F3482&lt;=4890000,1040000,IF(F3482&lt;=6550000,670000,620000)))</f>
        <v/>
      </c>
      <c r="H3482" s="21">
        <f>IF(D3482&lt;=0,0,MAX(0,MIN(2000000,D3482-MIN(100000,ROUNDDOWN(F3482*0.05,0)))))</f>
        <v/>
      </c>
      <c r="I3482" s="21">
        <f>IF(C3482&lt;=2000,0,MIN(C3482,ROUNDDOWN(F3482*0.4,0))-2000)</f>
        <v/>
      </c>
      <c r="J3482" s="21">
        <f>MAX(0,ROUNDDOWN(F3482-E3482-G3482,-3))</f>
        <v/>
      </c>
      <c r="K3482" s="21">
        <f>MAX(0,ROUNDDOWN(F3482-E3482-G3482-H3482-I3482,-3))</f>
        <v/>
      </c>
      <c r="L3482" s="21">
        <f>MAX(0,ROUNDDOWN(F3482-E3482-G3482-H3482,-3))</f>
        <v/>
      </c>
      <c r="M3482" s="21">
        <f>IF(J3482&lt;=0,0,ROUNDDOWN((J3482*LOOKUP(J3482,{0,1950001,3300001,6950001,9000001,18000001,40000001},{0.05,0.1,0.2,0.23,0.33,0.4,0.45})-LOOKUP(J3482,{0,1950001,3300001,6950001,9000001,18000001,40000001},{0,97500,427500,636000,1536000,2796000,4796000}))*1.021,-2))</f>
        <v/>
      </c>
      <c r="N3482" s="21">
        <f>IF(K3482&lt;=0,0,ROUNDDOWN((K3482*LOOKUP(K3482,{0,1950001,3300001,6950001,9000001,18000001,40000001},{0.05,0.1,0.2,0.23,0.33,0.4,0.45})-LOOKUP(K3482,{0,1950001,3300001,6950001,9000001,18000001,40000001},{0,97500,427500,636000,1536000,2796000,4796000}))*1.021,-2))</f>
        <v/>
      </c>
      <c r="O3482" s="21">
        <f>IF(L3482&lt;=0,0,ROUNDDOWN((L3482*LOOKUP(L3482,{0,1950001,3300001,6950001,9000001,18000001,40000001},{0.05,0.1,0.2,0.23,0.33,0.4,0.45})-LOOKUP(L3482,{0,1950001,3300001,6950001,9000001,18000001,40000001},{0,97500,427500,636000,1536000,2796000,4796000}))*1.021,-2))</f>
        <v/>
      </c>
      <c r="P3482" s="21">
        <f>MAX(0,ROUNDDOWN(F3482-E3482-430000,-3))</f>
        <v/>
      </c>
      <c r="Q3482" s="21">
        <f>MAX(0,ROUNDDOWN(F3482-E3482-430000-H3482,-3))</f>
        <v/>
      </c>
      <c r="R3482" s="21">
        <f>IF(F3482&lt;=450000,0,MAX(0,P3482*0.06-MIN(50000,P3482)*0.03))</f>
        <v/>
      </c>
      <c r="S3482" s="21">
        <f>IF(F3482&lt;=450000,0,MAX(0,P3482*0.04-MIN(50000,P3482)*0.02))</f>
        <v/>
      </c>
      <c r="T3482" s="21">
        <f>IF(F3482&lt;=450000,0,MAX(0,Q3482*0.06-MIN(50000,Q3482)*0.03))</f>
        <v/>
      </c>
      <c r="U3482" s="21">
        <f>IF(F3482&lt;=450000,0,MAX(0,Q3482*0.04-MIN(50000,Q3482)*0.02))</f>
        <v/>
      </c>
      <c r="V3482" s="21">
        <f>50000+MAX(0,G3482-480000)</f>
        <v/>
      </c>
      <c r="W3482" s="21">
        <f>P3482-V3482</f>
        <v/>
      </c>
      <c r="X3482" s="21">
        <f>Q3482-V3482</f>
        <v/>
      </c>
      <c r="Y3482" s="22">
        <f>IF(W3482&lt;0,0.9,LOOKUP(W3482,{0,1950001,3300001,6950001,9000001,18000001,40000001},{0.84895,0.7979,0.6958,0.66517,0.56307,0.4916,0.44055}))</f>
        <v/>
      </c>
      <c r="Z3482" s="22">
        <f>IF(X3482&lt;0,0.9,LOOKUP(X3482,{0,1950001,3300001,6950001,9000001,18000001,40000001},{0.84895,0.7979,0.6958,0.66517,0.56307,0.4916,0.44055}))</f>
        <v/>
      </c>
      <c r="AA3482" s="22">
        <f>IF(W3482&lt;0,0,CHOOSE(MATCH(W3482,{0,1950001,3300001,6950001,9000001},1),5.105/84.895,10.21/79.79,20.42/69.58,23.483/66.517,33.693/56.307))</f>
        <v/>
      </c>
      <c r="AB3482" s="21">
        <f>IF(C3482&lt;=2000,0,(MIN(C3482,ROUNDDOWN(F3482*0.3,0))-2000)*0.1)</f>
        <v/>
      </c>
      <c r="AC3482" s="21">
        <f>IF(C3482&lt;=2000,0,MIN((C3482-2000)*Y3482,(R3482+S3482)*0.2))</f>
        <v/>
      </c>
      <c r="AD3482" s="21">
        <f>IF(C3482&lt;=2000,0,MIN((C3482-2000)*Z3482,(T3482+U3482)*0.2))</f>
        <v/>
      </c>
      <c r="AE3482" s="21">
        <f>AC3482*AA3482</f>
        <v/>
      </c>
      <c r="AF3482" s="21">
        <f>ROUNDDOWN(R3482,-2)+ROUNDDOWN(S3482,-2)</f>
        <v/>
      </c>
      <c r="AG3482" s="21">
        <f>ROUNDDOWN(MAX(0,R3482-(AB3482+AC3482+AE3482)*0.6),-2)+ROUNDDOWN(MAX(0,S3482-(AB3482+AC3482+AE3482)*0.4),-2)</f>
        <v/>
      </c>
      <c r="AH3482" s="21">
        <f>ROUNDDOWN(MAX(0,T3482-(AB3482+AD3482)*0.6),-2)+ROUNDDOWN(MAX(0,U3482-(AB3482+AD3482)*0.4),-2)</f>
        <v/>
      </c>
      <c r="AI3482" s="21">
        <f>ROUNDDOWN(T3482,-2)+ROUNDDOWN(U3482,-2)</f>
        <v/>
      </c>
      <c r="AJ3482" s="21">
        <f>M3482+AF3482</f>
        <v/>
      </c>
      <c r="AK3482" s="21">
        <f>M3482+AG3482</f>
        <v/>
      </c>
      <c r="AL3482" s="21">
        <f>N3482+AH3482</f>
        <v/>
      </c>
      <c r="AM3482" s="21">
        <f>O3482+AI3482</f>
        <v/>
      </c>
      <c r="AN3482" s="21">
        <f>N3482+AI3482</f>
        <v/>
      </c>
      <c r="AO3482" s="21">
        <f>ROUNDDOWN((R3482+S3482)*0.2/Y3482+2000,0)</f>
        <v/>
      </c>
      <c r="AP3482" s="21">
        <f>ROUNDDOWN((T3482+U3482)*0.2/Z3482+2000,0)</f>
        <v/>
      </c>
      <c r="AQ3482" s="21">
        <f>AL3482-AK3482</f>
        <v/>
      </c>
      <c r="AR3482" s="21">
        <f>AM3482-AK3482</f>
        <v/>
      </c>
      <c r="AS3482" s="21">
        <f>AM3482-AL3482</f>
        <v/>
      </c>
      <c r="AT3482" s="21">
        <f>AK3482+C3482-AJ3482</f>
        <v/>
      </c>
      <c r="AU3482" s="21">
        <f>AL3482+C3482-AM3482</f>
        <v/>
      </c>
      <c r="AV3482" s="21">
        <f>AN3482+C3482-AM3482</f>
        <v/>
      </c>
    </row>
    <row r="3483">
      <c r="A3483" t="inlineStr">
        <is>
          <t>1万円刻み</t>
        </is>
      </c>
      <c r="B3483" s="21">
        <f>'5_1万円刻み'!$A$1720</f>
        <v/>
      </c>
      <c r="C3483" s="21">
        <f>AO3483</f>
        <v/>
      </c>
      <c r="D3483" s="21" t="n">
        <v>0</v>
      </c>
      <c r="E3483" s="21">
        <f>ROUND(MIN(B3483/12,650000)*12*0.0915+MIN(B3483/12,1390000)*12*(0.0504+0)+B3483*0.005,0)</f>
        <v/>
      </c>
      <c r="F3483" s="21">
        <f>IF(B3483&lt;741000,0,IF(B3483&lt;2191000,B3483-740000,IF(B3483&lt;2193000,1451000,IF(B3483&lt;2196000,1453000,IF(B3483&lt;2200000,1456000,IF(B3483&lt;3600000,ROUND(ROUNDDOWN(B3483/4,-3)*2.8,0)-80000,IF(B3483&lt;6600000,ROUND(ROUNDDOWN(B3483/4,-3)*3.2,0)-440000,IF(B3483&lt;8500000,ROUNDDOWN(B3483*0.9,0)-1100000,B3483-1950000))))))))</f>
        <v/>
      </c>
      <c r="G3483" s="21">
        <f>IF(F3483&gt;23500000,NA(),IF(F3483&lt;=4890000,1040000,IF(F3483&lt;=6550000,670000,620000)))</f>
        <v/>
      </c>
      <c r="H3483" s="21">
        <f>IF(D3483&lt;=0,0,MAX(0,MIN(2000000,D3483-MIN(100000,ROUNDDOWN(F3483*0.05,0)))))</f>
        <v/>
      </c>
      <c r="I3483" s="21">
        <f>IF(C3483&lt;=2000,0,MIN(C3483,ROUNDDOWN(F3483*0.4,0))-2000)</f>
        <v/>
      </c>
      <c r="J3483" s="21">
        <f>MAX(0,ROUNDDOWN(F3483-E3483-G3483,-3))</f>
        <v/>
      </c>
      <c r="K3483" s="21">
        <f>MAX(0,ROUNDDOWN(F3483-E3483-G3483-H3483-I3483,-3))</f>
        <v/>
      </c>
      <c r="L3483" s="21">
        <f>MAX(0,ROUNDDOWN(F3483-E3483-G3483-H3483,-3))</f>
        <v/>
      </c>
      <c r="M3483" s="21">
        <f>IF(J3483&lt;=0,0,ROUNDDOWN((J3483*LOOKUP(J3483,{0,1950001,3300001,6950001,9000001,18000001,40000001},{0.05,0.1,0.2,0.23,0.33,0.4,0.45})-LOOKUP(J3483,{0,1950001,3300001,6950001,9000001,18000001,40000001},{0,97500,427500,636000,1536000,2796000,4796000}))*1.021,-2))</f>
        <v/>
      </c>
      <c r="N3483" s="21">
        <f>IF(K3483&lt;=0,0,ROUNDDOWN((K3483*LOOKUP(K3483,{0,1950001,3300001,6950001,9000001,18000001,40000001},{0.05,0.1,0.2,0.23,0.33,0.4,0.45})-LOOKUP(K3483,{0,1950001,3300001,6950001,9000001,18000001,40000001},{0,97500,427500,636000,1536000,2796000,4796000}))*1.021,-2))</f>
        <v/>
      </c>
      <c r="O3483" s="21">
        <f>IF(L3483&lt;=0,0,ROUNDDOWN((L3483*LOOKUP(L3483,{0,1950001,3300001,6950001,9000001,18000001,40000001},{0.05,0.1,0.2,0.23,0.33,0.4,0.45})-LOOKUP(L3483,{0,1950001,3300001,6950001,9000001,18000001,40000001},{0,97500,427500,636000,1536000,2796000,4796000}))*1.021,-2))</f>
        <v/>
      </c>
      <c r="P3483" s="21">
        <f>MAX(0,ROUNDDOWN(F3483-E3483-430000,-3))</f>
        <v/>
      </c>
      <c r="Q3483" s="21">
        <f>MAX(0,ROUNDDOWN(F3483-E3483-430000-H3483,-3))</f>
        <v/>
      </c>
      <c r="R3483" s="21">
        <f>IF(F3483&lt;=450000,0,MAX(0,P3483*0.06-MIN(50000,P3483)*0.03))</f>
        <v/>
      </c>
      <c r="S3483" s="21">
        <f>IF(F3483&lt;=450000,0,MAX(0,P3483*0.04-MIN(50000,P3483)*0.02))</f>
        <v/>
      </c>
      <c r="T3483" s="21">
        <f>IF(F3483&lt;=450000,0,MAX(0,Q3483*0.06-MIN(50000,Q3483)*0.03))</f>
        <v/>
      </c>
      <c r="U3483" s="21">
        <f>IF(F3483&lt;=450000,0,MAX(0,Q3483*0.04-MIN(50000,Q3483)*0.02))</f>
        <v/>
      </c>
      <c r="V3483" s="21">
        <f>50000+MAX(0,G3483-480000)</f>
        <v/>
      </c>
      <c r="W3483" s="21">
        <f>P3483-V3483</f>
        <v/>
      </c>
      <c r="X3483" s="21">
        <f>Q3483-V3483</f>
        <v/>
      </c>
      <c r="Y3483" s="22">
        <f>IF(W3483&lt;0,0.9,LOOKUP(W3483,{0,1950001,3300001,6950001,9000001,18000001,40000001},{0.84895,0.7979,0.6958,0.66517,0.56307,0.4916,0.44055}))</f>
        <v/>
      </c>
      <c r="Z3483" s="22">
        <f>IF(X3483&lt;0,0.9,LOOKUP(X3483,{0,1950001,3300001,6950001,9000001,18000001,40000001},{0.84895,0.7979,0.6958,0.66517,0.56307,0.4916,0.44055}))</f>
        <v/>
      </c>
      <c r="AA3483" s="22">
        <f>IF(W3483&lt;0,0,CHOOSE(MATCH(W3483,{0,1950001,3300001,6950001,9000001},1),5.105/84.895,10.21/79.79,20.42/69.58,23.483/66.517,33.693/56.307))</f>
        <v/>
      </c>
      <c r="AB3483" s="21">
        <f>IF(C3483&lt;=2000,0,(MIN(C3483,ROUNDDOWN(F3483*0.3,0))-2000)*0.1)</f>
        <v/>
      </c>
      <c r="AC3483" s="21">
        <f>IF(C3483&lt;=2000,0,MIN((C3483-2000)*Y3483,(R3483+S3483)*0.2))</f>
        <v/>
      </c>
      <c r="AD3483" s="21">
        <f>IF(C3483&lt;=2000,0,MIN((C3483-2000)*Z3483,(T3483+U3483)*0.2))</f>
        <v/>
      </c>
      <c r="AE3483" s="21">
        <f>AC3483*AA3483</f>
        <v/>
      </c>
      <c r="AF3483" s="21">
        <f>ROUNDDOWN(R3483,-2)+ROUNDDOWN(S3483,-2)</f>
        <v/>
      </c>
      <c r="AG3483" s="21">
        <f>ROUNDDOWN(MAX(0,R3483-(AB3483+AC3483+AE3483)*0.6),-2)+ROUNDDOWN(MAX(0,S3483-(AB3483+AC3483+AE3483)*0.4),-2)</f>
        <v/>
      </c>
      <c r="AH3483" s="21">
        <f>ROUNDDOWN(MAX(0,T3483-(AB3483+AD3483)*0.6),-2)+ROUNDDOWN(MAX(0,U3483-(AB3483+AD3483)*0.4),-2)</f>
        <v/>
      </c>
      <c r="AI3483" s="21">
        <f>ROUNDDOWN(T3483,-2)+ROUNDDOWN(U3483,-2)</f>
        <v/>
      </c>
      <c r="AJ3483" s="21">
        <f>M3483+AF3483</f>
        <v/>
      </c>
      <c r="AK3483" s="21">
        <f>M3483+AG3483</f>
        <v/>
      </c>
      <c r="AL3483" s="21">
        <f>N3483+AH3483</f>
        <v/>
      </c>
      <c r="AM3483" s="21">
        <f>O3483+AI3483</f>
        <v/>
      </c>
      <c r="AN3483" s="21">
        <f>N3483+AI3483</f>
        <v/>
      </c>
      <c r="AO3483" s="21">
        <f>ROUNDDOWN((R3483+S3483)*0.2/Y3483+2000,0)</f>
        <v/>
      </c>
      <c r="AP3483" s="21">
        <f>ROUNDDOWN((T3483+U3483)*0.2/Z3483+2000,0)</f>
        <v/>
      </c>
      <c r="AQ3483" s="21">
        <f>AL3483-AK3483</f>
        <v/>
      </c>
      <c r="AR3483" s="21">
        <f>AM3483-AK3483</f>
        <v/>
      </c>
      <c r="AS3483" s="21">
        <f>AM3483-AL3483</f>
        <v/>
      </c>
      <c r="AT3483" s="21">
        <f>AK3483+C3483-AJ3483</f>
        <v/>
      </c>
      <c r="AU3483" s="21">
        <f>AL3483+C3483-AM3483</f>
        <v/>
      </c>
      <c r="AV3483" s="21">
        <f>AN3483+C3483-AM3483</f>
        <v/>
      </c>
    </row>
    <row r="3484">
      <c r="A3484" t="inlineStr">
        <is>
          <t>1万円刻み</t>
        </is>
      </c>
      <c r="B3484" s="21">
        <f>'5_1万円刻み'!$A$1721</f>
        <v/>
      </c>
      <c r="C3484" s="21">
        <f>AO3484</f>
        <v/>
      </c>
      <c r="D3484" s="21" t="n">
        <v>0</v>
      </c>
      <c r="E3484" s="21">
        <f>ROUND(MIN(B3484/12,650000)*12*0.0915+MIN(B3484/12,1390000)*12*(0.0504+0)+B3484*0.005,0)</f>
        <v/>
      </c>
      <c r="F3484" s="21">
        <f>IF(B3484&lt;741000,0,IF(B3484&lt;2191000,B3484-740000,IF(B3484&lt;2193000,1451000,IF(B3484&lt;2196000,1453000,IF(B3484&lt;2200000,1456000,IF(B3484&lt;3600000,ROUND(ROUNDDOWN(B3484/4,-3)*2.8,0)-80000,IF(B3484&lt;6600000,ROUND(ROUNDDOWN(B3484/4,-3)*3.2,0)-440000,IF(B3484&lt;8500000,ROUNDDOWN(B3484*0.9,0)-1100000,B3484-1950000))))))))</f>
        <v/>
      </c>
      <c r="G3484" s="21">
        <f>IF(F3484&gt;23500000,NA(),IF(F3484&lt;=4890000,1040000,IF(F3484&lt;=6550000,670000,620000)))</f>
        <v/>
      </c>
      <c r="H3484" s="21">
        <f>IF(D3484&lt;=0,0,MAX(0,MIN(2000000,D3484-MIN(100000,ROUNDDOWN(F3484*0.05,0)))))</f>
        <v/>
      </c>
      <c r="I3484" s="21">
        <f>IF(C3484&lt;=2000,0,MIN(C3484,ROUNDDOWN(F3484*0.4,0))-2000)</f>
        <v/>
      </c>
      <c r="J3484" s="21">
        <f>MAX(0,ROUNDDOWN(F3484-E3484-G3484,-3))</f>
        <v/>
      </c>
      <c r="K3484" s="21">
        <f>MAX(0,ROUNDDOWN(F3484-E3484-G3484-H3484-I3484,-3))</f>
        <v/>
      </c>
      <c r="L3484" s="21">
        <f>MAX(0,ROUNDDOWN(F3484-E3484-G3484-H3484,-3))</f>
        <v/>
      </c>
      <c r="M3484" s="21">
        <f>IF(J3484&lt;=0,0,ROUNDDOWN((J3484*LOOKUP(J3484,{0,1950001,3300001,6950001,9000001,18000001,40000001},{0.05,0.1,0.2,0.23,0.33,0.4,0.45})-LOOKUP(J3484,{0,1950001,3300001,6950001,9000001,18000001,40000001},{0,97500,427500,636000,1536000,2796000,4796000}))*1.021,-2))</f>
        <v/>
      </c>
      <c r="N3484" s="21">
        <f>IF(K3484&lt;=0,0,ROUNDDOWN((K3484*LOOKUP(K3484,{0,1950001,3300001,6950001,9000001,18000001,40000001},{0.05,0.1,0.2,0.23,0.33,0.4,0.45})-LOOKUP(K3484,{0,1950001,3300001,6950001,9000001,18000001,40000001},{0,97500,427500,636000,1536000,2796000,4796000}))*1.021,-2))</f>
        <v/>
      </c>
      <c r="O3484" s="21">
        <f>IF(L3484&lt;=0,0,ROUNDDOWN((L3484*LOOKUP(L3484,{0,1950001,3300001,6950001,9000001,18000001,40000001},{0.05,0.1,0.2,0.23,0.33,0.4,0.45})-LOOKUP(L3484,{0,1950001,3300001,6950001,9000001,18000001,40000001},{0,97500,427500,636000,1536000,2796000,4796000}))*1.021,-2))</f>
        <v/>
      </c>
      <c r="P3484" s="21">
        <f>MAX(0,ROUNDDOWN(F3484-E3484-430000,-3))</f>
        <v/>
      </c>
      <c r="Q3484" s="21">
        <f>MAX(0,ROUNDDOWN(F3484-E3484-430000-H3484,-3))</f>
        <v/>
      </c>
      <c r="R3484" s="21">
        <f>IF(F3484&lt;=450000,0,MAX(0,P3484*0.06-MIN(50000,P3484)*0.03))</f>
        <v/>
      </c>
      <c r="S3484" s="21">
        <f>IF(F3484&lt;=450000,0,MAX(0,P3484*0.04-MIN(50000,P3484)*0.02))</f>
        <v/>
      </c>
      <c r="T3484" s="21">
        <f>IF(F3484&lt;=450000,0,MAX(0,Q3484*0.06-MIN(50000,Q3484)*0.03))</f>
        <v/>
      </c>
      <c r="U3484" s="21">
        <f>IF(F3484&lt;=450000,0,MAX(0,Q3484*0.04-MIN(50000,Q3484)*0.02))</f>
        <v/>
      </c>
      <c r="V3484" s="21">
        <f>50000+MAX(0,G3484-480000)</f>
        <v/>
      </c>
      <c r="W3484" s="21">
        <f>P3484-V3484</f>
        <v/>
      </c>
      <c r="X3484" s="21">
        <f>Q3484-V3484</f>
        <v/>
      </c>
      <c r="Y3484" s="22">
        <f>IF(W3484&lt;0,0.9,LOOKUP(W3484,{0,1950001,3300001,6950001,9000001,18000001,40000001},{0.84895,0.7979,0.6958,0.66517,0.56307,0.4916,0.44055}))</f>
        <v/>
      </c>
      <c r="Z3484" s="22">
        <f>IF(X3484&lt;0,0.9,LOOKUP(X3484,{0,1950001,3300001,6950001,9000001,18000001,40000001},{0.84895,0.7979,0.6958,0.66517,0.56307,0.4916,0.44055}))</f>
        <v/>
      </c>
      <c r="AA3484" s="22">
        <f>IF(W3484&lt;0,0,CHOOSE(MATCH(W3484,{0,1950001,3300001,6950001,9000001},1),5.105/84.895,10.21/79.79,20.42/69.58,23.483/66.517,33.693/56.307))</f>
        <v/>
      </c>
      <c r="AB3484" s="21">
        <f>IF(C3484&lt;=2000,0,(MIN(C3484,ROUNDDOWN(F3484*0.3,0))-2000)*0.1)</f>
        <v/>
      </c>
      <c r="AC3484" s="21">
        <f>IF(C3484&lt;=2000,0,MIN((C3484-2000)*Y3484,(R3484+S3484)*0.2))</f>
        <v/>
      </c>
      <c r="AD3484" s="21">
        <f>IF(C3484&lt;=2000,0,MIN((C3484-2000)*Z3484,(T3484+U3484)*0.2))</f>
        <v/>
      </c>
      <c r="AE3484" s="21">
        <f>AC3484*AA3484</f>
        <v/>
      </c>
      <c r="AF3484" s="21">
        <f>ROUNDDOWN(R3484,-2)+ROUNDDOWN(S3484,-2)</f>
        <v/>
      </c>
      <c r="AG3484" s="21">
        <f>ROUNDDOWN(MAX(0,R3484-(AB3484+AC3484+AE3484)*0.6),-2)+ROUNDDOWN(MAX(0,S3484-(AB3484+AC3484+AE3484)*0.4),-2)</f>
        <v/>
      </c>
      <c r="AH3484" s="21">
        <f>ROUNDDOWN(MAX(0,T3484-(AB3484+AD3484)*0.6),-2)+ROUNDDOWN(MAX(0,U3484-(AB3484+AD3484)*0.4),-2)</f>
        <v/>
      </c>
      <c r="AI3484" s="21">
        <f>ROUNDDOWN(T3484,-2)+ROUNDDOWN(U3484,-2)</f>
        <v/>
      </c>
      <c r="AJ3484" s="21">
        <f>M3484+AF3484</f>
        <v/>
      </c>
      <c r="AK3484" s="21">
        <f>M3484+AG3484</f>
        <v/>
      </c>
      <c r="AL3484" s="21">
        <f>N3484+AH3484</f>
        <v/>
      </c>
      <c r="AM3484" s="21">
        <f>O3484+AI3484</f>
        <v/>
      </c>
      <c r="AN3484" s="21">
        <f>N3484+AI3484</f>
        <v/>
      </c>
      <c r="AO3484" s="21">
        <f>ROUNDDOWN((R3484+S3484)*0.2/Y3484+2000,0)</f>
        <v/>
      </c>
      <c r="AP3484" s="21">
        <f>ROUNDDOWN((T3484+U3484)*0.2/Z3484+2000,0)</f>
        <v/>
      </c>
      <c r="AQ3484" s="21">
        <f>AL3484-AK3484</f>
        <v/>
      </c>
      <c r="AR3484" s="21">
        <f>AM3484-AK3484</f>
        <v/>
      </c>
      <c r="AS3484" s="21">
        <f>AM3484-AL3484</f>
        <v/>
      </c>
      <c r="AT3484" s="21">
        <f>AK3484+C3484-AJ3484</f>
        <v/>
      </c>
      <c r="AU3484" s="21">
        <f>AL3484+C3484-AM3484</f>
        <v/>
      </c>
      <c r="AV3484" s="21">
        <f>AN3484+C3484-AM3484</f>
        <v/>
      </c>
    </row>
    <row r="3485">
      <c r="A3485" t="inlineStr">
        <is>
          <t>1万円刻み</t>
        </is>
      </c>
      <c r="B3485" s="21">
        <f>'5_1万円刻み'!$A$1722</f>
        <v/>
      </c>
      <c r="C3485" s="21">
        <f>AO3485</f>
        <v/>
      </c>
      <c r="D3485" s="21" t="n">
        <v>0</v>
      </c>
      <c r="E3485" s="21">
        <f>ROUND(MIN(B3485/12,650000)*12*0.0915+MIN(B3485/12,1390000)*12*(0.0504+0)+B3485*0.005,0)</f>
        <v/>
      </c>
      <c r="F3485" s="21">
        <f>IF(B3485&lt;741000,0,IF(B3485&lt;2191000,B3485-740000,IF(B3485&lt;2193000,1451000,IF(B3485&lt;2196000,1453000,IF(B3485&lt;2200000,1456000,IF(B3485&lt;3600000,ROUND(ROUNDDOWN(B3485/4,-3)*2.8,0)-80000,IF(B3485&lt;6600000,ROUND(ROUNDDOWN(B3485/4,-3)*3.2,0)-440000,IF(B3485&lt;8500000,ROUNDDOWN(B3485*0.9,0)-1100000,B3485-1950000))))))))</f>
        <v/>
      </c>
      <c r="G3485" s="21">
        <f>IF(F3485&gt;23500000,NA(),IF(F3485&lt;=4890000,1040000,IF(F3485&lt;=6550000,670000,620000)))</f>
        <v/>
      </c>
      <c r="H3485" s="21">
        <f>IF(D3485&lt;=0,0,MAX(0,MIN(2000000,D3485-MIN(100000,ROUNDDOWN(F3485*0.05,0)))))</f>
        <v/>
      </c>
      <c r="I3485" s="21">
        <f>IF(C3485&lt;=2000,0,MIN(C3485,ROUNDDOWN(F3485*0.4,0))-2000)</f>
        <v/>
      </c>
      <c r="J3485" s="21">
        <f>MAX(0,ROUNDDOWN(F3485-E3485-G3485,-3))</f>
        <v/>
      </c>
      <c r="K3485" s="21">
        <f>MAX(0,ROUNDDOWN(F3485-E3485-G3485-H3485-I3485,-3))</f>
        <v/>
      </c>
      <c r="L3485" s="21">
        <f>MAX(0,ROUNDDOWN(F3485-E3485-G3485-H3485,-3))</f>
        <v/>
      </c>
      <c r="M3485" s="21">
        <f>IF(J3485&lt;=0,0,ROUNDDOWN((J3485*LOOKUP(J3485,{0,1950001,3300001,6950001,9000001,18000001,40000001},{0.05,0.1,0.2,0.23,0.33,0.4,0.45})-LOOKUP(J3485,{0,1950001,3300001,6950001,9000001,18000001,40000001},{0,97500,427500,636000,1536000,2796000,4796000}))*1.021,-2))</f>
        <v/>
      </c>
      <c r="N3485" s="21">
        <f>IF(K3485&lt;=0,0,ROUNDDOWN((K3485*LOOKUP(K3485,{0,1950001,3300001,6950001,9000001,18000001,40000001},{0.05,0.1,0.2,0.23,0.33,0.4,0.45})-LOOKUP(K3485,{0,1950001,3300001,6950001,9000001,18000001,40000001},{0,97500,427500,636000,1536000,2796000,4796000}))*1.021,-2))</f>
        <v/>
      </c>
      <c r="O3485" s="21">
        <f>IF(L3485&lt;=0,0,ROUNDDOWN((L3485*LOOKUP(L3485,{0,1950001,3300001,6950001,9000001,18000001,40000001},{0.05,0.1,0.2,0.23,0.33,0.4,0.45})-LOOKUP(L3485,{0,1950001,3300001,6950001,9000001,18000001,40000001},{0,97500,427500,636000,1536000,2796000,4796000}))*1.021,-2))</f>
        <v/>
      </c>
      <c r="P3485" s="21">
        <f>MAX(0,ROUNDDOWN(F3485-E3485-430000,-3))</f>
        <v/>
      </c>
      <c r="Q3485" s="21">
        <f>MAX(0,ROUNDDOWN(F3485-E3485-430000-H3485,-3))</f>
        <v/>
      </c>
      <c r="R3485" s="21">
        <f>IF(F3485&lt;=450000,0,MAX(0,P3485*0.06-MIN(50000,P3485)*0.03))</f>
        <v/>
      </c>
      <c r="S3485" s="21">
        <f>IF(F3485&lt;=450000,0,MAX(0,P3485*0.04-MIN(50000,P3485)*0.02))</f>
        <v/>
      </c>
      <c r="T3485" s="21">
        <f>IF(F3485&lt;=450000,0,MAX(0,Q3485*0.06-MIN(50000,Q3485)*0.03))</f>
        <v/>
      </c>
      <c r="U3485" s="21">
        <f>IF(F3485&lt;=450000,0,MAX(0,Q3485*0.04-MIN(50000,Q3485)*0.02))</f>
        <v/>
      </c>
      <c r="V3485" s="21">
        <f>50000+MAX(0,G3485-480000)</f>
        <v/>
      </c>
      <c r="W3485" s="21">
        <f>P3485-V3485</f>
        <v/>
      </c>
      <c r="X3485" s="21">
        <f>Q3485-V3485</f>
        <v/>
      </c>
      <c r="Y3485" s="22">
        <f>IF(W3485&lt;0,0.9,LOOKUP(W3485,{0,1950001,3300001,6950001,9000001,18000001,40000001},{0.84895,0.7979,0.6958,0.66517,0.56307,0.4916,0.44055}))</f>
        <v/>
      </c>
      <c r="Z3485" s="22">
        <f>IF(X3485&lt;0,0.9,LOOKUP(X3485,{0,1950001,3300001,6950001,9000001,18000001,40000001},{0.84895,0.7979,0.6958,0.66517,0.56307,0.4916,0.44055}))</f>
        <v/>
      </c>
      <c r="AA3485" s="22">
        <f>IF(W3485&lt;0,0,CHOOSE(MATCH(W3485,{0,1950001,3300001,6950001,9000001},1),5.105/84.895,10.21/79.79,20.42/69.58,23.483/66.517,33.693/56.307))</f>
        <v/>
      </c>
      <c r="AB3485" s="21">
        <f>IF(C3485&lt;=2000,0,(MIN(C3485,ROUNDDOWN(F3485*0.3,0))-2000)*0.1)</f>
        <v/>
      </c>
      <c r="AC3485" s="21">
        <f>IF(C3485&lt;=2000,0,MIN((C3485-2000)*Y3485,(R3485+S3485)*0.2))</f>
        <v/>
      </c>
      <c r="AD3485" s="21">
        <f>IF(C3485&lt;=2000,0,MIN((C3485-2000)*Z3485,(T3485+U3485)*0.2))</f>
        <v/>
      </c>
      <c r="AE3485" s="21">
        <f>AC3485*AA3485</f>
        <v/>
      </c>
      <c r="AF3485" s="21">
        <f>ROUNDDOWN(R3485,-2)+ROUNDDOWN(S3485,-2)</f>
        <v/>
      </c>
      <c r="AG3485" s="21">
        <f>ROUNDDOWN(MAX(0,R3485-(AB3485+AC3485+AE3485)*0.6),-2)+ROUNDDOWN(MAX(0,S3485-(AB3485+AC3485+AE3485)*0.4),-2)</f>
        <v/>
      </c>
      <c r="AH3485" s="21">
        <f>ROUNDDOWN(MAX(0,T3485-(AB3485+AD3485)*0.6),-2)+ROUNDDOWN(MAX(0,U3485-(AB3485+AD3485)*0.4),-2)</f>
        <v/>
      </c>
      <c r="AI3485" s="21">
        <f>ROUNDDOWN(T3485,-2)+ROUNDDOWN(U3485,-2)</f>
        <v/>
      </c>
      <c r="AJ3485" s="21">
        <f>M3485+AF3485</f>
        <v/>
      </c>
      <c r="AK3485" s="21">
        <f>M3485+AG3485</f>
        <v/>
      </c>
      <c r="AL3485" s="21">
        <f>N3485+AH3485</f>
        <v/>
      </c>
      <c r="AM3485" s="21">
        <f>O3485+AI3485</f>
        <v/>
      </c>
      <c r="AN3485" s="21">
        <f>N3485+AI3485</f>
        <v/>
      </c>
      <c r="AO3485" s="21">
        <f>ROUNDDOWN((R3485+S3485)*0.2/Y3485+2000,0)</f>
        <v/>
      </c>
      <c r="AP3485" s="21">
        <f>ROUNDDOWN((T3485+U3485)*0.2/Z3485+2000,0)</f>
        <v/>
      </c>
      <c r="AQ3485" s="21">
        <f>AL3485-AK3485</f>
        <v/>
      </c>
      <c r="AR3485" s="21">
        <f>AM3485-AK3485</f>
        <v/>
      </c>
      <c r="AS3485" s="21">
        <f>AM3485-AL3485</f>
        <v/>
      </c>
      <c r="AT3485" s="21">
        <f>AK3485+C3485-AJ3485</f>
        <v/>
      </c>
      <c r="AU3485" s="21">
        <f>AL3485+C3485-AM3485</f>
        <v/>
      </c>
      <c r="AV3485" s="21">
        <f>AN3485+C3485-AM3485</f>
        <v/>
      </c>
    </row>
    <row r="3486">
      <c r="A3486" t="inlineStr">
        <is>
          <t>1万円刻み</t>
        </is>
      </c>
      <c r="B3486" s="21">
        <f>'5_1万円刻み'!$A$1723</f>
        <v/>
      </c>
      <c r="C3486" s="21">
        <f>AO3486</f>
        <v/>
      </c>
      <c r="D3486" s="21" t="n">
        <v>0</v>
      </c>
      <c r="E3486" s="21">
        <f>ROUND(MIN(B3486/12,650000)*12*0.0915+MIN(B3486/12,1390000)*12*(0.0504+0)+B3486*0.005,0)</f>
        <v/>
      </c>
      <c r="F3486" s="21">
        <f>IF(B3486&lt;741000,0,IF(B3486&lt;2191000,B3486-740000,IF(B3486&lt;2193000,1451000,IF(B3486&lt;2196000,1453000,IF(B3486&lt;2200000,1456000,IF(B3486&lt;3600000,ROUND(ROUNDDOWN(B3486/4,-3)*2.8,0)-80000,IF(B3486&lt;6600000,ROUND(ROUNDDOWN(B3486/4,-3)*3.2,0)-440000,IF(B3486&lt;8500000,ROUNDDOWN(B3486*0.9,0)-1100000,B3486-1950000))))))))</f>
        <v/>
      </c>
      <c r="G3486" s="21">
        <f>IF(F3486&gt;23500000,NA(),IF(F3486&lt;=4890000,1040000,IF(F3486&lt;=6550000,670000,620000)))</f>
        <v/>
      </c>
      <c r="H3486" s="21">
        <f>IF(D3486&lt;=0,0,MAX(0,MIN(2000000,D3486-MIN(100000,ROUNDDOWN(F3486*0.05,0)))))</f>
        <v/>
      </c>
      <c r="I3486" s="21">
        <f>IF(C3486&lt;=2000,0,MIN(C3486,ROUNDDOWN(F3486*0.4,0))-2000)</f>
        <v/>
      </c>
      <c r="J3486" s="21">
        <f>MAX(0,ROUNDDOWN(F3486-E3486-G3486,-3))</f>
        <v/>
      </c>
      <c r="K3486" s="21">
        <f>MAX(0,ROUNDDOWN(F3486-E3486-G3486-H3486-I3486,-3))</f>
        <v/>
      </c>
      <c r="L3486" s="21">
        <f>MAX(0,ROUNDDOWN(F3486-E3486-G3486-H3486,-3))</f>
        <v/>
      </c>
      <c r="M3486" s="21">
        <f>IF(J3486&lt;=0,0,ROUNDDOWN((J3486*LOOKUP(J3486,{0,1950001,3300001,6950001,9000001,18000001,40000001},{0.05,0.1,0.2,0.23,0.33,0.4,0.45})-LOOKUP(J3486,{0,1950001,3300001,6950001,9000001,18000001,40000001},{0,97500,427500,636000,1536000,2796000,4796000}))*1.021,-2))</f>
        <v/>
      </c>
      <c r="N3486" s="21">
        <f>IF(K3486&lt;=0,0,ROUNDDOWN((K3486*LOOKUP(K3486,{0,1950001,3300001,6950001,9000001,18000001,40000001},{0.05,0.1,0.2,0.23,0.33,0.4,0.45})-LOOKUP(K3486,{0,1950001,3300001,6950001,9000001,18000001,40000001},{0,97500,427500,636000,1536000,2796000,4796000}))*1.021,-2))</f>
        <v/>
      </c>
      <c r="O3486" s="21">
        <f>IF(L3486&lt;=0,0,ROUNDDOWN((L3486*LOOKUP(L3486,{0,1950001,3300001,6950001,9000001,18000001,40000001},{0.05,0.1,0.2,0.23,0.33,0.4,0.45})-LOOKUP(L3486,{0,1950001,3300001,6950001,9000001,18000001,40000001},{0,97500,427500,636000,1536000,2796000,4796000}))*1.021,-2))</f>
        <v/>
      </c>
      <c r="P3486" s="21">
        <f>MAX(0,ROUNDDOWN(F3486-E3486-430000,-3))</f>
        <v/>
      </c>
      <c r="Q3486" s="21">
        <f>MAX(0,ROUNDDOWN(F3486-E3486-430000-H3486,-3))</f>
        <v/>
      </c>
      <c r="R3486" s="21">
        <f>IF(F3486&lt;=450000,0,MAX(0,P3486*0.06-MIN(50000,P3486)*0.03))</f>
        <v/>
      </c>
      <c r="S3486" s="21">
        <f>IF(F3486&lt;=450000,0,MAX(0,P3486*0.04-MIN(50000,P3486)*0.02))</f>
        <v/>
      </c>
      <c r="T3486" s="21">
        <f>IF(F3486&lt;=450000,0,MAX(0,Q3486*0.06-MIN(50000,Q3486)*0.03))</f>
        <v/>
      </c>
      <c r="U3486" s="21">
        <f>IF(F3486&lt;=450000,0,MAX(0,Q3486*0.04-MIN(50000,Q3486)*0.02))</f>
        <v/>
      </c>
      <c r="V3486" s="21">
        <f>50000+MAX(0,G3486-480000)</f>
        <v/>
      </c>
      <c r="W3486" s="21">
        <f>P3486-V3486</f>
        <v/>
      </c>
      <c r="X3486" s="21">
        <f>Q3486-V3486</f>
        <v/>
      </c>
      <c r="Y3486" s="22">
        <f>IF(W3486&lt;0,0.9,LOOKUP(W3486,{0,1950001,3300001,6950001,9000001,18000001,40000001},{0.84895,0.7979,0.6958,0.66517,0.56307,0.4916,0.44055}))</f>
        <v/>
      </c>
      <c r="Z3486" s="22">
        <f>IF(X3486&lt;0,0.9,LOOKUP(X3486,{0,1950001,3300001,6950001,9000001,18000001,40000001},{0.84895,0.7979,0.6958,0.66517,0.56307,0.4916,0.44055}))</f>
        <v/>
      </c>
      <c r="AA3486" s="22">
        <f>IF(W3486&lt;0,0,CHOOSE(MATCH(W3486,{0,1950001,3300001,6950001,9000001},1),5.105/84.895,10.21/79.79,20.42/69.58,23.483/66.517,33.693/56.307))</f>
        <v/>
      </c>
      <c r="AB3486" s="21">
        <f>IF(C3486&lt;=2000,0,(MIN(C3486,ROUNDDOWN(F3486*0.3,0))-2000)*0.1)</f>
        <v/>
      </c>
      <c r="AC3486" s="21">
        <f>IF(C3486&lt;=2000,0,MIN((C3486-2000)*Y3486,(R3486+S3486)*0.2))</f>
        <v/>
      </c>
      <c r="AD3486" s="21">
        <f>IF(C3486&lt;=2000,0,MIN((C3486-2000)*Z3486,(T3486+U3486)*0.2))</f>
        <v/>
      </c>
      <c r="AE3486" s="21">
        <f>AC3486*AA3486</f>
        <v/>
      </c>
      <c r="AF3486" s="21">
        <f>ROUNDDOWN(R3486,-2)+ROUNDDOWN(S3486,-2)</f>
        <v/>
      </c>
      <c r="AG3486" s="21">
        <f>ROUNDDOWN(MAX(0,R3486-(AB3486+AC3486+AE3486)*0.6),-2)+ROUNDDOWN(MAX(0,S3486-(AB3486+AC3486+AE3486)*0.4),-2)</f>
        <v/>
      </c>
      <c r="AH3486" s="21">
        <f>ROUNDDOWN(MAX(0,T3486-(AB3486+AD3486)*0.6),-2)+ROUNDDOWN(MAX(0,U3486-(AB3486+AD3486)*0.4),-2)</f>
        <v/>
      </c>
      <c r="AI3486" s="21">
        <f>ROUNDDOWN(T3486,-2)+ROUNDDOWN(U3486,-2)</f>
        <v/>
      </c>
      <c r="AJ3486" s="21">
        <f>M3486+AF3486</f>
        <v/>
      </c>
      <c r="AK3486" s="21">
        <f>M3486+AG3486</f>
        <v/>
      </c>
      <c r="AL3486" s="21">
        <f>N3486+AH3486</f>
        <v/>
      </c>
      <c r="AM3486" s="21">
        <f>O3486+AI3486</f>
        <v/>
      </c>
      <c r="AN3486" s="21">
        <f>N3486+AI3486</f>
        <v/>
      </c>
      <c r="AO3486" s="21">
        <f>ROUNDDOWN((R3486+S3486)*0.2/Y3486+2000,0)</f>
        <v/>
      </c>
      <c r="AP3486" s="21">
        <f>ROUNDDOWN((T3486+U3486)*0.2/Z3486+2000,0)</f>
        <v/>
      </c>
      <c r="AQ3486" s="21">
        <f>AL3486-AK3486</f>
        <v/>
      </c>
      <c r="AR3486" s="21">
        <f>AM3486-AK3486</f>
        <v/>
      </c>
      <c r="AS3486" s="21">
        <f>AM3486-AL3486</f>
        <v/>
      </c>
      <c r="AT3486" s="21">
        <f>AK3486+C3486-AJ3486</f>
        <v/>
      </c>
      <c r="AU3486" s="21">
        <f>AL3486+C3486-AM3486</f>
        <v/>
      </c>
      <c r="AV3486" s="21">
        <f>AN3486+C3486-AM3486</f>
        <v/>
      </c>
    </row>
    <row r="3487">
      <c r="A3487" t="inlineStr">
        <is>
          <t>1万円刻み</t>
        </is>
      </c>
      <c r="B3487" s="21">
        <f>'5_1万円刻み'!$A$1724</f>
        <v/>
      </c>
      <c r="C3487" s="21">
        <f>AO3487</f>
        <v/>
      </c>
      <c r="D3487" s="21" t="n">
        <v>0</v>
      </c>
      <c r="E3487" s="21">
        <f>ROUND(MIN(B3487/12,650000)*12*0.0915+MIN(B3487/12,1390000)*12*(0.0504+0)+B3487*0.005,0)</f>
        <v/>
      </c>
      <c r="F3487" s="21">
        <f>IF(B3487&lt;741000,0,IF(B3487&lt;2191000,B3487-740000,IF(B3487&lt;2193000,1451000,IF(B3487&lt;2196000,1453000,IF(B3487&lt;2200000,1456000,IF(B3487&lt;3600000,ROUND(ROUNDDOWN(B3487/4,-3)*2.8,0)-80000,IF(B3487&lt;6600000,ROUND(ROUNDDOWN(B3487/4,-3)*3.2,0)-440000,IF(B3487&lt;8500000,ROUNDDOWN(B3487*0.9,0)-1100000,B3487-1950000))))))))</f>
        <v/>
      </c>
      <c r="G3487" s="21">
        <f>IF(F3487&gt;23500000,NA(),IF(F3487&lt;=4890000,1040000,IF(F3487&lt;=6550000,670000,620000)))</f>
        <v/>
      </c>
      <c r="H3487" s="21">
        <f>IF(D3487&lt;=0,0,MAX(0,MIN(2000000,D3487-MIN(100000,ROUNDDOWN(F3487*0.05,0)))))</f>
        <v/>
      </c>
      <c r="I3487" s="21">
        <f>IF(C3487&lt;=2000,0,MIN(C3487,ROUNDDOWN(F3487*0.4,0))-2000)</f>
        <v/>
      </c>
      <c r="J3487" s="21">
        <f>MAX(0,ROUNDDOWN(F3487-E3487-G3487,-3))</f>
        <v/>
      </c>
      <c r="K3487" s="21">
        <f>MAX(0,ROUNDDOWN(F3487-E3487-G3487-H3487-I3487,-3))</f>
        <v/>
      </c>
      <c r="L3487" s="21">
        <f>MAX(0,ROUNDDOWN(F3487-E3487-G3487-H3487,-3))</f>
        <v/>
      </c>
      <c r="M3487" s="21">
        <f>IF(J3487&lt;=0,0,ROUNDDOWN((J3487*LOOKUP(J3487,{0,1950001,3300001,6950001,9000001,18000001,40000001},{0.05,0.1,0.2,0.23,0.33,0.4,0.45})-LOOKUP(J3487,{0,1950001,3300001,6950001,9000001,18000001,40000001},{0,97500,427500,636000,1536000,2796000,4796000}))*1.021,-2))</f>
        <v/>
      </c>
      <c r="N3487" s="21">
        <f>IF(K3487&lt;=0,0,ROUNDDOWN((K3487*LOOKUP(K3487,{0,1950001,3300001,6950001,9000001,18000001,40000001},{0.05,0.1,0.2,0.23,0.33,0.4,0.45})-LOOKUP(K3487,{0,1950001,3300001,6950001,9000001,18000001,40000001},{0,97500,427500,636000,1536000,2796000,4796000}))*1.021,-2))</f>
        <v/>
      </c>
      <c r="O3487" s="21">
        <f>IF(L3487&lt;=0,0,ROUNDDOWN((L3487*LOOKUP(L3487,{0,1950001,3300001,6950001,9000001,18000001,40000001},{0.05,0.1,0.2,0.23,0.33,0.4,0.45})-LOOKUP(L3487,{0,1950001,3300001,6950001,9000001,18000001,40000001},{0,97500,427500,636000,1536000,2796000,4796000}))*1.021,-2))</f>
        <v/>
      </c>
      <c r="P3487" s="21">
        <f>MAX(0,ROUNDDOWN(F3487-E3487-430000,-3))</f>
        <v/>
      </c>
      <c r="Q3487" s="21">
        <f>MAX(0,ROUNDDOWN(F3487-E3487-430000-H3487,-3))</f>
        <v/>
      </c>
      <c r="R3487" s="21">
        <f>IF(F3487&lt;=450000,0,MAX(0,P3487*0.06-MIN(50000,P3487)*0.03))</f>
        <v/>
      </c>
      <c r="S3487" s="21">
        <f>IF(F3487&lt;=450000,0,MAX(0,P3487*0.04-MIN(50000,P3487)*0.02))</f>
        <v/>
      </c>
      <c r="T3487" s="21">
        <f>IF(F3487&lt;=450000,0,MAX(0,Q3487*0.06-MIN(50000,Q3487)*0.03))</f>
        <v/>
      </c>
      <c r="U3487" s="21">
        <f>IF(F3487&lt;=450000,0,MAX(0,Q3487*0.04-MIN(50000,Q3487)*0.02))</f>
        <v/>
      </c>
      <c r="V3487" s="21">
        <f>50000+MAX(0,G3487-480000)</f>
        <v/>
      </c>
      <c r="W3487" s="21">
        <f>P3487-V3487</f>
        <v/>
      </c>
      <c r="X3487" s="21">
        <f>Q3487-V3487</f>
        <v/>
      </c>
      <c r="Y3487" s="22">
        <f>IF(W3487&lt;0,0.9,LOOKUP(W3487,{0,1950001,3300001,6950001,9000001,18000001,40000001},{0.84895,0.7979,0.6958,0.66517,0.56307,0.4916,0.44055}))</f>
        <v/>
      </c>
      <c r="Z3487" s="22">
        <f>IF(X3487&lt;0,0.9,LOOKUP(X3487,{0,1950001,3300001,6950001,9000001,18000001,40000001},{0.84895,0.7979,0.6958,0.66517,0.56307,0.4916,0.44055}))</f>
        <v/>
      </c>
      <c r="AA3487" s="22">
        <f>IF(W3487&lt;0,0,CHOOSE(MATCH(W3487,{0,1950001,3300001,6950001,9000001},1),5.105/84.895,10.21/79.79,20.42/69.58,23.483/66.517,33.693/56.307))</f>
        <v/>
      </c>
      <c r="AB3487" s="21">
        <f>IF(C3487&lt;=2000,0,(MIN(C3487,ROUNDDOWN(F3487*0.3,0))-2000)*0.1)</f>
        <v/>
      </c>
      <c r="AC3487" s="21">
        <f>IF(C3487&lt;=2000,0,MIN((C3487-2000)*Y3487,(R3487+S3487)*0.2))</f>
        <v/>
      </c>
      <c r="AD3487" s="21">
        <f>IF(C3487&lt;=2000,0,MIN((C3487-2000)*Z3487,(T3487+U3487)*0.2))</f>
        <v/>
      </c>
      <c r="AE3487" s="21">
        <f>AC3487*AA3487</f>
        <v/>
      </c>
      <c r="AF3487" s="21">
        <f>ROUNDDOWN(R3487,-2)+ROUNDDOWN(S3487,-2)</f>
        <v/>
      </c>
      <c r="AG3487" s="21">
        <f>ROUNDDOWN(MAX(0,R3487-(AB3487+AC3487+AE3487)*0.6),-2)+ROUNDDOWN(MAX(0,S3487-(AB3487+AC3487+AE3487)*0.4),-2)</f>
        <v/>
      </c>
      <c r="AH3487" s="21">
        <f>ROUNDDOWN(MAX(0,T3487-(AB3487+AD3487)*0.6),-2)+ROUNDDOWN(MAX(0,U3487-(AB3487+AD3487)*0.4),-2)</f>
        <v/>
      </c>
      <c r="AI3487" s="21">
        <f>ROUNDDOWN(T3487,-2)+ROUNDDOWN(U3487,-2)</f>
        <v/>
      </c>
      <c r="AJ3487" s="21">
        <f>M3487+AF3487</f>
        <v/>
      </c>
      <c r="AK3487" s="21">
        <f>M3487+AG3487</f>
        <v/>
      </c>
      <c r="AL3487" s="21">
        <f>N3487+AH3487</f>
        <v/>
      </c>
      <c r="AM3487" s="21">
        <f>O3487+AI3487</f>
        <v/>
      </c>
      <c r="AN3487" s="21">
        <f>N3487+AI3487</f>
        <v/>
      </c>
      <c r="AO3487" s="21">
        <f>ROUNDDOWN((R3487+S3487)*0.2/Y3487+2000,0)</f>
        <v/>
      </c>
      <c r="AP3487" s="21">
        <f>ROUNDDOWN((T3487+U3487)*0.2/Z3487+2000,0)</f>
        <v/>
      </c>
      <c r="AQ3487" s="21">
        <f>AL3487-AK3487</f>
        <v/>
      </c>
      <c r="AR3487" s="21">
        <f>AM3487-AK3487</f>
        <v/>
      </c>
      <c r="AS3487" s="21">
        <f>AM3487-AL3487</f>
        <v/>
      </c>
      <c r="AT3487" s="21">
        <f>AK3487+C3487-AJ3487</f>
        <v/>
      </c>
      <c r="AU3487" s="21">
        <f>AL3487+C3487-AM3487</f>
        <v/>
      </c>
      <c r="AV3487" s="21">
        <f>AN3487+C3487-AM3487</f>
        <v/>
      </c>
    </row>
    <row r="3488">
      <c r="A3488" t="inlineStr">
        <is>
          <t>1万円刻み</t>
        </is>
      </c>
      <c r="B3488" s="21">
        <f>'5_1万円刻み'!$A$1725</f>
        <v/>
      </c>
      <c r="C3488" s="21">
        <f>AO3488</f>
        <v/>
      </c>
      <c r="D3488" s="21" t="n">
        <v>0</v>
      </c>
      <c r="E3488" s="21">
        <f>ROUND(MIN(B3488/12,650000)*12*0.0915+MIN(B3488/12,1390000)*12*(0.0504+0)+B3488*0.005,0)</f>
        <v/>
      </c>
      <c r="F3488" s="21">
        <f>IF(B3488&lt;741000,0,IF(B3488&lt;2191000,B3488-740000,IF(B3488&lt;2193000,1451000,IF(B3488&lt;2196000,1453000,IF(B3488&lt;2200000,1456000,IF(B3488&lt;3600000,ROUND(ROUNDDOWN(B3488/4,-3)*2.8,0)-80000,IF(B3488&lt;6600000,ROUND(ROUNDDOWN(B3488/4,-3)*3.2,0)-440000,IF(B3488&lt;8500000,ROUNDDOWN(B3488*0.9,0)-1100000,B3488-1950000))))))))</f>
        <v/>
      </c>
      <c r="G3488" s="21">
        <f>IF(F3488&gt;23500000,NA(),IF(F3488&lt;=4890000,1040000,IF(F3488&lt;=6550000,670000,620000)))</f>
        <v/>
      </c>
      <c r="H3488" s="21">
        <f>IF(D3488&lt;=0,0,MAX(0,MIN(2000000,D3488-MIN(100000,ROUNDDOWN(F3488*0.05,0)))))</f>
        <v/>
      </c>
      <c r="I3488" s="21">
        <f>IF(C3488&lt;=2000,0,MIN(C3488,ROUNDDOWN(F3488*0.4,0))-2000)</f>
        <v/>
      </c>
      <c r="J3488" s="21">
        <f>MAX(0,ROUNDDOWN(F3488-E3488-G3488,-3))</f>
        <v/>
      </c>
      <c r="K3488" s="21">
        <f>MAX(0,ROUNDDOWN(F3488-E3488-G3488-H3488-I3488,-3))</f>
        <v/>
      </c>
      <c r="L3488" s="21">
        <f>MAX(0,ROUNDDOWN(F3488-E3488-G3488-H3488,-3))</f>
        <v/>
      </c>
      <c r="M3488" s="21">
        <f>IF(J3488&lt;=0,0,ROUNDDOWN((J3488*LOOKUP(J3488,{0,1950001,3300001,6950001,9000001,18000001,40000001},{0.05,0.1,0.2,0.23,0.33,0.4,0.45})-LOOKUP(J3488,{0,1950001,3300001,6950001,9000001,18000001,40000001},{0,97500,427500,636000,1536000,2796000,4796000}))*1.021,-2))</f>
        <v/>
      </c>
      <c r="N3488" s="21">
        <f>IF(K3488&lt;=0,0,ROUNDDOWN((K3488*LOOKUP(K3488,{0,1950001,3300001,6950001,9000001,18000001,40000001},{0.05,0.1,0.2,0.23,0.33,0.4,0.45})-LOOKUP(K3488,{0,1950001,3300001,6950001,9000001,18000001,40000001},{0,97500,427500,636000,1536000,2796000,4796000}))*1.021,-2))</f>
        <v/>
      </c>
      <c r="O3488" s="21">
        <f>IF(L3488&lt;=0,0,ROUNDDOWN((L3488*LOOKUP(L3488,{0,1950001,3300001,6950001,9000001,18000001,40000001},{0.05,0.1,0.2,0.23,0.33,0.4,0.45})-LOOKUP(L3488,{0,1950001,3300001,6950001,9000001,18000001,40000001},{0,97500,427500,636000,1536000,2796000,4796000}))*1.021,-2))</f>
        <v/>
      </c>
      <c r="P3488" s="21">
        <f>MAX(0,ROUNDDOWN(F3488-E3488-430000,-3))</f>
        <v/>
      </c>
      <c r="Q3488" s="21">
        <f>MAX(0,ROUNDDOWN(F3488-E3488-430000-H3488,-3))</f>
        <v/>
      </c>
      <c r="R3488" s="21">
        <f>IF(F3488&lt;=450000,0,MAX(0,P3488*0.06-MIN(50000,P3488)*0.03))</f>
        <v/>
      </c>
      <c r="S3488" s="21">
        <f>IF(F3488&lt;=450000,0,MAX(0,P3488*0.04-MIN(50000,P3488)*0.02))</f>
        <v/>
      </c>
      <c r="T3488" s="21">
        <f>IF(F3488&lt;=450000,0,MAX(0,Q3488*0.06-MIN(50000,Q3488)*0.03))</f>
        <v/>
      </c>
      <c r="U3488" s="21">
        <f>IF(F3488&lt;=450000,0,MAX(0,Q3488*0.04-MIN(50000,Q3488)*0.02))</f>
        <v/>
      </c>
      <c r="V3488" s="21">
        <f>50000+MAX(0,G3488-480000)</f>
        <v/>
      </c>
      <c r="W3488" s="21">
        <f>P3488-V3488</f>
        <v/>
      </c>
      <c r="X3488" s="21">
        <f>Q3488-V3488</f>
        <v/>
      </c>
      <c r="Y3488" s="22">
        <f>IF(W3488&lt;0,0.9,LOOKUP(W3488,{0,1950001,3300001,6950001,9000001,18000001,40000001},{0.84895,0.7979,0.6958,0.66517,0.56307,0.4916,0.44055}))</f>
        <v/>
      </c>
      <c r="Z3488" s="22">
        <f>IF(X3488&lt;0,0.9,LOOKUP(X3488,{0,1950001,3300001,6950001,9000001,18000001,40000001},{0.84895,0.7979,0.6958,0.66517,0.56307,0.4916,0.44055}))</f>
        <v/>
      </c>
      <c r="AA3488" s="22">
        <f>IF(W3488&lt;0,0,CHOOSE(MATCH(W3488,{0,1950001,3300001,6950001,9000001},1),5.105/84.895,10.21/79.79,20.42/69.58,23.483/66.517,33.693/56.307))</f>
        <v/>
      </c>
      <c r="AB3488" s="21">
        <f>IF(C3488&lt;=2000,0,(MIN(C3488,ROUNDDOWN(F3488*0.3,0))-2000)*0.1)</f>
        <v/>
      </c>
      <c r="AC3488" s="21">
        <f>IF(C3488&lt;=2000,0,MIN((C3488-2000)*Y3488,(R3488+S3488)*0.2))</f>
        <v/>
      </c>
      <c r="AD3488" s="21">
        <f>IF(C3488&lt;=2000,0,MIN((C3488-2000)*Z3488,(T3488+U3488)*0.2))</f>
        <v/>
      </c>
      <c r="AE3488" s="21">
        <f>AC3488*AA3488</f>
        <v/>
      </c>
      <c r="AF3488" s="21">
        <f>ROUNDDOWN(R3488,-2)+ROUNDDOWN(S3488,-2)</f>
        <v/>
      </c>
      <c r="AG3488" s="21">
        <f>ROUNDDOWN(MAX(0,R3488-(AB3488+AC3488+AE3488)*0.6),-2)+ROUNDDOWN(MAX(0,S3488-(AB3488+AC3488+AE3488)*0.4),-2)</f>
        <v/>
      </c>
      <c r="AH3488" s="21">
        <f>ROUNDDOWN(MAX(0,T3488-(AB3488+AD3488)*0.6),-2)+ROUNDDOWN(MAX(0,U3488-(AB3488+AD3488)*0.4),-2)</f>
        <v/>
      </c>
      <c r="AI3488" s="21">
        <f>ROUNDDOWN(T3488,-2)+ROUNDDOWN(U3488,-2)</f>
        <v/>
      </c>
      <c r="AJ3488" s="21">
        <f>M3488+AF3488</f>
        <v/>
      </c>
      <c r="AK3488" s="21">
        <f>M3488+AG3488</f>
        <v/>
      </c>
      <c r="AL3488" s="21">
        <f>N3488+AH3488</f>
        <v/>
      </c>
      <c r="AM3488" s="21">
        <f>O3488+AI3488</f>
        <v/>
      </c>
      <c r="AN3488" s="21">
        <f>N3488+AI3488</f>
        <v/>
      </c>
      <c r="AO3488" s="21">
        <f>ROUNDDOWN((R3488+S3488)*0.2/Y3488+2000,0)</f>
        <v/>
      </c>
      <c r="AP3488" s="21">
        <f>ROUNDDOWN((T3488+U3488)*0.2/Z3488+2000,0)</f>
        <v/>
      </c>
      <c r="AQ3488" s="21">
        <f>AL3488-AK3488</f>
        <v/>
      </c>
      <c r="AR3488" s="21">
        <f>AM3488-AK3488</f>
        <v/>
      </c>
      <c r="AS3488" s="21">
        <f>AM3488-AL3488</f>
        <v/>
      </c>
      <c r="AT3488" s="21">
        <f>AK3488+C3488-AJ3488</f>
        <v/>
      </c>
      <c r="AU3488" s="21">
        <f>AL3488+C3488-AM3488</f>
        <v/>
      </c>
      <c r="AV3488" s="21">
        <f>AN3488+C3488-AM3488</f>
        <v/>
      </c>
    </row>
    <row r="3489">
      <c r="A3489" t="inlineStr">
        <is>
          <t>1万円刻み</t>
        </is>
      </c>
      <c r="B3489" s="21">
        <f>'5_1万円刻み'!$A$1726</f>
        <v/>
      </c>
      <c r="C3489" s="21">
        <f>AO3489</f>
        <v/>
      </c>
      <c r="D3489" s="21" t="n">
        <v>0</v>
      </c>
      <c r="E3489" s="21">
        <f>ROUND(MIN(B3489/12,650000)*12*0.0915+MIN(B3489/12,1390000)*12*(0.0504+0)+B3489*0.005,0)</f>
        <v/>
      </c>
      <c r="F3489" s="21">
        <f>IF(B3489&lt;741000,0,IF(B3489&lt;2191000,B3489-740000,IF(B3489&lt;2193000,1451000,IF(B3489&lt;2196000,1453000,IF(B3489&lt;2200000,1456000,IF(B3489&lt;3600000,ROUND(ROUNDDOWN(B3489/4,-3)*2.8,0)-80000,IF(B3489&lt;6600000,ROUND(ROUNDDOWN(B3489/4,-3)*3.2,0)-440000,IF(B3489&lt;8500000,ROUNDDOWN(B3489*0.9,0)-1100000,B3489-1950000))))))))</f>
        <v/>
      </c>
      <c r="G3489" s="21">
        <f>IF(F3489&gt;23500000,NA(),IF(F3489&lt;=4890000,1040000,IF(F3489&lt;=6550000,670000,620000)))</f>
        <v/>
      </c>
      <c r="H3489" s="21">
        <f>IF(D3489&lt;=0,0,MAX(0,MIN(2000000,D3489-MIN(100000,ROUNDDOWN(F3489*0.05,0)))))</f>
        <v/>
      </c>
      <c r="I3489" s="21">
        <f>IF(C3489&lt;=2000,0,MIN(C3489,ROUNDDOWN(F3489*0.4,0))-2000)</f>
        <v/>
      </c>
      <c r="J3489" s="21">
        <f>MAX(0,ROUNDDOWN(F3489-E3489-G3489,-3))</f>
        <v/>
      </c>
      <c r="K3489" s="21">
        <f>MAX(0,ROUNDDOWN(F3489-E3489-G3489-H3489-I3489,-3))</f>
        <v/>
      </c>
      <c r="L3489" s="21">
        <f>MAX(0,ROUNDDOWN(F3489-E3489-G3489-H3489,-3))</f>
        <v/>
      </c>
      <c r="M3489" s="21">
        <f>IF(J3489&lt;=0,0,ROUNDDOWN((J3489*LOOKUP(J3489,{0,1950001,3300001,6950001,9000001,18000001,40000001},{0.05,0.1,0.2,0.23,0.33,0.4,0.45})-LOOKUP(J3489,{0,1950001,3300001,6950001,9000001,18000001,40000001},{0,97500,427500,636000,1536000,2796000,4796000}))*1.021,-2))</f>
        <v/>
      </c>
      <c r="N3489" s="21">
        <f>IF(K3489&lt;=0,0,ROUNDDOWN((K3489*LOOKUP(K3489,{0,1950001,3300001,6950001,9000001,18000001,40000001},{0.05,0.1,0.2,0.23,0.33,0.4,0.45})-LOOKUP(K3489,{0,1950001,3300001,6950001,9000001,18000001,40000001},{0,97500,427500,636000,1536000,2796000,4796000}))*1.021,-2))</f>
        <v/>
      </c>
      <c r="O3489" s="21">
        <f>IF(L3489&lt;=0,0,ROUNDDOWN((L3489*LOOKUP(L3489,{0,1950001,3300001,6950001,9000001,18000001,40000001},{0.05,0.1,0.2,0.23,0.33,0.4,0.45})-LOOKUP(L3489,{0,1950001,3300001,6950001,9000001,18000001,40000001},{0,97500,427500,636000,1536000,2796000,4796000}))*1.021,-2))</f>
        <v/>
      </c>
      <c r="P3489" s="21">
        <f>MAX(0,ROUNDDOWN(F3489-E3489-430000,-3))</f>
        <v/>
      </c>
      <c r="Q3489" s="21">
        <f>MAX(0,ROUNDDOWN(F3489-E3489-430000-H3489,-3))</f>
        <v/>
      </c>
      <c r="R3489" s="21">
        <f>IF(F3489&lt;=450000,0,MAX(0,P3489*0.06-MIN(50000,P3489)*0.03))</f>
        <v/>
      </c>
      <c r="S3489" s="21">
        <f>IF(F3489&lt;=450000,0,MAX(0,P3489*0.04-MIN(50000,P3489)*0.02))</f>
        <v/>
      </c>
      <c r="T3489" s="21">
        <f>IF(F3489&lt;=450000,0,MAX(0,Q3489*0.06-MIN(50000,Q3489)*0.03))</f>
        <v/>
      </c>
      <c r="U3489" s="21">
        <f>IF(F3489&lt;=450000,0,MAX(0,Q3489*0.04-MIN(50000,Q3489)*0.02))</f>
        <v/>
      </c>
      <c r="V3489" s="21">
        <f>50000+MAX(0,G3489-480000)</f>
        <v/>
      </c>
      <c r="W3489" s="21">
        <f>P3489-V3489</f>
        <v/>
      </c>
      <c r="X3489" s="21">
        <f>Q3489-V3489</f>
        <v/>
      </c>
      <c r="Y3489" s="22">
        <f>IF(W3489&lt;0,0.9,LOOKUP(W3489,{0,1950001,3300001,6950001,9000001,18000001,40000001},{0.84895,0.7979,0.6958,0.66517,0.56307,0.4916,0.44055}))</f>
        <v/>
      </c>
      <c r="Z3489" s="22">
        <f>IF(X3489&lt;0,0.9,LOOKUP(X3489,{0,1950001,3300001,6950001,9000001,18000001,40000001},{0.84895,0.7979,0.6958,0.66517,0.56307,0.4916,0.44055}))</f>
        <v/>
      </c>
      <c r="AA3489" s="22">
        <f>IF(W3489&lt;0,0,CHOOSE(MATCH(W3489,{0,1950001,3300001,6950001,9000001},1),5.105/84.895,10.21/79.79,20.42/69.58,23.483/66.517,33.693/56.307))</f>
        <v/>
      </c>
      <c r="AB3489" s="21">
        <f>IF(C3489&lt;=2000,0,(MIN(C3489,ROUNDDOWN(F3489*0.3,0))-2000)*0.1)</f>
        <v/>
      </c>
      <c r="AC3489" s="21">
        <f>IF(C3489&lt;=2000,0,MIN((C3489-2000)*Y3489,(R3489+S3489)*0.2))</f>
        <v/>
      </c>
      <c r="AD3489" s="21">
        <f>IF(C3489&lt;=2000,0,MIN((C3489-2000)*Z3489,(T3489+U3489)*0.2))</f>
        <v/>
      </c>
      <c r="AE3489" s="21">
        <f>AC3489*AA3489</f>
        <v/>
      </c>
      <c r="AF3489" s="21">
        <f>ROUNDDOWN(R3489,-2)+ROUNDDOWN(S3489,-2)</f>
        <v/>
      </c>
      <c r="AG3489" s="21">
        <f>ROUNDDOWN(MAX(0,R3489-(AB3489+AC3489+AE3489)*0.6),-2)+ROUNDDOWN(MAX(0,S3489-(AB3489+AC3489+AE3489)*0.4),-2)</f>
        <v/>
      </c>
      <c r="AH3489" s="21">
        <f>ROUNDDOWN(MAX(0,T3489-(AB3489+AD3489)*0.6),-2)+ROUNDDOWN(MAX(0,U3489-(AB3489+AD3489)*0.4),-2)</f>
        <v/>
      </c>
      <c r="AI3489" s="21">
        <f>ROUNDDOWN(T3489,-2)+ROUNDDOWN(U3489,-2)</f>
        <v/>
      </c>
      <c r="AJ3489" s="21">
        <f>M3489+AF3489</f>
        <v/>
      </c>
      <c r="AK3489" s="21">
        <f>M3489+AG3489</f>
        <v/>
      </c>
      <c r="AL3489" s="21">
        <f>N3489+AH3489</f>
        <v/>
      </c>
      <c r="AM3489" s="21">
        <f>O3489+AI3489</f>
        <v/>
      </c>
      <c r="AN3489" s="21">
        <f>N3489+AI3489</f>
        <v/>
      </c>
      <c r="AO3489" s="21">
        <f>ROUNDDOWN((R3489+S3489)*0.2/Y3489+2000,0)</f>
        <v/>
      </c>
      <c r="AP3489" s="21">
        <f>ROUNDDOWN((T3489+U3489)*0.2/Z3489+2000,0)</f>
        <v/>
      </c>
      <c r="AQ3489" s="21">
        <f>AL3489-AK3489</f>
        <v/>
      </c>
      <c r="AR3489" s="21">
        <f>AM3489-AK3489</f>
        <v/>
      </c>
      <c r="AS3489" s="21">
        <f>AM3489-AL3489</f>
        <v/>
      </c>
      <c r="AT3489" s="21">
        <f>AK3489+C3489-AJ3489</f>
        <v/>
      </c>
      <c r="AU3489" s="21">
        <f>AL3489+C3489-AM3489</f>
        <v/>
      </c>
      <c r="AV3489" s="21">
        <f>AN3489+C3489-AM3489</f>
        <v/>
      </c>
    </row>
    <row r="3490">
      <c r="A3490" t="inlineStr">
        <is>
          <t>1万円刻み</t>
        </is>
      </c>
      <c r="B3490" s="21">
        <f>'5_1万円刻み'!$A$1727</f>
        <v/>
      </c>
      <c r="C3490" s="21">
        <f>AO3490</f>
        <v/>
      </c>
      <c r="D3490" s="21" t="n">
        <v>0</v>
      </c>
      <c r="E3490" s="21">
        <f>ROUND(MIN(B3490/12,650000)*12*0.0915+MIN(B3490/12,1390000)*12*(0.0504+0)+B3490*0.005,0)</f>
        <v/>
      </c>
      <c r="F3490" s="21">
        <f>IF(B3490&lt;741000,0,IF(B3490&lt;2191000,B3490-740000,IF(B3490&lt;2193000,1451000,IF(B3490&lt;2196000,1453000,IF(B3490&lt;2200000,1456000,IF(B3490&lt;3600000,ROUND(ROUNDDOWN(B3490/4,-3)*2.8,0)-80000,IF(B3490&lt;6600000,ROUND(ROUNDDOWN(B3490/4,-3)*3.2,0)-440000,IF(B3490&lt;8500000,ROUNDDOWN(B3490*0.9,0)-1100000,B3490-1950000))))))))</f>
        <v/>
      </c>
      <c r="G3490" s="21">
        <f>IF(F3490&gt;23500000,NA(),IF(F3490&lt;=4890000,1040000,IF(F3490&lt;=6550000,670000,620000)))</f>
        <v/>
      </c>
      <c r="H3490" s="21">
        <f>IF(D3490&lt;=0,0,MAX(0,MIN(2000000,D3490-MIN(100000,ROUNDDOWN(F3490*0.05,0)))))</f>
        <v/>
      </c>
      <c r="I3490" s="21">
        <f>IF(C3490&lt;=2000,0,MIN(C3490,ROUNDDOWN(F3490*0.4,0))-2000)</f>
        <v/>
      </c>
      <c r="J3490" s="21">
        <f>MAX(0,ROUNDDOWN(F3490-E3490-G3490,-3))</f>
        <v/>
      </c>
      <c r="K3490" s="21">
        <f>MAX(0,ROUNDDOWN(F3490-E3490-G3490-H3490-I3490,-3))</f>
        <v/>
      </c>
      <c r="L3490" s="21">
        <f>MAX(0,ROUNDDOWN(F3490-E3490-G3490-H3490,-3))</f>
        <v/>
      </c>
      <c r="M3490" s="21">
        <f>IF(J3490&lt;=0,0,ROUNDDOWN((J3490*LOOKUP(J3490,{0,1950001,3300001,6950001,9000001,18000001,40000001},{0.05,0.1,0.2,0.23,0.33,0.4,0.45})-LOOKUP(J3490,{0,1950001,3300001,6950001,9000001,18000001,40000001},{0,97500,427500,636000,1536000,2796000,4796000}))*1.021,-2))</f>
        <v/>
      </c>
      <c r="N3490" s="21">
        <f>IF(K3490&lt;=0,0,ROUNDDOWN((K3490*LOOKUP(K3490,{0,1950001,3300001,6950001,9000001,18000001,40000001},{0.05,0.1,0.2,0.23,0.33,0.4,0.45})-LOOKUP(K3490,{0,1950001,3300001,6950001,9000001,18000001,40000001},{0,97500,427500,636000,1536000,2796000,4796000}))*1.021,-2))</f>
        <v/>
      </c>
      <c r="O3490" s="21">
        <f>IF(L3490&lt;=0,0,ROUNDDOWN((L3490*LOOKUP(L3490,{0,1950001,3300001,6950001,9000001,18000001,40000001},{0.05,0.1,0.2,0.23,0.33,0.4,0.45})-LOOKUP(L3490,{0,1950001,3300001,6950001,9000001,18000001,40000001},{0,97500,427500,636000,1536000,2796000,4796000}))*1.021,-2))</f>
        <v/>
      </c>
      <c r="P3490" s="21">
        <f>MAX(0,ROUNDDOWN(F3490-E3490-430000,-3))</f>
        <v/>
      </c>
      <c r="Q3490" s="21">
        <f>MAX(0,ROUNDDOWN(F3490-E3490-430000-H3490,-3))</f>
        <v/>
      </c>
      <c r="R3490" s="21">
        <f>IF(F3490&lt;=450000,0,MAX(0,P3490*0.06-MIN(50000,P3490)*0.03))</f>
        <v/>
      </c>
      <c r="S3490" s="21">
        <f>IF(F3490&lt;=450000,0,MAX(0,P3490*0.04-MIN(50000,P3490)*0.02))</f>
        <v/>
      </c>
      <c r="T3490" s="21">
        <f>IF(F3490&lt;=450000,0,MAX(0,Q3490*0.06-MIN(50000,Q3490)*0.03))</f>
        <v/>
      </c>
      <c r="U3490" s="21">
        <f>IF(F3490&lt;=450000,0,MAX(0,Q3490*0.04-MIN(50000,Q3490)*0.02))</f>
        <v/>
      </c>
      <c r="V3490" s="21">
        <f>50000+MAX(0,G3490-480000)</f>
        <v/>
      </c>
      <c r="W3490" s="21">
        <f>P3490-V3490</f>
        <v/>
      </c>
      <c r="X3490" s="21">
        <f>Q3490-V3490</f>
        <v/>
      </c>
      <c r="Y3490" s="22">
        <f>IF(W3490&lt;0,0.9,LOOKUP(W3490,{0,1950001,3300001,6950001,9000001,18000001,40000001},{0.84895,0.7979,0.6958,0.66517,0.56307,0.4916,0.44055}))</f>
        <v/>
      </c>
      <c r="Z3490" s="22">
        <f>IF(X3490&lt;0,0.9,LOOKUP(X3490,{0,1950001,3300001,6950001,9000001,18000001,40000001},{0.84895,0.7979,0.6958,0.66517,0.56307,0.4916,0.44055}))</f>
        <v/>
      </c>
      <c r="AA3490" s="22">
        <f>IF(W3490&lt;0,0,CHOOSE(MATCH(W3490,{0,1950001,3300001,6950001,9000001},1),5.105/84.895,10.21/79.79,20.42/69.58,23.483/66.517,33.693/56.307))</f>
        <v/>
      </c>
      <c r="AB3490" s="21">
        <f>IF(C3490&lt;=2000,0,(MIN(C3490,ROUNDDOWN(F3490*0.3,0))-2000)*0.1)</f>
        <v/>
      </c>
      <c r="AC3490" s="21">
        <f>IF(C3490&lt;=2000,0,MIN((C3490-2000)*Y3490,(R3490+S3490)*0.2))</f>
        <v/>
      </c>
      <c r="AD3490" s="21">
        <f>IF(C3490&lt;=2000,0,MIN((C3490-2000)*Z3490,(T3490+U3490)*0.2))</f>
        <v/>
      </c>
      <c r="AE3490" s="21">
        <f>AC3490*AA3490</f>
        <v/>
      </c>
      <c r="AF3490" s="21">
        <f>ROUNDDOWN(R3490,-2)+ROUNDDOWN(S3490,-2)</f>
        <v/>
      </c>
      <c r="AG3490" s="21">
        <f>ROUNDDOWN(MAX(0,R3490-(AB3490+AC3490+AE3490)*0.6),-2)+ROUNDDOWN(MAX(0,S3490-(AB3490+AC3490+AE3490)*0.4),-2)</f>
        <v/>
      </c>
      <c r="AH3490" s="21">
        <f>ROUNDDOWN(MAX(0,T3490-(AB3490+AD3490)*0.6),-2)+ROUNDDOWN(MAX(0,U3490-(AB3490+AD3490)*0.4),-2)</f>
        <v/>
      </c>
      <c r="AI3490" s="21">
        <f>ROUNDDOWN(T3490,-2)+ROUNDDOWN(U3490,-2)</f>
        <v/>
      </c>
      <c r="AJ3490" s="21">
        <f>M3490+AF3490</f>
        <v/>
      </c>
      <c r="AK3490" s="21">
        <f>M3490+AG3490</f>
        <v/>
      </c>
      <c r="AL3490" s="21">
        <f>N3490+AH3490</f>
        <v/>
      </c>
      <c r="AM3490" s="21">
        <f>O3490+AI3490</f>
        <v/>
      </c>
      <c r="AN3490" s="21">
        <f>N3490+AI3490</f>
        <v/>
      </c>
      <c r="AO3490" s="21">
        <f>ROUNDDOWN((R3490+S3490)*0.2/Y3490+2000,0)</f>
        <v/>
      </c>
      <c r="AP3490" s="21">
        <f>ROUNDDOWN((T3490+U3490)*0.2/Z3490+2000,0)</f>
        <v/>
      </c>
      <c r="AQ3490" s="21">
        <f>AL3490-AK3490</f>
        <v/>
      </c>
      <c r="AR3490" s="21">
        <f>AM3490-AK3490</f>
        <v/>
      </c>
      <c r="AS3490" s="21">
        <f>AM3490-AL3490</f>
        <v/>
      </c>
      <c r="AT3490" s="21">
        <f>AK3490+C3490-AJ3490</f>
        <v/>
      </c>
      <c r="AU3490" s="21">
        <f>AL3490+C3490-AM3490</f>
        <v/>
      </c>
      <c r="AV3490" s="21">
        <f>AN3490+C3490-AM3490</f>
        <v/>
      </c>
    </row>
    <row r="3491">
      <c r="A3491" t="inlineStr">
        <is>
          <t>1万円刻み</t>
        </is>
      </c>
      <c r="B3491" s="21">
        <f>'5_1万円刻み'!$A$1728</f>
        <v/>
      </c>
      <c r="C3491" s="21">
        <f>AO3491</f>
        <v/>
      </c>
      <c r="D3491" s="21" t="n">
        <v>0</v>
      </c>
      <c r="E3491" s="21">
        <f>ROUND(MIN(B3491/12,650000)*12*0.0915+MIN(B3491/12,1390000)*12*(0.0504+0)+B3491*0.005,0)</f>
        <v/>
      </c>
      <c r="F3491" s="21">
        <f>IF(B3491&lt;741000,0,IF(B3491&lt;2191000,B3491-740000,IF(B3491&lt;2193000,1451000,IF(B3491&lt;2196000,1453000,IF(B3491&lt;2200000,1456000,IF(B3491&lt;3600000,ROUND(ROUNDDOWN(B3491/4,-3)*2.8,0)-80000,IF(B3491&lt;6600000,ROUND(ROUNDDOWN(B3491/4,-3)*3.2,0)-440000,IF(B3491&lt;8500000,ROUNDDOWN(B3491*0.9,0)-1100000,B3491-1950000))))))))</f>
        <v/>
      </c>
      <c r="G3491" s="21">
        <f>IF(F3491&gt;23500000,NA(),IF(F3491&lt;=4890000,1040000,IF(F3491&lt;=6550000,670000,620000)))</f>
        <v/>
      </c>
      <c r="H3491" s="21">
        <f>IF(D3491&lt;=0,0,MAX(0,MIN(2000000,D3491-MIN(100000,ROUNDDOWN(F3491*0.05,0)))))</f>
        <v/>
      </c>
      <c r="I3491" s="21">
        <f>IF(C3491&lt;=2000,0,MIN(C3491,ROUNDDOWN(F3491*0.4,0))-2000)</f>
        <v/>
      </c>
      <c r="J3491" s="21">
        <f>MAX(0,ROUNDDOWN(F3491-E3491-G3491,-3))</f>
        <v/>
      </c>
      <c r="K3491" s="21">
        <f>MAX(0,ROUNDDOWN(F3491-E3491-G3491-H3491-I3491,-3))</f>
        <v/>
      </c>
      <c r="L3491" s="21">
        <f>MAX(0,ROUNDDOWN(F3491-E3491-G3491-H3491,-3))</f>
        <v/>
      </c>
      <c r="M3491" s="21">
        <f>IF(J3491&lt;=0,0,ROUNDDOWN((J3491*LOOKUP(J3491,{0,1950001,3300001,6950001,9000001,18000001,40000001},{0.05,0.1,0.2,0.23,0.33,0.4,0.45})-LOOKUP(J3491,{0,1950001,3300001,6950001,9000001,18000001,40000001},{0,97500,427500,636000,1536000,2796000,4796000}))*1.021,-2))</f>
        <v/>
      </c>
      <c r="N3491" s="21">
        <f>IF(K3491&lt;=0,0,ROUNDDOWN((K3491*LOOKUP(K3491,{0,1950001,3300001,6950001,9000001,18000001,40000001},{0.05,0.1,0.2,0.23,0.33,0.4,0.45})-LOOKUP(K3491,{0,1950001,3300001,6950001,9000001,18000001,40000001},{0,97500,427500,636000,1536000,2796000,4796000}))*1.021,-2))</f>
        <v/>
      </c>
      <c r="O3491" s="21">
        <f>IF(L3491&lt;=0,0,ROUNDDOWN((L3491*LOOKUP(L3491,{0,1950001,3300001,6950001,9000001,18000001,40000001},{0.05,0.1,0.2,0.23,0.33,0.4,0.45})-LOOKUP(L3491,{0,1950001,3300001,6950001,9000001,18000001,40000001},{0,97500,427500,636000,1536000,2796000,4796000}))*1.021,-2))</f>
        <v/>
      </c>
      <c r="P3491" s="21">
        <f>MAX(0,ROUNDDOWN(F3491-E3491-430000,-3))</f>
        <v/>
      </c>
      <c r="Q3491" s="21">
        <f>MAX(0,ROUNDDOWN(F3491-E3491-430000-H3491,-3))</f>
        <v/>
      </c>
      <c r="R3491" s="21">
        <f>IF(F3491&lt;=450000,0,MAX(0,P3491*0.06-MIN(50000,P3491)*0.03))</f>
        <v/>
      </c>
      <c r="S3491" s="21">
        <f>IF(F3491&lt;=450000,0,MAX(0,P3491*0.04-MIN(50000,P3491)*0.02))</f>
        <v/>
      </c>
      <c r="T3491" s="21">
        <f>IF(F3491&lt;=450000,0,MAX(0,Q3491*0.06-MIN(50000,Q3491)*0.03))</f>
        <v/>
      </c>
      <c r="U3491" s="21">
        <f>IF(F3491&lt;=450000,0,MAX(0,Q3491*0.04-MIN(50000,Q3491)*0.02))</f>
        <v/>
      </c>
      <c r="V3491" s="21">
        <f>50000+MAX(0,G3491-480000)</f>
        <v/>
      </c>
      <c r="W3491" s="21">
        <f>P3491-V3491</f>
        <v/>
      </c>
      <c r="X3491" s="21">
        <f>Q3491-V3491</f>
        <v/>
      </c>
      <c r="Y3491" s="22">
        <f>IF(W3491&lt;0,0.9,LOOKUP(W3491,{0,1950001,3300001,6950001,9000001,18000001,40000001},{0.84895,0.7979,0.6958,0.66517,0.56307,0.4916,0.44055}))</f>
        <v/>
      </c>
      <c r="Z3491" s="22">
        <f>IF(X3491&lt;0,0.9,LOOKUP(X3491,{0,1950001,3300001,6950001,9000001,18000001,40000001},{0.84895,0.7979,0.6958,0.66517,0.56307,0.4916,0.44055}))</f>
        <v/>
      </c>
      <c r="AA3491" s="22">
        <f>IF(W3491&lt;0,0,CHOOSE(MATCH(W3491,{0,1950001,3300001,6950001,9000001},1),5.105/84.895,10.21/79.79,20.42/69.58,23.483/66.517,33.693/56.307))</f>
        <v/>
      </c>
      <c r="AB3491" s="21">
        <f>IF(C3491&lt;=2000,0,(MIN(C3491,ROUNDDOWN(F3491*0.3,0))-2000)*0.1)</f>
        <v/>
      </c>
      <c r="AC3491" s="21">
        <f>IF(C3491&lt;=2000,0,MIN((C3491-2000)*Y3491,(R3491+S3491)*0.2))</f>
        <v/>
      </c>
      <c r="AD3491" s="21">
        <f>IF(C3491&lt;=2000,0,MIN((C3491-2000)*Z3491,(T3491+U3491)*0.2))</f>
        <v/>
      </c>
      <c r="AE3491" s="21">
        <f>AC3491*AA3491</f>
        <v/>
      </c>
      <c r="AF3491" s="21">
        <f>ROUNDDOWN(R3491,-2)+ROUNDDOWN(S3491,-2)</f>
        <v/>
      </c>
      <c r="AG3491" s="21">
        <f>ROUNDDOWN(MAX(0,R3491-(AB3491+AC3491+AE3491)*0.6),-2)+ROUNDDOWN(MAX(0,S3491-(AB3491+AC3491+AE3491)*0.4),-2)</f>
        <v/>
      </c>
      <c r="AH3491" s="21">
        <f>ROUNDDOWN(MAX(0,T3491-(AB3491+AD3491)*0.6),-2)+ROUNDDOWN(MAX(0,U3491-(AB3491+AD3491)*0.4),-2)</f>
        <v/>
      </c>
      <c r="AI3491" s="21">
        <f>ROUNDDOWN(T3491,-2)+ROUNDDOWN(U3491,-2)</f>
        <v/>
      </c>
      <c r="AJ3491" s="21">
        <f>M3491+AF3491</f>
        <v/>
      </c>
      <c r="AK3491" s="21">
        <f>M3491+AG3491</f>
        <v/>
      </c>
      <c r="AL3491" s="21">
        <f>N3491+AH3491</f>
        <v/>
      </c>
      <c r="AM3491" s="21">
        <f>O3491+AI3491</f>
        <v/>
      </c>
      <c r="AN3491" s="21">
        <f>N3491+AI3491</f>
        <v/>
      </c>
      <c r="AO3491" s="21">
        <f>ROUNDDOWN((R3491+S3491)*0.2/Y3491+2000,0)</f>
        <v/>
      </c>
      <c r="AP3491" s="21">
        <f>ROUNDDOWN((T3491+U3491)*0.2/Z3491+2000,0)</f>
        <v/>
      </c>
      <c r="AQ3491" s="21">
        <f>AL3491-AK3491</f>
        <v/>
      </c>
      <c r="AR3491" s="21">
        <f>AM3491-AK3491</f>
        <v/>
      </c>
      <c r="AS3491" s="21">
        <f>AM3491-AL3491</f>
        <v/>
      </c>
      <c r="AT3491" s="21">
        <f>AK3491+C3491-AJ3491</f>
        <v/>
      </c>
      <c r="AU3491" s="21">
        <f>AL3491+C3491-AM3491</f>
        <v/>
      </c>
      <c r="AV3491" s="21">
        <f>AN3491+C3491-AM3491</f>
        <v/>
      </c>
    </row>
    <row r="3492">
      <c r="A3492" t="inlineStr">
        <is>
          <t>1万円刻み</t>
        </is>
      </c>
      <c r="B3492" s="21">
        <f>'5_1万円刻み'!$A$1729</f>
        <v/>
      </c>
      <c r="C3492" s="21">
        <f>AO3492</f>
        <v/>
      </c>
      <c r="D3492" s="21" t="n">
        <v>0</v>
      </c>
      <c r="E3492" s="21">
        <f>ROUND(MIN(B3492/12,650000)*12*0.0915+MIN(B3492/12,1390000)*12*(0.0504+0)+B3492*0.005,0)</f>
        <v/>
      </c>
      <c r="F3492" s="21">
        <f>IF(B3492&lt;741000,0,IF(B3492&lt;2191000,B3492-740000,IF(B3492&lt;2193000,1451000,IF(B3492&lt;2196000,1453000,IF(B3492&lt;2200000,1456000,IF(B3492&lt;3600000,ROUND(ROUNDDOWN(B3492/4,-3)*2.8,0)-80000,IF(B3492&lt;6600000,ROUND(ROUNDDOWN(B3492/4,-3)*3.2,0)-440000,IF(B3492&lt;8500000,ROUNDDOWN(B3492*0.9,0)-1100000,B3492-1950000))))))))</f>
        <v/>
      </c>
      <c r="G3492" s="21">
        <f>IF(F3492&gt;23500000,NA(),IF(F3492&lt;=4890000,1040000,IF(F3492&lt;=6550000,670000,620000)))</f>
        <v/>
      </c>
      <c r="H3492" s="21">
        <f>IF(D3492&lt;=0,0,MAX(0,MIN(2000000,D3492-MIN(100000,ROUNDDOWN(F3492*0.05,0)))))</f>
        <v/>
      </c>
      <c r="I3492" s="21">
        <f>IF(C3492&lt;=2000,0,MIN(C3492,ROUNDDOWN(F3492*0.4,0))-2000)</f>
        <v/>
      </c>
      <c r="J3492" s="21">
        <f>MAX(0,ROUNDDOWN(F3492-E3492-G3492,-3))</f>
        <v/>
      </c>
      <c r="K3492" s="21">
        <f>MAX(0,ROUNDDOWN(F3492-E3492-G3492-H3492-I3492,-3))</f>
        <v/>
      </c>
      <c r="L3492" s="21">
        <f>MAX(0,ROUNDDOWN(F3492-E3492-G3492-H3492,-3))</f>
        <v/>
      </c>
      <c r="M3492" s="21">
        <f>IF(J3492&lt;=0,0,ROUNDDOWN((J3492*LOOKUP(J3492,{0,1950001,3300001,6950001,9000001,18000001,40000001},{0.05,0.1,0.2,0.23,0.33,0.4,0.45})-LOOKUP(J3492,{0,1950001,3300001,6950001,9000001,18000001,40000001},{0,97500,427500,636000,1536000,2796000,4796000}))*1.021,-2))</f>
        <v/>
      </c>
      <c r="N3492" s="21">
        <f>IF(K3492&lt;=0,0,ROUNDDOWN((K3492*LOOKUP(K3492,{0,1950001,3300001,6950001,9000001,18000001,40000001},{0.05,0.1,0.2,0.23,0.33,0.4,0.45})-LOOKUP(K3492,{0,1950001,3300001,6950001,9000001,18000001,40000001},{0,97500,427500,636000,1536000,2796000,4796000}))*1.021,-2))</f>
        <v/>
      </c>
      <c r="O3492" s="21">
        <f>IF(L3492&lt;=0,0,ROUNDDOWN((L3492*LOOKUP(L3492,{0,1950001,3300001,6950001,9000001,18000001,40000001},{0.05,0.1,0.2,0.23,0.33,0.4,0.45})-LOOKUP(L3492,{0,1950001,3300001,6950001,9000001,18000001,40000001},{0,97500,427500,636000,1536000,2796000,4796000}))*1.021,-2))</f>
        <v/>
      </c>
      <c r="P3492" s="21">
        <f>MAX(0,ROUNDDOWN(F3492-E3492-430000,-3))</f>
        <v/>
      </c>
      <c r="Q3492" s="21">
        <f>MAX(0,ROUNDDOWN(F3492-E3492-430000-H3492,-3))</f>
        <v/>
      </c>
      <c r="R3492" s="21">
        <f>IF(F3492&lt;=450000,0,MAX(0,P3492*0.06-MIN(50000,P3492)*0.03))</f>
        <v/>
      </c>
      <c r="S3492" s="21">
        <f>IF(F3492&lt;=450000,0,MAX(0,P3492*0.04-MIN(50000,P3492)*0.02))</f>
        <v/>
      </c>
      <c r="T3492" s="21">
        <f>IF(F3492&lt;=450000,0,MAX(0,Q3492*0.06-MIN(50000,Q3492)*0.03))</f>
        <v/>
      </c>
      <c r="U3492" s="21">
        <f>IF(F3492&lt;=450000,0,MAX(0,Q3492*0.04-MIN(50000,Q3492)*0.02))</f>
        <v/>
      </c>
      <c r="V3492" s="21">
        <f>50000+MAX(0,G3492-480000)</f>
        <v/>
      </c>
      <c r="W3492" s="21">
        <f>P3492-V3492</f>
        <v/>
      </c>
      <c r="X3492" s="21">
        <f>Q3492-V3492</f>
        <v/>
      </c>
      <c r="Y3492" s="22">
        <f>IF(W3492&lt;0,0.9,LOOKUP(W3492,{0,1950001,3300001,6950001,9000001,18000001,40000001},{0.84895,0.7979,0.6958,0.66517,0.56307,0.4916,0.44055}))</f>
        <v/>
      </c>
      <c r="Z3492" s="22">
        <f>IF(X3492&lt;0,0.9,LOOKUP(X3492,{0,1950001,3300001,6950001,9000001,18000001,40000001},{0.84895,0.7979,0.6958,0.66517,0.56307,0.4916,0.44055}))</f>
        <v/>
      </c>
      <c r="AA3492" s="22">
        <f>IF(W3492&lt;0,0,CHOOSE(MATCH(W3492,{0,1950001,3300001,6950001,9000001},1),5.105/84.895,10.21/79.79,20.42/69.58,23.483/66.517,33.693/56.307))</f>
        <v/>
      </c>
      <c r="AB3492" s="21">
        <f>IF(C3492&lt;=2000,0,(MIN(C3492,ROUNDDOWN(F3492*0.3,0))-2000)*0.1)</f>
        <v/>
      </c>
      <c r="AC3492" s="21">
        <f>IF(C3492&lt;=2000,0,MIN((C3492-2000)*Y3492,(R3492+S3492)*0.2))</f>
        <v/>
      </c>
      <c r="AD3492" s="21">
        <f>IF(C3492&lt;=2000,0,MIN((C3492-2000)*Z3492,(T3492+U3492)*0.2))</f>
        <v/>
      </c>
      <c r="AE3492" s="21">
        <f>AC3492*AA3492</f>
        <v/>
      </c>
      <c r="AF3492" s="21">
        <f>ROUNDDOWN(R3492,-2)+ROUNDDOWN(S3492,-2)</f>
        <v/>
      </c>
      <c r="AG3492" s="21">
        <f>ROUNDDOWN(MAX(0,R3492-(AB3492+AC3492+AE3492)*0.6),-2)+ROUNDDOWN(MAX(0,S3492-(AB3492+AC3492+AE3492)*0.4),-2)</f>
        <v/>
      </c>
      <c r="AH3492" s="21">
        <f>ROUNDDOWN(MAX(0,T3492-(AB3492+AD3492)*0.6),-2)+ROUNDDOWN(MAX(0,U3492-(AB3492+AD3492)*0.4),-2)</f>
        <v/>
      </c>
      <c r="AI3492" s="21">
        <f>ROUNDDOWN(T3492,-2)+ROUNDDOWN(U3492,-2)</f>
        <v/>
      </c>
      <c r="AJ3492" s="21">
        <f>M3492+AF3492</f>
        <v/>
      </c>
      <c r="AK3492" s="21">
        <f>M3492+AG3492</f>
        <v/>
      </c>
      <c r="AL3492" s="21">
        <f>N3492+AH3492</f>
        <v/>
      </c>
      <c r="AM3492" s="21">
        <f>O3492+AI3492</f>
        <v/>
      </c>
      <c r="AN3492" s="21">
        <f>N3492+AI3492</f>
        <v/>
      </c>
      <c r="AO3492" s="21">
        <f>ROUNDDOWN((R3492+S3492)*0.2/Y3492+2000,0)</f>
        <v/>
      </c>
      <c r="AP3492" s="21">
        <f>ROUNDDOWN((T3492+U3492)*0.2/Z3492+2000,0)</f>
        <v/>
      </c>
      <c r="AQ3492" s="21">
        <f>AL3492-AK3492</f>
        <v/>
      </c>
      <c r="AR3492" s="21">
        <f>AM3492-AK3492</f>
        <v/>
      </c>
      <c r="AS3492" s="21">
        <f>AM3492-AL3492</f>
        <v/>
      </c>
      <c r="AT3492" s="21">
        <f>AK3492+C3492-AJ3492</f>
        <v/>
      </c>
      <c r="AU3492" s="21">
        <f>AL3492+C3492-AM3492</f>
        <v/>
      </c>
      <c r="AV3492" s="21">
        <f>AN3492+C3492-AM3492</f>
        <v/>
      </c>
    </row>
    <row r="3493">
      <c r="A3493" t="inlineStr">
        <is>
          <t>1万円刻み</t>
        </is>
      </c>
      <c r="B3493" s="21">
        <f>'5_1万円刻み'!$A$1730</f>
        <v/>
      </c>
      <c r="C3493" s="21">
        <f>AO3493</f>
        <v/>
      </c>
      <c r="D3493" s="21" t="n">
        <v>0</v>
      </c>
      <c r="E3493" s="21">
        <f>ROUND(MIN(B3493/12,650000)*12*0.0915+MIN(B3493/12,1390000)*12*(0.0504+0)+B3493*0.005,0)</f>
        <v/>
      </c>
      <c r="F3493" s="21">
        <f>IF(B3493&lt;741000,0,IF(B3493&lt;2191000,B3493-740000,IF(B3493&lt;2193000,1451000,IF(B3493&lt;2196000,1453000,IF(B3493&lt;2200000,1456000,IF(B3493&lt;3600000,ROUND(ROUNDDOWN(B3493/4,-3)*2.8,0)-80000,IF(B3493&lt;6600000,ROUND(ROUNDDOWN(B3493/4,-3)*3.2,0)-440000,IF(B3493&lt;8500000,ROUNDDOWN(B3493*0.9,0)-1100000,B3493-1950000))))))))</f>
        <v/>
      </c>
      <c r="G3493" s="21">
        <f>IF(F3493&gt;23500000,NA(),IF(F3493&lt;=4890000,1040000,IF(F3493&lt;=6550000,670000,620000)))</f>
        <v/>
      </c>
      <c r="H3493" s="21">
        <f>IF(D3493&lt;=0,0,MAX(0,MIN(2000000,D3493-MIN(100000,ROUNDDOWN(F3493*0.05,0)))))</f>
        <v/>
      </c>
      <c r="I3493" s="21">
        <f>IF(C3493&lt;=2000,0,MIN(C3493,ROUNDDOWN(F3493*0.4,0))-2000)</f>
        <v/>
      </c>
      <c r="J3493" s="21">
        <f>MAX(0,ROUNDDOWN(F3493-E3493-G3493,-3))</f>
        <v/>
      </c>
      <c r="K3493" s="21">
        <f>MAX(0,ROUNDDOWN(F3493-E3493-G3493-H3493-I3493,-3))</f>
        <v/>
      </c>
      <c r="L3493" s="21">
        <f>MAX(0,ROUNDDOWN(F3493-E3493-G3493-H3493,-3))</f>
        <v/>
      </c>
      <c r="M3493" s="21">
        <f>IF(J3493&lt;=0,0,ROUNDDOWN((J3493*LOOKUP(J3493,{0,1950001,3300001,6950001,9000001,18000001,40000001},{0.05,0.1,0.2,0.23,0.33,0.4,0.45})-LOOKUP(J3493,{0,1950001,3300001,6950001,9000001,18000001,40000001},{0,97500,427500,636000,1536000,2796000,4796000}))*1.021,-2))</f>
        <v/>
      </c>
      <c r="N3493" s="21">
        <f>IF(K3493&lt;=0,0,ROUNDDOWN((K3493*LOOKUP(K3493,{0,1950001,3300001,6950001,9000001,18000001,40000001},{0.05,0.1,0.2,0.23,0.33,0.4,0.45})-LOOKUP(K3493,{0,1950001,3300001,6950001,9000001,18000001,40000001},{0,97500,427500,636000,1536000,2796000,4796000}))*1.021,-2))</f>
        <v/>
      </c>
      <c r="O3493" s="21">
        <f>IF(L3493&lt;=0,0,ROUNDDOWN((L3493*LOOKUP(L3493,{0,1950001,3300001,6950001,9000001,18000001,40000001},{0.05,0.1,0.2,0.23,0.33,0.4,0.45})-LOOKUP(L3493,{0,1950001,3300001,6950001,9000001,18000001,40000001},{0,97500,427500,636000,1536000,2796000,4796000}))*1.021,-2))</f>
        <v/>
      </c>
      <c r="P3493" s="21">
        <f>MAX(0,ROUNDDOWN(F3493-E3493-430000,-3))</f>
        <v/>
      </c>
      <c r="Q3493" s="21">
        <f>MAX(0,ROUNDDOWN(F3493-E3493-430000-H3493,-3))</f>
        <v/>
      </c>
      <c r="R3493" s="21">
        <f>IF(F3493&lt;=450000,0,MAX(0,P3493*0.06-MIN(50000,P3493)*0.03))</f>
        <v/>
      </c>
      <c r="S3493" s="21">
        <f>IF(F3493&lt;=450000,0,MAX(0,P3493*0.04-MIN(50000,P3493)*0.02))</f>
        <v/>
      </c>
      <c r="T3493" s="21">
        <f>IF(F3493&lt;=450000,0,MAX(0,Q3493*0.06-MIN(50000,Q3493)*0.03))</f>
        <v/>
      </c>
      <c r="U3493" s="21">
        <f>IF(F3493&lt;=450000,0,MAX(0,Q3493*0.04-MIN(50000,Q3493)*0.02))</f>
        <v/>
      </c>
      <c r="V3493" s="21">
        <f>50000+MAX(0,G3493-480000)</f>
        <v/>
      </c>
      <c r="W3493" s="21">
        <f>P3493-V3493</f>
        <v/>
      </c>
      <c r="X3493" s="21">
        <f>Q3493-V3493</f>
        <v/>
      </c>
      <c r="Y3493" s="22">
        <f>IF(W3493&lt;0,0.9,LOOKUP(W3493,{0,1950001,3300001,6950001,9000001,18000001,40000001},{0.84895,0.7979,0.6958,0.66517,0.56307,0.4916,0.44055}))</f>
        <v/>
      </c>
      <c r="Z3493" s="22">
        <f>IF(X3493&lt;0,0.9,LOOKUP(X3493,{0,1950001,3300001,6950001,9000001,18000001,40000001},{0.84895,0.7979,0.6958,0.66517,0.56307,0.4916,0.44055}))</f>
        <v/>
      </c>
      <c r="AA3493" s="22">
        <f>IF(W3493&lt;0,0,CHOOSE(MATCH(W3493,{0,1950001,3300001,6950001,9000001},1),5.105/84.895,10.21/79.79,20.42/69.58,23.483/66.517,33.693/56.307))</f>
        <v/>
      </c>
      <c r="AB3493" s="21">
        <f>IF(C3493&lt;=2000,0,(MIN(C3493,ROUNDDOWN(F3493*0.3,0))-2000)*0.1)</f>
        <v/>
      </c>
      <c r="AC3493" s="21">
        <f>IF(C3493&lt;=2000,0,MIN((C3493-2000)*Y3493,(R3493+S3493)*0.2))</f>
        <v/>
      </c>
      <c r="AD3493" s="21">
        <f>IF(C3493&lt;=2000,0,MIN((C3493-2000)*Z3493,(T3493+U3493)*0.2))</f>
        <v/>
      </c>
      <c r="AE3493" s="21">
        <f>AC3493*AA3493</f>
        <v/>
      </c>
      <c r="AF3493" s="21">
        <f>ROUNDDOWN(R3493,-2)+ROUNDDOWN(S3493,-2)</f>
        <v/>
      </c>
      <c r="AG3493" s="21">
        <f>ROUNDDOWN(MAX(0,R3493-(AB3493+AC3493+AE3493)*0.6),-2)+ROUNDDOWN(MAX(0,S3493-(AB3493+AC3493+AE3493)*0.4),-2)</f>
        <v/>
      </c>
      <c r="AH3493" s="21">
        <f>ROUNDDOWN(MAX(0,T3493-(AB3493+AD3493)*0.6),-2)+ROUNDDOWN(MAX(0,U3493-(AB3493+AD3493)*0.4),-2)</f>
        <v/>
      </c>
      <c r="AI3493" s="21">
        <f>ROUNDDOWN(T3493,-2)+ROUNDDOWN(U3493,-2)</f>
        <v/>
      </c>
      <c r="AJ3493" s="21">
        <f>M3493+AF3493</f>
        <v/>
      </c>
      <c r="AK3493" s="21">
        <f>M3493+AG3493</f>
        <v/>
      </c>
      <c r="AL3493" s="21">
        <f>N3493+AH3493</f>
        <v/>
      </c>
      <c r="AM3493" s="21">
        <f>O3493+AI3493</f>
        <v/>
      </c>
      <c r="AN3493" s="21">
        <f>N3493+AI3493</f>
        <v/>
      </c>
      <c r="AO3493" s="21">
        <f>ROUNDDOWN((R3493+S3493)*0.2/Y3493+2000,0)</f>
        <v/>
      </c>
      <c r="AP3493" s="21">
        <f>ROUNDDOWN((T3493+U3493)*0.2/Z3493+2000,0)</f>
        <v/>
      </c>
      <c r="AQ3493" s="21">
        <f>AL3493-AK3493</f>
        <v/>
      </c>
      <c r="AR3493" s="21">
        <f>AM3493-AK3493</f>
        <v/>
      </c>
      <c r="AS3493" s="21">
        <f>AM3493-AL3493</f>
        <v/>
      </c>
      <c r="AT3493" s="21">
        <f>AK3493+C3493-AJ3493</f>
        <v/>
      </c>
      <c r="AU3493" s="21">
        <f>AL3493+C3493-AM3493</f>
        <v/>
      </c>
      <c r="AV3493" s="21">
        <f>AN3493+C3493-AM3493</f>
        <v/>
      </c>
    </row>
    <row r="3494">
      <c r="A3494" t="inlineStr">
        <is>
          <t>1万円刻み</t>
        </is>
      </c>
      <c r="B3494" s="21">
        <f>'5_1万円刻み'!$A$1731</f>
        <v/>
      </c>
      <c r="C3494" s="21">
        <f>AO3494</f>
        <v/>
      </c>
      <c r="D3494" s="21" t="n">
        <v>0</v>
      </c>
      <c r="E3494" s="21">
        <f>ROUND(MIN(B3494/12,650000)*12*0.0915+MIN(B3494/12,1390000)*12*(0.0504+0)+B3494*0.005,0)</f>
        <v/>
      </c>
      <c r="F3494" s="21">
        <f>IF(B3494&lt;741000,0,IF(B3494&lt;2191000,B3494-740000,IF(B3494&lt;2193000,1451000,IF(B3494&lt;2196000,1453000,IF(B3494&lt;2200000,1456000,IF(B3494&lt;3600000,ROUND(ROUNDDOWN(B3494/4,-3)*2.8,0)-80000,IF(B3494&lt;6600000,ROUND(ROUNDDOWN(B3494/4,-3)*3.2,0)-440000,IF(B3494&lt;8500000,ROUNDDOWN(B3494*0.9,0)-1100000,B3494-1950000))))))))</f>
        <v/>
      </c>
      <c r="G3494" s="21">
        <f>IF(F3494&gt;23500000,NA(),IF(F3494&lt;=4890000,1040000,IF(F3494&lt;=6550000,670000,620000)))</f>
        <v/>
      </c>
      <c r="H3494" s="21">
        <f>IF(D3494&lt;=0,0,MAX(0,MIN(2000000,D3494-MIN(100000,ROUNDDOWN(F3494*0.05,0)))))</f>
        <v/>
      </c>
      <c r="I3494" s="21">
        <f>IF(C3494&lt;=2000,0,MIN(C3494,ROUNDDOWN(F3494*0.4,0))-2000)</f>
        <v/>
      </c>
      <c r="J3494" s="21">
        <f>MAX(0,ROUNDDOWN(F3494-E3494-G3494,-3))</f>
        <v/>
      </c>
      <c r="K3494" s="21">
        <f>MAX(0,ROUNDDOWN(F3494-E3494-G3494-H3494-I3494,-3))</f>
        <v/>
      </c>
      <c r="L3494" s="21">
        <f>MAX(0,ROUNDDOWN(F3494-E3494-G3494-H3494,-3))</f>
        <v/>
      </c>
      <c r="M3494" s="21">
        <f>IF(J3494&lt;=0,0,ROUNDDOWN((J3494*LOOKUP(J3494,{0,1950001,3300001,6950001,9000001,18000001,40000001},{0.05,0.1,0.2,0.23,0.33,0.4,0.45})-LOOKUP(J3494,{0,1950001,3300001,6950001,9000001,18000001,40000001},{0,97500,427500,636000,1536000,2796000,4796000}))*1.021,-2))</f>
        <v/>
      </c>
      <c r="N3494" s="21">
        <f>IF(K3494&lt;=0,0,ROUNDDOWN((K3494*LOOKUP(K3494,{0,1950001,3300001,6950001,9000001,18000001,40000001},{0.05,0.1,0.2,0.23,0.33,0.4,0.45})-LOOKUP(K3494,{0,1950001,3300001,6950001,9000001,18000001,40000001},{0,97500,427500,636000,1536000,2796000,4796000}))*1.021,-2))</f>
        <v/>
      </c>
      <c r="O3494" s="21">
        <f>IF(L3494&lt;=0,0,ROUNDDOWN((L3494*LOOKUP(L3494,{0,1950001,3300001,6950001,9000001,18000001,40000001},{0.05,0.1,0.2,0.23,0.33,0.4,0.45})-LOOKUP(L3494,{0,1950001,3300001,6950001,9000001,18000001,40000001},{0,97500,427500,636000,1536000,2796000,4796000}))*1.021,-2))</f>
        <v/>
      </c>
      <c r="P3494" s="21">
        <f>MAX(0,ROUNDDOWN(F3494-E3494-430000,-3))</f>
        <v/>
      </c>
      <c r="Q3494" s="21">
        <f>MAX(0,ROUNDDOWN(F3494-E3494-430000-H3494,-3))</f>
        <v/>
      </c>
      <c r="R3494" s="21">
        <f>IF(F3494&lt;=450000,0,MAX(0,P3494*0.06-MIN(50000,P3494)*0.03))</f>
        <v/>
      </c>
      <c r="S3494" s="21">
        <f>IF(F3494&lt;=450000,0,MAX(0,P3494*0.04-MIN(50000,P3494)*0.02))</f>
        <v/>
      </c>
      <c r="T3494" s="21">
        <f>IF(F3494&lt;=450000,0,MAX(0,Q3494*0.06-MIN(50000,Q3494)*0.03))</f>
        <v/>
      </c>
      <c r="U3494" s="21">
        <f>IF(F3494&lt;=450000,0,MAX(0,Q3494*0.04-MIN(50000,Q3494)*0.02))</f>
        <v/>
      </c>
      <c r="V3494" s="21">
        <f>50000+MAX(0,G3494-480000)</f>
        <v/>
      </c>
      <c r="W3494" s="21">
        <f>P3494-V3494</f>
        <v/>
      </c>
      <c r="X3494" s="21">
        <f>Q3494-V3494</f>
        <v/>
      </c>
      <c r="Y3494" s="22">
        <f>IF(W3494&lt;0,0.9,LOOKUP(W3494,{0,1950001,3300001,6950001,9000001,18000001,40000001},{0.84895,0.7979,0.6958,0.66517,0.56307,0.4916,0.44055}))</f>
        <v/>
      </c>
      <c r="Z3494" s="22">
        <f>IF(X3494&lt;0,0.9,LOOKUP(X3494,{0,1950001,3300001,6950001,9000001,18000001,40000001},{0.84895,0.7979,0.6958,0.66517,0.56307,0.4916,0.44055}))</f>
        <v/>
      </c>
      <c r="AA3494" s="22">
        <f>IF(W3494&lt;0,0,CHOOSE(MATCH(W3494,{0,1950001,3300001,6950001,9000001},1),5.105/84.895,10.21/79.79,20.42/69.58,23.483/66.517,33.693/56.307))</f>
        <v/>
      </c>
      <c r="AB3494" s="21">
        <f>IF(C3494&lt;=2000,0,(MIN(C3494,ROUNDDOWN(F3494*0.3,0))-2000)*0.1)</f>
        <v/>
      </c>
      <c r="AC3494" s="21">
        <f>IF(C3494&lt;=2000,0,MIN((C3494-2000)*Y3494,(R3494+S3494)*0.2))</f>
        <v/>
      </c>
      <c r="AD3494" s="21">
        <f>IF(C3494&lt;=2000,0,MIN((C3494-2000)*Z3494,(T3494+U3494)*0.2))</f>
        <v/>
      </c>
      <c r="AE3494" s="21">
        <f>AC3494*AA3494</f>
        <v/>
      </c>
      <c r="AF3494" s="21">
        <f>ROUNDDOWN(R3494,-2)+ROUNDDOWN(S3494,-2)</f>
        <v/>
      </c>
      <c r="AG3494" s="21">
        <f>ROUNDDOWN(MAX(0,R3494-(AB3494+AC3494+AE3494)*0.6),-2)+ROUNDDOWN(MAX(0,S3494-(AB3494+AC3494+AE3494)*0.4),-2)</f>
        <v/>
      </c>
      <c r="AH3494" s="21">
        <f>ROUNDDOWN(MAX(0,T3494-(AB3494+AD3494)*0.6),-2)+ROUNDDOWN(MAX(0,U3494-(AB3494+AD3494)*0.4),-2)</f>
        <v/>
      </c>
      <c r="AI3494" s="21">
        <f>ROUNDDOWN(T3494,-2)+ROUNDDOWN(U3494,-2)</f>
        <v/>
      </c>
      <c r="AJ3494" s="21">
        <f>M3494+AF3494</f>
        <v/>
      </c>
      <c r="AK3494" s="21">
        <f>M3494+AG3494</f>
        <v/>
      </c>
      <c r="AL3494" s="21">
        <f>N3494+AH3494</f>
        <v/>
      </c>
      <c r="AM3494" s="21">
        <f>O3494+AI3494</f>
        <v/>
      </c>
      <c r="AN3494" s="21">
        <f>N3494+AI3494</f>
        <v/>
      </c>
      <c r="AO3494" s="21">
        <f>ROUNDDOWN((R3494+S3494)*0.2/Y3494+2000,0)</f>
        <v/>
      </c>
      <c r="AP3494" s="21">
        <f>ROUNDDOWN((T3494+U3494)*0.2/Z3494+2000,0)</f>
        <v/>
      </c>
      <c r="AQ3494" s="21">
        <f>AL3494-AK3494</f>
        <v/>
      </c>
      <c r="AR3494" s="21">
        <f>AM3494-AK3494</f>
        <v/>
      </c>
      <c r="AS3494" s="21">
        <f>AM3494-AL3494</f>
        <v/>
      </c>
      <c r="AT3494" s="21">
        <f>AK3494+C3494-AJ3494</f>
        <v/>
      </c>
      <c r="AU3494" s="21">
        <f>AL3494+C3494-AM3494</f>
        <v/>
      </c>
      <c r="AV3494" s="21">
        <f>AN3494+C3494-AM3494</f>
        <v/>
      </c>
    </row>
    <row r="3495">
      <c r="A3495" t="inlineStr">
        <is>
          <t>1万円刻み</t>
        </is>
      </c>
      <c r="B3495" s="21">
        <f>'5_1万円刻み'!$A$1732</f>
        <v/>
      </c>
      <c r="C3495" s="21">
        <f>AO3495</f>
        <v/>
      </c>
      <c r="D3495" s="21" t="n">
        <v>0</v>
      </c>
      <c r="E3495" s="21">
        <f>ROUND(MIN(B3495/12,650000)*12*0.0915+MIN(B3495/12,1390000)*12*(0.0504+0)+B3495*0.005,0)</f>
        <v/>
      </c>
      <c r="F3495" s="21">
        <f>IF(B3495&lt;741000,0,IF(B3495&lt;2191000,B3495-740000,IF(B3495&lt;2193000,1451000,IF(B3495&lt;2196000,1453000,IF(B3495&lt;2200000,1456000,IF(B3495&lt;3600000,ROUND(ROUNDDOWN(B3495/4,-3)*2.8,0)-80000,IF(B3495&lt;6600000,ROUND(ROUNDDOWN(B3495/4,-3)*3.2,0)-440000,IF(B3495&lt;8500000,ROUNDDOWN(B3495*0.9,0)-1100000,B3495-1950000))))))))</f>
        <v/>
      </c>
      <c r="G3495" s="21">
        <f>IF(F3495&gt;23500000,NA(),IF(F3495&lt;=4890000,1040000,IF(F3495&lt;=6550000,670000,620000)))</f>
        <v/>
      </c>
      <c r="H3495" s="21">
        <f>IF(D3495&lt;=0,0,MAX(0,MIN(2000000,D3495-MIN(100000,ROUNDDOWN(F3495*0.05,0)))))</f>
        <v/>
      </c>
      <c r="I3495" s="21">
        <f>IF(C3495&lt;=2000,0,MIN(C3495,ROUNDDOWN(F3495*0.4,0))-2000)</f>
        <v/>
      </c>
      <c r="J3495" s="21">
        <f>MAX(0,ROUNDDOWN(F3495-E3495-G3495,-3))</f>
        <v/>
      </c>
      <c r="K3495" s="21">
        <f>MAX(0,ROUNDDOWN(F3495-E3495-G3495-H3495-I3495,-3))</f>
        <v/>
      </c>
      <c r="L3495" s="21">
        <f>MAX(0,ROUNDDOWN(F3495-E3495-G3495-H3495,-3))</f>
        <v/>
      </c>
      <c r="M3495" s="21">
        <f>IF(J3495&lt;=0,0,ROUNDDOWN((J3495*LOOKUP(J3495,{0,1950001,3300001,6950001,9000001,18000001,40000001},{0.05,0.1,0.2,0.23,0.33,0.4,0.45})-LOOKUP(J3495,{0,1950001,3300001,6950001,9000001,18000001,40000001},{0,97500,427500,636000,1536000,2796000,4796000}))*1.021,-2))</f>
        <v/>
      </c>
      <c r="N3495" s="21">
        <f>IF(K3495&lt;=0,0,ROUNDDOWN((K3495*LOOKUP(K3495,{0,1950001,3300001,6950001,9000001,18000001,40000001},{0.05,0.1,0.2,0.23,0.33,0.4,0.45})-LOOKUP(K3495,{0,1950001,3300001,6950001,9000001,18000001,40000001},{0,97500,427500,636000,1536000,2796000,4796000}))*1.021,-2))</f>
        <v/>
      </c>
      <c r="O3495" s="21">
        <f>IF(L3495&lt;=0,0,ROUNDDOWN((L3495*LOOKUP(L3495,{0,1950001,3300001,6950001,9000001,18000001,40000001},{0.05,0.1,0.2,0.23,0.33,0.4,0.45})-LOOKUP(L3495,{0,1950001,3300001,6950001,9000001,18000001,40000001},{0,97500,427500,636000,1536000,2796000,4796000}))*1.021,-2))</f>
        <v/>
      </c>
      <c r="P3495" s="21">
        <f>MAX(0,ROUNDDOWN(F3495-E3495-430000,-3))</f>
        <v/>
      </c>
      <c r="Q3495" s="21">
        <f>MAX(0,ROUNDDOWN(F3495-E3495-430000-H3495,-3))</f>
        <v/>
      </c>
      <c r="R3495" s="21">
        <f>IF(F3495&lt;=450000,0,MAX(0,P3495*0.06-MIN(50000,P3495)*0.03))</f>
        <v/>
      </c>
      <c r="S3495" s="21">
        <f>IF(F3495&lt;=450000,0,MAX(0,P3495*0.04-MIN(50000,P3495)*0.02))</f>
        <v/>
      </c>
      <c r="T3495" s="21">
        <f>IF(F3495&lt;=450000,0,MAX(0,Q3495*0.06-MIN(50000,Q3495)*0.03))</f>
        <v/>
      </c>
      <c r="U3495" s="21">
        <f>IF(F3495&lt;=450000,0,MAX(0,Q3495*0.04-MIN(50000,Q3495)*0.02))</f>
        <v/>
      </c>
      <c r="V3495" s="21">
        <f>50000+MAX(0,G3495-480000)</f>
        <v/>
      </c>
      <c r="W3495" s="21">
        <f>P3495-V3495</f>
        <v/>
      </c>
      <c r="X3495" s="21">
        <f>Q3495-V3495</f>
        <v/>
      </c>
      <c r="Y3495" s="22">
        <f>IF(W3495&lt;0,0.9,LOOKUP(W3495,{0,1950001,3300001,6950001,9000001,18000001,40000001},{0.84895,0.7979,0.6958,0.66517,0.56307,0.4916,0.44055}))</f>
        <v/>
      </c>
      <c r="Z3495" s="22">
        <f>IF(X3495&lt;0,0.9,LOOKUP(X3495,{0,1950001,3300001,6950001,9000001,18000001,40000001},{0.84895,0.7979,0.6958,0.66517,0.56307,0.4916,0.44055}))</f>
        <v/>
      </c>
      <c r="AA3495" s="22">
        <f>IF(W3495&lt;0,0,CHOOSE(MATCH(W3495,{0,1950001,3300001,6950001,9000001},1),5.105/84.895,10.21/79.79,20.42/69.58,23.483/66.517,33.693/56.307))</f>
        <v/>
      </c>
      <c r="AB3495" s="21">
        <f>IF(C3495&lt;=2000,0,(MIN(C3495,ROUNDDOWN(F3495*0.3,0))-2000)*0.1)</f>
        <v/>
      </c>
      <c r="AC3495" s="21">
        <f>IF(C3495&lt;=2000,0,MIN((C3495-2000)*Y3495,(R3495+S3495)*0.2))</f>
        <v/>
      </c>
      <c r="AD3495" s="21">
        <f>IF(C3495&lt;=2000,0,MIN((C3495-2000)*Z3495,(T3495+U3495)*0.2))</f>
        <v/>
      </c>
      <c r="AE3495" s="21">
        <f>AC3495*AA3495</f>
        <v/>
      </c>
      <c r="AF3495" s="21">
        <f>ROUNDDOWN(R3495,-2)+ROUNDDOWN(S3495,-2)</f>
        <v/>
      </c>
      <c r="AG3495" s="21">
        <f>ROUNDDOWN(MAX(0,R3495-(AB3495+AC3495+AE3495)*0.6),-2)+ROUNDDOWN(MAX(0,S3495-(AB3495+AC3495+AE3495)*0.4),-2)</f>
        <v/>
      </c>
      <c r="AH3495" s="21">
        <f>ROUNDDOWN(MAX(0,T3495-(AB3495+AD3495)*0.6),-2)+ROUNDDOWN(MAX(0,U3495-(AB3495+AD3495)*0.4),-2)</f>
        <v/>
      </c>
      <c r="AI3495" s="21">
        <f>ROUNDDOWN(T3495,-2)+ROUNDDOWN(U3495,-2)</f>
        <v/>
      </c>
      <c r="AJ3495" s="21">
        <f>M3495+AF3495</f>
        <v/>
      </c>
      <c r="AK3495" s="21">
        <f>M3495+AG3495</f>
        <v/>
      </c>
      <c r="AL3495" s="21">
        <f>N3495+AH3495</f>
        <v/>
      </c>
      <c r="AM3495" s="21">
        <f>O3495+AI3495</f>
        <v/>
      </c>
      <c r="AN3495" s="21">
        <f>N3495+AI3495</f>
        <v/>
      </c>
      <c r="AO3495" s="21">
        <f>ROUNDDOWN((R3495+S3495)*0.2/Y3495+2000,0)</f>
        <v/>
      </c>
      <c r="AP3495" s="21">
        <f>ROUNDDOWN((T3495+U3495)*0.2/Z3495+2000,0)</f>
        <v/>
      </c>
      <c r="AQ3495" s="21">
        <f>AL3495-AK3495</f>
        <v/>
      </c>
      <c r="AR3495" s="21">
        <f>AM3495-AK3495</f>
        <v/>
      </c>
      <c r="AS3495" s="21">
        <f>AM3495-AL3495</f>
        <v/>
      </c>
      <c r="AT3495" s="21">
        <f>AK3495+C3495-AJ3495</f>
        <v/>
      </c>
      <c r="AU3495" s="21">
        <f>AL3495+C3495-AM3495</f>
        <v/>
      </c>
      <c r="AV3495" s="21">
        <f>AN3495+C3495-AM3495</f>
        <v/>
      </c>
    </row>
    <row r="3496">
      <c r="A3496" t="inlineStr">
        <is>
          <t>1万円刻み</t>
        </is>
      </c>
      <c r="B3496" s="21">
        <f>'5_1万円刻み'!$A$1733</f>
        <v/>
      </c>
      <c r="C3496" s="21">
        <f>AO3496</f>
        <v/>
      </c>
      <c r="D3496" s="21" t="n">
        <v>0</v>
      </c>
      <c r="E3496" s="21">
        <f>ROUND(MIN(B3496/12,650000)*12*0.0915+MIN(B3496/12,1390000)*12*(0.0504+0)+B3496*0.005,0)</f>
        <v/>
      </c>
      <c r="F3496" s="21">
        <f>IF(B3496&lt;741000,0,IF(B3496&lt;2191000,B3496-740000,IF(B3496&lt;2193000,1451000,IF(B3496&lt;2196000,1453000,IF(B3496&lt;2200000,1456000,IF(B3496&lt;3600000,ROUND(ROUNDDOWN(B3496/4,-3)*2.8,0)-80000,IF(B3496&lt;6600000,ROUND(ROUNDDOWN(B3496/4,-3)*3.2,0)-440000,IF(B3496&lt;8500000,ROUNDDOWN(B3496*0.9,0)-1100000,B3496-1950000))))))))</f>
        <v/>
      </c>
      <c r="G3496" s="21">
        <f>IF(F3496&gt;23500000,NA(),IF(F3496&lt;=4890000,1040000,IF(F3496&lt;=6550000,670000,620000)))</f>
        <v/>
      </c>
      <c r="H3496" s="21">
        <f>IF(D3496&lt;=0,0,MAX(0,MIN(2000000,D3496-MIN(100000,ROUNDDOWN(F3496*0.05,0)))))</f>
        <v/>
      </c>
      <c r="I3496" s="21">
        <f>IF(C3496&lt;=2000,0,MIN(C3496,ROUNDDOWN(F3496*0.4,0))-2000)</f>
        <v/>
      </c>
      <c r="J3496" s="21">
        <f>MAX(0,ROUNDDOWN(F3496-E3496-G3496,-3))</f>
        <v/>
      </c>
      <c r="K3496" s="21">
        <f>MAX(0,ROUNDDOWN(F3496-E3496-G3496-H3496-I3496,-3))</f>
        <v/>
      </c>
      <c r="L3496" s="21">
        <f>MAX(0,ROUNDDOWN(F3496-E3496-G3496-H3496,-3))</f>
        <v/>
      </c>
      <c r="M3496" s="21">
        <f>IF(J3496&lt;=0,0,ROUNDDOWN((J3496*LOOKUP(J3496,{0,1950001,3300001,6950001,9000001,18000001,40000001},{0.05,0.1,0.2,0.23,0.33,0.4,0.45})-LOOKUP(J3496,{0,1950001,3300001,6950001,9000001,18000001,40000001},{0,97500,427500,636000,1536000,2796000,4796000}))*1.021,-2))</f>
        <v/>
      </c>
      <c r="N3496" s="21">
        <f>IF(K3496&lt;=0,0,ROUNDDOWN((K3496*LOOKUP(K3496,{0,1950001,3300001,6950001,9000001,18000001,40000001},{0.05,0.1,0.2,0.23,0.33,0.4,0.45})-LOOKUP(K3496,{0,1950001,3300001,6950001,9000001,18000001,40000001},{0,97500,427500,636000,1536000,2796000,4796000}))*1.021,-2))</f>
        <v/>
      </c>
      <c r="O3496" s="21">
        <f>IF(L3496&lt;=0,0,ROUNDDOWN((L3496*LOOKUP(L3496,{0,1950001,3300001,6950001,9000001,18000001,40000001},{0.05,0.1,0.2,0.23,0.33,0.4,0.45})-LOOKUP(L3496,{0,1950001,3300001,6950001,9000001,18000001,40000001},{0,97500,427500,636000,1536000,2796000,4796000}))*1.021,-2))</f>
        <v/>
      </c>
      <c r="P3496" s="21">
        <f>MAX(0,ROUNDDOWN(F3496-E3496-430000,-3))</f>
        <v/>
      </c>
      <c r="Q3496" s="21">
        <f>MAX(0,ROUNDDOWN(F3496-E3496-430000-H3496,-3))</f>
        <v/>
      </c>
      <c r="R3496" s="21">
        <f>IF(F3496&lt;=450000,0,MAX(0,P3496*0.06-MIN(50000,P3496)*0.03))</f>
        <v/>
      </c>
      <c r="S3496" s="21">
        <f>IF(F3496&lt;=450000,0,MAX(0,P3496*0.04-MIN(50000,P3496)*0.02))</f>
        <v/>
      </c>
      <c r="T3496" s="21">
        <f>IF(F3496&lt;=450000,0,MAX(0,Q3496*0.06-MIN(50000,Q3496)*0.03))</f>
        <v/>
      </c>
      <c r="U3496" s="21">
        <f>IF(F3496&lt;=450000,0,MAX(0,Q3496*0.04-MIN(50000,Q3496)*0.02))</f>
        <v/>
      </c>
      <c r="V3496" s="21">
        <f>50000+MAX(0,G3496-480000)</f>
        <v/>
      </c>
      <c r="W3496" s="21">
        <f>P3496-V3496</f>
        <v/>
      </c>
      <c r="X3496" s="21">
        <f>Q3496-V3496</f>
        <v/>
      </c>
      <c r="Y3496" s="22">
        <f>IF(W3496&lt;0,0.9,LOOKUP(W3496,{0,1950001,3300001,6950001,9000001,18000001,40000001},{0.84895,0.7979,0.6958,0.66517,0.56307,0.4916,0.44055}))</f>
        <v/>
      </c>
      <c r="Z3496" s="22">
        <f>IF(X3496&lt;0,0.9,LOOKUP(X3496,{0,1950001,3300001,6950001,9000001,18000001,40000001},{0.84895,0.7979,0.6958,0.66517,0.56307,0.4916,0.44055}))</f>
        <v/>
      </c>
      <c r="AA3496" s="22">
        <f>IF(W3496&lt;0,0,CHOOSE(MATCH(W3496,{0,1950001,3300001,6950001,9000001},1),5.105/84.895,10.21/79.79,20.42/69.58,23.483/66.517,33.693/56.307))</f>
        <v/>
      </c>
      <c r="AB3496" s="21">
        <f>IF(C3496&lt;=2000,0,(MIN(C3496,ROUNDDOWN(F3496*0.3,0))-2000)*0.1)</f>
        <v/>
      </c>
      <c r="AC3496" s="21">
        <f>IF(C3496&lt;=2000,0,MIN((C3496-2000)*Y3496,(R3496+S3496)*0.2))</f>
        <v/>
      </c>
      <c r="AD3496" s="21">
        <f>IF(C3496&lt;=2000,0,MIN((C3496-2000)*Z3496,(T3496+U3496)*0.2))</f>
        <v/>
      </c>
      <c r="AE3496" s="21">
        <f>AC3496*AA3496</f>
        <v/>
      </c>
      <c r="AF3496" s="21">
        <f>ROUNDDOWN(R3496,-2)+ROUNDDOWN(S3496,-2)</f>
        <v/>
      </c>
      <c r="AG3496" s="21">
        <f>ROUNDDOWN(MAX(0,R3496-(AB3496+AC3496+AE3496)*0.6),-2)+ROUNDDOWN(MAX(0,S3496-(AB3496+AC3496+AE3496)*0.4),-2)</f>
        <v/>
      </c>
      <c r="AH3496" s="21">
        <f>ROUNDDOWN(MAX(0,T3496-(AB3496+AD3496)*0.6),-2)+ROUNDDOWN(MAX(0,U3496-(AB3496+AD3496)*0.4),-2)</f>
        <v/>
      </c>
      <c r="AI3496" s="21">
        <f>ROUNDDOWN(T3496,-2)+ROUNDDOWN(U3496,-2)</f>
        <v/>
      </c>
      <c r="AJ3496" s="21">
        <f>M3496+AF3496</f>
        <v/>
      </c>
      <c r="AK3496" s="21">
        <f>M3496+AG3496</f>
        <v/>
      </c>
      <c r="AL3496" s="21">
        <f>N3496+AH3496</f>
        <v/>
      </c>
      <c r="AM3496" s="21">
        <f>O3496+AI3496</f>
        <v/>
      </c>
      <c r="AN3496" s="21">
        <f>N3496+AI3496</f>
        <v/>
      </c>
      <c r="AO3496" s="21">
        <f>ROUNDDOWN((R3496+S3496)*0.2/Y3496+2000,0)</f>
        <v/>
      </c>
      <c r="AP3496" s="21">
        <f>ROUNDDOWN((T3496+U3496)*0.2/Z3496+2000,0)</f>
        <v/>
      </c>
      <c r="AQ3496" s="21">
        <f>AL3496-AK3496</f>
        <v/>
      </c>
      <c r="AR3496" s="21">
        <f>AM3496-AK3496</f>
        <v/>
      </c>
      <c r="AS3496" s="21">
        <f>AM3496-AL3496</f>
        <v/>
      </c>
      <c r="AT3496" s="21">
        <f>AK3496+C3496-AJ3496</f>
        <v/>
      </c>
      <c r="AU3496" s="21">
        <f>AL3496+C3496-AM3496</f>
        <v/>
      </c>
      <c r="AV3496" s="21">
        <f>AN3496+C3496-AM3496</f>
        <v/>
      </c>
    </row>
    <row r="3497">
      <c r="A3497" t="inlineStr">
        <is>
          <t>1万円刻み</t>
        </is>
      </c>
      <c r="B3497" s="21">
        <f>'5_1万円刻み'!$A$1734</f>
        <v/>
      </c>
      <c r="C3497" s="21">
        <f>AO3497</f>
        <v/>
      </c>
      <c r="D3497" s="21" t="n">
        <v>0</v>
      </c>
      <c r="E3497" s="21">
        <f>ROUND(MIN(B3497/12,650000)*12*0.0915+MIN(B3497/12,1390000)*12*(0.0504+0)+B3497*0.005,0)</f>
        <v/>
      </c>
      <c r="F3497" s="21">
        <f>IF(B3497&lt;741000,0,IF(B3497&lt;2191000,B3497-740000,IF(B3497&lt;2193000,1451000,IF(B3497&lt;2196000,1453000,IF(B3497&lt;2200000,1456000,IF(B3497&lt;3600000,ROUND(ROUNDDOWN(B3497/4,-3)*2.8,0)-80000,IF(B3497&lt;6600000,ROUND(ROUNDDOWN(B3497/4,-3)*3.2,0)-440000,IF(B3497&lt;8500000,ROUNDDOWN(B3497*0.9,0)-1100000,B3497-1950000))))))))</f>
        <v/>
      </c>
      <c r="G3497" s="21">
        <f>IF(F3497&gt;23500000,NA(),IF(F3497&lt;=4890000,1040000,IF(F3497&lt;=6550000,670000,620000)))</f>
        <v/>
      </c>
      <c r="H3497" s="21">
        <f>IF(D3497&lt;=0,0,MAX(0,MIN(2000000,D3497-MIN(100000,ROUNDDOWN(F3497*0.05,0)))))</f>
        <v/>
      </c>
      <c r="I3497" s="21">
        <f>IF(C3497&lt;=2000,0,MIN(C3497,ROUNDDOWN(F3497*0.4,0))-2000)</f>
        <v/>
      </c>
      <c r="J3497" s="21">
        <f>MAX(0,ROUNDDOWN(F3497-E3497-G3497,-3))</f>
        <v/>
      </c>
      <c r="K3497" s="21">
        <f>MAX(0,ROUNDDOWN(F3497-E3497-G3497-H3497-I3497,-3))</f>
        <v/>
      </c>
      <c r="L3497" s="21">
        <f>MAX(0,ROUNDDOWN(F3497-E3497-G3497-H3497,-3))</f>
        <v/>
      </c>
      <c r="M3497" s="21">
        <f>IF(J3497&lt;=0,0,ROUNDDOWN((J3497*LOOKUP(J3497,{0,1950001,3300001,6950001,9000001,18000001,40000001},{0.05,0.1,0.2,0.23,0.33,0.4,0.45})-LOOKUP(J3497,{0,1950001,3300001,6950001,9000001,18000001,40000001},{0,97500,427500,636000,1536000,2796000,4796000}))*1.021,-2))</f>
        <v/>
      </c>
      <c r="N3497" s="21">
        <f>IF(K3497&lt;=0,0,ROUNDDOWN((K3497*LOOKUP(K3497,{0,1950001,3300001,6950001,9000001,18000001,40000001},{0.05,0.1,0.2,0.23,0.33,0.4,0.45})-LOOKUP(K3497,{0,1950001,3300001,6950001,9000001,18000001,40000001},{0,97500,427500,636000,1536000,2796000,4796000}))*1.021,-2))</f>
        <v/>
      </c>
      <c r="O3497" s="21">
        <f>IF(L3497&lt;=0,0,ROUNDDOWN((L3497*LOOKUP(L3497,{0,1950001,3300001,6950001,9000001,18000001,40000001},{0.05,0.1,0.2,0.23,0.33,0.4,0.45})-LOOKUP(L3497,{0,1950001,3300001,6950001,9000001,18000001,40000001},{0,97500,427500,636000,1536000,2796000,4796000}))*1.021,-2))</f>
        <v/>
      </c>
      <c r="P3497" s="21">
        <f>MAX(0,ROUNDDOWN(F3497-E3497-430000,-3))</f>
        <v/>
      </c>
      <c r="Q3497" s="21">
        <f>MAX(0,ROUNDDOWN(F3497-E3497-430000-H3497,-3))</f>
        <v/>
      </c>
      <c r="R3497" s="21">
        <f>IF(F3497&lt;=450000,0,MAX(0,P3497*0.06-MIN(50000,P3497)*0.03))</f>
        <v/>
      </c>
      <c r="S3497" s="21">
        <f>IF(F3497&lt;=450000,0,MAX(0,P3497*0.04-MIN(50000,P3497)*0.02))</f>
        <v/>
      </c>
      <c r="T3497" s="21">
        <f>IF(F3497&lt;=450000,0,MAX(0,Q3497*0.06-MIN(50000,Q3497)*0.03))</f>
        <v/>
      </c>
      <c r="U3497" s="21">
        <f>IF(F3497&lt;=450000,0,MAX(0,Q3497*0.04-MIN(50000,Q3497)*0.02))</f>
        <v/>
      </c>
      <c r="V3497" s="21">
        <f>50000+MAX(0,G3497-480000)</f>
        <v/>
      </c>
      <c r="W3497" s="21">
        <f>P3497-V3497</f>
        <v/>
      </c>
      <c r="X3497" s="21">
        <f>Q3497-V3497</f>
        <v/>
      </c>
      <c r="Y3497" s="22">
        <f>IF(W3497&lt;0,0.9,LOOKUP(W3497,{0,1950001,3300001,6950001,9000001,18000001,40000001},{0.84895,0.7979,0.6958,0.66517,0.56307,0.4916,0.44055}))</f>
        <v/>
      </c>
      <c r="Z3497" s="22">
        <f>IF(X3497&lt;0,0.9,LOOKUP(X3497,{0,1950001,3300001,6950001,9000001,18000001,40000001},{0.84895,0.7979,0.6958,0.66517,0.56307,0.4916,0.44055}))</f>
        <v/>
      </c>
      <c r="AA3497" s="22">
        <f>IF(W3497&lt;0,0,CHOOSE(MATCH(W3497,{0,1950001,3300001,6950001,9000001},1),5.105/84.895,10.21/79.79,20.42/69.58,23.483/66.517,33.693/56.307))</f>
        <v/>
      </c>
      <c r="AB3497" s="21">
        <f>IF(C3497&lt;=2000,0,(MIN(C3497,ROUNDDOWN(F3497*0.3,0))-2000)*0.1)</f>
        <v/>
      </c>
      <c r="AC3497" s="21">
        <f>IF(C3497&lt;=2000,0,MIN((C3497-2000)*Y3497,(R3497+S3497)*0.2))</f>
        <v/>
      </c>
      <c r="AD3497" s="21">
        <f>IF(C3497&lt;=2000,0,MIN((C3497-2000)*Z3497,(T3497+U3497)*0.2))</f>
        <v/>
      </c>
      <c r="AE3497" s="21">
        <f>AC3497*AA3497</f>
        <v/>
      </c>
      <c r="AF3497" s="21">
        <f>ROUNDDOWN(R3497,-2)+ROUNDDOWN(S3497,-2)</f>
        <v/>
      </c>
      <c r="AG3497" s="21">
        <f>ROUNDDOWN(MAX(0,R3497-(AB3497+AC3497+AE3497)*0.6),-2)+ROUNDDOWN(MAX(0,S3497-(AB3497+AC3497+AE3497)*0.4),-2)</f>
        <v/>
      </c>
      <c r="AH3497" s="21">
        <f>ROUNDDOWN(MAX(0,T3497-(AB3497+AD3497)*0.6),-2)+ROUNDDOWN(MAX(0,U3497-(AB3497+AD3497)*0.4),-2)</f>
        <v/>
      </c>
      <c r="AI3497" s="21">
        <f>ROUNDDOWN(T3497,-2)+ROUNDDOWN(U3497,-2)</f>
        <v/>
      </c>
      <c r="AJ3497" s="21">
        <f>M3497+AF3497</f>
        <v/>
      </c>
      <c r="AK3497" s="21">
        <f>M3497+AG3497</f>
        <v/>
      </c>
      <c r="AL3497" s="21">
        <f>N3497+AH3497</f>
        <v/>
      </c>
      <c r="AM3497" s="21">
        <f>O3497+AI3497</f>
        <v/>
      </c>
      <c r="AN3497" s="21">
        <f>N3497+AI3497</f>
        <v/>
      </c>
      <c r="AO3497" s="21">
        <f>ROUNDDOWN((R3497+S3497)*0.2/Y3497+2000,0)</f>
        <v/>
      </c>
      <c r="AP3497" s="21">
        <f>ROUNDDOWN((T3497+U3497)*0.2/Z3497+2000,0)</f>
        <v/>
      </c>
      <c r="AQ3497" s="21">
        <f>AL3497-AK3497</f>
        <v/>
      </c>
      <c r="AR3497" s="21">
        <f>AM3497-AK3497</f>
        <v/>
      </c>
      <c r="AS3497" s="21">
        <f>AM3497-AL3497</f>
        <v/>
      </c>
      <c r="AT3497" s="21">
        <f>AK3497+C3497-AJ3497</f>
        <v/>
      </c>
      <c r="AU3497" s="21">
        <f>AL3497+C3497-AM3497</f>
        <v/>
      </c>
      <c r="AV3497" s="21">
        <f>AN3497+C3497-AM3497</f>
        <v/>
      </c>
    </row>
    <row r="3498">
      <c r="A3498" t="inlineStr">
        <is>
          <t>1万円刻み</t>
        </is>
      </c>
      <c r="B3498" s="21">
        <f>'5_1万円刻み'!$A$1735</f>
        <v/>
      </c>
      <c r="C3498" s="21">
        <f>AO3498</f>
        <v/>
      </c>
      <c r="D3498" s="21" t="n">
        <v>0</v>
      </c>
      <c r="E3498" s="21">
        <f>ROUND(MIN(B3498/12,650000)*12*0.0915+MIN(B3498/12,1390000)*12*(0.0504+0)+B3498*0.005,0)</f>
        <v/>
      </c>
      <c r="F3498" s="21">
        <f>IF(B3498&lt;741000,0,IF(B3498&lt;2191000,B3498-740000,IF(B3498&lt;2193000,1451000,IF(B3498&lt;2196000,1453000,IF(B3498&lt;2200000,1456000,IF(B3498&lt;3600000,ROUND(ROUNDDOWN(B3498/4,-3)*2.8,0)-80000,IF(B3498&lt;6600000,ROUND(ROUNDDOWN(B3498/4,-3)*3.2,0)-440000,IF(B3498&lt;8500000,ROUNDDOWN(B3498*0.9,0)-1100000,B3498-1950000))))))))</f>
        <v/>
      </c>
      <c r="G3498" s="21">
        <f>IF(F3498&gt;23500000,NA(),IF(F3498&lt;=4890000,1040000,IF(F3498&lt;=6550000,670000,620000)))</f>
        <v/>
      </c>
      <c r="H3498" s="21">
        <f>IF(D3498&lt;=0,0,MAX(0,MIN(2000000,D3498-MIN(100000,ROUNDDOWN(F3498*0.05,0)))))</f>
        <v/>
      </c>
      <c r="I3498" s="21">
        <f>IF(C3498&lt;=2000,0,MIN(C3498,ROUNDDOWN(F3498*0.4,0))-2000)</f>
        <v/>
      </c>
      <c r="J3498" s="21">
        <f>MAX(0,ROUNDDOWN(F3498-E3498-G3498,-3))</f>
        <v/>
      </c>
      <c r="K3498" s="21">
        <f>MAX(0,ROUNDDOWN(F3498-E3498-G3498-H3498-I3498,-3))</f>
        <v/>
      </c>
      <c r="L3498" s="21">
        <f>MAX(0,ROUNDDOWN(F3498-E3498-G3498-H3498,-3))</f>
        <v/>
      </c>
      <c r="M3498" s="21">
        <f>IF(J3498&lt;=0,0,ROUNDDOWN((J3498*LOOKUP(J3498,{0,1950001,3300001,6950001,9000001,18000001,40000001},{0.05,0.1,0.2,0.23,0.33,0.4,0.45})-LOOKUP(J3498,{0,1950001,3300001,6950001,9000001,18000001,40000001},{0,97500,427500,636000,1536000,2796000,4796000}))*1.021,-2))</f>
        <v/>
      </c>
      <c r="N3498" s="21">
        <f>IF(K3498&lt;=0,0,ROUNDDOWN((K3498*LOOKUP(K3498,{0,1950001,3300001,6950001,9000001,18000001,40000001},{0.05,0.1,0.2,0.23,0.33,0.4,0.45})-LOOKUP(K3498,{0,1950001,3300001,6950001,9000001,18000001,40000001},{0,97500,427500,636000,1536000,2796000,4796000}))*1.021,-2))</f>
        <v/>
      </c>
      <c r="O3498" s="21">
        <f>IF(L3498&lt;=0,0,ROUNDDOWN((L3498*LOOKUP(L3498,{0,1950001,3300001,6950001,9000001,18000001,40000001},{0.05,0.1,0.2,0.23,0.33,0.4,0.45})-LOOKUP(L3498,{0,1950001,3300001,6950001,9000001,18000001,40000001},{0,97500,427500,636000,1536000,2796000,4796000}))*1.021,-2))</f>
        <v/>
      </c>
      <c r="P3498" s="21">
        <f>MAX(0,ROUNDDOWN(F3498-E3498-430000,-3))</f>
        <v/>
      </c>
      <c r="Q3498" s="21">
        <f>MAX(0,ROUNDDOWN(F3498-E3498-430000-H3498,-3))</f>
        <v/>
      </c>
      <c r="R3498" s="21">
        <f>IF(F3498&lt;=450000,0,MAX(0,P3498*0.06-MIN(50000,P3498)*0.03))</f>
        <v/>
      </c>
      <c r="S3498" s="21">
        <f>IF(F3498&lt;=450000,0,MAX(0,P3498*0.04-MIN(50000,P3498)*0.02))</f>
        <v/>
      </c>
      <c r="T3498" s="21">
        <f>IF(F3498&lt;=450000,0,MAX(0,Q3498*0.06-MIN(50000,Q3498)*0.03))</f>
        <v/>
      </c>
      <c r="U3498" s="21">
        <f>IF(F3498&lt;=450000,0,MAX(0,Q3498*0.04-MIN(50000,Q3498)*0.02))</f>
        <v/>
      </c>
      <c r="V3498" s="21">
        <f>50000+MAX(0,G3498-480000)</f>
        <v/>
      </c>
      <c r="W3498" s="21">
        <f>P3498-V3498</f>
        <v/>
      </c>
      <c r="X3498" s="21">
        <f>Q3498-V3498</f>
        <v/>
      </c>
      <c r="Y3498" s="22">
        <f>IF(W3498&lt;0,0.9,LOOKUP(W3498,{0,1950001,3300001,6950001,9000001,18000001,40000001},{0.84895,0.7979,0.6958,0.66517,0.56307,0.4916,0.44055}))</f>
        <v/>
      </c>
      <c r="Z3498" s="22">
        <f>IF(X3498&lt;0,0.9,LOOKUP(X3498,{0,1950001,3300001,6950001,9000001,18000001,40000001},{0.84895,0.7979,0.6958,0.66517,0.56307,0.4916,0.44055}))</f>
        <v/>
      </c>
      <c r="AA3498" s="22">
        <f>IF(W3498&lt;0,0,CHOOSE(MATCH(W3498,{0,1950001,3300001,6950001,9000001},1),5.105/84.895,10.21/79.79,20.42/69.58,23.483/66.517,33.693/56.307))</f>
        <v/>
      </c>
      <c r="AB3498" s="21">
        <f>IF(C3498&lt;=2000,0,(MIN(C3498,ROUNDDOWN(F3498*0.3,0))-2000)*0.1)</f>
        <v/>
      </c>
      <c r="AC3498" s="21">
        <f>IF(C3498&lt;=2000,0,MIN((C3498-2000)*Y3498,(R3498+S3498)*0.2))</f>
        <v/>
      </c>
      <c r="AD3498" s="21">
        <f>IF(C3498&lt;=2000,0,MIN((C3498-2000)*Z3498,(T3498+U3498)*0.2))</f>
        <v/>
      </c>
      <c r="AE3498" s="21">
        <f>AC3498*AA3498</f>
        <v/>
      </c>
      <c r="AF3498" s="21">
        <f>ROUNDDOWN(R3498,-2)+ROUNDDOWN(S3498,-2)</f>
        <v/>
      </c>
      <c r="AG3498" s="21">
        <f>ROUNDDOWN(MAX(0,R3498-(AB3498+AC3498+AE3498)*0.6),-2)+ROUNDDOWN(MAX(0,S3498-(AB3498+AC3498+AE3498)*0.4),-2)</f>
        <v/>
      </c>
      <c r="AH3498" s="21">
        <f>ROUNDDOWN(MAX(0,T3498-(AB3498+AD3498)*0.6),-2)+ROUNDDOWN(MAX(0,U3498-(AB3498+AD3498)*0.4),-2)</f>
        <v/>
      </c>
      <c r="AI3498" s="21">
        <f>ROUNDDOWN(T3498,-2)+ROUNDDOWN(U3498,-2)</f>
        <v/>
      </c>
      <c r="AJ3498" s="21">
        <f>M3498+AF3498</f>
        <v/>
      </c>
      <c r="AK3498" s="21">
        <f>M3498+AG3498</f>
        <v/>
      </c>
      <c r="AL3498" s="21">
        <f>N3498+AH3498</f>
        <v/>
      </c>
      <c r="AM3498" s="21">
        <f>O3498+AI3498</f>
        <v/>
      </c>
      <c r="AN3498" s="21">
        <f>N3498+AI3498</f>
        <v/>
      </c>
      <c r="AO3498" s="21">
        <f>ROUNDDOWN((R3498+S3498)*0.2/Y3498+2000,0)</f>
        <v/>
      </c>
      <c r="AP3498" s="21">
        <f>ROUNDDOWN((T3498+U3498)*0.2/Z3498+2000,0)</f>
        <v/>
      </c>
      <c r="AQ3498" s="21">
        <f>AL3498-AK3498</f>
        <v/>
      </c>
      <c r="AR3498" s="21">
        <f>AM3498-AK3498</f>
        <v/>
      </c>
      <c r="AS3498" s="21">
        <f>AM3498-AL3498</f>
        <v/>
      </c>
      <c r="AT3498" s="21">
        <f>AK3498+C3498-AJ3498</f>
        <v/>
      </c>
      <c r="AU3498" s="21">
        <f>AL3498+C3498-AM3498</f>
        <v/>
      </c>
      <c r="AV3498" s="21">
        <f>AN3498+C3498-AM3498</f>
        <v/>
      </c>
    </row>
    <row r="3499">
      <c r="A3499" t="inlineStr">
        <is>
          <t>1万円刻み</t>
        </is>
      </c>
      <c r="B3499" s="21">
        <f>'5_1万円刻み'!$A$1736</f>
        <v/>
      </c>
      <c r="C3499" s="21">
        <f>AO3499</f>
        <v/>
      </c>
      <c r="D3499" s="21" t="n">
        <v>0</v>
      </c>
      <c r="E3499" s="21">
        <f>ROUND(MIN(B3499/12,650000)*12*0.0915+MIN(B3499/12,1390000)*12*(0.0504+0)+B3499*0.005,0)</f>
        <v/>
      </c>
      <c r="F3499" s="21">
        <f>IF(B3499&lt;741000,0,IF(B3499&lt;2191000,B3499-740000,IF(B3499&lt;2193000,1451000,IF(B3499&lt;2196000,1453000,IF(B3499&lt;2200000,1456000,IF(B3499&lt;3600000,ROUND(ROUNDDOWN(B3499/4,-3)*2.8,0)-80000,IF(B3499&lt;6600000,ROUND(ROUNDDOWN(B3499/4,-3)*3.2,0)-440000,IF(B3499&lt;8500000,ROUNDDOWN(B3499*0.9,0)-1100000,B3499-1950000))))))))</f>
        <v/>
      </c>
      <c r="G3499" s="21">
        <f>IF(F3499&gt;23500000,NA(),IF(F3499&lt;=4890000,1040000,IF(F3499&lt;=6550000,670000,620000)))</f>
        <v/>
      </c>
      <c r="H3499" s="21">
        <f>IF(D3499&lt;=0,0,MAX(0,MIN(2000000,D3499-MIN(100000,ROUNDDOWN(F3499*0.05,0)))))</f>
        <v/>
      </c>
      <c r="I3499" s="21">
        <f>IF(C3499&lt;=2000,0,MIN(C3499,ROUNDDOWN(F3499*0.4,0))-2000)</f>
        <v/>
      </c>
      <c r="J3499" s="21">
        <f>MAX(0,ROUNDDOWN(F3499-E3499-G3499,-3))</f>
        <v/>
      </c>
      <c r="K3499" s="21">
        <f>MAX(0,ROUNDDOWN(F3499-E3499-G3499-H3499-I3499,-3))</f>
        <v/>
      </c>
      <c r="L3499" s="21">
        <f>MAX(0,ROUNDDOWN(F3499-E3499-G3499-H3499,-3))</f>
        <v/>
      </c>
      <c r="M3499" s="21">
        <f>IF(J3499&lt;=0,0,ROUNDDOWN((J3499*LOOKUP(J3499,{0,1950001,3300001,6950001,9000001,18000001,40000001},{0.05,0.1,0.2,0.23,0.33,0.4,0.45})-LOOKUP(J3499,{0,1950001,3300001,6950001,9000001,18000001,40000001},{0,97500,427500,636000,1536000,2796000,4796000}))*1.021,-2))</f>
        <v/>
      </c>
      <c r="N3499" s="21">
        <f>IF(K3499&lt;=0,0,ROUNDDOWN((K3499*LOOKUP(K3499,{0,1950001,3300001,6950001,9000001,18000001,40000001},{0.05,0.1,0.2,0.23,0.33,0.4,0.45})-LOOKUP(K3499,{0,1950001,3300001,6950001,9000001,18000001,40000001},{0,97500,427500,636000,1536000,2796000,4796000}))*1.021,-2))</f>
        <v/>
      </c>
      <c r="O3499" s="21">
        <f>IF(L3499&lt;=0,0,ROUNDDOWN((L3499*LOOKUP(L3499,{0,1950001,3300001,6950001,9000001,18000001,40000001},{0.05,0.1,0.2,0.23,0.33,0.4,0.45})-LOOKUP(L3499,{0,1950001,3300001,6950001,9000001,18000001,40000001},{0,97500,427500,636000,1536000,2796000,4796000}))*1.021,-2))</f>
        <v/>
      </c>
      <c r="P3499" s="21">
        <f>MAX(0,ROUNDDOWN(F3499-E3499-430000,-3))</f>
        <v/>
      </c>
      <c r="Q3499" s="21">
        <f>MAX(0,ROUNDDOWN(F3499-E3499-430000-H3499,-3))</f>
        <v/>
      </c>
      <c r="R3499" s="21">
        <f>IF(F3499&lt;=450000,0,MAX(0,P3499*0.06-MIN(50000,P3499)*0.03))</f>
        <v/>
      </c>
      <c r="S3499" s="21">
        <f>IF(F3499&lt;=450000,0,MAX(0,P3499*0.04-MIN(50000,P3499)*0.02))</f>
        <v/>
      </c>
      <c r="T3499" s="21">
        <f>IF(F3499&lt;=450000,0,MAX(0,Q3499*0.06-MIN(50000,Q3499)*0.03))</f>
        <v/>
      </c>
      <c r="U3499" s="21">
        <f>IF(F3499&lt;=450000,0,MAX(0,Q3499*0.04-MIN(50000,Q3499)*0.02))</f>
        <v/>
      </c>
      <c r="V3499" s="21">
        <f>50000+MAX(0,G3499-480000)</f>
        <v/>
      </c>
      <c r="W3499" s="21">
        <f>P3499-V3499</f>
        <v/>
      </c>
      <c r="X3499" s="21">
        <f>Q3499-V3499</f>
        <v/>
      </c>
      <c r="Y3499" s="22">
        <f>IF(W3499&lt;0,0.9,LOOKUP(W3499,{0,1950001,3300001,6950001,9000001,18000001,40000001},{0.84895,0.7979,0.6958,0.66517,0.56307,0.4916,0.44055}))</f>
        <v/>
      </c>
      <c r="Z3499" s="22">
        <f>IF(X3499&lt;0,0.9,LOOKUP(X3499,{0,1950001,3300001,6950001,9000001,18000001,40000001},{0.84895,0.7979,0.6958,0.66517,0.56307,0.4916,0.44055}))</f>
        <v/>
      </c>
      <c r="AA3499" s="22">
        <f>IF(W3499&lt;0,0,CHOOSE(MATCH(W3499,{0,1950001,3300001,6950001,9000001},1),5.105/84.895,10.21/79.79,20.42/69.58,23.483/66.517,33.693/56.307))</f>
        <v/>
      </c>
      <c r="AB3499" s="21">
        <f>IF(C3499&lt;=2000,0,(MIN(C3499,ROUNDDOWN(F3499*0.3,0))-2000)*0.1)</f>
        <v/>
      </c>
      <c r="AC3499" s="21">
        <f>IF(C3499&lt;=2000,0,MIN((C3499-2000)*Y3499,(R3499+S3499)*0.2))</f>
        <v/>
      </c>
      <c r="AD3499" s="21">
        <f>IF(C3499&lt;=2000,0,MIN((C3499-2000)*Z3499,(T3499+U3499)*0.2))</f>
        <v/>
      </c>
      <c r="AE3499" s="21">
        <f>AC3499*AA3499</f>
        <v/>
      </c>
      <c r="AF3499" s="21">
        <f>ROUNDDOWN(R3499,-2)+ROUNDDOWN(S3499,-2)</f>
        <v/>
      </c>
      <c r="AG3499" s="21">
        <f>ROUNDDOWN(MAX(0,R3499-(AB3499+AC3499+AE3499)*0.6),-2)+ROUNDDOWN(MAX(0,S3499-(AB3499+AC3499+AE3499)*0.4),-2)</f>
        <v/>
      </c>
      <c r="AH3499" s="21">
        <f>ROUNDDOWN(MAX(0,T3499-(AB3499+AD3499)*0.6),-2)+ROUNDDOWN(MAX(0,U3499-(AB3499+AD3499)*0.4),-2)</f>
        <v/>
      </c>
      <c r="AI3499" s="21">
        <f>ROUNDDOWN(T3499,-2)+ROUNDDOWN(U3499,-2)</f>
        <v/>
      </c>
      <c r="AJ3499" s="21">
        <f>M3499+AF3499</f>
        <v/>
      </c>
      <c r="AK3499" s="21">
        <f>M3499+AG3499</f>
        <v/>
      </c>
      <c r="AL3499" s="21">
        <f>N3499+AH3499</f>
        <v/>
      </c>
      <c r="AM3499" s="21">
        <f>O3499+AI3499</f>
        <v/>
      </c>
      <c r="AN3499" s="21">
        <f>N3499+AI3499</f>
        <v/>
      </c>
      <c r="AO3499" s="21">
        <f>ROUNDDOWN((R3499+S3499)*0.2/Y3499+2000,0)</f>
        <v/>
      </c>
      <c r="AP3499" s="21">
        <f>ROUNDDOWN((T3499+U3499)*0.2/Z3499+2000,0)</f>
        <v/>
      </c>
      <c r="AQ3499" s="21">
        <f>AL3499-AK3499</f>
        <v/>
      </c>
      <c r="AR3499" s="21">
        <f>AM3499-AK3499</f>
        <v/>
      </c>
      <c r="AS3499" s="21">
        <f>AM3499-AL3499</f>
        <v/>
      </c>
      <c r="AT3499" s="21">
        <f>AK3499+C3499-AJ3499</f>
        <v/>
      </c>
      <c r="AU3499" s="21">
        <f>AL3499+C3499-AM3499</f>
        <v/>
      </c>
      <c r="AV3499" s="21">
        <f>AN3499+C3499-AM3499</f>
        <v/>
      </c>
    </row>
    <row r="3500">
      <c r="A3500" t="inlineStr">
        <is>
          <t>1万円刻み</t>
        </is>
      </c>
      <c r="B3500" s="21">
        <f>'5_1万円刻み'!$A$1737</f>
        <v/>
      </c>
      <c r="C3500" s="21">
        <f>AO3500</f>
        <v/>
      </c>
      <c r="D3500" s="21" t="n">
        <v>0</v>
      </c>
      <c r="E3500" s="21">
        <f>ROUND(MIN(B3500/12,650000)*12*0.0915+MIN(B3500/12,1390000)*12*(0.0504+0)+B3500*0.005,0)</f>
        <v/>
      </c>
      <c r="F3500" s="21">
        <f>IF(B3500&lt;741000,0,IF(B3500&lt;2191000,B3500-740000,IF(B3500&lt;2193000,1451000,IF(B3500&lt;2196000,1453000,IF(B3500&lt;2200000,1456000,IF(B3500&lt;3600000,ROUND(ROUNDDOWN(B3500/4,-3)*2.8,0)-80000,IF(B3500&lt;6600000,ROUND(ROUNDDOWN(B3500/4,-3)*3.2,0)-440000,IF(B3500&lt;8500000,ROUNDDOWN(B3500*0.9,0)-1100000,B3500-1950000))))))))</f>
        <v/>
      </c>
      <c r="G3500" s="21">
        <f>IF(F3500&gt;23500000,NA(),IF(F3500&lt;=4890000,1040000,IF(F3500&lt;=6550000,670000,620000)))</f>
        <v/>
      </c>
      <c r="H3500" s="21">
        <f>IF(D3500&lt;=0,0,MAX(0,MIN(2000000,D3500-MIN(100000,ROUNDDOWN(F3500*0.05,0)))))</f>
        <v/>
      </c>
      <c r="I3500" s="21">
        <f>IF(C3500&lt;=2000,0,MIN(C3500,ROUNDDOWN(F3500*0.4,0))-2000)</f>
        <v/>
      </c>
      <c r="J3500" s="21">
        <f>MAX(0,ROUNDDOWN(F3500-E3500-G3500,-3))</f>
        <v/>
      </c>
      <c r="K3500" s="21">
        <f>MAX(0,ROUNDDOWN(F3500-E3500-G3500-H3500-I3500,-3))</f>
        <v/>
      </c>
      <c r="L3500" s="21">
        <f>MAX(0,ROUNDDOWN(F3500-E3500-G3500-H3500,-3))</f>
        <v/>
      </c>
      <c r="M3500" s="21">
        <f>IF(J3500&lt;=0,0,ROUNDDOWN((J3500*LOOKUP(J3500,{0,1950001,3300001,6950001,9000001,18000001,40000001},{0.05,0.1,0.2,0.23,0.33,0.4,0.45})-LOOKUP(J3500,{0,1950001,3300001,6950001,9000001,18000001,40000001},{0,97500,427500,636000,1536000,2796000,4796000}))*1.021,-2))</f>
        <v/>
      </c>
      <c r="N3500" s="21">
        <f>IF(K3500&lt;=0,0,ROUNDDOWN((K3500*LOOKUP(K3500,{0,1950001,3300001,6950001,9000001,18000001,40000001},{0.05,0.1,0.2,0.23,0.33,0.4,0.45})-LOOKUP(K3500,{0,1950001,3300001,6950001,9000001,18000001,40000001},{0,97500,427500,636000,1536000,2796000,4796000}))*1.021,-2))</f>
        <v/>
      </c>
      <c r="O3500" s="21">
        <f>IF(L3500&lt;=0,0,ROUNDDOWN((L3500*LOOKUP(L3500,{0,1950001,3300001,6950001,9000001,18000001,40000001},{0.05,0.1,0.2,0.23,0.33,0.4,0.45})-LOOKUP(L3500,{0,1950001,3300001,6950001,9000001,18000001,40000001},{0,97500,427500,636000,1536000,2796000,4796000}))*1.021,-2))</f>
        <v/>
      </c>
      <c r="P3500" s="21">
        <f>MAX(0,ROUNDDOWN(F3500-E3500-430000,-3))</f>
        <v/>
      </c>
      <c r="Q3500" s="21">
        <f>MAX(0,ROUNDDOWN(F3500-E3500-430000-H3500,-3))</f>
        <v/>
      </c>
      <c r="R3500" s="21">
        <f>IF(F3500&lt;=450000,0,MAX(0,P3500*0.06-MIN(50000,P3500)*0.03))</f>
        <v/>
      </c>
      <c r="S3500" s="21">
        <f>IF(F3500&lt;=450000,0,MAX(0,P3500*0.04-MIN(50000,P3500)*0.02))</f>
        <v/>
      </c>
      <c r="T3500" s="21">
        <f>IF(F3500&lt;=450000,0,MAX(0,Q3500*0.06-MIN(50000,Q3500)*0.03))</f>
        <v/>
      </c>
      <c r="U3500" s="21">
        <f>IF(F3500&lt;=450000,0,MAX(0,Q3500*0.04-MIN(50000,Q3500)*0.02))</f>
        <v/>
      </c>
      <c r="V3500" s="21">
        <f>50000+MAX(0,G3500-480000)</f>
        <v/>
      </c>
      <c r="W3500" s="21">
        <f>P3500-V3500</f>
        <v/>
      </c>
      <c r="X3500" s="21">
        <f>Q3500-V3500</f>
        <v/>
      </c>
      <c r="Y3500" s="22">
        <f>IF(W3500&lt;0,0.9,LOOKUP(W3500,{0,1950001,3300001,6950001,9000001,18000001,40000001},{0.84895,0.7979,0.6958,0.66517,0.56307,0.4916,0.44055}))</f>
        <v/>
      </c>
      <c r="Z3500" s="22">
        <f>IF(X3500&lt;0,0.9,LOOKUP(X3500,{0,1950001,3300001,6950001,9000001,18000001,40000001},{0.84895,0.7979,0.6958,0.66517,0.56307,0.4916,0.44055}))</f>
        <v/>
      </c>
      <c r="AA3500" s="22">
        <f>IF(W3500&lt;0,0,CHOOSE(MATCH(W3500,{0,1950001,3300001,6950001,9000001},1),5.105/84.895,10.21/79.79,20.42/69.58,23.483/66.517,33.693/56.307))</f>
        <v/>
      </c>
      <c r="AB3500" s="21">
        <f>IF(C3500&lt;=2000,0,(MIN(C3500,ROUNDDOWN(F3500*0.3,0))-2000)*0.1)</f>
        <v/>
      </c>
      <c r="AC3500" s="21">
        <f>IF(C3500&lt;=2000,0,MIN((C3500-2000)*Y3500,(R3500+S3500)*0.2))</f>
        <v/>
      </c>
      <c r="AD3500" s="21">
        <f>IF(C3500&lt;=2000,0,MIN((C3500-2000)*Z3500,(T3500+U3500)*0.2))</f>
        <v/>
      </c>
      <c r="AE3500" s="21">
        <f>AC3500*AA3500</f>
        <v/>
      </c>
      <c r="AF3500" s="21">
        <f>ROUNDDOWN(R3500,-2)+ROUNDDOWN(S3500,-2)</f>
        <v/>
      </c>
      <c r="AG3500" s="21">
        <f>ROUNDDOWN(MAX(0,R3500-(AB3500+AC3500+AE3500)*0.6),-2)+ROUNDDOWN(MAX(0,S3500-(AB3500+AC3500+AE3500)*0.4),-2)</f>
        <v/>
      </c>
      <c r="AH3500" s="21">
        <f>ROUNDDOWN(MAX(0,T3500-(AB3500+AD3500)*0.6),-2)+ROUNDDOWN(MAX(0,U3500-(AB3500+AD3500)*0.4),-2)</f>
        <v/>
      </c>
      <c r="AI3500" s="21">
        <f>ROUNDDOWN(T3500,-2)+ROUNDDOWN(U3500,-2)</f>
        <v/>
      </c>
      <c r="AJ3500" s="21">
        <f>M3500+AF3500</f>
        <v/>
      </c>
      <c r="AK3500" s="21">
        <f>M3500+AG3500</f>
        <v/>
      </c>
      <c r="AL3500" s="21">
        <f>N3500+AH3500</f>
        <v/>
      </c>
      <c r="AM3500" s="21">
        <f>O3500+AI3500</f>
        <v/>
      </c>
      <c r="AN3500" s="21">
        <f>N3500+AI3500</f>
        <v/>
      </c>
      <c r="AO3500" s="21">
        <f>ROUNDDOWN((R3500+S3500)*0.2/Y3500+2000,0)</f>
        <v/>
      </c>
      <c r="AP3500" s="21">
        <f>ROUNDDOWN((T3500+U3500)*0.2/Z3500+2000,0)</f>
        <v/>
      </c>
      <c r="AQ3500" s="21">
        <f>AL3500-AK3500</f>
        <v/>
      </c>
      <c r="AR3500" s="21">
        <f>AM3500-AK3500</f>
        <v/>
      </c>
      <c r="AS3500" s="21">
        <f>AM3500-AL3500</f>
        <v/>
      </c>
      <c r="AT3500" s="21">
        <f>AK3500+C3500-AJ3500</f>
        <v/>
      </c>
      <c r="AU3500" s="21">
        <f>AL3500+C3500-AM3500</f>
        <v/>
      </c>
      <c r="AV3500" s="21">
        <f>AN3500+C3500-AM3500</f>
        <v/>
      </c>
    </row>
    <row r="3501">
      <c r="A3501" t="inlineStr">
        <is>
          <t>1万円刻み</t>
        </is>
      </c>
      <c r="B3501" s="21">
        <f>'5_1万円刻み'!$A$1738</f>
        <v/>
      </c>
      <c r="C3501" s="21">
        <f>AO3501</f>
        <v/>
      </c>
      <c r="D3501" s="21" t="n">
        <v>0</v>
      </c>
      <c r="E3501" s="21">
        <f>ROUND(MIN(B3501/12,650000)*12*0.0915+MIN(B3501/12,1390000)*12*(0.0504+0)+B3501*0.005,0)</f>
        <v/>
      </c>
      <c r="F3501" s="21">
        <f>IF(B3501&lt;741000,0,IF(B3501&lt;2191000,B3501-740000,IF(B3501&lt;2193000,1451000,IF(B3501&lt;2196000,1453000,IF(B3501&lt;2200000,1456000,IF(B3501&lt;3600000,ROUND(ROUNDDOWN(B3501/4,-3)*2.8,0)-80000,IF(B3501&lt;6600000,ROUND(ROUNDDOWN(B3501/4,-3)*3.2,0)-440000,IF(B3501&lt;8500000,ROUNDDOWN(B3501*0.9,0)-1100000,B3501-1950000))))))))</f>
        <v/>
      </c>
      <c r="G3501" s="21">
        <f>IF(F3501&gt;23500000,NA(),IF(F3501&lt;=4890000,1040000,IF(F3501&lt;=6550000,670000,620000)))</f>
        <v/>
      </c>
      <c r="H3501" s="21">
        <f>IF(D3501&lt;=0,0,MAX(0,MIN(2000000,D3501-MIN(100000,ROUNDDOWN(F3501*0.05,0)))))</f>
        <v/>
      </c>
      <c r="I3501" s="21">
        <f>IF(C3501&lt;=2000,0,MIN(C3501,ROUNDDOWN(F3501*0.4,0))-2000)</f>
        <v/>
      </c>
      <c r="J3501" s="21">
        <f>MAX(0,ROUNDDOWN(F3501-E3501-G3501,-3))</f>
        <v/>
      </c>
      <c r="K3501" s="21">
        <f>MAX(0,ROUNDDOWN(F3501-E3501-G3501-H3501-I3501,-3))</f>
        <v/>
      </c>
      <c r="L3501" s="21">
        <f>MAX(0,ROUNDDOWN(F3501-E3501-G3501-H3501,-3))</f>
        <v/>
      </c>
      <c r="M3501" s="21">
        <f>IF(J3501&lt;=0,0,ROUNDDOWN((J3501*LOOKUP(J3501,{0,1950001,3300001,6950001,9000001,18000001,40000001},{0.05,0.1,0.2,0.23,0.33,0.4,0.45})-LOOKUP(J3501,{0,1950001,3300001,6950001,9000001,18000001,40000001},{0,97500,427500,636000,1536000,2796000,4796000}))*1.021,-2))</f>
        <v/>
      </c>
      <c r="N3501" s="21">
        <f>IF(K3501&lt;=0,0,ROUNDDOWN((K3501*LOOKUP(K3501,{0,1950001,3300001,6950001,9000001,18000001,40000001},{0.05,0.1,0.2,0.23,0.33,0.4,0.45})-LOOKUP(K3501,{0,1950001,3300001,6950001,9000001,18000001,40000001},{0,97500,427500,636000,1536000,2796000,4796000}))*1.021,-2))</f>
        <v/>
      </c>
      <c r="O3501" s="21">
        <f>IF(L3501&lt;=0,0,ROUNDDOWN((L3501*LOOKUP(L3501,{0,1950001,3300001,6950001,9000001,18000001,40000001},{0.05,0.1,0.2,0.23,0.33,0.4,0.45})-LOOKUP(L3501,{0,1950001,3300001,6950001,9000001,18000001,40000001},{0,97500,427500,636000,1536000,2796000,4796000}))*1.021,-2))</f>
        <v/>
      </c>
      <c r="P3501" s="21">
        <f>MAX(0,ROUNDDOWN(F3501-E3501-430000,-3))</f>
        <v/>
      </c>
      <c r="Q3501" s="21">
        <f>MAX(0,ROUNDDOWN(F3501-E3501-430000-H3501,-3))</f>
        <v/>
      </c>
      <c r="R3501" s="21">
        <f>IF(F3501&lt;=450000,0,MAX(0,P3501*0.06-MIN(50000,P3501)*0.03))</f>
        <v/>
      </c>
      <c r="S3501" s="21">
        <f>IF(F3501&lt;=450000,0,MAX(0,P3501*0.04-MIN(50000,P3501)*0.02))</f>
        <v/>
      </c>
      <c r="T3501" s="21">
        <f>IF(F3501&lt;=450000,0,MAX(0,Q3501*0.06-MIN(50000,Q3501)*0.03))</f>
        <v/>
      </c>
      <c r="U3501" s="21">
        <f>IF(F3501&lt;=450000,0,MAX(0,Q3501*0.04-MIN(50000,Q3501)*0.02))</f>
        <v/>
      </c>
      <c r="V3501" s="21">
        <f>50000+MAX(0,G3501-480000)</f>
        <v/>
      </c>
      <c r="W3501" s="21">
        <f>P3501-V3501</f>
        <v/>
      </c>
      <c r="X3501" s="21">
        <f>Q3501-V3501</f>
        <v/>
      </c>
      <c r="Y3501" s="22">
        <f>IF(W3501&lt;0,0.9,LOOKUP(W3501,{0,1950001,3300001,6950001,9000001,18000001,40000001},{0.84895,0.7979,0.6958,0.66517,0.56307,0.4916,0.44055}))</f>
        <v/>
      </c>
      <c r="Z3501" s="22">
        <f>IF(X3501&lt;0,0.9,LOOKUP(X3501,{0,1950001,3300001,6950001,9000001,18000001,40000001},{0.84895,0.7979,0.6958,0.66517,0.56307,0.4916,0.44055}))</f>
        <v/>
      </c>
      <c r="AA3501" s="22">
        <f>IF(W3501&lt;0,0,CHOOSE(MATCH(W3501,{0,1950001,3300001,6950001,9000001},1),5.105/84.895,10.21/79.79,20.42/69.58,23.483/66.517,33.693/56.307))</f>
        <v/>
      </c>
      <c r="AB3501" s="21">
        <f>IF(C3501&lt;=2000,0,(MIN(C3501,ROUNDDOWN(F3501*0.3,0))-2000)*0.1)</f>
        <v/>
      </c>
      <c r="AC3501" s="21">
        <f>IF(C3501&lt;=2000,0,MIN((C3501-2000)*Y3501,(R3501+S3501)*0.2))</f>
        <v/>
      </c>
      <c r="AD3501" s="21">
        <f>IF(C3501&lt;=2000,0,MIN((C3501-2000)*Z3501,(T3501+U3501)*0.2))</f>
        <v/>
      </c>
      <c r="AE3501" s="21">
        <f>AC3501*AA3501</f>
        <v/>
      </c>
      <c r="AF3501" s="21">
        <f>ROUNDDOWN(R3501,-2)+ROUNDDOWN(S3501,-2)</f>
        <v/>
      </c>
      <c r="AG3501" s="21">
        <f>ROUNDDOWN(MAX(0,R3501-(AB3501+AC3501+AE3501)*0.6),-2)+ROUNDDOWN(MAX(0,S3501-(AB3501+AC3501+AE3501)*0.4),-2)</f>
        <v/>
      </c>
      <c r="AH3501" s="21">
        <f>ROUNDDOWN(MAX(0,T3501-(AB3501+AD3501)*0.6),-2)+ROUNDDOWN(MAX(0,U3501-(AB3501+AD3501)*0.4),-2)</f>
        <v/>
      </c>
      <c r="AI3501" s="21">
        <f>ROUNDDOWN(T3501,-2)+ROUNDDOWN(U3501,-2)</f>
        <v/>
      </c>
      <c r="AJ3501" s="21">
        <f>M3501+AF3501</f>
        <v/>
      </c>
      <c r="AK3501" s="21">
        <f>M3501+AG3501</f>
        <v/>
      </c>
      <c r="AL3501" s="21">
        <f>N3501+AH3501</f>
        <v/>
      </c>
      <c r="AM3501" s="21">
        <f>O3501+AI3501</f>
        <v/>
      </c>
      <c r="AN3501" s="21">
        <f>N3501+AI3501</f>
        <v/>
      </c>
      <c r="AO3501" s="21">
        <f>ROUNDDOWN((R3501+S3501)*0.2/Y3501+2000,0)</f>
        <v/>
      </c>
      <c r="AP3501" s="21">
        <f>ROUNDDOWN((T3501+U3501)*0.2/Z3501+2000,0)</f>
        <v/>
      </c>
      <c r="AQ3501" s="21">
        <f>AL3501-AK3501</f>
        <v/>
      </c>
      <c r="AR3501" s="21">
        <f>AM3501-AK3501</f>
        <v/>
      </c>
      <c r="AS3501" s="21">
        <f>AM3501-AL3501</f>
        <v/>
      </c>
      <c r="AT3501" s="21">
        <f>AK3501+C3501-AJ3501</f>
        <v/>
      </c>
      <c r="AU3501" s="21">
        <f>AL3501+C3501-AM3501</f>
        <v/>
      </c>
      <c r="AV3501" s="21">
        <f>AN3501+C3501-AM3501</f>
        <v/>
      </c>
    </row>
    <row r="3502">
      <c r="A3502" t="inlineStr">
        <is>
          <t>1万円刻み</t>
        </is>
      </c>
      <c r="B3502" s="21">
        <f>'5_1万円刻み'!$A$1739</f>
        <v/>
      </c>
      <c r="C3502" s="21">
        <f>AO3502</f>
        <v/>
      </c>
      <c r="D3502" s="21" t="n">
        <v>0</v>
      </c>
      <c r="E3502" s="21">
        <f>ROUND(MIN(B3502/12,650000)*12*0.0915+MIN(B3502/12,1390000)*12*(0.0504+0)+B3502*0.005,0)</f>
        <v/>
      </c>
      <c r="F3502" s="21">
        <f>IF(B3502&lt;741000,0,IF(B3502&lt;2191000,B3502-740000,IF(B3502&lt;2193000,1451000,IF(B3502&lt;2196000,1453000,IF(B3502&lt;2200000,1456000,IF(B3502&lt;3600000,ROUND(ROUNDDOWN(B3502/4,-3)*2.8,0)-80000,IF(B3502&lt;6600000,ROUND(ROUNDDOWN(B3502/4,-3)*3.2,0)-440000,IF(B3502&lt;8500000,ROUNDDOWN(B3502*0.9,0)-1100000,B3502-1950000))))))))</f>
        <v/>
      </c>
      <c r="G3502" s="21">
        <f>IF(F3502&gt;23500000,NA(),IF(F3502&lt;=4890000,1040000,IF(F3502&lt;=6550000,670000,620000)))</f>
        <v/>
      </c>
      <c r="H3502" s="21">
        <f>IF(D3502&lt;=0,0,MAX(0,MIN(2000000,D3502-MIN(100000,ROUNDDOWN(F3502*0.05,0)))))</f>
        <v/>
      </c>
      <c r="I3502" s="21">
        <f>IF(C3502&lt;=2000,0,MIN(C3502,ROUNDDOWN(F3502*0.4,0))-2000)</f>
        <v/>
      </c>
      <c r="J3502" s="21">
        <f>MAX(0,ROUNDDOWN(F3502-E3502-G3502,-3))</f>
        <v/>
      </c>
      <c r="K3502" s="21">
        <f>MAX(0,ROUNDDOWN(F3502-E3502-G3502-H3502-I3502,-3))</f>
        <v/>
      </c>
      <c r="L3502" s="21">
        <f>MAX(0,ROUNDDOWN(F3502-E3502-G3502-H3502,-3))</f>
        <v/>
      </c>
      <c r="M3502" s="21">
        <f>IF(J3502&lt;=0,0,ROUNDDOWN((J3502*LOOKUP(J3502,{0,1950001,3300001,6950001,9000001,18000001,40000001},{0.05,0.1,0.2,0.23,0.33,0.4,0.45})-LOOKUP(J3502,{0,1950001,3300001,6950001,9000001,18000001,40000001},{0,97500,427500,636000,1536000,2796000,4796000}))*1.021,-2))</f>
        <v/>
      </c>
      <c r="N3502" s="21">
        <f>IF(K3502&lt;=0,0,ROUNDDOWN((K3502*LOOKUP(K3502,{0,1950001,3300001,6950001,9000001,18000001,40000001},{0.05,0.1,0.2,0.23,0.33,0.4,0.45})-LOOKUP(K3502,{0,1950001,3300001,6950001,9000001,18000001,40000001},{0,97500,427500,636000,1536000,2796000,4796000}))*1.021,-2))</f>
        <v/>
      </c>
      <c r="O3502" s="21">
        <f>IF(L3502&lt;=0,0,ROUNDDOWN((L3502*LOOKUP(L3502,{0,1950001,3300001,6950001,9000001,18000001,40000001},{0.05,0.1,0.2,0.23,0.33,0.4,0.45})-LOOKUP(L3502,{0,1950001,3300001,6950001,9000001,18000001,40000001},{0,97500,427500,636000,1536000,2796000,4796000}))*1.021,-2))</f>
        <v/>
      </c>
      <c r="P3502" s="21">
        <f>MAX(0,ROUNDDOWN(F3502-E3502-430000,-3))</f>
        <v/>
      </c>
      <c r="Q3502" s="21">
        <f>MAX(0,ROUNDDOWN(F3502-E3502-430000-H3502,-3))</f>
        <v/>
      </c>
      <c r="R3502" s="21">
        <f>IF(F3502&lt;=450000,0,MAX(0,P3502*0.06-MIN(50000,P3502)*0.03))</f>
        <v/>
      </c>
      <c r="S3502" s="21">
        <f>IF(F3502&lt;=450000,0,MAX(0,P3502*0.04-MIN(50000,P3502)*0.02))</f>
        <v/>
      </c>
      <c r="T3502" s="21">
        <f>IF(F3502&lt;=450000,0,MAX(0,Q3502*0.06-MIN(50000,Q3502)*0.03))</f>
        <v/>
      </c>
      <c r="U3502" s="21">
        <f>IF(F3502&lt;=450000,0,MAX(0,Q3502*0.04-MIN(50000,Q3502)*0.02))</f>
        <v/>
      </c>
      <c r="V3502" s="21">
        <f>50000+MAX(0,G3502-480000)</f>
        <v/>
      </c>
      <c r="W3502" s="21">
        <f>P3502-V3502</f>
        <v/>
      </c>
      <c r="X3502" s="21">
        <f>Q3502-V3502</f>
        <v/>
      </c>
      <c r="Y3502" s="22">
        <f>IF(W3502&lt;0,0.9,LOOKUP(W3502,{0,1950001,3300001,6950001,9000001,18000001,40000001},{0.84895,0.7979,0.6958,0.66517,0.56307,0.4916,0.44055}))</f>
        <v/>
      </c>
      <c r="Z3502" s="22">
        <f>IF(X3502&lt;0,0.9,LOOKUP(X3502,{0,1950001,3300001,6950001,9000001,18000001,40000001},{0.84895,0.7979,0.6958,0.66517,0.56307,0.4916,0.44055}))</f>
        <v/>
      </c>
      <c r="AA3502" s="22">
        <f>IF(W3502&lt;0,0,CHOOSE(MATCH(W3502,{0,1950001,3300001,6950001,9000001},1),5.105/84.895,10.21/79.79,20.42/69.58,23.483/66.517,33.693/56.307))</f>
        <v/>
      </c>
      <c r="AB3502" s="21">
        <f>IF(C3502&lt;=2000,0,(MIN(C3502,ROUNDDOWN(F3502*0.3,0))-2000)*0.1)</f>
        <v/>
      </c>
      <c r="AC3502" s="21">
        <f>IF(C3502&lt;=2000,0,MIN((C3502-2000)*Y3502,(R3502+S3502)*0.2))</f>
        <v/>
      </c>
      <c r="AD3502" s="21">
        <f>IF(C3502&lt;=2000,0,MIN((C3502-2000)*Z3502,(T3502+U3502)*0.2))</f>
        <v/>
      </c>
      <c r="AE3502" s="21">
        <f>AC3502*AA3502</f>
        <v/>
      </c>
      <c r="AF3502" s="21">
        <f>ROUNDDOWN(R3502,-2)+ROUNDDOWN(S3502,-2)</f>
        <v/>
      </c>
      <c r="AG3502" s="21">
        <f>ROUNDDOWN(MAX(0,R3502-(AB3502+AC3502+AE3502)*0.6),-2)+ROUNDDOWN(MAX(0,S3502-(AB3502+AC3502+AE3502)*0.4),-2)</f>
        <v/>
      </c>
      <c r="AH3502" s="21">
        <f>ROUNDDOWN(MAX(0,T3502-(AB3502+AD3502)*0.6),-2)+ROUNDDOWN(MAX(0,U3502-(AB3502+AD3502)*0.4),-2)</f>
        <v/>
      </c>
      <c r="AI3502" s="21">
        <f>ROUNDDOWN(T3502,-2)+ROUNDDOWN(U3502,-2)</f>
        <v/>
      </c>
      <c r="AJ3502" s="21">
        <f>M3502+AF3502</f>
        <v/>
      </c>
      <c r="AK3502" s="21">
        <f>M3502+AG3502</f>
        <v/>
      </c>
      <c r="AL3502" s="21">
        <f>N3502+AH3502</f>
        <v/>
      </c>
      <c r="AM3502" s="21">
        <f>O3502+AI3502</f>
        <v/>
      </c>
      <c r="AN3502" s="21">
        <f>N3502+AI3502</f>
        <v/>
      </c>
      <c r="AO3502" s="21">
        <f>ROUNDDOWN((R3502+S3502)*0.2/Y3502+2000,0)</f>
        <v/>
      </c>
      <c r="AP3502" s="21">
        <f>ROUNDDOWN((T3502+U3502)*0.2/Z3502+2000,0)</f>
        <v/>
      </c>
      <c r="AQ3502" s="21">
        <f>AL3502-AK3502</f>
        <v/>
      </c>
      <c r="AR3502" s="21">
        <f>AM3502-AK3502</f>
        <v/>
      </c>
      <c r="AS3502" s="21">
        <f>AM3502-AL3502</f>
        <v/>
      </c>
      <c r="AT3502" s="21">
        <f>AK3502+C3502-AJ3502</f>
        <v/>
      </c>
      <c r="AU3502" s="21">
        <f>AL3502+C3502-AM3502</f>
        <v/>
      </c>
      <c r="AV3502" s="21">
        <f>AN3502+C3502-AM3502</f>
        <v/>
      </c>
    </row>
    <row r="3503">
      <c r="A3503" t="inlineStr">
        <is>
          <t>1万円刻み</t>
        </is>
      </c>
      <c r="B3503" s="21">
        <f>'5_1万円刻み'!$A$1740</f>
        <v/>
      </c>
      <c r="C3503" s="21">
        <f>AO3503</f>
        <v/>
      </c>
      <c r="D3503" s="21" t="n">
        <v>0</v>
      </c>
      <c r="E3503" s="21">
        <f>ROUND(MIN(B3503/12,650000)*12*0.0915+MIN(B3503/12,1390000)*12*(0.0504+0)+B3503*0.005,0)</f>
        <v/>
      </c>
      <c r="F3503" s="21">
        <f>IF(B3503&lt;741000,0,IF(B3503&lt;2191000,B3503-740000,IF(B3503&lt;2193000,1451000,IF(B3503&lt;2196000,1453000,IF(B3503&lt;2200000,1456000,IF(B3503&lt;3600000,ROUND(ROUNDDOWN(B3503/4,-3)*2.8,0)-80000,IF(B3503&lt;6600000,ROUND(ROUNDDOWN(B3503/4,-3)*3.2,0)-440000,IF(B3503&lt;8500000,ROUNDDOWN(B3503*0.9,0)-1100000,B3503-1950000))))))))</f>
        <v/>
      </c>
      <c r="G3503" s="21">
        <f>IF(F3503&gt;23500000,NA(),IF(F3503&lt;=4890000,1040000,IF(F3503&lt;=6550000,670000,620000)))</f>
        <v/>
      </c>
      <c r="H3503" s="21">
        <f>IF(D3503&lt;=0,0,MAX(0,MIN(2000000,D3503-MIN(100000,ROUNDDOWN(F3503*0.05,0)))))</f>
        <v/>
      </c>
      <c r="I3503" s="21">
        <f>IF(C3503&lt;=2000,0,MIN(C3503,ROUNDDOWN(F3503*0.4,0))-2000)</f>
        <v/>
      </c>
      <c r="J3503" s="21">
        <f>MAX(0,ROUNDDOWN(F3503-E3503-G3503,-3))</f>
        <v/>
      </c>
      <c r="K3503" s="21">
        <f>MAX(0,ROUNDDOWN(F3503-E3503-G3503-H3503-I3503,-3))</f>
        <v/>
      </c>
      <c r="L3503" s="21">
        <f>MAX(0,ROUNDDOWN(F3503-E3503-G3503-H3503,-3))</f>
        <v/>
      </c>
      <c r="M3503" s="21">
        <f>IF(J3503&lt;=0,0,ROUNDDOWN((J3503*LOOKUP(J3503,{0,1950001,3300001,6950001,9000001,18000001,40000001},{0.05,0.1,0.2,0.23,0.33,0.4,0.45})-LOOKUP(J3503,{0,1950001,3300001,6950001,9000001,18000001,40000001},{0,97500,427500,636000,1536000,2796000,4796000}))*1.021,-2))</f>
        <v/>
      </c>
      <c r="N3503" s="21">
        <f>IF(K3503&lt;=0,0,ROUNDDOWN((K3503*LOOKUP(K3503,{0,1950001,3300001,6950001,9000001,18000001,40000001},{0.05,0.1,0.2,0.23,0.33,0.4,0.45})-LOOKUP(K3503,{0,1950001,3300001,6950001,9000001,18000001,40000001},{0,97500,427500,636000,1536000,2796000,4796000}))*1.021,-2))</f>
        <v/>
      </c>
      <c r="O3503" s="21">
        <f>IF(L3503&lt;=0,0,ROUNDDOWN((L3503*LOOKUP(L3503,{0,1950001,3300001,6950001,9000001,18000001,40000001},{0.05,0.1,0.2,0.23,0.33,0.4,0.45})-LOOKUP(L3503,{0,1950001,3300001,6950001,9000001,18000001,40000001},{0,97500,427500,636000,1536000,2796000,4796000}))*1.021,-2))</f>
        <v/>
      </c>
      <c r="P3503" s="21">
        <f>MAX(0,ROUNDDOWN(F3503-E3503-430000,-3))</f>
        <v/>
      </c>
      <c r="Q3503" s="21">
        <f>MAX(0,ROUNDDOWN(F3503-E3503-430000-H3503,-3))</f>
        <v/>
      </c>
      <c r="R3503" s="21">
        <f>IF(F3503&lt;=450000,0,MAX(0,P3503*0.06-MIN(50000,P3503)*0.03))</f>
        <v/>
      </c>
      <c r="S3503" s="21">
        <f>IF(F3503&lt;=450000,0,MAX(0,P3503*0.04-MIN(50000,P3503)*0.02))</f>
        <v/>
      </c>
      <c r="T3503" s="21">
        <f>IF(F3503&lt;=450000,0,MAX(0,Q3503*0.06-MIN(50000,Q3503)*0.03))</f>
        <v/>
      </c>
      <c r="U3503" s="21">
        <f>IF(F3503&lt;=450000,0,MAX(0,Q3503*0.04-MIN(50000,Q3503)*0.02))</f>
        <v/>
      </c>
      <c r="V3503" s="21">
        <f>50000+MAX(0,G3503-480000)</f>
        <v/>
      </c>
      <c r="W3503" s="21">
        <f>P3503-V3503</f>
        <v/>
      </c>
      <c r="X3503" s="21">
        <f>Q3503-V3503</f>
        <v/>
      </c>
      <c r="Y3503" s="22">
        <f>IF(W3503&lt;0,0.9,LOOKUP(W3503,{0,1950001,3300001,6950001,9000001,18000001,40000001},{0.84895,0.7979,0.6958,0.66517,0.56307,0.4916,0.44055}))</f>
        <v/>
      </c>
      <c r="Z3503" s="22">
        <f>IF(X3503&lt;0,0.9,LOOKUP(X3503,{0,1950001,3300001,6950001,9000001,18000001,40000001},{0.84895,0.7979,0.6958,0.66517,0.56307,0.4916,0.44055}))</f>
        <v/>
      </c>
      <c r="AA3503" s="22">
        <f>IF(W3503&lt;0,0,CHOOSE(MATCH(W3503,{0,1950001,3300001,6950001,9000001},1),5.105/84.895,10.21/79.79,20.42/69.58,23.483/66.517,33.693/56.307))</f>
        <v/>
      </c>
      <c r="AB3503" s="21">
        <f>IF(C3503&lt;=2000,0,(MIN(C3503,ROUNDDOWN(F3503*0.3,0))-2000)*0.1)</f>
        <v/>
      </c>
      <c r="AC3503" s="21">
        <f>IF(C3503&lt;=2000,0,MIN((C3503-2000)*Y3503,(R3503+S3503)*0.2))</f>
        <v/>
      </c>
      <c r="AD3503" s="21">
        <f>IF(C3503&lt;=2000,0,MIN((C3503-2000)*Z3503,(T3503+U3503)*0.2))</f>
        <v/>
      </c>
      <c r="AE3503" s="21">
        <f>AC3503*AA3503</f>
        <v/>
      </c>
      <c r="AF3503" s="21">
        <f>ROUNDDOWN(R3503,-2)+ROUNDDOWN(S3503,-2)</f>
        <v/>
      </c>
      <c r="AG3503" s="21">
        <f>ROUNDDOWN(MAX(0,R3503-(AB3503+AC3503+AE3503)*0.6),-2)+ROUNDDOWN(MAX(0,S3503-(AB3503+AC3503+AE3503)*0.4),-2)</f>
        <v/>
      </c>
      <c r="AH3503" s="21">
        <f>ROUNDDOWN(MAX(0,T3503-(AB3503+AD3503)*0.6),-2)+ROUNDDOWN(MAX(0,U3503-(AB3503+AD3503)*0.4),-2)</f>
        <v/>
      </c>
      <c r="AI3503" s="21">
        <f>ROUNDDOWN(T3503,-2)+ROUNDDOWN(U3503,-2)</f>
        <v/>
      </c>
      <c r="AJ3503" s="21">
        <f>M3503+AF3503</f>
        <v/>
      </c>
      <c r="AK3503" s="21">
        <f>M3503+AG3503</f>
        <v/>
      </c>
      <c r="AL3503" s="21">
        <f>N3503+AH3503</f>
        <v/>
      </c>
      <c r="AM3503" s="21">
        <f>O3503+AI3503</f>
        <v/>
      </c>
      <c r="AN3503" s="21">
        <f>N3503+AI3503</f>
        <v/>
      </c>
      <c r="AO3503" s="21">
        <f>ROUNDDOWN((R3503+S3503)*0.2/Y3503+2000,0)</f>
        <v/>
      </c>
      <c r="AP3503" s="21">
        <f>ROUNDDOWN((T3503+U3503)*0.2/Z3503+2000,0)</f>
        <v/>
      </c>
      <c r="AQ3503" s="21">
        <f>AL3503-AK3503</f>
        <v/>
      </c>
      <c r="AR3503" s="21">
        <f>AM3503-AK3503</f>
        <v/>
      </c>
      <c r="AS3503" s="21">
        <f>AM3503-AL3503</f>
        <v/>
      </c>
      <c r="AT3503" s="21">
        <f>AK3503+C3503-AJ3503</f>
        <v/>
      </c>
      <c r="AU3503" s="21">
        <f>AL3503+C3503-AM3503</f>
        <v/>
      </c>
      <c r="AV3503" s="21">
        <f>AN3503+C3503-AM3503</f>
        <v/>
      </c>
    </row>
    <row r="3504">
      <c r="A3504" t="inlineStr">
        <is>
          <t>1万円刻み</t>
        </is>
      </c>
      <c r="B3504" s="21">
        <f>'5_1万円刻み'!$A$1741</f>
        <v/>
      </c>
      <c r="C3504" s="21">
        <f>AO3504</f>
        <v/>
      </c>
      <c r="D3504" s="21" t="n">
        <v>0</v>
      </c>
      <c r="E3504" s="21">
        <f>ROUND(MIN(B3504/12,650000)*12*0.0915+MIN(B3504/12,1390000)*12*(0.0504+0)+B3504*0.005,0)</f>
        <v/>
      </c>
      <c r="F3504" s="21">
        <f>IF(B3504&lt;741000,0,IF(B3504&lt;2191000,B3504-740000,IF(B3504&lt;2193000,1451000,IF(B3504&lt;2196000,1453000,IF(B3504&lt;2200000,1456000,IF(B3504&lt;3600000,ROUND(ROUNDDOWN(B3504/4,-3)*2.8,0)-80000,IF(B3504&lt;6600000,ROUND(ROUNDDOWN(B3504/4,-3)*3.2,0)-440000,IF(B3504&lt;8500000,ROUNDDOWN(B3504*0.9,0)-1100000,B3504-1950000))))))))</f>
        <v/>
      </c>
      <c r="G3504" s="21">
        <f>IF(F3504&gt;23500000,NA(),IF(F3504&lt;=4890000,1040000,IF(F3504&lt;=6550000,670000,620000)))</f>
        <v/>
      </c>
      <c r="H3504" s="21">
        <f>IF(D3504&lt;=0,0,MAX(0,MIN(2000000,D3504-MIN(100000,ROUNDDOWN(F3504*0.05,0)))))</f>
        <v/>
      </c>
      <c r="I3504" s="21">
        <f>IF(C3504&lt;=2000,0,MIN(C3504,ROUNDDOWN(F3504*0.4,0))-2000)</f>
        <v/>
      </c>
      <c r="J3504" s="21">
        <f>MAX(0,ROUNDDOWN(F3504-E3504-G3504,-3))</f>
        <v/>
      </c>
      <c r="K3504" s="21">
        <f>MAX(0,ROUNDDOWN(F3504-E3504-G3504-H3504-I3504,-3))</f>
        <v/>
      </c>
      <c r="L3504" s="21">
        <f>MAX(0,ROUNDDOWN(F3504-E3504-G3504-H3504,-3))</f>
        <v/>
      </c>
      <c r="M3504" s="21">
        <f>IF(J3504&lt;=0,0,ROUNDDOWN((J3504*LOOKUP(J3504,{0,1950001,3300001,6950001,9000001,18000001,40000001},{0.05,0.1,0.2,0.23,0.33,0.4,0.45})-LOOKUP(J3504,{0,1950001,3300001,6950001,9000001,18000001,40000001},{0,97500,427500,636000,1536000,2796000,4796000}))*1.021,-2))</f>
        <v/>
      </c>
      <c r="N3504" s="21">
        <f>IF(K3504&lt;=0,0,ROUNDDOWN((K3504*LOOKUP(K3504,{0,1950001,3300001,6950001,9000001,18000001,40000001},{0.05,0.1,0.2,0.23,0.33,0.4,0.45})-LOOKUP(K3504,{0,1950001,3300001,6950001,9000001,18000001,40000001},{0,97500,427500,636000,1536000,2796000,4796000}))*1.021,-2))</f>
        <v/>
      </c>
      <c r="O3504" s="21">
        <f>IF(L3504&lt;=0,0,ROUNDDOWN((L3504*LOOKUP(L3504,{0,1950001,3300001,6950001,9000001,18000001,40000001},{0.05,0.1,0.2,0.23,0.33,0.4,0.45})-LOOKUP(L3504,{0,1950001,3300001,6950001,9000001,18000001,40000001},{0,97500,427500,636000,1536000,2796000,4796000}))*1.021,-2))</f>
        <v/>
      </c>
      <c r="P3504" s="21">
        <f>MAX(0,ROUNDDOWN(F3504-E3504-430000,-3))</f>
        <v/>
      </c>
      <c r="Q3504" s="21">
        <f>MAX(0,ROUNDDOWN(F3504-E3504-430000-H3504,-3))</f>
        <v/>
      </c>
      <c r="R3504" s="21">
        <f>IF(F3504&lt;=450000,0,MAX(0,P3504*0.06-MIN(50000,P3504)*0.03))</f>
        <v/>
      </c>
      <c r="S3504" s="21">
        <f>IF(F3504&lt;=450000,0,MAX(0,P3504*0.04-MIN(50000,P3504)*0.02))</f>
        <v/>
      </c>
      <c r="T3504" s="21">
        <f>IF(F3504&lt;=450000,0,MAX(0,Q3504*0.06-MIN(50000,Q3504)*0.03))</f>
        <v/>
      </c>
      <c r="U3504" s="21">
        <f>IF(F3504&lt;=450000,0,MAX(0,Q3504*0.04-MIN(50000,Q3504)*0.02))</f>
        <v/>
      </c>
      <c r="V3504" s="21">
        <f>50000+MAX(0,G3504-480000)</f>
        <v/>
      </c>
      <c r="W3504" s="21">
        <f>P3504-V3504</f>
        <v/>
      </c>
      <c r="X3504" s="21">
        <f>Q3504-V3504</f>
        <v/>
      </c>
      <c r="Y3504" s="22">
        <f>IF(W3504&lt;0,0.9,LOOKUP(W3504,{0,1950001,3300001,6950001,9000001,18000001,40000001},{0.84895,0.7979,0.6958,0.66517,0.56307,0.4916,0.44055}))</f>
        <v/>
      </c>
      <c r="Z3504" s="22">
        <f>IF(X3504&lt;0,0.9,LOOKUP(X3504,{0,1950001,3300001,6950001,9000001,18000001,40000001},{0.84895,0.7979,0.6958,0.66517,0.56307,0.4916,0.44055}))</f>
        <v/>
      </c>
      <c r="AA3504" s="22">
        <f>IF(W3504&lt;0,0,CHOOSE(MATCH(W3504,{0,1950001,3300001,6950001,9000001},1),5.105/84.895,10.21/79.79,20.42/69.58,23.483/66.517,33.693/56.307))</f>
        <v/>
      </c>
      <c r="AB3504" s="21">
        <f>IF(C3504&lt;=2000,0,(MIN(C3504,ROUNDDOWN(F3504*0.3,0))-2000)*0.1)</f>
        <v/>
      </c>
      <c r="AC3504" s="21">
        <f>IF(C3504&lt;=2000,0,MIN((C3504-2000)*Y3504,(R3504+S3504)*0.2))</f>
        <v/>
      </c>
      <c r="AD3504" s="21">
        <f>IF(C3504&lt;=2000,0,MIN((C3504-2000)*Z3504,(T3504+U3504)*0.2))</f>
        <v/>
      </c>
      <c r="AE3504" s="21">
        <f>AC3504*AA3504</f>
        <v/>
      </c>
      <c r="AF3504" s="21">
        <f>ROUNDDOWN(R3504,-2)+ROUNDDOWN(S3504,-2)</f>
        <v/>
      </c>
      <c r="AG3504" s="21">
        <f>ROUNDDOWN(MAX(0,R3504-(AB3504+AC3504+AE3504)*0.6),-2)+ROUNDDOWN(MAX(0,S3504-(AB3504+AC3504+AE3504)*0.4),-2)</f>
        <v/>
      </c>
      <c r="AH3504" s="21">
        <f>ROUNDDOWN(MAX(0,T3504-(AB3504+AD3504)*0.6),-2)+ROUNDDOWN(MAX(0,U3504-(AB3504+AD3504)*0.4),-2)</f>
        <v/>
      </c>
      <c r="AI3504" s="21">
        <f>ROUNDDOWN(T3504,-2)+ROUNDDOWN(U3504,-2)</f>
        <v/>
      </c>
      <c r="AJ3504" s="21">
        <f>M3504+AF3504</f>
        <v/>
      </c>
      <c r="AK3504" s="21">
        <f>M3504+AG3504</f>
        <v/>
      </c>
      <c r="AL3504" s="21">
        <f>N3504+AH3504</f>
        <v/>
      </c>
      <c r="AM3504" s="21">
        <f>O3504+AI3504</f>
        <v/>
      </c>
      <c r="AN3504" s="21">
        <f>N3504+AI3504</f>
        <v/>
      </c>
      <c r="AO3504" s="21">
        <f>ROUNDDOWN((R3504+S3504)*0.2/Y3504+2000,0)</f>
        <v/>
      </c>
      <c r="AP3504" s="21">
        <f>ROUNDDOWN((T3504+U3504)*0.2/Z3504+2000,0)</f>
        <v/>
      </c>
      <c r="AQ3504" s="21">
        <f>AL3504-AK3504</f>
        <v/>
      </c>
      <c r="AR3504" s="21">
        <f>AM3504-AK3504</f>
        <v/>
      </c>
      <c r="AS3504" s="21">
        <f>AM3504-AL3504</f>
        <v/>
      </c>
      <c r="AT3504" s="21">
        <f>AK3504+C3504-AJ3504</f>
        <v/>
      </c>
      <c r="AU3504" s="21">
        <f>AL3504+C3504-AM3504</f>
        <v/>
      </c>
      <c r="AV3504" s="21">
        <f>AN3504+C3504-AM3504</f>
        <v/>
      </c>
    </row>
    <row r="3505">
      <c r="A3505" t="inlineStr">
        <is>
          <t>1万円刻み</t>
        </is>
      </c>
      <c r="B3505" s="21">
        <f>'5_1万円刻み'!$A$1742</f>
        <v/>
      </c>
      <c r="C3505" s="21">
        <f>AO3505</f>
        <v/>
      </c>
      <c r="D3505" s="21" t="n">
        <v>0</v>
      </c>
      <c r="E3505" s="21">
        <f>ROUND(MIN(B3505/12,650000)*12*0.0915+MIN(B3505/12,1390000)*12*(0.0504+0)+B3505*0.005,0)</f>
        <v/>
      </c>
      <c r="F3505" s="21">
        <f>IF(B3505&lt;741000,0,IF(B3505&lt;2191000,B3505-740000,IF(B3505&lt;2193000,1451000,IF(B3505&lt;2196000,1453000,IF(B3505&lt;2200000,1456000,IF(B3505&lt;3600000,ROUND(ROUNDDOWN(B3505/4,-3)*2.8,0)-80000,IF(B3505&lt;6600000,ROUND(ROUNDDOWN(B3505/4,-3)*3.2,0)-440000,IF(B3505&lt;8500000,ROUNDDOWN(B3505*0.9,0)-1100000,B3505-1950000))))))))</f>
        <v/>
      </c>
      <c r="G3505" s="21">
        <f>IF(F3505&gt;23500000,NA(),IF(F3505&lt;=4890000,1040000,IF(F3505&lt;=6550000,670000,620000)))</f>
        <v/>
      </c>
      <c r="H3505" s="21">
        <f>IF(D3505&lt;=0,0,MAX(0,MIN(2000000,D3505-MIN(100000,ROUNDDOWN(F3505*0.05,0)))))</f>
        <v/>
      </c>
      <c r="I3505" s="21">
        <f>IF(C3505&lt;=2000,0,MIN(C3505,ROUNDDOWN(F3505*0.4,0))-2000)</f>
        <v/>
      </c>
      <c r="J3505" s="21">
        <f>MAX(0,ROUNDDOWN(F3505-E3505-G3505,-3))</f>
        <v/>
      </c>
      <c r="K3505" s="21">
        <f>MAX(0,ROUNDDOWN(F3505-E3505-G3505-H3505-I3505,-3))</f>
        <v/>
      </c>
      <c r="L3505" s="21">
        <f>MAX(0,ROUNDDOWN(F3505-E3505-G3505-H3505,-3))</f>
        <v/>
      </c>
      <c r="M3505" s="21">
        <f>IF(J3505&lt;=0,0,ROUNDDOWN((J3505*LOOKUP(J3505,{0,1950001,3300001,6950001,9000001,18000001,40000001},{0.05,0.1,0.2,0.23,0.33,0.4,0.45})-LOOKUP(J3505,{0,1950001,3300001,6950001,9000001,18000001,40000001},{0,97500,427500,636000,1536000,2796000,4796000}))*1.021,-2))</f>
        <v/>
      </c>
      <c r="N3505" s="21">
        <f>IF(K3505&lt;=0,0,ROUNDDOWN((K3505*LOOKUP(K3505,{0,1950001,3300001,6950001,9000001,18000001,40000001},{0.05,0.1,0.2,0.23,0.33,0.4,0.45})-LOOKUP(K3505,{0,1950001,3300001,6950001,9000001,18000001,40000001},{0,97500,427500,636000,1536000,2796000,4796000}))*1.021,-2))</f>
        <v/>
      </c>
      <c r="O3505" s="21">
        <f>IF(L3505&lt;=0,0,ROUNDDOWN((L3505*LOOKUP(L3505,{0,1950001,3300001,6950001,9000001,18000001,40000001},{0.05,0.1,0.2,0.23,0.33,0.4,0.45})-LOOKUP(L3505,{0,1950001,3300001,6950001,9000001,18000001,40000001},{0,97500,427500,636000,1536000,2796000,4796000}))*1.021,-2))</f>
        <v/>
      </c>
      <c r="P3505" s="21">
        <f>MAX(0,ROUNDDOWN(F3505-E3505-430000,-3))</f>
        <v/>
      </c>
      <c r="Q3505" s="21">
        <f>MAX(0,ROUNDDOWN(F3505-E3505-430000-H3505,-3))</f>
        <v/>
      </c>
      <c r="R3505" s="21">
        <f>IF(F3505&lt;=450000,0,MAX(0,P3505*0.06-MIN(50000,P3505)*0.03))</f>
        <v/>
      </c>
      <c r="S3505" s="21">
        <f>IF(F3505&lt;=450000,0,MAX(0,P3505*0.04-MIN(50000,P3505)*0.02))</f>
        <v/>
      </c>
      <c r="T3505" s="21">
        <f>IF(F3505&lt;=450000,0,MAX(0,Q3505*0.06-MIN(50000,Q3505)*0.03))</f>
        <v/>
      </c>
      <c r="U3505" s="21">
        <f>IF(F3505&lt;=450000,0,MAX(0,Q3505*0.04-MIN(50000,Q3505)*0.02))</f>
        <v/>
      </c>
      <c r="V3505" s="21">
        <f>50000+MAX(0,G3505-480000)</f>
        <v/>
      </c>
      <c r="W3505" s="21">
        <f>P3505-V3505</f>
        <v/>
      </c>
      <c r="X3505" s="21">
        <f>Q3505-V3505</f>
        <v/>
      </c>
      <c r="Y3505" s="22">
        <f>IF(W3505&lt;0,0.9,LOOKUP(W3505,{0,1950001,3300001,6950001,9000001,18000001,40000001},{0.84895,0.7979,0.6958,0.66517,0.56307,0.4916,0.44055}))</f>
        <v/>
      </c>
      <c r="Z3505" s="22">
        <f>IF(X3505&lt;0,0.9,LOOKUP(X3505,{0,1950001,3300001,6950001,9000001,18000001,40000001},{0.84895,0.7979,0.6958,0.66517,0.56307,0.4916,0.44055}))</f>
        <v/>
      </c>
      <c r="AA3505" s="22">
        <f>IF(W3505&lt;0,0,CHOOSE(MATCH(W3505,{0,1950001,3300001,6950001,9000001},1),5.105/84.895,10.21/79.79,20.42/69.58,23.483/66.517,33.693/56.307))</f>
        <v/>
      </c>
      <c r="AB3505" s="21">
        <f>IF(C3505&lt;=2000,0,(MIN(C3505,ROUNDDOWN(F3505*0.3,0))-2000)*0.1)</f>
        <v/>
      </c>
      <c r="AC3505" s="21">
        <f>IF(C3505&lt;=2000,0,MIN((C3505-2000)*Y3505,(R3505+S3505)*0.2))</f>
        <v/>
      </c>
      <c r="AD3505" s="21">
        <f>IF(C3505&lt;=2000,0,MIN((C3505-2000)*Z3505,(T3505+U3505)*0.2))</f>
        <v/>
      </c>
      <c r="AE3505" s="21">
        <f>AC3505*AA3505</f>
        <v/>
      </c>
      <c r="AF3505" s="21">
        <f>ROUNDDOWN(R3505,-2)+ROUNDDOWN(S3505,-2)</f>
        <v/>
      </c>
      <c r="AG3505" s="21">
        <f>ROUNDDOWN(MAX(0,R3505-(AB3505+AC3505+AE3505)*0.6),-2)+ROUNDDOWN(MAX(0,S3505-(AB3505+AC3505+AE3505)*0.4),-2)</f>
        <v/>
      </c>
      <c r="AH3505" s="21">
        <f>ROUNDDOWN(MAX(0,T3505-(AB3505+AD3505)*0.6),-2)+ROUNDDOWN(MAX(0,U3505-(AB3505+AD3505)*0.4),-2)</f>
        <v/>
      </c>
      <c r="AI3505" s="21">
        <f>ROUNDDOWN(T3505,-2)+ROUNDDOWN(U3505,-2)</f>
        <v/>
      </c>
      <c r="AJ3505" s="21">
        <f>M3505+AF3505</f>
        <v/>
      </c>
      <c r="AK3505" s="21">
        <f>M3505+AG3505</f>
        <v/>
      </c>
      <c r="AL3505" s="21">
        <f>N3505+AH3505</f>
        <v/>
      </c>
      <c r="AM3505" s="21">
        <f>O3505+AI3505</f>
        <v/>
      </c>
      <c r="AN3505" s="21">
        <f>N3505+AI3505</f>
        <v/>
      </c>
      <c r="AO3505" s="21">
        <f>ROUNDDOWN((R3505+S3505)*0.2/Y3505+2000,0)</f>
        <v/>
      </c>
      <c r="AP3505" s="21">
        <f>ROUNDDOWN((T3505+U3505)*0.2/Z3505+2000,0)</f>
        <v/>
      </c>
      <c r="AQ3505" s="21">
        <f>AL3505-AK3505</f>
        <v/>
      </c>
      <c r="AR3505" s="21">
        <f>AM3505-AK3505</f>
        <v/>
      </c>
      <c r="AS3505" s="21">
        <f>AM3505-AL3505</f>
        <v/>
      </c>
      <c r="AT3505" s="21">
        <f>AK3505+C3505-AJ3505</f>
        <v/>
      </c>
      <c r="AU3505" s="21">
        <f>AL3505+C3505-AM3505</f>
        <v/>
      </c>
      <c r="AV3505" s="21">
        <f>AN3505+C3505-AM3505</f>
        <v/>
      </c>
    </row>
    <row r="3506">
      <c r="A3506" t="inlineStr">
        <is>
          <t>1万円刻み</t>
        </is>
      </c>
      <c r="B3506" s="21">
        <f>'5_1万円刻み'!$A$1743</f>
        <v/>
      </c>
      <c r="C3506" s="21">
        <f>AO3506</f>
        <v/>
      </c>
      <c r="D3506" s="21" t="n">
        <v>0</v>
      </c>
      <c r="E3506" s="21">
        <f>ROUND(MIN(B3506/12,650000)*12*0.0915+MIN(B3506/12,1390000)*12*(0.0504+0)+B3506*0.005,0)</f>
        <v/>
      </c>
      <c r="F3506" s="21">
        <f>IF(B3506&lt;741000,0,IF(B3506&lt;2191000,B3506-740000,IF(B3506&lt;2193000,1451000,IF(B3506&lt;2196000,1453000,IF(B3506&lt;2200000,1456000,IF(B3506&lt;3600000,ROUND(ROUNDDOWN(B3506/4,-3)*2.8,0)-80000,IF(B3506&lt;6600000,ROUND(ROUNDDOWN(B3506/4,-3)*3.2,0)-440000,IF(B3506&lt;8500000,ROUNDDOWN(B3506*0.9,0)-1100000,B3506-1950000))))))))</f>
        <v/>
      </c>
      <c r="G3506" s="21">
        <f>IF(F3506&gt;23500000,NA(),IF(F3506&lt;=4890000,1040000,IF(F3506&lt;=6550000,670000,620000)))</f>
        <v/>
      </c>
      <c r="H3506" s="21">
        <f>IF(D3506&lt;=0,0,MAX(0,MIN(2000000,D3506-MIN(100000,ROUNDDOWN(F3506*0.05,0)))))</f>
        <v/>
      </c>
      <c r="I3506" s="21">
        <f>IF(C3506&lt;=2000,0,MIN(C3506,ROUNDDOWN(F3506*0.4,0))-2000)</f>
        <v/>
      </c>
      <c r="J3506" s="21">
        <f>MAX(0,ROUNDDOWN(F3506-E3506-G3506,-3))</f>
        <v/>
      </c>
      <c r="K3506" s="21">
        <f>MAX(0,ROUNDDOWN(F3506-E3506-G3506-H3506-I3506,-3))</f>
        <v/>
      </c>
      <c r="L3506" s="21">
        <f>MAX(0,ROUNDDOWN(F3506-E3506-G3506-H3506,-3))</f>
        <v/>
      </c>
      <c r="M3506" s="21">
        <f>IF(J3506&lt;=0,0,ROUNDDOWN((J3506*LOOKUP(J3506,{0,1950001,3300001,6950001,9000001,18000001,40000001},{0.05,0.1,0.2,0.23,0.33,0.4,0.45})-LOOKUP(J3506,{0,1950001,3300001,6950001,9000001,18000001,40000001},{0,97500,427500,636000,1536000,2796000,4796000}))*1.021,-2))</f>
        <v/>
      </c>
      <c r="N3506" s="21">
        <f>IF(K3506&lt;=0,0,ROUNDDOWN((K3506*LOOKUP(K3506,{0,1950001,3300001,6950001,9000001,18000001,40000001},{0.05,0.1,0.2,0.23,0.33,0.4,0.45})-LOOKUP(K3506,{0,1950001,3300001,6950001,9000001,18000001,40000001},{0,97500,427500,636000,1536000,2796000,4796000}))*1.021,-2))</f>
        <v/>
      </c>
      <c r="O3506" s="21">
        <f>IF(L3506&lt;=0,0,ROUNDDOWN((L3506*LOOKUP(L3506,{0,1950001,3300001,6950001,9000001,18000001,40000001},{0.05,0.1,0.2,0.23,0.33,0.4,0.45})-LOOKUP(L3506,{0,1950001,3300001,6950001,9000001,18000001,40000001},{0,97500,427500,636000,1536000,2796000,4796000}))*1.021,-2))</f>
        <v/>
      </c>
      <c r="P3506" s="21">
        <f>MAX(0,ROUNDDOWN(F3506-E3506-430000,-3))</f>
        <v/>
      </c>
      <c r="Q3506" s="21">
        <f>MAX(0,ROUNDDOWN(F3506-E3506-430000-H3506,-3))</f>
        <v/>
      </c>
      <c r="R3506" s="21">
        <f>IF(F3506&lt;=450000,0,MAX(0,P3506*0.06-MIN(50000,P3506)*0.03))</f>
        <v/>
      </c>
      <c r="S3506" s="21">
        <f>IF(F3506&lt;=450000,0,MAX(0,P3506*0.04-MIN(50000,P3506)*0.02))</f>
        <v/>
      </c>
      <c r="T3506" s="21">
        <f>IF(F3506&lt;=450000,0,MAX(0,Q3506*0.06-MIN(50000,Q3506)*0.03))</f>
        <v/>
      </c>
      <c r="U3506" s="21">
        <f>IF(F3506&lt;=450000,0,MAX(0,Q3506*0.04-MIN(50000,Q3506)*0.02))</f>
        <v/>
      </c>
      <c r="V3506" s="21">
        <f>50000+MAX(0,G3506-480000)</f>
        <v/>
      </c>
      <c r="W3506" s="21">
        <f>P3506-V3506</f>
        <v/>
      </c>
      <c r="X3506" s="21">
        <f>Q3506-V3506</f>
        <v/>
      </c>
      <c r="Y3506" s="22">
        <f>IF(W3506&lt;0,0.9,LOOKUP(W3506,{0,1950001,3300001,6950001,9000001,18000001,40000001},{0.84895,0.7979,0.6958,0.66517,0.56307,0.4916,0.44055}))</f>
        <v/>
      </c>
      <c r="Z3506" s="22">
        <f>IF(X3506&lt;0,0.9,LOOKUP(X3506,{0,1950001,3300001,6950001,9000001,18000001,40000001},{0.84895,0.7979,0.6958,0.66517,0.56307,0.4916,0.44055}))</f>
        <v/>
      </c>
      <c r="AA3506" s="22">
        <f>IF(W3506&lt;0,0,CHOOSE(MATCH(W3506,{0,1950001,3300001,6950001,9000001},1),5.105/84.895,10.21/79.79,20.42/69.58,23.483/66.517,33.693/56.307))</f>
        <v/>
      </c>
      <c r="AB3506" s="21">
        <f>IF(C3506&lt;=2000,0,(MIN(C3506,ROUNDDOWN(F3506*0.3,0))-2000)*0.1)</f>
        <v/>
      </c>
      <c r="AC3506" s="21">
        <f>IF(C3506&lt;=2000,0,MIN((C3506-2000)*Y3506,(R3506+S3506)*0.2))</f>
        <v/>
      </c>
      <c r="AD3506" s="21">
        <f>IF(C3506&lt;=2000,0,MIN((C3506-2000)*Z3506,(T3506+U3506)*0.2))</f>
        <v/>
      </c>
      <c r="AE3506" s="21">
        <f>AC3506*AA3506</f>
        <v/>
      </c>
      <c r="AF3506" s="21">
        <f>ROUNDDOWN(R3506,-2)+ROUNDDOWN(S3506,-2)</f>
        <v/>
      </c>
      <c r="AG3506" s="21">
        <f>ROUNDDOWN(MAX(0,R3506-(AB3506+AC3506+AE3506)*0.6),-2)+ROUNDDOWN(MAX(0,S3506-(AB3506+AC3506+AE3506)*0.4),-2)</f>
        <v/>
      </c>
      <c r="AH3506" s="21">
        <f>ROUNDDOWN(MAX(0,T3506-(AB3506+AD3506)*0.6),-2)+ROUNDDOWN(MAX(0,U3506-(AB3506+AD3506)*0.4),-2)</f>
        <v/>
      </c>
      <c r="AI3506" s="21">
        <f>ROUNDDOWN(T3506,-2)+ROUNDDOWN(U3506,-2)</f>
        <v/>
      </c>
      <c r="AJ3506" s="21">
        <f>M3506+AF3506</f>
        <v/>
      </c>
      <c r="AK3506" s="21">
        <f>M3506+AG3506</f>
        <v/>
      </c>
      <c r="AL3506" s="21">
        <f>N3506+AH3506</f>
        <v/>
      </c>
      <c r="AM3506" s="21">
        <f>O3506+AI3506</f>
        <v/>
      </c>
      <c r="AN3506" s="21">
        <f>N3506+AI3506</f>
        <v/>
      </c>
      <c r="AO3506" s="21">
        <f>ROUNDDOWN((R3506+S3506)*0.2/Y3506+2000,0)</f>
        <v/>
      </c>
      <c r="AP3506" s="21">
        <f>ROUNDDOWN((T3506+U3506)*0.2/Z3506+2000,0)</f>
        <v/>
      </c>
      <c r="AQ3506" s="21">
        <f>AL3506-AK3506</f>
        <v/>
      </c>
      <c r="AR3506" s="21">
        <f>AM3506-AK3506</f>
        <v/>
      </c>
      <c r="AS3506" s="21">
        <f>AM3506-AL3506</f>
        <v/>
      </c>
      <c r="AT3506" s="21">
        <f>AK3506+C3506-AJ3506</f>
        <v/>
      </c>
      <c r="AU3506" s="21">
        <f>AL3506+C3506-AM3506</f>
        <v/>
      </c>
      <c r="AV3506" s="21">
        <f>AN3506+C3506-AM3506</f>
        <v/>
      </c>
    </row>
    <row r="3507">
      <c r="A3507" t="inlineStr">
        <is>
          <t>1万円刻み</t>
        </is>
      </c>
      <c r="B3507" s="21">
        <f>'5_1万円刻み'!$A$1744</f>
        <v/>
      </c>
      <c r="C3507" s="21">
        <f>AO3507</f>
        <v/>
      </c>
      <c r="D3507" s="21" t="n">
        <v>0</v>
      </c>
      <c r="E3507" s="21">
        <f>ROUND(MIN(B3507/12,650000)*12*0.0915+MIN(B3507/12,1390000)*12*(0.0504+0)+B3507*0.005,0)</f>
        <v/>
      </c>
      <c r="F3507" s="21">
        <f>IF(B3507&lt;741000,0,IF(B3507&lt;2191000,B3507-740000,IF(B3507&lt;2193000,1451000,IF(B3507&lt;2196000,1453000,IF(B3507&lt;2200000,1456000,IF(B3507&lt;3600000,ROUND(ROUNDDOWN(B3507/4,-3)*2.8,0)-80000,IF(B3507&lt;6600000,ROUND(ROUNDDOWN(B3507/4,-3)*3.2,0)-440000,IF(B3507&lt;8500000,ROUNDDOWN(B3507*0.9,0)-1100000,B3507-1950000))))))))</f>
        <v/>
      </c>
      <c r="G3507" s="21">
        <f>IF(F3507&gt;23500000,NA(),IF(F3507&lt;=4890000,1040000,IF(F3507&lt;=6550000,670000,620000)))</f>
        <v/>
      </c>
      <c r="H3507" s="21">
        <f>IF(D3507&lt;=0,0,MAX(0,MIN(2000000,D3507-MIN(100000,ROUNDDOWN(F3507*0.05,0)))))</f>
        <v/>
      </c>
      <c r="I3507" s="21">
        <f>IF(C3507&lt;=2000,0,MIN(C3507,ROUNDDOWN(F3507*0.4,0))-2000)</f>
        <v/>
      </c>
      <c r="J3507" s="21">
        <f>MAX(0,ROUNDDOWN(F3507-E3507-G3507,-3))</f>
        <v/>
      </c>
      <c r="K3507" s="21">
        <f>MAX(0,ROUNDDOWN(F3507-E3507-G3507-H3507-I3507,-3))</f>
        <v/>
      </c>
      <c r="L3507" s="21">
        <f>MAX(0,ROUNDDOWN(F3507-E3507-G3507-H3507,-3))</f>
        <v/>
      </c>
      <c r="M3507" s="21">
        <f>IF(J3507&lt;=0,0,ROUNDDOWN((J3507*LOOKUP(J3507,{0,1950001,3300001,6950001,9000001,18000001,40000001},{0.05,0.1,0.2,0.23,0.33,0.4,0.45})-LOOKUP(J3507,{0,1950001,3300001,6950001,9000001,18000001,40000001},{0,97500,427500,636000,1536000,2796000,4796000}))*1.021,-2))</f>
        <v/>
      </c>
      <c r="N3507" s="21">
        <f>IF(K3507&lt;=0,0,ROUNDDOWN((K3507*LOOKUP(K3507,{0,1950001,3300001,6950001,9000001,18000001,40000001},{0.05,0.1,0.2,0.23,0.33,0.4,0.45})-LOOKUP(K3507,{0,1950001,3300001,6950001,9000001,18000001,40000001},{0,97500,427500,636000,1536000,2796000,4796000}))*1.021,-2))</f>
        <v/>
      </c>
      <c r="O3507" s="21">
        <f>IF(L3507&lt;=0,0,ROUNDDOWN((L3507*LOOKUP(L3507,{0,1950001,3300001,6950001,9000001,18000001,40000001},{0.05,0.1,0.2,0.23,0.33,0.4,0.45})-LOOKUP(L3507,{0,1950001,3300001,6950001,9000001,18000001,40000001},{0,97500,427500,636000,1536000,2796000,4796000}))*1.021,-2))</f>
        <v/>
      </c>
      <c r="P3507" s="21">
        <f>MAX(0,ROUNDDOWN(F3507-E3507-430000,-3))</f>
        <v/>
      </c>
      <c r="Q3507" s="21">
        <f>MAX(0,ROUNDDOWN(F3507-E3507-430000-H3507,-3))</f>
        <v/>
      </c>
      <c r="R3507" s="21">
        <f>IF(F3507&lt;=450000,0,MAX(0,P3507*0.06-MIN(50000,P3507)*0.03))</f>
        <v/>
      </c>
      <c r="S3507" s="21">
        <f>IF(F3507&lt;=450000,0,MAX(0,P3507*0.04-MIN(50000,P3507)*0.02))</f>
        <v/>
      </c>
      <c r="T3507" s="21">
        <f>IF(F3507&lt;=450000,0,MAX(0,Q3507*0.06-MIN(50000,Q3507)*0.03))</f>
        <v/>
      </c>
      <c r="U3507" s="21">
        <f>IF(F3507&lt;=450000,0,MAX(0,Q3507*0.04-MIN(50000,Q3507)*0.02))</f>
        <v/>
      </c>
      <c r="V3507" s="21">
        <f>50000+MAX(0,G3507-480000)</f>
        <v/>
      </c>
      <c r="W3507" s="21">
        <f>P3507-V3507</f>
        <v/>
      </c>
      <c r="X3507" s="21">
        <f>Q3507-V3507</f>
        <v/>
      </c>
      <c r="Y3507" s="22">
        <f>IF(W3507&lt;0,0.9,LOOKUP(W3507,{0,1950001,3300001,6950001,9000001,18000001,40000001},{0.84895,0.7979,0.6958,0.66517,0.56307,0.4916,0.44055}))</f>
        <v/>
      </c>
      <c r="Z3507" s="22">
        <f>IF(X3507&lt;0,0.9,LOOKUP(X3507,{0,1950001,3300001,6950001,9000001,18000001,40000001},{0.84895,0.7979,0.6958,0.66517,0.56307,0.4916,0.44055}))</f>
        <v/>
      </c>
      <c r="AA3507" s="22">
        <f>IF(W3507&lt;0,0,CHOOSE(MATCH(W3507,{0,1950001,3300001,6950001,9000001},1),5.105/84.895,10.21/79.79,20.42/69.58,23.483/66.517,33.693/56.307))</f>
        <v/>
      </c>
      <c r="AB3507" s="21">
        <f>IF(C3507&lt;=2000,0,(MIN(C3507,ROUNDDOWN(F3507*0.3,0))-2000)*0.1)</f>
        <v/>
      </c>
      <c r="AC3507" s="21">
        <f>IF(C3507&lt;=2000,0,MIN((C3507-2000)*Y3507,(R3507+S3507)*0.2))</f>
        <v/>
      </c>
      <c r="AD3507" s="21">
        <f>IF(C3507&lt;=2000,0,MIN((C3507-2000)*Z3507,(T3507+U3507)*0.2))</f>
        <v/>
      </c>
      <c r="AE3507" s="21">
        <f>AC3507*AA3507</f>
        <v/>
      </c>
      <c r="AF3507" s="21">
        <f>ROUNDDOWN(R3507,-2)+ROUNDDOWN(S3507,-2)</f>
        <v/>
      </c>
      <c r="AG3507" s="21">
        <f>ROUNDDOWN(MAX(0,R3507-(AB3507+AC3507+AE3507)*0.6),-2)+ROUNDDOWN(MAX(0,S3507-(AB3507+AC3507+AE3507)*0.4),-2)</f>
        <v/>
      </c>
      <c r="AH3507" s="21">
        <f>ROUNDDOWN(MAX(0,T3507-(AB3507+AD3507)*0.6),-2)+ROUNDDOWN(MAX(0,U3507-(AB3507+AD3507)*0.4),-2)</f>
        <v/>
      </c>
      <c r="AI3507" s="21">
        <f>ROUNDDOWN(T3507,-2)+ROUNDDOWN(U3507,-2)</f>
        <v/>
      </c>
      <c r="AJ3507" s="21">
        <f>M3507+AF3507</f>
        <v/>
      </c>
      <c r="AK3507" s="21">
        <f>M3507+AG3507</f>
        <v/>
      </c>
      <c r="AL3507" s="21">
        <f>N3507+AH3507</f>
        <v/>
      </c>
      <c r="AM3507" s="21">
        <f>O3507+AI3507</f>
        <v/>
      </c>
      <c r="AN3507" s="21">
        <f>N3507+AI3507</f>
        <v/>
      </c>
      <c r="AO3507" s="21">
        <f>ROUNDDOWN((R3507+S3507)*0.2/Y3507+2000,0)</f>
        <v/>
      </c>
      <c r="AP3507" s="21">
        <f>ROUNDDOWN((T3507+U3507)*0.2/Z3507+2000,0)</f>
        <v/>
      </c>
      <c r="AQ3507" s="21">
        <f>AL3507-AK3507</f>
        <v/>
      </c>
      <c r="AR3507" s="21">
        <f>AM3507-AK3507</f>
        <v/>
      </c>
      <c r="AS3507" s="21">
        <f>AM3507-AL3507</f>
        <v/>
      </c>
      <c r="AT3507" s="21">
        <f>AK3507+C3507-AJ3507</f>
        <v/>
      </c>
      <c r="AU3507" s="21">
        <f>AL3507+C3507-AM3507</f>
        <v/>
      </c>
      <c r="AV3507" s="21">
        <f>AN3507+C3507-AM3507</f>
        <v/>
      </c>
    </row>
    <row r="3508">
      <c r="A3508" t="inlineStr">
        <is>
          <t>1万円刻み</t>
        </is>
      </c>
      <c r="B3508" s="21">
        <f>'5_1万円刻み'!$A$1745</f>
        <v/>
      </c>
      <c r="C3508" s="21">
        <f>AO3508</f>
        <v/>
      </c>
      <c r="D3508" s="21" t="n">
        <v>0</v>
      </c>
      <c r="E3508" s="21">
        <f>ROUND(MIN(B3508/12,650000)*12*0.0915+MIN(B3508/12,1390000)*12*(0.0504+0)+B3508*0.005,0)</f>
        <v/>
      </c>
      <c r="F3508" s="21">
        <f>IF(B3508&lt;741000,0,IF(B3508&lt;2191000,B3508-740000,IF(B3508&lt;2193000,1451000,IF(B3508&lt;2196000,1453000,IF(B3508&lt;2200000,1456000,IF(B3508&lt;3600000,ROUND(ROUNDDOWN(B3508/4,-3)*2.8,0)-80000,IF(B3508&lt;6600000,ROUND(ROUNDDOWN(B3508/4,-3)*3.2,0)-440000,IF(B3508&lt;8500000,ROUNDDOWN(B3508*0.9,0)-1100000,B3508-1950000))))))))</f>
        <v/>
      </c>
      <c r="G3508" s="21">
        <f>IF(F3508&gt;23500000,NA(),IF(F3508&lt;=4890000,1040000,IF(F3508&lt;=6550000,670000,620000)))</f>
        <v/>
      </c>
      <c r="H3508" s="21">
        <f>IF(D3508&lt;=0,0,MAX(0,MIN(2000000,D3508-MIN(100000,ROUNDDOWN(F3508*0.05,0)))))</f>
        <v/>
      </c>
      <c r="I3508" s="21">
        <f>IF(C3508&lt;=2000,0,MIN(C3508,ROUNDDOWN(F3508*0.4,0))-2000)</f>
        <v/>
      </c>
      <c r="J3508" s="21">
        <f>MAX(0,ROUNDDOWN(F3508-E3508-G3508,-3))</f>
        <v/>
      </c>
      <c r="K3508" s="21">
        <f>MAX(0,ROUNDDOWN(F3508-E3508-G3508-H3508-I3508,-3))</f>
        <v/>
      </c>
      <c r="L3508" s="21">
        <f>MAX(0,ROUNDDOWN(F3508-E3508-G3508-H3508,-3))</f>
        <v/>
      </c>
      <c r="M3508" s="21">
        <f>IF(J3508&lt;=0,0,ROUNDDOWN((J3508*LOOKUP(J3508,{0,1950001,3300001,6950001,9000001,18000001,40000001},{0.05,0.1,0.2,0.23,0.33,0.4,0.45})-LOOKUP(J3508,{0,1950001,3300001,6950001,9000001,18000001,40000001},{0,97500,427500,636000,1536000,2796000,4796000}))*1.021,-2))</f>
        <v/>
      </c>
      <c r="N3508" s="21">
        <f>IF(K3508&lt;=0,0,ROUNDDOWN((K3508*LOOKUP(K3508,{0,1950001,3300001,6950001,9000001,18000001,40000001},{0.05,0.1,0.2,0.23,0.33,0.4,0.45})-LOOKUP(K3508,{0,1950001,3300001,6950001,9000001,18000001,40000001},{0,97500,427500,636000,1536000,2796000,4796000}))*1.021,-2))</f>
        <v/>
      </c>
      <c r="O3508" s="21">
        <f>IF(L3508&lt;=0,0,ROUNDDOWN((L3508*LOOKUP(L3508,{0,1950001,3300001,6950001,9000001,18000001,40000001},{0.05,0.1,0.2,0.23,0.33,0.4,0.45})-LOOKUP(L3508,{0,1950001,3300001,6950001,9000001,18000001,40000001},{0,97500,427500,636000,1536000,2796000,4796000}))*1.021,-2))</f>
        <v/>
      </c>
      <c r="P3508" s="21">
        <f>MAX(0,ROUNDDOWN(F3508-E3508-430000,-3))</f>
        <v/>
      </c>
      <c r="Q3508" s="21">
        <f>MAX(0,ROUNDDOWN(F3508-E3508-430000-H3508,-3))</f>
        <v/>
      </c>
      <c r="R3508" s="21">
        <f>IF(F3508&lt;=450000,0,MAX(0,P3508*0.06-MIN(50000,P3508)*0.03))</f>
        <v/>
      </c>
      <c r="S3508" s="21">
        <f>IF(F3508&lt;=450000,0,MAX(0,P3508*0.04-MIN(50000,P3508)*0.02))</f>
        <v/>
      </c>
      <c r="T3508" s="21">
        <f>IF(F3508&lt;=450000,0,MAX(0,Q3508*0.06-MIN(50000,Q3508)*0.03))</f>
        <v/>
      </c>
      <c r="U3508" s="21">
        <f>IF(F3508&lt;=450000,0,MAX(0,Q3508*0.04-MIN(50000,Q3508)*0.02))</f>
        <v/>
      </c>
      <c r="V3508" s="21">
        <f>50000+MAX(0,G3508-480000)</f>
        <v/>
      </c>
      <c r="W3508" s="21">
        <f>P3508-V3508</f>
        <v/>
      </c>
      <c r="X3508" s="21">
        <f>Q3508-V3508</f>
        <v/>
      </c>
      <c r="Y3508" s="22">
        <f>IF(W3508&lt;0,0.9,LOOKUP(W3508,{0,1950001,3300001,6950001,9000001,18000001,40000001},{0.84895,0.7979,0.6958,0.66517,0.56307,0.4916,0.44055}))</f>
        <v/>
      </c>
      <c r="Z3508" s="22">
        <f>IF(X3508&lt;0,0.9,LOOKUP(X3508,{0,1950001,3300001,6950001,9000001,18000001,40000001},{0.84895,0.7979,0.6958,0.66517,0.56307,0.4916,0.44055}))</f>
        <v/>
      </c>
      <c r="AA3508" s="22">
        <f>IF(W3508&lt;0,0,CHOOSE(MATCH(W3508,{0,1950001,3300001,6950001,9000001},1),5.105/84.895,10.21/79.79,20.42/69.58,23.483/66.517,33.693/56.307))</f>
        <v/>
      </c>
      <c r="AB3508" s="21">
        <f>IF(C3508&lt;=2000,0,(MIN(C3508,ROUNDDOWN(F3508*0.3,0))-2000)*0.1)</f>
        <v/>
      </c>
      <c r="AC3508" s="21">
        <f>IF(C3508&lt;=2000,0,MIN((C3508-2000)*Y3508,(R3508+S3508)*0.2))</f>
        <v/>
      </c>
      <c r="AD3508" s="21">
        <f>IF(C3508&lt;=2000,0,MIN((C3508-2000)*Z3508,(T3508+U3508)*0.2))</f>
        <v/>
      </c>
      <c r="AE3508" s="21">
        <f>AC3508*AA3508</f>
        <v/>
      </c>
      <c r="AF3508" s="21">
        <f>ROUNDDOWN(R3508,-2)+ROUNDDOWN(S3508,-2)</f>
        <v/>
      </c>
      <c r="AG3508" s="21">
        <f>ROUNDDOWN(MAX(0,R3508-(AB3508+AC3508+AE3508)*0.6),-2)+ROUNDDOWN(MAX(0,S3508-(AB3508+AC3508+AE3508)*0.4),-2)</f>
        <v/>
      </c>
      <c r="AH3508" s="21">
        <f>ROUNDDOWN(MAX(0,T3508-(AB3508+AD3508)*0.6),-2)+ROUNDDOWN(MAX(0,U3508-(AB3508+AD3508)*0.4),-2)</f>
        <v/>
      </c>
      <c r="AI3508" s="21">
        <f>ROUNDDOWN(T3508,-2)+ROUNDDOWN(U3508,-2)</f>
        <v/>
      </c>
      <c r="AJ3508" s="21">
        <f>M3508+AF3508</f>
        <v/>
      </c>
      <c r="AK3508" s="21">
        <f>M3508+AG3508</f>
        <v/>
      </c>
      <c r="AL3508" s="21">
        <f>N3508+AH3508</f>
        <v/>
      </c>
      <c r="AM3508" s="21">
        <f>O3508+AI3508</f>
        <v/>
      </c>
      <c r="AN3508" s="21">
        <f>N3508+AI3508</f>
        <v/>
      </c>
      <c r="AO3508" s="21">
        <f>ROUNDDOWN((R3508+S3508)*0.2/Y3508+2000,0)</f>
        <v/>
      </c>
      <c r="AP3508" s="21">
        <f>ROUNDDOWN((T3508+U3508)*0.2/Z3508+2000,0)</f>
        <v/>
      </c>
      <c r="AQ3508" s="21">
        <f>AL3508-AK3508</f>
        <v/>
      </c>
      <c r="AR3508" s="21">
        <f>AM3508-AK3508</f>
        <v/>
      </c>
      <c r="AS3508" s="21">
        <f>AM3508-AL3508</f>
        <v/>
      </c>
      <c r="AT3508" s="21">
        <f>AK3508+C3508-AJ3508</f>
        <v/>
      </c>
      <c r="AU3508" s="21">
        <f>AL3508+C3508-AM3508</f>
        <v/>
      </c>
      <c r="AV3508" s="21">
        <f>AN3508+C3508-AM3508</f>
        <v/>
      </c>
    </row>
    <row r="3509">
      <c r="A3509" t="inlineStr">
        <is>
          <t>1万円刻み</t>
        </is>
      </c>
      <c r="B3509" s="21">
        <f>'5_1万円刻み'!$A$1746</f>
        <v/>
      </c>
      <c r="C3509" s="21">
        <f>AO3509</f>
        <v/>
      </c>
      <c r="D3509" s="21" t="n">
        <v>0</v>
      </c>
      <c r="E3509" s="21">
        <f>ROUND(MIN(B3509/12,650000)*12*0.0915+MIN(B3509/12,1390000)*12*(0.0504+0)+B3509*0.005,0)</f>
        <v/>
      </c>
      <c r="F3509" s="21">
        <f>IF(B3509&lt;741000,0,IF(B3509&lt;2191000,B3509-740000,IF(B3509&lt;2193000,1451000,IF(B3509&lt;2196000,1453000,IF(B3509&lt;2200000,1456000,IF(B3509&lt;3600000,ROUND(ROUNDDOWN(B3509/4,-3)*2.8,0)-80000,IF(B3509&lt;6600000,ROUND(ROUNDDOWN(B3509/4,-3)*3.2,0)-440000,IF(B3509&lt;8500000,ROUNDDOWN(B3509*0.9,0)-1100000,B3509-1950000))))))))</f>
        <v/>
      </c>
      <c r="G3509" s="21">
        <f>IF(F3509&gt;23500000,NA(),IF(F3509&lt;=4890000,1040000,IF(F3509&lt;=6550000,670000,620000)))</f>
        <v/>
      </c>
      <c r="H3509" s="21">
        <f>IF(D3509&lt;=0,0,MAX(0,MIN(2000000,D3509-MIN(100000,ROUNDDOWN(F3509*0.05,0)))))</f>
        <v/>
      </c>
      <c r="I3509" s="21">
        <f>IF(C3509&lt;=2000,0,MIN(C3509,ROUNDDOWN(F3509*0.4,0))-2000)</f>
        <v/>
      </c>
      <c r="J3509" s="21">
        <f>MAX(0,ROUNDDOWN(F3509-E3509-G3509,-3))</f>
        <v/>
      </c>
      <c r="K3509" s="21">
        <f>MAX(0,ROUNDDOWN(F3509-E3509-G3509-H3509-I3509,-3))</f>
        <v/>
      </c>
      <c r="L3509" s="21">
        <f>MAX(0,ROUNDDOWN(F3509-E3509-G3509-H3509,-3))</f>
        <v/>
      </c>
      <c r="M3509" s="21">
        <f>IF(J3509&lt;=0,0,ROUNDDOWN((J3509*LOOKUP(J3509,{0,1950001,3300001,6950001,9000001,18000001,40000001},{0.05,0.1,0.2,0.23,0.33,0.4,0.45})-LOOKUP(J3509,{0,1950001,3300001,6950001,9000001,18000001,40000001},{0,97500,427500,636000,1536000,2796000,4796000}))*1.021,-2))</f>
        <v/>
      </c>
      <c r="N3509" s="21">
        <f>IF(K3509&lt;=0,0,ROUNDDOWN((K3509*LOOKUP(K3509,{0,1950001,3300001,6950001,9000001,18000001,40000001},{0.05,0.1,0.2,0.23,0.33,0.4,0.45})-LOOKUP(K3509,{0,1950001,3300001,6950001,9000001,18000001,40000001},{0,97500,427500,636000,1536000,2796000,4796000}))*1.021,-2))</f>
        <v/>
      </c>
      <c r="O3509" s="21">
        <f>IF(L3509&lt;=0,0,ROUNDDOWN((L3509*LOOKUP(L3509,{0,1950001,3300001,6950001,9000001,18000001,40000001},{0.05,0.1,0.2,0.23,0.33,0.4,0.45})-LOOKUP(L3509,{0,1950001,3300001,6950001,9000001,18000001,40000001},{0,97500,427500,636000,1536000,2796000,4796000}))*1.021,-2))</f>
        <v/>
      </c>
      <c r="P3509" s="21">
        <f>MAX(0,ROUNDDOWN(F3509-E3509-430000,-3))</f>
        <v/>
      </c>
      <c r="Q3509" s="21">
        <f>MAX(0,ROUNDDOWN(F3509-E3509-430000-H3509,-3))</f>
        <v/>
      </c>
      <c r="R3509" s="21">
        <f>IF(F3509&lt;=450000,0,MAX(0,P3509*0.06-MIN(50000,P3509)*0.03))</f>
        <v/>
      </c>
      <c r="S3509" s="21">
        <f>IF(F3509&lt;=450000,0,MAX(0,P3509*0.04-MIN(50000,P3509)*0.02))</f>
        <v/>
      </c>
      <c r="T3509" s="21">
        <f>IF(F3509&lt;=450000,0,MAX(0,Q3509*0.06-MIN(50000,Q3509)*0.03))</f>
        <v/>
      </c>
      <c r="U3509" s="21">
        <f>IF(F3509&lt;=450000,0,MAX(0,Q3509*0.04-MIN(50000,Q3509)*0.02))</f>
        <v/>
      </c>
      <c r="V3509" s="21">
        <f>50000+MAX(0,G3509-480000)</f>
        <v/>
      </c>
      <c r="W3509" s="21">
        <f>P3509-V3509</f>
        <v/>
      </c>
      <c r="X3509" s="21">
        <f>Q3509-V3509</f>
        <v/>
      </c>
      <c r="Y3509" s="22">
        <f>IF(W3509&lt;0,0.9,LOOKUP(W3509,{0,1950001,3300001,6950001,9000001,18000001,40000001},{0.84895,0.7979,0.6958,0.66517,0.56307,0.4916,0.44055}))</f>
        <v/>
      </c>
      <c r="Z3509" s="22">
        <f>IF(X3509&lt;0,0.9,LOOKUP(X3509,{0,1950001,3300001,6950001,9000001,18000001,40000001},{0.84895,0.7979,0.6958,0.66517,0.56307,0.4916,0.44055}))</f>
        <v/>
      </c>
      <c r="AA3509" s="22">
        <f>IF(W3509&lt;0,0,CHOOSE(MATCH(W3509,{0,1950001,3300001,6950001,9000001},1),5.105/84.895,10.21/79.79,20.42/69.58,23.483/66.517,33.693/56.307))</f>
        <v/>
      </c>
      <c r="AB3509" s="21">
        <f>IF(C3509&lt;=2000,0,(MIN(C3509,ROUNDDOWN(F3509*0.3,0))-2000)*0.1)</f>
        <v/>
      </c>
      <c r="AC3509" s="21">
        <f>IF(C3509&lt;=2000,0,MIN((C3509-2000)*Y3509,(R3509+S3509)*0.2))</f>
        <v/>
      </c>
      <c r="AD3509" s="21">
        <f>IF(C3509&lt;=2000,0,MIN((C3509-2000)*Z3509,(T3509+U3509)*0.2))</f>
        <v/>
      </c>
      <c r="AE3509" s="21">
        <f>AC3509*AA3509</f>
        <v/>
      </c>
      <c r="AF3509" s="21">
        <f>ROUNDDOWN(R3509,-2)+ROUNDDOWN(S3509,-2)</f>
        <v/>
      </c>
      <c r="AG3509" s="21">
        <f>ROUNDDOWN(MAX(0,R3509-(AB3509+AC3509+AE3509)*0.6),-2)+ROUNDDOWN(MAX(0,S3509-(AB3509+AC3509+AE3509)*0.4),-2)</f>
        <v/>
      </c>
      <c r="AH3509" s="21">
        <f>ROUNDDOWN(MAX(0,T3509-(AB3509+AD3509)*0.6),-2)+ROUNDDOWN(MAX(0,U3509-(AB3509+AD3509)*0.4),-2)</f>
        <v/>
      </c>
      <c r="AI3509" s="21">
        <f>ROUNDDOWN(T3509,-2)+ROUNDDOWN(U3509,-2)</f>
        <v/>
      </c>
      <c r="AJ3509" s="21">
        <f>M3509+AF3509</f>
        <v/>
      </c>
      <c r="AK3509" s="21">
        <f>M3509+AG3509</f>
        <v/>
      </c>
      <c r="AL3509" s="21">
        <f>N3509+AH3509</f>
        <v/>
      </c>
      <c r="AM3509" s="21">
        <f>O3509+AI3509</f>
        <v/>
      </c>
      <c r="AN3509" s="21">
        <f>N3509+AI3509</f>
        <v/>
      </c>
      <c r="AO3509" s="21">
        <f>ROUNDDOWN((R3509+S3509)*0.2/Y3509+2000,0)</f>
        <v/>
      </c>
      <c r="AP3509" s="21">
        <f>ROUNDDOWN((T3509+U3509)*0.2/Z3509+2000,0)</f>
        <v/>
      </c>
      <c r="AQ3509" s="21">
        <f>AL3509-AK3509</f>
        <v/>
      </c>
      <c r="AR3509" s="21">
        <f>AM3509-AK3509</f>
        <v/>
      </c>
      <c r="AS3509" s="21">
        <f>AM3509-AL3509</f>
        <v/>
      </c>
      <c r="AT3509" s="21">
        <f>AK3509+C3509-AJ3509</f>
        <v/>
      </c>
      <c r="AU3509" s="21">
        <f>AL3509+C3509-AM3509</f>
        <v/>
      </c>
      <c r="AV3509" s="21">
        <f>AN3509+C3509-AM3509</f>
        <v/>
      </c>
    </row>
    <row r="3510">
      <c r="A3510" t="inlineStr">
        <is>
          <t>1万円刻み</t>
        </is>
      </c>
      <c r="B3510" s="21">
        <f>'5_1万円刻み'!$A$1747</f>
        <v/>
      </c>
      <c r="C3510" s="21">
        <f>AO3510</f>
        <v/>
      </c>
      <c r="D3510" s="21" t="n">
        <v>0</v>
      </c>
      <c r="E3510" s="21">
        <f>ROUND(MIN(B3510/12,650000)*12*0.0915+MIN(B3510/12,1390000)*12*(0.0504+0)+B3510*0.005,0)</f>
        <v/>
      </c>
      <c r="F3510" s="21">
        <f>IF(B3510&lt;741000,0,IF(B3510&lt;2191000,B3510-740000,IF(B3510&lt;2193000,1451000,IF(B3510&lt;2196000,1453000,IF(B3510&lt;2200000,1456000,IF(B3510&lt;3600000,ROUND(ROUNDDOWN(B3510/4,-3)*2.8,0)-80000,IF(B3510&lt;6600000,ROUND(ROUNDDOWN(B3510/4,-3)*3.2,0)-440000,IF(B3510&lt;8500000,ROUNDDOWN(B3510*0.9,0)-1100000,B3510-1950000))))))))</f>
        <v/>
      </c>
      <c r="G3510" s="21">
        <f>IF(F3510&gt;23500000,NA(),IF(F3510&lt;=4890000,1040000,IF(F3510&lt;=6550000,670000,620000)))</f>
        <v/>
      </c>
      <c r="H3510" s="21">
        <f>IF(D3510&lt;=0,0,MAX(0,MIN(2000000,D3510-MIN(100000,ROUNDDOWN(F3510*0.05,0)))))</f>
        <v/>
      </c>
      <c r="I3510" s="21">
        <f>IF(C3510&lt;=2000,0,MIN(C3510,ROUNDDOWN(F3510*0.4,0))-2000)</f>
        <v/>
      </c>
      <c r="J3510" s="21">
        <f>MAX(0,ROUNDDOWN(F3510-E3510-G3510,-3))</f>
        <v/>
      </c>
      <c r="K3510" s="21">
        <f>MAX(0,ROUNDDOWN(F3510-E3510-G3510-H3510-I3510,-3))</f>
        <v/>
      </c>
      <c r="L3510" s="21">
        <f>MAX(0,ROUNDDOWN(F3510-E3510-G3510-H3510,-3))</f>
        <v/>
      </c>
      <c r="M3510" s="21">
        <f>IF(J3510&lt;=0,0,ROUNDDOWN((J3510*LOOKUP(J3510,{0,1950001,3300001,6950001,9000001,18000001,40000001},{0.05,0.1,0.2,0.23,0.33,0.4,0.45})-LOOKUP(J3510,{0,1950001,3300001,6950001,9000001,18000001,40000001},{0,97500,427500,636000,1536000,2796000,4796000}))*1.021,-2))</f>
        <v/>
      </c>
      <c r="N3510" s="21">
        <f>IF(K3510&lt;=0,0,ROUNDDOWN((K3510*LOOKUP(K3510,{0,1950001,3300001,6950001,9000001,18000001,40000001},{0.05,0.1,0.2,0.23,0.33,0.4,0.45})-LOOKUP(K3510,{0,1950001,3300001,6950001,9000001,18000001,40000001},{0,97500,427500,636000,1536000,2796000,4796000}))*1.021,-2))</f>
        <v/>
      </c>
      <c r="O3510" s="21">
        <f>IF(L3510&lt;=0,0,ROUNDDOWN((L3510*LOOKUP(L3510,{0,1950001,3300001,6950001,9000001,18000001,40000001},{0.05,0.1,0.2,0.23,0.33,0.4,0.45})-LOOKUP(L3510,{0,1950001,3300001,6950001,9000001,18000001,40000001},{0,97500,427500,636000,1536000,2796000,4796000}))*1.021,-2))</f>
        <v/>
      </c>
      <c r="P3510" s="21">
        <f>MAX(0,ROUNDDOWN(F3510-E3510-430000,-3))</f>
        <v/>
      </c>
      <c r="Q3510" s="21">
        <f>MAX(0,ROUNDDOWN(F3510-E3510-430000-H3510,-3))</f>
        <v/>
      </c>
      <c r="R3510" s="21">
        <f>IF(F3510&lt;=450000,0,MAX(0,P3510*0.06-MIN(50000,P3510)*0.03))</f>
        <v/>
      </c>
      <c r="S3510" s="21">
        <f>IF(F3510&lt;=450000,0,MAX(0,P3510*0.04-MIN(50000,P3510)*0.02))</f>
        <v/>
      </c>
      <c r="T3510" s="21">
        <f>IF(F3510&lt;=450000,0,MAX(0,Q3510*0.06-MIN(50000,Q3510)*0.03))</f>
        <v/>
      </c>
      <c r="U3510" s="21">
        <f>IF(F3510&lt;=450000,0,MAX(0,Q3510*0.04-MIN(50000,Q3510)*0.02))</f>
        <v/>
      </c>
      <c r="V3510" s="21">
        <f>50000+MAX(0,G3510-480000)</f>
        <v/>
      </c>
      <c r="W3510" s="21">
        <f>P3510-V3510</f>
        <v/>
      </c>
      <c r="X3510" s="21">
        <f>Q3510-V3510</f>
        <v/>
      </c>
      <c r="Y3510" s="22">
        <f>IF(W3510&lt;0,0.9,LOOKUP(W3510,{0,1950001,3300001,6950001,9000001,18000001,40000001},{0.84895,0.7979,0.6958,0.66517,0.56307,0.4916,0.44055}))</f>
        <v/>
      </c>
      <c r="Z3510" s="22">
        <f>IF(X3510&lt;0,0.9,LOOKUP(X3510,{0,1950001,3300001,6950001,9000001,18000001,40000001},{0.84895,0.7979,0.6958,0.66517,0.56307,0.4916,0.44055}))</f>
        <v/>
      </c>
      <c r="AA3510" s="22">
        <f>IF(W3510&lt;0,0,CHOOSE(MATCH(W3510,{0,1950001,3300001,6950001,9000001},1),5.105/84.895,10.21/79.79,20.42/69.58,23.483/66.517,33.693/56.307))</f>
        <v/>
      </c>
      <c r="AB3510" s="21">
        <f>IF(C3510&lt;=2000,0,(MIN(C3510,ROUNDDOWN(F3510*0.3,0))-2000)*0.1)</f>
        <v/>
      </c>
      <c r="AC3510" s="21">
        <f>IF(C3510&lt;=2000,0,MIN((C3510-2000)*Y3510,(R3510+S3510)*0.2))</f>
        <v/>
      </c>
      <c r="AD3510" s="21">
        <f>IF(C3510&lt;=2000,0,MIN((C3510-2000)*Z3510,(T3510+U3510)*0.2))</f>
        <v/>
      </c>
      <c r="AE3510" s="21">
        <f>AC3510*AA3510</f>
        <v/>
      </c>
      <c r="AF3510" s="21">
        <f>ROUNDDOWN(R3510,-2)+ROUNDDOWN(S3510,-2)</f>
        <v/>
      </c>
      <c r="AG3510" s="21">
        <f>ROUNDDOWN(MAX(0,R3510-(AB3510+AC3510+AE3510)*0.6),-2)+ROUNDDOWN(MAX(0,S3510-(AB3510+AC3510+AE3510)*0.4),-2)</f>
        <v/>
      </c>
      <c r="AH3510" s="21">
        <f>ROUNDDOWN(MAX(0,T3510-(AB3510+AD3510)*0.6),-2)+ROUNDDOWN(MAX(0,U3510-(AB3510+AD3510)*0.4),-2)</f>
        <v/>
      </c>
      <c r="AI3510" s="21">
        <f>ROUNDDOWN(T3510,-2)+ROUNDDOWN(U3510,-2)</f>
        <v/>
      </c>
      <c r="AJ3510" s="21">
        <f>M3510+AF3510</f>
        <v/>
      </c>
      <c r="AK3510" s="21">
        <f>M3510+AG3510</f>
        <v/>
      </c>
      <c r="AL3510" s="21">
        <f>N3510+AH3510</f>
        <v/>
      </c>
      <c r="AM3510" s="21">
        <f>O3510+AI3510</f>
        <v/>
      </c>
      <c r="AN3510" s="21">
        <f>N3510+AI3510</f>
        <v/>
      </c>
      <c r="AO3510" s="21">
        <f>ROUNDDOWN((R3510+S3510)*0.2/Y3510+2000,0)</f>
        <v/>
      </c>
      <c r="AP3510" s="21">
        <f>ROUNDDOWN((T3510+U3510)*0.2/Z3510+2000,0)</f>
        <v/>
      </c>
      <c r="AQ3510" s="21">
        <f>AL3510-AK3510</f>
        <v/>
      </c>
      <c r="AR3510" s="21">
        <f>AM3510-AK3510</f>
        <v/>
      </c>
      <c r="AS3510" s="21">
        <f>AM3510-AL3510</f>
        <v/>
      </c>
      <c r="AT3510" s="21">
        <f>AK3510+C3510-AJ3510</f>
        <v/>
      </c>
      <c r="AU3510" s="21">
        <f>AL3510+C3510-AM3510</f>
        <v/>
      </c>
      <c r="AV3510" s="21">
        <f>AN3510+C3510-AM3510</f>
        <v/>
      </c>
    </row>
    <row r="3511">
      <c r="A3511" t="inlineStr">
        <is>
          <t>1万円刻み</t>
        </is>
      </c>
      <c r="B3511" s="21">
        <f>'5_1万円刻み'!$A$1748</f>
        <v/>
      </c>
      <c r="C3511" s="21">
        <f>AO3511</f>
        <v/>
      </c>
      <c r="D3511" s="21" t="n">
        <v>0</v>
      </c>
      <c r="E3511" s="21">
        <f>ROUND(MIN(B3511/12,650000)*12*0.0915+MIN(B3511/12,1390000)*12*(0.0504+0)+B3511*0.005,0)</f>
        <v/>
      </c>
      <c r="F3511" s="21">
        <f>IF(B3511&lt;741000,0,IF(B3511&lt;2191000,B3511-740000,IF(B3511&lt;2193000,1451000,IF(B3511&lt;2196000,1453000,IF(B3511&lt;2200000,1456000,IF(B3511&lt;3600000,ROUND(ROUNDDOWN(B3511/4,-3)*2.8,0)-80000,IF(B3511&lt;6600000,ROUND(ROUNDDOWN(B3511/4,-3)*3.2,0)-440000,IF(B3511&lt;8500000,ROUNDDOWN(B3511*0.9,0)-1100000,B3511-1950000))))))))</f>
        <v/>
      </c>
      <c r="G3511" s="21">
        <f>IF(F3511&gt;23500000,NA(),IF(F3511&lt;=4890000,1040000,IF(F3511&lt;=6550000,670000,620000)))</f>
        <v/>
      </c>
      <c r="H3511" s="21">
        <f>IF(D3511&lt;=0,0,MAX(0,MIN(2000000,D3511-MIN(100000,ROUNDDOWN(F3511*0.05,0)))))</f>
        <v/>
      </c>
      <c r="I3511" s="21">
        <f>IF(C3511&lt;=2000,0,MIN(C3511,ROUNDDOWN(F3511*0.4,0))-2000)</f>
        <v/>
      </c>
      <c r="J3511" s="21">
        <f>MAX(0,ROUNDDOWN(F3511-E3511-G3511,-3))</f>
        <v/>
      </c>
      <c r="K3511" s="21">
        <f>MAX(0,ROUNDDOWN(F3511-E3511-G3511-H3511-I3511,-3))</f>
        <v/>
      </c>
      <c r="L3511" s="21">
        <f>MAX(0,ROUNDDOWN(F3511-E3511-G3511-H3511,-3))</f>
        <v/>
      </c>
      <c r="M3511" s="21">
        <f>IF(J3511&lt;=0,0,ROUNDDOWN((J3511*LOOKUP(J3511,{0,1950001,3300001,6950001,9000001,18000001,40000001},{0.05,0.1,0.2,0.23,0.33,0.4,0.45})-LOOKUP(J3511,{0,1950001,3300001,6950001,9000001,18000001,40000001},{0,97500,427500,636000,1536000,2796000,4796000}))*1.021,-2))</f>
        <v/>
      </c>
      <c r="N3511" s="21">
        <f>IF(K3511&lt;=0,0,ROUNDDOWN((K3511*LOOKUP(K3511,{0,1950001,3300001,6950001,9000001,18000001,40000001},{0.05,0.1,0.2,0.23,0.33,0.4,0.45})-LOOKUP(K3511,{0,1950001,3300001,6950001,9000001,18000001,40000001},{0,97500,427500,636000,1536000,2796000,4796000}))*1.021,-2))</f>
        <v/>
      </c>
      <c r="O3511" s="21">
        <f>IF(L3511&lt;=0,0,ROUNDDOWN((L3511*LOOKUP(L3511,{0,1950001,3300001,6950001,9000001,18000001,40000001},{0.05,0.1,0.2,0.23,0.33,0.4,0.45})-LOOKUP(L3511,{0,1950001,3300001,6950001,9000001,18000001,40000001},{0,97500,427500,636000,1536000,2796000,4796000}))*1.021,-2))</f>
        <v/>
      </c>
      <c r="P3511" s="21">
        <f>MAX(0,ROUNDDOWN(F3511-E3511-430000,-3))</f>
        <v/>
      </c>
      <c r="Q3511" s="21">
        <f>MAX(0,ROUNDDOWN(F3511-E3511-430000-H3511,-3))</f>
        <v/>
      </c>
      <c r="R3511" s="21">
        <f>IF(F3511&lt;=450000,0,MAX(0,P3511*0.06-MIN(50000,P3511)*0.03))</f>
        <v/>
      </c>
      <c r="S3511" s="21">
        <f>IF(F3511&lt;=450000,0,MAX(0,P3511*0.04-MIN(50000,P3511)*0.02))</f>
        <v/>
      </c>
      <c r="T3511" s="21">
        <f>IF(F3511&lt;=450000,0,MAX(0,Q3511*0.06-MIN(50000,Q3511)*0.03))</f>
        <v/>
      </c>
      <c r="U3511" s="21">
        <f>IF(F3511&lt;=450000,0,MAX(0,Q3511*0.04-MIN(50000,Q3511)*0.02))</f>
        <v/>
      </c>
      <c r="V3511" s="21">
        <f>50000+MAX(0,G3511-480000)</f>
        <v/>
      </c>
      <c r="W3511" s="21">
        <f>P3511-V3511</f>
        <v/>
      </c>
      <c r="X3511" s="21">
        <f>Q3511-V3511</f>
        <v/>
      </c>
      <c r="Y3511" s="22">
        <f>IF(W3511&lt;0,0.9,LOOKUP(W3511,{0,1950001,3300001,6950001,9000001,18000001,40000001},{0.84895,0.7979,0.6958,0.66517,0.56307,0.4916,0.44055}))</f>
        <v/>
      </c>
      <c r="Z3511" s="22">
        <f>IF(X3511&lt;0,0.9,LOOKUP(X3511,{0,1950001,3300001,6950001,9000001,18000001,40000001},{0.84895,0.7979,0.6958,0.66517,0.56307,0.4916,0.44055}))</f>
        <v/>
      </c>
      <c r="AA3511" s="22">
        <f>IF(W3511&lt;0,0,CHOOSE(MATCH(W3511,{0,1950001,3300001,6950001,9000001},1),5.105/84.895,10.21/79.79,20.42/69.58,23.483/66.517,33.693/56.307))</f>
        <v/>
      </c>
      <c r="AB3511" s="21">
        <f>IF(C3511&lt;=2000,0,(MIN(C3511,ROUNDDOWN(F3511*0.3,0))-2000)*0.1)</f>
        <v/>
      </c>
      <c r="AC3511" s="21">
        <f>IF(C3511&lt;=2000,0,MIN((C3511-2000)*Y3511,(R3511+S3511)*0.2))</f>
        <v/>
      </c>
      <c r="AD3511" s="21">
        <f>IF(C3511&lt;=2000,0,MIN((C3511-2000)*Z3511,(T3511+U3511)*0.2))</f>
        <v/>
      </c>
      <c r="AE3511" s="21">
        <f>AC3511*AA3511</f>
        <v/>
      </c>
      <c r="AF3511" s="21">
        <f>ROUNDDOWN(R3511,-2)+ROUNDDOWN(S3511,-2)</f>
        <v/>
      </c>
      <c r="AG3511" s="21">
        <f>ROUNDDOWN(MAX(0,R3511-(AB3511+AC3511+AE3511)*0.6),-2)+ROUNDDOWN(MAX(0,S3511-(AB3511+AC3511+AE3511)*0.4),-2)</f>
        <v/>
      </c>
      <c r="AH3511" s="21">
        <f>ROUNDDOWN(MAX(0,T3511-(AB3511+AD3511)*0.6),-2)+ROUNDDOWN(MAX(0,U3511-(AB3511+AD3511)*0.4),-2)</f>
        <v/>
      </c>
      <c r="AI3511" s="21">
        <f>ROUNDDOWN(T3511,-2)+ROUNDDOWN(U3511,-2)</f>
        <v/>
      </c>
      <c r="AJ3511" s="21">
        <f>M3511+AF3511</f>
        <v/>
      </c>
      <c r="AK3511" s="21">
        <f>M3511+AG3511</f>
        <v/>
      </c>
      <c r="AL3511" s="21">
        <f>N3511+AH3511</f>
        <v/>
      </c>
      <c r="AM3511" s="21">
        <f>O3511+AI3511</f>
        <v/>
      </c>
      <c r="AN3511" s="21">
        <f>N3511+AI3511</f>
        <v/>
      </c>
      <c r="AO3511" s="21">
        <f>ROUNDDOWN((R3511+S3511)*0.2/Y3511+2000,0)</f>
        <v/>
      </c>
      <c r="AP3511" s="21">
        <f>ROUNDDOWN((T3511+U3511)*0.2/Z3511+2000,0)</f>
        <v/>
      </c>
      <c r="AQ3511" s="21">
        <f>AL3511-AK3511</f>
        <v/>
      </c>
      <c r="AR3511" s="21">
        <f>AM3511-AK3511</f>
        <v/>
      </c>
      <c r="AS3511" s="21">
        <f>AM3511-AL3511</f>
        <v/>
      </c>
      <c r="AT3511" s="21">
        <f>AK3511+C3511-AJ3511</f>
        <v/>
      </c>
      <c r="AU3511" s="21">
        <f>AL3511+C3511-AM3511</f>
        <v/>
      </c>
      <c r="AV3511" s="21">
        <f>AN3511+C3511-AM3511</f>
        <v/>
      </c>
    </row>
    <row r="3512">
      <c r="A3512" t="inlineStr">
        <is>
          <t>1万円刻み</t>
        </is>
      </c>
      <c r="B3512" s="21">
        <f>'5_1万円刻み'!$A$1749</f>
        <v/>
      </c>
      <c r="C3512" s="21">
        <f>AO3512</f>
        <v/>
      </c>
      <c r="D3512" s="21" t="n">
        <v>0</v>
      </c>
      <c r="E3512" s="21">
        <f>ROUND(MIN(B3512/12,650000)*12*0.0915+MIN(B3512/12,1390000)*12*(0.0504+0)+B3512*0.005,0)</f>
        <v/>
      </c>
      <c r="F3512" s="21">
        <f>IF(B3512&lt;741000,0,IF(B3512&lt;2191000,B3512-740000,IF(B3512&lt;2193000,1451000,IF(B3512&lt;2196000,1453000,IF(B3512&lt;2200000,1456000,IF(B3512&lt;3600000,ROUND(ROUNDDOWN(B3512/4,-3)*2.8,0)-80000,IF(B3512&lt;6600000,ROUND(ROUNDDOWN(B3512/4,-3)*3.2,0)-440000,IF(B3512&lt;8500000,ROUNDDOWN(B3512*0.9,0)-1100000,B3512-1950000))))))))</f>
        <v/>
      </c>
      <c r="G3512" s="21">
        <f>IF(F3512&gt;23500000,NA(),IF(F3512&lt;=4890000,1040000,IF(F3512&lt;=6550000,670000,620000)))</f>
        <v/>
      </c>
      <c r="H3512" s="21">
        <f>IF(D3512&lt;=0,0,MAX(0,MIN(2000000,D3512-MIN(100000,ROUNDDOWN(F3512*0.05,0)))))</f>
        <v/>
      </c>
      <c r="I3512" s="21">
        <f>IF(C3512&lt;=2000,0,MIN(C3512,ROUNDDOWN(F3512*0.4,0))-2000)</f>
        <v/>
      </c>
      <c r="J3512" s="21">
        <f>MAX(0,ROUNDDOWN(F3512-E3512-G3512,-3))</f>
        <v/>
      </c>
      <c r="K3512" s="21">
        <f>MAX(0,ROUNDDOWN(F3512-E3512-G3512-H3512-I3512,-3))</f>
        <v/>
      </c>
      <c r="L3512" s="21">
        <f>MAX(0,ROUNDDOWN(F3512-E3512-G3512-H3512,-3))</f>
        <v/>
      </c>
      <c r="M3512" s="21">
        <f>IF(J3512&lt;=0,0,ROUNDDOWN((J3512*LOOKUP(J3512,{0,1950001,3300001,6950001,9000001,18000001,40000001},{0.05,0.1,0.2,0.23,0.33,0.4,0.45})-LOOKUP(J3512,{0,1950001,3300001,6950001,9000001,18000001,40000001},{0,97500,427500,636000,1536000,2796000,4796000}))*1.021,-2))</f>
        <v/>
      </c>
      <c r="N3512" s="21">
        <f>IF(K3512&lt;=0,0,ROUNDDOWN((K3512*LOOKUP(K3512,{0,1950001,3300001,6950001,9000001,18000001,40000001},{0.05,0.1,0.2,0.23,0.33,0.4,0.45})-LOOKUP(K3512,{0,1950001,3300001,6950001,9000001,18000001,40000001},{0,97500,427500,636000,1536000,2796000,4796000}))*1.021,-2))</f>
        <v/>
      </c>
      <c r="O3512" s="21">
        <f>IF(L3512&lt;=0,0,ROUNDDOWN((L3512*LOOKUP(L3512,{0,1950001,3300001,6950001,9000001,18000001,40000001},{0.05,0.1,0.2,0.23,0.33,0.4,0.45})-LOOKUP(L3512,{0,1950001,3300001,6950001,9000001,18000001,40000001},{0,97500,427500,636000,1536000,2796000,4796000}))*1.021,-2))</f>
        <v/>
      </c>
      <c r="P3512" s="21">
        <f>MAX(0,ROUNDDOWN(F3512-E3512-430000,-3))</f>
        <v/>
      </c>
      <c r="Q3512" s="21">
        <f>MAX(0,ROUNDDOWN(F3512-E3512-430000-H3512,-3))</f>
        <v/>
      </c>
      <c r="R3512" s="21">
        <f>IF(F3512&lt;=450000,0,MAX(0,P3512*0.06-MIN(50000,P3512)*0.03))</f>
        <v/>
      </c>
      <c r="S3512" s="21">
        <f>IF(F3512&lt;=450000,0,MAX(0,P3512*0.04-MIN(50000,P3512)*0.02))</f>
        <v/>
      </c>
      <c r="T3512" s="21">
        <f>IF(F3512&lt;=450000,0,MAX(0,Q3512*0.06-MIN(50000,Q3512)*0.03))</f>
        <v/>
      </c>
      <c r="U3512" s="21">
        <f>IF(F3512&lt;=450000,0,MAX(0,Q3512*0.04-MIN(50000,Q3512)*0.02))</f>
        <v/>
      </c>
      <c r="V3512" s="21">
        <f>50000+MAX(0,G3512-480000)</f>
        <v/>
      </c>
      <c r="W3512" s="21">
        <f>P3512-V3512</f>
        <v/>
      </c>
      <c r="X3512" s="21">
        <f>Q3512-V3512</f>
        <v/>
      </c>
      <c r="Y3512" s="22">
        <f>IF(W3512&lt;0,0.9,LOOKUP(W3512,{0,1950001,3300001,6950001,9000001,18000001,40000001},{0.84895,0.7979,0.6958,0.66517,0.56307,0.4916,0.44055}))</f>
        <v/>
      </c>
      <c r="Z3512" s="22">
        <f>IF(X3512&lt;0,0.9,LOOKUP(X3512,{0,1950001,3300001,6950001,9000001,18000001,40000001},{0.84895,0.7979,0.6958,0.66517,0.56307,0.4916,0.44055}))</f>
        <v/>
      </c>
      <c r="AA3512" s="22">
        <f>IF(W3512&lt;0,0,CHOOSE(MATCH(W3512,{0,1950001,3300001,6950001,9000001},1),5.105/84.895,10.21/79.79,20.42/69.58,23.483/66.517,33.693/56.307))</f>
        <v/>
      </c>
      <c r="AB3512" s="21">
        <f>IF(C3512&lt;=2000,0,(MIN(C3512,ROUNDDOWN(F3512*0.3,0))-2000)*0.1)</f>
        <v/>
      </c>
      <c r="AC3512" s="21">
        <f>IF(C3512&lt;=2000,0,MIN((C3512-2000)*Y3512,(R3512+S3512)*0.2))</f>
        <v/>
      </c>
      <c r="AD3512" s="21">
        <f>IF(C3512&lt;=2000,0,MIN((C3512-2000)*Z3512,(T3512+U3512)*0.2))</f>
        <v/>
      </c>
      <c r="AE3512" s="21">
        <f>AC3512*AA3512</f>
        <v/>
      </c>
      <c r="AF3512" s="21">
        <f>ROUNDDOWN(R3512,-2)+ROUNDDOWN(S3512,-2)</f>
        <v/>
      </c>
      <c r="AG3512" s="21">
        <f>ROUNDDOWN(MAX(0,R3512-(AB3512+AC3512+AE3512)*0.6),-2)+ROUNDDOWN(MAX(0,S3512-(AB3512+AC3512+AE3512)*0.4),-2)</f>
        <v/>
      </c>
      <c r="AH3512" s="21">
        <f>ROUNDDOWN(MAX(0,T3512-(AB3512+AD3512)*0.6),-2)+ROUNDDOWN(MAX(0,U3512-(AB3512+AD3512)*0.4),-2)</f>
        <v/>
      </c>
      <c r="AI3512" s="21">
        <f>ROUNDDOWN(T3512,-2)+ROUNDDOWN(U3512,-2)</f>
        <v/>
      </c>
      <c r="AJ3512" s="21">
        <f>M3512+AF3512</f>
        <v/>
      </c>
      <c r="AK3512" s="21">
        <f>M3512+AG3512</f>
        <v/>
      </c>
      <c r="AL3512" s="21">
        <f>N3512+AH3512</f>
        <v/>
      </c>
      <c r="AM3512" s="21">
        <f>O3512+AI3512</f>
        <v/>
      </c>
      <c r="AN3512" s="21">
        <f>N3512+AI3512</f>
        <v/>
      </c>
      <c r="AO3512" s="21">
        <f>ROUNDDOWN((R3512+S3512)*0.2/Y3512+2000,0)</f>
        <v/>
      </c>
      <c r="AP3512" s="21">
        <f>ROUNDDOWN((T3512+U3512)*0.2/Z3512+2000,0)</f>
        <v/>
      </c>
      <c r="AQ3512" s="21">
        <f>AL3512-AK3512</f>
        <v/>
      </c>
      <c r="AR3512" s="21">
        <f>AM3512-AK3512</f>
        <v/>
      </c>
      <c r="AS3512" s="21">
        <f>AM3512-AL3512</f>
        <v/>
      </c>
      <c r="AT3512" s="21">
        <f>AK3512+C3512-AJ3512</f>
        <v/>
      </c>
      <c r="AU3512" s="21">
        <f>AL3512+C3512-AM3512</f>
        <v/>
      </c>
      <c r="AV3512" s="21">
        <f>AN3512+C3512-AM3512</f>
        <v/>
      </c>
    </row>
    <row r="3513">
      <c r="A3513" t="inlineStr">
        <is>
          <t>1万円刻み</t>
        </is>
      </c>
      <c r="B3513" s="21">
        <f>'5_1万円刻み'!$A$1750</f>
        <v/>
      </c>
      <c r="C3513" s="21">
        <f>AO3513</f>
        <v/>
      </c>
      <c r="D3513" s="21" t="n">
        <v>0</v>
      </c>
      <c r="E3513" s="21">
        <f>ROUND(MIN(B3513/12,650000)*12*0.0915+MIN(B3513/12,1390000)*12*(0.0504+0)+B3513*0.005,0)</f>
        <v/>
      </c>
      <c r="F3513" s="21">
        <f>IF(B3513&lt;741000,0,IF(B3513&lt;2191000,B3513-740000,IF(B3513&lt;2193000,1451000,IF(B3513&lt;2196000,1453000,IF(B3513&lt;2200000,1456000,IF(B3513&lt;3600000,ROUND(ROUNDDOWN(B3513/4,-3)*2.8,0)-80000,IF(B3513&lt;6600000,ROUND(ROUNDDOWN(B3513/4,-3)*3.2,0)-440000,IF(B3513&lt;8500000,ROUNDDOWN(B3513*0.9,0)-1100000,B3513-1950000))))))))</f>
        <v/>
      </c>
      <c r="G3513" s="21">
        <f>IF(F3513&gt;23500000,NA(),IF(F3513&lt;=4890000,1040000,IF(F3513&lt;=6550000,670000,620000)))</f>
        <v/>
      </c>
      <c r="H3513" s="21">
        <f>IF(D3513&lt;=0,0,MAX(0,MIN(2000000,D3513-MIN(100000,ROUNDDOWN(F3513*0.05,0)))))</f>
        <v/>
      </c>
      <c r="I3513" s="21">
        <f>IF(C3513&lt;=2000,0,MIN(C3513,ROUNDDOWN(F3513*0.4,0))-2000)</f>
        <v/>
      </c>
      <c r="J3513" s="21">
        <f>MAX(0,ROUNDDOWN(F3513-E3513-G3513,-3))</f>
        <v/>
      </c>
      <c r="K3513" s="21">
        <f>MAX(0,ROUNDDOWN(F3513-E3513-G3513-H3513-I3513,-3))</f>
        <v/>
      </c>
      <c r="L3513" s="21">
        <f>MAX(0,ROUNDDOWN(F3513-E3513-G3513-H3513,-3))</f>
        <v/>
      </c>
      <c r="M3513" s="21">
        <f>IF(J3513&lt;=0,0,ROUNDDOWN((J3513*LOOKUP(J3513,{0,1950001,3300001,6950001,9000001,18000001,40000001},{0.05,0.1,0.2,0.23,0.33,0.4,0.45})-LOOKUP(J3513,{0,1950001,3300001,6950001,9000001,18000001,40000001},{0,97500,427500,636000,1536000,2796000,4796000}))*1.021,-2))</f>
        <v/>
      </c>
      <c r="N3513" s="21">
        <f>IF(K3513&lt;=0,0,ROUNDDOWN((K3513*LOOKUP(K3513,{0,1950001,3300001,6950001,9000001,18000001,40000001},{0.05,0.1,0.2,0.23,0.33,0.4,0.45})-LOOKUP(K3513,{0,1950001,3300001,6950001,9000001,18000001,40000001},{0,97500,427500,636000,1536000,2796000,4796000}))*1.021,-2))</f>
        <v/>
      </c>
      <c r="O3513" s="21">
        <f>IF(L3513&lt;=0,0,ROUNDDOWN((L3513*LOOKUP(L3513,{0,1950001,3300001,6950001,9000001,18000001,40000001},{0.05,0.1,0.2,0.23,0.33,0.4,0.45})-LOOKUP(L3513,{0,1950001,3300001,6950001,9000001,18000001,40000001},{0,97500,427500,636000,1536000,2796000,4796000}))*1.021,-2))</f>
        <v/>
      </c>
      <c r="P3513" s="21">
        <f>MAX(0,ROUNDDOWN(F3513-E3513-430000,-3))</f>
        <v/>
      </c>
      <c r="Q3513" s="21">
        <f>MAX(0,ROUNDDOWN(F3513-E3513-430000-H3513,-3))</f>
        <v/>
      </c>
      <c r="R3513" s="21">
        <f>IF(F3513&lt;=450000,0,MAX(0,P3513*0.06-MIN(50000,P3513)*0.03))</f>
        <v/>
      </c>
      <c r="S3513" s="21">
        <f>IF(F3513&lt;=450000,0,MAX(0,P3513*0.04-MIN(50000,P3513)*0.02))</f>
        <v/>
      </c>
      <c r="T3513" s="21">
        <f>IF(F3513&lt;=450000,0,MAX(0,Q3513*0.06-MIN(50000,Q3513)*0.03))</f>
        <v/>
      </c>
      <c r="U3513" s="21">
        <f>IF(F3513&lt;=450000,0,MAX(0,Q3513*0.04-MIN(50000,Q3513)*0.02))</f>
        <v/>
      </c>
      <c r="V3513" s="21">
        <f>50000+MAX(0,G3513-480000)</f>
        <v/>
      </c>
      <c r="W3513" s="21">
        <f>P3513-V3513</f>
        <v/>
      </c>
      <c r="X3513" s="21">
        <f>Q3513-V3513</f>
        <v/>
      </c>
      <c r="Y3513" s="22">
        <f>IF(W3513&lt;0,0.9,LOOKUP(W3513,{0,1950001,3300001,6950001,9000001,18000001,40000001},{0.84895,0.7979,0.6958,0.66517,0.56307,0.4916,0.44055}))</f>
        <v/>
      </c>
      <c r="Z3513" s="22">
        <f>IF(X3513&lt;0,0.9,LOOKUP(X3513,{0,1950001,3300001,6950001,9000001,18000001,40000001},{0.84895,0.7979,0.6958,0.66517,0.56307,0.4916,0.44055}))</f>
        <v/>
      </c>
      <c r="AA3513" s="22">
        <f>IF(W3513&lt;0,0,CHOOSE(MATCH(W3513,{0,1950001,3300001,6950001,9000001},1),5.105/84.895,10.21/79.79,20.42/69.58,23.483/66.517,33.693/56.307))</f>
        <v/>
      </c>
      <c r="AB3513" s="21">
        <f>IF(C3513&lt;=2000,0,(MIN(C3513,ROUNDDOWN(F3513*0.3,0))-2000)*0.1)</f>
        <v/>
      </c>
      <c r="AC3513" s="21">
        <f>IF(C3513&lt;=2000,0,MIN((C3513-2000)*Y3513,(R3513+S3513)*0.2))</f>
        <v/>
      </c>
      <c r="AD3513" s="21">
        <f>IF(C3513&lt;=2000,0,MIN((C3513-2000)*Z3513,(T3513+U3513)*0.2))</f>
        <v/>
      </c>
      <c r="AE3513" s="21">
        <f>AC3513*AA3513</f>
        <v/>
      </c>
      <c r="AF3513" s="21">
        <f>ROUNDDOWN(R3513,-2)+ROUNDDOWN(S3513,-2)</f>
        <v/>
      </c>
      <c r="AG3513" s="21">
        <f>ROUNDDOWN(MAX(0,R3513-(AB3513+AC3513+AE3513)*0.6),-2)+ROUNDDOWN(MAX(0,S3513-(AB3513+AC3513+AE3513)*0.4),-2)</f>
        <v/>
      </c>
      <c r="AH3513" s="21">
        <f>ROUNDDOWN(MAX(0,T3513-(AB3513+AD3513)*0.6),-2)+ROUNDDOWN(MAX(0,U3513-(AB3513+AD3513)*0.4),-2)</f>
        <v/>
      </c>
      <c r="AI3513" s="21">
        <f>ROUNDDOWN(T3513,-2)+ROUNDDOWN(U3513,-2)</f>
        <v/>
      </c>
      <c r="AJ3513" s="21">
        <f>M3513+AF3513</f>
        <v/>
      </c>
      <c r="AK3513" s="21">
        <f>M3513+AG3513</f>
        <v/>
      </c>
      <c r="AL3513" s="21">
        <f>N3513+AH3513</f>
        <v/>
      </c>
      <c r="AM3513" s="21">
        <f>O3513+AI3513</f>
        <v/>
      </c>
      <c r="AN3513" s="21">
        <f>N3513+AI3513</f>
        <v/>
      </c>
      <c r="AO3513" s="21">
        <f>ROUNDDOWN((R3513+S3513)*0.2/Y3513+2000,0)</f>
        <v/>
      </c>
      <c r="AP3513" s="21">
        <f>ROUNDDOWN((T3513+U3513)*0.2/Z3513+2000,0)</f>
        <v/>
      </c>
      <c r="AQ3513" s="21">
        <f>AL3513-AK3513</f>
        <v/>
      </c>
      <c r="AR3513" s="21">
        <f>AM3513-AK3513</f>
        <v/>
      </c>
      <c r="AS3513" s="21">
        <f>AM3513-AL3513</f>
        <v/>
      </c>
      <c r="AT3513" s="21">
        <f>AK3513+C3513-AJ3513</f>
        <v/>
      </c>
      <c r="AU3513" s="21">
        <f>AL3513+C3513-AM3513</f>
        <v/>
      </c>
      <c r="AV3513" s="21">
        <f>AN3513+C3513-AM3513</f>
        <v/>
      </c>
    </row>
    <row r="3514">
      <c r="A3514" t="inlineStr">
        <is>
          <t>1万円刻み</t>
        </is>
      </c>
      <c r="B3514" s="21">
        <f>'5_1万円刻み'!$A$1751</f>
        <v/>
      </c>
      <c r="C3514" s="21">
        <f>AO3514</f>
        <v/>
      </c>
      <c r="D3514" s="21" t="n">
        <v>0</v>
      </c>
      <c r="E3514" s="21">
        <f>ROUND(MIN(B3514/12,650000)*12*0.0915+MIN(B3514/12,1390000)*12*(0.0504+0)+B3514*0.005,0)</f>
        <v/>
      </c>
      <c r="F3514" s="21">
        <f>IF(B3514&lt;741000,0,IF(B3514&lt;2191000,B3514-740000,IF(B3514&lt;2193000,1451000,IF(B3514&lt;2196000,1453000,IF(B3514&lt;2200000,1456000,IF(B3514&lt;3600000,ROUND(ROUNDDOWN(B3514/4,-3)*2.8,0)-80000,IF(B3514&lt;6600000,ROUND(ROUNDDOWN(B3514/4,-3)*3.2,0)-440000,IF(B3514&lt;8500000,ROUNDDOWN(B3514*0.9,0)-1100000,B3514-1950000))))))))</f>
        <v/>
      </c>
      <c r="G3514" s="21">
        <f>IF(F3514&gt;23500000,NA(),IF(F3514&lt;=4890000,1040000,IF(F3514&lt;=6550000,670000,620000)))</f>
        <v/>
      </c>
      <c r="H3514" s="21">
        <f>IF(D3514&lt;=0,0,MAX(0,MIN(2000000,D3514-MIN(100000,ROUNDDOWN(F3514*0.05,0)))))</f>
        <v/>
      </c>
      <c r="I3514" s="21">
        <f>IF(C3514&lt;=2000,0,MIN(C3514,ROUNDDOWN(F3514*0.4,0))-2000)</f>
        <v/>
      </c>
      <c r="J3514" s="21">
        <f>MAX(0,ROUNDDOWN(F3514-E3514-G3514,-3))</f>
        <v/>
      </c>
      <c r="K3514" s="21">
        <f>MAX(0,ROUNDDOWN(F3514-E3514-G3514-H3514-I3514,-3))</f>
        <v/>
      </c>
      <c r="L3514" s="21">
        <f>MAX(0,ROUNDDOWN(F3514-E3514-G3514-H3514,-3))</f>
        <v/>
      </c>
      <c r="M3514" s="21">
        <f>IF(J3514&lt;=0,0,ROUNDDOWN((J3514*LOOKUP(J3514,{0,1950001,3300001,6950001,9000001,18000001,40000001},{0.05,0.1,0.2,0.23,0.33,0.4,0.45})-LOOKUP(J3514,{0,1950001,3300001,6950001,9000001,18000001,40000001},{0,97500,427500,636000,1536000,2796000,4796000}))*1.021,-2))</f>
        <v/>
      </c>
      <c r="N3514" s="21">
        <f>IF(K3514&lt;=0,0,ROUNDDOWN((K3514*LOOKUP(K3514,{0,1950001,3300001,6950001,9000001,18000001,40000001},{0.05,0.1,0.2,0.23,0.33,0.4,0.45})-LOOKUP(K3514,{0,1950001,3300001,6950001,9000001,18000001,40000001},{0,97500,427500,636000,1536000,2796000,4796000}))*1.021,-2))</f>
        <v/>
      </c>
      <c r="O3514" s="21">
        <f>IF(L3514&lt;=0,0,ROUNDDOWN((L3514*LOOKUP(L3514,{0,1950001,3300001,6950001,9000001,18000001,40000001},{0.05,0.1,0.2,0.23,0.33,0.4,0.45})-LOOKUP(L3514,{0,1950001,3300001,6950001,9000001,18000001,40000001},{0,97500,427500,636000,1536000,2796000,4796000}))*1.021,-2))</f>
        <v/>
      </c>
      <c r="P3514" s="21">
        <f>MAX(0,ROUNDDOWN(F3514-E3514-430000,-3))</f>
        <v/>
      </c>
      <c r="Q3514" s="21">
        <f>MAX(0,ROUNDDOWN(F3514-E3514-430000-H3514,-3))</f>
        <v/>
      </c>
      <c r="R3514" s="21">
        <f>IF(F3514&lt;=450000,0,MAX(0,P3514*0.06-MIN(50000,P3514)*0.03))</f>
        <v/>
      </c>
      <c r="S3514" s="21">
        <f>IF(F3514&lt;=450000,0,MAX(0,P3514*0.04-MIN(50000,P3514)*0.02))</f>
        <v/>
      </c>
      <c r="T3514" s="21">
        <f>IF(F3514&lt;=450000,0,MAX(0,Q3514*0.06-MIN(50000,Q3514)*0.03))</f>
        <v/>
      </c>
      <c r="U3514" s="21">
        <f>IF(F3514&lt;=450000,0,MAX(0,Q3514*0.04-MIN(50000,Q3514)*0.02))</f>
        <v/>
      </c>
      <c r="V3514" s="21">
        <f>50000+MAX(0,G3514-480000)</f>
        <v/>
      </c>
      <c r="W3514" s="21">
        <f>P3514-V3514</f>
        <v/>
      </c>
      <c r="X3514" s="21">
        <f>Q3514-V3514</f>
        <v/>
      </c>
      <c r="Y3514" s="22">
        <f>IF(W3514&lt;0,0.9,LOOKUP(W3514,{0,1950001,3300001,6950001,9000001,18000001,40000001},{0.84895,0.7979,0.6958,0.66517,0.56307,0.4916,0.44055}))</f>
        <v/>
      </c>
      <c r="Z3514" s="22">
        <f>IF(X3514&lt;0,0.9,LOOKUP(X3514,{0,1950001,3300001,6950001,9000001,18000001,40000001},{0.84895,0.7979,0.6958,0.66517,0.56307,0.4916,0.44055}))</f>
        <v/>
      </c>
      <c r="AA3514" s="22">
        <f>IF(W3514&lt;0,0,CHOOSE(MATCH(W3514,{0,1950001,3300001,6950001,9000001},1),5.105/84.895,10.21/79.79,20.42/69.58,23.483/66.517,33.693/56.307))</f>
        <v/>
      </c>
      <c r="AB3514" s="21">
        <f>IF(C3514&lt;=2000,0,(MIN(C3514,ROUNDDOWN(F3514*0.3,0))-2000)*0.1)</f>
        <v/>
      </c>
      <c r="AC3514" s="21">
        <f>IF(C3514&lt;=2000,0,MIN((C3514-2000)*Y3514,(R3514+S3514)*0.2))</f>
        <v/>
      </c>
      <c r="AD3514" s="21">
        <f>IF(C3514&lt;=2000,0,MIN((C3514-2000)*Z3514,(T3514+U3514)*0.2))</f>
        <v/>
      </c>
      <c r="AE3514" s="21">
        <f>AC3514*AA3514</f>
        <v/>
      </c>
      <c r="AF3514" s="21">
        <f>ROUNDDOWN(R3514,-2)+ROUNDDOWN(S3514,-2)</f>
        <v/>
      </c>
      <c r="AG3514" s="21">
        <f>ROUNDDOWN(MAX(0,R3514-(AB3514+AC3514+AE3514)*0.6),-2)+ROUNDDOWN(MAX(0,S3514-(AB3514+AC3514+AE3514)*0.4),-2)</f>
        <v/>
      </c>
      <c r="AH3514" s="21">
        <f>ROUNDDOWN(MAX(0,T3514-(AB3514+AD3514)*0.6),-2)+ROUNDDOWN(MAX(0,U3514-(AB3514+AD3514)*0.4),-2)</f>
        <v/>
      </c>
      <c r="AI3514" s="21">
        <f>ROUNDDOWN(T3514,-2)+ROUNDDOWN(U3514,-2)</f>
        <v/>
      </c>
      <c r="AJ3514" s="21">
        <f>M3514+AF3514</f>
        <v/>
      </c>
      <c r="AK3514" s="21">
        <f>M3514+AG3514</f>
        <v/>
      </c>
      <c r="AL3514" s="21">
        <f>N3514+AH3514</f>
        <v/>
      </c>
      <c r="AM3514" s="21">
        <f>O3514+AI3514</f>
        <v/>
      </c>
      <c r="AN3514" s="21">
        <f>N3514+AI3514</f>
        <v/>
      </c>
      <c r="AO3514" s="21">
        <f>ROUNDDOWN((R3514+S3514)*0.2/Y3514+2000,0)</f>
        <v/>
      </c>
      <c r="AP3514" s="21">
        <f>ROUNDDOWN((T3514+U3514)*0.2/Z3514+2000,0)</f>
        <v/>
      </c>
      <c r="AQ3514" s="21">
        <f>AL3514-AK3514</f>
        <v/>
      </c>
      <c r="AR3514" s="21">
        <f>AM3514-AK3514</f>
        <v/>
      </c>
      <c r="AS3514" s="21">
        <f>AM3514-AL3514</f>
        <v/>
      </c>
      <c r="AT3514" s="21">
        <f>AK3514+C3514-AJ3514</f>
        <v/>
      </c>
      <c r="AU3514" s="21">
        <f>AL3514+C3514-AM3514</f>
        <v/>
      </c>
      <c r="AV3514" s="21">
        <f>AN3514+C3514-AM3514</f>
        <v/>
      </c>
    </row>
    <row r="3515">
      <c r="A3515" t="inlineStr">
        <is>
          <t>1万円刻み</t>
        </is>
      </c>
      <c r="B3515" s="21">
        <f>'5_1万円刻み'!$A$1752</f>
        <v/>
      </c>
      <c r="C3515" s="21">
        <f>AO3515</f>
        <v/>
      </c>
      <c r="D3515" s="21" t="n">
        <v>0</v>
      </c>
      <c r="E3515" s="21">
        <f>ROUND(MIN(B3515/12,650000)*12*0.0915+MIN(B3515/12,1390000)*12*(0.0504+0)+B3515*0.005,0)</f>
        <v/>
      </c>
      <c r="F3515" s="21">
        <f>IF(B3515&lt;741000,0,IF(B3515&lt;2191000,B3515-740000,IF(B3515&lt;2193000,1451000,IF(B3515&lt;2196000,1453000,IF(B3515&lt;2200000,1456000,IF(B3515&lt;3600000,ROUND(ROUNDDOWN(B3515/4,-3)*2.8,0)-80000,IF(B3515&lt;6600000,ROUND(ROUNDDOWN(B3515/4,-3)*3.2,0)-440000,IF(B3515&lt;8500000,ROUNDDOWN(B3515*0.9,0)-1100000,B3515-1950000))))))))</f>
        <v/>
      </c>
      <c r="G3515" s="21">
        <f>IF(F3515&gt;23500000,NA(),IF(F3515&lt;=4890000,1040000,IF(F3515&lt;=6550000,670000,620000)))</f>
        <v/>
      </c>
      <c r="H3515" s="21">
        <f>IF(D3515&lt;=0,0,MAX(0,MIN(2000000,D3515-MIN(100000,ROUNDDOWN(F3515*0.05,0)))))</f>
        <v/>
      </c>
      <c r="I3515" s="21">
        <f>IF(C3515&lt;=2000,0,MIN(C3515,ROUNDDOWN(F3515*0.4,0))-2000)</f>
        <v/>
      </c>
      <c r="J3515" s="21">
        <f>MAX(0,ROUNDDOWN(F3515-E3515-G3515,-3))</f>
        <v/>
      </c>
      <c r="K3515" s="21">
        <f>MAX(0,ROUNDDOWN(F3515-E3515-G3515-H3515-I3515,-3))</f>
        <v/>
      </c>
      <c r="L3515" s="21">
        <f>MAX(0,ROUNDDOWN(F3515-E3515-G3515-H3515,-3))</f>
        <v/>
      </c>
      <c r="M3515" s="21">
        <f>IF(J3515&lt;=0,0,ROUNDDOWN((J3515*LOOKUP(J3515,{0,1950001,3300001,6950001,9000001,18000001,40000001},{0.05,0.1,0.2,0.23,0.33,0.4,0.45})-LOOKUP(J3515,{0,1950001,3300001,6950001,9000001,18000001,40000001},{0,97500,427500,636000,1536000,2796000,4796000}))*1.021,-2))</f>
        <v/>
      </c>
      <c r="N3515" s="21">
        <f>IF(K3515&lt;=0,0,ROUNDDOWN((K3515*LOOKUP(K3515,{0,1950001,3300001,6950001,9000001,18000001,40000001},{0.05,0.1,0.2,0.23,0.33,0.4,0.45})-LOOKUP(K3515,{0,1950001,3300001,6950001,9000001,18000001,40000001},{0,97500,427500,636000,1536000,2796000,4796000}))*1.021,-2))</f>
        <v/>
      </c>
      <c r="O3515" s="21">
        <f>IF(L3515&lt;=0,0,ROUNDDOWN((L3515*LOOKUP(L3515,{0,1950001,3300001,6950001,9000001,18000001,40000001},{0.05,0.1,0.2,0.23,0.33,0.4,0.45})-LOOKUP(L3515,{0,1950001,3300001,6950001,9000001,18000001,40000001},{0,97500,427500,636000,1536000,2796000,4796000}))*1.021,-2))</f>
        <v/>
      </c>
      <c r="P3515" s="21">
        <f>MAX(0,ROUNDDOWN(F3515-E3515-430000,-3))</f>
        <v/>
      </c>
      <c r="Q3515" s="21">
        <f>MAX(0,ROUNDDOWN(F3515-E3515-430000-H3515,-3))</f>
        <v/>
      </c>
      <c r="R3515" s="21">
        <f>IF(F3515&lt;=450000,0,MAX(0,P3515*0.06-MIN(50000,P3515)*0.03))</f>
        <v/>
      </c>
      <c r="S3515" s="21">
        <f>IF(F3515&lt;=450000,0,MAX(0,P3515*0.04-MIN(50000,P3515)*0.02))</f>
        <v/>
      </c>
      <c r="T3515" s="21">
        <f>IF(F3515&lt;=450000,0,MAX(0,Q3515*0.06-MIN(50000,Q3515)*0.03))</f>
        <v/>
      </c>
      <c r="U3515" s="21">
        <f>IF(F3515&lt;=450000,0,MAX(0,Q3515*0.04-MIN(50000,Q3515)*0.02))</f>
        <v/>
      </c>
      <c r="V3515" s="21">
        <f>50000+MAX(0,G3515-480000)</f>
        <v/>
      </c>
      <c r="W3515" s="21">
        <f>P3515-V3515</f>
        <v/>
      </c>
      <c r="X3515" s="21">
        <f>Q3515-V3515</f>
        <v/>
      </c>
      <c r="Y3515" s="22">
        <f>IF(W3515&lt;0,0.9,LOOKUP(W3515,{0,1950001,3300001,6950001,9000001,18000001,40000001},{0.84895,0.7979,0.6958,0.66517,0.56307,0.4916,0.44055}))</f>
        <v/>
      </c>
      <c r="Z3515" s="22">
        <f>IF(X3515&lt;0,0.9,LOOKUP(X3515,{0,1950001,3300001,6950001,9000001,18000001,40000001},{0.84895,0.7979,0.6958,0.66517,0.56307,0.4916,0.44055}))</f>
        <v/>
      </c>
      <c r="AA3515" s="22">
        <f>IF(W3515&lt;0,0,CHOOSE(MATCH(W3515,{0,1950001,3300001,6950001,9000001},1),5.105/84.895,10.21/79.79,20.42/69.58,23.483/66.517,33.693/56.307))</f>
        <v/>
      </c>
      <c r="AB3515" s="21">
        <f>IF(C3515&lt;=2000,0,(MIN(C3515,ROUNDDOWN(F3515*0.3,0))-2000)*0.1)</f>
        <v/>
      </c>
      <c r="AC3515" s="21">
        <f>IF(C3515&lt;=2000,0,MIN((C3515-2000)*Y3515,(R3515+S3515)*0.2))</f>
        <v/>
      </c>
      <c r="AD3515" s="21">
        <f>IF(C3515&lt;=2000,0,MIN((C3515-2000)*Z3515,(T3515+U3515)*0.2))</f>
        <v/>
      </c>
      <c r="AE3515" s="21">
        <f>AC3515*AA3515</f>
        <v/>
      </c>
      <c r="AF3515" s="21">
        <f>ROUNDDOWN(R3515,-2)+ROUNDDOWN(S3515,-2)</f>
        <v/>
      </c>
      <c r="AG3515" s="21">
        <f>ROUNDDOWN(MAX(0,R3515-(AB3515+AC3515+AE3515)*0.6),-2)+ROUNDDOWN(MAX(0,S3515-(AB3515+AC3515+AE3515)*0.4),-2)</f>
        <v/>
      </c>
      <c r="AH3515" s="21">
        <f>ROUNDDOWN(MAX(0,T3515-(AB3515+AD3515)*0.6),-2)+ROUNDDOWN(MAX(0,U3515-(AB3515+AD3515)*0.4),-2)</f>
        <v/>
      </c>
      <c r="AI3515" s="21">
        <f>ROUNDDOWN(T3515,-2)+ROUNDDOWN(U3515,-2)</f>
        <v/>
      </c>
      <c r="AJ3515" s="21">
        <f>M3515+AF3515</f>
        <v/>
      </c>
      <c r="AK3515" s="21">
        <f>M3515+AG3515</f>
        <v/>
      </c>
      <c r="AL3515" s="21">
        <f>N3515+AH3515</f>
        <v/>
      </c>
      <c r="AM3515" s="21">
        <f>O3515+AI3515</f>
        <v/>
      </c>
      <c r="AN3515" s="21">
        <f>N3515+AI3515</f>
        <v/>
      </c>
      <c r="AO3515" s="21">
        <f>ROUNDDOWN((R3515+S3515)*0.2/Y3515+2000,0)</f>
        <v/>
      </c>
      <c r="AP3515" s="21">
        <f>ROUNDDOWN((T3515+U3515)*0.2/Z3515+2000,0)</f>
        <v/>
      </c>
      <c r="AQ3515" s="21">
        <f>AL3515-AK3515</f>
        <v/>
      </c>
      <c r="AR3515" s="21">
        <f>AM3515-AK3515</f>
        <v/>
      </c>
      <c r="AS3515" s="21">
        <f>AM3515-AL3515</f>
        <v/>
      </c>
      <c r="AT3515" s="21">
        <f>AK3515+C3515-AJ3515</f>
        <v/>
      </c>
      <c r="AU3515" s="21">
        <f>AL3515+C3515-AM3515</f>
        <v/>
      </c>
      <c r="AV3515" s="21">
        <f>AN3515+C3515-AM3515</f>
        <v/>
      </c>
    </row>
    <row r="3516">
      <c r="A3516" t="inlineStr">
        <is>
          <t>1万円刻み</t>
        </is>
      </c>
      <c r="B3516" s="21">
        <f>'5_1万円刻み'!$A$1753</f>
        <v/>
      </c>
      <c r="C3516" s="21">
        <f>AO3516</f>
        <v/>
      </c>
      <c r="D3516" s="21" t="n">
        <v>0</v>
      </c>
      <c r="E3516" s="21">
        <f>ROUND(MIN(B3516/12,650000)*12*0.0915+MIN(B3516/12,1390000)*12*(0.0504+0)+B3516*0.005,0)</f>
        <v/>
      </c>
      <c r="F3516" s="21">
        <f>IF(B3516&lt;741000,0,IF(B3516&lt;2191000,B3516-740000,IF(B3516&lt;2193000,1451000,IF(B3516&lt;2196000,1453000,IF(B3516&lt;2200000,1456000,IF(B3516&lt;3600000,ROUND(ROUNDDOWN(B3516/4,-3)*2.8,0)-80000,IF(B3516&lt;6600000,ROUND(ROUNDDOWN(B3516/4,-3)*3.2,0)-440000,IF(B3516&lt;8500000,ROUNDDOWN(B3516*0.9,0)-1100000,B3516-1950000))))))))</f>
        <v/>
      </c>
      <c r="G3516" s="21">
        <f>IF(F3516&gt;23500000,NA(),IF(F3516&lt;=4890000,1040000,IF(F3516&lt;=6550000,670000,620000)))</f>
        <v/>
      </c>
      <c r="H3516" s="21">
        <f>IF(D3516&lt;=0,0,MAX(0,MIN(2000000,D3516-MIN(100000,ROUNDDOWN(F3516*0.05,0)))))</f>
        <v/>
      </c>
      <c r="I3516" s="21">
        <f>IF(C3516&lt;=2000,0,MIN(C3516,ROUNDDOWN(F3516*0.4,0))-2000)</f>
        <v/>
      </c>
      <c r="J3516" s="21">
        <f>MAX(0,ROUNDDOWN(F3516-E3516-G3516,-3))</f>
        <v/>
      </c>
      <c r="K3516" s="21">
        <f>MAX(0,ROUNDDOWN(F3516-E3516-G3516-H3516-I3516,-3))</f>
        <v/>
      </c>
      <c r="L3516" s="21">
        <f>MAX(0,ROUNDDOWN(F3516-E3516-G3516-H3516,-3))</f>
        <v/>
      </c>
      <c r="M3516" s="21">
        <f>IF(J3516&lt;=0,0,ROUNDDOWN((J3516*LOOKUP(J3516,{0,1950001,3300001,6950001,9000001,18000001,40000001},{0.05,0.1,0.2,0.23,0.33,0.4,0.45})-LOOKUP(J3516,{0,1950001,3300001,6950001,9000001,18000001,40000001},{0,97500,427500,636000,1536000,2796000,4796000}))*1.021,-2))</f>
        <v/>
      </c>
      <c r="N3516" s="21">
        <f>IF(K3516&lt;=0,0,ROUNDDOWN((K3516*LOOKUP(K3516,{0,1950001,3300001,6950001,9000001,18000001,40000001},{0.05,0.1,0.2,0.23,0.33,0.4,0.45})-LOOKUP(K3516,{0,1950001,3300001,6950001,9000001,18000001,40000001},{0,97500,427500,636000,1536000,2796000,4796000}))*1.021,-2))</f>
        <v/>
      </c>
      <c r="O3516" s="21">
        <f>IF(L3516&lt;=0,0,ROUNDDOWN((L3516*LOOKUP(L3516,{0,1950001,3300001,6950001,9000001,18000001,40000001},{0.05,0.1,0.2,0.23,0.33,0.4,0.45})-LOOKUP(L3516,{0,1950001,3300001,6950001,9000001,18000001,40000001},{0,97500,427500,636000,1536000,2796000,4796000}))*1.021,-2))</f>
        <v/>
      </c>
      <c r="P3516" s="21">
        <f>MAX(0,ROUNDDOWN(F3516-E3516-430000,-3))</f>
        <v/>
      </c>
      <c r="Q3516" s="21">
        <f>MAX(0,ROUNDDOWN(F3516-E3516-430000-H3516,-3))</f>
        <v/>
      </c>
      <c r="R3516" s="21">
        <f>IF(F3516&lt;=450000,0,MAX(0,P3516*0.06-MIN(50000,P3516)*0.03))</f>
        <v/>
      </c>
      <c r="S3516" s="21">
        <f>IF(F3516&lt;=450000,0,MAX(0,P3516*0.04-MIN(50000,P3516)*0.02))</f>
        <v/>
      </c>
      <c r="T3516" s="21">
        <f>IF(F3516&lt;=450000,0,MAX(0,Q3516*0.06-MIN(50000,Q3516)*0.03))</f>
        <v/>
      </c>
      <c r="U3516" s="21">
        <f>IF(F3516&lt;=450000,0,MAX(0,Q3516*0.04-MIN(50000,Q3516)*0.02))</f>
        <v/>
      </c>
      <c r="V3516" s="21">
        <f>50000+MAX(0,G3516-480000)</f>
        <v/>
      </c>
      <c r="W3516" s="21">
        <f>P3516-V3516</f>
        <v/>
      </c>
      <c r="X3516" s="21">
        <f>Q3516-V3516</f>
        <v/>
      </c>
      <c r="Y3516" s="22">
        <f>IF(W3516&lt;0,0.9,LOOKUP(W3516,{0,1950001,3300001,6950001,9000001,18000001,40000001},{0.84895,0.7979,0.6958,0.66517,0.56307,0.4916,0.44055}))</f>
        <v/>
      </c>
      <c r="Z3516" s="22">
        <f>IF(X3516&lt;0,0.9,LOOKUP(X3516,{0,1950001,3300001,6950001,9000001,18000001,40000001},{0.84895,0.7979,0.6958,0.66517,0.56307,0.4916,0.44055}))</f>
        <v/>
      </c>
      <c r="AA3516" s="22">
        <f>IF(W3516&lt;0,0,CHOOSE(MATCH(W3516,{0,1950001,3300001,6950001,9000001},1),5.105/84.895,10.21/79.79,20.42/69.58,23.483/66.517,33.693/56.307))</f>
        <v/>
      </c>
      <c r="AB3516" s="21">
        <f>IF(C3516&lt;=2000,0,(MIN(C3516,ROUNDDOWN(F3516*0.3,0))-2000)*0.1)</f>
        <v/>
      </c>
      <c r="AC3516" s="21">
        <f>IF(C3516&lt;=2000,0,MIN((C3516-2000)*Y3516,(R3516+S3516)*0.2))</f>
        <v/>
      </c>
      <c r="AD3516" s="21">
        <f>IF(C3516&lt;=2000,0,MIN((C3516-2000)*Z3516,(T3516+U3516)*0.2))</f>
        <v/>
      </c>
      <c r="AE3516" s="21">
        <f>AC3516*AA3516</f>
        <v/>
      </c>
      <c r="AF3516" s="21">
        <f>ROUNDDOWN(R3516,-2)+ROUNDDOWN(S3516,-2)</f>
        <v/>
      </c>
      <c r="AG3516" s="21">
        <f>ROUNDDOWN(MAX(0,R3516-(AB3516+AC3516+AE3516)*0.6),-2)+ROUNDDOWN(MAX(0,S3516-(AB3516+AC3516+AE3516)*0.4),-2)</f>
        <v/>
      </c>
      <c r="AH3516" s="21">
        <f>ROUNDDOWN(MAX(0,T3516-(AB3516+AD3516)*0.6),-2)+ROUNDDOWN(MAX(0,U3516-(AB3516+AD3516)*0.4),-2)</f>
        <v/>
      </c>
      <c r="AI3516" s="21">
        <f>ROUNDDOWN(T3516,-2)+ROUNDDOWN(U3516,-2)</f>
        <v/>
      </c>
      <c r="AJ3516" s="21">
        <f>M3516+AF3516</f>
        <v/>
      </c>
      <c r="AK3516" s="21">
        <f>M3516+AG3516</f>
        <v/>
      </c>
      <c r="AL3516" s="21">
        <f>N3516+AH3516</f>
        <v/>
      </c>
      <c r="AM3516" s="21">
        <f>O3516+AI3516</f>
        <v/>
      </c>
      <c r="AN3516" s="21">
        <f>N3516+AI3516</f>
        <v/>
      </c>
      <c r="AO3516" s="21">
        <f>ROUNDDOWN((R3516+S3516)*0.2/Y3516+2000,0)</f>
        <v/>
      </c>
      <c r="AP3516" s="21">
        <f>ROUNDDOWN((T3516+U3516)*0.2/Z3516+2000,0)</f>
        <v/>
      </c>
      <c r="AQ3516" s="21">
        <f>AL3516-AK3516</f>
        <v/>
      </c>
      <c r="AR3516" s="21">
        <f>AM3516-AK3516</f>
        <v/>
      </c>
      <c r="AS3516" s="21">
        <f>AM3516-AL3516</f>
        <v/>
      </c>
      <c r="AT3516" s="21">
        <f>AK3516+C3516-AJ3516</f>
        <v/>
      </c>
      <c r="AU3516" s="21">
        <f>AL3516+C3516-AM3516</f>
        <v/>
      </c>
      <c r="AV3516" s="21">
        <f>AN3516+C3516-AM3516</f>
        <v/>
      </c>
    </row>
    <row r="3517">
      <c r="A3517" t="inlineStr">
        <is>
          <t>1万円刻み</t>
        </is>
      </c>
      <c r="B3517" s="21">
        <f>'5_1万円刻み'!$A$1754</f>
        <v/>
      </c>
      <c r="C3517" s="21">
        <f>AO3517</f>
        <v/>
      </c>
      <c r="D3517" s="21" t="n">
        <v>0</v>
      </c>
      <c r="E3517" s="21">
        <f>ROUND(MIN(B3517/12,650000)*12*0.0915+MIN(B3517/12,1390000)*12*(0.0504+0)+B3517*0.005,0)</f>
        <v/>
      </c>
      <c r="F3517" s="21">
        <f>IF(B3517&lt;741000,0,IF(B3517&lt;2191000,B3517-740000,IF(B3517&lt;2193000,1451000,IF(B3517&lt;2196000,1453000,IF(B3517&lt;2200000,1456000,IF(B3517&lt;3600000,ROUND(ROUNDDOWN(B3517/4,-3)*2.8,0)-80000,IF(B3517&lt;6600000,ROUND(ROUNDDOWN(B3517/4,-3)*3.2,0)-440000,IF(B3517&lt;8500000,ROUNDDOWN(B3517*0.9,0)-1100000,B3517-1950000))))))))</f>
        <v/>
      </c>
      <c r="G3517" s="21">
        <f>IF(F3517&gt;23500000,NA(),IF(F3517&lt;=4890000,1040000,IF(F3517&lt;=6550000,670000,620000)))</f>
        <v/>
      </c>
      <c r="H3517" s="21">
        <f>IF(D3517&lt;=0,0,MAX(0,MIN(2000000,D3517-MIN(100000,ROUNDDOWN(F3517*0.05,0)))))</f>
        <v/>
      </c>
      <c r="I3517" s="21">
        <f>IF(C3517&lt;=2000,0,MIN(C3517,ROUNDDOWN(F3517*0.4,0))-2000)</f>
        <v/>
      </c>
      <c r="J3517" s="21">
        <f>MAX(0,ROUNDDOWN(F3517-E3517-G3517,-3))</f>
        <v/>
      </c>
      <c r="K3517" s="21">
        <f>MAX(0,ROUNDDOWN(F3517-E3517-G3517-H3517-I3517,-3))</f>
        <v/>
      </c>
      <c r="L3517" s="21">
        <f>MAX(0,ROUNDDOWN(F3517-E3517-G3517-H3517,-3))</f>
        <v/>
      </c>
      <c r="M3517" s="21">
        <f>IF(J3517&lt;=0,0,ROUNDDOWN((J3517*LOOKUP(J3517,{0,1950001,3300001,6950001,9000001,18000001,40000001},{0.05,0.1,0.2,0.23,0.33,0.4,0.45})-LOOKUP(J3517,{0,1950001,3300001,6950001,9000001,18000001,40000001},{0,97500,427500,636000,1536000,2796000,4796000}))*1.021,-2))</f>
        <v/>
      </c>
      <c r="N3517" s="21">
        <f>IF(K3517&lt;=0,0,ROUNDDOWN((K3517*LOOKUP(K3517,{0,1950001,3300001,6950001,9000001,18000001,40000001},{0.05,0.1,0.2,0.23,0.33,0.4,0.45})-LOOKUP(K3517,{0,1950001,3300001,6950001,9000001,18000001,40000001},{0,97500,427500,636000,1536000,2796000,4796000}))*1.021,-2))</f>
        <v/>
      </c>
      <c r="O3517" s="21">
        <f>IF(L3517&lt;=0,0,ROUNDDOWN((L3517*LOOKUP(L3517,{0,1950001,3300001,6950001,9000001,18000001,40000001},{0.05,0.1,0.2,0.23,0.33,0.4,0.45})-LOOKUP(L3517,{0,1950001,3300001,6950001,9000001,18000001,40000001},{0,97500,427500,636000,1536000,2796000,4796000}))*1.021,-2))</f>
        <v/>
      </c>
      <c r="P3517" s="21">
        <f>MAX(0,ROUNDDOWN(F3517-E3517-430000,-3))</f>
        <v/>
      </c>
      <c r="Q3517" s="21">
        <f>MAX(0,ROUNDDOWN(F3517-E3517-430000-H3517,-3))</f>
        <v/>
      </c>
      <c r="R3517" s="21">
        <f>IF(F3517&lt;=450000,0,MAX(0,P3517*0.06-MIN(50000,P3517)*0.03))</f>
        <v/>
      </c>
      <c r="S3517" s="21">
        <f>IF(F3517&lt;=450000,0,MAX(0,P3517*0.04-MIN(50000,P3517)*0.02))</f>
        <v/>
      </c>
      <c r="T3517" s="21">
        <f>IF(F3517&lt;=450000,0,MAX(0,Q3517*0.06-MIN(50000,Q3517)*0.03))</f>
        <v/>
      </c>
      <c r="U3517" s="21">
        <f>IF(F3517&lt;=450000,0,MAX(0,Q3517*0.04-MIN(50000,Q3517)*0.02))</f>
        <v/>
      </c>
      <c r="V3517" s="21">
        <f>50000+MAX(0,G3517-480000)</f>
        <v/>
      </c>
      <c r="W3517" s="21">
        <f>P3517-V3517</f>
        <v/>
      </c>
      <c r="X3517" s="21">
        <f>Q3517-V3517</f>
        <v/>
      </c>
      <c r="Y3517" s="22">
        <f>IF(W3517&lt;0,0.9,LOOKUP(W3517,{0,1950001,3300001,6950001,9000001,18000001,40000001},{0.84895,0.7979,0.6958,0.66517,0.56307,0.4916,0.44055}))</f>
        <v/>
      </c>
      <c r="Z3517" s="22">
        <f>IF(X3517&lt;0,0.9,LOOKUP(X3517,{0,1950001,3300001,6950001,9000001,18000001,40000001},{0.84895,0.7979,0.6958,0.66517,0.56307,0.4916,0.44055}))</f>
        <v/>
      </c>
      <c r="AA3517" s="22">
        <f>IF(W3517&lt;0,0,CHOOSE(MATCH(W3517,{0,1950001,3300001,6950001,9000001},1),5.105/84.895,10.21/79.79,20.42/69.58,23.483/66.517,33.693/56.307))</f>
        <v/>
      </c>
      <c r="AB3517" s="21">
        <f>IF(C3517&lt;=2000,0,(MIN(C3517,ROUNDDOWN(F3517*0.3,0))-2000)*0.1)</f>
        <v/>
      </c>
      <c r="AC3517" s="21">
        <f>IF(C3517&lt;=2000,0,MIN((C3517-2000)*Y3517,(R3517+S3517)*0.2))</f>
        <v/>
      </c>
      <c r="AD3517" s="21">
        <f>IF(C3517&lt;=2000,0,MIN((C3517-2000)*Z3517,(T3517+U3517)*0.2))</f>
        <v/>
      </c>
      <c r="AE3517" s="21">
        <f>AC3517*AA3517</f>
        <v/>
      </c>
      <c r="AF3517" s="21">
        <f>ROUNDDOWN(R3517,-2)+ROUNDDOWN(S3517,-2)</f>
        <v/>
      </c>
      <c r="AG3517" s="21">
        <f>ROUNDDOWN(MAX(0,R3517-(AB3517+AC3517+AE3517)*0.6),-2)+ROUNDDOWN(MAX(0,S3517-(AB3517+AC3517+AE3517)*0.4),-2)</f>
        <v/>
      </c>
      <c r="AH3517" s="21">
        <f>ROUNDDOWN(MAX(0,T3517-(AB3517+AD3517)*0.6),-2)+ROUNDDOWN(MAX(0,U3517-(AB3517+AD3517)*0.4),-2)</f>
        <v/>
      </c>
      <c r="AI3517" s="21">
        <f>ROUNDDOWN(T3517,-2)+ROUNDDOWN(U3517,-2)</f>
        <v/>
      </c>
      <c r="AJ3517" s="21">
        <f>M3517+AF3517</f>
        <v/>
      </c>
      <c r="AK3517" s="21">
        <f>M3517+AG3517</f>
        <v/>
      </c>
      <c r="AL3517" s="21">
        <f>N3517+AH3517</f>
        <v/>
      </c>
      <c r="AM3517" s="21">
        <f>O3517+AI3517</f>
        <v/>
      </c>
      <c r="AN3517" s="21">
        <f>N3517+AI3517</f>
        <v/>
      </c>
      <c r="AO3517" s="21">
        <f>ROUNDDOWN((R3517+S3517)*0.2/Y3517+2000,0)</f>
        <v/>
      </c>
      <c r="AP3517" s="21">
        <f>ROUNDDOWN((T3517+U3517)*0.2/Z3517+2000,0)</f>
        <v/>
      </c>
      <c r="AQ3517" s="21">
        <f>AL3517-AK3517</f>
        <v/>
      </c>
      <c r="AR3517" s="21">
        <f>AM3517-AK3517</f>
        <v/>
      </c>
      <c r="AS3517" s="21">
        <f>AM3517-AL3517</f>
        <v/>
      </c>
      <c r="AT3517" s="21">
        <f>AK3517+C3517-AJ3517</f>
        <v/>
      </c>
      <c r="AU3517" s="21">
        <f>AL3517+C3517-AM3517</f>
        <v/>
      </c>
      <c r="AV3517" s="21">
        <f>AN3517+C3517-AM3517</f>
        <v/>
      </c>
    </row>
    <row r="3518">
      <c r="A3518" t="inlineStr">
        <is>
          <t>1万円刻み</t>
        </is>
      </c>
      <c r="B3518" s="21">
        <f>'5_1万円刻み'!$A$1755</f>
        <v/>
      </c>
      <c r="C3518" s="21">
        <f>AO3518</f>
        <v/>
      </c>
      <c r="D3518" s="21" t="n">
        <v>0</v>
      </c>
      <c r="E3518" s="21">
        <f>ROUND(MIN(B3518/12,650000)*12*0.0915+MIN(B3518/12,1390000)*12*(0.0504+0)+B3518*0.005,0)</f>
        <v/>
      </c>
      <c r="F3518" s="21">
        <f>IF(B3518&lt;741000,0,IF(B3518&lt;2191000,B3518-740000,IF(B3518&lt;2193000,1451000,IF(B3518&lt;2196000,1453000,IF(B3518&lt;2200000,1456000,IF(B3518&lt;3600000,ROUND(ROUNDDOWN(B3518/4,-3)*2.8,0)-80000,IF(B3518&lt;6600000,ROUND(ROUNDDOWN(B3518/4,-3)*3.2,0)-440000,IF(B3518&lt;8500000,ROUNDDOWN(B3518*0.9,0)-1100000,B3518-1950000))))))))</f>
        <v/>
      </c>
      <c r="G3518" s="21">
        <f>IF(F3518&gt;23500000,NA(),IF(F3518&lt;=4890000,1040000,IF(F3518&lt;=6550000,670000,620000)))</f>
        <v/>
      </c>
      <c r="H3518" s="21">
        <f>IF(D3518&lt;=0,0,MAX(0,MIN(2000000,D3518-MIN(100000,ROUNDDOWN(F3518*0.05,0)))))</f>
        <v/>
      </c>
      <c r="I3518" s="21">
        <f>IF(C3518&lt;=2000,0,MIN(C3518,ROUNDDOWN(F3518*0.4,0))-2000)</f>
        <v/>
      </c>
      <c r="J3518" s="21">
        <f>MAX(0,ROUNDDOWN(F3518-E3518-G3518,-3))</f>
        <v/>
      </c>
      <c r="K3518" s="21">
        <f>MAX(0,ROUNDDOWN(F3518-E3518-G3518-H3518-I3518,-3))</f>
        <v/>
      </c>
      <c r="L3518" s="21">
        <f>MAX(0,ROUNDDOWN(F3518-E3518-G3518-H3518,-3))</f>
        <v/>
      </c>
      <c r="M3518" s="21">
        <f>IF(J3518&lt;=0,0,ROUNDDOWN((J3518*LOOKUP(J3518,{0,1950001,3300001,6950001,9000001,18000001,40000001},{0.05,0.1,0.2,0.23,0.33,0.4,0.45})-LOOKUP(J3518,{0,1950001,3300001,6950001,9000001,18000001,40000001},{0,97500,427500,636000,1536000,2796000,4796000}))*1.021,-2))</f>
        <v/>
      </c>
      <c r="N3518" s="21">
        <f>IF(K3518&lt;=0,0,ROUNDDOWN((K3518*LOOKUP(K3518,{0,1950001,3300001,6950001,9000001,18000001,40000001},{0.05,0.1,0.2,0.23,0.33,0.4,0.45})-LOOKUP(K3518,{0,1950001,3300001,6950001,9000001,18000001,40000001},{0,97500,427500,636000,1536000,2796000,4796000}))*1.021,-2))</f>
        <v/>
      </c>
      <c r="O3518" s="21">
        <f>IF(L3518&lt;=0,0,ROUNDDOWN((L3518*LOOKUP(L3518,{0,1950001,3300001,6950001,9000001,18000001,40000001},{0.05,0.1,0.2,0.23,0.33,0.4,0.45})-LOOKUP(L3518,{0,1950001,3300001,6950001,9000001,18000001,40000001},{0,97500,427500,636000,1536000,2796000,4796000}))*1.021,-2))</f>
        <v/>
      </c>
      <c r="P3518" s="21">
        <f>MAX(0,ROUNDDOWN(F3518-E3518-430000,-3))</f>
        <v/>
      </c>
      <c r="Q3518" s="21">
        <f>MAX(0,ROUNDDOWN(F3518-E3518-430000-H3518,-3))</f>
        <v/>
      </c>
      <c r="R3518" s="21">
        <f>IF(F3518&lt;=450000,0,MAX(0,P3518*0.06-MIN(50000,P3518)*0.03))</f>
        <v/>
      </c>
      <c r="S3518" s="21">
        <f>IF(F3518&lt;=450000,0,MAX(0,P3518*0.04-MIN(50000,P3518)*0.02))</f>
        <v/>
      </c>
      <c r="T3518" s="21">
        <f>IF(F3518&lt;=450000,0,MAX(0,Q3518*0.06-MIN(50000,Q3518)*0.03))</f>
        <v/>
      </c>
      <c r="U3518" s="21">
        <f>IF(F3518&lt;=450000,0,MAX(0,Q3518*0.04-MIN(50000,Q3518)*0.02))</f>
        <v/>
      </c>
      <c r="V3518" s="21">
        <f>50000+MAX(0,G3518-480000)</f>
        <v/>
      </c>
      <c r="W3518" s="21">
        <f>P3518-V3518</f>
        <v/>
      </c>
      <c r="X3518" s="21">
        <f>Q3518-V3518</f>
        <v/>
      </c>
      <c r="Y3518" s="22">
        <f>IF(W3518&lt;0,0.9,LOOKUP(W3518,{0,1950001,3300001,6950001,9000001,18000001,40000001},{0.84895,0.7979,0.6958,0.66517,0.56307,0.4916,0.44055}))</f>
        <v/>
      </c>
      <c r="Z3518" s="22">
        <f>IF(X3518&lt;0,0.9,LOOKUP(X3518,{0,1950001,3300001,6950001,9000001,18000001,40000001},{0.84895,0.7979,0.6958,0.66517,0.56307,0.4916,0.44055}))</f>
        <v/>
      </c>
      <c r="AA3518" s="22">
        <f>IF(W3518&lt;0,0,CHOOSE(MATCH(W3518,{0,1950001,3300001,6950001,9000001},1),5.105/84.895,10.21/79.79,20.42/69.58,23.483/66.517,33.693/56.307))</f>
        <v/>
      </c>
      <c r="AB3518" s="21">
        <f>IF(C3518&lt;=2000,0,(MIN(C3518,ROUNDDOWN(F3518*0.3,0))-2000)*0.1)</f>
        <v/>
      </c>
      <c r="AC3518" s="21">
        <f>IF(C3518&lt;=2000,0,MIN((C3518-2000)*Y3518,(R3518+S3518)*0.2))</f>
        <v/>
      </c>
      <c r="AD3518" s="21">
        <f>IF(C3518&lt;=2000,0,MIN((C3518-2000)*Z3518,(T3518+U3518)*0.2))</f>
        <v/>
      </c>
      <c r="AE3518" s="21">
        <f>AC3518*AA3518</f>
        <v/>
      </c>
      <c r="AF3518" s="21">
        <f>ROUNDDOWN(R3518,-2)+ROUNDDOWN(S3518,-2)</f>
        <v/>
      </c>
      <c r="AG3518" s="21">
        <f>ROUNDDOWN(MAX(0,R3518-(AB3518+AC3518+AE3518)*0.6),-2)+ROUNDDOWN(MAX(0,S3518-(AB3518+AC3518+AE3518)*0.4),-2)</f>
        <v/>
      </c>
      <c r="AH3518" s="21">
        <f>ROUNDDOWN(MAX(0,T3518-(AB3518+AD3518)*0.6),-2)+ROUNDDOWN(MAX(0,U3518-(AB3518+AD3518)*0.4),-2)</f>
        <v/>
      </c>
      <c r="AI3518" s="21">
        <f>ROUNDDOWN(T3518,-2)+ROUNDDOWN(U3518,-2)</f>
        <v/>
      </c>
      <c r="AJ3518" s="21">
        <f>M3518+AF3518</f>
        <v/>
      </c>
      <c r="AK3518" s="21">
        <f>M3518+AG3518</f>
        <v/>
      </c>
      <c r="AL3518" s="21">
        <f>N3518+AH3518</f>
        <v/>
      </c>
      <c r="AM3518" s="21">
        <f>O3518+AI3518</f>
        <v/>
      </c>
      <c r="AN3518" s="21">
        <f>N3518+AI3518</f>
        <v/>
      </c>
      <c r="AO3518" s="21">
        <f>ROUNDDOWN((R3518+S3518)*0.2/Y3518+2000,0)</f>
        <v/>
      </c>
      <c r="AP3518" s="21">
        <f>ROUNDDOWN((T3518+U3518)*0.2/Z3518+2000,0)</f>
        <v/>
      </c>
      <c r="AQ3518" s="21">
        <f>AL3518-AK3518</f>
        <v/>
      </c>
      <c r="AR3518" s="21">
        <f>AM3518-AK3518</f>
        <v/>
      </c>
      <c r="AS3518" s="21">
        <f>AM3518-AL3518</f>
        <v/>
      </c>
      <c r="AT3518" s="21">
        <f>AK3518+C3518-AJ3518</f>
        <v/>
      </c>
      <c r="AU3518" s="21">
        <f>AL3518+C3518-AM3518</f>
        <v/>
      </c>
      <c r="AV3518" s="21">
        <f>AN3518+C3518-AM3518</f>
        <v/>
      </c>
    </row>
    <row r="3519">
      <c r="A3519" t="inlineStr">
        <is>
          <t>1万円刻み</t>
        </is>
      </c>
      <c r="B3519" s="21">
        <f>'5_1万円刻み'!$A$1756</f>
        <v/>
      </c>
      <c r="C3519" s="21">
        <f>AO3519</f>
        <v/>
      </c>
      <c r="D3519" s="21" t="n">
        <v>0</v>
      </c>
      <c r="E3519" s="21">
        <f>ROUND(MIN(B3519/12,650000)*12*0.0915+MIN(B3519/12,1390000)*12*(0.0504+0)+B3519*0.005,0)</f>
        <v/>
      </c>
      <c r="F3519" s="21">
        <f>IF(B3519&lt;741000,0,IF(B3519&lt;2191000,B3519-740000,IF(B3519&lt;2193000,1451000,IF(B3519&lt;2196000,1453000,IF(B3519&lt;2200000,1456000,IF(B3519&lt;3600000,ROUND(ROUNDDOWN(B3519/4,-3)*2.8,0)-80000,IF(B3519&lt;6600000,ROUND(ROUNDDOWN(B3519/4,-3)*3.2,0)-440000,IF(B3519&lt;8500000,ROUNDDOWN(B3519*0.9,0)-1100000,B3519-1950000))))))))</f>
        <v/>
      </c>
      <c r="G3519" s="21">
        <f>IF(F3519&gt;23500000,NA(),IF(F3519&lt;=4890000,1040000,IF(F3519&lt;=6550000,670000,620000)))</f>
        <v/>
      </c>
      <c r="H3519" s="21">
        <f>IF(D3519&lt;=0,0,MAX(0,MIN(2000000,D3519-MIN(100000,ROUNDDOWN(F3519*0.05,0)))))</f>
        <v/>
      </c>
      <c r="I3519" s="21">
        <f>IF(C3519&lt;=2000,0,MIN(C3519,ROUNDDOWN(F3519*0.4,0))-2000)</f>
        <v/>
      </c>
      <c r="J3519" s="21">
        <f>MAX(0,ROUNDDOWN(F3519-E3519-G3519,-3))</f>
        <v/>
      </c>
      <c r="K3519" s="21">
        <f>MAX(0,ROUNDDOWN(F3519-E3519-G3519-H3519-I3519,-3))</f>
        <v/>
      </c>
      <c r="L3519" s="21">
        <f>MAX(0,ROUNDDOWN(F3519-E3519-G3519-H3519,-3))</f>
        <v/>
      </c>
      <c r="M3519" s="21">
        <f>IF(J3519&lt;=0,0,ROUNDDOWN((J3519*LOOKUP(J3519,{0,1950001,3300001,6950001,9000001,18000001,40000001},{0.05,0.1,0.2,0.23,0.33,0.4,0.45})-LOOKUP(J3519,{0,1950001,3300001,6950001,9000001,18000001,40000001},{0,97500,427500,636000,1536000,2796000,4796000}))*1.021,-2))</f>
        <v/>
      </c>
      <c r="N3519" s="21">
        <f>IF(K3519&lt;=0,0,ROUNDDOWN((K3519*LOOKUP(K3519,{0,1950001,3300001,6950001,9000001,18000001,40000001},{0.05,0.1,0.2,0.23,0.33,0.4,0.45})-LOOKUP(K3519,{0,1950001,3300001,6950001,9000001,18000001,40000001},{0,97500,427500,636000,1536000,2796000,4796000}))*1.021,-2))</f>
        <v/>
      </c>
      <c r="O3519" s="21">
        <f>IF(L3519&lt;=0,0,ROUNDDOWN((L3519*LOOKUP(L3519,{0,1950001,3300001,6950001,9000001,18000001,40000001},{0.05,0.1,0.2,0.23,0.33,0.4,0.45})-LOOKUP(L3519,{0,1950001,3300001,6950001,9000001,18000001,40000001},{0,97500,427500,636000,1536000,2796000,4796000}))*1.021,-2))</f>
        <v/>
      </c>
      <c r="P3519" s="21">
        <f>MAX(0,ROUNDDOWN(F3519-E3519-430000,-3))</f>
        <v/>
      </c>
      <c r="Q3519" s="21">
        <f>MAX(0,ROUNDDOWN(F3519-E3519-430000-H3519,-3))</f>
        <v/>
      </c>
      <c r="R3519" s="21">
        <f>IF(F3519&lt;=450000,0,MAX(0,P3519*0.06-MIN(50000,P3519)*0.03))</f>
        <v/>
      </c>
      <c r="S3519" s="21">
        <f>IF(F3519&lt;=450000,0,MAX(0,P3519*0.04-MIN(50000,P3519)*0.02))</f>
        <v/>
      </c>
      <c r="T3519" s="21">
        <f>IF(F3519&lt;=450000,0,MAX(0,Q3519*0.06-MIN(50000,Q3519)*0.03))</f>
        <v/>
      </c>
      <c r="U3519" s="21">
        <f>IF(F3519&lt;=450000,0,MAX(0,Q3519*0.04-MIN(50000,Q3519)*0.02))</f>
        <v/>
      </c>
      <c r="V3519" s="21">
        <f>50000+MAX(0,G3519-480000)</f>
        <v/>
      </c>
      <c r="W3519" s="21">
        <f>P3519-V3519</f>
        <v/>
      </c>
      <c r="X3519" s="21">
        <f>Q3519-V3519</f>
        <v/>
      </c>
      <c r="Y3519" s="22">
        <f>IF(W3519&lt;0,0.9,LOOKUP(W3519,{0,1950001,3300001,6950001,9000001,18000001,40000001},{0.84895,0.7979,0.6958,0.66517,0.56307,0.4916,0.44055}))</f>
        <v/>
      </c>
      <c r="Z3519" s="22">
        <f>IF(X3519&lt;0,0.9,LOOKUP(X3519,{0,1950001,3300001,6950001,9000001,18000001,40000001},{0.84895,0.7979,0.6958,0.66517,0.56307,0.4916,0.44055}))</f>
        <v/>
      </c>
      <c r="AA3519" s="22">
        <f>IF(W3519&lt;0,0,CHOOSE(MATCH(W3519,{0,1950001,3300001,6950001,9000001},1),5.105/84.895,10.21/79.79,20.42/69.58,23.483/66.517,33.693/56.307))</f>
        <v/>
      </c>
      <c r="AB3519" s="21">
        <f>IF(C3519&lt;=2000,0,(MIN(C3519,ROUNDDOWN(F3519*0.3,0))-2000)*0.1)</f>
        <v/>
      </c>
      <c r="AC3519" s="21">
        <f>IF(C3519&lt;=2000,0,MIN((C3519-2000)*Y3519,(R3519+S3519)*0.2))</f>
        <v/>
      </c>
      <c r="AD3519" s="21">
        <f>IF(C3519&lt;=2000,0,MIN((C3519-2000)*Z3519,(T3519+U3519)*0.2))</f>
        <v/>
      </c>
      <c r="AE3519" s="21">
        <f>AC3519*AA3519</f>
        <v/>
      </c>
      <c r="AF3519" s="21">
        <f>ROUNDDOWN(R3519,-2)+ROUNDDOWN(S3519,-2)</f>
        <v/>
      </c>
      <c r="AG3519" s="21">
        <f>ROUNDDOWN(MAX(0,R3519-(AB3519+AC3519+AE3519)*0.6),-2)+ROUNDDOWN(MAX(0,S3519-(AB3519+AC3519+AE3519)*0.4),-2)</f>
        <v/>
      </c>
      <c r="AH3519" s="21">
        <f>ROUNDDOWN(MAX(0,T3519-(AB3519+AD3519)*0.6),-2)+ROUNDDOWN(MAX(0,U3519-(AB3519+AD3519)*0.4),-2)</f>
        <v/>
      </c>
      <c r="AI3519" s="21">
        <f>ROUNDDOWN(T3519,-2)+ROUNDDOWN(U3519,-2)</f>
        <v/>
      </c>
      <c r="AJ3519" s="21">
        <f>M3519+AF3519</f>
        <v/>
      </c>
      <c r="AK3519" s="21">
        <f>M3519+AG3519</f>
        <v/>
      </c>
      <c r="AL3519" s="21">
        <f>N3519+AH3519</f>
        <v/>
      </c>
      <c r="AM3519" s="21">
        <f>O3519+AI3519</f>
        <v/>
      </c>
      <c r="AN3519" s="21">
        <f>N3519+AI3519</f>
        <v/>
      </c>
      <c r="AO3519" s="21">
        <f>ROUNDDOWN((R3519+S3519)*0.2/Y3519+2000,0)</f>
        <v/>
      </c>
      <c r="AP3519" s="21">
        <f>ROUNDDOWN((T3519+U3519)*0.2/Z3519+2000,0)</f>
        <v/>
      </c>
      <c r="AQ3519" s="21">
        <f>AL3519-AK3519</f>
        <v/>
      </c>
      <c r="AR3519" s="21">
        <f>AM3519-AK3519</f>
        <v/>
      </c>
      <c r="AS3519" s="21">
        <f>AM3519-AL3519</f>
        <v/>
      </c>
      <c r="AT3519" s="21">
        <f>AK3519+C3519-AJ3519</f>
        <v/>
      </c>
      <c r="AU3519" s="21">
        <f>AL3519+C3519-AM3519</f>
        <v/>
      </c>
      <c r="AV3519" s="21">
        <f>AN3519+C3519-AM3519</f>
        <v/>
      </c>
    </row>
    <row r="3520">
      <c r="A3520" t="inlineStr">
        <is>
          <t>1万円刻み</t>
        </is>
      </c>
      <c r="B3520" s="21">
        <f>'5_1万円刻み'!$A$1757</f>
        <v/>
      </c>
      <c r="C3520" s="21">
        <f>AO3520</f>
        <v/>
      </c>
      <c r="D3520" s="21" t="n">
        <v>0</v>
      </c>
      <c r="E3520" s="21">
        <f>ROUND(MIN(B3520/12,650000)*12*0.0915+MIN(B3520/12,1390000)*12*(0.0504+0)+B3520*0.005,0)</f>
        <v/>
      </c>
      <c r="F3520" s="21">
        <f>IF(B3520&lt;741000,0,IF(B3520&lt;2191000,B3520-740000,IF(B3520&lt;2193000,1451000,IF(B3520&lt;2196000,1453000,IF(B3520&lt;2200000,1456000,IF(B3520&lt;3600000,ROUND(ROUNDDOWN(B3520/4,-3)*2.8,0)-80000,IF(B3520&lt;6600000,ROUND(ROUNDDOWN(B3520/4,-3)*3.2,0)-440000,IF(B3520&lt;8500000,ROUNDDOWN(B3520*0.9,0)-1100000,B3520-1950000))))))))</f>
        <v/>
      </c>
      <c r="G3520" s="21">
        <f>IF(F3520&gt;23500000,NA(),IF(F3520&lt;=4890000,1040000,IF(F3520&lt;=6550000,670000,620000)))</f>
        <v/>
      </c>
      <c r="H3520" s="21">
        <f>IF(D3520&lt;=0,0,MAX(0,MIN(2000000,D3520-MIN(100000,ROUNDDOWN(F3520*0.05,0)))))</f>
        <v/>
      </c>
      <c r="I3520" s="21">
        <f>IF(C3520&lt;=2000,0,MIN(C3520,ROUNDDOWN(F3520*0.4,0))-2000)</f>
        <v/>
      </c>
      <c r="J3520" s="21">
        <f>MAX(0,ROUNDDOWN(F3520-E3520-G3520,-3))</f>
        <v/>
      </c>
      <c r="K3520" s="21">
        <f>MAX(0,ROUNDDOWN(F3520-E3520-G3520-H3520-I3520,-3))</f>
        <v/>
      </c>
      <c r="L3520" s="21">
        <f>MAX(0,ROUNDDOWN(F3520-E3520-G3520-H3520,-3))</f>
        <v/>
      </c>
      <c r="M3520" s="21">
        <f>IF(J3520&lt;=0,0,ROUNDDOWN((J3520*LOOKUP(J3520,{0,1950001,3300001,6950001,9000001,18000001,40000001},{0.05,0.1,0.2,0.23,0.33,0.4,0.45})-LOOKUP(J3520,{0,1950001,3300001,6950001,9000001,18000001,40000001},{0,97500,427500,636000,1536000,2796000,4796000}))*1.021,-2))</f>
        <v/>
      </c>
      <c r="N3520" s="21">
        <f>IF(K3520&lt;=0,0,ROUNDDOWN((K3520*LOOKUP(K3520,{0,1950001,3300001,6950001,9000001,18000001,40000001},{0.05,0.1,0.2,0.23,0.33,0.4,0.45})-LOOKUP(K3520,{0,1950001,3300001,6950001,9000001,18000001,40000001},{0,97500,427500,636000,1536000,2796000,4796000}))*1.021,-2))</f>
        <v/>
      </c>
      <c r="O3520" s="21">
        <f>IF(L3520&lt;=0,0,ROUNDDOWN((L3520*LOOKUP(L3520,{0,1950001,3300001,6950001,9000001,18000001,40000001},{0.05,0.1,0.2,0.23,0.33,0.4,0.45})-LOOKUP(L3520,{0,1950001,3300001,6950001,9000001,18000001,40000001},{0,97500,427500,636000,1536000,2796000,4796000}))*1.021,-2))</f>
        <v/>
      </c>
      <c r="P3520" s="21">
        <f>MAX(0,ROUNDDOWN(F3520-E3520-430000,-3))</f>
        <v/>
      </c>
      <c r="Q3520" s="21">
        <f>MAX(0,ROUNDDOWN(F3520-E3520-430000-H3520,-3))</f>
        <v/>
      </c>
      <c r="R3520" s="21">
        <f>IF(F3520&lt;=450000,0,MAX(0,P3520*0.06-MIN(50000,P3520)*0.03))</f>
        <v/>
      </c>
      <c r="S3520" s="21">
        <f>IF(F3520&lt;=450000,0,MAX(0,P3520*0.04-MIN(50000,P3520)*0.02))</f>
        <v/>
      </c>
      <c r="T3520" s="21">
        <f>IF(F3520&lt;=450000,0,MAX(0,Q3520*0.06-MIN(50000,Q3520)*0.03))</f>
        <v/>
      </c>
      <c r="U3520" s="21">
        <f>IF(F3520&lt;=450000,0,MAX(0,Q3520*0.04-MIN(50000,Q3520)*0.02))</f>
        <v/>
      </c>
      <c r="V3520" s="21">
        <f>50000+MAX(0,G3520-480000)</f>
        <v/>
      </c>
      <c r="W3520" s="21">
        <f>P3520-V3520</f>
        <v/>
      </c>
      <c r="X3520" s="21">
        <f>Q3520-V3520</f>
        <v/>
      </c>
      <c r="Y3520" s="22">
        <f>IF(W3520&lt;0,0.9,LOOKUP(W3520,{0,1950001,3300001,6950001,9000001,18000001,40000001},{0.84895,0.7979,0.6958,0.66517,0.56307,0.4916,0.44055}))</f>
        <v/>
      </c>
      <c r="Z3520" s="22">
        <f>IF(X3520&lt;0,0.9,LOOKUP(X3520,{0,1950001,3300001,6950001,9000001,18000001,40000001},{0.84895,0.7979,0.6958,0.66517,0.56307,0.4916,0.44055}))</f>
        <v/>
      </c>
      <c r="AA3520" s="22">
        <f>IF(W3520&lt;0,0,CHOOSE(MATCH(W3520,{0,1950001,3300001,6950001,9000001},1),5.105/84.895,10.21/79.79,20.42/69.58,23.483/66.517,33.693/56.307))</f>
        <v/>
      </c>
      <c r="AB3520" s="21">
        <f>IF(C3520&lt;=2000,0,(MIN(C3520,ROUNDDOWN(F3520*0.3,0))-2000)*0.1)</f>
        <v/>
      </c>
      <c r="AC3520" s="21">
        <f>IF(C3520&lt;=2000,0,MIN((C3520-2000)*Y3520,(R3520+S3520)*0.2))</f>
        <v/>
      </c>
      <c r="AD3520" s="21">
        <f>IF(C3520&lt;=2000,0,MIN((C3520-2000)*Z3520,(T3520+U3520)*0.2))</f>
        <v/>
      </c>
      <c r="AE3520" s="21">
        <f>AC3520*AA3520</f>
        <v/>
      </c>
      <c r="AF3520" s="21">
        <f>ROUNDDOWN(R3520,-2)+ROUNDDOWN(S3520,-2)</f>
        <v/>
      </c>
      <c r="AG3520" s="21">
        <f>ROUNDDOWN(MAX(0,R3520-(AB3520+AC3520+AE3520)*0.6),-2)+ROUNDDOWN(MAX(0,S3520-(AB3520+AC3520+AE3520)*0.4),-2)</f>
        <v/>
      </c>
      <c r="AH3520" s="21">
        <f>ROUNDDOWN(MAX(0,T3520-(AB3520+AD3520)*0.6),-2)+ROUNDDOWN(MAX(0,U3520-(AB3520+AD3520)*0.4),-2)</f>
        <v/>
      </c>
      <c r="AI3520" s="21">
        <f>ROUNDDOWN(T3520,-2)+ROUNDDOWN(U3520,-2)</f>
        <v/>
      </c>
      <c r="AJ3520" s="21">
        <f>M3520+AF3520</f>
        <v/>
      </c>
      <c r="AK3520" s="21">
        <f>M3520+AG3520</f>
        <v/>
      </c>
      <c r="AL3520" s="21">
        <f>N3520+AH3520</f>
        <v/>
      </c>
      <c r="AM3520" s="21">
        <f>O3520+AI3520</f>
        <v/>
      </c>
      <c r="AN3520" s="21">
        <f>N3520+AI3520</f>
        <v/>
      </c>
      <c r="AO3520" s="21">
        <f>ROUNDDOWN((R3520+S3520)*0.2/Y3520+2000,0)</f>
        <v/>
      </c>
      <c r="AP3520" s="21">
        <f>ROUNDDOWN((T3520+U3520)*0.2/Z3520+2000,0)</f>
        <v/>
      </c>
      <c r="AQ3520" s="21">
        <f>AL3520-AK3520</f>
        <v/>
      </c>
      <c r="AR3520" s="21">
        <f>AM3520-AK3520</f>
        <v/>
      </c>
      <c r="AS3520" s="21">
        <f>AM3520-AL3520</f>
        <v/>
      </c>
      <c r="AT3520" s="21">
        <f>AK3520+C3520-AJ3520</f>
        <v/>
      </c>
      <c r="AU3520" s="21">
        <f>AL3520+C3520-AM3520</f>
        <v/>
      </c>
      <c r="AV3520" s="21">
        <f>AN3520+C3520-AM3520</f>
        <v/>
      </c>
    </row>
    <row r="3521">
      <c r="A3521" t="inlineStr">
        <is>
          <t>1万円刻み</t>
        </is>
      </c>
      <c r="B3521" s="21">
        <f>'5_1万円刻み'!$A$1758</f>
        <v/>
      </c>
      <c r="C3521" s="21">
        <f>AO3521</f>
        <v/>
      </c>
      <c r="D3521" s="21" t="n">
        <v>0</v>
      </c>
      <c r="E3521" s="21">
        <f>ROUND(MIN(B3521/12,650000)*12*0.0915+MIN(B3521/12,1390000)*12*(0.0504+0)+B3521*0.005,0)</f>
        <v/>
      </c>
      <c r="F3521" s="21">
        <f>IF(B3521&lt;741000,0,IF(B3521&lt;2191000,B3521-740000,IF(B3521&lt;2193000,1451000,IF(B3521&lt;2196000,1453000,IF(B3521&lt;2200000,1456000,IF(B3521&lt;3600000,ROUND(ROUNDDOWN(B3521/4,-3)*2.8,0)-80000,IF(B3521&lt;6600000,ROUND(ROUNDDOWN(B3521/4,-3)*3.2,0)-440000,IF(B3521&lt;8500000,ROUNDDOWN(B3521*0.9,0)-1100000,B3521-1950000))))))))</f>
        <v/>
      </c>
      <c r="G3521" s="21">
        <f>IF(F3521&gt;23500000,NA(),IF(F3521&lt;=4890000,1040000,IF(F3521&lt;=6550000,670000,620000)))</f>
        <v/>
      </c>
      <c r="H3521" s="21">
        <f>IF(D3521&lt;=0,0,MAX(0,MIN(2000000,D3521-MIN(100000,ROUNDDOWN(F3521*0.05,0)))))</f>
        <v/>
      </c>
      <c r="I3521" s="21">
        <f>IF(C3521&lt;=2000,0,MIN(C3521,ROUNDDOWN(F3521*0.4,0))-2000)</f>
        <v/>
      </c>
      <c r="J3521" s="21">
        <f>MAX(0,ROUNDDOWN(F3521-E3521-G3521,-3))</f>
        <v/>
      </c>
      <c r="K3521" s="21">
        <f>MAX(0,ROUNDDOWN(F3521-E3521-G3521-H3521-I3521,-3))</f>
        <v/>
      </c>
      <c r="L3521" s="21">
        <f>MAX(0,ROUNDDOWN(F3521-E3521-G3521-H3521,-3))</f>
        <v/>
      </c>
      <c r="M3521" s="21">
        <f>IF(J3521&lt;=0,0,ROUNDDOWN((J3521*LOOKUP(J3521,{0,1950001,3300001,6950001,9000001,18000001,40000001},{0.05,0.1,0.2,0.23,0.33,0.4,0.45})-LOOKUP(J3521,{0,1950001,3300001,6950001,9000001,18000001,40000001},{0,97500,427500,636000,1536000,2796000,4796000}))*1.021,-2))</f>
        <v/>
      </c>
      <c r="N3521" s="21">
        <f>IF(K3521&lt;=0,0,ROUNDDOWN((K3521*LOOKUP(K3521,{0,1950001,3300001,6950001,9000001,18000001,40000001},{0.05,0.1,0.2,0.23,0.33,0.4,0.45})-LOOKUP(K3521,{0,1950001,3300001,6950001,9000001,18000001,40000001},{0,97500,427500,636000,1536000,2796000,4796000}))*1.021,-2))</f>
        <v/>
      </c>
      <c r="O3521" s="21">
        <f>IF(L3521&lt;=0,0,ROUNDDOWN((L3521*LOOKUP(L3521,{0,1950001,3300001,6950001,9000001,18000001,40000001},{0.05,0.1,0.2,0.23,0.33,0.4,0.45})-LOOKUP(L3521,{0,1950001,3300001,6950001,9000001,18000001,40000001},{0,97500,427500,636000,1536000,2796000,4796000}))*1.021,-2))</f>
        <v/>
      </c>
      <c r="P3521" s="21">
        <f>MAX(0,ROUNDDOWN(F3521-E3521-430000,-3))</f>
        <v/>
      </c>
      <c r="Q3521" s="21">
        <f>MAX(0,ROUNDDOWN(F3521-E3521-430000-H3521,-3))</f>
        <v/>
      </c>
      <c r="R3521" s="21">
        <f>IF(F3521&lt;=450000,0,MAX(0,P3521*0.06-MIN(50000,P3521)*0.03))</f>
        <v/>
      </c>
      <c r="S3521" s="21">
        <f>IF(F3521&lt;=450000,0,MAX(0,P3521*0.04-MIN(50000,P3521)*0.02))</f>
        <v/>
      </c>
      <c r="T3521" s="21">
        <f>IF(F3521&lt;=450000,0,MAX(0,Q3521*0.06-MIN(50000,Q3521)*0.03))</f>
        <v/>
      </c>
      <c r="U3521" s="21">
        <f>IF(F3521&lt;=450000,0,MAX(0,Q3521*0.04-MIN(50000,Q3521)*0.02))</f>
        <v/>
      </c>
      <c r="V3521" s="21">
        <f>50000+MAX(0,G3521-480000)</f>
        <v/>
      </c>
      <c r="W3521" s="21">
        <f>P3521-V3521</f>
        <v/>
      </c>
      <c r="X3521" s="21">
        <f>Q3521-V3521</f>
        <v/>
      </c>
      <c r="Y3521" s="22">
        <f>IF(W3521&lt;0,0.9,LOOKUP(W3521,{0,1950001,3300001,6950001,9000001,18000001,40000001},{0.84895,0.7979,0.6958,0.66517,0.56307,0.4916,0.44055}))</f>
        <v/>
      </c>
      <c r="Z3521" s="22">
        <f>IF(X3521&lt;0,0.9,LOOKUP(X3521,{0,1950001,3300001,6950001,9000001,18000001,40000001},{0.84895,0.7979,0.6958,0.66517,0.56307,0.4916,0.44055}))</f>
        <v/>
      </c>
      <c r="AA3521" s="22">
        <f>IF(W3521&lt;0,0,CHOOSE(MATCH(W3521,{0,1950001,3300001,6950001,9000001},1),5.105/84.895,10.21/79.79,20.42/69.58,23.483/66.517,33.693/56.307))</f>
        <v/>
      </c>
      <c r="AB3521" s="21">
        <f>IF(C3521&lt;=2000,0,(MIN(C3521,ROUNDDOWN(F3521*0.3,0))-2000)*0.1)</f>
        <v/>
      </c>
      <c r="AC3521" s="21">
        <f>IF(C3521&lt;=2000,0,MIN((C3521-2000)*Y3521,(R3521+S3521)*0.2))</f>
        <v/>
      </c>
      <c r="AD3521" s="21">
        <f>IF(C3521&lt;=2000,0,MIN((C3521-2000)*Z3521,(T3521+U3521)*0.2))</f>
        <v/>
      </c>
      <c r="AE3521" s="21">
        <f>AC3521*AA3521</f>
        <v/>
      </c>
      <c r="AF3521" s="21">
        <f>ROUNDDOWN(R3521,-2)+ROUNDDOWN(S3521,-2)</f>
        <v/>
      </c>
      <c r="AG3521" s="21">
        <f>ROUNDDOWN(MAX(0,R3521-(AB3521+AC3521+AE3521)*0.6),-2)+ROUNDDOWN(MAX(0,S3521-(AB3521+AC3521+AE3521)*0.4),-2)</f>
        <v/>
      </c>
      <c r="AH3521" s="21">
        <f>ROUNDDOWN(MAX(0,T3521-(AB3521+AD3521)*0.6),-2)+ROUNDDOWN(MAX(0,U3521-(AB3521+AD3521)*0.4),-2)</f>
        <v/>
      </c>
      <c r="AI3521" s="21">
        <f>ROUNDDOWN(T3521,-2)+ROUNDDOWN(U3521,-2)</f>
        <v/>
      </c>
      <c r="AJ3521" s="21">
        <f>M3521+AF3521</f>
        <v/>
      </c>
      <c r="AK3521" s="21">
        <f>M3521+AG3521</f>
        <v/>
      </c>
      <c r="AL3521" s="21">
        <f>N3521+AH3521</f>
        <v/>
      </c>
      <c r="AM3521" s="21">
        <f>O3521+AI3521</f>
        <v/>
      </c>
      <c r="AN3521" s="21">
        <f>N3521+AI3521</f>
        <v/>
      </c>
      <c r="AO3521" s="21">
        <f>ROUNDDOWN((R3521+S3521)*0.2/Y3521+2000,0)</f>
        <v/>
      </c>
      <c r="AP3521" s="21">
        <f>ROUNDDOWN((T3521+U3521)*0.2/Z3521+2000,0)</f>
        <v/>
      </c>
      <c r="AQ3521" s="21">
        <f>AL3521-AK3521</f>
        <v/>
      </c>
      <c r="AR3521" s="21">
        <f>AM3521-AK3521</f>
        <v/>
      </c>
      <c r="AS3521" s="21">
        <f>AM3521-AL3521</f>
        <v/>
      </c>
      <c r="AT3521" s="21">
        <f>AK3521+C3521-AJ3521</f>
        <v/>
      </c>
      <c r="AU3521" s="21">
        <f>AL3521+C3521-AM3521</f>
        <v/>
      </c>
      <c r="AV3521" s="21">
        <f>AN3521+C3521-AM3521</f>
        <v/>
      </c>
    </row>
    <row r="3522">
      <c r="A3522" t="inlineStr">
        <is>
          <t>1万円刻み</t>
        </is>
      </c>
      <c r="B3522" s="21">
        <f>'5_1万円刻み'!$A$1759</f>
        <v/>
      </c>
      <c r="C3522" s="21">
        <f>AO3522</f>
        <v/>
      </c>
      <c r="D3522" s="21" t="n">
        <v>0</v>
      </c>
      <c r="E3522" s="21">
        <f>ROUND(MIN(B3522/12,650000)*12*0.0915+MIN(B3522/12,1390000)*12*(0.0504+0)+B3522*0.005,0)</f>
        <v/>
      </c>
      <c r="F3522" s="21">
        <f>IF(B3522&lt;741000,0,IF(B3522&lt;2191000,B3522-740000,IF(B3522&lt;2193000,1451000,IF(B3522&lt;2196000,1453000,IF(B3522&lt;2200000,1456000,IF(B3522&lt;3600000,ROUND(ROUNDDOWN(B3522/4,-3)*2.8,0)-80000,IF(B3522&lt;6600000,ROUND(ROUNDDOWN(B3522/4,-3)*3.2,0)-440000,IF(B3522&lt;8500000,ROUNDDOWN(B3522*0.9,0)-1100000,B3522-1950000))))))))</f>
        <v/>
      </c>
      <c r="G3522" s="21">
        <f>IF(F3522&gt;23500000,NA(),IF(F3522&lt;=4890000,1040000,IF(F3522&lt;=6550000,670000,620000)))</f>
        <v/>
      </c>
      <c r="H3522" s="21">
        <f>IF(D3522&lt;=0,0,MAX(0,MIN(2000000,D3522-MIN(100000,ROUNDDOWN(F3522*0.05,0)))))</f>
        <v/>
      </c>
      <c r="I3522" s="21">
        <f>IF(C3522&lt;=2000,0,MIN(C3522,ROUNDDOWN(F3522*0.4,0))-2000)</f>
        <v/>
      </c>
      <c r="J3522" s="21">
        <f>MAX(0,ROUNDDOWN(F3522-E3522-G3522,-3))</f>
        <v/>
      </c>
      <c r="K3522" s="21">
        <f>MAX(0,ROUNDDOWN(F3522-E3522-G3522-H3522-I3522,-3))</f>
        <v/>
      </c>
      <c r="L3522" s="21">
        <f>MAX(0,ROUNDDOWN(F3522-E3522-G3522-H3522,-3))</f>
        <v/>
      </c>
      <c r="M3522" s="21">
        <f>IF(J3522&lt;=0,0,ROUNDDOWN((J3522*LOOKUP(J3522,{0,1950001,3300001,6950001,9000001,18000001,40000001},{0.05,0.1,0.2,0.23,0.33,0.4,0.45})-LOOKUP(J3522,{0,1950001,3300001,6950001,9000001,18000001,40000001},{0,97500,427500,636000,1536000,2796000,4796000}))*1.021,-2))</f>
        <v/>
      </c>
      <c r="N3522" s="21">
        <f>IF(K3522&lt;=0,0,ROUNDDOWN((K3522*LOOKUP(K3522,{0,1950001,3300001,6950001,9000001,18000001,40000001},{0.05,0.1,0.2,0.23,0.33,0.4,0.45})-LOOKUP(K3522,{0,1950001,3300001,6950001,9000001,18000001,40000001},{0,97500,427500,636000,1536000,2796000,4796000}))*1.021,-2))</f>
        <v/>
      </c>
      <c r="O3522" s="21">
        <f>IF(L3522&lt;=0,0,ROUNDDOWN((L3522*LOOKUP(L3522,{0,1950001,3300001,6950001,9000001,18000001,40000001},{0.05,0.1,0.2,0.23,0.33,0.4,0.45})-LOOKUP(L3522,{0,1950001,3300001,6950001,9000001,18000001,40000001},{0,97500,427500,636000,1536000,2796000,4796000}))*1.021,-2))</f>
        <v/>
      </c>
      <c r="P3522" s="21">
        <f>MAX(0,ROUNDDOWN(F3522-E3522-430000,-3))</f>
        <v/>
      </c>
      <c r="Q3522" s="21">
        <f>MAX(0,ROUNDDOWN(F3522-E3522-430000-H3522,-3))</f>
        <v/>
      </c>
      <c r="R3522" s="21">
        <f>IF(F3522&lt;=450000,0,MAX(0,P3522*0.06-MIN(50000,P3522)*0.03))</f>
        <v/>
      </c>
      <c r="S3522" s="21">
        <f>IF(F3522&lt;=450000,0,MAX(0,P3522*0.04-MIN(50000,P3522)*0.02))</f>
        <v/>
      </c>
      <c r="T3522" s="21">
        <f>IF(F3522&lt;=450000,0,MAX(0,Q3522*0.06-MIN(50000,Q3522)*0.03))</f>
        <v/>
      </c>
      <c r="U3522" s="21">
        <f>IF(F3522&lt;=450000,0,MAX(0,Q3522*0.04-MIN(50000,Q3522)*0.02))</f>
        <v/>
      </c>
      <c r="V3522" s="21">
        <f>50000+MAX(0,G3522-480000)</f>
        <v/>
      </c>
      <c r="W3522" s="21">
        <f>P3522-V3522</f>
        <v/>
      </c>
      <c r="X3522" s="21">
        <f>Q3522-V3522</f>
        <v/>
      </c>
      <c r="Y3522" s="22">
        <f>IF(W3522&lt;0,0.9,LOOKUP(W3522,{0,1950001,3300001,6950001,9000001,18000001,40000001},{0.84895,0.7979,0.6958,0.66517,0.56307,0.4916,0.44055}))</f>
        <v/>
      </c>
      <c r="Z3522" s="22">
        <f>IF(X3522&lt;0,0.9,LOOKUP(X3522,{0,1950001,3300001,6950001,9000001,18000001,40000001},{0.84895,0.7979,0.6958,0.66517,0.56307,0.4916,0.44055}))</f>
        <v/>
      </c>
      <c r="AA3522" s="22">
        <f>IF(W3522&lt;0,0,CHOOSE(MATCH(W3522,{0,1950001,3300001,6950001,9000001},1),5.105/84.895,10.21/79.79,20.42/69.58,23.483/66.517,33.693/56.307))</f>
        <v/>
      </c>
      <c r="AB3522" s="21">
        <f>IF(C3522&lt;=2000,0,(MIN(C3522,ROUNDDOWN(F3522*0.3,0))-2000)*0.1)</f>
        <v/>
      </c>
      <c r="AC3522" s="21">
        <f>IF(C3522&lt;=2000,0,MIN((C3522-2000)*Y3522,(R3522+S3522)*0.2))</f>
        <v/>
      </c>
      <c r="AD3522" s="21">
        <f>IF(C3522&lt;=2000,0,MIN((C3522-2000)*Z3522,(T3522+U3522)*0.2))</f>
        <v/>
      </c>
      <c r="AE3522" s="21">
        <f>AC3522*AA3522</f>
        <v/>
      </c>
      <c r="AF3522" s="21">
        <f>ROUNDDOWN(R3522,-2)+ROUNDDOWN(S3522,-2)</f>
        <v/>
      </c>
      <c r="AG3522" s="21">
        <f>ROUNDDOWN(MAX(0,R3522-(AB3522+AC3522+AE3522)*0.6),-2)+ROUNDDOWN(MAX(0,S3522-(AB3522+AC3522+AE3522)*0.4),-2)</f>
        <v/>
      </c>
      <c r="AH3522" s="21">
        <f>ROUNDDOWN(MAX(0,T3522-(AB3522+AD3522)*0.6),-2)+ROUNDDOWN(MAX(0,U3522-(AB3522+AD3522)*0.4),-2)</f>
        <v/>
      </c>
      <c r="AI3522" s="21">
        <f>ROUNDDOWN(T3522,-2)+ROUNDDOWN(U3522,-2)</f>
        <v/>
      </c>
      <c r="AJ3522" s="21">
        <f>M3522+AF3522</f>
        <v/>
      </c>
      <c r="AK3522" s="21">
        <f>M3522+AG3522</f>
        <v/>
      </c>
      <c r="AL3522" s="21">
        <f>N3522+AH3522</f>
        <v/>
      </c>
      <c r="AM3522" s="21">
        <f>O3522+AI3522</f>
        <v/>
      </c>
      <c r="AN3522" s="21">
        <f>N3522+AI3522</f>
        <v/>
      </c>
      <c r="AO3522" s="21">
        <f>ROUNDDOWN((R3522+S3522)*0.2/Y3522+2000,0)</f>
        <v/>
      </c>
      <c r="AP3522" s="21">
        <f>ROUNDDOWN((T3522+U3522)*0.2/Z3522+2000,0)</f>
        <v/>
      </c>
      <c r="AQ3522" s="21">
        <f>AL3522-AK3522</f>
        <v/>
      </c>
      <c r="AR3522" s="21">
        <f>AM3522-AK3522</f>
        <v/>
      </c>
      <c r="AS3522" s="21">
        <f>AM3522-AL3522</f>
        <v/>
      </c>
      <c r="AT3522" s="21">
        <f>AK3522+C3522-AJ3522</f>
        <v/>
      </c>
      <c r="AU3522" s="21">
        <f>AL3522+C3522-AM3522</f>
        <v/>
      </c>
      <c r="AV3522" s="21">
        <f>AN3522+C3522-AM3522</f>
        <v/>
      </c>
    </row>
    <row r="3523">
      <c r="A3523" t="inlineStr">
        <is>
          <t>1万円刻み</t>
        </is>
      </c>
      <c r="B3523" s="21">
        <f>'5_1万円刻み'!$A$1760</f>
        <v/>
      </c>
      <c r="C3523" s="21">
        <f>AO3523</f>
        <v/>
      </c>
      <c r="D3523" s="21" t="n">
        <v>0</v>
      </c>
      <c r="E3523" s="21">
        <f>ROUND(MIN(B3523/12,650000)*12*0.0915+MIN(B3523/12,1390000)*12*(0.0504+0)+B3523*0.005,0)</f>
        <v/>
      </c>
      <c r="F3523" s="21">
        <f>IF(B3523&lt;741000,0,IF(B3523&lt;2191000,B3523-740000,IF(B3523&lt;2193000,1451000,IF(B3523&lt;2196000,1453000,IF(B3523&lt;2200000,1456000,IF(B3523&lt;3600000,ROUND(ROUNDDOWN(B3523/4,-3)*2.8,0)-80000,IF(B3523&lt;6600000,ROUND(ROUNDDOWN(B3523/4,-3)*3.2,0)-440000,IF(B3523&lt;8500000,ROUNDDOWN(B3523*0.9,0)-1100000,B3523-1950000))))))))</f>
        <v/>
      </c>
      <c r="G3523" s="21">
        <f>IF(F3523&gt;23500000,NA(),IF(F3523&lt;=4890000,1040000,IF(F3523&lt;=6550000,670000,620000)))</f>
        <v/>
      </c>
      <c r="H3523" s="21">
        <f>IF(D3523&lt;=0,0,MAX(0,MIN(2000000,D3523-MIN(100000,ROUNDDOWN(F3523*0.05,0)))))</f>
        <v/>
      </c>
      <c r="I3523" s="21">
        <f>IF(C3523&lt;=2000,0,MIN(C3523,ROUNDDOWN(F3523*0.4,0))-2000)</f>
        <v/>
      </c>
      <c r="J3523" s="21">
        <f>MAX(0,ROUNDDOWN(F3523-E3523-G3523,-3))</f>
        <v/>
      </c>
      <c r="K3523" s="21">
        <f>MAX(0,ROUNDDOWN(F3523-E3523-G3523-H3523-I3523,-3))</f>
        <v/>
      </c>
      <c r="L3523" s="21">
        <f>MAX(0,ROUNDDOWN(F3523-E3523-G3523-H3523,-3))</f>
        <v/>
      </c>
      <c r="M3523" s="21">
        <f>IF(J3523&lt;=0,0,ROUNDDOWN((J3523*LOOKUP(J3523,{0,1950001,3300001,6950001,9000001,18000001,40000001},{0.05,0.1,0.2,0.23,0.33,0.4,0.45})-LOOKUP(J3523,{0,1950001,3300001,6950001,9000001,18000001,40000001},{0,97500,427500,636000,1536000,2796000,4796000}))*1.021,-2))</f>
        <v/>
      </c>
      <c r="N3523" s="21">
        <f>IF(K3523&lt;=0,0,ROUNDDOWN((K3523*LOOKUP(K3523,{0,1950001,3300001,6950001,9000001,18000001,40000001},{0.05,0.1,0.2,0.23,0.33,0.4,0.45})-LOOKUP(K3523,{0,1950001,3300001,6950001,9000001,18000001,40000001},{0,97500,427500,636000,1536000,2796000,4796000}))*1.021,-2))</f>
        <v/>
      </c>
      <c r="O3523" s="21">
        <f>IF(L3523&lt;=0,0,ROUNDDOWN((L3523*LOOKUP(L3523,{0,1950001,3300001,6950001,9000001,18000001,40000001},{0.05,0.1,0.2,0.23,0.33,0.4,0.45})-LOOKUP(L3523,{0,1950001,3300001,6950001,9000001,18000001,40000001},{0,97500,427500,636000,1536000,2796000,4796000}))*1.021,-2))</f>
        <v/>
      </c>
      <c r="P3523" s="21">
        <f>MAX(0,ROUNDDOWN(F3523-E3523-430000,-3))</f>
        <v/>
      </c>
      <c r="Q3523" s="21">
        <f>MAX(0,ROUNDDOWN(F3523-E3523-430000-H3523,-3))</f>
        <v/>
      </c>
      <c r="R3523" s="21">
        <f>IF(F3523&lt;=450000,0,MAX(0,P3523*0.06-MIN(50000,P3523)*0.03))</f>
        <v/>
      </c>
      <c r="S3523" s="21">
        <f>IF(F3523&lt;=450000,0,MAX(0,P3523*0.04-MIN(50000,P3523)*0.02))</f>
        <v/>
      </c>
      <c r="T3523" s="21">
        <f>IF(F3523&lt;=450000,0,MAX(0,Q3523*0.06-MIN(50000,Q3523)*0.03))</f>
        <v/>
      </c>
      <c r="U3523" s="21">
        <f>IF(F3523&lt;=450000,0,MAX(0,Q3523*0.04-MIN(50000,Q3523)*0.02))</f>
        <v/>
      </c>
      <c r="V3523" s="21">
        <f>50000+MAX(0,G3523-480000)</f>
        <v/>
      </c>
      <c r="W3523" s="21">
        <f>P3523-V3523</f>
        <v/>
      </c>
      <c r="X3523" s="21">
        <f>Q3523-V3523</f>
        <v/>
      </c>
      <c r="Y3523" s="22">
        <f>IF(W3523&lt;0,0.9,LOOKUP(W3523,{0,1950001,3300001,6950001,9000001,18000001,40000001},{0.84895,0.7979,0.6958,0.66517,0.56307,0.4916,0.44055}))</f>
        <v/>
      </c>
      <c r="Z3523" s="22">
        <f>IF(X3523&lt;0,0.9,LOOKUP(X3523,{0,1950001,3300001,6950001,9000001,18000001,40000001},{0.84895,0.7979,0.6958,0.66517,0.56307,0.4916,0.44055}))</f>
        <v/>
      </c>
      <c r="AA3523" s="22">
        <f>IF(W3523&lt;0,0,CHOOSE(MATCH(W3523,{0,1950001,3300001,6950001,9000001},1),5.105/84.895,10.21/79.79,20.42/69.58,23.483/66.517,33.693/56.307))</f>
        <v/>
      </c>
      <c r="AB3523" s="21">
        <f>IF(C3523&lt;=2000,0,(MIN(C3523,ROUNDDOWN(F3523*0.3,0))-2000)*0.1)</f>
        <v/>
      </c>
      <c r="AC3523" s="21">
        <f>IF(C3523&lt;=2000,0,MIN((C3523-2000)*Y3523,(R3523+S3523)*0.2))</f>
        <v/>
      </c>
      <c r="AD3523" s="21">
        <f>IF(C3523&lt;=2000,0,MIN((C3523-2000)*Z3523,(T3523+U3523)*0.2))</f>
        <v/>
      </c>
      <c r="AE3523" s="21">
        <f>AC3523*AA3523</f>
        <v/>
      </c>
      <c r="AF3523" s="21">
        <f>ROUNDDOWN(R3523,-2)+ROUNDDOWN(S3523,-2)</f>
        <v/>
      </c>
      <c r="AG3523" s="21">
        <f>ROUNDDOWN(MAX(0,R3523-(AB3523+AC3523+AE3523)*0.6),-2)+ROUNDDOWN(MAX(0,S3523-(AB3523+AC3523+AE3523)*0.4),-2)</f>
        <v/>
      </c>
      <c r="AH3523" s="21">
        <f>ROUNDDOWN(MAX(0,T3523-(AB3523+AD3523)*0.6),-2)+ROUNDDOWN(MAX(0,U3523-(AB3523+AD3523)*0.4),-2)</f>
        <v/>
      </c>
      <c r="AI3523" s="21">
        <f>ROUNDDOWN(T3523,-2)+ROUNDDOWN(U3523,-2)</f>
        <v/>
      </c>
      <c r="AJ3523" s="21">
        <f>M3523+AF3523</f>
        <v/>
      </c>
      <c r="AK3523" s="21">
        <f>M3523+AG3523</f>
        <v/>
      </c>
      <c r="AL3523" s="21">
        <f>N3523+AH3523</f>
        <v/>
      </c>
      <c r="AM3523" s="21">
        <f>O3523+AI3523</f>
        <v/>
      </c>
      <c r="AN3523" s="21">
        <f>N3523+AI3523</f>
        <v/>
      </c>
      <c r="AO3523" s="21">
        <f>ROUNDDOWN((R3523+S3523)*0.2/Y3523+2000,0)</f>
        <v/>
      </c>
      <c r="AP3523" s="21">
        <f>ROUNDDOWN((T3523+U3523)*0.2/Z3523+2000,0)</f>
        <v/>
      </c>
      <c r="AQ3523" s="21">
        <f>AL3523-AK3523</f>
        <v/>
      </c>
      <c r="AR3523" s="21">
        <f>AM3523-AK3523</f>
        <v/>
      </c>
      <c r="AS3523" s="21">
        <f>AM3523-AL3523</f>
        <v/>
      </c>
      <c r="AT3523" s="21">
        <f>AK3523+C3523-AJ3523</f>
        <v/>
      </c>
      <c r="AU3523" s="21">
        <f>AL3523+C3523-AM3523</f>
        <v/>
      </c>
      <c r="AV3523" s="21">
        <f>AN3523+C3523-AM3523</f>
        <v/>
      </c>
    </row>
    <row r="3524">
      <c r="A3524" t="inlineStr">
        <is>
          <t>1万円刻み</t>
        </is>
      </c>
      <c r="B3524" s="21">
        <f>'5_1万円刻み'!$A$1761</f>
        <v/>
      </c>
      <c r="C3524" s="21">
        <f>AO3524</f>
        <v/>
      </c>
      <c r="D3524" s="21" t="n">
        <v>0</v>
      </c>
      <c r="E3524" s="21">
        <f>ROUND(MIN(B3524/12,650000)*12*0.0915+MIN(B3524/12,1390000)*12*(0.0504+0)+B3524*0.005,0)</f>
        <v/>
      </c>
      <c r="F3524" s="21">
        <f>IF(B3524&lt;741000,0,IF(B3524&lt;2191000,B3524-740000,IF(B3524&lt;2193000,1451000,IF(B3524&lt;2196000,1453000,IF(B3524&lt;2200000,1456000,IF(B3524&lt;3600000,ROUND(ROUNDDOWN(B3524/4,-3)*2.8,0)-80000,IF(B3524&lt;6600000,ROUND(ROUNDDOWN(B3524/4,-3)*3.2,0)-440000,IF(B3524&lt;8500000,ROUNDDOWN(B3524*0.9,0)-1100000,B3524-1950000))))))))</f>
        <v/>
      </c>
      <c r="G3524" s="21">
        <f>IF(F3524&gt;23500000,NA(),IF(F3524&lt;=4890000,1040000,IF(F3524&lt;=6550000,670000,620000)))</f>
        <v/>
      </c>
      <c r="H3524" s="21">
        <f>IF(D3524&lt;=0,0,MAX(0,MIN(2000000,D3524-MIN(100000,ROUNDDOWN(F3524*0.05,0)))))</f>
        <v/>
      </c>
      <c r="I3524" s="21">
        <f>IF(C3524&lt;=2000,0,MIN(C3524,ROUNDDOWN(F3524*0.4,0))-2000)</f>
        <v/>
      </c>
      <c r="J3524" s="21">
        <f>MAX(0,ROUNDDOWN(F3524-E3524-G3524,-3))</f>
        <v/>
      </c>
      <c r="K3524" s="21">
        <f>MAX(0,ROUNDDOWN(F3524-E3524-G3524-H3524-I3524,-3))</f>
        <v/>
      </c>
      <c r="L3524" s="21">
        <f>MAX(0,ROUNDDOWN(F3524-E3524-G3524-H3524,-3))</f>
        <v/>
      </c>
      <c r="M3524" s="21">
        <f>IF(J3524&lt;=0,0,ROUNDDOWN((J3524*LOOKUP(J3524,{0,1950001,3300001,6950001,9000001,18000001,40000001},{0.05,0.1,0.2,0.23,0.33,0.4,0.45})-LOOKUP(J3524,{0,1950001,3300001,6950001,9000001,18000001,40000001},{0,97500,427500,636000,1536000,2796000,4796000}))*1.021,-2))</f>
        <v/>
      </c>
      <c r="N3524" s="21">
        <f>IF(K3524&lt;=0,0,ROUNDDOWN((K3524*LOOKUP(K3524,{0,1950001,3300001,6950001,9000001,18000001,40000001},{0.05,0.1,0.2,0.23,0.33,0.4,0.45})-LOOKUP(K3524,{0,1950001,3300001,6950001,9000001,18000001,40000001},{0,97500,427500,636000,1536000,2796000,4796000}))*1.021,-2))</f>
        <v/>
      </c>
      <c r="O3524" s="21">
        <f>IF(L3524&lt;=0,0,ROUNDDOWN((L3524*LOOKUP(L3524,{0,1950001,3300001,6950001,9000001,18000001,40000001},{0.05,0.1,0.2,0.23,0.33,0.4,0.45})-LOOKUP(L3524,{0,1950001,3300001,6950001,9000001,18000001,40000001},{0,97500,427500,636000,1536000,2796000,4796000}))*1.021,-2))</f>
        <v/>
      </c>
      <c r="P3524" s="21">
        <f>MAX(0,ROUNDDOWN(F3524-E3524-430000,-3))</f>
        <v/>
      </c>
      <c r="Q3524" s="21">
        <f>MAX(0,ROUNDDOWN(F3524-E3524-430000-H3524,-3))</f>
        <v/>
      </c>
      <c r="R3524" s="21">
        <f>IF(F3524&lt;=450000,0,MAX(0,P3524*0.06-MIN(50000,P3524)*0.03))</f>
        <v/>
      </c>
      <c r="S3524" s="21">
        <f>IF(F3524&lt;=450000,0,MAX(0,P3524*0.04-MIN(50000,P3524)*0.02))</f>
        <v/>
      </c>
      <c r="T3524" s="21">
        <f>IF(F3524&lt;=450000,0,MAX(0,Q3524*0.06-MIN(50000,Q3524)*0.03))</f>
        <v/>
      </c>
      <c r="U3524" s="21">
        <f>IF(F3524&lt;=450000,0,MAX(0,Q3524*0.04-MIN(50000,Q3524)*0.02))</f>
        <v/>
      </c>
      <c r="V3524" s="21">
        <f>50000+MAX(0,G3524-480000)</f>
        <v/>
      </c>
      <c r="W3524" s="21">
        <f>P3524-V3524</f>
        <v/>
      </c>
      <c r="X3524" s="21">
        <f>Q3524-V3524</f>
        <v/>
      </c>
      <c r="Y3524" s="22">
        <f>IF(W3524&lt;0,0.9,LOOKUP(W3524,{0,1950001,3300001,6950001,9000001,18000001,40000001},{0.84895,0.7979,0.6958,0.66517,0.56307,0.4916,0.44055}))</f>
        <v/>
      </c>
      <c r="Z3524" s="22">
        <f>IF(X3524&lt;0,0.9,LOOKUP(X3524,{0,1950001,3300001,6950001,9000001,18000001,40000001},{0.84895,0.7979,0.6958,0.66517,0.56307,0.4916,0.44055}))</f>
        <v/>
      </c>
      <c r="AA3524" s="22">
        <f>IF(W3524&lt;0,0,CHOOSE(MATCH(W3524,{0,1950001,3300001,6950001,9000001},1),5.105/84.895,10.21/79.79,20.42/69.58,23.483/66.517,33.693/56.307))</f>
        <v/>
      </c>
      <c r="AB3524" s="21">
        <f>IF(C3524&lt;=2000,0,(MIN(C3524,ROUNDDOWN(F3524*0.3,0))-2000)*0.1)</f>
        <v/>
      </c>
      <c r="AC3524" s="21">
        <f>IF(C3524&lt;=2000,0,MIN((C3524-2000)*Y3524,(R3524+S3524)*0.2))</f>
        <v/>
      </c>
      <c r="AD3524" s="21">
        <f>IF(C3524&lt;=2000,0,MIN((C3524-2000)*Z3524,(T3524+U3524)*0.2))</f>
        <v/>
      </c>
      <c r="AE3524" s="21">
        <f>AC3524*AA3524</f>
        <v/>
      </c>
      <c r="AF3524" s="21">
        <f>ROUNDDOWN(R3524,-2)+ROUNDDOWN(S3524,-2)</f>
        <v/>
      </c>
      <c r="AG3524" s="21">
        <f>ROUNDDOWN(MAX(0,R3524-(AB3524+AC3524+AE3524)*0.6),-2)+ROUNDDOWN(MAX(0,S3524-(AB3524+AC3524+AE3524)*0.4),-2)</f>
        <v/>
      </c>
      <c r="AH3524" s="21">
        <f>ROUNDDOWN(MAX(0,T3524-(AB3524+AD3524)*0.6),-2)+ROUNDDOWN(MAX(0,U3524-(AB3524+AD3524)*0.4),-2)</f>
        <v/>
      </c>
      <c r="AI3524" s="21">
        <f>ROUNDDOWN(T3524,-2)+ROUNDDOWN(U3524,-2)</f>
        <v/>
      </c>
      <c r="AJ3524" s="21">
        <f>M3524+AF3524</f>
        <v/>
      </c>
      <c r="AK3524" s="21">
        <f>M3524+AG3524</f>
        <v/>
      </c>
      <c r="AL3524" s="21">
        <f>N3524+AH3524</f>
        <v/>
      </c>
      <c r="AM3524" s="21">
        <f>O3524+AI3524</f>
        <v/>
      </c>
      <c r="AN3524" s="21">
        <f>N3524+AI3524</f>
        <v/>
      </c>
      <c r="AO3524" s="21">
        <f>ROUNDDOWN((R3524+S3524)*0.2/Y3524+2000,0)</f>
        <v/>
      </c>
      <c r="AP3524" s="21">
        <f>ROUNDDOWN((T3524+U3524)*0.2/Z3524+2000,0)</f>
        <v/>
      </c>
      <c r="AQ3524" s="21">
        <f>AL3524-AK3524</f>
        <v/>
      </c>
      <c r="AR3524" s="21">
        <f>AM3524-AK3524</f>
        <v/>
      </c>
      <c r="AS3524" s="21">
        <f>AM3524-AL3524</f>
        <v/>
      </c>
      <c r="AT3524" s="21">
        <f>AK3524+C3524-AJ3524</f>
        <v/>
      </c>
      <c r="AU3524" s="21">
        <f>AL3524+C3524-AM3524</f>
        <v/>
      </c>
      <c r="AV3524" s="21">
        <f>AN3524+C3524-AM3524</f>
        <v/>
      </c>
    </row>
    <row r="3525">
      <c r="A3525" t="inlineStr">
        <is>
          <t>1万円刻み</t>
        </is>
      </c>
      <c r="B3525" s="21">
        <f>'5_1万円刻み'!$A$1762</f>
        <v/>
      </c>
      <c r="C3525" s="21">
        <f>AO3525</f>
        <v/>
      </c>
      <c r="D3525" s="21" t="n">
        <v>0</v>
      </c>
      <c r="E3525" s="21">
        <f>ROUND(MIN(B3525/12,650000)*12*0.0915+MIN(B3525/12,1390000)*12*(0.0504+0)+B3525*0.005,0)</f>
        <v/>
      </c>
      <c r="F3525" s="21">
        <f>IF(B3525&lt;741000,0,IF(B3525&lt;2191000,B3525-740000,IF(B3525&lt;2193000,1451000,IF(B3525&lt;2196000,1453000,IF(B3525&lt;2200000,1456000,IF(B3525&lt;3600000,ROUND(ROUNDDOWN(B3525/4,-3)*2.8,0)-80000,IF(B3525&lt;6600000,ROUND(ROUNDDOWN(B3525/4,-3)*3.2,0)-440000,IF(B3525&lt;8500000,ROUNDDOWN(B3525*0.9,0)-1100000,B3525-1950000))))))))</f>
        <v/>
      </c>
      <c r="G3525" s="21">
        <f>IF(F3525&gt;23500000,NA(),IF(F3525&lt;=4890000,1040000,IF(F3525&lt;=6550000,670000,620000)))</f>
        <v/>
      </c>
      <c r="H3525" s="21">
        <f>IF(D3525&lt;=0,0,MAX(0,MIN(2000000,D3525-MIN(100000,ROUNDDOWN(F3525*0.05,0)))))</f>
        <v/>
      </c>
      <c r="I3525" s="21">
        <f>IF(C3525&lt;=2000,0,MIN(C3525,ROUNDDOWN(F3525*0.4,0))-2000)</f>
        <v/>
      </c>
      <c r="J3525" s="21">
        <f>MAX(0,ROUNDDOWN(F3525-E3525-G3525,-3))</f>
        <v/>
      </c>
      <c r="K3525" s="21">
        <f>MAX(0,ROUNDDOWN(F3525-E3525-G3525-H3525-I3525,-3))</f>
        <v/>
      </c>
      <c r="L3525" s="21">
        <f>MAX(0,ROUNDDOWN(F3525-E3525-G3525-H3525,-3))</f>
        <v/>
      </c>
      <c r="M3525" s="21">
        <f>IF(J3525&lt;=0,0,ROUNDDOWN((J3525*LOOKUP(J3525,{0,1950001,3300001,6950001,9000001,18000001,40000001},{0.05,0.1,0.2,0.23,0.33,0.4,0.45})-LOOKUP(J3525,{0,1950001,3300001,6950001,9000001,18000001,40000001},{0,97500,427500,636000,1536000,2796000,4796000}))*1.021,-2))</f>
        <v/>
      </c>
      <c r="N3525" s="21">
        <f>IF(K3525&lt;=0,0,ROUNDDOWN((K3525*LOOKUP(K3525,{0,1950001,3300001,6950001,9000001,18000001,40000001},{0.05,0.1,0.2,0.23,0.33,0.4,0.45})-LOOKUP(K3525,{0,1950001,3300001,6950001,9000001,18000001,40000001},{0,97500,427500,636000,1536000,2796000,4796000}))*1.021,-2))</f>
        <v/>
      </c>
      <c r="O3525" s="21">
        <f>IF(L3525&lt;=0,0,ROUNDDOWN((L3525*LOOKUP(L3525,{0,1950001,3300001,6950001,9000001,18000001,40000001},{0.05,0.1,0.2,0.23,0.33,0.4,0.45})-LOOKUP(L3525,{0,1950001,3300001,6950001,9000001,18000001,40000001},{0,97500,427500,636000,1536000,2796000,4796000}))*1.021,-2))</f>
        <v/>
      </c>
      <c r="P3525" s="21">
        <f>MAX(0,ROUNDDOWN(F3525-E3525-430000,-3))</f>
        <v/>
      </c>
      <c r="Q3525" s="21">
        <f>MAX(0,ROUNDDOWN(F3525-E3525-430000-H3525,-3))</f>
        <v/>
      </c>
      <c r="R3525" s="21">
        <f>IF(F3525&lt;=450000,0,MAX(0,P3525*0.06-MIN(50000,P3525)*0.03))</f>
        <v/>
      </c>
      <c r="S3525" s="21">
        <f>IF(F3525&lt;=450000,0,MAX(0,P3525*0.04-MIN(50000,P3525)*0.02))</f>
        <v/>
      </c>
      <c r="T3525" s="21">
        <f>IF(F3525&lt;=450000,0,MAX(0,Q3525*0.06-MIN(50000,Q3525)*0.03))</f>
        <v/>
      </c>
      <c r="U3525" s="21">
        <f>IF(F3525&lt;=450000,0,MAX(0,Q3525*0.04-MIN(50000,Q3525)*0.02))</f>
        <v/>
      </c>
      <c r="V3525" s="21">
        <f>50000+MAX(0,G3525-480000)</f>
        <v/>
      </c>
      <c r="W3525" s="21">
        <f>P3525-V3525</f>
        <v/>
      </c>
      <c r="X3525" s="21">
        <f>Q3525-V3525</f>
        <v/>
      </c>
      <c r="Y3525" s="22">
        <f>IF(W3525&lt;0,0.9,LOOKUP(W3525,{0,1950001,3300001,6950001,9000001,18000001,40000001},{0.84895,0.7979,0.6958,0.66517,0.56307,0.4916,0.44055}))</f>
        <v/>
      </c>
      <c r="Z3525" s="22">
        <f>IF(X3525&lt;0,0.9,LOOKUP(X3525,{0,1950001,3300001,6950001,9000001,18000001,40000001},{0.84895,0.7979,0.6958,0.66517,0.56307,0.4916,0.44055}))</f>
        <v/>
      </c>
      <c r="AA3525" s="22">
        <f>IF(W3525&lt;0,0,CHOOSE(MATCH(W3525,{0,1950001,3300001,6950001,9000001},1),5.105/84.895,10.21/79.79,20.42/69.58,23.483/66.517,33.693/56.307))</f>
        <v/>
      </c>
      <c r="AB3525" s="21">
        <f>IF(C3525&lt;=2000,0,(MIN(C3525,ROUNDDOWN(F3525*0.3,0))-2000)*0.1)</f>
        <v/>
      </c>
      <c r="AC3525" s="21">
        <f>IF(C3525&lt;=2000,0,MIN((C3525-2000)*Y3525,(R3525+S3525)*0.2))</f>
        <v/>
      </c>
      <c r="AD3525" s="21">
        <f>IF(C3525&lt;=2000,0,MIN((C3525-2000)*Z3525,(T3525+U3525)*0.2))</f>
        <v/>
      </c>
      <c r="AE3525" s="21">
        <f>AC3525*AA3525</f>
        <v/>
      </c>
      <c r="AF3525" s="21">
        <f>ROUNDDOWN(R3525,-2)+ROUNDDOWN(S3525,-2)</f>
        <v/>
      </c>
      <c r="AG3525" s="21">
        <f>ROUNDDOWN(MAX(0,R3525-(AB3525+AC3525+AE3525)*0.6),-2)+ROUNDDOWN(MAX(0,S3525-(AB3525+AC3525+AE3525)*0.4),-2)</f>
        <v/>
      </c>
      <c r="AH3525" s="21">
        <f>ROUNDDOWN(MAX(0,T3525-(AB3525+AD3525)*0.6),-2)+ROUNDDOWN(MAX(0,U3525-(AB3525+AD3525)*0.4),-2)</f>
        <v/>
      </c>
      <c r="AI3525" s="21">
        <f>ROUNDDOWN(T3525,-2)+ROUNDDOWN(U3525,-2)</f>
        <v/>
      </c>
      <c r="AJ3525" s="21">
        <f>M3525+AF3525</f>
        <v/>
      </c>
      <c r="AK3525" s="21">
        <f>M3525+AG3525</f>
        <v/>
      </c>
      <c r="AL3525" s="21">
        <f>N3525+AH3525</f>
        <v/>
      </c>
      <c r="AM3525" s="21">
        <f>O3525+AI3525</f>
        <v/>
      </c>
      <c r="AN3525" s="21">
        <f>N3525+AI3525</f>
        <v/>
      </c>
      <c r="AO3525" s="21">
        <f>ROUNDDOWN((R3525+S3525)*0.2/Y3525+2000,0)</f>
        <v/>
      </c>
      <c r="AP3525" s="21">
        <f>ROUNDDOWN((T3525+U3525)*0.2/Z3525+2000,0)</f>
        <v/>
      </c>
      <c r="AQ3525" s="21">
        <f>AL3525-AK3525</f>
        <v/>
      </c>
      <c r="AR3525" s="21">
        <f>AM3525-AK3525</f>
        <v/>
      </c>
      <c r="AS3525" s="21">
        <f>AM3525-AL3525</f>
        <v/>
      </c>
      <c r="AT3525" s="21">
        <f>AK3525+C3525-AJ3525</f>
        <v/>
      </c>
      <c r="AU3525" s="21">
        <f>AL3525+C3525-AM3525</f>
        <v/>
      </c>
      <c r="AV3525" s="21">
        <f>AN3525+C3525-AM3525</f>
        <v/>
      </c>
    </row>
    <row r="3526">
      <c r="A3526" t="inlineStr">
        <is>
          <t>1万円刻み</t>
        </is>
      </c>
      <c r="B3526" s="21">
        <f>'5_1万円刻み'!$A$1763</f>
        <v/>
      </c>
      <c r="C3526" s="21">
        <f>AO3526</f>
        <v/>
      </c>
      <c r="D3526" s="21" t="n">
        <v>0</v>
      </c>
      <c r="E3526" s="21">
        <f>ROUND(MIN(B3526/12,650000)*12*0.0915+MIN(B3526/12,1390000)*12*(0.0504+0)+B3526*0.005,0)</f>
        <v/>
      </c>
      <c r="F3526" s="21">
        <f>IF(B3526&lt;741000,0,IF(B3526&lt;2191000,B3526-740000,IF(B3526&lt;2193000,1451000,IF(B3526&lt;2196000,1453000,IF(B3526&lt;2200000,1456000,IF(B3526&lt;3600000,ROUND(ROUNDDOWN(B3526/4,-3)*2.8,0)-80000,IF(B3526&lt;6600000,ROUND(ROUNDDOWN(B3526/4,-3)*3.2,0)-440000,IF(B3526&lt;8500000,ROUNDDOWN(B3526*0.9,0)-1100000,B3526-1950000))))))))</f>
        <v/>
      </c>
      <c r="G3526" s="21">
        <f>IF(F3526&gt;23500000,NA(),IF(F3526&lt;=4890000,1040000,IF(F3526&lt;=6550000,670000,620000)))</f>
        <v/>
      </c>
      <c r="H3526" s="21">
        <f>IF(D3526&lt;=0,0,MAX(0,MIN(2000000,D3526-MIN(100000,ROUNDDOWN(F3526*0.05,0)))))</f>
        <v/>
      </c>
      <c r="I3526" s="21">
        <f>IF(C3526&lt;=2000,0,MIN(C3526,ROUNDDOWN(F3526*0.4,0))-2000)</f>
        <v/>
      </c>
      <c r="J3526" s="21">
        <f>MAX(0,ROUNDDOWN(F3526-E3526-G3526,-3))</f>
        <v/>
      </c>
      <c r="K3526" s="21">
        <f>MAX(0,ROUNDDOWN(F3526-E3526-G3526-H3526-I3526,-3))</f>
        <v/>
      </c>
      <c r="L3526" s="21">
        <f>MAX(0,ROUNDDOWN(F3526-E3526-G3526-H3526,-3))</f>
        <v/>
      </c>
      <c r="M3526" s="21">
        <f>IF(J3526&lt;=0,0,ROUNDDOWN((J3526*LOOKUP(J3526,{0,1950001,3300001,6950001,9000001,18000001,40000001},{0.05,0.1,0.2,0.23,0.33,0.4,0.45})-LOOKUP(J3526,{0,1950001,3300001,6950001,9000001,18000001,40000001},{0,97500,427500,636000,1536000,2796000,4796000}))*1.021,-2))</f>
        <v/>
      </c>
      <c r="N3526" s="21">
        <f>IF(K3526&lt;=0,0,ROUNDDOWN((K3526*LOOKUP(K3526,{0,1950001,3300001,6950001,9000001,18000001,40000001},{0.05,0.1,0.2,0.23,0.33,0.4,0.45})-LOOKUP(K3526,{0,1950001,3300001,6950001,9000001,18000001,40000001},{0,97500,427500,636000,1536000,2796000,4796000}))*1.021,-2))</f>
        <v/>
      </c>
      <c r="O3526" s="21">
        <f>IF(L3526&lt;=0,0,ROUNDDOWN((L3526*LOOKUP(L3526,{0,1950001,3300001,6950001,9000001,18000001,40000001},{0.05,0.1,0.2,0.23,0.33,0.4,0.45})-LOOKUP(L3526,{0,1950001,3300001,6950001,9000001,18000001,40000001},{0,97500,427500,636000,1536000,2796000,4796000}))*1.021,-2))</f>
        <v/>
      </c>
      <c r="P3526" s="21">
        <f>MAX(0,ROUNDDOWN(F3526-E3526-430000,-3))</f>
        <v/>
      </c>
      <c r="Q3526" s="21">
        <f>MAX(0,ROUNDDOWN(F3526-E3526-430000-H3526,-3))</f>
        <v/>
      </c>
      <c r="R3526" s="21">
        <f>IF(F3526&lt;=450000,0,MAX(0,P3526*0.06-MIN(50000,P3526)*0.03))</f>
        <v/>
      </c>
      <c r="S3526" s="21">
        <f>IF(F3526&lt;=450000,0,MAX(0,P3526*0.04-MIN(50000,P3526)*0.02))</f>
        <v/>
      </c>
      <c r="T3526" s="21">
        <f>IF(F3526&lt;=450000,0,MAX(0,Q3526*0.06-MIN(50000,Q3526)*0.03))</f>
        <v/>
      </c>
      <c r="U3526" s="21">
        <f>IF(F3526&lt;=450000,0,MAX(0,Q3526*0.04-MIN(50000,Q3526)*0.02))</f>
        <v/>
      </c>
      <c r="V3526" s="21">
        <f>50000+MAX(0,G3526-480000)</f>
        <v/>
      </c>
      <c r="W3526" s="21">
        <f>P3526-V3526</f>
        <v/>
      </c>
      <c r="X3526" s="21">
        <f>Q3526-V3526</f>
        <v/>
      </c>
      <c r="Y3526" s="22">
        <f>IF(W3526&lt;0,0.9,LOOKUP(W3526,{0,1950001,3300001,6950001,9000001,18000001,40000001},{0.84895,0.7979,0.6958,0.66517,0.56307,0.4916,0.44055}))</f>
        <v/>
      </c>
      <c r="Z3526" s="22">
        <f>IF(X3526&lt;0,0.9,LOOKUP(X3526,{0,1950001,3300001,6950001,9000001,18000001,40000001},{0.84895,0.7979,0.6958,0.66517,0.56307,0.4916,0.44055}))</f>
        <v/>
      </c>
      <c r="AA3526" s="22">
        <f>IF(W3526&lt;0,0,CHOOSE(MATCH(W3526,{0,1950001,3300001,6950001,9000001},1),5.105/84.895,10.21/79.79,20.42/69.58,23.483/66.517,33.693/56.307))</f>
        <v/>
      </c>
      <c r="AB3526" s="21">
        <f>IF(C3526&lt;=2000,0,(MIN(C3526,ROUNDDOWN(F3526*0.3,0))-2000)*0.1)</f>
        <v/>
      </c>
      <c r="AC3526" s="21">
        <f>IF(C3526&lt;=2000,0,MIN((C3526-2000)*Y3526,(R3526+S3526)*0.2))</f>
        <v/>
      </c>
      <c r="AD3526" s="21">
        <f>IF(C3526&lt;=2000,0,MIN((C3526-2000)*Z3526,(T3526+U3526)*0.2))</f>
        <v/>
      </c>
      <c r="AE3526" s="21">
        <f>AC3526*AA3526</f>
        <v/>
      </c>
      <c r="AF3526" s="21">
        <f>ROUNDDOWN(R3526,-2)+ROUNDDOWN(S3526,-2)</f>
        <v/>
      </c>
      <c r="AG3526" s="21">
        <f>ROUNDDOWN(MAX(0,R3526-(AB3526+AC3526+AE3526)*0.6),-2)+ROUNDDOWN(MAX(0,S3526-(AB3526+AC3526+AE3526)*0.4),-2)</f>
        <v/>
      </c>
      <c r="AH3526" s="21">
        <f>ROUNDDOWN(MAX(0,T3526-(AB3526+AD3526)*0.6),-2)+ROUNDDOWN(MAX(0,U3526-(AB3526+AD3526)*0.4),-2)</f>
        <v/>
      </c>
      <c r="AI3526" s="21">
        <f>ROUNDDOWN(T3526,-2)+ROUNDDOWN(U3526,-2)</f>
        <v/>
      </c>
      <c r="AJ3526" s="21">
        <f>M3526+AF3526</f>
        <v/>
      </c>
      <c r="AK3526" s="21">
        <f>M3526+AG3526</f>
        <v/>
      </c>
      <c r="AL3526" s="21">
        <f>N3526+AH3526</f>
        <v/>
      </c>
      <c r="AM3526" s="21">
        <f>O3526+AI3526</f>
        <v/>
      </c>
      <c r="AN3526" s="21">
        <f>N3526+AI3526</f>
        <v/>
      </c>
      <c r="AO3526" s="21">
        <f>ROUNDDOWN((R3526+S3526)*0.2/Y3526+2000,0)</f>
        <v/>
      </c>
      <c r="AP3526" s="21">
        <f>ROUNDDOWN((T3526+U3526)*0.2/Z3526+2000,0)</f>
        <v/>
      </c>
      <c r="AQ3526" s="21">
        <f>AL3526-AK3526</f>
        <v/>
      </c>
      <c r="AR3526" s="21">
        <f>AM3526-AK3526</f>
        <v/>
      </c>
      <c r="AS3526" s="21">
        <f>AM3526-AL3526</f>
        <v/>
      </c>
      <c r="AT3526" s="21">
        <f>AK3526+C3526-AJ3526</f>
        <v/>
      </c>
      <c r="AU3526" s="21">
        <f>AL3526+C3526-AM3526</f>
        <v/>
      </c>
      <c r="AV3526" s="21">
        <f>AN3526+C3526-AM3526</f>
        <v/>
      </c>
    </row>
    <row r="3527">
      <c r="A3527" t="inlineStr">
        <is>
          <t>1万円刻み</t>
        </is>
      </c>
      <c r="B3527" s="21">
        <f>'5_1万円刻み'!$A$1764</f>
        <v/>
      </c>
      <c r="C3527" s="21">
        <f>AO3527</f>
        <v/>
      </c>
      <c r="D3527" s="21" t="n">
        <v>0</v>
      </c>
      <c r="E3527" s="21">
        <f>ROUND(MIN(B3527/12,650000)*12*0.0915+MIN(B3527/12,1390000)*12*(0.0504+0)+B3527*0.005,0)</f>
        <v/>
      </c>
      <c r="F3527" s="21">
        <f>IF(B3527&lt;741000,0,IF(B3527&lt;2191000,B3527-740000,IF(B3527&lt;2193000,1451000,IF(B3527&lt;2196000,1453000,IF(B3527&lt;2200000,1456000,IF(B3527&lt;3600000,ROUND(ROUNDDOWN(B3527/4,-3)*2.8,0)-80000,IF(B3527&lt;6600000,ROUND(ROUNDDOWN(B3527/4,-3)*3.2,0)-440000,IF(B3527&lt;8500000,ROUNDDOWN(B3527*0.9,0)-1100000,B3527-1950000))))))))</f>
        <v/>
      </c>
      <c r="G3527" s="21">
        <f>IF(F3527&gt;23500000,NA(),IF(F3527&lt;=4890000,1040000,IF(F3527&lt;=6550000,670000,620000)))</f>
        <v/>
      </c>
      <c r="H3527" s="21">
        <f>IF(D3527&lt;=0,0,MAX(0,MIN(2000000,D3527-MIN(100000,ROUNDDOWN(F3527*0.05,0)))))</f>
        <v/>
      </c>
      <c r="I3527" s="21">
        <f>IF(C3527&lt;=2000,0,MIN(C3527,ROUNDDOWN(F3527*0.4,0))-2000)</f>
        <v/>
      </c>
      <c r="J3527" s="21">
        <f>MAX(0,ROUNDDOWN(F3527-E3527-G3527,-3))</f>
        <v/>
      </c>
      <c r="K3527" s="21">
        <f>MAX(0,ROUNDDOWN(F3527-E3527-G3527-H3527-I3527,-3))</f>
        <v/>
      </c>
      <c r="L3527" s="21">
        <f>MAX(0,ROUNDDOWN(F3527-E3527-G3527-H3527,-3))</f>
        <v/>
      </c>
      <c r="M3527" s="21">
        <f>IF(J3527&lt;=0,0,ROUNDDOWN((J3527*LOOKUP(J3527,{0,1950001,3300001,6950001,9000001,18000001,40000001},{0.05,0.1,0.2,0.23,0.33,0.4,0.45})-LOOKUP(J3527,{0,1950001,3300001,6950001,9000001,18000001,40000001},{0,97500,427500,636000,1536000,2796000,4796000}))*1.021,-2))</f>
        <v/>
      </c>
      <c r="N3527" s="21">
        <f>IF(K3527&lt;=0,0,ROUNDDOWN((K3527*LOOKUP(K3527,{0,1950001,3300001,6950001,9000001,18000001,40000001},{0.05,0.1,0.2,0.23,0.33,0.4,0.45})-LOOKUP(K3527,{0,1950001,3300001,6950001,9000001,18000001,40000001},{0,97500,427500,636000,1536000,2796000,4796000}))*1.021,-2))</f>
        <v/>
      </c>
      <c r="O3527" s="21">
        <f>IF(L3527&lt;=0,0,ROUNDDOWN((L3527*LOOKUP(L3527,{0,1950001,3300001,6950001,9000001,18000001,40000001},{0.05,0.1,0.2,0.23,0.33,0.4,0.45})-LOOKUP(L3527,{0,1950001,3300001,6950001,9000001,18000001,40000001},{0,97500,427500,636000,1536000,2796000,4796000}))*1.021,-2))</f>
        <v/>
      </c>
      <c r="P3527" s="21">
        <f>MAX(0,ROUNDDOWN(F3527-E3527-430000,-3))</f>
        <v/>
      </c>
      <c r="Q3527" s="21">
        <f>MAX(0,ROUNDDOWN(F3527-E3527-430000-H3527,-3))</f>
        <v/>
      </c>
      <c r="R3527" s="21">
        <f>IF(F3527&lt;=450000,0,MAX(0,P3527*0.06-MIN(50000,P3527)*0.03))</f>
        <v/>
      </c>
      <c r="S3527" s="21">
        <f>IF(F3527&lt;=450000,0,MAX(0,P3527*0.04-MIN(50000,P3527)*0.02))</f>
        <v/>
      </c>
      <c r="T3527" s="21">
        <f>IF(F3527&lt;=450000,0,MAX(0,Q3527*0.06-MIN(50000,Q3527)*0.03))</f>
        <v/>
      </c>
      <c r="U3527" s="21">
        <f>IF(F3527&lt;=450000,0,MAX(0,Q3527*0.04-MIN(50000,Q3527)*0.02))</f>
        <v/>
      </c>
      <c r="V3527" s="21">
        <f>50000+MAX(0,G3527-480000)</f>
        <v/>
      </c>
      <c r="W3527" s="21">
        <f>P3527-V3527</f>
        <v/>
      </c>
      <c r="X3527" s="21">
        <f>Q3527-V3527</f>
        <v/>
      </c>
      <c r="Y3527" s="22">
        <f>IF(W3527&lt;0,0.9,LOOKUP(W3527,{0,1950001,3300001,6950001,9000001,18000001,40000001},{0.84895,0.7979,0.6958,0.66517,0.56307,0.4916,0.44055}))</f>
        <v/>
      </c>
      <c r="Z3527" s="22">
        <f>IF(X3527&lt;0,0.9,LOOKUP(X3527,{0,1950001,3300001,6950001,9000001,18000001,40000001},{0.84895,0.7979,0.6958,0.66517,0.56307,0.4916,0.44055}))</f>
        <v/>
      </c>
      <c r="AA3527" s="22">
        <f>IF(W3527&lt;0,0,CHOOSE(MATCH(W3527,{0,1950001,3300001,6950001,9000001},1),5.105/84.895,10.21/79.79,20.42/69.58,23.483/66.517,33.693/56.307))</f>
        <v/>
      </c>
      <c r="AB3527" s="21">
        <f>IF(C3527&lt;=2000,0,(MIN(C3527,ROUNDDOWN(F3527*0.3,0))-2000)*0.1)</f>
        <v/>
      </c>
      <c r="AC3527" s="21">
        <f>IF(C3527&lt;=2000,0,MIN((C3527-2000)*Y3527,(R3527+S3527)*0.2))</f>
        <v/>
      </c>
      <c r="AD3527" s="21">
        <f>IF(C3527&lt;=2000,0,MIN((C3527-2000)*Z3527,(T3527+U3527)*0.2))</f>
        <v/>
      </c>
      <c r="AE3527" s="21">
        <f>AC3527*AA3527</f>
        <v/>
      </c>
      <c r="AF3527" s="21">
        <f>ROUNDDOWN(R3527,-2)+ROUNDDOWN(S3527,-2)</f>
        <v/>
      </c>
      <c r="AG3527" s="21">
        <f>ROUNDDOWN(MAX(0,R3527-(AB3527+AC3527+AE3527)*0.6),-2)+ROUNDDOWN(MAX(0,S3527-(AB3527+AC3527+AE3527)*0.4),-2)</f>
        <v/>
      </c>
      <c r="AH3527" s="21">
        <f>ROUNDDOWN(MAX(0,T3527-(AB3527+AD3527)*0.6),-2)+ROUNDDOWN(MAX(0,U3527-(AB3527+AD3527)*0.4),-2)</f>
        <v/>
      </c>
      <c r="AI3527" s="21">
        <f>ROUNDDOWN(T3527,-2)+ROUNDDOWN(U3527,-2)</f>
        <v/>
      </c>
      <c r="AJ3527" s="21">
        <f>M3527+AF3527</f>
        <v/>
      </c>
      <c r="AK3527" s="21">
        <f>M3527+AG3527</f>
        <v/>
      </c>
      <c r="AL3527" s="21">
        <f>N3527+AH3527</f>
        <v/>
      </c>
      <c r="AM3527" s="21">
        <f>O3527+AI3527</f>
        <v/>
      </c>
      <c r="AN3527" s="21">
        <f>N3527+AI3527</f>
        <v/>
      </c>
      <c r="AO3527" s="21">
        <f>ROUNDDOWN((R3527+S3527)*0.2/Y3527+2000,0)</f>
        <v/>
      </c>
      <c r="AP3527" s="21">
        <f>ROUNDDOWN((T3527+U3527)*0.2/Z3527+2000,0)</f>
        <v/>
      </c>
      <c r="AQ3527" s="21">
        <f>AL3527-AK3527</f>
        <v/>
      </c>
      <c r="AR3527" s="21">
        <f>AM3527-AK3527</f>
        <v/>
      </c>
      <c r="AS3527" s="21">
        <f>AM3527-AL3527</f>
        <v/>
      </c>
      <c r="AT3527" s="21">
        <f>AK3527+C3527-AJ3527</f>
        <v/>
      </c>
      <c r="AU3527" s="21">
        <f>AL3527+C3527-AM3527</f>
        <v/>
      </c>
      <c r="AV3527" s="21">
        <f>AN3527+C3527-AM3527</f>
        <v/>
      </c>
    </row>
    <row r="3528">
      <c r="A3528" t="inlineStr">
        <is>
          <t>1万円刻み</t>
        </is>
      </c>
      <c r="B3528" s="21">
        <f>'5_1万円刻み'!$A$1765</f>
        <v/>
      </c>
      <c r="C3528" s="21">
        <f>AO3528</f>
        <v/>
      </c>
      <c r="D3528" s="21" t="n">
        <v>0</v>
      </c>
      <c r="E3528" s="21">
        <f>ROUND(MIN(B3528/12,650000)*12*0.0915+MIN(B3528/12,1390000)*12*(0.0504+0)+B3528*0.005,0)</f>
        <v/>
      </c>
      <c r="F3528" s="21">
        <f>IF(B3528&lt;741000,0,IF(B3528&lt;2191000,B3528-740000,IF(B3528&lt;2193000,1451000,IF(B3528&lt;2196000,1453000,IF(B3528&lt;2200000,1456000,IF(B3528&lt;3600000,ROUND(ROUNDDOWN(B3528/4,-3)*2.8,0)-80000,IF(B3528&lt;6600000,ROUND(ROUNDDOWN(B3528/4,-3)*3.2,0)-440000,IF(B3528&lt;8500000,ROUNDDOWN(B3528*0.9,0)-1100000,B3528-1950000))))))))</f>
        <v/>
      </c>
      <c r="G3528" s="21">
        <f>IF(F3528&gt;23500000,NA(),IF(F3528&lt;=4890000,1040000,IF(F3528&lt;=6550000,670000,620000)))</f>
        <v/>
      </c>
      <c r="H3528" s="21">
        <f>IF(D3528&lt;=0,0,MAX(0,MIN(2000000,D3528-MIN(100000,ROUNDDOWN(F3528*0.05,0)))))</f>
        <v/>
      </c>
      <c r="I3528" s="21">
        <f>IF(C3528&lt;=2000,0,MIN(C3528,ROUNDDOWN(F3528*0.4,0))-2000)</f>
        <v/>
      </c>
      <c r="J3528" s="21">
        <f>MAX(0,ROUNDDOWN(F3528-E3528-G3528,-3))</f>
        <v/>
      </c>
      <c r="K3528" s="21">
        <f>MAX(0,ROUNDDOWN(F3528-E3528-G3528-H3528-I3528,-3))</f>
        <v/>
      </c>
      <c r="L3528" s="21">
        <f>MAX(0,ROUNDDOWN(F3528-E3528-G3528-H3528,-3))</f>
        <v/>
      </c>
      <c r="M3528" s="21">
        <f>IF(J3528&lt;=0,0,ROUNDDOWN((J3528*LOOKUP(J3528,{0,1950001,3300001,6950001,9000001,18000001,40000001},{0.05,0.1,0.2,0.23,0.33,0.4,0.45})-LOOKUP(J3528,{0,1950001,3300001,6950001,9000001,18000001,40000001},{0,97500,427500,636000,1536000,2796000,4796000}))*1.021,-2))</f>
        <v/>
      </c>
      <c r="N3528" s="21">
        <f>IF(K3528&lt;=0,0,ROUNDDOWN((K3528*LOOKUP(K3528,{0,1950001,3300001,6950001,9000001,18000001,40000001},{0.05,0.1,0.2,0.23,0.33,0.4,0.45})-LOOKUP(K3528,{0,1950001,3300001,6950001,9000001,18000001,40000001},{0,97500,427500,636000,1536000,2796000,4796000}))*1.021,-2))</f>
        <v/>
      </c>
      <c r="O3528" s="21">
        <f>IF(L3528&lt;=0,0,ROUNDDOWN((L3528*LOOKUP(L3528,{0,1950001,3300001,6950001,9000001,18000001,40000001},{0.05,0.1,0.2,0.23,0.33,0.4,0.45})-LOOKUP(L3528,{0,1950001,3300001,6950001,9000001,18000001,40000001},{0,97500,427500,636000,1536000,2796000,4796000}))*1.021,-2))</f>
        <v/>
      </c>
      <c r="P3528" s="21">
        <f>MAX(0,ROUNDDOWN(F3528-E3528-430000,-3))</f>
        <v/>
      </c>
      <c r="Q3528" s="21">
        <f>MAX(0,ROUNDDOWN(F3528-E3528-430000-H3528,-3))</f>
        <v/>
      </c>
      <c r="R3528" s="21">
        <f>IF(F3528&lt;=450000,0,MAX(0,P3528*0.06-MIN(50000,P3528)*0.03))</f>
        <v/>
      </c>
      <c r="S3528" s="21">
        <f>IF(F3528&lt;=450000,0,MAX(0,P3528*0.04-MIN(50000,P3528)*0.02))</f>
        <v/>
      </c>
      <c r="T3528" s="21">
        <f>IF(F3528&lt;=450000,0,MAX(0,Q3528*0.06-MIN(50000,Q3528)*0.03))</f>
        <v/>
      </c>
      <c r="U3528" s="21">
        <f>IF(F3528&lt;=450000,0,MAX(0,Q3528*0.04-MIN(50000,Q3528)*0.02))</f>
        <v/>
      </c>
      <c r="V3528" s="21">
        <f>50000+MAX(0,G3528-480000)</f>
        <v/>
      </c>
      <c r="W3528" s="21">
        <f>P3528-V3528</f>
        <v/>
      </c>
      <c r="X3528" s="21">
        <f>Q3528-V3528</f>
        <v/>
      </c>
      <c r="Y3528" s="22">
        <f>IF(W3528&lt;0,0.9,LOOKUP(W3528,{0,1950001,3300001,6950001,9000001,18000001,40000001},{0.84895,0.7979,0.6958,0.66517,0.56307,0.4916,0.44055}))</f>
        <v/>
      </c>
      <c r="Z3528" s="22">
        <f>IF(X3528&lt;0,0.9,LOOKUP(X3528,{0,1950001,3300001,6950001,9000001,18000001,40000001},{0.84895,0.7979,0.6958,0.66517,0.56307,0.4916,0.44055}))</f>
        <v/>
      </c>
      <c r="AA3528" s="22">
        <f>IF(W3528&lt;0,0,CHOOSE(MATCH(W3528,{0,1950001,3300001,6950001,9000001},1),5.105/84.895,10.21/79.79,20.42/69.58,23.483/66.517,33.693/56.307))</f>
        <v/>
      </c>
      <c r="AB3528" s="21">
        <f>IF(C3528&lt;=2000,0,(MIN(C3528,ROUNDDOWN(F3528*0.3,0))-2000)*0.1)</f>
        <v/>
      </c>
      <c r="AC3528" s="21">
        <f>IF(C3528&lt;=2000,0,MIN((C3528-2000)*Y3528,(R3528+S3528)*0.2))</f>
        <v/>
      </c>
      <c r="AD3528" s="21">
        <f>IF(C3528&lt;=2000,0,MIN((C3528-2000)*Z3528,(T3528+U3528)*0.2))</f>
        <v/>
      </c>
      <c r="AE3528" s="21">
        <f>AC3528*AA3528</f>
        <v/>
      </c>
      <c r="AF3528" s="21">
        <f>ROUNDDOWN(R3528,-2)+ROUNDDOWN(S3528,-2)</f>
        <v/>
      </c>
      <c r="AG3528" s="21">
        <f>ROUNDDOWN(MAX(0,R3528-(AB3528+AC3528+AE3528)*0.6),-2)+ROUNDDOWN(MAX(0,S3528-(AB3528+AC3528+AE3528)*0.4),-2)</f>
        <v/>
      </c>
      <c r="AH3528" s="21">
        <f>ROUNDDOWN(MAX(0,T3528-(AB3528+AD3528)*0.6),-2)+ROUNDDOWN(MAX(0,U3528-(AB3528+AD3528)*0.4),-2)</f>
        <v/>
      </c>
      <c r="AI3528" s="21">
        <f>ROUNDDOWN(T3528,-2)+ROUNDDOWN(U3528,-2)</f>
        <v/>
      </c>
      <c r="AJ3528" s="21">
        <f>M3528+AF3528</f>
        <v/>
      </c>
      <c r="AK3528" s="21">
        <f>M3528+AG3528</f>
        <v/>
      </c>
      <c r="AL3528" s="21">
        <f>N3528+AH3528</f>
        <v/>
      </c>
      <c r="AM3528" s="21">
        <f>O3528+AI3528</f>
        <v/>
      </c>
      <c r="AN3528" s="21">
        <f>N3528+AI3528</f>
        <v/>
      </c>
      <c r="AO3528" s="21">
        <f>ROUNDDOWN((R3528+S3528)*0.2/Y3528+2000,0)</f>
        <v/>
      </c>
      <c r="AP3528" s="21">
        <f>ROUNDDOWN((T3528+U3528)*0.2/Z3528+2000,0)</f>
        <v/>
      </c>
      <c r="AQ3528" s="21">
        <f>AL3528-AK3528</f>
        <v/>
      </c>
      <c r="AR3528" s="21">
        <f>AM3528-AK3528</f>
        <v/>
      </c>
      <c r="AS3528" s="21">
        <f>AM3528-AL3528</f>
        <v/>
      </c>
      <c r="AT3528" s="21">
        <f>AK3528+C3528-AJ3528</f>
        <v/>
      </c>
      <c r="AU3528" s="21">
        <f>AL3528+C3528-AM3528</f>
        <v/>
      </c>
      <c r="AV3528" s="21">
        <f>AN3528+C3528-AM3528</f>
        <v/>
      </c>
    </row>
    <row r="3529">
      <c r="A3529" t="inlineStr">
        <is>
          <t>1万円刻み</t>
        </is>
      </c>
      <c r="B3529" s="21">
        <f>'5_1万円刻み'!$A$1766</f>
        <v/>
      </c>
      <c r="C3529" s="21">
        <f>AO3529</f>
        <v/>
      </c>
      <c r="D3529" s="21" t="n">
        <v>0</v>
      </c>
      <c r="E3529" s="21">
        <f>ROUND(MIN(B3529/12,650000)*12*0.0915+MIN(B3529/12,1390000)*12*(0.0504+0)+B3529*0.005,0)</f>
        <v/>
      </c>
      <c r="F3529" s="21">
        <f>IF(B3529&lt;741000,0,IF(B3529&lt;2191000,B3529-740000,IF(B3529&lt;2193000,1451000,IF(B3529&lt;2196000,1453000,IF(B3529&lt;2200000,1456000,IF(B3529&lt;3600000,ROUND(ROUNDDOWN(B3529/4,-3)*2.8,0)-80000,IF(B3529&lt;6600000,ROUND(ROUNDDOWN(B3529/4,-3)*3.2,0)-440000,IF(B3529&lt;8500000,ROUNDDOWN(B3529*0.9,0)-1100000,B3529-1950000))))))))</f>
        <v/>
      </c>
      <c r="G3529" s="21">
        <f>IF(F3529&gt;23500000,NA(),IF(F3529&lt;=4890000,1040000,IF(F3529&lt;=6550000,670000,620000)))</f>
        <v/>
      </c>
      <c r="H3529" s="21">
        <f>IF(D3529&lt;=0,0,MAX(0,MIN(2000000,D3529-MIN(100000,ROUNDDOWN(F3529*0.05,0)))))</f>
        <v/>
      </c>
      <c r="I3529" s="21">
        <f>IF(C3529&lt;=2000,0,MIN(C3529,ROUNDDOWN(F3529*0.4,0))-2000)</f>
        <v/>
      </c>
      <c r="J3529" s="21">
        <f>MAX(0,ROUNDDOWN(F3529-E3529-G3529,-3))</f>
        <v/>
      </c>
      <c r="K3529" s="21">
        <f>MAX(0,ROUNDDOWN(F3529-E3529-G3529-H3529-I3529,-3))</f>
        <v/>
      </c>
      <c r="L3529" s="21">
        <f>MAX(0,ROUNDDOWN(F3529-E3529-G3529-H3529,-3))</f>
        <v/>
      </c>
      <c r="M3529" s="21">
        <f>IF(J3529&lt;=0,0,ROUNDDOWN((J3529*LOOKUP(J3529,{0,1950001,3300001,6950001,9000001,18000001,40000001},{0.05,0.1,0.2,0.23,0.33,0.4,0.45})-LOOKUP(J3529,{0,1950001,3300001,6950001,9000001,18000001,40000001},{0,97500,427500,636000,1536000,2796000,4796000}))*1.021,-2))</f>
        <v/>
      </c>
      <c r="N3529" s="21">
        <f>IF(K3529&lt;=0,0,ROUNDDOWN((K3529*LOOKUP(K3529,{0,1950001,3300001,6950001,9000001,18000001,40000001},{0.05,0.1,0.2,0.23,0.33,0.4,0.45})-LOOKUP(K3529,{0,1950001,3300001,6950001,9000001,18000001,40000001},{0,97500,427500,636000,1536000,2796000,4796000}))*1.021,-2))</f>
        <v/>
      </c>
      <c r="O3529" s="21">
        <f>IF(L3529&lt;=0,0,ROUNDDOWN((L3529*LOOKUP(L3529,{0,1950001,3300001,6950001,9000001,18000001,40000001},{0.05,0.1,0.2,0.23,0.33,0.4,0.45})-LOOKUP(L3529,{0,1950001,3300001,6950001,9000001,18000001,40000001},{0,97500,427500,636000,1536000,2796000,4796000}))*1.021,-2))</f>
        <v/>
      </c>
      <c r="P3529" s="21">
        <f>MAX(0,ROUNDDOWN(F3529-E3529-430000,-3))</f>
        <v/>
      </c>
      <c r="Q3529" s="21">
        <f>MAX(0,ROUNDDOWN(F3529-E3529-430000-H3529,-3))</f>
        <v/>
      </c>
      <c r="R3529" s="21">
        <f>IF(F3529&lt;=450000,0,MAX(0,P3529*0.06-MIN(50000,P3529)*0.03))</f>
        <v/>
      </c>
      <c r="S3529" s="21">
        <f>IF(F3529&lt;=450000,0,MAX(0,P3529*0.04-MIN(50000,P3529)*0.02))</f>
        <v/>
      </c>
      <c r="T3529" s="21">
        <f>IF(F3529&lt;=450000,0,MAX(0,Q3529*0.06-MIN(50000,Q3529)*0.03))</f>
        <v/>
      </c>
      <c r="U3529" s="21">
        <f>IF(F3529&lt;=450000,0,MAX(0,Q3529*0.04-MIN(50000,Q3529)*0.02))</f>
        <v/>
      </c>
      <c r="V3529" s="21">
        <f>50000+MAX(0,G3529-480000)</f>
        <v/>
      </c>
      <c r="W3529" s="21">
        <f>P3529-V3529</f>
        <v/>
      </c>
      <c r="X3529" s="21">
        <f>Q3529-V3529</f>
        <v/>
      </c>
      <c r="Y3529" s="22">
        <f>IF(W3529&lt;0,0.9,LOOKUP(W3529,{0,1950001,3300001,6950001,9000001,18000001,40000001},{0.84895,0.7979,0.6958,0.66517,0.56307,0.4916,0.44055}))</f>
        <v/>
      </c>
      <c r="Z3529" s="22">
        <f>IF(X3529&lt;0,0.9,LOOKUP(X3529,{0,1950001,3300001,6950001,9000001,18000001,40000001},{0.84895,0.7979,0.6958,0.66517,0.56307,0.4916,0.44055}))</f>
        <v/>
      </c>
      <c r="AA3529" s="22">
        <f>IF(W3529&lt;0,0,CHOOSE(MATCH(W3529,{0,1950001,3300001,6950001,9000001},1),5.105/84.895,10.21/79.79,20.42/69.58,23.483/66.517,33.693/56.307))</f>
        <v/>
      </c>
      <c r="AB3529" s="21">
        <f>IF(C3529&lt;=2000,0,(MIN(C3529,ROUNDDOWN(F3529*0.3,0))-2000)*0.1)</f>
        <v/>
      </c>
      <c r="AC3529" s="21">
        <f>IF(C3529&lt;=2000,0,MIN((C3529-2000)*Y3529,(R3529+S3529)*0.2))</f>
        <v/>
      </c>
      <c r="AD3529" s="21">
        <f>IF(C3529&lt;=2000,0,MIN((C3529-2000)*Z3529,(T3529+U3529)*0.2))</f>
        <v/>
      </c>
      <c r="AE3529" s="21">
        <f>AC3529*AA3529</f>
        <v/>
      </c>
      <c r="AF3529" s="21">
        <f>ROUNDDOWN(R3529,-2)+ROUNDDOWN(S3529,-2)</f>
        <v/>
      </c>
      <c r="AG3529" s="21">
        <f>ROUNDDOWN(MAX(0,R3529-(AB3529+AC3529+AE3529)*0.6),-2)+ROUNDDOWN(MAX(0,S3529-(AB3529+AC3529+AE3529)*0.4),-2)</f>
        <v/>
      </c>
      <c r="AH3529" s="21">
        <f>ROUNDDOWN(MAX(0,T3529-(AB3529+AD3529)*0.6),-2)+ROUNDDOWN(MAX(0,U3529-(AB3529+AD3529)*0.4),-2)</f>
        <v/>
      </c>
      <c r="AI3529" s="21">
        <f>ROUNDDOWN(T3529,-2)+ROUNDDOWN(U3529,-2)</f>
        <v/>
      </c>
      <c r="AJ3529" s="21">
        <f>M3529+AF3529</f>
        <v/>
      </c>
      <c r="AK3529" s="21">
        <f>M3529+AG3529</f>
        <v/>
      </c>
      <c r="AL3529" s="21">
        <f>N3529+AH3529</f>
        <v/>
      </c>
      <c r="AM3529" s="21">
        <f>O3529+AI3529</f>
        <v/>
      </c>
      <c r="AN3529" s="21">
        <f>N3529+AI3529</f>
        <v/>
      </c>
      <c r="AO3529" s="21">
        <f>ROUNDDOWN((R3529+S3529)*0.2/Y3529+2000,0)</f>
        <v/>
      </c>
      <c r="AP3529" s="21">
        <f>ROUNDDOWN((T3529+U3529)*0.2/Z3529+2000,0)</f>
        <v/>
      </c>
      <c r="AQ3529" s="21">
        <f>AL3529-AK3529</f>
        <v/>
      </c>
      <c r="AR3529" s="21">
        <f>AM3529-AK3529</f>
        <v/>
      </c>
      <c r="AS3529" s="21">
        <f>AM3529-AL3529</f>
        <v/>
      </c>
      <c r="AT3529" s="21">
        <f>AK3529+C3529-AJ3529</f>
        <v/>
      </c>
      <c r="AU3529" s="21">
        <f>AL3529+C3529-AM3529</f>
        <v/>
      </c>
      <c r="AV3529" s="21">
        <f>AN3529+C3529-AM3529</f>
        <v/>
      </c>
    </row>
    <row r="3530">
      <c r="A3530" t="inlineStr">
        <is>
          <t>1万円刻み</t>
        </is>
      </c>
      <c r="B3530" s="21">
        <f>'5_1万円刻み'!$A$1767</f>
        <v/>
      </c>
      <c r="C3530" s="21">
        <f>AO3530</f>
        <v/>
      </c>
      <c r="D3530" s="21" t="n">
        <v>0</v>
      </c>
      <c r="E3530" s="21">
        <f>ROUND(MIN(B3530/12,650000)*12*0.0915+MIN(B3530/12,1390000)*12*(0.0504+0)+B3530*0.005,0)</f>
        <v/>
      </c>
      <c r="F3530" s="21">
        <f>IF(B3530&lt;741000,0,IF(B3530&lt;2191000,B3530-740000,IF(B3530&lt;2193000,1451000,IF(B3530&lt;2196000,1453000,IF(B3530&lt;2200000,1456000,IF(B3530&lt;3600000,ROUND(ROUNDDOWN(B3530/4,-3)*2.8,0)-80000,IF(B3530&lt;6600000,ROUND(ROUNDDOWN(B3530/4,-3)*3.2,0)-440000,IF(B3530&lt;8500000,ROUNDDOWN(B3530*0.9,0)-1100000,B3530-1950000))))))))</f>
        <v/>
      </c>
      <c r="G3530" s="21">
        <f>IF(F3530&gt;23500000,NA(),IF(F3530&lt;=4890000,1040000,IF(F3530&lt;=6550000,670000,620000)))</f>
        <v/>
      </c>
      <c r="H3530" s="21">
        <f>IF(D3530&lt;=0,0,MAX(0,MIN(2000000,D3530-MIN(100000,ROUNDDOWN(F3530*0.05,0)))))</f>
        <v/>
      </c>
      <c r="I3530" s="21">
        <f>IF(C3530&lt;=2000,0,MIN(C3530,ROUNDDOWN(F3530*0.4,0))-2000)</f>
        <v/>
      </c>
      <c r="J3530" s="21">
        <f>MAX(0,ROUNDDOWN(F3530-E3530-G3530,-3))</f>
        <v/>
      </c>
      <c r="K3530" s="21">
        <f>MAX(0,ROUNDDOWN(F3530-E3530-G3530-H3530-I3530,-3))</f>
        <v/>
      </c>
      <c r="L3530" s="21">
        <f>MAX(0,ROUNDDOWN(F3530-E3530-G3530-H3530,-3))</f>
        <v/>
      </c>
      <c r="M3530" s="21">
        <f>IF(J3530&lt;=0,0,ROUNDDOWN((J3530*LOOKUP(J3530,{0,1950001,3300001,6950001,9000001,18000001,40000001},{0.05,0.1,0.2,0.23,0.33,0.4,0.45})-LOOKUP(J3530,{0,1950001,3300001,6950001,9000001,18000001,40000001},{0,97500,427500,636000,1536000,2796000,4796000}))*1.021,-2))</f>
        <v/>
      </c>
      <c r="N3530" s="21">
        <f>IF(K3530&lt;=0,0,ROUNDDOWN((K3530*LOOKUP(K3530,{0,1950001,3300001,6950001,9000001,18000001,40000001},{0.05,0.1,0.2,0.23,0.33,0.4,0.45})-LOOKUP(K3530,{0,1950001,3300001,6950001,9000001,18000001,40000001},{0,97500,427500,636000,1536000,2796000,4796000}))*1.021,-2))</f>
        <v/>
      </c>
      <c r="O3530" s="21">
        <f>IF(L3530&lt;=0,0,ROUNDDOWN((L3530*LOOKUP(L3530,{0,1950001,3300001,6950001,9000001,18000001,40000001},{0.05,0.1,0.2,0.23,0.33,0.4,0.45})-LOOKUP(L3530,{0,1950001,3300001,6950001,9000001,18000001,40000001},{0,97500,427500,636000,1536000,2796000,4796000}))*1.021,-2))</f>
        <v/>
      </c>
      <c r="P3530" s="21">
        <f>MAX(0,ROUNDDOWN(F3530-E3530-430000,-3))</f>
        <v/>
      </c>
      <c r="Q3530" s="21">
        <f>MAX(0,ROUNDDOWN(F3530-E3530-430000-H3530,-3))</f>
        <v/>
      </c>
      <c r="R3530" s="21">
        <f>IF(F3530&lt;=450000,0,MAX(0,P3530*0.06-MIN(50000,P3530)*0.03))</f>
        <v/>
      </c>
      <c r="S3530" s="21">
        <f>IF(F3530&lt;=450000,0,MAX(0,P3530*0.04-MIN(50000,P3530)*0.02))</f>
        <v/>
      </c>
      <c r="T3530" s="21">
        <f>IF(F3530&lt;=450000,0,MAX(0,Q3530*0.06-MIN(50000,Q3530)*0.03))</f>
        <v/>
      </c>
      <c r="U3530" s="21">
        <f>IF(F3530&lt;=450000,0,MAX(0,Q3530*0.04-MIN(50000,Q3530)*0.02))</f>
        <v/>
      </c>
      <c r="V3530" s="21">
        <f>50000+MAX(0,G3530-480000)</f>
        <v/>
      </c>
      <c r="W3530" s="21">
        <f>P3530-V3530</f>
        <v/>
      </c>
      <c r="X3530" s="21">
        <f>Q3530-V3530</f>
        <v/>
      </c>
      <c r="Y3530" s="22">
        <f>IF(W3530&lt;0,0.9,LOOKUP(W3530,{0,1950001,3300001,6950001,9000001,18000001,40000001},{0.84895,0.7979,0.6958,0.66517,0.56307,0.4916,0.44055}))</f>
        <v/>
      </c>
      <c r="Z3530" s="22">
        <f>IF(X3530&lt;0,0.9,LOOKUP(X3530,{0,1950001,3300001,6950001,9000001,18000001,40000001},{0.84895,0.7979,0.6958,0.66517,0.56307,0.4916,0.44055}))</f>
        <v/>
      </c>
      <c r="AA3530" s="22">
        <f>IF(W3530&lt;0,0,CHOOSE(MATCH(W3530,{0,1950001,3300001,6950001,9000001},1),5.105/84.895,10.21/79.79,20.42/69.58,23.483/66.517,33.693/56.307))</f>
        <v/>
      </c>
      <c r="AB3530" s="21">
        <f>IF(C3530&lt;=2000,0,(MIN(C3530,ROUNDDOWN(F3530*0.3,0))-2000)*0.1)</f>
        <v/>
      </c>
      <c r="AC3530" s="21">
        <f>IF(C3530&lt;=2000,0,MIN((C3530-2000)*Y3530,(R3530+S3530)*0.2))</f>
        <v/>
      </c>
      <c r="AD3530" s="21">
        <f>IF(C3530&lt;=2000,0,MIN((C3530-2000)*Z3530,(T3530+U3530)*0.2))</f>
        <v/>
      </c>
      <c r="AE3530" s="21">
        <f>AC3530*AA3530</f>
        <v/>
      </c>
      <c r="AF3530" s="21">
        <f>ROUNDDOWN(R3530,-2)+ROUNDDOWN(S3530,-2)</f>
        <v/>
      </c>
      <c r="AG3530" s="21">
        <f>ROUNDDOWN(MAX(0,R3530-(AB3530+AC3530+AE3530)*0.6),-2)+ROUNDDOWN(MAX(0,S3530-(AB3530+AC3530+AE3530)*0.4),-2)</f>
        <v/>
      </c>
      <c r="AH3530" s="21">
        <f>ROUNDDOWN(MAX(0,T3530-(AB3530+AD3530)*0.6),-2)+ROUNDDOWN(MAX(0,U3530-(AB3530+AD3530)*0.4),-2)</f>
        <v/>
      </c>
      <c r="AI3530" s="21">
        <f>ROUNDDOWN(T3530,-2)+ROUNDDOWN(U3530,-2)</f>
        <v/>
      </c>
      <c r="AJ3530" s="21">
        <f>M3530+AF3530</f>
        <v/>
      </c>
      <c r="AK3530" s="21">
        <f>M3530+AG3530</f>
        <v/>
      </c>
      <c r="AL3530" s="21">
        <f>N3530+AH3530</f>
        <v/>
      </c>
      <c r="AM3530" s="21">
        <f>O3530+AI3530</f>
        <v/>
      </c>
      <c r="AN3530" s="21">
        <f>N3530+AI3530</f>
        <v/>
      </c>
      <c r="AO3530" s="21">
        <f>ROUNDDOWN((R3530+S3530)*0.2/Y3530+2000,0)</f>
        <v/>
      </c>
      <c r="AP3530" s="21">
        <f>ROUNDDOWN((T3530+U3530)*0.2/Z3530+2000,0)</f>
        <v/>
      </c>
      <c r="AQ3530" s="21">
        <f>AL3530-AK3530</f>
        <v/>
      </c>
      <c r="AR3530" s="21">
        <f>AM3530-AK3530</f>
        <v/>
      </c>
      <c r="AS3530" s="21">
        <f>AM3530-AL3530</f>
        <v/>
      </c>
      <c r="AT3530" s="21">
        <f>AK3530+C3530-AJ3530</f>
        <v/>
      </c>
      <c r="AU3530" s="21">
        <f>AL3530+C3530-AM3530</f>
        <v/>
      </c>
      <c r="AV3530" s="21">
        <f>AN3530+C3530-AM3530</f>
        <v/>
      </c>
    </row>
    <row r="3531">
      <c r="A3531" t="inlineStr">
        <is>
          <t>1万円刻み</t>
        </is>
      </c>
      <c r="B3531" s="21">
        <f>'5_1万円刻み'!$A$1768</f>
        <v/>
      </c>
      <c r="C3531" s="21">
        <f>AO3531</f>
        <v/>
      </c>
      <c r="D3531" s="21" t="n">
        <v>0</v>
      </c>
      <c r="E3531" s="21">
        <f>ROUND(MIN(B3531/12,650000)*12*0.0915+MIN(B3531/12,1390000)*12*(0.0504+0)+B3531*0.005,0)</f>
        <v/>
      </c>
      <c r="F3531" s="21">
        <f>IF(B3531&lt;741000,0,IF(B3531&lt;2191000,B3531-740000,IF(B3531&lt;2193000,1451000,IF(B3531&lt;2196000,1453000,IF(B3531&lt;2200000,1456000,IF(B3531&lt;3600000,ROUND(ROUNDDOWN(B3531/4,-3)*2.8,0)-80000,IF(B3531&lt;6600000,ROUND(ROUNDDOWN(B3531/4,-3)*3.2,0)-440000,IF(B3531&lt;8500000,ROUNDDOWN(B3531*0.9,0)-1100000,B3531-1950000))))))))</f>
        <v/>
      </c>
      <c r="G3531" s="21">
        <f>IF(F3531&gt;23500000,NA(),IF(F3531&lt;=4890000,1040000,IF(F3531&lt;=6550000,670000,620000)))</f>
        <v/>
      </c>
      <c r="H3531" s="21">
        <f>IF(D3531&lt;=0,0,MAX(0,MIN(2000000,D3531-MIN(100000,ROUNDDOWN(F3531*0.05,0)))))</f>
        <v/>
      </c>
      <c r="I3531" s="21">
        <f>IF(C3531&lt;=2000,0,MIN(C3531,ROUNDDOWN(F3531*0.4,0))-2000)</f>
        <v/>
      </c>
      <c r="J3531" s="21">
        <f>MAX(0,ROUNDDOWN(F3531-E3531-G3531,-3))</f>
        <v/>
      </c>
      <c r="K3531" s="21">
        <f>MAX(0,ROUNDDOWN(F3531-E3531-G3531-H3531-I3531,-3))</f>
        <v/>
      </c>
      <c r="L3531" s="21">
        <f>MAX(0,ROUNDDOWN(F3531-E3531-G3531-H3531,-3))</f>
        <v/>
      </c>
      <c r="M3531" s="21">
        <f>IF(J3531&lt;=0,0,ROUNDDOWN((J3531*LOOKUP(J3531,{0,1950001,3300001,6950001,9000001,18000001,40000001},{0.05,0.1,0.2,0.23,0.33,0.4,0.45})-LOOKUP(J3531,{0,1950001,3300001,6950001,9000001,18000001,40000001},{0,97500,427500,636000,1536000,2796000,4796000}))*1.021,-2))</f>
        <v/>
      </c>
      <c r="N3531" s="21">
        <f>IF(K3531&lt;=0,0,ROUNDDOWN((K3531*LOOKUP(K3531,{0,1950001,3300001,6950001,9000001,18000001,40000001},{0.05,0.1,0.2,0.23,0.33,0.4,0.45})-LOOKUP(K3531,{0,1950001,3300001,6950001,9000001,18000001,40000001},{0,97500,427500,636000,1536000,2796000,4796000}))*1.021,-2))</f>
        <v/>
      </c>
      <c r="O3531" s="21">
        <f>IF(L3531&lt;=0,0,ROUNDDOWN((L3531*LOOKUP(L3531,{0,1950001,3300001,6950001,9000001,18000001,40000001},{0.05,0.1,0.2,0.23,0.33,0.4,0.45})-LOOKUP(L3531,{0,1950001,3300001,6950001,9000001,18000001,40000001},{0,97500,427500,636000,1536000,2796000,4796000}))*1.021,-2))</f>
        <v/>
      </c>
      <c r="P3531" s="21">
        <f>MAX(0,ROUNDDOWN(F3531-E3531-430000,-3))</f>
        <v/>
      </c>
      <c r="Q3531" s="21">
        <f>MAX(0,ROUNDDOWN(F3531-E3531-430000-H3531,-3))</f>
        <v/>
      </c>
      <c r="R3531" s="21">
        <f>IF(F3531&lt;=450000,0,MAX(0,P3531*0.06-MIN(50000,P3531)*0.03))</f>
        <v/>
      </c>
      <c r="S3531" s="21">
        <f>IF(F3531&lt;=450000,0,MAX(0,P3531*0.04-MIN(50000,P3531)*0.02))</f>
        <v/>
      </c>
      <c r="T3531" s="21">
        <f>IF(F3531&lt;=450000,0,MAX(0,Q3531*0.06-MIN(50000,Q3531)*0.03))</f>
        <v/>
      </c>
      <c r="U3531" s="21">
        <f>IF(F3531&lt;=450000,0,MAX(0,Q3531*0.04-MIN(50000,Q3531)*0.02))</f>
        <v/>
      </c>
      <c r="V3531" s="21">
        <f>50000+MAX(0,G3531-480000)</f>
        <v/>
      </c>
      <c r="W3531" s="21">
        <f>P3531-V3531</f>
        <v/>
      </c>
      <c r="X3531" s="21">
        <f>Q3531-V3531</f>
        <v/>
      </c>
      <c r="Y3531" s="22">
        <f>IF(W3531&lt;0,0.9,LOOKUP(W3531,{0,1950001,3300001,6950001,9000001,18000001,40000001},{0.84895,0.7979,0.6958,0.66517,0.56307,0.4916,0.44055}))</f>
        <v/>
      </c>
      <c r="Z3531" s="22">
        <f>IF(X3531&lt;0,0.9,LOOKUP(X3531,{0,1950001,3300001,6950001,9000001,18000001,40000001},{0.84895,0.7979,0.6958,0.66517,0.56307,0.4916,0.44055}))</f>
        <v/>
      </c>
      <c r="AA3531" s="22">
        <f>IF(W3531&lt;0,0,CHOOSE(MATCH(W3531,{0,1950001,3300001,6950001,9000001},1),5.105/84.895,10.21/79.79,20.42/69.58,23.483/66.517,33.693/56.307))</f>
        <v/>
      </c>
      <c r="AB3531" s="21">
        <f>IF(C3531&lt;=2000,0,(MIN(C3531,ROUNDDOWN(F3531*0.3,0))-2000)*0.1)</f>
        <v/>
      </c>
      <c r="AC3531" s="21">
        <f>IF(C3531&lt;=2000,0,MIN((C3531-2000)*Y3531,(R3531+S3531)*0.2))</f>
        <v/>
      </c>
      <c r="AD3531" s="21">
        <f>IF(C3531&lt;=2000,0,MIN((C3531-2000)*Z3531,(T3531+U3531)*0.2))</f>
        <v/>
      </c>
      <c r="AE3531" s="21">
        <f>AC3531*AA3531</f>
        <v/>
      </c>
      <c r="AF3531" s="21">
        <f>ROUNDDOWN(R3531,-2)+ROUNDDOWN(S3531,-2)</f>
        <v/>
      </c>
      <c r="AG3531" s="21">
        <f>ROUNDDOWN(MAX(0,R3531-(AB3531+AC3531+AE3531)*0.6),-2)+ROUNDDOWN(MAX(0,S3531-(AB3531+AC3531+AE3531)*0.4),-2)</f>
        <v/>
      </c>
      <c r="AH3531" s="21">
        <f>ROUNDDOWN(MAX(0,T3531-(AB3531+AD3531)*0.6),-2)+ROUNDDOWN(MAX(0,U3531-(AB3531+AD3531)*0.4),-2)</f>
        <v/>
      </c>
      <c r="AI3531" s="21">
        <f>ROUNDDOWN(T3531,-2)+ROUNDDOWN(U3531,-2)</f>
        <v/>
      </c>
      <c r="AJ3531" s="21">
        <f>M3531+AF3531</f>
        <v/>
      </c>
      <c r="AK3531" s="21">
        <f>M3531+AG3531</f>
        <v/>
      </c>
      <c r="AL3531" s="21">
        <f>N3531+AH3531</f>
        <v/>
      </c>
      <c r="AM3531" s="21">
        <f>O3531+AI3531</f>
        <v/>
      </c>
      <c r="AN3531" s="21">
        <f>N3531+AI3531</f>
        <v/>
      </c>
      <c r="AO3531" s="21">
        <f>ROUNDDOWN((R3531+S3531)*0.2/Y3531+2000,0)</f>
        <v/>
      </c>
      <c r="AP3531" s="21">
        <f>ROUNDDOWN((T3531+U3531)*0.2/Z3531+2000,0)</f>
        <v/>
      </c>
      <c r="AQ3531" s="21">
        <f>AL3531-AK3531</f>
        <v/>
      </c>
      <c r="AR3531" s="21">
        <f>AM3531-AK3531</f>
        <v/>
      </c>
      <c r="AS3531" s="21">
        <f>AM3531-AL3531</f>
        <v/>
      </c>
      <c r="AT3531" s="21">
        <f>AK3531+C3531-AJ3531</f>
        <v/>
      </c>
      <c r="AU3531" s="21">
        <f>AL3531+C3531-AM3531</f>
        <v/>
      </c>
      <c r="AV3531" s="21">
        <f>AN3531+C3531-AM3531</f>
        <v/>
      </c>
    </row>
    <row r="3532">
      <c r="A3532" t="inlineStr">
        <is>
          <t>1万円刻み</t>
        </is>
      </c>
      <c r="B3532" s="21">
        <f>'5_1万円刻み'!$A$1769</f>
        <v/>
      </c>
      <c r="C3532" s="21">
        <f>AO3532</f>
        <v/>
      </c>
      <c r="D3532" s="21" t="n">
        <v>0</v>
      </c>
      <c r="E3532" s="21">
        <f>ROUND(MIN(B3532/12,650000)*12*0.0915+MIN(B3532/12,1390000)*12*(0.0504+0)+B3532*0.005,0)</f>
        <v/>
      </c>
      <c r="F3532" s="21">
        <f>IF(B3532&lt;741000,0,IF(B3532&lt;2191000,B3532-740000,IF(B3532&lt;2193000,1451000,IF(B3532&lt;2196000,1453000,IF(B3532&lt;2200000,1456000,IF(B3532&lt;3600000,ROUND(ROUNDDOWN(B3532/4,-3)*2.8,0)-80000,IF(B3532&lt;6600000,ROUND(ROUNDDOWN(B3532/4,-3)*3.2,0)-440000,IF(B3532&lt;8500000,ROUNDDOWN(B3532*0.9,0)-1100000,B3532-1950000))))))))</f>
        <v/>
      </c>
      <c r="G3532" s="21">
        <f>IF(F3532&gt;23500000,NA(),IF(F3532&lt;=4890000,1040000,IF(F3532&lt;=6550000,670000,620000)))</f>
        <v/>
      </c>
      <c r="H3532" s="21">
        <f>IF(D3532&lt;=0,0,MAX(0,MIN(2000000,D3532-MIN(100000,ROUNDDOWN(F3532*0.05,0)))))</f>
        <v/>
      </c>
      <c r="I3532" s="21">
        <f>IF(C3532&lt;=2000,0,MIN(C3532,ROUNDDOWN(F3532*0.4,0))-2000)</f>
        <v/>
      </c>
      <c r="J3532" s="21">
        <f>MAX(0,ROUNDDOWN(F3532-E3532-G3532,-3))</f>
        <v/>
      </c>
      <c r="K3532" s="21">
        <f>MAX(0,ROUNDDOWN(F3532-E3532-G3532-H3532-I3532,-3))</f>
        <v/>
      </c>
      <c r="L3532" s="21">
        <f>MAX(0,ROUNDDOWN(F3532-E3532-G3532-H3532,-3))</f>
        <v/>
      </c>
      <c r="M3532" s="21">
        <f>IF(J3532&lt;=0,0,ROUNDDOWN((J3532*LOOKUP(J3532,{0,1950001,3300001,6950001,9000001,18000001,40000001},{0.05,0.1,0.2,0.23,0.33,0.4,0.45})-LOOKUP(J3532,{0,1950001,3300001,6950001,9000001,18000001,40000001},{0,97500,427500,636000,1536000,2796000,4796000}))*1.021,-2))</f>
        <v/>
      </c>
      <c r="N3532" s="21">
        <f>IF(K3532&lt;=0,0,ROUNDDOWN((K3532*LOOKUP(K3532,{0,1950001,3300001,6950001,9000001,18000001,40000001},{0.05,0.1,0.2,0.23,0.33,0.4,0.45})-LOOKUP(K3532,{0,1950001,3300001,6950001,9000001,18000001,40000001},{0,97500,427500,636000,1536000,2796000,4796000}))*1.021,-2))</f>
        <v/>
      </c>
      <c r="O3532" s="21">
        <f>IF(L3532&lt;=0,0,ROUNDDOWN((L3532*LOOKUP(L3532,{0,1950001,3300001,6950001,9000001,18000001,40000001},{0.05,0.1,0.2,0.23,0.33,0.4,0.45})-LOOKUP(L3532,{0,1950001,3300001,6950001,9000001,18000001,40000001},{0,97500,427500,636000,1536000,2796000,4796000}))*1.021,-2))</f>
        <v/>
      </c>
      <c r="P3532" s="21">
        <f>MAX(0,ROUNDDOWN(F3532-E3532-430000,-3))</f>
        <v/>
      </c>
      <c r="Q3532" s="21">
        <f>MAX(0,ROUNDDOWN(F3532-E3532-430000-H3532,-3))</f>
        <v/>
      </c>
      <c r="R3532" s="21">
        <f>IF(F3532&lt;=450000,0,MAX(0,P3532*0.06-MIN(50000,P3532)*0.03))</f>
        <v/>
      </c>
      <c r="S3532" s="21">
        <f>IF(F3532&lt;=450000,0,MAX(0,P3532*0.04-MIN(50000,P3532)*0.02))</f>
        <v/>
      </c>
      <c r="T3532" s="21">
        <f>IF(F3532&lt;=450000,0,MAX(0,Q3532*0.06-MIN(50000,Q3532)*0.03))</f>
        <v/>
      </c>
      <c r="U3532" s="21">
        <f>IF(F3532&lt;=450000,0,MAX(0,Q3532*0.04-MIN(50000,Q3532)*0.02))</f>
        <v/>
      </c>
      <c r="V3532" s="21">
        <f>50000+MAX(0,G3532-480000)</f>
        <v/>
      </c>
      <c r="W3532" s="21">
        <f>P3532-V3532</f>
        <v/>
      </c>
      <c r="X3532" s="21">
        <f>Q3532-V3532</f>
        <v/>
      </c>
      <c r="Y3532" s="22">
        <f>IF(W3532&lt;0,0.9,LOOKUP(W3532,{0,1950001,3300001,6950001,9000001,18000001,40000001},{0.84895,0.7979,0.6958,0.66517,0.56307,0.4916,0.44055}))</f>
        <v/>
      </c>
      <c r="Z3532" s="22">
        <f>IF(X3532&lt;0,0.9,LOOKUP(X3532,{0,1950001,3300001,6950001,9000001,18000001,40000001},{0.84895,0.7979,0.6958,0.66517,0.56307,0.4916,0.44055}))</f>
        <v/>
      </c>
      <c r="AA3532" s="22">
        <f>IF(W3532&lt;0,0,CHOOSE(MATCH(W3532,{0,1950001,3300001,6950001,9000001},1),5.105/84.895,10.21/79.79,20.42/69.58,23.483/66.517,33.693/56.307))</f>
        <v/>
      </c>
      <c r="AB3532" s="21">
        <f>IF(C3532&lt;=2000,0,(MIN(C3532,ROUNDDOWN(F3532*0.3,0))-2000)*0.1)</f>
        <v/>
      </c>
      <c r="AC3532" s="21">
        <f>IF(C3532&lt;=2000,0,MIN((C3532-2000)*Y3532,(R3532+S3532)*0.2))</f>
        <v/>
      </c>
      <c r="AD3532" s="21">
        <f>IF(C3532&lt;=2000,0,MIN((C3532-2000)*Z3532,(T3532+U3532)*0.2))</f>
        <v/>
      </c>
      <c r="AE3532" s="21">
        <f>AC3532*AA3532</f>
        <v/>
      </c>
      <c r="AF3532" s="21">
        <f>ROUNDDOWN(R3532,-2)+ROUNDDOWN(S3532,-2)</f>
        <v/>
      </c>
      <c r="AG3532" s="21">
        <f>ROUNDDOWN(MAX(0,R3532-(AB3532+AC3532+AE3532)*0.6),-2)+ROUNDDOWN(MAX(0,S3532-(AB3532+AC3532+AE3532)*0.4),-2)</f>
        <v/>
      </c>
      <c r="AH3532" s="21">
        <f>ROUNDDOWN(MAX(0,T3532-(AB3532+AD3532)*0.6),-2)+ROUNDDOWN(MAX(0,U3532-(AB3532+AD3532)*0.4),-2)</f>
        <v/>
      </c>
      <c r="AI3532" s="21">
        <f>ROUNDDOWN(T3532,-2)+ROUNDDOWN(U3532,-2)</f>
        <v/>
      </c>
      <c r="AJ3532" s="21">
        <f>M3532+AF3532</f>
        <v/>
      </c>
      <c r="AK3532" s="21">
        <f>M3532+AG3532</f>
        <v/>
      </c>
      <c r="AL3532" s="21">
        <f>N3532+AH3532</f>
        <v/>
      </c>
      <c r="AM3532" s="21">
        <f>O3532+AI3532</f>
        <v/>
      </c>
      <c r="AN3532" s="21">
        <f>N3532+AI3532</f>
        <v/>
      </c>
      <c r="AO3532" s="21">
        <f>ROUNDDOWN((R3532+S3532)*0.2/Y3532+2000,0)</f>
        <v/>
      </c>
      <c r="AP3532" s="21">
        <f>ROUNDDOWN((T3532+U3532)*0.2/Z3532+2000,0)</f>
        <v/>
      </c>
      <c r="AQ3532" s="21">
        <f>AL3532-AK3532</f>
        <v/>
      </c>
      <c r="AR3532" s="21">
        <f>AM3532-AK3532</f>
        <v/>
      </c>
      <c r="AS3532" s="21">
        <f>AM3532-AL3532</f>
        <v/>
      </c>
      <c r="AT3532" s="21">
        <f>AK3532+C3532-AJ3532</f>
        <v/>
      </c>
      <c r="AU3532" s="21">
        <f>AL3532+C3532-AM3532</f>
        <v/>
      </c>
      <c r="AV3532" s="21">
        <f>AN3532+C3532-AM3532</f>
        <v/>
      </c>
    </row>
    <row r="3533">
      <c r="A3533" t="inlineStr">
        <is>
          <t>1万円刻み</t>
        </is>
      </c>
      <c r="B3533" s="21">
        <f>'5_1万円刻み'!$A$1770</f>
        <v/>
      </c>
      <c r="C3533" s="21">
        <f>AO3533</f>
        <v/>
      </c>
      <c r="D3533" s="21" t="n">
        <v>0</v>
      </c>
      <c r="E3533" s="21">
        <f>ROUND(MIN(B3533/12,650000)*12*0.0915+MIN(B3533/12,1390000)*12*(0.0504+0)+B3533*0.005,0)</f>
        <v/>
      </c>
      <c r="F3533" s="21">
        <f>IF(B3533&lt;741000,0,IF(B3533&lt;2191000,B3533-740000,IF(B3533&lt;2193000,1451000,IF(B3533&lt;2196000,1453000,IF(B3533&lt;2200000,1456000,IF(B3533&lt;3600000,ROUND(ROUNDDOWN(B3533/4,-3)*2.8,0)-80000,IF(B3533&lt;6600000,ROUND(ROUNDDOWN(B3533/4,-3)*3.2,0)-440000,IF(B3533&lt;8500000,ROUNDDOWN(B3533*0.9,0)-1100000,B3533-1950000))))))))</f>
        <v/>
      </c>
      <c r="G3533" s="21">
        <f>IF(F3533&gt;23500000,NA(),IF(F3533&lt;=4890000,1040000,IF(F3533&lt;=6550000,670000,620000)))</f>
        <v/>
      </c>
      <c r="H3533" s="21">
        <f>IF(D3533&lt;=0,0,MAX(0,MIN(2000000,D3533-MIN(100000,ROUNDDOWN(F3533*0.05,0)))))</f>
        <v/>
      </c>
      <c r="I3533" s="21">
        <f>IF(C3533&lt;=2000,0,MIN(C3533,ROUNDDOWN(F3533*0.4,0))-2000)</f>
        <v/>
      </c>
      <c r="J3533" s="21">
        <f>MAX(0,ROUNDDOWN(F3533-E3533-G3533,-3))</f>
        <v/>
      </c>
      <c r="K3533" s="21">
        <f>MAX(0,ROUNDDOWN(F3533-E3533-G3533-H3533-I3533,-3))</f>
        <v/>
      </c>
      <c r="L3533" s="21">
        <f>MAX(0,ROUNDDOWN(F3533-E3533-G3533-H3533,-3))</f>
        <v/>
      </c>
      <c r="M3533" s="21">
        <f>IF(J3533&lt;=0,0,ROUNDDOWN((J3533*LOOKUP(J3533,{0,1950001,3300001,6950001,9000001,18000001,40000001},{0.05,0.1,0.2,0.23,0.33,0.4,0.45})-LOOKUP(J3533,{0,1950001,3300001,6950001,9000001,18000001,40000001},{0,97500,427500,636000,1536000,2796000,4796000}))*1.021,-2))</f>
        <v/>
      </c>
      <c r="N3533" s="21">
        <f>IF(K3533&lt;=0,0,ROUNDDOWN((K3533*LOOKUP(K3533,{0,1950001,3300001,6950001,9000001,18000001,40000001},{0.05,0.1,0.2,0.23,0.33,0.4,0.45})-LOOKUP(K3533,{0,1950001,3300001,6950001,9000001,18000001,40000001},{0,97500,427500,636000,1536000,2796000,4796000}))*1.021,-2))</f>
        <v/>
      </c>
      <c r="O3533" s="21">
        <f>IF(L3533&lt;=0,0,ROUNDDOWN((L3533*LOOKUP(L3533,{0,1950001,3300001,6950001,9000001,18000001,40000001},{0.05,0.1,0.2,0.23,0.33,0.4,0.45})-LOOKUP(L3533,{0,1950001,3300001,6950001,9000001,18000001,40000001},{0,97500,427500,636000,1536000,2796000,4796000}))*1.021,-2))</f>
        <v/>
      </c>
      <c r="P3533" s="21">
        <f>MAX(0,ROUNDDOWN(F3533-E3533-430000,-3))</f>
        <v/>
      </c>
      <c r="Q3533" s="21">
        <f>MAX(0,ROUNDDOWN(F3533-E3533-430000-H3533,-3))</f>
        <v/>
      </c>
      <c r="R3533" s="21">
        <f>IF(F3533&lt;=450000,0,MAX(0,P3533*0.06-MIN(50000,P3533)*0.03))</f>
        <v/>
      </c>
      <c r="S3533" s="21">
        <f>IF(F3533&lt;=450000,0,MAX(0,P3533*0.04-MIN(50000,P3533)*0.02))</f>
        <v/>
      </c>
      <c r="T3533" s="21">
        <f>IF(F3533&lt;=450000,0,MAX(0,Q3533*0.06-MIN(50000,Q3533)*0.03))</f>
        <v/>
      </c>
      <c r="U3533" s="21">
        <f>IF(F3533&lt;=450000,0,MAX(0,Q3533*0.04-MIN(50000,Q3533)*0.02))</f>
        <v/>
      </c>
      <c r="V3533" s="21">
        <f>50000+MAX(0,G3533-480000)</f>
        <v/>
      </c>
      <c r="W3533" s="21">
        <f>P3533-V3533</f>
        <v/>
      </c>
      <c r="X3533" s="21">
        <f>Q3533-V3533</f>
        <v/>
      </c>
      <c r="Y3533" s="22">
        <f>IF(W3533&lt;0,0.9,LOOKUP(W3533,{0,1950001,3300001,6950001,9000001,18000001,40000001},{0.84895,0.7979,0.6958,0.66517,0.56307,0.4916,0.44055}))</f>
        <v/>
      </c>
      <c r="Z3533" s="22">
        <f>IF(X3533&lt;0,0.9,LOOKUP(X3533,{0,1950001,3300001,6950001,9000001,18000001,40000001},{0.84895,0.7979,0.6958,0.66517,0.56307,0.4916,0.44055}))</f>
        <v/>
      </c>
      <c r="AA3533" s="22">
        <f>IF(W3533&lt;0,0,CHOOSE(MATCH(W3533,{0,1950001,3300001,6950001,9000001},1),5.105/84.895,10.21/79.79,20.42/69.58,23.483/66.517,33.693/56.307))</f>
        <v/>
      </c>
      <c r="AB3533" s="21">
        <f>IF(C3533&lt;=2000,0,(MIN(C3533,ROUNDDOWN(F3533*0.3,0))-2000)*0.1)</f>
        <v/>
      </c>
      <c r="AC3533" s="21">
        <f>IF(C3533&lt;=2000,0,MIN((C3533-2000)*Y3533,(R3533+S3533)*0.2))</f>
        <v/>
      </c>
      <c r="AD3533" s="21">
        <f>IF(C3533&lt;=2000,0,MIN((C3533-2000)*Z3533,(T3533+U3533)*0.2))</f>
        <v/>
      </c>
      <c r="AE3533" s="21">
        <f>AC3533*AA3533</f>
        <v/>
      </c>
      <c r="AF3533" s="21">
        <f>ROUNDDOWN(R3533,-2)+ROUNDDOWN(S3533,-2)</f>
        <v/>
      </c>
      <c r="AG3533" s="21">
        <f>ROUNDDOWN(MAX(0,R3533-(AB3533+AC3533+AE3533)*0.6),-2)+ROUNDDOWN(MAX(0,S3533-(AB3533+AC3533+AE3533)*0.4),-2)</f>
        <v/>
      </c>
      <c r="AH3533" s="21">
        <f>ROUNDDOWN(MAX(0,T3533-(AB3533+AD3533)*0.6),-2)+ROUNDDOWN(MAX(0,U3533-(AB3533+AD3533)*0.4),-2)</f>
        <v/>
      </c>
      <c r="AI3533" s="21">
        <f>ROUNDDOWN(T3533,-2)+ROUNDDOWN(U3533,-2)</f>
        <v/>
      </c>
      <c r="AJ3533" s="21">
        <f>M3533+AF3533</f>
        <v/>
      </c>
      <c r="AK3533" s="21">
        <f>M3533+AG3533</f>
        <v/>
      </c>
      <c r="AL3533" s="21">
        <f>N3533+AH3533</f>
        <v/>
      </c>
      <c r="AM3533" s="21">
        <f>O3533+AI3533</f>
        <v/>
      </c>
      <c r="AN3533" s="21">
        <f>N3533+AI3533</f>
        <v/>
      </c>
      <c r="AO3533" s="21">
        <f>ROUNDDOWN((R3533+S3533)*0.2/Y3533+2000,0)</f>
        <v/>
      </c>
      <c r="AP3533" s="21">
        <f>ROUNDDOWN((T3533+U3533)*0.2/Z3533+2000,0)</f>
        <v/>
      </c>
      <c r="AQ3533" s="21">
        <f>AL3533-AK3533</f>
        <v/>
      </c>
      <c r="AR3533" s="21">
        <f>AM3533-AK3533</f>
        <v/>
      </c>
      <c r="AS3533" s="21">
        <f>AM3533-AL3533</f>
        <v/>
      </c>
      <c r="AT3533" s="21">
        <f>AK3533+C3533-AJ3533</f>
        <v/>
      </c>
      <c r="AU3533" s="21">
        <f>AL3533+C3533-AM3533</f>
        <v/>
      </c>
      <c r="AV3533" s="21">
        <f>AN3533+C3533-AM3533</f>
        <v/>
      </c>
    </row>
    <row r="3534">
      <c r="A3534" t="inlineStr">
        <is>
          <t>1万円刻み</t>
        </is>
      </c>
      <c r="B3534" s="21">
        <f>'5_1万円刻み'!$A$1771</f>
        <v/>
      </c>
      <c r="C3534" s="21">
        <f>AO3534</f>
        <v/>
      </c>
      <c r="D3534" s="21" t="n">
        <v>0</v>
      </c>
      <c r="E3534" s="21">
        <f>ROUND(MIN(B3534/12,650000)*12*0.0915+MIN(B3534/12,1390000)*12*(0.0504+0)+B3534*0.005,0)</f>
        <v/>
      </c>
      <c r="F3534" s="21">
        <f>IF(B3534&lt;741000,0,IF(B3534&lt;2191000,B3534-740000,IF(B3534&lt;2193000,1451000,IF(B3534&lt;2196000,1453000,IF(B3534&lt;2200000,1456000,IF(B3534&lt;3600000,ROUND(ROUNDDOWN(B3534/4,-3)*2.8,0)-80000,IF(B3534&lt;6600000,ROUND(ROUNDDOWN(B3534/4,-3)*3.2,0)-440000,IF(B3534&lt;8500000,ROUNDDOWN(B3534*0.9,0)-1100000,B3534-1950000))))))))</f>
        <v/>
      </c>
      <c r="G3534" s="21">
        <f>IF(F3534&gt;23500000,NA(),IF(F3534&lt;=4890000,1040000,IF(F3534&lt;=6550000,670000,620000)))</f>
        <v/>
      </c>
      <c r="H3534" s="21">
        <f>IF(D3534&lt;=0,0,MAX(0,MIN(2000000,D3534-MIN(100000,ROUNDDOWN(F3534*0.05,0)))))</f>
        <v/>
      </c>
      <c r="I3534" s="21">
        <f>IF(C3534&lt;=2000,0,MIN(C3534,ROUNDDOWN(F3534*0.4,0))-2000)</f>
        <v/>
      </c>
      <c r="J3534" s="21">
        <f>MAX(0,ROUNDDOWN(F3534-E3534-G3534,-3))</f>
        <v/>
      </c>
      <c r="K3534" s="21">
        <f>MAX(0,ROUNDDOWN(F3534-E3534-G3534-H3534-I3534,-3))</f>
        <v/>
      </c>
      <c r="L3534" s="21">
        <f>MAX(0,ROUNDDOWN(F3534-E3534-G3534-H3534,-3))</f>
        <v/>
      </c>
      <c r="M3534" s="21">
        <f>IF(J3534&lt;=0,0,ROUNDDOWN((J3534*LOOKUP(J3534,{0,1950001,3300001,6950001,9000001,18000001,40000001},{0.05,0.1,0.2,0.23,0.33,0.4,0.45})-LOOKUP(J3534,{0,1950001,3300001,6950001,9000001,18000001,40000001},{0,97500,427500,636000,1536000,2796000,4796000}))*1.021,-2))</f>
        <v/>
      </c>
      <c r="N3534" s="21">
        <f>IF(K3534&lt;=0,0,ROUNDDOWN((K3534*LOOKUP(K3534,{0,1950001,3300001,6950001,9000001,18000001,40000001},{0.05,0.1,0.2,0.23,0.33,0.4,0.45})-LOOKUP(K3534,{0,1950001,3300001,6950001,9000001,18000001,40000001},{0,97500,427500,636000,1536000,2796000,4796000}))*1.021,-2))</f>
        <v/>
      </c>
      <c r="O3534" s="21">
        <f>IF(L3534&lt;=0,0,ROUNDDOWN((L3534*LOOKUP(L3534,{0,1950001,3300001,6950001,9000001,18000001,40000001},{0.05,0.1,0.2,0.23,0.33,0.4,0.45})-LOOKUP(L3534,{0,1950001,3300001,6950001,9000001,18000001,40000001},{0,97500,427500,636000,1536000,2796000,4796000}))*1.021,-2))</f>
        <v/>
      </c>
      <c r="P3534" s="21">
        <f>MAX(0,ROUNDDOWN(F3534-E3534-430000,-3))</f>
        <v/>
      </c>
      <c r="Q3534" s="21">
        <f>MAX(0,ROUNDDOWN(F3534-E3534-430000-H3534,-3))</f>
        <v/>
      </c>
      <c r="R3534" s="21">
        <f>IF(F3534&lt;=450000,0,MAX(0,P3534*0.06-MIN(50000,P3534)*0.03))</f>
        <v/>
      </c>
      <c r="S3534" s="21">
        <f>IF(F3534&lt;=450000,0,MAX(0,P3534*0.04-MIN(50000,P3534)*0.02))</f>
        <v/>
      </c>
      <c r="T3534" s="21">
        <f>IF(F3534&lt;=450000,0,MAX(0,Q3534*0.06-MIN(50000,Q3534)*0.03))</f>
        <v/>
      </c>
      <c r="U3534" s="21">
        <f>IF(F3534&lt;=450000,0,MAX(0,Q3534*0.04-MIN(50000,Q3534)*0.02))</f>
        <v/>
      </c>
      <c r="V3534" s="21">
        <f>50000+MAX(0,G3534-480000)</f>
        <v/>
      </c>
      <c r="W3534" s="21">
        <f>P3534-V3534</f>
        <v/>
      </c>
      <c r="X3534" s="21">
        <f>Q3534-V3534</f>
        <v/>
      </c>
      <c r="Y3534" s="22">
        <f>IF(W3534&lt;0,0.9,LOOKUP(W3534,{0,1950001,3300001,6950001,9000001,18000001,40000001},{0.84895,0.7979,0.6958,0.66517,0.56307,0.4916,0.44055}))</f>
        <v/>
      </c>
      <c r="Z3534" s="22">
        <f>IF(X3534&lt;0,0.9,LOOKUP(X3534,{0,1950001,3300001,6950001,9000001,18000001,40000001},{0.84895,0.7979,0.6958,0.66517,0.56307,0.4916,0.44055}))</f>
        <v/>
      </c>
      <c r="AA3534" s="22">
        <f>IF(W3534&lt;0,0,CHOOSE(MATCH(W3534,{0,1950001,3300001,6950001,9000001},1),5.105/84.895,10.21/79.79,20.42/69.58,23.483/66.517,33.693/56.307))</f>
        <v/>
      </c>
      <c r="AB3534" s="21">
        <f>IF(C3534&lt;=2000,0,(MIN(C3534,ROUNDDOWN(F3534*0.3,0))-2000)*0.1)</f>
        <v/>
      </c>
      <c r="AC3534" s="21">
        <f>IF(C3534&lt;=2000,0,MIN((C3534-2000)*Y3534,(R3534+S3534)*0.2))</f>
        <v/>
      </c>
      <c r="AD3534" s="21">
        <f>IF(C3534&lt;=2000,0,MIN((C3534-2000)*Z3534,(T3534+U3534)*0.2))</f>
        <v/>
      </c>
      <c r="AE3534" s="21">
        <f>AC3534*AA3534</f>
        <v/>
      </c>
      <c r="AF3534" s="21">
        <f>ROUNDDOWN(R3534,-2)+ROUNDDOWN(S3534,-2)</f>
        <v/>
      </c>
      <c r="AG3534" s="21">
        <f>ROUNDDOWN(MAX(0,R3534-(AB3534+AC3534+AE3534)*0.6),-2)+ROUNDDOWN(MAX(0,S3534-(AB3534+AC3534+AE3534)*0.4),-2)</f>
        <v/>
      </c>
      <c r="AH3534" s="21">
        <f>ROUNDDOWN(MAX(0,T3534-(AB3534+AD3534)*0.6),-2)+ROUNDDOWN(MAX(0,U3534-(AB3534+AD3534)*0.4),-2)</f>
        <v/>
      </c>
      <c r="AI3534" s="21">
        <f>ROUNDDOWN(T3534,-2)+ROUNDDOWN(U3534,-2)</f>
        <v/>
      </c>
      <c r="AJ3534" s="21">
        <f>M3534+AF3534</f>
        <v/>
      </c>
      <c r="AK3534" s="21">
        <f>M3534+AG3534</f>
        <v/>
      </c>
      <c r="AL3534" s="21">
        <f>N3534+AH3534</f>
        <v/>
      </c>
      <c r="AM3534" s="21">
        <f>O3534+AI3534</f>
        <v/>
      </c>
      <c r="AN3534" s="21">
        <f>N3534+AI3534</f>
        <v/>
      </c>
      <c r="AO3534" s="21">
        <f>ROUNDDOWN((R3534+S3534)*0.2/Y3534+2000,0)</f>
        <v/>
      </c>
      <c r="AP3534" s="21">
        <f>ROUNDDOWN((T3534+U3534)*0.2/Z3534+2000,0)</f>
        <v/>
      </c>
      <c r="AQ3534" s="21">
        <f>AL3534-AK3534</f>
        <v/>
      </c>
      <c r="AR3534" s="21">
        <f>AM3534-AK3534</f>
        <v/>
      </c>
      <c r="AS3534" s="21">
        <f>AM3534-AL3534</f>
        <v/>
      </c>
      <c r="AT3534" s="21">
        <f>AK3534+C3534-AJ3534</f>
        <v/>
      </c>
      <c r="AU3534" s="21">
        <f>AL3534+C3534-AM3534</f>
        <v/>
      </c>
      <c r="AV3534" s="21">
        <f>AN3534+C3534-AM3534</f>
        <v/>
      </c>
    </row>
    <row r="3535">
      <c r="A3535" t="inlineStr">
        <is>
          <t>1万円刻み</t>
        </is>
      </c>
      <c r="B3535" s="21">
        <f>'5_1万円刻み'!$A$1772</f>
        <v/>
      </c>
      <c r="C3535" s="21">
        <f>AO3535</f>
        <v/>
      </c>
      <c r="D3535" s="21" t="n">
        <v>0</v>
      </c>
      <c r="E3535" s="21">
        <f>ROUND(MIN(B3535/12,650000)*12*0.0915+MIN(B3535/12,1390000)*12*(0.0504+0)+B3535*0.005,0)</f>
        <v/>
      </c>
      <c r="F3535" s="21">
        <f>IF(B3535&lt;741000,0,IF(B3535&lt;2191000,B3535-740000,IF(B3535&lt;2193000,1451000,IF(B3535&lt;2196000,1453000,IF(B3535&lt;2200000,1456000,IF(B3535&lt;3600000,ROUND(ROUNDDOWN(B3535/4,-3)*2.8,0)-80000,IF(B3535&lt;6600000,ROUND(ROUNDDOWN(B3535/4,-3)*3.2,0)-440000,IF(B3535&lt;8500000,ROUNDDOWN(B3535*0.9,0)-1100000,B3535-1950000))))))))</f>
        <v/>
      </c>
      <c r="G3535" s="21">
        <f>IF(F3535&gt;23500000,NA(),IF(F3535&lt;=4890000,1040000,IF(F3535&lt;=6550000,670000,620000)))</f>
        <v/>
      </c>
      <c r="H3535" s="21">
        <f>IF(D3535&lt;=0,0,MAX(0,MIN(2000000,D3535-MIN(100000,ROUNDDOWN(F3535*0.05,0)))))</f>
        <v/>
      </c>
      <c r="I3535" s="21">
        <f>IF(C3535&lt;=2000,0,MIN(C3535,ROUNDDOWN(F3535*0.4,0))-2000)</f>
        <v/>
      </c>
      <c r="J3535" s="21">
        <f>MAX(0,ROUNDDOWN(F3535-E3535-G3535,-3))</f>
        <v/>
      </c>
      <c r="K3535" s="21">
        <f>MAX(0,ROUNDDOWN(F3535-E3535-G3535-H3535-I3535,-3))</f>
        <v/>
      </c>
      <c r="L3535" s="21">
        <f>MAX(0,ROUNDDOWN(F3535-E3535-G3535-H3535,-3))</f>
        <v/>
      </c>
      <c r="M3535" s="21">
        <f>IF(J3535&lt;=0,0,ROUNDDOWN((J3535*LOOKUP(J3535,{0,1950001,3300001,6950001,9000001,18000001,40000001},{0.05,0.1,0.2,0.23,0.33,0.4,0.45})-LOOKUP(J3535,{0,1950001,3300001,6950001,9000001,18000001,40000001},{0,97500,427500,636000,1536000,2796000,4796000}))*1.021,-2))</f>
        <v/>
      </c>
      <c r="N3535" s="21">
        <f>IF(K3535&lt;=0,0,ROUNDDOWN((K3535*LOOKUP(K3535,{0,1950001,3300001,6950001,9000001,18000001,40000001},{0.05,0.1,0.2,0.23,0.33,0.4,0.45})-LOOKUP(K3535,{0,1950001,3300001,6950001,9000001,18000001,40000001},{0,97500,427500,636000,1536000,2796000,4796000}))*1.021,-2))</f>
        <v/>
      </c>
      <c r="O3535" s="21">
        <f>IF(L3535&lt;=0,0,ROUNDDOWN((L3535*LOOKUP(L3535,{0,1950001,3300001,6950001,9000001,18000001,40000001},{0.05,0.1,0.2,0.23,0.33,0.4,0.45})-LOOKUP(L3535,{0,1950001,3300001,6950001,9000001,18000001,40000001},{0,97500,427500,636000,1536000,2796000,4796000}))*1.021,-2))</f>
        <v/>
      </c>
      <c r="P3535" s="21">
        <f>MAX(0,ROUNDDOWN(F3535-E3535-430000,-3))</f>
        <v/>
      </c>
      <c r="Q3535" s="21">
        <f>MAX(0,ROUNDDOWN(F3535-E3535-430000-H3535,-3))</f>
        <v/>
      </c>
      <c r="R3535" s="21">
        <f>IF(F3535&lt;=450000,0,MAX(0,P3535*0.06-MIN(50000,P3535)*0.03))</f>
        <v/>
      </c>
      <c r="S3535" s="21">
        <f>IF(F3535&lt;=450000,0,MAX(0,P3535*0.04-MIN(50000,P3535)*0.02))</f>
        <v/>
      </c>
      <c r="T3535" s="21">
        <f>IF(F3535&lt;=450000,0,MAX(0,Q3535*0.06-MIN(50000,Q3535)*0.03))</f>
        <v/>
      </c>
      <c r="U3535" s="21">
        <f>IF(F3535&lt;=450000,0,MAX(0,Q3535*0.04-MIN(50000,Q3535)*0.02))</f>
        <v/>
      </c>
      <c r="V3535" s="21">
        <f>50000+MAX(0,G3535-480000)</f>
        <v/>
      </c>
      <c r="W3535" s="21">
        <f>P3535-V3535</f>
        <v/>
      </c>
      <c r="X3535" s="21">
        <f>Q3535-V3535</f>
        <v/>
      </c>
      <c r="Y3535" s="22">
        <f>IF(W3535&lt;0,0.9,LOOKUP(W3535,{0,1950001,3300001,6950001,9000001,18000001,40000001},{0.84895,0.7979,0.6958,0.66517,0.56307,0.4916,0.44055}))</f>
        <v/>
      </c>
      <c r="Z3535" s="22">
        <f>IF(X3535&lt;0,0.9,LOOKUP(X3535,{0,1950001,3300001,6950001,9000001,18000001,40000001},{0.84895,0.7979,0.6958,0.66517,0.56307,0.4916,0.44055}))</f>
        <v/>
      </c>
      <c r="AA3535" s="22">
        <f>IF(W3535&lt;0,0,CHOOSE(MATCH(W3535,{0,1950001,3300001,6950001,9000001},1),5.105/84.895,10.21/79.79,20.42/69.58,23.483/66.517,33.693/56.307))</f>
        <v/>
      </c>
      <c r="AB3535" s="21">
        <f>IF(C3535&lt;=2000,0,(MIN(C3535,ROUNDDOWN(F3535*0.3,0))-2000)*0.1)</f>
        <v/>
      </c>
      <c r="AC3535" s="21">
        <f>IF(C3535&lt;=2000,0,MIN((C3535-2000)*Y3535,(R3535+S3535)*0.2))</f>
        <v/>
      </c>
      <c r="AD3535" s="21">
        <f>IF(C3535&lt;=2000,0,MIN((C3535-2000)*Z3535,(T3535+U3535)*0.2))</f>
        <v/>
      </c>
      <c r="AE3535" s="21">
        <f>AC3535*AA3535</f>
        <v/>
      </c>
      <c r="AF3535" s="21">
        <f>ROUNDDOWN(R3535,-2)+ROUNDDOWN(S3535,-2)</f>
        <v/>
      </c>
      <c r="AG3535" s="21">
        <f>ROUNDDOWN(MAX(0,R3535-(AB3535+AC3535+AE3535)*0.6),-2)+ROUNDDOWN(MAX(0,S3535-(AB3535+AC3535+AE3535)*0.4),-2)</f>
        <v/>
      </c>
      <c r="AH3535" s="21">
        <f>ROUNDDOWN(MAX(0,T3535-(AB3535+AD3535)*0.6),-2)+ROUNDDOWN(MAX(0,U3535-(AB3535+AD3535)*0.4),-2)</f>
        <v/>
      </c>
      <c r="AI3535" s="21">
        <f>ROUNDDOWN(T3535,-2)+ROUNDDOWN(U3535,-2)</f>
        <v/>
      </c>
      <c r="AJ3535" s="21">
        <f>M3535+AF3535</f>
        <v/>
      </c>
      <c r="AK3535" s="21">
        <f>M3535+AG3535</f>
        <v/>
      </c>
      <c r="AL3535" s="21">
        <f>N3535+AH3535</f>
        <v/>
      </c>
      <c r="AM3535" s="21">
        <f>O3535+AI3535</f>
        <v/>
      </c>
      <c r="AN3535" s="21">
        <f>N3535+AI3535</f>
        <v/>
      </c>
      <c r="AO3535" s="21">
        <f>ROUNDDOWN((R3535+S3535)*0.2/Y3535+2000,0)</f>
        <v/>
      </c>
      <c r="AP3535" s="21">
        <f>ROUNDDOWN((T3535+U3535)*0.2/Z3535+2000,0)</f>
        <v/>
      </c>
      <c r="AQ3535" s="21">
        <f>AL3535-AK3535</f>
        <v/>
      </c>
      <c r="AR3535" s="21">
        <f>AM3535-AK3535</f>
        <v/>
      </c>
      <c r="AS3535" s="21">
        <f>AM3535-AL3535</f>
        <v/>
      </c>
      <c r="AT3535" s="21">
        <f>AK3535+C3535-AJ3535</f>
        <v/>
      </c>
      <c r="AU3535" s="21">
        <f>AL3535+C3535-AM3535</f>
        <v/>
      </c>
      <c r="AV3535" s="21">
        <f>AN3535+C3535-AM3535</f>
        <v/>
      </c>
    </row>
    <row r="3536">
      <c r="A3536" t="inlineStr">
        <is>
          <t>1万円刻み</t>
        </is>
      </c>
      <c r="B3536" s="21">
        <f>'5_1万円刻み'!$A$1773</f>
        <v/>
      </c>
      <c r="C3536" s="21">
        <f>AO3536</f>
        <v/>
      </c>
      <c r="D3536" s="21" t="n">
        <v>0</v>
      </c>
      <c r="E3536" s="21">
        <f>ROUND(MIN(B3536/12,650000)*12*0.0915+MIN(B3536/12,1390000)*12*(0.0504+0)+B3536*0.005,0)</f>
        <v/>
      </c>
      <c r="F3536" s="21">
        <f>IF(B3536&lt;741000,0,IF(B3536&lt;2191000,B3536-740000,IF(B3536&lt;2193000,1451000,IF(B3536&lt;2196000,1453000,IF(B3536&lt;2200000,1456000,IF(B3536&lt;3600000,ROUND(ROUNDDOWN(B3536/4,-3)*2.8,0)-80000,IF(B3536&lt;6600000,ROUND(ROUNDDOWN(B3536/4,-3)*3.2,0)-440000,IF(B3536&lt;8500000,ROUNDDOWN(B3536*0.9,0)-1100000,B3536-1950000))))))))</f>
        <v/>
      </c>
      <c r="G3536" s="21">
        <f>IF(F3536&gt;23500000,NA(),IF(F3536&lt;=4890000,1040000,IF(F3536&lt;=6550000,670000,620000)))</f>
        <v/>
      </c>
      <c r="H3536" s="21">
        <f>IF(D3536&lt;=0,0,MAX(0,MIN(2000000,D3536-MIN(100000,ROUNDDOWN(F3536*0.05,0)))))</f>
        <v/>
      </c>
      <c r="I3536" s="21">
        <f>IF(C3536&lt;=2000,0,MIN(C3536,ROUNDDOWN(F3536*0.4,0))-2000)</f>
        <v/>
      </c>
      <c r="J3536" s="21">
        <f>MAX(0,ROUNDDOWN(F3536-E3536-G3536,-3))</f>
        <v/>
      </c>
      <c r="K3536" s="21">
        <f>MAX(0,ROUNDDOWN(F3536-E3536-G3536-H3536-I3536,-3))</f>
        <v/>
      </c>
      <c r="L3536" s="21">
        <f>MAX(0,ROUNDDOWN(F3536-E3536-G3536-H3536,-3))</f>
        <v/>
      </c>
      <c r="M3536" s="21">
        <f>IF(J3536&lt;=0,0,ROUNDDOWN((J3536*LOOKUP(J3536,{0,1950001,3300001,6950001,9000001,18000001,40000001},{0.05,0.1,0.2,0.23,0.33,0.4,0.45})-LOOKUP(J3536,{0,1950001,3300001,6950001,9000001,18000001,40000001},{0,97500,427500,636000,1536000,2796000,4796000}))*1.021,-2))</f>
        <v/>
      </c>
      <c r="N3536" s="21">
        <f>IF(K3536&lt;=0,0,ROUNDDOWN((K3536*LOOKUP(K3536,{0,1950001,3300001,6950001,9000001,18000001,40000001},{0.05,0.1,0.2,0.23,0.33,0.4,0.45})-LOOKUP(K3536,{0,1950001,3300001,6950001,9000001,18000001,40000001},{0,97500,427500,636000,1536000,2796000,4796000}))*1.021,-2))</f>
        <v/>
      </c>
      <c r="O3536" s="21">
        <f>IF(L3536&lt;=0,0,ROUNDDOWN((L3536*LOOKUP(L3536,{0,1950001,3300001,6950001,9000001,18000001,40000001},{0.05,0.1,0.2,0.23,0.33,0.4,0.45})-LOOKUP(L3536,{0,1950001,3300001,6950001,9000001,18000001,40000001},{0,97500,427500,636000,1536000,2796000,4796000}))*1.021,-2))</f>
        <v/>
      </c>
      <c r="P3536" s="21">
        <f>MAX(0,ROUNDDOWN(F3536-E3536-430000,-3))</f>
        <v/>
      </c>
      <c r="Q3536" s="21">
        <f>MAX(0,ROUNDDOWN(F3536-E3536-430000-H3536,-3))</f>
        <v/>
      </c>
      <c r="R3536" s="21">
        <f>IF(F3536&lt;=450000,0,MAX(0,P3536*0.06-MIN(50000,P3536)*0.03))</f>
        <v/>
      </c>
      <c r="S3536" s="21">
        <f>IF(F3536&lt;=450000,0,MAX(0,P3536*0.04-MIN(50000,P3536)*0.02))</f>
        <v/>
      </c>
      <c r="T3536" s="21">
        <f>IF(F3536&lt;=450000,0,MAX(0,Q3536*0.06-MIN(50000,Q3536)*0.03))</f>
        <v/>
      </c>
      <c r="U3536" s="21">
        <f>IF(F3536&lt;=450000,0,MAX(0,Q3536*0.04-MIN(50000,Q3536)*0.02))</f>
        <v/>
      </c>
      <c r="V3536" s="21">
        <f>50000+MAX(0,G3536-480000)</f>
        <v/>
      </c>
      <c r="W3536" s="21">
        <f>P3536-V3536</f>
        <v/>
      </c>
      <c r="X3536" s="21">
        <f>Q3536-V3536</f>
        <v/>
      </c>
      <c r="Y3536" s="22">
        <f>IF(W3536&lt;0,0.9,LOOKUP(W3536,{0,1950001,3300001,6950001,9000001,18000001,40000001},{0.84895,0.7979,0.6958,0.66517,0.56307,0.4916,0.44055}))</f>
        <v/>
      </c>
      <c r="Z3536" s="22">
        <f>IF(X3536&lt;0,0.9,LOOKUP(X3536,{0,1950001,3300001,6950001,9000001,18000001,40000001},{0.84895,0.7979,0.6958,0.66517,0.56307,0.4916,0.44055}))</f>
        <v/>
      </c>
      <c r="AA3536" s="22">
        <f>IF(W3536&lt;0,0,CHOOSE(MATCH(W3536,{0,1950001,3300001,6950001,9000001},1),5.105/84.895,10.21/79.79,20.42/69.58,23.483/66.517,33.693/56.307))</f>
        <v/>
      </c>
      <c r="AB3536" s="21">
        <f>IF(C3536&lt;=2000,0,(MIN(C3536,ROUNDDOWN(F3536*0.3,0))-2000)*0.1)</f>
        <v/>
      </c>
      <c r="AC3536" s="21">
        <f>IF(C3536&lt;=2000,0,MIN((C3536-2000)*Y3536,(R3536+S3536)*0.2))</f>
        <v/>
      </c>
      <c r="AD3536" s="21">
        <f>IF(C3536&lt;=2000,0,MIN((C3536-2000)*Z3536,(T3536+U3536)*0.2))</f>
        <v/>
      </c>
      <c r="AE3536" s="21">
        <f>AC3536*AA3536</f>
        <v/>
      </c>
      <c r="AF3536" s="21">
        <f>ROUNDDOWN(R3536,-2)+ROUNDDOWN(S3536,-2)</f>
        <v/>
      </c>
      <c r="AG3536" s="21">
        <f>ROUNDDOWN(MAX(0,R3536-(AB3536+AC3536+AE3536)*0.6),-2)+ROUNDDOWN(MAX(0,S3536-(AB3536+AC3536+AE3536)*0.4),-2)</f>
        <v/>
      </c>
      <c r="AH3536" s="21">
        <f>ROUNDDOWN(MAX(0,T3536-(AB3536+AD3536)*0.6),-2)+ROUNDDOWN(MAX(0,U3536-(AB3536+AD3536)*0.4),-2)</f>
        <v/>
      </c>
      <c r="AI3536" s="21">
        <f>ROUNDDOWN(T3536,-2)+ROUNDDOWN(U3536,-2)</f>
        <v/>
      </c>
      <c r="AJ3536" s="21">
        <f>M3536+AF3536</f>
        <v/>
      </c>
      <c r="AK3536" s="21">
        <f>M3536+AG3536</f>
        <v/>
      </c>
      <c r="AL3536" s="21">
        <f>N3536+AH3536</f>
        <v/>
      </c>
      <c r="AM3536" s="21">
        <f>O3536+AI3536</f>
        <v/>
      </c>
      <c r="AN3536" s="21">
        <f>N3536+AI3536</f>
        <v/>
      </c>
      <c r="AO3536" s="21">
        <f>ROUNDDOWN((R3536+S3536)*0.2/Y3536+2000,0)</f>
        <v/>
      </c>
      <c r="AP3536" s="21">
        <f>ROUNDDOWN((T3536+U3536)*0.2/Z3536+2000,0)</f>
        <v/>
      </c>
      <c r="AQ3536" s="21">
        <f>AL3536-AK3536</f>
        <v/>
      </c>
      <c r="AR3536" s="21">
        <f>AM3536-AK3536</f>
        <v/>
      </c>
      <c r="AS3536" s="21">
        <f>AM3536-AL3536</f>
        <v/>
      </c>
      <c r="AT3536" s="21">
        <f>AK3536+C3536-AJ3536</f>
        <v/>
      </c>
      <c r="AU3536" s="21">
        <f>AL3536+C3536-AM3536</f>
        <v/>
      </c>
      <c r="AV3536" s="21">
        <f>AN3536+C3536-AM3536</f>
        <v/>
      </c>
    </row>
    <row r="3537">
      <c r="A3537" t="inlineStr">
        <is>
          <t>1万円刻み</t>
        </is>
      </c>
      <c r="B3537" s="21">
        <f>'5_1万円刻み'!$A$1774</f>
        <v/>
      </c>
      <c r="C3537" s="21">
        <f>AO3537</f>
        <v/>
      </c>
      <c r="D3537" s="21" t="n">
        <v>0</v>
      </c>
      <c r="E3537" s="21">
        <f>ROUND(MIN(B3537/12,650000)*12*0.0915+MIN(B3537/12,1390000)*12*(0.0504+0)+B3537*0.005,0)</f>
        <v/>
      </c>
      <c r="F3537" s="21">
        <f>IF(B3537&lt;741000,0,IF(B3537&lt;2191000,B3537-740000,IF(B3537&lt;2193000,1451000,IF(B3537&lt;2196000,1453000,IF(B3537&lt;2200000,1456000,IF(B3537&lt;3600000,ROUND(ROUNDDOWN(B3537/4,-3)*2.8,0)-80000,IF(B3537&lt;6600000,ROUND(ROUNDDOWN(B3537/4,-3)*3.2,0)-440000,IF(B3537&lt;8500000,ROUNDDOWN(B3537*0.9,0)-1100000,B3537-1950000))))))))</f>
        <v/>
      </c>
      <c r="G3537" s="21">
        <f>IF(F3537&gt;23500000,NA(),IF(F3537&lt;=4890000,1040000,IF(F3537&lt;=6550000,670000,620000)))</f>
        <v/>
      </c>
      <c r="H3537" s="21">
        <f>IF(D3537&lt;=0,0,MAX(0,MIN(2000000,D3537-MIN(100000,ROUNDDOWN(F3537*0.05,0)))))</f>
        <v/>
      </c>
      <c r="I3537" s="21">
        <f>IF(C3537&lt;=2000,0,MIN(C3537,ROUNDDOWN(F3537*0.4,0))-2000)</f>
        <v/>
      </c>
      <c r="J3537" s="21">
        <f>MAX(0,ROUNDDOWN(F3537-E3537-G3537,-3))</f>
        <v/>
      </c>
      <c r="K3537" s="21">
        <f>MAX(0,ROUNDDOWN(F3537-E3537-G3537-H3537-I3537,-3))</f>
        <v/>
      </c>
      <c r="L3537" s="21">
        <f>MAX(0,ROUNDDOWN(F3537-E3537-G3537-H3537,-3))</f>
        <v/>
      </c>
      <c r="M3537" s="21">
        <f>IF(J3537&lt;=0,0,ROUNDDOWN((J3537*LOOKUP(J3537,{0,1950001,3300001,6950001,9000001,18000001,40000001},{0.05,0.1,0.2,0.23,0.33,0.4,0.45})-LOOKUP(J3537,{0,1950001,3300001,6950001,9000001,18000001,40000001},{0,97500,427500,636000,1536000,2796000,4796000}))*1.021,-2))</f>
        <v/>
      </c>
      <c r="N3537" s="21">
        <f>IF(K3537&lt;=0,0,ROUNDDOWN((K3537*LOOKUP(K3537,{0,1950001,3300001,6950001,9000001,18000001,40000001},{0.05,0.1,0.2,0.23,0.33,0.4,0.45})-LOOKUP(K3537,{0,1950001,3300001,6950001,9000001,18000001,40000001},{0,97500,427500,636000,1536000,2796000,4796000}))*1.021,-2))</f>
        <v/>
      </c>
      <c r="O3537" s="21">
        <f>IF(L3537&lt;=0,0,ROUNDDOWN((L3537*LOOKUP(L3537,{0,1950001,3300001,6950001,9000001,18000001,40000001},{0.05,0.1,0.2,0.23,0.33,0.4,0.45})-LOOKUP(L3537,{0,1950001,3300001,6950001,9000001,18000001,40000001},{0,97500,427500,636000,1536000,2796000,4796000}))*1.021,-2))</f>
        <v/>
      </c>
      <c r="P3537" s="21">
        <f>MAX(0,ROUNDDOWN(F3537-E3537-430000,-3))</f>
        <v/>
      </c>
      <c r="Q3537" s="21">
        <f>MAX(0,ROUNDDOWN(F3537-E3537-430000-H3537,-3))</f>
        <v/>
      </c>
      <c r="R3537" s="21">
        <f>IF(F3537&lt;=450000,0,MAX(0,P3537*0.06-MIN(50000,P3537)*0.03))</f>
        <v/>
      </c>
      <c r="S3537" s="21">
        <f>IF(F3537&lt;=450000,0,MAX(0,P3537*0.04-MIN(50000,P3537)*0.02))</f>
        <v/>
      </c>
      <c r="T3537" s="21">
        <f>IF(F3537&lt;=450000,0,MAX(0,Q3537*0.06-MIN(50000,Q3537)*0.03))</f>
        <v/>
      </c>
      <c r="U3537" s="21">
        <f>IF(F3537&lt;=450000,0,MAX(0,Q3537*0.04-MIN(50000,Q3537)*0.02))</f>
        <v/>
      </c>
      <c r="V3537" s="21">
        <f>50000+MAX(0,G3537-480000)</f>
        <v/>
      </c>
      <c r="W3537" s="21">
        <f>P3537-V3537</f>
        <v/>
      </c>
      <c r="X3537" s="21">
        <f>Q3537-V3537</f>
        <v/>
      </c>
      <c r="Y3537" s="22">
        <f>IF(W3537&lt;0,0.9,LOOKUP(W3537,{0,1950001,3300001,6950001,9000001,18000001,40000001},{0.84895,0.7979,0.6958,0.66517,0.56307,0.4916,0.44055}))</f>
        <v/>
      </c>
      <c r="Z3537" s="22">
        <f>IF(X3537&lt;0,0.9,LOOKUP(X3537,{0,1950001,3300001,6950001,9000001,18000001,40000001},{0.84895,0.7979,0.6958,0.66517,0.56307,0.4916,0.44055}))</f>
        <v/>
      </c>
      <c r="AA3537" s="22">
        <f>IF(W3537&lt;0,0,CHOOSE(MATCH(W3537,{0,1950001,3300001,6950001,9000001},1),5.105/84.895,10.21/79.79,20.42/69.58,23.483/66.517,33.693/56.307))</f>
        <v/>
      </c>
      <c r="AB3537" s="21">
        <f>IF(C3537&lt;=2000,0,(MIN(C3537,ROUNDDOWN(F3537*0.3,0))-2000)*0.1)</f>
        <v/>
      </c>
      <c r="AC3537" s="21">
        <f>IF(C3537&lt;=2000,0,MIN((C3537-2000)*Y3537,(R3537+S3537)*0.2))</f>
        <v/>
      </c>
      <c r="AD3537" s="21">
        <f>IF(C3537&lt;=2000,0,MIN((C3537-2000)*Z3537,(T3537+U3537)*0.2))</f>
        <v/>
      </c>
      <c r="AE3537" s="21">
        <f>AC3537*AA3537</f>
        <v/>
      </c>
      <c r="AF3537" s="21">
        <f>ROUNDDOWN(R3537,-2)+ROUNDDOWN(S3537,-2)</f>
        <v/>
      </c>
      <c r="AG3537" s="21">
        <f>ROUNDDOWN(MAX(0,R3537-(AB3537+AC3537+AE3537)*0.6),-2)+ROUNDDOWN(MAX(0,S3537-(AB3537+AC3537+AE3537)*0.4),-2)</f>
        <v/>
      </c>
      <c r="AH3537" s="21">
        <f>ROUNDDOWN(MAX(0,T3537-(AB3537+AD3537)*0.6),-2)+ROUNDDOWN(MAX(0,U3537-(AB3537+AD3537)*0.4),-2)</f>
        <v/>
      </c>
      <c r="AI3537" s="21">
        <f>ROUNDDOWN(T3537,-2)+ROUNDDOWN(U3537,-2)</f>
        <v/>
      </c>
      <c r="AJ3537" s="21">
        <f>M3537+AF3537</f>
        <v/>
      </c>
      <c r="AK3537" s="21">
        <f>M3537+AG3537</f>
        <v/>
      </c>
      <c r="AL3537" s="21">
        <f>N3537+AH3537</f>
        <v/>
      </c>
      <c r="AM3537" s="21">
        <f>O3537+AI3537</f>
        <v/>
      </c>
      <c r="AN3537" s="21">
        <f>N3537+AI3537</f>
        <v/>
      </c>
      <c r="AO3537" s="21">
        <f>ROUNDDOWN((R3537+S3537)*0.2/Y3537+2000,0)</f>
        <v/>
      </c>
      <c r="AP3537" s="21">
        <f>ROUNDDOWN((T3537+U3537)*0.2/Z3537+2000,0)</f>
        <v/>
      </c>
      <c r="AQ3537" s="21">
        <f>AL3537-AK3537</f>
        <v/>
      </c>
      <c r="AR3537" s="21">
        <f>AM3537-AK3537</f>
        <v/>
      </c>
      <c r="AS3537" s="21">
        <f>AM3537-AL3537</f>
        <v/>
      </c>
      <c r="AT3537" s="21">
        <f>AK3537+C3537-AJ3537</f>
        <v/>
      </c>
      <c r="AU3537" s="21">
        <f>AL3537+C3537-AM3537</f>
        <v/>
      </c>
      <c r="AV3537" s="21">
        <f>AN3537+C3537-AM3537</f>
        <v/>
      </c>
    </row>
    <row r="3538">
      <c r="A3538" t="inlineStr">
        <is>
          <t>1万円刻み</t>
        </is>
      </c>
      <c r="B3538" s="21">
        <f>'5_1万円刻み'!$A$1775</f>
        <v/>
      </c>
      <c r="C3538" s="21">
        <f>AO3538</f>
        <v/>
      </c>
      <c r="D3538" s="21" t="n">
        <v>0</v>
      </c>
      <c r="E3538" s="21">
        <f>ROUND(MIN(B3538/12,650000)*12*0.0915+MIN(B3538/12,1390000)*12*(0.0504+0)+B3538*0.005,0)</f>
        <v/>
      </c>
      <c r="F3538" s="21">
        <f>IF(B3538&lt;741000,0,IF(B3538&lt;2191000,B3538-740000,IF(B3538&lt;2193000,1451000,IF(B3538&lt;2196000,1453000,IF(B3538&lt;2200000,1456000,IF(B3538&lt;3600000,ROUND(ROUNDDOWN(B3538/4,-3)*2.8,0)-80000,IF(B3538&lt;6600000,ROUND(ROUNDDOWN(B3538/4,-3)*3.2,0)-440000,IF(B3538&lt;8500000,ROUNDDOWN(B3538*0.9,0)-1100000,B3538-1950000))))))))</f>
        <v/>
      </c>
      <c r="G3538" s="21">
        <f>IF(F3538&gt;23500000,NA(),IF(F3538&lt;=4890000,1040000,IF(F3538&lt;=6550000,670000,620000)))</f>
        <v/>
      </c>
      <c r="H3538" s="21">
        <f>IF(D3538&lt;=0,0,MAX(0,MIN(2000000,D3538-MIN(100000,ROUNDDOWN(F3538*0.05,0)))))</f>
        <v/>
      </c>
      <c r="I3538" s="21">
        <f>IF(C3538&lt;=2000,0,MIN(C3538,ROUNDDOWN(F3538*0.4,0))-2000)</f>
        <v/>
      </c>
      <c r="J3538" s="21">
        <f>MAX(0,ROUNDDOWN(F3538-E3538-G3538,-3))</f>
        <v/>
      </c>
      <c r="K3538" s="21">
        <f>MAX(0,ROUNDDOWN(F3538-E3538-G3538-H3538-I3538,-3))</f>
        <v/>
      </c>
      <c r="L3538" s="21">
        <f>MAX(0,ROUNDDOWN(F3538-E3538-G3538-H3538,-3))</f>
        <v/>
      </c>
      <c r="M3538" s="21">
        <f>IF(J3538&lt;=0,0,ROUNDDOWN((J3538*LOOKUP(J3538,{0,1950001,3300001,6950001,9000001,18000001,40000001},{0.05,0.1,0.2,0.23,0.33,0.4,0.45})-LOOKUP(J3538,{0,1950001,3300001,6950001,9000001,18000001,40000001},{0,97500,427500,636000,1536000,2796000,4796000}))*1.021,-2))</f>
        <v/>
      </c>
      <c r="N3538" s="21">
        <f>IF(K3538&lt;=0,0,ROUNDDOWN((K3538*LOOKUP(K3538,{0,1950001,3300001,6950001,9000001,18000001,40000001},{0.05,0.1,0.2,0.23,0.33,0.4,0.45})-LOOKUP(K3538,{0,1950001,3300001,6950001,9000001,18000001,40000001},{0,97500,427500,636000,1536000,2796000,4796000}))*1.021,-2))</f>
        <v/>
      </c>
      <c r="O3538" s="21">
        <f>IF(L3538&lt;=0,0,ROUNDDOWN((L3538*LOOKUP(L3538,{0,1950001,3300001,6950001,9000001,18000001,40000001},{0.05,0.1,0.2,0.23,0.33,0.4,0.45})-LOOKUP(L3538,{0,1950001,3300001,6950001,9000001,18000001,40000001},{0,97500,427500,636000,1536000,2796000,4796000}))*1.021,-2))</f>
        <v/>
      </c>
      <c r="P3538" s="21">
        <f>MAX(0,ROUNDDOWN(F3538-E3538-430000,-3))</f>
        <v/>
      </c>
      <c r="Q3538" s="21">
        <f>MAX(0,ROUNDDOWN(F3538-E3538-430000-H3538,-3))</f>
        <v/>
      </c>
      <c r="R3538" s="21">
        <f>IF(F3538&lt;=450000,0,MAX(0,P3538*0.06-MIN(50000,P3538)*0.03))</f>
        <v/>
      </c>
      <c r="S3538" s="21">
        <f>IF(F3538&lt;=450000,0,MAX(0,P3538*0.04-MIN(50000,P3538)*0.02))</f>
        <v/>
      </c>
      <c r="T3538" s="21">
        <f>IF(F3538&lt;=450000,0,MAX(0,Q3538*0.06-MIN(50000,Q3538)*0.03))</f>
        <v/>
      </c>
      <c r="U3538" s="21">
        <f>IF(F3538&lt;=450000,0,MAX(0,Q3538*0.04-MIN(50000,Q3538)*0.02))</f>
        <v/>
      </c>
      <c r="V3538" s="21">
        <f>50000+MAX(0,G3538-480000)</f>
        <v/>
      </c>
      <c r="W3538" s="21">
        <f>P3538-V3538</f>
        <v/>
      </c>
      <c r="X3538" s="21">
        <f>Q3538-V3538</f>
        <v/>
      </c>
      <c r="Y3538" s="22">
        <f>IF(W3538&lt;0,0.9,LOOKUP(W3538,{0,1950001,3300001,6950001,9000001,18000001,40000001},{0.84895,0.7979,0.6958,0.66517,0.56307,0.4916,0.44055}))</f>
        <v/>
      </c>
      <c r="Z3538" s="22">
        <f>IF(X3538&lt;0,0.9,LOOKUP(X3538,{0,1950001,3300001,6950001,9000001,18000001,40000001},{0.84895,0.7979,0.6958,0.66517,0.56307,0.4916,0.44055}))</f>
        <v/>
      </c>
      <c r="AA3538" s="22">
        <f>IF(W3538&lt;0,0,CHOOSE(MATCH(W3538,{0,1950001,3300001,6950001,9000001},1),5.105/84.895,10.21/79.79,20.42/69.58,23.483/66.517,33.693/56.307))</f>
        <v/>
      </c>
      <c r="AB3538" s="21">
        <f>IF(C3538&lt;=2000,0,(MIN(C3538,ROUNDDOWN(F3538*0.3,0))-2000)*0.1)</f>
        <v/>
      </c>
      <c r="AC3538" s="21">
        <f>IF(C3538&lt;=2000,0,MIN((C3538-2000)*Y3538,(R3538+S3538)*0.2))</f>
        <v/>
      </c>
      <c r="AD3538" s="21">
        <f>IF(C3538&lt;=2000,0,MIN((C3538-2000)*Z3538,(T3538+U3538)*0.2))</f>
        <v/>
      </c>
      <c r="AE3538" s="21">
        <f>AC3538*AA3538</f>
        <v/>
      </c>
      <c r="AF3538" s="21">
        <f>ROUNDDOWN(R3538,-2)+ROUNDDOWN(S3538,-2)</f>
        <v/>
      </c>
      <c r="AG3538" s="21">
        <f>ROUNDDOWN(MAX(0,R3538-(AB3538+AC3538+AE3538)*0.6),-2)+ROUNDDOWN(MAX(0,S3538-(AB3538+AC3538+AE3538)*0.4),-2)</f>
        <v/>
      </c>
      <c r="AH3538" s="21">
        <f>ROUNDDOWN(MAX(0,T3538-(AB3538+AD3538)*0.6),-2)+ROUNDDOWN(MAX(0,U3538-(AB3538+AD3538)*0.4),-2)</f>
        <v/>
      </c>
      <c r="AI3538" s="21">
        <f>ROUNDDOWN(T3538,-2)+ROUNDDOWN(U3538,-2)</f>
        <v/>
      </c>
      <c r="AJ3538" s="21">
        <f>M3538+AF3538</f>
        <v/>
      </c>
      <c r="AK3538" s="21">
        <f>M3538+AG3538</f>
        <v/>
      </c>
      <c r="AL3538" s="21">
        <f>N3538+AH3538</f>
        <v/>
      </c>
      <c r="AM3538" s="21">
        <f>O3538+AI3538</f>
        <v/>
      </c>
      <c r="AN3538" s="21">
        <f>N3538+AI3538</f>
        <v/>
      </c>
      <c r="AO3538" s="21">
        <f>ROUNDDOWN((R3538+S3538)*0.2/Y3538+2000,0)</f>
        <v/>
      </c>
      <c r="AP3538" s="21">
        <f>ROUNDDOWN((T3538+U3538)*0.2/Z3538+2000,0)</f>
        <v/>
      </c>
      <c r="AQ3538" s="21">
        <f>AL3538-AK3538</f>
        <v/>
      </c>
      <c r="AR3538" s="21">
        <f>AM3538-AK3538</f>
        <v/>
      </c>
      <c r="AS3538" s="21">
        <f>AM3538-AL3538</f>
        <v/>
      </c>
      <c r="AT3538" s="21">
        <f>AK3538+C3538-AJ3538</f>
        <v/>
      </c>
      <c r="AU3538" s="21">
        <f>AL3538+C3538-AM3538</f>
        <v/>
      </c>
      <c r="AV3538" s="21">
        <f>AN3538+C3538-AM3538</f>
        <v/>
      </c>
    </row>
    <row r="3539">
      <c r="A3539" t="inlineStr">
        <is>
          <t>1万円刻み</t>
        </is>
      </c>
      <c r="B3539" s="21">
        <f>'5_1万円刻み'!$A$1776</f>
        <v/>
      </c>
      <c r="C3539" s="21">
        <f>AO3539</f>
        <v/>
      </c>
      <c r="D3539" s="21" t="n">
        <v>0</v>
      </c>
      <c r="E3539" s="21">
        <f>ROUND(MIN(B3539/12,650000)*12*0.0915+MIN(B3539/12,1390000)*12*(0.0504+0)+B3539*0.005,0)</f>
        <v/>
      </c>
      <c r="F3539" s="21">
        <f>IF(B3539&lt;741000,0,IF(B3539&lt;2191000,B3539-740000,IF(B3539&lt;2193000,1451000,IF(B3539&lt;2196000,1453000,IF(B3539&lt;2200000,1456000,IF(B3539&lt;3600000,ROUND(ROUNDDOWN(B3539/4,-3)*2.8,0)-80000,IF(B3539&lt;6600000,ROUND(ROUNDDOWN(B3539/4,-3)*3.2,0)-440000,IF(B3539&lt;8500000,ROUNDDOWN(B3539*0.9,0)-1100000,B3539-1950000))))))))</f>
        <v/>
      </c>
      <c r="G3539" s="21">
        <f>IF(F3539&gt;23500000,NA(),IF(F3539&lt;=4890000,1040000,IF(F3539&lt;=6550000,670000,620000)))</f>
        <v/>
      </c>
      <c r="H3539" s="21">
        <f>IF(D3539&lt;=0,0,MAX(0,MIN(2000000,D3539-MIN(100000,ROUNDDOWN(F3539*0.05,0)))))</f>
        <v/>
      </c>
      <c r="I3539" s="21">
        <f>IF(C3539&lt;=2000,0,MIN(C3539,ROUNDDOWN(F3539*0.4,0))-2000)</f>
        <v/>
      </c>
      <c r="J3539" s="21">
        <f>MAX(0,ROUNDDOWN(F3539-E3539-G3539,-3))</f>
        <v/>
      </c>
      <c r="K3539" s="21">
        <f>MAX(0,ROUNDDOWN(F3539-E3539-G3539-H3539-I3539,-3))</f>
        <v/>
      </c>
      <c r="L3539" s="21">
        <f>MAX(0,ROUNDDOWN(F3539-E3539-G3539-H3539,-3))</f>
        <v/>
      </c>
      <c r="M3539" s="21">
        <f>IF(J3539&lt;=0,0,ROUNDDOWN((J3539*LOOKUP(J3539,{0,1950001,3300001,6950001,9000001,18000001,40000001},{0.05,0.1,0.2,0.23,0.33,0.4,0.45})-LOOKUP(J3539,{0,1950001,3300001,6950001,9000001,18000001,40000001},{0,97500,427500,636000,1536000,2796000,4796000}))*1.021,-2))</f>
        <v/>
      </c>
      <c r="N3539" s="21">
        <f>IF(K3539&lt;=0,0,ROUNDDOWN((K3539*LOOKUP(K3539,{0,1950001,3300001,6950001,9000001,18000001,40000001},{0.05,0.1,0.2,0.23,0.33,0.4,0.45})-LOOKUP(K3539,{0,1950001,3300001,6950001,9000001,18000001,40000001},{0,97500,427500,636000,1536000,2796000,4796000}))*1.021,-2))</f>
        <v/>
      </c>
      <c r="O3539" s="21">
        <f>IF(L3539&lt;=0,0,ROUNDDOWN((L3539*LOOKUP(L3539,{0,1950001,3300001,6950001,9000001,18000001,40000001},{0.05,0.1,0.2,0.23,0.33,0.4,0.45})-LOOKUP(L3539,{0,1950001,3300001,6950001,9000001,18000001,40000001},{0,97500,427500,636000,1536000,2796000,4796000}))*1.021,-2))</f>
        <v/>
      </c>
      <c r="P3539" s="21">
        <f>MAX(0,ROUNDDOWN(F3539-E3539-430000,-3))</f>
        <v/>
      </c>
      <c r="Q3539" s="21">
        <f>MAX(0,ROUNDDOWN(F3539-E3539-430000-H3539,-3))</f>
        <v/>
      </c>
      <c r="R3539" s="21">
        <f>IF(F3539&lt;=450000,0,MAX(0,P3539*0.06-MIN(50000,P3539)*0.03))</f>
        <v/>
      </c>
      <c r="S3539" s="21">
        <f>IF(F3539&lt;=450000,0,MAX(0,P3539*0.04-MIN(50000,P3539)*0.02))</f>
        <v/>
      </c>
      <c r="T3539" s="21">
        <f>IF(F3539&lt;=450000,0,MAX(0,Q3539*0.06-MIN(50000,Q3539)*0.03))</f>
        <v/>
      </c>
      <c r="U3539" s="21">
        <f>IF(F3539&lt;=450000,0,MAX(0,Q3539*0.04-MIN(50000,Q3539)*0.02))</f>
        <v/>
      </c>
      <c r="V3539" s="21">
        <f>50000+MAX(0,G3539-480000)</f>
        <v/>
      </c>
      <c r="W3539" s="21">
        <f>P3539-V3539</f>
        <v/>
      </c>
      <c r="X3539" s="21">
        <f>Q3539-V3539</f>
        <v/>
      </c>
      <c r="Y3539" s="22">
        <f>IF(W3539&lt;0,0.9,LOOKUP(W3539,{0,1950001,3300001,6950001,9000001,18000001,40000001},{0.84895,0.7979,0.6958,0.66517,0.56307,0.4916,0.44055}))</f>
        <v/>
      </c>
      <c r="Z3539" s="22">
        <f>IF(X3539&lt;0,0.9,LOOKUP(X3539,{0,1950001,3300001,6950001,9000001,18000001,40000001},{0.84895,0.7979,0.6958,0.66517,0.56307,0.4916,0.44055}))</f>
        <v/>
      </c>
      <c r="AA3539" s="22">
        <f>IF(W3539&lt;0,0,CHOOSE(MATCH(W3539,{0,1950001,3300001,6950001,9000001},1),5.105/84.895,10.21/79.79,20.42/69.58,23.483/66.517,33.693/56.307))</f>
        <v/>
      </c>
      <c r="AB3539" s="21">
        <f>IF(C3539&lt;=2000,0,(MIN(C3539,ROUNDDOWN(F3539*0.3,0))-2000)*0.1)</f>
        <v/>
      </c>
      <c r="AC3539" s="21">
        <f>IF(C3539&lt;=2000,0,MIN((C3539-2000)*Y3539,(R3539+S3539)*0.2))</f>
        <v/>
      </c>
      <c r="AD3539" s="21">
        <f>IF(C3539&lt;=2000,0,MIN((C3539-2000)*Z3539,(T3539+U3539)*0.2))</f>
        <v/>
      </c>
      <c r="AE3539" s="21">
        <f>AC3539*AA3539</f>
        <v/>
      </c>
      <c r="AF3539" s="21">
        <f>ROUNDDOWN(R3539,-2)+ROUNDDOWN(S3539,-2)</f>
        <v/>
      </c>
      <c r="AG3539" s="21">
        <f>ROUNDDOWN(MAX(0,R3539-(AB3539+AC3539+AE3539)*0.6),-2)+ROUNDDOWN(MAX(0,S3539-(AB3539+AC3539+AE3539)*0.4),-2)</f>
        <v/>
      </c>
      <c r="AH3539" s="21">
        <f>ROUNDDOWN(MAX(0,T3539-(AB3539+AD3539)*0.6),-2)+ROUNDDOWN(MAX(0,U3539-(AB3539+AD3539)*0.4),-2)</f>
        <v/>
      </c>
      <c r="AI3539" s="21">
        <f>ROUNDDOWN(T3539,-2)+ROUNDDOWN(U3539,-2)</f>
        <v/>
      </c>
      <c r="AJ3539" s="21">
        <f>M3539+AF3539</f>
        <v/>
      </c>
      <c r="AK3539" s="21">
        <f>M3539+AG3539</f>
        <v/>
      </c>
      <c r="AL3539" s="21">
        <f>N3539+AH3539</f>
        <v/>
      </c>
      <c r="AM3539" s="21">
        <f>O3539+AI3539</f>
        <v/>
      </c>
      <c r="AN3539" s="21">
        <f>N3539+AI3539</f>
        <v/>
      </c>
      <c r="AO3539" s="21">
        <f>ROUNDDOWN((R3539+S3539)*0.2/Y3539+2000,0)</f>
        <v/>
      </c>
      <c r="AP3539" s="21">
        <f>ROUNDDOWN((T3539+U3539)*0.2/Z3539+2000,0)</f>
        <v/>
      </c>
      <c r="AQ3539" s="21">
        <f>AL3539-AK3539</f>
        <v/>
      </c>
      <c r="AR3539" s="21">
        <f>AM3539-AK3539</f>
        <v/>
      </c>
      <c r="AS3539" s="21">
        <f>AM3539-AL3539</f>
        <v/>
      </c>
      <c r="AT3539" s="21">
        <f>AK3539+C3539-AJ3539</f>
        <v/>
      </c>
      <c r="AU3539" s="21">
        <f>AL3539+C3539-AM3539</f>
        <v/>
      </c>
      <c r="AV3539" s="21">
        <f>AN3539+C3539-AM3539</f>
        <v/>
      </c>
    </row>
    <row r="3540">
      <c r="A3540" t="inlineStr">
        <is>
          <t>1万円刻み</t>
        </is>
      </c>
      <c r="B3540" s="21">
        <f>'5_1万円刻み'!$A$1777</f>
        <v/>
      </c>
      <c r="C3540" s="21">
        <f>AO3540</f>
        <v/>
      </c>
      <c r="D3540" s="21" t="n">
        <v>0</v>
      </c>
      <c r="E3540" s="21">
        <f>ROUND(MIN(B3540/12,650000)*12*0.0915+MIN(B3540/12,1390000)*12*(0.0504+0)+B3540*0.005,0)</f>
        <v/>
      </c>
      <c r="F3540" s="21">
        <f>IF(B3540&lt;741000,0,IF(B3540&lt;2191000,B3540-740000,IF(B3540&lt;2193000,1451000,IF(B3540&lt;2196000,1453000,IF(B3540&lt;2200000,1456000,IF(B3540&lt;3600000,ROUND(ROUNDDOWN(B3540/4,-3)*2.8,0)-80000,IF(B3540&lt;6600000,ROUND(ROUNDDOWN(B3540/4,-3)*3.2,0)-440000,IF(B3540&lt;8500000,ROUNDDOWN(B3540*0.9,0)-1100000,B3540-1950000))))))))</f>
        <v/>
      </c>
      <c r="G3540" s="21">
        <f>IF(F3540&gt;23500000,NA(),IF(F3540&lt;=4890000,1040000,IF(F3540&lt;=6550000,670000,620000)))</f>
        <v/>
      </c>
      <c r="H3540" s="21">
        <f>IF(D3540&lt;=0,0,MAX(0,MIN(2000000,D3540-MIN(100000,ROUNDDOWN(F3540*0.05,0)))))</f>
        <v/>
      </c>
      <c r="I3540" s="21">
        <f>IF(C3540&lt;=2000,0,MIN(C3540,ROUNDDOWN(F3540*0.4,0))-2000)</f>
        <v/>
      </c>
      <c r="J3540" s="21">
        <f>MAX(0,ROUNDDOWN(F3540-E3540-G3540,-3))</f>
        <v/>
      </c>
      <c r="K3540" s="21">
        <f>MAX(0,ROUNDDOWN(F3540-E3540-G3540-H3540-I3540,-3))</f>
        <v/>
      </c>
      <c r="L3540" s="21">
        <f>MAX(0,ROUNDDOWN(F3540-E3540-G3540-H3540,-3))</f>
        <v/>
      </c>
      <c r="M3540" s="21">
        <f>IF(J3540&lt;=0,0,ROUNDDOWN((J3540*LOOKUP(J3540,{0,1950001,3300001,6950001,9000001,18000001,40000001},{0.05,0.1,0.2,0.23,0.33,0.4,0.45})-LOOKUP(J3540,{0,1950001,3300001,6950001,9000001,18000001,40000001},{0,97500,427500,636000,1536000,2796000,4796000}))*1.021,-2))</f>
        <v/>
      </c>
      <c r="N3540" s="21">
        <f>IF(K3540&lt;=0,0,ROUNDDOWN((K3540*LOOKUP(K3540,{0,1950001,3300001,6950001,9000001,18000001,40000001},{0.05,0.1,0.2,0.23,0.33,0.4,0.45})-LOOKUP(K3540,{0,1950001,3300001,6950001,9000001,18000001,40000001},{0,97500,427500,636000,1536000,2796000,4796000}))*1.021,-2))</f>
        <v/>
      </c>
      <c r="O3540" s="21">
        <f>IF(L3540&lt;=0,0,ROUNDDOWN((L3540*LOOKUP(L3540,{0,1950001,3300001,6950001,9000001,18000001,40000001},{0.05,0.1,0.2,0.23,0.33,0.4,0.45})-LOOKUP(L3540,{0,1950001,3300001,6950001,9000001,18000001,40000001},{0,97500,427500,636000,1536000,2796000,4796000}))*1.021,-2))</f>
        <v/>
      </c>
      <c r="P3540" s="21">
        <f>MAX(0,ROUNDDOWN(F3540-E3540-430000,-3))</f>
        <v/>
      </c>
      <c r="Q3540" s="21">
        <f>MAX(0,ROUNDDOWN(F3540-E3540-430000-H3540,-3))</f>
        <v/>
      </c>
      <c r="R3540" s="21">
        <f>IF(F3540&lt;=450000,0,MAX(0,P3540*0.06-MIN(50000,P3540)*0.03))</f>
        <v/>
      </c>
      <c r="S3540" s="21">
        <f>IF(F3540&lt;=450000,0,MAX(0,P3540*0.04-MIN(50000,P3540)*0.02))</f>
        <v/>
      </c>
      <c r="T3540" s="21">
        <f>IF(F3540&lt;=450000,0,MAX(0,Q3540*0.06-MIN(50000,Q3540)*0.03))</f>
        <v/>
      </c>
      <c r="U3540" s="21">
        <f>IF(F3540&lt;=450000,0,MAX(0,Q3540*0.04-MIN(50000,Q3540)*0.02))</f>
        <v/>
      </c>
      <c r="V3540" s="21">
        <f>50000+MAX(0,G3540-480000)</f>
        <v/>
      </c>
      <c r="W3540" s="21">
        <f>P3540-V3540</f>
        <v/>
      </c>
      <c r="X3540" s="21">
        <f>Q3540-V3540</f>
        <v/>
      </c>
      <c r="Y3540" s="22">
        <f>IF(W3540&lt;0,0.9,LOOKUP(W3540,{0,1950001,3300001,6950001,9000001,18000001,40000001},{0.84895,0.7979,0.6958,0.66517,0.56307,0.4916,0.44055}))</f>
        <v/>
      </c>
      <c r="Z3540" s="22">
        <f>IF(X3540&lt;0,0.9,LOOKUP(X3540,{0,1950001,3300001,6950001,9000001,18000001,40000001},{0.84895,0.7979,0.6958,0.66517,0.56307,0.4916,0.44055}))</f>
        <v/>
      </c>
      <c r="AA3540" s="22">
        <f>IF(W3540&lt;0,0,CHOOSE(MATCH(W3540,{0,1950001,3300001,6950001,9000001},1),5.105/84.895,10.21/79.79,20.42/69.58,23.483/66.517,33.693/56.307))</f>
        <v/>
      </c>
      <c r="AB3540" s="21">
        <f>IF(C3540&lt;=2000,0,(MIN(C3540,ROUNDDOWN(F3540*0.3,0))-2000)*0.1)</f>
        <v/>
      </c>
      <c r="AC3540" s="21">
        <f>IF(C3540&lt;=2000,0,MIN((C3540-2000)*Y3540,(R3540+S3540)*0.2))</f>
        <v/>
      </c>
      <c r="AD3540" s="21">
        <f>IF(C3540&lt;=2000,0,MIN((C3540-2000)*Z3540,(T3540+U3540)*0.2))</f>
        <v/>
      </c>
      <c r="AE3540" s="21">
        <f>AC3540*AA3540</f>
        <v/>
      </c>
      <c r="AF3540" s="21">
        <f>ROUNDDOWN(R3540,-2)+ROUNDDOWN(S3540,-2)</f>
        <v/>
      </c>
      <c r="AG3540" s="21">
        <f>ROUNDDOWN(MAX(0,R3540-(AB3540+AC3540+AE3540)*0.6),-2)+ROUNDDOWN(MAX(0,S3540-(AB3540+AC3540+AE3540)*0.4),-2)</f>
        <v/>
      </c>
      <c r="AH3540" s="21">
        <f>ROUNDDOWN(MAX(0,T3540-(AB3540+AD3540)*0.6),-2)+ROUNDDOWN(MAX(0,U3540-(AB3540+AD3540)*0.4),-2)</f>
        <v/>
      </c>
      <c r="AI3540" s="21">
        <f>ROUNDDOWN(T3540,-2)+ROUNDDOWN(U3540,-2)</f>
        <v/>
      </c>
      <c r="AJ3540" s="21">
        <f>M3540+AF3540</f>
        <v/>
      </c>
      <c r="AK3540" s="21">
        <f>M3540+AG3540</f>
        <v/>
      </c>
      <c r="AL3540" s="21">
        <f>N3540+AH3540</f>
        <v/>
      </c>
      <c r="AM3540" s="21">
        <f>O3540+AI3540</f>
        <v/>
      </c>
      <c r="AN3540" s="21">
        <f>N3540+AI3540</f>
        <v/>
      </c>
      <c r="AO3540" s="21">
        <f>ROUNDDOWN((R3540+S3540)*0.2/Y3540+2000,0)</f>
        <v/>
      </c>
      <c r="AP3540" s="21">
        <f>ROUNDDOWN((T3540+U3540)*0.2/Z3540+2000,0)</f>
        <v/>
      </c>
      <c r="AQ3540" s="21">
        <f>AL3540-AK3540</f>
        <v/>
      </c>
      <c r="AR3540" s="21">
        <f>AM3540-AK3540</f>
        <v/>
      </c>
      <c r="AS3540" s="21">
        <f>AM3540-AL3540</f>
        <v/>
      </c>
      <c r="AT3540" s="21">
        <f>AK3540+C3540-AJ3540</f>
        <v/>
      </c>
      <c r="AU3540" s="21">
        <f>AL3540+C3540-AM3540</f>
        <v/>
      </c>
      <c r="AV3540" s="21">
        <f>AN3540+C3540-AM3540</f>
        <v/>
      </c>
    </row>
    <row r="3541">
      <c r="A3541" t="inlineStr">
        <is>
          <t>1万円刻み</t>
        </is>
      </c>
      <c r="B3541" s="21">
        <f>'5_1万円刻み'!$A$1778</f>
        <v/>
      </c>
      <c r="C3541" s="21">
        <f>AO3541</f>
        <v/>
      </c>
      <c r="D3541" s="21" t="n">
        <v>0</v>
      </c>
      <c r="E3541" s="21">
        <f>ROUND(MIN(B3541/12,650000)*12*0.0915+MIN(B3541/12,1390000)*12*(0.0504+0)+B3541*0.005,0)</f>
        <v/>
      </c>
      <c r="F3541" s="21">
        <f>IF(B3541&lt;741000,0,IF(B3541&lt;2191000,B3541-740000,IF(B3541&lt;2193000,1451000,IF(B3541&lt;2196000,1453000,IF(B3541&lt;2200000,1456000,IF(B3541&lt;3600000,ROUND(ROUNDDOWN(B3541/4,-3)*2.8,0)-80000,IF(B3541&lt;6600000,ROUND(ROUNDDOWN(B3541/4,-3)*3.2,0)-440000,IF(B3541&lt;8500000,ROUNDDOWN(B3541*0.9,0)-1100000,B3541-1950000))))))))</f>
        <v/>
      </c>
      <c r="G3541" s="21">
        <f>IF(F3541&gt;23500000,NA(),IF(F3541&lt;=4890000,1040000,IF(F3541&lt;=6550000,670000,620000)))</f>
        <v/>
      </c>
      <c r="H3541" s="21">
        <f>IF(D3541&lt;=0,0,MAX(0,MIN(2000000,D3541-MIN(100000,ROUNDDOWN(F3541*0.05,0)))))</f>
        <v/>
      </c>
      <c r="I3541" s="21">
        <f>IF(C3541&lt;=2000,0,MIN(C3541,ROUNDDOWN(F3541*0.4,0))-2000)</f>
        <v/>
      </c>
      <c r="J3541" s="21">
        <f>MAX(0,ROUNDDOWN(F3541-E3541-G3541,-3))</f>
        <v/>
      </c>
      <c r="K3541" s="21">
        <f>MAX(0,ROUNDDOWN(F3541-E3541-G3541-H3541-I3541,-3))</f>
        <v/>
      </c>
      <c r="L3541" s="21">
        <f>MAX(0,ROUNDDOWN(F3541-E3541-G3541-H3541,-3))</f>
        <v/>
      </c>
      <c r="M3541" s="21">
        <f>IF(J3541&lt;=0,0,ROUNDDOWN((J3541*LOOKUP(J3541,{0,1950001,3300001,6950001,9000001,18000001,40000001},{0.05,0.1,0.2,0.23,0.33,0.4,0.45})-LOOKUP(J3541,{0,1950001,3300001,6950001,9000001,18000001,40000001},{0,97500,427500,636000,1536000,2796000,4796000}))*1.021,-2))</f>
        <v/>
      </c>
      <c r="N3541" s="21">
        <f>IF(K3541&lt;=0,0,ROUNDDOWN((K3541*LOOKUP(K3541,{0,1950001,3300001,6950001,9000001,18000001,40000001},{0.05,0.1,0.2,0.23,0.33,0.4,0.45})-LOOKUP(K3541,{0,1950001,3300001,6950001,9000001,18000001,40000001},{0,97500,427500,636000,1536000,2796000,4796000}))*1.021,-2))</f>
        <v/>
      </c>
      <c r="O3541" s="21">
        <f>IF(L3541&lt;=0,0,ROUNDDOWN((L3541*LOOKUP(L3541,{0,1950001,3300001,6950001,9000001,18000001,40000001},{0.05,0.1,0.2,0.23,0.33,0.4,0.45})-LOOKUP(L3541,{0,1950001,3300001,6950001,9000001,18000001,40000001},{0,97500,427500,636000,1536000,2796000,4796000}))*1.021,-2))</f>
        <v/>
      </c>
      <c r="P3541" s="21">
        <f>MAX(0,ROUNDDOWN(F3541-E3541-430000,-3))</f>
        <v/>
      </c>
      <c r="Q3541" s="21">
        <f>MAX(0,ROUNDDOWN(F3541-E3541-430000-H3541,-3))</f>
        <v/>
      </c>
      <c r="R3541" s="21">
        <f>IF(F3541&lt;=450000,0,MAX(0,P3541*0.06-MIN(50000,P3541)*0.03))</f>
        <v/>
      </c>
      <c r="S3541" s="21">
        <f>IF(F3541&lt;=450000,0,MAX(0,P3541*0.04-MIN(50000,P3541)*0.02))</f>
        <v/>
      </c>
      <c r="T3541" s="21">
        <f>IF(F3541&lt;=450000,0,MAX(0,Q3541*0.06-MIN(50000,Q3541)*0.03))</f>
        <v/>
      </c>
      <c r="U3541" s="21">
        <f>IF(F3541&lt;=450000,0,MAX(0,Q3541*0.04-MIN(50000,Q3541)*0.02))</f>
        <v/>
      </c>
      <c r="V3541" s="21">
        <f>50000+MAX(0,G3541-480000)</f>
        <v/>
      </c>
      <c r="W3541" s="21">
        <f>P3541-V3541</f>
        <v/>
      </c>
      <c r="X3541" s="21">
        <f>Q3541-V3541</f>
        <v/>
      </c>
      <c r="Y3541" s="22">
        <f>IF(W3541&lt;0,0.9,LOOKUP(W3541,{0,1950001,3300001,6950001,9000001,18000001,40000001},{0.84895,0.7979,0.6958,0.66517,0.56307,0.4916,0.44055}))</f>
        <v/>
      </c>
      <c r="Z3541" s="22">
        <f>IF(X3541&lt;0,0.9,LOOKUP(X3541,{0,1950001,3300001,6950001,9000001,18000001,40000001},{0.84895,0.7979,0.6958,0.66517,0.56307,0.4916,0.44055}))</f>
        <v/>
      </c>
      <c r="AA3541" s="22">
        <f>IF(W3541&lt;0,0,CHOOSE(MATCH(W3541,{0,1950001,3300001,6950001,9000001},1),5.105/84.895,10.21/79.79,20.42/69.58,23.483/66.517,33.693/56.307))</f>
        <v/>
      </c>
      <c r="AB3541" s="21">
        <f>IF(C3541&lt;=2000,0,(MIN(C3541,ROUNDDOWN(F3541*0.3,0))-2000)*0.1)</f>
        <v/>
      </c>
      <c r="AC3541" s="21">
        <f>IF(C3541&lt;=2000,0,MIN((C3541-2000)*Y3541,(R3541+S3541)*0.2))</f>
        <v/>
      </c>
      <c r="AD3541" s="21">
        <f>IF(C3541&lt;=2000,0,MIN((C3541-2000)*Z3541,(T3541+U3541)*0.2))</f>
        <v/>
      </c>
      <c r="AE3541" s="21">
        <f>AC3541*AA3541</f>
        <v/>
      </c>
      <c r="AF3541" s="21">
        <f>ROUNDDOWN(R3541,-2)+ROUNDDOWN(S3541,-2)</f>
        <v/>
      </c>
      <c r="AG3541" s="21">
        <f>ROUNDDOWN(MAX(0,R3541-(AB3541+AC3541+AE3541)*0.6),-2)+ROUNDDOWN(MAX(0,S3541-(AB3541+AC3541+AE3541)*0.4),-2)</f>
        <v/>
      </c>
      <c r="AH3541" s="21">
        <f>ROUNDDOWN(MAX(0,T3541-(AB3541+AD3541)*0.6),-2)+ROUNDDOWN(MAX(0,U3541-(AB3541+AD3541)*0.4),-2)</f>
        <v/>
      </c>
      <c r="AI3541" s="21">
        <f>ROUNDDOWN(T3541,-2)+ROUNDDOWN(U3541,-2)</f>
        <v/>
      </c>
      <c r="AJ3541" s="21">
        <f>M3541+AF3541</f>
        <v/>
      </c>
      <c r="AK3541" s="21">
        <f>M3541+AG3541</f>
        <v/>
      </c>
      <c r="AL3541" s="21">
        <f>N3541+AH3541</f>
        <v/>
      </c>
      <c r="AM3541" s="21">
        <f>O3541+AI3541</f>
        <v/>
      </c>
      <c r="AN3541" s="21">
        <f>N3541+AI3541</f>
        <v/>
      </c>
      <c r="AO3541" s="21">
        <f>ROUNDDOWN((R3541+S3541)*0.2/Y3541+2000,0)</f>
        <v/>
      </c>
      <c r="AP3541" s="21">
        <f>ROUNDDOWN((T3541+U3541)*0.2/Z3541+2000,0)</f>
        <v/>
      </c>
      <c r="AQ3541" s="21">
        <f>AL3541-AK3541</f>
        <v/>
      </c>
      <c r="AR3541" s="21">
        <f>AM3541-AK3541</f>
        <v/>
      </c>
      <c r="AS3541" s="21">
        <f>AM3541-AL3541</f>
        <v/>
      </c>
      <c r="AT3541" s="21">
        <f>AK3541+C3541-AJ3541</f>
        <v/>
      </c>
      <c r="AU3541" s="21">
        <f>AL3541+C3541-AM3541</f>
        <v/>
      </c>
      <c r="AV3541" s="21">
        <f>AN3541+C3541-AM3541</f>
        <v/>
      </c>
    </row>
    <row r="3542">
      <c r="A3542" t="inlineStr">
        <is>
          <t>1万円刻み</t>
        </is>
      </c>
      <c r="B3542" s="21">
        <f>'5_1万円刻み'!$A$1779</f>
        <v/>
      </c>
      <c r="C3542" s="21">
        <f>AO3542</f>
        <v/>
      </c>
      <c r="D3542" s="21" t="n">
        <v>0</v>
      </c>
      <c r="E3542" s="21">
        <f>ROUND(MIN(B3542/12,650000)*12*0.0915+MIN(B3542/12,1390000)*12*(0.0504+0)+B3542*0.005,0)</f>
        <v/>
      </c>
      <c r="F3542" s="21">
        <f>IF(B3542&lt;741000,0,IF(B3542&lt;2191000,B3542-740000,IF(B3542&lt;2193000,1451000,IF(B3542&lt;2196000,1453000,IF(B3542&lt;2200000,1456000,IF(B3542&lt;3600000,ROUND(ROUNDDOWN(B3542/4,-3)*2.8,0)-80000,IF(B3542&lt;6600000,ROUND(ROUNDDOWN(B3542/4,-3)*3.2,0)-440000,IF(B3542&lt;8500000,ROUNDDOWN(B3542*0.9,0)-1100000,B3542-1950000))))))))</f>
        <v/>
      </c>
      <c r="G3542" s="21">
        <f>IF(F3542&gt;23500000,NA(),IF(F3542&lt;=4890000,1040000,IF(F3542&lt;=6550000,670000,620000)))</f>
        <v/>
      </c>
      <c r="H3542" s="21">
        <f>IF(D3542&lt;=0,0,MAX(0,MIN(2000000,D3542-MIN(100000,ROUNDDOWN(F3542*0.05,0)))))</f>
        <v/>
      </c>
      <c r="I3542" s="21">
        <f>IF(C3542&lt;=2000,0,MIN(C3542,ROUNDDOWN(F3542*0.4,0))-2000)</f>
        <v/>
      </c>
      <c r="J3542" s="21">
        <f>MAX(0,ROUNDDOWN(F3542-E3542-G3542,-3))</f>
        <v/>
      </c>
      <c r="K3542" s="21">
        <f>MAX(0,ROUNDDOWN(F3542-E3542-G3542-H3542-I3542,-3))</f>
        <v/>
      </c>
      <c r="L3542" s="21">
        <f>MAX(0,ROUNDDOWN(F3542-E3542-G3542-H3542,-3))</f>
        <v/>
      </c>
      <c r="M3542" s="21">
        <f>IF(J3542&lt;=0,0,ROUNDDOWN((J3542*LOOKUP(J3542,{0,1950001,3300001,6950001,9000001,18000001,40000001},{0.05,0.1,0.2,0.23,0.33,0.4,0.45})-LOOKUP(J3542,{0,1950001,3300001,6950001,9000001,18000001,40000001},{0,97500,427500,636000,1536000,2796000,4796000}))*1.021,-2))</f>
        <v/>
      </c>
      <c r="N3542" s="21">
        <f>IF(K3542&lt;=0,0,ROUNDDOWN((K3542*LOOKUP(K3542,{0,1950001,3300001,6950001,9000001,18000001,40000001},{0.05,0.1,0.2,0.23,0.33,0.4,0.45})-LOOKUP(K3542,{0,1950001,3300001,6950001,9000001,18000001,40000001},{0,97500,427500,636000,1536000,2796000,4796000}))*1.021,-2))</f>
        <v/>
      </c>
      <c r="O3542" s="21">
        <f>IF(L3542&lt;=0,0,ROUNDDOWN((L3542*LOOKUP(L3542,{0,1950001,3300001,6950001,9000001,18000001,40000001},{0.05,0.1,0.2,0.23,0.33,0.4,0.45})-LOOKUP(L3542,{0,1950001,3300001,6950001,9000001,18000001,40000001},{0,97500,427500,636000,1536000,2796000,4796000}))*1.021,-2))</f>
        <v/>
      </c>
      <c r="P3542" s="21">
        <f>MAX(0,ROUNDDOWN(F3542-E3542-430000,-3))</f>
        <v/>
      </c>
      <c r="Q3542" s="21">
        <f>MAX(0,ROUNDDOWN(F3542-E3542-430000-H3542,-3))</f>
        <v/>
      </c>
      <c r="R3542" s="21">
        <f>IF(F3542&lt;=450000,0,MAX(0,P3542*0.06-MIN(50000,P3542)*0.03))</f>
        <v/>
      </c>
      <c r="S3542" s="21">
        <f>IF(F3542&lt;=450000,0,MAX(0,P3542*0.04-MIN(50000,P3542)*0.02))</f>
        <v/>
      </c>
      <c r="T3542" s="21">
        <f>IF(F3542&lt;=450000,0,MAX(0,Q3542*0.06-MIN(50000,Q3542)*0.03))</f>
        <v/>
      </c>
      <c r="U3542" s="21">
        <f>IF(F3542&lt;=450000,0,MAX(0,Q3542*0.04-MIN(50000,Q3542)*0.02))</f>
        <v/>
      </c>
      <c r="V3542" s="21">
        <f>50000+MAX(0,G3542-480000)</f>
        <v/>
      </c>
      <c r="W3542" s="21">
        <f>P3542-V3542</f>
        <v/>
      </c>
      <c r="X3542" s="21">
        <f>Q3542-V3542</f>
        <v/>
      </c>
      <c r="Y3542" s="22">
        <f>IF(W3542&lt;0,0.9,LOOKUP(W3542,{0,1950001,3300001,6950001,9000001,18000001,40000001},{0.84895,0.7979,0.6958,0.66517,0.56307,0.4916,0.44055}))</f>
        <v/>
      </c>
      <c r="Z3542" s="22">
        <f>IF(X3542&lt;0,0.9,LOOKUP(X3542,{0,1950001,3300001,6950001,9000001,18000001,40000001},{0.84895,0.7979,0.6958,0.66517,0.56307,0.4916,0.44055}))</f>
        <v/>
      </c>
      <c r="AA3542" s="22">
        <f>IF(W3542&lt;0,0,CHOOSE(MATCH(W3542,{0,1950001,3300001,6950001,9000001},1),5.105/84.895,10.21/79.79,20.42/69.58,23.483/66.517,33.693/56.307))</f>
        <v/>
      </c>
      <c r="AB3542" s="21">
        <f>IF(C3542&lt;=2000,0,(MIN(C3542,ROUNDDOWN(F3542*0.3,0))-2000)*0.1)</f>
        <v/>
      </c>
      <c r="AC3542" s="21">
        <f>IF(C3542&lt;=2000,0,MIN((C3542-2000)*Y3542,(R3542+S3542)*0.2))</f>
        <v/>
      </c>
      <c r="AD3542" s="21">
        <f>IF(C3542&lt;=2000,0,MIN((C3542-2000)*Z3542,(T3542+U3542)*0.2))</f>
        <v/>
      </c>
      <c r="AE3542" s="21">
        <f>AC3542*AA3542</f>
        <v/>
      </c>
      <c r="AF3542" s="21">
        <f>ROUNDDOWN(R3542,-2)+ROUNDDOWN(S3542,-2)</f>
        <v/>
      </c>
      <c r="AG3542" s="21">
        <f>ROUNDDOWN(MAX(0,R3542-(AB3542+AC3542+AE3542)*0.6),-2)+ROUNDDOWN(MAX(0,S3542-(AB3542+AC3542+AE3542)*0.4),-2)</f>
        <v/>
      </c>
      <c r="AH3542" s="21">
        <f>ROUNDDOWN(MAX(0,T3542-(AB3542+AD3542)*0.6),-2)+ROUNDDOWN(MAX(0,U3542-(AB3542+AD3542)*0.4),-2)</f>
        <v/>
      </c>
      <c r="AI3542" s="21">
        <f>ROUNDDOWN(T3542,-2)+ROUNDDOWN(U3542,-2)</f>
        <v/>
      </c>
      <c r="AJ3542" s="21">
        <f>M3542+AF3542</f>
        <v/>
      </c>
      <c r="AK3542" s="21">
        <f>M3542+AG3542</f>
        <v/>
      </c>
      <c r="AL3542" s="21">
        <f>N3542+AH3542</f>
        <v/>
      </c>
      <c r="AM3542" s="21">
        <f>O3542+AI3542</f>
        <v/>
      </c>
      <c r="AN3542" s="21">
        <f>N3542+AI3542</f>
        <v/>
      </c>
      <c r="AO3542" s="21">
        <f>ROUNDDOWN((R3542+S3542)*0.2/Y3542+2000,0)</f>
        <v/>
      </c>
      <c r="AP3542" s="21">
        <f>ROUNDDOWN((T3542+U3542)*0.2/Z3542+2000,0)</f>
        <v/>
      </c>
      <c r="AQ3542" s="21">
        <f>AL3542-AK3542</f>
        <v/>
      </c>
      <c r="AR3542" s="21">
        <f>AM3542-AK3542</f>
        <v/>
      </c>
      <c r="AS3542" s="21">
        <f>AM3542-AL3542</f>
        <v/>
      </c>
      <c r="AT3542" s="21">
        <f>AK3542+C3542-AJ3542</f>
        <v/>
      </c>
      <c r="AU3542" s="21">
        <f>AL3542+C3542-AM3542</f>
        <v/>
      </c>
      <c r="AV3542" s="21">
        <f>AN3542+C3542-AM3542</f>
        <v/>
      </c>
    </row>
    <row r="3543">
      <c r="A3543" t="inlineStr">
        <is>
          <t>1万円刻み</t>
        </is>
      </c>
      <c r="B3543" s="21">
        <f>'5_1万円刻み'!$A$1780</f>
        <v/>
      </c>
      <c r="C3543" s="21">
        <f>AO3543</f>
        <v/>
      </c>
      <c r="D3543" s="21" t="n">
        <v>0</v>
      </c>
      <c r="E3543" s="21">
        <f>ROUND(MIN(B3543/12,650000)*12*0.0915+MIN(B3543/12,1390000)*12*(0.0504+0)+B3543*0.005,0)</f>
        <v/>
      </c>
      <c r="F3543" s="21">
        <f>IF(B3543&lt;741000,0,IF(B3543&lt;2191000,B3543-740000,IF(B3543&lt;2193000,1451000,IF(B3543&lt;2196000,1453000,IF(B3543&lt;2200000,1456000,IF(B3543&lt;3600000,ROUND(ROUNDDOWN(B3543/4,-3)*2.8,0)-80000,IF(B3543&lt;6600000,ROUND(ROUNDDOWN(B3543/4,-3)*3.2,0)-440000,IF(B3543&lt;8500000,ROUNDDOWN(B3543*0.9,0)-1100000,B3543-1950000))))))))</f>
        <v/>
      </c>
      <c r="G3543" s="21">
        <f>IF(F3543&gt;23500000,NA(),IF(F3543&lt;=4890000,1040000,IF(F3543&lt;=6550000,670000,620000)))</f>
        <v/>
      </c>
      <c r="H3543" s="21">
        <f>IF(D3543&lt;=0,0,MAX(0,MIN(2000000,D3543-MIN(100000,ROUNDDOWN(F3543*0.05,0)))))</f>
        <v/>
      </c>
      <c r="I3543" s="21">
        <f>IF(C3543&lt;=2000,0,MIN(C3543,ROUNDDOWN(F3543*0.4,0))-2000)</f>
        <v/>
      </c>
      <c r="J3543" s="21">
        <f>MAX(0,ROUNDDOWN(F3543-E3543-G3543,-3))</f>
        <v/>
      </c>
      <c r="K3543" s="21">
        <f>MAX(0,ROUNDDOWN(F3543-E3543-G3543-H3543-I3543,-3))</f>
        <v/>
      </c>
      <c r="L3543" s="21">
        <f>MAX(0,ROUNDDOWN(F3543-E3543-G3543-H3543,-3))</f>
        <v/>
      </c>
      <c r="M3543" s="21">
        <f>IF(J3543&lt;=0,0,ROUNDDOWN((J3543*LOOKUP(J3543,{0,1950001,3300001,6950001,9000001,18000001,40000001},{0.05,0.1,0.2,0.23,0.33,0.4,0.45})-LOOKUP(J3543,{0,1950001,3300001,6950001,9000001,18000001,40000001},{0,97500,427500,636000,1536000,2796000,4796000}))*1.021,-2))</f>
        <v/>
      </c>
      <c r="N3543" s="21">
        <f>IF(K3543&lt;=0,0,ROUNDDOWN((K3543*LOOKUP(K3543,{0,1950001,3300001,6950001,9000001,18000001,40000001},{0.05,0.1,0.2,0.23,0.33,0.4,0.45})-LOOKUP(K3543,{0,1950001,3300001,6950001,9000001,18000001,40000001},{0,97500,427500,636000,1536000,2796000,4796000}))*1.021,-2))</f>
        <v/>
      </c>
      <c r="O3543" s="21">
        <f>IF(L3543&lt;=0,0,ROUNDDOWN((L3543*LOOKUP(L3543,{0,1950001,3300001,6950001,9000001,18000001,40000001},{0.05,0.1,0.2,0.23,0.33,0.4,0.45})-LOOKUP(L3543,{0,1950001,3300001,6950001,9000001,18000001,40000001},{0,97500,427500,636000,1536000,2796000,4796000}))*1.021,-2))</f>
        <v/>
      </c>
      <c r="P3543" s="21">
        <f>MAX(0,ROUNDDOWN(F3543-E3543-430000,-3))</f>
        <v/>
      </c>
      <c r="Q3543" s="21">
        <f>MAX(0,ROUNDDOWN(F3543-E3543-430000-H3543,-3))</f>
        <v/>
      </c>
      <c r="R3543" s="21">
        <f>IF(F3543&lt;=450000,0,MAX(0,P3543*0.06-MIN(50000,P3543)*0.03))</f>
        <v/>
      </c>
      <c r="S3543" s="21">
        <f>IF(F3543&lt;=450000,0,MAX(0,P3543*0.04-MIN(50000,P3543)*0.02))</f>
        <v/>
      </c>
      <c r="T3543" s="21">
        <f>IF(F3543&lt;=450000,0,MAX(0,Q3543*0.06-MIN(50000,Q3543)*0.03))</f>
        <v/>
      </c>
      <c r="U3543" s="21">
        <f>IF(F3543&lt;=450000,0,MAX(0,Q3543*0.04-MIN(50000,Q3543)*0.02))</f>
        <v/>
      </c>
      <c r="V3543" s="21">
        <f>50000+MAX(0,G3543-480000)</f>
        <v/>
      </c>
      <c r="W3543" s="21">
        <f>P3543-V3543</f>
        <v/>
      </c>
      <c r="X3543" s="21">
        <f>Q3543-V3543</f>
        <v/>
      </c>
      <c r="Y3543" s="22">
        <f>IF(W3543&lt;0,0.9,LOOKUP(W3543,{0,1950001,3300001,6950001,9000001,18000001,40000001},{0.84895,0.7979,0.6958,0.66517,0.56307,0.4916,0.44055}))</f>
        <v/>
      </c>
      <c r="Z3543" s="22">
        <f>IF(X3543&lt;0,0.9,LOOKUP(X3543,{0,1950001,3300001,6950001,9000001,18000001,40000001},{0.84895,0.7979,0.6958,0.66517,0.56307,0.4916,0.44055}))</f>
        <v/>
      </c>
      <c r="AA3543" s="22">
        <f>IF(W3543&lt;0,0,CHOOSE(MATCH(W3543,{0,1950001,3300001,6950001,9000001},1),5.105/84.895,10.21/79.79,20.42/69.58,23.483/66.517,33.693/56.307))</f>
        <v/>
      </c>
      <c r="AB3543" s="21">
        <f>IF(C3543&lt;=2000,0,(MIN(C3543,ROUNDDOWN(F3543*0.3,0))-2000)*0.1)</f>
        <v/>
      </c>
      <c r="AC3543" s="21">
        <f>IF(C3543&lt;=2000,0,MIN((C3543-2000)*Y3543,(R3543+S3543)*0.2))</f>
        <v/>
      </c>
      <c r="AD3543" s="21">
        <f>IF(C3543&lt;=2000,0,MIN((C3543-2000)*Z3543,(T3543+U3543)*0.2))</f>
        <v/>
      </c>
      <c r="AE3543" s="21">
        <f>AC3543*AA3543</f>
        <v/>
      </c>
      <c r="AF3543" s="21">
        <f>ROUNDDOWN(R3543,-2)+ROUNDDOWN(S3543,-2)</f>
        <v/>
      </c>
      <c r="AG3543" s="21">
        <f>ROUNDDOWN(MAX(0,R3543-(AB3543+AC3543+AE3543)*0.6),-2)+ROUNDDOWN(MAX(0,S3543-(AB3543+AC3543+AE3543)*0.4),-2)</f>
        <v/>
      </c>
      <c r="AH3543" s="21">
        <f>ROUNDDOWN(MAX(0,T3543-(AB3543+AD3543)*0.6),-2)+ROUNDDOWN(MAX(0,U3543-(AB3543+AD3543)*0.4),-2)</f>
        <v/>
      </c>
      <c r="AI3543" s="21">
        <f>ROUNDDOWN(T3543,-2)+ROUNDDOWN(U3543,-2)</f>
        <v/>
      </c>
      <c r="AJ3543" s="21">
        <f>M3543+AF3543</f>
        <v/>
      </c>
      <c r="AK3543" s="21">
        <f>M3543+AG3543</f>
        <v/>
      </c>
      <c r="AL3543" s="21">
        <f>N3543+AH3543</f>
        <v/>
      </c>
      <c r="AM3543" s="21">
        <f>O3543+AI3543</f>
        <v/>
      </c>
      <c r="AN3543" s="21">
        <f>N3543+AI3543</f>
        <v/>
      </c>
      <c r="AO3543" s="21">
        <f>ROUNDDOWN((R3543+S3543)*0.2/Y3543+2000,0)</f>
        <v/>
      </c>
      <c r="AP3543" s="21">
        <f>ROUNDDOWN((T3543+U3543)*0.2/Z3543+2000,0)</f>
        <v/>
      </c>
      <c r="AQ3543" s="21">
        <f>AL3543-AK3543</f>
        <v/>
      </c>
      <c r="AR3543" s="21">
        <f>AM3543-AK3543</f>
        <v/>
      </c>
      <c r="AS3543" s="21">
        <f>AM3543-AL3543</f>
        <v/>
      </c>
      <c r="AT3543" s="21">
        <f>AK3543+C3543-AJ3543</f>
        <v/>
      </c>
      <c r="AU3543" s="21">
        <f>AL3543+C3543-AM3543</f>
        <v/>
      </c>
      <c r="AV3543" s="21">
        <f>AN3543+C3543-AM3543</f>
        <v/>
      </c>
    </row>
    <row r="3544">
      <c r="A3544" t="inlineStr">
        <is>
          <t>1万円刻み</t>
        </is>
      </c>
      <c r="B3544" s="21">
        <f>'5_1万円刻み'!$A$1781</f>
        <v/>
      </c>
      <c r="C3544" s="21">
        <f>AO3544</f>
        <v/>
      </c>
      <c r="D3544" s="21" t="n">
        <v>0</v>
      </c>
      <c r="E3544" s="21">
        <f>ROUND(MIN(B3544/12,650000)*12*0.0915+MIN(B3544/12,1390000)*12*(0.0504+0)+B3544*0.005,0)</f>
        <v/>
      </c>
      <c r="F3544" s="21">
        <f>IF(B3544&lt;741000,0,IF(B3544&lt;2191000,B3544-740000,IF(B3544&lt;2193000,1451000,IF(B3544&lt;2196000,1453000,IF(B3544&lt;2200000,1456000,IF(B3544&lt;3600000,ROUND(ROUNDDOWN(B3544/4,-3)*2.8,0)-80000,IF(B3544&lt;6600000,ROUND(ROUNDDOWN(B3544/4,-3)*3.2,0)-440000,IF(B3544&lt;8500000,ROUNDDOWN(B3544*0.9,0)-1100000,B3544-1950000))))))))</f>
        <v/>
      </c>
      <c r="G3544" s="21">
        <f>IF(F3544&gt;23500000,NA(),IF(F3544&lt;=4890000,1040000,IF(F3544&lt;=6550000,670000,620000)))</f>
        <v/>
      </c>
      <c r="H3544" s="21">
        <f>IF(D3544&lt;=0,0,MAX(0,MIN(2000000,D3544-MIN(100000,ROUNDDOWN(F3544*0.05,0)))))</f>
        <v/>
      </c>
      <c r="I3544" s="21">
        <f>IF(C3544&lt;=2000,0,MIN(C3544,ROUNDDOWN(F3544*0.4,0))-2000)</f>
        <v/>
      </c>
      <c r="J3544" s="21">
        <f>MAX(0,ROUNDDOWN(F3544-E3544-G3544,-3))</f>
        <v/>
      </c>
      <c r="K3544" s="21">
        <f>MAX(0,ROUNDDOWN(F3544-E3544-G3544-H3544-I3544,-3))</f>
        <v/>
      </c>
      <c r="L3544" s="21">
        <f>MAX(0,ROUNDDOWN(F3544-E3544-G3544-H3544,-3))</f>
        <v/>
      </c>
      <c r="M3544" s="21">
        <f>IF(J3544&lt;=0,0,ROUNDDOWN((J3544*LOOKUP(J3544,{0,1950001,3300001,6950001,9000001,18000001,40000001},{0.05,0.1,0.2,0.23,0.33,0.4,0.45})-LOOKUP(J3544,{0,1950001,3300001,6950001,9000001,18000001,40000001},{0,97500,427500,636000,1536000,2796000,4796000}))*1.021,-2))</f>
        <v/>
      </c>
      <c r="N3544" s="21">
        <f>IF(K3544&lt;=0,0,ROUNDDOWN((K3544*LOOKUP(K3544,{0,1950001,3300001,6950001,9000001,18000001,40000001},{0.05,0.1,0.2,0.23,0.33,0.4,0.45})-LOOKUP(K3544,{0,1950001,3300001,6950001,9000001,18000001,40000001},{0,97500,427500,636000,1536000,2796000,4796000}))*1.021,-2))</f>
        <v/>
      </c>
      <c r="O3544" s="21">
        <f>IF(L3544&lt;=0,0,ROUNDDOWN((L3544*LOOKUP(L3544,{0,1950001,3300001,6950001,9000001,18000001,40000001},{0.05,0.1,0.2,0.23,0.33,0.4,0.45})-LOOKUP(L3544,{0,1950001,3300001,6950001,9000001,18000001,40000001},{0,97500,427500,636000,1536000,2796000,4796000}))*1.021,-2))</f>
        <v/>
      </c>
      <c r="P3544" s="21">
        <f>MAX(0,ROUNDDOWN(F3544-E3544-430000,-3))</f>
        <v/>
      </c>
      <c r="Q3544" s="21">
        <f>MAX(0,ROUNDDOWN(F3544-E3544-430000-H3544,-3))</f>
        <v/>
      </c>
      <c r="R3544" s="21">
        <f>IF(F3544&lt;=450000,0,MAX(0,P3544*0.06-MIN(50000,P3544)*0.03))</f>
        <v/>
      </c>
      <c r="S3544" s="21">
        <f>IF(F3544&lt;=450000,0,MAX(0,P3544*0.04-MIN(50000,P3544)*0.02))</f>
        <v/>
      </c>
      <c r="T3544" s="21">
        <f>IF(F3544&lt;=450000,0,MAX(0,Q3544*0.06-MIN(50000,Q3544)*0.03))</f>
        <v/>
      </c>
      <c r="U3544" s="21">
        <f>IF(F3544&lt;=450000,0,MAX(0,Q3544*0.04-MIN(50000,Q3544)*0.02))</f>
        <v/>
      </c>
      <c r="V3544" s="21">
        <f>50000+MAX(0,G3544-480000)</f>
        <v/>
      </c>
      <c r="W3544" s="21">
        <f>P3544-V3544</f>
        <v/>
      </c>
      <c r="X3544" s="21">
        <f>Q3544-V3544</f>
        <v/>
      </c>
      <c r="Y3544" s="22">
        <f>IF(W3544&lt;0,0.9,LOOKUP(W3544,{0,1950001,3300001,6950001,9000001,18000001,40000001},{0.84895,0.7979,0.6958,0.66517,0.56307,0.4916,0.44055}))</f>
        <v/>
      </c>
      <c r="Z3544" s="22">
        <f>IF(X3544&lt;0,0.9,LOOKUP(X3544,{0,1950001,3300001,6950001,9000001,18000001,40000001},{0.84895,0.7979,0.6958,0.66517,0.56307,0.4916,0.44055}))</f>
        <v/>
      </c>
      <c r="AA3544" s="22">
        <f>IF(W3544&lt;0,0,CHOOSE(MATCH(W3544,{0,1950001,3300001,6950001,9000001},1),5.105/84.895,10.21/79.79,20.42/69.58,23.483/66.517,33.693/56.307))</f>
        <v/>
      </c>
      <c r="AB3544" s="21">
        <f>IF(C3544&lt;=2000,0,(MIN(C3544,ROUNDDOWN(F3544*0.3,0))-2000)*0.1)</f>
        <v/>
      </c>
      <c r="AC3544" s="21">
        <f>IF(C3544&lt;=2000,0,MIN((C3544-2000)*Y3544,(R3544+S3544)*0.2))</f>
        <v/>
      </c>
      <c r="AD3544" s="21">
        <f>IF(C3544&lt;=2000,0,MIN((C3544-2000)*Z3544,(T3544+U3544)*0.2))</f>
        <v/>
      </c>
      <c r="AE3544" s="21">
        <f>AC3544*AA3544</f>
        <v/>
      </c>
      <c r="AF3544" s="21">
        <f>ROUNDDOWN(R3544,-2)+ROUNDDOWN(S3544,-2)</f>
        <v/>
      </c>
      <c r="AG3544" s="21">
        <f>ROUNDDOWN(MAX(0,R3544-(AB3544+AC3544+AE3544)*0.6),-2)+ROUNDDOWN(MAX(0,S3544-(AB3544+AC3544+AE3544)*0.4),-2)</f>
        <v/>
      </c>
      <c r="AH3544" s="21">
        <f>ROUNDDOWN(MAX(0,T3544-(AB3544+AD3544)*0.6),-2)+ROUNDDOWN(MAX(0,U3544-(AB3544+AD3544)*0.4),-2)</f>
        <v/>
      </c>
      <c r="AI3544" s="21">
        <f>ROUNDDOWN(T3544,-2)+ROUNDDOWN(U3544,-2)</f>
        <v/>
      </c>
      <c r="AJ3544" s="21">
        <f>M3544+AF3544</f>
        <v/>
      </c>
      <c r="AK3544" s="21">
        <f>M3544+AG3544</f>
        <v/>
      </c>
      <c r="AL3544" s="21">
        <f>N3544+AH3544</f>
        <v/>
      </c>
      <c r="AM3544" s="21">
        <f>O3544+AI3544</f>
        <v/>
      </c>
      <c r="AN3544" s="21">
        <f>N3544+AI3544</f>
        <v/>
      </c>
      <c r="AO3544" s="21">
        <f>ROUNDDOWN((R3544+S3544)*0.2/Y3544+2000,0)</f>
        <v/>
      </c>
      <c r="AP3544" s="21">
        <f>ROUNDDOWN((T3544+U3544)*0.2/Z3544+2000,0)</f>
        <v/>
      </c>
      <c r="AQ3544" s="21">
        <f>AL3544-AK3544</f>
        <v/>
      </c>
      <c r="AR3544" s="21">
        <f>AM3544-AK3544</f>
        <v/>
      </c>
      <c r="AS3544" s="21">
        <f>AM3544-AL3544</f>
        <v/>
      </c>
      <c r="AT3544" s="21">
        <f>AK3544+C3544-AJ3544</f>
        <v/>
      </c>
      <c r="AU3544" s="21">
        <f>AL3544+C3544-AM3544</f>
        <v/>
      </c>
      <c r="AV3544" s="21">
        <f>AN3544+C3544-AM3544</f>
        <v/>
      </c>
    </row>
    <row r="3545">
      <c r="A3545" t="inlineStr">
        <is>
          <t>1万円刻み</t>
        </is>
      </c>
      <c r="B3545" s="21">
        <f>'5_1万円刻み'!$A$1782</f>
        <v/>
      </c>
      <c r="C3545" s="21">
        <f>AO3545</f>
        <v/>
      </c>
      <c r="D3545" s="21" t="n">
        <v>0</v>
      </c>
      <c r="E3545" s="21">
        <f>ROUND(MIN(B3545/12,650000)*12*0.0915+MIN(B3545/12,1390000)*12*(0.0504+0)+B3545*0.005,0)</f>
        <v/>
      </c>
      <c r="F3545" s="21">
        <f>IF(B3545&lt;741000,0,IF(B3545&lt;2191000,B3545-740000,IF(B3545&lt;2193000,1451000,IF(B3545&lt;2196000,1453000,IF(B3545&lt;2200000,1456000,IF(B3545&lt;3600000,ROUND(ROUNDDOWN(B3545/4,-3)*2.8,0)-80000,IF(B3545&lt;6600000,ROUND(ROUNDDOWN(B3545/4,-3)*3.2,0)-440000,IF(B3545&lt;8500000,ROUNDDOWN(B3545*0.9,0)-1100000,B3545-1950000))))))))</f>
        <v/>
      </c>
      <c r="G3545" s="21">
        <f>IF(F3545&gt;23500000,NA(),IF(F3545&lt;=4890000,1040000,IF(F3545&lt;=6550000,670000,620000)))</f>
        <v/>
      </c>
      <c r="H3545" s="21">
        <f>IF(D3545&lt;=0,0,MAX(0,MIN(2000000,D3545-MIN(100000,ROUNDDOWN(F3545*0.05,0)))))</f>
        <v/>
      </c>
      <c r="I3545" s="21">
        <f>IF(C3545&lt;=2000,0,MIN(C3545,ROUNDDOWN(F3545*0.4,0))-2000)</f>
        <v/>
      </c>
      <c r="J3545" s="21">
        <f>MAX(0,ROUNDDOWN(F3545-E3545-G3545,-3))</f>
        <v/>
      </c>
      <c r="K3545" s="21">
        <f>MAX(0,ROUNDDOWN(F3545-E3545-G3545-H3545-I3545,-3))</f>
        <v/>
      </c>
      <c r="L3545" s="21">
        <f>MAX(0,ROUNDDOWN(F3545-E3545-G3545-H3545,-3))</f>
        <v/>
      </c>
      <c r="M3545" s="21">
        <f>IF(J3545&lt;=0,0,ROUNDDOWN((J3545*LOOKUP(J3545,{0,1950001,3300001,6950001,9000001,18000001,40000001},{0.05,0.1,0.2,0.23,0.33,0.4,0.45})-LOOKUP(J3545,{0,1950001,3300001,6950001,9000001,18000001,40000001},{0,97500,427500,636000,1536000,2796000,4796000}))*1.021,-2))</f>
        <v/>
      </c>
      <c r="N3545" s="21">
        <f>IF(K3545&lt;=0,0,ROUNDDOWN((K3545*LOOKUP(K3545,{0,1950001,3300001,6950001,9000001,18000001,40000001},{0.05,0.1,0.2,0.23,0.33,0.4,0.45})-LOOKUP(K3545,{0,1950001,3300001,6950001,9000001,18000001,40000001},{0,97500,427500,636000,1536000,2796000,4796000}))*1.021,-2))</f>
        <v/>
      </c>
      <c r="O3545" s="21">
        <f>IF(L3545&lt;=0,0,ROUNDDOWN((L3545*LOOKUP(L3545,{0,1950001,3300001,6950001,9000001,18000001,40000001},{0.05,0.1,0.2,0.23,0.33,0.4,0.45})-LOOKUP(L3545,{0,1950001,3300001,6950001,9000001,18000001,40000001},{0,97500,427500,636000,1536000,2796000,4796000}))*1.021,-2))</f>
        <v/>
      </c>
      <c r="P3545" s="21">
        <f>MAX(0,ROUNDDOWN(F3545-E3545-430000,-3))</f>
        <v/>
      </c>
      <c r="Q3545" s="21">
        <f>MAX(0,ROUNDDOWN(F3545-E3545-430000-H3545,-3))</f>
        <v/>
      </c>
      <c r="R3545" s="21">
        <f>IF(F3545&lt;=450000,0,MAX(0,P3545*0.06-MIN(50000,P3545)*0.03))</f>
        <v/>
      </c>
      <c r="S3545" s="21">
        <f>IF(F3545&lt;=450000,0,MAX(0,P3545*0.04-MIN(50000,P3545)*0.02))</f>
        <v/>
      </c>
      <c r="T3545" s="21">
        <f>IF(F3545&lt;=450000,0,MAX(0,Q3545*0.06-MIN(50000,Q3545)*0.03))</f>
        <v/>
      </c>
      <c r="U3545" s="21">
        <f>IF(F3545&lt;=450000,0,MAX(0,Q3545*0.04-MIN(50000,Q3545)*0.02))</f>
        <v/>
      </c>
      <c r="V3545" s="21">
        <f>50000+MAX(0,G3545-480000)</f>
        <v/>
      </c>
      <c r="W3545" s="21">
        <f>P3545-V3545</f>
        <v/>
      </c>
      <c r="X3545" s="21">
        <f>Q3545-V3545</f>
        <v/>
      </c>
      <c r="Y3545" s="22">
        <f>IF(W3545&lt;0,0.9,LOOKUP(W3545,{0,1950001,3300001,6950001,9000001,18000001,40000001},{0.84895,0.7979,0.6958,0.66517,0.56307,0.4916,0.44055}))</f>
        <v/>
      </c>
      <c r="Z3545" s="22">
        <f>IF(X3545&lt;0,0.9,LOOKUP(X3545,{0,1950001,3300001,6950001,9000001,18000001,40000001},{0.84895,0.7979,0.6958,0.66517,0.56307,0.4916,0.44055}))</f>
        <v/>
      </c>
      <c r="AA3545" s="22">
        <f>IF(W3545&lt;0,0,CHOOSE(MATCH(W3545,{0,1950001,3300001,6950001,9000001},1),5.105/84.895,10.21/79.79,20.42/69.58,23.483/66.517,33.693/56.307))</f>
        <v/>
      </c>
      <c r="AB3545" s="21">
        <f>IF(C3545&lt;=2000,0,(MIN(C3545,ROUNDDOWN(F3545*0.3,0))-2000)*0.1)</f>
        <v/>
      </c>
      <c r="AC3545" s="21">
        <f>IF(C3545&lt;=2000,0,MIN((C3545-2000)*Y3545,(R3545+S3545)*0.2))</f>
        <v/>
      </c>
      <c r="AD3545" s="21">
        <f>IF(C3545&lt;=2000,0,MIN((C3545-2000)*Z3545,(T3545+U3545)*0.2))</f>
        <v/>
      </c>
      <c r="AE3545" s="21">
        <f>AC3545*AA3545</f>
        <v/>
      </c>
      <c r="AF3545" s="21">
        <f>ROUNDDOWN(R3545,-2)+ROUNDDOWN(S3545,-2)</f>
        <v/>
      </c>
      <c r="AG3545" s="21">
        <f>ROUNDDOWN(MAX(0,R3545-(AB3545+AC3545+AE3545)*0.6),-2)+ROUNDDOWN(MAX(0,S3545-(AB3545+AC3545+AE3545)*0.4),-2)</f>
        <v/>
      </c>
      <c r="AH3545" s="21">
        <f>ROUNDDOWN(MAX(0,T3545-(AB3545+AD3545)*0.6),-2)+ROUNDDOWN(MAX(0,U3545-(AB3545+AD3545)*0.4),-2)</f>
        <v/>
      </c>
      <c r="AI3545" s="21">
        <f>ROUNDDOWN(T3545,-2)+ROUNDDOWN(U3545,-2)</f>
        <v/>
      </c>
      <c r="AJ3545" s="21">
        <f>M3545+AF3545</f>
        <v/>
      </c>
      <c r="AK3545" s="21">
        <f>M3545+AG3545</f>
        <v/>
      </c>
      <c r="AL3545" s="21">
        <f>N3545+AH3545</f>
        <v/>
      </c>
      <c r="AM3545" s="21">
        <f>O3545+AI3545</f>
        <v/>
      </c>
      <c r="AN3545" s="21">
        <f>N3545+AI3545</f>
        <v/>
      </c>
      <c r="AO3545" s="21">
        <f>ROUNDDOWN((R3545+S3545)*0.2/Y3545+2000,0)</f>
        <v/>
      </c>
      <c r="AP3545" s="21">
        <f>ROUNDDOWN((T3545+U3545)*0.2/Z3545+2000,0)</f>
        <v/>
      </c>
      <c r="AQ3545" s="21">
        <f>AL3545-AK3545</f>
        <v/>
      </c>
      <c r="AR3545" s="21">
        <f>AM3545-AK3545</f>
        <v/>
      </c>
      <c r="AS3545" s="21">
        <f>AM3545-AL3545</f>
        <v/>
      </c>
      <c r="AT3545" s="21">
        <f>AK3545+C3545-AJ3545</f>
        <v/>
      </c>
      <c r="AU3545" s="21">
        <f>AL3545+C3545-AM3545</f>
        <v/>
      </c>
      <c r="AV3545" s="21">
        <f>AN3545+C3545-AM3545</f>
        <v/>
      </c>
    </row>
    <row r="3546">
      <c r="A3546" t="inlineStr">
        <is>
          <t>1万円刻み</t>
        </is>
      </c>
      <c r="B3546" s="21">
        <f>'5_1万円刻み'!$A$1783</f>
        <v/>
      </c>
      <c r="C3546" s="21">
        <f>AO3546</f>
        <v/>
      </c>
      <c r="D3546" s="21" t="n">
        <v>0</v>
      </c>
      <c r="E3546" s="21">
        <f>ROUND(MIN(B3546/12,650000)*12*0.0915+MIN(B3546/12,1390000)*12*(0.0504+0)+B3546*0.005,0)</f>
        <v/>
      </c>
      <c r="F3546" s="21">
        <f>IF(B3546&lt;741000,0,IF(B3546&lt;2191000,B3546-740000,IF(B3546&lt;2193000,1451000,IF(B3546&lt;2196000,1453000,IF(B3546&lt;2200000,1456000,IF(B3546&lt;3600000,ROUND(ROUNDDOWN(B3546/4,-3)*2.8,0)-80000,IF(B3546&lt;6600000,ROUND(ROUNDDOWN(B3546/4,-3)*3.2,0)-440000,IF(B3546&lt;8500000,ROUNDDOWN(B3546*0.9,0)-1100000,B3546-1950000))))))))</f>
        <v/>
      </c>
      <c r="G3546" s="21">
        <f>IF(F3546&gt;23500000,NA(),IF(F3546&lt;=4890000,1040000,IF(F3546&lt;=6550000,670000,620000)))</f>
        <v/>
      </c>
      <c r="H3546" s="21">
        <f>IF(D3546&lt;=0,0,MAX(0,MIN(2000000,D3546-MIN(100000,ROUNDDOWN(F3546*0.05,0)))))</f>
        <v/>
      </c>
      <c r="I3546" s="21">
        <f>IF(C3546&lt;=2000,0,MIN(C3546,ROUNDDOWN(F3546*0.4,0))-2000)</f>
        <v/>
      </c>
      <c r="J3546" s="21">
        <f>MAX(0,ROUNDDOWN(F3546-E3546-G3546,-3))</f>
        <v/>
      </c>
      <c r="K3546" s="21">
        <f>MAX(0,ROUNDDOWN(F3546-E3546-G3546-H3546-I3546,-3))</f>
        <v/>
      </c>
      <c r="L3546" s="21">
        <f>MAX(0,ROUNDDOWN(F3546-E3546-G3546-H3546,-3))</f>
        <v/>
      </c>
      <c r="M3546" s="21">
        <f>IF(J3546&lt;=0,0,ROUNDDOWN((J3546*LOOKUP(J3546,{0,1950001,3300001,6950001,9000001,18000001,40000001},{0.05,0.1,0.2,0.23,0.33,0.4,0.45})-LOOKUP(J3546,{0,1950001,3300001,6950001,9000001,18000001,40000001},{0,97500,427500,636000,1536000,2796000,4796000}))*1.021,-2))</f>
        <v/>
      </c>
      <c r="N3546" s="21">
        <f>IF(K3546&lt;=0,0,ROUNDDOWN((K3546*LOOKUP(K3546,{0,1950001,3300001,6950001,9000001,18000001,40000001},{0.05,0.1,0.2,0.23,0.33,0.4,0.45})-LOOKUP(K3546,{0,1950001,3300001,6950001,9000001,18000001,40000001},{0,97500,427500,636000,1536000,2796000,4796000}))*1.021,-2))</f>
        <v/>
      </c>
      <c r="O3546" s="21">
        <f>IF(L3546&lt;=0,0,ROUNDDOWN((L3546*LOOKUP(L3546,{0,1950001,3300001,6950001,9000001,18000001,40000001},{0.05,0.1,0.2,0.23,0.33,0.4,0.45})-LOOKUP(L3546,{0,1950001,3300001,6950001,9000001,18000001,40000001},{0,97500,427500,636000,1536000,2796000,4796000}))*1.021,-2))</f>
        <v/>
      </c>
      <c r="P3546" s="21">
        <f>MAX(0,ROUNDDOWN(F3546-E3546-430000,-3))</f>
        <v/>
      </c>
      <c r="Q3546" s="21">
        <f>MAX(0,ROUNDDOWN(F3546-E3546-430000-H3546,-3))</f>
        <v/>
      </c>
      <c r="R3546" s="21">
        <f>IF(F3546&lt;=450000,0,MAX(0,P3546*0.06-MIN(50000,P3546)*0.03))</f>
        <v/>
      </c>
      <c r="S3546" s="21">
        <f>IF(F3546&lt;=450000,0,MAX(0,P3546*0.04-MIN(50000,P3546)*0.02))</f>
        <v/>
      </c>
      <c r="T3546" s="21">
        <f>IF(F3546&lt;=450000,0,MAX(0,Q3546*0.06-MIN(50000,Q3546)*0.03))</f>
        <v/>
      </c>
      <c r="U3546" s="21">
        <f>IF(F3546&lt;=450000,0,MAX(0,Q3546*0.04-MIN(50000,Q3546)*0.02))</f>
        <v/>
      </c>
      <c r="V3546" s="21">
        <f>50000+MAX(0,G3546-480000)</f>
        <v/>
      </c>
      <c r="W3546" s="21">
        <f>P3546-V3546</f>
        <v/>
      </c>
      <c r="X3546" s="21">
        <f>Q3546-V3546</f>
        <v/>
      </c>
      <c r="Y3546" s="22">
        <f>IF(W3546&lt;0,0.9,LOOKUP(W3546,{0,1950001,3300001,6950001,9000001,18000001,40000001},{0.84895,0.7979,0.6958,0.66517,0.56307,0.4916,0.44055}))</f>
        <v/>
      </c>
      <c r="Z3546" s="22">
        <f>IF(X3546&lt;0,0.9,LOOKUP(X3546,{0,1950001,3300001,6950001,9000001,18000001,40000001},{0.84895,0.7979,0.6958,0.66517,0.56307,0.4916,0.44055}))</f>
        <v/>
      </c>
      <c r="AA3546" s="22">
        <f>IF(W3546&lt;0,0,CHOOSE(MATCH(W3546,{0,1950001,3300001,6950001,9000001},1),5.105/84.895,10.21/79.79,20.42/69.58,23.483/66.517,33.693/56.307))</f>
        <v/>
      </c>
      <c r="AB3546" s="21">
        <f>IF(C3546&lt;=2000,0,(MIN(C3546,ROUNDDOWN(F3546*0.3,0))-2000)*0.1)</f>
        <v/>
      </c>
      <c r="AC3546" s="21">
        <f>IF(C3546&lt;=2000,0,MIN((C3546-2000)*Y3546,(R3546+S3546)*0.2))</f>
        <v/>
      </c>
      <c r="AD3546" s="21">
        <f>IF(C3546&lt;=2000,0,MIN((C3546-2000)*Z3546,(T3546+U3546)*0.2))</f>
        <v/>
      </c>
      <c r="AE3546" s="21">
        <f>AC3546*AA3546</f>
        <v/>
      </c>
      <c r="AF3546" s="21">
        <f>ROUNDDOWN(R3546,-2)+ROUNDDOWN(S3546,-2)</f>
        <v/>
      </c>
      <c r="AG3546" s="21">
        <f>ROUNDDOWN(MAX(0,R3546-(AB3546+AC3546+AE3546)*0.6),-2)+ROUNDDOWN(MAX(0,S3546-(AB3546+AC3546+AE3546)*0.4),-2)</f>
        <v/>
      </c>
      <c r="AH3546" s="21">
        <f>ROUNDDOWN(MAX(0,T3546-(AB3546+AD3546)*0.6),-2)+ROUNDDOWN(MAX(0,U3546-(AB3546+AD3546)*0.4),-2)</f>
        <v/>
      </c>
      <c r="AI3546" s="21">
        <f>ROUNDDOWN(T3546,-2)+ROUNDDOWN(U3546,-2)</f>
        <v/>
      </c>
      <c r="AJ3546" s="21">
        <f>M3546+AF3546</f>
        <v/>
      </c>
      <c r="AK3546" s="21">
        <f>M3546+AG3546</f>
        <v/>
      </c>
      <c r="AL3546" s="21">
        <f>N3546+AH3546</f>
        <v/>
      </c>
      <c r="AM3546" s="21">
        <f>O3546+AI3546</f>
        <v/>
      </c>
      <c r="AN3546" s="21">
        <f>N3546+AI3546</f>
        <v/>
      </c>
      <c r="AO3546" s="21">
        <f>ROUNDDOWN((R3546+S3546)*0.2/Y3546+2000,0)</f>
        <v/>
      </c>
      <c r="AP3546" s="21">
        <f>ROUNDDOWN((T3546+U3546)*0.2/Z3546+2000,0)</f>
        <v/>
      </c>
      <c r="AQ3546" s="21">
        <f>AL3546-AK3546</f>
        <v/>
      </c>
      <c r="AR3546" s="21">
        <f>AM3546-AK3546</f>
        <v/>
      </c>
      <c r="AS3546" s="21">
        <f>AM3546-AL3546</f>
        <v/>
      </c>
      <c r="AT3546" s="21">
        <f>AK3546+C3546-AJ3546</f>
        <v/>
      </c>
      <c r="AU3546" s="21">
        <f>AL3546+C3546-AM3546</f>
        <v/>
      </c>
      <c r="AV3546" s="21">
        <f>AN3546+C3546-AM3546</f>
        <v/>
      </c>
    </row>
    <row r="3547">
      <c r="A3547" t="inlineStr">
        <is>
          <t>1万円刻み</t>
        </is>
      </c>
      <c r="B3547" s="21">
        <f>'5_1万円刻み'!$A$1784</f>
        <v/>
      </c>
      <c r="C3547" s="21">
        <f>AO3547</f>
        <v/>
      </c>
      <c r="D3547" s="21" t="n">
        <v>0</v>
      </c>
      <c r="E3547" s="21">
        <f>ROUND(MIN(B3547/12,650000)*12*0.0915+MIN(B3547/12,1390000)*12*(0.0504+0)+B3547*0.005,0)</f>
        <v/>
      </c>
      <c r="F3547" s="21">
        <f>IF(B3547&lt;741000,0,IF(B3547&lt;2191000,B3547-740000,IF(B3547&lt;2193000,1451000,IF(B3547&lt;2196000,1453000,IF(B3547&lt;2200000,1456000,IF(B3547&lt;3600000,ROUND(ROUNDDOWN(B3547/4,-3)*2.8,0)-80000,IF(B3547&lt;6600000,ROUND(ROUNDDOWN(B3547/4,-3)*3.2,0)-440000,IF(B3547&lt;8500000,ROUNDDOWN(B3547*0.9,0)-1100000,B3547-1950000))))))))</f>
        <v/>
      </c>
      <c r="G3547" s="21">
        <f>IF(F3547&gt;23500000,NA(),IF(F3547&lt;=4890000,1040000,IF(F3547&lt;=6550000,670000,620000)))</f>
        <v/>
      </c>
      <c r="H3547" s="21">
        <f>IF(D3547&lt;=0,0,MAX(0,MIN(2000000,D3547-MIN(100000,ROUNDDOWN(F3547*0.05,0)))))</f>
        <v/>
      </c>
      <c r="I3547" s="21">
        <f>IF(C3547&lt;=2000,0,MIN(C3547,ROUNDDOWN(F3547*0.4,0))-2000)</f>
        <v/>
      </c>
      <c r="J3547" s="21">
        <f>MAX(0,ROUNDDOWN(F3547-E3547-G3547,-3))</f>
        <v/>
      </c>
      <c r="K3547" s="21">
        <f>MAX(0,ROUNDDOWN(F3547-E3547-G3547-H3547-I3547,-3))</f>
        <v/>
      </c>
      <c r="L3547" s="21">
        <f>MAX(0,ROUNDDOWN(F3547-E3547-G3547-H3547,-3))</f>
        <v/>
      </c>
      <c r="M3547" s="21">
        <f>IF(J3547&lt;=0,0,ROUNDDOWN((J3547*LOOKUP(J3547,{0,1950001,3300001,6950001,9000001,18000001,40000001},{0.05,0.1,0.2,0.23,0.33,0.4,0.45})-LOOKUP(J3547,{0,1950001,3300001,6950001,9000001,18000001,40000001},{0,97500,427500,636000,1536000,2796000,4796000}))*1.021,-2))</f>
        <v/>
      </c>
      <c r="N3547" s="21">
        <f>IF(K3547&lt;=0,0,ROUNDDOWN((K3547*LOOKUP(K3547,{0,1950001,3300001,6950001,9000001,18000001,40000001},{0.05,0.1,0.2,0.23,0.33,0.4,0.45})-LOOKUP(K3547,{0,1950001,3300001,6950001,9000001,18000001,40000001},{0,97500,427500,636000,1536000,2796000,4796000}))*1.021,-2))</f>
        <v/>
      </c>
      <c r="O3547" s="21">
        <f>IF(L3547&lt;=0,0,ROUNDDOWN((L3547*LOOKUP(L3547,{0,1950001,3300001,6950001,9000001,18000001,40000001},{0.05,0.1,0.2,0.23,0.33,0.4,0.45})-LOOKUP(L3547,{0,1950001,3300001,6950001,9000001,18000001,40000001},{0,97500,427500,636000,1536000,2796000,4796000}))*1.021,-2))</f>
        <v/>
      </c>
      <c r="P3547" s="21">
        <f>MAX(0,ROUNDDOWN(F3547-E3547-430000,-3))</f>
        <v/>
      </c>
      <c r="Q3547" s="21">
        <f>MAX(0,ROUNDDOWN(F3547-E3547-430000-H3547,-3))</f>
        <v/>
      </c>
      <c r="R3547" s="21">
        <f>IF(F3547&lt;=450000,0,MAX(0,P3547*0.06-MIN(50000,P3547)*0.03))</f>
        <v/>
      </c>
      <c r="S3547" s="21">
        <f>IF(F3547&lt;=450000,0,MAX(0,P3547*0.04-MIN(50000,P3547)*0.02))</f>
        <v/>
      </c>
      <c r="T3547" s="21">
        <f>IF(F3547&lt;=450000,0,MAX(0,Q3547*0.06-MIN(50000,Q3547)*0.03))</f>
        <v/>
      </c>
      <c r="U3547" s="21">
        <f>IF(F3547&lt;=450000,0,MAX(0,Q3547*0.04-MIN(50000,Q3547)*0.02))</f>
        <v/>
      </c>
      <c r="V3547" s="21">
        <f>50000+MAX(0,G3547-480000)</f>
        <v/>
      </c>
      <c r="W3547" s="21">
        <f>P3547-V3547</f>
        <v/>
      </c>
      <c r="X3547" s="21">
        <f>Q3547-V3547</f>
        <v/>
      </c>
      <c r="Y3547" s="22">
        <f>IF(W3547&lt;0,0.9,LOOKUP(W3547,{0,1950001,3300001,6950001,9000001,18000001,40000001},{0.84895,0.7979,0.6958,0.66517,0.56307,0.4916,0.44055}))</f>
        <v/>
      </c>
      <c r="Z3547" s="22">
        <f>IF(X3547&lt;0,0.9,LOOKUP(X3547,{0,1950001,3300001,6950001,9000001,18000001,40000001},{0.84895,0.7979,0.6958,0.66517,0.56307,0.4916,0.44055}))</f>
        <v/>
      </c>
      <c r="AA3547" s="22">
        <f>IF(W3547&lt;0,0,CHOOSE(MATCH(W3547,{0,1950001,3300001,6950001,9000001},1),5.105/84.895,10.21/79.79,20.42/69.58,23.483/66.517,33.693/56.307))</f>
        <v/>
      </c>
      <c r="AB3547" s="21">
        <f>IF(C3547&lt;=2000,0,(MIN(C3547,ROUNDDOWN(F3547*0.3,0))-2000)*0.1)</f>
        <v/>
      </c>
      <c r="AC3547" s="21">
        <f>IF(C3547&lt;=2000,0,MIN((C3547-2000)*Y3547,(R3547+S3547)*0.2))</f>
        <v/>
      </c>
      <c r="AD3547" s="21">
        <f>IF(C3547&lt;=2000,0,MIN((C3547-2000)*Z3547,(T3547+U3547)*0.2))</f>
        <v/>
      </c>
      <c r="AE3547" s="21">
        <f>AC3547*AA3547</f>
        <v/>
      </c>
      <c r="AF3547" s="21">
        <f>ROUNDDOWN(R3547,-2)+ROUNDDOWN(S3547,-2)</f>
        <v/>
      </c>
      <c r="AG3547" s="21">
        <f>ROUNDDOWN(MAX(0,R3547-(AB3547+AC3547+AE3547)*0.6),-2)+ROUNDDOWN(MAX(0,S3547-(AB3547+AC3547+AE3547)*0.4),-2)</f>
        <v/>
      </c>
      <c r="AH3547" s="21">
        <f>ROUNDDOWN(MAX(0,T3547-(AB3547+AD3547)*0.6),-2)+ROUNDDOWN(MAX(0,U3547-(AB3547+AD3547)*0.4),-2)</f>
        <v/>
      </c>
      <c r="AI3547" s="21">
        <f>ROUNDDOWN(T3547,-2)+ROUNDDOWN(U3547,-2)</f>
        <v/>
      </c>
      <c r="AJ3547" s="21">
        <f>M3547+AF3547</f>
        <v/>
      </c>
      <c r="AK3547" s="21">
        <f>M3547+AG3547</f>
        <v/>
      </c>
      <c r="AL3547" s="21">
        <f>N3547+AH3547</f>
        <v/>
      </c>
      <c r="AM3547" s="21">
        <f>O3547+AI3547</f>
        <v/>
      </c>
      <c r="AN3547" s="21">
        <f>N3547+AI3547</f>
        <v/>
      </c>
      <c r="AO3547" s="21">
        <f>ROUNDDOWN((R3547+S3547)*0.2/Y3547+2000,0)</f>
        <v/>
      </c>
      <c r="AP3547" s="21">
        <f>ROUNDDOWN((T3547+U3547)*0.2/Z3547+2000,0)</f>
        <v/>
      </c>
      <c r="AQ3547" s="21">
        <f>AL3547-AK3547</f>
        <v/>
      </c>
      <c r="AR3547" s="21">
        <f>AM3547-AK3547</f>
        <v/>
      </c>
      <c r="AS3547" s="21">
        <f>AM3547-AL3547</f>
        <v/>
      </c>
      <c r="AT3547" s="21">
        <f>AK3547+C3547-AJ3547</f>
        <v/>
      </c>
      <c r="AU3547" s="21">
        <f>AL3547+C3547-AM3547</f>
        <v/>
      </c>
      <c r="AV3547" s="21">
        <f>AN3547+C3547-AM3547</f>
        <v/>
      </c>
    </row>
    <row r="3548">
      <c r="A3548" t="inlineStr">
        <is>
          <t>1万円刻み</t>
        </is>
      </c>
      <c r="B3548" s="21">
        <f>'5_1万円刻み'!$A$1785</f>
        <v/>
      </c>
      <c r="C3548" s="21">
        <f>AO3548</f>
        <v/>
      </c>
      <c r="D3548" s="21" t="n">
        <v>0</v>
      </c>
      <c r="E3548" s="21">
        <f>ROUND(MIN(B3548/12,650000)*12*0.0915+MIN(B3548/12,1390000)*12*(0.0504+0)+B3548*0.005,0)</f>
        <v/>
      </c>
      <c r="F3548" s="21">
        <f>IF(B3548&lt;741000,0,IF(B3548&lt;2191000,B3548-740000,IF(B3548&lt;2193000,1451000,IF(B3548&lt;2196000,1453000,IF(B3548&lt;2200000,1456000,IF(B3548&lt;3600000,ROUND(ROUNDDOWN(B3548/4,-3)*2.8,0)-80000,IF(B3548&lt;6600000,ROUND(ROUNDDOWN(B3548/4,-3)*3.2,0)-440000,IF(B3548&lt;8500000,ROUNDDOWN(B3548*0.9,0)-1100000,B3548-1950000))))))))</f>
        <v/>
      </c>
      <c r="G3548" s="21">
        <f>IF(F3548&gt;23500000,NA(),IF(F3548&lt;=4890000,1040000,IF(F3548&lt;=6550000,670000,620000)))</f>
        <v/>
      </c>
      <c r="H3548" s="21">
        <f>IF(D3548&lt;=0,0,MAX(0,MIN(2000000,D3548-MIN(100000,ROUNDDOWN(F3548*0.05,0)))))</f>
        <v/>
      </c>
      <c r="I3548" s="21">
        <f>IF(C3548&lt;=2000,0,MIN(C3548,ROUNDDOWN(F3548*0.4,0))-2000)</f>
        <v/>
      </c>
      <c r="J3548" s="21">
        <f>MAX(0,ROUNDDOWN(F3548-E3548-G3548,-3))</f>
        <v/>
      </c>
      <c r="K3548" s="21">
        <f>MAX(0,ROUNDDOWN(F3548-E3548-G3548-H3548-I3548,-3))</f>
        <v/>
      </c>
      <c r="L3548" s="21">
        <f>MAX(0,ROUNDDOWN(F3548-E3548-G3548-H3548,-3))</f>
        <v/>
      </c>
      <c r="M3548" s="21">
        <f>IF(J3548&lt;=0,0,ROUNDDOWN((J3548*LOOKUP(J3548,{0,1950001,3300001,6950001,9000001,18000001,40000001},{0.05,0.1,0.2,0.23,0.33,0.4,0.45})-LOOKUP(J3548,{0,1950001,3300001,6950001,9000001,18000001,40000001},{0,97500,427500,636000,1536000,2796000,4796000}))*1.021,-2))</f>
        <v/>
      </c>
      <c r="N3548" s="21">
        <f>IF(K3548&lt;=0,0,ROUNDDOWN((K3548*LOOKUP(K3548,{0,1950001,3300001,6950001,9000001,18000001,40000001},{0.05,0.1,0.2,0.23,0.33,0.4,0.45})-LOOKUP(K3548,{0,1950001,3300001,6950001,9000001,18000001,40000001},{0,97500,427500,636000,1536000,2796000,4796000}))*1.021,-2))</f>
        <v/>
      </c>
      <c r="O3548" s="21">
        <f>IF(L3548&lt;=0,0,ROUNDDOWN((L3548*LOOKUP(L3548,{0,1950001,3300001,6950001,9000001,18000001,40000001},{0.05,0.1,0.2,0.23,0.33,0.4,0.45})-LOOKUP(L3548,{0,1950001,3300001,6950001,9000001,18000001,40000001},{0,97500,427500,636000,1536000,2796000,4796000}))*1.021,-2))</f>
        <v/>
      </c>
      <c r="P3548" s="21">
        <f>MAX(0,ROUNDDOWN(F3548-E3548-430000,-3))</f>
        <v/>
      </c>
      <c r="Q3548" s="21">
        <f>MAX(0,ROUNDDOWN(F3548-E3548-430000-H3548,-3))</f>
        <v/>
      </c>
      <c r="R3548" s="21">
        <f>IF(F3548&lt;=450000,0,MAX(0,P3548*0.06-MIN(50000,P3548)*0.03))</f>
        <v/>
      </c>
      <c r="S3548" s="21">
        <f>IF(F3548&lt;=450000,0,MAX(0,P3548*0.04-MIN(50000,P3548)*0.02))</f>
        <v/>
      </c>
      <c r="T3548" s="21">
        <f>IF(F3548&lt;=450000,0,MAX(0,Q3548*0.06-MIN(50000,Q3548)*0.03))</f>
        <v/>
      </c>
      <c r="U3548" s="21">
        <f>IF(F3548&lt;=450000,0,MAX(0,Q3548*0.04-MIN(50000,Q3548)*0.02))</f>
        <v/>
      </c>
      <c r="V3548" s="21">
        <f>50000+MAX(0,G3548-480000)</f>
        <v/>
      </c>
      <c r="W3548" s="21">
        <f>P3548-V3548</f>
        <v/>
      </c>
      <c r="X3548" s="21">
        <f>Q3548-V3548</f>
        <v/>
      </c>
      <c r="Y3548" s="22">
        <f>IF(W3548&lt;0,0.9,LOOKUP(W3548,{0,1950001,3300001,6950001,9000001,18000001,40000001},{0.84895,0.7979,0.6958,0.66517,0.56307,0.4916,0.44055}))</f>
        <v/>
      </c>
      <c r="Z3548" s="22">
        <f>IF(X3548&lt;0,0.9,LOOKUP(X3548,{0,1950001,3300001,6950001,9000001,18000001,40000001},{0.84895,0.7979,0.6958,0.66517,0.56307,0.4916,0.44055}))</f>
        <v/>
      </c>
      <c r="AA3548" s="22">
        <f>IF(W3548&lt;0,0,CHOOSE(MATCH(W3548,{0,1950001,3300001,6950001,9000001},1),5.105/84.895,10.21/79.79,20.42/69.58,23.483/66.517,33.693/56.307))</f>
        <v/>
      </c>
      <c r="AB3548" s="21">
        <f>IF(C3548&lt;=2000,0,(MIN(C3548,ROUNDDOWN(F3548*0.3,0))-2000)*0.1)</f>
        <v/>
      </c>
      <c r="AC3548" s="21">
        <f>IF(C3548&lt;=2000,0,MIN((C3548-2000)*Y3548,(R3548+S3548)*0.2))</f>
        <v/>
      </c>
      <c r="AD3548" s="21">
        <f>IF(C3548&lt;=2000,0,MIN((C3548-2000)*Z3548,(T3548+U3548)*0.2))</f>
        <v/>
      </c>
      <c r="AE3548" s="21">
        <f>AC3548*AA3548</f>
        <v/>
      </c>
      <c r="AF3548" s="21">
        <f>ROUNDDOWN(R3548,-2)+ROUNDDOWN(S3548,-2)</f>
        <v/>
      </c>
      <c r="AG3548" s="21">
        <f>ROUNDDOWN(MAX(0,R3548-(AB3548+AC3548+AE3548)*0.6),-2)+ROUNDDOWN(MAX(0,S3548-(AB3548+AC3548+AE3548)*0.4),-2)</f>
        <v/>
      </c>
      <c r="AH3548" s="21">
        <f>ROUNDDOWN(MAX(0,T3548-(AB3548+AD3548)*0.6),-2)+ROUNDDOWN(MAX(0,U3548-(AB3548+AD3548)*0.4),-2)</f>
        <v/>
      </c>
      <c r="AI3548" s="21">
        <f>ROUNDDOWN(T3548,-2)+ROUNDDOWN(U3548,-2)</f>
        <v/>
      </c>
      <c r="AJ3548" s="21">
        <f>M3548+AF3548</f>
        <v/>
      </c>
      <c r="AK3548" s="21">
        <f>M3548+AG3548</f>
        <v/>
      </c>
      <c r="AL3548" s="21">
        <f>N3548+AH3548</f>
        <v/>
      </c>
      <c r="AM3548" s="21">
        <f>O3548+AI3548</f>
        <v/>
      </c>
      <c r="AN3548" s="21">
        <f>N3548+AI3548</f>
        <v/>
      </c>
      <c r="AO3548" s="21">
        <f>ROUNDDOWN((R3548+S3548)*0.2/Y3548+2000,0)</f>
        <v/>
      </c>
      <c r="AP3548" s="21">
        <f>ROUNDDOWN((T3548+U3548)*0.2/Z3548+2000,0)</f>
        <v/>
      </c>
      <c r="AQ3548" s="21">
        <f>AL3548-AK3548</f>
        <v/>
      </c>
      <c r="AR3548" s="21">
        <f>AM3548-AK3548</f>
        <v/>
      </c>
      <c r="AS3548" s="21">
        <f>AM3548-AL3548</f>
        <v/>
      </c>
      <c r="AT3548" s="21">
        <f>AK3548+C3548-AJ3548</f>
        <v/>
      </c>
      <c r="AU3548" s="21">
        <f>AL3548+C3548-AM3548</f>
        <v/>
      </c>
      <c r="AV3548" s="21">
        <f>AN3548+C3548-AM3548</f>
        <v/>
      </c>
    </row>
    <row r="3549">
      <c r="A3549" t="inlineStr">
        <is>
          <t>1万円刻み</t>
        </is>
      </c>
      <c r="B3549" s="21">
        <f>'5_1万円刻み'!$A$1786</f>
        <v/>
      </c>
      <c r="C3549" s="21">
        <f>AO3549</f>
        <v/>
      </c>
      <c r="D3549" s="21" t="n">
        <v>0</v>
      </c>
      <c r="E3549" s="21">
        <f>ROUND(MIN(B3549/12,650000)*12*0.0915+MIN(B3549/12,1390000)*12*(0.0504+0)+B3549*0.005,0)</f>
        <v/>
      </c>
      <c r="F3549" s="21">
        <f>IF(B3549&lt;741000,0,IF(B3549&lt;2191000,B3549-740000,IF(B3549&lt;2193000,1451000,IF(B3549&lt;2196000,1453000,IF(B3549&lt;2200000,1456000,IF(B3549&lt;3600000,ROUND(ROUNDDOWN(B3549/4,-3)*2.8,0)-80000,IF(B3549&lt;6600000,ROUND(ROUNDDOWN(B3549/4,-3)*3.2,0)-440000,IF(B3549&lt;8500000,ROUNDDOWN(B3549*0.9,0)-1100000,B3549-1950000))))))))</f>
        <v/>
      </c>
      <c r="G3549" s="21">
        <f>IF(F3549&gt;23500000,NA(),IF(F3549&lt;=4890000,1040000,IF(F3549&lt;=6550000,670000,620000)))</f>
        <v/>
      </c>
      <c r="H3549" s="21">
        <f>IF(D3549&lt;=0,0,MAX(0,MIN(2000000,D3549-MIN(100000,ROUNDDOWN(F3549*0.05,0)))))</f>
        <v/>
      </c>
      <c r="I3549" s="21">
        <f>IF(C3549&lt;=2000,0,MIN(C3549,ROUNDDOWN(F3549*0.4,0))-2000)</f>
        <v/>
      </c>
      <c r="J3549" s="21">
        <f>MAX(0,ROUNDDOWN(F3549-E3549-G3549,-3))</f>
        <v/>
      </c>
      <c r="K3549" s="21">
        <f>MAX(0,ROUNDDOWN(F3549-E3549-G3549-H3549-I3549,-3))</f>
        <v/>
      </c>
      <c r="L3549" s="21">
        <f>MAX(0,ROUNDDOWN(F3549-E3549-G3549-H3549,-3))</f>
        <v/>
      </c>
      <c r="M3549" s="21">
        <f>IF(J3549&lt;=0,0,ROUNDDOWN((J3549*LOOKUP(J3549,{0,1950001,3300001,6950001,9000001,18000001,40000001},{0.05,0.1,0.2,0.23,0.33,0.4,0.45})-LOOKUP(J3549,{0,1950001,3300001,6950001,9000001,18000001,40000001},{0,97500,427500,636000,1536000,2796000,4796000}))*1.021,-2))</f>
        <v/>
      </c>
      <c r="N3549" s="21">
        <f>IF(K3549&lt;=0,0,ROUNDDOWN((K3549*LOOKUP(K3549,{0,1950001,3300001,6950001,9000001,18000001,40000001},{0.05,0.1,0.2,0.23,0.33,0.4,0.45})-LOOKUP(K3549,{0,1950001,3300001,6950001,9000001,18000001,40000001},{0,97500,427500,636000,1536000,2796000,4796000}))*1.021,-2))</f>
        <v/>
      </c>
      <c r="O3549" s="21">
        <f>IF(L3549&lt;=0,0,ROUNDDOWN((L3549*LOOKUP(L3549,{0,1950001,3300001,6950001,9000001,18000001,40000001},{0.05,0.1,0.2,0.23,0.33,0.4,0.45})-LOOKUP(L3549,{0,1950001,3300001,6950001,9000001,18000001,40000001},{0,97500,427500,636000,1536000,2796000,4796000}))*1.021,-2))</f>
        <v/>
      </c>
      <c r="P3549" s="21">
        <f>MAX(0,ROUNDDOWN(F3549-E3549-430000,-3))</f>
        <v/>
      </c>
      <c r="Q3549" s="21">
        <f>MAX(0,ROUNDDOWN(F3549-E3549-430000-H3549,-3))</f>
        <v/>
      </c>
      <c r="R3549" s="21">
        <f>IF(F3549&lt;=450000,0,MAX(0,P3549*0.06-MIN(50000,P3549)*0.03))</f>
        <v/>
      </c>
      <c r="S3549" s="21">
        <f>IF(F3549&lt;=450000,0,MAX(0,P3549*0.04-MIN(50000,P3549)*0.02))</f>
        <v/>
      </c>
      <c r="T3549" s="21">
        <f>IF(F3549&lt;=450000,0,MAX(0,Q3549*0.06-MIN(50000,Q3549)*0.03))</f>
        <v/>
      </c>
      <c r="U3549" s="21">
        <f>IF(F3549&lt;=450000,0,MAX(0,Q3549*0.04-MIN(50000,Q3549)*0.02))</f>
        <v/>
      </c>
      <c r="V3549" s="21">
        <f>50000+MAX(0,G3549-480000)</f>
        <v/>
      </c>
      <c r="W3549" s="21">
        <f>P3549-V3549</f>
        <v/>
      </c>
      <c r="X3549" s="21">
        <f>Q3549-V3549</f>
        <v/>
      </c>
      <c r="Y3549" s="22">
        <f>IF(W3549&lt;0,0.9,LOOKUP(W3549,{0,1950001,3300001,6950001,9000001,18000001,40000001},{0.84895,0.7979,0.6958,0.66517,0.56307,0.4916,0.44055}))</f>
        <v/>
      </c>
      <c r="Z3549" s="22">
        <f>IF(X3549&lt;0,0.9,LOOKUP(X3549,{0,1950001,3300001,6950001,9000001,18000001,40000001},{0.84895,0.7979,0.6958,0.66517,0.56307,0.4916,0.44055}))</f>
        <v/>
      </c>
      <c r="AA3549" s="22">
        <f>IF(W3549&lt;0,0,CHOOSE(MATCH(W3549,{0,1950001,3300001,6950001,9000001},1),5.105/84.895,10.21/79.79,20.42/69.58,23.483/66.517,33.693/56.307))</f>
        <v/>
      </c>
      <c r="AB3549" s="21">
        <f>IF(C3549&lt;=2000,0,(MIN(C3549,ROUNDDOWN(F3549*0.3,0))-2000)*0.1)</f>
        <v/>
      </c>
      <c r="AC3549" s="21">
        <f>IF(C3549&lt;=2000,0,MIN((C3549-2000)*Y3549,(R3549+S3549)*0.2))</f>
        <v/>
      </c>
      <c r="AD3549" s="21">
        <f>IF(C3549&lt;=2000,0,MIN((C3549-2000)*Z3549,(T3549+U3549)*0.2))</f>
        <v/>
      </c>
      <c r="AE3549" s="21">
        <f>AC3549*AA3549</f>
        <v/>
      </c>
      <c r="AF3549" s="21">
        <f>ROUNDDOWN(R3549,-2)+ROUNDDOWN(S3549,-2)</f>
        <v/>
      </c>
      <c r="AG3549" s="21">
        <f>ROUNDDOWN(MAX(0,R3549-(AB3549+AC3549+AE3549)*0.6),-2)+ROUNDDOWN(MAX(0,S3549-(AB3549+AC3549+AE3549)*0.4),-2)</f>
        <v/>
      </c>
      <c r="AH3549" s="21">
        <f>ROUNDDOWN(MAX(0,T3549-(AB3549+AD3549)*0.6),-2)+ROUNDDOWN(MAX(0,U3549-(AB3549+AD3549)*0.4),-2)</f>
        <v/>
      </c>
      <c r="AI3549" s="21">
        <f>ROUNDDOWN(T3549,-2)+ROUNDDOWN(U3549,-2)</f>
        <v/>
      </c>
      <c r="AJ3549" s="21">
        <f>M3549+AF3549</f>
        <v/>
      </c>
      <c r="AK3549" s="21">
        <f>M3549+AG3549</f>
        <v/>
      </c>
      <c r="AL3549" s="21">
        <f>N3549+AH3549</f>
        <v/>
      </c>
      <c r="AM3549" s="21">
        <f>O3549+AI3549</f>
        <v/>
      </c>
      <c r="AN3549" s="21">
        <f>N3549+AI3549</f>
        <v/>
      </c>
      <c r="AO3549" s="21">
        <f>ROUNDDOWN((R3549+S3549)*0.2/Y3549+2000,0)</f>
        <v/>
      </c>
      <c r="AP3549" s="21">
        <f>ROUNDDOWN((T3549+U3549)*0.2/Z3549+2000,0)</f>
        <v/>
      </c>
      <c r="AQ3549" s="21">
        <f>AL3549-AK3549</f>
        <v/>
      </c>
      <c r="AR3549" s="21">
        <f>AM3549-AK3549</f>
        <v/>
      </c>
      <c r="AS3549" s="21">
        <f>AM3549-AL3549</f>
        <v/>
      </c>
      <c r="AT3549" s="21">
        <f>AK3549+C3549-AJ3549</f>
        <v/>
      </c>
      <c r="AU3549" s="21">
        <f>AL3549+C3549-AM3549</f>
        <v/>
      </c>
      <c r="AV3549" s="21">
        <f>AN3549+C3549-AM3549</f>
        <v/>
      </c>
    </row>
    <row r="3550">
      <c r="A3550" t="inlineStr">
        <is>
          <t>1万円刻み</t>
        </is>
      </c>
      <c r="B3550" s="21">
        <f>'5_1万円刻み'!$A$1787</f>
        <v/>
      </c>
      <c r="C3550" s="21">
        <f>AO3550</f>
        <v/>
      </c>
      <c r="D3550" s="21" t="n">
        <v>0</v>
      </c>
      <c r="E3550" s="21">
        <f>ROUND(MIN(B3550/12,650000)*12*0.0915+MIN(B3550/12,1390000)*12*(0.0504+0)+B3550*0.005,0)</f>
        <v/>
      </c>
      <c r="F3550" s="21">
        <f>IF(B3550&lt;741000,0,IF(B3550&lt;2191000,B3550-740000,IF(B3550&lt;2193000,1451000,IF(B3550&lt;2196000,1453000,IF(B3550&lt;2200000,1456000,IF(B3550&lt;3600000,ROUND(ROUNDDOWN(B3550/4,-3)*2.8,0)-80000,IF(B3550&lt;6600000,ROUND(ROUNDDOWN(B3550/4,-3)*3.2,0)-440000,IF(B3550&lt;8500000,ROUNDDOWN(B3550*0.9,0)-1100000,B3550-1950000))))))))</f>
        <v/>
      </c>
      <c r="G3550" s="21">
        <f>IF(F3550&gt;23500000,NA(),IF(F3550&lt;=4890000,1040000,IF(F3550&lt;=6550000,670000,620000)))</f>
        <v/>
      </c>
      <c r="H3550" s="21">
        <f>IF(D3550&lt;=0,0,MAX(0,MIN(2000000,D3550-MIN(100000,ROUNDDOWN(F3550*0.05,0)))))</f>
        <v/>
      </c>
      <c r="I3550" s="21">
        <f>IF(C3550&lt;=2000,0,MIN(C3550,ROUNDDOWN(F3550*0.4,0))-2000)</f>
        <v/>
      </c>
      <c r="J3550" s="21">
        <f>MAX(0,ROUNDDOWN(F3550-E3550-G3550,-3))</f>
        <v/>
      </c>
      <c r="K3550" s="21">
        <f>MAX(0,ROUNDDOWN(F3550-E3550-G3550-H3550-I3550,-3))</f>
        <v/>
      </c>
      <c r="L3550" s="21">
        <f>MAX(0,ROUNDDOWN(F3550-E3550-G3550-H3550,-3))</f>
        <v/>
      </c>
      <c r="M3550" s="21">
        <f>IF(J3550&lt;=0,0,ROUNDDOWN((J3550*LOOKUP(J3550,{0,1950001,3300001,6950001,9000001,18000001,40000001},{0.05,0.1,0.2,0.23,0.33,0.4,0.45})-LOOKUP(J3550,{0,1950001,3300001,6950001,9000001,18000001,40000001},{0,97500,427500,636000,1536000,2796000,4796000}))*1.021,-2))</f>
        <v/>
      </c>
      <c r="N3550" s="21">
        <f>IF(K3550&lt;=0,0,ROUNDDOWN((K3550*LOOKUP(K3550,{0,1950001,3300001,6950001,9000001,18000001,40000001},{0.05,0.1,0.2,0.23,0.33,0.4,0.45})-LOOKUP(K3550,{0,1950001,3300001,6950001,9000001,18000001,40000001},{0,97500,427500,636000,1536000,2796000,4796000}))*1.021,-2))</f>
        <v/>
      </c>
      <c r="O3550" s="21">
        <f>IF(L3550&lt;=0,0,ROUNDDOWN((L3550*LOOKUP(L3550,{0,1950001,3300001,6950001,9000001,18000001,40000001},{0.05,0.1,0.2,0.23,0.33,0.4,0.45})-LOOKUP(L3550,{0,1950001,3300001,6950001,9000001,18000001,40000001},{0,97500,427500,636000,1536000,2796000,4796000}))*1.021,-2))</f>
        <v/>
      </c>
      <c r="P3550" s="21">
        <f>MAX(0,ROUNDDOWN(F3550-E3550-430000,-3))</f>
        <v/>
      </c>
      <c r="Q3550" s="21">
        <f>MAX(0,ROUNDDOWN(F3550-E3550-430000-H3550,-3))</f>
        <v/>
      </c>
      <c r="R3550" s="21">
        <f>IF(F3550&lt;=450000,0,MAX(0,P3550*0.06-MIN(50000,P3550)*0.03))</f>
        <v/>
      </c>
      <c r="S3550" s="21">
        <f>IF(F3550&lt;=450000,0,MAX(0,P3550*0.04-MIN(50000,P3550)*0.02))</f>
        <v/>
      </c>
      <c r="T3550" s="21">
        <f>IF(F3550&lt;=450000,0,MAX(0,Q3550*0.06-MIN(50000,Q3550)*0.03))</f>
        <v/>
      </c>
      <c r="U3550" s="21">
        <f>IF(F3550&lt;=450000,0,MAX(0,Q3550*0.04-MIN(50000,Q3550)*0.02))</f>
        <v/>
      </c>
      <c r="V3550" s="21">
        <f>50000+MAX(0,G3550-480000)</f>
        <v/>
      </c>
      <c r="W3550" s="21">
        <f>P3550-V3550</f>
        <v/>
      </c>
      <c r="X3550" s="21">
        <f>Q3550-V3550</f>
        <v/>
      </c>
      <c r="Y3550" s="22">
        <f>IF(W3550&lt;0,0.9,LOOKUP(W3550,{0,1950001,3300001,6950001,9000001,18000001,40000001},{0.84895,0.7979,0.6958,0.66517,0.56307,0.4916,0.44055}))</f>
        <v/>
      </c>
      <c r="Z3550" s="22">
        <f>IF(X3550&lt;0,0.9,LOOKUP(X3550,{0,1950001,3300001,6950001,9000001,18000001,40000001},{0.84895,0.7979,0.6958,0.66517,0.56307,0.4916,0.44055}))</f>
        <v/>
      </c>
      <c r="AA3550" s="22">
        <f>IF(W3550&lt;0,0,CHOOSE(MATCH(W3550,{0,1950001,3300001,6950001,9000001},1),5.105/84.895,10.21/79.79,20.42/69.58,23.483/66.517,33.693/56.307))</f>
        <v/>
      </c>
      <c r="AB3550" s="21">
        <f>IF(C3550&lt;=2000,0,(MIN(C3550,ROUNDDOWN(F3550*0.3,0))-2000)*0.1)</f>
        <v/>
      </c>
      <c r="AC3550" s="21">
        <f>IF(C3550&lt;=2000,0,MIN((C3550-2000)*Y3550,(R3550+S3550)*0.2))</f>
        <v/>
      </c>
      <c r="AD3550" s="21">
        <f>IF(C3550&lt;=2000,0,MIN((C3550-2000)*Z3550,(T3550+U3550)*0.2))</f>
        <v/>
      </c>
      <c r="AE3550" s="21">
        <f>AC3550*AA3550</f>
        <v/>
      </c>
      <c r="AF3550" s="21">
        <f>ROUNDDOWN(R3550,-2)+ROUNDDOWN(S3550,-2)</f>
        <v/>
      </c>
      <c r="AG3550" s="21">
        <f>ROUNDDOWN(MAX(0,R3550-(AB3550+AC3550+AE3550)*0.6),-2)+ROUNDDOWN(MAX(0,S3550-(AB3550+AC3550+AE3550)*0.4),-2)</f>
        <v/>
      </c>
      <c r="AH3550" s="21">
        <f>ROUNDDOWN(MAX(0,T3550-(AB3550+AD3550)*0.6),-2)+ROUNDDOWN(MAX(0,U3550-(AB3550+AD3550)*0.4),-2)</f>
        <v/>
      </c>
      <c r="AI3550" s="21">
        <f>ROUNDDOWN(T3550,-2)+ROUNDDOWN(U3550,-2)</f>
        <v/>
      </c>
      <c r="AJ3550" s="21">
        <f>M3550+AF3550</f>
        <v/>
      </c>
      <c r="AK3550" s="21">
        <f>M3550+AG3550</f>
        <v/>
      </c>
      <c r="AL3550" s="21">
        <f>N3550+AH3550</f>
        <v/>
      </c>
      <c r="AM3550" s="21">
        <f>O3550+AI3550</f>
        <v/>
      </c>
      <c r="AN3550" s="21">
        <f>N3550+AI3550</f>
        <v/>
      </c>
      <c r="AO3550" s="21">
        <f>ROUNDDOWN((R3550+S3550)*0.2/Y3550+2000,0)</f>
        <v/>
      </c>
      <c r="AP3550" s="21">
        <f>ROUNDDOWN((T3550+U3550)*0.2/Z3550+2000,0)</f>
        <v/>
      </c>
      <c r="AQ3550" s="21">
        <f>AL3550-AK3550</f>
        <v/>
      </c>
      <c r="AR3550" s="21">
        <f>AM3550-AK3550</f>
        <v/>
      </c>
      <c r="AS3550" s="21">
        <f>AM3550-AL3550</f>
        <v/>
      </c>
      <c r="AT3550" s="21">
        <f>AK3550+C3550-AJ3550</f>
        <v/>
      </c>
      <c r="AU3550" s="21">
        <f>AL3550+C3550-AM3550</f>
        <v/>
      </c>
      <c r="AV3550" s="21">
        <f>AN3550+C3550-AM3550</f>
        <v/>
      </c>
    </row>
    <row r="3551">
      <c r="A3551" t="inlineStr">
        <is>
          <t>1万円刻み</t>
        </is>
      </c>
      <c r="B3551" s="21">
        <f>'5_1万円刻み'!$A$1788</f>
        <v/>
      </c>
      <c r="C3551" s="21">
        <f>AO3551</f>
        <v/>
      </c>
      <c r="D3551" s="21" t="n">
        <v>0</v>
      </c>
      <c r="E3551" s="21">
        <f>ROUND(MIN(B3551/12,650000)*12*0.0915+MIN(B3551/12,1390000)*12*(0.0504+0)+B3551*0.005,0)</f>
        <v/>
      </c>
      <c r="F3551" s="21">
        <f>IF(B3551&lt;741000,0,IF(B3551&lt;2191000,B3551-740000,IF(B3551&lt;2193000,1451000,IF(B3551&lt;2196000,1453000,IF(B3551&lt;2200000,1456000,IF(B3551&lt;3600000,ROUND(ROUNDDOWN(B3551/4,-3)*2.8,0)-80000,IF(B3551&lt;6600000,ROUND(ROUNDDOWN(B3551/4,-3)*3.2,0)-440000,IF(B3551&lt;8500000,ROUNDDOWN(B3551*0.9,0)-1100000,B3551-1950000))))))))</f>
        <v/>
      </c>
      <c r="G3551" s="21">
        <f>IF(F3551&gt;23500000,NA(),IF(F3551&lt;=4890000,1040000,IF(F3551&lt;=6550000,670000,620000)))</f>
        <v/>
      </c>
      <c r="H3551" s="21">
        <f>IF(D3551&lt;=0,0,MAX(0,MIN(2000000,D3551-MIN(100000,ROUNDDOWN(F3551*0.05,0)))))</f>
        <v/>
      </c>
      <c r="I3551" s="21">
        <f>IF(C3551&lt;=2000,0,MIN(C3551,ROUNDDOWN(F3551*0.4,0))-2000)</f>
        <v/>
      </c>
      <c r="J3551" s="21">
        <f>MAX(0,ROUNDDOWN(F3551-E3551-G3551,-3))</f>
        <v/>
      </c>
      <c r="K3551" s="21">
        <f>MAX(0,ROUNDDOWN(F3551-E3551-G3551-H3551-I3551,-3))</f>
        <v/>
      </c>
      <c r="L3551" s="21">
        <f>MAX(0,ROUNDDOWN(F3551-E3551-G3551-H3551,-3))</f>
        <v/>
      </c>
      <c r="M3551" s="21">
        <f>IF(J3551&lt;=0,0,ROUNDDOWN((J3551*LOOKUP(J3551,{0,1950001,3300001,6950001,9000001,18000001,40000001},{0.05,0.1,0.2,0.23,0.33,0.4,0.45})-LOOKUP(J3551,{0,1950001,3300001,6950001,9000001,18000001,40000001},{0,97500,427500,636000,1536000,2796000,4796000}))*1.021,-2))</f>
        <v/>
      </c>
      <c r="N3551" s="21">
        <f>IF(K3551&lt;=0,0,ROUNDDOWN((K3551*LOOKUP(K3551,{0,1950001,3300001,6950001,9000001,18000001,40000001},{0.05,0.1,0.2,0.23,0.33,0.4,0.45})-LOOKUP(K3551,{0,1950001,3300001,6950001,9000001,18000001,40000001},{0,97500,427500,636000,1536000,2796000,4796000}))*1.021,-2))</f>
        <v/>
      </c>
      <c r="O3551" s="21">
        <f>IF(L3551&lt;=0,0,ROUNDDOWN((L3551*LOOKUP(L3551,{0,1950001,3300001,6950001,9000001,18000001,40000001},{0.05,0.1,0.2,0.23,0.33,0.4,0.45})-LOOKUP(L3551,{0,1950001,3300001,6950001,9000001,18000001,40000001},{0,97500,427500,636000,1536000,2796000,4796000}))*1.021,-2))</f>
        <v/>
      </c>
      <c r="P3551" s="21">
        <f>MAX(0,ROUNDDOWN(F3551-E3551-430000,-3))</f>
        <v/>
      </c>
      <c r="Q3551" s="21">
        <f>MAX(0,ROUNDDOWN(F3551-E3551-430000-H3551,-3))</f>
        <v/>
      </c>
      <c r="R3551" s="21">
        <f>IF(F3551&lt;=450000,0,MAX(0,P3551*0.06-MIN(50000,P3551)*0.03))</f>
        <v/>
      </c>
      <c r="S3551" s="21">
        <f>IF(F3551&lt;=450000,0,MAX(0,P3551*0.04-MIN(50000,P3551)*0.02))</f>
        <v/>
      </c>
      <c r="T3551" s="21">
        <f>IF(F3551&lt;=450000,0,MAX(0,Q3551*0.06-MIN(50000,Q3551)*0.03))</f>
        <v/>
      </c>
      <c r="U3551" s="21">
        <f>IF(F3551&lt;=450000,0,MAX(0,Q3551*0.04-MIN(50000,Q3551)*0.02))</f>
        <v/>
      </c>
      <c r="V3551" s="21">
        <f>50000+MAX(0,G3551-480000)</f>
        <v/>
      </c>
      <c r="W3551" s="21">
        <f>P3551-V3551</f>
        <v/>
      </c>
      <c r="X3551" s="21">
        <f>Q3551-V3551</f>
        <v/>
      </c>
      <c r="Y3551" s="22">
        <f>IF(W3551&lt;0,0.9,LOOKUP(W3551,{0,1950001,3300001,6950001,9000001,18000001,40000001},{0.84895,0.7979,0.6958,0.66517,0.56307,0.4916,0.44055}))</f>
        <v/>
      </c>
      <c r="Z3551" s="22">
        <f>IF(X3551&lt;0,0.9,LOOKUP(X3551,{0,1950001,3300001,6950001,9000001,18000001,40000001},{0.84895,0.7979,0.6958,0.66517,0.56307,0.4916,0.44055}))</f>
        <v/>
      </c>
      <c r="AA3551" s="22">
        <f>IF(W3551&lt;0,0,CHOOSE(MATCH(W3551,{0,1950001,3300001,6950001,9000001},1),5.105/84.895,10.21/79.79,20.42/69.58,23.483/66.517,33.693/56.307))</f>
        <v/>
      </c>
      <c r="AB3551" s="21">
        <f>IF(C3551&lt;=2000,0,(MIN(C3551,ROUNDDOWN(F3551*0.3,0))-2000)*0.1)</f>
        <v/>
      </c>
      <c r="AC3551" s="21">
        <f>IF(C3551&lt;=2000,0,MIN((C3551-2000)*Y3551,(R3551+S3551)*0.2))</f>
        <v/>
      </c>
      <c r="AD3551" s="21">
        <f>IF(C3551&lt;=2000,0,MIN((C3551-2000)*Z3551,(T3551+U3551)*0.2))</f>
        <v/>
      </c>
      <c r="AE3551" s="21">
        <f>AC3551*AA3551</f>
        <v/>
      </c>
      <c r="AF3551" s="21">
        <f>ROUNDDOWN(R3551,-2)+ROUNDDOWN(S3551,-2)</f>
        <v/>
      </c>
      <c r="AG3551" s="21">
        <f>ROUNDDOWN(MAX(0,R3551-(AB3551+AC3551+AE3551)*0.6),-2)+ROUNDDOWN(MAX(0,S3551-(AB3551+AC3551+AE3551)*0.4),-2)</f>
        <v/>
      </c>
      <c r="AH3551" s="21">
        <f>ROUNDDOWN(MAX(0,T3551-(AB3551+AD3551)*0.6),-2)+ROUNDDOWN(MAX(0,U3551-(AB3551+AD3551)*0.4),-2)</f>
        <v/>
      </c>
      <c r="AI3551" s="21">
        <f>ROUNDDOWN(T3551,-2)+ROUNDDOWN(U3551,-2)</f>
        <v/>
      </c>
      <c r="AJ3551" s="21">
        <f>M3551+AF3551</f>
        <v/>
      </c>
      <c r="AK3551" s="21">
        <f>M3551+AG3551</f>
        <v/>
      </c>
      <c r="AL3551" s="21">
        <f>N3551+AH3551</f>
        <v/>
      </c>
      <c r="AM3551" s="21">
        <f>O3551+AI3551</f>
        <v/>
      </c>
      <c r="AN3551" s="21">
        <f>N3551+AI3551</f>
        <v/>
      </c>
      <c r="AO3551" s="21">
        <f>ROUNDDOWN((R3551+S3551)*0.2/Y3551+2000,0)</f>
        <v/>
      </c>
      <c r="AP3551" s="21">
        <f>ROUNDDOWN((T3551+U3551)*0.2/Z3551+2000,0)</f>
        <v/>
      </c>
      <c r="AQ3551" s="21">
        <f>AL3551-AK3551</f>
        <v/>
      </c>
      <c r="AR3551" s="21">
        <f>AM3551-AK3551</f>
        <v/>
      </c>
      <c r="AS3551" s="21">
        <f>AM3551-AL3551</f>
        <v/>
      </c>
      <c r="AT3551" s="21">
        <f>AK3551+C3551-AJ3551</f>
        <v/>
      </c>
      <c r="AU3551" s="21">
        <f>AL3551+C3551-AM3551</f>
        <v/>
      </c>
      <c r="AV3551" s="21">
        <f>AN3551+C3551-AM3551</f>
        <v/>
      </c>
    </row>
    <row r="3552">
      <c r="A3552" t="inlineStr">
        <is>
          <t>1万円刻み</t>
        </is>
      </c>
      <c r="B3552" s="21">
        <f>'5_1万円刻み'!$A$1789</f>
        <v/>
      </c>
      <c r="C3552" s="21">
        <f>AO3552</f>
        <v/>
      </c>
      <c r="D3552" s="21" t="n">
        <v>0</v>
      </c>
      <c r="E3552" s="21">
        <f>ROUND(MIN(B3552/12,650000)*12*0.0915+MIN(B3552/12,1390000)*12*(0.0504+0)+B3552*0.005,0)</f>
        <v/>
      </c>
      <c r="F3552" s="21">
        <f>IF(B3552&lt;741000,0,IF(B3552&lt;2191000,B3552-740000,IF(B3552&lt;2193000,1451000,IF(B3552&lt;2196000,1453000,IF(B3552&lt;2200000,1456000,IF(B3552&lt;3600000,ROUND(ROUNDDOWN(B3552/4,-3)*2.8,0)-80000,IF(B3552&lt;6600000,ROUND(ROUNDDOWN(B3552/4,-3)*3.2,0)-440000,IF(B3552&lt;8500000,ROUNDDOWN(B3552*0.9,0)-1100000,B3552-1950000))))))))</f>
        <v/>
      </c>
      <c r="G3552" s="21">
        <f>IF(F3552&gt;23500000,NA(),IF(F3552&lt;=4890000,1040000,IF(F3552&lt;=6550000,670000,620000)))</f>
        <v/>
      </c>
      <c r="H3552" s="21">
        <f>IF(D3552&lt;=0,0,MAX(0,MIN(2000000,D3552-MIN(100000,ROUNDDOWN(F3552*0.05,0)))))</f>
        <v/>
      </c>
      <c r="I3552" s="21">
        <f>IF(C3552&lt;=2000,0,MIN(C3552,ROUNDDOWN(F3552*0.4,0))-2000)</f>
        <v/>
      </c>
      <c r="J3552" s="21">
        <f>MAX(0,ROUNDDOWN(F3552-E3552-G3552,-3))</f>
        <v/>
      </c>
      <c r="K3552" s="21">
        <f>MAX(0,ROUNDDOWN(F3552-E3552-G3552-H3552-I3552,-3))</f>
        <v/>
      </c>
      <c r="L3552" s="21">
        <f>MAX(0,ROUNDDOWN(F3552-E3552-G3552-H3552,-3))</f>
        <v/>
      </c>
      <c r="M3552" s="21">
        <f>IF(J3552&lt;=0,0,ROUNDDOWN((J3552*LOOKUP(J3552,{0,1950001,3300001,6950001,9000001,18000001,40000001},{0.05,0.1,0.2,0.23,0.33,0.4,0.45})-LOOKUP(J3552,{0,1950001,3300001,6950001,9000001,18000001,40000001},{0,97500,427500,636000,1536000,2796000,4796000}))*1.021,-2))</f>
        <v/>
      </c>
      <c r="N3552" s="21">
        <f>IF(K3552&lt;=0,0,ROUNDDOWN((K3552*LOOKUP(K3552,{0,1950001,3300001,6950001,9000001,18000001,40000001},{0.05,0.1,0.2,0.23,0.33,0.4,0.45})-LOOKUP(K3552,{0,1950001,3300001,6950001,9000001,18000001,40000001},{0,97500,427500,636000,1536000,2796000,4796000}))*1.021,-2))</f>
        <v/>
      </c>
      <c r="O3552" s="21">
        <f>IF(L3552&lt;=0,0,ROUNDDOWN((L3552*LOOKUP(L3552,{0,1950001,3300001,6950001,9000001,18000001,40000001},{0.05,0.1,0.2,0.23,0.33,0.4,0.45})-LOOKUP(L3552,{0,1950001,3300001,6950001,9000001,18000001,40000001},{0,97500,427500,636000,1536000,2796000,4796000}))*1.021,-2))</f>
        <v/>
      </c>
      <c r="P3552" s="21">
        <f>MAX(0,ROUNDDOWN(F3552-E3552-430000,-3))</f>
        <v/>
      </c>
      <c r="Q3552" s="21">
        <f>MAX(0,ROUNDDOWN(F3552-E3552-430000-H3552,-3))</f>
        <v/>
      </c>
      <c r="R3552" s="21">
        <f>IF(F3552&lt;=450000,0,MAX(0,P3552*0.06-MIN(50000,P3552)*0.03))</f>
        <v/>
      </c>
      <c r="S3552" s="21">
        <f>IF(F3552&lt;=450000,0,MAX(0,P3552*0.04-MIN(50000,P3552)*0.02))</f>
        <v/>
      </c>
      <c r="T3552" s="21">
        <f>IF(F3552&lt;=450000,0,MAX(0,Q3552*0.06-MIN(50000,Q3552)*0.03))</f>
        <v/>
      </c>
      <c r="U3552" s="21">
        <f>IF(F3552&lt;=450000,0,MAX(0,Q3552*0.04-MIN(50000,Q3552)*0.02))</f>
        <v/>
      </c>
      <c r="V3552" s="21">
        <f>50000+MAX(0,G3552-480000)</f>
        <v/>
      </c>
      <c r="W3552" s="21">
        <f>P3552-V3552</f>
        <v/>
      </c>
      <c r="X3552" s="21">
        <f>Q3552-V3552</f>
        <v/>
      </c>
      <c r="Y3552" s="22">
        <f>IF(W3552&lt;0,0.9,LOOKUP(W3552,{0,1950001,3300001,6950001,9000001,18000001,40000001},{0.84895,0.7979,0.6958,0.66517,0.56307,0.4916,0.44055}))</f>
        <v/>
      </c>
      <c r="Z3552" s="22">
        <f>IF(X3552&lt;0,0.9,LOOKUP(X3552,{0,1950001,3300001,6950001,9000001,18000001,40000001},{0.84895,0.7979,0.6958,0.66517,0.56307,0.4916,0.44055}))</f>
        <v/>
      </c>
      <c r="AA3552" s="22">
        <f>IF(W3552&lt;0,0,CHOOSE(MATCH(W3552,{0,1950001,3300001,6950001,9000001},1),5.105/84.895,10.21/79.79,20.42/69.58,23.483/66.517,33.693/56.307))</f>
        <v/>
      </c>
      <c r="AB3552" s="21">
        <f>IF(C3552&lt;=2000,0,(MIN(C3552,ROUNDDOWN(F3552*0.3,0))-2000)*0.1)</f>
        <v/>
      </c>
      <c r="AC3552" s="21">
        <f>IF(C3552&lt;=2000,0,MIN((C3552-2000)*Y3552,(R3552+S3552)*0.2))</f>
        <v/>
      </c>
      <c r="AD3552" s="21">
        <f>IF(C3552&lt;=2000,0,MIN((C3552-2000)*Z3552,(T3552+U3552)*0.2))</f>
        <v/>
      </c>
      <c r="AE3552" s="21">
        <f>AC3552*AA3552</f>
        <v/>
      </c>
      <c r="AF3552" s="21">
        <f>ROUNDDOWN(R3552,-2)+ROUNDDOWN(S3552,-2)</f>
        <v/>
      </c>
      <c r="AG3552" s="21">
        <f>ROUNDDOWN(MAX(0,R3552-(AB3552+AC3552+AE3552)*0.6),-2)+ROUNDDOWN(MAX(0,S3552-(AB3552+AC3552+AE3552)*0.4),-2)</f>
        <v/>
      </c>
      <c r="AH3552" s="21">
        <f>ROUNDDOWN(MAX(0,T3552-(AB3552+AD3552)*0.6),-2)+ROUNDDOWN(MAX(0,U3552-(AB3552+AD3552)*0.4),-2)</f>
        <v/>
      </c>
      <c r="AI3552" s="21">
        <f>ROUNDDOWN(T3552,-2)+ROUNDDOWN(U3552,-2)</f>
        <v/>
      </c>
      <c r="AJ3552" s="21">
        <f>M3552+AF3552</f>
        <v/>
      </c>
      <c r="AK3552" s="21">
        <f>M3552+AG3552</f>
        <v/>
      </c>
      <c r="AL3552" s="21">
        <f>N3552+AH3552</f>
        <v/>
      </c>
      <c r="AM3552" s="21">
        <f>O3552+AI3552</f>
        <v/>
      </c>
      <c r="AN3552" s="21">
        <f>N3552+AI3552</f>
        <v/>
      </c>
      <c r="AO3552" s="21">
        <f>ROUNDDOWN((R3552+S3552)*0.2/Y3552+2000,0)</f>
        <v/>
      </c>
      <c r="AP3552" s="21">
        <f>ROUNDDOWN((T3552+U3552)*0.2/Z3552+2000,0)</f>
        <v/>
      </c>
      <c r="AQ3552" s="21">
        <f>AL3552-AK3552</f>
        <v/>
      </c>
      <c r="AR3552" s="21">
        <f>AM3552-AK3552</f>
        <v/>
      </c>
      <c r="AS3552" s="21">
        <f>AM3552-AL3552</f>
        <v/>
      </c>
      <c r="AT3552" s="21">
        <f>AK3552+C3552-AJ3552</f>
        <v/>
      </c>
      <c r="AU3552" s="21">
        <f>AL3552+C3552-AM3552</f>
        <v/>
      </c>
      <c r="AV3552" s="21">
        <f>AN3552+C3552-AM3552</f>
        <v/>
      </c>
    </row>
    <row r="3553">
      <c r="A3553" t="inlineStr">
        <is>
          <t>1万円刻み</t>
        </is>
      </c>
      <c r="B3553" s="21">
        <f>'5_1万円刻み'!$A$1790</f>
        <v/>
      </c>
      <c r="C3553" s="21">
        <f>AO3553</f>
        <v/>
      </c>
      <c r="D3553" s="21" t="n">
        <v>0</v>
      </c>
      <c r="E3553" s="21">
        <f>ROUND(MIN(B3553/12,650000)*12*0.0915+MIN(B3553/12,1390000)*12*(0.0504+0)+B3553*0.005,0)</f>
        <v/>
      </c>
      <c r="F3553" s="21">
        <f>IF(B3553&lt;741000,0,IF(B3553&lt;2191000,B3553-740000,IF(B3553&lt;2193000,1451000,IF(B3553&lt;2196000,1453000,IF(B3553&lt;2200000,1456000,IF(B3553&lt;3600000,ROUND(ROUNDDOWN(B3553/4,-3)*2.8,0)-80000,IF(B3553&lt;6600000,ROUND(ROUNDDOWN(B3553/4,-3)*3.2,0)-440000,IF(B3553&lt;8500000,ROUNDDOWN(B3553*0.9,0)-1100000,B3553-1950000))))))))</f>
        <v/>
      </c>
      <c r="G3553" s="21">
        <f>IF(F3553&gt;23500000,NA(),IF(F3553&lt;=4890000,1040000,IF(F3553&lt;=6550000,670000,620000)))</f>
        <v/>
      </c>
      <c r="H3553" s="21">
        <f>IF(D3553&lt;=0,0,MAX(0,MIN(2000000,D3553-MIN(100000,ROUNDDOWN(F3553*0.05,0)))))</f>
        <v/>
      </c>
      <c r="I3553" s="21">
        <f>IF(C3553&lt;=2000,0,MIN(C3553,ROUNDDOWN(F3553*0.4,0))-2000)</f>
        <v/>
      </c>
      <c r="J3553" s="21">
        <f>MAX(0,ROUNDDOWN(F3553-E3553-G3553,-3))</f>
        <v/>
      </c>
      <c r="K3553" s="21">
        <f>MAX(0,ROUNDDOWN(F3553-E3553-G3553-H3553-I3553,-3))</f>
        <v/>
      </c>
      <c r="L3553" s="21">
        <f>MAX(0,ROUNDDOWN(F3553-E3553-G3553-H3553,-3))</f>
        <v/>
      </c>
      <c r="M3553" s="21">
        <f>IF(J3553&lt;=0,0,ROUNDDOWN((J3553*LOOKUP(J3553,{0,1950001,3300001,6950001,9000001,18000001,40000001},{0.05,0.1,0.2,0.23,0.33,0.4,0.45})-LOOKUP(J3553,{0,1950001,3300001,6950001,9000001,18000001,40000001},{0,97500,427500,636000,1536000,2796000,4796000}))*1.021,-2))</f>
        <v/>
      </c>
      <c r="N3553" s="21">
        <f>IF(K3553&lt;=0,0,ROUNDDOWN((K3553*LOOKUP(K3553,{0,1950001,3300001,6950001,9000001,18000001,40000001},{0.05,0.1,0.2,0.23,0.33,0.4,0.45})-LOOKUP(K3553,{0,1950001,3300001,6950001,9000001,18000001,40000001},{0,97500,427500,636000,1536000,2796000,4796000}))*1.021,-2))</f>
        <v/>
      </c>
      <c r="O3553" s="21">
        <f>IF(L3553&lt;=0,0,ROUNDDOWN((L3553*LOOKUP(L3553,{0,1950001,3300001,6950001,9000001,18000001,40000001},{0.05,0.1,0.2,0.23,0.33,0.4,0.45})-LOOKUP(L3553,{0,1950001,3300001,6950001,9000001,18000001,40000001},{0,97500,427500,636000,1536000,2796000,4796000}))*1.021,-2))</f>
        <v/>
      </c>
      <c r="P3553" s="21">
        <f>MAX(0,ROUNDDOWN(F3553-E3553-430000,-3))</f>
        <v/>
      </c>
      <c r="Q3553" s="21">
        <f>MAX(0,ROUNDDOWN(F3553-E3553-430000-H3553,-3))</f>
        <v/>
      </c>
      <c r="R3553" s="21">
        <f>IF(F3553&lt;=450000,0,MAX(0,P3553*0.06-MIN(50000,P3553)*0.03))</f>
        <v/>
      </c>
      <c r="S3553" s="21">
        <f>IF(F3553&lt;=450000,0,MAX(0,P3553*0.04-MIN(50000,P3553)*0.02))</f>
        <v/>
      </c>
      <c r="T3553" s="21">
        <f>IF(F3553&lt;=450000,0,MAX(0,Q3553*0.06-MIN(50000,Q3553)*0.03))</f>
        <v/>
      </c>
      <c r="U3553" s="21">
        <f>IF(F3553&lt;=450000,0,MAX(0,Q3553*0.04-MIN(50000,Q3553)*0.02))</f>
        <v/>
      </c>
      <c r="V3553" s="21">
        <f>50000+MAX(0,G3553-480000)</f>
        <v/>
      </c>
      <c r="W3553" s="21">
        <f>P3553-V3553</f>
        <v/>
      </c>
      <c r="X3553" s="21">
        <f>Q3553-V3553</f>
        <v/>
      </c>
      <c r="Y3553" s="22">
        <f>IF(W3553&lt;0,0.9,LOOKUP(W3553,{0,1950001,3300001,6950001,9000001,18000001,40000001},{0.84895,0.7979,0.6958,0.66517,0.56307,0.4916,0.44055}))</f>
        <v/>
      </c>
      <c r="Z3553" s="22">
        <f>IF(X3553&lt;0,0.9,LOOKUP(X3553,{0,1950001,3300001,6950001,9000001,18000001,40000001},{0.84895,0.7979,0.6958,0.66517,0.56307,0.4916,0.44055}))</f>
        <v/>
      </c>
      <c r="AA3553" s="22">
        <f>IF(W3553&lt;0,0,CHOOSE(MATCH(W3553,{0,1950001,3300001,6950001,9000001},1),5.105/84.895,10.21/79.79,20.42/69.58,23.483/66.517,33.693/56.307))</f>
        <v/>
      </c>
      <c r="AB3553" s="21">
        <f>IF(C3553&lt;=2000,0,(MIN(C3553,ROUNDDOWN(F3553*0.3,0))-2000)*0.1)</f>
        <v/>
      </c>
      <c r="AC3553" s="21">
        <f>IF(C3553&lt;=2000,0,MIN((C3553-2000)*Y3553,(R3553+S3553)*0.2))</f>
        <v/>
      </c>
      <c r="AD3553" s="21">
        <f>IF(C3553&lt;=2000,0,MIN((C3553-2000)*Z3553,(T3553+U3553)*0.2))</f>
        <v/>
      </c>
      <c r="AE3553" s="21">
        <f>AC3553*AA3553</f>
        <v/>
      </c>
      <c r="AF3553" s="21">
        <f>ROUNDDOWN(R3553,-2)+ROUNDDOWN(S3553,-2)</f>
        <v/>
      </c>
      <c r="AG3553" s="21">
        <f>ROUNDDOWN(MAX(0,R3553-(AB3553+AC3553+AE3553)*0.6),-2)+ROUNDDOWN(MAX(0,S3553-(AB3553+AC3553+AE3553)*0.4),-2)</f>
        <v/>
      </c>
      <c r="AH3553" s="21">
        <f>ROUNDDOWN(MAX(0,T3553-(AB3553+AD3553)*0.6),-2)+ROUNDDOWN(MAX(0,U3553-(AB3553+AD3553)*0.4),-2)</f>
        <v/>
      </c>
      <c r="AI3553" s="21">
        <f>ROUNDDOWN(T3553,-2)+ROUNDDOWN(U3553,-2)</f>
        <v/>
      </c>
      <c r="AJ3553" s="21">
        <f>M3553+AF3553</f>
        <v/>
      </c>
      <c r="AK3553" s="21">
        <f>M3553+AG3553</f>
        <v/>
      </c>
      <c r="AL3553" s="21">
        <f>N3553+AH3553</f>
        <v/>
      </c>
      <c r="AM3553" s="21">
        <f>O3553+AI3553</f>
        <v/>
      </c>
      <c r="AN3553" s="21">
        <f>N3553+AI3553</f>
        <v/>
      </c>
      <c r="AO3553" s="21">
        <f>ROUNDDOWN((R3553+S3553)*0.2/Y3553+2000,0)</f>
        <v/>
      </c>
      <c r="AP3553" s="21">
        <f>ROUNDDOWN((T3553+U3553)*0.2/Z3553+2000,0)</f>
        <v/>
      </c>
      <c r="AQ3553" s="21">
        <f>AL3553-AK3553</f>
        <v/>
      </c>
      <c r="AR3553" s="21">
        <f>AM3553-AK3553</f>
        <v/>
      </c>
      <c r="AS3553" s="21">
        <f>AM3553-AL3553</f>
        <v/>
      </c>
      <c r="AT3553" s="21">
        <f>AK3553+C3553-AJ3553</f>
        <v/>
      </c>
      <c r="AU3553" s="21">
        <f>AL3553+C3553-AM3553</f>
        <v/>
      </c>
      <c r="AV3553" s="21">
        <f>AN3553+C3553-AM3553</f>
        <v/>
      </c>
    </row>
    <row r="3554">
      <c r="A3554" t="inlineStr">
        <is>
          <t>1万円刻み</t>
        </is>
      </c>
      <c r="B3554" s="21">
        <f>'5_1万円刻み'!$A$1791</f>
        <v/>
      </c>
      <c r="C3554" s="21">
        <f>AO3554</f>
        <v/>
      </c>
      <c r="D3554" s="21" t="n">
        <v>0</v>
      </c>
      <c r="E3554" s="21">
        <f>ROUND(MIN(B3554/12,650000)*12*0.0915+MIN(B3554/12,1390000)*12*(0.0504+0)+B3554*0.005,0)</f>
        <v/>
      </c>
      <c r="F3554" s="21">
        <f>IF(B3554&lt;741000,0,IF(B3554&lt;2191000,B3554-740000,IF(B3554&lt;2193000,1451000,IF(B3554&lt;2196000,1453000,IF(B3554&lt;2200000,1456000,IF(B3554&lt;3600000,ROUND(ROUNDDOWN(B3554/4,-3)*2.8,0)-80000,IF(B3554&lt;6600000,ROUND(ROUNDDOWN(B3554/4,-3)*3.2,0)-440000,IF(B3554&lt;8500000,ROUNDDOWN(B3554*0.9,0)-1100000,B3554-1950000))))))))</f>
        <v/>
      </c>
      <c r="G3554" s="21">
        <f>IF(F3554&gt;23500000,NA(),IF(F3554&lt;=4890000,1040000,IF(F3554&lt;=6550000,670000,620000)))</f>
        <v/>
      </c>
      <c r="H3554" s="21">
        <f>IF(D3554&lt;=0,0,MAX(0,MIN(2000000,D3554-MIN(100000,ROUNDDOWN(F3554*0.05,0)))))</f>
        <v/>
      </c>
      <c r="I3554" s="21">
        <f>IF(C3554&lt;=2000,0,MIN(C3554,ROUNDDOWN(F3554*0.4,0))-2000)</f>
        <v/>
      </c>
      <c r="J3554" s="21">
        <f>MAX(0,ROUNDDOWN(F3554-E3554-G3554,-3))</f>
        <v/>
      </c>
      <c r="K3554" s="21">
        <f>MAX(0,ROUNDDOWN(F3554-E3554-G3554-H3554-I3554,-3))</f>
        <v/>
      </c>
      <c r="L3554" s="21">
        <f>MAX(0,ROUNDDOWN(F3554-E3554-G3554-H3554,-3))</f>
        <v/>
      </c>
      <c r="M3554" s="21">
        <f>IF(J3554&lt;=0,0,ROUNDDOWN((J3554*LOOKUP(J3554,{0,1950001,3300001,6950001,9000001,18000001,40000001},{0.05,0.1,0.2,0.23,0.33,0.4,0.45})-LOOKUP(J3554,{0,1950001,3300001,6950001,9000001,18000001,40000001},{0,97500,427500,636000,1536000,2796000,4796000}))*1.021,-2))</f>
        <v/>
      </c>
      <c r="N3554" s="21">
        <f>IF(K3554&lt;=0,0,ROUNDDOWN((K3554*LOOKUP(K3554,{0,1950001,3300001,6950001,9000001,18000001,40000001},{0.05,0.1,0.2,0.23,0.33,0.4,0.45})-LOOKUP(K3554,{0,1950001,3300001,6950001,9000001,18000001,40000001},{0,97500,427500,636000,1536000,2796000,4796000}))*1.021,-2))</f>
        <v/>
      </c>
      <c r="O3554" s="21">
        <f>IF(L3554&lt;=0,0,ROUNDDOWN((L3554*LOOKUP(L3554,{0,1950001,3300001,6950001,9000001,18000001,40000001},{0.05,0.1,0.2,0.23,0.33,0.4,0.45})-LOOKUP(L3554,{0,1950001,3300001,6950001,9000001,18000001,40000001},{0,97500,427500,636000,1536000,2796000,4796000}))*1.021,-2))</f>
        <v/>
      </c>
      <c r="P3554" s="21">
        <f>MAX(0,ROUNDDOWN(F3554-E3554-430000,-3))</f>
        <v/>
      </c>
      <c r="Q3554" s="21">
        <f>MAX(0,ROUNDDOWN(F3554-E3554-430000-H3554,-3))</f>
        <v/>
      </c>
      <c r="R3554" s="21">
        <f>IF(F3554&lt;=450000,0,MAX(0,P3554*0.06-MIN(50000,P3554)*0.03))</f>
        <v/>
      </c>
      <c r="S3554" s="21">
        <f>IF(F3554&lt;=450000,0,MAX(0,P3554*0.04-MIN(50000,P3554)*0.02))</f>
        <v/>
      </c>
      <c r="T3554" s="21">
        <f>IF(F3554&lt;=450000,0,MAX(0,Q3554*0.06-MIN(50000,Q3554)*0.03))</f>
        <v/>
      </c>
      <c r="U3554" s="21">
        <f>IF(F3554&lt;=450000,0,MAX(0,Q3554*0.04-MIN(50000,Q3554)*0.02))</f>
        <v/>
      </c>
      <c r="V3554" s="21">
        <f>50000+MAX(0,G3554-480000)</f>
        <v/>
      </c>
      <c r="W3554" s="21">
        <f>P3554-V3554</f>
        <v/>
      </c>
      <c r="X3554" s="21">
        <f>Q3554-V3554</f>
        <v/>
      </c>
      <c r="Y3554" s="22">
        <f>IF(W3554&lt;0,0.9,LOOKUP(W3554,{0,1950001,3300001,6950001,9000001,18000001,40000001},{0.84895,0.7979,0.6958,0.66517,0.56307,0.4916,0.44055}))</f>
        <v/>
      </c>
      <c r="Z3554" s="22">
        <f>IF(X3554&lt;0,0.9,LOOKUP(X3554,{0,1950001,3300001,6950001,9000001,18000001,40000001},{0.84895,0.7979,0.6958,0.66517,0.56307,0.4916,0.44055}))</f>
        <v/>
      </c>
      <c r="AA3554" s="22">
        <f>IF(W3554&lt;0,0,CHOOSE(MATCH(W3554,{0,1950001,3300001,6950001,9000001},1),5.105/84.895,10.21/79.79,20.42/69.58,23.483/66.517,33.693/56.307))</f>
        <v/>
      </c>
      <c r="AB3554" s="21">
        <f>IF(C3554&lt;=2000,0,(MIN(C3554,ROUNDDOWN(F3554*0.3,0))-2000)*0.1)</f>
        <v/>
      </c>
      <c r="AC3554" s="21">
        <f>IF(C3554&lt;=2000,0,MIN((C3554-2000)*Y3554,(R3554+S3554)*0.2))</f>
        <v/>
      </c>
      <c r="AD3554" s="21">
        <f>IF(C3554&lt;=2000,0,MIN((C3554-2000)*Z3554,(T3554+U3554)*0.2))</f>
        <v/>
      </c>
      <c r="AE3554" s="21">
        <f>AC3554*AA3554</f>
        <v/>
      </c>
      <c r="AF3554" s="21">
        <f>ROUNDDOWN(R3554,-2)+ROUNDDOWN(S3554,-2)</f>
        <v/>
      </c>
      <c r="AG3554" s="21">
        <f>ROUNDDOWN(MAX(0,R3554-(AB3554+AC3554+AE3554)*0.6),-2)+ROUNDDOWN(MAX(0,S3554-(AB3554+AC3554+AE3554)*0.4),-2)</f>
        <v/>
      </c>
      <c r="AH3554" s="21">
        <f>ROUNDDOWN(MAX(0,T3554-(AB3554+AD3554)*0.6),-2)+ROUNDDOWN(MAX(0,U3554-(AB3554+AD3554)*0.4),-2)</f>
        <v/>
      </c>
      <c r="AI3554" s="21">
        <f>ROUNDDOWN(T3554,-2)+ROUNDDOWN(U3554,-2)</f>
        <v/>
      </c>
      <c r="AJ3554" s="21">
        <f>M3554+AF3554</f>
        <v/>
      </c>
      <c r="AK3554" s="21">
        <f>M3554+AG3554</f>
        <v/>
      </c>
      <c r="AL3554" s="21">
        <f>N3554+AH3554</f>
        <v/>
      </c>
      <c r="AM3554" s="21">
        <f>O3554+AI3554</f>
        <v/>
      </c>
      <c r="AN3554" s="21">
        <f>N3554+AI3554</f>
        <v/>
      </c>
      <c r="AO3554" s="21">
        <f>ROUNDDOWN((R3554+S3554)*0.2/Y3554+2000,0)</f>
        <v/>
      </c>
      <c r="AP3554" s="21">
        <f>ROUNDDOWN((T3554+U3554)*0.2/Z3554+2000,0)</f>
        <v/>
      </c>
      <c r="AQ3554" s="21">
        <f>AL3554-AK3554</f>
        <v/>
      </c>
      <c r="AR3554" s="21">
        <f>AM3554-AK3554</f>
        <v/>
      </c>
      <c r="AS3554" s="21">
        <f>AM3554-AL3554</f>
        <v/>
      </c>
      <c r="AT3554" s="21">
        <f>AK3554+C3554-AJ3554</f>
        <v/>
      </c>
      <c r="AU3554" s="21">
        <f>AL3554+C3554-AM3554</f>
        <v/>
      </c>
      <c r="AV3554" s="21">
        <f>AN3554+C3554-AM3554</f>
        <v/>
      </c>
    </row>
    <row r="3555">
      <c r="A3555" t="inlineStr">
        <is>
          <t>1万円刻み</t>
        </is>
      </c>
      <c r="B3555" s="21">
        <f>'5_1万円刻み'!$A$1792</f>
        <v/>
      </c>
      <c r="C3555" s="21">
        <f>AO3555</f>
        <v/>
      </c>
      <c r="D3555" s="21" t="n">
        <v>0</v>
      </c>
      <c r="E3555" s="21">
        <f>ROUND(MIN(B3555/12,650000)*12*0.0915+MIN(B3555/12,1390000)*12*(0.0504+0)+B3555*0.005,0)</f>
        <v/>
      </c>
      <c r="F3555" s="21">
        <f>IF(B3555&lt;741000,0,IF(B3555&lt;2191000,B3555-740000,IF(B3555&lt;2193000,1451000,IF(B3555&lt;2196000,1453000,IF(B3555&lt;2200000,1456000,IF(B3555&lt;3600000,ROUND(ROUNDDOWN(B3555/4,-3)*2.8,0)-80000,IF(B3555&lt;6600000,ROUND(ROUNDDOWN(B3555/4,-3)*3.2,0)-440000,IF(B3555&lt;8500000,ROUNDDOWN(B3555*0.9,0)-1100000,B3555-1950000))))))))</f>
        <v/>
      </c>
      <c r="G3555" s="21">
        <f>IF(F3555&gt;23500000,NA(),IF(F3555&lt;=4890000,1040000,IF(F3555&lt;=6550000,670000,620000)))</f>
        <v/>
      </c>
      <c r="H3555" s="21">
        <f>IF(D3555&lt;=0,0,MAX(0,MIN(2000000,D3555-MIN(100000,ROUNDDOWN(F3555*0.05,0)))))</f>
        <v/>
      </c>
      <c r="I3555" s="21">
        <f>IF(C3555&lt;=2000,0,MIN(C3555,ROUNDDOWN(F3555*0.4,0))-2000)</f>
        <v/>
      </c>
      <c r="J3555" s="21">
        <f>MAX(0,ROUNDDOWN(F3555-E3555-G3555,-3))</f>
        <v/>
      </c>
      <c r="K3555" s="21">
        <f>MAX(0,ROUNDDOWN(F3555-E3555-G3555-H3555-I3555,-3))</f>
        <v/>
      </c>
      <c r="L3555" s="21">
        <f>MAX(0,ROUNDDOWN(F3555-E3555-G3555-H3555,-3))</f>
        <v/>
      </c>
      <c r="M3555" s="21">
        <f>IF(J3555&lt;=0,0,ROUNDDOWN((J3555*LOOKUP(J3555,{0,1950001,3300001,6950001,9000001,18000001,40000001},{0.05,0.1,0.2,0.23,0.33,0.4,0.45})-LOOKUP(J3555,{0,1950001,3300001,6950001,9000001,18000001,40000001},{0,97500,427500,636000,1536000,2796000,4796000}))*1.021,-2))</f>
        <v/>
      </c>
      <c r="N3555" s="21">
        <f>IF(K3555&lt;=0,0,ROUNDDOWN((K3555*LOOKUP(K3555,{0,1950001,3300001,6950001,9000001,18000001,40000001},{0.05,0.1,0.2,0.23,0.33,0.4,0.45})-LOOKUP(K3555,{0,1950001,3300001,6950001,9000001,18000001,40000001},{0,97500,427500,636000,1536000,2796000,4796000}))*1.021,-2))</f>
        <v/>
      </c>
      <c r="O3555" s="21">
        <f>IF(L3555&lt;=0,0,ROUNDDOWN((L3555*LOOKUP(L3555,{0,1950001,3300001,6950001,9000001,18000001,40000001},{0.05,0.1,0.2,0.23,0.33,0.4,0.45})-LOOKUP(L3555,{0,1950001,3300001,6950001,9000001,18000001,40000001},{0,97500,427500,636000,1536000,2796000,4796000}))*1.021,-2))</f>
        <v/>
      </c>
      <c r="P3555" s="21">
        <f>MAX(0,ROUNDDOWN(F3555-E3555-430000,-3))</f>
        <v/>
      </c>
      <c r="Q3555" s="21">
        <f>MAX(0,ROUNDDOWN(F3555-E3555-430000-H3555,-3))</f>
        <v/>
      </c>
      <c r="R3555" s="21">
        <f>IF(F3555&lt;=450000,0,MAX(0,P3555*0.06-MIN(50000,P3555)*0.03))</f>
        <v/>
      </c>
      <c r="S3555" s="21">
        <f>IF(F3555&lt;=450000,0,MAX(0,P3555*0.04-MIN(50000,P3555)*0.02))</f>
        <v/>
      </c>
      <c r="T3555" s="21">
        <f>IF(F3555&lt;=450000,0,MAX(0,Q3555*0.06-MIN(50000,Q3555)*0.03))</f>
        <v/>
      </c>
      <c r="U3555" s="21">
        <f>IF(F3555&lt;=450000,0,MAX(0,Q3555*0.04-MIN(50000,Q3555)*0.02))</f>
        <v/>
      </c>
      <c r="V3555" s="21">
        <f>50000+MAX(0,G3555-480000)</f>
        <v/>
      </c>
      <c r="W3555" s="21">
        <f>P3555-V3555</f>
        <v/>
      </c>
      <c r="X3555" s="21">
        <f>Q3555-V3555</f>
        <v/>
      </c>
      <c r="Y3555" s="22">
        <f>IF(W3555&lt;0,0.9,LOOKUP(W3555,{0,1950001,3300001,6950001,9000001,18000001,40000001},{0.84895,0.7979,0.6958,0.66517,0.56307,0.4916,0.44055}))</f>
        <v/>
      </c>
      <c r="Z3555" s="22">
        <f>IF(X3555&lt;0,0.9,LOOKUP(X3555,{0,1950001,3300001,6950001,9000001,18000001,40000001},{0.84895,0.7979,0.6958,0.66517,0.56307,0.4916,0.44055}))</f>
        <v/>
      </c>
      <c r="AA3555" s="22">
        <f>IF(W3555&lt;0,0,CHOOSE(MATCH(W3555,{0,1950001,3300001,6950001,9000001},1),5.105/84.895,10.21/79.79,20.42/69.58,23.483/66.517,33.693/56.307))</f>
        <v/>
      </c>
      <c r="AB3555" s="21">
        <f>IF(C3555&lt;=2000,0,(MIN(C3555,ROUNDDOWN(F3555*0.3,0))-2000)*0.1)</f>
        <v/>
      </c>
      <c r="AC3555" s="21">
        <f>IF(C3555&lt;=2000,0,MIN((C3555-2000)*Y3555,(R3555+S3555)*0.2))</f>
        <v/>
      </c>
      <c r="AD3555" s="21">
        <f>IF(C3555&lt;=2000,0,MIN((C3555-2000)*Z3555,(T3555+U3555)*0.2))</f>
        <v/>
      </c>
      <c r="AE3555" s="21">
        <f>AC3555*AA3555</f>
        <v/>
      </c>
      <c r="AF3555" s="21">
        <f>ROUNDDOWN(R3555,-2)+ROUNDDOWN(S3555,-2)</f>
        <v/>
      </c>
      <c r="AG3555" s="21">
        <f>ROUNDDOWN(MAX(0,R3555-(AB3555+AC3555+AE3555)*0.6),-2)+ROUNDDOWN(MAX(0,S3555-(AB3555+AC3555+AE3555)*0.4),-2)</f>
        <v/>
      </c>
      <c r="AH3555" s="21">
        <f>ROUNDDOWN(MAX(0,T3555-(AB3555+AD3555)*0.6),-2)+ROUNDDOWN(MAX(0,U3555-(AB3555+AD3555)*0.4),-2)</f>
        <v/>
      </c>
      <c r="AI3555" s="21">
        <f>ROUNDDOWN(T3555,-2)+ROUNDDOWN(U3555,-2)</f>
        <v/>
      </c>
      <c r="AJ3555" s="21">
        <f>M3555+AF3555</f>
        <v/>
      </c>
      <c r="AK3555" s="21">
        <f>M3555+AG3555</f>
        <v/>
      </c>
      <c r="AL3555" s="21">
        <f>N3555+AH3555</f>
        <v/>
      </c>
      <c r="AM3555" s="21">
        <f>O3555+AI3555</f>
        <v/>
      </c>
      <c r="AN3555" s="21">
        <f>N3555+AI3555</f>
        <v/>
      </c>
      <c r="AO3555" s="21">
        <f>ROUNDDOWN((R3555+S3555)*0.2/Y3555+2000,0)</f>
        <v/>
      </c>
      <c r="AP3555" s="21">
        <f>ROUNDDOWN((T3555+U3555)*0.2/Z3555+2000,0)</f>
        <v/>
      </c>
      <c r="AQ3555" s="21">
        <f>AL3555-AK3555</f>
        <v/>
      </c>
      <c r="AR3555" s="21">
        <f>AM3555-AK3555</f>
        <v/>
      </c>
      <c r="AS3555" s="21">
        <f>AM3555-AL3555</f>
        <v/>
      </c>
      <c r="AT3555" s="21">
        <f>AK3555+C3555-AJ3555</f>
        <v/>
      </c>
      <c r="AU3555" s="21">
        <f>AL3555+C3555-AM3555</f>
        <v/>
      </c>
      <c r="AV3555" s="21">
        <f>AN3555+C3555-AM3555</f>
        <v/>
      </c>
    </row>
    <row r="3556">
      <c r="A3556" t="inlineStr">
        <is>
          <t>1万円刻み</t>
        </is>
      </c>
      <c r="B3556" s="21">
        <f>'5_1万円刻み'!$A$1793</f>
        <v/>
      </c>
      <c r="C3556" s="21">
        <f>AO3556</f>
        <v/>
      </c>
      <c r="D3556" s="21" t="n">
        <v>0</v>
      </c>
      <c r="E3556" s="21">
        <f>ROUND(MIN(B3556/12,650000)*12*0.0915+MIN(B3556/12,1390000)*12*(0.0504+0)+B3556*0.005,0)</f>
        <v/>
      </c>
      <c r="F3556" s="21">
        <f>IF(B3556&lt;741000,0,IF(B3556&lt;2191000,B3556-740000,IF(B3556&lt;2193000,1451000,IF(B3556&lt;2196000,1453000,IF(B3556&lt;2200000,1456000,IF(B3556&lt;3600000,ROUND(ROUNDDOWN(B3556/4,-3)*2.8,0)-80000,IF(B3556&lt;6600000,ROUND(ROUNDDOWN(B3556/4,-3)*3.2,0)-440000,IF(B3556&lt;8500000,ROUNDDOWN(B3556*0.9,0)-1100000,B3556-1950000))))))))</f>
        <v/>
      </c>
      <c r="G3556" s="21">
        <f>IF(F3556&gt;23500000,NA(),IF(F3556&lt;=4890000,1040000,IF(F3556&lt;=6550000,670000,620000)))</f>
        <v/>
      </c>
      <c r="H3556" s="21">
        <f>IF(D3556&lt;=0,0,MAX(0,MIN(2000000,D3556-MIN(100000,ROUNDDOWN(F3556*0.05,0)))))</f>
        <v/>
      </c>
      <c r="I3556" s="21">
        <f>IF(C3556&lt;=2000,0,MIN(C3556,ROUNDDOWN(F3556*0.4,0))-2000)</f>
        <v/>
      </c>
      <c r="J3556" s="21">
        <f>MAX(0,ROUNDDOWN(F3556-E3556-G3556,-3))</f>
        <v/>
      </c>
      <c r="K3556" s="21">
        <f>MAX(0,ROUNDDOWN(F3556-E3556-G3556-H3556-I3556,-3))</f>
        <v/>
      </c>
      <c r="L3556" s="21">
        <f>MAX(0,ROUNDDOWN(F3556-E3556-G3556-H3556,-3))</f>
        <v/>
      </c>
      <c r="M3556" s="21">
        <f>IF(J3556&lt;=0,0,ROUNDDOWN((J3556*LOOKUP(J3556,{0,1950001,3300001,6950001,9000001,18000001,40000001},{0.05,0.1,0.2,0.23,0.33,0.4,0.45})-LOOKUP(J3556,{0,1950001,3300001,6950001,9000001,18000001,40000001},{0,97500,427500,636000,1536000,2796000,4796000}))*1.021,-2))</f>
        <v/>
      </c>
      <c r="N3556" s="21">
        <f>IF(K3556&lt;=0,0,ROUNDDOWN((K3556*LOOKUP(K3556,{0,1950001,3300001,6950001,9000001,18000001,40000001},{0.05,0.1,0.2,0.23,0.33,0.4,0.45})-LOOKUP(K3556,{0,1950001,3300001,6950001,9000001,18000001,40000001},{0,97500,427500,636000,1536000,2796000,4796000}))*1.021,-2))</f>
        <v/>
      </c>
      <c r="O3556" s="21">
        <f>IF(L3556&lt;=0,0,ROUNDDOWN((L3556*LOOKUP(L3556,{0,1950001,3300001,6950001,9000001,18000001,40000001},{0.05,0.1,0.2,0.23,0.33,0.4,0.45})-LOOKUP(L3556,{0,1950001,3300001,6950001,9000001,18000001,40000001},{0,97500,427500,636000,1536000,2796000,4796000}))*1.021,-2))</f>
        <v/>
      </c>
      <c r="P3556" s="21">
        <f>MAX(0,ROUNDDOWN(F3556-E3556-430000,-3))</f>
        <v/>
      </c>
      <c r="Q3556" s="21">
        <f>MAX(0,ROUNDDOWN(F3556-E3556-430000-H3556,-3))</f>
        <v/>
      </c>
      <c r="R3556" s="21">
        <f>IF(F3556&lt;=450000,0,MAX(0,P3556*0.06-MIN(50000,P3556)*0.03))</f>
        <v/>
      </c>
      <c r="S3556" s="21">
        <f>IF(F3556&lt;=450000,0,MAX(0,P3556*0.04-MIN(50000,P3556)*0.02))</f>
        <v/>
      </c>
      <c r="T3556" s="21">
        <f>IF(F3556&lt;=450000,0,MAX(0,Q3556*0.06-MIN(50000,Q3556)*0.03))</f>
        <v/>
      </c>
      <c r="U3556" s="21">
        <f>IF(F3556&lt;=450000,0,MAX(0,Q3556*0.04-MIN(50000,Q3556)*0.02))</f>
        <v/>
      </c>
      <c r="V3556" s="21">
        <f>50000+MAX(0,G3556-480000)</f>
        <v/>
      </c>
      <c r="W3556" s="21">
        <f>P3556-V3556</f>
        <v/>
      </c>
      <c r="X3556" s="21">
        <f>Q3556-V3556</f>
        <v/>
      </c>
      <c r="Y3556" s="22">
        <f>IF(W3556&lt;0,0.9,LOOKUP(W3556,{0,1950001,3300001,6950001,9000001,18000001,40000001},{0.84895,0.7979,0.6958,0.66517,0.56307,0.4916,0.44055}))</f>
        <v/>
      </c>
      <c r="Z3556" s="22">
        <f>IF(X3556&lt;0,0.9,LOOKUP(X3556,{0,1950001,3300001,6950001,9000001,18000001,40000001},{0.84895,0.7979,0.6958,0.66517,0.56307,0.4916,0.44055}))</f>
        <v/>
      </c>
      <c r="AA3556" s="22">
        <f>IF(W3556&lt;0,0,CHOOSE(MATCH(W3556,{0,1950001,3300001,6950001,9000001},1),5.105/84.895,10.21/79.79,20.42/69.58,23.483/66.517,33.693/56.307))</f>
        <v/>
      </c>
      <c r="AB3556" s="21">
        <f>IF(C3556&lt;=2000,0,(MIN(C3556,ROUNDDOWN(F3556*0.3,0))-2000)*0.1)</f>
        <v/>
      </c>
      <c r="AC3556" s="21">
        <f>IF(C3556&lt;=2000,0,MIN((C3556-2000)*Y3556,(R3556+S3556)*0.2))</f>
        <v/>
      </c>
      <c r="AD3556" s="21">
        <f>IF(C3556&lt;=2000,0,MIN((C3556-2000)*Z3556,(T3556+U3556)*0.2))</f>
        <v/>
      </c>
      <c r="AE3556" s="21">
        <f>AC3556*AA3556</f>
        <v/>
      </c>
      <c r="AF3556" s="21">
        <f>ROUNDDOWN(R3556,-2)+ROUNDDOWN(S3556,-2)</f>
        <v/>
      </c>
      <c r="AG3556" s="21">
        <f>ROUNDDOWN(MAX(0,R3556-(AB3556+AC3556+AE3556)*0.6),-2)+ROUNDDOWN(MAX(0,S3556-(AB3556+AC3556+AE3556)*0.4),-2)</f>
        <v/>
      </c>
      <c r="AH3556" s="21">
        <f>ROUNDDOWN(MAX(0,T3556-(AB3556+AD3556)*0.6),-2)+ROUNDDOWN(MAX(0,U3556-(AB3556+AD3556)*0.4),-2)</f>
        <v/>
      </c>
      <c r="AI3556" s="21">
        <f>ROUNDDOWN(T3556,-2)+ROUNDDOWN(U3556,-2)</f>
        <v/>
      </c>
      <c r="AJ3556" s="21">
        <f>M3556+AF3556</f>
        <v/>
      </c>
      <c r="AK3556" s="21">
        <f>M3556+AG3556</f>
        <v/>
      </c>
      <c r="AL3556" s="21">
        <f>N3556+AH3556</f>
        <v/>
      </c>
      <c r="AM3556" s="21">
        <f>O3556+AI3556</f>
        <v/>
      </c>
      <c r="AN3556" s="21">
        <f>N3556+AI3556</f>
        <v/>
      </c>
      <c r="AO3556" s="21">
        <f>ROUNDDOWN((R3556+S3556)*0.2/Y3556+2000,0)</f>
        <v/>
      </c>
      <c r="AP3556" s="21">
        <f>ROUNDDOWN((T3556+U3556)*0.2/Z3556+2000,0)</f>
        <v/>
      </c>
      <c r="AQ3556" s="21">
        <f>AL3556-AK3556</f>
        <v/>
      </c>
      <c r="AR3556" s="21">
        <f>AM3556-AK3556</f>
        <v/>
      </c>
      <c r="AS3556" s="21">
        <f>AM3556-AL3556</f>
        <v/>
      </c>
      <c r="AT3556" s="21">
        <f>AK3556+C3556-AJ3556</f>
        <v/>
      </c>
      <c r="AU3556" s="21">
        <f>AL3556+C3556-AM3556</f>
        <v/>
      </c>
      <c r="AV3556" s="21">
        <f>AN3556+C3556-AM3556</f>
        <v/>
      </c>
    </row>
    <row r="3557">
      <c r="A3557" t="inlineStr">
        <is>
          <t>1万円刻み</t>
        </is>
      </c>
      <c r="B3557" s="21">
        <f>'5_1万円刻み'!$A$1794</f>
        <v/>
      </c>
      <c r="C3557" s="21">
        <f>AO3557</f>
        <v/>
      </c>
      <c r="D3557" s="21" t="n">
        <v>0</v>
      </c>
      <c r="E3557" s="21">
        <f>ROUND(MIN(B3557/12,650000)*12*0.0915+MIN(B3557/12,1390000)*12*(0.0504+0)+B3557*0.005,0)</f>
        <v/>
      </c>
      <c r="F3557" s="21">
        <f>IF(B3557&lt;741000,0,IF(B3557&lt;2191000,B3557-740000,IF(B3557&lt;2193000,1451000,IF(B3557&lt;2196000,1453000,IF(B3557&lt;2200000,1456000,IF(B3557&lt;3600000,ROUND(ROUNDDOWN(B3557/4,-3)*2.8,0)-80000,IF(B3557&lt;6600000,ROUND(ROUNDDOWN(B3557/4,-3)*3.2,0)-440000,IF(B3557&lt;8500000,ROUNDDOWN(B3557*0.9,0)-1100000,B3557-1950000))))))))</f>
        <v/>
      </c>
      <c r="G3557" s="21">
        <f>IF(F3557&gt;23500000,NA(),IF(F3557&lt;=4890000,1040000,IF(F3557&lt;=6550000,670000,620000)))</f>
        <v/>
      </c>
      <c r="H3557" s="21">
        <f>IF(D3557&lt;=0,0,MAX(0,MIN(2000000,D3557-MIN(100000,ROUNDDOWN(F3557*0.05,0)))))</f>
        <v/>
      </c>
      <c r="I3557" s="21">
        <f>IF(C3557&lt;=2000,0,MIN(C3557,ROUNDDOWN(F3557*0.4,0))-2000)</f>
        <v/>
      </c>
      <c r="J3557" s="21">
        <f>MAX(0,ROUNDDOWN(F3557-E3557-G3557,-3))</f>
        <v/>
      </c>
      <c r="K3557" s="21">
        <f>MAX(0,ROUNDDOWN(F3557-E3557-G3557-H3557-I3557,-3))</f>
        <v/>
      </c>
      <c r="L3557" s="21">
        <f>MAX(0,ROUNDDOWN(F3557-E3557-G3557-H3557,-3))</f>
        <v/>
      </c>
      <c r="M3557" s="21">
        <f>IF(J3557&lt;=0,0,ROUNDDOWN((J3557*LOOKUP(J3557,{0,1950001,3300001,6950001,9000001,18000001,40000001},{0.05,0.1,0.2,0.23,0.33,0.4,0.45})-LOOKUP(J3557,{0,1950001,3300001,6950001,9000001,18000001,40000001},{0,97500,427500,636000,1536000,2796000,4796000}))*1.021,-2))</f>
        <v/>
      </c>
      <c r="N3557" s="21">
        <f>IF(K3557&lt;=0,0,ROUNDDOWN((K3557*LOOKUP(K3557,{0,1950001,3300001,6950001,9000001,18000001,40000001},{0.05,0.1,0.2,0.23,0.33,0.4,0.45})-LOOKUP(K3557,{0,1950001,3300001,6950001,9000001,18000001,40000001},{0,97500,427500,636000,1536000,2796000,4796000}))*1.021,-2))</f>
        <v/>
      </c>
      <c r="O3557" s="21">
        <f>IF(L3557&lt;=0,0,ROUNDDOWN((L3557*LOOKUP(L3557,{0,1950001,3300001,6950001,9000001,18000001,40000001},{0.05,0.1,0.2,0.23,0.33,0.4,0.45})-LOOKUP(L3557,{0,1950001,3300001,6950001,9000001,18000001,40000001},{0,97500,427500,636000,1536000,2796000,4796000}))*1.021,-2))</f>
        <v/>
      </c>
      <c r="P3557" s="21">
        <f>MAX(0,ROUNDDOWN(F3557-E3557-430000,-3))</f>
        <v/>
      </c>
      <c r="Q3557" s="21">
        <f>MAX(0,ROUNDDOWN(F3557-E3557-430000-H3557,-3))</f>
        <v/>
      </c>
      <c r="R3557" s="21">
        <f>IF(F3557&lt;=450000,0,MAX(0,P3557*0.06-MIN(50000,P3557)*0.03))</f>
        <v/>
      </c>
      <c r="S3557" s="21">
        <f>IF(F3557&lt;=450000,0,MAX(0,P3557*0.04-MIN(50000,P3557)*0.02))</f>
        <v/>
      </c>
      <c r="T3557" s="21">
        <f>IF(F3557&lt;=450000,0,MAX(0,Q3557*0.06-MIN(50000,Q3557)*0.03))</f>
        <v/>
      </c>
      <c r="U3557" s="21">
        <f>IF(F3557&lt;=450000,0,MAX(0,Q3557*0.04-MIN(50000,Q3557)*0.02))</f>
        <v/>
      </c>
      <c r="V3557" s="21">
        <f>50000+MAX(0,G3557-480000)</f>
        <v/>
      </c>
      <c r="W3557" s="21">
        <f>P3557-V3557</f>
        <v/>
      </c>
      <c r="X3557" s="21">
        <f>Q3557-V3557</f>
        <v/>
      </c>
      <c r="Y3557" s="22">
        <f>IF(W3557&lt;0,0.9,LOOKUP(W3557,{0,1950001,3300001,6950001,9000001,18000001,40000001},{0.84895,0.7979,0.6958,0.66517,0.56307,0.4916,0.44055}))</f>
        <v/>
      </c>
      <c r="Z3557" s="22">
        <f>IF(X3557&lt;0,0.9,LOOKUP(X3557,{0,1950001,3300001,6950001,9000001,18000001,40000001},{0.84895,0.7979,0.6958,0.66517,0.56307,0.4916,0.44055}))</f>
        <v/>
      </c>
      <c r="AA3557" s="22">
        <f>IF(W3557&lt;0,0,CHOOSE(MATCH(W3557,{0,1950001,3300001,6950001,9000001},1),5.105/84.895,10.21/79.79,20.42/69.58,23.483/66.517,33.693/56.307))</f>
        <v/>
      </c>
      <c r="AB3557" s="21">
        <f>IF(C3557&lt;=2000,0,(MIN(C3557,ROUNDDOWN(F3557*0.3,0))-2000)*0.1)</f>
        <v/>
      </c>
      <c r="AC3557" s="21">
        <f>IF(C3557&lt;=2000,0,MIN((C3557-2000)*Y3557,(R3557+S3557)*0.2))</f>
        <v/>
      </c>
      <c r="AD3557" s="21">
        <f>IF(C3557&lt;=2000,0,MIN((C3557-2000)*Z3557,(T3557+U3557)*0.2))</f>
        <v/>
      </c>
      <c r="AE3557" s="21">
        <f>AC3557*AA3557</f>
        <v/>
      </c>
      <c r="AF3557" s="21">
        <f>ROUNDDOWN(R3557,-2)+ROUNDDOWN(S3557,-2)</f>
        <v/>
      </c>
      <c r="AG3557" s="21">
        <f>ROUNDDOWN(MAX(0,R3557-(AB3557+AC3557+AE3557)*0.6),-2)+ROUNDDOWN(MAX(0,S3557-(AB3557+AC3557+AE3557)*0.4),-2)</f>
        <v/>
      </c>
      <c r="AH3557" s="21">
        <f>ROUNDDOWN(MAX(0,T3557-(AB3557+AD3557)*0.6),-2)+ROUNDDOWN(MAX(0,U3557-(AB3557+AD3557)*0.4),-2)</f>
        <v/>
      </c>
      <c r="AI3557" s="21">
        <f>ROUNDDOWN(T3557,-2)+ROUNDDOWN(U3557,-2)</f>
        <v/>
      </c>
      <c r="AJ3557" s="21">
        <f>M3557+AF3557</f>
        <v/>
      </c>
      <c r="AK3557" s="21">
        <f>M3557+AG3557</f>
        <v/>
      </c>
      <c r="AL3557" s="21">
        <f>N3557+AH3557</f>
        <v/>
      </c>
      <c r="AM3557" s="21">
        <f>O3557+AI3557</f>
        <v/>
      </c>
      <c r="AN3557" s="21">
        <f>N3557+AI3557</f>
        <v/>
      </c>
      <c r="AO3557" s="21">
        <f>ROUNDDOWN((R3557+S3557)*0.2/Y3557+2000,0)</f>
        <v/>
      </c>
      <c r="AP3557" s="21">
        <f>ROUNDDOWN((T3557+U3557)*0.2/Z3557+2000,0)</f>
        <v/>
      </c>
      <c r="AQ3557" s="21">
        <f>AL3557-AK3557</f>
        <v/>
      </c>
      <c r="AR3557" s="21">
        <f>AM3557-AK3557</f>
        <v/>
      </c>
      <c r="AS3557" s="21">
        <f>AM3557-AL3557</f>
        <v/>
      </c>
      <c r="AT3557" s="21">
        <f>AK3557+C3557-AJ3557</f>
        <v/>
      </c>
      <c r="AU3557" s="21">
        <f>AL3557+C3557-AM3557</f>
        <v/>
      </c>
      <c r="AV3557" s="21">
        <f>AN3557+C3557-AM3557</f>
        <v/>
      </c>
    </row>
    <row r="3558">
      <c r="A3558" t="inlineStr">
        <is>
          <t>1万円刻み</t>
        </is>
      </c>
      <c r="B3558" s="21">
        <f>'5_1万円刻み'!$A$1795</f>
        <v/>
      </c>
      <c r="C3558" s="21">
        <f>AO3558</f>
        <v/>
      </c>
      <c r="D3558" s="21" t="n">
        <v>0</v>
      </c>
      <c r="E3558" s="21">
        <f>ROUND(MIN(B3558/12,650000)*12*0.0915+MIN(B3558/12,1390000)*12*(0.0504+0)+B3558*0.005,0)</f>
        <v/>
      </c>
      <c r="F3558" s="21">
        <f>IF(B3558&lt;741000,0,IF(B3558&lt;2191000,B3558-740000,IF(B3558&lt;2193000,1451000,IF(B3558&lt;2196000,1453000,IF(B3558&lt;2200000,1456000,IF(B3558&lt;3600000,ROUND(ROUNDDOWN(B3558/4,-3)*2.8,0)-80000,IF(B3558&lt;6600000,ROUND(ROUNDDOWN(B3558/4,-3)*3.2,0)-440000,IF(B3558&lt;8500000,ROUNDDOWN(B3558*0.9,0)-1100000,B3558-1950000))))))))</f>
        <v/>
      </c>
      <c r="G3558" s="21">
        <f>IF(F3558&gt;23500000,NA(),IF(F3558&lt;=4890000,1040000,IF(F3558&lt;=6550000,670000,620000)))</f>
        <v/>
      </c>
      <c r="H3558" s="21">
        <f>IF(D3558&lt;=0,0,MAX(0,MIN(2000000,D3558-MIN(100000,ROUNDDOWN(F3558*0.05,0)))))</f>
        <v/>
      </c>
      <c r="I3558" s="21">
        <f>IF(C3558&lt;=2000,0,MIN(C3558,ROUNDDOWN(F3558*0.4,0))-2000)</f>
        <v/>
      </c>
      <c r="J3558" s="21">
        <f>MAX(0,ROUNDDOWN(F3558-E3558-G3558,-3))</f>
        <v/>
      </c>
      <c r="K3558" s="21">
        <f>MAX(0,ROUNDDOWN(F3558-E3558-G3558-H3558-I3558,-3))</f>
        <v/>
      </c>
      <c r="L3558" s="21">
        <f>MAX(0,ROUNDDOWN(F3558-E3558-G3558-H3558,-3))</f>
        <v/>
      </c>
      <c r="M3558" s="21">
        <f>IF(J3558&lt;=0,0,ROUNDDOWN((J3558*LOOKUP(J3558,{0,1950001,3300001,6950001,9000001,18000001,40000001},{0.05,0.1,0.2,0.23,0.33,0.4,0.45})-LOOKUP(J3558,{0,1950001,3300001,6950001,9000001,18000001,40000001},{0,97500,427500,636000,1536000,2796000,4796000}))*1.021,-2))</f>
        <v/>
      </c>
      <c r="N3558" s="21">
        <f>IF(K3558&lt;=0,0,ROUNDDOWN((K3558*LOOKUP(K3558,{0,1950001,3300001,6950001,9000001,18000001,40000001},{0.05,0.1,0.2,0.23,0.33,0.4,0.45})-LOOKUP(K3558,{0,1950001,3300001,6950001,9000001,18000001,40000001},{0,97500,427500,636000,1536000,2796000,4796000}))*1.021,-2))</f>
        <v/>
      </c>
      <c r="O3558" s="21">
        <f>IF(L3558&lt;=0,0,ROUNDDOWN((L3558*LOOKUP(L3558,{0,1950001,3300001,6950001,9000001,18000001,40000001},{0.05,0.1,0.2,0.23,0.33,0.4,0.45})-LOOKUP(L3558,{0,1950001,3300001,6950001,9000001,18000001,40000001},{0,97500,427500,636000,1536000,2796000,4796000}))*1.021,-2))</f>
        <v/>
      </c>
      <c r="P3558" s="21">
        <f>MAX(0,ROUNDDOWN(F3558-E3558-430000,-3))</f>
        <v/>
      </c>
      <c r="Q3558" s="21">
        <f>MAX(0,ROUNDDOWN(F3558-E3558-430000-H3558,-3))</f>
        <v/>
      </c>
      <c r="R3558" s="21">
        <f>IF(F3558&lt;=450000,0,MAX(0,P3558*0.06-MIN(50000,P3558)*0.03))</f>
        <v/>
      </c>
      <c r="S3558" s="21">
        <f>IF(F3558&lt;=450000,0,MAX(0,P3558*0.04-MIN(50000,P3558)*0.02))</f>
        <v/>
      </c>
      <c r="T3558" s="21">
        <f>IF(F3558&lt;=450000,0,MAX(0,Q3558*0.06-MIN(50000,Q3558)*0.03))</f>
        <v/>
      </c>
      <c r="U3558" s="21">
        <f>IF(F3558&lt;=450000,0,MAX(0,Q3558*0.04-MIN(50000,Q3558)*0.02))</f>
        <v/>
      </c>
      <c r="V3558" s="21">
        <f>50000+MAX(0,G3558-480000)</f>
        <v/>
      </c>
      <c r="W3558" s="21">
        <f>P3558-V3558</f>
        <v/>
      </c>
      <c r="X3558" s="21">
        <f>Q3558-V3558</f>
        <v/>
      </c>
      <c r="Y3558" s="22">
        <f>IF(W3558&lt;0,0.9,LOOKUP(W3558,{0,1950001,3300001,6950001,9000001,18000001,40000001},{0.84895,0.7979,0.6958,0.66517,0.56307,0.4916,0.44055}))</f>
        <v/>
      </c>
      <c r="Z3558" s="22">
        <f>IF(X3558&lt;0,0.9,LOOKUP(X3558,{0,1950001,3300001,6950001,9000001,18000001,40000001},{0.84895,0.7979,0.6958,0.66517,0.56307,0.4916,0.44055}))</f>
        <v/>
      </c>
      <c r="AA3558" s="22">
        <f>IF(W3558&lt;0,0,CHOOSE(MATCH(W3558,{0,1950001,3300001,6950001,9000001},1),5.105/84.895,10.21/79.79,20.42/69.58,23.483/66.517,33.693/56.307))</f>
        <v/>
      </c>
      <c r="AB3558" s="21">
        <f>IF(C3558&lt;=2000,0,(MIN(C3558,ROUNDDOWN(F3558*0.3,0))-2000)*0.1)</f>
        <v/>
      </c>
      <c r="AC3558" s="21">
        <f>IF(C3558&lt;=2000,0,MIN((C3558-2000)*Y3558,(R3558+S3558)*0.2))</f>
        <v/>
      </c>
      <c r="AD3558" s="21">
        <f>IF(C3558&lt;=2000,0,MIN((C3558-2000)*Z3558,(T3558+U3558)*0.2))</f>
        <v/>
      </c>
      <c r="AE3558" s="21">
        <f>AC3558*AA3558</f>
        <v/>
      </c>
      <c r="AF3558" s="21">
        <f>ROUNDDOWN(R3558,-2)+ROUNDDOWN(S3558,-2)</f>
        <v/>
      </c>
      <c r="AG3558" s="21">
        <f>ROUNDDOWN(MAX(0,R3558-(AB3558+AC3558+AE3558)*0.6),-2)+ROUNDDOWN(MAX(0,S3558-(AB3558+AC3558+AE3558)*0.4),-2)</f>
        <v/>
      </c>
      <c r="AH3558" s="21">
        <f>ROUNDDOWN(MAX(0,T3558-(AB3558+AD3558)*0.6),-2)+ROUNDDOWN(MAX(0,U3558-(AB3558+AD3558)*0.4),-2)</f>
        <v/>
      </c>
      <c r="AI3558" s="21">
        <f>ROUNDDOWN(T3558,-2)+ROUNDDOWN(U3558,-2)</f>
        <v/>
      </c>
      <c r="AJ3558" s="21">
        <f>M3558+AF3558</f>
        <v/>
      </c>
      <c r="AK3558" s="21">
        <f>M3558+AG3558</f>
        <v/>
      </c>
      <c r="AL3558" s="21">
        <f>N3558+AH3558</f>
        <v/>
      </c>
      <c r="AM3558" s="21">
        <f>O3558+AI3558</f>
        <v/>
      </c>
      <c r="AN3558" s="21">
        <f>N3558+AI3558</f>
        <v/>
      </c>
      <c r="AO3558" s="21">
        <f>ROUNDDOWN((R3558+S3558)*0.2/Y3558+2000,0)</f>
        <v/>
      </c>
      <c r="AP3558" s="21">
        <f>ROUNDDOWN((T3558+U3558)*0.2/Z3558+2000,0)</f>
        <v/>
      </c>
      <c r="AQ3558" s="21">
        <f>AL3558-AK3558</f>
        <v/>
      </c>
      <c r="AR3558" s="21">
        <f>AM3558-AK3558</f>
        <v/>
      </c>
      <c r="AS3558" s="21">
        <f>AM3558-AL3558</f>
        <v/>
      </c>
      <c r="AT3558" s="21">
        <f>AK3558+C3558-AJ3558</f>
        <v/>
      </c>
      <c r="AU3558" s="21">
        <f>AL3558+C3558-AM3558</f>
        <v/>
      </c>
      <c r="AV3558" s="21">
        <f>AN3558+C3558-AM3558</f>
        <v/>
      </c>
    </row>
    <row r="3559">
      <c r="A3559" t="inlineStr">
        <is>
          <t>1万円刻み</t>
        </is>
      </c>
      <c r="B3559" s="21">
        <f>'5_1万円刻み'!$A$1796</f>
        <v/>
      </c>
      <c r="C3559" s="21">
        <f>AO3559</f>
        <v/>
      </c>
      <c r="D3559" s="21" t="n">
        <v>0</v>
      </c>
      <c r="E3559" s="21">
        <f>ROUND(MIN(B3559/12,650000)*12*0.0915+MIN(B3559/12,1390000)*12*(0.0504+0)+B3559*0.005,0)</f>
        <v/>
      </c>
      <c r="F3559" s="21">
        <f>IF(B3559&lt;741000,0,IF(B3559&lt;2191000,B3559-740000,IF(B3559&lt;2193000,1451000,IF(B3559&lt;2196000,1453000,IF(B3559&lt;2200000,1456000,IF(B3559&lt;3600000,ROUND(ROUNDDOWN(B3559/4,-3)*2.8,0)-80000,IF(B3559&lt;6600000,ROUND(ROUNDDOWN(B3559/4,-3)*3.2,0)-440000,IF(B3559&lt;8500000,ROUNDDOWN(B3559*0.9,0)-1100000,B3559-1950000))))))))</f>
        <v/>
      </c>
      <c r="G3559" s="21">
        <f>IF(F3559&gt;23500000,NA(),IF(F3559&lt;=4890000,1040000,IF(F3559&lt;=6550000,670000,620000)))</f>
        <v/>
      </c>
      <c r="H3559" s="21">
        <f>IF(D3559&lt;=0,0,MAX(0,MIN(2000000,D3559-MIN(100000,ROUNDDOWN(F3559*0.05,0)))))</f>
        <v/>
      </c>
      <c r="I3559" s="21">
        <f>IF(C3559&lt;=2000,0,MIN(C3559,ROUNDDOWN(F3559*0.4,0))-2000)</f>
        <v/>
      </c>
      <c r="J3559" s="21">
        <f>MAX(0,ROUNDDOWN(F3559-E3559-G3559,-3))</f>
        <v/>
      </c>
      <c r="K3559" s="21">
        <f>MAX(0,ROUNDDOWN(F3559-E3559-G3559-H3559-I3559,-3))</f>
        <v/>
      </c>
      <c r="L3559" s="21">
        <f>MAX(0,ROUNDDOWN(F3559-E3559-G3559-H3559,-3))</f>
        <v/>
      </c>
      <c r="M3559" s="21">
        <f>IF(J3559&lt;=0,0,ROUNDDOWN((J3559*LOOKUP(J3559,{0,1950001,3300001,6950001,9000001,18000001,40000001},{0.05,0.1,0.2,0.23,0.33,0.4,0.45})-LOOKUP(J3559,{0,1950001,3300001,6950001,9000001,18000001,40000001},{0,97500,427500,636000,1536000,2796000,4796000}))*1.021,-2))</f>
        <v/>
      </c>
      <c r="N3559" s="21">
        <f>IF(K3559&lt;=0,0,ROUNDDOWN((K3559*LOOKUP(K3559,{0,1950001,3300001,6950001,9000001,18000001,40000001},{0.05,0.1,0.2,0.23,0.33,0.4,0.45})-LOOKUP(K3559,{0,1950001,3300001,6950001,9000001,18000001,40000001},{0,97500,427500,636000,1536000,2796000,4796000}))*1.021,-2))</f>
        <v/>
      </c>
      <c r="O3559" s="21">
        <f>IF(L3559&lt;=0,0,ROUNDDOWN((L3559*LOOKUP(L3559,{0,1950001,3300001,6950001,9000001,18000001,40000001},{0.05,0.1,0.2,0.23,0.33,0.4,0.45})-LOOKUP(L3559,{0,1950001,3300001,6950001,9000001,18000001,40000001},{0,97500,427500,636000,1536000,2796000,4796000}))*1.021,-2))</f>
        <v/>
      </c>
      <c r="P3559" s="21">
        <f>MAX(0,ROUNDDOWN(F3559-E3559-430000,-3))</f>
        <v/>
      </c>
      <c r="Q3559" s="21">
        <f>MAX(0,ROUNDDOWN(F3559-E3559-430000-H3559,-3))</f>
        <v/>
      </c>
      <c r="R3559" s="21">
        <f>IF(F3559&lt;=450000,0,MAX(0,P3559*0.06-MIN(50000,P3559)*0.03))</f>
        <v/>
      </c>
      <c r="S3559" s="21">
        <f>IF(F3559&lt;=450000,0,MAX(0,P3559*0.04-MIN(50000,P3559)*0.02))</f>
        <v/>
      </c>
      <c r="T3559" s="21">
        <f>IF(F3559&lt;=450000,0,MAX(0,Q3559*0.06-MIN(50000,Q3559)*0.03))</f>
        <v/>
      </c>
      <c r="U3559" s="21">
        <f>IF(F3559&lt;=450000,0,MAX(0,Q3559*0.04-MIN(50000,Q3559)*0.02))</f>
        <v/>
      </c>
      <c r="V3559" s="21">
        <f>50000+MAX(0,G3559-480000)</f>
        <v/>
      </c>
      <c r="W3559" s="21">
        <f>P3559-V3559</f>
        <v/>
      </c>
      <c r="X3559" s="21">
        <f>Q3559-V3559</f>
        <v/>
      </c>
      <c r="Y3559" s="22">
        <f>IF(W3559&lt;0,0.9,LOOKUP(W3559,{0,1950001,3300001,6950001,9000001,18000001,40000001},{0.84895,0.7979,0.6958,0.66517,0.56307,0.4916,0.44055}))</f>
        <v/>
      </c>
      <c r="Z3559" s="22">
        <f>IF(X3559&lt;0,0.9,LOOKUP(X3559,{0,1950001,3300001,6950001,9000001,18000001,40000001},{0.84895,0.7979,0.6958,0.66517,0.56307,0.4916,0.44055}))</f>
        <v/>
      </c>
      <c r="AA3559" s="22">
        <f>IF(W3559&lt;0,0,CHOOSE(MATCH(W3559,{0,1950001,3300001,6950001,9000001},1),5.105/84.895,10.21/79.79,20.42/69.58,23.483/66.517,33.693/56.307))</f>
        <v/>
      </c>
      <c r="AB3559" s="21">
        <f>IF(C3559&lt;=2000,0,(MIN(C3559,ROUNDDOWN(F3559*0.3,0))-2000)*0.1)</f>
        <v/>
      </c>
      <c r="AC3559" s="21">
        <f>IF(C3559&lt;=2000,0,MIN((C3559-2000)*Y3559,(R3559+S3559)*0.2))</f>
        <v/>
      </c>
      <c r="AD3559" s="21">
        <f>IF(C3559&lt;=2000,0,MIN((C3559-2000)*Z3559,(T3559+U3559)*0.2))</f>
        <v/>
      </c>
      <c r="AE3559" s="21">
        <f>AC3559*AA3559</f>
        <v/>
      </c>
      <c r="AF3559" s="21">
        <f>ROUNDDOWN(R3559,-2)+ROUNDDOWN(S3559,-2)</f>
        <v/>
      </c>
      <c r="AG3559" s="21">
        <f>ROUNDDOWN(MAX(0,R3559-(AB3559+AC3559+AE3559)*0.6),-2)+ROUNDDOWN(MAX(0,S3559-(AB3559+AC3559+AE3559)*0.4),-2)</f>
        <v/>
      </c>
      <c r="AH3559" s="21">
        <f>ROUNDDOWN(MAX(0,T3559-(AB3559+AD3559)*0.6),-2)+ROUNDDOWN(MAX(0,U3559-(AB3559+AD3559)*0.4),-2)</f>
        <v/>
      </c>
      <c r="AI3559" s="21">
        <f>ROUNDDOWN(T3559,-2)+ROUNDDOWN(U3559,-2)</f>
        <v/>
      </c>
      <c r="AJ3559" s="21">
        <f>M3559+AF3559</f>
        <v/>
      </c>
      <c r="AK3559" s="21">
        <f>M3559+AG3559</f>
        <v/>
      </c>
      <c r="AL3559" s="21">
        <f>N3559+AH3559</f>
        <v/>
      </c>
      <c r="AM3559" s="21">
        <f>O3559+AI3559</f>
        <v/>
      </c>
      <c r="AN3559" s="21">
        <f>N3559+AI3559</f>
        <v/>
      </c>
      <c r="AO3559" s="21">
        <f>ROUNDDOWN((R3559+S3559)*0.2/Y3559+2000,0)</f>
        <v/>
      </c>
      <c r="AP3559" s="21">
        <f>ROUNDDOWN((T3559+U3559)*0.2/Z3559+2000,0)</f>
        <v/>
      </c>
      <c r="AQ3559" s="21">
        <f>AL3559-AK3559</f>
        <v/>
      </c>
      <c r="AR3559" s="21">
        <f>AM3559-AK3559</f>
        <v/>
      </c>
      <c r="AS3559" s="21">
        <f>AM3559-AL3559</f>
        <v/>
      </c>
      <c r="AT3559" s="21">
        <f>AK3559+C3559-AJ3559</f>
        <v/>
      </c>
      <c r="AU3559" s="21">
        <f>AL3559+C3559-AM3559</f>
        <v/>
      </c>
      <c r="AV3559" s="21">
        <f>AN3559+C3559-AM3559</f>
        <v/>
      </c>
    </row>
    <row r="3560">
      <c r="A3560" t="inlineStr">
        <is>
          <t>1万円刻み</t>
        </is>
      </c>
      <c r="B3560" s="21">
        <f>'5_1万円刻み'!$A$1797</f>
        <v/>
      </c>
      <c r="C3560" s="21">
        <f>AO3560</f>
        <v/>
      </c>
      <c r="D3560" s="21" t="n">
        <v>0</v>
      </c>
      <c r="E3560" s="21">
        <f>ROUND(MIN(B3560/12,650000)*12*0.0915+MIN(B3560/12,1390000)*12*(0.0504+0)+B3560*0.005,0)</f>
        <v/>
      </c>
      <c r="F3560" s="21">
        <f>IF(B3560&lt;741000,0,IF(B3560&lt;2191000,B3560-740000,IF(B3560&lt;2193000,1451000,IF(B3560&lt;2196000,1453000,IF(B3560&lt;2200000,1456000,IF(B3560&lt;3600000,ROUND(ROUNDDOWN(B3560/4,-3)*2.8,0)-80000,IF(B3560&lt;6600000,ROUND(ROUNDDOWN(B3560/4,-3)*3.2,0)-440000,IF(B3560&lt;8500000,ROUNDDOWN(B3560*0.9,0)-1100000,B3560-1950000))))))))</f>
        <v/>
      </c>
      <c r="G3560" s="21">
        <f>IF(F3560&gt;23500000,NA(),IF(F3560&lt;=4890000,1040000,IF(F3560&lt;=6550000,670000,620000)))</f>
        <v/>
      </c>
      <c r="H3560" s="21">
        <f>IF(D3560&lt;=0,0,MAX(0,MIN(2000000,D3560-MIN(100000,ROUNDDOWN(F3560*0.05,0)))))</f>
        <v/>
      </c>
      <c r="I3560" s="21">
        <f>IF(C3560&lt;=2000,0,MIN(C3560,ROUNDDOWN(F3560*0.4,0))-2000)</f>
        <v/>
      </c>
      <c r="J3560" s="21">
        <f>MAX(0,ROUNDDOWN(F3560-E3560-G3560,-3))</f>
        <v/>
      </c>
      <c r="K3560" s="21">
        <f>MAX(0,ROUNDDOWN(F3560-E3560-G3560-H3560-I3560,-3))</f>
        <v/>
      </c>
      <c r="L3560" s="21">
        <f>MAX(0,ROUNDDOWN(F3560-E3560-G3560-H3560,-3))</f>
        <v/>
      </c>
      <c r="M3560" s="21">
        <f>IF(J3560&lt;=0,0,ROUNDDOWN((J3560*LOOKUP(J3560,{0,1950001,3300001,6950001,9000001,18000001,40000001},{0.05,0.1,0.2,0.23,0.33,0.4,0.45})-LOOKUP(J3560,{0,1950001,3300001,6950001,9000001,18000001,40000001},{0,97500,427500,636000,1536000,2796000,4796000}))*1.021,-2))</f>
        <v/>
      </c>
      <c r="N3560" s="21">
        <f>IF(K3560&lt;=0,0,ROUNDDOWN((K3560*LOOKUP(K3560,{0,1950001,3300001,6950001,9000001,18000001,40000001},{0.05,0.1,0.2,0.23,0.33,0.4,0.45})-LOOKUP(K3560,{0,1950001,3300001,6950001,9000001,18000001,40000001},{0,97500,427500,636000,1536000,2796000,4796000}))*1.021,-2))</f>
        <v/>
      </c>
      <c r="O3560" s="21">
        <f>IF(L3560&lt;=0,0,ROUNDDOWN((L3560*LOOKUP(L3560,{0,1950001,3300001,6950001,9000001,18000001,40000001},{0.05,0.1,0.2,0.23,0.33,0.4,0.45})-LOOKUP(L3560,{0,1950001,3300001,6950001,9000001,18000001,40000001},{0,97500,427500,636000,1536000,2796000,4796000}))*1.021,-2))</f>
        <v/>
      </c>
      <c r="P3560" s="21">
        <f>MAX(0,ROUNDDOWN(F3560-E3560-430000,-3))</f>
        <v/>
      </c>
      <c r="Q3560" s="21">
        <f>MAX(0,ROUNDDOWN(F3560-E3560-430000-H3560,-3))</f>
        <v/>
      </c>
      <c r="R3560" s="21">
        <f>IF(F3560&lt;=450000,0,MAX(0,P3560*0.06-MIN(50000,P3560)*0.03))</f>
        <v/>
      </c>
      <c r="S3560" s="21">
        <f>IF(F3560&lt;=450000,0,MAX(0,P3560*0.04-MIN(50000,P3560)*0.02))</f>
        <v/>
      </c>
      <c r="T3560" s="21">
        <f>IF(F3560&lt;=450000,0,MAX(0,Q3560*0.06-MIN(50000,Q3560)*0.03))</f>
        <v/>
      </c>
      <c r="U3560" s="21">
        <f>IF(F3560&lt;=450000,0,MAX(0,Q3560*0.04-MIN(50000,Q3560)*0.02))</f>
        <v/>
      </c>
      <c r="V3560" s="21">
        <f>50000+MAX(0,G3560-480000)</f>
        <v/>
      </c>
      <c r="W3560" s="21">
        <f>P3560-V3560</f>
        <v/>
      </c>
      <c r="X3560" s="21">
        <f>Q3560-V3560</f>
        <v/>
      </c>
      <c r="Y3560" s="22">
        <f>IF(W3560&lt;0,0.9,LOOKUP(W3560,{0,1950001,3300001,6950001,9000001,18000001,40000001},{0.84895,0.7979,0.6958,0.66517,0.56307,0.4916,0.44055}))</f>
        <v/>
      </c>
      <c r="Z3560" s="22">
        <f>IF(X3560&lt;0,0.9,LOOKUP(X3560,{0,1950001,3300001,6950001,9000001,18000001,40000001},{0.84895,0.7979,0.6958,0.66517,0.56307,0.4916,0.44055}))</f>
        <v/>
      </c>
      <c r="AA3560" s="22">
        <f>IF(W3560&lt;0,0,CHOOSE(MATCH(W3560,{0,1950001,3300001,6950001,9000001},1),5.105/84.895,10.21/79.79,20.42/69.58,23.483/66.517,33.693/56.307))</f>
        <v/>
      </c>
      <c r="AB3560" s="21">
        <f>IF(C3560&lt;=2000,0,(MIN(C3560,ROUNDDOWN(F3560*0.3,0))-2000)*0.1)</f>
        <v/>
      </c>
      <c r="AC3560" s="21">
        <f>IF(C3560&lt;=2000,0,MIN((C3560-2000)*Y3560,(R3560+S3560)*0.2))</f>
        <v/>
      </c>
      <c r="AD3560" s="21">
        <f>IF(C3560&lt;=2000,0,MIN((C3560-2000)*Z3560,(T3560+U3560)*0.2))</f>
        <v/>
      </c>
      <c r="AE3560" s="21">
        <f>AC3560*AA3560</f>
        <v/>
      </c>
      <c r="AF3560" s="21">
        <f>ROUNDDOWN(R3560,-2)+ROUNDDOWN(S3560,-2)</f>
        <v/>
      </c>
      <c r="AG3560" s="21">
        <f>ROUNDDOWN(MAX(0,R3560-(AB3560+AC3560+AE3560)*0.6),-2)+ROUNDDOWN(MAX(0,S3560-(AB3560+AC3560+AE3560)*0.4),-2)</f>
        <v/>
      </c>
      <c r="AH3560" s="21">
        <f>ROUNDDOWN(MAX(0,T3560-(AB3560+AD3560)*0.6),-2)+ROUNDDOWN(MAX(0,U3560-(AB3560+AD3560)*0.4),-2)</f>
        <v/>
      </c>
      <c r="AI3560" s="21">
        <f>ROUNDDOWN(T3560,-2)+ROUNDDOWN(U3560,-2)</f>
        <v/>
      </c>
      <c r="AJ3560" s="21">
        <f>M3560+AF3560</f>
        <v/>
      </c>
      <c r="AK3560" s="21">
        <f>M3560+AG3560</f>
        <v/>
      </c>
      <c r="AL3560" s="21">
        <f>N3560+AH3560</f>
        <v/>
      </c>
      <c r="AM3560" s="21">
        <f>O3560+AI3560</f>
        <v/>
      </c>
      <c r="AN3560" s="21">
        <f>N3560+AI3560</f>
        <v/>
      </c>
      <c r="AO3560" s="21">
        <f>ROUNDDOWN((R3560+S3560)*0.2/Y3560+2000,0)</f>
        <v/>
      </c>
      <c r="AP3560" s="21">
        <f>ROUNDDOWN((T3560+U3560)*0.2/Z3560+2000,0)</f>
        <v/>
      </c>
      <c r="AQ3560" s="21">
        <f>AL3560-AK3560</f>
        <v/>
      </c>
      <c r="AR3560" s="21">
        <f>AM3560-AK3560</f>
        <v/>
      </c>
      <c r="AS3560" s="21">
        <f>AM3560-AL3560</f>
        <v/>
      </c>
      <c r="AT3560" s="21">
        <f>AK3560+C3560-AJ3560</f>
        <v/>
      </c>
      <c r="AU3560" s="21">
        <f>AL3560+C3560-AM3560</f>
        <v/>
      </c>
      <c r="AV3560" s="21">
        <f>AN3560+C3560-AM3560</f>
        <v/>
      </c>
    </row>
    <row r="3561">
      <c r="A3561" t="inlineStr">
        <is>
          <t>1万円刻み</t>
        </is>
      </c>
      <c r="B3561" s="21">
        <f>'5_1万円刻み'!$A$1798</f>
        <v/>
      </c>
      <c r="C3561" s="21">
        <f>AO3561</f>
        <v/>
      </c>
      <c r="D3561" s="21" t="n">
        <v>0</v>
      </c>
      <c r="E3561" s="21">
        <f>ROUND(MIN(B3561/12,650000)*12*0.0915+MIN(B3561/12,1390000)*12*(0.0504+0)+B3561*0.005,0)</f>
        <v/>
      </c>
      <c r="F3561" s="21">
        <f>IF(B3561&lt;741000,0,IF(B3561&lt;2191000,B3561-740000,IF(B3561&lt;2193000,1451000,IF(B3561&lt;2196000,1453000,IF(B3561&lt;2200000,1456000,IF(B3561&lt;3600000,ROUND(ROUNDDOWN(B3561/4,-3)*2.8,0)-80000,IF(B3561&lt;6600000,ROUND(ROUNDDOWN(B3561/4,-3)*3.2,0)-440000,IF(B3561&lt;8500000,ROUNDDOWN(B3561*0.9,0)-1100000,B3561-1950000))))))))</f>
        <v/>
      </c>
      <c r="G3561" s="21">
        <f>IF(F3561&gt;23500000,NA(),IF(F3561&lt;=4890000,1040000,IF(F3561&lt;=6550000,670000,620000)))</f>
        <v/>
      </c>
      <c r="H3561" s="21">
        <f>IF(D3561&lt;=0,0,MAX(0,MIN(2000000,D3561-MIN(100000,ROUNDDOWN(F3561*0.05,0)))))</f>
        <v/>
      </c>
      <c r="I3561" s="21">
        <f>IF(C3561&lt;=2000,0,MIN(C3561,ROUNDDOWN(F3561*0.4,0))-2000)</f>
        <v/>
      </c>
      <c r="J3561" s="21">
        <f>MAX(0,ROUNDDOWN(F3561-E3561-G3561,-3))</f>
        <v/>
      </c>
      <c r="K3561" s="21">
        <f>MAX(0,ROUNDDOWN(F3561-E3561-G3561-H3561-I3561,-3))</f>
        <v/>
      </c>
      <c r="L3561" s="21">
        <f>MAX(0,ROUNDDOWN(F3561-E3561-G3561-H3561,-3))</f>
        <v/>
      </c>
      <c r="M3561" s="21">
        <f>IF(J3561&lt;=0,0,ROUNDDOWN((J3561*LOOKUP(J3561,{0,1950001,3300001,6950001,9000001,18000001,40000001},{0.05,0.1,0.2,0.23,0.33,0.4,0.45})-LOOKUP(J3561,{0,1950001,3300001,6950001,9000001,18000001,40000001},{0,97500,427500,636000,1536000,2796000,4796000}))*1.021,-2))</f>
        <v/>
      </c>
      <c r="N3561" s="21">
        <f>IF(K3561&lt;=0,0,ROUNDDOWN((K3561*LOOKUP(K3561,{0,1950001,3300001,6950001,9000001,18000001,40000001},{0.05,0.1,0.2,0.23,0.33,0.4,0.45})-LOOKUP(K3561,{0,1950001,3300001,6950001,9000001,18000001,40000001},{0,97500,427500,636000,1536000,2796000,4796000}))*1.021,-2))</f>
        <v/>
      </c>
      <c r="O3561" s="21">
        <f>IF(L3561&lt;=0,0,ROUNDDOWN((L3561*LOOKUP(L3561,{0,1950001,3300001,6950001,9000001,18000001,40000001},{0.05,0.1,0.2,0.23,0.33,0.4,0.45})-LOOKUP(L3561,{0,1950001,3300001,6950001,9000001,18000001,40000001},{0,97500,427500,636000,1536000,2796000,4796000}))*1.021,-2))</f>
        <v/>
      </c>
      <c r="P3561" s="21">
        <f>MAX(0,ROUNDDOWN(F3561-E3561-430000,-3))</f>
        <v/>
      </c>
      <c r="Q3561" s="21">
        <f>MAX(0,ROUNDDOWN(F3561-E3561-430000-H3561,-3))</f>
        <v/>
      </c>
      <c r="R3561" s="21">
        <f>IF(F3561&lt;=450000,0,MAX(0,P3561*0.06-MIN(50000,P3561)*0.03))</f>
        <v/>
      </c>
      <c r="S3561" s="21">
        <f>IF(F3561&lt;=450000,0,MAX(0,P3561*0.04-MIN(50000,P3561)*0.02))</f>
        <v/>
      </c>
      <c r="T3561" s="21">
        <f>IF(F3561&lt;=450000,0,MAX(0,Q3561*0.06-MIN(50000,Q3561)*0.03))</f>
        <v/>
      </c>
      <c r="U3561" s="21">
        <f>IF(F3561&lt;=450000,0,MAX(0,Q3561*0.04-MIN(50000,Q3561)*0.02))</f>
        <v/>
      </c>
      <c r="V3561" s="21">
        <f>50000+MAX(0,G3561-480000)</f>
        <v/>
      </c>
      <c r="W3561" s="21">
        <f>P3561-V3561</f>
        <v/>
      </c>
      <c r="X3561" s="21">
        <f>Q3561-V3561</f>
        <v/>
      </c>
      <c r="Y3561" s="22">
        <f>IF(W3561&lt;0,0.9,LOOKUP(W3561,{0,1950001,3300001,6950001,9000001,18000001,40000001},{0.84895,0.7979,0.6958,0.66517,0.56307,0.4916,0.44055}))</f>
        <v/>
      </c>
      <c r="Z3561" s="22">
        <f>IF(X3561&lt;0,0.9,LOOKUP(X3561,{0,1950001,3300001,6950001,9000001,18000001,40000001},{0.84895,0.7979,0.6958,0.66517,0.56307,0.4916,0.44055}))</f>
        <v/>
      </c>
      <c r="AA3561" s="22">
        <f>IF(W3561&lt;0,0,CHOOSE(MATCH(W3561,{0,1950001,3300001,6950001,9000001},1),5.105/84.895,10.21/79.79,20.42/69.58,23.483/66.517,33.693/56.307))</f>
        <v/>
      </c>
      <c r="AB3561" s="21">
        <f>IF(C3561&lt;=2000,0,(MIN(C3561,ROUNDDOWN(F3561*0.3,0))-2000)*0.1)</f>
        <v/>
      </c>
      <c r="AC3561" s="21">
        <f>IF(C3561&lt;=2000,0,MIN((C3561-2000)*Y3561,(R3561+S3561)*0.2))</f>
        <v/>
      </c>
      <c r="AD3561" s="21">
        <f>IF(C3561&lt;=2000,0,MIN((C3561-2000)*Z3561,(T3561+U3561)*0.2))</f>
        <v/>
      </c>
      <c r="AE3561" s="21">
        <f>AC3561*AA3561</f>
        <v/>
      </c>
      <c r="AF3561" s="21">
        <f>ROUNDDOWN(R3561,-2)+ROUNDDOWN(S3561,-2)</f>
        <v/>
      </c>
      <c r="AG3561" s="21">
        <f>ROUNDDOWN(MAX(0,R3561-(AB3561+AC3561+AE3561)*0.6),-2)+ROUNDDOWN(MAX(0,S3561-(AB3561+AC3561+AE3561)*0.4),-2)</f>
        <v/>
      </c>
      <c r="AH3561" s="21">
        <f>ROUNDDOWN(MAX(0,T3561-(AB3561+AD3561)*0.6),-2)+ROUNDDOWN(MAX(0,U3561-(AB3561+AD3561)*0.4),-2)</f>
        <v/>
      </c>
      <c r="AI3561" s="21">
        <f>ROUNDDOWN(T3561,-2)+ROUNDDOWN(U3561,-2)</f>
        <v/>
      </c>
      <c r="AJ3561" s="21">
        <f>M3561+AF3561</f>
        <v/>
      </c>
      <c r="AK3561" s="21">
        <f>M3561+AG3561</f>
        <v/>
      </c>
      <c r="AL3561" s="21">
        <f>N3561+AH3561</f>
        <v/>
      </c>
      <c r="AM3561" s="21">
        <f>O3561+AI3561</f>
        <v/>
      </c>
      <c r="AN3561" s="21">
        <f>N3561+AI3561</f>
        <v/>
      </c>
      <c r="AO3561" s="21">
        <f>ROUNDDOWN((R3561+S3561)*0.2/Y3561+2000,0)</f>
        <v/>
      </c>
      <c r="AP3561" s="21">
        <f>ROUNDDOWN((T3561+U3561)*0.2/Z3561+2000,0)</f>
        <v/>
      </c>
      <c r="AQ3561" s="21">
        <f>AL3561-AK3561</f>
        <v/>
      </c>
      <c r="AR3561" s="21">
        <f>AM3561-AK3561</f>
        <v/>
      </c>
      <c r="AS3561" s="21">
        <f>AM3561-AL3561</f>
        <v/>
      </c>
      <c r="AT3561" s="21">
        <f>AK3561+C3561-AJ3561</f>
        <v/>
      </c>
      <c r="AU3561" s="21">
        <f>AL3561+C3561-AM3561</f>
        <v/>
      </c>
      <c r="AV3561" s="21">
        <f>AN3561+C3561-AM3561</f>
        <v/>
      </c>
    </row>
    <row r="3562">
      <c r="A3562" t="inlineStr">
        <is>
          <t>1万円刻み</t>
        </is>
      </c>
      <c r="B3562" s="21">
        <f>'5_1万円刻み'!$A$1799</f>
        <v/>
      </c>
      <c r="C3562" s="21">
        <f>AO3562</f>
        <v/>
      </c>
      <c r="D3562" s="21" t="n">
        <v>0</v>
      </c>
      <c r="E3562" s="21">
        <f>ROUND(MIN(B3562/12,650000)*12*0.0915+MIN(B3562/12,1390000)*12*(0.0504+0)+B3562*0.005,0)</f>
        <v/>
      </c>
      <c r="F3562" s="21">
        <f>IF(B3562&lt;741000,0,IF(B3562&lt;2191000,B3562-740000,IF(B3562&lt;2193000,1451000,IF(B3562&lt;2196000,1453000,IF(B3562&lt;2200000,1456000,IF(B3562&lt;3600000,ROUND(ROUNDDOWN(B3562/4,-3)*2.8,0)-80000,IF(B3562&lt;6600000,ROUND(ROUNDDOWN(B3562/4,-3)*3.2,0)-440000,IF(B3562&lt;8500000,ROUNDDOWN(B3562*0.9,0)-1100000,B3562-1950000))))))))</f>
        <v/>
      </c>
      <c r="G3562" s="21">
        <f>IF(F3562&gt;23500000,NA(),IF(F3562&lt;=4890000,1040000,IF(F3562&lt;=6550000,670000,620000)))</f>
        <v/>
      </c>
      <c r="H3562" s="21">
        <f>IF(D3562&lt;=0,0,MAX(0,MIN(2000000,D3562-MIN(100000,ROUNDDOWN(F3562*0.05,0)))))</f>
        <v/>
      </c>
      <c r="I3562" s="21">
        <f>IF(C3562&lt;=2000,0,MIN(C3562,ROUNDDOWN(F3562*0.4,0))-2000)</f>
        <v/>
      </c>
      <c r="J3562" s="21">
        <f>MAX(0,ROUNDDOWN(F3562-E3562-G3562,-3))</f>
        <v/>
      </c>
      <c r="K3562" s="21">
        <f>MAX(0,ROUNDDOWN(F3562-E3562-G3562-H3562-I3562,-3))</f>
        <v/>
      </c>
      <c r="L3562" s="21">
        <f>MAX(0,ROUNDDOWN(F3562-E3562-G3562-H3562,-3))</f>
        <v/>
      </c>
      <c r="M3562" s="21">
        <f>IF(J3562&lt;=0,0,ROUNDDOWN((J3562*LOOKUP(J3562,{0,1950001,3300001,6950001,9000001,18000001,40000001},{0.05,0.1,0.2,0.23,0.33,0.4,0.45})-LOOKUP(J3562,{0,1950001,3300001,6950001,9000001,18000001,40000001},{0,97500,427500,636000,1536000,2796000,4796000}))*1.021,-2))</f>
        <v/>
      </c>
      <c r="N3562" s="21">
        <f>IF(K3562&lt;=0,0,ROUNDDOWN((K3562*LOOKUP(K3562,{0,1950001,3300001,6950001,9000001,18000001,40000001},{0.05,0.1,0.2,0.23,0.33,0.4,0.45})-LOOKUP(K3562,{0,1950001,3300001,6950001,9000001,18000001,40000001},{0,97500,427500,636000,1536000,2796000,4796000}))*1.021,-2))</f>
        <v/>
      </c>
      <c r="O3562" s="21">
        <f>IF(L3562&lt;=0,0,ROUNDDOWN((L3562*LOOKUP(L3562,{0,1950001,3300001,6950001,9000001,18000001,40000001},{0.05,0.1,0.2,0.23,0.33,0.4,0.45})-LOOKUP(L3562,{0,1950001,3300001,6950001,9000001,18000001,40000001},{0,97500,427500,636000,1536000,2796000,4796000}))*1.021,-2))</f>
        <v/>
      </c>
      <c r="P3562" s="21">
        <f>MAX(0,ROUNDDOWN(F3562-E3562-430000,-3))</f>
        <v/>
      </c>
      <c r="Q3562" s="21">
        <f>MAX(0,ROUNDDOWN(F3562-E3562-430000-H3562,-3))</f>
        <v/>
      </c>
      <c r="R3562" s="21">
        <f>IF(F3562&lt;=450000,0,MAX(0,P3562*0.06-MIN(50000,P3562)*0.03))</f>
        <v/>
      </c>
      <c r="S3562" s="21">
        <f>IF(F3562&lt;=450000,0,MAX(0,P3562*0.04-MIN(50000,P3562)*0.02))</f>
        <v/>
      </c>
      <c r="T3562" s="21">
        <f>IF(F3562&lt;=450000,0,MAX(0,Q3562*0.06-MIN(50000,Q3562)*0.03))</f>
        <v/>
      </c>
      <c r="U3562" s="21">
        <f>IF(F3562&lt;=450000,0,MAX(0,Q3562*0.04-MIN(50000,Q3562)*0.02))</f>
        <v/>
      </c>
      <c r="V3562" s="21">
        <f>50000+MAX(0,G3562-480000)</f>
        <v/>
      </c>
      <c r="W3562" s="21">
        <f>P3562-V3562</f>
        <v/>
      </c>
      <c r="X3562" s="21">
        <f>Q3562-V3562</f>
        <v/>
      </c>
      <c r="Y3562" s="22">
        <f>IF(W3562&lt;0,0.9,LOOKUP(W3562,{0,1950001,3300001,6950001,9000001,18000001,40000001},{0.84895,0.7979,0.6958,0.66517,0.56307,0.4916,0.44055}))</f>
        <v/>
      </c>
      <c r="Z3562" s="22">
        <f>IF(X3562&lt;0,0.9,LOOKUP(X3562,{0,1950001,3300001,6950001,9000001,18000001,40000001},{0.84895,0.7979,0.6958,0.66517,0.56307,0.4916,0.44055}))</f>
        <v/>
      </c>
      <c r="AA3562" s="22">
        <f>IF(W3562&lt;0,0,CHOOSE(MATCH(W3562,{0,1950001,3300001,6950001,9000001},1),5.105/84.895,10.21/79.79,20.42/69.58,23.483/66.517,33.693/56.307))</f>
        <v/>
      </c>
      <c r="AB3562" s="21">
        <f>IF(C3562&lt;=2000,0,(MIN(C3562,ROUNDDOWN(F3562*0.3,0))-2000)*0.1)</f>
        <v/>
      </c>
      <c r="AC3562" s="21">
        <f>IF(C3562&lt;=2000,0,MIN((C3562-2000)*Y3562,(R3562+S3562)*0.2))</f>
        <v/>
      </c>
      <c r="AD3562" s="21">
        <f>IF(C3562&lt;=2000,0,MIN((C3562-2000)*Z3562,(T3562+U3562)*0.2))</f>
        <v/>
      </c>
      <c r="AE3562" s="21">
        <f>AC3562*AA3562</f>
        <v/>
      </c>
      <c r="AF3562" s="21">
        <f>ROUNDDOWN(R3562,-2)+ROUNDDOWN(S3562,-2)</f>
        <v/>
      </c>
      <c r="AG3562" s="21">
        <f>ROUNDDOWN(MAX(0,R3562-(AB3562+AC3562+AE3562)*0.6),-2)+ROUNDDOWN(MAX(0,S3562-(AB3562+AC3562+AE3562)*0.4),-2)</f>
        <v/>
      </c>
      <c r="AH3562" s="21">
        <f>ROUNDDOWN(MAX(0,T3562-(AB3562+AD3562)*0.6),-2)+ROUNDDOWN(MAX(0,U3562-(AB3562+AD3562)*0.4),-2)</f>
        <v/>
      </c>
      <c r="AI3562" s="21">
        <f>ROUNDDOWN(T3562,-2)+ROUNDDOWN(U3562,-2)</f>
        <v/>
      </c>
      <c r="AJ3562" s="21">
        <f>M3562+AF3562</f>
        <v/>
      </c>
      <c r="AK3562" s="21">
        <f>M3562+AG3562</f>
        <v/>
      </c>
      <c r="AL3562" s="21">
        <f>N3562+AH3562</f>
        <v/>
      </c>
      <c r="AM3562" s="21">
        <f>O3562+AI3562</f>
        <v/>
      </c>
      <c r="AN3562" s="21">
        <f>N3562+AI3562</f>
        <v/>
      </c>
      <c r="AO3562" s="21">
        <f>ROUNDDOWN((R3562+S3562)*0.2/Y3562+2000,0)</f>
        <v/>
      </c>
      <c r="AP3562" s="21">
        <f>ROUNDDOWN((T3562+U3562)*0.2/Z3562+2000,0)</f>
        <v/>
      </c>
      <c r="AQ3562" s="21">
        <f>AL3562-AK3562</f>
        <v/>
      </c>
      <c r="AR3562" s="21">
        <f>AM3562-AK3562</f>
        <v/>
      </c>
      <c r="AS3562" s="21">
        <f>AM3562-AL3562</f>
        <v/>
      </c>
      <c r="AT3562" s="21">
        <f>AK3562+C3562-AJ3562</f>
        <v/>
      </c>
      <c r="AU3562" s="21">
        <f>AL3562+C3562-AM3562</f>
        <v/>
      </c>
      <c r="AV3562" s="21">
        <f>AN3562+C3562-AM3562</f>
        <v/>
      </c>
    </row>
    <row r="3563">
      <c r="A3563" t="inlineStr">
        <is>
          <t>1万円刻み</t>
        </is>
      </c>
      <c r="B3563" s="21">
        <f>'5_1万円刻み'!$A$1800</f>
        <v/>
      </c>
      <c r="C3563" s="21">
        <f>AO3563</f>
        <v/>
      </c>
      <c r="D3563" s="21" t="n">
        <v>0</v>
      </c>
      <c r="E3563" s="21">
        <f>ROUND(MIN(B3563/12,650000)*12*0.0915+MIN(B3563/12,1390000)*12*(0.0504+0)+B3563*0.005,0)</f>
        <v/>
      </c>
      <c r="F3563" s="21">
        <f>IF(B3563&lt;741000,0,IF(B3563&lt;2191000,B3563-740000,IF(B3563&lt;2193000,1451000,IF(B3563&lt;2196000,1453000,IF(B3563&lt;2200000,1456000,IF(B3563&lt;3600000,ROUND(ROUNDDOWN(B3563/4,-3)*2.8,0)-80000,IF(B3563&lt;6600000,ROUND(ROUNDDOWN(B3563/4,-3)*3.2,0)-440000,IF(B3563&lt;8500000,ROUNDDOWN(B3563*0.9,0)-1100000,B3563-1950000))))))))</f>
        <v/>
      </c>
      <c r="G3563" s="21">
        <f>IF(F3563&gt;23500000,NA(),IF(F3563&lt;=4890000,1040000,IF(F3563&lt;=6550000,670000,620000)))</f>
        <v/>
      </c>
      <c r="H3563" s="21">
        <f>IF(D3563&lt;=0,0,MAX(0,MIN(2000000,D3563-MIN(100000,ROUNDDOWN(F3563*0.05,0)))))</f>
        <v/>
      </c>
      <c r="I3563" s="21">
        <f>IF(C3563&lt;=2000,0,MIN(C3563,ROUNDDOWN(F3563*0.4,0))-2000)</f>
        <v/>
      </c>
      <c r="J3563" s="21">
        <f>MAX(0,ROUNDDOWN(F3563-E3563-G3563,-3))</f>
        <v/>
      </c>
      <c r="K3563" s="21">
        <f>MAX(0,ROUNDDOWN(F3563-E3563-G3563-H3563-I3563,-3))</f>
        <v/>
      </c>
      <c r="L3563" s="21">
        <f>MAX(0,ROUNDDOWN(F3563-E3563-G3563-H3563,-3))</f>
        <v/>
      </c>
      <c r="M3563" s="21">
        <f>IF(J3563&lt;=0,0,ROUNDDOWN((J3563*LOOKUP(J3563,{0,1950001,3300001,6950001,9000001,18000001,40000001},{0.05,0.1,0.2,0.23,0.33,0.4,0.45})-LOOKUP(J3563,{0,1950001,3300001,6950001,9000001,18000001,40000001},{0,97500,427500,636000,1536000,2796000,4796000}))*1.021,-2))</f>
        <v/>
      </c>
      <c r="N3563" s="21">
        <f>IF(K3563&lt;=0,0,ROUNDDOWN((K3563*LOOKUP(K3563,{0,1950001,3300001,6950001,9000001,18000001,40000001},{0.05,0.1,0.2,0.23,0.33,0.4,0.45})-LOOKUP(K3563,{0,1950001,3300001,6950001,9000001,18000001,40000001},{0,97500,427500,636000,1536000,2796000,4796000}))*1.021,-2))</f>
        <v/>
      </c>
      <c r="O3563" s="21">
        <f>IF(L3563&lt;=0,0,ROUNDDOWN((L3563*LOOKUP(L3563,{0,1950001,3300001,6950001,9000001,18000001,40000001},{0.05,0.1,0.2,0.23,0.33,0.4,0.45})-LOOKUP(L3563,{0,1950001,3300001,6950001,9000001,18000001,40000001},{0,97500,427500,636000,1536000,2796000,4796000}))*1.021,-2))</f>
        <v/>
      </c>
      <c r="P3563" s="21">
        <f>MAX(0,ROUNDDOWN(F3563-E3563-430000,-3))</f>
        <v/>
      </c>
      <c r="Q3563" s="21">
        <f>MAX(0,ROUNDDOWN(F3563-E3563-430000-H3563,-3))</f>
        <v/>
      </c>
      <c r="R3563" s="21">
        <f>IF(F3563&lt;=450000,0,MAX(0,P3563*0.06-MIN(50000,P3563)*0.03))</f>
        <v/>
      </c>
      <c r="S3563" s="21">
        <f>IF(F3563&lt;=450000,0,MAX(0,P3563*0.04-MIN(50000,P3563)*0.02))</f>
        <v/>
      </c>
      <c r="T3563" s="21">
        <f>IF(F3563&lt;=450000,0,MAX(0,Q3563*0.06-MIN(50000,Q3563)*0.03))</f>
        <v/>
      </c>
      <c r="U3563" s="21">
        <f>IF(F3563&lt;=450000,0,MAX(0,Q3563*0.04-MIN(50000,Q3563)*0.02))</f>
        <v/>
      </c>
      <c r="V3563" s="21">
        <f>50000+MAX(0,G3563-480000)</f>
        <v/>
      </c>
      <c r="W3563" s="21">
        <f>P3563-V3563</f>
        <v/>
      </c>
      <c r="X3563" s="21">
        <f>Q3563-V3563</f>
        <v/>
      </c>
      <c r="Y3563" s="22">
        <f>IF(W3563&lt;0,0.9,LOOKUP(W3563,{0,1950001,3300001,6950001,9000001,18000001,40000001},{0.84895,0.7979,0.6958,0.66517,0.56307,0.4916,0.44055}))</f>
        <v/>
      </c>
      <c r="Z3563" s="22">
        <f>IF(X3563&lt;0,0.9,LOOKUP(X3563,{0,1950001,3300001,6950001,9000001,18000001,40000001},{0.84895,0.7979,0.6958,0.66517,0.56307,0.4916,0.44055}))</f>
        <v/>
      </c>
      <c r="AA3563" s="22">
        <f>IF(W3563&lt;0,0,CHOOSE(MATCH(W3563,{0,1950001,3300001,6950001,9000001},1),5.105/84.895,10.21/79.79,20.42/69.58,23.483/66.517,33.693/56.307))</f>
        <v/>
      </c>
      <c r="AB3563" s="21">
        <f>IF(C3563&lt;=2000,0,(MIN(C3563,ROUNDDOWN(F3563*0.3,0))-2000)*0.1)</f>
        <v/>
      </c>
      <c r="AC3563" s="21">
        <f>IF(C3563&lt;=2000,0,MIN((C3563-2000)*Y3563,(R3563+S3563)*0.2))</f>
        <v/>
      </c>
      <c r="AD3563" s="21">
        <f>IF(C3563&lt;=2000,0,MIN((C3563-2000)*Z3563,(T3563+U3563)*0.2))</f>
        <v/>
      </c>
      <c r="AE3563" s="21">
        <f>AC3563*AA3563</f>
        <v/>
      </c>
      <c r="AF3563" s="21">
        <f>ROUNDDOWN(R3563,-2)+ROUNDDOWN(S3563,-2)</f>
        <v/>
      </c>
      <c r="AG3563" s="21">
        <f>ROUNDDOWN(MAX(0,R3563-(AB3563+AC3563+AE3563)*0.6),-2)+ROUNDDOWN(MAX(0,S3563-(AB3563+AC3563+AE3563)*0.4),-2)</f>
        <v/>
      </c>
      <c r="AH3563" s="21">
        <f>ROUNDDOWN(MAX(0,T3563-(AB3563+AD3563)*0.6),-2)+ROUNDDOWN(MAX(0,U3563-(AB3563+AD3563)*0.4),-2)</f>
        <v/>
      </c>
      <c r="AI3563" s="21">
        <f>ROUNDDOWN(T3563,-2)+ROUNDDOWN(U3563,-2)</f>
        <v/>
      </c>
      <c r="AJ3563" s="21">
        <f>M3563+AF3563</f>
        <v/>
      </c>
      <c r="AK3563" s="21">
        <f>M3563+AG3563</f>
        <v/>
      </c>
      <c r="AL3563" s="21">
        <f>N3563+AH3563</f>
        <v/>
      </c>
      <c r="AM3563" s="21">
        <f>O3563+AI3563</f>
        <v/>
      </c>
      <c r="AN3563" s="21">
        <f>N3563+AI3563</f>
        <v/>
      </c>
      <c r="AO3563" s="21">
        <f>ROUNDDOWN((R3563+S3563)*0.2/Y3563+2000,0)</f>
        <v/>
      </c>
      <c r="AP3563" s="21">
        <f>ROUNDDOWN((T3563+U3563)*0.2/Z3563+2000,0)</f>
        <v/>
      </c>
      <c r="AQ3563" s="21">
        <f>AL3563-AK3563</f>
        <v/>
      </c>
      <c r="AR3563" s="21">
        <f>AM3563-AK3563</f>
        <v/>
      </c>
      <c r="AS3563" s="21">
        <f>AM3563-AL3563</f>
        <v/>
      </c>
      <c r="AT3563" s="21">
        <f>AK3563+C3563-AJ3563</f>
        <v/>
      </c>
      <c r="AU3563" s="21">
        <f>AL3563+C3563-AM3563</f>
        <v/>
      </c>
      <c r="AV3563" s="21">
        <f>AN3563+C3563-AM3563</f>
        <v/>
      </c>
    </row>
    <row r="3564">
      <c r="A3564" t="inlineStr">
        <is>
          <t>1万円刻み</t>
        </is>
      </c>
      <c r="B3564" s="21">
        <f>'5_1万円刻み'!$A$1801</f>
        <v/>
      </c>
      <c r="C3564" s="21">
        <f>AO3564</f>
        <v/>
      </c>
      <c r="D3564" s="21" t="n">
        <v>0</v>
      </c>
      <c r="E3564" s="21">
        <f>ROUND(MIN(B3564/12,650000)*12*0.0915+MIN(B3564/12,1390000)*12*(0.0504+0)+B3564*0.005,0)</f>
        <v/>
      </c>
      <c r="F3564" s="21">
        <f>IF(B3564&lt;741000,0,IF(B3564&lt;2191000,B3564-740000,IF(B3564&lt;2193000,1451000,IF(B3564&lt;2196000,1453000,IF(B3564&lt;2200000,1456000,IF(B3564&lt;3600000,ROUND(ROUNDDOWN(B3564/4,-3)*2.8,0)-80000,IF(B3564&lt;6600000,ROUND(ROUNDDOWN(B3564/4,-3)*3.2,0)-440000,IF(B3564&lt;8500000,ROUNDDOWN(B3564*0.9,0)-1100000,B3564-1950000))))))))</f>
        <v/>
      </c>
      <c r="G3564" s="21">
        <f>IF(F3564&gt;23500000,NA(),IF(F3564&lt;=4890000,1040000,IF(F3564&lt;=6550000,670000,620000)))</f>
        <v/>
      </c>
      <c r="H3564" s="21">
        <f>IF(D3564&lt;=0,0,MAX(0,MIN(2000000,D3564-MIN(100000,ROUNDDOWN(F3564*0.05,0)))))</f>
        <v/>
      </c>
      <c r="I3564" s="21">
        <f>IF(C3564&lt;=2000,0,MIN(C3564,ROUNDDOWN(F3564*0.4,0))-2000)</f>
        <v/>
      </c>
      <c r="J3564" s="21">
        <f>MAX(0,ROUNDDOWN(F3564-E3564-G3564,-3))</f>
        <v/>
      </c>
      <c r="K3564" s="21">
        <f>MAX(0,ROUNDDOWN(F3564-E3564-G3564-H3564-I3564,-3))</f>
        <v/>
      </c>
      <c r="L3564" s="21">
        <f>MAX(0,ROUNDDOWN(F3564-E3564-G3564-H3564,-3))</f>
        <v/>
      </c>
      <c r="M3564" s="21">
        <f>IF(J3564&lt;=0,0,ROUNDDOWN((J3564*LOOKUP(J3564,{0,1950001,3300001,6950001,9000001,18000001,40000001},{0.05,0.1,0.2,0.23,0.33,0.4,0.45})-LOOKUP(J3564,{0,1950001,3300001,6950001,9000001,18000001,40000001},{0,97500,427500,636000,1536000,2796000,4796000}))*1.021,-2))</f>
        <v/>
      </c>
      <c r="N3564" s="21">
        <f>IF(K3564&lt;=0,0,ROUNDDOWN((K3564*LOOKUP(K3564,{0,1950001,3300001,6950001,9000001,18000001,40000001},{0.05,0.1,0.2,0.23,0.33,0.4,0.45})-LOOKUP(K3564,{0,1950001,3300001,6950001,9000001,18000001,40000001},{0,97500,427500,636000,1536000,2796000,4796000}))*1.021,-2))</f>
        <v/>
      </c>
      <c r="O3564" s="21">
        <f>IF(L3564&lt;=0,0,ROUNDDOWN((L3564*LOOKUP(L3564,{0,1950001,3300001,6950001,9000001,18000001,40000001},{0.05,0.1,0.2,0.23,0.33,0.4,0.45})-LOOKUP(L3564,{0,1950001,3300001,6950001,9000001,18000001,40000001},{0,97500,427500,636000,1536000,2796000,4796000}))*1.021,-2))</f>
        <v/>
      </c>
      <c r="P3564" s="21">
        <f>MAX(0,ROUNDDOWN(F3564-E3564-430000,-3))</f>
        <v/>
      </c>
      <c r="Q3564" s="21">
        <f>MAX(0,ROUNDDOWN(F3564-E3564-430000-H3564,-3))</f>
        <v/>
      </c>
      <c r="R3564" s="21">
        <f>IF(F3564&lt;=450000,0,MAX(0,P3564*0.06-MIN(50000,P3564)*0.03))</f>
        <v/>
      </c>
      <c r="S3564" s="21">
        <f>IF(F3564&lt;=450000,0,MAX(0,P3564*0.04-MIN(50000,P3564)*0.02))</f>
        <v/>
      </c>
      <c r="T3564" s="21">
        <f>IF(F3564&lt;=450000,0,MAX(0,Q3564*0.06-MIN(50000,Q3564)*0.03))</f>
        <v/>
      </c>
      <c r="U3564" s="21">
        <f>IF(F3564&lt;=450000,0,MAX(0,Q3564*0.04-MIN(50000,Q3564)*0.02))</f>
        <v/>
      </c>
      <c r="V3564" s="21">
        <f>50000+MAX(0,G3564-480000)</f>
        <v/>
      </c>
      <c r="W3564" s="21">
        <f>P3564-V3564</f>
        <v/>
      </c>
      <c r="X3564" s="21">
        <f>Q3564-V3564</f>
        <v/>
      </c>
      <c r="Y3564" s="22">
        <f>IF(W3564&lt;0,0.9,LOOKUP(W3564,{0,1950001,3300001,6950001,9000001,18000001,40000001},{0.84895,0.7979,0.6958,0.66517,0.56307,0.4916,0.44055}))</f>
        <v/>
      </c>
      <c r="Z3564" s="22">
        <f>IF(X3564&lt;0,0.9,LOOKUP(X3564,{0,1950001,3300001,6950001,9000001,18000001,40000001},{0.84895,0.7979,0.6958,0.66517,0.56307,0.4916,0.44055}))</f>
        <v/>
      </c>
      <c r="AA3564" s="22">
        <f>IF(W3564&lt;0,0,CHOOSE(MATCH(W3564,{0,1950001,3300001,6950001,9000001},1),5.105/84.895,10.21/79.79,20.42/69.58,23.483/66.517,33.693/56.307))</f>
        <v/>
      </c>
      <c r="AB3564" s="21">
        <f>IF(C3564&lt;=2000,0,(MIN(C3564,ROUNDDOWN(F3564*0.3,0))-2000)*0.1)</f>
        <v/>
      </c>
      <c r="AC3564" s="21">
        <f>IF(C3564&lt;=2000,0,MIN((C3564-2000)*Y3564,(R3564+S3564)*0.2))</f>
        <v/>
      </c>
      <c r="AD3564" s="21">
        <f>IF(C3564&lt;=2000,0,MIN((C3564-2000)*Z3564,(T3564+U3564)*0.2))</f>
        <v/>
      </c>
      <c r="AE3564" s="21">
        <f>AC3564*AA3564</f>
        <v/>
      </c>
      <c r="AF3564" s="21">
        <f>ROUNDDOWN(R3564,-2)+ROUNDDOWN(S3564,-2)</f>
        <v/>
      </c>
      <c r="AG3564" s="21">
        <f>ROUNDDOWN(MAX(0,R3564-(AB3564+AC3564+AE3564)*0.6),-2)+ROUNDDOWN(MAX(0,S3564-(AB3564+AC3564+AE3564)*0.4),-2)</f>
        <v/>
      </c>
      <c r="AH3564" s="21">
        <f>ROUNDDOWN(MAX(0,T3564-(AB3564+AD3564)*0.6),-2)+ROUNDDOWN(MAX(0,U3564-(AB3564+AD3564)*0.4),-2)</f>
        <v/>
      </c>
      <c r="AI3564" s="21">
        <f>ROUNDDOWN(T3564,-2)+ROUNDDOWN(U3564,-2)</f>
        <v/>
      </c>
      <c r="AJ3564" s="21">
        <f>M3564+AF3564</f>
        <v/>
      </c>
      <c r="AK3564" s="21">
        <f>M3564+AG3564</f>
        <v/>
      </c>
      <c r="AL3564" s="21">
        <f>N3564+AH3564</f>
        <v/>
      </c>
      <c r="AM3564" s="21">
        <f>O3564+AI3564</f>
        <v/>
      </c>
      <c r="AN3564" s="21">
        <f>N3564+AI3564</f>
        <v/>
      </c>
      <c r="AO3564" s="21">
        <f>ROUNDDOWN((R3564+S3564)*0.2/Y3564+2000,0)</f>
        <v/>
      </c>
      <c r="AP3564" s="21">
        <f>ROUNDDOWN((T3564+U3564)*0.2/Z3564+2000,0)</f>
        <v/>
      </c>
      <c r="AQ3564" s="21">
        <f>AL3564-AK3564</f>
        <v/>
      </c>
      <c r="AR3564" s="21">
        <f>AM3564-AK3564</f>
        <v/>
      </c>
      <c r="AS3564" s="21">
        <f>AM3564-AL3564</f>
        <v/>
      </c>
      <c r="AT3564" s="21">
        <f>AK3564+C3564-AJ3564</f>
        <v/>
      </c>
      <c r="AU3564" s="21">
        <f>AL3564+C3564-AM3564</f>
        <v/>
      </c>
      <c r="AV3564" s="21">
        <f>AN3564+C3564-AM3564</f>
        <v/>
      </c>
    </row>
    <row r="3565">
      <c r="A3565" t="inlineStr">
        <is>
          <t>1万円刻み</t>
        </is>
      </c>
      <c r="B3565" s="21">
        <f>'5_1万円刻み'!$A$1802</f>
        <v/>
      </c>
      <c r="C3565" s="21">
        <f>AO3565</f>
        <v/>
      </c>
      <c r="D3565" s="21" t="n">
        <v>0</v>
      </c>
      <c r="E3565" s="21">
        <f>ROUND(MIN(B3565/12,650000)*12*0.0915+MIN(B3565/12,1390000)*12*(0.0504+0)+B3565*0.005,0)</f>
        <v/>
      </c>
      <c r="F3565" s="21">
        <f>IF(B3565&lt;741000,0,IF(B3565&lt;2191000,B3565-740000,IF(B3565&lt;2193000,1451000,IF(B3565&lt;2196000,1453000,IF(B3565&lt;2200000,1456000,IF(B3565&lt;3600000,ROUND(ROUNDDOWN(B3565/4,-3)*2.8,0)-80000,IF(B3565&lt;6600000,ROUND(ROUNDDOWN(B3565/4,-3)*3.2,0)-440000,IF(B3565&lt;8500000,ROUNDDOWN(B3565*0.9,0)-1100000,B3565-1950000))))))))</f>
        <v/>
      </c>
      <c r="G3565" s="21">
        <f>IF(F3565&gt;23500000,NA(),IF(F3565&lt;=4890000,1040000,IF(F3565&lt;=6550000,670000,620000)))</f>
        <v/>
      </c>
      <c r="H3565" s="21">
        <f>IF(D3565&lt;=0,0,MAX(0,MIN(2000000,D3565-MIN(100000,ROUNDDOWN(F3565*0.05,0)))))</f>
        <v/>
      </c>
      <c r="I3565" s="21">
        <f>IF(C3565&lt;=2000,0,MIN(C3565,ROUNDDOWN(F3565*0.4,0))-2000)</f>
        <v/>
      </c>
      <c r="J3565" s="21">
        <f>MAX(0,ROUNDDOWN(F3565-E3565-G3565,-3))</f>
        <v/>
      </c>
      <c r="K3565" s="21">
        <f>MAX(0,ROUNDDOWN(F3565-E3565-G3565-H3565-I3565,-3))</f>
        <v/>
      </c>
      <c r="L3565" s="21">
        <f>MAX(0,ROUNDDOWN(F3565-E3565-G3565-H3565,-3))</f>
        <v/>
      </c>
      <c r="M3565" s="21">
        <f>IF(J3565&lt;=0,0,ROUNDDOWN((J3565*LOOKUP(J3565,{0,1950001,3300001,6950001,9000001,18000001,40000001},{0.05,0.1,0.2,0.23,0.33,0.4,0.45})-LOOKUP(J3565,{0,1950001,3300001,6950001,9000001,18000001,40000001},{0,97500,427500,636000,1536000,2796000,4796000}))*1.021,-2))</f>
        <v/>
      </c>
      <c r="N3565" s="21">
        <f>IF(K3565&lt;=0,0,ROUNDDOWN((K3565*LOOKUP(K3565,{0,1950001,3300001,6950001,9000001,18000001,40000001},{0.05,0.1,0.2,0.23,0.33,0.4,0.45})-LOOKUP(K3565,{0,1950001,3300001,6950001,9000001,18000001,40000001},{0,97500,427500,636000,1536000,2796000,4796000}))*1.021,-2))</f>
        <v/>
      </c>
      <c r="O3565" s="21">
        <f>IF(L3565&lt;=0,0,ROUNDDOWN((L3565*LOOKUP(L3565,{0,1950001,3300001,6950001,9000001,18000001,40000001},{0.05,0.1,0.2,0.23,0.33,0.4,0.45})-LOOKUP(L3565,{0,1950001,3300001,6950001,9000001,18000001,40000001},{0,97500,427500,636000,1536000,2796000,4796000}))*1.021,-2))</f>
        <v/>
      </c>
      <c r="P3565" s="21">
        <f>MAX(0,ROUNDDOWN(F3565-E3565-430000,-3))</f>
        <v/>
      </c>
      <c r="Q3565" s="21">
        <f>MAX(0,ROUNDDOWN(F3565-E3565-430000-H3565,-3))</f>
        <v/>
      </c>
      <c r="R3565" s="21">
        <f>IF(F3565&lt;=450000,0,MAX(0,P3565*0.06-MIN(50000,P3565)*0.03))</f>
        <v/>
      </c>
      <c r="S3565" s="21">
        <f>IF(F3565&lt;=450000,0,MAX(0,P3565*0.04-MIN(50000,P3565)*0.02))</f>
        <v/>
      </c>
      <c r="T3565" s="21">
        <f>IF(F3565&lt;=450000,0,MAX(0,Q3565*0.06-MIN(50000,Q3565)*0.03))</f>
        <v/>
      </c>
      <c r="U3565" s="21">
        <f>IF(F3565&lt;=450000,0,MAX(0,Q3565*0.04-MIN(50000,Q3565)*0.02))</f>
        <v/>
      </c>
      <c r="V3565" s="21">
        <f>50000+MAX(0,G3565-480000)</f>
        <v/>
      </c>
      <c r="W3565" s="21">
        <f>P3565-V3565</f>
        <v/>
      </c>
      <c r="X3565" s="21">
        <f>Q3565-V3565</f>
        <v/>
      </c>
      <c r="Y3565" s="22">
        <f>IF(W3565&lt;0,0.9,LOOKUP(W3565,{0,1950001,3300001,6950001,9000001,18000001,40000001},{0.84895,0.7979,0.6958,0.66517,0.56307,0.4916,0.44055}))</f>
        <v/>
      </c>
      <c r="Z3565" s="22">
        <f>IF(X3565&lt;0,0.9,LOOKUP(X3565,{0,1950001,3300001,6950001,9000001,18000001,40000001},{0.84895,0.7979,0.6958,0.66517,0.56307,0.4916,0.44055}))</f>
        <v/>
      </c>
      <c r="AA3565" s="22">
        <f>IF(W3565&lt;0,0,CHOOSE(MATCH(W3565,{0,1950001,3300001,6950001,9000001},1),5.105/84.895,10.21/79.79,20.42/69.58,23.483/66.517,33.693/56.307))</f>
        <v/>
      </c>
      <c r="AB3565" s="21">
        <f>IF(C3565&lt;=2000,0,(MIN(C3565,ROUNDDOWN(F3565*0.3,0))-2000)*0.1)</f>
        <v/>
      </c>
      <c r="AC3565" s="21">
        <f>IF(C3565&lt;=2000,0,MIN((C3565-2000)*Y3565,(R3565+S3565)*0.2))</f>
        <v/>
      </c>
      <c r="AD3565" s="21">
        <f>IF(C3565&lt;=2000,0,MIN((C3565-2000)*Z3565,(T3565+U3565)*0.2))</f>
        <v/>
      </c>
      <c r="AE3565" s="21">
        <f>AC3565*AA3565</f>
        <v/>
      </c>
      <c r="AF3565" s="21">
        <f>ROUNDDOWN(R3565,-2)+ROUNDDOWN(S3565,-2)</f>
        <v/>
      </c>
      <c r="AG3565" s="21">
        <f>ROUNDDOWN(MAX(0,R3565-(AB3565+AC3565+AE3565)*0.6),-2)+ROUNDDOWN(MAX(0,S3565-(AB3565+AC3565+AE3565)*0.4),-2)</f>
        <v/>
      </c>
      <c r="AH3565" s="21">
        <f>ROUNDDOWN(MAX(0,T3565-(AB3565+AD3565)*0.6),-2)+ROUNDDOWN(MAX(0,U3565-(AB3565+AD3565)*0.4),-2)</f>
        <v/>
      </c>
      <c r="AI3565" s="21">
        <f>ROUNDDOWN(T3565,-2)+ROUNDDOWN(U3565,-2)</f>
        <v/>
      </c>
      <c r="AJ3565" s="21">
        <f>M3565+AF3565</f>
        <v/>
      </c>
      <c r="AK3565" s="21">
        <f>M3565+AG3565</f>
        <v/>
      </c>
      <c r="AL3565" s="21">
        <f>N3565+AH3565</f>
        <v/>
      </c>
      <c r="AM3565" s="21">
        <f>O3565+AI3565</f>
        <v/>
      </c>
      <c r="AN3565" s="21">
        <f>N3565+AI3565</f>
        <v/>
      </c>
      <c r="AO3565" s="21">
        <f>ROUNDDOWN((R3565+S3565)*0.2/Y3565+2000,0)</f>
        <v/>
      </c>
      <c r="AP3565" s="21">
        <f>ROUNDDOWN((T3565+U3565)*0.2/Z3565+2000,0)</f>
        <v/>
      </c>
      <c r="AQ3565" s="21">
        <f>AL3565-AK3565</f>
        <v/>
      </c>
      <c r="AR3565" s="21">
        <f>AM3565-AK3565</f>
        <v/>
      </c>
      <c r="AS3565" s="21">
        <f>AM3565-AL3565</f>
        <v/>
      </c>
      <c r="AT3565" s="21">
        <f>AK3565+C3565-AJ3565</f>
        <v/>
      </c>
      <c r="AU3565" s="21">
        <f>AL3565+C3565-AM3565</f>
        <v/>
      </c>
      <c r="AV3565" s="21">
        <f>AN3565+C3565-AM3565</f>
        <v/>
      </c>
    </row>
    <row r="3566">
      <c r="A3566" t="inlineStr">
        <is>
          <t>1万円刻み</t>
        </is>
      </c>
      <c r="B3566" s="21">
        <f>'5_1万円刻み'!$A$1803</f>
        <v/>
      </c>
      <c r="C3566" s="21">
        <f>AO3566</f>
        <v/>
      </c>
      <c r="D3566" s="21" t="n">
        <v>0</v>
      </c>
      <c r="E3566" s="21">
        <f>ROUND(MIN(B3566/12,650000)*12*0.0915+MIN(B3566/12,1390000)*12*(0.0504+0)+B3566*0.005,0)</f>
        <v/>
      </c>
      <c r="F3566" s="21">
        <f>IF(B3566&lt;741000,0,IF(B3566&lt;2191000,B3566-740000,IF(B3566&lt;2193000,1451000,IF(B3566&lt;2196000,1453000,IF(B3566&lt;2200000,1456000,IF(B3566&lt;3600000,ROUND(ROUNDDOWN(B3566/4,-3)*2.8,0)-80000,IF(B3566&lt;6600000,ROUND(ROUNDDOWN(B3566/4,-3)*3.2,0)-440000,IF(B3566&lt;8500000,ROUNDDOWN(B3566*0.9,0)-1100000,B3566-1950000))))))))</f>
        <v/>
      </c>
      <c r="G3566" s="21">
        <f>IF(F3566&gt;23500000,NA(),IF(F3566&lt;=4890000,1040000,IF(F3566&lt;=6550000,670000,620000)))</f>
        <v/>
      </c>
      <c r="H3566" s="21">
        <f>IF(D3566&lt;=0,0,MAX(0,MIN(2000000,D3566-MIN(100000,ROUNDDOWN(F3566*0.05,0)))))</f>
        <v/>
      </c>
      <c r="I3566" s="21">
        <f>IF(C3566&lt;=2000,0,MIN(C3566,ROUNDDOWN(F3566*0.4,0))-2000)</f>
        <v/>
      </c>
      <c r="J3566" s="21">
        <f>MAX(0,ROUNDDOWN(F3566-E3566-G3566,-3))</f>
        <v/>
      </c>
      <c r="K3566" s="21">
        <f>MAX(0,ROUNDDOWN(F3566-E3566-G3566-H3566-I3566,-3))</f>
        <v/>
      </c>
      <c r="L3566" s="21">
        <f>MAX(0,ROUNDDOWN(F3566-E3566-G3566-H3566,-3))</f>
        <v/>
      </c>
      <c r="M3566" s="21">
        <f>IF(J3566&lt;=0,0,ROUNDDOWN((J3566*LOOKUP(J3566,{0,1950001,3300001,6950001,9000001,18000001,40000001},{0.05,0.1,0.2,0.23,0.33,0.4,0.45})-LOOKUP(J3566,{0,1950001,3300001,6950001,9000001,18000001,40000001},{0,97500,427500,636000,1536000,2796000,4796000}))*1.021,-2))</f>
        <v/>
      </c>
      <c r="N3566" s="21">
        <f>IF(K3566&lt;=0,0,ROUNDDOWN((K3566*LOOKUP(K3566,{0,1950001,3300001,6950001,9000001,18000001,40000001},{0.05,0.1,0.2,0.23,0.33,0.4,0.45})-LOOKUP(K3566,{0,1950001,3300001,6950001,9000001,18000001,40000001},{0,97500,427500,636000,1536000,2796000,4796000}))*1.021,-2))</f>
        <v/>
      </c>
      <c r="O3566" s="21">
        <f>IF(L3566&lt;=0,0,ROUNDDOWN((L3566*LOOKUP(L3566,{0,1950001,3300001,6950001,9000001,18000001,40000001},{0.05,0.1,0.2,0.23,0.33,0.4,0.45})-LOOKUP(L3566,{0,1950001,3300001,6950001,9000001,18000001,40000001},{0,97500,427500,636000,1536000,2796000,4796000}))*1.021,-2))</f>
        <v/>
      </c>
      <c r="P3566" s="21">
        <f>MAX(0,ROUNDDOWN(F3566-E3566-430000,-3))</f>
        <v/>
      </c>
      <c r="Q3566" s="21">
        <f>MAX(0,ROUNDDOWN(F3566-E3566-430000-H3566,-3))</f>
        <v/>
      </c>
      <c r="R3566" s="21">
        <f>IF(F3566&lt;=450000,0,MAX(0,P3566*0.06-MIN(50000,P3566)*0.03))</f>
        <v/>
      </c>
      <c r="S3566" s="21">
        <f>IF(F3566&lt;=450000,0,MAX(0,P3566*0.04-MIN(50000,P3566)*0.02))</f>
        <v/>
      </c>
      <c r="T3566" s="21">
        <f>IF(F3566&lt;=450000,0,MAX(0,Q3566*0.06-MIN(50000,Q3566)*0.03))</f>
        <v/>
      </c>
      <c r="U3566" s="21">
        <f>IF(F3566&lt;=450000,0,MAX(0,Q3566*0.04-MIN(50000,Q3566)*0.02))</f>
        <v/>
      </c>
      <c r="V3566" s="21">
        <f>50000+MAX(0,G3566-480000)</f>
        <v/>
      </c>
      <c r="W3566" s="21">
        <f>P3566-V3566</f>
        <v/>
      </c>
      <c r="X3566" s="21">
        <f>Q3566-V3566</f>
        <v/>
      </c>
      <c r="Y3566" s="22">
        <f>IF(W3566&lt;0,0.9,LOOKUP(W3566,{0,1950001,3300001,6950001,9000001,18000001,40000001},{0.84895,0.7979,0.6958,0.66517,0.56307,0.4916,0.44055}))</f>
        <v/>
      </c>
      <c r="Z3566" s="22">
        <f>IF(X3566&lt;0,0.9,LOOKUP(X3566,{0,1950001,3300001,6950001,9000001,18000001,40000001},{0.84895,0.7979,0.6958,0.66517,0.56307,0.4916,0.44055}))</f>
        <v/>
      </c>
      <c r="AA3566" s="22">
        <f>IF(W3566&lt;0,0,CHOOSE(MATCH(W3566,{0,1950001,3300001,6950001,9000001},1),5.105/84.895,10.21/79.79,20.42/69.58,23.483/66.517,33.693/56.307))</f>
        <v/>
      </c>
      <c r="AB3566" s="21">
        <f>IF(C3566&lt;=2000,0,(MIN(C3566,ROUNDDOWN(F3566*0.3,0))-2000)*0.1)</f>
        <v/>
      </c>
      <c r="AC3566" s="21">
        <f>IF(C3566&lt;=2000,0,MIN((C3566-2000)*Y3566,(R3566+S3566)*0.2))</f>
        <v/>
      </c>
      <c r="AD3566" s="21">
        <f>IF(C3566&lt;=2000,0,MIN((C3566-2000)*Z3566,(T3566+U3566)*0.2))</f>
        <v/>
      </c>
      <c r="AE3566" s="21">
        <f>AC3566*AA3566</f>
        <v/>
      </c>
      <c r="AF3566" s="21">
        <f>ROUNDDOWN(R3566,-2)+ROUNDDOWN(S3566,-2)</f>
        <v/>
      </c>
      <c r="AG3566" s="21">
        <f>ROUNDDOWN(MAX(0,R3566-(AB3566+AC3566+AE3566)*0.6),-2)+ROUNDDOWN(MAX(0,S3566-(AB3566+AC3566+AE3566)*0.4),-2)</f>
        <v/>
      </c>
      <c r="AH3566" s="21">
        <f>ROUNDDOWN(MAX(0,T3566-(AB3566+AD3566)*0.6),-2)+ROUNDDOWN(MAX(0,U3566-(AB3566+AD3566)*0.4),-2)</f>
        <v/>
      </c>
      <c r="AI3566" s="21">
        <f>ROUNDDOWN(T3566,-2)+ROUNDDOWN(U3566,-2)</f>
        <v/>
      </c>
      <c r="AJ3566" s="21">
        <f>M3566+AF3566</f>
        <v/>
      </c>
      <c r="AK3566" s="21">
        <f>M3566+AG3566</f>
        <v/>
      </c>
      <c r="AL3566" s="21">
        <f>N3566+AH3566</f>
        <v/>
      </c>
      <c r="AM3566" s="21">
        <f>O3566+AI3566</f>
        <v/>
      </c>
      <c r="AN3566" s="21">
        <f>N3566+AI3566</f>
        <v/>
      </c>
      <c r="AO3566" s="21">
        <f>ROUNDDOWN((R3566+S3566)*0.2/Y3566+2000,0)</f>
        <v/>
      </c>
      <c r="AP3566" s="21">
        <f>ROUNDDOWN((T3566+U3566)*0.2/Z3566+2000,0)</f>
        <v/>
      </c>
      <c r="AQ3566" s="21">
        <f>AL3566-AK3566</f>
        <v/>
      </c>
      <c r="AR3566" s="21">
        <f>AM3566-AK3566</f>
        <v/>
      </c>
      <c r="AS3566" s="21">
        <f>AM3566-AL3566</f>
        <v/>
      </c>
      <c r="AT3566" s="21">
        <f>AK3566+C3566-AJ3566</f>
        <v/>
      </c>
      <c r="AU3566" s="21">
        <f>AL3566+C3566-AM3566</f>
        <v/>
      </c>
      <c r="AV3566" s="21">
        <f>AN3566+C3566-AM3566</f>
        <v/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2026-10-06T15:24:07Z</dcterms:created>
  <dcterms:modified xmlns:dcterms="http://purl.org/dc/terms/" xmlns:xsi="http://www.w3.org/2001/XMLSchema-instance" xsi:type="dcterms:W3CDTF">2026-10-06T15:24:10Z</dcterms:modified>
</cp:coreProperties>
</file>